
<file path=[Content_Types].xml><?xml version="1.0" encoding="utf-8"?>
<Types xmlns="http://schemas.openxmlformats.org/package/2006/content-types">
  <Override PartName="/_rels/.rels" ContentType="application/vnd.openxmlformats-package.relationships+xml"/>
  <Override PartName="/xl/pivotTables/pivotTable10.xml" ContentType="application/vnd.openxmlformats-officedocument.spreadsheetml.pivotTable+xml"/>
  <Override PartName="/xl/_rels/workbook.xml.rels" ContentType="application/vnd.openxmlformats-package.relationships+xml"/>
  <Override PartName="/xl/media/image41.wmf" ContentType="image/x-wmf"/>
  <Override PartName="/xl/media/image35.wmf" ContentType="image/x-wmf"/>
  <Override PartName="/xl/media/image39.wmf" ContentType="image/x-wmf"/>
  <Override PartName="/xl/media/image36.wmf" ContentType="image/x-wmf"/>
  <Override PartName="/xl/media/image37.wmf" ContentType="image/x-wmf"/>
  <Override PartName="/xl/media/image40.wmf" ContentType="image/x-wmf"/>
  <Override PartName="/xl/media/image34.wmf" ContentType="image/x-wmf"/>
  <Override PartName="/xl/media/image38.wmf" ContentType="image/x-wmf"/>
  <Override PartName="/xl/worksheets/sheet9.xml" ContentType="application/vnd.openxmlformats-officedocument.spreadsheetml.worksheet+xml"/>
  <Override PartName="/xl/worksheets/sheet10.xml" ContentType="application/vnd.openxmlformats-officedocument.spreadsheetml.worksheet+xml"/>
  <Override PartName="/xl/worksheets/sheet4.xml" ContentType="application/vnd.openxmlformats-officedocument.spreadsheetml.worksheet+xml"/>
  <Override PartName="/xl/worksheets/sheet8.xml" ContentType="application/vnd.openxmlformats-officedocument.spreadsheetml.worksheet+xml"/>
  <Override PartName="/xl/worksheets/sheet13.xml" ContentType="application/vnd.openxmlformats-officedocument.spreadsheetml.worksheet+xml"/>
  <Override PartName="/xl/worksheets/sheet3.xml" ContentType="application/vnd.openxmlformats-officedocument.spreadsheetml.worksheet+xml"/>
  <Override PartName="/xl/worksheets/_rels/sheet1.xml.rels" ContentType="application/vnd.openxmlformats-package.relationships+xml"/>
  <Override PartName="/xl/worksheets/_rels/sheet8.xml.rels" ContentType="application/vnd.openxmlformats-package.relationships+xml"/>
  <Override PartName="/xl/worksheets/_rels/sheet7.xml.rels" ContentType="application/vnd.openxmlformats-package.relationships+xml"/>
  <Override PartName="/xl/worksheets/_rels/sheet12.xml.rels" ContentType="application/vnd.openxmlformats-package.relationships+xml"/>
  <Override PartName="/xl/worksheets/_rels/sheet6.xml.rels" ContentType="application/vnd.openxmlformats-package.relationships+xml"/>
  <Override PartName="/xl/worksheets/_rels/sheet11.xml.rels" ContentType="application/vnd.openxmlformats-package.relationships+xml"/>
  <Override PartName="/xl/worksheets/_rels/sheet5.xml.rels" ContentType="application/vnd.openxmlformats-package.relationships+xml"/>
  <Override PartName="/xl/worksheets/_rels/sheet10.xml.rels" ContentType="application/vnd.openxmlformats-package.relationships+xml"/>
  <Override PartName="/xl/worksheets/_rels/sheet4.xml.rels" ContentType="application/vnd.openxmlformats-package.relationships+xml"/>
  <Override PartName="/xl/worksheets/_rels/sheet3.xml.rels" ContentType="application/vnd.openxmlformats-package.relationships+xml"/>
  <Override PartName="/xl/worksheets/_rels/sheet2.xml.rels" ContentType="application/vnd.openxmlformats-package.relationships+xml"/>
  <Override PartName="/xl/worksheets/sheet7.xml" ContentType="application/vnd.openxmlformats-officedocument.spreadsheetml.worksheet+xml"/>
  <Override PartName="/xl/worksheets/sheet12.xml" ContentType="application/vnd.openxmlformats-officedocument.spreadsheetml.worksheet+xml"/>
  <Override PartName="/xl/worksheets/sheet2.xml" ContentType="application/vnd.openxmlformats-officedocument.spreadsheetml.worksheet+xml"/>
  <Override PartName="/xl/worksheets/sheet6.xml" ContentType="application/vnd.openxmlformats-officedocument.spreadsheetml.worksheet+xml"/>
  <Override PartName="/xl/worksheets/sheet11.xml" ContentType="application/vnd.openxmlformats-officedocument.spreadsheetml.worksheet+xml"/>
  <Override PartName="/xl/worksheets/sheet1.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6.xml" ContentType="application/vnd.openxmlformats-officedocument.drawing+xml"/>
  <Override PartName="/xl/drawings/drawing1.xml" ContentType="application/vnd.openxmlformats-officedocument.drawing+xml"/>
  <Override PartName="/xl/drawings/drawing5.xml" ContentType="application/vnd.openxmlformats-officedocument.drawing+xml"/>
  <Override PartName="/xl/drawings/drawing10.xml" ContentType="application/vnd.openxmlformats-officedocument.drawing+xml"/>
  <Override PartName="/xl/drawings/drawing9.xml" ContentType="application/vnd.openxmlformats-officedocument.drawing+xml"/>
  <Override PartName="/xl/drawings/_rels/drawing2.xml.rels" ContentType="application/vnd.openxmlformats-package.relationships+xml"/>
  <Override PartName="/xl/drawings/_rels/drawing1.xml.rels" ContentType="application/vnd.openxmlformats-package.relationships+xml"/>
  <Override PartName="/xl/drawings/_rels/drawing8.xml.rels" ContentType="application/vnd.openxmlformats-package.relationships+xml"/>
  <Override PartName="/xl/drawings/_rels/drawing7.xml.rels" ContentType="application/vnd.openxmlformats-package.relationships+xml"/>
  <Override PartName="/xl/drawings/_rels/drawing6.xml.rels" ContentType="application/vnd.openxmlformats-package.relationships+xml"/>
  <Override PartName="/xl/drawings/_rels/drawing5.xml.rels" ContentType="application/vnd.openxmlformats-package.relationships+xml"/>
  <Override PartName="/xl/drawings/_rels/drawing4.xml.rels" ContentType="application/vnd.openxmlformats-package.relationships+xml"/>
  <Override PartName="/xl/drawings/_rels/drawing3.xml.rels" ContentType="application/vnd.openxmlformats-package.relationships+xml"/>
  <Override PartName="/xl/drawings/drawing4.xml" ContentType="application/vnd.openxmlformats-officedocument.drawing+xml"/>
  <Override PartName="/xl/drawings/drawing8.xml" ContentType="application/vnd.openxmlformats-officedocument.drawing+xml"/>
  <Override PartName="/xl/drawings/drawing3.xml" ContentType="application/vnd.openxmlformats-officedocument.drawing+xml"/>
  <Override PartName="/xl/drawings/drawing7.xml" ContentType="application/vnd.openxmlformats-officedocument.drawing+xml"/>
  <Override PartName="/xl/sharedStrings.xml" ContentType="application/vnd.openxmlformats-officedocument.spreadsheetml.sharedStrings+xml"/>
  <Override PartName="/xl/workbook.xml" ContentType="application/vnd.openxmlformats-officedocument.spreadsheetml.sheet.main+xml"/>
  <Override PartName="/xl/styles.xml" ContentType="application/vnd.openxmlformats-officedocument.spreadsheetml.styles+xml"/>
  <Override PartName="/docProps/app.xml" ContentType="application/vnd.openxmlformats-officedocument.extended-properties+xml"/>
  <Override PartName="/docProps/core.xml" ContentType="application/vnd.openxmlformats-package.core-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activeTab="1" firstSheet="0" showHorizontalScroll="true" showSheetTabs="true" showVerticalScroll="true" tabRatio="600" windowHeight="8192" windowWidth="16384" xWindow="0" yWindow="0"/>
  </bookViews>
  <sheets>
    <sheet name="ORÇAMENTO SINTÉTICO" sheetId="1" state="visible" r:id="rId2"/>
    <sheet name="ORÇAMENTO ANALÍTICO" sheetId="2" state="visible" r:id="rId3"/>
    <sheet name="MEMÓRIA DE CÁLCULO" sheetId="3" state="visible" r:id="rId4"/>
    <sheet name="QCI" sheetId="4" state="visible" r:id="rId5"/>
    <sheet name="CRONOGRAMA" sheetId="5" state="visible" r:id="rId6"/>
    <sheet name="% B.D.I Serviços" sheetId="6" state="visible" r:id="rId7"/>
    <sheet name="% B.D.I Equipamentos" sheetId="7" state="visible" r:id="rId8"/>
    <sheet name="COTAÇÕES" sheetId="8" state="visible" r:id="rId9"/>
    <sheet name="PARETO" sheetId="9" state="visible" r:id="rId10"/>
    <sheet name="TABELA DINAMICA" sheetId="10" state="visible" r:id="rId11"/>
    <sheet name="SINAPI 01-2019" sheetId="11" state="visible" r:id="rId12"/>
    <sheet name="EMOP 01-2019" sheetId="12" state="visible" r:id="rId13"/>
    <sheet name="RETRABALHO" sheetId="13" state="visible" r:id="rId14"/>
  </sheets>
  <definedNames>
    <definedName function="false" hidden="false" localSheetId="6" name="_xlnm.Print_Area" vbProcedure="false">'% B.D.I Equipamentos'!$A$1:$H$46</definedName>
    <definedName function="false" hidden="false" localSheetId="6" name="_xlnm.Print_Titles" vbProcedure="false">'% B.D.I Equipamentos'!$1:$1</definedName>
    <definedName function="false" hidden="false" localSheetId="5" name="_xlnm.Print_Area" vbProcedure="false">'% B.D.I Serviços'!$A$1:$H$46</definedName>
    <definedName function="false" hidden="false" localSheetId="5" name="_xlnm.Print_Titles" vbProcedure="false">'% B.D.I Serviços'!$1:$1</definedName>
    <definedName function="false" hidden="false" localSheetId="7" name="_xlnm.Print_Area" vbProcedure="false">COTAÇÕES!$A$1:$E$33</definedName>
    <definedName function="false" hidden="false" localSheetId="4" name="_xlnm.Print_Area" vbProcedure="false">CRONOGRAMA!$B$2:$S$37</definedName>
    <definedName function="false" hidden="true" localSheetId="11" name="_xlnm._FilterDatabase" vbProcedure="false">'EMOP 01-2019'!$A$2:$J$23566</definedName>
    <definedName function="false" hidden="false" localSheetId="2" name="_xlnm.Print_Area" vbProcedure="false">'MEMÓRIA DE CÁLCULO'!$B$1:$K$1369</definedName>
    <definedName function="false" hidden="false" localSheetId="2" name="_xlnm.Print_Titles" vbProcedure="false">'MEMÓRIA DE CÁLCULO'!$1:$10</definedName>
    <definedName function="false" hidden="false" localSheetId="1" name="_xlnm.Print_Area" vbProcedure="false">'ORÇAMENTO ANALÍTICO'!$B$1:$I$213</definedName>
    <definedName function="false" hidden="false" localSheetId="1" name="_xlnm.Print_Titles" vbProcedure="false">'ORÇAMENTO ANALÍTICO'!$1:$13</definedName>
    <definedName function="false" hidden="false" localSheetId="0" name="_xlnm.Print_Area" vbProcedure="false">'ORÇAMENTO SINTÉTICO'!$A$1:$E$31</definedName>
    <definedName function="false" hidden="false" localSheetId="3" name="_xlnm.Print_Area" vbProcedure="false">QCI!$A$1:$Z$39</definedName>
    <definedName function="false" hidden="false" localSheetId="12" name="_xlnm.Print_Area" vbProcedure="false">RETRABALHO!$A$1:$O$41</definedName>
    <definedName function="false" hidden="true" localSheetId="10" name="_xlnm._FilterDatabase" vbProcedure="false">'SINAPI 01-2019'!$A$5:$D$6388</definedName>
    <definedName function="false" hidden="false" name="C_" vbProcedure="false">'[1]#ref'!#ref!</definedName>
    <definedName function="false" hidden="false" name="d" vbProcedure="false">'[1]#ref'!#ref!</definedName>
    <definedName function="false" hidden="false" name="TOTAL1" vbProcedure="false">['file:///D:/dadosEmopmod.xls']'#REF'!$H$96</definedName>
    <definedName function="false" hidden="false" name="TOTAL10" vbProcedure="false">'[1]#ref'!#ref!</definedName>
    <definedName function="false" hidden="false" name="TOTAL11" vbProcedure="false">'[1]#ref'!#ref!</definedName>
    <definedName function="false" hidden="false" name="TOTAL12" vbProcedure="false">'[1]#ref'!#ref!</definedName>
    <definedName function="false" hidden="false" name="TOTAL13" vbProcedure="false">'[1]#ref'!#ref!</definedName>
    <definedName function="false" hidden="false" name="TOTAL14" vbProcedure="false">'[1]#ref'!#ref!</definedName>
    <definedName function="false" hidden="false" name="TOTAL15" vbProcedure="false">'[1]#ref'!#ref!</definedName>
    <definedName function="false" hidden="false" name="TOTAL16" vbProcedure="false">'[1]#ref'!#ref!</definedName>
    <definedName function="false" hidden="false" name="TOTAL17" vbProcedure="false">'[1]#ref'!#ref!</definedName>
    <definedName function="false" hidden="false" name="TOTAL18" vbProcedure="false">'[1]#ref'!#ref!</definedName>
    <definedName function="false" hidden="false" name="TOTAL19" vbProcedure="false">'[1]#ref'!#ref!</definedName>
    <definedName function="false" hidden="false" name="TOTAL1A" vbProcedure="false">['file:///D:/dadosEmopmod.xls']'#REF'!$H$21</definedName>
    <definedName function="false" hidden="false" name="TOTAL1C" vbProcedure="false">['file:///D:/dadosEmopmod.xls']'#REF'!$H$58</definedName>
    <definedName function="false" hidden="false" name="TOTAL2" vbProcedure="false">['file:///D:/dadosEmopmod.xls']'#REF'!$K$96</definedName>
    <definedName function="false" hidden="false" name="TOTAL2A" vbProcedure="false">['file:///D:/dadosEmopmod.xls']'#REF'!$K$21</definedName>
    <definedName function="false" hidden="false" name="TOTAL3" vbProcedure="false">['file:///D:/dadosEmopmod.xls']'#REF'!$O$96</definedName>
    <definedName function="false" hidden="false" name="TOTAL3A" vbProcedure="false">['file:///D:/dadosEmopmod.xls']'#REF'!$O$21</definedName>
    <definedName function="false" hidden="false" name="TOTAL4" vbProcedure="false">['file:///D:/dadosEmopmod.xls']'#REF'!$U$96</definedName>
    <definedName function="false" hidden="false" name="TOTAL4A" vbProcedure="false">['file:///D:/dadosEmopmod.xls']'#REF'!$U$21</definedName>
    <definedName function="false" hidden="false" name="TOTAL5" vbProcedure="false">['file:///D:/dadosEmopmod.xls']'#REF'!$Y$96</definedName>
    <definedName function="false" hidden="false" name="TOTAL5A" vbProcedure="false">['file:///D:/dadosEmopmod.xls']'#REF'!$Y$21</definedName>
    <definedName function="false" hidden="false" name="TOTAL6" vbProcedure="false">'[1]#ref'!#ref!</definedName>
    <definedName function="false" hidden="false" name="TOTAL6A" vbProcedure="false">'[1]#ref'!#ref!</definedName>
    <definedName function="false" hidden="false" name="TOTAL7" vbProcedure="false">'[1]#ref'!#ref!</definedName>
    <definedName function="false" hidden="false" name="TOTAL7A" vbProcedure="false">'[1]#ref'!#ref!</definedName>
    <definedName function="false" hidden="false" name="TOTAL7B" vbProcedure="false">'[1]#ref'!#ref!</definedName>
    <definedName function="false" hidden="false" name="TOTAL7C" vbProcedure="false">'[1]#ref'!#ref!</definedName>
    <definedName function="false" hidden="false" name="TOTAL7D" vbProcedure="false">'[1]#ref'!#ref!</definedName>
    <definedName function="false" hidden="false" name="TOTAL7E" vbProcedure="false">'[1]#ref'!#ref!</definedName>
    <definedName function="false" hidden="false" name="TOTAL7F" vbProcedure="false">'[1]#ref'!#ref!</definedName>
    <definedName function="false" hidden="false" name="TOTAL7G" vbProcedure="false">'[1]#ref'!#ref!</definedName>
    <definedName function="false" hidden="false" name="TOTAL7H" vbProcedure="false">'[1]#ref'!#ref!</definedName>
    <definedName function="false" hidden="false" name="TOTAL7I" vbProcedure="false">'[1]#ref'!#ref!</definedName>
    <definedName function="false" hidden="false" name="TOTAL7J" vbProcedure="false">'[1]#ref'!#ref!</definedName>
    <definedName function="false" hidden="false" name="TOTAL7K" vbProcedure="false">'[1]#ref'!#ref!</definedName>
    <definedName function="false" hidden="false" name="TOTAL7L" vbProcedure="false">'[1]#ref'!#ref!</definedName>
    <definedName function="false" hidden="false" name="TOTAL7O" vbProcedure="false">'[1]#ref'!#ref!</definedName>
    <definedName function="false" hidden="false" name="TOTAL7P" vbProcedure="false">'[1]#ref'!#ref!</definedName>
    <definedName function="false" hidden="false" name="TOTAL7Q" vbProcedure="false">'[1]#ref'!#ref!</definedName>
    <definedName function="false" hidden="false" name="TOTAL7R" vbProcedure="false">'[1]#ref'!#ref!</definedName>
    <definedName function="false" hidden="false" name="TOTAL8" vbProcedure="false">'[1]#ref'!#ref!</definedName>
    <definedName function="false" hidden="false" name="TOTAL8A" vbProcedure="false">'[1]#ref'!#ref!</definedName>
    <definedName function="false" hidden="false" name="TOTAL8B" vbProcedure="false">'[1]#ref'!#ref!</definedName>
    <definedName function="false" hidden="false" name="TOTAL8C" vbProcedure="false">'[1]#ref'!#ref!</definedName>
    <definedName function="false" hidden="false" name="TOTAL8D" vbProcedure="false">'[1]#ref'!#ref!</definedName>
    <definedName function="false" hidden="false" name="TOTAL8E" vbProcedure="false">'[1]#ref'!#ref!</definedName>
    <definedName function="false" hidden="false" name="TOTAL8F" vbProcedure="false">'[1]#ref'!#ref!</definedName>
    <definedName function="false" hidden="false" name="TOTAL8G" vbProcedure="false">'[1]#ref'!#ref!</definedName>
    <definedName function="false" hidden="false" name="TOTAL8H" vbProcedure="false">'[1]#ref'!#ref!</definedName>
    <definedName function="false" hidden="false" name="TOTAL8I" vbProcedure="false">'[1]#ref'!#ref!</definedName>
    <definedName function="false" hidden="false" name="TOTAL8J" vbProcedure="false">'[1]#ref'!#ref!</definedName>
    <definedName function="false" hidden="false" name="TOTAL8K" vbProcedure="false">'[1]#ref'!#ref!</definedName>
    <definedName function="false" hidden="false" name="TOTAL8L" vbProcedure="false">'[1]#ref'!#ref!</definedName>
    <definedName function="false" hidden="false" name="TOTAL8O" vbProcedure="false">'[1]#ref'!#ref!</definedName>
    <definedName function="false" hidden="false" name="TOTAL8P" vbProcedure="false">'[1]#ref'!#ref!</definedName>
    <definedName function="false" hidden="false" name="TOTAL8Q" vbProcedure="false">'[1]#ref'!#ref!</definedName>
    <definedName function="false" hidden="false" name="TOTAL8R" vbProcedure="false">'[1]#ref'!#ref!</definedName>
    <definedName function="false" hidden="false" name="TOTAL9" vbProcedure="false">'[1]#ref'!#ref!</definedName>
    <definedName function="false" hidden="false" name="TOTALA" vbProcedure="false">'[1]planilha atualizada'!#ref!</definedName>
    <definedName function="false" hidden="false" name="TOTALB" vbProcedure="false">'[1]planilha atualizada'!#ref!</definedName>
    <definedName function="false" hidden="false" name="TOTALC" vbProcedure="false">'[1]planilha atualizada'!#ref!</definedName>
    <definedName function="false" hidden="false" name="TOTALD" vbProcedure="false">'[1]planilha atualizada'!#ref!</definedName>
    <definedName function="false" hidden="false" name="TOTALE" vbProcedure="false">'[1]planilha atualizada'!#ref!</definedName>
    <definedName function="false" hidden="false" name="TOTALF" vbProcedure="false">'[1]planilha atualizada'!#ref!</definedName>
    <definedName function="false" hidden="false" name="TOTALG" vbProcedure="false">'[1]planilha atualizada'!#ref!</definedName>
    <definedName function="false" hidden="false" name="TOTALH" vbProcedure="false">'[1]planilha atualizada'!#ref!</definedName>
    <definedName function="false" hidden="false" name="TOTALI" vbProcedure="false">'[1]planilha atualizada'!#ref!</definedName>
    <definedName function="false" hidden="false" name="TOTALJ" vbProcedure="false">'[1]planilha atualizada'!#ref!</definedName>
    <definedName function="false" hidden="false" name="TOTALK" vbProcedure="false">'[1]planilha atualizada'!#ref!</definedName>
    <definedName function="false" hidden="false" name="TOTALL" vbProcedure="false">'[1]planilha atualizada'!#ref!</definedName>
    <definedName function="false" hidden="false" name="TOTALO" vbProcedure="false">'[1]planilha atualizada'!#ref!</definedName>
    <definedName function="false" hidden="false" name="TOTALP" vbProcedure="false">'[1]planilha atualizada'!#ref!</definedName>
    <definedName function="false" hidden="false" name="TOTALQ" vbProcedure="false">'[1]planilha atualizada'!#ref!</definedName>
    <definedName function="false" hidden="false" name="\0" vbProcedure="false">'[1]#ref'!#ref!</definedName>
    <definedName function="false" hidden="false" name="\a" vbProcedure="false">'[1]#ref'!#ref!</definedName>
    <definedName function="false" hidden="false" name="_est1" vbProcedure="false">'[1]#ref'!#ref!</definedName>
    <definedName function="false" hidden="false" name="_xlnm.Database" vbProcedure="false">['file:///D:/dadosEmopmod.xls']'#REF'!$A$2:$C$9469</definedName>
    <definedName function="false" hidden="false" localSheetId="0" name="_xlnm.Print_Area" vbProcedure="false">'ORÇAMENTO SINTÉTICO'!$A$1:$E$31</definedName>
    <definedName function="false" hidden="false" localSheetId="1" name="_xlnm.Print_Area" vbProcedure="false">'ORÇAMENTO ANALÍTICO'!$B$4:$I$213</definedName>
    <definedName function="false" hidden="false" localSheetId="1" name="_xlnm.Print_Titles" vbProcedure="false">'ORÇAMENTO ANALÍTICO'!$4:$13</definedName>
    <definedName function="false" hidden="false" localSheetId="2" name="_xlnm.Print_Area" vbProcedure="false">'MEMÓRIA DE CÁLCULO'!$B$1:$K$1369</definedName>
    <definedName function="false" hidden="false" localSheetId="2" name="_xlnm.Print_Titles" vbProcedure="false">'MEMÓRIA DE CÁLCULO'!$1:$10</definedName>
    <definedName function="false" hidden="false" localSheetId="3" name="_xlnm.Print_Area" vbProcedure="false">QCI!$A$1:$Z$39</definedName>
    <definedName function="false" hidden="false" localSheetId="4" name="_xlnm.Print_Area" vbProcedure="false">CRONOGRAMA!$B$2:$S$37</definedName>
    <definedName function="false" hidden="false" localSheetId="5" name="_xlnm.Print_Area" vbProcedure="false">'% B.D.I Serviços'!$A$1:$H$46</definedName>
    <definedName function="false" hidden="false" localSheetId="5" name="_xlnm.Print_Titles" vbProcedure="false">'% B.D.I Serviços'!$1:$1</definedName>
    <definedName function="false" hidden="false" localSheetId="6" name="C_" vbProcedure="false">'[1]#ref'!#ref!</definedName>
    <definedName function="false" hidden="false" localSheetId="6" name="d" vbProcedure="false">'[1]#ref'!#ref!</definedName>
    <definedName function="false" hidden="false" localSheetId="6" name="TOTAL10" vbProcedure="false">'[1]#ref'!#ref!</definedName>
    <definedName function="false" hidden="false" localSheetId="6" name="TOTAL11" vbProcedure="false">'[1]#ref'!#ref!</definedName>
    <definedName function="false" hidden="false" localSheetId="6" name="TOTAL12" vbProcedure="false">'[1]#ref'!#ref!</definedName>
    <definedName function="false" hidden="false" localSheetId="6" name="TOTAL13" vbProcedure="false">'[1]#ref'!#ref!</definedName>
    <definedName function="false" hidden="false" localSheetId="6" name="TOTAL14" vbProcedure="false">'[1]#ref'!#ref!</definedName>
    <definedName function="false" hidden="false" localSheetId="6" name="TOTAL15" vbProcedure="false">'[1]#ref'!#ref!</definedName>
    <definedName function="false" hidden="false" localSheetId="6" name="TOTAL16" vbProcedure="false">'[1]#ref'!#ref!</definedName>
    <definedName function="false" hidden="false" localSheetId="6" name="TOTAL17" vbProcedure="false">'[1]#ref'!#ref!</definedName>
    <definedName function="false" hidden="false" localSheetId="6" name="TOTAL18" vbProcedure="false">'[1]#ref'!#ref!</definedName>
    <definedName function="false" hidden="false" localSheetId="6" name="TOTAL19" vbProcedure="false">'[1]#ref'!#ref!</definedName>
    <definedName function="false" hidden="false" localSheetId="6" name="TOTAL6" vbProcedure="false">'[1]#ref'!#ref!</definedName>
    <definedName function="false" hidden="false" localSheetId="6" name="TOTAL6A" vbProcedure="false">'[1]#ref'!#ref!</definedName>
    <definedName function="false" hidden="false" localSheetId="6" name="TOTAL7" vbProcedure="false">'[1]#ref'!#ref!</definedName>
    <definedName function="false" hidden="false" localSheetId="6" name="TOTAL7A" vbProcedure="false">'[1]#ref'!#ref!</definedName>
    <definedName function="false" hidden="false" localSheetId="6" name="TOTAL7B" vbProcedure="false">'[1]#ref'!#ref!</definedName>
    <definedName function="false" hidden="false" localSheetId="6" name="TOTAL7C" vbProcedure="false">'[1]#ref'!#ref!</definedName>
    <definedName function="false" hidden="false" localSheetId="6" name="TOTAL7D" vbProcedure="false">'[1]#ref'!#ref!</definedName>
    <definedName function="false" hidden="false" localSheetId="6" name="TOTAL7E" vbProcedure="false">'[1]#ref'!#ref!</definedName>
    <definedName function="false" hidden="false" localSheetId="6" name="TOTAL7F" vbProcedure="false">'[1]#ref'!#ref!</definedName>
    <definedName function="false" hidden="false" localSheetId="6" name="TOTAL7G" vbProcedure="false">'[1]#ref'!#ref!</definedName>
    <definedName function="false" hidden="false" localSheetId="6" name="TOTAL7H" vbProcedure="false">'[1]#ref'!#ref!</definedName>
    <definedName function="false" hidden="false" localSheetId="6" name="TOTAL7I" vbProcedure="false">'[1]#ref'!#ref!</definedName>
    <definedName function="false" hidden="false" localSheetId="6" name="TOTAL7J" vbProcedure="false">'[1]#ref'!#ref!</definedName>
    <definedName function="false" hidden="false" localSheetId="6" name="TOTAL7K" vbProcedure="false">'[1]#ref'!#ref!</definedName>
    <definedName function="false" hidden="false" localSheetId="6" name="TOTAL7L" vbProcedure="false">'[1]#ref'!#ref!</definedName>
    <definedName function="false" hidden="false" localSheetId="6" name="TOTAL7O" vbProcedure="false">'[1]#ref'!#ref!</definedName>
    <definedName function="false" hidden="false" localSheetId="6" name="TOTAL7P" vbProcedure="false">'[1]#ref'!#ref!</definedName>
    <definedName function="false" hidden="false" localSheetId="6" name="TOTAL7Q" vbProcedure="false">'[1]#ref'!#ref!</definedName>
    <definedName function="false" hidden="false" localSheetId="6" name="TOTAL7R" vbProcedure="false">'[1]#ref'!#ref!</definedName>
    <definedName function="false" hidden="false" localSheetId="6" name="TOTAL8" vbProcedure="false">'[1]#ref'!#ref!</definedName>
    <definedName function="false" hidden="false" localSheetId="6" name="TOTAL8A" vbProcedure="false">'[1]#ref'!#ref!</definedName>
    <definedName function="false" hidden="false" localSheetId="6" name="TOTAL8B" vbProcedure="false">'[1]#ref'!#ref!</definedName>
    <definedName function="false" hidden="false" localSheetId="6" name="TOTAL8C" vbProcedure="false">'[1]#ref'!#ref!</definedName>
    <definedName function="false" hidden="false" localSheetId="6" name="TOTAL8D" vbProcedure="false">'[1]#ref'!#ref!</definedName>
    <definedName function="false" hidden="false" localSheetId="6" name="TOTAL8E" vbProcedure="false">'[1]#ref'!#ref!</definedName>
    <definedName function="false" hidden="false" localSheetId="6" name="TOTAL8F" vbProcedure="false">'[1]#ref'!#ref!</definedName>
    <definedName function="false" hidden="false" localSheetId="6" name="TOTAL8G" vbProcedure="false">'[1]#ref'!#ref!</definedName>
    <definedName function="false" hidden="false" localSheetId="6" name="TOTAL8H" vbProcedure="false">'[1]#ref'!#ref!</definedName>
    <definedName function="false" hidden="false" localSheetId="6" name="TOTAL8I" vbProcedure="false">'[1]#ref'!#ref!</definedName>
    <definedName function="false" hidden="false" localSheetId="6" name="TOTAL8J" vbProcedure="false">'[1]#ref'!#ref!</definedName>
    <definedName function="false" hidden="false" localSheetId="6" name="TOTAL8K" vbProcedure="false">'[1]#ref'!#ref!</definedName>
    <definedName function="false" hidden="false" localSheetId="6" name="TOTAL8L" vbProcedure="false">'[1]#ref'!#ref!</definedName>
    <definedName function="false" hidden="false" localSheetId="6" name="TOTAL8O" vbProcedure="false">'[1]#ref'!#ref!</definedName>
    <definedName function="false" hidden="false" localSheetId="6" name="TOTAL8P" vbProcedure="false">'[1]#ref'!#ref!</definedName>
    <definedName function="false" hidden="false" localSheetId="6" name="TOTAL8Q" vbProcedure="false">'[1]#ref'!#ref!</definedName>
    <definedName function="false" hidden="false" localSheetId="6" name="TOTAL8R" vbProcedure="false">'[1]#ref'!#ref!</definedName>
    <definedName function="false" hidden="false" localSheetId="6" name="TOTAL9" vbProcedure="false">'[1]#ref'!#ref!</definedName>
    <definedName function="false" hidden="false" localSheetId="6" name="TOTALA" vbProcedure="false">'[1]planilha atualizada'!#ref!</definedName>
    <definedName function="false" hidden="false" localSheetId="6" name="TOTALB" vbProcedure="false">'[1]planilha atualizada'!#ref!</definedName>
    <definedName function="false" hidden="false" localSheetId="6" name="TOTALC" vbProcedure="false">'[1]planilha atualizada'!#ref!</definedName>
    <definedName function="false" hidden="false" localSheetId="6" name="TOTALD" vbProcedure="false">'[1]planilha atualizada'!#ref!</definedName>
    <definedName function="false" hidden="false" localSheetId="6" name="TOTALE" vbProcedure="false">'[1]planilha atualizada'!#ref!</definedName>
    <definedName function="false" hidden="false" localSheetId="6" name="TOTALF" vbProcedure="false">'[1]planilha atualizada'!#ref!</definedName>
    <definedName function="false" hidden="false" localSheetId="6" name="TOTALG" vbProcedure="false">'[1]planilha atualizada'!#ref!</definedName>
    <definedName function="false" hidden="false" localSheetId="6" name="TOTALH" vbProcedure="false">'[1]planilha atualizada'!#ref!</definedName>
    <definedName function="false" hidden="false" localSheetId="6" name="TOTALI" vbProcedure="false">'[1]planilha atualizada'!#ref!</definedName>
    <definedName function="false" hidden="false" localSheetId="6" name="TOTALJ" vbProcedure="false">'[1]planilha atualizada'!#ref!</definedName>
    <definedName function="false" hidden="false" localSheetId="6" name="TOTALK" vbProcedure="false">'[1]planilha atualizada'!#ref!</definedName>
    <definedName function="false" hidden="false" localSheetId="6" name="TOTALL" vbProcedure="false">'[1]planilha atualizada'!#ref!</definedName>
    <definedName function="false" hidden="false" localSheetId="6" name="TOTALO" vbProcedure="false">'[1]planilha atualizada'!#ref!</definedName>
    <definedName function="false" hidden="false" localSheetId="6" name="TOTALP" vbProcedure="false">'[1]planilha atualizada'!#ref!</definedName>
    <definedName function="false" hidden="false" localSheetId="6" name="TOTALQ" vbProcedure="false">'[1]planilha atualizada'!#ref!</definedName>
    <definedName function="false" hidden="false" localSheetId="6" name="\0" vbProcedure="false">'[1]#ref'!#ref!</definedName>
    <definedName function="false" hidden="false" localSheetId="6" name="\a" vbProcedure="false">'[1]#ref'!#ref!</definedName>
    <definedName function="false" hidden="false" localSheetId="6" name="_est1" vbProcedure="false">'[1]#ref'!#ref!</definedName>
    <definedName function="false" hidden="false" localSheetId="6" name="_xlnm.Print_Area" vbProcedure="false">'% B.D.I Equipamentos'!$A$1:$H$46</definedName>
    <definedName function="false" hidden="false" localSheetId="6" name="_xlnm.Print_Titles" vbProcedure="false">'% B.D.I Equipamentos'!$1:$1</definedName>
    <definedName function="false" hidden="false" localSheetId="7" name="_xlnm.Print_Area" vbProcedure="false">COTAÇÕES!$A$1:$E$33</definedName>
    <definedName function="false" hidden="false" localSheetId="10" name="_xlnm._FilterDatabase" vbProcedure="false">'SINAPI 01-2019'!$A$5:$D$6388</definedName>
    <definedName function="false" hidden="false" localSheetId="11" name="_xlnm._FilterDatabase" vbProcedure="false">'EMOP 01-2019'!$A$2:$J$23566</definedName>
    <definedName function="false" hidden="false" localSheetId="12" name="_xlnm.Print_Area" vbProcedure="false">RETRABALHO!$A$1:$O$41</definedName>
  </definedNames>
  <calcPr iterateCount="100" refMode="A1" iterate="false" iterateDelta="0.0001"/>
</workbook>
</file>

<file path=xl/sharedStrings.xml><?xml version="1.0" encoding="utf-8"?>
<sst xmlns="http://schemas.openxmlformats.org/spreadsheetml/2006/main" count="143645" uniqueCount="53292">
  <si>
    <t>SECRETARIA DE OBRAS </t>
  </si>
  <si>
    <t>REFORMA DO TEATRO JOÃO CAETANO</t>
  </si>
  <si>
    <t>Local: Praça Marechal Floriano Peixoto, bairro Centro, Itaboraí, RJ</t>
  </si>
  <si>
    <t>ORÇAMENTO  SINTÉTICO - OBRA DE REFORMA</t>
  </si>
  <si>
    <t>ITEM</t>
  </si>
  <si>
    <t>DESCRIÇÃO</t>
  </si>
  <si>
    <t>TOTAL</t>
  </si>
  <si>
    <t>SERVIÇOS DE ESCRITÓRIO, LABORATÓRIO E CAMPO</t>
  </si>
  <si>
    <t>CANTEIRO DE OBRAS</t>
  </si>
  <si>
    <t>MOVIMENTO DE TERRA</t>
  </si>
  <si>
    <t>TRANSPORTES</t>
  </si>
  <si>
    <t>SERVIÇOS COMPLEMENTARES</t>
  </si>
  <si>
    <t>FUNDAÇÕES E ESTRUTURAS</t>
  </si>
  <si>
    <t>ALVENARIAS E DIVISÓRIAS</t>
  </si>
  <si>
    <t>REVESTIMENTOS</t>
  </si>
  <si>
    <t>ESQUADRIAS</t>
  </si>
  <si>
    <t>INSTALAÇÕES</t>
  </si>
  <si>
    <t>COBERTURAS</t>
  </si>
  <si>
    <t>PINTURAS</t>
  </si>
  <si>
    <t>APARELHOS</t>
  </si>
  <si>
    <t>ADMINISTRAÇÃO LOCAL DA OBRA</t>
  </si>
  <si>
    <t>TOTAL GERAL</t>
  </si>
  <si>
    <t>BDI SERVIÇOS = 28,82 %</t>
  </si>
  <si>
    <t>BDI EQUIPAMENTOS = 23,02 %</t>
  </si>
  <si>
    <t>BASE: SINAPI/EMOP/SCO</t>
  </si>
  <si>
    <t>Io = JANEIRO/2019</t>
  </si>
  <si>
    <t>ORÇAMENTO  ANALÍTICO - OBRA DE REFORMA</t>
  </si>
  <si>
    <t>BDI SERVIÇOS</t>
  </si>
  <si>
    <t>BDI EQUIPAMENTOS</t>
  </si>
  <si>
    <t>CÓDIGO</t>
  </si>
  <si>
    <t>UN</t>
  </si>
  <si>
    <t>QUANT</t>
  </si>
  <si>
    <t>UNITÁRIO</t>
  </si>
  <si>
    <t>CUSTO</t>
  </si>
  <si>
    <t>SEM BDI</t>
  </si>
  <si>
    <t>UNIT + BDI</t>
  </si>
  <si>
    <t>1.1</t>
  </si>
  <si>
    <t>01.050.0546-A</t>
  </si>
  <si>
    <t>1.2</t>
  </si>
  <si>
    <t>01.050.0481-A</t>
  </si>
  <si>
    <t>1.3</t>
  </si>
  <si>
    <t>01.050.0518-A</t>
  </si>
  <si>
    <t>1.4</t>
  </si>
  <si>
    <t>01.050.0455-A</t>
  </si>
  <si>
    <t>1.5</t>
  </si>
  <si>
    <t>01.050.0530-A</t>
  </si>
  <si>
    <t>SUBTOTAL 1</t>
  </si>
  <si>
    <t>2.1</t>
  </si>
  <si>
    <t>74209/1</t>
  </si>
  <si>
    <t>2.2</t>
  </si>
  <si>
    <t>AD19.05.0450</t>
  </si>
  <si>
    <t>Tapume de vedacao ou protecao, executado com telhas trapezoidais de aco galvanizado (esp.: 0,50mm), inclusive duas demaos de pintura esmalte sintetico, na face externa, considerando a utilizacao das telhas 4 vezes e da moldura em perna de 3"x3", duas vezes.(desonerado)</t>
  </si>
  <si>
    <t>M2</t>
  </si>
  <si>
    <t>RETRABALHO !</t>
  </si>
  <si>
    <t>2.3</t>
  </si>
  <si>
    <t>2.4</t>
  </si>
  <si>
    <t>AD19.20.0100</t>
  </si>
  <si>
    <t>Instalacao e ligacao provisoria de obra de agua e esgoto a rede publica.(desonerado)</t>
  </si>
  <si>
    <t>2.5</t>
  </si>
  <si>
    <t>LOCACAO DE CONTAINER 2,30  X  6,00 M, ALT. 2,50 M, COM 1 SANITARIO, PARA ESCRITORIO, COMPLETO, SEM DIVISORIAS INTERNAS </t>
  </si>
  <si>
    <t>MES   </t>
  </si>
  <si>
    <t>2.6</t>
  </si>
  <si>
    <t>LOCACAO DE CONTAINER 2,30 X 6,00 M, ALT. 2,50 M,  PARA SANITARIO,  COM 4 BACIAS, 8 CHUVEIROS,1 LAVATORIO E 1 MICTORIO</t>
  </si>
  <si>
    <t>2.7</t>
  </si>
  <si>
    <t>04.013.0015-A</t>
  </si>
  <si>
    <t>2.8</t>
  </si>
  <si>
    <t>04.005.0300-A</t>
  </si>
  <si>
    <t>SUBTOTAL 2</t>
  </si>
  <si>
    <t>.</t>
  </si>
  <si>
    <t>3.1</t>
  </si>
  <si>
    <t>3.2</t>
  </si>
  <si>
    <t>3.3</t>
  </si>
  <si>
    <t>3.4</t>
  </si>
  <si>
    <t>03.009.0015-A</t>
  </si>
  <si>
    <t>SUBTOTAL 3</t>
  </si>
  <si>
    <t>4.1</t>
  </si>
  <si>
    <t>05.001.0171-A</t>
  </si>
  <si>
    <t>4.2</t>
  </si>
  <si>
    <t>4.3</t>
  </si>
  <si>
    <t>SUBTOTAL 4</t>
  </si>
  <si>
    <t>5.1</t>
  </si>
  <si>
    <t>05.001.0002-B</t>
  </si>
  <si>
    <t>5.2</t>
  </si>
  <si>
    <t>05.001.0018-A</t>
  </si>
  <si>
    <t>5.3</t>
  </si>
  <si>
    <t>05.001.0134-A</t>
  </si>
  <si>
    <t>5.4</t>
  </si>
  <si>
    <t>05.001.0147-A</t>
  </si>
  <si>
    <t>5.5</t>
  </si>
  <si>
    <t>05.001.0050-A</t>
  </si>
  <si>
    <t>5.6</t>
  </si>
  <si>
    <t>05.005.0005-B</t>
  </si>
  <si>
    <t>5.7</t>
  </si>
  <si>
    <t>05.006.0001-B</t>
  </si>
  <si>
    <t>5.8</t>
  </si>
  <si>
    <t>5.9</t>
  </si>
  <si>
    <t>04.020.0122-A</t>
  </si>
  <si>
    <t>5.10</t>
  </si>
  <si>
    <t>04.021.0010-A</t>
  </si>
  <si>
    <t>5.11</t>
  </si>
  <si>
    <t>SUBTOTAL 5</t>
  </si>
  <si>
    <t>6.1</t>
  </si>
  <si>
    <t>11.016.0040-A</t>
  </si>
  <si>
    <t>ITEM GLOSADO PELA CAIXA E COMPORÁ A PLANILHA SOMENTE APARTIR DA CONCLUSÃO DA ANÁLISE DO CALCULISTA E DO PROJETO DE REFORÇO ESTRUTURAL.</t>
  </si>
  <si>
    <t>6.2</t>
  </si>
  <si>
    <t>74141/2</t>
  </si>
  <si>
    <t>6.3</t>
  </si>
  <si>
    <t>11.013.0075-A</t>
  </si>
  <si>
    <t>6.4</t>
  </si>
  <si>
    <t>6.5</t>
  </si>
  <si>
    <t>6.6</t>
  </si>
  <si>
    <t>6.7</t>
  </si>
  <si>
    <t>SUBTOTAL 6</t>
  </si>
  <si>
    <t>7.1</t>
  </si>
  <si>
    <t>7.2</t>
  </si>
  <si>
    <t>7.3</t>
  </si>
  <si>
    <t>7.4</t>
  </si>
  <si>
    <t>73774/1</t>
  </si>
  <si>
    <t>SUBTOTAL 7</t>
  </si>
  <si>
    <t>PAREDE</t>
  </si>
  <si>
    <t>8.1</t>
  </si>
  <si>
    <t>13.001.0026-A</t>
  </si>
  <si>
    <t>8.2</t>
  </si>
  <si>
    <t>TETO</t>
  </si>
  <si>
    <t>8.3</t>
  </si>
  <si>
    <t>13.196.0025-A</t>
  </si>
  <si>
    <t>8.4</t>
  </si>
  <si>
    <t>PISO</t>
  </si>
  <si>
    <t>8.5</t>
  </si>
  <si>
    <t>8.6</t>
  </si>
  <si>
    <t>8.7</t>
  </si>
  <si>
    <t>8.8</t>
  </si>
  <si>
    <t>8.9</t>
  </si>
  <si>
    <t>8.10</t>
  </si>
  <si>
    <t>8.11</t>
  </si>
  <si>
    <t>13.331.0051-A</t>
  </si>
  <si>
    <t>8.12</t>
  </si>
  <si>
    <t>8.13</t>
  </si>
  <si>
    <t>SUBTOTAL 8</t>
  </si>
  <si>
    <t>9.1</t>
  </si>
  <si>
    <t>14.006.0423-A</t>
  </si>
  <si>
    <t>9.2</t>
  </si>
  <si>
    <t>14.007.0025-A</t>
  </si>
  <si>
    <t>9.3</t>
  </si>
  <si>
    <t>9.4</t>
  </si>
  <si>
    <t>9.5</t>
  </si>
  <si>
    <t>9.6</t>
  </si>
  <si>
    <t>14.006.0220-A</t>
  </si>
  <si>
    <t>9.7</t>
  </si>
  <si>
    <t>14.007.0090-A</t>
  </si>
  <si>
    <t>9.8</t>
  </si>
  <si>
    <t>9.9</t>
  </si>
  <si>
    <t>9.10</t>
  </si>
  <si>
    <t>9.11</t>
  </si>
  <si>
    <t>9.12</t>
  </si>
  <si>
    <t>14.002.0205-A</t>
  </si>
  <si>
    <t>9.13</t>
  </si>
  <si>
    <t>74072/2</t>
  </si>
  <si>
    <t>SUBTOTAL 9</t>
  </si>
  <si>
    <t> SANITÁRIAS</t>
  </si>
  <si>
    <t>10.1</t>
  </si>
  <si>
    <t>15.002.0580-A</t>
  </si>
  <si>
    <t>10.2</t>
  </si>
  <si>
    <t>15.002.0663-A</t>
  </si>
  <si>
    <t>10.3</t>
  </si>
  <si>
    <t>74166/1</t>
  </si>
  <si>
    <t>10.4</t>
  </si>
  <si>
    <t>10.5</t>
  </si>
  <si>
    <t>15.002.0062-A</t>
  </si>
  <si>
    <t>10.6</t>
  </si>
  <si>
    <t>10.7</t>
  </si>
  <si>
    <t>10.8</t>
  </si>
  <si>
    <t>10.9</t>
  </si>
  <si>
    <t>10.10</t>
  </si>
  <si>
    <t>10.11</t>
  </si>
  <si>
    <t>HIDRÁULICAS</t>
  </si>
  <si>
    <t>10.12</t>
  </si>
  <si>
    <t>15.001.0071-A</t>
  </si>
  <si>
    <t>10.13</t>
  </si>
  <si>
    <t>15.001.0079-A</t>
  </si>
  <si>
    <t>10.14</t>
  </si>
  <si>
    <t>10.15</t>
  </si>
  <si>
    <t>10.16</t>
  </si>
  <si>
    <t>10.17</t>
  </si>
  <si>
    <t>10.18</t>
  </si>
  <si>
    <t>10.19</t>
  </si>
  <si>
    <t>10.20</t>
  </si>
  <si>
    <t>10.21</t>
  </si>
  <si>
    <t>18.021.0040-A</t>
  </si>
  <si>
    <t>10.22</t>
  </si>
  <si>
    <t>ELÉTRICA</t>
  </si>
  <si>
    <t>10.23</t>
  </si>
  <si>
    <t>15.015.0021-A</t>
  </si>
  <si>
    <t>10.24</t>
  </si>
  <si>
    <t>15.015.0041-A</t>
  </si>
  <si>
    <t>10.25</t>
  </si>
  <si>
    <t>15.015.0066-A</t>
  </si>
  <si>
    <t>10.26</t>
  </si>
  <si>
    <t>15.015.0081-A</t>
  </si>
  <si>
    <t>10.27</t>
  </si>
  <si>
    <t>15.015.0106-A</t>
  </si>
  <si>
    <t>10.28</t>
  </si>
  <si>
    <t>18.027.0305-A</t>
  </si>
  <si>
    <t>10.29</t>
  </si>
  <si>
    <t>18.027.0355-A</t>
  </si>
  <si>
    <t>10.30</t>
  </si>
  <si>
    <t>10.31</t>
  </si>
  <si>
    <t>10.32</t>
  </si>
  <si>
    <t>COTAÇÃO 01</t>
  </si>
  <si>
    <t>FITA LED BRANCO QUENTE 5 METROS + FONTE</t>
  </si>
  <si>
    <t>10.33</t>
  </si>
  <si>
    <t>COTAÇÃO 02</t>
  </si>
  <si>
    <t>LUSTRE DE CRISTAL TRANSPARENTE 28 BRAÇOS.</t>
  </si>
  <si>
    <t>10.34</t>
  </si>
  <si>
    <t>15.015.0250-A</t>
  </si>
  <si>
    <t>10.35</t>
  </si>
  <si>
    <t>15.015.0173-A</t>
  </si>
  <si>
    <t>10.36</t>
  </si>
  <si>
    <t>74131/4</t>
  </si>
  <si>
    <t>10.37</t>
  </si>
  <si>
    <t>74131/7</t>
  </si>
  <si>
    <t>10.38</t>
  </si>
  <si>
    <t>74130/4</t>
  </si>
  <si>
    <t>10.39</t>
  </si>
  <si>
    <t>10.40</t>
  </si>
  <si>
    <t>10.41</t>
  </si>
  <si>
    <t>10.42</t>
  </si>
  <si>
    <t>74130/1</t>
  </si>
  <si>
    <t>10.43</t>
  </si>
  <si>
    <t>74130/2</t>
  </si>
  <si>
    <t>10.44</t>
  </si>
  <si>
    <t>73857/5</t>
  </si>
  <si>
    <t>10.45</t>
  </si>
  <si>
    <t>10.46</t>
  </si>
  <si>
    <t>COTAÇÃO 03</t>
  </si>
  <si>
    <t>ELETRODUTO PEAD CORRUGADO 6" (150MM)</t>
  </si>
  <si>
    <t>M</t>
  </si>
  <si>
    <t>SUBTOTAL 10</t>
  </si>
  <si>
    <t>11.1</t>
  </si>
  <si>
    <t>11.2</t>
  </si>
  <si>
    <t>11.3</t>
  </si>
  <si>
    <t>16.001.0085-A</t>
  </si>
  <si>
    <t>11.4</t>
  </si>
  <si>
    <t>11.5</t>
  </si>
  <si>
    <t>11.6</t>
  </si>
  <si>
    <t>11.7</t>
  </si>
  <si>
    <t>11.8</t>
  </si>
  <si>
    <t>11.9</t>
  </si>
  <si>
    <t>SUBTOTAL 11</t>
  </si>
  <si>
    <t>12.1</t>
  </si>
  <si>
    <t>17.018.0060-A</t>
  </si>
  <si>
    <t>12.2</t>
  </si>
  <si>
    <t>12.3</t>
  </si>
  <si>
    <t>12.4</t>
  </si>
  <si>
    <t>17.025.0005-B</t>
  </si>
  <si>
    <t>12.5</t>
  </si>
  <si>
    <t>12.6</t>
  </si>
  <si>
    <t>74065/3</t>
  </si>
  <si>
    <t>12.7</t>
  </si>
  <si>
    <t>SUBTOTAL 12</t>
  </si>
  <si>
    <t>13.1</t>
  </si>
  <si>
    <t>13.2</t>
  </si>
  <si>
    <t>13.3</t>
  </si>
  <si>
    <t>18.005.0030-A</t>
  </si>
  <si>
    <t>13.4</t>
  </si>
  <si>
    <t>18.005.0015-A</t>
  </si>
  <si>
    <t>13.5</t>
  </si>
  <si>
    <t>74234/1</t>
  </si>
  <si>
    <t>13.6</t>
  </si>
  <si>
    <t>13.7</t>
  </si>
  <si>
    <t>13.8</t>
  </si>
  <si>
    <t>18.002.0014-A</t>
  </si>
  <si>
    <t>13.9</t>
  </si>
  <si>
    <t>13.10</t>
  </si>
  <si>
    <t>18.016.0106-A</t>
  </si>
  <si>
    <t>13.11</t>
  </si>
  <si>
    <t>18.007.0090-A</t>
  </si>
  <si>
    <t>13.12</t>
  </si>
  <si>
    <t>18.007.0075-A</t>
  </si>
  <si>
    <t>13.13</t>
  </si>
  <si>
    <t>14.007.0321-A</t>
  </si>
  <si>
    <t>13.14</t>
  </si>
  <si>
    <t>13.15</t>
  </si>
  <si>
    <t>13.16</t>
  </si>
  <si>
    <t>13.17</t>
  </si>
  <si>
    <t>13.18</t>
  </si>
  <si>
    <t>18.005.0013-A</t>
  </si>
  <si>
    <t>13.19</t>
  </si>
  <si>
    <t>74194/1</t>
  </si>
  <si>
    <t>13.20</t>
  </si>
  <si>
    <t>18.040.0025-A</t>
  </si>
  <si>
    <t>13.21</t>
  </si>
  <si>
    <t>18.030.0001-A</t>
  </si>
  <si>
    <t>13.22</t>
  </si>
  <si>
    <t>15.005.0200-A</t>
  </si>
  <si>
    <t>13.23</t>
  </si>
  <si>
    <t>18.030.0002-A</t>
  </si>
  <si>
    <t>13.24</t>
  </si>
  <si>
    <t>15.005.0201-A</t>
  </si>
  <si>
    <t>13.25</t>
  </si>
  <si>
    <t>18.030.0009-A</t>
  </si>
  <si>
    <t>13.26</t>
  </si>
  <si>
    <t>15.005.0208-A</t>
  </si>
  <si>
    <t>13.27</t>
  </si>
  <si>
    <t>18.030.0010-A</t>
  </si>
  <si>
    <t>13.28</t>
  </si>
  <si>
    <t>15.005.0209-A</t>
  </si>
  <si>
    <t>13.29</t>
  </si>
  <si>
    <t>15.005.0255-A</t>
  </si>
  <si>
    <t>13.30</t>
  </si>
  <si>
    <t>15.005.0260-A</t>
  </si>
  <si>
    <t>13.31</t>
  </si>
  <si>
    <t>COTAÇÃO 04</t>
  </si>
  <si>
    <t>POLTRONA COM ASSENTO RETRÁTIL E ENCOSTO FIXO REVESTIDA EM TECIDO OU COURO ECOLÓGICO</t>
  </si>
  <si>
    <t>SUBTOTAL 13</t>
  </si>
  <si>
    <t>% ADM</t>
  </si>
  <si>
    <t>14.1</t>
  </si>
  <si>
    <t>ADM </t>
  </si>
  <si>
    <t>UR</t>
  </si>
  <si>
    <t>PARA MANTER A ADM DENTRO DO LIMITE DE 5%, A ADM PASSOU DE R$ 595,26 PARA R$ 513,57, PORÉM MANTENDO O MESMO CRITERIO ADOTADO, PODENDO SER REAJUSTADA POSTERIORMENTE EM CONFORMIDADE COM AS DESGLOSAS.</t>
  </si>
  <si>
    <t>SUBTOTAL 14</t>
  </si>
  <si>
    <t>NOTAS:</t>
  </si>
  <si>
    <t>1. B.D.I. (28,82 % PARA SERVIÇOS E 23,02 % PARA EQUIPAMENTOS), CONFORME ACORDÃO TCU PLENÁRIA 2.622/2013 , INCLUSO NOS PREÇOS UNITÁRIOS.</t>
  </si>
  <si>
    <t>2. PREÇOS COM DESONERAÇÃO CONFORME LEI 12.844/2.013.</t>
  </si>
  <si>
    <t>MEMÓRIA DE CÁLCULO</t>
  </si>
  <si>
    <t>DESCRIÇÃO DO SERVIÇO</t>
  </si>
  <si>
    <t>UNID.</t>
  </si>
  <si>
    <t>QUANT.</t>
  </si>
  <si>
    <t>Área total de projeção do teatro</t>
  </si>
  <si>
    <t>Total</t>
  </si>
  <si>
    <t>=</t>
  </si>
  <si>
    <t>Comprimento</t>
  </si>
  <si>
    <t>Largura</t>
  </si>
  <si>
    <t>Quantidade</t>
  </si>
  <si>
    <t>x</t>
  </si>
  <si>
    <t>Perimetro</t>
  </si>
  <si>
    <t>Altura</t>
  </si>
  <si>
    <t>Mês</t>
  </si>
  <si>
    <t>Distância</t>
  </si>
  <si>
    <t>Local</t>
  </si>
  <si>
    <t>Área</t>
  </si>
  <si>
    <t>Fossa (Ø 2,00) + 1m afastamento</t>
  </si>
  <si>
    <t>Filtro (Ø 1,50) + 1m afastamento</t>
  </si>
  <si>
    <t>Caixa de Inspeção (Ø 0,60) + 0,5 de afastamento</t>
  </si>
  <si>
    <t>Caixa de Gordura (Ø 0,40) + 0,50 de afastamento</t>
  </si>
  <si>
    <t>Caixa de Passagem (0,30 x 0,30) + 0,3 de afastamento</t>
  </si>
  <si>
    <t>Tubo de Esgoto</t>
  </si>
  <si>
    <t>Volume escavado</t>
  </si>
  <si>
    <t>Volume real</t>
  </si>
  <si>
    <t>Fossa (Ø 2,00)</t>
  </si>
  <si>
    <t>-</t>
  </si>
  <si>
    <t>Filtro (Ø 1,50)</t>
  </si>
  <si>
    <t>Caixa de Inspeção (Ø 0,60)</t>
  </si>
  <si>
    <t>Caixa de Gordura (Ø 0,40)</t>
  </si>
  <si>
    <t>Caixa de Passagem (0,30 x 0,30)</t>
  </si>
  <si>
    <t>Subsolo</t>
  </si>
  <si>
    <t>Rampa PATAMAR</t>
  </si>
  <si>
    <t>Valor total dividido por 2</t>
  </si>
  <si>
    <t>Rampa</t>
  </si>
  <si>
    <t>Térreo</t>
  </si>
  <si>
    <t>Rampas nas laterais da pláteia</t>
  </si>
  <si>
    <t>Escalonamento do piso da pláteia</t>
  </si>
  <si>
    <t>Rampa na lateral do teatro (1)</t>
  </si>
  <si>
    <t>Rampa na lateral do teatro (2)</t>
  </si>
  <si>
    <t>Rampa na lateral do teatro (3)</t>
  </si>
  <si>
    <t>Escada na lateral do teatro (4)</t>
  </si>
  <si>
    <t>Rampa na frente do teatro</t>
  </si>
  <si>
    <t>Patamar na frente do teatro</t>
  </si>
  <si>
    <t>Volume</t>
  </si>
  <si>
    <t>Idem ao item 3.4</t>
  </si>
  <si>
    <t>Idem ao item 5.2</t>
  </si>
  <si>
    <t>Idem ao item 5.3 (espessura 10 cm)</t>
  </si>
  <si>
    <t>Extensão</t>
  </si>
  <si>
    <t>Desconto</t>
  </si>
  <si>
    <t>Espessura</t>
  </si>
  <si>
    <t>Prisma</t>
  </si>
  <si>
    <t>Deposito</t>
  </si>
  <si>
    <t>Coxia</t>
  </si>
  <si>
    <t>Acesso foyer/pláteia</t>
  </si>
  <si>
    <t>WC Fem.</t>
  </si>
  <si>
    <t>WC Masc.</t>
  </si>
  <si>
    <t>Cafeteria</t>
  </si>
  <si>
    <t>1º Pavimento</t>
  </si>
  <si>
    <t>Mezanino</t>
  </si>
  <si>
    <t>Sala de apoio</t>
  </si>
  <si>
    <t>Sala projeção</t>
  </si>
  <si>
    <t>Circulação</t>
  </si>
  <si>
    <t>Administração</t>
  </si>
  <si>
    <t>Plataforma elevatória (Subsolo)</t>
  </si>
  <si>
    <t>Rampa de acesso lateral</t>
  </si>
  <si>
    <t>Escada do foyer</t>
  </si>
  <si>
    <t>Laje do PNE/cafeteria</t>
  </si>
  <si>
    <t>Passeio em torno do teatro</t>
  </si>
  <si>
    <t>Plataforma elevatória (Foyer)</t>
  </si>
  <si>
    <t>WC</t>
  </si>
  <si>
    <t>Hall</t>
  </si>
  <si>
    <t>Foyer</t>
  </si>
  <si>
    <t>Sacada</t>
  </si>
  <si>
    <t>Guarda corpo escada do Foyer</t>
  </si>
  <si>
    <t>Guarda corpo sacada</t>
  </si>
  <si>
    <t>Guarda corpo rampa de acesso lateral</t>
  </si>
  <si>
    <t>Reaproveitamento (50%)</t>
  </si>
  <si>
    <t>Telhado</t>
  </si>
  <si>
    <t>Área </t>
  </si>
  <si>
    <t>Deposito </t>
  </si>
  <si>
    <t>Camarim reversivel</t>
  </si>
  <si>
    <t>Camarim 1</t>
  </si>
  <si>
    <t>Banheiro PNE</t>
  </si>
  <si>
    <t>Camarim 2</t>
  </si>
  <si>
    <t>Banheiro</t>
  </si>
  <si>
    <t>Copa</t>
  </si>
  <si>
    <t>Banh. PNE</t>
  </si>
  <si>
    <t>Bomboneire</t>
  </si>
  <si>
    <t>WC PNE</t>
  </si>
  <si>
    <t>Circulação em frente a ADM</t>
  </si>
  <si>
    <t>ADM</t>
  </si>
  <si>
    <t>Varanda</t>
  </si>
  <si>
    <t>Escada</t>
  </si>
  <si>
    <t>Obs: Foram consideradas as áreas dos ambientes internos, com desconto de 0,50 m para cada lado. Em ambientes de circulação, foi descontado apenas 0,50 m na menor dimensão e 1,0 m na maior dimensão, segundo critério EMOP.</t>
  </si>
  <si>
    <t>Fachada Frontal</t>
  </si>
  <si>
    <t>Fachada Lateral</t>
  </si>
  <si>
    <t>Fachada fundos</t>
  </si>
  <si>
    <t>(10,5-1,5)</t>
  </si>
  <si>
    <t>Obs: Foi considerada apenas a maior fachada de trabalho e foi descontado da altura 1,50 m devido a não necessidade de utilização de andaime, segundo critério EMOP.</t>
  </si>
  <si>
    <t>Lados</t>
  </si>
  <si>
    <t>Palco</t>
  </si>
  <si>
    <t>Laterais da plateia</t>
  </si>
  <si>
    <t>Paredes Foyer</t>
  </si>
  <si>
    <t>Obs: Foram consideradas todas as fachadas de trabalho, ainda sob o conceito de redução da altura, segundo critério EMOP.</t>
  </si>
  <si>
    <t>KM</t>
  </si>
  <si>
    <t>Palco + Pláteia</t>
  </si>
  <si>
    <t>Obs: Reforço Estrutural estimado para sustentação da passarela técnica e do urdimento.</t>
  </si>
  <si>
    <t>Laje Técnica</t>
  </si>
  <si>
    <t>Proscênio</t>
  </si>
  <si>
    <t>Plataforma subsolo (parede)</t>
  </si>
  <si>
    <t>Plataforma subsolo (base)</t>
  </si>
  <si>
    <t>Obs: parede e base de concreto para sustentação da plataforma elevatória.</t>
  </si>
  <si>
    <t>Plataforma foyer (parede)</t>
  </si>
  <si>
    <t>Plataforma foyer (base)</t>
  </si>
  <si>
    <t>Espelho + 10cm</t>
  </si>
  <si>
    <t>Patamar</t>
  </si>
  <si>
    <t>Quantidade (degraus)</t>
  </si>
  <si>
    <t>Escada do proscênio</t>
  </si>
  <si>
    <t>Escada acesso na lateral do teatro</t>
  </si>
  <si>
    <t>Escada Foyer</t>
  </si>
  <si>
    <t>Patamar Foyer</t>
  </si>
  <si>
    <t>Acrescimo</t>
  </si>
  <si>
    <t>Camarim 01</t>
  </si>
  <si>
    <t>Camarim 02</t>
  </si>
  <si>
    <t>Terréo</t>
  </si>
  <si>
    <t>Sala de projeção</t>
  </si>
  <si>
    <t>Bomboniere</t>
  </si>
  <si>
    <t>Acesso da passarela técnica</t>
  </si>
  <si>
    <t>Rampa do subsolo</t>
  </si>
  <si>
    <t>Rampa na lateral da plateia</t>
  </si>
  <si>
    <t>Rampa na lateral do teatro</t>
  </si>
  <si>
    <t>Parede da plataforma elevatória</t>
  </si>
  <si>
    <t>Parte frontal do palco</t>
  </si>
  <si>
    <t>Mureta</t>
  </si>
  <si>
    <t>Laje da coxia</t>
  </si>
  <si>
    <t>Laje técnica</t>
  </si>
  <si>
    <t>Entrada do wc fem e wc masc</t>
  </si>
  <si>
    <t>Foyer + circulação + escada</t>
  </si>
  <si>
    <t>ADM + Circulação</t>
  </si>
  <si>
    <t>Laje ténica</t>
  </si>
  <si>
    <t>Platéia</t>
  </si>
  <si>
    <t>Rampa na lateral da platéia</t>
  </si>
  <si>
    <t>Rampa da lateral do teatro</t>
  </si>
  <si>
    <t>Obs: Conforme croqui em anexo.</t>
  </si>
  <si>
    <t>Escada do subsolo</t>
  </si>
  <si>
    <t>Escada da lateral do teatro</t>
  </si>
  <si>
    <t>Obs: Nos banheiros e nas rampas deverá ser utilizado porcelanato antiderrapante.</t>
  </si>
  <si>
    <t>Pláteia</t>
  </si>
  <si>
    <t>Wc Fem.</t>
  </si>
  <si>
    <t>Wc Masc.</t>
  </si>
  <si>
    <t>Acesso passarela técnica</t>
  </si>
  <si>
    <t>10º Patamar</t>
  </si>
  <si>
    <t>Espelho</t>
  </si>
  <si>
    <t>Escada do Foyer</t>
  </si>
  <si>
    <t>4º Patamar</t>
  </si>
  <si>
    <t>Lateral do teatro</t>
  </si>
  <si>
    <t>Vão da escada no palco</t>
  </si>
  <si>
    <t>Rampa e escada da lateral do teatro</t>
  </si>
  <si>
    <t>Arandela (escada)</t>
  </si>
  <si>
    <t>Fita led (laterais da pláteia)</t>
  </si>
  <si>
    <t>Obs: 1 ponto lado esquerdo + 1 ponto lado direito</t>
  </si>
  <si>
    <t>Fita led (degraus da platéia)</t>
  </si>
  <si>
    <t>Obs: 1 ponto para cada 2 degraus.</t>
  </si>
  <si>
    <t>Fita led (degraus escada do palco)</t>
  </si>
  <si>
    <t>Circulação dos WC's</t>
  </si>
  <si>
    <t>Terreo</t>
  </si>
  <si>
    <t>Arandela (escada foyer)</t>
  </si>
  <si>
    <t>Pláteia (em baixo do mezanino)</t>
  </si>
  <si>
    <t>metro/unidade</t>
  </si>
  <si>
    <t>Pláteia lado direito</t>
  </si>
  <si>
    <t>Pláteia lado Esquerdo</t>
  </si>
  <si>
    <t>Degraus da pláteia</t>
  </si>
  <si>
    <t>Degraus escadas do palco</t>
  </si>
  <si>
    <t>Plateia</t>
  </si>
  <si>
    <t>Chuveiro</t>
  </si>
  <si>
    <t>Ar condicionado</t>
  </si>
  <si>
    <t>Plataforma elevatória</t>
  </si>
  <si>
    <t>Quantidade de cabo</t>
  </si>
  <si>
    <t>Quantidade de fase</t>
  </si>
  <si>
    <t>Ramal subterrâneo</t>
  </si>
  <si>
    <t>Quantidade de neutro</t>
  </si>
  <si>
    <t>Obs: Do poste até o quadro geral situado ao lado da escada do subsolo.</t>
  </si>
  <si>
    <t>Reaproveitamento (30%)</t>
  </si>
  <si>
    <t>Cumeeira</t>
  </si>
  <si>
    <t>Proteção da platibanda frontal</t>
  </si>
  <si>
    <t>Calha do telhado</t>
  </si>
  <si>
    <t>Tubo de queda</t>
  </si>
  <si>
    <t>Calha frontal do telhado</t>
  </si>
  <si>
    <t>Laterais do palco</t>
  </si>
  <si>
    <t>Fundos do palco</t>
  </si>
  <si>
    <t>Laterais da pláteia</t>
  </si>
  <si>
    <t>Fundos da pláteia</t>
  </si>
  <si>
    <t>Mureta do mezanino</t>
  </si>
  <si>
    <t>Sala apoio</t>
  </si>
  <si>
    <t>TOTAL PAREDE</t>
  </si>
  <si>
    <t>TOTAL TETO</t>
  </si>
  <si>
    <t>Idem ao item 12.1 (Área total de parede)</t>
  </si>
  <si>
    <t>Idem ao item 12.1 (Área total do teto)</t>
  </si>
  <si>
    <t>Idem ao item 9.12  (guarda-corpo)</t>
  </si>
  <si>
    <t>Idem ao item 9.13 (Corrimão)</t>
  </si>
  <si>
    <t>Guarda-corpo da sacada</t>
  </si>
  <si>
    <t>Item 9.3 (porta de 0,60)</t>
  </si>
  <si>
    <t>Item 9.4 (porta de 0,70)</t>
  </si>
  <si>
    <t>Item 9.5 (porta de 0,80)</t>
  </si>
  <si>
    <t>Item 9.6 (porta de correr 0,80)</t>
  </si>
  <si>
    <t>Idem ao item 9.1</t>
  </si>
  <si>
    <t>Idem ao item 9.9</t>
  </si>
  <si>
    <t>Idem ao item 13.2</t>
  </si>
  <si>
    <t>Idem ao item 13.1</t>
  </si>
  <si>
    <t>Idem ao item 13.1 e 13.2</t>
  </si>
  <si>
    <t>Idem ao item 13.21</t>
  </si>
  <si>
    <t>Idem ao item 13.23</t>
  </si>
  <si>
    <t>Idem ao item 13.25</t>
  </si>
  <si>
    <t>Idem ao item 13.27</t>
  </si>
  <si>
    <t>Obs: Quantidade estimada levando em consideração uma possível localização dos condensadores no prisma.</t>
  </si>
  <si>
    <t>Obs: Quantidade estimada levando em consideração uma possível localização dos condensadores na parte interna da platibanda frontal .</t>
  </si>
  <si>
    <t>14 - ADMINISTRAÇÃO LOCAL DA OBRA</t>
  </si>
  <si>
    <t>Somatório Mão de Obra</t>
  </si>
  <si>
    <t>B.D.I.</t>
  </si>
  <si>
    <t>Total </t>
  </si>
  <si>
    <t>ENGENHEIRO CIVIL DE OBRA PLENO COM ENCARGOS COMPLEMENTARES</t>
  </si>
  <si>
    <t>Horas</t>
  </si>
  <si>
    <t>Dias úteis</t>
  </si>
  <si>
    <t>Meses</t>
  </si>
  <si>
    <t>Preço Unitário</t>
  </si>
  <si>
    <t>Subtotal</t>
  </si>
  <si>
    <t>05.105.0063-A</t>
  </si>
  <si>
    <t>VIGIA NOTURNO COM ENCARGOS COMPLEMENTARES</t>
  </si>
  <si>
    <t>20,87</t>
  </si>
  <si>
    <t>QCI - Quadro de Composição do Investimento - OBRA DE REFORMA</t>
  </si>
  <si>
    <t>Proponente/Tomador</t>
  </si>
  <si>
    <t>Município/UF</t>
  </si>
  <si>
    <t>Empreendimento ( nome/apelido)</t>
  </si>
  <si>
    <t>Aprovação  (data)</t>
  </si>
  <si>
    <t>1006253-79/2013</t>
  </si>
  <si>
    <t>PREFEITURA MUNICIPAL DE ITABORAÍ</t>
  </si>
  <si>
    <t>ITABORAÍ / RJ</t>
  </si>
  <si>
    <t>Operação</t>
  </si>
  <si>
    <t>Programa/Modalidade/Ação</t>
  </si>
  <si>
    <t>Financiamento</t>
  </si>
  <si>
    <t>X</t>
  </si>
  <si>
    <t>Repassse</t>
  </si>
  <si>
    <t>MINISTÉRIO DA CULTURA</t>
  </si>
  <si>
    <t>Ocultar</t>
  </si>
  <si>
    <t>OCULTAR</t>
  </si>
  <si>
    <t>Limite</t>
  </si>
  <si>
    <t>Discriminação</t>
  </si>
  <si>
    <t>Contrapartida</t>
  </si>
  <si>
    <t>Execução</t>
  </si>
  <si>
    <t>Item</t>
  </si>
  <si>
    <t>Descição</t>
  </si>
  <si>
    <t>Quant./unid</t>
  </si>
  <si>
    <t>Superior</t>
  </si>
  <si>
    <t>Inferior</t>
  </si>
  <si>
    <t>R$</t>
  </si>
  <si>
    <t>VERIFIC USO REP</t>
  </si>
  <si>
    <t>SOMENTE CP</t>
  </si>
  <si>
    <t>%</t>
  </si>
  <si>
    <t>Próprios       (R$)</t>
  </si>
  <si>
    <t>CONTA PREENCH</t>
  </si>
  <si>
    <t>(%)</t>
  </si>
  <si>
    <t>CP Adicional (R$)</t>
  </si>
  <si>
    <t>Total %</t>
  </si>
  <si>
    <t> R$</t>
  </si>
  <si>
    <t>EF ou AD</t>
  </si>
  <si>
    <t>OS ou FIN</t>
  </si>
  <si>
    <t>Forma de execução: AD = Administração Direta pelo Tomador</t>
  </si>
  <si>
    <t>ou EF se execução e/ou fornecimento a contratar/contrado. </t>
  </si>
  <si>
    <t>Tipo de contrapartida: FIN = Financeira; OS = em Obras e Serviços.</t>
  </si>
  <si>
    <t>Local/Data</t>
  </si>
  <si>
    <t>Nome do Prefeito e da Cidade/UF</t>
  </si>
  <si>
    <t>CRONOGRAMA FÍSICO - FINANCEIRO - OBRA DEREFORMA</t>
  </si>
  <si>
    <t>Nº do CT</t>
  </si>
  <si>
    <t>Parcela  (n.º)</t>
  </si>
  <si>
    <t>Fim vigência (data)</t>
  </si>
  <si>
    <t>Mês Cronog</t>
  </si>
  <si>
    <t>Ministério da Cultura</t>
  </si>
  <si>
    <t>Valor </t>
  </si>
  <si>
    <t>Peso</t>
  </si>
  <si>
    <t>Parcela 1</t>
  </si>
  <si>
    <t>Parcela 2</t>
  </si>
  <si>
    <t>Parcela 3</t>
  </si>
  <si>
    <t>Parcela 4</t>
  </si>
  <si>
    <t>Parcela 5</t>
  </si>
  <si>
    <t>Parcela 6</t>
  </si>
  <si>
    <t>SIMPLES</t>
  </si>
  <si>
    <t>ACUM</t>
  </si>
  <si>
    <t>Total (%):</t>
  </si>
  <si>
    <t>Total (R$):</t>
  </si>
  <si>
    <t>Representante Tomador / Agente Promotor</t>
  </si>
  <si>
    <t>SECRETARIA MUNICIPAL DE OBRAS</t>
  </si>
  <si>
    <t>BDI PARA SERVIÇOS</t>
  </si>
  <si>
    <t>COMPOSIÇÃO   DO   B.D.I  -  COM Desoneração</t>
  </si>
  <si>
    <t>X . Taxa representativa das DESPESAS INDIRETAS, exceto tributos e despesas financeiras</t>
  </si>
  <si>
    <t>TIPO</t>
  </si>
  <si>
    <r>
      <t xml:space="preserve">ALÍQUOTA </t>
    </r>
    <r>
      <rPr>
        <rFont val="Arial"/>
        <charset val="1"/>
        <family val="2"/>
        <b val="true"/>
        <sz val="8"/>
      </rPr>
      <t xml:space="preserve">(%)</t>
    </r>
  </si>
  <si>
    <t>X.1 - Administração Central</t>
  </si>
  <si>
    <t>X.2 - Garantia</t>
  </si>
  <si>
    <t>X.3 - Seguro contra Riscos</t>
  </si>
  <si>
    <t>X =</t>
  </si>
  <si>
    <t>Y . Taxa representativa das DESPESAS FINANCEIRAS</t>
  </si>
  <si>
    <t>Y.1 - Despesas Financeiras</t>
  </si>
  <si>
    <t>Y =</t>
  </si>
  <si>
    <t>Z . Taxa representativa do LUCRO</t>
  </si>
  <si>
    <t>Z.1 - Lucro Presumido</t>
  </si>
  <si>
    <t>Z =</t>
  </si>
  <si>
    <t>I . Taxa representativa da incidência dos TRIBUTOS ( sobre o FATURAMENTO da empresa )</t>
  </si>
  <si>
    <t>I.1 - I S S ( Imposto sobre Serviços ) - Municipal</t>
  </si>
  <si>
    <t>I.2 - COFINS ( Contribuição para o Financiamento da Seguridade Social) - Federal</t>
  </si>
  <si>
    <t>I.3 - P I S ( Programa de Integração Social ) - Federal</t>
  </si>
  <si>
    <t>I.4 -  Contribuição Previdenciária p/ INSS - Federal - Lei 12.844/2013</t>
  </si>
  <si>
    <t>I =</t>
  </si>
  <si>
    <t>B D I - Benefício e Despesas Indiretas</t>
  </si>
  <si>
    <t>B D I  =</t>
  </si>
  <si>
    <t>( 1 + X )  ( 1 + Y )  ( 1 + Z )</t>
  </si>
  <si>
    <t> - 1</t>
  </si>
  <si>
    <r>
      <t xml:space="preserve">ç</t>
    </r>
    <r>
      <rPr>
        <rFont val="Arial"/>
        <charset val="1"/>
        <family val="2"/>
        <sz val="8"/>
      </rPr>
      <t xml:space="preserve">  Fórmula do BDI</t>
    </r>
  </si>
  <si>
    <t>( 1 - I )</t>
  </si>
  <si>
    <r>
      <t xml:space="preserve">X </t>
    </r>
    <r>
      <rPr>
        <rFont val="Arial"/>
        <charset val="1"/>
        <family val="2"/>
        <sz val="10"/>
      </rPr>
      <t xml:space="preserve">é a Taxa somatória das </t>
    </r>
    <r>
      <rPr>
        <rFont val="Arial"/>
        <charset val="1"/>
        <family val="2"/>
        <b val="true"/>
        <sz val="10"/>
      </rPr>
      <t xml:space="preserve">DESPESAS INDIRETAS</t>
    </r>
    <r>
      <rPr>
        <rFont val="Arial"/>
        <charset val="1"/>
        <family val="2"/>
        <sz val="10"/>
      </rPr>
      <t xml:space="preserve">, exceto tributos e despesas financeiras;</t>
    </r>
  </si>
  <si>
    <r>
      <t xml:space="preserve">Y </t>
    </r>
    <r>
      <rPr>
        <rFont val="Arial"/>
        <charset val="1"/>
        <family val="2"/>
        <sz val="10"/>
      </rPr>
      <t xml:space="preserve">é a Taxa representativa das </t>
    </r>
    <r>
      <rPr>
        <rFont val="Arial"/>
        <charset val="1"/>
        <family val="2"/>
        <b val="true"/>
        <sz val="10"/>
      </rPr>
      <t xml:space="preserve">DESPESAS FINANCEIRAS</t>
    </r>
    <r>
      <rPr>
        <rFont val="Arial"/>
        <charset val="1"/>
        <family val="2"/>
        <sz val="10"/>
      </rPr>
      <t xml:space="preserve">;</t>
    </r>
  </si>
  <si>
    <r>
      <t xml:space="preserve">Z </t>
    </r>
    <r>
      <rPr>
        <rFont val="Arial"/>
        <charset val="1"/>
        <family val="2"/>
        <sz val="10"/>
      </rPr>
      <t xml:space="preserve">é a Taxa representativa do </t>
    </r>
    <r>
      <rPr>
        <rFont val="Arial"/>
        <charset val="1"/>
        <family val="2"/>
        <b val="true"/>
        <sz val="10"/>
      </rPr>
      <t xml:space="preserve">LUCRO</t>
    </r>
    <r>
      <rPr>
        <rFont val="Arial"/>
        <charset val="1"/>
        <family val="2"/>
        <sz val="10"/>
      </rPr>
      <t xml:space="preserve">;</t>
    </r>
  </si>
  <si>
    <r>
      <t xml:space="preserve">I </t>
    </r>
    <r>
      <rPr>
        <rFont val="Arial"/>
        <charset val="1"/>
        <family val="2"/>
        <sz val="10"/>
      </rPr>
      <t xml:space="preserve">é a Taxa representativa dos </t>
    </r>
    <r>
      <rPr>
        <rFont val="Arial"/>
        <charset val="1"/>
        <family val="2"/>
        <b val="true"/>
        <sz val="10"/>
      </rPr>
      <t xml:space="preserve">IMPOSTOS</t>
    </r>
    <r>
      <rPr>
        <rFont val="Arial"/>
        <charset val="1"/>
        <family val="2"/>
        <sz val="10"/>
      </rPr>
      <t xml:space="preserve">.</t>
    </r>
  </si>
  <si>
    <r>
      <t xml:space="preserve">B.D.I      </t>
    </r>
    <r>
      <rPr>
        <rFont val="Arial"/>
        <charset val="1"/>
        <family val="2"/>
        <b val="true"/>
        <sz val="8"/>
      </rPr>
      <t xml:space="preserve">     </t>
    </r>
    <r>
      <rPr>
        <rFont val="Wingdings"/>
        <charset val="2"/>
        <family val="0"/>
        <b val="true"/>
        <sz val="8"/>
      </rPr>
      <t xml:space="preserve">è</t>
    </r>
  </si>
  <si>
    <t>BDI PARA EQUIPAMENTOS</t>
  </si>
  <si>
    <t>COTAÇÕES</t>
  </si>
  <si>
    <t>CORUJAMIX</t>
  </si>
  <si>
    <t>LUSTRE AMANDINI</t>
  </si>
  <si>
    <t>KIT LED</t>
  </si>
  <si>
    <t>MEDIANA</t>
  </si>
  <si>
    <t>LUSTRE</t>
  </si>
  <si>
    <t>CASA &amp; CONSTRUÇÃO</t>
  </si>
  <si>
    <t>KITLED</t>
  </si>
  <si>
    <t>CASA CENTER</t>
  </si>
  <si>
    <t>ELETRODUTO PEAD CORRUGADO 150 MM</t>
  </si>
  <si>
    <t>TECHDUTO</t>
  </si>
  <si>
    <t>DAKRON</t>
  </si>
  <si>
    <t>SPTUBOS</t>
  </si>
  <si>
    <t>POLTRONAS</t>
  </si>
  <si>
    <t>SANTA CLARA</t>
  </si>
  <si>
    <t>TRINITY</t>
  </si>
  <si>
    <t>KASTRUP</t>
  </si>
  <si>
    <r>
      <t xml:space="preserve">NOTA: </t>
    </r>
    <r>
      <rPr>
        <rFont val="Arial"/>
        <charset val="1"/>
        <family val="2"/>
        <sz val="9"/>
      </rPr>
      <t xml:space="preserve">COTAÇÕES EM ANEXO</t>
    </r>
  </si>
  <si>
    <t>CODIGO</t>
  </si>
  <si>
    <t>PREÇO TOTAL</t>
  </si>
  <si>
    <t>% ACUMULADA</t>
  </si>
  <si>
    <t>PLATAFORMA PARA TRANSPORTE VERTICAL,PERCURSO DE 3,17M,CAPACIDADE PARA 230KG,VELOCIDADE DE 6M/MINUTO,COM DUAS PARADAS,GUARDA CORPO LATERAL COM BRACO TIPO BASCULANTE E ACESSO PELO MESMO LADO,COMANDO AUTOMATICO SIMPLES NAS DUAS PARADAS FRANQUEADO,CHAVE NA CA</t>
  </si>
  <si>
    <t>GRUPO A</t>
  </si>
  <si>
    <t>ESTRUTURA METALICA EM ACO ESPECIAL,RESISTENTE A CORROSAO(ACO USI-SAC),PARA OBRAS PREDIAIS DE ATE 04 PAVIMENTOS,PILARES,VIGAS PRINCIPAIS E SECUNDARIAS,ESCADAS,PATAMARES E CHAPAS DAS BASES DA FUNDACAO,PINTURA PROTETORA,CONSIDERANDO FORNECIMENTO DE TODOS OS </t>
  </si>
  <si>
    <t>GRUPO B</t>
  </si>
  <si>
    <t>CONDICIONADOR DE AR TIPO SPLIT 60000 BTU'S COMPREENDENDO 1 CONDENSADOR E 1 EVAPORADOR(VIDE INSTALACAO,ASSENTAMENTO E INTERLIGACOES FAMILIA 15.005).FORNECIMENTO</t>
  </si>
  <si>
    <t>PREPARO DE SUPERFICIES NOVAS,COM REVESTIMENTO LISO INTERNO OU EXTERNO,INCLUSIVE UMA DEMAO DE SELADOR ACRILICO,DUAS DEMAOS DE MASSA ACRILICA E LIXAMENTOS NECESSARIOS</t>
  </si>
  <si>
    <t>PINTURA COM TINTA ACRILICA,ANTIFUNGO/BACTERICIDA,PARA AMBIENTES INTERNOS E EXTERNOS PROPENSOS A UMIDADE E VAPORES,EM DUAS DEMAOS,SOBRE SELADOR ACRILICO E DUAS DEMAOS DE MASSA ACRILICA,INCLUSIVE LIMPEZA E LIXAMENTO</t>
  </si>
  <si>
    <t>GUARDA-CORPO DE FERRO EM LANCES DE 3,00 A 4,00M E 1,00M DE ALTURA,COM 4 MONTANTES DE BARRAS DE 2"X3/4",CHUMBADOS NO CONCRETO,CORRIMAO EM 2 BARRAS SOBREPOSTAS DE 3"X1/2" E 2"X3/8",DUAS TRAVESSAS HORIZONTAIS EM BARRAS DE 1.1/4"X3/8",SOLDADASNOS MONTANTES,UM</t>
  </si>
  <si>
    <t>TUBULACAO EM COBRE PARA INTERLIGACAO DE SPLIT SYSTEM AO CONDENSADOR/EVAPORADOR,INCLUSIVE ISOLAMENTO TERMICO,ALIMENTACAOELETRICA,CONEXOES E FIXACAO,PARA APARELHOS DE 60000 BTU'S.FORNECIMENTO E INSTALACAO</t>
  </si>
  <si>
    <t>REVESTIMENTO CERÂMICO PARA PISO COM PLACAS TIPO PORCELANATO DE DIMENSÕES 60X60 CM APLICADA EM AMBIENTES DE ÁREA MAIOR QUE 10 M². AF_06/2014</t>
  </si>
  <si>
    <t>CABO DE COBRE FLEXÍVEL ISOLADO, 185 MM², ANTI-CHAMA 0,6/1,0 KV, PARA DISTRIBUIÇÃO - FORNECIMENTO E INSTALAÇÃO. AF_12/2015</t>
  </si>
  <si>
    <t>TRANSFORMADOR DISTRIBUICAO  300KVA TRIFASICO 60HZ CLASSE 15KV IMERSO EM ÓLEO MINERAL FORNECIMENTO E INSTALACAO</t>
  </si>
  <si>
    <t>PORTA DE MADEIRA DE LEI MACICA COM ATE 5 ALMOFADAS,COM 3,5CM DE ESPESSURA,EXCLUSIVE FERRAGENS,MARCO E ALIZAR.FORNECIMENTO E COLOCACAO</t>
  </si>
  <si>
    <t>GRUPO C</t>
  </si>
  <si>
    <t>8.1 e 8.3</t>
  </si>
  <si>
    <t>EMBOCO COM ARGAMASSA DE CIMENTO E AREIA,NO TRACO 1:3 COM 2CM DE ESPESSURA,INCLUSIVE CHAPISCO DE CIMENTO E AREIA,NO TRACO 1:3</t>
  </si>
  <si>
    <t>PROJETO EXECUTIVO ESTRUTURAL PARA PREDIOS CULTURAIS ATE 500M2,CONSIDERANDO O PROJETO BASICO EXISTENTE,APRESENTADO EM AUTOCAD NOS PADROES DA CONTRATANTE,CONSTANDO DE PLANTAS DE FORMA,ARMACAO E DETALHES,DE ACORDO COM A ABNT</t>
  </si>
  <si>
    <t>ARGAMASSA TRAÇO 1:4 (CIMENTO E AREIA MÉDIA) PARA CONTRAPISO, PREPARO MANUAL. AF_06/2014</t>
  </si>
  <si>
    <t>PISO EM GRANITO APLICADO EM AMBIENTES INTERNOS. AF_06/2018</t>
  </si>
  <si>
    <t>INSTALACAO E ASSENTAMENTO DE AR CONDICIONADO TIPO SPLIT DE 60000 BTU'S,COM 1 CONDENSADOR E 1 EVAPORADOR,(VIDE FORNECIMENTO DO APARELHO NA FAMILIA 18.030)INCLUSIVE ACESSORIOS DE FIXACAO,EXCLUSIVE ALIMENTACAO ELETRICA E INTERLIGACAO AO CONDENSADOR/EVAPORADO</t>
  </si>
  <si>
    <t>REVESTIMENTO CERÂMICO PARA PAREDES INTERNAS COM PLACAS TIPO ESMALTADA EXTRA DE DIMENSÕES 33X45 CM APLICADAS EM AMBIENTES DE ÁREA MENOR QUE 5 M² A MEIA ALTURA DAS PAREDES. AF_06/2014</t>
  </si>
  <si>
    <t>CONCRETO ARMADO,FCK=25MPA,INCLUINDO MATERIAIS PARA 1,00M3 DE CONCRETO(IMPORTADO DE USINA)ADENSADO E COLOCADO,14,00M2 DEAREA MOLDADA,FORMAS E ESCORAMENTO CONFORME ITENS 11.004.0022 E 11.004.0035,60KG DE ACO CA-50,INCLUSIVE MAO-DE-OBRA PARACORTE,DOBRAGEM,MO</t>
  </si>
  <si>
    <t>CONDICIONADOR DE AR TIPO SPLIT 48000 BTU'S COMPREENDENDO 1 CONDENSADOR E 1 EVAPORADOR(VIDE INSTALACAO,ASSENTAMENTO E INTERLIGACOES FAMILIA 15.005).FORNECIMENTO</t>
  </si>
  <si>
    <t>FORRO REMOVIVEL COMPOSTO GESSO ACARTONADO,TIPO STANDARD,C/ADICAO DE LA MINERAL,A SER APLICADO SIST.DRYWALL,C/BORDA QUADRADA 625X625MM REVEST.VINIL,ESP.6,5;9,5 OU 12,5MM,ESTRUT.EM PERFIS TIPO TRAVESSA "T" ACO GALV.ALUMINIO OU LIGAS ALUMINIO,ESP.MINIMA 0,5M</t>
  </si>
  <si>
    <t>(COMPOSIÇÃO REPRESENTATIVA) EXECUÇÃO DE ESCADA EM CONCRETO ARMADO, MOLDADA IN LOCO, FCK = 25 MPA. AF_02/2017</t>
  </si>
  <si>
    <t>EXECUÇÃO DE PASSEIO (CALÇADA) OU PISO DE CONCRETO COM CONCRETO MOLDADO IN LOCO, FEITO EM OBRA, ACABAMENTO CONVENCIONAL, ESPESSURA 6 CM, ARMADO. AF_07/2016</t>
  </si>
  <si>
    <t>TRAMA DE MADEIRA COMPOSTA POR RIPAS, CAIBROS E TERÇAS PARA TELHADOS DE MAIS QUE 2 ÁGUAS PARA TELHA CERÂMICA CAPA-CANAL, INCLUSO TRANSPORTE VERTICAL. AF_12/2015</t>
  </si>
  <si>
    <t>INSTALACAO DE PONTO DE TOMADA,EMBUTIDO NA ALVENARIA,EQUIVALENTE A 2 VARAS DE ELETRODUTO DE PVC RIGIDO DE 3/4",18,00M DEFIO 2,5MM2,CAIXAS,CONEXOES E TOMADA DE EMBUTIR,2P+T,10A,PADRAO BRASILEIRO,COM PLACA FOSFORESCENTE,INCLUSIVE ABERTURA E FECHAMENTO DE RAS</t>
  </si>
  <si>
    <t>APLICAÇÃO MANUAL DE PINTURA COM TINTA LÁTEX PVA EM PAREDES, DUAS DEMÃOS. AF_06/2014</t>
  </si>
  <si>
    <t>FABRICAÇÃO E INSTALAÇÃO DE TESOURA INTEIRA EM MADEIRA NÃO APARELHADA, VÃO DE 12 M, PARA TELHA CERÂMICA OU DE CONCRETO, INCLUSO IÇAMENTO. AF_12/2015</t>
  </si>
  <si>
    <t>TUBULACAO EM COBRE PARA INTERLIGACAO DE SPLIT SYSTEM AO CONDENSADOR/EVAPORADOR,INCLUSIVE ISOLAMENTO TERMICO,ALIMENTACAOELETRICA,CONEXOES E FIXACAO,PARA APARELHOS ATE 48000 BTU'S.FORNECIMENTO E INSTALACAO</t>
  </si>
  <si>
    <t>INSTALACAO DE UM CONJUNTO DE 8 PONTOS DE LUZ,APARENTE COM CANALETA PERFURADA,SENDO ESTA LIGADA A ELETROCALHA PRINCIPAL(EXCLUSIVE ESTA),EQUIVALENTE A 6,75 VARAS DE CANALETA E 2 VARAS DE ELETRODUTO DE PVC RIGIDO DE 3/4",92,00M DE FIO 2,5MM2,CAIXAS,CONEXOES,</t>
  </si>
  <si>
    <t>EXECUÇÃO DE PASSEIO EM PISO INTERTRAVADO, COM BLOCO RETANGULAR COR NATURAL DE 20 X 10 CM, ESPESSURA 6 CM. AF_12/2015</t>
  </si>
  <si>
    <t>ANDAIME DE TABUADO SOBRE CAVALETES,INCLUSIVE ESTES,EM MADEIRA DE 1ª,COM APROVEITAMENTO DA MADEIRA 20 VEZES,INCLUSIVE MOVIMENTACAO</t>
  </si>
  <si>
    <t>KIT DE PORTA DE MADEIRA PARA PINTURA, SEMI-OCA (LEVE OU MÉDIA), PADRÃO MÉDIO, 70X210CM, ESPESSURA DE 3,5CM, ITENS INCLUSOS: DOBRADIÇAS, MONTAGEM E INSTALAÇÃO DO BATENTE, FECHADURA COM EXECUÇÃO DO FURO - FORNECIMENTO E INSTALAÇÃO. AF_08/2015</t>
  </si>
  <si>
    <t>ATERRO COM MATERIAL DE 1ª CATEGORIA,COMPACTADO MANUALMENTE EM CAMADAS DE 20CM DE MATERIAL APILOADO,PROVENIENTE DE JAZIDA DISTANTE ATE 10KM,INCLUSIVE ESCAVACAO,CARGA,TRANSPORTE EM CAMINHAO BASCULANTE,DESCARGA,ESPALHAMENTO E IRRIGACAO MANUAIS</t>
  </si>
  <si>
    <t>LUMINÁRIA TIPO SPOT, DE SOBREPOR, COM 1 LÂMPADA DE 15 W - FORNECIMENTO E INSTALAÇÃO. AF_11/2017</t>
  </si>
  <si>
    <t>KIT DE PORTA DE MADEIRA PARA PINTURA, SEMI-OCA (LEVE OU MÉDIA), PADRÃO MÉDIO, 80X210CM, ESPESSURA DE 3,5CM, ITENS INCLUSOS: DOBRADIÇAS, MONTAGEM E INSTALAÇÃO DO BATENTE, FECHADURA COM EXECUÇÃO DO FURO - FORNECIMENTO E INSTALAÇÃO. AF_08/2015</t>
  </si>
  <si>
    <t>INSTALACAO DE PONTO DE FORCA ATE 4CV,EQUIVALENTE A 2 VARAS DE ELETRODUTO DE PVC RIGIDO DE 3/4",20,00M DE FIO 4MM2,CAIXAS E CONEXOES</t>
  </si>
  <si>
    <t>ALUGUEL DE ANDAIME COM ELEMENTOS TUBULARES(FACHADEIRO)SOBRESAPATAS FIXAS,CONSIDERANDO-SE A AREA DA PROJECAO VERTICAL DO ANDAIME E PAGO PELO TEMPO NECESSARIO A SUA UTILIZACAO,EXCLUSIVE TRANSPORTE DOS ELEMENTOS DO ANDAIME ATE A OBRA,PLATAFORMA OU PASSARELA </t>
  </si>
  <si>
    <t>INSTALACAO DE PONTO DE LUZ,APARENTE,EQUIVALENTE A 2 VARAS DE ELETRODUTO DE PVC RIGIDO DE 3/4",12,00M DE FIO 2,5MM2,CAIXAS,CONEXOES,LUVAS,CURVA E INTERRUPTOR DE SOBREPOR</t>
  </si>
  <si>
    <t>TELHAMENTO COM TELHA CERÂMICA DE ENCAIXE, TIPO PORTUGUESA, COM MAIS DE 2 ÁGUAS, INCLUSO TRANSPORTE VERTICAL. AF_06/2016</t>
  </si>
  <si>
    <t>ALVENARIA DE VEDAÇÃO DE BLOCOS CERÂMICOS FURADOS NA VERTICAL DE 9X19X39CM (ESPESSURA 9CM) DE PAREDES COM ÁREA LÍQUIDA MAIOR OU IGUAL A 6M² COM VÃOS E ARGAMASSA DE ASSENTAMENTO COM PREPARO MANUAL. AF_06/2014</t>
  </si>
  <si>
    <t>RODAPE COM CERAMICA EM PORCELANATO NATURAL,COM 7,5 A 10CM DE ALTURA,ASSENTES CONFORME ITEM 13.025.0058</t>
  </si>
  <si>
    <t>(COMPOSIÇÃO REPRESENTATIVA) DO SERVIÇO DE INST. TUBO PVC, SÉRIE N, ESGOTO PREDIAL, 100 MM (INST. RAMAL DESCARGA, RAMAL DE ESG. SANIT., PRUMADA ESG. SANIT., VENTILAÇÃO OU SUB-COLETOR AÉREO), INCL. CONEXÕES E CORTES, FIXAÇÕES, P/ PRÉDIOS. AF_10/2015</t>
  </si>
  <si>
    <t>INSTALACAO E ASSENTAMENTO DE AR CONDICIONADO TIPO SPLIT DE 48000 BTU'S,COM 1 CONDENSADOR E 1 EVAPORADOR,(VIDE FORNECIMENTO DO APARELHO NA FAMILIA 18.030)INCLUSIVE ACESSORIOS DE FIXACAO,EXCLUSIVE ALIMENTACAO ELETRICA E INTERLIGACAO AO CONDENSADOR/EVAPORADO</t>
  </si>
  <si>
    <t>REMOCAO DE COBERTURA EM TELHAS COLONIAIS,INCLUSIVE MADEIRAMENTO,MEDIDO O CONJUNTO PELA AREA REAL DE COBERTURA</t>
  </si>
  <si>
    <t>DIVISORIA EM MARMORITE ESPESSURA 35MM, CHUMBAMENTO NO PISO E PAREDE COM ARGAMASSA DE CIMENTO E AREIA, POLIMENTO MANUAL, EXCLUSIVE FERRAGENS</t>
  </si>
  <si>
    <t>CONDICIONADOR DE AR TIPO SPLIT 9000 BTU'S COMPREENDENDO 1 CONDENSADOR E 1 EVAPORADOR(VIDE INSTALACAO,ASSENTAMENTO E INTERLIGACOES FAMILIA 15.005).FORNECIMENTO</t>
  </si>
  <si>
    <t>FERRAGENS P/PORTA MADEIRA,DE 2 FOLHAS DE ABRIR,DE ENTRADA PRINCIPAL,CONSTANDO DE FORN.S/COLOC.DE:-FECHADURA CILINDRO,DELATAO,MONOBLOCO,ACABAMENTO CROMADO,;-ENTRADA CIRCULAR,LATAO,ACABAMENTO CROMADO;-ROSETA CIRCULAR,LATAO,ACAB.CROMADO;-MACANETA TIPO ALAVAN</t>
  </si>
  <si>
    <t>REVESTIMENTO CERÂMICO PARA PISO COM PLACAS TIPO PORCELANATO DE DIMENSÕES 60X60 CM APLICADA EM AMBIENTES DE ÁREA MENOR QUE 5 M². AF_06/2014</t>
  </si>
  <si>
    <t>LOCACAO DE CONTAINER 2,30 X 6,00 M, ALT. 2,50 M,  PARA SANITARIO,  COM 4 BACIAS, 8 CHUVEIROS,1 LAVATORIO E 1 MICTORIO                                                                                                                                          </t>
  </si>
  <si>
    <t>5.12</t>
  </si>
  <si>
    <t>COLOCAÇÃO DE TELA EM ANDAIME FACHADEIRO. AF_11/2017</t>
  </si>
  <si>
    <t>FOSSA SEPTICA CILINDRICA,TIPO CAMARA IMHOFF,DE CONCRETO PRE-MOLDADO,MEDINDO 2000X2000MM.FORNECIMENTO E COLOCACAO</t>
  </si>
  <si>
    <t>PROJETO EXECUTIVO DE INSTALACAO ELETRICA,CONSIDERANDO O PROJETO BASICO EXISTENTE,PARA PREDIOS CULTURAIS ATE 3000M2,APRESENTADO EM AUTOCAD,INCLUSIVE AS LEGALIZACOES PERTINENTES</t>
  </si>
  <si>
    <t>PAREDE COM PLACAS DE GESSO ACARTONADO (DRYWALL), PARA USO INTERNO, COM DUAS FACES SIMPLES E ESTRUTURA METÁLICA COM GUIAS DUPLAS, SEM VÃOS. AF_06/2017_P</t>
  </si>
  <si>
    <t>LOCACAO DE CONTAINER 2,30  X  6,00 M, ALT. 2,50 M, COM 1 SANITARIO, PARA ESCRITORIO, COMPLETO, SEM DIVISORIAS INTERNAS                                                                                                                                         </t>
  </si>
  <si>
    <t>VASO SANITÁRIO SIFONADO COM CAIXA ACOPLADA LOUÇA BRANCA - PADRÃO MÉDIO, INCLUSO ENGATE FLEXÍVEL EM METAL CROMADO, 1/2 X 40CM - FORNECIMENTO E INSTALAÇÃO. AF_12/2013</t>
  </si>
  <si>
    <t>PINTURA ESMALTE BRILHANTE (2 DEMAOS) SOBRE SUPERFICIE METALICA, INCLUSIVE PROTECAO COM ZARCAO (1 DEMAO)</t>
  </si>
  <si>
    <t>SOLEIRA EM GRANITO, LARGURA 15 CM, ESPESSURA 2,0 CM. AF_06/2018</t>
  </si>
  <si>
    <t>ESCAVAÇÃO MANUAL DE VALA COM PROFUNDIDADE MENOR OU IGUAL A 1,30 M. AF_03/2016</t>
  </si>
  <si>
    <t>VALVULA DESCARGA 1.1/2" COM REGISTRO, ACABAMENTO EM METAL CROMADO - FORNECIMENTO E INSTALACAO</t>
  </si>
  <si>
    <t>CONDICIONADOR DE AR TIPO SPLIT 12000 BTU'S COMPREENDENDO 1 CONDENSADOR E 1 EVAPORADOR(VIDE INSTALACAO,ASSENTAMENTO E INTERLIGACOES FAMILIA 15.005).FORNECIMENTO</t>
  </si>
  <si>
    <t>LAJE PRE-MOLD BETA 12 P/3,5KN/M2 VAO 4,1M INCL VIGOTAS TIJOLOS ARMADU-RA NEGATIVA CAPEAMENTO 3CM CONCRETO 15MPA ESCORAMENTO MATERIAIS E MAO DE OBRA.</t>
  </si>
  <si>
    <t>(COMPOSIÇÃO REPRESENTATIVA) DO SERVIÇO DE INSTALAÇÃO DE TUBOS DE PVC, SOLDÁVEL, ÁGUA FRIA, DN 25 MM (INSTALADO EM RAMAL, SUB-RAMAL, RAMAL DE DISTRIBUIÇÃO OU PRUMADA), INCLUSIVE CONEXÕES, CORTES E FIXAÇÕES, PARA PRÉDIOS. AF_10/2015</t>
  </si>
  <si>
    <t>IMPERMEABILIZAÇÃO DE SUPERFÍCIE COM MANTA ASFÁLTICA, UMA CAMADA, INCLUSIVE APLICAÇÃO DE PRIMER ASFÁLTICO, E=3MM. AF_06/2018</t>
  </si>
  <si>
    <t>VASO SANITARIO SIFONADO CONVENCIONAL PARA PCD SEM FURO FRONTAL COM LOUÇA BRANCA SEM ASSENTO, INCLUSO CONJUNTO DE LIGAÇÃO PARA BACIA SANITÁRIA AJUSTÁVEL - FORNECIMENTO E INSTALAÇÃO. AF_10/2016</t>
  </si>
  <si>
    <t>(COMPOSIÇÃO REPRESENTATIVA) DO SERVIÇO DE INSTALAÇÃO DE TUBOS DE PVC, SÉRIE R, ÁGUA PLUVIAL, DN 100 MM (INSTALADO EM RAMAL DE ENCAMINHAMENTO, OU CONDUTORES VERTICAIS), INCLUSIVE CONEXÕES, CORTES E FIXAÇÕES, PARA PRÉDIOS. AF_10/2015</t>
  </si>
  <si>
    <t>FILTRO ANAEROBIO,DE ANEIS DE CONCRETO PRE-MOLDADO,MEDINDO 1500X2000MM.FORNECIMENTO E COLOCACAO</t>
  </si>
  <si>
    <t>CORRIMAO EM TUBO ACO GALVANIZADO 2 1/2" COM BRACADEIRA</t>
  </si>
  <si>
    <t>DEMOLICAO MANUAL DE CONCRETO ARMADO COMPREENDENDO PILARES,VIGAS E LAJES,EM ESTRUTURA APRESENTANDO POSICAO ESPECIAL,INCLUSIVE EMPILHAMENTO LATERAL DENTRO DO CANTEIRO DE SERVICO</t>
  </si>
  <si>
    <t>IMUNIZACAO DE MADEIRAMENTO PARA COBERTURA UTILIZANDO CUPINICIDA INCOLOR</t>
  </si>
  <si>
    <t>TRANSPORTE HORIZONTAL DE MATERIAL DE 1ªCATEGORIA OU ENTULHO,EM CARRINHOS,A 20,00M DE DISTANCIA,INCLUSIVE CARGA A PA</t>
  </si>
  <si>
    <t>PROJETO EXECUTIVO DE INSTALACAO HIDRAULICA,CONSIDERANDO O PROJETO BASICO EXISTENTE,PARA PREDIOS CULTURAIS,APRESENTADO EM AUTOCAD,INCLUSIVE AS LEGALIZACOES PERTINENTES</t>
  </si>
  <si>
    <t>MONTAGEM E DESMONTAGEM DE ANDAIME TUBULAR TIPO TORRE (EXCLUSIVE ANDAIME E LIMPEZA). AF_11/2017</t>
  </si>
  <si>
    <t>JANELA DE MADEIRA TIPO GUILHOTINA, DE ABRIR , INCLUSAS GUARNICOES SEM FERRAGENS</t>
  </si>
  <si>
    <t>LUMINARIA DE EMBUTIR,FIXADA EM LAJE OU FORRO,TIPO CALHA,CHANFRADA OU PRISMATICA,ESMALTADA,COMPLETA,EQUIPADA COM REATOR ELETRONICO DE ALTO FATOR DE POTENCIA(AFP&gt;=0,92)E LAMPADA FLUORESCENTE DE 1X40W.FORNECIMENTO E COLOCACAO</t>
  </si>
  <si>
    <t>BANCADA GRANITO CINZA POLIDO 0,50 X 0,60M, INCL. CUBA DE EMBUTIR OVAL LOUÇA BRANCA 35 X 50CM, VÁLVULA METAL CROMADO, SIFÃO FLEXÍVEL PVC, ENGATE 30CM FLEXÍVEL PLÁSTICO E TORNEIRA CROMADA DE MESA, PADRÃO POPULAR - FORNEC. E INSTALAÇÃO. AF_12/2013</t>
  </si>
  <si>
    <t>PROJETO EXECUTIVO DE SISTEMA DE AR CONDICIONADO E EXAUSTAO MECANICA,CONSIDERANDO O PROJETO BASICO EXISTENTE,EM AUTOCAD,PARA PREDIOS COM AREA ATE 500M2</t>
  </si>
  <si>
    <t>TRANSPORTE DE ANDAIME TUBULAR,CONSIDERANDO-SE A AREA DE PROJECAO VERTICAL DO ANDAIME,EXCLUSIVE CARGA,DESCARGA E TEMPO DE ESPERA DO CAMINHAO(VIDE ITEM 04.021.0010)</t>
  </si>
  <si>
    <t>INSTALACAO E ASSENTAMENTO DE AR CONDICIONADO TIPO SPLIT DE 9000 BTU'S,COM 1 CONDENSADOR E 1 EVAPORADOR,(VIDE FORNECIMENTO DO APARELHO NA FAMILIA 18.030)INCLUSIVE ACESSORIOS DE FIXACAO,EXCLUSIVE ALIMENTACAO ELETRICA E INTERLIGACAO AO CONDENSADOR/EVAPORADOR</t>
  </si>
  <si>
    <t>PINTURA ESMALTE BRILHANTE PARA MADEIRA, DUAS DEMAOS, SOBRE FUNDO NIVELADOR BRANCO</t>
  </si>
  <si>
    <t>INSTALACAO DE UM CONJUNTO DE 5 PONTOS DE LUZ,APARENTE,EQUIVALENTE A 8 VARAS DE ELETRODUTO DE PVC RIGIDO DE 3/4",57,00M DE FIO 2,5MM2,CAIXAS,CONEXOES,LUVAS,CURVA E INTERRUPTOR DE SOBREPOR</t>
  </si>
  <si>
    <t>ALVENARIA DE VEDAÇÃO DE BLOCOS VAZADOS DE CONCRETO DE 9X19X39CM (ESPESSURA 9CM) DE PAREDES COM ÁREA LÍQUIDA MENOR QUE 6M² SEM VÃOS E ARGAMASSA DE ASSENTAMENTO COM PREPARO MANUAL. AF_06/2014</t>
  </si>
  <si>
    <t>(COMPOSIÇÃO REPRESENTATIVA) DO SERVIÇO DE INSTALAÇÃO DE TUBO DE PVC, SÉRIE NORMAL, ESGOTO PREDIAL, DN 50 MM (INSTALADO EM RAMAL DE DESCARGA OU RAMAL DE ESGOTO SANITÁRIO), INCLUSIVE CONEXÕES, CORTES E FIXAÇÕES PARA, PRÉDIOS. AF_10/2015</t>
  </si>
  <si>
    <t>DEMOLICAO MANUAL DE PISO CIMENTADO E DA RESPECTIVA BASE DE CONCRETO,OU PASSEIO DE CONCRETO,INCLUSIVE EMPILHAMENTO LATERAL DENTRO DO CANTEIRO DE SERVICO</t>
  </si>
  <si>
    <t>CUMEEIRA E ESPIGÃO PARA TELHA CERÂMICA EMBOÇADA COM ARGAMASSA TRAÇO 1:2:9 (CIMENTO, CAL E AREIA), PARA TELHADOS COM MAIS DE 2 ÁGUAS, INCLUSO TRANSPORTE VERTICAL. AF_06/2016</t>
  </si>
  <si>
    <t>REATERRO MANUAL DE VALAS COM COMPACTAÇÃO MECANIZADA. AF_04/2016</t>
  </si>
  <si>
    <t>PINTURA EM VERNIZ SINTETICO BRILHANTE EM MADEIRA, TRES DEMAOS</t>
  </si>
  <si>
    <t>TRANSPORTE COMERCIAL COM CAMINHAO CARROCERIA 9 T, RODOVIA PAVIMENTADA</t>
  </si>
  <si>
    <t>LUMINARIA DE SOBREPOR,FIXADA EM LAJE OU FORRO,TIPO CALHA,CHANFRADA OU PRISMATICA,ESMALTADA,COMPLETA,EQUIPADA COM REATORELETRONICO DE ALTO FATOR DE POTENCIA(AFP&gt;=0,92)E LAMPADA FLUORESCENTE DE 1X40W.FORNECIMENTO E COLOCACAO</t>
  </si>
  <si>
    <t>RESERVATORIO,EM FIBRA DE VIDRO OU POLIETILENO,COM CAPACIDADE EM TORNO DE 1.500L,INCLUSIVE TAMPA DE VEDACAO COM ESCOTILHA E FIXADORES.FORNECIMENTO</t>
  </si>
  <si>
    <t>APLICAÇÃO MANUAL DE PINTURA COM TINTA LÁTEX PVA EM TETO, DUAS DEMÃOS. AF_06/2014</t>
  </si>
  <si>
    <t>VIDRO TEMPERADO INCOLOR, ESPESSURA 10MM, FORNECIMENTO E INSTALACAO, INCLUSIVE MASSA PARA VEDACAO</t>
  </si>
  <si>
    <t>PLACA DE OBRA EM CHAPA DE ACO GALVANIZADO</t>
  </si>
  <si>
    <t>MICTORIO SIFONADO DE LOUCA BRANCA COM PERTENCES, COM REGISTRO DE PRESSAO 1/2" COM CANOPLA CROMADA ACABAMENTO SIMPLES E CONJUNTO PARA FIXACAO  - FORNECIMENTO E INSTALACAO</t>
  </si>
  <si>
    <t>LAVATORIO DE LOUCA BRANCA,COM COLUNA SUSPENSA,PARA PESSOAS COM NECESSIDADES ESPECIFICAS,COM MEDIDAS EM TORNO DE 45,5X35,5CM,INCLUSIVE SIFAO EM PVC FLEXIVEL,VALVULA DE ESCOAMENTO CROMADA,RABICHO EM PVC E TORNEIRA DE FECHAMENTO AUTOMATICO.FORNECIMENTO</t>
  </si>
  <si>
    <t>PORTA EM ALUMÍNIO DE ABRIR TIPO VENEZIANA COM GUARNIÇÃO, FIXAÇÃO COM PARAFUSOS - FORNECIMENTO E INSTALAÇÃO. AF_08/2015</t>
  </si>
  <si>
    <t>ESCADA TIPO MARINHEIRO EM TUBO ACO GALVANIZADO 1 1/2" 5 DEGRAUS</t>
  </si>
  <si>
    <t>PROJETO EXECUTIVO DE INSTALACAO DE ESGOTO SANITARIO E AGUASPLUVIAIS,CONSIDERANDO O PROJETO BASICO EXISTENTE,PARA PREDIOS CULTURAIS,APRESENTADO EM AUTOCAD,INCLUSIVE AS LEGALIZACOES PERTINENTES</t>
  </si>
  <si>
    <t>CALHA DE BEIRAL, SEMICIRCULAR DE PVC, DIAMETRO 125 MM, INCLUINDO CABECEIRAS, EMENDAS, BOCAIS, SUPORTES E VEDAÇÕES, EXCLUINDO CONDUTORES, INCLUSO TRANSPORTE VERTICAL. AF_06/2016</t>
  </si>
  <si>
    <t>CAIXILHO FIXO, DE ALUMINIO, PARA VIDRO</t>
  </si>
  <si>
    <t>BARRA DE APOIO EM ACO INOXIDAVEL AISI 304,TUBO DE 1.1/4",INCLUSIVE FIXACAO COM PARAFUSOS INOXIDAVEIS E BUCHAS PLASTICAS,COM 80CM,PARA PESSOAS COM NECESSIDADES ESPECIFICAS.FORNECIMENTO E COLOCACAO</t>
  </si>
  <si>
    <t>INSTALACAO DE UM CONJUNTO DE 4 PONTOS DE LUZ,APARENTE,EQUIVALENTE 7 VARAS DE ELETRODUTO DE PVC RIGIDO DE 3/4",50,00M DEFIO 2,5MM2,CAIXAS,CONEXOES,LUVAS,CURVA E INTERRUPTOR DE SOBREPOR</t>
  </si>
  <si>
    <t>INSTALACAO E ASSENTAMENTO DE AR CONDICIONADO TIPO SPLIT DE 12000 BTU'S,COM 1 CONDENSADOR E 1 EVAPORADOR,(VIDE FORNECIMENTO DO APARELHO NA FAMILIA 18.030)INCLUSIVE ACESSORIOS DE FIXACAO,EXCLUSIVE ALIMENTACAO ELETRICA E INTERLIGACAO AO CONDENSADOR/EVAPORADO</t>
  </si>
  <si>
    <t>TRANSPORTE DE CONTAINER,SEGUNDO DESCRICAO DA FAMILIA 02.006,EXCLUSIVE CARGA E DESCARGA(VIDE ITEM 04.013.0015)</t>
  </si>
  <si>
    <t>KIT DE PORTA DE MADEIRA PARA PINTURA, SEMI-OCA (LEVE OU MÉDIA), PADRÃO MÉDIO, 60X210CM, ESPESSURA DE 3,5CM, ITENS INCLUSOS: DOBRADIÇAS, MONTAGEM E INSTALAÇÃO DO BATENTE, FECHADURA COM EXECUÇÃO DO FURO - FORNECIMENTO E INSTALAÇÃO. AF_08/2015</t>
  </si>
  <si>
    <t>(COMPOSIÇÃO REPRESENTATIVA) DO SERVIÇO DE INSTALAÇÃO TUBOS DE PVC, SOLDÁVEL, ÁGUA FRIA, DN 32 MM (INSTALADO EM RAMAL, SUB-RAMAL, RAMAL DE DISTRIBUIÇÃO OU PRUMADA), INCLUSIVE CONEXÕES, CORTES E FIXAÇÕES, PARA PRÉDIOS. AF_10/2015</t>
  </si>
  <si>
    <t>CAIXA DE INSPEÇÃO EM CONCRETO PRÉ-MOLDADO DN 60CM COM TAMPA H= 60CM - FORNECIMENTO E INSTALACAO</t>
  </si>
  <si>
    <t>VERGA MOLDADA IN LOCO EM CONCRETO PARA PORTAS COM ATÉ 1,5 M DE VÃO. AF_03/2016</t>
  </si>
  <si>
    <t>QUADRO DE DISTRIBUICAO DE ENERGIA DE EMBUTIR, EM CHAPA METALICA, PARA 18 DISJUNTORES TERMOMAGNETICOS MONOPOLARES, COM BARRAMENTO TRIFASICO E NEUTRO, FORNECIMENTO E INSTALACAO</t>
  </si>
  <si>
    <t>INSTALACAO DE UM CONJUNTO DE 2 PONTOS DE LUZ,APARENTE,EQUIVALENTE A 5 VARAS DE ELETRODUTO DE PVC RIGIDO DE 1/2",33,00M DE FIO 2,5MM2,CAIXAS,CONEXOES,LUVAS,CURVA E INTERRUPTOR DE SOBREPOR</t>
  </si>
  <si>
    <t>ABRIGO PARA HIDROMETRO DE 1",NAS DIMENSOES DE 0,90X0,50X0,60M,EM ALVENARIA DE TIJOLOS FURADOS DE 10X20X20CM,PAREDES DE MEIA VEZ,REVESTIDAS COM ARGAMASSA DE CIMENTO E SAIBRO,NO TRACO 1:6,COM FUNDO DE CONCRETO E TAMPA DE CONCRETO ARMADO,PORTA DE 80X50CM EM </t>
  </si>
  <si>
    <t>ACABAMENTOS PARA FORRO (MOLDURA DE GESSO). AF_05/2017</t>
  </si>
  <si>
    <t>QUADRO DE DISTRIBUICAO DE ENERGIA DE EMBUTIR, EM CHAPA METALICA, PARA 40 DISJUNTORES TERMOMAGNETICOS MONOPOLARES, COM BARRAMENTO TRIFASICO E NEUTRO, FORNECIMENTO E INSTALACAO</t>
  </si>
  <si>
    <t>(COMPOSIÇÃO REPRESENTATIVA) DO SERVIÇO DE INST. TUBO PVC, SÉRIE N, ESGOTO PREDIAL, DN 75 MM, (INST. EM RAMAL DE DESCARGA, RAMAL DE ESG. SANITÁRIO, PRUMADA DE ESG. SANITÁRIO OU VENTILAÇÃO), INCL. CONEXÕES, CORTES E FIXAÇÕES, P/ PRÉDIOS. AF_10/2015</t>
  </si>
  <si>
    <t>ASSENTO SANITARIO DE PLASTICO,TIPO MEDIO LUXO.FORNECIMENTO E COLOCACAO</t>
  </si>
  <si>
    <t>CARGA E DESCARGA MANUAL DE ANDAIME TUBULAR,INCLUSIVE TEMPO DE ESPERA DO CAMINHAO,CONSIDERANDO-SE A AREA DE PROJECAO VERTICAL</t>
  </si>
  <si>
    <t>DISJUNTOR BIPOLAR TIPO DIN, CORRENTE NOMINAL DE 16A - FORNECIMENTO E INSTALAÇÃO. AF_04/2016</t>
  </si>
  <si>
    <t>LAVATÓRIO LOUÇA BRANCA SUSPENSO, 29,5 X 39CM OU EQUIVALENTE, PADRÃO POPULAR, INCLUSO SIFÃO TIPO GARRAFA EM PVC, VÁLVULA E ENGATE FLEXÍVEL 30CM EM PLÁSTICO E TORNEIRA CROMADA DE MESA, PADRÃO POPULAR - FORNECIMENTO E INSTALAÇÃO. AF_12/2013</t>
  </si>
  <si>
    <t>REGISTRO DE GAVETA BRUTO, LATÃO, ROSCÁVEL, 3/4", COM ACABAMENTO E CANOPLA CROMADOS. FORNECIDO E INSTALADO EM RAMAL DE ÁGUA. AF_12/2014</t>
  </si>
  <si>
    <t>SABONETEIRA PLASTICA TIPO DISPENSER PARA SABONETE LIQUIDO COM RESERVATORIO 800 A 1500 ML, INCLUSO FIXAÇÃO. AF_10/2016</t>
  </si>
  <si>
    <t>(COMPOSIÇÃO REPRESENTATIVA) DO SERVIÇO DE INSTALAÇÃO DE TUBO DE PVC, SÉRIE NORMAL, ESGOTO PREDIAL, DN 40 MM (INSTALADO EM RAMAL DE DESCARGA OU RAMAL DE ESGOTO SANITÁRIO), INCLUSIVE CONEXÕES, CORTES E FIXAÇÕES, PARA PRÉDIOS. AF_10/2015</t>
  </si>
  <si>
    <t>ARRANCAMENTO DE GRADES,GRADIS,ALAMBRADOS,CERCAS E PORTOES</t>
  </si>
  <si>
    <t>HIDROMETRO COM DIAMETRO DE 1".FORNECIMENTO</t>
  </si>
  <si>
    <t>RUFO EM CHAPA DE AÇO GALVANIZADO NÚMERO 24, CORTE DE 25 CM, INCLUSO TRANSPORTE VERTICAL. AF_06/2016</t>
  </si>
  <si>
    <t>PORTA DE MADEIRA DE LEI DE CORRER EM COMPENSADO DE 80X210X3CM,PENDURADA EM ROLDANAS,CORRENDO DENTRO DE TRILHO OCO,GUIADAOIR CANALETA EMBUTIDA NO PISO COM MARCO DE 7X3CM,EXCLUSIVE FERRAGENS.FORNECIMENTO E COLOCACAO</t>
  </si>
  <si>
    <t>BANCADA DE MÁRMORE SINTÉTICO 120 X 60CM, COM CUBA INTEGRADA, INCLUSO SIFÃO TIPO FLEXÍVEL EM PVC, VÁLVULA EM PLÁSTICO CROMADO TIPO AMERICANA E TORNEIRA CROMADA LONGA, DE PAREDE, PADRÃO POPULAR - FORNECIMENTO E INSTALAÇÃO. AF_12/2013</t>
  </si>
  <si>
    <t>CAIXA DE PASSAGEM 30X30X40 COM TAMPA E DRENO BRITA</t>
  </si>
  <si>
    <t>ASSENTO ESPECIAL PARA VASO SANITARIO PARA PESSOAS COM NECESSIDADES ESPECIFICAS.FORNECIMENTO E COLOCACAO</t>
  </si>
  <si>
    <t>PAPELEIRA DE PAREDE EM METAL CROMADO SEM TAMPA, INCLUSO FIXAÇÃO. AF_10/2016</t>
  </si>
  <si>
    <t>PORTA PAPEL HIGIENICO EM PLASTICO ABS.FORNECIMENTRO E COLOCACAO</t>
  </si>
  <si>
    <t>DISJUNTOR TERMOMAGNETICO TRIPOLAR PADRAO NEMA (AMERICANO) 10 A 50A 240V, FORNECIMENTO E INSTALACAO</t>
  </si>
  <si>
    <t>CHUVEIRO COM DESVIADOR E DUCHA MANUAL,CROMADO,PARA PESSOAS COM NECESSIDADES ESPECIFICAS.FORNECIMENTO</t>
  </si>
  <si>
    <t>CARGA E DESCARGA MECANIZADAS DE ENTULHO EM CAMINHAO BASCULANTE 6 M3</t>
  </si>
  <si>
    <t>PUXADOR HORIZONTAL PARA PORTA,TIPO ALCA,PARA PESSOAS COM NECESSIDADES ESPECIFICAS, EM TUBO DE ACO INOXIDAVEL DE 1.1/4",AISI-304,LIGA 18.8,COM 30CM.FORNECIMENTO</t>
  </si>
  <si>
    <t>ARRANCAMENTO DE PORTAS,JANELAS E CAIXILHOS DE AR CONDICIONADO OU OUTROS</t>
  </si>
  <si>
    <t>FERRAGENS P/PORTAS DE MADEIRA,DE CORRER,DE 1 FOLHA,CONSTANDO DE FORN.S/COLOC.DE:-FECHADURA C/CHAVE BI-PART.,LATAO, ACABAMENTO CROMADO;-2,00M DE TRILHO EM "U",DE FERRO;-2 ROLDANAS DE FERRO;-2 GUIAS DE LATAO,TAMANHO 3/4",SEM CANTONEIRA;-2,00M CANALETA DE AL</t>
  </si>
  <si>
    <t>LUMINÁRIA ARANDELA TIPO MEIA-LUA, PARA 1 LÂMPADA LED - FORNECIMENTO E INSTALAÇÃO. AF_11/2017</t>
  </si>
  <si>
    <t>CHUVEIRO ELETRICO,EM METAL CROMADO,EM 110/220V,COM BRACO CROMADO DE 1/2" E 1 REGISTRO DE PRESSAO 1416 DE 3/4",COM CANOPLA E VOLANTE EM METAL CROMADO.FORNECIMENTO</t>
  </si>
  <si>
    <t>ESCAVAÇÃO MECANIZADA DE VALA COM PROF. MAIOR QUE 1,5 M ATÉ 3,0 M (MÉDIA ENTRE MONTANTE E JUSANTE/UMA COMPOSIÇÃO POR TRECHO), COM ESCAVADEIRA HIDRÁULICA (0,8 M3/111 HP), LARGURA ATÉ 1,5 M, EM SOLO DE 1A CATEGORIA, EM LOCAIS COM ALTO NÍVEL DE INTERFERÊNCIA.</t>
  </si>
  <si>
    <t>REGISTRO DE PRESSÃO BRUTO, LATÃO, ROSCÁVEL, 3/4", COM ACABAMENTO E CANOPLA CROMADOS. FORNECIDO E INSTALADO EM RAMAL DE ÁGUA. AF_12/2014</t>
  </si>
  <si>
    <t>DISJUNTOR TERMOMAGNETICO MONOPOLAR PADRAO NEMA (AMERICANO) 10 A 30A 240V, FORNECIMENTO E INSTALACAO</t>
  </si>
  <si>
    <t>REGISTRO DE GAVETA BRUTO, LATÃO, ROSCÁVEL, 1 1/4, INSTALADO EM RESERVAÇÃO DE ÁGUA DE EDIFICAÇÃO QUE POSSUA RESERVATÓRIO DE FIBRA/FIBROCIMENTO  FORNECIMENTO E INSTALAÇÃO. AF_06/2016</t>
  </si>
  <si>
    <t>CAIXA DE GORDURA SIMPLES CILINDRICA,PRE-FABRICADA EM ANEIS DE CONCRETO,COM DIAMETRO DE 40CM E PROFUNDIDADE TOTAL DE 60CM,INCLUSIVE TAMPA DE CONCRETO.FORNECIMENTO E COLOCACAO</t>
  </si>
  <si>
    <t>VERGA MOLDADA IN LOCO EM CONCRETO PARA JANELAS COM MAIS DE 1,5 M DE VÃO. AF_03/2016</t>
  </si>
  <si>
    <t>CONTRAVERGA MOLDADA IN LOCO EM CONCRETO PARA VÃOS DE MAIS DE 1,5 M DE COMPRIMENTO. AF_03/2016</t>
  </si>
  <si>
    <t>DISJUNTOR BIPOLAR TIPO DIN, CORRENTE NOMINAL DE 25A - FORNECIMENTO E INSTALAÇÃO. AF_04/2016</t>
  </si>
  <si>
    <t>(COMPOSIÇÃO REPRESENTATIVA) DO SERVIÇO DE INSTALAÇÃO DE TUBOS DE PVC, SOLDÁVEL, ÁGUA FRIA, DN 40 MM (INSTALADO EM PRUMADA), INCLUSIVE CONEXÕES, CORTES E FIXAÇÕES, PARA PRÉDIOS. AF_10/2015</t>
  </si>
  <si>
    <t>CARGA E DESCARGA DE CONTAINER,SEGUNDO DESCRICAO DA FAMILIA 02.006</t>
  </si>
  <si>
    <t>SABONETEIRA DE SOBREPOR (FIXADA NA PAREDE), TIPO CONCHA, EM ACO INOXIDAVEL - FORNECIMENTO E INSTALACAO</t>
  </si>
  <si>
    <t>RALO SIFONADO, PVC, DN 100 X 40 MM, JUNTA SOLDÁVEL, FORNECIDO E INSTALADO EM RAMAL DE DESCARGA OU EM RAMAL DE ESGOTO SANITÁRIO. AF_12/2014</t>
  </si>
  <si>
    <t>DISJUNTOR BIPOLAR TIPO DIN, CORRENTE NOMINAL DE 32A - FORNECIMENTO E INSTALAÇÃO. AF_04/2016</t>
  </si>
  <si>
    <t>LIGACAO DA REDE 75MM AO RAMAL PREDIAL 1/2"</t>
  </si>
  <si>
    <t>TORNEIRA DE BOIA, ROSCÁVEL, 1, FORNECIDA E INSTALADA EM RESERVAÇÃO DE ÁGUA. AF_06/2016</t>
  </si>
  <si>
    <t>DISJUNTOR TERMOMAGNETICO MONOPOLAR PADRAO NEMA (AMERICANO) 35 A 50A 240V, FORNECIMENTO E INSTALACAO</t>
  </si>
  <si>
    <t>RALO SECO, PVC, DN 100 X 40 MM, JUNTA SOLDÁVEL, FORNECIDO E INSTALADO EM RAMAL DE DESCARGA OU EM RAMAL DE ESGOTO SANITÁRIO. AF_12/2014</t>
  </si>
  <si>
    <t>Total Geral:</t>
  </si>
  <si>
    <t>ADMINISTRAÇÃO LOCAL:</t>
  </si>
  <si>
    <t>PREÇO UNIT</t>
  </si>
  <si>
    <t>PLATAFORMA PARA TRANSPORTE VERTICAL,PERCURSO DE 3,17M,CAPACIDADE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t>
  </si>
  <si>
    <t>Dados</t>
  </si>
  <si>
    <t>ESTRUTURA METALICA EM ACO ESPECIAL,RESISTENTE A CORROSAO(ACO USI-SAC),PARA OBRAS PREDIAIS DE ATE 04 PAVIMENTOS,PILARES,VIGAS PRINCIPAIS E SECUNDARIAS,ESCADAS,PATAMARES E CHAPAS DAS BASES DA FUNDACAO,PINTURA PROTETORA,CONSIDERANDO FORNECIMENTO DE TODOS OS MATERIAIS E MONTAGEM,EXCLUSIVE A LAJE DE CONCRETO</t>
  </si>
  <si>
    <t>Soma -  PREÇO UNIT </t>
  </si>
  <si>
    <t>Soma -  PREÇO TOTAL </t>
  </si>
  <si>
    <t>18.040.0025-A Resultado</t>
  </si>
  <si>
    <t>PLATAFORMA PARA TRANSPORTE VERTICAL,PERCURSO DE 3,17M,CAPACIDADE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 Resultado</t>
  </si>
  <si>
    <t>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t>
  </si>
  <si>
    <t>73857/5 Resultado</t>
  </si>
  <si>
    <t>TRANSFORMADOR DISTRIBUICAO  300KVA TRIFASICO 60HZ CLASSE 15KV IMERSO EM ÓLEO MINERAL FORNECIMENTO E INSTALACAO Resultado</t>
  </si>
  <si>
    <t>18.030.0010-A Resultado</t>
  </si>
  <si>
    <t>CONDICIONADOR DE AR TIPO SPLIT 60000 BTU'S COMPREENDENDO 1 CONDENSADOR E 1 EVAPORADOR(VIDE INSTALACAO,ASSENTAMENTO E INTERLIGACOES FAMILIA 15.005).FORNECIMENTO Resultado</t>
  </si>
  <si>
    <t>18.030.0009-A Resultado</t>
  </si>
  <si>
    <t>CONDICIONADOR DE AR TIPO SPLIT 48000 BTU'S COMPREENDENDO 1 CONDENSADOR E 1 EVAPORADOR(VIDE INSTALACAO,ASSENTAMENTO E INTERLIGACOES FAMILIA 15.005).FORNECIMENTO Resultado</t>
  </si>
  <si>
    <t>COTAÇÃO 02 Resultado</t>
  </si>
  <si>
    <t>INSTALACAO E ASSENTAMENTO DE AR CONDICIONADO TIPO SPLIT DE 60000 BTU'S,COM 1 CONDENSADOR E 1 EVAPORADOR,(VIDE FORNECIMENTO DO APARELHO NA FAMILIA 18.030)INCLUSIVE ACESSORIOS DE FIXACAO,EXCLUSIVE ALIMENTACAO ELETRICA E INTERLIGACAO AO CONDENSADOR/EVAPORADOR (VIDE ITEM 15.005.0255)</t>
  </si>
  <si>
    <t>LUSTRE DE CRISTAL TRANSPARENTE 28 BRAÇOS. Resultado</t>
  </si>
  <si>
    <t>CONCRETO ARMADO,FCK=25MPA,INCLUINDO MATERIAIS PARA 1,00M3 DE CONCRETO(IMPORTADO DE USINA)ADENSADO E COLOCADO,14,00M2 DEAREA MOLDADA,FORMAS E ESCORAMENTO CONFORME ITENS 11.004.0022 E 11.004.0035,60KG DE ACO CA-50,INCLUSIVE MAO-DE-OBRA PARACORTE,DOBRAGEM,MONTAGEM E COLOCACAO NAS FORMAS</t>
  </si>
  <si>
    <t>15.002.0580-A Resultado</t>
  </si>
  <si>
    <t>FOSSA SEPTICA CILINDRICA,TIPO CAMARA IMHOFF,DE CONCRETO PRE-MOLDADO,MEDINDO 2000X2000MM.FORNECIMENTO E COLOCACAO Resultado</t>
  </si>
  <si>
    <t>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t>
  </si>
  <si>
    <t>15.005.0209-A Resultado</t>
  </si>
  <si>
    <t>INSTALACAO E ASSENTAMENTO DE AR CONDICIONADO TIPO SPLIT DE 60000 BTU'S,COM 1 CONDENSADOR E 1 EVAPORADOR,(VIDE FORNECIMENTO DO APARELHO NA FAMILIA 18.030)INCLUSIVE ACESSORIOS DE FIXACAO,EXCLUSIVE ALIMENTACAO ELETRICA E INTERLIGACAO AO CONDENSADOR/EVAPORADOR (VIDE ITEM 15.005.0255) Resultado</t>
  </si>
  <si>
    <t>INSTALACAO E ASSENTAMENTO DE AR CONDICIONADO TIPO SPLIT DE 48000 BTU'S,COM 1 CONDENSADOR E 1 EVAPORADOR,(VIDE FORNECIMENTO DO APARELHO NA FAMILIA 18.030)INCLUSIVE ACESSORIOS DE FIXACAO,EXCLUSIVE ALIMENTACAO ELETRICA E INTERLIGACAO AO CONDENSADOR/EVAPORADOR (VIDE ITEM 15.005.0255)</t>
  </si>
  <si>
    <t>INSTALACAO DE PONTO DE TOMADA,EMBUTIDO NA ALVENARIA,EQUIVALENTE A 2 VARAS DE ELETRODUTO DE PVC RIGIDO DE 3/4",18,00M DEFIO 2,5MM2,CAIXAS,CONEXOES E TOMADA DE EMBUTIR,2P+T,10A,PADRAO BRASILEIRO,COM PLACA FOSFORESCENTE,INCLUSIVE ABERTURA E FECHAMENTO DE RASGO EM ALVENARIA</t>
  </si>
  <si>
    <t>15.005.0208-A Resultado</t>
  </si>
  <si>
    <t>INSTALACAO E ASSENTAMENTO DE AR CONDICIONADO TIPO SPLIT DE 48000 BTU'S,COM 1 CONDENSADOR E 1 EVAPORADOR,(VIDE FORNECIMENTO DO APARELHO NA FAMILIA 18.030)INCLUSIVE ACESSORIOS DE FIXACAO,EXCLUSIVE ALIMENTACAO ELETRICA E INTERLIGACAO AO CONDENSADOR/EVAPORADOR (VIDE ITEM 15.005.0255) Resultado</t>
  </si>
  <si>
    <t>95969 Resultado</t>
  </si>
  <si>
    <t>INSTALACAO DE UM CONJUNTO DE 8 PONTOS DE LUZ,APARENTE COM CANALETA PERFURADA,SENDO ESTA LIGADA A ELETROCALHA PRINCIPAL(EXCLUSIVE ESTA),EQUIVALENTE A 6,75 VARAS DE CANALETA E 2 VARAS DE ELETRODUTO DE PVC RIGIDO DE 3/4",92,00M DE FIO 2,5MM2,CAIXAS,CONEXOES,LUVAS,CURVA E INTERRUPTOR DE SOBREPOR</t>
  </si>
  <si>
    <t>(COMPOSIÇÃO REPRESENTATIVA) EXECUÇÃO DE ESCADA EM CONCRETO ARMADO, MOLDADA IN LOCO, FCK = 25 MPA. AF_02/2017 Resultado</t>
  </si>
  <si>
    <t>92554 Resultado</t>
  </si>
  <si>
    <t>FABRICAÇÃO E INSTALAÇÃO DE TESOURA INTEIRA EM MADEIRA NÃO APARELHADA, VÃO DE 12 M, PARA TELHA CERÂMICA OU DE CONCRETO, INCLUSO IÇAMENTO. AF_12/2015 Resultado</t>
  </si>
  <si>
    <t>15.002.0663-A Resultado</t>
  </si>
  <si>
    <t>FILTRO ANAEROBIO,DE ANEIS DE CONCRETO PRE-MOLDADO,MEDINDO 1500X2000MM.FORNECIMENTO E COLOCACAO Resultado</t>
  </si>
  <si>
    <t>ALUGUEL DE ANDAIME COM ELEMENTOS TUBULARES(FACHADEIRO)SOBRESAPATAS FIXAS,CONSIDERANDO-SE A AREA DA PROJECAO VERTICAL DO ANDAIME E PAGO PELO TEMPO NECESSARIO A SUA UTILIZACAO,EXCLUSIVE TRANSPORTE DOS ELEMENTOS DO ANDAIME ATE A OBRA,PLATAFORMA OU PASSARELA DE PINHO,MONTAGEM E DESMONTAGEM DOS ANDAIMES</t>
  </si>
  <si>
    <t>11.013.0075-A Resultado</t>
  </si>
  <si>
    <t>CONCRETO ARMADO,FCK=25MPA,INCLUINDO MATERIAIS PARA 1,00M3 DE CONCRETO(IMPORTADO DE USINA)ADENSADO E COLOCADO,14,00M2 DEAREA MOLDADA,FORMAS E ESCORAMENTO CONFORME ITENS 11.004.0022 E 11.004.0035,60KG DE ACO CA-50,INCLUSIVE MAO-DE-OBRA PARACORTE,DOBRAGEM,MONTAGEM E COLOCACAO NAS FORMAS Resultado</t>
  </si>
  <si>
    <t>LOCACAO DE CONTAINER 2,30 X 6,00 M, ALT. 2,50 M,  PARA SANITARIO,  COM 4 BACIAS, 8 CHUVEIROS,1 LAVATORIO E 1 MICTORIO                                                                                                                                                                                                                                                                                                                                                                                     </t>
  </si>
  <si>
    <t>18.030.0002-A Resultado</t>
  </si>
  <si>
    <t>CONDICIONADOR DE AR TIPO SPLIT 12000 BTU'S COMPREENDENDO 1 CONDENSADOR E 1 EVAPORADOR(VIDE INSTALACAO,ASSENTAMENTO E INTERLIGACOES FAMILIA 15.005).FORNECIMENTO Resultado</t>
  </si>
  <si>
    <t>18.030.0001-A Resultado</t>
  </si>
  <si>
    <t>CONDICIONADOR DE AR TIPO SPLIT 9000 BTU'S COMPREENDENDO 1 CONDENSADOR E 1 EVAPORADOR(VIDE INSTALACAO,ASSENTAMENTO E INTERLIGACOES FAMILIA 15.005).FORNECIMENTO Resultado</t>
  </si>
  <si>
    <t>15.015.0106-A Resultado</t>
  </si>
  <si>
    <t>INSTALACAO DE UM CONJUNTO DE 8 PONTOS DE LUZ,APARENTE COM CANALETA PERFURADA,SENDO ESTA LIGADA A ELETROCALHA PRINCIPAL(EXCLUSIVE ESTA),EQUIVALENTE A 6,75 VARAS DE CANALETA E 2 VARAS DE ELETRODUTO DE PVC RIGIDO DE 3/4",92,00M DE FIO 2,5MM2,CAIXAS,CONEXOES,LUVAS,CURVA E INTERRUPTOR DE SOBREPOR Resultado</t>
  </si>
  <si>
    <t>LOCACAO DE CONTAINER 2,30  X  6,00 M, ALT. 2,50 M, COM 1 SANITARIO, PARA ESCRITORIO, COMPLETO, SEM DIVISORIAS INTERNAS                                                                                                                                                                                                                                                                                                                                                                                    </t>
  </si>
  <si>
    <t>90843 Resultado</t>
  </si>
  <si>
    <t>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t>
  </si>
  <si>
    <t>KIT DE PORTA DE MADEIRA PARA PINTURA, SEMI-OCA (LEVE OU MÉDIA), PADRÃO MÉDIO, 80X210CM, ESPESSURA DE 3,5CM, ITENS INCLUSOS: DOBRADIÇAS, MONTAGEM E INSTALAÇÃO DO BATENTE, FECHADURA COM EXECUÇÃO DO FURO - FORNECIMENTO E INSTALAÇÃO. AF_08/2015 Resultado</t>
  </si>
  <si>
    <t>90842 Resultado</t>
  </si>
  <si>
    <t>KIT DE PORTA DE MADEIRA PARA PINTURA, SEMI-OCA (LEVE OU MÉDIA), PADRÃO MÉDIO, 70X210CM, ESPESSURA DE 3,5CM, ITENS INCLUSOS: DOBRADIÇAS, MONTAGEM E INSTALAÇÃO DO BATENTE, FECHADURA COM EXECUÇÃO DO FURO - FORNECIMENTO E INSTALAÇÃO. AF_08/2015 Resultado</t>
  </si>
  <si>
    <t>90841 Resultado</t>
  </si>
  <si>
    <t>KIT DE PORTA DE MADEIRA PARA PINTURA, SEMI-OCA (LEVE OU MÉDIA), PADRÃO MÉDIO, 60X210CM, ESPESSURA DE 3,5CM, ITENS INCLUSOS: DOBRADIÇAS, MONTAGEM E INSTALAÇÃO DO BATENTE, FECHADURA COM EXECUÇÃO DO FURO - FORNECIMENTO E INSTALAÇÃO. AF_08/2015 Resultado</t>
  </si>
  <si>
    <t>95472 Resultado</t>
  </si>
  <si>
    <t>VASO SANITARIO SIFONADO CONVENCIONAL PARA PCD SEM FURO FRONTAL COM LOUÇA BRANCA SEM ASSENTO, INCLUSO CONJUNTO DE LIGAÇÃO PARA BACIA SANITÁRIA AJUSTÁVEL - FORNECIMENTO E INSTALAÇÃO. AF_10/2016 Resultado</t>
  </si>
  <si>
    <t>10778 Resultado</t>
  </si>
  <si>
    <t>LOCACAO DE CONTAINER 2,30 X 6,00 M, ALT. 2,50 M,  PARA SANITARIO,  COM 4 BACIAS, 8 CHUVEIROS,1 LAVATORIO E 1 MICTORIO                                                                                                                                                                                                                                                                                                                                                                                      Resultado</t>
  </si>
  <si>
    <t>COTAÇÃO 04 Resultado</t>
  </si>
  <si>
    <t>POLTRONA COM ASSENTO RETRÁTIL E ENCOSTO FIXO REVESTIDA EM TECIDO OU COURO ECOLÓGICO Resultado</t>
  </si>
  <si>
    <t>14.002.0205-A Resultado</t>
  </si>
  <si>
    <t>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 Resultado</t>
  </si>
  <si>
    <t>14.006.0423-A Resultado</t>
  </si>
  <si>
    <t>PORTA DE MADEIRA DE LEI MACICA COM ATE 5 ALMOFADAS,COM 3,5CM DE ESPESSURA,EXCLUSIVE FERRAGENS,MARCO E ALIZAR.FORNECIMENTO E COLOCACAO Resultado</t>
  </si>
  <si>
    <t>18.021.0040-A Resultado</t>
  </si>
  <si>
    <t>RESERVATORIO,EM FIBRA DE VIDRO OU POLIETILENO,COM CAPACIDADE EM TORNO DE 1.500L,INCLUSIVE TAMPA DE VEDACAO COM ESCOTILHA E FIXADORES.FORNECIMENTO Resultado</t>
  </si>
  <si>
    <t>ABRIGO PARA HIDROMETRO DE 1",NAS DIMENSOES DE 0,90X0,50X0,60M,EM ALVENARIA DE TIJOLOS FURADOS DE 10X20X20CM,PAREDES DE MEIA VEZ,REVESTIDAS COM ARGAMASSA DE CIMENTO E SAIBRO,NO TRACO 1:6,COM FUNDO DE CONCRETO E TAMPA DE CONCRETO ARMADO,PORTA DE 80X50CM EM CHAPA DE ACO Nº16 E CADEADO DE 30MM,CONFORMEPROJETO Nº2089/EMOP</t>
  </si>
  <si>
    <t>15.001.0071-A Resultado</t>
  </si>
  <si>
    <t>ABRIGO PARA HIDROMETRO DE 1",NAS DIMENSOES DE 0,90X0,50X0,60M,EM ALVENARIA DE TIJOLOS FURADOS DE 10X20X20CM,PAREDES DE MEIA VEZ,REVESTIDAS COM ARGAMASSA DE CIMENTO E SAIBRO,NO TRACO 1:6,COM FUNDO DE CONCRETO E TAMPA DE CONCRETO ARMADO,PORTA DE 80X50CM EM CHAPA DE ACO Nº16 E CADEADO DE 30MM,CONFORMEPROJETO Nº2089/EMOP Resultado</t>
  </si>
  <si>
    <t>74131/7 Resultado</t>
  </si>
  <si>
    <t>INSTALACAO E ASSENTAMENTO DE AR CONDICIONADO TIPO SPLIT DE 9000 BTU'S,COM 1 CONDENSADOR E 1 EVAPORADOR,(VIDE FORNECIMENTO DO APARELHO NA FAMILIA 18.030)INCLUSIVE ACESSORIOS DE FIXACAO,EXCLUSIVE ALIMENTACAO ELETRICA E INTERLIGACAO AO CONDENSADOR/EVAPORADOR(VIDE ITEM 15.005.0255)</t>
  </si>
  <si>
    <t>QUADRO DE DISTRIBUICAO DE ENERGIA DE EMBUTIR, EM CHAPA METALICA, PARA 40 DISJUNTORES TERMOMAGNETICOS MONOPOLARES, COM BARRAMENTO TRIFASICO E NEUTRO, FORNECIMENTO E INSTALACAO Resultado</t>
  </si>
  <si>
    <t>10775 Resultado</t>
  </si>
  <si>
    <t>LOCACAO DE CONTAINER 2,30  X  6,00 M, ALT. 2,50 M, COM 1 SANITARIO, PARA ESCRITORIO, COMPLETO, SEM DIVISORIAS INTERNAS                                                                                                                                                                                                                                                                                                                                                                                     Resultado</t>
  </si>
  <si>
    <t>93396 Resultado</t>
  </si>
  <si>
    <t>BANCADA GRANITO CINZA POLIDO 0,50 X 0,60M, INCL. CUBA DE EMBUTIR OVAL LOUÇA BRANCA 35 X 50CM, VÁLVULA METAL CROMADO, SIFÃO FLEXÍVEL PVC, ENGATE 30CM FLEXÍVEL PLÁSTICO E TORNEIRA CROMADA DE MESA, PADRÃO POPULAR - FORNEC. E INSTALAÇÃO. AF_12/2013 Resultado</t>
  </si>
  <si>
    <t>74234/1 Resultado</t>
  </si>
  <si>
    <t>MICTORIO SIFONADO DE LOUCA BRANCA COM PERTENCES, COM REGISTRO DE PRESSAO 1/2" COM CANOPLA CROMADA ACABAMENTO SIMPLES E CONJUNTO PARA FIXACAO  - FORNECIMENTO E INSTALACAO Resultado</t>
  </si>
  <si>
    <t>15.015.0081-A Resultado</t>
  </si>
  <si>
    <t>INSTALACAO DE UM CONJUNTO DE 5 PONTOS DE LUZ,APARENTE,EQUIVALENTE A 8 VARAS DE ELETRODUTO DE PVC RIGIDO DE 3/4",57,00M DE FIO 2,5MM2,CAIXAS,CONEXOES,LUVAS,CURVA E INTERRUPTOR DE SOBREPOR Resultado</t>
  </si>
  <si>
    <t>87373 Resultado</t>
  </si>
  <si>
    <t>ARGAMASSA TRAÇO 1:4 (CIMENTO E AREIA MÉDIA) PARA CONTRAPISO, PREPARO MANUAL. AF_06/2014 Resultado</t>
  </si>
  <si>
    <t>11.016.0040-A Resultado</t>
  </si>
  <si>
    <t>ESTRUTURA METALICA EM ACO ESPECIAL,RESISTENTE A CORROSAO(ACO USI-SAC),PARA OBRAS PREDIAIS DE ATE 04 PAVIMENTOS,PILARES,VIGAS PRINCIPAIS E SECUNDARIAS,ESCADAS,PATAMARES E CHAPAS DAS BASES DA FUNDACAO,PINTURA PROTETORA,CONSIDERANDO FORNECIMENTO DE TODOS OS MATERIAIS E MONTAGEM,EXCLUSIVE A LAJE DE CONCRETO Resultado</t>
  </si>
  <si>
    <t>14.007.0025-A Resultado</t>
  </si>
  <si>
    <t>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 Resultado</t>
  </si>
  <si>
    <t>74209/1 Resultado</t>
  </si>
  <si>
    <t>INSTALACAO E ASSENTAMENTO DE AR CONDICIONADO TIPO SPLIT DE 12000 BTU'S,COM 1 CONDENSADOR E 1 EVAPORADOR,(VIDE FORNECIMENTO DO APARELHO NA FAMILIA 18.030)INCLUSIVE ACESSORIOS DE FIXACAO,EXCLUSIVE ALIMENTACAO ELETRICA E INTERLIGACAO AO CONDENSADOR/EVAPORADOR (VIDE ITEM 15.005.0255)</t>
  </si>
  <si>
    <t>PLACA DE OBRA EM CHAPA DE ACO GALVANIZADO Resultado</t>
  </si>
  <si>
    <t>15.015.0066-A Resultado</t>
  </si>
  <si>
    <t>INSTALACAO DE UM CONJUNTO DE 4 PONTOS DE LUZ,APARENTE,EQUIVALENTE 7 VARAS DE ELETRODUTO DE PVC RIGIDO DE 3/4",50,00M DEFIO 2,5MM2,CAIXAS,CONEXOES,LUVAS,CURVA E INTERRUPTOR DE SOBREPOR Resultado</t>
  </si>
  <si>
    <t>15.005.0201-A Resultado</t>
  </si>
  <si>
    <t>INSTALACAO E ASSENTAMENTO DE AR CONDICIONADO TIPO SPLIT DE 12000 BTU'S,COM 1 CONDENSADOR E 1 EVAPORADOR,(VIDE FORNECIMENTO DO APARELHO NA FAMILIA 18.030)INCLUSIVE ACESSORIOS DE FIXACAO,EXCLUSIVE ALIMENTACAO ELETRICA E INTERLIGACAO AO CONDENSADOR/EVAPORADOR (VIDE ITEM 15.005.0255) Resultado</t>
  </si>
  <si>
    <t>84844 Resultado</t>
  </si>
  <si>
    <t>JANELA DE MADEIRA TIPO GUILHOTINA, DE ABRIR , INCLUSAS GUARNICOES SEM FERRAGENS Resultado</t>
  </si>
  <si>
    <t>86932 Resultado</t>
  </si>
  <si>
    <t>VASO SANITÁRIO SIFONADO COM CAIXA ACOPLADA LOUÇA BRANCA - PADRÃO MÉDIO, INCLUSO ENGATE FLEXÍVEL EM METAL CROMADO, 1/2 X 40CM - FORNECIMENTO E INSTALAÇÃO. AF_12/2013 Resultado</t>
  </si>
  <si>
    <t>91341 Resultado</t>
  </si>
  <si>
    <t>PORTA EM ALUMÍNIO DE ABRIR TIPO VENEZIANA COM GUARNIÇÃO, FIXAÇÃO COM PARAFUSOS - FORNECIMENTO E INSTALAÇÃO. AF_08/2015 Resultado</t>
  </si>
  <si>
    <t>15.005.0200-A Resultado</t>
  </si>
  <si>
    <t>INSTALACAO E ASSENTAMENTO DE AR CONDICIONADO TIPO SPLIT DE 9000 BTU'S,COM 1 CONDENSADOR E 1 EVAPORADOR,(VIDE FORNECIMENTO DO APARELHO NA FAMILIA 18.030)INCLUSIVE ACESSORIOS DE FIXACAO,EXCLUSIVE ALIMENTACAO ELETRICA E INTERLIGACAO AO CONDENSADOR/EVAPORADOR(VIDE ITEM 15.005.0255) Resultado</t>
  </si>
  <si>
    <t>15.001.0079-A Resultado</t>
  </si>
  <si>
    <t>HIDROMETRO COM DIAMETRO DE 1".FORNECIMENTO Resultado</t>
  </si>
  <si>
    <t>72120 Resultado</t>
  </si>
  <si>
    <t>VIDRO TEMPERADO INCOLOR, ESPESSURA 10MM, FORNECIMENTO E INSTALACAO, INCLUSIVE MASSA PARA VEDACAO Resultado</t>
  </si>
  <si>
    <t>15.015.0173-A Resultado</t>
  </si>
  <si>
    <t>INSTALACAO DE PONTO DE FORCA ATE 4CV,EQUIVALENTE A 2 VARAS DE ELETRODUTO DE PVC RIGIDO DE 3/4",20,00M DE FIO 4MM2,CAIXAS E CONEXOES Resultado</t>
  </si>
  <si>
    <t>14.006.0220-A Resultado</t>
  </si>
  <si>
    <t>PORTA DE MADEIRA DE LEI DE CORRER EM COMPENSADO DE 80X210X3CM,PENDURADA EM ROLDANAS,CORRENDO DENTRO DE TRILHO OCO,GUIADAOIR CANALETA EMBUTIDA NO PISO COM MARCO DE 7X3CM,EXCLUSIVE FERRAGENS.FORNECIMENTO E COLOCACAO Resultado</t>
  </si>
  <si>
    <t>98671 Resultado</t>
  </si>
  <si>
    <t>PISO EM GRANITO APLICADO EM AMBIENTES INTERNOS. AF_06/2018 Resultado</t>
  </si>
  <si>
    <t>FERRAGENS P/PORTAS DE MADEIRA,DE CORRER,DE 1 FOLHA,CONSTANDO DE FORN.S/COLOC.DE:-FECHADURA C/CHAVE BI-PART.,LATAO, ACABAMENTO CROMADO;-2,00M DE TRILHO EM "U",DE FERRO;-2 ROLDANAS DE FERRO;-2 GUIAS DE LATAO,TAMANHO 3/4",SEM CANTONEIRA;-2,00M CANALETA DE ALUMINIO,TAMANHO 2,00MX3/4",2 CONCHAS COM FUROPARA CHAVE, LATAO CROMADO</t>
  </si>
  <si>
    <t>86934 Resultado</t>
  </si>
  <si>
    <t>BANCADA DE MÁRMORE SINTÉTICO 120 X 60CM, COM CUBA INTEGRADA, INCLUSO SIFÃO TIPO FLEXÍVEL EM PVC, VÁLVULA EM PLÁSTICO CROMADO TIPO AMERICANA E TORNEIRA CROMADA LONGA, DE PAREDE, PADRÃO POPULAR - FORNECIMENTO E INSTALAÇÃO. AF_12/2013 Resultado</t>
  </si>
  <si>
    <t>ESCAVAÇÃO MECANIZADA DE VALA COM PROF. MAIOR QUE 1,5 M ATÉ 3,0 M (MÉDIA ENTRE MONTANTE E JUSANTE/UMA COMPOSIÇÃO POR TRECHO), COM ESCAVADEIRA HIDRÁULICA (0,8 M3/111 HP), LARGURA ATÉ 1,5 M, EM SOLO DE 1A CATEGORIA, EM LOCAIS COM ALTO NÍVEL DE INTERFERÊNCIA. AF_01/2015</t>
  </si>
  <si>
    <t>18.002.0014-A Resultado</t>
  </si>
  <si>
    <t>LAVATORIO DE LOUCA BRANCA,COM COLUNA SUSPENSA,PARA PESSOAS COM NECESSIDADES ESPECIFICAS,COM MEDIDAS EM TORNO DE 45,5X35,5CM,INCLUSIVE SIFAO EM PVC FLEXIVEL,VALVULA DE ESCOAMENTO CROMADA,RABICHO EM PVC E TORNEIRA DE FECHAMENTO AUTOMATICO.FORNECIMENTO Resultado</t>
  </si>
  <si>
    <t>73774/1 Resultado</t>
  </si>
  <si>
    <t>DIVISORIA EM MARMORITE ESPESSURA 35MM, CHUMBAMENTO NO PISO E PAREDE COM ARGAMASSA DE CIMENTO E AREIA, POLIMENTO MANUAL, EXCLUSIVE FERRAGENS Resultado</t>
  </si>
  <si>
    <t>74131/4 Resultado</t>
  </si>
  <si>
    <t>QUADRO DE DISTRIBUICAO DE ENERGIA DE EMBUTIR, EM CHAPA METALICA, PARA 18 DISJUNTORES TERMOMAGNETICOS MONOPOLARES, COM BARRAMENTO TRIFASICO E NEUTRO, FORNECIMENTO E INSTALACAO Resultado</t>
  </si>
  <si>
    <t>74194/1 Resultado</t>
  </si>
  <si>
    <t>ESCADA TIPO MARINHEIRO EM TUBO ACO GALVANIZADO 1 1/2" 5 DEGRAUS Resultado</t>
  </si>
  <si>
    <t>85010 Resultado</t>
  </si>
  <si>
    <t>CAIXILHO FIXO, DE ALUMINIO, PARA VIDRO Resultado</t>
  </si>
  <si>
    <t>15.015.0041-A Resultado</t>
  </si>
  <si>
    <t>INSTALACAO DE UM CONJUNTO DE 2 PONTOS DE LUZ,APARENTE,EQUIVALENTE A 5 VARAS DE ELETRODUTO DE PVC RIGIDO DE 1/2",33,00M DE FIO 2,5MM2,CAIXAS,CONEXOES,LUVAS,CURVA E INTERRUPTOR DE SOBREPOR Resultado</t>
  </si>
  <si>
    <t>18.007.0090-A Resultado</t>
  </si>
  <si>
    <t>CHUVEIRO COM DESVIADOR E DUCHA MANUAL,CROMADO,PARA PESSOAS COM NECESSIDADES ESPECIFICAS.FORNECIMENTO Resultado</t>
  </si>
  <si>
    <t>14.007.0090-A Resultado</t>
  </si>
  <si>
    <t>FERRAGENS P/PORTAS DE MADEIRA,DE CORRER,DE 1 FOLHA,CONSTANDO DE FORN.S/COLOC.DE:-FECHADURA C/CHAVE BI-PART.,LATAO, ACABAMENTO CROMADO;-2,00M DE TRILHO EM "U",DE FERRO;-2 ROLDANAS DE FERRO;-2 GUIAS DE LATAO,TAMANHO 3/4",SEM CANTONEIRA;-2,00M CANALETA DE ALUMINIO,TAMANHO 2,00MX3/4",2 CONCHAS COM FUROPARA CHAVE, LATAO CROMADO Resultado</t>
  </si>
  <si>
    <t>05.001.0002-B Resultado</t>
  </si>
  <si>
    <t>DEMOLICAO MANUAL DE CONCRETO ARMADO COMPREENDENDO PILARES,VIGAS E LAJES,EM ESTRUTURA APRESENTANDO POSICAO ESPECIAL,INCLUSIVE EMPILHAMENTO LATERAL DENTRO DO CANTEIRO DE SERVICO Resultado</t>
  </si>
  <si>
    <t>40729 Resultado</t>
  </si>
  <si>
    <t>VALVULA DESCARGA 1.1/2" COM REGISTRO, ACABAMENTO EM METAL CROMADO - FORNECIMENTO E INSTALACAO Resultado</t>
  </si>
  <si>
    <t>15.015.0250-A Resultado</t>
  </si>
  <si>
    <t>INSTALACAO DE PONTO DE TOMADA,EMBUTIDO NA ALVENARIA,EQUIVALENTE A 2 VARAS DE ELETRODUTO DE PVC RIGIDO DE 3/4",18,00M DEFIO 2,5MM2,CAIXAS,CONEXOES E TOMADA DE EMBUTIR,2P+T,10A,PADRAO BRASILEIRO,COM PLACA FOSFORESCENTE,INCLUSIVE ABERTURA E FECHAMENTO DE RASGO EM ALVENARIA Resultado</t>
  </si>
  <si>
    <t>74166/1 Resultado</t>
  </si>
  <si>
    <t>CAIXA DE INSPEÇÃO EM CONCRETO PRÉ-MOLDADO DN 60CM COM TAMPA H= 60CM - FORNECIMENTO E INSTALACAO Resultado</t>
  </si>
  <si>
    <t>86942 Resultado</t>
  </si>
  <si>
    <t>LAVATÓRIO LOUÇA BRANCA SUSPENSO, 29,5 X 39CM OU EQUIVALENTE, PADRÃO POPULAR, INCLUSO SIFÃO TIPO GARRAFA EM PVC, VÁLVULA E ENGATE FLEXÍVEL 30CM EM PLÁSTICO E TORNEIRA CROMADA DE MESA, PADRÃO POPULAR - FORNECIMENTO E INSTALAÇÃO. AF_12/2013 Resultado</t>
  </si>
  <si>
    <t>18.007.0075-A Resultado</t>
  </si>
  <si>
    <t>CHUVEIRO ELETRICO,EM METAL CROMADO,EM 110/220V,COM BRACO CROMADO DE 1/2" E 1 REGISTRO DE PRESSAO 1416 DE 3/4",COM CANOPLA E VOLANTE EM METAL CROMADO.FORNECIMENTO Resultado</t>
  </si>
  <si>
    <t>15.015.0021-A Resultado</t>
  </si>
  <si>
    <t>INSTALACAO DE PONTO DE LUZ,APARENTE,EQUIVALENTE A 2 VARAS DE ELETRODUTO DE PVC RIGIDO DE 3/4",12,00M DE FIO 2,5MM2,CAIXAS,CONEXOES,LUVAS,CURVA E INTERRUPTOR DE SOBREPOR Resultado</t>
  </si>
  <si>
    <t>83446 Resultado</t>
  </si>
  <si>
    <t>CAIXA DE PASSAGEM 30X30X40 COM TAMPA E DRENO BRITA Resultado</t>
  </si>
  <si>
    <t>15.005.0260-A Resultado</t>
  </si>
  <si>
    <t>TUBULACAO EM COBRE PARA INTERLIGACAO DE SPLIT SYSTEM AO CONDENSADOR/EVAPORADOR,INCLUSIVE ISOLAMENTO TERMICO,ALIMENTACAOELETRICA,CONEXOES E FIXACAO,PARA APARELHOS DE 60000 BTU'S.FORNECIMENTO E INSTALACAO Resultado</t>
  </si>
  <si>
    <t>15.002.0062-A Resultado</t>
  </si>
  <si>
    <t>CAIXA DE GORDURA SIMPLES CILINDRICA,PRE-FABRICADA EM ANEIS DE CONCRETO,COM DIAMETRO DE 40CM E PROFUNDIDADE TOTAL DE 60CM,INCLUSIVE TAMPA DE CONCRETO.FORNECIMENTO E COLOCACAO Resultado</t>
  </si>
  <si>
    <t>74072/2 Resultado</t>
  </si>
  <si>
    <t>CORRIMAO EM TUBO ACO GALVANIZADO 2 1/2" COM BRACADEIRA Resultado</t>
  </si>
  <si>
    <t>15.005.0255-A Resultado</t>
  </si>
  <si>
    <t>TUBULACAO EM COBRE PARA INTERLIGACAO DE SPLIT SYSTEM AO CONDENSADOR/EVAPORADOR,INCLUSIVE ISOLAMENTO TERMICO,ALIMENTACAOELETRICA,CONEXOES E FIXACAO,PARA APARELHOS ATE 48000 BTU'S.FORNECIMENTO E INSTALACAO Resultado</t>
  </si>
  <si>
    <t>03.009.0015-A Resultado</t>
  </si>
  <si>
    <t>ATERRO COM MATERIAL DE 1ª CATEGORIA,COMPACTADO MANUALMENTE EM CAMADAS DE 20CM DE MATERIAL APILOADO,PROVENIENTE DE JAZIDA DISTANTE ATE 10KM,INCLUSIVE ESCAVACAO,CARGA,TRANSPORTE EM CAMINHAO BASCULANTE,DESCARGA,ESPALHAMENTO E IRRIGACAO MANUAIS Resultado</t>
  </si>
  <si>
    <t>18.016.0106-A Resultado</t>
  </si>
  <si>
    <t>BARRA DE APOIO EM ACO INOXIDAVEL AISI 304,TUBO DE 1.1/4",INCLUSIVE FIXACAO COM PARAFUSOS INOXIDAVEIS E BUCHAS PLASTICAS,COM 80CM,PARA PESSOAS COM NECESSIDADES ESPECIFICAS.FORNECIMENTO E COLOCACAO Resultado</t>
  </si>
  <si>
    <t>92998 Resultado</t>
  </si>
  <si>
    <t>CABO DE COBRE FLEXÍVEL ISOLADO, 185 MM², ANTI-CHAMA 0,6/1,0 KV, PARA DISTRIBUIÇÃO - FORNECIMENTO E INSTALAÇÃO. AF_12/2015 Resultado</t>
  </si>
  <si>
    <t>18.005.0030-A Resultado</t>
  </si>
  <si>
    <t>ASSENTO ESPECIAL PARA VASO SANITARIO PARA PESSOAS COM NECESSIDADES ESPECIFICAS.FORNECIMENTO E COLOCACAO Resultado</t>
  </si>
  <si>
    <t>87261 Resultado</t>
  </si>
  <si>
    <t>REVESTIMENTO CERÂMICO PARA PISO COM PLACAS TIPO PORCELANATO DE DIMENSÕES 60X60 CM APLICADA EM AMBIENTES DE ÁREA MENOR QUE 5 M². AF_06/2014 Resultado</t>
  </si>
  <si>
    <t>96360 Resultado</t>
  </si>
  <si>
    <t>PAREDE COM PLACAS DE GESSO ACARTONADO (DRYWALL), PARA USO INTERNO, COM DUAS FACES SIMPLES E ESTRUTURA METÁLICA COM GUIAS DUPLAS, SEM VÃOS. AF_06/2017_P Resultado</t>
  </si>
  <si>
    <t>18.027.0305-A Resultado</t>
  </si>
  <si>
    <t>LUMINARIA DE SOBREPOR,FIXADA EM LAJE OU FORRO,TIPO CALHA,CHANFRADA OU PRISMATICA,ESMALTADA,COMPLETA,EQUIPADA COM REATORELETRONICO DE ALTO FATOR DE POTENCIA(AFP&gt;=0,92)E LAMPADA FLUORESCENTE DE 1X40W.FORNECIMENTO E COLOCACAO Resultado</t>
  </si>
  <si>
    <t>18.027.0355-A Resultado</t>
  </si>
  <si>
    <t>LUMINARIA DE EMBUTIR,FIXADA EM LAJE OU FORRO,TIPO CALHA,CHANFRADA OU PRISMATICA,ESMALTADA,COMPLETA,EQUIPADA COM REATOR ELETRONICO DE ALTO FATOR DE POTENCIA(AFP&gt;=0,92)E LAMPADA FLUORESCENTE DE 1X40W.FORNECIMENTO E COLOCACAO Resultado</t>
  </si>
  <si>
    <t>74130/4 Resultado</t>
  </si>
  <si>
    <t>DISJUNTOR TERMOMAGNETICO TRIPOLAR PADRAO NEMA (AMERICANO) 10 A 50A 240V, FORNECIMENTO E INSTALACAO Resultado</t>
  </si>
  <si>
    <t>98689 Resultado</t>
  </si>
  <si>
    <t>SOLEIRA EM GRANITO, LARGURA 15 CM, ESPESSURA 2,0 CM. AF_06/2018 Resultado</t>
  </si>
  <si>
    <t>87263 Resultado</t>
  </si>
  <si>
    <t>REVESTIMENTO CERÂMICO PARA PISO COM PLACAS TIPO PORCELANATO DE DIMENSÕES 60X60 CM APLICADA EM AMBIENTES DE ÁREA MAIOR QUE 10 M². AF_06/2014 Resultado</t>
  </si>
  <si>
    <t>14.007.0321-A Resultado</t>
  </si>
  <si>
    <t>PUXADOR HORIZONTAL PARA PORTA,TIPO ALCA,PARA PESSOAS COM NECESSIDADES ESPECIFICAS, EM TUBO DE ACO INOXIDAVEL DE 1.1/4",AISI-304,LIGA 18.8,COM 30CM.FORNECIMENTO Resultado</t>
  </si>
  <si>
    <t>74141/2 Resultado</t>
  </si>
  <si>
    <t>LAJE PRE-MOLD BETA 12 P/3,5KN/M2 VAO 4,1M INCL VIGOTAS TIJOLOS ARMADU-RA NEGATIVA CAPEAMENTO 3CM CONCRETO 15MPA ESCORAMENTO MATERIAIS E MAO DE OBRA. Resultado</t>
  </si>
  <si>
    <t>94496 Resultado</t>
  </si>
  <si>
    <t>REGISTRO DE GAVETA BRUTO, LATÃO, ROSCÁVEL, 1 1/4, INSTALADO EM RESERVAÇÃO DE ÁGUA DE EDIFICAÇÃO QUE POSSUA RESERVATÓRIO DE FIBRA/FIBROCIMENTO  FORNECIMENTO E INSTALAÇÃO. AF_06/2016 Resultado</t>
  </si>
  <si>
    <t>97593 Resultado</t>
  </si>
  <si>
    <t>LUMINÁRIA TIPO SPOT, DE SOBREPOR, COM 1 LÂMPADA DE 15 W - FORNECIMENTO E INSTALAÇÃO. AF_11/2017 Resultado</t>
  </si>
  <si>
    <t>97605 Resultado</t>
  </si>
  <si>
    <t>LUMINÁRIA ARANDELA TIPO MEIA-LUA, PARA 1 LÂMPADA LED - FORNECIMENTO E INSTALAÇÃO. AF_11/2017 Resultado</t>
  </si>
  <si>
    <t>93358 Resultado</t>
  </si>
  <si>
    <t>ESCAVAÇÃO MANUAL DE VALA COM PROFUNDIDADE MENOR OU IGUAL A 1,30 M. AF_03/2016 Resultado</t>
  </si>
  <si>
    <t>98546 Resultado</t>
  </si>
  <si>
    <t>IMPERMEABILIZAÇÃO DE SUPERFÍCIE COM MANTA ASFÁLTICA, UMA CAMADA, INCLUSIVE APLICAÇÃO DE PRIMER ASFÁLTICO, E=3MM. AF_06/2018 Resultado</t>
  </si>
  <si>
    <t>94230 Resultado</t>
  </si>
  <si>
    <t>CALHA DE BEIRAL, SEMICIRCULAR DE PVC, DIAMETRO 125 MM, INCLUINDO CABECEIRAS, EMENDAS, BOCAIS, SUPORTES E VEDAÇÕES, EXCLUINDO CONDUTORES, INCLUSO TRANSPORTE VERTICAL. AF_06/2016 Resultado</t>
  </si>
  <si>
    <t>13.196.0025-A Resultado</t>
  </si>
  <si>
    <t>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 Resultado</t>
  </si>
  <si>
    <t>91793 Resultado</t>
  </si>
  <si>
    <t>(COMPOSIÇÃO REPRESENTATIVA) DO SERVIÇO DE INSTALAÇÃO DE TUBO DE PVC, SÉRIE NORMAL, ESGOTO PREDIAL, DN 50 MM (INSTALADO EM RAMAL DE DESCARGA OU RAMAL DE ESGOTO SANITÁRIO), INCLUSIVE CONEXÕES, CORTES E FIXAÇÕES PARA, PRÉDIOS. AF_10/2015 Resultado</t>
  </si>
  <si>
    <t>92542 Resultado</t>
  </si>
  <si>
    <t>TRAMA DE MADEIRA COMPOSTA POR RIPAS, CAIBROS E TERÇAS PARA TELHADOS DE MAIS QUE 2 ÁGUAS PARA TELHA CERÂMICA CAPA-CANAL, INCLUSO TRANSPORTE VERTICAL. AF_12/2015 Resultado</t>
  </si>
  <si>
    <t>89987 Resultado</t>
  </si>
  <si>
    <t>REGISTRO DE GAVETA BRUTO, LATÃO, ROSCÁVEL, 3/4", COM ACABAMENTO E CANOPLA CROMADOS. FORNECIDO E INSTALADO EM RAMAL DE ÁGUA. AF_12/2014 Resultado</t>
  </si>
  <si>
    <t>18.005.0015-A Resultado</t>
  </si>
  <si>
    <t>ASSENTO SANITARIO DE PLASTICO,TIPO MEDIO LUXO.FORNECIMENTO E COLOCACAO Resultado</t>
  </si>
  <si>
    <t>87274 Resultado</t>
  </si>
  <si>
    <t>REVESTIMENTO CERÂMICO PARA PAREDES INTERNAS COM PLACAS TIPO ESMALTADA EXTRA DE DIMENSÕES 33X45 CM APLICADAS EM AMBIENTES DE ÁREA MENOR QUE 5 M² A MEIA ALTURA DAS PAREDES. AF_06/2014 Resultado</t>
  </si>
  <si>
    <t>89985 Resultado</t>
  </si>
  <si>
    <t>REGISTRO DE PRESSÃO BRUTO, LATÃO, ROSCÁVEL, 3/4", COM ACABAMENTO E CANOPLA CROMADOS. FORNECIDO E INSTALADO EM RAMAL DE ÁGUA. AF_12/2014 Resultado</t>
  </si>
  <si>
    <t>93664 Resultado</t>
  </si>
  <si>
    <t>DISJUNTOR BIPOLAR TIPO DIN, CORRENTE NOMINAL DE 32A - FORNECIMENTO E INSTALAÇÃO. AF_04/2016 Resultado</t>
  </si>
  <si>
    <t>94992 Resultado</t>
  </si>
  <si>
    <t>EXECUÇÃO DE PASSEIO (CALÇADA) OU PISO DE CONCRETO COM CONCRETO MOLDADO IN LOCO, FEITO EM OBRA, ACABAMENTO CONVENCIONAL, ESPESSURA 6 CM, ARMADO. AF_07/2016 Resultado</t>
  </si>
  <si>
    <t>92396 Resultado</t>
  </si>
  <si>
    <t>EXECUÇÃO DE PASSEIO EM PISO INTERTRAVADO, COM BLOCO RETANGULAR COR NATURAL DE 20 X 10 CM, ESPESSURA 6 CM. AF_12/2015 Resultado</t>
  </si>
  <si>
    <t>93663 Resultado</t>
  </si>
  <si>
    <t>DISJUNTOR BIPOLAR TIPO DIN, CORRENTE NOMINAL DE 25A - FORNECIMENTO E INSTALAÇÃO. AF_04/2016 Resultado</t>
  </si>
  <si>
    <t>04.013.0015-A Resultado</t>
  </si>
  <si>
    <t>CARGA E DESCARGA DE CONTAINER,SEGUNDO DESCRICAO DA FAMILIA 02.006 Resultado</t>
  </si>
  <si>
    <t>93661 Resultado</t>
  </si>
  <si>
    <t>DISJUNTOR BIPOLAR TIPO DIN, CORRENTE NOMINAL DE 16A - FORNECIMENTO E INSTALAÇÃO. AF_04/2016 Resultado</t>
  </si>
  <si>
    <t>83879 Resultado</t>
  </si>
  <si>
    <t>LIGACAO DA REDE 75MM AO RAMAL PREDIAL 1/2" Resultado</t>
  </si>
  <si>
    <t>88571 Resultado</t>
  </si>
  <si>
    <t>SABONETEIRA DE SOBREPOR (FIXADA NA PAREDE), TIPO CONCHA, EM ACO INOXIDAVEL - FORNECIMENTO E INSTALACAO Resultado</t>
  </si>
  <si>
    <t>91795 Resultado</t>
  </si>
  <si>
    <t>(COMPOSIÇÃO REPRESENTATIVA) DO SERVIÇO DE INST. TUBO PVC, SÉRIE N, ESGOTO PREDIAL, 100 MM (INST. RAMAL DESCARGA, RAMAL DE ESG. SANIT., PRUMADA ESG. SANIT., VENTILAÇÃO OU SUB-COLETOR AÉREO), INCL. CONEXÕES E CORTES, FIXAÇÕES, P/ PRÉDIOS. AF_10/2015 Resultado</t>
  </si>
  <si>
    <t>93187 Resultado</t>
  </si>
  <si>
    <t>VERGA MOLDADA IN LOCO EM CONCRETO PARA JANELAS COM MAIS DE 1,5 M DE VÃO. AF_03/2016 Resultado</t>
  </si>
  <si>
    <t>94198 Resultado</t>
  </si>
  <si>
    <t>TELHAMENTO COM TELHA CERÂMICA DE ENCAIXE, TIPO PORTUGUESA, COM MAIS DE 2 ÁGUAS, INCLUSO TRANSPORTE VERTICAL. AF_06/2016 Resultado</t>
  </si>
  <si>
    <t>87448 Resultado</t>
  </si>
  <si>
    <t>ALVENARIA DE VEDAÇÃO DE BLOCOS VAZADOS DE CONCRETO DE 9X19X39CM (ESPESSURA 9CM) DE PAREDES COM ÁREA LÍQUIDA MENOR QUE 6M² SEM VÃOS E ARGAMASSA DE ASSENTAMENTO COM PREPARO MANUAL. AF_06/2014 Resultado</t>
  </si>
  <si>
    <t>93197 Resultado</t>
  </si>
  <si>
    <t>CONTRAVERGA MOLDADA IN LOCO EM CONCRETO PARA VÃOS DE MAIS DE 1,5 M DE COMPRIMENTO. AF_03/2016 Resultado</t>
  </si>
  <si>
    <t>91790 Resultado</t>
  </si>
  <si>
    <t>(COMPOSIÇÃO REPRESENTATIVA) DO SERVIÇO DE INSTALAÇÃO DE TUBOS DE PVC, SÉRIE R, ÁGUA PLUVIAL, DN 100 MM (INSTALADO EM RAMAL DE ENCAMINHAMENTO, OU CONDUTORES VERTICAIS), INCLUSIVE CONEXÕES, CORTES E FIXAÇÕES, PARA PRÉDIOS. AF_10/2015 Resultado</t>
  </si>
  <si>
    <t>91792 Resultado</t>
  </si>
  <si>
    <t>(COMPOSIÇÃO REPRESENTATIVA) DO SERVIÇO DE INSTALAÇÃO DE TUBO DE PVC, SÉRIE NORMAL, ESGOTO PREDIAL, DN 40 MM (INSTALADO EM RAMAL DE DESCARGA OU RAMAL DE ESGOTO SANITÁRIO), INCLUSIVE CONEXÕES, CORTES E FIXAÇÕES, PARA PRÉDIOS. AF_10/2015 Resultado</t>
  </si>
  <si>
    <t>95547 Resultado</t>
  </si>
  <si>
    <t>SABONETEIRA PLASTICA TIPO DISPENSER PARA SABONETE LIQUIDO COM RESERVATORIO 800 A 1500 ML, INCLUSO FIXAÇÃO. AF_10/2016 Resultado</t>
  </si>
  <si>
    <t>13.001.0026-A Resultado</t>
  </si>
  <si>
    <t>EMBOCO COM ARGAMASSA DE CIMENTO E AREIA,NO TRACO 1:3 COM 2CM DE ESPESSURA,INCLUSIVE CHAPISCO DE CIMENTO E AREIA,NO TRACO 1:3 Resultado</t>
  </si>
  <si>
    <t>94797 Resultado</t>
  </si>
  <si>
    <t>TORNEIRA DE BOIA, ROSCÁVEL, 1, FORNECIDA E INSTALADA EM RESERVAÇÃO DE ÁGUA. AF_06/2016 Resultado</t>
  </si>
  <si>
    <t>01.050.0546-A Resultado</t>
  </si>
  <si>
    <t>PROJETO EXECUTIVO ESTRUTURAL PARA PREDIOS CULTURAIS ATE 500M2,CONSIDERANDO O PROJETO BASICO EXISTENTE,APRESENTADO EM AUTOCAD NOS PADROES DA CONTRATANTE,CONSTANDO DE PLANTAS DE FORMA,ARMACAO E DETALHES,DE ACORDO COM A ABNT Resultado</t>
  </si>
  <si>
    <t>93188 Resultado</t>
  </si>
  <si>
    <t>VERGA MOLDADA IN LOCO EM CONCRETO PARA PORTAS COM ATÉ 1,5 M DE VÃO. AF_03/2016 Resultado</t>
  </si>
  <si>
    <t>95468 Resultado</t>
  </si>
  <si>
    <t>PINTURA ESMALTE BRILHANTE (2 DEMAOS) SOBRE SUPERFICIE METALICA, INCLUSIVE PROTECAO COM ZARCAO (1 DEMAO) Resultado</t>
  </si>
  <si>
    <t>87490 Resultado</t>
  </si>
  <si>
    <t>ALVENARIA DE VEDAÇÃO DE BLOCOS CERÂMICOS FURADOS NA VERTICAL DE 9X19X39CM (ESPESSURA 9CM) DE PAREDES COM ÁREA LÍQUIDA MAIOR OU IGUAL A 6M² COM VÃOS E ARGAMASSA DE ASSENTAMENTO COM PREPARO MANUAL. AF_06/2014 Resultado</t>
  </si>
  <si>
    <t>95544 Resultado</t>
  </si>
  <si>
    <t>PAPELEIRA DE PAREDE EM METAL CROMADO SEM TAMPA, INCLUSO FIXAÇÃO. AF_10/2016 Resultado</t>
  </si>
  <si>
    <t>91785 Resultado</t>
  </si>
  <si>
    <t>(COMPOSIÇÃO REPRESENTATIVA) DO SERVIÇO DE INSTALAÇÃO DE TUBOS DE PVC, SOLDÁVEL, ÁGUA FRIA, DN 25 MM (INSTALADO EM RAMAL, SUB-RAMAL, RAMAL DE DISTRIBUIÇÃO OU PRUMADA), INCLUSIVE CONEXÕES, CORTES E FIXAÇÕES, PARA PRÉDIOS. AF_10/2015 Resultado</t>
  </si>
  <si>
    <t>94219 Resultado</t>
  </si>
  <si>
    <t>CUMEEIRA E ESPIGÃO PARA TELHA CERÂMICA EMBOÇADA COM ARGAMASSA TRAÇO 1:2:9 (CIMENTO, CAL E AREIA), PARA TELHADOS COM MAIS DE 2 ÁGUAS, INCLUSO TRANSPORTE VERTICAL. AF_06/2016 Resultado</t>
  </si>
  <si>
    <t>91794 Resultado</t>
  </si>
  <si>
    <t>(COMPOSIÇÃO REPRESENTATIVA) DO SERVIÇO DE INST. TUBO PVC, SÉRIE N, ESGOTO PREDIAL, DN 75 MM, (INST. EM RAMAL DE DESCARGA, RAMAL DE ESG. SANITÁRIO, PRUMADA DE ESG. SANITÁRIO OU VENTILAÇÃO), INCL. CONEXÕES, CORTES E FIXAÇÕES, P/ PRÉDIOS. AF_10/2015 Resultado</t>
  </si>
  <si>
    <t>17.025.0005-B Resultado</t>
  </si>
  <si>
    <t>PINTURA COM TINTA ACRILICA,ANTIFUNGO/BACTERICIDA,PARA AMBIENTES INTERNOS E EXTERNOS PROPENSOS A UMIDADE E VAPORES,EM DUAS DEMAOS,SOBRE SELADOR ACRILICO E DUAS DEMAOS DE MASSA ACRILICA,INCLUSIVE LIMPEZA E LIXAMENTO Resultado</t>
  </si>
  <si>
    <t>94231 Resultado</t>
  </si>
  <si>
    <t>RUFO EM CHAPA DE AÇO GALVANIZADO NÚMERO 24, CORTE DE 25 CM, INCLUSO TRANSPORTE VERTICAL. AF_06/2016 Resultado</t>
  </si>
  <si>
    <t>13.331.0051-A Resultado</t>
  </si>
  <si>
    <t>RODAPE COM CERAMICA EM PORCELANATO NATURAL,COM 7,5 A 10CM DE ALTURA,ASSENTES CONFORME ITEM 13.025.0058 Resultado</t>
  </si>
  <si>
    <t>93382 Resultado</t>
  </si>
  <si>
    <t>REATERRO MANUAL DE VALAS COM COMPACTAÇÃO MECANIZADA. AF_04/2016 Resultado</t>
  </si>
  <si>
    <t>18.005.0013-A Resultado</t>
  </si>
  <si>
    <t>PORTA PAPEL HIGIENICO EM PLASTICO ABS.FORNECIMENTRO E COLOCACAO Resultado</t>
  </si>
  <si>
    <t>05.001.0050-A Resultado</t>
  </si>
  <si>
    <t>REMOCAO DE COBERTURA EM TELHAS COLONIAIS,INCLUSIVE MADEIRAMENTO,MEDIDO O CONJUNTO PELA AREA REAL DE COBERTURA Resultado</t>
  </si>
  <si>
    <t>17.018.0060-A Resultado</t>
  </si>
  <si>
    <t>PREPARO DE SUPERFICIES NOVAS,COM REVESTIMENTO LISO INTERNO OU EXTERNO,INCLUSIVE UMA DEMAO DE SELADOR ACRILICO,DUAS DEMAOS DE MASSA ACRILICA E LIXAMENTOS NECESSARIOS Resultado</t>
  </si>
  <si>
    <t>74065/3 Resultado</t>
  </si>
  <si>
    <t>PINTURA ESMALTE BRILHANTE PARA MADEIRA, DUAS DEMAOS, SOBRE FUNDO NIVELADOR BRANCO Resultado</t>
  </si>
  <si>
    <t>74130/2 Resultado</t>
  </si>
  <si>
    <t>DISJUNTOR TERMOMAGNETICO MONOPOLAR PADRAO NEMA (AMERICANO) 35 A 50A 240V, FORNECIMENTO E INSTALACAO Resultado</t>
  </si>
  <si>
    <t>COTAÇÃO 01 Resultado</t>
  </si>
  <si>
    <t>FITA LED BRANCO QUENTE 5 METROS + FONTE Resultado</t>
  </si>
  <si>
    <t>91786 Resultado</t>
  </si>
  <si>
    <t>(COMPOSIÇÃO REPRESENTATIVA) DO SERVIÇO DE INSTALAÇÃO TUBOS DE PVC, SOLDÁVEL, ÁGUA FRIA, DN 32 MM (INSTALADO EM RAMAL, SUB-RAMAL, RAMAL DE DISTRIBUIÇÃO OU PRUMADA), INCLUSIVE CONEXÕES, CORTES E FIXAÇÕES, PARA PRÉDIOS. AF_10/2015 Resultado</t>
  </si>
  <si>
    <t>04.005.0300-A Resultado</t>
  </si>
  <si>
    <t>TRANSPORTE DE CONTAINER,SEGUNDO DESCRICAO DA FAMILIA 02.006,EXCLUSIVE CARGA E DESCARGA(VIDE ITEM 04.013.0015) Resultado</t>
  </si>
  <si>
    <t>97064 Resultado</t>
  </si>
  <si>
    <t>MONTAGEM E DESMONTAGEM DE ANDAIME TUBULAR TIPO TORRE (EXCLUSIVE ANDAIME E LIMPEZA). AF_11/2017 Resultado</t>
  </si>
  <si>
    <t>91787 Resultado</t>
  </si>
  <si>
    <t>(COMPOSIÇÃO REPRESENTATIVA) DO SERVIÇO DE INSTALAÇÃO DE TUBOS DE PVC, SOLDÁVEL, ÁGUA FRIA, DN 40 MM (INSTALADO EM PRUMADA), INCLUSIVE CONEXÕES, CORTES E FIXAÇÕES, PARA PRÉDIOS. AF_10/2015 Resultado</t>
  </si>
  <si>
    <t>6082 Resultado</t>
  </si>
  <si>
    <t>PINTURA EM VERNIZ SINTETICO BRILHANTE EM MADEIRA, TRES DEMAOS Resultado</t>
  </si>
  <si>
    <t>05.001.0134-A Resultado</t>
  </si>
  <si>
    <t>ARRANCAMENTO DE PORTAS,JANELAS E CAIXILHOS DE AR CONDICIONADO OU OUTROS Resultado</t>
  </si>
  <si>
    <t>05.001.0171-A Resultado</t>
  </si>
  <si>
    <t>TRANSPORTE HORIZONTAL DE MATERIAL DE 1ªCATEGORIA OU ENTULHO,EM CARRINHOS,A 20,00M DE DISTANCIA,INCLUSIVE CARGA A PA Resultado</t>
  </si>
  <si>
    <t>74130/1 Resultado</t>
  </si>
  <si>
    <t>DISJUNTOR TERMOMAGNETICO MONOPOLAR PADRAO NEMA (AMERICANO) 10 A 30A 240V, FORNECIMENTO E INSTALACAO Resultado</t>
  </si>
  <si>
    <t>05.001.0147-A Resultado</t>
  </si>
  <si>
    <t>ARRANCAMENTO DE GRADES,GRADIS,ALAMBRADOS,CERCAS E PORTOES Resultado</t>
  </si>
  <si>
    <t>89709 Resultado</t>
  </si>
  <si>
    <t>RALO SIFONADO, PVC, DN 100 X 40 MM, JUNTA SOLDÁVEL, FORNECIDO E INSTALADO EM RAMAL DE DESCARGA OU EM RAMAL DE ESGOTO SANITÁRIO. AF_12/2014 Resultado</t>
  </si>
  <si>
    <t>88486 Resultado</t>
  </si>
  <si>
    <t>APLICAÇÃO MANUAL DE PINTURA COM TINTA LÁTEX PVA EM TETO, DUAS DEMÃOS. AF_06/2014 Resultado</t>
  </si>
  <si>
    <t>COTAÇÃO 03 Resultado</t>
  </si>
  <si>
    <t>ELETRODUTO PEAD CORRUGADO 6" (150MM) Resultado</t>
  </si>
  <si>
    <t>89710 Resultado</t>
  </si>
  <si>
    <t>RALO SECO, PVC, DN 100 X 40 MM, JUNTA SOLDÁVEL, FORNECIDO E INSTALADO EM RAMAL DE DESCARGA OU EM RAMAL DE ESGOTO SANITÁRIO. AF_12/2014 Resultado</t>
  </si>
  <si>
    <t>01.050.0518-A Resultado</t>
  </si>
  <si>
    <t>PROJETO EXECUTIVO DE INSTALACAO ELETRICA,CONSIDERANDO O PROJETO BASICO EXISTENTE,PARA PREDIOS CULTURAIS ATE 3000M2,APRESENTADO EM AUTOCAD,INCLUSIVE AS LEGALIZACOES PERTINENTES Resultado</t>
  </si>
  <si>
    <t>88487 Resultado</t>
  </si>
  <si>
    <t>APLICAÇÃO MANUAL DE PINTURA COM TINTA LÁTEX PVA EM PAREDES, DUAS DEMÃOS. AF_06/2014 Resultado</t>
  </si>
  <si>
    <t>05.001.0018-A Resultado</t>
  </si>
  <si>
    <t>DEMOLICAO MANUAL DE PISO CIMENTADO E DA RESPECTIVA BASE DE CONCRETO,OU PASSEIO DE CONCRETO,INCLUSIVE EMPILHAMENTO LATERAL DENTRO DO CANTEIRO DE SERVICO Resultado</t>
  </si>
  <si>
    <t>05.005.0005-B Resultado</t>
  </si>
  <si>
    <t>ANDAIME DE TABUADO SOBRE CAVALETES,INCLUSIVE ESTES,EM MADEIRA DE 1ª,COM APROVEITAMENTO DA MADEIRA 20 VEZES,INCLUSIVE MOVIMENTACAO Resultado</t>
  </si>
  <si>
    <t>90084 Resultado</t>
  </si>
  <si>
    <t>ESCAVAÇÃO MECANIZADA DE VALA COM PROF. MAIOR QUE 1,5 M ATÉ 3,0 M (MÉDIA ENTRE MONTANTE E JUSANTE/UMA COMPOSIÇÃO POR TRECHO), COM ESCAVADEIRA HIDRÁULICA (0,8 M3/111 HP), LARGURA ATÉ 1,5 M, EM SOLO DE 1A CATEGORIA, EM LOCAIS COM ALTO NÍVEL DE INTERFERÊNCIA. AF_01/2015 Resultado</t>
  </si>
  <si>
    <t>97062 Resultado</t>
  </si>
  <si>
    <t>COLOCAÇÃO DE TELA EM ANDAIME FACHADEIRO. AF_11/2017 Resultado</t>
  </si>
  <si>
    <t>55960 Resultado</t>
  </si>
  <si>
    <t>IMUNIZACAO DE MADEIRAMENTO PARA COBERTURA UTILIZANDO CUPINICIDA INCOLOR Resultado</t>
  </si>
  <si>
    <t>01.050.0481-A Resultado</t>
  </si>
  <si>
    <t>PROJETO EXECUTIVO DE INSTALACAO HIDRAULICA,CONSIDERANDO O PROJETO BASICO EXISTENTE,PARA PREDIOS CULTURAIS,APRESENTADO EM AUTOCAD,INCLUSIVE AS LEGALIZACOES PERTINENTES Resultado</t>
  </si>
  <si>
    <t>01.050.0530-A Resultado</t>
  </si>
  <si>
    <t>PROJETO EXECUTIVO DE SISTEMA DE AR CONDICIONADO E EXAUSTAO MECANICA,CONSIDERANDO O PROJETO BASICO EXISTENTE,EM AUTOCAD,PARA PREDIOS COM AREA ATE 500M2 Resultado</t>
  </si>
  <si>
    <t>05.006.0001-B Resultado</t>
  </si>
  <si>
    <t>ALUGUEL DE ANDAIME COM ELEMENTOS TUBULARES(FACHADEIRO)SOBRESAPATAS FIXAS,CONSIDERANDO-SE A AREA DA PROJECAO VERTICAL DO ANDAIME E PAGO PELO TEMPO NECESSARIO A SUA UTILIZACAO,EXCLUSIVE TRANSPORTE DOS ELEMENTOS DO ANDAIME ATE A OBRA,PLATAFORMA OU PASSARELA DE PINHO,MONTAGEM E DESMONTAGEM DOS ANDAIMES Resultado</t>
  </si>
  <si>
    <t>72898 Resultado</t>
  </si>
  <si>
    <t>CARGA E DESCARGA MECANIZADAS DE ENTULHO EM CAMINHAO BASCULANTE 6 M3 Resultado</t>
  </si>
  <si>
    <t>96120 Resultado</t>
  </si>
  <si>
    <t>ACABAMENTOS PARA FORRO (MOLDURA DE GESSO). AF_05/2017 Resultado</t>
  </si>
  <si>
    <t>01.050.0455-A Resultado</t>
  </si>
  <si>
    <t>PROJETO EXECUTIVO DE INSTALACAO DE ESGOTO SANITARIO E AGUASPLUVIAIS,CONSIDERANDO O PROJETO BASICO EXISTENTE,PARA PREDIOS CULTURAIS,APRESENTADO EM AUTOCAD,INCLUSIVE AS LEGALIZACOES PERTINENTES Resultado</t>
  </si>
  <si>
    <t>72884 Resultado</t>
  </si>
  <si>
    <t>TRANSPORTE COMERCIAL COM CAMINHAO CARROCERIA 9 T, RODOVIA PAVIMENTADA Resultado</t>
  </si>
  <si>
    <t>04.021.0010-A Resultado</t>
  </si>
  <si>
    <t>CARGA E DESCARGA MANUAL DE ANDAIME TUBULAR,INCLUSIVE TEMPO DE ESPERA DO CAMINHAO,CONSIDERANDO-SE A AREA DE PROJECAO VERTICAL Resultado</t>
  </si>
  <si>
    <t>04.020.0122-A Resultado</t>
  </si>
  <si>
    <t>TRANSPORTE DE ANDAIME TUBULAR,CONSIDERANDO-SE A AREA DE PROJECAO VERTICAL DO ANDAIME,EXCLUSIVE CARGA,DESCARGA E TEMPO DE ESPERA DO CAMINHAO(VIDE ITEM 04.021.0010) Resultado</t>
  </si>
  <si>
    <t>Total Resultado</t>
  </si>
  <si>
    <t>PCI.817.01 - CUSTO DE COMPOSIÇÕES - SINTÉTICO                                               DATA DE EMISSÃO: 14/02/2019 23:33:51            DATA DE RT: 13/02/2019</t>
  </si>
  <si>
    <t>ENCARGOS SOCIAIS DESONERADOS: 87,18%(HORA)   49,39%(MÊS)</t>
  </si>
  <si>
    <t>ABRANGÊNCIA : NACIONAL                                              LOCALIDADE  : RIO DE JANEIRO                                                                                                      DATA DE PREÇO   : 01/2019 REFERÊNCIA COLETA : MEDIANO</t>
  </si>
  <si>
    <t>CODIGO  DA COMPOSICAO</t>
  </si>
  <si>
    <t>DESCRICAO DA COMPOSICAO</t>
  </si>
  <si>
    <t>UNIDADE</t>
  </si>
  <si>
    <t>CUSTO TOTAL</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</si>
  <si>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</si>
  <si>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</si>
  <si>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</si>
  <si>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</si>
  <si>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</si>
  <si>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</si>
  <si>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</si>
  <si>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</si>
  <si>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</si>
  <si>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</si>
  <si>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</si>
  <si>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</si>
  <si>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</si>
  <si>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</si>
  <si>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</si>
  <si>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</si>
  <si>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</si>
  <si>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</si>
  <si>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</si>
  <si>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</si>
  <si>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</si>
  <si>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</si>
  <si>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</si>
  <si>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</si>
  <si>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</si>
  <si>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</si>
  <si>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</si>
  <si>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</si>
  <si>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</si>
  <si>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</si>
  <si>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</si>
  <si>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</si>
  <si>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</si>
  <si>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</si>
  <si>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</si>
  <si>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</si>
  <si>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</si>
  <si>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</si>
  <si>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</si>
  <si>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</si>
  <si>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</si>
  <si>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</si>
  <si>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</si>
  <si>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</si>
  <si>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</si>
  <si>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</si>
  <si>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</si>
  <si>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</si>
  <si>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</si>
  <si>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</si>
  <si>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</si>
  <si>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</si>
  <si>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</si>
  <si>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</si>
  <si>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</si>
  <si>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</si>
  <si>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</si>
  <si>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</si>
  <si>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</si>
  <si>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</si>
  <si>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</si>
  <si>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</si>
  <si>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</si>
  <si>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</si>
  <si>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</si>
  <si>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</si>
  <si>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</si>
  <si>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</si>
  <si>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</si>
  <si>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</si>
  <si>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</si>
  <si>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</si>
  <si>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</si>
  <si>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</si>
  <si>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</si>
  <si>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</si>
  <si>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</si>
  <si>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</si>
  <si>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</si>
  <si>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</si>
  <si>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</si>
  <si>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</si>
  <si>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</si>
  <si>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</si>
  <si>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</si>
  <si>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</si>
  <si>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</si>
  <si>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</si>
  <si>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</si>
  <si>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</si>
  <si>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</si>
  <si>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</si>
  <si>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</si>
  <si>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</si>
  <si>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</si>
  <si>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</si>
  <si>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</si>
  <si>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</si>
  <si>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</si>
  <si>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</si>
  <si>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</si>
  <si>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</si>
  <si>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</si>
  <si>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</si>
  <si>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</si>
  <si>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</si>
  <si>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</si>
  <si>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</si>
  <si>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</si>
  <si>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</si>
  <si>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</si>
  <si>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</si>
  <si>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</si>
  <si>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</si>
  <si>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</si>
  <si>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</si>
  <si>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</si>
  <si>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</si>
  <si>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</si>
  <si>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</si>
  <si>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</si>
  <si>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</si>
  <si>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</si>
  <si>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</si>
  <si>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</si>
  <si>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</si>
  <si>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</si>
  <si>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</si>
  <si>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</si>
  <si>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</si>
  <si>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</si>
  <si>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</si>
  <si>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</si>
  <si>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</si>
  <si>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</si>
  <si>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</si>
  <si>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</si>
  <si>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</si>
  <si>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</si>
  <si>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</si>
  <si>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</si>
  <si>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</si>
  <si>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</si>
  <si>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</si>
  <si>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</si>
  <si>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</si>
  <si>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</si>
  <si>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</si>
  <si>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</si>
  <si>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</si>
  <si>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</si>
  <si>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</si>
  <si>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</si>
  <si>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</si>
  <si>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</si>
  <si>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</si>
  <si>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</si>
  <si>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</si>
  <si>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</si>
  <si>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</si>
  <si>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</si>
  <si>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</si>
  <si>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</si>
  <si>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</si>
  <si>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</si>
  <si>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</si>
  <si>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</si>
  <si>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</si>
  <si>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</si>
  <si>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</si>
  <si>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</si>
  <si>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</si>
  <si>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</si>
  <si>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</si>
  <si>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</si>
  <si>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</si>
  <si>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</si>
  <si>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</si>
  <si>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</si>
  <si>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</si>
  <si>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</si>
  <si>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</si>
  <si>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</si>
  <si>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</si>
  <si>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</si>
  <si>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</si>
  <si>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</si>
  <si>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</si>
  <si>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</si>
  <si>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</si>
  <si>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</si>
  <si>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</si>
  <si>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</si>
  <si>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</si>
  <si>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</si>
  <si>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</si>
  <si>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</si>
  <si>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</si>
  <si>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</si>
  <si>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</si>
  <si>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</si>
  <si>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</si>
  <si>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</si>
  <si>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</si>
  <si>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</si>
  <si>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</si>
  <si>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</si>
  <si>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</si>
  <si>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</si>
  <si>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</si>
  <si>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</si>
  <si>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</si>
  <si>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</si>
  <si>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</si>
  <si>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</si>
  <si>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</si>
  <si>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</si>
  <si>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</si>
  <si>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</si>
  <si>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</si>
  <si>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</si>
  <si>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</si>
  <si>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</si>
  <si>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TAMPAO DE FERRO FUNDIDO 900 MM</t>
  </si>
  <si>
    <t>ASSENTAMENTO DE TAMPAO DE FERRO FUNDIDO 600 MM</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</si>
  <si>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</si>
  <si>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</si>
  <si>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</si>
  <si>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</si>
  <si>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ASSENTAMENTO DE PECAS, CONEXOES, APARELHOS E ACESSORIOS DE FERRO FUNDIDO DUCTIL, JUNTA ELASTICA, MECANICA OU FLANGEADA, COM DIAMETROS DE 50 A 300 MM.</t>
  </si>
  <si>
    <t>KG</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</si>
  <si>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</si>
  <si>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</si>
  <si>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</si>
  <si>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</si>
  <si>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</si>
  <si>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</si>
  <si>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</si>
  <si>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</si>
  <si>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</si>
  <si>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</si>
  <si>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</si>
  <si>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</si>
  <si>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</si>
  <si>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</si>
  <si>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</si>
  <si>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</si>
  <si>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TE PVC PARA COLETOR ESGOTO, EB644, D=100MM, COM JUNTA ELASTICA.</t>
  </si>
  <si>
    <t>CURVA PARA REDE COLETOR ESGOTO, EB 644, 90GR, DN=200MM, COM JUNTA ELASTICA</t>
  </si>
  <si>
    <t>CURVA PVC PARA REDE COLETOR ESGOTO, EB-644, 45 GR, 200 MM, COM JUNTA ELASTICA.</t>
  </si>
  <si>
    <t>FECHAMENTO DE CONSTRUÇÃO TEMPORÁRIA EM CHAPA DE MADEIRA COMPENSADA E=10MM, COM REAPROVEITAMENTO DE 2X.</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</si>
  <si>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</si>
  <si>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</si>
  <si>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</si>
  <si>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</si>
  <si>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</si>
  <si>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</si>
  <si>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</si>
  <si>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</si>
  <si>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</si>
  <si>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</si>
  <si>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</si>
  <si>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</si>
  <si>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</si>
  <si>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</si>
  <si>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</si>
  <si>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</si>
  <si>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</si>
  <si>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</si>
  <si>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</si>
  <si>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</si>
  <si>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</si>
  <si>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</si>
  <si>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</si>
  <si>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</si>
  <si>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</si>
  <si>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</si>
  <si>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</si>
  <si>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</si>
  <si>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</si>
  <si>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</si>
  <si>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</si>
  <si>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</si>
  <si>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</si>
  <si>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</si>
  <si>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</si>
  <si>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</si>
  <si>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</si>
  <si>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</si>
  <si>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</si>
  <si>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</si>
  <si>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</si>
  <si>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</si>
  <si>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</si>
  <si>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</si>
  <si>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</si>
  <si>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</si>
  <si>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</si>
  <si>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</si>
  <si>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</si>
  <si>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</si>
  <si>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</si>
  <si>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</si>
  <si>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</si>
  <si>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</si>
  <si>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</si>
  <si>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</si>
  <si>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</si>
  <si>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</si>
  <si>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</si>
  <si>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</si>
  <si>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</si>
  <si>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</si>
  <si>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</si>
  <si>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</si>
  <si>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</si>
  <si>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</si>
  <si>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</si>
  <si>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</si>
  <si>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</si>
  <si>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</si>
  <si>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</si>
  <si>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</si>
  <si>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</si>
  <si>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</si>
  <si>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</si>
  <si>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</si>
  <si>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</si>
  <si>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</si>
  <si>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</si>
  <si>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</si>
  <si>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</si>
  <si>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</si>
  <si>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</si>
  <si>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</si>
  <si>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</si>
  <si>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</si>
  <si>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</si>
  <si>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</si>
  <si>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</si>
  <si>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</si>
  <si>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</si>
  <si>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</si>
  <si>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</si>
  <si>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</si>
  <si>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</si>
  <si>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</si>
  <si>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</si>
  <si>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</si>
  <si>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</si>
  <si>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</si>
  <si>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</si>
  <si>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</si>
  <si>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</si>
  <si>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</si>
  <si>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</si>
  <si>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</si>
  <si>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</si>
  <si>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</si>
  <si>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</si>
  <si>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</si>
  <si>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</si>
  <si>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</si>
  <si>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</si>
  <si>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</si>
  <si>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</si>
  <si>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</si>
  <si>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</si>
  <si>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</si>
  <si>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</si>
  <si>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</si>
  <si>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</si>
  <si>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</si>
  <si>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</si>
  <si>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</si>
  <si>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</si>
  <si>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</si>
  <si>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</si>
  <si>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</si>
  <si>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</si>
  <si>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</si>
  <si>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</si>
  <si>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</si>
  <si>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</si>
  <si>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</si>
  <si>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</si>
  <si>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</si>
  <si>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</si>
  <si>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</si>
  <si>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</si>
  <si>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</si>
  <si>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</si>
  <si>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</si>
  <si>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</si>
  <si>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</si>
  <si>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</si>
  <si>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</si>
  <si>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</si>
  <si>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</si>
  <si>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</si>
  <si>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</si>
  <si>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</si>
  <si>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</si>
  <si>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</si>
  <si>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</si>
  <si>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</si>
  <si>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</si>
  <si>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</si>
  <si>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</si>
  <si>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</si>
  <si>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</si>
  <si>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</si>
  <si>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</si>
  <si>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</si>
  <si>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</si>
  <si>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</si>
  <si>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</si>
  <si>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</si>
  <si>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</si>
  <si>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</si>
  <si>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</si>
  <si>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</si>
  <si>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</si>
  <si>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</si>
  <si>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</si>
  <si>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</si>
  <si>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</si>
  <si>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</si>
  <si>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</si>
  <si>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</si>
  <si>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</si>
  <si>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</si>
  <si>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</si>
  <si>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</si>
  <si>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</si>
  <si>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</si>
  <si>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</si>
  <si>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</si>
  <si>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</si>
  <si>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</si>
  <si>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</si>
  <si>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</si>
  <si>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</si>
  <si>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</si>
  <si>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</si>
  <si>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</si>
  <si>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</si>
  <si>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</si>
  <si>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</si>
  <si>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</si>
  <si>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</si>
  <si>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</si>
  <si>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</si>
  <si>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</si>
  <si>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</si>
  <si>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</si>
  <si>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</si>
  <si>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</si>
  <si>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</si>
  <si>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</si>
  <si>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</si>
  <si>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</si>
  <si>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</si>
  <si>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</si>
  <si>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</si>
  <si>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</si>
  <si>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</si>
  <si>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</si>
  <si>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</si>
  <si>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</si>
  <si>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</si>
  <si>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</si>
  <si>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</si>
  <si>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</si>
  <si>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</si>
  <si>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</si>
  <si>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</si>
  <si>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</si>
  <si>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</si>
  <si>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</si>
  <si>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</si>
  <si>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</si>
  <si>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</si>
  <si>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</si>
  <si>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</si>
  <si>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</si>
  <si>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</si>
  <si>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</si>
  <si>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</si>
  <si>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</si>
  <si>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</si>
  <si>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</si>
  <si>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</si>
  <si>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</si>
  <si>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</si>
  <si>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</si>
  <si>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</si>
  <si>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</si>
  <si>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</si>
  <si>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</si>
  <si>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</si>
  <si>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</si>
  <si>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</si>
  <si>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</si>
  <si>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</si>
  <si>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</si>
  <si>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</si>
  <si>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</si>
  <si>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</si>
  <si>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</si>
  <si>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</si>
  <si>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</si>
  <si>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</si>
  <si>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</si>
  <si>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</si>
  <si>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</si>
  <si>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</si>
  <si>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</si>
  <si>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</si>
  <si>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</si>
  <si>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</si>
  <si>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</si>
  <si>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</si>
  <si>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</si>
  <si>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</si>
  <si>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</si>
  <si>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</si>
  <si>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</si>
  <si>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</si>
  <si>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</si>
  <si>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</si>
  <si>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</si>
  <si>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</si>
  <si>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</si>
  <si>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</si>
  <si>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</si>
  <si>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</si>
  <si>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</si>
  <si>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</si>
  <si>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</si>
  <si>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</si>
  <si>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</si>
  <si>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</si>
  <si>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</si>
  <si>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</si>
  <si>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</si>
  <si>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</si>
  <si>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</si>
  <si>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</si>
  <si>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</si>
  <si>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</si>
  <si>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</si>
  <si>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</si>
  <si>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</si>
  <si>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</si>
  <si>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</si>
  <si>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</si>
  <si>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</si>
  <si>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</si>
  <si>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</si>
  <si>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</si>
  <si>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</si>
  <si>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</si>
  <si>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</si>
  <si>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</si>
  <si>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</si>
  <si>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</si>
  <si>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</si>
  <si>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</si>
  <si>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</si>
  <si>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</si>
  <si>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</si>
  <si>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ROLO COMPACTADOR VIBRATÓRIO PÉ DE CARNEIRO PARA SOLOS, POTÊNCIA 80 HP, PESO OPERACIONAL SEM/COM LASTRO 7,4 / 8,8 T, LARGURA DE TRABALHO 1,68 M - MANUTENÇÃO. AF_02/2016</t>
  </si>
  <si>
    <t>H</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</si>
  <si>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</si>
  <si>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</si>
  <si>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</si>
  <si>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</si>
  <si>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</si>
  <si>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</si>
  <si>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</si>
  <si>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</si>
  <si>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</si>
  <si>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</si>
  <si>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</si>
  <si>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</si>
  <si>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</si>
  <si>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</si>
  <si>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</si>
  <si>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</si>
  <si>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</si>
  <si>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</si>
  <si>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</si>
  <si>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</si>
  <si>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</si>
  <si>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</si>
  <si>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</si>
  <si>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</si>
  <si>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</si>
  <si>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</si>
  <si>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</si>
  <si>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</si>
  <si>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</si>
  <si>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</si>
  <si>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</si>
  <si>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</si>
  <si>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</si>
  <si>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</si>
  <si>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</si>
  <si>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</si>
  <si>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</si>
  <si>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</si>
  <si>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</si>
  <si>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</si>
  <si>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</si>
  <si>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</si>
  <si>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</si>
  <si>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</si>
  <si>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</si>
  <si>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</si>
  <si>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</si>
  <si>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</si>
  <si>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</si>
  <si>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</si>
  <si>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</si>
  <si>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</si>
  <si>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</si>
  <si>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</si>
  <si>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</si>
  <si>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</si>
  <si>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</si>
  <si>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</si>
  <si>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</si>
  <si>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</si>
  <si>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</si>
  <si>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</si>
  <si>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</si>
  <si>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</si>
  <si>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</si>
  <si>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</si>
  <si>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</si>
  <si>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</si>
  <si>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</si>
  <si>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</si>
  <si>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</si>
  <si>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</si>
  <si>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</si>
  <si>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</si>
  <si>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</si>
  <si>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</si>
  <si>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</si>
  <si>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</si>
  <si>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</si>
  <si>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</si>
  <si>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</si>
  <si>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</si>
  <si>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</si>
  <si>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</si>
  <si>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</si>
  <si>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</si>
  <si>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</si>
  <si>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</si>
  <si>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</si>
  <si>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</si>
  <si>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</si>
  <si>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</si>
  <si>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</si>
  <si>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</si>
  <si>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</si>
  <si>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</si>
  <si>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</si>
  <si>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</si>
  <si>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</si>
  <si>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</si>
  <si>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</si>
  <si>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</si>
  <si>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</si>
  <si>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</si>
  <si>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</si>
  <si>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</si>
  <si>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</si>
  <si>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</si>
  <si>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</si>
  <si>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</si>
  <si>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</si>
  <si>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</si>
  <si>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</si>
  <si>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</si>
  <si>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</si>
  <si>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</si>
  <si>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</si>
  <si>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</si>
  <si>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</si>
  <si>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</si>
  <si>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</si>
  <si>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</si>
  <si>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</si>
  <si>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</si>
  <si>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</si>
  <si>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</si>
  <si>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</si>
  <si>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</si>
  <si>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</si>
  <si>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</si>
  <si>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</si>
  <si>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</si>
  <si>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</si>
  <si>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</si>
  <si>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</si>
  <si>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</si>
  <si>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</si>
  <si>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</si>
  <si>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</si>
  <si>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</si>
  <si>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</si>
  <si>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</si>
  <si>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</si>
  <si>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</si>
  <si>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</si>
  <si>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</si>
  <si>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</si>
  <si>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</si>
  <si>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</si>
  <si>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</si>
  <si>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</si>
  <si>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</si>
  <si>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</si>
  <si>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</si>
  <si>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</si>
  <si>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</si>
  <si>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</si>
  <si>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</si>
  <si>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</si>
  <si>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</si>
  <si>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</si>
  <si>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</si>
  <si>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</si>
  <si>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</si>
  <si>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</si>
  <si>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</si>
  <si>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</si>
  <si>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</si>
  <si>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</si>
  <si>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</si>
  <si>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</si>
  <si>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</si>
  <si>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</si>
  <si>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</si>
  <si>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</si>
  <si>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</si>
  <si>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</si>
  <si>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</si>
  <si>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</si>
  <si>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</si>
  <si>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</si>
  <si>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</si>
  <si>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</si>
  <si>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</si>
  <si>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</si>
  <si>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</si>
  <si>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</si>
  <si>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</si>
  <si>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</si>
  <si>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</si>
  <si>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</si>
  <si>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</si>
  <si>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</si>
  <si>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</si>
  <si>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</si>
  <si>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</si>
  <si>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</si>
  <si>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</si>
  <si>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</si>
  <si>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</si>
  <si>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</si>
  <si>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</si>
  <si>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</si>
  <si>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</si>
  <si>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</si>
  <si>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</si>
  <si>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</si>
  <si>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</si>
  <si>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</si>
  <si>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</si>
  <si>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</si>
  <si>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</si>
  <si>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</si>
  <si>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</si>
  <si>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</si>
  <si>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</si>
  <si>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</si>
  <si>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</si>
  <si>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</si>
  <si>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</si>
  <si>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</si>
  <si>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</si>
  <si>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</si>
  <si>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</si>
  <si>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</si>
  <si>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</si>
  <si>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</si>
  <si>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</si>
  <si>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</si>
  <si>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</si>
  <si>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</si>
  <si>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</si>
  <si>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</si>
  <si>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</si>
  <si>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</si>
  <si>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</si>
  <si>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</si>
  <si>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</si>
  <si>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</si>
  <si>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</si>
  <si>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</si>
  <si>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</si>
  <si>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</si>
  <si>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</si>
  <si>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</si>
  <si>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</si>
  <si>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</si>
  <si>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</si>
  <si>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</si>
  <si>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</si>
  <si>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</si>
  <si>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</si>
  <si>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</si>
  <si>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</si>
  <si>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</si>
  <si>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</si>
  <si>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</si>
  <si>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</si>
  <si>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</si>
  <si>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</si>
  <si>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</si>
  <si>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</si>
  <si>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</si>
  <si>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</si>
  <si>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</si>
  <si>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</si>
  <si>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</si>
  <si>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</si>
  <si>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</si>
  <si>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</si>
  <si>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</si>
  <si>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</si>
  <si>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</si>
  <si>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</si>
  <si>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</si>
  <si>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</si>
  <si>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</si>
  <si>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</si>
  <si>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</si>
  <si>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</si>
  <si>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</si>
  <si>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</si>
  <si>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</si>
  <si>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</si>
  <si>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</si>
  <si>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</si>
  <si>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</si>
  <si>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</si>
  <si>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</si>
  <si>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</si>
  <si>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</si>
  <si>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</si>
  <si>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</si>
  <si>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</si>
  <si>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</si>
  <si>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</si>
  <si>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</si>
  <si>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</si>
  <si>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</si>
  <si>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</si>
  <si>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</si>
  <si>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</si>
  <si>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</si>
  <si>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</si>
  <si>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</si>
  <si>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</si>
  <si>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</si>
  <si>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</si>
  <si>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</si>
  <si>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</si>
  <si>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</si>
  <si>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</si>
  <si>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</si>
  <si>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</si>
  <si>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</si>
  <si>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</si>
  <si>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</si>
  <si>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</si>
  <si>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</si>
  <si>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</si>
  <si>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</si>
  <si>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</si>
  <si>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</si>
  <si>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</si>
  <si>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</si>
  <si>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</si>
  <si>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</si>
  <si>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</si>
  <si>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</si>
  <si>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</si>
  <si>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</si>
  <si>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</si>
  <si>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</si>
  <si>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</si>
  <si>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</si>
  <si>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</si>
  <si>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</si>
  <si>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</si>
  <si>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</si>
  <si>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</si>
  <si>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</si>
  <si>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</si>
  <si>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</si>
  <si>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</si>
  <si>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</si>
  <si>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</si>
  <si>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</si>
  <si>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</si>
  <si>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</si>
  <si>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</si>
  <si>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</si>
  <si>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</si>
  <si>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</si>
  <si>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</si>
  <si>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</si>
  <si>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</si>
  <si>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</si>
  <si>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</si>
  <si>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</si>
  <si>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</si>
  <si>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</si>
  <si>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</si>
  <si>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</si>
  <si>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</si>
  <si>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</si>
  <si>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</si>
  <si>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</si>
  <si>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</si>
  <si>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</si>
  <si>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</si>
  <si>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</si>
  <si>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</si>
  <si>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</si>
  <si>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</si>
  <si>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</si>
  <si>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</si>
  <si>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</si>
  <si>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</si>
  <si>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</si>
  <si>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</si>
  <si>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</si>
  <si>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</si>
  <si>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</si>
  <si>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</si>
  <si>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</si>
  <si>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</si>
  <si>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</si>
  <si>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</si>
  <si>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</si>
  <si>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</si>
  <si>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</si>
  <si>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</si>
  <si>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</si>
  <si>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</si>
  <si>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</si>
  <si>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</si>
  <si>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</si>
  <si>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</si>
  <si>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</si>
  <si>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</si>
  <si>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</si>
  <si>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</si>
  <si>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</si>
  <si>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</si>
  <si>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</si>
  <si>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</si>
  <si>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</si>
  <si>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</si>
  <si>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</si>
  <si>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</si>
  <si>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</si>
  <si>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</si>
  <si>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</si>
  <si>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</si>
  <si>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</si>
  <si>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</si>
  <si>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</si>
  <si>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</si>
  <si>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</si>
  <si>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</si>
  <si>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</si>
  <si>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</si>
  <si>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</si>
  <si>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</si>
  <si>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</si>
  <si>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</si>
  <si>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</si>
  <si>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</si>
  <si>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</si>
  <si>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</si>
  <si>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</si>
  <si>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</si>
  <si>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</si>
  <si>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</si>
  <si>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</si>
  <si>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</si>
  <si>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</si>
  <si>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</si>
  <si>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</si>
  <si>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</si>
  <si>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</si>
  <si>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</si>
  <si>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</si>
  <si>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</si>
  <si>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</si>
  <si>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</si>
  <si>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</si>
  <si>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</si>
  <si>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</si>
  <si>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</si>
  <si>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</si>
  <si>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</si>
  <si>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</si>
  <si>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</si>
  <si>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</si>
  <si>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</si>
  <si>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</si>
  <si>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</si>
  <si>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</si>
  <si>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</si>
  <si>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</si>
  <si>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</si>
  <si>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</si>
  <si>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</si>
  <si>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</si>
  <si>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</si>
  <si>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</si>
  <si>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</si>
  <si>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</si>
  <si>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</si>
  <si>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</si>
  <si>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</si>
  <si>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</si>
  <si>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</si>
  <si>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</si>
  <si>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</si>
  <si>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</si>
  <si>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</si>
  <si>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</si>
  <si>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</si>
  <si>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</si>
  <si>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</si>
  <si>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</si>
  <si>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</si>
  <si>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</si>
  <si>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</si>
  <si>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</si>
  <si>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</si>
  <si>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</si>
  <si>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</si>
  <si>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</si>
  <si>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</si>
  <si>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</si>
  <si>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</si>
  <si>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</si>
  <si>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</si>
  <si>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</si>
  <si>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</si>
  <si>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</si>
  <si>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</si>
  <si>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</si>
  <si>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</si>
  <si>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</si>
  <si>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</si>
  <si>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</si>
  <si>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</si>
  <si>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</si>
  <si>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</si>
  <si>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</si>
  <si>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</si>
  <si>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</si>
  <si>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</si>
  <si>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</si>
  <si>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</si>
  <si>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</si>
  <si>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</si>
  <si>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</si>
  <si>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</si>
  <si>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</si>
  <si>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</si>
  <si>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</si>
  <si>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</si>
  <si>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</si>
  <si>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</si>
  <si>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</si>
  <si>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</si>
  <si>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</si>
  <si>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</si>
  <si>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</si>
  <si>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</si>
  <si>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</si>
  <si>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</si>
  <si>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</si>
  <si>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</si>
  <si>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</si>
  <si>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</si>
  <si>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</si>
  <si>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</si>
  <si>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</si>
  <si>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</si>
  <si>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</si>
  <si>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</si>
  <si>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</si>
  <si>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</si>
  <si>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</si>
  <si>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</si>
  <si>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</si>
  <si>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</si>
  <si>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</si>
  <si>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</si>
  <si>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</si>
  <si>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</si>
  <si>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</si>
  <si>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</si>
  <si>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</si>
  <si>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</si>
  <si>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</si>
  <si>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</si>
  <si>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</si>
  <si>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</si>
  <si>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</si>
  <si>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</si>
  <si>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</si>
  <si>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</si>
  <si>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</si>
  <si>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</si>
  <si>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</si>
  <si>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</si>
  <si>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</si>
  <si>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</si>
  <si>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</si>
  <si>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</si>
  <si>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</si>
  <si>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</si>
  <si>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</si>
  <si>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</si>
  <si>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</si>
  <si>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</si>
  <si>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</si>
  <si>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</si>
  <si>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</si>
  <si>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RECOLOCACAO DE RIPAS EM MADEIRAMENTO DE TELHADO, CONSIDERANDO REAPROVEITAMENTO DE MATERIAL</t>
  </si>
  <si>
    <t>RECOLOCACAO DE MADEIRAMENTO DO TELHADO - CAIBROS, CONSIDERANDO REAPROVEITAMENTO DE MATERIAL</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</si>
  <si>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</si>
  <si>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</si>
  <si>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</si>
  <si>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</si>
  <si>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TRAMA DE MADEIRA COMPOSTA POR RIPAS, CAIBROS E TERÇAS PARA TELHADOS DE ATÉ 2 ÁGUAS PARA TELHA DE ENCAIXE DE CERÂMICA OU DE CONCRETO, INCLUSO TRANSPORTE VERTICAL.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</si>
  <si>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</si>
  <si>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</si>
  <si>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TERÇAS PARA TELHADOS DE ATÉ 2 ÁGUAS PARA TELHA ONDULADA DE FIBROCIMENTO, METÁLICA, PLÁSTICA OU TERMOACÚSTICA, INCLUSO TRANSPORTE VERTICAL. AF_12/2015</t>
  </si>
  <si>
    <t>TRAMA DE MADEIRA COMPOSTA POR TERÇAS PARA TELHADOS DE ATÉ 2 ÁGUAS PARA TELHA ESTRUTURAL DE FIBROCIMENTO, INCLUSO TRANSPORTE VERTICAL. AF_12/2015</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</si>
  <si>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</si>
  <si>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</si>
  <si>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</si>
  <si>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</si>
  <si>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</si>
  <si>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</si>
  <si>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FABRICAÇÃO E INSTALAÇÃO DE TESOURA INTEIRA EM MADEIRA NÃO APARELHADA, VÃO DE 9 M, PARA TELHA CERÂMICA OU DE CONCRETO, INCLUSO IÇAMENTO. AF_12/2015</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</si>
  <si>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</si>
  <si>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</si>
  <si>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</si>
  <si>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</si>
  <si>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</si>
  <si>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</si>
  <si>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</si>
  <si>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</si>
  <si>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</si>
  <si>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</si>
  <si>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</si>
  <si>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</si>
  <si>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</si>
  <si>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</si>
  <si>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</si>
  <si>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RECOLOCACAO DE TELHAS CERAMICAS TIPO FRANCESA, CONSIDERANDO REAPROVEITAMENTO DE MATERIAL</t>
  </si>
  <si>
    <t>TELHAMENTO COM TELHA DE CONCRETO DE ENCAIXE, COM ATÉ 2 ÁGUAS, INCLUSO TRANSPORTE VERTICAL. AF_06/2016</t>
  </si>
  <si>
    <t>TELHAMENTO COM TELHA DE CONCRETO DE ENCAIXE, COM MAIS DE 2 ÁGUAS, INCLUSO TRANSPORTE VERTICAL. AF_06/2016</t>
  </si>
  <si>
    <t>TELHAMENTO COM TELHA CERÂMICA DE ENCAIXE, TIPO PORTUGUESA, COM ATÉ 2 ÁGUAS, INCLUSO TRANSPORTE VERTICAL. AF_06/2016</t>
  </si>
  <si>
    <t>TELHAMENTO COM TELHA CERÂMICA CAPA-CANAL, TIPO COLONIAL, COM ATÉ 2 ÁGUAS, INCLUSO TRANSPORTE VERTICAL. AF_06/2016</t>
  </si>
  <si>
    <t>TELHAMENTO COM TELHA CERÂMICA CAPA-CANAL, TIPO COLONIAL, COM MAIS DE 2 ÁGUAS, INCLUSO TRANSPORTE VERTICAL. AF_06/2016</t>
  </si>
  <si>
    <t>EMBOÇAMENTO COM ARGAMASSA TRAÇO 1:2:9 (CIMENTO, CAL E AREIA). AF_06/2016</t>
  </si>
  <si>
    <t>ISOLAMENTO TERMOACÚSTICO COM LÃ MINERAL NA SUBCOBERTURA, INCLUSO TRANSPORTE VERTICAL. AF_06/2016</t>
  </si>
  <si>
    <t>SUBCOBERTURA COM MANTA PLÁSTICA REVESTIDA POR PELÍCULA DE ALUMÍNO, INCLUSO TRANSPORTE VERTICAL. AF_06/2016</t>
  </si>
  <si>
    <t>AMARRAÇÃO DE TELHAS CERÂMICAS OU DE CONCRETO. AF_06/2016</t>
  </si>
  <si>
    <t>TELHAMENTO COM TELHA CERÂMICA DE ENCAIXE, TIPO FRANCESA, COM ATÉ 2 ÁGUAS, INCLUSO TRANSPORTE VERTICAL. AF_06/2016</t>
  </si>
  <si>
    <t>TELHAMENTO COM TELHA CERÂMICA DE ENCAIXE, TIPO FRANCESA, COM MAIS DE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</si>
  <si>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</si>
  <si>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</si>
  <si>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CERÂMICA CAPA-CANAL, TIPO PLAN, COM ATÉ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</si>
  <si>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</si>
  <si>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</si>
  <si>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CERÂMICA CAPA-CANAL, TIPO PAULISTA, COM MAIS DE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</si>
  <si>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</si>
  <si>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</si>
  <si>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TELHAMENTO COM TELHA ESTRUTURAL DE FIBROCIMENTO E= 6 MM, COM ATÉ 2 ÁGUAS, INCLUSO IÇAMENTO. AF_06/2016</t>
  </si>
  <si>
    <t>73866/4</t>
  </si>
  <si>
    <t>ESTRUTURA PARA COBERTURA EM ARCO, EM ALUMINIO ANODIZADO, VAO DE 20M, ESPACAMENTO DE 5M ATE 6,5M</t>
  </si>
  <si>
    <t>73866/5</t>
  </si>
  <si>
    <t>ESTRUTURA PARA COBERTURA EM ARCO, EM ALUMINIO ANODIZADO, VAO DE 30M, ESPACAMENTO DE 5M ATE 6,5M</t>
  </si>
  <si>
    <t>73866/6</t>
  </si>
  <si>
    <t>ESTRUTURA PARA COBERTURA EM ARCO, EM ALUMINIO ANODIZADO, VAO DE 40M, ESPACAMENTO DE 5M ATE 6,5M</t>
  </si>
  <si>
    <t>73866/7</t>
  </si>
  <si>
    <t>ESTRUTURA PARA COBERTURA TIPO SHED, EM ALUMINIO ANODIZADO, VAO DE 20M, ESPACAMENTO DAS TESOURAS DE 5M ATE 6,5M</t>
  </si>
  <si>
    <t>73866/8</t>
  </si>
  <si>
    <t>ESTRUTURA PARA COBERTURA TIPO SHED, EM ALUMINIO ANODIZADO, VAO DE 30M, ESPACAMENTO DAS TESOURAS DE 5M ATE 6,5M</t>
  </si>
  <si>
    <t>73866/9</t>
  </si>
  <si>
    <t>ESTRUTURA PARA COBERTURA TIPO SHED, EM ALUMINIO ANODIZADO, VAO DE 40M, ESPACAMENTO DAS TESOURAS DE 5M ATE 6,5M</t>
  </si>
  <si>
    <t>73867/1</t>
  </si>
  <si>
    <t>ESTRUTURA TIPO ESPACIAL EM ALUMINIO ANODIZADO, VAO DE 20M</t>
  </si>
  <si>
    <t>73867/2</t>
  </si>
  <si>
    <t>ESTRUTURA TIPO ESPACIAL EM ALUMINIO ANODIZADO, VAO DE 30M</t>
  </si>
  <si>
    <t>73867/3</t>
  </si>
  <si>
    <t>ESTRUTURA TIPO ESPACIAL EM ALUMINIO ANODIZADO, VAO DE 40M</t>
  </si>
  <si>
    <t>73867/4</t>
  </si>
  <si>
    <t>ESTRUTURA TIPO ESPACIAL EM ALUMINIO ANODIZADO, VAO DE 50M</t>
  </si>
  <si>
    <t>CUMEEIRA EM PERFIL ONDULADO DE ALUMÍNIO</t>
  </si>
  <si>
    <t>TELHAMENTO COM TELHA DE AÇO/ALUMÍNIO E = 0,5 MM, COM ATÉ 2 ÁGUAS, INCLUSO IÇAMENTO. AF_06/2016</t>
  </si>
  <si>
    <t>TELHAMENTO COM TELHA METÁLICA TERMOACÚSTICA E = 30 MM, COM ATÉ 2 ÁGUAS, INCLUSO IÇAMENTO. AF_06/2016</t>
  </si>
  <si>
    <t>CUMEEIRA E ESPIGÃO PARA TELHA DE CONCRETO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</si>
  <si>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</si>
  <si>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CUMEEIRA PARA TELHA DE CONCRETO EMBOÇADA COM ARGAMASSA TRAÇO 1:2:9 (CIMENTO, CAL E AREIA) PARA TELHADOS COM ATÉ 2 ÁGUAS, INCLUSO TRANSPORTE VERTICAL. AF_06/2016</t>
  </si>
  <si>
    <t>74045/2</t>
  </si>
  <si>
    <t>CUMEEIRA TIPO SHED PARA TELHA DE FIBROCIMENTO ONDULADA, INCLUSO JUNTAS DE VEDACAO E ACESSORIOS DE FIXACAO</t>
  </si>
  <si>
    <t>CUMEEIRA PARA TELHA DE FIBROCIMENTO ONDULADA E = 6 MM, INCLUSO ACESSÓRIOS DE FIXAÇÃO E IÇAMENTO. AF_06/2016</t>
  </si>
  <si>
    <t>CUMEEIRA PARA TELHA DE FIBROCIMENTO ESTRUTURAL E = 6 MM, INCLUSO ACESSÓRIOS DE FIXAÇÃO E IÇAMENTO. AF_06/2016</t>
  </si>
  <si>
    <t>CALHA EM CHAPA DE AÇO GALVANIZADO NÚMERO 24, DESENVOLVIMENTO DE 33 CM, INCLUSO TRANSPORTE VERTICAL. AF_06/2016</t>
  </si>
  <si>
    <t>CALHA EM CHAPA DE AÇO GALVANIZADO NÚMERO 24, DESENVOLVIMENTO DE 50 CM, INCLUSO TRANSPORTE VERTICAL. AF_06/2016</t>
  </si>
  <si>
    <t>CALHA EM CHAPA DE AÇO GALVANIZADO NÚMERO 24, DESENVOLVIMENTO DE 100 CM, INCLUSO TRANSPORTE VERTICAL. AF_06/2016</t>
  </si>
  <si>
    <t>RUFO EM FIBROCIMENTO PARA TELHA ONDULADA E = 6 MM, ABA DE 26 CM, INCLUSO TRANSPORTE VERTICAL. AF_06/2016</t>
  </si>
  <si>
    <t>TELHAMENTO COM TELHA ONDULADA DE FIBRA DE VIDRO E = 0,6 MM, PARA TELHADO COM INCLINAÇÃO MAIOR QUE 10°, COM ATÉ 2 ÁGUAS, INCLUSO IÇAMENTO. AF_06/2016</t>
  </si>
  <si>
    <t>73970/1</t>
  </si>
  <si>
    <t>ESTRUTURA METALICA EM ACO ESTRUTURAL PERFIL I 12 X 5 1/4</t>
  </si>
  <si>
    <t>73970/2</t>
  </si>
  <si>
    <t>ESTRUTURA METALICA EM ACO ESTRUTURAL PERFIL I 6 X 3 3/8</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</si>
  <si>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</si>
  <si>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</si>
  <si>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</si>
  <si>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</si>
  <si>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TRAMA DE AÇO COMPOSTA POR RIPAS, CAIBROS E TERÇAS PARA TELHADOS DE ATÉ 2 ÁGUAS PARA TELHA DE ENCAIXE DE CERÂMICA OU DE CONCRETO, INCLUSO TRANSPORTE VERTICAL. AF_12/2015</t>
  </si>
  <si>
    <t>TRAMA DE AÇO COMPOSTA POR RIPAS E CAIBROS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</si>
  <si>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</si>
  <si>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</si>
  <si>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</si>
  <si>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</si>
  <si>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CAIBROS E TERÇAS PARA TELHADOS DE ATÉ 2 ÁGUAS PARA TELHA CERÂMICA CAPA-CANAL,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</si>
  <si>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</si>
  <si>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</si>
  <si>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</si>
  <si>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</si>
  <si>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RIPAS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</si>
  <si>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</si>
  <si>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</si>
  <si>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</si>
  <si>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</si>
  <si>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</si>
  <si>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</si>
  <si>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</si>
  <si>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</si>
  <si>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</si>
  <si>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</si>
  <si>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</si>
  <si>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</si>
  <si>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</si>
  <si>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</si>
  <si>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</si>
  <si>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</si>
  <si>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</si>
  <si>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</si>
  <si>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</si>
  <si>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</si>
  <si>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</si>
  <si>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</si>
  <si>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</si>
  <si>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TELHAMENTO COM TELHA DE ENCAIXE, TIPO FRANCESA DE VIDRO, COM ATÉ 2 ÁGUAS, INCLUSO TRANSPORTE VERTICAL. AF_06/2016</t>
  </si>
  <si>
    <t>73891/1</t>
  </si>
  <si>
    <t>ESGOTAMENTO COM MOTO-BOMBA AUTOESCOVANTE</t>
  </si>
  <si>
    <t>73882/1</t>
  </si>
  <si>
    <t>CALHA EM CONCRETO SIMPLES, EM MEIA CANA, DIAMETRO 200 MM</t>
  </si>
  <si>
    <t>73882/5</t>
  </si>
  <si>
    <t>CALHA EM CONCRETO SIMPLES, EM MEIA CANA DE CONCRETO, DIAMETRO 600 MM</t>
  </si>
  <si>
    <t>73816/1</t>
  </si>
  <si>
    <t>EXECUCAO DE DRENO COM TUBOS DE PVC CORRUGADO FLEXIVEL PERFURADO - DN 100</t>
  </si>
  <si>
    <t>73816/2</t>
  </si>
  <si>
    <t>EXECUCAO DE DRENO VERTICAL COM PEDRISCO, DIAMETRO 200MM</t>
  </si>
  <si>
    <t>73881/1</t>
  </si>
  <si>
    <t>EXECUCAO DE DRENO COM MANTA GEOTEXTIL 200 G/M2</t>
  </si>
  <si>
    <t>73881/3</t>
  </si>
  <si>
    <t>EXECUCAO DE DRENO COM MANTA GEOTEXTIL 400 G/M2</t>
  </si>
  <si>
    <t>73883/1</t>
  </si>
  <si>
    <t>EXECUCAO DE DRENO FRANCES COM AREIA MEDIA</t>
  </si>
  <si>
    <t>M3</t>
  </si>
  <si>
    <t>73883/2</t>
  </si>
  <si>
    <t>EXECUCAO DE DRENO FRANCES COM BRITA NUM 2</t>
  </si>
  <si>
    <t>73883/3</t>
  </si>
  <si>
    <t>EXECUCAO DE DRENO FRANCES COM CASCALHO</t>
  </si>
  <si>
    <t>73902/1</t>
  </si>
  <si>
    <t>CAMADA DRENANTE COM BRITA NUM 3</t>
  </si>
  <si>
    <t>73968/1</t>
  </si>
  <si>
    <t>MANTA IMPERMEABILIZANTE A BASE DE ASFALTO - FORNECIMENTO E INSTALACAO</t>
  </si>
  <si>
    <t>73969/1</t>
  </si>
  <si>
    <t>EXECUCAO DE DRENOS DE CHORUME EM TUBOS DRENANTES DE CONCRETO, DIAM=200MM, ENVOLTOS EM BRITA E GEOTEXTIL</t>
  </si>
  <si>
    <t>74017/1</t>
  </si>
  <si>
    <t>EXECUCAO DE DRENOS DE CHORUME EM TUBOS DRENANTES, PVC, DIAM=100 MM, ENVOLTOS EM BRITA E GEOTEXTIL</t>
  </si>
  <si>
    <t>74017/2</t>
  </si>
  <si>
    <t>EXECUCAO DE DRENOS DE CHORUME EM TUBOS DRENANTES, PVC, DIAM=150 MM, ENVOLTOS EM BRITA E GEOTEXTIL</t>
  </si>
  <si>
    <t>75029/1</t>
  </si>
  <si>
    <t>TUBO PVC CORRUGADO RIGIDO PERFURADO DN 150 PARA DRENAGEM - FORNECIMENTO E INSTALACAO</t>
  </si>
  <si>
    <t>TUBO PVC CORRUGADO PERFURADO 100 MM C/ JUNTA ELASTICA PARA DRENAGEM.</t>
  </si>
  <si>
    <t>COLCHAO DRENANTE C/ 30CM PEDRA BRITADA N.3/FILTRO TRANSICAO MANTA GEOTEXTIL 100% POLIPROPILENO OU POLIESTER INCL FORNEC/COLOCMAT</t>
  </si>
  <si>
    <t>EXECUCAO DRENO PROFUNDO, COM CORTE TRAPEZOIDAL EM SOLO, DE 70X80X150CM EXCL TUBO INCL MATERIAL EXECUCAO, COM SELO ENCHIMENTO MATERIAL DRENANTE E ESCAVACAO</t>
  </si>
  <si>
    <t>EXECUCAO DE DRENO PROFUNDO, CORTE EM SOLO, COM TUBO POROSO D=0,20M</t>
  </si>
  <si>
    <t>EXECUCAO DE DRENO CEGO</t>
  </si>
  <si>
    <t>EXECUCAO DE DRENO DE TUBO DE CONRETO SIMPLES POROSO D=0,20 M (0,5MX0,5M) PARA GALERIAS DE AGUAS PLUVIAIS</t>
  </si>
  <si>
    <t>FORNECIMENTO E INSTALACAO DE MANTA BIDIM RT - 14</t>
  </si>
  <si>
    <t>CAMADA DRENANTE COM AREIA MEDIA</t>
  </si>
  <si>
    <t>CAMADA DRENANTE COM BRITA NUM 2</t>
  </si>
  <si>
    <t>FORNECIMENTO/INSTALACAO MANTA BIDIM RT-16</t>
  </si>
  <si>
    <t>TUBO PVC DN 75 MM PARA DRENAGEM - FORNECIMENTO E INSTALACAO</t>
  </si>
  <si>
    <t>TUBO PVC DN 100 MM PARA DRENAGEM - FORNECIMENTO E INSTALACAO</t>
  </si>
  <si>
    <t>TUBO CONCRETO SIMPLES DN 200 MM PARA DRENAGEM - FORNECIMENTO E INSTALACAO, INCLUSIVE ESCAVACAO MANUAL 1M3/M.</t>
  </si>
  <si>
    <t>TUBO CONCRETO SIMPLES DN 300 MM PARA DRENAGEM - FORNECIMENTO E INSTALACAO INCLUSIVE ESCAVACAO MANUAL 1M3/M</t>
  </si>
  <si>
    <t>TUBO CONCRETO SIMPLES DN 400 MM PARA DRENAGEM - FORNECIMENTO E INSTALACAO INCLUSIVE ESCAVACAO MANUAL 1,5M3/M</t>
  </si>
  <si>
    <t>TUBO CONCRETO SIMPLES DN 500 MM PARA DRENAGEM - FORNECIMENTO E INSTALACAO INCLUSIVE ESCAVACAO MANUAL 2M3/M</t>
  </si>
  <si>
    <t>TUBO PVC D=2 COM MATERIAL DRENANTE PARA DRENO/BARBACA - FORNECIMENTO E INSTALACAO</t>
  </si>
  <si>
    <t>TUBO PVC D=3" COM MATERIAL DRENANTE PARA DRENO/BARBACA - FORNECIMENTO E INSTALACAO</t>
  </si>
  <si>
    <t>TUBO PVC D=4" COM MATERIAL DRENANTE PARA DRENO/BARBACA - FORNECIMENTO E INSTALACAO</t>
  </si>
  <si>
    <t>CAMADA VERTICAL DRENANTE C/ PEDRA BRITADA NUMS 1 E 2</t>
  </si>
  <si>
    <t>CAMADA HORIZONTAL DRENANTE C/ PEDRA BRITADA 1 E 2</t>
  </si>
  <si>
    <t>FORNECIMENTO/INSTALACAO DE MANTA BIDIM RT-31</t>
  </si>
  <si>
    <t>FORNECIMENTO/INSTALACAO DE MANTA BIDIM RT-10</t>
  </si>
  <si>
    <t>FORNECIMENTO E LANCAMENTO DE PEDRA DE MAO</t>
  </si>
  <si>
    <t>ENROCAMENTO COM PEDRA ARGAMASSADA TRAÇO 1:4 COM PEDRA DE MÃO</t>
  </si>
  <si>
    <t>ENROCAMENTO MANUAL, SEM ARRUMACAO DO MATERIAL</t>
  </si>
  <si>
    <t>ENROCAMENTO MANUAL, COM ARRUMACAO DO MATERIAL</t>
  </si>
  <si>
    <t>73890/1</t>
  </si>
  <si>
    <t>ENSECADEIRA DE MADEIRA COM PAREDE SIMPLES</t>
  </si>
  <si>
    <t>73890/2</t>
  </si>
  <si>
    <t>ENSECADEIRA DE MADEIRA COM PAREDE DUPLA</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</si>
  <si>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</si>
  <si>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</si>
  <si>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</si>
  <si>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</si>
  <si>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</si>
  <si>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</si>
  <si>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</si>
  <si>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</si>
  <si>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</si>
  <si>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</si>
  <si>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</si>
  <si>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</si>
  <si>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</si>
  <si>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</si>
  <si>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</si>
  <si>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</si>
  <si>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73843/1</t>
  </si>
  <si>
    <t>MURO DE ARRIMO DE CONCRETO CICLOPICO COM 30% DE PEDRA DE MAO</t>
  </si>
  <si>
    <t>73844/1</t>
  </si>
  <si>
    <t>MURO DE ARRIMO DE ALVENARIA DE PEDRA ARGAMASSADA</t>
  </si>
  <si>
    <t>73844/2</t>
  </si>
  <si>
    <t>MURO DE ARRIMO DE ALVENARIA DE TIJOLOS</t>
  </si>
  <si>
    <t>73846/1</t>
  </si>
  <si>
    <t>MURO DE ARRIMO CELULAR PECAS PRE-MOLDADAS CONCRETO EXCL FORMAS INCL   CONFECCAO DAS PECAS MONTAGEM E COMPACTACAO DO SOLO DE ENCHIMENTO.</t>
  </si>
  <si>
    <t>73846/2</t>
  </si>
  <si>
    <t>MURO DE ARRIMO CELULAR PECAS PRE-MOLDADAS CONCRETO EXCL MATERIAIS E   FORMAS INCL CONFECCAO PECAS MONTAGEM E COMPACTACAO DO SOLO(ENCHIMENTO)</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</si>
  <si>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</si>
  <si>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</si>
  <si>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</si>
  <si>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</si>
  <si>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</si>
  <si>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</si>
  <si>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</si>
  <si>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</si>
  <si>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</si>
  <si>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</si>
  <si>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</si>
  <si>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</si>
  <si>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</si>
  <si>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</si>
  <si>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</si>
  <si>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</si>
  <si>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</si>
  <si>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</si>
  <si>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</si>
  <si>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</si>
  <si>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</si>
  <si>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</si>
  <si>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</si>
  <si>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</si>
  <si>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</si>
  <si>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</si>
  <si>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</si>
  <si>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</si>
  <si>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</si>
  <si>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</si>
  <si>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</si>
  <si>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</si>
  <si>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</si>
  <si>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</si>
  <si>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</si>
  <si>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</si>
  <si>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</si>
  <si>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</si>
  <si>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</si>
  <si>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</si>
  <si>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</si>
  <si>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</si>
  <si>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</si>
  <si>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</si>
  <si>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</si>
  <si>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</si>
  <si>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</si>
  <si>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</si>
  <si>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</si>
  <si>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</si>
  <si>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</si>
  <si>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</si>
  <si>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</si>
  <si>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DISSIPADOR DE ENERGIA EM PEDRA ARGAMASSADA ESPESSURA 6CM INCL MATERIAIS E COLOCACAO MEDIDO P/ VOLUME DE PEDRA ARGAMASSADA</t>
  </si>
  <si>
    <t>73799/1</t>
  </si>
  <si>
    <t>GRELHA EM FERRO FUNDIDO SIMPLES COM REQUADRO, CARGA MÁXIMA 12,5 T,  300 X 1000 MM, E = 15 MM, FORNECIDA E ASSENTADA COM ARGAMASSA 1:4 CIMENTO:AREIA.</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</si>
  <si>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</si>
  <si>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</si>
  <si>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</si>
  <si>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</si>
  <si>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</si>
  <si>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</si>
  <si>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</si>
  <si>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</si>
  <si>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</si>
  <si>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</si>
  <si>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</si>
  <si>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</si>
  <si>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</si>
  <si>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</si>
  <si>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</si>
  <si>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</si>
  <si>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</si>
  <si>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</si>
  <si>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73856/10</t>
  </si>
  <si>
    <t>BOCA PARA BUEIRO DUPLOTUBULAR, DIAMETRO =1,20M, EM CONCRETO CICLOPICO, INCLUINDO FORMAS, ESCAVACAO, REATERRO E MATERIAIS, EXCLUINDO MATERIAL REATERRO JAZIDA E TRANSPORTE.</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</si>
  <si>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</si>
  <si>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</si>
  <si>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</si>
  <si>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</si>
  <si>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</si>
  <si>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</si>
  <si>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</si>
  <si>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</si>
  <si>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</si>
  <si>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</si>
  <si>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74224/1</t>
  </si>
  <si>
    <t>POCO DE VISITA PARA DRENAGEM PLUVIAL, EM CONCRETO ESTRUTURAL, DIMENSOES INTERNAS DE 90X150X80CM (LARGXCOMPXALT), PARA REDE DE 600 MM, EXCLUSOS TAMPAO E CHAMINE.</t>
  </si>
  <si>
    <t>BOCA DE LOBO EM ALVENARIA TIJOLO MACICO, REVESTIDA C/ ARGAMASSA DE CIMENTO E AREIA 1:3, SOBRE LASTRO DE CONCRETO 10CM E TAMPA DE CONCRETO ARMADO</t>
  </si>
  <si>
    <t>GRELHA FF 30X90CM, 135KG, P/ CX RALO COM ASSENTAMENTO DE ARGAMASSA CIMENTO/AREIA 1:4 - FORNECIMENTO E INSTALAÇÃO</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</si>
  <si>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</si>
  <si>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</si>
  <si>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</si>
  <si>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</si>
  <si>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</si>
  <si>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</si>
  <si>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</si>
  <si>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</si>
  <si>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</si>
  <si>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</si>
  <si>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</si>
  <si>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</si>
  <si>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</si>
  <si>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</si>
  <si>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</si>
  <si>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</si>
  <si>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</si>
  <si>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</si>
  <si>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</si>
  <si>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</si>
  <si>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</si>
  <si>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</si>
  <si>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</si>
  <si>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</si>
  <si>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</si>
  <si>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</si>
  <si>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</si>
  <si>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</si>
  <si>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</si>
  <si>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</si>
  <si>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</si>
  <si>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</si>
  <si>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</si>
  <si>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</si>
  <si>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</si>
  <si>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</si>
  <si>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</si>
  <si>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</si>
  <si>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</si>
  <si>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</si>
  <si>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</si>
  <si>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</si>
  <si>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</si>
  <si>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</si>
  <si>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</si>
  <si>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</si>
  <si>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</si>
  <si>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</si>
  <si>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</si>
  <si>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</si>
  <si>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</si>
  <si>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</si>
  <si>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</si>
  <si>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</si>
  <si>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</si>
  <si>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</si>
  <si>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</si>
  <si>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</si>
  <si>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</si>
  <si>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</si>
  <si>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</si>
  <si>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</si>
  <si>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</si>
  <si>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</si>
  <si>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</si>
  <si>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</si>
  <si>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</si>
  <si>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CIRCULAR PARA  ESGOTO, EM ALVENARIA COM TIJOLOS CERÂMICOS MACIÇOS, DIÂMETRO INTERNO = 1 M, PROFUNDIDADE = 1,45 M, EXCLUINDO TAMPÃO.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</si>
  <si>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</si>
  <si>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</si>
  <si>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</si>
  <si>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</si>
  <si>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</si>
  <si>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</si>
  <si>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</si>
  <si>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</si>
  <si>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</si>
  <si>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</si>
  <si>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</si>
  <si>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</si>
  <si>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</si>
  <si>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</si>
  <si>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</si>
  <si>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</si>
  <si>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</si>
  <si>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</si>
  <si>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</si>
  <si>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</si>
  <si>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</si>
  <si>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</si>
  <si>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</si>
  <si>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</si>
  <si>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</si>
  <si>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</si>
  <si>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</si>
  <si>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</si>
  <si>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</si>
  <si>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</si>
  <si>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</si>
  <si>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</si>
  <si>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</si>
  <si>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</si>
  <si>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</si>
  <si>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</si>
  <si>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</si>
  <si>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</si>
  <si>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</si>
  <si>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</si>
  <si>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</si>
  <si>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</si>
  <si>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</si>
  <si>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</si>
  <si>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</si>
  <si>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</si>
  <si>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</si>
  <si>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</si>
  <si>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</si>
  <si>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</si>
  <si>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</si>
  <si>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</si>
  <si>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</si>
  <si>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</si>
  <si>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</si>
  <si>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</si>
  <si>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</si>
  <si>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</si>
  <si>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</si>
  <si>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</si>
  <si>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</si>
  <si>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</si>
  <si>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</si>
  <si>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</si>
  <si>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</si>
  <si>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</si>
  <si>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</si>
  <si>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</si>
  <si>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</si>
  <si>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</si>
  <si>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</si>
  <si>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</si>
  <si>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</si>
  <si>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</si>
  <si>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</si>
  <si>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</si>
  <si>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</si>
  <si>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</si>
  <si>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</si>
  <si>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</si>
  <si>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</si>
  <si>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</si>
  <si>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</si>
  <si>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</si>
  <si>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</si>
  <si>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</si>
  <si>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</si>
  <si>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</si>
  <si>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</si>
  <si>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</si>
  <si>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</si>
  <si>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</si>
  <si>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</si>
  <si>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</si>
  <si>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</si>
  <si>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</si>
  <si>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</si>
  <si>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</si>
  <si>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</si>
  <si>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</si>
  <si>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</si>
  <si>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</si>
  <si>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</si>
  <si>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</si>
  <si>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</si>
  <si>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</si>
  <si>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</si>
  <si>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</si>
  <si>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</si>
  <si>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</si>
  <si>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</si>
  <si>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</si>
  <si>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</si>
  <si>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</si>
  <si>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</si>
  <si>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</si>
  <si>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</si>
  <si>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</si>
  <si>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</si>
  <si>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</si>
  <si>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</si>
  <si>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</si>
  <si>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</si>
  <si>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</si>
  <si>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</si>
  <si>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</si>
  <si>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</si>
  <si>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</si>
  <si>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</si>
  <si>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</si>
  <si>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</si>
  <si>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</si>
  <si>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</si>
  <si>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</si>
  <si>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</si>
  <si>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</si>
  <si>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</si>
  <si>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</si>
  <si>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</si>
  <si>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</si>
  <si>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</si>
  <si>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</si>
  <si>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</si>
  <si>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</si>
  <si>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</si>
  <si>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</si>
  <si>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</si>
  <si>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</si>
  <si>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</si>
  <si>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ESCORAMENTO CONTINUO DE VALAS, MISTO, COM PERFIL I DE 8"</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</si>
  <si>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</si>
  <si>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</si>
  <si>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</si>
  <si>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RECOLOCACAO DE FOLHAS DE PORTA DE PASSAGEM OU JANELA, CONSIDERANDO REAPROVEITAMENTO DO MATERIAL</t>
  </si>
  <si>
    <t>73910/8</t>
  </si>
  <si>
    <t>PORTA DE MADEIRA COMPENSADA LISA PARA PINTURA, 120X210X3,5CM, 2 FOLHAS, INCLUSO ADUELA 2A, ALIZAR 2A E DOBRADICAS</t>
  </si>
  <si>
    <t>73910/9</t>
  </si>
  <si>
    <t>PORTA DE MADEIRA COMPENSADA LISA PARA CERA OU VERNIZ, 120X210X3,5CM, 2 FOLHAS, INCLUSO ADUELA 1A, ALIZAR 1A E DOBRADICAS COM ANEL</t>
  </si>
  <si>
    <t>ALCAPAO EM COMPENSADO DE MADEIRA CEDRO/VIROLA, 60X60X2CM, COM MARCO 7X3CM, ALIZAR DE 2A, DOBRADICAS EM LATAO CROMADO E TARJETA CROMADA</t>
  </si>
  <si>
    <t>PORTA MADEIRA 1A CORRER P/VIDRO 30MM/ GUARNICAO 15CM/ALIZAR</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</si>
  <si>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</si>
  <si>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</si>
  <si>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</si>
  <si>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</si>
  <si>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</si>
  <si>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60X210CM, FIXAÇÃO COM ARGAMASSA - SOMENTE INSTALAÇÃO. AF_08/2015_P</t>
  </si>
  <si>
    <t>ADUELA / MARCO / BATENTE PARA PORTA DE 70X210CM, FIXAÇÃO COM ARGAMASSA, PADRÃO MÉDIO - FORNECIMENTO E INSTALAÇÃO. AF_08/2015_P</t>
  </si>
  <si>
    <t>ADUELA / MARCO / BATENTE PARA PORTA DE 70X210CM, FIXAÇÃO COM ARGAMASSA - SOMENTE INSTALAÇÃO. AF_08/2015_P</t>
  </si>
  <si>
    <t>ADUELA / MARCO / BATENTE PARA PORTA DE 80X210CM, FIXAÇÃO COM ARGAMASSA, PADRÃO MÉDIO - FORNECIMENTO E INSTALAÇÃO. AF_08/2015_P</t>
  </si>
  <si>
    <t>ADUELA / MARCO / BATENTE PARA PORTA DE 80X210CM, FIXAÇÃO COM ARGAMASSA - SOMENTE INSTALAÇÃO. AF_08/2015_P</t>
  </si>
  <si>
    <t>ADUELA / MARCO / BATENTE PARA PORTA DE 90X210CM, FIXAÇÃO COM ARGAMASSA, PADRÃO MÉDIO - FORNECIMENTO E INSTALAÇÃO. AF_08/2015_P</t>
  </si>
  <si>
    <t>ADUELA / MARCO / BATENTE PARA PORTA DE 90X210CM, FIXAÇÃO COM ARGAMASSA - SOMENTE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</si>
  <si>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</si>
  <si>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</si>
  <si>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</si>
  <si>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</si>
  <si>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</si>
  <si>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</si>
  <si>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</si>
  <si>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</si>
  <si>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</si>
  <si>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</si>
  <si>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</si>
  <si>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</si>
  <si>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</si>
  <si>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</si>
  <si>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</si>
  <si>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</si>
  <si>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</si>
  <si>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</si>
  <si>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</si>
  <si>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</si>
  <si>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</si>
  <si>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</si>
  <si>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</si>
  <si>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</si>
  <si>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</si>
  <si>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</si>
  <si>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</si>
  <si>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</si>
  <si>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</si>
  <si>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</si>
  <si>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</si>
  <si>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</si>
  <si>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</si>
  <si>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</si>
  <si>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</si>
  <si>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</si>
  <si>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</si>
  <si>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</si>
  <si>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</si>
  <si>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</si>
  <si>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</si>
  <si>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</si>
  <si>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</si>
  <si>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</si>
  <si>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</si>
  <si>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</si>
  <si>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</si>
  <si>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</si>
  <si>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</si>
  <si>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</si>
  <si>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</si>
  <si>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</si>
  <si>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</si>
  <si>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</si>
  <si>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</si>
  <si>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</si>
  <si>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</si>
  <si>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</si>
  <si>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</si>
  <si>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</si>
  <si>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</si>
  <si>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</si>
  <si>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</si>
  <si>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</si>
  <si>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</si>
  <si>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</si>
  <si>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73813/1</t>
  </si>
  <si>
    <t>JANELA DE MADEIRA ALMOFADADA 1A, 1,5X1,5M, DE ABRIR, INCLUSO GUARNICOES E DOBRADICAS</t>
  </si>
  <si>
    <t>JANELA DE MADEIRA TIPO VENEZIANA. DE ABRIR, INCLUSAS GUARNICOES E FERRAGENS</t>
  </si>
  <si>
    <t>JANELA DE MADEIRA TIPO VENEZIANA/VIDRO, DE ABRIR, INCLUSAS GUARNICOES SEM FERRAGENS</t>
  </si>
  <si>
    <t>JANELA DE MADEIRA ALMOFADADA, DE ABRIR, INCLUSAS GUARNICOES SEM FERRAGENS</t>
  </si>
  <si>
    <t>JANELA DE MADEIRA TIPO VENEZIANA/GUILHOTINA, DE ABRIR, INCLUSAS GUARNICOES SEM FERRAGENS</t>
  </si>
  <si>
    <t>CAIXA MADEIRA 57X43CM COM GUARNICAO 13CM P/ FECHAMENTO DE AR CONDICIONAL</t>
  </si>
  <si>
    <t>73933/1</t>
  </si>
  <si>
    <t>PORTA DE FERRO, DE ABRIR, TIPO GRADE COM CHAPA, 87X210CM, COM GUARNICOES</t>
  </si>
  <si>
    <t>73933/3</t>
  </si>
  <si>
    <t>PORTA DE FERRO TIPO VENEZIANA, DE ABRIR, SEM BANDEIRA SEM FERRAGENS</t>
  </si>
  <si>
    <t>73933/4</t>
  </si>
  <si>
    <t>PORTA DE FERRO DE ABRIR TIPO BARRA CHATA, COM REQUADRO E GUARNICAO COMPLETA</t>
  </si>
  <si>
    <t>74073/1</t>
  </si>
  <si>
    <t>ALCAPAO EM FERRO 60X60CM, INCLUSO FERRAGENS</t>
  </si>
  <si>
    <t>74073/2</t>
  </si>
  <si>
    <t>ALCAPAO EM FERRO 70X70CM, INCLUSO FERRAGENS</t>
  </si>
  <si>
    <t>74136/1</t>
  </si>
  <si>
    <t>PORTA DE ACO DE ENROLAR TIPO GRADE, CHAPA 16</t>
  </si>
  <si>
    <t>74136/2</t>
  </si>
  <si>
    <t>PORTA DE ACO CHAPA 24, DE ENROLAR, VAZADA TIJOLINHO OU EQUIVALENTE COM RETANGULO OU CIRCULO, ACABAMENTO GALVANIZADO NATURAL</t>
  </si>
  <si>
    <t>74136/3</t>
  </si>
  <si>
    <t>PORTA DE ACO CHAPA 24, DE ENROLAR, RAIADA, LARGA COM ACABAMENTO GALVANIZADO NATURAL</t>
  </si>
  <si>
    <t>BATENTE FERRO 1X1/8"</t>
  </si>
  <si>
    <t>JANELA DE AÇO BASCULANTE, FIXAÇÃO COM ARGAMASSA, SEM VIDROS, PADRONIZADA. AF_07/2016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</si>
  <si>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</si>
  <si>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</si>
  <si>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</si>
  <si>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</si>
  <si>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</si>
  <si>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</si>
  <si>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</si>
  <si>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73932/1</t>
  </si>
  <si>
    <t>GRADE DE FERRO EM BARRA CHATA 3/16"</t>
  </si>
  <si>
    <t>GUARDA-CORPO EM TUBO DE ACO GALVANIZADO 1 1/2"</t>
  </si>
  <si>
    <t>74195/1</t>
  </si>
  <si>
    <t>GUARDA-CORPO  COM CORRIMAO EM FERRO BARRA CHATA 3/16"</t>
  </si>
  <si>
    <t>ESCADA TIPO MARINHEIRO EM ACO CA-50 9,52MM INCLUSO PINTURA COM FUNDO ANTICORROSIVO TIPO ZARCAO</t>
  </si>
  <si>
    <t>74072/3</t>
  </si>
  <si>
    <t>CORRIMAO EM TUBO ACO GALVANIZADO 1 1/4" COM BRACADEIRA</t>
  </si>
  <si>
    <t>GUARDA-CORPO COM CORRIMAO EM TUBO DE ACO GALVANIZADO 1 1/2"</t>
  </si>
  <si>
    <t>PORTA DE CORRER EM ALUMINIO, COM DUAS FOLHAS PARA VIDRO, INCLUSO VIDRO LISO INCOLOR, FECHADURA E PUXADOR, SEM GUARNICAO/ALIZAR/VISTA</t>
  </si>
  <si>
    <t>PORTA CORTA-FOGO 90X210X4CM - FORNECIMENTO E INSTALAÇÃO. AF_08/2015</t>
  </si>
  <si>
    <t>PORTA DE ALUMÍNIO DE ABRIR COM LAMBRI, COM GUARNIÇÃO, FIXAÇÃO COM PARAFUSOS - FORNECIMENTO E INSTALAÇÃO. AF_08/2015</t>
  </si>
  <si>
    <t>PORTA DE ALUMÍNIO DE ABRIR PARA VIDRO SEM GUARNIÇÃO, 87X210CM, FIXAÇÃO COM PARAFUSOS, INCLUSIVE VIDROS - FORNECIMENTO E INSTALAÇÃO. AF_08/2015</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</si>
  <si>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</si>
  <si>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</si>
  <si>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73737/1</t>
  </si>
  <si>
    <t>GRADIL DE ALUMINIO ANODIZADO TIPO BARRA CHATA PARA VARANDAS, ALTURA 0,4M</t>
  </si>
  <si>
    <t>73737/2</t>
  </si>
  <si>
    <t>GRADIL DE ALUMINIO ANODIZADO TIPO BARRA CHATA PARA VARANDAS, ALTURA 1,0M</t>
  </si>
  <si>
    <t>73737/3</t>
  </si>
  <si>
    <t>GRADIL DE ALUMINIO ANODIZADO TIPO BARRA CHATA PARA VARANDAS, ALTURA 1,2M</t>
  </si>
  <si>
    <t>GRADIL DE ALUMINIO ANODIZADO TIPO BARRA CHATA</t>
  </si>
  <si>
    <t>73736/1</t>
  </si>
  <si>
    <t>DOBRADICA TIPO VAI E VEM EM LATAO POLIDO 3"</t>
  </si>
  <si>
    <t>JOGO DE FERRAGENS CROMADAS PARA PORTA DE VIDRO TEMPERADO, UMA FOLHA COMPOSTO DE DOBRADICAS SUPERIOR E INFERIOR, TRINCO, FECHADURA, CONTRA FECHADURA COM CAPUCHINHO SEM MOLA E PUXADOR</t>
  </si>
  <si>
    <t>MOLA HIDRAULICA DE PISO PARA PORTA DE VIDRO TEMPERADO</t>
  </si>
  <si>
    <t>PUXADOR CENTRAL PARA ESQUADRIA DE ALUMINIO</t>
  </si>
  <si>
    <t>CREMONA EM LATAO CROMADO OU POLIDO, COMPLETA, COM VARA H=1,50M</t>
  </si>
  <si>
    <t>74046/2</t>
  </si>
  <si>
    <t>TARJETA TIPO LIVRE/OCUPADO PARA PORTA DE BANHEIRO</t>
  </si>
  <si>
    <t>74047/2</t>
  </si>
  <si>
    <t>DOBRADICA EM ACO/FERRO, 3" X 21/2", E=1,9 A 2 MM, SEM ANEL, CROMADO OU ZINCADO, TAMPA BOLA, COM PARAFUSOS</t>
  </si>
  <si>
    <t>74084/1</t>
  </si>
  <si>
    <t>PORTA CADEADO ZINCADO OXIDADO PRETO COM CADEADO DE ACO INOX, LARGURA DE *50* MM</t>
  </si>
  <si>
    <t>FECHO EMBUTIR TIPO UNHA 40CM C/COLOCACAO</t>
  </si>
  <si>
    <t>FECHO EMBUTIR TIPO UNHA 22CM C/COLOCACAO</t>
  </si>
  <si>
    <t>VIDRO LISO COMUM TRANSPARENTE, ESPESSURA 3MM</t>
  </si>
  <si>
    <t>VIDRO LISO COMUM TRANSPARENTE, ESPESSURA 4MM</t>
  </si>
  <si>
    <t>VIDRO TEMPERADO INCOLOR, ESPESSURA 6MM, FORNECIMENTO E INSTALACAO, INCLUSIVE MASSA PARA VEDACAO</t>
  </si>
  <si>
    <t>VIDRO TEMPERADO INCOLOR, ESPESSURA 8MM, FORNECIMENTO E INSTALACAO, INCLUSIVE MASSA PARA VEDACAO</t>
  </si>
  <si>
    <t>VIDRO FANTASIA TIPO CANELADO, ESPESSURA 4MM</t>
  </si>
  <si>
    <t>VIDRO ARAMADO, ESPESSURA 7MM</t>
  </si>
  <si>
    <t>73838/1</t>
  </si>
  <si>
    <t>PORTA DE VIDRO TEMPERADO, 0,9X2,10M, ESPESSURA 10MM, INCLUSIVE ACESSORIOS</t>
  </si>
  <si>
    <t>74125/1</t>
  </si>
  <si>
    <t>ESPELHO CRISTAL ESPESSURA 4MM, COM MOLDURA DE MADEIRA</t>
  </si>
  <si>
    <t>74125/2</t>
  </si>
  <si>
    <t>ESPELHO CRISTAL ESPESSURA 4MM, COM MOLDURA EM ALUMINIO E COMPENSADO 6MM PLASTIFICADO COLADO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</si>
  <si>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</si>
  <si>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</si>
  <si>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</si>
  <si>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</si>
  <si>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</si>
  <si>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</si>
  <si>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PORTAO DE FERRO EM CHAPA GALVANIZADA PLANA 14 GSG</t>
  </si>
  <si>
    <t>74100/1</t>
  </si>
  <si>
    <t>PORTAO DE FERRO COM VARA 1/2", COM REQUADRO</t>
  </si>
  <si>
    <t>74238/2</t>
  </si>
  <si>
    <t>PORTAO EM TELA ARAME GALVANIZADO N.12 MALHA 2" E MOLDURA EM TUBOS DE ACO COM DUAS FOLHAS DE ABRIR, INCLUSO FERRAGENS</t>
  </si>
  <si>
    <t>PORTAO EM TUBO DE ACO GALVANIZADO DIN 2440/NBR 5580, PAINEL UNICO, DIMENSOES 1,0X1,6M, INCLUSIVE CADEADO</t>
  </si>
  <si>
    <t>PORTAO EM TUBO DE ACO GALVANIZADO DIN 2440/NBR 5580, PAINEL UNICO, DIMENSOES 4,0X1,2M, INCLUSIVE CADEADO</t>
  </si>
  <si>
    <t>CAIXILHO FIXO, DE ALUMINIO, COM TELA DE METAL FIO 12 MALHA 3X3CM</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</si>
  <si>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</si>
  <si>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</si>
  <si>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</si>
  <si>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</si>
  <si>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</si>
  <si>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</si>
  <si>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</si>
  <si>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</si>
  <si>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</si>
  <si>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</si>
  <si>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</si>
  <si>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</si>
  <si>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</si>
  <si>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</si>
  <si>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</si>
  <si>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73908/1</t>
  </si>
  <si>
    <t>CANTONEIRA DE ALUMINIO 2"X2", PARA PROTECAO DE QUINA DE PAREDE</t>
  </si>
  <si>
    <t>73908/2</t>
  </si>
  <si>
    <t>CANTONEIRA DE ALUMINIO 1"X1, PARA PROTECAO DE QUINA DE PAREDE</t>
  </si>
  <si>
    <t>CANTONEIRA DE MADEIRA 3,0X3,0X1,0CM</t>
  </si>
  <si>
    <t>CANTONEIRA DE MADEIRA COM LAMINADO MELAMINICO FOSCO 3,0X3,0X1,0CM</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</si>
  <si>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</si>
  <si>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</si>
  <si>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</si>
  <si>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</si>
  <si>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</si>
  <si>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</si>
  <si>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</si>
  <si>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</si>
  <si>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</si>
  <si>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</si>
  <si>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</si>
  <si>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</si>
  <si>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</si>
  <si>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</si>
  <si>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</si>
  <si>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</si>
  <si>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</si>
  <si>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</si>
  <si>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</si>
  <si>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</si>
  <si>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</si>
  <si>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</si>
  <si>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</si>
  <si>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</si>
  <si>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</si>
  <si>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</si>
  <si>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</si>
  <si>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</si>
  <si>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</si>
  <si>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</si>
  <si>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</si>
  <si>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</si>
  <si>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</si>
  <si>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</si>
  <si>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</si>
  <si>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</si>
  <si>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</si>
  <si>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</si>
  <si>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</si>
  <si>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</si>
  <si>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</si>
  <si>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</si>
  <si>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</si>
  <si>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</si>
  <si>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</si>
  <si>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</si>
  <si>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</si>
  <si>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</si>
  <si>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</si>
  <si>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</si>
  <si>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</si>
  <si>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</si>
  <si>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</si>
  <si>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</si>
  <si>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</si>
  <si>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</si>
  <si>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</si>
  <si>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</si>
  <si>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</si>
  <si>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</si>
  <si>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</si>
  <si>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</si>
  <si>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</si>
  <si>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</si>
  <si>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</si>
  <si>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</si>
  <si>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</si>
  <si>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</si>
  <si>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</si>
  <si>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</si>
  <si>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</si>
  <si>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</si>
  <si>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</si>
  <si>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</si>
  <si>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</si>
  <si>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</si>
  <si>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</si>
  <si>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</si>
  <si>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</si>
  <si>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</si>
  <si>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</si>
  <si>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</si>
  <si>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</si>
  <si>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</si>
  <si>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</si>
  <si>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</si>
  <si>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</si>
  <si>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</si>
  <si>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</si>
  <si>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</si>
  <si>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</si>
  <si>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</si>
  <si>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</si>
  <si>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</si>
  <si>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</si>
  <si>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</si>
  <si>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</si>
  <si>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</si>
  <si>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</si>
  <si>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</si>
  <si>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</si>
  <si>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</si>
  <si>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</si>
  <si>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</si>
  <si>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</si>
  <si>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</si>
  <si>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</si>
  <si>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</si>
  <si>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</si>
  <si>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</si>
  <si>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</si>
  <si>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</si>
  <si>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</si>
  <si>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</si>
  <si>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</si>
  <si>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LASTRO DE CONCRETO, PREPARO MECÂNICO, INCLUSOS ADITIVO IMPERMEABILIZANTE, LANÇAMENTO E ADENSAMENTO</t>
  </si>
  <si>
    <t>LASTRO DE CONCRETO MAGRO, APLICADO EM PISOS OU RADIERS, ESPESSURA DE 3 CM. AF_07/2016</t>
  </si>
  <si>
    <t>LASTRO DE CONCRETO MAGRO, APLICADO EM PISOS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</si>
  <si>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</si>
  <si>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</si>
  <si>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</si>
  <si>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</si>
  <si>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</si>
  <si>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</si>
  <si>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</si>
  <si>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APLICADO EM PISOS OU RADIERS,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</si>
  <si>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</si>
  <si>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</si>
  <si>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</si>
  <si>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</si>
  <si>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</si>
  <si>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</si>
  <si>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</si>
  <si>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</si>
  <si>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</si>
  <si>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</si>
  <si>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</si>
  <si>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</si>
  <si>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</si>
  <si>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</si>
  <si>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</si>
  <si>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</si>
  <si>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</si>
  <si>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</si>
  <si>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</si>
  <si>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</si>
  <si>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</si>
  <si>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</si>
  <si>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</si>
  <si>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</si>
  <si>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</si>
  <si>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</si>
  <si>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</si>
  <si>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FABRICAÇÃO DE ESCORAS DE VIGA DO TIPO GARFO, EM MADEIRA. AF_12/2015</t>
  </si>
  <si>
    <t>FABRICAÇÃO DE ESCORAS DO TIPO PONTALETE, EM MADEIRA.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</si>
  <si>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</si>
  <si>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</si>
  <si>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</si>
  <si>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</si>
  <si>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</si>
  <si>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</si>
  <si>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</si>
  <si>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</si>
  <si>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</si>
  <si>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</si>
  <si>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</si>
  <si>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</si>
  <si>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</si>
  <si>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</si>
  <si>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</si>
  <si>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</si>
  <si>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</si>
  <si>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</si>
  <si>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</si>
  <si>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</si>
  <si>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</si>
  <si>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</si>
  <si>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</si>
  <si>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</si>
  <si>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</si>
  <si>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</si>
  <si>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</si>
  <si>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</si>
  <si>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</si>
  <si>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</si>
  <si>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</si>
  <si>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</si>
  <si>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</si>
  <si>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</si>
  <si>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</si>
  <si>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</si>
  <si>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</si>
  <si>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</si>
  <si>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</si>
  <si>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</si>
  <si>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</si>
  <si>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</si>
  <si>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</si>
  <si>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</si>
  <si>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</si>
  <si>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</si>
  <si>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</si>
  <si>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</si>
  <si>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</si>
  <si>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</si>
  <si>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</si>
  <si>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</si>
  <si>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</si>
  <si>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</si>
  <si>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</si>
  <si>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</si>
  <si>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</si>
  <si>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</si>
  <si>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</si>
  <si>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</si>
  <si>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</si>
  <si>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</si>
  <si>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</si>
  <si>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</si>
  <si>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</si>
  <si>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</si>
  <si>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</si>
  <si>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</si>
  <si>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</si>
  <si>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</si>
  <si>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</si>
  <si>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</si>
  <si>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</si>
  <si>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</si>
  <si>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</si>
  <si>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</si>
  <si>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</si>
  <si>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</si>
  <si>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</si>
  <si>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</si>
  <si>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</si>
  <si>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</si>
  <si>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</si>
  <si>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</si>
  <si>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</si>
  <si>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</si>
  <si>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</si>
  <si>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</si>
  <si>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</si>
  <si>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</si>
  <si>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</si>
  <si>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</si>
  <si>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</si>
  <si>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</si>
  <si>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</si>
  <si>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</si>
  <si>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</si>
  <si>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</si>
  <si>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</si>
  <si>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</si>
  <si>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</si>
  <si>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</si>
  <si>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</si>
  <si>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</si>
  <si>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</si>
  <si>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</si>
  <si>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</si>
  <si>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</si>
  <si>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</si>
  <si>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</si>
  <si>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</si>
  <si>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</si>
  <si>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</si>
  <si>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</si>
  <si>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</si>
  <si>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</si>
  <si>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</si>
  <si>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</si>
  <si>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</si>
  <si>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</si>
  <si>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</si>
  <si>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</si>
  <si>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</si>
  <si>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</si>
  <si>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</si>
  <si>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</si>
  <si>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</si>
  <si>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</si>
  <si>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</si>
  <si>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</si>
  <si>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</si>
  <si>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</si>
  <si>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</si>
  <si>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</si>
  <si>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</si>
  <si>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</si>
  <si>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</si>
  <si>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</si>
  <si>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</si>
  <si>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</si>
  <si>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</si>
  <si>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</si>
  <si>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</si>
  <si>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</si>
  <si>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</si>
  <si>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</si>
  <si>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</si>
  <si>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</si>
  <si>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</si>
  <si>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</si>
  <si>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</si>
  <si>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</si>
  <si>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</si>
  <si>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</si>
  <si>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</si>
  <si>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</si>
  <si>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</si>
  <si>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</si>
  <si>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</si>
  <si>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</si>
  <si>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73771/1</t>
  </si>
  <si>
    <t>PROTENSAO DE TIRANTES DE BARRA DE ACO CA-50 EXCL MATERIAIS</t>
  </si>
  <si>
    <t>73990/1</t>
  </si>
  <si>
    <t>ARMACAO ACO CA-50 P/1,0M3 DE CONCRETO</t>
  </si>
  <si>
    <t>ARMACAO EM TELA DE ACO SOLDADA NERVURADA Q-92, ACO CA-60, 4,2MM, MALHA 15X15CM</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</si>
  <si>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</si>
  <si>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</si>
  <si>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</si>
  <si>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</si>
  <si>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</si>
  <si>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</si>
  <si>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</si>
  <si>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</si>
  <si>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</si>
  <si>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</si>
  <si>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</si>
  <si>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</si>
  <si>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</si>
  <si>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</si>
  <si>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</si>
  <si>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</si>
  <si>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</si>
  <si>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</si>
  <si>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</si>
  <si>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</si>
  <si>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</si>
  <si>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</si>
  <si>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</si>
  <si>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</si>
  <si>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</si>
  <si>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</si>
  <si>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</si>
  <si>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</si>
  <si>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</si>
  <si>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</si>
  <si>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</si>
  <si>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</si>
  <si>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</si>
  <si>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</si>
  <si>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</si>
  <si>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</si>
  <si>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</si>
  <si>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</si>
  <si>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</si>
  <si>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</si>
  <si>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</si>
  <si>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</si>
  <si>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</si>
  <si>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</si>
  <si>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</si>
  <si>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</si>
  <si>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</si>
  <si>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</si>
  <si>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</si>
  <si>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</si>
  <si>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</si>
  <si>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</si>
  <si>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</si>
  <si>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</si>
  <si>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</si>
  <si>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</si>
  <si>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</si>
  <si>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</si>
  <si>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</si>
  <si>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</si>
  <si>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</si>
  <si>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</si>
  <si>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</si>
  <si>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</si>
  <si>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</si>
  <si>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</si>
  <si>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</si>
  <si>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</si>
  <si>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</si>
  <si>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</si>
  <si>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</si>
  <si>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</si>
  <si>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</si>
  <si>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</si>
  <si>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</si>
  <si>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</si>
  <si>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</si>
  <si>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</si>
  <si>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</si>
  <si>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</si>
  <si>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</si>
  <si>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</si>
  <si>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</si>
  <si>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</si>
  <si>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</si>
  <si>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</si>
  <si>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</si>
  <si>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</si>
  <si>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</si>
  <si>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</si>
  <si>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</si>
  <si>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</si>
  <si>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</si>
  <si>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</si>
  <si>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</si>
  <si>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</si>
  <si>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</si>
  <si>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</si>
  <si>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</si>
  <si>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</si>
  <si>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</si>
  <si>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</si>
  <si>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</si>
  <si>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</si>
  <si>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</si>
  <si>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</si>
  <si>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</si>
  <si>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</si>
  <si>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</si>
  <si>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</si>
  <si>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</si>
  <si>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</si>
  <si>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</si>
  <si>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</si>
  <si>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</si>
  <si>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</si>
  <si>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</si>
  <si>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REGULARIZAÇÃO DE SUPERFICIE DE CONCRETO APARENTE</t>
  </si>
  <si>
    <t>74157/4</t>
  </si>
  <si>
    <t>LANCAMENTO/APLICACAO MANUAL DE CONCRETO EM FUNDACOES</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</si>
  <si>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</si>
  <si>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</si>
  <si>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</si>
  <si>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</si>
  <si>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</si>
  <si>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</si>
  <si>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</si>
  <si>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</si>
  <si>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</si>
  <si>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</si>
  <si>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</si>
  <si>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</si>
  <si>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</si>
  <si>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</si>
  <si>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</si>
  <si>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</si>
  <si>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</si>
  <si>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</si>
  <si>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</si>
  <si>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</si>
  <si>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</si>
  <si>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</si>
  <si>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</si>
  <si>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</si>
  <si>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</si>
  <si>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</si>
  <si>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</si>
  <si>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</si>
  <si>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</si>
  <si>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</si>
  <si>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</si>
  <si>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</si>
  <si>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</si>
  <si>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</si>
  <si>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</si>
  <si>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</si>
  <si>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</si>
  <si>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</si>
  <si>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</si>
  <si>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</si>
  <si>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</si>
  <si>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</si>
  <si>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</si>
  <si>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</si>
  <si>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</si>
  <si>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</si>
  <si>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</si>
  <si>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</si>
  <si>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</si>
  <si>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</si>
  <si>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</si>
  <si>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</si>
  <si>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</si>
  <si>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</si>
  <si>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</si>
  <si>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</si>
  <si>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</si>
  <si>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</si>
  <si>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</si>
  <si>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</si>
  <si>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</si>
  <si>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</si>
  <si>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</si>
  <si>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</si>
  <si>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</si>
  <si>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</si>
  <si>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</si>
  <si>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</si>
  <si>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</si>
  <si>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</si>
  <si>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</si>
  <si>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</si>
  <si>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</si>
  <si>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</si>
  <si>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74141/1</t>
  </si>
  <si>
    <t>LAJE PRE-MOLD BETA 11 P/1KN/M2 VAOS 4,40M/INCL VIGOTAS TIJOLOS ARMADURA NEGATIVA CAPEAMENTO 3CM CONCRETO 20MPA ESCORAMENTO MATERIAL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</si>
  <si>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</si>
  <si>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</si>
  <si>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</si>
  <si>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</si>
  <si>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</si>
  <si>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</si>
  <si>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</si>
  <si>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</si>
  <si>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73817/1</t>
  </si>
  <si>
    <t>EMBASAMENTO DE MATERIAL GRANULAR - PO DE PEDRA</t>
  </si>
  <si>
    <t>73817/2</t>
  </si>
  <si>
    <t>EMBASAMENTO DE MATERIAL GRANULAR - RACHAO</t>
  </si>
  <si>
    <t>74078/1</t>
  </si>
  <si>
    <t>AGULHAMENTO FUNDO DE VALAS C/MACO 30KG PEDRA-DE-MAO H=10CM</t>
  </si>
  <si>
    <t>ALVENARIA EMBASAMENTO E=20 CM BLOCO CONCRETO</t>
  </si>
  <si>
    <t>EMBASAMENTO C/PEDRA ARGAMASSADA UTILIZANDO ARG.CIM/AREIA 1:4</t>
  </si>
  <si>
    <t>JUNTA DE DILATACAO COM ISOPOR 10 MM</t>
  </si>
  <si>
    <t>73898/1</t>
  </si>
  <si>
    <t>JUNTA DE DILATACAO ELASTICA (PVC) O-220/6 PRESSAO ATE 30 MCA</t>
  </si>
  <si>
    <t>PINTURA ADESIVA P/ CONCRETO, A BASE DE RESINA EPOXI ( SIKADUR 32 )</t>
  </si>
  <si>
    <t>TRATAMENTO DE JUNTA DE DILATAÇÃO COM MANTA ASFÁLTICA ADERIDA COM MAÇARICO.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</si>
  <si>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</si>
  <si>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</si>
  <si>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</si>
  <si>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</si>
  <si>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</si>
  <si>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</si>
  <si>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</si>
  <si>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</si>
  <si>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</si>
  <si>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</si>
  <si>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</si>
  <si>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</si>
  <si>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</si>
  <si>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</si>
  <si>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</si>
  <si>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</si>
  <si>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</si>
  <si>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</si>
  <si>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</si>
  <si>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</si>
  <si>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</si>
  <si>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CHAPIM DE CONCRETO APARENTE COM ACABAMENTO DESEMPENADO, FORMA DE COMPENSADO PLASTIFICADO (MADEIRIT) DE 14 X 10 CM, FUNDIDO NO LOCAL.</t>
  </si>
  <si>
    <t>74144/2</t>
  </si>
  <si>
    <t>SUPORTE APOIO CAIXA D AGUA BARROTES MADEIRA DE 1</t>
  </si>
  <si>
    <t>FORNECIMENTO DE PERFIL SIMPLES "I" OU "H" ATE 8" INCLUSIVE PERDAS</t>
  </si>
  <si>
    <t>FORNECIMENTO DE PERFIL SIMPLES "I" OU "H" 8 A 12" INCLUSIVE PERDAS</t>
  </si>
  <si>
    <t>APARELHO DE APOIO NEOPRENE NAO FRETADO (1,4KG/DM3)</t>
  </si>
  <si>
    <t>APARELHO APOIO NEOPRENE FRETADO</t>
  </si>
  <si>
    <t>DM3</t>
  </si>
  <si>
    <t>ESCADA EM CONCRETO ARMADO, FCK = 15 MPA, MOLDADA IN LOCO</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</si>
  <si>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</si>
  <si>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</si>
  <si>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</si>
  <si>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</si>
  <si>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</si>
  <si>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</si>
  <si>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</si>
  <si>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</si>
  <si>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</si>
  <si>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</si>
  <si>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</si>
  <si>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</si>
  <si>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</si>
  <si>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</si>
  <si>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</si>
  <si>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</si>
  <si>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</si>
  <si>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</si>
  <si>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</si>
  <si>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</si>
  <si>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</si>
  <si>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</si>
  <si>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</si>
  <si>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</si>
  <si>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</si>
  <si>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</si>
  <si>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</si>
  <si>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</si>
  <si>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</si>
  <si>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</si>
  <si>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</si>
  <si>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</si>
  <si>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</si>
  <si>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</si>
  <si>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</si>
  <si>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</si>
  <si>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</si>
  <si>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</si>
  <si>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</si>
  <si>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</si>
  <si>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IMPERMEABILIZACAO DE SUPERFICIE COM CIMENTO IMPERMEABILIZANTE DE PEGA ULTRA RAPIDA, TRACO 1:1, E=0,5 CM</t>
  </si>
  <si>
    <t>IMPERMEABILIZAÇÃO DE SUPERFÍCIE COM IMPERMEABILIZANTE SEMI-FLEXIVEL (MAI), 3 DEMÃOS. AF_06/2018</t>
  </si>
  <si>
    <t>IMPERMEABILIZAÇÃO DE SUPERFÍCIE COM IMPERMEABILIZANTE SEMI-FLEXIVEL, 4 DEMÃOS, REFORÇADO COM VÉU DE POLIÉSTER (MAV). AF_06/2018</t>
  </si>
  <si>
    <t>TRATAMENTO DE RALO OU PONTO EMERGENTE COM IMPERMEABILIZANTE SEMI-FLEXÍVEL REFORÇADO COM VEU DE POLIÉSTER (MAV). AF_06/2018</t>
  </si>
  <si>
    <t>TRATAMENTO DE RODAPÉ COM VÉU DE POLIÉSTER. AF_06/2018</t>
  </si>
  <si>
    <t>FORNECIMENTO/INSTALACAO LONA PLASTICA PRETA, PARA IMPERMEABILIZACAO, ESPESSURA 150 MICRAS.</t>
  </si>
  <si>
    <t>74033/1</t>
  </si>
  <si>
    <t>IMPERMEABILIZACAO DE SUPERFICIE COM GEOMEMBRANA (MANTA TERMOPLASTICA LISA) TIPO PEAD, E=2MM.</t>
  </si>
  <si>
    <t>IMPERMEABILIZAÇÃO DE SUPERFÍCIE COM MANTA ASFÁLTICA, DUAS CAMADAS, INCLUSIVE APLICAÇÃO DE PRIMER ASFÁLTICO, E=3MM E E=4MM. AF_06/2018</t>
  </si>
  <si>
    <t>73762/4</t>
  </si>
  <si>
    <t>IMPERMEABILIZACAO DE SUPERFICIE COM ASFALTO ELASTOMERICO, INCLUSOS PRIMER E VEU DE FIBRA DE VIDRO.</t>
  </si>
  <si>
    <t>74066/2</t>
  </si>
  <si>
    <t>IMPERMEABILIZACAO DE SUPERFICIE, COM IMPERMEABILIZANTE FLEXIVEL A BASE ACRILICA.</t>
  </si>
  <si>
    <t>74106/1</t>
  </si>
  <si>
    <t>IMPERMEABILIZACAO DE ESTRUTURAS ENTERRADAS, COM TINTA ASFALTICA, DUAS DEMAOS.</t>
  </si>
  <si>
    <t>IMPERMEABILIZAÇÃO DE SUPERFÍCIE COM EMULSÃO ASFÁLTICA, 2 DEMÃOS AF_06/2018</t>
  </si>
  <si>
    <t>73872/1</t>
  </si>
  <si>
    <t>IMPERMEABILIZACAO COM PINTURA A BASE DE RESINA EPOXI ALCATRAO, UMA DEMAO.</t>
  </si>
  <si>
    <t>73872/2</t>
  </si>
  <si>
    <t>IMPERMEABILIZACAO COM PINTURA A BASE DE RESINA EPOXI ALCATRAO, DUAS DEMAOS.</t>
  </si>
  <si>
    <t>IMPERMEABILIZACAO DE SUPERFICIE COM MASTIQUE ELASTICO A BASE DE SILICONE, POR VOLUME.</t>
  </si>
  <si>
    <t>74025/1</t>
  </si>
  <si>
    <t>IMPERMEABILIZACAO DE SUPERFICIE COM MASTIQUE BETUMINOSO A FRIO, POR METRO.</t>
  </si>
  <si>
    <t>74190/1</t>
  </si>
  <si>
    <t>IMPERMEABILIZACAO DE SUPERFICIE COM MASTIQUE BETUMINOSO A FRIO, POR AREA.</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</si>
  <si>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</si>
  <si>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</si>
  <si>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</si>
  <si>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</si>
  <si>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</si>
  <si>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</si>
  <si>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</si>
  <si>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</si>
  <si>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</si>
  <si>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</si>
  <si>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</si>
  <si>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73798/1</t>
  </si>
  <si>
    <t>DUTO ESPIRAL FLEXIVEL SINGELO PEAD D=50MM(2") REVESTIDO COM PVC COM FIO GUIA DE ACO GALVANIZADO, LANCADO DIRETO NO SOLO, INCL CONEXOES</t>
  </si>
  <si>
    <t>73798/3</t>
  </si>
  <si>
    <t>DUTO ESPIRAL FLEXIVEL SINGELO PEAD D=75MM(3") REVESTIDO COM PVC COM FIO GUIA DE ACO GALVANIZADO, LANCADO DIRETO NO SOLO, INCL CONEXOES</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</si>
  <si>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</si>
  <si>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</si>
  <si>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</si>
  <si>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</si>
  <si>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</si>
  <si>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</si>
  <si>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</si>
  <si>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</si>
  <si>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</si>
  <si>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</si>
  <si>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</si>
  <si>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</si>
  <si>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</si>
  <si>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</si>
  <si>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</si>
  <si>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</si>
  <si>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</si>
  <si>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</si>
  <si>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</si>
  <si>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</si>
  <si>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</si>
  <si>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</si>
  <si>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</si>
  <si>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</si>
  <si>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</si>
  <si>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</si>
  <si>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</si>
  <si>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</si>
  <si>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</si>
  <si>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</si>
  <si>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</si>
  <si>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</si>
  <si>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</si>
  <si>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</si>
  <si>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</si>
  <si>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</si>
  <si>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</si>
  <si>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</si>
  <si>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</si>
  <si>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</si>
  <si>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</si>
  <si>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TERMINAL OU CONECTOR DE PRESSAO - PARA CABO 50MM2 - FORNECIMENTO E INSTALACAO</t>
  </si>
  <si>
    <t>CONECTOR PARAFUSO FENDIDO SPLIT-BOLT - PARA CABO DE 16MM2 - FORNECIMENTO E INSTALACAO</t>
  </si>
  <si>
    <t>CONECTOR PARAFUSO FENDIDO SPLIT-BOLT - PARA CABO DE 35MM2 - FORNECIMENTO E INSTALACAO</t>
  </si>
  <si>
    <t>73782/2</t>
  </si>
  <si>
    <t>TERMINAL METALICO A PRESSAO PARA 1 CABO DE 50 MM2 - FORNECIMENTO E INSTALACAO</t>
  </si>
  <si>
    <t>73782/3</t>
  </si>
  <si>
    <t>TERMINAL METALICO A PRESSAO PARA 1 CABO DE 95 MM2 - FORNECIMENTO E INSTALACAO</t>
  </si>
  <si>
    <t>73782/4</t>
  </si>
  <si>
    <t>TERMINAL A PRESSAO REFORCADO PARA CONEXAO DE CABO DE COBRE A BARRA, CABO 150 E 185MM2 - FORNECIMENTO E INSTALACAO</t>
  </si>
  <si>
    <t>73782/5</t>
  </si>
  <si>
    <t>TERMINAL METALICO A PRESSAO P/ 1 CABO DE COBRE DE 25 MM2 COM 1 FURO DE FIXAÇÃO - FORNECIMENTO E INSTALACAO</t>
  </si>
  <si>
    <t>CONECTOR DE PARAFUSO FENDIDO EM LIGA DE COBRE COM SEPARADOR DE CABOS PARA CABO 50 MM2 - FORNECIMENTO E INSTALACAO</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</si>
  <si>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</si>
  <si>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</si>
  <si>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</si>
  <si>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</si>
  <si>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</si>
  <si>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</si>
  <si>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</si>
  <si>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</si>
  <si>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</si>
  <si>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</si>
  <si>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</si>
  <si>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</si>
  <si>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</si>
  <si>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</si>
  <si>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</si>
  <si>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</si>
  <si>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</si>
  <si>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</si>
  <si>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</si>
  <si>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</si>
  <si>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</si>
  <si>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</si>
  <si>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</si>
  <si>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</si>
  <si>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</si>
  <si>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</si>
  <si>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</si>
  <si>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</si>
  <si>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</si>
  <si>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</si>
  <si>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</si>
  <si>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</si>
  <si>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</si>
  <si>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</si>
  <si>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</si>
  <si>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</si>
  <si>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</si>
  <si>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</si>
  <si>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</si>
  <si>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</si>
  <si>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</si>
  <si>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</si>
  <si>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</si>
  <si>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</si>
  <si>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</si>
  <si>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</si>
  <si>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</si>
  <si>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</si>
  <si>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</si>
  <si>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</si>
  <si>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</si>
  <si>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</si>
  <si>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</si>
  <si>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</si>
  <si>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</si>
  <si>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</si>
  <si>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</si>
  <si>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</si>
  <si>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</si>
  <si>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</si>
  <si>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</si>
  <si>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</si>
  <si>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</si>
  <si>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</si>
  <si>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</si>
  <si>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</si>
  <si>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</si>
  <si>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</si>
  <si>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</si>
  <si>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</si>
  <si>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</si>
  <si>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</si>
  <si>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</si>
  <si>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</si>
  <si>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</si>
  <si>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</si>
  <si>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</si>
  <si>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</si>
  <si>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</si>
  <si>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</si>
  <si>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</si>
  <si>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</si>
  <si>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</si>
  <si>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</si>
  <si>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</si>
  <si>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</si>
  <si>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</si>
  <si>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</si>
  <si>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</si>
  <si>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</si>
  <si>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</si>
  <si>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</si>
  <si>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</si>
  <si>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</si>
  <si>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</si>
  <si>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</si>
  <si>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</si>
  <si>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</si>
  <si>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</si>
  <si>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</si>
  <si>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</si>
  <si>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</si>
  <si>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</si>
  <si>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</si>
  <si>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</si>
  <si>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</si>
  <si>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</si>
  <si>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</si>
  <si>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</si>
  <si>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</si>
  <si>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</si>
  <si>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</si>
  <si>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</si>
  <si>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</si>
  <si>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</si>
  <si>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</si>
  <si>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</si>
  <si>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</si>
  <si>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</si>
  <si>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</si>
  <si>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</si>
  <si>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</si>
  <si>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</si>
  <si>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</si>
  <si>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</si>
  <si>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</si>
  <si>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</si>
  <si>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</si>
  <si>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</si>
  <si>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</si>
  <si>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</si>
  <si>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</si>
  <si>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</si>
  <si>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</si>
  <si>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</si>
  <si>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</si>
  <si>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</si>
  <si>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</si>
  <si>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</si>
  <si>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</si>
  <si>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</si>
  <si>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</si>
  <si>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</si>
  <si>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</si>
  <si>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</si>
  <si>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</si>
  <si>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</si>
  <si>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CAIXA DE PROTECAO PARA MEDIDOR MONOFASICO, FORNECIMENTO E INSTALACAO</t>
  </si>
  <si>
    <t>DISJUNTOR BAIXA TENSAO TRIPOLAR A SECO  800A/600V, INCLUSIVE ELETROTÉCNICO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</si>
  <si>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</si>
  <si>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</si>
  <si>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</si>
  <si>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</si>
  <si>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74130/3</t>
  </si>
  <si>
    <t>DISJUNTOR TERMOMAGNETICO BIPOLAR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</si>
  <si>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</si>
  <si>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</si>
  <si>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</si>
  <si>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</si>
  <si>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</si>
  <si>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</si>
  <si>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</si>
  <si>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</si>
  <si>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</si>
  <si>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</si>
  <si>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74130/10</t>
  </si>
  <si>
    <t>DISJUNTOR TERMOMAGNETICO TRIPOLAR EM CAIXA MOLDADA 175 A 225A 240V, FORNECIMENTO E INSTALACAO</t>
  </si>
  <si>
    <t>74131/1</t>
  </si>
  <si>
    <t>QUADRO DE DISTRIBUICAO DE ENERGIA DE EMBUTIR, EM CHAPA METALICA, PARA 3 DISJUNTORES TERMOMAGNETICOS MONOPOLARES SEM BARRAMENTO FORNECIMENTO E INSTALACAO</t>
  </si>
  <si>
    <t>74131/5</t>
  </si>
  <si>
    <t>QUADRO DE DISTRIBUICAO DE ENERGIA DE EMBUTIR, EM CHAPA METALICA, PARA 24 DISJUNTORES TERMOMAGNETICOS MONOPOLARES, COM BARRAMENTO TRIFASICO E NEUTRO, FORNECIMENTO E INSTALACAO</t>
  </si>
  <si>
    <t>74131/6</t>
  </si>
  <si>
    <t>QUADRO DE DISTRIBUICAO DE ENERGIA DE EMBUTIR, EM CHAPA METALICA, PARA 32 DISJUNTORES TERMOMAGNETICOS MONOPOLARES, COM BARRAMENTO TRIFASICO E NEUTRO, FORNECIMENTO E INSTALACAO</t>
  </si>
  <si>
    <t>74131/8</t>
  </si>
  <si>
    <t>QUADRO DE DISTRIBUICAO DE ENERGIA DE EMBUTIR, EM CHAPA METALICA, PARA 50 DISJUNTORES TERMOMAGNETICOS MONOPOLARES, COM BARRAMENTO TRIFASICO E NEUTRO, FORNECIMENTO E INSTALACAO</t>
  </si>
  <si>
    <t>QUADRO DE DISTRIBUICAO DE ENERGIA EM CHAPA DE ACO GALVANIZADO, PARA 12 DISJUNTORES TERMOMAGNETICOS MONOPOLARES, COM BARRAMENTO TRIFASICO E NEUTRO - FORNECIMENTO E INSTALACAO</t>
  </si>
  <si>
    <t>QUADRO DE DISTRIBUICAO DE ENERGIA P/ 6 DISJUNTORES TERMOMAGNETICOS MONOPOLARES SEM BARRAMENTO, DE EMBUTIR, EM CHAPA METALICA - FORNECIMENTO E INSTALACAO</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</si>
  <si>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</si>
  <si>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</si>
  <si>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</si>
  <si>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</si>
  <si>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</si>
  <si>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</si>
  <si>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</si>
  <si>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BIPOLAR TIPO DIN, CORRENTE NOMINAL DE 10A - FORNECIMENTO E INSTALAÇÃO. AF_04/2016</t>
  </si>
  <si>
    <t>DISJUNTOR BIPOLAR TIPO DIN, CORRENTE NOMINAL DE 20A - FORNECIMENTO E INSTALAÇÃO. AF_04/2016</t>
  </si>
  <si>
    <t>DISJUNTOR BIPOLAR TIPO DIN, CORRENTE NOMINAL DE 40A - FORNECIMENTO E INSTALAÇÃO. AF_04/2016</t>
  </si>
  <si>
    <t>DISJUNTOR BIPOLAR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</si>
  <si>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</si>
  <si>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</si>
  <si>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</si>
  <si>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</si>
  <si>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</si>
  <si>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</si>
  <si>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</si>
  <si>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TOMADA 3P+T 30A/440V SEM PLACA - FORNECIMENTO E INSTALACAO</t>
  </si>
  <si>
    <t>INTERRUPTOR PULSADOR DE CAMPAINHA OU MINUTERIA 2A/250V C/ CAIXA - FORNECIMENTO E INSTALACAO</t>
  </si>
  <si>
    <t>INTERRUPTOR INTERMEDIARIO (FOUR-WAY) - FORNECIMENTO E INSTALACAO</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</si>
  <si>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</si>
  <si>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</si>
  <si>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</si>
  <si>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</si>
  <si>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</si>
  <si>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</si>
  <si>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</si>
  <si>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</si>
  <si>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</si>
  <si>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</si>
  <si>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</si>
  <si>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</si>
  <si>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</si>
  <si>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</si>
  <si>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</si>
  <si>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</si>
  <si>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</si>
  <si>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</si>
  <si>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</si>
  <si>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</si>
  <si>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</si>
  <si>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</si>
  <si>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</si>
  <si>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</si>
  <si>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</si>
  <si>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</si>
  <si>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</si>
  <si>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</si>
  <si>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</si>
  <si>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</si>
  <si>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</si>
  <si>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</si>
  <si>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</si>
  <si>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</si>
  <si>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</si>
  <si>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</si>
  <si>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</si>
  <si>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</si>
  <si>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</si>
  <si>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</si>
  <si>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</si>
  <si>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</si>
  <si>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</si>
  <si>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</si>
  <si>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</si>
  <si>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</si>
  <si>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</si>
  <si>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</si>
  <si>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</si>
  <si>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</si>
  <si>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</si>
  <si>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</si>
  <si>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</si>
  <si>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</si>
  <si>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</si>
  <si>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</si>
  <si>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</si>
  <si>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</si>
  <si>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</si>
  <si>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</si>
  <si>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</si>
  <si>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</si>
  <si>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</si>
  <si>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</si>
  <si>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</si>
  <si>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</si>
  <si>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</si>
  <si>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</si>
  <si>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</si>
  <si>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</si>
  <si>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</si>
  <si>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</si>
  <si>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</si>
  <si>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</si>
  <si>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</si>
  <si>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</si>
  <si>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</si>
  <si>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</si>
  <si>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</si>
  <si>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</si>
  <si>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</si>
  <si>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</si>
  <si>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</si>
  <si>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</si>
  <si>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</si>
  <si>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</si>
  <si>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</si>
  <si>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</si>
  <si>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</si>
  <si>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</si>
  <si>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LAMPADA VAPOR METALICO 400W - FORNECIMENTO E INSTALACAO</t>
  </si>
  <si>
    <t>IGNITOR PARA PARTIDA LÂMPADA VAPOR SÓDIO ALTA PRESSÃO ATÉ 400W</t>
  </si>
  <si>
    <t>73953/4</t>
  </si>
  <si>
    <t>LUMINÁRIAS TIPO CALHA, DE SOBREPOR, COM REATORES DE PARTIDA RÁPIDA E LÂMPADAS FLUORESCENTES 2X2X18W, COMPLETAS, FORNECIMENTO E INSTALAÇÃO</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</si>
  <si>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</si>
  <si>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</si>
  <si>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</si>
  <si>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</si>
  <si>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REATOR PARA LAMPADA FLUORESCENTE 2X40W PARTIDA RAPIDA FORNECIMENTO E INSTALACAO</t>
  </si>
  <si>
    <t>REATOR PARA LAMPADA FLUORESCENTE 1X20W PARTIDA RAPIDA FORNECIMENTO E INSTALACAO</t>
  </si>
  <si>
    <t>REATOR PARA LAMPADA FLUORESCENTE 1X40W PARTIDA RAPIDA FORNECIMENTO E INSTALACAO</t>
  </si>
  <si>
    <t>LAMPADA FLUORESCENTE TP HO 85W - FORNECIMENTO E INSTALACAO</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</si>
  <si>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</si>
  <si>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</si>
  <si>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</si>
  <si>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</si>
  <si>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COMPACTA 3U BRANCA 20 W, BASE E27 - FORNECIMENTO E INSTALAÇÃO</t>
  </si>
  <si>
    <t>LÂMPADA FLUORESCENTE ESPIRAL BRANCA 45 W, BASE E27 - FORNECIMENTO E INSTALAÇÃO</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</si>
  <si>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</si>
  <si>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</si>
  <si>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</si>
  <si>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</si>
  <si>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</si>
  <si>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</si>
  <si>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</si>
  <si>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</si>
  <si>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</si>
  <si>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</si>
  <si>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</si>
  <si>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</si>
  <si>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</si>
  <si>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</si>
  <si>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</si>
  <si>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</si>
  <si>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</si>
  <si>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</si>
  <si>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</si>
  <si>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</si>
  <si>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</si>
  <si>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</si>
  <si>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</si>
  <si>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</si>
  <si>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</si>
  <si>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ENTRADA PROVISORIA DE ENERGIA ELETRICA AEREA TRIFASICA 40A EM POSTE MADEIRA</t>
  </si>
  <si>
    <t>APARELHO SINALIZADOR DE SAIDA DE GARAGEM, COM CELULA FOTOELETRICA - FORNECIMENTO E INSTALACAO</t>
  </si>
  <si>
    <t>SUPORTE PARA TRANSFORMADOR EM POSTE DE CONCRETO CIRCULAR</t>
  </si>
  <si>
    <t>73767/1</t>
  </si>
  <si>
    <t>GRAMPO PARALELO EM ALUMINIO FUNDIDO OU ESTRUDADO DE 2 PARAFUSOS, PARA CABO DE 6 A 50 MM2, PASTA ANTIOXIDANTE. FORNEC E INSTALAÇÃO.</t>
  </si>
  <si>
    <t>73767/2</t>
  </si>
  <si>
    <t>ALCA PRE-FORMADA DISTRIBUIÇÃO EM  ACO RECOBERTO COM ALUMINIO PARA CABO 25MM2, ENCAPADO. FORNECIMENTO E INSTALAÇÃO.</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</si>
  <si>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</si>
  <si>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</si>
  <si>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</si>
  <si>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</si>
  <si>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</si>
  <si>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</si>
  <si>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73781/1</t>
  </si>
  <si>
    <t>MUFLA TERMINAL PRIMARIA UNIPOLAR USO INTERNO PARA CABO 35/120MM2, ISOLACAO 15/25KV EM EPR - BORRACHA DE SILICONE. FORNECIMENTO E INSTALACAO.</t>
  </si>
  <si>
    <t>73781/2</t>
  </si>
  <si>
    <t>ISOLADOR DE PINO TP HI-POT CILINDRICO CLASSE 15KV. FORNECIMENTO E INSTALACAO.</t>
  </si>
  <si>
    <t>73781/3</t>
  </si>
  <si>
    <t>ISOLADOR DE SUSPENSAO (DISCO) TP CAVILHA CLASSE 15KV - 6''. FORNECIMENTO E INSTALACAO.</t>
  </si>
  <si>
    <t>ARMACAO SECUNDARIA OU REX COMPLETA PARA TRESLINHAS-FORNECIMENTO E INSTALACAO.</t>
  </si>
  <si>
    <t>ARMACAO SECUNDARIA OU REX COMPLETA PARA DUAS LINHAS-FORNECIMENTO E INSTALACAO.</t>
  </si>
  <si>
    <t>ARMACAO SECUNDARIA OU REX COMPLETA PARA QUATRO LINHAS-FORNECIMENTO E INSTALACAO.</t>
  </si>
  <si>
    <t>POSTE DE CONCRETO DUPLO T H=9M CARGA NOMINAL 500KG INCLUSIVE ESCAVACAO, EXCLUSIVE TRANSPORTE - FORNECIMENTO E INSTALACAO</t>
  </si>
  <si>
    <t>73769/1</t>
  </si>
  <si>
    <t>POSTE ACO CONICO CONTINUO CURVO SIMPLES SEM BASE C/JANELA 9M (INSPECAO) - FORNECIMENTO E INSTALACAO</t>
  </si>
  <si>
    <t>73769/2</t>
  </si>
  <si>
    <t>POSTE DE AÇO CONICO CONTÍNUO CURVO SIMPLES, FLANGEADO, COM JANELA DE INSPEÇÃO H=9M - FORNECIMENTO E INSTALACAO</t>
  </si>
  <si>
    <t>73769/3</t>
  </si>
  <si>
    <t>POSTE DE ACO CONICO CONTINUO CURVO DUPLO, FLANGEADO, COM JANELA DE INSPECAO H=9M - FORNECIMENTO E INSTALACAO</t>
  </si>
  <si>
    <t>73769/4</t>
  </si>
  <si>
    <t>POSTE DE ACO CONICO CONTINUO RETO, ENGASTADO, H=9M - FORNECIMENTO E INSTALACAO</t>
  </si>
  <si>
    <t>73855/1</t>
  </si>
  <si>
    <t>CHUMBADOR DE AÇO PARA FIXAÇÃO DE POSTE DE ACO RETO OU CURVO 7 A 9M COM FLANGE - FORNECIMENTO E INSTALACAO</t>
  </si>
  <si>
    <t>REATOR PARA LAMPADA VAPOR DE MERCURIO USO EXTERNO 220V/400W</t>
  </si>
  <si>
    <t>REATOR PARA LAMPADA VAPOR DE SODIO ALTA PRESSAO - 220V/250W - USO EXTERNO</t>
  </si>
  <si>
    <t>73831/2</t>
  </si>
  <si>
    <t>LAMPADA DE VAPOR DE MERCURIO DE 250W - FORNECIMENTO E INSTALACAO</t>
  </si>
  <si>
    <t>73831/3</t>
  </si>
  <si>
    <t>LAMPADA DE VAPOR DE MERCURIO DE 400W/250V - FORNECIMENTO E INSTALACAO</t>
  </si>
  <si>
    <t>73831/4</t>
  </si>
  <si>
    <t>LAMPADA MISTA DE 160W - FORNECIMENTO E INSTALACAO</t>
  </si>
  <si>
    <t>73831/5</t>
  </si>
  <si>
    <t>LAMPADA MISTA DE 250W - FORNECIMENTO E INSTALACAO</t>
  </si>
  <si>
    <t>73831/6</t>
  </si>
  <si>
    <t>LAMPADA MISTA DE 500W - FORNECIMENTO E INSTALACAO</t>
  </si>
  <si>
    <t>73831/7</t>
  </si>
  <si>
    <t>LAMPADA DE VAPOR DE SODIO DE 150WX220V - FORNECIMENTO E INSTALACAO</t>
  </si>
  <si>
    <t>73831/8</t>
  </si>
  <si>
    <t>LAMPADA DE VAPOR DE SODIO DE 250WX220V - FORNECIMENTO E INSTALACAO</t>
  </si>
  <si>
    <t>73831/9</t>
  </si>
  <si>
    <t>LAMPADA DE VAPOR DE SODIO DE 400WX220V - FORNECIMENTO E INSTALACAO</t>
  </si>
  <si>
    <t>74231/1</t>
  </si>
  <si>
    <t>LUMINARIA ABERTA PARA ILUMINACAO PUBLICA, PARA LAMPADA A VAPOR DE MERCURIO ATE 400W E MISTA ATE 500W, COM BRACO EM TUBO DE ACO GALV D=50MM PROJ HOR=2.500MM E PROJ VERT= 2.200MM, FORNECIMENTO E INSTALACAO</t>
  </si>
  <si>
    <t>74246/1</t>
  </si>
  <si>
    <t>REFLETOR RETANGULAR FECHADO COM LAMPADA VAPOR METALICO 400 W</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</si>
  <si>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</si>
  <si>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</si>
  <si>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</si>
  <si>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ABRACADEIRA DE FIXACAO DE BRACOS DE LUMINARIAS DE 4" -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</si>
  <si>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</si>
  <si>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</si>
  <si>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LUMINARIA ESTANQUE - PROTECAO CONTRA AGUA, POEIRA OU IMPACTOS - TIPO AQUATIC PIAL OU EQUIVALENTE</t>
  </si>
  <si>
    <t>REATOR PARA LAMPADA VAPOR DE MERCURIO 125W  USO EXTERNO</t>
  </si>
  <si>
    <t>REATOR PARA LAMPADA VAPOR DE MERCURIO 250W USO EXTERNO</t>
  </si>
  <si>
    <t>REFLETOR EM ALUMÍNIO COM SUPORTE E ALÇA, LÂMPADA 125 W - FORNECIMENTO E INSTALAÇÃO. AF_11/2017</t>
  </si>
  <si>
    <t>REFLETOR EM ALUMÍNIO COM SUPORTE E ALÇA, LÂMPADA 250 W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</si>
  <si>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</si>
  <si>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</si>
  <si>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</si>
  <si>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73857/1</t>
  </si>
  <si>
    <t>TRANSFORMADOR DISTRIBUICAO  75KVA TRIFASICO 60HZ CLASSE 15KV IMERSO EM ÓLEO MINERAL FORNECIMENTO E INSTALACAO</t>
  </si>
  <si>
    <t>73857/2</t>
  </si>
  <si>
    <t>TRANSFORMADOR DISTRIBUICAO  112,5KVA TRIFASICO 60HZ CLASSE 15KV IMERSO EM ÓLEO MINERAL FORNECIMENTO E INSTALACAO</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</si>
  <si>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</si>
  <si>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</si>
  <si>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</si>
  <si>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</si>
  <si>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73857/6</t>
  </si>
  <si>
    <t>TRANSFORMADOR DISTRIBUICAO  500KVA TRIFASICO 60HZ CLASSE 15KV IMERSO EM ÓLEO MINERAL FORNECIMENTO E INSTALACAO</t>
  </si>
  <si>
    <t>73857/7</t>
  </si>
  <si>
    <t>TRANSFORMADOR DISTRIBUICAO  30KVA TRIFASICO 60HZ CLASSE 15KV IMERSO EM ÓLEO MINERAL FORNECIMENTO E INSTALACAO</t>
  </si>
  <si>
    <t>73857/8</t>
  </si>
  <si>
    <t>TRANSFORMADOR DISTRIBUICAO  45KVA TRIFASICO 60HZ CLASSE 15KV IMERSO EM ÓLEO MINERAL FORNECIMENTO E INSTALACAO</t>
  </si>
  <si>
    <t>73857/9</t>
  </si>
  <si>
    <t>TRANSFORMADOR DISTRIBUICAO  750KVA TRIFASICO 60HZ CLASSE 15KV IMERSO EM ÓLEO MINERAL FORNECIMENTO E INSTALACAO</t>
  </si>
  <si>
    <t>73857/10</t>
  </si>
  <si>
    <t>TRANSFORMADOR DISTRIBUICAO  1000KVA TRIFASICO 60HZ CLASSE 15KV IMERSO EM ÓLEO MINERAL FORNECIMENTO E INSTALACAO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</si>
  <si>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</si>
  <si>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</si>
  <si>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</si>
  <si>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</si>
  <si>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</si>
  <si>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</si>
  <si>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</si>
  <si>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</si>
  <si>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</si>
  <si>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</si>
  <si>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</si>
  <si>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</si>
  <si>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INSTALACAO PARA-RAIOS P/RESERVATORIO</t>
  </si>
  <si>
    <t>TERMINAL AEREO EM ACO GALVANIZADO COM BASE DE FIXACAO H = 30CM</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</si>
  <si>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</si>
  <si>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</si>
  <si>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</si>
  <si>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</si>
  <si>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</si>
  <si>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</si>
  <si>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</si>
  <si>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</si>
  <si>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</si>
  <si>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</si>
  <si>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</si>
  <si>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</si>
  <si>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</si>
  <si>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</si>
  <si>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</si>
  <si>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</si>
  <si>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CHUVEIRO ELETRICO COMUM CORPO PLASTICO TIPO DUCHA, FORNECIMENTO E INSTALACAO</t>
  </si>
  <si>
    <t>FUSÍVEL TIPO "DIAZED", TIPO RÁPIDO OU RETARDADO - 2/25A - FORNECIMENTO E INSTALACAO</t>
  </si>
  <si>
    <t>FUSÍVEL TIPO "DIAZED", TIPO RÁPIDO OU RETARDADO - 35/63A - FORNECIMENTO E INSTALACAO</t>
  </si>
  <si>
    <t>FUSÍVEL TIPO NH 200A - TAMANHO 01 - FORNECIMENTO E INSTALACAO</t>
  </si>
  <si>
    <t>73780/2</t>
  </si>
  <si>
    <t>CHAVE BLINDADA TRIPOLAR 250V, 30A - FORNECIMENTO E INSTALACAO</t>
  </si>
  <si>
    <t>73780/3</t>
  </si>
  <si>
    <t>CHAVE BLINDADA TRIPOLAR 250V, 60A - FORNECIMENTO E INSTALACAO</t>
  </si>
  <si>
    <t>73780/4</t>
  </si>
  <si>
    <t>CHAVE BLINDADA TRIPOLAR 250V, 100A - FORNECIMENTO E INSTALACAO</t>
  </si>
  <si>
    <t>FUSIVEL TIPO NH 250 A, TAMANHO 1 - FORNECIMENTO E INSTALACAO</t>
  </si>
  <si>
    <t>BASE PARA FUSIVEL (PORTA-FUSIVEL) NH 01 250A</t>
  </si>
  <si>
    <t>CHAVE FACA TRIPOLAR BLINDADA 250V/30A - FORNECIMENTO E INSTALACAO</t>
  </si>
  <si>
    <t>CHAVE GUARDA MOTOR TRIFASICO 5CV/220V C/ CHAVE MAGNETICA - FORNECIMENTO E INSTALACAO</t>
  </si>
  <si>
    <t>CHAVE GUARDA MOTOR TRIFISICA 10CV/220V C/ CHAVE MAGNETICA - FORNECIMENTO E INSTALACAO</t>
  </si>
  <si>
    <t>FUSIVEL TIPO NH 250A - TAMANHO 01 - FORNECIMENTO E INSTALACAO</t>
  </si>
  <si>
    <t>CHAVE DE BOIA AUTOMÁTICA</t>
  </si>
  <si>
    <t>CHAVE DE BOIA AUTOMÁTICA SUPERIOR 10A/250V - FORNECIMENTO E INSTALACAO</t>
  </si>
  <si>
    <t>ABRIGO PARA HIDRANTE, 75X45X17CM, COM REGISTRO GLOBO ANGULAR 45º 2.1/2", ADAPTADOR STORZ 2.1/2", MANGUEIRA DE INCÊNDIO 15M, REDUÇÃO 2.1/2X1.1/2" E ESGUICHO EM LATÃO 1.1/2" - FORNECIMENTO E INSTALAÇÃO</t>
  </si>
  <si>
    <t>CAIXA DE INCÊNDIO 45X75X17CM - FORNECIMENTO E INSTALAÇÃO</t>
  </si>
  <si>
    <t>CAIXA DE INCÊNDIO 60X75X17CM - FORNECIMENTO E INSTALAÇÃO</t>
  </si>
  <si>
    <t>EXTINTOR DE PQS 4KG - FORNECIMENTO E INSTALACAO</t>
  </si>
  <si>
    <t>EXTINTOR DE CO2 6KG - FORNECIMENTO E INSTALACAO</t>
  </si>
  <si>
    <t>73775/1</t>
  </si>
  <si>
    <t>EXTINTOR INCENDIO TP PO QUIMICO 4KG FORNECIMENTO E COLOCACAO</t>
  </si>
  <si>
    <t>73775/2</t>
  </si>
  <si>
    <t>EXTINTOR INCENDIO AGUA-PRESSURIZADA 10L INCL SUPORTE PAREDE CARGA     COMPLETA FORNECIMENTO E COLOCACAO</t>
  </si>
  <si>
    <t>HIDRANTE SUBTERRANEO FERRO FUNDIDO C/ CURVA LONGA E CAIXA DN=75MM</t>
  </si>
  <si>
    <t>EXTINTOR INCENDIO TP GAS CARBONICO 4KG COMPLETO - FORNECIMENTO E INSTALACAO</t>
  </si>
  <si>
    <t>EXTINTOR INCENDIO TP PO QUIMICO 6KG - FORNECIMENTO E INSTALACAO</t>
  </si>
  <si>
    <t>ABRIGO PARA HIDRANTE, 90X60X17CM, COM REGISTRO GLOBO ANGULAR 45 GRAUS 2 1/2", ADAPTADOR STORZ 2 1/2", MANGUEIRA DE INCÊNDIO 20M, REDUÇÃO 2 1/2 X 1 1/2" E ESGUICHO EM LATÃO 1 1/2" - FORNECIMENTO E INSTALAÇÃO. AF_08/2017</t>
  </si>
  <si>
    <t>TOMADA PARA TELEFONE DE 4 POLOS PADRAO TELEBRAS - FORNECIMENTO E INSTALACAO</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</si>
  <si>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</si>
  <si>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</si>
  <si>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</si>
  <si>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</si>
  <si>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</si>
  <si>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</si>
  <si>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73768/1</t>
  </si>
  <si>
    <t>FIO TELEFONICO FI 0,6MM, 2 CONDUTORES (USO INTERNO)-  FORNECIMENTO E INSTALACAO</t>
  </si>
  <si>
    <t>CAIXA DE PASSAGEM PARA TELEFONE 15X15X10CM (SOBREPOR), FORNECIMENTO E INSTALACAO.</t>
  </si>
  <si>
    <t>CAIXA DE PASSAGEM PARA TELEFONE 80X80X15CM (SOBREPOR) FORNECIMENTO E INSTALACAO</t>
  </si>
  <si>
    <t>CAIXA DE PASSAGEM PARA TELEFONE 150X150X15CM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</si>
  <si>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</si>
  <si>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</si>
  <si>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</si>
  <si>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CABO TELEFONICO CT-APL-50, 100 PARES (USO EXTERNO) - FORNECIMENTO E INSTALACAO</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</si>
  <si>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</si>
  <si>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</si>
  <si>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</si>
  <si>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</si>
  <si>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</si>
  <si>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</si>
  <si>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</si>
  <si>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</si>
  <si>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</si>
  <si>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</si>
  <si>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CABO TELEFÔNICO CI-50 20 PARES INSTALADO EM ENTRADA DE EDIFICAÇÃO - FORNECIMENTO E INSTALAÇÃO. AF_03/2018</t>
  </si>
  <si>
    <t>CABO TELEFÔNICO CI-50 30 PARES INSTALADO EM ENTRADA DE EDIFICAÇÃO - FORNECIMENTO E INSTALAÇÃO. AF_03/2018</t>
  </si>
  <si>
    <t>CABO TELEFÔNICO CI-50 50 PARES INSTALADO EM ENTRADA DE EDIFICAÇÃO - FORNECIMENTO E INSTALAÇÃO. AF_03/2018</t>
  </si>
  <si>
    <t>CABO TELEFÔNICO CI-50 75 PARES INSTALADO EM ENTRADA DE EDIFICAÇÃO - FORNECIMENTO E INSTALAÇÃO. AF_03/2018</t>
  </si>
  <si>
    <t>CABO TELEFÔNICO CI-50 200 PARES INSTALADO EM ENTRADA DE EDIFICAÇÃO - FORNECIMENTO E INSTALAÇÃO. AF_03/2018</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</si>
  <si>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</si>
  <si>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</si>
  <si>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</si>
  <si>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</si>
  <si>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CABO TELEFÔNICO CI-50 20 PARES INSTALADO EM PRUMADA - FORNECIMENTO E INSTALAÇÃO. AF_03/2018</t>
  </si>
  <si>
    <t>CABO TELEFÔNICO CI-50 30 PARES INSTALADO EM PRUMADA - FORNECIMENTO E INSTALAÇÃO. AF_03/2018</t>
  </si>
  <si>
    <t>CABO TELEFÔNICO CI-50 50 PARES INSTALADO EM PRUMADA - FORNECIMENTO E INSTALAÇÃO. AF_03/2018</t>
  </si>
  <si>
    <t>CABO TELEFÔNICO CCI-50 1 PAR, SEM BLINDAGEM, INSTALADO EM DISTRIBUIÇÃO DE EDIFICAÇÃO RESIDENCIAL - FORNECIMENTO E INSTALAÇÃO. AF_03/2018</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</si>
  <si>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</si>
  <si>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</si>
  <si>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</si>
  <si>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CABO TELEFÔNICO CCI-50 5 PARES, SEM BLINDAGEM, INSTALADO EM DISTRIBUIÇÃO DE EDIFICAÇÃO RESIDENCIAL - FORNECIMENTO E INSTALAÇÃO. AF_03/2018</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</si>
  <si>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</si>
  <si>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</si>
  <si>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</si>
  <si>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</si>
  <si>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</si>
  <si>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</si>
  <si>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</si>
  <si>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</si>
  <si>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</si>
  <si>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</si>
  <si>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</si>
  <si>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</si>
  <si>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PINTURA ANTICORROSIVA DE DUTO METÁLICO. AF_04/2018</t>
  </si>
  <si>
    <t>74003/1</t>
  </si>
  <si>
    <t>INSTALACOES GAS CENTRAL P/ EDIFICIO RESIDENCIAL C/ 4 PAVTOS 16 UNID.  UMA CENTRAL POR BLOCO COM 16 PONTOS</t>
  </si>
  <si>
    <t>MANOMETRO 0 A 200 PSI (0 A 14 KGF/CM2), D = 50MM - FORNECIMENTO E COLOCACAO</t>
  </si>
  <si>
    <t>BOMBA CENTRIFUGA C/ MOTOR ELETRICO TRIFASICO 1CV</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</si>
  <si>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</si>
  <si>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</si>
  <si>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</si>
  <si>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</si>
  <si>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</si>
  <si>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</si>
  <si>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</si>
  <si>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</si>
  <si>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</si>
  <si>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</si>
  <si>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</si>
  <si>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</si>
  <si>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</si>
  <si>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PATCH PANEL 24 PORTAS, CATEGORIA 6 - FORNECIMENTO E INSTALAÇÃO. AF_03/2018</t>
  </si>
  <si>
    <t>PATCH PANEL 48 PORTAS, CATEGORIA 6 - FORNECIMENTO E INSTALAÇÃO. AF_03/2018</t>
  </si>
  <si>
    <t>TOMADA DE REDE RJ45 - FORNECIMENTO E INSTALAÇÃO. AF_03/2018</t>
  </si>
  <si>
    <t>TOMADA PARA TELEFONE RJ11 - FORNECIMENTO E INSTALAÇÃO. AF_03/2018</t>
  </si>
  <si>
    <t>PATCH PANEL 48 PORTAS, CATEGORIA 5E - FORNECIMENTO E INSTALAÇÃO. AF_04/2018</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</si>
  <si>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</si>
  <si>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</si>
  <si>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</si>
  <si>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</si>
  <si>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</si>
  <si>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</si>
  <si>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</si>
  <si>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</si>
  <si>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</si>
  <si>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</si>
  <si>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</si>
  <si>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</si>
  <si>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</si>
  <si>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</si>
  <si>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</si>
  <si>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</si>
  <si>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</si>
  <si>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</si>
  <si>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</si>
  <si>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</si>
  <si>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</si>
  <si>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</si>
  <si>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</si>
  <si>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</si>
  <si>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</si>
  <si>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</si>
  <si>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</si>
  <si>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</si>
  <si>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</si>
  <si>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</si>
  <si>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</si>
  <si>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</si>
  <si>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</si>
  <si>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</si>
  <si>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</si>
  <si>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</si>
  <si>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</si>
  <si>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</si>
  <si>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</si>
  <si>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</si>
  <si>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</si>
  <si>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</si>
  <si>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</si>
  <si>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</si>
  <si>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</si>
  <si>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</si>
  <si>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</si>
  <si>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</si>
  <si>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</si>
  <si>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</si>
  <si>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</si>
  <si>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</si>
  <si>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</si>
  <si>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</si>
  <si>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</si>
  <si>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</si>
  <si>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</si>
  <si>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</si>
  <si>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</si>
  <si>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</si>
  <si>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</si>
  <si>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</si>
  <si>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</si>
  <si>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</si>
  <si>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</si>
  <si>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</si>
  <si>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</si>
  <si>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</si>
  <si>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</si>
  <si>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</si>
  <si>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</si>
  <si>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</si>
  <si>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50 (2"),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</si>
  <si>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</si>
  <si>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</si>
  <si>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</si>
  <si>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</si>
  <si>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</si>
  <si>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</si>
  <si>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</si>
  <si>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</si>
  <si>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</si>
  <si>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</si>
  <si>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</si>
  <si>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</si>
  <si>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</si>
  <si>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</si>
  <si>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</si>
  <si>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</si>
  <si>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</si>
  <si>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</si>
  <si>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</si>
  <si>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</si>
  <si>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</si>
  <si>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</si>
  <si>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</si>
  <si>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</si>
  <si>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</si>
  <si>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</si>
  <si>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</si>
  <si>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</si>
  <si>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</si>
  <si>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</si>
  <si>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</si>
  <si>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</si>
  <si>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</si>
  <si>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</si>
  <si>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</si>
  <si>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</si>
  <si>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</si>
  <si>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</si>
  <si>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</si>
  <si>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</si>
  <si>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</si>
  <si>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</si>
  <si>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</si>
  <si>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</si>
  <si>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</si>
  <si>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AF_12/2015</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</si>
  <si>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</si>
  <si>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</si>
  <si>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</si>
  <si>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</si>
  <si>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</si>
  <si>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</si>
  <si>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</si>
  <si>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</si>
  <si>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</si>
  <si>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</si>
  <si>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</si>
  <si>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</si>
  <si>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</si>
  <si>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</si>
  <si>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</si>
  <si>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</si>
  <si>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</si>
  <si>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</si>
  <si>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</si>
  <si>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</si>
  <si>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</si>
  <si>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</si>
  <si>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</si>
  <si>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</si>
  <si>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</si>
  <si>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</si>
  <si>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</si>
  <si>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</si>
  <si>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</si>
  <si>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</si>
  <si>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</si>
  <si>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</si>
  <si>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</si>
  <si>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</si>
  <si>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</si>
  <si>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</si>
  <si>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</si>
  <si>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</si>
  <si>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</si>
  <si>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</si>
  <si>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</si>
  <si>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</si>
  <si>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</si>
  <si>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</si>
  <si>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</si>
  <si>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</si>
  <si>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</si>
  <si>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</si>
  <si>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</si>
  <si>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</si>
  <si>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</si>
  <si>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</si>
  <si>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</si>
  <si>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</si>
  <si>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</si>
  <si>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</si>
  <si>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</si>
  <si>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</si>
  <si>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</si>
  <si>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</si>
  <si>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</si>
  <si>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</si>
  <si>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</si>
  <si>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</si>
  <si>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</si>
  <si>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</si>
  <si>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</si>
  <si>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</si>
  <si>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</si>
  <si>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</si>
  <si>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</si>
  <si>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</si>
  <si>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</si>
  <si>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</si>
  <si>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</si>
  <si>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</si>
  <si>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</si>
  <si>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</si>
  <si>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</si>
  <si>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</si>
  <si>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</si>
  <si>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</si>
  <si>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</si>
  <si>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</si>
  <si>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</si>
  <si>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</si>
  <si>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</si>
  <si>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</si>
  <si>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</si>
  <si>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</si>
  <si>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</si>
  <si>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</si>
  <si>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</si>
  <si>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</si>
  <si>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</si>
  <si>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</si>
  <si>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</si>
  <si>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</si>
  <si>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</si>
  <si>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</si>
  <si>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</si>
  <si>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</si>
  <si>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</si>
  <si>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</si>
  <si>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</si>
  <si>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</si>
  <si>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</si>
  <si>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</si>
  <si>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</si>
  <si>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</si>
  <si>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</si>
  <si>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</si>
  <si>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</si>
  <si>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</si>
  <si>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</si>
  <si>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</si>
  <si>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</si>
  <si>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</si>
  <si>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</si>
  <si>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</si>
  <si>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</si>
  <si>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</si>
  <si>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</si>
  <si>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</si>
  <si>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</si>
  <si>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</si>
  <si>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</si>
  <si>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</si>
  <si>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</si>
  <si>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</si>
  <si>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</si>
  <si>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</si>
  <si>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</si>
  <si>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</si>
  <si>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</si>
  <si>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</si>
  <si>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</si>
  <si>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</si>
  <si>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</si>
  <si>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</si>
  <si>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</si>
  <si>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</si>
  <si>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</si>
  <si>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</si>
  <si>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</si>
  <si>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</si>
  <si>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</si>
  <si>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</si>
  <si>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</si>
  <si>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</si>
  <si>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</si>
  <si>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</si>
  <si>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</si>
  <si>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</si>
  <si>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</si>
  <si>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</si>
  <si>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</si>
  <si>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</si>
  <si>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</si>
  <si>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</si>
  <si>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</si>
  <si>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</si>
  <si>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</si>
  <si>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</si>
  <si>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</si>
  <si>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</si>
  <si>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</si>
  <si>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</si>
  <si>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</si>
  <si>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</si>
  <si>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</si>
  <si>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</si>
  <si>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</si>
  <si>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</si>
  <si>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</si>
  <si>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</si>
  <si>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</si>
  <si>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</si>
  <si>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</si>
  <si>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</si>
  <si>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</si>
  <si>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</si>
  <si>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</si>
  <si>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</si>
  <si>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</si>
  <si>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</si>
  <si>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</si>
  <si>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</si>
  <si>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</si>
  <si>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</si>
  <si>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</si>
  <si>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</si>
  <si>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</si>
  <si>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</si>
  <si>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</si>
  <si>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</si>
  <si>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</si>
  <si>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</si>
  <si>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</si>
  <si>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</si>
  <si>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</si>
  <si>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</si>
  <si>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</si>
  <si>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</si>
  <si>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</si>
  <si>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</si>
  <si>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</si>
  <si>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</si>
  <si>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</si>
  <si>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</si>
  <si>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</si>
  <si>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</si>
  <si>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</si>
  <si>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</si>
  <si>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</si>
  <si>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</si>
  <si>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</si>
  <si>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</si>
  <si>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</si>
  <si>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</si>
  <si>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</si>
  <si>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</si>
  <si>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</si>
  <si>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</si>
  <si>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</si>
  <si>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</si>
  <si>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</si>
  <si>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</si>
  <si>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</si>
  <si>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</si>
  <si>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</si>
  <si>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</si>
  <si>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</si>
  <si>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</si>
  <si>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</si>
  <si>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</si>
  <si>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</si>
  <si>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</si>
  <si>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</si>
  <si>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</si>
  <si>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</si>
  <si>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</si>
  <si>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</si>
  <si>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</si>
  <si>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</si>
  <si>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</si>
  <si>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</si>
  <si>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</si>
  <si>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</si>
  <si>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</si>
  <si>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</si>
  <si>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</si>
  <si>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</si>
  <si>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</si>
  <si>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</si>
  <si>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</si>
  <si>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</si>
  <si>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</si>
  <si>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</si>
  <si>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</si>
  <si>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</si>
  <si>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</si>
  <si>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</si>
  <si>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</si>
  <si>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</si>
  <si>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</si>
  <si>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</si>
  <si>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</si>
  <si>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</si>
  <si>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</si>
  <si>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</si>
  <si>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</si>
  <si>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</si>
  <si>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</si>
  <si>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</si>
  <si>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</si>
  <si>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</si>
  <si>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</si>
  <si>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</si>
  <si>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</si>
  <si>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</si>
  <si>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</si>
  <si>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</si>
  <si>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</si>
  <si>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</si>
  <si>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</si>
  <si>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</si>
  <si>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</si>
  <si>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</si>
  <si>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</si>
  <si>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</si>
  <si>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</si>
  <si>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</si>
  <si>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</si>
  <si>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</si>
  <si>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</si>
  <si>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</si>
  <si>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</si>
  <si>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</si>
  <si>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</si>
  <si>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</si>
  <si>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</si>
  <si>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</si>
  <si>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</si>
  <si>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</si>
  <si>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</si>
  <si>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</si>
  <si>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</si>
  <si>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</si>
  <si>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</si>
  <si>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</si>
  <si>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</si>
  <si>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</si>
  <si>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</si>
  <si>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</si>
  <si>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</si>
  <si>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</si>
  <si>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</si>
  <si>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</si>
  <si>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</si>
  <si>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</si>
  <si>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</si>
  <si>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</si>
  <si>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</si>
  <si>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</si>
  <si>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</si>
  <si>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</si>
  <si>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</si>
  <si>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</si>
  <si>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</si>
  <si>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</si>
  <si>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</si>
  <si>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</si>
  <si>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</si>
  <si>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</si>
  <si>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</si>
  <si>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</si>
  <si>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</si>
  <si>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</si>
  <si>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</si>
  <si>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</si>
  <si>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</si>
  <si>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</si>
  <si>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</si>
  <si>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</si>
  <si>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</si>
  <si>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</si>
  <si>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</si>
  <si>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</si>
  <si>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</si>
  <si>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</si>
  <si>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</si>
  <si>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</si>
  <si>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</si>
  <si>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</si>
  <si>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</si>
  <si>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</si>
  <si>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</si>
  <si>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</si>
  <si>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</si>
  <si>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</si>
  <si>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</si>
  <si>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</si>
  <si>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</si>
  <si>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</si>
  <si>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</si>
  <si>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</si>
  <si>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</si>
  <si>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</si>
  <si>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</si>
  <si>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</si>
  <si>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</si>
  <si>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</si>
  <si>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</si>
  <si>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</si>
  <si>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</si>
  <si>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</si>
  <si>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</si>
  <si>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</si>
  <si>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</si>
  <si>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</si>
  <si>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</si>
  <si>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</si>
  <si>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</si>
  <si>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</si>
  <si>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</si>
  <si>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</si>
  <si>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</si>
  <si>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</si>
  <si>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</si>
  <si>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</si>
  <si>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</si>
  <si>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</si>
  <si>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</si>
  <si>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</si>
  <si>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</si>
  <si>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</si>
  <si>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</si>
  <si>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</si>
  <si>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</si>
  <si>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</si>
  <si>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</si>
  <si>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</si>
  <si>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</si>
  <si>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</si>
  <si>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</si>
  <si>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</si>
  <si>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</si>
  <si>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</si>
  <si>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</si>
  <si>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</si>
  <si>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</si>
  <si>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</si>
  <si>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</si>
  <si>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</si>
  <si>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</si>
  <si>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</si>
  <si>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</si>
  <si>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</si>
  <si>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</si>
  <si>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</si>
  <si>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</si>
  <si>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</si>
  <si>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</si>
  <si>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</si>
  <si>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</si>
  <si>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</si>
  <si>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</si>
  <si>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</si>
  <si>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</si>
  <si>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</si>
  <si>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</si>
  <si>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</si>
  <si>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</si>
  <si>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</si>
  <si>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</si>
  <si>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</si>
  <si>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</si>
  <si>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</si>
  <si>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</si>
  <si>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</si>
  <si>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</si>
  <si>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</si>
  <si>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</si>
  <si>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</si>
  <si>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</si>
  <si>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</si>
  <si>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</si>
  <si>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</si>
  <si>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</si>
  <si>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</si>
  <si>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</si>
  <si>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</si>
  <si>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</si>
  <si>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</si>
  <si>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</si>
  <si>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</si>
  <si>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</si>
  <si>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</si>
  <si>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</si>
  <si>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</si>
  <si>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</si>
  <si>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</si>
  <si>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</si>
  <si>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</si>
  <si>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</si>
  <si>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</si>
  <si>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</si>
  <si>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</si>
  <si>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</si>
  <si>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</si>
  <si>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</si>
  <si>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</si>
  <si>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</si>
  <si>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</si>
  <si>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</si>
  <si>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</si>
  <si>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</si>
  <si>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</si>
  <si>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</si>
  <si>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</si>
  <si>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</si>
  <si>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</si>
  <si>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</si>
  <si>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</si>
  <si>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</si>
  <si>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</si>
  <si>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</si>
  <si>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</si>
  <si>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</si>
  <si>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</si>
  <si>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</si>
  <si>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</si>
  <si>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</si>
  <si>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</si>
  <si>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</si>
  <si>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</si>
  <si>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</si>
  <si>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</si>
  <si>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</si>
  <si>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</si>
  <si>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</si>
  <si>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</si>
  <si>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</si>
  <si>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</si>
  <si>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</si>
  <si>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</si>
  <si>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</si>
  <si>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</si>
  <si>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</si>
  <si>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</si>
  <si>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</si>
  <si>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</si>
  <si>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</si>
  <si>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</si>
  <si>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</si>
  <si>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</si>
  <si>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</si>
  <si>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</si>
  <si>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</si>
  <si>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</si>
  <si>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</si>
  <si>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</si>
  <si>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</si>
  <si>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</si>
  <si>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</si>
  <si>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</si>
  <si>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</si>
  <si>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</si>
  <si>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</si>
  <si>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</si>
  <si>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</si>
  <si>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</si>
  <si>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</si>
  <si>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</si>
  <si>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</si>
  <si>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</si>
  <si>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</si>
  <si>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</si>
  <si>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</si>
  <si>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</si>
  <si>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</si>
  <si>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</si>
  <si>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</si>
  <si>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</si>
  <si>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</si>
  <si>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</si>
  <si>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</si>
  <si>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</si>
  <si>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</si>
  <si>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</si>
  <si>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</si>
  <si>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</si>
  <si>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</si>
  <si>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</si>
  <si>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</si>
  <si>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</si>
  <si>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</si>
  <si>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</si>
  <si>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</si>
  <si>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</si>
  <si>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</si>
  <si>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</si>
  <si>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</si>
  <si>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</si>
  <si>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</si>
  <si>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</si>
  <si>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</si>
  <si>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</si>
  <si>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</si>
  <si>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</si>
  <si>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</si>
  <si>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</si>
  <si>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</si>
  <si>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</si>
  <si>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</si>
  <si>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</si>
  <si>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</si>
  <si>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</si>
  <si>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</si>
  <si>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</si>
  <si>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</si>
  <si>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</si>
  <si>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</si>
  <si>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</si>
  <si>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</si>
  <si>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</si>
  <si>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</si>
  <si>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</si>
  <si>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</si>
  <si>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</si>
  <si>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</si>
  <si>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</si>
  <si>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</si>
  <si>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</si>
  <si>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</si>
  <si>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</si>
  <si>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</si>
  <si>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</si>
  <si>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</si>
  <si>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</si>
  <si>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</si>
  <si>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</si>
  <si>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</si>
  <si>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</si>
  <si>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</si>
  <si>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</si>
  <si>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</si>
  <si>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</si>
  <si>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</si>
  <si>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</si>
  <si>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</si>
  <si>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</si>
  <si>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</si>
  <si>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</si>
  <si>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</si>
  <si>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</si>
  <si>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</si>
  <si>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</si>
  <si>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</si>
  <si>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</si>
  <si>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</si>
  <si>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</si>
  <si>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</si>
  <si>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</si>
  <si>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</si>
  <si>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</si>
  <si>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</si>
  <si>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</si>
  <si>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</si>
  <si>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</si>
  <si>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</si>
  <si>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</si>
  <si>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</si>
  <si>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</si>
  <si>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</si>
  <si>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</si>
  <si>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</si>
  <si>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</si>
  <si>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</si>
  <si>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</si>
  <si>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</si>
  <si>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</si>
  <si>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</si>
  <si>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</si>
  <si>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</si>
  <si>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</si>
  <si>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</si>
  <si>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</si>
  <si>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</si>
  <si>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</si>
  <si>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</si>
  <si>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</si>
  <si>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</si>
  <si>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</si>
  <si>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</si>
  <si>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</si>
  <si>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</si>
  <si>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</si>
  <si>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</si>
  <si>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</si>
  <si>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</si>
  <si>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</si>
  <si>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</si>
  <si>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</si>
  <si>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</si>
  <si>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</si>
  <si>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</si>
  <si>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</si>
  <si>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X 1",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</si>
  <si>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</si>
  <si>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</si>
  <si>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</si>
  <si>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</si>
  <si>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</si>
  <si>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</si>
  <si>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</si>
  <si>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</si>
  <si>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</si>
  <si>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</si>
  <si>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</si>
  <si>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</si>
  <si>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</si>
  <si>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</si>
  <si>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</si>
  <si>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</si>
  <si>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</si>
  <si>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</si>
  <si>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</si>
  <si>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</si>
  <si>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</si>
  <si>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</si>
  <si>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</si>
  <si>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</si>
  <si>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</si>
  <si>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</si>
  <si>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</si>
  <si>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</si>
  <si>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</si>
  <si>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</si>
  <si>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</si>
  <si>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</si>
  <si>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</si>
  <si>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</si>
  <si>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</si>
  <si>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</si>
  <si>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</si>
  <si>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</si>
  <si>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</si>
  <si>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</si>
  <si>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</si>
  <si>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</si>
  <si>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</si>
  <si>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</si>
  <si>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</si>
  <si>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</si>
  <si>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</si>
  <si>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</si>
  <si>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</si>
  <si>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</si>
  <si>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</si>
  <si>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</si>
  <si>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</si>
  <si>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</si>
  <si>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</si>
  <si>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</si>
  <si>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</si>
  <si>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</si>
  <si>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</si>
  <si>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</si>
  <si>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</si>
  <si>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</si>
  <si>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</si>
  <si>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</si>
  <si>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</si>
  <si>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</si>
  <si>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</si>
  <si>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</si>
  <si>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</si>
  <si>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</si>
  <si>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</si>
  <si>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</si>
  <si>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</si>
  <si>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</si>
  <si>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</si>
  <si>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</si>
  <si>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</si>
  <si>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</si>
  <si>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</si>
  <si>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</si>
  <si>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</si>
  <si>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</si>
  <si>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</si>
  <si>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</si>
  <si>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</si>
  <si>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</si>
  <si>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</si>
  <si>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</si>
  <si>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</si>
  <si>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</si>
  <si>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</si>
  <si>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</si>
  <si>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</si>
  <si>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</si>
  <si>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</si>
  <si>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</si>
  <si>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</si>
  <si>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</si>
  <si>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</si>
  <si>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</si>
  <si>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</si>
  <si>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</si>
  <si>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</si>
  <si>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</si>
  <si>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</si>
  <si>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</si>
  <si>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</si>
  <si>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</si>
  <si>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</si>
  <si>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</si>
  <si>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</si>
  <si>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</si>
  <si>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</si>
  <si>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</si>
  <si>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</si>
  <si>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</si>
  <si>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</si>
  <si>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</si>
  <si>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</si>
  <si>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</si>
  <si>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</si>
  <si>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</si>
  <si>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</si>
  <si>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</si>
  <si>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</si>
  <si>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</si>
  <si>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</si>
  <si>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</si>
  <si>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</si>
  <si>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</si>
  <si>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</si>
  <si>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</si>
  <si>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</si>
  <si>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</si>
  <si>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</si>
  <si>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</si>
  <si>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</si>
  <si>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</si>
  <si>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</si>
  <si>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</si>
  <si>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</si>
  <si>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</si>
  <si>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</si>
  <si>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</si>
  <si>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</si>
  <si>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</si>
  <si>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</si>
  <si>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</si>
  <si>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</si>
  <si>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</si>
  <si>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</si>
  <si>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</si>
  <si>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</si>
  <si>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</si>
  <si>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</si>
  <si>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</si>
  <si>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</si>
  <si>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</si>
  <si>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</si>
  <si>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</si>
  <si>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</si>
  <si>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</si>
  <si>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</si>
  <si>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</si>
  <si>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</si>
  <si>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</si>
  <si>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</si>
  <si>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</si>
  <si>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</si>
  <si>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</si>
  <si>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</si>
  <si>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</si>
  <si>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</si>
  <si>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</si>
  <si>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</si>
  <si>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</si>
  <si>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</si>
  <si>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</si>
  <si>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</si>
  <si>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</si>
  <si>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</si>
  <si>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</si>
  <si>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</si>
  <si>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</si>
  <si>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</si>
  <si>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</si>
  <si>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</si>
  <si>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</si>
  <si>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</si>
  <si>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</si>
  <si>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</si>
  <si>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</si>
  <si>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</si>
  <si>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</si>
  <si>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</si>
  <si>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</si>
  <si>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</si>
  <si>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</si>
  <si>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</si>
  <si>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</si>
  <si>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</si>
  <si>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</si>
  <si>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</si>
  <si>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</si>
  <si>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</si>
  <si>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</si>
  <si>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</si>
  <si>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</si>
  <si>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</si>
  <si>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</si>
  <si>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</si>
  <si>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</si>
  <si>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</si>
  <si>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</si>
  <si>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</si>
  <si>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</si>
  <si>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</si>
  <si>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</si>
  <si>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</si>
  <si>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</si>
  <si>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</si>
  <si>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</si>
  <si>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</si>
  <si>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</si>
  <si>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</si>
  <si>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</si>
  <si>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</si>
  <si>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</si>
  <si>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</si>
  <si>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</si>
  <si>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</si>
  <si>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</si>
  <si>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</si>
  <si>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</si>
  <si>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</si>
  <si>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</si>
  <si>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</si>
  <si>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</si>
  <si>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</si>
  <si>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</si>
  <si>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</si>
  <si>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</si>
  <si>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SPRINKLER TIPO PENDENTE, 68 °C, UNIÃO POR ROSCA DN 15 (1/2") - FORNECIMENTO E INSTALAÇÃO. AF_12/2015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</si>
  <si>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</si>
  <si>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</si>
  <si>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</si>
  <si>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</si>
  <si>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</si>
  <si>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</si>
  <si>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</si>
  <si>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</si>
  <si>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</si>
  <si>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</si>
  <si>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</si>
  <si>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</si>
  <si>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</si>
  <si>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</si>
  <si>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</si>
  <si>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</si>
  <si>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</si>
  <si>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</si>
  <si>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</si>
  <si>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</si>
  <si>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</si>
  <si>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</si>
  <si>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</si>
  <si>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</si>
  <si>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</si>
  <si>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</si>
  <si>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</si>
  <si>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</si>
  <si>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</si>
  <si>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</si>
  <si>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</si>
  <si>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</si>
  <si>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</si>
  <si>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</si>
  <si>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</si>
  <si>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</si>
  <si>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</si>
  <si>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</si>
  <si>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</si>
  <si>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</si>
  <si>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</si>
  <si>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</si>
  <si>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</si>
  <si>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</si>
  <si>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</si>
  <si>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</si>
  <si>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</si>
  <si>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</si>
  <si>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</si>
  <si>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</si>
  <si>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</si>
  <si>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</si>
  <si>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</si>
  <si>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</si>
  <si>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</si>
  <si>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</si>
  <si>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</si>
  <si>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</si>
  <si>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</si>
  <si>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</si>
  <si>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</si>
  <si>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</si>
  <si>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</si>
  <si>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</si>
  <si>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</si>
  <si>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</si>
  <si>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</si>
  <si>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</si>
  <si>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</si>
  <si>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</si>
  <si>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</si>
  <si>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</si>
  <si>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</si>
  <si>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</si>
  <si>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</si>
  <si>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</si>
  <si>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</si>
  <si>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</si>
  <si>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</si>
  <si>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</si>
  <si>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</si>
  <si>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</si>
  <si>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</si>
  <si>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</si>
  <si>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</si>
  <si>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</si>
  <si>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</si>
  <si>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</si>
  <si>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</si>
  <si>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</si>
  <si>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</si>
  <si>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</si>
  <si>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</si>
  <si>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</si>
  <si>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</si>
  <si>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</si>
  <si>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</si>
  <si>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</si>
  <si>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</si>
  <si>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</si>
  <si>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</si>
  <si>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</si>
  <si>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</si>
  <si>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</si>
  <si>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</si>
  <si>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</si>
  <si>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</si>
  <si>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</si>
  <si>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</si>
  <si>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</si>
  <si>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</si>
  <si>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</si>
  <si>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</si>
  <si>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</si>
  <si>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</si>
  <si>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</si>
  <si>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</si>
  <si>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</si>
  <si>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</si>
  <si>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</si>
  <si>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</si>
  <si>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</si>
  <si>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</si>
  <si>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</si>
  <si>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</si>
  <si>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</si>
  <si>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</si>
  <si>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</si>
  <si>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</si>
  <si>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</si>
  <si>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</si>
  <si>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</si>
  <si>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</si>
  <si>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</si>
  <si>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</si>
  <si>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</si>
  <si>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</si>
  <si>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</si>
  <si>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</si>
  <si>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</si>
  <si>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</si>
  <si>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</si>
  <si>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</si>
  <si>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</si>
  <si>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</si>
  <si>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</si>
  <si>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</si>
  <si>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</si>
  <si>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</si>
  <si>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</si>
  <si>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</si>
  <si>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</si>
  <si>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</si>
  <si>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</si>
  <si>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</si>
  <si>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</si>
  <si>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</si>
  <si>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</si>
  <si>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</si>
  <si>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</si>
  <si>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</si>
  <si>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</si>
  <si>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</si>
  <si>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</si>
  <si>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</si>
  <si>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</si>
  <si>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</si>
  <si>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</si>
  <si>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</si>
  <si>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</si>
  <si>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</si>
  <si>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</si>
  <si>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</si>
  <si>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</si>
  <si>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</si>
  <si>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</si>
  <si>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45 GRAUS, EM AÇO, CONEXÃO RANHURADA, DN 50 (2),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</si>
  <si>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</si>
  <si>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</si>
  <si>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90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</si>
  <si>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</si>
  <si>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</si>
  <si>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</si>
  <si>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</si>
  <si>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</si>
  <si>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</si>
  <si>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COM REDUÇÃO, EM AÇO, CONEXÃO SOLDADA, DN 50 X 40 MM (2 X 1 1/2),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</si>
  <si>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</si>
  <si>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</si>
  <si>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EM AÇO, CONEXÃO SOLDADA, DN 80 (3), INSTALADO EM PRUMADAS - FORNECIMENTO E INSTALAÇÃO. AF_12/2015</t>
  </si>
  <si>
    <t>LUVA COM REDUÇÃO, EM AÇO, CONEXÃO SOLDADA, DN 80 X 65 MM (3" X 2 1/2"),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</si>
  <si>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</si>
  <si>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</si>
  <si>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</si>
  <si>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</si>
  <si>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</si>
  <si>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</si>
  <si>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</si>
  <si>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</si>
  <si>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</si>
  <si>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</si>
  <si>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</si>
  <si>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</si>
  <si>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</si>
  <si>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</si>
  <si>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</si>
  <si>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</si>
  <si>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</si>
  <si>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</si>
  <si>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</si>
  <si>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</si>
  <si>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</si>
  <si>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</si>
  <si>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</si>
  <si>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</si>
  <si>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</si>
  <si>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</si>
  <si>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</si>
  <si>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</si>
  <si>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</si>
  <si>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</si>
  <si>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</si>
  <si>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</si>
  <si>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</si>
  <si>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</si>
  <si>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</si>
  <si>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</si>
  <si>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</si>
  <si>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</si>
  <si>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</si>
  <si>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</si>
  <si>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</si>
  <si>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</si>
  <si>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</si>
  <si>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</si>
  <si>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</si>
  <si>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</si>
  <si>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</si>
  <si>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</si>
  <si>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</si>
  <si>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</si>
  <si>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</si>
  <si>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</si>
  <si>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</si>
  <si>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</si>
  <si>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</si>
  <si>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</si>
  <si>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</si>
  <si>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</si>
  <si>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</si>
  <si>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</si>
  <si>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</si>
  <si>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</si>
  <si>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</si>
  <si>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</si>
  <si>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</si>
  <si>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</si>
  <si>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</si>
  <si>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</si>
  <si>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</si>
  <si>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</si>
  <si>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</si>
  <si>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</si>
  <si>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</si>
  <si>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</si>
  <si>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</si>
  <si>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</si>
  <si>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</si>
  <si>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</si>
  <si>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</si>
  <si>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</si>
  <si>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</si>
  <si>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</si>
  <si>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</si>
  <si>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CONECTOR EM BRONZE/LATÃO, DN 22 MM X 1/2", SEM ANEL DE SOLDA, BOLSA X ROSCA F, INSTALADO EM PRUMADA  FORNECIMENTO E INSTALAÇÃO. AF_01/2016</t>
  </si>
  <si>
    <t>TAMPA DE CONCRETO ARMADO 60X60X5CM PARA CAIXA</t>
  </si>
  <si>
    <t>74166/2</t>
  </si>
  <si>
    <t>CAIXA DE INSPECAO EM ANEL DE CONCRETO PRE MOLDADO, COM 950MM DE ALTURA TOTAL. ANEIS COM ESP=50MM, DIAM.=600MM. EXCLUSIVE TAMPAO E ESCAVACAO - FORNECIMENTO E INSTALACAO</t>
  </si>
  <si>
    <t>CAIXA D´ÁGUA EM POLIETILENO, 1000 LITROS, COM ACESSÓRIOS</t>
  </si>
  <si>
    <t>CAIXA D´AGUA EM POLIETILENO, 500 LITROS, COM ACESSÓRIOS</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</si>
  <si>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</si>
  <si>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</si>
  <si>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</si>
  <si>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</si>
  <si>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</si>
  <si>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</si>
  <si>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</si>
  <si>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</si>
  <si>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</si>
  <si>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</si>
  <si>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</si>
  <si>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</si>
  <si>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</si>
  <si>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</si>
  <si>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</si>
  <si>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</si>
  <si>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</si>
  <si>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</si>
  <si>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</si>
  <si>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</si>
  <si>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</si>
  <si>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</si>
  <si>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</si>
  <si>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</si>
  <si>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</si>
  <si>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</si>
  <si>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</si>
  <si>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</si>
  <si>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</si>
  <si>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</si>
  <si>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VASO SANITARIO INFANTIL SIFONADO, PARA VALVULA DE DESCARGA, EM LOUCA BRANCA, COM ACESSORIOS, INCLUSIVE ASSENTO PLASTICO, BOLSA DE BORRACHA PARA LIGACAO, TUBO PVC LIGACAO - FORNECIMENTO E INSTALACAO</t>
  </si>
  <si>
    <t>TANQUE DE LOUÇA BRANCA COM COLUNA, 30L OU EQUIVALENTE - FORNECIMENTO E INSTALAÇÃO. AF_12/2013</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</si>
  <si>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</si>
  <si>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</si>
  <si>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</si>
  <si>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1.1/2" X 1.1/2" PARA TANQUE OU LAVATÓRIO, COM OU SEM LADRÃO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</si>
  <si>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</si>
  <si>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</si>
  <si>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</si>
  <si>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</si>
  <si>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</si>
  <si>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</si>
  <si>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</si>
  <si>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</si>
  <si>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</si>
  <si>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</si>
  <si>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VASO SANITÁRIO SIFONADO COM CAIXA ACOPLADA LOUÇA BRANCA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</si>
  <si>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</si>
  <si>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</si>
  <si>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</si>
  <si>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</si>
  <si>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</si>
  <si>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</si>
  <si>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</si>
  <si>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</si>
  <si>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</si>
  <si>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</si>
  <si>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</si>
  <si>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TORNEIRA CROMADA DE MESA, 1/2" OU 3/4", PARA LAVATÓRIO, PADRÃO POPULAR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</si>
  <si>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</si>
  <si>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</si>
  <si>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</si>
  <si>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</si>
  <si>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</si>
  <si>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POPULAR - FORNECIMENTO E INSTALAÇÃO. AF_12/2013</t>
  </si>
  <si>
    <t>TORNEIRA CROMADA 1/2" OU 3/4" PARA TANQUE, PADRÃO MÉDIO - FORNECIMENTO E INSTALAÇÃO. AF_12/2013</t>
  </si>
  <si>
    <t>TORNEIRA CROMADA DE MESA, 1/2" OU 3/4", PARA LAVATÓRIO, PADRÃO MÉDIO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</si>
  <si>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</si>
  <si>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</si>
  <si>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METAL CROMADO PADRÃO POPULAR - FORNECIMENTO E INSTALAÇÃO. AF_12/2013</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</si>
  <si>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</si>
  <si>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</si>
  <si>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</si>
  <si>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</si>
  <si>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</si>
  <si>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</si>
  <si>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</si>
  <si>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</si>
  <si>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</si>
  <si>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</si>
  <si>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</si>
  <si>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</si>
  <si>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</si>
  <si>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</si>
  <si>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</si>
  <si>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</si>
  <si>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</si>
  <si>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</si>
  <si>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</si>
  <si>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</si>
  <si>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BANCADA MÁRMORE BRANCO POLIDO 0,50X0,60M, INCLUSO CUBA DE EMBUTIR OVAL EM LOUÇA BRANCA 35 X 50CM, VÁLVULA, SIFÃO TIPO GARRAFA E ENGATE FLEXÍVEL 40CM EM METAL CROMADO E APARELHO MISTURADOR DE MESA, PADRÃO MÉDIO - FORNECIMENTO E INSTALAÇÃO. AF_12/2013</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</si>
  <si>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</si>
  <si>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</si>
  <si>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VASO SANITARIO SIFONADO CONVENCIONAL COM  LOUÇA BRANCA - FORNECIMENTO E INSTALAÇÃO. AF_10/2016</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</si>
  <si>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</si>
  <si>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</si>
  <si>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PORTA TOALHA ROSTO EM METAL CROMADO, TIPO ARGOLA, INCLUSO FIXAÇÃO. AF_10/2016</t>
  </si>
  <si>
    <t>PORTA TOALHA BANHO EM METAL CROMADO, TIPO BARRA, INCLUSO FIXAÇÃO. AF_10/2016</t>
  </si>
  <si>
    <t>SABONETEIRA DE PAREDE EM METAL CROMADO, INCLUSO FIXAÇÃO. AF_10/2016</t>
  </si>
  <si>
    <t>KIT DE ACESSORIOS PARA BANHEIRO EM METAL CROMADO, 5 PECAS, INCLUSO FIXAÇÃO. AF_10/2016</t>
  </si>
  <si>
    <t>TAMPA EM CONCRETO ARMADO 60X60X5CM P/CX INSPECAO/FOSSA SEPTICA</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</si>
  <si>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</si>
  <si>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</si>
  <si>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</si>
  <si>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</si>
  <si>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</si>
  <si>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</si>
  <si>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</si>
  <si>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</si>
  <si>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</si>
  <si>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</si>
  <si>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</si>
  <si>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</si>
  <si>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</si>
  <si>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</si>
  <si>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</si>
  <si>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</si>
  <si>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</si>
  <si>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</si>
  <si>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</si>
  <si>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</si>
  <si>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</si>
  <si>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</si>
  <si>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</si>
  <si>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</si>
  <si>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</si>
  <si>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</si>
  <si>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</si>
  <si>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</si>
  <si>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</si>
  <si>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</si>
  <si>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</si>
  <si>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</si>
  <si>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</si>
  <si>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</si>
  <si>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</si>
  <si>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</si>
  <si>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</si>
  <si>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</si>
  <si>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</si>
  <si>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</si>
  <si>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</si>
  <si>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</si>
  <si>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</si>
  <si>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</si>
  <si>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</si>
  <si>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73795/5</t>
  </si>
  <si>
    <t>VÁLVULA DE RETENÇÃO VERTICAL Ø 50MM (2") - FORNECIMENTO E INSTALAÇÃO</t>
  </si>
  <si>
    <t>73795/9</t>
  </si>
  <si>
    <t>VALVULA DE RETENCAO HORIZONTAL Ø 25MM (1) - FORNECIMENTO E INSTALACAO</t>
  </si>
  <si>
    <t>73795/10</t>
  </si>
  <si>
    <t>VÁLVULA DE RETENÇÃO HORIZONTAL Ø 32MM (1.1/4") - FORNECIMENTO E INSTALAÇÃO</t>
  </si>
  <si>
    <t>74093/1</t>
  </si>
  <si>
    <t>VALVULA PE COM CRIVO BRONZE 1.1/4" - FORNECIMENTO E INSTALACAO</t>
  </si>
  <si>
    <t>74169/1</t>
  </si>
  <si>
    <t>REGISTRO/VALVULA GLOBO ANGULAR 45 GRAUS EM LATAO PARA HIDRANTES DE INCÊNDIO PREDIAL DN 2.1/2, COM VOLANTE, CLASSE DE PRESSAO DE ATE 200 PSI - FORNECIMENTO E INSTALACAO</t>
  </si>
  <si>
    <t>REGISTRO DE PRESSÃO BRUTO, LATÃO, ROSCÁVEL, 1/2", FORNECIDO E INSTALADO EM RAMAL DE ÁGUA. AF_12/2014</t>
  </si>
  <si>
    <t>REGISTRO DE PRESSÃO BRUTO, LATÃO,  ROSCÁVEL, 3/4,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</si>
  <si>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</si>
  <si>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</si>
  <si>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</si>
  <si>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</si>
  <si>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</si>
  <si>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</si>
  <si>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</si>
  <si>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</si>
  <si>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</si>
  <si>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</si>
  <si>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GAVETA BRUTO, LATÃO, ROSCÁVEL, 1/2",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</si>
  <si>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</si>
  <si>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</si>
  <si>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</si>
  <si>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</si>
  <si>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</si>
  <si>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</si>
  <si>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</si>
  <si>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</si>
  <si>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</si>
  <si>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</si>
  <si>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</si>
  <si>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</si>
  <si>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</si>
  <si>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</si>
  <si>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</si>
  <si>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</si>
  <si>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BOIA, ROSCÁVEL, 1/2 , FORNECIDA E INSTALADA EM RESERVAÇÃO DE ÁGUA. AF_06/2016</t>
  </si>
  <si>
    <t>TORNEIRA DE BOIA, ROSCÁVEL, 3/4 ,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</si>
  <si>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</si>
  <si>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</si>
  <si>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</si>
  <si>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</si>
  <si>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</si>
  <si>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</si>
  <si>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</si>
  <si>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</si>
  <si>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</si>
  <si>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</si>
  <si>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</si>
  <si>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</si>
  <si>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</si>
  <si>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</si>
  <si>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</si>
  <si>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</si>
  <si>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</si>
  <si>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</si>
  <si>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</si>
  <si>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</si>
  <si>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</si>
  <si>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</si>
  <si>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</si>
  <si>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</si>
  <si>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</si>
  <si>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</si>
  <si>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</si>
  <si>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</si>
  <si>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</si>
  <si>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</si>
  <si>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</si>
  <si>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</si>
  <si>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</si>
  <si>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</si>
  <si>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</si>
  <si>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</si>
  <si>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</si>
  <si>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</si>
  <si>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</si>
  <si>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</si>
  <si>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</si>
  <si>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</si>
  <si>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</si>
  <si>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CAIXA DE AREIA 40X40X40CM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</si>
  <si>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</si>
  <si>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</si>
  <si>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</si>
  <si>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</si>
  <si>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</si>
  <si>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</si>
  <si>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</si>
  <si>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</si>
  <si>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</si>
  <si>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</si>
  <si>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</si>
  <si>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</si>
  <si>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</si>
  <si>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</si>
  <si>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</si>
  <si>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</si>
  <si>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</si>
  <si>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</si>
  <si>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</si>
  <si>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</si>
  <si>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</si>
  <si>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</si>
  <si>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</si>
  <si>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</si>
  <si>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</si>
  <si>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</si>
  <si>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</si>
  <si>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</si>
  <si>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</si>
  <si>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</si>
  <si>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</si>
  <si>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</si>
  <si>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</si>
  <si>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</si>
  <si>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</si>
  <si>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</si>
  <si>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</si>
  <si>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</si>
  <si>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</si>
  <si>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</si>
  <si>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</si>
  <si>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</si>
  <si>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</si>
  <si>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</si>
  <si>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</si>
  <si>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</si>
  <si>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</si>
  <si>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</si>
  <si>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</si>
  <si>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</si>
  <si>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</si>
  <si>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</si>
  <si>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</si>
  <si>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</si>
  <si>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</si>
  <si>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</si>
  <si>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</si>
  <si>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</si>
  <si>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</si>
  <si>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</si>
  <si>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</si>
  <si>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</si>
  <si>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MÃO-FRANCESA EM AÇO, ABAS IGUAIS 40 CM, CAPACIDADE MÍNIMA 70 KG, BRANCO  FORNECIMENTO E INSTALAÇÃO. AF_11/2016</t>
  </si>
  <si>
    <t>MÃO-FRANCESA EM AÇO, ABAS IGUAIS 30 CM, CAPACIDADE MÍNIMA 60 KG, BRANCO  FORNECIMENTO E INSTALAÇÃO. AF_11/2016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</si>
  <si>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</si>
  <si>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</si>
  <si>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</si>
  <si>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</si>
  <si>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</si>
  <si>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TIL (TUBO DE INSPEÇÃO E LIMPEZA) RADIAL PARA ESGOTO, EM PVC, DN 300 X 200 MM. AF_05/2018</t>
  </si>
  <si>
    <t>73826/1</t>
  </si>
  <si>
    <t>INSTALACAO DE COMPRESSOR DE AR, POTENCIA &lt;= 5 CV</t>
  </si>
  <si>
    <t>73826/2</t>
  </si>
  <si>
    <t>INSTALACAO DE COMPRESSOR DE AR, POTENCIA &gt; 5 E &lt;= 10 CV</t>
  </si>
  <si>
    <t>73834/1</t>
  </si>
  <si>
    <t>INSTALACAO DE CONJ.MOTO BOMBA SUBMERSIVEL ATE 10 CV</t>
  </si>
  <si>
    <t>73834/2</t>
  </si>
  <si>
    <t>INSTALACAO DE CONJ.MOTO BOMBA SUBMERSIVEL DE 11 A 25 CV</t>
  </si>
  <si>
    <t>73834/3</t>
  </si>
  <si>
    <t>INSTALACAO DE CONJ.MOTO BOMBA SUBMERSIVEL DE 26 A 50 CV</t>
  </si>
  <si>
    <t>73834/4</t>
  </si>
  <si>
    <t>INSTALACAO DE CONJ.MOTO BOMBA SUBMERSIVEL DE 51 A 100 CV</t>
  </si>
  <si>
    <t>73835/1</t>
  </si>
  <si>
    <t>INSTALACAO DE CONJ.MOTO BOMBA VERTICAL POT &lt;= 100 CV</t>
  </si>
  <si>
    <t>73835/2</t>
  </si>
  <si>
    <t>INSTALACAO DE CONJ.MOTO BOMBA VERTICAL 100 &lt; POT &lt;= 200 CV</t>
  </si>
  <si>
    <t>73835/3</t>
  </si>
  <si>
    <t>INSTALACAO DE CONJ.MOTO BOMBA VERTICAL 200 &lt; POT &lt;= 300 CV</t>
  </si>
  <si>
    <t>73836/1</t>
  </si>
  <si>
    <t>INSTALACAO DE CONJ.MOTO BOMBA HORIZONTAL ATE 10 CV</t>
  </si>
  <si>
    <t>73836/2</t>
  </si>
  <si>
    <t>INSTALACAO DE CONJ.MOTO BOMBA HORIZONTAL DE 12,5 A 25 CV</t>
  </si>
  <si>
    <t>73836/3</t>
  </si>
  <si>
    <t>INSTALACAO DE CONJ.MOTO BOMBA HORIZONTAL DE 30 A 75 CV</t>
  </si>
  <si>
    <t>73836/4</t>
  </si>
  <si>
    <t>INSTALACAO DE CONJ.MOTO BOMBA HORIZONTAL DE 100 A 150 CV</t>
  </si>
  <si>
    <t>73837/1</t>
  </si>
  <si>
    <t>INSTALACAO DE CONJ.MOTO BOMBA SUBMERSO ATE 5 CV</t>
  </si>
  <si>
    <t>73837/2</t>
  </si>
  <si>
    <t>INSTALACAO DE CONJ.MOTO BOMBA SUBMERSO DE 6 A 25 CV</t>
  </si>
  <si>
    <t>73837/3</t>
  </si>
  <si>
    <t>INSTALACAO DE CONJ.MOTO BOMBA SUBMERSO DE 26 A 50 CV</t>
  </si>
  <si>
    <t>INSTALACAO DE CLORADOR</t>
  </si>
  <si>
    <t>LEITO FILTRANTE - ASSENTAMENTO DE BLOCOS LEOPOLD</t>
  </si>
  <si>
    <t>LEITO FILTRANTE - COLOCACAO DE LONA PLASTICA</t>
  </si>
  <si>
    <t>INSTALACAO DE BOMBA DOSADORA</t>
  </si>
  <si>
    <t>INSTALACAO DE AGITADOR</t>
  </si>
  <si>
    <t>73824/1</t>
  </si>
  <si>
    <t>INSTALACAO DE MISTURADOR VERTICAL</t>
  </si>
  <si>
    <t>73825/2</t>
  </si>
  <si>
    <t>VERTEDOR TRIANGULAR DE ALUMINIO</t>
  </si>
  <si>
    <t>73873/1</t>
  </si>
  <si>
    <t>LEITO FILTRANTE - COLOCACAO E APILOAMENTO DE TERRA NO FILTRO</t>
  </si>
  <si>
    <t>73873/2</t>
  </si>
  <si>
    <t>LEITO FILTRANTE - FORN.E ENCHIMENTO C/ BRITA NO. 4</t>
  </si>
  <si>
    <t>73873/3</t>
  </si>
  <si>
    <t>LEITO FILTRANTE - COLOCACAO DE AREIA NOS FILTROS</t>
  </si>
  <si>
    <t>73873/4</t>
  </si>
  <si>
    <t>LEITO FILTRANTE - COLOCACAO DE PEDREGULHOS NOS FILTROS</t>
  </si>
  <si>
    <t>73873/5</t>
  </si>
  <si>
    <t>LEITO FILTRANTE - COLOCACAO DE ANTRACITO NOS FILTROS</t>
  </si>
  <si>
    <t>73827/1</t>
  </si>
  <si>
    <t>KIT CAVALETE PVC COM REGISTRO 1/2" - FORNECIMENTO E INSTALAÇÃO</t>
  </si>
  <si>
    <t>74218/1</t>
  </si>
  <si>
    <t>KIT CAVALETE PVC COM REGISTRO 3/4" - FORNECIMENTO E INSTALACAO</t>
  </si>
  <si>
    <t>74253/1</t>
  </si>
  <si>
    <t>RAMAL PREDIAL EM TUBO PEAD 20MM - FORNECIMENTO, INSTALAÇÃO, ESCAVAÇÃO E REATERRO</t>
  </si>
  <si>
    <t>LIGACAO DA REDE 50MM AO RAMAL PREDIAL 1/2"</t>
  </si>
  <si>
    <t>LIGAÇÃO DOMICILIAR DE ESGOTO DN 100MM, DA CASA ATÉ A CAIXA, COMPOSTO POR 10,0M TUBO DE PVC ESGOTO PREDIAL DN 100MM E CAIXA DE ALVENARIA COM TAMPA DE CONCRETO - FORNECIMENTO E INSTALAÇÃO</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</si>
  <si>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</si>
  <si>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</si>
  <si>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</si>
  <si>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</si>
  <si>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</si>
  <si>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</si>
  <si>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</si>
  <si>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</si>
  <si>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ESCAVACAO SUBMERSA COM DRAGA DE MANDIBULA</t>
  </si>
  <si>
    <t>DRAGAGEM (C/ ESCAVADEIRA DRAG LINE DE ARRASTE 140HP)</t>
  </si>
  <si>
    <t>73903/1</t>
  </si>
  <si>
    <t>LIMPEZA SUPERFICIAL DA CAMADA VEGETAL EM JAZIDA</t>
  </si>
  <si>
    <t>74151/1</t>
  </si>
  <si>
    <t>ESCAVACAO E CARGA MATERIAL 1A CATEGORIA, UTILIZANDO TRATOR DE ESTEIRAS DE 110 A 160HP COM LAMINA, PESO OPERACIONAL * 13T  E PA CARREGADEIRA COM 170 HP.</t>
  </si>
  <si>
    <t>74153/1</t>
  </si>
  <si>
    <t>ESPALHAMENTO MECANIZADO (COM MOTONIVELADORA 140 HP) MATERIAL 1A. CATEGORIA</t>
  </si>
  <si>
    <t>74154/1</t>
  </si>
  <si>
    <t>ESCAVACAO, CARGA E TRANSPORTE DE  MATERIAL DE 1A CATEGORIA COM TRATOR SOBRE ESTEIRAS 347 HP E CACAMBA 6M3,  DMT 50 A 200M</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</si>
  <si>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</si>
  <si>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</si>
  <si>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</si>
  <si>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</si>
  <si>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74205/1</t>
  </si>
  <si>
    <t>ESCAVACAO MECANICA DE MATERIAL 1A. CATEGORIA, PROVENIENTE DE CORTE DE SUBLEITO (C/TRATOR ESTEIRAS  160HP)</t>
  </si>
  <si>
    <t>REGULARIZACAO DE SUPERFICIES EM TERRA COM MOTONIVELADORA</t>
  </si>
  <si>
    <t>CORTE E ATERRO COMPENSADO</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</si>
  <si>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</si>
  <si>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</si>
  <si>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</si>
  <si>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</si>
  <si>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</si>
  <si>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</si>
  <si>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</si>
  <si>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</si>
  <si>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</si>
  <si>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</si>
  <si>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</si>
  <si>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</si>
  <si>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</si>
  <si>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</si>
  <si>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</si>
  <si>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</si>
  <si>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</si>
  <si>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</si>
  <si>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</si>
  <si>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</si>
  <si>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</si>
  <si>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</si>
  <si>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</si>
  <si>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</si>
  <si>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</si>
  <si>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</si>
  <si>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</si>
  <si>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</si>
  <si>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</si>
  <si>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</si>
  <si>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</si>
  <si>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</si>
  <si>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</si>
  <si>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</si>
  <si>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</si>
  <si>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</si>
  <si>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</si>
  <si>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</si>
  <si>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</si>
  <si>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</si>
  <si>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</si>
  <si>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</si>
  <si>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</si>
  <si>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</si>
  <si>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</si>
  <si>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</si>
  <si>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</si>
  <si>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</si>
  <si>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</si>
  <si>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</si>
  <si>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</si>
  <si>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</si>
  <si>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</si>
  <si>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</si>
  <si>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</si>
  <si>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73965/9</t>
  </si>
  <si>
    <t>ESCAVACAO MANUAL DE VALA EM LODO, DE 1,5 ATE 3M, EXCLUINDO ESGOTAMENTO/ESCORAMENTO.</t>
  </si>
  <si>
    <t>79506/2</t>
  </si>
  <si>
    <t>ESCAVAÇÃO MANUAL DE VALA/CAVA EM LODO, ENTRE 3 E 4,5M DE PROFUNDIDADE</t>
  </si>
  <si>
    <t>ESCAVACAO MECANICA DE VALAS (SOLO COM AGUA), PROFUNDIDADE MAIOR QUE 4,00 M ATE 6,00 M.</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</si>
  <si>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</si>
  <si>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</si>
  <si>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</si>
  <si>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</si>
  <si>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</si>
  <si>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</si>
  <si>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</si>
  <si>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</si>
  <si>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</si>
  <si>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</si>
  <si>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</si>
  <si>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</si>
  <si>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</si>
  <si>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</si>
  <si>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</si>
  <si>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</si>
  <si>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</si>
  <si>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</si>
  <si>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</si>
  <si>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</si>
  <si>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</si>
  <si>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ATERRO COM AREIA COM ADENSAMENTO HIDRAULICO</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</si>
  <si>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</si>
  <si>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</si>
  <si>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</si>
  <si>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</si>
  <si>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</si>
  <si>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</si>
  <si>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</si>
  <si>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</si>
  <si>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</si>
  <si>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</si>
  <si>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</si>
  <si>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</si>
  <si>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</si>
  <si>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</si>
  <si>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</si>
  <si>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</si>
  <si>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</si>
  <si>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</si>
  <si>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</si>
  <si>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</si>
  <si>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</si>
  <si>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</si>
  <si>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</si>
  <si>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</si>
  <si>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</si>
  <si>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</si>
  <si>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UMEDECIMENTO DE MATERIAL PARA FECHAMENTO DE VALAS.</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</si>
  <si>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</si>
  <si>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</si>
  <si>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</si>
  <si>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</si>
  <si>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</si>
  <si>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</si>
  <si>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</si>
  <si>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</si>
  <si>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</si>
  <si>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</si>
  <si>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</si>
  <si>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</si>
  <si>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</si>
  <si>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</si>
  <si>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</si>
  <si>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</si>
  <si>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</si>
  <si>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</si>
  <si>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</si>
  <si>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</si>
  <si>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</si>
  <si>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</si>
  <si>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APILOADO COM SOQUETE. AF_10/2017</t>
  </si>
  <si>
    <t>TRANSPORTE COMERCIAL COM CAMINHAO CARROCERIA 9 T, RODOVIA EM LEITO NATURAL</t>
  </si>
  <si>
    <t>TXKM</t>
  </si>
  <si>
    <t>TRANSPORTE COMERCIAL COM CAMINHAO CARROCERIA 9 T, RODOVIA COM REVESTIMENTO PRIMARIO</t>
  </si>
  <si>
    <t>CARGA, MANOBRAS E DESCARGA DE AREIA, BRITA, PEDRA DE MAO E SOLOS COM CAMINHAO BASCULANTE 6 M3 (DESCARGA LIVRE)</t>
  </si>
  <si>
    <t>T</t>
  </si>
  <si>
    <t>CARGA, MANOBRAS E DESCARGA DE BRITA PARA TRATAMENTOS SUPERFICIAIS, COM CAMINHAO BASCULANTE 6 M3</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</si>
  <si>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</si>
  <si>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</si>
  <si>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</si>
  <si>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</si>
  <si>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</si>
  <si>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M3XKM</t>
  </si>
  <si>
    <t>CARGA, MANOBRAS E DESCARGA DE BRITA PARA TRATAMENTOS SUPERFICIAIS, COM CAMINHAO BASCULANTE 6 M3, DESCARGA EM DISTRIBUIDOR</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</si>
  <si>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</si>
  <si>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</si>
  <si>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</si>
  <si>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</si>
  <si>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</si>
  <si>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CARGA MANUAL DE ENTULHO EM CAMINHAO BASCULANTE 6 M3</t>
  </si>
  <si>
    <t>TRANSPORTE DE ENTULHO COM CAMINHÃO BASCULANTE 6 M3, RODOVIA PAVIMENTADA, DMT ATE 0,5 KM</t>
  </si>
  <si>
    <t>TRANSPORTE DE ENTULHO COM CAMINHAO BASCULANTE 6 M3, RODOVIA PAVIMENTADA, DMT 0,5 A 1,0 KM</t>
  </si>
  <si>
    <t>74010/1</t>
  </si>
  <si>
    <t>CARGA E DESCARGA MECANICA DE SOLO UTILIZANDO CAMINHAO BASCULANTE 6,0M3/16T E PA CARREGADEIRA SOBRE PNEUS 128 HP, CAPACIDADE DA CAÇAMBA 1,7 A 2,8 M3, PESO OPERACIONAL 11632 KG</t>
  </si>
  <si>
    <t>TRANSPORTE COMERCIAL DE BRITA</t>
  </si>
  <si>
    <t>TRANSPORTE DE PAVIMENTACAO REMOVIDA (RODOVIAS NAO URBANAS)</t>
  </si>
  <si>
    <t>TRANSPORTE COM CAMINHÃO BASCULANTE 10 M3 DE MASSA ASFALTICA PARA PAVIMENTAÇÃO URBANA</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</si>
  <si>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</si>
  <si>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</si>
  <si>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</si>
  <si>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</si>
  <si>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</si>
  <si>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</si>
  <si>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</si>
  <si>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</si>
  <si>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</si>
  <si>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</si>
  <si>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</si>
  <si>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</si>
  <si>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</si>
  <si>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</si>
  <si>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</si>
  <si>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</si>
  <si>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</si>
  <si>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</si>
  <si>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</si>
  <si>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</si>
  <si>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</si>
  <si>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</si>
  <si>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</si>
  <si>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</si>
  <si>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</si>
  <si>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</si>
  <si>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</si>
  <si>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</si>
  <si>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FORNECIMENTO E LANCAMENTO DE BRITA N. 4</t>
  </si>
  <si>
    <t>FORNECIMENTO E ASSENTAMENTO DE BRITA 2-DRENOS E FILTROS   MM</t>
  </si>
  <si>
    <t>COMPACTACAO MECANICA A 95% DO PROCTOR NORMAL - PAVIMENTACAO URBANA</t>
  </si>
  <si>
    <t>COMPACTACAO MECANICA A 100% DO PROCTOR NORMAL - PAVIMENTACAO URBANA</t>
  </si>
  <si>
    <t>74005/1</t>
  </si>
  <si>
    <t>COMPACTACAO MECANICA, SEM CONTROLE DO GC (C/COMPACTADOR PLACA 400 KG)</t>
  </si>
  <si>
    <t>74005/2</t>
  </si>
  <si>
    <t>COMPACTACAO MECANICA C/ CONTROLE DO GC&gt;=95% DO PN (AREAS) (C/MONIVELADORA 140 HP E ROLO COMPRESSOR VIBRATORIO 80 HP)</t>
  </si>
  <si>
    <t>74034/1</t>
  </si>
  <si>
    <t>ESPALHAMENTO DE MATERIAL DE 1A CATEGORIA COM TRATOR DE ESTEIRA COM 153HP</t>
  </si>
  <si>
    <t>ESPALHAMENTO DE MATERIAL EM BOTA FORA, COM UTILIZACAO DE TRATOR DE ESTEIRAS DE 165 HP</t>
  </si>
  <si>
    <t>UMIDIFICAÇÃO DE MATERIAL PARA VALAS COM CAMINHÃO PIPA 10000L. AF_11/2016</t>
  </si>
  <si>
    <t>ALVENARIA EM TIJOLO CERAMICO MACICO 5X10X20CM 1 VEZ (ESPESSURA 20CM), ASSENTADO COM ARGAMASSA TRACO 1:2:8 (CIMENTO, CAL E AREIA)</t>
  </si>
  <si>
    <t>ALVENARIA EM TIJOLO CERAMICO MACICO 5X10X20CM 1/2 VEZ (ESPESSURA 10CM), ASSENTADO COM ARGAMASSA TRACO 1:2:8 (CIMENTO, CAL E AREIA)</t>
  </si>
  <si>
    <t>ALVENARIA EM TIJOLO CERAMICO MACICO 5X10X20CM 1 1/2 VEZ (ESPESSURA 30CM), ASSENTADO COM ARGAMASSA TRACO 1:2:8 (CIMENTO, CAL E AREIA)</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</si>
  <si>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</si>
  <si>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</si>
  <si>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</si>
  <si>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</si>
  <si>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</si>
  <si>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</si>
  <si>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</si>
  <si>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</si>
  <si>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</si>
  <si>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</si>
  <si>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</si>
  <si>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</si>
  <si>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</si>
  <si>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</si>
  <si>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</si>
  <si>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</si>
  <si>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</si>
  <si>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</si>
  <si>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</si>
  <si>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</si>
  <si>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</si>
  <si>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</si>
  <si>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</si>
  <si>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</si>
  <si>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</si>
  <si>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</si>
  <si>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</si>
  <si>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</si>
  <si>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</si>
  <si>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</si>
  <si>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</si>
  <si>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</si>
  <si>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</si>
  <si>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</si>
  <si>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</si>
  <si>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</si>
  <si>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</si>
  <si>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</si>
  <si>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</si>
  <si>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</si>
  <si>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</si>
  <si>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</si>
  <si>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</si>
  <si>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</si>
  <si>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</si>
  <si>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</si>
  <si>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</si>
  <si>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</si>
  <si>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</si>
  <si>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</si>
  <si>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</si>
  <si>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</si>
  <si>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</si>
  <si>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</si>
  <si>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</si>
  <si>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</si>
  <si>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</si>
  <si>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</si>
  <si>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EMBASAMENTO EM TIJOLOS CERAMICOS MACICOS 5X10X20CM, ASSENTADO  COM ARGAMASSA TRACO 1:2:8 (CIMENTO, CAL E AREIA)</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</si>
  <si>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</si>
  <si>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</si>
  <si>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</si>
  <si>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</si>
  <si>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</si>
  <si>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</si>
  <si>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</si>
  <si>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</si>
  <si>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</si>
  <si>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</si>
  <si>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</si>
  <si>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</si>
  <si>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</si>
  <si>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</si>
  <si>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</si>
  <si>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</si>
  <si>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</si>
  <si>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</si>
  <si>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</si>
  <si>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</si>
  <si>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</si>
  <si>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</si>
  <si>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</si>
  <si>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</si>
  <si>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</si>
  <si>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</si>
  <si>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</si>
  <si>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</si>
  <si>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</si>
  <si>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</si>
  <si>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</si>
  <si>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</si>
  <si>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COBOGO CERAMICO (ELEMENTO VAZADO), 9X20X20CM, ASSENTADO COM ARGAMASSA TRACO 1:4 DE CIMENTO E AREIA</t>
  </si>
  <si>
    <t>ALVENARIA DE VEDAÇÃO DE BLOCOS VAZADOS DE CONCRETO DE 9X19X39CM (ESPESSURA 9CM)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</si>
  <si>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</si>
  <si>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</si>
  <si>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</si>
  <si>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</si>
  <si>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</si>
  <si>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</si>
  <si>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</si>
  <si>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</si>
  <si>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</si>
  <si>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</si>
  <si>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</si>
  <si>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</si>
  <si>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</si>
  <si>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</si>
  <si>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</si>
  <si>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</si>
  <si>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</si>
  <si>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</si>
  <si>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</si>
  <si>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</si>
  <si>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</si>
  <si>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</si>
  <si>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</si>
  <si>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</si>
  <si>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</si>
  <si>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</si>
  <si>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</si>
  <si>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</si>
  <si>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</si>
  <si>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</si>
  <si>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</si>
  <si>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</si>
  <si>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</si>
  <si>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</si>
  <si>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</si>
  <si>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</si>
  <si>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</si>
  <si>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</si>
  <si>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</si>
  <si>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</si>
  <si>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</si>
  <si>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</si>
  <si>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</si>
  <si>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</si>
  <si>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</si>
  <si>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</si>
  <si>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</si>
  <si>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</si>
  <si>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</si>
  <si>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</si>
  <si>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</si>
  <si>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</si>
  <si>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</si>
  <si>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</si>
  <si>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</si>
  <si>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</si>
  <si>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</si>
  <si>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</si>
  <si>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</si>
  <si>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</si>
  <si>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</si>
  <si>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</si>
  <si>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</si>
  <si>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</si>
  <si>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</si>
  <si>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BLOCOS DE VIDRO TIPO CANELADO 19X19X8CM,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</si>
  <si>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</si>
  <si>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</si>
  <si>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RETIRADA DE DIVISORIAS EM CHAPAS DE MADEIRA, COM MONTANTES METALICOS</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</si>
  <si>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</si>
  <si>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</si>
  <si>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</si>
  <si>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73909/1</t>
  </si>
  <si>
    <t>DIVISORIA EM MADEIRA COMPENSADA RESINADA ESPESSURA 6MM, ESTRUTURADA EM MADEIRA DE LEI 3"X3"</t>
  </si>
  <si>
    <t>74229/1</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</si>
  <si>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</si>
  <si>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</si>
  <si>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</si>
  <si>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</si>
  <si>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</si>
  <si>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</si>
  <si>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</si>
  <si>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</si>
  <si>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</si>
  <si>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</si>
  <si>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</si>
  <si>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</si>
  <si>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</si>
  <si>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</si>
  <si>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</si>
  <si>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</si>
  <si>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</si>
  <si>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</si>
  <si>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</si>
  <si>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</si>
  <si>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</si>
  <si>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</si>
  <si>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</si>
  <si>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</si>
  <si>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</si>
  <si>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</si>
  <si>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</si>
  <si>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83695/1</t>
  </si>
  <si>
    <t>REJUNTAMENTO PAVIMENTACAO PARALELEPIPEDO BETUME CASCALH INCL MATERIAIS</t>
  </si>
  <si>
    <t>RECOMPOSICAO DE REVESTIMENTO PRIMARIO MEDIDO P/ VOLUME COMPACTADO</t>
  </si>
  <si>
    <t>DEMOLIÇÃO DE PAVIMENTAÇÃO ASFÁLTICA COM UTILIZAÇÃO DE MARTELO PERFURADOR, ESPESSURA ATÉ 15 CM, EXCLUSIVE CARGA E TRANSPORTE</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</si>
  <si>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</si>
  <si>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</si>
  <si>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CIMENTO 6% COM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</si>
  <si>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</si>
  <si>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</si>
  <si>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REGULARIZACAO E COMPACTACAO DE SUBLEITO ATE 20 CM DE ESPESSURA</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</si>
  <si>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</si>
  <si>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</si>
  <si>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</si>
  <si>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</si>
  <si>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</si>
  <si>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</si>
  <si>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</si>
  <si>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</si>
  <si>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</si>
  <si>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</si>
  <si>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</si>
  <si>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</si>
  <si>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EXECUÇÃO DE IMPRIMAÇÃO LIGANTE (PINTURA DE LIGAÇÃO) COM EMULSÃO ASFÁLTICA RR-2C. AF_09/2017</t>
  </si>
  <si>
    <t>PAVIMENTO EM PARALELEPIPEDO SOBRE COLCHAO DE AREIA REJUNTADO COM ARGAMASSA DE CIMENTO E AREIA NO TRAÇO 1:3 (PEDRAS PEQUENAS 30 A 35 PECAS POR M2)</t>
  </si>
  <si>
    <t>PINTURA DE LIGACAO COM EMULSAO RR-1C</t>
  </si>
  <si>
    <t>PINTURA DE LIGACAO COM EMULSAO RR-2C</t>
  </si>
  <si>
    <t>CONTENCAO LATERAL COM SOLO LOCAL PARA PAVIMENTO POLIEDRICO</t>
  </si>
  <si>
    <t>CORTE E PREPARO DE CORDAO DE PEDRA PARA PAVIMENTO POLIEDRICO</t>
  </si>
  <si>
    <t>CORTE E PREPARO DE PEDRA PARA PAVIMENTO POLIEDRICO</t>
  </si>
  <si>
    <t>DESMONTE MANUAL DE PEDRA PARA PAVIMENTO POLIEDRICO</t>
  </si>
  <si>
    <t>EXTRACAO, CARGA E ASSENTAMENTO DE CORDAO DE PEDRA PARA PAVIMENTO POLIEDRICO, EXCLUSIVE TRANSPORTE DE PEDRA E INDENIZACAO PEDREIRA</t>
  </si>
  <si>
    <t>EXTRACAO, CARGA, PREPARO E ASSENTAMENTO DE PEDRAS POLIEDRICAS, EXCLUSIVE TRANSPORTE DE PEDRA E INDENIZACAO PEDREIRA</t>
  </si>
  <si>
    <t>73760/1</t>
  </si>
  <si>
    <t>CAPA SELANTE COMPREENDENDO APLICAÇÃO DE ASFALTO NA PROPORÇÃO DE 0,7 A 1,5L / M2, DISTRIBUIÇÃO DE AGREGADOS DE 5 A 15KG/M2 E COMPACTAÇÃO COM ROLO - COM USO DA EMULSAO RR-2C, INCLUSO APLICACAO E COMPACTACAO</t>
  </si>
  <si>
    <t>73849/1</t>
  </si>
  <si>
    <t>AREIA ASFALTO A QUENTE (AAUQ) COM CAP 50/70, INCLUSO USINAGEM E APLICACAO, EXCLUSIVE TRANSPORTE</t>
  </si>
  <si>
    <t>73849/2</t>
  </si>
  <si>
    <t>AREIA ASFALTO A FRIO (AAUF), COM EMULSAO RR-2C INCLUSO USINAGEM E APLICACAO, EXCLUSIVE TRANSPORTE</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</si>
  <si>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</si>
  <si>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</si>
  <si>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</si>
  <si>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</si>
  <si>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</si>
  <si>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</si>
  <si>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</si>
  <si>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</si>
  <si>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</si>
  <si>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</si>
  <si>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</si>
  <si>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</si>
  <si>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</si>
  <si>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</si>
  <si>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</si>
  <si>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</si>
  <si>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</si>
  <si>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</si>
  <si>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</si>
  <si>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</si>
  <si>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</si>
  <si>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</si>
  <si>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</si>
  <si>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</si>
  <si>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</si>
  <si>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</si>
  <si>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</si>
  <si>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</si>
  <si>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</si>
  <si>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</si>
  <si>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</si>
  <si>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</si>
  <si>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</si>
  <si>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</si>
  <si>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</si>
  <si>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</si>
  <si>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</si>
  <si>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</si>
  <si>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</si>
  <si>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SINALIZACAO HORIZONTAL COM TINTA RETRORREFLETIVA A BASE DE RESINA ACRILICA COM MICROESFERAS DE VIDRO</t>
  </si>
  <si>
    <t>CAIACAO EM MEIO FIO</t>
  </si>
  <si>
    <t>73770/1</t>
  </si>
  <si>
    <t>BARREIRA PRE-MOLDADA EXTERNA CONCRETO ARMADO 0,25X0,40X1,14M FCK=25MPA ACO CA-50 INCL VIGOTA HORIZONTAL MONTANTE A CADA 1,00M  FERROS DE LIGACAO E MATERIAIS.</t>
  </si>
  <si>
    <t>73770/2</t>
  </si>
  <si>
    <t>BARREIRA DUPLA PRE-MOL INTER CONCRETO ARMADO 0,15X0,65X0,77M FCK=25MPA ACO CA-50 INCL FERROS DE LIGACAO E MATERIAIS.</t>
  </si>
  <si>
    <t>83696/1</t>
  </si>
  <si>
    <t>PINTURA GUARDA-CORPO GUARDA-RODA E MURETA PROTECAO COM CAL EM PONTES EVIADUTOS MEDIDA PELO DOBRO DA AREA TOTAL (LARGURAXALTURA).</t>
  </si>
  <si>
    <t>USINAGEM DE CBUQ COM CAP 50/70, PARA CAPA DE ROLAMENTO</t>
  </si>
  <si>
    <t>USINAGEM DE CBUQ COM CAP 50/70, PARA BINDER</t>
  </si>
  <si>
    <t>73759/2</t>
  </si>
  <si>
    <t>PRE-MISTURADO A FRIO COM EMULSAO RL-1C, INCLUSO USINAGEM E APLICACAO, EXCLUSIVE TRANSPORTE</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</si>
  <si>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</si>
  <si>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</si>
  <si>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</si>
  <si>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</si>
  <si>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</si>
  <si>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</si>
  <si>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</si>
  <si>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</si>
  <si>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</si>
  <si>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</si>
  <si>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FRESAGEM DE PAVIMENTO ASFÁLTICO (PROFUNDIDADE 5,0 CM), EM LOCAIS COM NIVEL BAIXO DE INTERFERÊNCIA. AF_03/2017</t>
  </si>
  <si>
    <t>FRESAGEM DE PAVIMENTO ASFÁLTICO (PROFUNDIDADE 5,0 CM), EM LOCAIS COM NIVEL ALTO DE INTERFERÊNCIA. AF_03/2017</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</si>
  <si>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</si>
  <si>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</si>
  <si>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</si>
  <si>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CAIACAO INT OU EXT SOBRE REVESTIMENTO LISO C/ADOCAO DE FIXADOR COM    COM DUAS DEMAOS</t>
  </si>
  <si>
    <t>PINTURA DE SUPERFICIE C/TINTA GRAFITE</t>
  </si>
  <si>
    <t>74133/1</t>
  </si>
  <si>
    <t>EMASSAMENTO COM MASSA A OLEO, UMA DEMAO</t>
  </si>
  <si>
    <t>74133/2</t>
  </si>
  <si>
    <t>EMASSAMENTO COM MASSA A OLEO, DUAS DEMAOS</t>
  </si>
  <si>
    <t>EMASSAMENTO COM MASSA EPOXI, 2 DEMAOS</t>
  </si>
  <si>
    <t>79494/1</t>
  </si>
  <si>
    <t>PINTURA DE QUADRO ESCOLAR COM TINTA ESMALTE ACABAMENTO FOSCO, DUAS DEMAOS SOBRE MASSA ACRILICA</t>
  </si>
  <si>
    <t>PINTURA COM TINTA IMPERMEAVEL MINERAL EM PO, DUAS DEMAOS</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</si>
  <si>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</si>
  <si>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</si>
  <si>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</si>
  <si>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</si>
  <si>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</si>
  <si>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</si>
  <si>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</si>
  <si>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</si>
  <si>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</si>
  <si>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</si>
  <si>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</si>
  <si>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</si>
  <si>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</si>
  <si>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</si>
  <si>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</si>
  <si>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</si>
  <si>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</si>
  <si>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</si>
  <si>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</si>
  <si>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</si>
  <si>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</si>
  <si>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</si>
  <si>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</si>
  <si>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</si>
  <si>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</si>
  <si>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</si>
  <si>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</si>
  <si>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</si>
  <si>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</si>
  <si>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</si>
  <si>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</si>
  <si>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</si>
  <si>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</si>
  <si>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</si>
  <si>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</si>
  <si>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</si>
  <si>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</si>
  <si>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</si>
  <si>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</si>
  <si>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</si>
  <si>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</si>
  <si>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</si>
  <si>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</si>
  <si>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</si>
  <si>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</si>
  <si>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</si>
  <si>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</si>
  <si>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EPOXI, DUAS DEMAOS</t>
  </si>
  <si>
    <t>PINTURA COM TINTA A BASE DE BORRACHA CLORADA, 2 DEMAOS</t>
  </si>
  <si>
    <t>79514/1</t>
  </si>
  <si>
    <t>PINTURA EPOXI, TRES DEMAOS</t>
  </si>
  <si>
    <t>PINTURA EPOXI INCLUSO EMASSAMENTO E FUNDO PREPARADOR</t>
  </si>
  <si>
    <t>TRATAMENTO EM  CONCRETO COM ESTUQUE E LIXAMENTO</t>
  </si>
  <si>
    <t>VERNIZ SINTETICO EM MADEIRA, DUAS DEMAOS</t>
  </si>
  <si>
    <t>73739/1</t>
  </si>
  <si>
    <t>PINTURA ESMALTE ACETINADO EM MADEIRA, DUAS DEMAOS</t>
  </si>
  <si>
    <t>74065/1</t>
  </si>
  <si>
    <t>PINTURA ESMALTE FOSCO PARA MADEIRA, DUAS DEMAOS, SOBRE FUNDO NIVELADOR BRANCO</t>
  </si>
  <si>
    <t>74065/2</t>
  </si>
  <si>
    <t>PINTURA ESMALTE ACETINADO PARA MADEIRA, DUAS DEMAOS, SOBRE FUNDO NIVELADOR BRANCO</t>
  </si>
  <si>
    <t>PINTURA A OLEO, 1 DEMAO</t>
  </si>
  <si>
    <t>PINTURA A OLEO, 2 DEMAOS</t>
  </si>
  <si>
    <t>PINTURA COM VERNIZ POLIURETANO, 2 DEMAOS</t>
  </si>
  <si>
    <t>79497/1</t>
  </si>
  <si>
    <t>PINTURA A OLEO, 3 DEMAOS</t>
  </si>
  <si>
    <t>VERNIZ SINTETICO BRILHANTE, 2 DEMAOS</t>
  </si>
  <si>
    <t>FUNDO SINTETICO NIVELADOR BRANCO</t>
  </si>
  <si>
    <t>PINTURA ESMALTE FOSCO EM MADEIRA, DUAS DEMAOS</t>
  </si>
  <si>
    <t>PINTURA IMUNIZANTE PARA MADEIRA, DUAS DEMAOS</t>
  </si>
  <si>
    <t>PINTURA VERNIZ POLIURETANO BRILHANTE EM MADEIRA, TRES DEMAOS</t>
  </si>
  <si>
    <t>JATEAMENTO COM AREIA EM ESTRUTURA METALICA</t>
  </si>
  <si>
    <t>73794/1</t>
  </si>
  <si>
    <t>PINTURA COM TINTA PROTETORA ACABAMENTO GRAFITE ESMALTE SOBRE SUPERFICIE METALICA, 2 DEMAOS</t>
  </si>
  <si>
    <t>73865/1</t>
  </si>
  <si>
    <t>FUNDO PREPARADOR PRIMER A BASE DE EPOXI, PARA ESTRUTURA METALICA, UMA DEMAO, ESPESSURA DE 25 MICRA.</t>
  </si>
  <si>
    <t>73924/1</t>
  </si>
  <si>
    <t>PINTURA ESMALTE ALTO BRILHO, DUAS DEMAOS, SOBRE SUPERFICIE METALICA</t>
  </si>
  <si>
    <t>73924/2</t>
  </si>
  <si>
    <t>PINTURA ESMALTE ACETINADO, DUAS DEMAOS, SOBRE SUPERFICIE METALICA</t>
  </si>
  <si>
    <t>73924/3</t>
  </si>
  <si>
    <t>PINTURA ESMALTE FOSCO, DUAS DEMAOS, SOBRE SUPERFICIE METALICA</t>
  </si>
  <si>
    <t>74064/1</t>
  </si>
  <si>
    <t>FUNDO ANTICORROSIVO A BASE DE OXIDO DE FERRO (ZARCAO), DUAS DEMAOS</t>
  </si>
  <si>
    <t>74064/2</t>
  </si>
  <si>
    <t>FUNDO ANTICORROSIVO A BASE DE OXIDO DE FERRO (ZARCAO), UMA DEMAO</t>
  </si>
  <si>
    <t>74145/1</t>
  </si>
  <si>
    <t>PINTURA ESMALTE FOSCO, DUAS DEMAOS, SOBRE SUPERFICIE METALICA, INCLUSO UMA DEMAO DE FUNDO ANTICORROSIVO. UTILIZACAO DE REVOLVER ( AR-COMPRIMIDO).</t>
  </si>
  <si>
    <t>79498/1</t>
  </si>
  <si>
    <t>PINTURA A OLEO BRILHANTE SOBRE SUPERFICIE METALICA, UMA DEMAO INCLUSO UMA DEMAO DE FUNDO ANTICORROSIVO</t>
  </si>
  <si>
    <t>79499/1</t>
  </si>
  <si>
    <t>PINTURA POSTE RETO DE ACO 3,5 A 6M C/1 DEMAO D/TINTA GRAFITE C/PROPRIEDADES DE PRIMER E ACABAMENTO - OBS: C/ALTO TEOR DE ZARCAO</t>
  </si>
  <si>
    <t>79515/1</t>
  </si>
  <si>
    <t>PINTURA COM TINTA PROTETORA ACABAMENTO ALUMINIO, TRES DEMAOS</t>
  </si>
  <si>
    <t>FUNDO PREPARADOR PRIMER SINTETICO, PARA ESTRUTURA METALICA, UMA DEMÃO, ESPESSURA DE 25 MICRA</t>
  </si>
  <si>
    <t>PINTURA COM TINTA PROTETORA ACABAMENTO ALUMINIO, UMA DEMAO SOBRE SUPERFCIE METALICA</t>
  </si>
  <si>
    <t>PINTURA COM TINTA PROTETORA ACABAMENTO ALUMINIO, DUAS DEMAOS SOBRE SUPERFICIE METALICA</t>
  </si>
  <si>
    <t>PINTURA ACRILICA DE FAIXAS DE DEMARCACAO EM QUADRA POLIESPORTIVA, 5 CM DE LARGURA</t>
  </si>
  <si>
    <t>73978/1</t>
  </si>
  <si>
    <t>PINTURA HIDROFUGANTE COM SILICONE SOBRE PISO CIMENTADO, UMA DEMAO</t>
  </si>
  <si>
    <t>74245/1</t>
  </si>
  <si>
    <t>PINTURA ACRILICA EM PISO CIMENTADO DUAS DEMAOS</t>
  </si>
  <si>
    <t>PINTURA COM TINTA A BASE DE BORRACHA CLORADA , DE FAIXAS DE DEMARCACAO, EM QUADRA POLIESPORTIVA, 5 CM DE LARGURA.</t>
  </si>
  <si>
    <t>ML</t>
  </si>
  <si>
    <t>79500/2</t>
  </si>
  <si>
    <t>PINTURA ACRILICA EM PISO CIMENTADO, TRES DEMAOS</t>
  </si>
  <si>
    <t>APLICACAO DE VERNIZ POLIURETANO FOSCO SOBRE PISO DE PEDRAS DECORATIVAS, 3 DEMAOS</t>
  </si>
  <si>
    <t>PINTURA ACRILICA PARA SINALIZAÇÃO HORIZONTAL EM PISO CIMENTADO</t>
  </si>
  <si>
    <t>POLIMENTO E ENCERAMENTO DE PISO EM MADEIRA</t>
  </si>
  <si>
    <t>PINTURA PARA TELHAS DE ALUMINIO COM TINTA ESMALTE AUTOMOTIVA</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</si>
  <si>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</si>
  <si>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</si>
  <si>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</si>
  <si>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PISO EM TABUA CORRIDA DE MADEIRA ESPESSURA 2,5CM FIXADO EM PECAS DE MADEIRA E ASSENTADO EM ARGAMASSA TRACO 1:4 (CIMENTO/AREIA)</t>
  </si>
  <si>
    <t>73734/1</t>
  </si>
  <si>
    <t>PISO EM TACO DE MADEIRA 7X21CM, ASSENTADO COM ARGAMASSA TRACO 1:4 (CIMENTO E AREIA MEDIA)</t>
  </si>
  <si>
    <t>PISO EM TACO DE MADEIRA 7X21CM, FIXADO COM COLA BASE DE PVA</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</si>
  <si>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</si>
  <si>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</si>
  <si>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</si>
  <si>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</si>
  <si>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</si>
  <si>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</si>
  <si>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</si>
  <si>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</si>
  <si>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</si>
  <si>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</si>
  <si>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</si>
  <si>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</si>
  <si>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ENTRE 5 M² 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</si>
  <si>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</si>
  <si>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</si>
  <si>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</si>
  <si>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</si>
  <si>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</si>
  <si>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73743/1</t>
  </si>
  <si>
    <t>PISO EM PEDRA SÃO TOME ASSENTADO SOBRE ARGAMASSA 1:3 (CIMENTO E AREIA) REJUNTADO COM CIMENTO BRANCO</t>
  </si>
  <si>
    <t>73921/2</t>
  </si>
  <si>
    <t>PISO EM PEDRA ARDOSIA ASSENTADO SOBRE ARGAMASSA COLANTE REJUNTADO COM CIMENTO COMUM</t>
  </si>
  <si>
    <t>PISO EM PEDRA PORTUGUESA ASSENTADO SOBRE BASE DE AREIA, REJUNTADO COM CIMENTO COMUM</t>
  </si>
  <si>
    <t>PISO EM LADRILHO HIDRÁULICO APLICADO EM AMBIENTES INTERNOS, INCLUSO APLICAÇÃO DE RESINA.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</si>
  <si>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</si>
  <si>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</si>
  <si>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</si>
  <si>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</si>
  <si>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</si>
  <si>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</si>
  <si>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</si>
  <si>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</si>
  <si>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</si>
  <si>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PISO DE BORRACHA FRISADO, ESPESSURA 7MM, ASSENTADO COM ARGAMASSA TRACO 1:3 (CIMENTO E AREIA)</t>
  </si>
  <si>
    <t>PISO DE BORRACHA PASTILHADO, ESPESSURA 7MM, ASSENTADO COM ARGAMASSA TRACO 1:3 (CIMENTO E AREIA)</t>
  </si>
  <si>
    <t>73876/1</t>
  </si>
  <si>
    <t>PISO DE BORRACHA PASTILHADO, ESPESSURA 7MM, FIXADO COM COLA</t>
  </si>
  <si>
    <t>PISO DE BORRACHA CANELADA, ESPESSURA 3,5MM, FIXADO COM COLA</t>
  </si>
  <si>
    <t>ASSENTAMENTO DE PISO DE BORRACHA PASTILHADA FIXADO COM COLA</t>
  </si>
  <si>
    <t>PISO INDUSTRIAL DE ALTA RESISTENCIA, ESPESSURA 8MM, INCLUSO JUNTAS DE DILATACAO PLASTICAS E POLIMENTO MECANIZADO</t>
  </si>
  <si>
    <t>PISO INDUSTRIAL ALTA RESISTENCIA, ESPESSURA 12MM, INCLUSO JUNTAS DE DILATACAO PLASTICAS E POLIMENTO MECANIZADO</t>
  </si>
  <si>
    <t>APLICACAO DE TINTA A BASE DE EPOXI SOBRE PISO</t>
  </si>
  <si>
    <t>PISO EM GRANILITE, MARMORITE OU GRANITINA ESPESSURA 8 MM, INCLUSO JUNTAS DE DILATACAO PLASTICAS</t>
  </si>
  <si>
    <t>74111/1</t>
  </si>
  <si>
    <t>SOLEIRA / TABEIRA EM MARMORE BRANCO COMUM, POLIDO, LARGURA 5 CM, ESPESSURA 2 CM, ASSENTADA COM ARGAMASSA COLANTE</t>
  </si>
  <si>
    <t>SOLEIRA EM MÁRMORE, LARGURA 15 CM, ESPESSURA 2,0 CM. AF_06/2018</t>
  </si>
  <si>
    <t>RODAPÉ EM MÁRMORE, ALTURA 7 CM. AF_06/2018</t>
  </si>
  <si>
    <t>73886/1</t>
  </si>
  <si>
    <t>RODAPE EM MADEIRA, ALTURA 7CM, FIXADO EM PECAS DE MADEIRA</t>
  </si>
  <si>
    <t>RODAPE EM MADEIRA, ALTURA 7CM, FIXADO COM COLA</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</si>
  <si>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</si>
  <si>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</si>
  <si>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</si>
  <si>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</si>
  <si>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73850/1</t>
  </si>
  <si>
    <t>RODAPE EM MARMORITE, ALTURA 10CM</t>
  </si>
  <si>
    <t>RODAPE EM ARDOSIA ASSENTADO COM ARGAMASSA TRACO 1:4 (CIMENTO E AREIA) ALTURA 10CM</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</si>
  <si>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</si>
  <si>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</si>
  <si>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</si>
  <si>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JUNTA 5X5CM COM ARGAMASSA TRACO 1:3 (CIMENTO E AREIA) PARA PISO EM PLACAS</t>
  </si>
  <si>
    <t>JUNTA 2,5X2,5CM COM ARGAMASSA 1:1:3 IMPERMEABILIZANTE DE HIDRO-ASFALTO CIMENTO E AREIA PARA PISO EM PLACAS</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</si>
  <si>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</si>
  <si>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</si>
  <si>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</si>
  <si>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</si>
  <si>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</si>
  <si>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</si>
  <si>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</si>
  <si>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</si>
  <si>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</si>
  <si>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</si>
  <si>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</si>
  <si>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</si>
  <si>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</si>
  <si>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</si>
  <si>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</si>
  <si>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</si>
  <si>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</si>
  <si>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</si>
  <si>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</si>
  <si>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</si>
  <si>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</si>
  <si>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</si>
  <si>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</si>
  <si>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</si>
  <si>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</si>
  <si>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</si>
  <si>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</si>
  <si>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</si>
  <si>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</si>
  <si>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</si>
  <si>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</si>
  <si>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</si>
  <si>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</si>
  <si>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</si>
  <si>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</si>
  <si>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</si>
  <si>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</si>
  <si>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</si>
  <si>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</si>
  <si>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</si>
  <si>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</si>
  <si>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</si>
  <si>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</si>
  <si>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</si>
  <si>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</si>
  <si>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</si>
  <si>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</si>
  <si>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</si>
  <si>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</si>
  <si>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</si>
  <si>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</si>
  <si>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</si>
  <si>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</si>
  <si>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</si>
  <si>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</si>
  <si>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</si>
  <si>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</si>
  <si>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</si>
  <si>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</si>
  <si>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</si>
  <si>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</si>
  <si>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</si>
  <si>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</si>
  <si>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</si>
  <si>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</si>
  <si>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</si>
  <si>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</si>
  <si>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</si>
  <si>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</si>
  <si>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</si>
  <si>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</si>
  <si>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</si>
  <si>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</si>
  <si>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</si>
  <si>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</si>
  <si>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</si>
  <si>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</si>
  <si>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</si>
  <si>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</si>
  <si>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</si>
  <si>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</si>
  <si>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</si>
  <si>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</si>
  <si>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BORRACHA LISO, ALTURA = 7CM, ESPESSURA = 2 MM, PARA ARGAMASSA</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</si>
  <si>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</si>
  <si>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</si>
  <si>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</si>
  <si>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</si>
  <si>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</si>
  <si>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</si>
  <si>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</si>
  <si>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</si>
  <si>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</si>
  <si>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</si>
  <si>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</si>
  <si>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</si>
  <si>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</si>
  <si>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</si>
  <si>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</si>
  <si>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</si>
  <si>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</si>
  <si>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</si>
  <si>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</si>
  <si>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</si>
  <si>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</si>
  <si>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</si>
  <si>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</si>
  <si>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</si>
  <si>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</si>
  <si>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</si>
  <si>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</si>
  <si>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</si>
  <si>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</si>
  <si>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</si>
  <si>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</si>
  <si>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</si>
  <si>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BARRA LISA COM ARGAMASSA TRACO 1:4 (CIMENTO E AREIA GROSSA), ESPESSURA 2,0CM, INCLUSO ADITIVO IMPERMEABILIZANTE, PREPARO MECANICO DA ARGAMASSA</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</si>
  <si>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</si>
  <si>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</si>
  <si>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</si>
  <si>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</si>
  <si>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BARRA LISA TRACO 1:4 (CIMENTO E AREIA MEDIA), COM CORANTE AMARELO, ESPESSURA 2,0CM, PREPARO MANUAL DA ARGAMASSA</t>
  </si>
  <si>
    <t>BARRA LISA TRACO 1:3 (CIMENTO E AREIA MEDIA NAO PENEIRADA), INCLUSO ADITIVO IMPERMEABILIZANTE, ESPESSURA 0,5CM, PREPARO MANUAL DA ARGAMASSA</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</si>
  <si>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</si>
  <si>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</si>
  <si>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</si>
  <si>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</si>
  <si>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</si>
  <si>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</si>
  <si>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</si>
  <si>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</si>
  <si>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</si>
  <si>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</si>
  <si>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</si>
  <si>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</si>
  <si>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</si>
  <si>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</si>
  <si>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</si>
  <si>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</si>
  <si>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</si>
  <si>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</si>
  <si>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</si>
  <si>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</si>
  <si>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</si>
  <si>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</si>
  <si>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</si>
  <si>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</si>
  <si>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</si>
  <si>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</si>
  <si>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</si>
  <si>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</si>
  <si>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</si>
  <si>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</si>
  <si>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</si>
  <si>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</si>
  <si>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</si>
  <si>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</si>
  <si>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</si>
  <si>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</si>
  <si>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</si>
  <si>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</si>
  <si>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</si>
  <si>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</si>
  <si>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</si>
  <si>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</si>
  <si>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</si>
  <si>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</si>
  <si>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</si>
  <si>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</si>
  <si>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</si>
  <si>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</si>
  <si>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</si>
  <si>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</si>
  <si>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</si>
  <si>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</si>
  <si>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</si>
  <si>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</si>
  <si>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</si>
  <si>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</si>
  <si>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</si>
  <si>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</si>
  <si>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</si>
  <si>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</si>
  <si>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</si>
  <si>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</si>
  <si>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</si>
  <si>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</si>
  <si>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</si>
  <si>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</si>
  <si>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</si>
  <si>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</si>
  <si>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</si>
  <si>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</si>
  <si>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</si>
  <si>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</si>
  <si>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</si>
  <si>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</si>
  <si>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</si>
  <si>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</si>
  <si>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</si>
  <si>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</si>
  <si>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</si>
  <si>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</si>
  <si>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</si>
  <si>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</si>
  <si>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</si>
  <si>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</si>
  <si>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</si>
  <si>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</si>
  <si>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</si>
  <si>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</si>
  <si>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</si>
  <si>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</si>
  <si>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</si>
  <si>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</si>
  <si>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</si>
  <si>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</si>
  <si>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</si>
  <si>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</si>
  <si>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</si>
  <si>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</si>
  <si>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</si>
  <si>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</si>
  <si>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</si>
  <si>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</si>
  <si>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</si>
  <si>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</si>
  <si>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</si>
  <si>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</si>
  <si>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</si>
  <si>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</si>
  <si>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</si>
  <si>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</si>
  <si>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</si>
  <si>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</si>
  <si>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</si>
  <si>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</si>
  <si>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</si>
  <si>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</si>
  <si>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</si>
  <si>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</si>
  <si>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</si>
  <si>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</si>
  <si>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</si>
  <si>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</si>
  <si>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</si>
  <si>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</si>
  <si>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</si>
  <si>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</si>
  <si>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</si>
  <si>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</si>
  <si>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</si>
  <si>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</si>
  <si>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</si>
  <si>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PASTA DE CIMENTO PORTLAND, ESPESSURA 1MM</t>
  </si>
  <si>
    <t>APICOAMENTO MANUAL DE SUPERFICIE DE CONCRETO</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</si>
  <si>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</si>
  <si>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</si>
  <si>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</si>
  <si>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</si>
  <si>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</si>
  <si>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</si>
  <si>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</si>
  <si>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</si>
  <si>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</si>
  <si>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</si>
  <si>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</si>
  <si>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</si>
  <si>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</si>
  <si>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</si>
  <si>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</si>
  <si>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</si>
  <si>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</si>
  <si>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</si>
  <si>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</si>
  <si>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</si>
  <si>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</si>
  <si>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</si>
  <si>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</si>
  <si>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</si>
  <si>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</si>
  <si>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</si>
  <si>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</si>
  <si>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</si>
  <si>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</si>
  <si>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EM MARMORE BRANCO, LARGURA DE 15CM, ASSENTADO COM ARGAMASSA TRACO 1:4 (CIMENTO E AREIA MEDIA), PREPARO MANUAL DA ARGAMASSA</t>
  </si>
  <si>
    <t>PEITORIL EM MARMORE BRANCO, LARGURA DE 25CM, ASSENTADO COM ARGAMASSA TRACO 1:3 (CIMENTO E AREIA MEDIA), PREPARO MANUAL DA ARGAMASSA</t>
  </si>
  <si>
    <t>ASSENTAMENTO DE PEITORIL COM ARGAMASSA DE CIMENTO COLANTE</t>
  </si>
  <si>
    <t>TABEIRA DE MADEIRA LEI, 1A QUALIDADE, 2,5X30,0CM PARA BEIRAL DE TELHADO</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</si>
  <si>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</si>
  <si>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</si>
  <si>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</si>
  <si>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</si>
  <si>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</si>
  <si>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</si>
  <si>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</si>
  <si>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EM DRYWALL, COM LARGURA DE 15 CM). AF_05/2017_P</t>
  </si>
  <si>
    <t>ACABAMENTOS PARA FORRO (SANCA DE GESSO MONTADA NA OBRA). AF_05/2017_P</t>
  </si>
  <si>
    <t>REVESTIMENTO EM LAMINADO MELAMINICO TEXTURIZADO, ESPESSURA 0,8 MM, FIXADO COM COLA</t>
  </si>
  <si>
    <t>73807/1</t>
  </si>
  <si>
    <t>CORRIMAO EM MARMORITE, LARGURA 15CM</t>
  </si>
  <si>
    <t>RECOLOCACO DE FORROS EM REGUA DE PVC E PERFIS, CONSIDERANDO REAPROVEITAMENTO DO MATERIAL</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</si>
  <si>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</si>
  <si>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</si>
  <si>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</si>
  <si>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</si>
  <si>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</si>
  <si>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ISOLAMENTO TERMICO COM ARGAMASSA TRACO 1:3 (CIMENTO E AREIA GROSSA NAO PENEIRADA), COM ADICAO DE PEROLAS DE ISOPOR, ESPESSURA 6CM, PREPARO MANUAL DA ARGAMASSA</t>
  </si>
  <si>
    <t>73833/1</t>
  </si>
  <si>
    <t>ISOLAMENTO TERMICO COM MANTA DE LA DE VIDRO, ESPESSURA 2,5CM</t>
  </si>
  <si>
    <t>REPARO ESTRUTURAL DE ESTRUTURAS DE CONCRETO COM ARGAMASSA POLIMERICA DE ALTO DESEMPENHO, E=2 CM</t>
  </si>
  <si>
    <t>REPARO/COLAGEM DE ESTRUTURAS DE CONCRETO COM ADESIVO ESTRUTURAL A BASE DE EPOXI, E=2 MM</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</si>
  <si>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</si>
  <si>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</si>
  <si>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</si>
  <si>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</si>
  <si>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</si>
  <si>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</si>
  <si>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</si>
  <si>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</si>
  <si>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TRACO 1:3 (CIMENTO E AREIA), PREPARO MANUAL, INCLUSO ADITIVO IMPERMEABILIZANTE</t>
  </si>
  <si>
    <t>ARGAMASSA TRACO 1:4 (CIMENTO E AREIA), PREPARO MANUAL, INCLUSO ADITIVO IMPERMEABILIZANTE</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</si>
  <si>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</si>
  <si>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</si>
  <si>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</si>
  <si>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</si>
  <si>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</si>
  <si>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</si>
  <si>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</si>
  <si>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</si>
  <si>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</si>
  <si>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</si>
  <si>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</si>
  <si>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</si>
  <si>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</si>
  <si>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</si>
  <si>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</si>
  <si>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</si>
  <si>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</si>
  <si>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</si>
  <si>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</si>
  <si>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</si>
  <si>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</si>
  <si>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</si>
  <si>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</si>
  <si>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</si>
  <si>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</si>
  <si>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</si>
  <si>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</si>
  <si>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</si>
  <si>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</si>
  <si>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</si>
  <si>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</si>
  <si>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</si>
  <si>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</si>
  <si>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</si>
  <si>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</si>
  <si>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</si>
  <si>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</si>
  <si>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</si>
  <si>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</si>
  <si>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</si>
  <si>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</si>
  <si>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</si>
  <si>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</si>
  <si>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</si>
  <si>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</si>
  <si>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</si>
  <si>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</si>
  <si>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</si>
  <si>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</si>
  <si>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</si>
  <si>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</si>
  <si>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</si>
  <si>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</si>
  <si>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</si>
  <si>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</si>
  <si>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</si>
  <si>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</si>
  <si>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</si>
  <si>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</si>
  <si>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</si>
  <si>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</si>
  <si>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</si>
  <si>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</si>
  <si>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</si>
  <si>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</si>
  <si>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</si>
  <si>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</si>
  <si>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</si>
  <si>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</si>
  <si>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</si>
  <si>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</si>
  <si>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</si>
  <si>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</si>
  <si>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</si>
  <si>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</si>
  <si>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</si>
  <si>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1:3:12 (CIMENTO, CAL E AREIA MÉDIA) PARA EMBOÇO/MASSA ÚNICA/ASSENTAMENTO DE ALVENARIA DE VEDAÇÃO, PREPARO MANUAL. AF_06/2014</t>
  </si>
  <si>
    <t>ARGAMASSA TRAÇO 1:3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</si>
  <si>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</si>
  <si>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</si>
  <si>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</si>
  <si>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</si>
  <si>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</si>
  <si>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</si>
  <si>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</si>
  <si>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</si>
  <si>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</si>
  <si>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</si>
  <si>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</si>
  <si>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</si>
  <si>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</si>
  <si>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</si>
  <si>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</si>
  <si>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</si>
  <si>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</si>
  <si>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</si>
  <si>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</si>
  <si>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</si>
  <si>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</si>
  <si>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</si>
  <si>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</si>
  <si>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</si>
  <si>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PRONTA PARA CONTRAPISO, PREPARO MANUAL. AF_06/2014</t>
  </si>
  <si>
    <t>ARGAMASSA INDUSTRIALIZADA PARA CHAPISCO ROLADO, PREPARO MANUAL. AF_06/2014</t>
  </si>
  <si>
    <t>ARGAMASSA INDUSTRIALIZADA PARA CHAPISCO COLANTE, PREPARO MANUAL.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</si>
  <si>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</si>
  <si>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</si>
  <si>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1,5 M³/H DE ARGAMASSA. AF_06/2014</t>
  </si>
  <si>
    <t>ARGAMASSA INDUSTRIALIZADA PARA REVESTIMENTOS, MISTURA E PROJEÇÃO DE 2 M³/H DE ARGAMASSA. AF_06/2014</t>
  </si>
  <si>
    <t>ARGAMASSA À BASE DE GESSO, MISTURA E PROJEÇÃO DE 1,5 M³/H DE ARGAMASSA. AF_06/2014</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</si>
  <si>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</si>
  <si>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</si>
  <si>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</si>
  <si>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</si>
  <si>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</si>
  <si>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</si>
  <si>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ARGAMASSA TRAÇO 1:2:9 (CIMENTO, CAL E AREIA MÉDIA) PARA EMBOÇO/MASSA ÚNICA/ASSENTAMENTO DE ALVENARIA DE VEDAÇÃO, PREPARO MECÂNICO COM BETONEIRA 400 L. AF_09/2014</t>
  </si>
  <si>
    <t>ARGAMASSA TRAÇO 1:1,65 (CIMENTO E AREIA MÉDIA), FCK 20 MPA, PREPARO MECÂNICO COM MISTURADOR DUPLO HORIZONTAL DE ALTA TURBULÊNCIA. AF_11/2016</t>
  </si>
  <si>
    <t>ARGAMASSA TRAÇO 1:3 (CIMENTO E AREIA), PREPARO MECANICO , INCLUSO ADITIVO IMPERMEABILIZANTE</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</si>
  <si>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</si>
  <si>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</si>
  <si>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</si>
  <si>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</si>
  <si>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</si>
  <si>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</si>
  <si>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</si>
  <si>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TRANSPORTE HORIZONTAL, MASSA/GRANEL, MINICARREGADEIRA, 100M.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</si>
  <si>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</si>
  <si>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</si>
  <si>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</si>
  <si>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</si>
  <si>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</si>
  <si>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</si>
  <si>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</si>
  <si>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</si>
  <si>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</si>
  <si>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</si>
  <si>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</si>
  <si>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</si>
  <si>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</si>
  <si>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</si>
  <si>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</si>
  <si>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</si>
  <si>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</si>
  <si>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</si>
  <si>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</si>
  <si>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</si>
  <si>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</si>
  <si>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</si>
  <si>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</si>
  <si>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</si>
  <si>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</si>
  <si>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</si>
  <si>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TRANSPORTE HORIZONTAL, PLACAS CERÂMICAS, CARRINHO PARA MINI PÁLETES, 100M.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</si>
  <si>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</si>
  <si>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</si>
  <si>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</si>
  <si>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PLACAS CERÂMICAS, MANIPULADOR TELESCÓPICO, 100M. AF_06/2014</t>
  </si>
  <si>
    <t>TRANSPORTE HORIZONTAL, LATA DE 18 L, MANUAL, 30M. AF_06/2014</t>
  </si>
  <si>
    <t>L</t>
  </si>
  <si>
    <t>TRANSPORTE VERTICAL, BLOCOS VAZADOS DE CONCRETO OU CERÂMICO 19X19X39 CM, MANUAL, 1 PAVIMENTO. AF_06/2014</t>
  </si>
  <si>
    <t>TRANSPORTE VERTICAL, BLOCOS CERÂMICOS FURADOS NA HORIZONTAL 9X19X19 CM, MANUAL, 1 PAVIMENTO. AF_06/2014</t>
  </si>
  <si>
    <t>TRANSPORTE VERTICAL, PLACAS CERÂMICAS, MANUAL, 1 PAVIMENTO. AF_06/2014</t>
  </si>
  <si>
    <t>TRANSPORTE VERTICAL, LATA DE 18 L, MANUAL, 1 PAVIMENTO. AF_06/2014</t>
  </si>
  <si>
    <t>TRANSPORTE VERTICAL, LATA DE 10 L, MANUAL, 1 PAVIMENTO. AF_06/2014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</si>
  <si>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</si>
  <si>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</si>
  <si>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</si>
  <si>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</si>
  <si>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</si>
  <si>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</si>
  <si>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</si>
  <si>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</si>
  <si>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</si>
  <si>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</si>
  <si>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</si>
  <si>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</si>
  <si>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</si>
  <si>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18L</t>
  </si>
  <si>
    <t>TRANSPORTE HORIZONTAL, LATA DE 18 L, CARRINHO PLATAFORMA, 50M. AF_06/2014</t>
  </si>
  <si>
    <t>TRANSPORTE HORIZONTAL, LATA DE 18 L, CARRINHO PLATAFORMA, 75M. AF_06/2014</t>
  </si>
  <si>
    <t>TRANSPORTE HORIZONTAL, LATA DE 18 L, CARRINHO PLATAFORMA, 100M. AF_06/2014</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</si>
  <si>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</si>
  <si>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</si>
  <si>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</si>
  <si>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</si>
  <si>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</si>
  <si>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</si>
  <si>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TRANSPORTE HORIZONTAL, TUBOS DE PVC SOLDÁVEL COM DIÂMETRO MENOR OU IGUAL A 60 MM, MANUAL, 30M. AF_06/2015</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</si>
  <si>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</si>
  <si>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</si>
  <si>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</si>
  <si>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</si>
  <si>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MENOR OU IGUAL A 54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</si>
  <si>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</si>
  <si>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</si>
  <si>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</si>
  <si>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</si>
  <si>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</si>
  <si>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</si>
  <si>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</si>
  <si>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</si>
  <si>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</si>
  <si>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</si>
  <si>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</si>
  <si>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</si>
  <si>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</si>
  <si>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</si>
  <si>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MADEIRA, MANUAL, 30M. AF_06/2015</t>
  </si>
  <si>
    <t>TRANSPORTE HORIZONTAL, VERGALHÕES DE AÇO,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</si>
  <si>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</si>
  <si>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</si>
  <si>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</si>
  <si>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</si>
  <si>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</si>
  <si>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</si>
  <si>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</si>
  <si>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</si>
  <si>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TRANSPORTE HORIZONTAL, BLOCOS VAZADOS DE CONCRETO 19X19X39 CM, MANIPULADOR TELESCÓPICO, 30M. AF_06/2014</t>
  </si>
  <si>
    <t>MIL</t>
  </si>
  <si>
    <t>TRANSPORTE HORIZONTAL, BLOCOS CERÂMICOS FURADOS NA VERTICAL 19X19X39 CM, MANIPULADOR TELESCÓPICO, 30M. AF_06/2014</t>
  </si>
  <si>
    <t>TRANSPORTE HORIZONTAL, BLOCOS CERÂMICOS FURADOS NA HORIZONTAL 9X19X19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</si>
  <si>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</si>
  <si>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</si>
  <si>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CERÂMICOS FURADOS NA HORIZONTAL 9X19X19 CM, MANIPULADOR TELESCÓPICO, 50M. AF_06/2014</t>
  </si>
  <si>
    <t>TRANSPORTE HORIZONTAL, BLOCOS VAZADOS DE CONCRETO 19X19X39 CM, MANIPULADOR TELESCÓPICO, 75M. AF_06/2014</t>
  </si>
  <si>
    <t>TRANSPORTE HORIZONTAL, BLOCOS CERÂMICOS FURADOS NA VERTICAL 19X19X39 CM, MANIPULADOR TELESCÓPICO, 75M. AF_06/2014</t>
  </si>
  <si>
    <t>TRANSPORTE HORIZONTAL, BLOCOS CERÂMICOS FURADOS NA HORIZONTAL 9X19X19 CM, MANIPULADOR TELESCÓPICO, 75M. AF_06/2014</t>
  </si>
  <si>
    <t>TRANSPORTE HORIZONTAL, BLOCOS VAZADOS DE CONCRETO 19X19X39 CM, MANIPULADOR TELESCÓPICO, 100M. AF_06/2014</t>
  </si>
  <si>
    <t>TRANSPORTE HORIZONTAL, BLOCOS CERÂMICOS FURADOS NA VERTICAL 19X19X39 CM, MANIPULADOR TELESCÓPICO, 100M. AF_06/2014</t>
  </si>
  <si>
    <t>TRANSPORTE HORIZONTAL, BLOCOS CERÂMICOS FURADOS NA HORIZONTAL 9X19X19 CM, MANIPULADOR TELESCÓPICO, 100M. AF_06/2014</t>
  </si>
  <si>
    <t>PENEIRAMENTO DE AREIA COM PENEIRA ELÉTRICA. AF_11/2015</t>
  </si>
  <si>
    <t>PENEIRAMENTO DE AREIA COM PENEIRA MANUAL. AF_11/2015</t>
  </si>
  <si>
    <t>ENSACAMENTO DE AREIA. AF_11/2015</t>
  </si>
  <si>
    <t>TRANSPORTE HORIZONTAL MANUAL, DE 30 M, DE JANELAS. AF_07/2016</t>
  </si>
  <si>
    <t>TRANSPORTE VERTICAL MANUAL, DE 1 PAVIMENTO, DE JANELAS. AF_07/2016</t>
  </si>
  <si>
    <t>TRANSPORTE HORIZONTAL MANUAL, DE 30 M, DE KIT PORTA-PRONTA OU PORTA DE MADEIRA FOLHA LEVE OU MÉDIA, PORTA DE AÇO E PORTA DE ALUMÍNIO. AF_07/2016</t>
  </si>
  <si>
    <t>TRANSPORTE HORIZONTAL MANUAL, DE 30 M, DE KIT PORTA-PRONTA OU PORTA DE MADEIRA FOLHA PESADA OU SUPERPESADA E PORTA CORTA-FOGO.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</si>
  <si>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</si>
  <si>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</si>
  <si>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HORIZONTAL MANUAL, DE 30 M, DE BANCADA DE MÁRMORE OU GRANITO PARA COZINHA/LAVATÓRIO OU MÁRMORE SINTÉTICO COM CUBA INTEGRADA. AF_07/2016</t>
  </si>
  <si>
    <t>TRANSPORTE VERTICAL MANUAL, DE 1 PAVIMENTO, DE BANCADA DE MÁRMORE OU GRANITO PARA COZINHA/LAVATÓRIO OU MÁRMORE SINTÉTICO COM CUBA INTEGRADA. AF_07/2016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</si>
  <si>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</si>
  <si>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</si>
  <si>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</si>
  <si>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</si>
  <si>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MANUAL, DE 30 M, DE VIDRO. AF_07/2016</t>
  </si>
  <si>
    <t>TRANSPORTE VERTICAL MANUAL, DE 1 PAVIMENTO, DE VIDRO. AF_07/2016</t>
  </si>
  <si>
    <t>TRANSPORTE HORIZONTAL MANUAL, DE 30 M, DE TELA DE AÇO. AF_07/2016</t>
  </si>
  <si>
    <t>TRANSPORTE HORIZONTAL MANUAL, DE 30 M, DE COMPENSADO DE MADEIRA. AF_07/2016</t>
  </si>
  <si>
    <t>TRANSPORTE HORIZONTAL MANUAL, DE 30 M, DE TELHA TERMOACÚSTICA OU TELHA DE AÇO ZINCADO. AF_07/2016</t>
  </si>
  <si>
    <t>TRANSPORTE HORIZONTAL MANUAL, DE 30 M, DE TELHA DE FIBROCIMENTO ONDULADA OU TELHA ESTRUTURAL DE FIBROCIMENTO, CANALETE 90 OU KALHETÃO. AF_07/2016</t>
  </si>
  <si>
    <t>TRANSPORTE HORIZONTAL DE 100 M COM MANIPULADOR TELESCÓPICO DE TELHAS TERMOACÚSTICA, FIBROCIMENTO ONDULADA, AÇO ZINCADO, FIBROCIMENTO ESTRUTURAL, CANALETE 90 OU KALHETÃO. AF_07/2016</t>
  </si>
  <si>
    <t>TRANSPORTE HORIZONTAL MANUAL, DE 30 M, DE BACIA SANITÁRIA, CAIXA ACOPLADA, TANQUE OU PIA. AF_07/2016</t>
  </si>
  <si>
    <t>TRANSPORTE VERTICAL MANUAL DE 1 PAVIMENTO DE BACIA SANITÁRIA, CAIXA ACOPLADA, TANQUE OU PIA.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</si>
  <si>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</si>
  <si>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</si>
  <si>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</si>
  <si>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</si>
  <si>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100 M COM MANIPULADOR TELESCÓPICO DE BACIAS SANITÁRIAS, CAIXA ACOPLADA, TANQUE OU PIA. AF_07/2016</t>
  </si>
  <si>
    <t>TRANSPORTE HORIZONTAL MANUAL, DE 30 M, DE TELHA DE CONCRETO OU CERÂMICA.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</si>
  <si>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</si>
  <si>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</si>
  <si>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</si>
  <si>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TRANSPORTE HORIZONTAL DE 100 M COM CARRINHO PLATAFORMA COM TELHA DE CONCRETO OU CERÂMICA. AF_07/2016</t>
  </si>
  <si>
    <t>TRANSPORTE HORIZONTAL DE 100 M COM MANIPULADOR TELESCÓPICO DE TELHAS DE CONCRETO OU CERÂMICA. AF_07/2016</t>
  </si>
  <si>
    <t>TRANSPORTE HORIZONTAL MANUAL, DE 30 M, DE BARRAMENTO BLINDADO. AF_07/2016</t>
  </si>
  <si>
    <t>TRANSPORTE HORIZONTAL DE 100 M COM CARRINHO PLATAFORMA COM BARRAMENTO BLINDADO. AF_07/2016</t>
  </si>
  <si>
    <t>TRANSPORTE HORIZONTAL MANUAL, DE 30 M, DE CALHA. AF_07/2016</t>
  </si>
  <si>
    <t>73806/1</t>
  </si>
  <si>
    <t>LIMPEZA DE SUPERFICIES COM JATO DE ALTA PRESSAO DE AR E AGUA</t>
  </si>
  <si>
    <t>73948/2</t>
  </si>
  <si>
    <t>LIMPEZA/PREPARO SUPERFICIE CONCRETO P/PINTURA</t>
  </si>
  <si>
    <t>73948/3</t>
  </si>
  <si>
    <t>LIMPEZA AZULEJO</t>
  </si>
  <si>
    <t>73948/8</t>
  </si>
  <si>
    <t>LIMPEZA VIDRO COMUM</t>
  </si>
  <si>
    <t>73948/9</t>
  </si>
  <si>
    <t>LIMPEZA FORRO</t>
  </si>
  <si>
    <t>73948/11</t>
  </si>
  <si>
    <t>LIMPEZA PISO CERAMICO</t>
  </si>
  <si>
    <t>73948/15</t>
  </si>
  <si>
    <t>LIMPEZA PISO MARMORITE/GRANILITE</t>
  </si>
  <si>
    <t>73948/16</t>
  </si>
  <si>
    <t>LIMPEZA MANUAL DO TERRENO (C/ RASPAGEM SUPERFICIAL)</t>
  </si>
  <si>
    <t>74086/1</t>
  </si>
  <si>
    <t>LIMPEZA LOUCAS E METAIS</t>
  </si>
  <si>
    <t>RASPAGEM / CALAFETACAO TACOS MADEIRA 1 DEMAO CERA</t>
  </si>
  <si>
    <t>ENCERAMENTO MANUAL EM MADEIRA - 3 DEMAOS</t>
  </si>
  <si>
    <t>LIXAMENTO MAN C/ LIXA CALAFATE DE CONCR APARENTE ANTIGO</t>
  </si>
  <si>
    <t>LIMPEZA DE REVESTIMENTO EM PAREDE C/ SOLUCAO DE ACIDO MURIATICO/AMONIA</t>
  </si>
  <si>
    <t>74163/1</t>
  </si>
  <si>
    <t>PERFURACAO DE POCO COM PERFURATRIZ PNEUMATICA</t>
  </si>
  <si>
    <t>74163/2</t>
  </si>
  <si>
    <t>PERFURACAO DE POCO COM PERFURATRIZ A PERCUSSAO</t>
  </si>
  <si>
    <t>REVESTIMENTO DE POCOS C/ TUBOS DE CONCRETO</t>
  </si>
  <si>
    <t>ABRACADEIRA P/POCOS PROFUNDOS</t>
  </si>
  <si>
    <t>CONJUNTO DE MANGUEIRA PARA COMBATE A INCENDIO EM FIBRA DE POLIESTER PURA, COM 1.1/2", REVESTIDA INTERNAMENTE, COM 2 LANCES DE 15M CADA</t>
  </si>
  <si>
    <t>CONCRETO CICLOPICO FCK=10MPA 30% PEDRA DE MAO INCLUSIVE LANCAMENTO</t>
  </si>
  <si>
    <t>CAIXA PARA RALO C OM GRELHA FOFO 135 KG DE ALV TIJOLO MACICO (7X10X20) PAREDES DE UMA VEZ (0.20 M) DE 0.90X1.20X1.50 M (EXTERNA) COM ARGAMASSA 1:4 CIMENTO:AREIA, BASE CONC FCK=10 MPA, EXCLUSIVE ESCAVACAO E REATERRO.</t>
  </si>
  <si>
    <t>MÃO FRANCESA EM BARRA DE FERRO CHATO RETANGULAR 2" X 1/4", REFORÇADA, 40 X 30 CM</t>
  </si>
  <si>
    <t>MÃO FRANCESA EM BARRA DE FERRO CHATO RETANGULAR 2" X 1/4", REFORÇADA, 30 X 25 CM</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</si>
  <si>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</si>
  <si>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</si>
  <si>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</si>
  <si>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</si>
  <si>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</si>
  <si>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</si>
  <si>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</si>
  <si>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</si>
  <si>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</si>
  <si>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</si>
  <si>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</si>
  <si>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</si>
  <si>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</si>
  <si>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</si>
  <si>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</si>
  <si>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</si>
  <si>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</si>
  <si>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</si>
  <si>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</si>
  <si>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</si>
  <si>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</si>
  <si>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MONTAGEM E DESMONTAGEM DE ANDAIME MODULAR FACHADEIRO, COM PISO METÁLICO, PARA EDIFICAÇÕES COM MÚLTIPLOS PAVIMENTOS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</si>
  <si>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</si>
  <si>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</si>
  <si>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</si>
  <si>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73916/2</t>
  </si>
  <si>
    <t>PLACA ESMALTADA PARA IDENTIFICAÇÃO NR DE RUA, DIMENSÕES 45X25CM</t>
  </si>
  <si>
    <t>DESMATAMENTO E LIMPEZA MECANIZADA DE TERRENO COM ARVORES ATE Ø 15CM, UTILIZANDO TRATOR DE ESTEIRAS</t>
  </si>
  <si>
    <t>73822/2</t>
  </si>
  <si>
    <t>LIMPEZA MECANIZADA DE TERRENO COM REMOCAO DE CAMADA VEGETAL, UTILIZANDO MOTONIVELADORA</t>
  </si>
  <si>
    <t>73859/1</t>
  </si>
  <si>
    <t>DESMATAMENTO E LIMPEZA MECANIZADA DE TERRENO COM REMOCAO DE CAMADA VEGETAL, UTILIZANDO TRATOR DE ESTEIRAS</t>
  </si>
  <si>
    <t>73859/2</t>
  </si>
  <si>
    <t>CAPINA E LIMPEZA MANUAL DE TERRENO</t>
  </si>
  <si>
    <t>CORTE DE CAPOEIRA FINA A FOICE</t>
  </si>
  <si>
    <t>PREPARO MANUAL DE TERRENO S/ RASPAGEM SUPERFICIAL</t>
  </si>
  <si>
    <t>74220/1</t>
  </si>
  <si>
    <t>TAPUME DE CHAPA DE MADEIRA COMPENSADA, E= 6MM, COM PINTURA A CAL E REAPROVEITAMENTO DE 2X</t>
  </si>
  <si>
    <t>74221/1</t>
  </si>
  <si>
    <t>SINALIZACAO DE TRANSITO - NOTURNA</t>
  </si>
  <si>
    <t>74219/1</t>
  </si>
  <si>
    <t>PASSADICOS COM TABUAS DE MADEIRA PARA PEDESTRES</t>
  </si>
  <si>
    <t>74219/2</t>
  </si>
  <si>
    <t>PASSADICOS COM TABUAS DE MADEIRA PARA VEICULOS</t>
  </si>
  <si>
    <t>CHAPA DE ACO CARBONO 3/8 (COLOC/ USO/ RETIR) P/ PASS VEICULO SOBRE VALA MEDIDA P/ AREA CHAPA EM CADA APLICACAO</t>
  </si>
  <si>
    <t>REMOCAO DE VIDRO COMUM</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</si>
  <si>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</si>
  <si>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</si>
  <si>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</si>
  <si>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</si>
  <si>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</si>
  <si>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</si>
  <si>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</si>
  <si>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</si>
  <si>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</si>
  <si>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</si>
  <si>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</si>
  <si>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</si>
  <si>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</si>
  <si>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</si>
  <si>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</si>
  <si>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</si>
  <si>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</si>
  <si>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</si>
  <si>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</si>
  <si>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</si>
  <si>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</si>
  <si>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</si>
  <si>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</si>
  <si>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</si>
  <si>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</si>
  <si>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</si>
  <si>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</si>
  <si>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</si>
  <si>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</si>
  <si>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</si>
  <si>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</si>
  <si>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</si>
  <si>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</si>
  <si>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</si>
  <si>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</si>
  <si>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</si>
  <si>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</si>
  <si>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</si>
  <si>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</si>
  <si>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</si>
  <si>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</si>
  <si>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</si>
  <si>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</si>
  <si>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</si>
  <si>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ISOLAMENTO DE OBRA COM TELA PLASTICA COM MALHA DE 5MM</t>
  </si>
  <si>
    <t>ISOLAMENTO DE OBRA COM TELA PLASTICA COM MALHA DE 5MM E ESTRUTURA DE MADEIRA PONTALETEADA</t>
  </si>
  <si>
    <t>ENSAIO DE RECEBIMENTO E ACEITACAO DE CIMENTO PORTLAND</t>
  </si>
  <si>
    <t>ENSAIO DE RECEBIMENTO E ACEITACAO DE AGREGADO GRAUDO</t>
  </si>
  <si>
    <t>74020/1</t>
  </si>
  <si>
    <t>ENSAIO DE PAVIMENTO DE CONCRETO</t>
  </si>
  <si>
    <t>74021/3</t>
  </si>
  <si>
    <t>ENSAIOS DE REGULARIZACAO DO SUBLEITO</t>
  </si>
  <si>
    <t>74021/6</t>
  </si>
  <si>
    <t>ENSAIOS DE BASE ESTABILIZADA GRANULOMETRICAMENTE</t>
  </si>
  <si>
    <t>74022/3</t>
  </si>
  <si>
    <t>ENSAIO DE DETERMINACAO DA PENEIRACAO - EMULSAO ASFALTICA</t>
  </si>
  <si>
    <t>74022/6</t>
  </si>
  <si>
    <t>ENSAIO DE GRANULOMETRIA POR PENEIRAMENTO - SOLOS</t>
  </si>
  <si>
    <t>74022/8</t>
  </si>
  <si>
    <t>ENSAIO DE LIMITE DE LIQUIDEZ - SOLOS</t>
  </si>
  <si>
    <t>74022/9</t>
  </si>
  <si>
    <t>ENSAIO DE LIMITE DE PLASTICIDADE - SOLOS</t>
  </si>
  <si>
    <t>74022/10</t>
  </si>
  <si>
    <t>ENSAIO DE COMPACTACAO - AMOSTRAS NAO TRABALHADAS - ENERGIA NORMAL - SOLOS</t>
  </si>
  <si>
    <t>74022/15</t>
  </si>
  <si>
    <t>ENSAIO DE MASSA ESPECIFICA - IN SITU - METODO BALAO DE BORRACHA - SOLOS</t>
  </si>
  <si>
    <t>74022/19</t>
  </si>
  <si>
    <t>ENSAIO DE INDICE DE SUPORTE CALIFORNIA - AMOSTRAS NAO TRABALHADAS - ENERGIA NORMAL - SOLOS</t>
  </si>
  <si>
    <t>74022/23</t>
  </si>
  <si>
    <t>ENSAIO DE TEOR DE UMIDADE - PROCESSO SPEEDY - SOLOS E AGREGADOS MIUDOS</t>
  </si>
  <si>
    <t>74022/25</t>
  </si>
  <si>
    <t>ENSAIO DE PONTO DE FULGOR - MATERIAL BETUMINOSO</t>
  </si>
  <si>
    <t>74022/27</t>
  </si>
  <si>
    <t>ENSAIO DE CONTROLE DE TAXA DE APLICACAO DE LIGANTE BETUMINOSO</t>
  </si>
  <si>
    <t>74022/30</t>
  </si>
  <si>
    <t>ENSAIO DE RESISTENCIA A COMPRESSAO SIMPLES - CONCRETO</t>
  </si>
  <si>
    <t>74022/32</t>
  </si>
  <si>
    <t>ENSAIO DE RESISTENCIA A TRACAO NA FLEXAO DE CONCRETO</t>
  </si>
  <si>
    <t>74022/37</t>
  </si>
  <si>
    <t>ENSAIO DE ADESIVIDADE A LIGANTE BETUMINOSO - AGREGADO GRAUDO</t>
  </si>
  <si>
    <t>74022/42</t>
  </si>
  <si>
    <t>ENSAIO DE EQUIVALENTE EM AREIA - SOLOS</t>
  </si>
  <si>
    <t>74022/58</t>
  </si>
  <si>
    <t>ENSAIO DE ABATIMENTO DO TRONCO DE CONE</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</si>
  <si>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</si>
  <si>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</si>
  <si>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</si>
  <si>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CAVALETE DE OBRA COM ALTURA DE 1,00 M - 2 UTILIZAÇÕES. AF_10/2018</t>
  </si>
  <si>
    <t>CAVALETE DE OBRA COM ALTURA DE 0,50 M - 2 UTILIZAÇÕES. AF_10/2018</t>
  </si>
  <si>
    <t>MARCAÇÃO DE PONTOS EM GABARITO OU CAVALETE. AF_10/2018</t>
  </si>
  <si>
    <t>LOCAÇÃO DE REDE DE ÁGUA OU ESGOTO. AF_10/2018</t>
  </si>
  <si>
    <t>LOCAÇÃO DE PAVIMENTAÇÃO. AF_10/2018</t>
  </si>
  <si>
    <t>SERVICOS TOPOGRAFICOS PARA PAVIMENTACAO, INCLUSIVE NOTA DE SERVICOS, ACOMPANHAMENTO E GREIDE</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</si>
  <si>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</si>
  <si>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</si>
  <si>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</si>
  <si>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</si>
  <si>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</si>
  <si>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</si>
  <si>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</si>
  <si>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</si>
  <si>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</si>
  <si>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</si>
  <si>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</si>
  <si>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</si>
  <si>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</si>
  <si>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</si>
  <si>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</si>
  <si>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</si>
  <si>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</si>
  <si>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</si>
  <si>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</si>
  <si>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</si>
  <si>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</si>
  <si>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</si>
  <si>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</si>
  <si>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</si>
  <si>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</si>
  <si>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</si>
  <si>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</si>
  <si>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</si>
  <si>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74038/1</t>
  </si>
  <si>
    <t>PORTAO COM MOUROES DE MADEIRA ROLICA, DIAMETRO 11CM, COM 5 FIOS DE ARAME FARPADO Nº 14 CLASSE 250, SEM DOBRADICAS</t>
  </si>
  <si>
    <t>74039/1</t>
  </si>
  <si>
    <t>CERCA COM MOUROES DE MADEIRA ROLICA, DIAMETRO 11CM, ESPACAMENTO DE 2M, ALTURA LIVRE DE 1M, CRAVADOS 0,5M, COM 5 FIOS DE ARAME FARPADO Nº 14 CLASSE 250</t>
  </si>
  <si>
    <t>74142/1</t>
  </si>
  <si>
    <t>CERCA COM MOUROES DE CONCRETO, RETO, ESPACAMENTO DE 3M, CRAVADOS 0,5M, COM 4 FIOS DE ARAME FARPADO Nº 14 CLASSE 250</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</si>
  <si>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</si>
  <si>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</si>
  <si>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</si>
  <si>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</si>
  <si>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</si>
  <si>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</si>
  <si>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</si>
  <si>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</si>
  <si>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</si>
  <si>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</si>
  <si>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RECOMPOSICAO PARCIAL DO ARAME FARPADO Nº 14 CLASSE 250, FIXADO EM CERCA COM MOURÕES DE CONCRETO, RETO, 15X15CM</t>
  </si>
  <si>
    <t>73787/1</t>
  </si>
  <si>
    <t>ALAMBRADO EM TUBOS DE ACO GALVANIZADO, COM COSTURA, DIN 2440, DIAMETRO 2", ALTURA 3M, FIXADOS A CADA 2M EM BLOCOS DE CONCRETO, COM TELA DE ARAME GALVANIZADO REVESTIDO COM PVC, FIO 12 BWG E MALHA 7,5X7,5CM</t>
  </si>
  <si>
    <t>74244/1</t>
  </si>
  <si>
    <t>ALAMBRADO PARA QUADRA POLIESPORTIVA, ESTRUTURADO POR TUBOS DE ACO GALVANIZADO, COM COSTURA, DIN 2440, DIAMETRO 2", COM TELA DE ARAME GALVANIZADO, FIO 14 BWG E MALHA QUADRADA 5X5CM</t>
  </si>
  <si>
    <t>73788/2</t>
  </si>
  <si>
    <t>GRADE EM MADEIRA PARA PROTECAO DE MUDAS DE ARVORES</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</si>
  <si>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</si>
  <si>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</si>
  <si>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</si>
  <si>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</si>
  <si>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</si>
  <si>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</si>
  <si>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</si>
  <si>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</si>
  <si>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</si>
  <si>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SAO CARLOS EM LEIVAS</t>
  </si>
  <si>
    <t>PLANTIO DE GRAMA ESMERALDA EM ROLO</t>
  </si>
  <si>
    <t>PLANTIO DE GRAMA EM PAVIMENTO CONCREGRAMA. AF_05/2018</t>
  </si>
  <si>
    <t>PLANTIO DE GRAMA EM PLACAS. AF_05/2018</t>
  </si>
  <si>
    <t>PLANTIO DE FORRAÇÃO. AF_05/2018</t>
  </si>
  <si>
    <t>RETIRADA DE GRAMA EM PLACAS</t>
  </si>
  <si>
    <t>PODA E LIMPEZA DE ARBUSTO TIPO CERCA VIVA</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</si>
  <si>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</si>
  <si>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</si>
  <si>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</si>
  <si>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</si>
  <si>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</si>
  <si>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</si>
  <si>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</si>
  <si>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</si>
  <si>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</si>
  <si>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</si>
  <si>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</si>
  <si>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FERRAMENTAS (ENCARGOS COMPLEMENTARES) - HORISTA</t>
  </si>
  <si>
    <t>EPI (ENCARGOS COMPLEMENTARES) - HORISTA</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</si>
  <si>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</si>
  <si>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</si>
  <si>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</si>
  <si>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</si>
  <si>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</si>
  <si>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</si>
  <si>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</si>
  <si>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</si>
  <si>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</si>
  <si>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</si>
  <si>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</si>
  <si>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</si>
  <si>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</si>
  <si>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</si>
  <si>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</si>
  <si>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</si>
  <si>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</si>
  <si>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</si>
  <si>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</si>
  <si>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</si>
  <si>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</si>
  <si>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</si>
  <si>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</si>
  <si>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</si>
  <si>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</si>
  <si>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</si>
  <si>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</si>
  <si>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</si>
  <si>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</si>
  <si>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</si>
  <si>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</si>
  <si>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</si>
  <si>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</si>
  <si>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</si>
  <si>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</si>
  <si>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</si>
  <si>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</si>
  <si>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</si>
  <si>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</si>
  <si>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</si>
  <si>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</si>
  <si>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</si>
  <si>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</si>
  <si>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</si>
  <si>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</si>
  <si>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</si>
  <si>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</si>
  <si>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</si>
  <si>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</si>
  <si>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</si>
  <si>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</si>
  <si>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</si>
  <si>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</si>
  <si>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</si>
  <si>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</si>
  <si>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</si>
  <si>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</si>
  <si>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</si>
  <si>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</si>
  <si>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</si>
  <si>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</si>
  <si>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</si>
  <si>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</si>
  <si>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</si>
  <si>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</si>
  <si>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</si>
  <si>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</si>
  <si>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</si>
  <si>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</si>
  <si>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</si>
  <si>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</si>
  <si>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</si>
  <si>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</si>
  <si>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</si>
  <si>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</si>
  <si>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</si>
  <si>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</si>
  <si>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</si>
  <si>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</si>
  <si>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</si>
  <si>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</si>
  <si>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</si>
  <si>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</si>
  <si>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</si>
  <si>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</si>
  <si>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</si>
  <si>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</si>
  <si>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</si>
  <si>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</si>
  <si>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</si>
  <si>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</si>
  <si>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</si>
  <si>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</si>
  <si>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</si>
  <si>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</si>
  <si>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</si>
  <si>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</si>
  <si>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FERRAMENTAS (ENCARGOS COMPLEMENTARES) - MENSALISTA</t>
  </si>
  <si>
    <t>MES</t>
  </si>
  <si>
    <t>EPI (ENCARGOS COMPLEMENTARES) - MENSALISTA</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</si>
  <si>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</si>
  <si>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</si>
  <si>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</si>
  <si>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</si>
  <si>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</si>
  <si>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</si>
  <si>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</si>
  <si>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</si>
  <si>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</si>
  <si>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</si>
  <si>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</si>
  <si>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</si>
  <si>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</si>
  <si>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</si>
  <si>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</si>
  <si>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</si>
  <si>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</si>
  <si>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</si>
  <si>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</si>
  <si>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</si>
  <si>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</si>
  <si>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</si>
  <si>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</si>
  <si>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</si>
  <si>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</si>
  <si>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</si>
  <si>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</si>
  <si>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</si>
  <si>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</si>
  <si>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</si>
  <si>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</si>
  <si>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</si>
  <si>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</si>
  <si>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</si>
  <si>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</si>
  <si>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</si>
  <si>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</si>
  <si>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</si>
  <si>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</si>
  <si>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</si>
  <si>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</si>
  <si>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</si>
  <si>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</si>
  <si>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</si>
  <si>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</si>
  <si>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</si>
  <si>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</si>
  <si>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</si>
  <si>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</si>
  <si>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</si>
  <si>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</si>
  <si>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</si>
  <si>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</si>
  <si>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</si>
  <si>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</si>
  <si>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</si>
  <si>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</si>
  <si>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</si>
  <si>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</si>
  <si>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</si>
  <si>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</si>
  <si>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</si>
  <si>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</si>
  <si>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</si>
  <si>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</si>
  <si>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</si>
  <si>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</si>
  <si>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</si>
  <si>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</si>
  <si>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</si>
  <si>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</si>
  <si>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</si>
  <si>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</si>
  <si>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</si>
  <si>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</si>
  <si>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</si>
  <si>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</si>
  <si>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SONDADOR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</si>
  <si>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</si>
  <si>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</si>
  <si>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</si>
  <si>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</si>
  <si>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</si>
  <si>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</si>
  <si>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</si>
  <si>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</si>
  <si>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</si>
  <si>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</si>
  <si>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</si>
  <si>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</si>
  <si>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</si>
  <si>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</si>
  <si>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</si>
  <si>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</si>
  <si>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</si>
  <si>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</si>
  <si>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</si>
  <si>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</si>
  <si>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</si>
  <si>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</si>
  <si>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</si>
  <si>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</si>
  <si>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</si>
  <si>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</si>
  <si>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</si>
  <si>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</si>
  <si>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</si>
  <si>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</si>
  <si>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</si>
  <si>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</si>
  <si>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</si>
  <si>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</si>
  <si>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</si>
  <si>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</si>
  <si>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</si>
  <si>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</si>
  <si>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</si>
  <si>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</si>
  <si>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</si>
  <si>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</si>
  <si>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</si>
  <si>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DATA DE PREÇO 01/2019</t>
  </si>
  <si>
    <t>DESCR1</t>
  </si>
  <si>
    <t>DESCR2</t>
  </si>
  <si>
    <t>DESCR3</t>
  </si>
  <si>
    <t>DESCR4</t>
  </si>
  <si>
    <t>DESCR5</t>
  </si>
  <si>
    <t>DESCR6</t>
  </si>
  <si>
    <t>UNID</t>
  </si>
  <si>
    <t>PREÇO</t>
  </si>
  <si>
    <t>01.001.0001-0</t>
  </si>
  <si>
    <t>LIMITE DE PLASTICIDADE</t>
  </si>
  <si>
    <t>01.001.0001-A</t>
  </si>
  <si>
    <t>01.001.0002-0</t>
  </si>
  <si>
    <t>LIMITE DE LIQUIDEZ</t>
  </si>
  <si>
    <t>01.001.0002-A</t>
  </si>
  <si>
    <t>01.001.0003-0</t>
  </si>
  <si>
    <t>LIMITE DE CONTRACAO</t>
  </si>
  <si>
    <t>01.001.0003-A</t>
  </si>
  <si>
    <t>01.001.0004-0</t>
  </si>
  <si>
    <t>ANALISE GRANULOMETRICA SEM SEDIMENTACAO (PENEIRAMENTO)</t>
  </si>
  <si>
    <t>01.001.0004-A</t>
  </si>
  <si>
    <t>01.001.0005-0</t>
  </si>
  <si>
    <t>ANALISE GRANULOMETRICA COM SEDIMENTACAO</t>
  </si>
  <si>
    <t>01.001.0005-A</t>
  </si>
  <si>
    <t>01.001.0006-0</t>
  </si>
  <si>
    <t>MASSA ESPECIFICA REAL</t>
  </si>
  <si>
    <t>01.001.0006-A</t>
  </si>
  <si>
    <t>01.001.0007-0</t>
  </si>
  <si>
    <t>MASSA ESPECIFICA APARENTE "IN SITU"</t>
  </si>
  <si>
    <t>01.001.0007-A</t>
  </si>
  <si>
    <t>01.001.0008-0</t>
  </si>
  <si>
    <t>UMIDADE NATURAL EM ESTUFA</t>
  </si>
  <si>
    <t>01.001.0008-A</t>
  </si>
  <si>
    <t>01.001.0009-0</t>
  </si>
  <si>
    <t>EQUIVALENTE DE AREIA</t>
  </si>
  <si>
    <t>01.001.0009-A</t>
  </si>
  <si>
    <t>01.001.0010-0</t>
  </si>
  <si>
    <t>UMIDADE PELO METODO EXPEDITO "SPEEDY"</t>
  </si>
  <si>
    <t>01.001.0010-A</t>
  </si>
  <si>
    <t>01.001.0011-0</t>
  </si>
  <si>
    <t>COMPACTACAO: ENERGIA PROCTOR NORMAL</t>
  </si>
  <si>
    <t>01.001.0011-A</t>
  </si>
  <si>
    <t>01.001.0012-0</t>
  </si>
  <si>
    <t>COMPACTACAO: ENERGIA AASHO INTERMEDIARIA</t>
  </si>
  <si>
    <t>01.001.0012-A</t>
  </si>
  <si>
    <t>01.001.0013-0</t>
  </si>
  <si>
    <t>COMPACTACAO: ENERGIA AASHO MODIFICADA</t>
  </si>
  <si>
    <t>01.001.0013-A</t>
  </si>
  <si>
    <t>01.001.0014-0</t>
  </si>
  <si>
    <t>INDICE SUPORTE CALIFORNIA,POR 1 PONTO,COMPACTACAO COM ENERGI</t>
  </si>
  <si>
    <t>A PROCTOR NORMAL</t>
  </si>
  <si>
    <t>01.001.0014-A</t>
  </si>
  <si>
    <t>01.001.0015-0</t>
  </si>
  <si>
    <t>A AASHO INTERMEDIARIA</t>
  </si>
  <si>
    <t>01.001.0015-A</t>
  </si>
  <si>
    <t>01.001.0016-0</t>
  </si>
  <si>
    <t>A AASHO MODIFICADA</t>
  </si>
  <si>
    <t>01.001.0016-A</t>
  </si>
  <si>
    <t>01.001.0017-0</t>
  </si>
  <si>
    <t>INDICE SUPORTE CALIFORNIA,POR 3 PONTOS,COMPACTACAO COM ENERG</t>
  </si>
  <si>
    <t>IA PROCTOR NORMAL</t>
  </si>
  <si>
    <t>01.001.0017-A</t>
  </si>
  <si>
    <t>01.001.0018-0</t>
  </si>
  <si>
    <t>IA AASHO INTERMEDIARIA</t>
  </si>
  <si>
    <t>01.001.0018-A</t>
  </si>
  <si>
    <t>01.001.0019-0</t>
  </si>
  <si>
    <t>IA AASHO MODIFICADA</t>
  </si>
  <si>
    <t>01.001.0019-A</t>
  </si>
  <si>
    <t>01.001.0020-0</t>
  </si>
  <si>
    <t>INDICE SUPORTE CALIFORNIA,POR 5 PONTOS,COMPACTACAO COM ENERG</t>
  </si>
  <si>
    <t>01.001.0020-A</t>
  </si>
  <si>
    <t>01.001.0021-0</t>
  </si>
  <si>
    <t>01.001.0021-A</t>
  </si>
  <si>
    <t>01.001.0022-0</t>
  </si>
  <si>
    <t>01.001.0022-A</t>
  </si>
  <si>
    <t>01.001.0023-0</t>
  </si>
  <si>
    <t>PERMEABILIDADE EM AMOSTRA NATURAL</t>
  </si>
  <si>
    <t>01.001.0023-A</t>
  </si>
  <si>
    <t>01.001.0024-0</t>
  </si>
  <si>
    <t>PERMEABILIDADE EM AMOSTRA MOLDADA ARGILOSA</t>
  </si>
  <si>
    <t>01.001.0024-A</t>
  </si>
  <si>
    <t>01.001.0025-0</t>
  </si>
  <si>
    <t>PERMEABILIDADE EM AMOSTRA DE AREIA</t>
  </si>
  <si>
    <t>01.001.0025-A</t>
  </si>
  <si>
    <t>01.001.0026-0</t>
  </si>
  <si>
    <t>COMPRESSAO SIMPLES EM AMOSTRA NATURAL,POR CORPO DE PROVA</t>
  </si>
  <si>
    <t>01.001.0026-A</t>
  </si>
  <si>
    <t>01.001.0027-0</t>
  </si>
  <si>
    <t>COMPRESSAO SIMPLES EM AMOSTRA MOLDADA,POR CORPO DE PROVA</t>
  </si>
  <si>
    <t>01.001.0027-A</t>
  </si>
  <si>
    <t>01.001.0028-0</t>
  </si>
  <si>
    <t>ADENSAMENTO EM AMOSTRA NATURAL</t>
  </si>
  <si>
    <t>01.001.0028-A</t>
  </si>
  <si>
    <t>01.001.0029-0</t>
  </si>
  <si>
    <t>ADENSAMENTO EM AMOSTRA MOLDADA</t>
  </si>
  <si>
    <t>01.001.0029-A</t>
  </si>
  <si>
    <t>01.001.0030-0</t>
  </si>
  <si>
    <t>ADENSAMENTO:PAR DE ENSAIOS PARA DETERMINACAO DO FATOR DE COR</t>
  </si>
  <si>
    <t>RECAO DE COEFICIENTE DE RECALQUE</t>
  </si>
  <si>
    <t>01.001.0030-A</t>
  </si>
  <si>
    <t>01.001.0031-0</t>
  </si>
  <si>
    <t>CISALHAMENTO LENTO,POR CORPO DE PROVA</t>
  </si>
  <si>
    <t>01.001.0031-A</t>
  </si>
  <si>
    <t>01.001.0032-0</t>
  </si>
  <si>
    <t>CISALHAMENTO RAPIDO,POR CORPO DE PROVA</t>
  </si>
  <si>
    <t>01.001.0032-A</t>
  </si>
  <si>
    <t>01.001.0033-0</t>
  </si>
  <si>
    <t>TRIAXIAL DRENADO,EM AMOSTRA NATURAL,POR CORPO DE PROVA</t>
  </si>
  <si>
    <t>01.001.0033-A</t>
  </si>
  <si>
    <t>01.001.0034-0</t>
  </si>
  <si>
    <t>TRIAXIAL DRENADO,EM AMOSTRA MOLDADA,POR CORPO DE PROVA</t>
  </si>
  <si>
    <t>01.001.0034-A</t>
  </si>
  <si>
    <t>01.001.0035-0</t>
  </si>
  <si>
    <t>TRIAXIAL NAO DRENADO,EM AMOSTRA NATURAL,POR CORPO DE PROVA</t>
  </si>
  <si>
    <t>01.001.0035-A</t>
  </si>
  <si>
    <t>01.001.0036-0</t>
  </si>
  <si>
    <t>TRIAXIAL NAO DRENADO,EM AMOSTRA MOLDADA,POR CORPO DE PROVA</t>
  </si>
  <si>
    <t>01.001.0036-A</t>
  </si>
  <si>
    <t>01.001.0037-0</t>
  </si>
  <si>
    <t>TRIAXIAL NAO DRENADO,PRE-ADENSADO,EM AMOSTRA NATURAL,POR COR</t>
  </si>
  <si>
    <t>PO DE PROVA</t>
  </si>
  <si>
    <t>01.001.0037-A</t>
  </si>
  <si>
    <t>01.001.0038-0</t>
  </si>
  <si>
    <t>TRIAXIAL NAO DRENADO,PRE-ADENSADO,EM AMOSTRA MOLDADA,POR COR</t>
  </si>
  <si>
    <t>01.001.0038-A</t>
  </si>
  <si>
    <t>01.001.0039-0</t>
  </si>
  <si>
    <t>DURABILIDADE POR MOLHAGEM E SECAGEM,EM SOLO-CIMENTO,POR ENSA</t>
  </si>
  <si>
    <t>IO</t>
  </si>
  <si>
    <t>01.001.0039-A</t>
  </si>
  <si>
    <t>01.001.0040-0</t>
  </si>
  <si>
    <t>SONDAGEM MANUAL,COM TRADO CAVADEIRA,POR METRO LINEAR OU FRAC</t>
  </si>
  <si>
    <t>AO</t>
  </si>
  <si>
    <t>01.001.0040-A</t>
  </si>
  <si>
    <t>01.001.0042-0</t>
  </si>
  <si>
    <t>SONDAGEM MANUAL,COM PA E PICARETA,POR METRO LINEAR OU FRACAO</t>
  </si>
  <si>
    <t>01.001.0042-A</t>
  </si>
  <si>
    <t>01.001.0043-0</t>
  </si>
  <si>
    <t>SONDAGEM DE RECONHECIMENTO A TRADO MANUAL DE 4".PARA TRADO D</t>
  </si>
  <si>
    <t>E 6",ACRESCENTAR 50% AO VALOR DESTE ITEM</t>
  </si>
  <si>
    <t>01.001.0043-A</t>
  </si>
  <si>
    <t>01.001.0044-0</t>
  </si>
  <si>
    <t>SONDAGEM EXPEDITA,DE SIMPLES RECONHECIMENTO A PERCUSSAO,EXCL</t>
  </si>
  <si>
    <t>USIVAMENTE POR LAVAGEM,DIAMETRO DE 2",INCLUSIVE DESLOCAMENTO</t>
  </si>
  <si>
    <t> E INSTALACAO</t>
  </si>
  <si>
    <t>01.001.0044-A</t>
  </si>
  <si>
    <t>01.001.0046-0</t>
  </si>
  <si>
    <t>FRACIONAMENTO QUIMICO (METODO ROSTLER)</t>
  </si>
  <si>
    <t>01.001.0046-A</t>
  </si>
  <si>
    <t>01.001.0047-0</t>
  </si>
  <si>
    <t>ENSAIO DE PALHETA("VANE TEST")REALIZADO NO CAMPO,EXCLUSIVE P</t>
  </si>
  <si>
    <t>ERFURACAO</t>
  </si>
  <si>
    <t>01.001.0047-A</t>
  </si>
  <si>
    <t>01.001.0048-0</t>
  </si>
  <si>
    <t>ENSAIO DE PALHETA("VANE TEST"),REALIZADO EM LABORATORIO</t>
  </si>
  <si>
    <t>01.001.0048-A</t>
  </si>
  <si>
    <t>01.001.0049-0</t>
  </si>
  <si>
    <t>CLASSIFICACAO MACROSCOPICA DE AMOSTRAS DE SONDAGEM ROTATIVA</t>
  </si>
  <si>
    <t>01.001.0049-A</t>
  </si>
  <si>
    <t>01.001.0050-0</t>
  </si>
  <si>
    <t>CLASSIFICACAO MACROSCOPICA DE AMOSTRAS DE SONDAGEM ROTATIVA,</t>
  </si>
  <si>
    <t>COM LAMINA DE ROCHA</t>
  </si>
  <si>
    <t>01.001.0050-A</t>
  </si>
  <si>
    <t>01.001.0051-0</t>
  </si>
  <si>
    <t>BRITAGEM EM LABORATORIO,DE BLOCOS DE ROCHA,MATACOES OU TESTE</t>
  </si>
  <si>
    <t>MUNHOS DE SONDAGEM ROTATIVA,POR AMOSTRA REPRESENTATIVA</t>
  </si>
  <si>
    <t>01.001.0051-A</t>
  </si>
  <si>
    <t>01.001.0052-0</t>
  </si>
  <si>
    <t>MINI-CBR E EXPANSAO DE SOLO COMPACTADO EM EQUIPAMENTO MINIAT</t>
  </si>
  <si>
    <t>URA</t>
  </si>
  <si>
    <t>01.001.0052-A</t>
  </si>
  <si>
    <t>01.001.0053-0</t>
  </si>
  <si>
    <t>MINI-MCV - SOLO COMPACTADO EM EQUIPAMENTO MINIATURA</t>
  </si>
  <si>
    <t>01.001.0053-A</t>
  </si>
  <si>
    <t>01.001.0054-0</t>
  </si>
  <si>
    <t>DETERMINACAO DA PERDA DE MASSA POR IMERSAO DE SOLOS COMPACTA</t>
  </si>
  <si>
    <t>DOS EM EQUIPAMENTO MINIATURA</t>
  </si>
  <si>
    <t>01.001.0054-A</t>
  </si>
  <si>
    <t>01.001.0055-0</t>
  </si>
  <si>
    <t>EXTRACAO DE AMOSTRA INDEFORMADA EM BLOCOS DE 30X30X30CM,INCL</t>
  </si>
  <si>
    <t>USIVE EMBALAGEM DE MADEIRA,EXCLUSIVE TRANSPORTE</t>
  </si>
  <si>
    <t>01.001.0055-A</t>
  </si>
  <si>
    <t>01.001.0056-0</t>
  </si>
  <si>
    <t>CLASSIFICACAO DE SOLOS TROPICAIS PARA FINALIDADES RODOVIARIA</t>
  </si>
  <si>
    <t>S,UTILIZANDO CORPOS DE PROVA COMPACTADOS EM EQUIPAMENTO MINI</t>
  </si>
  <si>
    <t>ATURA</t>
  </si>
  <si>
    <t>01.001.0056-A</t>
  </si>
  <si>
    <t>01.001.0057-0</t>
  </si>
  <si>
    <t>EXTRACAO DE AMOSTRA INDEFORMADA EM ANEL BISELADO,EXCLUSIVE T</t>
  </si>
  <si>
    <t>RANSPORTE</t>
  </si>
  <si>
    <t>01.001.0057-A</t>
  </si>
  <si>
    <t>01.001.0059-0</t>
  </si>
  <si>
    <t>EXTRACAO DE AMOSTRA TIPO "SHELBY" DURANTE SERVICO DE SONDAGE</t>
  </si>
  <si>
    <t>M DO SOLO,EXCLUSIVE TRANSPORTE</t>
  </si>
  <si>
    <t>01.001.0059-A</t>
  </si>
  <si>
    <t>01.001.0060-0</t>
  </si>
  <si>
    <t>AMOSTRA DE SOLO - PREPARACAO PARA ENSAIOS DE COMPACTACAO E E</t>
  </si>
  <si>
    <t>NSAIOS DE CARACTERIZACAO</t>
  </si>
  <si>
    <t>01.001.0060-A</t>
  </si>
  <si>
    <t>01.001.0061-0</t>
  </si>
  <si>
    <t>GRAOS DE SOLOS QUE PASSAM NA PENEIRA DE MALHA 4,8MM - DETERM</t>
  </si>
  <si>
    <t>INACAO DA MASSA ESPECIFICA</t>
  </si>
  <si>
    <t>01.001.0061-A</t>
  </si>
  <si>
    <t>01.001.0062-0</t>
  </si>
  <si>
    <t>ADENSAMENTO UNIDIMENSIONAL</t>
  </si>
  <si>
    <t>01.001.0062-A</t>
  </si>
  <si>
    <t>01.001.0063-0</t>
  </si>
  <si>
    <t>METODO RIEDEL-WEBER(AGREGADO GRAUDO)</t>
  </si>
  <si>
    <t>01.001.0063-A</t>
  </si>
  <si>
    <t>01.001.0064-0</t>
  </si>
  <si>
    <t>COMPACTACAO DE SOLO EM EQUIPAMENTO MINIATURA</t>
  </si>
  <si>
    <t>01.001.0064-A</t>
  </si>
  <si>
    <t>01.001.0065-0</t>
  </si>
  <si>
    <t>ENSAIO DE PERDA D'AGUA DURANTE A SONDAGEM ROTATIVA EM ROCHA,</t>
  </si>
  <si>
    <t> CONSTANDO DE 3 ESTAGIOS DE PRESSAO</t>
  </si>
  <si>
    <t>01.001.0065-A</t>
  </si>
  <si>
    <t>01.001.0066-0</t>
  </si>
  <si>
    <t>CONSTANDO DE 5 ESTAGIOS DE PRESSAO</t>
  </si>
  <si>
    <t>01.001.0066-A</t>
  </si>
  <si>
    <t>01.001.0068-0</t>
  </si>
  <si>
    <t>ENSAIO DE PENETRACAO TIPO "DEEP SOUNDING"</t>
  </si>
  <si>
    <t>01.001.0068-A</t>
  </si>
  <si>
    <t>01.001.0069-0</t>
  </si>
  <si>
    <t>ENSAIO DE INFILTRACAO EM SOLO</t>
  </si>
  <si>
    <t>01.001.0069-A</t>
  </si>
  <si>
    <t>01.001.0071-0</t>
  </si>
  <si>
    <t>ENSAIO DE CARACTERIZACAO GEOTECNICA DE SOLOS,COM UTILIZACAO</t>
  </si>
  <si>
    <t>DE DILATOMETRO,EXCLUSIVE PERFURACAO</t>
  </si>
  <si>
    <t>01.001.0071-A</t>
  </si>
  <si>
    <t>01.001.0073-0</t>
  </si>
  <si>
    <t>ENSAIO DE PENETRACAO TIPO SPT</t>
  </si>
  <si>
    <t>01.001.0073-A</t>
  </si>
  <si>
    <t>01.001.0075-1</t>
  </si>
  <si>
    <t>PERFURACAO MANUAL DE SOLO,A TRADO ATE 6"</t>
  </si>
  <si>
    <t>01.001.0075-B</t>
  </si>
  <si>
    <t>01.001.0076-0</t>
  </si>
  <si>
    <t>PERFURACAO MANUAL DE SOLO,A TRADO ATE 8"</t>
  </si>
  <si>
    <t>01.001.0076-A</t>
  </si>
  <si>
    <t>01.001.0077-0</t>
  </si>
  <si>
    <t>PERFURACAO MANUAL DE SOLO,A TRADO ATE 10"</t>
  </si>
  <si>
    <t>01.001.0077-A</t>
  </si>
  <si>
    <t>01.001.0078-0</t>
  </si>
  <si>
    <t>PERFURACAO MANUAL DE SOLO,A TRADO ACIMA DE 10"</t>
  </si>
  <si>
    <t>01.001.0078-A</t>
  </si>
  <si>
    <t>01.001.0081-0</t>
  </si>
  <si>
    <t>ANALISE GRANULOMETRICA EM AGREGADO MIUDO</t>
  </si>
  <si>
    <t>01.001.0081-A</t>
  </si>
  <si>
    <t>01.001.0082-0</t>
  </si>
  <si>
    <t>ANALISE GRANULOMETRICA EM AGREGADO GRAUDO</t>
  </si>
  <si>
    <t>01.001.0082-A</t>
  </si>
  <si>
    <t>01.001.0083-0</t>
  </si>
  <si>
    <t>AVALIACAO DAS IMPUREZAS ORGANICAS DAS AREIAS</t>
  </si>
  <si>
    <t>01.001.0083-A</t>
  </si>
  <si>
    <t>01.001.0084-0</t>
  </si>
  <si>
    <t>QUALIDADE DA AREIA COM ANALISE GRANULOMETRICA E INDICE DE MA</t>
  </si>
  <si>
    <t>TERIA ORGANICA</t>
  </si>
  <si>
    <t>01.001.0084-A</t>
  </si>
  <si>
    <t>01.001.0085-0</t>
  </si>
  <si>
    <t>TEOR DE ARGILA EM TORROES(AGREGADO MIUDO)</t>
  </si>
  <si>
    <t>01.001.0085-A</t>
  </si>
  <si>
    <t>01.001.0086-0</t>
  </si>
  <si>
    <t>TEOR DE ARGILA EM TORROES(AGREGADO GRAUDO)</t>
  </si>
  <si>
    <t>01.001.0086-A</t>
  </si>
  <si>
    <t>01.001.0087-0</t>
  </si>
  <si>
    <t>TEOR DE MATERIAIS PULVERULENTOS(AGREGADO MIUDO)</t>
  </si>
  <si>
    <t>01.001.0087-A</t>
  </si>
  <si>
    <t>01.001.0088-0</t>
  </si>
  <si>
    <t>TEOR DE MATERIAIS PULVERULENTOS(AGREGADO GRAUDO)</t>
  </si>
  <si>
    <t>01.001.0088-A</t>
  </si>
  <si>
    <t>01.001.0089-0</t>
  </si>
  <si>
    <t>DENSIDADE REAL(AGREGADO MIUDO)</t>
  </si>
  <si>
    <t>01.001.0089-A</t>
  </si>
  <si>
    <t>01.001.0090-0</t>
  </si>
  <si>
    <t>DENSIDADE REAL(AGREGADO GRAUDO)</t>
  </si>
  <si>
    <t>01.001.0090-A</t>
  </si>
  <si>
    <t>01.001.0091-0</t>
  </si>
  <si>
    <t>DENSIDADE APARENTE(AGREGADO MIUDO)</t>
  </si>
  <si>
    <t>01.001.0091-A</t>
  </si>
  <si>
    <t>01.001.0092-0</t>
  </si>
  <si>
    <t>DENSIDADE APARENTE(AGREGADO GRAUDO)</t>
  </si>
  <si>
    <t>01.001.0092-A</t>
  </si>
  <si>
    <t>01.001.0093-0</t>
  </si>
  <si>
    <t>DESGASTE A ABRASAO "LOS ANGELES"</t>
  </si>
  <si>
    <t>01.001.0093-A</t>
  </si>
  <si>
    <t>01.001.0094-0</t>
  </si>
  <si>
    <t>ESMAGAMENTO</t>
  </si>
  <si>
    <t>01.001.0094-A</t>
  </si>
  <si>
    <t>01.001.0095-0</t>
  </si>
  <si>
    <t>RESISTENCIA AO IMPACTO "TRETON"</t>
  </si>
  <si>
    <t>01.001.0095-A</t>
  </si>
  <si>
    <t>01.001.0096-0</t>
  </si>
  <si>
    <t>INDICE DE FORMA(CUBICIDADE)</t>
  </si>
  <si>
    <t>01.001.0096-A</t>
  </si>
  <si>
    <t>01.001.0097-0</t>
  </si>
  <si>
    <t>QUALIDADE DE AGREGADO PELO USO DE SOLUCAO DE SULFATO DE SODI</t>
  </si>
  <si>
    <t>O OU MAGNESIO,EM AGREGADO MIUDO</t>
  </si>
  <si>
    <t>01.001.0097-A</t>
  </si>
  <si>
    <t>01.001.0098-0</t>
  </si>
  <si>
    <t>O OU MAGNESIO,EM AGREGADO GRAUDO</t>
  </si>
  <si>
    <t>01.001.0098-A</t>
  </si>
  <si>
    <t>01.001.0121-0</t>
  </si>
  <si>
    <t>REMATE OU CAPEAMENTO DE CORPO DE PROVA CILINDRICO,DE 15X30CM</t>
  </si>
  <si>
    <t> POR TOPO</t>
  </si>
  <si>
    <t>01.001.0121-A</t>
  </si>
  <si>
    <t>01.001.0123-0</t>
  </si>
  <si>
    <t>RESISTENCIA A COMPRESSAO DE CORPO DE PROVA CILINDRICO DE 15X</t>
  </si>
  <si>
    <t>30CM,POR CORPO DE PROVA</t>
  </si>
  <si>
    <t>01.001.0123-A</t>
  </si>
  <si>
    <t>01.001.0124-0</t>
  </si>
  <si>
    <t>RESISTENCIA A COMPRESSAO SIMPLES DE CORPO DE PROVA DE ARGAMA</t>
  </si>
  <si>
    <t>SSA DE CONCRETO,COM 5X10CM,POR CORPO DE PROVA</t>
  </si>
  <si>
    <t>01.001.0124-A</t>
  </si>
  <si>
    <t>01.001.0125-0</t>
  </si>
  <si>
    <t>RESISTENCIA A TRACAO,NA FLEXAO,EM CORPO DE PROVA PRISMATICO,</t>
  </si>
  <si>
    <t>COM ESFORCO ATE 5T</t>
  </si>
  <si>
    <t>01.001.0125-A</t>
  </si>
  <si>
    <t>01.001.0126-0</t>
  </si>
  <si>
    <t>COM ESFORCO DE 5 ATE 30T</t>
  </si>
  <si>
    <t>01.001.0126-A</t>
  </si>
  <si>
    <t>01.001.0127-0</t>
  </si>
  <si>
    <t>COM ESFORCO DE 30 ATE 200T</t>
  </si>
  <si>
    <t>01.001.0127-A</t>
  </si>
  <si>
    <t>01.001.0128-0</t>
  </si>
  <si>
    <t>RESISTENCIA A COMPRESSAO SIMPLES DE CORPO DE PROVA,COM AUXIL</t>
  </si>
  <si>
    <t>IO DE ESCLEROMETRO,POR CORPO DE PROVA</t>
  </si>
  <si>
    <t>01.001.0128-A</t>
  </si>
  <si>
    <t>01.001.0129-0</t>
  </si>
  <si>
    <t>"SLUMP TEST"</t>
  </si>
  <si>
    <t>01.001.0129-A</t>
  </si>
  <si>
    <t>01.001.0130-0</t>
  </si>
  <si>
    <t>DOSAGEM COM ESTUDO GRANULOMETRICO DOS AGREGADOS,DETERMINACAO</t>
  </si>
  <si>
    <t> DE UM TRACO A PARTIR DOS GRAFICOS OBTIDOS DE MISTURAS EXPER</t>
  </si>
  <si>
    <t>IMENTAIS E COM RUPTURA DE CORPO DE PROVA,DE 15X30CM,AOS 3,7</t>
  </si>
  <si>
    <t>E 28 DIAS DE IDADE,UTILIZANDO COMO MATERIAIS CIMENTO,UM AGRE</t>
  </si>
  <si>
    <t>GADO GRAUDO E UM AGREGADO MIUDO</t>
  </si>
  <si>
    <t>01.001.0130-A</t>
  </si>
  <si>
    <t>01.001.0131-0</t>
  </si>
  <si>
    <t>E 28 DIAS DE IDADE,PARA CADA AGREGADO MIUDO ADICIONAL AO ITE</t>
  </si>
  <si>
    <t>M 01.001.0130</t>
  </si>
  <si>
    <t>01.001.0131-A</t>
  </si>
  <si>
    <t>01.001.0132-0</t>
  </si>
  <si>
    <t>E 28 DIAS DE IDADE,PARA CADA AGREGADO GRAUDO ADICIONAL AO IT</t>
  </si>
  <si>
    <t>EM 01.001.0130</t>
  </si>
  <si>
    <t>01.001.0132-A</t>
  </si>
  <si>
    <t>01.001.0133-0</t>
  </si>
  <si>
    <t>DETERMINACAO DE OUTROS TRACOS A PARTIR DOS MESMOS GRAFICOS,M</t>
  </si>
  <si>
    <t>ENCIONADOS NO ITEM 01.001.0130,POR TRACO</t>
  </si>
  <si>
    <t>01.001.0133-A</t>
  </si>
  <si>
    <t>01.001.0134-0</t>
  </si>
  <si>
    <t>DOSAGEM COM ESTUDO GRANULOMETRICO DOS AGREGADOS,POR TRACO AD</t>
  </si>
  <si>
    <t>ICIONAL AO ITEM 01.001.0130,A PARTIR DOS GRAFICOS OBTIDOS DE</t>
  </si>
  <si>
    <t> MISTURAS EXPERIMENTAIS E COM RUPTURA DE CORPO DE PROVA,DE 1</t>
  </si>
  <si>
    <t>5X30CM,AOS 3,7 E 28 DIAS DE IDADE,UTILIZANDO AGREGADOS DA ME</t>
  </si>
  <si>
    <t>SMA QUALIDADE,POREM EM PROPORCOES DIFERENTES DE CIMENTO,UM A</t>
  </si>
  <si>
    <t>GREGADO MIUDO E UM AGREGADO GRAUDO</t>
  </si>
  <si>
    <t>01.001.0134-A</t>
  </si>
  <si>
    <t>01.001.0135-0</t>
  </si>
  <si>
    <t> MISTURAS EXPERIMENTAIS E COM RUPTURA DO CORPO DE PROVA,DE 1</t>
  </si>
  <si>
    <t>SMA QUALIDADE,POREM EM PROPORCOES DIFERENTES DE CIMENTO,MAIS</t>
  </si>
  <si>
    <t> DE UM AGREGADO MIUDO E MAIS DE UM AGREGADO GRAUDO</t>
  </si>
  <si>
    <t>01.001.0135-A</t>
  </si>
  <si>
    <t>01.001.0136-0</t>
  </si>
  <si>
    <t> DE MAIS TRACOS A PARTIR DOS GRAFICOS OBTIDOS DE MISTURAS EX</t>
  </si>
  <si>
    <t>PERIMENTAIS E COM RUPTURA DE CORPO DE PROVA,DE 15X30CM,AOS 3</t>
  </si>
  <si>
    <t>,7 E 28 DIAS DE IDADE,UTILIZANDO AGREGADOS DA MESMA QUALIDAD</t>
  </si>
  <si>
    <t>E,POREM EM PROPORCOES DIFERENTES DE CIMENTO,MAIS DE UM AGREG</t>
  </si>
  <si>
    <t>ADO MIUDO E MAIS DE UM AGREGADO GRAUDO</t>
  </si>
  <si>
    <t>01.001.0136-A</t>
  </si>
  <si>
    <t>01.001.0137-0</t>
  </si>
  <si>
    <t>TRACADO DAS CURVAS QUE CORRELACIONAM A RESISTENCIA A COMPRES</t>
  </si>
  <si>
    <t>SAO AO FATOR AGUA-CIMENTO,COM MOLDAGEM DE 24 CORPOS-DE-PROVA</t>
  </si>
  <si>
    <t> CILINDRICOS DE CONCRETO,DE 15X30CM,COM TRACOS 1:5,1:6,1:7,1</t>
  </si>
  <si>
    <t>:8 E DETERMINACAO DAS TENSOES DE RUPTURA A COMPRESSAO AOS 3,</t>
  </si>
  <si>
    <t>7 E 28 DIAS DE IDADE(AMOSTRAS 6 SACOS DE CIMENTO)</t>
  </si>
  <si>
    <t>01.001.0137-A</t>
  </si>
  <si>
    <t>01.001.0138-0</t>
  </si>
  <si>
    <t>RECONSTITUICAO DE TRACOS DE CONCRETO,POR TRACO</t>
  </si>
  <si>
    <t>01.001.0138-A</t>
  </si>
  <si>
    <t>01.001.0139-0</t>
  </si>
  <si>
    <t>AVALIACAO DA ESPESSURA DE CARBONATACAO,POR PONTO,EM ESTRUTUR</t>
  </si>
  <si>
    <t>AS DE CONCRETO ARMADO OU PROTENDIDO,ATRAVES DE ASPERSAO DE S</t>
  </si>
  <si>
    <t>OLUCAO DE FENOLFTALEINA,INCLUSIVE COLETA E AMOSTRA</t>
  </si>
  <si>
    <t>01.001.0139-A</t>
  </si>
  <si>
    <t>01.001.0140-0</t>
  </si>
  <si>
    <t>DETERMINACAO DO TEOR DE CLORETOS,POR AMOSTRA,EM ESTRUTURAS D</t>
  </si>
  <si>
    <t>E CONCRETO ARMADO OU PROTENDIDO,CONFORME NORMA DA ACI-318/31</t>
  </si>
  <si>
    <t>-BR36,INCLUSIVE COLETA DA AMOSTRA</t>
  </si>
  <si>
    <t>01.001.0140-A</t>
  </si>
  <si>
    <t>01.001.0141-0</t>
  </si>
  <si>
    <t>DETERMINACAO DO TEOR DE SULFATOS,POR AMOSTRA,EM ESTRUTURAS D</t>
  </si>
  <si>
    <t>E CONCRETO ARMADO OU PROTENDIDO,CONFORME BOLETIM N°25 DO IPT</t>
  </si>
  <si>
    <t>,INCLUSIVE COLETA DA AMOSTRA</t>
  </si>
  <si>
    <t>01.001.0141-A</t>
  </si>
  <si>
    <t>01.001.0143-0</t>
  </si>
  <si>
    <t>ENSAIO DE RESISTENCIA A TRACAO SIMPLES,POR COMPRESSAO DIAMET</t>
  </si>
  <si>
    <t>RAL DE CORPOS DE PROVA CILINDRICOS DE 15X30CM,EXCLUSIVE CORP</t>
  </si>
  <si>
    <t>O DE PROVA</t>
  </si>
  <si>
    <t>01.001.0143-A</t>
  </si>
  <si>
    <t>01.001.0144-0</t>
  </si>
  <si>
    <t>RESISTENCIA A COMPRESSAO E TRACAO,MODULO DE ELASTICIDADE DIN</t>
  </si>
  <si>
    <t>AMICA,EXCLUSIVE CORPO DE PROVA</t>
  </si>
  <si>
    <t>01.001.0144-A</t>
  </si>
  <si>
    <t>01.001.0145-0</t>
  </si>
  <si>
    <t>DETERMINACAO DO AR INCORPORADO EM CONCRETO,EXCLUSIVE CORPO D</t>
  </si>
  <si>
    <t>E PROVA</t>
  </si>
  <si>
    <t>01.001.0145-A</t>
  </si>
  <si>
    <t>01.001.0147-0</t>
  </si>
  <si>
    <t>MOLDAGEM E COLETA DE CORPO DE PROVA DE CONCRETO,EXECUTADO PO</t>
  </si>
  <si>
    <t>R FIRMA ESPECIALIZADA,INCLUSIVE TRANSPORTE ATE 50KM</t>
  </si>
  <si>
    <t>01.001.0147-A</t>
  </si>
  <si>
    <t>01.001.0148-0</t>
  </si>
  <si>
    <t>R FIRMA ESPECIALIZADA,INCLUSIVE TRANSPORTE PARA UMA DISTANCI</t>
  </si>
  <si>
    <t>A DE 51 A 100KM</t>
  </si>
  <si>
    <t>01.001.0148-A</t>
  </si>
  <si>
    <t>01.001.0149-0</t>
  </si>
  <si>
    <t>A DE 101 A 250KM</t>
  </si>
  <si>
    <t>01.001.0149-A</t>
  </si>
  <si>
    <t>01.001.0150-0</t>
  </si>
  <si>
    <t>CONTROLE TECNOLOGICO DE OBRAS EM CONCRETO ARMADO CONSIDERAND</t>
  </si>
  <si>
    <t>O APENAS O CONTROLE DO CONCRETO E CONSTANDO DE COLETA,MOLDAG</t>
  </si>
  <si>
    <t>EM E CAPEAMENTO DE CORPOS DE PROVA,TRANSPORTE ATE 50KM,ENSAI</t>
  </si>
  <si>
    <t>OS DE RESISTENCIA A COMPRESSAO AOS 28 DIAS E"SLUMP TEST",MED</t>
  </si>
  <si>
    <t>IDO POR M3 DE CONCRETO COLOCADO NAS FORMAS</t>
  </si>
  <si>
    <t>01.001.0150-A</t>
  </si>
  <si>
    <t>01.001.0151-0</t>
  </si>
  <si>
    <t>EM E CAPEAMENTO DE CORPOS DE PROVA,TRANSPORTE ATE 100KM,ENSA</t>
  </si>
  <si>
    <t>IOS DE RESISTENCIA A COMPRESSAO AOS 28 DIAS E"SLUMP TEST",ME</t>
  </si>
  <si>
    <t>DIDO POR M3 DE CONCRETO COLOCADO NAS FORMAS</t>
  </si>
  <si>
    <t>01.001.0151-A</t>
  </si>
  <si>
    <t>01.001.0152-0</t>
  </si>
  <si>
    <t>EM E CAPEAMENTO DE CORPOS DE PROVA,TRANSPORTE ATE 250KM,ENSA</t>
  </si>
  <si>
    <t>01.001.0152-A</t>
  </si>
  <si>
    <t>01.001.0160-0</t>
  </si>
  <si>
    <t>PENETRACAO A 25°C,100G E 5S</t>
  </si>
  <si>
    <t>01.001.0160-A</t>
  </si>
  <si>
    <t>01.001.0161-0</t>
  </si>
  <si>
    <t>PONTO DE FULGOR CLEVELAND</t>
  </si>
  <si>
    <t>01.001.0161-A</t>
  </si>
  <si>
    <t>01.001.0162-0</t>
  </si>
  <si>
    <t>DUCTIBILIDADE A 25°C</t>
  </si>
  <si>
    <t>01.001.0162-A</t>
  </si>
  <si>
    <t>01.001.0163-0</t>
  </si>
  <si>
    <t>VISCOSIDADE SSF,A CADA TEMPERATURA PARA EMULSAO</t>
  </si>
  <si>
    <t>01.001.0163-A</t>
  </si>
  <si>
    <t>01.001.0164-0</t>
  </si>
  <si>
    <t>VISCOSIDADE SSF,A CADA TEMPERATURA PARA ASFALTO DILUIDO</t>
  </si>
  <si>
    <t>01.001.0164-A</t>
  </si>
  <si>
    <t>01.001.0165-0</t>
  </si>
  <si>
    <t>VISCOSIDADE CINEMATICA,A CADA TEMPERATURA</t>
  </si>
  <si>
    <t>01.001.0165-A</t>
  </si>
  <si>
    <t>01.001.0166-0</t>
  </si>
  <si>
    <t>VISCOSIDADE DINAMICA,A CADA TEMPERATURA</t>
  </si>
  <si>
    <t>01.001.0166-A</t>
  </si>
  <si>
    <t>01.001.0167-0</t>
  </si>
  <si>
    <t>TEOR DE BETUME (SOLUBILIDADE)</t>
  </si>
  <si>
    <t>01.001.0167-A</t>
  </si>
  <si>
    <t>01.001.0168-0</t>
  </si>
  <si>
    <t>INDICE DE SUSCETIBILIDADE TERMICA</t>
  </si>
  <si>
    <t>01.001.0168-A</t>
  </si>
  <si>
    <t>01.001.0169-0</t>
  </si>
  <si>
    <t>EFEITO DO CALOR E DO AR,POR PERCENTAGEM DA PENETRACAO ORIGIN</t>
  </si>
  <si>
    <t>AL</t>
  </si>
  <si>
    <t>01.001.0169-A</t>
  </si>
  <si>
    <t>01.001.0170-0</t>
  </si>
  <si>
    <t>EFEITO DO CALOR E DO AR,POR PERCENTAGEM DA VARIACAO EM PESO</t>
  </si>
  <si>
    <t>01.001.0170-A</t>
  </si>
  <si>
    <t>01.001.0171-0</t>
  </si>
  <si>
    <t>PONTO DE AMOLECIMENTO</t>
  </si>
  <si>
    <t>01.001.0171-A</t>
  </si>
  <si>
    <t>01.001.0172-0</t>
  </si>
  <si>
    <t>DENSIDADE A 25°C</t>
  </si>
  <si>
    <t>01.001.0172-A</t>
  </si>
  <si>
    <t>01.001.0173-0</t>
  </si>
  <si>
    <t>DETERMINACAO DA CURVA VISCOSIDADE X TEMPERATURA</t>
  </si>
  <si>
    <t>01.001.0173-A</t>
  </si>
  <si>
    <t>01.001.0174-0</t>
  </si>
  <si>
    <t>PONTO DE FULGOR TAG</t>
  </si>
  <si>
    <t>01.001.0174-A</t>
  </si>
  <si>
    <t>01.001.0175-0</t>
  </si>
  <si>
    <t>DESTILACAO DE ASFALTOS DILUIDOS</t>
  </si>
  <si>
    <t>01.001.0175-A</t>
  </si>
  <si>
    <t>01.001.0176-0</t>
  </si>
  <si>
    <t>DETERMINACAO DE AGUA POR DESTILACAO</t>
  </si>
  <si>
    <t>01.001.0176-A</t>
  </si>
  <si>
    <t>01.001.0177-0</t>
  </si>
  <si>
    <t>ENSAIOS DO RESIDUO DA DESTILACAO</t>
  </si>
  <si>
    <t>01.001.0177-A</t>
  </si>
  <si>
    <t>01.001.0178-0</t>
  </si>
  <si>
    <t>VISCOSIDADE ESPECIFICA ENGLER</t>
  </si>
  <si>
    <t>01.001.0178-A</t>
  </si>
  <si>
    <t>01.001.0179-0</t>
  </si>
  <si>
    <t>FLUTUACAO</t>
  </si>
  <si>
    <t>01.001.0179-A</t>
  </si>
  <si>
    <t>01.001.0180-0</t>
  </si>
  <si>
    <t>DESTILACAO DO ALCATRAO</t>
  </si>
  <si>
    <t>01.001.0180-A</t>
  </si>
  <si>
    <t>01.001.0181-0</t>
  </si>
  <si>
    <t>INDICE DE SULFONACAO</t>
  </si>
  <si>
    <t>01.001.0181-A</t>
  </si>
  <si>
    <t>01.001.0182-0</t>
  </si>
  <si>
    <t>BETUME TOTAL</t>
  </si>
  <si>
    <t>01.001.0182-A</t>
  </si>
  <si>
    <t>01.001.0183-0</t>
  </si>
  <si>
    <t>SEDIMENTACAO A 5 DIAS</t>
  </si>
  <si>
    <t>01.001.0183-A</t>
  </si>
  <si>
    <t>01.001.0184-0</t>
  </si>
  <si>
    <t>PENEIRACAO</t>
  </si>
  <si>
    <t>01.001.0184-A</t>
  </si>
  <si>
    <t>01.001.0185-0</t>
  </si>
  <si>
    <t>RESISTENCIA A AGUA</t>
  </si>
  <si>
    <t>01.001.0185-A</t>
  </si>
  <si>
    <t>01.001.0186-0</t>
  </si>
  <si>
    <t>MISTURA COM CIMENTO OU COM FILLER SILICICO</t>
  </si>
  <si>
    <t>01.001.0186-A</t>
  </si>
  <si>
    <t>01.001.0187-0</t>
  </si>
  <si>
    <t>CARGA DAS PARTICULAS</t>
  </si>
  <si>
    <t>01.001.0187-A</t>
  </si>
  <si>
    <t>01.001.0188-0</t>
  </si>
  <si>
    <t>DESEMULSIBILIDADE</t>
  </si>
  <si>
    <t>01.001.0188-A</t>
  </si>
  <si>
    <t>01.001.0189-0</t>
  </si>
  <si>
    <t>DESTILACAO DE EMULSOES ASFALTICAS E OLEO DESTILADO</t>
  </si>
  <si>
    <t>01.001.0189-A</t>
  </si>
  <si>
    <t>01.001.0190-0</t>
  </si>
  <si>
    <t>RESISTENCIA AO CALOR</t>
  </si>
  <si>
    <t>01.001.0190-A</t>
  </si>
  <si>
    <t>01.001.0191-0</t>
  </si>
  <si>
    <t>ENSAIO RRL PARA AGREGADO GRAUDO</t>
  </si>
  <si>
    <t>01.001.0191-A</t>
  </si>
  <si>
    <t>01.001.0192-0</t>
  </si>
  <si>
    <t>DETERMINACAO DE PERCENTAGEM DE AGENTES ATIVOS</t>
  </si>
  <si>
    <t>01.001.0192-A</t>
  </si>
  <si>
    <t>01.001.0193-0</t>
  </si>
  <si>
    <t>ENSAIO LCPC</t>
  </si>
  <si>
    <t>01.001.0193-A</t>
  </si>
  <si>
    <t>01.001.0194-0</t>
  </si>
  <si>
    <t>MATERIAL DE ENCHIMENTO (AMOSTRA GRANULOMETRICA)</t>
  </si>
  <si>
    <t>01.001.0194-A</t>
  </si>
  <si>
    <t>01.001.0195-0</t>
  </si>
  <si>
    <t>DETERMINACAO DE PERCENTAGEM DE CARBONATO DE CALCIO</t>
  </si>
  <si>
    <t>01.001.0195-A</t>
  </si>
  <si>
    <t>01.001.0196-0</t>
  </si>
  <si>
    <t>MASSA ESPECIFICA REAL DO CORRETIVO DE ADESIVIDADE</t>
  </si>
  <si>
    <t>01.001.0196-A</t>
  </si>
  <si>
    <t>01.001.0197-0</t>
  </si>
  <si>
    <t>MASSA ESPECIFICA APARENTE DO CORRETIVO DE ADESIVIDADE</t>
  </si>
  <si>
    <t>01.001.0197-A</t>
  </si>
  <si>
    <t>01.001.0198-0</t>
  </si>
  <si>
    <t>DETERMINACAO DO TEOR DE BETUME</t>
  </si>
  <si>
    <t>01.001.0198-A</t>
  </si>
  <si>
    <t>01.001.0199-0</t>
  </si>
  <si>
    <t>DETERMINACAO DA ESTABILIDADE E FLUENCIA MARSHALL</t>
  </si>
  <si>
    <t>01.001.0199-A</t>
  </si>
  <si>
    <t>01.001.0200-0</t>
  </si>
  <si>
    <t>DENSIDADE APARENTE</t>
  </si>
  <si>
    <t>01.001.0200-A</t>
  </si>
  <si>
    <t>01.001.0201-0</t>
  </si>
  <si>
    <t>PERCENTAGEM DE VAZIOS RICE</t>
  </si>
  <si>
    <t>01.001.0201-A</t>
  </si>
  <si>
    <t>01.001.0202-0</t>
  </si>
  <si>
    <t>DOSAGEM MARSHALL</t>
  </si>
  <si>
    <t>01.001.0202-A</t>
  </si>
  <si>
    <t>01.001.0203-0</t>
  </si>
  <si>
    <t>RECUPERACAO DO LIGANTE (ALSON)</t>
  </si>
  <si>
    <t>01.001.0203-A</t>
  </si>
  <si>
    <t>01.001.0204-0</t>
  </si>
  <si>
    <t>AMOSTRA GRANULOMETRICA APOS EXTRACAO DO LIGANTE</t>
  </si>
  <si>
    <t>01.001.0204-A</t>
  </si>
  <si>
    <t>01.001.0205-0</t>
  </si>
  <si>
    <t>DETERMINACAO,COM AUXILIO DE SONDA ROTATIVA,DA DENSIDADE DE M</t>
  </si>
  <si>
    <t>ISTURA COMPACTADA,POR CORPO DE PROVA</t>
  </si>
  <si>
    <t>01.001.0205-A</t>
  </si>
  <si>
    <t>01.001.0206-0</t>
  </si>
  <si>
    <t>CONTROLE DE COMPACTACAO,POR PONTO(METODO DO ANEL)</t>
  </si>
  <si>
    <t>01.001.0206-A</t>
  </si>
  <si>
    <t>01.001.0208-0</t>
  </si>
  <si>
    <t>DETERMINACAO DA RESISTENCIA A TRACAO POR COMPRESSAO DIAMETRA</t>
  </si>
  <si>
    <t>L DE MISTURAS BETUMINOSAS</t>
  </si>
  <si>
    <t>01.001.0208-A</t>
  </si>
  <si>
    <t>01.001.0209-0</t>
  </si>
  <si>
    <t>DETERMINACAO DO MODULO DE RESISTENCIA DE MISTURAS BETUMINOSA</t>
  </si>
  <si>
    <t>S</t>
  </si>
  <si>
    <t>01.001.0209-A</t>
  </si>
  <si>
    <t>01.001.0210-0</t>
  </si>
  <si>
    <t>DETERMINACAO DE MASSA ESPECIFICA APARENTE "IN SITU" COM EMPR</t>
  </si>
  <si>
    <t>EGO DO FRASCO DE AREIA</t>
  </si>
  <si>
    <t>01.001.0210-A</t>
  </si>
  <si>
    <t>01.001.0220-0</t>
  </si>
  <si>
    <t>ENSAIO NORMAL COMPLETO</t>
  </si>
  <si>
    <t>01.001.0220-A</t>
  </si>
  <si>
    <t>01.001.0221-0</t>
  </si>
  <si>
    <t>ENSAIO DE PEGA</t>
  </si>
  <si>
    <t>01.001.0221-A</t>
  </si>
  <si>
    <t>01.001.0222-0</t>
  </si>
  <si>
    <t>ENSAIO DE EXPANSIBILIDADE(LE CHATELIER)</t>
  </si>
  <si>
    <t>01.001.0222-A</t>
  </si>
  <si>
    <t>01.001.0223-0</t>
  </si>
  <si>
    <t>ENSAIO DE EXPANSIBILIDADE EM AUTO-CLAVE</t>
  </si>
  <si>
    <t>01.001.0223-A</t>
  </si>
  <si>
    <t>01.001.0224-0</t>
  </si>
  <si>
    <t>ENSAIO DE FINURA: RESIDUO NA PENEIRA Nº 200</t>
  </si>
  <si>
    <t>01.001.0224-A</t>
  </si>
  <si>
    <t>01.001.0225-0</t>
  </si>
  <si>
    <t>ENSAIO DE FINURA: SUPERFICIE ESPECIFICA BLAINE</t>
  </si>
  <si>
    <t>01.001.0225-A</t>
  </si>
  <si>
    <t>01.001.0226-0</t>
  </si>
  <si>
    <t>RESISTENCIA A COMPRESSAO AOS 3,7 E 28 DIAS DE IDADE</t>
  </si>
  <si>
    <t>01.001.0226-A</t>
  </si>
  <si>
    <t>01.001.0227-0</t>
  </si>
  <si>
    <t>RESISTENCIA A COMPRESSAO,PARA CADA IDADE COMPLEMENTAR</t>
  </si>
  <si>
    <t>01.001.0227-A</t>
  </si>
  <si>
    <t>01.001.0228-0</t>
  </si>
  <si>
    <t>MASSA ESPECIFICA REAL DO CIMENTO PORTLAND</t>
  </si>
  <si>
    <t>01.001.0228-A</t>
  </si>
  <si>
    <t>01.001.0229-0</t>
  </si>
  <si>
    <t>CALOR DE HIDRATACAO AOS 7 E 28 DIAS DE IDADE</t>
  </si>
  <si>
    <t>01.001.0229-A</t>
  </si>
  <si>
    <t>01.001.0230-0</t>
  </si>
  <si>
    <t>PERDA AO FOGO(PORTLAND COMUM)</t>
  </si>
  <si>
    <t>01.001.0230-A</t>
  </si>
  <si>
    <t>01.001.0231-0</t>
  </si>
  <si>
    <t>PERDA AO FOGO(POZOLANICO)</t>
  </si>
  <si>
    <t>01.001.0231-A</t>
  </si>
  <si>
    <t>01.001.0232-0</t>
  </si>
  <si>
    <t>RESIDUO INSOLUVEL</t>
  </si>
  <si>
    <t>01.001.0232-A</t>
  </si>
  <si>
    <t>01.001.0233-0</t>
  </si>
  <si>
    <t>QUANTIDADE DE ANIDRIDO SULFURICO</t>
  </si>
  <si>
    <t>01.001.0233-A</t>
  </si>
  <si>
    <t>01.001.0234-0</t>
  </si>
  <si>
    <t>QUANTIDADE DE SILICA</t>
  </si>
  <si>
    <t>01.001.0234-A</t>
  </si>
  <si>
    <t>01.001.0235-0</t>
  </si>
  <si>
    <t>QUANTIDADE DE OXIDO DE FERRO</t>
  </si>
  <si>
    <t>01.001.0235-A</t>
  </si>
  <si>
    <t>01.001.0236-0</t>
  </si>
  <si>
    <t>QUANTIDADE DE OXIDO DE ALUMINIO</t>
  </si>
  <si>
    <t>01.001.0236-A</t>
  </si>
  <si>
    <t>01.001.0237-0</t>
  </si>
  <si>
    <t>QUANTIDADE DE OXIDO DE CALCIO</t>
  </si>
  <si>
    <t>01.001.0237-A</t>
  </si>
  <si>
    <t>01.001.0238-0</t>
  </si>
  <si>
    <t>QUANTIDADE DE OXIDO DE MAGNESIO</t>
  </si>
  <si>
    <t>01.001.0238-A</t>
  </si>
  <si>
    <t>01.001.0239-0</t>
  </si>
  <si>
    <t>QUANTIDADE DE ANIDRIDO SILICICO</t>
  </si>
  <si>
    <t>01.001.0239-A</t>
  </si>
  <si>
    <t>01.001.0240-0</t>
  </si>
  <si>
    <t>QUANTIDADE DE OXIDO DE POTASSIO</t>
  </si>
  <si>
    <t>01.001.0240-A</t>
  </si>
  <si>
    <t>01.001.0241-0</t>
  </si>
  <si>
    <t>QUANTIDADE DE OXIDO DE SODIO</t>
  </si>
  <si>
    <t>01.001.0241-A</t>
  </si>
  <si>
    <t>01.001.0242-0</t>
  </si>
  <si>
    <t>QUANTIDADE DE CALCIO</t>
  </si>
  <si>
    <t>01.001.0242-A</t>
  </si>
  <si>
    <t>01.001.0243-0</t>
  </si>
  <si>
    <t>QUANTIDADE DE OXIDO DE MANGANES</t>
  </si>
  <si>
    <t>01.001.0243-A</t>
  </si>
  <si>
    <t>01.001.0244-0</t>
  </si>
  <si>
    <t>QUANTIDADE DE SULFATO</t>
  </si>
  <si>
    <t>01.001.0244-A</t>
  </si>
  <si>
    <t>01.001.0245-0</t>
  </si>
  <si>
    <t>DETERMINACAO DOS COMPOSTOS PRINCIPAIS PRESENTES NO CIMENTO P</t>
  </si>
  <si>
    <t>ORTLAND</t>
  </si>
  <si>
    <t>01.001.0245-A</t>
  </si>
  <si>
    <t>01.001.0246-0</t>
  </si>
  <si>
    <t>ENSAIO QUIMICO COMPLETO DE CIMENTO</t>
  </si>
  <si>
    <t>01.001.0246-A</t>
  </si>
  <si>
    <t>01.001.0247-0</t>
  </si>
  <si>
    <t>CONTROLE TECNOLOGICO DE OBRAS,CONSIDERANDO APENAS O CONTROLE</t>
  </si>
  <si>
    <t> DAS ARMADURAS,CONSTANDO DE COLETA DE CORPOS DE PROVA,TRANSP</t>
  </si>
  <si>
    <t>ORTE ATE 50KM,ENSAIO DE DOBRAMENTO E DE TRACAO SIMPLES,MEDID</t>
  </si>
  <si>
    <t>O POR TONELADA DE ACO GEOMETRICAMENTE NECESSARIO</t>
  </si>
  <si>
    <t>01.001.0247-A</t>
  </si>
  <si>
    <t>01.001.0248-0</t>
  </si>
  <si>
    <t>ORTE ATE 100KM,ENSAIO DE DOBRAMENTO E DE TRACAO SIMPLES,MEDI</t>
  </si>
  <si>
    <t>DO POR TONELADA DE ACO GEOMETRICAMENTE NECESSARIO</t>
  </si>
  <si>
    <t>01.001.0248-A</t>
  </si>
  <si>
    <t>01.001.0249-0</t>
  </si>
  <si>
    <t>ORTE ATE 250KM,ENSAIO DE DOBRAMENTO E DE TRACAO SIMPLES,MEDI</t>
  </si>
  <si>
    <t>01.001.0249-A</t>
  </si>
  <si>
    <t>01.001.0250-0</t>
  </si>
  <si>
    <t>DOBRAMENTO SIMPLES,EM UMA OPERACAO</t>
  </si>
  <si>
    <t>01.001.0250-A</t>
  </si>
  <si>
    <t>01.001.0251-0</t>
  </si>
  <si>
    <t>DOBRAMENTO SIMPLES, EM DUAS OPERACOES (FLEXAO E COMPRESSAO)</t>
  </si>
  <si>
    <t>01.001.0251-A</t>
  </si>
  <si>
    <t>01.001.0252-0</t>
  </si>
  <si>
    <t>TRACAO SIMPLES,COM ESFORCO ATE 5T</t>
  </si>
  <si>
    <t>01.001.0252-A</t>
  </si>
  <si>
    <t>01.001.0253-0</t>
  </si>
  <si>
    <t>TRACAO SIMPLES,COM ESFORCO DE 5 ATE 30T</t>
  </si>
  <si>
    <t>01.001.0253-A</t>
  </si>
  <si>
    <t>01.001.0254-0</t>
  </si>
  <si>
    <t>TRACAO SIMPLES,COM ESFORCO DE 30 ATE 100T</t>
  </si>
  <si>
    <t>01.001.0254-A</t>
  </si>
  <si>
    <t>01.001.0255-0</t>
  </si>
  <si>
    <t>TRACAO COM DETERMINACAO DE ALONGAMENTO SOB CARGA</t>
  </si>
  <si>
    <t>01.001.0255-A</t>
  </si>
  <si>
    <t>01.001.0256-0</t>
  </si>
  <si>
    <t>MODULO DE ELASTICIDADE</t>
  </si>
  <si>
    <t>01.001.0256-A</t>
  </si>
  <si>
    <t>01.001.0257-0</t>
  </si>
  <si>
    <t>FLEXAO POR IMPACTO,COM TRACADO DO DIAGRAMA TENSAO X DEFORMAC</t>
  </si>
  <si>
    <t>AO ESPECIFICA,NA TEMPERATURA AMBIENTE</t>
  </si>
  <si>
    <t>01.001.0257-A</t>
  </si>
  <si>
    <t>01.001.0258-0</t>
  </si>
  <si>
    <t>TRACAO COM MEDIDAS DE DEFORMACAO(0,2%),INCLUSIVE TRACADO DE</t>
  </si>
  <si>
    <t>GRAFICOS SENDO O ESFORCO ATE 5T</t>
  </si>
  <si>
    <t>01.001.0258-A</t>
  </si>
  <si>
    <t>01.001.0259-0</t>
  </si>
  <si>
    <t>GRAFICOS,SENDO O ESFORCO DE 5 ATE 30T</t>
  </si>
  <si>
    <t>01.001.0259-A</t>
  </si>
  <si>
    <t>01.001.0260-0</t>
  </si>
  <si>
    <t>GRAFICOS SENDO O ESFORCO DE 30 ATE 200T</t>
  </si>
  <si>
    <t>01.001.0260-A</t>
  </si>
  <si>
    <t>01.001.0261-0</t>
  </si>
  <si>
    <t>COMPRESSAO DIAMETRAL</t>
  </si>
  <si>
    <t>01.001.0261-A</t>
  </si>
  <si>
    <t>01.001.0262-0</t>
  </si>
  <si>
    <t>PERMEABILIDADE</t>
  </si>
  <si>
    <t>01.001.0262-A</t>
  </si>
  <si>
    <t>01.001.0263-0</t>
  </si>
  <si>
    <t>ABSORCAO</t>
  </si>
  <si>
    <t>01.001.0263-A</t>
  </si>
  <si>
    <t>01.001.0264-0</t>
  </si>
  <si>
    <t>DIMENSAO</t>
  </si>
  <si>
    <t>01.001.0264-A</t>
  </si>
  <si>
    <t>01.001.0265-0</t>
  </si>
  <si>
    <t>COMPRESSAO DIAMETRAL EM TUBOS OU CALHAS DE CONCRETO SIMPLES,</t>
  </si>
  <si>
    <t>DIAMETRO ATE 0,30M</t>
  </si>
  <si>
    <t>01.001.0265-A</t>
  </si>
  <si>
    <t>01.001.0266-0</t>
  </si>
  <si>
    <t>DIAMETRO ACIMA DE 0,30M</t>
  </si>
  <si>
    <t>01.001.0266-A</t>
  </si>
  <si>
    <t>01.001.0267-0</t>
  </si>
  <si>
    <t>COMPRESSAO DIAMETRAL EM TUBOS OU CALHAS DE CONCRETO ARMADO,D</t>
  </si>
  <si>
    <t>IAMETRO DE 0,30 A 0,60M</t>
  </si>
  <si>
    <t>01.001.0267-A</t>
  </si>
  <si>
    <t>01.001.0268-0</t>
  </si>
  <si>
    <t>IAMETRO DE 0,60 A 1,20M</t>
  </si>
  <si>
    <t>01.001.0268-A</t>
  </si>
  <si>
    <t>01.001.0269-0</t>
  </si>
  <si>
    <t>IAMETRO DE 1,20 A 2,00M</t>
  </si>
  <si>
    <t>01.001.0269-A</t>
  </si>
  <si>
    <t>01.001.0270-0</t>
  </si>
  <si>
    <t>01.001.0270-A</t>
  </si>
  <si>
    <t>01.001.0271-0</t>
  </si>
  <si>
    <t>01.001.0271-A</t>
  </si>
  <si>
    <t>01.001.0272-0</t>
  </si>
  <si>
    <t>RESISTENCIA A COMPRESSAO EM UNIDADES MACICAS</t>
  </si>
  <si>
    <t>01.001.0272-A</t>
  </si>
  <si>
    <t>01.001.0273-0</t>
  </si>
  <si>
    <t>RESISTENCIA A COMPRESSAO EM UNIDADES FURADAS</t>
  </si>
  <si>
    <t>01.001.0273-A</t>
  </si>
  <si>
    <t>01.001.0274-0</t>
  </si>
  <si>
    <t>INDICE DE VICAT DE CAL HIDRAULICA</t>
  </si>
  <si>
    <t>01.001.0274-A</t>
  </si>
  <si>
    <t>01.001.0275-0</t>
  </si>
  <si>
    <t>ENSAIO QUIMICO COMPLETO DE CAL</t>
  </si>
  <si>
    <t>01.001.0275-A</t>
  </si>
  <si>
    <t>01.001.0278-0</t>
  </si>
  <si>
    <t>FINURA</t>
  </si>
  <si>
    <t>01.001.0278-A</t>
  </si>
  <si>
    <t>01.001.0279-0</t>
  </si>
  <si>
    <t>ESTABILIDADE</t>
  </si>
  <si>
    <t>01.001.0279-A</t>
  </si>
  <si>
    <t>01.001.0280-0</t>
  </si>
  <si>
    <t>VERIFICACAO DA QUALIDADE PARA POSSIBILIDADE DE EMPREGO EM PR</t>
  </si>
  <si>
    <t>EPARO DE CONCRETO</t>
  </si>
  <si>
    <t>01.001.0280-A</t>
  </si>
  <si>
    <t>01.001.0281-0</t>
  </si>
  <si>
    <t>ENSAIO COMPARATIVO DE RESISTENCIA A COMPRESSAO DE CORPOS DE</t>
  </si>
  <si>
    <t>PROVA DE ARGAMASSA</t>
  </si>
  <si>
    <t>01.001.0281-A</t>
  </si>
  <si>
    <t>01.001.0290-0</t>
  </si>
  <si>
    <t>DETERMINACAO DAS CONSTANTES ELASTICAS DOS MATERIAIS DE CONST</t>
  </si>
  <si>
    <t>RUCAO(PROCESSO MECANICO OU ELETRONICO)</t>
  </si>
  <si>
    <t>01.001.0290-A</t>
  </si>
  <si>
    <t>01.001.0298-0</t>
  </si>
  <si>
    <t>ENSAIO COMPLETO</t>
  </si>
  <si>
    <t>01.001.0298-A</t>
  </si>
  <si>
    <t>01.001.0300-0</t>
  </si>
  <si>
    <t>DETERMINACAO DA TAXA DE LIGANTE</t>
  </si>
  <si>
    <t>01.001.0300-A</t>
  </si>
  <si>
    <t>01.001.0301-0</t>
  </si>
  <si>
    <t>DETERMINACAO DA TAXA DE AGREGADO</t>
  </si>
  <si>
    <t>01.001.0301-A</t>
  </si>
  <si>
    <t>01.001.0302-0</t>
  </si>
  <si>
    <t>DETERMINACAO DA DEFORMACAO DE PAVIMENTOS COM O AUXILIO DA VI</t>
  </si>
  <si>
    <t>GA BENKELMANN,POR PONTO</t>
  </si>
  <si>
    <t>01.001.0302-A</t>
  </si>
  <si>
    <t>01.001.0303-0</t>
  </si>
  <si>
    <t>EXTRACAO COM O AUXILIO DE SONDA ROTATIVA,DE CORPOS DE PROVA</t>
  </si>
  <si>
    <t>COM 15CM DE DIAMETRO,EM PAVIMENTOS COM REVESTIMENTO BETUMINO</t>
  </si>
  <si>
    <t>SO,COM ATE 10CM DE ESPESSURA,POR CORPO DE PROVA</t>
  </si>
  <si>
    <t>01.001.0303-A</t>
  </si>
  <si>
    <t>01.001.0304-0</t>
  </si>
  <si>
    <t>EXTRACAO,COM O AUXILIO DE SONDA ROTATIVA,DE CORPOS DE PROVA</t>
  </si>
  <si>
    <t>SO,COM MAIS DE 10CM DE ESPESSURA,POR CORPO DE PROVA</t>
  </si>
  <si>
    <t>01.001.0304-A</t>
  </si>
  <si>
    <t>01.001.0305-0</t>
  </si>
  <si>
    <t>COM 15CM DE DIAMETRO,EM PAVIMENTOS COM PLACAS DE CONCRETO,CO</t>
  </si>
  <si>
    <t>M ATE 15CM DE ESPESSURA,POR CORPO DE PROVA</t>
  </si>
  <si>
    <t>01.001.0305-A</t>
  </si>
  <si>
    <t>01.001.0306-0</t>
  </si>
  <si>
    <t>M ESPESSURA ENTRE 15 E 20CM,POR CORPO DE PROVA</t>
  </si>
  <si>
    <t>01.001.0306-A</t>
  </si>
  <si>
    <t>01.001.0307-0</t>
  </si>
  <si>
    <t>M MAIS DE 20CM DE ESPESSURA,POR CORPO DE PROVA</t>
  </si>
  <si>
    <t>01.001.0307-A</t>
  </si>
  <si>
    <t>01.001.0400-0</t>
  </si>
  <si>
    <t>ENSAIOS PARA RECUPERACAO DE CORROSAO EM ARMADURAS,CONSTANDO</t>
  </si>
  <si>
    <t>DE ENSAIO DO POTENCIAL ELETRICO DA ARMADURA EM RELACAO AO EL</t>
  </si>
  <si>
    <t>EMENTO ESTRUTURAL QUE A CERCA</t>
  </si>
  <si>
    <t>01.001.0400-A</t>
  </si>
  <si>
    <t>01.001.0405-0</t>
  </si>
  <si>
    <t>ENSAIOS PARA RECUPERACAO DE ARMADURAS,CONSTANDO DE APLICACAO</t>
  </si>
  <si>
    <t> DE LAPIS COLORIMETRICO PARA TESTES DE PH E AVALIACAO DA FRE</t>
  </si>
  <si>
    <t>NTE DE CARBONATACAO</t>
  </si>
  <si>
    <t>01.001.0405-A</t>
  </si>
  <si>
    <t>01.001.0410-0</t>
  </si>
  <si>
    <t>DE CRAVACAO POR AMOSTRAGEM,EM DIVERSAS LAJES E VIGAS,DE PINO</t>
  </si>
  <si>
    <t>S LISOS PARA ESTIMATIVA DA TENSAO DE COMPRESSAO DO CONCRETO</t>
  </si>
  <si>
    <t>01.001.0410-A</t>
  </si>
  <si>
    <t>01.002.0001-0</t>
  </si>
  <si>
    <t>SONDAGEM ROTATIVA COM COROA DE WIDIA,EM SOLO,DIAMETRO AX,VER</t>
  </si>
  <si>
    <t>TICAL,INCLUSIVE DESLOCAMENTO DENTRO DO CANTEIRO E INSTALACAO</t>
  </si>
  <si>
    <t> DA SONDA EM CADA FURO</t>
  </si>
  <si>
    <t>01.002.0001-A</t>
  </si>
  <si>
    <t>01.002.0002-0</t>
  </si>
  <si>
    <t>SONDAGEM ROTATIVA COM COROA DE WIDIA,EM SOLO,DIAMETRO AX,HOR</t>
  </si>
  <si>
    <t>IZONTAL,INCLUSIVE DESLOCAMENTO DENTRO DO CANTEIRO E INSTALAC</t>
  </si>
  <si>
    <t>AO DA SONDA EM CADA FURO</t>
  </si>
  <si>
    <t>01.002.0002-A</t>
  </si>
  <si>
    <t>01.002.0003-0</t>
  </si>
  <si>
    <t>SONDAGEM ROTATIVA COM COROA DE WIDIA,EM SOLO,DIAMETRO BX,VER</t>
  </si>
  <si>
    <t>01.002.0003-A</t>
  </si>
  <si>
    <t>01.002.0004-0</t>
  </si>
  <si>
    <t>SONDAGEM ROTATIVA COM COROA DE WIDIA,EM SOLO,DIAMETRO BX,HOR</t>
  </si>
  <si>
    <t>01.002.0004-A</t>
  </si>
  <si>
    <t>01.002.0005-0</t>
  </si>
  <si>
    <t>SONDAGEM ROTATIVA COM COROA DE WIDIA,EM SOLO,DIAMETRO NX,VER</t>
  </si>
  <si>
    <t>01.002.0005-A</t>
  </si>
  <si>
    <t>01.002.0006-0</t>
  </si>
  <si>
    <t>SONDAGEM ROTATIVA COM COROA DE WIDIA,EM SOLO,DIAMETRO NX,HOR</t>
  </si>
  <si>
    <t>01.002.0006-A</t>
  </si>
  <si>
    <t>01.002.0007-0</t>
  </si>
  <si>
    <t>SONDAGEM ROTATIVA COM COROA DE WIDIA,EM SOLO,DIAMETRO H,VERT</t>
  </si>
  <si>
    <t>ICAL,INCLUSIVE DESLOCAMENTO DENTRO DO CANTEIRO E INSTALACAO</t>
  </si>
  <si>
    <t>DA SONDA EM CADA FURO</t>
  </si>
  <si>
    <t>01.002.0007-A</t>
  </si>
  <si>
    <t>01.002.0008-0</t>
  </si>
  <si>
    <t>SONDAGEM ROTATIVA COM COROA DE WIDIA,EM SOLO,DIAMETRO H,HORI</t>
  </si>
  <si>
    <t>ZONTAL,INCLUSIVE DESLOCAMENTO DENTRO DO CANTEIRO E INSTALACA</t>
  </si>
  <si>
    <t>O DA SONDA EM CADA FURO</t>
  </si>
  <si>
    <t>01.002.0008-A</t>
  </si>
  <si>
    <t>01.002.0009-0</t>
  </si>
  <si>
    <t>SONDAGEM ROTATIVA COM COROA DE WIDIA,EM ALTERACAO DE ROCHA,D</t>
  </si>
  <si>
    <t>IAMETRO AX,VERTICAL,INCLUSIVE DESLOCAMENTO DENTRO DO CANTEIR</t>
  </si>
  <si>
    <t>O E INSTALACAO DA SONDA EM CADA FURO</t>
  </si>
  <si>
    <t>01.002.0009-A</t>
  </si>
  <si>
    <t>01.002.0010-0</t>
  </si>
  <si>
    <t>SONDAGEM ROTATIVA COM COROA DE WIDIA,EM ALTERACAO DE ROCHA,</t>
  </si>
  <si>
    <t>DIAMETRO BX,VERTICAL,INCLUSIVE DESLOCAMENTO DENTRO DO CANTEI</t>
  </si>
  <si>
    <t>RO E INSTALACAO DA SONDA EM CADA FURO</t>
  </si>
  <si>
    <t>01.002.0010-A</t>
  </si>
  <si>
    <t>01.002.0011-0</t>
  </si>
  <si>
    <t>DIAMETRO NX,VERTICAL,INCLUSIVE DESLOCAMENTO DENTRO DO CANTEI</t>
  </si>
  <si>
    <t>01.002.0011-A</t>
  </si>
  <si>
    <t>01.002.0012-0</t>
  </si>
  <si>
    <t>DIAMETRO H,VERTICAL,INCLUSIVE DESLOCAMENTO DENTRO DO CANTEIR</t>
  </si>
  <si>
    <t>01.002.0012-A</t>
  </si>
  <si>
    <t>01.002.0013-0</t>
  </si>
  <si>
    <t>SONDAGEM ROTATIVA COM COROA DE WIDIA,EM ROCHA SA,DIAMETRO AX</t>
  </si>
  <si>
    <t>,VERTICAL,INCLUSIVE DESLOCAMENTO DENTRO DO CANTEIRO E INSTAL</t>
  </si>
  <si>
    <t>ACAO DA SONDA EM CADA FURO</t>
  </si>
  <si>
    <t>01.002.0013-A</t>
  </si>
  <si>
    <t>01.002.0014-0</t>
  </si>
  <si>
    <t>SONDAGEM ROTATIVA COM COROA DE WIDIA,EM ROCHA SA,DIAMETRO BX</t>
  </si>
  <si>
    <t>,VERTICAL,INCLUSIVE DESLOCAMNETO DENTRO DO CANTEIRO E INSTAL</t>
  </si>
  <si>
    <t>01.002.0014-A</t>
  </si>
  <si>
    <t>01.002.0015-0</t>
  </si>
  <si>
    <t>SONDAGEM ROTATIVA COM COROA DE WIDIA,EM ROCHA SA,DIAMETRO NX</t>
  </si>
  <si>
    <t>01.002.0015-A</t>
  </si>
  <si>
    <t>01.002.0016-0</t>
  </si>
  <si>
    <t>SONDAGEM ROTATIVA COM COROA DE WIDIA,EM ROCHA SA,DIAMETRO H,</t>
  </si>
  <si>
    <t>VERTICAL,INCLUSIVE DESLOCAMENTO DENTRO DO CANTEIRO E INSTALA</t>
  </si>
  <si>
    <t>CAO DA SONDA EM CADA FURO</t>
  </si>
  <si>
    <t>01.002.0016-A</t>
  </si>
  <si>
    <t>01.002.0021-0</t>
  </si>
  <si>
    <t>PERFURACAO ROTATIVA COM COROA DE WIDIA,EM SOLO,DIAMETRO AX,V</t>
  </si>
  <si>
    <t>ERTICAL,INCLUSIVE DESLOCAMENTO DENTRO DO CANTEIRO E INSTALAC</t>
  </si>
  <si>
    <t>01.002.0021-A</t>
  </si>
  <si>
    <t>01.002.0022-0</t>
  </si>
  <si>
    <t>PERFURACAO ROTATIVA COM COROA DE WIDIA,EM SOLO,DIAMETRO AX,H</t>
  </si>
  <si>
    <t>ORIZONTAL,INCLUSIVE DESLOCAMENTO DENTRO DO CANTEIRO E INSTAL</t>
  </si>
  <si>
    <t>01.002.0022-A</t>
  </si>
  <si>
    <t>01.002.0023-0</t>
  </si>
  <si>
    <t>PERFURACAO ROTATIVA COM COROA DE WIDIA,EM SOLO,DIAMETRO BX,V</t>
  </si>
  <si>
    <t>01.002.0023-A</t>
  </si>
  <si>
    <t>01.002.0024-0</t>
  </si>
  <si>
    <t>PERFURACAO ROTATIVA COM COROA DE WIDIA,EM SOLO,DIAMETRO BX,H</t>
  </si>
  <si>
    <t>01.002.0024-A</t>
  </si>
  <si>
    <t>01.002.0025-0</t>
  </si>
  <si>
    <t>PERFURACAO ROTATIVA COM COROA DE WIDIA,EM SOLO,DIAMETRO NX,V</t>
  </si>
  <si>
    <t>01.002.0025-A</t>
  </si>
  <si>
    <t>01.002.0026-0</t>
  </si>
  <si>
    <t>PERFURACAO ROTATIVA COM COROA DE WIDIA,EM SOLO,DIAMETRO NX,H</t>
  </si>
  <si>
    <t>01.002.0026-A</t>
  </si>
  <si>
    <t>01.002.0027-0</t>
  </si>
  <si>
    <t>PERFURACAO ROTATIVA COM COROA DE WIDIA,EM SOLO,DIAMETRO H,VE</t>
  </si>
  <si>
    <t>RTICAL,INCLUSIVE DESLOCAMENTO DENTRO DO CANTEIRO E INSTALACA</t>
  </si>
  <si>
    <t>01.002.0027-A</t>
  </si>
  <si>
    <t>01.002.0028-0</t>
  </si>
  <si>
    <t>PERFURACAO ROTATIVA COM COROA DE WIDIA,EM SOLO,DIAMETRO H,HO</t>
  </si>
  <si>
    <t>RIZONTAL,INCLUSIVE DESLOCAMENTO DENTRO DO CANTEIRO E INSTALA</t>
  </si>
  <si>
    <t>01.002.0028-A</t>
  </si>
  <si>
    <t>01.002.0039-0</t>
  </si>
  <si>
    <t>PERFURACAO ROTATIVA COM COROA DE WIDIA,EM SOLO,DIAMETRO 5",V</t>
  </si>
  <si>
    <t>01.002.0039-A</t>
  </si>
  <si>
    <t>01.002.0041-0</t>
  </si>
  <si>
    <t>PERFURACAO ROTATIVA COM COROA DE WIDIA,EM SOLO,DIAMETRO 6",V</t>
  </si>
  <si>
    <t>01.002.0041-A</t>
  </si>
  <si>
    <t>01.002.0042-0</t>
  </si>
  <si>
    <t>PERFURACAO ROTATIVA COM COROA DE WIDIA,EM SOLO,DIAMETRO 8",V</t>
  </si>
  <si>
    <t>01.002.0042-A</t>
  </si>
  <si>
    <t>01.002.0043-0</t>
  </si>
  <si>
    <t>PERFURACAO ROTATIVA COM COROA DE WIDIA,EM SOLO,DIAMETRO 10",</t>
  </si>
  <si>
    <t>01.002.0043-A</t>
  </si>
  <si>
    <t>01.002.0044-0</t>
  </si>
  <si>
    <t>PERFURACAO ROTATIVA COM COROA DE WIDIA,EM SOLO,DIAMETRO 12",</t>
  </si>
  <si>
    <t>01.002.0044-A</t>
  </si>
  <si>
    <t>01.002.0045-0</t>
  </si>
  <si>
    <t>PERFURACAO ROTATIVA COM COROA DE WIDIA,EM SOLO,DIAMETRO 14",</t>
  </si>
  <si>
    <t>01.002.0045-A</t>
  </si>
  <si>
    <t>01.002.0046-0</t>
  </si>
  <si>
    <t>PERFURACAO ROTATIVA COM COROA DE WIDIA,EM SOLO,DIAMETRO 16",</t>
  </si>
  <si>
    <t>01.002.0046-A</t>
  </si>
  <si>
    <t>01.002.0060-0</t>
  </si>
  <si>
    <t>PERFURACAO ROTATIVA COM COROA DE WIDIA,EM ALTERACAO DE ROCHA</t>
  </si>
  <si>
    <t>,DIAMETRO AX,VERTICAL,INCLUSIVE DESLOCAMENTO DENTRO DO CANTE</t>
  </si>
  <si>
    <t>IRO E INSTALACAO DA SONDA EM CADA FURO</t>
  </si>
  <si>
    <t>01.002.0060-A</t>
  </si>
  <si>
    <t>01.002.0061-0</t>
  </si>
  <si>
    <t>,DIAMETRO BX,VERTICAL,INCLUSIVE DESLOCAMENTO DENTRO DO CANTE</t>
  </si>
  <si>
    <t>01.002.0061-A</t>
  </si>
  <si>
    <t>01.002.0062-0</t>
  </si>
  <si>
    <t>,DIAMETRO NX,VERTICAL,INCLUSIVE DESLOCAMENTO DENTRO DO CANTE</t>
  </si>
  <si>
    <t>01.002.0062-A</t>
  </si>
  <si>
    <t>01.002.0063-0</t>
  </si>
  <si>
    <t>PERFURACAO ROTATIVA COM COROA DE WIDIA,EM ALTERACAO EM ROCHA</t>
  </si>
  <si>
    <t>,DIAMETRO H,VERTICAL,INCLUSIVE DESLOCAMENTO DENTRO DO CANTEI</t>
  </si>
  <si>
    <t>01.002.0063-A</t>
  </si>
  <si>
    <t>01.002.0064-0</t>
  </si>
  <si>
    <t>,DIAMETRO 5",VERTICAL,INCLUSIVE DESLOCAMENTO DENTRO DO CANTE</t>
  </si>
  <si>
    <t>01.002.0064-A</t>
  </si>
  <si>
    <t>01.002.0065-0</t>
  </si>
  <si>
    <t>,DIAMETRO 6",VERTICAL,INCLUSIVE DESLOCAMENTO DENTRO DO CANTE</t>
  </si>
  <si>
    <t>01.002.0065-A</t>
  </si>
  <si>
    <t>01.002.0066-0</t>
  </si>
  <si>
    <t>,DIAMETRO 8",VERTICAL,INCLUSIVE DESLOCAMENTO DENTRO DO CANTE</t>
  </si>
  <si>
    <t>01.002.0066-A</t>
  </si>
  <si>
    <t>01.002.0067-0</t>
  </si>
  <si>
    <t>,DIAMETRO 10",VERTICAL,INCLUSIVE DESLOCAMENTO DENTRO DO CANT</t>
  </si>
  <si>
    <t>EIRO E INSTALACAO DA SONDA EM CADA FURO</t>
  </si>
  <si>
    <t>01.002.0067-A</t>
  </si>
  <si>
    <t>01.002.0068-0</t>
  </si>
  <si>
    <t>,DIAMETRO 12",VERTICAL,INCLUSIVE DESLOCAMENTO DENTRO DO CANT</t>
  </si>
  <si>
    <t>01.002.0068-A</t>
  </si>
  <si>
    <t>01.002.0069-0</t>
  </si>
  <si>
    <t>,DIAMETRO 14",VERTICAL,INCLUSIVE DESLOCAMENTO DENTRO DO CANT</t>
  </si>
  <si>
    <t>01.002.0069-A</t>
  </si>
  <si>
    <t>01.002.0070-0</t>
  </si>
  <si>
    <t>,DIAMETRO 16",VERTICAL,INCLUSIVE DESLOCAMENTO DENTRO DO CANT</t>
  </si>
  <si>
    <t>01.002.0070-A</t>
  </si>
  <si>
    <t>01.002.0075-0</t>
  </si>
  <si>
    <t>PERFURACAO ROTATIVA COM COROA DE WIDIA,EM ROCHA SA,DIAMETRO</t>
  </si>
  <si>
    <t>AX,VERTICAL,INCLUSIVE DESLOCAMENTO DENTRO DO CANTEIRO E INST</t>
  </si>
  <si>
    <t>ALACAO DA SONDA EM CADA FURO</t>
  </si>
  <si>
    <t>01.002.0075-A</t>
  </si>
  <si>
    <t>01.002.0076-0</t>
  </si>
  <si>
    <t>BX,VERTICAL,INCLUSIVE DESLOCAMENTO DENTRO DO CANTEIRO E INST</t>
  </si>
  <si>
    <t>01.002.0076-A</t>
  </si>
  <si>
    <t>01.002.0077-0</t>
  </si>
  <si>
    <t>NX,VERTICAL,INCLUSIVE DESLOCAMENTO DENTRO DO CANTEIRO E INST</t>
  </si>
  <si>
    <t>01.002.0077-A</t>
  </si>
  <si>
    <t>01.002.0078-0</t>
  </si>
  <si>
    <t>H,VERTICAL,INCLUSIVE DESLOCAMENTO DENTRO DO CANTEIRO E INSTA</t>
  </si>
  <si>
    <t>LACAO DA SONDA EM CADA FURO</t>
  </si>
  <si>
    <t>01.002.0078-A</t>
  </si>
  <si>
    <t>01.002.0079-0</t>
  </si>
  <si>
    <t>5",VERTICAL,INCLUSIVE DESLOCAMENTO DENTRO DO CANTEIRO E INST</t>
  </si>
  <si>
    <t>01.002.0079-A</t>
  </si>
  <si>
    <t>01.002.0080-0</t>
  </si>
  <si>
    <t>6",VERTICAL,INCLUSIVE DESLOCAMENTO DENTRO DO CANTEIRO E INST</t>
  </si>
  <si>
    <t>01.002.0080-A</t>
  </si>
  <si>
    <t>01.002.0081-0</t>
  </si>
  <si>
    <t>8",VERTICAL,INCLUSIVE DESLOCAMENTO DENTRO DO CANTEIRO E INST</t>
  </si>
  <si>
    <t>01.002.0081-A</t>
  </si>
  <si>
    <t>01.002.0082-0</t>
  </si>
  <si>
    <t>10",VERTICAL,INCLUSIVE DESLOCAMENTO DENTRO DO CANTEIRO E IN</t>
  </si>
  <si>
    <t>STALACAO DA SONDA EM CADA FURO</t>
  </si>
  <si>
    <t>01.002.0082-A</t>
  </si>
  <si>
    <t>01.002.0083-0</t>
  </si>
  <si>
    <t>12",VERTICAL,INCLUSIVE DESLOCAMENTO DENTRO DO CANTEIRO E IN</t>
  </si>
  <si>
    <t>01.002.0083-A</t>
  </si>
  <si>
    <t>01.002.0084-0</t>
  </si>
  <si>
    <t>14",VERTICAL,INCLUSIVE DESLOCAMENTO DENTRO DO CANTEIRO E IN</t>
  </si>
  <si>
    <t>01.002.0084-A</t>
  </si>
  <si>
    <t>01.002.0085-0</t>
  </si>
  <si>
    <t>16",VERTICAL,INCLUSIVE DESLOCAMENTO DENTRO DO CANTEIRO E IN</t>
  </si>
  <si>
    <t>01.002.0085-A</t>
  </si>
  <si>
    <t>01.003.0001-0</t>
  </si>
  <si>
    <t>SONDAGEM A PERCUSSAO,EM TERRENO COMUM,COM ENSAIO DE PENETRAC</t>
  </si>
  <si>
    <t>AO,DIAMETRO 3",INCLUSIVE DESLOCAMENTO DENTRO DO CANTEIRO E I</t>
  </si>
  <si>
    <t>NSTALACAO DA SONDA EM CADA FURO</t>
  </si>
  <si>
    <t>01.003.0001-A</t>
  </si>
  <si>
    <t>01.003.0002-0</t>
  </si>
  <si>
    <t>AO,DIAMETRO 4.1/2",INCLUSIVE DESLOCAMENTO DENTRO DO CANTEIRO</t>
  </si>
  <si>
    <t> E INSTALACAO DA SONDA EM CADA FURO</t>
  </si>
  <si>
    <t>01.003.0002-A</t>
  </si>
  <si>
    <t>01.003.0003-0</t>
  </si>
  <si>
    <t>AO,DIAMETRO 6",INCLUSIVE DESLOCAMENTO DENTRO DO CANTEIRO E I</t>
  </si>
  <si>
    <t>01.003.0003-A</t>
  </si>
  <si>
    <t>01.003.0005-0</t>
  </si>
  <si>
    <t>AO,DIAMETRO 8",INCLUSIVE DESLOCAMENTO DENTRO DO CANTEIRO E I</t>
  </si>
  <si>
    <t>01.003.0005-A</t>
  </si>
  <si>
    <t>01.003.0006-0</t>
  </si>
  <si>
    <t>AO,DIAMETRO 10",INCLUSIVE DESLOCAMENTO DENTRO DO CANTEIRO E</t>
  </si>
  <si>
    <t>INSTALACAO DA SONDA EM CADA FURO</t>
  </si>
  <si>
    <t>01.003.0006-A</t>
  </si>
  <si>
    <t>01.003.0011-0</t>
  </si>
  <si>
    <t>SONDAGEM A PERCUSSAO,SOB LAMINA D'AGUA DE RIOS E LAGOAS,COM</t>
  </si>
  <si>
    <t>ENSAIO DE PENETRACAO,DIAMETRO 3",INCLUSIVE DESLOCAMENTO DENT</t>
  </si>
  <si>
    <t>RO DO CANTEIRO E INSTALACAO DA SONDA EM CADA FURO</t>
  </si>
  <si>
    <t>01.003.0011-A</t>
  </si>
  <si>
    <t>01.003.0012-0</t>
  </si>
  <si>
    <t>ENSAIO DE PENETRACAO,DIAMETRO 4.1/2",INCLUSIVE DESLOCAMENTO</t>
  </si>
  <si>
    <t>DENTRO DO CANTEIRO E INSTALACAO DA SONDA EM CADA FURO</t>
  </si>
  <si>
    <t>01.003.0012-A</t>
  </si>
  <si>
    <t>01.003.0013-0</t>
  </si>
  <si>
    <t>ENSAIO DE PENETRACAO,DIAMETRO 6",INCLUSIVE DESLOCAMENTO DENT</t>
  </si>
  <si>
    <t>01.003.0013-A</t>
  </si>
  <si>
    <t>01.003.0021-0</t>
  </si>
  <si>
    <t>PERFURACAO A PERCUSSAO,EM TERRENO COMUM,DIAMETRO 3",INCLUSIV</t>
  </si>
  <si>
    <t>E DESLOCAMENTO DENTRO DO CANTEIRO E INSTALACAO DA SONDA EM C</t>
  </si>
  <si>
    <t>ADA FURO</t>
  </si>
  <si>
    <t>01.003.0021-A</t>
  </si>
  <si>
    <t>01.003.0022-0</t>
  </si>
  <si>
    <t>PERFURACAO A PERCUSSAO,EM TERRENO COMUM,DIAMETRO 4.1/2",INCL</t>
  </si>
  <si>
    <t>USIVE DESLOCAMENTO DENTRO DO CANTEIRO E INSTALACAO DA SONDA</t>
  </si>
  <si>
    <t>EM CADA FURO</t>
  </si>
  <si>
    <t>01.003.0022-A</t>
  </si>
  <si>
    <t>01.003.0023-0</t>
  </si>
  <si>
    <t>PERFURACAO A PERCUSSAO,EM TERRENO COMUM,DIAMETRO 6",INCLUSIV</t>
  </si>
  <si>
    <t>01.003.0023-A</t>
  </si>
  <si>
    <t>01.003.0029-0</t>
  </si>
  <si>
    <t>PERFURACAO A PERCUSSAO,EM TERRENO COMUM,DIAMETRO 8",INCLUSIV</t>
  </si>
  <si>
    <t>01.003.0029-A</t>
  </si>
  <si>
    <t>01.003.0030-0</t>
  </si>
  <si>
    <t>PERFURACAO A PERCUSSAO,EM TERRENO COMUM,DIAMETRO 10",INCLUSI</t>
  </si>
  <si>
    <t>VE DESLOCAMENTO DENTRO DO CANTEIRO E INSTALACAO DA SONDA EM</t>
  </si>
  <si>
    <t>CADA FURO</t>
  </si>
  <si>
    <t>01.003.0030-A</t>
  </si>
  <si>
    <t>01.003.0032-0</t>
  </si>
  <si>
    <t>PERFURACAO A PERCUSSAO,EM ROCHA ALTERADA,DIAMETRO 3",INCLUSI</t>
  </si>
  <si>
    <t>01.003.0032-A</t>
  </si>
  <si>
    <t>01.003.0034-0</t>
  </si>
  <si>
    <t>PERFURACAO A PERCUSSAO,EM ROCHA ALTERADA,DIAMETRO 4.1/2",INC</t>
  </si>
  <si>
    <t>LUSIVE DESLOCAMENTO DENTRO DO CANTEIRO E INSTALACAO DA SONDA</t>
  </si>
  <si>
    <t> EM CADA FURO</t>
  </si>
  <si>
    <t>01.003.0034-A</t>
  </si>
  <si>
    <t>01.003.0036-0</t>
  </si>
  <si>
    <t>PERFURACAO A PERCUSSAO,EM ROCHA ALTERADA,DIAMETRO 6",INCLUSI</t>
  </si>
  <si>
    <t>01.003.0036-A</t>
  </si>
  <si>
    <t>01.003.0038-0</t>
  </si>
  <si>
    <t>PERFURACAO A PERCUSSAO,EM ROCHA ALTERADA,DIAMETRO 8",INCLUSI</t>
  </si>
  <si>
    <t>01.003.0038-A</t>
  </si>
  <si>
    <t>01.003.0040-0</t>
  </si>
  <si>
    <t>PERFURACAO A PERCUSSAO,EM ROCHA ALTERADA,DIAMETRO 10",INCLUS</t>
  </si>
  <si>
    <t>IVE DESLOCAMENTO DENTRO DO CANTEIRO E INSTALACAO DA SONDA EM</t>
  </si>
  <si>
    <t> CADA FURO</t>
  </si>
  <si>
    <t>01.003.0040-A</t>
  </si>
  <si>
    <t>01.003.0050-0</t>
  </si>
  <si>
    <t>PERFURACAO COM "WAGON DRILL" DIAMETRO ATE 2.1/2",EM GRANITO</t>
  </si>
  <si>
    <t>OU GNAISSE,INCLUSIVE AR COMPRIMIDO</t>
  </si>
  <si>
    <t>01.003.0050-A</t>
  </si>
  <si>
    <t>01.003.0052-0</t>
  </si>
  <si>
    <t>PERFURACAO COM "WAGON DRILL" PESADO,DIAMETRO ATE 4.1/2",EM G</t>
  </si>
  <si>
    <t>RANITO OU GNAISSE,INCLUSIVE AR COMPRIMIDO</t>
  </si>
  <si>
    <t>01.003.0052-A</t>
  </si>
  <si>
    <t>01.003.0054-0</t>
  </si>
  <si>
    <t>PERFURACAO COM EQUIPAMENTO DE AR COMPRIMIDO,DIAMETRO ATE 1.1</t>
  </si>
  <si>
    <t>/4",EM GRANITO OU GNAISSE,ADMITINDO UMA PRODUCAO MEDIA BRUTA</t>
  </si>
  <si>
    <t> EM TORNO DE 2,00M/H</t>
  </si>
  <si>
    <t>01.003.0054-A</t>
  </si>
  <si>
    <t>01.003.0056-0</t>
  </si>
  <si>
    <t> EM TORNO DE 0,50M/H</t>
  </si>
  <si>
    <t>01.003.0056-A</t>
  </si>
  <si>
    <t>01.004.0001-0</t>
  </si>
  <si>
    <t>SONDAGEM ROTATIVA COM COROA DE DIAMANTE,EM ALTERACAO DE ROCH</t>
  </si>
  <si>
    <t>A,DIAMETRO EX(35MM),INCLUSIVE DESLOCAMENTO DENTRO DO CANTEIR</t>
  </si>
  <si>
    <t>01.004.0001-A</t>
  </si>
  <si>
    <t>01.004.0002-0</t>
  </si>
  <si>
    <t>A,DIAMETRO AWG(45MM),INCLUSIVE DESLOCAMENTO DENTRO DO CANTEI</t>
  </si>
  <si>
    <t>01.004.0002-A</t>
  </si>
  <si>
    <t>01.004.0003-0</t>
  </si>
  <si>
    <t>A,DIAMETRO BWG(60MM),INCLUSIVE DESLOCAMENTO DENTRO DO CANTEI</t>
  </si>
  <si>
    <t>01.004.0003-A</t>
  </si>
  <si>
    <t>01.004.0004-0</t>
  </si>
  <si>
    <t>A,DIAMETRO NWG(75MM),INCLUSIVE DESLOCAMENTO DENTRO DO CANTEI</t>
  </si>
  <si>
    <t>01.004.0004-A</t>
  </si>
  <si>
    <t>01.004.0005-0</t>
  </si>
  <si>
    <t>A,DIAMETRO HWG(100MM),INCLUSIVE DESLOCAMENTO DENTRO DO CANTE</t>
  </si>
  <si>
    <t>01.004.0005-A</t>
  </si>
  <si>
    <t>01.004.0011-0</t>
  </si>
  <si>
    <t>A,DIAMETRO DE SW,INCLUSIVE DESLOCAMENTO DENTRO DO CANTEIRO E</t>
  </si>
  <si>
    <t> INSTALACAO DE SONDA EM CADA FURO</t>
  </si>
  <si>
    <t>01.004.0011-A</t>
  </si>
  <si>
    <t>01.004.0012-0</t>
  </si>
  <si>
    <t>SONDAGEM ROTATIVA COM COROA DE DIAMANTE,EM ROCHA SA,DIAMETRO</t>
  </si>
  <si>
    <t> EX(35MM),INCLUSIVE DESLOCAMENTO DENTRO DO CANTEIRO E INSTAL</t>
  </si>
  <si>
    <t>01.004.0012-A</t>
  </si>
  <si>
    <t>01.004.0013-0</t>
  </si>
  <si>
    <t> AWG(45MM),INCLUSIVE DESLOCAMENTO DENTRO DO CANTEIRO E INSTA</t>
  </si>
  <si>
    <t>01.004.0013-A</t>
  </si>
  <si>
    <t>01.004.0014-0</t>
  </si>
  <si>
    <t> BWG(60MM),INCLUSIVE DESLOCAMENTO DENTRO DO CANTEIRO E INSTA</t>
  </si>
  <si>
    <t>01.004.0014-A</t>
  </si>
  <si>
    <t>01.004.0015-0</t>
  </si>
  <si>
    <t> NWG(75MM),INCLUSIVE DESLOCAMENTO DENTRO DO CANTEIRO E INSTA</t>
  </si>
  <si>
    <t>01.004.0015-A</t>
  </si>
  <si>
    <t>01.004.0016-0</t>
  </si>
  <si>
    <t> HWG(100MM),INCLUSIVE DESLOCAMENTO DENTRO DO CANTEIRO E INST</t>
  </si>
  <si>
    <t>01.004.0016-A</t>
  </si>
  <si>
    <t>01.004.0017-0</t>
  </si>
  <si>
    <t>SONDAGEM ROTATIVA COM COROA DE DIAMANTE,ROCHA SA,DIAMETRO DE</t>
  </si>
  <si>
    <t> SW, INCLUSIVE DESLOCAMENTO DENTRO DO CANTEIRO E INSTALACAO</t>
  </si>
  <si>
    <t>01.004.0017-A</t>
  </si>
  <si>
    <t>01.004.0021-0</t>
  </si>
  <si>
    <t>PERFURACAO ROTATIVA COM COROA DE DIAMANTE,EM ALTERACAO DE RO</t>
  </si>
  <si>
    <t>CHA,DIAMETRO EX(35MM),INCLUSIVE DESLOCAMENTO DENTRO DO CANTE</t>
  </si>
  <si>
    <t>01.004.0021-A</t>
  </si>
  <si>
    <t>01.004.0022-0</t>
  </si>
  <si>
    <t>CHA,DIAMETRO AWG(45MM),INCLUSIVE DESLOCAMENTO DENTRO DO CANT</t>
  </si>
  <si>
    <t>01.004.0022-A</t>
  </si>
  <si>
    <t>01.004.0023-0</t>
  </si>
  <si>
    <t>CHA,DIAMETRO BWG(60MM),INCLUSIVE DESLOCAMENTO DENTRO DO CANT</t>
  </si>
  <si>
    <t>01.004.0023-A</t>
  </si>
  <si>
    <t>01.004.0024-0</t>
  </si>
  <si>
    <t>CHA,DIAMETRO NWG(75MM),INCLUSIVE DESLOCAMENTO DENTRO DO CANT</t>
  </si>
  <si>
    <t>01.004.0024-A</t>
  </si>
  <si>
    <t>01.004.0025-0</t>
  </si>
  <si>
    <t>CHA,DIAMETRO HWG(100MM),INCLUSIVE DESLOCAMENTO DENTRO DO CAN</t>
  </si>
  <si>
    <t>TEIRO E INSTALACAO DA SONDA EM CADA FURO</t>
  </si>
  <si>
    <t>01.004.0025-A</t>
  </si>
  <si>
    <t>01.004.0031-0</t>
  </si>
  <si>
    <t>CHA DIAMETRO SW,INCLUSIVE DESLOCAMENTO DENTRO DO CANTEIRO E</t>
  </si>
  <si>
    <t>01.004.0031-A</t>
  </si>
  <si>
    <t>01.004.0035-0</t>
  </si>
  <si>
    <t>PERFURACAO ROTATIVA COM COROA DE DIAMANTE,EM ROCHA SA,DIAMET</t>
  </si>
  <si>
    <t>RO EX(35MM),INCLUSIVE DESLOCAMENTO DENTRO DO CANTEIRO E INST</t>
  </si>
  <si>
    <t>01.004.0035-A</t>
  </si>
  <si>
    <t>01.004.0037-0</t>
  </si>
  <si>
    <t>RO AWG(45MM),INCLUSIVE DESLOCAMENTO DENTRO DO CANTEIRO E INS</t>
  </si>
  <si>
    <t>TALACAO DA SONDA EM CADA FURO</t>
  </si>
  <si>
    <t>01.004.0037-A</t>
  </si>
  <si>
    <t>01.004.0039-0</t>
  </si>
  <si>
    <t>RO BWG(60MM),INCLUSIVE DESLOCAMENTO DENTRO DO CANTEIRO E INS</t>
  </si>
  <si>
    <t>01.004.0039-A</t>
  </si>
  <si>
    <t>01.004.0041-0</t>
  </si>
  <si>
    <t>RO NWG(75MM),INCLUSIVE DESLOCAMENTO DENTRO DO CANTEIRO E INS</t>
  </si>
  <si>
    <t>01.004.0041-A</t>
  </si>
  <si>
    <t>01.004.0043-0</t>
  </si>
  <si>
    <t>RO HWG(100MM),INCLUSIVE DESLOCAMENTO DENTRO DO CANTEIRO E IN</t>
  </si>
  <si>
    <t>01.004.0043-A</t>
  </si>
  <si>
    <t>01.004.0045-0</t>
  </si>
  <si>
    <t>RO SW,INCLUSIVE DESLOCAMENTO DENTRO DO CANTEIRO E INSTALACAO</t>
  </si>
  <si>
    <t>01.004.0045-A</t>
  </si>
  <si>
    <t>01.004.0070-0</t>
  </si>
  <si>
    <t>PERFURACAO ROTATIVA COM COROA DE DIAMANTE EM CONCRETO,COM DI</t>
  </si>
  <si>
    <t>AMETRO DE 45MM(2"),INCLUSIVE DESLOCAMENTO DENTRO DO CANTEIRO</t>
  </si>
  <si>
    <t>01.004.0070-A</t>
  </si>
  <si>
    <t>01.004.0073-0</t>
  </si>
  <si>
    <t>AMETRO DE 75MM(3"),INCLUSIVE DESLOCAMENTO DENTRO DO CANTEIRO</t>
  </si>
  <si>
    <t>01.004.0073-A</t>
  </si>
  <si>
    <t>01.004.0075-0</t>
  </si>
  <si>
    <t>AMETRO DE 100MM(4"),INCLUSIVE DESLOCAMENTO DENTRO DO CANTEIR</t>
  </si>
  <si>
    <t>01.004.0075-A</t>
  </si>
  <si>
    <t>01.004.0079-0</t>
  </si>
  <si>
    <t>AMETRO DE 150MM(6"),INCLUSIVE DESLOCAMENTO DENTRO DO CANTEIR</t>
  </si>
  <si>
    <t>01.004.0079-A</t>
  </si>
  <si>
    <t>01.004.0100-0</t>
  </si>
  <si>
    <t>EXECUCAO DE SONDAGEM ELETRICA VERTICAL(SEV),INCLUSIVE O PROC</t>
  </si>
  <si>
    <t>ESSAMENTO E INTERPRETACAO DOS PERFIS,BEM COMO A APRESENTACAO</t>
  </si>
  <si>
    <t> DOS RESULTADOS EM PAPEL E EM MEIO DIGITAL</t>
  </si>
  <si>
    <t>01.004.0100-A</t>
  </si>
  <si>
    <t>01.004.0105-0</t>
  </si>
  <si>
    <t>EXECUCAO DE LINHA DE PROSPECCAO GEOFISICA PELO METODO DE CAM</t>
  </si>
  <si>
    <t>INHAMENTO ELETRICO,INCLUSIVE O PROCESSAMENTO E INTERPRETACAO</t>
  </si>
  <si>
    <t> DAS SECOES BEM COMO A APRESENTACAO DOS RESULTADOS(SECOES OR</t>
  </si>
  <si>
    <t>IGINAIS E INTERPRETADAS),EM PAPEL E EM MEIO DIGITAL</t>
  </si>
  <si>
    <t>01.004.0105-A</t>
  </si>
  <si>
    <t>01.004.0110-0</t>
  </si>
  <si>
    <t>EXECUCAO DE LINHA DE PROSPECCAO SISMICA PELO METODO DE REFLE</t>
  </si>
  <si>
    <t>XAO,UTILIZANDO MARTELO OU EXPLOSIVO COMO FONTE GERADORA DO P</t>
  </si>
  <si>
    <t>ULSO SISMICO,INCLUSIVE A APRESENTACAO DO RELATORIO COM OS DA</t>
  </si>
  <si>
    <t>DOS,EM PAPEL E EM MEIO DIGITAL,EXCLUSIVE O PROCESSAMENTO E I</t>
  </si>
  <si>
    <t>NTERPRETACAO DOS DADOS</t>
  </si>
  <si>
    <t>01.004.0110-A</t>
  </si>
  <si>
    <t>01.004.0115-0</t>
  </si>
  <si>
    <t>EXECUCAO DE LINHA DE PROSPECCAO SISMICA PELO METODO DE REFRA</t>
  </si>
  <si>
    <t>CAO,UTILIZANDO MARTELO OU EXPLOSIVO COMO FONTE GERADORA DO P</t>
  </si>
  <si>
    <t>01.004.0115-A</t>
  </si>
  <si>
    <t>01.004.0120-0</t>
  </si>
  <si>
    <t>EXECUCAO DE LINHA DE PROSPECCAO POR RADAR DE PENETRACAO NO S</t>
  </si>
  <si>
    <t>OLO(GPR),INCLUSIVE A APRESENTACAO DO RELATORIO COM AS SECOES</t>
  </si>
  <si>
    <t> PROCESSADAS,EM PAPEL E EM MEIO DIGITAL,EXCLUSIVE O PROCESSA</t>
  </si>
  <si>
    <t>MENTO E INTERPRETACAO DOS DADOS</t>
  </si>
  <si>
    <t>01.004.0120-A</t>
  </si>
  <si>
    <t>01.004.0125-0</t>
  </si>
  <si>
    <t>INTERPRETACAO DE DADOS DE RADAR DE PENETRACAO NO SOLO(GPR),I</t>
  </si>
  <si>
    <t>NCLUSIVE A ANALISE DE SECOES MIGRADAS E NAO MIGRADAS E APRES</t>
  </si>
  <si>
    <t>ENTACAO DO RELATORIO COM AS SECOES INTERPRETADAS,EM PAPEL E</t>
  </si>
  <si>
    <t>EM MEIO DIGITAL</t>
  </si>
  <si>
    <t>01.004.0125-A</t>
  </si>
  <si>
    <t>01.004.0130-0</t>
  </si>
  <si>
    <t>PROCESSAMENTO DE DADOS DE RADAR DE PENETRACAO NO SOLO(GPR),I</t>
  </si>
  <si>
    <t>NCLUSIVE CORRECAO TOPOGRAFICA,FILTROS,GANHOS E MIGRACAO,ATRA</t>
  </si>
  <si>
    <t>VES DE SOFTWARES PARA ESSE FIM,E A APRESENTACAO DO RELATORIO</t>
  </si>
  <si>
    <t> COM AS SECOES PROCESSADAS,EM PAPEL E EM MEIO DIGITAL</t>
  </si>
  <si>
    <t>01.004.0130-A</t>
  </si>
  <si>
    <t>01.004.0135-0</t>
  </si>
  <si>
    <t>INTERPRETACAO DE LINHA SISMICA DE REFLEXAO,INCLUSIVE A ANALI</t>
  </si>
  <si>
    <t>SE DE SECOES MIGRADAS E NAO MIGRADAS E A APRESENTACAO DO REL</t>
  </si>
  <si>
    <t>ATORIO COM AS SECOES INTERPRETADAS,EM PAPEL E EM MEIO DIGITA</t>
  </si>
  <si>
    <t>01.004.0135-A</t>
  </si>
  <si>
    <t>01.004.0140-0</t>
  </si>
  <si>
    <t>PROCESSAMENTO DE LINHA SISMICA DE REFRACAO,INCLUSIVE CORRECA</t>
  </si>
  <si>
    <t>O TOPOGRAFICA,FILTROS,GANHOS,ANALISES DE VELOCIDADE E MIGRAC</t>
  </si>
  <si>
    <t>AO,ATRAVES DE SOFTWARES ESPECIFICOS PARA ESTE FIM,E A APRESE</t>
  </si>
  <si>
    <t>NTACAO DO RELATORIO COM AS SECOES PROCESSADAS EM PAPEL E EM</t>
  </si>
  <si>
    <t>MEIO DIGITAL</t>
  </si>
  <si>
    <t>01.004.0140-A</t>
  </si>
  <si>
    <t>01.004.0145-0</t>
  </si>
  <si>
    <t>PROCESSAMENTO E INTERPRETACAO DE LINHA SISMICA DE REFRACAO,I</t>
  </si>
  <si>
    <t>NCLUSIVE A APRESENTACAO DE RELATORIO COM AS SECOES PROCESSAD</t>
  </si>
  <si>
    <t>AS E INTERPRETADAS,EM PAPEL E EM MEIO DIGITAL</t>
  </si>
  <si>
    <t>01.004.0145-A</t>
  </si>
  <si>
    <t>01.005.0001-0</t>
  </si>
  <si>
    <t>PREPARO MANUAL DE TERRENO,COMPREENDENDO ACERTO,RASPAGEM EVEN</t>
  </si>
  <si>
    <t>TUALMENTE ATE 0.30M DE PROFUNDIDADE E AFASTAMENTO LATERAL DO</t>
  </si>
  <si>
    <t> MATERIAL EXCEDENTE,EXCLUSIVE COMPACTACAO</t>
  </si>
  <si>
    <t>01.005.0001-A</t>
  </si>
  <si>
    <t>01.005.0003-0</t>
  </si>
  <si>
    <t> MATERIAL EXCEDENTE,INCLUSIVE COMPACTACAO MECANICA</t>
  </si>
  <si>
    <t>01.005.0003-A</t>
  </si>
  <si>
    <t>01.005.0004-0</t>
  </si>
  <si>
    <t>TUAL ATE 0.30M DE PROFUNDIDADE E AFASTAMENTO LATERAL DO MATE</t>
  </si>
  <si>
    <t>RIAL EXCEDENTE,INCLUSIVE COMPACTACAO MANUAL</t>
  </si>
  <si>
    <t>01.005.0004-A</t>
  </si>
  <si>
    <t>01.005.0005-0</t>
  </si>
  <si>
    <t>ROCADO EM VEGETACAO ESPESSA,COM EMPILHAMENTO LATERAL E QUEIM</t>
  </si>
  <si>
    <t>A DOS RESIDUOS</t>
  </si>
  <si>
    <t>01.005.0005-A</t>
  </si>
  <si>
    <t>01.005.0006-0</t>
  </si>
  <si>
    <t>ROCADO EM VEGETACAO RALA,COM EMPILHAMENTO LATERAL E QUEIMA D</t>
  </si>
  <si>
    <t>OS RESIDUOS</t>
  </si>
  <si>
    <t>01.005.0006-A</t>
  </si>
  <si>
    <t>01.005.0007-0</t>
  </si>
  <si>
    <t>ROCADO A FOICE E MACHADO EM MATA DE PEQUENO PORTE E QUEIMA D</t>
  </si>
  <si>
    <t>OS RESIDUOS SEM DESTOCAMENTO OU REMOCAO</t>
  </si>
  <si>
    <t>01.005.0007-A</t>
  </si>
  <si>
    <t>01.005.0008-0</t>
  </si>
  <si>
    <t>DESTOCAMENTO DE ARVORES DE PORTE MEDIO E RAIZES PROFUNDAS,SE</t>
  </si>
  <si>
    <t>M REMOCAO E AUXILIO MECANICO</t>
  </si>
  <si>
    <t>01.005.0008-A</t>
  </si>
  <si>
    <t>01.005.0009-0</t>
  </si>
  <si>
    <t>ABERTURA DE PICADA,EM ENCOSTA,EM TERRENO DE VEGETACAO DENSA</t>
  </si>
  <si>
    <t>01.005.0009-A</t>
  </si>
  <si>
    <t>01.005.0013-0</t>
  </si>
  <si>
    <t>ABERTURA DE PICADAS EM TERRENO COM VEGETACAO QUE POSSIBILITE</t>
  </si>
  <si>
    <t> O USO APENAS DE FACAO E FOICE</t>
  </si>
  <si>
    <t>01.005.0013-A</t>
  </si>
  <si>
    <t>01.005.0014-0</t>
  </si>
  <si>
    <t>ABERTURA DE PICADAS EM TERRENO QUE EXIJA ALEM DO USO DE FACA</t>
  </si>
  <si>
    <t>O E FOICE,TAMBEM MACHADO E MOTOSSERRA</t>
  </si>
  <si>
    <t>01.005.0014-A</t>
  </si>
  <si>
    <t>01.005.0020-0</t>
  </si>
  <si>
    <t>SUAVIZACAO E RECONFORMACAO MANUAL DE TALUDES,COM PEQUENO DES</t>
  </si>
  <si>
    <t>MATAMENTO E ALTURA MEDIA DE 0,50M</t>
  </si>
  <si>
    <t>01.005.0020-A</t>
  </si>
  <si>
    <t>01.005.0021-0</t>
  </si>
  <si>
    <t>MATAMENTO E ALTURA MEDIA DE 1,00M</t>
  </si>
  <si>
    <t>01.005.0021-A</t>
  </si>
  <si>
    <t>01.005.0022-0</t>
  </si>
  <si>
    <t>MATAMENTO E ALTURA MEDIA DE 1,50M</t>
  </si>
  <si>
    <t>01.005.0022-A</t>
  </si>
  <si>
    <t>01.006.0001-0</t>
  </si>
  <si>
    <t>DESTOCAMENTO MECANICO DE TOCOS DE ATE 0,30M DE DIAMETRO</t>
  </si>
  <si>
    <t>01.006.0001-A</t>
  </si>
  <si>
    <t>01.006.0002-0</t>
  </si>
  <si>
    <t>DESTOCAMENTO MECANICO DE TOCOS DE 0,30 A 0,50M DE DIAMETRO</t>
  </si>
  <si>
    <t>01.006.0002-A</t>
  </si>
  <si>
    <t>01.006.0003-0</t>
  </si>
  <si>
    <t>DESTOCAMENTO MECANICO DE TOCOS MAIORES QUE O,50M DE DIAMETRO</t>
  </si>
  <si>
    <t>01.006.0003-A</t>
  </si>
  <si>
    <t>01.006.0004-0</t>
  </si>
  <si>
    <t>DESMATAMENTO E LIMPEZA DE TERRENOS COM TRATOR DE ESTEIRAS CO</t>
  </si>
  <si>
    <t>M POTENCIA EM TORNO DE 200CV</t>
  </si>
  <si>
    <t>01.006.0004-A</t>
  </si>
  <si>
    <t>01.006.0010-0</t>
  </si>
  <si>
    <t>REGULARIZACAO DE TERRENO COM TRATOR EM TORNO DE 80CV,COMPREE</t>
  </si>
  <si>
    <t>NDENDO ACERTO,RASPAGEM EVENTUALMENTE ATE 0,30M DE PROFUNDIDA</t>
  </si>
  <si>
    <t>DE E AFASTAMENTO LATERAL DO MATERIAL EXCEDENTE</t>
  </si>
  <si>
    <t>01.006.0010-A</t>
  </si>
  <si>
    <t>01.007.0010-0</t>
  </si>
  <si>
    <t>MONTAGEM E DESMONTAGEM DE UM CONJUNTO DE BOMBAS (15CV) PARA</t>
  </si>
  <si>
    <t>ATE 70,00M DE COLETORES (INCLUSIVE ESTES)</t>
  </si>
  <si>
    <t>01.007.0010-A</t>
  </si>
  <si>
    <t>01.007.0020-0</t>
  </si>
  <si>
    <t>CRAVACAO E RETIRADA DE UMA PONTEIRA FILTRANTE</t>
  </si>
  <si>
    <t>01.007.0020-A</t>
  </si>
  <si>
    <t>01.007.0025-0</t>
  </si>
  <si>
    <t>OPERACAO E MANUTENCAO DO SISTEMA,EXCLUSIVE ENERGIA ELETRICA,</t>
  </si>
  <si>
    <t>PELO TEMPO CORRIDO DE EMPREGO NA OBRA</t>
  </si>
  <si>
    <t>DIA</t>
  </si>
  <si>
    <t>01.007.0025-A</t>
  </si>
  <si>
    <t>01.007.0030-0</t>
  </si>
  <si>
    <t>ENERGIA CONSUMIDA PELO SISTEMA,MEDIDA PELA POTENCIA INSTALAD</t>
  </si>
  <si>
    <t>A E PELO TEMPO DE FUNCIONAMENTO</t>
  </si>
  <si>
    <t>CV X H</t>
  </si>
  <si>
    <t>01.007.0030-A</t>
  </si>
  <si>
    <t>01.007.0080-0</t>
  </si>
  <si>
    <t>POCO ARTESIANO,PROFUNDIDADE ATE 50 METROS,INCLUSIVE PERFURAC</t>
  </si>
  <si>
    <t>AO,INSTALACAO E ANALISE DA AGUA,EXCLUSIVE MOTOBOMBA</t>
  </si>
  <si>
    <t>01.007.0080-A</t>
  </si>
  <si>
    <t>01.007.0081-0</t>
  </si>
  <si>
    <t>POCO ARTESIANO PROFUNDO,PROFUNDIDADE DE 51 METROS ATE 100 ME</t>
  </si>
  <si>
    <t>TROS,INCLUSIVE PERFURACAO,REVESTIMENTO E ANALISE DA AGUA,EXC</t>
  </si>
  <si>
    <t>LUSIVE MOTOBOMBA</t>
  </si>
  <si>
    <t>01.007.0081-A</t>
  </si>
  <si>
    <t>01.007.0085-0</t>
  </si>
  <si>
    <t>POCO ARTESIANO,INCLUSIVE PERFURACAO A TRADO,REVESTIMENTO E A</t>
  </si>
  <si>
    <t>NALISE DA AGUA E EXCLUSIVE MOTOBOMBA</t>
  </si>
  <si>
    <t>01.007.0085-A</t>
  </si>
  <si>
    <t>01.008.0050-0</t>
  </si>
  <si>
    <t>MOBILIZACAO E DESMOBILIZACAO DE EQUIPAMENTO E EQUIPE DE SOND</t>
  </si>
  <si>
    <t>AGEM E PERFURACAO A PERCUSSAO,COM TRANSPORTE ATE 50KM</t>
  </si>
  <si>
    <t>01.008.0050-A</t>
  </si>
  <si>
    <t>01.008.0100-0</t>
  </si>
  <si>
    <t>AGEM E PERFURACAO A PERCUSSAO,COM TRANSPORTE DE 51 A 100KM</t>
  </si>
  <si>
    <t>01.008.0100-A</t>
  </si>
  <si>
    <t>01.008.0200-0</t>
  </si>
  <si>
    <t>AGEM E PERFURACAO A PERCUSSAO,COM TRANSPORTE DE 101 A 200KM</t>
  </si>
  <si>
    <t>01.008.0200-A</t>
  </si>
  <si>
    <t>01.009.0050-0</t>
  </si>
  <si>
    <t>AGEM E PERFURACAO ROTATIVA,COM TRANSPORTE ATE 50KM</t>
  </si>
  <si>
    <t>01.009.0050-A</t>
  </si>
  <si>
    <t>01.009.0100-0</t>
  </si>
  <si>
    <t>AGEM E PERFURACAO ROTATIVA,COM TRANSPORTE DE 51 A 100KM</t>
  </si>
  <si>
    <t>01.009.0100-A</t>
  </si>
  <si>
    <t>01.009.0200-0</t>
  </si>
  <si>
    <t>AGEM E PERFURACAO ROTATIVA,COM TRANSPORTE DE 101 A 200KM</t>
  </si>
  <si>
    <t>01.009.0200-A</t>
  </si>
  <si>
    <t>01.016.0001-0</t>
  </si>
  <si>
    <t>LEVANTAMENTO TOPOGRAFICO,PLANIALTIMETRICO E CADASTRAL,DE TER</t>
  </si>
  <si>
    <t>RENO DE OROGRAFIA ACIDENTADA,VEGETACAO DENSA E EDIFICACAO DE</t>
  </si>
  <si>
    <t>NSA (ESCALA 1:500)</t>
  </si>
  <si>
    <t>HA</t>
  </si>
  <si>
    <t>01.016.0001-A</t>
  </si>
  <si>
    <t>01.016.0002-0</t>
  </si>
  <si>
    <t>RENO DE OROGRAFIA ACIDENTADA,VEGETACAO DENSA E EDIFICACAO ME</t>
  </si>
  <si>
    <t>01.016.0002-A</t>
  </si>
  <si>
    <t>01.016.0003-0</t>
  </si>
  <si>
    <t>RENO DE OROGRAFIA ACIDENTADA,VEGETACAO DENSA E EDIFICACAO LE</t>
  </si>
  <si>
    <t>VE</t>
  </si>
  <si>
    <t>01.016.0003-A</t>
  </si>
  <si>
    <t>01.016.0004-0</t>
  </si>
  <si>
    <t>RENO DE OROGRAFIA ACIDENTADA,VEGETACAO RALA E EDIFICACAO DEN</t>
  </si>
  <si>
    <t>SA</t>
  </si>
  <si>
    <t>01.016.0004-A</t>
  </si>
  <si>
    <t>01.016.0005-0</t>
  </si>
  <si>
    <t>RENO DE OROGRAFIA ACIDENTADA,VEGETACAO RALA E EDIFICACAO MED</t>
  </si>
  <si>
    <t>IA</t>
  </si>
  <si>
    <t>01.016.0005-A</t>
  </si>
  <si>
    <t>01.016.0006-0</t>
  </si>
  <si>
    <t>RENO DE OROGRAFIA ACIDENTADA,VEGETACAO RALA E EDIFICACAO LEV</t>
  </si>
  <si>
    <t>E</t>
  </si>
  <si>
    <t>01.016.0006-A</t>
  </si>
  <si>
    <t>01.016.0007-0</t>
  </si>
  <si>
    <t>RENO DE OROGRAFIA NAO ACIDENTADA,VEGETACAO DENSA E EDIFICACA</t>
  </si>
  <si>
    <t>O DENSA</t>
  </si>
  <si>
    <t>01.016.0007-A</t>
  </si>
  <si>
    <t>01.016.0008-0</t>
  </si>
  <si>
    <t>RENO OROGRAFIA NAO ACIDENTADA,VEGETACAO DENSA E EDIFICACAO M</t>
  </si>
  <si>
    <t>EDIA</t>
  </si>
  <si>
    <t>01.016.0008-A</t>
  </si>
  <si>
    <t>01.016.0009-0</t>
  </si>
  <si>
    <t>O LEVE</t>
  </si>
  <si>
    <t>01.016.0009-A</t>
  </si>
  <si>
    <t>01.016.0010-0</t>
  </si>
  <si>
    <t>RENO DE OROGRAFIA NAO ACIDENTADA,VEGETACAO RALA E EDIFICACAO</t>
  </si>
  <si>
    <t> DENSA</t>
  </si>
  <si>
    <t>01.016.0010-A</t>
  </si>
  <si>
    <t>01.016.0011-0</t>
  </si>
  <si>
    <t> MEDIA</t>
  </si>
  <si>
    <t>01.016.0011-A</t>
  </si>
  <si>
    <t>01.016.0012-0</t>
  </si>
  <si>
    <t> LEVE</t>
  </si>
  <si>
    <t>01.016.0012-A</t>
  </si>
  <si>
    <t>01.016.0020-0</t>
  </si>
  <si>
    <t>DETERMINACAO DE NORTE VERDADEIRO(N.V.)POR OBSERVACAO DIRETA</t>
  </si>
  <si>
    <t>DE ALTURA DE SOL,PELO PROCESSO DAS DISTANCIAS ZENITAIS ABSOL</t>
  </si>
  <si>
    <t>UTAS</t>
  </si>
  <si>
    <t>01.016.0020-A</t>
  </si>
  <si>
    <t>01.016.0021-0</t>
  </si>
  <si>
    <t>IMPLANTACAO DE MARCO DE R.N.,EM CONCRETO COM TARUGO METALICO</t>
  </si>
  <si>
    <t>,E DETERMINACAO DE SUA COTA POR TRANSPORTE DE COTA,DE R.N.JA</t>
  </si>
  <si>
    <t> ESTABELECIDO.O CUSTO INCLUI ESTE TRANSPORTE ATE A DISTANCIA</t>
  </si>
  <si>
    <t> DE 150,00M.ALEM DESTE CUSTO,PAGAR O NIVELAMENTO PELOS CODIG</t>
  </si>
  <si>
    <t>OS 01.016.0050 A 01.016.0052</t>
  </si>
  <si>
    <t>01.016.0021-A</t>
  </si>
  <si>
    <t>01.016.0030-0</t>
  </si>
  <si>
    <t>LANCAMENTO DE LINHA POLIGONAL BASICA,COM PRECISAO DE FECHAME</t>
  </si>
  <si>
    <t>NTO RELATIVA A 1ª ORDEM,USANDO DISTANCIOMETRO ELETRONICO EM</t>
  </si>
  <si>
    <t>TERRENO DE OROGRAFIA ACIDENTADA E VEGETACAO DENSA,PARA POLIG</t>
  </si>
  <si>
    <t>ONAIS DE 2ª ORDEM TOMAR 85% DO CUSTO</t>
  </si>
  <si>
    <t>01.016.0030-A</t>
  </si>
  <si>
    <t>01.016.0031-0</t>
  </si>
  <si>
    <t>TERRENO DE OROGRAFIA ACIDENTADA E VEGETACAO RALA,PARA POLIGO</t>
  </si>
  <si>
    <t>NAIS DE 2ª ORDEM TOMAR 85% DO CUSTO</t>
  </si>
  <si>
    <t>01.016.0031-A</t>
  </si>
  <si>
    <t>01.016.0032-0</t>
  </si>
  <si>
    <t>TERRENO DE OROGRAFIA NAO ACIDENTADA E VEGETACAO DENSA,PARA</t>
  </si>
  <si>
    <t>POLIGONAIS DE 2ª ORDEM TOMAR 85% DO CUSTO</t>
  </si>
  <si>
    <t>01.016.0032-A</t>
  </si>
  <si>
    <t>01.016.0033-0</t>
  </si>
  <si>
    <t>TERRENO DE OROGRAFIA NAO ACIDENTADA E VEGETACAO RALA,PARA</t>
  </si>
  <si>
    <t>01.016.0033-A</t>
  </si>
  <si>
    <t>01.016.0034-0</t>
  </si>
  <si>
    <t>LANCAMENTO DE LINHA POLIGONAL,COM PRECISAO DE FECHAMENTO REL</t>
  </si>
  <si>
    <t>ATIVO A 3ª ORDEM,EM TERRENO DE OROGRAFIA ACIDENTADA E VEGETA</t>
  </si>
  <si>
    <t>CAO DENSA</t>
  </si>
  <si>
    <t>01.016.0034-A</t>
  </si>
  <si>
    <t>01.016.0035-0</t>
  </si>
  <si>
    <t>CAO RALA</t>
  </si>
  <si>
    <t>01.016.0035-A</t>
  </si>
  <si>
    <t>01.016.0036-0</t>
  </si>
  <si>
    <t>ATIVO A 3ª ORDEM,EM TERRENO DE OROGRAFIA NAO ACIDENTADA E VE</t>
  </si>
  <si>
    <t>GETACAO DENSA</t>
  </si>
  <si>
    <t>01.016.0036-A</t>
  </si>
  <si>
    <t>01.016.0037-0</t>
  </si>
  <si>
    <t>GETACAO RALA</t>
  </si>
  <si>
    <t>01.016.0037-A</t>
  </si>
  <si>
    <t>01.016.0050-0</t>
  </si>
  <si>
    <t>NIVELAMENTO E CONTRANIVELAMENTO DE LINHA TOPOGRAFICA,EM TERR</t>
  </si>
  <si>
    <t>ENO DE OROGRAFIA ACIDENTADA.O CUSTO INCLUI O DESENHO EM ESCA</t>
  </si>
  <si>
    <t>LA 1:2000(H) OU 1:1000(H) E 1:200(V) OU 1:100(V)</t>
  </si>
  <si>
    <t>01.016.0050-A</t>
  </si>
  <si>
    <t>01.016.0051-0</t>
  </si>
  <si>
    <t>ENO DE OROGRAFIA ONDULADA.O CUSTO INCLUI O DESENHO EM ESCALA</t>
  </si>
  <si>
    <t> 1:2000(H) OU 1:1000(H) E 1:200(V) OU 1:100(V)</t>
  </si>
  <si>
    <t>01.016.0051-A</t>
  </si>
  <si>
    <t>01.016.0052-0</t>
  </si>
  <si>
    <t>ENO DE OROGRAFIA NAO ACIDENTADA OU EM ESTRADA IMPLANTADA.O C</t>
  </si>
  <si>
    <t>USTO INCLUI O DESENHO EM ESCALA 1:2000(H) OU 1:1000(H) E 1:2</t>
  </si>
  <si>
    <t>00(V) OU 1:100(V)</t>
  </si>
  <si>
    <t>01.016.0052-A</t>
  </si>
  <si>
    <t>01.016.0060-0</t>
  </si>
  <si>
    <t>LEVANTAMENTO DE SECAO TRANSVERSAL EM TERRENO DE OROGRAFIA AC</t>
  </si>
  <si>
    <t>IDENTADA E VEGETACAO DENSA.O EQUIPAMENTO CONSIDERADO E O TEO</t>
  </si>
  <si>
    <t>DOLITO,USANDO-SE A ESTADIMETRIA.MEDIDO POR METRO LINEAR DE S</t>
  </si>
  <si>
    <t>ECAO.O CUSTO INCLUI DESENHO NA ESCALA 1:200</t>
  </si>
  <si>
    <t>01.016.0060-A</t>
  </si>
  <si>
    <t>01.016.0061-0</t>
  </si>
  <si>
    <t>IDENTADA E VEGETACAO RALA.O EQUIPAMENTO CONSIDERADO E O TEOD</t>
  </si>
  <si>
    <t>OLITO,USANDO-SE A ESTADIMETRIA.MEDIDO POR METRO LINEAR DE SE</t>
  </si>
  <si>
    <t>CAO.O CUSTO INCLUI DESENHO NA ESCALA 1:200</t>
  </si>
  <si>
    <t>01.016.0061-A</t>
  </si>
  <si>
    <t>01.016.0062-0</t>
  </si>
  <si>
    <t>LEVANTAMENTO DE SECAO TRANSVERSAL EM TERRENO DE OROGRAFIA NA</t>
  </si>
  <si>
    <t>O ACIDENTADA E VEGETACAO DENSA.O EQUIPAMENTO CONSIDERADO E O</t>
  </si>
  <si>
    <t> NIVEL.O CUSTO INCLUI DESENHO DE SECAO NA ESCALA 1:200.MEDID</t>
  </si>
  <si>
    <t>O POR METRO LINEAR DE SECAO</t>
  </si>
  <si>
    <t>01.016.0062-A</t>
  </si>
  <si>
    <t>01.016.0063-0</t>
  </si>
  <si>
    <t>O ACIDENTADA E VEGETACAO RALA.O EQUIPAMENTO CONSIDERADO E O</t>
  </si>
  <si>
    <t>NIVEL.O CUSTO INCLUI DESENHO DE SECAO NA ESCALA 1:200.MEDIDO</t>
  </si>
  <si>
    <t> POR METRO LINEAR DE SECAO</t>
  </si>
  <si>
    <t>01.016.0063-A</t>
  </si>
  <si>
    <t>01.016.0064-0</t>
  </si>
  <si>
    <t>LEVANTAMENTO TOPOGRAFICO PLANIALTIMETRICO E CADASTRAL,EM ARE</t>
  </si>
  <si>
    <t>AS DE FAVELAS,EM TERRENOS DE OROGRAFIA NAO ACIDENTADA.ESTAO</t>
  </si>
  <si>
    <t>INCLUIDOS NOS SERVICOS O LEVANTAMENTO DE SOLEIRAS E TESTADAS</t>
  </si>
  <si>
    <t> DAS EDIFICACOES</t>
  </si>
  <si>
    <t>01.016.0064-A</t>
  </si>
  <si>
    <t>01.016.0067-0</t>
  </si>
  <si>
    <t>LEVANTAMENTO TOPOGRAFICO PLANIALTIMETRICO E CADASTRAL EXECUT</t>
  </si>
  <si>
    <t>ADO EM AREAS DE FAVELAS,EM TERRENOS DE OROGRAFIA ACIDENTADA.</t>
  </si>
  <si>
    <t>ESTAO INCLUIDOS NOS SERVICOS O LEVANTAMENTO DE SOLEIRAS E TE</t>
  </si>
  <si>
    <t>STADAS DAS EDIFICACOES</t>
  </si>
  <si>
    <t>01.016.0067-A</t>
  </si>
  <si>
    <t>01.016.0070-0</t>
  </si>
  <si>
    <t>MOBILIZACAO E DESMOBILIZACAO DE EQUIPE E EQUIPAMENTO DE TOPO</t>
  </si>
  <si>
    <t>GRAFIA COM DESLOCAMENTO SUPERIOR A 20KM,MEDIDO POR KM EXCEDE</t>
  </si>
  <si>
    <t>NTE,A PARTIR DA CIDADE DO RIO DE JANEIRO (KM 0 DA AV.BRASIL)</t>
  </si>
  <si>
    <t>01.016.0070-A</t>
  </si>
  <si>
    <t>01.016.0080-0</t>
  </si>
  <si>
    <t>LEVANTAMENTO PLANIALTIMETRICO CADASTRAL DE AREA URBANA OU SU</t>
  </si>
  <si>
    <t>BURBANA,DESTINADA A REGULARIZACAO FUNDIARIA,PROJETOS VIARIOS</t>
  </si>
  <si>
    <t>E DE INFRAESTRUTURA,URBANIZACAO E ASSEMELHADOS,UTILIZANDO PO</t>
  </si>
  <si>
    <t>LIGONAL III PAC,DESENHO NA ESCALA DE 1:250 A 1:100 EM AREAS</t>
  </si>
  <si>
    <t>MEDIANAMENTE OCUPADAS(ATE 50% DAS QUADRAS)ATE 3000M2</t>
  </si>
  <si>
    <t>01.016.0080-A</t>
  </si>
  <si>
    <t>01.016.0081-0</t>
  </si>
  <si>
    <t>MEDIANAMENTE OCUPADAS(ATE 50% DAS QUADRAS)EM AREAS DE 3001 A</t>
  </si>
  <si>
    <t>TE 10000M2</t>
  </si>
  <si>
    <t>01.016.0081-A</t>
  </si>
  <si>
    <t>01.016.0082-0</t>
  </si>
  <si>
    <t>E DE INFRAESTRUTURA,URBANIZAZAO E ASSEMELHADOS,UTILIZANDO PO</t>
  </si>
  <si>
    <t>MEDIANAMENTE OCUPADAS(ATE 50% DAS QUADRAS),EM AREAS ACIMA DE</t>
  </si>
  <si>
    <t> 10000M2</t>
  </si>
  <si>
    <t>01.016.0082-A</t>
  </si>
  <si>
    <t>01.016.0083-0</t>
  </si>
  <si>
    <t>LIGONAL III PAC,DESENHO NA ESCALA DE 1:250 A 1:100,EM AREAS</t>
  </si>
  <si>
    <t>DENSAMENTE OCUPADAS(ACIMA DE 50% DE QUADRAS)ATE 2000M2</t>
  </si>
  <si>
    <t>01.016.0083-A</t>
  </si>
  <si>
    <t>01.016.0084-0</t>
  </si>
  <si>
    <t>DENSAMENTE OCUPADAS(ACIMA DE 50% DE QUADRAS),EM AREAS DE 200</t>
  </si>
  <si>
    <t>1 ATE 10000M2</t>
  </si>
  <si>
    <t>01.016.0084-A</t>
  </si>
  <si>
    <t>01.016.0085-0</t>
  </si>
  <si>
    <t>DENSAMENTE OCUPADAS(ACIMA DE 50% DE QUADRAS),EM AREAS ACIMA</t>
  </si>
  <si>
    <t>DE 10000M2</t>
  </si>
  <si>
    <t>01.016.0085-A</t>
  </si>
  <si>
    <t>01.016.0086-0</t>
  </si>
  <si>
    <t>LEVANTAMENTO PLANIALTIMETRICO CADASTRAL DE AREA RURAL,DESTIN</t>
  </si>
  <si>
    <t>ADO A PROJETOS VIARIOS,DE SANEAMENTO,DUTOS,LINHAS DE TRANSMI</t>
  </si>
  <si>
    <t>SSAO,ETC,EXECUTADOS COM POLIGONAL CLASSE II PAC,COMPREENDEND</t>
  </si>
  <si>
    <t>O CALCULOS E DESENHOS NA ESCALA DE 1:2000 ATE 1:500 EM AREAS</t>
  </si>
  <si>
    <t> ATE 1HA</t>
  </si>
  <si>
    <t>01.016.0086-A</t>
  </si>
  <si>
    <t>01.016.0087-0</t>
  </si>
  <si>
    <t> ACIMA DE 1HA</t>
  </si>
  <si>
    <t>01.016.0087-A</t>
  </si>
  <si>
    <t>01.016.0090-0</t>
  </si>
  <si>
    <t>LEVANTAMENTO TOPOGRAFICO POR BATIMETRIA,SERVICOS DE CAMPO E</t>
  </si>
  <si>
    <t>ESCRITORIO,COM SECOES DE LEVANTAMENTO EQUIDISTANTE DE ATE 20</t>
  </si>
  <si>
    <t> METROS,INCLUSIVE TRANSPORTE DO PESSOAL,COM AREA DE ATE 10 H</t>
  </si>
  <si>
    <t>A (ESCALA 1:500)</t>
  </si>
  <si>
    <t>01.016.0090-A</t>
  </si>
  <si>
    <t>01.016.0092-0</t>
  </si>
  <si>
    <t>LEVANTAMENTO FOTOGRAFICO DE ASPECTO DE AREA URBANA,COM IMPRE</t>
  </si>
  <si>
    <t>SSAO COLORIDA</t>
  </si>
  <si>
    <t>01.016.0092-A</t>
  </si>
  <si>
    <t>01.016.0100-0</t>
  </si>
  <si>
    <t>LEVANTAMENTO TOPOGRAFICO,PLANIALTIMETRICO CADASTRAL DE AREAS</t>
  </si>
  <si>
    <t> DE LOGRADOUROS PUBLICOS,COMPREENDENDO NIVELAMENTO DO EIXO D</t>
  </si>
  <si>
    <t>E LOGRADOUROS,COM COTAS DE TAMPOES DE POCOS DE VISITA,COTAS</t>
  </si>
  <si>
    <t>DE SOLEIRAS DE EDIFICACOES E/OU TERRENOS,LEVANTAMENTO DE POS</t>
  </si>
  <si>
    <t>TEACAO,ARVORES,ETC</t>
  </si>
  <si>
    <t>01.016.0100-A</t>
  </si>
  <si>
    <t>01.016.0150-0</t>
  </si>
  <si>
    <t>IMPLANTACAO DE POLIGONAL PELO PERIMETRO DE AREA DE ENCOSTA A</t>
  </si>
  <si>
    <t> SER LEVANTADA,LOCADA EM RELACAO A MARCOS TOPOGRAFICOS(EXCLU</t>
  </si>
  <si>
    <t>INDO ESTES),TERRENO DE VEGETACAO LEVE</t>
  </si>
  <si>
    <t>01.016.0150-A</t>
  </si>
  <si>
    <t>01.016.0152-0</t>
  </si>
  <si>
    <t>INDO ESTES),TERRENO DE VEGETACAO DENSA</t>
  </si>
  <si>
    <t>01.016.0152-A</t>
  </si>
  <si>
    <t>01.016.0155-0</t>
  </si>
  <si>
    <t>MARCOS TOPOGRAFICOS DE CONCRETO COM PINO DE REFERENCIA,EM EN</t>
  </si>
  <si>
    <t>COSTA.FORNECIMENTO E COLOCACAO</t>
  </si>
  <si>
    <t>01.016.0155-A</t>
  </si>
  <si>
    <t>01.016.0160-0</t>
  </si>
  <si>
    <t>EXECUCAO DE PERFIS TOPOGRAFICOS,EM ENCOSTAS COM LEVANTAMENTO</t>
  </si>
  <si>
    <t> DE DETALHES,TERRENO DE VEGETACAO LEVE,INCLUINDO SERVICOS DE</t>
  </si>
  <si>
    <t> CAMPO,DE ESCRITORIO E APRESENTACAO DE DESENHOS</t>
  </si>
  <si>
    <t>01.016.0160-A</t>
  </si>
  <si>
    <t>01.016.0165-0</t>
  </si>
  <si>
    <t> DE DETALHES,TERRENO DE VEGETACAO DENSA,INCLUINDO SERVICOS D</t>
  </si>
  <si>
    <t>E CAMPO,DE ESCRITORIO E APRESENTACAO DE DESENHOS</t>
  </si>
  <si>
    <t>01.016.0165-A</t>
  </si>
  <si>
    <t>01.016.0190-0</t>
  </si>
  <si>
    <t>LEVANTAMENTO TOPOGRAFICO PLANIALTIMETRICO, EM AREAS DE RECUP</t>
  </si>
  <si>
    <t>ERACAO DE LOGRADOUROS PUBLICOS</t>
  </si>
  <si>
    <t>01.016.0190-A</t>
  </si>
  <si>
    <t>01.016.0200-0</t>
  </si>
  <si>
    <t>LEVANTAMENTO TOPOGRAFICO PLANIALTIMETRICO E CADASTRAL,COM CU</t>
  </si>
  <si>
    <t>RVAS DE NIVEL A CADA 1,00M,CONSIDERANDO TERRENO DE OROGRAFIA</t>
  </si>
  <si>
    <t> ACIDENTADA E VEGETACAO DENSA.CUSTO PARA AREA ATE 5000,00M2(</t>
  </si>
  <si>
    <t>ESCALA 1:250/500)</t>
  </si>
  <si>
    <t>01.016.0200-A</t>
  </si>
  <si>
    <t>01.016.0203-0</t>
  </si>
  <si>
    <t> ACIDENTADA E VEGETACAO RALA.CUSTO PARA AREA ATE 5000,00M2(E</t>
  </si>
  <si>
    <t>SCALA 1:250/500)</t>
  </si>
  <si>
    <t>01.016.0203-A</t>
  </si>
  <si>
    <t>01.016.0206-0</t>
  </si>
  <si>
    <t> NAO ACIDENTADA E VEGETACAO DENSA.CUSTO PARA AREA ATE 5000,0</t>
  </si>
  <si>
    <t>0M2(ESCALA 1:250/500)</t>
  </si>
  <si>
    <t>01.016.0206-A</t>
  </si>
  <si>
    <t>01.016.0209-0</t>
  </si>
  <si>
    <t> NAO ACIDENTADA E VEGETACAO RALA.CUSTO PARA AREA ATE 5000,00</t>
  </si>
  <si>
    <t>M2(ESCALA 1:250/500)</t>
  </si>
  <si>
    <t>01.016.0209-A</t>
  </si>
  <si>
    <t>01.016.0220-0</t>
  </si>
  <si>
    <t> ACIDENTADA E VEGETACAO DENSA,CUSTO PARA AREA DE 5000,00 A 1</t>
  </si>
  <si>
    <t>0000,00M2 (ESCALA 1:200/500)</t>
  </si>
  <si>
    <t>01.016.0220-A</t>
  </si>
  <si>
    <t>01.016.0223-0</t>
  </si>
  <si>
    <t> ACIDENTADA E VEGETACAO RALA.CUSTO PARA AREA DE 5000,00 A 10</t>
  </si>
  <si>
    <t>000,00M2 (ESCALA 1:250/500)</t>
  </si>
  <si>
    <t>01.016.0223-A</t>
  </si>
  <si>
    <t>01.016.0226-0</t>
  </si>
  <si>
    <t> NAO ACIDENTADA E VEGETACAO DENSA.CUSTO PARA AREA DE 5000,00</t>
  </si>
  <si>
    <t> A 10000,00M2 (ESCALA 1:250/500)</t>
  </si>
  <si>
    <t>01.016.0226-A</t>
  </si>
  <si>
    <t>01.016.0229-0</t>
  </si>
  <si>
    <t> NAO ACIDENTADA E VEGETACAO RALA.CUSTO PARA AREA DE 5000,00</t>
  </si>
  <si>
    <t>A 10000,00M2 (ESCALA 1:250/500)</t>
  </si>
  <si>
    <t>01.016.0229-A</t>
  </si>
  <si>
    <t>01.016.0240-0</t>
  </si>
  <si>
    <t> ACIDENTADA E VEGETACAO DENSA.CUSTO PARA AREA DE 10000,00 A</t>
  </si>
  <si>
    <t>20000,00M2 (ESCALA 1:250/500)</t>
  </si>
  <si>
    <t>01.016.0240-A</t>
  </si>
  <si>
    <t>01.016.0243-0</t>
  </si>
  <si>
    <t>EVAS DE NIVEL A CADA 1,00M,CONSIDERANDO TERRENO DE OROGRAFIA</t>
  </si>
  <si>
    <t> ACIDENTADA E VEGETACAO RALA.CUSTO PARA AREA DE 10000,00 A 2</t>
  </si>
  <si>
    <t>0000,00M2 (ESCALA 1:250/500)</t>
  </si>
  <si>
    <t>01.016.0243-A</t>
  </si>
  <si>
    <t>01.016.0246-0</t>
  </si>
  <si>
    <t> NAO ACIDENTADA E VEGETACAO DENSA.CUSTO PARA AREA DE 10000,0</t>
  </si>
  <si>
    <t>0 ATE 20000,00M2 (ESCALA 1:250/500)</t>
  </si>
  <si>
    <t>01.016.0246-A</t>
  </si>
  <si>
    <t>01.016.0249-0</t>
  </si>
  <si>
    <t> NAO ACIDENTADA E VEGETACAO RALA.CUSTO PARA AREA DE 10.000 A</t>
  </si>
  <si>
    <t> 20.000M2 (ESCALA 1:250/500)</t>
  </si>
  <si>
    <t>01.016.0249-A</t>
  </si>
  <si>
    <t>01.017.0001-0</t>
  </si>
  <si>
    <t>LOCACAO DE PROJETO DE ESTRADAS,EXECUTADAS DE ACORDO COM A IN</t>
  </si>
  <si>
    <t>STRUCAO IT-28/80 DO DER-RJ,INCLUSIVE NIVELAMENTO E SECOES TR</t>
  </si>
  <si>
    <t>ANSVERSAIS E DELIMITACAO DAS LINHAS DEMARCADORAS DE FAIXA DE</t>
  </si>
  <si>
    <t> DOMINIO,EM TERRENO DE OROGRAFIA ACIDENTADA E VEGETACAO DENS</t>
  </si>
  <si>
    <t>A</t>
  </si>
  <si>
    <t>01.017.0001-A</t>
  </si>
  <si>
    <t>01.017.0002-0</t>
  </si>
  <si>
    <t> DOMINIO,EM TERRENO DE OROGRAFIA ACIDENTADA E VEGETACAO LEVE</t>
  </si>
  <si>
    <t>01.017.0002-A</t>
  </si>
  <si>
    <t>01.017.0003-0</t>
  </si>
  <si>
    <t> DOMINIO,EM TERRENO DE OROGRAFIA NAO ACIDENTADA E VEGETACAO</t>
  </si>
  <si>
    <t>DENSA</t>
  </si>
  <si>
    <t>01.017.0003-A</t>
  </si>
  <si>
    <t>01.017.0004-0</t>
  </si>
  <si>
    <t>LEVE</t>
  </si>
  <si>
    <t>01.017.0004-A</t>
  </si>
  <si>
    <t>01.017.0005-0</t>
  </si>
  <si>
    <t>RELOCACAO DE PROJETO DE ESTRADA EXISTENTE EXECUTADA DE ACORD</t>
  </si>
  <si>
    <t>O COM A INSTRUCAO IT-28/80 DO DER-RJ,INCLUSIVE NIVELAMENTO E</t>
  </si>
  <si>
    <t> SECOES TRANSVERSAIS PARA TRAFEGO COM VOLUME MEDIO DIARIO ME</t>
  </si>
  <si>
    <t>NOR QUE 500 VEICULOS/DIA</t>
  </si>
  <si>
    <t>01.017.0005-A</t>
  </si>
  <si>
    <t>01.017.0010-0</t>
  </si>
  <si>
    <t>SERVICOS TOPOGRAFICOS PARA RESTAURACAO DE RODOVIAS,DE ACORDO</t>
  </si>
  <si>
    <t> COM A INSTRUCAO IT-55/83 DO DER-RJ,COMPREENDENDO RELOCACAO,</t>
  </si>
  <si>
    <t>NIVELAMENTO,SECOES TRANSVERSAIS,IMPLANTACAO DE MARCOS,CADAST</t>
  </si>
  <si>
    <t>RO DE OBRAS DE ARTE CORRENTE,ELEMENTOS DE DRENAGEM,CONDICOES</t>
  </si>
  <si>
    <t> DE SUPERFICIE DA PISTA E INTERSECOES,PARA VOLUME MEDIO DIAR</t>
  </si>
  <si>
    <t>IO ATE 1000 VEICULOS/DIA</t>
  </si>
  <si>
    <t>01.017.0010-A</t>
  </si>
  <si>
    <t>01.018.0001-0</t>
  </si>
  <si>
    <t>MARCACAO DE OBRA SEM INSTRUMENTO TOPOGRAFICO,CONSIDERADA A P</t>
  </si>
  <si>
    <t>ROJECAO HORIZONTAL DA AREA ENVOLVENTE</t>
  </si>
  <si>
    <t>01.018.0001-A</t>
  </si>
  <si>
    <t>01.018.0002-0</t>
  </si>
  <si>
    <t>LOCACAO DE OBRA COM APARELHO TOPOGRAFICO SOBRE CERCA DE MARC</t>
  </si>
  <si>
    <t>ACAO,INCLUSIVE CONSTRUCAO DESTA E SUA PRE-LOCACAO E O FORNEC</t>
  </si>
  <si>
    <t>IMENTO DO MATERIAL E TENDO POR MEDICAO O PERIMETRO A CONSTRU</t>
  </si>
  <si>
    <t>IR</t>
  </si>
  <si>
    <t>01.018.0002-A</t>
  </si>
  <si>
    <t>01.019.0010-0</t>
  </si>
  <si>
    <t>LEVANTAMENTO CADASTRAL GEOMETRICO DE IMOVEIS COM AREA ATE 15</t>
  </si>
  <si>
    <t>00M2</t>
  </si>
  <si>
    <t>01.019.0010-A</t>
  </si>
  <si>
    <t>01.019.0012-0</t>
  </si>
  <si>
    <t>LEVANTAMENTO CADASTRAL GEOMETRICO DE IMOVEIS COM AREA ENTRE</t>
  </si>
  <si>
    <t>1501 E 3000M2. ESTE ITEM DEVE SER UTILIZADO COMO COMPLEMENTO</t>
  </si>
  <si>
    <t> DO ANTERIOR</t>
  </si>
  <si>
    <t>01.019.0012-A</t>
  </si>
  <si>
    <t>01.019.0015-0</t>
  </si>
  <si>
    <t>LEVANTAMENTO CADASTRAL GEOMETRICO DE IMOVEIS COM AREA ACIMA</t>
  </si>
  <si>
    <t>DE 3000M2. ESTE ITEM DEVE SER UTILIZADO COMO COMPLEMENTO DOS</t>
  </si>
  <si>
    <t> ANTERIORES</t>
  </si>
  <si>
    <t>01.019.0015-A</t>
  </si>
  <si>
    <t>01.019.0040-0</t>
  </si>
  <si>
    <t>LEVANTAMENTO CADASTRAL DAS PROFUNDIDADES DOS TUBOS E GALERIA</t>
  </si>
  <si>
    <t>S QUE CONCORREM EM UM POCO DE VISITA,PROFUNDIDADES ESTAS,MED</t>
  </si>
  <si>
    <t>IDAS A REGUA E REFERENCIADAS A COTA DA TAMPA DO POCO-POCO EN</t>
  </si>
  <si>
    <t>CONTRADO EM CONDICOES DE LIMPEZA QUE PERMITAM A LEITURA IMED</t>
  </si>
  <si>
    <t>IATA</t>
  </si>
  <si>
    <t>01.019.0040-A</t>
  </si>
  <si>
    <t>01.019.0045-0</t>
  </si>
  <si>
    <t>CONTRADO INUNDADO TENDO QUE SER ESGOTADO ANTES QUE SE POSSA</t>
  </si>
  <si>
    <t>FAZER A LEITURA</t>
  </si>
  <si>
    <t>01.019.0045-A</t>
  </si>
  <si>
    <t>01.019.0050-0</t>
  </si>
  <si>
    <t>CONTRADO ASSOREADO TENDO QUE SER LIMPO ANTES QUE SE POSSA FA</t>
  </si>
  <si>
    <t>ZER A LEITURA</t>
  </si>
  <si>
    <t>01.019.0050-A</t>
  </si>
  <si>
    <t>01.019.0055-0</t>
  </si>
  <si>
    <t>IDAS A REGUA E REFERENCIADAS A COTA DA TAMPA DO POCO-POCO EM</t>
  </si>
  <si>
    <t> MEIO A UMA VIA PUBLICA COM TRAFEGO,ENCONTRADO EM CONDICOES</t>
  </si>
  <si>
    <t>DE LIMPEZA QUE PERMITAM A LEITURA IMEDIATA</t>
  </si>
  <si>
    <t>01.019.0055-A</t>
  </si>
  <si>
    <t>01.019.0060-0</t>
  </si>
  <si>
    <t>S QUE CONCORREM EM UM POCO DE VISITA,PROFUNDIDADES ESTAS MED</t>
  </si>
  <si>
    <t> MEIO A UMA VIA PUBLICA COM TRAFEGO,ENCONTRADO INUNDADO TEND</t>
  </si>
  <si>
    <t>O QUE SER ESGOTADO ANTES QUE SE POSSA FAZER A LEITURA</t>
  </si>
  <si>
    <t>01.019.0060-A</t>
  </si>
  <si>
    <t>01.019.0065-0</t>
  </si>
  <si>
    <t> MEIO A UMA VIA PUBLICA COM TRAFEGO,ENCONTRADO ASSOREADO TEN</t>
  </si>
  <si>
    <t>DO QUE SER LIMPO ANTES QUE SE POSSA FAZER A LEITURA</t>
  </si>
  <si>
    <t>01.019.0065-A</t>
  </si>
  <si>
    <t>01.019.0070-0</t>
  </si>
  <si>
    <t> MEIO A UMA VIA PUBLICA COM TRAFEGO,COBERTO POR CAMADA ASFAL</t>
  </si>
  <si>
    <t>TICA,ENCONTRADO EM CONDICOES DE LIMPEZA QUE PERMITAM A LEITU</t>
  </si>
  <si>
    <t>RA IMEDIATA</t>
  </si>
  <si>
    <t>01.019.0070-A</t>
  </si>
  <si>
    <t>01.019.0075-0</t>
  </si>
  <si>
    <t>TICA,ENCONTRADO INUNDADO TENDO QUE SER ESGOTADO ANTES QUE SE</t>
  </si>
  <si>
    <t> POSSA FAZER A LEITURA</t>
  </si>
  <si>
    <t>01.019.0075-A</t>
  </si>
  <si>
    <t>01.019.0080-0</t>
  </si>
  <si>
    <t>TICA,ENCONTRADO ASSOREADO TENDO QUE SER LIMPO ANTES QUE SE P</t>
  </si>
  <si>
    <t>OSSA FAZER A LEITURA</t>
  </si>
  <si>
    <t>01.019.0080-A</t>
  </si>
  <si>
    <t>01.020.0010-0</t>
  </si>
  <si>
    <t>LEVANTAMENTO CLIMATOLOGICO COM ANALISE DE TEMPERATURAS MAXIM</t>
  </si>
  <si>
    <t>A E MINIMA DOS ULTIMOS 10 ANOS,PARA 4 PONTOS,VISANDO A DEFIN</t>
  </si>
  <si>
    <t>ICAO DO GRAU DE PERFORMANCE (PCG)</t>
  </si>
  <si>
    <t>01.020.0010-A</t>
  </si>
  <si>
    <t>01.050.0010-0</t>
  </si>
  <si>
    <t>PROJETO BASICO DE ARQUITETURA PARA PREDIOS HOSPITALARES ATE</t>
  </si>
  <si>
    <t>1.000M2,APRESENTADO EM AUTOCAD NOS PADROES DA CONTRATANTE,IN</t>
  </si>
  <si>
    <t>CLUSIVE AS LEGALIZACOES PERTINENTES,COORDENACAO E COMPATIBIL</t>
  </si>
  <si>
    <t>IZACAO COM OS PROJETOS COMPLEMENTARES</t>
  </si>
  <si>
    <t>01.050.0010-A</t>
  </si>
  <si>
    <t>01.050.0011-0</t>
  </si>
  <si>
    <t>PROJETO BASICO DE ARQUITETURA PARA PREDIOS HOSPITALARES DE 1</t>
  </si>
  <si>
    <t>.001 ATE 4.000M2,APRESENTADO EM AUTOCAD NOS PADROES DA CONTR</t>
  </si>
  <si>
    <t>ATANTE,INCLUSIVE AS LEGALIZACOES PERTINENTES,COORDENACAO E C</t>
  </si>
  <si>
    <t>OMPATIBILIZACAO COM OS PROJETOS COMPLEMENTARES</t>
  </si>
  <si>
    <t>01.050.0011-A</t>
  </si>
  <si>
    <t>01.050.0012-0</t>
  </si>
  <si>
    <t>PROJETO BASICO DE ARQUITETURA PARA PREDIOS HOSPITALARES ACIM</t>
  </si>
  <si>
    <t>A DE 4.000M2,APRESENTADO EM AUTOCAD NOS PADROES DA CONTRATAN</t>
  </si>
  <si>
    <t>TE,INCLUSIVE AS LEGALIZACOES PERTINENTES,COORDENACAO E COMPA</t>
  </si>
  <si>
    <t>TIBILIZACAO COM OS PROJETOS COMPLEMENTARES</t>
  </si>
  <si>
    <t>01.050.0012-A</t>
  </si>
  <si>
    <t>01.050.0013-0</t>
  </si>
  <si>
    <t>PROJETO EXECUTIVO ESTRUTURAL PARA PREDIOS HOSPITALARES ATE 1</t>
  </si>
  <si>
    <t>000M2,INCLUSIVE PROJETO BASICO,APRESENTADO EM AUTOCAD NOS PA</t>
  </si>
  <si>
    <t>DROES DA CONTRATANTE,CONSTANDO DE PLANTAS DE FORMA,ARMACAO E</t>
  </si>
  <si>
    <t> DETALHES,DE ACORDO COM A ABNT</t>
  </si>
  <si>
    <t>01.050.0013-A</t>
  </si>
  <si>
    <t>01.050.0014-0</t>
  </si>
  <si>
    <t>PROJETO EXECUTIVO ESTRUTURAL PARA PREDIOS HOSPITALARES DE 10</t>
  </si>
  <si>
    <t>01 ATE 4000M2,INCLUSIVE PROJETO BASICO,APRESENTADO EM AUTOCA</t>
  </si>
  <si>
    <t>D NOS PADROES DA CONTRATANTE,CONSTANDO DE PLANTAS DE FORMA,A</t>
  </si>
  <si>
    <t>RMACAO E DETALHES,DE ACORDO COM A ABNT</t>
  </si>
  <si>
    <t>01.050.0014-A</t>
  </si>
  <si>
    <t>01.050.0015-0</t>
  </si>
  <si>
    <t>PROJETO EXECUTIVO ESTRUTURAL PARA PREDIOS HOSPITALARES ACIMA</t>
  </si>
  <si>
    <t> DE 4000M2,INCLUSIVE PROJETO BASICO,APRESENTADO EM AUTOCAD N</t>
  </si>
  <si>
    <t>OS PADROES DA CONTRATANTE,CONSTANDO DE PLANTAS DE FORMA,ARMA</t>
  </si>
  <si>
    <t>CAO E DETALHES,DE ACORDO COM A ABNT</t>
  </si>
  <si>
    <t>01.050.0015-A</t>
  </si>
  <si>
    <t>01.050.0016-0</t>
  </si>
  <si>
    <t>PROJETO EXECUTIVO DE ARQUITETURA PARA PREDIOS HOSPITALARES A</t>
  </si>
  <si>
    <t>TE 1000M2,INCLUSIVE PROJETO BASICO,APRESENTADO EM AUTOCAD NO</t>
  </si>
  <si>
    <t>S PADROES DA CONTRATANTE,INCLUSIVE AS LEGALIZACOES PERTINENT</t>
  </si>
  <si>
    <t>ES,COORDENACAO E COMPATIBILIZACAO COM OS PROJETOS COMPLEMENT</t>
  </si>
  <si>
    <t>ARES</t>
  </si>
  <si>
    <t>01.050.0016-A</t>
  </si>
  <si>
    <t>01.050.0017-0</t>
  </si>
  <si>
    <t>PROJETO EXECUTIVO DE ARQUITETURA PARA PREDIOS HOSPITALARES D</t>
  </si>
  <si>
    <t>E 1001 ATE 4000M2,INCLUSIVE PROJETO BASICO,APRESENTADO EM AU</t>
  </si>
  <si>
    <t>TOCAD NOS PADROES DA CONTRATANTE,INCLUSIVE AS LEGALIZACOES</t>
  </si>
  <si>
    <t>PERTINENTES,COORDENACAO E COMPATIBILIZACAO COM OS PROJETOS C</t>
  </si>
  <si>
    <t>OMPLEMENTARES</t>
  </si>
  <si>
    <t>01.050.0017-A</t>
  </si>
  <si>
    <t>01.050.0018-0</t>
  </si>
  <si>
    <t>CIMA DE 4.000M2,INCLUSIVE PROJETO BASICO,APRESENTADO EM AUTO</t>
  </si>
  <si>
    <t>CAD NO PADROES DA CONTRATANTE,INCLUSIVE AS LEGALIZACOES PERT</t>
  </si>
  <si>
    <t>INENTES,COORDENACAO E COMPATIBILIZACAO COM OS PROJETOS COMPL</t>
  </si>
  <si>
    <t>EMENTARES</t>
  </si>
  <si>
    <t>01.050.0018-A</t>
  </si>
  <si>
    <t>01.050.0019-0</t>
  </si>
  <si>
    <t>PROJETO BASICO DE ARQUITETURA PARA PREDIOS CULTURAIS ATE 500</t>
  </si>
  <si>
    <t>M2,APRESENTADO EM AUTOCAD NOS PADROES DA CONTRATANTE,INCLUSI</t>
  </si>
  <si>
    <t>VE AS LEGALIZACOES PERTINENTES,COORDENACAO E COMPATIBILIZACA</t>
  </si>
  <si>
    <t>O COM OS PROJETOS COMPLEMENTARES</t>
  </si>
  <si>
    <t>01.050.0019-A</t>
  </si>
  <si>
    <t>01.050.0020-0</t>
  </si>
  <si>
    <t>PROJETO BASICO DE ARQUITETURA PARA PREDIOS CULTURAIS DE 501</t>
  </si>
  <si>
    <t>ATE 3.000M2,APRESENTADO EM AUTOCAD NOS PADROES DA CONTRATANT</t>
  </si>
  <si>
    <t>E,INCLUSIVE AS LEGALIZACOES PERTINENTES,COORDENACAO E COMPAT</t>
  </si>
  <si>
    <t>IBILIZACAO COM OS PROJETOS COMPLEMENTARES</t>
  </si>
  <si>
    <t>01.050.0020-A</t>
  </si>
  <si>
    <t>01.050.0021-0</t>
  </si>
  <si>
    <t>PROJETO BASICO DE ARQUITETURA PARA PREDIOS CULTURAIS ACIMA D</t>
  </si>
  <si>
    <t>E 3.000M2,APRESENTADO EM AUTOCAD NOS PADROES DA CONTRATANTE,</t>
  </si>
  <si>
    <t>INCLUSIVE AS LEGALIZACOES PERTINENTES,COORDENACAO E COMPATIB</t>
  </si>
  <si>
    <t>ILIZACAO COM OS PROJETOS COMPLEMENTARES</t>
  </si>
  <si>
    <t>01.050.0021-A</t>
  </si>
  <si>
    <t>01.050.0022-0</t>
  </si>
  <si>
    <t>PROJETO EXECUTIVO DE ARQUITETURA PARA PREDIOS CULTURAIS ATE</t>
  </si>
  <si>
    <t>500M2,INCLUSIVE PROJETO BASICO,APRESENTADO EM AUTOCAD NOS PA</t>
  </si>
  <si>
    <t>DROES DA CONTRATANTE,INCLUSIVE AS LEGALIZACOES PERTINENTES,C</t>
  </si>
  <si>
    <t>OORDENACAO E COMPATIBILIZACAO COM OS PROJETOS COMPLEMENTARES</t>
  </si>
  <si>
    <t>01.050.0022-A</t>
  </si>
  <si>
    <t>01.050.0023-0</t>
  </si>
  <si>
    <t>PROJETO EXECUTIVO DE ARQUITETURA PARA PREDIOS CULTURAIS DE 5</t>
  </si>
  <si>
    <t>01 ATE 3.000M2,INCLUSIVE PROJETO BASICO,APRESENTADO EM AUTOC</t>
  </si>
  <si>
    <t>AD NOS PADROES DA CONTRATANTE,INCLUSIVE AS LEGALIZACOES PERT</t>
  </si>
  <si>
    <t>01.050.0023-A</t>
  </si>
  <si>
    <t>01.050.0024-0</t>
  </si>
  <si>
    <t>PROJETO EXECUTIVO DE ARQUITETURA PARA PREDIOS CULTURAIS ACIM</t>
  </si>
  <si>
    <t>A DE 3.000M2,INCLUSIVE PROJETO BASICO,APRESENTADO EM AUTOCAD</t>
  </si>
  <si>
    <t> NOS PADROES DA CONTRATANTE,INCLUSIVE AS LEGALIZACOES PERTIN</t>
  </si>
  <si>
    <t>ENTES,COORDENACAO E COMPATIBILIZACAO COM OS PROJETOS COMPLEM</t>
  </si>
  <si>
    <t>ENTARES</t>
  </si>
  <si>
    <t>01.050.0024-A</t>
  </si>
  <si>
    <t>01.050.0025-0</t>
  </si>
  <si>
    <t>PROJETO EXECUTIVO ESTRUTURAL PARA PREDIOS CULTURAIS ATE 500M</t>
  </si>
  <si>
    <t>2,INCLUSIVE PROJETO BASICO,APRESENTADO EM AUTOCAD NOS PADROE</t>
  </si>
  <si>
    <t>S DA CONTRATANTE,CONSTANDO DE PLANTAS DE FORMA,ARMACAO E DET</t>
  </si>
  <si>
    <t>ALHES,DE ACORDO COM A ABNT</t>
  </si>
  <si>
    <t>01.050.0025-A</t>
  </si>
  <si>
    <t>01.050.0026-0</t>
  </si>
  <si>
    <t>PROJETO EXECUTIVO ESTRUTURAL PARA PREDIOS CULTURAIS DE 501 A</t>
  </si>
  <si>
    <t>TE 3000M2,INCLUSIVE PROJETO BASICO,APRESENTADO EM AUTOCAD NO</t>
  </si>
  <si>
    <t>S PADROES DA CONTRATANTE,CONSTANDO DE PLANTAS DE FORMA,ARMAC</t>
  </si>
  <si>
    <t>AO E DETALHES,DE ACORDO COM A ABNT</t>
  </si>
  <si>
    <t>01.050.0026-A</t>
  </si>
  <si>
    <t>01.050.0027-0</t>
  </si>
  <si>
    <t>PROJETO EXECUTIVO ESTRUTURAL PARA PREDIOS CULTURAIS ACIMA DE</t>
  </si>
  <si>
    <t> 3000M2,INCLUSIVE PROJETO BASICO,APRESENTADO EM AUTOCAD NOS</t>
  </si>
  <si>
    <t>PADROES DA CONTRATANTE,CONSTANDO DE PLANTAS DE FORMA,ARMACAO</t>
  </si>
  <si>
    <t> E DETALHES,DE ACORDO COM A ABNT</t>
  </si>
  <si>
    <t>01.050.0027-A</t>
  </si>
  <si>
    <t>01.050.0028-0</t>
  </si>
  <si>
    <t>PROJETO BASICO DE ARQUITETURA PARA PREDIOS ESCOLARES E/OU AD</t>
  </si>
  <si>
    <t>MINISTRATIVOS ATE 500M2,APRESENTADO EM AUTOCAD NOS PADROES D</t>
  </si>
  <si>
    <t>A CONTRATANTE,INCLUSIVE AS LEGALIZACOES PERTINENTES,COORDENA</t>
  </si>
  <si>
    <t>CAO E COMPATIBILIZACAO COM OS PROJETOS COMPLEMENTARES</t>
  </si>
  <si>
    <t>01.050.0028-A</t>
  </si>
  <si>
    <t>01.050.0029-0</t>
  </si>
  <si>
    <t>MINISTRATIVOS DE 501 ATE 3.000M2,APRESENTADO EM AUTOCAD NOS</t>
  </si>
  <si>
    <t>PADROES DA CONTRATANTE,INCLUSIVE AS LEGALIZACOES PERTINENTES</t>
  </si>
  <si>
    <t>,COORDENACAO E COMPATIBILIZACAO COM OS PROJETOS COMPLEMENTAR</t>
  </si>
  <si>
    <t>ES</t>
  </si>
  <si>
    <t>01.050.0029-A</t>
  </si>
  <si>
    <t>01.050.0030-0</t>
  </si>
  <si>
    <t>MINISTRATIVOS ACIMA DE 3.000M2,APRESENTADO EM AUTOCAD NOS PA</t>
  </si>
  <si>
    <t>01.050.0030-A</t>
  </si>
  <si>
    <t>01.050.0031-0</t>
  </si>
  <si>
    <t>PROJETO EXECUTIVO DE ARQUITETURA PARA PREDIOS ESCOLARES E/OU</t>
  </si>
  <si>
    <t> ADMINISTRATIVOS ATE 500M2,INCLUSIVE PROJETO BASICO,APRESENT</t>
  </si>
  <si>
    <t>ADO EM AUTOCAD NOS PADROES DA CONTRATANTE,INCLUSIVE AS LEGAL</t>
  </si>
  <si>
    <t>IZACOES PERTINENTES,COORDENACAO E COMPATIBILIZACAO COM OS PR</t>
  </si>
  <si>
    <t>OJETOS COMPLEMENTARES</t>
  </si>
  <si>
    <t>01.050.0031-A</t>
  </si>
  <si>
    <t>01.050.0032-0</t>
  </si>
  <si>
    <t> ADMINISTRATIVOS DE 501 ATE 3.000M2,INCLUSIVE PROJETO BASICO</t>
  </si>
  <si>
    <t>,APRESENTADO EM AUTOCAD NOS PADROES DA CONTRATANTE,INCLUSIVE</t>
  </si>
  <si>
    <t> AS LEGALIZACOES PERTINENTES,COORDENACAO E COMPATIBILIZACAO</t>
  </si>
  <si>
    <t>COM OS PROJETOS COMPLEMENTARES</t>
  </si>
  <si>
    <t>01.050.0032-A</t>
  </si>
  <si>
    <t>01.050.0033-0</t>
  </si>
  <si>
    <t> ADMINISTRATIVOS ACIMA DE 3.000M2,INCLUSIVE PROJETO BASICO,A</t>
  </si>
  <si>
    <t>PRESENTADO EM AUTOCAD NOS PADROES DA CONTRATANTE,INCLUSIVE A</t>
  </si>
  <si>
    <t>S LEGALIZACOES PERTINENTES,COORDENACAO E COMPATIBILIZACAO CO</t>
  </si>
  <si>
    <t>M OS PROJETOS COMPLEMENTARES</t>
  </si>
  <si>
    <t>01.050.0033-A</t>
  </si>
  <si>
    <t>01.050.0034-0</t>
  </si>
  <si>
    <t>PROJETO EXECUTIVO ESTRUTURAL PARA PREDIOS ESCOLARES E ADMINI</t>
  </si>
  <si>
    <t>STRATIVOS ATE 500M2,INCLUSIVE PROJETO BASICO,APRESENTADO EM</t>
  </si>
  <si>
    <t>AUTOCAD NOS PADROES DA CONTRATANTE,CONSTANDO DE PLANTAS DE F</t>
  </si>
  <si>
    <t>ORMA,ARMACAO E DETALHES, DE ACORDO COM A ABNT</t>
  </si>
  <si>
    <t>01.050.0034-A</t>
  </si>
  <si>
    <t>01.050.0035-0</t>
  </si>
  <si>
    <t>STRATIVOS DE 501 ATE 3.000M2,INCLUSIVE PROJETO BASICO,APRESE</t>
  </si>
  <si>
    <t>NTADO EM AUTOCAD NOS PADROES DA CONTRATANTE,CONSTANDO DE PLA</t>
  </si>
  <si>
    <t>NTAS DE FORMA,ARMACAO E DETALHES,DE ACORDO COM A ABNT</t>
  </si>
  <si>
    <t>01.050.0035-A</t>
  </si>
  <si>
    <t>01.050.0036-0</t>
  </si>
  <si>
    <t>STRATIVOS ACIMA DE 3.000M2,INCLUSIVE PROJETO BASICO,APRESENT</t>
  </si>
  <si>
    <t>ADO EM AUTOCAD NOS PADROES DA CONTRATANTE,CONSTANDO DE PLANT</t>
  </si>
  <si>
    <t>AS DE FORMA,ARMACAO E DETALHES,DE ACORDO COM A ABNT</t>
  </si>
  <si>
    <t>01.050.0036-A</t>
  </si>
  <si>
    <t>01.050.0037-0</t>
  </si>
  <si>
    <t>PROJETO BASICO DE ARQUITETURA PARA LOTEAMENTOS COM 3 UNIDADE</t>
  </si>
  <si>
    <t>S UNI OU BIFAMILIARES PARA AREAS ATE 12.000M2,APRESENTADO EM</t>
  </si>
  <si>
    <t> AUTOCAD NOS PADROES DA CONTRATANTE,INCLUSIVE AS LEGALIZACOE</t>
  </si>
  <si>
    <t>S PERTINENTES,COORDENACAO E COMPATIBILIZACAO COM OS PROJETOS</t>
  </si>
  <si>
    <t> COMPLEMENTARES</t>
  </si>
  <si>
    <t>01.050.0037-A</t>
  </si>
  <si>
    <t>01.050.0038-0</t>
  </si>
  <si>
    <t>S UNI OU BIFAMILIARES PARA AREAS DE 12.001 ATE 36.000M2,APRE</t>
  </si>
  <si>
    <t>SENTADO EM AUTOCAD NOS PADROES DA CONTRATANTE,INCLUSIVE AS L</t>
  </si>
  <si>
    <t>EGALIZACOES PERTINENTES,COORDENACAO E COMPATIBILIZACAO COM O</t>
  </si>
  <si>
    <t>S PROJETOS COMPLEMENTARES</t>
  </si>
  <si>
    <t>01.050.0038-A</t>
  </si>
  <si>
    <t>01.050.0039-0</t>
  </si>
  <si>
    <t>S UNI OU BIFAMILIARES PARA AREAS ACIMA DE 36.000M2,APRESENTA</t>
  </si>
  <si>
    <t>DO EM AUTOCAD NOS PADROES DA CONTRATANTE,INCLUSIVE AS LEGALI</t>
  </si>
  <si>
    <t>ZACOES PERTINENTES,COORDENACAO E COMPATIBILIZACAO COM  OS PR</t>
  </si>
  <si>
    <t>01.050.0039-A</t>
  </si>
  <si>
    <t>01.050.0040-0</t>
  </si>
  <si>
    <t>PROJETO EXECUTIVO DE ARQUITETURA PARA LOTEAMENTOS COM 3 UNID</t>
  </si>
  <si>
    <t>ADES UNI OU BIFAMILIARES TIPO PARA AREAS ATE 12.000M2,INCLUS</t>
  </si>
  <si>
    <t>IVE PROJETO BASICO,APRESENTADO EM AUTOCAD NOS PADROES DA CON</t>
  </si>
  <si>
    <t>TRATANTE,INCLUSIVE AS LEGALIZACOES PERTINENTES,COORDENACAO E</t>
  </si>
  <si>
    <t> COMPATIBILIZACAO COM OS PROJETOS COMPLEMENTARES</t>
  </si>
  <si>
    <t>01.050.0040-A</t>
  </si>
  <si>
    <t>01.050.0041-0</t>
  </si>
  <si>
    <t>ADES UNI OU BIFAMILIARES TIPO PARA AREAS DE 12.001 ATE 36.00</t>
  </si>
  <si>
    <t>0M2,INCLUSIVE PROJETO BASICO,APRESENTADO EM AUTOCAD NOS PADR</t>
  </si>
  <si>
    <t>OES DA CONTRATANTE,INCLUSIVE AS LEGALIZACOES PERTINENTES,COO</t>
  </si>
  <si>
    <t>RDENACAO E COMPATIBILIZACAO COM OS PROJETOS COMPLEMENTARES</t>
  </si>
  <si>
    <t>01.050.0041-A</t>
  </si>
  <si>
    <t>01.050.0042-0</t>
  </si>
  <si>
    <t>ADES UNI OU BIFAMILIARES TIPO PARA AREAS ACIMA DE 36.000M2,I</t>
  </si>
  <si>
    <t>NCLUSIVE PROJETO BASICO,APRESENTADO EM AUTOCAD NOS PADROES D</t>
  </si>
  <si>
    <t>01.050.0042-A</t>
  </si>
  <si>
    <t>01.050.0043-0</t>
  </si>
  <si>
    <t>PROJETO BASICO DE ARQUITETURA PARA HABITACAO/EDIFICIOS ATE 6</t>
  </si>
  <si>
    <t>.000M2,APRESENTADO EM AUTOCAD NOS PADROES DA CONTRATANTE,INC</t>
  </si>
  <si>
    <t>LUSIVE AS LEGALIZACOES PERTINENTES,COORDENACAO E COMPATIBILI</t>
  </si>
  <si>
    <t>ZACAO COM OS PROJETOS COMPLEMENTARES</t>
  </si>
  <si>
    <t>01.050.0043-A</t>
  </si>
  <si>
    <t>01.050.0044-0</t>
  </si>
  <si>
    <t>PROJETO BASICO DE ARQUITETURA PARA HABITACAO/EDIFICIOS DE 6.</t>
  </si>
  <si>
    <t>001 ATE 12.000M2,APRESENTADO EM AUTOCAD NOS PADROES DA CONTR</t>
  </si>
  <si>
    <t>COMPATIBILIZACAO COM OS PROJETOS COMPLEMENTARES</t>
  </si>
  <si>
    <t>01.050.0044-A</t>
  </si>
  <si>
    <t>01.050.0045-0</t>
  </si>
  <si>
    <t>PROJETO BASICO DE ARQUITETURA PARA HABITACAO/EDIFICIOS ACIMA</t>
  </si>
  <si>
    <t> DE 12.000M2,APRESENTADO EM AUTOCAD NOS PADROES DA CONTRATAN</t>
  </si>
  <si>
    <t>01.050.0045-A</t>
  </si>
  <si>
    <t>01.050.0046-0</t>
  </si>
  <si>
    <t>PROJETO EXECUTIVO DE ARQUITETURA PARA HABITACAO/EDIFICIOS AT</t>
  </si>
  <si>
    <t>E 6.000M2,INCLUSIVE PROJETO BASICO,APRESENTADO EM AUTOCAD NO</t>
  </si>
  <si>
    <t>01.050.0046-A</t>
  </si>
  <si>
    <t>01.050.0047-0</t>
  </si>
  <si>
    <t>PROJETO EXECUTIVO DE ARQUITETURA PARA HABITACAO/EDIFICIOS DE</t>
  </si>
  <si>
    <t> 6.001 ATE 12.000M2,INCLUSIVE PROJETO BASICO,APRESENTADO EM</t>
  </si>
  <si>
    <t>AUTOCAD NOS PADROES DA CONTRATANTE,INCLUSIVE AS LEGALIZACOES</t>
  </si>
  <si>
    <t>01.050.0047-A</t>
  </si>
  <si>
    <t>01.050.0048-0</t>
  </si>
  <si>
    <t>PROJETO EXECUTIVO DE ARQUITETURA PARA HABITACAO/EDIFICIOS AC</t>
  </si>
  <si>
    <t>IMA DE 12.000M2,INCLUSIVE PROJETO BASICO,APRESENTADO EM AUTO</t>
  </si>
  <si>
    <t>CAD NOS PADROES DA CONTRATANTE,INCLUSIVE AS LEGALIZACOES PER</t>
  </si>
  <si>
    <t>TINENTES,COORDENACAO E COMPATIBLIZACAO COM OS PROJETOS COMPL</t>
  </si>
  <si>
    <t>01.050.0048-A</t>
  </si>
  <si>
    <t>01.050.0049-0</t>
  </si>
  <si>
    <t>PROJETO EXECUTIVO DE INSTALACAO DE INCENDIO E SPDA PARA PRED</t>
  </si>
  <si>
    <t>IOS ESCOLARES E/OU ADMINISTRATIVOS ATE 500M2,INCLUSIVE PROJE</t>
  </si>
  <si>
    <t>TO BASICO,APRESENTADO EM AUTOCAD,INCLUSIVE AS LEGALIZACOES P</t>
  </si>
  <si>
    <t>ERTINENTES</t>
  </si>
  <si>
    <t>01.050.0049-A</t>
  </si>
  <si>
    <t>01.050.0050-0</t>
  </si>
  <si>
    <t>IOS ESCOLARES E/OU ADMINISTRATIVOS DE 501 ATE 3.000M2,INCLUS</t>
  </si>
  <si>
    <t>IVE PROJETO BASICO,APRESENTADO EM AUTOCAD,INCLUSIVE AS LEGAL</t>
  </si>
  <si>
    <t>IZACOES PERTINENTES</t>
  </si>
  <si>
    <t>01.050.0050-A</t>
  </si>
  <si>
    <t>01.050.0051-0</t>
  </si>
  <si>
    <t>IOS ESCOLARES E/OU ADMINISTRATIVOS ACIMA DE 3.000M2,INCLUSIV</t>
  </si>
  <si>
    <t>E PROJETO BASICO,APRESENTADO EM AUTOCAD,INCLUSIVE AS LEGALIL</t>
  </si>
  <si>
    <t>01.050.0051-A</t>
  </si>
  <si>
    <t>01.050.0052-0</t>
  </si>
  <si>
    <t>IOS CULTURAIS ATE 500M2,INCLUSIVE PROJETO BASICO,APRESENTADO</t>
  </si>
  <si>
    <t> EM AUTOCAD,INCLUSIVE AS LEGALIZACOES PERTINENTES</t>
  </si>
  <si>
    <t>01.050.0052-A</t>
  </si>
  <si>
    <t>01.050.0053-0</t>
  </si>
  <si>
    <t>IOS CULTURAIS ACIMA DE 500M2,INCLUSIVE PROJETO BASICO,APRESE</t>
  </si>
  <si>
    <t>NTADO EM AUTOCAD,INCLUSIVE AS LEGALIZACOES PERTINENTES</t>
  </si>
  <si>
    <t>01.050.0053-A</t>
  </si>
  <si>
    <t>01.050.0054-0</t>
  </si>
  <si>
    <t>IOS HOSPITALARES,INCLUSIVE PROJETO BASICO,APRESENTADO EM AUT</t>
  </si>
  <si>
    <t>OCAD,INCLUSIVE AS LEGALIZACOES ERTINENTES</t>
  </si>
  <si>
    <t>01.050.0054-A</t>
  </si>
  <si>
    <t>01.050.0055-0</t>
  </si>
  <si>
    <t>PROJETO EXECUTIVO DE INSTALACAO DE INCENDIO E SPDA PARA HABI</t>
  </si>
  <si>
    <t>TACOES/EDIFICIOS ATE 500M2,INCLUSIVE PROJETO BASICO,APRESENT</t>
  </si>
  <si>
    <t>ADO EM AUTOCAD,INCLUSIVE AS LEGALIZACOES PERTINENTES</t>
  </si>
  <si>
    <t>01.050.0055-A</t>
  </si>
  <si>
    <t>01.050.0056-0</t>
  </si>
  <si>
    <t>TACOES/EDIFICIOS DE 501 ATE 3.000M2,INCLUSIVE PROJETO BASICO</t>
  </si>
  <si>
    <t>,APRESENTADO EM AUTOCAD,INCLUSIVE AS LEGALIZACOES PERTINENTE</t>
  </si>
  <si>
    <t>01.050.0056-A</t>
  </si>
  <si>
    <t>01.050.0057-0</t>
  </si>
  <si>
    <t>TACOES/EDIFICIOS ACIMA DE 3000M2,INCLUSIVE PROJETO BASICO,AP</t>
  </si>
  <si>
    <t>RESENTADO EM AUTOCAD,INCLUSIVE AS LEGALIZACOES PERTINENTES</t>
  </si>
  <si>
    <t>01.050.0057-A</t>
  </si>
  <si>
    <t>01.050.0058-0</t>
  </si>
  <si>
    <t>TACAO/LOTEAMENTO ATE 36.000M2,INCLUSIVE PROJETO BASICO,APRES</t>
  </si>
  <si>
    <t>ENTADO EM AUTOCAD,INCLUSIVE AS LEGALIZACOES PERTINENTES</t>
  </si>
  <si>
    <t>01.050.0058-A</t>
  </si>
  <si>
    <t>01.050.0059-0</t>
  </si>
  <si>
    <t>TACAO/LOTEAMENTO ACIMA DE 36.000M2,INCLUSIVE PROJETO BASICO,</t>
  </si>
  <si>
    <t>APRESENTADO EM AUTOCAD,INCLUSIVE AS LEGALIZACOES PERTINENTES</t>
  </si>
  <si>
    <t>01.050.0059-A</t>
  </si>
  <si>
    <t>01.050.0060-0</t>
  </si>
  <si>
    <t>PROJETO EXECUTIVO DE INSTALACAO DE GAS PARA PREDIOS ESCOLARE</t>
  </si>
  <si>
    <t>S E/OU ADMINISTRATIVOS ATE 500M2,INCLUSIVE PROJETO BASICO,AP</t>
  </si>
  <si>
    <t>RESNTADO EM AUTOCAD,INCLUSIVE AS LEGALIZACOES PERTINENTES</t>
  </si>
  <si>
    <t>01.050.0060-A</t>
  </si>
  <si>
    <t>01.050.0061-0</t>
  </si>
  <si>
    <t>S E/OU ADMINISTRATIVOS ACIMA DE 500M2,INCLUSIVE PROJETO BASI</t>
  </si>
  <si>
    <t>CO,APRESENTADO EM AUTOCAD,INCLUSIVE AS LEGALIZACOES PERTINEN</t>
  </si>
  <si>
    <t>TES</t>
  </si>
  <si>
    <t>01.050.0061-A</t>
  </si>
  <si>
    <t>01.050.0062-0</t>
  </si>
  <si>
    <t>PROJETO EXECUTIVO DE INSTALACAO DE GAS PARA PREDIOS CULTURAI</t>
  </si>
  <si>
    <t>S,INCLUSIVE PROJETO BASICO,APRESENTADO EM AUTOCAD,INCLUSIVE</t>
  </si>
  <si>
    <t>AS LEGALIZACOES PERTINENTES</t>
  </si>
  <si>
    <t>01.050.0062-A</t>
  </si>
  <si>
    <t>01.050.0063-0</t>
  </si>
  <si>
    <t>PROJETO EXECUTIVO DE INSTALACAO DE GAS PARA PREDIOS HOSPITAL</t>
  </si>
  <si>
    <t>ARES ATE 4.000M2,INCLUSIVE PROJETO BASICO,APRESENTADO EM AUT</t>
  </si>
  <si>
    <t>OCAD,INCLUSIVE AS LEGALIZACOES PERTINENTES</t>
  </si>
  <si>
    <t>01.050.0063-A</t>
  </si>
  <si>
    <t>01.050.0064-0</t>
  </si>
  <si>
    <t>ARES ACIMA DE 4.000M2,INCLUSIVE PROJETO BASICO,APRESENTADO E</t>
  </si>
  <si>
    <t>M AUTOCAD,INCLUSIVE AS LEGALIZACOES PERTINENTES</t>
  </si>
  <si>
    <t>01.050.0064-A</t>
  </si>
  <si>
    <t>01.050.0065-0</t>
  </si>
  <si>
    <t>PROJETO EXECUTIVO DE INSTALACAO DE GAS PARA HABITACOES/EDIFI</t>
  </si>
  <si>
    <t>CIOS ATE 500M2,INCLUSIVE PROJETO BASICO,APRESENTADO EM AUTOC</t>
  </si>
  <si>
    <t>AD,INCLUSIVE AS LEGALIZACOES PERTINENTES</t>
  </si>
  <si>
    <t>01.050.0065-A</t>
  </si>
  <si>
    <t>01.050.0066-0</t>
  </si>
  <si>
    <t>CIOS ACIMA DE 500M2,INCLUSIVE PROJETO BASICO,APRESENTADO EM</t>
  </si>
  <si>
    <t>AUTOCAD,INCLUSEVE AS LEGALIZACOES PERTINENTES</t>
  </si>
  <si>
    <t>01.050.0066-A</t>
  </si>
  <si>
    <t>01.050.0067-0</t>
  </si>
  <si>
    <t>PROJETO EXECUTIVO DE INSTALACAO DE GAS PARA HABITACAO/LOTEAM</t>
  </si>
  <si>
    <t>ENTO ATE 12.000M2,INCLUSIVE PROJETO BASICO,APRESENTADO EM AU</t>
  </si>
  <si>
    <t>TOCAD,INCLUSIVE AS LEGALIZACOES PERTINENTES</t>
  </si>
  <si>
    <t>01.050.0067-A</t>
  </si>
  <si>
    <t>01.050.0068-0</t>
  </si>
  <si>
    <t>ENTO ACIMA DE 12.000M2,INCLUSIVE PROJETO BASICO,APRESENTADO</t>
  </si>
  <si>
    <t>EM AUTOCAD,INCLUSIVE AS LEGALIZACOES PERTINENTES</t>
  </si>
  <si>
    <t>01.050.0068-A</t>
  </si>
  <si>
    <t>01.050.0078-0</t>
  </si>
  <si>
    <t>PROJETO EXECUTIVO DE INSTALACAO DE TELEMATICA PARA PREDIOS E</t>
  </si>
  <si>
    <t>SCOLARES E/OU ADMINISTRATIVOS ATE 500M2,INCLUSIVE PROJETO BA</t>
  </si>
  <si>
    <t>SICO,APRESENTADO EM AUTOCAD,INCLUSIVE AS LEGALIZACOES PERTIN</t>
  </si>
  <si>
    <t>ENTES</t>
  </si>
  <si>
    <t>01.050.0078-A</t>
  </si>
  <si>
    <t>01.050.0079-0</t>
  </si>
  <si>
    <t>SCOLARES E/OU ADMINISTRATIVOS ACIMA DE 500M2,INCLUSIVE PROJE</t>
  </si>
  <si>
    <t>01.050.0079-A</t>
  </si>
  <si>
    <t>01.050.0080-0</t>
  </si>
  <si>
    <t>PROJETO EXECUTIVO DE INSTALACAO DE TELEMATICA PARA PREDIOS C</t>
  </si>
  <si>
    <t>ULTURAIS ATE 500M2,INCLUSIVE PROJETO BASICO,APRESENTADO EM A</t>
  </si>
  <si>
    <t>UTOCAD,INCLUSIVE AS LEGALIZACOES PERTINENTES</t>
  </si>
  <si>
    <t>01.050.0080-A</t>
  </si>
  <si>
    <t>01.050.0081-0</t>
  </si>
  <si>
    <t>ULTURAIS ACIMA DE 500M2,INCLUSIVE PROJETO BASICO,APRESENTADO</t>
  </si>
  <si>
    <t>01.050.0081-A</t>
  </si>
  <si>
    <t>01.050.0082-0</t>
  </si>
  <si>
    <t>PROJETO EXECUTIVO DE INSTALACAO DE TELEMATICA PARA PREDIOS H</t>
  </si>
  <si>
    <t>OSPITALARES,INCLUSIVE PROJETO BASICO,APRESENTADO EM AUTOCAD,</t>
  </si>
  <si>
    <t>INCLUSIVE AS LEGALIZACOES PERTINENTES</t>
  </si>
  <si>
    <t>01.050.0082-A</t>
  </si>
  <si>
    <t>01.050.0083-0</t>
  </si>
  <si>
    <t>PROJETO EXECUTIVO DE INSTALACAO DE TELEMATICA PARA HABITACOE</t>
  </si>
  <si>
    <t>S/EDIFICIOS ATE 500M2,INCLUSIVE PROJETO BASICO,APRESENTADO E</t>
  </si>
  <si>
    <t>01.050.0083-A</t>
  </si>
  <si>
    <t>01.050.0084-0</t>
  </si>
  <si>
    <t>S/EDIFICIOS DE 501 ATE 3.000M2,INCLUSIVE PROJETO BASICO,APRE</t>
  </si>
  <si>
    <t>SENTADO EM AUTOCAD,INCLUSIVE AS LEGALIZACOES PERTINENTES</t>
  </si>
  <si>
    <t>01.050.0084-A</t>
  </si>
  <si>
    <t>01.050.0085-0</t>
  </si>
  <si>
    <t>PROJETO EXECUTIVO DE INSTALACAO DE TELEMATICA PARA HABITACAO</t>
  </si>
  <si>
    <t>/LOTEAMENTO ATE 12.000M2,INCLUSIVE PROJETO BASICO,APRESENTAD</t>
  </si>
  <si>
    <t>O EM AUTOCAD,INCLUSIVE AS LEGALIZACOES PERTINENTES</t>
  </si>
  <si>
    <t>01.050.0085-A</t>
  </si>
  <si>
    <t>01.050.0086-0</t>
  </si>
  <si>
    <t>/LOTEAMENTO ACIMA DE 12.000M2,INCLUSIVE PROJETO BASICO,APRES</t>
  </si>
  <si>
    <t>01.050.0086-A</t>
  </si>
  <si>
    <t>01.050.0087-0</t>
  </si>
  <si>
    <t>PROJETO EXECUTIVO DE INSTALACAO DE ESGOTO SANITARIO E AGUAS</t>
  </si>
  <si>
    <t>PLUVIAIS PARA PREDIOS ESCOLARES E/OU ADMINISTRATIVOS ATE 500</t>
  </si>
  <si>
    <t>M2,INCLUSIVE PROJETO BASICO,APRESENTADO EM AUTOCAD,INCLUSIVE</t>
  </si>
  <si>
    <t>01.050.0087-A</t>
  </si>
  <si>
    <t>01.050.0088-0</t>
  </si>
  <si>
    <t>PLUVIAIS PARA PREDIOS ESCOLARES E/OU ADMINISTRATIVOS DE 501</t>
  </si>
  <si>
    <t>ATE 3.000M2,INCLUSIVE PROJETO BASICO,APRESENTADO EM AUTOCAD,</t>
  </si>
  <si>
    <t>01.050.0088-A</t>
  </si>
  <si>
    <t>01.050.0089-0</t>
  </si>
  <si>
    <t>PLUVIAIS PARA PREDIOS ESCOLARES E/OU ADMINISTRATIVOS ACIMA D</t>
  </si>
  <si>
    <t>E 3.000M2,INCLUSIVE PROJETO BASICO,APRESENTADO EM AUTOCAD,IN</t>
  </si>
  <si>
    <t>CLUSIVE AS LEGALIZACOES PERTINENTES</t>
  </si>
  <si>
    <t>01.050.0089-A</t>
  </si>
  <si>
    <t>01.050.0090-0</t>
  </si>
  <si>
    <t>PLUVIAIS PARA PREDIOS CULTURAIS,INCLUSIVE PROJETO BASICO,APR</t>
  </si>
  <si>
    <t>ESENTADO EM AUTOCAD,INCLUSIVE AS LEGALIZACOES PERTINENTES</t>
  </si>
  <si>
    <t>01.050.0090-A</t>
  </si>
  <si>
    <t>01.050.0091-0</t>
  </si>
  <si>
    <t>PLUVIAIS PARA PREDIOS HOSPITALARES ATE 4.000M2,INCLUSIVE PRO</t>
  </si>
  <si>
    <t>JETO BASICO,APRESENTADO EM AUTOCAD,INCLUSIVE AS LEGALIZACOES</t>
  </si>
  <si>
    <t> PERTINENTES</t>
  </si>
  <si>
    <t>01.050.0091-A</t>
  </si>
  <si>
    <t>01.050.0092-0</t>
  </si>
  <si>
    <t>PLUVIAIS PARA PREDIOS HOSPITALARES ACIMA DE 4.000M2,INCLUSIV</t>
  </si>
  <si>
    <t>E PROJETO BASICO,APRESENTADO EM AUTOCAD,INCLUSIVE AS LEGALIZ</t>
  </si>
  <si>
    <t>ACOES PERTINENTES</t>
  </si>
  <si>
    <t>01.050.0092-A</t>
  </si>
  <si>
    <t>01.050.0093-0</t>
  </si>
  <si>
    <t>PLUVIAIS PARA URBANIZACAO ATE 15.000M2,INCLUSIVE PROJETO BAS</t>
  </si>
  <si>
    <t>ICO,APRESENTADO EM AUTOCAD,INCLUSIVE AS LEGALIZACOES PERTINE</t>
  </si>
  <si>
    <t>NTES</t>
  </si>
  <si>
    <t>01.050.0093-A</t>
  </si>
  <si>
    <t>01.050.0094-0</t>
  </si>
  <si>
    <t>PLUVIAIS PARA URBANIZACAO ACIMA DE 15.000M2,INCLUSIVE PROJET</t>
  </si>
  <si>
    <t>O BASICO,APRESENTADO EM AUTOCAD,INCLUSIVE AS LEGALIZACOES PE</t>
  </si>
  <si>
    <t>RTINENTES</t>
  </si>
  <si>
    <t>01.050.0094-A</t>
  </si>
  <si>
    <t>01.050.0095-0</t>
  </si>
  <si>
    <t>PLUVIAIS PARA HABITACAO/LOTEAMENTO ATE 12.000M2,INCLUSIVE PR</t>
  </si>
  <si>
    <t>OJETO BASICO,APRESENTADO EM AUTOCAD,INCLUSIVE AS LEGALIZACOE</t>
  </si>
  <si>
    <t>S PERTINENTES</t>
  </si>
  <si>
    <t>01.050.0095-A</t>
  </si>
  <si>
    <t>01.050.0096-0</t>
  </si>
  <si>
    <t>PLUVIAIS PARA HABITACAO/LOTEAMENTO DE 12.001 ATE 36.000M2,IN</t>
  </si>
  <si>
    <t>CLUSIVE PROJETO BASICO,APRESENTADO EM AUTOCAD,INCLUSIVE AS L</t>
  </si>
  <si>
    <t>EGALIZACOES PERTINENTES</t>
  </si>
  <si>
    <t>01.050.0096-A</t>
  </si>
  <si>
    <t>01.050.0097-0</t>
  </si>
  <si>
    <t>PLUVIAIS PARA HABITACAO/LOTEAMENTO ACIMA DE 36.000M2,INCLUSI</t>
  </si>
  <si>
    <t>VE PROJETO BASICO,APRESENTADO EM AUTOCAD,INCLUSIVE AS LEGALI</t>
  </si>
  <si>
    <t>ZACOES PERTINENTES</t>
  </si>
  <si>
    <t>01.050.0097-A</t>
  </si>
  <si>
    <t>01.050.0098-0</t>
  </si>
  <si>
    <t>PROJETO EXECUTIVO DE INSTALACAO HIDRAULICA PARA PREDIOS ESCO</t>
  </si>
  <si>
    <t>LARES E/OU ADMINISTRATIVOS ATE 500M2,INCLUSIVE PROJETO BASIC</t>
  </si>
  <si>
    <t>O,APRESENTADO EM AUTOCAD,INCLUSIVE AS LEGALIZACOES PERTINENT</t>
  </si>
  <si>
    <t>01.050.0098-A</t>
  </si>
  <si>
    <t>01.050.0099-0</t>
  </si>
  <si>
    <t>LARES E/OU ADMINISTRATIVOS DE 501 A 3.000M2,INCLUSIVE PROJET</t>
  </si>
  <si>
    <t>01.050.0099-A</t>
  </si>
  <si>
    <t>01.050.0100-0</t>
  </si>
  <si>
    <t>LARES E/OU ADMINISTRATIVOS ACIMA DE 3.000M2,INCLUSIVE PROJET</t>
  </si>
  <si>
    <t>01.050.0100-A</t>
  </si>
  <si>
    <t>01.050.0101-0</t>
  </si>
  <si>
    <t>PROJETO EXECUTIVO DE INSTALACAO HIDRAULICA PARA PREDIOS CULT</t>
  </si>
  <si>
    <t>URAIS,INCLUSIVE PROJETO BASICO,APRESENTADO EM AUTOCAD,INCLUS</t>
  </si>
  <si>
    <t>IVE AS LEGALIZACOES PERTINENTES</t>
  </si>
  <si>
    <t>01.050.0101-A</t>
  </si>
  <si>
    <t>01.050.0102-0</t>
  </si>
  <si>
    <t>PROJETO EXECUTIVO DE INSTALACAO HIDRAULICA PARA PREDIOS HOSP</t>
  </si>
  <si>
    <t>ITALARES ATE 4.000M2,INCLUSIVE PROJETO BASICO,APRESENTADO EM</t>
  </si>
  <si>
    <t> AUTOCAD,INCLUSIVE AS LEGALIZACOES PERTINENTES</t>
  </si>
  <si>
    <t>01.050.0102-A</t>
  </si>
  <si>
    <t>01.050.0103-0</t>
  </si>
  <si>
    <t>ITALARES ACIMA DE 4.000M2,INCLUSIVE PROJETO BASICO,APRESENTA</t>
  </si>
  <si>
    <t>DO EM AUTOCAD,INCLUSIVE AS LEGALIZACOES PERTINENTES</t>
  </si>
  <si>
    <t>01.050.0103-A</t>
  </si>
  <si>
    <t>01.050.0104-0</t>
  </si>
  <si>
    <t>PROJETO EXECUTIVO DE INSTALACAO HIDRAULICA PARA HABITACOES/E</t>
  </si>
  <si>
    <t>DIFICIOS ATE 500M2,INCLUSIVE PROJETO BASICO,APRESENTADO EM A</t>
  </si>
  <si>
    <t>01.050.0104-A</t>
  </si>
  <si>
    <t>01.050.0105-0</t>
  </si>
  <si>
    <t>DIFICIOS DE 501 ATE 3.000M2,INCLUSVE PROJETO BASICO,APRESENT</t>
  </si>
  <si>
    <t>01.050.0105-A</t>
  </si>
  <si>
    <t>01.050.0106-0</t>
  </si>
  <si>
    <t>DIFICIOS ACIMA DE 3.000M2,INCLUSIVE PROJETO BASICO,APRESENTA</t>
  </si>
  <si>
    <t>01.050.0106-A</t>
  </si>
  <si>
    <t>01.050.0107-0</t>
  </si>
  <si>
    <t>PROJETO EXECUTIVO DE INSTALACAO HIDRAULICA PARA URBANIZACAO</t>
  </si>
  <si>
    <t>ATE 15.000M2,INCLUSIVE PROJETO BASICO,APRESENTADO EM AUTOCAD</t>
  </si>
  <si>
    <t>,INCLUSIVE AS LEGALIZACOES PERTINENTES</t>
  </si>
  <si>
    <t>01.050.0107-A</t>
  </si>
  <si>
    <t>01.050.0108-0</t>
  </si>
  <si>
    <t>ACIMA DE 15.000M2,INCLUSIVE PROJETO BASICO,APRESENTADO EM AU</t>
  </si>
  <si>
    <t>01.050.0108-A</t>
  </si>
  <si>
    <t>01.050.0109-0</t>
  </si>
  <si>
    <t>PROJETO EXECUTIVO DE INSTALACAO HIDRAULICA PARA HABITACAO/LO</t>
  </si>
  <si>
    <t>TEAMENTO ATE 12.000M2,INCLUSIVE PROJETO BASICO,APRESENTADO E</t>
  </si>
  <si>
    <t>01.050.0109-A</t>
  </si>
  <si>
    <t>01.050.0110-0</t>
  </si>
  <si>
    <t>TEAMENTO DE 12.001 ATE 36.000M2,INCLUSIVE PROJETO BASICO,APR</t>
  </si>
  <si>
    <t>01.050.0110-A</t>
  </si>
  <si>
    <t>01.050.0111-0</t>
  </si>
  <si>
    <t>TEAMENTO ACIMA DE 36.000M2,INCLUSIVE PROJETO BASICO,APRESENT</t>
  </si>
  <si>
    <t>01.050.0111-A</t>
  </si>
  <si>
    <t>01.050.0112-0</t>
  </si>
  <si>
    <t>PROJETO EXECUTIVO DE INSTALACAO HIDRAULICA DE MONTAGEM INTER</t>
  </si>
  <si>
    <t>NA DE CHAFARIZES,APRESENTADO EM AUTOCAD NOS PADROES DA CONTR</t>
  </si>
  <si>
    <t>ATADA,DE ACORDO COM A ABNT</t>
  </si>
  <si>
    <t>01.050.0112-A</t>
  </si>
  <si>
    <t>01.050.0113-0</t>
  </si>
  <si>
    <t>PROJETO EXECUTIVO DE INSTALACAO ELETRICA PARA PREDIOS ESCOLA</t>
  </si>
  <si>
    <t>RES E/OU ADMINISTRATIVOS ATE 500M2,INCLUSIVE PROJETO BASICO,</t>
  </si>
  <si>
    <t>01.050.0113-A</t>
  </si>
  <si>
    <t>01.050.0114-0</t>
  </si>
  <si>
    <t>RES E/OU ADMINISTRATIVOS DE 501 ATE 3.000M2,INCLUSIVE PROJET</t>
  </si>
  <si>
    <t>01.050.0114-A</t>
  </si>
  <si>
    <t>01.050.0115-0</t>
  </si>
  <si>
    <t>RES E/OU ADMINISTRATIVOS ACIMA DE 3.000M2,INCLUSIVE PROJETO</t>
  </si>
  <si>
    <t>BASICO,APRESENTADO EM AUTOCAD,INCLUSIVE AS LEGALIZACOES PERT</t>
  </si>
  <si>
    <t>INENTES</t>
  </si>
  <si>
    <t>01.050.0115-A</t>
  </si>
  <si>
    <t>01.050.0116-0</t>
  </si>
  <si>
    <t>PROJETO EXECUTIVO DE INSTALACAO ELETRICA PARA PREDIOS CULTUR</t>
  </si>
  <si>
    <t>AIS ATE 3.000M2,INCLUSIVE PROJETO BASICO,APRESENTADO EM AUTO</t>
  </si>
  <si>
    <t>CAD,INCLUSIVE AS LEGALIZACOES PERTINENTES</t>
  </si>
  <si>
    <t>01.050.0116-A</t>
  </si>
  <si>
    <t>01.050.0117-0</t>
  </si>
  <si>
    <t>AIS ACIMA DE 3.000M2,INCLUSIVE PROJETO BASICO,APRESENTADO EM</t>
  </si>
  <si>
    <t>01.050.0117-A</t>
  </si>
  <si>
    <t>01.050.0118-0</t>
  </si>
  <si>
    <t>PROJETO EXECUTIVO DE INSTALACAO ELETRICA PARA PREDIOS HOSPIT</t>
  </si>
  <si>
    <t>ALARES,INCLUSIVE PROJETO BASICO,APRESENTADO EM AUTOCAD,INCLU</t>
  </si>
  <si>
    <t>SIVE AS LEGALIZACOES PERTINENTES</t>
  </si>
  <si>
    <t>01.050.0118-A</t>
  </si>
  <si>
    <t>01.050.0119-0</t>
  </si>
  <si>
    <t>PROJETO EXECUTIVO DE INSTALACAO ELETRICA PARA HABITACOES/EDI</t>
  </si>
  <si>
    <t>FICIOS ATE 500M2,INCLUSIVE PROJETO BASICO,APRESENTADO EM AUT</t>
  </si>
  <si>
    <t>01.050.0119-A</t>
  </si>
  <si>
    <t>01.050.0120-0</t>
  </si>
  <si>
    <t>FICIOS DE 501 ATE 3.000M2,INCLUSIVE PROJETO BASICO,APRESENTA</t>
  </si>
  <si>
    <t>01.050.0120-A</t>
  </si>
  <si>
    <t>01.050.0121-0</t>
  </si>
  <si>
    <t>FICIOS ACIMA DE 3.000M2,INCLUSIVE PROJETO BASICO,APRESENTADO</t>
  </si>
  <si>
    <t>01.050.0121-A</t>
  </si>
  <si>
    <t>01.050.0122-0</t>
  </si>
  <si>
    <t>PROJETO EXECUTIVO DE INSTALACAO ELETRICA PARA URBANIZACAO AT</t>
  </si>
  <si>
    <t>E 15.000M2,INCLUSIVE PROJETO BASICO,APRESENTADO EM AUTOCAD,I</t>
  </si>
  <si>
    <t>NCLUSIVE AS LEGALIZACOES PERTINENTES</t>
  </si>
  <si>
    <t>01.050.0122-A</t>
  </si>
  <si>
    <t>01.050.0123-0</t>
  </si>
  <si>
    <t>PROJETO EXECUTIVO DE INSTALACAO ELETRICA PARA URBANIZACAO AC</t>
  </si>
  <si>
    <t>IMA DE 15.000M2,INCLUSIVE PROJETO BASICO,APRESENTADO EM AUTO</t>
  </si>
  <si>
    <t>01.050.0123-A</t>
  </si>
  <si>
    <t>01.050.0124-0</t>
  </si>
  <si>
    <t>PROJETO EXECUTIVO DE INSTALACAO ELETRICA PARA HABITACAO/LOTE</t>
  </si>
  <si>
    <t>AMENTO ATE 12.000M2,INCLUSIVE PROJETO BASICO,APRESENTADO EM</t>
  </si>
  <si>
    <t>AUTOCAD,INCLUSIVE AS LEGALIZACOES PERTINENTES</t>
  </si>
  <si>
    <t>01.050.0124-A</t>
  </si>
  <si>
    <t>01.050.0125-0</t>
  </si>
  <si>
    <t>AMENTO DE 12.001 ATE 36.000M2,INCLUSIVE PROJETO BASICO,APRES</t>
  </si>
  <si>
    <t>01.050.0125-A</t>
  </si>
  <si>
    <t>01.050.0126-0</t>
  </si>
  <si>
    <t>AMENTO ACIMA DE 36.000M2,INCLUSIVE PROJETO BASICO,APRESENTAD</t>
  </si>
  <si>
    <t>01.050.0126-A</t>
  </si>
  <si>
    <t>01.050.0127-0</t>
  </si>
  <si>
    <t>PROJETO EXECUTIVO DE INSTALACAO ELETRICA DO QUADRO DOS COMAN</t>
  </si>
  <si>
    <t>DOS DE MOTORES PARA CHAFARIZES,APRESENTADO EM AUTOCAD NOS PA</t>
  </si>
  <si>
    <t>DROES DA CONTRATADA,DE ACORDO COM A ABNT</t>
  </si>
  <si>
    <t>01.050.0127-A</t>
  </si>
  <si>
    <t>01.050.0128-0</t>
  </si>
  <si>
    <t>PROJETO EXECUTIVO DE SISTEMA DE AR CONDICIONADO E EXAUSTAO M</t>
  </si>
  <si>
    <t>ECANICA, INCLUSIVE PROJETO BASICO,EM AUTOCAD,EM PREDIOS COM</t>
  </si>
  <si>
    <t>AREA DE ATE 500M2</t>
  </si>
  <si>
    <t>01.050.0128-A</t>
  </si>
  <si>
    <t>01.050.0129-0</t>
  </si>
  <si>
    <t>AREA DE 501 ATE 3000M2</t>
  </si>
  <si>
    <t>01.050.0129-A</t>
  </si>
  <si>
    <t>01.050.0130-0</t>
  </si>
  <si>
    <t>AREA ACIMA DE 3000M2</t>
  </si>
  <si>
    <t>01.050.0130-A</t>
  </si>
  <si>
    <t>01.050.0137-0</t>
  </si>
  <si>
    <t>PROJETO EXECUTIVO DE ARQUITETURA PARA CONSTRUCAO DE GALPAO (</t>
  </si>
  <si>
    <t>GEOMETRICO,CORTES,DETALHAMENTO E PERSPECTIVA) ATE 500M2,APRE</t>
  </si>
  <si>
    <t>SENTADO EM AUTOCAD NOS PADROES DA CONTRATANTE,DE ACORDO COM</t>
  </si>
  <si>
    <t>A ABNT</t>
  </si>
  <si>
    <t>01.050.0137-A</t>
  </si>
  <si>
    <t>01.050.0138-0</t>
  </si>
  <si>
    <t>PROJETO EXECUTIVO DE ARQUITETURA PARA AREA DESTINADA A ABRIG</t>
  </si>
  <si>
    <t>AR SUBESTACAO,ATE 2750KVA,INCLUSIVE DETALHAMENTO DA SERRALHE</t>
  </si>
  <si>
    <t>RIA E DOS CUBICULOS,APRESENTADO EM AUTOCAD NOS PADROES DA CO</t>
  </si>
  <si>
    <t>NTRATANTE</t>
  </si>
  <si>
    <t>01.050.0138-A</t>
  </si>
  <si>
    <t>01.050.0139-0</t>
  </si>
  <si>
    <t>DESENHO EM PERSPECTIVA NO TAMANHO DE (70X50)CM,COLORIDO,PARA</t>
  </si>
  <si>
    <t> PROJETO DE TRATAMENTO PAISAGISTICO EM AREAS PUBLICAS</t>
  </si>
  <si>
    <t>01.050.0139-A</t>
  </si>
  <si>
    <t>01.050.0140-0</t>
  </si>
  <si>
    <t>PROJETO EXECUTIVO DE ARQUITETURA PARA IMPLANTACAO DE VIVEIRO</t>
  </si>
  <si>
    <t>S DE MUDAS DE ARVORES E HORTAS (GEOMETRICO,CORTES,DETALHAMEN</t>
  </si>
  <si>
    <t>TO E PERSPECTIVAS) ATE 20.000M2,APRESENTADO EM AUTOCAD NOS P</t>
  </si>
  <si>
    <t>ADROES DA CONTRATANTE,DE ACORDO COM A ABNT</t>
  </si>
  <si>
    <t>01.050.0140-A</t>
  </si>
  <si>
    <t>01.050.0141-0</t>
  </si>
  <si>
    <t>PROJETO EXECUTIVO DE INSTALACAO ELETRICA PARA CHAFARIZES,APR</t>
  </si>
  <si>
    <t>ESENTADO EM AUTOCAD NOS PADROES DA CONTRATANTE,DE ACORDO COM</t>
  </si>
  <si>
    <t> A ABNT,INCLUSIVE AS LEGALIZACOES PERTINENTES</t>
  </si>
  <si>
    <t>01.050.0141-A</t>
  </si>
  <si>
    <t>01.050.0142-0</t>
  </si>
  <si>
    <t>PROJETO EXECUTIVO DE INSTALACAO HIDROSSANITARIA PARA CHAFARI</t>
  </si>
  <si>
    <t>ZES,APRESENTADO EM AUTOCAD NOS PADROES DA CONTRATANTE,DE ACO</t>
  </si>
  <si>
    <t>RDO COM ABNT,INCLUSIVE AS LEGALIZACOES PERTINENTES</t>
  </si>
  <si>
    <t>01.050.0142-A</t>
  </si>
  <si>
    <t>01.050.0143-0</t>
  </si>
  <si>
    <t>PROJETO EXECUTIVO DE SISTEMA DE DRENAGEM E IRRIGACAO PARA IM</t>
  </si>
  <si>
    <t>PLANTACAO DE VIVEIROS DE MUDAS DE ARVORES E HORTAS,ATE 20.00</t>
  </si>
  <si>
    <t>0M2,APRESENTADO EM AUTOCAD NOS PADROES DA CONTRATANTE,DE ACO</t>
  </si>
  <si>
    <t>RDO COM A ABNT</t>
  </si>
  <si>
    <t>01.050.0143-A</t>
  </si>
  <si>
    <t>01.050.0147-0</t>
  </si>
  <si>
    <t>PROJETO EXECUTIVO DE INSTALACOES ESPECIAIS,COMPREENDENDO PRO</t>
  </si>
  <si>
    <t>JETOS DE ILUMINACAO CENICA,SONORIZACAO DE AUDITORIO,PLATEIA</t>
  </si>
  <si>
    <t>E PALCO,SISTEMA DE AUDIVISUAL E TRADUCAO SIMULTANEA,ATE 500M</t>
  </si>
  <si>
    <t>2,APRESENTADO EM AUTOCAD,INCLUSIVE AS LEGALIZACOES PERTINENT</t>
  </si>
  <si>
    <t>01.050.0147-A</t>
  </si>
  <si>
    <t>01.050.0148-0</t>
  </si>
  <si>
    <t>E PALCO,SISTEMA DE AUDIVISUAL E TRADUCAO SIMULTANEA,DE 501 A</t>
  </si>
  <si>
    <t>TE 3.000M2,APRESENTADO EM AUTOCAD,INCLUSIVE AS LEGALIZACOES</t>
  </si>
  <si>
    <t>PERTINENTES</t>
  </si>
  <si>
    <t>01.050.0148-A</t>
  </si>
  <si>
    <t>01.050.0149-0</t>
  </si>
  <si>
    <t>E PALCO,SISTEMA DE AUDIVISUAL E TRADUCAO SIMULTANEA,ACIMA DE</t>
  </si>
  <si>
    <t> 3.000M2,APRESENTADO EM AUTOCAD,INCLUSIVE AS LEGALIZACOES PE</t>
  </si>
  <si>
    <t>01.050.0149-A</t>
  </si>
  <si>
    <t>01.050.0150-0</t>
  </si>
  <si>
    <t>PROJETO EXECUTIVO DE INSTALACAO DE SEGURANCA (CFTV E SONORIZ</t>
  </si>
  <si>
    <t>ACAO),ATE 500M2,INCLUSIVE PROJETO BASICO,APRESENTADO EM AUTO</t>
  </si>
  <si>
    <t>01.050.0150-A</t>
  </si>
  <si>
    <t>01.050.0151-0</t>
  </si>
  <si>
    <t>ACAO),DE 501 ATE 3000M2,INCLUSIVE PROJETO BASICO,APRESENTADO</t>
  </si>
  <si>
    <t>01.050.0151-A</t>
  </si>
  <si>
    <t>01.050.0152-0</t>
  </si>
  <si>
    <t>ACAO),ACIMA DE 3000M2,INCLUSIVE PROJETO BASICO,APRESENTADO E</t>
  </si>
  <si>
    <t>01.050.0152-A</t>
  </si>
  <si>
    <t>01.050.0153-0</t>
  </si>
  <si>
    <t>ELABORACAO DE MICRO E MESODRENAGEM (VAZAO ATE 10M3/SEG) EM</t>
  </si>
  <si>
    <t>CONFORMIDADE COM AS NORMAS ESTABELECIDAS PELA RIO-AGUAS.SERV</t>
  </si>
  <si>
    <t>ICOS MEDIDOS POR KM DE PROJETO EFETIVAMENTE CONCLUIDO,OS QUA</t>
  </si>
  <si>
    <t>IS APOS APROVACAO SERAO ENTREGUES A FISCALIZACAO SENDO A MEM</t>
  </si>
  <si>
    <t>ORIA CALCULO DIGITALIZADA,DESENHOS EM AUTOCAD (ORIGINAL EM M</t>
  </si>
  <si>
    <t>EIO DIGITAL,UMA VIA PLOTADA EM VEGETAL,DUAS EM PAPEL OPACO)</t>
  </si>
  <si>
    <t>01.050.0153-A</t>
  </si>
  <si>
    <t>01.050.0154-0</t>
  </si>
  <si>
    <t>ELABORACAO DE MACRODRENAGEM(VAZAO A PARTIR DE 10M3/SEG) EM C</t>
  </si>
  <si>
    <t>ONFORM.COM NORMAS ESTABELECIDAS PELA RIO-AGUAS.SERVICOS MEDI</t>
  </si>
  <si>
    <t>DOS POR KM DE PROJETO EFETIVAMENTE CONCLUIDO,OS QUAIS APOS A</t>
  </si>
  <si>
    <t>PROVACAO SERAO ENTREGUES A FISCALIZACAO SENDO A MEMORIA DE C</t>
  </si>
  <si>
    <t>ALCULO DIGITALIZADA,DESENHOS EM AUTOCAD(ORIGINAL EM MEIO DIG</t>
  </si>
  <si>
    <t>ITAL,UMA VIA PLOTADA EM VEGETAL,DUAS EM PAPEL OPACO)</t>
  </si>
  <si>
    <t>01.050.0154-A</t>
  </si>
  <si>
    <t>01.050.0156-0</t>
  </si>
  <si>
    <t>PROJETO EXECUTIVO DE SISTEMA DE DRENAGEM ATE 20.000M2,APRESE</t>
  </si>
  <si>
    <t>NTADO EM AUTOCAD</t>
  </si>
  <si>
    <t>01.050.0156-A</t>
  </si>
  <si>
    <t>01.050.0157-0</t>
  </si>
  <si>
    <t>PROJETO EXECUTIVO DE SISTEMA DE DRENAGEM ACIMA DE 20.000M2,A</t>
  </si>
  <si>
    <t>PRESENTADO EM AUTOCAD</t>
  </si>
  <si>
    <t>01.050.0157-A</t>
  </si>
  <si>
    <t>01.050.0160-0</t>
  </si>
  <si>
    <t>PROJETO BASICO PARA URBANIZACAO/REURBANIZACAO DE AREAS,VISAN</t>
  </si>
  <si>
    <t>DO A ORGANIZACAO ESPACIAL E DAS ATIVIDADES,CONTEMPLANDO:SIST</t>
  </si>
  <si>
    <t>EMA VIARIO,PASSEIOS,PRACAS,ARBORIZACAO,ILUMINACAO COM CRITER</t>
  </si>
  <si>
    <t>IOS LUMINOTECNICOS,DISTRIBUICAO E INTEGRACAO DO MOBILIARIO U</t>
  </si>
  <si>
    <t>RBANO E EQUIPAMENTOS URBANOS,APRESENTADO EM AUTOCAD NOS PADR</t>
  </si>
  <si>
    <t>OES DA CONTRATANTE</t>
  </si>
  <si>
    <t>01.050.0160-A</t>
  </si>
  <si>
    <t>01.050.0162-0</t>
  </si>
  <si>
    <t>PROJETO EXECUTIVO PARA URBANIZACAO/REURBANIZACAO DE AREAS,VI</t>
  </si>
  <si>
    <t>SANDO A ORGANIZACAO ESPACIAL E DAS ATIVIDADES,CONTEMPLANDO:S</t>
  </si>
  <si>
    <t>ISTEMA VIARIO,PASSEIOS,PRACAS,ARBORIZACAO,ILUMINACAO COM CRI</t>
  </si>
  <si>
    <t>TERIOS LUMINOTECNICOS,DISTRIBUICAO E INTEGRACAO DO MOBILIARI</t>
  </si>
  <si>
    <t>O URBANO E EQUIPAMENTOS URBANOS,APRESENTADO EM AUTOCAD NOS P</t>
  </si>
  <si>
    <t>ADROES DA CONTRATANTE</t>
  </si>
  <si>
    <t>01.050.0162-A</t>
  </si>
  <si>
    <t>01.050.0165-0</t>
  </si>
  <si>
    <t>PROJETO EXECUTIVO PARA URBANIZACAO/REURBANIZACAO (GEOMETRICO</t>
  </si>
  <si>
    <t>,CORTES E DETALHES) PARA TRATAMENTO PAISAGISTICO DE AREAS PU</t>
  </si>
  <si>
    <t>BLICAS,APRESENTADO EM AUTOCAD NOS PADROES DA CONTRATANTE,INC</t>
  </si>
  <si>
    <t>LUSIVE AS OPERACOES PERTINENTES E A COORDENACAO DOS PROJETOS</t>
  </si>
  <si>
    <t>01.050.0165-A</t>
  </si>
  <si>
    <t>01.050.0168-0</t>
  </si>
  <si>
    <t>PROJETO DE VIA SIMPLES DE VEICULOS EM FAVELA,COM 1 FAIXA DE</t>
  </si>
  <si>
    <t>ROLAMENTO,COM LARGURA MAXIMA DE 3M</t>
  </si>
  <si>
    <t>01.050.0168-A</t>
  </si>
  <si>
    <t>01.050.0170-0</t>
  </si>
  <si>
    <t>PROJETO PARA PASSARELA SOBRE LOGRADOURO PUBLICO,COM RAMPAS E</t>
  </si>
  <si>
    <t> OU ESCADAS</t>
  </si>
  <si>
    <t>01.050.0170-A</t>
  </si>
  <si>
    <t>01.050.0175-0</t>
  </si>
  <si>
    <t>PROJETO EXECUTIVO PARA TRATAMENTO PAISAGISTICO COM ESPECIFIC</t>
  </si>
  <si>
    <t>ACAO VEGETAL LEGENDADA E QUANTIFICADA,EM AREAS PUBLICAS,CONS</t>
  </si>
  <si>
    <t>IDERANDO A AREA EFETIVA DE PLANTIO,APRESENTADO EM AUTOCAD NO</t>
  </si>
  <si>
    <t>S PADROES DA CONTRATANTE</t>
  </si>
  <si>
    <t>01.050.0175-A</t>
  </si>
  <si>
    <t>01.050.0180-0</t>
  </si>
  <si>
    <t>PROJETO EXECUTIVO DE VIA ESPECIAL PARA VEICULOS E PEDESTRES,</t>
  </si>
  <si>
    <t>EM AVENIDAS CANAL,COM CALCADAS EM AMBOS OS LADOS,COM LARGURA</t>
  </si>
  <si>
    <t> MAXIMA DE 40M,APRESENTADO EM AUTOCAD NOS PADROES DA CONTRAT</t>
  </si>
  <si>
    <t>ANTE</t>
  </si>
  <si>
    <t>01.050.0180-A</t>
  </si>
  <si>
    <t>01.050.0185-0</t>
  </si>
  <si>
    <t>PROJETO EXECUTIVO DE VIA ESPECIAL PARA VEICULOS E PEDESTRES</t>
  </si>
  <si>
    <t>EM RUAS E AVENIDAS URBANAS,COM CALCADAS EM AMBOS OS LADOS,CA</t>
  </si>
  <si>
    <t>NTEIRO CENTRAL E SEPARADORES DE PISTAS LATERAIS EM AMBOS OS</t>
  </si>
  <si>
    <t>SENTIDOS E COM LARGURA MAXIMA DE 46M,APRESENTADO EM AUTOCAD</t>
  </si>
  <si>
    <t>NOS PADROES DA CONTRATANTE</t>
  </si>
  <si>
    <t>01.050.0185-A</t>
  </si>
  <si>
    <t>01.050.0190-0</t>
  </si>
  <si>
    <t>PROJETO EXECUTIVO DE VIA PARA VEICULOS E PEDESTRES EM RUAS E</t>
  </si>
  <si>
    <t> AVENIDAS URBANAS,COM CALCADAS EM AMBOS OS LADOS E 2 FAIXAS</t>
  </si>
  <si>
    <t>DE ROLAMENTO COM LARGURA MAXIMA DE 13M,APRESENTADO EM AUTOCA</t>
  </si>
  <si>
    <t>D NOS PADROES DA CONTRATANTE</t>
  </si>
  <si>
    <t>01.050.0190-A</t>
  </si>
  <si>
    <t>01.050.0195-0</t>
  </si>
  <si>
    <t> AVENIDAS URBANAS,COM CALCADAS EM AMBOS OS LADOS E 3 FAIXAS</t>
  </si>
  <si>
    <t>DE ROLAMENTO COM LARGURA MAXIMA DE 16M,APRESENTADO EM AUTOCA</t>
  </si>
  <si>
    <t>01.050.0195-A</t>
  </si>
  <si>
    <t>01.050.0200-0</t>
  </si>
  <si>
    <t>NTEIRO CENTRAL,COM 3 FAIXAS DE ROLAMENTO NAS PISTAS CENTRAIS</t>
  </si>
  <si>
    <t> E SEPARADORES DE PISTAS LATERAIS EM AMBOS OS SENTIDOS E COM</t>
  </si>
  <si>
    <t> LARGURA MAXIMA DE 53M,APRESENTADO EM AUTOCAD NOS PADROES DA</t>
  </si>
  <si>
    <t> CONTRATANTE</t>
  </si>
  <si>
    <t>01.050.0200-A</t>
  </si>
  <si>
    <t>01.050.0205-0</t>
  </si>
  <si>
    <t> AVENIDAS URBANAS,COM CALCADAS EM AMBOS OS LADOS E 4 FAIXAS</t>
  </si>
  <si>
    <t>DE ROLAMENTO COM LARGURA MAXIMA DE 25M,APRESENTADO EM AUTOCA</t>
  </si>
  <si>
    <t>01.050.0205-A</t>
  </si>
  <si>
    <t>01.050.0210-0</t>
  </si>
  <si>
    <t>NTEIRO CENTRAL E PISTAS COM 4 FAIXAS DE ROLAMENTO EM CADA SE</t>
  </si>
  <si>
    <t>NTIDO,COM LARGURA MAXIMA DE 40M,APRESENTADO EM AUTOCAD NOS P</t>
  </si>
  <si>
    <t>01.050.0210-A</t>
  </si>
  <si>
    <t>01.050.0215-0</t>
  </si>
  <si>
    <t>PROJETO EXECUTIVO DE VIA SIMPLES DE CICLOVIA,COM 1 FAIXA DE</t>
  </si>
  <si>
    <t>ROLAMENTO,COM LARGURA MAXIMA DE 1,30M,APRESENTADO EM AUTOCAD</t>
  </si>
  <si>
    <t> NOS PADROES DA CONTRATANTE</t>
  </si>
  <si>
    <t>01.050.0215-A</t>
  </si>
  <si>
    <t>01.050.0220-0</t>
  </si>
  <si>
    <t>PROJETO EXECUTIVO DE VIA DUPLA DE CICLOVIA,COM 2 FAIXAS DE R</t>
  </si>
  <si>
    <t>OLAMENTO,COM LARGURA MAXIMA DE 3M,APRESENTADO EM AUTOCAD NOS</t>
  </si>
  <si>
    <t> PADROES DA CONTRATANTE</t>
  </si>
  <si>
    <t>01.050.0220-A</t>
  </si>
  <si>
    <t>01.050.0230-0</t>
  </si>
  <si>
    <t>PROJETO ESTRUTURAL FINAL DE ENGENHARIA DE OBRAS-DE-ARTE ESPE</t>
  </si>
  <si>
    <t>CIAIS (PONTES,VIADUTOS E PASSARELAS) EM CONCRETO ARMADO E/OU</t>
  </si>
  <si>
    <t> PROTENDIDO OU ESTRUTURA DE ACO,COM AREA DE PROJECAO HORIZON</t>
  </si>
  <si>
    <t>TAL INFERIOR A 500M2,APRESENTADO EM AUTOCAD</t>
  </si>
  <si>
    <t>01.050.0230-A</t>
  </si>
  <si>
    <t>01.050.0232-0</t>
  </si>
  <si>
    <t>TAL DE 501 ATE 5.000M2,APRESENTADO EM AUTOCAD</t>
  </si>
  <si>
    <t>01.050.0232-A</t>
  </si>
  <si>
    <t>01.050.0235-0</t>
  </si>
  <si>
    <t>TAL DE 5.001 ATE 7.000M2,APRESENTADO EM AUTOCAD</t>
  </si>
  <si>
    <t>01.050.0235-A</t>
  </si>
  <si>
    <t>01.050.0245-0</t>
  </si>
  <si>
    <t>PROJETO EXECUTIVO DE PROGRAMACAO VISUAL PARA PREDIOS ESCOLAR</t>
  </si>
  <si>
    <t>ES E/OU ADMINISTRATIVOS ATE 500M2,APRESENTADO EM AUTOCAD NOS</t>
  </si>
  <si>
    <t>01.050.0245-A</t>
  </si>
  <si>
    <t>01.050.0250-0</t>
  </si>
  <si>
    <t>ES E/OU ADMINISTRATIVOS,DE 501 ATE 3000M2,APRESENTADO EM AUT</t>
  </si>
  <si>
    <t>OCAD NOS PADROES DA CONTRATANTE</t>
  </si>
  <si>
    <t>01.050.0250-A</t>
  </si>
  <si>
    <t>01.050.0300-0</t>
  </si>
  <si>
    <t>RELATORIO FINAL DE OBRAS OU SERVICOS DE ENGENHARIA,INCL.DESE</t>
  </si>
  <si>
    <t>NHOS TAMANHO A-1,AUTOCAD,REGISTRO FOTOGRAFICO,PLANILHA ORCAM</t>
  </si>
  <si>
    <t>ENTARIA E DESCRICAO DO ESCOPO DOS SERVICOS REALIZADOS,CONF.R</t>
  </si>
  <si>
    <t>ECOMENDACOES E ESPECIFICACOES DO ORGAO CONTRATANTE.O RELATOR</t>
  </si>
  <si>
    <t>IO DEVERA SER APRESENTADO EM 2 VIAS.O ITEM DEVERA SER MEDIDO</t>
  </si>
  <si>
    <t> PELO NUMERO DE PRANCHAS ORIGINAIS QUE COMPOE O RELATORIO</t>
  </si>
  <si>
    <t>01.050.0300-A</t>
  </si>
  <si>
    <t>01.050.0315-0</t>
  </si>
  <si>
    <t>SERVICOS DE ELABORACAO DE VISTORIAS,LAUDOS TECNICOS,ANTEPROJ</t>
  </si>
  <si>
    <t>ETOS DE INTERVENCOES LOCALIZADAS,QUANTITATIVOS E RELATORIO F</t>
  </si>
  <si>
    <t>OTOGRAFICO PARA EXECUCAO DE RECUPERACAO ESTRUTURAL DE OBRAS-</t>
  </si>
  <si>
    <t>DE-ARTE ESPECIAIS,COM AREAS DE PROJECAO HORIZONTAL ATE 1000M</t>
  </si>
  <si>
    <t>2</t>
  </si>
  <si>
    <t>01.050.0315-A</t>
  </si>
  <si>
    <t>01.050.0320-0</t>
  </si>
  <si>
    <t>DE-ARTE ESPECIAIS,COM AREAS DE PROJECAO HORIZONTAL ENTRE 100</t>
  </si>
  <si>
    <t>0M2 E 2000M2.PARA OS PRIMEIROS 1000M2 CONSIDERAR O ITEM PERT</t>
  </si>
  <si>
    <t>INENTE</t>
  </si>
  <si>
    <t>01.050.0320-A</t>
  </si>
  <si>
    <t>01.050.0322-0</t>
  </si>
  <si>
    <t>DE-ARTE ESPECIAIS,COM AREAS DE PROJECAO HORIZONTAL ENTRE 200</t>
  </si>
  <si>
    <t>0M2 E 5000M2.PARA OS PRIMEIROS 2000M2 CONSIDERAR OS ITENS PE</t>
  </si>
  <si>
    <t>01.050.0322-A</t>
  </si>
  <si>
    <t>01.050.0324-0</t>
  </si>
  <si>
    <t>DE-ARTE ESPECIAIS,COM AREAS DE PROJECAO HORIZONTAL ACIMA DE</t>
  </si>
  <si>
    <t>5000M2.PARA OS PRIMEIROS 5000M2 CONSIDERAR OS ITENS PERTINEN</t>
  </si>
  <si>
    <t>01.050.0324-A</t>
  </si>
  <si>
    <t>01.050.0325-0</t>
  </si>
  <si>
    <t>OTOGRAFICO PARA EXECUCAO DE RECUPERACAO ESTRUTURAL DE PREDIO</t>
  </si>
  <si>
    <t>S PUBLICOS,COM AREAS DE PROJECAO HORIZONTAL ATE 1000M2</t>
  </si>
  <si>
    <t>01.050.0325-A</t>
  </si>
  <si>
    <t>01.050.0326-0</t>
  </si>
  <si>
    <t>S PUBLICOS,COM AREAS DE PROJECAO HORIZONTAL ENTRE 1000M2 E 2</t>
  </si>
  <si>
    <t>000M2.PARA OS PRIMEIROS 1000M2 CONSIDERAR O ITEM PERTINENTE</t>
  </si>
  <si>
    <t>01.050.0326-A</t>
  </si>
  <si>
    <t>01.050.0327-0</t>
  </si>
  <si>
    <t>S PUBLICOS,COM AREAS DE PROJECAO HORIZONTAL ENTRE 2000M2 E 5</t>
  </si>
  <si>
    <t>000M2.PARA OS PRIMEIROS 2000M2 CONSIDERAR OS ITENS PERTINENT</t>
  </si>
  <si>
    <t>01.050.0327-A</t>
  </si>
  <si>
    <t>01.050.0328-0</t>
  </si>
  <si>
    <t>S PUBLICOS,COM AREAS DE PROJECAO HORIZONTAL ACIMA DE 5000M2.</t>
  </si>
  <si>
    <t>PARA OS PRIMEIROS 5000M2 CONSIDERAR OS ITENS PERTINENTES</t>
  </si>
  <si>
    <t>01.050.0328-A</t>
  </si>
  <si>
    <t>01.050.0350-0</t>
  </si>
  <si>
    <t>PROJETO EXECUTIVO DE ARQUITETURA,CONSIDERANDO O PROJETO BASI</t>
  </si>
  <si>
    <t>CO EXISTENTE,PARA PREDIOS HOSPITALARES ATE 1000M2,APRESENTAD</t>
  </si>
  <si>
    <t>O EM AUTOCAD NOS PADROES DA CONTRATANTE,INCLUSIVE AS LEGALIZ</t>
  </si>
  <si>
    <t>ACOES PERTINENTES,COORDENACAO E COMPATIBILIZACAO COM OS PROJ</t>
  </si>
  <si>
    <t>ETOS COMPLEMENTARES</t>
  </si>
  <si>
    <t>01.050.0350-A</t>
  </si>
  <si>
    <t>01.050.0351-0</t>
  </si>
  <si>
    <t>CO EXISTENTE,PARA PREDIOS HOSPITALARES DE 1001 ATE 4000M2,AP</t>
  </si>
  <si>
    <t>RESENTADO EM AUTOCAD NOS PADROES DA CONTRATANTE,INCLUSIVE AS</t>
  </si>
  <si>
    <t> LEGALIZACOES PERTINENTES,COORDENACAO E COMPATIBILIZACAO COM</t>
  </si>
  <si>
    <t> OS PROJETOS COMPLEMENTARES</t>
  </si>
  <si>
    <t>01.050.0351-A</t>
  </si>
  <si>
    <t>01.050.0352-0</t>
  </si>
  <si>
    <t>CO EXISTENTE,PARA PREDIOS HOSPITALARES ACIMA DE 4000M2,APRES</t>
  </si>
  <si>
    <t>ENTADO EM AUTOCAD NOS PADROES DA CONTRATANTE,INCLUSIVE AS LE</t>
  </si>
  <si>
    <t>GALIZACOES PERTINENTES,COORDENACAO E COMPATIBILIZACAO COM OS</t>
  </si>
  <si>
    <t> PROJETOS COMPLEMENTARES</t>
  </si>
  <si>
    <t>01.050.0352-A</t>
  </si>
  <si>
    <t>01.050.0353-0</t>
  </si>
  <si>
    <t>CO EXISTENTE,PARA PREDIOS CULTURAIS ATE 500M2,APRESENTADO EM</t>
  </si>
  <si>
    <t>01.050.0353-A</t>
  </si>
  <si>
    <t>01.050.0354-0</t>
  </si>
  <si>
    <t>CO EXISTENTE,PARA PREDIOS CULTURAIS DE 501 ATE 3000M2,APRESE</t>
  </si>
  <si>
    <t>NTADO EM AUTOCAD NOS PADROES DA CONTRATANTE,INCLUSIVE AS LEG</t>
  </si>
  <si>
    <t>ALIZACOES PERTINENTES,COORDENACAO E COMPATIBILIZACAO COM OS</t>
  </si>
  <si>
    <t>PROJETOS COMPLEMENTARES</t>
  </si>
  <si>
    <t>01.050.0354-A</t>
  </si>
  <si>
    <t>01.050.0355-0</t>
  </si>
  <si>
    <t>CO EXISTENTE,PARA PREDIOS CULTURAIS ACIMA DE 3000M2,APRESENT</t>
  </si>
  <si>
    <t>01.050.0355-A</t>
  </si>
  <si>
    <t>01.050.0356-0</t>
  </si>
  <si>
    <t>CO EXISTENTE,PARA PREDIOS ESCOLARES E/OU ADMINISTRATIVOS ATE</t>
  </si>
  <si>
    <t> 500M2,APRESENTADO EM AUTOCAD NOS PADROES DA CONTRATANTE,INC</t>
  </si>
  <si>
    <t>01.050.0356-A</t>
  </si>
  <si>
    <t>01.050.0357-0</t>
  </si>
  <si>
    <t>CO EXISTENTE,PARA PREDIOS ESCOLARES E/OU ADMINISTRATIVOS DE</t>
  </si>
  <si>
    <t>501 ATE 3000M2,APRESENTADO EM AUTOCAD NOS PADROES DA CONTRAT</t>
  </si>
  <si>
    <t>ANTE,INCLUSIVE AS LEGALIZACOES PERTINENTES,COORDENACAO E COM</t>
  </si>
  <si>
    <t>PATIBILIZACAO COM OS PROJETOS COMPLEMENTARES</t>
  </si>
  <si>
    <t>01.050.0357-A</t>
  </si>
  <si>
    <t>01.050.0358-0</t>
  </si>
  <si>
    <t>CO EXISTENTE,PARA PREDIOS ESCOLARES E/OU ADMINISTRATIVOS ACI</t>
  </si>
  <si>
    <t>MA DE 3000M2,APRESENTADO EM AUTOCAD NOS PADROES DA CONTRATAN</t>
  </si>
  <si>
    <t>01.050.0358-A</t>
  </si>
  <si>
    <t>01.050.0359-0</t>
  </si>
  <si>
    <t>CO EXISTENTE,PARA LOTEAMENTOS COM 3 UNIDADES UNI OU BIFAMILI</t>
  </si>
  <si>
    <t>ARES TIPO PARA AREAS ATE 12000M2,APRESENTADO EM AUTOCAD NOS</t>
  </si>
  <si>
    <t>,COORDENACAO E COMPATIBLIZACAO COM OS PROJETOS COMPLEMENTARE</t>
  </si>
  <si>
    <t>01.050.0359-A</t>
  </si>
  <si>
    <t>01.050.0360-0</t>
  </si>
  <si>
    <t>ARES TIPO PARA AREAS DE 12001 ATE 36000M2,APRESENTADO EM AUT</t>
  </si>
  <si>
    <t>OCAD NOS PADROES DA CONTRATANTE,INCLUSIVE AS LEGALIZACOES PE</t>
  </si>
  <si>
    <t>RTINENTES,COORDENACAO E COMPATIBILIZACAO COM OS PROJETOS COM</t>
  </si>
  <si>
    <t>PLEMENTARES</t>
  </si>
  <si>
    <t>01.050.0360-A</t>
  </si>
  <si>
    <t>01.050.0361-0</t>
  </si>
  <si>
    <t>ARES TIPO PARA AREAS ACIMA DE 36000M2,APRESENTADO EM AUTOCAD</t>
  </si>
  <si>
    <t>01.050.0361-A</t>
  </si>
  <si>
    <t>01.050.0362-0</t>
  </si>
  <si>
    <t>CO EXISTENTE,PARA HABITACAO/EDIFICIOS ATE 6000M2,APRESENTADO</t>
  </si>
  <si>
    <t> EM AUTOCAD NOS PADROES DA CONTRATANTE,INCLUSIVE AS LEGALIZA</t>
  </si>
  <si>
    <t>COES PERTINENTES,COORDENACAO E COMPATIBILIZACAO COM OS PROJE</t>
  </si>
  <si>
    <t>TOS COMPLEMENTARES</t>
  </si>
  <si>
    <t>01.050.0362-A</t>
  </si>
  <si>
    <t>01.050.0363-0</t>
  </si>
  <si>
    <t>CO EXISTENTE,PARA HABITACAO/EDIFICIOS DE 6001 ATE 12000M2,AP</t>
  </si>
  <si>
    <t>01.050.0363-A</t>
  </si>
  <si>
    <t>01.050.0364-0</t>
  </si>
  <si>
    <t>CO EXISTENTE,PARA HABITACAO/EDIFICIOS ACIMA DE 12000M2,APRES</t>
  </si>
  <si>
    <t>01.050.0364-A</t>
  </si>
  <si>
    <t>01.050.0365-0</t>
  </si>
  <si>
    <t>PROJETO BASICO DE INSTALACAO DE INCENDIO E SPDA PARA PREDIOS</t>
  </si>
  <si>
    <t> ESCOLARES E/OU ADMINISTRATIVOS ATE 500M2,APRESENTADO EM AUT</t>
  </si>
  <si>
    <t>01.050.0365-A</t>
  </si>
  <si>
    <t>01.050.0366-0</t>
  </si>
  <si>
    <t> ESCOLARES E/OU ADMINISTRATIVOS DE 501 ATE 3000M2,APRESENTAD</t>
  </si>
  <si>
    <t>01.050.0366-A</t>
  </si>
  <si>
    <t>01.050.0367-0</t>
  </si>
  <si>
    <t> ESCOLARES E/OU ADMINISTRATIVOS ACIMA DE 3000M2,APRESENTADO</t>
  </si>
  <si>
    <t>01.050.0367-A</t>
  </si>
  <si>
    <t>01.050.0368-0</t>
  </si>
  <si>
    <t> CULTURAIS ATE 500M2,APRESENTADO EM AUTOCAD,INCLUSIVE AS LEG</t>
  </si>
  <si>
    <t>ALIZACOES PERTINENTES</t>
  </si>
  <si>
    <t>01.050.0368-A</t>
  </si>
  <si>
    <t>01.050.0369-0</t>
  </si>
  <si>
    <t> CULTURAIS ACIMA DE 500M2,APRESENTADO EM AUTOCAD,INCLUSIVE A</t>
  </si>
  <si>
    <t>S LEGALIZACOES PERTINENTES</t>
  </si>
  <si>
    <t>01.050.0369-A</t>
  </si>
  <si>
    <t>01.050.0370-0</t>
  </si>
  <si>
    <t> HOSPITALARES,APRESENTADO EM AUTOCAD,INCLUSIVE AS LEGALIZACO</t>
  </si>
  <si>
    <t>ES PERTINENTES</t>
  </si>
  <si>
    <t>01.050.0370-A</t>
  </si>
  <si>
    <t>01.050.0371-0</t>
  </si>
  <si>
    <t>PROJETO BASICO DE INSTALACAO DE INCENDIO E SPDA PARA HABITAC</t>
  </si>
  <si>
    <t>OES/EDIFICIOS ATE 500M2,APRESENTADO EM AUTOCAD,INCLUSIVE AS</t>
  </si>
  <si>
    <t>LEGALIZACOES PERTINENTES</t>
  </si>
  <si>
    <t>01.050.0371-A</t>
  </si>
  <si>
    <t>01.050.0372-0</t>
  </si>
  <si>
    <t>OES/EDIFICIOS DE 501 ATE 3000M2,APRESENTADO EM AUTOCAD,INCLU</t>
  </si>
  <si>
    <t>01.050.0372-A</t>
  </si>
  <si>
    <t>01.050.0373-0</t>
  </si>
  <si>
    <t>OES/EDIFICIOS ACIMA DE 3000M2,APRESENTADO EM AUTOCAD,INCLUSI</t>
  </si>
  <si>
    <t>VE AS LEGALIZACOES PERTINENTES</t>
  </si>
  <si>
    <t>01.050.0373-A</t>
  </si>
  <si>
    <t>01.050.0374-0</t>
  </si>
  <si>
    <t>AO/LOTEAMENTO ATE 36000M2,APRESENTADO EM AUTOCAD,INCLUSIVE A</t>
  </si>
  <si>
    <t>01.050.0374-A</t>
  </si>
  <si>
    <t>01.050.0375-0</t>
  </si>
  <si>
    <t>AO/LOTEAMENTO ACIMA DE 36000M2,APRESENTADO EM AUTOCAD,INCLUS</t>
  </si>
  <si>
    <t>01.050.0375-A</t>
  </si>
  <si>
    <t>01.050.0376-0</t>
  </si>
  <si>
    <t>PROJETO EXECUTIVO DE INSTALACAO DE INCENDIO E SPDA,CONSIDERA</t>
  </si>
  <si>
    <t>NDO PROJETO BASICO EXISTENTE,PARA PREDIOS ESCOLARES E/OU ADM</t>
  </si>
  <si>
    <t>INISTRATIVOS ATE 500M2,APRESENTADO EM AUTOCAD,INCLUSIVE AS L</t>
  </si>
  <si>
    <t>01.050.0376-A</t>
  </si>
  <si>
    <t>01.050.0377-0</t>
  </si>
  <si>
    <t>INISTRATIVOS DE 501 ATE 3000M2,APRESENTADO EM AUTOCAD,INCLUS</t>
  </si>
  <si>
    <t>01.050.0377-A</t>
  </si>
  <si>
    <t>01.050.0378-0</t>
  </si>
  <si>
    <t>INISTRATIVOS ACIMA DE 3000M2,APRESENTADO EM AUTOCAD,INCLUSIV</t>
  </si>
  <si>
    <t>E AS LEGALIZACOES PERTINENTES</t>
  </si>
  <si>
    <t>01.050.0378-A</t>
  </si>
  <si>
    <t>01.050.0379-0</t>
  </si>
  <si>
    <t>NDO PROJETO BASICO EXISTENTE,PARA PREDIOS CULTURAIS ATE 500M</t>
  </si>
  <si>
    <t>01.050.0379-A</t>
  </si>
  <si>
    <t>01.050.0380-0</t>
  </si>
  <si>
    <t>NDO PROJETO BASICO EXISTENTE,PARA PREDIOS CULTURAIS ACIMA DE</t>
  </si>
  <si>
    <t> 500M2,APRESENTADO EM AUTOCAD,INCLUSIVE AS LEGALIZACOES PERT</t>
  </si>
  <si>
    <t>01.050.0380-A</t>
  </si>
  <si>
    <t>01.050.0381-0</t>
  </si>
  <si>
    <t>NDO PROJETO BASICO EXISTENTE,PARA PREDIOS HOSPITALARES,APRES</t>
  </si>
  <si>
    <t>01.050.0381-A</t>
  </si>
  <si>
    <t>01.050.0382-0</t>
  </si>
  <si>
    <t>NDO PROJETO BASICO EXISTENTE,PARA HABITACOES/EDIFICIOS ATE 5</t>
  </si>
  <si>
    <t>00M2,APRESENTADO EM AUTOCAD,INCLUSIVE AS LEGALIZACOES PERTIN</t>
  </si>
  <si>
    <t>01.050.0382-A</t>
  </si>
  <si>
    <t>01.050.0383-0</t>
  </si>
  <si>
    <t>NDO PROJETO BASICO EXISTENTE,PARA HABITACOES/EDIFICIOS DE 50</t>
  </si>
  <si>
    <t>1 ATE 3000M2,APRESENTADO EM AUTOCAD,INCLUSIVE AS LEGALIZACOE</t>
  </si>
  <si>
    <t>01.050.0383-A</t>
  </si>
  <si>
    <t>01.050.0384-0</t>
  </si>
  <si>
    <t>NDO PROJETO BASICO EXISTENTE,PARA HABITACOES/EDIFICIOS ACIMA</t>
  </si>
  <si>
    <t>DE 3000M2,APRESENTADO EM AUTOCAD,INCLUSIVE AS LEGALIZACOES P</t>
  </si>
  <si>
    <t>01.050.0384-A</t>
  </si>
  <si>
    <t>01.050.0385-0</t>
  </si>
  <si>
    <t>NDO PROJETO BASICO EXISTENTE,PARA HABITACAO/LOTEAMENTO ATE 3</t>
  </si>
  <si>
    <t>6000M2,APRESENTADO EM AUTOCAD,INCLUSIVE AS LEGALIZACOES PERT</t>
  </si>
  <si>
    <t>01.050.0385-A</t>
  </si>
  <si>
    <t>01.050.0386-0</t>
  </si>
  <si>
    <t>NDO PROJETO BASICO EXISTENTE,PARA HABITACAO/LOTEAMENTO ACIMA</t>
  </si>
  <si>
    <t>DE 36000M2,APRESENTADO EM AUTOCAD,INCLUSIVE AS LEGALIZACOES</t>
  </si>
  <si>
    <t>01.050.0386-A</t>
  </si>
  <si>
    <t>01.050.0387-0</t>
  </si>
  <si>
    <t>PROJETO BASICO DE INSTALACAO DE GAS PARA PREDIOS ESCOLARES E</t>
  </si>
  <si>
    <t>/OU ADMINISTRATIVOS ATE 500M2,APRESENTADO EM AUTOCAD,INCLUSI</t>
  </si>
  <si>
    <t>01.050.0387-A</t>
  </si>
  <si>
    <t>01.050.0388-0</t>
  </si>
  <si>
    <t>/OU ADMINISTRATIVOS ACIMA DE 500M2,APRESENTADO EM AUTOCAD,IN</t>
  </si>
  <si>
    <t>01.050.0388-A</t>
  </si>
  <si>
    <t>01.050.0389-0</t>
  </si>
  <si>
    <t>PROJETO BASICO DE INSTALACAO DE GAS PARA PREDIOS CULTURAIS,A</t>
  </si>
  <si>
    <t>PRESENTADO EM AUTOCAD,INCLUSIVE AS LEGALIZACOES PERTINENTES</t>
  </si>
  <si>
    <t>01.050.0389-A</t>
  </si>
  <si>
    <t>01.050.0390-0</t>
  </si>
  <si>
    <t>PROJETO BASICO DE INSTALACAO DE GAS PARA PREDIOS HOSPITALARE</t>
  </si>
  <si>
    <t>S ATE 4000M2,APRESENTADO EM AUTOCAD,INCLUSIVE AS LEGALIZACOE</t>
  </si>
  <si>
    <t>01.050.0390-A</t>
  </si>
  <si>
    <t>01.050.0391-0</t>
  </si>
  <si>
    <t>S ACIMA DE 4000M2,APRESENTADO EM AUTOCAD,INCLUSIVE AS LEGALI</t>
  </si>
  <si>
    <t>01.050.0391-A</t>
  </si>
  <si>
    <t>01.050.0392-0</t>
  </si>
  <si>
    <t>PROJETO BASICO DE INSTALACAO DE GAS PARA HABITACOES/EDIFICIO</t>
  </si>
  <si>
    <t>S ATE 500M2,APRESENTADO EM AUTOCAD,INCLUSIVE AS LEGALIZACOES</t>
  </si>
  <si>
    <t>01.050.0392-A</t>
  </si>
  <si>
    <t>01.050.0393-0</t>
  </si>
  <si>
    <t>S ACIMA DE 500M2,APRESENTADO EM AUTOCAD,INCLUSIVE AS LEGALIZ</t>
  </si>
  <si>
    <t>01.050.0393-A</t>
  </si>
  <si>
    <t>01.050.0394-0</t>
  </si>
  <si>
    <t>PROJETO BASICO DE INSTALACAO DE GAS PARA HABITACAO/LOTEAMENT</t>
  </si>
  <si>
    <t>O ACIMA DE 12000M2,APRESENTADO EM AUTOCAD,INCLUSIVE AS LEGAL</t>
  </si>
  <si>
    <t>01.050.0394-A</t>
  </si>
  <si>
    <t>01.050.0395-0</t>
  </si>
  <si>
    <t>01.050.0395-A</t>
  </si>
  <si>
    <t>01.050.0396-0</t>
  </si>
  <si>
    <t>PROJETO EXECUTIVO DE INSTALACAO DE GAS,CONSIDERANDO O PROJET</t>
  </si>
  <si>
    <t>O BASICO EXISTENTE,PARA PREDIOS ESCOLARES E/OU ADMINISTRATIV</t>
  </si>
  <si>
    <t>OS ATE 500M2,APRESENTADO EM AUTOCAD,INCLUSIVE AS LEGALIZACOE</t>
  </si>
  <si>
    <t>01.050.0396-A</t>
  </si>
  <si>
    <t>01.050.0397-0</t>
  </si>
  <si>
    <t>OS ACIMA DE 500M2,APRESENTADO EM AUTOCAD,INCLUSIVE AS LEGALI</t>
  </si>
  <si>
    <t>01.050.0397-A</t>
  </si>
  <si>
    <t>01.050.0398-0</t>
  </si>
  <si>
    <t>O BASICO EXISTENTE,PARA PREDIOS CULTURAIS,APRESENTADO EM AUT</t>
  </si>
  <si>
    <t>01.050.0398-A</t>
  </si>
  <si>
    <t>01.050.0399-0</t>
  </si>
  <si>
    <t>O BASICO EXISTENTE,PARA PREDIOS HOSPITALARES ATE 4000M2,APRE</t>
  </si>
  <si>
    <t>01.050.0399-A</t>
  </si>
  <si>
    <t>01.050.0400-0</t>
  </si>
  <si>
    <t>O BASICO EXISTENTE,PARA PREDIOS HOSPITALARES ACIMA DE 4000M2</t>
  </si>
  <si>
    <t>01.050.0400-A</t>
  </si>
  <si>
    <t>01.050.0401-0</t>
  </si>
  <si>
    <t>O BASICO EXISTENTE,PARA HABITACOES/EDIFICIOS ATE 500M2,APRES</t>
  </si>
  <si>
    <t>01.050.0401-A</t>
  </si>
  <si>
    <t>01.050.0402-0</t>
  </si>
  <si>
    <t>O BASICO EXISTENTE,PARA HABITACOES/EDIFICIOS ACIMA DE 500M2,</t>
  </si>
  <si>
    <t>01.050.0402-A</t>
  </si>
  <si>
    <t>01.050.0403-0</t>
  </si>
  <si>
    <t>O BASICO EXISTENTE,PARA HABITACAO/LOTEAMENTO ATE 12000M2,APR</t>
  </si>
  <si>
    <t>01.050.0403-A</t>
  </si>
  <si>
    <t>01.050.0404-0</t>
  </si>
  <si>
    <t>O BASICO EXISTENTE,PARA HABITACAO/LOTEAMENTO ACIMA DE 12000M</t>
  </si>
  <si>
    <t>01.050.0404-A</t>
  </si>
  <si>
    <t>01.050.0423-0</t>
  </si>
  <si>
    <t>PROJETO BASICO DE INSTALACAO DE TELEMATICA PARA PREDIOS ESCO</t>
  </si>
  <si>
    <t>LARES E/OU ADMINISTRATIVOS ATE 500M2,APRESENTADO EM AUTOCAD,</t>
  </si>
  <si>
    <t>01.050.0423-A</t>
  </si>
  <si>
    <t>01.050.0424-0</t>
  </si>
  <si>
    <t>LARES E/OU ADMINISTRATIVOS ACIMA DE 500M2,APRESENTADO EM AUT</t>
  </si>
  <si>
    <t>01.050.0424-A</t>
  </si>
  <si>
    <t>01.050.0425-0</t>
  </si>
  <si>
    <t>PROJETO BASICO DE INSTALACAO DE TELEMATICA PARA PREDIOS CULT</t>
  </si>
  <si>
    <t>URAIS ATE 500M2,APRESENTADO EM AUTOCAD,INCLUSIVE AS LEGALIZA</t>
  </si>
  <si>
    <t>COES PERTINENTES</t>
  </si>
  <si>
    <t>01.050.0425-A</t>
  </si>
  <si>
    <t>01.050.0426-0</t>
  </si>
  <si>
    <t>URAIS ACIMA DE 500M2,APRESENTADO EM AUTOCAD,INCLUSIVE AS LEG</t>
  </si>
  <si>
    <t>01.050.0426-A</t>
  </si>
  <si>
    <t>01.050.0427-0</t>
  </si>
  <si>
    <t>PROJETO BASICO DE INSTALACAO DE TELEMATICA PARA PREDIOS HOSP</t>
  </si>
  <si>
    <t>ITALARES,APRESENTADO EM AUTOCAD,INCLUSIVE AS LEGALIZACOES PE</t>
  </si>
  <si>
    <t>01.050.0427-A</t>
  </si>
  <si>
    <t>01.050.0428-0</t>
  </si>
  <si>
    <t>PROJETO BASICO DE INSTALACAO DE TELEMATICA PARA HABITACOES/E</t>
  </si>
  <si>
    <t>DIFICIOS ATE 500M2,APRESENTADO EM AUTOCAD,INCLUSIVE AS LEGAL</t>
  </si>
  <si>
    <t>01.050.0428-A</t>
  </si>
  <si>
    <t>01.050.0429-0</t>
  </si>
  <si>
    <t>DIFICIOS DE 501 ATE 3000M2,APRESENTADO EM AUTOCAD,INCLUSIVE</t>
  </si>
  <si>
    <t>01.050.0429-A</t>
  </si>
  <si>
    <t>01.050.0430-0</t>
  </si>
  <si>
    <t>PROJETO BASICO DE INSTALACAO DE TELEMATICA PARA HABITACAO/LO</t>
  </si>
  <si>
    <t>TEAMENTO ATE 12000M2,APRESENTADO EM AUTOCAD,INCLUSIVE AS LEG</t>
  </si>
  <si>
    <t>01.050.0430-A</t>
  </si>
  <si>
    <t>01.050.0431-0</t>
  </si>
  <si>
    <t>TEAMENTO ACIMA DE 12000M2,APRESENTADO EM AUTOCAD,INCLUSIVE A</t>
  </si>
  <si>
    <t>01.050.0431-A</t>
  </si>
  <si>
    <t>01.050.0432-0</t>
  </si>
  <si>
    <t>PROJETO EXECUTIVO DE INSTALACAO DE TELEMATICA,CONSIDERANDO O</t>
  </si>
  <si>
    <t> PROJETO BASICO EXISTENTE,PARA PREDIOS ESCOLARES E/OU ADMINI</t>
  </si>
  <si>
    <t>STRATIVOS ATE 500M2,APRESENTADO EM AUTOCAD,INCLUSIVE AS LEGA</t>
  </si>
  <si>
    <t>LIZACOES PERTINENTES</t>
  </si>
  <si>
    <t>01.050.0432-A</t>
  </si>
  <si>
    <t>01.050.0433-0</t>
  </si>
  <si>
    <t>STRATIVOS ACIMA DE 500M2,APRESENTADO EM AUTOCAD,INCLUSIVE AS</t>
  </si>
  <si>
    <t> LEGALIZACOES PERTINENTES</t>
  </si>
  <si>
    <t>01.050.0433-A</t>
  </si>
  <si>
    <t>01.050.0434-0</t>
  </si>
  <si>
    <t> PROJETO BASICO EXISTENTE,PARA PREDIOS CULTURAIS ATE 500M2,A</t>
  </si>
  <si>
    <t>01.050.0434-A</t>
  </si>
  <si>
    <t>01.050.0435-0</t>
  </si>
  <si>
    <t> PROJETO BASICO EXISTENTE,PARA PREDIOS CULTURAIS ACIMA DE 50</t>
  </si>
  <si>
    <t>0M2,APRESENTADO EM AUTOCAD,INCLUSIVE AS LEGALIZACOES PERTINE</t>
  </si>
  <si>
    <t>01.050.0435-A</t>
  </si>
  <si>
    <t>01.050.0436-0</t>
  </si>
  <si>
    <t> PROJETO BASICO EXISTENTE,PARA PREDIOS HOSPITALARES,APRESENT</t>
  </si>
  <si>
    <t>01.050.0436-A</t>
  </si>
  <si>
    <t>01.050.0437-0</t>
  </si>
  <si>
    <t> PROJETO BASICO EXISTENTE,PARA HABITACOES/EDIFICIOS ATE 500M</t>
  </si>
  <si>
    <t>01.050.0437-A</t>
  </si>
  <si>
    <t>01.050.0438-0</t>
  </si>
  <si>
    <t> PROJETO BASICO EXISTENTE,PARA HABITACOES/EDIFICIOS DE 501 A</t>
  </si>
  <si>
    <t>TE 3000M2,APRESENTADO EM AUTOCAD,INCLUSIVE AS LEGALIZACOES P</t>
  </si>
  <si>
    <t>01.050.0438-A</t>
  </si>
  <si>
    <t>01.050.0439-0</t>
  </si>
  <si>
    <t> PROJETO BASICO EXISTENTE,PARA HABITACAO/LOTEAMENTO ATE 1200</t>
  </si>
  <si>
    <t>01.050.0439-A</t>
  </si>
  <si>
    <t>01.050.0440-0</t>
  </si>
  <si>
    <t> PROJETO BASICO EXISTENTE,PARA HABITACAO/LOTEAMENTO ACIMA DE</t>
  </si>
  <si>
    <t> 12000M2,APRESENTADO EM AUTOCAD,INCLUSIVE AS LEGALIZACOES PE</t>
  </si>
  <si>
    <t>01.050.0440-A</t>
  </si>
  <si>
    <t>01.050.0441-0</t>
  </si>
  <si>
    <t>PROJETO BASICO DE INSTALACAO DE ESGOTO SANITARIO E AGUAS PLU</t>
  </si>
  <si>
    <t>VIAIS PARA PREDIOS ESCOLARES E/OU ADMINISTRATIVOS ATE 500M2,</t>
  </si>
  <si>
    <t>01.050.0441-A</t>
  </si>
  <si>
    <t>01.050.0442-0</t>
  </si>
  <si>
    <t>VIAIS PARA PREDIOS ESCOLARES E/OU ADMINISTRATIVOS DE 501 ATE</t>
  </si>
  <si>
    <t> 3000M2,APRESENTADO EM AUTOCAD,INCLUSIVE AS LEGALIZACOES PER</t>
  </si>
  <si>
    <t>TINENTES</t>
  </si>
  <si>
    <t>01.050.0442-A</t>
  </si>
  <si>
    <t>01.050.0443-0</t>
  </si>
  <si>
    <t>VIAIS PARA PREDIOS ESCOLARES E/OU ADMINISTRATIVOS ACIMA DE 3</t>
  </si>
  <si>
    <t>000M2,APRESENTADO EM AUTOCAD,INCLUSIVE AS LEGALIZACOES PERTI</t>
  </si>
  <si>
    <t>NENTES</t>
  </si>
  <si>
    <t>01.050.0443-A</t>
  </si>
  <si>
    <t>01.050.0444-0</t>
  </si>
  <si>
    <t>VIAIS PARA PREDIOS CULTURAIS,APRESENTADO EM AUTOCAD,INCLUSIV</t>
  </si>
  <si>
    <t>01.050.0444-A</t>
  </si>
  <si>
    <t>01.050.0445-0</t>
  </si>
  <si>
    <t>VIAIS PARA PREDIOS HOSPITALARES ATE 4000M2,APRESENTADO EM AU</t>
  </si>
  <si>
    <t>01.050.0445-A</t>
  </si>
  <si>
    <t>01.050.0446-0</t>
  </si>
  <si>
    <t>VIAIS PARA PREDIOS HOSPITALARES ACIMA DE 4000M2,APRESENTADO</t>
  </si>
  <si>
    <t>01.050.0446-A</t>
  </si>
  <si>
    <t>01.050.0447-0</t>
  </si>
  <si>
    <t>VIAIS PARA URBANIZACAO ATE 15000M2,APRESENTADO EM AUTOCAD,IN</t>
  </si>
  <si>
    <t>01.050.0447-A</t>
  </si>
  <si>
    <t>01.050.0448-0</t>
  </si>
  <si>
    <t>VIAIS PARA URBANIZACAO ACIMA DE 15000M2,APRESENTADO EM AUTOC</t>
  </si>
  <si>
    <t>01.050.0448-A</t>
  </si>
  <si>
    <t>01.050.0449-0</t>
  </si>
  <si>
    <t>VIAIS PARA HABITACAO/LOTEAMENTO ATE 12000M2,APRESENTADO EM A</t>
  </si>
  <si>
    <t>01.050.0449-A</t>
  </si>
  <si>
    <t>01.050.0450-0</t>
  </si>
  <si>
    <t>VIAIS PARA HABITACAO/LOTEAMENTO DE 12001 ATE 36000M2,APRESEN</t>
  </si>
  <si>
    <t>TADO EM AUTOCAD,INCLUSIVE AS LEGALIZACOES PERTINENTES</t>
  </si>
  <si>
    <t>01.050.0450-A</t>
  </si>
  <si>
    <t>01.050.0451-0</t>
  </si>
  <si>
    <t>VIAIS PARA HABITACAO/LOTEAMENTO ACIMA DE 36000M2,APRESENTADO</t>
  </si>
  <si>
    <t>01.050.0451-A</t>
  </si>
  <si>
    <t>01.050.0452-0</t>
  </si>
  <si>
    <t>PLUVIAIS,CONSIDERANDO O PROJETO BASICO EXISTENTE,PARA PREDIO</t>
  </si>
  <si>
    <t>S ESCOLARES E/OU ADMINISTRATIVOS ATE 500M2,APRESENTADO EM AU</t>
  </si>
  <si>
    <t>01.050.0452-A</t>
  </si>
  <si>
    <t>01.050.0453-0</t>
  </si>
  <si>
    <t>S ESCOLARES E/OU ADMINISTRATIVOS DE 501 ATE 3000M2,APRESENTA</t>
  </si>
  <si>
    <t>01.050.0453-A</t>
  </si>
  <si>
    <t>01.050.0454-0</t>
  </si>
  <si>
    <t>S ESCOLARES E/OU ADMINISTRATIVOS ACIMA DE 3000M2,APRESENTADO</t>
  </si>
  <si>
    <t>01.050.0454-A</t>
  </si>
  <si>
    <t>01.050.0455-0</t>
  </si>
  <si>
    <t>S CULTURAIS,APRESENTADO EM AUTOCAD,INCLUSIVE AS LEGALIZACOES</t>
  </si>
  <si>
    <t>01.050.0456-0</t>
  </si>
  <si>
    <t>S HOSPITALARES ATE 4000M2,APRESENTADO EM AUTOCAD,INCLUSIVE A</t>
  </si>
  <si>
    <t>01.050.0456-A</t>
  </si>
  <si>
    <t>01.050.0457-0</t>
  </si>
  <si>
    <t>S HOSPITALARES ACIMA DE 4000M2,APRESENTADO EM AUTOCAD,INCLUS</t>
  </si>
  <si>
    <t>01.050.0457-A</t>
  </si>
  <si>
    <t>01.050.0458-0</t>
  </si>
  <si>
    <t>PLUVIAIS,CONSIDERANDO O PROJETO BASICO EXISTENTE,PARA URBANI</t>
  </si>
  <si>
    <t>ZACAO ATE 15000M2,APRESENTADO EM AUTOCAD,INCLUSIVE AS LEGALI</t>
  </si>
  <si>
    <t>01.050.0458-A</t>
  </si>
  <si>
    <t>01.050.0459-0</t>
  </si>
  <si>
    <t>ZACAO ACIMA DE 15000M2,APRESENTADO EM AUTOCAD,INCLUSIVE AS L</t>
  </si>
  <si>
    <t>01.050.0459-A</t>
  </si>
  <si>
    <t>01.050.0460-0</t>
  </si>
  <si>
    <t>PLUVIAIS,CONSIDERANDO O PROJETO BASICO EXISTENTE,PARA HABITA</t>
  </si>
  <si>
    <t>CAO/LOTEAMENTO ATE 12000M2,APRESENTADO EM AUTOCAD,INCLUSIVE</t>
  </si>
  <si>
    <t>01.050.0460-A</t>
  </si>
  <si>
    <t>01.050.0461-0</t>
  </si>
  <si>
    <t>CAO/LOTEAMENTO DE 12001 ATE 36000M2,APRESENTADO EM AUTOCAD,I</t>
  </si>
  <si>
    <t>01.050.0461-A</t>
  </si>
  <si>
    <t>01.050.0462-0</t>
  </si>
  <si>
    <t>CAO/LOTEAMENTO ACIMA DE 36000M2,APRESENTADO EM AUTOCAD,INCLU</t>
  </si>
  <si>
    <t>01.050.0462-A</t>
  </si>
  <si>
    <t>01.050.0463-0</t>
  </si>
  <si>
    <t>PROJETO BASICO DE INSTALACAO HIDRAULICA PARA PREDIOS ESCOLAR</t>
  </si>
  <si>
    <t>ES E/OU ADMINISTRATIVOS ATE 500M2,APRESENTADO EM AUTOCAD,INC</t>
  </si>
  <si>
    <t>LUSIVE EM AUTOCAD,INCLUSIVE AS LEGALIZACOES PERTINENTES</t>
  </si>
  <si>
    <t>01.050.0463-A</t>
  </si>
  <si>
    <t>01.050.0464-0</t>
  </si>
  <si>
    <t>ES E/OU ADMINISTRATIVOS DE 501 ATE 3000M2,APRESENTADO EM AUT</t>
  </si>
  <si>
    <t>01.050.0464-A</t>
  </si>
  <si>
    <t>01.050.0465-0</t>
  </si>
  <si>
    <t>ES E/OU ADMINISTRATIVOS ACIMA DE 3000M2,APRESENTADO EM AUTOC</t>
  </si>
  <si>
    <t>01.050.0465-A</t>
  </si>
  <si>
    <t>01.050.0466-0</t>
  </si>
  <si>
    <t>PROJETO BASICO DE INSTALACAO HIDRAULICA PARA PREDIOS CULTURA</t>
  </si>
  <si>
    <t>IS,APRESENTADO EM AUTOCAD,INCLUSIVE AS LEGALIZACOES PERTINEN</t>
  </si>
  <si>
    <t>01.050.0466-A</t>
  </si>
  <si>
    <t>01.050.0467-0</t>
  </si>
  <si>
    <t>PROJETO BASICO DE INSTALACAO HIDRAULICA PARA PREDIOS HOSPITA</t>
  </si>
  <si>
    <t>LARES ATE 4000M2,APRESENTADO EM AUTOCAD,INCLUSIVE AS LEGALIZ</t>
  </si>
  <si>
    <t>01.050.0467-A</t>
  </si>
  <si>
    <t>01.050.0468-0</t>
  </si>
  <si>
    <t>LARES ACIMA DE 4000M2,APRESENTADO EM AUTOCAD,INCLUSIVE AS LE</t>
  </si>
  <si>
    <t>GALIZACOES PERTINENTES</t>
  </si>
  <si>
    <t>01.050.0468-A</t>
  </si>
  <si>
    <t>01.050.0469-0</t>
  </si>
  <si>
    <t>PROJETO BASICO DE INSTALACAO HIDRAULICA PARA HABITACOES/EDIF</t>
  </si>
  <si>
    <t>ICIOS ATE 500M2,APRESENTADO EM AUTOCAD,INCLUSIVE AS LEGALIZA</t>
  </si>
  <si>
    <t>01.050.0469-A</t>
  </si>
  <si>
    <t>01.050.0470-0</t>
  </si>
  <si>
    <t>ICIOS DE 501 ATE 3000M2,APRESENTADO EM AUTOCAD,INCLUSIVE AS</t>
  </si>
  <si>
    <t>01.050.0470-A</t>
  </si>
  <si>
    <t>01.050.0471-0</t>
  </si>
  <si>
    <t>ICIOS ACIMA DE 3000M2,APRESENTADO EM AUTOCAD,INCLUSIVE AS LE</t>
  </si>
  <si>
    <t>01.050.0471-A</t>
  </si>
  <si>
    <t>01.050.0472-0</t>
  </si>
  <si>
    <t>PROJETO BASICO DE INSTALACAO HIDRAULICA PARA URBANIZACAO ATE</t>
  </si>
  <si>
    <t> 15000M2,APRESENTADO EM AUTOCAD,INCLUSIVE AS LEGALIZACOES PE</t>
  </si>
  <si>
    <t>01.050.0472-A</t>
  </si>
  <si>
    <t>01.050.0473-0</t>
  </si>
  <si>
    <t>PROJETO BASICO DE INSTALACAO HIDRAULICA PARA URBANIZACAO ACI</t>
  </si>
  <si>
    <t>MA DE 15000M2,APRESENTADO EM AUTOCAD,INCLUSIVE AS LEGALIZACO</t>
  </si>
  <si>
    <t>01.050.0473-A</t>
  </si>
  <si>
    <t>01.050.0474-0</t>
  </si>
  <si>
    <t>PROJETO BASICO DE INSTALACAO HIDRAULICA PARA HABITACAO/LOTEA</t>
  </si>
  <si>
    <t>MENTO ATE 12000M2,APRESENTADO EM AUTOCAD,INCLUSIVE AS LEGALI</t>
  </si>
  <si>
    <t>01.050.0474-A</t>
  </si>
  <si>
    <t>01.050.0475-0</t>
  </si>
  <si>
    <t>MENTO DE 12001 ATE 36000M2,APRESENTADO EM AUTOCAD,INCLUSIVE</t>
  </si>
  <si>
    <t>01.050.0475-A</t>
  </si>
  <si>
    <t>01.050.0476-0</t>
  </si>
  <si>
    <t>MENTO ACIMA DE 36000M2,APRESENTADO EM AUTOCAD,INCLUSIVE AS L</t>
  </si>
  <si>
    <t>01.050.0476-A</t>
  </si>
  <si>
    <t>01.050.0478-0</t>
  </si>
  <si>
    <t>PROJETO EXECUTIVO DE INSTALACAO HIDRAULICA,CONSIDERANDO O PR</t>
  </si>
  <si>
    <t>OJETO BASICO EXISTENTE,PARA PREDIOS ESCOLARES E/OU ADMINISTR</t>
  </si>
  <si>
    <t>ATIVOS ATE 500M2,APRESENTADO EM AUTOCAD,INCLUSIVE AS LEGALIZ</t>
  </si>
  <si>
    <t>01.050.0478-A</t>
  </si>
  <si>
    <t>01.050.0479-0</t>
  </si>
  <si>
    <t>ATIVOS DE 501 ATE 3000M2,APRESENTADO EM AUTOCAD,INCLUSIVE AS</t>
  </si>
  <si>
    <t>01.050.0479-A</t>
  </si>
  <si>
    <t>01.050.0480-0</t>
  </si>
  <si>
    <t>ATIVOS ACIMA DE 3000M2,APRESENTADO EM AUTOCAD,INCLUSIVE AS L</t>
  </si>
  <si>
    <t>01.050.0480-A</t>
  </si>
  <si>
    <t>01.050.0481-0</t>
  </si>
  <si>
    <t>OJETO BASICO EXISTENTE,PARA PREDIOS CULTURAIS,APRESENTADO EM</t>
  </si>
  <si>
    <t>01.050.0482-0</t>
  </si>
  <si>
    <t>OJETO BASICO EXISTENTE,PARA PREDIOS HOSPITALARES ATE 4000M2,</t>
  </si>
  <si>
    <t>01.050.0482-A</t>
  </si>
  <si>
    <t>01.050.0483-0</t>
  </si>
  <si>
    <t>OJETO BASICO EXISTENTE,PARA PREDIOS HOSPITALARES ACIMA DE 40</t>
  </si>
  <si>
    <t>01.050.0483-A</t>
  </si>
  <si>
    <t>01.050.0484-0</t>
  </si>
  <si>
    <t>OJETO BASICO EXISTENTE,PARA HABITACOES/EDIFICIOS ATE 500M2,A</t>
  </si>
  <si>
    <t>01.050.0484-A</t>
  </si>
  <si>
    <t>01.050.0485-0</t>
  </si>
  <si>
    <t>OJETO BASICO EXISTENTE,PARA HABITACOES/EDIFICIOS DE 501 ATE</t>
  </si>
  <si>
    <t>3000M2,APRESENTADO EM AUTOCAD,INCLUSIVE AS LEGALIZACOES PERT</t>
  </si>
  <si>
    <t>01.050.0485-A</t>
  </si>
  <si>
    <t>01.050.0486-0</t>
  </si>
  <si>
    <t>OJETO BASICO EXISTENTE,PARA HABITACOES/EDIFICIOS ACIMA DE 30</t>
  </si>
  <si>
    <t>01.050.0486-A</t>
  </si>
  <si>
    <t>01.050.0487-0</t>
  </si>
  <si>
    <t>OJETO BASICO EXISTENTE,PARA URBANIZACAO ATE 15000M2,APRESENT</t>
  </si>
  <si>
    <t>01.050.0487-A</t>
  </si>
  <si>
    <t>01.050.0488-0</t>
  </si>
  <si>
    <t>OJETO BASICO EXISTENTE,PARA URBANIZACAO ACIMA DE 15000M2,APR</t>
  </si>
  <si>
    <t>01.050.0488-A</t>
  </si>
  <si>
    <t>01.050.0489-0</t>
  </si>
  <si>
    <t>OJETO BASICO EXISTENTE,PARA HABITACAO/LOTEAMENTO ATE 12000M,</t>
  </si>
  <si>
    <t>01.050.0489-A</t>
  </si>
  <si>
    <t>01.050.0490-0</t>
  </si>
  <si>
    <t>OJETO BASICO EXISTENTE,PARA HABITACAO/LOTEAMENTO DE 12001 AT</t>
  </si>
  <si>
    <t>E 36000M2,APRESENTADO EM AUTOCAD,INCLUSIVE AS LEGALIZACOES P</t>
  </si>
  <si>
    <t>01.050.0490-A</t>
  </si>
  <si>
    <t>01.050.0491-0</t>
  </si>
  <si>
    <t>OJETO BASICO EXISTENTE,PARA HABITACAO/LOTEAMENTO ACIMA DE 36</t>
  </si>
  <si>
    <t>01.050.0491-A</t>
  </si>
  <si>
    <t>01.050.0493-0</t>
  </si>
  <si>
    <t>PROJETO BASICO DE INSTALACAO ELETRICA PARA PREDIOS ESCOLARES</t>
  </si>
  <si>
    <t> E/OU ADMINISTRATIVOS ATE 500M2,APRESENTADO EM AUTOCAD,INCLU</t>
  </si>
  <si>
    <t>01.050.0493-A</t>
  </si>
  <si>
    <t>01.050.0494-0</t>
  </si>
  <si>
    <t> E/OU ADMINISTRATIVOS DE 501 ATE 3000M2,APRESENTADO EM AUTOC</t>
  </si>
  <si>
    <t>01.050.0494-A</t>
  </si>
  <si>
    <t>01.050.0495-0</t>
  </si>
  <si>
    <t> E/OU ADMINISTRATIVOS ACIMA DE 3000M2,APRESENTADO EM AUTOCAD</t>
  </si>
  <si>
    <t>01.050.0495-A</t>
  </si>
  <si>
    <t>01.050.0496-0</t>
  </si>
  <si>
    <t>PROJETO BASICO DE INSTALACAO ELETRICA PARA PREDIOS CULTURAIS</t>
  </si>
  <si>
    <t> ATE 3000M2,APRESENTADO EM AUTOCAD,INCLUSIVE AS LEGALIZACOES</t>
  </si>
  <si>
    <t>01.050.0496-A</t>
  </si>
  <si>
    <t>01.050.0497-0</t>
  </si>
  <si>
    <t> ACIMA DE 3000M2,APRESENTADO EM AUTOCAD,INCLUSIVE AS LEGALIZ</t>
  </si>
  <si>
    <t>01.050.0497-A</t>
  </si>
  <si>
    <t>01.050.0498-0</t>
  </si>
  <si>
    <t>PROJETO BASICO DE INSTALACAO ELETRICA PARA PREDIOS HOSPITALA</t>
  </si>
  <si>
    <t>RES,APRESENTADO EM AUTOCAD,INCLUSIVE AS LEGALIZACOES PERTINE</t>
  </si>
  <si>
    <t>01.050.0498-A</t>
  </si>
  <si>
    <t>01.050.0499-0</t>
  </si>
  <si>
    <t>PROJETO BASICO DE INSTALACAO ELETRICA PARA HABITACOES/EDIFIC</t>
  </si>
  <si>
    <t>IOS ATE 500M2,APRESENTADO EM AUTOCAD,INCLUSIVE AS LEGALIZACO</t>
  </si>
  <si>
    <t>01.050.0499-A</t>
  </si>
  <si>
    <t>01.050.0500-0</t>
  </si>
  <si>
    <t>IOS DE 501 ATE 3000M2,APRESENTADO EM AUTOCAD,INCLUSIVE AS LE</t>
  </si>
  <si>
    <t>01.050.0500-A</t>
  </si>
  <si>
    <t>01.050.0501-0</t>
  </si>
  <si>
    <t>IOS ACIMA DE 3000M2,APRESENTADO EM AUTOCAD,INCLUSIVE AS LEGA</t>
  </si>
  <si>
    <t>01.050.0501-A</t>
  </si>
  <si>
    <t>01.050.0502-0</t>
  </si>
  <si>
    <t>PROJETO BASICO DE INSTALACAO ELETRICA PARA URBANIZACAO ATE 1</t>
  </si>
  <si>
    <t>5000M2,APRESENTADO EM AUTOCAD,INCLUSIVE AS LEGALIZACOES PERT</t>
  </si>
  <si>
    <t>01.050.0502-A</t>
  </si>
  <si>
    <t>01.050.0503-0</t>
  </si>
  <si>
    <t>PROJETO BASICO DE INSTALACAO ELETRICA PARA URBANIZACAO ACIMA</t>
  </si>
  <si>
    <t> DE 15000M2,APRESENTADO EM AUTOCAD,INCLUSIVE AS LEGALIZACOES</t>
  </si>
  <si>
    <t>01.050.0503-A</t>
  </si>
  <si>
    <t>01.050.0504-0</t>
  </si>
  <si>
    <t>PROJETO BASICO DE INSTALACAO ELETRICA PARA HABITACAO/LOTEAME</t>
  </si>
  <si>
    <t>NTO ATE 12000M2,APRESENTADO EM AUTOCAD,INCLUSIVE AS LEGALIZA</t>
  </si>
  <si>
    <t>01.050.0504-A</t>
  </si>
  <si>
    <t>01.050.0505-0</t>
  </si>
  <si>
    <t>NTO DE 12001 ATE 36000M2,APRESENTADO EM AUTOCAD,INCLUSIVE AS</t>
  </si>
  <si>
    <t>01.050.0505-A</t>
  </si>
  <si>
    <t>01.050.0506-0</t>
  </si>
  <si>
    <t>NTO ACIMA DE 36000M2,APRESENTADO EM AUTOCAD,INCLUSIVE AS LEG</t>
  </si>
  <si>
    <t>01.050.0506-A</t>
  </si>
  <si>
    <t>01.050.0508-0</t>
  </si>
  <si>
    <t>PROJETO BASICO DE SISTEMA DE AR CONDICIONADO E EXAUSTAO MECA</t>
  </si>
  <si>
    <t>NICA,EM AUTOCAD,PARA PREDIOS COM AREA ATE 500M2</t>
  </si>
  <si>
    <t>01.050.0508-A</t>
  </si>
  <si>
    <t>01.050.0509-0</t>
  </si>
  <si>
    <t>NICA,EM AUTOCAD,PARA PREDIOS COM AREA DE 501 ATE 3000M2</t>
  </si>
  <si>
    <t>01.050.0509-A</t>
  </si>
  <si>
    <t>01.050.0510-0</t>
  </si>
  <si>
    <t>NICA,PARA PREDIOS COM AREA ACIMA DE 3000M2</t>
  </si>
  <si>
    <t>01.050.0510-A</t>
  </si>
  <si>
    <t>01.050.0515-0</t>
  </si>
  <si>
    <t>PROJETO EXECUTIVO DE INSTALACAO ELETRICA,CONSIDERANDO O PROJ</t>
  </si>
  <si>
    <t>ETO BASICO EXISTENTE,PARA PREDIOS ESCOLARES E/OU ADMINISTRAT</t>
  </si>
  <si>
    <t>IVOS ATE 500M2,APRESENTADO EM AUTOCAD,INCLUSIVE AS LEGALIZAC</t>
  </si>
  <si>
    <t>OES PERTINENTES</t>
  </si>
  <si>
    <t>01.050.0515-A</t>
  </si>
  <si>
    <t>01.050.0516-0</t>
  </si>
  <si>
    <t>IVOS DE 501 ATE 3000M2,APRESENTADO EM AUTOCAD,INCLUSIVE AS L</t>
  </si>
  <si>
    <t>01.050.0516-A</t>
  </si>
  <si>
    <t>01.050.0517-0</t>
  </si>
  <si>
    <t>IVOS ACIMA DE 3000M2,APRESENTADO EM AUTOCAD,INCLUSIVE AS LEG</t>
  </si>
  <si>
    <t>01.050.0517-A</t>
  </si>
  <si>
    <t>01.050.0518-0</t>
  </si>
  <si>
    <t>ETO BASICO EXISTENTE,PARA PREDIOS CULTURAIS ATE 3000M2,APRES</t>
  </si>
  <si>
    <t>01.050.0519-0</t>
  </si>
  <si>
    <t>ETO BASICO EXISTENTE,PARA PREDIOS CULTURAIS ACIMA DE 3000M2,</t>
  </si>
  <si>
    <t>01.050.0519-A</t>
  </si>
  <si>
    <t>01.050.0520-0</t>
  </si>
  <si>
    <t>ETO BASICO EXISTENTE,PARA PREDIOS HOSPITALARES,APRESENTADO E</t>
  </si>
  <si>
    <t>01.050.0520-A</t>
  </si>
  <si>
    <t>01.050.0521-0</t>
  </si>
  <si>
    <t>ETO BASICO EXISTENTE,PARA HABITACOES/EDIFICIOS ATE 500M2,APR</t>
  </si>
  <si>
    <t>01.050.0521-A</t>
  </si>
  <si>
    <t>01.050.0522-0</t>
  </si>
  <si>
    <t>ETO BASICO EXISTENTE,PARA HABITACOES/EDIFICIOS DE 501 ATE 30</t>
  </si>
  <si>
    <t>01.050.0522-A</t>
  </si>
  <si>
    <t>01.050.0523-0</t>
  </si>
  <si>
    <t>ETO BASICO EXISTENTE,PARA HABITACOES/EDIFICIOS ACIMA DE 3000</t>
  </si>
  <si>
    <t>M2,APRESENTADO EM AUTOCAD,INCLUSIVE AS LEGALIZACOES PERTINEN</t>
  </si>
  <si>
    <t>01.050.0523-A</t>
  </si>
  <si>
    <t>01.050.0524-0</t>
  </si>
  <si>
    <t>ETO BASICO EXISTENTE,PARA URBANIZACAO ATE 15000M2,APRESENTAD</t>
  </si>
  <si>
    <t>01.050.0524-A</t>
  </si>
  <si>
    <t>01.050.0525-0</t>
  </si>
  <si>
    <t>ETO BASICO EXISTENTE,PARA URBANIZACAO ACIMA DE 15000M2,APRES</t>
  </si>
  <si>
    <t>01.050.0525-A</t>
  </si>
  <si>
    <t>01.050.0526-0</t>
  </si>
  <si>
    <t>ETO BASICO EXISTENTE,PARA HABITACAO/LOTEAMENTO ATE 12000M2,A</t>
  </si>
  <si>
    <t>01.050.0526-A</t>
  </si>
  <si>
    <t>01.050.0527-0</t>
  </si>
  <si>
    <t>ETO BASICO EXISTENTE,PARA HABITACAO/LOTEAMENTO DE 12001 ATE</t>
  </si>
  <si>
    <t>36000M2,APRESENTADO EM AUTOCAD,INCLUSIVE AS LEGALIZACOES PER</t>
  </si>
  <si>
    <t>01.050.0527-A</t>
  </si>
  <si>
    <t>01.050.0528-0</t>
  </si>
  <si>
    <t>ETO BASICO EXISTENTE,PARA HABITACAO/LOTEAMENTO ACIMA DE 3600</t>
  </si>
  <si>
    <t>01.050.0528-A</t>
  </si>
  <si>
    <t>01.050.0530-0</t>
  </si>
  <si>
    <t>ECANICA,CONSIDERANDO O PROJETO BASICO EXISTENTE,EM AUTOCAD,P</t>
  </si>
  <si>
    <t>ARA PREDIOS COM AREA ATE 500M2</t>
  </si>
  <si>
    <t>01.050.0531-0</t>
  </si>
  <si>
    <t>ARA PREDIOS COM AREA DE 501 ATE 3000M2</t>
  </si>
  <si>
    <t>01.050.0531-A</t>
  </si>
  <si>
    <t>01.050.0532-0</t>
  </si>
  <si>
    <t>ARA PREDIOS COM AREA ACIMA DE 3000M2</t>
  </si>
  <si>
    <t>01.050.0532-A</t>
  </si>
  <si>
    <t>01.050.0537-0</t>
  </si>
  <si>
    <t>PROJETO ESTRUTURAL BASICO PARA PREDIOS HOSPITALARES ATE 1000</t>
  </si>
  <si>
    <t>M2,APRESENTADO EM AUTOCAD NOS PADROES DA CONTRATANTE,DE ACOR</t>
  </si>
  <si>
    <t>DO COM A ABNT</t>
  </si>
  <si>
    <t>01.050.0537-A</t>
  </si>
  <si>
    <t>01.050.0538-0</t>
  </si>
  <si>
    <t>PROJETO ESTRUTURAL BASICO PARA PREDIOS HOSPITALARES DE 1001</t>
  </si>
  <si>
    <t>ATE 4000M2,APRESENTADO EM AUTOCAD NOS PADROES DA CONTRATANTE</t>
  </si>
  <si>
    <t>,DE ACORDO COM A ABNT</t>
  </si>
  <si>
    <t>01.050.0538-A</t>
  </si>
  <si>
    <t>01.050.0539-0</t>
  </si>
  <si>
    <t>PROJETO ESTRUTURAL BASICO PARA PREDIOS HOSPITALARES ACIMA DE</t>
  </si>
  <si>
    <t> 4000M2,APRESENTADO EM AUTOCAD NOS PADROES DA CONSTRATANTE,D</t>
  </si>
  <si>
    <t>E ACORDO COM A ABNT</t>
  </si>
  <si>
    <t>01.050.0539-A</t>
  </si>
  <si>
    <t>01.050.0540-0</t>
  </si>
  <si>
    <t>000M2,CONSIDERANDO O PROJETO BASICO EXISTENTE,APRESENTADO EM</t>
  </si>
  <si>
    <t> AUTOCAD NOS PADROES DA CONTRATANTE,CONSTANDO DE PLANTAS DE</t>
  </si>
  <si>
    <t>FORMA,ARMACAO E DETALHES,DE ACORDO COM A ABNT</t>
  </si>
  <si>
    <t>01.050.0540-A</t>
  </si>
  <si>
    <t>01.050.0541-0</t>
  </si>
  <si>
    <t>01 ATE 4000M2,CONSIDERANDO O PROJETO BASICO EXISTENTE,APRESE</t>
  </si>
  <si>
    <t>01.050.0541-A</t>
  </si>
  <si>
    <t>01.050.0542-0</t>
  </si>
  <si>
    <t> DE 4000M2,CONSIDERANDO O PROJETO BASICO EXISTENTE,APRESENTA</t>
  </si>
  <si>
    <t>DO EM AUTOCAD NOS PADROES DA CONTRATANTE,CONSTANDO DE PLANTA</t>
  </si>
  <si>
    <t>S DE FORMA,ARMACAO E DETALHES,DE ACORDO COM A ABNT</t>
  </si>
  <si>
    <t>01.050.0542-A</t>
  </si>
  <si>
    <t>01.050.0543-0</t>
  </si>
  <si>
    <t>PROJETO ESTRUTURAL BASICO PARA PREDIOS CULTURAIS ATE 500M2,A</t>
  </si>
  <si>
    <t>PRESENTADO EM AUTOCAD NOS PADROES DA CONTRATANTE,DE ACORDO C</t>
  </si>
  <si>
    <t>OM A ABNT</t>
  </si>
  <si>
    <t>01.050.0543-A</t>
  </si>
  <si>
    <t>01.050.0544-0</t>
  </si>
  <si>
    <t>PROJETO ESTRUTURAL BASICO PARA PREDIOS CULTURAIS DE 501 ATE</t>
  </si>
  <si>
    <t>3000M2,APRESENTADO EM AUTOCAD NOS PADROES DA CONTRATANTE,DE</t>
  </si>
  <si>
    <t>ACORDO COM A ABNT</t>
  </si>
  <si>
    <t>01.050.0544-A</t>
  </si>
  <si>
    <t>01.050.0545-0</t>
  </si>
  <si>
    <t>PROJETO ESTRUTURAL BASICO PARA PREDIOS CULTURAIS ACIMA DE 30</t>
  </si>
  <si>
    <t>00M2,APRESENTADO EM AUTOCAD NOS PADROES DA CONTRATANTE,DE AC</t>
  </si>
  <si>
    <t>ORDO COM A ABNT</t>
  </si>
  <si>
    <t>01.050.0545-A</t>
  </si>
  <si>
    <t>01.050.0546-0</t>
  </si>
  <si>
    <t>2,CONSIDERANDO O PROJETO BASICO EXISTENTE,APRESENTADO EM AUT</t>
  </si>
  <si>
    <t>OCAD NOS PADROES DA CONTRATANTE,CONSTANDO DE PLANTAS DE FORM</t>
  </si>
  <si>
    <t>A,ARMACAO E DETALHES,DE ACORDO COM A ABNT</t>
  </si>
  <si>
    <t>01.050.0547-0</t>
  </si>
  <si>
    <t>TE 3000M2,CONSIDERANDO O PROJETO BASICO EXISTENTE,APRESENTAD</t>
  </si>
  <si>
    <t>O EM AUTOCAD NOS PADROES DA CONTRATANTE,CONSTANDO DE PLANTAS</t>
  </si>
  <si>
    <t> DE FORMA,ARMACAO E DETALHES,DE ACORDO COM A ABNT</t>
  </si>
  <si>
    <t>01.050.0547-A</t>
  </si>
  <si>
    <t>01.050.0548-0</t>
  </si>
  <si>
    <t> 3000M2,CONSIDERANDO O PROJETO BASICO EXISTENTE,APRESENTADO</t>
  </si>
  <si>
    <t>EM AUTOCAD NOS PADROES DA CONTRATANTE,CONSTANDO DE PLANTAS D</t>
  </si>
  <si>
    <t>E FORMA,ARMACAO E DETALHES,DE ACORDO COM A ABNT</t>
  </si>
  <si>
    <t>01.050.0548-A</t>
  </si>
  <si>
    <t>01.050.0549-0</t>
  </si>
  <si>
    <t>PROJETO ESTRUTURAL BASICO PARA PREDIOS ESCOLARES E/OU ADMINI</t>
  </si>
  <si>
    <t>STRATIVOS ATE 500M2,APRESENTADO EM AUTOCAD NOS PADROES DA CO</t>
  </si>
  <si>
    <t>NTRATANTE,DE ACORDO COM A ABNT</t>
  </si>
  <si>
    <t>01.050.0549-A</t>
  </si>
  <si>
    <t>01.050.0550-0</t>
  </si>
  <si>
    <t>STRATIVOS DE 501 ATE 3000M2,APRESENTADO EM AUTOCAD NOS PADRO</t>
  </si>
  <si>
    <t>ES DA CONTRATANTE,DE ACORDO COM A ABNT</t>
  </si>
  <si>
    <t>01.050.0550-A</t>
  </si>
  <si>
    <t>01.050.0551-0</t>
  </si>
  <si>
    <t>STRATIVOS ACIMA DE 3000M2,APRESENTADO EM AUTOCAD NOS PADROES</t>
  </si>
  <si>
    <t> DA CONTRATANTE,DE ACORDO COM A ABNT</t>
  </si>
  <si>
    <t>01.050.0551-A</t>
  </si>
  <si>
    <t>01.050.0552-0</t>
  </si>
  <si>
    <t>PROJETO EXECUTIVO ESTRUTURAL PARA PREDIOS ESCOLARES E/OU ADM</t>
  </si>
  <si>
    <t>INISTRATIVOS ATE 500M2,CONSIDERANDO O PROJETO BASICO EXISTEN</t>
  </si>
  <si>
    <t>TE,APRESENTADO EM AUTOCAD NOS PADROES DA CONTRATANTE,CONSTAN</t>
  </si>
  <si>
    <t>DO DE PLANTAS DE FORMA,ARMACAO E DETALHES,DE ACORDO COM A AB</t>
  </si>
  <si>
    <t>NT</t>
  </si>
  <si>
    <t>01.050.0552-A</t>
  </si>
  <si>
    <t>01.050.0553-0</t>
  </si>
  <si>
    <t>INISTRATIVOS DE 501 ATE 3000M2,CONSIDERANDO O PROJETO BASICO</t>
  </si>
  <si>
    <t> EXISTENTE,APRESENTADO EM AUTOCAD NOS PADROES DA CONTRATANTE</t>
  </si>
  <si>
    <t>,CONSTANDO DE PLANTAS DE FORMA,ARMACAO E DETALHES,DE ACORDO</t>
  </si>
  <si>
    <t>COM A ABNT</t>
  </si>
  <si>
    <t>01.050.0553-A</t>
  </si>
  <si>
    <t>01.050.0554-0</t>
  </si>
  <si>
    <t>INISTRATIVOS ACIMA DE 3000M2,CONSIDERANDO O PROJETO BASICO E</t>
  </si>
  <si>
    <t>XISTENTE,APRESENTADO EM AUTOCAD NOS PADROES DA CONTRATANTE,C</t>
  </si>
  <si>
    <t>ONSTANDO DE PLANTAS DE FORMA,ARMACAO E DETALHES,DE ACORDO CO</t>
  </si>
  <si>
    <t>M A ABNT</t>
  </si>
  <si>
    <t>01.050.0554-A</t>
  </si>
  <si>
    <t>01.050.0560-0</t>
  </si>
  <si>
    <t>PROJETO BASICO DE INSTALACAO DE SEGURANCA (CFTV E SONORIZACA</t>
  </si>
  <si>
    <t>O),ATE 500M2,APRESENTADO EM AUTOCAD,INCLUSIVE AS LEGALIZACOE</t>
  </si>
  <si>
    <t>01.050.0560-A</t>
  </si>
  <si>
    <t>01.050.0561-0</t>
  </si>
  <si>
    <t>O),DE 501 ATE 3000M2,APRESENTADO EM AUTOCAD,INCLUSIVE AS LEG</t>
  </si>
  <si>
    <t>01.050.0561-A</t>
  </si>
  <si>
    <t>01.050.0562-0</t>
  </si>
  <si>
    <t>O),ACIMA DE 3000M2,APRESENTADO EM AUTOCAD,INCLUSIVE AS LEGAL</t>
  </si>
  <si>
    <t>01.050.0562-A</t>
  </si>
  <si>
    <t>01.050.0563-0</t>
  </si>
  <si>
    <t>PROJETO EXECUTIVO DE INSTALACAO DE SEGURANCA(CFTV E SONORIZA</t>
  </si>
  <si>
    <t>CAO),CONSIDERANDO PROJETO BASICO EXISTENTE,ATE 500M2,APRESEN</t>
  </si>
  <si>
    <t>01.050.0563-A</t>
  </si>
  <si>
    <t>01.050.0564-0</t>
  </si>
  <si>
    <t>CAO),CONSIDERANDO PROJETO BASICO EXISTENTE,DE 501 ATE 3000M2</t>
  </si>
  <si>
    <t>01.050.0564-A</t>
  </si>
  <si>
    <t>01.050.0565-0</t>
  </si>
  <si>
    <t>CAO),CONSIDERANDO PROJETO BASICO EXISTENTE,ACIMA DE 3000M2,</t>
  </si>
  <si>
    <t>01.050.0565-A</t>
  </si>
  <si>
    <t>01.050.0600-0</t>
  </si>
  <si>
    <t>MAO-DE-OBRA DE BIOLOGO JUNIOR,PARA SERVICOS DE CONSULTORIA D</t>
  </si>
  <si>
    <t>E ENGENHARIA E ARQUITETURA,INCLUSIVE ENCARGOS SOCIAIS</t>
  </si>
  <si>
    <t>01.050.0600-A</t>
  </si>
  <si>
    <t>01.050.0601-0</t>
  </si>
  <si>
    <t>MAO-DE-OBRA DE BIOLOGO PLENO,PARA SERVICOS DE CONSULTORIA DE</t>
  </si>
  <si>
    <t> ENGENHARIA E ARQUITETURA,INCLUSIVE ENCARGOS SOCIAIS</t>
  </si>
  <si>
    <t>01.050.0601-A</t>
  </si>
  <si>
    <t>01.050.0602-0</t>
  </si>
  <si>
    <t>MAO-DE-OBRA DE BIOLOGO SENIOR,PARA SERVICOS DE CONSULTORIA D</t>
  </si>
  <si>
    <t>01.050.0602-A</t>
  </si>
  <si>
    <t>01.050.0603-0</t>
  </si>
  <si>
    <t>MAO-DE-OBRA DE AGRONOMO JUNIOR,PARA SERVICOS DE CONSULTORIA</t>
  </si>
  <si>
    <t>DE ENGENHARIA E ARQUITETURA,INCLUSIVE ENCARGOS SOCIAIS</t>
  </si>
  <si>
    <t>01.050.0603-A</t>
  </si>
  <si>
    <t>01.050.0604-0</t>
  </si>
  <si>
    <t>MAO-DE-OBRA DE AGRONOMO PLENO,PARA SERVICOS DE CONSULTORIA D</t>
  </si>
  <si>
    <t>01.050.0604-A</t>
  </si>
  <si>
    <t>01.050.0605-0</t>
  </si>
  <si>
    <t>MAO-DE-OBRA DE AGRONOMO SENIOR,PARA SERVICOS DE CONSULTORIA</t>
  </si>
  <si>
    <t>01.050.0605-A</t>
  </si>
  <si>
    <t>01.050.0606-0</t>
  </si>
  <si>
    <t>MAO-DE-OBRA DE GEOLOGO JUNIOR,PARA SERVICOS DE CONSULTORIA D</t>
  </si>
  <si>
    <t>01.050.0606-A</t>
  </si>
  <si>
    <t>01.050.0607-0</t>
  </si>
  <si>
    <t>MAO-DE-OBRA DE GEOLOGO PLENO,PARA SERVICOS DE CONSULTORIA DE</t>
  </si>
  <si>
    <t>01.050.0607-A</t>
  </si>
  <si>
    <t>01.050.0608-0</t>
  </si>
  <si>
    <t>MAO-DE-OBRA DE GEOLOGO SENIOR,PARA SERVICOS DE CONSULTORIA D</t>
  </si>
  <si>
    <t>01.050.0608-A</t>
  </si>
  <si>
    <t>01.050.0610-0</t>
  </si>
  <si>
    <t>MAO-DE-OBRA DE TECNICO ESPECIALIZADO,PARA SERVICOS DE CONSUL</t>
  </si>
  <si>
    <t>TORIA DE ENGENHARIA E ARQUITETURA,INCLUSIVE ENCARGOS SOCIAIS</t>
  </si>
  <si>
    <t>01.050.0610-A</t>
  </si>
  <si>
    <t>01.050.0611-0</t>
  </si>
  <si>
    <t>MAO-DE-OBRA DE AUXILIAR TECNICO,PARA SERVICOS DE CONSULTORIA</t>
  </si>
  <si>
    <t> DE ENGENHARIA E ARQUITETURA,INCLUSIVE ENCARGOS SOCIAIS</t>
  </si>
  <si>
    <t>01.050.0611-A</t>
  </si>
  <si>
    <t>01.050.0612-0</t>
  </si>
  <si>
    <t>MAO-DE-OBRA DE SECRETARIA,PARA SERVICOS DE CONSULTORIA DE EN</t>
  </si>
  <si>
    <t>GENHARIA E ARQUITETURA,INCLUSIVE ENCARGOS SOCIAIS</t>
  </si>
  <si>
    <t>01.050.0612-A</t>
  </si>
  <si>
    <t>01.050.0613-0</t>
  </si>
  <si>
    <t>MAO-DE-OBRA DE ARQUITETO OU ENGENHEIRO COORDENADOR,PARA SERV</t>
  </si>
  <si>
    <t>ICOS DE CONSULTORIA DE ENGENHARIA E ARQUITETURA,INCLUSIVE EN</t>
  </si>
  <si>
    <t>CARGOS SOCIAIS</t>
  </si>
  <si>
    <t>01.050.0613-A</t>
  </si>
  <si>
    <t>01.050.0614-0</t>
  </si>
  <si>
    <t>MAO-DE-OBRA DE ARQUITETO OU ENGENHEIRO JUNIOR,PARA SERVICOS</t>
  </si>
  <si>
    <t>DE CONSULTORIA DE ENGENHARIA E ARQUITETURA,INCLUSIVE ENCARGO</t>
  </si>
  <si>
    <t>S SOCIAIS</t>
  </si>
  <si>
    <t>01.050.0614-A</t>
  </si>
  <si>
    <t>01.050.0615-0</t>
  </si>
  <si>
    <t>MAO-DE-OBRA DE ARQUITETO OU ENGENHEIRO PLENO,PARA SERVICOS D</t>
  </si>
  <si>
    <t>E CONSULTORIA DE ENGENHARIA E ARQUITETURA,INCLUSIVE ENCARGOS</t>
  </si>
  <si>
    <t> SOCIAIS</t>
  </si>
  <si>
    <t>01.050.0615-A</t>
  </si>
  <si>
    <t>01.050.0616-0</t>
  </si>
  <si>
    <t>MAO-DE-OBRA DE ARQUITETO OU ENGENHEIRO SENIOR,PARA SERVICOS</t>
  </si>
  <si>
    <t>01.050.0616-A</t>
  </si>
  <si>
    <t>01.050.0617-0</t>
  </si>
  <si>
    <t>MAO-DE-OBRA DE DESENHISTA CADISTA JUNIOR,PARA SERVICOS DE CO</t>
  </si>
  <si>
    <t>NSULTORIA DE ENGENHARIA E ARQUITETURA,INCLUSIVE ENCARGOS SOC</t>
  </si>
  <si>
    <t>IAIS</t>
  </si>
  <si>
    <t>01.050.0617-A</t>
  </si>
  <si>
    <t>01.050.0618-0</t>
  </si>
  <si>
    <t>MAO-DE-OBRA DE DESENHISTA CADISTA PLENO,PARA SERVICOS DE CON</t>
  </si>
  <si>
    <t>SULTORIA DE ENGENHARIA E ARQUITETURA,INCLUSIVE ENCARGOS SOCI</t>
  </si>
  <si>
    <t>AIS</t>
  </si>
  <si>
    <t>01.050.0618-A</t>
  </si>
  <si>
    <t>01.050.0619-0</t>
  </si>
  <si>
    <t>MAO-DE-OBRA DE DESENHISTA CADISTA SENIOR,PARA SERVICOS DE CO</t>
  </si>
  <si>
    <t>01.050.0619-A</t>
  </si>
  <si>
    <t>01.050.0620-0</t>
  </si>
  <si>
    <t>MAO-DE-OBRA DE PROJETISTA CADISTA JUNIOR,PARA SERVICOS DE CO</t>
  </si>
  <si>
    <t>01.050.0620-A</t>
  </si>
  <si>
    <t>01.050.0621-0</t>
  </si>
  <si>
    <t>MAO-DE-OBRA DE PROJETISTA CADISTA PLENO,PARA SERVICOS DE CON</t>
  </si>
  <si>
    <t>SULTORIA DE ENGENHARIA E ARQUITETURA,INCLUSVE ENCARGOS SOCIA</t>
  </si>
  <si>
    <t>IS</t>
  </si>
  <si>
    <t>01.050.0621-A</t>
  </si>
  <si>
    <t>01.050.0622-0</t>
  </si>
  <si>
    <t>MAO-DE-OBRA DE PROJETISTA CADISTA SENIOR,PARA SERVICOS DE CO</t>
  </si>
  <si>
    <t>01.050.0622-A</t>
  </si>
  <si>
    <t>01.050.0623-0</t>
  </si>
  <si>
    <t>MAO-DE-OBRA DE CONSULTOR,PARA SERVICOS DE CONSULTORIA DE ENG</t>
  </si>
  <si>
    <t>ENHARIA E ARQUITETURA,EXCLUSIVE ENCARGOS SOCIAIS</t>
  </si>
  <si>
    <t>01.050.0623-A</t>
  </si>
  <si>
    <t>01.050.0624-0</t>
  </si>
  <si>
    <t>ENHARIA E ARQUITETURA,INCLUSIVE ENCARGOS SOCIAIS</t>
  </si>
  <si>
    <t>01.050.0624-A</t>
  </si>
  <si>
    <t>01.050.0625-0</t>
  </si>
  <si>
    <t>MAO-DE-OBRA DE ADVOGADO,PARA SERVICOS DE CONSULTORIA DE ENGE</t>
  </si>
  <si>
    <t>NHARIA E ARQUITETURA,EXCLUSIVE ENCARGOS SOCIAIS</t>
  </si>
  <si>
    <t>01.050.0625-A</t>
  </si>
  <si>
    <t>01.050.0626-0</t>
  </si>
  <si>
    <t>NHARIA E ARQUITETURA,INCLUSIVE ENCARGOS SOCIAIS</t>
  </si>
  <si>
    <t>01.050.0626-A</t>
  </si>
  <si>
    <t>01.050.0627-0</t>
  </si>
  <si>
    <t>MAO-DE-OBRA DE PROGRAMADOR DE INFORMATICA JUNIOR,PARA SERVIC</t>
  </si>
  <si>
    <t>OS DE CONSULTORIA DE ENGENHARIA E ARQUITETURA,INCLUSIVE ENCA</t>
  </si>
  <si>
    <t>RGOS SOCIAIS</t>
  </si>
  <si>
    <t>01.050.0627-A</t>
  </si>
  <si>
    <t>01.050.0628-0</t>
  </si>
  <si>
    <t>MAO-DE-OBRA DE PROGRAMADOR DE INFORMATICA PLENO,PARA SERVICO</t>
  </si>
  <si>
    <t>S DE CONSULTORIA DE ENGENHARIA E ARQUITETURA,INCLUSIVE ENCAR</t>
  </si>
  <si>
    <t>GOS SOCIAIS</t>
  </si>
  <si>
    <t>01.050.0628-A</t>
  </si>
  <si>
    <t>01.050.0629-0</t>
  </si>
  <si>
    <t>MAO-DE-OBRA DE PROGRAMADOR DE INFORMATICA SENIOR,PARA SERVIC</t>
  </si>
  <si>
    <t>01.050.0629-A</t>
  </si>
  <si>
    <t>01.050.0630-0</t>
  </si>
  <si>
    <t>MAO-DE-OBRA DE ANALISTA DE SISTEMA JUNIOR,PARA SERVICOS DE C</t>
  </si>
  <si>
    <t>ONSULTORIA DE ENGENHARIA E ARQUITETURA,INCLUSIVE ENCARGOS SO</t>
  </si>
  <si>
    <t>CIAIS</t>
  </si>
  <si>
    <t>01.050.0630-A</t>
  </si>
  <si>
    <t>01.050.0631-0</t>
  </si>
  <si>
    <t>MAO-DE-OBRA DE ANALISTA DE SISTEMA PLENO,PARA SERVICOS DE CO</t>
  </si>
  <si>
    <t>01.050.0631-A</t>
  </si>
  <si>
    <t>01.050.0632-0</t>
  </si>
  <si>
    <t>MAO-DE-OBRA DE ANALISTA DE SISTEMA SENIOR,PARA SERVICOS DE C</t>
  </si>
  <si>
    <t>01.050.0632-A</t>
  </si>
  <si>
    <t>01.050.0633-0</t>
  </si>
  <si>
    <t>MAO-DE-OBRA DE DIGITADOR,PARA SERVICOS DE CONSULTORIA DE ENG</t>
  </si>
  <si>
    <t>01.050.0633-A</t>
  </si>
  <si>
    <t>01.050.0650-0</t>
  </si>
  <si>
    <t>MAO-DE-OBRA DE ANALISTA AMBIENTAL,PARA SERVICOS DE CONSULTOR</t>
  </si>
  <si>
    <t>IA DE ENGENHARIA E ARQUITETURA,EXCLUSIVE ENCARGOS SOCIAIS</t>
  </si>
  <si>
    <t>01.050.0650-A</t>
  </si>
  <si>
    <t>01.050.0651-0</t>
  </si>
  <si>
    <t>IA DE ENGENHARIA E ARQUITETURA,INCLUSIVE ENCARGOS SOCIAIS</t>
  </si>
  <si>
    <t>01.050.0651-A</t>
  </si>
  <si>
    <t>01.050.0698-0</t>
  </si>
  <si>
    <t>MAO-DE-OBRA DE ENGENHEIRO SANITARISTA,PARA SERVICOS DE CONSU</t>
  </si>
  <si>
    <t>LTORIA DE ENGENHARIA E ARQUITETURA,EXCLUSIVE ENCARGOS SOCIAI</t>
  </si>
  <si>
    <t>01.050.0698-A</t>
  </si>
  <si>
    <t>01.050.0699-0</t>
  </si>
  <si>
    <t>LTORIA DE ENGENHARIA E ARQUITETURA,INCLUSIVE ENCARGOS SOCIAI</t>
  </si>
  <si>
    <t>01.050.0699-A</t>
  </si>
  <si>
    <t>01.050.0700-0</t>
  </si>
  <si>
    <t>01.050.0700-A</t>
  </si>
  <si>
    <t>01.050.0701-0</t>
  </si>
  <si>
    <t>01.050.0701-A</t>
  </si>
  <si>
    <t>01.050.0702-0</t>
  </si>
  <si>
    <t>01.050.0702-A</t>
  </si>
  <si>
    <t>01.050.0703-0</t>
  </si>
  <si>
    <t>01.050.0703-A</t>
  </si>
  <si>
    <t>01.050.0704-0</t>
  </si>
  <si>
    <t>01.050.0704-A</t>
  </si>
  <si>
    <t>01.050.0705-0</t>
  </si>
  <si>
    <t>01.050.0705-A</t>
  </si>
  <si>
    <t>01.050.0706-0</t>
  </si>
  <si>
    <t>01.050.0706-A</t>
  </si>
  <si>
    <t>01.050.0707-0</t>
  </si>
  <si>
    <t>01.050.0707-A</t>
  </si>
  <si>
    <t>01.050.0708-0</t>
  </si>
  <si>
    <t>01.050.0708-A</t>
  </si>
  <si>
    <t>01.050.0710-0</t>
  </si>
  <si>
    <t>01.050.0710-A</t>
  </si>
  <si>
    <t>01.050.0711-0</t>
  </si>
  <si>
    <t>01.050.0711-A</t>
  </si>
  <si>
    <t>01.050.0712-0</t>
  </si>
  <si>
    <t>01.050.0712-A</t>
  </si>
  <si>
    <t>01.050.0713-0</t>
  </si>
  <si>
    <t>01.050.0713-A</t>
  </si>
  <si>
    <t>01.050.0714-0</t>
  </si>
  <si>
    <t>01.050.0714-A</t>
  </si>
  <si>
    <t>01.050.0715-0</t>
  </si>
  <si>
    <t>01.050.0715-A</t>
  </si>
  <si>
    <t>01.050.0716-0</t>
  </si>
  <si>
    <t>01.050.0716-A</t>
  </si>
  <si>
    <t>01.050.0717-0</t>
  </si>
  <si>
    <t>01.050.0717-A</t>
  </si>
  <si>
    <t>01.050.0718-0</t>
  </si>
  <si>
    <t>01.050.0718-A</t>
  </si>
  <si>
    <t>01.050.0719-0</t>
  </si>
  <si>
    <t>01.050.0719-A</t>
  </si>
  <si>
    <t>01.050.0720-0</t>
  </si>
  <si>
    <t>01.050.0720-A</t>
  </si>
  <si>
    <t>01.050.0721-0</t>
  </si>
  <si>
    <t>01.050.0721-A</t>
  </si>
  <si>
    <t>01.050.0722-0</t>
  </si>
  <si>
    <t>01.050.0722-A</t>
  </si>
  <si>
    <t>01.050.0723-0</t>
  </si>
  <si>
    <t>01.050.0723-A</t>
  </si>
  <si>
    <t>01.050.0724-0</t>
  </si>
  <si>
    <t>01.050.0724-A</t>
  </si>
  <si>
    <t>01.050.0726-0</t>
  </si>
  <si>
    <t>01.050.0726-A</t>
  </si>
  <si>
    <t>01.050.0727-0</t>
  </si>
  <si>
    <t>01.050.0727-A</t>
  </si>
  <si>
    <t>01.050.0728-0</t>
  </si>
  <si>
    <t>01.050.0728-A</t>
  </si>
  <si>
    <t>01.050.0729-0</t>
  </si>
  <si>
    <t> MES</t>
  </si>
  <si>
    <t>01.050.0729-A</t>
  </si>
  <si>
    <t>01.050.0730-0</t>
  </si>
  <si>
    <t>01.050.0730-A</t>
  </si>
  <si>
    <t>01.050.0731-0</t>
  </si>
  <si>
    <t>01.050.0731-A</t>
  </si>
  <si>
    <t>01.050.0732-0</t>
  </si>
  <si>
    <t>01.050.0732-A</t>
  </si>
  <si>
    <t>01.050.0735-0</t>
  </si>
  <si>
    <t>01.050.0735-A</t>
  </si>
  <si>
    <t>01.050.0736-0</t>
  </si>
  <si>
    <t>01.050.0736-A</t>
  </si>
  <si>
    <t>01.050.0740-0</t>
  </si>
  <si>
    <t>01.050.0740-A</t>
  </si>
  <si>
    <t>01.050.0741-0</t>
  </si>
  <si>
    <t>01.050.0741-A</t>
  </si>
  <si>
    <t>01.050.0750-0</t>
  </si>
  <si>
    <t>01.050.0750-A</t>
  </si>
  <si>
    <t>01.050.0751-0</t>
  </si>
  <si>
    <t>01.050.0751-A</t>
  </si>
  <si>
    <t>01.050.9999-0</t>
  </si>
  <si>
    <t>FAMILIA 01.050</t>
  </si>
  <si>
    <t>PROJETOS E CONSULTORIA</t>
  </si>
  <si>
    <t>01.050.9999-A</t>
  </si>
  <si>
    <t>02.001.0001-0</t>
  </si>
  <si>
    <t>TAPUME DE VEDACAO OU PROTECAO,EXECUTADO C/CHAPAS DE MADEIRA</t>
  </si>
  <si>
    <t>COMPENSADA,RESINADA,LISA,DE COLAGEM FENOLICA,A PROVA D`AGUA,</t>
  </si>
  <si>
    <t>COM 2,20X1,10M E 6MM DE ESPESSURA,PREGADAS EM PECAS DE MADEI</t>
  </si>
  <si>
    <t>RA DE 3ª DE 3"X3" HORIZONTAIS E VERTICAIS A CADA 1,22M,EXCLU</t>
  </si>
  <si>
    <t>SIVE PINTURA</t>
  </si>
  <si>
    <t>02.001.0001-A</t>
  </si>
  <si>
    <t>02.001.0002-0</t>
  </si>
  <si>
    <t>SIVE PINTURA,COM UTILIZACAO 2 VEZES</t>
  </si>
  <si>
    <t>02.001.0002-A</t>
  </si>
  <si>
    <t>02.001.0003-0</t>
  </si>
  <si>
    <t>TAPUME DE VEDACAO OU PROTECAO,EXECUTADO COM CHAPAS DE MADEIR</t>
  </si>
  <si>
    <t>A COMPENSADA,RESINADA,LISA,DE COLAGEM FENOLICA,A PROVA D'AGU</t>
  </si>
  <si>
    <t>A,COM 2,20X1,10M E 10MM DE ESPESSURA,PREGADAS EM PECAS DE MA</t>
  </si>
  <si>
    <t>DEIRA DE 3ª DE 3"X3" HORIZONTAIS E VERTICAIS A CADA 1,22M,EX</t>
  </si>
  <si>
    <t>CLUSIVE PINTURA,COM REAPROVEITAMENTO 10 VEZES DE TODAS AS PE</t>
  </si>
  <si>
    <t>CAS DE MADEIRA</t>
  </si>
  <si>
    <t>02.001.0003-A</t>
  </si>
  <si>
    <t>02.002.0005-0</t>
  </si>
  <si>
    <t>TAPUME DE VEDACAO OU PROTECAO,EXECUTADO COM TELHAS TRAPEZOID</t>
  </si>
  <si>
    <t>AIS DE ACO GALVANIZADO,ESPESSURA DE 0,5MM,ESTAS COM 4 VEZES</t>
  </si>
  <si>
    <t>DE UTILIZACAO,INCLUSIVE ENGRADAMENTO DE MADEIRA,UTILIZADO 2</t>
  </si>
  <si>
    <t>VEZES E PINTURA ESMALTE SINTETICO NA FACE EXTERNA</t>
  </si>
  <si>
    <t>02.002.0005-A</t>
  </si>
  <si>
    <t>02.002.0006-0</t>
  </si>
  <si>
    <t>TAPUME DE VEDACAO OU PROTECAO EXECUTADO COM TELHAS TRAPEZOID</t>
  </si>
  <si>
    <t>VEZES E PINTURA ESMALTE SINTETICO NAS FACES INTERNA E EXTERN</t>
  </si>
  <si>
    <t>02.002.0006-A</t>
  </si>
  <si>
    <t>02.002.0007-0</t>
  </si>
  <si>
    <t>VEZES,EXCLUSIVE PINTURA</t>
  </si>
  <si>
    <t>02.002.0007-A</t>
  </si>
  <si>
    <t>02.002.0010-0</t>
  </si>
  <si>
    <t>AIS DE ACO GALVANIZADO,ESPESSURA DE 0,5MM,ESTAS COM 2 VEZES</t>
  </si>
  <si>
    <t>02.002.0010-A</t>
  </si>
  <si>
    <t>02.002.0011-0</t>
  </si>
  <si>
    <t>02.002.0011-A</t>
  </si>
  <si>
    <t>02.002.0012-0</t>
  </si>
  <si>
    <t>02.002.0012-A</t>
  </si>
  <si>
    <t>02.003.0001-1</t>
  </si>
  <si>
    <t>TAPUME DE VEDACAO OU PROTECAO,EXECUTADO COM TABUAS DE MADEIR</t>
  </si>
  <si>
    <t>A DE 3ª DE 1"X9" E 1"X12" PREGADAS EM PECAS DE MADEIRA DE 3ª</t>
  </si>
  <si>
    <t> DE 3"X3" VERTICAIS A CADA 1,50M,EXCLUSIVE PINTURA</t>
  </si>
  <si>
    <t>02.003.0001-B</t>
  </si>
  <si>
    <t>02.004.0001-0</t>
  </si>
  <si>
    <t>BARRACAO DE OBRA,COM PAREDES E PISO DE TABUAS DE MADEIRA DE</t>
  </si>
  <si>
    <t>3ª,COBERTURA DE TELHAS DE FIBROCIMENTO DE 6MM,E INSTALACOES,</t>
  </si>
  <si>
    <t>EXCLUSIVE PINTURA,SENDO REAPROVEITADO 2 VEZES</t>
  </si>
  <si>
    <t>02.004.0001-A</t>
  </si>
  <si>
    <t>02.004.0002-1</t>
  </si>
  <si>
    <t>BARRACAO OBRA C/PAREDES CHAPAS MADEIRA COMPENSADA,PLASTIF.,L</t>
  </si>
  <si>
    <t>ISA,COLAGEM FENOLICA,PROVA D`AGUA, COM 10MM ESP.PISO E ESTRU</t>
  </si>
  <si>
    <t>TURA MADEIRA 3ª,COBERTURA TELHAS ONDULADAS 6MM FIBROCIMENTO,</t>
  </si>
  <si>
    <t>EXCL.PINT.E LIGACOES PROVISORIAS,INCL.INST.,APARELHOS,ESQUAD</t>
  </si>
  <si>
    <t>RIAS E FERRAG.,PROJ.Nº2005/EMOP,ESCRITORIO,SANITARIOS,DEPOSI</t>
  </si>
  <si>
    <t>TOS E TORRE C/CAIXA D`AGUA 500L,REAPROVEITADO 5 VEZES</t>
  </si>
  <si>
    <t>02.004.0002-B</t>
  </si>
  <si>
    <t>02.004.0003-0</t>
  </si>
  <si>
    <t>ISA,COLAGEM FENOLICA,PROVA D'AGUA, COM 10MM ESP.PISO E ESTRU</t>
  </si>
  <si>
    <t> EXCL.PINT.E LIGACOES PROVISORIAS,INCL.INST.,APARELHOS,ESQUA</t>
  </si>
  <si>
    <t>DRIAS E FERRAG.,PROJ.Nº2006/EMOP,ESCRITORIO,SANITARIOS,DEPOS</t>
  </si>
  <si>
    <t>ITOS E TORRE C/CAIXA D`AGUA 500L,REAPROVEITADO 5 VEZES</t>
  </si>
  <si>
    <t>02.004.0003-A</t>
  </si>
  <si>
    <t>02.004.0004-0</t>
  </si>
  <si>
    <t>TURA MADEIRA 3ª,COBERTURA TELHAS ONDULADAS 6MM,FIBROCIMENTO,</t>
  </si>
  <si>
    <t>EXCL.PINT.E LIGACOES PROVISORIAS,INCL.INST.,APARELHOS, ESQUA</t>
  </si>
  <si>
    <t>DRIAS E FERRAG.,PROJ.Nº2007/EMOP,ESCRITORIO,SANITARIOS,DEPOS</t>
  </si>
  <si>
    <t>02.004.0004-A</t>
  </si>
  <si>
    <t>02.004.0005-0</t>
  </si>
  <si>
    <t>BARRACAO DE OBRA COM DIVISAO INTERNA PARA ESCRITORIO E DEPOS</t>
  </si>
  <si>
    <t>ITO DE MATERIAIS,PISO DE TABUAS DE MADEIRA DE 3ª SOBRE ESTAQ</t>
  </si>
  <si>
    <t>UEAMENTO DE PECAS DE MADEIRA DE 3ª,3"X3",PAREDES DE TABUAS D</t>
  </si>
  <si>
    <t>E MADEIRA DE 3ª E COBERTURA DE TELHAS DE FIBROCIMENTO DE 6MM</t>
  </si>
  <si>
    <t>,INCLUSIVE INSTALACAO ELETRICA,EXCLUSIVE PINTURA,SENDO REAPR</t>
  </si>
  <si>
    <t>OVEITADO 2 VEZES</t>
  </si>
  <si>
    <t> M2</t>
  </si>
  <si>
    <t>02.004.0005-A</t>
  </si>
  <si>
    <t>02.004.0006-0</t>
  </si>
  <si>
    <t>BARRACAO OBRA C/DIVISAO INTERNA P/ESCRITORIO E ALOJAMENTO,PI</t>
  </si>
  <si>
    <t>SO TABUAS MAD.3ª,2,50M ACIMA DO SOLO SOBRE ESTAQUEAMENTO PEC</t>
  </si>
  <si>
    <t>AS MAD.3ª,3"X4.1/2",PAREDES CHAPAS MAD.COMPENSADA,PROVA D'AG</t>
  </si>
  <si>
    <t>UA,10MM ESP.COBERTURA TELHAS ONDULADAS 6MM FIBROCIMENTO,EXCL</t>
  </si>
  <si>
    <t> PINT.E LIGACOES PROVISORIAS,REAPROVEITADO 5 VEZES.ESPACO EN</t>
  </si>
  <si>
    <t>TRE SOLO E PISO BARRACAO DIVIDIDO 3 DEPOSITOS DE MAT.INERTE</t>
  </si>
  <si>
    <t>02.004.0006-A</t>
  </si>
  <si>
    <t>02.004.0007-0</t>
  </si>
  <si>
    <t>BARRACAO OBRA C/PAREDES CHAPAS MAD.COMP.PLASTIF.LISA,COLAGEM</t>
  </si>
  <si>
    <t> FENOLICA,PROVA D'AGUA,2,44X1,22M,9MM ESP.PISO/ESTRUT.MAD.3ª</t>
  </si>
  <si>
    <t>,COBERT.TELHAS ONDULADAS 6MM FIBROCIMENTO,EXCL.PINT.E LIG.PR</t>
  </si>
  <si>
    <t>OVIS.INCL.INST.APARELHOS,ESQUADRIAS E FERRAG.PROJ.2005,ESCRI</t>
  </si>
  <si>
    <t>T.SANITARIOS,DEPOSITOS E TORRE C/CAIXA D'AGUA 1000L,REAPROVE</t>
  </si>
  <si>
    <t>ITADO 5 VEZES,C/ALOJAMENTO CONF.PROJ.2008,ACIMA SOLO 2,50M</t>
  </si>
  <si>
    <t>02.004.0007-A</t>
  </si>
  <si>
    <t>02.004.0010-0</t>
  </si>
  <si>
    <t>BARRACAO DE OBRA EM CHAPA DE MADEIRA COMPENSADA DE 6MM DE ES</t>
  </si>
  <si>
    <t>PESSURA,RESINADA,SIMPLES,REAPROVEITAMENTO DE 2 VEZES,PISO EM</t>
  </si>
  <si>
    <t>CIMENTADO,COBERTURA COM TELHAS DE FIBROCIMENTO SEM AMIANTO,</t>
  </si>
  <si>
    <t>ESPESSURA 6MM,INCLUSIVE INSTALACOES</t>
  </si>
  <si>
    <t>02.004.0010-A</t>
  </si>
  <si>
    <t>02.004.0012-0</t>
  </si>
  <si>
    <t>SANITARIO COM VASO E CHUVEIRO PARA PESSOAL DE OBRA,COM 2,00M</t>
  </si>
  <si>
    <t>2 EXECUTADO COM TABUAS DE MADEIRA DE 3ª,E TELHAS ONDULADAS D</t>
  </si>
  <si>
    <t>E 6MM DE FIBROCIMENTO,INCLUSIVE INSTALACOES,APARELHOS,ESQUAD</t>
  </si>
  <si>
    <t>RIAS E FERRAGENS CONSIDERANDO REAPROVEITAMENTO DAS INSTALACO</t>
  </si>
  <si>
    <t>ES E APARELHOS 2 VEZES</t>
  </si>
  <si>
    <t>02.004.0012-A</t>
  </si>
  <si>
    <t>02.004.0013-0</t>
  </si>
  <si>
    <t>SANITARIO COM VASO E CHUVEIRO PARA PESSOAL DE OBRA,COLETIVO</t>
  </si>
  <si>
    <t>DE 2 UNIDADES E 4,00M2 EXECUTADO COM TABUAS DE MADEIRA DE 3ª</t>
  </si>
  <si>
    <t>,E TELHAS ONDULADAS DE 6MM DE FIBROCIMENTO,INCLUSIVE INSTALA</t>
  </si>
  <si>
    <t>COES,APARELHOS,ESQUADRIAS E FERRAGENS CONSIDERANDO REAPROVEI</t>
  </si>
  <si>
    <t>TAMENTO DAS INSTALACOES E APARELHOS 2 VEZES</t>
  </si>
  <si>
    <t>02.004.0013-A</t>
  </si>
  <si>
    <t>02.006.0010-0</t>
  </si>
  <si>
    <t>ALUGUEL DE CONTAINER PARA ESCRITORIO,MEDINDO 2,20M LARGURA,6</t>
  </si>
  <si>
    <t>,20M COMPRIMENTO E 2,50M ALTURA,COMPOSTO DE CHAPAS DE ACO C/</t>
  </si>
  <si>
    <t>NERVURAS TRAPEZOIDAIS,ISOLAMENTO TERMO-ACUSTICO NO FORRO,CHA</t>
  </si>
  <si>
    <t>SSIS REFORCADO E PISO EM COMPENSADO NAVAL, INCLUINDO INSTALA</t>
  </si>
  <si>
    <t>COES ELETRICAS,EXCLUSIVE TRANSPORTE(VIDE ITEM 04.005.0300) E</t>
  </si>
  <si>
    <t> CARGA E DESCARGA(VIDE ITEM 04.013.0015)</t>
  </si>
  <si>
    <t>UNXMES</t>
  </si>
  <si>
    <t>02.006.0010-A</t>
  </si>
  <si>
    <t>02.006.0015-0</t>
  </si>
  <si>
    <t>ALUGUEL CONTAINER PARA ESCRITORIO C/WC,MEDINDO 2,20M LARGURA</t>
  </si>
  <si>
    <t>,6,20M COMPRIMENTO E 2,50M ALTURA,CHAPAS ACO C/NERVURAS TRAP</t>
  </si>
  <si>
    <t>EZOIDAIS,ISOLAMENTO TERMO-ACUSTICO FORRO,CHASSIS REFORCADO E</t>
  </si>
  <si>
    <t> PISO COMPENSADO NAVAL,INCL.INST.ELETRICA E HIDRO-SANITARIAS</t>
  </si>
  <si>
    <t>,ACESSORIOS,1 VASO SANITARIO E 1 LAVATORIO,EXCL.TRANSP.(VIDE</t>
  </si>
  <si>
    <t> ITEM 04.005.0300),CARGA E DESCARGA(VIDE ITEM 04.013.0015)</t>
  </si>
  <si>
    <t>02.006.0015-A</t>
  </si>
  <si>
    <t>02.006.0020-0</t>
  </si>
  <si>
    <t>ALUGUEL CONTAINER PARA SANITARIO-VESTIARIO,MEDINDO 2,20M LAR</t>
  </si>
  <si>
    <t>GURA,6,20M COMPRIMENTO E 2,50M ALTURA,CHAPAS ACO C/NERVURAS</t>
  </si>
  <si>
    <t>TRAPEZOIDAIS,ISOLAMENTO TERMO-ACUSTICO FORRO,CHASSIS REFORCA</t>
  </si>
  <si>
    <t>DO E PISO COMPENSADO NAVAL,INCL.INST.ELETRICAS E HIDRO-SANIT</t>
  </si>
  <si>
    <t>ARIAS,ACESSORIOS,2 VASOS SANITARIOS,1 LAVATORIO,1 MICTORIO E</t>
  </si>
  <si>
    <t> 4 CHUVEIROS,EXCL.TRANSP.CARGA E DESCARGA</t>
  </si>
  <si>
    <t>02.006.0020-A</t>
  </si>
  <si>
    <t>02.006.0025-0</t>
  </si>
  <si>
    <t>ALUGUEL CONTAINER,PARA SANITARIO-VESTIARIO,MEDINDO 2,20M LAR</t>
  </si>
  <si>
    <t>ARIAS,ACESSORIOS,4 VASOS SANITARIOS,1 LAVATORIO,1 MICTORIO E</t>
  </si>
  <si>
    <t> 4 CHUVEIROS,EXCL.TRANSP.,CARGA E DESCARGA</t>
  </si>
  <si>
    <t>02.006.0025-A</t>
  </si>
  <si>
    <t>02.006.0030-0</t>
  </si>
  <si>
    <t>ARIAS,ACESSORIOS,7 VASOS SANITARIOS,1 LAVATORIO E 1 MICTORIO</t>
  </si>
  <si>
    <t>,EXCL.TRANSP.,CARGA E DESCARGA</t>
  </si>
  <si>
    <t>02.006.0030-A</t>
  </si>
  <si>
    <t>02.006.0050-0</t>
  </si>
  <si>
    <t>ALUGUEL DE BANHEIRO QUIMICO,PORTATIL,MEDINDO 2,31M ALTURA X</t>
  </si>
  <si>
    <t>1,56M LARGURA E 1,16M PROFUNDIDADE,INCLUSIVE INSTALACAO E RE</t>
  </si>
  <si>
    <t>TIRADA DO EQUIPAMENTO,FORNECIMENTO DE QUIMICA DESODORIZANTE,</t>
  </si>
  <si>
    <t>BACTERICIDA E BACTERIOSTATICA,PAPEL HIGIENICO E VEICULO PROP</t>
  </si>
  <si>
    <t>RIO COM UNIDADE MOVEL DE SUCCAO PARA LIMPEZA</t>
  </si>
  <si>
    <t>02.006.0050-A</t>
  </si>
  <si>
    <t>02.010.0001-0</t>
  </si>
  <si>
    <t>GALPAO ABERTO PARA OFICINAS E DEPOSITOS DE CANTEIRO DE OBRAS</t>
  </si>
  <si>
    <t>,ESTRUTURADO EM MADEIRA DE LEI,COBERTURA DE TELHAS DE CIMENT</t>
  </si>
  <si>
    <t>O SEM AMIANTO ONDULADAS,DE 6MM DE ESPESSURA,PISO CIMENTADO E</t>
  </si>
  <si>
    <t> PREPARO DO TERRENO</t>
  </si>
  <si>
    <t>02.010.0001-A</t>
  </si>
  <si>
    <t>02.010.0002-0</t>
  </si>
  <si>
    <t> PREPARO DO TERRENO,SENDO A MADEIRA E A COBERTURA EMPREGADAS</t>
  </si>
  <si>
    <t> 3 VEZES</t>
  </si>
  <si>
    <t>02.010.0002-A</t>
  </si>
  <si>
    <t>02.011.0001-0</t>
  </si>
  <si>
    <t>CERCA PROTETORA DE BORDA DE VALA,CONSTRUIDA COM MONTANTES DE</t>
  </si>
  <si>
    <t> 3"X3" DE MADEIRA DE 3ª,C/1,50M DE COMPRIMENTO,FICANDO 0,50M</t>
  </si>
  <si>
    <t> ENTERRADO, COM INTERVALO DE 2,00M E 2 TABUAS DE MADEIRA DE</t>
  </si>
  <si>
    <t>1"X12",HORIZONTAIS,COM 40CM DE SEPARACAO,COM APROVEITAMENTO</t>
  </si>
  <si>
    <t>DE UMA VEZ DA MADEIRA</t>
  </si>
  <si>
    <t>02.011.0001-A</t>
  </si>
  <si>
    <t>02.011.0002-0</t>
  </si>
  <si>
    <t> 3"X3" DE MADEIRA DE 3ª,COM 1,50M DE COMPRIMENTO,FICANDO 0,5</t>
  </si>
  <si>
    <t>0M ENTERRADO,COM INTERVALO DE 2,00M E 2 TABUAS DE MADEIRA DE</t>
  </si>
  <si>
    <t> 1"X12",HORIZONTAIS,COM 40CM DE SEPARACAO,COM APROVEITAMENTO</t>
  </si>
  <si>
    <t> DE 3 VEZES DA MADEIRA</t>
  </si>
  <si>
    <t>02.011.0002-A</t>
  </si>
  <si>
    <t>02.011.0003-0</t>
  </si>
  <si>
    <t>RETIRADA E RECOLOCACAO DA CERCA PROTETORA DE BORDA DE VALA,S</t>
  </si>
  <si>
    <t>EGUNDO DESCRICAO DO ITEM 02.011.0001,EXCETO MATERIAIS</t>
  </si>
  <si>
    <t>02.011.0003-A</t>
  </si>
  <si>
    <t>02.011.0010-0</t>
  </si>
  <si>
    <t>CERCA PROTETORA DE BORDA DE VALA OU OBRA,COM TELA PLASTICA N</t>
  </si>
  <si>
    <t>A COR LARANJA OU AMARELA,CONSIDERANDO 2 VEZES DE UTILIZACAO,</t>
  </si>
  <si>
    <t>INCLUSIVE APOIOS,FORNECIMENTO,COLOCACAO E RETIRADA</t>
  </si>
  <si>
    <t>02.011.0010-A</t>
  </si>
  <si>
    <t>02.011.0014-0</t>
  </si>
  <si>
    <t>A COR LARANJA OU AMARELA,CONSIDERANDO 1 VEZ DE UTILIZACAO,IN</t>
  </si>
  <si>
    <t>CLUSIVE APOIOS,FORNECIMENTO,COLOCACAO E RETIRADA</t>
  </si>
  <si>
    <t>02.011.0014-A</t>
  </si>
  <si>
    <t>02.015.0001-0</t>
  </si>
  <si>
    <t>INSTALACAO E LIGACAO PROVISORIA PARA ABASTECIMENTO DE AGUA E</t>
  </si>
  <si>
    <t> ESGOTAMENTO SANITARIO EM CANTEIRO DE OBRAS,INCLUSIVE ESCAVA</t>
  </si>
  <si>
    <t>CAO,EXCLUSIVE REPOSICAO DA PAVIMENTACAO DO LOGRADOURO PUBLIC</t>
  </si>
  <si>
    <t>O</t>
  </si>
  <si>
    <t>02.015.0001-A</t>
  </si>
  <si>
    <t>02.016.0001-0</t>
  </si>
  <si>
    <t>INSTALACAO E LIGACAO PROVISORIA DE ALIMENTACAO DE ENERGIA EL</t>
  </si>
  <si>
    <t>ETRICA,EM BAIXA TENSAO,PARA CANTEIRO DE OBRAS,M3-CHAVE 100A,</t>
  </si>
  <si>
    <t>CARGA 3KW,20CV,EXCLUSIVE O FORNECIMENTO DO MEDIDOR</t>
  </si>
  <si>
    <t>02.016.0001-A</t>
  </si>
  <si>
    <t>02.016.0003-0</t>
  </si>
  <si>
    <t>ENTRADA DE SERVICO AEREA,EM MEDIA TENSAO(15KV),PARA 30KVA,IN</t>
  </si>
  <si>
    <t>CLUSIVE MEDICAO,POSTE E TODOS OS MATERIAIS ELETRICOS NECESSA</t>
  </si>
  <si>
    <t>RIOS,EXCLUSIVE ALUGUEL DO TRANSFORMADOR (VIDE FAMILIA 05.014</t>
  </si>
  <si>
    <t>)</t>
  </si>
  <si>
    <t>02.016.0003-A</t>
  </si>
  <si>
    <t>02.016.0004-0</t>
  </si>
  <si>
    <t>ENTRADA DE SERVICO AEREA,EM MEDIA TENSAO(15KV),PARA 45KVA,IN</t>
  </si>
  <si>
    <t>02.016.0004-A</t>
  </si>
  <si>
    <t>02.016.0006-0</t>
  </si>
  <si>
    <t>ENTRADA DE SERVICO AEREA,EM MEDIA TENSAO(15KV),PARA 75KVA,IN</t>
  </si>
  <si>
    <t>02.016.0006-A</t>
  </si>
  <si>
    <t>02.016.0008-0</t>
  </si>
  <si>
    <t>ENTRADA DE SERVICO AEREA,EM MEDIA TENSAO(15KV),PARA 112,5KVA</t>
  </si>
  <si>
    <t>,INCLUSIVE MEDICAO,POSTE E TODOS OS MATERIAIS ELETRICOS NECE</t>
  </si>
  <si>
    <t>SSARIOS,EXCLUSIVE ALUGUEL DO TRANSFORMADOR (VIDE FAMILIA 05.</t>
  </si>
  <si>
    <t>014)</t>
  </si>
  <si>
    <t>02.016.0008-A</t>
  </si>
  <si>
    <t>02.016.0010-0</t>
  </si>
  <si>
    <t>ENTRADA DE SERVICO AEREA,EM MEDIA TENSAO(15KV),PARA 150KVA,I</t>
  </si>
  <si>
    <t>NCLUSIVE MEDICAO,POSTE E TODOS OS MATERIAIS ELETRICOS NECESS</t>
  </si>
  <si>
    <t>ARIOS,EXCLUSIVE ALUGUEL DO TRANSFORMADOR (VIDE FAMILIA 05.01</t>
  </si>
  <si>
    <t>4)</t>
  </si>
  <si>
    <t>02.016.0010-A</t>
  </si>
  <si>
    <t>02.020.0001-0</t>
  </si>
  <si>
    <t>PLACA DE IDENTIFICACAO DE OBRA PUBLICA,INCLUSIVE PINTURA E S</t>
  </si>
  <si>
    <t>UPORTES DE MADEIRA.FORNECIMENTO E COLOCACAO</t>
  </si>
  <si>
    <t>02.020.0001-A</t>
  </si>
  <si>
    <t>02.020.0002-0</t>
  </si>
  <si>
    <t>PLACA DE IDENTIFICACAO DE OBRA PUBLICA,TIPO BANNER/PLOTTER,C</t>
  </si>
  <si>
    <t>ONSTITUIDA POR LONA E IMPRESSAO DIGITAL,INCLUSIVE SUPORTES D</t>
  </si>
  <si>
    <t>E MADEIRA.FORNECIMENTO E COLOCACAO</t>
  </si>
  <si>
    <t>02.020.0002-A</t>
  </si>
  <si>
    <t>02.020.0003-0</t>
  </si>
  <si>
    <t>ONSTITUIDA POR LONA E IMPRESSAO DIGITAL,EXCLUSIVE SUPORTE DE</t>
  </si>
  <si>
    <t> MADEIRA.FORNECIMENTO E COLOCACAO</t>
  </si>
  <si>
    <t>02.020.0003-A</t>
  </si>
  <si>
    <t>02.020.0005-0</t>
  </si>
  <si>
    <t>BARRAGEM DE BLOQUEIO DE OBRA NA VIA PUBLICA,DE ACORDO COM A</t>
  </si>
  <si>
    <t>RESOLUCAO DA PREFEITURA-RJ,COMPREENDENDO FORNECIMENTO,COLOCA</t>
  </si>
  <si>
    <t>CAO E PINTURA DOS SUPORTES DE MADEIRA COM REAPROVEITAMENTO D</t>
  </si>
  <si>
    <t>O CONJUNTO 40 (QUARENTA) VEZES</t>
  </si>
  <si>
    <t>02.020.0005-A</t>
  </si>
  <si>
    <t>02.020.0009-0</t>
  </si>
  <si>
    <t>SEMAFORO PARA SINALIZACAO DE BLOQUEIO DE OBRA NA VIA PUBLICA</t>
  </si>
  <si>
    <t>,DE ACORDO COM A RESOLUCAO DA PREFEITURA-RJ,COMPREENDENDO FO</t>
  </si>
  <si>
    <t>RNECIMENTO E COLOCACAO DE TODOS OS MATERIAIS NECESSARIOS,INC</t>
  </si>
  <si>
    <t>LUSIVE MATERIAIS ELETRICOS,CONSIDERANDO 40 VEZES O REAPROVEI</t>
  </si>
  <si>
    <t>TAMENTO DA MADEIRA</t>
  </si>
  <si>
    <t>02.020.0009-A</t>
  </si>
  <si>
    <t>02.025.0010-0</t>
  </si>
  <si>
    <t>GABARITO SIMPLES DE PASSAGEM,PROVISORIO PARA VIA PUBLICA MED</t>
  </si>
  <si>
    <t>INDO 10,00M DE VAO E 4,50M DE ALTURA(VIGA EM "I" 8" E COLUNA</t>
  </si>
  <si>
    <t>S EM "I" 10" ESTAIADAS COM VERGALHAO DE 1/4")ASSENTES EM BAS</t>
  </si>
  <si>
    <t>E DE CONCRETO CICLOPICO,SENDO O MATERIAL UTILIZADO 1 VEZ,INC</t>
  </si>
  <si>
    <t>LUSIVE DEMOLICAO POSTERIOR DO PAVIMENTO E REMOCAO DA ESTRUTU</t>
  </si>
  <si>
    <t>RA</t>
  </si>
  <si>
    <t>02.025.0010-A</t>
  </si>
  <si>
    <t>02.025.0012-0</t>
  </si>
  <si>
    <t>E DE CONCRETO CICLOPICO,SENDO O MATERIAL UTILIZADO 2 VEZES,I</t>
  </si>
  <si>
    <t>NCLUSIVE DEMOLICAO POSTERIOR DO PAVIMENTO E REMOCAO DA ESTRU</t>
  </si>
  <si>
    <t>TURA</t>
  </si>
  <si>
    <t>02.025.0012-A</t>
  </si>
  <si>
    <t>02.025.0015-0</t>
  </si>
  <si>
    <t>E DE CONCRETO CICLOPICO,SENDO O MATERIAL UTILIZADO 4 VEZES,I</t>
  </si>
  <si>
    <t>02.025.0015-A</t>
  </si>
  <si>
    <t>02.025.0020-0</t>
  </si>
  <si>
    <t>GABARITO DUPLO DE PASSAGEM,PROVISORIO PARA VIA PUBLICA MEDIN</t>
  </si>
  <si>
    <t>DO 19,00M DE VAO E 4,50M DE ALTURA(VIGA EM "I" 8" E 3 COLUNA</t>
  </si>
  <si>
    <t>S EM "I" 8" ESTAIADAS COM VERGALHAO DE 1/4")ASSENTES EM BASE</t>
  </si>
  <si>
    <t> DE CONCRETO CICLOPICO,SENDO O MATERIAL UTILIZADO 1 VEZ,INCL</t>
  </si>
  <si>
    <t>USIVE DEMOLICAO POSTERIOR DO PAVIMENTO E REMOCAO DA ESTRUTUR</t>
  </si>
  <si>
    <t>02.025.0020-A</t>
  </si>
  <si>
    <t>02.025.0025-0</t>
  </si>
  <si>
    <t>GABARITO DUPLO DE PASSAGEM,PROVISORIO PARA VIA PUBLICA,MEDIN</t>
  </si>
  <si>
    <t> DE CONCRETO CICLOPICO,SENDO O MATERIAL UTILIZADO 2 VEZES,IN</t>
  </si>
  <si>
    <t>CLUSIVE DEMOLICAO POSTERIOR DO PAVIMENTO E REMOCAO DA ESTRUT</t>
  </si>
  <si>
    <t>02.025.0025-A</t>
  </si>
  <si>
    <t>02.025.0030-0</t>
  </si>
  <si>
    <t> DE CONCRETO CICLOPICO,SENDO O MATERIAL UTILIZADO 4 VEZES,IN</t>
  </si>
  <si>
    <t>02.025.0030-A</t>
  </si>
  <si>
    <t>02.030.0005-0</t>
  </si>
  <si>
    <t>PLACA DE SINALIZACAO PREVENTIVA PARA OBRA NA VIA PUBLICA,DE</t>
  </si>
  <si>
    <t>ACORDO COM A RESOLUCAO DA PREFEITURA-RJ, COMPREENDENDO FORNE</t>
  </si>
  <si>
    <t>CIMENTO E PINTURA DA PLACA E DOS SUPORTES DE MADEIRA.FORNECI</t>
  </si>
  <si>
    <t>MENTO E COLOCACAO</t>
  </si>
  <si>
    <t>02.030.0005-A</t>
  </si>
  <si>
    <t>02.030.0010-0</t>
  </si>
  <si>
    <t>BALIZADOR VAGALUME (ALUGUEL),EQUIPADO COM PISCA ALERTA E PAI</t>
  </si>
  <si>
    <t>NEIS DE FITA REFLETIVA PADRAO ENGENHARIA COM ALTURA DE 1,32M</t>
  </si>
  <si>
    <t>,DE ACORDO COM O MANUAL DA CET-RIO,INCLUSIVE MANUTENCAO,PRIM</t>
  </si>
  <si>
    <t>EIRA COLOCACAO E RETIRADA DA OBRA</t>
  </si>
  <si>
    <t>02.030.0010-A</t>
  </si>
  <si>
    <t>02.030.0020-0</t>
  </si>
  <si>
    <t>CAVALETE MINICADE (ALUGUEL),EQUIPADO COM PAINEIS REFLETIVOS</t>
  </si>
  <si>
    <t>DE ALTA INTENSIDADE E UM PISCA ALERTA COM CELULA FOTO-ELETRI</t>
  </si>
  <si>
    <t>CA,ALIMENTADA POR 2 BATERIAS DE 6V (DISPENSA O USO DE GERADO</t>
  </si>
  <si>
    <t>R)</t>
  </si>
  <si>
    <t>02.030.0020-A</t>
  </si>
  <si>
    <t>02.030.0025-0</t>
  </si>
  <si>
    <t>CAVALETE PLASTICO UNIVERSAL DE POLIETILENO DE ALTO IMPACTO (</t>
  </si>
  <si>
    <t>ALUGUEL),NA COR BRANCA,COM PAINEIS DE FITA REFLETIVA NAS DIM</t>
  </si>
  <si>
    <t>ENSOES (1,15X0,61)M,PERMITINDO ADAPTACAO DE ATE 2 PISCAS ALE</t>
  </si>
  <si>
    <t>RTAS E PLACAS DE SINALIZACOES DIVERSAS,DE ACORDO COM O MANUA</t>
  </si>
  <si>
    <t>LDA CET-RIO,COM MAIS ACESSORIOS,INCLUINDO 1 PISCA ALERTA,PRI</t>
  </si>
  <si>
    <t>MEIRA COLOCACAO E RETIRADA NO FINAL DA OBRA</t>
  </si>
  <si>
    <t>02.030.0025-A</t>
  </si>
  <si>
    <t>02.030.0035-0</t>
  </si>
  <si>
    <t>SINALIZADOR ELETRONICO (ALUGUEL) A LED BIDIRECIONAL (PISCA A</t>
  </si>
  <si>
    <t>LERTA) PARA ADAPTACAO EM CONES, CAVALETES E BARREIRAS</t>
  </si>
  <si>
    <t>02.030.0035-A</t>
  </si>
  <si>
    <t>02.030.0040-0</t>
  </si>
  <si>
    <t>PLACAS DE SINALIZACAO DE OBRAS (ALUGUEL),REFLETIVAS,REVESTID</t>
  </si>
  <si>
    <t>AS COM PELICULA REFLETIVA GRAU TECNICO</t>
  </si>
  <si>
    <t>M2XMES</t>
  </si>
  <si>
    <t>02.030.0040-A</t>
  </si>
  <si>
    <t>02.030.0060-0</t>
  </si>
  <si>
    <t>DEMARCACAO DE PAVIMENTO POR PINTURA EM FAIXAS ALTERNADAS,PAR</t>
  </si>
  <si>
    <t>A DESVIO DO TRAFEGO EM OBRAS NA VIA PUBLICA,DE ACORDO COM A</t>
  </si>
  <si>
    <t>RESOLUCAO DA PREFEITURA-RJ,MEDIDO POR UNIDADE DE SUPERFICIE</t>
  </si>
  <si>
    <t>DEMARCADA</t>
  </si>
  <si>
    <t>02.030.0060-A</t>
  </si>
  <si>
    <t>02.050.0001-0</t>
  </si>
  <si>
    <t>REPINTURA DE PLACA DE IDENTIFICACAO DE OBRAS PUBLICAS</t>
  </si>
  <si>
    <t>02.050.0001-A</t>
  </si>
  <si>
    <t>03.001.0001-1</t>
  </si>
  <si>
    <t>ESCAVACAO MANUAL DE VALA/CAVA EM MATERIAL DE 1ª CATEGORIA (A</t>
  </si>
  <si>
    <t>(AREIA,ARGILA OU PICARRA),ATE 1,50M DE PROFUNDIDADE,EXCLUSIV</t>
  </si>
  <si>
    <t>E ESCORAMENTO E ESGOTAMENTO</t>
  </si>
  <si>
    <t>03.001.0001-B</t>
  </si>
  <si>
    <t>03.001.0002-1</t>
  </si>
  <si>
    <t>REIA,ARGILA OU PICARRA),ENTRE 1,50 E 3,00M DE PROFUNDIDADE,E</t>
  </si>
  <si>
    <t>XCLUSIVE ESCORAMENTO E ESGOTAMENTO</t>
  </si>
  <si>
    <t>03.001.0002-B</t>
  </si>
  <si>
    <t>03.001.0003-1</t>
  </si>
  <si>
    <t>REIA,ARGILA OU PICARRA),ENTRE 3,00 E 4,50M DE PROFUNDIDADE,E</t>
  </si>
  <si>
    <t>03.001.0003-B</t>
  </si>
  <si>
    <t>03.001.0004-1</t>
  </si>
  <si>
    <t>REIA,ARGILA OU PICARRA),ENTRE 4,50 E 6,00M DE PROFUNDIDADE,E</t>
  </si>
  <si>
    <t>03.001.0004-B</t>
  </si>
  <si>
    <t>03.001.0009-1</t>
  </si>
  <si>
    <t>REIA,ARGILA OU PICARRA),ENTRE 6,00 E 7,50M DE PROFUNDIDADE,E</t>
  </si>
  <si>
    <t>03.001.0009-B</t>
  </si>
  <si>
    <t>03.001.0010-0</t>
  </si>
  <si>
    <t>ESCAVACAO MANUAL DE VALA/CAVA A FRIO EM MATERIAL DE 2ªCATEGO</t>
  </si>
  <si>
    <t>RIA(MOLEDO OU ROCHA DECOMPOSTA),ATE 1,50M DE PROFUNDIDADE,EX</t>
  </si>
  <si>
    <t>CLUSIVE ESCORAMENTO E ESGOTAMENTO</t>
  </si>
  <si>
    <t>03.001.0010-A</t>
  </si>
  <si>
    <t>03.001.0011-0</t>
  </si>
  <si>
    <t>RIA(MOLEDO OU ROCHA DECOMPOSTA),ENTRE 1,50 E 3,00M DE PROFUN</t>
  </si>
  <si>
    <t>DIDADE,EXCLUSIVE ESCORAMENTO E ESGOTAMENTO</t>
  </si>
  <si>
    <t>03.001.0011-A</t>
  </si>
  <si>
    <t>03.001.0012-0</t>
  </si>
  <si>
    <t>RIA(MOLEDO OU ROCHA DECOMPOSTA),ENTRE 3,00 E 4,50M DE PROFUN</t>
  </si>
  <si>
    <t>03.001.0012-A</t>
  </si>
  <si>
    <t>03.001.0021-0</t>
  </si>
  <si>
    <t>RIA(MOLEDO OU ROCHA DECOMPOSTA),ENTRE 4,50 E 6,00M DE PROFUN</t>
  </si>
  <si>
    <t>03.001.0021-A</t>
  </si>
  <si>
    <t>03.001.0022-0</t>
  </si>
  <si>
    <t>RIA(MOLEDO OU ROCHA DECOMPOSTA),ENTRE 6,00 E 7,50M DE PROFUN</t>
  </si>
  <si>
    <t>03.001.0022-A</t>
  </si>
  <si>
    <t>03.001.0041-0</t>
  </si>
  <si>
    <t>ESCAVACAO MANUAL DE VALA/CAVA EM PEDRA SOLTA DO TAMANHO MEDI</t>
  </si>
  <si>
    <t>O DE PEDRA DE MAO OU ARGILA RIJA,ATE 1,50M DE PROFUNDIDADE,E</t>
  </si>
  <si>
    <t>03.001.0041-A</t>
  </si>
  <si>
    <t>03.001.0042-0</t>
  </si>
  <si>
    <t>O DE PEDRA DE MAO OU ARGILA RIJA,ENTRE 1,50 E 3,00M DE PROFU</t>
  </si>
  <si>
    <t>NDIDADE,EXCLUSIVE ESCORAMENTO E ESGOTAMENTO</t>
  </si>
  <si>
    <t>03.001.0042-A</t>
  </si>
  <si>
    <t>03.001.0043-0</t>
  </si>
  <si>
    <t>O DE PEDRA DE MAO OU ARGILA RIJA,ENTRE 3,00 E 4,50M DE PROFU</t>
  </si>
  <si>
    <t>03.001.0043-A</t>
  </si>
  <si>
    <t>03.001.0044-0</t>
  </si>
  <si>
    <t>O DE PEDRA DE MAO OU ARGILA RIJA,ENTRE 4,50 E 6,00M DE PROFU</t>
  </si>
  <si>
    <t>03.001.0044-A</t>
  </si>
  <si>
    <t>03.001.0045-0</t>
  </si>
  <si>
    <t>O DE PEDRA DE MAO OU ARGILA RIJA,ENTRE 6,00 E 7,50M DE PROFU</t>
  </si>
  <si>
    <t>03.001.0045-A</t>
  </si>
  <si>
    <t>03.001.0047-0</t>
  </si>
  <si>
    <t>ESCAVACAO MANUAL DE VALA/CAVA EM LODO,ATE 1,50M DE PROFUNDID</t>
  </si>
  <si>
    <t>ADE,EXCLUSIVE ESCORAMENTO E ESGOTAMENTO</t>
  </si>
  <si>
    <t>03.001.0047-A</t>
  </si>
  <si>
    <t>03.001.0048-0</t>
  </si>
  <si>
    <t>ESCAVACAO MANUAL DE VALA/CAVA EM LODO,ENTRE 1,50 E 3,00M DE</t>
  </si>
  <si>
    <t>PROFUNDIDADE,EXCLUSIVE ESCORAMENTO E ESGOTAMENTO</t>
  </si>
  <si>
    <t>03.001.0048-A</t>
  </si>
  <si>
    <t>03.001.0049-0</t>
  </si>
  <si>
    <t>ESCAVACAO MANUAL DE VALA/CAVA EM LODO,ENTRE 3,00 E 4,50M DE</t>
  </si>
  <si>
    <t>03.001.0049-A</t>
  </si>
  <si>
    <t>03.001.0050-0</t>
  </si>
  <si>
    <t>ESCAVACAO MANUAL DE VALA/CAVA EM LODO, ENTRE 4,50 E 6,00M DE</t>
  </si>
  <si>
    <t> PROFUNDIDADE,EXCLUSIVE ESCORAMENTO E ESGOTAMENTO</t>
  </si>
  <si>
    <t>03.001.0050-A</t>
  </si>
  <si>
    <t>03.001.0051-0</t>
  </si>
  <si>
    <t>ESCAVACAO MANUAL DE VALA/CAVA EM LODO,ENTRE 6,00 E 7,50M DE</t>
  </si>
  <si>
    <t>03.001.0051-A</t>
  </si>
  <si>
    <t>03.001.0061-0</t>
  </si>
  <si>
    <t>MARROAMENTO DE MATERIAL DE 3ªCATEGORIA(ROCHA VIVA),COM VOLUM</t>
  </si>
  <si>
    <t>E MAXIMO DE 0,064M3,PARA REDUCAO A PEDRA DE MAO,REFERINDO-SE</t>
  </si>
  <si>
    <t> O PRECO AO MATERIAL SOLTO,DEPOIS DE MARROADO</t>
  </si>
  <si>
    <t>03.001.0061-A</t>
  </si>
  <si>
    <t>03.001.0065-1</t>
  </si>
  <si>
    <t>DESMONTE MANUAL DE BLOCO DE MATERIAL DE 3ªCATEGORIA(ROCHA VI</t>
  </si>
  <si>
    <t>VA),COM VOLUME ATE 1,00M3,INCLUSIVE REDUCAO A PEDRA DE MAO.</t>
  </si>
  <si>
    <t>PARA VOLUMES ACIMA DE 1,00M3 VER CATALOGO DE REFERENCIA</t>
  </si>
  <si>
    <t>03.001.0065-B</t>
  </si>
  <si>
    <t>03.001.0070-1</t>
  </si>
  <si>
    <t>DESMONTE MANUAL EM MATERIAL DE 2ªCATEGORIA(MOLEDO OU ROCHA D</t>
  </si>
  <si>
    <t>ECOMPOSTA).VALEM A FORMULA E AS OBSERVACOES DO ITEM 03.001.0</t>
  </si>
  <si>
    <t>065</t>
  </si>
  <si>
    <t>03.001.0070-B</t>
  </si>
  <si>
    <t>03.001.0071-1</t>
  </si>
  <si>
    <t>MARROAMENTO DE MATERIAL DE 2ªCATEGORIA(ROCHA DECOMPOSTA),COM</t>
  </si>
  <si>
    <t> VOLUME MAXIMO DE 0,064M3,PARA REDUCAO A PEDRA DE MAO,REFERI</t>
  </si>
  <si>
    <t>NDO-SE O PRECO AO MATERIAL SOLTO,DEPOIS DE MARROADO</t>
  </si>
  <si>
    <t>03.001.0071-B</t>
  </si>
  <si>
    <t>03.001.0080-1</t>
  </si>
  <si>
    <t>ESCAVACAO MANUAL EM MATERIAL DE 1ªCATEGORIA,A CEU ABERTO,ATE</t>
  </si>
  <si>
    <t> 0,50M DE PROFUNDIDADE COM REMOCAO ATE 1 DAM</t>
  </si>
  <si>
    <t>03.001.0080-B</t>
  </si>
  <si>
    <t>03.001.0085-1</t>
  </si>
  <si>
    <t>ESCAVACAO MANUAL EM MATERIAL DE 1ªCATEGORIA,A CEU ABERTO,PAR</t>
  </si>
  <si>
    <t>A PROFUNDIDADES MAIORES QUE 0,50M COM REMOCAO ATE 1 DAM</t>
  </si>
  <si>
    <t>03.001.0085-B</t>
  </si>
  <si>
    <t>03.001.0090-0</t>
  </si>
  <si>
    <t>ESCAVACAO EM TUNEL DE PEQUENAS DIMENSOES,EM MATERIAL DE 1ªCA</t>
  </si>
  <si>
    <t>TEGORIA(AREIA,ARGILA OU PICARRA),INTEIRAMENTE SECO,EM SERVIC</t>
  </si>
  <si>
    <t>O SEMI-MECANIZADO,EXCLUSIVE ESCORAMENTO</t>
  </si>
  <si>
    <t>03.001.0090-A</t>
  </si>
  <si>
    <t>03.001.0095-0</t>
  </si>
  <si>
    <t>ESCAVACAO E REATERRO DE VALA,EM MATERIAL DE 1ªCATEGORIA,PARA</t>
  </si>
  <si>
    <t> LIGACAO PREDIAL DE ESGOTO SANITARIO</t>
  </si>
  <si>
    <t>03.001.0095-A</t>
  </si>
  <si>
    <t>03.001.0096-0</t>
  </si>
  <si>
    <t>ESCAVACAO E REATERRO DE VALA,EM MATERIAL DE 2ªCATEGORIA,PARA</t>
  </si>
  <si>
    <t>03.001.0096-A</t>
  </si>
  <si>
    <t>03.001.0098-0</t>
  </si>
  <si>
    <t> LIGACAO DE AGUA POTAVEL</t>
  </si>
  <si>
    <t>03.001.0098-A</t>
  </si>
  <si>
    <t>03.001.0099-0</t>
  </si>
  <si>
    <t>ESCAVACAO E REATERRO DE VALA,EM MATERIAL DE 2ª CATEGORIA,PAR</t>
  </si>
  <si>
    <t>A LIGACAO DE AGUA POTAVEL</t>
  </si>
  <si>
    <t>03.001.0099-A</t>
  </si>
  <si>
    <t>03.001.0100-0</t>
  </si>
  <si>
    <t>ESCAVACAO MANUAL DE VALA/CAVA EM MATERIAL DE 1ªCATEGORIA ATE</t>
  </si>
  <si>
    <t> 1,50M DE PROFUNDIDADE,EM BECOS DE ATE 2,00M DE LARGURA COM</t>
  </si>
  <si>
    <t>IMPOSSIBILIDADE DE ENTRADA DE CAMINHAO OU EQUIPAMENTO MOTORI</t>
  </si>
  <si>
    <t>ZADO PARA RETIRADA DO MATERIAL,EM FAVELAS,EXCLUSIVE ESCORAME</t>
  </si>
  <si>
    <t>NTO E ESGOTAMENTO</t>
  </si>
  <si>
    <t>03.001.0100-A</t>
  </si>
  <si>
    <t>03.001.0101-0</t>
  </si>
  <si>
    <t>ESCAVACAO MANUAL DE VALA/CAVA EM MATERIAL DE 1ªCATEGORIA ENT</t>
  </si>
  <si>
    <t>RE 1,50 E 3,00M DE PROFUNDIDADE,EM BECOS DE ATE 2,00M DE LAR</t>
  </si>
  <si>
    <t>GURA COM IMPOSSIBILIDADE DE ENTRADA DE CAMINHAO OU EQUIPAMEN</t>
  </si>
  <si>
    <t>TO MOTORIZADO PARA RETIRADA DO MATERIAL,EM FAVELAS,EXCLUSIVE</t>
  </si>
  <si>
    <t> ESCORAMENTO E ESGOTAMENTO</t>
  </si>
  <si>
    <t>03.001.0101-A</t>
  </si>
  <si>
    <t>03.001.0102-0</t>
  </si>
  <si>
    <t>RE 3,00 E 4,50M DE PROFUNDIDADE,EM BECOS DE ATE 2,00M DE LAR</t>
  </si>
  <si>
    <t>03.001.0102-A</t>
  </si>
  <si>
    <t>03.001.0110-0</t>
  </si>
  <si>
    <t>ESCAVACAO MANUAL DE VALA/CAVA EM LODO OU LAMA ATE 1,50M DE P</t>
  </si>
  <si>
    <t>ROFUNDIDADE,EM BECOS DE ATE 2,00M DE LARGURA,EM FAVELAS,EXCL</t>
  </si>
  <si>
    <t>USIVE ESCORAMENTO E ESGOTAMENTO</t>
  </si>
  <si>
    <t>03.001.0110-A</t>
  </si>
  <si>
    <t>03.001.0111-0</t>
  </si>
  <si>
    <t>ESCAVACAO MANUAL DE VALA/CAVA EM LODO OU LAMA COM PROFUNDIDA</t>
  </si>
  <si>
    <t>DE ENTRE 1,50 E 3,00M,EM BECOS DE ATE 2,00M DE LARGURA,EM FA</t>
  </si>
  <si>
    <t>VELAS,EXCLUSIVE ESCORAMENTO E ESGOTAMENTO</t>
  </si>
  <si>
    <t>03.001.0111-A</t>
  </si>
  <si>
    <t>03.002.0001-1</t>
  </si>
  <si>
    <t>ESCAVACAO MANUAL DE VALA EM MATERIAL DE 1ªCATEGORIA,COM ESCO</t>
  </si>
  <si>
    <t>RAMENTO E ESGOTAMENTO MANUAL</t>
  </si>
  <si>
    <t>03.002.0001-B</t>
  </si>
  <si>
    <t>03.004.0001-1</t>
  </si>
  <si>
    <t>ESCAVACAO DE VALA/CAVA A FOGO EM MATERIAL DE 2ª CATEGORIA(MO</t>
  </si>
  <si>
    <t>LEDO OU ROCHA DECOMPOSTA),ATE 1,50M DE PROFUNDIDADE,FURACAO</t>
  </si>
  <si>
    <t>A BARRA MINA,INCLUSIVE EMPILHAMENTO DO MATERIAL PARA REMOCAO</t>
  </si>
  <si>
    <t>03.004.0001-B</t>
  </si>
  <si>
    <t>03.004.0002-0</t>
  </si>
  <si>
    <t>ESCAVACAO DE VALA/CAVA A FOGO EM MATERIAL DE 2ªCATEGORIA(MOL</t>
  </si>
  <si>
    <t>EDO OU ROCHA DECOMPOSTA),ENTRE 1,50 E 3,00M DE PROFUNDIDADE,</t>
  </si>
  <si>
    <t>FURACAO A BARRA MINA,INCLUSIVE EMPILHAMENTO DO MATERIAL PARA</t>
  </si>
  <si>
    <t> REMOCAO</t>
  </si>
  <si>
    <t>03.004.0002-A</t>
  </si>
  <si>
    <t>03.004.0003-0</t>
  </si>
  <si>
    <t>EDO OU ROCHA DECOMPOSTA),ENTRE 3,00 E 4,50M DE PROFUNDIDADE,</t>
  </si>
  <si>
    <t>03.004.0003-A</t>
  </si>
  <si>
    <t>03.004.0012-0</t>
  </si>
  <si>
    <t>EDO OU ROCHA DECOMPOSTA),ENTRE 4,50 E 6,00M DE PROFUNDIDADE,</t>
  </si>
  <si>
    <t>03.004.0012-A</t>
  </si>
  <si>
    <t>03.004.0013-0</t>
  </si>
  <si>
    <t>EDO OU ROCHA DECOMPOSTA),ENTRE 6,00 E 7,50M DE PROFUNDIDADE,</t>
  </si>
  <si>
    <t>03.004.0013-A</t>
  </si>
  <si>
    <t>03.004.0020-1</t>
  </si>
  <si>
    <t>ESCAVACAO DE VALA/CAVA A FOGO EM MATERIAL DE 3ªCATEGORIA(ROC</t>
  </si>
  <si>
    <t>HA VIVA),ATE 1,50M DE PROFUNDIDADE,FURACAO A BARRA MINA,INCL</t>
  </si>
  <si>
    <t>USIVE EMPILHAMENTO DO MATERIAL PARA REMOCAO</t>
  </si>
  <si>
    <t>03.004.0020-B</t>
  </si>
  <si>
    <t>03.004.0021-0</t>
  </si>
  <si>
    <t>HA VIVA),ENTRE 1,50 E 3,00M DE PROFUNDIDADE,FURACAO A BARRA</t>
  </si>
  <si>
    <t>MINA,INCLUSIVE EMPILHAMENTO DO MATERIAL PARA A REMOCAO</t>
  </si>
  <si>
    <t>03.004.0021-A</t>
  </si>
  <si>
    <t>03.004.0022-0</t>
  </si>
  <si>
    <t>HA VIVA),ENTRE 3,00 E 4,50M DE PROFUNDIDADE,FURACAO A BARRA</t>
  </si>
  <si>
    <t>MINA,INCLUSIVE EMPILHAMENTO DO MATERIAL PARA REMOCAO</t>
  </si>
  <si>
    <t>03.004.0022-A</t>
  </si>
  <si>
    <t>03.004.0023-0</t>
  </si>
  <si>
    <t>HA VIVA),ENTRE 4,50 E 6,00M DE PROFUNDIDADE,FURACAO A BARRA</t>
  </si>
  <si>
    <t>03.004.0023-A</t>
  </si>
  <si>
    <t>03.004.0024-0</t>
  </si>
  <si>
    <t>HA VIVA),ENTRE 6,00 E 7,50M DE PROFUNDIDADE,FURACAO A BARRA</t>
  </si>
  <si>
    <t>03.004.0024-A</t>
  </si>
  <si>
    <t>03.004.0025-0</t>
  </si>
  <si>
    <t>ESCAVACAO A FOGO EM MATERIAL DE 2ªCATEGORIA(MOLEDO OU ROCHA</t>
  </si>
  <si>
    <t>DECOMPOSTA),A CEU ABERTO,FURACAO A BARRA MINA</t>
  </si>
  <si>
    <t>03.004.0025-A</t>
  </si>
  <si>
    <t>03.004.0028-0</t>
  </si>
  <si>
    <t>ESCAVACAO A FOGO EM MATERIAL DE 3ªCATEGORIA(ROCHA VIVA),A CE</t>
  </si>
  <si>
    <t>U ABERTO,FURACAO A BARRA MINA</t>
  </si>
  <si>
    <t>03.004.0028-A</t>
  </si>
  <si>
    <t>03.004.0030-0</t>
  </si>
  <si>
    <t>DESMONTE A FOGO DE BLOCOS DE MATERIAL DE 3ªCATEGORIA(ROCHA V</t>
  </si>
  <si>
    <t>IVA),COM VOLUME DE 1,00 A 20,00M3,SENDO OS FUROS ABERTOS A B</t>
  </si>
  <si>
    <t>ROCA E MARRETA,INCLUSIVE REDUCAO MANUAL A PEDRA DE MAO</t>
  </si>
  <si>
    <t>03.004.0030-A</t>
  </si>
  <si>
    <t>03.004.0031-0</t>
  </si>
  <si>
    <t>DESMONTE A FOGO DE BLOCOS DE MATERIAL DE 2ªCATEGORIA(ROCHA M</t>
  </si>
  <si>
    <t>EDIANAMENTE DECOMPOSTA),COM VOLUME DE 1,00 A 20,00M3,SENDO O</t>
  </si>
  <si>
    <t>S FUROS ABERTOS A BROCA E MARRETA,INCLUSIVE REDUCAO MANUAL A</t>
  </si>
  <si>
    <t> PEDRA DE MAO</t>
  </si>
  <si>
    <t>03.004.0031-A</t>
  </si>
  <si>
    <t>03.005.0011-0</t>
  </si>
  <si>
    <t>ESCAVACAO DE ROCHA COM UTILIZACAO DE FOGO CUIDADOSO(SMOOTH B</t>
  </si>
  <si>
    <t>LASTING),A CEU ABERTO,EM AREA URBANA,SENDO A PERFURACAO A AR</t>
  </si>
  <si>
    <t> COMPRIMIDO,INCLUSIVE EMPILHAMENTO DO MATERIAL PARA REMOCAO</t>
  </si>
  <si>
    <t>03.005.0011-A</t>
  </si>
  <si>
    <t>03.005.0013-0</t>
  </si>
  <si>
    <t>E TRANSPORTE A 50,00M COM TRATOR</t>
  </si>
  <si>
    <t>03.005.0013-A</t>
  </si>
  <si>
    <t>03.005.0020-1</t>
  </si>
  <si>
    <t>DECOMPOSTA)EM TALUDES,VALA/CAVA,ATE 1,50M DE PROFUNDIDADE,SE</t>
  </si>
  <si>
    <t>NDO A PERFURACAO A AR COMPRIMIDO,INCLUSIVE EMPILHAMENTO DO M</t>
  </si>
  <si>
    <t>ATERIAL PARA REMOCAO</t>
  </si>
  <si>
    <t>03.005.0020-B</t>
  </si>
  <si>
    <t>03.005.0021-0</t>
  </si>
  <si>
    <t>DECOMPOSTA)EM TALUDES,VALA/CAVA,ENTRE 1,50 E 3,00M DE PROFUN</t>
  </si>
  <si>
    <t>DIDADE,SENDO A PERFURACAO A AR COMPRIMIDO,INCLUSIVE EMPILHAM</t>
  </si>
  <si>
    <t>ENTO DO MATERIAL PARA REMOCAO</t>
  </si>
  <si>
    <t>03.005.0021-A</t>
  </si>
  <si>
    <t>03.005.0022-0</t>
  </si>
  <si>
    <t>DECOMPOSTA)EM TALUDES,VALA/CAVA,ENTRE 3,00 E 4,50M DE PROFUN</t>
  </si>
  <si>
    <t>03.005.0022-A</t>
  </si>
  <si>
    <t>03.005.0023-0</t>
  </si>
  <si>
    <t>DECOMPOSTA)EM TALUDES,VALA/CAVA,ENTRE 4,50 E 6,00M DE PROFUN</t>
  </si>
  <si>
    <t>03.005.0023-A</t>
  </si>
  <si>
    <t>03.005.0024-0</t>
  </si>
  <si>
    <t>DECOMPOSTA)EM TALUDES,VALA/CAVA,ENTRE 6,00 E 7,50M DE PROFUN</t>
  </si>
  <si>
    <t>03.005.0024-A</t>
  </si>
  <si>
    <t>03.005.0025-0</t>
  </si>
  <si>
    <t>U ABERTO,SENDO A PERFURACAO A AR COMPRIMIDO,INCLUSIVE TRANSP</t>
  </si>
  <si>
    <t>ORTE A 50,00M,COM TRATOR COM LAMINA</t>
  </si>
  <si>
    <t>03.005.0025-A</t>
  </si>
  <si>
    <t>03.005.0026-0</t>
  </si>
  <si>
    <t>ORTE A 100,00M,COM TRATOR COM LAMINA</t>
  </si>
  <si>
    <t>03.005.0026-A</t>
  </si>
  <si>
    <t>03.005.0030-1</t>
  </si>
  <si>
    <t>ESCAVACAO A FOGO EM MATERIAL DE 3ªCATEGORIA(ROCHA VIVA)EM TA</t>
  </si>
  <si>
    <t>LUDES,VALA/CAVA,ATE 1,50M DE PROFUNDIDADE,SENDO A PERFURACAO</t>
  </si>
  <si>
    <t> A AR COMPRIMIDO,INCLUSIVE EMPILHAMENDO DO MATERIAL PARA REM</t>
  </si>
  <si>
    <t>OCAO</t>
  </si>
  <si>
    <t>03.005.0030-B</t>
  </si>
  <si>
    <t>03.005.0031-0</t>
  </si>
  <si>
    <t>LUDES,VALA/CAVA,ENTRE 1,50 E 3,00M DE PROFUNDIDADE,SENDO A P</t>
  </si>
  <si>
    <t>ERFURACAO A AR COMPRIMIDO,INCLUSIVE EMPILHAMENTO DO MATERIAL</t>
  </si>
  <si>
    <t> PARA REMOCAO</t>
  </si>
  <si>
    <t>03.005.0031-A</t>
  </si>
  <si>
    <t>03.005.0032-0</t>
  </si>
  <si>
    <t>LUDES,VALA/CAVA,ENTRE 3,00 E 4,50M DE PROFUNDIDADE,SENDO A P</t>
  </si>
  <si>
    <t>03.005.0032-A</t>
  </si>
  <si>
    <t>03.005.0033-0</t>
  </si>
  <si>
    <t>LUDES,VALA/CAVA,ENTRE 4,50 E 6,00M DE PROFUNDIDADE,SENDO A P</t>
  </si>
  <si>
    <t>03.005.0033-A</t>
  </si>
  <si>
    <t>03.005.0034-0</t>
  </si>
  <si>
    <t>LUDES,VALA/CAVA,ENTRE 6,00 E 7,50M DE PROFUNDIDADE,SENDO A P</t>
  </si>
  <si>
    <t>03.005.0034-A</t>
  </si>
  <si>
    <t>03.005.0038-1</t>
  </si>
  <si>
    <t>U ABERTO,SENDO A PERFURACAO A AR COMPRIMIDO,INCLUSIVE CARGA</t>
  </si>
  <si>
    <t>COM CARREGADOR FRONTAL DE PNEUS DE 3,10M3 E TRATOR DE LAMINA</t>
  </si>
  <si>
    <t> COM POTENCIA EM TORNO DE 200CV,COM LAMINA</t>
  </si>
  <si>
    <t>03.005.0038-B</t>
  </si>
  <si>
    <t>03.005.0039-0</t>
  </si>
  <si>
    <t>DECOMPOSTA),A CEU ABERTO,SENDO A PERFURACAO A AR COMPRIMIDO,</t>
  </si>
  <si>
    <t>INCLUSIVE CARGA COM CARREGADOR FRONTAL DE PNEUS DE 3,10M3 E</t>
  </si>
  <si>
    <t>TRATOR DE LAMINA COM POTENCIA EM TORNO DE 200CV,COM LAMINA</t>
  </si>
  <si>
    <t>03.005.0039-A</t>
  </si>
  <si>
    <t>03.005.0040-0</t>
  </si>
  <si>
    <t>DESMONTE A FOGO DE BLOCO DE MATERIAL DE 3ªCATEGORIA(ROCHA VI</t>
  </si>
  <si>
    <t>VA),COM VOLUME DE 1,00 A 50,00M3,SENDO A PERFURACAO A AR COM</t>
  </si>
  <si>
    <t>PRIMIDO,INCLUSIVE REDUCAO MANUAL A PEDRA DE MAO</t>
  </si>
  <si>
    <t>03.005.0040-A</t>
  </si>
  <si>
    <t>03.005.0041-0</t>
  </si>
  <si>
    <t>DESMONTE A FOGO DE BLOCO DE MATERIAL DE 2ªCATEGORIA,COM VOLU</t>
  </si>
  <si>
    <t>ME DE 1,00 A 50,00M3,SENDO A PERFURACAO A AR COMPRIMIDO,INCL</t>
  </si>
  <si>
    <t>USIVE REDUCAO MANUAL A PEDRA DE MAO</t>
  </si>
  <si>
    <t>03.005.0041-A</t>
  </si>
  <si>
    <t>03.005.0045-0</t>
  </si>
  <si>
    <t>ME DE 1,00 A 50,00M3,SENDO A AR COMPRIMIDO TANTO A PERFURACA</t>
  </si>
  <si>
    <t>O COMO A REDUCAO A PEDRA DE MAO,ESTA ULTIMA AINDA COM O AUXI</t>
  </si>
  <si>
    <t>LIO DE CUNHA E PALMETA</t>
  </si>
  <si>
    <t>03.005.0045-A</t>
  </si>
  <si>
    <t>03.005.0046-0</t>
  </si>
  <si>
    <t>DESMONTE A FOGO DE BLOCO DE MATERIAL DE 3ª CATEGORIA,COM VOL</t>
  </si>
  <si>
    <t>UME DE 1,00 A 50,00M3,SENDO A PERFURACAO A AR COMPRIMIDO E A</t>
  </si>
  <si>
    <t> REDUCAO A PEDRA DE MAO A ROMPEDOR,ESTA ULTIMA AINDA COM O A</t>
  </si>
  <si>
    <t>UXILIO DE CUNHA E PALMETA</t>
  </si>
  <si>
    <t>03.005.0046-A</t>
  </si>
  <si>
    <t>03.007.0004-B</t>
  </si>
  <si>
    <t>ESCAVACAO A FOGO EM MATERIAL DE 3ªCATEGORIA(ROCHA VIVA),PARA</t>
  </si>
  <si>
    <t> ABERTURA DE TUNEL DE CERCA DE 21,00M2 DE SECAO,COM RETIRADA</t>
  </si>
  <si>
    <t> MECANICA DO MATERIAL ESCAVADO ATE A BOCA DO TUNEL,EXCLUSIVE</t>
  </si>
  <si>
    <t> ESCORAMENTO</t>
  </si>
  <si>
    <t>03.008.0010-1</t>
  </si>
  <si>
    <t>ESCAVACAO EM MATERIAL DE 2ªCATEGORIA(MOLEDO OU ROCHA MUITO D</t>
  </si>
  <si>
    <t>ECOMPOSTA),COM EQUIPAMENTO A AR COMPRIMIDO,SEM UTILIZACAO DE</t>
  </si>
  <si>
    <t> EXPLOSIVOS,EM TALUDES,VALA/CAVA,ATE 1,50M DE PROFUNDIDADE,I</t>
  </si>
  <si>
    <t>NCLUSIVE EMPILHAMENTO DO MATERIAL PARA REMOCAO</t>
  </si>
  <si>
    <t>03.008.0010-B</t>
  </si>
  <si>
    <t>03.008.0011-0</t>
  </si>
  <si>
    <t> EXPLOSIVOS,EM TALUDES,VALA/CAVA,ENTRE 1,50 E 3,00M DE PROFU</t>
  </si>
  <si>
    <t>NDIDADE,INCLUSIVE EMPILHAMENTO DO MATERIAL PARA REMOCAO</t>
  </si>
  <si>
    <t>03.008.0011-A</t>
  </si>
  <si>
    <t>03.008.0012-0</t>
  </si>
  <si>
    <t> EXPLOSIVOS,EM TALUDES,VALA/CAVA,ENTRE 3,00 E 4,50M DE PROFU</t>
  </si>
  <si>
    <t>03.008.0012-A</t>
  </si>
  <si>
    <t>03.008.0013-0</t>
  </si>
  <si>
    <t> EXPLOSIVOS,EM TALUDES,VALA/CAVA,ENTRE 4,50 E 6,00M DE PROFU</t>
  </si>
  <si>
    <t>03.008.0013-A</t>
  </si>
  <si>
    <t>03.008.0014-0</t>
  </si>
  <si>
    <t> EXPLOSIVOS,EM TALUDES,VALA/CAVA,ENTRE 6,00 E 7,50M DE PROFU</t>
  </si>
  <si>
    <t>03.008.0014-A</t>
  </si>
  <si>
    <t>03.008.0020-1</t>
  </si>
  <si>
    <t>ESCAVACAO EM MATERIAL DE 2ªCATEGORIA(MOLEDO OU ROCHA DECOMPO</t>
  </si>
  <si>
    <t>STA),COM EQUIPAMENTO A AR COMPRIMIDO,SEM UTILIZACAO DE EXPLO</t>
  </si>
  <si>
    <t>SIVOS,EM TALUDES,VALA/CAVA,ATE 1,50M DE PROFUNDIDADE,INCLUSI</t>
  </si>
  <si>
    <t>VE EMPILHAMENTO DO MATERIAL PARA REMOCAO</t>
  </si>
  <si>
    <t>03.008.0020-B</t>
  </si>
  <si>
    <t>03.008.0021-0</t>
  </si>
  <si>
    <t>SIVOS,EM TALUDES,VALA/CAVA,ENTRE 1,50 E 3,00M DE PROFUNDIDAD</t>
  </si>
  <si>
    <t>E,INCLUSIVE EMPILHAMENTO DO MATERIAL PARA REMOCAO</t>
  </si>
  <si>
    <t>03.008.0021-A</t>
  </si>
  <si>
    <t>03.008.0022-0</t>
  </si>
  <si>
    <t>SIVOS,EM TALUDES,VALA/CAVA,ENTRE 3,00 E 4,50M DE PROFUNDIDAD</t>
  </si>
  <si>
    <t>03.008.0022-A</t>
  </si>
  <si>
    <t>03.008.0023-0</t>
  </si>
  <si>
    <t>SIVOS,EM TALUDES,VALA/CAVA,ENTRE 4,50 E 6,00M DE PROFUNDIDAD</t>
  </si>
  <si>
    <t>03.008.0023-A</t>
  </si>
  <si>
    <t>03.008.0024-0</t>
  </si>
  <si>
    <t>SIVOS,EM TALUDES,VALA/CAVA,ENTRE 6,00 E 7,50M DE PROFUNDIDAD</t>
  </si>
  <si>
    <t>03.008.0024-A</t>
  </si>
  <si>
    <t>03.008.0050-1</t>
  </si>
  <si>
    <t>ESCAVACAO EM MATERIAL DE 3ªCATEGORIA(ROCHA SA FRATURADA),COM</t>
  </si>
  <si>
    <t> EQUIPAMENTO A AR COMPRIMIDO E ENCUNHAMENTO GENERALIZADO,SEM</t>
  </si>
  <si>
    <t> UTILIZACAO DE EXPLOSIVOS,EM TALUDES,VALA/CAVA,ATE 1,50M DE</t>
  </si>
  <si>
    <t>PROFUNDIDADE,INCLUSIVE EMPILHAMENTO DO MATERIAL PARA REMOCAO</t>
  </si>
  <si>
    <t>03.008.0050-B</t>
  </si>
  <si>
    <t>03.008.0051-0</t>
  </si>
  <si>
    <t> UTILIZACAO DE EXPLOSIVOS,EM TALUDES,VALA/CAVA,ENTRE 1,50 E</t>
  </si>
  <si>
    <t>3,00M DE PROFUNDIDADE,INCLUSIVE EMPILHAMENTO DO MATERIAL PAR</t>
  </si>
  <si>
    <t>A REMOCAO</t>
  </si>
  <si>
    <t>03.008.0051-A</t>
  </si>
  <si>
    <t>03.008.0052-0</t>
  </si>
  <si>
    <t> UTILIZACAO DE EXPLOSIVOS,EM TALUDES,VALA/CAVA,ENTRE 3,00 E</t>
  </si>
  <si>
    <t>4,50M DE PROFUNDIDADE,INCLUSIVE EMPILHAMENTO DO MATERIAL PAR</t>
  </si>
  <si>
    <t>03.008.0052-A</t>
  </si>
  <si>
    <t>03.008.0053-0</t>
  </si>
  <si>
    <t> UTILIZACAO DE EXPLOSIVOS,EM TALUDES,VALA/CAVA,ENTRE 4,50 E</t>
  </si>
  <si>
    <t>6,00M DE PROFUNDIDADE,INCLUSIVE EMPILHAMENTO DO MATERIAL PAR</t>
  </si>
  <si>
    <t>03.008.0053-A</t>
  </si>
  <si>
    <t>03.008.0054-0</t>
  </si>
  <si>
    <t> UTILIZACAO DE EXPLOSIVOS,EM TALUDES,VALA/CAVA,ENTRE 6,00 E</t>
  </si>
  <si>
    <t>7,50M DE PROFUNDIDADE,INCLUSIVE EMPILHAMENTO DO MATERIAL PAR</t>
  </si>
  <si>
    <t>03.008.0054-A</t>
  </si>
  <si>
    <t>03.008.0060-1</t>
  </si>
  <si>
    <t>ESCAVACAO EM MATERIAL DE 3ªCATEGORIA(ROCHA VIVA),COM EQUIPAM</t>
  </si>
  <si>
    <t>ENTO A AR COMPRIMIDO E SERRACAO COM BROCAS,SEGUIDA DE ENCUNH</t>
  </si>
  <si>
    <t>AMENTO,SEM UTILIZACAO DE EXPLOSIVOS,EM TALUDES,VALA/CAVA,ATE</t>
  </si>
  <si>
    <t> 1,50M DE PROFUNDIDADE,INCLUSIVE EMPILHAMENTO DO MATERIAL PA</t>
  </si>
  <si>
    <t>RA REMOCAO</t>
  </si>
  <si>
    <t>03.008.0060-B</t>
  </si>
  <si>
    <t>03.008.0061-0</t>
  </si>
  <si>
    <t>AMENTO,SEM UTILIZACAO DE EXPLOSIVOS,EM TALUDES,VALA/CAVA,ENT</t>
  </si>
  <si>
    <t>RE 1,50 E 3,00M DE PROFUNDIDADE,INCLUSIVE EMPILHAMENTO DO MA</t>
  </si>
  <si>
    <t>TERIAL PARA REMOCAO</t>
  </si>
  <si>
    <t>03.008.0061-A</t>
  </si>
  <si>
    <t>03.008.0062-0</t>
  </si>
  <si>
    <t>RE 3,00 E 4,50M DE PROFUNDIDADE,INCLUSIVE EMPILHAMENTO DO MA</t>
  </si>
  <si>
    <t>03.008.0062-A</t>
  </si>
  <si>
    <t>03.008.0063-0</t>
  </si>
  <si>
    <t>RE 4,50 E 6,00M DE PROFUNDIDADE,INCLUSIVE EMPILHAMENTO DO MA</t>
  </si>
  <si>
    <t>03.008.0063-A</t>
  </si>
  <si>
    <t>03.008.0064-0</t>
  </si>
  <si>
    <t>RE 6,00 E 7,50M DE PROFUNDIDADE,INCLUSIVE EMPILHAMENTO DO MA</t>
  </si>
  <si>
    <t>03.008.0064-A</t>
  </si>
  <si>
    <t>03.008.0080-1</t>
  </si>
  <si>
    <t> EQUIPAMENTO A AR COMPRIMIDO,A CEU ABERTO,SEM UTILIZACAO DE</t>
  </si>
  <si>
    <t>EXPLOSIVOS,INCLUSIVE EMPILHAMENTO DO MATERIAL PARA REMOCAO</t>
  </si>
  <si>
    <t>03.008.0080-B</t>
  </si>
  <si>
    <t>03.008.0085-0</t>
  </si>
  <si>
    <t>ENTO A AR COMPRIMIDO,A CEU ABERTO,SEM UTILIZACAO DE EXPLOSIV</t>
  </si>
  <si>
    <t>OS,INCLUSIVE EMPILHAMENTO DO MATERIAL PARA REMOCAO</t>
  </si>
  <si>
    <t>03.008.0085-A</t>
  </si>
  <si>
    <t>03.008.0090-1</t>
  </si>
  <si>
    <t>ECOMPOSTA),COM EQUIPAMENTO A AR COMPRIMIDO,A CEU ABERTO,SEM</t>
  </si>
  <si>
    <t>UTILIZACAO DE EXPLOSIVOS,INCLUSIVE EMPILHAMENTO DO MATERIAL</t>
  </si>
  <si>
    <t>PARA REMOCAO</t>
  </si>
  <si>
    <t>03.008.0090-B</t>
  </si>
  <si>
    <t>03.008.0095-0</t>
  </si>
  <si>
    <t>STA),COM EQUIPAMENTO A AR COMPRIMIDO,A CEU ABERTO,SEM UTILIZ</t>
  </si>
  <si>
    <t>ACAO DE EXPLOSIVOS,INCLUSIVE EMPILHAMENTO DO MATERIAL PARA R</t>
  </si>
  <si>
    <t>EMOCAO</t>
  </si>
  <si>
    <t>03.008.0095-A</t>
  </si>
  <si>
    <t>03.008.0120-1</t>
  </si>
  <si>
    <t>DESMONTE DE BLOCO DE MATERIAL DE 3ªCATEGORIA(ROCHA VIVA),COM</t>
  </si>
  <si>
    <t> EQUIPAMENTO A AR COMPRIMIDO,COM VOLUME ATE 1,00M3,SEM UTILI</t>
  </si>
  <si>
    <t>ZACAO DE EXPLOSIVOS,INCLUSIVE REDUCAO A PEDRA DE MAO COM O M</t>
  </si>
  <si>
    <t>ESMO EQUIPAMENTO</t>
  </si>
  <si>
    <t>03.008.0120-B</t>
  </si>
  <si>
    <t>03.008.0125-1</t>
  </si>
  <si>
    <t>DESMONTE DE BLOCO DE MATERIAL DE 2ªCATEGORIA,SEM UTILIZACAO</t>
  </si>
  <si>
    <t>DE EXPLOSIVOS,COM ROMPEDOR A AR COMPRIMIDO</t>
  </si>
  <si>
    <t>03.008.0125-B</t>
  </si>
  <si>
    <t>03.008.0150-1</t>
  </si>
  <si>
    <t>SERRACAO CONTINUA EM MATERIAL DE 3ªCATEGORIA(ROCHA VIVA),COM</t>
  </si>
  <si>
    <t> A FINALIDADE DE IMPEDIR PROPAGACAO DE VIBRACOES DECORRENTES</t>
  </si>
  <si>
    <t> DE ESCAVACAO A FOGO</t>
  </si>
  <si>
    <t>03.008.0150-B</t>
  </si>
  <si>
    <t>03.009.0002-1</t>
  </si>
  <si>
    <t>COMPACTACAO DE ATERRO,EM CAMADAS DE 15CM,COM MACO</t>
  </si>
  <si>
    <t>03.009.0002-B</t>
  </si>
  <si>
    <t>03.009.0003-0</t>
  </si>
  <si>
    <t>COMPACTACAO DE ATERRO,EM CAMADAS DE 20CM,COM MACO</t>
  </si>
  <si>
    <t>03.009.0003-A</t>
  </si>
  <si>
    <t>03.009.0004-0</t>
  </si>
  <si>
    <t>ATERRO COM MATERIAL DE 1ªCATEGORIA,COMPACTADO MANUALMENTE EM</t>
  </si>
  <si>
    <t> CAMADAS DE 20CM,ATE UMA ALTURA MAXIMA DE 80CM,PARA SUPORTE</t>
  </si>
  <si>
    <t>DE CAMADA DE CONCRETO,INCLUSIVE DOIS TIROS DE PA,ESPALHAMENT</t>
  </si>
  <si>
    <t>O E REGA,EXCLUSIVE FORNECIMENTO DA TERRA</t>
  </si>
  <si>
    <t>03.009.0004-A</t>
  </si>
  <si>
    <t>03.009.0005-0</t>
  </si>
  <si>
    <t>ATERRO COM MATERIAL DE 1ª CATEGORIA,COMPACTADO MANUALMENTE E</t>
  </si>
  <si>
    <t>M CAMADAS DE 20CM DE MATERIAL APILOADO,PROVENIENTE DE JAZIDA</t>
  </si>
  <si>
    <t> DISTANTE ATE 1KM,INCLUSIVE ESCAVACAO,CARGA,TRANSPORTE EM CA</t>
  </si>
  <si>
    <t>MINHAO BASCULANTE,DESCARGA,ESPALHAMENTO E IRRIGACAO MANUAIS</t>
  </si>
  <si>
    <t>03.009.0005-A</t>
  </si>
  <si>
    <t>03.009.0006-0</t>
  </si>
  <si>
    <t> DISTANTE ATE 2KM,INCLUSIVE ESCAVACAO,CARGA,TRANSPORTE EM CA</t>
  </si>
  <si>
    <t>03.009.0006-A</t>
  </si>
  <si>
    <t>03.009.0007-0</t>
  </si>
  <si>
    <t> DISTANTE ATE 3KM,INCLUSIVE ESCAVACAO,CARGA,TRANSPORTE EM CA</t>
  </si>
  <si>
    <t>03.009.0007-A</t>
  </si>
  <si>
    <t>03.009.0008-0</t>
  </si>
  <si>
    <t> DISTANTE ATE 4KM,INCLUSIVE ESCAVACAO,CARGA,TRANSPORTE EM CA</t>
  </si>
  <si>
    <t>03.009.0008-A</t>
  </si>
  <si>
    <t>03.009.0009-0</t>
  </si>
  <si>
    <t> DISTANTE ATE 5KM,INCLUSIVE ESCAVACAO,CARGA,TRANSPORTE EM CA</t>
  </si>
  <si>
    <t>03.009.0009-A</t>
  </si>
  <si>
    <t>03.009.0015-0</t>
  </si>
  <si>
    <t> DISTANTE ATE 10KM,INCLUSIVE ESCAVACAO,CARGA,TRANSPORTE EM C</t>
  </si>
  <si>
    <t>AMINHAO BASCULANTE,DESCARGA,ESPALHAMENTO E IRRIGACAO MANUAIS</t>
  </si>
  <si>
    <t>03.009.0020-0</t>
  </si>
  <si>
    <t> DISTANTE ATE 15KM,INCLUSIVE ESCAVACAO,CARGA,TRANSPORTE EM C</t>
  </si>
  <si>
    <t>03.009.0020-A</t>
  </si>
  <si>
    <t>03.009.0025-0</t>
  </si>
  <si>
    <t> DISTANTE ATE 20KM,INCLUSIVE ESCAVACAO,CARGA,TRANSPORTE EM C</t>
  </si>
  <si>
    <t>03.009.0025-A</t>
  </si>
  <si>
    <t>03.009.0030-0</t>
  </si>
  <si>
    <t> DISTANTE ATE 25KM,INCLUSIVE ESCAVACAO,CARGA,TRANSPORTE EM C</t>
  </si>
  <si>
    <t>03.009.0030-A</t>
  </si>
  <si>
    <t>03.009.0035-0</t>
  </si>
  <si>
    <t> DISTANTE ATE 30KM,INCLUSIVE ESCAVACAO,CARGA,TRANSPORTE EM C</t>
  </si>
  <si>
    <t>03.009.0035-A</t>
  </si>
  <si>
    <t>03.009.0080-0</t>
  </si>
  <si>
    <t>COMPACTACAO DE MATERIAL DE 1ªCATEGORIA,INCLUSIVE DESCARGA DE</t>
  </si>
  <si>
    <t> CAMINHAO BASCULANTE,MOVIMENTACAO A 1 TIRO DE PA,ESPALHAMENT</t>
  </si>
  <si>
    <t>O E SOCAMENTO MANUAL EM CAMADAS DE 30CM DE MATERIAL APILOADO</t>
  </si>
  <si>
    <t>03.009.0080-A</t>
  </si>
  <si>
    <t>03.010.0015-0</t>
  </si>
  <si>
    <t>ATERRO COM MATERIAL DE 1ªCATEGORIA,ESPALHADO POR TRATOR COM</t>
  </si>
  <si>
    <t>POTENCIA EM TORNO DE 80CV COM LAMINA,EM CAMADAS DE 20CM DE M</t>
  </si>
  <si>
    <t>ATERIAL ADENSADO,REGADO POR CAMINHAO TANQUE E COMPACTADO A 9</t>
  </si>
  <si>
    <t>0% COM ROLO PE DE CARNEIRO CONVENCIONAL,DE 2(DOIS) CILINDROS</t>
  </si>
  <si>
    <t>,REBOCADO POR TRATOR DE PNEUS,INTERVINDO 2(DOIS) SERVENTES,E</t>
  </si>
  <si>
    <t>XCLUSIVE O FORNECIMENTO DA TERRA</t>
  </si>
  <si>
    <t>03.010.0015-A</t>
  </si>
  <si>
    <t>03.010.0016-0</t>
  </si>
  <si>
    <t>POTENCIA EM TORNO DE 140CV COM LAMINA,EM CAMADAS DE 20CM DE</t>
  </si>
  <si>
    <t>MATERIAL ADENSADO,REGADO POR CAMINHAO TANQUE E COMPACTADO A</t>
  </si>
  <si>
    <t>90% COM ROLO PE DE CARNEIRO CONVENCIONAL,DE 2(DOIS)CILINDROS</t>
  </si>
  <si>
    <t>,REBOCADO POR TRATOR DE PNEUS,INTERVINDO 2(DOIS)SERVENTES,EX</t>
  </si>
  <si>
    <t>CLUSIVE O FORNECIMENTO DA TERRA</t>
  </si>
  <si>
    <t>03.010.0016-A</t>
  </si>
  <si>
    <t>03.010.0017-0</t>
  </si>
  <si>
    <t>POTENCIA EM TORNO DE 335CV COM LAMINA,EM CAMADAS DE 20CM DE</t>
  </si>
  <si>
    <t>03.010.0017-A</t>
  </si>
  <si>
    <t>03.010.0018-0</t>
  </si>
  <si>
    <t>ATERRO COM MATERIAL DE 1ªCATEGORIA,ESPALHADO POR RETRO ESCAV</t>
  </si>
  <si>
    <t>ADEIRA,EM CAMADAS DE 20CM DE MATERIAL ADENSADO,REGADO POR CA</t>
  </si>
  <si>
    <t>MINHAO TANQUE E COMPACTADO A 90% COM ROLO PE DE CARNEIRO CON</t>
  </si>
  <si>
    <t>VENCIONAL,DE 2(DOIS) CILINDROS,REBOCADO POR TRATOR DE PNEUS,</t>
  </si>
  <si>
    <t>INTERVINDO 2(DOIS) SERVENTES,EXCLUSIVE O FORNECIMENTO DA TER</t>
  </si>
  <si>
    <t>03.010.0018-A</t>
  </si>
  <si>
    <t>03.010.0019-0</t>
  </si>
  <si>
    <t>MINHAO TANQUE E COMPACTADO A 90% COM SOQUETE VIBRATORIO,INTE</t>
  </si>
  <si>
    <t>RVINDO 2(DOIS) SERVENTES,EXCLUSIVE O FORNECIMENTO DA TERRA</t>
  </si>
  <si>
    <t>03.010.0019-A</t>
  </si>
  <si>
    <t>03.010.0020-0</t>
  </si>
  <si>
    <t>MATERIAL DE 1ª CATEGORIA PARA ATERROS,COMPREENDENDO:ESCAVACA</t>
  </si>
  <si>
    <t>O,CARGA,TRANSPORTE A 1KM EM CAMINHAO BASCULANTE E DESCARGA,C</t>
  </si>
  <si>
    <t>ONSIDERANDO O VOLUME NECESSARIO A EXECUCAO DE 1,00M3 DE MATE</t>
  </si>
  <si>
    <t>RIAL COMPACTADO</t>
  </si>
  <si>
    <t>03.010.0020-A</t>
  </si>
  <si>
    <t>03.010.0021-0</t>
  </si>
  <si>
    <t>O,CARGA,TRANSPORTE A 2KM EM CAMINHAO BASCULANTE E DESCARGA,C</t>
  </si>
  <si>
    <t>03.010.0021-A</t>
  </si>
  <si>
    <t>03.010.0022-0</t>
  </si>
  <si>
    <t>O,CARGA,TRANSPORTE A 3KM EM CAMINHAO BASCULANTE E DESCARGA,C</t>
  </si>
  <si>
    <t>03.010.0022-A</t>
  </si>
  <si>
    <t>03.010.0023-0</t>
  </si>
  <si>
    <t>O,CARGA,TRANSPORTE A 4KM EM CAMINHAO BASCULANTE E DESCARGA,C</t>
  </si>
  <si>
    <t>03.010.0023-A</t>
  </si>
  <si>
    <t>03.010.0024-0</t>
  </si>
  <si>
    <t>O,CARGA,TRANSPORTE A 5KM EM CAMINHAO BASCULANTE E DESCARGA,C</t>
  </si>
  <si>
    <t>03.010.0024-A</t>
  </si>
  <si>
    <t>03.010.0030-0</t>
  </si>
  <si>
    <t>O,CARGA,TRANSPORTE A 10KM EM CAMINHAO BASCULANTE E DESCARGA,</t>
  </si>
  <si>
    <t>CONSIDERANDO O VOLUME NECESSARIO A EXECUCAO DE 1,00M3 DE MAT</t>
  </si>
  <si>
    <t>ERIAL COMPACTADO</t>
  </si>
  <si>
    <t>03.010.0030-A</t>
  </si>
  <si>
    <t>03.010.0035-0</t>
  </si>
  <si>
    <t>O,CARGA,TRANSPORTE A 15KM EM CAMINHAO BASCULANTE E DESCARGA,</t>
  </si>
  <si>
    <t>03.010.0035-A</t>
  </si>
  <si>
    <t>03.010.0040-0</t>
  </si>
  <si>
    <t>O,CARGA,TRANSPORTE A 20KM EM CAMINHAO BASCULANTE E DESCARGA,</t>
  </si>
  <si>
    <t>03.010.0040-A</t>
  </si>
  <si>
    <t>03.010.0045-0</t>
  </si>
  <si>
    <t>O,CARGA,TRANSPORTE A 25KM EM CAMINHAO BASCULANTE E DESCARGA,</t>
  </si>
  <si>
    <t>03.010.0045-A</t>
  </si>
  <si>
    <t>03.010.0049-0</t>
  </si>
  <si>
    <t>O,CARGA,TRANSPORTE A 30KM EM CAMINHAO BASCULANTE E DESCARGA,</t>
  </si>
  <si>
    <t>03.010.0049-A</t>
  </si>
  <si>
    <t>03.010.0100-0</t>
  </si>
  <si>
    <t>COMPACTACAO DE ATERRO,EM CAMADAS DE 30CM,UTILIZANDO COMPACTA</t>
  </si>
  <si>
    <t>DOR PNEUMATICO(SAPO),INCLUSIVE COMPRESSOR</t>
  </si>
  <si>
    <t>03.010.0100-A</t>
  </si>
  <si>
    <t>03.010.0101-0</t>
  </si>
  <si>
    <t>COMPACTACAO DE ATERRO,EM CAMADAS DE 20CM,UTILIZANDO COMPACTA</t>
  </si>
  <si>
    <t>03.010.0101-A</t>
  </si>
  <si>
    <t>03.010.0105-0</t>
  </si>
  <si>
    <t>ATERRO COMPACTADO A 95%,PARA CONSTRUCAO DE BARRAGENS OU DIQU</t>
  </si>
  <si>
    <t>ES,EXECUTADOS EM CAMADAS DE 20CM DE MATERIAL SOLTO DE BOA QU</t>
  </si>
  <si>
    <t>ALIDADE,INCLUSIVE ESPALHAMENTO E IRRIGACAO,EM TERRENO DE BOA</t>
  </si>
  <si>
    <t> RESISTENCIA,EXCLUSIVE FORNECIMENTO DA TERRA</t>
  </si>
  <si>
    <t>03.010.0105-A</t>
  </si>
  <si>
    <t>03.010.0106-0</t>
  </si>
  <si>
    <t>ALIDADE,INCLUSIVE ESPALHAMENTO E IRRIGACAO,EM TERRENO DE BAI</t>
  </si>
  <si>
    <t>XA RESISTENCIA(ARGILA MOLE),EXCLUSIVE FORNECIMENTO DA TERRA</t>
  </si>
  <si>
    <t>03.010.0106-A</t>
  </si>
  <si>
    <t>03.011.0015-1</t>
  </si>
  <si>
    <t>REATERRO DE VALA/CAVA COM MATERIAL DE BOA QUALIDADE,UTILIZAN</t>
  </si>
  <si>
    <t>DO VIBRO COMPACTADOR PORTATIL,EXCLUSIVE MATERIAL</t>
  </si>
  <si>
    <t>03.011.0015-B</t>
  </si>
  <si>
    <t>03.012.0010-0</t>
  </si>
  <si>
    <t>REATERRO DE VALA/CAVA COM TRATOR COM POTENCIA EM TORNO DE 20</t>
  </si>
  <si>
    <t>0CV,EXCLUSIVE COMPACTACAO E MATERIAL</t>
  </si>
  <si>
    <t>03.012.0010-A</t>
  </si>
  <si>
    <t>03.013.0001-1</t>
  </si>
  <si>
    <t>REATERRO DE VALA/CAVA COMPACTADA A MACO,EM CAMADAS DE 30CM D</t>
  </si>
  <si>
    <t>E ESPESSURA MAXIMA,COM MATERIAL DE BOA QUALIDADE,EXCLUSIVE</t>
  </si>
  <si>
    <t>ESTE</t>
  </si>
  <si>
    <t>03.013.0001-B</t>
  </si>
  <si>
    <t>03.013.0002-0</t>
  </si>
  <si>
    <t>REATERRO DE VALA/CAVA COMPACTADA A MACO,EM CAMADAS DE 20CM D</t>
  </si>
  <si>
    <t>03.013.0002-A</t>
  </si>
  <si>
    <t>03.013.0005-0</t>
  </si>
  <si>
    <t>E ESPESSURA MAXIMA,EM BECOS DE ATE 2,50M DE LARGURA,EM FAVEL</t>
  </si>
  <si>
    <t>AS,EXCLUSIVE MATERIAL</t>
  </si>
  <si>
    <t>03.013.0005-A</t>
  </si>
  <si>
    <t>03.013.0006-0</t>
  </si>
  <si>
    <t>03.013.0006-A</t>
  </si>
  <si>
    <t>03.014.0005-0</t>
  </si>
  <si>
    <t>REATERRO DE VALA/CAVA,ESPALHAMENTO COM RETRO-ESCAVADEIRA E C</t>
  </si>
  <si>
    <t>OMPACTACAO VIBRATORIA,EXCLUSIVE MATERIAL</t>
  </si>
  <si>
    <t>03.014.0005-A</t>
  </si>
  <si>
    <t>03.014.0010-0</t>
  </si>
  <si>
    <t>REATERRO DE VALA/CAVA UTILIZANDO CARREGADOR FRONTAL DE RODAS</t>
  </si>
  <si>
    <t> 170CV,ESPALHAMENTO COM TRATOR DE ESTEIRAS 80CV E COMPACTADO</t>
  </si>
  <si>
    <t>R VIBRATORIO (PE-DE-CARNEIRO),EXCLUSIVE MATERIAL</t>
  </si>
  <si>
    <t>03.014.0010-A</t>
  </si>
  <si>
    <t>03.015.0010-0</t>
  </si>
  <si>
    <t>REATERRO DE VALA/CAVA COM PO-DE-PEDRA,INCLUSIVE FORNECIMENTO</t>
  </si>
  <si>
    <t> DO MATERIAL E COMPACTACAO MANUAL</t>
  </si>
  <si>
    <t>03.015.0010-A</t>
  </si>
  <si>
    <t>03.015.0012-0</t>
  </si>
  <si>
    <t> DO MATERIAL E COMPACTACAO MANUAL,EM BECOS DE ATE 2,50M DE L</t>
  </si>
  <si>
    <t>ARGURA,EM FAVELAS</t>
  </si>
  <si>
    <t>03.015.0012-A</t>
  </si>
  <si>
    <t>03.015.0014-0</t>
  </si>
  <si>
    <t>REATERRO DE VALA/CAVA COM AREIA,INCLUSIVE FORNECIMENTO DO MA</t>
  </si>
  <si>
    <t>TERIAL E COMPACTACAO MANUAL</t>
  </si>
  <si>
    <t>03.015.0014-A</t>
  </si>
  <si>
    <t>03.015.0016-0</t>
  </si>
  <si>
    <t>TERIAL E COMPACTACAO MANUAL,EM BECOS DE ATE 2,50M DE LARGURA</t>
  </si>
  <si>
    <t>,EM FAVELAS</t>
  </si>
  <si>
    <t>03.015.0016-A</t>
  </si>
  <si>
    <t>03.015.0025-0</t>
  </si>
  <si>
    <t>REATERRO DE VALA/CAVA COM BRITA 1,INCLUSIVE FORNECIMENTO DO</t>
  </si>
  <si>
    <t>MATERIAL E COMPACTACAO MANUAL</t>
  </si>
  <si>
    <t>03.015.0025-A</t>
  </si>
  <si>
    <t>03.015.0026-0</t>
  </si>
  <si>
    <t>MATERIAL E COMPACTACAO MANUAL,EM BECOS DE ATE 2,50M DE LARGU</t>
  </si>
  <si>
    <t>RA,EM FAVELAS</t>
  </si>
  <si>
    <t>03.015.0026-A</t>
  </si>
  <si>
    <t>03.016.0005-1</t>
  </si>
  <si>
    <t>ESCAVACAO MECANICA DE VALA NAO ESCORADA EM MATERIAL DE 1ªCAT</t>
  </si>
  <si>
    <t>EGORIA COM PEDRAS,INSTALACOES PREDIAIS OU OUTROS REDUTORES D</t>
  </si>
  <si>
    <t>E PRODUTIVIDADE OU CAVAS DE FUNDACAO,ATE 1,50M DE PROFUNDIDA</t>
  </si>
  <si>
    <t>DE,UTILIZANDO RETRO-ESCAVADEIRA,EXCLUSIVE ESGOTAMENTO</t>
  </si>
  <si>
    <t>03.016.0005-B</t>
  </si>
  <si>
    <t>03.016.0010-1</t>
  </si>
  <si>
    <t>E PRODUTIVIDADE OU CAVAS DE FUNDACAO,ENTRE 1,50 E 3,00M DE P</t>
  </si>
  <si>
    <t>ROFUNDIDADE,UTILIZANDO RETRO-ESCAVADEIRA,EXCLUSIVE ESGOTAMEN</t>
  </si>
  <si>
    <t>TO</t>
  </si>
  <si>
    <t>03.016.0010-B</t>
  </si>
  <si>
    <t>03.016.0015-1</t>
  </si>
  <si>
    <t>ESCAVACAO MECANICA DE VALA NAO ESCORADA,EM MATERIAL DE 1ªCAT</t>
  </si>
  <si>
    <t>EGORIA,ATE 1,50M DE PROFUNDIDADE,UTILIZANDO RETRO-ESCAVADEIR</t>
  </si>
  <si>
    <t>A,EXCLUSIVE ESGOTAMENTO</t>
  </si>
  <si>
    <t>03.016.0015-B</t>
  </si>
  <si>
    <t>03.016.0018-1</t>
  </si>
  <si>
    <t>EGORIA,ENTRE 1,50 E 3,00M DE PROFUNDIDADE,UTILIZANDO RETRO-E</t>
  </si>
  <si>
    <t>SCAVADEIRA,EXCLUSIVE ESGOTAMENTO</t>
  </si>
  <si>
    <t>03.016.0018-B</t>
  </si>
  <si>
    <t>03.016.0020-1</t>
  </si>
  <si>
    <t>ESCAVACAO MECANICA DE VALA ESCORADA,EM MATERIAL DE 1ªCATEGOR</t>
  </si>
  <si>
    <t>IA COM PEDRAS,INSTALACOES PREDIAIS OU OUTROS REDUTORES DE PR</t>
  </si>
  <si>
    <t>ODUTIVIDADE,OU CAVAS DE FUNDACAO,ATE 1,50M DE PROFUNDIDADE,U</t>
  </si>
  <si>
    <t>TILIZANDO RETRO-ESCAVADEIRA,EXCLUSIVE ESGOTAMENTO E ESCORAME</t>
  </si>
  <si>
    <t>NTO</t>
  </si>
  <si>
    <t>03.016.0020-B</t>
  </si>
  <si>
    <t>03.016.0025-1</t>
  </si>
  <si>
    <t>ODUTIVIDADE,OU CAVAS DE FUNDACAO,ENTRE 1,50 E 3,00M DE PROFU</t>
  </si>
  <si>
    <t>NDIDADE,UTILIZANDO RETRO-ESCAVADEIRA,EXCLUSIVE ESGOTAMENTO E</t>
  </si>
  <si>
    <t>03.016.0025-B</t>
  </si>
  <si>
    <t>03.016.0050-1</t>
  </si>
  <si>
    <t>IA,ATE 1,50M DE PROFUNDIDADE,UTILIZANDO RETRO-ESCAVADEIRA,EX</t>
  </si>
  <si>
    <t>CLUSIVE ESGOTAMENTO E ESCORAMENTO</t>
  </si>
  <si>
    <t>03.016.0050-B</t>
  </si>
  <si>
    <t>03.016.0055-1</t>
  </si>
  <si>
    <t>IA,ENTRE 1,50 E 3,00M DE PROFUNDIDADE,UTILIZANDO RETRO-ESCAV</t>
  </si>
  <si>
    <t>ADEIRA,EXCLUSIVE ESGOTAMENTO E ESCORAMENTO</t>
  </si>
  <si>
    <t>03.016.0055-B</t>
  </si>
  <si>
    <t>03.020.0030-1</t>
  </si>
  <si>
    <t>E PRODUTIVIDADE,OU CAVAS DE FUNDACAO,ATE 1,50M DE PROFUNDIDA</t>
  </si>
  <si>
    <t>DE,UTILIZANDO ESCAVADEIRA HIDRAULICA DE 0,78M3,EXCLUSIVE ESG</t>
  </si>
  <si>
    <t>OTAMENTO</t>
  </si>
  <si>
    <t>03.020.0030-B</t>
  </si>
  <si>
    <t>03.020.0035-1</t>
  </si>
  <si>
    <t>E PRODUTIVIDADE,OU CAVAS DE FUNDACAO,ENTRE 1,50 E 3,00M DE P</t>
  </si>
  <si>
    <t>ROFUNDIDADE,UTILIZANDO ESCAVADEIRA HIDRAULICA DE 0,78M3,EXCL</t>
  </si>
  <si>
    <t>USIVE ESGOTAMENTO</t>
  </si>
  <si>
    <t>03.020.0035-B</t>
  </si>
  <si>
    <t>03.020.0040-1</t>
  </si>
  <si>
    <t>E PRODUTIVIDADE,OU CAVAS DE FUNDACAO,ENTRE 3,00 E 4,50M DE P</t>
  </si>
  <si>
    <t>03.020.0040-B</t>
  </si>
  <si>
    <t>03.020.0045-1</t>
  </si>
  <si>
    <t>EGORIA COM PEDRAS,INSTALACOES PREDIAIS,OU OUTROS REDUTORES D</t>
  </si>
  <si>
    <t>E PRODUTIVIDADE,OU CAVAS DE FUNDACAO,ENTRE 4,50 E 6,00M DE P</t>
  </si>
  <si>
    <t>03.020.0045-B</t>
  </si>
  <si>
    <t>03.020.0050-1</t>
  </si>
  <si>
    <t>EGORIA,ATE 1,50M DE PROFUNDIDADE,UTILIZANDO ESCAVADEIRA HIDR</t>
  </si>
  <si>
    <t>AULICA DE 0,78M3,EXCLUSIVE ESGOTAMENTO</t>
  </si>
  <si>
    <t>03.020.0050-B</t>
  </si>
  <si>
    <t>03.020.0052-1</t>
  </si>
  <si>
    <t>EGORIA,ENTRE 1,50 E 3,00M DE PROFUNDIDADE,UTILIZANDO ESCAVAD</t>
  </si>
  <si>
    <t>EIRA HIDRAULICA DE 0,78M3,EXCLUSIVE ESGOTAMENTO</t>
  </si>
  <si>
    <t>03.020.0052-B</t>
  </si>
  <si>
    <t>03.020.0055-1</t>
  </si>
  <si>
    <t>EGORIA,ENTRE 3,00 E 4,50M DE PROFUNDIDADE,UTILIZANDO ESCAVAD</t>
  </si>
  <si>
    <t>03.020.0055-B</t>
  </si>
  <si>
    <t>03.020.0057-1</t>
  </si>
  <si>
    <t>EGORIA,ENTRE 4,50 E 6,00M DE PROFUNDIDADE,UTILIZANDO ESCAVAD</t>
  </si>
  <si>
    <t>03.020.0057-B</t>
  </si>
  <si>
    <t>03.020.0060-1</t>
  </si>
  <si>
    <t>TILIZANDO ESCAVADEIRA HIDRAULICA DE 0,78M3,EXCLUSIVE ESGOTAM</t>
  </si>
  <si>
    <t>ENTO E ESCORAMENTO</t>
  </si>
  <si>
    <t>03.020.0060-B</t>
  </si>
  <si>
    <t>03.020.0065-1</t>
  </si>
  <si>
    <t>NDIDADE,UTILIZANDO ESCAVADEIRA HIDRAULICA DE 0,78M3,EXCLUSIV</t>
  </si>
  <si>
    <t>E ESGOTAMENTO E ESCORAMENTO</t>
  </si>
  <si>
    <t>03.020.0065-B</t>
  </si>
  <si>
    <t>03.020.0070-1</t>
  </si>
  <si>
    <t>ODUTIVIDADE,OU CAVAS DE FUNDACAO,ENTRE 3,00 E 4,50M DE PROFU</t>
  </si>
  <si>
    <t>03.020.0070-B</t>
  </si>
  <si>
    <t>03.020.0075-1</t>
  </si>
  <si>
    <t>ODUTIVIDADE,OU CAVAS DE FUNDACAO,ENTRE 4,50 E 6,00M DE PROFU</t>
  </si>
  <si>
    <t>03.020.0075-B</t>
  </si>
  <si>
    <t>03.020.0080-1</t>
  </si>
  <si>
    <t>IA,ATE 1,50M DE PROFUNDIDADE,UTILIZANDO ESCAVADEIRA HIDRAULI</t>
  </si>
  <si>
    <t>CA DE 0,78M3,EXCLUSIVE ESGOTAMENTO E ESCORAMENTO</t>
  </si>
  <si>
    <t>03.020.0080-B</t>
  </si>
  <si>
    <t>03.020.0085-1</t>
  </si>
  <si>
    <t>IA,ENTRE 1,50 E 3,00M DE PROFUNDIDADE,UTILIZANDO ESCAVADEIRA</t>
  </si>
  <si>
    <t> HIDRAULICA DE 0,78M3,EXCLUSIVE ESGOTAMENTO E ESCORAMENTO</t>
  </si>
  <si>
    <t>03.020.0085-B</t>
  </si>
  <si>
    <t>03.020.0090-1</t>
  </si>
  <si>
    <t>IA,ENTRE 3,00 E 4,50M DE PROFUNDIDADE,UTILIZANDO ESCAVADEIRA</t>
  </si>
  <si>
    <t>03.020.0090-B</t>
  </si>
  <si>
    <t>03.020.0100-1</t>
  </si>
  <si>
    <t>IA,ENTRE 4,50 E 6,00M DE PROFUNDIDADE,UTILIZANDO ESCAVADEIRA</t>
  </si>
  <si>
    <t>03.020.0100-B</t>
  </si>
  <si>
    <t>03.020.0200-0</t>
  </si>
  <si>
    <t>ESCAVACAO MECANICA,PARA ACERTO DE TALUDES,EM MATERIAL DE 1ªC</t>
  </si>
  <si>
    <t>ATEGORIA,UTILIZANDO ESCAVADEIRA HIDRAULICA DE 0,78M3</t>
  </si>
  <si>
    <t>03.020.0200-A</t>
  </si>
  <si>
    <t>03.021.0005-1</t>
  </si>
  <si>
    <t>ESCAVACAO MECANICA,A CEU ABERTO,EM MATERIAL DE 1ªCATEGORIA,U</t>
  </si>
  <si>
    <t>TILIZANDO ESCAVADEIRA HIDRAULICA DE 0,78M3</t>
  </si>
  <si>
    <t>03.021.0005-B</t>
  </si>
  <si>
    <t>03.022.0010-0</t>
  </si>
  <si>
    <t>ESCAVACAO MECANICA DE VALA,EM MATERIAL DE 2ªCATEGORIA(MOLEDO</t>
  </si>
  <si>
    <t> OU ROCHA MUITO DECOMPOSTA),UTILIZANDO ESCAVADEIRA HIDRAULIC</t>
  </si>
  <si>
    <t>A DE 0,78M3,EXCLUSIVE ESCORAMENTO E ESGOTAMENTO,SEM USO DE C</t>
  </si>
  <si>
    <t>OMPRESSOR</t>
  </si>
  <si>
    <t>03.022.0010-A</t>
  </si>
  <si>
    <t>03.023.0010-1</t>
  </si>
  <si>
    <t>ESCAVACAO E CARGA MECANICA DE VALA EM RODOVIAS,UTILIZANDO VA</t>
  </si>
  <si>
    <t>LETADEIRA DE 135HP,INCLUSIVE CAMINHAO</t>
  </si>
  <si>
    <t>03.023.0010-B</t>
  </si>
  <si>
    <t>03.025.0005-0</t>
  </si>
  <si>
    <t>ESCAVACAO MECANICA,COM TRATOR DE LAMINA COM POTENCIA EM TORN</t>
  </si>
  <si>
    <t>O DE 200CV,EM MATERIAL DE 1ªCATEGORIA,COM TRANSPORTE ENTRE 5</t>
  </si>
  <si>
    <t>0,00 E 100,00M</t>
  </si>
  <si>
    <t>03.025.0005-A</t>
  </si>
  <si>
    <t>03.025.0010-0</t>
  </si>
  <si>
    <t>O DE 200CV,EM MATERIAL DE 1ªCATEGORIA,COM TRANSPORTE A 50,00</t>
  </si>
  <si>
    <t>03.025.0010-A</t>
  </si>
  <si>
    <t>03.025.0015-1</t>
  </si>
  <si>
    <t>O DE 200CV,EM MATERIAL DE 1ªCATEGORIA,COM TRANSPORTE A 15,00</t>
  </si>
  <si>
    <t>03.025.0015-B</t>
  </si>
  <si>
    <t>03.025.0020-0</t>
  </si>
  <si>
    <t>ESCAVACAO MECANICA,COM TRATOR COM POTENCIA EM TORNO DE 80CV,</t>
  </si>
  <si>
    <t>EM MATERIAL DE 1ªCATEGORIA,COM TRANSPORTE A 20,00M</t>
  </si>
  <si>
    <t>03.025.0020-A</t>
  </si>
  <si>
    <t>03.025.0025-0</t>
  </si>
  <si>
    <t>O DE 200CV,EM MATERIAL DE 2ªCATEGORIA,SEM USO PREVIO DE ESCA</t>
  </si>
  <si>
    <t>RIFICADOR,COM TRANSPORTE ATE 50,00M</t>
  </si>
  <si>
    <t>03.025.0025-A</t>
  </si>
  <si>
    <t>03.025.0027-0</t>
  </si>
  <si>
    <t>RIFICADOR,COM TRANSPORTE ENTRE 50,00 E 100,00M</t>
  </si>
  <si>
    <t>03.025.0027-A</t>
  </si>
  <si>
    <t>03.025.0030-0</t>
  </si>
  <si>
    <t>REMOCAO ATE 20,00M,DE MATERIAL DE 2ª OU 3ªCATEGORIA,APOS ESC</t>
  </si>
  <si>
    <t>AVACAO,MEDIDO NO CORTE,COM TRATOR COM POTENCIA EM TORNO DE 2</t>
  </si>
  <si>
    <t>00CV,CONSIDERANDO-SE ESTE TRABALHANDO A METADE DE SUA PRODUC</t>
  </si>
  <si>
    <t>AO NORMAL</t>
  </si>
  <si>
    <t>03.025.0030-A</t>
  </si>
  <si>
    <t>03.025.0031-0</t>
  </si>
  <si>
    <t>AVACAO,MEDIDO NO CORTE,COM TRATOR COM POTENCIA EM TORNO DE 8</t>
  </si>
  <si>
    <t>0CV,CONSIDERANDO-SE ESTE TRABALHANDO A METADE DE SUA PRODUCA</t>
  </si>
  <si>
    <t>O NORMAL</t>
  </si>
  <si>
    <t>03.025.0031-A</t>
  </si>
  <si>
    <t>03.025.0033-0</t>
  </si>
  <si>
    <t>ESPALHAMENTO DE MATERIAL DE 1ª CATEGORIA E ATERROS,COM TRATO</t>
  </si>
  <si>
    <t>R DE LAMINA COM POTENCIA EM TORNO DE 80CV.MEDIDO PELO VOLUME</t>
  </si>
  <si>
    <t> SOLTO</t>
  </si>
  <si>
    <t>03.025.0033-A</t>
  </si>
  <si>
    <t>03.025.0035-0</t>
  </si>
  <si>
    <t>R DE LAMINA COM POTENCIA EM TORNO DE 140CV.MEDIDO PELO VOLUM</t>
  </si>
  <si>
    <t>E SOLTO</t>
  </si>
  <si>
    <t>03.025.0035-A</t>
  </si>
  <si>
    <t>03.025.0036-0</t>
  </si>
  <si>
    <t>R DE LAMINA COM POTENCIA EM TORNO DE 200CV.MEDIDO PELO VOLUM</t>
  </si>
  <si>
    <t>03.025.0036-A</t>
  </si>
  <si>
    <t>03.025.0037-0</t>
  </si>
  <si>
    <t>ESPALHAMENTO DE ESCORIA COM TRATOR DE LAMINA COM POTENCIA EM</t>
  </si>
  <si>
    <t> TORNO DE 140CV.MEDIDO PELO VOLUME SOLTO</t>
  </si>
  <si>
    <t>03.025.0037-A</t>
  </si>
  <si>
    <t>03.025.0038-0</t>
  </si>
  <si>
    <t>ESPALHAMENTO DE BRITA COM TRATOR DE LAMINA COM POTENCIA EM T</t>
  </si>
  <si>
    <t>ORNO DE 140CV.MEDIDO PELO VOLUME SOLTO</t>
  </si>
  <si>
    <t>03.025.0038-A</t>
  </si>
  <si>
    <t>03.025.0039-0</t>
  </si>
  <si>
    <t>ESCARIFICACAO DE SOLO COM TRATOR COM POTENCIA EM TORNO DE 33</t>
  </si>
  <si>
    <t>5CV</t>
  </si>
  <si>
    <t>03.025.0039-A</t>
  </si>
  <si>
    <t>03.025.0040-0</t>
  </si>
  <si>
    <t>O DE 80CV,EM MATERIAL DE 1ªCATEGORIA,NOS SERVICOS DE TERRACE</t>
  </si>
  <si>
    <t>AMENTO DE TALUDES EM CORTES,SEJA PARA ALARGAMENTO OU PARA PR</t>
  </si>
  <si>
    <t>EPARO DO LEITO DE VALETAS DE DRENAGEM,TENDO CADA PATAMAR 4,0</t>
  </si>
  <si>
    <t>0M DE LARGURA</t>
  </si>
  <si>
    <t>03.025.0040-A</t>
  </si>
  <si>
    <t>03.026.0010-0</t>
  </si>
  <si>
    <t>ESCAVACAO MECANICA,EM MATERIAL DE 1ªCATEGORIA,UTILIZANDO TRA</t>
  </si>
  <si>
    <t>TOR DE LAMINA COM POTENCIA EM TORNO DE 335CV,INCLUSIVE CARGA</t>
  </si>
  <si>
    <t> COM CARREGADOR FRONTAL DE PNEUS DE 3,10M3</t>
  </si>
  <si>
    <t>03.026.0010-A</t>
  </si>
  <si>
    <t>03.026.0015-0</t>
  </si>
  <si>
    <t>TOR DE LAMINA COM POTENCIA EM TORNO DE 200CV,INCLUSIVE CARGA</t>
  </si>
  <si>
    <t>03.026.0015-A</t>
  </si>
  <si>
    <t>03.026.0020-0</t>
  </si>
  <si>
    <t>ESCAVACAO MECANICA,EM MATERIAL DE 2ªCATEGORIA,UTILIZANDO TRA</t>
  </si>
  <si>
    <t>TOR DE LAMINA E ESCARIFICADOR COM POTENCIA EM TORNO DE 335CV</t>
  </si>
  <si>
    <t>,INCLUSIVE CARGA COM CARREGADOR FRONTAL DE PNEUS DE 3,10M3</t>
  </si>
  <si>
    <t>03.026.0020-A</t>
  </si>
  <si>
    <t>03.030.0150-0</t>
  </si>
  <si>
    <t>ESCAVACAO MECANICA,A CEU ABERTO,DE MATERIAL DE 1ªCATEGORIA,U</t>
  </si>
  <si>
    <t>TILIZANDO ESCAVADEIRA,SOBRE ESTEIRAS,VERSAO CLAM-SHELL,COM C</t>
  </si>
  <si>
    <t>ACAMBA DE 0,38M3(1/2JD3)</t>
  </si>
  <si>
    <t>03.030.0150-A</t>
  </si>
  <si>
    <t>03.030.0155-0</t>
  </si>
  <si>
    <t>ACAMBA DE 0,76M3(1JD3)</t>
  </si>
  <si>
    <t>03.030.0155-A</t>
  </si>
  <si>
    <t>03.030.0159-0</t>
  </si>
  <si>
    <t>ACAMBA E 0,96M3(1.1/4JD3)</t>
  </si>
  <si>
    <t>03.030.0159-A</t>
  </si>
  <si>
    <t>03.036.0200-0</t>
  </si>
  <si>
    <t>ESCAVACAO EM LEITO DE RIO OU CANAL(DRAGAGEM)DE MATERIAL MOLE</t>
  </si>
  <si>
    <t>,ATE 4,50M DE PROFUNDIDADE,MEDIDA A PARTIR DO PLANO DE ESTAC</t>
  </si>
  <si>
    <t>IONAMENTO DA MAQUINA,UTILIZANDO ESCAVADEIRA SOBRE ESTEIRAS,V</t>
  </si>
  <si>
    <t>ERSAO DRAG-LINE,COM CACAMBA DE 0,57M3(3/4JD3)</t>
  </si>
  <si>
    <t>03.036.0200-A</t>
  </si>
  <si>
    <t>03.036.0205-0</t>
  </si>
  <si>
    <t>,ENTRE 4,50 E 9,00M DE PROFUNDIDADE,MEDIDA A PARTIR DO PLANO</t>
  </si>
  <si>
    <t> DE ESTACIONAMENTO DA MAQUINA,UTILIZANDO ESCAVADEIRA SOBRE E</t>
  </si>
  <si>
    <t>STEIRAS,VERSAO DRAG-LINE,COM CACAMBA DE 0,57M3(3/4JD3)</t>
  </si>
  <si>
    <t>03.036.0205-A</t>
  </si>
  <si>
    <t>03.036.0210-0</t>
  </si>
  <si>
    <t>ERSAO CLAM-SHELL,COM CACAMBA DE 0.57M3(3/4JD3)</t>
  </si>
  <si>
    <t>03.036.0210-A</t>
  </si>
  <si>
    <t>03.036.0215-0</t>
  </si>
  <si>
    <t>DE ESTACIONAMENTO DA MAQUINA,UTILIZANDO ESCAVADEIRA SOBRE ES</t>
  </si>
  <si>
    <t>TEIRAS,VERSAO CLAM-SHELL,COM CACAMBA DE 0.57M3(3/4JD3)</t>
  </si>
  <si>
    <t>03.036.0215-A</t>
  </si>
  <si>
    <t>03.040.0001-0</t>
  </si>
  <si>
    <t>ESCAVACAO,CARGA E TRANSPORTE DE MATERIAL DE 1ªCATEGORIA,UTIL</t>
  </si>
  <si>
    <t>IZANDO MOTO-ESCAVO-TRANSPORTADOR,TRATOR(PUSHER) E MOTONIVELA</t>
  </si>
  <si>
    <t>DORA,ADMITINDO UMA DISTANCIA MEDIA DE TRANSPORTE DE 100,00M</t>
  </si>
  <si>
    <t>03.040.0001-A</t>
  </si>
  <si>
    <t>03.040.0002-0</t>
  </si>
  <si>
    <t>DORA,ADMITINDO UMA DISTANCIA MEDIA DE TRANSPORTE DE 150,00M</t>
  </si>
  <si>
    <t>03.040.0002-A</t>
  </si>
  <si>
    <t>03.040.0003-0</t>
  </si>
  <si>
    <t>DORA,ADMITINDO UMA DISTANCIA MEDIA DE TRANSPORTE DE 200,00M</t>
  </si>
  <si>
    <t>03.040.0003-A</t>
  </si>
  <si>
    <t>03.040.0004-0</t>
  </si>
  <si>
    <t>DORA,ADMITINDO UMA DISTANCIA MEDIA DE TRANSPORTE DE 250,00M</t>
  </si>
  <si>
    <t>03.040.0004-A</t>
  </si>
  <si>
    <t>03.040.0005-0</t>
  </si>
  <si>
    <t>DORA,ADMITINDO UMA DISTANCIA MEDIA DE TRANSPORTE DE 300,00M</t>
  </si>
  <si>
    <t>03.040.0005-A</t>
  </si>
  <si>
    <t>03.040.0006-0</t>
  </si>
  <si>
    <t>DORA,ADMITINDO UMA DISTANCIA MEDIA DE TRANSPORTE DE 350,00M</t>
  </si>
  <si>
    <t>03.040.0006-A</t>
  </si>
  <si>
    <t>03.040.0007-0</t>
  </si>
  <si>
    <t>DORA,ADMITINDO UMA DISTANCIA MEDIA DE TRANSPORTE DE 400,00M</t>
  </si>
  <si>
    <t>03.040.0007-A</t>
  </si>
  <si>
    <t>03.040.0008-0</t>
  </si>
  <si>
    <t>DORA,ADMITINDO UMA DISTANCIA MEDIA DE TRANSPORTE DE 450,00M</t>
  </si>
  <si>
    <t>03.040.0008-A</t>
  </si>
  <si>
    <t>03.040.0009-0</t>
  </si>
  <si>
    <t>DORA,ADMITINDO UMA DISTANCIA MEDIA DE TRANSPORTE DE 500,00M</t>
  </si>
  <si>
    <t>03.040.0009-A</t>
  </si>
  <si>
    <t>03.040.0010-0</t>
  </si>
  <si>
    <t>DORA,ADMITINDO UMA DISTANCIA MEDIA DE TRANSPORTE DE 550,00M</t>
  </si>
  <si>
    <t>03.040.0010-A</t>
  </si>
  <si>
    <t>03.040.0011-0</t>
  </si>
  <si>
    <t>DORA,ADMITINDO UMA DISTANCIA MEDIA DE TRANSPORTE DE 600,00M</t>
  </si>
  <si>
    <t>03.040.0011-A</t>
  </si>
  <si>
    <t>03.040.0012-0</t>
  </si>
  <si>
    <t>DORA,ADMITINDO UMA DISTANCIA MEDIA DE TRANSPORTE DE 650,00M</t>
  </si>
  <si>
    <t>03.040.0012-A</t>
  </si>
  <si>
    <t>03.040.0013-0</t>
  </si>
  <si>
    <t>DORA,ADMITINDO UMA DISTANCIA MEDIA DE TRANSPORTE DE 700,00M</t>
  </si>
  <si>
    <t>03.040.0013-A</t>
  </si>
  <si>
    <t>03.040.0014-0</t>
  </si>
  <si>
    <t>DORA,ADMITINDO UMA DISTANCIA MEDIA DE TRANSPORTE DE 750,OOM</t>
  </si>
  <si>
    <t>03.040.0014-A</t>
  </si>
  <si>
    <t>03.040.0015-0</t>
  </si>
  <si>
    <t>DORA,ADMITINDO UMA DISTANCIA MEDIA DE TRANSPORTE DE 800,00M</t>
  </si>
  <si>
    <t>03.040.0015-A</t>
  </si>
  <si>
    <t>03.040.0016-0</t>
  </si>
  <si>
    <t>DORA,ADMITINDO UMA DISTANCIA MEDIA DE TRANSPORTE DE 850,00M</t>
  </si>
  <si>
    <t>03.040.0016-A</t>
  </si>
  <si>
    <t>03.040.0017-0</t>
  </si>
  <si>
    <t>DORA,ADMITINDO UMA DISTANCIA MEDIA DE TRANSPORTE DE 900,00M</t>
  </si>
  <si>
    <t>03.040.0017-A</t>
  </si>
  <si>
    <t>03.040.0018-0</t>
  </si>
  <si>
    <t>DORA,ADMITINDO UMA DISTANCIA MEDIA DE TRANSPORTE DE 950,00M</t>
  </si>
  <si>
    <t>03.040.0018-A</t>
  </si>
  <si>
    <t>03.040.0019-0</t>
  </si>
  <si>
    <t>DORA,ADMITINDO UMA DISTANCIA MEDIA DE TRANSPORTE DE 1000,00M</t>
  </si>
  <si>
    <t>03.040.0019-A</t>
  </si>
  <si>
    <t>03.040.0020-0</t>
  </si>
  <si>
    <t>DORA,ADMITINDO UMA DISTANCIA MEDIA DE TRANSPORTE DE 1050,00M</t>
  </si>
  <si>
    <t>03.040.0020-A</t>
  </si>
  <si>
    <t>03.040.0021-0</t>
  </si>
  <si>
    <t>DORA,ADMITINDO UMA DISTANCIA MEDIA DE TRANSPORTE DE 1100,00M</t>
  </si>
  <si>
    <t>03.040.0021-A</t>
  </si>
  <si>
    <t>03.040.0022-0</t>
  </si>
  <si>
    <t>DORA,ADMITINDO UMA DISTANCIA MEDIA DE TRANSPORTE DE 1150,00M</t>
  </si>
  <si>
    <t>03.040.0022-A</t>
  </si>
  <si>
    <t>03.040.0023-0</t>
  </si>
  <si>
    <t>DORA,ADMITINDO UMA DISTANCIA MEDIA DE TRANSPORTE DE 1200,00M</t>
  </si>
  <si>
    <t>03.040.0023-A</t>
  </si>
  <si>
    <t>03.040.0024-0</t>
  </si>
  <si>
    <t>ESCAVACAO,CARGA E TRANSPORTE DE MATERIAL DE 2ªCATEGORIA,UTIL</t>
  </si>
  <si>
    <t>IZANDO MOTO-ESCAVO-TRANSPORTADOR,TRATOR(PUSHER),MOTONIVELADO</t>
  </si>
  <si>
    <t>RA E TRATOR COM ESCARIFICADOR,ADMITINDO UMA DISTANCIA MEDIA</t>
  </si>
  <si>
    <t>DE TRANSPORTE DE 100,00M</t>
  </si>
  <si>
    <t>03.040.0024-A</t>
  </si>
  <si>
    <t>03.040.0025-0</t>
  </si>
  <si>
    <t>DE TRANSPORTE DE 150,00M</t>
  </si>
  <si>
    <t>03.040.0025-A</t>
  </si>
  <si>
    <t>03.040.0026-0</t>
  </si>
  <si>
    <t>DE TRANSPORTE DE 200,00M</t>
  </si>
  <si>
    <t>03.040.0026-A</t>
  </si>
  <si>
    <t>03.040.0027-0</t>
  </si>
  <si>
    <t>DE TRANSPORTE DE 250,00M</t>
  </si>
  <si>
    <t>03.040.0027-A</t>
  </si>
  <si>
    <t>03.040.0028-0</t>
  </si>
  <si>
    <t>DE TRANSPORTE DE 300,00M</t>
  </si>
  <si>
    <t>03.040.0028-A</t>
  </si>
  <si>
    <t>03.040.0029-0</t>
  </si>
  <si>
    <t>DE TRANSPORTE DE 350,00M</t>
  </si>
  <si>
    <t>03.040.0029-A</t>
  </si>
  <si>
    <t>03.040.0030-0</t>
  </si>
  <si>
    <t>RA E TARTOR COM ESCARIFICADOR,ADMITINDO UMA DISTANCIA MEDIA</t>
  </si>
  <si>
    <t>DE TRANSPORTE DE 400,00M</t>
  </si>
  <si>
    <t>03.040.0030-A</t>
  </si>
  <si>
    <t>03.040.0031-0</t>
  </si>
  <si>
    <t>DE TRANSPORTE DE 450,00M</t>
  </si>
  <si>
    <t>03.040.0031-A</t>
  </si>
  <si>
    <t>03.040.0032-0</t>
  </si>
  <si>
    <t>DE TRANSPORTE DE 500,00M</t>
  </si>
  <si>
    <t>03.040.0032-A</t>
  </si>
  <si>
    <t>03.040.0033-0</t>
  </si>
  <si>
    <t>DE TRANSPORTE DE 550,00M</t>
  </si>
  <si>
    <t>03.040.0033-A</t>
  </si>
  <si>
    <t>03.040.0034-0</t>
  </si>
  <si>
    <t>IZANDO MOTO-ESCAVO-TRAMSPORTADOR,TRATOR(PUSHER),MOTONIVELADO</t>
  </si>
  <si>
    <t>DE TRANSPORTE DE 600,00M</t>
  </si>
  <si>
    <t>03.040.0034-A</t>
  </si>
  <si>
    <t>03.040.0035-0</t>
  </si>
  <si>
    <t>DE TRANSPORTE DE 650,00M</t>
  </si>
  <si>
    <t>03.040.0035-A</t>
  </si>
  <si>
    <t>03.040.0036-0</t>
  </si>
  <si>
    <t>DE TRANSPORTE DE 700,00M</t>
  </si>
  <si>
    <t>03.040.0036-A</t>
  </si>
  <si>
    <t>03.040.0037-0</t>
  </si>
  <si>
    <t>DE TRANSPORTE DE 750,00M</t>
  </si>
  <si>
    <t>03.040.0037-A</t>
  </si>
  <si>
    <t>03.040.0038-0</t>
  </si>
  <si>
    <t>DE TRANSPORTE DE 800,00M</t>
  </si>
  <si>
    <t>03.040.0038-A</t>
  </si>
  <si>
    <t>03.040.0039-0</t>
  </si>
  <si>
    <t>DE TRANSPORTE DE 850,00M</t>
  </si>
  <si>
    <t>03.040.0039-A</t>
  </si>
  <si>
    <t>03.040.0040-0</t>
  </si>
  <si>
    <t>DE TRANSPORTE DE 900,00M</t>
  </si>
  <si>
    <t>03.040.0040-A</t>
  </si>
  <si>
    <t>03.040.0041-0</t>
  </si>
  <si>
    <t>DE TRANSPORTE DE 950,00M</t>
  </si>
  <si>
    <t>03.040.0041-A</t>
  </si>
  <si>
    <t>03.040.0042-0</t>
  </si>
  <si>
    <t>DE TRANSPORTE DE 1000,00M</t>
  </si>
  <si>
    <t>03.040.0042-A</t>
  </si>
  <si>
    <t>03.040.0043-0</t>
  </si>
  <si>
    <t>DE TRANSPORTE DE 1050,00M</t>
  </si>
  <si>
    <t>03.040.0043-A</t>
  </si>
  <si>
    <t>03.040.0044-0</t>
  </si>
  <si>
    <t>DE TRANSPORTE DE 1100,00M</t>
  </si>
  <si>
    <t>03.040.0044-A</t>
  </si>
  <si>
    <t>03.040.0045-0</t>
  </si>
  <si>
    <t>DE TRANSPORTE DE 1150,00M</t>
  </si>
  <si>
    <t>03.040.0045-A</t>
  </si>
  <si>
    <t>03.040.0046-0</t>
  </si>
  <si>
    <t>DE TRANSPORTE DE 1200,00M</t>
  </si>
  <si>
    <t>03.040.0046-A</t>
  </si>
  <si>
    <t>04.005.0003-0</t>
  </si>
  <si>
    <t>TRANSPORTE DE CARGA DE QUALQUER NATUREZA,EXCLUSIVE AS DESPES</t>
  </si>
  <si>
    <t>AS DE CARGA E DESCARGA,TANTO DE ESPERA DO CAMINHAO COMO DO S</t>
  </si>
  <si>
    <t>ERVENTE OU EQUIPAMENTO AUXILIAR,A VELOCIDADE MEDIA DE 50KM/H</t>
  </si>
  <si>
    <t>,EM CAMINHAO DE CARROCERIA FIXA A OLEO DIESEL,COM CAPACIDADE</t>
  </si>
  <si>
    <t> UTIL DE 7,5T</t>
  </si>
  <si>
    <t>T X KM</t>
  </si>
  <si>
    <t>04.005.0003-A</t>
  </si>
  <si>
    <t>04.005.0004-0</t>
  </si>
  <si>
    <t>ERVENTE OU EQUIPAMENTO AUXILIAR,A VELOCIDADE MEDIA DE 40KM/H</t>
  </si>
  <si>
    <t>04.005.0004-A</t>
  </si>
  <si>
    <t>04.005.0005-0</t>
  </si>
  <si>
    <t>ERVENTE OU EQUIPAMENTO AUXILIAR,A VELOCIDADE MEDIA DE 35KM/H</t>
  </si>
  <si>
    <t>04.005.0005-A</t>
  </si>
  <si>
    <t>04.005.0006-1</t>
  </si>
  <si>
    <t>ERVENTE OU EQUIPAMENTO AUXILIAR,A VELOCIDADE MEDIA DE 30KM/H</t>
  </si>
  <si>
    <t>04.005.0006-B</t>
  </si>
  <si>
    <t>04.005.0007-0</t>
  </si>
  <si>
    <t>ERVENTE OU EQUIPAMENTO AUXILIAR,A VELOCIDADE MEDIA DE 25KM/H</t>
  </si>
  <si>
    <t>,EM CAMINHAO DE CARROCEIRA FIXA A OLEO DIESEL,COM CAPACIDADE</t>
  </si>
  <si>
    <t>04.005.0007-A</t>
  </si>
  <si>
    <t>04.005.0011-0</t>
  </si>
  <si>
    <t>ERVENTE OU EQUIPAMENTO AUXILIAR,A VELOCIDADE MEDIA DE 20KM/H</t>
  </si>
  <si>
    <t>04.005.0011-A</t>
  </si>
  <si>
    <t>04.005.0012-1</t>
  </si>
  <si>
    <t>ERVENTE OU EQUIPAMENTO AUXILIAR,A VELOCIDADE MEDIA DE 15KM/H</t>
  </si>
  <si>
    <t>04.005.0012-B</t>
  </si>
  <si>
    <t>04.005.0013-0</t>
  </si>
  <si>
    <t>ERVENTE OU EQUIPAMENTO AUXILIAR,A VELOCIDADE MEDIA DE 10KM/H</t>
  </si>
  <si>
    <t>04.005.0013-A</t>
  </si>
  <si>
    <t>04.005.0014-0</t>
  </si>
  <si>
    <t>ERVENTE OU EQUIPAMENTO AUXILIAR,A VELOCIDADE MEDIA DE 5KM/H,</t>
  </si>
  <si>
    <t>EM CAMINHAO DE CARROCERIA FIXA A OLEO DIESEL,COM CAPACIDADE</t>
  </si>
  <si>
    <t>UTIL DE 7,5T</t>
  </si>
  <si>
    <t>04.005.0014-A</t>
  </si>
  <si>
    <t>04.005.0015-0</t>
  </si>
  <si>
    <t>,EM CAMINHAO TRUCADO DE CARROCERIA FIXA A OLEO DIESEL,COM CA</t>
  </si>
  <si>
    <t>PACIDADE UTIL DE 12T</t>
  </si>
  <si>
    <t>04.005.0015-A</t>
  </si>
  <si>
    <t>04.005.0016-0</t>
  </si>
  <si>
    <t>04.005.0016-A</t>
  </si>
  <si>
    <t>04.005.0017-0</t>
  </si>
  <si>
    <t>04.005.0017-A</t>
  </si>
  <si>
    <t>04.005.0018-0</t>
  </si>
  <si>
    <t>04.005.0018-A</t>
  </si>
  <si>
    <t>04.005.0019-0</t>
  </si>
  <si>
    <t>04.005.0019-A</t>
  </si>
  <si>
    <t>04.005.0020-0</t>
  </si>
  <si>
    <t>04.005.0020-A</t>
  </si>
  <si>
    <t>04.005.0021-0</t>
  </si>
  <si>
    <t>04.005.0021-A</t>
  </si>
  <si>
    <t>04.005.0022-0</t>
  </si>
  <si>
    <t>04.005.0022-A</t>
  </si>
  <si>
    <t>04.005.0023-0</t>
  </si>
  <si>
    <t>EM CAMINHAO TRUCADO DE CARROCERIA FIXA A OLEO DIESEL,COM CAP</t>
  </si>
  <si>
    <t>ACIDADE UTIL DE 12T</t>
  </si>
  <si>
    <t>04.005.0023-A</t>
  </si>
  <si>
    <t>04.005.0100-0</t>
  </si>
  <si>
    <t> UTIL DE 7,5T,CONSIDERANDO O CAMINHAO EQUIPADO COM GUINDAUTO</t>
  </si>
  <si>
    <t> DE 3,5T</t>
  </si>
  <si>
    <t>04.005.0100-A</t>
  </si>
  <si>
    <t>04.005.0101-0</t>
  </si>
  <si>
    <t>04.005.0101-A</t>
  </si>
  <si>
    <t>04.005.0102-0</t>
  </si>
  <si>
    <t>04.005.0102-A</t>
  </si>
  <si>
    <t>04.005.0103-0</t>
  </si>
  <si>
    <t>04.005.0103-A</t>
  </si>
  <si>
    <t>04.005.0104-0</t>
  </si>
  <si>
    <t>04.005.0104-A</t>
  </si>
  <si>
    <t>04.005.0105-0</t>
  </si>
  <si>
    <t>04.005.0105-A</t>
  </si>
  <si>
    <t>04.005.0106-0</t>
  </si>
  <si>
    <t>04.005.0106-A</t>
  </si>
  <si>
    <t>04.005.0107-0</t>
  </si>
  <si>
    <t>04.005.0107-A</t>
  </si>
  <si>
    <t>04.005.0108-0</t>
  </si>
  <si>
    <t>UTIL DE 7,5T,CONSIDERANDO O CAMINHAO EQUIPADO COM GUINDAUTO</t>
  </si>
  <si>
    <t>DE 3,5T</t>
  </si>
  <si>
    <t>04.005.0108-A</t>
  </si>
  <si>
    <t>04.005.0120-0</t>
  </si>
  <si>
    <t>,EM CAMINHAO BASCULANTE A OLEO DIESEL,COM CAPACIDADE UTIL DE</t>
  </si>
  <si>
    <t> 8T</t>
  </si>
  <si>
    <t>04.005.0120-A</t>
  </si>
  <si>
    <t>04.005.0121-0</t>
  </si>
  <si>
    <t>04.005.0121-A</t>
  </si>
  <si>
    <t>04.005.0122-0</t>
  </si>
  <si>
    <t>04.005.0122-A</t>
  </si>
  <si>
    <t>04.005.0123-1</t>
  </si>
  <si>
    <t>04.005.0123-B</t>
  </si>
  <si>
    <t>04.005.0124-0</t>
  </si>
  <si>
    <t>04.005.0124-A</t>
  </si>
  <si>
    <t>04.005.0125-0</t>
  </si>
  <si>
    <t>04.005.0125-A</t>
  </si>
  <si>
    <t>04.005.0126-0</t>
  </si>
  <si>
    <t>04.005.0126-A</t>
  </si>
  <si>
    <t>04.005.0127-0</t>
  </si>
  <si>
    <t>04.005.0127-A</t>
  </si>
  <si>
    <t>04.005.0128-0</t>
  </si>
  <si>
    <t>EM CAMINHAO BASCULANTE A OLEO DIESEL,COM CAPACIDADE UTIL DE</t>
  </si>
  <si>
    <t>8T</t>
  </si>
  <si>
    <t>04.005.0128-A</t>
  </si>
  <si>
    <t>04.005.0140-0</t>
  </si>
  <si>
    <t> 12T</t>
  </si>
  <si>
    <t>04.005.0140-A</t>
  </si>
  <si>
    <t>04.005.0141-0</t>
  </si>
  <si>
    <t>04.005.0141-A</t>
  </si>
  <si>
    <t>04.005.0142-0</t>
  </si>
  <si>
    <t>04.005.0142-A</t>
  </si>
  <si>
    <t>04.005.0143-1</t>
  </si>
  <si>
    <t>04.005.0143-B</t>
  </si>
  <si>
    <t>04.005.0144-0</t>
  </si>
  <si>
    <t>04.005.0144-A</t>
  </si>
  <si>
    <t>04.005.0145-0</t>
  </si>
  <si>
    <t>04.005.0145-A</t>
  </si>
  <si>
    <t>04.005.0146-0</t>
  </si>
  <si>
    <t>04.005.0146-A</t>
  </si>
  <si>
    <t>04.005.0147-0</t>
  </si>
  <si>
    <t>04.005.0147-A</t>
  </si>
  <si>
    <t>04.005.0148-0</t>
  </si>
  <si>
    <t>12T</t>
  </si>
  <si>
    <t>04.005.0148-A</t>
  </si>
  <si>
    <t>04.005.0160-0</t>
  </si>
  <si>
    <t> 17T</t>
  </si>
  <si>
    <t>04.005.0160-A</t>
  </si>
  <si>
    <t>04.005.0161-0</t>
  </si>
  <si>
    <t>04.005.0161-A</t>
  </si>
  <si>
    <t>04.005.0162-0</t>
  </si>
  <si>
    <t>04.005.0162-A</t>
  </si>
  <si>
    <t>04.005.0163-0</t>
  </si>
  <si>
    <t>04.005.0163-A</t>
  </si>
  <si>
    <t>04.005.0164-0</t>
  </si>
  <si>
    <t>04.005.0164-A</t>
  </si>
  <si>
    <t>04.005.0165-0</t>
  </si>
  <si>
    <t>04.005.0165-A</t>
  </si>
  <si>
    <t>04.005.0166-0</t>
  </si>
  <si>
    <t>04.005.0166-A</t>
  </si>
  <si>
    <t>04.005.0167-0</t>
  </si>
  <si>
    <t>04.005.0167-A</t>
  </si>
  <si>
    <t>04.005.0168-0</t>
  </si>
  <si>
    <t>17T</t>
  </si>
  <si>
    <t>04.005.0168-A</t>
  </si>
  <si>
    <t>04.005.0170-0</t>
  </si>
  <si>
    <t>AS DE CARGA E DESCARGA,TANTO DE ESPERA DA CARRETA COMO DO SE</t>
  </si>
  <si>
    <t>RVENTE OU EQUIPAMENTO AUXILIAR,A VELOCIDADE MEDIA DE 50KM/H,</t>
  </si>
  <si>
    <t>EM CARRETA,COM CAPACIDADE UTIL DE 30T</t>
  </si>
  <si>
    <t>04.005.0170-A</t>
  </si>
  <si>
    <t>04.005.0171-0</t>
  </si>
  <si>
    <t>RVENTE OU EQUIPAMENTO AUXILIAR,A VELOCIDADE MEDIA DE 40KM/H,</t>
  </si>
  <si>
    <t>04.005.0171-A</t>
  </si>
  <si>
    <t>04.005.0172-0</t>
  </si>
  <si>
    <t>RVENTE OU EQUIPAMENTO AUXILIAR,A VELOCIDADE MEDIA DE 30KM/H,</t>
  </si>
  <si>
    <t>04.005.0172-A</t>
  </si>
  <si>
    <t>04.005.0180-0</t>
  </si>
  <si>
    <t>AS DE CARGA E DESCARGA TANTO DE ESPERA DO SERVENTE E MANOBRA</t>
  </si>
  <si>
    <t> DO EQUIPAMENTO AUXILIAR,A VELOCIDADE MEDIA DE 5KM/H,EM DUMP</t>
  </si>
  <si>
    <t>ER DE 18HP A OLEO DIESEL COM CAPACIDADE UTIL DE 2,3T OU 850L</t>
  </si>
  <si>
    <t>04.005.0180-A</t>
  </si>
  <si>
    <t>04.005.0300-0</t>
  </si>
  <si>
    <t>TRANSPORTE DE CONTAINER,SEGUNDO DESCRICAO DA FAMILIA 02.006,</t>
  </si>
  <si>
    <t>EXCLUSIVE CARGA E DESCARGA(VIDE ITEM 04.013.0015)</t>
  </si>
  <si>
    <t>UNXKM</t>
  </si>
  <si>
    <t>04.005.0350-1</t>
  </si>
  <si>
    <t>TRANSPORTE DE EQUIPAMENTOS PESADOS EM CARRETAS,EXCLUSIVE A C</t>
  </si>
  <si>
    <t>ARGA E DESCARGA(VIDE ITEM 04.014.0091) E O CUSTO HORARIO DOS</t>
  </si>
  <si>
    <t> EQUIPAMENTOS TRANSPORTADOS</t>
  </si>
  <si>
    <t>04.005.0350-B</t>
  </si>
  <si>
    <t>04.005.0495-0</t>
  </si>
  <si>
    <t>TRANSPORTE DE TUBO RIBLOC COM DIAMETRO DE 400MM,EM CAMINHAO,</t>
  </si>
  <si>
    <t>DISTANCIA ATE 3KM,INCLUSIVE CARGA E DESCARGA</t>
  </si>
  <si>
    <t>04.005.0495-A</t>
  </si>
  <si>
    <t>04.005.0501-0</t>
  </si>
  <si>
    <t>TRANSPORTE DE TUBO RIBLOC COM DIAMETRO DE 500MM,EM CAMINHAO,</t>
  </si>
  <si>
    <t>04.005.0501-A</t>
  </si>
  <si>
    <t>04.005.0502-0</t>
  </si>
  <si>
    <t>TRANSPORTE DE TUBO RIBLOC COM DIAMETRO DE 600MM,EM CAMINHAO,</t>
  </si>
  <si>
    <t> UN</t>
  </si>
  <si>
    <t>04.005.0502-A</t>
  </si>
  <si>
    <t>04.005.0503-0</t>
  </si>
  <si>
    <t>TRANSPORTE DE TUBO RIBLOC COM DIAMETRO DE 700MM,EM CAMINHAO,</t>
  </si>
  <si>
    <t>04.005.0503-A</t>
  </si>
  <si>
    <t>04.005.0504-0</t>
  </si>
  <si>
    <t>TRANSPORTE DE TUBO RIBLOC COM DIAMETRO DE 800MM,EM CAMINHAO,</t>
  </si>
  <si>
    <t>04.005.0504-A</t>
  </si>
  <si>
    <t>04.005.0505-0</t>
  </si>
  <si>
    <t>TRANSPORTE DE TUBO RIBLOC COM DIAMETRO DE 900MM,EM CAMINHAO,</t>
  </si>
  <si>
    <t>04.005.0505-A</t>
  </si>
  <si>
    <t>04.005.0506-0</t>
  </si>
  <si>
    <t>TRANSPORTE DE TUBO RIBLOC COM DIAMETRO DE 1000MM,EM CAMINHAO</t>
  </si>
  <si>
    <t>,DISTANCIA ATE 3KM,INCLUSIVE CARGA E DESCARGA</t>
  </si>
  <si>
    <t>04.005.0506-A</t>
  </si>
  <si>
    <t>04.005.0507-0</t>
  </si>
  <si>
    <t>TRANSPORTE DE TUBO RIBLOC COM DIAMETRO DE 1100MM,EM CAMINHAO</t>
  </si>
  <si>
    <t>04.005.0507-A</t>
  </si>
  <si>
    <t>04.005.0508-0</t>
  </si>
  <si>
    <t>TRANSPORTE DE TUBO RIBLOC COM DIAMETRO DE 1200MM,EM CAMINHAO</t>
  </si>
  <si>
    <t>04.005.0508-A</t>
  </si>
  <si>
    <t>04.006.0008-1</t>
  </si>
  <si>
    <t>CARGA MANUAL E DESCARGA MECANICA DE MATERIAL A GRANEL(AGREGA</t>
  </si>
  <si>
    <t>DOS,PEDRA-DE-MAO,PARALELOS,TERRA E ESCOMBROS),COMPREENDENDO</t>
  </si>
  <si>
    <t>OS TEMPOS PARA CARGA,DESCARGA E MANOBRAS DO CAMINHAO BASCULA</t>
  </si>
  <si>
    <t>NTE A OLEO DIESEL,COM CAPACIDADE UTIL DE 8T,EMPREGANDO 2 SER</t>
  </si>
  <si>
    <t>VENTES NA CARGA</t>
  </si>
  <si>
    <t>04.006.0008-B</t>
  </si>
  <si>
    <t>04.006.0009-0</t>
  </si>
  <si>
    <t>NTE A OLEO DIESEL,COM CAPACIDADE UTIL DE 8T,EMPREGANDO 4 SER</t>
  </si>
  <si>
    <t>04.006.0009-A</t>
  </si>
  <si>
    <t>04.006.0010-0</t>
  </si>
  <si>
    <t>NTE A OLEO DIESEL,COM CAPACIDADE UTIL DE 12T,EMPREGANDO 4 SE</t>
  </si>
  <si>
    <t>RVENTES NA CARGA</t>
  </si>
  <si>
    <t>04.006.0010-A</t>
  </si>
  <si>
    <t>04.006.0012-0</t>
  </si>
  <si>
    <t>DOS,PEDRA-DE-MAO,PARALELOS,TERRA,ESCOMBROS,ETC),COMPREENDEND</t>
  </si>
  <si>
    <t>O OS TEMPOS PARA CARGA,DESCARGA E MANOBRAS DE CAMINHAO BASCU</t>
  </si>
  <si>
    <t>LANTE A OLEO DIESEL,DE 8T E DO EQUIPAMENTO DUMPER DE 18HP E</t>
  </si>
  <si>
    <t>1000L,EMPREGANDO 2(DOIS) SERVENTES NA CARGA</t>
  </si>
  <si>
    <t>04.006.0012-A</t>
  </si>
  <si>
    <t>04.006.0013-1</t>
  </si>
  <si>
    <t>CARGA E DESCARGA MANUAL DE PECAS DE PESO REDUZIDO:TIJOLOS,TE</t>
  </si>
  <si>
    <t>LHAS,CIMENTO E AGREGADOS EM SACOS,EM CAMINHAO DE CARROCERIA</t>
  </si>
  <si>
    <t>FIXA A OLEO DIESEL,COM CAPACIDADE UTIL DE 7,5T,INCLUSIVE O T</t>
  </si>
  <si>
    <t>EMPO DE CARGA,DESCARGA E MANOBRA</t>
  </si>
  <si>
    <t>04.006.0013-B</t>
  </si>
  <si>
    <t>04.006.0014-1</t>
  </si>
  <si>
    <t>CARGA E DESCARGA MANUAL DE MATERIAL QUE EXIJA O CONCURSO DE</t>
  </si>
  <si>
    <t>MAIS DE UM SERVENTE PARA CADA PECA:VERGALHOES,VIGAS DE MADEI</t>
  </si>
  <si>
    <t>RA,CAIXAS E MEIOS-FIOS,EM CAMINHAO DE CARROCERIA FIXA A OLEO</t>
  </si>
  <si>
    <t> DIESEL,COM CAPACIDADE UTIL DE 7,5T,INCLUSIVE O TEMPO DE CAR</t>
  </si>
  <si>
    <t>GA,DESCARGA E MANOBRA</t>
  </si>
  <si>
    <t>04.006.0014-B</t>
  </si>
  <si>
    <t>04.006.0020-0</t>
  </si>
  <si>
    <t>CARGA E DESCARGA MANUAL DE POSTE DE CONCRETO OU ACO,EM CAMIN</t>
  </si>
  <si>
    <t>HAO DE CARROCERIA FIXA A OLEO DIESEL,COM CAPACIDADE UTIL DE</t>
  </si>
  <si>
    <t>7,5T,INCLUSIVE O TEMPO DE CARGA,DESCARGA E MANOBRA</t>
  </si>
  <si>
    <t>04.006.0020-A</t>
  </si>
  <si>
    <t>04.007.0015-0</t>
  </si>
  <si>
    <t>CARGA E DESCARGA MECANICA DE TUBOS DE CONCRETO COM 20CM DE D</t>
  </si>
  <si>
    <t>IAMETRO,EM CAMINHAO DE CARROCERIA FIXA A OLEO DIESEL,COM CAP</t>
  </si>
  <si>
    <t>ACIDADE UTIL DE 7,5T,INCLUSIVE O TEMPO DE CARGA,DESCARGA E M</t>
  </si>
  <si>
    <t>ANOBRA DO CAMINHAO E DO EQUIPAMENTO AUXILIAR,COM CAPACIDADE</t>
  </si>
  <si>
    <t>UTIL DE 4T</t>
  </si>
  <si>
    <t>04.007.0015-A</t>
  </si>
  <si>
    <t>04.007.0016-0</t>
  </si>
  <si>
    <t>CARGA E DESCARGA MECANICA DE TUBOS DE CONCRETO COM 40CM DE D</t>
  </si>
  <si>
    <t>04.007.0016-A</t>
  </si>
  <si>
    <t>04.007.0017-0</t>
  </si>
  <si>
    <t>CARGA E DESCARGA MECANICA DE TUBOS DE CONCRETO COM 60CM DE D</t>
  </si>
  <si>
    <t>04.007.0017-A</t>
  </si>
  <si>
    <t>04.007.0018-0</t>
  </si>
  <si>
    <t>CARGA E DESCARGA MECANICA DE TUBOS DE CONCRETO COM 80CM DE D</t>
  </si>
  <si>
    <t>04.007.0018-A</t>
  </si>
  <si>
    <t>04.007.0019-0</t>
  </si>
  <si>
    <t>CARGA E DESCARGA MECANICA DE TUBOS DE CONCRETO COM 100CM DE</t>
  </si>
  <si>
    <t>DIAMETRO,EM CAMINHAO DE CARROCERIA FIXA A OLEO DIESEL,COM CA</t>
  </si>
  <si>
    <t>PACIDADE UTIL DE 7,5T,INCLUSIVE O TEMPO DE CARGA,DESCARGA E</t>
  </si>
  <si>
    <t>MANOBRA DO CAMINHAO E DO EQUIPAMENTO AUXILIAR,COM CAPACIDADE</t>
  </si>
  <si>
    <t> UTIL DE 4T</t>
  </si>
  <si>
    <t>04.007.0019-A</t>
  </si>
  <si>
    <t>04.007.0050-0</t>
  </si>
  <si>
    <t>CARGA E DESCARGA MECANICA DE POSTES DE CONCRETO OU ACO,EM CA</t>
  </si>
  <si>
    <t>MINHAO DE CARROCERIA FIXA A OLEO DIESEL,COM CAPACIDADE UTIL</t>
  </si>
  <si>
    <t>DE 7,5T,INCLUSIVE O TEMPO DE CARGA,DESCARGA E MANOBRA DO CAM</t>
  </si>
  <si>
    <t>INHAO E DO EQUIPAMENTO AUXILIAR</t>
  </si>
  <si>
    <t>04.007.0050-A</t>
  </si>
  <si>
    <t>04.008.0020-0</t>
  </si>
  <si>
    <t>CARGA E DESCARGA MANUAL DE TUBOS DE FERRO FUNDIDO NOS DIAMET</t>
  </si>
  <si>
    <t>ROS DE 5 A 15CM,EM CAMINHAO DE CARROCERIA FIXA A OLEO DIESEL</t>
  </si>
  <si>
    <t>,COM CAPACIDADE UTIL DE 7,5T,INCLUSIVE O TEMPO DE CARGA,DESC</t>
  </si>
  <si>
    <t>ARGA E MANOBRA</t>
  </si>
  <si>
    <t>04.008.0020-A</t>
  </si>
  <si>
    <t>04.008.0021-0</t>
  </si>
  <si>
    <t>ROS DE 20, 25 E 30CM,EM CAMINHAO DE CARROCERIA FIXA A OLEO D</t>
  </si>
  <si>
    <t>IESEL,COM CAPACIDADE UTIL DE 7,5T,INCLUSIVE O TEMPO DE CARGA</t>
  </si>
  <si>
    <t>,DESCARGA E MANOBRA</t>
  </si>
  <si>
    <t>04.008.0021-A</t>
  </si>
  <si>
    <t>04.009.0022-0</t>
  </si>
  <si>
    <t>CARGA E DESCARGA MECANICA DE TUBOS DE FERRO FUNDIDO,COM O DI</t>
  </si>
  <si>
    <t>AMETRO DE 40CM,INCLUSIVE O TEMPO DE CARGA E DESCARGA E MANOB</t>
  </si>
  <si>
    <t>RA DO CAMINHAO DE CARROCERIA FIXA A OLEO DIESEL,COM CAPACIDA</t>
  </si>
  <si>
    <t>DE UTIL DE 7,5T,INCLUSIVE OS MESMOS TEMPOS DE GUINDAUTO,DE 4</t>
  </si>
  <si>
    <t>04.009.0022-A</t>
  </si>
  <si>
    <t>04.009.0023-0</t>
  </si>
  <si>
    <t>AMETRO DE 60 A 80CM,INCLUSIVE O TEMPO DE CARGA E DESCARGA E</t>
  </si>
  <si>
    <t>MANOBRA DO CAMINHAO DE CARROCERIA FIXA A OLEO DIESEL,COM CAP</t>
  </si>
  <si>
    <t>ACIDADE UTIL DE 7,5T,INCLUSIVE OS MESMOS TEMPOS DE GUINDAUTO</t>
  </si>
  <si>
    <t>,DE 4T</t>
  </si>
  <si>
    <t>04.009.0023-A</t>
  </si>
  <si>
    <t>04.010.0045-0</t>
  </si>
  <si>
    <t>CARGA E DESCARGA MECANICA DE AGREGADOS,TERRA,ESCOMBROS,MATER</t>
  </si>
  <si>
    <t>IAL A GRANEL,UTILIZANDO CAMINHAO BASCULANTE A OLEO DIESEL,CO</t>
  </si>
  <si>
    <t>M CAPACIDADE UTIL DE 8T,CONSIDERANDO O TEMPO PARA CARGA,DESC</t>
  </si>
  <si>
    <t>ARGA E MANOBRA,EXCLUSIVE DESPESAS COM A PA-CARREGADEIRA EMPR</t>
  </si>
  <si>
    <t>EGADA NA CARGA,COM A CAPACIDADE DE 1,50M3</t>
  </si>
  <si>
    <t>04.010.0045-A</t>
  </si>
  <si>
    <t>04.010.0046-0</t>
  </si>
  <si>
    <t>M CAPACIDADE UTIL DE 12T,CONSIDERANDO O TEMPO PARA CARGA,DES</t>
  </si>
  <si>
    <t>CARGA E MANOBRA,EXCLUSIVE DESPESAS COM A PA-CARREGADEIRA EMP</t>
  </si>
  <si>
    <t>REGADA NA CARGA,COM A CAPACIDADE DE 1,50M3</t>
  </si>
  <si>
    <t>04.010.0046-A</t>
  </si>
  <si>
    <t>04.010.0047-0</t>
  </si>
  <si>
    <t>M CAPACIDADE UTIL DE 17T,CONSIDERANDO O TEMPO PARA CARGA,DES</t>
  </si>
  <si>
    <t>04.010.0047-A</t>
  </si>
  <si>
    <t>04.011.0051-1</t>
  </si>
  <si>
    <t>CARGA E DESCARGA MECANICA,COM PA-CARREGADEIRA,COM 1,50M3 DE</t>
  </si>
  <si>
    <t>CAPACIDADE,UTILIZANDO CAMINHAO BASCULANTE A OLEO DIESEL,COM</t>
  </si>
  <si>
    <t>CAPACIDADE UTIL DE 8T,CONSIDERADOS PARA O CAMINHAO OS TEMPOS</t>
  </si>
  <si>
    <t> DE ESPERA,MANOBRA,CARGA E DESCARGA E PARA A CARREGADEIRA OS</t>
  </si>
  <si>
    <t> TEMPOS DE ESPERA E OPERACAO PARA CARGAS DE 50T POR DIA DE 8</t>
  </si>
  <si>
    <t>04.011.0051-B</t>
  </si>
  <si>
    <t>04.011.0052-1</t>
  </si>
  <si>
    <t> TEMPOS DE ESPERA E OPERACAO PARA CARGAS DE 100T POR DIA DE</t>
  </si>
  <si>
    <t>8H</t>
  </si>
  <si>
    <t>04.011.0052-B</t>
  </si>
  <si>
    <t>04.011.0053-1</t>
  </si>
  <si>
    <t> TEMPOS DE ESPERA E OPERACAO PARA CARGAS DE 150T POR DIA DE</t>
  </si>
  <si>
    <t>04.011.0053-B</t>
  </si>
  <si>
    <t>04.011.0054-1</t>
  </si>
  <si>
    <t> TEMPOS DE ESPERA E OPERACAO PARA CARGAS DE 200T POR DIA DE</t>
  </si>
  <si>
    <t>04.011.0054-B</t>
  </si>
  <si>
    <t>04.011.0055-1</t>
  </si>
  <si>
    <t> TEMPOS DE ESPERA E OPERACAO PARA CARGAS DE 250T POR DIA DE</t>
  </si>
  <si>
    <t>04.011.0055-B</t>
  </si>
  <si>
    <t>04.011.0056-1</t>
  </si>
  <si>
    <t> TEMPOS DE ESPERA E OPERACAO PARA CARGAS DE 500T POR DIA DE</t>
  </si>
  <si>
    <t>04.011.0056-B</t>
  </si>
  <si>
    <t>04.011.0057-1</t>
  </si>
  <si>
    <t>CARGA E DESCARGA MECANICA,COM PA CARREGADEIRA,COM 3,10M3 DE</t>
  </si>
  <si>
    <t> TEMPOS DE ESPERA E OPERACAO PARA CARGAS DE 750T POR DIA DE</t>
  </si>
  <si>
    <t>04.011.0057-B</t>
  </si>
  <si>
    <t>04.011.0058-1</t>
  </si>
  <si>
    <t> TEMPOS DE ESPERA E OPERACAO PARA CARGAS DE 1000T POR DIA DE</t>
  </si>
  <si>
    <t> 8H</t>
  </si>
  <si>
    <t>04.011.0058-B</t>
  </si>
  <si>
    <t>04.012.0071-1</t>
  </si>
  <si>
    <t>CARGA DE MATERIAL COM PA-CARREGADEIRA DE 1,30M3,EXCLUSIVE DE</t>
  </si>
  <si>
    <t>SPESAS COM O CAMINHAO,COMPREENDENDO TEMPO COM ESPERA E OPERA</t>
  </si>
  <si>
    <t>CAO PARA CARGAS DE 50T POR DIA DE 8H</t>
  </si>
  <si>
    <t>04.012.0071-B</t>
  </si>
  <si>
    <t>04.012.0072-1</t>
  </si>
  <si>
    <t>CAO PARA CARGAS DE 100T POR DIA DE 8H</t>
  </si>
  <si>
    <t>04.012.0072-B</t>
  </si>
  <si>
    <t>04.012.0073-1</t>
  </si>
  <si>
    <t>CAO PARA CARGAS DE 150T POR DIA DE 8H</t>
  </si>
  <si>
    <t>04.012.0073-B</t>
  </si>
  <si>
    <t>04.012.0074-1</t>
  </si>
  <si>
    <t>CAO PARA CARGAS DE 200T POR DIA DE 8H</t>
  </si>
  <si>
    <t>04.012.0074-B</t>
  </si>
  <si>
    <t>04.012.0075-1</t>
  </si>
  <si>
    <t>CAO PARA CARGAS DE 250T POR DIA DE 8H</t>
  </si>
  <si>
    <t>04.012.0075-B</t>
  </si>
  <si>
    <t>04.012.0076-1</t>
  </si>
  <si>
    <t>CAO PARA CARGAS DE 500T POR DIA DE 8H</t>
  </si>
  <si>
    <t>04.012.0076-B</t>
  </si>
  <si>
    <t>04.012.0077-1</t>
  </si>
  <si>
    <t>CARGA DE MATERIAL COM PA-CARREGADEIRA DE 3,10M3,EXCLUSIVE DE</t>
  </si>
  <si>
    <t>CAO PARA CARGAS DE 750T POR DIA DE 8H</t>
  </si>
  <si>
    <t>04.012.0077-B</t>
  </si>
  <si>
    <t>04.012.0078-1</t>
  </si>
  <si>
    <t>CAO PARA CARGAS DE 1000T POR DIA DE 8H</t>
  </si>
  <si>
    <t>04.012.0078-B</t>
  </si>
  <si>
    <t>04.013.0015-0</t>
  </si>
  <si>
    <t>CARGA E DESCARGA DE CONTAINER,SEGUNDO DESCRICAO DA FAMILIA 0</t>
  </si>
  <si>
    <t>2.006</t>
  </si>
  <si>
    <t>04.014.0091-1</t>
  </si>
  <si>
    <t>CARGA E DESCARGA DE EQUIPAMENTOS PESADOS,EM CARRETAS,EXCLUSI</t>
  </si>
  <si>
    <t>VE O CUSTO HORARIO DO EQUIPAMENTO DURANTE A OPERACAO</t>
  </si>
  <si>
    <t>04.014.0091-B</t>
  </si>
  <si>
    <t>04.014.0095-0</t>
  </si>
  <si>
    <t>RETIRADA DE ENTULHO DE OBRA COM CACAMBA DE ACO TIPO CONTAINE</t>
  </si>
  <si>
    <t>R COM 5M3 DE CAPACIDADE,INCLUSIVE CARREGAMENTO,TRANSPORTE E</t>
  </si>
  <si>
    <t> DESCARREGAMENTO.CUSTO POR UNIDADE DE CACAMBA E INCLUI A TAX</t>
  </si>
  <si>
    <t>A PARA DESCARGA EM LOCAIS AUTORIZADOS</t>
  </si>
  <si>
    <t>04.014.0095-A</t>
  </si>
  <si>
    <t>04.014.0100-0</t>
  </si>
  <si>
    <t>RETIRADA DE ENTULHO DE OBRA COM CACAMBA "ROLL-ON/ROLL-OFF",C</t>
  </si>
  <si>
    <t>OM CAPACIDADE APROXIMADA DE 35M3,INCLUSIVE CARREGAMENTO,TRAN</t>
  </si>
  <si>
    <t>SPORTE E DESCARREGAMENTO.CUSTO POR UNIDADE DE CACAMBA E INCL</t>
  </si>
  <si>
    <t>UI A TAXA PARA DESCARGA EM LOCAIS AUTORIZADOS</t>
  </si>
  <si>
    <t>04.014.0100-A</t>
  </si>
  <si>
    <t>04.015.0100-0</t>
  </si>
  <si>
    <t>CUSTO DE DESPESAS COM VEICULO PROPRIO,CONSIDERANDO 50% DE UT</t>
  </si>
  <si>
    <t>ILIZACAO DO MESMO EM SERVICO E MEDIA MENSAL PERCORRIDA ATE</t>
  </si>
  <si>
    <t>1500KM, TENDO EM VISTA DESLOCAMENTO PARA FISCALIZACAO DE OBR</t>
  </si>
  <si>
    <t>AS OU VISTORIAS</t>
  </si>
  <si>
    <t>04.015.0100-A</t>
  </si>
  <si>
    <t>04.015.0101-0</t>
  </si>
  <si>
    <t>ILIZACAO DO MESMO EM SERVICO E MEDIA MENSAL PERCORRIDA ENTRE</t>
  </si>
  <si>
    <t>1501 E 3000KM RODADOS,TENDO EM VISTA DESLOCAMENTO PARA FISCA</t>
  </si>
  <si>
    <t>LIZACAO DE OBRAS OU VISTORIAS.ESTE ITEM DEVE SER UTILIZADO</t>
  </si>
  <si>
    <t>COMO COMPLEMENTO DO ITEM 04.015.0100</t>
  </si>
  <si>
    <t>04.015.0101-A</t>
  </si>
  <si>
    <t>04.015.0105-0</t>
  </si>
  <si>
    <t>CUSTO DE DESPESAS COM VEICULO PROPRIO,CONSIDERANDO 75% DE UT</t>
  </si>
  <si>
    <t>ILIZACAO DO MESMO EM SERVICO E MEDIA MENSAL PERCORRIDA ATE 1</t>
  </si>
  <si>
    <t>500KM,TENDO EM VISTA DESLOCAMENTOS PARA FISCALIZACAO DE OBRA</t>
  </si>
  <si>
    <t>S OU VISTORIAS</t>
  </si>
  <si>
    <t>04.015.0105-A</t>
  </si>
  <si>
    <t>04.015.0106-0</t>
  </si>
  <si>
    <t> 1501 E 3000KM RODADOS,TENDO EM VISTA DESLOCAMENTOS PARA FIS</t>
  </si>
  <si>
    <t>CALIZACAO DE OBRAS OU VISTORIAS.ESTE ITEM DEVE SER UTILIZADO</t>
  </si>
  <si>
    <t> COMO COMPLEMENTO DO ITEM 04.015.0105</t>
  </si>
  <si>
    <t>04.015.0106-A</t>
  </si>
  <si>
    <t>04.015.0111-0</t>
  </si>
  <si>
    <t>CUSTO DE DESPESAS COM VEICULO PROPRIO,CONSIDERANDO 100% DE U</t>
  </si>
  <si>
    <t>TILIZACAO DO MESMO EM SERVICO E MEDIA MENSAL PERCORRIDA ENTR</t>
  </si>
  <si>
    <t>E 1501 E 3000KM RODADOS,TENDO EM VISTA DESLOCAMENTOS PARA FI</t>
  </si>
  <si>
    <t>SCALIZACAO DE OBRAS OU VISTORIAS.ESTE ITEM DEVE SER UTILIZAD</t>
  </si>
  <si>
    <t>O COMO COMPLEMENTO DO ITEM 04.015.0110</t>
  </si>
  <si>
    <t>04.015.0111-A</t>
  </si>
  <si>
    <t>04.018.0010-0</t>
  </si>
  <si>
    <t>RECEBIMENTO DE CARGA DE CAMINHAO BASCULANTE EM SERVICOS DE D</t>
  </si>
  <si>
    <t>ESCARGA MECANICA</t>
  </si>
  <si>
    <t>04.018.0010-A</t>
  </si>
  <si>
    <t>04.018.0012-0</t>
  </si>
  <si>
    <t>RECEBIMENTO DE CARGA DE CARRETA DE 30T,INCLUSIVE UTILIZACAO</t>
  </si>
  <si>
    <t>DE GUINDASTE NA DESCARGA</t>
  </si>
  <si>
    <t>04.018.0012-A</t>
  </si>
  <si>
    <t>04.018.0015-0</t>
  </si>
  <si>
    <t>RECEBIMENTO DE CARGA,DESCARGA E MANOBRA DE CAMINHAO BASCULAN</t>
  </si>
  <si>
    <t>TE DE 10M3 OU 15T</t>
  </si>
  <si>
    <t>04.018.0015-A</t>
  </si>
  <si>
    <t>04.018.0020-1</t>
  </si>
  <si>
    <t>TE DE 8,00M3 OU 12T</t>
  </si>
  <si>
    <t>04.018.0020-B</t>
  </si>
  <si>
    <t>04.018.0025-0</t>
  </si>
  <si>
    <t>TE DE 5,00M3 OU 7,5T</t>
  </si>
  <si>
    <t>04.018.0025-A</t>
  </si>
  <si>
    <t>04.018.0030-0</t>
  </si>
  <si>
    <t>RECEBIMENTO DE CARGA,DESCARGA E MANOBRA DE CAMINHAO DE CARRO</t>
  </si>
  <si>
    <t>CERIA FIXA,DE 8,00M3 OU 12T</t>
  </si>
  <si>
    <t>04.018.0030-A</t>
  </si>
  <si>
    <t>04.020.0122-0</t>
  </si>
  <si>
    <t>TRANSPORTE DE ANDAIME TUBULAR,CONSIDERANDO-SE A AREA DE PROJ</t>
  </si>
  <si>
    <t>ECAO VERTICAL DO ANDAIME,EXCLUSIVE CARGA,DESCARGA E TEMPO DE</t>
  </si>
  <si>
    <t> ESPERA DO CAMINHAO(VIDE ITEM 04.021.0010)</t>
  </si>
  <si>
    <t>M2XKM</t>
  </si>
  <si>
    <t>04.020.0126-0</t>
  </si>
  <si>
    <t>TRANSPORTE DE ANDAIME SUSPENSO,TIPO PESADO,PARA REVESTIMENTO</t>
  </si>
  <si>
    <t>,EXCLUSIVE CARGA,DESCARGA E TEMPO DE ESPERA DO CAMINHAO(VIDE</t>
  </si>
  <si>
    <t> ITEM 04.021.0015)</t>
  </si>
  <si>
    <t>04.020.0126-A</t>
  </si>
  <si>
    <t>04.020.0131-0</t>
  </si>
  <si>
    <t>TRANSPORTE DE ANDAIME SUSPENSO,TIPO LEVE,PARA PINTURA,EXCLUS</t>
  </si>
  <si>
    <t>IVE CARGA,DESCARGA E TEMPO DE ESPERA DO CAMINHAO(VIDE ITEM 0</t>
  </si>
  <si>
    <t>4.021.0020)</t>
  </si>
  <si>
    <t>04.020.0131-A</t>
  </si>
  <si>
    <t>04.020.0136-0</t>
  </si>
  <si>
    <t>TRANSPORTE DE ELEVADOR DE OBRAS,CONSTITUIDO POR CACAMBA,FUNI</t>
  </si>
  <si>
    <t>L E SILO OU ELEVADOR DE CABINE ABERTA COM PLATAFORMA,AMBOS C</t>
  </si>
  <si>
    <t>OM GUINCHO E CABO ATE 16,00M DE ALTURA,EXCLUSIVE CARGA,DESCA</t>
  </si>
  <si>
    <t>RGA E TEMPO DE ESPERA DO CAMINHAO(VIDE ITEM 04.021.0025)</t>
  </si>
  <si>
    <t>04.020.0136-A</t>
  </si>
  <si>
    <t>04.021.0010-0</t>
  </si>
  <si>
    <t>CARGA E DESCARGA MANUAL DE ANDAIME TUBULAR,INCLUSIVE TEMPO D</t>
  </si>
  <si>
    <t>E ESPERA DO CAMINHAO,CONSIDERANDO-SE A AREA DE PROJECAO VERT</t>
  </si>
  <si>
    <t>ICAL</t>
  </si>
  <si>
    <t>04.021.0015-0</t>
  </si>
  <si>
    <t>CARGA E DESCARGA MANUAL DE ANDAIME SUSPENSO,TIPO PESADO,PARA</t>
  </si>
  <si>
    <t> REVESTIMENTO,INCLUSIVE TEMPO DE ESPERA DO CAMINHAO</t>
  </si>
  <si>
    <t>04.021.0015-A</t>
  </si>
  <si>
    <t>04.021.0020-0</t>
  </si>
  <si>
    <t>CARGA E DESCARGA MANUAL DE ANDAIME SUSPENSO,TIPO LEVE,PARA P</t>
  </si>
  <si>
    <t>INTURA,INCLUSIVE TEMPO DE ESPERA DO CAMINHAO</t>
  </si>
  <si>
    <t>04.021.0020-A</t>
  </si>
  <si>
    <t>04.021.0025-0</t>
  </si>
  <si>
    <t>CARGA E DESCARGA MANUAL DE ELEVADOR DE OBRAS,INCLUSIVE TEMPO</t>
  </si>
  <si>
    <t> DE ESPERA DO CAMINHAO REFERENTE AO ITEM 04.020.0136</t>
  </si>
  <si>
    <t>04.021.0025-A</t>
  </si>
  <si>
    <t>04.025.0200-0</t>
  </si>
  <si>
    <t>TRANSPORTE ATE 25KM,MONTAGEM E DESMONTAGEM DE BATE-ESTACAS C</t>
  </si>
  <si>
    <t>OM MARTELO PESANDO ATE 1,5T,COM OU SEM TORRE,INCLUSIVE HORAS</t>
  </si>
  <si>
    <t> IMPRODUTIVAS DA EQUIPE E DO EQUIPAMENTO NA IDA,VOLTA,NA MON</t>
  </si>
  <si>
    <t>TAGEM E NA DESMONTAGEM.PARA DISTANCIA ALEM DE 25KM ACRESCENT</t>
  </si>
  <si>
    <t>AR 0,6% PARA CADA KM ADICIONAL</t>
  </si>
  <si>
    <t>04.025.0200-A</t>
  </si>
  <si>
    <t>04.025.0205-0</t>
  </si>
  <si>
    <t>OM MARTELO PESANDO ATE 2,5T,COM TORRE,INCLUSIVE HORAS IMPROD</t>
  </si>
  <si>
    <t>UTIVAS DA EQUIPE E DO EQUIPAMENTO NA IDA,VOLTA,NA MONTAGEM E</t>
  </si>
  <si>
    <t> NA DESMONTAGEM.PARA DISTANCIA ALEM DE 25KM,ACRESCENTAR 0,5%</t>
  </si>
  <si>
    <t> PARA CADA KM ADICIONAL</t>
  </si>
  <si>
    <t>04.025.0205-A</t>
  </si>
  <si>
    <t>04.025.0210-0</t>
  </si>
  <si>
    <t>TRANSPORTE ATE 25KM,MONTAGEM E DESMONTAGEM DE BATE-ESTACAS T</t>
  </si>
  <si>
    <t>IPO "FRANKI"(MAQUINA XVII) COM TORRE,COM OU SEM TUBULACAO NE</t>
  </si>
  <si>
    <t>CESSARIA PARA EXECUCAO DE ESTACAS "IN SITU",INCLUSIVE HORAS</t>
  </si>
  <si>
    <t>IMPRODUTIVAS DA EQUIPE E DO EQUIPAMENTO DA IDA,VOLTA,NA MONT</t>
  </si>
  <si>
    <t>AGEM E NA DESMONTAGEM.PARA DISTANCIA ALEM DE 25KM,ACRESCENTA</t>
  </si>
  <si>
    <t>R 0,5% PARA CADA KM ADICIONAL</t>
  </si>
  <si>
    <t>04.025.0210-A</t>
  </si>
  <si>
    <t>04.025.0215-0</t>
  </si>
  <si>
    <t>IPO "FRANKI"(MAQUINA XIII) COM TORRE,COM OU SEM TUBULACAO NE</t>
  </si>
  <si>
    <t>IMPRODUTIVAS DA EQUIPE E DO EQUIPAMENTO NA IDA,VOLTA,NA MONT</t>
  </si>
  <si>
    <t>04.025.0215-A</t>
  </si>
  <si>
    <t>05.001.0001-0</t>
  </si>
  <si>
    <t>DEMOLICAO MANUAL DE CONCRETO SIMPLES COM EMPILHAMENTO LATERA</t>
  </si>
  <si>
    <t>L DENTRO DO CANTEIRO DE SERVICO</t>
  </si>
  <si>
    <t>05.001.0001-A</t>
  </si>
  <si>
    <t>05.001.0002-1</t>
  </si>
  <si>
    <t>DEMOLICAO MANUAL DE CONCRETO ARMADO COMPREENDENDO PILARES,VI</t>
  </si>
  <si>
    <t>GAS E LAJES,EM ESTRUTURA APRESENTANDO POSICAO ESPECIAL,INCLU</t>
  </si>
  <si>
    <t>SIVE EMPILHAMENTO LATERAL DENTRO DO CANTEIRO DE SERVICO</t>
  </si>
  <si>
    <t>05.001.0005-0</t>
  </si>
  <si>
    <t>DEMOLICAO MANUAL DE ALVENARIA DE PEDRA ARGAMASSADA,INCLUSIVE</t>
  </si>
  <si>
    <t> EMPILHAMENTO LATERAL DENTRO DO CANTEIRO DE SERVICO</t>
  </si>
  <si>
    <t>05.001.0005-A</t>
  </si>
  <si>
    <t>05.001.0006-0</t>
  </si>
  <si>
    <t>DEMOLICAO MANUAL DE ALVENARIA DE PEDRA SECA,INCLUSIVE EMPILH</t>
  </si>
  <si>
    <t>AMENTO DENTRO DO CANTEIRO DE SERVICO</t>
  </si>
  <si>
    <t>05.001.0006-A</t>
  </si>
  <si>
    <t>05.001.0007-0</t>
  </si>
  <si>
    <t>DEMOLICAO DE REVESTIMENTO EM ARGAMASSA DE CAL E AREIA OU CIM</t>
  </si>
  <si>
    <t>ENTO E SAIBRO</t>
  </si>
  <si>
    <t>05.001.0007-A</t>
  </si>
  <si>
    <t>05.001.0008-0</t>
  </si>
  <si>
    <t>DEMOLICAO DE REVESTIMENTO EM ARGAMASSA DE CIMENTO E AREIA EM</t>
  </si>
  <si>
    <t> PAREDE</t>
  </si>
  <si>
    <t>05.001.0008-A</t>
  </si>
  <si>
    <t>05.001.0009-0</t>
  </si>
  <si>
    <t>DEMOLICAO DE REVESTIMENTO EM AZULEJOS,CERAMICAS OU MARMORE E</t>
  </si>
  <si>
    <t>M PAREDE,EXCLUSIVE A CAMADA DE ASSENTAMENTO</t>
  </si>
  <si>
    <t>05.001.0009-A</t>
  </si>
  <si>
    <t>05.001.0010-0</t>
  </si>
  <si>
    <t>DEMOLICAO DE FILME (PELICULA) DE IMPERMEABILIZACAO E RESPECT</t>
  </si>
  <si>
    <t>IVA TELA DE POLIESTER.VIDE ITEM 05.001.0162</t>
  </si>
  <si>
    <t>05.001.0010-A</t>
  </si>
  <si>
    <t>05.001.0011-0</t>
  </si>
  <si>
    <t>DEMOLICAO DE REVESTIMENTO DE PASTILHA,A PONTEIRO,COM RESPECT</t>
  </si>
  <si>
    <t>IVA CAMADA DE ARGAMASSA DE ASSENTAMENTO,INCLUSIVE EMPILHAMEN</t>
  </si>
  <si>
    <t>TO LATERAL DENTRO DO CANTEIRO DE SERVICO</t>
  </si>
  <si>
    <t>05.001.0011-A</t>
  </si>
  <si>
    <t>05.001.0012-0</t>
  </si>
  <si>
    <t>DEMOLICAO DE REVESTIMENTO DE ARGAMASSA DE CIMENTO E AREIA E</t>
  </si>
  <si>
    <t>IMPERMEABILIZANTE EM RESERVATORIOS OU OUTRA SUPERFICIE DE CO</t>
  </si>
  <si>
    <t>NCRETO,INCLUSIVE LIMPEZA COM ESCOVA DE ACO,EXCLUSIVE JATO DE</t>
  </si>
  <si>
    <t> AREIA,AGUA OU AR.VIDE ITEM 05.004.0011</t>
  </si>
  <si>
    <t>05.001.0012-A</t>
  </si>
  <si>
    <t>05.001.0013-0</t>
  </si>
  <si>
    <t>DEMOLICAO A PONTEIRO DE ARREMATE DE PATIO CIMENTADO PARA REE</t>
  </si>
  <si>
    <t>XECUCAO DO MESMO,EXCLUSIVE ESTA REEXECUCAO</t>
  </si>
  <si>
    <t>05.001.0013-A</t>
  </si>
  <si>
    <t>05.001.0014-0</t>
  </si>
  <si>
    <t>DEMOLICAO DE ARGAMASSA DE ASSENTAMENTO DE AZULEJO,CERAMICA O</t>
  </si>
  <si>
    <t>U MARMORE EM PAREDE,INCLUSIVE EMPILHAMENTO LATERAL DENTRO DO</t>
  </si>
  <si>
    <t> CANTEIRO DE SERVICO</t>
  </si>
  <si>
    <t>05.001.0014-A</t>
  </si>
  <si>
    <t>05.001.0015-0</t>
  </si>
  <si>
    <t>DEMOLICAO DE PISO DE LADRILHO COM RESPECTIVA CAMADA DE ARGAM</t>
  </si>
  <si>
    <t>ASSA DE ASSENTAMENTO,INCLUSIVE EMPILHAMENTO LATERAL DENTRO D</t>
  </si>
  <si>
    <t>O CANTEIRO DE SERVICO</t>
  </si>
  <si>
    <t>05.001.0015-A</t>
  </si>
  <si>
    <t>05.001.0016-0</t>
  </si>
  <si>
    <t>DEMOLICAO MANUAL DE PISO CIMENTADO,EXCLUSIVE A BASE DE CONCR</t>
  </si>
  <si>
    <t>ETO,INCLUSIVE EMPILHAMENTO LATERAL DENTRO DO CANTEIRO DE SER</t>
  </si>
  <si>
    <t>VICO</t>
  </si>
  <si>
    <t>05.001.0016-A</t>
  </si>
  <si>
    <t>05.001.0017-0</t>
  </si>
  <si>
    <t>DEMOLICAO MANUAL DE PAVIMENTACAO DE CONCRETO ASFALTICO DE 5C</t>
  </si>
  <si>
    <t>M DE ESPESSURA</t>
  </si>
  <si>
    <t>05.001.0017-A</t>
  </si>
  <si>
    <t>05.001.0018-0</t>
  </si>
  <si>
    <t>DEMOLICAO MANUAL DE PISO CIMENTADO E DA RESPECTIVA BASE DE C</t>
  </si>
  <si>
    <t>ONCRETO,OU PASSEIO DE CONCRETO,INCLUSIVE EMPILHAMENTO LATERA</t>
  </si>
  <si>
    <t>05.001.0019-0</t>
  </si>
  <si>
    <t>DEMOLICAO MANUAL DE PAVIMENTACAO DE MACADAME BETUMINOSO,INCL</t>
  </si>
  <si>
    <t>USIVE EMPILHAMENTO LATERAL DENTRO DO CANTEIRO DE SERVICO</t>
  </si>
  <si>
    <t>05.001.0019-A</t>
  </si>
  <si>
    <t>05.001.0020-0</t>
  </si>
  <si>
    <t>DEMOLICAO DE PISO DE MARMORE,SOLEIRAS,PEITORIS E ESCADAS COM</t>
  </si>
  <si>
    <t> RESPECTIVA CAMADA DE ARGAMASSA DE ASSENTAMENTO,INCLUSIVE EM</t>
  </si>
  <si>
    <t>PILHAMENTO LATERAL DENTRO DO CANTEIRO DE SERVICO</t>
  </si>
  <si>
    <t>05.001.0020-A</t>
  </si>
  <si>
    <t>05.001.0021-0</t>
  </si>
  <si>
    <t>DEMOLICAO A PONTEIRO,DE BASE SUPORTE,CONTRAPISO,CAMADA REGUL</t>
  </si>
  <si>
    <t>ARIZADORA OU DE ASSENTAMENTO DE TACOS,CERAMICAS E AZULEJOS,C</t>
  </si>
  <si>
    <t>OM ESPESSURA ATE 4CM</t>
  </si>
  <si>
    <t>05.001.0021-A</t>
  </si>
  <si>
    <t>05.001.0022-0</t>
  </si>
  <si>
    <t>DEMOLICAO DE ESTRUTURA DE CONCRETO CELULAR(LAJES,VIGAS,ETC)</t>
  </si>
  <si>
    <t>05.001.0022-A</t>
  </si>
  <si>
    <t>05.001.0023-0</t>
  </si>
  <si>
    <t>DEMOLICAO MANUAL DE ALVENARIA DE TIJOLOS FURADOS,INCLUSIVE E</t>
  </si>
  <si>
    <t>MPILHAMENTO LATERAL DENTRO DO CANTEIRO DE SERVICO</t>
  </si>
  <si>
    <t>05.001.0023-A</t>
  </si>
  <si>
    <t>05.001.0024-0</t>
  </si>
  <si>
    <t>DEMOLICAO MANUAL DE ALVENARIA DE TIJOLOS MACICOS,INCLUSIVE E</t>
  </si>
  <si>
    <t>05.001.0024-A</t>
  </si>
  <si>
    <t>05.001.0025-0</t>
  </si>
  <si>
    <t>DEMOLICAO MANUAL DE ALVENARIA DE BLOCOS DE CONCRETO,INCLUSIV</t>
  </si>
  <si>
    <t>E EMPILHAMENTO LATERAL DENTRO DO CANTEIRO DE SERVICO</t>
  </si>
  <si>
    <t>05.001.0025-A</t>
  </si>
  <si>
    <t>05.001.0027-0</t>
  </si>
  <si>
    <t>DEMOLICAO MANUAL DE LAJE PRE-FABRICADA COMPOSTA DE TIJOLOS</t>
  </si>
  <si>
    <t>CERAMICOS,VIGOTAS,ARMACAO E CAMADA DE CAPEAMENTO,INCLUSIVE</t>
  </si>
  <si>
    <t>EMPILHAMENTO LATERAL DENTRO DO CANTEIRO DE SERVICO</t>
  </si>
  <si>
    <t>05.001.0027-A</t>
  </si>
  <si>
    <t>05.001.0031-0</t>
  </si>
  <si>
    <t>DEMOLICAO DE PISO DE ALTA RESISTENCIA,EXCLUSIVE CAMADA DE AS</t>
  </si>
  <si>
    <t>SENTAMENTO(CONTRAPISO)</t>
  </si>
  <si>
    <t>05.001.0031-A</t>
  </si>
  <si>
    <t>05.001.0033-0</t>
  </si>
  <si>
    <t>DEMOLICAO MANUAL DE CONCRETO ARMADO ESTANDO AS PECAS EM POSI</t>
  </si>
  <si>
    <t>CAO ESPECIAL SOBRE O TERRENO OU PLANO HORIZONTAL DE TRABALHO</t>
  </si>
  <si>
    <t>05.001.0033-A</t>
  </si>
  <si>
    <t>05.001.0035-0</t>
  </si>
  <si>
    <t>DEMOLICAO DE RODAPE DE ALTA RESISTENCIA</t>
  </si>
  <si>
    <t>05.001.0035-A</t>
  </si>
  <si>
    <t>05.001.0039-0</t>
  </si>
  <si>
    <t>DEMOLICAO DE DIVISORIAS DE PLACAS DE MARMORITE OU CONCRETO</t>
  </si>
  <si>
    <t>05.001.0039-A</t>
  </si>
  <si>
    <t>05.001.0040-0</t>
  </si>
  <si>
    <t>REMOCAO DE COBERTURA EM TELHAS DE ALUMINIO,EXCLUSIVE SUPORTE</t>
  </si>
  <si>
    <t>,ESTRUTURA OU MADEIRAMENTO,MEDIDA PELA AREA REAL DE COBERTUR</t>
  </si>
  <si>
    <t>05.001.0040-A</t>
  </si>
  <si>
    <t>05.001.0041-0</t>
  </si>
  <si>
    <t>REMOCAO DE COBERTURA EM TELHAS DE FIBROCIMENTO CONVENCIONAL,</t>
  </si>
  <si>
    <t>ONDULADA,INCLUSIVE MADEIRAMENTO,MEDIDO O CONJUNTO PELA AREA</t>
  </si>
  <si>
    <t>REAL DE COBERTURA</t>
  </si>
  <si>
    <t>05.001.0041-A</t>
  </si>
  <si>
    <t>05.001.0042-0</t>
  </si>
  <si>
    <t>REMOCAO DE COBERTURA DE TELHAS DE FIBROCIMENTO CONVENCIONAL,</t>
  </si>
  <si>
    <t>ONDULADA,EXCLUSIVE MADEIRAMENTO,MEDIDA PELA AREA REAL DA COB</t>
  </si>
  <si>
    <t>ERTURA</t>
  </si>
  <si>
    <t>05.001.0042-A</t>
  </si>
  <si>
    <t>05.001.0043-0</t>
  </si>
  <si>
    <t>REMOCAO DE COBERTURA EM TELHAS COLONIAIS,MEDIDA PELA AREA RE</t>
  </si>
  <si>
    <t>AL DE COBERTURA,EXCLUSIVE MADEIRAMENTO</t>
  </si>
  <si>
    <t>05.001.0043-A</t>
  </si>
  <si>
    <t>05.001.0044-0</t>
  </si>
  <si>
    <t>REMOCAO DE COBERTURA EM TELHAS FRANCESAS,MEDIDA PELA AREA RE</t>
  </si>
  <si>
    <t>05.001.0044-A</t>
  </si>
  <si>
    <t>05.001.0045-0</t>
  </si>
  <si>
    <t>REMOCAO DE COBERTURA EM TELHAS DE FIBROCIMENTO,TIPO CALHA,CO</t>
  </si>
  <si>
    <t>M 90CM DE LARGURA,INCLUSIVE MADEIRAMENTO,MEDIDO O CONJUNTO P</t>
  </si>
  <si>
    <t>ELA AREA REAL DE COBERTURA</t>
  </si>
  <si>
    <t>05.001.0045-A</t>
  </si>
  <si>
    <t>05.001.0046-0</t>
  </si>
  <si>
    <t>REMOCAO DE COBERTURA EM TELHAS DE FIBROCIMENTO,TIPO CALHA CO</t>
  </si>
  <si>
    <t>M 90CM DE LARGURA,OU METALICA,MEDIDA PELA AREA REAL DE COBER</t>
  </si>
  <si>
    <t>TURA,EXCLUSIVE MADEIRAMENTO</t>
  </si>
  <si>
    <t>05.001.0046-A</t>
  </si>
  <si>
    <t>05.001.0047-0</t>
  </si>
  <si>
    <t>REMOCAO DE COBERTURA EM TELHAS DE FIBROCIMENTO TIPO CALHA,CO</t>
  </si>
  <si>
    <t>M 43 OU 49CM DE LARGURA,INCLUSIVE MADEIRAMENTO,MEDIDO PELA A</t>
  </si>
  <si>
    <t>REA REAL DE COBERTURA</t>
  </si>
  <si>
    <t>05.001.0047-A</t>
  </si>
  <si>
    <t>05.001.0048-0</t>
  </si>
  <si>
    <t>M 43 OU 49CM DE LARGURA,EXCLUSIVE MADEIRAMENTO,MEDIDO PELA A</t>
  </si>
  <si>
    <t>REA REAL DA COBERTURA</t>
  </si>
  <si>
    <t>05.001.0048-A</t>
  </si>
  <si>
    <t>05.001.0049-0</t>
  </si>
  <si>
    <t>REMOCAO DE MADEIRAMENTO DE TELHADO EM TELHA CERAMICA</t>
  </si>
  <si>
    <t>05.001.0049-A</t>
  </si>
  <si>
    <t>05.001.0050-0</t>
  </si>
  <si>
    <t>REMOCAO DE COBERTURA EM TELHAS COLONIAIS,INCLUSIVE MADEIRAME</t>
  </si>
  <si>
    <t>NTO,MEDIDO O CONJUNTO PELA AREA REAL DE COBERTURA</t>
  </si>
  <si>
    <t>05.001.0051-0</t>
  </si>
  <si>
    <t>REMOCAO DE COBERTURA EM TELHAS DE ARDOSIA,INCLUSIVE MADEIRAM</t>
  </si>
  <si>
    <t>ENTO,MEDIDO O CONJUNTO PELA AREA REAL DE COBERTURA</t>
  </si>
  <si>
    <t>05.001.0051-A</t>
  </si>
  <si>
    <t>05.001.0052-0</t>
  </si>
  <si>
    <t>REMOCAO DE COBERTURA EM TELHAS FRANCESAS,INCLUSIVE MADEIRAME</t>
  </si>
  <si>
    <t>05.001.0052-A</t>
  </si>
  <si>
    <t>05.001.0055-0</t>
  </si>
  <si>
    <t>REMOCAO DE FORRO DE ESTUQUE,GESSO,PLACAS PRENSADAS E SEMELHA</t>
  </si>
  <si>
    <t>05.001.0055-A</t>
  </si>
  <si>
    <t>05.001.0056-0</t>
  </si>
  <si>
    <t>REMOCAO MANUAL CUIDADOSA DA CAMADA DE CAPEAMENTO DE CONCRETO</t>
  </si>
  <si>
    <t> ARMADO,VISANDO EXPOSICAO DA ARMADURA,USANDO CINZEL,PONTEIRO</t>
  </si>
  <si>
    <t> E ESCOVA DE ACO</t>
  </si>
  <si>
    <t>05.001.0056-A</t>
  </si>
  <si>
    <t>05.001.0057-0</t>
  </si>
  <si>
    <t> E ESCOVA DE ACO,PARA ESPESSURA DE 3CM</t>
  </si>
  <si>
    <t>05.001.0057-A</t>
  </si>
  <si>
    <t>05.001.0058-0</t>
  </si>
  <si>
    <t> E ESCOVA DE ACO,PARA ESPESSURA DE 5CM</t>
  </si>
  <si>
    <t>05.001.0058-A</t>
  </si>
  <si>
    <t>05.001.0059-0</t>
  </si>
  <si>
    <t>REMOCAO MANUAL DE PISO DE PEDRA PORTUGUESA,INCLUSIVE BASE DE</t>
  </si>
  <si>
    <t> ASSENTAMENTO</t>
  </si>
  <si>
    <t>05.001.0059-A</t>
  </si>
  <si>
    <t>05.001.0060-0</t>
  </si>
  <si>
    <t>REMOCACO MANUAL DE PASSEIO DE PEDRA PORTUGUESA</t>
  </si>
  <si>
    <t>05.001.0060-A</t>
  </si>
  <si>
    <t>05.001.0061-0</t>
  </si>
  <si>
    <t>REMOCAO MANUAL DE PAVIMENTACAO DE LAJOES DE GRANITO EM PASSE</t>
  </si>
  <si>
    <t>05.001.0061-A</t>
  </si>
  <si>
    <t>05.001.0062-0</t>
  </si>
  <si>
    <t>REMOCAO DE PLAQUEAMENTO DE CONCRETO</t>
  </si>
  <si>
    <t>05.001.0062-A</t>
  </si>
  <si>
    <t>05.001.0063-0</t>
  </si>
  <si>
    <t>REMOCAO CUIDADOSA DE CAMADA DE PROTECAO DE IMPERMEABILIZACAO</t>
  </si>
  <si>
    <t>05.001.0063-A</t>
  </si>
  <si>
    <t>05.001.0064-0</t>
  </si>
  <si>
    <t>REMOCAO DE CAMADA DE ISOLAMENTO TERMICO DE TERRACO OU DE ENC</t>
  </si>
  <si>
    <t>HIMENTO EM BANHEIROS,ETC</t>
  </si>
  <si>
    <t>05.001.0064-A</t>
  </si>
  <si>
    <t>05.001.0065-0</t>
  </si>
  <si>
    <t>REMOCAO DE FORRO OU LAMBRI DE FRISOS DE MADEIRA OU PVC,PLACA</t>
  </si>
  <si>
    <t>S DE AGLOMERADO PRENSADO OU SEMELHANTES,INCLUSIVE O ENGRADAM</t>
  </si>
  <si>
    <t>AMENTO</t>
  </si>
  <si>
    <t>05.001.0065-A</t>
  </si>
  <si>
    <t>05.001.0066-0</t>
  </si>
  <si>
    <t>REMOCAO MANUAL DE MATERIAL ROCHOSO,EM BLOCOS DE 15KG,A 1,50M</t>
  </si>
  <si>
    <t> DE ALTURA,REFERINDO-SE O CUSTO AO MATERIAL SOLTO</t>
  </si>
  <si>
    <t>05.001.0066-A</t>
  </si>
  <si>
    <t>05.001.0067-0</t>
  </si>
  <si>
    <t>REMOCAO MANUAL DE MATERIAL ROCHOSO,EM BLOCOS ATE 15KG,A 2,50</t>
  </si>
  <si>
    <t>M DE DISTANCIA,REFERINDO-SE O CUSTO AO MATERIAL SOLTO</t>
  </si>
  <si>
    <t>05.001.0067-A</t>
  </si>
  <si>
    <t>05.001.0068-0</t>
  </si>
  <si>
    <t>REMOCAO,A PA,DE CASCALHO E PO DE MATERIAL ROCHOSO,A 1,50M DE</t>
  </si>
  <si>
    <t> ALTURA</t>
  </si>
  <si>
    <t>05.001.0068-A</t>
  </si>
  <si>
    <t>05.001.0069-0</t>
  </si>
  <si>
    <t>REMOCAO,A PA,DE CASCALHO E PO DE MATERIAL ROCHOSO,A 2,50M DE</t>
  </si>
  <si>
    <t> DISTANCIA</t>
  </si>
  <si>
    <t>05.001.0069-A</t>
  </si>
  <si>
    <t>05.001.0070-0</t>
  </si>
  <si>
    <t>REMOCAO DE PAVIMENTACAO DE LAJOTAS DE CONCRETO,ALTAMENTE VIB</t>
  </si>
  <si>
    <t>RADO,INTERTRAVADO,PRE-FABRICADO</t>
  </si>
  <si>
    <t>05.001.0070-A</t>
  </si>
  <si>
    <t>05.001.0071-0</t>
  </si>
  <si>
    <t>REMOCAO CUIDADOSA DE PEITORIS,SOLEIRAS OU CHAPINS</t>
  </si>
  <si>
    <t>05.001.0071-A</t>
  </si>
  <si>
    <t>05.001.0072-0</t>
  </si>
  <si>
    <t>REMOCAO DE CALHAS E CONDUTORES</t>
  </si>
  <si>
    <t>05.001.0072-A</t>
  </si>
  <si>
    <t>05.001.0073-0</t>
  </si>
  <si>
    <t>REMOCAO DE PLACAS DE PISO VINILICO OU DE BORRACHA SINTETICA</t>
  </si>
  <si>
    <t>05.001.0073-A</t>
  </si>
  <si>
    <t>05.001.0074-0</t>
  </si>
  <si>
    <t>S DE AGLOMERADO PRENSADO OU SEMELHANTES,EXCLUSIVE O ENGRADAM</t>
  </si>
  <si>
    <t>ENTO</t>
  </si>
  <si>
    <t>05.001.0074-A</t>
  </si>
  <si>
    <t>05.001.0075-0</t>
  </si>
  <si>
    <t>REMOCAO DE PISO DE TACOS,INCLUSIVE CAMADA DE ARGAMASSA DE AS</t>
  </si>
  <si>
    <t>SENTAMENTO</t>
  </si>
  <si>
    <t>05.001.0075-A</t>
  </si>
  <si>
    <t>05.001.0076-0</t>
  </si>
  <si>
    <t>REMOCAO DE DIVISORIAS DE MADEIRA,PRE-MOLDADAS,PRENSADAS OU S</t>
  </si>
  <si>
    <t>EMELHANTES</t>
  </si>
  <si>
    <t>05.001.0076-A</t>
  </si>
  <si>
    <t>05.001.0077-0</t>
  </si>
  <si>
    <t>REMOCAO DE ESCADA DE MADEIRA</t>
  </si>
  <si>
    <t>05.001.0077-A</t>
  </si>
  <si>
    <t>05.001.0078-0</t>
  </si>
  <si>
    <t>REMOCAO DE RODAPES DE MADEIRA,CERAMICA OU SEMELHANTE</t>
  </si>
  <si>
    <t>05.001.0078-A</t>
  </si>
  <si>
    <t>05.001.0079-0</t>
  </si>
  <si>
    <t>REMOCAO DE FRISOS DE ASSOALHO,EXCLUSIVE BARROTES OU GRAZEPES</t>
  </si>
  <si>
    <t>05.001.0079-A</t>
  </si>
  <si>
    <t>05.001.0080-0</t>
  </si>
  <si>
    <t>REMOCAO DE CARPETE OU TAPETE COLADO NO PISO,INCLUSIVE LIMPEZ</t>
  </si>
  <si>
    <t>A DE RESIDUO DE COLA COM PALHA DE ACO</t>
  </si>
  <si>
    <t>05.001.0080-A</t>
  </si>
  <si>
    <t>05.001.0081-0</t>
  </si>
  <si>
    <t>REMOCAO DE RIPAS,SEM APROVEITAMENTO DE MATERIAL RETIRADO</t>
  </si>
  <si>
    <t>05.001.0081-A</t>
  </si>
  <si>
    <t>05.001.0082-0</t>
  </si>
  <si>
    <t>REMOCAO DE PISO DE ARDOSIA,PEDRA SAO TOME,COM A RESPECTIVA C</t>
  </si>
  <si>
    <t>AMADA DE ASSENTAMENTO</t>
  </si>
  <si>
    <t>05.001.0082-A</t>
  </si>
  <si>
    <t>05.001.0083-0</t>
  </si>
  <si>
    <t>REMOCAO DE PLACAS DE MURO PRE-MOLDADO,COM APROVEITAMENTO DO</t>
  </si>
  <si>
    <t>MATERIAL</t>
  </si>
  <si>
    <t>05.001.0083-A</t>
  </si>
  <si>
    <t>05.001.0084-0</t>
  </si>
  <si>
    <t>REMOCAO DE PISO DE MARMORE OU GRANITO</t>
  </si>
  <si>
    <t>05.001.0084-A</t>
  </si>
  <si>
    <t>05.001.0085-0</t>
  </si>
  <si>
    <t>REMOCAO A PA,DE CASCALHO OU LAMA A 1,50M DE ALTURA EM LOGRAD</t>
  </si>
  <si>
    <t>OURO(BECO) DE ATE 2,00M,EM FAVELAS</t>
  </si>
  <si>
    <t>05.001.0085-A</t>
  </si>
  <si>
    <t>05.001.0086-0</t>
  </si>
  <si>
    <t>REMOCAO DE TERRA OU ENTULHO,A PA,ATE A DISTANCIA HORIZONTAL</t>
  </si>
  <si>
    <t>DE 5,00M</t>
  </si>
  <si>
    <t>05.001.0086-A</t>
  </si>
  <si>
    <t>05.001.0087-0</t>
  </si>
  <si>
    <t>REMOCAO DE PAPEL DE PAREDE,INCLUSIVE LIMPEZA DO EXCESSO DE C</t>
  </si>
  <si>
    <t>OLA NA PAREDE</t>
  </si>
  <si>
    <t>05.001.0087-A</t>
  </si>
  <si>
    <t>05.001.0088-0</t>
  </si>
  <si>
    <t>REMOCAO DE PISO ELEVADO EM PLACAS</t>
  </si>
  <si>
    <t>05.001.0088-A</t>
  </si>
  <si>
    <t>05.001.0089-0</t>
  </si>
  <si>
    <t>REMOCAO DE REVESTIMENTO LAMINADO MELAMINICO EM PAREDES,INCLU</t>
  </si>
  <si>
    <t>SIVE RETIRADA DA COLA</t>
  </si>
  <si>
    <t>05.001.0089-A</t>
  </si>
  <si>
    <t>05.001.0090-0</t>
  </si>
  <si>
    <t>REMOCAO DE REVESTIMENTO LAMINADO MELAMINICO EM PISOS,INCLUSI</t>
  </si>
  <si>
    <t>VE RETIRADA DA COLA</t>
  </si>
  <si>
    <t>05.001.0090-A</t>
  </si>
  <si>
    <t>05.001.0095-0</t>
  </si>
  <si>
    <t>REMOCAO DE JUNTA DE DILATACAO E VEDACAO</t>
  </si>
  <si>
    <t>05.001.0095-A</t>
  </si>
  <si>
    <t>05.001.0100-0</t>
  </si>
  <si>
    <t>REMOCAO CUIDADOSA DE DIVISORIA DE GRANITO</t>
  </si>
  <si>
    <t>05.001.0100-A</t>
  </si>
  <si>
    <t>05.001.0105-0</t>
  </si>
  <si>
    <t>REMOCAO CUIDADOSA DE DIVISORIA DE MARMORE</t>
  </si>
  <si>
    <t>05.001.0105-A</t>
  </si>
  <si>
    <t>05.001.0106-0</t>
  </si>
  <si>
    <t>REMOCAO DE REVESTIMENTO DE LENCOL DE CHUMBO EM PAREDES</t>
  </si>
  <si>
    <t>05.001.0106-A</t>
  </si>
  <si>
    <t>05.001.0123-0</t>
  </si>
  <si>
    <t>REMOCAO DE LEITO FILTRANTE</t>
  </si>
  <si>
    <t>05.001.0123-A</t>
  </si>
  <si>
    <t>05.001.0124-0</t>
  </si>
  <si>
    <t>REMOCAO DE TUBULACAO DE ACO,EXCLUSIVE ESCAVACAO E REATERRO</t>
  </si>
  <si>
    <t>05.001.0124-A</t>
  </si>
  <si>
    <t>05.001.0125-0</t>
  </si>
  <si>
    <t>REMOCAO DE TUBULACAO DE FERRO FUNDIDO COM D.N DE 50 A 300MM,</t>
  </si>
  <si>
    <t>EXCLUSIVE ESCAVACAO E REATERRO</t>
  </si>
  <si>
    <t>05.001.0125-A</t>
  </si>
  <si>
    <t>05.001.0126-0</t>
  </si>
  <si>
    <t>REMOCAO DE TUBULACAO DE FERRO FUNDIDO COM D.N DE 400 A 600MM</t>
  </si>
  <si>
    <t>,EXCLUSIVE ESCAVACAO E REATERRO</t>
  </si>
  <si>
    <t>05.001.0126-A</t>
  </si>
  <si>
    <t>05.001.0127-0</t>
  </si>
  <si>
    <t>REMOCAO DE TUBULACAO DE FERRO FUNDIDO COM D.N DE 700 A 1200M</t>
  </si>
  <si>
    <t>M,EXCLUSIVE ESCAVACAO E REATERRO</t>
  </si>
  <si>
    <t>05.001.0127-A</t>
  </si>
  <si>
    <t>05.001.0128-0</t>
  </si>
  <si>
    <t>REMOCAO DE TUBO DE CONCRETO COM D.N ACIMA DE 1500MM</t>
  </si>
  <si>
    <t>05.001.0128-A</t>
  </si>
  <si>
    <t>05.001.0130-0</t>
  </si>
  <si>
    <t>REMOCAO DE VIDRO ATE 0,30X0,30M COM LIMPEZA LOCAL</t>
  </si>
  <si>
    <t>05.001.0130-A</t>
  </si>
  <si>
    <t>05.001.0131-0</t>
  </si>
  <si>
    <t>REMOCAO DE VIDRO ACIMA DE 0,30X0,30M,COM LIMPEZA LOCAL</t>
  </si>
  <si>
    <t>05.001.0131-A</t>
  </si>
  <si>
    <t>05.001.0132-0</t>
  </si>
  <si>
    <t>REMOCAO DE CERCA DE ARAME FARPADO E MOIROES,EXCLUSIVE TRANSP</t>
  </si>
  <si>
    <t>ORTE</t>
  </si>
  <si>
    <t>05.001.0132-A</t>
  </si>
  <si>
    <t>05.001.0133-0</t>
  </si>
  <si>
    <t>ARRANCAMENTO DE BARROTEAMENTO DE DIMENSOES ATE 3"X9" OU DE G</t>
  </si>
  <si>
    <t>RAZEPES CHUMBADOS EM PISOS OU PAREDES,SEM APROVEITAMENTO DO</t>
  </si>
  <si>
    <t>MATERIAL RETIRADO</t>
  </si>
  <si>
    <t>05.001.0133-A</t>
  </si>
  <si>
    <t>05.001.0134-0</t>
  </si>
  <si>
    <t>ARRANCAMENTO DE PORTAS,JANELAS E CAIXILHOS DE AR CONDICIONAD</t>
  </si>
  <si>
    <t>O OU OUTROS</t>
  </si>
  <si>
    <t>05.001.0135-0</t>
  </si>
  <si>
    <t>ARRANCAMENTO DE TUBOS DE CONCRETO E MANILHAS CERAMICAS,COM D</t>
  </si>
  <si>
    <t>IAMETRO DE 0,70 A 1,50M,INCLUSIVE EMPILHAMENTO LATERAL DENTR</t>
  </si>
  <si>
    <t>O DO CANTEIRO DE SERVICO</t>
  </si>
  <si>
    <t>05.001.0135-A</t>
  </si>
  <si>
    <t>05.001.0136-0</t>
  </si>
  <si>
    <t>IAMETRO DE 0,10 A 0,30M,INCLUSIVE EMPILHAMENTO LATERAL DENTR</t>
  </si>
  <si>
    <t>05.001.0136-A</t>
  </si>
  <si>
    <t>05.001.0137-0</t>
  </si>
  <si>
    <t>IAMETRO DE 0,40 A 0,60M,INCLUSIVE EMPILHAMENTO LATERAL DENTR</t>
  </si>
  <si>
    <t>05.001.0137-A</t>
  </si>
  <si>
    <t>05.001.0138-0</t>
  </si>
  <si>
    <t>ARRANCAMENTO DE TUBULACAO DE FERRO GALVANIZADO,SEM ESCAVACAO</t>
  </si>
  <si>
    <t> OU RASGO EM ALVENARIA</t>
  </si>
  <si>
    <t>05.001.0138-A</t>
  </si>
  <si>
    <t>05.001.0141-0</t>
  </si>
  <si>
    <t>ARRANCAMENTO DE TENTOS OU TRAVESSOES,DE GRANITO OU CONCRETO,</t>
  </si>
  <si>
    <t>INCLUSIVE EMPILHAMENTO LATERAL DENTRO DO CANTEIRO DE SERVICO</t>
  </si>
  <si>
    <t>05.001.0141-A</t>
  </si>
  <si>
    <t>05.001.0142-0</t>
  </si>
  <si>
    <t>ARRANCAMENTO DE MEIOS-FIOS,DE GRANITO OU CONCRETO,RETOS OU C</t>
  </si>
  <si>
    <t>URVOS,INCLUSIVE EMPILHAMENTO LATERAL DENTRO DO CANTEIRO DE S</t>
  </si>
  <si>
    <t>ERVICO</t>
  </si>
  <si>
    <t>05.001.0142-A</t>
  </si>
  <si>
    <t>05.001.0143-0</t>
  </si>
  <si>
    <t>ARRANCAMENTO DE PARALELEPIPEDOS,INCLUSIVE EMPILHAMENTO LATER</t>
  </si>
  <si>
    <t>AL DENTRO DO CANTEIRO DE SERVICO</t>
  </si>
  <si>
    <t>05.001.0143-A</t>
  </si>
  <si>
    <t>05.001.0144-0</t>
  </si>
  <si>
    <t>ARRANCAMENTO DE APARELHOS DE ILUMINACAO, INCLUSIVE LAMPADAS</t>
  </si>
  <si>
    <t>05.001.0144-A</t>
  </si>
  <si>
    <t>05.001.0145-0</t>
  </si>
  <si>
    <t>ARRANCAMENTO DE APARELHOS SANITARIOS</t>
  </si>
  <si>
    <t>05.001.0145-A</t>
  </si>
  <si>
    <t>05.001.0146-0</t>
  </si>
  <si>
    <t>ARRANCAMENTO DE BANCADA DE PIA/LAVATORIO OU BANCA SECA DE AT</t>
  </si>
  <si>
    <t>E 1,00M DE ALTURA E ATE 0,80M DE LARGURA</t>
  </si>
  <si>
    <t>05.001.0146-A</t>
  </si>
  <si>
    <t>05.001.0147-0</t>
  </si>
  <si>
    <t>05.001.0148-0</t>
  </si>
  <si>
    <t>ARRANCAMENTO DE CALHA QUEBRADA EM ENCOSTA</t>
  </si>
  <si>
    <t>05.001.0148-A</t>
  </si>
  <si>
    <t>05.001.0149-0</t>
  </si>
  <si>
    <t>ARRANCAMENTO DE CERCAS DE MOIROES E ARAME FARPADO</t>
  </si>
  <si>
    <t>05.001.0149-A</t>
  </si>
  <si>
    <t>05.001.0155-0</t>
  </si>
  <si>
    <t>RETIRADA MANUAL DE TRANSFORMADOR DO LOCAL EM QUE SE ENCONTRA</t>
  </si>
  <si>
    <t> INSTALADO,INCLUSIVE DESLIGAMENTOS ELETRICOS,EXCLUSIVE EQUIP</t>
  </si>
  <si>
    <t>AMENTO PARA CARGA E DESCARGA EM CAMINHAO E TRANSPORTE</t>
  </si>
  <si>
    <t>05.001.0155-A</t>
  </si>
  <si>
    <t>05.001.0158-0</t>
  </si>
  <si>
    <t>RETIRADA MANUAL DE GERADOR DO LOCAL EM QUE SE ENCONTRA INSTA</t>
  </si>
  <si>
    <t>LADO,EXCLUSIVE EQUIPAMENTO PARA CARGA E DESCARGA EM CAMINHAO</t>
  </si>
  <si>
    <t> E TRANSPORTE</t>
  </si>
  <si>
    <t>05.001.0158-A</t>
  </si>
  <si>
    <t>05.001.0160-0</t>
  </si>
  <si>
    <t>PERCUSSAO COM BATIDAS LEVES,SEM RETIRADA DO MATERIAL SOLTO</t>
  </si>
  <si>
    <t>05.001.0160-A</t>
  </si>
  <si>
    <t>05.001.0162-0</t>
  </si>
  <si>
    <t>RETIRADA DE IMPERMEABILIZACAO FLEXIVEL(ASFALTO,ETC),INCLUSIV</t>
  </si>
  <si>
    <t>E EMPILHAMENTO LATERAL,DENTRO DO CANTEIRO DE SERVICO,EXCLUSI</t>
  </si>
  <si>
    <t>VE CAMADA DE PROTECAO</t>
  </si>
  <si>
    <t>05.001.0162-A</t>
  </si>
  <si>
    <t>05.001.0163-0</t>
  </si>
  <si>
    <t>RETIRADA CUIDADOSA DE AZULEJOS OU LADRILHOS CERAMICOS E RESP</t>
  </si>
  <si>
    <t>ECTIVA ARGAMASSA DE ASSENTAMENTO,SEM REAPROVEITAMENTO DO MAT</t>
  </si>
  <si>
    <t>ERIAL RETIRADO</t>
  </si>
  <si>
    <t>05.001.0163-A</t>
  </si>
  <si>
    <t>05.001.0164-0</t>
  </si>
  <si>
    <t>RETIRADA CUIDADOSA DE REVESTIMENTO DE ARGAMASSA(INTERNO OU E</t>
  </si>
  <si>
    <t>XTERNO)</t>
  </si>
  <si>
    <t>05.001.0164-A</t>
  </si>
  <si>
    <t>05.001.0168-0</t>
  </si>
  <si>
    <t>RECOLOCACAO DE CALHA EM ENCOSTA</t>
  </si>
  <si>
    <t>05.001.0168-A</t>
  </si>
  <si>
    <t>05.001.0169-0</t>
  </si>
  <si>
    <t>RECOLOCACAO DE TACOS SOLTOS USANDO PICHE,PEDRISCO E ARGAMASS</t>
  </si>
  <si>
    <t>A DE CIMENTO E SAIBRO,NO TRACO 1:6,COM REMOCAO DA BASE EXIST</t>
  </si>
  <si>
    <t>ENTE</t>
  </si>
  <si>
    <t>05.001.0169-A</t>
  </si>
  <si>
    <t>05.001.0170-0</t>
  </si>
  <si>
    <t>TRANSPORTE HORIZONTAL DE MATERIAL DE 1ªCATEGORIA OU ENTULHO,</t>
  </si>
  <si>
    <t>EM CARRINHOS,A 10,00M DE DISTANCIA,INCLUSIVE CARGA A PA</t>
  </si>
  <si>
    <t>05.001.0170-A</t>
  </si>
  <si>
    <t>05.001.0171-0</t>
  </si>
  <si>
    <t>EM CARRINHOS,A 20,00M DE DISTANCIA,INCLUSIVE CARGA A PA</t>
  </si>
  <si>
    <t>05.001.0172-0</t>
  </si>
  <si>
    <t>EM CARRINHOS,A 30,00M DE DISTANCIA,INCLUSIVE CARGA A PA</t>
  </si>
  <si>
    <t>05.001.0172-A</t>
  </si>
  <si>
    <t>05.001.0173-0</t>
  </si>
  <si>
    <t>EM CARRINHOS,A 60,00M DE DISTANCIA,INCLUSIVE CARGA A PA</t>
  </si>
  <si>
    <t>05.001.0173-A</t>
  </si>
  <si>
    <t>05.001.0177-0</t>
  </si>
  <si>
    <t>EM CARRINHOS,A 100,00M DE DISTANCIA,INCLUSIVE CARGA A PA</t>
  </si>
  <si>
    <t>05.001.0177-A</t>
  </si>
  <si>
    <t>05.001.0178-0</t>
  </si>
  <si>
    <t>EM CARRINHOS,A 150,00M DE DISTANCIA,INCLUSIVE CARGA A PA</t>
  </si>
  <si>
    <t>05.001.0178-A</t>
  </si>
  <si>
    <t>05.001.0179-0</t>
  </si>
  <si>
    <t>EM CARRINHOS,A 200,00M DE DISTANCIA,INCLUSIVE CARGA A PA</t>
  </si>
  <si>
    <t>05.001.0179-A</t>
  </si>
  <si>
    <t>05.001.0182-0</t>
  </si>
  <si>
    <t>TRANSPORTE DE MATERIAIS DE QUALQUER NATUREZA,ESCADA ACIMA,SE</t>
  </si>
  <si>
    <t>RVICO INTEIRAMENTE MANUAL,EM OBRAS PREDIAIS,INCLUSIVE CARGA</t>
  </si>
  <si>
    <t>E DESCARGA</t>
  </si>
  <si>
    <t>TXM</t>
  </si>
  <si>
    <t>05.001.0182-A</t>
  </si>
  <si>
    <t>05.001.0183-0</t>
  </si>
  <si>
    <t>TRANSPORTE DE MATERIAIS DE QUALQUER NATUREZA,ESCADA ABAIXO,S</t>
  </si>
  <si>
    <t>ERVICO INTEIRAMENTE MANUAL,EM OBRAS PREDIAIS,INCLUSIVE CARGA</t>
  </si>
  <si>
    <t> E DESCARGA</t>
  </si>
  <si>
    <t>05.001.0183-A</t>
  </si>
  <si>
    <t>05.001.0185-0</t>
  </si>
  <si>
    <t>TRANSPORTE DE MATERIAIS ENCOSTA ACIMA,SERVICO INTEIRAMENTE M</t>
  </si>
  <si>
    <t>ANUAL,INCLUSIVE CARGA E DESCARGA</t>
  </si>
  <si>
    <t>05.001.0185-A</t>
  </si>
  <si>
    <t>05.001.0186-0</t>
  </si>
  <si>
    <t>TRANSPORTE DE MATERIAIS ENCOSTA ABAIXO,SERVICO INTEIRAMENTE</t>
  </si>
  <si>
    <t>MANUAL,INCLUSIVE CARGA E DESCARGA</t>
  </si>
  <si>
    <t>05.001.0186-A</t>
  </si>
  <si>
    <t>05.001.0187-0</t>
  </si>
  <si>
    <t>TRANSPORTE HORIZONTAL DE ENTULHO OU LAMA EM CARRINHO,INCLUSI</t>
  </si>
  <si>
    <t>VE CARGA A PA,EM FAVELAS</t>
  </si>
  <si>
    <t>05.001.0187-A</t>
  </si>
  <si>
    <t>05.001.0188-0</t>
  </si>
  <si>
    <t>TRANSPORTE DE MATERIAIS ENCOSTA ACIMA,EM CARRINHOS,INCLUSIVE</t>
  </si>
  <si>
    <t> CARGA E DESCARGA</t>
  </si>
  <si>
    <t>05.001.0188-A</t>
  </si>
  <si>
    <t>05.001.0189-0</t>
  </si>
  <si>
    <t>TRANSPORTE DE MATERIAIS ENCOSTA ABAIXO,EM CARRINHOS,INCLUSIV</t>
  </si>
  <si>
    <t>E CARGA E DESCARGA</t>
  </si>
  <si>
    <t>05.001.0189-A</t>
  </si>
  <si>
    <t>05.001.0195-0</t>
  </si>
  <si>
    <t>TRANSPORTE DE MATERIAIS DE GRANDE VOLUME E BAIXO PESO ESPECI</t>
  </si>
  <si>
    <t>FICO,SERVICO INTEIRAMENTE MANUAL,ENCOSTA ACIMA,INCLUSIVE CAR</t>
  </si>
  <si>
    <t>GA E DESCARGA</t>
  </si>
  <si>
    <t>M3XM</t>
  </si>
  <si>
    <t>05.001.0195-A</t>
  </si>
  <si>
    <t>05.001.0196-0</t>
  </si>
  <si>
    <t>FICO,SERVICO INTEIRAMENTE MANUAL,ENCOSTA ABAIXO,INCLUSIVE CA</t>
  </si>
  <si>
    <t>RGA E DESCARGA</t>
  </si>
  <si>
    <t>05.001.0196-A</t>
  </si>
  <si>
    <t>05.001.0205-0</t>
  </si>
  <si>
    <t>TRANSPORTE MANUAL DE CALHA ATE O LOCAL DE ASSENTAMENTO,ENCOS</t>
  </si>
  <si>
    <t>TA ACIMA,INCLUSIVE CARGA E DESCARGA</t>
  </si>
  <si>
    <t>UNXM</t>
  </si>
  <si>
    <t>05.001.0205-A</t>
  </si>
  <si>
    <t>05.001.0206-0</t>
  </si>
  <si>
    <t>TA ABAIXO,INCLUSIVE CARGA E DESCARGA</t>
  </si>
  <si>
    <t>05.001.0206-A</t>
  </si>
  <si>
    <t>05.001.0250-0</t>
  </si>
  <si>
    <t>TRANSPORTE MANUAL DE MATERIAIS DIVERSOS EM MANGUEZAL,INCLUSI</t>
  </si>
  <si>
    <t>VE CARGA E DESCARGA EM CESTO TIPO COMLURB(MUDA E LIXO)</t>
  </si>
  <si>
    <t>05.001.0250-A</t>
  </si>
  <si>
    <t>05.001.0300-0</t>
  </si>
  <si>
    <t>CALHA FECHADA,DE TABUAS DE MADEIRA DE 3ª,COM A SECAO DE 0,45</t>
  </si>
  <si>
    <t>X0,45M,PARA DESCIDA DE ESCOMBROS,COM COLOCACAO</t>
  </si>
  <si>
    <t>05.001.0300-A</t>
  </si>
  <si>
    <t>05.001.0301-0</t>
  </si>
  <si>
    <t>CALHA FECHADA,DE TABUAS DE MADEIRA DE 3ª,COM A SECAO 0,35X0,</t>
  </si>
  <si>
    <t>35M,PARA DESCIDA DE ESCOMBROS,COM COLOCACAO</t>
  </si>
  <si>
    <t>05.001.0301-A</t>
  </si>
  <si>
    <t>05.001.0305-0</t>
  </si>
  <si>
    <t>DESCIDA DE ESCOMBROS POR CALHAS FECHADAS,DE TABUAS DE PINHO</t>
  </si>
  <si>
    <t>DE 3ª</t>
  </si>
  <si>
    <t>05.001.0305-A</t>
  </si>
  <si>
    <t>05.001.0310-0</t>
  </si>
  <si>
    <t>ENSACAMENTO E TRANSPORTE DE ESCOMBROS EM SACOS PLASTICOS,DES</t>
  </si>
  <si>
    <t>DE UM PAVIMENTO ELEVADO ATE O TERREO,UTILIZANDO ELEVADOR</t>
  </si>
  <si>
    <t>05.001.0310-A</t>
  </si>
  <si>
    <t>05.001.0315-0</t>
  </si>
  <si>
    <t>DE UM PAVIMENTO ELEVADO ATE O TERREO,UTILIZANDO A ESCADA DO</t>
  </si>
  <si>
    <t>PREDIO</t>
  </si>
  <si>
    <t>05.001.0315-A</t>
  </si>
  <si>
    <t>05.001.0320-0</t>
  </si>
  <si>
    <t>RETIRADA DE LAMA,ESCOMBROS OU DETRITOS DO INTERIOR DE RESERV</t>
  </si>
  <si>
    <t>ATORIOS OU CAIXAS ENTERRADAS,UTILIZANDO PROCESSOS DE SUSPENS</t>
  </si>
  <si>
    <t>AO MANUAL,MEDIDO POR VOLUME DE MATERIAL RETIRADO</t>
  </si>
  <si>
    <t>05.001.0320-A</t>
  </si>
  <si>
    <t>05.001.0325-0</t>
  </si>
  <si>
    <t>DESOBSTRUCAO DE DRENOS DE MUROS DE CONTENCAO,BUZINOTES DE CO</t>
  </si>
  <si>
    <t>BERTURAS E SIMILARES</t>
  </si>
  <si>
    <t>05.001.0325-A</t>
  </si>
  <si>
    <t>05.001.0350-0</t>
  </si>
  <si>
    <t>LIMPEZA DE VIDROS,FEITA NOS DOIS LADOS,CONTADO UM LADO</t>
  </si>
  <si>
    <t>05.001.0350-A</t>
  </si>
  <si>
    <t>05.001.0360-0</t>
  </si>
  <si>
    <t>LIMPEZA DE PISOS CIMENTADOS</t>
  </si>
  <si>
    <t>05.001.0360-A</t>
  </si>
  <si>
    <t>05.001.0365-0</t>
  </si>
  <si>
    <t>LIMPEZA DE PISOS CERAMICOS.</t>
  </si>
  <si>
    <t>05.001.0365-A</t>
  </si>
  <si>
    <t>05.001.0366-0</t>
  </si>
  <si>
    <t>LIMPEZA DE PISOS DE BORRACHA</t>
  </si>
  <si>
    <t>05.001.0366-A</t>
  </si>
  <si>
    <t>05.001.0370-0</t>
  </si>
  <si>
    <t>LIMPEZA DE APARELHOS SANITARIOS,INCLUSIVE METAIS</t>
  </si>
  <si>
    <t>05.001.0370-A</t>
  </si>
  <si>
    <t>05.001.0375-0</t>
  </si>
  <si>
    <t>LIMPEZA DE METAIS,EXCLUSIVE APARELHOS SANITARIOS</t>
  </si>
  <si>
    <t>05.001.0375-A</t>
  </si>
  <si>
    <t>05.001.0380-0</t>
  </si>
  <si>
    <t>LIMPEZA DE PEITORIS</t>
  </si>
  <si>
    <t>05.001.0380-A</t>
  </si>
  <si>
    <t>05.001.0385-0</t>
  </si>
  <si>
    <t>LIMPEZA DE PAREDES REVESTIDAS DE CERAMICAS OU AZULEJOS</t>
  </si>
  <si>
    <t>05.001.0385-A</t>
  </si>
  <si>
    <t>05.001.0386-0</t>
  </si>
  <si>
    <t>LIMPEZA DE PISOS VINILICOS</t>
  </si>
  <si>
    <t>05.001.0386-A</t>
  </si>
  <si>
    <t>05.001.0387-0</t>
  </si>
  <si>
    <t>LIMPEZA DE PISOS DE PEDRA</t>
  </si>
  <si>
    <t>05.001.0387-A</t>
  </si>
  <si>
    <t>05.001.0388-0</t>
  </si>
  <si>
    <t>LAVAGEM DE TAPETES EXECUTADA NO LOCAL</t>
  </si>
  <si>
    <t>05.001.0388-A</t>
  </si>
  <si>
    <t>05.001.0389-0</t>
  </si>
  <si>
    <t>LIMPEZA EM PAREDE REVESTIDA COM PASTILHAS,INCLUSIVE O USO DE</t>
  </si>
  <si>
    <t> ESCADA ATE 2 PAVIMENTOS,EXCLUSIVE ANDAIMES</t>
  </si>
  <si>
    <t>05.001.0389-A</t>
  </si>
  <si>
    <t>05.001.0391-0</t>
  </si>
  <si>
    <t>LIMPEZA EM PAREDE REVESTIDA COM MARMORE OU GRANITO(POLIMENTO</t>
  </si>
  <si>
    <t>),INCLUSIVE O USO DE ESCADA ATE 2 PAVIMENTOS,EXCLUSIVE ANDAI</t>
  </si>
  <si>
    <t>05.001.0391-A</t>
  </si>
  <si>
    <t>05.001.0392-0</t>
  </si>
  <si>
    <t>LIMPEZA EM PAREDE REVESTIDA COM PEDRAS(LAVAGEM COM SOLUCAO A</t>
  </si>
  <si>
    <t>CIDA),INCLUSIVE O USO DE ESCADA ATE 2 PAVIMENTOS,EXCLUSIVE A</t>
  </si>
  <si>
    <t>NDAIMES</t>
  </si>
  <si>
    <t>05.001.0392-A</t>
  </si>
  <si>
    <t>05.001.0393-0</t>
  </si>
  <si>
    <t>LIMPEZA EM PAREDE REVESTIDA COM CHAPAS LAMINADAS,INCLUSIVE O</t>
  </si>
  <si>
    <t> USO DE ESCADA ATE 2 PAVIMENTOS,EXCLUSIVE ANDAIMES</t>
  </si>
  <si>
    <t>05.001.0393-A</t>
  </si>
  <si>
    <t>05.001.0400-0</t>
  </si>
  <si>
    <t>LIMPEZA DE CALHA EM ENCOSTA</t>
  </si>
  <si>
    <t>05.001.0400-A</t>
  </si>
  <si>
    <t>05.001.0402-0</t>
  </si>
  <si>
    <t>LIMPEZA DE TELHA CERAMICA,CONSTANDO DE LAVAGEM COM AGUA PURA</t>
  </si>
  <si>
    <t> E ESCOVACAO COM ESCOVA DE ACO</t>
  </si>
  <si>
    <t>05.001.0402-A</t>
  </si>
  <si>
    <t>05.001.0405-0</t>
  </si>
  <si>
    <t>LIMPEZA DE CAIXA DE AREIA,EM ENCOSTA,ATE 1,50M DE PROFUNDIDA</t>
  </si>
  <si>
    <t>DE</t>
  </si>
  <si>
    <t>05.001.0405-A</t>
  </si>
  <si>
    <t>05.001.0410-0</t>
  </si>
  <si>
    <t>LIMPEZA DE PAINEIS DE ALUMINIO</t>
  </si>
  <si>
    <t>05.001.0410-A</t>
  </si>
  <si>
    <t>05.001.0415-0</t>
  </si>
  <si>
    <t>LIMPEZA DE PAINEIS DE ACO ESCOVADO</t>
  </si>
  <si>
    <t>05.001.0415-A</t>
  </si>
  <si>
    <t>05.001.0450-0</t>
  </si>
  <si>
    <t>LIMPEZA DE CAIXA D'AGUA OU CISTERNA,COM CAPACIDADE ATE 1000L</t>
  </si>
  <si>
    <t>,INCLUSIVE DESINFECCAO CONFORME NORMAS DO INEA</t>
  </si>
  <si>
    <t>05.001.0450-A</t>
  </si>
  <si>
    <t>05.001.0455-0</t>
  </si>
  <si>
    <t>LIMPEZA DE CAIXA D'AGUA OU CISTERNA,COM CAPACIDADE DE 1001 A</t>
  </si>
  <si>
    <t> 2000L,INCLUSIVE DESINFECCAO CONFORME NORMAS DO INEA</t>
  </si>
  <si>
    <t>05.001.0455-A</t>
  </si>
  <si>
    <t>05.001.0460-0</t>
  </si>
  <si>
    <t>LIMPEZA DE CAIXA D'AGUA OU CISTERNA,COM CAPACIDADE DE 2001 A</t>
  </si>
  <si>
    <t> 20000L,INCLUSIVE DESINFECCAO CONFORME NORMAS DO INEA</t>
  </si>
  <si>
    <t>05.001.0460-A</t>
  </si>
  <si>
    <t>05.001.0465-0</t>
  </si>
  <si>
    <t>LIMPEZA DE CAIXA D'AGUA OU CISTERNA,COM CAPACIDADE DE 20001</t>
  </si>
  <si>
    <t>A 60000L,INCLUSIVE DESINFECCAO CONFORME NORMAS DO INEA</t>
  </si>
  <si>
    <t>05.001.0465-A</t>
  </si>
  <si>
    <t>05.001.0600-0</t>
  </si>
  <si>
    <t>APICOAMENTO DE MEIOS-FIOS,UTILIZANDO PONTEIRO,CONSIDERANDO E</t>
  </si>
  <si>
    <t>SPELHO DE 15CM,FACE E ARESTA</t>
  </si>
  <si>
    <t>05.001.0600-A</t>
  </si>
  <si>
    <t>05.001.0601-0</t>
  </si>
  <si>
    <t>APICOAMENTO DE CONCRETO OU PISO CIMENTADO</t>
  </si>
  <si>
    <t>05.001.0601-A</t>
  </si>
  <si>
    <t>05.001.0602-0</t>
  </si>
  <si>
    <t>APICOAMENTO PARA EXECUCAO DE CONCRETO APARENTE EM SUPERFICIE</t>
  </si>
  <si>
    <t>S HORIZONTAIS SUPERIORES(TETOS)</t>
  </si>
  <si>
    <t>05.001.0602-A</t>
  </si>
  <si>
    <t>05.001.0603-0</t>
  </si>
  <si>
    <t>S VERTICAIS</t>
  </si>
  <si>
    <t>05.001.0603-A</t>
  </si>
  <si>
    <t>05.001.0605-0</t>
  </si>
  <si>
    <t>APICOAMENTO DE CONCRETO,EM SUPERFICIES VERTICIAS,INCLUSIVE C</t>
  </si>
  <si>
    <t>ORRECAO DE FALHAS</t>
  </si>
  <si>
    <t>05.001.0605-A</t>
  </si>
  <si>
    <t>05.001.0606-0</t>
  </si>
  <si>
    <t>APICOAMENTO DE CONCRETO,EM SUPERFICIES HORIZONTAIS(TETO),INC</t>
  </si>
  <si>
    <t>LUSIVE CORRECAO DE FALHAS</t>
  </si>
  <si>
    <t>05.001.0606-A</t>
  </si>
  <si>
    <t>05.001.0607-0</t>
  </si>
  <si>
    <t>FURACAO EM CONCRETO COM FURADEIRA MANUAL E BROCA DE WIDIA DE</t>
  </si>
  <si>
    <t> DIAMETRO ATE 1/2"</t>
  </si>
  <si>
    <t>05.001.0607-A</t>
  </si>
  <si>
    <t>05.001.0608-0</t>
  </si>
  <si>
    <t> DIAMETRO DE 5/8"</t>
  </si>
  <si>
    <t>05.001.0608-A</t>
  </si>
  <si>
    <t>05.001.0609-0</t>
  </si>
  <si>
    <t> DIAMETRO DE 3/4"</t>
  </si>
  <si>
    <t>05.001.0609-A</t>
  </si>
  <si>
    <t>05.001.0612-0</t>
  </si>
  <si>
    <t> DIAMETRO DE 1"</t>
  </si>
  <si>
    <t>05.001.0612-A</t>
  </si>
  <si>
    <t>05.001.0613-0</t>
  </si>
  <si>
    <t> DIAMETRO DE 1.1/2"</t>
  </si>
  <si>
    <t>05.001.0613-A</t>
  </si>
  <si>
    <t>05.001.0615-0</t>
  </si>
  <si>
    <t>FURACAO DE CONCRETO,A PONTEIRO,TENDO O FURO 5X5X7CM</t>
  </si>
  <si>
    <t>un</t>
  </si>
  <si>
    <t>05.001.0615-A</t>
  </si>
  <si>
    <t>05.001.0616-0</t>
  </si>
  <si>
    <t>FURACAO DE CONCRETO,A PONTEIRO,TENDO O FURO 10X10X15CM</t>
  </si>
  <si>
    <t>05.001.0616-A</t>
  </si>
  <si>
    <t>05.001.0618-0</t>
  </si>
  <si>
    <t>TIRO COM PISTOLA PARA FIXACAO DE PINO DE 1/4" EM CONCRETO AR</t>
  </si>
  <si>
    <t>MADO,INCLUSIVE O PINO E 0,50M DE FITA PERFURADA.FORNECIMENTO</t>
  </si>
  <si>
    <t> E COLOCACAO</t>
  </si>
  <si>
    <t>05.001.0618-A</t>
  </si>
  <si>
    <t>05.001.0620-0</t>
  </si>
  <si>
    <t>CORTE EM ALVENARIA DE TIJOLO,PARA COLOCACAO DE CAIXA DE 0,25</t>
  </si>
  <si>
    <t>X0,25X0,12M,INCLUSIVE ARREMATES DE RECOMPOSICAO</t>
  </si>
  <si>
    <t>05.001.0620-A</t>
  </si>
  <si>
    <t>05.001.0621-0</t>
  </si>
  <si>
    <t>CORTE EM ALVENARIA DE TIJOLO,PARA COLOCACAO DE CAIXA DE 0,35</t>
  </si>
  <si>
    <t>X0,45X0,15M,INCLUSIVE ARREMATES DE RECOMPOSICAO</t>
  </si>
  <si>
    <t>05.001.0621-A</t>
  </si>
  <si>
    <t>05.001.0622-0</t>
  </si>
  <si>
    <t>CORTE EM ALVENARIA DE TIJOLO,PARA COLOCACAO DE CAIXA DE 0,50</t>
  </si>
  <si>
    <t>X1,00X0,15M,INCLUSIVE ARREMATES DE RECOMPOSICAO</t>
  </si>
  <si>
    <t>05.001.0622-A</t>
  </si>
  <si>
    <t>05.001.0623-0</t>
  </si>
  <si>
    <t>CORTE EM ALVENARIA DE TIJOLO,PARA COLOCACAO DE CAIXA DE 1,00</t>
  </si>
  <si>
    <t>05.001.0623-A</t>
  </si>
  <si>
    <t>05.001.0680-0</t>
  </si>
  <si>
    <t>CORTE EM TETO DE GESSO COM MAQUITA</t>
  </si>
  <si>
    <t>05.001.0680-A</t>
  </si>
  <si>
    <t>05.001.0690-0</t>
  </si>
  <si>
    <t>CORTE EM PISOS DE MARMORE,MARMORITE OU CERAMICA COM MAQUITA</t>
  </si>
  <si>
    <t>05.001.0690-A</t>
  </si>
  <si>
    <t>05.001.0700-0</t>
  </si>
  <si>
    <t>ARRUMACAO DE MATERIAL ROCHOSO,EM BLOCOS ATE 15KG,EM PILHAS R</t>
  </si>
  <si>
    <t>EGULARES,REFERINDO-SE O CUSTO AO MATERIAL SOLTO</t>
  </si>
  <si>
    <t>05.001.0700-A</t>
  </si>
  <si>
    <t>05.001.0750-0</t>
  </si>
  <si>
    <t>LIMPEZA DE SUPERFICIE DE CONCRETO E DA ARMADURA,COM ESCOVA D</t>
  </si>
  <si>
    <t>E ACO,APOS RETIRADA DO CAPEAMENTO,EXCLUSIVE ESTE</t>
  </si>
  <si>
    <t>05.001.0750-A</t>
  </si>
  <si>
    <t>05.001.0755-0</t>
  </si>
  <si>
    <t>LIXAMENTO DE CONCRETO APARENTE,ANTIGO,SERVICO MANUAL COM LIX</t>
  </si>
  <si>
    <t>A DE CALAFATE</t>
  </si>
  <si>
    <t>05.001.0755-A</t>
  </si>
  <si>
    <t>05.001.0758-0</t>
  </si>
  <si>
    <t>LIMPEZA DE SUPERFICIE DE CONCRETO APARENTE LISO(ANTIGO),COM</t>
  </si>
  <si>
    <t>AGUA PURA E ESCOVACAO COM ESCOVA DE ACO,UTILIZANDO MANGUEIRA</t>
  </si>
  <si>
    <t> DE 1/2",EXCLUSIVE ANDAIMES</t>
  </si>
  <si>
    <t>05.001.0758-A</t>
  </si>
  <si>
    <t>05.001.0800-0</t>
  </si>
  <si>
    <t>POLIMENTO MANUAL DE PEITORIL DE MARMORITE</t>
  </si>
  <si>
    <t>05.001.0800-A</t>
  </si>
  <si>
    <t>05.001.0802-0</t>
  </si>
  <si>
    <t>POLIMENTO MANUAL DE PEITORIL DE MARMORE</t>
  </si>
  <si>
    <t>05.001.0802-A</t>
  </si>
  <si>
    <t>05.001.0805-0</t>
  </si>
  <si>
    <t>POLIMENTO MANUAL DE PISO E ESPELHO,EM ESCADA DE MARMORITE</t>
  </si>
  <si>
    <t>05.001.0805-A</t>
  </si>
  <si>
    <t>05.001.0810-0</t>
  </si>
  <si>
    <t>POLIMENTO MANUAL DE RODAPE DE MARMORITE</t>
  </si>
  <si>
    <t>05.001.0810-A</t>
  </si>
  <si>
    <t>05.001.0815-0</t>
  </si>
  <si>
    <t>POLIMENTO MANUAL DE RODAPE EM MATERIAL DE ALTA RESISTENCIA</t>
  </si>
  <si>
    <t>05.001.0815-A</t>
  </si>
  <si>
    <t>05.001.0820-0</t>
  </si>
  <si>
    <t>LIMPEZA E POLIMENTO DE PISO DE ALTA RESISTENCIA,ANTIGO,USAND</t>
  </si>
  <si>
    <t>O ESTUQUE COM ADESIVO,CIMENTO BRANCO E CORANTE,SENDO 2 POLIM</t>
  </si>
  <si>
    <t>ENTOS MECANICOS</t>
  </si>
  <si>
    <t>05.001.0820-A</t>
  </si>
  <si>
    <t>05.001.0825-0</t>
  </si>
  <si>
    <t>LIMPEZA E POLIMENTO DE PISO DE MARMORITE,ANTIGO,USANDO ESTUQ</t>
  </si>
  <si>
    <t>UE COM ADESIVO,CIMENTO BRANCO E CORANTE,SENDO 2 POLIMENTOS M</t>
  </si>
  <si>
    <t>ECANICOS</t>
  </si>
  <si>
    <t>05.001.0825-A</t>
  </si>
  <si>
    <t>05.001.0840-0</t>
  </si>
  <si>
    <t>LIMPEZA E POLIMENTO DE PISO DE MARMORE,ANTIGO,USANDO ESTUQUE</t>
  </si>
  <si>
    <t> COM ADESIVO,CIMENTO BRANCO E CORANTE,SENDO 2 POLIMENTOS MEC</t>
  </si>
  <si>
    <t>ANICOS</t>
  </si>
  <si>
    <t>05.001.0840-A</t>
  </si>
  <si>
    <t>05.001.0845-0</t>
  </si>
  <si>
    <t>LIMPEZA E POLIMENTO DE PISO DE GRANITO,ANTIGO,USANDO ESTUQUE</t>
  </si>
  <si>
    <t>05.001.0845-A</t>
  </si>
  <si>
    <t>05.001.0850-0</t>
  </si>
  <si>
    <t>POLIMENTO MECANICO EM PISO CIMENTADO ANTIGO,APOS REPAROS DO</t>
  </si>
  <si>
    <t>REVESTIMENTO COM ESTUQUE DE CIMENTO E ADESIVO,INCLUSIVE ESTE</t>
  </si>
  <si>
    <t>S MATERIAIS</t>
  </si>
  <si>
    <t>05.001.0850-A</t>
  </si>
  <si>
    <t>05.001.0876-0</t>
  </si>
  <si>
    <t>RASPAGEM COM ESPATULA DE ACO OU ESCOVA DE ACO PARA REMOCAO D</t>
  </si>
  <si>
    <t>E CRAQUELE DE PINTURA</t>
  </si>
  <si>
    <t>05.001.0876-A</t>
  </si>
  <si>
    <t>05.001.0900-0</t>
  </si>
  <si>
    <t>CORTE DE ACO(VERGALHAO),INCLUSIVE REMOCAO DO LOCAL,APOS SERV</t>
  </si>
  <si>
    <t>ICOS DE DEMOLICAO DE CONCRETO</t>
  </si>
  <si>
    <t>05.001.0900-A</t>
  </si>
  <si>
    <t>05.001.0950-0</t>
  </si>
  <si>
    <t>DESMONTAGEM E REMOCAO MANUAIS DE TUBOS,CONEXOES,REGISTROS,VA</t>
  </si>
  <si>
    <t>LVULAS E SIMILARES,COM JUNTAS FLANGEADAS.CUSTO POR JUNTA DE</t>
  </si>
  <si>
    <t>DN ATE 80MM</t>
  </si>
  <si>
    <t>05.001.0950-A</t>
  </si>
  <si>
    <t>05.001.0955-0</t>
  </si>
  <si>
    <t>DN=100 OU 150MM</t>
  </si>
  <si>
    <t>05.001.0955-A</t>
  </si>
  <si>
    <t>05.001.0960-0</t>
  </si>
  <si>
    <t>DN=200MM</t>
  </si>
  <si>
    <t>05.001.0960-A</t>
  </si>
  <si>
    <t>05.002.0001-0</t>
  </si>
  <si>
    <t>DEMOLICAO,COM EQUIPAMENTO DE AR COMPRIMIDO,DE PISOS OU PAVIM</t>
  </si>
  <si>
    <t>ENTOS DE CONCRETO SIMPLES,INCLUSIVE EMPILHAMENTO LATERAL DEN</t>
  </si>
  <si>
    <t>TRO DO CANTEIRO DE SERVICO</t>
  </si>
  <si>
    <t>05.002.0001-A</t>
  </si>
  <si>
    <t>05.002.0002-0</t>
  </si>
  <si>
    <t>DEMOLICAO,COM EQUIPAMENTO DE AR COMPRIMENTO,DE PISOS OU PAVI</t>
  </si>
  <si>
    <t>MENTOS DE CONCRETO ARMADO,INCLUSIVE EMPILHAMENTO LATERAL DEN</t>
  </si>
  <si>
    <t>05.002.0002-A</t>
  </si>
  <si>
    <t>05.002.0003-1</t>
  </si>
  <si>
    <t>DEMOLICAO,COM EQUIPAMENTO DE AR COMPRIMIDO,DE MASSAS DE CONC</t>
  </si>
  <si>
    <t>RETO SIMPLES,EXCETO PISOS OU PAVIMENTOS,INCLUSIVE EMPILHAMEN</t>
  </si>
  <si>
    <t>05.002.0003-B</t>
  </si>
  <si>
    <t>05.002.0004-0</t>
  </si>
  <si>
    <t>RETO ARMADO,EXCETO PISOS OU PAVIMENTOS,INCLUSIVE EMPILHAMENT</t>
  </si>
  <si>
    <t>O LATERAL DENTRO DO CANTEIRO DE SERVICO</t>
  </si>
  <si>
    <t>05.002.0004-A</t>
  </si>
  <si>
    <t>05.002.0005-1</t>
  </si>
  <si>
    <t>DEMOLICAO COM EQUIPAMENTO DE AR COMPRIMIDO,DE PAVIMENTACAO D</t>
  </si>
  <si>
    <t>E CONCRETO ASFALTICO,COM 5CM DE ESPESSURA,INCLUSIVE EMPILHAM</t>
  </si>
  <si>
    <t>ENTO LATERAL DENTRO DO CANTEIRO DE SERVICO</t>
  </si>
  <si>
    <t>05.002.0005-B</t>
  </si>
  <si>
    <t>05.002.0006-1</t>
  </si>
  <si>
    <t>E CONCRETO ASFALTICO,COM 10CM DE ESPESSURA,INCLUSIVE EMPILHA</t>
  </si>
  <si>
    <t>MENTO LATERAL DENTRO DO CANTEIRO DE SERVICO</t>
  </si>
  <si>
    <t>05.002.0006-B</t>
  </si>
  <si>
    <t>05.002.0007-0</t>
  </si>
  <si>
    <t>E CONCRETO ASFALTICO,COM 5CM DE ESPESSURA,EM FAIXAS DE ATE 1</t>
  </si>
  <si>
    <t>,20M DE LARGURA,INCLUSIVE EMPILHAMENTO LATERAL DENTRO DO CAN</t>
  </si>
  <si>
    <t>TEIRO DE SERVICO</t>
  </si>
  <si>
    <t>05.002.0007-A</t>
  </si>
  <si>
    <t>05.002.0008-0</t>
  </si>
  <si>
    <t>E CONCRETO ASFALTICO,COM 10CM DE ESPESSURA,EM FAIXAS DE ATE</t>
  </si>
  <si>
    <t>1,20M DE LARGURA,INCLUSIVE EMPILHAMENTO LATERAL DENTRO DO CA</t>
  </si>
  <si>
    <t>NTEIRO DE SERVICO</t>
  </si>
  <si>
    <t>05.002.0008-A</t>
  </si>
  <si>
    <t>05.002.0009-1</t>
  </si>
  <si>
    <t>E CONCRETO SIMPLES,COM 15CM DE ESPESSURA,INCLUSIVE EMPILHAME</t>
  </si>
  <si>
    <t>NTO LATERAL DENTRO DO CANTEIRO DE SERVICO</t>
  </si>
  <si>
    <t>05.002.0009-B</t>
  </si>
  <si>
    <t>05.002.0010-1</t>
  </si>
  <si>
    <t>E CONCRETO SIMPLES,COM 20CM DE ESPESSURA,INCLUSIVE EMPILHAME</t>
  </si>
  <si>
    <t>05.002.0010-B</t>
  </si>
  <si>
    <t>05.002.0011-0</t>
  </si>
  <si>
    <t>E CONCRETO SIMPLES,COM 15CM DE ESPESSURA,EM FAIXAS DE ATE 1,</t>
  </si>
  <si>
    <t>20M DE LARGURA,INCLUSIVE EMPILHAMENTO LATERAL DENTRO DO CANT</t>
  </si>
  <si>
    <t>IRO DE SERVICO</t>
  </si>
  <si>
    <t>05.002.0011-A</t>
  </si>
  <si>
    <t>05.002.0012-0</t>
  </si>
  <si>
    <t>E CONCRETO SIMPLES,COM 20CM DE ESPESSURA,EM FAIXAS DE ATE 1,</t>
  </si>
  <si>
    <t>EIRO DE SERVICO</t>
  </si>
  <si>
    <t>05.002.0012-A</t>
  </si>
  <si>
    <t>05.002.0013-0</t>
  </si>
  <si>
    <t>DEMOLICAO COM EQUIPAMENTO DE AR COMPRIMIDO,DE CONCRETO ARMAD</t>
  </si>
  <si>
    <t>O,VISANDO A EXPOSICAO OU RETIRADA DE ARMADURA</t>
  </si>
  <si>
    <t>05.002.0013-A</t>
  </si>
  <si>
    <t>05.002.0014-0</t>
  </si>
  <si>
    <t>DEMOLICAO COM EQUIPAMENTO DE AR COMPRIMIDO,DE PASSEIO CIMENT</t>
  </si>
  <si>
    <t>ADO COM ESPESSURA ATE 10CM,INCLUSIVE EMPILHAMENTO LATERAL DE</t>
  </si>
  <si>
    <t>NTRO DO CANTEIRO DE SERVICO</t>
  </si>
  <si>
    <t>05.002.0014-A</t>
  </si>
  <si>
    <t>05.002.0015-0</t>
  </si>
  <si>
    <t>DEMOLICAO COM EQUIPAMENTO DE AR COMPRIMIDO,DE BASE DE MACADA</t>
  </si>
  <si>
    <t>ME CIMENTADO,INCLUSIVE EMPILHAMENTO LATERAL DENTRO DO CANTEI</t>
  </si>
  <si>
    <t>RO DE SERVICO</t>
  </si>
  <si>
    <t>05.002.0015-A</t>
  </si>
  <si>
    <t>05.002.0016-0</t>
  </si>
  <si>
    <t>ME BETUMINOSO,INCLUSIVE EMPILHAMENTO LATERAL DENTRO DO CANTE</t>
  </si>
  <si>
    <t>05.002.0016-A</t>
  </si>
  <si>
    <t>05.002.0030-0</t>
  </si>
  <si>
    <t>DEMOLICAO DE PISOS OU PAVIMENTOS DE CONCRETO SIMPLES,UTILIZA</t>
  </si>
  <si>
    <t>NDO QUEDA DE MACO DE 750KG,ADAPTADO A UMA ESCAVADEIRA DE 0,7</t>
  </si>
  <si>
    <t>8M3</t>
  </si>
  <si>
    <t>05.002.0030-A</t>
  </si>
  <si>
    <t>05.002.0031-0</t>
  </si>
  <si>
    <t>DEMOLICAO DE PECAS DE CONCRETO ARMADO EM POSICAO ESPECIAL,UT</t>
  </si>
  <si>
    <t>ILIZANDO QUEDA DE MACO DE 750KG,ADAPTADO A UMA ESCAVADEIRA D</t>
  </si>
  <si>
    <t>E 0,78M3</t>
  </si>
  <si>
    <t>05.002.0031-A</t>
  </si>
  <si>
    <t>05.002.0050-0</t>
  </si>
  <si>
    <t>ARRANCAMENTO COM EQUIPAMENTO DE AR COMPRIMIDO,DE PISO DE PAR</t>
  </si>
  <si>
    <t>ALELEPIPEDOS REJUNTADOS COM ARGAMASSA DE CIMENTO E AREIA,INC</t>
  </si>
  <si>
    <t>LUSIVE LIMPEZA E EMPILHAMENTO SOBRE O PASSEIO</t>
  </si>
  <si>
    <t>05.002.0050-A</t>
  </si>
  <si>
    <t>05.002.0055-0</t>
  </si>
  <si>
    <t>ARRANCAMENTO,COM EQUIPAMENTO DE AR COMPRIMIDO,DE TAMPAO DE F</t>
  </si>
  <si>
    <t>ERRO FUNDIDO (TAMPA E TELAR)</t>
  </si>
  <si>
    <t>05.002.0055-A</t>
  </si>
  <si>
    <t>05.002.0060-0</t>
  </si>
  <si>
    <t>ARRANCAMENTO,COM EQUIPAMENTO DE AR COMPRIMIDO,E CARGA EM CAM</t>
  </si>
  <si>
    <t>INHAO DE TRILHO DE BONDE</t>
  </si>
  <si>
    <t>05.002.0060-A</t>
  </si>
  <si>
    <t>05.002.0061-0</t>
  </si>
  <si>
    <t>DEMOLICAO COM EQUIPAMENTO DE AR COMPRIMIDO DE LAJE PRE-FABRI</t>
  </si>
  <si>
    <t>CADA COMPOSTA DE TIJOLOS CERAMICOS,VIGOTAS,ARMACAO E CAMADA</t>
  </si>
  <si>
    <t>DE CAPEAMENTO,INCLUSIVE EMPILHAMENTO LATERAL DENTRO DO CANTE</t>
  </si>
  <si>
    <t>05.002.0061-A</t>
  </si>
  <si>
    <t>05.002.0062-0</t>
  </si>
  <si>
    <t>DEMOLICAO DE PREDIOS COM ROMPEDOR HIDRAULICO ADAPTADO A ESCA</t>
  </si>
  <si>
    <t>VADEIRA,DE CONCRETO ARMADO,PISOS,ALVENARIA E ESQUADRIAS,INCL</t>
  </si>
  <si>
    <t>USIVE EMPILHAMENTO DO ENTULHO(CONSIDERANDO DESMONTES MANUAL</t>
  </si>
  <si>
    <t>E MECANICO COM O PROPRIO ROMPEDOR),COM PREPARO PARA O TRANSP</t>
  </si>
  <si>
    <t>ORTE,EXCLUSIVE CORTE DO ACO(VERGALHAO)EMPILHADO,TRANSP.(BOTA</t>
  </si>
  <si>
    <t> FORA),CARGA E DESCARGA.MEDIDO PELA AREA X ALTURA DO PREDIO</t>
  </si>
  <si>
    <t>05.002.0062-A</t>
  </si>
  <si>
    <t>05.002.0063-0</t>
  </si>
  <si>
    <t>DEMOLICAO DE CONCRETO ARMADO COM ROMPEDOR HIDRAULICO ADAPTAD</t>
  </si>
  <si>
    <t>O A ESCAVADEIRA,INCLUSIVE EMPILHAMENTO LATERAL DENTRO DO CAN</t>
  </si>
  <si>
    <t>05.002.0063-A</t>
  </si>
  <si>
    <t>05.002.0065-0</t>
  </si>
  <si>
    <t>DEMOLICAO E REMOCAO DE ESTRUTURAS METALICAS TRELICADAS DE VE</t>
  </si>
  <si>
    <t>RGALHOES E/OU PERFIS LEVES DE ACO,MEDIDAS PELO PESO REMOVIDO</t>
  </si>
  <si>
    <t>05.002.0065-A</t>
  </si>
  <si>
    <t>05.002.0070-0</t>
  </si>
  <si>
    <t>DEMOLICAO E REMOCAO COM MACARICO E GUINDASTES,DE ESTRUTURAS</t>
  </si>
  <si>
    <t>METALICAS DE PERFIS PESADOS DE ACO,MEDIDAS PELO PESO REMOVID</t>
  </si>
  <si>
    <t>05.002.0070-A</t>
  </si>
  <si>
    <t>05.002.0075-0</t>
  </si>
  <si>
    <t>METALICAS OU SIMILARES DE CHAPAS DE ACO,MEDIDAS PELO PESO RE</t>
  </si>
  <si>
    <t>MOVIDO</t>
  </si>
  <si>
    <t>05.002.0075-A</t>
  </si>
  <si>
    <t>05.002.0081-0</t>
  </si>
  <si>
    <t>DESMONTAGEM E REMOCAO COM AUXILIO DE GUINDASTE,DE TUBOS,CONE</t>
  </si>
  <si>
    <t>XOES,REGISTROS,VALVULAS E SIMILARES COM JUNTAS FLANGEADAS,CU</t>
  </si>
  <si>
    <t>STO POR JUNTA,COM DN=200MM</t>
  </si>
  <si>
    <t>05.002.0081-A</t>
  </si>
  <si>
    <t>05.002.0082-0</t>
  </si>
  <si>
    <t>STO POR JUNTA,COM DN=250MM</t>
  </si>
  <si>
    <t>05.002.0082-A</t>
  </si>
  <si>
    <t>05.002.0083-0</t>
  </si>
  <si>
    <t>XOES,REGISTROS,VALVULAS E SIMILARES COM JUNTAS FLANGEADAS CU</t>
  </si>
  <si>
    <t>STO POR JUNTA,COM DN= 300MM</t>
  </si>
  <si>
    <t>05.002.0083-A</t>
  </si>
  <si>
    <t>05.002.0084-0</t>
  </si>
  <si>
    <t>STO POR JUNTA,COM DN=350MM</t>
  </si>
  <si>
    <t>05.002.0084-A</t>
  </si>
  <si>
    <t>05.002.0085-0</t>
  </si>
  <si>
    <t>STO POR JUNTA,COM DN=400MM</t>
  </si>
  <si>
    <t>05.002.0085-A</t>
  </si>
  <si>
    <t>05.002.0086-0</t>
  </si>
  <si>
    <t>STO POR JUNTA,COM DN=450MM</t>
  </si>
  <si>
    <t>05.002.0086-A</t>
  </si>
  <si>
    <t>05.002.0087-0</t>
  </si>
  <si>
    <t>STO POR JUNTA,COM DN=500MM</t>
  </si>
  <si>
    <t>05.002.0087-A</t>
  </si>
  <si>
    <t>05.002.0088-0</t>
  </si>
  <si>
    <t>STO POR JUNTA,COM DN=600MM</t>
  </si>
  <si>
    <t>05.002.0088-A</t>
  </si>
  <si>
    <t>05.002.0089-0</t>
  </si>
  <si>
    <t>STO POR JUNTA,COM DN=700MM</t>
  </si>
  <si>
    <t>05.002.0089-A</t>
  </si>
  <si>
    <t>05.002.0090-0</t>
  </si>
  <si>
    <t>STO POR JUNTA,COM DN=800MM</t>
  </si>
  <si>
    <t>05.002.0090-A</t>
  </si>
  <si>
    <t>05.002.0091-0</t>
  </si>
  <si>
    <t>STO POR JUNTA,COM DN=900MM</t>
  </si>
  <si>
    <t>05.002.0091-A</t>
  </si>
  <si>
    <t>05.002.0092-0</t>
  </si>
  <si>
    <t>STO POR JUNTA,COM DN=1000MM</t>
  </si>
  <si>
    <t>05.002.0092-A</t>
  </si>
  <si>
    <t>05.002.0093-0</t>
  </si>
  <si>
    <t>STO POR JUNTA,COM DN=1200MM</t>
  </si>
  <si>
    <t>05.002.0093-A</t>
  </si>
  <si>
    <t>05.002.0100-0</t>
  </si>
  <si>
    <t>LEVANTAMENTO OU REBAIXAMENTO DE TAMPAO DE RUA,CONSIDERANDO D</t>
  </si>
  <si>
    <t>EMOLICAO DE CAMADA DE ASFALTO E CONCRETO,MOVIMENTACAO E CONC</t>
  </si>
  <si>
    <t>RETAGEM,EXCLUSIVE CERCA PROTETORA</t>
  </si>
  <si>
    <t>05.002.0100-A</t>
  </si>
  <si>
    <t>05.002.0101-0</t>
  </si>
  <si>
    <t>RETAGEM,INCLUSIVE CERCA PROTETORA</t>
  </si>
  <si>
    <t>05.002.0101-A</t>
  </si>
  <si>
    <t>05.002.0102-0</t>
  </si>
  <si>
    <t>LEVANTAMENTO OU REBAIXAMENTO DE TAMPAO EM PATIO,PASSEIO OU J</t>
  </si>
  <si>
    <t>ARDIM COM VARIACAO DE MOVIMENTACAO ATE 0,50M,CONSIDERANDO DE</t>
  </si>
  <si>
    <t>MOLICAO DE CAMADA DE CONCRETO E CONCRETAGEM,INCLUSIVE CERCA</t>
  </si>
  <si>
    <t>PROTETORA</t>
  </si>
  <si>
    <t>05.002.0102-A</t>
  </si>
  <si>
    <t>05.002.0105-0</t>
  </si>
  <si>
    <t>LEVANTAMENTO DE TAMPAO DE RUA,UTILIZANDO CONJUNTO DE ANEIS M</t>
  </si>
  <si>
    <t>ETALICOS SUPLEMENTARES,EXCLUSIVE CERCA PROTETORA</t>
  </si>
  <si>
    <t>05.002.0105-A</t>
  </si>
  <si>
    <t>05.002.0106-0</t>
  </si>
  <si>
    <t>LEVANTAMENTO DE TAMPAO DE RUA,UTILIZANDO CONJUNTO DE ANEIS</t>
  </si>
  <si>
    <t>METALICOS SUPLEMENTARES, INCLUSIVE CERCA PROTETORA</t>
  </si>
  <si>
    <t>05.002.0106-A</t>
  </si>
  <si>
    <t>05.003.0010-1</t>
  </si>
  <si>
    <t>LIMPEZA MANUAL DE POCO DE VISITA DE ATE 3,00M DE PROFUNDIDAD</t>
  </si>
  <si>
    <t>E,EXCLUSIVE TRANSPORTE DO MATERIAL RETIRADO</t>
  </si>
  <si>
    <t>05.003.0010-B</t>
  </si>
  <si>
    <t>05.003.0011-0</t>
  </si>
  <si>
    <t>E,COM TRANSPORTE DO MATERIAL RETIRADO ATE 10KM DE DISTANCIA,</t>
  </si>
  <si>
    <t>INCLUSIVE CARGA MANUAL E DESCARGA MECANICA</t>
  </si>
  <si>
    <t>05.003.0011-A</t>
  </si>
  <si>
    <t>05.003.0015-1</t>
  </si>
  <si>
    <t>TRANSPORTE DE MATERIAL DEPOSITADO EM POCOS DE VISITA E GALER</t>
  </si>
  <si>
    <t>IAS(AREIA MOLHADA,LODO),COM CARGA MANUAL E DESCARGA MECANICA</t>
  </si>
  <si>
    <t>,ATE 10KM DE DISTANCIA</t>
  </si>
  <si>
    <t>05.003.0015-B</t>
  </si>
  <si>
    <t>05.003.0016-1</t>
  </si>
  <si>
    <t>,ATE 20KM DE DISTANCIA</t>
  </si>
  <si>
    <t>05.003.0016-B</t>
  </si>
  <si>
    <t>05.003.0017-1</t>
  </si>
  <si>
    <t>,ATE 30KM DE DISTANCIA</t>
  </si>
  <si>
    <t>05.003.0017-B</t>
  </si>
  <si>
    <t>05.003.0020-0</t>
  </si>
  <si>
    <t>LIMPEZA MANUAL DE GALERIA RETANGULAR,COM TRANSPORTE DE MATER</t>
  </si>
  <si>
    <t>IAL RETIRADO ATE 10KM DE DISTANCIA,INCLUSIVE CARGA MANUAL E</t>
  </si>
  <si>
    <t>DESCARGA MECANICA</t>
  </si>
  <si>
    <t>05.003.0020-A</t>
  </si>
  <si>
    <t>05.003.0021-0</t>
  </si>
  <si>
    <t>IAL RETIRADO ATE 20KM DE DISTANCIA,INCLUSIVE CARGA MANUAL E</t>
  </si>
  <si>
    <t>05.003.0021-A</t>
  </si>
  <si>
    <t>05.003.0022-0</t>
  </si>
  <si>
    <t>IAL RETIRADO ATE 30KM DE DISTANCIA,INCLUSIVE CARGA MANUAL E</t>
  </si>
  <si>
    <t>05.003.0022-A</t>
  </si>
  <si>
    <t>05.003.0090-0</t>
  </si>
  <si>
    <t>LIMPEZA MANUAL DE RAMAL DE RALO,COM DIAMETRO MENOR QUE 0,40M</t>
  </si>
  <si>
    <t>,COM TRANSPORTE DO MATERIAL RETIRADO ATE 10KM DE DISTANCIA,I</t>
  </si>
  <si>
    <t>NCLUSIVE CARGA MANUAL E DESCARGA MECANICA</t>
  </si>
  <si>
    <t>05.003.0090-A</t>
  </si>
  <si>
    <t>05.003.0091-0</t>
  </si>
  <si>
    <t>,COM TRANSPORTE DO MATERIAL RETIRADO ATE 20KM DE DISTANCIA,I</t>
  </si>
  <si>
    <t>05.003.0091-A</t>
  </si>
  <si>
    <t>05.003.0092-0</t>
  </si>
  <si>
    <t>,COM TRANSPORTE DO MATERIAL RETIRADO ATE 30KM DE DISTANCIA,I</t>
  </si>
  <si>
    <t>05.003.0092-A</t>
  </si>
  <si>
    <t>05.004.0010-0</t>
  </si>
  <si>
    <t>LIMPEZA DE CONCRETO APARENTE COM JATO D`AGUA,SOLVENTE E ESCO</t>
  </si>
  <si>
    <t>VA DE PIACAVA</t>
  </si>
  <si>
    <t>05.004.0010-A</t>
  </si>
  <si>
    <t>05.004.0025-0</t>
  </si>
  <si>
    <t>LIMPEZA DE SUPERFICIE METALICA,EM PONTES,VIADUTOS OU ESTRUTU</t>
  </si>
  <si>
    <t>RAS SEMELHANTES,UTILIZANDO LIXADEIRA E RASPADEIRA,ADMITINDO</t>
  </si>
  <si>
    <t>UMA PRODUCAO MEDIA DE 280,00M2/MES</t>
  </si>
  <si>
    <t>05.004.0025-A</t>
  </si>
  <si>
    <t>05.004.0026-0</t>
  </si>
  <si>
    <t>UMA PRODUCAO MEDIA DE 100,00M2/MES</t>
  </si>
  <si>
    <t>05.004.0026-A</t>
  </si>
  <si>
    <t>05.004.0027-0</t>
  </si>
  <si>
    <t>UMA PRODUCAO MEDIA DE 180,00M2/MES</t>
  </si>
  <si>
    <t>05.004.0027-A</t>
  </si>
  <si>
    <t>05.004.0028-0</t>
  </si>
  <si>
    <t>TAS SEMELHANTES,UTILIZANDO LIXADEIRA E RASPADEIRA,ADMITINDO</t>
  </si>
  <si>
    <t>UMA PRODUCAO MEDIA DE 350,00M2/MES</t>
  </si>
  <si>
    <t>05.004.0028-A</t>
  </si>
  <si>
    <t>05.004.0030-0</t>
  </si>
  <si>
    <t>LIMPEZA DE TUNEIS COM JATO D`AGUA,SOLVENTE E ESCOVA DE PIACA</t>
  </si>
  <si>
    <t>VA</t>
  </si>
  <si>
    <t>05.004.0030-A</t>
  </si>
  <si>
    <t>05.004.0035-0</t>
  </si>
  <si>
    <t>DECAPAGEM CUIDADOSA DE ESCULTURAS,PECAS EM ARGAMASSA E/OU FE</t>
  </si>
  <si>
    <t>RRO,COM REMOCAO DE SUCESSIVAS CAMADAS DE TINTAS,EXCLUSIVE RE</t>
  </si>
  <si>
    <t>TIRADA E TRANSPORTE</t>
  </si>
  <si>
    <t>05.004.0035-A</t>
  </si>
  <si>
    <t>05.004.0040-0</t>
  </si>
  <si>
    <t>LIMPEZA OU PREPARO DE SUPERFICIE DE CONCRETO COM JATO DE AGU</t>
  </si>
  <si>
    <t>A QUENTE COM PRESSAO MINIMA DE 2400LB,SOLVENTE E ESCOVA DE P</t>
  </si>
  <si>
    <t>IACAVA</t>
  </si>
  <si>
    <t>05.004.0040-A</t>
  </si>
  <si>
    <t>05.004.0045-0</t>
  </si>
  <si>
    <t>A PRESSURIZADA OU AR,EM CONDICOES QUE PERMITAM UM RENDIMENTO</t>
  </si>
  <si>
    <t> MEDIO DE 5M2/H</t>
  </si>
  <si>
    <t>05.004.0045-A</t>
  </si>
  <si>
    <t>05.004.0050-0</t>
  </si>
  <si>
    <t> MEDIO DE 15M2/H</t>
  </si>
  <si>
    <t>05.004.0050-A</t>
  </si>
  <si>
    <t>05.004.0055-0</t>
  </si>
  <si>
    <t>LIMPEZA DE SUPERFICIE DE MONUMENTOS HISTORICOS DE ARGAMASSA,</t>
  </si>
  <si>
    <t>FERRO,BRONZE,MARMORE,GRANITO,RESINA,ETC EXCLUSIVE RETIRADA E</t>
  </si>
  <si>
    <t> TRANSPORTE</t>
  </si>
  <si>
    <t>05.004.0055-A</t>
  </si>
  <si>
    <t>05.004.0060-0</t>
  </si>
  <si>
    <t>PARALOID TB 148S PARA PROTECAO DE SUPERFICIE DE MONUMENTOS H</t>
  </si>
  <si>
    <t>ISTORICOS.FORNECIMENTO E APLICACAO</t>
  </si>
  <si>
    <t>05.004.0060-A</t>
  </si>
  <si>
    <t>05.004.0065-0</t>
  </si>
  <si>
    <t>LIXAMENTO MANUAL PARA LIMPEZA OU PREPARACAO DE ESTRUTURAS ME</t>
  </si>
  <si>
    <t>TALICAS,UTILIZANDO ESCOVA DE ACO DE 30CM DE CABO,CONSIDERAND</t>
  </si>
  <si>
    <t>O A AREA EFETIVAMENTE LIXADA</t>
  </si>
  <si>
    <t>05.004.0065-A</t>
  </si>
  <si>
    <t>05.004.0070-0</t>
  </si>
  <si>
    <t>LIXAMENTO MECANICO PARA LIMPEZA OU PREPARACAO DE ESTRUTURAS</t>
  </si>
  <si>
    <t>METALICAS,UTILIZANDO LIXADEIRA ELETRICA,CONSIDERANDO A AREA</t>
  </si>
  <si>
    <t>EFETIVAMENTE LIXADA</t>
  </si>
  <si>
    <t>05.004.0070-A</t>
  </si>
  <si>
    <t>05.004.0080-0</t>
  </si>
  <si>
    <t>LIMPEZA OU PREPARO DE SUPERFICIE DE PISOS E PAREDES DE CONCR</t>
  </si>
  <si>
    <t>ETO COM JATO DE MATERIAL ABRASIVO METALICO,SEGUIDO DE AGUA O</t>
  </si>
  <si>
    <t>U AR,CONDICOES QUE NAO PERMITAM O REAPROVEITAMENTO DO MATERI</t>
  </si>
  <si>
    <t>AL ABRASIVO</t>
  </si>
  <si>
    <t>05.004.0080-A</t>
  </si>
  <si>
    <t>05.004.0081-0</t>
  </si>
  <si>
    <t>U AR,EM CONDICOES QUE PERMITAM O REAPROVEITAMENTO DE 50% DE</t>
  </si>
  <si>
    <t>MATERIAL ABRASIVO</t>
  </si>
  <si>
    <t>05.004.0081-A</t>
  </si>
  <si>
    <t>05.004.0083-0</t>
  </si>
  <si>
    <t>LIMPEZA OU PREPARO DE SUPERFICIE DE PISOS E PAREDES DE FERRO</t>
  </si>
  <si>
    <t> OU ACO COM JATO DE MATERIAL ABRASIVO METALICO,SEGUIDO DE AG</t>
  </si>
  <si>
    <t>UA OU AR,EM CONDICOES QUE NAO PERMITAM O REAPROVEITAMENTO DO</t>
  </si>
  <si>
    <t> MATERIAL ABRASIVO</t>
  </si>
  <si>
    <t>05.004.0083-A</t>
  </si>
  <si>
    <t>05.004.0084-0</t>
  </si>
  <si>
    <t>UA OU AR,EM CONDICOES QUE PERMITAM O REAPROVEITAMENTO DE 50%</t>
  </si>
  <si>
    <t> DO MATERIAL ABRASIVO</t>
  </si>
  <si>
    <t>05.004.0084-A</t>
  </si>
  <si>
    <t>05.004.0085-0</t>
  </si>
  <si>
    <t>LIMPEZA OU PREPARO DE SUPERFICIE DE TUBOS E PERFIS DE FERRO</t>
  </si>
  <si>
    <t>OU ACO COM JATO DE MATERIAL ABRASIVO METALICO,SEGUIDO DE AGU</t>
  </si>
  <si>
    <t>A OU AR,EM CONDICOES QUE NAO PERMITAM O REAPROVEITAMENTO DO</t>
  </si>
  <si>
    <t>05.004.0085-A</t>
  </si>
  <si>
    <t>05.004.0086-0</t>
  </si>
  <si>
    <t>A OU AR,EM CONDICOES QUE PERMITAM O REAPROVEITAMENTO DE 50%</t>
  </si>
  <si>
    <t>DO MATERIAL ABRASIVO</t>
  </si>
  <si>
    <t>05.004.0086-A</t>
  </si>
  <si>
    <t>05.004.0090-0</t>
  </si>
  <si>
    <t>REMOCAO DE PICHACAO DE MONUMENTOS HISTORICOS DE ARGAMASSA,FE</t>
  </si>
  <si>
    <t>RRO,BRONZE,MARMORE,GRANITO,ACO CORTEN,PINTURA AUTOMOTIVA,RES</t>
  </si>
  <si>
    <t>INA,ETC,EXCLUSIVE RETIRADA E TRANSPORTE</t>
  </si>
  <si>
    <t>05.004.0090-A</t>
  </si>
  <si>
    <t>05.005.0001-1</t>
  </si>
  <si>
    <t>ANDAIME DE MADEIRA DE 1ª,ATE 7,00M DE ALTURA,EM PECAS DE 3"X</t>
  </si>
  <si>
    <t>3",1"X9" E 1"X12",CONSIDERANDO-SE O APROVEITAMENTO DA MADEIR</t>
  </si>
  <si>
    <t>A 3 VEZES,INCLUSIVE A DESMONTAGEM E MEDIDO PELO VOLUME ABRAN</t>
  </si>
  <si>
    <t>GIDO,EXCLUSIVE PLATAFORMA</t>
  </si>
  <si>
    <t>05.005.0001-B</t>
  </si>
  <si>
    <t>05.005.0002-0</t>
  </si>
  <si>
    <t>A 5 VEZES,INCLUSIVE A DESMONTAGEM E MEDIDO PELO VOLUME ABRAN</t>
  </si>
  <si>
    <t>05.005.0002-A</t>
  </si>
  <si>
    <t>05.005.0003-1</t>
  </si>
  <si>
    <t>ANDAIME DE MADEIRA DE 1ª,DE 7,00 A 14,00M DE ALTURA,EM PECAS</t>
  </si>
  <si>
    <t> DE 3"X3",1"X9" E 1"X12",CONSIDERANDO-SE O APROVEITAMENTO DA</t>
  </si>
  <si>
    <t> MADEIRA 2 VEZES,INCLUSIVE A DESMONTAGEM E MEDIDO PELO VOLUM</t>
  </si>
  <si>
    <t>E ABRANGIDO,EXCLUSIVE PLATAFORMA</t>
  </si>
  <si>
    <t>05.005.0003-B</t>
  </si>
  <si>
    <t>05.005.0004-0</t>
  </si>
  <si>
    <t>ANDAIME DE TORAS DE EUCALIPTO,COM APROVEITAMENTO DA MADEIRA</t>
  </si>
  <si>
    <t>20 VEZES,PASSARELA DE MADEIRA DE 1ª,COM APROVEITAMENTO DA MA</t>
  </si>
  <si>
    <t>DEIRA 5 VEZES,INCLUSIVE A DESMONTAGEM DO ANDAIME E DA PASSAR</t>
  </si>
  <si>
    <t>ELA</t>
  </si>
  <si>
    <t>05.005.0004-A</t>
  </si>
  <si>
    <t>05.005.0005-1</t>
  </si>
  <si>
    <t>ANDAIME DE TABUADO SOBRE CAVALETES,INCLUSIVE ESTES,EM MADEIR</t>
  </si>
  <si>
    <t>A DE 1ª,COM APROVEITAMENTO DA MADEIRA 20 VEZES,INCLUSIVE MOV</t>
  </si>
  <si>
    <t>IMENTACAO</t>
  </si>
  <si>
    <t>05.005.0006-1</t>
  </si>
  <si>
    <t>A DE 1ª,COM APROVEITAMENTO DA MADEIRA 10 VEZES,INCLUSIVE MOV</t>
  </si>
  <si>
    <t>05.005.0006-B</t>
  </si>
  <si>
    <t>05.005.0007-0</t>
  </si>
  <si>
    <t>IMENTACAO PARA PE DIREITO DE 4,00M</t>
  </si>
  <si>
    <t>05.005.0007-A</t>
  </si>
  <si>
    <t>05.005.0012-1</t>
  </si>
  <si>
    <t>PLATAFORMA OU PASSARELA DE MADEIRA DE 1ª,CONSIDERANDO-SE APR</t>
  </si>
  <si>
    <t>OVEITAMENTO DA  MADEIRA 20 VEZES,EXCLUSIVE ANDAIME OU OUTRO</t>
  </si>
  <si>
    <t>SUPORTE E MOVIMENTACAO(VIDE ITEM 05.008.0008)</t>
  </si>
  <si>
    <t>05.005.0012-B</t>
  </si>
  <si>
    <t>05.005.0013-0</t>
  </si>
  <si>
    <t>OVEITAMENTO DA MADEIRA 40 VEZES,EXCLUSIVE ANDAIME OU OUTRO S</t>
  </si>
  <si>
    <t>UPORTE E MOVIMENTACAO(VIDE ITEM 05.008.0008)</t>
  </si>
  <si>
    <t>05.005.0013-A</t>
  </si>
  <si>
    <t>05.005.0014-0</t>
  </si>
  <si>
    <t>OVEITAMENTO DA MADEIRA 60 VEZES,EXCLUSIVE ANDAIME OU OUTRO S</t>
  </si>
  <si>
    <t>UPORTE E MOVIMENTACAO (VIDE ITEM 05.008.0008)</t>
  </si>
  <si>
    <t>05.005.0014-A</t>
  </si>
  <si>
    <t>05.005.0015-0</t>
  </si>
  <si>
    <t>OVEITAMENTO DA MADEIRA 80 VEZES,EXCLUSIVE ANDAIME OU OUTRO S</t>
  </si>
  <si>
    <t>05.005.0015-A</t>
  </si>
  <si>
    <t>05.005.0018-0</t>
  </si>
  <si>
    <t>ESCADA DE MADEIRA DE 3ª EXECUTADA SOBRE TERRENO COM INCLINAC</t>
  </si>
  <si>
    <t>AO MEDIA ATE 45°,COM 0,80M DE LARGURA,CONSIDERANDO 30% DE AP</t>
  </si>
  <si>
    <t>ROVEITAMENTO DA MADEIRA,EXCLUSIVE ANCORAGEM</t>
  </si>
  <si>
    <t>05.005.0018-A</t>
  </si>
  <si>
    <t>05.005.0019-0</t>
  </si>
  <si>
    <t>AO MEDIA SUPERIOR A 45°,COM 0,80M DE LARGURA,CONSIDERANDO 30</t>
  </si>
  <si>
    <t>% DE APROVEITAMENTO DA MADEIRA,EXCLUSIVE ANCORAGEM</t>
  </si>
  <si>
    <t>05.005.0019-A</t>
  </si>
  <si>
    <t>05.005.0020-0</t>
  </si>
  <si>
    <t>TORRE PARA GUINCHO,COM PRUMOS DE MADEIRA DE LEI,PRANCHA DE 1</t>
  </si>
  <si>
    <t>,50X1,60M,INCLUSIVE FORNECIMENTO DO CABO,MONTAGEM E DESMONTA</t>
  </si>
  <si>
    <t>GEM DA TORRE E DO GUINCHO,EXCLUSIVE FORNECIMENTO DO GUINCHO(</t>
  </si>
  <si>
    <t>VIDE ITEM 19.004.0061)</t>
  </si>
  <si>
    <t>05.005.0020-A</t>
  </si>
  <si>
    <t>05.005.0025-0</t>
  </si>
  <si>
    <t>ANDAIME SUSPENSO DE MADEIRA,PENDENTE DA ESTRUTURA POR CABOS</t>
  </si>
  <si>
    <t>DE ACO DE 3/8",INCLUSIVE PLATAFORMA DE MADEIRA E PERFURACAO</t>
  </si>
  <si>
    <t>DA LAJE DE CONCRETO,MONTAGEM E DESMONTAGEM</t>
  </si>
  <si>
    <t>05.005.0025-A</t>
  </si>
  <si>
    <t>05.005.0030-0</t>
  </si>
  <si>
    <t>DA LAJE DE CONCRETO,COM UTILIZACAO DAS TABUAS 2 VEZES,TORAS</t>
  </si>
  <si>
    <t> E CABOS 4 VEZES,MONTAGEM E DESMONTAGEM 1 VEZ</t>
  </si>
  <si>
    <t>05.005.0030-A</t>
  </si>
  <si>
    <t>05.005.0035-0</t>
  </si>
  <si>
    <t>DA LAJE DE CONCRETO,COM UTILIZACAO DAS TABUAS 3 VEZES,TORAS</t>
  </si>
  <si>
    <t> E CABOS 6 VEZES,MONTAGEM E DESMONTAGEM 1 VEZ</t>
  </si>
  <si>
    <t>05.005.0035-A</t>
  </si>
  <si>
    <t>05.005.0040-0</t>
  </si>
  <si>
    <t>DA LAJE DE CONCRETO,COM UTILIZACAO DAS TABUAS 4 VEZES,TORAS</t>
  </si>
  <si>
    <t> E CABOS 8 VEZES,MONTAGEM E DESMONTAGEM 1 VEZ</t>
  </si>
  <si>
    <t>05.005.0040-A</t>
  </si>
  <si>
    <t>05.005.0046-0</t>
  </si>
  <si>
    <t>TELA SOLTA DE POLIPROPILENO PARA PROTECAO DE FACHADAS AMARRA</t>
  </si>
  <si>
    <t>DA SOMENTE NOS EXTREMOS.FORNECIMENTO E COLOCACAO</t>
  </si>
  <si>
    <t>05.005.0046-A</t>
  </si>
  <si>
    <t>05.005.0050-0</t>
  </si>
  <si>
    <t>TELA DE POLIPROPILENO PARA PROTECAO DE FACHADAS,AMARRADA EM</t>
  </si>
  <si>
    <t>ANDAIME,EXCLUSIVE ESTE.FORNECIMENTO E COLOCACAO</t>
  </si>
  <si>
    <t>05.005.0050-A</t>
  </si>
  <si>
    <t>05.005.0053-0</t>
  </si>
  <si>
    <t>TELA METALICA FIO Nº12,MALHA 3X3CM,PARA PROTECAO DE FACHADAS</t>
  </si>
  <si>
    <t>,AMARRADA EM ANDAIME,EXCLUSIVE ESTE.FORNECIMENTO E COLOCACAO</t>
  </si>
  <si>
    <t>05.005.0053-A</t>
  </si>
  <si>
    <t>05.005.0055-0</t>
  </si>
  <si>
    <t>PLATAFORMA DE PROTECAO A TRANSEUNTES(PARA-LIXO),EM MADEIRA D</t>
  </si>
  <si>
    <t>E 1ª,EM PECAS DE 3"X6" E 1"X12",COM 2,00M DE LARGURA,COM APR</t>
  </si>
  <si>
    <t>OVEITAMENTO DA MADEIRA 2 VEZES,INCLUSIVE A DESMONTAGEM E RET</t>
  </si>
  <si>
    <t>IRADA DA MADEIRA</t>
  </si>
  <si>
    <t>05.005.0055-A</t>
  </si>
  <si>
    <t>05.006.0001-1</t>
  </si>
  <si>
    <t>ALUGUEL DE ANDAIME COM ELEMENTOS TUBULARES(FACHADEIRO)SOBRE</t>
  </si>
  <si>
    <t>SAPATAS FIXAS,CONSIDERANDO-SE A AREA DA PROJECAO VERTICAL DO</t>
  </si>
  <si>
    <t> ANDAIME E PAGO PELO TEMPO NECESSARIO A SUA UTILIZACAO,EXCLU</t>
  </si>
  <si>
    <t>SIVE TRANSPORTE DOS ELEMENTOS DO ANDAIME ATE A OBRA,PLATAFOR</t>
  </si>
  <si>
    <t>MA OU PASSARELA DE PINHO,MONTAGEM E DESMONTAGEM DOS ANDAIMES</t>
  </si>
  <si>
    <t>05.006.0002-1</t>
  </si>
  <si>
    <t>ALUGUEL DE TORRE-ANDAIME TUBULAR SOBRE RODIZIOS,EXCLUSIVE AL</t>
  </si>
  <si>
    <t>UGUEL DOS RODIZIOS,TRANSPORTE DOS ELEMENTOS DA TORRE,PLATAFO</t>
  </si>
  <si>
    <t>RMA OU PASSARELA DE PINHO,MONTAGEM E DESMONTAGEM</t>
  </si>
  <si>
    <t>MXMES</t>
  </si>
  <si>
    <t>05.006.0002-B</t>
  </si>
  <si>
    <t>05.006.0004-0</t>
  </si>
  <si>
    <t>LOCACAO DE ELEVADOR PARA OBRA,PARA TRANSPORTE VERTICAL DE CA</t>
  </si>
  <si>
    <t>RGAS OU PESSOAS,COM TORRE DE 25,00M DE ALTURA,SENDO 16,00M D</t>
  </si>
  <si>
    <t>E EDIFICACAO E 9,00M DE MODULO DE SEGURANCA,SISTEMA CREMALHE</t>
  </si>
  <si>
    <t>IRA 1 CABINE SIMPLES,CAPACIDADE EM TORNO DE 18 PESSOAS,E 150</t>
  </si>
  <si>
    <t>0KG DE CARGA,COM 4 PARADAS,INCLUSIVE OPERADOR</t>
  </si>
  <si>
    <t>05.006.0004-A</t>
  </si>
  <si>
    <t>05.006.0010-0</t>
  </si>
  <si>
    <t>ALUGUEL DE RODIZIOS DE FERRO,PARA TORRE TUBULAR.CUSTO PARA 4</t>
  </si>
  <si>
    <t> RODIZIOS</t>
  </si>
  <si>
    <t>05.006.0010-A</t>
  </si>
  <si>
    <t>05.006.0015-0</t>
  </si>
  <si>
    <t>ALUGUEL DE RODIZIOS DE BORRACHA,PARA TORRE TUBULAR.CUSTO PAR</t>
  </si>
  <si>
    <t>A 4 RODIZIOS</t>
  </si>
  <si>
    <t>05.006.0015-A</t>
  </si>
  <si>
    <t>05.007.0001-1</t>
  </si>
  <si>
    <t>ALUGUEL DE ANDAIME SUSPENSO PESADO PARA SERVICOS DE REVESTIM</t>
  </si>
  <si>
    <t>ENTOS,COM 2,00M DE EXTENSAO,CONSTITUIDO POR 4 GUINCHOS,CABOS</t>
  </si>
  <si>
    <t> COM 30,00M,TELA PROTETORA E DEMAIS MATERIAIS NECESSARIOS A</t>
  </si>
  <si>
    <t>FIXACAO E OPERACAO DO ANDAIME,EXCLUSIVE TRANSPORTE DO ANDAIM</t>
  </si>
  <si>
    <t>E ATE A OBRA,PLATAFORMA,MONTAGEM E DESMONTAGEM E MOVIMENTACA</t>
  </si>
  <si>
    <t>O VERTICAL</t>
  </si>
  <si>
    <t>05.007.0001-B</t>
  </si>
  <si>
    <t>05.007.0002-1</t>
  </si>
  <si>
    <t>ALUGUEL DE ANDAIME SUSPENSO TIPO LEVE,PARA SERVICOS DE PINTU</t>
  </si>
  <si>
    <t>RA,COM 3,00M DE EXTENSAO,CONSTITUIDO POR 2 GUINCHOS,CABOS CO</t>
  </si>
  <si>
    <t>M 45,00M,TELA PROTETORA,PLATAFORMA E DEMAIS MATERIAIS NECESS</t>
  </si>
  <si>
    <t>ARIAS A FIXACAO E OPERACAO DO ANDAIME,EXCLUSIVE TRANSPORTE D</t>
  </si>
  <si>
    <t>O ANDAIME ATE A OBRA,MONTAGEM E DESMONTAGEM E MOVIMENTACAO V</t>
  </si>
  <si>
    <t>ERTICAL</t>
  </si>
  <si>
    <t>05.007.0002-B</t>
  </si>
  <si>
    <t>05.007.0007-0</t>
  </si>
  <si>
    <t>ALUGUEL DE PASSARELA METALICA,PERFURADA,PARA ANDAIME METALIC</t>
  </si>
  <si>
    <t>O TUBULAR,INCLUSIVE TRANSPORTE,CARGA E DESCARGA,EXCLUSIVE AN</t>
  </si>
  <si>
    <t>DAIME TUBULAR E MOVIMENTACAO (VIDE ITEM 05.008.0008)</t>
  </si>
  <si>
    <t>05.007.0007-A</t>
  </si>
  <si>
    <t>05.007.0015-0</t>
  </si>
  <si>
    <t>ALUGUEL DE BALANCIN INDIVIDUAL(CADEIRINHA),INCLUSIVE KIT DE</t>
  </si>
  <si>
    <t>SEGURANCA COMPLETO,EXCLUSIVE MONTAGEM E DESMONTAGEM</t>
  </si>
  <si>
    <t>05.007.0015-A</t>
  </si>
  <si>
    <t>05.008.0001-0</t>
  </si>
  <si>
    <t>MONTAGEM E DESMONTAGEM DE ANDAIME COM ELEMENTOS TUBULARES,CO</t>
  </si>
  <si>
    <t>NSIDERANDO-SE A AREA VERTICAL RECOBERTA</t>
  </si>
  <si>
    <t>05.008.0001-A</t>
  </si>
  <si>
    <t>05.008.0002-0</t>
  </si>
  <si>
    <t>MONTAGEM E DESMONTAGEM DE ANDAIME SUSPENSO,CONSIDERANDO-SE A</t>
  </si>
  <si>
    <t> EXTENSAO HORIZONTAL DAS FACHADAS E/OU EMPENAS</t>
  </si>
  <si>
    <t>05.008.0002-A</t>
  </si>
  <si>
    <t>05.008.0003-0</t>
  </si>
  <si>
    <t>MONTAGEM E DESMONTAGEM DE ELEVADOR DE OBRA REFERIDO NOS ITEN</t>
  </si>
  <si>
    <t>S 05.006.0003 E 05.006.0004</t>
  </si>
  <si>
    <t>05.008.0003-A</t>
  </si>
  <si>
    <t>05.008.0004-0</t>
  </si>
  <si>
    <t>MONTAGEM E DESMONTAGEM DE BALANCIM(CADEIRINHA).CUSTO POR BAL</t>
  </si>
  <si>
    <t>ANCIM</t>
  </si>
  <si>
    <t>05.008.0004-A</t>
  </si>
  <si>
    <t>05.008.0005-0</t>
  </si>
  <si>
    <t>DESMONTAGEM E REMONTAGEM DE ANDAIMES SUSPENSOS PENDENTES DA</t>
  </si>
  <si>
    <t>ESTRUTURA</t>
  </si>
  <si>
    <t>05.008.0005-A</t>
  </si>
  <si>
    <t>05.008.0006-0</t>
  </si>
  <si>
    <t>MOVIMENTACAO VERTICAL DE ANDAIME SUSPENSO,CONSIDERANDO-SE UM</t>
  </si>
  <si>
    <t>A VEZ A AREA TRABALHADA,EM PROJECAO VERTICAL</t>
  </si>
  <si>
    <t>05.008.0006-A</t>
  </si>
  <si>
    <t>05.008.0008-1</t>
  </si>
  <si>
    <t>MOVIMENTACAO VERTICAL OU HORIZONTAL DE PLATAFORMA OU PASSARE</t>
  </si>
  <si>
    <t>LA</t>
  </si>
  <si>
    <t>05.008.0008-B</t>
  </si>
  <si>
    <t>05.008.0009-0</t>
  </si>
  <si>
    <t>MOVIMENTACAO HORIZONTAL DE ANDAIME COM ELEMENTOS TUBULARES T</t>
  </si>
  <si>
    <t>IPO TORRE</t>
  </si>
  <si>
    <t>05.008.0009-A</t>
  </si>
  <si>
    <t>05.008.0010-0</t>
  </si>
  <si>
    <t>MONTAGEM E DESMONTAGEM DE USINA MISTURADORA DE CONCRETO,TIPO</t>
  </si>
  <si>
    <t> PAREDE,COM SILOS HORIZONTAIS PARA TRES AGREGADOS.</t>
  </si>
  <si>
    <t>05.008.0010-A</t>
  </si>
  <si>
    <t>05.008.0012-0</t>
  </si>
  <si>
    <t> VERTICAL,COM SILOS PARA 45,00M3 DE AGREGADOS E 30T DE CIMEN</t>
  </si>
  <si>
    <t>05.008.0012-A</t>
  </si>
  <si>
    <t>05.008.0013-0</t>
  </si>
  <si>
    <t>MONTAGEM E DESMONTAGEM DE TELEFERICO DE OBRA,COM VAO DE APRO</t>
  </si>
  <si>
    <t>XIMADAMENTE 180,00M,INCLUSIVE O PREPARO DO TERRENO,EXCLUSIVE</t>
  </si>
  <si>
    <t> AS DEMAIS OBRAS NAO LIGADAS A PARTE MECANICA E O TRANSPORTE</t>
  </si>
  <si>
    <t> SECUNDARIO ATE O PONTO INICIAL DE OPERACAO</t>
  </si>
  <si>
    <t>05.008.0013-A</t>
  </si>
  <si>
    <t>05.009.0002-0</t>
  </si>
  <si>
    <t>ENCHIMENTO PARA ELEVACAO DE PISO,COM BLOCO DE CONCRETO CELUL</t>
  </si>
  <si>
    <t>AR,COM 10CM DE ALTURA,ASSENTE COM ARGAMASSA DE CIMENTO E ARE</t>
  </si>
  <si>
    <t>IA NO TRACO 1:8</t>
  </si>
  <si>
    <t>05.009.0002-A</t>
  </si>
  <si>
    <t>05.009.0003-0</t>
  </si>
  <si>
    <t>AR,COM 15CM DE ALTURA,ASSENTE COM ARGAMASSA DE CIMENTO E ARE</t>
  </si>
  <si>
    <t>05.009.0003-A</t>
  </si>
  <si>
    <t>05.009.0004-0</t>
  </si>
  <si>
    <t>AR,COM 30CM DE ALTURA,ASSENTE COM ARGAMASSA DE CIMENTO E ARE</t>
  </si>
  <si>
    <t>05.009.0004-A</t>
  </si>
  <si>
    <t>05.009.0010-0</t>
  </si>
  <si>
    <t>ARGILA EXPANDIDA COM GRANULOMETRIA FINA DE 2215,INCLUSIVE TR</t>
  </si>
  <si>
    <t>ANSPORTE.FORNECIMENTO</t>
  </si>
  <si>
    <t>05.009.0010-A</t>
  </si>
  <si>
    <t>05.009.0015-0</t>
  </si>
  <si>
    <t>ARGILA EXPANDIDA COM GRANULOMETRIA GROSSA DE 3222,INCLUSIVE</t>
  </si>
  <si>
    <t>TRANSPORTE.FORNECIMENTO</t>
  </si>
  <si>
    <t>05.009.0015-A</t>
  </si>
  <si>
    <t>05.010.0001-0</t>
  </si>
  <si>
    <t>ESGOTAMENTO NORMAL DE VALAS,MEDIDO POR VOLUME D`AGUA ESGOTAD</t>
  </si>
  <si>
    <t>O,UTILIZANDO BOMBA ACIONADA POR MOTOR A GASOLINA DE 12,5CV,D</t>
  </si>
  <si>
    <t>IAMETRO DE SUCCAO E DESCARGA DE 1.1/2",CONSIDERANDO UMA ALTU</t>
  </si>
  <si>
    <t>RA MANOMETRICA ATE 10,00M</t>
  </si>
  <si>
    <t>05.010.0001-A</t>
  </si>
  <si>
    <t>05.010.0005-0</t>
  </si>
  <si>
    <t>ESGOTAMENTO DE VALA MEDIDO PELA POTENCIA INSTALADA E PELO TE</t>
  </si>
  <si>
    <t>MPO DE FUNCIONAMENTO</t>
  </si>
  <si>
    <t>CVxH</t>
  </si>
  <si>
    <t>05.010.0005-A</t>
  </si>
  <si>
    <t>05.010.0006-0</t>
  </si>
  <si>
    <t>MPO DE FUNCIONAMENTO,DEVENDO SER USADO COMO SEU COMPLEMENTO,</t>
  </si>
  <si>
    <t>CONSIDERANDO A HORA IMPRODUTIVA DA BOMBA.</t>
  </si>
  <si>
    <t>CVXH</t>
  </si>
  <si>
    <t>05.010.0006-A</t>
  </si>
  <si>
    <t>05.010.0020-0</t>
  </si>
  <si>
    <t>ESGOTAMENTO DE AGUA DE SUBSOLO RESULTANTE DE INFILTRACAO OU</t>
  </si>
  <si>
    <t>ALAGAMENTO,USANDO MOTOR ELETRICO EM BOMBA DE 3HP,DIAMETRO DE</t>
  </si>
  <si>
    <t> SUCCAO DE 1.1/2".ALTURA MANOMETRICA ATE 10,00M,MEDIDA PELO</t>
  </si>
  <si>
    <t>TEMPO DE FUNCIONAMENTO</t>
  </si>
  <si>
    <t>05.010.0020-A</t>
  </si>
  <si>
    <t>05.010.0021-0</t>
  </si>
  <si>
    <t> SUCCAO DE 1.1/2",DEVENDO SER USADO COMO SEU COMPLEMENTO,CON</t>
  </si>
  <si>
    <t>SIDERANDO A HORA IMPRODUTIVA DA BOMBA.ALTURA MANOMETRICA ATE</t>
  </si>
  <si>
    <t> 10,00M,MEDIDA PELO TEMPO DE FUNCIONAMENTO</t>
  </si>
  <si>
    <t>05.010.0021-A</t>
  </si>
  <si>
    <t>05.011.0001-0</t>
  </si>
  <si>
    <t>ESCORAMENTO SIMPLES,FECHADO,DE VALA DE POUCA PROFUNDIDADE(AT</t>
  </si>
  <si>
    <t>E 1,00M DE PROFUNDIDADE),INCLUSIVE FORNECIMENTO DOS MATERIAI</t>
  </si>
  <si>
    <t>S(PECAS DE MADEIRA DE 3ª-1.1/2"X9" E 3"X6")</t>
  </si>
  <si>
    <t>05.011.0001-A</t>
  </si>
  <si>
    <t>05.011.0002-0</t>
  </si>
  <si>
    <t>ESCORAMENTO SIMPLES,ABERTO,DE VALA DE POUCA PROFUNDIDADE(ATE</t>
  </si>
  <si>
    <t> 1,00M DE PROFUNDIDADE),INCLUSIVE FORNECIMENTO DOS MATERIAIS</t>
  </si>
  <si>
    <t>(PECAS DE MADEIRA DE 3ª-1.1/2"X9" E 3"X6")</t>
  </si>
  <si>
    <t>05.011.0002-A</t>
  </si>
  <si>
    <t>05.011.0006-0</t>
  </si>
  <si>
    <t>S,COM ESGOTAMENTO MANUAL</t>
  </si>
  <si>
    <t>05.011.0006-A</t>
  </si>
  <si>
    <t>05.012.0001-0</t>
  </si>
  <si>
    <t>CHAPA DE ACO SAE 1006/10-LF PERFURADA,FUROS REDONDOS DE 1,80</t>
  </si>
  <si>
    <t>MM,LONGITUDINALMENTE,DISTANCIA ENTRE FUROS DE 2,55MM(DE CENT</t>
  </si>
  <si>
    <t>RO),NAS DIMENSOES DE(2000X1000X1,00)MM.FORNECIMENTO</t>
  </si>
  <si>
    <t>05.012.0001-A</t>
  </si>
  <si>
    <t>05.012.0005-0</t>
  </si>
  <si>
    <t>CHAPA DE ACO SAE 1006/10-LF PERFURADA,FUROS REDONDOS DE 6,35</t>
  </si>
  <si>
    <t>MM,DISTANCIA ENTRE FUROS DE 9,00MM(DE CENTRO),NAS DIMENSOES</t>
  </si>
  <si>
    <t>DE(2000X1000X1,50)MM</t>
  </si>
  <si>
    <t>05.012.0005-A</t>
  </si>
  <si>
    <t>05.013.0001-0</t>
  </si>
  <si>
    <t>CHAPA DE ACO CARBONO COMUM DE 3/8",PARA PASSAGEM DE VEICULOS</t>
  </si>
  <si>
    <t>,SOBRE VALAS EM TRAVESSIAS,COMPREENDENDO COLOCACAO,USO E RET</t>
  </si>
  <si>
    <t>IRADA,MEDIDA PELA AREA DE CHAPA,EM CADA APLICACAO</t>
  </si>
  <si>
    <t>05.013.0001-A</t>
  </si>
  <si>
    <t>05.013.0002-0</t>
  </si>
  <si>
    <t>IRADA,MEDIDA PELA AREA DE CHAPA,EM CADA APLICACAO,INCLUSIVE</t>
  </si>
  <si>
    <t>MOBILIZACAO,TRANSPORTE,CARGA E DESCARGA</t>
  </si>
  <si>
    <t>05.013.0002-A</t>
  </si>
  <si>
    <t>05.013.0003-0</t>
  </si>
  <si>
    <t>,SOBRE VALAS EM TRAVESSIAS,COMPREENDENDO SOMENTE A COLOCACAO</t>
  </si>
  <si>
    <t> E RETIRADA,MEDIDA PELA AREA DE CHAPA,EM CADA APLICACAO</t>
  </si>
  <si>
    <t>05.013.0003-A</t>
  </si>
  <si>
    <t>05.014.0001-0</t>
  </si>
  <si>
    <t>ALUGUEL DE TRANSFORMADOR DE DISTRIBUICAO,TRIFASICO,60HZ,13,8</t>
  </si>
  <si>
    <t>KV-220/127V,30KVA</t>
  </si>
  <si>
    <t>05.014.0001-A</t>
  </si>
  <si>
    <t>05.014.0005-0</t>
  </si>
  <si>
    <t>KV-220/127V,45KVA</t>
  </si>
  <si>
    <t>05.014.0005-A</t>
  </si>
  <si>
    <t>05.014.0009-0</t>
  </si>
  <si>
    <t>KV-220/127V,75KVA</t>
  </si>
  <si>
    <t>05.014.0009-A</t>
  </si>
  <si>
    <t>05.014.0015-0</t>
  </si>
  <si>
    <t>KV-220/127V,112,5KVA</t>
  </si>
  <si>
    <t>05.014.0015-A</t>
  </si>
  <si>
    <t>05.014.0020-0</t>
  </si>
  <si>
    <t>KV-220/127V,150KVA</t>
  </si>
  <si>
    <t>05.014.0020-A</t>
  </si>
  <si>
    <t>05.014.0023-0</t>
  </si>
  <si>
    <t>KV-220/127KV,225KVA</t>
  </si>
  <si>
    <t>05.014.0023-A</t>
  </si>
  <si>
    <t>05.014.0025-0</t>
  </si>
  <si>
    <t>KV-220/127V,300KVA</t>
  </si>
  <si>
    <t>05.014.0025-A</t>
  </si>
  <si>
    <t>05.015.0030-0</t>
  </si>
  <si>
    <t>PORTICO EM ACO,PARA SUPORTE DE SINALIZACAO VERTICAL,COMPOSTO</t>
  </si>
  <si>
    <t> POR 2(DUAS) COLUNAS TUBULARES,1(UMA) VIGA TRELICADA E CHUMB</t>
  </si>
  <si>
    <t>ADORES PARA FIXACAO,GALVANIZADO POR IMERSAO A QUENTE,COM ZIN</t>
  </si>
  <si>
    <t>CAGEM MINIMA DE 350GR/M2 EM CADA FACE,APLICADO DE ACORDO COM</t>
  </si>
  <si>
    <t> A ABNT-NBR 6323,SENDO O VAO DE 22,40M.FORNECIMENTO E COLOCA</t>
  </si>
  <si>
    <t>CAO</t>
  </si>
  <si>
    <t>05.015.0030-A</t>
  </si>
  <si>
    <t>05.015.0031-0</t>
  </si>
  <si>
    <t> A ABNT-NBR 6323,SENDO O VAO DE 18,80M.FORNECIMENTO E COLOCA</t>
  </si>
  <si>
    <t>05.015.0031-A</t>
  </si>
  <si>
    <t>05.015.0032-0</t>
  </si>
  <si>
    <t> A ABNT-NBR 6323,SENDO O VAO DE 17,20M.FORNECIMENTO E COLOCA</t>
  </si>
  <si>
    <t>05.015.0032-A</t>
  </si>
  <si>
    <t>05.015.0033-0</t>
  </si>
  <si>
    <t> POR 2 (DUAS) COLUNAS TUBULARES,1(UMA) VIGA TRELICADA E CHUM</t>
  </si>
  <si>
    <t>BADORES PARA FIXACAO,GALVANIZADO POR IMERSAO A QUENTE,COM ZI</t>
  </si>
  <si>
    <t>NCAGEM MINIMA DE 350GR/M2 EM CADA FACE,APLICADO DE ACORDO CO</t>
  </si>
  <si>
    <t>M A ABNT-NBR 6323,SENDO O VAO DE 15,20M.FORNECIMENTO E COLOC</t>
  </si>
  <si>
    <t>ACAO</t>
  </si>
  <si>
    <t>05.015.0033-A</t>
  </si>
  <si>
    <t>05.015.0034-0</t>
  </si>
  <si>
    <t> A ABNT-NBR 6323,SENDO O VAO DE 13,20M.FORNECIMENTO E COLOCA</t>
  </si>
  <si>
    <t>05.015.0034-A</t>
  </si>
  <si>
    <t>05.015.0040-0</t>
  </si>
  <si>
    <t>SEMIPORTICO EM ACO,BANDEIRA SIMPLES,PARA SUPORTE DE SINALIZA</t>
  </si>
  <si>
    <t>CAO VERTICAL,COMPOSTO POR 1(UMA) COLUNA TUBULAR,1(UMA) VIGA</t>
  </si>
  <si>
    <t>TRELICADA EM BALANCO E CHUMBADORES PARA FIXACAO,GALVANIZADO</t>
  </si>
  <si>
    <t>POR IMERSAO A QUENTE,COM ZINCAGEM MINIMA DE 350GR/M2 EM CADA</t>
  </si>
  <si>
    <t> FACE,APLICADO DE ACORDO COM A ABNT-NBR 6323,SENDO O BALANCO</t>
  </si>
  <si>
    <t> DE 8,60M.FORNECIMENTO E COLOCACAO</t>
  </si>
  <si>
    <t>05.015.0040-A</t>
  </si>
  <si>
    <t>05.015.0041-0</t>
  </si>
  <si>
    <t> DE 5,10M.FORNECIMENTO E COLOCACAO</t>
  </si>
  <si>
    <t>05.015.0041-A</t>
  </si>
  <si>
    <t>05.015.0045-0</t>
  </si>
  <si>
    <t>SEMIPORTICO EM ACO,BANDEIRA DUPLA,PARA SUPORTE DE SINALIZACA</t>
  </si>
  <si>
    <t>O VERTICAL,COMPOSTO POR 1(UMA) COLUNA TUBULAR,2(DUAS) VIGAS</t>
  </si>
  <si>
    <t>TRELICADAS EM BALANCO E CHUMBADORES PARA FIXACAO,GALVANIZADO</t>
  </si>
  <si>
    <t> POR IMERSAO A QUENTE,COM ZINCAGEM MINIMA DE 350GR/M2 EM CAD</t>
  </si>
  <si>
    <t>A FACE,APLICADO DE ACORDO COM A ABNT-NBR 6323,SENDO O BALANC</t>
  </si>
  <si>
    <t>O DE 8,60M.FORNECIMENTO E COLOCACAO</t>
  </si>
  <si>
    <t>05.015.0045-A</t>
  </si>
  <si>
    <t>05.015.0046-0</t>
  </si>
  <si>
    <t>A VERTICAL,COMPOSTO POR 1(UMA) COLUNA TUBULAR,2(DUAS) VIGAS</t>
  </si>
  <si>
    <t>O DE 5,10M.FORNECIMENTO E COLOCACAO</t>
  </si>
  <si>
    <t>05.015.0046-A</t>
  </si>
  <si>
    <t>05.015.0050-0</t>
  </si>
  <si>
    <t>PLACA DE SINALIZACAO DE RODOVIAS,EM CHAPA DE ACO Nº16,TRATAD</t>
  </si>
  <si>
    <t>A QUIMICAMENTE,INCLUSIVE PINTURA COM METAL PRIMER NAS DUAS F</t>
  </si>
  <si>
    <t>ACES E ESMALTE SINTETICO PRETO NO VERSO.APLICACAO DE PELICUL</t>
  </si>
  <si>
    <t>AS REFLETIVAS NO GRAU TECNICO E PELICULA PARA LEGENDA FIXADA</t>
  </si>
  <si>
    <t> ATRAVES DE CASTANHAS DUPLAS EM POSTE DE CONCRETO ARMADO.FOR</t>
  </si>
  <si>
    <t>NECIMENTO E COLOCACAO</t>
  </si>
  <si>
    <t>05.015.0050-A</t>
  </si>
  <si>
    <t>05.015.0055-0</t>
  </si>
  <si>
    <t>AS REFLETIVAS NO GRAU TECNICO,GRAU ALTA INTENSIDADE E PELICU</t>
  </si>
  <si>
    <t>LA PARA LEGENDA FIXADA ATRAVES DE CASTANHAS DUPLAS EM POSTE</t>
  </si>
  <si>
    <t>DE CONCRETO ARMADO.FORNECIMENTO E COLOCACAO</t>
  </si>
  <si>
    <t>05.015.0055-A</t>
  </si>
  <si>
    <t>05.015.0060-0</t>
  </si>
  <si>
    <t>AS REFLETIVAS NO GRAU TECNICO,GRAU DIAMANTE E PELICULA PARA</t>
  </si>
  <si>
    <t>LEGENDA FIXADA ATRAVES DE CASTANHAS DUPLAS EM POSTE DE CONCR</t>
  </si>
  <si>
    <t>ETO ARMADO.FORNECIMENTO E COLOCACAO</t>
  </si>
  <si>
    <t>05.015.0060-A</t>
  </si>
  <si>
    <t>05.015.0065-0</t>
  </si>
  <si>
    <t>AS REFLETIVAS NO GRAU TECNICO E PELICULA PARA LEGENDA FIXADO</t>
  </si>
  <si>
    <t> EM UM OU DOIS POSTES DE MADEIRA DE LEI.FORNECIMENTO E COLOC</t>
  </si>
  <si>
    <t>05.015.0065-A</t>
  </si>
  <si>
    <t>05.015.0070-0</t>
  </si>
  <si>
    <t>LA PARA LEGENDA FIXADO EM UM OU DOIS POSTES DE MADEIRA DE LE</t>
  </si>
  <si>
    <t>I.FORNECIMENTO E COLOCACAO</t>
  </si>
  <si>
    <t>05.015.0070-A</t>
  </si>
  <si>
    <t>05.015.0075-0</t>
  </si>
  <si>
    <t>AS RELETIVAS NO GRAU TECNICO,GRAU DIAMANTE E PELICULA PARA L</t>
  </si>
  <si>
    <t>EGENDA FIXADO EM UM OU DOIS POSTES DE MADEIRA DE LEI.FORNECI</t>
  </si>
  <si>
    <t>05.015.0075-A</t>
  </si>
  <si>
    <t>05.016.0005-0</t>
  </si>
  <si>
    <t>BALIZADOR DE EMBUTIR EM ALUMINIO FUNDIDO,VIDRO TEMPERADO,REF</t>
  </si>
  <si>
    <t>LETOR DE ALTO BRILHO,INCLUSIVE LAMPADA FLUORESCENTE DE 9W E</t>
  </si>
  <si>
    <t>REATOR DE 220V.FORNECIMENTO E COLOCACAO</t>
  </si>
  <si>
    <t>05.016.0005-A</t>
  </si>
  <si>
    <t>05.016.0006-0</t>
  </si>
  <si>
    <t>BALIZADOR EM ALUMINIO PINTADO,PARA UMA LAMPADA FLUORESCENTE</t>
  </si>
  <si>
    <t>ELETRONICA DE 15/20W,INCLUSIVE ESTA.FORNECIMENTO E COLOCACAO</t>
  </si>
  <si>
    <t>05.016.0006-A</t>
  </si>
  <si>
    <t>05.020.0005-0</t>
  </si>
  <si>
    <t>SINALIZACAO HORIZONTAL,MECANICA,COM TINTA TERMOPLASTICA A BA</t>
  </si>
  <si>
    <t>SE DE RESINAS NATURAIS E/OU SINTETICAS,EM VIAS RODOVIARIAS,A</t>
  </si>
  <si>
    <t>PLICADA POR EXTRUSAO,CONFORME NORMAS DO DER-RJ</t>
  </si>
  <si>
    <t>05.020.0005-A</t>
  </si>
  <si>
    <t>05.020.0007-0</t>
  </si>
  <si>
    <t>SE DE RESINAS NATURAIS E/OU SINTETICAS,EM VIAS URBANAS,APLIC</t>
  </si>
  <si>
    <t>ADA POR EXTRUSAO,CONFORME NORMAS DO DER-RJ</t>
  </si>
  <si>
    <t>05.020.0007-A</t>
  </si>
  <si>
    <t>05.020.0010-0</t>
  </si>
  <si>
    <t>PLICADA COM PISTOLA(SPRAY),CONFORME NORMAS DO DER-RJ</t>
  </si>
  <si>
    <t>05.020.0010-A</t>
  </si>
  <si>
    <t>05.020.0012-0</t>
  </si>
  <si>
    <t>ADA COM PISTOLA(SPRAY),CONFORME NORMAS DO DER-RJ</t>
  </si>
  <si>
    <t>05.020.0012-A</t>
  </si>
  <si>
    <t>05.020.0013-0</t>
  </si>
  <si>
    <t>SINALIZACAO MANUAL DE FAIXAS E FIGURAS PARA PEDESTRES,COM TI</t>
  </si>
  <si>
    <t>NTA TERMOPLASTICA A BASE DE RESINAS NATURAIS E/OU SINTETICAS</t>
  </si>
  <si>
    <t>,EM VIAS RODOVIARIAS,APLICADO POR EXTRUSAO,CONFORME NORMAS D</t>
  </si>
  <si>
    <t>O DER-RJ</t>
  </si>
  <si>
    <t>05.020.0013-A</t>
  </si>
  <si>
    <t>05.020.0014-0</t>
  </si>
  <si>
    <t>,EM VIAS URBANAS,APLICADO POR EXTRUSAO,CONFORME NORMAS DO DE</t>
  </si>
  <si>
    <t>R-RJ</t>
  </si>
  <si>
    <t>05.020.0014-A</t>
  </si>
  <si>
    <t>05.020.0015-1</t>
  </si>
  <si>
    <t>SINALIZACAO HORIZONTAL,MECANICA,COM TINTA A BASE DE RESINA A</t>
  </si>
  <si>
    <t>CRILICA,EM VIAS RODOVIARIAS,CONFORME NORMAS DO DER-RJ</t>
  </si>
  <si>
    <t>05.020.0015-B</t>
  </si>
  <si>
    <t>05.020.0020-0</t>
  </si>
  <si>
    <t>CRILICA,EM VIAS URBANAS,CONFORME NORMAS DO DER-RJ</t>
  </si>
  <si>
    <t>05.020.0020-A</t>
  </si>
  <si>
    <t>05.020.0025-0</t>
  </si>
  <si>
    <t>NTA A BASE DE RESINA ACRILICA,EM VIAS RODOVIARIAS,COM UTILIZ</t>
  </si>
  <si>
    <t>ACAO DE PISTOLA PNEUMATICA(SPRAY),CONFORME NORMAS DO DER-RJ</t>
  </si>
  <si>
    <t>05.020.0025-A</t>
  </si>
  <si>
    <t>05.020.0030-0</t>
  </si>
  <si>
    <t>NTA A BASE DE RESINA ACRILICA,EM VIAS URBANAS,COM UTILIZACAO</t>
  </si>
  <si>
    <t> DE PISTOLA PNEUMATICA(SPRAY),CONFORME NORMAS DO DER-RJ</t>
  </si>
  <si>
    <t>05.020.0030-A</t>
  </si>
  <si>
    <t>05.021.0030-0</t>
  </si>
  <si>
    <t>SONORIZADOR TIPO CALOTA,DIAMETRO 15CM,CONFECCIONADO EM RESIN</t>
  </si>
  <si>
    <t>A DE POLIESTER,COM ELEMENTOS REFLETIVOS E PINO DE FIXACAO.FO</t>
  </si>
  <si>
    <t>RNECIMENTO E COLOCACAO</t>
  </si>
  <si>
    <t>05.021.0030-A</t>
  </si>
  <si>
    <t>05.021.0050-0</t>
  </si>
  <si>
    <t>MINI-TACHAO CEGO,FUNDIDO,MEDINDO 220X100X40MM,CONSTITUIDO DE</t>
  </si>
  <si>
    <t> UM CORPO A BASE DE RESINAS DE POLIESTER E FILERIZANTES MINE</t>
  </si>
  <si>
    <t>RAIS,COM TELA DE NYLON PARA ABSORCAO DE IMPACTOS E PINO DE A</t>
  </si>
  <si>
    <t>CO PARA MAIOR FIXACAO NO PAVIMENTO.FORNECIMENTO E COLOCACAO</t>
  </si>
  <si>
    <t>05.021.0050-A</t>
  </si>
  <si>
    <t>05.021.0055-0</t>
  </si>
  <si>
    <t>MINI-TACHAO REFLETIVO,MONODIRECIONAL,MEDINDO 220X100X40MM,SE</t>
  </si>
  <si>
    <t>US REFLETORES CONTEM 50 ESFERAS DE VIDRO LAPIDADO E ESPELHAD</t>
  </si>
  <si>
    <t>O,INCRUSTADOS EM "ABS",NAS CORES BRANCA E AMARELA.FORNECIMEN</t>
  </si>
  <si>
    <t>TO E COLOCACAO</t>
  </si>
  <si>
    <t>05.021.0055-A</t>
  </si>
  <si>
    <t>05.021.0060-0</t>
  </si>
  <si>
    <t>MINI-TACHAO REFLETIVO,BIDIRECIONAL,MEDINDO 220X100X40MM,SEUS</t>
  </si>
  <si>
    <t> REFLETORES CONTEM 50 ESFERAS DE VIDRO LAPIDADO E ESPELHADO,</t>
  </si>
  <si>
    <t>INCRUSTADOS EM "ABS",NAS CORES BRANCA E AMARELA.FORNECIMENTO</t>
  </si>
  <si>
    <t>05.021.0060-A</t>
  </si>
  <si>
    <t>05.021.0065-0</t>
  </si>
  <si>
    <t>TACHAO CEGO,FUNDIDO,MEDINDO 230X125X45MM,CONSTITUIDO DE UM C</t>
  </si>
  <si>
    <t>ORPO A BASE DE RESINAS DE POLIESTER E FILERIZANTES MINERAIS,</t>
  </si>
  <si>
    <t>COM TELA DE NYLON PARA ABSORCAO DE IMPACTOS E PINO DE ACO PA</t>
  </si>
  <si>
    <t>RA MAIOR FIXACAO NO PAVIMENTO.FORNECIMENTO E COLOCACAO</t>
  </si>
  <si>
    <t>05.021.0065-A</t>
  </si>
  <si>
    <t>05.021.0070-0</t>
  </si>
  <si>
    <t>TACHAO MONODIRECIONAL,MEDINDO 230X125X45MM,SEUS REFLETORES C</t>
  </si>
  <si>
    <t>ONTEM 50 ESFERAS DE VIDRO LAPIDADO E ESPELHADO,INCRUSTADOS E</t>
  </si>
  <si>
    <t>M "ABS",NAS CORES BRANCA E AMARELA.FORNECIMENTO E COLOCACAO</t>
  </si>
  <si>
    <t>05.021.0070-A</t>
  </si>
  <si>
    <t>05.021.0075-0</t>
  </si>
  <si>
    <t>TACHAO BIDIRECIONAL,MEDINDO 230X125X45MM, SEUS REFLETORES CO</t>
  </si>
  <si>
    <t>NTEM 50 ESFERAS DE VIDRO LAPIDADO E ESPELHADO,INCRUSTADOS EM</t>
  </si>
  <si>
    <t> "ABS",NAS CORES BRANCA E AMARELA.FORNECIMENTO E COLOCACAO</t>
  </si>
  <si>
    <t>05.021.0075-A</t>
  </si>
  <si>
    <t>05.021.0090-0</t>
  </si>
  <si>
    <t>TACHA REFLETIVA INJETADA EM "ABS",MONODIRECIONAL,MEDINDO 100</t>
  </si>
  <si>
    <t>X100X19,5MM,PINO DE ACO PARA MAIOR FIXACAO NO PAVIMENTO E SE</t>
  </si>
  <si>
    <t>US REFLETORES PODERAO CONTER:23 OU 24 ESFERAS DE VIDRO LAPID</t>
  </si>
  <si>
    <t>ADO E ESPELHADO,DIVERSAS CORES.FORNECIMENTO E COLOCACAO</t>
  </si>
  <si>
    <t>05.021.0090-A</t>
  </si>
  <si>
    <t>05.021.0095-0</t>
  </si>
  <si>
    <t>TACHA REFLETIVA INJETADA EM "ABS",BIDIRECIONAL,MEDINDO 100X1</t>
  </si>
  <si>
    <t>00X19,5MM,PINO DE ACO PARA MAIOR FIXACAO NO PAVIMENTO E SEUS</t>
  </si>
  <si>
    <t> REFLETORES PODERAO CONTER:23 OU 24 ESFERAS DE VIDRO LAPIDAD</t>
  </si>
  <si>
    <t>O E ESPELHADO,DIVERSAS CORES.FORNECIMENTO E COLOCACAO</t>
  </si>
  <si>
    <t>05.021.0095-A</t>
  </si>
  <si>
    <t>05.021.0100-0</t>
  </si>
  <si>
    <t>SEGREGADORES DE FAIXAS DE ONIBUS,MEDINDO 450X155X70MM,CONSTI</t>
  </si>
  <si>
    <t>TUIDOS DE RESINAS DE POLIESTER SINTETICO E FILERIZANTES MINE</t>
  </si>
  <si>
    <t>RAIS,COM TELA DE NYLON PARA MAIOR ABSORCAO DE IMPACTOS,2 PIN</t>
  </si>
  <si>
    <t>OS DE ACO PARA MAIOR FIXACAO NO PAVIMENTO,SENDO SEU TOPO SUP</t>
  </si>
  <si>
    <t>ERIOR ARREDONDADO,EVITANDO ASSIM DANOS E RISCOS NOS PNEUS,NA</t>
  </si>
  <si>
    <t>S CORES BRANCA E AMARELA.FORNECIMENTO E COLOCACAO</t>
  </si>
  <si>
    <t>05.021.0100-A</t>
  </si>
  <si>
    <t>05.021.0105-0</t>
  </si>
  <si>
    <t>PLACA INDICATIVA DE ROTA DE FUGA AUTOLUMINOSA,COM DURACAO DE</t>
  </si>
  <si>
    <t> EMISSAO DE LUZ POR PERIODO NAO INFERIOR A 20(VINTE) ANOS,EM</t>
  </si>
  <si>
    <t> FUNDO VERDE COM A SETA INDICADORA E PALAVRA SAIDA NA COR BR</t>
  </si>
  <si>
    <t>ANCA,COM AS DIMENSOES(359X213X29)MM.FORNECIMENTO</t>
  </si>
  <si>
    <t>05.021.0105-A</t>
  </si>
  <si>
    <t>05.022.0015-0</t>
  </si>
  <si>
    <t>CORTE MECANICO COM MAQUINA FRESADORA,EM CONCRETO ASFALTICO,E</t>
  </si>
  <si>
    <t>M AREAS COM INTERFERENCIA TIPO TRILHOS OU TAMPOES,COM ESPESS</t>
  </si>
  <si>
    <t>URA ATE 5CM,INCLUSIVE COLETA DO MATERIAL FRESADO EM CAMINHO</t>
  </si>
  <si>
    <t>BASCULANTE,EXCLUSIVE TRANSPORTE PARA FORA DO CANTEIRO DE OBR</t>
  </si>
  <si>
    <t>A (VIDE FAMILIA 04.005).O ITEM INCLUI MAO-DE-OBRA COM HORARI</t>
  </si>
  <si>
    <t>O DIURNO</t>
  </si>
  <si>
    <t>05.022.0015-A</t>
  </si>
  <si>
    <t>05.022.0016-0</t>
  </si>
  <si>
    <t>URA DE ATE 5CM,INCLUSIVE COLETA DO MATERIAL FRESADO EM CAMIN</t>
  </si>
  <si>
    <t>HAO BASCULANTE,EXCLUSIVE TRANSPORTE PARA FORA DO CANTEIRO DE</t>
  </si>
  <si>
    <t>OBRA(VIDE FAMILIA 04.005).O ITEM INCLUI MAO-DE-OBRA COM ADIC</t>
  </si>
  <si>
    <t>IONAL NOTURNO</t>
  </si>
  <si>
    <t>05.022.0016-A</t>
  </si>
  <si>
    <t>05.022.0018-0</t>
  </si>
  <si>
    <t>M AREAS SEM INTERFERENCIA,COM ESPESSURA DE ATE 5CM,INCLUSIVE</t>
  </si>
  <si>
    <t> COLETA DO MATERIAL FRESADO EM CAMINHAO BASCULANTE,EXCLUSIVE</t>
  </si>
  <si>
    <t> TRANSPORTE PARA FORA DO CANTEIRO DE OBRA(VIDE FAMILIA 04.00</t>
  </si>
  <si>
    <t>5).O ITEM INCLUI MAO-DE-OBRA COM HORARIO DIURNO</t>
  </si>
  <si>
    <t>05.022.0018-A</t>
  </si>
  <si>
    <t>05.022.0020-0</t>
  </si>
  <si>
    <t>COLETA DO MATERIAL FRESADO EM CAMINHAO BASCULANTE, EXCLUSIVE</t>
  </si>
  <si>
    <t> TRANSPORTE PARA FORA DO CANTEIRO DE OBRA. (VIDE FAMILIA 04.</t>
  </si>
  <si>
    <t>005) O ITEM INCLUI MAO DE OBRA COM ADICIONAL NOTURNO</t>
  </si>
  <si>
    <t>05.022.0020-A</t>
  </si>
  <si>
    <t>05.022.0030-0</t>
  </si>
  <si>
    <t>URA ATE 10CM,INCLUSIVE COLETA DO MATERIAL FRESADO EM CAMINHA</t>
  </si>
  <si>
    <t>O BASCULANTE,EXCLUSIVE TRANSPORTE PARA FORA DO CANTEIRO DE O</t>
  </si>
  <si>
    <t>BRA(VIDE FAMILIA 04.005).O ITEM INCLUI MAO-DE-OBRA COM HORAR</t>
  </si>
  <si>
    <t>IO DIURNO</t>
  </si>
  <si>
    <t>05.022.0030-A</t>
  </si>
  <si>
    <t>05.022.0031-0</t>
  </si>
  <si>
    <t>URA DE ATE 10CM,INCLUSIVE COLETA DO MATERIAL FRESADO EM CAMI</t>
  </si>
  <si>
    <t>NHAO BASCULANTE,EXCLUSIVE TRANSPORTE PARA FORA DO CANTEIRO D</t>
  </si>
  <si>
    <t>E OBRA(VIDE FAMILIA 04.005).O ITEM INCLUI MAO-DE-OBRA COM AD</t>
  </si>
  <si>
    <t>ICIONAL NOTURNO</t>
  </si>
  <si>
    <t>05.022.0031-A</t>
  </si>
  <si>
    <t>05.022.0033-0</t>
  </si>
  <si>
    <t>M AREAS SEM INTERFERENCIA,COM ESPESSURA DE ATE 10CM,INCLUSIV</t>
  </si>
  <si>
    <t>E COLETA DO MATERIAL FRESADO EM CAMINHAO BASCULANTE,EXCLUSIV</t>
  </si>
  <si>
    <t>E TRANSPORTE PARA FORA DO CANTEIRO DE OBRA(VIDE FAMILIA 04.0</t>
  </si>
  <si>
    <t>05).O ITEM INCLUI MAO-DE-OBRA COM HORARIO DIURNO</t>
  </si>
  <si>
    <t>05.022.0033-A</t>
  </si>
  <si>
    <t>05.022.0035-0</t>
  </si>
  <si>
    <t>CORTE MECANICO COM MAQUINA FRESADORA, EM CONCRETO ASFALTICO,</t>
  </si>
  <si>
    <t>EM AREAS SEM INTERFERENCIA,COM ESPESSURA DE ATE 10CM,INCLUSI</t>
  </si>
  <si>
    <t>VE COLETA DO MATERIAL FRESADO EM CAMINHAO BASCULANTE,EXCLUSI</t>
  </si>
  <si>
    <t>VE TRANSPORTE PARA FORA DO CANTEIRO DE OBRA(VIDE FAMILIA 04.</t>
  </si>
  <si>
    <t>005).O ITEM INCLUI MAO-DE-OBRA COM ADICIONAL NOTURNO</t>
  </si>
  <si>
    <t>05.022.0035-A</t>
  </si>
  <si>
    <t>05.025.0025-1</t>
  </si>
  <si>
    <t>SOLDA DE TOPO,DESCENDENTE,EM CHAPA DE ACO CHANFRADA DE 3/16"</t>
  </si>
  <si>
    <t> DE ESPESSURA,PARA SERVICO DE ASSENTAMENTO DE TUBULACAO OU P</t>
  </si>
  <si>
    <t>ECA DE ACO,UTILIZANDO CONVERSOR MOVIDO A OLEO DIESEL</t>
  </si>
  <si>
    <t>05.025.0025-B</t>
  </si>
  <si>
    <t>05.025.0026-0</t>
  </si>
  <si>
    <t>ECA DE ACO,UTILIZANDO MAQUINA DE SOLDA ELETROMOTORIZADA</t>
  </si>
  <si>
    <t>05.025.0026-A</t>
  </si>
  <si>
    <t>05.025.0027-1</t>
  </si>
  <si>
    <t>SOLDA DE TOPO,DESCENDENTE,EM CHAPA DE ACO CHANFRADA DE 1/4"</t>
  </si>
  <si>
    <t>DE ESPESSURA,PARA SERVICO DE ASSENTAMENTO DE TUBULACAO OU PE</t>
  </si>
  <si>
    <t>CA DE ACO,UTILIZANDO CONVERSOR MOVIDO A OLEO DIESEL</t>
  </si>
  <si>
    <t>05.025.0027-B</t>
  </si>
  <si>
    <t>05.025.0028-0</t>
  </si>
  <si>
    <t>CA DE ACO,UTILIZANDO MAQUINA DE SOLDA ELETROMOTORIZADA</t>
  </si>
  <si>
    <t>05.025.0028-A</t>
  </si>
  <si>
    <t>05.025.0029-1</t>
  </si>
  <si>
    <t>SOLDA DE TOPO,DESCENDENTE,EM CHAPA DE ACO CHANFRADA DE 5/16"</t>
  </si>
  <si>
    <t>05.025.0029-B</t>
  </si>
  <si>
    <t>05.025.0030-0</t>
  </si>
  <si>
    <t>05.025.0030-A</t>
  </si>
  <si>
    <t>05.025.0031-1</t>
  </si>
  <si>
    <t>SOLDA DE TOPO,DESCENDENTE,EM CHAPA DE ACO CHANFRADA DE 3/8"</t>
  </si>
  <si>
    <t>05.025.0031-B</t>
  </si>
  <si>
    <t>05.025.0032-0</t>
  </si>
  <si>
    <t>05.025.0032-A</t>
  </si>
  <si>
    <t>05.025.0033-1</t>
  </si>
  <si>
    <t>SOLDA DE TOPO,DESCENDENTE,EM CHAPA DE ACO CHANFRADA DE 1/2"</t>
  </si>
  <si>
    <t>05.025.0033-B</t>
  </si>
  <si>
    <t>05.025.0034-0</t>
  </si>
  <si>
    <t>05.025.0034-A</t>
  </si>
  <si>
    <t>05.025.0035-1</t>
  </si>
  <si>
    <t>SOLDA DE TOPO,DESCENDENTE,EM CHAPA DE ACO CHANFRADA DE 5/8"</t>
  </si>
  <si>
    <t>05.025.0035-B</t>
  </si>
  <si>
    <t>05.025.0036-0</t>
  </si>
  <si>
    <t>05.025.0036-A</t>
  </si>
  <si>
    <t>05.025.0041-1</t>
  </si>
  <si>
    <t>SOLDA DE TOPO,DESCENDENTE,EM CHAPA ACO CHANFRADA A 30°,DE 1/</t>
  </si>
  <si>
    <t>4" DE ESPESSURA,UTILIZANDO CONVERSOR ELETROMOTORIZADO,E ADMI</t>
  </si>
  <si>
    <t>TINDO UM TEMPO PRODUTIVO DE 75%</t>
  </si>
  <si>
    <t>05.025.0041-B</t>
  </si>
  <si>
    <t>05.025.0042-0</t>
  </si>
  <si>
    <t>SOLDA DE TOPO,DESCENDENTE,EM CHAPA DE ACO CHANFRADA A 30°,DE</t>
  </si>
  <si>
    <t> 1/4" DE ESPESSURA,UTILIZANDO MAQUINA DE SOLDA A OLEO DIESEL</t>
  </si>
  <si>
    <t>05.025.0042-A</t>
  </si>
  <si>
    <t>05.025.0043-1</t>
  </si>
  <si>
    <t> 5/16" DE ESPESSURA,UTILIZANDO CONVERSOR ELETROMOTORIZADO,E</t>
  </si>
  <si>
    <t>ADMITINDO UM TEMPO PRODUTIVO DE 75%</t>
  </si>
  <si>
    <t>05.025.0043-B</t>
  </si>
  <si>
    <t>05.025.0044-0</t>
  </si>
  <si>
    <t> 5/16" DE ESPESSURA,UTILIZANDO MAQUINA DE SOLDA A OLEO DIESE</t>
  </si>
  <si>
    <t>05.025.0044-A</t>
  </si>
  <si>
    <t>05.025.0045-1</t>
  </si>
  <si>
    <t> 3/8" DE ESPESSURA,UTILIZANDO CONVERSOR ELETROMOTORIZADO,E A</t>
  </si>
  <si>
    <t>DMITINDO UM TEMPO PRODUTIVO DE 75%</t>
  </si>
  <si>
    <t>05.025.0045-B</t>
  </si>
  <si>
    <t>05.025.0046-0</t>
  </si>
  <si>
    <t> 3/8" DE ESPESSURA,UTILIZANDO MAQUINA DE SOLDA A OLEO DIESEL</t>
  </si>
  <si>
    <t>05.025.0046-A</t>
  </si>
  <si>
    <t>05.025.0047-1</t>
  </si>
  <si>
    <t> 1/2" DE ESPESSURA,UTILIZANDO CONVERSOR ELETROMOTORIZADO,E A</t>
  </si>
  <si>
    <t>05.025.0047-B</t>
  </si>
  <si>
    <t>05.025.0048-0</t>
  </si>
  <si>
    <t> 1/2" DE ESPESSURA,UTILIZANDO MAQUINA DE SOLDA A OLEO DIESEL</t>
  </si>
  <si>
    <t>05.025.0048-A</t>
  </si>
  <si>
    <t>05.025.0049-0</t>
  </si>
  <si>
    <t>SOLDA DE TOPO EM VERGALHOES DE ACO,COM DIAMETRO DE 1/4"</t>
  </si>
  <si>
    <t>05.025.0049-A</t>
  </si>
  <si>
    <t>05.025.0050-0</t>
  </si>
  <si>
    <t>SOLDA DE TOPO EM VERGALHOES DE ACO,COM DIAMETRO DE 3/8"</t>
  </si>
  <si>
    <t>05.025.0050-A</t>
  </si>
  <si>
    <t>05.025.0051-0</t>
  </si>
  <si>
    <t>SOLDA DE TOPO EM VERGALHOES DE ACO,COM DIAMETRO DE 1/2"</t>
  </si>
  <si>
    <t>05.025.0051-A</t>
  </si>
  <si>
    <t>05.025.0052-0</t>
  </si>
  <si>
    <t>SOLDA DE TOPO EM VERGALHOES DE ACO,COM DIAMETRO DE 5/8"</t>
  </si>
  <si>
    <t>05.025.0052-A</t>
  </si>
  <si>
    <t>05.025.0053-0</t>
  </si>
  <si>
    <t>SOLDA DE TOPO EM VERGALHOES DE ACO,COM DIAMETRO DE 1"</t>
  </si>
  <si>
    <t>05.025.0053-A</t>
  </si>
  <si>
    <t>05.026.0001-0</t>
  </si>
  <si>
    <t>CORTE COM MACARICO MANUAL DE OXIACETILENO,EM CHAPA DE ACO NA</t>
  </si>
  <si>
    <t> ESPESSURA DE 1/4"</t>
  </si>
  <si>
    <t>05.026.0001-A</t>
  </si>
  <si>
    <t>05.026.0002-0</t>
  </si>
  <si>
    <t> ESPESSURA DE 5/16"</t>
  </si>
  <si>
    <t>05.026.0002-A</t>
  </si>
  <si>
    <t>05.026.0003-0</t>
  </si>
  <si>
    <t> ESPESSURA DE 3/8"</t>
  </si>
  <si>
    <t>05.026.0003-A</t>
  </si>
  <si>
    <t>05.026.0004-0</t>
  </si>
  <si>
    <t> ESPESSURA DE 1/2"</t>
  </si>
  <si>
    <t>05.026.0004-A</t>
  </si>
  <si>
    <t>05.027.0001-0</t>
  </si>
  <si>
    <t>SOLDA DE TOPO,EM TUBOS DE ACO GALVANIZADO NO DIAMETRO DE 1/2</t>
  </si>
  <si>
    <t>",UTILIZANDO CONVERSOR ELETRICO,INCLUSIVE CORTE E/OU CHANFRO</t>
  </si>
  <si>
    <t> DAS EXTREMIDADES</t>
  </si>
  <si>
    <t>05.027.0001-A</t>
  </si>
  <si>
    <t>05.027.0003-0</t>
  </si>
  <si>
    <t>SOLDA DE TOPO,EM TUBOS DE ACO GALVANIZADO NO DIAMETRO DE 3/4</t>
  </si>
  <si>
    <t>05.027.0003-A</t>
  </si>
  <si>
    <t>05.027.0005-0</t>
  </si>
  <si>
    <t>SOLDA DE TOPO,EM TUBOS DE ACO GALVANIZADO NO DIAMETRO DE 1",</t>
  </si>
  <si>
    <t>UTILIZANDO CONVERSOR ELETRICO,INCLUSIVE CORTE E/OU CHANFRO D</t>
  </si>
  <si>
    <t>AS EXTREMIDADES</t>
  </si>
  <si>
    <t>05.027.0005-A</t>
  </si>
  <si>
    <t>05.027.0007-0</t>
  </si>
  <si>
    <t>SOLDA DE TOPO,EM TUBOS DE ACO GALVANIZADO NO DIAMETRO DE 1.1</t>
  </si>
  <si>
    <t>/4",UTILIZANDO CONVERSOR ELETRICO,INCLUSIVE CORTE E/OU CHANF</t>
  </si>
  <si>
    <t>RO DAS EXTREMIDADES</t>
  </si>
  <si>
    <t>05.027.0007-A</t>
  </si>
  <si>
    <t>05.027.0009-0</t>
  </si>
  <si>
    <t>SOLDO DO TOPO,EM TUBOS DE ACO GALVANIZADO NO DIAMETRO DE 1.1</t>
  </si>
  <si>
    <t>/2",UTILIZANDO CONVERSOR ELETRICO,INCLUSIVE CORTE E/OU CHANF</t>
  </si>
  <si>
    <t>05.027.0009-A</t>
  </si>
  <si>
    <t>05.027.0011-0</t>
  </si>
  <si>
    <t>SOLDA DE TOPO,EM TUBOS DE ACO GALVANIZADO NO DIAMETRO DE 2",</t>
  </si>
  <si>
    <t>05.027.0011-A</t>
  </si>
  <si>
    <t>05.028.0001-0</t>
  </si>
  <si>
    <t>ALUGUEL PRODUTIVO DE BROCA DE METAL DURO,TIPO K-12/40,COM CO</t>
  </si>
  <si>
    <t>MPRIMENTO DE 0,80M,PARA PERFURATRIZ PNEUMATICA</t>
  </si>
  <si>
    <t>05.028.0001-A</t>
  </si>
  <si>
    <t>05.028.0002-0</t>
  </si>
  <si>
    <t>ALUGUEL PRODUTIVO DE BROCA DE METAL DURO,TIPO K-12/39,COM CO</t>
  </si>
  <si>
    <t>MPRIMENTO DE 1,60M,PARA PERFURATRIZ PNEUMATICA</t>
  </si>
  <si>
    <t>05.028.0002-A</t>
  </si>
  <si>
    <t>05.028.0003-0</t>
  </si>
  <si>
    <t>ALUGUEL PRODUTIVO DE BROCA DE METAL DURO,TIPO K-12/38,COM CO</t>
  </si>
  <si>
    <t>MPRIMENTO DE 2,40M,PARA PERFURATRIZ PNEUMATICA</t>
  </si>
  <si>
    <t>05.028.0003-A</t>
  </si>
  <si>
    <t>05.028.0004-0</t>
  </si>
  <si>
    <t>ALUGUEL PRODUTIVO DE BROCA DE METAL DURO,TIPO K-12/37,COM CO</t>
  </si>
  <si>
    <t>MPRIMENTO DE 3,20M,PARA PERFURATRIZ PNEUMATICA</t>
  </si>
  <si>
    <t>05.028.0004-A</t>
  </si>
  <si>
    <t>05.028.0005-0</t>
  </si>
  <si>
    <t>ALUGUEL PRODUTIVO DE BROCA DE METAL DURO,TIPO K-12/36,COM CO</t>
  </si>
  <si>
    <t>MPRIMENTO DE 4,00M,PARA PERFURATRIZ PNEUMATICA</t>
  </si>
  <si>
    <t>05.028.0005-A</t>
  </si>
  <si>
    <t>05.028.0006-0</t>
  </si>
  <si>
    <t>ALUGUEL PRODUTIVO DE BROCA DE METAL DURO,TIPO K-12/35,COM CO</t>
  </si>
  <si>
    <t>MPRIMENTO DE 4,80M,PARA PERFURATRIZ PNEUMATICA</t>
  </si>
  <si>
    <t>05.028.0006-A</t>
  </si>
  <si>
    <t>05.028.0007-0</t>
  </si>
  <si>
    <t>ALUGUEL PRODUTIVO DE BROCA DE METAL DURO,TIPO K-12/34,COM CO</t>
  </si>
  <si>
    <t>MPRIMENTO DE 5,60M,PARA PERFURATRIZ PNEUMATICA</t>
  </si>
  <si>
    <t>05.028.0007-A</t>
  </si>
  <si>
    <t>05.028.0008-0</t>
  </si>
  <si>
    <t>ALUGUEL PRODUTIVO DE BROCA DE METAL DURO,TIPO K-12/33,COM CO</t>
  </si>
  <si>
    <t>MPRIMENTO DE 6,40M,PARA PERFURATRIZ PNEUMATICA</t>
  </si>
  <si>
    <t>05.028.0008-A</t>
  </si>
  <si>
    <t>05.030.0001-0</t>
  </si>
  <si>
    <t>ALUGUEL,POR HORA E POR DAM,DE MANGUEIRA PARA AR COMPRIMIDO,2</t>
  </si>
  <si>
    <t> LONAS,DIAMETRO DE 3/4"</t>
  </si>
  <si>
    <t>HXDAM</t>
  </si>
  <si>
    <t>05.030.0001-A</t>
  </si>
  <si>
    <t>05.030.0005-0</t>
  </si>
  <si>
    <t>ALUGUEL,POR HORA E POR DAM,SENDO MANGUEIRA DE PVC FLEXIVEL,S</t>
  </si>
  <si>
    <t>UCCAO GRAFITE(SUPERPESADA),COM DIAMETRO DE 4",PARA BOMBA CEN</t>
  </si>
  <si>
    <t>TRIFUGA</t>
  </si>
  <si>
    <t>05.030.0005-A</t>
  </si>
  <si>
    <t>05.032.0001-0</t>
  </si>
  <si>
    <t>ESCORAMENTO DE POSTE DE CONCRETO OU METALICO</t>
  </si>
  <si>
    <t>05.032.0001-A</t>
  </si>
  <si>
    <t>05.033.0001-0</t>
  </si>
  <si>
    <t>ENCHIMENTO DE VAO SOBRE ABOBADA DE TUNEL,COM PEDRA-DE-MAO JO</t>
  </si>
  <si>
    <t>GADA,INCLUSIVE FORNECIMENTO DESTA</t>
  </si>
  <si>
    <t>05.033.0001-A</t>
  </si>
  <si>
    <t>05.033.0002-0</t>
  </si>
  <si>
    <t>ENCHIMENTO DE VAO SOBRE ABOBADA DE TUNEL,COM PEDRA-DE-MAO AR</t>
  </si>
  <si>
    <t>RUMADA,INCLUSIVE FORNECIMENTO DESTA</t>
  </si>
  <si>
    <t>05.033.0002-A</t>
  </si>
  <si>
    <t>05.033.0003-0</t>
  </si>
  <si>
    <t>ARRUMACAO DE MATERIAL ROCHOSO,EM BLOCOS DE ATE 15KG,EM PILHA</t>
  </si>
  <si>
    <t>S REGULARES,REFERINDO-SE O CUSTO AO MATERIAL SOLTO,EXCLUSIVE</t>
  </si>
  <si>
    <t> ESTE</t>
  </si>
  <si>
    <t>05.033.0003-A</t>
  </si>
  <si>
    <t>05.035.0001-0</t>
  </si>
  <si>
    <t>CERCA DE VEDACAO DE TERRENO COM MOIROES DE MADEIRA DE LEI DE</t>
  </si>
  <si>
    <t> 3"X3",COM 2,00M DE ALTURA LIVRE E 0,50M ENTERRADOS,ESPACADO</t>
  </si>
  <si>
    <t>S DE 3,00M,COM 7 FIOS CORRIDOS DE ARAME FARPADO Nº14.FORNECI</t>
  </si>
  <si>
    <t>05.035.0001-A</t>
  </si>
  <si>
    <t>05.035.0002-0</t>
  </si>
  <si>
    <t> 3"X3",COM 1,50M DE ALTURA LIVRE E 0,50M ENTERRADOS,ESPACADO</t>
  </si>
  <si>
    <t>S DE 3,00M,COM 5 FIOS CORRIDOS DE ARAME FARPADO Nº14.FORNECI</t>
  </si>
  <si>
    <t>05.035.0002-A</t>
  </si>
  <si>
    <t>05.035.0003-0</t>
  </si>
  <si>
    <t>CERCA DE VEDACAO ESTRUTURADA EM PECAS DE MADEIRA DE 3"X3",FO</t>
  </si>
  <si>
    <t>RMANDO QUADROS DE 2,00X2,00M,COM TRAVESSA INFERIOR A 12,5CM</t>
  </si>
  <si>
    <t>DO SOLO,REVESTIDOS COM TELA GALVANIZADA DE ARAME Nº12,COM MA</t>
  </si>
  <si>
    <t>LHA LOSANGO DE 8X8CM,SENDO O MADEIRAMENTO PINTADO COM DUAS D</t>
  </si>
  <si>
    <t>EMAOS DE IMUNIZANTE FUNGICIDA A BASE DE OLEO DE CREOSOTO,ANT</t>
  </si>
  <si>
    <t>ES DA COLOCACAO.FORNECIMENTO E COLOCACAO</t>
  </si>
  <si>
    <t>05.035.0003-A</t>
  </si>
  <si>
    <t>05.035.0004-0</t>
  </si>
  <si>
    <t>CERCA CONSTRUIDA COM MOIROES RETOS DE CONCRETO ARMADO,SECAO</t>
  </si>
  <si>
    <t>RETANGULAR 0,10X0,12M E COMPRIMENTO DE 2,50M,ESPACADOS DE 3,</t>
  </si>
  <si>
    <t>00M,CRAVADOS 0,50M NO SOLO,COM 5 FIOS CORRIDOS DE ARAME LISO</t>
  </si>
  <si>
    <t> GALVANIZADO Nº12.FORNECIMENTO E COLOCACAO</t>
  </si>
  <si>
    <t>05.035.0004-A</t>
  </si>
  <si>
    <t>05.035.0005-0</t>
  </si>
  <si>
    <t>00M,CRAVADOS 0,50M NO SOLO,COM 8 FIOS CORRIDOS DE ARAME FARP</t>
  </si>
  <si>
    <t>ADO Nº14.FORNECIMENTO E COLOCACAO</t>
  </si>
  <si>
    <t>05.035.0005-A</t>
  </si>
  <si>
    <t>05.035.0006-0</t>
  </si>
  <si>
    <t>EM "T" COM APROXIMADAMENTE 0,13X0,14M DE BASE,0,10X0,10M DE</t>
  </si>
  <si>
    <t>PONTA E ALTURA DE 2,90M,MAIS 0,44M DE PONTA INCLINADA,ESPACO</t>
  </si>
  <si>
    <t>S DE 3,00M,CRAVADOS 0,50M NO SOLO,COM 11 FIOS CORRIDOS DE AR</t>
  </si>
  <si>
    <t>AME LISO GALVANIZADO Nº12.FORNECIMENTO E COLOCACAO</t>
  </si>
  <si>
    <t>05.035.0006-A</t>
  </si>
  <si>
    <t>05.035.0007-0</t>
  </si>
  <si>
    <t>CERCA CONSTRUIDA C/MOIROES CONCRETO ARMADO,SECAO "T",0,13X0,</t>
  </si>
  <si>
    <t>14M DE BASE,0,10X0,10M DE PONTA E ALTURA DE 2,90 MAIS 0,44M</t>
  </si>
  <si>
    <t>DE PONTA INCLINADA,ESPACADOS 2,00M,CRAVADOS 0,50M NO SOLO,MO</t>
  </si>
  <si>
    <t>IROES ESTICADORES C/ESCORAS A CADA 8 MOIROES E NAS MUDANCAS</t>
  </si>
  <si>
    <t>DE DIRECAO,COM 9 FIADAS DE ARAME FARPADO Nº14,INCL.ESCAVACAO</t>
  </si>
  <si>
    <t>,REATERRO E FUNDACOES CONCRETO SIMPLES FCK10MPA.FORN.E COLOC</t>
  </si>
  <si>
    <t>05.035.0007-A</t>
  </si>
  <si>
    <t>05.035.0008-0</t>
  </si>
  <si>
    <t>0M CRAVADOS 0,50M NO SOLO,COM 8 FIOS CORRIDOS DE ARAME FARPA</t>
  </si>
  <si>
    <t>DO Nº14,INCLUSIVE MOIROES ESTICADORES COM ESCORAS A CADA 7 M</t>
  </si>
  <si>
    <t>OIROES,ESCAVACAO,REATERRO E FUNDACOES EM CONCRETO SIMPLES FC</t>
  </si>
  <si>
    <t>K10MPA.FORNECIMENTO E COLOCACAO</t>
  </si>
  <si>
    <t>05.035.0008-A</t>
  </si>
  <si>
    <t>05.035.0009-0</t>
  </si>
  <si>
    <t>CERCA CONSTRUIDA C/MOIRAO DE PONTA INCLINADA DE SECAO "T",CO</t>
  </si>
  <si>
    <t>M ALTURA UTIL DE 2,50M E 0,70M CRAVADO NO SOLO C/CONCRETO FC</t>
  </si>
  <si>
    <t>K 15MPA,ESPACADOS DE 3,00M,FECHAMENTO COM TELA DE ARAME,MALH</t>
  </si>
  <si>
    <t>A 8X8CM,#10,FIXADA COM ARAME GALVANIZADO Nº6 E 3(TRES) FIOS</t>
  </si>
  <si>
    <t>DE ARAME FARPADO NA PARTE SUPERIOR,INCL.MURETA DE CONCRETO C</t>
  </si>
  <si>
    <t>ICLOPICO E TODOS OS MATERIAIS.FORN.E COLOC.</t>
  </si>
  <si>
    <t>05.035.0009-A</t>
  </si>
  <si>
    <t>05.035.0010-0</t>
  </si>
  <si>
    <t>CERCA DIVISORIA COM MOIROES DE MADEIRA DE LEI DE 3"X3",COM 2</t>
  </si>
  <si>
    <t>,00M DE ALTURA LIVRE,0,50M ENTERRADOS,ESPACADOS DE 3,00M,COM</t>
  </si>
  <si>
    <t> 4 FIOS DE ARAME FARPADO.FORNECIMENTO E COLOCACAO</t>
  </si>
  <si>
    <t>05.035.0010-A</t>
  </si>
  <si>
    <t>05.035.0011-0</t>
  </si>
  <si>
    <t>CERCA DIVISORIA C/ALT.UTIL 2,50M,ALT.2,00M EM TELA ARAME 16</t>
  </si>
  <si>
    <t>PLAST.MALHA 3/4",P/SUPERIOR C/4 FIADAS ARAME FARP.Nº14,FIX.M</t>
  </si>
  <si>
    <t>OIROES CONCR.ARMADO,SECAO "T" 0,13X0,14M BASE,0,10X0,10M PON</t>
  </si>
  <si>
    <t>TA E COMPRIMENTO RETO 2,90M,MAIS 0,44M PONTA INCL.ESPACADOS</t>
  </si>
  <si>
    <t>2,50M,CRAVADOS 0,80M SOLO,MOIROES ESTICADORES C/ESCORAS A CA</t>
  </si>
  <si>
    <t>DA 7,5M,INCLUSIVE ESC.REAT.FUND.FCK=10MPA.FORN.E COLOCACAO</t>
  </si>
  <si>
    <t>05.035.0011-A</t>
  </si>
  <si>
    <t>05.035.0012-0</t>
  </si>
  <si>
    <t>CERCA CONSTRUIDA C/MOIROES CONCRETO ARMADO,SECAO "T",C/PONTA</t>
  </si>
  <si>
    <t> INCLINADA,0,13X0,14M DE BASE,0,10X0,10M DE PONTA E COMPRIME</t>
  </si>
  <si>
    <t>NTO RETO DE 2,90M MAIS 0,44M DE PONTA INCLINADA,ESPACADOS 3,</t>
  </si>
  <si>
    <t>00M,CRAVADOS 0,50M SOLO,MOIROES ESTICADORES C/ESCORAS A CADA</t>
  </si>
  <si>
    <t> 8 MOIROES E NAS MUDANCAS DE DIRECAO,C/9 FIADAS ARAME FARPAD</t>
  </si>
  <si>
    <t>O Nº14,INCL.ESCAV.REAT.E FUND.CONCR.SIMPLES.FORN.E COLOCACAO</t>
  </si>
  <si>
    <t>05.035.0012-A</t>
  </si>
  <si>
    <t>05.035.0013-0</t>
  </si>
  <si>
    <t>CERCA DE SARRAFOS VERTICAIS DE MADEIRA DE LEI,2X4CM,E 120CM</t>
  </si>
  <si>
    <t>DE ALTURA,PREGADOS SOBRE SARRAFOS HORIZONTAIS DE 5X5CM,A CAD</t>
  </si>
  <si>
    <t>A 8CM,CENTRO A CENTRO,APOIADOS SOBRE MONTANTES DE 7,5X7,5CM,</t>
  </si>
  <si>
    <t>ESPACADOS DE 2,00M.FORNECIMENTO E COLOCACAO</t>
  </si>
  <si>
    <t>05.035.0013-A</t>
  </si>
  <si>
    <t>05.035.0015-0</t>
  </si>
  <si>
    <t>CERCA DE ARAME FARPADO,CONSTITUIDA DE 4 FIOS DE ARAME GALVAN</t>
  </si>
  <si>
    <t>IZADO,DE 2MM DE ESPESSURA,EXCLUSIVE ESTICADORES E POSTES.FOR</t>
  </si>
  <si>
    <t>05.035.0015-A</t>
  </si>
  <si>
    <t>05.035.0016-0</t>
  </si>
  <si>
    <t>IZADO,DE 2MM DE ESPESSURA,INCLUSIVE FORNECIMENTO E ASSENTAME</t>
  </si>
  <si>
    <t>NTO DE MOIROES DE CONCRETO ARMADO(CADA 3,00M),FUNDIDOS NO LO</t>
  </si>
  <si>
    <t>CAL E ESTICADORES(CADA 48,00M E NOS DESVIOS)</t>
  </si>
  <si>
    <t>05.035.0016-A</t>
  </si>
  <si>
    <t>05.035.0019-0</t>
  </si>
  <si>
    <t>CERCA DIVISORIA EM MADEIRA DE REFLORESTAMENTO,TRATADA,MODULO</t>
  </si>
  <si>
    <t> DE 12,30M,COM DIAMETRO DE 0,15M,ALTURA VARIAVEL DE 1M A 1,5</t>
  </si>
  <si>
    <t>0M LIVRE,1M ENTERRADO,ESPACADOS DE 1,35M COM 5 FIOS CORRIDOS</t>
  </si>
  <si>
    <t> DE ARAME GALVANIZADO Nº12(MODULO)</t>
  </si>
  <si>
    <t>05.035.0019-A</t>
  </si>
  <si>
    <t>05.035.0020-0</t>
  </si>
  <si>
    <t>CERCA DE ARAME FARPADO Nº14 COM 4 FIOS FIXADOS EM CANTONEIRA</t>
  </si>
  <si>
    <t>S DE ACO DE 2.1/2"X2.1/2",FINCADAS SOBRE MURO EXISTENTE A CA</t>
  </si>
  <si>
    <t>DA 2,00M,COM 1,00M DE ALTURA UTIL,INCLUSIVE PINTURA DOS PERF</t>
  </si>
  <si>
    <t>IS E ANDAIME</t>
  </si>
  <si>
    <t>05.035.0020-A</t>
  </si>
  <si>
    <t>05.035.0021-0</t>
  </si>
  <si>
    <t>CERCA DE ARAME FARPADO Nº14 COM 6 FIOS FIXADOS EM CANTONEIRA</t>
  </si>
  <si>
    <t>DA 2,00M,COM 1,50M DE ALTURA UTIL,INCLUSIVE PINTURA DOS PERF</t>
  </si>
  <si>
    <t>05.035.0021-A</t>
  </si>
  <si>
    <t>05.035.0025-0</t>
  </si>
  <si>
    <t>ARAME FARPADO COLOCADO,INCLUSIVE ARAME LISO GALVANIZADO PARA</t>
  </si>
  <si>
    <t> AMARRACAO,MEDIDO PELO PESO INCORPORADO DE ARAME FARPADO.FOR</t>
  </si>
  <si>
    <t>05.035.0025-A</t>
  </si>
  <si>
    <t>05.038.0001-0</t>
  </si>
  <si>
    <t>MURO DE CONCRETO PRE-MOLDADO COM 1,80M DE ALTURA,COM MONTANT</t>
  </si>
  <si>
    <t>ES ESPACADOS DE 2,00M,COM ACABAMENTO NA PARTE SUPERIOR,INCLU</t>
  </si>
  <si>
    <t>SIVE ESCAVACAO,REATERRO E FUNDACOES EM CONCRETO</t>
  </si>
  <si>
    <t>05.038.0001-A</t>
  </si>
  <si>
    <t>05.039.0001-0</t>
  </si>
  <si>
    <t>BARREIRA DE PROTECAO PERIMETRAL,TIPO OURICO,EM ACO INOXIDAVE</t>
  </si>
  <si>
    <t>L.FORNECIMENTO E COLOCACAO</t>
  </si>
  <si>
    <t>05.039.0001-A</t>
  </si>
  <si>
    <t>05.039.0005-0</t>
  </si>
  <si>
    <t>BARREIRA DE PROTECAO,TIPO CONCERTINA,COM DIAMETRO DE ESPIRAL</t>
  </si>
  <si>
    <t> 450MM,MODELO SIMPLES,LAMINAS DE 30MM COM 54 ESPIRAIS E 22 L</t>
  </si>
  <si>
    <t>AMINAS POR ESPIRAIS,FIO 3MM EM ACO GALVANIZADO.FORNECIMENTO</t>
  </si>
  <si>
    <t>E COLOCACAO</t>
  </si>
  <si>
    <t>05.039.0005-A</t>
  </si>
  <si>
    <t>05.039.0010-0</t>
  </si>
  <si>
    <t> 450MM,MODELO DUPLO,LAMINAS DE 30MM COM 54 ESPIRAIS E 22 LAM</t>
  </si>
  <si>
    <t>INAS POR ESPIRAS,FIO DE 3MM EM ACO GALVANIZADO,3 CHIPS POR E</t>
  </si>
  <si>
    <t>SPIRAL.FORNECIMENTO E COLOCACAO</t>
  </si>
  <si>
    <t>05.039.0010-A</t>
  </si>
  <si>
    <t>05.040.0870-0</t>
  </si>
  <si>
    <t>RASPAGEM,CALAFETACAO E ENCERAMENTO DE PISO DE TACOS COMUNS O</t>
  </si>
  <si>
    <t>U SOALHO DE MADEIRA,COM UMA DEMAO DE CERA</t>
  </si>
  <si>
    <t>05.040.0870-A</t>
  </si>
  <si>
    <t>05.041.0875-0</t>
  </si>
  <si>
    <t>RASPAGEM,CALAFETACAO E APLICACAO DE TRES DEMAOS DE RESINA LI</t>
  </si>
  <si>
    <t>QUIDA A BASE DE UREIA-FORMOL,EM TACOS OU SOALHO DE MADEIRA</t>
  </si>
  <si>
    <t>05.041.0875-A</t>
  </si>
  <si>
    <t>05.042.0880-0</t>
  </si>
  <si>
    <t>ENCERAMENTO DE PISO DE QUALQUER NATUREZA,UMA DEMAO</t>
  </si>
  <si>
    <t>05.042.0880-A</t>
  </si>
  <si>
    <t>05.042.0881-0</t>
  </si>
  <si>
    <t>ENCERAMENTO DE ROPADE DE QUALQUER NATUREZA,UMA DEMAO</t>
  </si>
  <si>
    <t>05.042.0881-A</t>
  </si>
  <si>
    <t>05.042.0882-0</t>
  </si>
  <si>
    <t>ENCERAMENTO DE DEGRAU DE QUALQUER NATUREZA,UMA DEMAO</t>
  </si>
  <si>
    <t>05.042.0882-A</t>
  </si>
  <si>
    <t>05.050.0001-0</t>
  </si>
  <si>
    <t>PLACA DE INAUGURACAO EM ALUMINIO,MEDINDO 0,40X0,60M,COM 1MM</t>
  </si>
  <si>
    <t>DE ESPESSURA,COM INSCRICAO EM PLOTTER.FORNECIMENTO E COLOCAC</t>
  </si>
  <si>
    <t>05.050.0001-A</t>
  </si>
  <si>
    <t>05.050.0003-0</t>
  </si>
  <si>
    <t>PLACA DE INAUGURACAO EM ALUMINIO FUNDIDO(DURALUMINIO),MEDIND</t>
  </si>
  <si>
    <t>O 0,40X0,60M,COM 6MM DE ESPESSURA,EM ALTO RELEVO.FORNECIMENT</t>
  </si>
  <si>
    <t>O E COLOCACAO</t>
  </si>
  <si>
    <t>05.050.0003-A</t>
  </si>
  <si>
    <t>05.050.0008-0</t>
  </si>
  <si>
    <t>PLACA DE INAUGURACAO EM BRONZE COM AS DIMENSOES DE 0,35X0,50</t>
  </si>
  <si>
    <t>M.FORNECIMENTO E COLOCACAO</t>
  </si>
  <si>
    <t>05.050.0008-A</t>
  </si>
  <si>
    <t>05.051.0010-0</t>
  </si>
  <si>
    <t>PLACA DE INAUGURACAO EM LATAO COM ESPESSURA MINIMA DE 3MM,GR</t>
  </si>
  <si>
    <t>AVACAO POSITIVA E NEGATIVA,ACABAMENTO NAS BORDAS POR ABRASAO</t>
  </si>
  <si>
    <t>,GRAVADA COM PINTURA NAS LOGOMARCAS PELO SISTEMA DE EXPOSICA</t>
  </si>
  <si>
    <t>O DE LUZ,FIXADAS COM PARAFUSOS COM ACABAMENTO DAS CABECAS EM</t>
  </si>
  <si>
    <t> LATAO,INCLUSIVE CORTINA DE VELUDO PARA DESCERRAMENTO COM FI</t>
  </si>
  <si>
    <t>TA DE CETIM.FORNECIMENTO E COLOCACAO</t>
  </si>
  <si>
    <t>CM2</t>
  </si>
  <si>
    <t>05.051.0010-A</t>
  </si>
  <si>
    <t>05.054.0001-0</t>
  </si>
  <si>
    <t>PLACA DE ACRILICO PARA IDENTIFICACAO DE SALAS,MEDINDO 8X25CM</t>
  </si>
  <si>
    <t>,CONFORME DETALHE Nº6033/EMOP,POLIDA NAS BORDAS.FORNECIMENTO</t>
  </si>
  <si>
    <t>05.054.0001-A</t>
  </si>
  <si>
    <t>05.054.0003-0</t>
  </si>
  <si>
    <t>PLACA DE ACRILICO PARA INDICACAO DE SAIDA,MEDINDO 8X25CM,CON</t>
  </si>
  <si>
    <t>FORME DETALHE Nº 6033/EMOP,POLIDA NAS BORDAS.FORNECIMENTO E</t>
  </si>
  <si>
    <t>COLOCACAO</t>
  </si>
  <si>
    <t>05.054.0003-A</t>
  </si>
  <si>
    <t>05.054.0015-0</t>
  </si>
  <si>
    <t>PLACA DE ACRILICO,DESENHADA,INDICANDO SANITARIO MASCULINO OU</t>
  </si>
  <si>
    <t> FEMININO,DE 39X19CM,CONFORME DETALHE Nº6035/EMOP.FORNECIMEN</t>
  </si>
  <si>
    <t>05.054.0015-A</t>
  </si>
  <si>
    <t>05.054.0025-0</t>
  </si>
  <si>
    <t>PLACA DE SINALIZACAO,CONFECCIONADA EM CHAPA DE PET 2,4MM,COM</t>
  </si>
  <si>
    <t> FUNDO,TEXTOS E SIMBOLOS EM VINIL AUTOADESIVO,COM AREA ATE</t>
  </si>
  <si>
    <t>0,75M2.FORNECIMENTO</t>
  </si>
  <si>
    <t>05.054.0025-A</t>
  </si>
  <si>
    <t>05.054.0030-0</t>
  </si>
  <si>
    <t>PLACA DE SINALIZACAO ESCOLAR,EM PS(POLIESTIRENO)COM 1MM DE E</t>
  </si>
  <si>
    <t>SPESSURA,COR CINZA CLARO,TEXTOS IMPRESSOS POSITIVOS E NEGATI</t>
  </si>
  <si>
    <t>VOS EM SILK-SCREEN NA COR LARANJA,NAS DIMENSOES DE (25X25)CM</t>
  </si>
  <si>
    <t>.FORNECIMENTO E COLOCACAO</t>
  </si>
  <si>
    <t>05.054.0030-A</t>
  </si>
  <si>
    <t>05.054.0035-0</t>
  </si>
  <si>
    <t>SPESSURA,COR CINZA CLARO,TEXTO IMPRESSOS POSITIVOS E NEGATIV</t>
  </si>
  <si>
    <t>OS EM SILK-SCREEN NA COR LARANJA,NAS DIMENSOES DE (100X30)CM</t>
  </si>
  <si>
    <t>05.054.0035-A</t>
  </si>
  <si>
    <t>05.054.0040-0</t>
  </si>
  <si>
    <t>TOTEM INFORMATIVO DIMENSOES(0,50X1,50)M,RESINA POLIESTER REF</t>
  </si>
  <si>
    <t>ORCADO C/FIBRA DE VIDRO E COREMAT,C/IMPRESSAO SERIGRAFICA OU</t>
  </si>
  <si>
    <t> POLICROMATICA DUPLA FACE AGREGADA AO MATERIAL C/UV,PRE-ACEL</t>
  </si>
  <si>
    <t>ERADO,CATALIZADO E PIGMENTADO.ESTRUTURA AMARRACAO PERFIL ACO</t>
  </si>
  <si>
    <t> CARBONO LAMINADO Nº14 E SUSTENTACAO TUBULAR VERTICAL C/1,80</t>
  </si>
  <si>
    <t>M EM TUBO ACO BITOLA 3,5" E ESP.Nº14,PROJ.FPJ.FORN.E COLOC.</t>
  </si>
  <si>
    <t>05.054.0040-A</t>
  </si>
  <si>
    <t>05.054.0045-0</t>
  </si>
  <si>
    <t>PLACAS DE IDENTIFICACAO DE MONUMENTOS HISTORICOS EM BRONZE C</t>
  </si>
  <si>
    <t>OM AS DIMENSOES DE (35X50)CM,EXCLUSIVE PEDESTAL DE CONCRETO.</t>
  </si>
  <si>
    <t>FORNECIMENTO E COLOCACAO</t>
  </si>
  <si>
    <t>05.054.0045-A</t>
  </si>
  <si>
    <t>05.054.0050-0</t>
  </si>
  <si>
    <t>OM AS DIMENSOES DE(35X50)CM,INCLUSIVE PEDESTAL DE CONCRETO.F</t>
  </si>
  <si>
    <t>ORNECIMENTO E COLOCACAO</t>
  </si>
  <si>
    <t>05.054.0050-A</t>
  </si>
  <si>
    <t>05.054.0055-0</t>
  </si>
  <si>
    <t>PLACA DE IDENTIFICACAO MONUMENTOS E/OU ARVORES NOTAVEIS(15,5</t>
  </si>
  <si>
    <t>X15)CM,ACO ESCOVADO C/IMPRESSAO EM CORROSAO A ACIDO EM BAIXO</t>
  </si>
  <si>
    <t> RELEVO,COR DOS TEXTOS EM PRETO 100% E MARCAS EM CORES,TIPOL</t>
  </si>
  <si>
    <t>OGIA OTTWA OU SIMILAR,FIXACAO SOBRE TUBO DE FERRO GALVANIZAD</t>
  </si>
  <si>
    <t>O 1.1/2" E ALTURA DE 100CM,PINTADO PRETO FOSCO,C/BANDEJA INC</t>
  </si>
  <si>
    <t>LINADA 30º C/A MESMA MEDIDA DA PLACA,PROJ.FPJ.FORN.E COLOC.</t>
  </si>
  <si>
    <t>05.054.0055-A</t>
  </si>
  <si>
    <t>05.055.0010-0</t>
  </si>
  <si>
    <t>LETRA DE ACO INOX Nº22 COM 20CM DE ALTURA.FORNECIMENTO E COL</t>
  </si>
  <si>
    <t>OCACAO</t>
  </si>
  <si>
    <t>05.055.0010-A</t>
  </si>
  <si>
    <t>05.055.0020-0</t>
  </si>
  <si>
    <t>LETRA DE LATAO COM 30CM DE ALTURA TIPO "HELVETICA MEDIUM" OU</t>
  </si>
  <si>
    <t> SIMILAR.FORNECIMENTO E COLOCACAO</t>
  </si>
  <si>
    <t>05.055.0020-A</t>
  </si>
  <si>
    <t>05.055.0022-0</t>
  </si>
  <si>
    <t>LETRA DE ACO ESCOVADO COM 30CM DE ALTURA.FORNECIMENTO E COLO</t>
  </si>
  <si>
    <t>CACAO</t>
  </si>
  <si>
    <t>05.055.0022-A</t>
  </si>
  <si>
    <t>05.055.0024-0</t>
  </si>
  <si>
    <t>LETRA DE ACO ESCOVADO COM 40CM DE ALTURA.FORNECIMENTO E COLO</t>
  </si>
  <si>
    <t>05.055.0024-A</t>
  </si>
  <si>
    <t>05.055.0030-0</t>
  </si>
  <si>
    <t>LETRA FUNDIDA EM ALUMINIO,POLIDA NAS LATERAIS,TIPO "HELVETIC</t>
  </si>
  <si>
    <t>A",COM ALTURA DE 10CM E ESPESSURA DE 5MM,COM PINOS PARA FIXA</t>
  </si>
  <si>
    <t>CAO.FORNECIMENTO E COLOCACAO</t>
  </si>
  <si>
    <t>05.055.0030-A</t>
  </si>
  <si>
    <t>05.055.0040-0</t>
  </si>
  <si>
    <t>LETRA FUNDIDA EM BRONZE,POLIDA E OXIDADA NAS LATERAIS,TIPO "</t>
  </si>
  <si>
    <t>HELVETICA",COM ALTURA DE 10CM E ESPESSURA DE 5MM COM PINOS P</t>
  </si>
  <si>
    <t>ARA FIXACAO.FORNECIMENTO E COLOCACAO</t>
  </si>
  <si>
    <t>05.055.0040-A</t>
  </si>
  <si>
    <t>05.056.0001-0</t>
  </si>
  <si>
    <t>PLACA DE FERRO ESMALTADO DE 12X18CM COM NUMERACAO PARA IDENT</t>
  </si>
  <si>
    <t>IFICACAO DE IMOVEL EM LOGRADOURO.FORNECIMENTO E COLOCACAO</t>
  </si>
  <si>
    <t>05.056.0001-A</t>
  </si>
  <si>
    <t>05.056.0002-0</t>
  </si>
  <si>
    <t>PLACA DE FERRO ESMALTADO FORMA ELIPTICA,Nº13,PARA IDENTIFICA</t>
  </si>
  <si>
    <t>CAO DE MARCADOR,DE LUZ OU GAS OU OUTRO,EM CONJUNTO HABITACIO</t>
  </si>
  <si>
    <t>NAL.FORNECIMENTO E COLOCACAO</t>
  </si>
  <si>
    <t>05.056.0002-A</t>
  </si>
  <si>
    <t>05.057.0010-0</t>
  </si>
  <si>
    <t>PLACA DE IDENTIFICACAO EM ACO INOXIDAVEL,ESCRITA EM BRAILLE,</t>
  </si>
  <si>
    <t>MEDINDO 8X25CM.FORNECIMENTO E COLOCACAO</t>
  </si>
  <si>
    <t>05.057.0010-A</t>
  </si>
  <si>
    <t>05.057.0015-0</t>
  </si>
  <si>
    <t>MAPA TATIL(BRAILLE/RELEVO) EM ACRILICO,MEDINDO 54X39CM,PARA</t>
  </si>
  <si>
    <t>SINALIZACAO E LOCALIZACAO DE AMBIENTES,FIXACAO COM FITA DUPL</t>
  </si>
  <si>
    <t>A FACE,EXCLUSIVE PEDESTAL.FORNECIMENTO E COLOCACAO</t>
  </si>
  <si>
    <t>05.057.0015-A</t>
  </si>
  <si>
    <t>05.057.0020-0</t>
  </si>
  <si>
    <t>ANEL TATIL DE TEXTURA CONSTRASTANTE (BORRACHA) E,PLACA TATIL</t>
  </si>
  <si>
    <t> DE ALUMINIO EM BRAILE 10X3CM, PARA SINALIZACAO DE CORRIMAOS</t>
  </si>
  <si>
    <t>,PARA PESSOAS COM NECESSIDADES ESPECIFICAS.FORNECIMENTO E CO</t>
  </si>
  <si>
    <t>LOCACAO</t>
  </si>
  <si>
    <t>05.057.0020-A</t>
  </si>
  <si>
    <t>05.058.0010-0</t>
  </si>
  <si>
    <t>PLASTICO NA COR PRETA,DESTINADO A PROTECAO DE TELHADOS,MOVEI</t>
  </si>
  <si>
    <t>S E PISOS,COM 0,15MM DE ESPESSURA,REUTILIZADO 5 VEZES,INCLUS</t>
  </si>
  <si>
    <t>IVE RETIRADA.FORNECIMENTO E COLOCACAO</t>
  </si>
  <si>
    <t>05.058.0010-A</t>
  </si>
  <si>
    <t>05.058.0011-0</t>
  </si>
  <si>
    <t>LONA TIPO LEVE PARA PROTECAO DE TELHADOS,REUTILIZADO 2 VEZES</t>
  </si>
  <si>
    <t>,INCLUSIVE RETIRADA.FORNECIMENTO E COLOCACAO</t>
  </si>
  <si>
    <t>05.058.0011-A</t>
  </si>
  <si>
    <t>05.058.0020-0</t>
  </si>
  <si>
    <t>LONA DE POLIETILENO(LONA TERREIRO)COM ESPESSURA DE 0,20MM PA</t>
  </si>
  <si>
    <t>RA IMPERMEABILIZACAO DE SOLO,MEDIDA PELA AREA COBERTA,INCLUS</t>
  </si>
  <si>
    <t>IVE PERDAS E TRANSPASSE</t>
  </si>
  <si>
    <t>05.058.0020-A</t>
  </si>
  <si>
    <t>05.058.0030-0</t>
  </si>
  <si>
    <t>PLASTICO BOLHAO,BOLHA DIAMETRO DE 25MM E LARGURA DE 1,30M.FO</t>
  </si>
  <si>
    <t>05.058.0030-A</t>
  </si>
  <si>
    <t>05.075.0005-0</t>
  </si>
  <si>
    <t>CRAVACAO DE PERFIL "H" DE 6"X6",1ª ALMA,ATE 4,50M DE COMPRIM</t>
  </si>
  <si>
    <t>ENTO,ADMITINDO-SE SUA UTILIZACAO 6 VEZES,PARA EXECUCAO DE PR</t>
  </si>
  <si>
    <t>ANCHADA HORIZONTAL,INCLUSIVE FORNECIMENTO.CONSIDERA-SE A CRA</t>
  </si>
  <si>
    <t>VACAO COM BATE-ESTACAS E RETIRADA COM PORTICO MOVEL,TRANSPOR</t>
  </si>
  <si>
    <t>TE INTERNO COM TRATOR E LIMPEZA DO PERFIL APOS CADA UTILIZAC</t>
  </si>
  <si>
    <t>05.075.0005-A</t>
  </si>
  <si>
    <t>05.075.0006-0</t>
  </si>
  <si>
    <t>ENTO,ADMITINDO-SE SUA UTILIZACAO 4 VEZES,P/EXEC.DE PRANCHADA</t>
  </si>
  <si>
    <t> HORIZ.,INCL.FORN.CONSIDERA-SE A CRAVACAO C/BATE-ESTACAS E R</t>
  </si>
  <si>
    <t>ETIRADA C/PORTICO MOVEL DEPOIS DA REDUCAO DO ATRITO,EMPREGAN</t>
  </si>
  <si>
    <t>DO-SE MACACOS,TRANSP.INT.C/TRATOR E LIMPEZA DO PERFIL APOS C</t>
  </si>
  <si>
    <t>ADA UTILIZACAO</t>
  </si>
  <si>
    <t>05.075.0006-A</t>
  </si>
  <si>
    <t>05.075.0007-1</t>
  </si>
  <si>
    <t>CRAVACAO DE PERFIL "H" DE 6"X6",1ª ALMA,ATE 9,00M DE COMPRIM</t>
  </si>
  <si>
    <t>ENTO,ADMITINDO-SE SUA UTILIZACAO 5 VEZES,PARA EXECUCAO DE PR</t>
  </si>
  <si>
    <t>VACAO COM BATE-ESTACAS E RETIRADA COM ESCAVADEIRA,TRANSPORTE</t>
  </si>
  <si>
    <t> INTERNO COM TRATOR E LIMPEZA DO PERFIL APOS CADA UTILIZACAO</t>
  </si>
  <si>
    <t>05.075.0007-B</t>
  </si>
  <si>
    <t>05.075.0008-0</t>
  </si>
  <si>
    <t>ENTO,ADMITINDO-SE SUA UTILIZACAO 3 VEZES,PARA EXEC.DE PRANCH</t>
  </si>
  <si>
    <t>ADA HORIZ.,INCL.FORN.CONSIDERA-SE A CRAVACAO C/BATE-ESTACAS</t>
  </si>
  <si>
    <t>  E RETIRADA C/ESCAVADEIRA DEPOIS DA REDUCAO DO ATRITO,EMPRE</t>
  </si>
  <si>
    <t>GANDO-SE MACACOS,TRANSP.INT.C/TRATOR E LIMPEZA DO PERFIL APO</t>
  </si>
  <si>
    <t>S CADA UTILIZACAO</t>
  </si>
  <si>
    <t>05.075.0008-A</t>
  </si>
  <si>
    <t>05.077.0001-0</t>
  </si>
  <si>
    <t>ESCORAMENTO DE VALAS EM PRANCHADA HORIZONTAL,EMPREGANDO-SE M</t>
  </si>
  <si>
    <t>ADEIRA DE 3ª E PERFIL METALICO "H" DE 6"X6",REUTILIZADOS EM</t>
  </si>
  <si>
    <t>5 VEZES,INCLUSIVE FORNECIMENTO DE TODOS OS MATERIAIS,COLOCAC</t>
  </si>
  <si>
    <t>AO E RETIRADA</t>
  </si>
  <si>
    <t>05.077.0001-A</t>
  </si>
  <si>
    <t>05.077.0010-0</t>
  </si>
  <si>
    <t>ESCORAMENTO MISTO DE PRANCHADA HORIZONTAL ATE 8M DE PROFUNDI</t>
  </si>
  <si>
    <t>DADE COM PRANCHAS DE MADEIRA,ESTACAS E LONGARINAS DE ACO I D</t>
  </si>
  <si>
    <t>E 10",ESTRONCAS DE DUPLO I DE 8",COMPREENDENDO FORNECIMENTO,</t>
  </si>
  <si>
    <t>COLOCACAO E RETIRADA DE TODOS OS COMPONENTES COM REAPROVEITA</t>
  </si>
  <si>
    <t>MENTO DESTES</t>
  </si>
  <si>
    <t>05.077.0010-A</t>
  </si>
  <si>
    <t>05.080.0020-0</t>
  </si>
  <si>
    <t>ENSECADEIRA DE ESTACAS-PRANCHAS DE ACO EM CAVAS OU VALAS COM</t>
  </si>
  <si>
    <t> PROFUNDIDADE ATE 4,00M.O CUSTO INCLUI O FORNECIMENTO,EXECUC</t>
  </si>
  <si>
    <t>AO E RETIRADA DE TODOS OS MATERIAIS,CONSIDERANDO A REUTILIZA</t>
  </si>
  <si>
    <t>CAO DE 60 VEZES PARA ESTACAS-PRANCHAS E 10 VEZES PARA GUIAS</t>
  </si>
  <si>
    <t>E ESTRONCAS DE MADEIRA,EXCL.ESCAVACAO.MEDICAO DO SERVICO SER</t>
  </si>
  <si>
    <t>A PELA SUPERFICIE UTIL COBRINDO PAREDES DAS CAVAS OU VALAS</t>
  </si>
  <si>
    <t>05.080.0020-A</t>
  </si>
  <si>
    <t>05.080.0025-0</t>
  </si>
  <si>
    <t>CAO DE 40 VEZES PARA ESTACAS-PRANCHAS E 10 VEZES PARA GUIAS</t>
  </si>
  <si>
    <t>05.080.0025-A</t>
  </si>
  <si>
    <t>05.080.0030-0</t>
  </si>
  <si>
    <t>CAO DE 15 VEZES PARA ESTACAS-PRANCHAS E 10 VEZES PARA GUIAS</t>
  </si>
  <si>
    <t>05.080.0030-A</t>
  </si>
  <si>
    <t>05.080.0040-0</t>
  </si>
  <si>
    <t> PROFUNDIDADE ATE 5,00M.O CUSTO INCLUI O FORNECIMENTO,EXECUC</t>
  </si>
  <si>
    <t>05.080.0040-A</t>
  </si>
  <si>
    <t>05.080.0045-0</t>
  </si>
  <si>
    <t>05.080.0045-A</t>
  </si>
  <si>
    <t>05.080.0050-0</t>
  </si>
  <si>
    <t>05.080.0050-A</t>
  </si>
  <si>
    <t>05.080.0060-0</t>
  </si>
  <si>
    <t> PROFUNDIDADE ATE 6,00M.O CUSTO INCLUI O FORNECIMENTO,EXECUC</t>
  </si>
  <si>
    <t>05.080.0060-A</t>
  </si>
  <si>
    <t>05.080.0065-0</t>
  </si>
  <si>
    <t>05.080.0065-A</t>
  </si>
  <si>
    <t>05.080.0070-0</t>
  </si>
  <si>
    <t>05.080.0070-A</t>
  </si>
  <si>
    <t>05.081.0010-0</t>
  </si>
  <si>
    <t> PROFUNDIDADE ATE 4,00M.CUSTO INCLUI FORNECIMENTO,EXECUCAO E</t>
  </si>
  <si>
    <t> RETIRADA DE TODOS OS MATERIAIS,CONSIDERANDO A REUTILIZACAO</t>
  </si>
  <si>
    <t>DE 60 VEZES PARA ESTACAS-PRANCHAS E 60 VEZES PARA GUIAS E ES</t>
  </si>
  <si>
    <t>TRONCAS DE PERFIL"I"DE ACO,EXCL.ESCAVACAO.MEDICAO SERVICO SE</t>
  </si>
  <si>
    <t>RA PELA SUPERFICIE UTIL COBRINDO PAREDES DAS CAVAS OU VALAS</t>
  </si>
  <si>
    <t>05.081.0010-A</t>
  </si>
  <si>
    <t>05.081.0012-0</t>
  </si>
  <si>
    <t>DE 40 VEZES PARA ESTACAS-PRANCHAS E 60 VEZES PARA GUIAS E ES</t>
  </si>
  <si>
    <t>05.081.0012-A</t>
  </si>
  <si>
    <t>05.081.0015-0</t>
  </si>
  <si>
    <t>DE 15 VEZES PARA ESTACAS-PRANCHAS E 60 VEZES PARA GUIAS E ES</t>
  </si>
  <si>
    <t>05.081.0015-A</t>
  </si>
  <si>
    <t>05.081.0017-0</t>
  </si>
  <si>
    <t> PROFUNDIDADE ATE 5,00M.CUSTO INCLUI FORNECIMENTO,EXECUCAO E</t>
  </si>
  <si>
    <t>05.081.0017-A</t>
  </si>
  <si>
    <t>05.081.0020-0</t>
  </si>
  <si>
    <t>05.081.0020-A</t>
  </si>
  <si>
    <t>05.081.0022-0</t>
  </si>
  <si>
    <t>05.081.0022-A</t>
  </si>
  <si>
    <t>05.081.0025-0</t>
  </si>
  <si>
    <t> PROFUNDIDADE ATE 6,00M.CUSTO INCLUI FORNECIMENTO,EXECUCAO E</t>
  </si>
  <si>
    <t>05.081.0025-A</t>
  </si>
  <si>
    <t>05.081.0027-0</t>
  </si>
  <si>
    <t>05.081.0027-A</t>
  </si>
  <si>
    <t>05.081.0029-0</t>
  </si>
  <si>
    <t>05.081.0029-A</t>
  </si>
  <si>
    <t>05.081.0031-0</t>
  </si>
  <si>
    <t>ESCORAMENTO PARA VALAS "TIPO BLINDAGEM",COM LARGURA E 3,00M</t>
  </si>
  <si>
    <t>DE PROFUNDIDADE DE 2,50M,INCLUSIVE MOVIMENTACAO COM ESCAVADE</t>
  </si>
  <si>
    <t>IRA HIDRAULICA E MAO-DE-OBRA.A MEDICAO SERA FEITA PELO PRODU</t>
  </si>
  <si>
    <t>TO DAS ALTURAS DAS PAREDES ESCORADAS (2 LADOS) VEZES O COMPR</t>
  </si>
  <si>
    <t>IMENTO DA VALA</t>
  </si>
  <si>
    <t>05.081.0031-A</t>
  </si>
  <si>
    <t>05.081.0032-0</t>
  </si>
  <si>
    <t>ESCORAMENTO PARA VALAS "TIPO BLINDAGEM",COM LARGURA DE 3,00M</t>
  </si>
  <si>
    <t> E PROFUNDIDADE DE 4,50M,INCLUSIVE MOVIMENTACAO COM ESCAVADE</t>
  </si>
  <si>
    <t>05.081.0032-A</t>
  </si>
  <si>
    <t>05.081.0033-0</t>
  </si>
  <si>
    <t> E PROFUNDIDADE DE 6,00M,INCLUSIVE MOVIMENTACAO COM ESCAVADE</t>
  </si>
  <si>
    <t>05.081.0033-A</t>
  </si>
  <si>
    <t>05.081.0050-0</t>
  </si>
  <si>
    <t>ESCORAMENTO PARA VALAS "TIPO BLINDAGEM",COM LARGURA DE 5,50</t>
  </si>
  <si>
    <t>E PROFUNDIDADE DE 2,50M,INCLUSIVE MOVIMENTACAO COM ESCAVADEI</t>
  </si>
  <si>
    <t>RA HIDRAULICA E MAO-DE-OBRA.A MEDICAO SERA FEITA PELO PRODUT</t>
  </si>
  <si>
    <t>O DAS ALTURAS DAS PAREDES ESCORADAS (2 LADOS) VEZES O COMPRI</t>
  </si>
  <si>
    <t>MENTO DA VALA</t>
  </si>
  <si>
    <t>05.081.0050-A</t>
  </si>
  <si>
    <t>05.081.0051-0</t>
  </si>
  <si>
    <t>ESCORAMENTO PARA VALAS "TIPO BLINDAGEM",COM LARGURA DE 5,50M</t>
  </si>
  <si>
    <t>05.081.0051-A</t>
  </si>
  <si>
    <t>05.081.0052-0</t>
  </si>
  <si>
    <t>05.081.0052-A</t>
  </si>
  <si>
    <t>05.082.0001-0</t>
  </si>
  <si>
    <t>RETIRADA E RECOLOCACAO DE ESTACAS PRANCHAS DE ACO.MEDICAO PE</t>
  </si>
  <si>
    <t>LA SUPERFICIE UTIL COBRINDO AS PAREDES DAS CAVAS OU VALAS</t>
  </si>
  <si>
    <t>05.082.0001-A</t>
  </si>
  <si>
    <t>05.085.0010-1</t>
  </si>
  <si>
    <t>ENSECADEIRA DE ESTACAS-PRANCHAS PECAS DE MADEIRA 3"X9",ENCAI</t>
  </si>
  <si>
    <t>XE,VALAS ATE 3,00M DE LARGURA,MEDIDA APENAS SUPERFICIE UTIL</t>
  </si>
  <si>
    <t>COBRINDO PAREDE DA VALA,ESTA ATE 3,00M DE PROFUNDIDADE,CRAVA</t>
  </si>
  <si>
    <t>CAO C/COMPRESSOR E EXTRACAO C/ESCAVADEIRA.FORN.,EXECUCAO E R</t>
  </si>
  <si>
    <t>ETIRADA DOS MATERIAIS.ESTACAS USADAS 4 VEZES,GUIAS 3 VEZES E</t>
  </si>
  <si>
    <t> ESTRONCAS 2 VEZES</t>
  </si>
  <si>
    <t>05.085.0010-B</t>
  </si>
  <si>
    <t>05.085.0011-0</t>
  </si>
  <si>
    <t>ENSECADERIA DE ESTACAS-PRANCHAS PECAS DE MADEIRA 3"X9",ENCAI</t>
  </si>
  <si>
    <t>CAO C/COMPRESSOR E EXTRACAO C/ESCAVADEIRA.FORNE.,EXECUCAO E</t>
  </si>
  <si>
    <t>RETIRADA DOS MATERIAIS.ESTACAS USADAS 3 VEZES,GUIAS 3 VEZES</t>
  </si>
  <si>
    <t>E ESTRONCAS 2 VEZES</t>
  </si>
  <si>
    <t>05.085.0011-A</t>
  </si>
  <si>
    <t>05.085.0012-0</t>
  </si>
  <si>
    <t>COBRINDO PAREDE DA VALA,ESTA ATE 4,50M DE PROFUNDIDADE,CRAVA</t>
  </si>
  <si>
    <t>05.085.0012-A</t>
  </si>
  <si>
    <t>05.085.0013-1</t>
  </si>
  <si>
    <t>ETIRADA DOS MATERIAIS.ESTACAS USADAS 3 VEZES,GUIAS 3 VEZES E</t>
  </si>
  <si>
    <t>05.085.0013-B</t>
  </si>
  <si>
    <t>05.085.0014-0</t>
  </si>
  <si>
    <t>XE,CAIXAS ATE 4,00M VAO,MEDIDA SUPERFICIE UTIL COBRINDO PARE</t>
  </si>
  <si>
    <t>DE CAIXA,ATE 3,00M DE PROFUNDIDADE,CRAVACAO EXECUTADA MANUAL</t>
  </si>
  <si>
    <t>MENTE S/FICHA E EXTRACAO C/"TIRFOR"OU MACACO.FORN.,EXECUCAO</t>
  </si>
  <si>
    <t> E RETIRADA DOS MATERIAIS.ESTACAS USADAS 4 VEZES,GUIAS 3 VEZ</t>
  </si>
  <si>
    <t>ES E ESTRONCAS 3 VEZES</t>
  </si>
  <si>
    <t>05.085.0014-A</t>
  </si>
  <si>
    <t>05.085.0015-0</t>
  </si>
  <si>
    <t>DE CAIXA,ATE 4,50M DE PROFUNDIDADE,CRAVACAO EXECUTADA MANUAL</t>
  </si>
  <si>
    <t>MENTE S/FICHA E EXTRACAO C/"TIRFOR" OU MACACO.FORN.,EXECUCAO</t>
  </si>
  <si>
    <t>05.085.0015-A</t>
  </si>
  <si>
    <t>05.085.0016-1</t>
  </si>
  <si>
    <t>ENSECADEIRA SIMPLES(ESCORAMENTO FECHADO)ESTACAS-PRANCHAS PEC</t>
  </si>
  <si>
    <t>AS MADEIRA 3"X9",S/ENCAIXE,VALAS ATE 3,00M LARGURA,MEDIDA SU</t>
  </si>
  <si>
    <t>PERFICIE UTIL COBRINDO PAREDE DA VALA,ATE 3,00M PROFUNDIDADE</t>
  </si>
  <si>
    <t>,CRAVACAO C/COMPRESSOR E EXTRACAO C/ESCAV.FORN.,EXECUCAO E R</t>
  </si>
  <si>
    <t>05.085.0016-B</t>
  </si>
  <si>
    <t>05.085.0017-0</t>
  </si>
  <si>
    <t> E ESTRONCAS 2 VEZES</t>
  </si>
  <si>
    <t>05.085.0017-A</t>
  </si>
  <si>
    <t>05.085.0018-0</t>
  </si>
  <si>
    <t>PERFICIE UTIL COBRINDO PAREDE DA VALA,ATE 4,50M PROFUNDIDADE</t>
  </si>
  <si>
    <t>,CRAVACAO C/COMPRESSOR E EXTRACAO C/ESCAV.FORN.,EXTRACAO E R</t>
  </si>
  <si>
    <t>05.085.0018-A</t>
  </si>
  <si>
    <t>05.085.0019-0</t>
  </si>
  <si>
    <t>05.085.0019-A</t>
  </si>
  <si>
    <t>05.085.0020-0</t>
  </si>
  <si>
    <t>AS MADEIRA 3"X9",S/ENCAIXE,CAIXAS ATE 4,00M VAO,MEDIDA SUPER</t>
  </si>
  <si>
    <t>FICIE UTIL COBRINDO PAREDE CAIXA,ATE 3,00M PROFUND.,CRAVACAO</t>
  </si>
  <si>
    <t> EXEC.MANUALMENTE S/FICHA E EXTRACAO C/"TIRFOR"OU MACACO.FOR</t>
  </si>
  <si>
    <t>N.,EXECUCAO E RETIRADA DOS MAT.ESTACAS USADAS 4 VEZES,GUIAS</t>
  </si>
  <si>
    <t>E ESTRONCAS 3 VEZES</t>
  </si>
  <si>
    <t>05.085.0020-A</t>
  </si>
  <si>
    <t>05.085.0021-0</t>
  </si>
  <si>
    <t>FICIE UTIL COBRINDO PAREDE CAIXA,ATE 4,50M PROFUND.,CRAVACAO</t>
  </si>
  <si>
    <t>05.085.0021-A</t>
  </si>
  <si>
    <t>05.090.0001-0</t>
  </si>
  <si>
    <t>ENSECADEIRA SIMPLES(ESCORAMENTO FECHADO)DE ESTACAS-PRANCHAS</t>
  </si>
  <si>
    <t>DE MADEIRA DE 3ª DE 3"X9",SERRADO,SEM ENCAIXE,EM VALAS ATE 3</t>
  </si>
  <si>
    <t>,00M DE LARGURA E ATE 3,00M DE PROFUNDIDADE,SENDO A CRAVACAO</t>
  </si>
  <si>
    <t> MANUAL E SEM FICHA E A EXTRACAO COM PA CARREGADEIRA.ESTACAS</t>
  </si>
  <si>
    <t>,LONGARINAS E ESTRONCAS USADAS 3 VEZES</t>
  </si>
  <si>
    <t>05.090.0001-A</t>
  </si>
  <si>
    <t>05.090.0002-0</t>
  </si>
  <si>
    <t>DE MADEIRA DE 3ª DE 3"X9",SERRADO,SEM ENCAIXE,EM VALAS DE AT</t>
  </si>
  <si>
    <t>E 3,00M DE LARGURA E ATE 3,00M DE PROFUNDIDADE,SENDO A CRAVA</t>
  </si>
  <si>
    <t>CAO MANUAL E SEM FICHA E A EXTRACAO COM PA CARREGADEIRA.ESTA</t>
  </si>
  <si>
    <t>CAS,LONGARINAS E ESTRONCAS USADAS 2 VEZES</t>
  </si>
  <si>
    <t>05.090.0002-A</t>
  </si>
  <si>
    <t>05.095.0001-0</t>
  </si>
  <si>
    <t>PRANCHADA HORIZONTAL EM ESCORAMENTO FECHADO DE MESMA DENOMIN</t>
  </si>
  <si>
    <t>ACAO,ATE 8,00M DE PROFUNDIDADE,APOIADA EM PERFIS,EXCLUSIVE E</t>
  </si>
  <si>
    <t>STES.PRANCHAS EM PECAS DE MADEIRA DE 3ª DE 3"X12",NO COMPRIM</t>
  </si>
  <si>
    <t>ENTO MAXIMO DE 2,50M,CALCADAS COM MADEIRA DE 3ª,APROVEITADAS</t>
  </si>
  <si>
    <t> 4,5 VEZES,INCLUSIVE FORNECIMENTO,COLOCACAO,RETIRADA E TRANS</t>
  </si>
  <si>
    <t>PORTE INTERNO COM CAMINHAO BASCULANTE</t>
  </si>
  <si>
    <t>05.095.0001-A</t>
  </si>
  <si>
    <t>05.095.0002-1</t>
  </si>
  <si>
    <t>ACAO,ATE 6,00M DE PROFUNDIDADE,APOIADA EM PERFIS,EXCLUSIVE E</t>
  </si>
  <si>
    <t>STES.PRANCHAS EM PECAS DE MADEIRA DE 3ª DE 3"X9",NO COMPRIME</t>
  </si>
  <si>
    <t>NTO MAXIMO DE 2,00M,CALCADAS COM MESMO MATERIAL,APROVEITADAS</t>
  </si>
  <si>
    <t> 3 VEZES,INCLUSIVE FORNECIMENTO,COLOCACAO,RETIRADA E TRASNPO</t>
  </si>
  <si>
    <t>RTE INTERNO COM CAMINHAO BASCULANTE</t>
  </si>
  <si>
    <t>05.095.0002-B</t>
  </si>
  <si>
    <t>05.097.0001-0</t>
  </si>
  <si>
    <t>BARRAGEM PROVISORIA OU ENSECADEIRA,PARA DESVIOS DE PEQUENOS</t>
  </si>
  <si>
    <t>CURSOS D'AGUA COM SACOS DE AREIA</t>
  </si>
  <si>
    <t>05.097.0001-A</t>
  </si>
  <si>
    <t>05.098.0002-0</t>
  </si>
  <si>
    <t>ESCORAMENTO DE VALA/CAVA ATE 4,00M DE PROFUNDIDADE,COM PRANC</t>
  </si>
  <si>
    <t>HOES EM PECAS DE MADEIRA DE 3ª DE 3"X9",CRAVACAO E RETIRADA</t>
  </si>
  <si>
    <t>DOS PRANCHOES COM EQUIPAMENTOS.A MEDICAO DO SERVICO E FEITA</t>
  </si>
  <si>
    <t>PELA AREA EFETIVAMENTE EM CONTATO COM OS PRANCHOES.CONSIDERA</t>
  </si>
  <si>
    <t>NDO A MADEIRA REUTILIZADA 2 VEZES.FORNECIMENTO E COLOCACAO</t>
  </si>
  <si>
    <t>05.098.0002-A</t>
  </si>
  <si>
    <t>05.099.0001-1</t>
  </si>
  <si>
    <t>CONSOLO DE PERFIL DE ACO,COM PESO ATE 10KG,PARA SUPORTES DE</t>
  </si>
  <si>
    <t>GUIA(VIGA,LONGARINA),EM TRABALHOS DE ESCORAMENTO E CONGENERE</t>
  </si>
  <si>
    <t>S,SOLDADO EM ESTACA DO MESMO MATERIAL,INCLUSIVE FORNECIMENTO</t>
  </si>
  <si>
    <t>,COLOCACAO E RETIRADA,ADMITINDO-SE SUA UTILIZACAO 10 VEZES</t>
  </si>
  <si>
    <t>05.099.0001-B</t>
  </si>
  <si>
    <t>05.099.0002-1</t>
  </si>
  <si>
    <t>GUIA(VIGA,LONGARINA) DE PERFIL DE ACO "I",DE 6",1ª ALMA,EM T</t>
  </si>
  <si>
    <t>RABALHOS DE ESCORAMENTO E CONGENERES,SOLDADA SOBRE CONSOLOS</t>
  </si>
  <si>
    <t>E ESTACAS,ESTAS INTERVALADAS DE 1,50 A 2,00M,INCLUSIVE FORNE</t>
  </si>
  <si>
    <t>CIMENTO,COLOCACAO,RETIRADA E TRANSPORTE INTERNO COM TRATOR,A</t>
  </si>
  <si>
    <t>DMITINDO-SE SUA UTILIZACAO 7 VEZES</t>
  </si>
  <si>
    <t>05.099.0002-B</t>
  </si>
  <si>
    <t>05.099.0003-0</t>
  </si>
  <si>
    <t>GUIA (VIGA,LONGARINA) DE PERFIL DE ACO "I",DE 10",1ª ALMA,EM</t>
  </si>
  <si>
    <t> TRABALHOS DE ESCORAMENTO E CONGENERES,SOLDADA SOBRE CONSOLO</t>
  </si>
  <si>
    <t>S E ESTACAS,ESTAS INTERVALADAS DE 2,00 A 2,50M,INCLUSIVE FOR</t>
  </si>
  <si>
    <t>NECIMENTO,COLOCACAO,RETIRADA E TRANSPORTE INTERNO COM TRATOR</t>
  </si>
  <si>
    <t>,ADMITINDO-SE SUA UTILIZACAO 7 VEZES</t>
  </si>
  <si>
    <t>05.099.0003-A</t>
  </si>
  <si>
    <t>05.099.0004-1</t>
  </si>
  <si>
    <t>ESTRONCA(ESCORA)DE PERFIL DE ACO "I",DE 6",1ª ALMA,EM TRABAL</t>
  </si>
  <si>
    <t>HOS DE ESCORAMENTO E CONGENERES,TENDO COMPRIMENTO DE 2,50 A</t>
  </si>
  <si>
    <t>3,00M,SOLDADA EM GUIAS,INCLUSIVE FORNECIMENTO,COLOCACAO,RETI</t>
  </si>
  <si>
    <t>RADA E TRANSPORTE INTERNO COM CAMINHAO,ADMITINDO-SE SUA UTIL</t>
  </si>
  <si>
    <t>IZACAO 7 VEZES</t>
  </si>
  <si>
    <t>05.099.0004-B</t>
  </si>
  <si>
    <t>05.100.0020-0</t>
  </si>
  <si>
    <t>CAFE DA MANHA, CONFORME CONVENCAO DO TRABALHO PARA CONSTRUCA</t>
  </si>
  <si>
    <t>O CIVIL E CONDICOES HIGIENICAS E SANITARIAS ADEQUADAS</t>
  </si>
  <si>
    <t>05.100.0020-A</t>
  </si>
  <si>
    <t>05.100.0022-0</t>
  </si>
  <si>
    <t>REFEICAO CONFORME CONVENCAO DO TRABALHO PARA CONSTRUCAO CIVI</t>
  </si>
  <si>
    <t>L E CONDICOES HIGIENICAS E SANITARIAS ADEQUADAS</t>
  </si>
  <si>
    <t>05.100.0022-A</t>
  </si>
  <si>
    <t>05.100.0024-0</t>
  </si>
  <si>
    <t>CESTA BASICA, CONFORME CONVENCAO DO TRABALHO PARA CONSTRUCAO</t>
  </si>
  <si>
    <t> CIVIL</t>
  </si>
  <si>
    <t>05.100.0024-A</t>
  </si>
  <si>
    <t>05.100.0026-0</t>
  </si>
  <si>
    <t>VALE TRANSPORTE, CONSIDERANDO PASSAGEM IDA E VOLTA</t>
  </si>
  <si>
    <t>05.100.0026-A</t>
  </si>
  <si>
    <t>05.100.0900-0</t>
  </si>
  <si>
    <t>UNIDADE REF.P/COMPL.ADM LOCAL,CONSID:CONSUMO AGUA,TEL.ENERGI</t>
  </si>
  <si>
    <t>A ELETRICA,MAT.LIMPEZA E ESCRITORIO,COMPUTADORES,LICENCA OBR</t>
  </si>
  <si>
    <t>A,MOVEIS E UTENSILIOS,AR COND.BEBEDOURO,ART,RRT,FOTOGRAFIAS</t>
  </si>
  <si>
    <t>UNIFORMES,DIARIAS,EXAMES ADMISSIONAIS PERIODICOS E DEMISSION</t>
  </si>
  <si>
    <t>AIS,CURSO CAPACITACAO/TREINAMENTO E ITENS COMPLEMENTEM AS DE</t>
  </si>
  <si>
    <t>SP.NECESS.EXCL.DESPESAS SUBSIDIOS ALIM.E TRANSPORTE PESSOAL</t>
  </si>
  <si>
    <t>05.100.0900-A</t>
  </si>
  <si>
    <t>05.100.9999-0</t>
  </si>
  <si>
    <t>INDICE GERAL DA CONSTRUCAO CIVIL (PREDIOS PUBLICOS)</t>
  </si>
  <si>
    <t>05.100.9999-A</t>
  </si>
  <si>
    <t>05.103.9999-0</t>
  </si>
  <si>
    <t>INDICE GERAL PARA FORNECIMENTO DE MATERIAIS DA CONSTRUCAO CI</t>
  </si>
  <si>
    <t>VIL</t>
  </si>
  <si>
    <t>05.103.9999-A</t>
  </si>
  <si>
    <t>05.105.0002-0</t>
  </si>
  <si>
    <t>MA0-DE-OBRA DE MARCENEIRO,INCLUSIVE ENCARGOS SOCIAIS</t>
  </si>
  <si>
    <t>05.105.0002-A</t>
  </si>
  <si>
    <t>05.105.0003-0</t>
  </si>
  <si>
    <t>MAO-DE-OBRA DE SERRALHEIRO,INCLUSIVE ENCARGOS SOCIAIS</t>
  </si>
  <si>
    <t>05.105.0003-A</t>
  </si>
  <si>
    <t>05.105.0004-0</t>
  </si>
  <si>
    <t>MAO-DE-OBRA DE PINTOR,INCLUSIVE ENCARGOS SOCIAIS</t>
  </si>
  <si>
    <t>05.105.0004-A</t>
  </si>
  <si>
    <t>05.105.0005-0</t>
  </si>
  <si>
    <t>MAO-DE-OBRA DE GESSEIRO,INCLUSIVE ENCARGOS SOCIAIS</t>
  </si>
  <si>
    <t>05.105.0005-A</t>
  </si>
  <si>
    <t>05.105.0006-0</t>
  </si>
  <si>
    <t>MAO-DE-OBRA DE LADRILHEIRO,INCLUSIVE ENCARGOS SOCIAIS</t>
  </si>
  <si>
    <t>05.105.0006-A</t>
  </si>
  <si>
    <t>05.105.0007-0</t>
  </si>
  <si>
    <t>MAO-DE-OBRA DE TAQUEIRO,INCLUSIVE ENCARGOS SOCIAIS</t>
  </si>
  <si>
    <t>05.105.0007-A</t>
  </si>
  <si>
    <t>05.105.0008-0</t>
  </si>
  <si>
    <t>MAO-DE-OBRA DE ESTUCADOR,INCLUSIVE ENCARGOS SOCIAIS</t>
  </si>
  <si>
    <t>05.105.0008-A</t>
  </si>
  <si>
    <t>05.105.0009-0</t>
  </si>
  <si>
    <t>MAO-DE-OBRA DE PEDREIRO,INCLUSIVE ENCARGOS SOCIAIS</t>
  </si>
  <si>
    <t>05.105.0009-A</t>
  </si>
  <si>
    <t>05.105.0010-0</t>
  </si>
  <si>
    <t>MAO-DE-OBRA DE CARPINTEIRO DE FORMAS,INCLUSIVE ENCARGOS SOCI</t>
  </si>
  <si>
    <t>05.105.0010-A</t>
  </si>
  <si>
    <t>05.105.0011-0</t>
  </si>
  <si>
    <t>MAO-DE-OBRA DE BOMBEIRO HIDRAULICO,INCLUSIVE ENCARGOS SOCIAI</t>
  </si>
  <si>
    <t>05.105.0011-A</t>
  </si>
  <si>
    <t>05.105.0012-0</t>
  </si>
  <si>
    <t>MAO-DE-OBRA DE CARPINTEIRO DE ESQUADRIAS,INCLUSIVE ENCARGOS</t>
  </si>
  <si>
    <t>SOCIAIS</t>
  </si>
  <si>
    <t>05.105.0012-A</t>
  </si>
  <si>
    <t>05.105.0013-0</t>
  </si>
  <si>
    <t>MAO-DE-OBRA DE ELETRICISTA,INCLUSIVE ENCARGOS SOCIAIS</t>
  </si>
  <si>
    <t>05.105.0013-A</t>
  </si>
  <si>
    <t>05.105.0014-0</t>
  </si>
  <si>
    <t>MAO-DE-OBRA DE PINTOR DE LETRAS,INCLUSIVE ENCARGOS SOCIAIS</t>
  </si>
  <si>
    <t>05.105.0014-A</t>
  </si>
  <si>
    <t>05.105.0015-0</t>
  </si>
  <si>
    <t>MAO-DE-OBRA DE SERVENTE,INCLUSIVE ENCARGOS SOCIAIS</t>
  </si>
  <si>
    <t>05.105.0015-A</t>
  </si>
  <si>
    <t>05.105.0016-0</t>
  </si>
  <si>
    <t>MAO-DE-OBRA DE AJUDANTE,INCLUSIVE ENCARGOS SOCIAIS</t>
  </si>
  <si>
    <t>05.105.0016-A</t>
  </si>
  <si>
    <t>05.105.0017-0</t>
  </si>
  <si>
    <t>MAO-DE-OBRA DE SOLDADOR,INCLUSIVE ENCARGOS SOCIAIS</t>
  </si>
  <si>
    <t>05.105.0017-A</t>
  </si>
  <si>
    <t>05.105.0018-0</t>
  </si>
  <si>
    <t>MAO-DE-OBRA DE ARMADOR,INCLUSIVE ENCARGOS SOCIAIS</t>
  </si>
  <si>
    <t>05.105.0018-A</t>
  </si>
  <si>
    <t>05.105.0019-0</t>
  </si>
  <si>
    <t>MAO-DE-OBRA DE MARTELETEIRO,INCLUSIVE ENCARGOS SOCIAIS</t>
  </si>
  <si>
    <t>05.105.0019-A</t>
  </si>
  <si>
    <t>05.105.0020-0</t>
  </si>
  <si>
    <t>MAO-DE-OBRA DE JARDINEIRO,INCLUSIVE ENCARGOS SOCIAIS</t>
  </si>
  <si>
    <t>05.105.0020-A</t>
  </si>
  <si>
    <t>05.105.0021-0</t>
  </si>
  <si>
    <t>MAO-DE-OBRA DE OPERADOR DE MAQUINAS,INCLUSIVE ENCARGOS SOCIA</t>
  </si>
  <si>
    <t>05.105.0021-A</t>
  </si>
  <si>
    <t>05.105.0022-0</t>
  </si>
  <si>
    <t>MAO-DE-OBRA DE APONTADOR,INCLUSIVE ENCARGOS SOCIAIS</t>
  </si>
  <si>
    <t>05.105.0022-A</t>
  </si>
  <si>
    <t>05.105.0023-0</t>
  </si>
  <si>
    <t>MAO-DE-OBRA DE ALMOXARIFE,INCLUSIVE ENCARGOS SOCIAIS</t>
  </si>
  <si>
    <t>05.105.0023-A</t>
  </si>
  <si>
    <t>05.105.0024-0</t>
  </si>
  <si>
    <t>MAO-DE-OBRA DE AUXILIAR DE ALMOXARIFADO,INCLUSIVE ENCARGOS S</t>
  </si>
  <si>
    <t>OCIAIS</t>
  </si>
  <si>
    <t>05.105.0024-A</t>
  </si>
  <si>
    <t>05.105.0025-0</t>
  </si>
  <si>
    <t>MAO-DE-OBRA DE ESTAGIARIO,INCLUSIVE ENCARGOS SOCIAIS</t>
  </si>
  <si>
    <t>05.105.0025-A</t>
  </si>
  <si>
    <t>05.105.0026-0</t>
  </si>
  <si>
    <t>MAO-DE-OBRA DE AUXILIAR TECNICO,INCLUSIVE ENCARGOS SOCIAIS</t>
  </si>
  <si>
    <t>05.105.0026-A</t>
  </si>
  <si>
    <t>05.105.0027-0</t>
  </si>
  <si>
    <t>MAO-DE-OBRA DE FEITOR(ENCARREGADO DE TURMA),INCLUSIVE ENCARG</t>
  </si>
  <si>
    <t>OS SOCIAIS</t>
  </si>
  <si>
    <t>05.105.0027-A</t>
  </si>
  <si>
    <t>05.105.0028-0</t>
  </si>
  <si>
    <t>MAO-DE-OBRA DE ENCARREGADO PARA SERVICOS DE ILUMINACAO PUBLI</t>
  </si>
  <si>
    <t>CA,INCLUSIVE ENCARGOS SOCIAIS</t>
  </si>
  <si>
    <t>05.105.0028-A</t>
  </si>
  <si>
    <t>05.105.0029-0</t>
  </si>
  <si>
    <t>MAO-DE-OBRA DE MESTRE DE OBRA "A",INCLUSIVE ENCARGOS SOCIAIS</t>
  </si>
  <si>
    <t>05.105.0029-A</t>
  </si>
  <si>
    <t>05.105.0030-0</t>
  </si>
  <si>
    <t>MAO-DE-OBRA DE MESTRE DE OBRA "B",INCLUSIVE ENCARGOS SOCIAIS</t>
  </si>
  <si>
    <t>05.105.0030-A</t>
  </si>
  <si>
    <t>05.105.0031-0</t>
  </si>
  <si>
    <t>MAO-DE-OBRA DE ENGENHEIRO DE SEGURANCA DO TRABALHO,INCLUSIVE</t>
  </si>
  <si>
    <t> ENCARGOS SOCIAIS</t>
  </si>
  <si>
    <t>05.105.0031-A</t>
  </si>
  <si>
    <t>05.105.0032-0</t>
  </si>
  <si>
    <t>MAO-DE-OBRA DE ENGENHEIRO OU ARQUITETO JR.,INCLUSIVE ENCARGO</t>
  </si>
  <si>
    <t>05.105.0032-A</t>
  </si>
  <si>
    <t>05.105.0033-0</t>
  </si>
  <si>
    <t>MAO-DE-OBRA DE ENGENHEIRO OU ARQUITETO SENIOR,INCLUSIVE ENCA</t>
  </si>
  <si>
    <t>05.105.0033-A</t>
  </si>
  <si>
    <t>05.105.0034-0</t>
  </si>
  <si>
    <t>MAO-DE-OBRA DE ENGENHEIRO OU ARQUITETO COORDENADOR GERAL DE</t>
  </si>
  <si>
    <t>PROJETOS OU SUPERVISOR DE OBRAS,INCLUSIVE ENCARGOS SOCIAIS</t>
  </si>
  <si>
    <t>05.105.0034-A</t>
  </si>
  <si>
    <t>05.105.0035-0</t>
  </si>
  <si>
    <t>MAO-DE-OBRA DE DESENHISTA "A",INCLUSIVE ENCARGOS SOCIAIS</t>
  </si>
  <si>
    <t>05.105.0035-A</t>
  </si>
  <si>
    <t>05.105.0036-0</t>
  </si>
  <si>
    <t>MAO-DE-OBRA DE AUXILIAR DE DESENHISTA,INCLUSIVE ENCARGOS SOC</t>
  </si>
  <si>
    <t>05.105.0036-A</t>
  </si>
  <si>
    <t>05.105.0037-0</t>
  </si>
  <si>
    <t>MAO-DE-OBRA DE CHEFE DE ESCRITORIO,INCLUSIVE ENCARGOS SOCIAI</t>
  </si>
  <si>
    <t>05.105.0037-A</t>
  </si>
  <si>
    <t>05.105.0038-0</t>
  </si>
  <si>
    <t>MAO-DE-OBRA DE SECRETARIA,INCLUSIVE ENCARGOS SOCIAIS</t>
  </si>
  <si>
    <t>05.105.0038-A</t>
  </si>
  <si>
    <t>05.105.0039-0</t>
  </si>
  <si>
    <t>MAO-DE-OBRA DE DIGITADOR,INCLUSIVE ENCARGOS SOCIAIS.</t>
  </si>
  <si>
    <t>05.105.0039-A</t>
  </si>
  <si>
    <t>05.105.0040-0</t>
  </si>
  <si>
    <t>MAO-DE-OBRA DE ESCRITURARIO,INCLUSIVE ENCARGOS SOCIAIS</t>
  </si>
  <si>
    <t>05.105.0040-A</t>
  </si>
  <si>
    <t>05.105.0041-0</t>
  </si>
  <si>
    <t>MAO-DE-OBRA DE AUXILIAR DE ESCRITORIO,INCLUSIVE ENCARGOS SOC</t>
  </si>
  <si>
    <t>05.105.0041-A</t>
  </si>
  <si>
    <t>05.105.0042-0</t>
  </si>
  <si>
    <t>MAO-DE-OBRA DE CALCETEIRO,INCLUSIVE ENCARGOS SOCIAIS</t>
  </si>
  <si>
    <t>05.105.0042-A</t>
  </si>
  <si>
    <t>05.105.0043-0</t>
  </si>
  <si>
    <t>MAO-DE-OBRA DE VIDRACEIRO,INCLUSIVE ENCARGOS SOCIAIS</t>
  </si>
  <si>
    <t>05.105.0043-A</t>
  </si>
  <si>
    <t>05.105.0044-0</t>
  </si>
  <si>
    <t>MAO-DE-OBRA DE ENCARREGADO DE MONTAGEM,INCLUSIVE ENCARGOS SO</t>
  </si>
  <si>
    <t>05.105.0044-A</t>
  </si>
  <si>
    <t>05.105.0045-0</t>
  </si>
  <si>
    <t>MAO DE OBRA DE ENGENHEIRO OU ARQUITETO PLENO,INCLUSIVE ENCAR</t>
  </si>
  <si>
    <t>05.105.0045-A</t>
  </si>
  <si>
    <t>05.105.0046-0</t>
  </si>
  <si>
    <t>MAO-DE-OBRA DE IMPERMEABILIZADOR,INCLUSIVE ENCARGOS SOCIAIS</t>
  </si>
  <si>
    <t>05.105.0046-A</t>
  </si>
  <si>
    <t>05.105.0047-0</t>
  </si>
  <si>
    <t>MAO-DE-OBRA DE TECNICO DE SEGURANCA DO TRABALHO,INCLUSIVE EN</t>
  </si>
  <si>
    <t>05.105.0047-A</t>
  </si>
  <si>
    <t>05.105.0048-0</t>
  </si>
  <si>
    <t>MAO-DE-OBRA DE AUXILIAR DE ENFERMAGEM,INCLUSIVE ENCARGOS SOC</t>
  </si>
  <si>
    <t>05.105.0048-A</t>
  </si>
  <si>
    <t>05.105.0049-0</t>
  </si>
  <si>
    <t>MAO-DE-OBRA DE ENFERMEIRO,INCLUSIVE ENCARGOS SOCIAIS</t>
  </si>
  <si>
    <t>05.105.0049-A</t>
  </si>
  <si>
    <t>05.105.0050-0</t>
  </si>
  <si>
    <t>MAO-DE-OBRA DE TECNICO DE EDIFICACOES,INCLUSIVE ENCARGOS SOC</t>
  </si>
  <si>
    <t>05.105.0050-A</t>
  </si>
  <si>
    <t>05.105.0051-0</t>
  </si>
  <si>
    <t>MAO-DE-OBRA DE TOPOGRAFO "A",INCLUSIVE ENCARGOS SOCIAIS</t>
  </si>
  <si>
    <t>05.105.0051-A</t>
  </si>
  <si>
    <t>05.105.0052-0</t>
  </si>
  <si>
    <t>MAO-DE-OBRA DE AUXILIAR DE TOPOGRAFIA,INCLUSIVE ENCARGOS S</t>
  </si>
  <si>
    <t>05.105.0052-A</t>
  </si>
  <si>
    <t>05.105.0053-0</t>
  </si>
  <si>
    <t>MAO-DE-OBRA DE LABORATORISTA "A",INCLUSIVE ENCARGOS SOCIAI</t>
  </si>
  <si>
    <t>05.105.0053-A</t>
  </si>
  <si>
    <t>05.105.0054-0</t>
  </si>
  <si>
    <t>MAO-DE-OBRA DE MOTORISTA,INCLUSIVE ENCARGOS SOCIAIS</t>
  </si>
  <si>
    <t>05.105.0054-A</t>
  </si>
  <si>
    <t>05.105.0055-0</t>
  </si>
  <si>
    <t>MAO-DE-OBRA DE TOPOGRAFO B,INCLUSIVE ENCARGOS SOCIAIS</t>
  </si>
  <si>
    <t>05.105.0055-A</t>
  </si>
  <si>
    <t>05.105.0057-0</t>
  </si>
  <si>
    <t>MAO-DE-OBRA DE DESENHISTA B,INCLUSIVE ENCARGOS SOCIAIS</t>
  </si>
  <si>
    <t>05.105.0057-A</t>
  </si>
  <si>
    <t>05.105.0058-0</t>
  </si>
  <si>
    <t>MAO-DE-OBRA DE MECANICO DE MAQUINAS,INCLUSIVE ENCARGOS SOCIA</t>
  </si>
  <si>
    <t>05.105.0058-A</t>
  </si>
  <si>
    <t>05.105.0059-0</t>
  </si>
  <si>
    <t>MAO-DE-OBRA DE TORNEIRO MECANICO,INCLUSIVE ENCARGOS SOCIAIS</t>
  </si>
  <si>
    <t>05.105.0059-A</t>
  </si>
  <si>
    <t>05.105.0060-0</t>
  </si>
  <si>
    <t>MAO-DE-OBRA DE MONTADOR ELETROMECANICO,INCLUSIVE ENCARGOS SO</t>
  </si>
  <si>
    <t>05.105.0060-A</t>
  </si>
  <si>
    <t>05.105.0061-0</t>
  </si>
  <si>
    <t>MAO-DE-OBRA DE AJUDANTE DE MONTADOR ELETROMECANICO,INCLUSIVE</t>
  </si>
  <si>
    <t>05.105.0061-A</t>
  </si>
  <si>
    <t>05.105.0062-0</t>
  </si>
  <si>
    <t>MAO-DE-OBRA DE ELETROTECNICO,INCLUSIVE ENCARGOS SOCIAIS</t>
  </si>
  <si>
    <t>05.105.0062-A</t>
  </si>
  <si>
    <t>05.105.0063-0</t>
  </si>
  <si>
    <t>MAO DE OBRA DE ENCARREGADO DE OBRA,INCLUSIVE ENCARGOS SOCIAI</t>
  </si>
  <si>
    <t>05.105.0066-0</t>
  </si>
  <si>
    <t>MAO-DE-OBRA DE RASTILHEIRO,INCLUSIVE ENCARGOS SOCIAIS</t>
  </si>
  <si>
    <t>05.105.0066-A</t>
  </si>
  <si>
    <t>05.105.0069-0</t>
  </si>
  <si>
    <t>MAO-DE-OBRA DE TECNICO A,PARA OBRAS RODOVIARIAS,INCLUSIVE EN</t>
  </si>
  <si>
    <t>05.105.0069-A</t>
  </si>
  <si>
    <t>05.105.0070-0</t>
  </si>
  <si>
    <t>MAO-DE-OBRA DE MEDICO DO TRABALHO,INCLUSIVE ENCARGOS SOCIAIS</t>
  </si>
  <si>
    <t>05.105.0070-A</t>
  </si>
  <si>
    <t>05.105.0071-0</t>
  </si>
  <si>
    <t>MAO-DE-OBRA DE TECNICO DE QUALIDADE,INCLUSIVE ENCARGOS SOCIA</t>
  </si>
  <si>
    <t>05.105.0071-A</t>
  </si>
  <si>
    <t>05.105.0072-0</t>
  </si>
  <si>
    <t>MAO-DE-OBRA DE TECNICO DE MEDICAO DE OBRAS,INCLUSIVE ENCARGO</t>
  </si>
  <si>
    <t>05.105.0072-A</t>
  </si>
  <si>
    <t>05.105.0073-0</t>
  </si>
  <si>
    <t>MAO-DE-OBRA DE APROPRIADOR,INCLUSIVE ENCARGOS SOCIAIS</t>
  </si>
  <si>
    <t>05.105.0073-A</t>
  </si>
  <si>
    <t>05.105.0074-0</t>
  </si>
  <si>
    <t>MAO-DE-OBRA DE COMPRADOR,INCLUSIVE ENCARGOS SOCIAIS</t>
  </si>
  <si>
    <t>05.105.0074-A</t>
  </si>
  <si>
    <t>05.105.0075-0</t>
  </si>
  <si>
    <t>MAO-DE-OBRA DE COZINHEIRO,INCLUSIVE ENCARGOS SOCIAIS</t>
  </si>
  <si>
    <t>05.105.0075-A</t>
  </si>
  <si>
    <t>05.105.0080-0</t>
  </si>
  <si>
    <t>MAO-DE-OBRA DE FAXINEIRO,INCLUSIVE ENCARGOS SOCIAIS</t>
  </si>
  <si>
    <t>05.105.0080-A</t>
  </si>
  <si>
    <t>05.105.0081-0</t>
  </si>
  <si>
    <t>MAO-DE-OBRA DE COPEIRO,INCLUSIVE ENCARGOS SOCIAIS</t>
  </si>
  <si>
    <t>05.105.0081-A</t>
  </si>
  <si>
    <t>05.105.0095-0</t>
  </si>
  <si>
    <t>MAO-DE-OBRA DE MERGULHADOR,INCLUSIVE ENCARGOS SOCIAIS</t>
  </si>
  <si>
    <t>05.105.0095-A</t>
  </si>
  <si>
    <t>05.105.0096-0</t>
  </si>
  <si>
    <t>MAO-DE-OBRA DE MUSEOLOGO RESTAURADOR,INCLUSIVE ENCARGOS SOCI</t>
  </si>
  <si>
    <t>05.105.0096-A</t>
  </si>
  <si>
    <t>05.105.0097-0</t>
  </si>
  <si>
    <t>MAO-DE-OBRA DE VIGIA,INCLUSIVE ENCARGOS SOCIAIS</t>
  </si>
  <si>
    <t>05.105.0097-A</t>
  </si>
  <si>
    <t>05.105.0098-0</t>
  </si>
  <si>
    <t>MAO-DE-OBRA DE VIGIA,INCLUSIVE ENCARGOS SOCIAIS COM ADICIONA</t>
  </si>
  <si>
    <t>L NOTURNO</t>
  </si>
  <si>
    <t>05.105.0098-A</t>
  </si>
  <si>
    <t>05.105.0100-0</t>
  </si>
  <si>
    <t>05.105.0100-A</t>
  </si>
  <si>
    <t>05.105.0101-0</t>
  </si>
  <si>
    <t>MAO-DE-OBRA DE MARCENEIRO,INCLUSIVE ENCARGOS SOCIAIS</t>
  </si>
  <si>
    <t>05.105.0101-A</t>
  </si>
  <si>
    <t>05.105.0102-0</t>
  </si>
  <si>
    <t>MAO-DE-OBRA DE SERRALHEIRO DE CONSTRUCAO CIVIL,INCLUSIVE ENC</t>
  </si>
  <si>
    <t>ARGOS SOCIAIS</t>
  </si>
  <si>
    <t>05.105.0102-A</t>
  </si>
  <si>
    <t>05.105.0103-0</t>
  </si>
  <si>
    <t>05.105.0103-A</t>
  </si>
  <si>
    <t>05.105.0104-0</t>
  </si>
  <si>
    <t>05.105.0104-A</t>
  </si>
  <si>
    <t>05.105.0105-0</t>
  </si>
  <si>
    <t>05.105.0105-A</t>
  </si>
  <si>
    <t>05.105.0106-0</t>
  </si>
  <si>
    <t>05.105.0106-A</t>
  </si>
  <si>
    <t>05.105.0107-0</t>
  </si>
  <si>
    <t>05.105.0107-A</t>
  </si>
  <si>
    <t>05.105.0108-0</t>
  </si>
  <si>
    <t>05.105.0108-A</t>
  </si>
  <si>
    <t>05.105.0109-0</t>
  </si>
  <si>
    <t>05.105.0109-A</t>
  </si>
  <si>
    <t>05.105.0110-0</t>
  </si>
  <si>
    <t>05.105.0110-A</t>
  </si>
  <si>
    <t>05.105.0111-0</t>
  </si>
  <si>
    <t>05.105.0111-A</t>
  </si>
  <si>
    <t>05.105.0112-0</t>
  </si>
  <si>
    <t>05.105.0112-A</t>
  </si>
  <si>
    <t>05.105.0113-0</t>
  </si>
  <si>
    <t>05.105.0113-A</t>
  </si>
  <si>
    <t>05.105.0114-0</t>
  </si>
  <si>
    <t>05.105.0114-A</t>
  </si>
  <si>
    <t>05.105.0115-0</t>
  </si>
  <si>
    <t>05.105.0115-A</t>
  </si>
  <si>
    <t>05.105.0116-0</t>
  </si>
  <si>
    <t>05.105.0116-A</t>
  </si>
  <si>
    <t>05.105.0117-0</t>
  </si>
  <si>
    <t>05.105.0117-A</t>
  </si>
  <si>
    <t>05.105.0118-0</t>
  </si>
  <si>
    <t>05.105.0118-A</t>
  </si>
  <si>
    <t>05.105.0119-0</t>
  </si>
  <si>
    <t>05.105.0119-A</t>
  </si>
  <si>
    <t>05.105.0120-0</t>
  </si>
  <si>
    <t>05.105.0120-A</t>
  </si>
  <si>
    <t>05.105.0121-0</t>
  </si>
  <si>
    <t>05.105.0121-A</t>
  </si>
  <si>
    <t>05.105.0122-0</t>
  </si>
  <si>
    <t>05.105.0122-A</t>
  </si>
  <si>
    <t>05.105.0123-0</t>
  </si>
  <si>
    <t>MAO-DE-OBRA DE AUXILIAR DE ALMOXARIFE,INCLUSIVE ENCARGOS SOC</t>
  </si>
  <si>
    <t>05.105.0123-A</t>
  </si>
  <si>
    <t>05.105.0124-0</t>
  </si>
  <si>
    <t>05.105.0124-A</t>
  </si>
  <si>
    <t>05.105.0125-0</t>
  </si>
  <si>
    <t>05.105.0125-A</t>
  </si>
  <si>
    <t>05.105.0126-0</t>
  </si>
  <si>
    <t>MAO-DE-OBRA DE FEITOR (ENCARREGADO DE TURMA),INCLUSIVE ENCAR</t>
  </si>
  <si>
    <t>05.105.0126-A</t>
  </si>
  <si>
    <t>05.105.0127-0</t>
  </si>
  <si>
    <t>MAO-DE-OBRA DE ENCARREGADO DE OBRA,INCLUSIVE ENCARGOS SOCIAI</t>
  </si>
  <si>
    <t>05.105.0127-A</t>
  </si>
  <si>
    <t>05.105.0128-0</t>
  </si>
  <si>
    <t>05.105.0128-A</t>
  </si>
  <si>
    <t>05.105.0129-0</t>
  </si>
  <si>
    <t>05.105.0129-A</t>
  </si>
  <si>
    <t>05.105.0130-0</t>
  </si>
  <si>
    <t>05.105.0130-A</t>
  </si>
  <si>
    <t>05.105.0131-0</t>
  </si>
  <si>
    <t>05.105.0131-A</t>
  </si>
  <si>
    <t>05.105.0132-0</t>
  </si>
  <si>
    <t>05.105.0132-A</t>
  </si>
  <si>
    <t>05.105.0133-0</t>
  </si>
  <si>
    <t>MAO-DE-OBRA DESENHISTA "A",INCLUSIVE ENCARGOS SOCIAIS</t>
  </si>
  <si>
    <t>05.105.0133-A</t>
  </si>
  <si>
    <t>05.105.0134-0</t>
  </si>
  <si>
    <t>MAO-DE-OBRA AUXILIAR DE DESENHISTA,INCLUSIVE ENCARGOS SOCIAI</t>
  </si>
  <si>
    <t>05.105.0134-A</t>
  </si>
  <si>
    <t>05.105.0135-0</t>
  </si>
  <si>
    <t>05.105.0135-A</t>
  </si>
  <si>
    <t>05.105.0136-0</t>
  </si>
  <si>
    <t>05.105.0136-A</t>
  </si>
  <si>
    <t>05.105.0137-0</t>
  </si>
  <si>
    <t>05.105.0137-A</t>
  </si>
  <si>
    <t>05.105.0138-0</t>
  </si>
  <si>
    <t>05.105.0138-A</t>
  </si>
  <si>
    <t>05.105.0139-0</t>
  </si>
  <si>
    <t>05.105.0139-A</t>
  </si>
  <si>
    <t>05.105.0140-0</t>
  </si>
  <si>
    <t>05.105.0140-A</t>
  </si>
  <si>
    <t>05.105.0141-0</t>
  </si>
  <si>
    <t>05.105.0141-A</t>
  </si>
  <si>
    <t>05.105.0142-0</t>
  </si>
  <si>
    <t>MAO-DE-OBRA DE ENGARREGADO DE MONTAGEM,INCLUSIVE ENCARGOS SO</t>
  </si>
  <si>
    <t>05.105.0142-A</t>
  </si>
  <si>
    <t>05.105.0143-0</t>
  </si>
  <si>
    <t>05.105.0143-A</t>
  </si>
  <si>
    <t>05.105.0144-0</t>
  </si>
  <si>
    <t>05.105.0144-A</t>
  </si>
  <si>
    <t>05.105.0145-0</t>
  </si>
  <si>
    <t>MAO-DE-OBRA PARA TOPOGRAFO "A",INCLUSIVE ENCARGOS SOCIAIS</t>
  </si>
  <si>
    <t>05.105.0145-A</t>
  </si>
  <si>
    <t>05.105.0146-0</t>
  </si>
  <si>
    <t>MAO-DE-OBRA PARA AUXILIAR DE TOPOGRAFIA,INCLUSIVE ENCARGOS S</t>
  </si>
  <si>
    <t>05.105.0146-A</t>
  </si>
  <si>
    <t>05.105.0147-0</t>
  </si>
  <si>
    <t>MAO-DE-OBRA PARA LABORATORISTA "A",INCLUSIVE ENCARGOS SOCIAI</t>
  </si>
  <si>
    <t>05.105.0147-A</t>
  </si>
  <si>
    <t>05.105.0148-0</t>
  </si>
  <si>
    <t>05.105.0148-A</t>
  </si>
  <si>
    <t>05.105.0149-0</t>
  </si>
  <si>
    <t>05.105.0149-A</t>
  </si>
  <si>
    <t>05.105.0150-0</t>
  </si>
  <si>
    <t>05.105.0150-A</t>
  </si>
  <si>
    <t>05.105.0151-0</t>
  </si>
  <si>
    <t>05.105.0151-A</t>
  </si>
  <si>
    <t>05.105.0152-0</t>
  </si>
  <si>
    <t>05.105.0152-A</t>
  </si>
  <si>
    <t>05.105.0153-0</t>
  </si>
  <si>
    <t>05.105.0153-A</t>
  </si>
  <si>
    <t>05.105.0154-0</t>
  </si>
  <si>
    <t>05.105.0154-A</t>
  </si>
  <si>
    <t>05.105.0155-0</t>
  </si>
  <si>
    <t>MAO-DE-OBRA ELETROTECNICO,INCLUSIVE ENCARGOS SOCIAIS</t>
  </si>
  <si>
    <t>05.105.0155-A</t>
  </si>
  <si>
    <t>05.105.0156-0</t>
  </si>
  <si>
    <t>05.105.0156-A</t>
  </si>
  <si>
    <t>05.105.0157-0</t>
  </si>
  <si>
    <t>05.105.0157-A</t>
  </si>
  <si>
    <t>05.105.0158-0</t>
  </si>
  <si>
    <t>05.105.0158-A</t>
  </si>
  <si>
    <t>05.105.0159-0</t>
  </si>
  <si>
    <t>05.105.0159-A</t>
  </si>
  <si>
    <t>05.105.0165-0</t>
  </si>
  <si>
    <t>05.105.0165-A</t>
  </si>
  <si>
    <t>05.105.0169-0</t>
  </si>
  <si>
    <t>05.105.0169-A</t>
  </si>
  <si>
    <t>05.105.0175-0</t>
  </si>
  <si>
    <t>05.105.0175-A</t>
  </si>
  <si>
    <t>05.105.0176-0</t>
  </si>
  <si>
    <t>05.105.0176-A</t>
  </si>
  <si>
    <t>05.105.0178-0</t>
  </si>
  <si>
    <t>05.105.0178-A</t>
  </si>
  <si>
    <t>05.105.0179-0</t>
  </si>
  <si>
    <t>05.105.0179-A</t>
  </si>
  <si>
    <t>05.105.0180-0</t>
  </si>
  <si>
    <t>05.105.0180-A</t>
  </si>
  <si>
    <t>05.105.0185-0</t>
  </si>
  <si>
    <t>05.105.0185-A</t>
  </si>
  <si>
    <t>05.105.0186-0</t>
  </si>
  <si>
    <t>MAO-DE-OBRA DE DIGITADOR,INCLUSIVE ENCARGOS SOCIAIS</t>
  </si>
  <si>
    <t>05.105.0186-A</t>
  </si>
  <si>
    <t>05.105.0187-0</t>
  </si>
  <si>
    <t>05.105.0187-A</t>
  </si>
  <si>
    <t>05.105.0188-0</t>
  </si>
  <si>
    <t>05.105.0188-A</t>
  </si>
  <si>
    <t>05.105.0190-0</t>
  </si>
  <si>
    <t>05.105.0190-A</t>
  </si>
  <si>
    <t>05.105.0195-0</t>
  </si>
  <si>
    <t>05.105.0195-A</t>
  </si>
  <si>
    <t>05.105.0200-0</t>
  </si>
  <si>
    <t>SERVICO DE VIGILANCIA COM VIGIA DE OBRA 24H/DIA,PARA 1 POSTO</t>
  </si>
  <si>
    <t>05.105.0200-A</t>
  </si>
  <si>
    <t>05.105.0201-0</t>
  </si>
  <si>
    <t>SERVICO DE VIGILANCIA COM VIGIA DE OBRA 24H/DIA,PARA 2 POSTO</t>
  </si>
  <si>
    <t>05.105.0201-A</t>
  </si>
  <si>
    <t>05.105.0202-0</t>
  </si>
  <si>
    <t>SERVICO DE VIGILANCIA COM VIGIA DE OBRA 24H/DIA,PARA 3 POSTO</t>
  </si>
  <si>
    <t>05.105.0202-A</t>
  </si>
  <si>
    <t>05.105.0203-0</t>
  </si>
  <si>
    <t>SERVICO DE VIGILANCIA COM VIGIA DE OBRA 24H/DIA,PARA 4 POSTO</t>
  </si>
  <si>
    <t>05.105.0203-A</t>
  </si>
  <si>
    <t>05.105.0204-0</t>
  </si>
  <si>
    <t>,CONSIDERANDO APENAS O CUSTO APOS A JORNADA NORMAL DE TRABAL</t>
  </si>
  <si>
    <t>HO.</t>
  </si>
  <si>
    <t>O CUSTO INCLUI VIGILANCIA AOS SABADOS, DOMINGOS E FERIADOS</t>
  </si>
  <si>
    <t>24H/DIA</t>
  </si>
  <si>
    <t>05.105.0204-A</t>
  </si>
  <si>
    <t>05.105.0205-0</t>
  </si>
  <si>
    <t>S,CONSIDERANDO APENAS O CUSTO APOS A JORNADA NORMAL DE TRABA</t>
  </si>
  <si>
    <t>LHO.</t>
  </si>
  <si>
    <t>05.105.0205-A</t>
  </si>
  <si>
    <t>05.105.0206-0</t>
  </si>
  <si>
    <t>24/DIA</t>
  </si>
  <si>
    <t>05.105.0206-A</t>
  </si>
  <si>
    <t>05.105.0207-0</t>
  </si>
  <si>
    <t>O CUSTO INCLUI VIGILANCIA AOS SABADOS,DOMINGOS E FERIADOS</t>
  </si>
  <si>
    <t>05.105.0207-A</t>
  </si>
  <si>
    <t>05.105.9999-0</t>
  </si>
  <si>
    <t>INDICE DE SALARIO DA CONSTRUCAO CIVIL</t>
  </si>
  <si>
    <t>05.105.9999-A</t>
  </si>
  <si>
    <t>05.205.0010-0</t>
  </si>
  <si>
    <t>SERVICO DE VIGILANCIA ARMADA OU DESARMADA 24H/DIA,PARA 1 POS</t>
  </si>
  <si>
    <t>05.205.0010-A</t>
  </si>
  <si>
    <t>05.205.0011-0</t>
  </si>
  <si>
    <t>SERVICO DE VIGILANCIA ARMADA OU DESARMADA 24H/DIA,PARA 2 POS</t>
  </si>
  <si>
    <t>TOS</t>
  </si>
  <si>
    <t>05.205.0011-A</t>
  </si>
  <si>
    <t>05.205.0012-0</t>
  </si>
  <si>
    <t>SERVICO DE VIGILANCIA ARMADA OU DESARMADA 24H/DIA,PARA 3 POS</t>
  </si>
  <si>
    <t>05.205.0012-A</t>
  </si>
  <si>
    <t>05.205.0013-0</t>
  </si>
  <si>
    <t>SERVICO DE VIGILANCIA ARMADA OU DESARMADA 24H/DIA,PARA 4 POS</t>
  </si>
  <si>
    <t>05.205.0013-A</t>
  </si>
  <si>
    <t>05.205.0015-0</t>
  </si>
  <si>
    <t>TO,CONSIDERANDO APENAS O CUSTO APOS A JORNADA NORMAL DE TRAB</t>
  </si>
  <si>
    <t>ALHO.</t>
  </si>
  <si>
    <t>05.205.0015-A</t>
  </si>
  <si>
    <t>05.205.0016-0</t>
  </si>
  <si>
    <t>TOS,CONSIDERANDO APENAS O CUSTO APOS A JORNADA NORMAL DE TRA</t>
  </si>
  <si>
    <t>BALHO.</t>
  </si>
  <si>
    <t>24H/DIA.</t>
  </si>
  <si>
    <t>05.205.0016-A</t>
  </si>
  <si>
    <t>05.205.0017-0</t>
  </si>
  <si>
    <t>05.205.0017-A</t>
  </si>
  <si>
    <t>05.205.0018-0</t>
  </si>
  <si>
    <t>05.205.0018-A</t>
  </si>
  <si>
    <t>05.205.9999-0</t>
  </si>
  <si>
    <t>INDICE PARA SERVICOS DE SEGURANCA E VIGILANCIA</t>
  </si>
  <si>
    <t>05.205.9999-A</t>
  </si>
  <si>
    <t>06.001.0020-0</t>
  </si>
  <si>
    <t>ASSENTAMEMTO DE TUBOS DE CONCRETO SIMPLES,EXCLUSIVE FORNECIM</t>
  </si>
  <si>
    <t>ENTO DESTES,PARA COLETOR DE AGUAS PLUVIAIS,COM DIAMETRO DE 2</t>
  </si>
  <si>
    <t>00MM,ATERRO E SOCA ATE A ALTURA DA GERATRIZ SUPERIOR DO TUBO</t>
  </si>
  <si>
    <t>,CONSIDERANDO O MATERIAL DA PROPRIA ESCAVACAO,INCLUSIVE FORN</t>
  </si>
  <si>
    <t>ECIMENTO DO MATERIAL PARA REJUNTAMENTO COM ARGAMASSA DE CIME</t>
  </si>
  <si>
    <t>NTO E AREIA,NO TRACO 1:4 E ACERTO DE FUNDO DE VALA</t>
  </si>
  <si>
    <t>06.001.0020-A</t>
  </si>
  <si>
    <t>06.001.0022-0</t>
  </si>
  <si>
    <t>ASSENTAMENTO DE TUBOS DE CONCRETO SIMPLES,EXCLUSIVE FORNECIM</t>
  </si>
  <si>
    <t>ENTO DESTES,PARA COLETOR DE AGUAS PLUVIAIS,COM DIAMETRO DE 3</t>
  </si>
  <si>
    <t>06.001.0022-A</t>
  </si>
  <si>
    <t>06.001.0023-0</t>
  </si>
  <si>
    <t>ENTO DESTES,PARA COLETOR DE AGUAS PLUVIAIS,COM DIAMETRO DE 4</t>
  </si>
  <si>
    <t>NTO AREIA,NO TRACO 1:4 E ACERTO DE FUNDO DE VALA</t>
  </si>
  <si>
    <t>06.001.0023-A</t>
  </si>
  <si>
    <t>06.001.0024-0</t>
  </si>
  <si>
    <t>ENTO DESTES,PARA COLETOR DE AGUAS PLIVIAIS,COM DIAMETRO DE 5</t>
  </si>
  <si>
    <t>06.001.0024-A</t>
  </si>
  <si>
    <t>06.001.0025-0</t>
  </si>
  <si>
    <t>ENTO DESTES,PARA COLETOR DE AGUAS PLUVIAIS,COM DIAMETRO DE 6</t>
  </si>
  <si>
    <t>06.001.0025-A</t>
  </si>
  <si>
    <t>06.001.0030-0</t>
  </si>
  <si>
    <t>ASSENTAMENTO DE TUBOS DE CONCRETO ARMADO,EXCLUSIVE.FORN.DEST</t>
  </si>
  <si>
    <t>ES,PARA COLETOR DE AGUAS PLUVIAIS,COM DIAMETRO DE 300MM,ATER</t>
  </si>
  <si>
    <t>RO E SOCA ATE A ALTURA DA GERATRIZ SUPERIOR DO TUBO,CONSIDER</t>
  </si>
  <si>
    <t>ANDO O MATERIAL DA PROPRIA ESCAVACAO,INCLUSIVE FORNECIMENTO</t>
  </si>
  <si>
    <t>DO MATERIAL PARA REJUNTAMENTO COM ARGAMASSA DE CIMENTO E ARE</t>
  </si>
  <si>
    <t>IA,NO TRACO 1:4 E ACERTO DE FUNDO DE VALA</t>
  </si>
  <si>
    <t>06.001.0030-A</t>
  </si>
  <si>
    <t>06.001.0031-0</t>
  </si>
  <si>
    <t>ASSENTAMENTO DE TUBOS DE CONCRETO ARMADO,EXCLUSIVE FORN.DEST</t>
  </si>
  <si>
    <t>ES,PARA COLETOR DE AGUAS PLUVIAIS,COM DIAMETRO DE 400MM,ATER</t>
  </si>
  <si>
    <t>06.001.0031-A</t>
  </si>
  <si>
    <t>06.001.0032-0</t>
  </si>
  <si>
    <t>ES,PARA COLETOR DE AGUAS PLUVIAIS,COM DIAMETRO DE 500MM,ATER</t>
  </si>
  <si>
    <t>06.001.0032-A</t>
  </si>
  <si>
    <t>06.001.0033-0</t>
  </si>
  <si>
    <t>ES,PARA COLETOR DE AGUAS PLUVIAIS,COM DIAMETRO DE 600MM,ATER</t>
  </si>
  <si>
    <t>06.001.0033-A</t>
  </si>
  <si>
    <t>06.001.0034-0</t>
  </si>
  <si>
    <t>ES,PARA COLETOR DE AGUAS PLUVIAIS,COM DIAMETRO DE 700MM,ATER</t>
  </si>
  <si>
    <t>06.001.0034-A</t>
  </si>
  <si>
    <t>06.001.0035-0</t>
  </si>
  <si>
    <t>ES,PARA COLETOR DE AGUAS PLUVIAIS,COM DIAMETRO DE 800MM,ATER</t>
  </si>
  <si>
    <t>06.001.0035-A</t>
  </si>
  <si>
    <t>06.001.0036-0</t>
  </si>
  <si>
    <t>ES,PARA COLETOR DE AGUAS PLUVIAIS,COM DIAMETRO DE 900MM,ATER</t>
  </si>
  <si>
    <t>06.001.0036-A</t>
  </si>
  <si>
    <t>06.001.0037-0</t>
  </si>
  <si>
    <t>ES,PARA COLETOR DE AGUAS PLUVIAIS,COM DIAMETRO DE 1000MM,ATE</t>
  </si>
  <si>
    <t>RRO E SOCA ATE A ALTURA DA GERATRIZ SUPERIOR DO TUBO,CONSIDE</t>
  </si>
  <si>
    <t>RANDO O MATERIAL DA PROPRIA ESCAVACAO,INCLUSIVE FORNECIMENTO</t>
  </si>
  <si>
    <t> DO MATERIAL PARA REJUNTAMENTO COM ARGAMASSA DE CIMENTO E AR</t>
  </si>
  <si>
    <t>EIA,NO TRACO 1:4 E ACERTO DE FUNDO DE VALA</t>
  </si>
  <si>
    <t>06.001.0037-A</t>
  </si>
  <si>
    <t>06.001.0038-0</t>
  </si>
  <si>
    <t>ES,PARA COLETOR DE AGUAS PLUVIAIS,COM DIAMETRO DE 1100MM,ATE</t>
  </si>
  <si>
    <t>06.001.0038-A</t>
  </si>
  <si>
    <t>06.001.0039-0</t>
  </si>
  <si>
    <t>ES,PARA COLETOR DE AGUAS PLUVIAIS,COM DIAMETRO DE 1200MM,ATE</t>
  </si>
  <si>
    <t>06.001.0039-A</t>
  </si>
  <si>
    <t>06.001.0040-0</t>
  </si>
  <si>
    <t>ES,PARA COLETOR DE AGUAS PLUVIAIS,COM DIAMETRO DE 1500MM,ATE</t>
  </si>
  <si>
    <t>06.001.0040-A</t>
  </si>
  <si>
    <t>06.001.0041-0</t>
  </si>
  <si>
    <t>ES,PARA COLETOR DE AGUAS PLUVIAIS,COM DIAMETRO DE 1750MM,ATE</t>
  </si>
  <si>
    <t>06.001.0041-A</t>
  </si>
  <si>
    <t>06.001.0042-0</t>
  </si>
  <si>
    <t>ES,PARA COLETOR DE AGUAS PLUVIAIS,COM DIAMETRO DE 2000MM,ATE</t>
  </si>
  <si>
    <t>06.001.0042-A</t>
  </si>
  <si>
    <t>06.001.0059-0</t>
  </si>
  <si>
    <t>ASSENTAMENTO DE TUBOS DE CONCRETO ARMADO COM JUNTAS DE ANEL</t>
  </si>
  <si>
    <t>DE BORRACHA,EXCLUSIVE FORNECIMENTO DESTES(TUBOS E JUNTAS),PA</t>
  </si>
  <si>
    <t>RA GALERIAS DE ESGOTO SANITARIO,COM O DIAMETRO DE 300MM,ATER</t>
  </si>
  <si>
    <t>ANDO O MATERIAL DA PROPRIA ESCAVACAO,INCLUSIVE ACERTO DE FUN</t>
  </si>
  <si>
    <t>DO DE VALA</t>
  </si>
  <si>
    <t>06.001.0059-A</t>
  </si>
  <si>
    <t>06.001.0060-0</t>
  </si>
  <si>
    <t>RA GALERIAS DE ESGOTO SANITARIO,COM DIAMETRO DE 400MM,ATERRO</t>
  </si>
  <si>
    <t> E SOCA ATE A ALTURA DA GERATRIZ SUPERIOR DO TUBO,CONSIDERAN</t>
  </si>
  <si>
    <t>DO O MATERIAL DA PROPRIA ESCAVACAO,INCLUSIVE ACERTO DE FUNDO</t>
  </si>
  <si>
    <t> DE VALA</t>
  </si>
  <si>
    <t>06.001.0060-A</t>
  </si>
  <si>
    <t>06.001.0061-0</t>
  </si>
  <si>
    <t>RA GALERIAS DE ESGOTO SANITARIO,COM DIAMETRO DE 500MM,ATERRO</t>
  </si>
  <si>
    <t>06.001.0061-A</t>
  </si>
  <si>
    <t>06.001.0062-0</t>
  </si>
  <si>
    <t>RA GALERIAS DE ESGOTO SANITARIO,COM DIAMETRO DE 600MM,ATERRO</t>
  </si>
  <si>
    <t>06.001.0062-A</t>
  </si>
  <si>
    <t>06.001.0063-0</t>
  </si>
  <si>
    <t>DE BORRACHA,EXCLUSIVE FORNECIMENTO DESTES(TUBOS E JUNTAS).PA</t>
  </si>
  <si>
    <t>RA GALERIAS DE ESGOTO SANITARIO,COM DIAMETRO DE 700MM,ATERRO</t>
  </si>
  <si>
    <t>06.001.0063-A</t>
  </si>
  <si>
    <t>06.001.0064-0</t>
  </si>
  <si>
    <t>NE BORRACHA,EXCLUSIVE FORNECIMENTO DESTES(TUBOS E JUNTAS),PA</t>
  </si>
  <si>
    <t>RA GALERIAS DE ESGOTO SANITARIO,COM DIAMETRO DE 800MM,ATERRO</t>
  </si>
  <si>
    <t>06.001.0064-A</t>
  </si>
  <si>
    <t>06.001.0065-0</t>
  </si>
  <si>
    <t>RA GALERIAS DE ESGOTO SANITARIO,COM DIAMETRO DE 900MM,ATERRO</t>
  </si>
  <si>
    <t>06.001.0065-A</t>
  </si>
  <si>
    <t>06.001.0066-0</t>
  </si>
  <si>
    <t>RA GALERIAS DE ESGOTO SANITARIO,COM DIAMETRO DE 1000MM,ATERR</t>
  </si>
  <si>
    <t>O E SOCA ATE A ALTURA DA GERATRIZ SUPERIOR DO TUBO,CONSIDERA</t>
  </si>
  <si>
    <t>NDO O MATERIAL DA PROPRIA ESCAVACAO,INCLUSIVE ACERTO DE FUND</t>
  </si>
  <si>
    <t>O DE VALA</t>
  </si>
  <si>
    <t>06.001.0066-A</t>
  </si>
  <si>
    <t>06.001.0067-0</t>
  </si>
  <si>
    <t>RA GALERIAS DE ESGOTO SANITARIO,COM DIAMETRO DE 1100MM,ATERR</t>
  </si>
  <si>
    <t>06.001.0067-A</t>
  </si>
  <si>
    <t>06.001.0068-0</t>
  </si>
  <si>
    <t>RA GALERIAS DE ESGOTO SANITARIO,COM DIAMETRO DE 1200MM,ATERR</t>
  </si>
  <si>
    <t>06.001.0068-A</t>
  </si>
  <si>
    <t>06.001.0069-0</t>
  </si>
  <si>
    <t>RA GALERIAS DE ESGOTO SANITARIO,COM DIAMETRO DE 1500MM,ATERR</t>
  </si>
  <si>
    <t>06.001.0069-A</t>
  </si>
  <si>
    <t>06.001.0070-0</t>
  </si>
  <si>
    <t>ASSENTAMENTO DE TUBOS DE C0NCRETO ARMADO COM JUNTAS DE ANEL</t>
  </si>
  <si>
    <t>RA GALERIAS DE ESGOTO SANITARIO,COM DIAMETRO DE 1750MM,ATERR</t>
  </si>
  <si>
    <t>06.001.0070-A</t>
  </si>
  <si>
    <t>06.001.0071-0</t>
  </si>
  <si>
    <t>RA GALERIAS DE ESGOTO SANITARIO,COM DIAMETRO DE 2000MM,ATERR</t>
  </si>
  <si>
    <t>06.001.0071-A</t>
  </si>
  <si>
    <t>06.001.0080-0</t>
  </si>
  <si>
    <t>ASSENTAMENTO DE TUBOS DE CIMENTO SEM AMIANTO,COM JUNTAS DE A</t>
  </si>
  <si>
    <t>NEL DE BORRACHA,EXCLUSIVE FORNECIMENTO DESTES (TUBOS E JUNTA</t>
  </si>
  <si>
    <t>S) TIPO ESGOTO,COM DIAMETRO DE 75MM,ATERRO E SOCA ATE A ALTU</t>
  </si>
  <si>
    <t>RA DA GERATRIZ SUPERIOR DO TUBO,CONSIDERANDO O MATERIAL DA</t>
  </si>
  <si>
    <t>PROPRIA ESCAVACAO,INCLUSIVE ACERTO DE FUNDO DE VALA</t>
  </si>
  <si>
    <t>06.001.0080-A</t>
  </si>
  <si>
    <t>06.001.0081-0</t>
  </si>
  <si>
    <t>S),TIPO ESGOTO,COM DIAMETRO DE 100MM,ATERRO E SOCA ATE A ALT</t>
  </si>
  <si>
    <t>URA DA GERATRIZ SUPERIOR DO TUBO,CONSIDERANDO O MATERIAL DA</t>
  </si>
  <si>
    <t>06.001.0081-A</t>
  </si>
  <si>
    <t>06.001.0082-0</t>
  </si>
  <si>
    <t>ASSENTAMENTO DE TUBOS DE CIMENTO SEM AMIANTO COM JUNTAS DE A</t>
  </si>
  <si>
    <t>S),TIPO ESGOTO,COM DIAMETRO DE 150MM,ATERRO E SOCA ATE A ALT</t>
  </si>
  <si>
    <t>06.001.0082-A</t>
  </si>
  <si>
    <t>06.001.0083-0</t>
  </si>
  <si>
    <t>S),TIPO ESGOTO,COM DIAMETRO DE 200MM,ATERRO E SOCA ATE A ALT</t>
  </si>
  <si>
    <t>06.001.0083-A</t>
  </si>
  <si>
    <t>06.001.0084-0</t>
  </si>
  <si>
    <t>S) TIPO ESGOTO,COM DIAMETRO DE 250MM,ATERRO E SOCA ATE A ALT</t>
  </si>
  <si>
    <t>06.001.0084-A</t>
  </si>
  <si>
    <t>06.001.0085-0</t>
  </si>
  <si>
    <t>S) TIPO ESGOTO,COM DIAMETRO DE 300MM,ATERRO E SOCA ATE A ALT</t>
  </si>
  <si>
    <t>06.001.0085-A</t>
  </si>
  <si>
    <t>06.001.0101-0</t>
  </si>
  <si>
    <t>ASSENTAMENTO DE TUBOS DE CERAMICA,EXCLUSIVE O FORNECIMENTO D</t>
  </si>
  <si>
    <t>ESTES,COM DIAMETRO DE 100MM,ATERRO E SOCA ATE A ALTURA DA GE</t>
  </si>
  <si>
    <t>RATRIZ SUPERIOR DO TUBO,CONSIDERANDO O MATERIAL DA PROPRIA E</t>
  </si>
  <si>
    <t>SCAVACAO,INCLUSIVE FORNECIMENTO DO MATERIAL PARA REJUNTAMENT</t>
  </si>
  <si>
    <t>O COM ARGAMASSA DE CIMENTO E AREIA,NO TRACO 1:4 E ACERTO DE</t>
  </si>
  <si>
    <t>FUNDO DE VALA</t>
  </si>
  <si>
    <t>06.001.0101-A</t>
  </si>
  <si>
    <t>06.001.0102-0</t>
  </si>
  <si>
    <t>ESTES,COM DIAMETRO DE 150MM,ATERRO E SOCA ATE A ALTURA DA GE</t>
  </si>
  <si>
    <t>06.001.0102-A</t>
  </si>
  <si>
    <t>06.001.0103-0</t>
  </si>
  <si>
    <t>ESTES,COM DIAMETRO DE 200MM,ATERRO E SOCA ATE A ALTURA DA GE</t>
  </si>
  <si>
    <t>06.001.0103-A</t>
  </si>
  <si>
    <t>06.001.0105-0</t>
  </si>
  <si>
    <t>ESTES,COM DIAMETRO DE 250MM,ATERRO E SOCA ATE A ALTURA DA GE</t>
  </si>
  <si>
    <t>06.001.0105-A</t>
  </si>
  <si>
    <t>06.001.0106-0</t>
  </si>
  <si>
    <t>ESTES,COM DIAMETRO DE 300MM,ATERRO E SOCA ATE A ALTURA DA GE</t>
  </si>
  <si>
    <t>06.001.0106-A</t>
  </si>
  <si>
    <t>06.001.0110-0</t>
  </si>
  <si>
    <t>ASSENTAMENTO DE TUBOS DE CERAMICA VIDRADA,ATERRO E SOCA ATE</t>
  </si>
  <si>
    <t>A ALTURA DA GERATRIZ SUPERIOR DO TUBO,CONSIDERANDO O MATERIA</t>
  </si>
  <si>
    <t>L DA PROPRIA ESCAVACAO,COM JUNTA ELASTICA,NO DIAMETRO DE 100</t>
  </si>
  <si>
    <t>MM,EXCLUSIVE O TUBO E ANEL DE BORRACHA,INCLUSIVE ACERTO DE F</t>
  </si>
  <si>
    <t>UNDO DE VALA</t>
  </si>
  <si>
    <t>06.001.0110-A</t>
  </si>
  <si>
    <t>06.001.0115-0</t>
  </si>
  <si>
    <t>L DA PROPRIA ESCAVACAO,COM JUNTA ELASTICA,NO DIAMETRO DE 150</t>
  </si>
  <si>
    <t>06.001.0115-A</t>
  </si>
  <si>
    <t>06.001.0120-0</t>
  </si>
  <si>
    <t>L DA PROPRIA ESCAVACAO,COM JUNTA ELASTICA,NO DIAMETRO DE 200</t>
  </si>
  <si>
    <t>06.001.0120-A</t>
  </si>
  <si>
    <t>06.001.0125-0</t>
  </si>
  <si>
    <t>L DA PROPRIA ESCAVACAO,COM JUNTA ELASTICA,NO DIAMETRO DE 250</t>
  </si>
  <si>
    <t>06.001.0125-A</t>
  </si>
  <si>
    <t>06.001.0130-0</t>
  </si>
  <si>
    <t>L DA PROPRIA ESCAVACAO,COM JUNTA ELASTICA,NO DIAMETRO DE 300</t>
  </si>
  <si>
    <t>06.001.0130-A</t>
  </si>
  <si>
    <t>06.001.0151-0</t>
  </si>
  <si>
    <t>LEVANTAMENTO,LIMPEZA E REASSENTAMENTO DE TUBO DE CERAMICA,CO</t>
  </si>
  <si>
    <t>M JUNTA ARGAMASSADA,DIAMETRO DE 100MM</t>
  </si>
  <si>
    <t>06.001.0151-A</t>
  </si>
  <si>
    <t>06.001.0152-0</t>
  </si>
  <si>
    <t>M JUNTA ARGAMASSADA,DIAMETRO DE 150MM</t>
  </si>
  <si>
    <t>06.001.0152-A</t>
  </si>
  <si>
    <t>06.001.0153-0</t>
  </si>
  <si>
    <t>M JUNTA ARGAMASSADA,DIAMETRO DE 200MM</t>
  </si>
  <si>
    <t>06.001.0153-A</t>
  </si>
  <si>
    <t>06.001.0155-0</t>
  </si>
  <si>
    <t>M JUNTA ARGAMASSADA,DIAMETRO DE 250MM</t>
  </si>
  <si>
    <t>06.001.0155-A</t>
  </si>
  <si>
    <t>06.001.0161-0</t>
  </si>
  <si>
    <t>LEVANTAMENTO,LIMPEZA E REASSENTAMENTO DE CURVA CERAMICA,COM</t>
  </si>
  <si>
    <t>JUNTA ARGAMASSADA,DIAMETRO DE 100MM</t>
  </si>
  <si>
    <t>06.001.0161-A</t>
  </si>
  <si>
    <t>06.001.0162-0</t>
  </si>
  <si>
    <t>JUNTA ARGAMASSADA,DIAMETRO DE 150MM</t>
  </si>
  <si>
    <t>06.001.0162-A</t>
  </si>
  <si>
    <t>06.001.0163-0</t>
  </si>
  <si>
    <t>JUNTA ARGAMASSADA,DIAMETRO DE 200MM</t>
  </si>
  <si>
    <t>06.001.0163-A</t>
  </si>
  <si>
    <t>06.001.0165-0</t>
  </si>
  <si>
    <t>JUNTA ARGAMASSADA,DIAMETRO DE 250MM</t>
  </si>
  <si>
    <t>06.001.0165-A</t>
  </si>
  <si>
    <t>06.001.0170-0</t>
  </si>
  <si>
    <t>LEVANTAMENTO,LIMPEZA E REASSENTAMENTO DE JUNCAO CERAMICA,COM</t>
  </si>
  <si>
    <t> JUNTA ARGAMASSADA,DIAMETRO DE 75MM</t>
  </si>
  <si>
    <t>06.001.0170-A</t>
  </si>
  <si>
    <t>06.001.0171-0</t>
  </si>
  <si>
    <t> JUNTA ARGAMASSADA,DIAMETRO DE 100MM</t>
  </si>
  <si>
    <t>06.001.0171-A</t>
  </si>
  <si>
    <t>06.001.0172-0</t>
  </si>
  <si>
    <t>06.001.0172-A</t>
  </si>
  <si>
    <t>06.001.0173-0</t>
  </si>
  <si>
    <t> JUNTA ARGAMASSADA,DIAMETRO DE 200MM</t>
  </si>
  <si>
    <t>06.001.0173-A</t>
  </si>
  <si>
    <t>06.001.0174-0</t>
  </si>
  <si>
    <t> JUNTA ARGAMASSADA,DIAMETRO DE 250MM</t>
  </si>
  <si>
    <t>06.001.0174-A</t>
  </si>
  <si>
    <t>06.001.0180-0</t>
  </si>
  <si>
    <t>ASSENTAMENTO DE TUBO FLEXIVEL,EXCLUSIVE FORNECIMENTO DESTE,P</t>
  </si>
  <si>
    <t>ARA AGUAS PLUVIAIS,ATERRO E SOCA ATE A ALTURA DA GERATRIZ SU</t>
  </si>
  <si>
    <t>PERIOR DO TUBO,CONSIDERANDO O MATERIAL DA PROPRIA ESCAVACAO,</t>
  </si>
  <si>
    <t>DIAMETRO DE 300MM</t>
  </si>
  <si>
    <t>06.001.0180-A</t>
  </si>
  <si>
    <t>06.001.0183-0</t>
  </si>
  <si>
    <t>DIAMETRO DE 400MM</t>
  </si>
  <si>
    <t>06.001.0183-A</t>
  </si>
  <si>
    <t>06.001.0184-0</t>
  </si>
  <si>
    <t>DIAMETRO DE 500MM</t>
  </si>
  <si>
    <t>06.001.0184-A</t>
  </si>
  <si>
    <t>06.001.0185-0</t>
  </si>
  <si>
    <t>DIAMETRO DE 600MM</t>
  </si>
  <si>
    <t>06.001.0185-A</t>
  </si>
  <si>
    <t>06.001.0187-0</t>
  </si>
  <si>
    <t>DIAMETRO DE 700MM</t>
  </si>
  <si>
    <t>06.001.0187-A</t>
  </si>
  <si>
    <t>06.001.0188-0</t>
  </si>
  <si>
    <t>DIAMETRO DE 800MM</t>
  </si>
  <si>
    <t>06.001.0188-A</t>
  </si>
  <si>
    <t>06.001.0189-0</t>
  </si>
  <si>
    <t>DIAMETRO DE 900MM</t>
  </si>
  <si>
    <t>06.001.0189-A</t>
  </si>
  <si>
    <t>06.001.0190-0</t>
  </si>
  <si>
    <t>DIAMETRO DE 1000MM</t>
  </si>
  <si>
    <t>06.001.0190-A</t>
  </si>
  <si>
    <t>06.001.0192-0</t>
  </si>
  <si>
    <t>DIAMETRO DE 1100MM</t>
  </si>
  <si>
    <t>06.001.0192-A</t>
  </si>
  <si>
    <t>06.001.0193-0</t>
  </si>
  <si>
    <t>DIAMETRO DE 1200MM</t>
  </si>
  <si>
    <t>06.001.0193-A</t>
  </si>
  <si>
    <t>06.001.0195-0</t>
  </si>
  <si>
    <t>DIAMETRO DE 1500MM</t>
  </si>
  <si>
    <t>06.001.0195-A</t>
  </si>
  <si>
    <t>06.001.0198-0</t>
  </si>
  <si>
    <t>DIAMETRO DE 1800MM</t>
  </si>
  <si>
    <t>06.001.0198-A</t>
  </si>
  <si>
    <t>06.001.0200-0</t>
  </si>
  <si>
    <t>DIAMETRO DE 2000MM</t>
  </si>
  <si>
    <t>06.001.0200-A</t>
  </si>
  <si>
    <t>06.001.0205-0</t>
  </si>
  <si>
    <t>DIAMETRO DE 2500MM</t>
  </si>
  <si>
    <t>06.001.0205-A</t>
  </si>
  <si>
    <t>06.001.0210-0</t>
  </si>
  <si>
    <t>ASSENTAMANTO DE TUBO FLEXIVEL,EXCLUSIVE FORNECIMENTO DESTE,P</t>
  </si>
  <si>
    <t>DIAMETRO DE 3000MM</t>
  </si>
  <si>
    <t>06.001.0210-A</t>
  </si>
  <si>
    <t>06.001.0220-0</t>
  </si>
  <si>
    <t>ASSENTAMENTO DE TUBO PRFV DEFOFO,EXCLUSIVE FORNECIMENTO DEST</t>
  </si>
  <si>
    <t>E,ATERRO E SOCA ATE A ALTURA DA GERATRIZ SUPERIOR DO TUBO,CO</t>
  </si>
  <si>
    <t>NSIDERANDO O MATERIAL DA PROPRIA ESCAVACAO,DIAMETRO DE 300MM</t>
  </si>
  <si>
    <t>06.001.0220-A</t>
  </si>
  <si>
    <t>06.001.0221-0</t>
  </si>
  <si>
    <t>NSIDERANDO O MATERIAL DA PROPRIA ESCAVACAO,DIAMETRO DE 350MM</t>
  </si>
  <si>
    <t>06.001.0221-A</t>
  </si>
  <si>
    <t>06.001.0222-0</t>
  </si>
  <si>
    <t>NSIDERANDO O MATERIAL DA PROPRIA ESCAVACAO,DIAMETRO DE 400MM</t>
  </si>
  <si>
    <t>06.001.0222-A</t>
  </si>
  <si>
    <t>06.001.0224-0</t>
  </si>
  <si>
    <t>NSIDERANDO O MATERIAL DA PROPRIA ESCAVACAO,DIAMETRO DE 500MM</t>
  </si>
  <si>
    <t>06.001.0224-A</t>
  </si>
  <si>
    <t>06.001.0225-0</t>
  </si>
  <si>
    <t>NSIDERANDO O MATERIAL DA PROPRIA ESCAVACAO,DIAMETRO DE 600MM</t>
  </si>
  <si>
    <t>06.001.0225-A</t>
  </si>
  <si>
    <t>06.001.0226-0</t>
  </si>
  <si>
    <t>NSIDERANDO O MATERIAL DA PROPRIA ESCAVACAO,DIAMETRO DE 700MM</t>
  </si>
  <si>
    <t>06.001.0226-A</t>
  </si>
  <si>
    <t>06.001.0227-0</t>
  </si>
  <si>
    <t>NSIDERANDO O MATERIAL DA PROPRIA ESCAVACAO,DIAMETRO DE 800MM</t>
  </si>
  <si>
    <t>06.001.0227-A</t>
  </si>
  <si>
    <t>06.001.0228-0</t>
  </si>
  <si>
    <t>NSIDERANDO O MATERIAL DA PROPRIA ESCAVACAO,DIAMETRO DE 900MM</t>
  </si>
  <si>
    <t>06.001.0228-A</t>
  </si>
  <si>
    <t>06.001.0229-0</t>
  </si>
  <si>
    <t>NSIDERANDO O MATERIAL DA PROPRIA ESCAVACAO,DIAMETRO DE 1000M</t>
  </si>
  <si>
    <t>06.001.0229-A</t>
  </si>
  <si>
    <t>06.001.0231-0</t>
  </si>
  <si>
    <t>NSIDERANDO O MATERIAL DA PROPRIA ESCAVACAO,DIAMETRO DE 1200M</t>
  </si>
  <si>
    <t>06.001.0231-A</t>
  </si>
  <si>
    <t>06.001.0233-0</t>
  </si>
  <si>
    <t>NSIDERANDO O MATERIAL DA PROPRIA ESCAVACAO,DIAMETRO DE 1300M</t>
  </si>
  <si>
    <t>06.001.0233-A</t>
  </si>
  <si>
    <t>06.001.0235-0</t>
  </si>
  <si>
    <t>NSIDERANDO O MATERIAL DA PROPRIA ESCAVACAO,DIAMETRO DE 1400M</t>
  </si>
  <si>
    <t>06.001.0235-A</t>
  </si>
  <si>
    <t>06.001.0237-0</t>
  </si>
  <si>
    <t>NSIDERANDO O MATERIAL DA PROPRIA ESCAVACAO,DIAMETRO DE 1500M</t>
  </si>
  <si>
    <t>06.001.0237-A</t>
  </si>
  <si>
    <t>06.001.0242-0</t>
  </si>
  <si>
    <t>ASSENTAMENTO DE TUBULACAO DE PVC,COM JUNTA ELASTICA,PARA COL</t>
  </si>
  <si>
    <t>ETOR DE ESGOTOS,COM DIAMETRO NOMINAL DE 100MM,ATERRO E SOCA</t>
  </si>
  <si>
    <t>ATE A ALTURA DA GERATRIZ SUPERIOR DO TUBO,CONSIDERANDO O MAT</t>
  </si>
  <si>
    <t>ERIAL DA PROPRIA ESCAVACAO,EXCLUSIVE TUBO E JUNTA</t>
  </si>
  <si>
    <t>06.001.0242-A</t>
  </si>
  <si>
    <t>06.001.0243-0</t>
  </si>
  <si>
    <t>ETOR DE ESGOTOS,COM DIAMETRO NOMINAL DE 150MM,ATERRO E SOCA</t>
  </si>
  <si>
    <t>06.001.0243-A</t>
  </si>
  <si>
    <t>06.001.0244-0</t>
  </si>
  <si>
    <t>ETOR DE ESGOTOS,COM DIAMETRO NOMINAL DE 200MM,ATERRO E SOCA</t>
  </si>
  <si>
    <t>06.001.0244-A</t>
  </si>
  <si>
    <t>06.001.0245-0</t>
  </si>
  <si>
    <t>ASSENTAMENTO DE TUBULACAO DE PVC COM JUNTA ELASTICA,PARA COL</t>
  </si>
  <si>
    <t>ETOR DE ESGOTOS,COM DIAMETRO NOMINAL DE 250MM,ATERRO E SOCA</t>
  </si>
  <si>
    <t>06.001.0245-A</t>
  </si>
  <si>
    <t>06.001.0246-0</t>
  </si>
  <si>
    <t>ETOR DE ESGOTOS,COM DIAMETRO NOMINAL DE 300MM,ATERRO E SOCA</t>
  </si>
  <si>
    <t>06.001.0246-A</t>
  </si>
  <si>
    <t>06.001.0247-0</t>
  </si>
  <si>
    <t>ETOR DE ESGOTOS,COM DIAMETRO NOMINAL DE 350MM,ATERRO E SOCA</t>
  </si>
  <si>
    <t>06.001.0247-A</t>
  </si>
  <si>
    <t>06.001.0248-0</t>
  </si>
  <si>
    <t>ETOR DE ESGOTOS,COM DIAMETRO NOMINAL DE 400MM,ATERRO E SOCA</t>
  </si>
  <si>
    <t>06.001.0248-A</t>
  </si>
  <si>
    <t>06.001.0250-0</t>
  </si>
  <si>
    <t>ASSENTAMENTO DE TUBULACAO DE PVC RIGIDO,COM JUNTA ELASTICA,C</t>
  </si>
  <si>
    <t>OM DIAMETRO NOMINAL DE 50MM,COMPREENDENDO CARGA E DESCARGA,A</t>
  </si>
  <si>
    <t>CERTO DE FUNDO DE VALA,COLOCACAO NA VALA,MONTAGEM E REATERRO</t>
  </si>
  <si>
    <t> ATE A GERATRIZ SUPERIOR DO TUBO CONSIDERANDO MATERIAL DA PR</t>
  </si>
  <si>
    <t>OPRIA ESCAVACAO E TESTE HIDROSTATICO,EXCLUSIVE TUBO E JUNTA</t>
  </si>
  <si>
    <t>ELASTICA</t>
  </si>
  <si>
    <t>06.001.0250-A</t>
  </si>
  <si>
    <t>06.001.0251-0</t>
  </si>
  <si>
    <t>OM DIAMETRO NOMINAL DE 75MM,COMPREENDENDO CARGA E DESCARGA,A</t>
  </si>
  <si>
    <t> ATE A GERATRIZ SUPERIOR DO TUBO CONSIDERANDO O MATERIAL DA</t>
  </si>
  <si>
    <t>PROPRIA ESCAVACAO E TESTE HIDROSTATICO,EXCLUSIVE TUBO E JUNT</t>
  </si>
  <si>
    <t>A ELASTICA</t>
  </si>
  <si>
    <t>06.001.0251-A</t>
  </si>
  <si>
    <t>06.001.0252-0</t>
  </si>
  <si>
    <t>OM DIAMETRO NOMINAL DE 100MM,COMPREENDENDO CARGA E DESCARGA,</t>
  </si>
  <si>
    <t>ACERTO DE FUNDO DE VALA,COLOCACAO NA VALA,MONTAGEM E REATERR</t>
  </si>
  <si>
    <t>O ATE A GERATRIZ SUPERIOR DO TUBO CONSIDERANDO O MATERIAL DA</t>
  </si>
  <si>
    <t> PROPRIA ESCAVACAO E TESTE HIDROSTATICO,EXCLUSIVE TUBO E JUN</t>
  </si>
  <si>
    <t>TA ELASTICA</t>
  </si>
  <si>
    <t>06.001.0252-A</t>
  </si>
  <si>
    <t>06.001.0254-0</t>
  </si>
  <si>
    <t>OM DIAMETRO NOMINAL DE 150MM,COMPREENDENDO CARGA E DESCARGA,</t>
  </si>
  <si>
    <t>06.001.0254-A</t>
  </si>
  <si>
    <t>06.001.0255-0</t>
  </si>
  <si>
    <t>OM DIAMETRO NOMINAL DE 200MM,COMPREENDENDO CARGA E DESCARGA,</t>
  </si>
  <si>
    <t>06.001.0255-A</t>
  </si>
  <si>
    <t>06.001.0256-0</t>
  </si>
  <si>
    <t>OM DIAMETRO NOMINAL DE 250MM,COMPREENDENDO CARGA E DESCARGA,</t>
  </si>
  <si>
    <t>06.001.0256-A</t>
  </si>
  <si>
    <t>06.001.0257-0</t>
  </si>
  <si>
    <t>OM DIAMETRO NOMINAL DE 300MM,COMPREENDENDO CARGA E DESCARGA,</t>
  </si>
  <si>
    <t>06.001.0257-A</t>
  </si>
  <si>
    <t>06.001.0258-0</t>
  </si>
  <si>
    <t>OM DIAMETRO NOMINAL DE 400MM,COMPREENDENDO CARGA E DESCARGA,</t>
  </si>
  <si>
    <t>06.001.0258-A</t>
  </si>
  <si>
    <t>06.001.0259-0</t>
  </si>
  <si>
    <t>OM DIAMETRO NOMINAL DE 500MM,COMPREENDENDO CARGA E DESCARGA,</t>
  </si>
  <si>
    <t>06.001.0259-A</t>
  </si>
  <si>
    <t>06.001.0260-0</t>
  </si>
  <si>
    <t>ASSENTAMENTO DE PECAS E ACESSORIOS DE PVC RIGIDO,COM JUNTA E</t>
  </si>
  <si>
    <t>LASTICA,COM DIAMETRO NOMINAL DE 50MM,EXCLUSIVE PECAS E JUNTA</t>
  </si>
  <si>
    <t>S ELASTICAS.CUSTO POR BOLSA</t>
  </si>
  <si>
    <t>06.001.0260-A</t>
  </si>
  <si>
    <t>06.001.0261-0</t>
  </si>
  <si>
    <t>LASTICA,COM DIAMETRO NOMINAL DE 75MM,EXCLUSIVE PECAS E JUNTA</t>
  </si>
  <si>
    <t>06.001.0261-A</t>
  </si>
  <si>
    <t>06.001.0262-0</t>
  </si>
  <si>
    <t>LASTICA,COM DIAMETRO NOMINAL DE 100MM,EXCLUSIVE PECAS E JUNT</t>
  </si>
  <si>
    <t>AS ELASTICAS.CUSTO POR BOLSA</t>
  </si>
  <si>
    <t>06.001.0262-A</t>
  </si>
  <si>
    <t>06.001.0263-0</t>
  </si>
  <si>
    <t>LASTICA,COM DIAMETRO NOMINAL DE 150MM,EXCLUSIVE PECAS E JUNT</t>
  </si>
  <si>
    <t>06.001.0263-A</t>
  </si>
  <si>
    <t>06.001.0264-0</t>
  </si>
  <si>
    <t>LASTICA,COM DIAMETRO NOMINAL DE 200MM,EXCLUSIVE PECAS E JUNT</t>
  </si>
  <si>
    <t>06.001.0264-A</t>
  </si>
  <si>
    <t>06.001.0265-0</t>
  </si>
  <si>
    <t>LASTICA,COM DIAMETRO NOMINAL DE 250MM,EXCLUSIVE PECAS E JUNT</t>
  </si>
  <si>
    <t>06.001.0265-A</t>
  </si>
  <si>
    <t>06.001.0266-0</t>
  </si>
  <si>
    <t>LASTICA,COM DIAMETRO NOMINAL DE 300MM,EXCLUSIVE PECAS E JUNT</t>
  </si>
  <si>
    <t>06.001.0266-A</t>
  </si>
  <si>
    <t>06.001.0267-0</t>
  </si>
  <si>
    <t>LASTICA,COM DIAMETRO NOMINAL DE 350MM,EXCLUSIVE PECAS E JUNT</t>
  </si>
  <si>
    <t>06.001.0267-A</t>
  </si>
  <si>
    <t>06.001.0268-0</t>
  </si>
  <si>
    <t>LASTICA,COM DIAMETRO NOMINAL DE 400MM,EXCLUSIVE PECAS E JUNT</t>
  </si>
  <si>
    <t>06.001.0268-A</t>
  </si>
  <si>
    <t>06.001.0269-0</t>
  </si>
  <si>
    <t>LASTICA,COM DIAMETRO NOMINAL DE 500MM,EXCLUSIVE PECAS E JUNT</t>
  </si>
  <si>
    <t>06.001.0269-A</t>
  </si>
  <si>
    <t>06.001.0270-0</t>
  </si>
  <si>
    <t>ASSENTAMENTO DE TUBO DE PVC ROSQUEAVEL,EXCLUSIVE FORNECIMENT</t>
  </si>
  <si>
    <t>O DESTE,INCLUSIVE MONTAGEM DAS CONEXOES E MATERIAIS PARA VED</t>
  </si>
  <si>
    <t>ACAO,DIAMETRO DE 1/2"</t>
  </si>
  <si>
    <t>06.001.0270-A</t>
  </si>
  <si>
    <t>06.001.0271-0</t>
  </si>
  <si>
    <t>ACAO,DIAMETRO DE 3/4"</t>
  </si>
  <si>
    <t>06.001.0271-A</t>
  </si>
  <si>
    <t>06.001.0272-0</t>
  </si>
  <si>
    <t>ACAO,DIAMETRO DE 1"</t>
  </si>
  <si>
    <t>06.001.0272-A</t>
  </si>
  <si>
    <t>06.001.0273-0</t>
  </si>
  <si>
    <t>ACAO,DIAMETRO DE 1.1/2"</t>
  </si>
  <si>
    <t>06.001.0273-A</t>
  </si>
  <si>
    <t>06.001.0274-0</t>
  </si>
  <si>
    <t>ACAO,DIAMETRO DE 2"</t>
  </si>
  <si>
    <t>06.001.0274-A</t>
  </si>
  <si>
    <t>06.001.0275-0</t>
  </si>
  <si>
    <t>ACAO,DIAMETRO DE 3"</t>
  </si>
  <si>
    <t>06.001.0275-A</t>
  </si>
  <si>
    <t>06.001.0276-0</t>
  </si>
  <si>
    <t>ACAO,DIAMETRO DE 4"</t>
  </si>
  <si>
    <t>06.001.0276-A</t>
  </si>
  <si>
    <t>06.001.0300-0</t>
  </si>
  <si>
    <t>MONTAGEM DE COMPORTA QUADRADA OU CIRCULAR COM DIMENSOES MAIO</t>
  </si>
  <si>
    <t>RES QUE 0,70 X 0,70M,INCLUSIVE OS MATERIAIS NECESSARIOS A MO</t>
  </si>
  <si>
    <t>NTAGEM,EXCETO CHUMBADORES</t>
  </si>
  <si>
    <t>06.001.0300-A</t>
  </si>
  <si>
    <t>06.001.0301-0</t>
  </si>
  <si>
    <t>MONTAGEM DE COMPORTA QUADRADA OU CIRCULAR COM DIMENSOES ATE</t>
  </si>
  <si>
    <t>0.70 X 0.70M,INCLUSIVE OS MATERIAIS NECESSARIOS A MONTAGEM,E</t>
  </si>
  <si>
    <t>XCETO CHUMBADORES</t>
  </si>
  <si>
    <t>06.001.0301-A</t>
  </si>
  <si>
    <t>06.001.0305-0</t>
  </si>
  <si>
    <t>MONTAGEM DE PEDESTAL E HASTE SIMPLES PARA ACIONAMENTO DE COM</t>
  </si>
  <si>
    <t>PORTA,ADUFA,VALVULA OU REGISTRO,INCLUSIVE OS MATERIAIS NECES</t>
  </si>
  <si>
    <t>SARIOS A MONTAGEM,EXCETO CHUMBADORES.CUSTO POR CONJUNTO</t>
  </si>
  <si>
    <t>06.001.0305-A</t>
  </si>
  <si>
    <t>06.001.0306-0</t>
  </si>
  <si>
    <t>MONTAGEM DE ADUFA DE PAREDE COM FLANGE,DIAMETRO DE 150MM,EXC</t>
  </si>
  <si>
    <t>LUSIVE FORNECIMENTO DOS PARAFUSOS DE FIXACAO</t>
  </si>
  <si>
    <t>06.001.0306-A</t>
  </si>
  <si>
    <t>06.001.0307-0</t>
  </si>
  <si>
    <t>MONTAGEM DE ADUFA DE PAREDE COM FLANGE,DIAMETRO DE 200MM,EXC</t>
  </si>
  <si>
    <t>LUSIVE FORNECIMENTO DE PARAFUSOS DE FIXACAO</t>
  </si>
  <si>
    <t>06.001.0307-A</t>
  </si>
  <si>
    <t>06.001.0308-0</t>
  </si>
  <si>
    <t>MONTAGEM DE ADUFA DE PAREDES COM FLANGE,DIAMETRO DE 250MM,EX</t>
  </si>
  <si>
    <t>CLUSIVE FORNECIMENTO DE PARAFUSOS DE FIXACAO</t>
  </si>
  <si>
    <t>06.001.0308-A</t>
  </si>
  <si>
    <t>06.001.0309-0</t>
  </si>
  <si>
    <t>MONTAGEM DE ADUFA DE PAREDE COM FLANGE,DIAMETRO DE 300MM,EXC</t>
  </si>
  <si>
    <t>06.001.0309-A</t>
  </si>
  <si>
    <t>06.001.0310-0</t>
  </si>
  <si>
    <t>MONTAGEM DE ADUFA DE PAREDE COM FLANGE,DIAMETRO DE 400MM,EXC</t>
  </si>
  <si>
    <t>06.001.0310-A</t>
  </si>
  <si>
    <t>06.001.0311-0</t>
  </si>
  <si>
    <t>MONTAGEM DE ADUFA DE PAREDE COM FLANGE,DIAMETRO DE 500MM,EXC</t>
  </si>
  <si>
    <t>06.001.0311-A</t>
  </si>
  <si>
    <t>06.001.0312-0</t>
  </si>
  <si>
    <t>MONTAGEM DE ADUFA DE PAREDE COM FLANGE,DIAMETRO DE 600MM,EXC</t>
  </si>
  <si>
    <t>06.001.0312-A</t>
  </si>
  <si>
    <t>06.001.0313-0</t>
  </si>
  <si>
    <t>MONTAGEM DE ADUFA DE FUNDO COM FLANGE,DIAMETRO DE 150MM,EXCL</t>
  </si>
  <si>
    <t>USIVE FORNECIMENTO DOS PARAFUSOS DE FIXACAO</t>
  </si>
  <si>
    <t>06.001.0313-A</t>
  </si>
  <si>
    <t>06.001.0314-0</t>
  </si>
  <si>
    <t>MONTAGEM DE ADUFA DE FUNDO COM FLANGE,DIAMETRO DE 200MM,EXCL</t>
  </si>
  <si>
    <t>06.001.0314-A</t>
  </si>
  <si>
    <t>06.001.0315-0</t>
  </si>
  <si>
    <t>MONTAGEM DE ADUFA DE FUNDO COM FLANGE,DIAMETRO DE 250MM,EXCL</t>
  </si>
  <si>
    <t>06.001.0315-A</t>
  </si>
  <si>
    <t>06.001.0316-0</t>
  </si>
  <si>
    <t>MONTAGEM DE ADUFA DE FUNDO COM FLANGE,DIAMETRO DE 300MM,EXCL</t>
  </si>
  <si>
    <t>USIVE FORNECIMENTO DE PARAFUSOS DE FIXACAO</t>
  </si>
  <si>
    <t>06.001.0316-A</t>
  </si>
  <si>
    <t>06.001.0317-0</t>
  </si>
  <si>
    <t>MONTAGEM DE ADUFA DE FUNDO COM FLANGE,DIAMETRO DE 400MM,EXCL</t>
  </si>
  <si>
    <t>06.001.0317-A</t>
  </si>
  <si>
    <t>06.001.0318-0</t>
  </si>
  <si>
    <t>MONTAGEM DE 1 MANCAL INTERMEDIARIO E 1 HASTE DE PROLONGAMENT</t>
  </si>
  <si>
    <t>O EM PEDESTAIS DE COMANDO OU MANOBRA</t>
  </si>
  <si>
    <t>06.001.0318-A</t>
  </si>
  <si>
    <t>06.001.0319-0</t>
  </si>
  <si>
    <t>ASSENTAMENTO DE TAMPAO DE FºFº,TIPO QUADRADO,ATE 0,25 X 0,25</t>
  </si>
  <si>
    <t>M,ASSENTADO COM ARGAMASSA DE CIMENTO E AREIA,NO TRACO 1:4 EM</t>
  </si>
  <si>
    <t> VOLUME,EXCLUSIVE TAMPAO</t>
  </si>
  <si>
    <t>06.001.0319-A</t>
  </si>
  <si>
    <t>06.001.0320-0</t>
  </si>
  <si>
    <t>ASSENTAMENTO DE TAMPAO DE FºFº,TIPO QUADRADO,COM MAIS DE 0,5</t>
  </si>
  <si>
    <t>0 X 0,50M ATE 1,00 X 1,00M,ASSENTADO C0M ARGAMASSA DE CIMENT</t>
  </si>
  <si>
    <t>O E AREIA,NO TRACO 1:4 EM VOLUME,EXCLUSIVE O TAMPAO</t>
  </si>
  <si>
    <t>06.001.0320-A</t>
  </si>
  <si>
    <t>06.001.0325-0</t>
  </si>
  <si>
    <t>ASSENTAMENTO DE TAMPAO DE FºFº,TIPO CIRCULAR,COM DIAMETRO AC</t>
  </si>
  <si>
    <t>IMA DE 0,60M E ATE 1,00M,ASSENTADO COM ARGASSA DE CIMENTO E</t>
  </si>
  <si>
    <t>AREIA,NO TRACO 1:4 EM VOLUME,EXCLUSIVE TAMPAO</t>
  </si>
  <si>
    <t>06.001.0325-A</t>
  </si>
  <si>
    <t>06.001.0327-0</t>
  </si>
  <si>
    <t>ASSENTAMENTO DE TAMPAO DE FºFº,TIPO CIRCULAR,COM DIAMETRO DE</t>
  </si>
  <si>
    <t> 0,40 A 0,60M,ASSENTADO COM ARGAMASSA DE CIMENTO E AREIA,NO</t>
  </si>
  <si>
    <t>TRACO 1:4 EM VOLUME,EXCLUSIVE TAMPAO</t>
  </si>
  <si>
    <t>06.001.0327-A</t>
  </si>
  <si>
    <t>06.001.0328-0</t>
  </si>
  <si>
    <t> 0,60M E ATE 225KG,ASSENTADO COM ARGAMASSA DE CIMENTO E AREI</t>
  </si>
  <si>
    <t>A,NO TRACO 1:4 EM VOLUME,EXCLUSIVE TAMPAO</t>
  </si>
  <si>
    <t>06.001.0328-A</t>
  </si>
  <si>
    <t>06.001.0329-0</t>
  </si>
  <si>
    <t>ASSENTAMENTO DE TAMPAO DE FºFº,DE TRES SECOES,COM LARGURA AT</t>
  </si>
  <si>
    <t>E 1,60M,ASSENTADO COM ARGAMASSA DE CIMENTO E AREIA,NO TRACO</t>
  </si>
  <si>
    <t>1:4 EM VOLUME,EXCLUSIVE TAMPAO</t>
  </si>
  <si>
    <t>06.001.0329-A</t>
  </si>
  <si>
    <t>06.001.0330-0</t>
  </si>
  <si>
    <t>ASSENTAMENTO DE TAMPAO DE FºFº,DE QUATRO SECOES,COM LARGURA</t>
  </si>
  <si>
    <t>MINIMA DE 2,00M,ASSENTADO COM ARGAMASSA DE CIMENTO E AREIA,N</t>
  </si>
  <si>
    <t>O TRACO 1:4 EM VOLUME,EXCLUSIVE TAMPAO</t>
  </si>
  <si>
    <t>06.001.0330-A</t>
  </si>
  <si>
    <t>06.001.0331-0</t>
  </si>
  <si>
    <t>ASSENTAMENTO DE TAMPAO DE FºFº,DE SETE SECOES,COM LARGURA MI</t>
  </si>
  <si>
    <t>NIMA DE 4,00M,ASSENTADO COM ARGAMASSA DE CIMENTO E AREIA,NO</t>
  </si>
  <si>
    <t>06.001.0331-A</t>
  </si>
  <si>
    <t>06.001.0332-0</t>
  </si>
  <si>
    <t>ASSENTAMENTO DE TAMPAO DE FºFº,DE 30 X 90CM,PARA CAIXA DE RA</t>
  </si>
  <si>
    <t>LO,ASSENTADO COM ARGAMASSA DE CIMENTO E AREIA,NO TRACO 1:4 E</t>
  </si>
  <si>
    <t>M VOLUME,EXCLUSIVE TAMPAO</t>
  </si>
  <si>
    <t>06.001.0332-A</t>
  </si>
  <si>
    <t>06.001.0335-0</t>
  </si>
  <si>
    <t>ASSENTAMENTO DE CAIXA DE PASSEIO PARA REGISTRO EM FºFº,PADRA</t>
  </si>
  <si>
    <t>O CEDAE,ASSENTADA COM ARGAMASSA DE CIMENTO E AREIA,NO TRACO</t>
  </si>
  <si>
    <t>06.001.0335-A</t>
  </si>
  <si>
    <t>06.001.0500-0</t>
  </si>
  <si>
    <t>ASSENTAMENTO DE TUBULACAO DE FERRO FUNDIDO,COM JUNTA ELASTIC</t>
  </si>
  <si>
    <t>A,PARA SISTEMAS DE ESCOAMENTO FORCADO DE AGUA OU ESGOTO,COMP</t>
  </si>
  <si>
    <t>REENDENDO CARGA E DESCARGA,ACERTO DE FUNDO DE VALA,COLOCACAO</t>
  </si>
  <si>
    <t> NA VALA,MONTAGEM E REATERRO ATE A GERATRIZ SUPERIOR DO TUBO</t>
  </si>
  <si>
    <t> CONSIDERANDO MATERIAL DA PROPRIA ESCAVACAO E TESTE HIDROSTA</t>
  </si>
  <si>
    <t>TICO,EXCL.FORN.DO TUBO E JUNTA ELASTICA,COM DIAMETRO DE 50MM</t>
  </si>
  <si>
    <t>06.001.0500-A</t>
  </si>
  <si>
    <t>06.001.0501-0</t>
  </si>
  <si>
    <t> CONSIDERANDO O MATERIAL DA PROPRIA ESCAVACAO E TESTE HIDROS</t>
  </si>
  <si>
    <t>TATICO,EXCL.FORN.TUBO E JUNTA ELAST.,C/DIAMETR.DE 75 OU 80MM</t>
  </si>
  <si>
    <t>06.001.0501-A</t>
  </si>
  <si>
    <t>06.001.0502-0</t>
  </si>
  <si>
    <t>TATICO,EXCL.FORN.TUBO E JUNTA ELASTICA,COM DIAMETRO DE 100MM</t>
  </si>
  <si>
    <t>06.001.0502-A</t>
  </si>
  <si>
    <t>06.001.0503-0</t>
  </si>
  <si>
    <t>TATICO,EXCL.FORN.TUBO E JUNTA ELASTICA,COM DIAMETRO DE 150MM</t>
  </si>
  <si>
    <t>06.001.0503-A</t>
  </si>
  <si>
    <t>06.001.0504-0</t>
  </si>
  <si>
    <t>TATICO,EXCL.FORN.TUBO E JUNTA ELASTICA,COM DIAMETRO DE 200MM</t>
  </si>
  <si>
    <t>06.001.0504-A</t>
  </si>
  <si>
    <t>06.001.0505-0</t>
  </si>
  <si>
    <t>TATICO,EXCL.FORN.TUBO E JUNTA ELASTICA,COM DIAMETRO DE 250MM</t>
  </si>
  <si>
    <t>06.001.0505-A</t>
  </si>
  <si>
    <t>06.001.0506-0</t>
  </si>
  <si>
    <t>TATICO,EXCL.FORN.TUBO E JUNTA ELASTICA,COM DIAMETRO DE 300MM</t>
  </si>
  <si>
    <t>06.001.0506-A</t>
  </si>
  <si>
    <t>06.001.0507-0</t>
  </si>
  <si>
    <t>TATICO,EXCL.FORN.TUBO E JUNTA ELASTICA,COM DIAMETRO DE 350MM</t>
  </si>
  <si>
    <t>06.001.0507-A</t>
  </si>
  <si>
    <t>06.001.0508-0</t>
  </si>
  <si>
    <t>TATICO,EXCL.FORN.TUBO E JUNTA ELASTICA,COM DIAMETRO DE 400MM</t>
  </si>
  <si>
    <t>06.001.0508-A</t>
  </si>
  <si>
    <t>06.001.0509-0</t>
  </si>
  <si>
    <t>TATICO,EXCL.FORN.TUBO E JUNTA ELASTICA,COM DIAMETRO DE 450MM</t>
  </si>
  <si>
    <t>06.001.0509-A</t>
  </si>
  <si>
    <t>06.001.0510-0</t>
  </si>
  <si>
    <t>TATICO,EXCL.FORN.TUBO E JUNTA ELASTICA,COM DIAMETRO DE 500MM</t>
  </si>
  <si>
    <t>06.001.0510-A</t>
  </si>
  <si>
    <t>06.001.0511-0</t>
  </si>
  <si>
    <t>TATICO,EXCL.FORN.TUBO E JUNTA ELASTICA,COM DIAMETRO DE 600MM</t>
  </si>
  <si>
    <t>06.001.0511-A</t>
  </si>
  <si>
    <t>06.001.0512-0</t>
  </si>
  <si>
    <t>TATICO,EXCL.FORN.TUBO E JUNTA ELASTICA,COM DIAMETRO DE 700MM</t>
  </si>
  <si>
    <t>06.001.0512-A</t>
  </si>
  <si>
    <t>06.001.0513-0</t>
  </si>
  <si>
    <t>TATICO,EXCL.FORN.TUBO E JUNTA ELASTICA,COM DIAMETRO DE 800MM</t>
  </si>
  <si>
    <t>06.001.0513-A</t>
  </si>
  <si>
    <t>06.001.0514-0</t>
  </si>
  <si>
    <t>TATICO,EXCL.FORN.TUBO E JUNTA ELASTICA,COM DIAMETRO DE 900MM</t>
  </si>
  <si>
    <t>06.001.0514-A</t>
  </si>
  <si>
    <t>06.001.0515-0</t>
  </si>
  <si>
    <t>TATICO,EXCL.FORN.TUBO E JUNTA ELASTICA,C/DIAMETRO DE 1000MM</t>
  </si>
  <si>
    <t>06.001.0515-A</t>
  </si>
  <si>
    <t>06.001.0516-0</t>
  </si>
  <si>
    <t>TATICO,EXCL.FORN.TUBO E JUNTA ELASTICA,C/DIAMETRO DE 1200MM</t>
  </si>
  <si>
    <t>06.001.0516-A</t>
  </si>
  <si>
    <t>06.001.0550-0</t>
  </si>
  <si>
    <t>A,INSTALACAO AEREA,PARA SISTEMAS DE ESCOAMENTO FORCADO DE AG</t>
  </si>
  <si>
    <t>UA OU ESGOTO,COMPREENDENDO CARGA E DESCARGA,MONTAGEM SOBRE A</t>
  </si>
  <si>
    <t>POIOS EXISTENTES E TESTE HIDROSTATICO,EXCLUSIVE FORNECIMENTO</t>
  </si>
  <si>
    <t> DO TUBO E JUNTA ELASTICA,COM DIAMETRO DE 50MM</t>
  </si>
  <si>
    <t>06.001.0550-A</t>
  </si>
  <si>
    <t>06.001.0551-0</t>
  </si>
  <si>
    <t> DO TUBO E JUNTA ELASTICA,COM DIAMETRO DE 75 OU 80MM</t>
  </si>
  <si>
    <t>06.001.0551-A</t>
  </si>
  <si>
    <t>06.001.0552-0</t>
  </si>
  <si>
    <t> DO TUBO E JUNTA ELASTICA,COM DIAMETRO DE 100MM</t>
  </si>
  <si>
    <t>06.001.0552-A</t>
  </si>
  <si>
    <t>06.001.0553-0</t>
  </si>
  <si>
    <t> DO TUBO E JUNTA ELASTICA,COM DIAMETRO DE 150MM</t>
  </si>
  <si>
    <t>06.001.0553-A</t>
  </si>
  <si>
    <t>06.001.0554-0</t>
  </si>
  <si>
    <t>ASSENTAMENTO DE TUBULACAO DE FERRO FUNDIDO,COM JUNTA ESLASTC</t>
  </si>
  <si>
    <t> DO TUBO E JUNTA ELASTICA,COM DIAMETRO DE 200MM</t>
  </si>
  <si>
    <t>06.001.0554-A</t>
  </si>
  <si>
    <t>06.001.0555-0</t>
  </si>
  <si>
    <t> DO TUBO E JUNTA ELASTICA,COM DIAMETRO DE 250MM</t>
  </si>
  <si>
    <t>06.001.0555-A</t>
  </si>
  <si>
    <t>06.001.0556-0</t>
  </si>
  <si>
    <t> DO TUBO E JUNTA ELASTICA,COM DIAMETRO DE 300MM</t>
  </si>
  <si>
    <t>06.001.0556-A</t>
  </si>
  <si>
    <t>06.001.0557-0</t>
  </si>
  <si>
    <t> DO TUBO E JUNTA ELASTICA,COM DIAMETRO DE 350MM</t>
  </si>
  <si>
    <t>06.001.0557-A</t>
  </si>
  <si>
    <t>06.001.0558-0</t>
  </si>
  <si>
    <t> DO TUBO E JUNTA ELASTICA,COM DIAMETRO DE 400MM</t>
  </si>
  <si>
    <t>06.001.0558-A</t>
  </si>
  <si>
    <t>06.001.0559-0</t>
  </si>
  <si>
    <t> DO TUBO E JUNTA ELASTICA,COM DIAMETRO DE 450MM</t>
  </si>
  <si>
    <t>06.001.0559-A</t>
  </si>
  <si>
    <t>06.001.0560-0</t>
  </si>
  <si>
    <t> DO TUBO E JUNTA ELASTICA,COM DIAMETRO DE 500MM</t>
  </si>
  <si>
    <t>06.001.0560-A</t>
  </si>
  <si>
    <t>06.001.0561-0</t>
  </si>
  <si>
    <t> DO TUBO E JUNTA ELASTICA,COM DIAMETRO DE 600MM</t>
  </si>
  <si>
    <t>06.001.0561-A</t>
  </si>
  <si>
    <t>06.001.0562-0</t>
  </si>
  <si>
    <t> DO TUBO E JUNTA ELASTICA,COM DIAMETRO DE 700MM</t>
  </si>
  <si>
    <t>06.001.0562-A</t>
  </si>
  <si>
    <t>06.001.0563-0</t>
  </si>
  <si>
    <t> DO TUBO E JUNTA ELASTICA,COM DIAMETRO DE 800MM</t>
  </si>
  <si>
    <t>06.001.0563-A</t>
  </si>
  <si>
    <t>06.001.0564-0</t>
  </si>
  <si>
    <t> DO TUBO E JUNTA ELASTICA,COM DIAMETRO DE 900MM</t>
  </si>
  <si>
    <t>06.001.0564-A</t>
  </si>
  <si>
    <t>06.001.0565-0</t>
  </si>
  <si>
    <t> DO TUBO E JUNTA ELASTICA,COM DIAMETRO DE 1000MMM</t>
  </si>
  <si>
    <t>06.001.0565-A</t>
  </si>
  <si>
    <t>06.001.0566-0</t>
  </si>
  <si>
    <t> DO TUBO E JUNTA ELASTICA,COM DIAMETRO DE 1200MM</t>
  </si>
  <si>
    <t>06.001.0566-A</t>
  </si>
  <si>
    <t>06.001.0630-0</t>
  </si>
  <si>
    <t>A,PARA SISTEMAS DE ESCOAMENTO LIVRE DE AGUA OU ESGOTOS,COMPR</t>
  </si>
  <si>
    <t>EENDENDO CARGA E DESCARGA,ACERTO DE FUNDO DE VALA,COLOCACAO</t>
  </si>
  <si>
    <t>NA VALA,MONTAGEM E REATERRO ATE A GERATRIZ SUPERIOR DO TUBO</t>
  </si>
  <si>
    <t>CONSIDERANDO MATERIAL DA PROPRIA ESCAVACAO,EXCLUSIVE FORNECI</t>
  </si>
  <si>
    <t>MENTO DO TUBO E JUNTA ELASTICA,COM DIAMETRO DE 100MM</t>
  </si>
  <si>
    <t>06.001.0630-A</t>
  </si>
  <si>
    <t>06.001.0631-0</t>
  </si>
  <si>
    <t>ASSENTAMENTO DE TUBO DE FºFº,COM JUNTA ELASTICA,PARA SISTEMA</t>
  </si>
  <si>
    <t>S DE ESCOAMENTO LIVRE DE AGUA OU ESGOTOS,COMPREENDENDO CARGA</t>
  </si>
  <si>
    <t> E DESCARGA,ACERTO DE FUNDO DE VALA,COLOCACAO NA VALA,MONTAG</t>
  </si>
  <si>
    <t>EM E REATERRO ATE A GERATRIZ SUPERIOR DO TUBO CONSIDERANDO O</t>
  </si>
  <si>
    <t> MATERIAL DA PROPRIA ESCAVACAO,EXCLUSIVE FORNECIMENTO DO TUB</t>
  </si>
  <si>
    <t>O E JUNTA ELASTICA,COM DIAMETRO DE 150MM</t>
  </si>
  <si>
    <t>06.001.0631-A</t>
  </si>
  <si>
    <t>06.001.0632-0</t>
  </si>
  <si>
    <t>MATERIAL DA PROPRIA ESCAVACAO,EXCLUSIVE FORNECIMENTO DO TUBO</t>
  </si>
  <si>
    <t> E JUNTA ELASTICA,COM DIAMETRO DE 200MM</t>
  </si>
  <si>
    <t>06.001.0632-A</t>
  </si>
  <si>
    <t>06.001.0633-0</t>
  </si>
  <si>
    <t>O E JUNTA ELASTICA,COM DIAMETRO DE 250MM</t>
  </si>
  <si>
    <t>06.001.0633-A</t>
  </si>
  <si>
    <t>06.001.0634-0</t>
  </si>
  <si>
    <t>O E JUNTA ELASTICA,COM DIAMETRO DE 300MM</t>
  </si>
  <si>
    <t>06.001.0634-A</t>
  </si>
  <si>
    <t>06.001.0650-0</t>
  </si>
  <si>
    <t>ASSENTAMENTO DE CONEXOES DE FºFº,COM JUNTA ELASTICA,COM DIAM</t>
  </si>
  <si>
    <t>ETRO DE 50MM,EXCLUSIVE CONEXOES E JUNTAS ELASTICAS.CUSTO POR</t>
  </si>
  <si>
    <t> JUNTA</t>
  </si>
  <si>
    <t>06.001.0650-A</t>
  </si>
  <si>
    <t>06.001.0651-0</t>
  </si>
  <si>
    <t>ETRO DE 75MM,EXCLUSIVE CONEXOES E JUNTAS ELASTICAS.CUSTO POR</t>
  </si>
  <si>
    <t>06.001.0651-A</t>
  </si>
  <si>
    <t>06.001.0652-0</t>
  </si>
  <si>
    <t>ETRO DE 100MM,EXCLUSIVE CONEXOES E JUNTAS ELASTICAS.CUSTO PO</t>
  </si>
  <si>
    <t>R JUNTA</t>
  </si>
  <si>
    <t>06.001.0652-A</t>
  </si>
  <si>
    <t>06.001.0653-0</t>
  </si>
  <si>
    <t>ETRO DE 150MM,EXCLUSIVE CONEXOES E JUNTAS ELASTICAS.CUSTO PO</t>
  </si>
  <si>
    <t>06.001.0653-A</t>
  </si>
  <si>
    <t>06.001.0654-0</t>
  </si>
  <si>
    <t>ETRO DE 200MM,EXCLUSIVE CONEXOES E JUNTAS ELASTICAS.CUSTO PO</t>
  </si>
  <si>
    <t>06.001.0654-A</t>
  </si>
  <si>
    <t>06.001.0655-0</t>
  </si>
  <si>
    <t>ETRO DE 250MM,EXCLUSIVE CONEXOES E JUNTAS ELASTICAS.CUSTO PO</t>
  </si>
  <si>
    <t>06.001.0655-A</t>
  </si>
  <si>
    <t>06.001.0656-0</t>
  </si>
  <si>
    <t>ETRO DE 300MM,EXCLUSIVE CONEXOES E JUNTAS ELASTICAS.CUSTO PO</t>
  </si>
  <si>
    <t>06.001.0656-A</t>
  </si>
  <si>
    <t>06.001.0657-0</t>
  </si>
  <si>
    <t>ETRO DE 350MM,EXCLUSIVE CONEXOES E JUNTAS ELASTICAS.CUSTO PO</t>
  </si>
  <si>
    <t>06.001.0657-A</t>
  </si>
  <si>
    <t>06.001.0658-0</t>
  </si>
  <si>
    <t>ETRO DE 400MM,EXCLUSIVE CONEXOES E JUNTAS ELASTICAS.CUSTO PO</t>
  </si>
  <si>
    <t>06.001.0658-A</t>
  </si>
  <si>
    <t>06.001.0659-0</t>
  </si>
  <si>
    <t>ETRO DE 450MM,EXCLUSIVE CONEXOES E JUNTAS ELASTICAS.CUSTO PO</t>
  </si>
  <si>
    <t>06.001.0659-A</t>
  </si>
  <si>
    <t>06.001.0660-0</t>
  </si>
  <si>
    <t>ETRO DE 500MM,EXCLUSIVE CONEXOES E JUNTAS ELASTICAS.CUSTO PO</t>
  </si>
  <si>
    <t>06.001.0660-A</t>
  </si>
  <si>
    <t>06.001.0661-0</t>
  </si>
  <si>
    <t>ETRO DE 600MM,EXCLUSIVE CONEXOES E JUNTAS ELASTICAS.CUSTO PO</t>
  </si>
  <si>
    <t>06.001.0661-A</t>
  </si>
  <si>
    <t>06.001.0662-0</t>
  </si>
  <si>
    <t>ASSENTAMENTO DE CONEXOES DE FERRO FUNDIDO,COM JUNTA ELASTICA</t>
  </si>
  <si>
    <t>,COM DIAMETRO DE 700MM,EXCLUSIVE CONEXOES E JUNTAS ELASTICAS</t>
  </si>
  <si>
    <t>.CUSTO POR JUNTA</t>
  </si>
  <si>
    <t>06.001.0662-A</t>
  </si>
  <si>
    <t>06.001.0663-0</t>
  </si>
  <si>
    <t>,COM DIAMETRO DE 800MM,EXCLUSIVE CONEXOES E JUNTAS ELASTICAS</t>
  </si>
  <si>
    <t>06.001.0663-A</t>
  </si>
  <si>
    <t>06.001.0664-0</t>
  </si>
  <si>
    <t>,COM DIAMETRO DE 900MM,EXCLUSIVE CONEXOES E JUNTAS ELASTICAS</t>
  </si>
  <si>
    <t>06.001.0664-A</t>
  </si>
  <si>
    <t>06.001.0665-0</t>
  </si>
  <si>
    <t>,COM DIAMETRO DE 1000MM,EXCLUSIVE CONEXOES E JUNTAS ELASTICA</t>
  </si>
  <si>
    <t>S.CUSTO POR JUNTA</t>
  </si>
  <si>
    <t>06.001.0665-A</t>
  </si>
  <si>
    <t>06.001.0666-0</t>
  </si>
  <si>
    <t>,COM DIAMETRO DE 1200MM,EXCLUSIVE CONEXOES E JUNTAS ELASTICA</t>
  </si>
  <si>
    <t>06.001.0666-A</t>
  </si>
  <si>
    <t>06.001.0670-0</t>
  </si>
  <si>
    <t>ASSENTAMENTO SEM FORNECIMENTO DE CONEXOES E REGISTROS DE FER</t>
  </si>
  <si>
    <t>RO FUNDIDO,COM JUNTAS MECANICAS OU FLANGEADAS,EXCLUSIVE MATE</t>
  </si>
  <si>
    <t>RIAIS DAS JUNTAS,COM DIAMETRO DE 50MM.CUSTO POR JUNTA</t>
  </si>
  <si>
    <t>06.001.0670-A</t>
  </si>
  <si>
    <t>06.001.0671-0</t>
  </si>
  <si>
    <t>RIAIS DAS JUNTAS,COM DIAMETRO DE 75MM.CUSTO POR JUNTA</t>
  </si>
  <si>
    <t>06.001.0671-A</t>
  </si>
  <si>
    <t>06.001.0672-0</t>
  </si>
  <si>
    <t>RIAIS DAS JUNTAS,COM DIAMETRO DE 100MM.CUSTO POR JUNTA</t>
  </si>
  <si>
    <t>06.001.0672-A</t>
  </si>
  <si>
    <t>06.001.0673-0</t>
  </si>
  <si>
    <t>RIAIS DAS JUNTAS,COM DIAMETRO DE 150MM.CUSTO POR JUNTA</t>
  </si>
  <si>
    <t>06.001.0673-A</t>
  </si>
  <si>
    <t>06.001.0674-0</t>
  </si>
  <si>
    <t>RIAIS DAS JUNTAS,COM DIAMETRO DE 200MM.CUSTO POR JUNTA</t>
  </si>
  <si>
    <t>06.001.0674-A</t>
  </si>
  <si>
    <t>06.001.0675-0</t>
  </si>
  <si>
    <t>RIAIS DAS JUNTAS,COM DIAMETRO DE 250MM.CUSTO POR JUNTA</t>
  </si>
  <si>
    <t>06.001.0675-A</t>
  </si>
  <si>
    <t>06.001.0676-0</t>
  </si>
  <si>
    <t>RIAIS DAS JUNTAS,COM DIAMETRO DE 300MM.CUSTO POR JUNTA</t>
  </si>
  <si>
    <t>06.001.0676-A</t>
  </si>
  <si>
    <t>06.001.0677-0</t>
  </si>
  <si>
    <t>RIAIS DAS JUNTAS,COM DIAMETRO DE 350MM.CUSTO POR JUNTA</t>
  </si>
  <si>
    <t>06.001.0677-A</t>
  </si>
  <si>
    <t>06.001.0678-0</t>
  </si>
  <si>
    <t>RIAIS DAS JUNTAS,COM DIAMETRO DE 400MM.CUSTO POR JUNTA</t>
  </si>
  <si>
    <t>06.001.0678-A</t>
  </si>
  <si>
    <t>06.001.0679-0</t>
  </si>
  <si>
    <t>RIAIS DAS JUNTAS,COM DIAMETRO DE 450MM.CUSTO POR JUNTA</t>
  </si>
  <si>
    <t>06.001.0679-A</t>
  </si>
  <si>
    <t>06.001.0680-0</t>
  </si>
  <si>
    <t>RIAIS DAS JUNTAS,COM DIAMETRO DE 500MM.CUSTO POR JUNTA</t>
  </si>
  <si>
    <t>06.001.0680-A</t>
  </si>
  <si>
    <t>06.001.0681-0</t>
  </si>
  <si>
    <t>RIAIS DAS JUNTAS,COM DIAMETRO DE 600MM.CUSTO POR JUNTA</t>
  </si>
  <si>
    <t>06.001.0681-A</t>
  </si>
  <si>
    <t>06.001.0682-0</t>
  </si>
  <si>
    <t>RIAIS DAS JUNTAS,COM DIAMETRO DE 700MM.CUSTO POR JUNTA</t>
  </si>
  <si>
    <t>06.001.0682-A</t>
  </si>
  <si>
    <t>06.001.0683-0</t>
  </si>
  <si>
    <t>RIAIS DAS JUNTAS,COM DIAMETRO DE 800MM.CUSTO POR JUNTA</t>
  </si>
  <si>
    <t>06.001.0683-A</t>
  </si>
  <si>
    <t>06.001.0684-0</t>
  </si>
  <si>
    <t>RIAIS DAS JUNTAS,COM DIAMETRO DE 900MM.CUSTO POR JUNTA</t>
  </si>
  <si>
    <t>06.001.0684-A</t>
  </si>
  <si>
    <t>06.001.0685-0</t>
  </si>
  <si>
    <t>RIAIS DAS JUNTAS,COM DIAMETRO DE 1000MM.CUSTO POR JUNTA</t>
  </si>
  <si>
    <t>06.001.0685-A</t>
  </si>
  <si>
    <t>06.001.0686-0</t>
  </si>
  <si>
    <t>RIAIS DAS JUNTAS,COM DIAMETRO DE 1200MM.CUSTO POR JUNTA</t>
  </si>
  <si>
    <t>06.001.0686-A</t>
  </si>
  <si>
    <t>06.001.0710-0</t>
  </si>
  <si>
    <t>MONTAGEM DE JUNTA GIBAULT,EXCLUSIVE PECA,COM DIAMETRO ATE 20</t>
  </si>
  <si>
    <t>0MM.CUSTO POR PECA</t>
  </si>
  <si>
    <t>06.001.0710-A</t>
  </si>
  <si>
    <t>06.001.0711-0</t>
  </si>
  <si>
    <t>MONTAGEM DE JUNTA GIBAULT,EXCLUSIVE A PECA,COM DIAMETRO DE 2</t>
  </si>
  <si>
    <t>50 A 300MM. CUSTO POR PECA</t>
  </si>
  <si>
    <t>06.001.0711-A</t>
  </si>
  <si>
    <t>06.001.0712-0</t>
  </si>
  <si>
    <t>MONTAGEM DE JUNTA GIBAULT,EXCLUSIVE A PECA,COM DIAMETRO DE 3</t>
  </si>
  <si>
    <t>00 A 600MM.CUSTO POR PECA</t>
  </si>
  <si>
    <t>06.001.0712-A</t>
  </si>
  <si>
    <t>06.001.0715-0</t>
  </si>
  <si>
    <t>MONTAGEM SEM FORNECIMENTO DE LUVA TRIPARTIDA DE FERRO DUCTIL</t>
  </si>
  <si>
    <t> PARA DN ATE 100MM</t>
  </si>
  <si>
    <t>06.001.0715-A</t>
  </si>
  <si>
    <t>06.001.0716-0</t>
  </si>
  <si>
    <t> PARA DN ACIMA DE 100MM ATE 250MM</t>
  </si>
  <si>
    <t>06.001.0716-A</t>
  </si>
  <si>
    <t>06.001.0717-0</t>
  </si>
  <si>
    <t> PARA DN ACIMA DE 250MM ATE 400MM</t>
  </si>
  <si>
    <t>06.001.0717-A</t>
  </si>
  <si>
    <t>06.001.0718-0</t>
  </si>
  <si>
    <t> PARA DN ACIMA DE 400MM ATE 500MM</t>
  </si>
  <si>
    <t>06.001.0718-A</t>
  </si>
  <si>
    <t>06.001.0719-0</t>
  </si>
  <si>
    <t> PARA DN ACIMA DE 500MM ATE 600MM</t>
  </si>
  <si>
    <t>06.001.0719-A</t>
  </si>
  <si>
    <t>06.001.0720-0</t>
  </si>
  <si>
    <t>MONTAGEM DE JUNTA DE DESMONTAGEM,EXCLUSIVE A PECA,COM DIAMET</t>
  </si>
  <si>
    <t>RO DE 100MM.CUSTO POR PECA</t>
  </si>
  <si>
    <t>06.001.0720-A</t>
  </si>
  <si>
    <t>06.001.0721-0</t>
  </si>
  <si>
    <t>RO DE 150MM.CUSTO POR PECA</t>
  </si>
  <si>
    <t>06.001.0721-A</t>
  </si>
  <si>
    <t>06.001.0722-0</t>
  </si>
  <si>
    <t>RO DE 200MM.CUSTO POR PECA</t>
  </si>
  <si>
    <t>06.001.0722-A</t>
  </si>
  <si>
    <t>06.001.0723-0</t>
  </si>
  <si>
    <t>RO DE 250MM.CUSTO POR PECA</t>
  </si>
  <si>
    <t>06.001.0723-A</t>
  </si>
  <si>
    <t>06.001.0724-0</t>
  </si>
  <si>
    <t>RO DE 300MM.CUSTO POR PECA</t>
  </si>
  <si>
    <t>06.001.0724-A</t>
  </si>
  <si>
    <t>06.001.0725-0</t>
  </si>
  <si>
    <t>RO DE 350MM.CUSTO POR PECA</t>
  </si>
  <si>
    <t>06.001.0725-A</t>
  </si>
  <si>
    <t>06.001.0726-0</t>
  </si>
  <si>
    <t>RO DE 400MM.CUSTO POR PECA</t>
  </si>
  <si>
    <t>06.001.0726-A</t>
  </si>
  <si>
    <t>06.001.0727-0</t>
  </si>
  <si>
    <t>RO DE 450MM.CUSTO POR PECA</t>
  </si>
  <si>
    <t>06.001.0727-A</t>
  </si>
  <si>
    <t>06.001.0728-0</t>
  </si>
  <si>
    <t>RO DE 500MM. CUSTO POR PECA</t>
  </si>
  <si>
    <t>06.001.0728-A</t>
  </si>
  <si>
    <t>06.001.0729-0</t>
  </si>
  <si>
    <t>RO DE 600MM.CUSTO POR PECA</t>
  </si>
  <si>
    <t>06.001.0729-A</t>
  </si>
  <si>
    <t>06.001.0730-0</t>
  </si>
  <si>
    <t>RO DE 700MM.CUSTO POR PECA</t>
  </si>
  <si>
    <t>06.001.0730-A</t>
  </si>
  <si>
    <t>06.001.0731-0</t>
  </si>
  <si>
    <t>RO DE 800MM.CUSTO POR PECA</t>
  </si>
  <si>
    <t>06.001.0731-A</t>
  </si>
  <si>
    <t>06.001.0732-0</t>
  </si>
  <si>
    <t>RO DE 900MM.CUSTO POR PECA</t>
  </si>
  <si>
    <t>06.001.0732-A</t>
  </si>
  <si>
    <t>06.001.0733-0</t>
  </si>
  <si>
    <t>RO DE 1000MM.CUSTO POR PECA</t>
  </si>
  <si>
    <t>06.001.0733-A</t>
  </si>
  <si>
    <t>06.001.0734-0</t>
  </si>
  <si>
    <t>RO DE 1200MM.CUSTO POR PECA</t>
  </si>
  <si>
    <t>06.001.0734-A</t>
  </si>
  <si>
    <t>06.001.0735-0</t>
  </si>
  <si>
    <t>RO DE 1400MM.CUSTO POR PECA</t>
  </si>
  <si>
    <t>06.001.0735-A</t>
  </si>
  <si>
    <t>06.001.0736-0</t>
  </si>
  <si>
    <t>RO DE 1500MM.CUSTO POR PECA</t>
  </si>
  <si>
    <t>06.001.0736-A</t>
  </si>
  <si>
    <t>06.001.0750-0</t>
  </si>
  <si>
    <t>MONTAGEM DE JUNTA DRESSER SEM ANCORAGENS (HARNESS),EXCLUSIVE</t>
  </si>
  <si>
    <t> A PECA,COM DIAMETRO DE 150MM.CUSTO POR PECA</t>
  </si>
  <si>
    <t>06.001.0750-A</t>
  </si>
  <si>
    <t>06.001.0751-0</t>
  </si>
  <si>
    <t> A PECA,COM DIAMETRO DE 200MM.CUSTO POR PECA</t>
  </si>
  <si>
    <t>06.001.0751-A</t>
  </si>
  <si>
    <t>06.001.0752-0</t>
  </si>
  <si>
    <t> A PECA,COM DIAMETRO DE 250MM.CUSTO POR PECA</t>
  </si>
  <si>
    <t>06.001.0752-A</t>
  </si>
  <si>
    <t>06.001.0753-0</t>
  </si>
  <si>
    <t> A PECA,COM DIAMETRO DE 300MM.CUSTO POR PECA</t>
  </si>
  <si>
    <t>06.001.0753-A</t>
  </si>
  <si>
    <t>06.001.0754-0</t>
  </si>
  <si>
    <t> A PECA,COM DIAMETRO DE 350MM.CUSTO POR PECA</t>
  </si>
  <si>
    <t>06.001.0754-A</t>
  </si>
  <si>
    <t>06.001.0755-0</t>
  </si>
  <si>
    <t> A PECA,COM DIAMETRO DE 400MM.CUSTO POR PECA</t>
  </si>
  <si>
    <t>06.001.0755-A</t>
  </si>
  <si>
    <t>06.001.0756-0</t>
  </si>
  <si>
    <t> A PECA,COM DIAMETRO DE 450MM.CUSTO POR PECA</t>
  </si>
  <si>
    <t>06.001.0756-A</t>
  </si>
  <si>
    <t>06.001.0757-0</t>
  </si>
  <si>
    <t> A PECA,COM DIAMETRO DE 500MM.CUSTO POR PECA</t>
  </si>
  <si>
    <t>06.001.0757-A</t>
  </si>
  <si>
    <t>06.001.0758-0</t>
  </si>
  <si>
    <t> A PECA,COM DIAMETRO DE 600MM.CUSTO POR PECA</t>
  </si>
  <si>
    <t>06.001.0758-A</t>
  </si>
  <si>
    <t>06.001.0759-0</t>
  </si>
  <si>
    <t> A PECA,COM DIAMETRO DE 700MM.CUSTO POR PECA</t>
  </si>
  <si>
    <t>06.001.0759-A</t>
  </si>
  <si>
    <t>06.001.0760-0</t>
  </si>
  <si>
    <t> A PECA,COM DIAMETRO DE 800MM.CUSTO POR PECA</t>
  </si>
  <si>
    <t>06.001.0760-A</t>
  </si>
  <si>
    <t>06.001.0761-0</t>
  </si>
  <si>
    <t> A PECA,COM DIAMETRO DE 900MM.CUSTO POR PECA</t>
  </si>
  <si>
    <t>06.001.0761-A</t>
  </si>
  <si>
    <t>06.001.0762-0</t>
  </si>
  <si>
    <t> A PECA,COM DIAMETRO DE 1000MM.CUSTO POR PECA</t>
  </si>
  <si>
    <t>06.001.0762-A</t>
  </si>
  <si>
    <t>06.001.0763-0</t>
  </si>
  <si>
    <t> A PECA,COM DIAMETRO DE 1200MM.CUSTO POR PECA</t>
  </si>
  <si>
    <t>06.001.0763-A</t>
  </si>
  <si>
    <t>06.001.0764-0</t>
  </si>
  <si>
    <t> A PECA,COM DIAMETRO DE 1300MM.CUSTO POR PECA</t>
  </si>
  <si>
    <t>06.001.0764-A</t>
  </si>
  <si>
    <t>06.001.0765-0</t>
  </si>
  <si>
    <t> A PECA,COM DIAMETRO DE 1500MM.CUSTO POR PECA</t>
  </si>
  <si>
    <t>06.001.0765-A</t>
  </si>
  <si>
    <t>06.001.0766-0</t>
  </si>
  <si>
    <t> A PECA,COM DIAMETRO DE 2000MM.CUSTO POR PECA</t>
  </si>
  <si>
    <t>06.001.0766-A</t>
  </si>
  <si>
    <t>06.001.0767-0</t>
  </si>
  <si>
    <t> A PECA,COM DIAMETRO DE 2500MM.CUSTO POR PECA</t>
  </si>
  <si>
    <t>06.001.0767-A</t>
  </si>
  <si>
    <t>06.001.0770-0</t>
  </si>
  <si>
    <t>ASSENTAMENTO DE TUBOS DE POLIETILENO,COM DE=20 A 40MM,INCLUS</t>
  </si>
  <si>
    <t>IVE TESTE HIDROSTATICO,EXCLUSIVE SOLDA DAS JUNTAS E FORNECIM</t>
  </si>
  <si>
    <t>ENTO DE TUBOS E DE CONEXOES</t>
  </si>
  <si>
    <t>06.001.0770-A</t>
  </si>
  <si>
    <t>06.001.0771-0</t>
  </si>
  <si>
    <t>ASSENTAMENTO DE TUBOS DE POLIETILENO,COM DE ACIMA DE 40 A 75</t>
  </si>
  <si>
    <t>MM,INCLUSIVE TESTE HIDROSTATICO,EXCLUSIVE SOLDA DAS JUNTAS E</t>
  </si>
  <si>
    <t> FORNECIMENTO DE TUBOS E DE CONEXOES</t>
  </si>
  <si>
    <t>06.001.0771-A</t>
  </si>
  <si>
    <t>06.001.0772-0</t>
  </si>
  <si>
    <t>ASSENTAMENTO DE TUBOS DE POLIETILENO,COM DE ACIMA DE 75MM A</t>
  </si>
  <si>
    <t>125MM,INCLUSIVE TESTE HIDROSTATICO,EXCLUSIVE SOLDA DAS JUNTA</t>
  </si>
  <si>
    <t>S E FORNECIMENTO DE TUBOS E DE CONEXOES</t>
  </si>
  <si>
    <t>06.001.0772-A</t>
  </si>
  <si>
    <t>06.001.0773-0</t>
  </si>
  <si>
    <t>ASSENTAMENTO DE TUBOS DE POLIETILENO,COM DE ACIMA DE 125MM A</t>
  </si>
  <si>
    <t> 180MM,INCLUSIVE TESTE HIDROSTATICO,EXCLUSIVE SOLDA DAS JUNT</t>
  </si>
  <si>
    <t>AS E FORNECIMENTO DE TUBOS E DE CONEXOES</t>
  </si>
  <si>
    <t>06.001.0773-A</t>
  </si>
  <si>
    <t>06.001.0774-0</t>
  </si>
  <si>
    <t>ASSENTAMENTO DE TUBOS DE POLIETILENO,COM DE ACIMA DE 180MM A</t>
  </si>
  <si>
    <t> 225MM,INCLUSIVE TESTE HIDROSTATICO,EXCLUSIVE SOLDA DAS JUNT</t>
  </si>
  <si>
    <t>06.001.0774-A</t>
  </si>
  <si>
    <t>06.001.0775-0</t>
  </si>
  <si>
    <t>ASSENTAMENTO DE TUBOS DE POLIETILENO,COM DE ACIMA DE 225MM A</t>
  </si>
  <si>
    <t> 280MM,INCLUSIVE TESTE HIDROSTATICO,EXCLUSIVE SOLDA DAS JUNT</t>
  </si>
  <si>
    <t>06.001.0775-A</t>
  </si>
  <si>
    <t>06.001.0776-0</t>
  </si>
  <si>
    <t>ASSENTAMENTO DE TUBOS DE POLIETILENO,COM DE ACIMA DE 280MM A</t>
  </si>
  <si>
    <t> 355MM,INCLUSIVE TESTE HIDROSTATICO,EXCLUSIVE SOLDA DAS JUNT</t>
  </si>
  <si>
    <t>06.001.0776-A</t>
  </si>
  <si>
    <t>06.001.0777-0</t>
  </si>
  <si>
    <t>ASSENTAMENTO DE TUBOS DE POLIETILENO,COM DE ACIMA DE 355MM A</t>
  </si>
  <si>
    <t> 450MM,INCLUSIVE TESTE HIDROSTATICO,EXCLUSIVE SOLDA DAS JUNT</t>
  </si>
  <si>
    <t>06.001.0777-A</t>
  </si>
  <si>
    <t>06.001.0778-0</t>
  </si>
  <si>
    <t>ASSENTAMENTO DE TUBOS DE POLIETILENO,COM DE ACIMA DE 450MM A</t>
  </si>
  <si>
    <t> 560MM,INCLUSIVE TESTE HIDROSTATICO,EXCLUSIVE SOLDA DAS JUNT</t>
  </si>
  <si>
    <t>06.001.0778-A</t>
  </si>
  <si>
    <t>06.001.0779-0</t>
  </si>
  <si>
    <t>ASSENTAMENTO DE TUBOS DE POLIETILENO,COM DE ACIMA DE 560MM A</t>
  </si>
  <si>
    <t> 800MM,INCLUSIVE TESTE HIDROSTATICO,EXCLUSIVE SOLDA DAS JUNT</t>
  </si>
  <si>
    <t>06.001.0779-A</t>
  </si>
  <si>
    <t>06.001.0780-0</t>
  </si>
  <si>
    <t>ASSENTAMENTO DE TUBOS DE POLIETILENO,COM DE ACIMA DE 800MM A</t>
  </si>
  <si>
    <t> 1000MM,INCLUSIVE TESTE HIDROSTATICO,EXCLUSIVE SOLDA DAS JUN</t>
  </si>
  <si>
    <t>TAS E FORNECIMENTO DE TUBOS E DE CONEXOES</t>
  </si>
  <si>
    <t>06.001.0780-A</t>
  </si>
  <si>
    <t>06.001.0781-0</t>
  </si>
  <si>
    <t>ASSENTAMENTO DE TUBOS DE POLIETILENO,COM DE ACIMA DE 1000MM</t>
  </si>
  <si>
    <t>A 1200MM,INCLUSIVE TESTE HIDROSTATICO,EXCLUSIVE SOLDA DAS JU</t>
  </si>
  <si>
    <t>NTAS E FORNECIMENTO DE TUBOS E DE CONEXOES</t>
  </si>
  <si>
    <t>06.001.0781-A</t>
  </si>
  <si>
    <t>06.002.0010-0</t>
  </si>
  <si>
    <t>TUBO DE CONCRETO ARMADO,CLASSE EA-2(NBR 8890/03),COM JUNTA E</t>
  </si>
  <si>
    <t>LASTICA,PARA ESGOTO SANITARIO,CARGA E DESCARGA,ACERTO DE FUN</t>
  </si>
  <si>
    <t>DO DE VALA,COLOCACAO,ATERRO E SOCA ATE A ALTURA DE GERATRIZ</t>
  </si>
  <si>
    <t>SUPERIOR DO TUBO,CONSIDERANDO O MATERIAL DA PROPRIA ESCAVACA</t>
  </si>
  <si>
    <t>O,INCLUSIVE FORNECIMENTO DO ANEL DE BORRACHA,COM DIAMETRO DE</t>
  </si>
  <si>
    <t> 400MM.FORNECIMENTO E ASSENTAMENTO</t>
  </si>
  <si>
    <t>06.002.0010-A</t>
  </si>
  <si>
    <t>06.002.0011-0</t>
  </si>
  <si>
    <t>DO DE VALA,COLOCACAO,ATERRO E SOCA ATE A ALTURA DA GERATRIZ</t>
  </si>
  <si>
    <t> 500MM.FORNECIMENTO E ASSENTAMENTO</t>
  </si>
  <si>
    <t>06.002.0011-A</t>
  </si>
  <si>
    <t>06.002.0012-0</t>
  </si>
  <si>
    <t> 600MM.FORNECIMENTO E ASSENTAMENTO</t>
  </si>
  <si>
    <t>06.002.0012-A</t>
  </si>
  <si>
    <t>06.002.0013-0</t>
  </si>
  <si>
    <t> 700MM.FORNECIMENTO E ASSENTAMENTO</t>
  </si>
  <si>
    <t>06.002.0013-A</t>
  </si>
  <si>
    <t>06.002.0014-0</t>
  </si>
  <si>
    <t> 800MM.FORNECIMENTO E ASSENTAMENTO</t>
  </si>
  <si>
    <t>06.002.0014-A</t>
  </si>
  <si>
    <t>06.002.0015-0</t>
  </si>
  <si>
    <t> 900MM.FORNECIMENTO E ASSENTAMENTO</t>
  </si>
  <si>
    <t>06.002.0015-A</t>
  </si>
  <si>
    <t>06.002.0016-0</t>
  </si>
  <si>
    <t> 1.000MM.FORNECIMENTO E ASSENTAMENTO</t>
  </si>
  <si>
    <t>06.002.0016-A</t>
  </si>
  <si>
    <t>06.002.0017-0</t>
  </si>
  <si>
    <t> 1.200MM.FORNECIMENTO E ASSENTAMENTO</t>
  </si>
  <si>
    <t>06.002.0017-A</t>
  </si>
  <si>
    <t>06.002.0018-0</t>
  </si>
  <si>
    <t> 1.500MM.FORNECIMENTO E ASSENTAMENTO</t>
  </si>
  <si>
    <t>06.002.0018-A</t>
  </si>
  <si>
    <t>06.002.0019-0</t>
  </si>
  <si>
    <t> 1.750MM.FORNECIMENTO E ASSENTAMENTO</t>
  </si>
  <si>
    <t>06.002.0019-A</t>
  </si>
  <si>
    <t>06.002.0020-0</t>
  </si>
  <si>
    <t> 2.000MM.FORNECIMENTO E ASSENTAMENTO</t>
  </si>
  <si>
    <t>06.002.0020-A</t>
  </si>
  <si>
    <t>06.002.0041-0</t>
  </si>
  <si>
    <t>TUBO DE CONCRETO ARMADO,CLASSE EA-3(NBR 8890/03),COM JUNTA E</t>
  </si>
  <si>
    <t>06.002.0041-A</t>
  </si>
  <si>
    <t>06.002.0042-0</t>
  </si>
  <si>
    <t>LASTICA,PARA ESGOTO SANITARIO,CARGA E DESCARGA,ACERTO DO FUN</t>
  </si>
  <si>
    <t>DO DA VALA,COLOCACAO,ATERRO E SOCA ATE A ALTURA DA GERATRIZ</t>
  </si>
  <si>
    <t>06.002.0042-A</t>
  </si>
  <si>
    <t>06.002.0043-0</t>
  </si>
  <si>
    <t>06.002.0043-A</t>
  </si>
  <si>
    <t>06.002.0044-0</t>
  </si>
  <si>
    <t>06.002.0044-A</t>
  </si>
  <si>
    <t>06.002.0045-0</t>
  </si>
  <si>
    <t>06.002.0045-A</t>
  </si>
  <si>
    <t>06.002.0046-0</t>
  </si>
  <si>
    <t>06.002.0046-A</t>
  </si>
  <si>
    <t>06.002.0047-0</t>
  </si>
  <si>
    <t> 1000MM.FORNECIMENTO E ASSENTAMENTO</t>
  </si>
  <si>
    <t>06.002.0047-A</t>
  </si>
  <si>
    <t>06.002.0049-0</t>
  </si>
  <si>
    <t> 1200MM.FORNECIMENTO E ASSENTAMENTO</t>
  </si>
  <si>
    <t>06.002.0049-A</t>
  </si>
  <si>
    <t>06.002.0050-0</t>
  </si>
  <si>
    <t> 1500MM.FORNECIMENTO E ASSENTAMENTO</t>
  </si>
  <si>
    <t>06.002.0050-A</t>
  </si>
  <si>
    <t>06.002.0061-0</t>
  </si>
  <si>
    <t>TUBO DE CONCRETO ARMADO,CLASSE EA-4(NBR 8890/03),COM JUNTA E</t>
  </si>
  <si>
    <t>06.002.0061-A</t>
  </si>
  <si>
    <t>06.002.0062-0</t>
  </si>
  <si>
    <t>06.002.0062-A</t>
  </si>
  <si>
    <t>06.002.0063-0</t>
  </si>
  <si>
    <t>06.002.0063-A</t>
  </si>
  <si>
    <t>06.002.0064-0</t>
  </si>
  <si>
    <t>06.002.0064-A</t>
  </si>
  <si>
    <t>06.002.0065-0</t>
  </si>
  <si>
    <t>06.002.0065-A</t>
  </si>
  <si>
    <t>06.002.0066-0</t>
  </si>
  <si>
    <t>06.002.0066-A</t>
  </si>
  <si>
    <t>06.002.0067-0</t>
  </si>
  <si>
    <t>06.002.0067-A</t>
  </si>
  <si>
    <t>06.002.0069-0</t>
  </si>
  <si>
    <t>06.002.0069-A</t>
  </si>
  <si>
    <t>06.002.0070-0</t>
  </si>
  <si>
    <t>06.002.0070-A</t>
  </si>
  <si>
    <t>06.003.0010-0</t>
  </si>
  <si>
    <t>CALHA MEIO-TUBO CIRCULAR DE CONCRETO VIBRADO,DIAMETRO INTERN</t>
  </si>
  <si>
    <t>O DE 300MM,INCLUSIVE ACERTO DE FUNDO DE VALA.FORNECIMENTO E</t>
  </si>
  <si>
    <t>ASSENTAMENTO</t>
  </si>
  <si>
    <t>06.003.0010-A</t>
  </si>
  <si>
    <t>06.003.0011-0</t>
  </si>
  <si>
    <t>O DE 400MM,INCLUSIVE ACERTO DE FUNDO DE VALA.FORNECIMENTO E</t>
  </si>
  <si>
    <t>06.003.0011-A</t>
  </si>
  <si>
    <t>06.003.0012-0</t>
  </si>
  <si>
    <t>CALHA DE MEIO-TUBO CIRCULAR DE CONCRETO VIBRADO,DIAMETRO INT</t>
  </si>
  <si>
    <t>ERNO DE 500MM,INCLUSIVE ACERTO DE FUNDO DE VALA.FORNECIMENTO</t>
  </si>
  <si>
    <t> E ASSENTAMENTO</t>
  </si>
  <si>
    <t>06.003.0012-A</t>
  </si>
  <si>
    <t>06.003.0013-0</t>
  </si>
  <si>
    <t>O DE 600MM,INCLUSIVE ACERTO DE FUNDO DE VALA.FORNECIMENTO E</t>
  </si>
  <si>
    <t>06.003.0013-A</t>
  </si>
  <si>
    <t>06.003.0015-0</t>
  </si>
  <si>
    <t>O DE 800MM,INCLUSIVE ACERTO DE FUNDO DE VALA.FORNECIMENTO E</t>
  </si>
  <si>
    <t>06.003.0015-A</t>
  </si>
  <si>
    <t>06.003.0017-0</t>
  </si>
  <si>
    <t>O DE 1000MM,INCLUSIVE ACERTO DE FUNDO DE VALA.FORNECIMENTO E</t>
  </si>
  <si>
    <t>06.003.0017-A</t>
  </si>
  <si>
    <t>06.003.0050-0</t>
  </si>
  <si>
    <t>TUBO DE CONCRETO SIMPLES,CLASSE PS-1(NBR8890/03),PARA COLETO</t>
  </si>
  <si>
    <t>R DE AGUAS PLUVIAIS,DE 200MM DE DIAMETRO,ATERRO E SOCA ATE A</t>
  </si>
  <si>
    <t> ALTURA DA GERATRIZ SUPERIOR DO TUBO,CONSIDERANDO O MATERIAL</t>
  </si>
  <si>
    <t> DA PROPRIA ESCAVACAO,INCLUSIVE FORNECIMENTO DO MATERIAL PAR</t>
  </si>
  <si>
    <t>A REJUNTAMENTO COM ARGAMASSA DE CIMENTO E AREIA,NO TRACO 1:4</t>
  </si>
  <si>
    <t>,INCL.ACERTO DE FUNDO DE VALA.FORNECIMENTO E ASSENTAMENTO</t>
  </si>
  <si>
    <t>06.003.0050-A</t>
  </si>
  <si>
    <t>06.003.0053-0</t>
  </si>
  <si>
    <t>TUBO DE CONCRETO SIMPLES,CLASSE PS-1(NBR 8890/03),PARA COLET</t>
  </si>
  <si>
    <t>OR DE AGUAS PLUVIAIS,COM DIAMETRO DE 300MM,ATERRO E SOCA ATE</t>
  </si>
  <si>
    <t> A ALTURA DE GERATRIZ SUPERIOR DO TUBO,CONSIDERANDO O MATERI</t>
  </si>
  <si>
    <t>AL DA PROPRIA ESCAVACAO,INCLUSIVE FORNECIMENTO DO MATERIAL P</t>
  </si>
  <si>
    <t>ARA REJUNTAMENTO COM ARGAMASSA DE CIMENTO E AREIA,NO TRACO 1</t>
  </si>
  <si>
    <t>:4,INCL.ACERTO DE FUNDO DE VALA.FORNECIMENTO E ASSENTAMENTO</t>
  </si>
  <si>
    <t>06.003.0053-A</t>
  </si>
  <si>
    <t>06.003.0055-0</t>
  </si>
  <si>
    <t>OR DE AGUAS PLUVIAIS,COM DIAMETRO DE 400MM,ATERRO E SOCA ATE</t>
  </si>
  <si>
    <t> A ALTURA DA GERATRIZ SUPERIOR DO TUBO,CONSIDERANDO O MATERI</t>
  </si>
  <si>
    <t>06.003.0055-A</t>
  </si>
  <si>
    <t>06.003.0057-0</t>
  </si>
  <si>
    <t>OR DE AGUAS PLUVIAIS,COM DIAMETRO DE 500MM.ATERRO E SOCA ATE</t>
  </si>
  <si>
    <t>06.003.0057-A</t>
  </si>
  <si>
    <t>06.003.0058-0</t>
  </si>
  <si>
    <t>OR DE AGUAS PLUVIAIS,COM DIAMETRO DE 600MM,ATERRO E SOCA ATE</t>
  </si>
  <si>
    <t>L DA PROPRIA ESCAVACAO,INCLUSIVE FORNECIMENTO DO MATERIAL PA</t>
  </si>
  <si>
    <t>RA REJUNTAMENTO COM ARGAMASSA DE CIMENTO E AREIA,NO TRACO 1:</t>
  </si>
  <si>
    <t>4,INCL.ACERTO DE FUNDO DE VALA.FORNECIMENTO E ASSENTAMENTO</t>
  </si>
  <si>
    <t>06.003.0058-A</t>
  </si>
  <si>
    <t>06.003.0060-0</t>
  </si>
  <si>
    <t>TUBO DE CONCRETO SIMPLES,CLASSE PS-2(NBR 8890/03),PARA COLET</t>
  </si>
  <si>
    <t>OR DE AGUAS PLUVIAIS,DE 200MM DE DIAMETRO,ATERRO E SOCA ATE</t>
  </si>
  <si>
    <t>06.003.0060-A</t>
  </si>
  <si>
    <t>06.003.0062-0</t>
  </si>
  <si>
    <t>06.003.0062-A</t>
  </si>
  <si>
    <t>06.003.0064-0</t>
  </si>
  <si>
    <t>06.003.0064-A</t>
  </si>
  <si>
    <t>06.003.0066-0</t>
  </si>
  <si>
    <t>OR DE AGUAS PLUVIAIS,COM DIAMETRO DE 500MM,ATERRO E SOCA ATE</t>
  </si>
  <si>
    <t>06.003.0066-A</t>
  </si>
  <si>
    <t>06.003.0068-0</t>
  </si>
  <si>
    <t>06.003.0068-A</t>
  </si>
  <si>
    <t>06.004.0060-0</t>
  </si>
  <si>
    <t>TUBO DE CONCRETO ARMADO,CLASSE PA-1(NBR 8890/03),PARA GELERI</t>
  </si>
  <si>
    <t>AS DE AGUAS PLUVIAIS,COM DIAMETRO DE 300MM,ATERRO E SOCA ATE</t>
  </si>
  <si>
    <t>:4 E ACERTO DE FUNDO DE VALA.FORNECIMENTO E ASSENTAMENTO</t>
  </si>
  <si>
    <t>06.004.0060-A</t>
  </si>
  <si>
    <t>06.004.0062-0</t>
  </si>
  <si>
    <t>TUBO DE CONCRETO ARMADO,CLASSE PA-1(NBR 8890/03),PARA GALERI</t>
  </si>
  <si>
    <t>AS DE AGUAS PLUVIAIS,COM DIAMETRO DE 400MM,ATERRO E SOCA ATE</t>
  </si>
  <si>
    <t>06.004.0062-A</t>
  </si>
  <si>
    <t>06.004.0064-0</t>
  </si>
  <si>
    <t>AS DE AGUAS PLUVIAIS,COM DIAMETRO DE 500MM,ATERRO E SOCA ATE</t>
  </si>
  <si>
    <t>06.004.0064-A</t>
  </si>
  <si>
    <t>06.004.0066-0</t>
  </si>
  <si>
    <t>AS DE AGUAS PLUVIAIS,COM DIAMETRO DE 600MM,ATERRO E SOCA ATE</t>
  </si>
  <si>
    <t>06.004.0066-A</t>
  </si>
  <si>
    <t>06.004.0068-0</t>
  </si>
  <si>
    <t>AS DE AGUAS PLUVIAIS,COM DIAMETRO DE 700MM,ATERRO E SOCA ATE</t>
  </si>
  <si>
    <t>06.004.0068-A</t>
  </si>
  <si>
    <t>06.004.0070-0</t>
  </si>
  <si>
    <t>AS DE AGUAS PLUVIAIS,COM DIAMETRO DE 800MM,ATERRO E SOCA ATE</t>
  </si>
  <si>
    <t>06.004.0070-A</t>
  </si>
  <si>
    <t>06.004.0072-0</t>
  </si>
  <si>
    <t>AS DE AGUAS PLUVIAIS,COM DIAMETRO DE 900MM,ATERRO E SOCA ATE</t>
  </si>
  <si>
    <t>06.004.0072-A</t>
  </si>
  <si>
    <t>06.004.0074-0</t>
  </si>
  <si>
    <t>AS DE AGUAS PLUVIAIS,COM DIAMETRO DE 1.000MM,ATERRO E SOCA A</t>
  </si>
  <si>
    <t>TE A ALTURA DA GERATRIZ SUPERIOR DO TUBO,CONSIDERANDO O MATE</t>
  </si>
  <si>
    <t>RIAL DA PROPRIA ESCAVACAO,INCLUSIVE FORNECIMENTO DO MATERIAL</t>
  </si>
  <si>
    <t> PARA REJUNTAMENTO COM ARGAMASSA DE CIMENTO E AREIA,NO TRACO</t>
  </si>
  <si>
    <t> 1:4 E ACERTO DE FUNDO DE VALA.FORNECIMENTO E ASSENTAMENTO</t>
  </si>
  <si>
    <t>06.004.0074-A</t>
  </si>
  <si>
    <t>06.004.0076-0</t>
  </si>
  <si>
    <t>AS DE AGUAS PLUVIAIS,COM DIAMETRO DE 1.100MM,ATERRO E SOCA A</t>
  </si>
  <si>
    <t>06.004.0076-A</t>
  </si>
  <si>
    <t>06.004.0078-0</t>
  </si>
  <si>
    <t>AS DE AGUAS PLUVIAIS,COM DIAMETRO DE 1.200MM,ATERRO E SOCA A</t>
  </si>
  <si>
    <t>06.004.0078-A</t>
  </si>
  <si>
    <t>06.004.0080-0</t>
  </si>
  <si>
    <t>AS DE AGUAS PLUVIAIS,COM DIAMETRO DE 1.500MM,ATERRO E SOCA A</t>
  </si>
  <si>
    <t>06.004.0080-A</t>
  </si>
  <si>
    <t>06.004.0082-0</t>
  </si>
  <si>
    <t>AS DE AGUAS PLUVIAIS,COM DIAMETRO DE 1.750MM.ATERRO E SOCA A</t>
  </si>
  <si>
    <t>06.004.0082-A</t>
  </si>
  <si>
    <t>06.004.0084-0</t>
  </si>
  <si>
    <t>AS DE AGUAS PLUVIAIS,COM DIAMETRO DE 2.000MM,ATERRO E SOCA A</t>
  </si>
  <si>
    <t>06.004.0084-A</t>
  </si>
  <si>
    <t>06.004.0090-0</t>
  </si>
  <si>
    <t>TUBO DE CONCRETO ARMADO,CLASSE PA-2(NBR 8890/03),PARA GALERI</t>
  </si>
  <si>
    <t>06.004.0090-A</t>
  </si>
  <si>
    <t>06.004.0092-0</t>
  </si>
  <si>
    <t>06.004.0092-A</t>
  </si>
  <si>
    <t>06.004.0094-0</t>
  </si>
  <si>
    <t>06.004.0094-A</t>
  </si>
  <si>
    <t>06.004.0096-0</t>
  </si>
  <si>
    <t>06.004.0096-A</t>
  </si>
  <si>
    <t>06.004.0098-0</t>
  </si>
  <si>
    <t>06.004.0098-A</t>
  </si>
  <si>
    <t>06.004.0100-0</t>
  </si>
  <si>
    <t>06.004.0100-A</t>
  </si>
  <si>
    <t>06.004.0102-0</t>
  </si>
  <si>
    <t>06.004.0102-A</t>
  </si>
  <si>
    <t>06.004.0104-0</t>
  </si>
  <si>
    <t>06.004.0104-A</t>
  </si>
  <si>
    <t>06.004.0106-0</t>
  </si>
  <si>
    <t>06.004.0106-A</t>
  </si>
  <si>
    <t>06.004.0108-0</t>
  </si>
  <si>
    <t>06.004.0108-A</t>
  </si>
  <si>
    <t>06.004.0110-0</t>
  </si>
  <si>
    <t>06.004.0110-A</t>
  </si>
  <si>
    <t>06.004.0112-0</t>
  </si>
  <si>
    <t>TUBO DE CONCRETO ARMADO,CLASSE PA-2(NBR 8890/03),PARA GELERI</t>
  </si>
  <si>
    <t>AS DE AGUAS PLUVIAIS,COM DIAMETRO DE 1.750MM,ATERRO E SOCA A</t>
  </si>
  <si>
    <t>06.004.0112-A</t>
  </si>
  <si>
    <t>06.004.0114-0</t>
  </si>
  <si>
    <t>06.004.0114-A</t>
  </si>
  <si>
    <t>06.004.0120-0</t>
  </si>
  <si>
    <t>TUBO DE CONCRETO ARMADO,CLASSE PA-3(NBR 8890/03),PARA GALERI</t>
  </si>
  <si>
    <t>06.004.0120-A</t>
  </si>
  <si>
    <t>06.004.0122-0</t>
  </si>
  <si>
    <t>06.004.0122-A</t>
  </si>
  <si>
    <t>06.004.0124-0</t>
  </si>
  <si>
    <t>ARA REJUNTAMENTO COM ARGAMASSA DE CIMENTO E AREIA NO TRACO 1</t>
  </si>
  <si>
    <t>06.004.0124-A</t>
  </si>
  <si>
    <t>06.004.0126-0</t>
  </si>
  <si>
    <t>06.004.0126-A</t>
  </si>
  <si>
    <t>06.004.0128-0</t>
  </si>
  <si>
    <t>06.004.0128-A</t>
  </si>
  <si>
    <t>06.004.0130-0</t>
  </si>
  <si>
    <t>06.004.0130-A</t>
  </si>
  <si>
    <t>06.004.0132-0</t>
  </si>
  <si>
    <t>06.004.0132-A</t>
  </si>
  <si>
    <t>06.004.0134-0</t>
  </si>
  <si>
    <t>06.004.0134-A</t>
  </si>
  <si>
    <t>06.004.0136-0</t>
  </si>
  <si>
    <t> PARA REJUNTAMENTO COM ARGAMASSA DE CIMENTO E AREIA NO TRACO</t>
  </si>
  <si>
    <t>06.004.0136-A</t>
  </si>
  <si>
    <t>06.004.0138-0</t>
  </si>
  <si>
    <t>06.004.0138-A</t>
  </si>
  <si>
    <t>06.004.0140-0</t>
  </si>
  <si>
    <t>06.004.0140-A</t>
  </si>
  <si>
    <t>06.004.0142-0</t>
  </si>
  <si>
    <t>06.004.0142-A</t>
  </si>
  <si>
    <t>06.004.0144-0</t>
  </si>
  <si>
    <t>06.004.0144-A</t>
  </si>
  <si>
    <t>06.004.0150-0</t>
  </si>
  <si>
    <t>TUBO DE CONCRETO ARMADO,CLASSE PA-4(NBR 8890/03),PARA GALERI</t>
  </si>
  <si>
    <t>06.004.0150-A</t>
  </si>
  <si>
    <t>06.004.0152-0</t>
  </si>
  <si>
    <t>06.004.0152-A</t>
  </si>
  <si>
    <t>06.004.0154-0</t>
  </si>
  <si>
    <t>06.004.0154-A</t>
  </si>
  <si>
    <t>06.004.0156-0</t>
  </si>
  <si>
    <t>06.004.0156-A</t>
  </si>
  <si>
    <t>06.004.0158-0</t>
  </si>
  <si>
    <t>06.004.0158-A</t>
  </si>
  <si>
    <t>06.004.0160-0</t>
  </si>
  <si>
    <t>06.004.0160-A</t>
  </si>
  <si>
    <t>06.004.0162-0</t>
  </si>
  <si>
    <t>06.004.0162-A</t>
  </si>
  <si>
    <t>06.004.0164-0</t>
  </si>
  <si>
    <t>06.004.0164-A</t>
  </si>
  <si>
    <t>06.004.0166-0</t>
  </si>
  <si>
    <t>06.004.0166-A</t>
  </si>
  <si>
    <t>06.004.0168-0</t>
  </si>
  <si>
    <t>06.004.0168-A</t>
  </si>
  <si>
    <t>06.004.0170-0</t>
  </si>
  <si>
    <t>06.004.0170-A</t>
  </si>
  <si>
    <t>06.004.0172-0</t>
  </si>
  <si>
    <t>06.004.0172-A</t>
  </si>
  <si>
    <t>06.004.0174-0</t>
  </si>
  <si>
    <t>06.004.0174-A</t>
  </si>
  <si>
    <t>06.004.0253-1</t>
  </si>
  <si>
    <t>CANAL PRE-FABRICADO,EM CONCRETO PROTENDIDO E/OU ARMADO,COM S</t>
  </si>
  <si>
    <t>ECAO EM "U",MEDIDO PELA AREA DO PERIMETRO INTERNO DA SECAO V</t>
  </si>
  <si>
    <t>EZES O COMPRIMENTO DO CANAL.FORNECIMENTO E ASSENTAMENTO</t>
  </si>
  <si>
    <t>06.004.0253-B</t>
  </si>
  <si>
    <t>06.004.0254-1</t>
  </si>
  <si>
    <t>COBERTURA DE CANAL PRE-FABRICADO,EM CONCRETO PROTENDIDO E/OU</t>
  </si>
  <si>
    <t> ARMADO,PARA VAOS ATE 5,00M.FORNECIMENTO E ASSENTAMENTO</t>
  </si>
  <si>
    <t>06.004.0254-B</t>
  </si>
  <si>
    <t>06.004.0400-0</t>
  </si>
  <si>
    <t>GALERIA MULTIDIMENSIONAL RODOVIARIA SIMPLES EM CONCRETO ARMA</t>
  </si>
  <si>
    <t>DO E CONCRETO ARMADO PROTENDIDO,30MPA,FUNDO C/6M E 8,80T,PAR</t>
  </si>
  <si>
    <t>EDE 6,00M,PESO 3,90T E TAMPA C/2,00M,PESO 2,30T,ESTRUTURALME</t>
  </si>
  <si>
    <t>NTE BI-APOIADA C/CARGA POR APOIO 112T,C/TABULEIRO 3,05M,ALTU</t>
  </si>
  <si>
    <t>RA 2,62M,VAZAO DE 7,13M3/S,VELOCIDADE DE ESCOAMENTO 2,00M/S,</t>
  </si>
  <si>
    <t>EXCL.TRANSPORTE,DESCARGA,ESCAVACAO E REATERRO.FORN.E ASSENT.</t>
  </si>
  <si>
    <t>06.004.0400-A</t>
  </si>
  <si>
    <t>06.004.0405-0</t>
  </si>
  <si>
    <t>DO E CONCRETO ARMADO PROTENDIDO,30MPA,PAREDE COM 6,00M,PESO</t>
  </si>
  <si>
    <t>4,90T E TAMPA COM 2,00M,PESO 2,70T,ESTRUTURALMENTE BI-APOIAD</t>
  </si>
  <si>
    <t>A C/CARGA POR APOIO DE 130T,C/TABULEIRO DE 3,40M,ALTUR.3,00M</t>
  </si>
  <si>
    <t>,VAZAO DE 9,98M3/S,VELOCIDADE DE ESCOAMENTO 2,16M/S, EXCLUSI</t>
  </si>
  <si>
    <t>VE TRANSPORTE,DESCARGA,ESCAVACAO E REATERRO.FORN.E ASSENT.</t>
  </si>
  <si>
    <t>06.004.0405-A</t>
  </si>
  <si>
    <t>06.004.0410-0</t>
  </si>
  <si>
    <t>7,40T E TAMPA COM 2,00M,PESO 3,70T,ESTRUTURALMENTE BI-APOIAD</t>
  </si>
  <si>
    <t>A C/CARGA POR APOIO DE 177T,C/TABULEIRO DE 4,18M,ALTUR.4,03M</t>
  </si>
  <si>
    <t>,VAZAO DE 19,86M3/S,VELOCIDADE DE ESCOAMENTO 2,49M/S,EXCLUSI</t>
  </si>
  <si>
    <t>06.004.0410-A</t>
  </si>
  <si>
    <t>06.004.0415-0</t>
  </si>
  <si>
    <t>12,0T E TAMPA COM 2,00M,PESO 4,60T,ESTRUTURALMENTE BI-APOIAD</t>
  </si>
  <si>
    <t>A C/CARGA POR APOIO DE 233T,C/TABULEIRO DE 5,00M,ALTUR.4,97M</t>
  </si>
  <si>
    <t>,VAZAO DE 30,73M3/S,VELOCIDADE DE ESCOAMENTO 2,75M/S,EXCLUSI</t>
  </si>
  <si>
    <t>06.004.0415-A</t>
  </si>
  <si>
    <t>06.004.0420-0</t>
  </si>
  <si>
    <t>GALERIA MULTIMENSIONAL RODOVIARIA DUPLA EM CONCRETO ARMADO E</t>
  </si>
  <si>
    <t> CONCRETO ARMADO PROTENDIDO,30MPA,2 FUNDOS 6M,PESO 8,80T,PAR</t>
  </si>
  <si>
    <t>EDE C/6,00M,PESO 3,90T E TAMPA C/2,00M,PESO 4,81T,ESTRUTURAL</t>
  </si>
  <si>
    <t>MENTE BI-APOIADA C/CARGA POR APOIO 191T,C/TABULEIRO 5,22M,AL</t>
  </si>
  <si>
    <t>TURA 2,62M,VAZAO 15,42M3/S,VELOCIDADE DE ESCOAMENTO 2,00M/S,</t>
  </si>
  <si>
    <t>06.004.0420-A</t>
  </si>
  <si>
    <t>06.004.0425-0</t>
  </si>
  <si>
    <t>GALERIA MULTIDIMENSIONAL RODOVIARIA DUPLA EM CONCRETO ARMADO</t>
  </si>
  <si>
    <t> E PROTENDIDO,30MPA,PAREDE C/6,00M,PESO 4,90T E TAMPA COM 2,</t>
  </si>
  <si>
    <t>00M,PESO DE 5,22T,ESTRUTURALMENTE BI-APOIADA C/CARGA POR APO</t>
  </si>
  <si>
    <t>IO DE 223T,C/TABULEIRO DE 5,53M,ALT.3,00M,VAZAO DE 21,45M3/S</t>
  </si>
  <si>
    <t>,VELOCIDADE DE ESCOAMENTO 2,16M/S,EXCLUSIVE TRANSPORTE,DESCA</t>
  </si>
  <si>
    <t>RGA,ESCAVACAO E REATERRO.FORNECIMENTO E ASSENTAMENTO</t>
  </si>
  <si>
    <t>06.004.0425-A</t>
  </si>
  <si>
    <t>06.004.0430-0</t>
  </si>
  <si>
    <t> E PROTENDIDO,30MPA,PAREDE C/6,00M,PESO 7,40T E TAMPA COM 2,</t>
  </si>
  <si>
    <t>00M,PESO DE 6,15T,ESTRUTURALMENTE BI-APOIADA COM CARGA POR A</t>
  </si>
  <si>
    <t>POIO DE 284T,TABULEIRO DE 6,35M,ALTUR.4,03M,VAZAO DE 40,71M3</t>
  </si>
  <si>
    <t>/S,VELOCIDADE DE ESCOAMENTO 2,49M/S,EXCLUSIVE TRANSPORTE,DES</t>
  </si>
  <si>
    <t>CARGA,ESCAVACAO E REATERRO.FORNECIMENTO E ASSENTAMENTO</t>
  </si>
  <si>
    <t>06.004.0430-A</t>
  </si>
  <si>
    <t>06.004.0435-0</t>
  </si>
  <si>
    <t> E PROTENDIDO,30MPA,PAREDE C/6,00M,PESO DE 12,00T E TAMPA C/</t>
  </si>
  <si>
    <t>2,00M,PESO DE 7,10T,ESTRUTURALMENTE BI-APOIADA C/CARGA POR A</t>
  </si>
  <si>
    <t>POIO DE 348T,TABULEIRO DE 7,09M,ALT.4,97M,VAZAO DE 60,73M3/S</t>
  </si>
  <si>
    <t> E VELOCIDADE DE ESCOAMENTO 2,75M/S,EXCLUSIVE TRANSPORTE,DES</t>
  </si>
  <si>
    <t>06.004.0435-A</t>
  </si>
  <si>
    <t>06.004.0440-0</t>
  </si>
  <si>
    <t>GALERIA MULTIDIMENSIONAL RODOVIARIA TRIPLA EM CONCRETO ARMAD</t>
  </si>
  <si>
    <t>O E PROTENDIDO,30MPA,3 FUNDOS 6,00M,8,80T,PAREDE C/6,60M,PES</t>
  </si>
  <si>
    <t>O 3,90T E TAMPA 2,00M,PESO 7,33T,ESTRUTURALMENTE BI-APOIADA</t>
  </si>
  <si>
    <t>C/CARGA POR APOIO DE 288T,COM TABULEIRO DE 3,05M,ALTURA 2,62</t>
  </si>
  <si>
    <t>M,VAZAO DE 23,85M3/S,VELOCIDADE DE ESCOAMENTO 2,00M/S,EXCLUS</t>
  </si>
  <si>
    <t>IVE TRANSPORTE,DESCARGA,ESCAVACAO E REATERRO.FORN. E ASSENT.</t>
  </si>
  <si>
    <t>06.004.0440-A</t>
  </si>
  <si>
    <t>06.004.0445-0</t>
  </si>
  <si>
    <t>O E PROTENDIDO,30MPA,PAREDE C/6,00M,PESO DE 4,9T E TAMPA COM</t>
  </si>
  <si>
    <t> 2,00M,PESO DE 7,70T,ESTRUTURALMENTE BI-APOIADA C/CARGA POR</t>
  </si>
  <si>
    <t>APOIO DE 310T,TABULEIRO DE 7,55M,ALT.3,00M, VAZAO 34,92M3/S</t>
  </si>
  <si>
    <t>E VELOCIDADE DE ESCOAMENTO 2,16M/S, EXCLUSIVE TRANSPORTE,DES</t>
  </si>
  <si>
    <t>06.004.0445-A</t>
  </si>
  <si>
    <t>06.004.0450-0</t>
  </si>
  <si>
    <t>O E PROTENDIDO,30MPA,PAREDE C/6,00M, PESO 7,40T E TAMPA COM</t>
  </si>
  <si>
    <t>2,00M,PESO DE 8,70T, ESTRUTURALMENTE BI-APOIADA C/CARGA POR</t>
  </si>
  <si>
    <t>APOIO DE 387T,TABULEIRO DE 8,37M,ALT.4,03M,VAZAO 65,64M3/S E</t>
  </si>
  <si>
    <t>VELOCIDADE DE ESCOAMENTO DE 2,49M/S,EXCLUSIVE TRANSPORTE,DES</t>
  </si>
  <si>
    <t>06.004.0450-A</t>
  </si>
  <si>
    <t>06.004.0455-0</t>
  </si>
  <si>
    <t>O E PROTENDIDO,30MPA,PAREDE COM 6,00M,PESO DE 12,00T E TAMPA</t>
  </si>
  <si>
    <t> COM 2,00M,PESO DE 9,60T,ESTRUTURALMENTE BI-APOIADA COM CARG</t>
  </si>
  <si>
    <t>A POR APOIO DE 463T,TABULEIRO DE 9,11M,ALTURA DE 4,97M,VAZAO</t>
  </si>
  <si>
    <t> DE 92,30M3/S E VELOCIDADE DE ESCOAMENTO 2,75M/S,EXCLUSIVE T</t>
  </si>
  <si>
    <t>RANSPORTE,DESCARGA,ESCAVACAO E REATERRO.FORN.E ASSENTAMENTO</t>
  </si>
  <si>
    <t>06.004.0455-A</t>
  </si>
  <si>
    <t>06.004.0500-0</t>
  </si>
  <si>
    <t>GALERIA TECNICA PRE-FABRICADA DE CONCRETO ARMADO,DIMENSOES</t>
  </si>
  <si>
    <t>INTERNAS DE 1,00X1,00M (BXH) RECOBRIMENTO COM 2CM,EXCLUSIVE</t>
  </si>
  <si>
    <t>ESCAVACAO E REATERRO.FORNECIMENTO E ASSENTAMENTO.</t>
  </si>
  <si>
    <t>06.004.0500-A</t>
  </si>
  <si>
    <t>06.004.0505-0</t>
  </si>
  <si>
    <t>INTERNAS DE 1,50X1,00M (BXH) RECOBRIMENTO COM 2CM,EXCLUSIVE</t>
  </si>
  <si>
    <t>ESCAVACAO E REATERRO.FORNECIMENTO E ASSENTAMENTO</t>
  </si>
  <si>
    <t>06.004.0505-A</t>
  </si>
  <si>
    <t>06.004.0510-0</t>
  </si>
  <si>
    <t>INTERNAS DE 2,00X1,20M (BXH) RECOBRIMENTO COM 2CM,EXCLUSIVE</t>
  </si>
  <si>
    <t>06.004.0510-A</t>
  </si>
  <si>
    <t>06.004.0515-0</t>
  </si>
  <si>
    <t>INTERNAS DE 2,00X1,50M (BXH) RECOBRIMENTO COM 2CM,EXCLUSIVE</t>
  </si>
  <si>
    <t>06.004.0515-A</t>
  </si>
  <si>
    <t>06.004.0520-0</t>
  </si>
  <si>
    <t>INTERNAS DE 2,50X1,50M (BXH) RECOBRIMENTO COM 2CM,EXCLUSIVE</t>
  </si>
  <si>
    <t>06.004.0520-A</t>
  </si>
  <si>
    <t>06.004.0525-0</t>
  </si>
  <si>
    <t>INTERNAS DE 2,50X2,00M (BXH) RECOBRIMENTO COM 2CM,EXCLUSIVE</t>
  </si>
  <si>
    <t>06.004.0525-A</t>
  </si>
  <si>
    <t>06.004.0530-0</t>
  </si>
  <si>
    <t>INTERNAS DE 3,00X2,00M (BXH) RECOBRIMENTO COM 2CM,EXCLUSIVE</t>
  </si>
  <si>
    <t>06.004.0530-A</t>
  </si>
  <si>
    <t>06.004.0535-0</t>
  </si>
  <si>
    <t>INTERNAS DE 3,50X2,00M (BXH) RECOBRIMENTO COM 2CM,EXCLUSIVE</t>
  </si>
  <si>
    <t>06.004.0535-A</t>
  </si>
  <si>
    <t>06.005.0030-0</t>
  </si>
  <si>
    <t>TUBO CERAMICO VIDRADO,CONFORME ESPECIFICACOES DA CEDAE,PARA</t>
  </si>
  <si>
    <t>ESGOTO SANITARIO E AGUAS PLUVIAIS,ATERRO E SOCA ATE A ALTURA</t>
  </si>
  <si>
    <t> DA GERATRIZ SUPERIOR DO TUBO,CONSIDERANDO O MATERIAL DA PRO</t>
  </si>
  <si>
    <t>PRIA ESCAVACAO,COM DIAMETRO DE 100MM,INCLUSIVE FORNECIMENTO</t>
  </si>
  <si>
    <t>IA,NO TRACO 1:4.FORNECIMENTO E ASSENTAMENTO</t>
  </si>
  <si>
    <t>06.005.0030-A</t>
  </si>
  <si>
    <t>06.005.0035-0</t>
  </si>
  <si>
    <t>PRIA ESCAVACAO,COM DIAMETRO DE 150MM,INCLUSIVE FORNECIMENTO</t>
  </si>
  <si>
    <t>06.005.0035-A</t>
  </si>
  <si>
    <t>06.005.0040-0</t>
  </si>
  <si>
    <t>PRIA ESCAVACAO,COM DIAMETRO DE 200MM,INCLUSIVE FORNECIMENTO</t>
  </si>
  <si>
    <t>06.005.0040-A</t>
  </si>
  <si>
    <t>06.005.0045-0</t>
  </si>
  <si>
    <t>PRIA ESCAVACAO,COM DIAMETRO DE 250MM,INCLUSIVE FORNECIMENTO</t>
  </si>
  <si>
    <t>06.005.0045-A</t>
  </si>
  <si>
    <t>06.005.0050-0</t>
  </si>
  <si>
    <t>PRIA ESCAVACAO,COM DIAMETRO DE 300MM,INCLUSIVE FORNECIMENTO</t>
  </si>
  <si>
    <t>06.005.0050-A</t>
  </si>
  <si>
    <t>06.006.0010-0</t>
  </si>
  <si>
    <t>CAIXA DE VISITA,EXECUTADA COM CONEXOES CERAMICAS,COM DIAMETR</t>
  </si>
  <si>
    <t>O DE 150MM,INCLUSIVE BASE,CAIXA DE PROTECAO E TAMPA EM CONCR</t>
  </si>
  <si>
    <t>ETO,CONFORME PADRAO CEDAE,PROFUNDIDADE ATE 1,00M.FORNECIMENT</t>
  </si>
  <si>
    <t>O E ASSENTAMENTO</t>
  </si>
  <si>
    <t>06.006.0010-A</t>
  </si>
  <si>
    <t>06.006.0011-0</t>
  </si>
  <si>
    <t>ADICIONAL DE PROFUNDIDADE EXCEDENTE DE 1,00M,PARA CAIXA DE V</t>
  </si>
  <si>
    <t>ISITA,EXECUTADA COM CONEXOES CERAMICAS,COM DIAMETRO DE 150MM</t>
  </si>
  <si>
    <t>,CONFORME PADRAO CEDAE.FORNECIMENTO E ASSENTAMENTO</t>
  </si>
  <si>
    <t>06.006.0011-A</t>
  </si>
  <si>
    <t>06.006.0015-0</t>
  </si>
  <si>
    <t>O DE 100MM,INCLUSIVE BASE,CAIXA DE PROTECAO E TAMPA EM CONCR</t>
  </si>
  <si>
    <t>06.006.0015-A</t>
  </si>
  <si>
    <t>06.006.0016-0</t>
  </si>
  <si>
    <t>ISITA,EXECUTADA COM CONEXOES CERAMICAS,COM DIAMETRO DE 100MM</t>
  </si>
  <si>
    <t>06.006.0016-A</t>
  </si>
  <si>
    <t>06.006.0020-0</t>
  </si>
  <si>
    <t>CAIXA DE INSPECAO,EXECUTADA COM CONEXOES CERAMICAS,COM DIAME</t>
  </si>
  <si>
    <t>TRO DE 100MM,INCLUSIVE BASE,CAIXA DE PROTECAO E TAMPA EM CON</t>
  </si>
  <si>
    <t>CRETO,CONFORME PADRAO CEDAE.FORNECIMENTO E ASSENTAMENTO</t>
  </si>
  <si>
    <t>06.006.0020-A</t>
  </si>
  <si>
    <t>06.006.0030-0</t>
  </si>
  <si>
    <t>TUBO DE QUEDA EM CERAMICA,COM DIAMETRO DE 100MM,COM DESNIVEL</t>
  </si>
  <si>
    <t> DE ATE 1,00M,PARA POCOS DE VISITA DE ESGOTO SANITARIO,CONFO</t>
  </si>
  <si>
    <t>RME PADRAO CEDAE.FORNECIMENTO E ASSENTAMENTO</t>
  </si>
  <si>
    <t>06.006.0030-A</t>
  </si>
  <si>
    <t>06.006.0031-0</t>
  </si>
  <si>
    <t>ADICIONAL PARA DESNIVEL EXCEDENTE A 1,00M,PARA TUBO DE QUEDA</t>
  </si>
  <si>
    <t> EM CERAMICA,COM DIAMETRO DE 100MM,PARA POCOS DE VISITA DE E</t>
  </si>
  <si>
    <t>SGOTO SANITARIO,CONFORME PADRAO CEDAE.FORNECIMENTO E ASSENTA</t>
  </si>
  <si>
    <t>MENTO</t>
  </si>
  <si>
    <t>06.006.0031-A</t>
  </si>
  <si>
    <t>06.006.0035-0</t>
  </si>
  <si>
    <t>TUBO DE QUEDA EM CERAMICA,COM DIAMETRO DE 150MM,COM DESNIVEL</t>
  </si>
  <si>
    <t>06.006.0035-A</t>
  </si>
  <si>
    <t>06.006.0036-0</t>
  </si>
  <si>
    <t>ADICIONAL PARA DESNIVEL EXCEDENTE DE 1,00M,PARA TUBO DE QUED</t>
  </si>
  <si>
    <t>A EM CERAMICA,COM DIAMETRO DE 150MM,PARA POCOS DE VISITA DE</t>
  </si>
  <si>
    <t>ESGOTO SANITARIO,CONFORME PADRAO CEDAE.FORNECIMENTO E ASSENT</t>
  </si>
  <si>
    <t>06.006.0036-A</t>
  </si>
  <si>
    <t>06.006.0040-0</t>
  </si>
  <si>
    <t>TUBO DE QUEDA EM CERAMICA,COM DIAMETRO DE 200MM,COM DESNIVEL</t>
  </si>
  <si>
    <t>06.006.0040-A</t>
  </si>
  <si>
    <t>06.006.0041-0</t>
  </si>
  <si>
    <t>A EM CERAMICA,COM DIAMETRO DE 200MM,PARA POCOS DE VISITA DE</t>
  </si>
  <si>
    <t>06.006.0041-A</t>
  </si>
  <si>
    <t>06.006.0050-0</t>
  </si>
  <si>
    <t>TUBO DE QUEDA EM CERAMICA,COM DIAMETRO DE 250MM,COM DESNIVEL</t>
  </si>
  <si>
    <t>06.006.0050-A</t>
  </si>
  <si>
    <t>06.006.0051-0</t>
  </si>
  <si>
    <t>A EM CERAMICA,COM DIAMETRO DE 250MM,PARA POCOS DE VISITA DE</t>
  </si>
  <si>
    <t>06.006.0051-A</t>
  </si>
  <si>
    <t>06.006.0060-0</t>
  </si>
  <si>
    <t>TUBO DE QUEDA EM CERAMICA,COM DIAMETRO DE 300MM,COM DESNIVEL</t>
  </si>
  <si>
    <t>06.006.0060-A</t>
  </si>
  <si>
    <t>06.006.0061-0</t>
  </si>
  <si>
    <t>A EM CERAMICA,COM DIAMETRO DE 300MM,PARA POCOS DE VISITA DE</t>
  </si>
  <si>
    <t>06.006.0061-A</t>
  </si>
  <si>
    <t>06.006.0090-0</t>
  </si>
  <si>
    <t>CONJUNTO DE PECAS EM CERAMICA,PARA RAMAL PREDIAL DE ESGOTO S</t>
  </si>
  <si>
    <t>ANITARIO,COM DIAMETRO DE 100MM E SERVICOS DE LIGACAO NA CAIX</t>
  </si>
  <si>
    <t>A DE INSPECAO OU NO RAMAL ANTIGO E NO COLETOR.FORNECIMENTO E</t>
  </si>
  <si>
    <t>06.006.0090-A</t>
  </si>
  <si>
    <t>06.006.0091-0</t>
  </si>
  <si>
    <t>ANITARIO,COM DIAMETRO DE 150MM E SERVICOS DE LIGACAO NA CAIX</t>
  </si>
  <si>
    <t>06.006.0091-A</t>
  </si>
  <si>
    <t>06.007.0010-0</t>
  </si>
  <si>
    <t>LEVANTAMENTO,LIMPEZA E REASSENTAMENTO DE TUBO DE FºFº,PONTA</t>
  </si>
  <si>
    <t>E BOLSA,TIPO ESGOTO,INCLUSIVE FORNECIMENTO DO MATERIAL PARA</t>
  </si>
  <si>
    <t>REJUNTAMENTO(JUNTA DE CHUMBO),COM DIAMETRO DE 50MM</t>
  </si>
  <si>
    <t>06.007.0010-A</t>
  </si>
  <si>
    <t>06.007.0011-0</t>
  </si>
  <si>
    <t>REJUNTAMENTO(JUNTA DE CHUMBO),COM DIAMETRO DE 75MM</t>
  </si>
  <si>
    <t>06.007.0011-A</t>
  </si>
  <si>
    <t>06.007.0012-0</t>
  </si>
  <si>
    <t>REJUNTAMENTO(JUNTA DE CHUMBO),COM DIAMETRO DE 100MM</t>
  </si>
  <si>
    <t>06.007.0012-A</t>
  </si>
  <si>
    <t>06.007.0013-0</t>
  </si>
  <si>
    <t>REJUNTAMENTO(JUNTA DE CHUMBO),COM DIAMETRO DE 150MM</t>
  </si>
  <si>
    <t>06.007.0013-A</t>
  </si>
  <si>
    <t>06.007.0015-0</t>
  </si>
  <si>
    <t>REJUNTAMENTO(JUNTA DE CHUMBO),COM DIAMETRO DE 200MM</t>
  </si>
  <si>
    <t>06.007.0015-A</t>
  </si>
  <si>
    <t>06.007.0016-0</t>
  </si>
  <si>
    <t>REJUNTAMENTO(JUNTA DE CHUMBO),COM DIAMETRO DE 250MM</t>
  </si>
  <si>
    <t>06.007.0016-A</t>
  </si>
  <si>
    <t>06.007.0017-0</t>
  </si>
  <si>
    <t>REJUNTAMENTO(JUNTA DE CHUMBO),COM DIAMETRO DE 300MM</t>
  </si>
  <si>
    <t>06.007.0017-A</t>
  </si>
  <si>
    <t>06.007.0060-0</t>
  </si>
  <si>
    <t>LEVANTAMENTO,LIMPEZA E REASSENTAMENTO DE CURVA DE FºFº,PONTA</t>
  </si>
  <si>
    <t> E BOLSA,COM QUALQUER DEFLEXAO,INCLUSIVE FORNECIMENTO DO MAT</t>
  </si>
  <si>
    <t>ERIAL PARA REJUNTAMENTO(JUNTA DE CHUMBO),COM DIAMETRO DE 75M</t>
  </si>
  <si>
    <t>06.007.0060-A</t>
  </si>
  <si>
    <t>06.007.0061-0</t>
  </si>
  <si>
    <t>ERIAL PARA REJUNTAMENTO(JUNTA DE CHUMBO),COM DIAMETRO DE 100</t>
  </si>
  <si>
    <t>MM</t>
  </si>
  <si>
    <t>06.007.0061-A</t>
  </si>
  <si>
    <t>06.007.0062-0</t>
  </si>
  <si>
    <t>ERIAL PARA REJUNTAMENTO(JUNTA DE CHUMBO),COM DIAMETRO DE 150</t>
  </si>
  <si>
    <t>06.007.0062-A</t>
  </si>
  <si>
    <t>06.007.0063-0</t>
  </si>
  <si>
    <t>ERIAL PARA REJUNTAMENTO(JUNTA DE CHUMBO),COM DIAMETRO DE 200</t>
  </si>
  <si>
    <t>06.007.0063-A</t>
  </si>
  <si>
    <t>06.007.0064-0</t>
  </si>
  <si>
    <t>ERIAL PARA REJUNTAMENTO(JUNTA DE CHUMBO),COM DIAMETRO DE 250</t>
  </si>
  <si>
    <t>06.007.0064-A</t>
  </si>
  <si>
    <t>06.007.0065-0</t>
  </si>
  <si>
    <t>ERIAL PARA REJUNTAMENTO(JUNTA DE CHUMBO),COM DIAMETRO DE 300</t>
  </si>
  <si>
    <t>06.007.0065-A</t>
  </si>
  <si>
    <t>06.007.0080-0</t>
  </si>
  <si>
    <t>LEVANTAMENTO,LIMPEZA E REASSENTAMENTO DE JUNCAO 45° DE FºFº,</t>
  </si>
  <si>
    <t>PONTA E BOLSA,INCLUSIVE FORNECIMENTO DO MATERIAL PARA REJUNT</t>
  </si>
  <si>
    <t>AMENTO(JUNTA DE CHUMBO),COM DIAMETRO DE 75MM</t>
  </si>
  <si>
    <t>06.007.0080-A</t>
  </si>
  <si>
    <t>06.007.0081-0</t>
  </si>
  <si>
    <t>AMENTO(JUNTA DE CHUMBO),COM DIAMETRO DE 100MM</t>
  </si>
  <si>
    <t>06.007.0081-A</t>
  </si>
  <si>
    <t>06.007.0082-0</t>
  </si>
  <si>
    <t>AMENTO(JUNTA DE CHUMBO),COM DIAMETRO DE 150MM</t>
  </si>
  <si>
    <t>06.007.0082-A</t>
  </si>
  <si>
    <t>06.007.0083-0</t>
  </si>
  <si>
    <t>AMENTO(JUNTA DE CHUMBO),COM DIAMETRO DE 200MM</t>
  </si>
  <si>
    <t>06.007.0083-A</t>
  </si>
  <si>
    <t>06.007.0084-0</t>
  </si>
  <si>
    <t>AMENTO(JUNTA DE CHUMBO),COM DIAMETRO DE 250MM</t>
  </si>
  <si>
    <t>06.007.0084-A</t>
  </si>
  <si>
    <t>06.007.0085-0</t>
  </si>
  <si>
    <t>AMENTO(JUNTA DE CHUMBO),COM DIAMETRO DE 300MM</t>
  </si>
  <si>
    <t>06.007.0085-A</t>
  </si>
  <si>
    <t>06.007.0100-0</t>
  </si>
  <si>
    <t>LEVANTAMENTO,LIMPEZA E REASSENTAMENTO DE LUVA DE FºFº,TIPO E</t>
  </si>
  <si>
    <t>SGOTO OU STANDARD,INCLUSIVE FORNECIMENTO DO MATERIAL PARA RE</t>
  </si>
  <si>
    <t>JUNTAMENTO(JUNTA DE CHUMBO),COM DIAMETRO DE 75MM</t>
  </si>
  <si>
    <t>06.007.0100-A</t>
  </si>
  <si>
    <t>06.007.0101-0</t>
  </si>
  <si>
    <t>JUNTAMENTO(JUNTA DE CHUMBO),COM DIAMETRO DE 100MM</t>
  </si>
  <si>
    <t>06.007.0101-A</t>
  </si>
  <si>
    <t>06.007.0102-0</t>
  </si>
  <si>
    <t>JUNTAMENTO(JUNTA DE CHUMBO),COM DIAMETRO DE 150MM</t>
  </si>
  <si>
    <t>06.007.0102-A</t>
  </si>
  <si>
    <t>06.007.0120-0</t>
  </si>
  <si>
    <t>LEVANTAMENTO,LIMPEZA E REASSENTAMENTO DE LUVA DE CORRER,TIPO</t>
  </si>
  <si>
    <t> STANDARD,INCLUSIVE FORNECIMENTO DO MATERIAL PARA REJUNTAMEN</t>
  </si>
  <si>
    <t>TO(JUNTA DE CHUMBO),COM DIAMETRO DE 75MM</t>
  </si>
  <si>
    <t>06.007.0120-A</t>
  </si>
  <si>
    <t>06.007.0121-0</t>
  </si>
  <si>
    <t>TO(JUNTA DE CHUMBO),COM DIAMETRO DE 100MM</t>
  </si>
  <si>
    <t>06.007.0121-A</t>
  </si>
  <si>
    <t>06.007.0122-0</t>
  </si>
  <si>
    <t>TO(JUNTA DE CHUMBO),COM DIAMETRO DE 150MM</t>
  </si>
  <si>
    <t>06.007.0122-A</t>
  </si>
  <si>
    <t>06.007.0123-0</t>
  </si>
  <si>
    <t>TO(JUNTA DE CHUMBO),COM DIAMETRO DE 200MM</t>
  </si>
  <si>
    <t>06.007.0123-A</t>
  </si>
  <si>
    <t>06.007.0124-0</t>
  </si>
  <si>
    <t>TO(JUNTA DE CHUMBO),COM DIAMETRO DE 250MM</t>
  </si>
  <si>
    <t>06.007.0124-A</t>
  </si>
  <si>
    <t>06.007.0125-0</t>
  </si>
  <si>
    <t>TO(JUNTA DE CHUMBO),COM DIAMETRO DE 300MM</t>
  </si>
  <si>
    <t>06.007.0125-A</t>
  </si>
  <si>
    <t>06.008.0050-0</t>
  </si>
  <si>
    <t>TUBO DE FERRO FUNDIDO,CENTRIFUGADO,PONTA/PONTA,PARA ESGOTO P</t>
  </si>
  <si>
    <t>REDIAL E DRENAGEM PLUVIAL,DE ACORDO C/PROJ.NORMA ABNT 021432</t>
  </si>
  <si>
    <t>5-016(EN 877 E ISO 6594),REVEST.INT.COM EPOXI BI-COMP.COR OC</t>
  </si>
  <si>
    <t>RE,SEM HPA E EXT.COM PINT.BASE ACRIL.ANTICORR.COR VERM.INCL.</t>
  </si>
  <si>
    <t>JUNTA RAPID(ABRACAD.ACO INOX.ANEL BORR.EPDM E PARAF.ACO GALV</t>
  </si>
  <si>
    <t>.),ATERRO SOCA ATE GERATRIZ SUP.TUBO,DN=50MM.FORNEC./ASSENT.</t>
  </si>
  <si>
    <t>06.008.0050-A</t>
  </si>
  <si>
    <t>06.008.0053-0</t>
  </si>
  <si>
    <t>),ATERRO SOCA ATE GERATRIZ SUP.TUBO,DN=75MM.FORNEC./ASSENT.</t>
  </si>
  <si>
    <t>06.008.0053-A</t>
  </si>
  <si>
    <t>06.008.0055-0</t>
  </si>
  <si>
    <t>),ATERRO SOCA ATE GERATRIZ SUP.TUBO,DN=100MM.FORNEC./ASSENT.</t>
  </si>
  <si>
    <t>06.008.0055-A</t>
  </si>
  <si>
    <t>06.008.0056-0</t>
  </si>
  <si>
    <t>),ATERRO SOCA ATE GERATRIZ SUP.TUBO,DN=125MM.FORNEC./ASSENT.</t>
  </si>
  <si>
    <t>06.008.0056-A</t>
  </si>
  <si>
    <t>06.008.0058-0</t>
  </si>
  <si>
    <t>),ATERRO SOCA ATE GERATRIZ SUP.TUBO,DN=150MM.FORNEC./ASSENT.</t>
  </si>
  <si>
    <t>06.008.0058-A</t>
  </si>
  <si>
    <t>06.008.0060-0</t>
  </si>
  <si>
    <t>),ATERRO SOCA ATE GERATRIZ SUP.TUBO,DN=200MM.FORNEC./ASSENT.</t>
  </si>
  <si>
    <t>06.008.0060-A</t>
  </si>
  <si>
    <t>06.008.0062-0</t>
  </si>
  <si>
    <t>JUNTA CV (ABRACAD.ACO INOX.ANEL BORR.EPDM E PARAF.ACO GALV.)</t>
  </si>
  <si>
    <t>,ATERRO SOCA ATE GERATRIZ SUP.TUBO,DN=250MM.FORNEC./ASSENT.</t>
  </si>
  <si>
    <t>06.008.0062-A</t>
  </si>
  <si>
    <t>06.008.0065-0</t>
  </si>
  <si>
    <t>,ATERRO SOCA ATE GERATRIZ SUP.TUBO,DN=300MM.FORNEC./ASSENT.</t>
  </si>
  <si>
    <t>06.008.0065-A</t>
  </si>
  <si>
    <t>06.008.0068-0</t>
  </si>
  <si>
    <t>),ATERRO SOCA ATE GERATRIZ SUP.TUBO,DN=400MM.FORNEC./ASSENT.</t>
  </si>
  <si>
    <t>06.008.0068-A</t>
  </si>
  <si>
    <t>06.008.0070-0</t>
  </si>
  <si>
    <t>),ATERRO SOCA ATE GERATRIZ SUP.TUBO,DN=500MM.FORNEC./ASSENT.</t>
  </si>
  <si>
    <t>06.008.0070-A</t>
  </si>
  <si>
    <t>06.008.0072-0</t>
  </si>
  <si>
    <t>),ATERRO SOCA ATE GERATRIZ SUP.TUBO,DN=600MM.FORNEC./ASSENT.</t>
  </si>
  <si>
    <t>06.008.0072-A</t>
  </si>
  <si>
    <t>06.008.0100-0</t>
  </si>
  <si>
    <t>TUBO DE FERRO FUNDIDO,CENTRIFUGADO,PONTA/BOLSA,PARA ESGOTO P</t>
  </si>
  <si>
    <t>REDIAL E DRENAGEM PLUVIAL,DE ACORDO COM PROJETO DE NORMA EN</t>
  </si>
  <si>
    <t>877(ISO 6594),REVEST.INT.COM EPOXI BI-COMP.COR OCRE,E EXT.CO</t>
  </si>
  <si>
    <t>M PINT.BASE ACRIL.ANTICORR.COR VERM.INCL.JUNTA RAPID(ABRACAD</t>
  </si>
  <si>
    <t>.ACO INOX.ANEL BORR.EPDM E PARAF.ACO GALV.),ATERRO SOCA ATE</t>
  </si>
  <si>
    <t>GERATRIZ SUPERIOR TUBO,DN=100MM.FORNECIMENTO E ASSENTAMENTO</t>
  </si>
  <si>
    <t>06.008.0100-A</t>
  </si>
  <si>
    <t>06.008.0105-0</t>
  </si>
  <si>
    <t>GERATRIZ SUPERIOR TUBO,DN=150MM.FORNECIMENTO E ASSENTAMENTO</t>
  </si>
  <si>
    <t>06.008.0105-A</t>
  </si>
  <si>
    <t>06.009.0030-0</t>
  </si>
  <si>
    <t>TUBO DE FERRO FUNDIDO,CENTRIFUGADO,DUCTIL,CLASSE 25KG,P/CANA</t>
  </si>
  <si>
    <t>LIZACAO DE AGUA,PONTA/BOLSA,CONF.NBR 6916,CLASS.MIN.=A FE 42</t>
  </si>
  <si>
    <t>012 E NBR 7675,INCL.JUNTA ELAST.,REVEST.INT.C/TERMOPL.DUCTAN</t>
  </si>
  <si>
    <t> COR AZUL MARINHO E EXT.C/ZINALIUM(ZINCO+ALUMINIO)E EPOXI AZ</t>
  </si>
  <si>
    <t>UL MARINHO,DN=90MM,INCL.CARGA E DESC.,COLOC.NA VALA,MONT.E R</t>
  </si>
  <si>
    <t>EATERR.ATE GERATRIZ.SUP.TUBO E TESTE HIDROST.FORNEC./ASSENT.</t>
  </si>
  <si>
    <t>06.009.0030-A</t>
  </si>
  <si>
    <t>06.009.0033-0</t>
  </si>
  <si>
    <t>UL MARINHO,DN=110MM,INCL.CARGA E DESC.,COLOC.NA VALA,MONT.E</t>
  </si>
  <si>
    <t>REATERR.ATE GERATRIZ SUP.TUBO E TESTE HIDROST.FORNEC./ASSENT</t>
  </si>
  <si>
    <t>06.009.0033-A</t>
  </si>
  <si>
    <t>06.009.0035-0</t>
  </si>
  <si>
    <t>UL MARINHO,DN=125MM,INCL.CARGA E DESC.,COLOC.NA VALA,MONT.E</t>
  </si>
  <si>
    <t>06.009.0035-A</t>
  </si>
  <si>
    <t>06.009.0051-0</t>
  </si>
  <si>
    <t>TUBO DE FºFº,CENTRIFUGADO,DUCTIL,P/CANALIZACOES SOB PRESSAO,</t>
  </si>
  <si>
    <t>CLASSE K-9,NORMA NBR 7675:2005,PONTA/BOLSA,REVEST.EXT.C/ZINC</t>
  </si>
  <si>
    <t>O METALICO E PINT.BETUMINOSA E INT.COM ARGAMASSA DE CIMENTO,</t>
  </si>
  <si>
    <t>COM JUNTA ELASTICA,DIAMETRO DE 80MM,COMPREENDENDO:CARGA E DE</t>
  </si>
  <si>
    <t>SCARGA,COLOCACAO NA VALA,MONTAGEM E REATERRO ATE A GERATRIZ</t>
  </si>
  <si>
    <t> SUPERIOR DO TUBO E TESTE HIDROSTATICO.FORNEC.E ASSENTAMENTO</t>
  </si>
  <si>
    <t>06.009.0051-A</t>
  </si>
  <si>
    <t>06.009.0052-0</t>
  </si>
  <si>
    <t>COM JUNTA ELASTICA,DIAMETRO DE 100MM,COMPREENDENDO:CARGA E D</t>
  </si>
  <si>
    <t>ESCARGA,COLOCACAO NA VALA,MONTAGEM E REATERRO ATE A GERATRIZ</t>
  </si>
  <si>
    <t>06.009.0052-A</t>
  </si>
  <si>
    <t>06.009.0053-0</t>
  </si>
  <si>
    <t>COM JUNTA ELASTICA,DIAMETRO DE 150MM,COMPREENDENDO:CARGA E D</t>
  </si>
  <si>
    <t>06.009.0053-A</t>
  </si>
  <si>
    <t>06.009.0054-0</t>
  </si>
  <si>
    <t>COM JUNTA ELASTICA,DIAMETRO DE 200MM,COMPREENDENDO:CARGA E D</t>
  </si>
  <si>
    <t>06.009.0054-A</t>
  </si>
  <si>
    <t>06.009.0055-0</t>
  </si>
  <si>
    <t>COM JUNTA ELASTICA,DIAMETRO DE 250MM,COMPREENDENDO:CARGA E D</t>
  </si>
  <si>
    <t>06.009.0055-A</t>
  </si>
  <si>
    <t>06.009.0056-0</t>
  </si>
  <si>
    <t>COM JUNTA ELASTICA,DIAMETRO DE 300MM,COMPREENDENDO:CARGA E D</t>
  </si>
  <si>
    <t>06.009.0056-A</t>
  </si>
  <si>
    <t>06.009.0057-0</t>
  </si>
  <si>
    <t>COM JUNTA ELASTICA,DIAMETRO DE 400MM,COMPREENDENDO:CARGA E D</t>
  </si>
  <si>
    <t>06.009.0057-A</t>
  </si>
  <si>
    <t>06.009.0058-0</t>
  </si>
  <si>
    <t>COM JUNTA ELASTICA,DIAMETRO DE 500MM,COMPREENDENDO:CARGA E D</t>
  </si>
  <si>
    <t>06.009.0058-A</t>
  </si>
  <si>
    <t>06.009.0059-0</t>
  </si>
  <si>
    <t>COM JUNTA ELASTICA,DIAMETRO DE 600MM,COMPREENDENDO:CARGA E D</t>
  </si>
  <si>
    <t>06.009.0059-A</t>
  </si>
  <si>
    <t>06.009.0060-0</t>
  </si>
  <si>
    <t>COM JUNTA ELASTICA,DIAMETRO DE 700MM,COMPREENDENDO:CARGA E D</t>
  </si>
  <si>
    <t>06.009.0060-A</t>
  </si>
  <si>
    <t>06.009.0061-0</t>
  </si>
  <si>
    <t>COM JUNTA ELASTICA,DIAMETRO DE 800MM,COMPREENDENDO:CARGA E D</t>
  </si>
  <si>
    <t>06.009.0061-A</t>
  </si>
  <si>
    <t>06.009.0062-0</t>
  </si>
  <si>
    <t>COM JUNTA ELASTICA,DIAMETRO DE 900MM,COMPREENDENDO:CARGA E D</t>
  </si>
  <si>
    <t>06.009.0062-A</t>
  </si>
  <si>
    <t>06.009.0063-0</t>
  </si>
  <si>
    <t>COM JUNTA ELASTICA,DIAMETRO DE 1000MM,COMPREENDENDO:CARGA E</t>
  </si>
  <si>
    <t>DESCARGA,COLOCACAO NA VALA,MONTAGEM E REATERRO ATE GERATRIZ</t>
  </si>
  <si>
    <t>SUPERIOR DO TUBO E TESTE HIDROSTATICO.FORNEC.E ASSENTAMENTO</t>
  </si>
  <si>
    <t>06.009.0063-A</t>
  </si>
  <si>
    <t>06.009.0064-0</t>
  </si>
  <si>
    <t>COM JUNTA ELASTICA,DIAMETRO DE 1200MM,COMPREENDENDO:CARGA E</t>
  </si>
  <si>
    <t>06.009.0064-A</t>
  </si>
  <si>
    <t>06.009.0081-0</t>
  </si>
  <si>
    <t>CLASSE K-7,NORMA NBR 7675:2005,PONTA/BOLSA,REVEST.EXT,C/ZINC</t>
  </si>
  <si>
    <t>06.009.0081-A</t>
  </si>
  <si>
    <t>06.009.0082-0</t>
  </si>
  <si>
    <t>CLASSE K-7,NORMA NBR 7675:2005,PONTA/BOLSA,REVEST.EXT.C/ZINC</t>
  </si>
  <si>
    <t>06.009.0082-A</t>
  </si>
  <si>
    <t>06.009.0083-0</t>
  </si>
  <si>
    <t>06.009.0083-A</t>
  </si>
  <si>
    <t>06.009.0084-0</t>
  </si>
  <si>
    <t>06.009.0084-A</t>
  </si>
  <si>
    <t>06.009.0085-0</t>
  </si>
  <si>
    <t>06.009.0085-A</t>
  </si>
  <si>
    <t>06.009.0086-0</t>
  </si>
  <si>
    <t>06.009.0086-A</t>
  </si>
  <si>
    <t>06.009.0087-0</t>
  </si>
  <si>
    <t>06.009.0087-A</t>
  </si>
  <si>
    <t>06.009.0088-0</t>
  </si>
  <si>
    <t>06.009.0088-A</t>
  </si>
  <si>
    <t>06.009.0089-0</t>
  </si>
  <si>
    <t>06.009.0089-A</t>
  </si>
  <si>
    <t>06.009.0090-0</t>
  </si>
  <si>
    <t>06.009.0090-A</t>
  </si>
  <si>
    <t>06.009.0091-0</t>
  </si>
  <si>
    <t>06.009.0091-A</t>
  </si>
  <si>
    <t>06.009.0092-0</t>
  </si>
  <si>
    <t>CLASSE K-7,NORME NBR 7675:2005,PONTA/BOLSA,REVEST.EXT.C/ZINC</t>
  </si>
  <si>
    <t>06.009.0092-A</t>
  </si>
  <si>
    <t>06.010.0010-0</t>
  </si>
  <si>
    <t>TUBO DE QUEDA EM PVC,COM DIAMETRO DE 100MM E DESNIVEL DE ATE</t>
  </si>
  <si>
    <t> 1,00M,PARA POCOS DE VISITA DE ESGOTO SANITARIO,CONFORME PAD</t>
  </si>
  <si>
    <t>RAO CEDAE.FORNECIMENTO E ASSENTAMENTO</t>
  </si>
  <si>
    <t>06.010.0010-A</t>
  </si>
  <si>
    <t>06.010.0011-0</t>
  </si>
  <si>
    <t>A EM PVC,COM DIAMETRO DE 100MM,PARA POCOS DE VISITA DE ESGOT</t>
  </si>
  <si>
    <t>O SANITARIO,CONFORME PADRAO CEDAE</t>
  </si>
  <si>
    <t>06.010.0011-A</t>
  </si>
  <si>
    <t>06.010.0015-0</t>
  </si>
  <si>
    <t>TUBO DE QUEDA EM PVC,COM DIAMETRO DE 150MM E DESNIVEL DE ATE</t>
  </si>
  <si>
    <t> 1,00MM,PARA POCOS DE VISITA DE ESGOTO SANITARIO,CONFORME PA</t>
  </si>
  <si>
    <t>DRAO CEDAE.FORNECIMENTO E ASSENTAMENTO</t>
  </si>
  <si>
    <t>06.010.0015-A</t>
  </si>
  <si>
    <t>06.010.0016-0</t>
  </si>
  <si>
    <t>A EM PVC,COM DIAMETRO DE 150MM,PARA POCOS DE VISITA DE ESGOT</t>
  </si>
  <si>
    <t>06.010.0016-A</t>
  </si>
  <si>
    <t>06.010.0020-0</t>
  </si>
  <si>
    <t>TUBO DE QUEDA EM PVC,COM DIAMETRO DE 200MM E DESNIVEL DE ATE</t>
  </si>
  <si>
    <t> 1,00M, PARA POCOS DE VISITA DE ESGOTO SANITARIO,CONFORME PA</t>
  </si>
  <si>
    <t>06.010.0020-A</t>
  </si>
  <si>
    <t>06.010.0021-0</t>
  </si>
  <si>
    <t>A EM PVC,COM DIAMETRO DE 200MM,PARA POCOS DE VISITA DE ESGOT</t>
  </si>
  <si>
    <t>06.010.0021-A</t>
  </si>
  <si>
    <t>06.010.0030-0</t>
  </si>
  <si>
    <t>TUBO DE QUEDA EM PVC,COM DIAMETRO DE 250MM E DESNIVEL DE ATE</t>
  </si>
  <si>
    <t>06.010.0030-A</t>
  </si>
  <si>
    <t>06.010.0031-0</t>
  </si>
  <si>
    <t>ADICIONAL PARA DESNIVEL EXCEDENTE DE 1,00MM,PARA TUBO DE QUE</t>
  </si>
  <si>
    <t>DA EM PVC,COM DIAMETRO DE 250MM,PARA POCOS DE VISITA DE ESGO</t>
  </si>
  <si>
    <t>TO SANITARIO,CONFORME PADRAO CEDAE</t>
  </si>
  <si>
    <t>06.010.0031-A</t>
  </si>
  <si>
    <t>06.010.0040-0</t>
  </si>
  <si>
    <t>TUBO DE QUEDA EM PVC,COM DIAMETRO DE 300MM E DESNIVEL DE ATE</t>
  </si>
  <si>
    <t>DRAO CEDAE. FORNECIMENTO E ASSENTAMENTO</t>
  </si>
  <si>
    <t>06.010.0040-A</t>
  </si>
  <si>
    <t>06.010.0041-0</t>
  </si>
  <si>
    <t>A EM PVC,COM DIAMETRO DE 300MM,PARA POCOS DE VISITA DE ESGOT</t>
  </si>
  <si>
    <t>06.010.0041-A</t>
  </si>
  <si>
    <t>06.011.0101-0</t>
  </si>
  <si>
    <t>ASSENTAMENTO SEM FORNECIMENTO,DE TUBOS ATE 1,00M DE COMPRIME</t>
  </si>
  <si>
    <t>NTO OU CONEXOES DE FºFº OU ACO,COM FLANGES CLASSE PN-10,INCL</t>
  </si>
  <si>
    <t>USIVE O FORNECIMENTO DOS MATERIAIS PARA JUNTAS (ARRUELAS DE</t>
  </si>
  <si>
    <t>BORRACHA E PARAFUSOS COM PORCAS),CUSTO POR JUNTA,COM DIAMETR</t>
  </si>
  <si>
    <t>O DE 50MM</t>
  </si>
  <si>
    <t>06.011.0101-A</t>
  </si>
  <si>
    <t>06.011.0102-0</t>
  </si>
  <si>
    <t>ASSENTAMENTO SEM FORNECIMENTO DE TUBOS ATE 1,00M DE COMPRIME</t>
  </si>
  <si>
    <t>USIVE O FORNECIMENTO DOS MATERIAIS PARA JUNTAS(ARRUELAS DE B</t>
  </si>
  <si>
    <t>ORRACHA E PARAFUSOS COM PORCAS),CUSTO POR JUNTA,COM DIAMETRO</t>
  </si>
  <si>
    <t> DE 75MM</t>
  </si>
  <si>
    <t>06.011.0102-A</t>
  </si>
  <si>
    <t>06.011.0103-0</t>
  </si>
  <si>
    <t>ARRACHA E PARAFUSOS COM PORCAS),CUSTO POR JUNTA,COM DIAMETRO</t>
  </si>
  <si>
    <t> DE 100MM</t>
  </si>
  <si>
    <t>06.011.0103-A</t>
  </si>
  <si>
    <t>06.011.0104-0</t>
  </si>
  <si>
    <t> DE 150MM</t>
  </si>
  <si>
    <t>06.011.0104-A</t>
  </si>
  <si>
    <t>06.011.0105-0</t>
  </si>
  <si>
    <t> DE 200MM</t>
  </si>
  <si>
    <t>06.011.0105-A</t>
  </si>
  <si>
    <t>06.011.0106-0</t>
  </si>
  <si>
    <t>NTO OU CONEXOES DE FºFº OU ACO,COM FLANGES,CLASSE PN-10,INCL</t>
  </si>
  <si>
    <t> DE 250MM</t>
  </si>
  <si>
    <t>06.011.0106-A</t>
  </si>
  <si>
    <t>06.011.0107-0</t>
  </si>
  <si>
    <t> DE 300MM</t>
  </si>
  <si>
    <t>06.011.0107-A</t>
  </si>
  <si>
    <t>06.011.0108-0</t>
  </si>
  <si>
    <t> DE 350MM</t>
  </si>
  <si>
    <t>06.011.0108-A</t>
  </si>
  <si>
    <t>06.011.0109-0</t>
  </si>
  <si>
    <t>DE 400MM</t>
  </si>
  <si>
    <t>06.011.0109-A</t>
  </si>
  <si>
    <t>06.011.0110-0</t>
  </si>
  <si>
    <t>NTO OU CONEXOES DE FERRO FUNDIDO OU ACO,COM FLANGES CLASSE P</t>
  </si>
  <si>
    <t>N-10,INCLUSIVE O FORNECIMENTO DOS MATERIAS PARA JUNTAS(ARRUE</t>
  </si>
  <si>
    <t>LAS DE BORRACHA E PARAFUSOS COM PORCAS),CUSTO POR JUNTA,COM</t>
  </si>
  <si>
    <t>DIAMETRO DE 450MM</t>
  </si>
  <si>
    <t>06.011.0110-A</t>
  </si>
  <si>
    <t>06.011.0111-0</t>
  </si>
  <si>
    <t> DE 500MM</t>
  </si>
  <si>
    <t>06.011.0111-A</t>
  </si>
  <si>
    <t>06.011.0112-0</t>
  </si>
  <si>
    <t> DE 600MM</t>
  </si>
  <si>
    <t>06.011.0112-A</t>
  </si>
  <si>
    <t>06.011.0113-0</t>
  </si>
  <si>
    <t> DE 700MM</t>
  </si>
  <si>
    <t>06.011.0113-A</t>
  </si>
  <si>
    <t>06.011.0115-0</t>
  </si>
  <si>
    <t> DE 800MM</t>
  </si>
  <si>
    <t>06.011.0115-A</t>
  </si>
  <si>
    <t>06.011.0116-0</t>
  </si>
  <si>
    <t> DE 900MM</t>
  </si>
  <si>
    <t>06.011.0116-A</t>
  </si>
  <si>
    <t>06.011.0117-0</t>
  </si>
  <si>
    <t> DE 1000MM</t>
  </si>
  <si>
    <t>06.011.0117-A</t>
  </si>
  <si>
    <t>06.011.0119-0</t>
  </si>
  <si>
    <t> DE 1200MM</t>
  </si>
  <si>
    <t>06.011.0119-A</t>
  </si>
  <si>
    <t>06.011.0131-0</t>
  </si>
  <si>
    <t>NTO OU CONEXOES DE FºFº OU ACO,COM FLANGES CLASSE PN-16,INCL</t>
  </si>
  <si>
    <t> DE 50MM</t>
  </si>
  <si>
    <t>06.011.0131-A</t>
  </si>
  <si>
    <t>06.011.0132-0</t>
  </si>
  <si>
    <t>NTO OU CONEXOES DE FºFº OU ACO,COM FLANGES,CLASSE PN-16,INCL</t>
  </si>
  <si>
    <t>06.011.0132-A</t>
  </si>
  <si>
    <t>06.011.0133-0</t>
  </si>
  <si>
    <t>06.011.0133-A</t>
  </si>
  <si>
    <t>06.011.0134-0</t>
  </si>
  <si>
    <t>06.011.0134-A</t>
  </si>
  <si>
    <t>06.011.0135-0</t>
  </si>
  <si>
    <t>06.011.0135-A</t>
  </si>
  <si>
    <t>06.011.0136-0</t>
  </si>
  <si>
    <t>06.011.0136-A</t>
  </si>
  <si>
    <t>06.011.0137-0</t>
  </si>
  <si>
    <t>06.011.0137-A</t>
  </si>
  <si>
    <t>06.011.0139-0</t>
  </si>
  <si>
    <t> DE 400MM</t>
  </si>
  <si>
    <t>06.011.0139-A</t>
  </si>
  <si>
    <t>06.011.0140-0</t>
  </si>
  <si>
    <t>N-16,INCLUSIVE O FORNECIMENTO DOS MATERIAS PARA JUNTAS(ARRUE</t>
  </si>
  <si>
    <t>06.011.0140-A</t>
  </si>
  <si>
    <t>06.011.0141-0</t>
  </si>
  <si>
    <t>06.011.0141-A</t>
  </si>
  <si>
    <t>06.011.0142-0</t>
  </si>
  <si>
    <t>06.011.0142-A</t>
  </si>
  <si>
    <t>06.011.0143-0</t>
  </si>
  <si>
    <t>ORRACHA PARAFUSOS COM PORCAS), CUSTO POR JUNTA,COM DIAMETRO</t>
  </si>
  <si>
    <t>DE 700MM</t>
  </si>
  <si>
    <t>06.011.0143-A</t>
  </si>
  <si>
    <t>06.011.0145-0</t>
  </si>
  <si>
    <t>06.011.0145-A</t>
  </si>
  <si>
    <t>06.011.0146-0</t>
  </si>
  <si>
    <t>06.011.0146-A</t>
  </si>
  <si>
    <t>06.011.0147-0</t>
  </si>
  <si>
    <t>06.011.0147-A</t>
  </si>
  <si>
    <t>06.011.0149-0</t>
  </si>
  <si>
    <t>06.011.0149-A</t>
  </si>
  <si>
    <t>06.011.0191-0</t>
  </si>
  <si>
    <t>CUSTO ADICIONAL AOS ITENS(06.011.0101 ATE 06.011.0119,06.011</t>
  </si>
  <si>
    <t>.0131 ATE 06.011.0149,06.011.0411 ATE 06.011.0427),POR METRO</t>
  </si>
  <si>
    <t> DE TUBO EXCEDENTE DE 1,00M DE COMPRIMENTO,COM DIAMETRO DE 5</t>
  </si>
  <si>
    <t>0MM</t>
  </si>
  <si>
    <t>06.011.0191-A</t>
  </si>
  <si>
    <t>06.011.0192-0</t>
  </si>
  <si>
    <t> DE TUBO EXCEDENTE DE 1,00M DE COMPRIMENTO,COM DIAMETRO DE 7</t>
  </si>
  <si>
    <t>5MM</t>
  </si>
  <si>
    <t>06.011.0192-A</t>
  </si>
  <si>
    <t>06.011.0193-0</t>
  </si>
  <si>
    <t> DE TUBO EXCEDENTE DE 1,00M DE COMPRIMENTO,COM DIAMETRO DE 1</t>
  </si>
  <si>
    <t>00MM</t>
  </si>
  <si>
    <t>06.011.0193-A</t>
  </si>
  <si>
    <t>06.011.0194-0</t>
  </si>
  <si>
    <t>50MM</t>
  </si>
  <si>
    <t>06.011.0194-A</t>
  </si>
  <si>
    <t>06.011.0195-0</t>
  </si>
  <si>
    <t> DE TUBO EXCEDENTE DE 1,00M DE COMPRIMENTO,COM DIAMETRO DE 2</t>
  </si>
  <si>
    <t>06.011.0195-A</t>
  </si>
  <si>
    <t>06.011.0196-0</t>
  </si>
  <si>
    <t>CUSTO ADICIONAL AOS ITENS 06.011.0101 ATE 06.011.0119,06.011</t>
  </si>
  <si>
    <t>06.011.0196-A</t>
  </si>
  <si>
    <t>06.011.0197-0</t>
  </si>
  <si>
    <t> DE TUBO EXCEDENTE DE 1,00M DE COMPRIMENTO,COM DIAMETRO DE 3</t>
  </si>
  <si>
    <t>06.011.0197-A</t>
  </si>
  <si>
    <t>06.011.0198-0</t>
  </si>
  <si>
    <t>06.011.0198-A</t>
  </si>
  <si>
    <t>06.011.0199-0</t>
  </si>
  <si>
    <t> DE TUBO EXCEDENTE DE 1,00M DE COMPRIMENTO,COM DIAMETRO DE 4</t>
  </si>
  <si>
    <t>06.011.0199-A</t>
  </si>
  <si>
    <t>06.011.0200-0</t>
  </si>
  <si>
    <t>06.011.0200-A</t>
  </si>
  <si>
    <t>06.011.0201-0</t>
  </si>
  <si>
    <t>06.011.0201-A</t>
  </si>
  <si>
    <t>06.011.0202-0</t>
  </si>
  <si>
    <t> DE TUBO EXCEDENTE DE 1,00M DE COMPRIMENTO,COM DIAMETRO DE 6</t>
  </si>
  <si>
    <t>06.011.0202-A</t>
  </si>
  <si>
    <t>06.011.0203-0</t>
  </si>
  <si>
    <t>06.011.0203-A</t>
  </si>
  <si>
    <t>06.011.0205-0</t>
  </si>
  <si>
    <t> DE TUBO EXCEDENTE DE 1,00M DE COMPRIMENTO,COM DIAMETRO DE 8</t>
  </si>
  <si>
    <t>06.011.0205-A</t>
  </si>
  <si>
    <t>06.011.0206-0</t>
  </si>
  <si>
    <t> DE TUBO EXCEDENTE DE 1,00M DE COMPRIMENTO,COM DIAMETRO DE 9</t>
  </si>
  <si>
    <t>06.011.0206-A</t>
  </si>
  <si>
    <t>06.011.0207-0</t>
  </si>
  <si>
    <t>000MM</t>
  </si>
  <si>
    <t>06.011.0207-A</t>
  </si>
  <si>
    <t>06.011.0209-0</t>
  </si>
  <si>
    <t>200MM</t>
  </si>
  <si>
    <t>06.011.0209-A</t>
  </si>
  <si>
    <t>06.011.0221-0</t>
  </si>
  <si>
    <t>MONTAGEM SEM FORNECIMENTO,DE VALVULAS DE GAVETA(REGISTROS),V</t>
  </si>
  <si>
    <t>ALVULAS DE RETENCAO,VENTOSAS,HIDRANTES,ETC,COM FLANGES CLASS</t>
  </si>
  <si>
    <t>E PN-10,INCLUSIVE O FORNECIMENTO DOS MATERIAIS PARA AS JUNTA</t>
  </si>
  <si>
    <t>S(ARRUELAS DE BORRACHA E PARAFUSOS COM PORCAS DE ACO CARBONO</t>
  </si>
  <si>
    <t>),CUSTO POR JUNTA FLANGEADA,COM DIAMETRO DE 50MM</t>
  </si>
  <si>
    <t>06.011.0221-A</t>
  </si>
  <si>
    <t>06.011.0222-0</t>
  </si>
  <si>
    <t>),CUSTO POR JUNTA FLANGEADA,COM DIAMETRO DE 75MM</t>
  </si>
  <si>
    <t>06.011.0222-A</t>
  </si>
  <si>
    <t>06.011.0223-0</t>
  </si>
  <si>
    <t>),CUSTO POR JUNTA FLANGEADA,COM DIAMETRO DE 100MM</t>
  </si>
  <si>
    <t>06.011.0223-A</t>
  </si>
  <si>
    <t>06.011.0224-0</t>
  </si>
  <si>
    <t>ALVULAS DE RETENCAO,VENTOSAS,HIDRANTES,ETC,COM FLANGES,CLASS</t>
  </si>
  <si>
    <t>),CUSTO POR JUNTA FLANGEADA,COM DIAMETRO DE 150MM</t>
  </si>
  <si>
    <t>06.011.0224-A</t>
  </si>
  <si>
    <t>06.011.0225-0</t>
  </si>
  <si>
    <t>),CUSTO POR JUNTA FLANGEADA,COM DIAMETRO DE 200MM</t>
  </si>
  <si>
    <t>06.011.0225-A</t>
  </si>
  <si>
    <t>06.011.0226-0</t>
  </si>
  <si>
    <t>),CUSTO POR JUNTA FLANGEADA,COM DIAMETRO DE 250MM</t>
  </si>
  <si>
    <t>06.011.0226-A</t>
  </si>
  <si>
    <t>06.011.0227-0</t>
  </si>
  <si>
    <t>),CUSTO POR JUNTA FLANGEADA,COM DIAMETRO DE 300MM</t>
  </si>
  <si>
    <t>06.011.0227-A</t>
  </si>
  <si>
    <t>06.011.0228-0</t>
  </si>
  <si>
    <t>),CUSTO POR JUNTA FLANGEADA,COM DIAMETRO DE 350MM</t>
  </si>
  <si>
    <t>06.011.0228-A</t>
  </si>
  <si>
    <t>06.011.0229-0</t>
  </si>
  <si>
    <t>),CUSTO POR JUNTA FLANGEADA,COM DIAMETRO DE 400MM</t>
  </si>
  <si>
    <t>06.011.0229-A</t>
  </si>
  <si>
    <t>06.011.0230-0</t>
  </si>
  <si>
    <t>)CUSTO POR JUNTA FLANGEADA,COM DIAMETRO DE 450MM</t>
  </si>
  <si>
    <t>06.011.0230-A</t>
  </si>
  <si>
    <t>06.011.0231-0</t>
  </si>
  <si>
    <t>),CUSTO POR JUNTA FLANGEADA,COM DIAMETRO DE 500MM</t>
  </si>
  <si>
    <t>06.011.0231-A</t>
  </si>
  <si>
    <t>06.011.0232-0</t>
  </si>
  <si>
    <t>),CUSTO POR JUNTA FLANGEADA,COM DIAMETRO DE 600MM</t>
  </si>
  <si>
    <t>06.011.0232-A</t>
  </si>
  <si>
    <t>06.011.0233-0</t>
  </si>
  <si>
    <t>),CUSTO POR JUNTA FLANGEADA,COM DIAMETRO DE 700MM</t>
  </si>
  <si>
    <t>06.011.0233-A</t>
  </si>
  <si>
    <t>06.011.0235-0</t>
  </si>
  <si>
    <t>),CUSTO POR JUNTA FLANGEADA,COM DIAMETRO DE 800MM</t>
  </si>
  <si>
    <t>06.011.0235-A</t>
  </si>
  <si>
    <t>06.011.0236-0</t>
  </si>
  <si>
    <t>),CUSTO POR JUNTA FLANGEADA,COM DIAMETRO DE 900MM</t>
  </si>
  <si>
    <t>06.011.0236-A</t>
  </si>
  <si>
    <t>06.011.0237-0</t>
  </si>
  <si>
    <t>),CUSTO POR JUNTA FLANGEADA,COM DIAMETRO DE 1000MM</t>
  </si>
  <si>
    <t>06.011.0237-A</t>
  </si>
  <si>
    <t>06.011.0239-0</t>
  </si>
  <si>
    <t>),CUSTO POR JUNTA FLANGEADA,COM DIAMETRO DE 1200MM</t>
  </si>
  <si>
    <t>06.011.0239-A</t>
  </si>
  <si>
    <t>06.011.0251-0</t>
  </si>
  <si>
    <t>E PN-16,INCLUSIVE O FORNECIMENTO DOS MATERIAIS PARA AS JUNTA</t>
  </si>
  <si>
    <t>06.011.0251-A</t>
  </si>
  <si>
    <t>06.011.0252-0</t>
  </si>
  <si>
    <t>MONTAGEM SEM FORNECEMENTO,DE VALVULAS DE GAVETA(REGISTROS),V</t>
  </si>
  <si>
    <t>06.011.0252-A</t>
  </si>
  <si>
    <t>06.011.0253-0</t>
  </si>
  <si>
    <t>06.011.0253-A</t>
  </si>
  <si>
    <t>06.011.0254-0</t>
  </si>
  <si>
    <t>06.011.0254-A</t>
  </si>
  <si>
    <t>06.011.0255-0</t>
  </si>
  <si>
    <t>MONTAGEM SEM FORNECIMENTO,DE VALVULAS DE GAVETA(REGISTROA),V</t>
  </si>
  <si>
    <t>06.011.0255-A</t>
  </si>
  <si>
    <t>06.011.0256-0</t>
  </si>
  <si>
    <t>06.011.0256-A</t>
  </si>
  <si>
    <t>06.011.0257-0</t>
  </si>
  <si>
    <t>06.011.0257-A</t>
  </si>
  <si>
    <t>06.011.0258-0</t>
  </si>
  <si>
    <t>MONTAGEM SEM FORNECIMENTO,DE VALVULAS DE GAVETA(REGISTRO),VA</t>
  </si>
  <si>
    <t>LVULAS DE RETENCAO,VENTOSAS,HIDRANTES,ETC,COM FLANGES CLASSE</t>
  </si>
  <si>
    <t> PN-16,INCLUSIVE O FORNECIMENTO DOS MATERIAIS PARA AS JUNTAS</t>
  </si>
  <si>
    <t>(ARRUELAS DE BORRACHA E PARAFUSOS COM PORCAS DE ACO CARBONO)</t>
  </si>
  <si>
    <t>,CUSTO POR JUNTA FLANGEADA,COM DIAMETRO DE 350MM</t>
  </si>
  <si>
    <t>06.011.0258-A</t>
  </si>
  <si>
    <t>06.011.0259-0</t>
  </si>
  <si>
    <t>06.011.0259-A</t>
  </si>
  <si>
    <t>06.011.0260-0</t>
  </si>
  <si>
    <t>),CUSTO POR JUNTA FLANGEADA,COM DIAMETRO DE 450MM</t>
  </si>
  <si>
    <t>06.011.0260-A</t>
  </si>
  <si>
    <t>06.011.0261-0</t>
  </si>
  <si>
    <t>06.011.0261-A</t>
  </si>
  <si>
    <t>06.011.0262-0</t>
  </si>
  <si>
    <t>06.011.0262-A</t>
  </si>
  <si>
    <t>06.011.0263-0</t>
  </si>
  <si>
    <t>06.011.0263-A</t>
  </si>
  <si>
    <t>06.011.0265-0</t>
  </si>
  <si>
    <t>06.011.0265-A</t>
  </si>
  <si>
    <t>06.011.0266-0</t>
  </si>
  <si>
    <t>06.011.0266-A</t>
  </si>
  <si>
    <t>06.011.0267-0</t>
  </si>
  <si>
    <t>06.011.0267-A</t>
  </si>
  <si>
    <t>06.011.0269-0</t>
  </si>
  <si>
    <t>06.011.0269-A</t>
  </si>
  <si>
    <t>06.011.0311-0</t>
  </si>
  <si>
    <t>MONTAGEM SEM FORNECIMENTO,DE VALVULAS BORBOLETA COM FLANGES</t>
  </si>
  <si>
    <t>CLASSE PN-10,INCLUSIVE O FORNECIMENTO DOS MATERIAIS PARA AS</t>
  </si>
  <si>
    <t>JUNTAS(ARRUELAS DE BORRACHA E PARAFUSOS COM E SEM PORCAS DE</t>
  </si>
  <si>
    <t>ACO CARBONO),CUSTO POR JUNTA FLANGEADA,COM DIAMETRO DE 75MM</t>
  </si>
  <si>
    <t>06.011.0311-A</t>
  </si>
  <si>
    <t>06.011.0312-0</t>
  </si>
  <si>
    <t>MONTAGEM SEM FORNECIMENTO DE VALVULAS BORBOLETA COM FLANGES</t>
  </si>
  <si>
    <t>JUNTAS (ARRUELAS DE BORRACHA E PARAFUSOS COM E SEM PORCAS DE</t>
  </si>
  <si>
    <t> ACO CARBONO),CUSTO POR JUNTA FLANGEADA,COM DIAMETRO DE 100M</t>
  </si>
  <si>
    <t>06.011.0312-A</t>
  </si>
  <si>
    <t>06.011.0313-0</t>
  </si>
  <si>
    <t>ACO CARBONO),CUSTO POR JUNTA FLANGEADA,COM DIAMETRO DE 150MM</t>
  </si>
  <si>
    <t>06.011.0313-A</t>
  </si>
  <si>
    <t>06.011.0314-0</t>
  </si>
  <si>
    <t>ACO CARBONO),CUSTO POR JUNTA FLANGEADA,COM DIAMETRO DE 200MM</t>
  </si>
  <si>
    <t>06.011.0314-A</t>
  </si>
  <si>
    <t>06.011.0315-0</t>
  </si>
  <si>
    <t>ACO CARBONO),CUSTO POR JUNTA FLANGEADA,COM DIAMETRO DE 250MM</t>
  </si>
  <si>
    <t>06.011.0315-A</t>
  </si>
  <si>
    <t>06.011.0316-0</t>
  </si>
  <si>
    <t>ACO CARBONO),CUSTO POR JUNTA FLANGEADA,COM DIAMETRO DE 300MM</t>
  </si>
  <si>
    <t>06.011.0316-A</t>
  </si>
  <si>
    <t>06.011.0317-0</t>
  </si>
  <si>
    <t>ACO CARBONO),CUSTO POR JUNTA FLANGEADA,COM DIAMETRO DE 350MM</t>
  </si>
  <si>
    <t>06.011.0317-A</t>
  </si>
  <si>
    <t>06.011.0318-0</t>
  </si>
  <si>
    <t>ACO CARBONO),CUSTO POR JUNTA FLANGEADA.COM DIAMETRO DE 400MM</t>
  </si>
  <si>
    <t>06.011.0318-A</t>
  </si>
  <si>
    <t>06.011.0319-0</t>
  </si>
  <si>
    <t>ACO CARBONO),CUSTO POR JUNTA FLANGEADA,COM DIAMETRO DE 450MM</t>
  </si>
  <si>
    <t>06.011.0319-A</t>
  </si>
  <si>
    <t>06.011.0320-0</t>
  </si>
  <si>
    <t>ACO CARBONO),CUSTO POR JUNTA FLANGEADA,COM DIAMETRO DE 500MM</t>
  </si>
  <si>
    <t>06.011.0320-A</t>
  </si>
  <si>
    <t>06.011.0321-0</t>
  </si>
  <si>
    <t>MONTAGEM SEM FORNECIMENTO,DE VALVULAS BORBOLETA,COM FLANGES</t>
  </si>
  <si>
    <t>ACO CARBONO),CUSTO POR JUNTA FLANGEADA,COM DIAMETRO DE 600MM</t>
  </si>
  <si>
    <t>06.011.0321-A</t>
  </si>
  <si>
    <t>06.011.0322-0</t>
  </si>
  <si>
    <t>ACO CARBONO),CUSTO POR JUNTA FLANGEADA,COM DIAMETRO DE 700MM</t>
  </si>
  <si>
    <t>06.011.0322-A</t>
  </si>
  <si>
    <t>06.011.0324-0</t>
  </si>
  <si>
    <t>ACO CARBONO),CUSTO POR JUNTA FLANGEADA,COM DIAMETRO DE 800MM</t>
  </si>
  <si>
    <t>06.011.0324-A</t>
  </si>
  <si>
    <t>06.011.0325-0</t>
  </si>
  <si>
    <t>ACO CARBONO),CUSTO POR JUNTA FLANGEADA,COM DIAMETRO DE 900MM</t>
  </si>
  <si>
    <t>06.011.0325-A</t>
  </si>
  <si>
    <t>06.011.0326-0</t>
  </si>
  <si>
    <t>ACO CARBONO),CUSTO POR JUNTA FLANGEADA,COM DIAMETRO DE 1000M</t>
  </si>
  <si>
    <t>06.011.0326-A</t>
  </si>
  <si>
    <t>06.011.0328-0</t>
  </si>
  <si>
    <t>ACO CARBONO),CUSTO POR JUNTA FLANGEADA,COM DIAMETRO DE 1200M</t>
  </si>
  <si>
    <t>06.011.0328-A</t>
  </si>
  <si>
    <t>06.011.0341-0</t>
  </si>
  <si>
    <t>CLASSE PN-16,INCLUSIVE O FORNECIMENTO DOS MATERIAIS PARA AS</t>
  </si>
  <si>
    <t>06.011.0341-A</t>
  </si>
  <si>
    <t>06.011.0342-0</t>
  </si>
  <si>
    <t>ACO CARBONO),CUSTO POR JUNTA FLANGEADA,COM DIAMETRO DE 100MM</t>
  </si>
  <si>
    <t>06.011.0342-A</t>
  </si>
  <si>
    <t>06.011.0343-0</t>
  </si>
  <si>
    <t>06.011.0343-A</t>
  </si>
  <si>
    <t>06.011.0344-0</t>
  </si>
  <si>
    <t>06.011.0344-A</t>
  </si>
  <si>
    <t>06.011.0345-0</t>
  </si>
  <si>
    <t>06.011.0345-A</t>
  </si>
  <si>
    <t>06.011.0346-0</t>
  </si>
  <si>
    <t>06.011.0346-A</t>
  </si>
  <si>
    <t>06.011.0347-0</t>
  </si>
  <si>
    <t>06.011.0347-A</t>
  </si>
  <si>
    <t>06.011.0348-0</t>
  </si>
  <si>
    <t>ACO CARBONO),CUSTO POR JUNTA FLANGEADA,COM DIAMETRO DE 400MM</t>
  </si>
  <si>
    <t>06.011.0348-A</t>
  </si>
  <si>
    <t>06.011.0349-0</t>
  </si>
  <si>
    <t>06.011.0349-A</t>
  </si>
  <si>
    <t>06.011.0350-0</t>
  </si>
  <si>
    <t>06.011.0350-A</t>
  </si>
  <si>
    <t>06.011.0351-0</t>
  </si>
  <si>
    <t>06.011.0351-A</t>
  </si>
  <si>
    <t>06.011.0352-0</t>
  </si>
  <si>
    <t>06.011.0352-A</t>
  </si>
  <si>
    <t>06.011.0354-0</t>
  </si>
  <si>
    <t>06.011.0354-A</t>
  </si>
  <si>
    <t>06.011.0355-0</t>
  </si>
  <si>
    <t>06.011.0355-A</t>
  </si>
  <si>
    <t>06.011.0356-0</t>
  </si>
  <si>
    <t>06.011.0356-A</t>
  </si>
  <si>
    <t>06.011.0358-0</t>
  </si>
  <si>
    <t>06.011.0358-A</t>
  </si>
  <si>
    <t>06.011.0370-0</t>
  </si>
  <si>
    <t>MONTAGEM SEM FORNECIMENTO DE VALVULAS BORBOLETA,VALVULAS DE</t>
  </si>
  <si>
    <t>RETENCAO OU SIMILARES,TIPO WAFER(MONTAGEM ENTRE FLANGES ADJA</t>
  </si>
  <si>
    <t>CENTES),CLASSE PN-10,INCLUSIVE O FORNECIMENTO DOS MATERIAIS</t>
  </si>
  <si>
    <t>PARA AS JUNTAS(TIRANTES COM PORCAS E PARAFUSOS DE ACO CARBON</t>
  </si>
  <si>
    <t>O) CUSTO POR ACESSORIO,COM DIAMETRO DE 50 OU 75MM</t>
  </si>
  <si>
    <t>06.011.0370-A</t>
  </si>
  <si>
    <t>06.011.0371-0</t>
  </si>
  <si>
    <t>O) CUSTO POR ACESSORIO,COM DIAMETRO DE 100MM</t>
  </si>
  <si>
    <t>06.011.0371-A</t>
  </si>
  <si>
    <t>06.011.0372-0</t>
  </si>
  <si>
    <t>O) CUSTO POR ACESSORIO,COM DIAMETRO DE 150 OU 200MM</t>
  </si>
  <si>
    <t>06.011.0372-A</t>
  </si>
  <si>
    <t>06.011.0373-0</t>
  </si>
  <si>
    <t>O) CUSTO POR ACESSORIO,COM DIAMETRO DE 250MM</t>
  </si>
  <si>
    <t>06.011.0373-A</t>
  </si>
  <si>
    <t>06.011.0374-0</t>
  </si>
  <si>
    <t>O) CUSTO POR ACESSORIO,COM DIAMETRO DE 300MM</t>
  </si>
  <si>
    <t>06.011.0374-A</t>
  </si>
  <si>
    <t>06.011.0375-0</t>
  </si>
  <si>
    <t>O) CUSTO POR ACESSORIO,COM DIAMETRO DE 350MM</t>
  </si>
  <si>
    <t>06.011.0375-A</t>
  </si>
  <si>
    <t>06.011.0376-0</t>
  </si>
  <si>
    <t>O) CUSTO POR ACESSORIO,COM DIAMETRO DE 400 OU 450MM</t>
  </si>
  <si>
    <t>06.011.0376-A</t>
  </si>
  <si>
    <t>06.011.0377-0</t>
  </si>
  <si>
    <t>O) CUSTO POR ACESSORIO,COM DIAMETRO DE 500MM</t>
  </si>
  <si>
    <t>06.011.0377-A</t>
  </si>
  <si>
    <t>06.011.0378-0</t>
  </si>
  <si>
    <t>O) CUSTO POR ACESSORIO,COM DIAMETRO DE 600MM</t>
  </si>
  <si>
    <t>06.011.0378-A</t>
  </si>
  <si>
    <t>06.011.0379-0</t>
  </si>
  <si>
    <t>O) CUSTO POR ACESSORIO,COM DIAMETRO DE 700MM</t>
  </si>
  <si>
    <t>06.011.0379-A</t>
  </si>
  <si>
    <t>06.011.0380-0</t>
  </si>
  <si>
    <t>O) CUSTO POR ACESSORIO,COM DIAMETRO DE 800MM</t>
  </si>
  <si>
    <t>06.011.0380-A</t>
  </si>
  <si>
    <t>06.011.0381-0</t>
  </si>
  <si>
    <t>O) CUSTO POR ACESSORIO,COM DIAMETRO DE 900MM</t>
  </si>
  <si>
    <t>06.011.0381-A</t>
  </si>
  <si>
    <t>06.011.0382-0</t>
  </si>
  <si>
    <t>O) CUSTO POR ACESSORIO,COM DIAMETRO DE 1000MM</t>
  </si>
  <si>
    <t>06.011.0382-A</t>
  </si>
  <si>
    <t>06.011.0383-0</t>
  </si>
  <si>
    <t>O) CUSTO POR ACESSORIO,COM DIAMETRO DE 1200MM</t>
  </si>
  <si>
    <t>06.011.0383-A</t>
  </si>
  <si>
    <t>06.011.0390-0</t>
  </si>
  <si>
    <t>CENTES),CLASSE PN-16,INCLUSIVE O FORNECIMENTO DOS MATERIAIS</t>
  </si>
  <si>
    <t>06.011.0390-A</t>
  </si>
  <si>
    <t>06.011.0391-0</t>
  </si>
  <si>
    <t>06.011.0391-A</t>
  </si>
  <si>
    <t>06.011.0392-0</t>
  </si>
  <si>
    <t>O) CUSTO POR ACESSORIO,COM DIAMETRO DE 150MM</t>
  </si>
  <si>
    <t>06.011.0392-A</t>
  </si>
  <si>
    <t>06.011.0393-0</t>
  </si>
  <si>
    <t>O) CUSTO POR ACESSORIO,COM DIAMETRO DE 200MM</t>
  </si>
  <si>
    <t>06.011.0393-A</t>
  </si>
  <si>
    <t>06.011.0394-0</t>
  </si>
  <si>
    <t>06.011.0394-A</t>
  </si>
  <si>
    <t>06.011.0395-0</t>
  </si>
  <si>
    <t>06.011.0395-A</t>
  </si>
  <si>
    <t>06.011.0396-0</t>
  </si>
  <si>
    <t>06.011.0396-A</t>
  </si>
  <si>
    <t>06.011.0397-0</t>
  </si>
  <si>
    <t>06.011.0397-A</t>
  </si>
  <si>
    <t>06.011.0398-0</t>
  </si>
  <si>
    <t>06.011.0398-A</t>
  </si>
  <si>
    <t>06.011.0399-0</t>
  </si>
  <si>
    <t>06.011.0399-A</t>
  </si>
  <si>
    <t>06.011.0400-0</t>
  </si>
  <si>
    <t>06.011.0400-A</t>
  </si>
  <si>
    <t>06.011.0401-0</t>
  </si>
  <si>
    <t>06.011.0401-A</t>
  </si>
  <si>
    <t>06.011.0402-0</t>
  </si>
  <si>
    <t>06.011.0402-A</t>
  </si>
  <si>
    <t>06.011.0403-0</t>
  </si>
  <si>
    <t>06.011.0403-A</t>
  </si>
  <si>
    <t>06.011.0404-0</t>
  </si>
  <si>
    <t>06.011.0404-A</t>
  </si>
  <si>
    <t>06.011.0411-0</t>
  </si>
  <si>
    <t>N-10,INCLUSIVE O FORNECIMENTO DOS MATERIAIS PARA JUNTAS(ARRU</t>
  </si>
  <si>
    <t>ELAS DE BORRACHA E PARAFUSOS COM PORCAS DE ACO INOX 316),CUS</t>
  </si>
  <si>
    <t>TO POR JUNTA,COM DIAMETRO DE 50MM</t>
  </si>
  <si>
    <t>06.011.0411-A</t>
  </si>
  <si>
    <t>06.011.0412-0</t>
  </si>
  <si>
    <t>TO POR JUNTA,COM DIAMETRO DE 75MM</t>
  </si>
  <si>
    <t>06.011.0412-A</t>
  </si>
  <si>
    <t>06.011.0413-0</t>
  </si>
  <si>
    <t>TO POR JUNTA,COM DIAMETRO DE 100MM</t>
  </si>
  <si>
    <t>06.011.0413-A</t>
  </si>
  <si>
    <t>06.011.0414-0</t>
  </si>
  <si>
    <t>TO POR JUNTA,COM DIAMETRO DE 150MM</t>
  </si>
  <si>
    <t>06.011.0414-A</t>
  </si>
  <si>
    <t>06.011.0415-0</t>
  </si>
  <si>
    <t>TO POR JUNTA,COM DIAMETRO DE 200MM</t>
  </si>
  <si>
    <t>06.011.0415-A</t>
  </si>
  <si>
    <t>06.011.0416-0</t>
  </si>
  <si>
    <t>TO POR JUNTA,COM DIAMETRO DE 250MM</t>
  </si>
  <si>
    <t>06.011.0416-A</t>
  </si>
  <si>
    <t>06.011.0417-0</t>
  </si>
  <si>
    <t>TO POR JUNTA,COM DIAMETRO DE 300MM</t>
  </si>
  <si>
    <t>06.011.0417-A</t>
  </si>
  <si>
    <t>06.011.0418-0</t>
  </si>
  <si>
    <t>TO POR JUNTA,COM DIAMETRO DE 350MM</t>
  </si>
  <si>
    <t>06.011.0418-A</t>
  </si>
  <si>
    <t>06.011.0419-0</t>
  </si>
  <si>
    <t>TO POR JUNTA,COM DIAMETRO DE 400MM</t>
  </si>
  <si>
    <t>06.011.0419-A</t>
  </si>
  <si>
    <t>06.011.0420-0</t>
  </si>
  <si>
    <t>TO POR JUNTA,COM DIAMETRO DE 450MM</t>
  </si>
  <si>
    <t>06.011.0420-A</t>
  </si>
  <si>
    <t>06.011.0421-0</t>
  </si>
  <si>
    <t>TO POR JUNTA,COM DIAMETRO DE 500MM</t>
  </si>
  <si>
    <t>06.011.0421-A</t>
  </si>
  <si>
    <t>06.011.0422-0</t>
  </si>
  <si>
    <t>TO POR JUNTA,COM DIAMETRO DE 600MM</t>
  </si>
  <si>
    <t>06.011.0422-A</t>
  </si>
  <si>
    <t>06.011.0423-0</t>
  </si>
  <si>
    <t>TO POR JUNTA,COM DIAMETRO DE 700MM</t>
  </si>
  <si>
    <t>06.011.0423-A</t>
  </si>
  <si>
    <t>06.011.0424-0</t>
  </si>
  <si>
    <t>TO POR JUNTA,COM DIAMETRO DE 800MM</t>
  </si>
  <si>
    <t>06.011.0424-A</t>
  </si>
  <si>
    <t>06.011.0425-0</t>
  </si>
  <si>
    <t>TO POR JUNTA,COM DIAMETRO DE 900MM</t>
  </si>
  <si>
    <t>06.011.0425-A</t>
  </si>
  <si>
    <t>06.011.0426-0</t>
  </si>
  <si>
    <t>TO POR JUNTA,COM DIAMETRO DE 1000MM</t>
  </si>
  <si>
    <t>06.011.0426-A</t>
  </si>
  <si>
    <t>06.011.0427-0</t>
  </si>
  <si>
    <t>TO POR JUNTA,COM DIAMETRO DE 1200MM</t>
  </si>
  <si>
    <t>06.011.0427-A</t>
  </si>
  <si>
    <t>06.011.0431-0</t>
  </si>
  <si>
    <t>ALVULAS DE RETENCAO,VENTOSAS,ETC,COM FLANGES CLASSE PN-10,IN</t>
  </si>
  <si>
    <t>CLUSIVE O FORNECIMENTO DOS MATERIAIS PARA AS JUNTAS(ARRUELAS</t>
  </si>
  <si>
    <t> DE BORRACHA E PARAFUSOS COM PORCAS DE ACO INOX 316),CUSTO P</t>
  </si>
  <si>
    <t>OR JUNTA FLANGEADA,COM DIAMETRO DE 50MM</t>
  </si>
  <si>
    <t>06.011.0431-A</t>
  </si>
  <si>
    <t>06.011.0432-0</t>
  </si>
  <si>
    <t>MONTAGEM SEM FORNECIMENTO DE VALVULAS DE GAVETA(REGISTROS),V</t>
  </si>
  <si>
    <t>OR JUNTA FLANGEADA,COM DIAMETRO DE 75MM</t>
  </si>
  <si>
    <t>06.011.0432-A</t>
  </si>
  <si>
    <t>06.011.0433-0</t>
  </si>
  <si>
    <t>OR JUNTA FLANGEADA,COM DIAMETRO DE 100MM</t>
  </si>
  <si>
    <t>06.011.0433-A</t>
  </si>
  <si>
    <t>06.011.0434-0</t>
  </si>
  <si>
    <t>OR JUNTA FLANGEADA,COM DIAMETRO DE 150MM</t>
  </si>
  <si>
    <t>06.011.0434-A</t>
  </si>
  <si>
    <t>06.011.0435-0</t>
  </si>
  <si>
    <t>OR JUNTA FLANGEADA,COM DIAMETRO DE 200MM</t>
  </si>
  <si>
    <t>06.011.0435-A</t>
  </si>
  <si>
    <t>06.011.0436-0</t>
  </si>
  <si>
    <t>OR JUNTA FLANGEADA,COM DIAMETRO DE 250MM</t>
  </si>
  <si>
    <t>06.011.0436-A</t>
  </si>
  <si>
    <t>06.011.0437-0</t>
  </si>
  <si>
    <t>OR JUNTA FLANGEADA,COM DIAMETRO DE 300MM</t>
  </si>
  <si>
    <t>06.011.0437-A</t>
  </si>
  <si>
    <t>06.011.0438-0</t>
  </si>
  <si>
    <t>OR JUNTA FLANGEADA,COM DIAMETRO DE 350MM</t>
  </si>
  <si>
    <t>06.011.0438-A</t>
  </si>
  <si>
    <t>06.011.0439-0</t>
  </si>
  <si>
    <t>OR JUNTA FLANGEADA,COM DIAMETRO DE 400MM</t>
  </si>
  <si>
    <t>06.011.0439-A</t>
  </si>
  <si>
    <t>06.011.0440-0</t>
  </si>
  <si>
    <t>OR JUNTA FLANGEADA,COM DIAMETRO DE 450MM</t>
  </si>
  <si>
    <t>06.011.0440-A</t>
  </si>
  <si>
    <t>06.011.0441-0</t>
  </si>
  <si>
    <t>OR JUNTA FLANGEADA,COM DIAMETRO DE 500MM</t>
  </si>
  <si>
    <t>06.011.0441-A</t>
  </si>
  <si>
    <t>06.011.0442-0</t>
  </si>
  <si>
    <t>OR JUNTA FLANGEADA,COM DIAMETRO DE 600MM</t>
  </si>
  <si>
    <t>06.011.0442-A</t>
  </si>
  <si>
    <t>06.011.0443-0</t>
  </si>
  <si>
    <t>OR JUNTA FLANGEADA,COM DIAMETRO DE 700MM</t>
  </si>
  <si>
    <t>06.011.0443-A</t>
  </si>
  <si>
    <t>06.011.0445-0</t>
  </si>
  <si>
    <t>OR JUNTA FLANGEADA,COM DIAMETRO DE 800MM</t>
  </si>
  <si>
    <t>06.011.0445-A</t>
  </si>
  <si>
    <t>06.011.0446-0</t>
  </si>
  <si>
    <t>OR JUNTA FLANGEADA,COM DIAMETRO DE 900MM</t>
  </si>
  <si>
    <t>06.011.0446-A</t>
  </si>
  <si>
    <t>06.011.0447-0</t>
  </si>
  <si>
    <t>OR JUNTA FLANGEADA,COM DIAMETRO DE 1000MM</t>
  </si>
  <si>
    <t>06.011.0447-A</t>
  </si>
  <si>
    <t>06.011.0449-0</t>
  </si>
  <si>
    <t>OR JUNTA FLANGEADA,COM DIAMETRO DE 1200MM</t>
  </si>
  <si>
    <t>06.011.0449-A</t>
  </si>
  <si>
    <t>06.012.0001-0</t>
  </si>
  <si>
    <t>CAIXA DE AREIA DE CONCRETO ARMADO DE 1,00X1,00X1,80M,PARA CO</t>
  </si>
  <si>
    <t>LETOR DE AGUAS PLUVIAIS DE 0,40M DE DIAMETRO COM PAREDES DE</t>
  </si>
  <si>
    <t>O,15M DE ESPESSURA,SENDO A BASE EM CONCRETO DOSADO PARA FCK=</t>
  </si>
  <si>
    <t>10MPA E REVESTIDA DE ARGAMASSA DE CIMENTO E AREIA,TRACO 1:4</t>
  </si>
  <si>
    <t>EM VOLUME,DEGRAUS DE FERRO FUNDIDO,INCLUSIVE FORNECIMENTO DE</t>
  </si>
  <si>
    <t> TODOS OS MATERIAIS</t>
  </si>
  <si>
    <t>06.012.0001-A</t>
  </si>
  <si>
    <t>06.012.0002-0</t>
  </si>
  <si>
    <t>CAIXA DE AREIA DE CONCRETO ARMADO DE 1,00X1,00X1,90M,PARA CO</t>
  </si>
  <si>
    <t>LETOR DE AGUAS PLUVIAIS DE 0,50M DE DIAMETRO COM PAREDES DE</t>
  </si>
  <si>
    <t>0,15M DE ESPESSURA,SENDO A BASE EM CONCRETO DOSADO PARA FCK=</t>
  </si>
  <si>
    <t>06.012.0002-A</t>
  </si>
  <si>
    <t>06.012.0003-0</t>
  </si>
  <si>
    <t>CAIXA DE AREIA DE CONCRETO ARMADO DE 1,10X1,10X2,00M,PARA CO</t>
  </si>
  <si>
    <t>LETOR DE AGUAS PLUVIAIS DE 0,60M DE DIAMETRO COM PAREDES DE</t>
  </si>
  <si>
    <t>06.012.0003-A</t>
  </si>
  <si>
    <t>06.012.0004-0</t>
  </si>
  <si>
    <t>CAIXA DE AREIA DE CONCRETO ARMADO DE 1,20X1,20X2,10M,PARA CO</t>
  </si>
  <si>
    <t>LETOR DE AGUAS PLUVIAIS DE 0,70M DE DIAMETRO COM PAREDES DE</t>
  </si>
  <si>
    <t>06.012.0004-A</t>
  </si>
  <si>
    <t>06.012.0005-0</t>
  </si>
  <si>
    <t>CAIXA DE AREIA DE CONCRETO ARMADO DE 1,30X1,30X2,20M,PARA CO</t>
  </si>
  <si>
    <t>LETOR DE AGUAS PLUVIAIS DE 0,80M DE DIAMETRO COM PAREDES DE</t>
  </si>
  <si>
    <t>06.012.0005-A</t>
  </si>
  <si>
    <t>06.012.0006-0</t>
  </si>
  <si>
    <t>CAIXA DE AREIA DE CONCRETO ARMADO DE 1,40X1,40X2,30M,PARA CO</t>
  </si>
  <si>
    <t>LETOR DE AGUAS PLUVIAIS DE 0,90M DE DIAMETRO COM PAREDES DE</t>
  </si>
  <si>
    <t>06.012.0006-A</t>
  </si>
  <si>
    <t>06.012.0007-0</t>
  </si>
  <si>
    <t>CAIXA DE AREIA DE CONCRETO ARMADO DE 1,50X1,50X2,40M,PARA CO</t>
  </si>
  <si>
    <t>LETOR DE AGUAS PLUVIAIS DE 1,00M DE DIAMETRO COM PAREDES DE</t>
  </si>
  <si>
    <t>06.012.0007-A</t>
  </si>
  <si>
    <t>06.012.0008-0</t>
  </si>
  <si>
    <t>CAIXA DE AREIA DE CONCRETO ARMADO DE 1,60X1,60X2,50M,PARA CO</t>
  </si>
  <si>
    <t>LETOR DE AGUAS PLUVIAIS DE 1,10M DE DIAMETRO COM PAREDES DE</t>
  </si>
  <si>
    <t>06.012.0008-A</t>
  </si>
  <si>
    <t>06.012.0009-0</t>
  </si>
  <si>
    <t>CAIXA DE AREIA DE CONCRETO ARMADO DE 1,70X1,70X2,60M,PARA CO</t>
  </si>
  <si>
    <t>LETOR DE AGUAS PLUVIAIS DE 1,20M DE DIAMETRO COM PAREDES DE</t>
  </si>
  <si>
    <t>06.012.0009-A</t>
  </si>
  <si>
    <t>06.012.0015-0</t>
  </si>
  <si>
    <t>POCO DE VISITA DE CONCRETO ARMADO DE 1,00X1,00X1,40M,PARA CO</t>
  </si>
  <si>
    <t>LETOR DE AGUAS PLUVIAIS DE 0,40 A 0,50M DE DIAMETRO COM PARE</t>
  </si>
  <si>
    <t>DES DE 0,15M DE ESPESSURA E BASE EM CONCRETO DOSADO PARA FCK</t>
  </si>
  <si>
    <t>=10MPA E REVESTIDA COM ARGAMASSA DE CIMENTO E AREIA,TRACO 1:</t>
  </si>
  <si>
    <t>4 EM VOLUME,DEGRAUS DE FERRO FUNDIDO,INCLUSIVE FORNECIMENTO</t>
  </si>
  <si>
    <t>DE TODOS OS MATERIAIS</t>
  </si>
  <si>
    <t>06.012.0015-A</t>
  </si>
  <si>
    <t>06.012.0016-0</t>
  </si>
  <si>
    <t>POCO DE VISITA DE CONCRETO ARMADO DE 1,10X1,10X1,40M,PARA CO</t>
  </si>
  <si>
    <t>0,15M DE ESPESSURA E BASE EM CONCRETO DOSADO PARA FCK=10MPA</t>
  </si>
  <si>
    <t>E REVESTIDA COM ARGAMASSA DE CIMENTO E AREIA,TRACO 1:4 EM VO</t>
  </si>
  <si>
    <t>LUME,DEGRAUS DE FERRO FUNDIDO,INCLUSIVE FORNECIMENTO DE TODO</t>
  </si>
  <si>
    <t>S OS MATERIAIS</t>
  </si>
  <si>
    <t>06.012.0016-A</t>
  </si>
  <si>
    <t>06.012.0017-0</t>
  </si>
  <si>
    <t>POCO DE VISITA DE CONCRETO ARMADO DE 1,20X1,20X1,40M,PARA CO</t>
  </si>
  <si>
    <t>06.012.0017-A</t>
  </si>
  <si>
    <t>06.012.0018-0</t>
  </si>
  <si>
    <t>POCO DE VISITA DE CONCRETO ARMADO DE 1,30X1,30X1,40M,PARA CO</t>
  </si>
  <si>
    <t>06.012.0018-A</t>
  </si>
  <si>
    <t>06.012.0019-0</t>
  </si>
  <si>
    <t>POCO DE VISITA DE CONCRETO ARMADO DE 1,40X1,40X1,50M,PARA CO</t>
  </si>
  <si>
    <t>06.012.0019-A</t>
  </si>
  <si>
    <t>06.012.0020-0</t>
  </si>
  <si>
    <t>POCO DE VISITA DE CONCRETO ARMADO DE 1,50X1,50X1,60M,PARA CO</t>
  </si>
  <si>
    <t>06.012.0020-A</t>
  </si>
  <si>
    <t>06.012.0021-0</t>
  </si>
  <si>
    <t>POCO DE VISITA DE CONCRETO ARMADO DE 1,60X1,60X1,70M,PARA CO</t>
  </si>
  <si>
    <t>06.012.0021-A</t>
  </si>
  <si>
    <t>06.012.0022-0</t>
  </si>
  <si>
    <t>POCO DE VISITA DE CONCRETO ARMADO DE 1,70X1,70X1,80M,PARA CO</t>
  </si>
  <si>
    <t>06.012.0022-A</t>
  </si>
  <si>
    <t>06.012.0039-0</t>
  </si>
  <si>
    <t>CAIXA PARA REGISTRO,DE CONCRETO ARMADO DE 1,00X1,30X2,00M,PA</t>
  </si>
  <si>
    <t>RA TUBULACAO DE FºFº COM 0,60M DE DIAMETRO,SENDO AS PAREDES</t>
  </si>
  <si>
    <t>DE 0,15M DE ESPESSURA E O CONCRETO DOSADO PARA FCK=10MPA,EXC</t>
  </si>
  <si>
    <t>LUSIVE TAMPAS DE FERRO FUNDIDO</t>
  </si>
  <si>
    <t>06.012.0039-A</t>
  </si>
  <si>
    <t>06.012.0040-0</t>
  </si>
  <si>
    <t>CAIXA PARA REGISTRO,DE CONCRETO ARMADO DE 1,00X1,25X1,85M,PA</t>
  </si>
  <si>
    <t>RA TUBULACAO DE FºFº COM 0,55M DE DIAMETRO,SENDO AS PAREDES</t>
  </si>
  <si>
    <t>06.012.0040-A</t>
  </si>
  <si>
    <t>06.012.0041-0</t>
  </si>
  <si>
    <t>CAIXA PARA REGISTRO,DE CONCRETO ARMADO DE 1,00X1,20X1,70M,PA</t>
  </si>
  <si>
    <t>RA TUBULALAO DE FºFº COM 0,50M DE DIAMETRO,SENDO AS PAREDES</t>
  </si>
  <si>
    <t>06.012.0041-A</t>
  </si>
  <si>
    <t>06.012.0042-0</t>
  </si>
  <si>
    <t>CAIXA PARA REGISTRO,DE CONCRETO ARMADO DE 1,00X1,15X1,40M,PA</t>
  </si>
  <si>
    <t>RA TUBULACAO DE FºFº COM 0,45M DE DIAMETRO,SENDO AS PAREDES</t>
  </si>
  <si>
    <t>06.012.0042-A</t>
  </si>
  <si>
    <t>06.012.0043-0</t>
  </si>
  <si>
    <t>CAIXA PARA REGISTRO,DE CONCRETO ARMADO DE 1,00X1,10X1,40M,PA</t>
  </si>
  <si>
    <t>RA TUBULACAO DE FºFº COM 0,40M DE DIAMETRO,SENDO AS PAREDES</t>
  </si>
  <si>
    <t>06.012.0043-A</t>
  </si>
  <si>
    <t>06.012.0200-0</t>
  </si>
  <si>
    <t>POCO DE VISITA DE CONCRETO ARMADO COM MEDIDAS INTERNAS DO PO</t>
  </si>
  <si>
    <t>CO E PROFUNDIDADE DE 1,10X1,10X1,20M,DIAMETRO DA GALERIA DE</t>
  </si>
  <si>
    <t>0,60M,TENDO O CONCRETO DAS PAREDES,FUNDO E TAMPA 400KG E O D</t>
  </si>
  <si>
    <t>A BASE,CALHA E BANQUETA 300KG DE CIMENTO POR M3,SENDO AS PAR</t>
  </si>
  <si>
    <t>EDES,CALHA E A BANQUETA REVESTIDAS COM ARGAMASSA,EXCLUSIVE T</t>
  </si>
  <si>
    <t>AMPAO DE FERRO FUNDIDO</t>
  </si>
  <si>
    <t>06.012.0200-A</t>
  </si>
  <si>
    <t>06.012.0201-0</t>
  </si>
  <si>
    <t>CO E PROFUNDIDADE DE 1,10X1,10X1,50M,E DIAMETRO DA GALERIA D</t>
  </si>
  <si>
    <t>E ATE 0,60M,TENDO O CONCRETO DAS PAREDES,FUNDO E TAMPA 400KG</t>
  </si>
  <si>
    <t> E O DA BASE,CALHA E BANQUETA 300KG DE CIMENTO POR M3,SENDO</t>
  </si>
  <si>
    <t>AS PAREDES,CALHA E A BANQUETA REVESTIDAS COM ARGAMASSA,EXCLU</t>
  </si>
  <si>
    <t>SIVE TAMPAO DE FERRO FUNDIDO</t>
  </si>
  <si>
    <t>06.012.0201-A</t>
  </si>
  <si>
    <t>06.012.0202-0</t>
  </si>
  <si>
    <t>CO E PROFUNDIDADE DE 1,10X1,10X1,80M,E DIAMETRO DA GALERIA D</t>
  </si>
  <si>
    <t>06.012.0202-A</t>
  </si>
  <si>
    <t>06.012.0203-0</t>
  </si>
  <si>
    <t>CO E PROFUNDIDADE DE 1,10X1,10X2,10M,E DIAMETRO DA GALERIA D</t>
  </si>
  <si>
    <t>06.012.0203-A</t>
  </si>
  <si>
    <t>06.012.0204-0</t>
  </si>
  <si>
    <t>CO E PROFUNDIDADE DE 1,10X1,10X2,40M,E DIAMETRO DA GALERIA D</t>
  </si>
  <si>
    <t>06.012.0204-A</t>
  </si>
  <si>
    <t>06.012.0205-0</t>
  </si>
  <si>
    <t>CO E PROFUNDIDADE DE 1,10X1,10X2,70M,E DIAMETRO DA GALERIA D</t>
  </si>
  <si>
    <t>06.012.0205-A</t>
  </si>
  <si>
    <t>06.012.0206-0</t>
  </si>
  <si>
    <t>CO E PROFUNDIDADE DE 1,10X1,10X3,00M,E DIAMETRO DA GALERIA D</t>
  </si>
  <si>
    <t>06.012.0206-A</t>
  </si>
  <si>
    <t>06.012.0207-0</t>
  </si>
  <si>
    <t>CO E PROFUNDIDADE DE 1,10X1,10X3,30M,E DIAMETRO DA GALERIA D</t>
  </si>
  <si>
    <t>06.012.0207-A</t>
  </si>
  <si>
    <t>06.012.0208-0</t>
  </si>
  <si>
    <t>CO E PROFUNDIDADE DE 1,10X1,10X3,60M,E DIAMETRO DA GALERIA D</t>
  </si>
  <si>
    <t>06.012.0208-A</t>
  </si>
  <si>
    <t>06.012.0209-0</t>
  </si>
  <si>
    <t>CO E PROFUNDIDADE DE 1,10X1,10X3,90M,E DIAMETRO DA GALERIA D</t>
  </si>
  <si>
    <t> E O DA BASE,CALHA E A BANQUETA 300KG DE CIMENTO POR M3,SEND</t>
  </si>
  <si>
    <t>O AS PAREDES,CALHA E BANQUETA REVESTIDAS COM ARGAMASSA,EXCLU</t>
  </si>
  <si>
    <t>06.012.0209-A</t>
  </si>
  <si>
    <t>06.012.0210-0</t>
  </si>
  <si>
    <t>CO E PROFUNDIDADE DE 1,10X1,10X4,20M,E DIAMETRO DA GALERIA D</t>
  </si>
  <si>
    <t>06.012.0210-A</t>
  </si>
  <si>
    <t>06.012.0211-0</t>
  </si>
  <si>
    <t>CO E PROFUNDIDADE DE 1,10X1,10X4,50M,E DIAMETRO DA GALERIA D</t>
  </si>
  <si>
    <t>06.012.0211-A</t>
  </si>
  <si>
    <t>06.012.0212-0</t>
  </si>
  <si>
    <t>CO E PROFUNDIDADE DE 1,10X1,10X4,80M,E DIAMETRO DA GALERIA D</t>
  </si>
  <si>
    <t>06.012.0212-A</t>
  </si>
  <si>
    <t>06.012.0213-0</t>
  </si>
  <si>
    <t>CO E PROFUNDIDADE DE 1,10X1,10X5,10M,E DIAMETRO DA GALERIA D</t>
  </si>
  <si>
    <t>06.012.0213-A</t>
  </si>
  <si>
    <t>06.012.0214-0</t>
  </si>
  <si>
    <t>CO E PROFUNDIDADE DE 1,10X1,10X5,40M,E DIAMETRO DA GALERIA D</t>
  </si>
  <si>
    <t>06.012.0214-A</t>
  </si>
  <si>
    <t>06.012.0215-0</t>
  </si>
  <si>
    <t>CO E PROFUNDIDADE DE 1,10X1,10X5,70M,E DIAMETRO DA GALERIA D</t>
  </si>
  <si>
    <t>06.012.0215-A</t>
  </si>
  <si>
    <t>06.012.0216-0</t>
  </si>
  <si>
    <t>CO E PROFUNDIDADE DE 1,10X1,10X6,00M,E DIAMETRO DA GALERIA D</t>
  </si>
  <si>
    <t>06.012.0216-A</t>
  </si>
  <si>
    <t>06.012.0217-0</t>
  </si>
  <si>
    <t>CO E PROFUNDIDADE DE 1,20X1,20X1,50M,E DIAMETRO DA GALERIA D</t>
  </si>
  <si>
    <t>E 0,70M,TENDO O CONCRETO DAS PAREDES,FUNDO E TAMPA 400KG E O</t>
  </si>
  <si>
    <t> DA BASE,CALHA E BANQUETA 300KG DE CIMENTO POR M3,SENDO AS P</t>
  </si>
  <si>
    <t>AREDES,CALHA E A BANQUETA REVESTIDAS COM ARGAMASSA,EXCLUSIVE</t>
  </si>
  <si>
    <t> TAMPAO DE FERRO FUNDIDO</t>
  </si>
  <si>
    <t>06.012.0217-A</t>
  </si>
  <si>
    <t>06.012.0218-0</t>
  </si>
  <si>
    <t>CO E PROFUNDIDADE DE 1,20X1,20X1,80M,E DIAMETRO DA GALERIA D</t>
  </si>
  <si>
    <t>06.012.0218-A</t>
  </si>
  <si>
    <t>06.012.0219-0</t>
  </si>
  <si>
    <t>CO E PROFUNDIDADE DE 1,20X1,20X2,10M,E DIAMETRO DA GALERIA D</t>
  </si>
  <si>
    <t>06.012.0219-A</t>
  </si>
  <si>
    <t>06.012.0220-0</t>
  </si>
  <si>
    <t>CO E PROFUNDIDADE DE 1,20X1,20X2,40M,E DIAMETRO DA GALERIA D</t>
  </si>
  <si>
    <t>06.012.0220-A</t>
  </si>
  <si>
    <t>06.012.0221-0</t>
  </si>
  <si>
    <t>CO E PROFUNDIDADE DE 1,20X1,20X2,70M,E DIAMETRO DA GALERIA D</t>
  </si>
  <si>
    <t>06.012.0221-A</t>
  </si>
  <si>
    <t>06.012.0222-0</t>
  </si>
  <si>
    <t>CO E PROFUNDIDADE DE 1,20X1,20X3,00M,E DIAMETRO DA GALERIA D</t>
  </si>
  <si>
    <t>06.012.0222-A</t>
  </si>
  <si>
    <t>06.012.0223-0</t>
  </si>
  <si>
    <t>CO E PROFUNDIDADE DE 1,20X1,20X3,30M,E DIAMETRO DA GALERIA D</t>
  </si>
  <si>
    <t>06.012.0223-A</t>
  </si>
  <si>
    <t>06.012.0224-0</t>
  </si>
  <si>
    <t>CO E PROFUNDIDADE DE 1,20X1,20X3,60M,E DIAMETRO DA GALERIA D</t>
  </si>
  <si>
    <t>06.012.0224-A</t>
  </si>
  <si>
    <t>06.012.0225-0</t>
  </si>
  <si>
    <t>CO E PROFUNDIDADE DE 1,20X1,20X3,90M,E DIAMETRO DA GALERIA D</t>
  </si>
  <si>
    <t>06.012.0225-A</t>
  </si>
  <si>
    <t>06.012.0226-0</t>
  </si>
  <si>
    <t>CO E PROFUNDIDADE DE 1,20X1,20X4,20M,E DIAMETRO DA GALERIA D</t>
  </si>
  <si>
    <t>06.012.0226-A</t>
  </si>
  <si>
    <t>06.012.0227-0</t>
  </si>
  <si>
    <t>CO E PROFUNDIDADE DE 1,20X1,20X4,50M,E DIAMETRO DA GALERIA D</t>
  </si>
  <si>
    <t>06.012.0227-A</t>
  </si>
  <si>
    <t>06.012.0228-0</t>
  </si>
  <si>
    <t>CO E PROFUNDIDADE DE 1,20X1,20X4,80M,E DIAMETRO DA GALERIA D</t>
  </si>
  <si>
    <t>06.012.0228-A</t>
  </si>
  <si>
    <t>06.012.0229-0</t>
  </si>
  <si>
    <t>CO E PROFUNDIDADE DE 1,20X1,20X5,10M,E DIAMETRO DA GALERIA D</t>
  </si>
  <si>
    <t>06.012.0229-A</t>
  </si>
  <si>
    <t>06.012.0230-0</t>
  </si>
  <si>
    <t>CO E PROFUNDIDADE DE 1,20X1,20X5,40M,E DIAMETRO DA GALERIA D</t>
  </si>
  <si>
    <t>06.012.0230-A</t>
  </si>
  <si>
    <t>06.012.0231-0</t>
  </si>
  <si>
    <t>CO E PROFUNDIDADE DE 1,20X1,20X5,70M,E DIAMETRO DA GALERIA D</t>
  </si>
  <si>
    <t>06.012.0231-A</t>
  </si>
  <si>
    <t>06.012.0232-0</t>
  </si>
  <si>
    <t>CO E PROFUNDIDADE DE 1,20X1,20X6,00M,E DIAMETRO DA GALERIA D</t>
  </si>
  <si>
    <t>06.012.0232-A</t>
  </si>
  <si>
    <t>06.012.0233-0</t>
  </si>
  <si>
    <t>CO E PROFUNDIDADE DE 1,30X1,30X1,50M,E DIAMETRO DA GALERIA D</t>
  </si>
  <si>
    <t>E 0,80M,TENDO O CONCRETO DAS PAREDES,FUNDO E TAMPA 400KG E O</t>
  </si>
  <si>
    <t>06.012.0233-A</t>
  </si>
  <si>
    <t>06.012.0234-0</t>
  </si>
  <si>
    <t>CO E PROFUNDIDADE DE 1,30X1,30X1,80M,E DIAMETRO DA GALERIA D</t>
  </si>
  <si>
    <t>06.012.0234-A</t>
  </si>
  <si>
    <t>06.012.0235-0</t>
  </si>
  <si>
    <t>CO E PROFUNDIDADE DE 1,30X1,30X2,10M,E DIAMETRO DA GALERIA D</t>
  </si>
  <si>
    <t>06.012.0235-A</t>
  </si>
  <si>
    <t>06.012.0236-0</t>
  </si>
  <si>
    <t>CO E PROFUNDIDADE DE 1,30X1,30X2,40M,E DIAMETRO DA GALERIA D</t>
  </si>
  <si>
    <t>06.012.0236-A</t>
  </si>
  <si>
    <t>06.012.0237-0</t>
  </si>
  <si>
    <t>CO E PROFUNDIDADE DE 1,30X1,30X2,70M,E DIAMETRO DA GALEIRA D</t>
  </si>
  <si>
    <t>06.012.0237-A</t>
  </si>
  <si>
    <t>06.012.0238-0</t>
  </si>
  <si>
    <t>CO E PROFUNDIDADE DE 1,30X1,30X3,00M,E DIAMETRO DA GALERIA D</t>
  </si>
  <si>
    <t>06.012.0238-A</t>
  </si>
  <si>
    <t>06.012.0239-0</t>
  </si>
  <si>
    <t>CO E PROFUNDIDADE DE 1,30X1,30X3,30M,E DIAMETRO DA GALERIA D</t>
  </si>
  <si>
    <t>06.012.0239-A</t>
  </si>
  <si>
    <t>06.012.0240-0</t>
  </si>
  <si>
    <t>CO E PROFUNDIDADE DE 1,30X1,30X3,60M,E DIAMETRO DA GALERIA D</t>
  </si>
  <si>
    <t>06.012.0240-A</t>
  </si>
  <si>
    <t>06.012.0241-0</t>
  </si>
  <si>
    <t>CO E PROFUNDIDADE DE 1,30X1,30X3,90M,E DIAMETRO DA GALERIA D</t>
  </si>
  <si>
    <t>06.012.0241-A</t>
  </si>
  <si>
    <t>06.012.0242-0</t>
  </si>
  <si>
    <t>CO E PROFUNDIDADE DE 1,30X1,30X4,20M,E DIAMETRO DA GALERIA D</t>
  </si>
  <si>
    <t>06.012.0242-A</t>
  </si>
  <si>
    <t>06.012.0243-0</t>
  </si>
  <si>
    <t>CO E PROFUNDIDADE DE 1,30X1,30X4,50M,E DIAMETRO DA GALERIA D</t>
  </si>
  <si>
    <t>06.012.0243-A</t>
  </si>
  <si>
    <t>06.012.0244-0</t>
  </si>
  <si>
    <t>CO E PROFUNDIDADE DE 1,30X1,30X4,80M,E DIAMETRO DA GALERIA D</t>
  </si>
  <si>
    <t>06.012.0244-A</t>
  </si>
  <si>
    <t>06.012.0245-0</t>
  </si>
  <si>
    <t>POCO DE VISITA DE CONCRETO ARMADO COM MEDIDAS INTERNAS NO PO</t>
  </si>
  <si>
    <t>CO E PROFUNDIDADE DE 1,30X1,30X5,10M,E DIAMETRO DA GALERIA D</t>
  </si>
  <si>
    <t>06.012.0245-A</t>
  </si>
  <si>
    <t>06.012.0246-0</t>
  </si>
  <si>
    <t>CO E PROFUNDIDADE DE 1,30X1,30X5,40M,E DIAMETRO DA GALEIRA D</t>
  </si>
  <si>
    <t>06.012.0246-A</t>
  </si>
  <si>
    <t>06.012.0247-0</t>
  </si>
  <si>
    <t>CO E PROFUNDIDADE DE 1,30X1,30X5,70M,E DIAMETRO DA GALERIA D</t>
  </si>
  <si>
    <t>06.012.0247-A</t>
  </si>
  <si>
    <t>06.012.0248-0</t>
  </si>
  <si>
    <t>CO E PROFUNDIDADE DE 1,30X1,30X6,00M,E DIAMETRO DA GALERIA D</t>
  </si>
  <si>
    <t>06.012.0248-A</t>
  </si>
  <si>
    <t>06.012.0249-0</t>
  </si>
  <si>
    <t>CO E PROFUNDIDADE DE 1,40X1,40X1,80M,E DIAMETRO DA GALERIA D</t>
  </si>
  <si>
    <t>E 0,90M,TENDO O CONCRETO DAS PAREDES,FUNDO E TAMPA 400KG E O</t>
  </si>
  <si>
    <t>06.012.0249-A</t>
  </si>
  <si>
    <t>06.012.0250-0</t>
  </si>
  <si>
    <t>CO E PROFUNDIDADE DE 1,40X1,40X2,10M,E DIAMETRO DA GALERIA D</t>
  </si>
  <si>
    <t>06.012.0250-A</t>
  </si>
  <si>
    <t>06.012.0251-0</t>
  </si>
  <si>
    <t>CO E PROFUNDIDADE DE 1,40X1,40X2,40M,E DIAMETRO DA GALERIA D</t>
  </si>
  <si>
    <t>06.012.0251-A</t>
  </si>
  <si>
    <t>06.012.0252-0</t>
  </si>
  <si>
    <t>CO E PROFUNDIDADE DE 1,40X1,40X2,70M,E DIAMETRO DA GALERIA D</t>
  </si>
  <si>
    <t>06.012.0252-A</t>
  </si>
  <si>
    <t>06.012.0253-0</t>
  </si>
  <si>
    <t>CO E PROFUNDIDADE DE 1,40X1,40X3,00M,E DIAMETRO DA GALERIA D</t>
  </si>
  <si>
    <t>06.012.0253-A</t>
  </si>
  <si>
    <t>06.012.0254-0</t>
  </si>
  <si>
    <t>CO E PROFUNDIDADE DE 1,40X1,40X3,30M,E DIAMETRO DA GALERIA D</t>
  </si>
  <si>
    <t>06.012.0254-A</t>
  </si>
  <si>
    <t>06.012.0255-0</t>
  </si>
  <si>
    <t>CO E PROFUNDIDADE DE 1,40X1,40X3,60M,E DIAMETRO DA GALERIA D</t>
  </si>
  <si>
    <t>06.012.0255-A</t>
  </si>
  <si>
    <t>06.012.0256-0</t>
  </si>
  <si>
    <t>CO E PRODUNDIDADE DE 1,40X1,40X3,90M,E DIAMETRO DA GALERIA D</t>
  </si>
  <si>
    <t>06.012.0256-A</t>
  </si>
  <si>
    <t>06.012.0257-0</t>
  </si>
  <si>
    <t>CO E PROFUNDIDADE DE 1,40X1,40X4,20M,E DIAMETRO DA GALERIA D</t>
  </si>
  <si>
    <t>06.012.0257-A</t>
  </si>
  <si>
    <t>06.012.0258-0</t>
  </si>
  <si>
    <t>CO E PROFUNDIDADE DE 1,40X1,40X4,50M,E DIAMETRO DA GALERIA D</t>
  </si>
  <si>
    <t>06.012.0258-A</t>
  </si>
  <si>
    <t>06.012.0259-0</t>
  </si>
  <si>
    <t>CO E PROFUNDIDADE DE 1,40X1,40X4,80M,E DIAMETRO DA GALERIA D</t>
  </si>
  <si>
    <t>06.012.0259-A</t>
  </si>
  <si>
    <t>06.012.0260-0</t>
  </si>
  <si>
    <t>CO E PROFUNDIDADE DE 1,40X1,40X5,10M,E DIAMETRO DA GALERIA D</t>
  </si>
  <si>
    <t>06.012.0260-A</t>
  </si>
  <si>
    <t>06.012.0261-0</t>
  </si>
  <si>
    <t>CO E PROFUNDIDADE DE 1,40X1,40X5,40M,E DIAMETRO DA GALERIA D</t>
  </si>
  <si>
    <t>06.012.0261-A</t>
  </si>
  <si>
    <t>06.012.0262-0</t>
  </si>
  <si>
    <t>CO E PROFUNDIDADE DE 1,40X1,40X5,70M,E DIAMETRO DA GALERIA D</t>
  </si>
  <si>
    <t>06.012.0262-A</t>
  </si>
  <si>
    <t>06.012.0263-0</t>
  </si>
  <si>
    <t>CO E PROFUNDIDADE DE 1,40X1,40X6,00M,E DIAMETRO DA GALERIA D</t>
  </si>
  <si>
    <t>06.012.0263-A</t>
  </si>
  <si>
    <t>06.012.0264-0</t>
  </si>
  <si>
    <t>CO E PROFUNDIDADE DE 1,50X1,50X1,80M,E DIAMETRO DA GALERIA D</t>
  </si>
  <si>
    <t>E 1,00M,TENDO O CONCRETO DAS PAREDES,FUNDO E TAMPA 400KG E O</t>
  </si>
  <si>
    <t>06.012.0264-A</t>
  </si>
  <si>
    <t>06.012.0265-0</t>
  </si>
  <si>
    <t>CO E PROFUNDIDADE DE 1,50X1,50X2,10M,E DIAMETRO DA GALERIA D</t>
  </si>
  <si>
    <t>06.012.0265-A</t>
  </si>
  <si>
    <t>06.012.0266-0</t>
  </si>
  <si>
    <t>CO E PROFUNDIDADE DE 1,50X1,50X2,40M,E DIAMETRO DA GALERIA D</t>
  </si>
  <si>
    <t>06.012.0266-A</t>
  </si>
  <si>
    <t>06.012.0267-0</t>
  </si>
  <si>
    <t>CO E PROFUNDIDADE DE 1,50X1,50X2,70M,E DIAMETRO DA GALERIA D</t>
  </si>
  <si>
    <t>06.012.0267-A</t>
  </si>
  <si>
    <t>06.012.0268-0</t>
  </si>
  <si>
    <t>CO E PROFUNDIDADE DE 1,50X1,50X3,00M,E DIAMETRO DA GALERIA D</t>
  </si>
  <si>
    <t>06.012.0268-A</t>
  </si>
  <si>
    <t>06.012.0269-0</t>
  </si>
  <si>
    <t>CO E PROFUNDIDADE DE 1,50X1,50X3,30M,E DIAMETRO DA GALERIA D</t>
  </si>
  <si>
    <t>06.012.0269-A</t>
  </si>
  <si>
    <t>06.012.0270-0</t>
  </si>
  <si>
    <t>CO E PROFUNDIDADE DE 1,50X1,50X3,60M,E DIAMETRO DA GALERIA D</t>
  </si>
  <si>
    <t>06.012.0270-A</t>
  </si>
  <si>
    <t>06.012.0271-0</t>
  </si>
  <si>
    <t>CO E PROFUNDIDADE DE 1,50X1,50X3,90M,E DIAMETRO DA GALERIA D</t>
  </si>
  <si>
    <t>06.012.0271-A</t>
  </si>
  <si>
    <t>06.012.0272-0</t>
  </si>
  <si>
    <t>CO E PROFUNDIDADE DE 1,50X1,50X4,20M,E DIAMETRO DA GALERIA D</t>
  </si>
  <si>
    <t>06.012.0272-A</t>
  </si>
  <si>
    <t>06.012.0273-0</t>
  </si>
  <si>
    <t>CO E PROFUNDIDADE DE 1,50X1,50X4,50M,E DIAMETRO DA GALERIA D</t>
  </si>
  <si>
    <t>06.012.0273-A</t>
  </si>
  <si>
    <t>06.012.0274-0</t>
  </si>
  <si>
    <t>CO E PROFUNDIDADE DE 1,50X1,50X4,80M,E DIAMETRO DA GALERIA D</t>
  </si>
  <si>
    <t>06.012.0274-A</t>
  </si>
  <si>
    <t>06.012.0275-0</t>
  </si>
  <si>
    <t>CO E PROFUNDIDADE DE 1,50X1,50X5,10M,E DIAMETRO DA GALERIA D</t>
  </si>
  <si>
    <t>06.012.0275-A</t>
  </si>
  <si>
    <t>06.012.0276-0</t>
  </si>
  <si>
    <t>CO E PROFUNDIDADE DE 1,50X1,50X5,40M,E DIAMETRO DA GALERIA D</t>
  </si>
  <si>
    <t>06.012.0276-A</t>
  </si>
  <si>
    <t>06.012.0277-0</t>
  </si>
  <si>
    <t>CO E PROFUNDIDADE DE 1,50X1,50X5,70M,E DIAMETRO DA GALERIA D</t>
  </si>
  <si>
    <t>06.012.0277-A</t>
  </si>
  <si>
    <t>06.012.0278-0</t>
  </si>
  <si>
    <t>CO E PROFUNDIDADE DE 1,50X1,50X6,00M,E DIAMETRO DA GALERIA D</t>
  </si>
  <si>
    <t>06.012.0278-A</t>
  </si>
  <si>
    <t>06.012.0310-0</t>
  </si>
  <si>
    <t>CO E PROFUNDIDADE DE 1,60X1,60X1,80M,E DIAMETRO DA GALERIA D</t>
  </si>
  <si>
    <t>E 1,10M,TENDO O CONCRETO DAS PAREDES,FUNDO E TAMPA 400KG E O</t>
  </si>
  <si>
    <t>06.012.0310-A</t>
  </si>
  <si>
    <t>06.012.0312-0</t>
  </si>
  <si>
    <t>CO E PROFUNDIDADE DE 1,60X1,60X2,10M,E DIAMETRO DA GALERIA D</t>
  </si>
  <si>
    <t>06.012.0312-A</t>
  </si>
  <si>
    <t>06.012.0315-0</t>
  </si>
  <si>
    <t>CO E PROFUNDIDADE DE 1,60X1,60X2,40M,E DIAMETRO DA GALERIA D</t>
  </si>
  <si>
    <t>06.012.0315-A</t>
  </si>
  <si>
    <t>06.012.0317-0</t>
  </si>
  <si>
    <t>CO E PROFUNDIDADE DE 1,60X1,60X2,70M,E DIAMETRO DA GALERIA D</t>
  </si>
  <si>
    <t>06.012.0317-A</t>
  </si>
  <si>
    <t>06.012.0319-0</t>
  </si>
  <si>
    <t>CO E PROFUNDIDADE DE 1,60X1,60X3,00M,E DIAMETRO DA GALERIA D</t>
  </si>
  <si>
    <t>06.012.0319-A</t>
  </si>
  <si>
    <t>06.012.0320-0</t>
  </si>
  <si>
    <t>CO E PROFUNDIDADE DE 1,60X1,60X3,30M,E DIAMETRO DA GALERIA D</t>
  </si>
  <si>
    <t>06.012.0320-A</t>
  </si>
  <si>
    <t>06.012.0322-0</t>
  </si>
  <si>
    <t>CO E PROFUNDIDADE DE 1,60X1,60X3,60M,E DIAMETRO DA GALERIA D</t>
  </si>
  <si>
    <t>06.012.0322-A</t>
  </si>
  <si>
    <t>06.012.0325-0</t>
  </si>
  <si>
    <t>CO E PROFUNDIDADE DE 1,60X1,60X3,90M,E DIAMETRO DA GALERIA D</t>
  </si>
  <si>
    <t>06.012.0325-A</t>
  </si>
  <si>
    <t>06.012.0327-0</t>
  </si>
  <si>
    <t>CO E PROFUNDIDADE DE 1,60X1,60X4,20M,E DIAMETRO DA GALERIA D</t>
  </si>
  <si>
    <t>06.012.0327-A</t>
  </si>
  <si>
    <t>06.012.0329-0</t>
  </si>
  <si>
    <t>CO E PROFUNDIDADE DE 1,60X1,60X4,50M,E DIAMETRO DA GALERIA D</t>
  </si>
  <si>
    <t>06.012.0329-A</t>
  </si>
  <si>
    <t>06.012.0331-0</t>
  </si>
  <si>
    <t>CO E PROFUNDIDADE DE 1,60X1,60X4,80M,E DIAMETRO DA GALERIA D</t>
  </si>
  <si>
    <t>06.012.0331-A</t>
  </si>
  <si>
    <t>06.012.0332-0</t>
  </si>
  <si>
    <t>CO E PROFUNDIDADE DE 1,60X1,60X5,10M,E DIAMETRO DA GALERIA D</t>
  </si>
  <si>
    <t>06.012.0332-A</t>
  </si>
  <si>
    <t>06.012.0335-0</t>
  </si>
  <si>
    <t>CO E PROFUNDIDADE DE 1,60X1,60X5,40M,E DIAMETRO DA GALERIA D</t>
  </si>
  <si>
    <t>06.012.0335-A</t>
  </si>
  <si>
    <t>06.012.0337-0</t>
  </si>
  <si>
    <t>CO E PROFUNDIDADE DE 1,60X1,60X5,70M,E DIAMETRO DA GALERIA D</t>
  </si>
  <si>
    <t>06.012.0337-A</t>
  </si>
  <si>
    <t>06.012.0340-0</t>
  </si>
  <si>
    <t>CO E PROFUNDIDADE DE 1,60X1,60X6,00M,E DIAMETRO DA GALERIA D</t>
  </si>
  <si>
    <t>06.012.0340-A</t>
  </si>
  <si>
    <t>06.012.0345-0</t>
  </si>
  <si>
    <t>CO E PROFUNDIDADE DE 1,70X1,70X1,80M,E DIAMETRO DA GALERIA D</t>
  </si>
  <si>
    <t>E 1,20M,TENDO O CONCRETO DAS PAREDES,FUNDO E TAMPA 400KG E O</t>
  </si>
  <si>
    <t>06.012.0345-A</t>
  </si>
  <si>
    <t>06.012.0347-0</t>
  </si>
  <si>
    <t>CO E PROFUNDIDADE DE 1,70X1,70X2,10M,E DIAMETRO DA GALERIA D</t>
  </si>
  <si>
    <t>06.012.0347-A</t>
  </si>
  <si>
    <t>06.012.0348-0</t>
  </si>
  <si>
    <t>CO E PROFUNDIDADE DE 1,70X1,70X2,40M,E DIAMETRO DA GALERIA D</t>
  </si>
  <si>
    <t>06.012.0348-A</t>
  </si>
  <si>
    <t>06.012.0349-0</t>
  </si>
  <si>
    <t>CO E PROFUNDIDADE DE 1,70X1,70X2,70M,E DIAMETRO DA GALERIA D</t>
  </si>
  <si>
    <t>06.012.0349-A</t>
  </si>
  <si>
    <t>06.012.0351-0</t>
  </si>
  <si>
    <t>CO E PROFUNDIDADE DE 1,70X1,70X3,00M,E DIAMETRO DA GALERIA D</t>
  </si>
  <si>
    <t>06.012.0351-A</t>
  </si>
  <si>
    <t>06.012.0352-0</t>
  </si>
  <si>
    <t>CO E PROFUNDIDADE DE 1,70X1,70X3,30M,E DIAMETRO DA GALERIA D</t>
  </si>
  <si>
    <t>06.012.0352-A</t>
  </si>
  <si>
    <t>06.012.0355-0</t>
  </si>
  <si>
    <t>CO E PROFUNDIDADE DE 1,70X1,70X3,60M,E DIAMETRO DA GALERIA D</t>
  </si>
  <si>
    <t>06.012.0355-A</t>
  </si>
  <si>
    <t>06.012.0357-0</t>
  </si>
  <si>
    <t>CO E PROFUNDIDADE DE 1,70X1,70X3,90M,E DIAMETRO DA GALERIA D</t>
  </si>
  <si>
    <t>06.012.0357-A</t>
  </si>
  <si>
    <t>06.012.0359-0</t>
  </si>
  <si>
    <t>CO E PROFUNDIDADE DE 1,70X1,70X4,20M,E DIAMETRO DA GALERIA D</t>
  </si>
  <si>
    <t>06.012.0359-A</t>
  </si>
  <si>
    <t>06.012.0362-0</t>
  </si>
  <si>
    <t>CO E PROFUNDIDADE DE 1,70X1,70X4,50M,E DIAMETRO DA GALERIA D</t>
  </si>
  <si>
    <t>06.012.0362-A</t>
  </si>
  <si>
    <t>06.012.0363-0</t>
  </si>
  <si>
    <t>CO E PROFUNDIDADE DE 1,70X1,70X4,80M,E DIAMETRO DA GALERIA D</t>
  </si>
  <si>
    <t>06.012.0363-A</t>
  </si>
  <si>
    <t>06.012.0364-0</t>
  </si>
  <si>
    <t>CO E PROFUNDIDADE DE 1,70X1,70X5,10M,E DIAMETRO DA GALERIA D</t>
  </si>
  <si>
    <t>06.012.0364-A</t>
  </si>
  <si>
    <t>06.012.0366-0</t>
  </si>
  <si>
    <t>CO E PROFUNDIDADE DE 1,70X1,70X5,40M,E DIAMETRO DA GALERIA D</t>
  </si>
  <si>
    <t>06.012.0366-A</t>
  </si>
  <si>
    <t>06.012.0368-0</t>
  </si>
  <si>
    <t>CO E PROFUNDIDADE DE 1,70X1,70X5,70M,E DIAMETRO DA GALERIA D</t>
  </si>
  <si>
    <t>06.012.0368-A</t>
  </si>
  <si>
    <t>06.012.0370-0</t>
  </si>
  <si>
    <t>CO E PROFUNDIDADE DE 1,70X1,70X6,00M,E DIAMETRO DA GALERIA D</t>
  </si>
  <si>
    <t>06.012.0370-A</t>
  </si>
  <si>
    <t>06.012.0372-0</t>
  </si>
  <si>
    <t>CO E PROFUNDIDADE DE 2,00X2,00X2,40M,E DIAMETRO DA GALERIA D</t>
  </si>
  <si>
    <t>E 1,50M,TENDO O CONCRETO DAS PAREDES,FUNDO E TAMPA 400KG E O</t>
  </si>
  <si>
    <t>06.012.0372-A</t>
  </si>
  <si>
    <t>06.012.0375-0</t>
  </si>
  <si>
    <t>CO E PROFUNDIDADE DE 2,00X2,00X2,70M,E DIAMETRO DA GALERIA D</t>
  </si>
  <si>
    <t>06.012.0375-A</t>
  </si>
  <si>
    <t>06.012.0377-0</t>
  </si>
  <si>
    <t>CO E PROFUNDIDADE DE 2,00X2,00X3,00M,E DIAMETRO DA GALERIA D</t>
  </si>
  <si>
    <t>06.012.0377-A</t>
  </si>
  <si>
    <t>06.012.0379-0</t>
  </si>
  <si>
    <t>CO E PROFUNDIDADE DE 2,00X2,00X3,30M,E DIAMETRO DA GALERIA D</t>
  </si>
  <si>
    <t>06.012.0379-A</t>
  </si>
  <si>
    <t>06.012.0381-0</t>
  </si>
  <si>
    <t>CO E PROFUNDIDADE DE 2,00X2,00X3,60M,E DIAMETRO DA GALERIA D</t>
  </si>
  <si>
    <t>06.012.0381-A</t>
  </si>
  <si>
    <t>06.012.0383-0</t>
  </si>
  <si>
    <t>CO E PROFUNDIDADE DE 2,00X2,00X3,90M,E DIAMETRO DA GALERIA D</t>
  </si>
  <si>
    <t>06.012.0383-A</t>
  </si>
  <si>
    <t>06.012.0385-0</t>
  </si>
  <si>
    <t>CO E PROFUNDIDADE DE 2,00X2,00X4,20M,E DIAMETRO DA GALERIA D</t>
  </si>
  <si>
    <t>06.012.0385-A</t>
  </si>
  <si>
    <t>06.012.0387-0</t>
  </si>
  <si>
    <t>CO E PROFUNDIDADE DE 2,00X2,00X4,50M,E DIAMETRO DA GALERIA D</t>
  </si>
  <si>
    <t>06.012.0387-A</t>
  </si>
  <si>
    <t>06.012.0389-0</t>
  </si>
  <si>
    <t>CO E PROFUNDIDADE DE 2,00X2,00X4,80M,E DIAMETRO DA GALERIA D</t>
  </si>
  <si>
    <t>06.012.0389-A</t>
  </si>
  <si>
    <t>06.012.0391-0</t>
  </si>
  <si>
    <t>CO E PROFUNDIDADE DE 2,00X2,00X5,10M,E DIAMETRO DA GALERIA D</t>
  </si>
  <si>
    <t>06.012.0391-A</t>
  </si>
  <si>
    <t>06.012.0393-0</t>
  </si>
  <si>
    <t>CO E PROFUNDIDADE DE 2,00X2,00X5,40M,E DIAMETRO DA GALERIA D</t>
  </si>
  <si>
    <t>06.012.0393-A</t>
  </si>
  <si>
    <t>06.012.0395-0</t>
  </si>
  <si>
    <t>CO E PROFUNDIDADE DE 2,00X2,00X5,70M,E DIAMETRO DA GALERIA D</t>
  </si>
  <si>
    <t>06.012.0395-A</t>
  </si>
  <si>
    <t>06.012.0400-0</t>
  </si>
  <si>
    <t>CO E PROFUNDIDADE DE 2,00X2,00X6,00M,E DIAMETRO DA GALERIA D</t>
  </si>
  <si>
    <t>06.012.0400-A</t>
  </si>
  <si>
    <t>06.014.0012-0</t>
  </si>
  <si>
    <t>POCO DE VISITA EM ALVENARIA DE TIJOLO MACICO(7X10X20CM),EM P</t>
  </si>
  <si>
    <t>AREDES DE UMA VEZ(0,20M),1,20X1,20X1,40M,SENDO AS PAREDES EX</t>
  </si>
  <si>
    <t>ECUTADAS E REVESTIDAS INTERNAMENTE C/ARGAMASSA CIM.E AREIA T</t>
  </si>
  <si>
    <t>RACO 1:4,C/BASE DE CONCRETO SIMPLES E TAMPA DE CONCRETO ARMA</t>
  </si>
  <si>
    <t>DO,SENDO O CONCRETO DOSADO P/UM FCK=10MPA,DEGRAUS DE FERRO F</t>
  </si>
  <si>
    <t>UNDIDO,P/COLETOR DE AGUAS PLUVIAIS DE 0,40 A 0,70M DE DIAM.</t>
  </si>
  <si>
    <t>06.014.0012-A</t>
  </si>
  <si>
    <t>06.014.0013-0</t>
  </si>
  <si>
    <t>AREDES DE UMA VEZ(0,20M),DE 1,30X1,30X1,40M,SENDO AS PAREDES</t>
  </si>
  <si>
    <t> REVESTIDAS INTERNAMENTE COM ARGAMASSA,COM BASE DE CONCRETO</t>
  </si>
  <si>
    <t>SIMPLES E TAMPA DE CONCRETO ARMADO,SENDO O CONCRETO DOSADO P</t>
  </si>
  <si>
    <t>ARA UM FCK=10MPA,DEGRAUS DE FERRO FUNDIDO,PARA COLETOR DE AG</t>
  </si>
  <si>
    <t>UAS PLUVIAIS DE 0,80M DE DIAMETRO</t>
  </si>
  <si>
    <t>06.014.0013-A</t>
  </si>
  <si>
    <t>06.014.0014-0</t>
  </si>
  <si>
    <t>AREDES DE UMA VEZ(0,20M),DE 1,40X1,40X1,50M,SENDO AS PAREDES</t>
  </si>
  <si>
    <t>UAS PLUVIAIS DE 0,90M DE DIAMETRO</t>
  </si>
  <si>
    <t>06.014.0014-A</t>
  </si>
  <si>
    <t>06.014.0015-0</t>
  </si>
  <si>
    <t>AREDES DE UMA VEZ(0,20M),DE 1,50X1,50X1,60M,SENDO AS PAREDES</t>
  </si>
  <si>
    <t>UAS PLUVIAIS DE 1,00M DE DIAMETRO</t>
  </si>
  <si>
    <t>06.014.0015-A</t>
  </si>
  <si>
    <t>06.014.0016-0</t>
  </si>
  <si>
    <t>AREDES DE UMA VEZ(0,20M),DE 1,60X1,60X1,70M,SENDO AS PAREDES</t>
  </si>
  <si>
    <t> REVESTIDAS INETERNAMENTE COM ARGAMASSA,COM BASE DE CONCRETO</t>
  </si>
  <si>
    <t> SIMPLES E TAMPA DE CONCRETO ARMADO,SENDO O CONCRETO DOSADO</t>
  </si>
  <si>
    <t>PARA UM FCK=10MPA,DEGRAUS DE FERRO FUNDIDO,PARA COLETOR DE A</t>
  </si>
  <si>
    <t>GUAS PLUVIAIS DE 1,10M DE DIAMETRO</t>
  </si>
  <si>
    <t>06.014.0016-A</t>
  </si>
  <si>
    <t>06.014.0049-0</t>
  </si>
  <si>
    <t>CAIXA DE PASSAGEM EM ALVENARIA DE TIJOLO MACICO(7X10X20CM),E</t>
  </si>
  <si>
    <t>M PAREDES DE UMA VEZ(0,20M),DE 0,40X0,40X0,60M,EXCLUSIVE TAM</t>
  </si>
  <si>
    <t>PA,UTILIZANDO ARGAMASSA DE CIMENTO E AREIA,NO TRACO 1:4 EM V</t>
  </si>
  <si>
    <t>OLUME,COM FUNDO EM CONCRETO SIMPLES PROVIDO DE CALHA INTERNA</t>
  </si>
  <si>
    <t>,SENDO AS PAREDES REVESTIDAS INTERNAMENTE COM A MESMA ARGAMA</t>
  </si>
  <si>
    <t>SSA</t>
  </si>
  <si>
    <t>06.014.0049-A</t>
  </si>
  <si>
    <t>06.014.0052-0</t>
  </si>
  <si>
    <t>M PAREDES DE UMA VEZ(0,20M),DE 0,40X0,60X0,60M,EXCLUSIVE TAM</t>
  </si>
  <si>
    <t>06.014.0052-A</t>
  </si>
  <si>
    <t>06.014.0054-0</t>
  </si>
  <si>
    <t>M PAREDES DE UMA VEZ(0,20M),DE 0,60X0,60X0,80M,EXCLUSIVE TAM</t>
  </si>
  <si>
    <t>,SENDO AS PAREDES REVESTIDAS INETERNAMENTE COM A MESMA ARGAM</t>
  </si>
  <si>
    <t>ASSA</t>
  </si>
  <si>
    <t>06.014.0054-A</t>
  </si>
  <si>
    <t>06.014.0057-0</t>
  </si>
  <si>
    <t>M PAREDES DE UMA VEZ(0,20M),DE 0,60X0,60X1,00M,EXCLUSIVE TAM</t>
  </si>
  <si>
    <t>06.014.0057-A</t>
  </si>
  <si>
    <t>06.014.0059-0</t>
  </si>
  <si>
    <t>M PAREDES DE UMA VEZ(0,20M),DE 1,00X1,00X1,00M,EXCLUSIVE TAM</t>
  </si>
  <si>
    <t>06.014.0059-A</t>
  </si>
  <si>
    <t>06.014.0060-0</t>
  </si>
  <si>
    <t>M PAREDES DE UMA VEZ (0,20M),DE 0,40X0,40X0,60M,UTILIZANDO A</t>
  </si>
  <si>
    <t>RGAMASSA DE CIMENTO E AREIA,NO TRACO 1:4 EM VOLUME,COM FUNDO</t>
  </si>
  <si>
    <t>EM CONCRETO SIMPLES PROVIDO DE CALHA INTERNA,SENDO AS PAREDE</t>
  </si>
  <si>
    <t>S REVESTIDAS INTERNAMENTE COM A MESMA ARGAMASSA,INCLUSIVE TA</t>
  </si>
  <si>
    <t>MPA DE CONCRETO ARMADO,15MPA,COM ESPESSURA DE 10CM</t>
  </si>
  <si>
    <t>06.014.0060-A</t>
  </si>
  <si>
    <t>06.014.0062-0</t>
  </si>
  <si>
    <t>M PAREDES DE UMA VEZ(0,20M),DE 0,40X0,60X0,60M,UTILIZANDO AR</t>
  </si>
  <si>
    <t>GAMASSA DE CIMENTO E AREIA,NO TRACO 1:4 EM VOLUME,COM FUNDO</t>
  </si>
  <si>
    <t>06.014.0062-A</t>
  </si>
  <si>
    <t>06.014.0064-0</t>
  </si>
  <si>
    <t>M PAREDES DE UMA VEZ(0,20M),DE 0,60X0,60X0,80M,UTILIZANDO AR</t>
  </si>
  <si>
    <t>06.014.0064-A</t>
  </si>
  <si>
    <t>06.014.0066-0</t>
  </si>
  <si>
    <t>M PAREDES DE UMA VEZ(0,20M),DE 0,60X0,60X1,00M,UTILIZANDO AR</t>
  </si>
  <si>
    <t>06.014.0066-A</t>
  </si>
  <si>
    <t>06.014.0068-0</t>
  </si>
  <si>
    <t>M PAREDES DE UMA VEZ(0,20M),DE 1,00X1,00X1,00M,UTILIZANDO AR</t>
  </si>
  <si>
    <t>06.014.0068-A</t>
  </si>
  <si>
    <t>06.014.0100-1</t>
  </si>
  <si>
    <t>CAIXA DE RALO EM ALVENARIA DE TIJOLO MACICO(7X10X20CM),EM PA</t>
  </si>
  <si>
    <t>REDES DE UMA VEZ(0,20M),DE 0,90X1,20X1,50M(MEDIDAS EXTERNAS)</t>
  </si>
  <si>
    <t>,UTILIZANDO ARGAMASSA DE CIMENTO E AREIA,NO TRACO 1:4 EM VOL</t>
  </si>
  <si>
    <t>UME,SENDO AS PAREDES REVESTIDAS INTERNAMENTE COM A MESMA ARG</t>
  </si>
  <si>
    <t>AMASSA,COM BASE DE CONCRETO SIMPLES FCK=10MPA E GRELHA DE FE</t>
  </si>
  <si>
    <t>RRO FUNDIDO DE 135KG</t>
  </si>
  <si>
    <t>06.014.0100-B</t>
  </si>
  <si>
    <t>06.014.0101-0</t>
  </si>
  <si>
    <t>REDES DE UMA VEZ(0,20M),DE 0,30X0,90X0,90M,PARA AGUAS PLUVIA</t>
  </si>
  <si>
    <t>S,UTILIZANDO ARGAMASSA DE CIMENTO E AREIA,NO TRACO 1:4 EM VO</t>
  </si>
  <si>
    <t>LUME,SENDO AS PAREDES REVESTIDAS INTERNAMENTE COM A MESMA AR</t>
  </si>
  <si>
    <t>GAMASSA,COM BASE DE CONCRETO SIMPLES FCK=10MPA E GRELHA DE F</t>
  </si>
  <si>
    <t>ERRO FUNDIDO DE 135KG</t>
  </si>
  <si>
    <t>06.014.0101-A</t>
  </si>
  <si>
    <t>06.014.0102-0</t>
  </si>
  <si>
    <t>GAMASSA,C/BASE DE CONCRETO SIMPLES FCK=10MPA E GRELHA DE FER</t>
  </si>
  <si>
    <t>RO FUNDIDO DE 135KG E BOCA DE LOBO DE FERRO FUNDIDO DE 80KG</t>
  </si>
  <si>
    <t>06.014.0102-A</t>
  </si>
  <si>
    <t>06.014.0105-0</t>
  </si>
  <si>
    <t>REDES DE 1 VEZ(0,20M),DE 0,30X0,90X0,90M,P/AGUAS PLUVIAIS,UT</t>
  </si>
  <si>
    <t>ILIZANDO ARGAMASSA DE CIMENTO E AREIA,TRACO 1:4,SENDO AS PAR</t>
  </si>
  <si>
    <t>EDES REVESTIDAS INTERNAMENTE C/A MESMA ARGAMASSA,C/BASE DE C</t>
  </si>
  <si>
    <t>ONCRETO SIMPLES FCK=10MPA E GRELHA DE FERRO FUNDIDO 135KG,IN</t>
  </si>
  <si>
    <t>CL.ESCAVACAO,REATERRO E REMOCAO DO MAT.EXCEDENTE ATE 20,00M</t>
  </si>
  <si>
    <t>06.014.0105-A</t>
  </si>
  <si>
    <t>06.014.0110-0</t>
  </si>
  <si>
    <t>CAIXA PARA REGISTRO PADRAO CEDAE,DE ALVENARIA DE TIJOLO MACI</t>
  </si>
  <si>
    <t>CO(7X10X20CM),EM PAREDES DE 1 VEZ(0,20M),DIMENSOES INTERNAS</t>
  </si>
  <si>
    <t>DE 0,60X0,60X0,25M,COM TAMPA DE CONCRETO COM 10CM DE ESPESSU</t>
  </si>
  <si>
    <t>RA MINIMA,UTILIZANDO ARGAMASSA DE CIMENTO E AREIA,TRACO 1:4,</t>
  </si>
  <si>
    <t>SENDO AS PAREDES REVESTIDAS INTERNAMENTE C/A MESMA ARGAMASSA</t>
  </si>
  <si>
    <t>,EXCL.CAIXA QUADRADA DE FERRO FUNDIDO,P/REGISTROS ATE 200MM</t>
  </si>
  <si>
    <t>06.014.0110-A</t>
  </si>
  <si>
    <t>06.014.0112-0</t>
  </si>
  <si>
    <t>CAIXA PARA REGISTROS PADRAO CEDAE,DE ALVENARIA DE TIJOLO MAC</t>
  </si>
  <si>
    <t>ICO(7X10X20CM),EM PAREDES DE 1 VEZ(0,20M),DIMENSOES INTERNAS</t>
  </si>
  <si>
    <t> DE 0,60X0,60X0,40M,COM TAMPA DE CONCRETO COM 10CM DE ESPESS</t>
  </si>
  <si>
    <t>URA MINIMA,UTILIZANDO ARGAMASSA DE CIMENTO E AREIA,TRACO 1:4</t>
  </si>
  <si>
    <t>,SENDO AS PAREDES REVESTIDAS INTERNAMENTE C/A MESMA ARGAMASS</t>
  </si>
  <si>
    <t>A,EXCL.CAIXA QUADRADA DE FERRO FUNDIDO,P/REGISTROS ATE 200MM</t>
  </si>
  <si>
    <t>06.014.0112-A</t>
  </si>
  <si>
    <t>06.014.0114-0</t>
  </si>
  <si>
    <t> DE 0,60X0,60X0,55M,COM TAMPA DE CONCRETO COM 10CM DE ESPESS</t>
  </si>
  <si>
    <t>06.014.0114-A</t>
  </si>
  <si>
    <t>06.014.0116-0</t>
  </si>
  <si>
    <t> DE 0,60X0,60X0,40M,UTILIZANDO ARGAMASSA DE CIMENTO E AREIA,</t>
  </si>
  <si>
    <t>NO TRACO 1:4 EM VOLUME,SENDO AS PAREDES REVESTIDAS INTERNAME</t>
  </si>
  <si>
    <t>NTE COM A MESMA ARGAMASSA,EXCLUSIVE TAMPA CIRCULAR DE FERRO</t>
  </si>
  <si>
    <t>FUNDIDO PARA REGISTROS ACIMA DE 200MM ATE 600MM</t>
  </si>
  <si>
    <t>06.014.0116-A</t>
  </si>
  <si>
    <t>06.014.0118-0</t>
  </si>
  <si>
    <t> DE 0,60X0,60X0,55M,UTILIZANDO ARGAMASSA DE CIMENTO E AREIA</t>
  </si>
  <si>
    <t>FUNDIDO,PARA REGISTROS ACIMA DE 200MM ATE 600MM</t>
  </si>
  <si>
    <t>06.014.0118-A</t>
  </si>
  <si>
    <t>06.014.0120-0</t>
  </si>
  <si>
    <t> DE 0,60X0,60X0,70M,UTILIZANDO ARGAMASSA DE CIMENTO E AREIA,</t>
  </si>
  <si>
    <t>06.014.0120-A</t>
  </si>
  <si>
    <t>06.014.0122-0</t>
  </si>
  <si>
    <t>CAIXA PARA REGISTROS PADRAO CEDAE,DE ALVENARIA DE BLOCOS DE</t>
  </si>
  <si>
    <t>CONCRETO(20X20X40CM) PREENCHIDOS COM CONCRETO DE 20MPA,EM PA</t>
  </si>
  <si>
    <t>REDES DE 1 VEZ(0,20M),DIMENSOES INTERNAS DE 0,60X0,60X0,20M,</t>
  </si>
  <si>
    <t>COM TAMPA DE CONCRETO COM 10CM DE ESPESSURA MINIMA,SENDO AS</t>
  </si>
  <si>
    <t>PAREDES REVESTIDAS INTERNAMENTE COM ARGAMASSA,EXCLUSIVE CAIX</t>
  </si>
  <si>
    <t>A QUADRADA DE FERRO FUNDIDO,PARA REGISTROS ATE 200MM</t>
  </si>
  <si>
    <t>06.014.0122-A</t>
  </si>
  <si>
    <t>06.014.0124-0</t>
  </si>
  <si>
    <t>REDES DE 1 VEZ(0,20M),DIMENSOES INTERNAS DE 0,60X0,60X0,40M,</t>
  </si>
  <si>
    <t>PAREDES INTERNAMENTE REVESTIDAS COM ARGAMASSA,EXCLUSIVE CAIX</t>
  </si>
  <si>
    <t>06.014.0124-A</t>
  </si>
  <si>
    <t>06.014.0126-0</t>
  </si>
  <si>
    <t>REDES DE 1 VEZ(0,20M),DIMENSOES INTERNAS DE 0,60X0,60X0,60M,</t>
  </si>
  <si>
    <t>06.014.0126-A</t>
  </si>
  <si>
    <t>06.014.0128-0</t>
  </si>
  <si>
    <t>SENDO AS PAREDES REVESTIDAS INTERNAMENTE COM ARGAMASSA,EXCLU</t>
  </si>
  <si>
    <t>SIVE TAMPA CIRCULAR DE FERRO FUNDIDO,PARA REGISTROS ACIMA DE</t>
  </si>
  <si>
    <t> 200MM ATE 600MM</t>
  </si>
  <si>
    <t>06.014.0128-A</t>
  </si>
  <si>
    <t>06.014.0130-0</t>
  </si>
  <si>
    <t>06.014.0130-A</t>
  </si>
  <si>
    <t>06.014.0132-0</t>
  </si>
  <si>
    <t>REDES DE 1 VEZ(0,20M),DIMENSOES INTERNAS DE 0,60X0,60X0,80M,</t>
  </si>
  <si>
    <t>UTILIZANDO ARGAMASSA CIMENTO E AREIA,TRACO 1:4,SENDO AS PARE</t>
  </si>
  <si>
    <t>DES REVESTIDAS INTERNAMENTE C/ARGAMASSA,EXCLUSIVE TAMPA CIRC</t>
  </si>
  <si>
    <t>ULAR DE FERRO FUNDIDO,P/REGISTROS ACIMA DE 200MM ATE 600MM</t>
  </si>
  <si>
    <t>06.014.0132-A</t>
  </si>
  <si>
    <t>06.015.0010-0</t>
  </si>
  <si>
    <t>POCO DE VISITA EM ALVENARIA DE BLOCOS DE CONCRETO(20X20X40CM</t>
  </si>
  <si>
    <t>),PAREDES 0,20M DE ESP.C/1,20X1,20X1,40M,P/COLETOR AGUAS PLU</t>
  </si>
  <si>
    <t>VIAIS 0,40 A 0,70M DE DIAM.UTILIZANDO ARG.CIM.AREIA,TRACO 1:</t>
  </si>
  <si>
    <t>4,SENDO PAREDES CHAPISCADAS E REVESTIDAS INTERNAMENTE C/ARG.</t>
  </si>
  <si>
    <t>,ENCHIMENTO BLOCOS E BASE EM CONCRETO SIMPLES,TAMPA DE CONCR</t>
  </si>
  <si>
    <t>.ARMADO,DEGRAUS FERRO FUNDIDO,INCL.FORN.TODOS OS MATERIAIS</t>
  </si>
  <si>
    <t>06.015.0010-A</t>
  </si>
  <si>
    <t>06.015.0011-0</t>
  </si>
  <si>
    <t>),EM PAREDES DE 0,20M DE ESP.C/1,30X1,30X1,40M,P/COLETOR DE</t>
  </si>
  <si>
    <t>AGUAS PLUVIAIS DE 0,80M DE DIAM.UTILIZ.ARG.CIM.AREIA,TRACO 1</t>
  </si>
  <si>
    <t>:4,SENDO AS PAREDES REVESTIDAS INTERNAMENTE C/ARG.ENCHIMENTO</t>
  </si>
  <si>
    <t> DOS BLOCOS E BASE EM CONCRETO SIMPLES,TAMPA DE CONCRETO ARM</t>
  </si>
  <si>
    <t>ADO,DEGRAU DE FERRO FUNDIDO,INCL.FORN.DE TODOS OS MATERIAIS</t>
  </si>
  <si>
    <t>06.015.0011-A</t>
  </si>
  <si>
    <t>06.015.0012-0</t>
  </si>
  <si>
    <t>),PAREDES DE 0,20M DE ESP.C/1,40X1,40X1,50M,P/COLETOR AGUAS</t>
  </si>
  <si>
    <t>PLUVIAIS DE 0,90M DE DIAM.UTILIZ.ARG.CIM.AREIA,TRACO 1:4,SEN</t>
  </si>
  <si>
    <t>DO PAREDES CHAPISCADAS E REVESTIDAS INTERNAMENTE C/ARG.ENCHI</t>
  </si>
  <si>
    <t>MENTO DOS BLOCOS E BASE EM CONCRETO SIMPLES,TAMPA CONCRETO A</t>
  </si>
  <si>
    <t>RMADO,DEGRAU FERRO FUNDIDO,INCL.FORN.DE TODOS OS MATERIAIS</t>
  </si>
  <si>
    <t>06.015.0012-A</t>
  </si>
  <si>
    <t>06.015.0013-0</t>
  </si>
  <si>
    <t>),EM PAREDES DE 0,20M DE ESP.C/1,50X1,50X1,60M,P/COLETOR DE</t>
  </si>
  <si>
    <t>AGUAS PLUVIAIS DE 1,00M DE DIAM.SENDO AS PAREDES CHAPISCADAS</t>
  </si>
  <si>
    <t> E REVESTIDAS INTERNAMENTE C/ARGAMASSA,ENCHIMENTO DOS BLOCOS</t>
  </si>
  <si>
    <t> E BASE EM CONCRETO SIMPLES,TAMPA DE CONCRETO ARMADO,DEGRAUS</t>
  </si>
  <si>
    <t> DE FERRO FUNDIDO,INCL.FORNECIMENTO DE TODOS OS MATERIAIS</t>
  </si>
  <si>
    <t>06.015.0013-A</t>
  </si>
  <si>
    <t>06.015.0014-0</t>
  </si>
  <si>
    <t>),EM PAREDES DE 0,20M DE ESP.C/1,60X1,60X1,70M,P/COLETOR DE</t>
  </si>
  <si>
    <t>AGUAS PLUVIAIS DE 1,10M DE DIAM.SENDO AS PAREDES CHAPISCADAS</t>
  </si>
  <si>
    <t>06.015.0014-A</t>
  </si>
  <si>
    <t>06.015.0015-0</t>
  </si>
  <si>
    <t>),EM PAREDES DE 0,20M DE ESP.C/1,70X1,70X1,80M,P/COLETOR DE</t>
  </si>
  <si>
    <t>AGUAS PLUVIAIS DE 1,20M DE DIAM.SENDO AS PAREDES CHAPISCADAS</t>
  </si>
  <si>
    <t>06.015.0015-A</t>
  </si>
  <si>
    <t>06.015.0016-0</t>
  </si>
  <si>
    <t>),EM PAREDES DE 0,20M DE ESP.C/2,00X2,00X2,10M,P/COLETOR DE</t>
  </si>
  <si>
    <t>AGUAS PLUVIAIS DE 1,50M DE DIAM.SENDO AS PAREDES CHAPISCADAS</t>
  </si>
  <si>
    <t>06.015.0016-A</t>
  </si>
  <si>
    <t>06.015.0030-0</t>
  </si>
  <si>
    <t>CAIXA DE RALO EM ALVENARIA DE BLOCOS DE CONCRETO(20X20X40CM)</t>
  </si>
  <si>
    <t>,EM PAREDES DE 0,20M DE ESPESSURA,DE 0,30X0,90X0,90M,PARA AG</t>
  </si>
  <si>
    <t>UAS PLUVIAIS,SENDO AS PAREDES CHAPISCADAS E REVESTIDAS INTER</t>
  </si>
  <si>
    <t>NAMENTE COM ARGAMASSA,ENCHIMENTO DOS BLOCOS E BASE EM CONCRE</t>
  </si>
  <si>
    <t>TO SIMPLES FCK=10MPA E GRELHA DE FERRO FUNDIDO DE 135KG,INCL</t>
  </si>
  <si>
    <t>USIVE FORNECIMENTO DE TODOS OS MATERIAIS</t>
  </si>
  <si>
    <t>06.015.0030-A</t>
  </si>
  <si>
    <t>06.015.0031-0</t>
  </si>
  <si>
    <t>,EM PAREDES DE 0,20M DE ESPESSURA,0,90X1,20X1,50M,P/AGUAS PL</t>
  </si>
  <si>
    <t>UVIAIS,SENDO PAREDES CHAPISCADAS E REVESTIDAS INTERNAMENTE C</t>
  </si>
  <si>
    <t>/ARGAMASSA,ENCHIMENTO DOS BLOCOS E BASE EM CONCRETO SIMPLES</t>
  </si>
  <si>
    <t>FCK=10MPA,C/4 GRELHAS DE FERRO FUNDIDO DE 85KG APOIADAS SOBR</t>
  </si>
  <si>
    <t>E ESTRUTURA DE CONCR.ARMADO,INCL.FORN.DE TODOS OS MATERIAIS</t>
  </si>
  <si>
    <t>06.015.0031-A</t>
  </si>
  <si>
    <t>06.015.0060-0</t>
  </si>
  <si>
    <t>GRELHA E CAIXILHO DE CONCRETO ARMADO,SENDO AS DIMENSOES EXTE</t>
  </si>
  <si>
    <t>RNAS DE 0,40X0,90M (GRELHA) E 1,10X0,54M (CAIXILHO).FORNECIM</t>
  </si>
  <si>
    <t>ENTO E COLOCACAO</t>
  </si>
  <si>
    <t>06.015.0060-A</t>
  </si>
  <si>
    <t>06.015.0061-0</t>
  </si>
  <si>
    <t>GRELHA CAIXILHO DE CONCRETO ARMADO,SENDO AS DIMENSOES EXTERN</t>
  </si>
  <si>
    <t>AS DE 0,40X0,90M (GRELHA) E 1,10X0,54M (CAIXILHO).EXCLUSIVE</t>
  </si>
  <si>
    <t>FORMAS.FORNECIMENTO E COLOCACAO</t>
  </si>
  <si>
    <t>06.015.0061-A</t>
  </si>
  <si>
    <t>06.015.0070-0</t>
  </si>
  <si>
    <t>RNAS DE 0,30X0,90M(GRELHA) E 1,00X0,40M(CAIXILHO),PARA CAIXA</t>
  </si>
  <si>
    <t> DE RALO,UTILIZANDO ARGAMASSA DE CIMENTO E AREIA,NO TRACO 1:</t>
  </si>
  <si>
    <t>4.FORNECIMENTO E COLOCACAO</t>
  </si>
  <si>
    <t>06.015.0070-A</t>
  </si>
  <si>
    <t>06.016.0001-0</t>
  </si>
  <si>
    <t>TAMPAO COMPLETO DE FºFº,DE 0,60M DE DIAMETRO,COM 175 A 180KG</t>
  </si>
  <si>
    <t>,PARA CAIXA DE AREIA OU POCO DE VISITA,ARTICULADO,PADRAO PRE</t>
  </si>
  <si>
    <t>FEITURA,CLASSE 300,CARGA MINIMA PARA TESTE 30T,RESISTENCIA M</t>
  </si>
  <si>
    <t>AXIMA DE ROMPIMENTO 37,5T E FLECHA RESIDUAL MAXIMA 17MM,ASSE</t>
  </si>
  <si>
    <t>NTADO COM ARGAMASSA DE CIMENTO E AREIA,NO TRACO 1:4 EM VOLUM</t>
  </si>
  <si>
    <t>E.FORNECIMENTO E ASSENTAMENTO</t>
  </si>
  <si>
    <t>06.016.0001-A</t>
  </si>
  <si>
    <t>06.016.0002-0</t>
  </si>
  <si>
    <t>TAMPAO COMPLETO DE FºFº,COM 120 A 125KG,PARA POCO DE VISITA</t>
  </si>
  <si>
    <t>OU CAIXA DE AREIA,PADRAO CEDAE(C-3),CARGA MINIMA PARA TESTE</t>
  </si>
  <si>
    <t>25T,RESISTENCIA MAXIMA DE ROMPIMENTO 31,25T E FLECHA RESIDUA</t>
  </si>
  <si>
    <t>L MAXIMA DE 17MM,ASSENTADO COM ARGAMASSA DE CIMENTO E AREIA,</t>
  </si>
  <si>
    <t>NO TRACO 1:4 EM VOLUME.FORNECIMENTO E ASSENTAMENTO</t>
  </si>
  <si>
    <t>06.016.0002-A</t>
  </si>
  <si>
    <t>06.016.0003-0</t>
  </si>
  <si>
    <t>TAMPAO COMPLETO DE FºFº,COM 250KG,PARA POCO DE VISITA OU CAI</t>
  </si>
  <si>
    <t>XA DE AREIA,PADRAO CEDAE TIPO K-240,CLASSE 300,ASSENTADO COM</t>
  </si>
  <si>
    <t> ARGAMASSA DE CIMENTO E AREIA,NO TRACO 1:4 EM VOLUME.FORNECI</t>
  </si>
  <si>
    <t>MENTO E ASSENTAMENTO</t>
  </si>
  <si>
    <t>06.016.0003-A</t>
  </si>
  <si>
    <t>06.016.0004-0</t>
  </si>
  <si>
    <t>TAMPAO COMPLETO DE FºFº,DE 0,40 A 0,60M DE DIAMETRO,COM 120</t>
  </si>
  <si>
    <t>A 125KG,PADRAO CEDAE,PARA CAIXA DE REGISTRO,CARGA MINIMA PAR</t>
  </si>
  <si>
    <t>A TESTE 25T,RESISTENCIA MAXIMA DE ROMPIMENTO 31,25T E FLECHA</t>
  </si>
  <si>
    <t> RESIDUAL MAXIMA DE 17MM,ASSENTADO COM ARGAMASSA DE CIMENTO</t>
  </si>
  <si>
    <t>E AREIA,NO TRACO 1:4 EM VOLUME.FORNECIMENTO E ASSENTAMENTO</t>
  </si>
  <si>
    <t>06.016.0004-A</t>
  </si>
  <si>
    <t>06.016.0006-0</t>
  </si>
  <si>
    <t>TAMPAO COMPLETO DE FERRO FUNDIDO DUCTIL(MODULAR),CIRCULAR,PA</t>
  </si>
  <si>
    <t>RA CAIXA DE REGISTRO NO PASSEIO,ABERTURA DO TELAR DE 600MM,C</t>
  </si>
  <si>
    <t>OM TAMPA PARA ACESSO DE MANUTENCAO E SOBRETAMPA PARA MANOBRA</t>
  </si>
  <si>
    <t>,CLASSE B125 DA NBR 10160,CARGA DE CONTROLE DE 125KN,ASSENTA</t>
  </si>
  <si>
    <t>DO COM ARGAMASSA DE CIMENTO E AREIA,NO TRACO 1:4 EM VOLUME.</t>
  </si>
  <si>
    <t>FORNECIMENTO E ASSENTAMENTO</t>
  </si>
  <si>
    <t>06.016.0006-A</t>
  </si>
  <si>
    <t>06.016.0007-0</t>
  </si>
  <si>
    <t>TAMPAO COMPLETO DE FERRO FUNDIDO,CIRCULAR,PARA CAIXA DE REGI</t>
  </si>
  <si>
    <t>STRO NA RUA,ABERTURA DO TELAR DE 600MM,COM TAMPA PARA ACESSO</t>
  </si>
  <si>
    <t> DE MANUTENCAO E SOBRETAMPA PARA MANOBRA,CLASSE D400 DA NBR</t>
  </si>
  <si>
    <t>10160,CARGA DE CONTROLE DE 400KN,ASSENTADO COM ARGAMASSA DE</t>
  </si>
  <si>
    <t>CIMENTO E AREIA,NO TRACO 1:4 EM VOLUME.FORNECIMENTO E ASSENT</t>
  </si>
  <si>
    <t>06.016.0007-A</t>
  </si>
  <si>
    <t>06.016.0008-0</t>
  </si>
  <si>
    <t>TAMPAO COMPLETO DE FERRO FUNDIDO,TIPO QUADRADO(22X22CM),COM</t>
  </si>
  <si>
    <t>34KG,ARTICULADO,CARGA MINIMA PARA TESTE 6T,RESISTENCIA MAXIM</t>
  </si>
  <si>
    <t>A DE ROMPIMENTO 7,5T E FLECHA RESIDUAL MAXIMA DE 12MM,ASSENT</t>
  </si>
  <si>
    <t>ADO COM ARGAMASSA DE CIMENTO E AREIA,NO TRACO 1:4 EM VOLUME.</t>
  </si>
  <si>
    <t>06.016.0008-A</t>
  </si>
  <si>
    <t>06.016.0009-0</t>
  </si>
  <si>
    <t>TAMPAO COMPLETO DE FºFº,PARA CAIXA DE INSPECAO OU SEMELHANTE</t>
  </si>
  <si>
    <t>,COM 25KG(T-33),CARGA MINIMA PARA TESTE 800KG,RESISTENCIA MA</t>
  </si>
  <si>
    <t>XIMA DE ROMPIMENTO 1000KG E FLECHA RESIDUAL MAXIMA DE 16MM,A</t>
  </si>
  <si>
    <t>SSENTADO COM ARGAMASSA DE CIMENTO E AREIA,NO TRACO 1:4 EM VO</t>
  </si>
  <si>
    <t>LUME.FORNECIMENTO E ASSENTAMENTO</t>
  </si>
  <si>
    <t>06.016.0009-A</t>
  </si>
  <si>
    <t>06.016.0010-0</t>
  </si>
  <si>
    <t>GRELHA(RALO PARA SARJETA) COMPLETA DE FºFº,DE 30X90CM,GR-95,</t>
  </si>
  <si>
    <t>CARGA MINIMA PARA TESTE 25T,RESISTENCIA MAXIMA DE ROMPIMENTO</t>
  </si>
  <si>
    <t> 27,5T E FLECHA RESIDUAL MAXIMA 17MM,ASSENTADA COM ARGAMASSA</t>
  </si>
  <si>
    <t> DE CIMENTO E AREIA,NO TRACO 1:4 EM VOLUME.FORNECIMENTO E AS</t>
  </si>
  <si>
    <t>06.016.0010-A</t>
  </si>
  <si>
    <t>06.016.0011-0</t>
  </si>
  <si>
    <t>GRELHA(RALO PARA SARJETA) COMPLETA DE FºFº,DE 30X90CM,COM PE</t>
  </si>
  <si>
    <t>SO TOTAL DE 74KG(T-95),CARGA MINIMA PARA TESTE 26T,RESISTENC</t>
  </si>
  <si>
    <t>IA MAXIMA DE ROMPIMENTO 32,5T E FLECHA RESIDUAL MAXIMA 17MM,</t>
  </si>
  <si>
    <t>ASSENTADA COM ARGAMASSA DE CIMENTO E AREIA,NO TRACO 1:4 EM V</t>
  </si>
  <si>
    <t>OLUME.FORNECIMENTO E ASSENTAMENTO</t>
  </si>
  <si>
    <t>06.016.0011-A</t>
  </si>
  <si>
    <t>06.016.0012-0</t>
  </si>
  <si>
    <t> DE CIMENTO E AREIA,NO TRACO 1:4 EM VOLUME,SENDO ARTICULADA,</t>
  </si>
  <si>
    <t>PADRAO PREFEITURA RJ.FORNECIMENTO E ASSENTAMENTO</t>
  </si>
  <si>
    <t>06.016.0012-A</t>
  </si>
  <si>
    <t>06.016.0015-0</t>
  </si>
  <si>
    <t>TAMPAO ARTICULADO COMPLETO DE FºFº,TIPO AVENIDA,PARA TRAFEGO</t>
  </si>
  <si>
    <t> PESADO(TF-90),DE 0,60M DE DIAMETRO,CARGA MINIMA PARA TESTE</t>
  </si>
  <si>
    <t>30T,RESISTENCIA MAXIMA DE ROMPIMENTO 37,5T E FLECHA RESIDUAL</t>
  </si>
  <si>
    <t> MAXIMA DE 17MM,ASSENTADO COM ARGAMASSA DE CIMENTO E AREIA,N</t>
  </si>
  <si>
    <t>O TRACO 1:4 EM VOLUME.FORNECIMENTO E ASSENTAMENTO</t>
  </si>
  <si>
    <t>06.016.0015-A</t>
  </si>
  <si>
    <t>06.016.0016-0</t>
  </si>
  <si>
    <t>TAMPAO DE FºFº RETANGULAR,PARA CAIXAS E POCOS DE VISITA ESPE</t>
  </si>
  <si>
    <t>CIAIS,TIPO TS(TRES SECOES),ABERTURA TOTAL DE APROXIMADAMENTE</t>
  </si>
  <si>
    <t> 900X1500MM,PESO TOTAL DE 690KG,CARGA MINIMA PARA TESTE 30T,</t>
  </si>
  <si>
    <t>RESISTENCIA MAXIMA DE ROMPIMENTO 35T E FLECHA RESIDUAL MAXIM</t>
  </si>
  <si>
    <t>A DE 15MM,ASSENTADO COM ARGAMASSA DE CIMENTO E AREIA,NO TRAC</t>
  </si>
  <si>
    <t>O 1:4 EM VOLUME.FORNECIMENTO E ASSENTAMENTO</t>
  </si>
  <si>
    <t>06.016.0016-A</t>
  </si>
  <si>
    <t>06.016.0030-0</t>
  </si>
  <si>
    <t>TAMPAO COMPLETO DE FºFº,PARA CAIXA R1,PADRAO TELEBRAS,CARGA</t>
  </si>
  <si>
    <t>MINIMA PARA TESTE 6T,RESISTENCIA MAXIMA DE ROMPIMENTO 7,5T E</t>
  </si>
  <si>
    <t> FLECHA RESIDUAL MAXIMA DE 17MM,ASSENTADO COM ARGAMASSA DE C</t>
  </si>
  <si>
    <t>IMENTO E AREIA,NO TRACO DE 1:4 EM VOLUME.FORNECIMENTO E ASSE</t>
  </si>
  <si>
    <t>NTAMENTO</t>
  </si>
  <si>
    <t>06.016.0030-A</t>
  </si>
  <si>
    <t>06.016.0031-0</t>
  </si>
  <si>
    <t>TAMPAO COMPLETO DE FºFº,PARA CAIXA R2,PADRAO TELEBRAS,CARGA</t>
  </si>
  <si>
    <t>MINIMA PARA TESTE 8T,RESISTENCIA MAXIMA DE ROMPIMENTO 10T E</t>
  </si>
  <si>
    <t>FLECHA RESIDUAL MAXIMA DE 17MM,ASSENTADO COM ARGAMASSA DE CI</t>
  </si>
  <si>
    <t>MENTO E AREIA,NO TRACO 1:4 EM VOLUME.FORNECIMENTO E ASSENTAM</t>
  </si>
  <si>
    <t>06.016.0031-A</t>
  </si>
  <si>
    <t>06.016.0032-0</t>
  </si>
  <si>
    <t>TAMPAO COMPLETO DE FºFº,PARA CAIXA R3,PADRAO TELEBRAS,CARGA</t>
  </si>
  <si>
    <t>MINIMA PARA TESTE 12T,RESISTENCIA MAXIMA DE ROMPIMENTO 15T E</t>
  </si>
  <si>
    <t> FLECHA RESIDUAL MAXIMA DE 18MM,ASSENTADO COM ARGAMASSA DE C</t>
  </si>
  <si>
    <t>IMENTO E AREIA,NO TRACO 1:4 EM VOLUME.FORNECIMENTO E ASSENTA</t>
  </si>
  <si>
    <t>06.016.0032-A</t>
  </si>
  <si>
    <t>06.016.0040-0</t>
  </si>
  <si>
    <t>TAMPAO COMPLETO DE FºFº,ARTICULADO,DE 0,60M DE DIAMETRO,PADR</t>
  </si>
  <si>
    <t>AO PMRJ(RIOLUZ),TIPO LEVE,CARGA MINIMA PARA TESTE 6T,RESISTE</t>
  </si>
  <si>
    <t>NCIA MAXIMA DE ROMPIMENTO 7,5T E FLECHA RESIDUAL MAXIMA DE 1</t>
  </si>
  <si>
    <t>7MM,ASSENTADO COM ARGAMASSA DE CIMENTO E AREIA,NO TRACO 1:4</t>
  </si>
  <si>
    <t>EM VOLUME.FORNECIMENTO E ASSENTAMENTO</t>
  </si>
  <si>
    <t>06.016.0040-A</t>
  </si>
  <si>
    <t>06.016.0041-0</t>
  </si>
  <si>
    <t>AO PMRJ(RIOLUZ),TIPO PESADO,CARGA MINIMA PARA TESTE 30T,RESI</t>
  </si>
  <si>
    <t>STENCIA MAXIMA DE ROMPIMENTO 37,5T E FLECHA RESIDUAL MAXIMA</t>
  </si>
  <si>
    <t>DE 15MM,ASSENTADO COM ARGAMASSA DE CIMENTO E AREIA,NO TRACO</t>
  </si>
  <si>
    <t>1:4 EM VOLUME.FORNECIMENTO E ASSENTAMENTO</t>
  </si>
  <si>
    <t>06.016.0041-A</t>
  </si>
  <si>
    <t>06.016.0050-0</t>
  </si>
  <si>
    <t>GRELHA PARA CANALETA DE FºFº,COM(15X50CM) CARGA MINIMA PARA</t>
  </si>
  <si>
    <t>TESTE 800KG,RESISTENCIA MAXIMA DE ROMPIMENTO 1000KG E FLECHA</t>
  </si>
  <si>
    <t> RESIDUAL MAXIMA 12MM.FORNECIMENTO E ASSENTAMENTO</t>
  </si>
  <si>
    <t>06.016.0050-A</t>
  </si>
  <si>
    <t>06.016.0051-0</t>
  </si>
  <si>
    <t>GRELHA PARA CANALETA DE FºFº,COM(20X50CM) CARGA MINIMA PARA</t>
  </si>
  <si>
    <t>TESTE 6T,RESISTENCIA MAXIMA DE ROMPIMENTO 7,5T E FLECHA RESI</t>
  </si>
  <si>
    <t>DUAL MAXIMA 15MM.FORNECIMENTO E ASSENTAMENTO</t>
  </si>
  <si>
    <t>06.016.0051-A</t>
  </si>
  <si>
    <t>06.016.0052-0</t>
  </si>
  <si>
    <t>GRELHA PARA CANALETA DE FºFº,COM(30X100CM) CARGA MINIMA PARA</t>
  </si>
  <si>
    <t> TESTE 12T,RESISTENCIA MAXIMA DE ROMPIMENTO 15T E FLECHA RES</t>
  </si>
  <si>
    <t>IDUAL MAXIMA 20MM.FORNECIMENTO E ASSENTAMENTO</t>
  </si>
  <si>
    <t>06.016.0052-A</t>
  </si>
  <si>
    <t>06.016.0053-0</t>
  </si>
  <si>
    <t>GRELHA PARA CANALETA DE FºFº,COM(40X100CM) CARGA MINIMA PARA</t>
  </si>
  <si>
    <t> TESTE 14T,RESISTENCIA MAXIMA DE ROMPIMENTO 17,5T E FLECHA R</t>
  </si>
  <si>
    <t>ESIDUAL MAXIMA 20MM.FORNECIMENTO E ASSENTAMENTO</t>
  </si>
  <si>
    <t>06.016.0053-A</t>
  </si>
  <si>
    <t>06.016.0060-0</t>
  </si>
  <si>
    <t>CAIXA DE PASSEIO DE FºFº,PARA REGISTRO,COM PESO TOTAL DE 28K</t>
  </si>
  <si>
    <t>G,PADRAO CEDAE(T-34),CARGA MINIMA PARA TESTE 6T,RESISTENCIA</t>
  </si>
  <si>
    <t>MAXIMA DE ROMPIMENTO 7,5T E FLECHA RESIDUAL MAXIMA DE 13MM,A</t>
  </si>
  <si>
    <t>SSENTADA COM ARGAMASSA DE CIMENTO E AREIA,NO TRACO 1:4 EM VO</t>
  </si>
  <si>
    <t>06.016.0060-A</t>
  </si>
  <si>
    <t>06.016.0061-0</t>
  </si>
  <si>
    <t>CAIXA DE RUA COMPLETA DE FERRO FUNDIDO COM CAPACIDADE DE CAR</t>
  </si>
  <si>
    <t>GA DE 15,0T,PARA REGISTRO PADRAO CEDAE,ASSENTADA COM ARGAMAS</t>
  </si>
  <si>
    <t>SA DE CIMENTO E AREIA NO TRACO 1:4 EM VOLUME.FORNECIMENTO E</t>
  </si>
  <si>
    <t>06.016.0061-A</t>
  </si>
  <si>
    <t>06.016.0080-0</t>
  </si>
  <si>
    <t>DEGRAU DE FERRO FUNDIDO COM 2,0KG,FIXADO EM CONCRETO.FORNECI</t>
  </si>
  <si>
    <t>06.016.0080-A</t>
  </si>
  <si>
    <t>06.016.0082-0</t>
  </si>
  <si>
    <t>DEGRAU DE FºFº COM 7KG,FIXADO EM CONCRETO.FORNECIMENTO E COL</t>
  </si>
  <si>
    <t>06.016.0082-A</t>
  </si>
  <si>
    <t>06.016.0100-0</t>
  </si>
  <si>
    <t>TAMPAO MISTO (FºFº E CONCRETO,EXCLUSIVE ESTE),TIPO PESADO,DE</t>
  </si>
  <si>
    <t> 0,60M DE DIAMETRO,PESO SEM CONCRETO 70KG E TOTAL DE 106KG,C</t>
  </si>
  <si>
    <t>ONFORME PROJETO CEDAE,ASSENTADO COM ARGAMASSA DE CIMENTO E A</t>
  </si>
  <si>
    <t>REIA,NO TRACO 1:4 EM VOLUME.FORNECIMENTO E ASSENTAMENTO</t>
  </si>
  <si>
    <t>06.016.0100-A</t>
  </si>
  <si>
    <t>06.016.0105-0</t>
  </si>
  <si>
    <t>TAMPAO MISTO (FºFº E CONCRETO,EXCLUSIVE ESTE),TIPO LEVE,DE 0</t>
  </si>
  <si>
    <t>,60M DE DIAMETRO,PESO SEM CONCRETO 36KG E TOTAL DE 76KG,CONF</t>
  </si>
  <si>
    <t>ORME PROJETO CEDAE,ASSENTADO COM ARGAMASSA DE CIMENTO E AREI</t>
  </si>
  <si>
    <t>A,NO TRACO 1:4 EM VOLUME.FORNECIMENTO E ASSENTAMENTO</t>
  </si>
  <si>
    <t>06.016.0105-A</t>
  </si>
  <si>
    <t>06.017.0001-0</t>
  </si>
  <si>
    <t>POCO DE VISITA,DE ANEIS DE CONCRETO PRE-MOLDADOS,PARA ESGOTO</t>
  </si>
  <si>
    <t>S SANITARIOS,SEGUNDO ESPECIFICACOES DA CEDAE,INCLUSIVE DEGRA</t>
  </si>
  <si>
    <t>US,EXCLUSIVE TAMPAO DE FERRO FUNDIDO,COM PROFUNDIDADE DE 0,6</t>
  </si>
  <si>
    <t>0M</t>
  </si>
  <si>
    <t>06.017.0001-A</t>
  </si>
  <si>
    <t>06.017.0002-0</t>
  </si>
  <si>
    <t>US,EXCLUSIVE TAMPAO DE FERRO FUNDIDO,COM PROFUNDIDADE DE 0,8</t>
  </si>
  <si>
    <t>06.017.0002-A</t>
  </si>
  <si>
    <t>06.017.0003-0</t>
  </si>
  <si>
    <t>US,EXCLUSIVE TAMPAO DE FERRO FUNDIDO,COM PROFUNDIDADE DE 1,0</t>
  </si>
  <si>
    <t>06.017.0003-A</t>
  </si>
  <si>
    <t>06.017.0004-0</t>
  </si>
  <si>
    <t>5M</t>
  </si>
  <si>
    <t>06.017.0004-A</t>
  </si>
  <si>
    <t>06.017.0005-0</t>
  </si>
  <si>
    <t>US,EXCLUSIVE TAMPAO DE FERRO FUNDIDO,COM PROFUNDIDADE DE 1,2</t>
  </si>
  <si>
    <t>06.017.0005-A</t>
  </si>
  <si>
    <t>06.017.0006-0</t>
  </si>
  <si>
    <t>US,EXCLUSIVE TAMPAO DE FERRO FUNDIDO,COM PROFUNDIDADE DE 1,4</t>
  </si>
  <si>
    <t>06.017.0006-A</t>
  </si>
  <si>
    <t>06.017.0007-0</t>
  </si>
  <si>
    <t>US,EXCLUSIVE TAMPAO DE FERRO FUNDIDO,COM PROFUNDIDADE DE 1,5</t>
  </si>
  <si>
    <t>06.017.0007-A</t>
  </si>
  <si>
    <t>06.017.0008-0</t>
  </si>
  <si>
    <t>US,EXCLUSIVE TAMPAO DE FERRO FUNDIDO,COM PROFUNDIDADE DE 1,6</t>
  </si>
  <si>
    <t>06.017.0008-A</t>
  </si>
  <si>
    <t>06.017.0009-0</t>
  </si>
  <si>
    <t>US,EXCLUSIVE TAMPAO DE FERRO FUNDIDO,COM PROFUNDIDADE DE 1,7</t>
  </si>
  <si>
    <t>06.017.0009-A</t>
  </si>
  <si>
    <t>06.017.0010-0</t>
  </si>
  <si>
    <t>US,EXCLUSIVE TAMPAO DE FERRO FUNDIDO,COM PROFUNDIDADE DE 2,0</t>
  </si>
  <si>
    <t>06.017.0010-A</t>
  </si>
  <si>
    <t>06.017.0011-0</t>
  </si>
  <si>
    <t>US,EXCLUSIVE TAMPAO DE FERRO FUNDIDO,COM PROFUNDIDADE DE 2,3</t>
  </si>
  <si>
    <t>06.017.0011-A</t>
  </si>
  <si>
    <t>06.017.0012-0</t>
  </si>
  <si>
    <t>US,EXCLUSIVE TAMPAO DE FERRO FUNDIDO,COM PROFUNDIDADE DE 2,6</t>
  </si>
  <si>
    <t>06.017.0012-A</t>
  </si>
  <si>
    <t>06.017.0013-0</t>
  </si>
  <si>
    <t>US,EXCLUSIVE TAMPAO DE FERRO FUNDIDO,COM PROFUNDIDADE DE 2,9</t>
  </si>
  <si>
    <t>06.017.0013-A</t>
  </si>
  <si>
    <t>06.017.0014-0</t>
  </si>
  <si>
    <t>US,EXCLUSIVE TAMPAO DE FERRO FUNDIDO,COM PROFUNDIDADE DE 3,2</t>
  </si>
  <si>
    <t>06.017.0014-A</t>
  </si>
  <si>
    <t>06.017.0015-0</t>
  </si>
  <si>
    <t>US,EXCLUSIVE TAMPAO DE FERRO FUNDIDO,COM PROFUNDIDADE DE 3,5</t>
  </si>
  <si>
    <t>06.017.0015-A</t>
  </si>
  <si>
    <t>06.017.0016-0</t>
  </si>
  <si>
    <t>US,EXCLUSIVE TAMPAO DE FERRO FUNDIDO,COM PROFUNDIDADE DE 3,8</t>
  </si>
  <si>
    <t>06.017.0016-A</t>
  </si>
  <si>
    <t>06.017.0017-0</t>
  </si>
  <si>
    <t>US,EXCLUSIVE TAMPAO DE FERRO FUNDIDO,COM PROFUNDIDADE DE 4,1</t>
  </si>
  <si>
    <t>06.017.0017-A</t>
  </si>
  <si>
    <t>06.017.0018-0</t>
  </si>
  <si>
    <t>US,EXCLUSIVE TAMPAO DE FERRO FUNDIDO,COM PROFUNDIDADE DE 4,4</t>
  </si>
  <si>
    <t>06.017.0018-A</t>
  </si>
  <si>
    <t>06.017.0019-0</t>
  </si>
  <si>
    <t>US,EXCLUSIVE TAMPAO DE FERRO FUNDIDO,COM PROFUNDIDADE DE 4,7</t>
  </si>
  <si>
    <t>06.017.0019-A</t>
  </si>
  <si>
    <t>06.017.0020-0</t>
  </si>
  <si>
    <t>US,EXCLUSIVE TAMPAO DE FERRO FUNDIDO,COM PROFUNDIDADE DE 5,0</t>
  </si>
  <si>
    <t>06.017.0020-A</t>
  </si>
  <si>
    <t>06.017.0021-0</t>
  </si>
  <si>
    <t>US,EXCLUSIVE TAMPAO DE FERRO FUNDIDO,COM PROFUNDIDADE DE 5,3</t>
  </si>
  <si>
    <t>06.017.0021-A</t>
  </si>
  <si>
    <t>06.017.0022-0</t>
  </si>
  <si>
    <t>US,EXCLUSIVE TAMPAO DE FERRO FUNDIDO,COM PROFUNDIDADE DE 5,6</t>
  </si>
  <si>
    <t>06.017.0022-A</t>
  </si>
  <si>
    <t>06.017.0023-0</t>
  </si>
  <si>
    <t>US,EXCLUSIVE TAMPAO DE FERRO FUNDIDO,COM PROFUNDIDADE DE 5,9</t>
  </si>
  <si>
    <t>06.017.0023-A</t>
  </si>
  <si>
    <t>06.017.0024-0</t>
  </si>
  <si>
    <t>US,EXCLUSIVE TAMPAO DE FERRO FUNDIDO,COM PROFUNDIDADE DE 6,2</t>
  </si>
  <si>
    <t>06.017.0024-A</t>
  </si>
  <si>
    <t>06.017.0025-0</t>
  </si>
  <si>
    <t>US,EXCLUSIVE TAMPAO DE FERRO FUNDIDO,COM PROFUNDIDADE DE 6,5</t>
  </si>
  <si>
    <t>06.017.0025-A</t>
  </si>
  <si>
    <t>06.017.0026-0</t>
  </si>
  <si>
    <t>US,EXCLUSIVE TAMPAO DE FERRO FUNDIDO,COM PROFUNDIDADE DE 6,8</t>
  </si>
  <si>
    <t>06.017.0026-A</t>
  </si>
  <si>
    <t>06.017.0027-0</t>
  </si>
  <si>
    <t>US,EXCLUSIVE TAMPAO DE FERRO FUNDIDO,COM PROFUNDIDADE DE 7,1</t>
  </si>
  <si>
    <t>06.017.0027-A</t>
  </si>
  <si>
    <t>06.017.0040-0</t>
  </si>
  <si>
    <t>BASE E FUNDO DE CONCRETO SIMPLES,PARA POCOS DE VISITA,PADRAO</t>
  </si>
  <si>
    <t> CEDAE,DE ANEIS PRE-MOLDADOS COM DIAMETRO DE 600MM,INCLUSIVE</t>
  </si>
  <si>
    <t> MAO-DE-OBRA E MATERIAL</t>
  </si>
  <si>
    <t>06.017.0040-A</t>
  </si>
  <si>
    <t>06.017.0041-0</t>
  </si>
  <si>
    <t> CEDAE,DE ANEIS PRE-MOLDADOS COM DIAMETRO DE 1100MM,INCLUSIV</t>
  </si>
  <si>
    <t>E MAO-DE-OBRA E MATERIAL,INCLUSIVE LAJE DE REDUCAO DE CONCRE</t>
  </si>
  <si>
    <t>TO ARMADO</t>
  </si>
  <si>
    <t>06.017.0041-A</t>
  </si>
  <si>
    <t>06.017.0050-0</t>
  </si>
  <si>
    <t> CEDAE,DE ANEIS PRE-MOLDADOS COM DIAMETRO DE 1500MM,INCLUSIV</t>
  </si>
  <si>
    <t>06.017.0050-A</t>
  </si>
  <si>
    <t>06.017.0055-0</t>
  </si>
  <si>
    <t> CEDAE,DE ANEIS PRE-MOLDADOS COM DIAMETRO DE 2000MM,INCLUSIV</t>
  </si>
  <si>
    <t>06.017.0055-A</t>
  </si>
  <si>
    <t>06.017.0060-0</t>
  </si>
  <si>
    <t>CORPO DE POCO DE VISITA DE ANEIS PRE-MOLDADOS,COM DIAMETRO D</t>
  </si>
  <si>
    <t>E 600MM,SEM DEGRAUS,MEDIDA PELA ALTURA UTIL,INCLUSIVE MAO-DE</t>
  </si>
  <si>
    <t>-OBRA E MATERIAL</t>
  </si>
  <si>
    <t>06.017.0060-A</t>
  </si>
  <si>
    <t>06.017.0065-0</t>
  </si>
  <si>
    <t>E 1100MM,SEM DEGRAUS,MEDIDA PELA ALTURA UTIL,INCLUSIVE MAO-D</t>
  </si>
  <si>
    <t>E-OBRA E MATERIAL</t>
  </si>
  <si>
    <t>06.017.0065-A</t>
  </si>
  <si>
    <t>06.017.0070-0</t>
  </si>
  <si>
    <t>E 1500MM,SEM DEGRAUS,MEDIDA PELA ALTURA UTIL,INCLUSIVE MAO-D</t>
  </si>
  <si>
    <t>06.017.0070-A</t>
  </si>
  <si>
    <t>06.017.0075-0</t>
  </si>
  <si>
    <t>E 2000MM,SEM DEGRAUS,MEDIDA PELA ALTURA UTIL,INCLUSIVE MAO-D</t>
  </si>
  <si>
    <t>06.017.0075-A</t>
  </si>
  <si>
    <t>06.017.0080-0</t>
  </si>
  <si>
    <t>E 600MM,COM DEGRAUS,MEDIDA PELA ALTURA UTIL,INCLUSIVE MAO-DE</t>
  </si>
  <si>
    <t>06.017.0080-A</t>
  </si>
  <si>
    <t>06.017.0085-0</t>
  </si>
  <si>
    <t>E 1100MM,COM DEGRAUS,MEDIDA PELA ALTURA UTIL,INCLUSIVE MAO-D</t>
  </si>
  <si>
    <t>06.017.0085-A</t>
  </si>
  <si>
    <t>06.017.0090-0</t>
  </si>
  <si>
    <t>E 1500MM,COM DEGRAUS,MEDIDA PELA ALTURA UTIL,INCLUSIVE MAO-D</t>
  </si>
  <si>
    <t>06.017.0090-A</t>
  </si>
  <si>
    <t>06.017.0095-0</t>
  </si>
  <si>
    <t>E 2000MM,COM DEGRAUS,MEDIDA PELA ALTURA UTIL,INCLUSIVE MAO-D</t>
  </si>
  <si>
    <t>06.017.0095-A</t>
  </si>
  <si>
    <t>06.018.0001-0</t>
  </si>
  <si>
    <t>CAIXA DE ANEIS PRE-MOLDADOS DE CONCRETO,TIPO "C",PADRAO CEDA</t>
  </si>
  <si>
    <t>E,PARA REGISTROS ATE 200MM</t>
  </si>
  <si>
    <t>06.018.0001-A</t>
  </si>
  <si>
    <t>06.018.0002-0</t>
  </si>
  <si>
    <t>CAIXA DE ANEIS PRE-MOLDADOS DE CONCRETO,TIPO "D",PADRAO CEDA</t>
  </si>
  <si>
    <t>E,PARA REGISTROS DE DIAMETRO DE 250 A 600MM</t>
  </si>
  <si>
    <t>06.018.0002-A</t>
  </si>
  <si>
    <t>06.018.0003-0</t>
  </si>
  <si>
    <t>CAIXA DE ANEIS PRE-MOLDADOS DE CONCRETO,TIPO "B",PADRAO CEDA</t>
  </si>
  <si>
    <t>E PARA VENTOSAS</t>
  </si>
  <si>
    <t>06.018.0003-A</t>
  </si>
  <si>
    <t>06.018.0005-0</t>
  </si>
  <si>
    <t>PAREDE CILINDRICA DE ANEIS PRE-MOLDADOS DE CONCRETO ARMADO,P</t>
  </si>
  <si>
    <t>ARA CAIXAS DE INSPECAO E SIMILARES,DIAMETRO INTERNO DE 2,00M</t>
  </si>
  <si>
    <t>06.018.0005-A</t>
  </si>
  <si>
    <t>06.018.0006-0</t>
  </si>
  <si>
    <t>ARA CAIXAS DE INSPECAO E SIMILARES,DIAMETRO INTERNO DE 1,20M</t>
  </si>
  <si>
    <t>06.018.0006-A</t>
  </si>
  <si>
    <t>06.018.0007-0</t>
  </si>
  <si>
    <t>ARA CAIXAS DE INSPECAO E SIMILARES,DIAMETRO INTERNO DE 1,50M</t>
  </si>
  <si>
    <t>06.018.0007-A</t>
  </si>
  <si>
    <t>06.018.0008-0</t>
  </si>
  <si>
    <t>ARA CAIXAS DE INSPECAO E SIMILARES,DIAMETRO INTERNO DE 2,50M</t>
  </si>
  <si>
    <t>06.018.0008-A</t>
  </si>
  <si>
    <t>06.018.0009-0</t>
  </si>
  <si>
    <t>ARA CAIXAS DE INSPECAO E SIMILARES,DIAMETRO INTERNO DE 3,00M</t>
  </si>
  <si>
    <t>06.018.0009-A</t>
  </si>
  <si>
    <t>06.020.0510-0</t>
  </si>
  <si>
    <t>MONTAGEM E ASSENTAMENTO DE TUBULACAO DE ACO DE 2",PRETO OU G</t>
  </si>
  <si>
    <t>ALVANIZADO,COM PONTAS LISAS,INCLUSIVE SOLDA DAS JUNTAS,EXCLU</t>
  </si>
  <si>
    <t>SIVE FORNECIMENTO DOS TUBOS</t>
  </si>
  <si>
    <t>06.020.0510-A</t>
  </si>
  <si>
    <t>06.020.0511-0</t>
  </si>
  <si>
    <t>MONTAGEM E ASSENTAMENTO DE TUBULACAO DE ACO DE 3",PRETO OU G</t>
  </si>
  <si>
    <t>ALVANIZADOS,COM PONTAS LISAS,INCLUSIVE SOLDA DAS JUNTAS,EXCL</t>
  </si>
  <si>
    <t>USIVE FORNECIMENTO DOS TUBOS</t>
  </si>
  <si>
    <t>06.020.0511-A</t>
  </si>
  <si>
    <t>06.020.0512-0</t>
  </si>
  <si>
    <t>MONTAGEM E ASSENTAMENTO DE TUBULACAO DE ACO DE 4",PRETO OU G</t>
  </si>
  <si>
    <t>06.020.0512-A</t>
  </si>
  <si>
    <t>06.020.0515-0</t>
  </si>
  <si>
    <t>MONTAGEM E ASSENTAMENTO DE TUBULACAO DE CHAPA DE ACO DE 3/16</t>
  </si>
  <si>
    <t>" DE ESPESSURA,COM 6,00M DE COMPRIMENTO E 150MM DE DIAMETRO.</t>
  </si>
  <si>
    <t>INCLUSIVE SOLDA E REVESTIMENTO DAS JUNTAS,EXCLUSIVE FORNECIM</t>
  </si>
  <si>
    <t>ENTO DOS TUBOS E DOS MATERIAIS DE REVESTIMENTO DAS JUNTAS</t>
  </si>
  <si>
    <t>06.020.0515-A</t>
  </si>
  <si>
    <t>06.020.0516-0</t>
  </si>
  <si>
    <t>" DE ESPESSURA,COM 6,00M DE COMPRIMENTO E 200MM DE DIAMETRO,</t>
  </si>
  <si>
    <t>06.020.0516-A</t>
  </si>
  <si>
    <t>06.020.0517-0</t>
  </si>
  <si>
    <t>" DE ESPESSURA,COM 6,00M DE COMPRIMENTO E 250MM DE DIAMETRO,</t>
  </si>
  <si>
    <t>06.020.0517-A</t>
  </si>
  <si>
    <t>06.020.0518-0</t>
  </si>
  <si>
    <t>" DE ESPESSURA,COM 6,00M DE COMPRIMENTO E 300MM DE DIAMETRO,</t>
  </si>
  <si>
    <t>06.020.0518-A</t>
  </si>
  <si>
    <t>06.020.0519-0</t>
  </si>
  <si>
    <t>" DE ESPESSURA,COM 6,00M DE COMPRIMENTO E 350MM DE DIAMETRO,</t>
  </si>
  <si>
    <t>06.020.0519-A</t>
  </si>
  <si>
    <t>06.020.0520-0</t>
  </si>
  <si>
    <t>" DE ESPESSURA,COM 6,00M DE COMPRIMENTO E 400MM DE DIAMETRO,</t>
  </si>
  <si>
    <t>06.020.0520-A</t>
  </si>
  <si>
    <t>06.020.0521-0</t>
  </si>
  <si>
    <t>" DE ESPESSURA,COM 6,00M DE COMPRIMENTO E 450MM DE DIAMETRO,</t>
  </si>
  <si>
    <t>06.020.0521-A</t>
  </si>
  <si>
    <t>06.020.0522-0</t>
  </si>
  <si>
    <t>" DE ESPESSURA,COM 6,00M DE COMPRIMENTO E 500MM DE DIAMETRO,</t>
  </si>
  <si>
    <t>06.020.0522-A</t>
  </si>
  <si>
    <t>06.020.0525-0</t>
  </si>
  <si>
    <t>MONTAGEM E ASSENTAMENTO DE TUBULACAO DE CHAPA DE ACO DE 1/4"</t>
  </si>
  <si>
    <t> DE ESPESSURA,COM 6,00M DE COMPRIMENTO E 150MM DE DIAMETRO,I</t>
  </si>
  <si>
    <t>NCLUSIVE SOLDA E REVESTIMENTO DAS JUNTAS,EXCLUSIVE FORNECIME</t>
  </si>
  <si>
    <t>NTO DOS TUBOS E DOS MATERIAIS DE REVESTIMENTO DAS JUNTAS</t>
  </si>
  <si>
    <t>06.020.0525-A</t>
  </si>
  <si>
    <t>06.020.0526-0</t>
  </si>
  <si>
    <t> DE ESPESSURA,COM 6,00M DE COMPRIMENTO E 200MM DE DIAMETRO,I</t>
  </si>
  <si>
    <t>06.020.0526-A</t>
  </si>
  <si>
    <t>06.020.0527-0</t>
  </si>
  <si>
    <t> DE ESPESSURA,COM 6,00M DE COMPRIMENTO E 250MM DE DIAMETRO,I</t>
  </si>
  <si>
    <t>06.020.0527-A</t>
  </si>
  <si>
    <t>06.020.0528-0</t>
  </si>
  <si>
    <t> DE ESPESSURA,COM 6,00M DE COMPRIMENTO E 300MM DE DIAMETRO,I</t>
  </si>
  <si>
    <t>06.020.0528-A</t>
  </si>
  <si>
    <t>06.020.0529-0</t>
  </si>
  <si>
    <t> DE ESPESSURA,COM 6,00M DE COMPRIMENTO E 350MM DE DIAMETRO,I</t>
  </si>
  <si>
    <t>06.020.0529-A</t>
  </si>
  <si>
    <t>06.020.0530-0</t>
  </si>
  <si>
    <t> DE ESPESSURA,COM 6,00M DE COMPRIMENTO E 400MM DE DIAMETRO,I</t>
  </si>
  <si>
    <t>06.020.0530-A</t>
  </si>
  <si>
    <t>06.020.0531-0</t>
  </si>
  <si>
    <t> DE ESPESSURA,COM 6,00M DE COMPRIMENTO E 450MM DE DIAMETRO,I</t>
  </si>
  <si>
    <t>06.020.0531-A</t>
  </si>
  <si>
    <t>06.020.0534-0</t>
  </si>
  <si>
    <t> DE ESPESSURA,COM 6,00M DE COMPRIMENTO E 500MM DE DIAMETRO,I</t>
  </si>
  <si>
    <t>06.020.0534-A</t>
  </si>
  <si>
    <t>06.020.0536-0</t>
  </si>
  <si>
    <t> DE ESPESSURA,COM 6,00M DE COMPRIMENTO E 600MM DE DIAMETRO,I</t>
  </si>
  <si>
    <t>06.020.0536-A</t>
  </si>
  <si>
    <t>06.020.0538-0</t>
  </si>
  <si>
    <t> DE ESPESSURA,COM 6,00M DE COMPRIMENTO E 700MM DE DIAMETRO,I</t>
  </si>
  <si>
    <t>06.020.0538-A</t>
  </si>
  <si>
    <t>06.020.0540-0</t>
  </si>
  <si>
    <t> DE ESPESSURA,COM 6,00M DE COMPRIMENTO E 800MM DE DIAMETRO,I</t>
  </si>
  <si>
    <t>06.020.0540-A</t>
  </si>
  <si>
    <t>06.020.0545-0</t>
  </si>
  <si>
    <t>MONTAGEM E ASSENTAMENTO DE TUBULACAO DE CHAPA DE ACO DE 5/16</t>
  </si>
  <si>
    <t>06.020.0545-A</t>
  </si>
  <si>
    <t>06.020.0546-0</t>
  </si>
  <si>
    <t>06.020.0546-A</t>
  </si>
  <si>
    <t>06.020.0547-0</t>
  </si>
  <si>
    <t>06.020.0547-A</t>
  </si>
  <si>
    <t>06.020.0548-0</t>
  </si>
  <si>
    <t>06.020.0548-A</t>
  </si>
  <si>
    <t>06.020.0549-0</t>
  </si>
  <si>
    <t>06.020.0549-A</t>
  </si>
  <si>
    <t>06.020.0551-0</t>
  </si>
  <si>
    <t>" DE ESPESSURA,COM 6,00M DE COMPRIMENTO E 600MM DE DIAMETRO,</t>
  </si>
  <si>
    <t>06.020.0551-A</t>
  </si>
  <si>
    <t>06.020.0553-0</t>
  </si>
  <si>
    <t>" DE ESPESSURA,COM 6,00M DE COMPRIMENTO E 700MM DE DIAMETRO,</t>
  </si>
  <si>
    <t>06.020.0553-A</t>
  </si>
  <si>
    <t>06.020.0555-0</t>
  </si>
  <si>
    <t>" DE ESPESSURA,COM 6,00M DE COMPRIMENTO E 800MM DE DIAMETRO,</t>
  </si>
  <si>
    <t>06.020.0555-A</t>
  </si>
  <si>
    <t>06.020.0557-0</t>
  </si>
  <si>
    <t>" DE ESPESSURA,COM 6,00M DE COMPRIMENTO E 900MM DE DIAMETRO,</t>
  </si>
  <si>
    <t>06.020.0557-A</t>
  </si>
  <si>
    <t>06.020.0559-0</t>
  </si>
  <si>
    <t>" DE ESPESSURA,COM 6,00M DE COMPRIMENTO E 1000MM DE DIAMETRO</t>
  </si>
  <si>
    <t>,INCLUSIVE SOLDA E REVESTIMENTO DAS JUNTAS,EXCLUSIVE FORNECI</t>
  </si>
  <si>
    <t>MENTO DOS TUBOS E DOS MATERIAIS DE REVESTIMENTO DAS JUNTAS</t>
  </si>
  <si>
    <t>06.020.0559-A</t>
  </si>
  <si>
    <t>06.020.0560-0</t>
  </si>
  <si>
    <t>" DE ESPESSURA,COM 6,00M DE COMPRIMENTO E 1200MM DE DIAMETRO</t>
  </si>
  <si>
    <t>06.020.0560-A</t>
  </si>
  <si>
    <t>06.020.0565-0</t>
  </si>
  <si>
    <t>MONTAGEM E ASSENTAMENTO DE TUBULACAO DE CHAPA DE ACO DE 3/8"</t>
  </si>
  <si>
    <t>06.020.0565-A</t>
  </si>
  <si>
    <t>06.020.0566-0</t>
  </si>
  <si>
    <t>06.020.0566-A</t>
  </si>
  <si>
    <t>06.020.0567-0</t>
  </si>
  <si>
    <t>06.020.0567-A</t>
  </si>
  <si>
    <t>06.020.0568-0</t>
  </si>
  <si>
    <t>06.020.0568-A</t>
  </si>
  <si>
    <t>06.020.0569-0</t>
  </si>
  <si>
    <t>06.020.0569-A</t>
  </si>
  <si>
    <t>06.020.0570-0</t>
  </si>
  <si>
    <t>06.020.0570-A</t>
  </si>
  <si>
    <t>06.020.0572-0</t>
  </si>
  <si>
    <t>06.020.0572-A</t>
  </si>
  <si>
    <t>06.020.0574-0</t>
  </si>
  <si>
    <t>06.020.0574-A</t>
  </si>
  <si>
    <t>06.020.0576-0</t>
  </si>
  <si>
    <t> DE ESPESSURA,COM 6,00M DE COMPRIMENTO E 900MM DE DIAMETRO,I</t>
  </si>
  <si>
    <t>06.020.0576-A</t>
  </si>
  <si>
    <t>06.020.0578-0</t>
  </si>
  <si>
    <t> DE ESPESSURA,COM 6,00M DE COMPRIMENTO E 1000MM DE DIAMETRO,</t>
  </si>
  <si>
    <t>06.020.0578-A</t>
  </si>
  <si>
    <t>06.020.0580-0</t>
  </si>
  <si>
    <t> DE ESPESSURA,COM 6,00M DE COMPRIMENTO E 1200MM DE DIAMETRO,</t>
  </si>
  <si>
    <t>06.020.0580-A</t>
  </si>
  <si>
    <t>06.020.0582-0</t>
  </si>
  <si>
    <t> DE ESPESSURA,COM 6,00M DE COMPRIMENTO E 1300MM DE DIAMETRO,</t>
  </si>
  <si>
    <t>06.020.0582-A</t>
  </si>
  <si>
    <t>06.020.0584-0</t>
  </si>
  <si>
    <t> DE ESPESSURA,COM 6,00M DE COMPRIMENTO E 1500MM DE DIAMETRO,</t>
  </si>
  <si>
    <t>06.020.0584-A</t>
  </si>
  <si>
    <t>06.020.0586-0</t>
  </si>
  <si>
    <t> DE ESPESSURA,COM 6,00M DE COMPRIMENTO E 2000MM DE DIAMETRO,</t>
  </si>
  <si>
    <t>06.020.0586-A</t>
  </si>
  <si>
    <t>06.020.0588-0</t>
  </si>
  <si>
    <t> DE ESPESSURA,COM 6,00M DE COMPRIMENTO E 2500MM DE DIAMETRO,</t>
  </si>
  <si>
    <t>06.020.0588-A</t>
  </si>
  <si>
    <t>06.020.0592-0</t>
  </si>
  <si>
    <t>MONTAGEM E ASSENTAMENTO DE TUBULACAO DE CHAPA DE ACO DE 1/2"</t>
  </si>
  <si>
    <t>DE ESPESSURA,COM 6,00M DE COMPRIMENTO E 500MM DE DIAMETRO,IN</t>
  </si>
  <si>
    <t>CLUSIVE SOLDA E REVESTIMENTO DAS JUNTAS,EXCLUSIVE FORNECIMEN</t>
  </si>
  <si>
    <t>TO DOS TUBOS E DOS MATERIAIS DE REVESTIMENTO DAS JUNTAS</t>
  </si>
  <si>
    <t>06.020.0592-A</t>
  </si>
  <si>
    <t>06.020.0594-0</t>
  </si>
  <si>
    <t>06.020.0594-A</t>
  </si>
  <si>
    <t>06.020.0596-0</t>
  </si>
  <si>
    <t>06.020.0596-A</t>
  </si>
  <si>
    <t>06.020.0598-0</t>
  </si>
  <si>
    <t>06.020.0598-A</t>
  </si>
  <si>
    <t>06.020.0600-0</t>
  </si>
  <si>
    <t>06.020.0600-A</t>
  </si>
  <si>
    <t>06.020.0602-0</t>
  </si>
  <si>
    <t>06.020.0602-A</t>
  </si>
  <si>
    <t>06.020.0604-0</t>
  </si>
  <si>
    <t>06.020.0604-A</t>
  </si>
  <si>
    <t>06.020.0606-0</t>
  </si>
  <si>
    <t>06.020.0606-A</t>
  </si>
  <si>
    <t>06.020.0608-0</t>
  </si>
  <si>
    <t> DE ESPESSURA,COM 6,00M DE COMPRIMENTO E 1750MM DE DIAMETRO,</t>
  </si>
  <si>
    <t>06.020.0608-A</t>
  </si>
  <si>
    <t>06.020.0610-0</t>
  </si>
  <si>
    <t> DE ESPESSURA,COM 6,00M DE COMPRIMENTO E 1800MM DE DIAMETRO,</t>
  </si>
  <si>
    <t>06.020.0610-A</t>
  </si>
  <si>
    <t>06.020.0612-0</t>
  </si>
  <si>
    <t>06.020.0612-A</t>
  </si>
  <si>
    <t>06.020.0614-0</t>
  </si>
  <si>
    <t>06.020.0614-A</t>
  </si>
  <si>
    <t>06.020.0616-0</t>
  </si>
  <si>
    <t>MONTAGEM E ASSENTAMENTO DE TUBULACAO DE CHAPA DE ACO DE 5/8"</t>
  </si>
  <si>
    <t>06.020.0616-A</t>
  </si>
  <si>
    <t>06.020.0618-0</t>
  </si>
  <si>
    <t>06.020.0618-A</t>
  </si>
  <si>
    <t>06.020.0620-0</t>
  </si>
  <si>
    <t>06.020.0620-A</t>
  </si>
  <si>
    <t>06.020.0625-0</t>
  </si>
  <si>
    <t>" DE ESPESSURA,COM 12,00M DE COMPRIMENTO E 150MM DE DIAMETRO</t>
  </si>
  <si>
    <t>06.020.0625-A</t>
  </si>
  <si>
    <t>06.020.0626-0</t>
  </si>
  <si>
    <t>" DE ESPESSURA,COM 12,00M DE COMPRIMENTO E 200MM DE DIAMETRO</t>
  </si>
  <si>
    <t>06.020.0626-A</t>
  </si>
  <si>
    <t>06.020.0627-0</t>
  </si>
  <si>
    <t>" DE ESPESSURA,COM 12,00M DE COMPRIMENTO E 250MM DE DIAMETRO</t>
  </si>
  <si>
    <t>06.020.0627-A</t>
  </si>
  <si>
    <t>06.020.0628-0</t>
  </si>
  <si>
    <t>" DE ESPESSURA,COM 12,00M DE COMPRIMENTO E 300MM DE DIAMETRO</t>
  </si>
  <si>
    <t>06.020.0628-A</t>
  </si>
  <si>
    <t>06.020.0629-0</t>
  </si>
  <si>
    <t>" DE ESPESSURA,COM 12,00M DE COMPRIMENTO E 350MM DE DIAMETRO</t>
  </si>
  <si>
    <t>06.020.0629-A</t>
  </si>
  <si>
    <t>06.020.0630-0</t>
  </si>
  <si>
    <t>" DE ESPESSURA,COM 12,00M DE COMPRIMENTO E 400MM DE DIAMETRO</t>
  </si>
  <si>
    <t>06.020.0630-A</t>
  </si>
  <si>
    <t>06.020.0631-0</t>
  </si>
  <si>
    <t>" DE ESPESSURA COM 12,00M DE COMPRIMENTO E 450MM DE DIAMETRO</t>
  </si>
  <si>
    <t>06.020.0631-A</t>
  </si>
  <si>
    <t>06.020.0632-0</t>
  </si>
  <si>
    <t>" DE ESPESSURA,COM 12,00M DE COMPRIMENTO E 500MM DE DIAMETRO</t>
  </si>
  <si>
    <t>06.020.0632-A</t>
  </si>
  <si>
    <t>06.020.0636-0</t>
  </si>
  <si>
    <t> DE ESPESSURA,COM 12,00M DE COMPRIMENTO E 150MM DE DIAMETRO,</t>
  </si>
  <si>
    <t>06.020.0636-A</t>
  </si>
  <si>
    <t>06.020.0637-0</t>
  </si>
  <si>
    <t> DE ESPESSURA,COM 12,00M DE COMPRIMENTO E 200MM DE DIAMETRO,</t>
  </si>
  <si>
    <t>06.020.0637-A</t>
  </si>
  <si>
    <t>06.020.0638-0</t>
  </si>
  <si>
    <t> DE ESPESSURA,COM 12,00M DE COMPRIMENTO E 250MM DE DIAMETRO,</t>
  </si>
  <si>
    <t>06.020.0638-A</t>
  </si>
  <si>
    <t>06.020.0639-0</t>
  </si>
  <si>
    <t> DE ESPESSURA,COM 12,00M DE COMPRIMENTO E 300MM DE DIAMETRO,</t>
  </si>
  <si>
    <t>06.020.0639-A</t>
  </si>
  <si>
    <t>06.020.0640-0</t>
  </si>
  <si>
    <t> DE ESPESSURA,COM 12,00M DE COMPRIMENTO E 350MM DE DIAMETRO,</t>
  </si>
  <si>
    <t>06.020.0640-A</t>
  </si>
  <si>
    <t>06.020.0641-0</t>
  </si>
  <si>
    <t> DE ESPESSURA,COM 12,00M DE COMPRIMENTO E 400MM DE DIAMETRO,</t>
  </si>
  <si>
    <t>ENTO DOS TUBOS E MATERIAIS DE REVESTIMENTO DAS JUNTAS</t>
  </si>
  <si>
    <t>06.020.0641-A</t>
  </si>
  <si>
    <t>06.020.0642-0</t>
  </si>
  <si>
    <t> DE ESPESSURA,COM 12,00M DE COMPRIMENTO E 450MM DE DIAMETRO,</t>
  </si>
  <si>
    <t>06.020.0642-A</t>
  </si>
  <si>
    <t>06.020.0643-0</t>
  </si>
  <si>
    <t> DE ESPESSURA,COM 12,00M DE COMPRIMENTO E 500MM DE DIAMETRO,</t>
  </si>
  <si>
    <t>06.020.0643-A</t>
  </si>
  <si>
    <t>06.020.0645-0</t>
  </si>
  <si>
    <t> DE ESPESSURA,COM 12,00M DE COMPRIMENTO E 600MM DE DIAMETRO,</t>
  </si>
  <si>
    <t>06.020.0645-A</t>
  </si>
  <si>
    <t>06.020.0647-0</t>
  </si>
  <si>
    <t> DE ESPESSURA,COM 12,00M DE COMPRIMENTO E 700MM DE DIAMETRO,</t>
  </si>
  <si>
    <t>06.020.0647-A</t>
  </si>
  <si>
    <t>06.020.0649-0</t>
  </si>
  <si>
    <t> DE ESPESSURA,COM 12,00M DE COMPRIMENTO E 800MM DE DIAMETRO,</t>
  </si>
  <si>
    <t>06.020.0649-A</t>
  </si>
  <si>
    <t>06.020.0655-0</t>
  </si>
  <si>
    <t>06.020.0655-A</t>
  </si>
  <si>
    <t>06.020.0656-0</t>
  </si>
  <si>
    <t>06.020.0656-A</t>
  </si>
  <si>
    <t>06.020.0657-0</t>
  </si>
  <si>
    <t>06.020.0657-A</t>
  </si>
  <si>
    <t>06.020.0658-0</t>
  </si>
  <si>
    <t>" DE ESPESSURA,COM 12,00M DE COMPRIMENTO E 450MM DE DIAMETRO</t>
  </si>
  <si>
    <t>06.020.0658-A</t>
  </si>
  <si>
    <t>06.020.0659-0</t>
  </si>
  <si>
    <t>06.020.0659-A</t>
  </si>
  <si>
    <t>06.020.0661-0</t>
  </si>
  <si>
    <t>" DE ESPESSURA,COM 12,00M DE COMPRIMENTO E 600MM DE DIAMETRO</t>
  </si>
  <si>
    <t>06.020.0661-A</t>
  </si>
  <si>
    <t>06.020.0663-0</t>
  </si>
  <si>
    <t>" DE ESPESSURA,COM 12,00M DE COMPRIMENTO E 700MM DE DIAMETRO</t>
  </si>
  <si>
    <t>06.020.0663-A</t>
  </si>
  <si>
    <t>06.020.0665-0</t>
  </si>
  <si>
    <t>" DE ESPESSURA,COM 12,00M DE COMPRIMENTO E 800MM DE DIAMETRO</t>
  </si>
  <si>
    <t>06.020.0665-A</t>
  </si>
  <si>
    <t>06.020.0667-0</t>
  </si>
  <si>
    <t>" DE ESPESSURA,COM 12,00M DE COMPRIMENTO E 900MM DE DIAMETRO</t>
  </si>
  <si>
    <t>06.020.0667-A</t>
  </si>
  <si>
    <t>06.020.0669-0</t>
  </si>
  <si>
    <t>" DE ESPESSURA,COM 12,00M DE COMPRIMENTO E 1000MM DE DIAMETR</t>
  </si>
  <si>
    <t>O,INCLUSIVE SOLDA E REVESTIMENTO DAS JUNTAS,EXCLUSIVE FORNEC</t>
  </si>
  <si>
    <t>IMENTO DOS TUBOS E DOS MATERIAIS DE REVESTIMENTO DAS JUNTAS</t>
  </si>
  <si>
    <t>06.020.0669-A</t>
  </si>
  <si>
    <t>06.020.0670-0</t>
  </si>
  <si>
    <t>" DE ESPESSURA,COM 12,00M DE COMPRIMENTO E 1200MM DE DIAMETR</t>
  </si>
  <si>
    <t>06.020.0670-A</t>
  </si>
  <si>
    <t>06.020.0675-0</t>
  </si>
  <si>
    <t>06.020.0675-A</t>
  </si>
  <si>
    <t>06.020.0676-0</t>
  </si>
  <si>
    <t>06.020.0676-A</t>
  </si>
  <si>
    <t>06.020.0677-0</t>
  </si>
  <si>
    <t>06.020.0677-A</t>
  </si>
  <si>
    <t>06.020.0678-0</t>
  </si>
  <si>
    <t>06.020.0678-A</t>
  </si>
  <si>
    <t>06.020.0679-0</t>
  </si>
  <si>
    <t>06.020.0679-A</t>
  </si>
  <si>
    <t>06.020.0681-0</t>
  </si>
  <si>
    <t>06.020.0681-A</t>
  </si>
  <si>
    <t>06.020.0683-0</t>
  </si>
  <si>
    <t>06.020.0683-A</t>
  </si>
  <si>
    <t>06.020.0685-0</t>
  </si>
  <si>
    <t>06.020.0685-A</t>
  </si>
  <si>
    <t>06.020.0687-0</t>
  </si>
  <si>
    <t> DE ESPESSURA,COM 12,00M DE COMPRIMENTO E 900MM DE DIAMETRO,</t>
  </si>
  <si>
    <t>06.020.0687-A</t>
  </si>
  <si>
    <t>06.020.0689-0</t>
  </si>
  <si>
    <t> DE ESPESSURA,COM 12,00M DE COMPRIMENTO E 1000MM DE DIAMETRO</t>
  </si>
  <si>
    <t>06.020.0689-A</t>
  </si>
  <si>
    <t>06.020.0690-0</t>
  </si>
  <si>
    <t> DE ESPESSURA,COM 12,00M DE COMPRIMENTO E 1200MM DE DIAMETRO</t>
  </si>
  <si>
    <t>06.020.0690-A</t>
  </si>
  <si>
    <t>06.020.0691-0</t>
  </si>
  <si>
    <t> DE ESPESSURA,COM 12,00M DE COMPRIMENTO E 1300MM DE DIAMETRO</t>
  </si>
  <si>
    <t>06.020.0691-A</t>
  </si>
  <si>
    <t>06.020.0692-0</t>
  </si>
  <si>
    <t> DE ESPESSURA,COM 12,00M DE COMPRIMENTO E 1500MM DE DIAMETRO</t>
  </si>
  <si>
    <t>06.020.0692-A</t>
  </si>
  <si>
    <t>06.020.0694-0</t>
  </si>
  <si>
    <t> DE ESPESSURA,COM 12,00M DE COMPRIMENTO E 2000MM DE DIAMETRO</t>
  </si>
  <si>
    <t>06.020.0694-A</t>
  </si>
  <si>
    <t>06.020.0696-0</t>
  </si>
  <si>
    <t> DE ESPESSURA,COM 12,00M DE COMPRIMENTO E 2500MM DE DIAMETRO</t>
  </si>
  <si>
    <t>06.020.0696-A</t>
  </si>
  <si>
    <t>06.020.0700-0</t>
  </si>
  <si>
    <t>06.020.0700-A</t>
  </si>
  <si>
    <t>06.020.0702-0</t>
  </si>
  <si>
    <t>06.020.0702-A</t>
  </si>
  <si>
    <t>06.020.0704-0</t>
  </si>
  <si>
    <t>06.020.0704-A</t>
  </si>
  <si>
    <t>06.020.0706-0</t>
  </si>
  <si>
    <t>06.020.0706-A</t>
  </si>
  <si>
    <t>06.020.0708-0</t>
  </si>
  <si>
    <t>06.020.0708-A</t>
  </si>
  <si>
    <t>06.020.0710-0</t>
  </si>
  <si>
    <t>06.020.0710-A</t>
  </si>
  <si>
    <t>06.020.0711-0</t>
  </si>
  <si>
    <t>06.020.0711-A</t>
  </si>
  <si>
    <t>06.020.0714-0</t>
  </si>
  <si>
    <t>06.020.0714-A</t>
  </si>
  <si>
    <t>06.020.0715-0</t>
  </si>
  <si>
    <t> DE ESPESSURA,COM 12,00M DE COMPRIMENTO E 1750MM DE DIAMETRO</t>
  </si>
  <si>
    <t>06.020.0715-A</t>
  </si>
  <si>
    <t>06.020.0716-0</t>
  </si>
  <si>
    <t> DE ESPESSURA,COM 12,00M DE COMPRIMENTO E 1800MM DE DIAMETRO</t>
  </si>
  <si>
    <t>06.020.0716-A</t>
  </si>
  <si>
    <t>06.020.0717-0</t>
  </si>
  <si>
    <t>06.020.0717-A</t>
  </si>
  <si>
    <t>06.020.0718-0</t>
  </si>
  <si>
    <t>06.020.0718-A</t>
  </si>
  <si>
    <t>06.020.0720-0</t>
  </si>
  <si>
    <t>06.020.0720-A</t>
  </si>
  <si>
    <t>06.020.0721-0</t>
  </si>
  <si>
    <t>06.020.0721-A</t>
  </si>
  <si>
    <t>06.020.0722-0</t>
  </si>
  <si>
    <t>06.020.0722-A</t>
  </si>
  <si>
    <t>06.020.0725-0</t>
  </si>
  <si>
    <t>MONTAGEM E ASSENTAMENTO DE PECAS DE ACO,POR JUNTA SOLDADA DE</t>
  </si>
  <si>
    <t> 2" DE DIAMETRO,INCLUSIVE SOLDA, EXCLUSIVE FORNECIMENTO DAS</t>
  </si>
  <si>
    <t>PECAS</t>
  </si>
  <si>
    <t>06.020.0725-A</t>
  </si>
  <si>
    <t>06.020.0726-0</t>
  </si>
  <si>
    <t> 3" DE DIAMETRO,INCLUSIVE SOLDA, EXCLUSIVE FORNECIMENTO DAS</t>
  </si>
  <si>
    <t>06.020.0726-A</t>
  </si>
  <si>
    <t>06.020.0727-0</t>
  </si>
  <si>
    <t> 4" DE DIAMETRO,INCLUSIVE SOLDA, EXCLUSIVE FORNECIMENTO DAS</t>
  </si>
  <si>
    <t>06.020.0727-A</t>
  </si>
  <si>
    <t>06.020.0735-0</t>
  </si>
  <si>
    <t>MONTAGEM E ASSENTAMENTO DE PECAS DE CHAPA DE ACO DE 3/16" DE</t>
  </si>
  <si>
    <t> ESPESSURA,POR JUNTA SOLDADA,DE 150MM DE DIAMETRO,INCLUSIVE</t>
  </si>
  <si>
    <t>SOLDA,EXCLUSIVE FORNECIMENTO DAS PECAS E DOS MATERIAIS DE RE</t>
  </si>
  <si>
    <t>VESTIMENTO DAS JUNTAS</t>
  </si>
  <si>
    <t>06.020.0735-A</t>
  </si>
  <si>
    <t>06.020.0736-0</t>
  </si>
  <si>
    <t> ESPESSURA,POR JUNTA SOLDADA,DE 200MM DE DIAMETRO,INCLUSIVE</t>
  </si>
  <si>
    <t>06.020.0736-A</t>
  </si>
  <si>
    <t>06.020.0737-0</t>
  </si>
  <si>
    <t> ESPESSURA,POR JUNTA SOLDADA,DE 250MM DE DIAMETRO,INCLUSIVE</t>
  </si>
  <si>
    <t>06.020.0737-A</t>
  </si>
  <si>
    <t>06.020.0738-0</t>
  </si>
  <si>
    <t> ESPESSURA,POR JUNTA SOLDADA,DE 300MM DE DIAMETRO,INCLUSIVE</t>
  </si>
  <si>
    <t>06.020.0738-A</t>
  </si>
  <si>
    <t>06.020.0739-0</t>
  </si>
  <si>
    <t> ESPESSURA,POR JUNTA SOLDADA,DE 350MM DE DIAMETRO,INCLUSIVE</t>
  </si>
  <si>
    <t>06.020.0739-A</t>
  </si>
  <si>
    <t>06.020.0740-0</t>
  </si>
  <si>
    <t> ESPESSURA,POR JUNTA SOLDADA,DE 400MM DE DIAMETRO,INCLUSIVE</t>
  </si>
  <si>
    <t>06.020.0740-A</t>
  </si>
  <si>
    <t>06.020.0741-0</t>
  </si>
  <si>
    <t> ESPESSURA,POR JUNTA SOLDADA,DE 450MM DE DIAMETRO,INCLUSIVE</t>
  </si>
  <si>
    <t>06.020.0741-A</t>
  </si>
  <si>
    <t>06.020.0742-0</t>
  </si>
  <si>
    <t> ESPESSURA,POR JUNTA SOLDADA,DE 500MM DE DIAMETRO,INCLUSIVE</t>
  </si>
  <si>
    <t>06.020.0742-A</t>
  </si>
  <si>
    <t>06.020.0745-0</t>
  </si>
  <si>
    <t>MONTAGEM E ASSENTAMENTO DE PECAS DE CHAPA DE ACO DE 1/4" DE</t>
  </si>
  <si>
    <t>ESPESSURA,POR JUNTA SOLDADA,DE 150MM DE DIAMETRO,INCLUSIVE S</t>
  </si>
  <si>
    <t>OLDA,EXCLUSIVE FORNECIMENTO DAS PECAS E DOS MATERIAIS DE REV</t>
  </si>
  <si>
    <t>ESTIMENTO DAS JUNTAS</t>
  </si>
  <si>
    <t>06.020.0745-A</t>
  </si>
  <si>
    <t>06.020.0746-0</t>
  </si>
  <si>
    <t>ESPESSURA,POR JUNTA SOLDADA,DE 200MM DE DIAMETRO,INCLUSIVE S</t>
  </si>
  <si>
    <t>06.020.0746-A</t>
  </si>
  <si>
    <t>06.020.0747-0</t>
  </si>
  <si>
    <t>ESPESSURA,POR JUNTA SOLDADA,DE 250MM DE DIAMETRO,INCLUSIVE S</t>
  </si>
  <si>
    <t>06.020.0747-A</t>
  </si>
  <si>
    <t>06.020.0748-0</t>
  </si>
  <si>
    <t>ESPESSURA,POR JUNTA SOLDADA,DE 300MM DE DIAMETRO,INCLUSIVE S</t>
  </si>
  <si>
    <t>06.020.0748-A</t>
  </si>
  <si>
    <t>06.020.0749-0</t>
  </si>
  <si>
    <t>ESPESSURA,POR JUNTA SOLDADA,DE 350MM DE DIAMETRO,INCLUSIVE S</t>
  </si>
  <si>
    <t>06.020.0749-A</t>
  </si>
  <si>
    <t>06.020.0750-0</t>
  </si>
  <si>
    <t>ESPESSURA,POR JUNTA SOLDADA,DE 400MM DE DIAMETRO,INCLUSIVE S</t>
  </si>
  <si>
    <t>06.020.0750-A</t>
  </si>
  <si>
    <t>06.020.0751-0</t>
  </si>
  <si>
    <t>ESPESSURA,POR JUNTA SOLDADA,DE 450MM DE DIAMETRO,INCLUSIVE S</t>
  </si>
  <si>
    <t>06.020.0751-A</t>
  </si>
  <si>
    <t>06.020.0752-0</t>
  </si>
  <si>
    <t>ESPESSURA,POR JUNTA SOLDADA,DE 500MM DE DIAMETRO,INCLUSIVE S</t>
  </si>
  <si>
    <t>06.020.0752-A</t>
  </si>
  <si>
    <t>06.020.0754-0</t>
  </si>
  <si>
    <t>ESPESSURA,POR JUNTA SOLDADA,DE 600MM DE DIAMETRO,INCLUSIVE S</t>
  </si>
  <si>
    <t>06.020.0754-A</t>
  </si>
  <si>
    <t>06.020.0756-0</t>
  </si>
  <si>
    <t>ESPESSURA,POR JUNTA SOLDADA,DE 700MM DE DIAMETRO,INCLUSIVE S</t>
  </si>
  <si>
    <t>06.020.0756-A</t>
  </si>
  <si>
    <t>06.020.0758-0</t>
  </si>
  <si>
    <t>ESPESSURA,POR JUNTA SOLDADA,DE 800MM DE DIAMETRO,INCLUSIVE S</t>
  </si>
  <si>
    <t>06.020.0758-A</t>
  </si>
  <si>
    <t>06.020.0760-0</t>
  </si>
  <si>
    <t>MONTAGEM E ASSENTAMENTO DE PECAS DE CHAPA DE ACO DE 5/16" DE</t>
  </si>
  <si>
    <t>06.020.0760-A</t>
  </si>
  <si>
    <t>06.020.0761-0</t>
  </si>
  <si>
    <t>06.020.0761-A</t>
  </si>
  <si>
    <t>06.020.0762-0</t>
  </si>
  <si>
    <t>06.020.0762-A</t>
  </si>
  <si>
    <t>06.020.0763-0</t>
  </si>
  <si>
    <t>06.020.0763-A</t>
  </si>
  <si>
    <t>06.020.0764-0</t>
  </si>
  <si>
    <t>06.020.0764-A</t>
  </si>
  <si>
    <t>06.020.0766-0</t>
  </si>
  <si>
    <t> ESPESSURA,POR JUNTA SOLDADA,DE 600MM DE DIAMETRO,INCLUSIVE</t>
  </si>
  <si>
    <t>06.020.0766-A</t>
  </si>
  <si>
    <t>06.020.0768-0</t>
  </si>
  <si>
    <t> ESPESSURA,POR JUNTA SOLDADA,DE 700MM DE DIAMETRO,INCLUSIVE</t>
  </si>
  <si>
    <t>06.020.0768-A</t>
  </si>
  <si>
    <t>06.020.0770-0</t>
  </si>
  <si>
    <t> ESPESSURA,POR JUNTA SOLDADA,DE 800MM DE DIAMETRO,INCLUSIVE</t>
  </si>
  <si>
    <t>06.020.0770-A</t>
  </si>
  <si>
    <t>06.020.0772-0</t>
  </si>
  <si>
    <t> ESPESSURA,POR JUNTA SOLDADA,DE 900MM DE DIAMETRO,INCLUSIVE</t>
  </si>
  <si>
    <t>06.020.0772-A</t>
  </si>
  <si>
    <t>06.020.0774-0</t>
  </si>
  <si>
    <t> ESPESSURA,POR JUNTA SOLDADA,DE 1000MM DE DIAMETRO,INCLUSIVE</t>
  </si>
  <si>
    <t> SOLDA,EXCLUSIVE FORNECIMENTO DAS PECAS E DOS MATERIAIS DE R</t>
  </si>
  <si>
    <t>EVESTIMENTO DAS JUNTAS</t>
  </si>
  <si>
    <t>06.020.0774-A</t>
  </si>
  <si>
    <t>06.020.0775-0</t>
  </si>
  <si>
    <t> ESPESSURA,POR JUNTA SOLDADA,DE 1200MM DE DIAMETRO,INCLUSIVE</t>
  </si>
  <si>
    <t>06.020.0775-A</t>
  </si>
  <si>
    <t>06.020.0780-0</t>
  </si>
  <si>
    <t>MONTAGEM E ASSENTAMENTO DE PECAS DE CHAPA DE ACO DE 3/8" DE</t>
  </si>
  <si>
    <t>06.020.0780-A</t>
  </si>
  <si>
    <t>06.020.0781-0</t>
  </si>
  <si>
    <t>06.020.0781-A</t>
  </si>
  <si>
    <t>06.020.0782-0</t>
  </si>
  <si>
    <t>06.020.0782-A</t>
  </si>
  <si>
    <t>06.020.0783-0</t>
  </si>
  <si>
    <t>06.020.0783-A</t>
  </si>
  <si>
    <t>06.020.0784-0</t>
  </si>
  <si>
    <t>06.020.0784-A</t>
  </si>
  <si>
    <t>06.020.0786-0</t>
  </si>
  <si>
    <t>06.020.0786-A</t>
  </si>
  <si>
    <t>06.020.0788-0</t>
  </si>
  <si>
    <t>06.020.0788-A</t>
  </si>
  <si>
    <t>06.020.0790-0</t>
  </si>
  <si>
    <t>06.020.0790-A</t>
  </si>
  <si>
    <t>06.020.0792-0</t>
  </si>
  <si>
    <t>ESPESSURA,POR JUNTA SOLDADA,DE 900MM DE DIAMETRO,INCLUSIVE S</t>
  </si>
  <si>
    <t>06.020.0792-A</t>
  </si>
  <si>
    <t>06.020.0794-0</t>
  </si>
  <si>
    <t>ESPESSURA,POR JUNTA SOLDADA,DE 1000MM DE DIAMETRO,INCLUSIVE</t>
  </si>
  <si>
    <t>06.020.0794-A</t>
  </si>
  <si>
    <t>06.020.0795-0</t>
  </si>
  <si>
    <t>ESPESSURA,POR JUNTA SOLDADA,DE 1200MM DE DIAMETRO,INCLUSIVE</t>
  </si>
  <si>
    <t>06.020.0795-A</t>
  </si>
  <si>
    <t>06.020.0796-0</t>
  </si>
  <si>
    <t>ESPESSURA,POR JUNTA SOLDADA,DE 1300MM DE DIAMETRO,INCLUSIVE</t>
  </si>
  <si>
    <t>06.020.0796-A</t>
  </si>
  <si>
    <t>06.020.0797-0</t>
  </si>
  <si>
    <t>ESPESSURA,POR JUNTA SOLDADA,DE 1500MM DE DIAMETRO,INCLUSIVE</t>
  </si>
  <si>
    <t>SOLDA,EXCLUSIVE FORNECIMENTO DA PECAS E DOS MATERIAIS DE REV</t>
  </si>
  <si>
    <t>06.020.0797-A</t>
  </si>
  <si>
    <t>06.020.0798-0</t>
  </si>
  <si>
    <t>ESPESSURA,POR JUNTA SOLDADA,DE 2000MM DE DIAMETRO,INCLUSIVE</t>
  </si>
  <si>
    <t>06.020.0798-A</t>
  </si>
  <si>
    <t>06.020.0799-0</t>
  </si>
  <si>
    <t>ESPESSURA,POR JUNTA SOLDADA,DE 2500MM DE DIAMETRO,INCLUSIVE</t>
  </si>
  <si>
    <t>06.020.0799-A</t>
  </si>
  <si>
    <t>06.020.0800-0</t>
  </si>
  <si>
    <t>MONTAGEM E ASSENTAMENTO DE PECAS DE CHAPA DE ACO DE 1/2" DE</t>
  </si>
  <si>
    <t>06.020.0800-A</t>
  </si>
  <si>
    <t>06.020.0801-0</t>
  </si>
  <si>
    <t>06.020.0801-A</t>
  </si>
  <si>
    <t>06.020.0802-0</t>
  </si>
  <si>
    <t>06.020.0802-A</t>
  </si>
  <si>
    <t>06.020.0803-0</t>
  </si>
  <si>
    <t>06.020.0803-A</t>
  </si>
  <si>
    <t>06.020.0804-0</t>
  </si>
  <si>
    <t>06.020.0804-A</t>
  </si>
  <si>
    <t>06.020.0805-0</t>
  </si>
  <si>
    <t>06.020.0805-A</t>
  </si>
  <si>
    <t>06.020.0806-0</t>
  </si>
  <si>
    <t>06.020.0806-A</t>
  </si>
  <si>
    <t>06.020.0807-0</t>
  </si>
  <si>
    <t>06.020.0807-A</t>
  </si>
  <si>
    <t>06.020.0808-0</t>
  </si>
  <si>
    <t>ESPESSURA,POR JUNTA SOLDADA,DE 1750MM DE DIAMETRO,INCLUSIVE</t>
  </si>
  <si>
    <t>06.020.0808-A</t>
  </si>
  <si>
    <t>06.020.0809-0</t>
  </si>
  <si>
    <t>ESPESSURA,POR JUNTA SOLDADA,DE 1800MM DE DIAMETRO,INCLUSIVE</t>
  </si>
  <si>
    <t>06.020.0809-A</t>
  </si>
  <si>
    <t>06.020.0810-0</t>
  </si>
  <si>
    <t>06.020.0810-A</t>
  </si>
  <si>
    <t>06.020.0811-0</t>
  </si>
  <si>
    <t>06.020.0811-A</t>
  </si>
  <si>
    <t>06.020.0812-0</t>
  </si>
  <si>
    <t>MONTAGEM E ASSENTAMENTO DE PECAS DE CHAPA DE ACO DE 5/8" DE</t>
  </si>
  <si>
    <t>06.020.0812-A</t>
  </si>
  <si>
    <t>06.020.0813-0</t>
  </si>
  <si>
    <t>06.020.0813-A</t>
  </si>
  <si>
    <t>06.020.0814-0</t>
  </si>
  <si>
    <t>06.020.0814-A</t>
  </si>
  <si>
    <t>06.020.0815-0</t>
  </si>
  <si>
    <t>EXECUCAO DE DEFLEXAO ATE 22°30',NO CAMPO,EM TUBULACAO DE CHA</t>
  </si>
  <si>
    <t>PA DE ACO SOLDADO COM ESPESSURA DE 3/16" E DIAMETRO DE 150MM</t>
  </si>
  <si>
    <t>,COMPREENDENDO POSICIONAMENTO DO TUBO, REMOCAO DE REVESTIMEN</t>
  </si>
  <si>
    <t>TOS,CORTE OBLIQUO,GIRO DE 180°,PREPARO DAS PONTAS, SOLDA E N</t>
  </si>
  <si>
    <t>OVO REVESTIMENTO DA JUNTA IDENTICO AO ORIGINAL</t>
  </si>
  <si>
    <t>06.020.0815-A</t>
  </si>
  <si>
    <t>06.020.0816-0</t>
  </si>
  <si>
    <t>EXECUCAO DE DEFLEXAO ATE 22º30',NO CAMPO,EM TUBULACAO DE CHA</t>
  </si>
  <si>
    <t>PA DE ACO SOLDADO COM ESPESSURA DE 3/16" E DIAMETRO DE 200MM</t>
  </si>
  <si>
    <t>,COMPREENDENDO POSICIONAMENTO DO TUBO,REMOCAO DE REVESTIMENT</t>
  </si>
  <si>
    <t>OS,CORTE OBLIQUO,GIRO DE 180°,PREPARO DAS PONTAS,SOLDA E NOV</t>
  </si>
  <si>
    <t>O REVESTIMENTO DA JUNTA IDENTICO AO ORIGINAL</t>
  </si>
  <si>
    <t>06.020.0816-A</t>
  </si>
  <si>
    <t>06.020.0817-0</t>
  </si>
  <si>
    <t>PA DE ACO SOLDADO COM ESPESSURA DE 3/16" E DIAMETRO DE 250MM</t>
  </si>
  <si>
    <t>06.020.0817-A</t>
  </si>
  <si>
    <t>06.020.0818-0</t>
  </si>
  <si>
    <t>PA DE ACO SOLDADO COM ESPESSURA DE 3/16" E DIAMETRO DE 300MM</t>
  </si>
  <si>
    <t>06.020.0818-A</t>
  </si>
  <si>
    <t>06.020.0819-0</t>
  </si>
  <si>
    <t>PA DE ACO SOLDADO COM ESPESSURA DE 3/16" E DIAMETRO DE 400MM</t>
  </si>
  <si>
    <t>06.020.0819-A</t>
  </si>
  <si>
    <t>06.020.0820-0</t>
  </si>
  <si>
    <t>PA DE ACO SOLDADO COM ESPESSURA DE 3/16" E DIAMETRO DE 450MM</t>
  </si>
  <si>
    <t>06.020.0820-A</t>
  </si>
  <si>
    <t>06.020.0821-0</t>
  </si>
  <si>
    <t>PA DE ACO SOLDADO COM ESPESSURA DE 3/16" E DIAMETRO DE 500MM</t>
  </si>
  <si>
    <t>06.020.0821-A</t>
  </si>
  <si>
    <t>06.020.0822-0</t>
  </si>
  <si>
    <t>PA DE ACO SOLDADO COM ESPESSURA DE 3/16" E DIAMETRO DE 600MM</t>
  </si>
  <si>
    <t>06.020.0822-A</t>
  </si>
  <si>
    <t>06.020.0823-0</t>
  </si>
  <si>
    <t>PA DE ACO SOLDADO COM ESPESSURA DE 3/16" E DIAMETRO DE 700MM</t>
  </si>
  <si>
    <t>06.020.0823-A</t>
  </si>
  <si>
    <t>06.020.0824-0</t>
  </si>
  <si>
    <t>PA DE ACO SOLDADO COM ESPESSURA DE 1/4" E DIAMETRO DE 150MM,</t>
  </si>
  <si>
    <t>COMPREENDENDO POSICIONAMENO DO TUBO,REMOCAO DE REVESTIMENTOS</t>
  </si>
  <si>
    <t>,CORTE OBLIQUO,GIRO DE 180°,PREPARO DAS PONTAS,SOLDA E NOVO</t>
  </si>
  <si>
    <t>REVESTIMENTO DA JUNTA IDENTICO AO ORIGINAL</t>
  </si>
  <si>
    <t>06.020.0824-A</t>
  </si>
  <si>
    <t>06.020.0825-0</t>
  </si>
  <si>
    <t>PA DE ACO SOLDADO COM ESPESSURA DE 1/4" E DIAMETRO DE 200MM,</t>
  </si>
  <si>
    <t>COMPREENDENDO POSICIONAMENTO DO TUBO,REMOCAO DE REVESTIMENTO</t>
  </si>
  <si>
    <t>S,CORTE OBLIQUO,GIRO DE 180°,PREPARO DAS PONTAS,SOLDA E NOVO</t>
  </si>
  <si>
    <t> REVESTIMENTO DA JUNTA IDENTICO AO ORIGINAL</t>
  </si>
  <si>
    <t>06.020.0825-A</t>
  </si>
  <si>
    <t>06.020.0826-0</t>
  </si>
  <si>
    <t>PA DE ACO SOLDADO COM ESPESSURA DE 1/4" E DIAMETRO DE 250MM,</t>
  </si>
  <si>
    <t>06.020.0826-A</t>
  </si>
  <si>
    <t>06.020.0827-0</t>
  </si>
  <si>
    <t>PA DE ACO SOLDADO COM ESPESSURA DE 1/4" E DIAMETRO DE 300MM,</t>
  </si>
  <si>
    <t>06.020.0827-A</t>
  </si>
  <si>
    <t>06.020.0828-0</t>
  </si>
  <si>
    <t>PA DE ACO SOLDADO COM ESPESSURA DE 1/4" E DIAMETRO DE 350MM,</t>
  </si>
  <si>
    <t>06.020.0828-A</t>
  </si>
  <si>
    <t>06.020.0829-0</t>
  </si>
  <si>
    <t>PA DE ACO SOLDADO COM ESPESSURA DE 1/4" E DIAMETRO DE 400MM,</t>
  </si>
  <si>
    <t>06.020.0829-A</t>
  </si>
  <si>
    <t>06.020.0830-0</t>
  </si>
  <si>
    <t>PA DE ACO SOLDADO COM ESPESSURA DE 1/4" E DIAMETRO DE 450MM,</t>
  </si>
  <si>
    <t>06.020.0830-A</t>
  </si>
  <si>
    <t>06.020.0831-0</t>
  </si>
  <si>
    <t>PA DE ACO SOLDADO COM ESPESSURA DE 1/4" E DIAMETRO DE 500MM,</t>
  </si>
  <si>
    <t>06.020.0831-A</t>
  </si>
  <si>
    <t>06.020.0832-0</t>
  </si>
  <si>
    <t>PA DE ACO SOLDADO COM ESPESSURA DE 1/4" E DIAMETRO DE 600MM,</t>
  </si>
  <si>
    <t>06.020.0832-A</t>
  </si>
  <si>
    <t>06.020.0833-0</t>
  </si>
  <si>
    <t>PA DE ACO SOLDADO COM ESPESSURA DE 1/4" E DIAMETRO DE 700MM,</t>
  </si>
  <si>
    <t>06.020.0833-A</t>
  </si>
  <si>
    <t>06.020.0835-0</t>
  </si>
  <si>
    <t>PA DE ACO SOLDADO COM ESPESSURA DE 1/4" E DIAMETRO DE 800MM,</t>
  </si>
  <si>
    <t>06.020.0835-A</t>
  </si>
  <si>
    <t>06.020.0840-0</t>
  </si>
  <si>
    <t>PA DE ACO SOLDADO COM ESPESSURA DE 5/16" E DIAMETRO DE 300MM</t>
  </si>
  <si>
    <t>06.020.0840-A</t>
  </si>
  <si>
    <t>06.020.0841-0</t>
  </si>
  <si>
    <t>PA DE ACO SOLDADO COM ESPESSURA DE 5/16" E DIAMETRO DE 350MM</t>
  </si>
  <si>
    <t>06.020.0841-A</t>
  </si>
  <si>
    <t>06.020.0842-0</t>
  </si>
  <si>
    <t>PA DE ACO SOLDADO COM ESPESSURA DE 5/16" E DIAMETRO DE 400MM</t>
  </si>
  <si>
    <t>06.020.0842-A</t>
  </si>
  <si>
    <t>06.020.0843-0</t>
  </si>
  <si>
    <t>PA DE ACO SOLDADO COM ESPESSURA DE 5/16" E DIAMETRO DE 450MM</t>
  </si>
  <si>
    <t>06.020.0843-A</t>
  </si>
  <si>
    <t>06.020.0844-0</t>
  </si>
  <si>
    <t>PA DE ACO SOLDADO COM ESPESSURA DE 5/16" E DIAMETRO DE 500MM</t>
  </si>
  <si>
    <t>06.020.0844-A</t>
  </si>
  <si>
    <t>06.020.0846-0</t>
  </si>
  <si>
    <t>PA DE ACO SOLDADO COM ESPESSURA DE 5/16" E DIAMETRO DE 600MM</t>
  </si>
  <si>
    <t>06.020.0846-A</t>
  </si>
  <si>
    <t>06.020.0848-0</t>
  </si>
  <si>
    <t>PA DE ACO SOLDADO COM ESPESSURA DE 5/16" E DIAMETRO DE 700MM</t>
  </si>
  <si>
    <t>06.020.0848-A</t>
  </si>
  <si>
    <t>06.020.0850-0</t>
  </si>
  <si>
    <t>PA DE ACO SOLDADO COM ESPESSURA DE 5/16" E DIAMETRO DE 800MM</t>
  </si>
  <si>
    <t>06.020.0850-A</t>
  </si>
  <si>
    <t>06.020.0852-0</t>
  </si>
  <si>
    <t>PA DE ACO SOLDADO COM ESPESSURA DE 5/16" E DIAMETRO DE 900MM</t>
  </si>
  <si>
    <t>06.020.0852-A</t>
  </si>
  <si>
    <t>06.020.0853-0</t>
  </si>
  <si>
    <t>PA DE ACO SOLDADO COM ESPESSURA DE 5/16" E DIAMETRO DE 1000M</t>
  </si>
  <si>
    <t>M,COMPREENDENDO POSICIONAMENTO DO TUBO,REMOCAO DE REVESTIMEN</t>
  </si>
  <si>
    <t>TOS,CORTE OBLIQUO,GIRO DE 180°,PREPARO DAS PONTAS,SOLDA E NO</t>
  </si>
  <si>
    <t>VO REVESTIMENTO DA JUNTA IDENTICO AO ORIGINAL</t>
  </si>
  <si>
    <t>06.020.0853-A</t>
  </si>
  <si>
    <t>06.020.0854-0</t>
  </si>
  <si>
    <t>PA DE ACO SOLDADO COM ESPESSURA DE 5/16" E DIAMETRO DE 1200M</t>
  </si>
  <si>
    <t>06.020.0854-A</t>
  </si>
  <si>
    <t>06.020.0856-0</t>
  </si>
  <si>
    <t>PA DE ACO SOLDADO COM ESPESSURA DE 3/8" E DIAMETRO DE 300MM,</t>
  </si>
  <si>
    <t>06.020.0856-A</t>
  </si>
  <si>
    <t>06.020.0857-0</t>
  </si>
  <si>
    <t>PA DE ACO SOLDADO COM ESPESSURA DE 3/8" E DIAMETRO DE 350MM,</t>
  </si>
  <si>
    <t>06.020.0857-A</t>
  </si>
  <si>
    <t>06.020.0858-0</t>
  </si>
  <si>
    <t>PA DE ACO SOLDADO COM ESPESSURA DE 3/8" E DIAMETRO DE 400MM,</t>
  </si>
  <si>
    <t>06.020.0858-A</t>
  </si>
  <si>
    <t>06.020.0859-0</t>
  </si>
  <si>
    <t>PA DE ACO SOLDADO COM ESPESSURA DE 3/8" E DIAMETRO DE 450MM,</t>
  </si>
  <si>
    <t>06.020.0859-A</t>
  </si>
  <si>
    <t>06.020.0860-0</t>
  </si>
  <si>
    <t>PA DE ACO SOLDADO COM ESPESSURA DE 3/8" E DIAMETRO DE 500MM,</t>
  </si>
  <si>
    <t>06.020.0860-A</t>
  </si>
  <si>
    <t>06.020.0862-0</t>
  </si>
  <si>
    <t>PA DE ACO SOLDADO COM ESPESSURA DE 3/8" E DIAMETRO DE 600MM,</t>
  </si>
  <si>
    <t>06.020.0862-A</t>
  </si>
  <si>
    <t>06.020.0864-0</t>
  </si>
  <si>
    <t>PA DE ACO SOLDADO COM ESPESSURA DE 3/8" E DIAMETRO DE 700MM,</t>
  </si>
  <si>
    <t>06.020.0864-A</t>
  </si>
  <si>
    <t>06.020.0866-0</t>
  </si>
  <si>
    <t>PA DE ACO SOLDADO COM ESPESSURA DE 3/8" E DIAMETRO DE 800MM,</t>
  </si>
  <si>
    <t>06.020.0866-A</t>
  </si>
  <si>
    <t>06.020.0868-0</t>
  </si>
  <si>
    <t>PA DE ACO SOLDADO COM ESPESSURA DE 3/8" E DIAMETRO DE 900MM,</t>
  </si>
  <si>
    <t>06.020.0868-A</t>
  </si>
  <si>
    <t>06.020.0870-0</t>
  </si>
  <si>
    <t>PA DE ACO SOLDADO COM ESPESSURA DE 3/8" E DIAMETRO DE 1000MM</t>
  </si>
  <si>
    <t>06.020.0870-A</t>
  </si>
  <si>
    <t>06.020.0871-0</t>
  </si>
  <si>
    <t>PA DE ACO SOLDADO COM ESPESSURA DE 3/8" E DIAMETRO DE 1200MM</t>
  </si>
  <si>
    <t>06.020.0871-A</t>
  </si>
  <si>
    <t>06.020.0872-0</t>
  </si>
  <si>
    <t>PA DE ACO SOLDADO COM ESPESSURA DE 3/8" E DIAMETRO DE 1300MM</t>
  </si>
  <si>
    <t>06.020.0872-A</t>
  </si>
  <si>
    <t>06.020.0873-0</t>
  </si>
  <si>
    <t>PA DE ACO SOLDADO COM ESPESSURA DE 3/8" E DIAMETRO DE 1500MM</t>
  </si>
  <si>
    <t>06.020.0873-A</t>
  </si>
  <si>
    <t>06.020.0875-0</t>
  </si>
  <si>
    <t>PA DE ACO SOLDADO COM ESPESSURA DE 3/8" E DIAMETRO DE 2000MM</t>
  </si>
  <si>
    <t>06.020.0875-A</t>
  </si>
  <si>
    <t>06.020.0876-0</t>
  </si>
  <si>
    <t>PA DE ACO SOLDADO COM ESPESSURA DE 3/8" E DIAMETRO DE 2500MM</t>
  </si>
  <si>
    <t>06.020.0876-A</t>
  </si>
  <si>
    <t>06.020.0880-0</t>
  </si>
  <si>
    <t>PA DE ACO SOLDADO COM ESPESSURA DE 1/2" E DIAMETRO DE 500MM,</t>
  </si>
  <si>
    <t>06.020.0880-A</t>
  </si>
  <si>
    <t>06.020.0882-0</t>
  </si>
  <si>
    <t>PA DE ACO SOLDADO COM ESPESSURA DE 1/2" E DIAMETRO DE 600MM,</t>
  </si>
  <si>
    <t>06.020.0882-A</t>
  </si>
  <si>
    <t>06.020.0884-0</t>
  </si>
  <si>
    <t>PA DE ACO SOLDADO COM ESPESSURA DE 1/2" E DIAMETRO DE 700MM,</t>
  </si>
  <si>
    <t>06.020.0884-A</t>
  </si>
  <si>
    <t>06.020.0886-0</t>
  </si>
  <si>
    <t>PA DE ACO SOLDADO POR ESPESSURA DE 1/2" E DIAMETRO DE 800MM,</t>
  </si>
  <si>
    <t>06.020.0886-A</t>
  </si>
  <si>
    <t>06.020.0888-0</t>
  </si>
  <si>
    <t>PA DE ACO SOLDADO COM ESPESSURA DE 1/2" E DIAMETRO DE 900MM,</t>
  </si>
  <si>
    <t>06.020.0888-A</t>
  </si>
  <si>
    <t>06.020.0890-0</t>
  </si>
  <si>
    <t>PA DE ACO SOLDADO COM ESPESSURA DE 1/2" E DIAMETRO DE 1000MM</t>
  </si>
  <si>
    <t>06.020.0890-A</t>
  </si>
  <si>
    <t>06.020.0891-0</t>
  </si>
  <si>
    <t>EXECUCAO DE DEFLEXAO ATE 22°30`,NO CAMPO,EM TUBULACAO DE CHA</t>
  </si>
  <si>
    <t>PA DE ACO SOLDADO COM ESPESSURA DE 1/2" E DIAMETRO DE 1200MM</t>
  </si>
  <si>
    <t>06.020.0891-A</t>
  </si>
  <si>
    <t>06.020.0893-0</t>
  </si>
  <si>
    <t>PA DE ACO SOLDADO COM ESPESSURA DE 1/2" E DIAMETRO DE 1500MM</t>
  </si>
  <si>
    <t>06.020.0893-A</t>
  </si>
  <si>
    <t>06.020.0894-0</t>
  </si>
  <si>
    <t>PA DE ACO SOLDADO COM ESPESSURA DE 1/2" E DIAMETRO DE 1750MM</t>
  </si>
  <si>
    <t>06.020.0894-A</t>
  </si>
  <si>
    <t>06.020.0895-0</t>
  </si>
  <si>
    <t>PA DE ACO SOLDADO COM ESPESSURA DE 1/2" E DIAMETRO DE 1800MM</t>
  </si>
  <si>
    <t>06.020.0895-A</t>
  </si>
  <si>
    <t>06.020.0896-0</t>
  </si>
  <si>
    <t>PA DE ACO SOLDADO COM ESPESSURA DE 1/2" E DIAMETRO DE 2000MM</t>
  </si>
  <si>
    <t>06.020.0896-A</t>
  </si>
  <si>
    <t>06.020.0897-0</t>
  </si>
  <si>
    <t>PA DE ACO SOLDADO COM ESPESSURA DE 1/2" E DIAMETRO DE 2500MM</t>
  </si>
  <si>
    <t>06.020.0897-A</t>
  </si>
  <si>
    <t>06.020.0900-0</t>
  </si>
  <si>
    <t>PA DE ACO SOLDADO COM ESPESSURA DE 5/8" E DIAMETRO DE 1800MM</t>
  </si>
  <si>
    <t>06.020.0900-A</t>
  </si>
  <si>
    <t>06.020.0901-0</t>
  </si>
  <si>
    <t>PA DE ACO SOLDADO COM ESPESSURA DE 5/8" E DIAMETRO DE 2000MM</t>
  </si>
  <si>
    <t>06.020.0901-A</t>
  </si>
  <si>
    <t>06.020.0902-0</t>
  </si>
  <si>
    <t>PA DE ACO SOLDADO COM ESPESSURA DE 5/8" E DIAMETRO DE 2500MM</t>
  </si>
  <si>
    <t>06.020.0902-A</t>
  </si>
  <si>
    <t>06.020.0905-0</t>
  </si>
  <si>
    <t>MONTAGEM DE PESCOCO DE DERIVACAO DE ACO,DIAMETRO DE 150MM,SO</t>
  </si>
  <si>
    <t>LDADO EM TUBO DUCTIL COM ELETRODO ESPECIAL,INCLUSIVE FURACAO</t>
  </si>
  <si>
    <t> DO TUBO</t>
  </si>
  <si>
    <t>06.020.0905-A</t>
  </si>
  <si>
    <t>06.020.0906-0</t>
  </si>
  <si>
    <t>MONTAGEM DE PESCOCO DE DERIVACAO DE ACO,DIAMETRO DE 200MM,SO</t>
  </si>
  <si>
    <t>06.020.0906-A</t>
  </si>
  <si>
    <t>06.020.0908-0</t>
  </si>
  <si>
    <t>MONTAGEM DE PESCOCO DE DERIVACAO DE ACO,DIAMETRO DE 100MM,SO</t>
  </si>
  <si>
    <t>06.020.0908-A</t>
  </si>
  <si>
    <t>06.020.0910-0</t>
  </si>
  <si>
    <t>MONTAGEM DE PESCOCO DE DERIVACAO DE ACO,DIAMETRO DE 75MM,SOL</t>
  </si>
  <si>
    <t>DADO EM TUBO DUCTIL COM ELETRODO ESPECIAL,INCLUSIVE FURACAO</t>
  </si>
  <si>
    <t>DO TUBO</t>
  </si>
  <si>
    <t>06.020.0910-A</t>
  </si>
  <si>
    <t>06.020.0915-0</t>
  </si>
  <si>
    <t>MONTAGEM DE JUNTA DRESSER COM ANCORAGENS(HARNESS),EXCLUSIVE</t>
  </si>
  <si>
    <t>A PECA,COM DIAMETRO DE 150MM. CUSTO POR PECA</t>
  </si>
  <si>
    <t>06.020.0915-A</t>
  </si>
  <si>
    <t>06.020.0916-0</t>
  </si>
  <si>
    <t>A PECA,COM DIAMETRO DE 200MM. CUSTO POR PECA</t>
  </si>
  <si>
    <t>06.020.0916-A</t>
  </si>
  <si>
    <t>06.020.0917-0</t>
  </si>
  <si>
    <t>A PECA,COM DIAMETRO DE 250MM. CUSTO POR PECA</t>
  </si>
  <si>
    <t>06.020.0917-A</t>
  </si>
  <si>
    <t>06.020.0918-0</t>
  </si>
  <si>
    <t>A PECA,COM DIAMETRO DE 300MM. CUSTO POR PECA</t>
  </si>
  <si>
    <t>06.020.0918-A</t>
  </si>
  <si>
    <t>06.020.0919-0</t>
  </si>
  <si>
    <t>A PECA,COM DIAMETRO DE 350MM. CUSTO POR PECA</t>
  </si>
  <si>
    <t>06.020.0919-A</t>
  </si>
  <si>
    <t>06.020.0920-0</t>
  </si>
  <si>
    <t>A PECA,COM DIAMETRO DE 400MM. CUSTO POR PECA</t>
  </si>
  <si>
    <t>06.020.0920-A</t>
  </si>
  <si>
    <t>06.020.0921-0</t>
  </si>
  <si>
    <t>A PECA,COM DIAMETRO DE 450MM. CUSTO POR PECA</t>
  </si>
  <si>
    <t>06.020.0921-A</t>
  </si>
  <si>
    <t>06.020.0922-0</t>
  </si>
  <si>
    <t>A PECA,COM DIAMETRO DE 500MM. CUSTO POR PECA</t>
  </si>
  <si>
    <t>06.020.0922-A</t>
  </si>
  <si>
    <t>06.020.0924-0</t>
  </si>
  <si>
    <t>A PECA,COM DIAMETRO DE 600MM. CUSTO POR PECA</t>
  </si>
  <si>
    <t>06.020.0924-A</t>
  </si>
  <si>
    <t>06.020.0926-0</t>
  </si>
  <si>
    <t>A PECA,COM DIAMETRO DE 700MM. CUSTO POR PECA</t>
  </si>
  <si>
    <t>06.020.0926-A</t>
  </si>
  <si>
    <t>06.020.0928-0</t>
  </si>
  <si>
    <t>A PECA,COM DIAMETRO DE 800MM. CUSTO POR PECA</t>
  </si>
  <si>
    <t>06.020.0928-A</t>
  </si>
  <si>
    <t>06.020.0930-0</t>
  </si>
  <si>
    <t>A PECA,COM DIAMETRO DE 900MM. CUSTO POR PECA</t>
  </si>
  <si>
    <t>06.020.0930-A</t>
  </si>
  <si>
    <t>06.020.0932-0</t>
  </si>
  <si>
    <t>A PECA,COM DIAMETRO DE 1000MM. CUSTO POR PECA</t>
  </si>
  <si>
    <t>06.020.0932-A</t>
  </si>
  <si>
    <t>06.020.0933-0</t>
  </si>
  <si>
    <t>A PECA,COM DIAMETRO DE 1200MM. CUSTO POR PECA</t>
  </si>
  <si>
    <t>06.020.0933-A</t>
  </si>
  <si>
    <t>06.020.0934-0</t>
  </si>
  <si>
    <t>A PECA,COM DIAMETRO DE 1300MM. CUSTO POR PECA</t>
  </si>
  <si>
    <t>06.020.0934-A</t>
  </si>
  <si>
    <t>06.020.0935-0</t>
  </si>
  <si>
    <t>A PECA,COM DIAMETRO DE 1500MM. CUSTO POR PECA</t>
  </si>
  <si>
    <t>06.020.0935-A</t>
  </si>
  <si>
    <t>06.020.0937-0</t>
  </si>
  <si>
    <t>A PECA,COM DIAMETRO DE 2000MM. CUSTO POR PECA</t>
  </si>
  <si>
    <t>06.020.0937-A</t>
  </si>
  <si>
    <t>06.020.0938-0</t>
  </si>
  <si>
    <t>A PECA,COM DIAMETRO DE 2500MM. CUSTO POR PECA</t>
  </si>
  <si>
    <t>06.020.0938-A</t>
  </si>
  <si>
    <t>06.021.0010-0</t>
  </si>
  <si>
    <t>MONTAGEM PREVIA DE VAOS RETOS, PARA TRAVESSIAS AEREAS DE ADU</t>
  </si>
  <si>
    <t>TORAS DE ACO,COM DIAMETRO DE 300MM</t>
  </si>
  <si>
    <t>06.021.0010-A</t>
  </si>
  <si>
    <t>06.021.0011-0</t>
  </si>
  <si>
    <t>TORAS DE ACO,COM DIAMETRO DE 400MM</t>
  </si>
  <si>
    <t>06.021.0011-A</t>
  </si>
  <si>
    <t>06.021.0012-0</t>
  </si>
  <si>
    <t>TORAS DE ACO,COM DIAMETRO DE 500MM</t>
  </si>
  <si>
    <t>06.021.0012-A</t>
  </si>
  <si>
    <t>06.021.0013-0</t>
  </si>
  <si>
    <t>TORAS DE ACO,COM DIAMETRO DE 600MM</t>
  </si>
  <si>
    <t>06.021.0013-A</t>
  </si>
  <si>
    <t>06.021.0014-0</t>
  </si>
  <si>
    <t>TORAS DE ACO,COM DIAMETRO DE 700MM</t>
  </si>
  <si>
    <t>06.021.0014-A</t>
  </si>
  <si>
    <t>06.021.0015-0</t>
  </si>
  <si>
    <t>TORAS DE ACO,COM DIAMETRO DE 800MM</t>
  </si>
  <si>
    <t>06.021.0015-A</t>
  </si>
  <si>
    <t>06.021.0016-0</t>
  </si>
  <si>
    <t>TORAS DE ACO,COM DIAMETRO DE 900MM</t>
  </si>
  <si>
    <t>06.021.0016-A</t>
  </si>
  <si>
    <t>06.021.0017-0</t>
  </si>
  <si>
    <t>TORAS DE ACO,COM DIAMETRO DE 1000MM</t>
  </si>
  <si>
    <t>06.021.0017-A</t>
  </si>
  <si>
    <t>06.021.0018-0</t>
  </si>
  <si>
    <t>TORAS DE ACO,COM DIAMETRO DE 1200MM</t>
  </si>
  <si>
    <t>06.021.0018-A</t>
  </si>
  <si>
    <t>06.021.0019-0</t>
  </si>
  <si>
    <t>TORAS DE ACO,COM DIAMETRO DE 1500MM</t>
  </si>
  <si>
    <t>06.021.0019-A</t>
  </si>
  <si>
    <t>06.021.0020-0</t>
  </si>
  <si>
    <t>TORAS DE ACO,COM DIAMETRO DE 1750MM</t>
  </si>
  <si>
    <t>06.021.0020-A</t>
  </si>
  <si>
    <t>06.021.0021-0</t>
  </si>
  <si>
    <t>TORAS DE ACO,COM DIAMETRO DE 2000MM</t>
  </si>
  <si>
    <t>06.021.0021-A</t>
  </si>
  <si>
    <t>06.021.0025-0</t>
  </si>
  <si>
    <t>MONTAGEM PREVIA DE PORTICOS OU ARCOS,PARA TRAVESSIAS AEREAS</t>
  </si>
  <si>
    <t>EM TUBOS DE ACO,COM DIAMETRO DE 300MM</t>
  </si>
  <si>
    <t>06.021.0025-A</t>
  </si>
  <si>
    <t>06.021.0026-0</t>
  </si>
  <si>
    <t>EM TUBOS DE ACO,COM DIAMETRO DE 400MM</t>
  </si>
  <si>
    <t>06.021.0026-A</t>
  </si>
  <si>
    <t>06.021.0027-0</t>
  </si>
  <si>
    <t>EM TUBOS DE ACO,COM DIAMETRO DE 500MM</t>
  </si>
  <si>
    <t>06.021.0027-A</t>
  </si>
  <si>
    <t>06.021.0028-0</t>
  </si>
  <si>
    <t>EM TUBOS DE ACO,COM DIAMETRO DE 600MM</t>
  </si>
  <si>
    <t>06.021.0028-A</t>
  </si>
  <si>
    <t>06.021.0029-0</t>
  </si>
  <si>
    <t>EM TUBOS DE ACO,COM DIAMETRO DE 700MM</t>
  </si>
  <si>
    <t>06.021.0029-A</t>
  </si>
  <si>
    <t>06.021.0030-0</t>
  </si>
  <si>
    <t>EM TUBOS DE ACO,COM DIAMETRO DE 800MM</t>
  </si>
  <si>
    <t>06.021.0030-A</t>
  </si>
  <si>
    <t>06.021.0031-0</t>
  </si>
  <si>
    <t>EM TUBOS DE ACO,COM DIAMETRO DE 900MM</t>
  </si>
  <si>
    <t>06.021.0031-A</t>
  </si>
  <si>
    <t>06.021.0032-0</t>
  </si>
  <si>
    <t>EM TUBOS DE ACO,COM DIAMETRO DE 1000MM</t>
  </si>
  <si>
    <t>06.021.0032-A</t>
  </si>
  <si>
    <t>06.021.0033-0</t>
  </si>
  <si>
    <t>EM TUBOS DE ACO,COM DIAMETRO DE 1200MM</t>
  </si>
  <si>
    <t>06.021.0033-A</t>
  </si>
  <si>
    <t>06.021.0034-0</t>
  </si>
  <si>
    <t>EM TUBOS DE ACO,COM DIAMETRO DE 1500MM</t>
  </si>
  <si>
    <t>06.021.0034-A</t>
  </si>
  <si>
    <t>06.021.0035-0</t>
  </si>
  <si>
    <t>EM TUBOS DE ACO,COM DIAMETRO DE 1750MM</t>
  </si>
  <si>
    <t>06.021.0035-A</t>
  </si>
  <si>
    <t>06.021.0036-0</t>
  </si>
  <si>
    <t>EM TUBOS DE ACO,COM DIAMETRO DE 2000MM</t>
  </si>
  <si>
    <t>06.021.0036-A</t>
  </si>
  <si>
    <t>06.021.0040-0</t>
  </si>
  <si>
    <t>ASSENTAMENTO DE VAOS RETOS DE TUBOS DE ACO,ATE 30,00M,NO LOC</t>
  </si>
  <si>
    <t>AL DEFINITIVO DA TRAVESSIA,COM UTILIZACAO DIRETA DE GUINDAST</t>
  </si>
  <si>
    <t>06.021.0040-A</t>
  </si>
  <si>
    <t>06.021.0041-0</t>
  </si>
  <si>
    <t>ASSENTAMENTO DE PORTICOS OU ARCOS SIMPLES DE TUBOS DE ACO,DE</t>
  </si>
  <si>
    <t> 31,00 A 50,00M,NO LOCAL DEFINITIVO DA TRAVESSIA,COM UTILIZA</t>
  </si>
  <si>
    <t>CAO DIRETA DE GUINDASTE</t>
  </si>
  <si>
    <t>06.021.0041-A</t>
  </si>
  <si>
    <t>06.022.0010-0</t>
  </si>
  <si>
    <t>SUPORTES TIPO CONSOLE EM CHAPA ATE 3/8" DE ESPESSURA E PERFI</t>
  </si>
  <si>
    <t>S CANTONEIRA 4 X 4",SOLDADOS,PARA FIXACAO SUSPENSA DE TUBULA</t>
  </si>
  <si>
    <t>COES,INCLUSIVE JATEAMENTO DAS SUPERFICIES E PINTURA ANTIOXID</t>
  </si>
  <si>
    <t>ANTE A BASE DE BORRACHA CLORADA,CHUMBADORES,PORCAS E PARAFUS</t>
  </si>
  <si>
    <t>OS.FORNECIMENTO E MONTAGEM</t>
  </si>
  <si>
    <t>06.022.0010-A</t>
  </si>
  <si>
    <t>06.061.0105-0</t>
  </si>
  <si>
    <t>JUNCAO DE 45° OU 90° DE CERAMICA VIDRADA INTERNAMENTE, PARA</t>
  </si>
  <si>
    <t>ESGOTO,COM DIAMETRO DE 100MM, INCLUSIVE FORNECIMENTO DO MATE</t>
  </si>
  <si>
    <t>RIAL PARA REJUNTAMENTO COM ARGAMASSA DE CIMENTO E AREIA, NO</t>
  </si>
  <si>
    <t>TRACO 1:4.FORNECIMENTO E ASSENTAMENTO</t>
  </si>
  <si>
    <t>06.061.0105-A</t>
  </si>
  <si>
    <t>06.061.0110-0</t>
  </si>
  <si>
    <t>ESGOTO,COM DIAMETRO DE 150MM, INCLUSIVE FORNECIMENTO DO MATE</t>
  </si>
  <si>
    <t>06.061.0110-A</t>
  </si>
  <si>
    <t>06.061.0115-0</t>
  </si>
  <si>
    <t>ESGOTO,COM DIAMETRO DE 200MM, INCLUSIVE FORNECIMENTO DO MATE</t>
  </si>
  <si>
    <t>06.061.0115-A</t>
  </si>
  <si>
    <t>06.061.0120-0</t>
  </si>
  <si>
    <t>ESGOTO,COM DIAMETRO DE 250MM, INCLUSIVE FORNECIMENTO DO MATE</t>
  </si>
  <si>
    <t>06.061.0120-A</t>
  </si>
  <si>
    <t>06.061.0150-0</t>
  </si>
  <si>
    <t>CURVA CERAMICA DE 45° OU 90°,VIDRADA INTERNAMENTE, PARA ESGO</t>
  </si>
  <si>
    <t>TO,COM DIAMETRO DE 100MM,INCLUSIVE FORNECIMENTO DO MATERIAL</t>
  </si>
  <si>
    <t>PARA REJUNTAMENTO COM ARGAMASSA DE CIMENTO E AREIA,NO TRACO</t>
  </si>
  <si>
    <t>1:4.FORNECIMENTO E ASSENTAMENTO</t>
  </si>
  <si>
    <t>06.061.0150-A</t>
  </si>
  <si>
    <t>06.061.0155-0</t>
  </si>
  <si>
    <t>TO,COM DIAMETRO DE 150MM,INCLUSIVE FORNECIMENTO DO MATERIAL</t>
  </si>
  <si>
    <t>06.061.0155-A</t>
  </si>
  <si>
    <t>06.061.0160-0</t>
  </si>
  <si>
    <t>TO,COM DIAMETRO DE 200MM,INCLUSIVE FORNECIMENTO DO MATERIAL</t>
  </si>
  <si>
    <t>06.061.0160-A</t>
  </si>
  <si>
    <t>06.061.0165-0</t>
  </si>
  <si>
    <t>TO,COM DIAMETRO DE 250MM,INCLUSIVE FORNECIMENTO DO MATERIAL</t>
  </si>
  <si>
    <t>06.061.0165-A</t>
  </si>
  <si>
    <t>06.061.0170-0</t>
  </si>
  <si>
    <t>SELIM CERAMICO PARA LIGACAO DE ESGOTOS,DE 150MMX100MM,INCLUS</t>
  </si>
  <si>
    <t>IVE ARGAMASSA DE CIMENTO E AREIA NO TRACO 1:4.FORNECIMENTO E</t>
  </si>
  <si>
    <t>06.061.0170-A</t>
  </si>
  <si>
    <t>06.061.0171-0</t>
  </si>
  <si>
    <t>SELIM CERAMICO PARA LIGACAO DE ESGOTOS,DE 200MMX100MM,INCLUS</t>
  </si>
  <si>
    <t>06.061.0171-A</t>
  </si>
  <si>
    <t>06.061.0172-0</t>
  </si>
  <si>
    <t>SELIM CERAMICO PARA LIGACAO DE ESGOTOS,DE 200MMX150MM,INCLUS</t>
  </si>
  <si>
    <t>06.061.0172-A</t>
  </si>
  <si>
    <t>06.061.0173-0</t>
  </si>
  <si>
    <t>SELIM CERAMICO PARA LIGACAO DE ESGOTOS,DE 250MMX100MM,INCLUS</t>
  </si>
  <si>
    <t>06.061.0173-A</t>
  </si>
  <si>
    <t>06.061.0174-0</t>
  </si>
  <si>
    <t>SELIM CERAMICO PARA LIGACAO DE ESGOTOS,DE 250MMX150MM,INCLUS</t>
  </si>
  <si>
    <t>06.061.0174-A</t>
  </si>
  <si>
    <t>06.061.0176-0</t>
  </si>
  <si>
    <t>SELIM CERAMICO PARA LIGACAO DE ESGOTOS,DE 300MMX100MM,INCLUS</t>
  </si>
  <si>
    <t>06.061.0176-A</t>
  </si>
  <si>
    <t>06.061.0177-0</t>
  </si>
  <si>
    <t>SELIM CERAMICO PARA LIGACAO DE ESGOTOS,DE 300MMX150MM,INCLUS</t>
  </si>
  <si>
    <t>06.061.0177-A</t>
  </si>
  <si>
    <t>06.062.0001-0</t>
  </si>
  <si>
    <t>POCO DE CRAVACAO PARA EXECUCAO DE TRAVESSIAS SUBTERRANEAS(TU</t>
  </si>
  <si>
    <t>NNEL LINE),COM CABECOTE PARA TERRA,SEM CONTROLE DIRECIONAL,</t>
  </si>
  <si>
    <t>COMPREENDENDO A MOBILIZACAO E DESMOBILIZACAO DOS EQUIPAMENTO</t>
  </si>
  <si>
    <t>S E MATERIAIS NECESSARIOS, MONTAGEM E DESMONTAGEM DE MACACO</t>
  </si>
  <si>
    <t>DE CRAVACAO E ESTRUTURAS DE REACAO,EXCLUSIVE ESCAVACAO,REATE</t>
  </si>
  <si>
    <t>RRO E ESCORAMENTO DA CAVA</t>
  </si>
  <si>
    <t>06.062.0001-A</t>
  </si>
  <si>
    <t>06.062.0002-0</t>
  </si>
  <si>
    <t>NNEL LINE),COM CABECOTE PARA ROCHA,SEM CONTROLE DIRECIONAL,</t>
  </si>
  <si>
    <t>06.062.0002-A</t>
  </si>
  <si>
    <t>06.063.0012-0</t>
  </si>
  <si>
    <t>TUBO DE CONCRETO ARMADO PARA CRAVACAO COM PONTA,BOLSA E JUNT</t>
  </si>
  <si>
    <t>A ELASTICA,CONFORME NBR 15.319/06,DN=400MM.FORNECIMENTO</t>
  </si>
  <si>
    <t>06.063.0012-A</t>
  </si>
  <si>
    <t>06.063.0013-0</t>
  </si>
  <si>
    <t>A ELASTICA,CONFORME NBR 15.319/06,DN=500MM.FORNECIMENTO</t>
  </si>
  <si>
    <t>06.063.0013-A</t>
  </si>
  <si>
    <t>06.063.0014-0</t>
  </si>
  <si>
    <t>A ELASTICA,CONFORME NBR 15.319/06,DN=600MM.FORNECIMENTO</t>
  </si>
  <si>
    <t>06.063.0014-A</t>
  </si>
  <si>
    <t>06.063.0015-0</t>
  </si>
  <si>
    <t>A ELASTICA,CONFORME NBR 15.319/06,DN=700MM.FORNECIMENTO</t>
  </si>
  <si>
    <t>06.063.0015-A</t>
  </si>
  <si>
    <t>06.063.0016-0</t>
  </si>
  <si>
    <t>A ELASTICA,CONFORME NBR 15.319/06,DN=800MM.FORNECIMENTO</t>
  </si>
  <si>
    <t>06.063.0016-A</t>
  </si>
  <si>
    <t>06.063.0017-0</t>
  </si>
  <si>
    <t>A ELASTICA,CONFORME NBR 15.319/06,DN=900MM.FORNECIMENTO</t>
  </si>
  <si>
    <t>06.063.0017-A</t>
  </si>
  <si>
    <t>06.063.0018-0</t>
  </si>
  <si>
    <t>A ELASTICA,CONFORME NBR 15.319/06,DN=1000MM.FORNECIMENTO</t>
  </si>
  <si>
    <t>06.063.0018-A</t>
  </si>
  <si>
    <t>06.063.0019-0</t>
  </si>
  <si>
    <t>A ELASTICA,CONFORME NBR 15.319/06,DN=1200MM.FORNECIMENTO</t>
  </si>
  <si>
    <t>06.063.0019-A</t>
  </si>
  <si>
    <t>06.063.0021-0</t>
  </si>
  <si>
    <t>A ELASTICA,CONFORME NBR 15.319/06,DN=1500MM.FORNECIMENTO</t>
  </si>
  <si>
    <t>06.063.0021-A</t>
  </si>
  <si>
    <t>06.063.0023-0</t>
  </si>
  <si>
    <t>A ELASTICA,CONFORME NBR 15.319/06,DN=2000MM.FORNECIMENTO</t>
  </si>
  <si>
    <t>06.063.0023-A</t>
  </si>
  <si>
    <t>06.069.0005-0</t>
  </si>
  <si>
    <t>DUTO ANELAR FLEXIVEL,NA COR CINZA CONCRETO,SINGELO,DE POLIET</t>
  </si>
  <si>
    <t>ILENO DE ALTA DENSIDADE(PEAD),PARA PROTECAO DE CONDUTORES EL</t>
  </si>
  <si>
    <t>ETRICOS,COM DIAMETRO NOMINAL DE 1 1/4",SENDO O DIAMETRO INTE</t>
  </si>
  <si>
    <t>RNO DE 31,0MM,COM FIO GUIA DE ACO E FORNECIDO COM 2 PLUGUES(</t>
  </si>
  <si>
    <t>TAMPOES) NAS EXTREMIDADES,LANCADO DIRETAMENTE NO SOLO,INCLUS</t>
  </si>
  <si>
    <t>IVE CONEXOES E KIT VEDACAO</t>
  </si>
  <si>
    <t>06.069.0005-A</t>
  </si>
  <si>
    <t>06.069.0006-0</t>
  </si>
  <si>
    <t>DUTO ANELAR FLEXIVEL,NA COR CINZA CONCRETO,LINHA DUPLA,DE PO</t>
  </si>
  <si>
    <t>LIETILENO DE ALTA DENSIDADE(PEAD),PARA PROTECAO DE CONDUTORE</t>
  </si>
  <si>
    <t>S ELETRICOS,COM DIAMETRO NOMINAL DE 1 1/4",SENDO O DIAMETRO</t>
  </si>
  <si>
    <t>INTERNO DE 31,0MM,COM FIO GUIA DE ACO E FORNECIDO COM 2 PLUG</t>
  </si>
  <si>
    <t>UES (TAMPOES) NAS EXTREMIDADES,LANCADO DIRETAMENTE NO SOLO,I</t>
  </si>
  <si>
    <t>NCLUSIVE CONEXOES E KIT VEDACAO</t>
  </si>
  <si>
    <t>06.069.0006-A</t>
  </si>
  <si>
    <t>06.069.0008-0</t>
  </si>
  <si>
    <t>ETRICOS,COM DIAMETRO NOMINAL DE 1 1/2",SENDO O DIAMETRO INTE</t>
  </si>
  <si>
    <t>RNO DE 39,0MM,COM FIO GUIA DE ACO E FORNECIDO COM 2 PLUGUES</t>
  </si>
  <si>
    <t>(TAMPOES)NAS EXTREMIDADES,LANCADO DIRETAMENTE NO SOLO,INCLUS</t>
  </si>
  <si>
    <t>06.069.0008-A</t>
  </si>
  <si>
    <t>06.069.0009-0</t>
  </si>
  <si>
    <t>S ELETRICOS,COM DIAMETRO NOMINAL DE 1 1/2",SENDO O DIAMETRO</t>
  </si>
  <si>
    <t>INTERNO DE 39,0MM,COM FIO GUIA DE ACO E FORNECIDO COM 2 PLUG</t>
  </si>
  <si>
    <t>06.069.0009-A</t>
  </si>
  <si>
    <t>06.069.0010-0</t>
  </si>
  <si>
    <t>ETRICOS,COM DIAMETRO NOMINAL DE 2",SENDO O DIAMETRO INTERNO</t>
  </si>
  <si>
    <t>DE 52,0MM,COM FIO GUIA DE ACO E FORNECIDO COM 2 PLUGUES(TAMP</t>
  </si>
  <si>
    <t>OES)NAS EXTREMIDADES,LANCADO DIRETAMENTE NO SOLO,INCLUSIVE C</t>
  </si>
  <si>
    <t>ONEXOES E KIT VEDACAO</t>
  </si>
  <si>
    <t>06.069.0010-A</t>
  </si>
  <si>
    <t>06.069.0015-0</t>
  </si>
  <si>
    <t>S ELETRICOS,COM DIAMETRO NOMINAL DE 2",SENDO O DIAMETRO INTE</t>
  </si>
  <si>
    <t>RNO DE 52,0MM,COM FIO GUIA DE ACO E FORNECIDO COM 2 PLUGUES(</t>
  </si>
  <si>
    <t>TAMPOES)NAS EXTREMIDADES,LANCADO DIRETAMENTE NO SOLO,INCLUSI</t>
  </si>
  <si>
    <t>VE CONEXOES E KIT VEDACAO</t>
  </si>
  <si>
    <t>06.069.0015-A</t>
  </si>
  <si>
    <t>06.069.0020-0</t>
  </si>
  <si>
    <t>ETRICOS,COM DIAMETRO NOMINAL DE 3",SENDO O DIAMETRO INTERNO</t>
  </si>
  <si>
    <t>DE 76,0MM,COM FIO GUIA DE ACO E FORNECIDO COM 2 PLUGUES(TAMP</t>
  </si>
  <si>
    <t>06.069.0020-A</t>
  </si>
  <si>
    <t>06.069.0025-0</t>
  </si>
  <si>
    <t>S ELETRICOS,COM DIAMETRO NOMINAL DE 3",SENDO O DIAMETRO INTE</t>
  </si>
  <si>
    <t>RNO DE 76,0MM,COM FIO GUIA DE ACO E FORNECIDO COM 2 PLUGUES(</t>
  </si>
  <si>
    <t>06.069.0025-A</t>
  </si>
  <si>
    <t>06.069.0030-0</t>
  </si>
  <si>
    <t>ILETO DE ALTA DENSIDADE(PEAD),PARA PROTECAO DE CONDUTORES EL</t>
  </si>
  <si>
    <t>ETRICOS,COM DIAMETRO NOMINAL DE 4",SENDO O DIAMETRO INTERNO</t>
  </si>
  <si>
    <t>DE 95,0MM,COM FIO GUIA DE ACO E FORNECIDO COM 2 PLUGUES(TAMP</t>
  </si>
  <si>
    <t>06.069.0030-A</t>
  </si>
  <si>
    <t>06.069.0035-0</t>
  </si>
  <si>
    <t>S ELETRICOS,COM DIAMETRO NOMINAL DE 4",SENDO O DIAMETRO INTE</t>
  </si>
  <si>
    <t>RNO DE 95,0MM,COM FIO GUIA DE ACO E FORNECIDO COM 2 PLUGUES(</t>
  </si>
  <si>
    <t>06.069.0035-A</t>
  </si>
  <si>
    <t>06.069.0040-0</t>
  </si>
  <si>
    <t>ETRICOS,COM DIAMETRO NOMINAL DE 5",SENDO O DIAMETRO INTERNO</t>
  </si>
  <si>
    <t>DE 107,5MM,COM FIO GUIA DE ACO E FORNECIDO COM 2 PLUGUES(TAM</t>
  </si>
  <si>
    <t>POES)NAS EXTREMIDADES,LANCADO DIRETAMENTE NO SOLO,INCLUSIVE</t>
  </si>
  <si>
    <t>CONEXOES E KIT VEDACAO</t>
  </si>
  <si>
    <t>06.069.0040-A</t>
  </si>
  <si>
    <t>06.069.0045-0</t>
  </si>
  <si>
    <t>S ELETRICOS,COM DIAMETRO NOMINAL DE 5",SENDO O DIAMETRO INTE</t>
  </si>
  <si>
    <t>RNO DE 107,5MM,COM FIO GUIA DE ACO E FORNECIDO COM 2 PLUGUES</t>
  </si>
  <si>
    <t>06.069.0045-A</t>
  </si>
  <si>
    <t>06.069.0050-0</t>
  </si>
  <si>
    <t>ETRICOS,COM DIAMETRO NOMINAL DE 6",SENDO O DIAMETRO INTERNO</t>
  </si>
  <si>
    <t>DE 138,0MM,COM FIO GUIA DE ACO E FORNECIDO COM 2 PLUGUES(TAM</t>
  </si>
  <si>
    <t>06.069.0050-A</t>
  </si>
  <si>
    <t>06.069.0055-0</t>
  </si>
  <si>
    <t>S ELETRICOS,COM DIAMETRO NOMINAL DE 6",SENDO O DIAMETRO INTE</t>
  </si>
  <si>
    <t>RNO DE 138,0MM,COM FIO GUIA DE ACO E FORNECIDO COM 2 PLUGUES</t>
  </si>
  <si>
    <t>06.069.0055-A</t>
  </si>
  <si>
    <t>06.069.0100-0</t>
  </si>
  <si>
    <t>DUTO CORRUGADO HELICOIDAL,NA COR PRETA,SINGELO,DE POLIETILEN</t>
  </si>
  <si>
    <t>O DE ALTA DENSIDADE(PEAD),P/PROTECAO DE CONDUTORES ELETRICOS</t>
  </si>
  <si>
    <t> EM INSTAL.SUBTERRANEAS,DIAMETRO NOMINAL 1 1/4",SENDO O DIAM</t>
  </si>
  <si>
    <t>ETRO INTERNO 31,5MM,FORNECIDO C/2 TAMPOES NAS EXTREMIDADES,F</t>
  </si>
  <si>
    <t>ITA DE AVISO"PERIGO"COM FIO GUIA DE ACO GALV.REVEST.PVC,NORM</t>
  </si>
  <si>
    <t>A NBR 13897/13898,LANC.DIR.SOLO,INCL.CONEXOES E KIT VEDACAO</t>
  </si>
  <si>
    <t>06.069.0100-A</t>
  </si>
  <si>
    <t>06.069.0101-0</t>
  </si>
  <si>
    <t>DUTO CORRUGADO HELICOIDAL,NA COR PRETA,LINHA DUPLA,DE POLIET</t>
  </si>
  <si>
    <t>ILENO DE ALTA DENSIDADE(PEAD),P/PROTECAO DE CONDUTORES ELETR</t>
  </si>
  <si>
    <t>ICOS EM INSTAL.SUBTERRANEAS,DIAMETRO NOMINAL 1 1/4",SENDO DI</t>
  </si>
  <si>
    <t>AMETRO INTERNO 31,5MM,FORNECIDO C/2 TAMPOES NAS EXTREMIDADES</t>
  </si>
  <si>
    <t>,FITA DE AVISO"PERIGO"C/FIO GUIA DE ACO GALV.REVEST.PVC,NORM</t>
  </si>
  <si>
    <t>06.069.0101-A</t>
  </si>
  <si>
    <t>06.069.0105-0</t>
  </si>
  <si>
    <t> EM INSTAL.SUBTERRANEAS,DIAMETRO NOMINAL 1 1/2",SENDO DIAMET</t>
  </si>
  <si>
    <t>RO INTERNO 43,0MM,FORNECIDO C/2 TAMPOES NAS EXTREMIDADES,FIT</t>
  </si>
  <si>
    <t>A DE AVISO"PERIGO"C/FIO GUIA DE ACO GALV.REVEST.PVC,NORMA NB</t>
  </si>
  <si>
    <t>R 13897/13898,LANC.DIR.SOLO,INCL.CONEXOES E KIT VEDACAO</t>
  </si>
  <si>
    <t>06.069.0105-A</t>
  </si>
  <si>
    <t>06.069.0106-0</t>
  </si>
  <si>
    <t>ICOS EM INSTAL.SUBTERRANEAS,DIAMETRO NOMINAL 1.1/2",SENDO DI</t>
  </si>
  <si>
    <t>AMETRO INTERNO 43,0MM,FORNECIDO C/2 TAMPOES NAS EXTREMIDADES</t>
  </si>
  <si>
    <t>,FITA DE AVISO"PERIGO" C/FIO GUIA DE ACO GALV.REVEST.PVC,NOR</t>
  </si>
  <si>
    <t>MA NBR 13897/13898,LANC.DIR.SOLO,INCL.CONEXOES E KIT VEDACAO</t>
  </si>
  <si>
    <t>06.069.0106-A</t>
  </si>
  <si>
    <t>06.069.0110-0</t>
  </si>
  <si>
    <t> EM INSTAL.SUBTERRANEAS,DIAMETRO NOMINAL 2",SENDO O DIAMETRO</t>
  </si>
  <si>
    <t> INTERNO 50,8MM,FORNECIDO C/2 TAMPOES NAS EXTREMIDADES,FITA</t>
  </si>
  <si>
    <t>DE AVISO "PERIGO" C/FIO GUIA DE ACO GALV.REVEST.PVC,NORMA NB</t>
  </si>
  <si>
    <t>R 13897/13898,LANC.DIR.SOLO,INCLUSIVE CONEXOES E KIT VEDACAO</t>
  </si>
  <si>
    <t>06.069.0110-A</t>
  </si>
  <si>
    <t>06.069.0115-0</t>
  </si>
  <si>
    <t>ICOS EM INSTAL.SUBTERRANEAS,DIAMETRO NOMINAL 2",SENDO DIAMET</t>
  </si>
  <si>
    <t>RO INTERNO 50,8MM,FORNECIDO C/2 TAMPOES NAS EXTREMIDADES,FIT</t>
  </si>
  <si>
    <t>A DE AVISO "PERIGO" C/FIO GUIA DE ACO GALV.REVEST.PVC,NORMA</t>
  </si>
  <si>
    <t>NBR 13897/13898,LANC.DIR.SOLO,INCL.CONEXOES E KIT VEDACAO</t>
  </si>
  <si>
    <t>06.069.0115-A</t>
  </si>
  <si>
    <t>06.069.0120-0</t>
  </si>
  <si>
    <t>O DE ALTA DENSIDADE(PEAD),PARA PROTECAO DE CONDUTORES ELETRI</t>
  </si>
  <si>
    <t>COS EM INSTAL.SUBTERRANEAS,COM DIAMETRO NOMINAL 3",SENDO DIA</t>
  </si>
  <si>
    <t>METRO INTERNO 75MM,FORNECIDO C/2 TAMPOES NAS EXTREMIDADES,FI</t>
  </si>
  <si>
    <t>TA DE AVISO "PERIGO" C/FIO GUIA DE ACO GALV.REVEST.PVC,NORMA</t>
  </si>
  <si>
    <t> NBR 13897/13898,LANC.DIR.SOLO,INCL.CONEXOES E KIT VEDACAO</t>
  </si>
  <si>
    <t>06.069.0120-A</t>
  </si>
  <si>
    <t>06.069.0125-0</t>
  </si>
  <si>
    <t>ICOS EM INSTAL.SUBTERRANEAS,DIAMETRO NOMINAL 3",SENDO DIAMET</t>
  </si>
  <si>
    <t>RO INTERNO 75MM,FORNECIDO C/2 TAMPOES NAS EXTREMIDADES,FITA</t>
  </si>
  <si>
    <t>06.069.0125-A</t>
  </si>
  <si>
    <t>06.069.0130-0</t>
  </si>
  <si>
    <t>COS EM INSTAL.SUBTERRANEAS,COM DIAMETRO NOMINAL 4",SENDO DIA</t>
  </si>
  <si>
    <t>METRO INTERNO 102MM,FORNECIDO C/2 TAMPOES NAS EXTREMIDADES,F</t>
  </si>
  <si>
    <t>ITA DE AVISO "PERIGO" C/FIO GUIA DE ACO GALV.REVEST.PVC,NORM</t>
  </si>
  <si>
    <t>06.069.0130-A</t>
  </si>
  <si>
    <t>06.069.0135-0</t>
  </si>
  <si>
    <t>ICOS EM INSTAL.SUBTERRANEAS,DIAMETRO NOMINAL 4",SENDO DIAMET</t>
  </si>
  <si>
    <t>RO INTERNO 102MM,FORNECIDO C/2 TAMPOES NAS EXTREMIDADES,FITA</t>
  </si>
  <si>
    <t> DE AVISO "PERIGO" C/FIO GUIA DE ACO GALV.REVEST.PVC,NORMA N</t>
  </si>
  <si>
    <t>BR 13897/13898,LANC.DIR.SOLO,INCL.CONEXOES E KIT VEDACAO</t>
  </si>
  <si>
    <t>06.069.0135-A</t>
  </si>
  <si>
    <t>06.069.0140-0</t>
  </si>
  <si>
    <t> EM INSTAL.SUBTERRANEAS,DIAMETRO NOMINAL 5",SENDO DIAMETRO I</t>
  </si>
  <si>
    <t>NTERNO 128,8MM,FORNECIDO C/2 TAMPOES NAS EXTREMIDADES,FITA D</t>
  </si>
  <si>
    <t>E AVISO "PERIGO" C/FIO GUIA DE ACO GALV.REVEST.PVC,NORMA NBR</t>
  </si>
  <si>
    <t> 13897/13898,LANC.DIR.SOLO,INCLUSIVE CONEXOES E KIT VEDACAO</t>
  </si>
  <si>
    <t>06.069.0140-A</t>
  </si>
  <si>
    <t>06.069.0145-0</t>
  </si>
  <si>
    <t>ICOS EM INSTAL.SUBTERRANEAS,DIAMETRO NOMINAL 5",SENDO DIAMET</t>
  </si>
  <si>
    <t>RO INTERNO 128,8MM,FORNECIDO C/2 TAMPOES NAS EXTREMIDADES,FI</t>
  </si>
  <si>
    <t>06.069.0145-A</t>
  </si>
  <si>
    <t>06.069.0150-0</t>
  </si>
  <si>
    <t> EM INSTAL.SUBTERRANEAS,DIAMETRO NOMINAL 6",SENDO DIAMETRO I</t>
  </si>
  <si>
    <t>NTERNO 155.6MM,FORNECIDO C/2 TAMPOES NAS EXTREMIDADES,FITA D</t>
  </si>
  <si>
    <t>06.069.0150-A</t>
  </si>
  <si>
    <t>06.069.0155-0</t>
  </si>
  <si>
    <t>ICOS EM INSTAL.SUBTERRANEAS,DIAMETRO NOMINAL 6",SENDO DIAMET</t>
  </si>
  <si>
    <t>RO INTERNO 155,6MM,FORNECIDO C/2 TAMPOES NAS EXTREMIDADES,FI</t>
  </si>
  <si>
    <t>06.069.0155-A</t>
  </si>
  <si>
    <t>06.069.0160-0</t>
  </si>
  <si>
    <t> EM INSTAL.SUBTERRANEAS,DIAMETRO NOMINAL 8",SENDO DIAMETRO I</t>
  </si>
  <si>
    <t>NTERNO 206MM,FORNECIDO C/2 TAMPOES NAS EXTREMIDADES,FITA DE</t>
  </si>
  <si>
    <t>AVISO "PERIGO" COM FIO GUIA DE ACO GALV.REVEST.PVC,NORMA NBR</t>
  </si>
  <si>
    <t>06.069.0160-A</t>
  </si>
  <si>
    <t>06.069.0165-0</t>
  </si>
  <si>
    <t>ICOS EM INSTAL.SUBTERRANEAS,DIAMETRO NOMINAL 8",SENDO DIAMET</t>
  </si>
  <si>
    <t>RO INTERNO 206MM,FORNECIDO C/2 TAMPOES NAS EXTREMIDADES,FITA</t>
  </si>
  <si>
    <t> DE AVISO"PERIGO" C/FIO GUIA DE ACO GALV.REVEST,PVC,NORMA NB</t>
  </si>
  <si>
    <t>06.069.0165-A</t>
  </si>
  <si>
    <t>06.072.0001-0</t>
  </si>
  <si>
    <t>GABIAO CAIXA DE 1,00M DE ALTURA,MALHA DE ACO HEXAGONAL (8X10</t>
  </si>
  <si>
    <t>)CM,FIO COM DIAMETRO NOMINAL DO ARAME DE 2,7MM,GALVANIZADO E</t>
  </si>
  <si>
    <t>M LIGA ZN/AL TIPO 1 OU 2 (NBR 8964, NBR 10514, EN 10223-3),I</t>
  </si>
  <si>
    <t>NCLUSIVE MANTA GEOTEXTIL E EQUIPAMENTO,EXCLUSIVE PEDRAS.FORN</t>
  </si>
  <si>
    <t>ECIMENTO E COLOCACAO</t>
  </si>
  <si>
    <t>06.072.0001-A</t>
  </si>
  <si>
    <t>06.072.0003-0</t>
  </si>
  <si>
    <t>GABIAO CAIXA DE 0,50M DE ALTURA,MALHA DE ACO HEXAGONAL (8X10</t>
  </si>
  <si>
    <t>M LIGA ZN/AL TIPO 1 OU 2 (NBR 8964,NBR 10514,EN 10223-3),INC</t>
  </si>
  <si>
    <t>LUSIVE MANTA GEOTEXTIL E EQUIPAMENTO,EXCLUSIVE PEDRAS.FORNEC</t>
  </si>
  <si>
    <t>IMENTO E COLOCACAO</t>
  </si>
  <si>
    <t>06.072.0003-A</t>
  </si>
  <si>
    <t>06.075.0010-0</t>
  </si>
  <si>
    <t>LUSIVE MANTA GEOTEXTIL, EQUIPAMENTO E PEDRAS.FORNECIMENTO E</t>
  </si>
  <si>
    <t>06.075.0010-A</t>
  </si>
  <si>
    <t>06.075.0012-0</t>
  </si>
  <si>
    <t>LUSIVE MANTA GEOTEXTIL,EQUIPAMENTO E PEDRAS.FORNECIMENTO E C</t>
  </si>
  <si>
    <t>OLOCACAO</t>
  </si>
  <si>
    <t>06.075.0012-A</t>
  </si>
  <si>
    <t>06.076.0005-0</t>
  </si>
  <si>
    <t>)CM,FIO COM DIAMETRO NOMINAL DO ARAME DE 2,4MM,GALVANIZADO E</t>
  </si>
  <si>
    <t>M LIGA ZN/AL REVESTIDO EM PVC OU OUTRO POLIMERO QUE CUMPRA A</t>
  </si>
  <si>
    <t>S FUNCOES DESENVOLVIDAS PELO PVC,TIPO 3 OU 4(NBR 8964,NBR 10</t>
  </si>
  <si>
    <t>514,EN 10223-3),INCLUSIVE MANTA GEOTEXTIL E EQUIPAMENTO,EXCL</t>
  </si>
  <si>
    <t>USIVE PEDRAS.FORNECIMENTO E COLOCACAO</t>
  </si>
  <si>
    <t>06.076.0005-A</t>
  </si>
  <si>
    <t>06.076.0010-0</t>
  </si>
  <si>
    <t>S FUNCOES DESENVOLVIDAS PELO PVC,TIPO 3 OU 4 (NBR 8964,NBR 1</t>
  </si>
  <si>
    <t>0514,EN 10223-3),INCLUSIVE MANTA GEOTEXTIL E EQUIPAMENTO,EXC</t>
  </si>
  <si>
    <t>LUSIVE PEDRAS.FORNECIMENTO E COLOCACAO</t>
  </si>
  <si>
    <t>06.076.0010-A</t>
  </si>
  <si>
    <t>06.076.0015-0</t>
  </si>
  <si>
    <t>GABIAO SACO,MALHA DE ACO HEXAGONAL (8X10)CM,FIO COM DIAMETRO</t>
  </si>
  <si>
    <t> NOMINAL DO ARAME DE 2,4MM,GALVANIZADO EM LIGA ZN/AL REVESTI</t>
  </si>
  <si>
    <t>DO EM PVC OU OUTRO POLIMERO QUE CUMPRA AS FUNCOES DESENVOLVI</t>
  </si>
  <si>
    <t>DAS PELO PVC,TIPO 3 OU 4(NBR 8964,NBR 10514,EN 10223-3),INCL</t>
  </si>
  <si>
    <t>USIVE MANTA GEOTEXTIL E EQUIPAMENTO,EXCLUSIVE PEDRAS.FORNECI</t>
  </si>
  <si>
    <t>06.076.0015-A</t>
  </si>
  <si>
    <t>06.076.0020-0</t>
  </si>
  <si>
    <t>GABIAO MANTA COM ESPESSURA DE 0,30M,MALHA DE ACO HEXAGONAL (</t>
  </si>
  <si>
    <t>6X8)CM,FIO COM DIAMETRO NOMINAL DO ARAME DE 2MM,GALVANIZADO</t>
  </si>
  <si>
    <t>EM LIGA ZN/AL REVESTIDO EM PVC OU OUTRO POLIMERO QUE CUMPRA</t>
  </si>
  <si>
    <t> AS FUNCOES DESENVOLVIDAS PELO PVC,TIPO 3 OU 4 (NBR 8964,NBR</t>
  </si>
  <si>
    <t> 10514,EN 10223-3),INCLUSIVE MANTA GEOTEXTIL E EQUIPAMENTO,E</t>
  </si>
  <si>
    <t>XCLUSIVE PEDRAS.FORNECIMENTO E COLOCACAO</t>
  </si>
  <si>
    <t>06.076.0020-A</t>
  </si>
  <si>
    <t>06.076.0025-0</t>
  </si>
  <si>
    <t>GABIAO MANTA COM ESPESSURA DE 0,23M,MALHA DE ACO HEXAGONAL (</t>
  </si>
  <si>
    <t>06.076.0025-A</t>
  </si>
  <si>
    <t>06.077.0005-0</t>
  </si>
  <si>
    <t>0514,EN 10223-3),INCLUSIVE MANTA GEOTEXTIL,EQUIPAMENTO E PED</t>
  </si>
  <si>
    <t>RAS.FORNECIMENTO E COLOCACAO</t>
  </si>
  <si>
    <t>06.077.0005-A</t>
  </si>
  <si>
    <t>06.077.0010-0</t>
  </si>
  <si>
    <t>06.077.0010-A</t>
  </si>
  <si>
    <t>06.077.0015-0</t>
  </si>
  <si>
    <t>DAS PELO PVC,TIPO 3 OU 4 (NBR 8964,NBR 10514,EN 10223-3),INC</t>
  </si>
  <si>
    <t>06.077.0015-A</t>
  </si>
  <si>
    <t>06.077.0020-0</t>
  </si>
  <si>
    <t>AS FUNCOES DESENVOLVIDAS PELO PVC,TIPO 3 OU 4 (NBR 8964,NBR</t>
  </si>
  <si>
    <t>10514,EN 10223-3),INCLUSIVE MANTA GEOTEXTIL,EQUIPAMENTO E PE</t>
  </si>
  <si>
    <t>DRAS.FORNECIMENTO E COLOCACAO</t>
  </si>
  <si>
    <t>06.077.0020-A</t>
  </si>
  <si>
    <t>06.077.0025-0</t>
  </si>
  <si>
    <t>06.077.0025-A</t>
  </si>
  <si>
    <t>06.081.0010-0</t>
  </si>
  <si>
    <t>DRENO DE TUBOS DE CONCRETO,SEM ARMADURA,DE 0,30M DE DIAMETRO</t>
  </si>
  <si>
    <t>,PERFURADO OU NAO,ASSENTADOS EM DRENOS DE PEDRA BRITADA,INCL</t>
  </si>
  <si>
    <t>USIVE REATERROS,EXCLUSIVE ESCAVACAO</t>
  </si>
  <si>
    <t>06.081.0010-A</t>
  </si>
  <si>
    <t>06.082.0010-0</t>
  </si>
  <si>
    <t>DRENO PROFUNDO EM TUBO PLASTICO PERFURADO,2" DE DIAMETRO,INC</t>
  </si>
  <si>
    <t>LUSIVE TELA DE NYLON E FORNECIMENTO DOS MATERIAIS,EXCLUSIVE</t>
  </si>
  <si>
    <t>PERFURACAO DO TERRENO</t>
  </si>
  <si>
    <t>06.082.0010-A</t>
  </si>
  <si>
    <t>06.082.0015-0</t>
  </si>
  <si>
    <t>DRENO PROFUNDO EM TUBO PLASTICO PERFURADO,3" DE DIAMETRO,INC</t>
  </si>
  <si>
    <t>06.082.0015-A</t>
  </si>
  <si>
    <t>06.082.0020-0</t>
  </si>
  <si>
    <t>DRENO PROFUNDO EM TUBO PLASTICO PERFURADO,4" DE DIAMETRO,INC</t>
  </si>
  <si>
    <t>06.082.0020-A</t>
  </si>
  <si>
    <t>06.082.0050-0</t>
  </si>
  <si>
    <t>DRENO OU BARBACA EM TUBO DE PVC,DIAMETRO DE 2",INCLUSIVE FOR</t>
  </si>
  <si>
    <t>NECIMENTO DO TUBO E MATERIAL DRENANTE</t>
  </si>
  <si>
    <t>06.082.0050-A</t>
  </si>
  <si>
    <t>06.082.0053-0</t>
  </si>
  <si>
    <t>DRENO OU BARBACA EM TUBO DE PVC,DIAMETRO DE 3",INCLUSIVE FOR</t>
  </si>
  <si>
    <t>06.082.0053-A</t>
  </si>
  <si>
    <t>06.082.0055-0</t>
  </si>
  <si>
    <t>DRENO OU BARBACA EM TUBO DE PVC,DIAMETRO DE 4",INCLUSIVE FOR</t>
  </si>
  <si>
    <t>06.082.0055-A</t>
  </si>
  <si>
    <t>06.082.0070-0</t>
  </si>
  <si>
    <t>DRENO EM TUBO DE PVC,DIAMETRO DE 3",PARA VIADUTOS,INCLUSIVE</t>
  </si>
  <si>
    <t>FORNECIMENTO DO TUBO,EXCLUSIVE PERFURACAO E COLAGEM</t>
  </si>
  <si>
    <t>06.082.0070-A</t>
  </si>
  <si>
    <t>06.082.0075-0</t>
  </si>
  <si>
    <t>DRENO EM TUBO DE PVC,DIAMETRO DE 4",PARA VIADUTOS,INCLUSIVE</t>
  </si>
  <si>
    <t>06.082.0075-A</t>
  </si>
  <si>
    <t>06.084.0005-0</t>
  </si>
  <si>
    <t>FILTRO HORIZONTAL DE AREIA,EM BARRAGEM,OBEDECENDO GRANULOMET</t>
  </si>
  <si>
    <t>RIA ESPECIFICA,INCLUSIVE FORNECIMENTO DO MATERIAL</t>
  </si>
  <si>
    <t>06.084.0005-A</t>
  </si>
  <si>
    <t>06.085.0010-0</t>
  </si>
  <si>
    <t>DRENO VERTICAL NO PARAMENTO INTERNO DE MUROS DE ARRIMO,EXECU</t>
  </si>
  <si>
    <t>TADO EM PRISMAS DE 0,25 X O,25M DE SECAO,CHEIOS DE BRITA 3,</t>
  </si>
  <si>
    <t>ADMITINDO AS BARBACAS ESPACADAS DE 1,50M VERTICALMENTE E 2,0</t>
  </si>
  <si>
    <t>0M HORIZONTALMENTE,MEDINDO-SE O SERVICO PELA AREA DO MURO</t>
  </si>
  <si>
    <t>06.085.0010-A</t>
  </si>
  <si>
    <t>06.085.0015-0</t>
  </si>
  <si>
    <t>VALETA DRENANTE DE 0,50M DE LARGURA E 0,70M DE PROFUNDIDADE,</t>
  </si>
  <si>
    <t>PREENCHIDA ATE 0,30M COM PEDRA BRITADA,INCLUINDO REATERRO</t>
  </si>
  <si>
    <t>06.085.0015-A</t>
  </si>
  <si>
    <t>06.085.0020-0</t>
  </si>
  <si>
    <t>CAMADA VERTICAL DRENANTE FEITA COM PEDRA BRITADA, INCLUSIVE</t>
  </si>
  <si>
    <t>FORNECIMENTO DO MATERIAL</t>
  </si>
  <si>
    <t>06.085.0020-A</t>
  </si>
  <si>
    <t>06.085.0025-0</t>
  </si>
  <si>
    <t>CAMADA HORIZONTAL DRENANTE FEITA COM PEDRA BRITADA,INCLUSIVE</t>
  </si>
  <si>
    <t> FORNECIMENTO E ESPALHAMENTO</t>
  </si>
  <si>
    <t>06.085.0025-A</t>
  </si>
  <si>
    <t>06.085.0030-0</t>
  </si>
  <si>
    <t>CAMADA DE BRITA N°2 PARA PROTECAO TERMICA DE IMPERMEABILIZAC</t>
  </si>
  <si>
    <t>AO DE LAJES</t>
  </si>
  <si>
    <t>06.085.0030-A</t>
  </si>
  <si>
    <t>06.085.0035-0</t>
  </si>
  <si>
    <t>CAMADA DE ARGILA EXPANDIDA PARA PROTECAO TERMICA DE IMPERMEA</t>
  </si>
  <si>
    <t>BILIZACAO DE LAJES</t>
  </si>
  <si>
    <t>06.085.0035-A</t>
  </si>
  <si>
    <t>06.085.0040-0</t>
  </si>
  <si>
    <t>ENROCAMENTO COM PEDRA-DE-MAO JOGADA, INCLUSIVE FORNECIMENTO</t>
  </si>
  <si>
    <t>DESTA</t>
  </si>
  <si>
    <t>06.085.0040-A</t>
  </si>
  <si>
    <t>06.085.0045-0</t>
  </si>
  <si>
    <t>ENROCAMENTO COM PEDRA-DE-MAO ARRUMADA,INCLUSIVE FORNECIMENTO</t>
  </si>
  <si>
    <t> DESTA</t>
  </si>
  <si>
    <t>06.085.0045-A</t>
  </si>
  <si>
    <t>06.085.0050-1</t>
  </si>
  <si>
    <t>ENROCAMENTO COM PEDRA DE 50 A 200KG, INCLUSIVE FORNECIMENTO,</t>
  </si>
  <si>
    <t>TRANSPORTE,CARGA,DESCARGA E COLOCACAO COM ESCAVADEIRA</t>
  </si>
  <si>
    <t>06.085.0050-B</t>
  </si>
  <si>
    <t>06.085.0055-0</t>
  </si>
  <si>
    <t>EXECUCAO DE CAMADA RIP-RAP,DE PEDRA ARRUMADA,DIAMETRO MAIOR</t>
  </si>
  <si>
    <t>OU IGUAL A 0,30M,EM TALUDE DE BARRAGEM,INCLUSIVE O FORNECIME</t>
  </si>
  <si>
    <t>NTO DA PEDRA</t>
  </si>
  <si>
    <t>06.085.0055-A</t>
  </si>
  <si>
    <t>06.085.0058-0</t>
  </si>
  <si>
    <t>BARRAGEM PROVISORIA OU ENSECADEIRA, PARA DESVIO DE PEQUENOS</t>
  </si>
  <si>
    <t>CURSOS D'AGUA,COM SACOS DE AREIA EMPILHADOS,INCLUSIVE FORNEC</t>
  </si>
  <si>
    <t>IMENTO DOS MATERIAIS,ENSACAMENTO,EMPILHAMENTO E RETIRADA</t>
  </si>
  <si>
    <t>06.085.0058-A</t>
  </si>
  <si>
    <t>06.085.0060-0</t>
  </si>
  <si>
    <t>EMBASAMENTO PARA BERCO DE TUBULACAO DE ESGOTO SANITARIO,FEIT</t>
  </si>
  <si>
    <t>O COM BRITA Nº3</t>
  </si>
  <si>
    <t>06.085.0060-A</t>
  </si>
  <si>
    <t>06.085.0065-0</t>
  </si>
  <si>
    <t>CAMADA DE BRITA N°4 PARA FILTRO BIOLOGICO</t>
  </si>
  <si>
    <t>06.085.0065-A</t>
  </si>
  <si>
    <t>06.085.0070-0</t>
  </si>
  <si>
    <t>CAMADA DE PEDREGULHO PARA FILTROS DE TRATAMENTO DE AGUA COM</t>
  </si>
  <si>
    <t>GRANULOMETRIA DE 1/8" A 3/8"</t>
  </si>
  <si>
    <t>06.085.0070-A</t>
  </si>
  <si>
    <t>06.085.0072-0</t>
  </si>
  <si>
    <t>GRANULOMETRIA DE 3/8" A 3/4"</t>
  </si>
  <si>
    <t>06.085.0072-A</t>
  </si>
  <si>
    <t>06.085.0074-0</t>
  </si>
  <si>
    <t>GRANULOMETRIA DE 3/4" A 1.1/2"</t>
  </si>
  <si>
    <t>06.085.0074-A</t>
  </si>
  <si>
    <t>06.086.0010-0</t>
  </si>
  <si>
    <t>EMBASAMENTO PARA TUBULACAO DE ESGOTOS,EM CONCRETO SIMPLES,CO</t>
  </si>
  <si>
    <t>M TRANSPORTE HORIZONTAL E CONSIDERADO PARA PROFUNDIDADE DE V</t>
  </si>
  <si>
    <t>ALAS ATE 3,00M</t>
  </si>
  <si>
    <t>06.086.0010-A</t>
  </si>
  <si>
    <t>06.087.0010-0</t>
  </si>
  <si>
    <t>EMBASAMENTO PARA TUBULACAO DE ESGOTOS,EM CONCRETO ARMADO,COM</t>
  </si>
  <si>
    <t> TRANSPORTE HORIZONTAL E CONSIDERADO PARA PROFUNDIDADE DE VA</t>
  </si>
  <si>
    <t>LAS ATE 3,00M</t>
  </si>
  <si>
    <t>06.087.0010-A</t>
  </si>
  <si>
    <t>06.088.0010-0</t>
  </si>
  <si>
    <t>EMBASAMENTO DE TUBULACAO,FEITO COM PO-DE-PEDRA</t>
  </si>
  <si>
    <t>06.088.0010-A</t>
  </si>
  <si>
    <t>06.090.0010-0</t>
  </si>
  <si>
    <t>PREPARO DE BERCO,EM TERRENO FIRME,PARA TUBULACAO DE 1,20M DE</t>
  </si>
  <si>
    <t> DIAMETRO,APOIADA NUM ARCO DE 90°</t>
  </si>
  <si>
    <t>06.090.0010-A</t>
  </si>
  <si>
    <t>06.095.0010-0</t>
  </si>
  <si>
    <t>GEOMEMBRANA EM PEAD,ESPESSURA 0,5MM,EM REVESTIMENTO IMPERMEA</t>
  </si>
  <si>
    <t>BILIZANTE,APLICACOES DE CONTENCAO DE FLUIDOS E RESIDUOS,INCL</t>
  </si>
  <si>
    <t>USIVE SOLDA POR TERMOFUSAO,ABRACADEIRAS,INSERTES,CONEXOES E</t>
  </si>
  <si>
    <t>DEMAIS ACESSORIOS. FORNECIMENTO E COLOCACAO</t>
  </si>
  <si>
    <t>06.095.0010-A</t>
  </si>
  <si>
    <t>06.095.0013-0</t>
  </si>
  <si>
    <t>GEOMEMBRANA EM PEAD,ESPESSURA 0,8MM,EM REVESTIMENTO IMPERMEA</t>
  </si>
  <si>
    <t>06.095.0013-A</t>
  </si>
  <si>
    <t>06.095.0015-0</t>
  </si>
  <si>
    <t>GEOMEMBRANA EM PEAD,ESPESSURA 1,0MM,EM REVESTIMENTO IMPERMEA</t>
  </si>
  <si>
    <t>06.095.0015-A</t>
  </si>
  <si>
    <t>06.095.0018-0</t>
  </si>
  <si>
    <t>GEOMEMBRANA EM PEAD,ESPESSURA 1,5MM,EM REVESTIMENTO IMPERMEA</t>
  </si>
  <si>
    <t>06.095.0018-A</t>
  </si>
  <si>
    <t>06.095.0020-0</t>
  </si>
  <si>
    <t>GEOMEMBRANA EM PEAD,ESPESSURA 2,0MM,EM REVESTIMENTO IMPERMEA</t>
  </si>
  <si>
    <t>06.095.0020-A</t>
  </si>
  <si>
    <t>06.095.0022-0</t>
  </si>
  <si>
    <t>GEOMEMBRANA EM PEAD,ESPESSURA 2,5MM,EM REVESTIMENTO IMPERMEA</t>
  </si>
  <si>
    <t>06.095.0022-A</t>
  </si>
  <si>
    <t>06.095.0025-0</t>
  </si>
  <si>
    <t>GEOMEMBRANA EM PEAD,ESPESSURA 1,0MM,TEXTURIZADA,EM REVESTIME</t>
  </si>
  <si>
    <t>NTO IMPERMEABILIZANTE, APLICACOES DE CONTENCAO DE FLUIDOS E</t>
  </si>
  <si>
    <t>RESIDUOS,INCLUSIVE SOLDA POR TERMOFUSAO,ABRACADEIRAS,INSERTE</t>
  </si>
  <si>
    <t>S,CONEXOES E DEMAIS ACESSORIOS. FORNECIMENTO E COLOCACAO</t>
  </si>
  <si>
    <t>06.095.0025-A</t>
  </si>
  <si>
    <t>06.095.0028-0</t>
  </si>
  <si>
    <t>GEOMEMBRANA EM PEAD,ESPESSURA 1,5MM,TEXTURIZADA,EM REVESTIME</t>
  </si>
  <si>
    <t>06.095.0028-A</t>
  </si>
  <si>
    <t>06.095.0030-0</t>
  </si>
  <si>
    <t>GEOMEMBRANA EM PEAD,ESPESSURA 2,0MM,TEXTURIZADA,EM REVESTIME</t>
  </si>
  <si>
    <t>06.095.0030-A</t>
  </si>
  <si>
    <t>06.100.0010-0</t>
  </si>
  <si>
    <t>MANTA GEOTEXTIL, EM DRENOS SUBTERRANEOS.FORNECIMENTO E COLOC</t>
  </si>
  <si>
    <t>06.100.0010-A</t>
  </si>
  <si>
    <t>06.100.0011-0</t>
  </si>
  <si>
    <t>MANTA GEOTEXTIL,EM GABIOES,DRENOS PROFUNDOS OU VALETAS.FORNE</t>
  </si>
  <si>
    <t>CIMENTO E COLOCACAO</t>
  </si>
  <si>
    <t>06.100.0011-A</t>
  </si>
  <si>
    <t>06.100.0012-0</t>
  </si>
  <si>
    <t>MANTA GEOTEXTIL,EM ENROCAMENTOS OU FILTROS DE TRANSICAO.FORN</t>
  </si>
  <si>
    <t>06.100.0012-A</t>
  </si>
  <si>
    <t>06.100.0020-0</t>
  </si>
  <si>
    <t>MANTA GEOTEXTIL,EM CAMADA VERTICAL FEITA COM PEDRA BRITADA.F</t>
  </si>
  <si>
    <t>06.100.0020-A</t>
  </si>
  <si>
    <t>06.100.0030-0</t>
  </si>
  <si>
    <t>MANTA GEOTEXTIL EM POCOS DE ALIVIO.FORNECIMENTO E COLOCACAO</t>
  </si>
  <si>
    <t>06.100.0030-A</t>
  </si>
  <si>
    <t>06.100.0040-0</t>
  </si>
  <si>
    <t>MANTA GEOTEXTIL,EM PRE-FILTRO DE POCO TUBULAR.FORNECIMENTO E</t>
  </si>
  <si>
    <t>06.100.0040-A</t>
  </si>
  <si>
    <t>06.100.0050-0</t>
  </si>
  <si>
    <t>MANTA GEOTEXTIL,EM DRENO SUB-HORIZONTAL.FORNECIMENTO E COLOC</t>
  </si>
  <si>
    <t>06.100.0050-A</t>
  </si>
  <si>
    <t>06.100.0056-0</t>
  </si>
  <si>
    <t>MANTA GEOTEXTIL NAO TECIDO DE POLIESTER LARGURA 2,30M COM RE</t>
  </si>
  <si>
    <t>SISTENCIA A TRACAO A FAIXA LARGA NA RUPTURA DE 8KN/M E AO PU</t>
  </si>
  <si>
    <t>NCIONAMENTO DE 280N.FORNECIMENTO E COLOCACAO</t>
  </si>
  <si>
    <t>06.100.0056-A</t>
  </si>
  <si>
    <t>06.100.0058-0</t>
  </si>
  <si>
    <t>SISTENCIA A TRACAO A FAIXA LARGA NA RUPTURA DE 10KN/M E AO P</t>
  </si>
  <si>
    <t>UNCIONAMENTO DE 380N.FORNECIMENTO E COLOCACAO</t>
  </si>
  <si>
    <t>06.100.0058-A</t>
  </si>
  <si>
    <t>06.100.0060-0</t>
  </si>
  <si>
    <t>MANTA GEOTEXTIL NAO TECIDO DE POLIESTER,LARGURA 2,30M COM RE</t>
  </si>
  <si>
    <t>SISTENCIA A TRACAO A FAIXA LARGA NA RUPTURA DE 16KN/M E AO P</t>
  </si>
  <si>
    <t>UNCIONAMENTO DE 550N.FORNECIMENTO E COLOCACAO</t>
  </si>
  <si>
    <t>06.100.0060-A</t>
  </si>
  <si>
    <t>06.100.0062-0</t>
  </si>
  <si>
    <t>SISTENCIA A TRACAO A FAIXA LARGA NA RUPTURA DE 21KN/M E AO P</t>
  </si>
  <si>
    <t>UNCIONAMENTO DE 700N.FORNECIMENTO E COLOCACAO</t>
  </si>
  <si>
    <t>06.100.0062-A</t>
  </si>
  <si>
    <t>06.100.0064-0</t>
  </si>
  <si>
    <t>SISTENCIA A TRACAO A FAIXA LARGA NA RUPTURA DE 31KN/M E AO P</t>
  </si>
  <si>
    <t>UNCIONAMENTO DE 1000N.FORNECIMENTO E COLOCACAO</t>
  </si>
  <si>
    <t>06.100.0064-A</t>
  </si>
  <si>
    <t>06.100.0068-0</t>
  </si>
  <si>
    <t>VEU DE POLIESTER NAO TECIDO.FORNECIMENTO E COLOCACAO</t>
  </si>
  <si>
    <t>06.100.0068-A</t>
  </si>
  <si>
    <t>06.100.0079-0</t>
  </si>
  <si>
    <t>GEOGRELHA TECIDA DE POLIESTER REVESTIDA COM PVC,RESISTENCIA</t>
  </si>
  <si>
    <t>LONGITUDINAL A TRACAO DE 35KN/M E RESISTENCIA TRANSVERSAL DE</t>
  </si>
  <si>
    <t> 20KN/M.FORNECIMENTO E COLOCACAO</t>
  </si>
  <si>
    <t>06.100.0079-A</t>
  </si>
  <si>
    <t>06.100.0080-0</t>
  </si>
  <si>
    <t>LONGITUDINAL A TRACAO DE 40KN/M E RESISTENCIA TRANSVERSAL DE</t>
  </si>
  <si>
    <t> 27,4KN/M.FORNECIMENTO E COLOCACAO</t>
  </si>
  <si>
    <t>06.100.0080-A</t>
  </si>
  <si>
    <t>06.100.0082-0</t>
  </si>
  <si>
    <t>LONGITUDINAL A TRACAO DE 55KN/M E RESISTENCIA TRANVERSAL DE</t>
  </si>
  <si>
    <t>30KN/M.FORNECIMENTO E COLOCACAO</t>
  </si>
  <si>
    <t>06.100.0082-A</t>
  </si>
  <si>
    <t>06.100.0085-0</t>
  </si>
  <si>
    <t>LONGITUDINAL A TRACAO DE 60KN/M E RESISTENCIA TRANSVERSAL DE</t>
  </si>
  <si>
    <t> 30KN/M.FORNECIMENTO E COLOCACAO</t>
  </si>
  <si>
    <t>06.100.0085-A</t>
  </si>
  <si>
    <t>06.100.0087-0</t>
  </si>
  <si>
    <t>LONGITUDINAL A TRACAO DE 80KN/M E RESISTENCIA TRANSVERSAL DE</t>
  </si>
  <si>
    <t>06.100.0087-A</t>
  </si>
  <si>
    <t>06.100.0090-0</t>
  </si>
  <si>
    <t>LONGITUDINAL A TRACAO DE 90KN/M E RESISTENCIA TRANSVERSAL DE</t>
  </si>
  <si>
    <t>06.100.0090-A</t>
  </si>
  <si>
    <t>06.100.0092-0</t>
  </si>
  <si>
    <t>LONGITUDINAL A TRACAO DE 110KN/M E RESISTENCIA TRANSVERSAL D</t>
  </si>
  <si>
    <t>E 30KN/M.FORNECIMENTO E COLOCACAO</t>
  </si>
  <si>
    <t>06.100.0092-A</t>
  </si>
  <si>
    <t>06.100.0095-0</t>
  </si>
  <si>
    <t>LONGITUDINAL A TRACAO DE 120KN/M E RESISTENCIA TRANSVERSAL D</t>
  </si>
  <si>
    <t>06.100.0095-A</t>
  </si>
  <si>
    <t>06.100.0100-0</t>
  </si>
  <si>
    <t>LONGITUDINAL A TRACAO DE 150KN/M E RESISTENCIA TRANSVERSAL D</t>
  </si>
  <si>
    <t>06.100.0100-A</t>
  </si>
  <si>
    <t>06.100.0105-0</t>
  </si>
  <si>
    <t>LONGITUDINAL A TRACAO DE 200KN/M.FORNECIMENTO E COLOCACAO</t>
  </si>
  <si>
    <t>06.100.0105-A</t>
  </si>
  <si>
    <t>06.100.0110-0</t>
  </si>
  <si>
    <t>LONGITUDINAL A TRACAO DE 300KN/M.FORNECIMENTO E COLOCACAO</t>
  </si>
  <si>
    <t>06.100.0110-A</t>
  </si>
  <si>
    <t>06.100.0115-0</t>
  </si>
  <si>
    <t>LONGITUDINAL A TRACAO DE 400KN/M.FORNECIMENTO E COLOCACAO</t>
  </si>
  <si>
    <t>06.100.0115-A</t>
  </si>
  <si>
    <t>06.100.0130-0</t>
  </si>
  <si>
    <t>GEOGRELHA TECIDA DE PVA(POLI ALCOOL VINILICO) COM MODULO DE</t>
  </si>
  <si>
    <t>RIGIDEZ DE 700KN/M A 5% DE DEFORMACAO. FORNECIMENTO E COLOCA</t>
  </si>
  <si>
    <t>06.100.0130-A</t>
  </si>
  <si>
    <t>06.100.0132-0</t>
  </si>
  <si>
    <t>RIGIDEZ DE 1000 KN/M A 5% DE DEFORMACAO. FORNECIMENTO E COLO</t>
  </si>
  <si>
    <t>06.100.0132-A</t>
  </si>
  <si>
    <t>06.100.0134-0</t>
  </si>
  <si>
    <t>RIGIDEZ DE 1600KN/M A 5% DE DEFORMACAO. FORNECIMENTO E COLOC</t>
  </si>
  <si>
    <t>06.100.0134-A</t>
  </si>
  <si>
    <t>06.100.0136-0</t>
  </si>
  <si>
    <t>GEOGRELHA TECIDA DE PVA (POLI ALCOOL VINILICO) COM MODULO DE</t>
  </si>
  <si>
    <t> RIGIDEZ DE 2200KN/M A 5% DE DEFORMACAO. FORNECIMENTO E COLO</t>
  </si>
  <si>
    <t>06.100.0136-A</t>
  </si>
  <si>
    <t>06.100.0138-0</t>
  </si>
  <si>
    <t> RIGIDEZ DE 3000KN/M A 5% DE DEFORMACAO. FORNECIMENTO E COLO</t>
  </si>
  <si>
    <t>06.100.0138-A</t>
  </si>
  <si>
    <t>06.100.0140-0</t>
  </si>
  <si>
    <t> RIGIDEZ DE 4000KN/M A 5% DE DEFORMACAO. FORNECIMENTO E COLO</t>
  </si>
  <si>
    <t>06.100.0140-A</t>
  </si>
  <si>
    <t>06.100.0142-0</t>
  </si>
  <si>
    <t> RIGIDEZ DE 6000KN/M A 5% DE DEFORMACAO. FORNECIMENTO E COLO</t>
  </si>
  <si>
    <t>06.100.0142-A</t>
  </si>
  <si>
    <t>06.100.0144-0</t>
  </si>
  <si>
    <t> RIGIDEZ DE 8000KN/M A 5% DE DEFORMACAO. FORNECIMENTO E COLO</t>
  </si>
  <si>
    <t>06.100.0144-A</t>
  </si>
  <si>
    <t>06.100.0148-0</t>
  </si>
  <si>
    <t>GEOGRELHA PARA REFORCO DE CAMADAS ASFALTICAS,PRODUZIDA A PAR</t>
  </si>
  <si>
    <t>TIR DE FILAMENTOS DE POLIESTER DE ALTA TENACIDADE,C/REVESTIM</t>
  </si>
  <si>
    <t>ENTO BETUMINOSO,COMBINADA A UM NAO-TECIDO ULTRA-LEVE COM NO</t>
  </si>
  <si>
    <t>MINIMO 800 PERFURACOES POR CM2,COM RESISTENCIA DE 50KN/M NAS</t>
  </si>
  <si>
    <t> DIRECOES LONGITUDINAL E TRANSVERSAL,DEFORMACAO MAXIMA DE 12</t>
  </si>
  <si>
    <t>% E ABERTURA DE MALHA DE 40MMX40MM.FORNECIMENTO E COLOCACAO</t>
  </si>
  <si>
    <t>06.100.0148-A</t>
  </si>
  <si>
    <t>06.100.0150-0</t>
  </si>
  <si>
    <t>GEOCOMPOSTO PARA DRENAGEM,FORMADO POR GEOMANTA TRIDIMENSIONA</t>
  </si>
  <si>
    <t>L COM 20MM DE ESPESSURA,FABRICADO COM FILAMENTOS DE POLIPROP</t>
  </si>
  <si>
    <t>ILENO TERMOSOLDADA A UM GEOTEXTIL NAO TECIDO DE POLIESTER.FO</t>
  </si>
  <si>
    <t>06.100.0150-A</t>
  </si>
  <si>
    <t>06.100.0155-0</t>
  </si>
  <si>
    <t>L COM 12MM DE ESPESSURA,FABRICADO COM FILAMENTOS DE POLIPROP</t>
  </si>
  <si>
    <t>06.100.0155-A</t>
  </si>
  <si>
    <t>06.100.0160-0</t>
  </si>
  <si>
    <t>GEOCOMPOSTO PARA DRENAGEM,HORIZONTAL,FORMADO POR GEOMANTA TR</t>
  </si>
  <si>
    <t>IDIMENSIONAL COM 11MM DE ESPESSURA,FABRICADO COM FILAMENTOS</t>
  </si>
  <si>
    <t>DE POLIPROPILENO TERMOSOLDADA A DOIS GEOTEXTEIS NAO TECIDO D</t>
  </si>
  <si>
    <t>E POLIESTER.FORNECIMENTO E COLOCACAO</t>
  </si>
  <si>
    <t>06.100.0160-A</t>
  </si>
  <si>
    <t>06.100.0165-0</t>
  </si>
  <si>
    <t>GEOCOMPOSTO PARA DRENAGEM,VERTICAL,FORMADO POR GEOMANTA TRID</t>
  </si>
  <si>
    <t>IMENSIONAL COM 11MM DE ESPESSURA,FABRICADO COM FILAMENTOS DE</t>
  </si>
  <si>
    <t> POLIPROPILENO TERMOSOLDADA A DOIS GEOTEXTEIS NAO TECIDO DE</t>
  </si>
  <si>
    <t>POLIESTER E TUBO DRENO PERFURADO.FORNECIMENTO E COLOCACAO</t>
  </si>
  <si>
    <t>06.100.0165-A</t>
  </si>
  <si>
    <t>06.100.0170-0</t>
  </si>
  <si>
    <t>IMENSIONAL COM 16MM DE ESPESSURA,FABRICADO COM FILAMENTOS DE</t>
  </si>
  <si>
    <t>06.100.0170-A</t>
  </si>
  <si>
    <t>06.100.0175-0</t>
  </si>
  <si>
    <t>IDIMENSIONAL COM 16MM DE ESPESSURA,FABRICADO COM FILAMENTOS</t>
  </si>
  <si>
    <t>06.100.0175-A</t>
  </si>
  <si>
    <t>06.100.0180-0</t>
  </si>
  <si>
    <t>L COM 11MM DE ESPESSURA,FABRICADO COM FILAMENTOS DE POLIPROP</t>
  </si>
  <si>
    <t>ILENO TERMOSOLDADA A DOIS GEOTEXTEIS(SENDO UM DE POLIESTER E</t>
  </si>
  <si>
    <t> O OUTRO LAMINADO DE POLIPROPILENO),TUBO DRENO PERFURADO,PAR</t>
  </si>
  <si>
    <t>A FORMA PERDIDA.FORNECIMENTO E COLOCACAO</t>
  </si>
  <si>
    <t>06.100.0180-A</t>
  </si>
  <si>
    <t>06.100.0185-0</t>
  </si>
  <si>
    <t>GEOCOMPOSTO PARA DRENAGEM,(TRINCHEIRA DRENANTE),FORMADO POR</t>
  </si>
  <si>
    <t>GEOMANTA TRIDIMENSIONAL,ESPESSURA DE 11MM,FABRICADO COM FILA</t>
  </si>
  <si>
    <t>MENTO POLIPROPILENO TERMOSOLDADA,DOIS GEOTEXTEIS NAO TECIDO.</t>
  </si>
  <si>
    <t>06.100.0185-A</t>
  </si>
  <si>
    <t>06.100.0187-0</t>
  </si>
  <si>
    <t>GEOCOMPOSTO PARA DRENAGEM EM POLIETILENO DE ALTA DENSIDADE C</t>
  </si>
  <si>
    <t>OM REVESTIMENTO EM GEOTEXTIL NAO TECIDO DE POLIESTER EM UM D</t>
  </si>
  <si>
    <t>OS LADOS EM FILAMENTOS CONTINUO COM RESISTENCIA A COMPRESSAO</t>
  </si>
  <si>
    <t> DE 320KPA LARGURA 2,OM.FORNECIMENTO E COLOCACAO</t>
  </si>
  <si>
    <t>06.100.0187-A</t>
  </si>
  <si>
    <t>06.100.0190-0</t>
  </si>
  <si>
    <t>GEOMANTA PARA REVESTIMENTO DE TALUDE SUJEITO A EROSAO SUPERF</t>
  </si>
  <si>
    <t>ICIAL COM ESPESSURA DE 10MM,FLEXIVEL,TRIDIMENSIONAL,COM MAIS</t>
  </si>
  <si>
    <t> DE 90% DE VAZIOS,INCLUSIVE ACO CA-50,VEGETACAO,ADUBO E REGA</t>
  </si>
  <si>
    <t>,EXCLUSIVE LIMPEZA E RASPAGEM DO TERRENO.FORNECIMENTO E COLO</t>
  </si>
  <si>
    <t>06.100.0190-A</t>
  </si>
  <si>
    <t>06.101.0001-0</t>
  </si>
  <si>
    <t>COLCHAO DRENANTE,COM CAMADA DE 30CM DE PEDRA BRITADA N°3 E F</t>
  </si>
  <si>
    <t>ILTRO DE TRANSICAO DE MANTA GEOTEXTIL,INCLUINDO FORNECIMENTO</t>
  </si>
  <si>
    <t>E COLOCACAO DOS MATERIAIS</t>
  </si>
  <si>
    <t>06.101.0001-A</t>
  </si>
  <si>
    <t>06.102.0010-0</t>
  </si>
  <si>
    <t>ESTRUTURA EM SOLO REFORCADO COM MALHA METALICA,INCLUINDO MAN</t>
  </si>
  <si>
    <t>TA GEOTEXTIL,EQUIPAMENTOS,EXCLUSIVE:MALHA METALICA(VIDE FAMI</t>
  </si>
  <si>
    <t>LIA 06.103),PEDRA-DE-MAO,COLCHAO DE PO-DE-PEDRA,ATERRO,BERMA</t>
  </si>
  <si>
    <t> FRONTAL E TELA DE REFORCO(VIDE ITEM 06.103.0150-0)</t>
  </si>
  <si>
    <t>06.102.0010-A</t>
  </si>
  <si>
    <t>06.103.0010-0</t>
  </si>
  <si>
    <t>MALHA METALICA PARA ESTRUTURA DE SOLO REFORCADO,HEXAGONAL,DE</t>
  </si>
  <si>
    <t> DUPLA TORCAO,DE ZINCO-ALUMINIO COM DIAMETRO DE 2,70MM,REVES</t>
  </si>
  <si>
    <t>TIDA EM PVC COM DIAMETRO DE 0,40MM,MEDINDO 0,50X1,00X3,00M.</t>
  </si>
  <si>
    <t>FORNECIMENTO</t>
  </si>
  <si>
    <t>06.103.0010-A</t>
  </si>
  <si>
    <t>06.103.0015-0</t>
  </si>
  <si>
    <t>TIDA EM PVC COM DIAMETRO DE 0,40MM,MEDINDO 0,50X1,00X4,00M.</t>
  </si>
  <si>
    <t>06.103.0015-A</t>
  </si>
  <si>
    <t>06.103.0020-0</t>
  </si>
  <si>
    <t> DUPLA TORCAO,DE ZINCO-ALUMINIO COM DIAMETRO DE 2.70MM,REVES</t>
  </si>
  <si>
    <t>TIDA EM PVC COM DIAMETRO DE 0,40MM,MEDINDO 0,50X1,00X5,00M.</t>
  </si>
  <si>
    <t>06.103.0020-A</t>
  </si>
  <si>
    <t>06.103.0025-0</t>
  </si>
  <si>
    <t>TIDA EM PVC COM DIAMETRO DE 0,40MM,MEDINDO 0,50X1,00X6,00M.</t>
  </si>
  <si>
    <t>06.103.0025-A</t>
  </si>
  <si>
    <t>06.103.0030-0</t>
  </si>
  <si>
    <t>TIDA EM PVC COM DIAMETRO DE 0,40MM,MEDINDO 0,50X1,00X7,00M.</t>
  </si>
  <si>
    <t>06.103.0030-A</t>
  </si>
  <si>
    <t>06.103.0035-0</t>
  </si>
  <si>
    <t>TIDA EM PVC COM DIAMETRO DE 0,40MM,MEDINDO 0,50X1,00X8,00M.</t>
  </si>
  <si>
    <t>06.103.0035-A</t>
  </si>
  <si>
    <t>06.103.0040-0</t>
  </si>
  <si>
    <t>TIDA EM PVC COM DIAMETRO DE 0,40MM,MEDINDO 0,50X1,00X9,00M.</t>
  </si>
  <si>
    <t>06.103.0040-A</t>
  </si>
  <si>
    <t>06.103.0045-0</t>
  </si>
  <si>
    <t>TIDA EM PVC COM DIAMETRO DE 0,40MM,MEDINDO 0,50X1,00X10,00M.</t>
  </si>
  <si>
    <t>06.103.0045-A</t>
  </si>
  <si>
    <t>06.103.0050-0</t>
  </si>
  <si>
    <t>TIDA EM PVC COM DIAMETRO DE 0,40MM,MEDINDO 0,50X1,00X11,00M.</t>
  </si>
  <si>
    <t>06.103.0050-A</t>
  </si>
  <si>
    <t>06.103.0055-0</t>
  </si>
  <si>
    <t>TIDA EM PVC COM DIAMETRO DE 0,40MM,MEDINDO 0,50X1,00X12,00M.</t>
  </si>
  <si>
    <t>06.103.0055-A</t>
  </si>
  <si>
    <t>06.103.0080-0</t>
  </si>
  <si>
    <t>TIDA EM PVC COM DIAMETRO DE 0,40MM,MEDINDO 1,00X1,00X3,00M.</t>
  </si>
  <si>
    <t>06.103.0080-A</t>
  </si>
  <si>
    <t>06.103.0085-0</t>
  </si>
  <si>
    <t>TIDA EM PVC COM DIAMETRO DE 0,40MM,MEDINDO 1,00X1,00X4,00M.</t>
  </si>
  <si>
    <t>06.103.0085-A</t>
  </si>
  <si>
    <t>06.103.0090-0</t>
  </si>
  <si>
    <t>TIDA EM PVC COM DIAMETRO DE 0,40MM,MEDINDO 1,00X1,00X5,00M.</t>
  </si>
  <si>
    <t>06.103.0090-A</t>
  </si>
  <si>
    <t>06.103.0095-0</t>
  </si>
  <si>
    <t>TIDA EM PVC COM DIAMETRO DE 0,40MM,MEDINDO 1,00X1,00X6,00M.</t>
  </si>
  <si>
    <t>06.103.0095-A</t>
  </si>
  <si>
    <t>06.103.0100-0</t>
  </si>
  <si>
    <t>TIDA EM PVC COM DIAMETRO DE 0,40MM,MEDINDO 1,00X1,00X7,00M.</t>
  </si>
  <si>
    <t>06.103.0100-A</t>
  </si>
  <si>
    <t>06.103.0105-0</t>
  </si>
  <si>
    <t>TIDA EM PVC COM DIAMETRO DE 0,40MM,MEDINDO 1,00X1,00X8,00M.</t>
  </si>
  <si>
    <t>06.103.0105-A</t>
  </si>
  <si>
    <t>06.103.0110-0</t>
  </si>
  <si>
    <t>TIDA EM PVC COM DIAMETRO DE 0,40MM,MEDINDO 1,00X1,00X9,00M.</t>
  </si>
  <si>
    <t>06.103.0110-A</t>
  </si>
  <si>
    <t>06.103.0115-0</t>
  </si>
  <si>
    <t>TIDA EM PVC COM DIAMETRO DE 0,40MM,MEDINDO 1,00X1,00X10,00M.</t>
  </si>
  <si>
    <t>06.103.0115-A</t>
  </si>
  <si>
    <t>06.103.0120-0</t>
  </si>
  <si>
    <t>TIDA EM PVC COM DIAMETRO DE 0,40MM,MEDINDO 1,00X1,00X11,00M.</t>
  </si>
  <si>
    <t>06.103.0120-A</t>
  </si>
  <si>
    <t>06.103.0125-0</t>
  </si>
  <si>
    <t>TIDA EM PVC COM DIAMETRO DE 0,40MM,MEDINDO 1,00X1,00X12,00M.</t>
  </si>
  <si>
    <t>06.103.0125-A</t>
  </si>
  <si>
    <t>06.103.0150-0</t>
  </si>
  <si>
    <t>TELA DE REFORCO COM MALHA METALICA HEXAGONAL DE DUPLA TORCAO</t>
  </si>
  <si>
    <t>DE ZINCO-ALUMINIO COM DIAMETRO 2,70MM,REVESTIDA DE PVC COM D</t>
  </si>
  <si>
    <t>IAMETRO DE 0,40MM,INCLUSIVE COSTURA.FORNECIMENTO</t>
  </si>
  <si>
    <t>06.103.0150-A</t>
  </si>
  <si>
    <t>06.106.0011-0</t>
  </si>
  <si>
    <t>CRAVACAO HORIZONTAL,A MACACO HIDRAULICO,DE TUBO DE CHAPA DE</t>
  </si>
  <si>
    <t>ACO DE 1/2",DIAMETRO DE 1,00M,EM TRECHOS SOLDADOS,P/EXECUCAO</t>
  </si>
  <si>
    <t> DE TUNEL DESTINAD.A RECEBER TUBULAC.SUBTERR.,PARTINDO DO IN</t>
  </si>
  <si>
    <t>TERIOR DO POCO DE SERV.,INCL.SERVICOS MANUAIS DE ESCAV.INTER</t>
  </si>
  <si>
    <t>IOR DO TUNEL EM TERRA E REMOCAO DO MATERIAL ESCAVADO ATE O N</t>
  </si>
  <si>
    <t>IVEL DO TERRENO,EXCL.TRANSPORT.,MONT.E DESMONTAGEM DO MACACO</t>
  </si>
  <si>
    <t>06.106.0011-A</t>
  </si>
  <si>
    <t>06.106.0012-0</t>
  </si>
  <si>
    <t>ACO DE 1/2",DIAMETRO DE 1,20M,EM TRECHOS SOLDADOS,P/EXECUCAO</t>
  </si>
  <si>
    <t>06.106.0012-A</t>
  </si>
  <si>
    <t>06.106.0014-0</t>
  </si>
  <si>
    <t>ACO DE 1/2",DIAMETRO DE 1,50M,EM TRECHOS SOLDADOS,P/EXECUCAO</t>
  </si>
  <si>
    <t>06.106.0014-A</t>
  </si>
  <si>
    <t>06.108.0005-0</t>
  </si>
  <si>
    <t>CRAVACAO HORIZONTAL DE TUBO CAMISA DE CONCRETO ARMADO,DIAMET</t>
  </si>
  <si>
    <t>RO DE 1,00M,A PARTIR DE POCO DE CRAVACAO POR MACACO,EXCLUSIV</t>
  </si>
  <si>
    <t>E ESTE,SEM CONTROLE DIRECIONAL,INCLUSIVE SERVICOS MANUAIS DE</t>
  </si>
  <si>
    <t> ESCAVACAO DO INTERIOR DO TUNEL EM TERRA E REMOCAO DO MATERI</t>
  </si>
  <si>
    <t>AL ESCAVADO ATE O NIVEL DO TERRENO</t>
  </si>
  <si>
    <t>06.108.0005-A</t>
  </si>
  <si>
    <t>06.108.0006-0</t>
  </si>
  <si>
    <t>RO DE 1,20M,A PARTIR DE POCO DE CRAVACAO POR MACACO,EXCLUSIV</t>
  </si>
  <si>
    <t>06.108.0006-A</t>
  </si>
  <si>
    <t>06.108.0007-0</t>
  </si>
  <si>
    <t>RO DE 1,50M,A PARTIR DE POCO DE CRAVACAO POR MACACO,EXCLUSIV</t>
  </si>
  <si>
    <t>06.108.0007-A</t>
  </si>
  <si>
    <t>06.108.0008-0</t>
  </si>
  <si>
    <t>RO DE 2,00M,A PARTIR DE POCO DE CRAVACAO POR MACACO,EXCLUSIV</t>
  </si>
  <si>
    <t>06.108.0008-A</t>
  </si>
  <si>
    <t>06.108.0009-0</t>
  </si>
  <si>
    <t>RO DE 2,50M,A PARTIR DE POCO DE CRAVACAO POR MACACO,EXCLUSIV</t>
  </si>
  <si>
    <t>06.108.0009-A</t>
  </si>
  <si>
    <t>06.110.0001-0</t>
  </si>
  <si>
    <t>ENCHIMENTO COM ARGAMASSA,NO TRACO 1:4,ENTRE O TUBO CAMISA DE</t>
  </si>
  <si>
    <t> TUNEIS EM TRAVESSIAS SUBTERRANEAS E A TUBULACAO ASSENTADA D</t>
  </si>
  <si>
    <t>ENTRO DAQUELES.CUSTO POR M3 DE ENCHIMENTO</t>
  </si>
  <si>
    <t>06.110.0001-A</t>
  </si>
  <si>
    <t>06.115.0001-0</t>
  </si>
  <si>
    <t>REVESTIMENTO DE TALUDE COM SOLO-CIMENTO(TEOR DE CIMENTO IGUA</t>
  </si>
  <si>
    <t>L A 7,5%,EM PESO),INCLUSIVE FORNECIMENTO DOS MATERIAIS,DOSAG</t>
  </si>
  <si>
    <t>EM E CONTROLE TECNOLOGICO</t>
  </si>
  <si>
    <t>06.115.0001-A</t>
  </si>
  <si>
    <t>06.200.0030-0</t>
  </si>
  <si>
    <t>TUBO DE FERRO FUNDIDO,CENTRIFUGADO,DUCTIL,CLASSE 25KG, PARA</t>
  </si>
  <si>
    <t>CANALIZACAO DE AGUA,PONTA/BOLSA,COM ENSAIOS DE FABRICACAO CO</t>
  </si>
  <si>
    <t>NFORME NORMA ABNT NBR7675:2005 E DIAMETROS EXTERNOS CONFORME</t>
  </si>
  <si>
    <t> NORMA EN805:2000,REVESTIDO INTERNAMENTE EM POLIETILENO E EX</t>
  </si>
  <si>
    <t>TERNAMENTE EM LIGA DE ZINCO E ALUMINIO E EPOXI DE COR AZUL M</t>
  </si>
  <si>
    <t>ARINHO,COM DIAMETRO EXTERNO DE 90MM. FORNECIMENTO</t>
  </si>
  <si>
    <t>06.200.0030-A</t>
  </si>
  <si>
    <t>06.200.0033-0</t>
  </si>
  <si>
    <t>ARINHO,COM DIAMETRO EXTERNO DE 110MM.FORNECIMENTO</t>
  </si>
  <si>
    <t>06.200.0033-A</t>
  </si>
  <si>
    <t>06.200.0035-0</t>
  </si>
  <si>
    <t>ARINHO,COM DIAMETRO EXTERNO DE 125MM.FORNECIMENTO</t>
  </si>
  <si>
    <t>06.200.0035-A</t>
  </si>
  <si>
    <t>06.200.0051-0</t>
  </si>
  <si>
    <t>CLASSE K-9,NORMA NBR 7675,PONTA/BOLSA,REVESTIDO EXTERNAMENTE</t>
  </si>
  <si>
    <t> COM ZINCO METALICO E PINTURA BETUMINOSA E INTERNAMENTE COM</t>
  </si>
  <si>
    <t>ARGAMASSA DE CIMENTO,COM JUNTA ELASTICA,BOLSA MODELO JE2GS C</t>
  </si>
  <si>
    <t>ONFORME NORMA NBR 13747:1996,DIAMETRO DE 80MM.FORNECIMENTO</t>
  </si>
  <si>
    <t>06.200.0051-A</t>
  </si>
  <si>
    <t>06.200.0052-0</t>
  </si>
  <si>
    <t>ARGAMASSA DE CIMENTO, COM JUNTA ELASTICA,DIAMETRO DE 100MM.</t>
  </si>
  <si>
    <t>FORNECIMENTO.</t>
  </si>
  <si>
    <t>06.200.0052-A</t>
  </si>
  <si>
    <t>06.200.0053-0</t>
  </si>
  <si>
    <t>ARGAMASSA DE CIMENTO, COM JUNTA ELASTICA,DIAMETRO DE 150MM.</t>
  </si>
  <si>
    <t>06.200.0053-A</t>
  </si>
  <si>
    <t>06.200.0054-0</t>
  </si>
  <si>
    <t>ARGAMASSA DE CIMENTO, COM JUNTA ELASTICA,DIAMETRO DE 200MM.</t>
  </si>
  <si>
    <t>06.200.0054-A</t>
  </si>
  <si>
    <t>06.200.0055-0</t>
  </si>
  <si>
    <t>ARGAMASSA DE CIMENTO, COM JUNTA ELASTICA,DIAMETRO DE 250MM.</t>
  </si>
  <si>
    <t>06.200.0055-A</t>
  </si>
  <si>
    <t>06.200.0056-0</t>
  </si>
  <si>
    <t>ARGAMASSA DE CIMENTO, COM JUNTA ELASTICA,DIAMETRO DE 300MM.</t>
  </si>
  <si>
    <t>06.200.0056-A</t>
  </si>
  <si>
    <t>06.200.0057-0</t>
  </si>
  <si>
    <t>ARGAMASSA DE CIMENTO, COM JUNTA ELASTICA,DIAMETRO DE 350MM.</t>
  </si>
  <si>
    <t>06.200.0057-A</t>
  </si>
  <si>
    <t>06.200.0058-0</t>
  </si>
  <si>
    <t>ARGAMASSA DE CIMENTO, COM JUNTA ELASTICA,DIAMETRO DE 400MM.</t>
  </si>
  <si>
    <t>06.200.0058-A</t>
  </si>
  <si>
    <t>06.200.0059-0</t>
  </si>
  <si>
    <t>TUBO DE FERRO FUNDIDO,CENTRIFUGADO,DUCTIL,P/CANALIZACAO SOB</t>
  </si>
  <si>
    <t>PRESSAO,CLASSE K-9,NORMA NBR 7675,PONTA/BOLSA,REVESTIDO EXTE</t>
  </si>
  <si>
    <t>RNAMENTE COM ZINCO METALICO E PINTURA BETUMINOSA E INTERNAME</t>
  </si>
  <si>
    <t>NTE COM ARGAMASSA DE CIMENTO,COM JUNTA ELASTICA,DIAMETRO DE</t>
  </si>
  <si>
    <t>450MM. FORNECIMENTO.</t>
  </si>
  <si>
    <t>06.200.0059-A</t>
  </si>
  <si>
    <t>06.200.0060-0</t>
  </si>
  <si>
    <t>ARGAMASSA DE CIMENTO, COM JUNTA ELASTICA,DIAMETRO DE 500MM.</t>
  </si>
  <si>
    <t>06.200.0060-A</t>
  </si>
  <si>
    <t>06.200.0062-0</t>
  </si>
  <si>
    <t>ARGAMASSA DE CIMENTO, COM JUNTA ELASTICA,DIAMETRO DE 600MM.</t>
  </si>
  <si>
    <t>06.200.0062-A</t>
  </si>
  <si>
    <t>06.200.0064-0</t>
  </si>
  <si>
    <t>ARGAMASSA DE CIMENTO, COM JUNTA ELASTICA,DIAMETRO DE 700MM.</t>
  </si>
  <si>
    <t>06.200.0064-A</t>
  </si>
  <si>
    <t>06.200.0065-0</t>
  </si>
  <si>
    <t>ARGAMASSA DE CIMENTO, COM JUNTA ELASTICA,DIAMETRO DE 800MM.</t>
  </si>
  <si>
    <t>06.200.0065-A</t>
  </si>
  <si>
    <t>06.200.0066-0</t>
  </si>
  <si>
    <t>ARGAMASSA DE CIMENTO, COM JUNTA ELASTICA,DIAMETRO DE 900MM.</t>
  </si>
  <si>
    <t>06.200.0066-A</t>
  </si>
  <si>
    <t>06.200.0067-0</t>
  </si>
  <si>
    <t>ARGAMASSA DE CIMENTO, COM JUNTA ELASTICA,DIAMETRO DE 1000MM.</t>
  </si>
  <si>
    <t> FORNECIMENTO.</t>
  </si>
  <si>
    <t>06.200.0067-A</t>
  </si>
  <si>
    <t>06.200.0068-0</t>
  </si>
  <si>
    <t>ARGAMASSA DE CIMENTO, COM JUNTA ELASTICA,DIAMETRO DE 1200MM.</t>
  </si>
  <si>
    <t>06.200.0068-A</t>
  </si>
  <si>
    <t>06.200.0071-0</t>
  </si>
  <si>
    <t>CLASSE K-7,NORMA NBR 7675,PONTA/BOLSA,REVESTIDO EXTERNAMENTE</t>
  </si>
  <si>
    <t>ONFORME NORMA NBR 13747:1996,DIAMETRO DE 150MM.FORNECIMENTO.</t>
  </si>
  <si>
    <t>06.200.0071-A</t>
  </si>
  <si>
    <t>06.200.0072-0</t>
  </si>
  <si>
    <t>06.200.0072-A</t>
  </si>
  <si>
    <t>06.200.0073-0</t>
  </si>
  <si>
    <t>06.200.0073-A</t>
  </si>
  <si>
    <t>06.200.0074-0</t>
  </si>
  <si>
    <t>06.200.0074-A</t>
  </si>
  <si>
    <t>06.200.0075-0</t>
  </si>
  <si>
    <t>06.200.0075-A</t>
  </si>
  <si>
    <t>06.200.0076-0</t>
  </si>
  <si>
    <t>06.200.0076-A</t>
  </si>
  <si>
    <t>06.200.0077-0</t>
  </si>
  <si>
    <t>PRESSAO,CLASSE K-7,NORMA NBR 7675,PONTA/BOLSA,REVESTIDO EXTE</t>
  </si>
  <si>
    <t>NTE COM ARGAMASSA DE CIMENTO, COM JUNTA ELASTICA,DIAMETRO DE</t>
  </si>
  <si>
    <t> 450MM. FORNECIMENTO.</t>
  </si>
  <si>
    <t>06.200.0077-A</t>
  </si>
  <si>
    <t>06.200.0078-0</t>
  </si>
  <si>
    <t>06.200.0078-A</t>
  </si>
  <si>
    <t>06.200.0080-0</t>
  </si>
  <si>
    <t>06.200.0080-A</t>
  </si>
  <si>
    <t>06.200.0081-0</t>
  </si>
  <si>
    <t>TUBO DE FºFº,CENTRIFUGADO,DUCTIL,P/CANALIZACOES SOB PRESSAO.</t>
  </si>
  <si>
    <t>06.200.0081-A</t>
  </si>
  <si>
    <t>06.200.0083-0</t>
  </si>
  <si>
    <t>06.200.0083-A</t>
  </si>
  <si>
    <t>06.200.0084-0</t>
  </si>
  <si>
    <t>06.200.0084-A</t>
  </si>
  <si>
    <t>06.200.0085-0</t>
  </si>
  <si>
    <t>06.200.0085-A</t>
  </si>
  <si>
    <t>06.200.0086-0</t>
  </si>
  <si>
    <t>06.200.0086-A</t>
  </si>
  <si>
    <t>06.200.0090-0</t>
  </si>
  <si>
    <t>TUBO DE FERRO FUNDIDO,CENTRIFUGADO,DUCTIL,PARA CANALIZACOES</t>
  </si>
  <si>
    <t>SOB PRESSAO OU GRAVITARIO,NORMA ABNT NBR 15420,PONTA/BOLSA,C</t>
  </si>
  <si>
    <t>OM JUNTA ELASTICA,REVESTIDO INTERNAM.COM ARGAMASSA DE CIMENT</t>
  </si>
  <si>
    <t>O ALUMINOSO,APLICACAO ESGOTO,REVESTIDO EXTERNAM.COM ZINCO ME</t>
  </si>
  <si>
    <t>TALICO,INCL.ANEL DE BORRACHA NITRILICO,BOLSA MODELO JE2GS CO</t>
  </si>
  <si>
    <t>NFORME NORMA NBR 13747:1996,DIAMETRO DE 80MM.FORNECIMENTO</t>
  </si>
  <si>
    <t>06.200.0090-A</t>
  </si>
  <si>
    <t>06.200.0092-0</t>
  </si>
  <si>
    <t>SOB PRESSAO OU GRAVITARIO,NORMA ABNT NBR 15.420,PONTA/BOLSA,</t>
  </si>
  <si>
    <t>COM JUNTA ELASTICA, REVESTIDO INTERNAMENTE COM ARGAMASSA DE</t>
  </si>
  <si>
    <t>CIMENTO ALUMINOSO,APLICACAO ESGOTO,REVESTIDO EXTERNAMENTE CO</t>
  </si>
  <si>
    <t>M ZINCO METALICO,INCLUSIVE ANEL DE BORRACHA NITRILICO,DIAMET</t>
  </si>
  <si>
    <t>RO DE 100MM. FORNECIMENTO</t>
  </si>
  <si>
    <t>06.200.0092-A</t>
  </si>
  <si>
    <t>06.200.0093-0</t>
  </si>
  <si>
    <t>RO DE 150MM. FORNECIMENTO</t>
  </si>
  <si>
    <t>06.200.0093-A</t>
  </si>
  <si>
    <t>06.200.0094-0</t>
  </si>
  <si>
    <t>RO DE 200MM. FORNECIMENTO</t>
  </si>
  <si>
    <t>06.200.0094-A</t>
  </si>
  <si>
    <t>06.200.0095-0</t>
  </si>
  <si>
    <t>RO DE 250MM. FORNECIMENTO</t>
  </si>
  <si>
    <t>06.200.0095-A</t>
  </si>
  <si>
    <t>06.200.0096-0</t>
  </si>
  <si>
    <t>RO DE 300MM. FORNECIMENTO</t>
  </si>
  <si>
    <t>06.200.0096-A</t>
  </si>
  <si>
    <t>06.200.0097-0</t>
  </si>
  <si>
    <t>RO DE 350MM. FORNECIMENTO</t>
  </si>
  <si>
    <t>06.200.0097-A</t>
  </si>
  <si>
    <t>06.200.0098-0</t>
  </si>
  <si>
    <t>RO DE 400MM. FORNECIMENTO</t>
  </si>
  <si>
    <t>06.200.0098-A</t>
  </si>
  <si>
    <t>06.200.0099-0</t>
  </si>
  <si>
    <t>RO DE 450MM. FORNECIMENTO</t>
  </si>
  <si>
    <t>06.200.0099-A</t>
  </si>
  <si>
    <t>06.200.0100-0</t>
  </si>
  <si>
    <t>RO DE 500MM. FORNECIMENTO</t>
  </si>
  <si>
    <t>06.200.0100-A</t>
  </si>
  <si>
    <t>06.200.0102-0</t>
  </si>
  <si>
    <t>RO DE 600MM. FORNECIMENTO</t>
  </si>
  <si>
    <t>06.200.0102-A</t>
  </si>
  <si>
    <t>06.200.0104-0</t>
  </si>
  <si>
    <t>RO DE 700MM. FORNECIMENTO</t>
  </si>
  <si>
    <t>06.200.0104-A</t>
  </si>
  <si>
    <t>06.200.0105-0</t>
  </si>
  <si>
    <t>RO DE 800MM. FORNECIMENTO</t>
  </si>
  <si>
    <t>06.200.0105-A</t>
  </si>
  <si>
    <t>06.200.0106-0</t>
  </si>
  <si>
    <t>RO DE 900MM. FORNECIMENTO</t>
  </si>
  <si>
    <t>06.200.0106-A</t>
  </si>
  <si>
    <t>06.200.0107-0</t>
  </si>
  <si>
    <t>RO DE 1000MM. FORNECIMENTO</t>
  </si>
  <si>
    <t>06.200.0107-A</t>
  </si>
  <si>
    <t>06.200.0108-0</t>
  </si>
  <si>
    <t>M ZINCO METALICO,INCLUSIVE ANEL DE BORRACHA NITRILICO.DIAMET</t>
  </si>
  <si>
    <t>RO DE 1200MM. FORNECIMENTO</t>
  </si>
  <si>
    <t>06.200.0108-A</t>
  </si>
  <si>
    <t>06.201.0051-0</t>
  </si>
  <si>
    <t>TUBO DE FERRO FUNDIDO DUCTIL COM 2 FLANGES SOLDADOS, CLASSE</t>
  </si>
  <si>
    <t>DE PRESSAO PN-10,ESPESSURA CLASSE K-9,PARA AGUA,CONFORME NBR</t>
  </si>
  <si>
    <t> 7560 E NBR 7675,REVESTIDO INTERNAMENTE COM ARGAMASSA DE CIM</t>
  </si>
  <si>
    <t>ENTO E EXTERNAMENTE COM ZINCO METALICO E PINTURA BETUMINOSA</t>
  </si>
  <si>
    <t>EXCLUSIVE ACESSORIOS PARA JUNTA,COM DIAMETRO DE 80MM,COMPRIM</t>
  </si>
  <si>
    <t>ENTO ATE 1,0M. FORNECIMENTO</t>
  </si>
  <si>
    <t>06.201.0051-A</t>
  </si>
  <si>
    <t>06.201.0052-0</t>
  </si>
  <si>
    <t>EXCLUSIVE ACESSORIOS PARA JUNTA,COM DIAMETRO DE 100MM,COMPRI</t>
  </si>
  <si>
    <t>MENTO ATE 1,00M. FORNECIMENTO</t>
  </si>
  <si>
    <t>06.201.0052-A</t>
  </si>
  <si>
    <t>06.201.0053-0</t>
  </si>
  <si>
    <t>EXCLUSIVE ACESSORIOS PARA JUNTA,COM DIAMETRO DE 150MM,COMPRI</t>
  </si>
  <si>
    <t>MENTO ATE 1,0M. FORNECIMENTO</t>
  </si>
  <si>
    <t>06.201.0053-A</t>
  </si>
  <si>
    <t>06.201.0054-0</t>
  </si>
  <si>
    <t>EXCLUSIVE ACESSORIOS PARA JUNTA,COM DIAMETRO DE 200MM,COMPRI</t>
  </si>
  <si>
    <t>06.201.0054-A</t>
  </si>
  <si>
    <t>06.201.0055-0</t>
  </si>
  <si>
    <t>EXCLUSIVE ACESSORIOS PARA JUNTA,COM DIAMETRO DE 250MM,COMPRI</t>
  </si>
  <si>
    <t>06.201.0055-A</t>
  </si>
  <si>
    <t>06.201.0056-0</t>
  </si>
  <si>
    <t>EXCLUSIVE ACESSORIOS PARA JUNTA,COM DIAMETRO DE 300MM,COMPRI</t>
  </si>
  <si>
    <t>06.201.0056-A</t>
  </si>
  <si>
    <t>06.201.0057-0</t>
  </si>
  <si>
    <t>EXCLUSIVE ACESSORIOS PARA JUNTA,COM DIAMETRO DE 350MM,COMPRI</t>
  </si>
  <si>
    <t>06.201.0057-A</t>
  </si>
  <si>
    <t>06.201.0058-0</t>
  </si>
  <si>
    <t>EXCLUSIVE ACESSORIOS PARA JUNTA,COM DIAMETRO DE 400MM,COMPRI</t>
  </si>
  <si>
    <t>06.201.0058-A</t>
  </si>
  <si>
    <t>06.201.0059-0</t>
  </si>
  <si>
    <t>EXCLUSIVE ACESSORIOS PARA JUNTA,COM DIAMETRO DE 450MM,COMPRI</t>
  </si>
  <si>
    <t>06.201.0059-A</t>
  </si>
  <si>
    <t>06.201.0060-0</t>
  </si>
  <si>
    <t>EXCLUSIVE ACESSORIOS PARA JUNTA,COM DIAMETRO DE 500MM,COMPRI</t>
  </si>
  <si>
    <t>06.201.0060-A</t>
  </si>
  <si>
    <t>06.201.0061-0</t>
  </si>
  <si>
    <t>EXCLUSIVE ACESSORIOS PARA JUNTA,COM DIAMETRO DE 600MM,COMPRI</t>
  </si>
  <si>
    <t>06.201.0061-A</t>
  </si>
  <si>
    <t>06.201.0062-0</t>
  </si>
  <si>
    <t>TUBO DE FERRO FUNDIDO DUCTIL COM 2 FLANGES ROSCADOS, CLASSE</t>
  </si>
  <si>
    <t>DE PRESSAO PN-10,ESPESSURA CLASSE K-12,PARA AGUA,CONFORME NB</t>
  </si>
  <si>
    <t>R 7560 E NBR 7675,REVESTIDO INTERNAMENTE COM ARGAMASSA DE CI</t>
  </si>
  <si>
    <t>MENTO E EXTERNAMENTE COM ZINCO METALICO E PINTURA BETUMINOSA</t>
  </si>
  <si>
    <t> EXCLUSIVE ACESSORIOS PARA JUNTA,COM DIAMETRO DE 700MM ,COMP</t>
  </si>
  <si>
    <t>RIMENTO ATE 1,0M. FORNECIMENTO</t>
  </si>
  <si>
    <t>06.201.0062-A</t>
  </si>
  <si>
    <t>06.201.0063-0</t>
  </si>
  <si>
    <t> EXCLUSIVE ACESSORIOS PARA JUNTA,COM DIAMETRO DE 800MM ,COMP</t>
  </si>
  <si>
    <t>06.201.0063-A</t>
  </si>
  <si>
    <t>06.201.0064-0</t>
  </si>
  <si>
    <t> EXCLUSIVE ACESSORIOS PARA JUNTA,COM DIAMETRO DE 900MM ,COMP</t>
  </si>
  <si>
    <t>06.201.0064-A</t>
  </si>
  <si>
    <t>06.201.0065-0</t>
  </si>
  <si>
    <t> EXCLUSIVE ACESSORIOS PARA JUNTA ,COM DIAMETRO DE 1000MM,COM</t>
  </si>
  <si>
    <t>PRIMENTO ATE 1,0M. FORNECIMENTO</t>
  </si>
  <si>
    <t>06.201.0065-A</t>
  </si>
  <si>
    <t>06.201.0066-0</t>
  </si>
  <si>
    <t> EXCLUSIVE ACESSORIOS PARA JUNTA,COM DIAMETRO DE 1200MM,COMP</t>
  </si>
  <si>
    <t>06.201.0066-A</t>
  </si>
  <si>
    <t>06.201.0071-0</t>
  </si>
  <si>
    <t>TUBO DE FERRO FUNDIDO DUCTIL COM FLANGES SOLDADOS,CLASSE DE</t>
  </si>
  <si>
    <t>PRESSAO PN-16,ESPESSURA CLASSE K-9,PARA AGUA,CONFORME NBR 75</t>
  </si>
  <si>
    <t>60 E NBR 7675,REVESTIDO EXTERNAMENTE COM ZINCO METALICO E PI</t>
  </si>
  <si>
    <t>NTURA BETUMINOSA E INTERNAMENTE COM ARGAMASSA DE CIMENTO,EXC</t>
  </si>
  <si>
    <t>LUSIVE ACESSORIOS PARA JUNTA,COM DIAMETRO DE  80MM,COMPRIMEN</t>
  </si>
  <si>
    <t>TO ATE 1,0M. FORNECIMENTO</t>
  </si>
  <si>
    <t>06.201.0071-A</t>
  </si>
  <si>
    <t>06.201.0072-0</t>
  </si>
  <si>
    <t>LUSIVE ACESSORIOS PARA JUNTA,COM DIAMETRO DE 100MM,COMPRIMEN</t>
  </si>
  <si>
    <t>06.201.0072-A</t>
  </si>
  <si>
    <t>06.201.0073-0</t>
  </si>
  <si>
    <t>NTURA BETUMINOSA E INTERNAMENTE COM ARGAMASSA DE CIMENTO EXC</t>
  </si>
  <si>
    <t>LUSIVE ACESSORIOS PARA JUNTA,COM DIAMETRO DE 150MM,COMPRIMEN</t>
  </si>
  <si>
    <t>06.201.0073-A</t>
  </si>
  <si>
    <t>06.201.0074-0</t>
  </si>
  <si>
    <t>LUSIVE ACESSORIOS PARA JUNTA,COM DIAMETRO DE 200MM,COMPRIMEN</t>
  </si>
  <si>
    <t>06.201.0074-A</t>
  </si>
  <si>
    <t>06.201.0075-0</t>
  </si>
  <si>
    <t>LUSIVE ACESSORIOS PARA JUNTA,COM DIAMETRO DE 250MM,COMPRIMEN</t>
  </si>
  <si>
    <t>06.201.0075-A</t>
  </si>
  <si>
    <t>06.201.0076-0</t>
  </si>
  <si>
    <t>LUSIVE ACESSORIOS PARA JUNTA,COM DIAMETRO DE 300MM,COMPRIMEN</t>
  </si>
  <si>
    <t>06.201.0076-A</t>
  </si>
  <si>
    <t>06.201.0077-0</t>
  </si>
  <si>
    <t>LUSIVE ACESSORIOS PARA JUNTA,COM DIAMETRO DE 350MM,COMPRIMEN</t>
  </si>
  <si>
    <t>06.201.0077-A</t>
  </si>
  <si>
    <t>06.201.0078-0</t>
  </si>
  <si>
    <t>LUSIVE ACESSORIOS PARA JUNTA,COM DIAMETRO DE 400MM,COMPRIMEN</t>
  </si>
  <si>
    <t>06.201.0078-A</t>
  </si>
  <si>
    <t>06.201.0079-0</t>
  </si>
  <si>
    <t>LUSIVE ACESSORIOS PARA JUNTA,COM DIAMETRO DE 450MM,COMPRIMEN</t>
  </si>
  <si>
    <t>06.201.0079-A</t>
  </si>
  <si>
    <t>06.201.0080-0</t>
  </si>
  <si>
    <t>LUSIVE ACESSORIOS PARA JUNTA,COM DIAMETRO DE 500MM,COMPRIMEN</t>
  </si>
  <si>
    <t>06.201.0080-A</t>
  </si>
  <si>
    <t>06.201.0081-0</t>
  </si>
  <si>
    <t>LUSIVE ACESSORIOS PARA JUNTA,COM DIAMETRO DE 600MM,COMPRIMEN</t>
  </si>
  <si>
    <t>06.201.0081-A</t>
  </si>
  <si>
    <t>06.201.0082-0</t>
  </si>
  <si>
    <t>TUBO DE FERRO FUNDIDO DUCTIL COM FLANGES ROSCADOS,CLASSE DE</t>
  </si>
  <si>
    <t>PRESSAO PN-16,ESPESSURA CLASSE K-12,PARA AGUA, CONFORME NBR</t>
  </si>
  <si>
    <t>7560 E NBR 7675, REVESTIDO EXTERNAMENTE COM ZINCO METALICO E</t>
  </si>
  <si>
    <t> PINTURA BETUMINOSA E INTERNAMENTE COM ARGAMASSA DE CIMENTO,</t>
  </si>
  <si>
    <t>EXCLUSIVE ACESSORIOS PARA JUNTA,COM DIAMETRO DE 700MM,COMPRI</t>
  </si>
  <si>
    <t>06.201.0082-A</t>
  </si>
  <si>
    <t>06.201.0091-0</t>
  </si>
  <si>
    <t>TUBO DE FERRO FUNDIDO DUCTIL COM 2 FLANGES INTEGRAIS FUNDIDO</t>
  </si>
  <si>
    <t>S,ESPESSURA CLASSE K-14,CLASSE DE PRESSAO PN-16,PARA AGUA,CO</t>
  </si>
  <si>
    <t>NFORME NBR 7560 E NBR 7675,REVESTIDO EXTERNAMENTE E INTERNAM</t>
  </si>
  <si>
    <t>ENTE COM PINTURA BETUMINOSA,EXCLUSIVE ACESSORIOS PARA JUNTA,</t>
  </si>
  <si>
    <t>COM DIAMETRO DE 800MM,COMPRIMENTO DE 1,0M. FORNECIMENTO</t>
  </si>
  <si>
    <t>06.201.0091-A</t>
  </si>
  <si>
    <t>06.201.0092-0</t>
  </si>
  <si>
    <t>COM DIAMETRO DE 800MM,COMPRIMENTO DE 1,5M. FORNECIMENTO</t>
  </si>
  <si>
    <t>06.201.0092-A</t>
  </si>
  <si>
    <t>06.201.0093-0</t>
  </si>
  <si>
    <t>COM DIAMETRO DE 800MM,COMPRIMENTO DE 2,0M. FORNECIMENTO</t>
  </si>
  <si>
    <t>06.201.0093-A</t>
  </si>
  <si>
    <t>06.201.0094-0</t>
  </si>
  <si>
    <t>COM DIAMETRO DE 900MM,COMPRIMENTO DE 1,0M. FORNECIMENTO</t>
  </si>
  <si>
    <t>06.201.0094-A</t>
  </si>
  <si>
    <t>06.201.0095-0</t>
  </si>
  <si>
    <t>COM DIAMETRO DE 900MM,COMPRIMENTO DE 1,5M. FORNECIMENTO</t>
  </si>
  <si>
    <t>06.201.0095-A</t>
  </si>
  <si>
    <t>06.201.0096-0</t>
  </si>
  <si>
    <t>COM DIAMETRO DE 900MM,COMPRIMENTO DE 2,0M. FORNECIMENTO</t>
  </si>
  <si>
    <t>06.201.0096-A</t>
  </si>
  <si>
    <t>06.201.0097-0</t>
  </si>
  <si>
    <t>COM DIAMETRO DE 1000MM,COMPRIMENTO DE 1,0M. FORNECIMENTO</t>
  </si>
  <si>
    <t>06.201.0097-A</t>
  </si>
  <si>
    <t>06.201.0098-0</t>
  </si>
  <si>
    <t>COM DIAMETRO DE 1000MM,COMPRIMENTO DE 1,5M. FORNECIMENTO</t>
  </si>
  <si>
    <t>06.201.0098-A</t>
  </si>
  <si>
    <t>06.201.0099-0</t>
  </si>
  <si>
    <t>COM DIAMETRO DE 1000MM,COMPRIMENTO DE 2,0M.FORNECIMENTO</t>
  </si>
  <si>
    <t>06.201.0099-A</t>
  </si>
  <si>
    <t>06.201.0100-0</t>
  </si>
  <si>
    <t>COM DIAMETRO DE 1200MM,COMPRIMENTO DE 1,0M. FORNECIMENTO</t>
  </si>
  <si>
    <t>06.201.0100-A</t>
  </si>
  <si>
    <t>06.201.0101-0</t>
  </si>
  <si>
    <t>COM DIAMETRO DE 1200MM,COMPRIMENTO DE 1,5M. FORNECIMENTO</t>
  </si>
  <si>
    <t>06.201.0101-A</t>
  </si>
  <si>
    <t>06.201.0102-0</t>
  </si>
  <si>
    <t>COM DIAMETRO DE 1200MM,COMPRIMENTO 2,0M. FORNECIMENTO</t>
  </si>
  <si>
    <t>06.201.0102-A</t>
  </si>
  <si>
    <t>06.201.0111-0</t>
  </si>
  <si>
    <t>TUBO DE FERRO FUNDIDO DUCTIL COM PONTA E FLANGE SOLDADOS,ESP</t>
  </si>
  <si>
    <t>ESSURA CLASSE K-9,CLASSE DE PRESSAO PN-10,PARA AGUA,CONFORME</t>
  </si>
  <si>
    <t> NBR 7560 E NBR 7675,REVESTIDO EXTERNAMENTE COM ZINCO METALI</t>
  </si>
  <si>
    <t>CO E INTERNAMENTE COM ARGAMASSA DE CIMENTO,EXCLUSIVE ACESSOR</t>
  </si>
  <si>
    <t>IOS PARA JUNTA, COM DIAMETRO DE  80MM,COMPRIMENTO ATE 1,0M.</t>
  </si>
  <si>
    <t>06.201.0111-A</t>
  </si>
  <si>
    <t>06.201.0112-0</t>
  </si>
  <si>
    <t>IOS PARA JUNTA, COM DIAMETRO DE 100MM,COMPRIMENTO ATE 1,0M.</t>
  </si>
  <si>
    <t>06.201.0112-A</t>
  </si>
  <si>
    <t>06.201.0113-0</t>
  </si>
  <si>
    <t>IOS PARA JUNTA, COM DIAMETRO DE 150MM,COMPRIMENTO ATE 1,0M.</t>
  </si>
  <si>
    <t>06.201.0113-A</t>
  </si>
  <si>
    <t>06.201.0114-0</t>
  </si>
  <si>
    <t>IOS PARA JUNTA, COM DIAMETRO DE 200MM,COMPRIMENTO ATE 1,0M.</t>
  </si>
  <si>
    <t>06.201.0114-A</t>
  </si>
  <si>
    <t>06.201.0115-0</t>
  </si>
  <si>
    <t>IOS PARA JUNTA, COM DIAMETRO DE 250MM,COMPRIMENTO ATE 1,0M.</t>
  </si>
  <si>
    <t>06.201.0115-A</t>
  </si>
  <si>
    <t>06.201.0116-0</t>
  </si>
  <si>
    <t>IOS PARA JUNTA, COM DIAMETRO DE 300MM,COMPRIMENTO ATE 1,0M.</t>
  </si>
  <si>
    <t>06.201.0116-A</t>
  </si>
  <si>
    <t>06.201.0117-0</t>
  </si>
  <si>
    <t>IOS PARA JUNTA, COM DIAMETRO DE 350MM,COMPRIMENTO ATE 1,0M.</t>
  </si>
  <si>
    <t>06.201.0117-A</t>
  </si>
  <si>
    <t>06.201.0118-0</t>
  </si>
  <si>
    <t>IOS PARA JUNTA, COM DIAMETRO DE 400MM,COMPRIMENTO ATE 1,0M.</t>
  </si>
  <si>
    <t>06.201.0118-A</t>
  </si>
  <si>
    <t>06.201.0119-0</t>
  </si>
  <si>
    <t>IOS PARA JUNTA, COM DIAMETRO DE 450MM,COMPRIMENTO ATE 1,0M.</t>
  </si>
  <si>
    <t>06.201.0119-A</t>
  </si>
  <si>
    <t>06.201.0120-0</t>
  </si>
  <si>
    <t>IOS PARA JUNTA, COM DIAMETRO DE 500MM,COMPRIMENTO ATE 1,0M.</t>
  </si>
  <si>
    <t>06.201.0120-A</t>
  </si>
  <si>
    <t>06.201.0121-0</t>
  </si>
  <si>
    <t>IOS PARA JUNTA, COM DIAMETRO DE 600MM,COMPRIMENTO ATE 1,0M.</t>
  </si>
  <si>
    <t>06.201.0121-A</t>
  </si>
  <si>
    <t>06.201.0122-0</t>
  </si>
  <si>
    <t>TUBO DE FERRO FUNDIDO DUCTIL COM PONTA E FLANGE ROSCADOS,ESP</t>
  </si>
  <si>
    <t>ESSURA CLASSE K-12,CLASSE DE PRESSAO PN-10,PARA AGUA,CONFORM</t>
  </si>
  <si>
    <t>E NBR 7560 E NBR 7675,REVESTIDO EXTERNAMENTE COM ZINCO METAL</t>
  </si>
  <si>
    <t>ICO E INTERNAMENTE COM ARGAMASSA DE CIMENTO,EXCLUSIVE ACESSO</t>
  </si>
  <si>
    <t>RIOS PARA JUNTA, COM DIAMETRO DE 700MM,COMPRIMENTO ATE 1,0M.</t>
  </si>
  <si>
    <t>06.201.0122-A</t>
  </si>
  <si>
    <t>06.201.0123-0</t>
  </si>
  <si>
    <t>RIOS PARA JUNTA, COM DIAMETRO DE 800MM,COMPRIMENTO ATE 1,0M.</t>
  </si>
  <si>
    <t>06.201.0123-A</t>
  </si>
  <si>
    <t>06.201.0124-0</t>
  </si>
  <si>
    <t>RIOS PARA JUNTA,COM DIAMETRO DE 900MM,COMPRIMENTO ATE 1,0M.F</t>
  </si>
  <si>
    <t>ORNECIMENTO</t>
  </si>
  <si>
    <t>06.201.0124-A</t>
  </si>
  <si>
    <t>06.201.0125-0</t>
  </si>
  <si>
    <t>RIOS PARA JUNTA,COM DIAMETRO DE 1000MM,COMPRIMENTO ATE 1,0M.</t>
  </si>
  <si>
    <t>06.201.0125-A</t>
  </si>
  <si>
    <t>06.201.0126-0</t>
  </si>
  <si>
    <t>RIOS PARA JUNTA,COM DIAMETRO DE 1200MM,COMPRIMENTO ATE 1,0M.</t>
  </si>
  <si>
    <t>06.201.0126-A</t>
  </si>
  <si>
    <t>06.201.0131-0</t>
  </si>
  <si>
    <t>ESSURA CLASSE K-9,CLASSE DE PRESSAO PN-16,PARA AGUA,CONFORME</t>
  </si>
  <si>
    <t>CO E INTERNAMENTE COM ARGAMASSA DE CIMENTO, EXCLUSIVE ACESSO</t>
  </si>
  <si>
    <t>RIOS PARA JUNTA, COM DIAMETRO DE  80MM,COMPRIMENTO ATE 1,0M.</t>
  </si>
  <si>
    <t> FORNECIMENTO</t>
  </si>
  <si>
    <t>06.201.0131-A</t>
  </si>
  <si>
    <t>06.201.0132-0</t>
  </si>
  <si>
    <t>RIOS PARA JUNTA, COM DIAMETRO DE 100MM,COMPRIMENTO ATE 1,0M.</t>
  </si>
  <si>
    <t>06.201.0132-A</t>
  </si>
  <si>
    <t>06.201.0133-0</t>
  </si>
  <si>
    <t>RIOS PARA JUNTA, COM DIAMETRO DE 150MM,COMPRIMENTO ATE 1,0M.</t>
  </si>
  <si>
    <t>06.201.0133-A</t>
  </si>
  <si>
    <t>06.201.0134-0</t>
  </si>
  <si>
    <t>RIOS PARA JUNTA, COM DIAMETRO DE 200MM,COMPRIMENTO ATE 1,0M.</t>
  </si>
  <si>
    <t>06.201.0134-A</t>
  </si>
  <si>
    <t>06.201.0135-0</t>
  </si>
  <si>
    <t>RIOS PARA JUNTA, COM DIAMETRO DE 250MM,COMPRIMENTO ATE 1,0M.</t>
  </si>
  <si>
    <t>06.201.0135-A</t>
  </si>
  <si>
    <t>06.201.0136-0</t>
  </si>
  <si>
    <t>RIOS PARA JUNTA, COM DIAMETRO DE 300MM,COMPRIMENTO ATE 1,0M.</t>
  </si>
  <si>
    <t>06.201.0136-A</t>
  </si>
  <si>
    <t>06.201.0137-0</t>
  </si>
  <si>
    <t>RIOS PARA JUNTA, COM DIAMETRO DE 350MM,COMPRIMENTO ATE 1,0M.</t>
  </si>
  <si>
    <t>06.201.0137-A</t>
  </si>
  <si>
    <t>06.201.0138-0</t>
  </si>
  <si>
    <t>RIOS PARA JUNTA, COM DIAMETRO DE 400MM,COMPRIMENTO ATE 1,0M.</t>
  </si>
  <si>
    <t>06.201.0138-A</t>
  </si>
  <si>
    <t>06.201.0139-0</t>
  </si>
  <si>
    <t>RIOS PARA JUNTA, COM DIAMETRO DE 450MM,COMPRIMENTO ATE 1,0M.</t>
  </si>
  <si>
    <t>06.201.0139-A</t>
  </si>
  <si>
    <t>06.201.0140-0</t>
  </si>
  <si>
    <t>RIOS PARA JUNTA, COM DIAMETRO DE 500MM,COMPRIMENTO ATE 1,0M.</t>
  </si>
  <si>
    <t>06.201.0140-A</t>
  </si>
  <si>
    <t>06.201.0141-0</t>
  </si>
  <si>
    <t>RIOS PARA JUNTA, COM DIAMETRO DE 600MM,COMPRIMENTO ATE 1,0M.</t>
  </si>
  <si>
    <t>06.201.0141-A</t>
  </si>
  <si>
    <t>06.201.0142-0</t>
  </si>
  <si>
    <t>ESSURA CLASSE K-12,CLASSE DE PRESSAO PN-16,PARA AGUA,CONFORM</t>
  </si>
  <si>
    <t>RIOS PARA JUNTA,COM DIAMETRO DE 700MM,COMPRIMENTO ATE 1,0M.</t>
  </si>
  <si>
    <t>06.201.0142-A</t>
  </si>
  <si>
    <t>06.201.0161-0</t>
  </si>
  <si>
    <t>TUBO DE FERRO FUNDIDO DUCTIL COM BOLSA DE JUNTA ELASTICA E F</t>
  </si>
  <si>
    <t>LANGE SOLDADO,ESPESSURA CLASSE K-9,CLASSE DE PRESSAO PN-10,P</t>
  </si>
  <si>
    <t>ARA AGUA,CONFORME NBR 7560 E NBR 7675,REVESTIDO EXTERNAMENTE</t>
  </si>
  <si>
    <t>ARGAMASSA DE CIMENTO,EXCLUSIVE ACESSORIOS PARA JUNTA,COM DIA</t>
  </si>
  <si>
    <t>METRO DE 80MM,COMPRIMENTO ATE 1,0M.FORNECIMENTO</t>
  </si>
  <si>
    <t>06.201.0161-A</t>
  </si>
  <si>
    <t>06.201.0162-0</t>
  </si>
  <si>
    <t>LANGE SOLDADOS,ESPESSURA CLASSE K-9,CLASSE DE PRESSAO PN-10,</t>
  </si>
  <si>
    <t>PARA AGUA,CONFORME NBR 7560 E NBR 7675,REVESTIDO EXTERNAMENT</t>
  </si>
  <si>
    <t>E COM ZINCO METALICO E PINTURA BETUMINOSA E INTERNAMENTE COM</t>
  </si>
  <si>
    <t> ARGAMASSA DE CIMENTO,EXCLUSIVE ACESSORIOS PARA JUNTA,COM DI</t>
  </si>
  <si>
    <t>AMETRO DE 100MM,COMPRIMENTO ATE 1,0M. FORNECIMENTO</t>
  </si>
  <si>
    <t>06.201.0162-A</t>
  </si>
  <si>
    <t>06.201.0163-0</t>
  </si>
  <si>
    <t>AMETRO DE 150MM,COMPRIMENTO ATE 1,0M. FORNECIMENTO</t>
  </si>
  <si>
    <t>06.201.0163-A</t>
  </si>
  <si>
    <t>06.201.0164-0</t>
  </si>
  <si>
    <t>AMETRO DE 200MM,COMPRIMENTO ATE 1,0M. FORNECIMENTO</t>
  </si>
  <si>
    <t>06.201.0164-A</t>
  </si>
  <si>
    <t>06.201.0165-0</t>
  </si>
  <si>
    <t>AMETRO DE 250MM,COMPRIMENTO ATE 1,0M. FORNECIMENTO</t>
  </si>
  <si>
    <t>06.201.0165-A</t>
  </si>
  <si>
    <t>06.201.0166-0</t>
  </si>
  <si>
    <t>AMETRO DE 300MM,COMPRIMENTO ATE 1,0M. FORNECIMENTO</t>
  </si>
  <si>
    <t>06.201.0166-A</t>
  </si>
  <si>
    <t>06.201.0167-0</t>
  </si>
  <si>
    <t>AMETRO DE 350MM,COMPRIMENTO ATE 1,0M. FORNECIMENTO</t>
  </si>
  <si>
    <t>06.201.0167-A</t>
  </si>
  <si>
    <t>06.201.0168-0</t>
  </si>
  <si>
    <t>AMETRO DE 400MM,COMPRIMENTO ATE 1,0M. FORNECIMENTO</t>
  </si>
  <si>
    <t>06.201.0168-A</t>
  </si>
  <si>
    <t>06.201.0169-0</t>
  </si>
  <si>
    <t>AMETRO DE 450MM,COMPRIMENTO ATE 1,0M. FORNECIMENTO</t>
  </si>
  <si>
    <t>06.201.0169-A</t>
  </si>
  <si>
    <t>06.201.0170-0</t>
  </si>
  <si>
    <t>AMETRO DE 500MM,COMPRIMENTO ATE 1,0M. FORNECIMENTO</t>
  </si>
  <si>
    <t>06.201.0170-A</t>
  </si>
  <si>
    <t>06.201.0171-0</t>
  </si>
  <si>
    <t>AMETRO DE 600MM,COMPRIMENTO ATE 1,0M. FORNECIMENTO</t>
  </si>
  <si>
    <t>06.201.0171-A</t>
  </si>
  <si>
    <t>06.201.0172-0</t>
  </si>
  <si>
    <t>LANGE ROSCADOS,ESPESSURA CLASSE K-12,CLASSE DE PRESSAO PN-10</t>
  </si>
  <si>
    <t>,PARA AGUA,CONFORME NBR 7560 E NBR 7675,REVESTIDO EXTERNAMEN</t>
  </si>
  <si>
    <t>TE COM ZINCO METALICO E PINTURA BETUMINOSA E INTERNAMENTE CO</t>
  </si>
  <si>
    <t>M ARGAMASSA DE CIMENTO,EXCLUSIVE ACESSORIOS PARA JUNTA, COM</t>
  </si>
  <si>
    <t>DIAMETRO DE  700MM,COMPRIMENTO ATE 1,0M. FORNECIMENTO</t>
  </si>
  <si>
    <t>06.201.0172-A</t>
  </si>
  <si>
    <t>06.201.0173-0</t>
  </si>
  <si>
    <t>DIAMETRO DE  800MM,COMPRIMENTO 1,0M. FORNECIMENTO</t>
  </si>
  <si>
    <t>06.201.0173-A</t>
  </si>
  <si>
    <t>06.201.0174-0</t>
  </si>
  <si>
    <t>DIAMETRO DE 900MM,COMPRIMENTO ATE 1,0M. FORNECIMENTO</t>
  </si>
  <si>
    <t>06.201.0174-A</t>
  </si>
  <si>
    <t>06.201.0175-0</t>
  </si>
  <si>
    <t>DIAMETRO DE 1000MM,COMPRIMENTO ATE 1,0M. FORNECIMENTO</t>
  </si>
  <si>
    <t>06.201.0175-A</t>
  </si>
  <si>
    <t>06.201.0176-0</t>
  </si>
  <si>
    <t>DIAMETRO DE 1200MM,COMPRIMENTO ATE 1,0M. FORNECIMENTO</t>
  </si>
  <si>
    <t>06.201.0176-A</t>
  </si>
  <si>
    <t>06.201.0181-0</t>
  </si>
  <si>
    <t>LANGE SOLDADOS,ESPESSURA CLASSE K-9,CLASSE DE PRESSAO PN-16,</t>
  </si>
  <si>
    <t>AMETRO DE  80MM,COMPRIMENTO ATE 1,0M. FORNECIMENTO</t>
  </si>
  <si>
    <t>06.201.0181-A</t>
  </si>
  <si>
    <t>06.201.0182-0</t>
  </si>
  <si>
    <t>06.201.0182-A</t>
  </si>
  <si>
    <t>06.201.0183-0</t>
  </si>
  <si>
    <t>06.201.0183-A</t>
  </si>
  <si>
    <t>06.201.0184-0</t>
  </si>
  <si>
    <t>06.201.0184-A</t>
  </si>
  <si>
    <t>06.201.0185-0</t>
  </si>
  <si>
    <t>06.201.0185-A</t>
  </si>
  <si>
    <t>06.201.0186-0</t>
  </si>
  <si>
    <t>06.201.0186-A</t>
  </si>
  <si>
    <t>06.201.0187-0</t>
  </si>
  <si>
    <t>06.201.0187-A</t>
  </si>
  <si>
    <t>06.201.0188-0</t>
  </si>
  <si>
    <t>06.201.0188-A</t>
  </si>
  <si>
    <t>06.201.0189-0</t>
  </si>
  <si>
    <t>06.201.0189-A</t>
  </si>
  <si>
    <t>06.201.0190-0</t>
  </si>
  <si>
    <t>06.201.0190-A</t>
  </si>
  <si>
    <t>06.201.0191-0</t>
  </si>
  <si>
    <t>AMETRO DE 600MM,COMPRIMENTO ATE 1,0M.FORNECIMENTO</t>
  </si>
  <si>
    <t>06.201.0191-A</t>
  </si>
  <si>
    <t>06.201.0192-0</t>
  </si>
  <si>
    <t>LANGE ROSCADOS,ESPESSURA CLASSE K-12,CLASSE DE PRESSAO PN-16</t>
  </si>
  <si>
    <t>,PARA AGUA,CONFORME NBR 7560 E NBR 7675,REVESTIDO EXTERNAMET</t>
  </si>
  <si>
    <t>AMETRO DE 700MM,COMPRIMENTO ATE 1,0M. FORNECIMENTO</t>
  </si>
  <si>
    <t>06.201.0192-A</t>
  </si>
  <si>
    <t>06.201.0211-0</t>
  </si>
  <si>
    <t>ADICIONAL DE EXTENSAO EXCEDENTE A 1,0M,POR CADA 0,5M OU FRAC</t>
  </si>
  <si>
    <t>AO EM TUBOS COM FLANGES SOLDADOS,CLASSE K-9,PN-10,PARA AGUA,</t>
  </si>
  <si>
    <t>COM DIAMETRO DE 80MM.FORNECIMENTO</t>
  </si>
  <si>
    <t>06.201.0211-A</t>
  </si>
  <si>
    <t>06.201.0212-0</t>
  </si>
  <si>
    <t>COM DIAMETRO DE 100MM.FORNECIMENTO</t>
  </si>
  <si>
    <t>06.201.0212-A</t>
  </si>
  <si>
    <t>06.201.0213-0</t>
  </si>
  <si>
    <t>COM DIAMETRO DE 150MM.FORNECIMENTO</t>
  </si>
  <si>
    <t>06.201.0213-A</t>
  </si>
  <si>
    <t>06.201.0214-0</t>
  </si>
  <si>
    <t>COM DIAMETRO DE 200MM.FORNECIMENTO</t>
  </si>
  <si>
    <t>06.201.0214-A</t>
  </si>
  <si>
    <t>06.201.0215-0</t>
  </si>
  <si>
    <t>COM DIAMETRO DE 250MM.FORNECIMENTO</t>
  </si>
  <si>
    <t>06.201.0215-A</t>
  </si>
  <si>
    <t>06.201.0216-0</t>
  </si>
  <si>
    <t>COM DIAMETRO DE 300MM.FORNECIMENTO</t>
  </si>
  <si>
    <t>06.201.0216-A</t>
  </si>
  <si>
    <t>06.201.0217-0</t>
  </si>
  <si>
    <t>COM DIAMETRO DE 350MM.FORNECIMENTO</t>
  </si>
  <si>
    <t>06.201.0217-A</t>
  </si>
  <si>
    <t>06.201.0218-0</t>
  </si>
  <si>
    <t>COM DIAMETRO DE 400MM.FORNECIMENTO</t>
  </si>
  <si>
    <t>06.201.0218-A</t>
  </si>
  <si>
    <t>06.201.0219-0</t>
  </si>
  <si>
    <t>COM DIAMETRO DE 450MM.FORNECIMENTO</t>
  </si>
  <si>
    <t>06.201.0219-A</t>
  </si>
  <si>
    <t>06.201.0220-0</t>
  </si>
  <si>
    <t>COM DIAMETRO DE 500MM.FORNECIMENTO</t>
  </si>
  <si>
    <t>06.201.0220-A</t>
  </si>
  <si>
    <t>06.201.0221-0</t>
  </si>
  <si>
    <t>COM DIAMETRO DE 600MM.FORNECIMENTO</t>
  </si>
  <si>
    <t>06.201.0221-A</t>
  </si>
  <si>
    <t>06.201.0222-0</t>
  </si>
  <si>
    <t>AO EM TUBOS COM FLANGES ROSCADOS,CLASSE K-12,PN-10,PARA AGUA</t>
  </si>
  <si>
    <t>,COM DIAMETRO DE 700MM.FORNECIMENTO</t>
  </si>
  <si>
    <t>06.201.0222-A</t>
  </si>
  <si>
    <t>06.201.0223-0</t>
  </si>
  <si>
    <t>,COM DIAMETRO DE 800MM.FORNECIMENTO</t>
  </si>
  <si>
    <t>06.201.0223-A</t>
  </si>
  <si>
    <t>06.201.0224-0</t>
  </si>
  <si>
    <t>,COM DIAMETRO DE 900MM.FORNECIMENTO</t>
  </si>
  <si>
    <t>06.201.0224-A</t>
  </si>
  <si>
    <t>06.201.0225-0</t>
  </si>
  <si>
    <t>,COM DIAMETRO DE 1000MM.FORNECIMENTO</t>
  </si>
  <si>
    <t>06.201.0225-A</t>
  </si>
  <si>
    <t>06.201.0226-0</t>
  </si>
  <si>
    <t>,COM DIAMETRO DE 1200MM.FORNECIMENTO</t>
  </si>
  <si>
    <t>06.201.0226-A</t>
  </si>
  <si>
    <t>06.201.0231-0</t>
  </si>
  <si>
    <t>AO EM TUBOS COM FLANGES SOLDADOS,CLASSE K-9,PN-16,PARA AGUA,</t>
  </si>
  <si>
    <t>06.201.0231-A</t>
  </si>
  <si>
    <t>06.201.0232-0</t>
  </si>
  <si>
    <t>06.201.0232-A</t>
  </si>
  <si>
    <t>06.201.0233-0</t>
  </si>
  <si>
    <t>06.201.0233-A</t>
  </si>
  <si>
    <t>06.201.0234-0</t>
  </si>
  <si>
    <t>06.201.0234-A</t>
  </si>
  <si>
    <t>06.201.0235-0</t>
  </si>
  <si>
    <t>06.201.0235-A</t>
  </si>
  <si>
    <t>06.201.0236-0</t>
  </si>
  <si>
    <t>06.201.0236-A</t>
  </si>
  <si>
    <t>06.201.0237-0</t>
  </si>
  <si>
    <t>06.201.0237-A</t>
  </si>
  <si>
    <t>06.201.0238-0</t>
  </si>
  <si>
    <t>06.201.0238-A</t>
  </si>
  <si>
    <t>06.201.0239-0</t>
  </si>
  <si>
    <t>06.201.0239-A</t>
  </si>
  <si>
    <t>06.201.0240-0</t>
  </si>
  <si>
    <t>06.201.0240-A</t>
  </si>
  <si>
    <t>06.201.0241-0</t>
  </si>
  <si>
    <t>06.201.0241-A</t>
  </si>
  <si>
    <t>06.201.0242-0</t>
  </si>
  <si>
    <t>AO EM TUBOS COM FLANGES ROSCADOS,CLASSE K-12,PN-16,PARA AGUA</t>
  </si>
  <si>
    <t>06.201.0242-A</t>
  </si>
  <si>
    <t>06.201.0243-0</t>
  </si>
  <si>
    <t>AO EM TUBOS COM FLANGES INTEGRAL FUNDIDOS,CLASSE K-14,PN-16,</t>
  </si>
  <si>
    <t>PARA AGUA,COM DIAMETRO DE 800MM.FORNECIMENTO</t>
  </si>
  <si>
    <t>06.201.0243-A</t>
  </si>
  <si>
    <t>06.201.0244-0</t>
  </si>
  <si>
    <t>PARA AGUA,COM DIAMETRO DE 900MM.FORNECIMENTO</t>
  </si>
  <si>
    <t>06.201.0244-A</t>
  </si>
  <si>
    <t>06.201.0245-0</t>
  </si>
  <si>
    <t>PARA AGUA,COM DIAMETRO DE 1000MM.FORNECIMENTO</t>
  </si>
  <si>
    <t>06.201.0245-A</t>
  </si>
  <si>
    <t>06.201.0246-0</t>
  </si>
  <si>
    <t>PARA AGUA,COM DIAMETRO DE 1200MM.FORNECIMENTO</t>
  </si>
  <si>
    <t>06.201.0246-A</t>
  </si>
  <si>
    <t>06.201.0251-0</t>
  </si>
  <si>
    <t>TUBO DE FERRO FUNDIDO DUCTIL COM 2 FLANGES SOLDADOS,ESPESSUR</t>
  </si>
  <si>
    <t>A CLASSE K-9,CLASSE DE PRESSAO PN-10,REVESTIDO INTERNAMENTE</t>
  </si>
  <si>
    <t>COM ARGAMASSA DE CIMENTO ALUMINOSO E EXTERNAMENTE COM ZINCO</t>
  </si>
  <si>
    <t>METALICO E PINTURA EPOXI NA COR VERMELHO,PARA ESGOTO SANITAR</t>
  </si>
  <si>
    <t>IO CONFORME NBR 15420 E NBR 7560,EXCL.ACESSORIOS PARA JUNTA,</t>
  </si>
  <si>
    <t>COM DIAMETRO DE 80MM,COMPRIMENTO ATE 1,0M. FORNECIMENTO</t>
  </si>
  <si>
    <t>06.201.0251-A</t>
  </si>
  <si>
    <t>06.201.0252-0</t>
  </si>
  <si>
    <t>METALICO E PINTURA EPOXI NA COR VERMELHA,PARA ESGOTO SANITAR</t>
  </si>
  <si>
    <t>IO,CONFORME NBR 15420 E NBR 7560,EXCL.ACESSORIOS PARA JUNTA,</t>
  </si>
  <si>
    <t>COM DIAMETRO DE 100MM,COMPRIMENTO ATE 1,0M. FORNECIMENTO</t>
  </si>
  <si>
    <t>06.201.0252-A</t>
  </si>
  <si>
    <t>06.201.0253-0</t>
  </si>
  <si>
    <t>COM DIAMETRO DE 150MM,COMPRIMENTO ATE 1,0M. FORNECIMENTO</t>
  </si>
  <si>
    <t>06.201.0253-A</t>
  </si>
  <si>
    <t>06.201.0254-0</t>
  </si>
  <si>
    <t>COM DIAMETRO DE 200MM,COMPRIMENTO ATE 1,0M. FORNECIMENTO</t>
  </si>
  <si>
    <t>06.201.0254-A</t>
  </si>
  <si>
    <t>06.201.0255-0</t>
  </si>
  <si>
    <t>COM DIAMETRO DE 250MM,COMPRIMENTO ATE 1,0M. FORNECIMENTO</t>
  </si>
  <si>
    <t>06.201.0255-A</t>
  </si>
  <si>
    <t>06.201.0256-0</t>
  </si>
  <si>
    <t>COM DIAMETRO DE 300MM,COMPRIMENTO ATE 1,0M. FORNECIMENTO</t>
  </si>
  <si>
    <t>06.201.0256-A</t>
  </si>
  <si>
    <t>06.201.0257-0</t>
  </si>
  <si>
    <t>COM DIAMETRO DE 350MM,COMPRIMENTO ATE 1,0M. FORNECIMENTO</t>
  </si>
  <si>
    <t>06.201.0257-A</t>
  </si>
  <si>
    <t>06.201.0258-0</t>
  </si>
  <si>
    <t>COM DIAMETRO DE 400MM,COMPRIMENTO ATE 1,0M. FORNECIMENTO</t>
  </si>
  <si>
    <t>06.201.0258-A</t>
  </si>
  <si>
    <t>06.201.0259-0</t>
  </si>
  <si>
    <t>COM DIAMETRO DE 450MM,COMPRIMENTO ATE 1,0M. FORNECIMENTO</t>
  </si>
  <si>
    <t>06.201.0259-A</t>
  </si>
  <si>
    <t>06.201.0260-0</t>
  </si>
  <si>
    <t>COM DIAMETRO DE 500MM,COMPRIMENTO ATE 1,0M. FORNECIMENTO</t>
  </si>
  <si>
    <t>06.201.0260-A</t>
  </si>
  <si>
    <t>06.201.0261-0</t>
  </si>
  <si>
    <t>COM DIAMETRO DE 600MM,COMPRIMENTO ATE 1,0M. FORNECIMENTO</t>
  </si>
  <si>
    <t>06.201.0261-A</t>
  </si>
  <si>
    <t>06.201.0262-0</t>
  </si>
  <si>
    <t>TUBO DE FERRO FUNDIDO DUCTIL COM 2 FLANGES ROSCADOS,ESPESSUR</t>
  </si>
  <si>
    <t>A CLASSE K-12,CLASSE DE PRESSAO PN-10,REVESTIDO INTERNAMENTE</t>
  </si>
  <si>
    <t> COM ARGAMASSA DE CIMENTO ALUMINOSO E EXTERNAMENTE COM ZINCO</t>
  </si>
  <si>
    <t> METALICO E PINTURA EPOXI NA COR VERMELHA,PARA ESGOTO SANITA</t>
  </si>
  <si>
    <t>RIO,CONFORME NBR 15420 E NBR 7560,EXCL.ACESSORIOS PARA JUNTA</t>
  </si>
  <si>
    <t>,COM DIAMETRO DE  700MM,COMPRIMENTO ATE 1,0M. FORNECIMENTO</t>
  </si>
  <si>
    <t>06.201.0262-A</t>
  </si>
  <si>
    <t>06.201.0263-0</t>
  </si>
  <si>
    <t>,COM DIAMETRO DE  800MM,COMPRIMENTO ATE 1,0M. FORNECIMENTO</t>
  </si>
  <si>
    <t>06.201.0263-A</t>
  </si>
  <si>
    <t>06.201.0264-0</t>
  </si>
  <si>
    <t>,COM DIAMETRO DE  900MM,COMPRIMENTO ATE 1,0M. FORNECIMENTO</t>
  </si>
  <si>
    <t>06.201.0264-A</t>
  </si>
  <si>
    <t>06.201.0265-0</t>
  </si>
  <si>
    <t>,COM DIAMETRO DE 1000MM,COMPRIMENTO ATE 1,0M. FORNECIMENTO</t>
  </si>
  <si>
    <t>06.201.0265-A</t>
  </si>
  <si>
    <t>06.201.0266-0</t>
  </si>
  <si>
    <t>,COM DIAMETRO DE 1200MM,COMPRIMENTO ATE 1,0M. FORNECIMENTO</t>
  </si>
  <si>
    <t>06.201.0266-A</t>
  </si>
  <si>
    <t>06.201.0271-0</t>
  </si>
  <si>
    <t>A CLASSE K-9,CLASSE DE PRESSAO PN-16,REVESTIDO INTERNAMENTE</t>
  </si>
  <si>
    <t>COM DIAMETRO DE  80MM,COMPRIMENTO ATE 1,0M. FORNECIMENTO</t>
  </si>
  <si>
    <t>06.201.0271-A</t>
  </si>
  <si>
    <t>06.201.0272-0</t>
  </si>
  <si>
    <t>06.201.0272-A</t>
  </si>
  <si>
    <t>06.201.0273-0</t>
  </si>
  <si>
    <t>06.201.0273-A</t>
  </si>
  <si>
    <t>06.201.0274-0</t>
  </si>
  <si>
    <t>06.201.0274-A</t>
  </si>
  <si>
    <t>06.201.0275-0</t>
  </si>
  <si>
    <t>06.201.0275-A</t>
  </si>
  <si>
    <t>06.201.0276-0</t>
  </si>
  <si>
    <t>A CLASSE K-9,CLASSE DE PRESSAO PN-16,REVESTIDO EXTERNAMENTE</t>
  </si>
  <si>
    <t>06.201.0276-A</t>
  </si>
  <si>
    <t>06.201.0277-0</t>
  </si>
  <si>
    <t>06.201.0277-A</t>
  </si>
  <si>
    <t>06.201.0278-0</t>
  </si>
  <si>
    <t>06.201.0278-A</t>
  </si>
  <si>
    <t>06.201.0279-0</t>
  </si>
  <si>
    <t>06.201.0279-A</t>
  </si>
  <si>
    <t>06.201.0280-0</t>
  </si>
  <si>
    <t>06.201.0280-A</t>
  </si>
  <si>
    <t>06.201.0281-0</t>
  </si>
  <si>
    <t>06.201.0281-A</t>
  </si>
  <si>
    <t>06.201.0282-0</t>
  </si>
  <si>
    <t>A CLASSE K-12,CLASSE DE PRESSAO PN-16,REVESTIDO INTERNAMENTE</t>
  </si>
  <si>
    <t>06.201.0282-A</t>
  </si>
  <si>
    <t>06.201.0291-0</t>
  </si>
  <si>
    <t>S,ESPESSURA CLASSE K-14,CLASSE DE PRESSAO PN-16,REVESTIDO IN</t>
  </si>
  <si>
    <t>TERNAMENTE COM ARGAMASSA DE CIMENTO ALUMINOSO E EXTERNAMENTE</t>
  </si>
  <si>
    <t> COM ZINCO METALICO E PINTURA EPOXI NA COR VERMELHA,PARA ESG</t>
  </si>
  <si>
    <t>OTO SANITARIO,NBR 15420 E NBR 7560,EXCL.ACESSORIOS PARA JUNT</t>
  </si>
  <si>
    <t>A,COM DIAMETRO DE  800MM,COMPRIMENTO DE 1,0M. FORNECIMENTO</t>
  </si>
  <si>
    <t>06.201.0291-A</t>
  </si>
  <si>
    <t>06.201.0292-0</t>
  </si>
  <si>
    <t>A,COM DIAMETRO DE  800MM,COMPRIMENTO DE 1,5M. FORNECIMENTO</t>
  </si>
  <si>
    <t>06.201.0292-A</t>
  </si>
  <si>
    <t>06.201.0293-0</t>
  </si>
  <si>
    <t>A,COM DIAMETRO DE  800MM,COMPRIMENTO DE 2,0M. FORNECIMENTO</t>
  </si>
  <si>
    <t>06.201.0293-A</t>
  </si>
  <si>
    <t>06.201.0294-0</t>
  </si>
  <si>
    <t>A,COM DIAMETRO DE  900MM,COMPRIMENTO DE 1,0M. FORNECIMENTO</t>
  </si>
  <si>
    <t>06.201.0294-A</t>
  </si>
  <si>
    <t>06.201.0295-0</t>
  </si>
  <si>
    <t>A,COM DIAMETRO DE  900MM,COMPRIMENTO DE 1,5M. FORNECIMENTO</t>
  </si>
  <si>
    <t>06.201.0295-A</t>
  </si>
  <si>
    <t>06.201.0296-0</t>
  </si>
  <si>
    <t>A,COM DIAMETRO DE  900MM,COMPRIMENTO DE 2,0M. FORNECIMENTO</t>
  </si>
  <si>
    <t>06.201.0296-A</t>
  </si>
  <si>
    <t>06.201.0297-0</t>
  </si>
  <si>
    <t>A,COM DIAMETRO DE 1000MM,COMPRIMENTO DE 1,0M. FORNECIMENTO</t>
  </si>
  <si>
    <t>06.201.0297-A</t>
  </si>
  <si>
    <t>06.201.0298-0</t>
  </si>
  <si>
    <t>A,COM DIAMETRO DE 1000MM,COMPRIMENTO DE 1,5M. FORNECIMENTO</t>
  </si>
  <si>
    <t>06.201.0298-A</t>
  </si>
  <si>
    <t>06.201.0299-0</t>
  </si>
  <si>
    <t>A,COM DIAMETRO DE 1000MM,COMPRIMENTO DE 2,0M. FORNECIMENTO</t>
  </si>
  <si>
    <t>06.201.0299-A</t>
  </si>
  <si>
    <t>06.201.0300-0</t>
  </si>
  <si>
    <t>A,COM DIAMETRO DE 1200MM,COMPRIMENTO DE 1,0M. FORNECIMENTO</t>
  </si>
  <si>
    <t>06.201.0300-A</t>
  </si>
  <si>
    <t>06.201.0301-0</t>
  </si>
  <si>
    <t>A,COM DIAMETRO DE 1200MM,COMPRIMENTO DE 1,5M. FORNECIMENTO</t>
  </si>
  <si>
    <t>06.201.0301-A</t>
  </si>
  <si>
    <t>06.201.0302-0</t>
  </si>
  <si>
    <t>A,COM DIAMETRO DE 1200MM,COMPRIMENTO DE 2,0M. FORNECIMENTO</t>
  </si>
  <si>
    <t>06.201.0302-A</t>
  </si>
  <si>
    <t>06.201.0311-0</t>
  </si>
  <si>
    <t>ESSURA CLASSE K-9,CLASSE DE PRESSAO PN-10,REVESTIDO INTERNAM</t>
  </si>
  <si>
    <t>ENTE COM ARGAMASSA DE CIMENTO ALUMINOSO E EXTERNAMENTE COM Z</t>
  </si>
  <si>
    <t>INCO METALICO E PINTURA EPOXI NA COR VERMELHA,PARA ESGOTO SA</t>
  </si>
  <si>
    <t>NITARIO,CONFORME NBR 15420 E NBR 7560,EXCL.ACESSORIOS PARA J</t>
  </si>
  <si>
    <t>UNTA,COM DIAMETRO DE  80MM,COMPRIMENTO ATE 1,0M.FORNECIMENTO</t>
  </si>
  <si>
    <t>06.201.0311-A</t>
  </si>
  <si>
    <t>06.201.0312-0</t>
  </si>
  <si>
    <t>UNTA,COM DIAMETRO DE 100MM,COMPRIMENTO ATE 1,0M.FORNECIMENTO</t>
  </si>
  <si>
    <t>06.201.0312-A</t>
  </si>
  <si>
    <t>06.201.0313-0</t>
  </si>
  <si>
    <t>UNTA,COM DIAMETRO DE 150MM,COMPRIMENTO ATE 1,0M.FORNECIMENTO</t>
  </si>
  <si>
    <t>06.201.0313-A</t>
  </si>
  <si>
    <t>06.201.0314-0</t>
  </si>
  <si>
    <t>UNTA,COM DIAMETRO DE 200MM,COMPRIMENTO ATE 1,0M.FORNECIMENTO</t>
  </si>
  <si>
    <t>06.201.0314-A</t>
  </si>
  <si>
    <t>06.201.0315-0</t>
  </si>
  <si>
    <t>UNTA,COM DIAMETRO DE 250MM,COMPRIMENTO ATE 1,0M.FORNECIMENTO</t>
  </si>
  <si>
    <t>06.201.0315-A</t>
  </si>
  <si>
    <t>06.201.0316-0</t>
  </si>
  <si>
    <t>UNTA,COM DIAMETRO DE 300MM,COMPRIMENTO ATE 1,0M.FORNECIMENTO</t>
  </si>
  <si>
    <t>06.201.0316-A</t>
  </si>
  <si>
    <t>06.201.0317-0</t>
  </si>
  <si>
    <t>UNTA,COM DIAMETRO DE 350MM,COMPRIMENTO ATE 1,0M.FORNECIMENTO</t>
  </si>
  <si>
    <t>06.201.0317-A</t>
  </si>
  <si>
    <t>06.201.0318-0</t>
  </si>
  <si>
    <t>UNTA,COM DIAMETRO DE 400MM,COMPRIMENTO ATE 1,0M.FORNECIMENTO</t>
  </si>
  <si>
    <t>06.201.0318-A</t>
  </si>
  <si>
    <t>06.201.0319-0</t>
  </si>
  <si>
    <t>UNTA,COM DIAMETRO DE 450MM,COMPRIMENTO ATE 1,0M.FORNECIMENTO</t>
  </si>
  <si>
    <t>06.201.0319-A</t>
  </si>
  <si>
    <t>06.201.0320-0</t>
  </si>
  <si>
    <t>UNTA,COM DIAMETRO DE 500MM,COMPRIMENTO ATE 1,0M.FORNECIMENTO</t>
  </si>
  <si>
    <t>06.201.0320-A</t>
  </si>
  <si>
    <t>06.201.0321-0</t>
  </si>
  <si>
    <t>UNTA,COM DIAMETRO DE 600MM,COMPRIMENTO ATE 1,0M.FORNECIMENTO</t>
  </si>
  <si>
    <t>06.201.0321-A</t>
  </si>
  <si>
    <t>06.201.0322-0</t>
  </si>
  <si>
    <t>ESSURA CLASSE K-12,CLASSE DE PRESSAO PN-10,REVESTIDO INTERNA</t>
  </si>
  <si>
    <t>MENTE COM ARGAMASSA DE CIMENTO ALUMINOSO E EXTERNAMENTE COM</t>
  </si>
  <si>
    <t>ZINCO METALICO E PINTURA EPOXI NA COR VERMELHA,PARA ESGOTO S</t>
  </si>
  <si>
    <t>ANITARIO,CONFORME NBR 15420 E NBR 7560,EXCL.ACESSORIOS P/JUN</t>
  </si>
  <si>
    <t>TA,COM DIAMETRO DE  700MM,COMPRIMENTO ATE 1,0M. FORNECIMENTO</t>
  </si>
  <si>
    <t>06.201.0322-A</t>
  </si>
  <si>
    <t>06.201.0323-0</t>
  </si>
  <si>
    <t>TA,COM DIAMETRO DE  800MM,COMPRIMENTO ATE 1,0M. FORNECIMENTO</t>
  </si>
  <si>
    <t>06.201.0323-A</t>
  </si>
  <si>
    <t>06.201.0324-0</t>
  </si>
  <si>
    <t>TA,COM DIAMETRO DE  900MM,COMPRIMENTO ATE 1,0M. FORNECIMENTO</t>
  </si>
  <si>
    <t>06.201.0324-A</t>
  </si>
  <si>
    <t>06.201.0325-0</t>
  </si>
  <si>
    <t>TA,COM DIAMETRO DE 1000MM,COMPRIMENTO ATE 1,0M. FORNECIMENTO</t>
  </si>
  <si>
    <t>06.201.0325-A</t>
  </si>
  <si>
    <t>06.201.0326-0</t>
  </si>
  <si>
    <t>TA,COM DIAMETRO DE 1200MM,COMPRIMENTO ATE 1,0M. FORNECIMENTO</t>
  </si>
  <si>
    <t>06.201.0326-A</t>
  </si>
  <si>
    <t>06.201.0331-0</t>
  </si>
  <si>
    <t>ESSURA CLASSE K-9,CLASSE DE PRESSAO PN-16,REVESTIDO INTERNAM</t>
  </si>
  <si>
    <t>NITARIO,CONFORME NBR 15420 E NBR 7560,EXCL.ACESSORIOS P/JUNT</t>
  </si>
  <si>
    <t>A,COM DIAMETRO DE  80MM,COMPRIMENTO ATE 1,0M. FORNECIMENTO</t>
  </si>
  <si>
    <t>06.201.0331-A</t>
  </si>
  <si>
    <t>06.201.0332-0</t>
  </si>
  <si>
    <t>A,COM DIAMETRO DE 100MM,COMPRIMENTO ATE 1,0M. FORNECIMENTO</t>
  </si>
  <si>
    <t>06.201.0332-A</t>
  </si>
  <si>
    <t>06.201.0333-0</t>
  </si>
  <si>
    <t>A,COM DIAMETRO DE 150MM,COMPRIMENTO ATE 1,0M. FORNECIMENTO</t>
  </si>
  <si>
    <t>06.201.0333-A</t>
  </si>
  <si>
    <t>06.201.0334-0</t>
  </si>
  <si>
    <t>A,COM DIAMETRO DE 200MM,COMPRIMENTO ATE 1,0M. FORNECIMENTO</t>
  </si>
  <si>
    <t>06.201.0334-A</t>
  </si>
  <si>
    <t>06.201.0335-0</t>
  </si>
  <si>
    <t>A,COM DIAMETRO DE 250MM,COMPRIMENTO ATE 1,0M. FORNECIMENTO</t>
  </si>
  <si>
    <t>06.201.0335-A</t>
  </si>
  <si>
    <t>06.201.0336-0</t>
  </si>
  <si>
    <t>A,COM DIAMETRO DE 300MM,COMPRIMENTO ATE 1,0M. FORNECIMENTO</t>
  </si>
  <si>
    <t>06.201.0336-A</t>
  </si>
  <si>
    <t>06.201.0337-0</t>
  </si>
  <si>
    <t>A,COM DIAMETRO DE 350MM,COMPRIMENTO ATE 1,0M. FORNECIMENTO</t>
  </si>
  <si>
    <t>06.201.0337-A</t>
  </si>
  <si>
    <t>06.201.0338-0</t>
  </si>
  <si>
    <t>A,COM DIAMETRO DE 400MM,COMPRIMENTO ATE 1,0M. FORNECIMENTO</t>
  </si>
  <si>
    <t>06.201.0338-A</t>
  </si>
  <si>
    <t>06.201.0339-0</t>
  </si>
  <si>
    <t>A,COM DIAMETRO DE 450MM,COMPRIMENTO ATE 1,0M. FORNECIMENTO</t>
  </si>
  <si>
    <t>06.201.0339-A</t>
  </si>
  <si>
    <t>06.201.0340-0</t>
  </si>
  <si>
    <t>A,COM DIAMETRO DE 500MM,COMPRIMENTO ATE 1,0M. FORNECIMENTO</t>
  </si>
  <si>
    <t>06.201.0340-A</t>
  </si>
  <si>
    <t>06.201.0341-0</t>
  </si>
  <si>
    <t>A,COM DIAMETRO DE 600MM,COMPRIMENTO ATE 1,0M. FORNECIMENTO</t>
  </si>
  <si>
    <t>06.201.0341-A</t>
  </si>
  <si>
    <t>06.201.0342-0</t>
  </si>
  <si>
    <t>ESSURA CLASSE K-12,CLASSE DE PRESSAO PN-16,REVESTIDO INTERNA</t>
  </si>
  <si>
    <t>06.201.0342-A</t>
  </si>
  <si>
    <t>06.201.0361-0</t>
  </si>
  <si>
    <t>LANGE SOLDADO,ESPESSURA CLASSE K-9,CLASSE DE PRESSAO PN-10,R</t>
  </si>
  <si>
    <t>EVESTIDO INTERNAMENTE C/ARGAMASSA DE CIMENTO ALUMINOSO E EXT</t>
  </si>
  <si>
    <t>ERNAMENTE C/ZINCO METALICO E PINTURA EPOXI NA COR VERMELHA,E</t>
  </si>
  <si>
    <t>SGOTO SANITARIO,NBR 15420 E NBR 7560,EXCL.ACESSORIOS P/JUNTA</t>
  </si>
  <si>
    <t>,COM DIAMETRO DE 80MM,COMPRIMENTO ATE 1,0M. FORNECIMENTO</t>
  </si>
  <si>
    <t>06.201.0361-A</t>
  </si>
  <si>
    <t>06.201.0362-0</t>
  </si>
  <si>
    <t>,COM DIAMETRO DE 100MM,COMPRIMENTO ATE 1,0M. FORNECIMENTO</t>
  </si>
  <si>
    <t>06.201.0362-A</t>
  </si>
  <si>
    <t>06.201.0363-0</t>
  </si>
  <si>
    <t>,COM DIAMETRO DE 150MM,COMPRIMENTO ATE 1,0M. FORNECIMENTO</t>
  </si>
  <si>
    <t>06.201.0363-A</t>
  </si>
  <si>
    <t>06.201.0364-0</t>
  </si>
  <si>
    <t>,COM DIAMETRO DE 200MM,COMPRIMENTO ATE 1,0M. FORNECIMENTO</t>
  </si>
  <si>
    <t>06.201.0364-A</t>
  </si>
  <si>
    <t>06.201.0365-0</t>
  </si>
  <si>
    <t>REVESTIDO INTERNAMENTE C/ARGAMASSA DE CIMENTO ALUMINOSO E EX</t>
  </si>
  <si>
    <t>TERNAMENTE C/ZINCO METALICO E PINTURA EPOXI NA COR VERMELHA,</t>
  </si>
  <si>
    <t>ESGOTO SANITARIO,NBR 15420 E NBR 7560,EXCL.ACESSORIOS P/JUNT</t>
  </si>
  <si>
    <t>06.201.0365-A</t>
  </si>
  <si>
    <t>06.201.0366-0</t>
  </si>
  <si>
    <t>,COM DIAMETRO DE 300MM,COMPRIMENTO ATE 1,0M. FORNECIMENTO</t>
  </si>
  <si>
    <t>06.201.0366-A</t>
  </si>
  <si>
    <t>06.201.0367-0</t>
  </si>
  <si>
    <t>,COM DIAMETRO DE 350MM,COMPRIMENTO ATE 1,0M. FORNECIMENTO</t>
  </si>
  <si>
    <t>06.201.0367-A</t>
  </si>
  <si>
    <t>06.201.0368-0</t>
  </si>
  <si>
    <t>,COM DIAMETRO DE 400MM,COMPRIMENTO ATE 1,0M. FORNECIMENTO</t>
  </si>
  <si>
    <t>06.201.0368-A</t>
  </si>
  <si>
    <t>06.201.0369-0</t>
  </si>
  <si>
    <t>,COM DIAMETRO DE 450MM,COMPRIMENTO ATE 1,0M. FORNECIMENTO</t>
  </si>
  <si>
    <t>06.201.0369-A</t>
  </si>
  <si>
    <t>06.201.0370-0</t>
  </si>
  <si>
    <t>,COM DIAMETRO DE 500MM,COMPRIMENTO ATE 1,0M. FORNECIMENTO</t>
  </si>
  <si>
    <t>06.201.0370-A</t>
  </si>
  <si>
    <t>06.201.0371-0</t>
  </si>
  <si>
    <t>,COM DIAMETRO DE 600MM,COMPRIMENTO ATE 1,0M. FORNECIMENTO</t>
  </si>
  <si>
    <t>06.201.0371-A</t>
  </si>
  <si>
    <t>06.201.0372-0</t>
  </si>
  <si>
    <t>TUBO DE FERRO FUNDIDO DUCTIL COM BOLSA E FLANGE ROSCADOS,ESP</t>
  </si>
  <si>
    <t>TA,COM DIAMETRO DE 700MM,COMPRIMENTO ATE 1,0M.FORNECIMENTO</t>
  </si>
  <si>
    <t>06.201.0372-A</t>
  </si>
  <si>
    <t>06.201.0373-0</t>
  </si>
  <si>
    <t>TUBO DE FERRO FUNDIDO DUCTIL COM BOLSA E FLANGE ROSCADO,ESPE</t>
  </si>
  <si>
    <t>SSURA CLASSE K-12,CLASSE DE PRESSAO PN-10,REVESTIDO INTERNAM</t>
  </si>
  <si>
    <t>A,COM DIAMETRO DE 800MM,COMPRIMENTO ATE 1,0M. FORNECIMENTO</t>
  </si>
  <si>
    <t>06.201.0373-A</t>
  </si>
  <si>
    <t>06.201.0374-0</t>
  </si>
  <si>
    <t>A,COM DIAMETRO DE 900MM,COMPRIMENTO ATE 1,0M. FORNECIMENTO</t>
  </si>
  <si>
    <t>06.201.0374-A</t>
  </si>
  <si>
    <t>06.201.0375-0</t>
  </si>
  <si>
    <t>06.201.0375-A</t>
  </si>
  <si>
    <t>06.201.0376-0</t>
  </si>
  <si>
    <t>06.201.0376-A</t>
  </si>
  <si>
    <t>06.201.0381-0</t>
  </si>
  <si>
    <t>TUBO DE FERRO FUNDIDO DUCTIL COM BOLSA E FLANGE SOLDADOS,ESP</t>
  </si>
  <si>
    <t>A,COM DIAMETRO DE 80MM,COMPRIMENTO ATE 1,0M.FORNECIMENTO</t>
  </si>
  <si>
    <t>06.201.0381-A</t>
  </si>
  <si>
    <t>06.201.0382-0</t>
  </si>
  <si>
    <t>A,COM DIAMETRO DE 100MM,COMPRIMENTO ATE 1,0M.FORNECIMENTO</t>
  </si>
  <si>
    <t>06.201.0382-A</t>
  </si>
  <si>
    <t>06.201.0383-0</t>
  </si>
  <si>
    <t>A,COM DIAMETRO DE 150MM,COMPRIMENTO ATE 1,0M.FORNECIMENTO</t>
  </si>
  <si>
    <t>06.201.0383-A</t>
  </si>
  <si>
    <t>06.201.0384-0</t>
  </si>
  <si>
    <t>A,COM DIAMETRO DE 200MM,COMPRIMENTO ATE 1,0.FORNECIMENTO</t>
  </si>
  <si>
    <t>06.201.0384-A</t>
  </si>
  <si>
    <t>06.201.0385-0</t>
  </si>
  <si>
    <t>A,COM DIAMETRO DE 250MM,COMPRIMENTO ATE 1,0M.FORNECIMENTO</t>
  </si>
  <si>
    <t>06.201.0385-A</t>
  </si>
  <si>
    <t>06.201.0386-0</t>
  </si>
  <si>
    <t>A,COM DIAMETRO DE 300MM,COMPRIMENTO ATE 1,0M.FORNECIMENTO</t>
  </si>
  <si>
    <t>06.201.0386-A</t>
  </si>
  <si>
    <t>06.201.0387-0</t>
  </si>
  <si>
    <t>A,COM DIAMETRO DE 350MM,COMPRIMENTO ATE 1,0M.FORNECIMENTO</t>
  </si>
  <si>
    <t>06.201.0387-A</t>
  </si>
  <si>
    <t>06.201.0388-0</t>
  </si>
  <si>
    <t>A,COM DIAMETRO DE 400MM,COMPRIMENTO ATE 1,0M.FORNECIMENTO</t>
  </si>
  <si>
    <t>06.201.0388-A</t>
  </si>
  <si>
    <t>06.201.0389-0</t>
  </si>
  <si>
    <t>A,COM DIAMETRO DE 450MM,COMPRIMENTO ATE 1,0M.FORNECIMENTO</t>
  </si>
  <si>
    <t>06.201.0389-A</t>
  </si>
  <si>
    <t>06.201.0390-0</t>
  </si>
  <si>
    <t>A,COM DIAMETRO DE 500MM,COMPRIMENTO ATE 1,0M.FORNECIMENTO</t>
  </si>
  <si>
    <t>06.201.0390-A</t>
  </si>
  <si>
    <t>06.201.0391-0</t>
  </si>
  <si>
    <t>A,COM DIAMETRO DE 600MM,COMPRIMENTO ATE 1,0M.FORNECIMENTO</t>
  </si>
  <si>
    <t>06.201.0391-A</t>
  </si>
  <si>
    <t>06.201.0392-0</t>
  </si>
  <si>
    <t>06.201.0392-A</t>
  </si>
  <si>
    <t>06.201.0411-0</t>
  </si>
  <si>
    <t>AO EM TUBOS COM FLANGES SOLDADOS,CLASSE K-9,PN-10,REVESTIMEN</t>
  </si>
  <si>
    <t>TO INTERNO COM CIMENTO ALUMINOSO,PARA ESGOTO SANITARIO,COM D</t>
  </si>
  <si>
    <t>IAMETRO DE 80MM.FORNECIMENTO</t>
  </si>
  <si>
    <t>06.201.0411-A</t>
  </si>
  <si>
    <t>06.201.0412-0</t>
  </si>
  <si>
    <t>IAMETRO DE 100MM.FORNECIMENTO</t>
  </si>
  <si>
    <t>06.201.0412-A</t>
  </si>
  <si>
    <t>06.201.0413-0</t>
  </si>
  <si>
    <t>IAMETRO DE 150MM.FORNECIMENTO</t>
  </si>
  <si>
    <t>06.201.0413-A</t>
  </si>
  <si>
    <t>06.201.0414-0</t>
  </si>
  <si>
    <t>IAMETRO DE 200MM.FORNECIMENTO</t>
  </si>
  <si>
    <t>06.201.0414-A</t>
  </si>
  <si>
    <t>06.201.0415-0</t>
  </si>
  <si>
    <t>IAMETRO DE 250MM.FORNECIMENTO</t>
  </si>
  <si>
    <t>06.201.0415-A</t>
  </si>
  <si>
    <t>06.201.0416-0</t>
  </si>
  <si>
    <t>IAMETRO DE 300MM.FORNECIMENTO</t>
  </si>
  <si>
    <t>06.201.0416-A</t>
  </si>
  <si>
    <t>06.201.0417-0</t>
  </si>
  <si>
    <t>IAMETRO DE 350MM.FORNECIMENTO</t>
  </si>
  <si>
    <t>06.201.0417-A</t>
  </si>
  <si>
    <t>06.201.0418-0</t>
  </si>
  <si>
    <t>IAMETRO DE 400MM.FORNECIMENTO</t>
  </si>
  <si>
    <t>06.201.0418-A</t>
  </si>
  <si>
    <t>06.201.0419-0</t>
  </si>
  <si>
    <t>IAMETRO DE 450MM.FORNECIMENTO</t>
  </si>
  <si>
    <t>06.201.0419-A</t>
  </si>
  <si>
    <t>06.201.0420-0</t>
  </si>
  <si>
    <t>IAMETRO DE 500MM.FORNECIMENTO</t>
  </si>
  <si>
    <t>06.201.0420-A</t>
  </si>
  <si>
    <t>06.201.0421-0</t>
  </si>
  <si>
    <t>IAMETRO DE 600MM.FORNECIMENTO</t>
  </si>
  <si>
    <t>06.201.0421-A</t>
  </si>
  <si>
    <t>06.201.0422-0</t>
  </si>
  <si>
    <t>AO EM TUBOS COM FLANGES ROSCADOS,CLASSE K-12,PN-10,REVESTIME</t>
  </si>
  <si>
    <t>NTO INTERNO COM CIMENTO ALUMINOSO,PARA ESGOTO SANITARIO,COM</t>
  </si>
  <si>
    <t>DIAMETRO DE 700MM.FORNECIMENTO</t>
  </si>
  <si>
    <t>06.201.0422-A</t>
  </si>
  <si>
    <t>06.201.0423-0</t>
  </si>
  <si>
    <t>DIAMETRO DE 800MM.FORNECIMENTO</t>
  </si>
  <si>
    <t>06.201.0423-A</t>
  </si>
  <si>
    <t>06.201.0424-0</t>
  </si>
  <si>
    <t>DIAMETRO DE 900MM.FORNECIMENTO</t>
  </si>
  <si>
    <t>06.201.0424-A</t>
  </si>
  <si>
    <t>06.201.0425-0</t>
  </si>
  <si>
    <t>DIAMETRO DE 1000MM.FORNECIMENTO</t>
  </si>
  <si>
    <t>06.201.0425-A</t>
  </si>
  <si>
    <t>06.201.0426-0</t>
  </si>
  <si>
    <t>DIAMETRO DE 1200MM.FORNECIMENTO</t>
  </si>
  <si>
    <t>06.201.0426-A</t>
  </si>
  <si>
    <t>06.201.0431-0</t>
  </si>
  <si>
    <t>AO EM TUBOS COM FLANGES SOLDADOS,CLASSE K-9,PN-16,REVESTIMEN</t>
  </si>
  <si>
    <t>06.201.0431-A</t>
  </si>
  <si>
    <t>06.201.0432-0</t>
  </si>
  <si>
    <t>06.201.0432-A</t>
  </si>
  <si>
    <t>06.201.0433-0</t>
  </si>
  <si>
    <t>06.201.0433-A</t>
  </si>
  <si>
    <t>06.201.0434-0</t>
  </si>
  <si>
    <t>06.201.0434-A</t>
  </si>
  <si>
    <t>06.201.0435-0</t>
  </si>
  <si>
    <t>06.201.0435-A</t>
  </si>
  <si>
    <t>06.201.0436-0</t>
  </si>
  <si>
    <t>06.201.0436-A</t>
  </si>
  <si>
    <t>06.201.0437-0</t>
  </si>
  <si>
    <t>06.201.0437-A</t>
  </si>
  <si>
    <t>06.201.0438-0</t>
  </si>
  <si>
    <t>06.201.0438-A</t>
  </si>
  <si>
    <t>06.201.0439-0</t>
  </si>
  <si>
    <t>06.201.0439-A</t>
  </si>
  <si>
    <t>06.201.0440-0</t>
  </si>
  <si>
    <t>06.201.0440-A</t>
  </si>
  <si>
    <t>06.201.0441-0</t>
  </si>
  <si>
    <t>06.201.0441-A</t>
  </si>
  <si>
    <t>06.201.0442-0</t>
  </si>
  <si>
    <t>AO EM TUBOS COM FLANGES ROSCADOS,CLASSE K-12,PN-16,REVESTIME</t>
  </si>
  <si>
    <t>06.201.0442-A</t>
  </si>
  <si>
    <t>06.201.0443-0</t>
  </si>
  <si>
    <t>REVESTIMENTO INTERNO COM CIMENTO ALUMINOSO,PARA ESGOTO SANIT</t>
  </si>
  <si>
    <t>ARIO,COM DIAMETRO DE 800MM.FORNECIMENTO</t>
  </si>
  <si>
    <t>06.201.0443-A</t>
  </si>
  <si>
    <t>06.201.0444-0</t>
  </si>
  <si>
    <t>ARIO,COM DIAMETRO DE 900MM.FORNECIMENTO</t>
  </si>
  <si>
    <t>06.201.0444-A</t>
  </si>
  <si>
    <t>06.201.0445-0</t>
  </si>
  <si>
    <t>ARIO,COM DIAMETRO DE 1000MM.FORNECIMENTO</t>
  </si>
  <si>
    <t>06.201.0445-A</t>
  </si>
  <si>
    <t>06.201.0446-0</t>
  </si>
  <si>
    <t>ARIO,COM DIAMETRO DE 1200MM.FORNECIMENTO</t>
  </si>
  <si>
    <t>06.201.0446-A</t>
  </si>
  <si>
    <t>06.203.0006-0</t>
  </si>
  <si>
    <t>TUBO DE POLIETILENO DE ALTA DENSIDADE(PEAD),RESINA PE80/100,</t>
  </si>
  <si>
    <t>NORMA ISO 4427,CLASSE PN-4,DE=63MM.FORNECIMENTO</t>
  </si>
  <si>
    <t>06.203.0006-A</t>
  </si>
  <si>
    <t>06.203.0007-0</t>
  </si>
  <si>
    <t>NORMA ISO 4427,CLASSE PN-4,DE=75MM.FORNECIMENTO</t>
  </si>
  <si>
    <t>06.203.0007-A</t>
  </si>
  <si>
    <t>06.203.0008-0</t>
  </si>
  <si>
    <t>NORMA ISO 4427, CLASSE PN-4, DE=90MM. FORNECIMENTO</t>
  </si>
  <si>
    <t>06.203.0008-A</t>
  </si>
  <si>
    <t>06.203.0009-0</t>
  </si>
  <si>
    <t>NORMA ISO 4427, CLASSE PN-4, DE=110MM. FORNECIMENTO</t>
  </si>
  <si>
    <t>06.203.0009-A</t>
  </si>
  <si>
    <t>06.203.0010-0</t>
  </si>
  <si>
    <t>NORMA ISO 4427, CLASSE PN-4, DE=125MM. FORNECIMENTO</t>
  </si>
  <si>
    <t>06.203.0010-A</t>
  </si>
  <si>
    <t>06.203.0011-0</t>
  </si>
  <si>
    <t>NORMA ISO 4427, CLASSE PN-4, DE=140MM. FORNECIMENTO</t>
  </si>
  <si>
    <t>06.203.0011-A</t>
  </si>
  <si>
    <t>06.203.0012-0</t>
  </si>
  <si>
    <t>NORMA ISO 4427, CLASSE PN-4, DE=160MM. FORNECIMENTO</t>
  </si>
  <si>
    <t>06.203.0012-A</t>
  </si>
  <si>
    <t>06.203.0013-0</t>
  </si>
  <si>
    <t>NORMA ISO 4427, CLASSE PN-4, DE=180MM. FORNECIMENTO</t>
  </si>
  <si>
    <t>06.203.0013-A</t>
  </si>
  <si>
    <t>06.203.0014-0</t>
  </si>
  <si>
    <t>NORMA ISO 4427, CLASSE PN-4, DE=200MM. FORNECIMENTO</t>
  </si>
  <si>
    <t>06.203.0014-A</t>
  </si>
  <si>
    <t>06.203.0015-0</t>
  </si>
  <si>
    <t>NORMA ISO 4427, CLASSE PN-4, DE=225MM. FORNECIMENTO</t>
  </si>
  <si>
    <t>06.203.0015-A</t>
  </si>
  <si>
    <t>06.203.0016-0</t>
  </si>
  <si>
    <t>NORMA ISO 4427, CLASSE PN-4, DE=250MM. FORNECIMENTO</t>
  </si>
  <si>
    <t>06.203.0016-A</t>
  </si>
  <si>
    <t>06.203.0017-0</t>
  </si>
  <si>
    <t>NORMA ISO 4427, CLASSE PN-4, DE=280MM. FORNECIMENTO</t>
  </si>
  <si>
    <t>06.203.0017-A</t>
  </si>
  <si>
    <t>06.203.0018-0</t>
  </si>
  <si>
    <t>NORMA ISO 4427, CLASSE PN-4, DE=315MM. FORNECIMENTO</t>
  </si>
  <si>
    <t>06.203.0018-A</t>
  </si>
  <si>
    <t>06.203.0019-0</t>
  </si>
  <si>
    <t>NORMA ISO 4427, CLASSE PN-4, DE=355MM. FORNECIMENTO</t>
  </si>
  <si>
    <t>06.203.0019-A</t>
  </si>
  <si>
    <t>06.203.0020-0</t>
  </si>
  <si>
    <t>NORMA ISO 4427, CLASSE PN-4, DE=400MM. FORNECIMENTO</t>
  </si>
  <si>
    <t>06.203.0020-A</t>
  </si>
  <si>
    <t>06.203.0021-0</t>
  </si>
  <si>
    <t>NORMA ISO 4427, CLASSE PN-4, DE=450MM. FORNECIMENTO</t>
  </si>
  <si>
    <t>06.203.0021-A</t>
  </si>
  <si>
    <t>06.203.0022-0</t>
  </si>
  <si>
    <t>TUBO DE POLIETILENO DE ALTA DENSIDADE(PEAD),RESINA PE80/100.</t>
  </si>
  <si>
    <t>NORMA ISO 4427, CLASSE PN-4, DE=500MM. FORNECIMENTO</t>
  </si>
  <si>
    <t>06.203.0022-A</t>
  </si>
  <si>
    <t>06.203.0023-0</t>
  </si>
  <si>
    <t>NORMA ISO 4427, CLASSE PN-4, DE=560MM. FORNECIMENTO</t>
  </si>
  <si>
    <t>06.203.0023-A</t>
  </si>
  <si>
    <t>06.203.0024-0</t>
  </si>
  <si>
    <t>NORMA ISO 4427, CLASSE PN-4, DE=630MM. FORNECIMENTO</t>
  </si>
  <si>
    <t>06.203.0024-A</t>
  </si>
  <si>
    <t>06.203.0025-0</t>
  </si>
  <si>
    <t>NORMA ISO 4427, CLASSE PN-4, DE=800MM. FORNECIMENTO</t>
  </si>
  <si>
    <t>06.203.0025-A</t>
  </si>
  <si>
    <t>06.203.0026-0</t>
  </si>
  <si>
    <t>NORMA ISO 4427, CLASSE PN-4, DE=900MM. FORNECIMENTO</t>
  </si>
  <si>
    <t>06.203.0026-A</t>
  </si>
  <si>
    <t>06.203.0027-0</t>
  </si>
  <si>
    <t>NORMA ISO 4427, CLASSE PN-4, DE=1000MM. FORNECIMENTO</t>
  </si>
  <si>
    <t>06.203.0027-A</t>
  </si>
  <si>
    <t>06.203.0028-0</t>
  </si>
  <si>
    <t>NORMA ISO 4427, CLASSE PN-4, DE=1200MM. FORNECIMENTO</t>
  </si>
  <si>
    <t>06.203.0028-A</t>
  </si>
  <si>
    <t>06.203.0043-0</t>
  </si>
  <si>
    <t>NORMA ISO 4427, CLASSE PN-10, DE=32MM. FORNECIMENTO</t>
  </si>
  <si>
    <t>06.203.0043-A</t>
  </si>
  <si>
    <t>06.203.0044-0</t>
  </si>
  <si>
    <t>NORMA ISO 4427, CLASSE PN-10, DE=40MM. FORNECIMENTO</t>
  </si>
  <si>
    <t>06.203.0044-A</t>
  </si>
  <si>
    <t>06.203.0045-0</t>
  </si>
  <si>
    <t>NORMA ISO 4427, CLASSE PN-10, DE=50MM. FORNECIMENTO</t>
  </si>
  <si>
    <t>06.203.0045-A</t>
  </si>
  <si>
    <t>06.203.0046-0</t>
  </si>
  <si>
    <t>NORMA ISO 4427, CLASSE PN-10, DE=75MM. FORNECIMENTO</t>
  </si>
  <si>
    <t>06.203.0046-A</t>
  </si>
  <si>
    <t>06.203.0047-0</t>
  </si>
  <si>
    <t>NORMA ISO 4427, CLASSE PN-10, DE=90MM. FORNECIMENTO</t>
  </si>
  <si>
    <t>06.203.0047-A</t>
  </si>
  <si>
    <t>06.203.0048-0</t>
  </si>
  <si>
    <t>NORMA ISO 4427, CLASSE PN-10, DE=110MM. FORNECIMENTO</t>
  </si>
  <si>
    <t>06.203.0048-A</t>
  </si>
  <si>
    <t>06.203.0049-0</t>
  </si>
  <si>
    <t>NORMA ISO 4427, CLASSE PN-10, DE=125MM. FORNECIMENTO</t>
  </si>
  <si>
    <t>06.203.0049-A</t>
  </si>
  <si>
    <t>06.203.0050-0</t>
  </si>
  <si>
    <t>FORMA ISO 4427, CLASSE PN-10, DE=140MM. FORNECIMENTO</t>
  </si>
  <si>
    <t>06.203.0050-A</t>
  </si>
  <si>
    <t>06.203.0051-0</t>
  </si>
  <si>
    <t>NORMA ISO 4427, CLASSE PN-10, DE=160MM. FORNECIMENTO</t>
  </si>
  <si>
    <t>06.203.0051-A</t>
  </si>
  <si>
    <t>06.203.0052-0</t>
  </si>
  <si>
    <t>NORMA ISO 4427, CLASSE PN-10, DE=180MM. FORNECIMENTO</t>
  </si>
  <si>
    <t>06.203.0052-A</t>
  </si>
  <si>
    <t>06.203.0053-0</t>
  </si>
  <si>
    <t>NORMA ISO 4427, CLASSE PN-10, DE=200MM. FORNECIMENTO</t>
  </si>
  <si>
    <t>06.203.0053-A</t>
  </si>
  <si>
    <t>06.203.0054-0</t>
  </si>
  <si>
    <t>NORMA ISO 4427, CLASSE PN-10, DE=225MM. FORNECIMENTO</t>
  </si>
  <si>
    <t>06.203.0054-A</t>
  </si>
  <si>
    <t>06.203.0055-0</t>
  </si>
  <si>
    <t>NORMA ISO 4427, CLASSE PN-10, DE=250MM. FORNECIMENTO</t>
  </si>
  <si>
    <t>06.203.0055-A</t>
  </si>
  <si>
    <t>06.203.0056-0</t>
  </si>
  <si>
    <t>NORMA ISO 4427, CLASSE PN-10, DE=280MM. FORNECIMENTO</t>
  </si>
  <si>
    <t>06.203.0056-A</t>
  </si>
  <si>
    <t>06.203.0057-0</t>
  </si>
  <si>
    <t>NORMA ISO 4427, CLASSE PN-10, DE=315MM. FORNECIMENTO</t>
  </si>
  <si>
    <t>06.203.0057-A</t>
  </si>
  <si>
    <t>06.203.0058-0</t>
  </si>
  <si>
    <t>NORMA ISO 4427, CLASSE PN-10, DE=355MM. FORNECIMENTO</t>
  </si>
  <si>
    <t>06.203.0058-A</t>
  </si>
  <si>
    <t>06.203.0059-0</t>
  </si>
  <si>
    <t>NORMA ISO 4427, CLASSE PN-10, DE=400MM. FORNECIMENTO</t>
  </si>
  <si>
    <t>06.203.0059-A</t>
  </si>
  <si>
    <t>06.203.0060-0</t>
  </si>
  <si>
    <t>NORMA ISO 4427, CLASSE PN-10, DE=450MM. FORNECIMENTO</t>
  </si>
  <si>
    <t>06.203.0060-A</t>
  </si>
  <si>
    <t>06.203.0061-0</t>
  </si>
  <si>
    <t>NORMA ISO 4427, CLASSE PN-10, DE=500MM. FORNECIMENTO</t>
  </si>
  <si>
    <t>06.203.0061-A</t>
  </si>
  <si>
    <t>06.203.0062-0</t>
  </si>
  <si>
    <t>NORMA ISO 4427, CLASSE PN-10, DE=560MM. FORNECIMENTO</t>
  </si>
  <si>
    <t>06.203.0062-A</t>
  </si>
  <si>
    <t>06.203.0063-0</t>
  </si>
  <si>
    <t>NORMA ISO 4427, CLASSE PN-10, DE=630MM. FORNECIMENTO</t>
  </si>
  <si>
    <t>06.203.0063-A</t>
  </si>
  <si>
    <t>06.203.0064-0</t>
  </si>
  <si>
    <t>NORMA ISO 4427, CLASSE PN-10, DE=800MM. FORNECIMENTO</t>
  </si>
  <si>
    <t>06.203.0064-A</t>
  </si>
  <si>
    <t>06.203.0081-0</t>
  </si>
  <si>
    <t>NORMA ISO 4427, CLASSE PN-16, DE=20MM. FORNECIMENTO</t>
  </si>
  <si>
    <t>06.203.0081-A</t>
  </si>
  <si>
    <t>06.203.0082-0</t>
  </si>
  <si>
    <t>NORMA ISO 4427, CLASSE PN-16, DE=25MM. FORNECIMENTO</t>
  </si>
  <si>
    <t>06.203.0082-A</t>
  </si>
  <si>
    <t>06.203.0083-0</t>
  </si>
  <si>
    <t>NORMA ISO 4427, CLASSE PN-16, DE=32MM. FORNECIMENTO</t>
  </si>
  <si>
    <t>06.203.0083-A</t>
  </si>
  <si>
    <t>06.203.0084-0</t>
  </si>
  <si>
    <t>NORMA ISO 4427, CLASSE PN-16, DE=40MM. FORNECIMENTO</t>
  </si>
  <si>
    <t>06.203.0084-A</t>
  </si>
  <si>
    <t>06.203.0085-0</t>
  </si>
  <si>
    <t>NORMA ISO 4427, CLASSE PN-16, DE=50MM. FORNECIMENTO</t>
  </si>
  <si>
    <t>06.203.0085-A</t>
  </si>
  <si>
    <t>06.203.0086-0</t>
  </si>
  <si>
    <t>NORMA ISO 4427, CLASSE PN-16, DE=75MM. FORNECIMENTO</t>
  </si>
  <si>
    <t>06.203.0086-A</t>
  </si>
  <si>
    <t>06.203.0087-0</t>
  </si>
  <si>
    <t>NORMA ISO 4427, CLASSE PN-16, DE=90MM. FORNECIMENTO</t>
  </si>
  <si>
    <t>06.203.0087-A</t>
  </si>
  <si>
    <t>06.203.0088-0</t>
  </si>
  <si>
    <t>NORMA ISO 4427, CLASSE PN-16, DE=110MM. FORNECIMENTO</t>
  </si>
  <si>
    <t>06.203.0088-A</t>
  </si>
  <si>
    <t>06.203.0089-0</t>
  </si>
  <si>
    <t>NORMA ISO 4427, CLASSE PN-16, DE=125MM. FORNECIMENTO</t>
  </si>
  <si>
    <t>06.203.0089-A</t>
  </si>
  <si>
    <t>06.203.0090-0</t>
  </si>
  <si>
    <t>NORMA ISO 4427, CLASSE PN-16, DE=140MM. FORNECIMENTO</t>
  </si>
  <si>
    <t>06.203.0090-A</t>
  </si>
  <si>
    <t>06.203.0091-0</t>
  </si>
  <si>
    <t>NORMA ISO 4427, CLASSE PN-16, DE=160MM. FORNECIMENTO</t>
  </si>
  <si>
    <t>06.203.0091-A</t>
  </si>
  <si>
    <t>06.203.0092-0</t>
  </si>
  <si>
    <t>NORMA ISO 4427, CLASSE PN-16, DE=180MM. FORNECIMENTO</t>
  </si>
  <si>
    <t>06.203.0092-A</t>
  </si>
  <si>
    <t>06.203.0093-0</t>
  </si>
  <si>
    <t>NORMA ISO 4427, CLASSE PN-16, DE=200MM. FORNECIMENTO</t>
  </si>
  <si>
    <t>06.203.0093-A</t>
  </si>
  <si>
    <t>06.203.0094-0</t>
  </si>
  <si>
    <t>NORMA ISO 4427, CLASSE PN-16, DE=225MM. FORNECIMENTO</t>
  </si>
  <si>
    <t>06.203.0094-A</t>
  </si>
  <si>
    <t>06.203.0095-0</t>
  </si>
  <si>
    <t>NORMA ISO 4427, CLASSE PN-16, DE=250MM. FORNECIMENTO</t>
  </si>
  <si>
    <t>06.203.0095-A</t>
  </si>
  <si>
    <t>06.203.0096-0</t>
  </si>
  <si>
    <t>NORMA ISO 4427, CLASSE PN-16, DE=280MM. FORNECIMENTO</t>
  </si>
  <si>
    <t>06.203.0096-A</t>
  </si>
  <si>
    <t>06.203.0097-0</t>
  </si>
  <si>
    <t>NORMA ISO 4427, CLASSE PN-16, DE=315MM. FORNECIMENTO</t>
  </si>
  <si>
    <t>06.203.0097-A</t>
  </si>
  <si>
    <t>06.203.0098-0</t>
  </si>
  <si>
    <t>NORMA ISO 4427, CLASSE PN-16, DE=355MM. FORNECIMENTO</t>
  </si>
  <si>
    <t>06.203.0098-A</t>
  </si>
  <si>
    <t>06.203.0099-0</t>
  </si>
  <si>
    <t>NORMA ISO 4427, CLASSE PN-16, DE=400MM. FORNECIMENTO</t>
  </si>
  <si>
    <t>06.203.0099-A</t>
  </si>
  <si>
    <t>06.203.0100-0</t>
  </si>
  <si>
    <t>NORMA ISO 4427, CLASSE PN-16, DE=450MM. FORNECIMENTO</t>
  </si>
  <si>
    <t>06.203.0100-A</t>
  </si>
  <si>
    <t>06.203.0101-0</t>
  </si>
  <si>
    <t>NORMA ISO 4427, CLASSE PN-16, DE=500MM. FORNECIMENTO</t>
  </si>
  <si>
    <t>06.203.0101-A</t>
  </si>
  <si>
    <t>06.203.0102-0</t>
  </si>
  <si>
    <t>NORMA ISO 4427, CLASSE PN-16, DE=560MM. FORNECIMENTO</t>
  </si>
  <si>
    <t>06.203.0102-A</t>
  </si>
  <si>
    <t>06.203.0106-0</t>
  </si>
  <si>
    <t>COLARINHO DE POLIETILENO DE ALTA DENSIDADE(PEAD),RESINA PE80</t>
  </si>
  <si>
    <t>/100,CLASSE PN-4,DE=63MM.FORNECIMENTO</t>
  </si>
  <si>
    <t>06.203.0106-A</t>
  </si>
  <si>
    <t>06.203.0107-0</t>
  </si>
  <si>
    <t>/100,CLASSE PN-4,DE=75MM.FORNECIMENTO</t>
  </si>
  <si>
    <t>06.203.0107-A</t>
  </si>
  <si>
    <t>06.203.0108-0</t>
  </si>
  <si>
    <t>/100, CLASSE PN-4, DE=90MM. FORNECIMENTO</t>
  </si>
  <si>
    <t>06.203.0108-A</t>
  </si>
  <si>
    <t>06.203.0109-0</t>
  </si>
  <si>
    <t>/100, CLASSE PN-4, DE=110MM. FORNECIMENTO</t>
  </si>
  <si>
    <t>06.203.0109-A</t>
  </si>
  <si>
    <t>06.203.0110-0</t>
  </si>
  <si>
    <t>/100, CLASSE PN-4, DE=125MM. FORNECIMENTO</t>
  </si>
  <si>
    <t>06.203.0110-A</t>
  </si>
  <si>
    <t>06.203.0111-0</t>
  </si>
  <si>
    <t>/100, CLASSE PN-4, DE=140MM. FORNECIMENTO</t>
  </si>
  <si>
    <t>06.203.0111-A</t>
  </si>
  <si>
    <t>06.203.0112-0</t>
  </si>
  <si>
    <t>/100, CLASSE PN-4, DE=160MM. FORNECIMENTO</t>
  </si>
  <si>
    <t>06.203.0112-A</t>
  </si>
  <si>
    <t>06.203.0113-0</t>
  </si>
  <si>
    <t>/100, CLASSE PN-4, DE=180MM. FORNECIMENTO</t>
  </si>
  <si>
    <t>06.203.0113-A</t>
  </si>
  <si>
    <t>06.203.0114-0</t>
  </si>
  <si>
    <t>/100, CLASSE PN-4, DE=200MM. FORNECIMENTO</t>
  </si>
  <si>
    <t>06.203.0114-A</t>
  </si>
  <si>
    <t>06.203.0115-0</t>
  </si>
  <si>
    <t>/100, CLASSE PN-4, DE=225MM. FORNECIMENTO</t>
  </si>
  <si>
    <t>06.203.0115-A</t>
  </si>
  <si>
    <t>06.203.0116-0</t>
  </si>
  <si>
    <t>/100, CLASSE PN-4, DE=250MM. FORNECIMENTO</t>
  </si>
  <si>
    <t>06.203.0116-A</t>
  </si>
  <si>
    <t>06.203.0117-0</t>
  </si>
  <si>
    <t>/100, CLASSE PN-4, DE=280MM. FORNECIMENTO</t>
  </si>
  <si>
    <t>06.203.0117-A</t>
  </si>
  <si>
    <t>06.203.0118-0</t>
  </si>
  <si>
    <t>/100, CLASSE PN-4, DE=315MM. FORNECIMENTO</t>
  </si>
  <si>
    <t>06.203.0118-A</t>
  </si>
  <si>
    <t>06.203.0119-0</t>
  </si>
  <si>
    <t>/100, CLASSE PN-4, DE=355MM. FORNECIMENTO</t>
  </si>
  <si>
    <t>06.203.0119-A</t>
  </si>
  <si>
    <t>06.203.0120-0</t>
  </si>
  <si>
    <t>/100, CLASSE PN-4, DE=400MM. FORNECIMENTO</t>
  </si>
  <si>
    <t>06.203.0120-A</t>
  </si>
  <si>
    <t>06.203.0121-0</t>
  </si>
  <si>
    <t>/100, CLASSE PN-4, DE=450MM. FORNECIMENTO</t>
  </si>
  <si>
    <t>06.203.0121-A</t>
  </si>
  <si>
    <t>06.203.0122-0</t>
  </si>
  <si>
    <t>/100, CLASSE PN-4, DE=500MM. FORNECIMENTO</t>
  </si>
  <si>
    <t>06.203.0122-A</t>
  </si>
  <si>
    <t>06.203.0123-0</t>
  </si>
  <si>
    <t>/100, CLASSE PN-4, DE=560MM. FORNECIMENTO</t>
  </si>
  <si>
    <t>06.203.0123-A</t>
  </si>
  <si>
    <t>06.203.0124-0</t>
  </si>
  <si>
    <t>/100, CLASSE PN-4, DE=630MM. FORNECIMENTO</t>
  </si>
  <si>
    <t>06.203.0124-A</t>
  </si>
  <si>
    <t>06.203.0125-0</t>
  </si>
  <si>
    <t>/100, CLASSE PN-4, DE=800MM. FORNECIMENTO</t>
  </si>
  <si>
    <t>06.203.0125-A</t>
  </si>
  <si>
    <t>06.203.0126-0</t>
  </si>
  <si>
    <t>/100, CLASSE PN-4, DE=900MM. FORNECIMENTO</t>
  </si>
  <si>
    <t>06.203.0126-A</t>
  </si>
  <si>
    <t>06.203.0127-0</t>
  </si>
  <si>
    <t>/100, CLASSE PN-4, DE=1000MM. FORNECIMENTO</t>
  </si>
  <si>
    <t>06.203.0127-A</t>
  </si>
  <si>
    <t>06.203.0128-0</t>
  </si>
  <si>
    <t>/100, CLASSE PN-4, DE=1200MM. FORNECIMENTO</t>
  </si>
  <si>
    <t>06.203.0128-A</t>
  </si>
  <si>
    <t>06.203.0136-0</t>
  </si>
  <si>
    <t>/100, CLASSE PN-10, DE=63MM. FORNECIMENTO</t>
  </si>
  <si>
    <t>06.203.0136-A</t>
  </si>
  <si>
    <t>06.203.0137-0</t>
  </si>
  <si>
    <t>/100, CLASSE PN-10, DE=75MM. FORNECIMENTO</t>
  </si>
  <si>
    <t>06.203.0137-A</t>
  </si>
  <si>
    <t>06.203.0138-0</t>
  </si>
  <si>
    <t>/100, CLASSE PN-10, DE=90MM. FORNECIMENTO</t>
  </si>
  <si>
    <t>06.203.0138-A</t>
  </si>
  <si>
    <t>06.203.0139-0</t>
  </si>
  <si>
    <t>/100, CLASSE PN-10, DE=110MM. FORNECIMENTO</t>
  </si>
  <si>
    <t>06.203.0139-A</t>
  </si>
  <si>
    <t>06.203.0140-0</t>
  </si>
  <si>
    <t>/100, CLASSE PN-10, DE=125MM. FORNECIMENTO</t>
  </si>
  <si>
    <t>06.203.0140-A</t>
  </si>
  <si>
    <t>06.203.0141-0</t>
  </si>
  <si>
    <t>/100, CLASSE PN-10, DE=140MM. FORNECIMENTO</t>
  </si>
  <si>
    <t>06.203.0141-A</t>
  </si>
  <si>
    <t>06.203.0142-0</t>
  </si>
  <si>
    <t>/100, CLASSE PN-10, DE=160MM. FORNECIMENTO</t>
  </si>
  <si>
    <t>06.203.0142-A</t>
  </si>
  <si>
    <t>06.203.0143-0</t>
  </si>
  <si>
    <t>/100, CLASSE PN-10, DE=180MM. FORNECIMENTO</t>
  </si>
  <si>
    <t>06.203.0143-A</t>
  </si>
  <si>
    <t>06.203.0144-0</t>
  </si>
  <si>
    <t>/100, CLASSE PN-10, DE=200MM. FORNECIMENTO</t>
  </si>
  <si>
    <t>06.203.0144-A</t>
  </si>
  <si>
    <t>06.203.0145-0</t>
  </si>
  <si>
    <t>/100, CLASSE PN-10, DE=225MM. FORNECIMENTO</t>
  </si>
  <si>
    <t>06.203.0145-A</t>
  </si>
  <si>
    <t>06.203.0146-0</t>
  </si>
  <si>
    <t>/100, CLASSE PN-10, DE=250MM. FORNECIMENTO</t>
  </si>
  <si>
    <t>06.203.0146-A</t>
  </si>
  <si>
    <t>06.203.0147-0</t>
  </si>
  <si>
    <t>/100, CLASSE PN-10, DE=280MM. FORNECIMENTO</t>
  </si>
  <si>
    <t>06.203.0147-A</t>
  </si>
  <si>
    <t>06.203.0148-0</t>
  </si>
  <si>
    <t>/100, CLASSE PN-10, DE=315MM. FORNECIMENTO</t>
  </si>
  <si>
    <t>06.203.0148-A</t>
  </si>
  <si>
    <t>06.203.0149-0</t>
  </si>
  <si>
    <t>/100, CLASSE PN-10, DE=355MM. FORNECIMENTO</t>
  </si>
  <si>
    <t>06.203.0149-A</t>
  </si>
  <si>
    <t>06.203.0150-0</t>
  </si>
  <si>
    <t>/100, CLASSE PN-10, DE=400MM. FORNECIMENTO</t>
  </si>
  <si>
    <t>06.203.0150-A</t>
  </si>
  <si>
    <t>06.203.0151-0</t>
  </si>
  <si>
    <t>/100, CLASSE PN-10, DE=450MM. FORNECIMENTO</t>
  </si>
  <si>
    <t>06.203.0151-A</t>
  </si>
  <si>
    <t>06.203.0152-0</t>
  </si>
  <si>
    <t>/100, CLASSE PN-10, DE=500MM. FORNECIMENTO</t>
  </si>
  <si>
    <t>06.203.0152-A</t>
  </si>
  <si>
    <t>06.203.0153-0</t>
  </si>
  <si>
    <t>/100, CLASSE PN-10, DE=560MM. FORNECIMENTO</t>
  </si>
  <si>
    <t>06.203.0153-A</t>
  </si>
  <si>
    <t>06.203.0154-0</t>
  </si>
  <si>
    <t>/100, CLASSE PN-10, DE=630MM. FORNECIMENTO</t>
  </si>
  <si>
    <t>06.203.0154-A</t>
  </si>
  <si>
    <t>06.203.0155-0</t>
  </si>
  <si>
    <t>/100, CLASSE PN-10, DE=800MM. FORNECIMENTO</t>
  </si>
  <si>
    <t>06.203.0155-A</t>
  </si>
  <si>
    <t>06.203.0166-0</t>
  </si>
  <si>
    <t>/100,CLASSE PN-16, DE=63MM. FORNECIMENTO</t>
  </si>
  <si>
    <t>06.203.0166-A</t>
  </si>
  <si>
    <t>06.203.0167-0</t>
  </si>
  <si>
    <t>/100, CLASSE PN-16, DE=75MM. FORNECIMENTO</t>
  </si>
  <si>
    <t>06.203.0167-A</t>
  </si>
  <si>
    <t>06.203.0168-0</t>
  </si>
  <si>
    <t>/100, CLASSE PN-16, DE=90MM. FORNECIMENTO</t>
  </si>
  <si>
    <t>06.203.0168-A</t>
  </si>
  <si>
    <t>06.203.0169-0</t>
  </si>
  <si>
    <t>/100, CLASSE PN-16, DE=110MM. FORNECIMENTO</t>
  </si>
  <si>
    <t>06.203.0169-A</t>
  </si>
  <si>
    <t>06.203.0170-0</t>
  </si>
  <si>
    <t>/100, CLASSE PN-16, DE=125MM. FORNECIMENTO</t>
  </si>
  <si>
    <t>06.203.0170-A</t>
  </si>
  <si>
    <t>06.203.0171-0</t>
  </si>
  <si>
    <t>/100, CLASSE PN-16, DE=140MM. FORNECIMENTO</t>
  </si>
  <si>
    <t>06.203.0171-A</t>
  </si>
  <si>
    <t>06.203.0172-0</t>
  </si>
  <si>
    <t>/100, CLASSE PN-16, DE=160MM. FORNECIMENTO</t>
  </si>
  <si>
    <t>06.203.0172-A</t>
  </si>
  <si>
    <t>06.203.0173-0</t>
  </si>
  <si>
    <t>/100, CLASSE PN-16, DE=180MM. FORNECIMENTO</t>
  </si>
  <si>
    <t>06.203.0173-A</t>
  </si>
  <si>
    <t>06.203.0174-0</t>
  </si>
  <si>
    <t>/100, CLASSE PN-16, DE=200MM. FORNECIMENTO</t>
  </si>
  <si>
    <t>06.203.0174-A</t>
  </si>
  <si>
    <t>06.203.0175-0</t>
  </si>
  <si>
    <t>/100, CLASSE PN-16, DE=225MM. FORNECIMENTO</t>
  </si>
  <si>
    <t>06.203.0175-A</t>
  </si>
  <si>
    <t>06.203.0176-0</t>
  </si>
  <si>
    <t>/100, CLASSE PN-16, DE=250MM. FORNECIMENTO</t>
  </si>
  <si>
    <t>06.203.0176-A</t>
  </si>
  <si>
    <t>06.203.0177-0</t>
  </si>
  <si>
    <t>/100, CLASSE PN-16, DE=280MM. FORNECIMENTO</t>
  </si>
  <si>
    <t>06.203.0177-A</t>
  </si>
  <si>
    <t>06.203.0178-0</t>
  </si>
  <si>
    <t>/100, CLASSE PN-16, DE=315MM. FORNECIMENTO</t>
  </si>
  <si>
    <t>06.203.0178-A</t>
  </si>
  <si>
    <t>06.203.0179-0</t>
  </si>
  <si>
    <t>/100, CLASSE PN-16, DE=355MM. FORNECIMENTO</t>
  </si>
  <si>
    <t>06.203.0179-A</t>
  </si>
  <si>
    <t>06.203.0180-0</t>
  </si>
  <si>
    <t>/100, CLASSE PN-16, DE=400MM. FORNECIMENTO</t>
  </si>
  <si>
    <t>06.203.0180-A</t>
  </si>
  <si>
    <t>06.203.0181-0</t>
  </si>
  <si>
    <t>/100, CLASSE PN-16, DE=450MM. FORNECIMENTO</t>
  </si>
  <si>
    <t>06.203.0181-A</t>
  </si>
  <si>
    <t>06.203.0182-0</t>
  </si>
  <si>
    <t>/100, CLASSE PN-16, DE=500MM. FORNECIMENTO</t>
  </si>
  <si>
    <t>06.203.0182-A</t>
  </si>
  <si>
    <t>06.203.0183-0</t>
  </si>
  <si>
    <t>/100, CLASSE PN-16, DE=560MM. FORNECIMENTO</t>
  </si>
  <si>
    <t>06.203.0183-A</t>
  </si>
  <si>
    <t>06.203.0191-0</t>
  </si>
  <si>
    <t>LUVA DE ELETROFUSAO DE POLIETILENO DE ALTA DENSIDADE (PEAD),</t>
  </si>
  <si>
    <t>RESINA PE80/100, PARA DE=20MM. FORNECIMENTO</t>
  </si>
  <si>
    <t>06.203.0191-A</t>
  </si>
  <si>
    <t>06.203.0192-0</t>
  </si>
  <si>
    <t>RESINA PE80/100, PARA DE=25MM. FORNECIMENTO</t>
  </si>
  <si>
    <t>06.203.0192-A</t>
  </si>
  <si>
    <t>06.203.0193-0</t>
  </si>
  <si>
    <t>RESINA PE80/100, PARA DE=32MM. FORNECIMENTO</t>
  </si>
  <si>
    <t>06.203.0193-A</t>
  </si>
  <si>
    <t>06.203.0194-0</t>
  </si>
  <si>
    <t>RESINA PE80/100, PARA DE=40MM. FORNECIMENTO</t>
  </si>
  <si>
    <t>06.203.0194-A</t>
  </si>
  <si>
    <t>06.203.0195-0</t>
  </si>
  <si>
    <t>RESINA PE80/100, PARA DE=50MM. FORNECIMENTO</t>
  </si>
  <si>
    <t>06.203.0195-A</t>
  </si>
  <si>
    <t>06.203.0196-0</t>
  </si>
  <si>
    <t>RESINA PE80/100, PARA DE=75MM. FORNECIMENTO</t>
  </si>
  <si>
    <t>06.203.0196-A</t>
  </si>
  <si>
    <t>06.203.0197-0</t>
  </si>
  <si>
    <t>RESINA PE80/100, PARA DE=90MM. FORNECIMENTO</t>
  </si>
  <si>
    <t>06.203.0197-A</t>
  </si>
  <si>
    <t>06.203.0198-0</t>
  </si>
  <si>
    <t>RESINA PE80/100, PARA DE=110MM. FORNECIMENTO</t>
  </si>
  <si>
    <t>06.203.0198-A</t>
  </si>
  <si>
    <t>06.203.0199-0</t>
  </si>
  <si>
    <t>RESINA PE80/100, PARA DE=125MM. FORNECIMENTO</t>
  </si>
  <si>
    <t>06.203.0199-A</t>
  </si>
  <si>
    <t>06.203.0200-0</t>
  </si>
  <si>
    <t>RESINA PE80/100, PARA DE=140MM. FORNECIMENTO</t>
  </si>
  <si>
    <t>06.203.0200-A</t>
  </si>
  <si>
    <t>06.203.0201-0</t>
  </si>
  <si>
    <t>RESINA PE80/100, PARA DE=160MM. FORNECIMENTO</t>
  </si>
  <si>
    <t>06.203.0201-A</t>
  </si>
  <si>
    <t>06.203.0202-0</t>
  </si>
  <si>
    <t>RESINA PE80/100, PARA DE=180MM. FORNECIMENTO</t>
  </si>
  <si>
    <t>06.203.0202-A</t>
  </si>
  <si>
    <t>06.203.0203-0</t>
  </si>
  <si>
    <t>RESINA PE80/100, PARA DE=200MM. FORNECIMENTO</t>
  </si>
  <si>
    <t>06.203.0203-A</t>
  </si>
  <si>
    <t>06.203.0204-0</t>
  </si>
  <si>
    <t>RESINA PE80/100, PARA DE=225MM. FORNECIMENTO</t>
  </si>
  <si>
    <t>06.203.0204-A</t>
  </si>
  <si>
    <t>06.203.0205-0</t>
  </si>
  <si>
    <t>RESINA PE80/100, PARA DE=250MM. FORNECIMENTO</t>
  </si>
  <si>
    <t>06.203.0205-A</t>
  </si>
  <si>
    <t>06.203.0206-0</t>
  </si>
  <si>
    <t>RESINA PE80/100, PARA DE=280MM. FORNECIMENTO</t>
  </si>
  <si>
    <t>06.203.0206-A</t>
  </si>
  <si>
    <t>06.203.0207-0</t>
  </si>
  <si>
    <t>RESINA PE80/100, PARA DE=315MM. FORNECIMENTO</t>
  </si>
  <si>
    <t>06.203.0207-A</t>
  </si>
  <si>
    <t>06.203.0208-0</t>
  </si>
  <si>
    <t>RESINA PE80/100, PARA DE=355MM. FORNECIMENTO</t>
  </si>
  <si>
    <t>06.203.0208-A</t>
  </si>
  <si>
    <t>06.203.0209-0</t>
  </si>
  <si>
    <t>RESINA PE80/100, PARA DE=400MM. FORNECIMENTO</t>
  </si>
  <si>
    <t>06.203.0209-A</t>
  </si>
  <si>
    <t>06.205.0050-0</t>
  </si>
  <si>
    <t>TUBO PRFV DEFOFO COM JUNTA ELASTICA INTEGRADA, CLASSE PN-6,</t>
  </si>
  <si>
    <t>COM DIAMETRO DE 50MM / SN 5000N/M². FORNECIMENTO</t>
  </si>
  <si>
    <t>06.205.0050-A</t>
  </si>
  <si>
    <t>06.205.0051-0</t>
  </si>
  <si>
    <t>COM DIAMETRO DE 100MM / SN 5000N/M². FORNECIMENTO</t>
  </si>
  <si>
    <t>06.205.0051-A</t>
  </si>
  <si>
    <t>06.205.0052-0</t>
  </si>
  <si>
    <t>COM DIAMETRO DE 150MM / SN 5000N/M2. FORNECIMENTO</t>
  </si>
  <si>
    <t>06.205.0052-A</t>
  </si>
  <si>
    <t>06.205.0053-0</t>
  </si>
  <si>
    <t>COM DIAMETRO DE 200MM / SN 5000N/M². FORNECIMENTO</t>
  </si>
  <si>
    <t>06.205.0053-A</t>
  </si>
  <si>
    <t>06.205.0054-0</t>
  </si>
  <si>
    <t>COM DIAMETRO DE 250MM / SN 5000N/M². FORNECIMENTO</t>
  </si>
  <si>
    <t>06.205.0054-A</t>
  </si>
  <si>
    <t>06.205.0055-0</t>
  </si>
  <si>
    <t>COM DIAMETRO DE 300MM / SN 5000 N/M2. FORNECIMENTO</t>
  </si>
  <si>
    <t>06.205.0055-A</t>
  </si>
  <si>
    <t>06.205.0056-0</t>
  </si>
  <si>
    <t>COM DIAMETRO DE 350MM / SN 5000 N/M2. FORNECIMENTO</t>
  </si>
  <si>
    <t>06.205.0056-A</t>
  </si>
  <si>
    <t>06.205.0057-0</t>
  </si>
  <si>
    <t>COM DIAMETRO DE 400MM / SN 5000 N/M2. FORNECIMENTO</t>
  </si>
  <si>
    <t>06.205.0057-A</t>
  </si>
  <si>
    <t>06.205.0058-0</t>
  </si>
  <si>
    <t>COM DIAMETRO DE 500MM / 5000 N/M2. FORNECIMENTO</t>
  </si>
  <si>
    <t>06.205.0058-A</t>
  </si>
  <si>
    <t>06.205.0059-0</t>
  </si>
  <si>
    <t>COM DIAMETRO DE 600MM / SN 5000N/M2. FORNECIMENTO</t>
  </si>
  <si>
    <t>06.205.0059-A</t>
  </si>
  <si>
    <t>06.205.0060-0</t>
  </si>
  <si>
    <t>COM DIAMETRO DE 700MM / SN 5000N/M2. FORNECIMENTO</t>
  </si>
  <si>
    <t>06.205.0060-A</t>
  </si>
  <si>
    <t>06.205.0061-0</t>
  </si>
  <si>
    <t>COM DIAMETRO DE 800MM / SN 5000 N/M2. FORNECIMENTO</t>
  </si>
  <si>
    <t>06.205.0061-A</t>
  </si>
  <si>
    <t>06.205.0062-0</t>
  </si>
  <si>
    <t>COM DIAMETRO DE 900MM / SN 5000 N/M2. FORNECIMENTO</t>
  </si>
  <si>
    <t>06.205.0062-A</t>
  </si>
  <si>
    <t>06.205.0063-0</t>
  </si>
  <si>
    <t>COM DIAMETRO DE 1000MM / SN 5000 N/M2. FORNECIMENTO</t>
  </si>
  <si>
    <t>06.205.0063-A</t>
  </si>
  <si>
    <t>06.205.0064-0</t>
  </si>
  <si>
    <t>COM DIAMETRO DE 1200MM / SN 5000 N/M2. FORNECIMENTO</t>
  </si>
  <si>
    <t>06.205.0064-A</t>
  </si>
  <si>
    <t>06.205.0065-0</t>
  </si>
  <si>
    <t>COM DIAMETRO DE 1300MM / SN 5000N/M². FORNECIMENTO</t>
  </si>
  <si>
    <t>06.205.0065-A</t>
  </si>
  <si>
    <t>06.205.0066-0</t>
  </si>
  <si>
    <t>COM DIAMETRO DE 1400MM / SN 5000N/M². FORNECIMENTO</t>
  </si>
  <si>
    <t>06.205.0066-A</t>
  </si>
  <si>
    <t>06.205.0067-0</t>
  </si>
  <si>
    <t>COM DIAMETRO DE 1500MM / SN 5000N/M². FORNECIMENTO</t>
  </si>
  <si>
    <t>06.205.0067-A</t>
  </si>
  <si>
    <t>06.205.0068-0</t>
  </si>
  <si>
    <t>TUBO PRFV DEFOFO COM JUNTA ELASTICA INTEGRADA, CLASSE PN-10,</t>
  </si>
  <si>
    <t>06.205.0068-A</t>
  </si>
  <si>
    <t>06.205.0069-0</t>
  </si>
  <si>
    <t>06.205.0069-A</t>
  </si>
  <si>
    <t>06.205.0070-0</t>
  </si>
  <si>
    <t>COM DIAMETRO DE 150MM / SN 5000N/M². FORNECIMENTO</t>
  </si>
  <si>
    <t>06.205.0070-A</t>
  </si>
  <si>
    <t>06.205.0071-0</t>
  </si>
  <si>
    <t>06.205.0071-A</t>
  </si>
  <si>
    <t>06.205.0072-0</t>
  </si>
  <si>
    <t>COM DIAMETRO 250MM / SN 5000N/M². FORNECIMENTO</t>
  </si>
  <si>
    <t>06.205.0072-A</t>
  </si>
  <si>
    <t>06.205.0073-0</t>
  </si>
  <si>
    <t>TUBO PRFV DEFOFO COM JUNTA ELASTICA INTEGRADA,CLASSE PN-10,</t>
  </si>
  <si>
    <t>06.205.0073-A</t>
  </si>
  <si>
    <t>06.205.0074-0</t>
  </si>
  <si>
    <t>06.205.0074-A</t>
  </si>
  <si>
    <t>06.205.0075-0</t>
  </si>
  <si>
    <t>06.205.0075-A</t>
  </si>
  <si>
    <t>06.205.0076-0</t>
  </si>
  <si>
    <t>COM DIAMETRO DE 500MM / SN 5000 N/M2. FORNECIMENTO</t>
  </si>
  <si>
    <t>06.205.0076-A</t>
  </si>
  <si>
    <t>06.205.0077-0</t>
  </si>
  <si>
    <t>COM DIAMETRO DE 600MM / SN 5000 N/M2. FORNECIMENTO</t>
  </si>
  <si>
    <t>06.205.0077-A</t>
  </si>
  <si>
    <t>06.205.0078-0</t>
  </si>
  <si>
    <t>COM DIAMETRO DE 700MM / SN 5000 N/M2. FORNECIMENTO</t>
  </si>
  <si>
    <t>06.205.0078-A</t>
  </si>
  <si>
    <t>06.205.0079-0</t>
  </si>
  <si>
    <t>06.205.0079-A</t>
  </si>
  <si>
    <t>06.205.0080-0</t>
  </si>
  <si>
    <t>06.205.0080-A</t>
  </si>
  <si>
    <t>06.205.0081-0</t>
  </si>
  <si>
    <t>06.205.0081-A</t>
  </si>
  <si>
    <t>06.205.0082-0</t>
  </si>
  <si>
    <t>06.205.0082-A</t>
  </si>
  <si>
    <t>06.205.0083-0</t>
  </si>
  <si>
    <t>06.205.0083-A</t>
  </si>
  <si>
    <t>06.205.0084-0</t>
  </si>
  <si>
    <t>06.205.0084-A</t>
  </si>
  <si>
    <t>06.205.0085-0</t>
  </si>
  <si>
    <t>06.205.0085-A</t>
  </si>
  <si>
    <t>06.205.0086-0</t>
  </si>
  <si>
    <t>TUBO PRFV DEFOFO COM JUNTA ELASTICA INTEGRADA, CLASSE PN-16,</t>
  </si>
  <si>
    <t>06.205.0086-A</t>
  </si>
  <si>
    <t>06.205.0087-0</t>
  </si>
  <si>
    <t>06.205.0087-A</t>
  </si>
  <si>
    <t>06.205.0088-0</t>
  </si>
  <si>
    <t>06.205.0088-A</t>
  </si>
  <si>
    <t>06.205.0089-0</t>
  </si>
  <si>
    <t>06.205.0089-A</t>
  </si>
  <si>
    <t>06.205.0090-0</t>
  </si>
  <si>
    <t>06.205.0090-A</t>
  </si>
  <si>
    <t>06.205.0091-0</t>
  </si>
  <si>
    <t>TUBO PRFV DEFOFO COM JUNTA ELASTICA INTEGRADA,CLASSE PN-16,</t>
  </si>
  <si>
    <t>06.205.0091-A</t>
  </si>
  <si>
    <t>06.205.0092-0</t>
  </si>
  <si>
    <t>06.205.0092-A</t>
  </si>
  <si>
    <t>06.205.0093-0</t>
  </si>
  <si>
    <t>06.205.0093-A</t>
  </si>
  <si>
    <t>06.205.0094-0</t>
  </si>
  <si>
    <t>06.205.0094-A</t>
  </si>
  <si>
    <t>06.205.0095-0</t>
  </si>
  <si>
    <t>06.205.0095-A</t>
  </si>
  <si>
    <t>06.205.0096-0</t>
  </si>
  <si>
    <t>06.205.0096-A</t>
  </si>
  <si>
    <t>06.205.0097-0</t>
  </si>
  <si>
    <t>06.205.0097-A</t>
  </si>
  <si>
    <t>06.205.0098-0</t>
  </si>
  <si>
    <t>06.205.0098-A</t>
  </si>
  <si>
    <t>06.205.0099-0</t>
  </si>
  <si>
    <t>06.205.0099-A</t>
  </si>
  <si>
    <t>06.205.0100-0</t>
  </si>
  <si>
    <t>06.205.0100-A</t>
  </si>
  <si>
    <t>06.205.0101-0</t>
  </si>
  <si>
    <t>06.205.0101-A</t>
  </si>
  <si>
    <t>06.205.0102-0</t>
  </si>
  <si>
    <t>06.205.0102-A</t>
  </si>
  <si>
    <t>06.205.0103-0</t>
  </si>
  <si>
    <t>06.205.0103-A</t>
  </si>
  <si>
    <t>06.205.0105-0</t>
  </si>
  <si>
    <t>COM DIAMETRO DE 50MM / SN 10000N/M². FORNECIMENTO</t>
  </si>
  <si>
    <t>06.205.0105-A</t>
  </si>
  <si>
    <t>06.205.0106-0</t>
  </si>
  <si>
    <t>COM DIAMETRO DE 100MM / SN 10000N/M². FORNECIMENTO</t>
  </si>
  <si>
    <t>06.205.0106-A</t>
  </si>
  <si>
    <t>06.205.0107-0</t>
  </si>
  <si>
    <t>COM DIAMETRO DE 150MM / SN 10000N/M². FORNECIMENTO</t>
  </si>
  <si>
    <t>06.205.0107-A</t>
  </si>
  <si>
    <t>06.205.0108-0</t>
  </si>
  <si>
    <t>COM DIAMETRO DE 200MM / SN 10000N/M². FORNECIMENTO</t>
  </si>
  <si>
    <t>06.205.0108-A</t>
  </si>
  <si>
    <t>06.205.0109-0</t>
  </si>
  <si>
    <t>COM DIAMETRO DE 250MM / SN 10000N/M². FORNECIMENTO</t>
  </si>
  <si>
    <t>06.205.0109-A</t>
  </si>
  <si>
    <t>06.205.0110-0</t>
  </si>
  <si>
    <t>COM DIAMETRO DE 300MM / SN 10000N/M². FORNECIMENTO</t>
  </si>
  <si>
    <t>06.205.0110-A</t>
  </si>
  <si>
    <t>06.205.0111-0</t>
  </si>
  <si>
    <t>COM DIAMETRO DE 350MM / SN 10000N/M². FORNECIMENTO</t>
  </si>
  <si>
    <t>06.205.0111-A</t>
  </si>
  <si>
    <t>06.205.0112-0</t>
  </si>
  <si>
    <t>COM DIAMETRO DE 400MM / SN 10000N/M². FORNECIMENTO</t>
  </si>
  <si>
    <t>06.205.0112-A</t>
  </si>
  <si>
    <t>06.205.0113-0</t>
  </si>
  <si>
    <t>COM DIAMETRO DE 500MM / SN 10000N/M². FORNECIMENTO</t>
  </si>
  <si>
    <t>06.205.0113-A</t>
  </si>
  <si>
    <t>06.205.0114-0</t>
  </si>
  <si>
    <t>COM DIAMETRO DE 600MM / SN 10000N/M². FORNECIMENTO</t>
  </si>
  <si>
    <t>06.205.0114-A</t>
  </si>
  <si>
    <t>06.205.0115-0</t>
  </si>
  <si>
    <t>COM DIAMETRO DE 700MM / SN 10000N/M². FORNECIMENTO</t>
  </si>
  <si>
    <t>06.205.0115-A</t>
  </si>
  <si>
    <t>06.205.0116-0</t>
  </si>
  <si>
    <t>COM DIAMETRO DE 800MM / SN 10000N/M². FORNECIMENTO</t>
  </si>
  <si>
    <t>06.205.0116-A</t>
  </si>
  <si>
    <t>06.205.0117-0</t>
  </si>
  <si>
    <t>COM DIAMETRO DE 900MM / SN 10000N/M². FORNECIMENTO</t>
  </si>
  <si>
    <t>06.205.0117-A</t>
  </si>
  <si>
    <t>06.205.0118-0</t>
  </si>
  <si>
    <t>COM DIAMETRO DE 1000MM / SN 10000N/M². FORNECIMENTO</t>
  </si>
  <si>
    <t>06.205.0118-A</t>
  </si>
  <si>
    <t>06.205.0119-0</t>
  </si>
  <si>
    <t>COM DIAMETRO DE 1200MM / SN 10000N/M². FORNECIMENTO</t>
  </si>
  <si>
    <t>06.205.0119-A</t>
  </si>
  <si>
    <t>06.205.0120-0</t>
  </si>
  <si>
    <t>COM DIAMETRO DE 1300MM / SN 10000N/M². FORNECIMENTO</t>
  </si>
  <si>
    <t>06.205.0120-A</t>
  </si>
  <si>
    <t>06.205.0121-0</t>
  </si>
  <si>
    <t>COM DIAMETRO DE 1400MM / SN 10000N/M². FORNECIMENTO</t>
  </si>
  <si>
    <t>06.205.0121-A</t>
  </si>
  <si>
    <t>06.205.0122-0</t>
  </si>
  <si>
    <t>COM DIAMETRO DE 1500MM / SN 10000N/M². FORNECIMENTO</t>
  </si>
  <si>
    <t>06.205.0122-A</t>
  </si>
  <si>
    <t>06.205.0123-0</t>
  </si>
  <si>
    <t>06.205.0123-A</t>
  </si>
  <si>
    <t>06.205.0124-0</t>
  </si>
  <si>
    <t>06.205.0124-A</t>
  </si>
  <si>
    <t>06.205.0125-0</t>
  </si>
  <si>
    <t>06.205.0125-A</t>
  </si>
  <si>
    <t>06.205.0126-0</t>
  </si>
  <si>
    <t>06.205.0126-A</t>
  </si>
  <si>
    <t>06.205.0127-0</t>
  </si>
  <si>
    <t>06.205.0127-A</t>
  </si>
  <si>
    <t>06.205.0128-0</t>
  </si>
  <si>
    <t>06.205.0128-A</t>
  </si>
  <si>
    <t>06.205.0129-0</t>
  </si>
  <si>
    <t>06.205.0129-A</t>
  </si>
  <si>
    <t>06.205.0130-0</t>
  </si>
  <si>
    <t>06.205.0130-A</t>
  </si>
  <si>
    <t>06.205.0131-0</t>
  </si>
  <si>
    <t>06.205.0131-A</t>
  </si>
  <si>
    <t>06.205.0132-0</t>
  </si>
  <si>
    <t>06.205.0132-A</t>
  </si>
  <si>
    <t>06.205.0133-0</t>
  </si>
  <si>
    <t>06.205.0133-A</t>
  </si>
  <si>
    <t>06.205.0134-0</t>
  </si>
  <si>
    <t>06.205.0134-A</t>
  </si>
  <si>
    <t>06.205.0135-0</t>
  </si>
  <si>
    <t>06.205.0135-A</t>
  </si>
  <si>
    <t>06.205.0136-0</t>
  </si>
  <si>
    <t>06.205.0136-A</t>
  </si>
  <si>
    <t>06.205.0137-0</t>
  </si>
  <si>
    <t>06.205.0137-A</t>
  </si>
  <si>
    <t>06.205.0138-0</t>
  </si>
  <si>
    <t>06.205.0138-A</t>
  </si>
  <si>
    <t>06.205.0139-0</t>
  </si>
  <si>
    <t>06.205.0139-A</t>
  </si>
  <si>
    <t>06.205.0140-0</t>
  </si>
  <si>
    <t>06.205.0140-A</t>
  </si>
  <si>
    <t>06.205.0141-0</t>
  </si>
  <si>
    <t>06.205.0141-A</t>
  </si>
  <si>
    <t>06.205.0142-0</t>
  </si>
  <si>
    <t>06.205.0142-A</t>
  </si>
  <si>
    <t>06.205.0143-0</t>
  </si>
  <si>
    <t>06.205.0143-A</t>
  </si>
  <si>
    <t>06.205.0144-0</t>
  </si>
  <si>
    <t>06.205.0144-A</t>
  </si>
  <si>
    <t>06.205.0145-0</t>
  </si>
  <si>
    <t>06.205.0145-A</t>
  </si>
  <si>
    <t>06.205.0146-0</t>
  </si>
  <si>
    <t>06.205.0146-A</t>
  </si>
  <si>
    <t>06.205.0147-0</t>
  </si>
  <si>
    <t>06.205.0147-A</t>
  </si>
  <si>
    <t>06.205.0148-0</t>
  </si>
  <si>
    <t>COM DIAMETRO DE 400MM / SN 10000N/M2. FORNECIMENTO</t>
  </si>
  <si>
    <t>06.205.0148-A</t>
  </si>
  <si>
    <t>06.205.0149-0</t>
  </si>
  <si>
    <t>06.205.0149-A</t>
  </si>
  <si>
    <t>06.205.0150-0</t>
  </si>
  <si>
    <t>06.205.0150-A</t>
  </si>
  <si>
    <t>06.205.0151-0</t>
  </si>
  <si>
    <t>06.205.0151-A</t>
  </si>
  <si>
    <t>06.205.0152-0</t>
  </si>
  <si>
    <t>06.205.0152-A</t>
  </si>
  <si>
    <t>06.205.0153-0</t>
  </si>
  <si>
    <t>06.205.0153-A</t>
  </si>
  <si>
    <t>06.205.0154-0</t>
  </si>
  <si>
    <t>06.205.0154-A</t>
  </si>
  <si>
    <t>06.205.0155-0</t>
  </si>
  <si>
    <t>06.205.0155-A</t>
  </si>
  <si>
    <t>06.205.0156-0</t>
  </si>
  <si>
    <t>06.205.0156-A</t>
  </si>
  <si>
    <t>06.205.0157-0</t>
  </si>
  <si>
    <t>06.205.0157-A</t>
  </si>
  <si>
    <t>06.205.0158-0</t>
  </si>
  <si>
    <t>06.205.0158-A</t>
  </si>
  <si>
    <t>06.250.0012-0</t>
  </si>
  <si>
    <t>TUBO DE CONCRETO ARMADO, CLASSE EA-2(NBR-8890/03),JUNTA ELAS</t>
  </si>
  <si>
    <t>TICA,PARA ESGOTO SANITARIO,COM DIAMETRO DE  400MM,INCLUSIVE</t>
  </si>
  <si>
    <t>ANEL DE BORRACHA. FORNECIMENTO</t>
  </si>
  <si>
    <t>06.250.0012-A</t>
  </si>
  <si>
    <t>06.250.0013-0</t>
  </si>
  <si>
    <t>TICA,PARA ESGOTO SANITARIO,COM DIAMETRO DE  500MM,INCLUSIVE</t>
  </si>
  <si>
    <t>06.250.0013-A</t>
  </si>
  <si>
    <t>06.250.0014-0</t>
  </si>
  <si>
    <t>TICA,PARA ESGOTO SANITARIO,COM DIAMETRO DE  600MM,INCLUSIVE</t>
  </si>
  <si>
    <t>06.250.0014-A</t>
  </si>
  <si>
    <t>06.250.0015-0</t>
  </si>
  <si>
    <t>TICA,PARA ESGOTO SANITARIO,COM DIAMETRO DE  700MM,INCLUSIVE</t>
  </si>
  <si>
    <t>06.250.0015-A</t>
  </si>
  <si>
    <t>06.250.0016-0</t>
  </si>
  <si>
    <t>TICA,PARA ESGOTO SANITARIO,COM DIAMETRO DE  800MM,INCLUSIVE</t>
  </si>
  <si>
    <t>06.250.0016-A</t>
  </si>
  <si>
    <t>06.250.0017-0</t>
  </si>
  <si>
    <t>TICA,PARA ESGOTO SANITARIO,COM DIAMETRO DE  900MM,INCLUSIVE</t>
  </si>
  <si>
    <t>06.250.0017-A</t>
  </si>
  <si>
    <t>06.250.0018-0</t>
  </si>
  <si>
    <t>TICA,PARA ESGOTO SANITARIO,COM DIAMETRO DE 1000MM,INCLUSIVE</t>
  </si>
  <si>
    <t>06.250.0018-A</t>
  </si>
  <si>
    <t>06.250.0020-0</t>
  </si>
  <si>
    <t>TICA,PARA ESGOTO SANITARIO,COM DIAMETRO DE 1200MM,INCLUSIVE</t>
  </si>
  <si>
    <t>06.250.0020-A</t>
  </si>
  <si>
    <t>06.250.0021-0</t>
  </si>
  <si>
    <t>TICA,PARA ESGOTO SANITARIO,COM DIAMETRO DE 1500MM,INCLUSIVE</t>
  </si>
  <si>
    <t>06.250.0021-A</t>
  </si>
  <si>
    <t>06.250.0022-0</t>
  </si>
  <si>
    <t>TUBO DE CONCRETO ARMADO, CLASSE EA-2(NBR 8890/03),JUNTA ELAS</t>
  </si>
  <si>
    <t>TICA,PARA ESGOTO SANITARIO,COM DIAMETRO DE 1750MM,INCLUSIVE</t>
  </si>
  <si>
    <t>06.250.0022-A</t>
  </si>
  <si>
    <t>06.250.0023-0</t>
  </si>
  <si>
    <t>TICA,PARA ESGOTO SANITARIO,COM DIAMETRO DE 2000MM,INCLUSIVE</t>
  </si>
  <si>
    <t>06.250.0023-A</t>
  </si>
  <si>
    <t>06.250.0031-0</t>
  </si>
  <si>
    <t>TUBO DE CONCRETO ARMADO, CLASSE EA-3(NBR 8890/03),JUNTA ELAS</t>
  </si>
  <si>
    <t>06.250.0031-A</t>
  </si>
  <si>
    <t>06.250.0032-0</t>
  </si>
  <si>
    <t>06.250.0032-A</t>
  </si>
  <si>
    <t>06.250.0033-0</t>
  </si>
  <si>
    <t>06.250.0033-A</t>
  </si>
  <si>
    <t>06.250.0034-0</t>
  </si>
  <si>
    <t>06.250.0034-A</t>
  </si>
  <si>
    <t>06.250.0035-0</t>
  </si>
  <si>
    <t>06.250.0035-A</t>
  </si>
  <si>
    <t>06.250.0036-0</t>
  </si>
  <si>
    <t>06.250.0036-A</t>
  </si>
  <si>
    <t>06.250.0037-0</t>
  </si>
  <si>
    <t>06.250.0037-A</t>
  </si>
  <si>
    <t>06.250.0039-0</t>
  </si>
  <si>
    <t>06.250.0039-A</t>
  </si>
  <si>
    <t>06.250.0040-0</t>
  </si>
  <si>
    <t>06.250.0040-A</t>
  </si>
  <si>
    <t>06.250.0051-0</t>
  </si>
  <si>
    <t>TUBO DE CONCRETO ARMADO, CLASSE EA-4(NBR 8890/03),JUNTA ELAS</t>
  </si>
  <si>
    <t>06.250.0051-A</t>
  </si>
  <si>
    <t>06.250.0052-0</t>
  </si>
  <si>
    <t>06.250.0052-A</t>
  </si>
  <si>
    <t>06.250.0053-0</t>
  </si>
  <si>
    <t>06.250.0053-A</t>
  </si>
  <si>
    <t>06.250.0054-0</t>
  </si>
  <si>
    <t>06.250.0054-A</t>
  </si>
  <si>
    <t>06.250.0055-0</t>
  </si>
  <si>
    <t>06.250.0055-A</t>
  </si>
  <si>
    <t>06.250.0056-0</t>
  </si>
  <si>
    <t>06.250.0056-A</t>
  </si>
  <si>
    <t>06.250.0057-0</t>
  </si>
  <si>
    <t>06.250.0057-A</t>
  </si>
  <si>
    <t>06.250.0059-0</t>
  </si>
  <si>
    <t>06.250.0059-A</t>
  </si>
  <si>
    <t>06.250.0060-0</t>
  </si>
  <si>
    <t>06.250.0060-A</t>
  </si>
  <si>
    <t>06.251.0030-0</t>
  </si>
  <si>
    <t>TUBO DE CONCRETO ARMADO, CLASSE PA-1,PARA GALERIAS DE AGUAS</t>
  </si>
  <si>
    <t>PLUVIAIS,COM DIAMETRO DE  300MM,JUNTA DE ARGAMASSA. FORNECIM</t>
  </si>
  <si>
    <t>06.251.0030-A</t>
  </si>
  <si>
    <t>06.251.0031-0</t>
  </si>
  <si>
    <t>PLUVIAIS,COM DIAMETRO DE  400MM,JUNTA DE ARGAMASSA. FORNECIM</t>
  </si>
  <si>
    <t>06.251.0031-A</t>
  </si>
  <si>
    <t>06.251.0032-0</t>
  </si>
  <si>
    <t>PLUVIAIS,COM DIAMETRO DE  500MM,JUNTA DE ARGAMASSA. FORNECIM</t>
  </si>
  <si>
    <t>06.251.0032-A</t>
  </si>
  <si>
    <t>06.251.0033-0</t>
  </si>
  <si>
    <t>PLUVIAIS,COM DIAMETRO DE  600MM,JUNTA DE ARGAMASSA. FORNECIM</t>
  </si>
  <si>
    <t>06.251.0033-A</t>
  </si>
  <si>
    <t>06.251.0034-0</t>
  </si>
  <si>
    <t>PLUVIAIS,COM DIAMETRO DE  700MM,JUNTA DE ARGAMASSA. FORNECIM</t>
  </si>
  <si>
    <t>06.251.0034-A</t>
  </si>
  <si>
    <t>06.251.0035-0</t>
  </si>
  <si>
    <t>PLUVIAIS,COM DIAMETRO DE  800MM,JUNTA DE ARGAMASSA. FORNECIM</t>
  </si>
  <si>
    <t>06.251.0035-A</t>
  </si>
  <si>
    <t>06.251.0036-0</t>
  </si>
  <si>
    <t>PLUVIAIS,COM DIAMETRO DE  900MM,JUNTA DE ARGAMASSA. FORNECIM</t>
  </si>
  <si>
    <t>06.251.0036-A</t>
  </si>
  <si>
    <t>06.251.0037-0</t>
  </si>
  <si>
    <t>PLUVIAIS,COM DIAMETRO DE 1000MM,JUNTA DE ARGAMASSA. FORNECIM</t>
  </si>
  <si>
    <t>06.251.0037-A</t>
  </si>
  <si>
    <t>06.251.0038-0</t>
  </si>
  <si>
    <t>PLUVIAIS,COM DIAMETRO DE 1200MM,JUNTA DE ARGAMASSA. FORNECIM</t>
  </si>
  <si>
    <t>06.251.0038-A</t>
  </si>
  <si>
    <t>06.251.0039-0</t>
  </si>
  <si>
    <t>PLUVIAIS,COM DIAMETRO DE 1500MM,JUNTA DE ARGAMASSA. FORNECIM</t>
  </si>
  <si>
    <t>06.251.0039-A</t>
  </si>
  <si>
    <t>06.251.0040-0</t>
  </si>
  <si>
    <t>TUBO DE CONCRETO ARMADO, CLASSE PA-2,PARA GALERIAS DE AGUAS</t>
  </si>
  <si>
    <t>06.251.0040-A</t>
  </si>
  <si>
    <t>06.251.0041-0</t>
  </si>
  <si>
    <t>06.251.0041-A</t>
  </si>
  <si>
    <t>06.251.0042-0</t>
  </si>
  <si>
    <t>06.251.0042-A</t>
  </si>
  <si>
    <t>06.251.0043-0</t>
  </si>
  <si>
    <t>06.251.0043-A</t>
  </si>
  <si>
    <t>06.251.0044-0</t>
  </si>
  <si>
    <t>06.251.0044-A</t>
  </si>
  <si>
    <t>06.251.0045-0</t>
  </si>
  <si>
    <t>06.251.0045-A</t>
  </si>
  <si>
    <t>06.251.0046-0</t>
  </si>
  <si>
    <t>06.251.0046-A</t>
  </si>
  <si>
    <t>06.251.0047-0</t>
  </si>
  <si>
    <t>06.251.0047-A</t>
  </si>
  <si>
    <t>06.251.0048-0</t>
  </si>
  <si>
    <t>06.251.0048-A</t>
  </si>
  <si>
    <t>06.251.0049-0</t>
  </si>
  <si>
    <t>06.251.0049-A</t>
  </si>
  <si>
    <t>06.251.0050-0</t>
  </si>
  <si>
    <t>TUBO DE CONCRETO ARMADO, CLASSE PA-3,PARA GALERIAS DE AGUAS</t>
  </si>
  <si>
    <t>06.251.0050-A</t>
  </si>
  <si>
    <t>06.251.0051-0</t>
  </si>
  <si>
    <t>06.251.0051-A</t>
  </si>
  <si>
    <t>06.251.0052-0</t>
  </si>
  <si>
    <t>06.251.0052-A</t>
  </si>
  <si>
    <t>06.251.0053-0</t>
  </si>
  <si>
    <t>06.251.0053-A</t>
  </si>
  <si>
    <t>06.251.0054-0</t>
  </si>
  <si>
    <t>06.251.0054-A</t>
  </si>
  <si>
    <t>06.251.0055-0</t>
  </si>
  <si>
    <t>06.251.0055-A</t>
  </si>
  <si>
    <t>06.251.0056-0</t>
  </si>
  <si>
    <t>06.251.0056-A</t>
  </si>
  <si>
    <t>06.251.0057-0</t>
  </si>
  <si>
    <t>06.251.0057-A</t>
  </si>
  <si>
    <t>06.251.0058-0</t>
  </si>
  <si>
    <t>06.251.0058-A</t>
  </si>
  <si>
    <t>06.251.0059-0</t>
  </si>
  <si>
    <t>06.251.0059-A</t>
  </si>
  <si>
    <t>06.251.0060-0</t>
  </si>
  <si>
    <t>TUBO DE CONCRETO ARMADO, CLASSE PA-4,PARA GALERIAS DE AGUAS</t>
  </si>
  <si>
    <t>PLUVIAIS, COM DIAMETRO DE 300MM, JUNTA DE ARGAMASSA. FORNECI</t>
  </si>
  <si>
    <t>06.251.0060-A</t>
  </si>
  <si>
    <t>06.251.0061-0</t>
  </si>
  <si>
    <t>PLUVIAIS,COM DIAMETRO DE 400MM,JUNTA DE ARGAMASSA. FORNECIME</t>
  </si>
  <si>
    <t>06.251.0061-A</t>
  </si>
  <si>
    <t>06.251.0062-0</t>
  </si>
  <si>
    <t>06.251.0062-A</t>
  </si>
  <si>
    <t>06.251.0063-0</t>
  </si>
  <si>
    <t>06.251.0063-A</t>
  </si>
  <si>
    <t>06.251.0064-0</t>
  </si>
  <si>
    <t>PLUVIAIS,COM DIAMETRO DE 700MM,JUNTA DE ARGAMASSA.FORNECIMEN</t>
  </si>
  <si>
    <t>06.251.0064-A</t>
  </si>
  <si>
    <t>06.251.0065-0</t>
  </si>
  <si>
    <t>06.251.0065-A</t>
  </si>
  <si>
    <t>06.251.0066-0</t>
  </si>
  <si>
    <t>06.251.0066-A</t>
  </si>
  <si>
    <t>06.251.0067-0</t>
  </si>
  <si>
    <t>06.251.0067-A</t>
  </si>
  <si>
    <t>06.251.0068-0</t>
  </si>
  <si>
    <t>06.251.0068-A</t>
  </si>
  <si>
    <t>06.251.0069-0</t>
  </si>
  <si>
    <t>06.251.0069-A</t>
  </si>
  <si>
    <t>06.270.0001-0</t>
  </si>
  <si>
    <t>TUBO PVC-PBA,CLASSE 15(EB-183),PARA ADUCAO E DISTRIBUICAO DE</t>
  </si>
  <si>
    <t> AGUAS,COM DIAMETRO NOMINAL DE 50MM, INCLUSIVE ANEL DE BORRA</t>
  </si>
  <si>
    <t>CHA. FORNECIMENTO</t>
  </si>
  <si>
    <t>06.270.0001-A</t>
  </si>
  <si>
    <t>06.270.0002-0</t>
  </si>
  <si>
    <t> AGUAS,COM DIAMETRO NOMINAL DE 75MM, INCLUSIVE ANEL DE BORRA</t>
  </si>
  <si>
    <t>06.270.0002-A</t>
  </si>
  <si>
    <t>06.270.0003-0</t>
  </si>
  <si>
    <t> AGUAS,COM DIAMETRO NOMINAL DE 100MM,INCLUSIVE ANEL DE BORRA</t>
  </si>
  <si>
    <t>06.270.0003-A</t>
  </si>
  <si>
    <t>06.270.0020-0</t>
  </si>
  <si>
    <t>TUBO PVC-PBA,CLASSE 20(EB-183),PARA ADUCAO E DISTRIBUICAO DE</t>
  </si>
  <si>
    <t> AGUAS,COM DIAMETRO NOMINAL DE  50MM,INCLUSIVE ANEL DE BORRA</t>
  </si>
  <si>
    <t>06.270.0020-A</t>
  </si>
  <si>
    <t>06.270.0021-0</t>
  </si>
  <si>
    <t> AGUAS,COM DIAMETRO NOMINAL DE  75MM,INCLUSIVE ANEL DE BORRA</t>
  </si>
  <si>
    <t>06.270.0021-A</t>
  </si>
  <si>
    <t>06.270.0022-0</t>
  </si>
  <si>
    <t>CHA, FORNECIMENTO</t>
  </si>
  <si>
    <t>06.270.0022-A</t>
  </si>
  <si>
    <t>06.270.0036-0</t>
  </si>
  <si>
    <t>ADAPTADOR PVC-PBA (NBR 10351), PB, RQ X PBA COM DIAMETRO</t>
  </si>
  <si>
    <t>NOMINAL DE 50MM, INCLUSIVE ANEL DE BORRACHA. FORNECIMENTO</t>
  </si>
  <si>
    <t>06.270.0036-A</t>
  </si>
  <si>
    <t>06.270.0037-0</t>
  </si>
  <si>
    <t>ADAPTADOR PVC-PBA (NBR 10351),PB,RQ X PBA COM DIAMETRO NOMIN</t>
  </si>
  <si>
    <t>AL DE 75MM,INCLUSIVE ANEL DE BORRACHA.FORNECIMENTO</t>
  </si>
  <si>
    <t>06.270.0037-A</t>
  </si>
  <si>
    <t>06.270.0038-0</t>
  </si>
  <si>
    <t>AL DE 100MM,INCLUSIVE ANEL DE BORRACHA.FORNECIMENTO</t>
  </si>
  <si>
    <t>06.270.0038-A</t>
  </si>
  <si>
    <t>06.270.0041-0</t>
  </si>
  <si>
    <t>ADAPTADOR PVC-PBA (NBR 10351),PP,RQ X PBA COM DIAMETRO NOMIN</t>
  </si>
  <si>
    <t>AL DE 50MM. FORNECIMENTO</t>
  </si>
  <si>
    <t>06.270.0041-A</t>
  </si>
  <si>
    <t>06.270.0042-0</t>
  </si>
  <si>
    <t>AL DE 75MM. FORNECIMENTO</t>
  </si>
  <si>
    <t>06.270.0042-A</t>
  </si>
  <si>
    <t>06.270.0043-0</t>
  </si>
  <si>
    <t>AL DE 100MM. FORNECIMENTO</t>
  </si>
  <si>
    <t>06.270.0043-A</t>
  </si>
  <si>
    <t>06.270.0046-0</t>
  </si>
  <si>
    <t>CAP PVC-PBA (NBR 10351),COM DIAMETRO NOMINAL DE 50MM,INCLUSI</t>
  </si>
  <si>
    <t>VE ANEL DE BORRACHA. FORNECIMENTO</t>
  </si>
  <si>
    <t>06.270.0046-A</t>
  </si>
  <si>
    <t>06.270.0047-0</t>
  </si>
  <si>
    <t>CAP PVC-PBA (NBR 10351),COM DIAMETRO NOMINAL DE 75MM,INCLUSI</t>
  </si>
  <si>
    <t>VE ANEL DE BORRACHA.FORNECIMENTO</t>
  </si>
  <si>
    <t>06.270.0047-A</t>
  </si>
  <si>
    <t>06.270.0048-0</t>
  </si>
  <si>
    <t>CAP PVC-PBA (NBR 10351),COM DIAMETRO NOMINAL DE 100MM,INCLUS</t>
  </si>
  <si>
    <t>IVE ANEL DE BORRACHA.FORNECIMENTO</t>
  </si>
  <si>
    <t>06.270.0048-A</t>
  </si>
  <si>
    <t>06.270.0051-0</t>
  </si>
  <si>
    <t>CRUZETA PVC-PBA (NBR 10351),BBBB COM DIAMETROS NOMINAIS DE</t>
  </si>
  <si>
    <t>50MMX50MM,INCLUSIVE ANEIS DE BORRACHA.FORNECIMENTO</t>
  </si>
  <si>
    <t>06.270.0051-A</t>
  </si>
  <si>
    <t>06.270.0052-0</t>
  </si>
  <si>
    <t>75MMX50MM,INCLUSIVE ANEIS DE BORRACHA. FORNECIMENTO</t>
  </si>
  <si>
    <t>06.270.0052-A</t>
  </si>
  <si>
    <t>06.270.0053-0</t>
  </si>
  <si>
    <t>75MMX75MM,INCLUSIVE ANEIS DE BORRACHA.FORNECIMENTO</t>
  </si>
  <si>
    <t>06.270.0053-A</t>
  </si>
  <si>
    <t>06.270.0054-0</t>
  </si>
  <si>
    <t>100MMX100MM, INCLUSIVE ANEIS DE BORRACHA. FORNECIMENTO</t>
  </si>
  <si>
    <t>06.270.0054-A</t>
  </si>
  <si>
    <t>06.270.0061-0</t>
  </si>
  <si>
    <t>CURVA PVC-PBA (NBR 10351),DE 22°30`,PB,C/DIAMETRO NOMINAL DE</t>
  </si>
  <si>
    <t> 50MM,INCLUSIVE ANEL DE BORRACHA.FORNECIMENTO</t>
  </si>
  <si>
    <t>06.270.0061-A</t>
  </si>
  <si>
    <t>06.270.0062-0</t>
  </si>
  <si>
    <t> 75MM,INCLUSIVE ANEL DE BORRACHA.FORNECIMENTO</t>
  </si>
  <si>
    <t>06.270.0062-A</t>
  </si>
  <si>
    <t>06.270.0063-0</t>
  </si>
  <si>
    <t> 100MM,INCLUSIVE ANEL DE BORRACHA.FORNECIMENTO</t>
  </si>
  <si>
    <t>06.270.0063-A</t>
  </si>
  <si>
    <t>06.270.0064-0</t>
  </si>
  <si>
    <t>CURVA PVC-PBA (NBR 10351), DE 45°, PB, COM DIAMETRO NOMINAL</t>
  </si>
  <si>
    <t>DE 50MM,INCLUSIVE ANEL DE BORRACHA.FORNECIMENTO</t>
  </si>
  <si>
    <t>06.270.0064-A</t>
  </si>
  <si>
    <t>06.270.0065-0</t>
  </si>
  <si>
    <t>DE 75MM, INCLUSIVE ANEL DE BORRACHA. FORNECIMENTO</t>
  </si>
  <si>
    <t>06.270.0065-A</t>
  </si>
  <si>
    <t>06.270.0066-0</t>
  </si>
  <si>
    <t>DE 100MM, INCLUSIVE ANEL DE BORRACHA. FORNECIMENTO</t>
  </si>
  <si>
    <t>06.270.0066-A</t>
  </si>
  <si>
    <t>06.270.0067-0</t>
  </si>
  <si>
    <t>CURVA PVC-PBA (NBR 10351), DE 90°, PB, COM DIAMETRO NOMINAL</t>
  </si>
  <si>
    <t>DE 50MM, INCLUSIVE ANEL DE BORRACHA. FORNECIMENTO</t>
  </si>
  <si>
    <t>06.270.0067-A</t>
  </si>
  <si>
    <t>06.270.0068-0</t>
  </si>
  <si>
    <t>06.270.0068-A</t>
  </si>
  <si>
    <t>06.270.0069-0</t>
  </si>
  <si>
    <t>06.270.0069-A</t>
  </si>
  <si>
    <t>06.270.0071-0</t>
  </si>
  <si>
    <t>EXTREMIDADE PVC-PBA (NBR 10351), BF, COM DIAMETRO NOMINAL DE</t>
  </si>
  <si>
    <t> 50MM, INCLUSIVE ANEL DE BORRACHA. FORNECIMENTO</t>
  </si>
  <si>
    <t>06.270.0071-A</t>
  </si>
  <si>
    <t>06.270.0072-0</t>
  </si>
  <si>
    <t> 75MM, INCLUSIVE ANEL DE BORRACHA. FORNECIMENTO</t>
  </si>
  <si>
    <t>06.270.0072-A</t>
  </si>
  <si>
    <t>06.270.0073-0</t>
  </si>
  <si>
    <t> 100MM, INCLUSIVE ANEL DE BORRACHA. FORNECIMENTO</t>
  </si>
  <si>
    <t>06.270.0073-A</t>
  </si>
  <si>
    <t>06.270.0076-0</t>
  </si>
  <si>
    <t>EXTREMIDADE PVC-PBA (NBR 10351), PF, COM DIAMETRO NOMINAL DE</t>
  </si>
  <si>
    <t> 50MM. FORNECIMENTO</t>
  </si>
  <si>
    <t>06.270.0076-A</t>
  </si>
  <si>
    <t>06.270.0077-0</t>
  </si>
  <si>
    <t> 75MM. FORNECIMENTO</t>
  </si>
  <si>
    <t>06.270.0077-A</t>
  </si>
  <si>
    <t>06.270.0078-0</t>
  </si>
  <si>
    <t> 100MM. FORNECIMENTO</t>
  </si>
  <si>
    <t>06.270.0078-A</t>
  </si>
  <si>
    <t>06.270.0081-0</t>
  </si>
  <si>
    <t>LUVA DE CORRER PVC-PBA (NBR 10351), COM DIAMETRO NOMINAL DE</t>
  </si>
  <si>
    <t>50MM, INCLUSIVE ANEIS DE BORRACHA. FORNECIMENTO</t>
  </si>
  <si>
    <t>06.270.0081-A</t>
  </si>
  <si>
    <t>06.270.0082-0</t>
  </si>
  <si>
    <t>75MM, INCLUSIVE ANEIS DE BORRACHA. FORNECIMENTO</t>
  </si>
  <si>
    <t>06.270.0082-A</t>
  </si>
  <si>
    <t>06.270.0083-0</t>
  </si>
  <si>
    <t>100MM, INCLUSIVE ANEIS DE BORRACHA. FORNECIMENTO</t>
  </si>
  <si>
    <t>06.270.0083-A</t>
  </si>
  <si>
    <t>06.270.0086-0</t>
  </si>
  <si>
    <t>LUVA SIMPLES PVC-PBA (NBR 10351), COM DIAMETRO NOMINAL DE</t>
  </si>
  <si>
    <t>06.270.0086-A</t>
  </si>
  <si>
    <t>06.270.0087-0</t>
  </si>
  <si>
    <t>06.270.0087-A</t>
  </si>
  <si>
    <t>06.270.0088-0</t>
  </si>
  <si>
    <t>06.270.0088-A</t>
  </si>
  <si>
    <t>06.270.0091-0</t>
  </si>
  <si>
    <t>REDUCAO PVC-PBA (NBR 10351),PB,COM DIAMETROS NOMINAIS DE</t>
  </si>
  <si>
    <t>75MMX50MM,INCLUSIVE ANEL DE BORRACHA.FORNECIMENTO</t>
  </si>
  <si>
    <t>06.270.0091-A</t>
  </si>
  <si>
    <t>06.270.0092-0</t>
  </si>
  <si>
    <t>100MMX50MM,INCLUSIVE ANEL DE BORRACHA. FORNECIMENTO</t>
  </si>
  <si>
    <t>06.270.0092-A</t>
  </si>
  <si>
    <t>06.270.0093-0</t>
  </si>
  <si>
    <t>REDUCAO DE PVC-PBA (NBR 10351),PB,COM DIAMETROS NOMINAIS DE</t>
  </si>
  <si>
    <t>100MMX75MM,INCLUSIVE ANEL DE BORRACHA.FORNECIMENTO</t>
  </si>
  <si>
    <t>06.270.0093-A</t>
  </si>
  <si>
    <t>06.270.0101-0</t>
  </si>
  <si>
    <t>TE PVC-PBA (NBR 10351),BBB,COM DIAMETROS NOMINAIS DE 50MMX50</t>
  </si>
  <si>
    <t>MM,INCLUSIVE ANEIS DE BORRACHA.FORNECIMENTO</t>
  </si>
  <si>
    <t>06.270.0101-A</t>
  </si>
  <si>
    <t>06.270.0102-0</t>
  </si>
  <si>
    <t>TE PVC-PBA (NBR 10351), BBB, COM DIAMETROS NOMINAIS DE 75MMX</t>
  </si>
  <si>
    <t>06.270.0102-A</t>
  </si>
  <si>
    <t>06.270.0103-0</t>
  </si>
  <si>
    <t>06.270.0103-A</t>
  </si>
  <si>
    <t>06.270.0104-0</t>
  </si>
  <si>
    <t>TE PVC-PBA (NBR 10351), BBB, COM DIAMETROS NOMINAIS DE 100MM</t>
  </si>
  <si>
    <t>X50MM, INCLUSIVE ANEIS DE BORRACHA. FORNECIMENTO</t>
  </si>
  <si>
    <t>06.270.0104-A</t>
  </si>
  <si>
    <t>06.270.0105-0</t>
  </si>
  <si>
    <t>X75MM, INCLUSIVE ANEIS DE BORRACHA. FORNECIMENTO</t>
  </si>
  <si>
    <t>06.270.0105-A</t>
  </si>
  <si>
    <t>06.270.0106-0</t>
  </si>
  <si>
    <t>X100MM, INCLUSIVE ANEIS DE BORRACHA. FORNECIMENTO</t>
  </si>
  <si>
    <t>06.270.0106-A</t>
  </si>
  <si>
    <t>06.270.0111-0</t>
  </si>
  <si>
    <t>COLAR DE TOMADA DE PVC COM TRAVAS, SAIDA ROSQUEADA DE 3/4",</t>
  </si>
  <si>
    <t>PARA DISTRIBUIDOR PBA COM DN=50MM.FORNECIMENTO</t>
  </si>
  <si>
    <t>06.270.0111-A</t>
  </si>
  <si>
    <t>06.270.0112-0</t>
  </si>
  <si>
    <t>PARA DISTRIBUIDOR PBA COM DN=75MM.FORNECIMENTO</t>
  </si>
  <si>
    <t>06.270.0112-A</t>
  </si>
  <si>
    <t>06.271.0010-0</t>
  </si>
  <si>
    <t>TUBO PVC-DEFOFO(EB-1208),PARA ADUCAO E DISTRIBUICAO DE AGUAS</t>
  </si>
  <si>
    <t>,COM DIAMETRO NOMINAL DE 100MM, INCLUSIVE ANEL DE BORRACHA.</t>
  </si>
  <si>
    <t>06.271.0010-A</t>
  </si>
  <si>
    <t>06.271.0011-0</t>
  </si>
  <si>
    <t>,COM DIAMETRO NOMINAL DE 150MM, INCLUSIVE ANEL DE BORRACHA.</t>
  </si>
  <si>
    <t>06.271.0011-A</t>
  </si>
  <si>
    <t>06.271.0012-0</t>
  </si>
  <si>
    <t>,COM DIAMETRO NOMINAL DE 200MM, INCLUSIVE ANEL DE BORRACHA.</t>
  </si>
  <si>
    <t>06.271.0012-A</t>
  </si>
  <si>
    <t>06.271.0013-0</t>
  </si>
  <si>
    <t>,COM DIAMETRO NOMINAL DE 250MM, INCLUSIVE ANEL DE BORRACHA.</t>
  </si>
  <si>
    <t>06.271.0013-A</t>
  </si>
  <si>
    <t>06.271.0014-0</t>
  </si>
  <si>
    <t>,COM DIAMETRO NOMINAL DE 300MM, INCLUSIVE ANEL DE BORRACHA.</t>
  </si>
  <si>
    <t>06.271.0014-A</t>
  </si>
  <si>
    <t>06.271.0016-0</t>
  </si>
  <si>
    <t>,COM DIAMETRO NOMINAL DE 400MM, INCLUSIVE ANEL DE BORRACHA.</t>
  </si>
  <si>
    <t>06.271.0016-A</t>
  </si>
  <si>
    <t>06.271.0018-0</t>
  </si>
  <si>
    <t>,COM DIAMETRO NOMINAL DE 500MM, INCLUSIVE ANEL DE BORRACHA.</t>
  </si>
  <si>
    <t>06.271.0018-A</t>
  </si>
  <si>
    <t>06.271.0021-0</t>
  </si>
  <si>
    <t>LUVA DE CORRER PVC-DEFOFO (NBR 10569), COM DIAMETRO NOMINAL</t>
  </si>
  <si>
    <t>DE 100MM, INCLUSIVE ANEIS DE BORRACHA. FORNECIMENTO</t>
  </si>
  <si>
    <t>06.271.0021-A</t>
  </si>
  <si>
    <t>06.271.0022-0</t>
  </si>
  <si>
    <t>DE 150MM, INCLUSIVE ANEIS DE BORRACHA. FORNECIMENTO</t>
  </si>
  <si>
    <t>06.271.0022-A</t>
  </si>
  <si>
    <t>06.271.0023-0</t>
  </si>
  <si>
    <t>DE 200MM, INCLUSIVE ANEIS DE BORRACHA. FORNECIMENTO</t>
  </si>
  <si>
    <t>06.271.0023-A</t>
  </si>
  <si>
    <t>06.271.0024-0</t>
  </si>
  <si>
    <t>DE 250MM, INCLUSIVE ANEIS DE BORRACHA. FORNECIMENTO</t>
  </si>
  <si>
    <t>06.271.0024-A</t>
  </si>
  <si>
    <t>06.271.0025-0</t>
  </si>
  <si>
    <t>DE 300MM, INCLUSIVE ANEIS DE BORRACHA. FORNECIMENTO</t>
  </si>
  <si>
    <t>06.271.0025-A</t>
  </si>
  <si>
    <t>06.271.0026-0</t>
  </si>
  <si>
    <t>DE 400MM, INCLUSIVE ANEIS DE BORRACHA. FORNECIMENTO</t>
  </si>
  <si>
    <t>06.271.0026-A</t>
  </si>
  <si>
    <t>06.271.0027-0</t>
  </si>
  <si>
    <t>DE 500MM, INCLUSIVE ANEIS DE BORRACHA. FORNECIMENTO</t>
  </si>
  <si>
    <t>06.271.0027-A</t>
  </si>
  <si>
    <t>06.271.0050-0</t>
  </si>
  <si>
    <t>TUBO DE PVC RIGIDO,ROSQUEAVEL,PARA AGUA FRIA,COM DIAMETRO DE</t>
  </si>
  <si>
    <t> 1/2".FORNECIMENTO</t>
  </si>
  <si>
    <t>06.271.0050-A</t>
  </si>
  <si>
    <t>06.271.0051-0</t>
  </si>
  <si>
    <t> 3/4".FORNECIMENTO</t>
  </si>
  <si>
    <t>06.271.0051-A</t>
  </si>
  <si>
    <t>06.271.0052-0</t>
  </si>
  <si>
    <t> 1".FORNECIMENTO</t>
  </si>
  <si>
    <t>06.271.0052-A</t>
  </si>
  <si>
    <t>06.271.0053-0</t>
  </si>
  <si>
    <t> 1.1/2".FORNECIMENTO</t>
  </si>
  <si>
    <t>06.271.0053-A</t>
  </si>
  <si>
    <t>06.271.0054-0</t>
  </si>
  <si>
    <t>TUBO DE PVC RIGIDO ROSQUEAVEL,PARA AGUA FRIA,COM DIAMETRO DE</t>
  </si>
  <si>
    <t> 2".FORNECIMENTO</t>
  </si>
  <si>
    <t>06.271.0054-A</t>
  </si>
  <si>
    <t>06.271.0055-0</t>
  </si>
  <si>
    <t> 3".FORNECIMENTO</t>
  </si>
  <si>
    <t>06.271.0055-A</t>
  </si>
  <si>
    <t>06.271.0056-0</t>
  </si>
  <si>
    <t> 4".FORNECIMENTO</t>
  </si>
  <si>
    <t>06.271.0056-A</t>
  </si>
  <si>
    <t>06.271.0060-0</t>
  </si>
  <si>
    <t>TUBO DE PVC RIGIDO SOLDAVEL,PARA AGUA FRIA, COM DIAMETRO DE</t>
  </si>
  <si>
    <t>20MM.FORNECIMENTO</t>
  </si>
  <si>
    <t>06.271.0060-A</t>
  </si>
  <si>
    <t>06.271.0061-0</t>
  </si>
  <si>
    <t>25MM.FORNECIMENTO</t>
  </si>
  <si>
    <t>06.271.0061-A</t>
  </si>
  <si>
    <t>06.271.0062-0</t>
  </si>
  <si>
    <t>32MM.FORNECIMENTO</t>
  </si>
  <si>
    <t>06.271.0062-A</t>
  </si>
  <si>
    <t>06.271.0063-0</t>
  </si>
  <si>
    <t>40MM.FORNECIMENTO</t>
  </si>
  <si>
    <t>06.271.0063-A</t>
  </si>
  <si>
    <t>06.271.0064-0</t>
  </si>
  <si>
    <t>50MM.FORNECIMENTO</t>
  </si>
  <si>
    <t>06.271.0064-A</t>
  </si>
  <si>
    <t>06.271.0065-0</t>
  </si>
  <si>
    <t>60MM.FORNECIMENTO</t>
  </si>
  <si>
    <t>06.271.0065-A</t>
  </si>
  <si>
    <t>06.271.0066-0</t>
  </si>
  <si>
    <t>75MM.FORNECIMENTO</t>
  </si>
  <si>
    <t>06.271.0066-A</t>
  </si>
  <si>
    <t>06.271.0067-0</t>
  </si>
  <si>
    <t>85MM.FORNECIMENTO</t>
  </si>
  <si>
    <t>06.271.0067-A</t>
  </si>
  <si>
    <t>06.271.0068-0</t>
  </si>
  <si>
    <t>110MM.FORNECIMENTO</t>
  </si>
  <si>
    <t>06.271.0068-A</t>
  </si>
  <si>
    <t>06.272.0002-0</t>
  </si>
  <si>
    <t>TUBO PVC (NBR-7362), PARA ESGOTO SANITARIO, COM DIAMETRO NOM</t>
  </si>
  <si>
    <t>INAL DE 100MM, INCLUSIVE ANEL DE BORRACHA. FORNECIMENTO</t>
  </si>
  <si>
    <t>06.272.0002-A</t>
  </si>
  <si>
    <t>06.272.0003-0</t>
  </si>
  <si>
    <t>INAL DE 150MM, INCLUSIVE ANEL DE BORRACHA. FORNECIMENTO</t>
  </si>
  <si>
    <t>06.272.0003-A</t>
  </si>
  <si>
    <t>06.272.0004-0</t>
  </si>
  <si>
    <t>INAL DE 200MM, INCLUSIVE ANEL DE BORRACHA. FORNECIMENTO</t>
  </si>
  <si>
    <t>06.272.0004-A</t>
  </si>
  <si>
    <t>06.272.0005-0</t>
  </si>
  <si>
    <t>INAL DE 250MM, INCLUSIVE ANEL DE BORRACHA. FORNECIMENTO</t>
  </si>
  <si>
    <t>06.272.0005-A</t>
  </si>
  <si>
    <t>06.272.0006-0</t>
  </si>
  <si>
    <t>INAL DE 300MM, INCLUSIVE ANEL DE BORRACHA. FORNECIMENTO</t>
  </si>
  <si>
    <t>06.272.0006-A</t>
  </si>
  <si>
    <t>06.272.0007-0</t>
  </si>
  <si>
    <t>TUBO PVC (NBR 7362), PARA ESGOTO SANITARIO, COM DIAMETRO NOM</t>
  </si>
  <si>
    <t>INAL DE 350MM, INCLUSIVE ANEL DE BORRACHA. FORNECIMENTO.</t>
  </si>
  <si>
    <t>06.272.0007-A</t>
  </si>
  <si>
    <t>06.272.0008-0</t>
  </si>
  <si>
    <t>INAL DE 400MM, INCLUSIVE ANEL DE BORRACHA. FORNECIMENTO</t>
  </si>
  <si>
    <t>06.272.0008-A</t>
  </si>
  <si>
    <t>06.272.0021-0</t>
  </si>
  <si>
    <t>CURVA DE PVC PARA REDE DE ESGOTO (NBR 10569), DE 45°,PB,COM</t>
  </si>
  <si>
    <t>DIAMETRO NOMINAL DE 100MM,INCLUSIVE ANEL DE BORRACHA.FORNECI</t>
  </si>
  <si>
    <t>06.272.0021-A</t>
  </si>
  <si>
    <t>06.272.0022-0</t>
  </si>
  <si>
    <t>DIAMETRO NOMINAL DE 150MM,INCLUSIVE ANEL DE BORRACHA.FORNECI</t>
  </si>
  <si>
    <t>06.272.0022-A</t>
  </si>
  <si>
    <t>06.272.0026-0</t>
  </si>
  <si>
    <t>CURVA DE PVC PARA REDE DE ESGOTO (NBR 10569), DE 90°,PB,COM</t>
  </si>
  <si>
    <t>06.272.0026-A</t>
  </si>
  <si>
    <t>06.272.0027-0</t>
  </si>
  <si>
    <t>06.272.0027-A</t>
  </si>
  <si>
    <t>06.272.0029-0</t>
  </si>
  <si>
    <t>JUNCAO DE PVC PARA REDE DE ESGOTO (NBR 10569), DE 45°, BBB,</t>
  </si>
  <si>
    <t>COM DIAMETRO NOMINAL DE 100MM, INCLUSIVE ANEIS DE BORRACHA.</t>
  </si>
  <si>
    <t>06.272.0029-A</t>
  </si>
  <si>
    <t>06.272.0030-0</t>
  </si>
  <si>
    <t>COM DIAMETRO NOMINAL DE 150MM, INCLUSIVE ANEIS DE BORRACHA.</t>
  </si>
  <si>
    <t>06.272.0030-A</t>
  </si>
  <si>
    <t>06.272.0032-0</t>
  </si>
  <si>
    <t>PLUG DE PVC PARA REDE DE ESGOTO (NBR 10569), COM DIAMETRO</t>
  </si>
  <si>
    <t>NOMINAL DE 100MM. FORNECIMENTO</t>
  </si>
  <si>
    <t>06.272.0032-A</t>
  </si>
  <si>
    <t>06.272.0033-0</t>
  </si>
  <si>
    <t>NOMINAL DE 150MM. FORNECIMENTO</t>
  </si>
  <si>
    <t>06.272.0033-A</t>
  </si>
  <si>
    <t>06.272.0035-0</t>
  </si>
  <si>
    <t>SELIM ELASTICO DE PVC PARA LIGACAO PREDIAL DE REDE DE ESGOTO</t>
  </si>
  <si>
    <t>(NBR 10569), DE 150MMX100MM, INCLUSIVE ANEL DE BORRACHA.</t>
  </si>
  <si>
    <t>06.272.0035-A</t>
  </si>
  <si>
    <t>06.272.0036-0</t>
  </si>
  <si>
    <t>TIL LIGACAO PREDIAL DE PVC PARA REDE DE ESGOTO (NBR 10569),</t>
  </si>
  <si>
    <t>BBB, COM DIAMETRO NOMINAL DE 100MM, INCLUSIVE ANEIS DE BORRA</t>
  </si>
  <si>
    <t>06.272.0036-A</t>
  </si>
  <si>
    <t>06.272.0037-0</t>
  </si>
  <si>
    <t>TIL TUBO DE QUEDA DE PVC PARA REDE DE ESGOTO(NBR 10569),BBB,</t>
  </si>
  <si>
    <t> COM DIAMETRO NOMINAL DE 150MM,INCLUSIVE ANEIS DE BORRACHA.</t>
  </si>
  <si>
    <t>06.272.0037-A</t>
  </si>
  <si>
    <t>06.272.0038-0</t>
  </si>
  <si>
    <t>TAMPAO COMPLETO PARA TIL DE PVC PARA REDE DE ESGOTO(NBR 1056</t>
  </si>
  <si>
    <t>9), COM DIAMETRO NOMINAL DE 100MM. FORNECIMENTO</t>
  </si>
  <si>
    <t>06.272.0038-A</t>
  </si>
  <si>
    <t>06.272.0039-0</t>
  </si>
  <si>
    <t>9), COM DIAMETRO NOMINAL DE 150MM. FORNECIMENTO</t>
  </si>
  <si>
    <t>06.272.0039-A</t>
  </si>
  <si>
    <t>06.273.0001-0</t>
  </si>
  <si>
    <t>TUBO FLEXIVEL ESTRUTURADO DE PVC PARA AGUAS PLUVIAIS,INCLUSI</t>
  </si>
  <si>
    <t>VE JUNTAS,COM DIAMETRO DE 300MM. FORNECIMENTO</t>
  </si>
  <si>
    <t>06.273.0001-A</t>
  </si>
  <si>
    <t>06.273.0002-0</t>
  </si>
  <si>
    <t>TUBO FLEXIVEL ESTRUTURADO DE PVC,PARA AGUAS PLUVIAIS,INCLUSI</t>
  </si>
  <si>
    <t>VE JUNTAS,COM DIAMETRO DE 400MM. FORNECIMENTO</t>
  </si>
  <si>
    <t>06.273.0002-A</t>
  </si>
  <si>
    <t>06.273.0003-0</t>
  </si>
  <si>
    <t>VE JUNTAS,COM DIAMETRO DE 500MM. FORNECIMENTO</t>
  </si>
  <si>
    <t>06.273.0003-A</t>
  </si>
  <si>
    <t>06.273.0004-0</t>
  </si>
  <si>
    <t>VE JUNTAS,COM DIAMETRO DE 600MM. FORNECIMENTO</t>
  </si>
  <si>
    <t>06.273.0004-A</t>
  </si>
  <si>
    <t>06.273.0005-0</t>
  </si>
  <si>
    <t>VE JUNTAS,COM DIAMETRO DE 700MM. FORNECIMENTO</t>
  </si>
  <si>
    <t>06.273.0005-A</t>
  </si>
  <si>
    <t>06.273.0006-0</t>
  </si>
  <si>
    <t>VE JUNTAS,COM DIAMETRO DE 800MM. FORNECIMENTO</t>
  </si>
  <si>
    <t>06.273.0006-A</t>
  </si>
  <si>
    <t>06.273.0007-0</t>
  </si>
  <si>
    <t>VE JUNTAS,COM DIAMETRO DE 900MM. FORNECIMENTO</t>
  </si>
  <si>
    <t>06.273.0007-A</t>
  </si>
  <si>
    <t>06.273.0008-0</t>
  </si>
  <si>
    <t>VE JUNTAS,COM DIAMETRO DE 1000MM. FORNECIMENTO</t>
  </si>
  <si>
    <t>06.273.0008-A</t>
  </si>
  <si>
    <t>06.273.0009-0</t>
  </si>
  <si>
    <t>VE JUNTAS,COM DIAMETRO DE 1100MM. FORNECIMENTO</t>
  </si>
  <si>
    <t>06.273.0009-A</t>
  </si>
  <si>
    <t>06.273.0010-0</t>
  </si>
  <si>
    <t>VE JUNTAS,COM DIAMETRO DE 1200MM. FORNECIMENTO</t>
  </si>
  <si>
    <t>06.273.0010-A</t>
  </si>
  <si>
    <t>06.273.0011-0</t>
  </si>
  <si>
    <t>VE JUNTAS,COM DIAMETRO DE 1500MM. FORNECIMENTO</t>
  </si>
  <si>
    <t>06.273.0011-A</t>
  </si>
  <si>
    <t>06.273.0012-0</t>
  </si>
  <si>
    <t>VE JUNTAS,COM DIAMETRO DE 1800MM. FORNECIMENTO</t>
  </si>
  <si>
    <t>06.273.0012-A</t>
  </si>
  <si>
    <t>06.273.0013-0</t>
  </si>
  <si>
    <t>VE JUNTAS,COM DIAMETRO DE 2000MM. FORNECIMENTO</t>
  </si>
  <si>
    <t>06.273.0013-A</t>
  </si>
  <si>
    <t>06.273.0014-0</t>
  </si>
  <si>
    <t>VE JUNTAS,COM DIAMETRO DE 2500MM. FORNECIMENTO</t>
  </si>
  <si>
    <t>06.273.0014-A</t>
  </si>
  <si>
    <t>06.273.0015-0</t>
  </si>
  <si>
    <t>VE JUNTAS,COM DIAMETRO DE 3000MM. FORNECIMENTO</t>
  </si>
  <si>
    <t>06.273.0015-A</t>
  </si>
  <si>
    <t>06.275.0001-0</t>
  </si>
  <si>
    <t>CURVA DE 45° DE PVC-PBA,COM BOLSA DE JUNTA ELASTICA,DIAMETRO</t>
  </si>
  <si>
    <t> NOMINAL 50MM. FORNECIMENTO</t>
  </si>
  <si>
    <t>06.275.0001-A</t>
  </si>
  <si>
    <t>06.275.0002-0</t>
  </si>
  <si>
    <t> NOMINAL 75MM. FORNECIMENTO</t>
  </si>
  <si>
    <t>06.275.0002-A</t>
  </si>
  <si>
    <t>06.275.0003-0</t>
  </si>
  <si>
    <t> NOMINAL 100MM. FORNECIMENTO</t>
  </si>
  <si>
    <t>06.275.0003-A</t>
  </si>
  <si>
    <t>06.275.0020-0</t>
  </si>
  <si>
    <t>TE DE PVC-PBA,COM TRES BOLSAS DE JUNTA ELASTICA, DIAMETRO NO</t>
  </si>
  <si>
    <t>MINAL DE 50MM. FORNECIMENTO</t>
  </si>
  <si>
    <t>06.275.0020-A</t>
  </si>
  <si>
    <t>06.275.0021-0</t>
  </si>
  <si>
    <t>MINAL DE 75MM. FORNECIMENTO</t>
  </si>
  <si>
    <t>06.275.0021-A</t>
  </si>
  <si>
    <t>06.275.0022-0</t>
  </si>
  <si>
    <t>MINAL DE 100MM. FORNECIMENTO</t>
  </si>
  <si>
    <t>06.275.0022-A</t>
  </si>
  <si>
    <t>06.300.0001-0</t>
  </si>
  <si>
    <t>TUBO CERAMICO,PARA JUNTA NAO ELASTICA(EB-5),PARA ESGOTO SANI</t>
  </si>
  <si>
    <t>TARIO,COM DIAMETRO DE 100MM. FORNECIMENTO</t>
  </si>
  <si>
    <t>06.300.0001-A</t>
  </si>
  <si>
    <t>06.300.0002-0</t>
  </si>
  <si>
    <t>TARIO,COM DIAMETRO DE 150MM. FORNECIMENTO</t>
  </si>
  <si>
    <t>06.300.0002-A</t>
  </si>
  <si>
    <t>06.300.0003-0</t>
  </si>
  <si>
    <t>TARIO,COM DIAMETRO DE 200MM. FORNECIMENTO</t>
  </si>
  <si>
    <t>06.300.0003-A</t>
  </si>
  <si>
    <t>06.300.0004-0</t>
  </si>
  <si>
    <t>TARIO,COM DIAMETRO DE 250MM. FORNECIMENTO</t>
  </si>
  <si>
    <t>06.300.0004-A</t>
  </si>
  <si>
    <t>06.300.0005-0</t>
  </si>
  <si>
    <t>TARIO,COM DIAMETRO DE 300MM. FORNECIMENTO</t>
  </si>
  <si>
    <t>06.300.0005-A</t>
  </si>
  <si>
    <t>06.400.0001-0</t>
  </si>
  <si>
    <t>MONTAGEM,SEM FORNECIMENTO,DE CONJUNTO MOTO-BOMBA COM POTENCI</t>
  </si>
  <si>
    <t>A ATE 5CV,COMPREENDENDO TODOS OS SERVICOS DE MANUSEIO,ALINHA</t>
  </si>
  <si>
    <t>MENTO,FIXACAO E LIGACOES,INCLUSIVE FORNECIMENTO DE CHUMBADOR</t>
  </si>
  <si>
    <t>ES E CONECTORES ELETRICOS</t>
  </si>
  <si>
    <t>06.400.0001-A</t>
  </si>
  <si>
    <t>06.400.0002-0</t>
  </si>
  <si>
    <t>A ACIMA DE 5CV,ATE 15CV,COMPREENDENDO TODOS OS SERVICOS DE M</t>
  </si>
  <si>
    <t>ANUSEIO,ALINHAMENTO,FIXACAO E LIGACOES,INCLUSIVE FORNECIMENT</t>
  </si>
  <si>
    <t>O DE CHUMBADORES E CONECTORES ELETRICOS</t>
  </si>
  <si>
    <t>06.400.0002-A</t>
  </si>
  <si>
    <t>06.400.0003-0</t>
  </si>
  <si>
    <t>A ACIMA DE 15CV,ATE 40CV,COMPREENDENDO TODOS OS SERVICOS DE</t>
  </si>
  <si>
    <t>MANUSEIO,ALINHAMENTO,FIXACAO E LIGACOES,INCLUSIVE FORNECIMEN</t>
  </si>
  <si>
    <t>TO DE CHUMBADORES E CONECTORES ELETRICOS</t>
  </si>
  <si>
    <t>06.400.0003-A</t>
  </si>
  <si>
    <t>06.400.0004-0</t>
  </si>
  <si>
    <t>A ACIMA DE 40CV,ATE 100CV,COMPREENDENDO TODOS OS SERVICOS DE</t>
  </si>
  <si>
    <t> MANUSEIO,ALINHAMENTO,FIXACAO ELIGACOES,INCLUSIVE FORNECIMEN</t>
  </si>
  <si>
    <t>06.400.0004-A</t>
  </si>
  <si>
    <t>06.400.0005-0</t>
  </si>
  <si>
    <t>A ACIMA DE 100CV,ATE 400CV, COMPREENDENDO TODOS OS SERVICOS</t>
  </si>
  <si>
    <t>DE MANUSEIO,ALINHAMENTO,FIXACAO E LIGACOES,INCLUSIVE FORNECI</t>
  </si>
  <si>
    <t>MENTO DE CHUMBADORES E CONECTORES ELETRICOS</t>
  </si>
  <si>
    <t>06.400.0005-A</t>
  </si>
  <si>
    <t>06.400.0006-0</t>
  </si>
  <si>
    <t>A ACIMA DE 400CV,ATE 1000CV,COMPREENDENDO TODOS OS SERVICOS</t>
  </si>
  <si>
    <t>06.400.0006-A</t>
  </si>
  <si>
    <t>06.400.0010-0</t>
  </si>
  <si>
    <t>MONTAGEM,SEM FORNECIMENTO,DE PAINEL DE PARTIDA PARA CONJUNTO</t>
  </si>
  <si>
    <t> ATE 5CV,INCLUSIVE FORNECIMENTO DE MATERIAIS PARA FIXACAO E</t>
  </si>
  <si>
    <t>LIGACAO</t>
  </si>
  <si>
    <t>06.400.0010-A</t>
  </si>
  <si>
    <t>06.400.0011-0</t>
  </si>
  <si>
    <t> ACIMA DE 5CV,ATE 15CV, INCLUSIVE FORNECIMENTO DE MATERIAIS</t>
  </si>
  <si>
    <t>PARA FIXACAO E LIGACAO</t>
  </si>
  <si>
    <t>06.400.0011-A</t>
  </si>
  <si>
    <t>06.400.0012-0</t>
  </si>
  <si>
    <t> ACIMA DE 15CV,ATE 40CV,INCLUSIVE FORNECIMENTO DE MATERIAIS</t>
  </si>
  <si>
    <t>06.400.0012-A</t>
  </si>
  <si>
    <t>06.400.0013-0</t>
  </si>
  <si>
    <t> ACIMA DE 40CV,ATE 100CV,INCLUSIVE FORNECIMENTO DE MATERIAIS</t>
  </si>
  <si>
    <t> PARA FIXACAO E LIGACAO</t>
  </si>
  <si>
    <t>06.400.0013-A</t>
  </si>
  <si>
    <t>06.400.0014-0</t>
  </si>
  <si>
    <t> ACIMA DE 100CV, ATE 400CV, INCLUSIVE FORNECIMENTO DE MATERI</t>
  </si>
  <si>
    <t>AIS PARA FIXACAO E LIGACAO</t>
  </si>
  <si>
    <t>06.400.0014-A</t>
  </si>
  <si>
    <t>06.400.0015-0</t>
  </si>
  <si>
    <t> ACIMA 400CV,ATE 1000CV,INCLUSIVE FORNECIMENTO DE MATERIAIS</t>
  </si>
  <si>
    <t>06.400.0015-A</t>
  </si>
  <si>
    <t>06.400.0020-0</t>
  </si>
  <si>
    <t>MONTAGEM,SEM FORNECIMENTO,DE CONJUNTO DE RECALQUE DE AGUA,SU</t>
  </si>
  <si>
    <t>BTERRANEO(PADRAO CEDAE),COMPREENDENDO OS SERVICOS DE MANUSEI</t>
  </si>
  <si>
    <t>O,COLOCACAO NA VALA,ALINHAMENTO E LIGACOES DO CONJUNTO HIDRA</t>
  </si>
  <si>
    <t>ULICO,INSTALACAO DO PAINEL DE COMANDO EM POSTE E RESPECTIVAS</t>
  </si>
  <si>
    <t> LIGACOES</t>
  </si>
  <si>
    <t>06.400.0020-A</t>
  </si>
  <si>
    <t>06.500.0010-0</t>
  </si>
  <si>
    <t>CARVAO ANTRACITOSO PARA FILTROS DE TRATAMENTO DE AGUA COM T.</t>
  </si>
  <si>
    <t>E. 0,9MM A 1MM, C.U. 1,7MM. FORNECIMENTO</t>
  </si>
  <si>
    <t>06.500.0010-A</t>
  </si>
  <si>
    <t>06.501.0010-0</t>
  </si>
  <si>
    <t>AREIA PARA FILTROS DE TRATAMENTO DE AGUA, COM GRANULOMETRIA</t>
  </si>
  <si>
    <t>DE 12 A 40(1,68 A 0,42)MM. FORNECIMENTO</t>
  </si>
  <si>
    <t>06.501.0010-A</t>
  </si>
  <si>
    <t>06.502.0010-0</t>
  </si>
  <si>
    <t>SEIXOS ROLADOS PARA FILTROS DE TRATAMENTO DE AGUA,DE 1.1/2"</t>
  </si>
  <si>
    <t>A 3/4" (38,1 A 19,1)MM. FORNECIMENTO</t>
  </si>
  <si>
    <t>06.502.0010-A</t>
  </si>
  <si>
    <t>06.502.0020-0</t>
  </si>
  <si>
    <t>SEIXOS ROLADOS PARA FILTROS DE TRATAMENTO DE AGUA,DE 3/4" A</t>
  </si>
  <si>
    <t>3/8" (19,1 A 9,5)MM.FORNECIMENTO</t>
  </si>
  <si>
    <t>06.502.0020-A</t>
  </si>
  <si>
    <t>06.502.0030-0</t>
  </si>
  <si>
    <t>SEIXOS ROLADOS PARA FILTROS DE TRATAMENTO DE AGUA,DE 3/8" A</t>
  </si>
  <si>
    <t>1/4" (9,5 A 6,4)MM. FORNECIMENTO</t>
  </si>
  <si>
    <t>06.502.0030-A</t>
  </si>
  <si>
    <t>06.502.0040-0</t>
  </si>
  <si>
    <t>SEIXOS ROLADOS PARA FILTROS DE TRATAMENTO DE AGUA,DE 1/4" A</t>
  </si>
  <si>
    <t>1/8" (6,4 A 3,2)MM.FORNECIMENTO</t>
  </si>
  <si>
    <t>06.502.0040-A</t>
  </si>
  <si>
    <t>07.001.0010-1</t>
  </si>
  <si>
    <t>PASTA DE CIMENTO COMUM</t>
  </si>
  <si>
    <t>07.001.0010-B</t>
  </si>
  <si>
    <t>07.001.0015-1</t>
  </si>
  <si>
    <t>PASTA DE CIMENTO BRANCO</t>
  </si>
  <si>
    <t>07.001.0015-B</t>
  </si>
  <si>
    <t>07.001.0020-1</t>
  </si>
  <si>
    <t>PASTA DE CAL</t>
  </si>
  <si>
    <t>07.001.0020-B</t>
  </si>
  <si>
    <t>07.001.0025-1</t>
  </si>
  <si>
    <t>PASTA DE GESSO</t>
  </si>
  <si>
    <t>07.001.0025-B</t>
  </si>
  <si>
    <t>07.001.0030-1</t>
  </si>
  <si>
    <t>PASTA DE CIMENTO BRANCO E CAL,NO TRACO 1:1</t>
  </si>
  <si>
    <t>07.001.0030-B</t>
  </si>
  <si>
    <t>07.001.0035-1</t>
  </si>
  <si>
    <t>ARGAMASSA DE CIMENTO E AREIA NO TRACO 1:1,PREPARO MANUAL</t>
  </si>
  <si>
    <t>07.001.0035-B</t>
  </si>
  <si>
    <t>07.001.0040-1</t>
  </si>
  <si>
    <t>ARGAMASSA DE CIMENTO E AREIA NO TRACO 1:1,5,PREPARO MANUAL</t>
  </si>
  <si>
    <t>07.001.0040-B</t>
  </si>
  <si>
    <t>07.001.0045-1</t>
  </si>
  <si>
    <t>ARGAMASSA DE CIMENTO E AREIA NO TRACO 1:2,PREPARO MANUAL</t>
  </si>
  <si>
    <t>07.001.0045-B</t>
  </si>
  <si>
    <t>07.001.0050-1</t>
  </si>
  <si>
    <t>ARGAMASSA DE CIMENTO E AREIA NO TRACO 1:3,PREPARO MANUAL</t>
  </si>
  <si>
    <t>07.001.0050-B</t>
  </si>
  <si>
    <t>07.001.0055-1</t>
  </si>
  <si>
    <t>ARGAMASSA DE CIMENTO E AREIA NO TRACO 1:4,PREPARO MANUAL</t>
  </si>
  <si>
    <t>07.001.0055-B</t>
  </si>
  <si>
    <t>07.001.0060-1</t>
  </si>
  <si>
    <t>ARGAMASSA DE CIMENTO E AREIA NO TRACO 1:5,PREPARO MANUAL</t>
  </si>
  <si>
    <t>07.001.0060-B</t>
  </si>
  <si>
    <t>07.001.0065-1</t>
  </si>
  <si>
    <t>ARGAMASSA DE CIMENTO E AREIA NO TRACO 1:6,PREPARO MANUAL</t>
  </si>
  <si>
    <t>07.001.0065-B</t>
  </si>
  <si>
    <t>07.001.0070-1</t>
  </si>
  <si>
    <t>ARGAMASSA DE CIMENTO E AREIA NO TRACO 1:8,PREPARO MANUAL</t>
  </si>
  <si>
    <t>07.001.0070-B</t>
  </si>
  <si>
    <t>07.001.0075-1</t>
  </si>
  <si>
    <t>ARGAMASSA DE CIMENTO E PO-DE-PEDRA,NO TRACO 1:3,PREPARO MANU</t>
  </si>
  <si>
    <t>07.001.0075-B</t>
  </si>
  <si>
    <t>07.001.0080-1</t>
  </si>
  <si>
    <t>ARGAMASSA DE CIMENTO E PO-DE-PEDRA,NO TRACO 1:4,PREPARO MANU</t>
  </si>
  <si>
    <t>07.001.0080-B</t>
  </si>
  <si>
    <t>07.001.0085-1</t>
  </si>
  <si>
    <t>ARGAMASSA DE CIMENTO,CAL E AREIA FINA,NO TRACO 1:3:5,PREPARO</t>
  </si>
  <si>
    <t> MANUAL</t>
  </si>
  <si>
    <t>07.001.0085-B</t>
  </si>
  <si>
    <t>07.001.0090-1</t>
  </si>
  <si>
    <t>ARGAMASSA DE CIMENTO,CAL E AREIA FINA,NO TRACO 1:3:8,PREPARO</t>
  </si>
  <si>
    <t>07.001.0090-B</t>
  </si>
  <si>
    <t>07.001.0095-1</t>
  </si>
  <si>
    <t>ARGAMASSA DE CIMENTO BRANCO,CAL E PO-DE-MARMORE,NO TRACO 1:1</t>
  </si>
  <si>
    <t>:3,PREPARO MANUAL</t>
  </si>
  <si>
    <t>07.001.0095-B</t>
  </si>
  <si>
    <t>07.001.0100-1</t>
  </si>
  <si>
    <t>ARGAMASSA DE CIMENTO E SAIBRO,NO TRACO 1:2,PREPARO MANUAL</t>
  </si>
  <si>
    <t>07.001.0100-B</t>
  </si>
  <si>
    <t>07.001.0105-1</t>
  </si>
  <si>
    <t>ARGAMASSA DE CIMENTO E SAIBRO,NO TRACO 1:4,PREPARO MANUAL</t>
  </si>
  <si>
    <t>07.001.0105-B</t>
  </si>
  <si>
    <t>07.001.0110-1</t>
  </si>
  <si>
    <t>ARGAMASSA DE CIMENTO E SAIBRO,NO TRACO 1:6,PREPARO MANUAL</t>
  </si>
  <si>
    <t>07.001.0110-B</t>
  </si>
  <si>
    <t>07.001.0115-1</t>
  </si>
  <si>
    <t>ARGAMASSA DE CIMENTO E SAIBRO,NO TRACO 1:8,PREPARO MANUAL</t>
  </si>
  <si>
    <t>07.001.0115-B</t>
  </si>
  <si>
    <t>07.001.0120-1</t>
  </si>
  <si>
    <t>ARGAMASSA DE CIMENTO,SAIBRO E AREIA,NO TRACO 1:2:2,PREPARO</t>
  </si>
  <si>
    <t>MANUAL</t>
  </si>
  <si>
    <t>07.001.0120-B</t>
  </si>
  <si>
    <t>07.001.0125-1</t>
  </si>
  <si>
    <t>ARGAMASSA DE CIMENTO,SAIBRO E AREIA,NO TRACO 1:2:3,PREPARO</t>
  </si>
  <si>
    <t>07.001.0125-B</t>
  </si>
  <si>
    <t>07.001.0130-1</t>
  </si>
  <si>
    <t>ARGAMASSA DE CIMENTO,SAIBRO E AREIA,NO TRACO 1:3:3,PREPARO</t>
  </si>
  <si>
    <t>07.001.0130-B</t>
  </si>
  <si>
    <t>07.001.0135-1</t>
  </si>
  <si>
    <t>ARGAMASSA DE CIMENTO,SAIBRO E AREIA,NO TRACO 1:3:5,PREPARO</t>
  </si>
  <si>
    <t>07.001.0135-B</t>
  </si>
  <si>
    <t>07.001.0140-1</t>
  </si>
  <si>
    <t>ARGAMASSA DE CIMENTO,CAL,SAIBRO E AREIA,NO TRACO 1:2:4:4,</t>
  </si>
  <si>
    <t>PREPARO MANUAL</t>
  </si>
  <si>
    <t>07.001.0140-B</t>
  </si>
  <si>
    <t>07.001.0145-1</t>
  </si>
  <si>
    <t>ARGAMASSA DE CIMENTO E AREOLA PARA EMBOCO,NO TRACO 1:2,PREPA</t>
  </si>
  <si>
    <t>RO MANUAL</t>
  </si>
  <si>
    <t>07.001.0145-B</t>
  </si>
  <si>
    <t>07.001.0150-1</t>
  </si>
  <si>
    <t>ARGAMASSA DE CIMENTO E AREOLA PARA EMBOCO,NO TRACO 1:4,PREPA</t>
  </si>
  <si>
    <t>07.001.0150-B</t>
  </si>
  <si>
    <t>07.001.0155-1</t>
  </si>
  <si>
    <t>ARGAMASSA DE CIMENTO E AREOLA PARA EMBOCO,NO TRACO 1:6,PREPA</t>
  </si>
  <si>
    <t>07.001.0155-B</t>
  </si>
  <si>
    <t>07.001.0160-1</t>
  </si>
  <si>
    <t>ARGAMASSA DE CIMENTO,AREIA E VERMICULITA NO TRACO 1:2:5,</t>
  </si>
  <si>
    <t>07.001.0160-B</t>
  </si>
  <si>
    <t>07.002.0010-1</t>
  </si>
  <si>
    <t>ARGAMASSA DE CIMENTO E AREIA,NO TRACO 1:1,PREPARO MECANICO</t>
  </si>
  <si>
    <t>07.002.0010-B</t>
  </si>
  <si>
    <t>07.002.0015-1</t>
  </si>
  <si>
    <t>ARGAMASSA DE CIMENTO E AREIA,NO TRACO 1:1,5,PREPARO MECANICO</t>
  </si>
  <si>
    <t>07.002.0015-B</t>
  </si>
  <si>
    <t>07.002.0020-1</t>
  </si>
  <si>
    <t>ARGAMASSA DE CIMENTO E AREIA,NO TRACO 1:2,PREPARO MECANICO</t>
  </si>
  <si>
    <t>07.002.0020-B</t>
  </si>
  <si>
    <t>07.002.0025-1</t>
  </si>
  <si>
    <t>ARGAMASSA DE CIMENTO E AREIA,NO TRACO 1:3,PREPARO MECANICO</t>
  </si>
  <si>
    <t>07.002.0025-B</t>
  </si>
  <si>
    <t>07.002.0030-1</t>
  </si>
  <si>
    <t>ARGAMASSA DE CIMENTO E AREIA,NO TRACO 1:4,PREPARO MECANICO</t>
  </si>
  <si>
    <t>07.002.0030-B</t>
  </si>
  <si>
    <t>07.002.0035-1</t>
  </si>
  <si>
    <t>ARGAMASSA DE CIMENTO E AREIA,NO TRACO 1:5,PREPARO MECANICO</t>
  </si>
  <si>
    <t>07.002.0035-B</t>
  </si>
  <si>
    <t>07.002.0040-1</t>
  </si>
  <si>
    <t>ARGAMASSA DE CIMENTO E AREIA,NO TRACO 1:6,PREPARO MECANICO</t>
  </si>
  <si>
    <t>07.002.0040-B</t>
  </si>
  <si>
    <t>07.002.0045-1</t>
  </si>
  <si>
    <t>ARGAMASSA DE CIMENTO E AREIA,NO TRACO 1:8,PREPARO MECANICO</t>
  </si>
  <si>
    <t>07.002.0045-B</t>
  </si>
  <si>
    <t>07.003.0010-1</t>
  </si>
  <si>
    <t>ARGAMASSA DE CIMENTO E PO-DE-PEDRA,NO TRACO 1:3,PREPARO MECA</t>
  </si>
  <si>
    <t>NICO</t>
  </si>
  <si>
    <t>07.003.0010-B</t>
  </si>
  <si>
    <t>07.003.0015-1</t>
  </si>
  <si>
    <t>ARGAMASSA DE CIMENTO E PO-DE-PEDRA,NO TRACO 1:4,PREPARO MECA</t>
  </si>
  <si>
    <t>07.003.0015-B</t>
  </si>
  <si>
    <t>07.005.0010-1</t>
  </si>
  <si>
    <t> MECANICO</t>
  </si>
  <si>
    <t>07.005.0010-B</t>
  </si>
  <si>
    <t>07.005.0015-1</t>
  </si>
  <si>
    <t>07.005.0015-B</t>
  </si>
  <si>
    <t>07.005.0020-1</t>
  </si>
  <si>
    <t>:3,PREPARO MECANICO</t>
  </si>
  <si>
    <t>07.005.0020-B</t>
  </si>
  <si>
    <t>07.005.0025-1</t>
  </si>
  <si>
    <t>ARGAMASSA DE CIMENTO,CAL HIDRATADA ADITIVADA E AREIA,NO TRAC</t>
  </si>
  <si>
    <t>O 1:1:10</t>
  </si>
  <si>
    <t>07.005.0025-B</t>
  </si>
  <si>
    <t>07.005.0030-1</t>
  </si>
  <si>
    <t>O 1:1:8</t>
  </si>
  <si>
    <t>07.005.0030-B</t>
  </si>
  <si>
    <t>07.005.0035-1</t>
  </si>
  <si>
    <t>O 1:1:12</t>
  </si>
  <si>
    <t>07.005.0035-B</t>
  </si>
  <si>
    <t>07.006.0010-1</t>
  </si>
  <si>
    <t>ARGAMASSA DE CIMENTO E SAIBRO,NO TRACO 1:2,PREPARO MECANICO</t>
  </si>
  <si>
    <t>07.006.0010-B</t>
  </si>
  <si>
    <t>07.006.0015-1</t>
  </si>
  <si>
    <t>ARGAMASSA DE CIMENTO E SAIBRO,NO TRACO 1:4,PREPARO MECANICO</t>
  </si>
  <si>
    <t>07.006.0015-B</t>
  </si>
  <si>
    <t>07.006.0020-1</t>
  </si>
  <si>
    <t>ARGAMASSA DE CIMENTO E SAIBRO,NO TRACO 1:6,PREPARO MECANICO</t>
  </si>
  <si>
    <t>07.006.0020-B</t>
  </si>
  <si>
    <t>07.006.0025-1</t>
  </si>
  <si>
    <t>ARGAMASSA DE CIMENTO E SAIBRO,NO TRACO 1:8,PREPARO MECANICO</t>
  </si>
  <si>
    <t>07.006.0025-B</t>
  </si>
  <si>
    <t>07.007.0010-1</t>
  </si>
  <si>
    <t>MECANICO</t>
  </si>
  <si>
    <t>07.007.0010-B</t>
  </si>
  <si>
    <t>07.007.0015-1</t>
  </si>
  <si>
    <t>07.007.0015-B</t>
  </si>
  <si>
    <t>07.007.0020-1</t>
  </si>
  <si>
    <t>07.007.0020-B</t>
  </si>
  <si>
    <t>07.007.0025-1</t>
  </si>
  <si>
    <t>07.007.0025-B</t>
  </si>
  <si>
    <t>07.008.0010-1</t>
  </si>
  <si>
    <t>ARGAMASSA DE CIMENTO,CAL,SAIBRO E AREIA,NO TRACO 1:2:4:4,PRE</t>
  </si>
  <si>
    <t>PARO MECANICO</t>
  </si>
  <si>
    <t>07.008.0010-B</t>
  </si>
  <si>
    <t>07.009.0010-1</t>
  </si>
  <si>
    <t>RO MECANICO</t>
  </si>
  <si>
    <t>07.009.0010-B</t>
  </si>
  <si>
    <t>07.009.0015-1</t>
  </si>
  <si>
    <t>07.009.0015-B</t>
  </si>
  <si>
    <t>07.009.0020-1</t>
  </si>
  <si>
    <t>07.009.0020-B</t>
  </si>
  <si>
    <t>07.030.0010-1</t>
  </si>
  <si>
    <t>ENCHIMENTO DE AREIA,INCLUSIVE FORNECIMENTO DESTA,POR MEIO DE</t>
  </si>
  <si>
    <t> BOMBA</t>
  </si>
  <si>
    <t>07.030.0010-B</t>
  </si>
  <si>
    <t>07.050.0025-1</t>
  </si>
  <si>
    <t>INJECAO DE CALDA DE CIMENTO,ADMITINDO UMA PRODUCAO MEDIA BRU</t>
  </si>
  <si>
    <t>TA DE 2 SACOS/H,INCLUSIVE FORNECIMENTO DOS MATERIAIS,MEDIDO</t>
  </si>
  <si>
    <t>POR SACO DE 50KG</t>
  </si>
  <si>
    <t>SACO</t>
  </si>
  <si>
    <t>07.050.0025-B</t>
  </si>
  <si>
    <t>07.050.0030-1</t>
  </si>
  <si>
    <t>TA DE 1 SACO/H,INCLUSIVE FORNECIMENTO DOS MATERIAIS,MEDIDO P</t>
  </si>
  <si>
    <t>OR SACO DE 50KG</t>
  </si>
  <si>
    <t>07.050.0030-B</t>
  </si>
  <si>
    <t>07.050.0035-1</t>
  </si>
  <si>
    <t>TA DE 0,5 SACO/H,INCLUSIVE FORNECIMENTO DOS MATERIAIS,MEDIDO</t>
  </si>
  <si>
    <t> POR SACO DE 50KG</t>
  </si>
  <si>
    <t>07.050.0035-B</t>
  </si>
  <si>
    <t>07.100.0010-1</t>
  </si>
  <si>
    <t>INJECAO DE ARGAMASSA DE CIMENTO E AREIA,NO TRACO 1:6,EM VOLU</t>
  </si>
  <si>
    <t>ME,UTILIZANDO EQUIPAMENTO DE AR COMPRIMIDO,ADMITINDO UMA PRO</t>
  </si>
  <si>
    <t>DUCAO MEDIA BRUTA DE 1,00M3/H,INCLUSIVE FORNECIMENTO DOS MAT</t>
  </si>
  <si>
    <t>ERIAIS</t>
  </si>
  <si>
    <t>07.100.0010-B</t>
  </si>
  <si>
    <t>07.100.0015-1</t>
  </si>
  <si>
    <t>DUCAO MEDIA BRUTA DE 0,75M3/H,INCLUSIVE FORNECIMENTO DOS MAT</t>
  </si>
  <si>
    <t>07.100.0015-B</t>
  </si>
  <si>
    <t>07.100.0020-1</t>
  </si>
  <si>
    <t>DUCAO MEDIA BRUTA DE 0,50M3/H,INCLUSIVE FORNECIMENTO DOS MAT</t>
  </si>
  <si>
    <t>07.100.0020-B</t>
  </si>
  <si>
    <t>07.100.0025-1</t>
  </si>
  <si>
    <t>DUCAO MEDIA BRUTA DE 0,25M3/H,INCLUSIVE FORNECIMENTO DOS MAT</t>
  </si>
  <si>
    <t>07.100.0025-B</t>
  </si>
  <si>
    <t>07.100.0040-1</t>
  </si>
  <si>
    <t>INJECAO DE ARGAMASSA DE CIMENTO E AREIA,COM 450 A 500KG/M3 D</t>
  </si>
  <si>
    <t>E CIMENTO,UTILIZANDO BOMBA DE ARGAMASSA COM UNIDADE MISTURAD</t>
  </si>
  <si>
    <t>ORA E BOMBEADORA ACOPLADAS,COM CAPACIDADE DE 900 A 4800L DE</t>
  </si>
  <si>
    <t>MISTURA SECA,COM UMA PRODUCAO DE 1,00M3/H,DESTINADA A EXECUC</t>
  </si>
  <si>
    <t>AO DE FUNDACOES,INCLUSIVE O FORNECIMENTO DE MATERIAIS</t>
  </si>
  <si>
    <t>07.100.0040-B</t>
  </si>
  <si>
    <t>07.150.0010-1</t>
  </si>
  <si>
    <t>INJECAO PARA TRATAMENTO DE SOLO DE FUNDACAO COM RESINA EPOXI</t>
  </si>
  <si>
    <t>CA OU OUTROS MATERIAIS QUIMICOS,EXCLUSIVE O FORNECIMENTO DOS</t>
  </si>
  <si>
    <t> MESMOS.CUSTO POR KG DE MATERIAL OU MISTURA</t>
  </si>
  <si>
    <t>07.150.0010-B</t>
  </si>
  <si>
    <t>07.150.0020-1</t>
  </si>
  <si>
    <t>APLICACAO DE RESINA EPOXICA EM COLAGEM DE PECAS DE CONCRETO,</t>
  </si>
  <si>
    <t>INCLUSIVE PREPARO DO LOCAL E EXCLUSIVE FORNECIMENTO DA RESIN</t>
  </si>
  <si>
    <t>A.CUSTO POR KG DE RESINA UTILIZADA</t>
  </si>
  <si>
    <t>07.150.0020-B</t>
  </si>
  <si>
    <t>07.160.0012-1</t>
  </si>
  <si>
    <t>INJECAO DE RESINA EPOXICA EM FISSURAS DE CONCRETO ESTRUTURAL</t>
  </si>
  <si>
    <t>,INCLUSIVE PREPARO DO LOCAL,PERFURACAO E VEDACAO E O FORNECI</t>
  </si>
  <si>
    <t>MENTO DOS MATERIAIS A INJETAR</t>
  </si>
  <si>
    <t>07.160.0012-B</t>
  </si>
  <si>
    <t>07.160.0020-1</t>
  </si>
  <si>
    <t>INCLUSIVE PREPARO DO LOCAL E FORNECIMENTO DE MATERIAL.CUSTO</t>
  </si>
  <si>
    <t>POR KG DE RESINA UTILIZADA</t>
  </si>
  <si>
    <t>07.160.0020-B</t>
  </si>
  <si>
    <t>07.170.0010-1</t>
  </si>
  <si>
    <t>ARGAMASSA DE CIMENTO E AREIA,NO TRACO 1:3,COM ADICAO DE ADES</t>
  </si>
  <si>
    <t>IVO A BASE DE RESINA SINTETICA DE ALTA ADERENCIA</t>
  </si>
  <si>
    <t>07.170.0010-B</t>
  </si>
  <si>
    <t>07.180.0010-1</t>
  </si>
  <si>
    <t>ARGAMASSA DE CIMENTO E AREIA NO TRACO 1:2 COM ADICAO DE ADES</t>
  </si>
  <si>
    <t>IVO A BASE DE RESINA ACRILICA</t>
  </si>
  <si>
    <t>07.180.0010-B</t>
  </si>
  <si>
    <t>08.001.0001-0</t>
  </si>
  <si>
    <t>BASE DE MACADAME SIMPLES,MEDIDA EM VOLUME DEPOIS DE COMPRIMI</t>
  </si>
  <si>
    <t>DO O MACADAME</t>
  </si>
  <si>
    <t>08.001.0001-A</t>
  </si>
  <si>
    <t>08.001.0002-1</t>
  </si>
  <si>
    <t>BASE DE BRITA GRADUADA,INCLUSIVE FORNECIMENTO DOS MATERIAIS,</t>
  </si>
  <si>
    <t>MEDIDA APOS A COMPACTACAO</t>
  </si>
  <si>
    <t>08.001.0002-B</t>
  </si>
  <si>
    <t>08.001.0004-0</t>
  </si>
  <si>
    <t>BASE DE BRITA GRADUADA,COM ADICAO DE 3% DE CIMENTO,UTILIZAND</t>
  </si>
  <si>
    <t>O DISTRIBUIDORA DE AGREGADOS,MEDIDA APOS A COMPACTACAO,INCLU</t>
  </si>
  <si>
    <t>SIVE FORNECIMENTO DOS MATERIAS</t>
  </si>
  <si>
    <t>08.001.0004-A</t>
  </si>
  <si>
    <t>08.001.0005-0</t>
  </si>
  <si>
    <t>SUB-BASE DE PO-DE-PEDRA,INCLUSIVE ESPALHAMENTO,IRRIGACAO,COM</t>
  </si>
  <si>
    <t>PACTACAO E FORNECIMENTO DO MATERIAL</t>
  </si>
  <si>
    <t>08.001.0005-A</t>
  </si>
  <si>
    <t>08.001.0008-0</t>
  </si>
  <si>
    <t>BASE DE BRITA CORRIDA,INCLUSIVE FORNECIMENTO DOS MATERIAIS,M</t>
  </si>
  <si>
    <t>EDIDA APOS A COMPACTACAO</t>
  </si>
  <si>
    <t>08.001.0008-A</t>
  </si>
  <si>
    <t>08.001.0009-0</t>
  </si>
  <si>
    <t>SUB-BASE DE BRITA CORRIDA,INCLUSIVE FORNECIMENTO DOS MATERIA</t>
  </si>
  <si>
    <t>IS,MEDIDA APOS A COMPACTACAO</t>
  </si>
  <si>
    <t>08.001.0009-A</t>
  </si>
  <si>
    <t>08.002.0001-0</t>
  </si>
  <si>
    <t>BASE DE MACADAME HIDRAULICO,DE ACORDO COM AS "INSTRUCOES PAR</t>
  </si>
  <si>
    <t>A EXECUCAO",DO DER-RJ.O CUSTO INDENIZA AS OPERACOES DE EXECU</t>
  </si>
  <si>
    <t>CAO,INCLUSIVE FORNECIMENTO DOS MATERIAIS EMPREGADOS(BRITA,PO</t>
  </si>
  <si>
    <t>-DE-PEDRA E AGUA) E SE APLICA AO VOLUME EXECUTADO,MEDIDO APO</t>
  </si>
  <si>
    <t>S COMPACTACAO</t>
  </si>
  <si>
    <t>08.002.0001-A</t>
  </si>
  <si>
    <t>08.003.0001-0</t>
  </si>
  <si>
    <t>BASE OU SUB-BASE ESTABILIZADA GRANULOMETRICAMENTE,COM MISTUR</t>
  </si>
  <si>
    <t>A DE 2 OU MAIS MATERIAIS,DE ACORDO COM AS "INSTRUCOES PARA E</t>
  </si>
  <si>
    <t>XECUCAO",DO DER-RJ,EXCLUSIVE ESCAVACAO E TRANSPORTE DOS MATE</t>
  </si>
  <si>
    <t>RIAIS,INCLUSIVE O TRANSPORTE DA AGUA</t>
  </si>
  <si>
    <t>08.003.0001-A</t>
  </si>
  <si>
    <t>08.003.0002-0</t>
  </si>
  <si>
    <t>BASE OU SUB-BASE ESTABILIZADA SEM MISTURA DE MATERIAIS,DE AC</t>
  </si>
  <si>
    <t>ORDO COM AS "INSTRUCOES PARA EXECUCAO",DO DER-RJ,EXCLUSIVE E</t>
  </si>
  <si>
    <t>SCAVACAO E TRANSPORTE DOS MATERIAIS,INCLUSIVE O TRANSPORTE D</t>
  </si>
  <si>
    <t>E AGUA</t>
  </si>
  <si>
    <t>08.003.0002-A</t>
  </si>
  <si>
    <t>08.003.0005-0</t>
  </si>
  <si>
    <t>SUB-BASE ESTABILIZADA EM ARGILA,SEM MISTURA DOS MATERIAIS,CO</t>
  </si>
  <si>
    <t>M ADITIVO(ESTABILIZADOR LIQUIDO DE SOLOS),EXCLUSIVE FORNECIM</t>
  </si>
  <si>
    <t>ENTO DA ARGILA</t>
  </si>
  <si>
    <t>08.003.0005-A</t>
  </si>
  <si>
    <t>08.003.0010-0</t>
  </si>
  <si>
    <t>BASE DE AGREGADO SIDERURGICO(ESCORIA DE ACIARIA),INCLUSIVE F</t>
  </si>
  <si>
    <t>ORNECIMENTO DOS MATERIAIS,MEDIDA APOS A COMPACTACAO</t>
  </si>
  <si>
    <t>08.003.0010-A</t>
  </si>
  <si>
    <t>08.003.0015-0</t>
  </si>
  <si>
    <t>BASE OU SUB-BASE ESTABILIZADA DE AGREGADO SIDERURGICO(ESCORI</t>
  </si>
  <si>
    <t>A DE ACIARIA),MISTURA EM USINA,INCLUSIVE FORNECIMENTO DOS MA</t>
  </si>
  <si>
    <t>TERIAIS,EXCLUSIVE TRANSPORTE DA MISTURA,MEDIDA APOS A COMPAC</t>
  </si>
  <si>
    <t>TACAO</t>
  </si>
  <si>
    <t>08.003.0015-A</t>
  </si>
  <si>
    <t>08.003.0030-0</t>
  </si>
  <si>
    <t>BASE DE AGREGADOS RECICLADOS DE RESIDUOS DE CONSTRUCAO CIVIL</t>
  </si>
  <si>
    <t>,INCLUSIVE FORNECIMENTO DOS MATERIAIS,MEDIDA APOS A COMPACTA</t>
  </si>
  <si>
    <t>08.003.0030-A</t>
  </si>
  <si>
    <t>08.003.0035-0</t>
  </si>
  <si>
    <t>SUB-BASE E REFORCO DE AGREGADOS RECICLADOS,DE RESIDUOS DA CO</t>
  </si>
  <si>
    <t>NSTRUCAO CIVIL,INCLUSIVE FORNECIMENTO DOS MATERIAIS,MEDIDO A</t>
  </si>
  <si>
    <t>POS A COMPACTACAO</t>
  </si>
  <si>
    <t>08.003.0035-A</t>
  </si>
  <si>
    <t>08.004.0001-0</t>
  </si>
  <si>
    <t>BASE DE SOLO-CIMENTO EXECUTADO "IN LOCO".O CUSTO INDENIZA AS</t>
  </si>
  <si>
    <t> OPERACOES DE EXECUCAO NA PISTA,INCLUSIVE TRANSPORTE DA AGUA</t>
  </si>
  <si>
    <t> E SE APLICA AO VOLUME DE SOLO-CIMENTO EXECUTADO,MEDIDO APOS</t>
  </si>
  <si>
    <t> A COMPACTACAO,EXCLUSIVE ESCAVACAO,CIMENTO E TRANSPORTE DOS</t>
  </si>
  <si>
    <t>MATERIAIS</t>
  </si>
  <si>
    <t>08.004.0001-A</t>
  </si>
  <si>
    <t>08.004.0002-0</t>
  </si>
  <si>
    <t>BASE DE SOLO-CIMENTO,COM OS MATERIAIS MISTURADOS NA USINA.O</t>
  </si>
  <si>
    <t>CUSTO INDENIZA AS OPERACOES DE EXECUCAO NA USINA E NA PISTA,</t>
  </si>
  <si>
    <t>EXCLUSIVE O TRANSPORTE DO MATERIAL DA USINA PARA A PISTA</t>
  </si>
  <si>
    <t>08.004.0002-A</t>
  </si>
  <si>
    <t>08.004.0003-0</t>
  </si>
  <si>
    <t>BASE DE SOLO ESTABILIZADO(SOLO+BRITA),COM OS MATERIAIS MISTU</t>
  </si>
  <si>
    <t>RADOS NA USINA.O CUSTO INDENIZA A EXECUCAO NA USINA E NA PIS</t>
  </si>
  <si>
    <t>TA,E SE APLICA AO VOLUME MEDIDO APOS A COMPACTACAO,INCLUSIVE</t>
  </si>
  <si>
    <t> TRANSPORTE DE AGUA, EXCLUSIVE ESCAVACAO, CARGA E TRANSPORTE</t>
  </si>
  <si>
    <t> DOS SOLOS UTILIZADOS E BRITA</t>
  </si>
  <si>
    <t>08.004.0003-A</t>
  </si>
  <si>
    <t>08.004.0008-0</t>
  </si>
  <si>
    <t>BASE OU SUB-BASE DE SOLO-CAL,COM MISTURA EM USINA,EXCLUSIVE</t>
  </si>
  <si>
    <t>ESCAVACAO,TRANSPORTE DO SOLO E TRANSPORTE DA MISTURA,MAS INC</t>
  </si>
  <si>
    <t>LUINDO O FORNECIMENTO DA CAL,MEDIDO APOS A COMPACTACAO</t>
  </si>
  <si>
    <t>08.004.0008-A</t>
  </si>
  <si>
    <t>08.005.0001-0</t>
  </si>
  <si>
    <t>BASE DE MACADAME CIMENTADO DE MISTURA PREVIA(CONCRETO MAGRO)</t>
  </si>
  <si>
    <t>,TRACO 1:15,DE ACORDO COM AS "INSTRUCOES PARA EXECUCAO",DO D</t>
  </si>
  <si>
    <t>ER-RJ,INCLUSIVE TRANSPORTE PARA PISTA</t>
  </si>
  <si>
    <t>08.005.0001-A</t>
  </si>
  <si>
    <t>08.005.0002-0</t>
  </si>
  <si>
    <t>,TRACO 1:19,DE ACORDO COM AS "INSTRUCOES PARA EXECUCAO",DO D</t>
  </si>
  <si>
    <t>08.005.0002-A</t>
  </si>
  <si>
    <t>08.005.0003-0</t>
  </si>
  <si>
    <t>,TRACO 1:24,DE ACORDO COM AS "INSTRUCOES PARA EXECUCAO",DO D</t>
  </si>
  <si>
    <t>08.005.0003-A</t>
  </si>
  <si>
    <t>08.006.0001-0</t>
  </si>
  <si>
    <t>ARRANCAMENTO E REASSENTAMENTO DE PARALELEPIPEDOS COM LIMPEZA</t>
  </si>
  <si>
    <t> DE BETUME ADERENTE SOBRE COLCHAO DE AREIA,INCLUSIVE FORNECI</t>
  </si>
  <si>
    <t>MENTO DA AREIA E REJUNTAMENTO COM BETUME E CASCALHINHO,EXCLU</t>
  </si>
  <si>
    <t>SIVE FORNECIMENTO DOS PARALELEPIPEDOS</t>
  </si>
  <si>
    <t>08.006.0001-A</t>
  </si>
  <si>
    <t>08.006.0003-0</t>
  </si>
  <si>
    <t> DO BETUME ADERENTE SOBRE COLCHAO DE PO-DE-PEDRA,INCLUSIVE F</t>
  </si>
  <si>
    <t>ORNECIMENTO DO PO-DE-PEDRA E REJUNTAMENTO COM BETUME E CASCA</t>
  </si>
  <si>
    <t>LHINHO,EXCLUSIVE FORNECIMENTO DOS PARALELEPIPEDOS</t>
  </si>
  <si>
    <t>08.006.0003-A</t>
  </si>
  <si>
    <t>08.006.0004-0</t>
  </si>
  <si>
    <t>ASSENTAMENTO DE PARALELEPIPEDOS COM REAPROVEITAMENTO DOS PAR</t>
  </si>
  <si>
    <t>ALELEPIPEDOS E FORNECIMENTO DE PO-DE-PEDRA,E REJUNTAMENTO CO</t>
  </si>
  <si>
    <t>M BETUME E CASCALHINHO</t>
  </si>
  <si>
    <t>08.006.0004-A</t>
  </si>
  <si>
    <t>08.006.0005-0</t>
  </si>
  <si>
    <t>ALELEPIPEDOS E FORNECIMENTO DE AREIA,E REJUNTAMENTO COM BETU</t>
  </si>
  <si>
    <t>ME E CASCALHINHO</t>
  </si>
  <si>
    <t>08.006.0005-A</t>
  </si>
  <si>
    <t>08.006.0006-0</t>
  </si>
  <si>
    <t>REJUNTAMENTO DE PAVIMENTACAO DE PARALELEPIPEDOS COM AREIA,IN</t>
  </si>
  <si>
    <t>CLUSIVE FORNECIMENTO DO MATERIAL</t>
  </si>
  <si>
    <t>08.006.0006-A</t>
  </si>
  <si>
    <t>08.006.0010-0</t>
  </si>
  <si>
    <t>REJUNTAMENTO DE PAVIMENTACAO DE PARALELEPIPEDOS COM BETUME E</t>
  </si>
  <si>
    <t> CASCALHINHO,EXCLUSIVE O FORNECIMENTO DO BETUME</t>
  </si>
  <si>
    <t>08.006.0010-A</t>
  </si>
  <si>
    <t>08.006.0011-0</t>
  </si>
  <si>
    <t> CASCALHINHO,COM FORNECIMENTO DE TODOS OS MATERIAIS</t>
  </si>
  <si>
    <t>08.006.0011-A</t>
  </si>
  <si>
    <t>08.006.0015-0</t>
  </si>
  <si>
    <t>REJUNTAMENTO DE ARTEFATO DE CONCRETO,COM ARGAMASSA DE CIMENT</t>
  </si>
  <si>
    <t>O E AREIA NO TRACO 1:3,COM FORNECIMENTO DE TODOS OS MATERIAI</t>
  </si>
  <si>
    <t>08.006.0015-A</t>
  </si>
  <si>
    <t>08.007.0001-0</t>
  </si>
  <si>
    <t> DO BETUME ADERENTE SOBRE COLCHAO DE PO-DE-PEDRA, INCLUSIVE</t>
  </si>
  <si>
    <t>FORNECIMENTO DO PO-DE-PEDRA E REJUNTAMENTO COM ARGAMASSA DE</t>
  </si>
  <si>
    <t>CIMENTO E AREIA,NO TRACO 1:3,EXCLUSIVE FORNECIMENTO DOS PARA</t>
  </si>
  <si>
    <t>LELEPIPEDOS</t>
  </si>
  <si>
    <t>08.007.0001-A</t>
  </si>
  <si>
    <t>08.007.0002-0</t>
  </si>
  <si>
    <t>ASSENTAMENTO DE PARALELEPIPEDOS COM REAPROVEITAMENTO DOS MES</t>
  </si>
  <si>
    <t>MOS E FORNECIMENTO DE PO-DE-PEDRA,E REJUNTAMENTO COM ARGAMAS</t>
  </si>
  <si>
    <t>SA DE CIMENTO E AREIA,NO TRACO 1:3</t>
  </si>
  <si>
    <t>08.007.0002-A</t>
  </si>
  <si>
    <t>08.008.0001-0</t>
  </si>
  <si>
    <t> FO BETUME ADERENTE SOBRE COLCHAO DE PO-DE-PEDRA,INCLUSIVE F</t>
  </si>
  <si>
    <t>ORNECIMENTO DO PO-DE-PEDRA,EXCLUSIVE REJUNTAMENTO E FORNECIM</t>
  </si>
  <si>
    <t>ENTO DOS PARALELEPIPEDOS</t>
  </si>
  <si>
    <t>08.008.0001-A</t>
  </si>
  <si>
    <t>08.008.0002-0</t>
  </si>
  <si>
    <t>MOS E FORNECIMENTO DO PO-DE-PEDRA,EXCLUSIVE REJUNTAMENTO</t>
  </si>
  <si>
    <t>08.008.0002-A</t>
  </si>
  <si>
    <t>08.009.0003-0</t>
  </si>
  <si>
    <t>PAVIMENTACAO COM PARALELEPIPEDOS SOBRE COLCHAO DE PO-DE-PEDR</t>
  </si>
  <si>
    <t>A E REJUNTAMENTO COM ARGAMASSA DE CIMENTO E AREIA, NO TRACO</t>
  </si>
  <si>
    <t>1:3,INCLUSIVE FORNECIMENTO DE TODOS OS MATERIAIS</t>
  </si>
  <si>
    <t>08.009.0003-A</t>
  </si>
  <si>
    <t>08.009.0005-0</t>
  </si>
  <si>
    <t>A E REJUNTAMENTO COM BETUME E CASCALHINHO,INCLUSIVE FORNECIM</t>
  </si>
  <si>
    <t>ENTO DE TODOS OS MATERIAIS</t>
  </si>
  <si>
    <t>08.009.0005-A</t>
  </si>
  <si>
    <t>08.009.0010-0</t>
  </si>
  <si>
    <t>PAVIMENTACAO COM PARALELEPIPEDOS SOBRE COLCHAO DE AREIA E RE</t>
  </si>
  <si>
    <t>JUNTAMENTO DO MESMO MATERIAL,INCLUSIVE FORNECIMENTO DE TODOS</t>
  </si>
  <si>
    <t>OS MATERIAIS</t>
  </si>
  <si>
    <t>08.009.0010-A</t>
  </si>
  <si>
    <t>08.010.0001-0</t>
  </si>
  <si>
    <t>A,BASE DE 10CM DE CONCRETO MAGRO FCK=10MPA E REJUNTAMENTO CO</t>
  </si>
  <si>
    <t>M BETUME E CASCALHINHO,INCLUSIVE O FORNECIMENTO DE TODOS OS</t>
  </si>
  <si>
    <t>08.010.0001-A</t>
  </si>
  <si>
    <t>08.010.0005-0</t>
  </si>
  <si>
    <t>SARJETA-GUIA DE PARALELEPIPEDOS(1 FIADA),ASSENTE SOBRE BASE</t>
  </si>
  <si>
    <t>DE CONCRETO FCK=10MPA,INCLUSIVE ESTA,REJUNTAMENTO DE ARGAMAS</t>
  </si>
  <si>
    <t>SA DE CIMENTO E AREIA(TRACO 1:3),PARA PAVIMENTACAO BETUMINOS</t>
  </si>
  <si>
    <t>08.010.0005-A</t>
  </si>
  <si>
    <t>08.011.0001-0</t>
  </si>
  <si>
    <t>SARJETA DE PARALELEPIPEDOS(3 FIADAS),ASSENTE SOBRE COLCHAO D</t>
  </si>
  <si>
    <t>E PO-DE-PEDRA,INCLUSIVE FORNECIMENTO DO PO-DE-PEDRA E BASE D</t>
  </si>
  <si>
    <t>E MACADAME HIDRAULICO,COM 15CM DE ESPESSURA E REJUNTAMENTO C</t>
  </si>
  <si>
    <t>OM BETUME E CASCALHINHO</t>
  </si>
  <si>
    <t>08.011.0001-A</t>
  </si>
  <si>
    <t>08.012.0001-0</t>
  </si>
  <si>
    <t>LEVANTAMENTO E REASSENTAMENTO DE MEIO-FIO</t>
  </si>
  <si>
    <t>08.012.0001-A</t>
  </si>
  <si>
    <t>08.012.0003-0</t>
  </si>
  <si>
    <t>LEVANTAMENTO E REASSENTAMENTO DE TENTO OU TRAVESSAO</t>
  </si>
  <si>
    <t>08.012.0003-A</t>
  </si>
  <si>
    <t>08.012.0004-0</t>
  </si>
  <si>
    <t>REASSENTAMENTO DE MEIO-FIO</t>
  </si>
  <si>
    <t>08.012.0004-A</t>
  </si>
  <si>
    <t>08.012.0005-0</t>
  </si>
  <si>
    <t>REASSENTAMENTO DE TENTO OU TRAVESSAO</t>
  </si>
  <si>
    <t>08.012.0005-A</t>
  </si>
  <si>
    <t>08.013.0005-0</t>
  </si>
  <si>
    <t>TRAVESSAO OU TENTO DE GRANITO,FORNECIMENTO E ASSENTAMENTO CO</t>
  </si>
  <si>
    <t>M REJUNTAMENTO DE ARGAMASSA DE CIMENTO E AREIA,NO TRACO 1:4</t>
  </si>
  <si>
    <t>08.013.0005-A</t>
  </si>
  <si>
    <t>08.013.0010-0</t>
  </si>
  <si>
    <t>MEIO-FIO EM GRANITO,COM SECAO DE(20X25)CM,FORMATO DE PARALEL</t>
  </si>
  <si>
    <t>OGRAMO COM ANGULO DE 83º,SUPERFICIES SEM POLIMENTO COM CHANF</t>
  </si>
  <si>
    <t>RO DE 1CM NA PARTE SUPERIOR,EM UMA DAS FACES,FORNECIMENTO E</t>
  </si>
  <si>
    <t>ASSENTAMENTO COM REJUNTAMENTO DE ARGAMASSA DE CIMENTO E AREI</t>
  </si>
  <si>
    <t>A NO TRACO 1:4</t>
  </si>
  <si>
    <t>08.013.0010-A</t>
  </si>
  <si>
    <t>08.013.0015-0</t>
  </si>
  <si>
    <t>MEIO-FIO RETO DE GRANITO,ALTURA DE 0,35CM,APICOADO COMUM,FOR</t>
  </si>
  <si>
    <t>NECIMENTO E ASSENTAMENTO COM REJUNTAMENTO DE ARGAMASSA DE CI</t>
  </si>
  <si>
    <t>MENTO E AREIA NO TRACO 1:4</t>
  </si>
  <si>
    <t>08.013.0015-A</t>
  </si>
  <si>
    <t>08.015.0002-0</t>
  </si>
  <si>
    <t>REVESTIMENTO DO TIPO "TRATAMENTO SUPERFICIAL BETUMINOSO SIMP</t>
  </si>
  <si>
    <t>LES",DE ACORDO COM AS "INSTRUCOES PARA EXECUCAO",DO DER-RJ,I</t>
  </si>
  <si>
    <t>NCLUSIVE TRANSPORTE DENTRO DO CANTEIRO</t>
  </si>
  <si>
    <t>08.015.0002-A</t>
  </si>
  <si>
    <t>08.015.0003-0</t>
  </si>
  <si>
    <t>REVESTIMENTO DO TIPO "TRATAMENTO SUPERFICIAL BETUMINOSO DUPL</t>
  </si>
  <si>
    <t>O" DE ACORDO COM AS "INSTRUCOES PARA EXECUCAO",DO DER-RJ,INC</t>
  </si>
  <si>
    <t>LUSIVE TRANSPORTE DENTRO DO CANTEIRO</t>
  </si>
  <si>
    <t>08.015.0003-A</t>
  </si>
  <si>
    <t>08.015.0004-0</t>
  </si>
  <si>
    <t>REVESTIMENTO DO TIPO "TRATAMENTO SUPERFICIAL BETUMINOSO TRIP</t>
  </si>
  <si>
    <t>LO",DE ACORDO COM AS "INSTRUCOES PARA EXECUCAO",DO DER-RJ,IN</t>
  </si>
  <si>
    <t>CLUSIVE TRANSPORTE DENTRO DO CANTEIRO</t>
  </si>
  <si>
    <t>08.015.0004-A</t>
  </si>
  <si>
    <t>08.015.0005-0</t>
  </si>
  <si>
    <t>MACADAME BETUMINOSO DE PENETRACAO DIRETA,COM CAPA SELANTE,DE</t>
  </si>
  <si>
    <t> ACORDO COM AS "INSTRUCOES PARA EXECUCAO",DO DER-RJ.O CUSTO</t>
  </si>
  <si>
    <t>INDENIZA AS OPERACOES DE EXECUCAO,INCLUSIVE O FORNECIMENTO D</t>
  </si>
  <si>
    <t>OS MATERIAIS EMPREGADOS,MEDIDO O VOLUME APOS A COMPRESSAO</t>
  </si>
  <si>
    <t>08.015.0005-A</t>
  </si>
  <si>
    <t>08.015.0008-0</t>
  </si>
  <si>
    <t>PRE-MISTURA A FRIO,DE ACORDO COM AS "INSTRUCOES PARA EXECUCA</t>
  </si>
  <si>
    <t>O",DO DER-RJ.O CUSTO INDENIZA AS OPERACOES DE EXECUCAO,FORNE</t>
  </si>
  <si>
    <t>CIMENTO DOS MATERIAIS EMPREGADOS,E APLICA-SE AO VOLUME EXECU</t>
  </si>
  <si>
    <t>TADO,MEDIDO APOS A COMPRESSAO,EXCLUSIVE TRANSPORTE DA USINA</t>
  </si>
  <si>
    <t>PARA A PISTA</t>
  </si>
  <si>
    <t>08.015.0008-A</t>
  </si>
  <si>
    <t>08.015.0016-0</t>
  </si>
  <si>
    <t>CAPA SELANTE COMPREENDENDO APLICACAO DE ASFALTO NA PROPORCAO</t>
  </si>
  <si>
    <t> DE 0,7 A 1,5L/M2,DISTRIBUICAO DE AGREGADO(5 A 15KG/M2)E COM</t>
  </si>
  <si>
    <t>PACTACAO COM ROLO LEVE</t>
  </si>
  <si>
    <t>08.015.0016-A</t>
  </si>
  <si>
    <t>08.015.0018-0</t>
  </si>
  <si>
    <t>REPOSICAO DE PAVIMENTACAO DE QUALQUER NATUREZA,EM CONCRETO A</t>
  </si>
  <si>
    <t>SFALTICO USINADO A QUENTE,SEM IMPRIMACAO OU PINTURA DE LIGAC</t>
  </si>
  <si>
    <t>AO,EXECUTADO EM LOGRADOURO PUBLICO,ONDE FORAM EXECUTADAS OBR</t>
  </si>
  <si>
    <t>AS POR COMPANHIAS CONCESSIONARIAS,EXCLUSIVE O TRANSPORTE DA</t>
  </si>
  <si>
    <t>USINA PARA A PISTA</t>
  </si>
  <si>
    <t>08.015.0018-A</t>
  </si>
  <si>
    <t>08.015.0020-0</t>
  </si>
  <si>
    <t>MICRORREVESTIMENTO ASFALTICO A FRIO,C/EMPREGO DE EMULSAO MOD</t>
  </si>
  <si>
    <t>IFICADA C/POLIMEROS,ADITIVO DE CONTROLE DE ROMPIMENTO,CONSUM</t>
  </si>
  <si>
    <t>O POR M2 ENTRE 10KG A 12KG,EM UMA UNICA CAMADA,C/EMPREGO DE</t>
  </si>
  <si>
    <t>FAIXA III OU IV DA ISSA,O CUSTO INCLUI TODOS OS MATERIAIS,EQ</t>
  </si>
  <si>
    <t>UIPAMENTOS,MAO-DE-OBRA E EXECUCAO.O MICRORREVESTIMENTO ASFAL</t>
  </si>
  <si>
    <t>TICO A FRIO DEVERA ATENDER AS ESPECIFICACOES DA ISSA OU DNIT</t>
  </si>
  <si>
    <t>08.015.0020-A</t>
  </si>
  <si>
    <t>08.015.0022-0</t>
  </si>
  <si>
    <t>SELAGEM DE TRINCA EM PAVIMENTO RIGIDO OU FLEXIVEL,INCLUSIVE</t>
  </si>
  <si>
    <t>FRESAGEM DA TRINCA,LIMPEZA COM JATO DE AR COMPRIMIDO E SELAG</t>
  </si>
  <si>
    <t>EM COM EMULSAO RR-1C</t>
  </si>
  <si>
    <t>08.015.0022-A</t>
  </si>
  <si>
    <t>08.015.0025-0</t>
  </si>
  <si>
    <t>MICRORREVESTIMENTO ASFALTICO A FRIO,COM EMULSAO MODIFICADA C</t>
  </si>
  <si>
    <t>OM POLIMERO (SBS) E FIBRAS,ESPESSURA DE 1CM,INCLUSIVE FORNEC</t>
  </si>
  <si>
    <t>IMENTO DE TODOS OS MATERIAIS,CONFORME "INSTRUCOES PARA EXECU</t>
  </si>
  <si>
    <t>CAO" DO DER-RJ</t>
  </si>
  <si>
    <t>08.015.0025-A</t>
  </si>
  <si>
    <t>08.015.0040-0</t>
  </si>
  <si>
    <t>REVESTIMENTO DE CONCRETO BETUMINOSO USINADO A QUENTE,COM 8CM</t>
  </si>
  <si>
    <t> DE ESPESSURA,EXECUTADO EM 2 CAMADAS,SENDO A INFERIOR DE LIG</t>
  </si>
  <si>
    <t>ACAO("BINDER"),COM 4CM DE ESPESSURA E A SUPERIOR DE ROLAMENT</t>
  </si>
  <si>
    <t>O,DE ACORDO COM AS "INSTRUCOES PARA EXECUCAO",DO DER-RJ,EXCL</t>
  </si>
  <si>
    <t>USIVE TRANSPORTE DA USINA PARA A PISTA</t>
  </si>
  <si>
    <t>08.015.0040-A</t>
  </si>
  <si>
    <t>08.015.0042-0</t>
  </si>
  <si>
    <t>REVESTIMENTO DE CONCRETO BETUMINOSO USINADO A QUENTE,COM 10C</t>
  </si>
  <si>
    <t>M DE ESPESSURA,EXECUTADO EM 2 CAMADAS,SENDO A INFERIOR DE LI</t>
  </si>
  <si>
    <t>GACAO ("BINDER")COM 6CM DE ESPESSURA E A SUPERIOR DE ROLAMEN</t>
  </si>
  <si>
    <t>TO,DE ACORDO COM AS "INSTRUCOES PARA EXECUCAO",DO DER-RJ,EXC</t>
  </si>
  <si>
    <t>LUSIVE TRANSPORTE DA USINA PARA A PISTA</t>
  </si>
  <si>
    <t>08.015.0042-A</t>
  </si>
  <si>
    <t>08.015.0045-0</t>
  </si>
  <si>
    <t>REVESTIMENTO DE CONCRETO BETUMINOSO USINADO A QUENTE,UTILIZA</t>
  </si>
  <si>
    <t>NDO AGREGADO SIDERURGICO (ESCORIA DE ACIARIA),COM 10CM DE ES</t>
  </si>
  <si>
    <t>PESSURA,EXECUTADO EM 2 CAMADAS, SENDO A INFERIOR DE LIGACAO</t>
  </si>
  <si>
    <t>("BINDER") COM 6CM DE ESPESSURA E A SUPERIOR DE ROLAMENTO,DE</t>
  </si>
  <si>
    <t> ACORDO COM AS "INSTRUCOES PARA EXECUCAO",DO DER-RJ,EXCLUSIV</t>
  </si>
  <si>
    <t>E TRANSPORTE DA USINA PARA A PISTA</t>
  </si>
  <si>
    <t>08.015.0045-A</t>
  </si>
  <si>
    <t>08.015.0050-0</t>
  </si>
  <si>
    <t>REVESTIMENTO DE CONCRETO ASFALTICO BETUMINOSO USINADO A QUEN</t>
  </si>
  <si>
    <t>TE,COM 5CM DE ESPESSURA,EXECUTADO EM UMA CAMADA,DE ACORDO CO</t>
  </si>
  <si>
    <t>M AS "INSTRUCOES PARA EXECUCAO",DO DER-RJ,EXCLUSIVE O TRANSP</t>
  </si>
  <si>
    <t>ORTE DA USINA PARA PISTA,E CONSIDERANDO UMA PRODUCAO DE USIN</t>
  </si>
  <si>
    <t>A DE 2.000T/MES</t>
  </si>
  <si>
    <t>08.015.0050-A</t>
  </si>
  <si>
    <t>08.015.0051-0</t>
  </si>
  <si>
    <t>A DE 3.000T/MES</t>
  </si>
  <si>
    <t>08.015.0051-A</t>
  </si>
  <si>
    <t>08.015.0052-0</t>
  </si>
  <si>
    <t>A DE 4.000T/MES</t>
  </si>
  <si>
    <t>08.015.0052-A</t>
  </si>
  <si>
    <t>08.015.0053-0</t>
  </si>
  <si>
    <t>A DE 6.000T/MES</t>
  </si>
  <si>
    <t>08.015.0053-A</t>
  </si>
  <si>
    <t>08.015.0054-0</t>
  </si>
  <si>
    <t>A DE 8.000T/MES</t>
  </si>
  <si>
    <t>08.015.0054-A</t>
  </si>
  <si>
    <t>08.015.0055-0</t>
  </si>
  <si>
    <t>A DE 10.000T/MES</t>
  </si>
  <si>
    <t>08.015.0055-A</t>
  </si>
  <si>
    <t>08.015.0070-0</t>
  </si>
  <si>
    <t>REVESTIMENTO DE CONCRETO BETUMINOSO USINADO A QUENTE,PARA CA</t>
  </si>
  <si>
    <t>MADA DE ROLAMENTO,COM 4CM DE ESPESSURA,EXCLUSIVE TRANSPORTE</t>
  </si>
  <si>
    <t>DA USINA PARA A PISTA,E CONSIDERANDO UMA PRODUCAO DE USINA D</t>
  </si>
  <si>
    <t>E 2.000T/MES</t>
  </si>
  <si>
    <t>08.015.0070-A</t>
  </si>
  <si>
    <t>08.015.0071-0</t>
  </si>
  <si>
    <t>E 3.000T/MES</t>
  </si>
  <si>
    <t>08.015.0071-A</t>
  </si>
  <si>
    <t>08.015.0072-0</t>
  </si>
  <si>
    <t>E 4.000T/MES</t>
  </si>
  <si>
    <t>08.015.0072-A</t>
  </si>
  <si>
    <t>08.015.0073-0</t>
  </si>
  <si>
    <t>E 6.000T/MES</t>
  </si>
  <si>
    <t>08.015.0073-A</t>
  </si>
  <si>
    <t>08.015.0074-0</t>
  </si>
  <si>
    <t>E 8.000T/MES</t>
  </si>
  <si>
    <t>08.015.0074-A</t>
  </si>
  <si>
    <t>08.015.0075-0</t>
  </si>
  <si>
    <t>E 10.000T/MES</t>
  </si>
  <si>
    <t>08.015.0075-A</t>
  </si>
  <si>
    <t>08.015.0077-0</t>
  </si>
  <si>
    <t>MADA DE ROLAMENTO,COM 3CM DE ESPESSURA,EXCLUSIVE TRANSPORTE</t>
  </si>
  <si>
    <t>08.015.0077-A</t>
  </si>
  <si>
    <t>08.015.0078-0</t>
  </si>
  <si>
    <t>08.015.0078-A</t>
  </si>
  <si>
    <t>08.015.0079-0</t>
  </si>
  <si>
    <t>08.015.0079-A</t>
  </si>
  <si>
    <t>08.015.0080-0</t>
  </si>
  <si>
    <t>08.015.0080-A</t>
  </si>
  <si>
    <t>08.015.0081-0</t>
  </si>
  <si>
    <t>08.015.0081-A</t>
  </si>
  <si>
    <t>08.015.0082-0</t>
  </si>
  <si>
    <t>08.015.0082-A</t>
  </si>
  <si>
    <t>08.015.0083-0</t>
  </si>
  <si>
    <t>PAVIMENTACAO COM CAMADA DE ROLAMENTO DE SMA("BRITA MASTIQUE</t>
  </si>
  <si>
    <t>ASFALTO"),ESPESSURA DE 3,4CM,NIVELAMENTO ELETRONICO,INCLUSIV</t>
  </si>
  <si>
    <t>E FORNECIMENTO DOS MATERIAIS E JUNTA TIPO "INFRA-RED"</t>
  </si>
  <si>
    <t>08.015.0083-A</t>
  </si>
  <si>
    <t>08.015.0084-0</t>
  </si>
  <si>
    <t>ASFALTO"),ESPESSURA DE 4CM,NIVELAMENTO ELETRONICO,INCLUSIVE</t>
  </si>
  <si>
    <t>FORNECIMENTO DOS MATERIAIS E JUNTA TIPO "INFRA-RED"</t>
  </si>
  <si>
    <t>08.015.0084-A</t>
  </si>
  <si>
    <t>08.015.0085-0</t>
  </si>
  <si>
    <t>CONCRETO ASFALTICO USINADO A QUENTE,COM ASFALTO DE BORRACHA,</t>
  </si>
  <si>
    <t>TIPO "TERMINAL BLEND",UTILIZANDO ATE 15% DE BORRACHA GRANULA</t>
  </si>
  <si>
    <t>DA DE PNEUS,PARA CAMADA DE ROLAMENTO,DE ACORDO COM AS ESPECI</t>
  </si>
  <si>
    <t>FICACOES DA PCRJ,EXCLUSIVE O TRANSPORTE DA USINA PARA PISTA,</t>
  </si>
  <si>
    <t>ESPALHAMENTO E COMPACTACAO DA MISTURA,SATISFAZENDO AS PROPRI</t>
  </si>
  <si>
    <t>EDADES DA NORMA DER/PR-ES-P-28/5 OU DNIT ES 385/99</t>
  </si>
  <si>
    <t>08.015.0085-A</t>
  </si>
  <si>
    <t>08.015.0086-0</t>
  </si>
  <si>
    <t>EXECUCAO DE MEMBRANA DE ABSORCAO DE ESFORCOS(SAMI-R),INCLUSI</t>
  </si>
  <si>
    <t>VE FORNECIMENTO DOS MATERIAIS</t>
  </si>
  <si>
    <t>08.015.0086-A</t>
  </si>
  <si>
    <t>08.015.0087-0</t>
  </si>
  <si>
    <t>EXECUCAO DE MEMBRANA ABSORCAO DE ESFORCOS(SAMI-R),UTILIZANDO</t>
  </si>
  <si>
    <t> LIGANTE DE ASFALTO-BORRACHA,APLICADO A APROXIMADAMENTE 170°</t>
  </si>
  <si>
    <t>C,COM VISCOSIDADE DE 3500 CP E TAXA DE 2,8L/M2,EXCLUSIVE FOR</t>
  </si>
  <si>
    <t>NECIMENTO DO LIGANTE</t>
  </si>
  <si>
    <t>08.015.0087-A</t>
  </si>
  <si>
    <t>08.015.0088-0</t>
  </si>
  <si>
    <t>EXECUCAO DE MEMBRANA DE ABSORCAO DE ESFORCOS(SAMI-R),UTILIZA</t>
  </si>
  <si>
    <t>NDO BMB,APLICADO A APROXIMADAMENTE 170°C, COM VISCOSIDADE DE</t>
  </si>
  <si>
    <t> 3500 CP E TAXA DE 2,8L/M2,INCLUSIVE FORNECIMENTO DOS MATERI</t>
  </si>
  <si>
    <t>08.015.0088-A</t>
  </si>
  <si>
    <t>08.015.0090-0</t>
  </si>
  <si>
    <t>REVESTIMENTO DE CONCRETO ASFALTICO,COM POLIMERO,USINADO A QU</t>
  </si>
  <si>
    <t>ENTE,COM 5CM DE ESPESSURA,EXECUTADO COM VIBROACABADORA COM C</t>
  </si>
  <si>
    <t>ONTROLE ELETRONICO E MESA EXTENSIVA DE NO MINIMO 7M</t>
  </si>
  <si>
    <t>08.015.0090-A</t>
  </si>
  <si>
    <t>08.015.0095-0</t>
  </si>
  <si>
    <t>ENTE COM 7CM DE ESPESSURA,EXECUTADO COM VIBROACABADORA COM C</t>
  </si>
  <si>
    <t>08.015.0095-A</t>
  </si>
  <si>
    <t>08.015.0096-0</t>
  </si>
  <si>
    <t>LAMA ASFALTICA FINA DE RUPTURA CONTROLADA,COM FORNECIMENTO E</t>
  </si>
  <si>
    <t> TRANSPORTE DOS MATERIAIS,EXCLUSIVE EMULSAO</t>
  </si>
  <si>
    <t>08.015.0096-A</t>
  </si>
  <si>
    <t>08.015.0097-0</t>
  </si>
  <si>
    <t>LAMA ASFALTICA GROSSA DE RUPTURA CONTROLADA,COM FORNECIMENTO</t>
  </si>
  <si>
    <t> E TRANSPORTE DOS MATERIAIS,EXCLUSIVE EMULSAO</t>
  </si>
  <si>
    <t>08.015.0097-A</t>
  </si>
  <si>
    <t>08.015.0098-0</t>
  </si>
  <si>
    <t>REVESTIMENTO DE CONCRETO BETUMINOSO USINADO EM TEMPERATURA A</t>
  </si>
  <si>
    <t>BAIXO DE 140°C E COMPACTACAO ABAIXO DE 90°C(TEMPERATURA MORN</t>
  </si>
  <si>
    <t>A),ESPESSURA DE 4CM,UTILIZANDO AMIDA SINTETICA NA PROPORCAO</t>
  </si>
  <si>
    <t>3KG POR T DE CAP,MISTURA "IN SITU" EM USINA,INCLUSIVE FORNEC</t>
  </si>
  <si>
    <t>IMENTO DOS MATERIAIS</t>
  </si>
  <si>
    <t>08.015.0098-A</t>
  </si>
  <si>
    <t>08.015.0100-0</t>
  </si>
  <si>
    <t>CONCRETO ASFALTICO,USINADO A QUENTE,DE ACORDO COM AS DETERMI</t>
  </si>
  <si>
    <t>NACOES ESPECIFICADAS PELA PREFEITURA-RJ,INCLUSIVE TODOS OS M</t>
  </si>
  <si>
    <t>ATERIAIS(MASSA FINA),EXCLUSIVE O TRANSPORTE DA USINA PARA A</t>
  </si>
  <si>
    <t>PISTA.CUSTO SOMENTE DO PREPARO E MATERIAIS,EXCLUSIVE ESPALHA</t>
  </si>
  <si>
    <t>MENTO E COMPACTACAO,CONSIDERANDO UMA PRODUCAO DE 2.000T/MES</t>
  </si>
  <si>
    <t>08.015.0100-A</t>
  </si>
  <si>
    <t>08.015.0101-0</t>
  </si>
  <si>
    <t>CONCRETO ASFALTICO USINADO A QUENTE,DE ACORDO COM AS DETERMI</t>
  </si>
  <si>
    <t>MENTO E COMPACTACAO,CONSIDERANDO UMA PRODUCAO DE 3.000T/MES</t>
  </si>
  <si>
    <t>08.015.0101-A</t>
  </si>
  <si>
    <t>08.015.0102-0</t>
  </si>
  <si>
    <t>MENTO E COMPACTACAO,CONSIDERANDO UMA PRODUCAO DE 4.000T/MES</t>
  </si>
  <si>
    <t>08.015.0102-A</t>
  </si>
  <si>
    <t>08.015.0103-0</t>
  </si>
  <si>
    <t>MENTO E COMPACTACAO,CONSIDERANDO UMA PRODUCAO DE 6.000T/MES</t>
  </si>
  <si>
    <t>08.015.0103-A</t>
  </si>
  <si>
    <t>08.015.0104-0</t>
  </si>
  <si>
    <t>MENTO E COMPACTACAO,CONSIDERANDO UMA PRODUCAO DE 8.000T/MES</t>
  </si>
  <si>
    <t>08.015.0104-A</t>
  </si>
  <si>
    <t>08.015.0105-0</t>
  </si>
  <si>
    <t>MENTO E COMPACTACAO,CONSIDERANDO UMA PRODUCAO DE 10.000T/MES</t>
  </si>
  <si>
    <t>08.015.0105-A</t>
  </si>
  <si>
    <t>08.015.0120-0</t>
  </si>
  <si>
    <t>NACOES ESPECIFICADAS PELA PREFEITURA-RJ, INCLUSIVE TODOS OS</t>
  </si>
  <si>
    <t>MATERIAIS(MASSA GROSSA),EXCLUSIVE O TRANSPORTE DA USINA PARA</t>
  </si>
  <si>
    <t> A PISTA. CUSTO SOMENTE DO PREPARO E MATERIAIS, EXCLUSIVE ES</t>
  </si>
  <si>
    <t>PALHAMENTO E COMPACTACAO,CONSIDERANDO UMA PRODUCAO DE 2.000T</t>
  </si>
  <si>
    <t>/MES</t>
  </si>
  <si>
    <t>08.015.0120-A</t>
  </si>
  <si>
    <t>08.015.0121-0</t>
  </si>
  <si>
    <t>PALHAMENTO E COMPACTACAO,CONSIDERANDO UMA PRODUCAO DE 3.000T</t>
  </si>
  <si>
    <t>08.015.0121-A</t>
  </si>
  <si>
    <t>08.015.0122-0</t>
  </si>
  <si>
    <t>PALHAMENTO E COMPACTACAO,CONSIDERANDO UMA PRODUCAO DE 4.000T</t>
  </si>
  <si>
    <t>08.015.0122-A</t>
  </si>
  <si>
    <t>08.015.0123-0</t>
  </si>
  <si>
    <t>PALHAMENTO E COMPACTACAO,CONSIDERANDO UMA PRODUCAO DE 6.000T</t>
  </si>
  <si>
    <t>08.015.0123-A</t>
  </si>
  <si>
    <t>08.015.0124-0</t>
  </si>
  <si>
    <t>PALHAMENTO E COMPACTACAO,CONSIDERANDO UMA PRODUCAO DE 8.000T</t>
  </si>
  <si>
    <t>08.015.0124-A</t>
  </si>
  <si>
    <t>08.015.0125-0</t>
  </si>
  <si>
    <t>PALHAMENTO E COMPACTACAO,CONSIDERANDO UMA PRODUCAO DE 10.000</t>
  </si>
  <si>
    <t>T/MES</t>
  </si>
  <si>
    <t>08.015.0125-A</t>
  </si>
  <si>
    <t>08.015.0150-0</t>
  </si>
  <si>
    <t>CONCRETO ASFALTICO PARA BASE,TIPO CAB,USINADO A QUENTE,DE AC</t>
  </si>
  <si>
    <t>ORDO COM AS DETERMINACOES ESPECIFICADAS PELA PREFEITURA-RJ,I</t>
  </si>
  <si>
    <t>NCLUSIVE TODOS OS MATERIAIS,EXCLUSIVE O TRANSPORTE DA USINA</t>
  </si>
  <si>
    <t>PARA A PISTA.CUSTO SOMENTE DO PREPARO E MATERIAIS,EXCLUSIVE</t>
  </si>
  <si>
    <t>ESPALHAMENTO E COMPACTACAO,CONSIDERANDO UMA PRODUCAO DE 2.00</t>
  </si>
  <si>
    <t>0T/MES</t>
  </si>
  <si>
    <t>08.015.0150-A</t>
  </si>
  <si>
    <t>08.015.0151-0</t>
  </si>
  <si>
    <t>ESPALHAMENTO E COMPACTACAO, CONSIDERANDO UMA PRODUCAO DE 3.0</t>
  </si>
  <si>
    <t>00T/MES</t>
  </si>
  <si>
    <t>08.015.0151-A</t>
  </si>
  <si>
    <t>08.015.0152-0</t>
  </si>
  <si>
    <t>ESPALHAMENTO E COMPACTACAO, CONSIDERANDO UMA PRODUCAO DE 4.0</t>
  </si>
  <si>
    <t>08.015.0152-A</t>
  </si>
  <si>
    <t>08.015.0153-0</t>
  </si>
  <si>
    <t>ESPALHAMENTO E COMPACTACAO, CONSIDERANDO UMA PRODUCAO DE 6.0</t>
  </si>
  <si>
    <t>08.015.0153-A</t>
  </si>
  <si>
    <t>08.015.0154-0</t>
  </si>
  <si>
    <t>ESPALHAMENTO E COMPACTACAO, CONSIDERANDO UMA PRODUCAO DE 8.0</t>
  </si>
  <si>
    <t>08.015.0154-A</t>
  </si>
  <si>
    <t>08.015.0155-0</t>
  </si>
  <si>
    <t>ESPALHAMENTO E COMPACTACAO,CONSIDERANDO UMA PRODUCAO DE 10.0</t>
  </si>
  <si>
    <t>08.015.0155-A</t>
  </si>
  <si>
    <t>08.015.0200-0</t>
  </si>
  <si>
    <t>TE,IMPORTADO DE USINA,COM 5CM DE ESPESSURA,EXECUTADO EM UMA</t>
  </si>
  <si>
    <t>CAMADA,DE ACORDO COM AS "INSTRUCOES PARA EXECUCAO",DO DER-RJ</t>
  </si>
  <si>
    <t>,EXCLUSIVE O TRANSPORTE DA USINA PARA A PISTA,E CONSIDERANDO</t>
  </si>
  <si>
    <t> UMA PRODUCAO DE USINA DE 2.000T/MES</t>
  </si>
  <si>
    <t>08.015.0200-A</t>
  </si>
  <si>
    <t>08.015.0201-0</t>
  </si>
  <si>
    <t> UMA PRODUCAO DE USINA DE 3.000T/MES</t>
  </si>
  <si>
    <t>08.015.0201-A</t>
  </si>
  <si>
    <t>08.015.0202-0</t>
  </si>
  <si>
    <t>TE,IMPORTADO DA USINA,COM 5CM DE ESPESSURA,EXECUTADO EM UMA</t>
  </si>
  <si>
    <t> UMA PRODUCAO DE USINA DE 4.000T/MES</t>
  </si>
  <si>
    <t>08.015.0202-A</t>
  </si>
  <si>
    <t>08.015.0203-0</t>
  </si>
  <si>
    <t>UMA PRODUCAO DE USINA DE 6.000T/MES</t>
  </si>
  <si>
    <t>08.015.0203-A</t>
  </si>
  <si>
    <t>08.015.0204-0</t>
  </si>
  <si>
    <t> UMA PRODUCAO DE USINA DE 8.000T/MES</t>
  </si>
  <si>
    <t>08.015.0204-A</t>
  </si>
  <si>
    <t>08.015.0205-0</t>
  </si>
  <si>
    <t>UMA PRODUCAO DE USINA DE 10.000T/MES</t>
  </si>
  <si>
    <t>08.015.0205-A</t>
  </si>
  <si>
    <t>08.015.0220-0</t>
  </si>
  <si>
    <t>REVESTIMENTO DE CONCRETO BETUMINOSO USINADO A QUENTE,IMPORTA</t>
  </si>
  <si>
    <t>DO DE USINA,PARA CAMADA DE ROLAMENTO,COM 4CM DE ESPESSURA,EX</t>
  </si>
  <si>
    <t>CLUSIVE TRANSPORTE DA USINA PARA A PISTA,E CONSIDERANDO UMA</t>
  </si>
  <si>
    <t>PRODUCAO DE USINA DE 2.000T/MES</t>
  </si>
  <si>
    <t>08.015.0220-A</t>
  </si>
  <si>
    <t>08.015.0221-0</t>
  </si>
  <si>
    <t>DO DA USINA,PARA CAMADA DE ROLAMENTO,COM 4CM DE ESPESSURA,EX</t>
  </si>
  <si>
    <t>PRODUCAO DE USINA DE 3.000T/MES</t>
  </si>
  <si>
    <t>08.015.0221-A</t>
  </si>
  <si>
    <t>08.015.0222-0</t>
  </si>
  <si>
    <t>PRODUCAO DE USINA DE 4.000T/MES</t>
  </si>
  <si>
    <t>08.015.0222-A</t>
  </si>
  <si>
    <t>08.015.0223-0</t>
  </si>
  <si>
    <t>PRODUCAO DE USINA DE 6.000T/MES</t>
  </si>
  <si>
    <t>08.015.0223-A</t>
  </si>
  <si>
    <t>08.015.0224-0</t>
  </si>
  <si>
    <t>PRODUCAO DE USINA DE 8.000T/MES</t>
  </si>
  <si>
    <t>08.015.0224-A</t>
  </si>
  <si>
    <t>08.015.0225-0</t>
  </si>
  <si>
    <t>PRODUCAO DE USINA DE 10.000T/MES</t>
  </si>
  <si>
    <t>08.015.0225-A</t>
  </si>
  <si>
    <t>08.015.0250-0</t>
  </si>
  <si>
    <t>CONCRETO ASFALTICO,USINADO A QUENTE,IMPORTADO DE USINA,DE AC</t>
  </si>
  <si>
    <t>NCLUSIVE TODOS OS MATERIAIS(MASSA FINA),EXCLUSIVE O TRANSPOR</t>
  </si>
  <si>
    <t>TE DA USINA PARA A PISTA.CUSTO SOMENTE DO PREPARO E MATERIAI</t>
  </si>
  <si>
    <t>S,EXCLUSIVE ESPALHAMENTO E COMPACTACAO,CONSIDERANDO UMA PROD</t>
  </si>
  <si>
    <t>UCAO DE 2.000T/MES</t>
  </si>
  <si>
    <t>08.015.0250-A</t>
  </si>
  <si>
    <t>08.015.0251-0</t>
  </si>
  <si>
    <t>UCAO DE 3.000T/MES</t>
  </si>
  <si>
    <t>08.015.0251-A</t>
  </si>
  <si>
    <t>08.015.0252-0</t>
  </si>
  <si>
    <t>UCAO DE 4.000T/MES</t>
  </si>
  <si>
    <t>08.015.0252-A</t>
  </si>
  <si>
    <t>08.015.0253-0</t>
  </si>
  <si>
    <t>UCAO DE 6.000T/MES</t>
  </si>
  <si>
    <t>08.015.0253-A</t>
  </si>
  <si>
    <t>08.015.0254-0</t>
  </si>
  <si>
    <t>UCAO DE 8.000T/MES</t>
  </si>
  <si>
    <t>08.015.0254-A</t>
  </si>
  <si>
    <t>08.015.0255-0</t>
  </si>
  <si>
    <t>UCAO DE 10.000T/MES</t>
  </si>
  <si>
    <t>08.015.0255-A</t>
  </si>
  <si>
    <t>08.015.0270-0</t>
  </si>
  <si>
    <t>NCLUSIVE TODOS OS MATERIAIS(MASSA GROSSA),EXCLUSIVE O TRANSP</t>
  </si>
  <si>
    <t>ORTE DA USINA PARA A PISTA.CUSTO SOMENTE DO PREPARO E MATERI</t>
  </si>
  <si>
    <t>AIS,EXCLUSIVE ESPALHAMENTO E COMPACTACAO,CONSIDERANDO UMA PR</t>
  </si>
  <si>
    <t>ODUCAO DE 2.000T/MES</t>
  </si>
  <si>
    <t>08.015.0270-A</t>
  </si>
  <si>
    <t>08.015.0271-0</t>
  </si>
  <si>
    <t>ODUCAO DE 3.000T/MES</t>
  </si>
  <si>
    <t>08.015.0271-A</t>
  </si>
  <si>
    <t>08.015.0272-0</t>
  </si>
  <si>
    <t>ORDO COM AS DETERMINACOES ESPECIFICADAS PELA PREFEITURA-RJ,</t>
  </si>
  <si>
    <t>INCLUSIVE TODOS OS MATERIAIS (MASSA GROSSA),EXCLUSIVE O TRAN</t>
  </si>
  <si>
    <t>SPORTE DA USINA PARA A PISTA.CUSTO SOMENTE DO PREPARO E MATE</t>
  </si>
  <si>
    <t>RIAIS,EXCLUSIVE ESPALHAMENTO E COMPACTACAO,CONSIDERANDO UMA</t>
  </si>
  <si>
    <t>PRODUCAO DE 4.000T/MES</t>
  </si>
  <si>
    <t>08.015.0272-A</t>
  </si>
  <si>
    <t>08.015.0273-0</t>
  </si>
  <si>
    <t>ODUCAO DE 6.000T/MES</t>
  </si>
  <si>
    <t>08.015.0273-A</t>
  </si>
  <si>
    <t>08.015.0274-0</t>
  </si>
  <si>
    <t>ODUCAO DE 8.000T/MES</t>
  </si>
  <si>
    <t>08.015.0274-A</t>
  </si>
  <si>
    <t>08.015.0275-0</t>
  </si>
  <si>
    <t>ODUCAO DE 10.000T/MES</t>
  </si>
  <si>
    <t>08.015.0275-A</t>
  </si>
  <si>
    <t>08.015.0300-0</t>
  </si>
  <si>
    <t>CONCRETO ASFALTICO PARA BASE,TIPO CAB,USINADO A QUENTE,IMPOR</t>
  </si>
  <si>
    <t>TADO DE USINA,DE ACORDO COM AS DETERMINACOES ESPECIFICADAS P</t>
  </si>
  <si>
    <t>ELA PREFEITURA-RJ,INCLUSIVE TODOS OS MATERIAIS,EXCLUSIVE O T</t>
  </si>
  <si>
    <t>RANSPORTE DA USINA PARA A PISTA.CUSTO SOMENTE DO PREPARO E M</t>
  </si>
  <si>
    <t>ATERIAIS,EXCLUSIVE ESPALHAMENTO E COMPACTACAO,CONSIDERANDO U</t>
  </si>
  <si>
    <t>MA PRODUCAO DE 2.000T/MES</t>
  </si>
  <si>
    <t>08.015.0300-A</t>
  </si>
  <si>
    <t>08.015.0301-0</t>
  </si>
  <si>
    <t>MA PRODUCAO DE 3.000T/MES</t>
  </si>
  <si>
    <t>08.015.0301-A</t>
  </si>
  <si>
    <t>08.015.0302-0</t>
  </si>
  <si>
    <t>MA PRODUCAO DE 4.000T/MES</t>
  </si>
  <si>
    <t>08.015.0302-A</t>
  </si>
  <si>
    <t>08.015.0303-0</t>
  </si>
  <si>
    <t>MA PRODUCAO DE 6.000T/MES</t>
  </si>
  <si>
    <t>08.015.0303-A</t>
  </si>
  <si>
    <t>08.015.0304-0</t>
  </si>
  <si>
    <t>MA PRODUCAO DE 8.000T/MES</t>
  </si>
  <si>
    <t>08.015.0304-A</t>
  </si>
  <si>
    <t>08.015.0305-0</t>
  </si>
  <si>
    <t>MA PRODUCAO DE 10.000T/MES</t>
  </si>
  <si>
    <t>08.015.0305-A</t>
  </si>
  <si>
    <t>08.015.0310-0</t>
  </si>
  <si>
    <t>MISTURA BETUMINOSA TIPO "GAP GRADED",UTILIZANDO NO MINIMO 8,</t>
  </si>
  <si>
    <t>0% DE BMB,ESPALHAMENTO E COMPACTACAO,COM RESULTADO DE "GRIP</t>
  </si>
  <si>
    <t>TEST" (ASTM) MAIOR QUE 0,60,EXCLUSIVE FORNECIMENTO DOS MATER</t>
  </si>
  <si>
    <t>IAIS (LIGANTE E BRITA),USINAGEM E TRANSPORTE DA MASSA</t>
  </si>
  <si>
    <t>08.015.0310-A</t>
  </si>
  <si>
    <t>08.015.0315-0</t>
  </si>
  <si>
    <t>MISTURA BETUMINOSA TIPO "OPEN GRADED",UTILIZANDO NO MINIMO 9</t>
  </si>
  <si>
    <t>,5% DE BMB,ESPALHAMENTO E COMPACTACAO,COM RESULTADO DE "GRIP</t>
  </si>
  <si>
    <t> TES" (ASTM) MAIOR QUE 0,75 E RUIDO MENOR QUE 97DB,EXCLUSIVE</t>
  </si>
  <si>
    <t> FORNECIMENTO DOS MATERIAIS (LIGANTE E BRITA),USINAGEM E TRA</t>
  </si>
  <si>
    <t>NSPORTE DA MASSA</t>
  </si>
  <si>
    <t>08.015.0315-A</t>
  </si>
  <si>
    <t>08.015.0320-0</t>
  </si>
  <si>
    <t>MISTURA BETUMINOSA TIPO "GAP GRADED",UTILIZANDO LIGANTE DE A</t>
  </si>
  <si>
    <t>SFALTO-BORRACHA E BRITA 1,ESPALHAMENTO E COMPACTACAO,COM RES</t>
  </si>
  <si>
    <t>ULTADO DE "GRIP TEST" (ASTM) MAIOR QUE 0,60,EXCLUSIVE FORNEC</t>
  </si>
  <si>
    <t>IMENTO DO LIGANTE,USINAGEM E TRANSPORTE DA MASSA</t>
  </si>
  <si>
    <t>08.015.0320-A</t>
  </si>
  <si>
    <t>08.015.0325-0</t>
  </si>
  <si>
    <t>MISTURA BETUMINOSA TIPO "OPEN GRADED",UTILIZANDO LIGANTE DE</t>
  </si>
  <si>
    <t>ASFALTO-BORRACHA E BRITA 1,ESPALHAMENTO E COMPACTACAO,COM RE</t>
  </si>
  <si>
    <t>SULTADO DE "GRIP TEST" (ASTM) MAIOR QUE 0,75 E RUIDO MENOR Q</t>
  </si>
  <si>
    <t>UE 97DB,EXCLUSIVE FORNECIMENTO DO LIGANTE,USINAGEM E TRANSPO</t>
  </si>
  <si>
    <t>RTE DA MASSA</t>
  </si>
  <si>
    <t>08.015.0325-A</t>
  </si>
  <si>
    <t>08.015.0350-0</t>
  </si>
  <si>
    <t>MISTURA BETUMINOSA UTILIZANDO BMB,TIPO "OPEN GRADED" OU "GAP</t>
  </si>
  <si>
    <t> GRADED",CONSIDERANDO APENAS A USINAGEM</t>
  </si>
  <si>
    <t>08.015.0350-A</t>
  </si>
  <si>
    <t>08.015.0360-0</t>
  </si>
  <si>
    <t>PRODUCAO DE LIGANTE MODIFICADO DE ASFALTO-BORRACHA(BMB)"IN S</t>
  </si>
  <si>
    <t>ITU" TIPO "FIELD BLEND",COM UTILIZACAO DE BORRACHA RECICLADA</t>
  </si>
  <si>
    <t> COMO POLIMERO,NA PROPORCAO DE 20% DE PO-DE-BORRACHA EM PESO</t>
  </si>
  <si>
    <t>,EM CONFORMIDADE COM ASTM 6114,ASTM D8 E COM A RESOLUCAO 19/</t>
  </si>
  <si>
    <t>2005 DE 11/7/2005 DA ANP</t>
  </si>
  <si>
    <t>08.015.0360-A</t>
  </si>
  <si>
    <t>08.015.0361-0</t>
  </si>
  <si>
    <t> COMO POLIMERO,NA PROPORCAO DE 18% DE PO-DE-BORRACHA GRANULA</t>
  </si>
  <si>
    <t>DA E 2% DE POLIMERO EM PESO,EM CONFORMIDADE COM ASTM 6114,AS</t>
  </si>
  <si>
    <t>TM D8 E COM A RESOLUCAO 19/2005 DE 11/7/2005 DA ANP</t>
  </si>
  <si>
    <t>08.015.0361-A</t>
  </si>
  <si>
    <t>08.015.0363-0</t>
  </si>
  <si>
    <t>PRODUCAO DE LIGANTE DE ASFALTO-BORRACHA (BMB) TIPO "FIELD BL</t>
  </si>
  <si>
    <t>END",IMPORTADO,COM UTILIZACAO DE BORRACHA RECICLADA COMO POL</t>
  </si>
  <si>
    <t>IMERO,NA PROPORCAO DE 20% DE PO-DE-BORRACHA EM PESO,EM CONFO</t>
  </si>
  <si>
    <t>RMIDADE COM ASTM 6114,ASTM D8 E COM A RESOLUCAO 19/2005 DE 1</t>
  </si>
  <si>
    <t>1/7/2005 DA ANP</t>
  </si>
  <si>
    <t>08.015.0363-A</t>
  </si>
  <si>
    <t>08.015.0400-0</t>
  </si>
  <si>
    <t>RECICLAGEM DE PAVIMENTO(TECNICA DE ESPUMA DE ASFALTO),COM A</t>
  </si>
  <si>
    <t>ADICAO DE CAP 50/70,CIMENTO PORTLAND E AGUA E TODOS OS MATER</t>
  </si>
  <si>
    <t>IAIS NECESSARIOS,COM ATE 15CM DE ESPESSURA,CONSIDERANDO A EX</t>
  </si>
  <si>
    <t>ECUCAO NO PERIODO DIURNO E EM MEIA PISTA.(VOLUME MEDIDO APOS</t>
  </si>
  <si>
    <t>A COMPACTACAO)</t>
  </si>
  <si>
    <t>08.015.0400-A</t>
  </si>
  <si>
    <t>08.015.0410-0</t>
  </si>
  <si>
    <t>SONORIZADOR DE CBUQ COM 8,00M DE LARGURA E 10,20M DE EXTENSA</t>
  </si>
  <si>
    <t>O FEITO EM FAIXA,INCLUSIVE MATERIAIS</t>
  </si>
  <si>
    <t>08.015.0410-A</t>
  </si>
  <si>
    <t>08.016.0001-0</t>
  </si>
  <si>
    <t>AREIA-ASFALTO,A QUENTE,DE ACORDO COM AS "INSTRUCOES PARA EXE</t>
  </si>
  <si>
    <t>CUCAO",DO DER-RJ.O CUSTO INDENIZA AS OPERACOES DE EXECUCAO,F</t>
  </si>
  <si>
    <t>ORNECIMENTO E TRANSPORTE DOS MATERIAIS EMPREGADOS,E SE APLIC</t>
  </si>
  <si>
    <t>A AO VOLUME EXECUTADO MEDIDO APOS A COMPRESSAO</t>
  </si>
  <si>
    <t>08.016.0001-A</t>
  </si>
  <si>
    <t>08.016.0002-0</t>
  </si>
  <si>
    <t>AREIA-ASFALTO,A FRIO,DE ACORDO COM AS "INSTRUCOES PARA EXECU</t>
  </si>
  <si>
    <t>CAO",DO DER-RJ.O CUSTO INDENIZA AS OPERACOES DE EXECUCAO,FOR</t>
  </si>
  <si>
    <t>NECIMENTO E TRANSPORTE DOS MATERIAIS EMPREGADOS,E SE APLICA</t>
  </si>
  <si>
    <t>AO VOLUME EXECUTADO MEDIDO APOS A COMPRESSAO</t>
  </si>
  <si>
    <t>08.016.0002-A</t>
  </si>
  <si>
    <t>08.017.0006-0</t>
  </si>
  <si>
    <t>REVESTIMENTO EM PLACAS DE CONCRETO DOSADO RACIONALMENTE,DE 3</t>
  </si>
  <si>
    <t>5MPA,DE ACORDO EM AS "INSTRUCOES PARA EXECUCAO" DO DER-RJ.O</t>
  </si>
  <si>
    <t>CUSTO INDENIZA AS OPERACOES DE EXECUCAO,FORNECIMENTO E TRANS</t>
  </si>
  <si>
    <t>PORTE DOS MATERIAIS EMPREGADOS,BEM COMO O TRANSPORTE DE AGUA</t>
  </si>
  <si>
    <t>,E SE APLICA AO VOLUME EXECUTADO</t>
  </si>
  <si>
    <t>08.017.0006-A</t>
  </si>
  <si>
    <t>08.017.0010-0</t>
  </si>
  <si>
    <t>REVESTIMENTO EM PLACAS DE CONCRETO IMPORTADO DE USINA DE 25M</t>
  </si>
  <si>
    <t>PA,DE ACORDO COM AS "INSTRUCOES PARA EXECUCAO",DO DER-RJ. O</t>
  </si>
  <si>
    <t>08.017.0010-A</t>
  </si>
  <si>
    <t>08.017.0020-0</t>
  </si>
  <si>
    <t>PAVIMENTO RIGIDO,P/CICLOVIA,C/8CM ESP.EM CONCR.ARGAMASSADO,1</t>
  </si>
  <si>
    <t>5MPA,COLORIDO C/OXIDO FERRO VERMELHO SINTETICO,JUNTAS SERRAD</t>
  </si>
  <si>
    <t>AS,LONA PLAST.POLIETILENO 0,20MM,CAMADA REGULARIZADORA PO-DE</t>
  </si>
  <si>
    <t>-PEDRA,COMPACTADA MECANICAMENTE,C/ACABAMENTO SUPERF.DESEMPEN</t>
  </si>
  <si>
    <t>ADO,CAMURCADO E VASSOURADO,CURA C/MANTA GEOTEXTIL,PROTECAO C</t>
  </si>
  <si>
    <t>/CUMEEIRA SARRAFO MADEIRA E LONA PLAST.EXCL.PREPARO TERRENO</t>
  </si>
  <si>
    <t>08.017.0020-A</t>
  </si>
  <si>
    <t>08.018.0001-0</t>
  </si>
  <si>
    <t>REVESTIMENTO DE SAIBRO,EXECUTADO MECANICAMENTE,COMPRIMIDO EM</t>
  </si>
  <si>
    <t> CAMADA,EXCLUSIVE FORNECIMENTO DO SAIBRO,SENDO A CAMADA MEDI</t>
  </si>
  <si>
    <t>DA APOS A COMPACTACAO</t>
  </si>
  <si>
    <t>08.018.0001-A</t>
  </si>
  <si>
    <t>08.018.0005-0</t>
  </si>
  <si>
    <t> CAMADA,INCLUSIVE FORNECIMENTO DO SAIBRO,SENDO A CAMADA MEDI</t>
  </si>
  <si>
    <t>08.018.0005-A</t>
  </si>
  <si>
    <t>08.018.0010-0</t>
  </si>
  <si>
    <t> CAMADA,COM SAIBRO MELHORADO COM CIMENTO, SENDO A PROPORCAO</t>
  </si>
  <si>
    <t>DE 5% EM VOLUME(72KG/M3)INCLUSIVE FORNECIMENTO E TRANSPORTE</t>
  </si>
  <si>
    <t>DOS MATERIAIS,SENDO A CAMADA MEDIDA APOS A COMPACTACAO</t>
  </si>
  <si>
    <t>08.018.0010-A</t>
  </si>
  <si>
    <t>08.018.0020-0</t>
  </si>
  <si>
    <t>REVESTIMENTO DE SAIBRO,EXECUTADO MANUALMENTE,COMPRIMIDO EM C</t>
  </si>
  <si>
    <t>AMADA,EXCLUSIVE O FORNECIMENTO DO SAIBRO,SENDO A CAMADA MEDI</t>
  </si>
  <si>
    <t>DA APOS A COMPRESSAO</t>
  </si>
  <si>
    <t>08.018.0020-A</t>
  </si>
  <si>
    <t>08.018.0023-0</t>
  </si>
  <si>
    <t>AMADA,INCLUSIVE O FORNECIMENTO DO SAIBRO,SENDO A CAMADA MEDI</t>
  </si>
  <si>
    <t>08.018.0023-A</t>
  </si>
  <si>
    <t>08.018.0050-0</t>
  </si>
  <si>
    <t>ESTABILIZACAO E IMPERMEABILIZACAO DE SOLO COM 16CM DE ESPESS</t>
  </si>
  <si>
    <t>URA,INCLUSIVE EQUIPAMENTOS,MAO-DE-OBRA E ESTABILIZADOR LIQUI</t>
  </si>
  <si>
    <t>DO</t>
  </si>
  <si>
    <t>08.018.0050-A</t>
  </si>
  <si>
    <t>08.019.0001-0</t>
  </si>
  <si>
    <t>JUNTA LONGITUDINAL EM REVESTIMENTO DE PLACA DE CONCRETO DO T</t>
  </si>
  <si>
    <t>IPO ENCAIXE(MACHO E FEMEA),EXCLUSIVE BARRAS DE LIGACAO(LIGAD</t>
  </si>
  <si>
    <t>ORES)</t>
  </si>
  <si>
    <t>08.019.0001-A</t>
  </si>
  <si>
    <t>08.019.0002-0</t>
  </si>
  <si>
    <t>JUNTA DE RETRACAO EM REVESTIMENTO DE PLACAS DE CONCRETO,EXCL</t>
  </si>
  <si>
    <t>USIVE BARRA DE LIGACAO(LIGADORES)</t>
  </si>
  <si>
    <t>08.019.0002-A</t>
  </si>
  <si>
    <t>08.019.0003-0</t>
  </si>
  <si>
    <t>JUNTA DE CONSTRUCAO EM REVESTIMENTO DE PLACA DE CONCRETO,DE</t>
  </si>
  <si>
    <t>MACHO E FEMEA,EXCLUSIVE PASSADORES</t>
  </si>
  <si>
    <t>08.019.0003-A</t>
  </si>
  <si>
    <t>08.019.0004-0</t>
  </si>
  <si>
    <t>JUNTA LONGITUDINAL DE LIGACAO ENTRE SARJETAS E PLACAS DE REV</t>
  </si>
  <si>
    <t>ESTIMENTO DE CONCRETO,INCLUSIVE LIGADORES</t>
  </si>
  <si>
    <t>08.019.0004-A</t>
  </si>
  <si>
    <t>08.019.0009-0</t>
  </si>
  <si>
    <t>JUNTA DE RETRACAO,SERRADA COM DISCO DE DIAMANTE,PARA PAVIMEN</t>
  </si>
  <si>
    <t>TOS DE PLACAS DE CONCRETO,COM 5CM DE PROFUNDIDADE</t>
  </si>
  <si>
    <t>08.019.0009-A</t>
  </si>
  <si>
    <t>08.019.0010-0</t>
  </si>
  <si>
    <t>LIMPEZA E PREENCHIMENTO DE JUNTA DE RETRACAO,COM ASFALTO DIL</t>
  </si>
  <si>
    <t>UIDO CM-30,EXCLUSIVE CORTE,BARRAS DE LIGACAO E DE TRANSFEREN</t>
  </si>
  <si>
    <t>CIA</t>
  </si>
  <si>
    <t>08.019.0010-A</t>
  </si>
  <si>
    <t>08.020.0008-0</t>
  </si>
  <si>
    <t>PAVIMENTACAO LAJOTAS CONCRETO,ALTAMENTE VIBRADO,INTERTRAVADO</t>
  </si>
  <si>
    <t>,C/ARTICULACAO VERTICAL,PRE-FABRICADOS,COR-NATURAL,ESP.6CM,R</t>
  </si>
  <si>
    <t>ESISTENCIA A COMPRESSAO 35MPA,ASSENTES SOBRE COLCHAO PO-DE-P</t>
  </si>
  <si>
    <t>EDRA,AREIA OU MATERIAL EQUIVALENTE,C/JUNTAS TOMADAS C/ARGAMA</t>
  </si>
  <si>
    <t>SSA CIMENTO E AREIA,TRACO 1:4 E/OU C/PEDRISCO E ASFALTO,EXCL</t>
  </si>
  <si>
    <t>.PREPARO TERRENO,C/FORN.DE TODOS OS MAT.,BEM COMO A COLOCAC.</t>
  </si>
  <si>
    <t>08.020.0008-A</t>
  </si>
  <si>
    <t>08.020.0010-0</t>
  </si>
  <si>
    <t>,C/ARTICULACAO VERTICAL,PRE-FABRICADOS,COR NATURAL,ESP.8CM,R</t>
  </si>
  <si>
    <t>08.020.0010-A</t>
  </si>
  <si>
    <t>08.020.0012-0</t>
  </si>
  <si>
    <t>,C/ARTICULACAO VERTICAL,PRE-FABRICADOS,COR NATURAL,ESP.10CM,</t>
  </si>
  <si>
    <t>RESISTENCIA A COMPRESSAO 35MPA,ASSENTES SOBRE COLCHAO PO-DE-</t>
  </si>
  <si>
    <t>PEDRA,AREIA OU MATERIAL EQUIVALENTE,C/JUNTAS TOMADAS C/ARGAM</t>
  </si>
  <si>
    <t>ASSA CIMENTO E AREIA,TRACO 1:4 E/OU C/PEDRISCO E ASFALTO,EXC</t>
  </si>
  <si>
    <t>L.PREPARO TERRENO,C/FORN.DE TODOS OS MAT.,BEM COMO A COLOC.</t>
  </si>
  <si>
    <t>08.020.0012-A</t>
  </si>
  <si>
    <t>08.020.0018-0</t>
  </si>
  <si>
    <t>RESISTENCIA A COMPRESSAO 50MPA,ASSENTES SOBRE COLCHAO PO-DE-</t>
  </si>
  <si>
    <t>-PEDRA,AREIA OU MATERIAL EQUIVALENTE,C/JUNTAS TOMADAS C/ARGA</t>
  </si>
  <si>
    <t>MASSA CIMENTO E AREIA,TRACO 1:4 E/OU PEDRISCO E ASFALTO,EXCL</t>
  </si>
  <si>
    <t>08.020.0018-A</t>
  </si>
  <si>
    <t>08.020.0020-0</t>
  </si>
  <si>
    <t>,C/ARTICULACAO VERTICAL,PRE-FABRICADOS,COLORIDO,ESP.6CM,RESI</t>
  </si>
  <si>
    <t>STENCIA A COMPRESSAO 35MPA,ASSENTES SOBRE COLCHAO PO-DE-PEDR</t>
  </si>
  <si>
    <t>A,AREIA OU MATERIAL EQUIVALENTE,C/JUNTAS TOMADAS C/ARGAMASSA</t>
  </si>
  <si>
    <t> CIMENTO E AREIA,TRACO 1:4 E/OU PEDRISCO E ASFALTO,EXCL.PREP</t>
  </si>
  <si>
    <t>ARO DO TERRENO,C/FORN.DE TODOS OS MAT.,BEM COMO A COLOCACAO</t>
  </si>
  <si>
    <t>08.020.0020-A</t>
  </si>
  <si>
    <t>08.020.0022-0</t>
  </si>
  <si>
    <t>,C/ARTICULACAO VERTICAL,PRE-FABRICADOS,COLORIDO,ESP.8CM,RESI</t>
  </si>
  <si>
    <t>ARO TERRENO,C/FORN.DE TODOS OS MAT.,BEM COMO A COLOCACAO</t>
  </si>
  <si>
    <t>08.020.0022-A</t>
  </si>
  <si>
    <t>08.020.0024-0</t>
  </si>
  <si>
    <t>,C/ARTICULACAO VERTICAL,PRE-FABRICADOS,COLORIDO,ESP.10CM,RES</t>
  </si>
  <si>
    <t>ISTENCIA A COMPRESSAO 35MPA,ASSENTES SOBRE COLCHAO PO-DE-PED</t>
  </si>
  <si>
    <t>RA,AREIA OU MATERIAL EQUIVALENTE,C/JUNTAS TOMADAS C/ARGAMASS</t>
  </si>
  <si>
    <t>A CIMENTO E AREIA,TRACO 1:4 E/OU PEDRISCO E ASFALTO,EXCL.PRE</t>
  </si>
  <si>
    <t>PARO TERRENO,C/FORN.DE TODOS OS MAT.,BEM COMO A COLOCACAO</t>
  </si>
  <si>
    <t>08.020.0024-A</t>
  </si>
  <si>
    <t>08.020.0030-0</t>
  </si>
  <si>
    <t>ASSENTAMENTO DE ARTEFATO DE CONCRETO,SOBRE COLCHAO DE PO-DE-</t>
  </si>
  <si>
    <t>PEDRA,AREIA OU MATERIAL EQUIVALENTE,COM FORNECIMENTO DE TODO</t>
  </si>
  <si>
    <t>S OS MATERIAIS,EXCLUSIVE O ARTEFATO DE CONCRETO,INCLUSIVE RE</t>
  </si>
  <si>
    <t>JUNTAMENTO</t>
  </si>
  <si>
    <t>08.020.0030-A</t>
  </si>
  <si>
    <t>08.020.0035-0</t>
  </si>
  <si>
    <t>REASSENTAMENTO DE ARTEFATO DE CONCRETO,COM REAPROVEITAMENTO</t>
  </si>
  <si>
    <t>DESTE,COM LIMPEZA DE REJUNTE ADERENTE,SOBRE COLCHAO DE PO-DE</t>
  </si>
  <si>
    <t>-PEDRA,AREIA OU MATERIAL EQUIVALENTE,INCLUSIVE FORNECIMENTO</t>
  </si>
  <si>
    <t>DE TODOS OS MATERIAIS E REJUNTAMENTO COM BETUME E CASCALHINH</t>
  </si>
  <si>
    <t>08.020.0035-A</t>
  </si>
  <si>
    <t>08.020.0040-0</t>
  </si>
  <si>
    <t>DESTE,COM LIMPEZA DA ARGAMASSA ADERENTE,SOBRE COLCHAO DE PO-</t>
  </si>
  <si>
    <t>DE-PEDRA,AREIA OU MATERIAL EQUIVALENTE E O FORNECIMENTO DE</t>
  </si>
  <si>
    <t>TODOS OS MATERIAIS E REJUNTAMENTO COM ARGAMASSA</t>
  </si>
  <si>
    <t>08.020.0040-A</t>
  </si>
  <si>
    <t>08.021.0001-0</t>
  </si>
  <si>
    <t>REGULARIZACAO DE SUBLEITO,DE ACORDO COM AS "INSTRUCOES PARA</t>
  </si>
  <si>
    <t>EXECUCAO",DO DER-RJ.O CUSTO INDENIZA AS OPERACOES DE EXECUCA</t>
  </si>
  <si>
    <t>O E TRANSPORTE DE AGUA E SE APLICA A AREA EFETIVAMENTE REGUL</t>
  </si>
  <si>
    <t>ARIZADA,EXCLUSIVE TRANSPORTE E ESCAVACAO DE CORRETIVOS</t>
  </si>
  <si>
    <t>08.021.0001-A</t>
  </si>
  <si>
    <t>08.021.0002-0</t>
  </si>
  <si>
    <t>REFORCO DE SUBLEITO,DE ACORDO COM AS "INSTRUCOES PARA EXECUC</t>
  </si>
  <si>
    <t>AO",DO DER-RJ,EXCLUSIVE ESCAVACAO,CARGA,TRANPORTE E FORNECIM</t>
  </si>
  <si>
    <t>ENTO DOS MATERIAIS</t>
  </si>
  <si>
    <t>08.021.0002-A</t>
  </si>
  <si>
    <t>08.021.0003-0</t>
  </si>
  <si>
    <t>ATERRO,DE ACORDO COM AS "INSTRUCOES PARA EXECUCAO",DO DER-RJ</t>
  </si>
  <si>
    <t>,EXCLUSIVE ESCAVACAO,CARGA E TRANSPORTE DE MATERIAIS</t>
  </si>
  <si>
    <t>08.021.0003-A</t>
  </si>
  <si>
    <t>08.022.0002-0</t>
  </si>
  <si>
    <t>REGULARIZACAO DE PAVIMENTACAO COM APROVEITAMENTO DO PAVIMENT</t>
  </si>
  <si>
    <t>O EXISTENTE,COM CAMADA DE CONCRETO BETUMINOSO,DE ACORDO COM</t>
  </si>
  <si>
    <t>AS "INSTRUCOES PARA EXECUCAO",DO DER-RJ</t>
  </si>
  <si>
    <t>08.022.0002-A</t>
  </si>
  <si>
    <t>08.024.0002-0</t>
  </si>
  <si>
    <t>ESPALHAMENTO MANUAL DE CONCRETO ASFALTICO EM CAMADAS (SOMENT</t>
  </si>
  <si>
    <t>E MAO DE OBRA),CONSIDERADO NESTE ITEM: A)CONCRETO ASFALTICO</t>
  </si>
  <si>
    <t>JUNTO AO LOCAL DE APLICACAO; B)BASE JA PREPARADA; C)EXCLUIDO</t>
  </si>
  <si>
    <t> O FORNECIMENTO DO CONCRETO</t>
  </si>
  <si>
    <t>08.024.0002-A</t>
  </si>
  <si>
    <t>08.026.0001-0</t>
  </si>
  <si>
    <t>IMPRIMACAO DE BASE DE PAVIMENTACAO,DE ACORDO COM AS "INSTRUC</t>
  </si>
  <si>
    <t>OES PARA EXECUCAO",DO DER-RJ</t>
  </si>
  <si>
    <t>08.026.0001-A</t>
  </si>
  <si>
    <t>08.026.0002-0</t>
  </si>
  <si>
    <t>PINTURA DE LIGACAO,DE ACORDO COM AS "INSTRUCOES PARA EXECUCA</t>
  </si>
  <si>
    <t>O",DO DER-RJ</t>
  </si>
  <si>
    <t>08.026.0002-A</t>
  </si>
  <si>
    <t>08.026.0005-0</t>
  </si>
  <si>
    <t>IMPRIMACAO DE BASE DE PAVIMENTACAO,UTILIZANDO CM ECO XISTO,</t>
  </si>
  <si>
    <t>DE ACORDO COM AS "INSTRUCOES PARA EXECUCAO",DO DER-RJ</t>
  </si>
  <si>
    <t>08.026.0005-A</t>
  </si>
  <si>
    <t>08.026.0010-0</t>
  </si>
  <si>
    <t>PINTURA DE LIGACAO COM ADICAO DE POLIMERO,DE ACORDO COM AS "</t>
  </si>
  <si>
    <t>INSTRUCOES PARA EXECUCAO" DO DER-RJ</t>
  </si>
  <si>
    <t>08.026.0010-A</t>
  </si>
  <si>
    <t>08.027.0035-0</t>
  </si>
  <si>
    <t>MEIO-FIO RETO DE CONCRETO SIMPLES FCK=15MPA,MOLDADO NO LOCAL</t>
  </si>
  <si>
    <t>,TIPO DER-RJ,MEDINDO 0,15M NA BASE E COM ALTURA DE 0,45M,REJ</t>
  </si>
  <si>
    <t>UNTAMENTO COM ARGAMASSA DE CIMENTO E AREIA,NO TRACO 1:3,5,CO</t>
  </si>
  <si>
    <t>M FORNECIMENTO DE TODOS OS MATERIAIS,ESCAVACAO E REATERRO</t>
  </si>
  <si>
    <t>08.027.0035-A</t>
  </si>
  <si>
    <t>08.027.0036-0</t>
  </si>
  <si>
    <t>MEIO-FIO CURVO DE CONCRETO SIMPLES FCK=15MPA,MOLDADO NO LOCA</t>
  </si>
  <si>
    <t>L,TIPO DER-RJ,MEDINDO 0,15M NA BASE E COM ALTURA DE 0,45M,RE</t>
  </si>
  <si>
    <t>JUNTAMENTO COM ARGAMASSA DE CIMENTO E AREIA,NO TRACO 1:3,5,C</t>
  </si>
  <si>
    <t>OM FORNECIMENTO DE TODOS OS MATERIAIS,ESCAVACAO E REATERRO</t>
  </si>
  <si>
    <t>08.027.0036-A</t>
  </si>
  <si>
    <t>08.027.0037-0</t>
  </si>
  <si>
    <t>MEIO-FIO RETO DE CONCRETO SIMPLES FCK=15MPA,PRE-MOLDADO,TIPO</t>
  </si>
  <si>
    <t> DER-RJ,MEDINDO 0,15M NA BASE E COM ALTURA DE 0,45M,REJUNTAM</t>
  </si>
  <si>
    <t>ENTO COM ARGAMASSA DE CIMENTO E AREIA,NO TRACO 1:3,5,COM FOR</t>
  </si>
  <si>
    <t>NECIMENTO DE TODOS OS MATERIAIS,ESCAVACAO E REATERRO</t>
  </si>
  <si>
    <t>08.027.0037-A</t>
  </si>
  <si>
    <t>08.027.0040-0</t>
  </si>
  <si>
    <t>,TIPO DER-RJ,MEDINDO 0,15M NA BASE E COM ALTURA DE 0,30M,REJ</t>
  </si>
  <si>
    <t>08.027.0040-A</t>
  </si>
  <si>
    <t>08.027.0041-0</t>
  </si>
  <si>
    <t>L,TIPO DER-RJ,MEDINDO 0,15M NA BASE E COM ALTURA DE 0,30M,RE</t>
  </si>
  <si>
    <t>08.027.0041-A</t>
  </si>
  <si>
    <t>08.027.0042-0</t>
  </si>
  <si>
    <t> DER-RJ,MEDINDO 0,15M NA BASE E COM ALTURA DE 0,30M,REJUNTAM</t>
  </si>
  <si>
    <t>ENTO COM ARGAMASSA DE CIMENTO E AREIA NO TRACO 1:3,5,COM FOR</t>
  </si>
  <si>
    <t>08.027.0042-A</t>
  </si>
  <si>
    <t>08.027.0045-0</t>
  </si>
  <si>
    <t>SARJETA E MEIO FIO CONJUGADO CURVO,DE CONCRETO SIMPLES FCK=</t>
  </si>
  <si>
    <t>15MPA,MOLDADO NO LOCAL,TIPO DER-RJ,MEDINDO 0,65M DE BASE E C</t>
  </si>
  <si>
    <t>OM ALTURA DE 0,30M,REJUNTAMENTO DE ARGAMASSA DE CIMENTO E AR</t>
  </si>
  <si>
    <t>EIA,NO TRACO 1:3,5,COM FORNECIMENTO DE TODOS OS MATERIAIS</t>
  </si>
  <si>
    <t>08.027.0045-A</t>
  </si>
  <si>
    <t>08.027.0048-0</t>
  </si>
  <si>
    <t>SARJETA E MEIO-FIO CONJUGADO RETO,DE CONCRETO SIMPLES FCK=15</t>
  </si>
  <si>
    <t>MPA,MOLDADO NO LOCAL,TIPO DER-RJ,MEDINDO 0,65M DE BASE E COM</t>
  </si>
  <si>
    <t> ALTURA DE 0,30M,REJUNTAMENTO DE ARGAMASSA DE CIMENTO E AREI</t>
  </si>
  <si>
    <t>A,NO TRACO 1:3,5,COM FORNECIMENTO DE TODOS OS MATERIAIS</t>
  </si>
  <si>
    <t>08.027.0048-A</t>
  </si>
  <si>
    <t>08.027.0051-0</t>
  </si>
  <si>
    <t>MPA,PRE-MOLDADO,TIPO DER-RJ,MEDINDO 0,65M DE BASE E COM ALTU</t>
  </si>
  <si>
    <t>RA DE 0,30M,REJUNTAMENTO DE ARGAMASSA DE CIMENTO E AREIA,NO</t>
  </si>
  <si>
    <t>TRACO 1:3,5,COM FORNECIMENTO DE TODOS OS MATERIAIS</t>
  </si>
  <si>
    <t>08.027.0051-A</t>
  </si>
  <si>
    <t>08.027.0054-0</t>
  </si>
  <si>
    <t>SARJETA E MEIO-FIO CONJUGADO CURVO,DE CONCRETO SIMPLES FCK=</t>
  </si>
  <si>
    <t>15MPA,PRE-MOLDADO,TIPO DER-RJ,MEDINDO 0,65M DE BASE E COM AL</t>
  </si>
  <si>
    <t>TURA DE 0,30M,REJUNTAMENTO DE ARGAMASSA DE CIMENTO E AREIA,</t>
  </si>
  <si>
    <t>NO TRACO 1:3,5,COM FORNECIMENTO DE TODOS OS MATERIAIS</t>
  </si>
  <si>
    <t>08.027.0054-A</t>
  </si>
  <si>
    <t>08.027.0057-0</t>
  </si>
  <si>
    <t>35MPA,MOLDADO NO LOCAL,TIPO DER-RJ,MEDINDO 0,65M DE BASE E C</t>
  </si>
  <si>
    <t>08.027.0057-A</t>
  </si>
  <si>
    <t>08.027.0060-0</t>
  </si>
  <si>
    <t>SARJETA E MEIO-FIO CONJUGADO RETO,DE CONCRETO SIMPLES FCK=35</t>
  </si>
  <si>
    <t>08.027.0060-A</t>
  </si>
  <si>
    <t>08.027.0063-0</t>
  </si>
  <si>
    <t>08.027.0063-A</t>
  </si>
  <si>
    <t>08.027.0066-0</t>
  </si>
  <si>
    <t>35MPA,PRE-MOLDADO,TIPO DER-RJ,MEDINDO 0,65M DE BASE E COM AL</t>
  </si>
  <si>
    <t>TURA DE 0,30M,REJUNTAMENTO DE ARGAMASSA DE CIMENTO E AREIA,N</t>
  </si>
  <si>
    <t>O TRACO 1:3,5,COM FORNECIMENTO DE TODOS OS MATERIAIS</t>
  </si>
  <si>
    <t>08.027.0066-A</t>
  </si>
  <si>
    <t>08.027.0069-0</t>
  </si>
  <si>
    <t>SARJETA E MEIO-FIO CONJUGADO CURVO,DE CONCRETO SIMPLES COLOR</t>
  </si>
  <si>
    <t>IDO FCK=35MPA,MOLDADO NO LOCAL,TIPO DER-RJ,MEDINDO 0,65M DE</t>
  </si>
  <si>
    <t>BASE E COM ALTURA DE 0,30M,REJUNTAMENTO DE ARGAMASSA DE CIME</t>
  </si>
  <si>
    <t>NTO E AREIA,NO TRACO 1:3,5, COM FORNECIMENTO DE TODOS OS MAT</t>
  </si>
  <si>
    <t>08.027.0069-A</t>
  </si>
  <si>
    <t>08.027.0072-0</t>
  </si>
  <si>
    <t>SARJETA E MEIO-FIO CONJUGADO RETO,DE CONCRETO SIMPLES COLORI</t>
  </si>
  <si>
    <t>DO FCK=35MPA,MOLDADO NO LOCAL,TIPO DER-RJ,MEDINDO 0,65M DE</t>
  </si>
  <si>
    <t>NTO E AREIA,NO TRACO 1:3,5,COM FORNECIMENTO DE TODOS OS MATE</t>
  </si>
  <si>
    <t>RIAIS</t>
  </si>
  <si>
    <t>08.027.0072-A</t>
  </si>
  <si>
    <t>08.027.0075-0</t>
  </si>
  <si>
    <t>DO FCK=35MPA,PRE-MOLDADO,TIPO DER-RJ,MEDINDO 0,65M DE BASE E</t>
  </si>
  <si>
    <t> COM ALTURA DE 0,30M,REJUNTAMENTO DE ARGAMASSA DE CIMENTO E</t>
  </si>
  <si>
    <t>AREIA,NO TRACO 1:3,5,COM FORNECIMENTO DE TODOS OS MATERIAIS</t>
  </si>
  <si>
    <t>08.027.0075-A</t>
  </si>
  <si>
    <t>08.027.0078-0</t>
  </si>
  <si>
    <t>IDO FCK=35MPA,PRE-MOLDADO,TIPO DER-RJ,MEDINDO 0,65M DE BASE</t>
  </si>
  <si>
    <t>E COM ALTURA DE 0,30M,REJUNTAMENTO DE ARGAMASSA DE CIMENTO E</t>
  </si>
  <si>
    <t> AREIA,NO TRACO 1:3,5,COM FORNECIMENTO DE TODOS OS MATERIAIS</t>
  </si>
  <si>
    <t>08.027.0078-A</t>
  </si>
  <si>
    <t>08.027.0079-0</t>
  </si>
  <si>
    <t>SARJETA E MEIO-FIO CONJUGADO CURVO,DE CONCRETO SIMPLES FCK =</t>
  </si>
  <si>
    <t>15MPA,MOLDADO NO LOCAL,TIPO DER-RJ,MEDINDO 0,45M DE BASE E</t>
  </si>
  <si>
    <t>0,30M DE ALTURA,REJUNTAMENTO COM ARGAMASSA DE CIMENTO E AREI</t>
  </si>
  <si>
    <t>08.027.0079-A</t>
  </si>
  <si>
    <t>08.027.0082-0</t>
  </si>
  <si>
    <t>MPA,MOLDADO NO LOCAL,TIPO DER-RJ,MEDINDO 0,45M DE BASE E 0,3</t>
  </si>
  <si>
    <t>0M DE ALTURA,REJUNTAMENTO COM ARGAMASSA DE CIMENTO E AREIA,</t>
  </si>
  <si>
    <t>08.027.0082-A</t>
  </si>
  <si>
    <t>08.027.0083-0</t>
  </si>
  <si>
    <t>15MPA,PRE-MOLDADO,TIPO DER-RJ,MEDINDO 0,45M DE BASE E 0,30M</t>
  </si>
  <si>
    <t>DE ALTURA,REJUNTAMENTO COM ARGAMASSA DE CIMENTO E AREIA,NO T</t>
  </si>
  <si>
    <t>RACO 1:3,5,COM FORNECIMENTO DE TODOS OS MATERIAIS</t>
  </si>
  <si>
    <t>08.027.0083-A</t>
  </si>
  <si>
    <t>08.027.0085-0</t>
  </si>
  <si>
    <t>MPA,PRE-MOLDADO,TIPO DER-RJ,MEDINDO 0,45M DE BASE E 0,30M DE</t>
  </si>
  <si>
    <t> ALTURA,REJUNTAMENTO COM ARGAMASSA DE CIMENTO E AREIA,NO TRA</t>
  </si>
  <si>
    <t>CO 1:3,5,COM FORNECIMENTO DE TODOS OS MATERIAIS</t>
  </si>
  <si>
    <t>08.027.0085-A</t>
  </si>
  <si>
    <t>08.027.0088-0</t>
  </si>
  <si>
    <t>SARJETA E MEIO-FIO CONJUGADO CURVO,DE CONCRETO SIMPLES FCK=3</t>
  </si>
  <si>
    <t>5MPA,MOLDADO NO LOCAL,TIPO DER-RJ,MEDINDO 0,45M DE BASE E 0,</t>
  </si>
  <si>
    <t>30M DE ALTURA,REJUNTAMENTO COM ARGAMASSA DE CIMENTO E AREIA,</t>
  </si>
  <si>
    <t>08.027.0088-A</t>
  </si>
  <si>
    <t>08.027.0089-0</t>
  </si>
  <si>
    <t>08.027.0089-A</t>
  </si>
  <si>
    <t>08.027.0090-0</t>
  </si>
  <si>
    <t>35MPA,PRE-MOLDADO,TIPO DER-RJ,MEDINDO 0,45M DE BASE E 0,30M</t>
  </si>
  <si>
    <t>08.027.0090-A</t>
  </si>
  <si>
    <t>08.027.0095-0</t>
  </si>
  <si>
    <t>08.027.0095-A</t>
  </si>
  <si>
    <t>08.027.0096-0</t>
  </si>
  <si>
    <t>IDO FCK=35MPA,MOLDADO NO LOCAL,TIPO DER-RJ,MEDINDO 0,45M DE</t>
  </si>
  <si>
    <t>BASE E 0,30M DE ALTURA,REJUNTAMENTO COM ARGAMASSA DE CIMENTO</t>
  </si>
  <si>
    <t> E AREIA,NO TRACO 1:3,5,COM FORNECIMENTO DE TODOS OS MATERIA</t>
  </si>
  <si>
    <t>08.027.0096-A</t>
  </si>
  <si>
    <t>08.027.0098-0</t>
  </si>
  <si>
    <t>SARJETA E MEIO FIO CONJUGADO RETO,DE CONCRETO SIMPLES COLORI</t>
  </si>
  <si>
    <t>DO FCK=35MPA,MOLDADOS NO LOCAL,TIPO DER-RJ,MEDINDO 0,45M DE</t>
  </si>
  <si>
    <t>08.027.0098-A</t>
  </si>
  <si>
    <t>08.027.0099-0</t>
  </si>
  <si>
    <t>IDO FCK=35MPA,PRE-MOLDADO,TIPO DER-RJ,MEDINDO 0,45M DE BASE</t>
  </si>
  <si>
    <t>E 0,30M DE ALTURA,REJUNTAMENTO COM ARGAMASSA DE CIMENTO E AR</t>
  </si>
  <si>
    <t>08.027.0099-A</t>
  </si>
  <si>
    <t>08.027.0102-0</t>
  </si>
  <si>
    <t>DO FCK=35MPA,PRE-MOLDADO,TIPO DER-RJ,MEDINDO 0,45M DE BASE E</t>
  </si>
  <si>
    <t> 0,30M DE ALTURA,REJUNTAMENTO COM ARGAMASSA DE CIMENTO E ARE</t>
  </si>
  <si>
    <t>IA,NO TRACO 1:3,5,COM FORNECIMENTO DE TODOS OS MATERIAIS</t>
  </si>
  <si>
    <t>08.027.0102-A</t>
  </si>
  <si>
    <t>08.028.0010-0</t>
  </si>
  <si>
    <t>GUIA DE CONCRETO ARMADO,DESTINADO AO ENCUNHAMENTO DE PAVIMEN</t>
  </si>
  <si>
    <t>TACAO EM PARALELOS,EM LOGRADOURO COM DECLIVIDADE DO GREIDE M</t>
  </si>
  <si>
    <t>AIOR QUE 18%,DE SECAO(0,15X0,40)M,ASSENTADO TRANSVERSALMENTE</t>
  </si>
  <si>
    <t> AO EIXO DA VIA.FORNECIMENTO E ASSENTAMENTO</t>
  </si>
  <si>
    <t>08.028.0010-A</t>
  </si>
  <si>
    <t>08.028.0015-0</t>
  </si>
  <si>
    <t>SARJETA-GUIA DE PARALELEPIPEDO(1 FIADA),ASSENTE SOBRE BASE D</t>
  </si>
  <si>
    <t>E CONCRETO(FCK=11MPA),INCLUSIVE ESTA,REJUNTAMENTO DE ARGAMAS</t>
  </si>
  <si>
    <t>08.028.0015-A</t>
  </si>
  <si>
    <t>08.031.0005-0</t>
  </si>
  <si>
    <t>LOGRADOURO COM 9,00M DE LARGURA,COMPRENDENDO:A)SUBLEITO COMP</t>
  </si>
  <si>
    <t>ACTADO(H=30CM);B)BASE DE BRITA GRADUADA(H=20CM);C)IMPRIMACAO</t>
  </si>
  <si>
    <t>;D)CAPA ASFALTICA(H=5CM);E)MEIOS-FIOS DE CONCRETO SIMPLES;F)</t>
  </si>
  <si>
    <t>GALERIA NOS PASSEIOS(DIAMETRO=50CM);G)CAIXAS DE RALO DE AMBO</t>
  </si>
  <si>
    <t>S OS LADOS A CADA 30,00M</t>
  </si>
  <si>
    <t>08.031.0005-A</t>
  </si>
  <si>
    <t>08.031.0006-0</t>
  </si>
  <si>
    <t>LOGRADOURO COM 9,00M DE LARGURA,COMPREENDENDO:A)SUBLEITO COM</t>
  </si>
  <si>
    <t>PACTADO(H=30CM);B)BASE DE BRITA CORRIDA(H=20CM);C)PAVIMENTAC</t>
  </si>
  <si>
    <t>AO DE PARALELEPIPEDOS SOBRE COLCHAO DE AREIA COM REJUNTAMENT</t>
  </si>
  <si>
    <t>O DE BETUME;D)MEIOS-FIOS DE CONCRETO SIMPLES;E)GALERIA NOS P</t>
  </si>
  <si>
    <t>ASSEIOS(DIAMETRO=50CM);F)CAIXAS DE RALO DE AMBOS OS LADOS A</t>
  </si>
  <si>
    <t>CADA 30,00M</t>
  </si>
  <si>
    <t>08.031.0006-A</t>
  </si>
  <si>
    <t>08.031.0007-0</t>
  </si>
  <si>
    <t>PACTADO(H=30CM);B)BASE DE BRITA CORRIDA(H=10CM);C)PAVIMENTAC</t>
  </si>
  <si>
    <t>AO DE PARALELEPIPEDOS ASSENTES EM COLCHAO DE PO-DE-PEDRA,COM</t>
  </si>
  <si>
    <t> REJUNTAMENTO DE BETUME E CASCALHINHO;D)MEIOS-FIOS DE CONCRE</t>
  </si>
  <si>
    <t>TO SIMPLES;E)GALERIA NOS PASSEIOS(DIAMETRO=50CM);F)CAIXAS DE</t>
  </si>
  <si>
    <t> RALO DE AMBOS OS LADOS A CADA 30,00M</t>
  </si>
  <si>
    <t>08.031.0007-A</t>
  </si>
  <si>
    <t>08.032.0001-0</t>
  </si>
  <si>
    <t>MANTA GEOTEXTIL,EM 1 CAMADA, SOBRE PAVIMENTACAO BETUMINOSA.F</t>
  </si>
  <si>
    <t>08.032.0001-A</t>
  </si>
  <si>
    <t>08.034.0001-0</t>
  </si>
  <si>
    <t>GUARDA-CORPO DE CONCRETO ARMADO EM LANCES DE 3,00M DE COMPRI</t>
  </si>
  <si>
    <t>MENTO E 60CM DE ALTURA,CONSTANDO DE UM CORRIMAO DE 10X15CM,F</t>
  </si>
  <si>
    <t>EITO COM FORMA DE CHAPA DE MADEIRA,PLASTIFICADA,COM ESPESSUR</t>
  </si>
  <si>
    <t>A DE 17MM,APOIADO EM 4 COLUNAS,COM FORMA PERDIDA DE TUBO DE</t>
  </si>
  <si>
    <t>PVC RIGIDO DE 100MM</t>
  </si>
  <si>
    <t>08.034.0001-A</t>
  </si>
  <si>
    <t>08.034.0002-0</t>
  </si>
  <si>
    <t>GUARDA-CORPO EM CONCRETO ARMADO,FCK=15MPA,ACO CA-50,FORMADO</t>
  </si>
  <si>
    <t>POR QUADROS RETANGULARES DE(1,90X0,50)M SUSTENTADOS POR 2 MO</t>
  </si>
  <si>
    <t>NTANTES DE 0,85M DE ALTURA,INCLUSIVE FORNECIMENTO DE MATERIA</t>
  </si>
  <si>
    <t>IS E ELEMENTOS DE FIXACAO NA PONTE</t>
  </si>
  <si>
    <t>08.034.0002-A</t>
  </si>
  <si>
    <t>08.034.0005-0</t>
  </si>
  <si>
    <t>GUARDA-RODAS DE CONCRETO ARMADO,CONFORME PROJETO DA PREFEITU</t>
  </si>
  <si>
    <t>RA-RJ,PARA VIADUTOS,MOLDADOS NO LOCAL,COMPREENDENDO VIGAS LO</t>
  </si>
  <si>
    <t>NGITUDINAIS APOIADAS SOBRE MONTANTES</t>
  </si>
  <si>
    <t>08.034.0005-A</t>
  </si>
  <si>
    <t>08.034.0010-0</t>
  </si>
  <si>
    <t>RA-RJ,CONSTANDO DE MONTANTES SUSTENTANDO VIGAS EM FORMA DE T</t>
  </si>
  <si>
    <t>RAPEZIO DE CANTOS ARREDONDADOS,COM SECAO DE 55CM DE LARGURA</t>
  </si>
  <si>
    <t>POR 15CM,E 25CM DE FACES LATERAIS,INCLUSIVE ARMACAO</t>
  </si>
  <si>
    <t>08.034.0010-A</t>
  </si>
  <si>
    <t>08.034.0020-0</t>
  </si>
  <si>
    <t>GUARDA-RODAS DE CONCRETO ARMADO,CONFECCIONADO C/CONCRETO IMP</t>
  </si>
  <si>
    <t>ORTADO DE USINA,DOSADO PARA CONCRETO FCK=20MPA E 8% DE MICRO</t>
  </si>
  <si>
    <t>SSILICA E FORMA TRAPEZOIDAL,TIPO NEW JERSEY,COM 15CM DE TOPO</t>
  </si>
  <si>
    <t>,38CM DE BASE E 90,50CM DE ALTURA,COMPREENDENDO MATERIAIS,LA</t>
  </si>
  <si>
    <t>NCAMENTO,COLOCACAO NA FORMA E ADENSAMENTO MECANICO,ENGASTADO</t>
  </si>
  <si>
    <t> EM SOBRELAJE,EXCLUSIVE ESTA,INCLUSIVE ARMADURA DE ENGASTE</t>
  </si>
  <si>
    <t>08.034.0020-A</t>
  </si>
  <si>
    <t>08.034.0025-0</t>
  </si>
  <si>
    <t>GUARDA-RODAS DE CONCRETO ARMADO,PREPARADO COM BETONEIRA,FORM</t>
  </si>
  <si>
    <t>A TRAPEZOIDAL,TIPO NEW JERSEY,COM 15CM DE TOPO,38CM DE BASE</t>
  </si>
  <si>
    <t>E 90,50CM DE ALTURA,COMPREENDENDO MATERIAIS,LANCAMENTO,COLOC</t>
  </si>
  <si>
    <t>ACAO NA FORMA E ADENSAMENTO MECANICO,ENGASTADO EM SOBRELAJE,</t>
  </si>
  <si>
    <t>EXCLUSIVE ESTA,INCLUSIVE ARMADURA DE ENGASTE</t>
  </si>
  <si>
    <t>08.034.0025-A</t>
  </si>
  <si>
    <t>08.035.0001-0</t>
  </si>
  <si>
    <t>CAMADA DE BLOQUEIO(COLCHAO)DE PO-DE-PEDRA,ESPALHADO E COMPRI</t>
  </si>
  <si>
    <t>MIDO MECANICAMENTE,MEDIDA APOS COMPACTACAO</t>
  </si>
  <si>
    <t>08.035.0001-A</t>
  </si>
  <si>
    <t>08.035.0005-0</t>
  </si>
  <si>
    <t>MIDO MANUALMENTE,MEDIDA APOS COMPACTACAO</t>
  </si>
  <si>
    <t>08.035.0005-A</t>
  </si>
  <si>
    <t>08.036.0001-0</t>
  </si>
  <si>
    <t>CAMADA DE BLOQUEIO(COLCHAO)DE AREIA,ESPALHADO E COMPRIMIDO M</t>
  </si>
  <si>
    <t>ECANICAMENTE,MEDIDA APOS COMPACTACAO</t>
  </si>
  <si>
    <t>08.036.0001-A</t>
  </si>
  <si>
    <t>08.036.0002-0</t>
  </si>
  <si>
    <t>CAMADA DE BLOQUEIO (COLCHAO) DE AREIA,ESPALHADO E COMPRIMIDO</t>
  </si>
  <si>
    <t> MANUALMENTE,MEDIDA APOS COMPACTACAO</t>
  </si>
  <si>
    <t>08.036.0002-A</t>
  </si>
  <si>
    <t>08.037.0010-0</t>
  </si>
  <si>
    <t>CONCRETO ASFALTICO,USINADO A QUENTE,CONSIDERANDO APENAS O ES</t>
  </si>
  <si>
    <t>PALHAMENTO COM VIBROACABADORA CONVENCIONAL E COMPACTACAO MEC</t>
  </si>
  <si>
    <t>ANICA,PARA UMA PRODUCAO DE USINA DE 2000T/MES</t>
  </si>
  <si>
    <t>08.037.0010-A</t>
  </si>
  <si>
    <t>08.037.0011-0</t>
  </si>
  <si>
    <t>ANICA,PARA UMA PRODUCAO DE USINA DE 3.000T/MES</t>
  </si>
  <si>
    <t>08.037.0011-A</t>
  </si>
  <si>
    <t>08.037.0012-0</t>
  </si>
  <si>
    <t>ANICA,PARA UMA PRODUCAO DE USINA DE 4.000T/MES</t>
  </si>
  <si>
    <t>08.037.0012-A</t>
  </si>
  <si>
    <t>08.037.0013-0</t>
  </si>
  <si>
    <t>ANICA,PARA UMA PRODUCAO DE USINA DE 6.000T/MES</t>
  </si>
  <si>
    <t>08.037.0013-A</t>
  </si>
  <si>
    <t>08.037.0014-0</t>
  </si>
  <si>
    <t>ANICA,PARA UMA PRODUCAO DE USINA DE 8.000T/MES</t>
  </si>
  <si>
    <t>08.037.0014-A</t>
  </si>
  <si>
    <t>08.037.0015-0</t>
  </si>
  <si>
    <t>ANICA,PARA UMA PRODUCAO DE USINA DE 10.000T/MES</t>
  </si>
  <si>
    <t>08.037.0015-A</t>
  </si>
  <si>
    <t>08.037.0040-0</t>
  </si>
  <si>
    <t>PALHAMENTO COM MOTONIVELADORA E COMPACTACAO MECANICA,PARA UM</t>
  </si>
  <si>
    <t>A PRODUCAO DE USINA DE 2000T/MES</t>
  </si>
  <si>
    <t>08.037.0040-A</t>
  </si>
  <si>
    <t>08.037.0041-0</t>
  </si>
  <si>
    <t>A PRODUCAO DE USINA DE 3000T/MES</t>
  </si>
  <si>
    <t>08.037.0041-A</t>
  </si>
  <si>
    <t>08.037.0042-0</t>
  </si>
  <si>
    <t>A PRODUCAO DE USINA DE 4000T/MES</t>
  </si>
  <si>
    <t>08.037.0042-A</t>
  </si>
  <si>
    <t>08.037.0043-0</t>
  </si>
  <si>
    <t>A PRODUCAO DE USINA DE 6000T/MES</t>
  </si>
  <si>
    <t>08.037.0043-A</t>
  </si>
  <si>
    <t>08.037.0044-0</t>
  </si>
  <si>
    <t>A PRODUCAO DE USINA DE 8000T/MES</t>
  </si>
  <si>
    <t>08.037.0044-A</t>
  </si>
  <si>
    <t>08.037.0045-0</t>
  </si>
  <si>
    <t>A PRODUCAO DE USINA DE 10000T/MES</t>
  </si>
  <si>
    <t>08.037.0045-A</t>
  </si>
  <si>
    <t>08.037.0047-0</t>
  </si>
  <si>
    <t>PALHAMENTO COM VIBROACABADORA ELETRONICA E COMPACTACAO MECAN</t>
  </si>
  <si>
    <t>ICA,PARA UMA PRODUCAO DE USINA DE 2000T/MES</t>
  </si>
  <si>
    <t>08.037.0047-A</t>
  </si>
  <si>
    <t>08.037.0048-0</t>
  </si>
  <si>
    <t>ICA,PARA UMA PRODUCAO DE USINA DE 3000T/MES</t>
  </si>
  <si>
    <t>08.037.0048-A</t>
  </si>
  <si>
    <t>08.037.0049-0</t>
  </si>
  <si>
    <t>ICA,PARA UMA PRODUCAO DE USINA DE 4000T/MES</t>
  </si>
  <si>
    <t>08.037.0049-A</t>
  </si>
  <si>
    <t>08.037.0050-0</t>
  </si>
  <si>
    <t>ICA,PARA UMA PRODUCAO DE USINA DE 6000T/MES</t>
  </si>
  <si>
    <t>08.037.0050-A</t>
  </si>
  <si>
    <t>08.037.0051-0</t>
  </si>
  <si>
    <t>ICA,PARA UMA PRODUCAO DE USINA DE 8000T/MES</t>
  </si>
  <si>
    <t>08.037.0051-A</t>
  </si>
  <si>
    <t>08.037.0052-0</t>
  </si>
  <si>
    <t>ICA, PARA UMA PRODUCAO DE USINA DE 10.000T/MES</t>
  </si>
  <si>
    <t>08.037.0052-A</t>
  </si>
  <si>
    <t>08.037.0054-0</t>
  </si>
  <si>
    <t>PALHAMENTO MANUAL E COMPACTACAO MECANICA,PARA UMA PRODUCAO D</t>
  </si>
  <si>
    <t>E USINA DE 2000T/MES</t>
  </si>
  <si>
    <t>08.037.0054-A</t>
  </si>
  <si>
    <t>08.037.0055-0</t>
  </si>
  <si>
    <t>E USINA DE 3000T/MES</t>
  </si>
  <si>
    <t>08.037.0055-A</t>
  </si>
  <si>
    <t>08.037.0056-0</t>
  </si>
  <si>
    <t>E USINA DE 4000T/MES</t>
  </si>
  <si>
    <t>08.037.0056-A</t>
  </si>
  <si>
    <t>08.037.0057-0</t>
  </si>
  <si>
    <t>E USINA DE 6000T/MES</t>
  </si>
  <si>
    <t>08.037.0057-A</t>
  </si>
  <si>
    <t>08.037.0058-0</t>
  </si>
  <si>
    <t>E USINA DE 8000T/MES</t>
  </si>
  <si>
    <t>08.037.0058-A</t>
  </si>
  <si>
    <t>08.037.0059-0</t>
  </si>
  <si>
    <t>E USINA DE 10000T/MES</t>
  </si>
  <si>
    <t>08.037.0059-A</t>
  </si>
  <si>
    <t>08.038.0001-0</t>
  </si>
  <si>
    <t>RECOMPOSICAO DE PAVIMENTACAO DE RUA,DEVIDO A ABERTURA DE VAL</t>
  </si>
  <si>
    <t>A PARA ASSENTAMENTO DE TUBULACAO,INCLUSIVE REMOCAO DE ATE 20</t>
  </si>
  <si>
    <t>,00M DO REATERRO SOLTO,CONCRETAGEM FCK=10MPA COM 20CM DE ESP</t>
  </si>
  <si>
    <t>ESSURA,CARGA,TRANSPORTE E DESCARGA DO MATERIAL EXCEDENTE ATE</t>
  </si>
  <si>
    <t>A DISTANCIA DE 20KM,EXCLUSIVE CONCRETO ASFALTICO(VIDE ITEM 0</t>
  </si>
  <si>
    <t>8.015.0018)</t>
  </si>
  <si>
    <t>08.038.0001-A</t>
  </si>
  <si>
    <t>08.040.0005-0</t>
  </si>
  <si>
    <t>MEIO-FIO E SARJETA CONJUGADOS,DE CONCRETO USINADO 15MPA,MOLD</t>
  </si>
  <si>
    <t>ADO "IN LOCO",ATRAVES DE MAQUINA ESPECIAL,MEDINDO EM TORNO D</t>
  </si>
  <si>
    <t>E 0,47M DE BASE E 0,30M DE ALTURA,ACABAMENTO COM ARGAMASSA D</t>
  </si>
  <si>
    <t>E CIMENTO E PO-DE-PEDRA,NO TRACO 1:3,COM FORNECIMENTO DOS MA</t>
  </si>
  <si>
    <t>TERIAIS,EXCLUSIVE PREPARO DE BASE E TOPOGRAFIA</t>
  </si>
  <si>
    <t>08.040.0005-A</t>
  </si>
  <si>
    <t>08.040.0010-0</t>
  </si>
  <si>
    <t>E 0,35M DE BASE E 0,30M DE ALTURA,ACABAMENTO COM ARGAMASSA D</t>
  </si>
  <si>
    <t>08.040.0010-A</t>
  </si>
  <si>
    <t>08.040.0015-0</t>
  </si>
  <si>
    <t>MEIO-FIO E SARJETA(LINHA D`AGUA),DE CONCRETO USINADO 15MPA,M</t>
  </si>
  <si>
    <t>OLDADO "IN LOCO",ATRAVES DE MAQUINA ESPECIAL,MEDINDO EM TORN</t>
  </si>
  <si>
    <t>O DE 0,30M DE BASE E 0,26M DE ALTURA,ACABAMENTO COM ARGAMASS</t>
  </si>
  <si>
    <t>A DE CIMENTO E PO-DE-PEDRA,NO TRACO 1:3,COM FORNECIMENTO DOS</t>
  </si>
  <si>
    <t>MATERIAIS,EXCLUSIVE PREPARO DE BASE E TOPOGRAFIA</t>
  </si>
  <si>
    <t>08.040.0015-A</t>
  </si>
  <si>
    <t>08.040.0020-0</t>
  </si>
  <si>
    <t>MEIO-FIO DE CONCRETO USINADO 15MPA,MOLDADO "IN LOCO",ATRAVES</t>
  </si>
  <si>
    <t> DE MAQUINA ESPECIAL,MEDINDO EM TORNO DE 0,17M DE BASE E 0,3</t>
  </si>
  <si>
    <t>0M DE ALTURA,ACABAMENTO COM ARGAMASSA DE CIMENTO E PO-DE-PED</t>
  </si>
  <si>
    <t>RA,NO TRACO 1:3,COM FORNECIMENTO DOS MATERIAIS,EXCLUSIVE PRE</t>
  </si>
  <si>
    <t>PARO DE BASE E TOPOGRAFIA</t>
  </si>
  <si>
    <t>08.040.0020-A</t>
  </si>
  <si>
    <t>08.040.0025-0</t>
  </si>
  <si>
    <t> DE MAQUINA ESPECIAL,MEDINDO EM TORNO DE 0,15M DE BASE E 0,3</t>
  </si>
  <si>
    <t>08.040.0025-A</t>
  </si>
  <si>
    <t>08.040.0030-0</t>
  </si>
  <si>
    <t>MEIO-FIO TIPO TENTO DE CONCRETO USINADO 15MPA,MOLDADO "IN LO</t>
  </si>
  <si>
    <t>CO",ATRAVES DE MAQUINA ESPECIAL,MEDINDO EM TORNO DE 0,17M DE</t>
  </si>
  <si>
    <t>BASE E 0,15M DE ALTURA,COM CHANFRO INTERNO DE 0,10M,ACABAMEN</t>
  </si>
  <si>
    <t>TO COM ARGAMASSA DE CIMENTO E PO-DE-PEDRA,NO TRACO 1:3,COM F</t>
  </si>
  <si>
    <t>ORNECIMENTO DOS MATERIAIS,EXCLUSIVE PREPARO DE BASE E TOPOGR</t>
  </si>
  <si>
    <t>AFIA</t>
  </si>
  <si>
    <t>08.040.0030-A</t>
  </si>
  <si>
    <t>08.050.0001-0</t>
  </si>
  <si>
    <t>PAVIMENTACAO COM BLOCOS VAZADOS DE CONCRETO,MEDINDO(50X50X10</t>
  </si>
  <si>
    <t>)CM,ASSENTES EM CAMADAS DE AREIA GROSSA DE 2CM,EXCLUSIVE PRE</t>
  </si>
  <si>
    <t>PARO DE TERRENO.FORNECIMENTO E ASSENTAMENTO</t>
  </si>
  <si>
    <t>08.050.0001-A</t>
  </si>
  <si>
    <t>08.050.0004-0</t>
  </si>
  <si>
    <t>PAVIMENTACAO COM BLOCOS VAZADOS DE CONCRETO,MEDINDO(60X45X7,</t>
  </si>
  <si>
    <t>5)CM,ASSENTES EM CAMADAS DE AREIA GROSSA DE 2CM,EXCLUSIVE PR</t>
  </si>
  <si>
    <t>EPARO DE TERRENO.FORNECIMENTO E ASSENTAMENTO</t>
  </si>
  <si>
    <t>08.050.0004-A</t>
  </si>
  <si>
    <t>09.001.0001-1</t>
  </si>
  <si>
    <t>PLANTIO DE GRAMA EM PLACAS,TIPO SAO CARLOS,BATATAIS,LARGA E</t>
  </si>
  <si>
    <t>SANTO AGOSTINHO,INCLUSIVE COMPRA E ARRANCAMENTO NO LOCAL DE</t>
  </si>
  <si>
    <t>ORIGEM,CARGA,TRANSPORTE,DESCARGA E PREPARO DO TERRENO</t>
  </si>
  <si>
    <t>09.001.0001-B</t>
  </si>
  <si>
    <t>09.001.0002-0</t>
  </si>
  <si>
    <t>ORIGEM,CARGA,TRANSPORTE,DESCARGA E PREPARO DE TERRENO,PARA R</t>
  </si>
  <si>
    <t>ECOMPOSICAO DE AREAS GRAMADAS EVENTUALMENTE DANIFICADAS</t>
  </si>
  <si>
    <t>09.001.0002-A</t>
  </si>
  <si>
    <t>09.001.0003-1</t>
  </si>
  <si>
    <t>SANTO AGOSTINHO,EXCLUSIVE TRANSPORTE</t>
  </si>
  <si>
    <t>09.001.0003-B</t>
  </si>
  <si>
    <t>09.001.0004-0</t>
  </si>
  <si>
    <t>PLANTIO DE GRAMA EM PLACAS,EM ENCOSTA,DE ACORDO COM O ITEM 0</t>
  </si>
  <si>
    <t>9.001.0001,INCLUSIVE TRANSPORTE MANUAL ENCOSTA ACIMA</t>
  </si>
  <si>
    <t>09.001.0004-A</t>
  </si>
  <si>
    <t>09.001.0020-0</t>
  </si>
  <si>
    <t>PLANTIO DE GRAMA EM PLACAS TIPO ESMERALDA,INCLUSIVE FORNECIM</t>
  </si>
  <si>
    <t>ENTO DA GRAMA E TRANSPORTE,EXCLUSIVE PREPARO DO TERRENO E O</t>
  </si>
  <si>
    <t>MATERIAL PARA ESTE</t>
  </si>
  <si>
    <t>09.001.0020-A</t>
  </si>
  <si>
    <t>09.001.0025-0</t>
  </si>
  <si>
    <t>9.001.0020,INCLUSIVE TRANSPORTE MANUAL ENCOSTA ACIMA</t>
  </si>
  <si>
    <t>09.001.0025-A</t>
  </si>
  <si>
    <t>09.001.0030-0</t>
  </si>
  <si>
    <t>RECOMPOSICAO DE AREAS GRAMADAS EVENTUALMENTE DANIFICADAS,INC</t>
  </si>
  <si>
    <t>LUSIVE FORNECIMENTO DA GRAMA E TRANSPORTE,EXCLUSIVE PREPARO</t>
  </si>
  <si>
    <t>DO TERRENO E O MATERIAL PARA ESTE</t>
  </si>
  <si>
    <t>09.001.0030-A</t>
  </si>
  <si>
    <t>09.001.0035-0</t>
  </si>
  <si>
    <t>ENTO DA GRAMA,EXCLUSIVE TRANSPORTE,PREPARO DO TERRENO E MATE</t>
  </si>
  <si>
    <t>RIAL PARA ESTE</t>
  </si>
  <si>
    <t>09.001.0035-A</t>
  </si>
  <si>
    <t>09.001.0040-0</t>
  </si>
  <si>
    <t>PLANTIO DE GRAMA EM HIDRO-SEMEADURA,EM TALUDES</t>
  </si>
  <si>
    <t>09.001.0040-A</t>
  </si>
  <si>
    <t>09.001.0045-0</t>
  </si>
  <si>
    <t>PLANTIO DE GRAMINEA E LEGUMINOSAS EM SEMENTES,CONSTANDO DE A</t>
  </si>
  <si>
    <t>NALISE DO SOLO,CORRECAO DO PH,PREPARO TERRENO(ESCARIFICACAO</t>
  </si>
  <si>
    <t>E VALETAMENTO),ADUBAGEM QUIMICA E ORGANICA,TRATAMENTO PREVEN</t>
  </si>
  <si>
    <t>TIVO DO SOLO COM EMPREGO DE INSETICIDA E IRRIGACAO,INCLUSIVE</t>
  </si>
  <si>
    <t>09.001.0045-A</t>
  </si>
  <si>
    <t>09.001.0050-0</t>
  </si>
  <si>
    <t>NALISE DO SOLO,CORRECAO DO PH,PREPARO DE TERRENO (ESCARIFICA</t>
  </si>
  <si>
    <t>CAO E VALETAMENTO),ADUBAGEM QUIMICA E ORGANICA,TRATAMENTO PR</t>
  </si>
  <si>
    <t>EVENTIVO DO SOLO COM EMPREGO DE INSETICIDA E IRRIGACAO,INCLU</t>
  </si>
  <si>
    <t>SIVE TRANSPORTE E COBERTURA COM TECIDO DE ANIAGEM S-95,COM M</t>
  </si>
  <si>
    <t>ALHA DE 4MM</t>
  </si>
  <si>
    <t>09.001.0050-A</t>
  </si>
  <si>
    <t>09.001.0055-0</t>
  </si>
  <si>
    <t>SIVE TRANSPORTE E COBERTURA DE PALHA DE CAPIM DESFIBRADA E A</t>
  </si>
  <si>
    <t>PLICACAO DE HIDRO-ASFALTO</t>
  </si>
  <si>
    <t>09.001.0055-A</t>
  </si>
  <si>
    <t>09.001.0060-0</t>
  </si>
  <si>
    <t>EVENTIVO SOLO COM EMPREGO DE INSETICIDA E IRRIGACAO,INCLUSIV</t>
  </si>
  <si>
    <t>E TRANSPORTE,COBERTURA DE PALHA DE CAPIM DESFIBRADA E APLICA</t>
  </si>
  <si>
    <t>CAO DE HIDRO-ASFALTO,COM FIXACAO DE MALHA DE BAMBU LASCADO</t>
  </si>
  <si>
    <t>09.001.0060-A</t>
  </si>
  <si>
    <t>09.001.0065-0</t>
  </si>
  <si>
    <t>NALISE DO SOLO,CORRECAO DE PH,PREPARO DE TERRENO (ESCARIFICA</t>
  </si>
  <si>
    <t>EVENTIVO DO SOLO C/EMPREGO DE INSETICIDA E IRRIGACAO,INCLUSI</t>
  </si>
  <si>
    <t>VE TRANSPORTE,COBERTURA DE PALHA DE CAPIM DESFIBRADA E APLIC</t>
  </si>
  <si>
    <t>. DE HIDRO-ASFALTO E TELA DE ARAME GALV.DE MALHA HEXAGONAL</t>
  </si>
  <si>
    <t>09.001.0065-A</t>
  </si>
  <si>
    <t>09.001.0070-0</t>
  </si>
  <si>
    <t>PLANTIO DE PLANTAS DE COBERTURA DE SOLO,TIPO MARGARIDAO,ZEBR</t>
  </si>
  <si>
    <t>INA,DICONDRA,TRAPOERABA,ETC,EXCLUSIVE FORNECIMENTO</t>
  </si>
  <si>
    <t>09.001.0070-A</t>
  </si>
  <si>
    <t>09.001.0075-0</t>
  </si>
  <si>
    <t>PLANTIO DE PLANTAS DE COBERTURA FLORIDAS,TIPO MOISES,BELA-EM</t>
  </si>
  <si>
    <t>ILIA,ETC,EXCLUSIVE FORNECIMENTO</t>
  </si>
  <si>
    <t>09.001.0075-A</t>
  </si>
  <si>
    <t>09.001.0080-0</t>
  </si>
  <si>
    <t>CERCA VIVA CONSTITUIDA DE HIBISCO,CEDRINHO,CALIANDRA OU ACAL</t>
  </si>
  <si>
    <t>IFA RAJADA OU VERMELHA,COM 50 A 70CM DE ALTURA, ESPACADAS A</t>
  </si>
  <si>
    <t>CADA 30CM.FORNECIMENTO E PLANTIO</t>
  </si>
  <si>
    <t>09.001.0080-A</t>
  </si>
  <si>
    <t>09.001.0100-0</t>
  </si>
  <si>
    <t>GRAMA SINTETICA EUROPEIA,EM ROLOS,COM FIOS DE 28MM DE COMPRI</t>
  </si>
  <si>
    <t>MENTO,NA COR VERDE,INCLUSIVE MAO DE OBRA ESPECIALIZADA PARA</t>
  </si>
  <si>
    <t>EXECUCAO DE SERVICOS,FORNECIMENTO E INSTALACAO DE FAIXAS DE</t>
  </si>
  <si>
    <t>GRAMA SINTETICA BRANCA PARA AS DEMARCACOES DO CAMPO,REGULARI</t>
  </si>
  <si>
    <t>ZACAO COM AREIA ADEQUADA E TRANSPORTE DO MATERIAL ATE O LOCA</t>
  </si>
  <si>
    <t>L DOS SERVICOS.FORNECIMENTO E COLOCACAO</t>
  </si>
  <si>
    <t>09.001.0100-A</t>
  </si>
  <si>
    <t>09.001.0150-0</t>
  </si>
  <si>
    <t>CAMADA AMORTECEDORA DRENANTE PARA GRAMADO SINTETICO,DE PARTI</t>
  </si>
  <si>
    <t>CULAS DE BORRACHA SBR RECICLADA E PENEIRADA, MISTURADAS MECA</t>
  </si>
  <si>
    <t>NICAMENTE E AGLUTINADAS COM ADESIVO BINDER DE POLIURETANO MO</t>
  </si>
  <si>
    <t>NOCOMPONENTE, MOLDADA NO LOCAL COM ROLO COMPACTADOR E COM ES</t>
  </si>
  <si>
    <t>PESSURA DE 10MM.FORNECIMENTO E COLOCACAO</t>
  </si>
  <si>
    <t>09.001.0150-A</t>
  </si>
  <si>
    <t>09.002.0001-0</t>
  </si>
  <si>
    <t>PLANTIO DE ARVORE ISOLADA ATE 2,00M DE ALTURA,DE QUALQUER ES</t>
  </si>
  <si>
    <t>PECIE,EM LOGRADOURO PUBLICO,INCLUSIVE TRANSPORTE,TERRA PRETA</t>
  </si>
  <si>
    <t> SIMPLES E ESTACA DE MADEIRA(TUTOR),EXCLUSIVE O FORNECIMENTO</t>
  </si>
  <si>
    <t> DA ARVORE</t>
  </si>
  <si>
    <t>09.002.0001-A</t>
  </si>
  <si>
    <t>09.002.0002-0</t>
  </si>
  <si>
    <t>PLANTIO DE ARBUSTOS DE 50 A 70CM DE ALTURA,FORMANDO JARDIM,C</t>
  </si>
  <si>
    <t>OM 12 UNIDADES POR METRO QUADRADO,EXCLUSIVE O FORNECIMENTO</t>
  </si>
  <si>
    <t>09.002.0002-A</t>
  </si>
  <si>
    <t>09.002.0003-0</t>
  </si>
  <si>
    <t>PLANTIO DE ARBUSTOS DE 70 A 100CM DE ALTURA,FORMANDO JARDIM,</t>
  </si>
  <si>
    <t>COM 9 UNIDADES POR METRO QUADRADO,EXCLUSIVE O FORNECIMENTO</t>
  </si>
  <si>
    <t>09.002.0003-A</t>
  </si>
  <si>
    <t>09.002.0010-0</t>
  </si>
  <si>
    <t>PLANTIO DE ARBUSTOS DE 50 A 100CM DE ALTURA,FORMANDO JARDIM</t>
  </si>
  <si>
    <t>COM 6 UNIDADES POR METRO QUADRADO,EXCLUSIVE O FORNECIMENTO</t>
  </si>
  <si>
    <t>09.002.0010-A</t>
  </si>
  <si>
    <t>09.002.0012-0</t>
  </si>
  <si>
    <t>PLANTIO EM ENCOSTA DE MUDAS COM 50 A 70CM DE ALTURA,EXCLUSIV</t>
  </si>
  <si>
    <t>E FORNECIMENTO</t>
  </si>
  <si>
    <t>09.002.0012-A</t>
  </si>
  <si>
    <t>09.002.0015-0</t>
  </si>
  <si>
    <t>PLANTIO DE PLANTAS DE COBERTURA VEGETAL,CONSIDERANDO 4 MUDAS</t>
  </si>
  <si>
    <t>/M2,EXCLUSIVE FORNECIMENTO DA PLANTA</t>
  </si>
  <si>
    <t>09.002.0015-A</t>
  </si>
  <si>
    <t>09.002.0017-0</t>
  </si>
  <si>
    <t>PLANTIO DE PLANTAS DE COBERTURA VEGETAL,CONSIDERANDO 8 MUDAS</t>
  </si>
  <si>
    <t>09.002.0017-A</t>
  </si>
  <si>
    <t>09.002.0019-0</t>
  </si>
  <si>
    <t>PLANTIO DE PLANTAS DE COBERTURA VEGETAL,CONSIDERANDO 12 MUDA</t>
  </si>
  <si>
    <t>S/M2,EXCLUSIVE FORNECIMENTO DA PLANTA</t>
  </si>
  <si>
    <t>09.002.0019-A</t>
  </si>
  <si>
    <t>09.002.0021-0</t>
  </si>
  <si>
    <t>PLANTIO DE PLANTAS DE COBERTURA VEGETAL,CONSIDERANDO 16 MUDA</t>
  </si>
  <si>
    <t>09.002.0021-A</t>
  </si>
  <si>
    <t>09.002.0023-0</t>
  </si>
  <si>
    <t>PLANTIO DE PLANTAS DE COBERTURA VEGETAL,CONSIDERANDO 25 MUDA</t>
  </si>
  <si>
    <t>09.002.0023-A</t>
  </si>
  <si>
    <t>09.002.0030-0</t>
  </si>
  <si>
    <t>PLANTIO DE GRAMA,INCLUINDO PREPARO DO TERRENO COM 10CM DE SA</t>
  </si>
  <si>
    <t>IBRO E 5CM DE TERRA ESTRUMADA,EXCLUSIVE FORNECIMENTO DA GRAM</t>
  </si>
  <si>
    <t>09.002.0030-A</t>
  </si>
  <si>
    <t>09.002.0032-0</t>
  </si>
  <si>
    <t>PLANTIO DE GRAMA EM MUDAS,EXCLUSIVE O FORNECIMENTO DO MATERI</t>
  </si>
  <si>
    <t>09.002.0032-A</t>
  </si>
  <si>
    <t>09.002.0050-0</t>
  </si>
  <si>
    <t>AMARRIO DE MUDAS DE ARVORES AO TUTOR,COM FITILHO PLASTICO,EX</t>
  </si>
  <si>
    <t>CLUSIVE ESTE</t>
  </si>
  <si>
    <t>09.002.0050-A</t>
  </si>
  <si>
    <t>09.003.0006-0</t>
  </si>
  <si>
    <t>ARVORE EM TORNO DE 2,00M DE ALTURA,TIPO AMENDOEIRA,CASTANHEI</t>
  </si>
  <si>
    <t>RA,ETC.FORNECIMENTO</t>
  </si>
  <si>
    <t>09.003.0006-A</t>
  </si>
  <si>
    <t>09.003.0008-0</t>
  </si>
  <si>
    <t>ARBUSTO PARA JARDINS,TIPO LANTANA,HIBISCO,CEDRINHO,ETC,COM 5</t>
  </si>
  <si>
    <t>0 A 70CM DE ALTURA.FORNECIMENTO</t>
  </si>
  <si>
    <t>09.003.0008-A</t>
  </si>
  <si>
    <t>09.003.0009-0</t>
  </si>
  <si>
    <t>ARBUSTO PARA JARDINS,TIPO LANTANA,HIBISCO,CEDRINHO,ETC,COM 7</t>
  </si>
  <si>
    <t>0 A 100CM DE ALTURA.FORNECIMENTO</t>
  </si>
  <si>
    <t>09.003.0009-A</t>
  </si>
  <si>
    <t>09.003.0026-0</t>
  </si>
  <si>
    <t>ESPECIES VEGETAIS COM ALTURA DE(0,30 A 2,00)M, TIPO DRACENA</t>
  </si>
  <si>
    <t>DE MADAGASCAR, AGAVE DRAGAO,PITEIRA DO CARIBE, CLUSIA,PLUMA,</t>
  </si>
  <si>
    <t>CAPIM DOS PAMPAS,DRACENA,MURTA,CARACASANA,FILODENDRO GLORIOS</t>
  </si>
  <si>
    <t>O,GUAIMBE DA FOLHA ONDULADA,ORELHA DE ONCA,IUCA ELEFANTE OU</t>
  </si>
  <si>
    <t>SIMILAR.FORNECIMENTO</t>
  </si>
  <si>
    <t>09.003.0026-A</t>
  </si>
  <si>
    <t>09.003.0034-0</t>
  </si>
  <si>
    <t>ESPECIES VEGETAIS COM ALTURA DE(0,40 A 2,00)M,TIPO BANANA DE</t>
  </si>
  <si>
    <t> MACACO,PITA AZUL,AGAVE,CROTON,INHAME BRANCO,CORDIA AMARELA,</t>
  </si>
  <si>
    <t>COQUEIRO DE VENUS,PAU D`AGUA,LIGUSTRO CHINES,BANANEIRA FLORI</t>
  </si>
  <si>
    <t>DA,BANANEIRA VERMELHA,MURTA,ESPIRRADEIRA,GUAIMBE,FILODENDRO</t>
  </si>
  <si>
    <t>IMPERIAL,FILODENDRO,ARVORE DA FELICIDADE,AZALEIA BELGA,MARIA</t>
  </si>
  <si>
    <t> PRETA,IPE DE JARDIM OU SIMILAR.FORNECIMENTO</t>
  </si>
  <si>
    <t>09.003.0034-A</t>
  </si>
  <si>
    <t>09.003.0066-0</t>
  </si>
  <si>
    <t>ESPECIES VEGETAIS NATIVAS COM CAP(CIRCUNFERENCIA NA ALTURA D</t>
  </si>
  <si>
    <t>O PEITO)VARIANDO ENTRE 0,10M E 0,15M E ALTURA ENTRE 2,50M E</t>
  </si>
  <si>
    <t>3,00M.FORNECIMENTO</t>
  </si>
  <si>
    <t>09.003.0066-A</t>
  </si>
  <si>
    <t>09.003.0068-0</t>
  </si>
  <si>
    <t>O PEITO)VARIANDO ENTRE 0,15M E 0,20M E ALTURA ENTRE 3,00M E</t>
  </si>
  <si>
    <t>3,50M.FORNECIMENTO</t>
  </si>
  <si>
    <t>09.003.0068-A</t>
  </si>
  <si>
    <t>09.003.0070-0</t>
  </si>
  <si>
    <t>O PEITO)VARIANDO ENTRE 0,20M E 0,25M E ALTURA ENTRE 3,50M E</t>
  </si>
  <si>
    <t>4,00M.FORNECIMENTO</t>
  </si>
  <si>
    <t>09.003.0070-A</t>
  </si>
  <si>
    <t>09.003.0074-0</t>
  </si>
  <si>
    <t>ESPECIES VEGETAIS COM ALTURA DE(0,60 A 1,00)M,TIPO PALMEIRA</t>
  </si>
  <si>
    <t>PHEONIX ROEBELENII(TAMAREIRA ANA), COCCOTHRINAX SP(LEQUE-PRA</t>
  </si>
  <si>
    <t>TEADA),ELAEIS GUINEENSIS(DENDEZEIRO),GAUSSIA MAYA(PALMEIRA M</t>
  </si>
  <si>
    <t>AIA) OU SIMILAR.FORNECIMENTO</t>
  </si>
  <si>
    <t>09.003.0074-A</t>
  </si>
  <si>
    <t>09.003.0076-0</t>
  </si>
  <si>
    <t>ESPECIES VEGETAIS COM ALTURA DE (2,50 A 3,50)M,TIPO PALMEIRA</t>
  </si>
  <si>
    <t> SYAGRUS ROMANZOFFIANA (BABA-DE-BOI/JERIVA),AIPHANES CARYOTI</t>
  </si>
  <si>
    <t>FOLIA (PALMEIRA"SPINE"),LIVISTONIA CHINENSIS (LEQUE DA CHINA</t>
  </si>
  <si>
    <t>/FALSA LATANIA),RHAPIS EXCELSA(PALMEIRA RAFIA),ROYSTONEA OLE</t>
  </si>
  <si>
    <t>RACEA (PALMEIRA REAL) OU SIMILAR.FORNECIMENTO</t>
  </si>
  <si>
    <t>09.003.0076-A</t>
  </si>
  <si>
    <t>09.003.0142-0</t>
  </si>
  <si>
    <t>ESPECIES VEGETAIS COM ALTURA DE(0,40 A 1,50)M,TIPO GARDENIA</t>
  </si>
  <si>
    <t>JASMINOIDES(JASMIM DO CABO),ALPINIA PURPURATA(GENGIBRE VERME</t>
  </si>
  <si>
    <t>LHO),CORDYLINE TERMINALIS(DRACENA VERMELHA),DIEFFENBACHIA AM</t>
  </si>
  <si>
    <t>OEMA(COMIGO-NINGUEM-PODE) OU SIMILAR E CONSIDERANDO 4 MUDAS</t>
  </si>
  <si>
    <t>POR M2.FORNECIMENTO</t>
  </si>
  <si>
    <t>09.003.0142-A</t>
  </si>
  <si>
    <t>09.003.0144-0</t>
  </si>
  <si>
    <t>ESPECIES VEGETAIS COM ALTURA DE(0,60 A 1,50)M,TIPO CALLIANDR</t>
  </si>
  <si>
    <t>A TWEEDII(ESPONJINHA VERMELHA), HIBISCUS ROSA-SINENSIS(HIBIS</t>
  </si>
  <si>
    <t>CO ARGENTINO), MALVAVISCUS ARBOREUS (HIBISCO COLIBRI) OU SIM</t>
  </si>
  <si>
    <t>ILAR E CONSIDERANDO 4 MUDAS POR M2.FORNECIMENTO</t>
  </si>
  <si>
    <t>09.003.0144-A</t>
  </si>
  <si>
    <t>09.003.0154-0</t>
  </si>
  <si>
    <t>ESPECIES VEGETAIS C/ALTURA DE(0,25 A 1,00)M,TIPO SANCHEZIA N</t>
  </si>
  <si>
    <t>OBILIS(SANQUESIA),ALLAMANDA SP(ALAMANDA),ANTHURIUM ANDRAEANU</t>
  </si>
  <si>
    <t>M(ANTURIO DE FLOR),ALOCASIA CUCULATA(INHAME CHINES),CRINUM A</t>
  </si>
  <si>
    <t>SIATICUM(CRINO BRANCO),PANBANUS VEITCHI(PANDANO VEITCHI),SPA</t>
  </si>
  <si>
    <t>THOGLOTTIS PLICATA(ORQUIDEA VIOLETA)OU SIMILAR E CONSIDERAND</t>
  </si>
  <si>
    <t>O 8 MUDAS POR M2.FORNECIMENTO</t>
  </si>
  <si>
    <t>09.003.0154-A</t>
  </si>
  <si>
    <t>09.003.0156-0</t>
  </si>
  <si>
    <t>ESPECIES VEGETAIS COM ALTURA DE (0,40 A 1,50)M,TIPO ARUNDINA</t>
  </si>
  <si>
    <t> BAMBUSIFOLIA(ORQUIDEA BAMBU),JATROPHA PODAGRICA(BATATA DO I</t>
  </si>
  <si>
    <t>NFERNO),STRELITZIA REGINAE(FLOR AVE DO PARAISO),HELICONIA AN</t>
  </si>
  <si>
    <t>GUSTA(FALSA AVE DO PARAISO)OU SIMILAR E CONSIDERANDO 8 MUDAS</t>
  </si>
  <si>
    <t> POR M2.FORNECIMENTO</t>
  </si>
  <si>
    <t>09.003.0156-A</t>
  </si>
  <si>
    <t>09.003.0162-0</t>
  </si>
  <si>
    <t>ESPECIES VEGETAIS COM ALTURA DE(0,10 A 0,40)M,TIPO JASMIM ES</t>
  </si>
  <si>
    <t>TRELA,CAETIZINHO,CANA DA INDIA, CANA-INDICA,BIRI, CURCULIGO,</t>
  </si>
  <si>
    <t>GENGIBRE AZUL,IXORA ANA,PLANTA DA VIDA,ARARUTA,RHOEO,COPO DE</t>
  </si>
  <si>
    <t> LEITE OU SIMILAR E CONSIDERANDO 12 MUDAS P/M2.FORNECIMENTO</t>
  </si>
  <si>
    <t>09.003.0162-A</t>
  </si>
  <si>
    <t>09.003.0166-0</t>
  </si>
  <si>
    <t>ESPECIES VEGETAIS COM ALTURA DE(0,20 A 0,80)M,TIPO HELICONIA</t>
  </si>
  <si>
    <t> PSITTACORUM(HELICONIA PAPAGAIO), XANTHOSOMA LINDENI(XANTIA)</t>
  </si>
  <si>
    <t>,CALATHEA ZEBRINA(CALATEA ZEBRA), JASMINUM SAMBAC(BOGARI) OU</t>
  </si>
  <si>
    <t> SIMILAR E CONSIDERANDO 12 MUDAS POR M2.FORNECIMENTO</t>
  </si>
  <si>
    <t>09.003.0166-A</t>
  </si>
  <si>
    <t>09.003.0176-0</t>
  </si>
  <si>
    <t>ESPECIES VEGETAIS COM ALTURA DE(0,15 A 0,40)M,TIPO PACHYSTAC</t>
  </si>
  <si>
    <t>HYS LUTEA(CAMARAO AMARELO),ASPARAGUS DENSIFLORUS "SPRENGERI"</t>
  </si>
  <si>
    <t>(ASPASGO/BAMBUZINHO),JUSTICA BRANDEGEANA/BELOPERONE GUTTATA(</t>
  </si>
  <si>
    <t>CAMARAO VERMELHO),PENTA LACEOLATA(PENTA),STROBILANTHES DYERI</t>
  </si>
  <si>
    <t>ANUS(ESCUDO PERSA),NEPHROLEPIS EXALTATA(SAMAMBAIA CRESPA) OU</t>
  </si>
  <si>
    <t> SIMILAR E CONSIDERANDO 16 MUDAS POR M2.FORNECIMENTO</t>
  </si>
  <si>
    <t>09.003.0176-A</t>
  </si>
  <si>
    <t>09.003.0178-0</t>
  </si>
  <si>
    <t>ESPECIES VEGETAIS COM ALTURA DE(0,20 A 0,40)M,TIPO CTENANTHE</t>
  </si>
  <si>
    <t> SETOSA(MARANTA CINZA),CALATHEA MAKOYANA(MARANTA PAVAO),BELA</t>
  </si>
  <si>
    <t>MCANDA CHINENSIS(FLOR LEOPARDO), MISCANTHUS SINENSIS(CAPIM Z</t>
  </si>
  <si>
    <t>EBRA),NEPHOROLEPIS PECTINATA(SAMAMBAIA PAULISTA),SANSEVIEIRA</t>
  </si>
  <si>
    <t> TRIFASCIATA "LAURENTII"(ESPADA DE SAO JORGE)OU SIMILAR E CO</t>
  </si>
  <si>
    <t>NSIDERANDO 16 MUDAS POR M2.FORNECIMENTO</t>
  </si>
  <si>
    <t>09.003.0178-A</t>
  </si>
  <si>
    <t>09.003.0188-0</t>
  </si>
  <si>
    <t>ESPECIES VEGETAIS C/ALTURA(0,10 A 0,20)M,TIPO ERICA, RABO DE</t>
  </si>
  <si>
    <t> GATO, GRAMA AMENDOIM, ASISTASIA,BULBINE,CLOROFITO,PINGO DE</t>
  </si>
  <si>
    <t>OURO,EVOLVOLO,HERA-ROXA,PELE-DE-URSO,PERIQUITO AMARELO,PILEI</t>
  </si>
  <si>
    <t>A,BRILHANTINA,RUELIA-ROXA,QUARESMINHA,JIBOIA,SETCRESEA,MARGA</t>
  </si>
  <si>
    <t>RIDINHA RASTEIRA,MARACANA RAJADO,TRAPOERABA ROXA,MARGARIDAO</t>
  </si>
  <si>
    <t>OU SIMILAR E CONSIDERANDO 25 MUDAS POR M2.FORNECIMENTO</t>
  </si>
  <si>
    <t>09.003.0188-A</t>
  </si>
  <si>
    <t>09.003.0192-0</t>
  </si>
  <si>
    <t>ESPECIES VEGETAIS COM ALTURA DE(0,10 A 0,30)M,TIPO CAMBARA,A</t>
  </si>
  <si>
    <t>JUGA,BARLERIA-VERMELHA,VINCA,MARGARIDINHA AMARELA, COROA-DE-</t>
  </si>
  <si>
    <t>CRISTO PEQUENA,ORELHA-SE-MACACO,LANTANA,LANTANA BRANCA,DOLAR</t>
  </si>
  <si>
    <t>,ONZE-HORAS, SALVIA, SELAGINELA, CINERARIA, SOLANO-RASTEIRO,</t>
  </si>
  <si>
    <t>JUNQUILHO-ALHO-SOCIAL,BOTAO-DE-OURO OU SIMILAR E CONSIDERAND</t>
  </si>
  <si>
    <t>O 25 MUDAS POR M2.FORNECIMENTO</t>
  </si>
  <si>
    <t>09.003.0192-A</t>
  </si>
  <si>
    <t>09.003.0194-0</t>
  </si>
  <si>
    <t>ESPECIES VEGETAIS C/ALTURA DE(0,10 A 0,20)M, TIPO HEMEROCALI</t>
  </si>
  <si>
    <t>S,LIRIO,AZEDINHA DO BREJO,CAMOMILA,VIOLETA VERMELHA,PLANTA M</t>
  </si>
  <si>
    <t>OSAICO,MARIA-SEM-VERGONHA,BARRIGA DE SAPO,PETUNIA,CRAVO-FRAN</t>
  </si>
  <si>
    <t>CES,VERBENA/CAMARADINHA OU SIMILAR E CONSIDERANDO 25 MUDAS P</t>
  </si>
  <si>
    <t>OR M2.FORNECIMENTO</t>
  </si>
  <si>
    <t>09.003.0194-A</t>
  </si>
  <si>
    <t>09.003.0200-0</t>
  </si>
  <si>
    <t>ESPECIES VEGETAIS C/ALTURA DE(0,15 A 0,30)M,TIPO OPHIOPOGON</t>
  </si>
  <si>
    <t>JABURAN(BARBA-DE-SERPENTE),KALANCHOE BLOSSFELDIANA(CALANCOE)</t>
  </si>
  <si>
    <t>,MARANTA BICOLOR(CAETE)OU SIMILAR E CONSIDERANDO 25 MUDAS P/</t>
  </si>
  <si>
    <t> M2.FORNECIMENTO</t>
  </si>
  <si>
    <t>09.003.0200-A</t>
  </si>
  <si>
    <t>09.004.0001-0</t>
  </si>
  <si>
    <t>PROTETOR DE MADEIRA DE LEI,PINTADO A OLEO,PARA ARVORE.FORNEC</t>
  </si>
  <si>
    <t>09.004.0001-A</t>
  </si>
  <si>
    <t>09.004.0002-0</t>
  </si>
  <si>
    <t>PROTETOR DE FERRO,PINTADO A OLEO,PARA ARVORE.FORNECIMENTO E</t>
  </si>
  <si>
    <t>09.004.0002-A</t>
  </si>
  <si>
    <t>09.004.0003-0</t>
  </si>
  <si>
    <t>PROTETOR(GOLA)DE ARVORE EM FERRO FUNDIDO NODULAR,NAS DIMENSO</t>
  </si>
  <si>
    <t>ES DE(1,00X1,00X0,60)M.FORNECIMENTO</t>
  </si>
  <si>
    <t>09.004.0003-A</t>
  </si>
  <si>
    <t>09.004.0004-0</t>
  </si>
  <si>
    <t>ES DE(1,28X1,28X0,90)M.FORNECIMENTO</t>
  </si>
  <si>
    <t>09.004.0004-A</t>
  </si>
  <si>
    <t>09.004.0005-0</t>
  </si>
  <si>
    <t>GUARDA-CORPO P/BRINQUEDOS,EM LANCES DE 4,00M E ALTURA DE 1,0</t>
  </si>
  <si>
    <t>0M,COM 3 MONTANTES ESPACADOS DE 2,00M,EXECUTADOS C/TUBOS DE</t>
  </si>
  <si>
    <t>ACO GALVANIZADO DE 1.1/2" DE DIAMETRO,CHUMBADOS BLOCOS DE CO</t>
  </si>
  <si>
    <t>NCRETO SIMPLES DE 30X30X40CM,TELA DE ARAME GALV.Nº8 DE MALHA</t>
  </si>
  <si>
    <t> QUADRADA 5X5CM C/70CM LARGURA,AFASTADA DO PISO 30CM,INCLUSI</t>
  </si>
  <si>
    <t>VE PINTURA ANTIOXIDANTE DE ACABAMENTO.FORNECIMENTO E COLOC.</t>
  </si>
  <si>
    <t>09.004.0005-A</t>
  </si>
  <si>
    <t>09.004.0010-0</t>
  </si>
  <si>
    <t>CERCA PROTETORA PARA JARDIM,DE 33CM DE ALTURA,EM TELA DE CHA</t>
  </si>
  <si>
    <t>PA EXPANDIDA DE 3/16",DECAPADA,FOSFATIZADA,PINTADA A "PRIMER</t>
  </si>
  <si>
    <t>" E ACABAMENTO A COR,CHUMBADA NO SOLO COM HASTES DE FERRO DE</t>
  </si>
  <si>
    <t> 1/2" ESPACADAS DE 1,00M.FORNECIMENTO E COLOCACAO</t>
  </si>
  <si>
    <t>09.004.0010-A</t>
  </si>
  <si>
    <t>09.004.0011-0</t>
  </si>
  <si>
    <t>CERCA PROTETORA PARA JARDIM,DE 40CM DE ALTURA,EM BARRA CHATA</t>
  </si>
  <si>
    <t> DE 1"X1/4",CHUMBADA NO SOLO COM HASTES DE 30CM,ESPACADAS DE</t>
  </si>
  <si>
    <t> 60CM,EM MODULOS DE 1,20M.FORNECIMENTO E COLOCACAO</t>
  </si>
  <si>
    <t>09.004.0011-A</t>
  </si>
  <si>
    <t>09.004.0013-0</t>
  </si>
  <si>
    <t>GRAMPOS DE PROTECAO PARA CALCADA EM TUBOS DE FERRO GALVANIZA</t>
  </si>
  <si>
    <t>DO DE 2",CHUMBADOS EM BLOCOS DE CONCRETO,INCLUSIVE DEMOLICAO</t>
  </si>
  <si>
    <t> E RECOMPOSICAO DA CALCADA,E TRANSPORTE DO MATERIAL EXCEDENT</t>
  </si>
  <si>
    <t>E,EXCLUSIVE PINTURA.FORNECIMENTO E COLOCACAO</t>
  </si>
  <si>
    <t>09.004.0013-A</t>
  </si>
  <si>
    <t>09.004.0015-0</t>
  </si>
  <si>
    <t>RETENTOR FLUTUANTE PARA PROTECAO DE MANGUEZAL.CONFECCAO E IN</t>
  </si>
  <si>
    <t>STALACAO</t>
  </si>
  <si>
    <t>09.004.0015-A</t>
  </si>
  <si>
    <t>09.004.0017-0</t>
  </si>
  <si>
    <t>CERCA PROTETORA DE JARDIM COM 18CM DE ALTURA,EM BARRA CHATA</t>
  </si>
  <si>
    <t>DE ACO DE (3"X1/4"),COM MONTANTES DO MESMO MATERIAL,DISTANCI</t>
  </si>
  <si>
    <t>ADOS DE 1,00M,CHUMBADOS EM BLOCO DE CONCRETO,INCLUSIVE ESCAV</t>
  </si>
  <si>
    <t>ACAO,REATERRO,CARGA,DESCARGA E TRANSPORTE</t>
  </si>
  <si>
    <t>09.004.0017-A</t>
  </si>
  <si>
    <t>09.004.0019-0</t>
  </si>
  <si>
    <t>CERCA PROTETORA DE JARDIM,TIPO CAPELINHA,EM MODULOS DE 1,20M</t>
  </si>
  <si>
    <t>09.004.0019-A</t>
  </si>
  <si>
    <t>09.004.0020-0</t>
  </si>
  <si>
    <t>CERCA PROTETORA DE JARDIM,FORMANDO ARCOS COM 46CM DE DIAMETR</t>
  </si>
  <si>
    <t>O EM ACO REDONDO LISO DE 1/2",SUPERPOSTOS DE 10CM, SOLDADOS</t>
  </si>
  <si>
    <t>EM BARRA DE(1 1/2"X3/8"),COM MONTANTES DO MESMO MATERIAL,DIS</t>
  </si>
  <si>
    <t>TANCIADOS DE 75CM,CHUMBADOS EM BLOCOS DE CONCRETO,INCLUSIVE</t>
  </si>
  <si>
    <t>ESCAVACAO,REATERRO,CARGA,DESCARGA E TRANSPORTE.FORNECIMENTO</t>
  </si>
  <si>
    <t>09.004.0020-A</t>
  </si>
  <si>
    <t>09.004.0023-0</t>
  </si>
  <si>
    <t>LIMITADOR DE GRAMA EM PVC RECICLADO-LINHA BORDA.FORNECIMENTO</t>
  </si>
  <si>
    <t>09.004.0023-A</t>
  </si>
  <si>
    <t>09.004.0025-0</t>
  </si>
  <si>
    <t>LIMITADOR DE GRAMA EM PVC RECICLADO-LINHA PLANA.FORNECIMENTO</t>
  </si>
  <si>
    <t>09.004.0025-A</t>
  </si>
  <si>
    <t>09.004.0028-0</t>
  </si>
  <si>
    <t>MOIRAO EM MADEIRA DE REFLORESTAMENTO,PARA SUSTENTACAO DE RET</t>
  </si>
  <si>
    <t>ENTORES EM AREA DE MANGUEZAL,COM SECAO DE DIAMETRO DE 15CM,A</t>
  </si>
  <si>
    <t>LTURA LIVRE MEDIA DE 2,00M,ENTERRADO A 1,00M DE PROFUNDIDADE</t>
  </si>
  <si>
    <t>,INCLUINDO ESCAVACAO MANUAL DE COVA.FORNECIMENTO E COLOCACAO</t>
  </si>
  <si>
    <t>09.004.0028-A</t>
  </si>
  <si>
    <t>09.004.0050-0</t>
  </si>
  <si>
    <t>FRADE DE CONCRETO 10MPA,PARA PROTECAO DE CALCADAS,APICOADO,I</t>
  </si>
  <si>
    <t>NCLUSIVE ESCAVACAO E REATERRO.FORNECIMENTO E COLOCACAO</t>
  </si>
  <si>
    <t>09.004.0050-A</t>
  </si>
  <si>
    <t>09.004.0051-0</t>
  </si>
  <si>
    <t>FRADE DE CONCRETO 10MPA,PINTADO COM VERNIZ,P/PROTECAO DE CAL</t>
  </si>
  <si>
    <t>CADAS,APICOADO,INCLUSIVE ESCAVACAO E REATERRO.FORNECIMENTO E</t>
  </si>
  <si>
    <t> COLOCACAO</t>
  </si>
  <si>
    <t>09.004.0051-A</t>
  </si>
  <si>
    <t>09.004.0055-0</t>
  </si>
  <si>
    <t>FRADE DE CONCRETO 10MPA,LISO,PARA PROTECAO DE CALCADAS,INCLU</t>
  </si>
  <si>
    <t>SIVE ESCAVACAO E REATERRO.FORNECIMENTO E COLOCACAO</t>
  </si>
  <si>
    <t>09.004.0055-A</t>
  </si>
  <si>
    <t>09.004.0056-0</t>
  </si>
  <si>
    <t>FRADE DE CONCRETO 10MPA,LISO,PINTADO COM VERNIZ,PARA PROTECA</t>
  </si>
  <si>
    <t>O DE CALCADAS,INCLUSIVE ESCAVACAO E REATERRO.FORNECIMENTO E</t>
  </si>
  <si>
    <t>09.004.0056-A</t>
  </si>
  <si>
    <t>09.004.0060-0</t>
  </si>
  <si>
    <t>FRADE METALICO,EM FERRO FUNDIDO,MODELO CICLOVIA.FORNECIMENTO</t>
  </si>
  <si>
    <t>09.004.0060-A</t>
  </si>
  <si>
    <t>09.005.0001-0</t>
  </si>
  <si>
    <t>REVOLVIMENTO E DESTORROAMENTO DA CAMADA SUPERFICIAL DE GRAMA</t>
  </si>
  <si>
    <t>DO,ATE 20CM DE PROFUNDIDADE</t>
  </si>
  <si>
    <t>09.005.0001-A</t>
  </si>
  <si>
    <t>09.005.0002-0</t>
  </si>
  <si>
    <t>REVOLVIMENTO DE SOLO ATE 10CM DE PROFUNDIDADE</t>
  </si>
  <si>
    <t>09.005.0002-A</t>
  </si>
  <si>
    <t>09.005.0003-0</t>
  </si>
  <si>
    <t>REVOLVIMENTO DE SOLO ATE 20CM DE PROFUNDIDADE</t>
  </si>
  <si>
    <t>09.005.0003-A</t>
  </si>
  <si>
    <t>09.005.0004-0</t>
  </si>
  <si>
    <t>IRRIGADOR GIRATORIO,DE PLASTICO.FORNECIMENTO E COLOCACAO</t>
  </si>
  <si>
    <t>09.005.0004-A</t>
  </si>
  <si>
    <t>09.005.0005-0</t>
  </si>
  <si>
    <t>IRRIGADOR DE IMPULSO SETORIAL,DE PLASTICO,COM 10CM DE ALTURA</t>
  </si>
  <si>
    <t>09.005.0005-A</t>
  </si>
  <si>
    <t>09.005.0006-0</t>
  </si>
  <si>
    <t>IRRIGADOR DE IMPULSO SETORIAL,DE PLASTICO,COM 40CM DE ALTURA</t>
  </si>
  <si>
    <t>09.005.0006-A</t>
  </si>
  <si>
    <t>09.005.0007-0</t>
  </si>
  <si>
    <t>REGA DE JARDIM OU GRAMADO,COM ESGUICHO,USANDO AGUA LOCAL CAN</t>
  </si>
  <si>
    <t>ALIZADA</t>
  </si>
  <si>
    <t>DAM2</t>
  </si>
  <si>
    <t>09.005.0007-A</t>
  </si>
  <si>
    <t>09.005.0008-0</t>
  </si>
  <si>
    <t>ERRADICACAO MANUAL DE ERVAS DANINHAS EM GRAMADOS(200,00M2/DI</t>
  </si>
  <si>
    <t>A)_</t>
  </si>
  <si>
    <t>09.005.0008-A</t>
  </si>
  <si>
    <t>09.005.0009-0</t>
  </si>
  <si>
    <t>09.005.0009-A</t>
  </si>
  <si>
    <t>09.005.0011-0</t>
  </si>
  <si>
    <t>NIVELAMENTO EM GRAMADOS,INCLUSIVE TRANSPORTE NO SERVICO,CARG</t>
  </si>
  <si>
    <t>A E DESCARGA,EXCLUSIVE O FORNECIMENTO DO MATERIAL</t>
  </si>
  <si>
    <t>09.005.0011-A</t>
  </si>
  <si>
    <t>09.005.0012-0</t>
  </si>
  <si>
    <t>NIVELAMENTO E COMPACTACAO DE AREAS ENSAIBRADAS</t>
  </si>
  <si>
    <t>09.005.0012-A</t>
  </si>
  <si>
    <t>09.005.0020-0</t>
  </si>
  <si>
    <t>CATACAO DE PAPEIS EM GRAMADO(196 VEZES POR ANO)</t>
  </si>
  <si>
    <t>09.005.0020-A</t>
  </si>
  <si>
    <t>09.005.0021-0</t>
  </si>
  <si>
    <t>CATACAO DE PAPEIS EM SUPERFICIES PAVIMENTADAS(196 VEZES POR</t>
  </si>
  <si>
    <t>ANO)</t>
  </si>
  <si>
    <t>09.005.0021-A</t>
  </si>
  <si>
    <t>09.005.0022-0</t>
  </si>
  <si>
    <t>CATACAO DE PAPEIS EM SUPERFICIES ENSAIBRADAS OU EM AREIA(196</t>
  </si>
  <si>
    <t> VEZES POR ANO)</t>
  </si>
  <si>
    <t>09.005.0022-A</t>
  </si>
  <si>
    <t>09.005.0023-0</t>
  </si>
  <si>
    <t>CATACAO DE PAPEIS EM SUPERFICIES PAVIMENTADAS COM PEDRA PORT</t>
  </si>
  <si>
    <t>UGUESA(196 VEZES POR ANO)</t>
  </si>
  <si>
    <t>09.005.0023-A</t>
  </si>
  <si>
    <t>09.005.0024-0</t>
  </si>
  <si>
    <t>VARREDURA EM GRAMADOS(104 VEZES POR ANO)</t>
  </si>
  <si>
    <t>09.005.0024-A</t>
  </si>
  <si>
    <t>09.005.0025-0</t>
  </si>
  <si>
    <t>VARREDURA EM SUPERFICIES CIMENTADAS OU ASFALTADAS(104 VEZES</t>
  </si>
  <si>
    <t>POR ANO)</t>
  </si>
  <si>
    <t>09.005.0025-A</t>
  </si>
  <si>
    <t>09.005.0026-0</t>
  </si>
  <si>
    <t>VARREDURA EM SUPERFICIES ENSAIBRADAS (104 VEZES POR ANO)</t>
  </si>
  <si>
    <t>09.005.0026-A</t>
  </si>
  <si>
    <t>09.005.0027-0</t>
  </si>
  <si>
    <t>VARREDURA DE PAPEIS EM SUPERFICIES PAVIMENTADAS COM PEDRA PO</t>
  </si>
  <si>
    <t>RTUGUESA(104 VEZES POR ANO)</t>
  </si>
  <si>
    <t>09.005.0027-A</t>
  </si>
  <si>
    <t>09.005.0028-0</t>
  </si>
  <si>
    <t>CAPINA EM SUPERFICIES ENSAIBRADAS(24 VEZES POR ANO)</t>
  </si>
  <si>
    <t>09.005.0028-A</t>
  </si>
  <si>
    <t>09.005.0029-0</t>
  </si>
  <si>
    <t>CAPINA DE CONSERVACAO(1 VEZ POR ANO),EM TERRENO DE VEGETACAO</t>
  </si>
  <si>
    <t> POUCO DENSA,COM RETIRADA OU QUEIMA DE RESIDUOS</t>
  </si>
  <si>
    <t>09.005.0029-A</t>
  </si>
  <si>
    <t>09.005.0030-0</t>
  </si>
  <si>
    <t>LIMPEZA DE FOLHAS E PAPEIS FLUTUANDO EM LAGOS E CANAIS(104 V</t>
  </si>
  <si>
    <t>EZES AO ANO)</t>
  </si>
  <si>
    <t>09.005.0030-A</t>
  </si>
  <si>
    <t>09.005.0032-0</t>
  </si>
  <si>
    <t>LIMPEZA DE CAIXAS DE AREIA EM PARQUES E JARDINS(12 VEZES POR</t>
  </si>
  <si>
    <t> ANO)</t>
  </si>
  <si>
    <t>09.005.0032-A</t>
  </si>
  <si>
    <t>09.005.0033-0</t>
  </si>
  <si>
    <t>LIMPEZA DE CAIXAS DE RALO EM PARQUES E JARDINS(12 VEZES POR</t>
  </si>
  <si>
    <t>09.005.0033-A</t>
  </si>
  <si>
    <t>09.005.0034-0</t>
  </si>
  <si>
    <t>LIMPEZA DE GALERIAS EM PARQUES E JARDINS(2 VEZES POR ANO)</t>
  </si>
  <si>
    <t>09.005.0034-A</t>
  </si>
  <si>
    <t>09.005.0035-0</t>
  </si>
  <si>
    <t>LIMPEZA DE RAMAIS DE RALO EM PARQUES E JARDINS(12 VEZES POR</t>
  </si>
  <si>
    <t>09.005.0035-A</t>
  </si>
  <si>
    <t>09.005.0036-0</t>
  </si>
  <si>
    <t>RETIRADA DE MATERIAL PROVENIENTE DE PODA,DE VARREDURA,OU DE</t>
  </si>
  <si>
    <t>LIMPEZAS DIVERSAS,A SER FEITA EM CAMINHAO C/NO MINIMO 4,00M3</t>
  </si>
  <si>
    <t> DE CAPACIDADE,COMPREENDENDO CARGA,DESCARGA E TRANSPORTE ATE</t>
  </si>
  <si>
    <t> 30KM DE DISTANCIA</t>
  </si>
  <si>
    <t>09.005.0036-A</t>
  </si>
  <si>
    <t>09.005.0037-0</t>
  </si>
  <si>
    <t>IRRIGACAO DE ARVORE E/OU PALMEIRA COM CAMINHAO PIPA,INCLUSIV</t>
  </si>
  <si>
    <t>E FORNECIMENTO DA AGUA</t>
  </si>
  <si>
    <t>09.005.0037-A</t>
  </si>
  <si>
    <t>09.005.0038-0</t>
  </si>
  <si>
    <t>IRRIGACAO DE ARVORE E/OU PALMEIRA COM CAMINHAO PIPA,EXCLUSIV</t>
  </si>
  <si>
    <t>E O FORNECIMENTO DA AGUA</t>
  </si>
  <si>
    <t>09.005.0038-A</t>
  </si>
  <si>
    <t>09.005.0039-0</t>
  </si>
  <si>
    <t>IRRIGACAO DE GRAMADO E/OU CANTEIRO COM CAMINHAO PIPA,EXCLUSI</t>
  </si>
  <si>
    <t>VE O FORNECIMENTO DA AGUA</t>
  </si>
  <si>
    <t>09.005.0039-A</t>
  </si>
  <si>
    <t>09.005.0041-0</t>
  </si>
  <si>
    <t>IRRIGACAO DE GRAMADO COM CAMINHAO PIPA,INCLUSIVE FORNECIMENT</t>
  </si>
  <si>
    <t>O DE AGUA</t>
  </si>
  <si>
    <t>09.005.0041-A</t>
  </si>
  <si>
    <t>09.005.0052-0</t>
  </si>
  <si>
    <t>CORTE,DESGALHAMENTO,DESTOCAMENTO E DESENRAIZAMENTO DE ARVORE</t>
  </si>
  <si>
    <t>,COM ALTURA ATE 3,00M,DIAMETRO EM TORNO DE 15CM,COM AUXILIO</t>
  </si>
  <si>
    <t>DE EQUIPAMENTO MECANICO</t>
  </si>
  <si>
    <t>09.005.0052-A</t>
  </si>
  <si>
    <t>09.005.0053-0</t>
  </si>
  <si>
    <t>,COM ALTURA DE 3,00 A 5,00M E DIAMETRO EM TORNO DE 25CM,COM</t>
  </si>
  <si>
    <t>AUXILIO DE EQUIPAMENTO MECANICO</t>
  </si>
  <si>
    <t>09.005.0053-A</t>
  </si>
  <si>
    <t>09.005.0054-0</t>
  </si>
  <si>
    <t>,COM ALTURA ACIMA DE 5,00M E DIAMETRO EM TORNO DE 50CM, COM</t>
  </si>
  <si>
    <t>09.005.0054-A</t>
  </si>
  <si>
    <t>09.005.0059-0</t>
  </si>
  <si>
    <t>MANUTENCAO E RECOMPOSICAO DE AREAS AJARDINADAS,CORTE DE FOLH</t>
  </si>
  <si>
    <t>AS E RAMOS SECOS,RETIRADA DE PARASITAS, LIMPEZA E REPLANTIO</t>
  </si>
  <si>
    <t>DE ARBUSTOS (1 VEZ POR SEMANA)</t>
  </si>
  <si>
    <t>09.005.0059-A</t>
  </si>
  <si>
    <t>09.005.0060-0</t>
  </si>
  <si>
    <t>LIMPEZA,APOS ESVAZIAMENTO,DOS FUNDOS DE LAGOS E CANAIS</t>
  </si>
  <si>
    <t>09.005.0060-A</t>
  </si>
  <si>
    <t>09.005.0061-0</t>
  </si>
  <si>
    <t>LIMPEZA DE SUPERFICIE DE FUNDO DE LAGOS E BACIAS DE CHAFARIZ</t>
  </si>
  <si>
    <t>ES E ENTORNOS,SEM ESVAZIAMENTO,EXCLUSIVE TRANSPORTE</t>
  </si>
  <si>
    <t>09.005.0061-A</t>
  </si>
  <si>
    <t>09.005.0100-0</t>
  </si>
  <si>
    <t>CORTE DE GRAMA COM ALFANGE,INCLUSIVE VARREDURA E REMOCAO DE</t>
  </si>
  <si>
    <t>ENTULHO</t>
  </si>
  <si>
    <t>09.005.0100-A</t>
  </si>
  <si>
    <t>09.005.0105-0</t>
  </si>
  <si>
    <t>CORTE DE GRAMA COM MAQUINAS MANUAIS,INCLUSIVE VARREDURA E RE</t>
  </si>
  <si>
    <t>MOCAO DE ENTULHO</t>
  </si>
  <si>
    <t>09.005.0105-A</t>
  </si>
  <si>
    <t>09.005.0110-0</t>
  </si>
  <si>
    <t>PODA DE ARBUSTOS TIPO CERCA VIVA</t>
  </si>
  <si>
    <t>09.005.0110-A</t>
  </si>
  <si>
    <t>09.005.0115-0</t>
  </si>
  <si>
    <t>PODA DE ARVORES,LIMPEZA DE GALHOS SECOS E RETIRADA DE PARASI</t>
  </si>
  <si>
    <t>TAS</t>
  </si>
  <si>
    <t>09.005.0115-A</t>
  </si>
  <si>
    <t>09.005.0120-0</t>
  </si>
  <si>
    <t>CORTE DE GRAMA COM MAQUINAS MOTORIZADAS,INCLUSIVE VARREDURA</t>
  </si>
  <si>
    <t>E RECOLHIMENTO DO ENTULHO (24 VEZES POR ANO)</t>
  </si>
  <si>
    <t>09.005.0120-A</t>
  </si>
  <si>
    <t>09.005.0125-0</t>
  </si>
  <si>
    <t>APARO DE BORDOS EM GRAMADOS(6 VEZES POR ANO)</t>
  </si>
  <si>
    <t>09.005.0125-A</t>
  </si>
  <si>
    <t>09.005.0130-0</t>
  </si>
  <si>
    <t>APARO MANUAL,COM ENXADAO OU TESOURA,DE BEIRAL DE GRAMADO</t>
  </si>
  <si>
    <t>09.005.0130-A</t>
  </si>
  <si>
    <t>09.005.0135-0</t>
  </si>
  <si>
    <t>APARO MANUAL DE CAPIM,COM TESOURA,AO REDOR DE MUDAS VEGETAIS</t>
  </si>
  <si>
    <t>09.005.0135-A</t>
  </si>
  <si>
    <t>09.005.0140-0</t>
  </si>
  <si>
    <t>ARRANCAMENTO DE ERVAS DANINHAS PELA RAIZ,EM AREA GRAMADA</t>
  </si>
  <si>
    <t>09.005.0140-A</t>
  </si>
  <si>
    <t>09.005.0145-0</t>
  </si>
  <si>
    <t>CAPINA DE ERVAS,GRAMINEAS,ETC,EM AREA DE BRITA</t>
  </si>
  <si>
    <t>09.005.0145-A</t>
  </si>
  <si>
    <t>09.005.0150-0</t>
  </si>
  <si>
    <t>CAPINA DE ERVAS,GRAMINEAS,ETC,EM SUPERFICIE ENSAIBRADA</t>
  </si>
  <si>
    <t>09.005.0150-A</t>
  </si>
  <si>
    <t>09.005.0155-0</t>
  </si>
  <si>
    <t>CAPINA PARA CONSTRUCAO DE TRILHAS E ACEIROS,SOBRE MATERIAL D</t>
  </si>
  <si>
    <t>E 1ª CATEGORIA,A CEU ABERTO,ATE A PROFUNDIDADE DE 0,10M</t>
  </si>
  <si>
    <t>09.005.0155-A</t>
  </si>
  <si>
    <t>09.006.0003-0</t>
  </si>
  <si>
    <t>ENCHIMENTO DE CAVAS,SENDO UM TERCO COM TERRA PRETA VEGETAL</t>
  </si>
  <si>
    <t>09.006.0003-A</t>
  </si>
  <si>
    <t>09.006.0006-0</t>
  </si>
  <si>
    <t>CALAGEM DE GRAMADOS(1 VEZ POR ANO)</t>
  </si>
  <si>
    <t>09.006.0006-A</t>
  </si>
  <si>
    <t>09.006.0007-0</t>
  </si>
  <si>
    <t>APLICACAO DE HERBICIDA SELETIVO EM GRAMADOS(2 VEZES POR ANO)</t>
  </si>
  <si>
    <t>09.006.0007-A</t>
  </si>
  <si>
    <t>09.006.0008-0</t>
  </si>
  <si>
    <t>APLICACAO DE HERBICIDA DE ACAO TOTAL EM SUPERFICIES PAVIMENT</t>
  </si>
  <si>
    <t>ADAS COM PEDRA PORTUGUESA(2 VEZES POR ANO)</t>
  </si>
  <si>
    <t>09.006.0008-A</t>
  </si>
  <si>
    <t>09.006.0009-0</t>
  </si>
  <si>
    <t>COMBATE AS FORMIGAS,COM APLICACAO DE FORMICIDA,EM ENCOSTA,EX</t>
  </si>
  <si>
    <t>09.006.0009-A</t>
  </si>
  <si>
    <t>09.006.0010-0</t>
  </si>
  <si>
    <t>ADUBACAO QUIMICA COM FORMULA COMPLETA(NPK-04-14-08)E ALDRINI</t>
  </si>
  <si>
    <t>ZADA,EM GRAMADOS(1 VEZ POR ANO)</t>
  </si>
  <si>
    <t>09.006.0010-A</t>
  </si>
  <si>
    <t>09.006.0015-0</t>
  </si>
  <si>
    <t>ADUBACAO NITROGENADA EM GRAMADOS(5 VEZES POR ANO)</t>
  </si>
  <si>
    <t>09.006.0015-A</t>
  </si>
  <si>
    <t>09.006.0020-0</t>
  </si>
  <si>
    <t>ADUBO ORGANICO(ESTERCO DE GADO).FORNECIMENTO</t>
  </si>
  <si>
    <t>09.006.0020-A</t>
  </si>
  <si>
    <t>09.006.0030-0</t>
  </si>
  <si>
    <t>ATERRO COM TERRA PRETA VEGETAL,PARA EXECUCAO DE GRAMADOS</t>
  </si>
  <si>
    <t>09.006.0030-A</t>
  </si>
  <si>
    <t>09.006.0032-0</t>
  </si>
  <si>
    <t>TERRA ESTRUMADA,INCLUSIVE CARGA,TRANSPORTE E DESCARGA.FORNEC</t>
  </si>
  <si>
    <t>IMENTO</t>
  </si>
  <si>
    <t>09.006.0032-A</t>
  </si>
  <si>
    <t>09.006.0035-0</t>
  </si>
  <si>
    <t>TERRA TIPO CAPA DE MORRO,INCLUSIVE CARGA,DESCARGA E TRANSPOR</t>
  </si>
  <si>
    <t>TE.FORNECIMENTO</t>
  </si>
  <si>
    <t>09.006.0035-A</t>
  </si>
  <si>
    <t>09.007.0001-0</t>
  </si>
  <si>
    <t>ARRANCAMENTO E REPLANTIO DE ARVORE ADULTA, COM ATE 3,00M DE</t>
  </si>
  <si>
    <t>ALTURA E ATE 15CM DE DIAMETRO, INCLUSIVE ESCAVACAO E REGA DU</t>
  </si>
  <si>
    <t>RANTE 15 DIAS,EXCLUSIVE TRANSPORTE</t>
  </si>
  <si>
    <t>09.007.0001-A</t>
  </si>
  <si>
    <t>09.007.0002-0</t>
  </si>
  <si>
    <t>ARRANCAMENTO E REPLANTIO DE ARVORE ADULTA,ENTRE 3,00 E 5,00M</t>
  </si>
  <si>
    <t>DE ALTURA E ATE 20CM DE DIAMETRO,INCLUSIVE ESCAVACAO E REGA</t>
  </si>
  <si>
    <t>DURANTE 15 DIAS,EXCLUSIVE TRANSPORTE</t>
  </si>
  <si>
    <t>09.007.0002-A</t>
  </si>
  <si>
    <t>09.007.0003-0</t>
  </si>
  <si>
    <t>ARRANCAMENTO E REPLANTIO DE ARVORE ADULTA,ACIMA DE 5,00M DE</t>
  </si>
  <si>
    <t>ALTURA E MAIS DE 20CM DE DIAMETRO,INCLUSIVE ESCAVACAO E REGA</t>
  </si>
  <si>
    <t> DURANTE 15 DIAS,EXCLUSIVE TRANSPORTE</t>
  </si>
  <si>
    <t>09.007.0003-A</t>
  </si>
  <si>
    <t>09.007.0010-0</t>
  </si>
  <si>
    <t>RETIRADA DE GRAMINEAS EM PISO DE PEDRA PORTUGUESA,UTILIZANDO</t>
  </si>
  <si>
    <t> ROCADEIRA COSTAL</t>
  </si>
  <si>
    <t>09.007.0010-A</t>
  </si>
  <si>
    <t>09.007.0015-0</t>
  </si>
  <si>
    <t>RETIRADA DE COBERTURA VEGETAL DE PISO DE JUNTA SECA</t>
  </si>
  <si>
    <t>09.007.0015-A</t>
  </si>
  <si>
    <t>09.007.0030-0</t>
  </si>
  <si>
    <t>RETIRADA DE PROTETOR DE ARVORE,INCLUSIVE CARGA,DESCARGA E TR</t>
  </si>
  <si>
    <t>ANSPORTE</t>
  </si>
  <si>
    <t>09.007.0030-A</t>
  </si>
  <si>
    <t>09.007.0035-0</t>
  </si>
  <si>
    <t>RETIRADA DE GALHOS SECOS E DE PARASITAS EM ARVORES</t>
  </si>
  <si>
    <t>09.007.0035-A</t>
  </si>
  <si>
    <t>09.008.0010-0</t>
  </si>
  <si>
    <t>CAMADA DE AREIA ESPALHADA MANUALMENTE,MEDIDA APOS A COMPACTA</t>
  </si>
  <si>
    <t>09.008.0010-A</t>
  </si>
  <si>
    <t>09.009.0001-0</t>
  </si>
  <si>
    <t>EXECUCAO DE PAVIMENTACAO EM SAIBRO MELHORADO COM CIMENTO,EM</t>
  </si>
  <si>
    <t>CAMADAS DE 8CM DE ESPESSURA,MEDIDA APOS A COMPRESSAO,SENDO A</t>
  </si>
  <si>
    <t> PROPORCAO DE CIMENTO DE 5% EM VOLUME(72KG/M3),INCLUSIVE FOR</t>
  </si>
  <si>
    <t>NECIMENTO DOS MATERIAIS</t>
  </si>
  <si>
    <t>09.009.0001-A</t>
  </si>
  <si>
    <t>09.009.0002-0</t>
  </si>
  <si>
    <t>EXECUCAO DE PAVIMENTACAO DE SAIBRO E AREIA GROSSA NA PROPORC</t>
  </si>
  <si>
    <t>AO DE 3:1,EM CAMADAS DE 15CM,MEDIDA APOS A COMPACTACAO,INCLU</t>
  </si>
  <si>
    <t>SIVE ESPALHAMENTO E REGA</t>
  </si>
  <si>
    <t>09.009.0002-A</t>
  </si>
  <si>
    <t>09.009.0003-0</t>
  </si>
  <si>
    <t>EXECUCAO DE PAVIMENTACAO DE SAIBRO ARENOSO,EM CAMADAS DE 10C</t>
  </si>
  <si>
    <t>M,MEDIDA APOS A COMPACTACAO,INCLUSIVE ESPALHAMENTO E REGA</t>
  </si>
  <si>
    <t>09.009.0003-A</t>
  </si>
  <si>
    <t>09.009.0004-0</t>
  </si>
  <si>
    <t>CAMADA DE PO-DE-PEDRA ESPALHADA MANUALMENTE,MEDIDA APOS A CO</t>
  </si>
  <si>
    <t>MPACTACAO</t>
  </si>
  <si>
    <t>09.009.0004-A</t>
  </si>
  <si>
    <t>09.009.0010-0</t>
  </si>
  <si>
    <t>09.009.0010-A</t>
  </si>
  <si>
    <t>09.010.0001-0</t>
  </si>
  <si>
    <t>CORDOES DE CONCRETO SIMPLES,COM SECAO DE 10X25CM,MOLDADOS NO</t>
  </si>
  <si>
    <t> LOCAL,INCLUSIVE ESCAVACAO E REATERRO</t>
  </si>
  <si>
    <t>09.010.0001-A</t>
  </si>
  <si>
    <t>09.010.0002-0</t>
  </si>
  <si>
    <t>CORDOES DE CONCRETO SIMPLES PRE-MOLDADO,COM SECAO DE 6X25CM,</t>
  </si>
  <si>
    <t>INCLUSIVE ESCAVACAO E REATERRO</t>
  </si>
  <si>
    <t>09.010.0002-A</t>
  </si>
  <si>
    <t>09.011.0001-0</t>
  </si>
  <si>
    <t>CORDOES DE GRANITO,COM SECAO DE 10X25CM,INCLUSIVE ESCAVACAO</t>
  </si>
  <si>
    <t>E REATERRO</t>
  </si>
  <si>
    <t>09.011.0001-A</t>
  </si>
  <si>
    <t>09.012.0001-0</t>
  </si>
  <si>
    <t>BANCO DE CONCRETO APARENTE,COM 1,50M DE COMPRIMENTO,45CM DE</t>
  </si>
  <si>
    <t>LARGURA E 10CM DE ESPESSURA, SOBRE DOIS APOIOS DO MESMO MATE</t>
  </si>
  <si>
    <t>RIAL,COM SECAO DE 10X30CM</t>
  </si>
  <si>
    <t>09.012.0001-A</t>
  </si>
  <si>
    <t>09.012.0002-0</t>
  </si>
  <si>
    <t>BANCO DE CONCRETO APARENTE,C/45CM DE LARGURA E 10CM DE ESPES</t>
  </si>
  <si>
    <t>SURA,SOBRE DOIS APOIOS DO MESMO MATERIAL,C/SECAO DE 10X30CM</t>
  </si>
  <si>
    <t>09.012.0002-A</t>
  </si>
  <si>
    <t>09.012.0003-0</t>
  </si>
  <si>
    <t>BANCO DE CONCRETO ARMADO,MEDINDO 2,00X0,45X0,10M,COM 0,40M D</t>
  </si>
  <si>
    <t>E ALTURA,APOIADO EM 2 BLOCOS DE CONCRETO DE 0,10X0,30X0,40M</t>
  </si>
  <si>
    <t>COM FUNDACAO CONFORME PROJETO CEHAB,REVESTIDO COM ARGAMASSA</t>
  </si>
  <si>
    <t>DE CIMENTO E AREIA,NO TRACO 1:4,ACABAMENTO ASPERO</t>
  </si>
  <si>
    <t>09.012.0003-A</t>
  </si>
  <si>
    <t>09.012.0004-0</t>
  </si>
  <si>
    <t>MESA DE CONCRETO ARMADO,COM 4 BANCOS,CONFORME PROJETO CEHAB,</t>
  </si>
  <si>
    <t>REVESTIDOS COM ARGAMASSA DE CIMENTO E AREIA,NO TRACO 1:4. A</t>
  </si>
  <si>
    <t>MESA MEDINDO 0,80X0,80M,COM 0,80M DE ALTURA MAIS A FUNDACAO</t>
  </si>
  <si>
    <t>E OS BANCOS COM 0,35X0,35M E 0,50M DE ALTURA MAIS A FUNDACAO</t>
  </si>
  <si>
    <t>09.012.0004-A</t>
  </si>
  <si>
    <t>09.012.0010-0</t>
  </si>
  <si>
    <t>BANCO DE CONCRETO ARMADO,SEM ENCOSTO,MEDINDO(225X50X50)CM.FO</t>
  </si>
  <si>
    <t>RNECIMENTO</t>
  </si>
  <si>
    <t>09.012.0010-A</t>
  </si>
  <si>
    <t>09.012.0015-0</t>
  </si>
  <si>
    <t>BALIZADOR MODELO COPACABANA,CILINDRICO,LISO,PRE-FABRICADO EM</t>
  </si>
  <si>
    <t> CONCRETO FCK=18MPA,C/REFORCO INTERNO DE MALHA DE VERGALHAO</t>
  </si>
  <si>
    <t>CURVADO DE 1/2", EMBUTIDO NO PISO, COM 40CM DE DIAMETRO E AL</t>
  </si>
  <si>
    <t>TURA DE 46,50CM.FORNECIMENTO E COLOCACAO</t>
  </si>
  <si>
    <t>09.012.0015-A</t>
  </si>
  <si>
    <t>09.013.0001-0</t>
  </si>
  <si>
    <t>BANCO DE PRANCHA EM MADEIRA DE LEI,DE 4CM DE ESPESSURA,40CM</t>
  </si>
  <si>
    <t>DE LARGURA E 2,00M DE COMPRIMENTO,COM DOIS PES DO MESMO MATE</t>
  </si>
  <si>
    <t>RIAL,ALTURA TOTAL DE 40CM,ACABAMENTO A OLEO,COM DUAS DEMAOS</t>
  </si>
  <si>
    <t>DIRETAMENTE SOBRE A MADEIRA</t>
  </si>
  <si>
    <t>09.013.0001-A</t>
  </si>
  <si>
    <t>09.013.0002-0</t>
  </si>
  <si>
    <t>BANCO PARA JARDINS COM 14 REGUAS DE MADEIRA DE LEI,SECAO DE</t>
  </si>
  <si>
    <t>5,5X2,5CM E COMPRIMENTO DE 2,00M,PRESAS COM PARAFUSOS DE POR</t>
  </si>
  <si>
    <t>CAS NOS PES DE FERRO FUNDIDO,ESTES COM 14KG,BARRA DE FERRO A</t>
  </si>
  <si>
    <t>O CENTRO DO ASSENTAMENTO,INCLUSIVE ESPIGAO DE FIXACAO,4 BASE</t>
  </si>
  <si>
    <t>S DE CONCRETO DE 15X15X30CM,E PINTURA NA COR A SER INDICADA</t>
  </si>
  <si>
    <t>09.013.0002-A</t>
  </si>
  <si>
    <t>09.013.0010-0</t>
  </si>
  <si>
    <t>BANCO DE MADEIRA DE MACARANDUBA EM RIPAS DE 8X2,5CM,FIXADAS</t>
  </si>
  <si>
    <t>EM ESTRUTURA DE 7,5X4CM,CONFORME DETALHE Nº6026/EMOP</t>
  </si>
  <si>
    <t>09.013.0010-A</t>
  </si>
  <si>
    <t>09.013.0015-0</t>
  </si>
  <si>
    <t>MESA DE JARDIM,MEDINDO 1,80X0,91X0,73M,EXECUTADA EM PECAS DE</t>
  </si>
  <si>
    <t> MACARANDUBA DE 7X22CM,FIXADAS EM 2(DOIS) APOIOS DE CONCRETO</t>
  </si>
  <si>
    <t>,CONFORME DETALHE Nº6028/EMOP.FORNECIMENTO E COLOCACAO</t>
  </si>
  <si>
    <t>09.013.0015-A</t>
  </si>
  <si>
    <t>09.013.0016-0</t>
  </si>
  <si>
    <t>BANCO DE JARDIM,MEDINDO 1,80X0,30X0,45M,EXECUTADO COM 01(UMA</t>
  </si>
  <si>
    <t>)PECA MACARANDUBA DE 30X7CM,FIXADA EM 02(DOIS) APOIOS DE CON</t>
  </si>
  <si>
    <t>CRETO,CONFORME DETALHE Nº6028/EMOP.FORNECIMENTO E COLOCACAO</t>
  </si>
  <si>
    <t>09.013.0016-A</t>
  </si>
  <si>
    <t>09.013.0020-0</t>
  </si>
  <si>
    <t>BANCO RUSTICO.FORNECIMENTO E COLOCACAO</t>
  </si>
  <si>
    <t>09.013.0020-A</t>
  </si>
  <si>
    <t>09.013.0030-0</t>
  </si>
  <si>
    <t>PRANCHA EM MADEIRA APARELHADA PARA BANCOS DE JARDINS,COM SEC</t>
  </si>
  <si>
    <t>AO DE(15X4,5)CM E COMPRIMENTO DE 2,20M,PRESA COM PARAFUSOS E</t>
  </si>
  <si>
    <t> PORCAS NOS PES DE FERRO E PINTURA NA COR A SER INDICADA.FOR</t>
  </si>
  <si>
    <t>09.013.0030-A</t>
  </si>
  <si>
    <t>09.013.0035-0</t>
  </si>
  <si>
    <t>REGUA DE MADEIRA APARELHADA PARA BANCOS DE JARDINS,COM SECAO</t>
  </si>
  <si>
    <t> DE(5,5X3,75)CM E COMPRIMENTO DE 2M,PRESAS COM PARAFUSOS DE</t>
  </si>
  <si>
    <t>PORCAS NOS PES DE FERRO FUNDIDO E PINTURA NA COR A SER INDIC</t>
  </si>
  <si>
    <t>ADA.FORNECIMENTO E COLOCACAO</t>
  </si>
  <si>
    <t>09.013.0035-A</t>
  </si>
  <si>
    <t>09.013.0040-0</t>
  </si>
  <si>
    <t> DE(3X1,5)CM E COMPRIMENTO DE 1M,PRESAS COM PARAFUSOS DE POR</t>
  </si>
  <si>
    <t>CAS NOS PES DE FERRO E ENVERNIZADA NA COR A SER INDICADA.FOR</t>
  </si>
  <si>
    <t>09.013.0040-A</t>
  </si>
  <si>
    <t>09.014.0015-0</t>
  </si>
  <si>
    <t>MESA DE JOGOS COM 4 BANCOS,TAMPO DE MESA EM MARMORITE ARMADO</t>
  </si>
  <si>
    <t>,NA COR NATURAL,TENDO NO CENTRO TABULEIRO DE XADREZ EM MARMO</t>
  </si>
  <si>
    <t>RITE NAS CORES BRANCA E PRETA,PES(MESA E BANCOS)DE CONCRETO</t>
  </si>
  <si>
    <t>ARMADO.FORNECIMENTO E COLOCACAO</t>
  </si>
  <si>
    <t>09.014.0015-A</t>
  </si>
  <si>
    <t>09.015.0003-0</t>
  </si>
  <si>
    <t>ALAMBRADO COM 1,50M DE ALTURA,EM CHAPA EXPANDIDA DE ACO CARB</t>
  </si>
  <si>
    <t>ONO 3/16",DECAPADA,FOSFATIZADA,FORMANDO PAINEIS MODULADOS,FI</t>
  </si>
  <si>
    <t>XADOS EM MONTANTES DE TUBOS GALVANIZADOS DE 1.1/2",COM CARAP</t>
  </si>
  <si>
    <t>UCA DE FECHAMENTO SUPERIOR DO MESMO MATERIAL DOS TUBOS,ESTES</t>
  </si>
  <si>
    <t> ESPACADOS DE 2,00M E CHUMBADOS NO SOLO,EXCL.MATERIAL DE CON</t>
  </si>
  <si>
    <t>CRETAGEM DAS FUNDACOES,INCL.MAO-DE-OBRA DESTAS.FORN.E COLOC.</t>
  </si>
  <si>
    <t>09.015.0003-A</t>
  </si>
  <si>
    <t>09.015.0005-0</t>
  </si>
  <si>
    <t>ALAMBRADO EM TELA DE ARAME GALV.Nº14,MALHA LOSANGO 6CM DE LA</t>
  </si>
  <si>
    <t>DO,PRESA A ARMACAO DE TUBOS GALV.,C/ELEMENTOS HORIZ.E VERT.,</t>
  </si>
  <si>
    <t>SENDO ESTES FIXADOS EM BLOCOS DE CONCRETO 30X30X60CM, FCK=15</t>
  </si>
  <si>
    <t>MPA,ESPACADOS 3,00M, C/ALTURA TOTAL 2,50M, ACIMA DO TERRENO.</t>
  </si>
  <si>
    <t>TUBOS HORIZ.SERAO DOIS,AMBOS C/1.1/2"DE DIAMETRO,ASSIM COMO</t>
  </si>
  <si>
    <t>OS VERT.,AS EMENDAS SERAO SOLDADAS.FORN.E COLOCAO</t>
  </si>
  <si>
    <t>09.015.0005-A</t>
  </si>
  <si>
    <t>09.015.0006-0</t>
  </si>
  <si>
    <t>ALAMBRADO P/CAMPO DE ESPORTE,POSTES TUBO FºGALV.,ESPACADOS 2</t>
  </si>
  <si>
    <t>,00M,DIAMETRO 2",ALTURA 3,00M LIVRES SOBRE O SOLO,FIXADOS EM</t>
  </si>
  <si>
    <t> PRISMAS DE CONCRETO FCK=20MPA,30X30X100CM,SOBRE ESTES POSTE</t>
  </si>
  <si>
    <t>S FIXADA TELA ARAME Nº12 PLASTIFICADO MALHA 7,5CM,PRESA EM 2</t>
  </si>
  <si>
    <t> ARAMES Nº12 PLASTIFICADOS,COLOCADOS TRANSV.E ATRAVESSANDO T</t>
  </si>
  <si>
    <t>UBOS SUPERIOR E INFERIOR,COM "T" E CRUZETA 2".FORN.E COLOC.</t>
  </si>
  <si>
    <t>09.015.0006-A</t>
  </si>
  <si>
    <t>09.015.0007-0</t>
  </si>
  <si>
    <t>ALAMBRADO PARA CAMPO DE ESPORTE DE 3,00X6,00M,COM UM MONTANT</t>
  </si>
  <si>
    <t>E A CADA 3,00M,EM TELA GALV.Nº12 E MALHA LOSANGO DE 5CM,FIXA</t>
  </si>
  <si>
    <t>DA EM TUBOS DE FERRO GALVANIZADO DE 2" E CONTRAVENTAMENTO DE</t>
  </si>
  <si>
    <t> 1,75M,EM CADA MODULO,ESTES CHUMBADOS EM BLOCOS DE CONCRETO,</t>
  </si>
  <si>
    <t>INCLUSIVE ESCAVACAO,CONCRETO DOS BLOCOS,REATERRO,TRANSPORTE,</t>
  </si>
  <si>
    <t>CARGA E DESCARGA,EXCLUSIVE PINTURA.FORNECIMENTO E COLOCACAO</t>
  </si>
  <si>
    <t>09.015.0007-A</t>
  </si>
  <si>
    <t>09.015.0008-0</t>
  </si>
  <si>
    <t>ALAMBRADO PARA CAMPO DE ESPORTE,3,00X4,50M,COM UM MONTANTE A</t>
  </si>
  <si>
    <t> CADA 3,00M,EM TELA GALV.Nº12 E MALHA LOSANGO DE 5CM,FIXADA</t>
  </si>
  <si>
    <t>EM TUBOS DE FERRO GALVANIZADO DE 2" E CONTRAVENTAMENTO DE 1,</t>
  </si>
  <si>
    <t>75M,EM CADA MODULO,ESTES CHUMBADOS EM BLOCOS DE CONCRETO,INC</t>
  </si>
  <si>
    <t>LUSIVE ESCAVACAO,CONCRETO DOS BLOCOS,REATERRO,TRANSPORTE,CAR</t>
  </si>
  <si>
    <t>GA E DESCARGA,EXCLUSIVE PINTURA.FORNECIMENTO E COLOCACAO</t>
  </si>
  <si>
    <t>09.015.0008-A</t>
  </si>
  <si>
    <t>09.015.0010-0</t>
  </si>
  <si>
    <t>ALAMBRADO COM ATE 2,00M DE ALTURA,COM TELA DE ARAME GALV.Nº1</t>
  </si>
  <si>
    <t>2,DE MALHA QUADRADA 1",FORMANDO QUADROS CONTORNADOS DE CANTO</t>
  </si>
  <si>
    <t>NEIRAS DE 3/4"X3/4"X1/8",FIXADOS EM MONTANTES DE TUBOS GALV.</t>
  </si>
  <si>
    <t>DE 2",COM CARAPUCAS DE FECHAMENTO SUPERIOR,ESPACADOS A CADA</t>
  </si>
  <si>
    <t>2,50M E CHUMBADOS NO SOLO,EXCLUSIVE A BASE DE FIXACAO.FORNEC</t>
  </si>
  <si>
    <t>09.015.0010-A</t>
  </si>
  <si>
    <t>09.015.0015-0</t>
  </si>
  <si>
    <t>ALAMBRADO PARA CAMPO DE ESPORTE,VOLEI OU BASQUETE,COM 1,00M</t>
  </si>
  <si>
    <t>DE ALTURA, EM TUBO GALVANIZADO DE 2" HORIZONTAL E MONTANTES</t>
  </si>
  <si>
    <t>DO MESMO MATERIAL,ESPACADOS A CADA 2,00M E CHUMBADOS NO SOLO</t>
  </si>
  <si>
    <t>,EXCLUSIVE A BASE DE FIXACAO E TELA.FORNECIMENTO E COLOCACAO</t>
  </si>
  <si>
    <t>09.015.0015-A</t>
  </si>
  <si>
    <t>09.015.0020-0</t>
  </si>
  <si>
    <t>ALAMBRADO P/CABECEIRA DE CAMPO DE ESPORTE,POSTES DE TUBOS DE</t>
  </si>
  <si>
    <t> FºGALV.2",C/ALTURA LIVRE 5,30M,FICANDO 0,70M ENTERRADOS EM</t>
  </si>
  <si>
    <t>PRISMAS CONCRETO 25MPA,0,30X0,30X0,75M,ESTANDO POSTES ESPACA</t>
  </si>
  <si>
    <t>DOS 2,00M,C/3 TUBOS HORIZ.E CONTRAVENTAM.,A CADA 2,00M,TODOS</t>
  </si>
  <si>
    <t> 2" E SOBRE ESTES, FIXADA TELA DE ARAME Nº12,PLASTIFICADA,MA</t>
  </si>
  <si>
    <t>LHA 7,5CM,INCL.TES,CRUZETAS,CURVAS E FUNDACOES.FORN.E COLOC.</t>
  </si>
  <si>
    <t>09.015.0020-A</t>
  </si>
  <si>
    <t>09.015.0025-0</t>
  </si>
  <si>
    <t>ALAMBRADO DE TELA FORMADA P/BARRAS DE ACO CA-60,CRUZADAS E S</t>
  </si>
  <si>
    <t>OLDADAS ENTRE SI,CONSTITUINDO MALHAS 5X15CM,FIO 3MM,SOLDADA</t>
  </si>
  <si>
    <t>EM POSTES DE TUBO DE FERRO GALVALVANIZADO 1.1/2",C/ALTURA LI</t>
  </si>
  <si>
    <t>VRE DE 1,60M,FICANDO 0,40M ENTERRADOS EM PRISMAS DE CONCRETO</t>
  </si>
  <si>
    <t> 25MPA,C/0,30X0,30X0,50M,ESTANDO OS POSTES ESPACADOS 2,00M,I</t>
  </si>
  <si>
    <t>NCLUSIVE FUNDACOES,EXCLUSIVE PINTURA.FORNECIMENTO E COLOC.</t>
  </si>
  <si>
    <t>09.015.0025-A</t>
  </si>
  <si>
    <t>09.015.0030-0</t>
  </si>
  <si>
    <t>ALAMBRADO DE TELA DE ARAME GALVANIZADO FIO Nº12,MALHA LOSANG</t>
  </si>
  <si>
    <t>O DE 7,5CM,COM ALTURA DE 2,00M MAIS 0,30M DE ABA INCLINADA A</t>
  </si>
  <si>
    <t>45º.ESTA ESTRUTURA FORMADA DE TUBOS ACO GALVANIZADO DE 1.1/4</t>
  </si>
  <si>
    <t>",HORIZONTAIS E VERTICAIS,SENDO OS HORIZONTAIS UM A 0,15M DO</t>
  </si>
  <si>
    <t> CHAO E O OUTRO DISTANTE 2,00M DESTE,OS VERTICAIS A CADA 2,0</t>
  </si>
  <si>
    <t>0M,INCLUSIVE PORTOES E FERRAGENS,EXCL.PINTURA.FORN.E COLOC.</t>
  </si>
  <si>
    <t>09.015.0030-A</t>
  </si>
  <si>
    <t>09.015.0032-0</t>
  </si>
  <si>
    <t>O DE 7,5CM,COM ALTURA DE 4,00M MAIS 0,30M DE ABA INCLINADA A</t>
  </si>
  <si>
    <t> 45º.ESTA ESTRUTURA FORMADA DE TUBOS ACO GALVANIZADO DE 1.1/</t>
  </si>
  <si>
    <t>4",HORIZONTAIS E VERTICAIS,SENDO OS HORIZONTAIS UM A 0,15M D</t>
  </si>
  <si>
    <t>O CHAO E O OUTRO DISTANTE 2,00M DESTE,OS VERTICAIS A CADA 2,</t>
  </si>
  <si>
    <t>00M,INCL.PORTOES E FERRAGENS,EXCL.PINTURA.FORN. E COLOCACAO</t>
  </si>
  <si>
    <t>09.015.0032-A</t>
  </si>
  <si>
    <t>09.015.0034-0</t>
  </si>
  <si>
    <t>O DE 7,5CM,COM ALTURA DE 2,00M SOBRE MURETA DE ALVENARIA REV</t>
  </si>
  <si>
    <t>ESTIDA,EXCLUSIVE ESTA E SUA FUNDACAO,INCLUSIVE CONCRETO DE F</t>
  </si>
  <si>
    <t>IXACAO DO ALAMBRADO NA MURETA.ESTA ESTRUTURA FORMADA DE TUBO</t>
  </si>
  <si>
    <t>S DE ACO GALVANIZADO DE 1.1/4",HORIZONTAIS E VERTICAIS,INCLU</t>
  </si>
  <si>
    <t>SIVE PORTOES E FERRAGENS,EXCLUSIVE PINTURA.FORN. E COLOCACAO</t>
  </si>
  <si>
    <t>09.015.0034-A</t>
  </si>
  <si>
    <t>09.015.0036-0</t>
  </si>
  <si>
    <t>ALAMBRADO DE TELA ARAME GALVANIZADO FIO Nº12,MALHA LOSANGO D</t>
  </si>
  <si>
    <t>E 7,5CM,C/ALTURA DE 1,70M MAIS 0,30M DE ABA INCLINADA A 45º.</t>
  </si>
  <si>
    <t>ESTA ESTRUTURA FORMADA DE TUBOS DE ACO GALV.2",VERTICAIS A C</t>
  </si>
  <si>
    <t>ADA 3,00M E HORIZONTAL CONSTITUIDA 3 FIOS DE ARAME GALV.Nº10</t>
  </si>
  <si>
    <t>,UMA A 0,15M DO CHAO,OUTRO A 1,70M DESTE E OUTRO NO EXTREMO</t>
  </si>
  <si>
    <t>DA ABA,INCL.PORTOES E FERRAGENS,EXCL.PINTURA.FORN.E COLOC.</t>
  </si>
  <si>
    <t>09.015.0036-A</t>
  </si>
  <si>
    <t>09.015.0040-0</t>
  </si>
  <si>
    <t>ALAMBRADO C/3,00M ALTURA,EM TELA DE ARAME GALV.Nº12,MALHA LO</t>
  </si>
  <si>
    <t>SANGO 5CM,FIXADA TUBOS DE FERRO GALV.(EXTERNA E INTERNAMENTE</t>
  </si>
  <si>
    <t>) DIAMETRO INTERNO DE 2" E ESP.DE PAREDE DE 1/8",EM MODULOS</t>
  </si>
  <si>
    <t>DE (3,00X1,50)M,CHUMBADOS EM BLOCOS DE CONCRETO,INCLUSIVE ES</t>
  </si>
  <si>
    <t>CAVACAO,REATERRO CARGA,DESCARGA,TRANSPORTE E PINTURA DOS TUB</t>
  </si>
  <si>
    <t>OS,COM 2 DEMAOS DE ACABAMENTO.FORNECIMENTO E COLOCACAO</t>
  </si>
  <si>
    <t>09.015.0040-A</t>
  </si>
  <si>
    <t>09.015.0042-0</t>
  </si>
  <si>
    <t>ALAMBRADO COM 4,50M DE ALTURA,EM TELA DE ARAME GALV.Nº12,MAL</t>
  </si>
  <si>
    <t>HA LOSANGO DE 5CM,FIXADA EM TUBOS DE FºGALV.(EXTERNA E INTER</t>
  </si>
  <si>
    <t>MENTE) COM DIAMETRO INTERNO DE 2" E ESP.DE PAREDE DE 1/8",EM</t>
  </si>
  <si>
    <t> MODULOS DE (3,00X1,50M),CHUMBADOS EM BLOCOS DE CONCRETO,INC</t>
  </si>
  <si>
    <t>LUSIVE ESCAVACAO,REATERRO,CARGA E DESCARGA,TRANSPORTE E PINT</t>
  </si>
  <si>
    <t>URA DOS TUBOS,COM 2 DEMAOS DE ACABAMENTO.FORN. E COLOCACAO</t>
  </si>
  <si>
    <t>09.015.0042-A</t>
  </si>
  <si>
    <t>09.015.0044-0</t>
  </si>
  <si>
    <t>ALAMBRADO COM 4,50M ALTURA,TELA DE ARAME GALV.Nº12,MALHA LOS</t>
  </si>
  <si>
    <t>ANGO 5CM,FIXADA TUBOS FºGALV.(EXTERN.E INTERNAMENTE)DIAMETRO</t>
  </si>
  <si>
    <t> INTERNO DE 2.1/2"E ESP.DE PAREDE DE 1/8",EM MODULOS DE(3,00</t>
  </si>
  <si>
    <t>X1,50)M,CHUMBADOS EM BLOCOS DE CONCRETO,INCLUSIVE ESCAVACAO,</t>
  </si>
  <si>
    <t>REATERRO,CARGA,DESCARGA,TRANSPORTE E PINTURA DOS TUBOS,COM 2</t>
  </si>
  <si>
    <t> DEMAOS DE ACABAMENTO.FORNECIMENTO E COLOCACAO</t>
  </si>
  <si>
    <t>09.015.0044-A</t>
  </si>
  <si>
    <t>09.015.0046-0</t>
  </si>
  <si>
    <t>ALAMBRADO COM 4,50M ALTURA,TELA DE ARAME GALV.N°12,MALHA LOS</t>
  </si>
  <si>
    <t> INTERNO DE 3"E ESP.DE PAREDE DE 1/8",SEM COSTURA,EM MODULOS</t>
  </si>
  <si>
    <t> DE (3,00X1,50M)M,CHUMBADOS EM BLOCOS DE CONCRETO,INCLUSIVE</t>
  </si>
  <si>
    <t>ESCAVACAO,REATERRO,CARGA,DESCARGA,TRANSPORTE E PINTURA DOS T</t>
  </si>
  <si>
    <t>UBOS,COM 2 DEMAOS DE ACABAMENTO.FORNECIMENTO E COLOCACAO</t>
  </si>
  <si>
    <t>09.015.0046-A</t>
  </si>
  <si>
    <t>09.015.0048-0</t>
  </si>
  <si>
    <t>ALAMBRADO EM TELA DE ARAME GALV.N°12,MALHA LOSANGO 5CM,FIXAD</t>
  </si>
  <si>
    <t>A TUBOS FºGALV.(EXTERN.E INTERNAMENTE)DIAMETRO INTERNO DE 2"</t>
  </si>
  <si>
    <t> E ESP.PAREDE DE 1/8",CHUMBADOS EM BLOCOS DE CONCRETO,INCL.</t>
  </si>
  <si>
    <t>ESCAVACAO,REATERRO,TRANSP.,CARGA,DESCARGA E PINTURA DOS TUBO</t>
  </si>
  <si>
    <t>S,COM 2 DEMAOS DE ACABAMENTO.FORNECIMENTO E COLOCACAO</t>
  </si>
  <si>
    <t>09.015.0048-A</t>
  </si>
  <si>
    <t>09.015.0050-0</t>
  </si>
  <si>
    <t>ALAMBRADO C/6M ALTURA,TELA DE ARAME GALVANIZADO N°12,MALHA L</t>
  </si>
  <si>
    <t>OSANGO DE 5CM,FIXADA EM TUBOS DE FERRO GALVANIZADO (EXTERNA</t>
  </si>
  <si>
    <t>E INTERNAMENTE) COM DIAMETRO INTERNO DE 2" E ESPESSURA DE PA</t>
  </si>
  <si>
    <t>REDE DE 1/8",EM MODULOS DE (3,00X1,50)M,CHUMBADOS EM BLOCOS</t>
  </si>
  <si>
    <t>DE CONCRETO,INCL.ESCAVACAO,REATERRO,CARGA,DESCARGA,TRANSPORT</t>
  </si>
  <si>
    <t>E E PINTURA DOS TUBOS,C/2 DEMAOS DE ACABAMENTO.FORN.E COLOC.</t>
  </si>
  <si>
    <t>09.015.0050-A</t>
  </si>
  <si>
    <t>09.015.0052-0</t>
  </si>
  <si>
    <t>OSANGO DE 5CM,FIXADA EM TUBOS DE FERRO GALVANIZADO(EXTERNA E</t>
  </si>
  <si>
    <t> INTERNAMENTE)COM DIAMETRO INTERNO DE 2 1/2" E ESPESSURA DE</t>
  </si>
  <si>
    <t>PAREDE DE 1/8",EM MODULOS DE (3,00X1,50)M,CHUMBADOS EM BLOCO</t>
  </si>
  <si>
    <t>S DE CONCRETO,INCL.ESCAVACAO,REATERRO,CARGA,DESCARGA,TRANSPO</t>
  </si>
  <si>
    <t>RTE E PINTURA DOS TUBOS,C/2 DEMAOS DE ACABAMENTO.FORN.COLOC.</t>
  </si>
  <si>
    <t>09.015.0052-A</t>
  </si>
  <si>
    <t>09.015.0056-0</t>
  </si>
  <si>
    <t>E INTERNAMENTE) COM DIAMETRO INTERNO DE 3" E ESPESSURA DE PA</t>
  </si>
  <si>
    <t>09.015.0056-A</t>
  </si>
  <si>
    <t>09.015.0058-0</t>
  </si>
  <si>
    <t>ALAMBRADO C/7,5M ALTURA,TELA DE ARAME GALVANIZADO N°12,MALHA</t>
  </si>
  <si>
    <t> LOSANGO DE 5CM,FIXADA EM TUBOS DE FERRO GALVANIZADO (EXTERN</t>
  </si>
  <si>
    <t>A E INTERNAMENTE) C/DIAMETRO INTERNO DE 2" E ESPESSURA DE PA</t>
  </si>
  <si>
    <t>REDE DE 1/8",EM MODULOS DE (2,00X1,50)M,CHUMBADOS EM BLOCOS</t>
  </si>
  <si>
    <t>09.015.0058-A</t>
  </si>
  <si>
    <t>09.015.0060-0</t>
  </si>
  <si>
    <t> LOSANGO DE 5CM,FIXADA EM TUBOS DE FERRO GALVANIZADO(EXTERNA</t>
  </si>
  <si>
    <t> E INTERNAMENTE)C/DIAMETRO INTERNO DE 2 1/2" E ESPESSURA DE</t>
  </si>
  <si>
    <t>PAREDE DE 1/8",EM MODULOS DE(2,00X1,50)M,CHUMBADOS EM BLOCOS</t>
  </si>
  <si>
    <t> DE CONCRETO,INCL.ESCAVACAO,REATERRO,CARGA,DESCARGA,TRANSPOR</t>
  </si>
  <si>
    <t>TE E PINTURA DE TUBOS,C/2 DEMAOS DE ACABAMENTO.FORN.E COLOC.</t>
  </si>
  <si>
    <t>09.015.0060-A</t>
  </si>
  <si>
    <t>09.015.0062-0</t>
  </si>
  <si>
    <t>A E INTERNAMENTE) C/DIAMETRO INTERNO DE 3" E ESPESSURA DE PA</t>
  </si>
  <si>
    <t>09.015.0062-A</t>
  </si>
  <si>
    <t>09.015.0064-0</t>
  </si>
  <si>
    <t>ALAMBRADO TELA DE ARAME GALV.N°14,MALHA LOSANGO 6CM,PRESA A</t>
  </si>
  <si>
    <t>ARMACAO TUBOS GALV.(EXTERNA E INTERNAMENTE),C/ELEM.HORIZ.E V</t>
  </si>
  <si>
    <t>ERT.SENDO ESTES FIX.EM BLOCO DE CONC.(0,30X0,30X0,60)M,FCK=1</t>
  </si>
  <si>
    <t>5MPA,ESPACADOS 3M C/ALT.TOTAL DE 2,50M ACIMA TERRENO.OS TUBO</t>
  </si>
  <si>
    <t>S HORIZ. SERAO 2, AMBOS COM 1.1/2"DE DIAM. E ESP.PAREDE 1/8"</t>
  </si>
  <si>
    <t>,ASSIM COMO OS VERT. EMENDAS SOLDADAS.FORN.E COLOC.</t>
  </si>
  <si>
    <t>09.015.0064-A</t>
  </si>
  <si>
    <t>09.015.0066-0</t>
  </si>
  <si>
    <t>ALAMBRADO TELA DE ARAME PLASTIFICADO N°12,MALHA LOSANGO 5CM,</t>
  </si>
  <si>
    <t>FIXADA EM TUBOS DE FERRO GALVANIZADO (EXTERNA E INTERNAMENTE</t>
  </si>
  <si>
    <t>) DE 2" E ESP. DE PAREDE DE 1/8``ESPACADOS DE 2,00M,CHUMBADO</t>
  </si>
  <si>
    <t>S EM BLOCOS DE CONCR. FCK=15MPA (0,30X0,30X1,00)M,TELA PRESA</t>
  </si>
  <si>
    <t>EM ARAME Nº12 PLASTIF.,INCLUS. ESCAV.,REATERRO,TRANSP.,CARGA</t>
  </si>
  <si>
    <t>DESCARGA E PINT. DOS TUBOS,C/2 DEMAOS DE ACABAM.FORN.E COLOC</t>
  </si>
  <si>
    <t>09.015.0066-A</t>
  </si>
  <si>
    <t>09.015.0068-0</t>
  </si>
  <si>
    <t>ALAMBRADO P/CAMPO DE ESPORTE,POSTE TUBO FºGALV.,ESPACADOS 2,</t>
  </si>
  <si>
    <t>00M,DIAM.2"E ESP.PAREDE 1/8",ALTURA 3,00M LIVRES SOBRE SOLO,</t>
  </si>
  <si>
    <t>FIXADOS PRISMA CONCRETO FCK=15MPA,(0,30X0,30X1,00)M,SOBRE PO</t>
  </si>
  <si>
    <t>STES FIXADA TELA ARAME Nº12 PLASTIFICADA,MALHA 5,00CM,PRESA</t>
  </si>
  <si>
    <t>2 ARAMES Nº12 PLASTIFICADOS,TRANSV.E ATRAVESSANDO TUBOS SUPE</t>
  </si>
  <si>
    <t>RIOR E INFERIORMENTE,C/UM "T" E UMA CRUZETA 2".FORN.E COLOC.</t>
  </si>
  <si>
    <t>09.015.0068-A</t>
  </si>
  <si>
    <t>09.015.0070-0</t>
  </si>
  <si>
    <t>ALAMBRADO P/CAMPO DE ESPORTE,POSTE TUBO FºGALV.,ESPACADOS 2M</t>
  </si>
  <si>
    <t>,DIAMETRO 2"E ESP.PAREDE 1/8",ALTURA 3M LIVRES SOBRE SOLO,FI</t>
  </si>
  <si>
    <t>XADOS PRISMA CONCRETO FCK=18MPA,(0,30X0,30X1,00)M,SOBRE POST</t>
  </si>
  <si>
    <t>ES FIXADA TELA ARAME Nº12 PLASTIFICADA,MALHA 7,50CM,PRESA 2</t>
  </si>
  <si>
    <t>ARAMES Nº12 PLASTIFICADOS,TRANSV.E ATRAVESSANDO TUBOS SUPERI</t>
  </si>
  <si>
    <t>OR E INFERIORMENTE,C/UM T E UMA CRUZETA 2".FORN.E COLOC.</t>
  </si>
  <si>
    <t>09.015.0070-A</t>
  </si>
  <si>
    <t>09.015.0072-0</t>
  </si>
  <si>
    <t>ALAMBRADO P/CABECEIRA CAMPO DE ESPORTE,EXEC.POSTES TUBO FºGA</t>
  </si>
  <si>
    <t>LV.(EXTERNA E INTERNAMENTE)2"E ESP.PAREDE 1/8",ALTURA LIVRE</t>
  </si>
  <si>
    <t>5,30M,0,70M ENTERRADOS PRISMAS CONCRETO 18MPA,0,30X0,30X0,75</t>
  </si>
  <si>
    <t>M,POSTES ESPACADOS 2M,3 TUBOS HORIZONTAIS E 1 CONTRAVENTAMEN</t>
  </si>
  <si>
    <t>TO A CADA 2M,2",FIXADA TELA DE ARAME Nº12 PLASTIFICADO,MALHA</t>
  </si>
  <si>
    <t> 7,5CM,INCL.3 CRUZETAS,CURVAS,FUNDACOES.FORN.E COLOC.</t>
  </si>
  <si>
    <t>09.015.0072-A</t>
  </si>
  <si>
    <t>09.015.0074-0</t>
  </si>
  <si>
    <t>CONTRAVENTAMENTO DE ALAMBRADO COM TUBOS DE FERRO GALVANIZADO</t>
  </si>
  <si>
    <t>(EXTERN.E INTERNAMENTE),C/DIAMETRO INTERNO DE 2" E ESPESSURA</t>
  </si>
  <si>
    <t> DE PAREDE DE 1/8".FORNECIMENTO E COLOCACAO</t>
  </si>
  <si>
    <t>09.015.0074-A</t>
  </si>
  <si>
    <t>09.015.0078-0</t>
  </si>
  <si>
    <t>(EXTERNA E INTERNAMENTE),COM DIAMETRO INTERNO NO 2.1/2" E ES</t>
  </si>
  <si>
    <t>PESSURA DE PAREDE DE 1/8".FORNECIMENTO E COLOCACAO</t>
  </si>
  <si>
    <t>09.015.0078-A</t>
  </si>
  <si>
    <t>09.015.0080-0</t>
  </si>
  <si>
    <t>(EXTERN.E INTERNAMENTE),COM DIAMETRO INTERNO DE 3" E ESPESSU</t>
  </si>
  <si>
    <t>RA DE PAREDE DE 1/8".FORNECIMENTO E COLOCACAO</t>
  </si>
  <si>
    <t>09.015.0080-A</t>
  </si>
  <si>
    <t>09.015.0300-0</t>
  </si>
  <si>
    <t>AMARELINHA EM BLOCOS DE CONCRETO PRE-MOLDADOS COM APLICACAO</t>
  </si>
  <si>
    <t>DE LETRAS E NUMEROS COLORIDOS EM BAIXO RELEVO.FORNECIMENTO E</t>
  </si>
  <si>
    <t>APLICACAO</t>
  </si>
  <si>
    <t>09.015.0300-A</t>
  </si>
  <si>
    <t>09.015.0302-0</t>
  </si>
  <si>
    <t>ARCO SIMPLES EM TUBO DE FERRO GALVANIZADO (EXTERNA E INTERNA</t>
  </si>
  <si>
    <t>MENTE) DE 1" E 2" E ESPESSURA DE PAREDE DE 1/8",CHUMBADOS EM</t>
  </si>
  <si>
    <t>BLOCOS DE CONCRETO,COM PINTURA DE BASE GALVITE E 2 DEMAOS DE</t>
  </si>
  <si>
    <t> ACABAMENTO.FORNECIMENTO E COLOCACAO</t>
  </si>
  <si>
    <t>09.015.0302-A</t>
  </si>
  <si>
    <t>09.015.0304-0</t>
  </si>
  <si>
    <t>BARRA SIMPLES PARA GINASTICA,EM TUBOS DE FERRO GALVANIZADO (</t>
  </si>
  <si>
    <t>EXTERNA E INTERNAMENTE) DE 1.1/2" E 4" E ESPESSURA DE PAREDE</t>
  </si>
  <si>
    <t>DE 1/8",CHUMBADOS EM BLOCOS DE CONCRETO COM PINTURA DE BASE</t>
  </si>
  <si>
    <t>GALVITE E 2 DEMAOS DE ACABAMENTO.FORNECIMENTO E COLOCACAO</t>
  </si>
  <si>
    <t>09.015.0304-A</t>
  </si>
  <si>
    <t>09.015.0306-0</t>
  </si>
  <si>
    <t>BARRA DUPLA PARA GINASTICA,EM TUBOS DE FERRO GALVANIZADO (EX</t>
  </si>
  <si>
    <t>TERNA E INTERNAMENTE) DE 1" E ESPESSURA PAREDE DE 1/8" HORIZ</t>
  </si>
  <si>
    <t>ONTAIS E MONTANTES DE 4",CHUMBADOS EM BLOCOS DE CONCRETO,COM</t>
  </si>
  <si>
    <t> PINTURA DE BASE GALVITE E 2 DEMAOS DE ACABAMENTO.FORNECIMEN</t>
  </si>
  <si>
    <t>09.015.0306-A</t>
  </si>
  <si>
    <t>09.015.0308-0</t>
  </si>
  <si>
    <t>BARRAS PARALELAS P/GINASTICA, EM TUBOS DE FERRO GALVANIZADO</t>
  </si>
  <si>
    <t>(EXTERNA E INTERNAMENTE) DE 2" E ESPESSURA DE PAREDE DE 1/8"</t>
  </si>
  <si>
    <t>CHUMBADOS EM BLOCOS DE CONCRETO COM PINTURA DE BASE GALVITE</t>
  </si>
  <si>
    <t>E 2 DEMAOS DE ACABAMENTO.FORNECIMENTO E COLOCACAO</t>
  </si>
  <si>
    <t>09.015.0308-A</t>
  </si>
  <si>
    <t>09.015.0310-0</t>
  </si>
  <si>
    <t>BALANCO MULTIUSO EM TUBO DE FERRO GALV.(EXT.E INTERNAMENTE)</t>
  </si>
  <si>
    <t>DE 2.1/2",2"E 1"E ESP.PAREDE 1/8",COMP.DE 2 BALANCOS SIMPL.</t>
  </si>
  <si>
    <t>C/ASSENT.MAD.APARELH.,1 ESC.DUPLA,1 BARRA SIMPL.E 1 BALANCO</t>
  </si>
  <si>
    <t>P/CADEIR.RODAS C/RAMPA ACESS.PIVOT.,TRAVA P/CADEIR.E P/BALAN</t>
  </si>
  <si>
    <t>CO,PISO MAD.INTERTRAV.REFORC.C/CAPAC.CARGA 200KG,PINT.C/UMA</t>
  </si>
  <si>
    <t>DEMAO GALVITE E DUAS DE TINTA ESMALTE SINT.FORNEC./COLOCACAO</t>
  </si>
  <si>
    <t>09.015.0310-A</t>
  </si>
  <si>
    <t>09.015.0312-0</t>
  </si>
  <si>
    <t>BALANCO DE 0/4ANOS COMPOSTO C/2 CADEIRAS,PRESAS EM CORRENTES</t>
  </si>
  <si>
    <t> GALV.,FIXADAS POR MEIO DE BRACAD.C/TRAVESSAO DE TUBO FERRO</t>
  </si>
  <si>
    <t>GALV.(EXT.E INTERNAMENTE)DE 2 1/2"ESP.PAREDE 1/8",SUSPENSAS</t>
  </si>
  <si>
    <t>EM CAVALETES TUBO FERRO GALV.2",CHUMBADOS SAPATAS CONCRETO,</t>
  </si>
  <si>
    <t>PINTADOS C/BASE GALVITE E 2 DEMAOS ACABAMENTO. FORNECIMENTO</t>
  </si>
  <si>
    <t>09.015.0312-A</t>
  </si>
  <si>
    <t>09.015.0314-0</t>
  </si>
  <si>
    <t>BALANCO DE 5/10ANOS COMPOST.C/2 CADEIRAS,PRESAS EM CORRENTES</t>
  </si>
  <si>
    <t> GALV.FIXAD. P/MEIO DE BRACAD.C/ TRAVESSAO TUBOS FERRO GALV.</t>
  </si>
  <si>
    <t>(EXT.E INTERNAMENTE)DE 2 1/2"E ESP.PAREDE 1/8",SUSPENSAS EM</t>
  </si>
  <si>
    <t>CAVALETES TUBO FERRO GALV.2", CHUMBADOS EM SAPATAS CONCRETO,</t>
  </si>
  <si>
    <t>PINTADOS C/BASE GALVITE E 2 DEMAOS ACABAMENTO.FORNECIMENTO E</t>
  </si>
  <si>
    <t>09.015.0314-A</t>
  </si>
  <si>
    <t>09.015.0316-0</t>
  </si>
  <si>
    <t>CADEIRA DE BALANCO COMPLETA, COM CORRENTES, BRACADEIRAS,  RO</t>
  </si>
  <si>
    <t>LAMENTOS, PARAFUSOS, BARRAS, ETC., INCLUSIVE DESMONTAGEM DA</t>
  </si>
  <si>
    <t>DANIFICADA, PINTURA E TRANSPORTE. FORNECIMENTO E COLOCACAO</t>
  </si>
  <si>
    <t>09.015.0316-A</t>
  </si>
  <si>
    <t>09.015.0318-0</t>
  </si>
  <si>
    <t>BOLA AO ARO EM TUBO DE FERRO GALVANIZADO(EXT.E INTERNAMENTE)</t>
  </si>
  <si>
    <t>DE 3",2" E 3/4"E ESPESSURA DE PAREDE DE 1/8",PINTURA COM UMA</t>
  </si>
  <si>
    <t>DEMAO DE GALVITE E DUAS DEMAOS DE ESMALTE SINTETICO. FORNECI</t>
  </si>
  <si>
    <t>09.015.0318-A</t>
  </si>
  <si>
    <t>09.015.0320-0</t>
  </si>
  <si>
    <t>ESCADA EM ARVORE, EM MADEIRA APARELHADA. FORNECIMENTO E COLO</t>
  </si>
  <si>
    <t>09.015.0320-A</t>
  </si>
  <si>
    <t>09.015.0322-0</t>
  </si>
  <si>
    <t>ESCORREGA DE 0/4ANOS C/ALTURA DE 1,17M EM MADEIRA APARELHADA</t>
  </si>
  <si>
    <t>E TUBOS DE FERRO GALVANIZADO(EXT.E INTERNAMENTE) DE 3/4"E 2"</t>
  </si>
  <si>
    <t>E ESPESSURA DE PAREDE DE 1/8", COM PINTURA DE BASE GALVITE E</t>
  </si>
  <si>
    <t> 2 DEMAOS DE ACABAMENTO.FORNECIMENTO E COLOCACAO</t>
  </si>
  <si>
    <t>09.015.0322-A</t>
  </si>
  <si>
    <t>09.015.0324-0</t>
  </si>
  <si>
    <t>ESCORREGA DE 5/10ANOS C/ALTURA DE 1,57M MADEIRA APARELHADA E</t>
  </si>
  <si>
    <t> TUBOS DE FERRO GALVANIZADO(EXT.E INTERNAMENTE)DE 3/4" E 2"</t>
  </si>
  <si>
    <t>E ESPESSURA DE PAREDE DE 1/8",COM PINTURA DE BASE GALVITE E</t>
  </si>
  <si>
    <t>2 DEMAOS DE ACABAMENTO.FORNECIMENTO E COLOCACAO</t>
  </si>
  <si>
    <t>09.015.0324-A</t>
  </si>
  <si>
    <t>09.015.0326-0</t>
  </si>
  <si>
    <t>ESCADA DE ESCORREGA COMPLETA, INCLUSIVE PATAMAR,COM PINTURA</t>
  </si>
  <si>
    <t>TRANSPORTE E DESMONTAGEM DA DANIFICADA.FORNECIMENTO E COLOCA</t>
  </si>
  <si>
    <t>09.015.0326-A</t>
  </si>
  <si>
    <t>09.015.0328-0</t>
  </si>
  <si>
    <t>GANGORRA DE 0/4 ANOS COM PRANCHAS DE MADEIRA APARELHADA,ESTA</t>
  </si>
  <si>
    <t>S FIXAS EM TUBO DE FERRO GALVANIZADO (EXTERNA E INTERNAMENTE</t>
  </si>
  <si>
    <t>) DE 2" E ESPESSURA DE PAREDE DE 1/8",COM PINTURA DE BASE GA</t>
  </si>
  <si>
    <t>LVITE E 2 DEMAOS DE ACABAMENTO.FORNECIMENTO E COLOCACAO</t>
  </si>
  <si>
    <t>09.015.0328-A</t>
  </si>
  <si>
    <t>09.015.0330-0</t>
  </si>
  <si>
    <t>GANGORRA DE 5/10ANOS C/2 PRANCHAS,MADEIRA APARELHADA, ESTAS</t>
  </si>
  <si>
    <t>FIXADAS EM TUBO DE FERRO GALVANIZADO(EXT.E INTERNAMENTE) DE</t>
  </si>
  <si>
    <t>2"E 2 1/2" E ESPESSURA DE PAREDE DE 1/8",COM PINTURA DE BASE</t>
  </si>
  <si>
    <t> GALVITE E 2 DEMAOS DE ACABAMENTO.FORNECIMENTO E COLOCACAO</t>
  </si>
  <si>
    <t>09.015.0330-A</t>
  </si>
  <si>
    <t>09.015.0332-0</t>
  </si>
  <si>
    <t>GAIOLA GINICA (TREPA-TREPA) EM TUBOS DE FERRO GALVANIZADO (E</t>
  </si>
  <si>
    <t>XTERNA E INTERNAMENTE) DE 1" HORIZONTAIS E VERTICAIS DE 1.1/</t>
  </si>
  <si>
    <t>2" E ESPESSURA DE PAREDE DE 1/8",CHUMBADOS EM BLOCOS DE CONC</t>
  </si>
  <si>
    <t>RETO E COM PINTURA DE BASE GALVITE E 2 DEMAOS DE ACABAMENTO.</t>
  </si>
  <si>
    <t>09.015.0332-A</t>
  </si>
  <si>
    <t>09.015.0334-0</t>
  </si>
  <si>
    <t>DO(EXTERNA E INTERNAMENTE) DE 2" E ESPESSURA DE PAREDE DE 1/</t>
  </si>
  <si>
    <t>8".CHUMBADOS EM BLOCOS DE CONCRETO,INCLUSIVE DEMOLICAO E REC</t>
  </si>
  <si>
    <t>OMPOSICAO DA CALCADA E TRANSPORTE DO MATERIAL EXCEDENTE,COM</t>
  </si>
  <si>
    <t>PINTURA DE BASE ALQUIDICA E 2 DEMAOS DE ACABAMENTO COM ESMAL</t>
  </si>
  <si>
    <t>TE E EXCLUSIVE CONEXOES.FORNECIMENTO E COLOCACAO</t>
  </si>
  <si>
    <t>09.015.0334-A</t>
  </si>
  <si>
    <t>09.015.0336-0</t>
  </si>
  <si>
    <t>DO (EXTERNA E INTERNAMENTE) DE 2" E ESPESSURA DE PAREDE DE 1</t>
  </si>
  <si>
    <t>/8",CHUMBADOS EM BLOCOS DE CONCRETO,INCLUSIVE DEMOLICAO E RE</t>
  </si>
  <si>
    <t>COMPOSICAO DA CALCADA E TRANSPORTE DO MATERIAL EXCEDENTE,COM</t>
  </si>
  <si>
    <t> PINTURA DE BASE ALQUIDICA E 2 DEMAOS DE ACABAMENTO COM ESMA</t>
  </si>
  <si>
    <t>LTE E CONEXOES.FORNECIMENTO E COLOCACAO</t>
  </si>
  <si>
    <t>09.015.0336-A</t>
  </si>
  <si>
    <t>09.015.0338-0</t>
  </si>
  <si>
    <t>PRANCHA DE GANGORRA COMPLETA,INCLUSIVE PATAMAR,COM PINTURA,</t>
  </si>
  <si>
    <t>09.015.0338-A</t>
  </si>
  <si>
    <t>09.015.0340-0</t>
  </si>
  <si>
    <t>PRANCHA REMA-REMA,MADEIRA APARELHADA,COMPLETA COM FERRAGENS,</t>
  </si>
  <si>
    <t>BRACADEIRAS,ROLAMENTOS,ETC., PINTURA E TRANSPORTE COM DESMON</t>
  </si>
  <si>
    <t>TAGEM DA DANIFICADA.FORNECIMENTO E COLOCACAO</t>
  </si>
  <si>
    <t>09.015.0340-A</t>
  </si>
  <si>
    <t>09.015.0342-0</t>
  </si>
  <si>
    <t>PRANCHA PARA ABDOMINAL,MADEIRA APARELHADA,ESTRUTURA TUBULAR</t>
  </si>
  <si>
    <t>DE FERRO GALVANIZADO COM DIAMETRO DE 2" E ESPESSURA DE PARED</t>
  </si>
  <si>
    <t>E DE 1/8",FIXADA EM BLOCOS DE CONCRETO,COM PINTURA DE BASE D</t>
  </si>
  <si>
    <t>E GALVITE E 2 DEMAOS DE ACABAMENTO.FORNECIMENTO E COLOCACAO</t>
  </si>
  <si>
    <t>09.015.0342-A</t>
  </si>
  <si>
    <t>09.016.0060-0</t>
  </si>
  <si>
    <t>TUBO DE FERRO GALVANIZADO DE 1.1/2".FORNECIMENTO E COLOCACAO</t>
  </si>
  <si>
    <t>09.016.0060-A</t>
  </si>
  <si>
    <t>09.016.0061-0</t>
  </si>
  <si>
    <t>TUBO DE FERRO GALVANIZADO DE 2".FORNECIMENTO E COLOCACAO</t>
  </si>
  <si>
    <t>09.016.0061-A</t>
  </si>
  <si>
    <t>09.020.0070-0</t>
  </si>
  <si>
    <t>TELA DE ARAME GALVANIZADO Nº14,MALHA LOSANGO 6 X 6CM.FORNECI</t>
  </si>
  <si>
    <t>09.020.0070-A</t>
  </si>
  <si>
    <t>09.020.0075-0</t>
  </si>
  <si>
    <t>TELA DE ARAME GALVANIZADO Nº12,MALHA QUADRADA DE 2,5 X 2,5CM</t>
  </si>
  <si>
    <t>09.020.0075-A</t>
  </si>
  <si>
    <t>09.020.0076-0</t>
  </si>
  <si>
    <t>TELA DE ARAME GALVANIZADO Nº12,MALHA LOSANGO DE 5X5CM,PRESA</t>
  </si>
  <si>
    <t>A ARMACAO DE TUBO DE FERRO GALVANIZADO.FORNECIMENTO E COLOCA</t>
  </si>
  <si>
    <t>09.020.0076-A</t>
  </si>
  <si>
    <t>09.020.0080-0</t>
  </si>
  <si>
    <t>TELA DE ARAME GALVANIZADO Nº12 PLASTIFICADA,MALHA QUADRADA D</t>
  </si>
  <si>
    <t>E 7,5X7,5CM.FORNECIMENTO E COLOCACAO</t>
  </si>
  <si>
    <t>09.020.0080-A</t>
  </si>
  <si>
    <t>09.020.0085-0</t>
  </si>
  <si>
    <t>TELA FORMADA POR BARRAS DE ACO CA-60,CRUZADAS E SOLDADAS ENT</t>
  </si>
  <si>
    <t>RE SI,FORMANDO MALHAS DE 8X10CM,FIO 3MM.FORNECIMENTO E COLOC</t>
  </si>
  <si>
    <t>09.020.0085-A</t>
  </si>
  <si>
    <t>09.020.0090-0</t>
  </si>
  <si>
    <t>TELA EM POLIETILENO DE ALTA DENSIDADE,100% VIRGEM,COM MALHA</t>
  </si>
  <si>
    <t>DE (5X5)CM,COM RESISTENCIA A TRACAO DE 250KGF.FORNECIMENTO E</t>
  </si>
  <si>
    <t>09.020.0090-A</t>
  </si>
  <si>
    <t>09.025.0100-0</t>
  </si>
  <si>
    <t>CANTONEIRA DE 3/4"X3/4"X1/8".FORNECIMENTO E COLOCACAO</t>
  </si>
  <si>
    <t>09.025.0100-A</t>
  </si>
  <si>
    <t>09.026.0010-0</t>
  </si>
  <si>
    <t>CONTENTOR PLASTICO PARA COLETA DE LIXO DOMICILIAR EM POLIETI</t>
  </si>
  <si>
    <t>LENO(DIN) DE 500L.FORNECIMENTO</t>
  </si>
  <si>
    <t>09.026.0010-A</t>
  </si>
  <si>
    <t>09.026.0015-0</t>
  </si>
  <si>
    <t>CONTENTOR PLASTICO EM POLIETILENO,COM DUAS RODAS MACICAS DE</t>
  </si>
  <si>
    <t>BORRACHA,CAPACIDADE PARA 240 LITROS.FORNECIMENTO</t>
  </si>
  <si>
    <t>09.026.0015-A</t>
  </si>
  <si>
    <t>09.026.0020-0</t>
  </si>
  <si>
    <t>FITILHO DE NYLON.FORNECIMENTO</t>
  </si>
  <si>
    <t>09.026.0020-A</t>
  </si>
  <si>
    <t>09.026.0025-0</t>
  </si>
  <si>
    <t>PAPELEIRA PLASTICA P/VIAS E PRACAS PUBLICAS EM POLIETILENO(D</t>
  </si>
  <si>
    <t>IN),CAPACIDADE PARA 50L,MEDINDO(75,50X34,50X43,50)CM.FORNECI</t>
  </si>
  <si>
    <t>09.026.0025-A</t>
  </si>
  <si>
    <t>09.026.0030-0</t>
  </si>
  <si>
    <t>VASO PLASTICO REDONDO,NA COR TERRACOTA,CERAMICA OU CINZA,COM</t>
  </si>
  <si>
    <t> DIAMETRO ENTRE 30CM E 40CM E ALTURA ENTRE 30CM E 35CM,INCLU</t>
  </si>
  <si>
    <t>SIVE PRATO.FORNECIMENTO</t>
  </si>
  <si>
    <t>09.026.0030-A</t>
  </si>
  <si>
    <t>09.026.0035-0</t>
  </si>
  <si>
    <t>VASO PLASTICO QUADRADO,NA COR TERRACOTA,CERAMICA OU CINZA,CO</t>
  </si>
  <si>
    <t>M LADOS ENTRE 34CM E 40CM E ALTURA ENTRE 28CM E 34CM,INCLUSI</t>
  </si>
  <si>
    <t>VE PRATO.FORNECIMENTO</t>
  </si>
  <si>
    <t>09.026.0035-A</t>
  </si>
  <si>
    <t>09.026.0040-0</t>
  </si>
  <si>
    <t>DIAMETRO ENTRE 41CM E 50CM E ALTURA ENTRE 36CM E 40CM, INCLU</t>
  </si>
  <si>
    <t>09.026.0040-A</t>
  </si>
  <si>
    <t>09.026.0045-0</t>
  </si>
  <si>
    <t>CESTO DE TELA PARA RETIRADA DE LIXO,CONFECCIONADO EM ACO E S</t>
  </si>
  <si>
    <t>OMBRIT,MODELO COMLURB.FORNECIMENTO</t>
  </si>
  <si>
    <t>09.026.0045-A</t>
  </si>
  <si>
    <t>10.001.0004-1</t>
  </si>
  <si>
    <t>CRAVACAO DE ESTACA EM MADEIRA DE REFLORESTAMENTO, COM DIAMET</t>
  </si>
  <si>
    <t>RO DE 25CM,INCLUSIVE FORNECIMENTO DA ESTACA</t>
  </si>
  <si>
    <t>10.001.0004-B</t>
  </si>
  <si>
    <t>10.001.0010-0</t>
  </si>
  <si>
    <t>FUNDACAO DE ALVENARIA DE PEDRA,COM ARGAMASSA DE CIMENTO,SAIB</t>
  </si>
  <si>
    <t>RO E AREIA,NO TRACO 1:2:3,TENDO 0,35 A 0,45M DE LARGURA</t>
  </si>
  <si>
    <t>10.001.0010-A</t>
  </si>
  <si>
    <t>10.001.0015-0</t>
  </si>
  <si>
    <t>RO E AREIA,NO TRACO 1:2:3,TENDO 0,60 A 0,80M DE LARGURA</t>
  </si>
  <si>
    <t>10.001.0015-A</t>
  </si>
  <si>
    <t>10.002.0003-0</t>
  </si>
  <si>
    <t>CRAVACAO DE ESTACA DE ACO,PERFIL "H" DE 6"X6",1ª ALMA,INCLUS</t>
  </si>
  <si>
    <t>IVE FORNECIMENTO E UM CORTE AO MACARICO E PERDAS DO PERFIL,E</t>
  </si>
  <si>
    <t>XCLUSIVE EMENDAS ENTALADAS</t>
  </si>
  <si>
    <t>10.002.0003-A</t>
  </si>
  <si>
    <t>10.002.0010-0</t>
  </si>
  <si>
    <t>CRAVACAO DE ESTACA,TRILHO TR-25,SIMPLES,INCLUSIVE FORNECIMEN</t>
  </si>
  <si>
    <t>TO,UM CORTE AO MACARICO E PERDAS,EXCLUSIVE EMENDAS TRANSVERS</t>
  </si>
  <si>
    <t>AIS E DISPOSITIVOS CONTRA A PUNCAO</t>
  </si>
  <si>
    <t>10.002.0010-A</t>
  </si>
  <si>
    <t>10.002.0015-0</t>
  </si>
  <si>
    <t>CRAVACAO DE ESTACA,TRILHO TR-25,DUPLO,INCLUSIVE FORNECIMENTO</t>
  </si>
  <si>
    <t>,INCLUSIVE FORNECIMENTO,UM CORTE AO MACARICO E PERDAS,EXCLUS</t>
  </si>
  <si>
    <t>IVE EMENDAS TRANSVERSAIS E DISPOSITIVOS CONTRA A PUNCAO</t>
  </si>
  <si>
    <t>10.002.0015-A</t>
  </si>
  <si>
    <t>10.002.0020-0</t>
  </si>
  <si>
    <t>CRAVACAO DE ESTACA,TRILHO TR-25,TRIPLO,INCLUSIVE FORNECIMENT</t>
  </si>
  <si>
    <t>O,UM CORTE AO MACARICO E PERDAS,EXCLUSIVE EMENDAS TRANSVERSA</t>
  </si>
  <si>
    <t>IS E DISPOSITIVOS CONTRA A PUNCAO</t>
  </si>
  <si>
    <t>10.002.0020-A</t>
  </si>
  <si>
    <t>10.002.0025-0</t>
  </si>
  <si>
    <t>CRAVACAO DE ESTACA,TRILHO TR-32,SIMPLES,INCLUSIVE FORNECIMEN</t>
  </si>
  <si>
    <t>10.002.0025-A</t>
  </si>
  <si>
    <t>10.002.0030-0</t>
  </si>
  <si>
    <t>CRAVACAO DE ESTACA,TRILHO TR-32,DUPLO,INCLUSIVE FORNECIMENTO</t>
  </si>
  <si>
    <t>,UM CORTE AO MACARICO E PERDAS,EXCLUSIVE EMENDAS TRANSVERSAI</t>
  </si>
  <si>
    <t>S E DISPOSITIVOS CONTRA A PUNCAO</t>
  </si>
  <si>
    <t>10.002.0030-A</t>
  </si>
  <si>
    <t>10.002.0035-0</t>
  </si>
  <si>
    <t>CRAVACAO DE ESTACA,TRILHO TR-32,TRIPLO,INCLUSIVE FORNECIMENT</t>
  </si>
  <si>
    <t>10.002.0035-A</t>
  </si>
  <si>
    <t>10.002.0040-0</t>
  </si>
  <si>
    <t>CRAVACAO DE ESTACA,TRILHO TR-37,SIMPLES,INCLUSIVE FORNECIMEN</t>
  </si>
  <si>
    <t>10.002.0040-A</t>
  </si>
  <si>
    <t>10.002.0045-0</t>
  </si>
  <si>
    <t>CRAVACAO DE ESTACA,TRILHO TR-37,DUPLO,INCLUSIVE FORNECIMENTO</t>
  </si>
  <si>
    <t>10.002.0045-A</t>
  </si>
  <si>
    <t>10.002.0050-0</t>
  </si>
  <si>
    <t>CRAVACAO DE ESTACA,TRILHO TR-37,TRIPLO,INCLUSIVE FORNECIMENT</t>
  </si>
  <si>
    <t>10.002.0050-A</t>
  </si>
  <si>
    <t>10.002.0055-0</t>
  </si>
  <si>
    <t>CRAVACAO DE ESTACA,TRILHO TR-45,SIMPLES,INCLUSIVE FORNECIMEN</t>
  </si>
  <si>
    <t>10.002.0055-A</t>
  </si>
  <si>
    <t>10.002.0060-0</t>
  </si>
  <si>
    <t>CRAVACAO DE ESTACA,TRILHO TR-45,DUPLO,INCLUSIVE FORNECIMENTO</t>
  </si>
  <si>
    <t>10.002.0060-A</t>
  </si>
  <si>
    <t>10.002.0065-0</t>
  </si>
  <si>
    <t>CRAVACAO DE ESTACA,TRILHO TR-45,TRIPLO,INCLUSIVE FORNECIMENT</t>
  </si>
  <si>
    <t>10.002.0065-A</t>
  </si>
  <si>
    <t>10.002.0070-0</t>
  </si>
  <si>
    <t>CRAVACAO DE ESTACA,TRILHO TR-50,SIMPLES,INCLUSIVE FORNECIMEN</t>
  </si>
  <si>
    <t>10.002.0070-A</t>
  </si>
  <si>
    <t>10.002.0075-0</t>
  </si>
  <si>
    <t>CRAVACAO DE ESTACA,TRILHO TR-50,DUPLO,INCLUSIVE FORNECIMENTO</t>
  </si>
  <si>
    <t>10.002.0075-A</t>
  </si>
  <si>
    <t>10.002.0080-0</t>
  </si>
  <si>
    <t>CRAVACAO DE ESTACA,TRILHO TR-50,TRIPLO,INCLUSIVE FORNECIMENT</t>
  </si>
  <si>
    <t>10.002.0080-A</t>
  </si>
  <si>
    <t>10.002.0085-0</t>
  </si>
  <si>
    <t>CRAVACAO DE ESTACA,TRILHO TR-57,SIMPLES,INCLUSIVE FORNECIMEN</t>
  </si>
  <si>
    <t>10.002.0085-A</t>
  </si>
  <si>
    <t>10.002.0090-0</t>
  </si>
  <si>
    <t>CRAVACAO DE ESTACA,TRILHO TR-57,DUPLO,INCLUSIVE FORNECIMENTO</t>
  </si>
  <si>
    <t>10.002.0090-A</t>
  </si>
  <si>
    <t>10.002.0095-0</t>
  </si>
  <si>
    <t>CRAVACAO DE ESTACA,TRILHO TR-57,TRIPLO,INCLUSIVE FORNECIMENT</t>
  </si>
  <si>
    <t>10.002.0095-A</t>
  </si>
  <si>
    <t>10.003.0005-1</t>
  </si>
  <si>
    <t>ESTACA RAIZ COM DIAMETRO DE 4" PARA CARGA DE 10T, INJECAO DE</t>
  </si>
  <si>
    <t> ARGAMASSA DE CIMENTO E AREIA,COM 450 A 500KG DE CIMENTO POR</t>
  </si>
  <si>
    <t> M3,INCLUSIVE O FORNECIMENTO DOS MATERIAIS (CIMENTO, AREIA E</t>
  </si>
  <si>
    <t> ACO),EXCLUSIVE PERFURACAO</t>
  </si>
  <si>
    <t>10.003.0005-B</t>
  </si>
  <si>
    <t>10.003.0006-0</t>
  </si>
  <si>
    <t>ESTACA RAIZ COM DIAMETRO DE 4" PARA CARGA DE 10T,INJECAO DE</t>
  </si>
  <si>
    <t>ARGAMASSA  DE CIMENTO E AREIA,COM 450 A 500KG DE CIMENTO POR</t>
  </si>
  <si>
    <t>M3,EXCLUSIVE O FORNECIMENTO DOS MATERIAIS(CIMENTO,AREIA E AC</t>
  </si>
  <si>
    <t>O)E PERFURACAO</t>
  </si>
  <si>
    <t>10.003.0006-A</t>
  </si>
  <si>
    <t>10.003.0010-0</t>
  </si>
  <si>
    <t>ESTACA RAIZ COM DIAMETRO DE 4" PARA CARGA DE 15T,INJECAO DE</t>
  </si>
  <si>
    <t>ARGAMASSA DE CIMENTO E AREIA,COM 450 A 500KG DE CIMENTO POR</t>
  </si>
  <si>
    <t>M3,INCLUSIVE O FORNECIMENTO DOS MATERIAIS(CIMENTO,AREIA E AC</t>
  </si>
  <si>
    <t>O),EXCLUSIVE PERFURACAO</t>
  </si>
  <si>
    <t>10.003.0010-A</t>
  </si>
  <si>
    <t>10.003.0011-0</t>
  </si>
  <si>
    <t>M3,EXCLUSIVE FORNECIMENTO DOS MATERIAIS(CIMENTO,AREIA E ACO)</t>
  </si>
  <si>
    <t>E PERFURACAO</t>
  </si>
  <si>
    <t>10.003.0011-A</t>
  </si>
  <si>
    <t>10.003.0015-0</t>
  </si>
  <si>
    <t>ESTACA RAIZ COM DIAMETRO DE 4" PARA CARGA DE 20T,INJECAO DE</t>
  </si>
  <si>
    <t>10.003.0015-A</t>
  </si>
  <si>
    <t>10.003.0016-0</t>
  </si>
  <si>
    <t>10.003.0016-A</t>
  </si>
  <si>
    <t>10.003.0020-0</t>
  </si>
  <si>
    <t>ESTACA RAIZ COM DIAMETRO DE 5" PARA CARGA DE 25T,INJECAO DE</t>
  </si>
  <si>
    <t>10.003.0020-A</t>
  </si>
  <si>
    <t>10.003.0021-0</t>
  </si>
  <si>
    <t>10.003.0021-A</t>
  </si>
  <si>
    <t>10.003.0025-0</t>
  </si>
  <si>
    <t>ESTACA RAIZ COM DIAMETRO DE 6" PARA CARGA DE 35T,INJECAO DE</t>
  </si>
  <si>
    <t>M3,INCLUSIVE FORNECIMENTO DOS MATERIAIS(CIMENTO,AREIA E ACO)</t>
  </si>
  <si>
    <t>,EXCLUSIVE PERFURACAO</t>
  </si>
  <si>
    <t>10.003.0025-A</t>
  </si>
  <si>
    <t>10.003.0026-0</t>
  </si>
  <si>
    <t>10.003.0026-A</t>
  </si>
  <si>
    <t>10.003.0030-0</t>
  </si>
  <si>
    <t>ESTACA RAIZ COM DIAMETRO DE 8" PARA CARGA DE 50T,INJECAO DE</t>
  </si>
  <si>
    <t>10.003.0030-A</t>
  </si>
  <si>
    <t>10.003.0031-0</t>
  </si>
  <si>
    <t>10.003.0031-A</t>
  </si>
  <si>
    <t>10.003.0035-0</t>
  </si>
  <si>
    <t>ESTACA RAIZ COM DIAMETRO DE 8" PARA CARGA DE 65T,INJECAO DE</t>
  </si>
  <si>
    <t>10.003.0035-A</t>
  </si>
  <si>
    <t>10.003.0036-0</t>
  </si>
  <si>
    <t>10.003.0036-A</t>
  </si>
  <si>
    <t>10.003.0040-0</t>
  </si>
  <si>
    <t>ESTACA RAIZ COM DIAMETRO DE 8" PARA CARGA DE 80T,INJECAO DE</t>
  </si>
  <si>
    <t>10.003.0040-A</t>
  </si>
  <si>
    <t>10.003.0041-0</t>
  </si>
  <si>
    <t>10.003.0041-A</t>
  </si>
  <si>
    <t>10.003.0045-0</t>
  </si>
  <si>
    <t>ESTACA RAIZ COM DIAMETRO DE 10" PARA CARGA DE 90T,INJECAO DE</t>
  </si>
  <si>
    <t> M3,INCLUSIVE O FORNECIMENTO DOS MATERIAIS(CIMENTO,AREIA E A</t>
  </si>
  <si>
    <t>CO),EXCLUSIVE PERFURACAO</t>
  </si>
  <si>
    <t>10.003.0045-A</t>
  </si>
  <si>
    <t>10.003.0046-0</t>
  </si>
  <si>
    <t> M3,EXCLUSIVE FORNECIMENTO DOS MATERIAIS(CIMENTO,AREIA E ACO</t>
  </si>
  <si>
    <t>)E PERFURACAO</t>
  </si>
  <si>
    <t>10.003.0046-A</t>
  </si>
  <si>
    <t>10.003.0050-0</t>
  </si>
  <si>
    <t>ESTACA RAIZ COM DIAMETRO DE 12" PARA CARGA DE 110T,INJECAO D</t>
  </si>
  <si>
    <t>E ARGAMASSA DE CIMENTO E AREIA,COM 450 A 500KG DE CIMENTO PO</t>
  </si>
  <si>
    <t>R M3,INCLUSIVE FORNECIMENTO DOS MATERIAIS(CIMENTO,AREIA E AC</t>
  </si>
  <si>
    <t>10.003.0050-A</t>
  </si>
  <si>
    <t>10.003.0051-0</t>
  </si>
  <si>
    <t>R M3,EXCLUSIVE FORNECIMENTO DOS MATERIAIS(CIMENTO,AREIA E AC</t>
  </si>
  <si>
    <t>10.003.0051-A</t>
  </si>
  <si>
    <t>10.003.0055-0</t>
  </si>
  <si>
    <t>ESTACA RAIZ COM DIAMETRO DE 16" PARA CARGA DE 120T,INJECAO D</t>
  </si>
  <si>
    <t>10.003.0055-A</t>
  </si>
  <si>
    <t>10.003.0056-0</t>
  </si>
  <si>
    <t>R M3,EXCLUSIVE FORNECIMENTO DOS MATERIAIS (CIMENTO,AREIA E</t>
  </si>
  <si>
    <t>ACO) E PERFURACAO</t>
  </si>
  <si>
    <t>10.003.0056-A</t>
  </si>
  <si>
    <t>10.003.0080-0</t>
  </si>
  <si>
    <t>ESTACA DE CONCRETO ARMADO,MOLDADA NO TERRENO,TIPO HELICE CON</t>
  </si>
  <si>
    <t>TINUA,DIAMETRO DE 400MM,CAPACIDADE DE CARGA DE 60T A 80T,INC</t>
  </si>
  <si>
    <t>LUSIVE FORNECIMENTO DOS MATERIAIS CONSIDERANDO O TRECHO CRAV</t>
  </si>
  <si>
    <t>ADO E CONCRETADO</t>
  </si>
  <si>
    <t>10.003.0080-A</t>
  </si>
  <si>
    <t>10.003.0082-0</t>
  </si>
  <si>
    <t>TINUA,DIAMETRO DE 500MM,CAPACIDADE DE CARGA DE 81T A 130T,IN</t>
  </si>
  <si>
    <t>CLUSIVE FORNECIMENTO DOS MATERIAIS,CONSIDERANDO O TRECHO CRA</t>
  </si>
  <si>
    <t>VADO E CONCRETADO</t>
  </si>
  <si>
    <t>10.003.0082-A</t>
  </si>
  <si>
    <t>10.003.0084-0</t>
  </si>
  <si>
    <t>TINUA,DIAMETRO DE 600MM,CAPACIDADE DE CARGA DE 131T A 150T,I</t>
  </si>
  <si>
    <t>NCLUSIVE FORNECIMENTO DOS MATERIAIS,CONSIDERANDOO TRECHO CRA</t>
  </si>
  <si>
    <t>10.003.0084-A</t>
  </si>
  <si>
    <t>10.004.0130-0</t>
  </si>
  <si>
    <t>ESTACA PRE-FABRICADA DE CONCRETO,MEDIDA A PARTIR DA COTA DE</t>
  </si>
  <si>
    <t>ARRASAMENTO,EXCLUSIVE EMENDAS,CRAVACAO E TRANSPORTE DE BATE-</t>
  </si>
  <si>
    <t>ESTACAS,PARA CARGA DE TRABALHO DE COMPRESSAO AXIAL DE ATE 25</t>
  </si>
  <si>
    <t>0KN (25TF).FORNECIMENTO</t>
  </si>
  <si>
    <t>10.004.0130-A</t>
  </si>
  <si>
    <t>10.004.0135-0</t>
  </si>
  <si>
    <t>ESTACAS,PARA CARGA DE TRABALHO DE COMPRESSAO AXIAL DE ATE 35</t>
  </si>
  <si>
    <t>0KN (35TF).FORNECIMENTO</t>
  </si>
  <si>
    <t>10.004.0135-A</t>
  </si>
  <si>
    <t>10.004.0140-0</t>
  </si>
  <si>
    <t>ESTACAS,PARA CARGA DE TRABALHO DE COMPRESSAO AXIAL DE ATE 45</t>
  </si>
  <si>
    <t>0KN (45TF).FORNECIMENTO</t>
  </si>
  <si>
    <t>10.004.0140-A</t>
  </si>
  <si>
    <t>10.004.0145-0</t>
  </si>
  <si>
    <t>ESTACAS,PARA CARGA DE TRABALHO DE COMPRESSAO AXIAL DE ATE 60</t>
  </si>
  <si>
    <t>0KN (60TF).FORNECIMENTO</t>
  </si>
  <si>
    <t>10.004.0145-A</t>
  </si>
  <si>
    <t>10.004.0149-0</t>
  </si>
  <si>
    <t>ESTACAS,PARA CARGA DE TRABALHO DE COMPRESSAO AXIAL DE ATE 75</t>
  </si>
  <si>
    <t>0KN (75TF).FORNECIMENTO</t>
  </si>
  <si>
    <t>10.004.0149-A</t>
  </si>
  <si>
    <t>10.004.0165-0</t>
  </si>
  <si>
    <t>ESTACAS,PARA CARGA DE TRABALHO DE COMPRESSAO AXIAL DE ATE 95</t>
  </si>
  <si>
    <t>0KN (95TF).FORNECIMENTO</t>
  </si>
  <si>
    <t>10.004.0165-A</t>
  </si>
  <si>
    <t>10.004.0170-0</t>
  </si>
  <si>
    <t>ESTACAS,PARA CARGA DE TRABALHO DE COMPRESSAO AXIAL DE ATE 13</t>
  </si>
  <si>
    <t>00KN (130TF).FORNECIMENTO</t>
  </si>
  <si>
    <t>10.004.0170-A</t>
  </si>
  <si>
    <t>10.004.0175-0</t>
  </si>
  <si>
    <t>ESTACAS,PARA CARGA DE TRABALHO DE COMPRESSAO AXIAL DE ATE 17</t>
  </si>
  <si>
    <t>00KN (170TF).FORNECIMENTO</t>
  </si>
  <si>
    <t>10.004.0175-A</t>
  </si>
  <si>
    <t>10.004.0180-0</t>
  </si>
  <si>
    <t>ESTACA PRE-MOLDADA DE CONCRETO ARMADO,CENTRIFUGADA,MEDIDA A</t>
  </si>
  <si>
    <t>PARTIR DA COTA DE ARRASAMENTO,EXCLUSIVE EMENDAS,CRAVACAO E T</t>
  </si>
  <si>
    <t>RANSPORTE DO BATE-ESTACAS,D=26CM,PARA CARGA DE TRABALHO DE C</t>
  </si>
  <si>
    <t>OMPRESSAO AXIAL DE ATE 500KN(50TF).FORNECIMENTO</t>
  </si>
  <si>
    <t>10.004.0180-A</t>
  </si>
  <si>
    <t>10.004.0181-0</t>
  </si>
  <si>
    <t>RANSPORTE DE BATE-ESTACAS,D=33CM,PARA CARGA DE TRABALHO DE C</t>
  </si>
  <si>
    <t>OMPRESSAO AXIAL DE ATE 800KN(80TF).FORNECIMENTO</t>
  </si>
  <si>
    <t>10.004.0181-A</t>
  </si>
  <si>
    <t>10.004.0182-0</t>
  </si>
  <si>
    <t>RANSPORTE DO BATE-ESTACAS,D=38CM,PARA CARGA DE TRABALHO DE C</t>
  </si>
  <si>
    <t>OMPRESSAO AXIAL DE ATE 1000KN(100TF).FORNECIMENTO</t>
  </si>
  <si>
    <t>10.004.0182-A</t>
  </si>
  <si>
    <t>10.004.0183-0</t>
  </si>
  <si>
    <t>RANSPORTE DE BATE-ESTACAS,D=42CM,PARA CARGA DE TRABALHO DE C</t>
  </si>
  <si>
    <t>OMPRESSAO AXIAL DE ATE 1250KN(125TF).FORNECIMENTO</t>
  </si>
  <si>
    <t>10.004.0183-A</t>
  </si>
  <si>
    <t>10.004.0184-0</t>
  </si>
  <si>
    <t>RANSPORTE DE BATE-ESTACAS,D=50CM,PARA CARGA DE TRABALHO DE C</t>
  </si>
  <si>
    <t>OMPRESSAO AXIAL DE ATE 1700KN(170TF).FORNECIMENTO</t>
  </si>
  <si>
    <t>10.004.0184-A</t>
  </si>
  <si>
    <t>10.004.0185-0</t>
  </si>
  <si>
    <t>RANSPORTE DE BATE-ESTACAS,D=60CM,PARA CARGA DE TRABALHO DE C</t>
  </si>
  <si>
    <t>OMPRESSAO AXIAL DE ATE 2350KN(235TF).FORNECIMENTO</t>
  </si>
  <si>
    <t>10.004.0185-A</t>
  </si>
  <si>
    <t>10.004.0186-0</t>
  </si>
  <si>
    <t>RANSPORTE DO BATE-ESTACAS,D=70CM,PARA CARGA DE TRABALHO DE C</t>
  </si>
  <si>
    <t>OMPRESSAO AXIAL DE ATE 3150KN(315TF).FORNECIMENTO</t>
  </si>
  <si>
    <t>10.004.0186-A</t>
  </si>
  <si>
    <t>10.004.0187-0</t>
  </si>
  <si>
    <t>RANSPORTE DO BATE-ESTACAS,D=80CM,PARA CARGA DE TRABALHO DE C</t>
  </si>
  <si>
    <t>OMPRESSAO AXIAL DE ATE 4000KN(400TF).FORNECIMENTO</t>
  </si>
  <si>
    <t>10.004.0187-A</t>
  </si>
  <si>
    <t>10.004.0200-0</t>
  </si>
  <si>
    <t>CRAVACAO DE ESTACA PRE-FABRICADA DE CONCRETO,INCLUSIVE BATE-</t>
  </si>
  <si>
    <t>ESTACAS (VIDE TRANSPORTE NA FAMILIA 04.025),MEDIDA A PARTIR</t>
  </si>
  <si>
    <t>DO NIVEL DE OPERACAO DO BATE-ESTACAS PARA CARGA DE TRABALHO</t>
  </si>
  <si>
    <t>DE COMPRESSAO AXIAL DE ATE 250KN (25TF)</t>
  </si>
  <si>
    <t>10.004.0200-A</t>
  </si>
  <si>
    <t>10.004.0205-0</t>
  </si>
  <si>
    <t>DE COMPRESSAO AXIAL DE ATE 350KN(35TF)</t>
  </si>
  <si>
    <t>10.004.0205-A</t>
  </si>
  <si>
    <t>10.004.0210-0</t>
  </si>
  <si>
    <t>CRAVACAO DE ESTACAS PRE-FABRICADAS DE CONCRETO,INCLUSIVE BAT</t>
  </si>
  <si>
    <t>E-ESTACA(VIBE TRANSPORTE NA FAMILIA 04.025),MEDIDA A PARTIR</t>
  </si>
  <si>
    <t>DE COMPRESSAO AXIAL DE ATE 450KN(45TF)</t>
  </si>
  <si>
    <t>10.004.0210-A</t>
  </si>
  <si>
    <t>10.004.0215-0</t>
  </si>
  <si>
    <t>DE COMPRESSAO AXIAL DE ATE 600KN (60TF)</t>
  </si>
  <si>
    <t>10.004.0215-A</t>
  </si>
  <si>
    <t>10.004.0220-0</t>
  </si>
  <si>
    <t>DE COMPRESSAO AXIAL DE ATE 750KN (75TF)</t>
  </si>
  <si>
    <t>10.004.0220-A</t>
  </si>
  <si>
    <t>10.004.0225-0</t>
  </si>
  <si>
    <t>DE COMPRESSAO AXIAL DE ATE 950KN (95TF)</t>
  </si>
  <si>
    <t>10.004.0225-A</t>
  </si>
  <si>
    <t>10.004.0230-0</t>
  </si>
  <si>
    <t>DE COMPRESSAO AXIAL DE ATE 1300KN (130TF)</t>
  </si>
  <si>
    <t>10.004.0230-A</t>
  </si>
  <si>
    <t>10.004.0235-0</t>
  </si>
  <si>
    <t>DE COMPRESSAO AXIAL DE ATE 1700KN (170TF)</t>
  </si>
  <si>
    <t>10.004.0235-A</t>
  </si>
  <si>
    <t>10.004.0260-0</t>
  </si>
  <si>
    <t>EMENDA METALICA EM ESTACA PRE-FABRICADA,PARA CARGA DE TRABAL</t>
  </si>
  <si>
    <t>HO DE COMPRESSAO AXIAL DE ATE 250KN(25TF)</t>
  </si>
  <si>
    <t>10.004.0260-A</t>
  </si>
  <si>
    <t>10.004.0265-0</t>
  </si>
  <si>
    <t>HO DE COMPRESSAO AXIAL DE ATE 350KN(35TF)</t>
  </si>
  <si>
    <t>10.004.0265-A</t>
  </si>
  <si>
    <t>10.004.0270-0</t>
  </si>
  <si>
    <t>HO DE COMPRESSAO AXIAL DE ATE 450KN(45TF)</t>
  </si>
  <si>
    <t>10.004.0270-A</t>
  </si>
  <si>
    <t>10.004.0275-0</t>
  </si>
  <si>
    <t>HO DE COMPRESSAO AXIAL DE ATE 600KN(60TF)</t>
  </si>
  <si>
    <t>10.004.0275-A</t>
  </si>
  <si>
    <t>10.004.0280-0</t>
  </si>
  <si>
    <t>HO DE COMPRESSAO AXIAL DE ATE 750KN(75TF)</t>
  </si>
  <si>
    <t>10.004.0280-A</t>
  </si>
  <si>
    <t>10.004.0285-0</t>
  </si>
  <si>
    <t>HO DE COMPRESSAO AXIAL DE ATE 950KN(95TF)</t>
  </si>
  <si>
    <t>10.004.0285-A</t>
  </si>
  <si>
    <t>10.004.0290-0</t>
  </si>
  <si>
    <t>HO DE COMPRESSAO AXIAL DE ATE 1300KN(130TF)</t>
  </si>
  <si>
    <t>10.004.0290-A</t>
  </si>
  <si>
    <t>10.004.0295-0</t>
  </si>
  <si>
    <t>HO DE COMPRESSAO AXIAL DE ATE 1700KN(170TF)</t>
  </si>
  <si>
    <t>10.004.0295-A</t>
  </si>
  <si>
    <t>10.005.0002-0</t>
  </si>
  <si>
    <t>ESTACA DE CONCRETO ARMADO,MOLDADA NO TERRENO,TIPO "FRANKI ST</t>
  </si>
  <si>
    <t>ANDARD",COM DIAMETRO DE 350MM,PROFUNDIDADE ATE 16,00M,CAPACI</t>
  </si>
  <si>
    <t>DADE MEDIA DE CARGA IGUAL A 55T,INCLUSIVE FORNECIMENTO DOS M</t>
  </si>
  <si>
    <t>ATERIAIS,CONSIDERANDO O TRECHO CRAVADO E CONCRETADO</t>
  </si>
  <si>
    <t>10.005.0002-A</t>
  </si>
  <si>
    <t>10.005.0003-1</t>
  </si>
  <si>
    <t>ANDARD",COM DIAMETRO DE 400MM,PROFUNDIDADE ATE 16,00M,CAPACI</t>
  </si>
  <si>
    <t>DADE MEDIA DE CARGA IGUAL A 70T,INCLUSIVE FORNECIMENTO DOS M</t>
  </si>
  <si>
    <t>10.005.0003-B</t>
  </si>
  <si>
    <t>10.005.0004-0</t>
  </si>
  <si>
    <t>ANDARD",COM DIAMETRO DE 450MM,PROFUNDIDADE ATE 16,00M,CAPACI</t>
  </si>
  <si>
    <t>DADE MEDIA DE CARGA IGUAL A 100T,INCLUSIVE FORNECIMENTO DOS</t>
  </si>
  <si>
    <t>MATERIAIS,CONSIDERANDO O TRECHO CRAVADO E CONCRETADO</t>
  </si>
  <si>
    <t>10.005.0004-A</t>
  </si>
  <si>
    <t>10.005.0005-0</t>
  </si>
  <si>
    <t>ANDARD",COM DIAMETRO DE 520MM,PROFUNDIDADE ATE 16,00M,CAPACI</t>
  </si>
  <si>
    <t>DADE MEDIA DE CARGA IGUAL A 130T,INCLUSIVE FORNECIMENTO DOS</t>
  </si>
  <si>
    <t>10.005.0005-A</t>
  </si>
  <si>
    <t>10.005.0006-0</t>
  </si>
  <si>
    <t>ANDARD",COM DIAMETRO DE 600MM,PROFUNDIDADE ATE 16,00M,CAPACI</t>
  </si>
  <si>
    <t>CIDADE MEDIA DE CARGA IGUAL A 170T,INCLUSIVE FORNECIMENTO DO</t>
  </si>
  <si>
    <t>S MATERIAIS,CONSIDERANDO O TRECHO CRAVADO E CONCRETADO</t>
  </si>
  <si>
    <t>10.005.0006-A</t>
  </si>
  <si>
    <t>10.005.0022-0</t>
  </si>
  <si>
    <t>ANDARD",COM DIAMETRO DE 350MM,PROFUNDIDADE ACIMA DE 16,00M E</t>
  </si>
  <si>
    <t> ATE 18,00M,CAPACIDADE MEDIA DE CARGA IGUAL A 55T,INCLUSIVE</t>
  </si>
  <si>
    <t>FORNECIMENTO DOS MATERIAIS,CONSIDERANDO O TRECHO CRAVADO E C</t>
  </si>
  <si>
    <t>ONCRETADO</t>
  </si>
  <si>
    <t>10.005.0022-A</t>
  </si>
  <si>
    <t>10.005.0023-1</t>
  </si>
  <si>
    <t>ANDARD",COM DIAMETRO DE 400MM,PROFUNDIDADE ACIMA DE 16,00M E</t>
  </si>
  <si>
    <t> ATE 23,00M,CAPACIDADE MEDIA DE CARGA IGUAL A 70T,INCLUSIVE</t>
  </si>
  <si>
    <t>10.005.0023-B</t>
  </si>
  <si>
    <t>10.005.0024-0</t>
  </si>
  <si>
    <t>ANDARD",COM DIAMETRO DE 450MM,PROFUNDIDADE ACIMA DE 16,00M E</t>
  </si>
  <si>
    <t>ATE 27,00M,CAPACIDADE MEDIA DE CARGA IGUAL A 100T,INCLUSIVE</t>
  </si>
  <si>
    <t>10.005.0024-A</t>
  </si>
  <si>
    <t>10.005.0025-0</t>
  </si>
  <si>
    <t>ANDARD",COM DIAMETRO DE 520MM,PROFUNDIDADE ACIMA DE 16,00M E</t>
  </si>
  <si>
    <t>ATE 35,00M,CAPACIDADE MEDIA DE CARGA IGUAL A 130T,INCLUSIVE</t>
  </si>
  <si>
    <t>10.005.0025-A</t>
  </si>
  <si>
    <t>10.005.0026-0</t>
  </si>
  <si>
    <t>ANDARD",COM DIAMETRO DE 600MM,PROFUNDIDADE ACIMA DE 16,00M E</t>
  </si>
  <si>
    <t>ATE 35,00M,CAPACIDADE MEDIA DE CARGA IGUAL A 170T,INCLUSIVE</t>
  </si>
  <si>
    <t>10.005.0026-A</t>
  </si>
  <si>
    <t>10.005.0030-0</t>
  </si>
  <si>
    <t>TRECHO CRAVADO,MAS NAO CONCRETADO(SITUADO ACIMA DA COTA DE A</t>
  </si>
  <si>
    <t>RRASAMENTO),DE TUBULACAO NECESSARIA PARA EXECUCAO DE ESTACA</t>
  </si>
  <si>
    <t>MOLDADA NO TERRENO,TIPO "FRANKI",COM DIAMETRO DE 350MM</t>
  </si>
  <si>
    <t>10.005.0030-A</t>
  </si>
  <si>
    <t>10.005.0031-0</t>
  </si>
  <si>
    <t>MOLDADA NO TERRENO,TIPO "FRANKI",COM DIAMETRO DE 400MM</t>
  </si>
  <si>
    <t>10.005.0031-A</t>
  </si>
  <si>
    <t>10.005.0032-0</t>
  </si>
  <si>
    <t>MOLDADA NO TERRENO,TIPO "FRANKI",COM DIAMETRO DE 450MM</t>
  </si>
  <si>
    <t>10.005.0032-A</t>
  </si>
  <si>
    <t>10.005.0033-0</t>
  </si>
  <si>
    <t>MOLDADA NO TERRENO,TIPO "FRANKI",COM DIAMETRO DE 520MM</t>
  </si>
  <si>
    <t>10.005.0033-A</t>
  </si>
  <si>
    <t>10.005.0034-0</t>
  </si>
  <si>
    <t>MOLDADA NO TERRENO,TIPO "FRANKI",COM DIAMETRO DE 600MM</t>
  </si>
  <si>
    <t>10.005.0034-A</t>
  </si>
  <si>
    <t>10.005.0050-1</t>
  </si>
  <si>
    <t>BULBO DE ALARGAMENTO PARA ESTACA TIPO "FRANKI",DIAMETRO DE 3</t>
  </si>
  <si>
    <t>50MM(ATE 270L)</t>
  </si>
  <si>
    <t>10.005.0050-B</t>
  </si>
  <si>
    <t>10.005.0052-0</t>
  </si>
  <si>
    <t>BULBO DE ALARGAMENTO PARA ESTACA TIPO "FRANKI",DIAMETRO DE 4</t>
  </si>
  <si>
    <t>00MM(ATE 360L)</t>
  </si>
  <si>
    <t>10.005.0052-A</t>
  </si>
  <si>
    <t>10.005.0055-0</t>
  </si>
  <si>
    <t>50MM(ATE 450L)</t>
  </si>
  <si>
    <t>10.005.0055-A</t>
  </si>
  <si>
    <t>10.005.0057-0</t>
  </si>
  <si>
    <t>BULBO DE ALARGAMENTO PARA ESTACA TIPO "FRANKI",DIAMETRO DE 5</t>
  </si>
  <si>
    <t>20MM(ATE 600L)</t>
  </si>
  <si>
    <t>10.005.0057-A</t>
  </si>
  <si>
    <t>10.005.0060-0</t>
  </si>
  <si>
    <t>BULBO DE ALARGAMENTO PARA ESTACA TIPO "FRANKI",DIAMETRO DE 6</t>
  </si>
  <si>
    <t>00MM(ATE 750L)</t>
  </si>
  <si>
    <t>10.005.0060-A</t>
  </si>
  <si>
    <t>10.006.0020-1</t>
  </si>
  <si>
    <t>ESCAVACAO DE FUSTE DE TUBULAO DE CONCRETO COM CAMISA DE ACO</t>
  </si>
  <si>
    <t>INCORPORADA,DIAMETRO DE 0,80M E O PLANO INFERIOR DA BASE ATE</t>
  </si>
  <si>
    <t>10,00M DA COTA DE ARRASAMENTO,A CEU ABERTO EM MATERIAL DE 1ª</t>
  </si>
  <si>
    <t>CATEGORIA,EXCLUSIVE CARGA,TRANSPORTE E DESCARGA DO MATERIAL</t>
  </si>
  <si>
    <t>ESCAVADO</t>
  </si>
  <si>
    <t>10.006.0020-B</t>
  </si>
  <si>
    <t>10.006.0021-0</t>
  </si>
  <si>
    <t>10,00M DA COTA DE ARRASAMENTO,A CEU ABERTO EM MATERIAL DE 2ª</t>
  </si>
  <si>
    <t>10.006.0021-A</t>
  </si>
  <si>
    <t>10.006.0022-0</t>
  </si>
  <si>
    <t>10,00M DA COTA DE ARRASAMENTO,A CEU ABERTO EM MATERIAL DE 3ª</t>
  </si>
  <si>
    <t>10.006.0022-A</t>
  </si>
  <si>
    <t>10.006.0023-0</t>
  </si>
  <si>
    <t>INCORPORADA,DIAMETRO DE 0,80M E O PLANO INFERIOR DA BASE ENT</t>
  </si>
  <si>
    <t>RE 10,00 E 20,00M(TRECHO EXCEDENTE A 10,00M)DA COTA DE ARRAS</t>
  </si>
  <si>
    <t>AMENTO,A CEU ABERTO EM MATERIAL DE 1ª CATEGORIA,EXCLUSIVE CA</t>
  </si>
  <si>
    <t>RGA,TRANSPORTE E DESCARGA DO MATERIAL ESCAVADO</t>
  </si>
  <si>
    <t>10.006.0023-A</t>
  </si>
  <si>
    <t>10.006.0024-0</t>
  </si>
  <si>
    <t>AMENTO,A CEU ABERTO EM MATERIAL DE 2ª CATEGORIA,EXCLUSIVE CA</t>
  </si>
  <si>
    <t>10.006.0024-A</t>
  </si>
  <si>
    <t>10.006.0025-0</t>
  </si>
  <si>
    <t>AMENTO,A CEU ABERTO EM MATERIAL DE 3ª CATEGORIA,EXCLUSIVE CA</t>
  </si>
  <si>
    <t>10.006.0025-A</t>
  </si>
  <si>
    <t>10.006.0030-1</t>
  </si>
  <si>
    <t>INCORPORADA,DIAMETRO DE 1,00M E O PLANO INFERIOR DA BASE ATE</t>
  </si>
  <si>
    <t>10.006.0030-B</t>
  </si>
  <si>
    <t>10.006.0031-0</t>
  </si>
  <si>
    <t>10.006.0031-A</t>
  </si>
  <si>
    <t>10.006.0032-0</t>
  </si>
  <si>
    <t>10.006.0032-A</t>
  </si>
  <si>
    <t>10.006.0033-0</t>
  </si>
  <si>
    <t>INCORPORADA,DIAMETRO DE 1,00M E O PLANO INFERIOR DA BASE ENT</t>
  </si>
  <si>
    <t>RE 10,00M E 20,00M(TRECHO EXCEDENTE A 10,00M)DA COTA DE ARRA</t>
  </si>
  <si>
    <t>SAMENTO,A CEU ABERTO EM MATERIAL DE 1ª CATEGORIA,EXCLUSIVE C</t>
  </si>
  <si>
    <t>ARGA,TRANSPORTE E DESCARGA DO MATERIAL ESCAVADO</t>
  </si>
  <si>
    <t>10.006.0033-A</t>
  </si>
  <si>
    <t>10.006.0034-0</t>
  </si>
  <si>
    <t>SAMENTO,A CEU ABERTO EM MATERIAL DE 2ª CATEGORIA,EXCLUSIVE C</t>
  </si>
  <si>
    <t>10.006.0034-A</t>
  </si>
  <si>
    <t>10.006.0035-0</t>
  </si>
  <si>
    <t>RE 10,00M E 20,00(TRECHO EXCEDENTE A 10,00M)DA COTA DE ARRAS</t>
  </si>
  <si>
    <t>10.006.0035-A</t>
  </si>
  <si>
    <t>10.006.0040-1</t>
  </si>
  <si>
    <t>INCORPORADA,DIAMETRO DE 1,25M E O PLANO INFERIOR DA BASE ATE</t>
  </si>
  <si>
    <t>10,00M DA CONTA DE ARRASAMENTO,A CEU ABERTO EM MATERIAL DE 1</t>
  </si>
  <si>
    <t>ª CATEGORIA,EXCLUSIVE CARGA,TRANSPORTE E DESCARGA DO MATERIA</t>
  </si>
  <si>
    <t>L ESCAVADO</t>
  </si>
  <si>
    <t>10.006.0040-B</t>
  </si>
  <si>
    <t>10.006.0041-0</t>
  </si>
  <si>
    <t>10.006.0041-A</t>
  </si>
  <si>
    <t>10.006.0042-0</t>
  </si>
  <si>
    <t> CATEGORIA,EXCLUSIVE CARGA,TRANSPORTE E DESCARGA DO MATERIAL</t>
  </si>
  <si>
    <t> ESCAVADO</t>
  </si>
  <si>
    <t>10.006.0042-A</t>
  </si>
  <si>
    <t>10.006.0043-0</t>
  </si>
  <si>
    <t>INCORPORADA,DIAMETRO DE 1,25M E O PLANO INFERIOR DA BASE ENT</t>
  </si>
  <si>
    <t>10.006.0043-A</t>
  </si>
  <si>
    <t>10.006.0044-0</t>
  </si>
  <si>
    <t>RE 10,00 E 20,00(TRECHO EXCEDENTE A 10,00M)DA COTA DE ARRASA</t>
  </si>
  <si>
    <t>MENTO,A CEU ABERTO EM MATERIAL DE 2ª CATEGORIA,EXCLUSIVE CAR</t>
  </si>
  <si>
    <t>GA,TRANSPORTE E DESCARGA DO MATERIAL ESCAVADO</t>
  </si>
  <si>
    <t>10.006.0044-A</t>
  </si>
  <si>
    <t>10.006.0045-0</t>
  </si>
  <si>
    <t>10.006.0045-A</t>
  </si>
  <si>
    <t>10.006.0050-1</t>
  </si>
  <si>
    <t>INCORPORADA,DIAMETRO DE 1,50M E O PLANO INFERIOR DA BASE ATE</t>
  </si>
  <si>
    <t>10.006.0050-B</t>
  </si>
  <si>
    <t>10.006.0051-0</t>
  </si>
  <si>
    <t>10.006.0051-A</t>
  </si>
  <si>
    <t>10.006.0052-0</t>
  </si>
  <si>
    <t>10.006.0052-A</t>
  </si>
  <si>
    <t>10.006.0053-0</t>
  </si>
  <si>
    <t>INCORPORADA,DIAMETRO DE 1,50M E O PLANO INFERIOR DA BASE ENT</t>
  </si>
  <si>
    <t>10.006.0053-A</t>
  </si>
  <si>
    <t>10.006.0054-0</t>
  </si>
  <si>
    <t>ESCAVACAO DE FUSTE DE TUBULAO DE CONCRETO,COM CAMISA DE ACO</t>
  </si>
  <si>
    <t>10.006.0054-A</t>
  </si>
  <si>
    <t>10.006.0055-0</t>
  </si>
  <si>
    <t>10.006.0055-A</t>
  </si>
  <si>
    <t>10.007.0030-1</t>
  </si>
  <si>
    <t>ESCAVACAO DE FUSTE DE TUBULAO COM CAMISA DE CONCRETO ARMADO,</t>
  </si>
  <si>
    <t>TENDO 1,00M DE DIAMETRO EXTERNO E O PLANO INFERIOR DA BASE A</t>
  </si>
  <si>
    <t>TE 10,00M DA COTA DE ARRASAMENTO,ESCAVACAO EM MATERIAL DE 1ª</t>
  </si>
  <si>
    <t>CATEGORIA,A AR COMPRIMIDO,EXCLUSIVE MATERIAL E MAO-DE-OBRA D</t>
  </si>
  <si>
    <t>O CONCRETO,FORMAS,ARMACAO,CARGA,TRANSPORTE E DESCARGA DO MAT</t>
  </si>
  <si>
    <t>ERIAL ESCAVADO E ALARGAMENTO DA BASE</t>
  </si>
  <si>
    <t>10.007.0030-B</t>
  </si>
  <si>
    <t>10.007.0031-0</t>
  </si>
  <si>
    <t>TE 10,00M DA COTA DE ARRASAMENTO,ESCAVACAO EM MATERIAL DE 2ª</t>
  </si>
  <si>
    <t>10.007.0031-A</t>
  </si>
  <si>
    <t>10.007.0032-0</t>
  </si>
  <si>
    <t>TE 10,00M DA COTA DE ARRASAMENTO,ESCAVACAO EM MATERIAL DE 3ª</t>
  </si>
  <si>
    <t>10.007.0032-A</t>
  </si>
  <si>
    <t>10.007.0033-0</t>
  </si>
  <si>
    <t>ESCAVACAO DE FUSTE DE TUBULAO C/CAMISA DE CONCRETO ARMADO,TE</t>
  </si>
  <si>
    <t>NDO 1,00M DE DIAMETRO EXTERNO E O PLANO INFERIOR DA BASE ENT</t>
  </si>
  <si>
    <t>AMENTO,ESCAVACAO EM MATERIAL DE 1ª CATEGORIA,A AR COMPRIMIDO</t>
  </si>
  <si>
    <t>,EXCL.MATERIAL E MAO-DE-OBRA CONCRETO,FORMAS,ARMACAO,CARGA,T</t>
  </si>
  <si>
    <t>RANSPORTE E DESCARGA MATERIAL ESCAVADO E ALARGAMENTO DA BASE</t>
  </si>
  <si>
    <t>10.007.0033-A</t>
  </si>
  <si>
    <t>10.007.0034-0</t>
  </si>
  <si>
    <t>AMENTO,ESCAVACAO EM MATERIAL DE 2ª CATEGORIA,A AR COMPRIMIDO</t>
  </si>
  <si>
    <t>10.007.0034-A</t>
  </si>
  <si>
    <t>10.007.0035-0</t>
  </si>
  <si>
    <t>AMENTO,ESCAVACAO EM MATERIAL DE 3ª CATEGORIA,A AR COMPRIMIDO</t>
  </si>
  <si>
    <t>10.007.0035-A</t>
  </si>
  <si>
    <t>10.007.0040-1</t>
  </si>
  <si>
    <t>TENDO 1,20M DE DIAMETRO EXTERNO E O PLANO INFERIOR DA BASE A</t>
  </si>
  <si>
    <t>TE 10,00M DA COTA DE ARRASAMENTO,EM MATERIAL DE 1ª CATEGORIA</t>
  </si>
  <si>
    <t>,A AR COMPRIMIDO,EXCLUSIVE MATERIAL E MAO-DE-OBRA DO CONCRET</t>
  </si>
  <si>
    <t>O,FORMAS,ARMACAO,CARGA,TRANSPORTE E DESCARGA DO MATERIAL ESC</t>
  </si>
  <si>
    <t>AVADO E ALARGAMENTO DA BASE</t>
  </si>
  <si>
    <t>10.007.0040-B</t>
  </si>
  <si>
    <t>10.007.0041-0</t>
  </si>
  <si>
    <t>TE 10,00M DA COTA DE ARRASAMENTO,EM MATERIAL DE 2ª CATEGORIA</t>
  </si>
  <si>
    <t>10.007.0041-A</t>
  </si>
  <si>
    <t>10.007.0042-0</t>
  </si>
  <si>
    <t>TE 10,00M DA COTA DE ARRASAMENTO,EM MATERIAL DE 3ª CATEGORIA</t>
  </si>
  <si>
    <t>10.007.0042-A</t>
  </si>
  <si>
    <t>10.007.0043-0</t>
  </si>
  <si>
    <t>NDO 1,20M DE DIAMETRO EXTERNO E O PLANO INFERIOR DA BASE ENT</t>
  </si>
  <si>
    <t>AMENTO,EM MATERIAL DE 1ª CATEGORIA,A AR COMPRIMIDO,EXCLUS.MA</t>
  </si>
  <si>
    <t>TERIAL E MAO-DE-OBRA DO CONCRETO,FORMAS,ARMACAO,CARGA,TRANSP</t>
  </si>
  <si>
    <t>ORTE E DESCARGA DO MATERIAL ESCAVADO E ALARGAMENTO DA BASE</t>
  </si>
  <si>
    <t>10.007.0043-A</t>
  </si>
  <si>
    <t>10.007.0044-0</t>
  </si>
  <si>
    <t>AMENTO,EM MATERIAL DE 2ª CATEGORIA,A AR COMPRIMIDO,EXCLUS.MA</t>
  </si>
  <si>
    <t>TERIAL A MAO-DE-OBRA DO CONCRETO,FORMAS,ARMACAO,CARGA,TRANSP</t>
  </si>
  <si>
    <t>10.007.0044-A</t>
  </si>
  <si>
    <t>10.007.0045-0</t>
  </si>
  <si>
    <t>AMENTO,EM MATERIAL DE 3ª CATEGORIA,A AR COMPRIMIDO,EXCLUS.MA</t>
  </si>
  <si>
    <t>10.007.0045-A</t>
  </si>
  <si>
    <t>10.007.0060-1</t>
  </si>
  <si>
    <t>TENDO 1,40M DE DIAMETRO EXTERNO E O PLANO INFERIOR DA BASE A</t>
  </si>
  <si>
    <t>10.007.0060-B</t>
  </si>
  <si>
    <t>10.007.0061-0</t>
  </si>
  <si>
    <t>10.007.0061-A</t>
  </si>
  <si>
    <t>10.007.0062-0</t>
  </si>
  <si>
    <t>10.007.0062-A</t>
  </si>
  <si>
    <t>10.007.0063-0</t>
  </si>
  <si>
    <t>NDO 1,40M DE DIAMETRO EXTERNO E O PLANO INFERIOR DA BASE ENT</t>
  </si>
  <si>
    <t>RE 10,00 E 20,00M (TRECHO EXCEDENTE A 10,00M) DA COTA DE ARR</t>
  </si>
  <si>
    <t>ASAMENTO,EM MATERIAL DE 1ª CATEGORIA,A AR COMPRIMIDO,EXCLUSI</t>
  </si>
  <si>
    <t>VE MATERIAL E MAO-DE-OBRA CONCRETO,FORMAS,ARMACAO,CARGA,TRAN</t>
  </si>
  <si>
    <t>SPORTE E DESCARGA DO MATERIAL ESCAVADO E ALARGAMENTO DA BASE</t>
  </si>
  <si>
    <t>10.007.0063-A</t>
  </si>
  <si>
    <t>10.007.0064-0</t>
  </si>
  <si>
    <t>ASAMENTO,EM MATERIAL DE 2ª CATEGORIA,A AR COMPRIMIDO,EXCLUSI</t>
  </si>
  <si>
    <t>10.007.0064-A</t>
  </si>
  <si>
    <t>10.007.0065-0</t>
  </si>
  <si>
    <t>ASAMENTO,EM MATERIAL DE 3ª CATEGORIA,A AR COMPRIMIDO,EXCLUSI</t>
  </si>
  <si>
    <t>10.007.0065-A</t>
  </si>
  <si>
    <t>10.007.0070-1</t>
  </si>
  <si>
    <t>TENDO 1,50M DE DIAMETRO EXTERNO E O PLANO INFERIOR DA BASE A</t>
  </si>
  <si>
    <t>J</t>
  </si>
  <si>
    <t>10.007.0070-B</t>
  </si>
  <si>
    <t>10.007.0071-0</t>
  </si>
  <si>
    <t>10.007.0071-A</t>
  </si>
  <si>
    <t>10.007.0072-0</t>
  </si>
  <si>
    <t>10.007.0072-A</t>
  </si>
  <si>
    <t>10.007.0073-0</t>
  </si>
  <si>
    <t>NDO 1,50M DE DIAMETRO EXTERNO E O PLANO INFERIOR DA BASE ENT</t>
  </si>
  <si>
    <t>RE 10,00 A 20,00M(TRECHO EXCEDENTE A 10,00M)DA COTA DE ARRAS</t>
  </si>
  <si>
    <t>AMENTO,EM MATERIAL DE 1ª CATEGORIA,A AR COMPRIMIDO,EXCLUSIVE</t>
  </si>
  <si>
    <t> MATERIAL E MAO-DE-OBRA DO CONCRETO,FORMAS,ARMACAO,CARGA,TRA</t>
  </si>
  <si>
    <t>NSPORTE E DESCARGA DO MATERIAL ESCAVADO E ALARGAMENT.DA BASE</t>
  </si>
  <si>
    <t>10.007.0073-A</t>
  </si>
  <si>
    <t>10.007.0074-0</t>
  </si>
  <si>
    <t>AMENTO,EM MATERIAL DE 2ª CATEGORIA,A AR COMPRIMIDO,EXCLUSIVE</t>
  </si>
  <si>
    <t>10.007.0074-A</t>
  </si>
  <si>
    <t>10.007.0075-0</t>
  </si>
  <si>
    <t>AMENTO,EM MATERIAL DE 3ª CATEGORIA,A AR COMPRIMIDO,EXCLUSIVE</t>
  </si>
  <si>
    <t>10.007.0075-A</t>
  </si>
  <si>
    <t>10.007.0080-1</t>
  </si>
  <si>
    <t>TENDO 1,60M DE DIAMETRO EXTERNO E O PLANO INFERIOR DA BASE A</t>
  </si>
  <si>
    <t>10.007.0080-B</t>
  </si>
  <si>
    <t>10.007.0081-0</t>
  </si>
  <si>
    <t>AVADO E ALARGAMENTO DE BASE</t>
  </si>
  <si>
    <t>10.007.0081-A</t>
  </si>
  <si>
    <t>10.007.0082-0</t>
  </si>
  <si>
    <t>10.007.0082-A</t>
  </si>
  <si>
    <t>10.007.0083-0</t>
  </si>
  <si>
    <t>NDO 1,60M DE DIAMETRO EXTERNO E O PLANO INFERIOR DA BASE ENT</t>
  </si>
  <si>
    <t>10.007.0083-A</t>
  </si>
  <si>
    <t>10.007.0084-0</t>
  </si>
  <si>
    <t>10.007.0084-A</t>
  </si>
  <si>
    <t>10.007.0085-0</t>
  </si>
  <si>
    <t>10.007.0085-A</t>
  </si>
  <si>
    <t>10.007.0090-1</t>
  </si>
  <si>
    <t>TENDO 1,80M DE DIAMETRO EXTERNO E O PLANO INFERIOR DA BASE A</t>
  </si>
  <si>
    <t>10.007.0090-B</t>
  </si>
  <si>
    <t>10.007.0091-0</t>
  </si>
  <si>
    <t>10.007.0091-A</t>
  </si>
  <si>
    <t>10.007.0092-0</t>
  </si>
  <si>
    <t>10.007.0092-A</t>
  </si>
  <si>
    <t>10.007.0093-0</t>
  </si>
  <si>
    <t>NDO 1,80M DE DIAMETRO EXTERNO E O PLANO INFERIOR DA BASE ENT</t>
  </si>
  <si>
    <t>10.007.0093-A</t>
  </si>
  <si>
    <t>10.007.0094-0</t>
  </si>
  <si>
    <t>10.007.0094-A</t>
  </si>
  <si>
    <t>10.007.0095-0</t>
  </si>
  <si>
    <t>10.007.0095-A</t>
  </si>
  <si>
    <t>10.007.0100-1</t>
  </si>
  <si>
    <t>TENDO 2,00M DE DIAMETRO EXTERNO E O PLANO INFERIOR DA BASE A</t>
  </si>
  <si>
    <t>10.007.0100-B</t>
  </si>
  <si>
    <t>10.007.0101-0</t>
  </si>
  <si>
    <t>10.007.0101-A</t>
  </si>
  <si>
    <t>10.007.0102-0</t>
  </si>
  <si>
    <t>10.007.0102-A</t>
  </si>
  <si>
    <t>10.007.0103-0</t>
  </si>
  <si>
    <t>NDO 2,00M DE DIAMETRO EXTERNO E O PLANO INFERIOR DE BASE ENT</t>
  </si>
  <si>
    <t>10.007.0103-A</t>
  </si>
  <si>
    <t>10.007.0104-0</t>
  </si>
  <si>
    <t>NDO 2,00M DE DIAMETRO EXTERNO E O PLANO INFERIOR DA BASE ENT</t>
  </si>
  <si>
    <t>10.007.0104-A</t>
  </si>
  <si>
    <t>10.007.0105-0</t>
  </si>
  <si>
    <t>10.007.0105-A</t>
  </si>
  <si>
    <t>10.007.0110-1</t>
  </si>
  <si>
    <t>TENDO 2,20M DE DIAMETRO EXTERNO E O PLANO INFERIOR DA BASE A</t>
  </si>
  <si>
    <t>10.007.0110-B</t>
  </si>
  <si>
    <t>10.007.0111-0</t>
  </si>
  <si>
    <t>10.007.0111-A</t>
  </si>
  <si>
    <t>10.007.0112-0</t>
  </si>
  <si>
    <t>10.007.0112-A</t>
  </si>
  <si>
    <t>10.007.0113-0</t>
  </si>
  <si>
    <t>NDO 2,20M DE DIAMETRO EXTERNO E O PLANO INFERIOR DA BASE ENT</t>
  </si>
  <si>
    <t>10.007.0113-A</t>
  </si>
  <si>
    <t>10.007.0114-0</t>
  </si>
  <si>
    <t>10.007.0114-A</t>
  </si>
  <si>
    <t>10.007.0115-0</t>
  </si>
  <si>
    <t>10.007.0115-A</t>
  </si>
  <si>
    <t>10.007.0200-1</t>
  </si>
  <si>
    <t>ESCAVACAO DE BASE ALARGADA DE TUBULOES,ESTANDO O PLANO INFER</t>
  </si>
  <si>
    <t>IOR DA MESMA ATE 10,00M DA COTA DE ARRASAMENTO,CONSIDERANDO-</t>
  </si>
  <si>
    <t>SE EM MATERIAL DE 1ª CATEGORIA,EXCLUSIVE CARGA,TRANSPORTE E</t>
  </si>
  <si>
    <t>DESCARGA DO MATERIAL ESCAVADO</t>
  </si>
  <si>
    <t>10.007.0200-B</t>
  </si>
  <si>
    <t>10.007.0201-0</t>
  </si>
  <si>
    <t>SE EM MATERIAL DE 2ª CATEGORIA,EXCLUSIVE CARGA,TRANSPORTE E</t>
  </si>
  <si>
    <t>10.007.0201-A</t>
  </si>
  <si>
    <t>10.007.0202-0</t>
  </si>
  <si>
    <t>SE EM MATERIAL DE 3ª CATEGORIA,EXCLUSIVE CARGA,TRANSPORTE E</t>
  </si>
  <si>
    <t>10.007.0202-A</t>
  </si>
  <si>
    <t>10.007.0203-0</t>
  </si>
  <si>
    <t>IOR DA MESMA ENTRE 10,00 E 20,00M DE PROFUNDIDADE(TRECHO EXC</t>
  </si>
  <si>
    <t>EDENTE A 10,00M)DA COTA DE ARRASAMENTO,CONSIDERANDO-SE EM MA</t>
  </si>
  <si>
    <t>TERIAL DE 1ª CATEGORIA,EXCLUSIVE CARGA,TRANSPORTE E DESCARGA</t>
  </si>
  <si>
    <t> DO MATERIAL ESCAVADO</t>
  </si>
  <si>
    <t>10.007.0203-A</t>
  </si>
  <si>
    <t>10.007.0204-0</t>
  </si>
  <si>
    <t>TERIAL DE 2ª CATEGORIA,EXCLUSIVE CARGA,TRANSPORTE E DESCARGA</t>
  </si>
  <si>
    <t>DO MATERIAL ESCAVADO</t>
  </si>
  <si>
    <t>10.007.0204-A</t>
  </si>
  <si>
    <t>10.007.0205-0</t>
  </si>
  <si>
    <t>IOR DA MESMA ENTRE 10,00 A 20,00M DE PROFUNDIDADE(TRECHO EXC</t>
  </si>
  <si>
    <t>TERIAL DE 3ª CATEGORIA,EXCLUSIVE CARGA,TRANSPORTE E DESCARGA</t>
  </si>
  <si>
    <t>10.007.0205-A</t>
  </si>
  <si>
    <t>10.008.0001-1</t>
  </si>
  <si>
    <t>TENDO 1,40M DE DIAMETRO EXTERNO E PLANO DA BASE ATE 4,50M DE</t>
  </si>
  <si>
    <t> PROFUNDIDADE,A CEU ABERTO EM MATERIAL DE 1ª CATEGORIA,EXCLU</t>
  </si>
  <si>
    <t>SIVE MATERIAL,MAO-DE-OBRA E MATERIAL PARA CONCRETO,FORMAS,AR</t>
  </si>
  <si>
    <t>MACAO,CARGA,TRANSPORTE E DESCARGA DO MATERIAL ESCAVADO E ALA</t>
  </si>
  <si>
    <t>RGAMENTO DA BASE</t>
  </si>
  <si>
    <t>10.008.0001-B</t>
  </si>
  <si>
    <t>10.008.0002-1</t>
  </si>
  <si>
    <t>TENDO 1,40M DE DIAMETRO EXTERNO E PLANO DA BASE ENTRE 4,50 E</t>
  </si>
  <si>
    <t> 7,50M DE PROFUNDIDADE,A CEU ABERTO EM MATERIAL DE 1ª CATEGO</t>
  </si>
  <si>
    <t>RIA,EXCLUSIVE MATERIAL,MAO-DE-OBRA E MATERIAL PARA CONCRETO,</t>
  </si>
  <si>
    <t>FORMAS,ARMACAO,CARGA,TRANSPORTE E DESCARGA DO MATERIAL ESCAV</t>
  </si>
  <si>
    <t>ADO E ALARGAMENTO DA BASE</t>
  </si>
  <si>
    <t>10.008.0002-B</t>
  </si>
  <si>
    <t>10.008.0003-1</t>
  </si>
  <si>
    <t>TENDO 1,50M DE DIAMETRO EXTERNO E PLANO DA BASE ATE 4,50M DE</t>
  </si>
  <si>
    <t> PROFUNDIDADE,A CEU ABERTO EM MATERIAL EM 1ª CATEGORIA,EXCLU</t>
  </si>
  <si>
    <t>10.008.0003-B</t>
  </si>
  <si>
    <t>10.008.0004-1</t>
  </si>
  <si>
    <t>TENDO 1,50M DE DIAMETRO EXTERNO E PLANO DA BASE ENTRE 4,50 E</t>
  </si>
  <si>
    <t>10.008.0004-B</t>
  </si>
  <si>
    <t>10.008.0005-1</t>
  </si>
  <si>
    <t>TENDO 1,60M DE DIAMETRO EXTERNO E PLANO DA BASE ATE 4,50M DE</t>
  </si>
  <si>
    <t>10.008.0005-B</t>
  </si>
  <si>
    <t>10.008.0006-1</t>
  </si>
  <si>
    <t>TENDO 1,60M DE DIAMETRO EXTERNO E PLANO DA BASE ENTRE 4,50 E</t>
  </si>
  <si>
    <t>10.008.0006-B</t>
  </si>
  <si>
    <t>10.008.0007-1</t>
  </si>
  <si>
    <t>TENDO 1,80M DE DIAMETRO EXTERNO E PLANO DA BASE ATE 4,50M DE</t>
  </si>
  <si>
    <t>10.008.0007-B</t>
  </si>
  <si>
    <t>10.008.0008-1</t>
  </si>
  <si>
    <t>TENDO 1,80M DE DIAMETRO EXTERNO E PLANO DA BASE ENTRE 4,50 E</t>
  </si>
  <si>
    <t>10.008.0008-B</t>
  </si>
  <si>
    <t>10.008.0009-1</t>
  </si>
  <si>
    <t>TENDO 2,00M DE DIAMETRO EXTERNO E PLANO DA BASE ATE 4,50M DE</t>
  </si>
  <si>
    <t>10.008.0009-B</t>
  </si>
  <si>
    <t>10.008.0010-1</t>
  </si>
  <si>
    <t>TENDO 2,00M DE DIAMETRO EXTERNO E PLANO DA BASE ENTRE 4,50 E</t>
  </si>
  <si>
    <t>10.008.0010-B</t>
  </si>
  <si>
    <t>10.008.0020-0</t>
  </si>
  <si>
    <t> PROFUNDIDADE,A CEU ABERTO EM MATERIAL DE 2ª CATEGORIA,EXCLU</t>
  </si>
  <si>
    <t>10.008.0020-A</t>
  </si>
  <si>
    <t>10.008.0021-0</t>
  </si>
  <si>
    <t> 7,50M DE PROFUNDIDADE,A CEU ABERTO EM MATERIAL DE 2ª CATEGO</t>
  </si>
  <si>
    <t>10.008.0021-A</t>
  </si>
  <si>
    <t>10.008.0022-0</t>
  </si>
  <si>
    <t>10.008.0022-A</t>
  </si>
  <si>
    <t>10.008.0023-0</t>
  </si>
  <si>
    <t>10.008.0023-A</t>
  </si>
  <si>
    <t>10.008.0024-0</t>
  </si>
  <si>
    <t>10.008.0024-A</t>
  </si>
  <si>
    <t>10.008.0025-0</t>
  </si>
  <si>
    <t>10.008.0025-A</t>
  </si>
  <si>
    <t>10.008.0026-0</t>
  </si>
  <si>
    <t>10.008.0026-A</t>
  </si>
  <si>
    <t>10.008.0027-0</t>
  </si>
  <si>
    <t>10.008.0027-A</t>
  </si>
  <si>
    <t>10.008.0028-0</t>
  </si>
  <si>
    <t>10.008.0028-A</t>
  </si>
  <si>
    <t>10.008.0029-0</t>
  </si>
  <si>
    <t>TENDO 2,00M DE DIAMETRO EXTERNO E PLANO DE BASE ENTRE 4,50 E</t>
  </si>
  <si>
    <t>10.008.0029-A</t>
  </si>
  <si>
    <t>10.008.0040-0</t>
  </si>
  <si>
    <t> PROFUNDIDADE,A CEU ABERTO EM MATERIAL DE 3ª CATEGORIA,EXCLU</t>
  </si>
  <si>
    <t>10.008.0040-A</t>
  </si>
  <si>
    <t>10.008.0041-0</t>
  </si>
  <si>
    <t>ESCAVACAO DE FUSTE DE TUBULAO COM CAMISA DE CONCERTO ARMADO,</t>
  </si>
  <si>
    <t> 7,50M DE PROFUNDIDADE,A CEU ABERTO EM MATERIAL DE 3ª CATEGO</t>
  </si>
  <si>
    <t>10.008.0041-A</t>
  </si>
  <si>
    <t>10.008.0042-0</t>
  </si>
  <si>
    <t>10.008.0042-A</t>
  </si>
  <si>
    <t>10.008.0043-0</t>
  </si>
  <si>
    <t>10.008.0043-A</t>
  </si>
  <si>
    <t>10.008.0044-0</t>
  </si>
  <si>
    <t>10.008.0044-A</t>
  </si>
  <si>
    <t>10.008.0045-0</t>
  </si>
  <si>
    <t>10.008.0045-A</t>
  </si>
  <si>
    <t>10.008.0046-0</t>
  </si>
  <si>
    <t> PROFUNDIDADE,A CEU ABERTO EM MATERIAL EM 3ª CATEGORIA,EXCLU</t>
  </si>
  <si>
    <t>10.008.0046-A</t>
  </si>
  <si>
    <t>10.008.0047-0</t>
  </si>
  <si>
    <t>10.008.0047-A</t>
  </si>
  <si>
    <t>10.008.0048-0</t>
  </si>
  <si>
    <t>10.008.0048-A</t>
  </si>
  <si>
    <t>10.008.0049-0</t>
  </si>
  <si>
    <t>10.008.0049-A</t>
  </si>
  <si>
    <t>10.008.0050-1</t>
  </si>
  <si>
    <t>ESCAVACAO DE BASE ALARGADA DE TUBULAO A CEU ABERTO,EM MATERI</t>
  </si>
  <si>
    <t>AL DE 1ª CATEGORIA,ESTANDO O PLANO INFERIOR DA MESMA ATE 4,5</t>
  </si>
  <si>
    <t>0M DA COTA DE ARRASAMENTO,EXCLUSIVE CARGA,TRANSPORTE E DESCA</t>
  </si>
  <si>
    <t>RGA DO MATERIAL ESCAVADO</t>
  </si>
  <si>
    <t>10.008.0050-B</t>
  </si>
  <si>
    <t>10.008.0051-1</t>
  </si>
  <si>
    <t>AL DE 1ª CATEGORIA,ESTANDO O PLANO INFERIOR DA MESMA ENTRE</t>
  </si>
  <si>
    <t>4,50 E 7,50M DE PROFUNDIDADE DA COTA DE ARRASAMENTO,EXCLUSIV</t>
  </si>
  <si>
    <t>E CARGA,TRANSPORTE E DESCARGA DO MATERIAL ESCAVADO</t>
  </si>
  <si>
    <t>10.008.0051-B</t>
  </si>
  <si>
    <t>10.008.0060-0</t>
  </si>
  <si>
    <t>AL DE 2ª CATEGORIA,ESTANDO O PLANO INFERIOR DA MESMA ATE 4,5</t>
  </si>
  <si>
    <t>10.008.0060-A</t>
  </si>
  <si>
    <t>10.008.0061-0</t>
  </si>
  <si>
    <t>AL DE 2ª CATEGORIA,ESTANDO O PLANO INFERIOR DA MESMA ENTRE 4</t>
  </si>
  <si>
    <t>,50 E 7,50M DE PROFUNDIDADE DA COTA DE ARRASAMENTO,EXCLUSIVE</t>
  </si>
  <si>
    <t> CARGA,TRANSPORTE E DESCARGA DO MATERIAL ESCAVADO</t>
  </si>
  <si>
    <t>10.008.0061-A</t>
  </si>
  <si>
    <t>10.008.0070-0</t>
  </si>
  <si>
    <t>AL DE 3ª CATEGORIA,ESTANDO O PLANO INFERIOR DA MESMA ATE 4,5</t>
  </si>
  <si>
    <t>10.008.0070-A</t>
  </si>
  <si>
    <t>10.008.0071-0</t>
  </si>
  <si>
    <t>AL DE 3ª CATEGORIA,ESTANDO O PLANO INFERIOR DA MESMA ENTRE 4</t>
  </si>
  <si>
    <t>10.008.0071-A</t>
  </si>
  <si>
    <t>10.009.0015-1</t>
  </si>
  <si>
    <t>MATERIAIS PARA FUSTE DE TUBULAO COM CAMISA DE CONCRETO ARMAD</t>
  </si>
  <si>
    <t>O COM DIAMETRO DE 1,00M.FORNECIMENTO,PREPARO E COLOCACAO DOS</t>
  </si>
  <si>
    <t> MATERIAIS PARA EXECUCAO(CONCRETO FCK=20MPA PARA CAMISA E FC</t>
  </si>
  <si>
    <t>K=15MPA PARA ENCHIMENTO,FORMA CURVA,ACO CA-50B)</t>
  </si>
  <si>
    <t>10.009.0015-B</t>
  </si>
  <si>
    <t>10.009.0016-0</t>
  </si>
  <si>
    <t>O COM DIAMETRO DE 1,20M.FORNECIMENTO,PREPARO E COLOCACAO DOS</t>
  </si>
  <si>
    <t>10.009.0016-A</t>
  </si>
  <si>
    <t>10.009.0017-0</t>
  </si>
  <si>
    <t>O COM DIAMETRO DE 1,40M.FORNECIMENTO,PREPARO E COLOCACAO DOS</t>
  </si>
  <si>
    <t>10.009.0017-A</t>
  </si>
  <si>
    <t>10.009.0018-0</t>
  </si>
  <si>
    <t>O COM DIAMETRO DE 1,50M.FORNECIMENTO,PREPARO E COLOCACAO DOS</t>
  </si>
  <si>
    <t>10.009.0018-A</t>
  </si>
  <si>
    <t>10.009.0019-0</t>
  </si>
  <si>
    <t>O COM DIAMETRO DE 1,60M.FORNECIMENTO,PREPARO E COLOCACAO DOS</t>
  </si>
  <si>
    <t>10.009.0019-A</t>
  </si>
  <si>
    <t>10.009.0020-0</t>
  </si>
  <si>
    <t>O COM DIAMETRO DE 1,80M.FORNECIMENTO,PREPARO E COLOCACAO DOS</t>
  </si>
  <si>
    <t>10.009.0020-A</t>
  </si>
  <si>
    <t>10.009.0021-0</t>
  </si>
  <si>
    <t>O COM DIAMETRO DE 2,00M.FORNECIMENTO,PREPARO E COLOCACAO DOS</t>
  </si>
  <si>
    <t>10.009.0021-A</t>
  </si>
  <si>
    <t>10.009.0022-0</t>
  </si>
  <si>
    <t>O COM DIAMETRO DE 2,20M.FORNECIMENTO,PREPARO E COLOCACAO DOS</t>
  </si>
  <si>
    <t>10.009.0022-A</t>
  </si>
  <si>
    <t>10.009.0023-0</t>
  </si>
  <si>
    <t>MATERIAIS PARA BASE ALARGADA DE TUBULAO COM CAMISA DE CONCRE</t>
  </si>
  <si>
    <t>TO ARMADO.FORNECIMENTO,PREPARO E COLOCACAO DOS MATERIAIS(CON</t>
  </si>
  <si>
    <t>CRETO FCK=15MPA)PARA EXECUCAO DE BASE ALARGADA</t>
  </si>
  <si>
    <t>10.009.0023-A</t>
  </si>
  <si>
    <t>10.010.0001-1</t>
  </si>
  <si>
    <t>EMENDA DE PERFIL DE ACO "H",DE 6",1ª ALMA,PARA ESTACA,CONSID</t>
  </si>
  <si>
    <t>ERANDO UM CORTE AO MACARICO E SOLDAGEM DE TOPO EM TODO O PER</t>
  </si>
  <si>
    <t>IMETRO E DE 4 TALAS,EM BARRAS CHATAS DE 5/16" DE ESPESSURA,I</t>
  </si>
  <si>
    <t>NCLUSIVE FORNECIMENTO DE TODO O MATERIAL</t>
  </si>
  <si>
    <t>10.010.0001-B</t>
  </si>
  <si>
    <t>10.010.0002-0</t>
  </si>
  <si>
    <t>EMENDA DE PERFIL DE ACO "I",DE 8",1ª E 2ª ALMAS,PARA ESTACA,</t>
  </si>
  <si>
    <t>CONSIDERANDO UM CORTE AO MACARICO E SOLDAGEM DE TOPO EM TODO</t>
  </si>
  <si>
    <t>O PERIMETRO E DE 4 TALAS,EM BARRAS CHATAS DE 5/16" DE ESPESS</t>
  </si>
  <si>
    <t>URA,INCLUSIVE FORNECIMENTO DE TODO O MATERIAL</t>
  </si>
  <si>
    <t>10.010.0002-A</t>
  </si>
  <si>
    <t>10.010.0003-1</t>
  </si>
  <si>
    <t>EMENDA DE PERFIL DE ACO "I",DE 10",1ª E 2ª ALMAS,PARA ESTACA</t>
  </si>
  <si>
    <t>,CONSIDERANDO UM CORTE AO MACARICO E SOLDAGEM DE TOPO EM TOD</t>
  </si>
  <si>
    <t>O O PERIMETRO E DE 4 TALAS,EM BARRAS CHATAS DE 5/16" DE ESPE</t>
  </si>
  <si>
    <t>SSURA,INCUSIVE FORNECIMENTO DE TODO O MATERIAL</t>
  </si>
  <si>
    <t>10.010.0003-B</t>
  </si>
  <si>
    <t>10.010.0004-1</t>
  </si>
  <si>
    <t>EMENDA DE PERFIL DE ACO "I",DE 12",1ª E 2ª ALMAS,PARA ESTACA</t>
  </si>
  <si>
    <t>O O PERIMETRO E DE 4 TALAS,EM BARRAS CHATAS DE 3/8" DE ESPES</t>
  </si>
  <si>
    <t>SURA,INCLUSIVE FORNECIMENTO DE TODO O MATERIAL</t>
  </si>
  <si>
    <t>10.010.0004-B</t>
  </si>
  <si>
    <t>10.010.0005-1</t>
  </si>
  <si>
    <t>EMENDA DE PERFIL DE ACO "I",DE 15",1ª E 2ª ALMAS,PARA ESTACA</t>
  </si>
  <si>
    <t>10.010.0005-B</t>
  </si>
  <si>
    <t>10.010.0008-0</t>
  </si>
  <si>
    <t>EMENDA DE PERFIL DE ACO "I",DE 6" DUPLO,1° E 2° ALMAS,PARA</t>
  </si>
  <si>
    <t>ESTACA,CONSIDERANDO UM CORTE AO MACARICO E 4 TALAS,EM BARRAS</t>
  </si>
  <si>
    <t> CHATAS DE 1/4" DE ESPESSURA,SOLDADAS NOS PERFIS,INCLUSIVE</t>
  </si>
  <si>
    <t>FORNECIMENTO DE TODOS OS MATERIAIS</t>
  </si>
  <si>
    <t>10.010.0008-A</t>
  </si>
  <si>
    <t>10.010.0009-0</t>
  </si>
  <si>
    <t>EMENDA DE PERFIL DE ACO "I",DE 8" DUPLO,1° E 2° ALMAS,PARA</t>
  </si>
  <si>
    <t> CHATAS DE 5/16" DE ESPESSURA,SOLDADAS NOS PERFIS,INCLUSIVE</t>
  </si>
  <si>
    <t>10.010.0009-A</t>
  </si>
  <si>
    <t>10.010.0010-0</t>
  </si>
  <si>
    <t>EMENDA DE PERFIL DE ACO "I",DE 10" DUPLO,1ª E 2ª ALMAS,PARA</t>
  </si>
  <si>
    <t>CHATAS DE 3/8" DE ESPESSURA,SOLDADAS NOS PERFIS,INCLUSIVE FO</t>
  </si>
  <si>
    <t>RNECIMENTO DE TODOS OS MATERIAIS</t>
  </si>
  <si>
    <t>10.010.0010-A</t>
  </si>
  <si>
    <t>10.010.0012-0</t>
  </si>
  <si>
    <t>EMENDA DE PERFIL DE ACO "I",DE 12" DUPLO,1ª E 2ª ALMAS,PARA</t>
  </si>
  <si>
    <t>CHATAS DE 1/2" DE ESPESSURA,SOLDADAS NOS PERFIS,INCLUSIVE FO</t>
  </si>
  <si>
    <t>10.010.0012-A</t>
  </si>
  <si>
    <t>10.010.0020-0</t>
  </si>
  <si>
    <t>EMENDA DE TOPO EM ESTACA TRILHO TR-25 SIMPLES,INCLUSIVE TALA</t>
  </si>
  <si>
    <t>S DE CHAPA DE ACO E SOLDAGEM DE TOPO,COM FORNECIMENTO DE TOD</t>
  </si>
  <si>
    <t>OS OS MATERIAIS</t>
  </si>
  <si>
    <t>10.010.0020-A</t>
  </si>
  <si>
    <t>10.010.0025-0</t>
  </si>
  <si>
    <t>EMENDA DE TOPO EM ESTACA DE TRILHO TR-25 DUPLO,INCLUSIVE TAL</t>
  </si>
  <si>
    <t>AS DE CHAPA DE ACO E SOLDAGEM DE TOPO,COM FORNECIMENTO DE TO</t>
  </si>
  <si>
    <t>DOS OS MATERIAIS</t>
  </si>
  <si>
    <t>10.010.0025-A</t>
  </si>
  <si>
    <t>10.010.0030-0</t>
  </si>
  <si>
    <t>EMENDA DE TOPO EM ESTACA DE TRILHO TR-25 TRIPLO,INCLUSIVE TA</t>
  </si>
  <si>
    <t>LAS DE CHAPA DE ACO E SOLDAGEM DE TOPO, COM FORNECIMENTO DE</t>
  </si>
  <si>
    <t>TODOS OS MATERIAIS</t>
  </si>
  <si>
    <t>10.010.0030-A</t>
  </si>
  <si>
    <t>10.010.0035-0</t>
  </si>
  <si>
    <t>EMENDA DE TOPO EM ESTACA DE TRILHO TR-32 SIMPLES,INCLUSIVE T</t>
  </si>
  <si>
    <t>ALAS DE CHAPA DE ACO E SOLDAGEM DE TOPO,COM FORNECIMENTO DE</t>
  </si>
  <si>
    <t>10.010.0035-A</t>
  </si>
  <si>
    <t>10.010.0040-0</t>
  </si>
  <si>
    <t>EMENDA DE TOPO EM ESTACA DE TRILHO TR-32 DUPLO,INCLUSIVE TAL</t>
  </si>
  <si>
    <t>10.010.0040-A</t>
  </si>
  <si>
    <t>10.010.0045-0</t>
  </si>
  <si>
    <t>EMENDA DE TOPO EM ESTACA DE TRILHO TR-32 TRIPLO,INCLUSIVE TA</t>
  </si>
  <si>
    <t>10.010.0045-A</t>
  </si>
  <si>
    <t>10.010.0050-0</t>
  </si>
  <si>
    <t>EMENDA DE TOPO EM ESTACA DE TRILHO TR-37 SIMPLES,INCLUSIVE T</t>
  </si>
  <si>
    <t>10.010.0050-A</t>
  </si>
  <si>
    <t>10.010.0055-0</t>
  </si>
  <si>
    <t>EMENDA DE TOPO EM ESTACA DE TRILHO TR-37 DUPLO,INCLUSIVE TAL</t>
  </si>
  <si>
    <t>10.010.0055-A</t>
  </si>
  <si>
    <t>10.010.0060-0</t>
  </si>
  <si>
    <t>EMENDA DE TOPO EM ESTACA DE TRILHO TR-37 TRIPLO,INCLUSIVE TA</t>
  </si>
  <si>
    <t>10.010.0060-A</t>
  </si>
  <si>
    <t>10.010.0065-0</t>
  </si>
  <si>
    <t>EMENDA DE TOPO EM ESTACA DE TRILHO TR-45 SIMPLES,INCLUSIVE T</t>
  </si>
  <si>
    <t>10.010.0065-A</t>
  </si>
  <si>
    <t>10.010.0070-0</t>
  </si>
  <si>
    <t>EMENDA DE TOPO DE ESTACA DE TRILHO TR-45 DUPLO,INCLUSIVE TAL</t>
  </si>
  <si>
    <t>10.010.0070-A</t>
  </si>
  <si>
    <t>10.010.0075-0</t>
  </si>
  <si>
    <t>EMENDA DE TOPO EM ESTACA DE TRILHO TR-45 TRIPLO,INCLUSIVE TA</t>
  </si>
  <si>
    <t>10.010.0075-A</t>
  </si>
  <si>
    <t>10.010.0080-0</t>
  </si>
  <si>
    <t>EMENDA DE TOPO EM ESTACA DE TRILHO TR-50 SIMPLES,INCLUSIVE T</t>
  </si>
  <si>
    <t>10.010.0080-A</t>
  </si>
  <si>
    <t>10.010.0085-0</t>
  </si>
  <si>
    <t>EMENDA DE TOPO EM ESTACA DE TRILHO TR-50 DUPLO,INCLUSIVE TAL</t>
  </si>
  <si>
    <t>10.010.0085-A</t>
  </si>
  <si>
    <t>10.010.0090-0</t>
  </si>
  <si>
    <t>EMENDA DE TOPO EM ESTACA DE TRILHO TR-50 TRIPLO,INCLUSIVE TA</t>
  </si>
  <si>
    <t>10.010.0090-A</t>
  </si>
  <si>
    <t>10.010.0095-0</t>
  </si>
  <si>
    <t>EMENDA DE TOPO EM ESTACA DE TRILHO TR-57 SIMPLES,INCLUSIVE T</t>
  </si>
  <si>
    <t>10.010.0095-A</t>
  </si>
  <si>
    <t>10.010.0100-0</t>
  </si>
  <si>
    <t>EMENDA DE TOPO EM ESTACA DE TRILHO TR-57 DUPLO,INCLUSIVE TAL</t>
  </si>
  <si>
    <t>10.010.0100-A</t>
  </si>
  <si>
    <t>10.010.0105-0</t>
  </si>
  <si>
    <t>EMENDA DE TOPO EM ESTACA DE TRILHO TR-57 TRIPLO,INCLUSIVE TA</t>
  </si>
  <si>
    <t>10.010.0105-A</t>
  </si>
  <si>
    <t>10.011.0006-1</t>
  </si>
  <si>
    <t>PLACA DE ACO CONTRAPUNCAO,COM ESPESSURA DE 1/2",SOLDADA SOBR</t>
  </si>
  <si>
    <t>E CABECA DE ESTACA METALICA DE PERFIL SIMPLES DE 10",INCLUSI</t>
  </si>
  <si>
    <t>VE FORNECIMENTO</t>
  </si>
  <si>
    <t>10.011.0006-B</t>
  </si>
  <si>
    <t>10.011.0007-0</t>
  </si>
  <si>
    <t>E CABECA DE ESTACA METALICA DE PERFIL SIMPLES DE 12",INCLUSI</t>
  </si>
  <si>
    <t>10.011.0007-A</t>
  </si>
  <si>
    <t>10.011.0008-0</t>
  </si>
  <si>
    <t>E CABECA DE ESTACA METALICA DE PERFIL SIMPLES 15",INCLUSIVE</t>
  </si>
  <si>
    <t>10.011.0008-A</t>
  </si>
  <si>
    <t>10.011.0009-1</t>
  </si>
  <si>
    <t>E CABECA DE ESTACA METALICA DE PERFIL DUPLO DE 10",INCLUSIVE</t>
  </si>
  <si>
    <t>10.011.0009-B</t>
  </si>
  <si>
    <t>10.011.0010-0</t>
  </si>
  <si>
    <t>E CABECA DE ESTACA METALICA DE PERFIL DUPLO DE 12",INCLUSIVE</t>
  </si>
  <si>
    <t>10.011.0010-A</t>
  </si>
  <si>
    <t>10.011.0011-0</t>
  </si>
  <si>
    <t>E CABECA DE ESTACA METALICA DE PERFIL DUPLO DE 15",INCLUSIVE</t>
  </si>
  <si>
    <t>10.011.0011-A</t>
  </si>
  <si>
    <t>10.011.0020-0</t>
  </si>
  <si>
    <t>PLACA DE ACO CONTRAPUNCAO,NAS DIMENSOES DE PROJETO,SOLDADA S</t>
  </si>
  <si>
    <t>OBRE CABECA DE ESTACA DE ACO DE PERFIL SIMPLES OU DUPLO,MEDI</t>
  </si>
  <si>
    <t>DA PELO PESO INCORPORADO DE CHAPA DE ACO</t>
  </si>
  <si>
    <t>10.011.0020-A</t>
  </si>
  <si>
    <t>10.012.0001-0</t>
  </si>
  <si>
    <t>ARRASAMENTO DE ESTACA DE CONCRETO PARA CARGA DE TRABALHO DE</t>
  </si>
  <si>
    <t>COMPRESSAO AXIAL ATE 600KN</t>
  </si>
  <si>
    <t>10.012.0001-A</t>
  </si>
  <si>
    <t>10.012.0005-0</t>
  </si>
  <si>
    <t>COMPRESSAO AXIAL DE 600 A 950KN</t>
  </si>
  <si>
    <t>10.012.0005-A</t>
  </si>
  <si>
    <t>10.012.0010-0</t>
  </si>
  <si>
    <t>COMPRESSAO AXIAL DE 950 A 1.300KN</t>
  </si>
  <si>
    <t>10.012.0010-A</t>
  </si>
  <si>
    <t>10.012.0015-0</t>
  </si>
  <si>
    <t>COMPRESSAO AXIAL DE 1.300 A 1.700KN</t>
  </si>
  <si>
    <t>10.012.0015-A</t>
  </si>
  <si>
    <t>10.012.0050-0</t>
  </si>
  <si>
    <t>ARRASAMENTO DE TUBULAO DE CONCRETO COM DIAMETRO DE 80CM</t>
  </si>
  <si>
    <t>10.012.0050-A</t>
  </si>
  <si>
    <t>10.012.0055-1</t>
  </si>
  <si>
    <t>ARRASAMENTO DE TUBULAO DE CONCRETO COM DIAMETRO DE 1,00 A 1,</t>
  </si>
  <si>
    <t>20M</t>
  </si>
  <si>
    <t>10.012.0055-B</t>
  </si>
  <si>
    <t>10.012.0060-0</t>
  </si>
  <si>
    <t>ARRASAMENTO DE TUBULAO DE CONCRETO COM DIAMETRO DE 1,25 A 1,</t>
  </si>
  <si>
    <t>40M</t>
  </si>
  <si>
    <t>10.012.0060-A</t>
  </si>
  <si>
    <t>10.012.0065-0</t>
  </si>
  <si>
    <t>ARRASAMENTO DE TUBULAO DE CONCRETO COM DIAMETRO DE 1,45 A 1,</t>
  </si>
  <si>
    <t>60M</t>
  </si>
  <si>
    <t>10.012.0065-A</t>
  </si>
  <si>
    <t>10.012.0070-0</t>
  </si>
  <si>
    <t>ARRASAMENTO DE TUBULAO DE CONCRETO COM DIAMETRO DE 1,65 A 2,</t>
  </si>
  <si>
    <t>00M</t>
  </si>
  <si>
    <t>10.012.0070-A</t>
  </si>
  <si>
    <t>10.012.0080-0</t>
  </si>
  <si>
    <t>ARRASAMENTO DE TUBULAO DE CONCRETO COM DIAMETRO DE 2,10 A 2,</t>
  </si>
  <si>
    <t>50M</t>
  </si>
  <si>
    <t>10.012.0080-A</t>
  </si>
  <si>
    <t>10.012.0100-0</t>
  </si>
  <si>
    <t>ARRASAMENTO DE ESTACA DE TRILHO TR-25,TR-32,TR-37 OU TR-45,S</t>
  </si>
  <si>
    <t>IMPLES</t>
  </si>
  <si>
    <t>10.012.0100-A</t>
  </si>
  <si>
    <t>10.012.0101-0</t>
  </si>
  <si>
    <t>ARRASAMENTO DE ESTACA DE TRILHO TR-50 OU TR-57,SIMPLES</t>
  </si>
  <si>
    <t>10.012.0101-A</t>
  </si>
  <si>
    <t>10.012.0105-0</t>
  </si>
  <si>
    <t>ARRASAMENTO DE ESTACA DE TRILHO,TR-25,TR-32,TR-37 OU TR-45,D</t>
  </si>
  <si>
    <t>UPLO</t>
  </si>
  <si>
    <t>10.012.0105-A</t>
  </si>
  <si>
    <t>10.012.0107-0</t>
  </si>
  <si>
    <t>ARRASAMENTO DE ESTACA DE TRILHO TR-50 OU TR-57,DUPLO</t>
  </si>
  <si>
    <t>10.012.0107-A</t>
  </si>
  <si>
    <t>10.012.0110-0</t>
  </si>
  <si>
    <t>ARRASAMENTO DE ESTACA DE TRILHO TR-25,TR-32,TR-37 OU TR-45,T</t>
  </si>
  <si>
    <t>RIPLO</t>
  </si>
  <si>
    <t>10.012.0110-A</t>
  </si>
  <si>
    <t>10.012.0112-0</t>
  </si>
  <si>
    <t>ARRASAMENTO DE ESTACA DE TRILHO TR-50 OU TR-57,TRIPLO</t>
  </si>
  <si>
    <t>10.012.0112-A</t>
  </si>
  <si>
    <t>10.012.0115-0</t>
  </si>
  <si>
    <t>ARRASAMENTO DE ESTACA DE ACO,PERFIL H DE 6"X6"</t>
  </si>
  <si>
    <t>10.012.0115-A</t>
  </si>
  <si>
    <t>10.012.0120-0</t>
  </si>
  <si>
    <t>ARRASAMENTO DE ESTACA DE ACO,PERFIL I DE 12" A 20"</t>
  </si>
  <si>
    <t>10.012.0120-A</t>
  </si>
  <si>
    <t>10.012.0150-0</t>
  </si>
  <si>
    <t>ARRASAMENTO DE ESTACA RAIZ DE 4" A 6" DE DIAMETRO</t>
  </si>
  <si>
    <t>10.012.0150-A</t>
  </si>
  <si>
    <t>10.012.0155-0</t>
  </si>
  <si>
    <t>ARRASAMENTO DE ESTACA RAIZ DE 8" A 10" DE DIAMETRO</t>
  </si>
  <si>
    <t>10.012.0155-A</t>
  </si>
  <si>
    <t>10.012.0160-0</t>
  </si>
  <si>
    <t>ARRASAMENTO DE ESTACA RAIZ DE 12" A 16" DE DIAMETRO</t>
  </si>
  <si>
    <t>10.012.0160-A</t>
  </si>
  <si>
    <t>10.013.0002-0</t>
  </si>
  <si>
    <t>RETIRADA DE ESTACA EM PERFIL DE ACO ALTURA ATE 15" E COMPRIM</t>
  </si>
  <si>
    <t>ENTO ATE 12,00M</t>
  </si>
  <si>
    <t>10.013.0002-A</t>
  </si>
  <si>
    <t>10.013.0005-0</t>
  </si>
  <si>
    <t>ARRANCAMENTO DE ESTACA EM MADEIRA DE REFLORESTAMENTO,DIAMETR</t>
  </si>
  <si>
    <t>O DE 25CM</t>
  </si>
  <si>
    <t>10.013.0005-A</t>
  </si>
  <si>
    <t>10.014.0001-0</t>
  </si>
  <si>
    <t>PERFIL SIMPLES "I" OU "H" ATE 8",INCLUSIVE PERDAS.FORNECIMEN</t>
  </si>
  <si>
    <t>10.014.0001-A</t>
  </si>
  <si>
    <t>10.014.0005-0</t>
  </si>
  <si>
    <t>PERFIL SIMPLES "I" OU "H" SENDO ACIMA DE 8" ATE 12",INCLUSIV</t>
  </si>
  <si>
    <t>E PERDAS.FORNECIMENTO</t>
  </si>
  <si>
    <t>10.014.0005-A</t>
  </si>
  <si>
    <t>10.014.0010-0</t>
  </si>
  <si>
    <t>PERFIL DUPLO "I" OU "H" ATE 8",INCLUSIVE EMENDA LONGITUDINAL</t>
  </si>
  <si>
    <t>.O CUSTO JA ESTA MULTIPLICADO POR 2(DOIS).FORNECIMENTO</t>
  </si>
  <si>
    <t>10.014.0010-A</t>
  </si>
  <si>
    <t>10.014.0015-0</t>
  </si>
  <si>
    <t>PERFIL DUPLO "I" OU "H" SENDO ACIMA DE 8" ATE 12",INCLUSIVE</t>
  </si>
  <si>
    <t>EMENDA LONGITUDINAL.O CUSTO JA ESTA MULTIPLICADO POR 2(DOIS)</t>
  </si>
  <si>
    <t>.FORNECIMENTO</t>
  </si>
  <si>
    <t>10.014.0015-A</t>
  </si>
  <si>
    <t>10.014.0020-0</t>
  </si>
  <si>
    <t>CHAPA DE ACO CARBONO,ESPESSURA DE 1/4",PARA USO GERAL.FORNEC</t>
  </si>
  <si>
    <t>10.014.0020-A</t>
  </si>
  <si>
    <t>10.014.0021-0</t>
  </si>
  <si>
    <t>CHAPA DE ACO CARBONO,ESPESSURA DE 5/16",PARA USO GERAL.FORNE</t>
  </si>
  <si>
    <t>CIMENTO</t>
  </si>
  <si>
    <t>10.014.0021-A</t>
  </si>
  <si>
    <t>10.014.0022-0</t>
  </si>
  <si>
    <t>CHAPA DE ACO CARBONO,ESPESSURA DE 3/8",PARA USO GERAL.FORNEC</t>
  </si>
  <si>
    <t>10.014.0022-A</t>
  </si>
  <si>
    <t>10.015.0001-0</t>
  </si>
  <si>
    <t>TRILHO SEMINOVO SIMPLES,INCLUSIVE PERDAS.FORNECIMENTO</t>
  </si>
  <si>
    <t>10.015.0001-A</t>
  </si>
  <si>
    <t>10.015.0005-0</t>
  </si>
  <si>
    <t>TRILHO SEMINOVO DUPLO.NO CUSTO JA FOI CONSIDERADO EMENDA LON</t>
  </si>
  <si>
    <t>GITUDINAL E MULTIPLICADO POR 2(DOIS),INCLUSIVE PERDAS.FORNEC</t>
  </si>
  <si>
    <t>10.015.0005-A</t>
  </si>
  <si>
    <t>10.015.0010-0</t>
  </si>
  <si>
    <t>TRILHO SEMINOVO TRIPLO.NO CUSTO JA FOI CONSIDERADO EMENDA LO</t>
  </si>
  <si>
    <t>NGITUDINAL E MULTIPLICADO POR 2(DOIS),INCLUSIVE PERDAS.FORNE</t>
  </si>
  <si>
    <t>10.015.0010-A</t>
  </si>
  <si>
    <t>10.015.0015-0</t>
  </si>
  <si>
    <t>TRILHO SEMINOVO QUADRUPLO.NO CUSTO JA FOI CONSIDERADO EMENDA</t>
  </si>
  <si>
    <t>LONGITUDINAL E MULTIPLICADO POR 2(DOIS),INCLUSIVE PERDAS.FOR</t>
  </si>
  <si>
    <t>NECIMENTO</t>
  </si>
  <si>
    <t>10.015.0015-A</t>
  </si>
  <si>
    <t>10.016.0001-0</t>
  </si>
  <si>
    <t>ESTRONCA(ESCORA)DE PERFIL DE ACO "I" DE 8",SIMPLES OU DUPLO</t>
  </si>
  <si>
    <t>(SOLDADOS AO LARGO),EM TRABALHOS DE ESCORAMENTO E CONGENERES</t>
  </si>
  <si>
    <t>,TENDO COMPRIMENTO DE 4,00 A 9,00M,SOLDADA EM GUIAS,INCLUSIV</t>
  </si>
  <si>
    <t>E COLOCACAO,RETIRADA E TRANSPORTE INTERNO COM TRATOR,EXCLUSI</t>
  </si>
  <si>
    <t>10.016.0001-A</t>
  </si>
  <si>
    <t>10.017.0002-0</t>
  </si>
  <si>
    <t>CRAVACAO DE PERFIL DE ACO "H" ATE 8",INCLUSIVE UM CORTE AO M</t>
  </si>
  <si>
    <t>ACARICO,EXCLUSIVE EMENDAS,FORNECIMENTO E PERDAS DO PERFIL</t>
  </si>
  <si>
    <t>10.017.0002-A</t>
  </si>
  <si>
    <t>10.017.0005-0</t>
  </si>
  <si>
    <t>CRAVACAO DE PERFIL DE ACO "I" DE 10" A 12",INCLUSIVE UM CORT</t>
  </si>
  <si>
    <t>E AO MACARICO,EXCLUSIVE EMENDAS,FORNECIMENTO E PERDAS DO PER</t>
  </si>
  <si>
    <t>FIL</t>
  </si>
  <si>
    <t>10.017.0005-A</t>
  </si>
  <si>
    <t>10.017.0008-1</t>
  </si>
  <si>
    <t>CRAVACAO DE PERFIL DE ACO "I" DE 15" A 20",INCLUSIVE UM CORT</t>
  </si>
  <si>
    <t>10.017.0008-B</t>
  </si>
  <si>
    <t>10.017.0013-0</t>
  </si>
  <si>
    <t>CRAVACAO DE PERFIL DE ACO "I" ATE 8",DUPLO,INCLUSIVE UM CORT</t>
  </si>
  <si>
    <t>10.017.0013-A</t>
  </si>
  <si>
    <t>10.017.0016-0</t>
  </si>
  <si>
    <t>CRAVACAO DE PERFIL DE ACO "I" DE 10",DUPLO,INCLUSIVE UM CORT</t>
  </si>
  <si>
    <t>10.017.0016-A</t>
  </si>
  <si>
    <t>10.017.0021-0</t>
  </si>
  <si>
    <t>CRAVACAO DE PERFIL DE ACO "I" DE 12",DUPLO,INCLUSIVE UM CORT</t>
  </si>
  <si>
    <t>10.017.0021-A</t>
  </si>
  <si>
    <t>10.028.0005-0</t>
  </si>
  <si>
    <t>ESTACA DE CONCRETO FCK=15MPA,ARMADA,MOLDADA NO TERRENO,COM D</t>
  </si>
  <si>
    <t>IAMETRO DE 150MM,COM CAPACIDADE PARA 15T,INCLUSIVE FORNECIME</t>
  </si>
  <si>
    <t>NTO DOS MATERIAIS E CONCRETAGEM COM ADENSAMENTO MANUAL,EXCLU</t>
  </si>
  <si>
    <t>SIVE PERFURACAO</t>
  </si>
  <si>
    <t>10.028.0005-A</t>
  </si>
  <si>
    <t>10.028.0010-0</t>
  </si>
  <si>
    <t>IAMETRO DE 200MM,COM CAPACIDADE PARA 20T,INCLUSIVE FORNECIME</t>
  </si>
  <si>
    <t>NTO DOS MATERIAIS E CONCRETAGEM COM ANDENSAMENTO MANUAL,EXCL</t>
  </si>
  <si>
    <t>USIVE PERFURACAO</t>
  </si>
  <si>
    <t>10.028.0010-A</t>
  </si>
  <si>
    <t>10.028.0015-0</t>
  </si>
  <si>
    <t>IAMETRO DE 250MM,COM CAPACIDADE PARA 25T,INCLUSIVE FORNECIME</t>
  </si>
  <si>
    <t>10.028.0015-A</t>
  </si>
  <si>
    <t>10.028.0025-0</t>
  </si>
  <si>
    <t>ESTACA DE CONCRETO FCK=15MPA,ARMADA,MOLDADA NO TERRENO,UTILI</t>
  </si>
  <si>
    <t>ZANDO TUBO DE PVC DEFOFO DE 150MM,COMO FORMA REMOVIVEL,SERVI</t>
  </si>
  <si>
    <t>NDO 10 VEZES,COM CAPACIDADE PARA 15T,INCLUSIVE FORNECIMENTO</t>
  </si>
  <si>
    <t>DOS MATERIAIS E CONCRETAGEM COM ADENSAMENTO MANUAL,EXCLUSIVE</t>
  </si>
  <si>
    <t> PERFURACAO</t>
  </si>
  <si>
    <t>10.028.0025-A</t>
  </si>
  <si>
    <t>10.028.0030-0</t>
  </si>
  <si>
    <t>ZANDO TUBO DE PVC DEFOFO DE 200MM,COMO FORMA REMOVIVEL,SERVI</t>
  </si>
  <si>
    <t>10.028.0030-A</t>
  </si>
  <si>
    <t>10.028.0035-0</t>
  </si>
  <si>
    <t>ZANDO TUBO DE PVC DEFOFO DE 250MM,COMO FORMA REMOVIVEL,SERVI</t>
  </si>
  <si>
    <t>10.028.0035-A</t>
  </si>
  <si>
    <t>10.028.0040-0</t>
  </si>
  <si>
    <t>ZANDO TUBO DE PVC DEFOFO DE 150MM,COMO FORMA PERDIDA,COM CAP</t>
  </si>
  <si>
    <t>ACIDADE PARA 15T,INCLUSIVE FORNECIMENTO DOS MATERIAIS E CONC</t>
  </si>
  <si>
    <t>RETAGEM COM ADENSAMENTO MANUAL,EXCLUSIVE PERFURACAO</t>
  </si>
  <si>
    <t>10.028.0040-A</t>
  </si>
  <si>
    <t>10.028.0045-0</t>
  </si>
  <si>
    <t>ZANDO TUBO DE PVC DEFOFO DE 200MM,COMO FORMA PERDIDA,COM CAP</t>
  </si>
  <si>
    <t>RETAGEM E ADENSAMENTO MANUAL,EXCLUSIVE PERFURACAO</t>
  </si>
  <si>
    <t>10.028.0045-A</t>
  </si>
  <si>
    <t>10.028.0050-0</t>
  </si>
  <si>
    <t>ZANDO TUBO DE PVC DEFOFO DE 250MM,COMO FORMA PERDIDA,COM CAP</t>
  </si>
  <si>
    <t>10.028.0050-A</t>
  </si>
  <si>
    <t>10.060.0004-0</t>
  </si>
  <si>
    <t>CRAVACAO DE ESTACA-PRANCHA DE CONCRETO PRE-MOLDADA,COM LARGU</t>
  </si>
  <si>
    <t>RA UTIL DE 30CM E COMPRIMENTO ATE 7,00M,CONSIDERANDO-SE TODA</t>
  </si>
  <si>
    <t> A SUPERFICIE DA ESTACA,EXCLUSIVE ESTACA</t>
  </si>
  <si>
    <t>10.060.0004-A</t>
  </si>
  <si>
    <t>10.065.0001-0</t>
  </si>
  <si>
    <t>EXECUCAO DE PAREDE DIAFRAGMA,COM 0,40M DE ESPESSURA,INCLUSIV</t>
  </si>
  <si>
    <t>E ESCAVACAO DA TRINCHEIRA,FORNECIMENTO E PREPARO DA LAMA BEN</t>
  </si>
  <si>
    <t>TONITA,CARGA DO MATERIAL ESCAVADO,OPERACAO DE COLOCACAO DA A</t>
  </si>
  <si>
    <t>RMADURA(GAIOLA) E DE CONCRETAGEM,EXCLUSIVE MATERIAIS(CONCRET</t>
  </si>
  <si>
    <t>O E ACO)</t>
  </si>
  <si>
    <t>10.065.0001-A</t>
  </si>
  <si>
    <t>10.065.0002-0</t>
  </si>
  <si>
    <t>EXECUCAO DE PAREDE DIAFRAGMA,COM 0,60M DE ESPESSURA,INCLUSIV</t>
  </si>
  <si>
    <t>E ESCAVACAO DE TRINCHEIRA,FORNECIMENTO E PREPARO DA LAMA BEN</t>
  </si>
  <si>
    <t>10.065.0002-A</t>
  </si>
  <si>
    <t>10.065.0003-0</t>
  </si>
  <si>
    <t>EXECUCAO DE PAREDE DIAFRAGMA,COM 0,80M DE ESPESSURA,INCLUSIV</t>
  </si>
  <si>
    <t>TONITA,CARGA DO MATERIAL ESCAVADO,OPERACAO DE COLOCACAO DE A</t>
  </si>
  <si>
    <t>RMADURA(GAIOLA)E DE CONCRETAGEM,EXCLUSIVE MATERIAIS(CONCRETO</t>
  </si>
  <si>
    <t>E ACO)</t>
  </si>
  <si>
    <t>10.065.0003-A</t>
  </si>
  <si>
    <t>10.065.0004-0</t>
  </si>
  <si>
    <t>EXECUCAO DE PAREDE DIAFRAGMA,COM 1,00M DE ESPESSURA,INCLUSIV</t>
  </si>
  <si>
    <t>RMADURA(GAIOLA) E DE CONCRETAGEM,EXCLUSIVE MATERIAIS (CONCRE</t>
  </si>
  <si>
    <t>TO E ACO)</t>
  </si>
  <si>
    <t>10.065.0004-A</t>
  </si>
  <si>
    <t>10.070.0001-0</t>
  </si>
  <si>
    <t>GAIOLA ARMADURA PARA PAREDE DIAFRAGMA,EM ACO CA-50,INCLUSIVE</t>
  </si>
  <si>
    <t> FORNECIMENTO,PERDAS,CORTE,DOBRAGEM,MONTAGEM E SOLDAS</t>
  </si>
  <si>
    <t>10.070.0001-A</t>
  </si>
  <si>
    <t>10.080.0001-0</t>
  </si>
  <si>
    <t>MANUSEIO DE PERFIS METALICOS ESTRUTURAIS ATE 20,00M</t>
  </si>
  <si>
    <t>10.080.0001-A</t>
  </si>
  <si>
    <t>11.001.0001-1</t>
  </si>
  <si>
    <t>CONCRETO DOSADO RACIONALMENTE PARA UMA RESISTENCIA CARACTERI</t>
  </si>
  <si>
    <t>STICA A COMPRESSAO DE 10MPA,COMPREENDENDO APENAS O FORNECIME</t>
  </si>
  <si>
    <t>NTO DOS MATERIAIS,INCLUSIVE 5% DE PERDAS</t>
  </si>
  <si>
    <t>11.001.0001-B</t>
  </si>
  <si>
    <t>11.001.0005-1</t>
  </si>
  <si>
    <t>STICA A COMPRESSAO DE 15MPA,COMPREENDENDO APENAS O FORNECIME</t>
  </si>
  <si>
    <t>11.001.0005-B</t>
  </si>
  <si>
    <t>11.001.0006-1</t>
  </si>
  <si>
    <t>STICA A COMPRESSAO DE 20MPA,COMPREENDENDO APENAS O FORNECIME</t>
  </si>
  <si>
    <t>11.001.0006-B</t>
  </si>
  <si>
    <t>11.001.0007-1</t>
  </si>
  <si>
    <t>STICA A COMPRESSAO DE 25MPA,COMPREENDENDO APENAS O FORNECIME</t>
  </si>
  <si>
    <t>11.001.0007-B</t>
  </si>
  <si>
    <t>11.001.0008-1</t>
  </si>
  <si>
    <t>STICA A COMPRESSAO DE 30MPA,COMPREENDENDO APENAS O FORNECIME</t>
  </si>
  <si>
    <t>11.001.0008-B</t>
  </si>
  <si>
    <t>11.001.0010-0</t>
  </si>
  <si>
    <t>STICA A COMPRESSAO DE 35MPA,COMPREENDENDO APENAS O FORNECIME</t>
  </si>
  <si>
    <t>11.001.0010-A</t>
  </si>
  <si>
    <t>11.001.0013-1</t>
  </si>
  <si>
    <t>STICA A COMPRESSAO DE 40MPA,COMPREENDENDO APENAS O FORNECIME</t>
  </si>
  <si>
    <t>11.001.0013-B</t>
  </si>
  <si>
    <t>11.001.0015-1</t>
  </si>
  <si>
    <t>NTO DOS MATERIAIS,INCLUSIVE 5% DE PERDAS E ADICAO DE 8% DE M</t>
  </si>
  <si>
    <t>ICROSSILICA</t>
  </si>
  <si>
    <t>11.001.0015-B</t>
  </si>
  <si>
    <t>11.001.0018-0</t>
  </si>
  <si>
    <t>MICRO-CONCRETO ADITIVADO COM 80KG DE ADESIVO ESTRUTURAL A BA</t>
  </si>
  <si>
    <t>SE DE ESTIRENO BUTADIENO(LATEX),PARA UMA RESISTENCIA CARACTE</t>
  </si>
  <si>
    <t>RISTICA A COMPRESSAO DE 25MPA,COMPREENDENDO APENAS O FORNECI</t>
  </si>
  <si>
    <t>MENTO DOS MATERIAIS,INCLUSIVE 5% DE PERDAS</t>
  </si>
  <si>
    <t>11.001.0018-A</t>
  </si>
  <si>
    <t>11.001.0019-0</t>
  </si>
  <si>
    <t>CONCRETO COLORIDO,UTILIZANDO OXIDO DE FERRO VERMELHO SINTETI</t>
  </si>
  <si>
    <t>CO,DOSADO PARA UMA RESISTENCIA CARACTERISTICA A COMPRESSAO(F</t>
  </si>
  <si>
    <t>CK)MINIMO DE 15MPA,COMPREENDENDO APENAS O FORNECIMENTO DOS M</t>
  </si>
  <si>
    <t>ATERIAIS,INCLUSIVE 5% DE PERDAS</t>
  </si>
  <si>
    <t>11.001.0019-A</t>
  </si>
  <si>
    <t>11.001.0020-1</t>
  </si>
  <si>
    <t>CONCRETO PARA CAMADAS PREPARATORIAS COM 180KG DE CIMENTO POR</t>
  </si>
  <si>
    <t> M3 DE CONCRETO,COMPREENDENDO APENAS O FORNECIMENTO DOS MATE</t>
  </si>
  <si>
    <t>RIAIS,INCLUSIVE 5% DE PERDAS</t>
  </si>
  <si>
    <t>11.001.0020-B</t>
  </si>
  <si>
    <t>11.001.0030-0</t>
  </si>
  <si>
    <t>CONCRETO PARA MEIOS AGRESSIVOS,COM UTILIZACAO DE CIMENTO RES</t>
  </si>
  <si>
    <t>ISTENTE A SULFATOS,COM FATOR AGUA E CIMENTO MENOR OU IGUAL A</t>
  </si>
  <si>
    <t> 0,50,COM CONSUMO MAIOR OU IGUAL A 400KG,COMPREENDENDO APENA</t>
  </si>
  <si>
    <t>S O FORNECIMENTO DOS MATERIAIS,INCLUSIVE 5% DE PERDAS</t>
  </si>
  <si>
    <t>11.001.0030-A</t>
  </si>
  <si>
    <t>11.001.0032-1</t>
  </si>
  <si>
    <t>CONCRETO AUTO-ADENSAVEL DOSADO RACIONALMENTE PARA UMA RESIST</t>
  </si>
  <si>
    <t>ENCIA CARACTERISTICA A COMPRESSAO DE 30MPA, COMPREENDENDO AP</t>
  </si>
  <si>
    <t>ENAS O FORNECIMENTO DOS MATERIAIS,INCLUSIVE 5% DE PERDAS</t>
  </si>
  <si>
    <t>11.001.0032-B</t>
  </si>
  <si>
    <t>11.001.0036-1</t>
  </si>
  <si>
    <t>CONCRETO DE ALTO DESEMPENHO (CAD) DOSADO RACIONALMENTE PARA</t>
  </si>
  <si>
    <t>UMA RESISTENCIA CARACTERISTICA A COMPRESSAO DE 50MPA,COMPREE</t>
  </si>
  <si>
    <t>NDENDO APENAS O FORNECIMENTO DOS MATERIAIS,INCLUSIVE 5% DE P</t>
  </si>
  <si>
    <t>ERDAS</t>
  </si>
  <si>
    <t>11.001.0036-B</t>
  </si>
  <si>
    <t>11.001.0038-1</t>
  </si>
  <si>
    <t>UMA RESISTENCIA CARACTERISTICA A COMPRESSAO DE 60MPA,COMPREE</t>
  </si>
  <si>
    <t>11.001.0038-B</t>
  </si>
  <si>
    <t>11.001.0040-1</t>
  </si>
  <si>
    <t>UMA RESISTENCIA CARACTERISTICA A COMPRESSAO DE 70MPA,COMPREE</t>
  </si>
  <si>
    <t>11.001.0040-B</t>
  </si>
  <si>
    <t>11.002.0010-0</t>
  </si>
  <si>
    <t>PREPARO MANUAL DE CONCRETO,INCLUSIVE TRANSPORTE HORIZONTAL C</t>
  </si>
  <si>
    <t>OM CARRINHO DE MAO,ATE 20,00M</t>
  </si>
  <si>
    <t>11.002.0010-A</t>
  </si>
  <si>
    <t>11.002.0011-1</t>
  </si>
  <si>
    <t>PREPARO DE CONCRETO,COMPREENDENDO MISTURA E AMASSAMENTO EM 2</t>
  </si>
  <si>
    <t> (DUAS) BETONEIRAS DE 600L,ADMITINDO-SE UMA PRODUCAO APROXIM</t>
  </si>
  <si>
    <t>ADA DE 7,00M3/H,EXCLUINDO O FORNECIMENTO DOS MATERIAIS</t>
  </si>
  <si>
    <t>11.002.0011-B</t>
  </si>
  <si>
    <t>11.002.0012-1</t>
  </si>
  <si>
    <t>PREPARO DE CONCRETO,COMPREENDENDO MISTURA E AMASSAMENTO EM U</t>
  </si>
  <si>
    <t>MA BETONEIRA DE 600L,ADMITINDO-SE UMA PRODUCAO APROXIMADA DE</t>
  </si>
  <si>
    <t> 3,50M3/H,EXCLUINDO O FORNECIMENTO DOS MATERIAIS</t>
  </si>
  <si>
    <t>11.002.0012-B</t>
  </si>
  <si>
    <t>11.002.0013-1</t>
  </si>
  <si>
    <t>MA BETONEIRA DE 320L,ADMITINDO-SE UMA PRODUCAO APROXIMADA DE</t>
  </si>
  <si>
    <t> 2,00M3/H,EXCLUINDO O FORNECIMENTO DOS MATERIAIS</t>
  </si>
  <si>
    <t>11.002.0013-B</t>
  </si>
  <si>
    <t>11.002.0014-1</t>
  </si>
  <si>
    <t>PREPARO DE CONCRETO,EM CONDICOES ESPECIAIS,COMPREENDENDO MIS</t>
  </si>
  <si>
    <t>TURA E AMASSAMENTO EM UMA BETONEIRA DE 320L,ADMITINDO-SE UMA</t>
  </si>
  <si>
    <t> PRODUCAO APROXIMADA DE 1,50M3/H,EXCLUINDO O FORNECIMENTO DO</t>
  </si>
  <si>
    <t>11.002.0014-B</t>
  </si>
  <si>
    <t>11.002.0015-1</t>
  </si>
  <si>
    <t> PRODUCAO APROXIMADA DE 1,00M3/H,EXCLUINDO O FORNECIMENTO DO</t>
  </si>
  <si>
    <t>11.002.0015-B</t>
  </si>
  <si>
    <t>11.002.0017-1</t>
  </si>
  <si>
    <t>PREPARO DE CONCRETO EM USINA TIPO PAREDE,PRODUCAO DE 8,00M3/</t>
  </si>
  <si>
    <t>H,EXCLUSIVE O FORNECIMENTO DE MATERIAIS</t>
  </si>
  <si>
    <t>11.002.0017-B</t>
  </si>
  <si>
    <t>11.002.0018-0</t>
  </si>
  <si>
    <t>DOSAGEM DE CONCRETO EM USINA DOSADORA,TIPO VERTICAL,PARA 16,</t>
  </si>
  <si>
    <t>00M3/H,EXCLUSIVE O FORNECIMENTO DE MATERIAIS,SENDO O TRABALH</t>
  </si>
  <si>
    <t>O INTERMITENTE,A 50%</t>
  </si>
  <si>
    <t>11.002.0018-A</t>
  </si>
  <si>
    <t>11.002.0021-1</t>
  </si>
  <si>
    <t>LANCAMENTO DE CONCRETO EM PECAS ARMADAS,INCLUSIVE TRANSPORTE</t>
  </si>
  <si>
    <t> HORIZONTAL ATE 20,00M EM CARRINHOS,E VERTICAL ATE 10,00M CO</t>
  </si>
  <si>
    <t>M TORRE E GUINCHO,COLOCACAO,ADENSAMENTO E ACABAMENTO,CONSIDE</t>
  </si>
  <si>
    <t>RANDO UMA PRODUCAO APROXIMADA DE 7,00M3/H</t>
  </si>
  <si>
    <t>11.002.0021-B</t>
  </si>
  <si>
    <t>11.002.0022-1</t>
  </si>
  <si>
    <t>RANDO UMA PRODUCAO APROXIMADA DE 3,50M3/H</t>
  </si>
  <si>
    <t>11.002.0022-B</t>
  </si>
  <si>
    <t>11.002.0023-1</t>
  </si>
  <si>
    <t>RANDO UMA PRODUCAO APROXIMADA DE 2,00M3/H</t>
  </si>
  <si>
    <t>11.002.0023-B</t>
  </si>
  <si>
    <t>11.002.0024-1</t>
  </si>
  <si>
    <t>LANCAMENTO DE CONCRETO EM PECAS ARMADAS,EM CONDICOES ESPECIA</t>
  </si>
  <si>
    <t>IS,INCLUSIVE TRANSPORTE HORIZONTAL ATE 20,00M EM CARRINHOS,E</t>
  </si>
  <si>
    <t> VERTICAL ATE 10,00M COM TORRE E GUINCHO,COLOCACAO,ADENSAMEN</t>
  </si>
  <si>
    <t>TO E ACABAMENTO,CONSIDERANDO UMA PRODUCAO APROXIMADA DE 1,50</t>
  </si>
  <si>
    <t>M3/H</t>
  </si>
  <si>
    <t>11.002.0024-B</t>
  </si>
  <si>
    <t>11.002.0025-1</t>
  </si>
  <si>
    <t>TO E ACABAMENTO,CONSIDERANDO UMA PRODUCAO APROXIMADA DE 1,00</t>
  </si>
  <si>
    <t>11.002.0025-B</t>
  </si>
  <si>
    <t>11.002.0027-1</t>
  </si>
  <si>
    <t>LANCAMENTO DE CONCRETO EM PECAS SEM ARMADURA,INCLUSIVE TRANS</t>
  </si>
  <si>
    <t>PORTE HORIZONTAL ATE 20,00M EM CARRINHOS,E VERTICAL ATE 10,0</t>
  </si>
  <si>
    <t>0M COM TORRE E GUINCHO,COLOCACAO,ADENSAMENTO E ACABAMENTO,CO</t>
  </si>
  <si>
    <t>NSIDERANDO UMA PRODUCAO APROXIMADA DE 7,00M3/H</t>
  </si>
  <si>
    <t>11.002.0027-B</t>
  </si>
  <si>
    <t>11.002.0028-1</t>
  </si>
  <si>
    <t>NSIDERANDO UMA PRODUCAO APROXIMADA DE 3,50M3/H</t>
  </si>
  <si>
    <t>11.002.0028-B</t>
  </si>
  <si>
    <t>11.002.0029-1</t>
  </si>
  <si>
    <t>NSIDERANDO UMA PRODUCAO APROXIMADA DE 2,00M3/H</t>
  </si>
  <si>
    <t>11.002.0029-B</t>
  </si>
  <si>
    <t>11.002.0030-1</t>
  </si>
  <si>
    <t>LANCAMENTO DE CONCRETO EM PECAS SEM ARMADURA,EM CONDICOES ES</t>
  </si>
  <si>
    <t>PECIAIS,INCLUSIVE TRANSPORTE HORIZONTAL ATE 20,00M EM CARRIN</t>
  </si>
  <si>
    <t>HOS,E VERTICAL ATE 10,00M COM TORRE E GUINCHO,COLOCACAO,ADEN</t>
  </si>
  <si>
    <t>SAMENTO E ACABAMENTO,CONSIDERANDO UMA PRODUCAO APROXIMADA DE</t>
  </si>
  <si>
    <t> 1,50M3/H</t>
  </si>
  <si>
    <t>11.002.0030-B</t>
  </si>
  <si>
    <t>11.002.0031-1</t>
  </si>
  <si>
    <t> 1,00M3/H</t>
  </si>
  <si>
    <t>11.002.0031-B</t>
  </si>
  <si>
    <t>11.002.0033-1</t>
  </si>
  <si>
    <t>LANCAMENTO DE CONCRETO EM PECAS SEM ARMADURA,INCLUSIVE O TRA</t>
  </si>
  <si>
    <t>NSPORTE HORIZONTAL ATE 20,00M EM CARRINHOS,COLOCACAO,ADENSAM</t>
  </si>
  <si>
    <t>ENTO E ACABAMENTO,CONSIDERANDO UMA PRODUCAO APROXIMADA DE 7,</t>
  </si>
  <si>
    <t>00M3/H</t>
  </si>
  <si>
    <t>11.002.0033-B</t>
  </si>
  <si>
    <t>11.002.0034-1</t>
  </si>
  <si>
    <t>ENTO E ACABAMENTO,CONSIDERANDO UMA PRODUCAO APROXIMADA DE 3,</t>
  </si>
  <si>
    <t>50M3/H</t>
  </si>
  <si>
    <t>11.002.0034-B</t>
  </si>
  <si>
    <t>11.002.0035-1</t>
  </si>
  <si>
    <t>ENTO E ACABAMENTO,CONSIDERANDO UMA PRODUCAO APROXIMADA DE 2,</t>
  </si>
  <si>
    <t>11.002.0035-B</t>
  </si>
  <si>
    <t>11.002.0036-1</t>
  </si>
  <si>
    <t>PECIAIS,INCLUSIVE O TRANSPORTE HORIZONTAL ATE 20,00M EM CARR</t>
  </si>
  <si>
    <t>INHOS,COLOCACAO,ADENSAMENTO E ACABAMENTO,CONSIDERANDO UMA PR</t>
  </si>
  <si>
    <t>ODUCAO APROXIMADA DE 1,50M3/H</t>
  </si>
  <si>
    <t>11.002.0036-B</t>
  </si>
  <si>
    <t>11.002.0037-1</t>
  </si>
  <si>
    <t>ODUCAO APROXIMADA DE 1,00M3/H</t>
  </si>
  <si>
    <t>11.002.0037-B</t>
  </si>
  <si>
    <t>11.002.0039-1</t>
  </si>
  <si>
    <t>ADICIONAL PARA ITENS 11.002.0021 A 11.002.0037,CORRESPONDENT</t>
  </si>
  <si>
    <t>E A ACRESCIMOS NA DISTANCIA HORIZONTAL</t>
  </si>
  <si>
    <t>M3XDAM</t>
  </si>
  <si>
    <t>11.002.0039-B</t>
  </si>
  <si>
    <t>11.002.0040-1</t>
  </si>
  <si>
    <t>ADICIONAL PARA ITENS 11.002.0021 A 11.002.0031,CORRESPONDENT</t>
  </si>
  <si>
    <t>E A ACRESCIMOS NA DISTANCIA VERTICAL</t>
  </si>
  <si>
    <t>11.002.0040-B</t>
  </si>
  <si>
    <t>11.002.0041-0</t>
  </si>
  <si>
    <t>LANCAMENTO DE CONCRETO EM PECAS ARMADAS,INCLUSIVE O TRANSPOR</t>
  </si>
  <si>
    <t>TE HORIZONTAL ATE 20,00M EM CARRINHOS,COLOCACAO,ADENSAMENTO</t>
  </si>
  <si>
    <t>E ACABAMENTO,CONSIDERANDO UMA PRODUCAO APROXIMADA DE 7,00M3/</t>
  </si>
  <si>
    <t>11.002.0041-A</t>
  </si>
  <si>
    <t>11.002.0042-0</t>
  </si>
  <si>
    <t>E ACABAMENTO,CONSIDERANDO UMA PRODUCAO APROXIMADA DE 3,50M3/</t>
  </si>
  <si>
    <t>11.002.0042-A</t>
  </si>
  <si>
    <t>11.002.0043-1</t>
  </si>
  <si>
    <t>E ACABAMENTO,CONSIDERANDO UMA PRODUCAO APROXIMADA DE 2,00M3/</t>
  </si>
  <si>
    <t>11.002.0043-B</t>
  </si>
  <si>
    <t>11.002.0044-0</t>
  </si>
  <si>
    <t>IS,INCLUSIVE O TRANSPORTE HORIZONTAL ATE 20,00M EM CARRINHOS</t>
  </si>
  <si>
    <t>,COLOCACAO,ADENSAMENTO E ACABAMENTO,CONSIDERANDO UMA PRODUCA</t>
  </si>
  <si>
    <t>O APROXIMADA DE 1,50M3/H</t>
  </si>
  <si>
    <t>11.002.0044-A</t>
  </si>
  <si>
    <t>11.002.0045-0</t>
  </si>
  <si>
    <t>O APROXIMADA DE 1,00M3/H</t>
  </si>
  <si>
    <t>11.002.0045-A</t>
  </si>
  <si>
    <t>11.002.0060-0</t>
  </si>
  <si>
    <t> HORIZONTAL E VERTICAL,COM AUXILIO DE GUINDASTE E CACAMBAS D</t>
  </si>
  <si>
    <t>E 1,00 A 1,50M3,CURA,COLOCACAO,ADENSAMENTO E ACABAMENTO</t>
  </si>
  <si>
    <t>11.002.0060-A</t>
  </si>
  <si>
    <t>11.003.0001-1</t>
  </si>
  <si>
    <t>STICA A COMPRESSAO DE 10MPA,INCLUSIVE MATERIAIS,TRANSPORTE,P</t>
  </si>
  <si>
    <t>REPARO COM BETONEIRA,LANCAMENTO E ADENSAMENTO</t>
  </si>
  <si>
    <t>11.003.0001-B</t>
  </si>
  <si>
    <t>11.003.0002-0</t>
  </si>
  <si>
    <t>STICA A COMPRESSAO DE 15MPA,INCLUSIVE MATERIAIS,TRANSPORTE,P</t>
  </si>
  <si>
    <t>11.003.0002-A</t>
  </si>
  <si>
    <t>11.003.0003-1</t>
  </si>
  <si>
    <t>STICA A COMPRESSAO DE 20MPA,INCLUSIVE MATERIAIS,TRANSPORTE,P</t>
  </si>
  <si>
    <t>11.003.0003-B</t>
  </si>
  <si>
    <t>11.003.0005-1</t>
  </si>
  <si>
    <t>STICA A COMPRESSAO DE 25MPA,INCLUSIVE MATERIAIS,TRANSPORTE,P</t>
  </si>
  <si>
    <t>11.003.0005-B</t>
  </si>
  <si>
    <t>11.003.0006-0</t>
  </si>
  <si>
    <t>STICA A COMPRESSAO DE 30MPA,INCLUSIVE MATERIAIS,TRANSPORTE,P</t>
  </si>
  <si>
    <t>11.003.0006-A</t>
  </si>
  <si>
    <t>11.003.0007-0</t>
  </si>
  <si>
    <t>STICA A COMPRESSAO DE 35MPA,INCLUSIVE MATERIAIS,TRANSPORTE,P</t>
  </si>
  <si>
    <t>11.003.0007-A</t>
  </si>
  <si>
    <t>11.003.0008-0</t>
  </si>
  <si>
    <t>STICA A COMPRESSAO DE 40MPA,INCLUSIVE MATERIAIS,TRANSPORTE,P</t>
  </si>
  <si>
    <t>11.003.0008-A</t>
  </si>
  <si>
    <t>11.003.0010-0</t>
  </si>
  <si>
    <t>STICA A COMPRESSAO DE 15MPA,INCLUSIVE IMPERMEABILIZANTE DE P</t>
  </si>
  <si>
    <t>EGA NORMAL,ADICIONADO A AGUA DE AMASSAMENTO</t>
  </si>
  <si>
    <t>11.003.0010-A</t>
  </si>
  <si>
    <t>11.003.0014-1</t>
  </si>
  <si>
    <t>CONCRETO CICLOPICO CONFECCIONADO COM CONCRETO DOSADO PARA UM</t>
  </si>
  <si>
    <t>A RESISTENCIA CARACTERISTICA A COMPRESSAO DE 10MPA,TENDO 30%</t>
  </si>
  <si>
    <t> DO VOLUME REAL OCUPADO POR PEDRA-DE-MAO,INCLUSIVE MATERIAIS</t>
  </si>
  <si>
    <t>,TRANSPORTE,PREPARO,LANCAMENTO E ADENSAMENTO</t>
  </si>
  <si>
    <t>11.003.0014-B</t>
  </si>
  <si>
    <t>11.003.0015-0</t>
  </si>
  <si>
    <t>A RESISTENCIA CARACTERISTICA A COMPRESSAO DE 10MPA,EXCLUSIVE</t>
  </si>
  <si>
    <t> A PEDRA-DE-MAO,INCLUSIVE MATERIAIS,TRANSPORTE,PREPARO,LANCA</t>
  </si>
  <si>
    <t>MENTO E ADENSAMENTO</t>
  </si>
  <si>
    <t>11.003.0015-A</t>
  </si>
  <si>
    <t>11.003.0020-0</t>
  </si>
  <si>
    <t> M3 DE CONCRETO,INCLUSIVE MATERIAIS,TRANSPORTE,PRODUCAO,LANC</t>
  </si>
  <si>
    <t>AMENTO E ADENSAMENTO</t>
  </si>
  <si>
    <t>11.003.0020-A</t>
  </si>
  <si>
    <t>11.003.0050-0</t>
  </si>
  <si>
    <t>PREENCHIMENTO COM CONCRETO DE 15MPA EM VAZIOS DE ALVENARIA D</t>
  </si>
  <si>
    <t>E BLOCOS DE CONCRETO 10X20X40CM,EM PAREDES DE 10CM,MEDIDO PE</t>
  </si>
  <si>
    <t>LA AREA REAL,EXCLUSIVE ARMACAO E A ALVENARIA</t>
  </si>
  <si>
    <t>11.003.0050-A</t>
  </si>
  <si>
    <t>11.003.0052-0</t>
  </si>
  <si>
    <t>PREENCHIMENTO COM CONCRETO DE 20MPA EM VAZIOS DE ALVENARIA D</t>
  </si>
  <si>
    <t>11.003.0052-A</t>
  </si>
  <si>
    <t>11.003.0054-0</t>
  </si>
  <si>
    <t>PREENCHIMENTO COM CONCRETO DE 25MPA EM VAZIOS DE ALVENARIA D</t>
  </si>
  <si>
    <t>11.003.0054-A</t>
  </si>
  <si>
    <t>11.003.0056-0</t>
  </si>
  <si>
    <t>PREENCHIMENTO COM CONCRETO DE 30MPA EM VAZIOS DE ALVENARIA D</t>
  </si>
  <si>
    <t>11.003.0056-A</t>
  </si>
  <si>
    <t>11.003.0060-0</t>
  </si>
  <si>
    <t>E BLOCOS DE CONCRETO 15X20X40CM,EM PAREDES DE 15CM,MEDIDO PE</t>
  </si>
  <si>
    <t>11.003.0060-A</t>
  </si>
  <si>
    <t>11.003.0062-0</t>
  </si>
  <si>
    <t>11.003.0062-A</t>
  </si>
  <si>
    <t>11.003.0064-0</t>
  </si>
  <si>
    <t>11.003.0064-A</t>
  </si>
  <si>
    <t>11.003.0066-0</t>
  </si>
  <si>
    <t>11.003.0066-A</t>
  </si>
  <si>
    <t>11.003.0070-0</t>
  </si>
  <si>
    <t>E BLOCOS DE CONCRETO 20X20X40CM,EM PAREDES DE 20CM,MEDIDO PE</t>
  </si>
  <si>
    <t>11.003.0070-A</t>
  </si>
  <si>
    <t>11.003.0072-0</t>
  </si>
  <si>
    <t>11.003.0072-A</t>
  </si>
  <si>
    <t>11.003.0074-0</t>
  </si>
  <si>
    <t>11.003.0074-A</t>
  </si>
  <si>
    <t>11.003.0076-0</t>
  </si>
  <si>
    <t>11.003.0076-A</t>
  </si>
  <si>
    <t>11.004.0001-1</t>
  </si>
  <si>
    <t>FORMAS ESPECIAIS DE MADEIRA PARA PECAS DE CONCRETO PRE-MOLDA</t>
  </si>
  <si>
    <t>DO,SERVINDO 20 VEZES,TABUAS DE MADEIRA DE 3ª,COM 4CM DE ESPE</t>
  </si>
  <si>
    <t>SSURA,MOLDAGEM E DESMOLDAGEM</t>
  </si>
  <si>
    <t>11.004.0001-B</t>
  </si>
  <si>
    <t>11.004.0002-0</t>
  </si>
  <si>
    <t>FORMAS ESPECIAIS DE MADEIRA PARA ABOBADA DE TUNEL,EM MADEIRA</t>
  </si>
  <si>
    <t> DE 3ª,CONSIDERANDO O APROVEITAMENTO DA MADEIRA DE 3 VEZES,I</t>
  </si>
  <si>
    <t>NCLUSIVE FORNECIMENTO DOS MATERIAIS E DESMOLDAGEM</t>
  </si>
  <si>
    <t>11.004.0002-A</t>
  </si>
  <si>
    <t>11.004.0003-0</t>
  </si>
  <si>
    <t>FORMAS ESPECIAIS DE MADEIRA PARA ABOBODA DE TUNEL,EM MADEIRA</t>
  </si>
  <si>
    <t> DE 3ª,CONSIDERANDO O APROVEITAMENTO DA MADEIRA APENAS 1 VEZ</t>
  </si>
  <si>
    <t>,INCLUSIVE FORNECIMENTO DOS MATERIAIS E DESMOLDAGEM</t>
  </si>
  <si>
    <t>11.004.0003-A</t>
  </si>
  <si>
    <t>11.004.0020-1</t>
  </si>
  <si>
    <t>FORMAS DE MADEIRA DE 3ª PARA MOLDAGEM DE PECAS DE CONCRETO A</t>
  </si>
  <si>
    <t>RMADO COM PARAMENTOS PLANOS,EM LAJES,VIGAS,PAREDES,ETC,SERVI</t>
  </si>
  <si>
    <t>NDO A MADEIRA 3 VEZES,INCLUSIVE DESMOLDAGEM,EXCLUSIVE ESCORA</t>
  </si>
  <si>
    <t>MENTO.</t>
  </si>
  <si>
    <t>11.004.0020-B</t>
  </si>
  <si>
    <t>11.004.0021-1</t>
  </si>
  <si>
    <t>NDO A MADEIRA 2 VEZES,INCLUSIVE DESMOLDAGEM,EXCLUSIVE ESCORA</t>
  </si>
  <si>
    <t>11.004.0021-B</t>
  </si>
  <si>
    <t>11.004.0022-1</t>
  </si>
  <si>
    <t>NDO A MADEIRA 1,4 VEZES,INCLUSIVE DESMOLDAGEM,EXCLUSIVE ESCO</t>
  </si>
  <si>
    <t>RAMENTO</t>
  </si>
  <si>
    <t>11.004.0022-B</t>
  </si>
  <si>
    <t>11.004.0023-1</t>
  </si>
  <si>
    <t>NDO A MADEIRA 1 VEZ,INCLUSIVE DESMOLDAGEM,EXCLUSIVE ESCORAME</t>
  </si>
  <si>
    <t>11.004.0023-B</t>
  </si>
  <si>
    <t>11.004.0024-1</t>
  </si>
  <si>
    <t>FORMAS DE MADEIRA DE 3ª,PARA MOLDAGEM DE PECAS DE CONCRETO</t>
  </si>
  <si>
    <t>PARAMENTOS CURVOS,SERVINDO A MADEIRA 1,4 VEZES,INCLUSIVE DES</t>
  </si>
  <si>
    <t>MOLDAGEM,EXCLUSIVE ESCORAMENTO</t>
  </si>
  <si>
    <t>11.004.0024-B</t>
  </si>
  <si>
    <t>11.004.0025-1</t>
  </si>
  <si>
    <t>ARMADO COM PARAMENTOS CURVOS,SERVINDO A MADEIRA 2 VEZES,INCL</t>
  </si>
  <si>
    <t>USIVE DESMOLDAGEM,EXCLUSIVE ESCORAMENTO</t>
  </si>
  <si>
    <t>11.004.0025-B</t>
  </si>
  <si>
    <t>11.004.0026-0</t>
  </si>
  <si>
    <t>FORMAS DE MADEIRA DE 3ª,PARA GALERIAS RETANGULARES DE CONCRE</t>
  </si>
  <si>
    <t>TO ARMADO,SERVINDO A MADEIRA 3 VEZES,INCLUSIVE ESCORAMENTO,F</t>
  </si>
  <si>
    <t>ORNECIMENTO DOS MATERIAIS E DESMOLDAGEM</t>
  </si>
  <si>
    <t>11.004.0026-A</t>
  </si>
  <si>
    <t>11.004.0027-0</t>
  </si>
  <si>
    <t>FORMAS DE MADEIRA DE 3ª,COM APROVEITAMENTO DA MADEIRA APENAS</t>
  </si>
  <si>
    <t> 1 VEZ,PARA VIADUTO DE CONCRETO,COM ESCORAMENTO METALICO,EXC</t>
  </si>
  <si>
    <t>LUSIVE ALUGUEL DESTE,INCLUSIVE FORNECIMENTO DE MATERIAIS E D</t>
  </si>
  <si>
    <t>ESMOLDAGEM</t>
  </si>
  <si>
    <t>11.004.0027-A</t>
  </si>
  <si>
    <t>11.004.0028-0</t>
  </si>
  <si>
    <t>FORMAS DE MADEIRA DE 3ª,COM APROVEITAMENTO DA MADEIRA 2 VEZE</t>
  </si>
  <si>
    <t>S,PARA VIADUTO DE CONCRETO,COM ESCORAMENTO METALICO,EXCLUSIV</t>
  </si>
  <si>
    <t>E ALUGUEL DESTE,INCLUSIVE FORNECIMENTO DE MATERIAIS E DESMOL</t>
  </si>
  <si>
    <t>DAGEM</t>
  </si>
  <si>
    <t>11.004.0028-A</t>
  </si>
  <si>
    <t>11.004.0029-0</t>
  </si>
  <si>
    <t>FORMAS DE MADEIRA DE 3ª,COM APROVEITAMENTO DA MADEIRA POR 4</t>
  </si>
  <si>
    <t>VEZES,PARA A MOLDAGEM DE CINTA SOBRE BALDRAME,INCLUSIVE FORN</t>
  </si>
  <si>
    <t>ECIMENTO DE MATERIAIS E DESMOLDAGEM</t>
  </si>
  <si>
    <t>11.004.0029-A</t>
  </si>
  <si>
    <t>11.004.0030-1</t>
  </si>
  <si>
    <t>ESCORAMENTO DE PONTILHOES,PONTES E VIADUTOS,DE CONCRETO ARMA</t>
  </si>
  <si>
    <t>DO,COM MADEIRA DE LEI SERRADA E DE 3ª COM ESCORAS DE MADEIRA</t>
  </si>
  <si>
    <t>DE REFLORESTAMENTO,UTILIZANDO A MADEIRA 2 VEZES,INCLUSIVE DE</t>
  </si>
  <si>
    <t>SMONTAGEM,CONSIDERA-SE VOLUME COBERTO,COMPREENDIDO PELA PROJ</t>
  </si>
  <si>
    <t>ECAO HORIZONTAL DO ESTRADO NO TERRENO,DEDUZIDA A PARTE ESTRU</t>
  </si>
  <si>
    <t>TURAL ENVOLVIDA</t>
  </si>
  <si>
    <t>11.004.0030-B</t>
  </si>
  <si>
    <t>11.004.0035-1</t>
  </si>
  <si>
    <t>ESCORAMENTO DE FORMAS ATE 3,30M DE PE DIREITO,COM MADEIRA DE</t>
  </si>
  <si>
    <t> 3ª,TABUAS EMPREGADAS 3 VEZES,PRUMOS 4 VEZES</t>
  </si>
  <si>
    <t>11.004.0035-B</t>
  </si>
  <si>
    <t>11.004.0036-0</t>
  </si>
  <si>
    <t>ESCORAMENTO DE FORMAS DE 3,30 ATE 3,50M DE PE DIREITO,COM MA</t>
  </si>
  <si>
    <t>DEIRA DE 3ª,TABUAS EMPREGADAS 3 VEZES,PRUMOS 4 VEZES</t>
  </si>
  <si>
    <t>11.004.0036-A</t>
  </si>
  <si>
    <t>11.004.0037-0</t>
  </si>
  <si>
    <t>ESCORAMENTO DE FORMAS DE 3,50 ATE 4,00M DE PE DIREITO,COM MA</t>
  </si>
  <si>
    <t>11.004.0037-A</t>
  </si>
  <si>
    <t>11.004.0038-1</t>
  </si>
  <si>
    <t>ESCORAMENTO DE FORMAS DE 4,00 ATE 5,00M DE PE DIREITO,COM MA</t>
  </si>
  <si>
    <t>11.004.0038-B</t>
  </si>
  <si>
    <t>11.004.0053-1</t>
  </si>
  <si>
    <t>ESCORAMENTO DE FORMAS DE MOLDAGEM DE PECAS DE CONCRETO EM VI</t>
  </si>
  <si>
    <t>GAS ISOLADAS E SEMELHANTES,ATE 5,00M DE PE DIREITO,E ATE 60C</t>
  </si>
  <si>
    <t>M DE ALTURA,COM MADEIRA DE 3ª,EMPREGADO 2 VEZES,MEDIDA PELA</t>
  </si>
  <si>
    <t>AREA DE PROJECAO LATERAL DE ESCORAMENTO(COMPRIMENTO DA VIGA</t>
  </si>
  <si>
    <t>VEZES ALTURA DO ESCORAMENTO ATE O FUNDO DA MESMA)</t>
  </si>
  <si>
    <t>11.004.0053-B</t>
  </si>
  <si>
    <t>11.004.0055-0</t>
  </si>
  <si>
    <t>ESCORAMENTO DE ROCHA,OU ENCHIMENTO POR CIMA DE CAMBOTAS META</t>
  </si>
  <si>
    <t>LICAS,COM MADEIRA DE REFLORESTAMENTO,MEDIDO PELO VOLUME DE M</t>
  </si>
  <si>
    <t>ADEIRA EMPREGADA,CONSIDERANDO A SECAO MEDIA DAS TORAS E SEU</t>
  </si>
  <si>
    <t>COMPRIMENTO</t>
  </si>
  <si>
    <t>11.004.0055-A</t>
  </si>
  <si>
    <t>11.004.0060-0</t>
  </si>
  <si>
    <t>ESCORAMENTO DE TUNEL ESCAVADO EM TERRA,COM MADEIRA DE REFLOR</t>
  </si>
  <si>
    <t>ESTAMENTO SERRADA,DE 2",POR CIMA DAS CAMBOTAS METALICAS,INCL</t>
  </si>
  <si>
    <t>USIVE O FORNECIMENTO E COLOCACAO DA MADEIRA,SEM APROVEITAMEN</t>
  </si>
  <si>
    <t>TO DESTA</t>
  </si>
  <si>
    <t>11.004.0060-A</t>
  </si>
  <si>
    <t>11.004.0061-0</t>
  </si>
  <si>
    <t>REFORCO LATERAL DE ESCORAMENTO DE FORMAS DE PILARES OU VIGAS</t>
  </si>
  <si>
    <t>,COM 30% DE APROVEITAMENTO DA MADEIRA,INCLUSIVE RETIRADA</t>
  </si>
  <si>
    <t>11.004.0061-A</t>
  </si>
  <si>
    <t>11.004.0063-0</t>
  </si>
  <si>
    <t>,COM APROVEITAMENTO DE 2 VEZES DA MADEIRA,INCLUSIVE RETIRADA</t>
  </si>
  <si>
    <t>11.004.0063-A</t>
  </si>
  <si>
    <t>11.004.0065-0</t>
  </si>
  <si>
    <t>ESCORAMENTO DE FORMA DE PARAMENTOS VERTICAIS,PARA ALTURA ATE</t>
  </si>
  <si>
    <t> 1,50M,COM 30% DE APROVEITAMENTO DA MADEIRA,INCLUSIVE RETIRA</t>
  </si>
  <si>
    <t>DA</t>
  </si>
  <si>
    <t>11.004.0065-A</t>
  </si>
  <si>
    <t>11.004.0066-0</t>
  </si>
  <si>
    <t>ESCORAMENTO DE FORMA DE PARAMETROS VERTICAIS,PARA ALTURA ATE</t>
  </si>
  <si>
    <t> 1,50M,COM APROVEITAMENTO DE 2 VEZES DA MADEIRA,INCLUSIVE RE</t>
  </si>
  <si>
    <t>TIRADA</t>
  </si>
  <si>
    <t>11.004.0066-A</t>
  </si>
  <si>
    <t>11.004.0069-1</t>
  </si>
  <si>
    <t>ESCORAMENTO DE FORMAS DE PARAMENTOS VERTICAIS,PARA ALTURA DE</t>
  </si>
  <si>
    <t> 1,50 A 5,00M,COM 30% DE APROVEITAMENTO DA MADEIRA,INCLUSIVE</t>
  </si>
  <si>
    <t> RETIRADA</t>
  </si>
  <si>
    <t>11.004.0069-B</t>
  </si>
  <si>
    <t>11.004.0070-1</t>
  </si>
  <si>
    <t> 1,50 A 5,00M,COM APROVEITAMENTO DE 2 VEZES DA MADEIRA,INCLU</t>
  </si>
  <si>
    <t>SIVE RETIRADA</t>
  </si>
  <si>
    <t>11.004.0070-B</t>
  </si>
  <si>
    <t>11.004.0072-1</t>
  </si>
  <si>
    <t> 5,00M A 8,00M,COM 30% DE APROVEITAMENTO DA MADEIRA,INCLUSIV</t>
  </si>
  <si>
    <t>E RETIRADA</t>
  </si>
  <si>
    <t>11.004.0072-B</t>
  </si>
  <si>
    <t>11.004.0073-1</t>
  </si>
  <si>
    <t> 5,00M A 8,00M,COM APROVEITAMENTO DE 2 VEZES DA MADEIRA,INCL</t>
  </si>
  <si>
    <t>USIVE RETIRADA</t>
  </si>
  <si>
    <t>11.004.0073-B</t>
  </si>
  <si>
    <t>11.004.0075-0</t>
  </si>
  <si>
    <t> 8,00M A 12,00M,COM 30% DE APROVEITAMENTO DA MADEIRA,INCLUSI</t>
  </si>
  <si>
    <t>VE RETIRADA</t>
  </si>
  <si>
    <t>11.004.0075-A</t>
  </si>
  <si>
    <t>11.004.0076-1</t>
  </si>
  <si>
    <t> 8,00 A 12,00M,COM APROVEITAMENTO DE 2 VEZES DA MADEIRA,INCL</t>
  </si>
  <si>
    <t>11.004.0076-B</t>
  </si>
  <si>
    <t>11.004.0080-0</t>
  </si>
  <si>
    <t>JUNTA DE MADEIRA PARA PONTES,UTILIZANDO SARRAFOS DE 1X7CM</t>
  </si>
  <si>
    <t>11.004.0080-A</t>
  </si>
  <si>
    <t>11.004.0100-0</t>
  </si>
  <si>
    <t>PILAR EM MADEIRA DE REFLORESTAMENTO,COM 25CM DE DIAMETRO,TRA</t>
  </si>
  <si>
    <t>TADO COM PINTURA IMUNIZANTE,EXCLUSIVE ESCAVACAO,FUNDACAO E R</t>
  </si>
  <si>
    <t>EATERRO.FORNECIMENTO E ASSENTAMENTO</t>
  </si>
  <si>
    <t>11.004.0100-A</t>
  </si>
  <si>
    <t>11.004.0200-0</t>
  </si>
  <si>
    <t>PIER P/ATRACACAO EMBARCACOES ESTRUT.PECAS MAD.SERRADA,LONGAR</t>
  </si>
  <si>
    <t>INAS 3"X9" E TRANSVERSINAS 3"X12",FIX.BARRAS INOX ROSQ.1,00X</t>
  </si>
  <si>
    <t>1/2",ASSOALHO RIPAS MAD.APARELHADA(2,5X10)CM,FIX.PREGOS GALV</t>
  </si>
  <si>
    <t>.SECAO QUADRADA (4,38X79)MM.CJ ASSENT.SOBRE PILARES CIRC.DIA</t>
  </si>
  <si>
    <t>M.40CM CONCR.ESTRUT.FCK=20MPA,REVEST.TUBO PVC RIGIDO 400MM.F</t>
  </si>
  <si>
    <t>ORN.MAT.COLOC.INSTAL.TRANSP.TOPOGRAFIA E MONT.PECAS E ACAB.</t>
  </si>
  <si>
    <t>11.004.0200-A</t>
  </si>
  <si>
    <t>11.005.0001-1</t>
  </si>
  <si>
    <t>FORMAS DE CHAPAS DE MADEIRA COMPENSADA,EMPREGANDO-SE AS DE 1</t>
  </si>
  <si>
    <t>4MM,RESINADAS,E TAMBEM AS DE 20MM DE ESPESSURA,PLASTIFICADAS</t>
  </si>
  <si>
    <t>,SERVINDO 4 VEZES,E A MADEIRA AUXILIAR SERVINDO 3 VEZES,INCL</t>
  </si>
  <si>
    <t>USIVE FORNECIMENTO E DESMOLDAGEM,EXCLUSIVE ESCORAMENTO</t>
  </si>
  <si>
    <t>11.005.0001-B</t>
  </si>
  <si>
    <t>11.005.0002-1</t>
  </si>
  <si>
    <t>4MM,RESINADAS E TAMBEM AS DE 20MM DE ESPESSURA,PLASTIFICADAS</t>
  </si>
  <si>
    <t>,SERVINDO 1 VEZ,INCLUSIVE FORNECIMENTO E DESMOLDAGEM,EXCLUSI</t>
  </si>
  <si>
    <t>VE ESCORAMENTO</t>
  </si>
  <si>
    <t>11.005.0002-B</t>
  </si>
  <si>
    <t>11.005.0005-1</t>
  </si>
  <si>
    <t>FORMAS DE CHAPAS DE MADEIRA COMPENSADA,DE 20MM DE ESPESSURA,</t>
  </si>
  <si>
    <t>PLASTIFICADAS,SERVINDO 1 VEZ PARA VIADUTOS,INCLUINDO PECAS D</t>
  </si>
  <si>
    <t>E TRANSFERENCIA PARA ESCORAMENTO METALICO,EXCLUSIVE ESTE,INC</t>
  </si>
  <si>
    <t>LUSIVE FORNECIMENTO DE MATERIAIS E DESMOLDAGEM</t>
  </si>
  <si>
    <t>11.005.0005-B</t>
  </si>
  <si>
    <t>11.005.0006-1</t>
  </si>
  <si>
    <t>PLASTIFICADAS,SERVINDO A MADEIRA 2 VEZES PARA VIADUTOS,INCLU</t>
  </si>
  <si>
    <t>INDO PECAS DE TRANSFERENCIA PARA ESCORAMENTO METALICO,EXCLUS</t>
  </si>
  <si>
    <t>IVE ESTE,INCLUSIVE FORNECIMENTO DE MATERIAIS E DESMOLDAGEM</t>
  </si>
  <si>
    <t>11.005.0006-B</t>
  </si>
  <si>
    <t>11.005.0010-0</t>
  </si>
  <si>
    <t>FORMAS DE CHAPAS DE MADEIRA COMPENSADA,DE 14MM DE ESPESSURA,</t>
  </si>
  <si>
    <t>RESINADAS,PARA LAJES,SERVINDO 5 VEZES,E MADEIRA AUXILIAR SER</t>
  </si>
  <si>
    <t>VINDO 5 VEZES,INCLUSIVE FORNECIMENTO E DESMOLDAGEM,EXCLUSIVE</t>
  </si>
  <si>
    <t>11.005.0010-A</t>
  </si>
  <si>
    <t>11.005.0012-0</t>
  </si>
  <si>
    <t>RESINADAS,PARA LAJES,SERVINDO 2 VEZES,E MADEIRA AUXILIAR SER</t>
  </si>
  <si>
    <t>VINDO 2 VEZES,INCLUSIVE FORNECIMENTO E DESMOLDAGEM,EXCLUSIVE</t>
  </si>
  <si>
    <t>11.005.0012-A</t>
  </si>
  <si>
    <t>11.005.0015-0</t>
  </si>
  <si>
    <t>PLASTIFICADAS,SERVINDO 2 VEZES,E MADEIRA AUXILIAR SERVINDO 3</t>
  </si>
  <si>
    <t> VEZES,INCLUSIVE FORNECIMENTO E DESMOLDAGEM,EXCLUSIVE ESCORA</t>
  </si>
  <si>
    <t>11.005.0015-A</t>
  </si>
  <si>
    <t>11.005.0020-0</t>
  </si>
  <si>
    <t>FORMAS DE CHAPAS DE MADEIRA COMPENSADA,DE 10MM DE ESPESSURA,</t>
  </si>
  <si>
    <t>TIPO CAIXA PERDIDA,COM 50CM DE LARGURA E 46CM DE ALTURA.FORN</t>
  </si>
  <si>
    <t>11.005.0020-A</t>
  </si>
  <si>
    <t>11.005.0050-0</t>
  </si>
  <si>
    <t>FORMAS DE CHAPAS DE MADEIRA COMPENSADA,DE 20MM,RESINADAS,E M</t>
  </si>
  <si>
    <t>ADEIRA AUXILIAR,USO 1 VEZ,PARA ESTRUTURA DE PONTES E VIADUTO</t>
  </si>
  <si>
    <t>S,INCLUSIVE FORNECIMENTO DE TODOS OS MATERIAIS,EQUIPAMENTOS</t>
  </si>
  <si>
    <t>AUXILIARES(GUINDASTE E GUINDAUTO)E DESMOLDAGEM,EXCLUSIVE ESC</t>
  </si>
  <si>
    <t>ORAMENTO</t>
  </si>
  <si>
    <t>11.005.0050-A</t>
  </si>
  <si>
    <t>11.005.0055-0</t>
  </si>
  <si>
    <t>FORMAS DE CHAPAS DE MADEIRA COMPENSADA,DE 17MM,RESINADAS,2 U</t>
  </si>
  <si>
    <t>SOS,PARA LAJES DE PONTES E VIADUTOS,INCLUSIVE PECAS DE TRANS</t>
  </si>
  <si>
    <t>FERENCIA PARA O ESCORAMENTO METALICO(EXCLUSIVE ESTE),FORNECI</t>
  </si>
  <si>
    <t>MENTO DE TODOS OS MATERIAIS E EQUIPAMENTOS AUXILIARES(GUINDA</t>
  </si>
  <si>
    <t>STE E GUINDAUTO)E DESMOLDAGEM,EXCLUSIVE ESCORAMENTO</t>
  </si>
  <si>
    <t>11.005.0055-A</t>
  </si>
  <si>
    <t>11.006.0005-0</t>
  </si>
  <si>
    <t>FORMAS PLASTICAS RECICLADAS(ALUGUEL),PARA EDIFICACOES COM LA</t>
  </si>
  <si>
    <t>JES PLANAS,NAS DIMENSOES DE 61CMX61CM,COM 18MM DE ESPESSURA,</t>
  </si>
  <si>
    <t>EXCLUSIVE MONTAGEM E DESMONTAGEM(VIDE FAMILIA 11.007)</t>
  </si>
  <si>
    <t>11.006.0005-A</t>
  </si>
  <si>
    <t>11.006.0020-0</t>
  </si>
  <si>
    <t>CAIXAS PLASTICAS RECICLADAS(ALUGUEL),PARA LAJES NERVURADAS,N</t>
  </si>
  <si>
    <t>AS DIMENSOES DE 61CMX61CM E 16CM DE ALTURA,EXCLUSIVE MONTAGE</t>
  </si>
  <si>
    <t>M E DESMONTAGEM(VIDE FAMILIA 11.007)</t>
  </si>
  <si>
    <t>11.006.0020-A</t>
  </si>
  <si>
    <t>11.006.0025-0</t>
  </si>
  <si>
    <t>AS DIMENSOES DE 61CMX61CM E 18CM DE ALTURA,EXCLUSIVE MONTAGE</t>
  </si>
  <si>
    <t>11.006.0025-A</t>
  </si>
  <si>
    <t>11.006.0030-0</t>
  </si>
  <si>
    <t>AS DIMENSOES DE 61CMX61CM E 21CM DE ALTURA,EXCLUSIVE MONTAGE</t>
  </si>
  <si>
    <t>11.006.0030-A</t>
  </si>
  <si>
    <t>11.006.0035-0</t>
  </si>
  <si>
    <t>AS DIMENSOES DE 61CMX61CM E 26CM DE ALTURA,EXCLUSIVE MONTAGE</t>
  </si>
  <si>
    <t>11.006.0035-A</t>
  </si>
  <si>
    <t>11.006.0040-0</t>
  </si>
  <si>
    <t>AS DIMENSOES DE 61CMX61CM E 30CM DE ALTURA,EXCLUSIVE MONTAGE</t>
  </si>
  <si>
    <t>11.006.0040-A</t>
  </si>
  <si>
    <t>11.006.0100-0</t>
  </si>
  <si>
    <t>CANALETAS PLASTICAS RECICLADAS(ALUGUEL),COM 61CM DE COMPRIME</t>
  </si>
  <si>
    <t>NTO PARA ACRESCIMO DE 12CM NA ALTURA DAS NERVURAS,EXCLUSIVE</t>
  </si>
  <si>
    <t>MONTAGEM E DESMONTAGEM(VIDE FAMILIA 11.007)</t>
  </si>
  <si>
    <t>11.006.0100-A</t>
  </si>
  <si>
    <t>11.007.0005-0</t>
  </si>
  <si>
    <t>MONTAGEM E DESMONTAGEM DE FORMAS PLASTICAS RECICLADAS,NAS DI</t>
  </si>
  <si>
    <t>MENSOES DE 61CMX61CM,ESPESSURA DE 18MM</t>
  </si>
  <si>
    <t>11.007.0005-A</t>
  </si>
  <si>
    <t>11.007.0020-0</t>
  </si>
  <si>
    <t>MONTAGEM E DESMONTAGEM DE CAIXAS PLASTICAS RECICLADAS,COM DI</t>
  </si>
  <si>
    <t>MENSOES DE 61CMX61CM,ALTURAS DE 16 A 30CM</t>
  </si>
  <si>
    <t>11.007.0020-A</t>
  </si>
  <si>
    <t>11.007.0030-0</t>
  </si>
  <si>
    <t>MONTAGEM E DESMONTAGEM DE CANALETAS PLASTICAS RECICLADAS COM</t>
  </si>
  <si>
    <t> 12CM DE ALTURA</t>
  </si>
  <si>
    <t>11.007.0030-A</t>
  </si>
  <si>
    <t>11.008.0001-1</t>
  </si>
  <si>
    <t>BARRA DE ACO CA-25,REDONDA,SEM SALIENCIA OU MOSSA,COEFICIENT</t>
  </si>
  <si>
    <t>E DE CONFORMACAO SUPERFICIAL MINIMO(ADERENCIA)IGUAL A 1,DIAM</t>
  </si>
  <si>
    <t>ETRO IGUAL A 6,3MM,DESTINADA A ARMADURA DE PECAS DE CONCRETO</t>
  </si>
  <si>
    <t> ARMADO,COMPREENDENDO 10% DE PERDAS DE PONTAS E ARAME 18.FOR</t>
  </si>
  <si>
    <t>11.008.0001-B</t>
  </si>
  <si>
    <t>11.008.0003-0</t>
  </si>
  <si>
    <t>ETRO IGUAL A 8MM,DESTINADA A ARMADURA DE PECAS DE CONCRETO A</t>
  </si>
  <si>
    <t>RMADO,COMPREENDENDO 10% DE PERDAS DE PONTAS E ARAME 18.FORNE</t>
  </si>
  <si>
    <t>11.008.0003-A</t>
  </si>
  <si>
    <t>11.008.0004-1</t>
  </si>
  <si>
    <t>E DE CONFORMACAO SUPERFICIAL MINIMO (ADERENCIA) IGUAL A 1,DI</t>
  </si>
  <si>
    <t>AMETRO MAIOR OU IGUAL A 10MM,DESTINADA A ARMADURA DE PECAS D</t>
  </si>
  <si>
    <t>E CONCRETO ARMADO,COMPREENDENDO 10% DE PERDAS DE PONTAS E AR</t>
  </si>
  <si>
    <t>AME 18.FORNECIMENTO</t>
  </si>
  <si>
    <t>11.008.0004-B</t>
  </si>
  <si>
    <t>11.009.0011-0</t>
  </si>
  <si>
    <t>FIO DE ACO CA-60,REDONDO,COM SALIENCIA OU MOSSA,COEFICIENTE</t>
  </si>
  <si>
    <t>DE CONFORMACAO SUPERFICIAL MINIMO(ADERENCIA)IGUAL A 1,5,DIAM</t>
  </si>
  <si>
    <t>ETRO ENTRE 4,2 A 5MM,DESTINADO A ARMADURA DE PECAS DE CONCRE</t>
  </si>
  <si>
    <t>TO ARMADO,COMPREENDENDO 10% DE PERDAS DE PONTAS E ARAME 18.F</t>
  </si>
  <si>
    <t>11.009.0011-A</t>
  </si>
  <si>
    <t>11.009.0012-0</t>
  </si>
  <si>
    <t>DE CONFORMACAO SUPERFICIAL MINIMO (ADERENCIA)IGUAL A 1,5,DIA</t>
  </si>
  <si>
    <t>METRO ACIMA DE 5MM,DESTINADO A ARMADURA DE PECAS DE CONCRETO</t>
  </si>
  <si>
    <t> ARMADO,10% DE PERDAS DE PONTAS E ARAME 18.FORNECIMENTO</t>
  </si>
  <si>
    <t>11.009.0012-A</t>
  </si>
  <si>
    <t>11.009.0013-0</t>
  </si>
  <si>
    <t>BARRA DE ACO CA-50,COM SALIENCIA OU MOSSA,COEFICIENTE DE CON</t>
  </si>
  <si>
    <t>FORMACAO SUPERFICIAL MINIMO (ADERENCIA) IGUAL A 1,5,DIAMETRO</t>
  </si>
  <si>
    <t> DE 6,3MM,DESTINADA A ARMADURA DE CONCRETO ARMADO,10% DE PER</t>
  </si>
  <si>
    <t>DAS DE PONTAS E ARAME 18.FORNECIMENTO</t>
  </si>
  <si>
    <t>11.009.0013-A</t>
  </si>
  <si>
    <t>11.009.0014-1</t>
  </si>
  <si>
    <t> DE 8 A 12,5MM,DESTINADA A ARMADURA DE CONCRETO ARMADO,10%</t>
  </si>
  <si>
    <t>DE PERDAS DE PONTAS E ARAME 18.FORNECIMENTO</t>
  </si>
  <si>
    <t>11.009.0014-B</t>
  </si>
  <si>
    <t>11.009.0015-1</t>
  </si>
  <si>
    <t> ACIMA DE 12,5MM,DESTINADA A ARMADURA DE CONCRETO ARMADO,10%</t>
  </si>
  <si>
    <t> DE PERDAS DE PONTAS E ARAME 18.FORNECIMENTO</t>
  </si>
  <si>
    <t>11.009.0015-B</t>
  </si>
  <si>
    <t>11.010.0008-0</t>
  </si>
  <si>
    <t>CABO DE ACO DE 1 CORDOALHA DE 12,7MM,EXCLUSIVE BAINHA E PERD</t>
  </si>
  <si>
    <t>AS DE PONTAS,COMPREENDENDO APENAS O FORNECIMENTO MEDIDO PELO</t>
  </si>
  <si>
    <t>PESO DO CABO GEOMETRICAMENTE NECESSARIO</t>
  </si>
  <si>
    <t>11.010.0008-A</t>
  </si>
  <si>
    <t>11.010.0028-0</t>
  </si>
  <si>
    <t>CABO DE ACO PARA 2 CORDOALHAS DE 12,7MM,INCLUSIVE BAINHA DE</t>
  </si>
  <si>
    <t>ACO GALVANIZADO,COMPREENDENDO APENAS O FORNECIMENTO MEDIDO P</t>
  </si>
  <si>
    <t>ELO PESO DO CABO GEOMETRICAMENTE NECESSARIO</t>
  </si>
  <si>
    <t>11.010.0028-A</t>
  </si>
  <si>
    <t>11.010.0029-0</t>
  </si>
  <si>
    <t>CABO DE ACO PARA 3 CORDOALHAS DE 12,7MM,INCLUSIVE BAINHA DE</t>
  </si>
  <si>
    <t>11.010.0029-A</t>
  </si>
  <si>
    <t>11.010.0030-0</t>
  </si>
  <si>
    <t>CABO DE ACO PARA 4 CORDOALHAS DE 12,7MM,INCLUSIVE BAINHA DE</t>
  </si>
  <si>
    <t>11.010.0030-A</t>
  </si>
  <si>
    <t>11.010.0031-0</t>
  </si>
  <si>
    <t>CABO DE ACO PARA 5 CORDOALHAS DE 12,7MM,INCLUSIVE BAINHA DE</t>
  </si>
  <si>
    <t>11.010.0031-A</t>
  </si>
  <si>
    <t>11.010.0032-0</t>
  </si>
  <si>
    <t>CABO DE ACO PARA 6 CORDOALHAS DE 12,7MM,INCLUSIVE BAINHA DE</t>
  </si>
  <si>
    <t>11.010.0032-A</t>
  </si>
  <si>
    <t>11.010.0033-0</t>
  </si>
  <si>
    <t>CABO DE ACO PARA 7 CORDOALHAS DE 12,7MM,INCLUSIVE BAINHA DE</t>
  </si>
  <si>
    <t>11.010.0033-A</t>
  </si>
  <si>
    <t>11.010.0034-0</t>
  </si>
  <si>
    <t>CABO DE ACO PARA 12 CORDOALHAS DE 12,7MM,INCLUSIVE BAINHA DE</t>
  </si>
  <si>
    <t> ACO GALVANIZADO,COMPREENDENDO APENAS O FORNECIMENTO MEDIDO</t>
  </si>
  <si>
    <t>PELO PESO DO CABO GEOMETRICAMENTE NECESSARIO</t>
  </si>
  <si>
    <t>11.010.0034-A</t>
  </si>
  <si>
    <t>11.010.0035-0</t>
  </si>
  <si>
    <t>CABO DE ACO PARA 19 CORDOALHAS DE 12,7MM,INCLUSIVE BAINHA DE</t>
  </si>
  <si>
    <t>11.010.0035-A</t>
  </si>
  <si>
    <t>11.010.0036-0</t>
  </si>
  <si>
    <t>CABO DE ACO PARA 22 CORDOALHAS DE 12,7MM,INCLUSIVE BAINHA DE</t>
  </si>
  <si>
    <t>11.010.0036-A</t>
  </si>
  <si>
    <t>11.010.0037-0</t>
  </si>
  <si>
    <t>CABO DE ACO PARA 27 CORDOALHAS DE 12,7MM,INCLUSIVE BAINHA DE</t>
  </si>
  <si>
    <t>11.010.0037-A</t>
  </si>
  <si>
    <t>11.010.0038-0</t>
  </si>
  <si>
    <t>CABO DE ACO PARA 31 CORDOALHAS DE 12,7MM,INCLUSIVE BAINHA DE</t>
  </si>
  <si>
    <t>11.010.0038-A</t>
  </si>
  <si>
    <t>11.010.0039-0</t>
  </si>
  <si>
    <t>CABO DE ACO PARA 37 CORDOALHAS DE 12,7MM,INCLUSIVE BAINHA DE</t>
  </si>
  <si>
    <t>11.010.0039-A</t>
  </si>
  <si>
    <t>11.010.0060-0</t>
  </si>
  <si>
    <t>CABO DE ACO DE 1 CORDOALHA DE 15,2MM,EXCLUSIVE BAINHA E PERD</t>
  </si>
  <si>
    <t> PESO DO CABO GEOMETRICAMENTE NECESSARIO</t>
  </si>
  <si>
    <t>11.010.0060-A</t>
  </si>
  <si>
    <t>11.010.0081-0</t>
  </si>
  <si>
    <t>CABO DE ACO DE 2 CORDOALHAS DE 15,2MM,INCLUSIVE BAINHA DE AC</t>
  </si>
  <si>
    <t>O GALVANIZADO,COMPREENDENDO APENAS O FORNECIMENTO MEDIDO PEL</t>
  </si>
  <si>
    <t>O PESO DO CABO GEOMETRICAMENTE NECESSARIO</t>
  </si>
  <si>
    <t>11.010.0081-A</t>
  </si>
  <si>
    <t>11.010.0082-0</t>
  </si>
  <si>
    <t>CABO DE ACO DE 3 CORDOALHAS DE 15,2MM,INCLUSIVE BAINHA DE AC</t>
  </si>
  <si>
    <t>11.010.0082-A</t>
  </si>
  <si>
    <t>11.010.0083-0</t>
  </si>
  <si>
    <t>CABO DE ACO DE 4 CORDOALHAS DE 15,2MM,INCLUSIVE BAINHA DE AC</t>
  </si>
  <si>
    <t>11.010.0083-A</t>
  </si>
  <si>
    <t>11.010.0084-0</t>
  </si>
  <si>
    <t>CABO DE ACO DE 5 CORDOALHAS DE 15,2MM,INCLUSIVE BAINHA DE AC</t>
  </si>
  <si>
    <t>11.010.0084-A</t>
  </si>
  <si>
    <t>11.010.0085-0</t>
  </si>
  <si>
    <t>CABO DE ACO DE 6 CORDOALHAS DE 15,2MM,INCLUSIVE BAINHA DE AC</t>
  </si>
  <si>
    <t>11.010.0085-A</t>
  </si>
  <si>
    <t>11.010.0086-0</t>
  </si>
  <si>
    <t>CABO DE ACO DE 7 CORDOALHAS DE 15,2MM,INCLUSIVE BAINHA DE AC</t>
  </si>
  <si>
    <t>11.010.0086-A</t>
  </si>
  <si>
    <t>11.010.0087-0</t>
  </si>
  <si>
    <t>CABO DE ACO DE 12 CORDOALHAS DE 15,2MM,INCLUSIVE BAINHA DE A</t>
  </si>
  <si>
    <t>CO GALVANIZADO,COMPREENDENDO APENAS O FORNECIMENTO MEDIDO PE</t>
  </si>
  <si>
    <t>LO PESO DO CABO GEOMETRICAMENTE NECESSARIO</t>
  </si>
  <si>
    <t>11.010.0087-A</t>
  </si>
  <si>
    <t>11.010.0088-0</t>
  </si>
  <si>
    <t>CABO DE ACO DE 19 CORDOALHAS DE 15,2MM,INCLUSIVE BAINHA DE A</t>
  </si>
  <si>
    <t>11.010.0088-A</t>
  </si>
  <si>
    <t>11.010.0089-0</t>
  </si>
  <si>
    <t>CABO DE ACO DE 22 CORDOALHAS DE 15,2MM,INCLUSIVE BAINHA DE A</t>
  </si>
  <si>
    <t>11.010.0089-A</t>
  </si>
  <si>
    <t>11.010.0090-0</t>
  </si>
  <si>
    <t>CABO DE ACO DE 27 CORDOALHAS DE 15,2MM,INCLUSIVE BAINHA DE A</t>
  </si>
  <si>
    <t>11.010.0090-A</t>
  </si>
  <si>
    <t>11.010.0091-0</t>
  </si>
  <si>
    <t>CABO DE ACO DE 31 CORDOALHAS DE 15,2MM,INCLUSIVE BAINHA DE A</t>
  </si>
  <si>
    <t>11.010.0091-A</t>
  </si>
  <si>
    <t>11.010.0092-0</t>
  </si>
  <si>
    <t>CABO DE ACO DE 37 CORDOALHAS DE 15,2MM,INCLUSIVE BAINHA DE A</t>
  </si>
  <si>
    <t>11.010.0092-A</t>
  </si>
  <si>
    <t>11.010.0100-0</t>
  </si>
  <si>
    <t>CORDOALHA ENGRAXADA E PLASTIFICADA DE 12,7MM,CP-190RB,EXCLUS</t>
  </si>
  <si>
    <t>IVE PERDAS DE PONTAS,COMPREENDENDO APENAS O FORNECIMENTO,MED</t>
  </si>
  <si>
    <t>IDO PELO PESO DE CABO GEOMETRICAMENTE NECESSARIO</t>
  </si>
  <si>
    <t>11.010.0100-A</t>
  </si>
  <si>
    <t>11.010.0105-0</t>
  </si>
  <si>
    <t>CORDOALHA ENGRAXADA E PLASTIFICADA DE 15,2MM,CP-190RB,EXCLUS</t>
  </si>
  <si>
    <t>11.010.0105-A</t>
  </si>
  <si>
    <t>11.011.0005-0</t>
  </si>
  <si>
    <t>PREPARO E COLOCACAO DE CORDOALHAS ENGRAXADAS E PLASTIFICADAS</t>
  </si>
  <si>
    <t> DE 12,7MM,CP-190RB,NAS FORMAS COMPREENDENDO MONTAGEM,CORTES</t>
  </si>
  <si>
    <t> E GRAUTEAMENTO DE NICHOS</t>
  </si>
  <si>
    <t>11.011.0005-A</t>
  </si>
  <si>
    <t>11.011.0006-0</t>
  </si>
  <si>
    <t> DE 15,2MM,CP-190RB,NAS FORMAS COMPREENDENDO MONTAGEM,CORTES</t>
  </si>
  <si>
    <t>11.011.0006-A</t>
  </si>
  <si>
    <t>11.011.0010-0</t>
  </si>
  <si>
    <t>PREPARO E COLOCACAO DE 1 CORDOALHA DE 12,7MM OU 15,2MM,NAS F</t>
  </si>
  <si>
    <t>ORMAS,COMPREENDENDO CORTE,MONTAGEM,ENFIACAO NA BAINHA,BEM CO</t>
  </si>
  <si>
    <t>MO FORNECIMENTO DE CIMENTO PARA INJECAO</t>
  </si>
  <si>
    <t>11.011.0010-A</t>
  </si>
  <si>
    <t>11.011.0011-0</t>
  </si>
  <si>
    <t>PREPARO E COLOCACAO DE 2 CORDOALHAS DE 12,7MM,NAS FORMAS,COM</t>
  </si>
  <si>
    <t>PREENDENDO CORTE,MONTAGEM,ENFIACAO NA BAINHA,BEM COMO FORNEC</t>
  </si>
  <si>
    <t>IMENTO DE CIMENTO PARA INJECAO</t>
  </si>
  <si>
    <t>11.011.0011-A</t>
  </si>
  <si>
    <t>11.011.0012-0</t>
  </si>
  <si>
    <t>PREPARO E COLOCACAO DE 3 CORDOALHAS DE 12,7MM,NAS FORMAS,COM</t>
  </si>
  <si>
    <t>11.011.0012-A</t>
  </si>
  <si>
    <t>11.011.0013-0</t>
  </si>
  <si>
    <t>PREPARO E COLOCACAO DE 4 CORDOALHAS DE 12,7MM,NAS FORMAS,COM</t>
  </si>
  <si>
    <t>11.011.0013-A</t>
  </si>
  <si>
    <t>11.011.0014-0</t>
  </si>
  <si>
    <t>PREPARO E COLOCACAO DE 5 CORDOALHAS DE 12,7MM,NAS FORMAS,COM</t>
  </si>
  <si>
    <t>11.011.0014-A</t>
  </si>
  <si>
    <t>11.011.0015-0</t>
  </si>
  <si>
    <t>PREPARO E COLOCACAO DE 6 CORDOALHAS DE 12,7MM,NAS FORMAS,COM</t>
  </si>
  <si>
    <t>11.011.0015-A</t>
  </si>
  <si>
    <t>11.011.0016-0</t>
  </si>
  <si>
    <t>PREPARO E COLOCACAO DE 7 CORDOALHAS DE 12,7MM,NAS FORMAS,COM</t>
  </si>
  <si>
    <t>11.011.0016-A</t>
  </si>
  <si>
    <t>11.011.0017-1</t>
  </si>
  <si>
    <t>PREPARO E COLOCACAO DE 12 CORDOALHAS DE 12,7MM,NAS FORMAS,CO</t>
  </si>
  <si>
    <t>MPREENDENDO CORTE,MONTAGEM,ENFIACAO NA BAINHA,BEM COMO FORNE</t>
  </si>
  <si>
    <t>CIMENTO DE CIMENTO PARA INJECAO</t>
  </si>
  <si>
    <t>11.011.0017-B</t>
  </si>
  <si>
    <t>11.011.0018-0</t>
  </si>
  <si>
    <t>PREPARO E COLOCACAO DE 19 CORDOALHAS DE 12,7MM,NAS FORMAS,CO</t>
  </si>
  <si>
    <t>11.011.0018-A</t>
  </si>
  <si>
    <t>11.011.0019-0</t>
  </si>
  <si>
    <t>PREPARO E COLOCACAO DE 22 CORDOALHAS DE 12,7MM,NAS FORMAS,CO</t>
  </si>
  <si>
    <t>11.011.0019-A</t>
  </si>
  <si>
    <t>11.011.0020-0</t>
  </si>
  <si>
    <t>PREPARO E COLOCACAO DE 27 CORDOALHAS DE 12,7MM,NAS FORMAS,CO</t>
  </si>
  <si>
    <t>11.011.0020-A</t>
  </si>
  <si>
    <t>11.011.0021-0</t>
  </si>
  <si>
    <t>PREPARO E COLOCACAO DE 31 CORDOALHAS DE 12,7MM,NAS FORMAS,CO</t>
  </si>
  <si>
    <t>11.011.0021-A</t>
  </si>
  <si>
    <t>11.011.0022-0</t>
  </si>
  <si>
    <t>PREPARO E COLOCACAO DE 37 CORDOALHAS DE 12,7MM,NAS FORMAS,CO</t>
  </si>
  <si>
    <t>11.011.0022-A</t>
  </si>
  <si>
    <t>11.011.0023-1</t>
  </si>
  <si>
    <t>CORTE,DOBRAGEM,MONTAGEM E COLOCACAO DE FERRAGENS NA FORMAS,A</t>
  </si>
  <si>
    <t>CO CA-25,EM BARRA REDONDA COM DIAMETRO IGUAL A 6,3MM</t>
  </si>
  <si>
    <t>11.011.0023-B</t>
  </si>
  <si>
    <t>11.011.0024-1</t>
  </si>
  <si>
    <t>CORTE,DOBRAGEM,MONTAGEM E COLOCACAO DE FERRAGENS NAS FORMAS,</t>
  </si>
  <si>
    <t>ACO CA-25,EM BARRA REDONDA COM DIAMETRO IGUAL A 8MM</t>
  </si>
  <si>
    <t>11.011.0024-B</t>
  </si>
  <si>
    <t>11.011.0025-1</t>
  </si>
  <si>
    <t>ACO CA-25,EM BARRA REDONDA COM DIAMETRO MAIOR OU IGUAL A 10M</t>
  </si>
  <si>
    <t>11.011.0025-B</t>
  </si>
  <si>
    <t>11.011.0027-0</t>
  </si>
  <si>
    <t>ACO CA-60,EM FIO REDONDO,COM DIAMETRO DE 4,2 A 5MM</t>
  </si>
  <si>
    <t>11.011.0027-A</t>
  </si>
  <si>
    <t>11.011.0028-0</t>
  </si>
  <si>
    <t>ACO CA-60,EM FIO REDONDO COM DIAMETRO ACIMA DE 5MM</t>
  </si>
  <si>
    <t>11.011.0028-A</t>
  </si>
  <si>
    <t>11.011.0029-0</t>
  </si>
  <si>
    <t>ACO CA-50,EM BARRAS REDONDAS,COM DIAMETRO IGUAL A 6,3MM</t>
  </si>
  <si>
    <t>11.011.0029-A</t>
  </si>
  <si>
    <t>11.011.0030-1</t>
  </si>
  <si>
    <t>ACO CA-50,EM BARRAS REDONDAS,COM DIAMETRO DE 8 A 12,5MM</t>
  </si>
  <si>
    <t>11.011.0030-B</t>
  </si>
  <si>
    <t>11.011.0031-1</t>
  </si>
  <si>
    <t>ACO CA-50,EM BARRAS REDONDAS,COM DIAMETRO ACIMA DE 12,5MM</t>
  </si>
  <si>
    <t>11.011.0031-B</t>
  </si>
  <si>
    <t>11.011.0035-0</t>
  </si>
  <si>
    <t>INCLUSIVE TRANSPORTE HORIZONTAL E VERTICAL COM EQUIPAMENTOS</t>
  </si>
  <si>
    <t>(GUINDASTE E GUINDAUTO),PARA ESTRUTURAS DE PONTES E VIADUTOS</t>
  </si>
  <si>
    <t>,ACO CA-50,DIAMETRO ATE 6,3MM</t>
  </si>
  <si>
    <t>11.011.0035-A</t>
  </si>
  <si>
    <t>11.011.0036-0</t>
  </si>
  <si>
    <t>,DIAMETRO DE 8 A 12,5MM</t>
  </si>
  <si>
    <t>11.011.0036-A</t>
  </si>
  <si>
    <t>11.011.0037-0</t>
  </si>
  <si>
    <t>,ACO CA-50,DIAMETRO ACIMA DE 12,5MM</t>
  </si>
  <si>
    <t>11.011.0037-A</t>
  </si>
  <si>
    <t>11.011.0040-0</t>
  </si>
  <si>
    <t>CORTE,MONTAGEM E COLOCACAO DE TELAS DE ACO CA-60,CRUZADAS E</t>
  </si>
  <si>
    <t>SOLDADAS ENTRE SI,EM PECAS DE CONCRETO</t>
  </si>
  <si>
    <t>11.011.0040-A</t>
  </si>
  <si>
    <t>11.012.0015-0</t>
  </si>
  <si>
    <t>CONE DE ANCORAGEM DE CABO DE ACO DE 1 CORDOALHA DE 12,7MM,CO</t>
  </si>
  <si>
    <t>MPREENDENDO FORNECIMENTO DO CONE,DE LUVA CONE-BAINHA,DE 2,00</t>
  </si>
  <si>
    <t>M DE MOLA CENTRAL E BAINHA,BEM COMO AS OPERACOES DE PROTENSA</t>
  </si>
  <si>
    <t>O E INJECAO DE CIMENTO</t>
  </si>
  <si>
    <t>11.012.0015-A</t>
  </si>
  <si>
    <t>11.012.0016-0</t>
  </si>
  <si>
    <t>CONE DE ANCORAGEM DE CABO DE ACO DE 2 CORDOALHAS DE 12,7MM,C</t>
  </si>
  <si>
    <t>OMPREENDENDO FORNECIMENTO DO CONE,DE LUVA CONE-BAINHA,DE 2,0</t>
  </si>
  <si>
    <t>0M DE MOLA CENTRAL E BAINHA,BEM COMO AS OPERACOES DE PROTENS</t>
  </si>
  <si>
    <t>AO E INJECAO DE CIMENTO</t>
  </si>
  <si>
    <t>11.012.0016-A</t>
  </si>
  <si>
    <t>11.012.0017-0</t>
  </si>
  <si>
    <t>CONE DE ANCORAGEM DE CABO DE ACO DE 3 CORDOALHAS DE 12,7MM,C</t>
  </si>
  <si>
    <t>11.012.0017-A</t>
  </si>
  <si>
    <t>11.012.0018-0</t>
  </si>
  <si>
    <t>CONE DE ANCORAGEM DE CABO DE ACO DE 4 CORDOALHAS DE 12,7MM,C</t>
  </si>
  <si>
    <t>11.012.0018-A</t>
  </si>
  <si>
    <t>11.012.0019-0</t>
  </si>
  <si>
    <t>CONE DE ANCORAGEM DE CABO DE ACO DE 5 CORDOALHAS DE 12,7MM,C</t>
  </si>
  <si>
    <t>11.012.0019-A</t>
  </si>
  <si>
    <t>11.012.0020-0</t>
  </si>
  <si>
    <t>CONE DE ANCORAGEM DE CABO DE ACO DE 6 CORDOALHAS DE 12,7MM,C</t>
  </si>
  <si>
    <t>11.012.0020-A</t>
  </si>
  <si>
    <t>11.012.0021-0</t>
  </si>
  <si>
    <t>CONE DE ANCORAGEM DE CABO DE ACO DE 7 CORDOALHAS DE 12,7MM,C</t>
  </si>
  <si>
    <t>11.012.0021-A</t>
  </si>
  <si>
    <t>11.012.0025-1</t>
  </si>
  <si>
    <t>CONE DE ANCORAGEM DE CABO DE ACO DE 12 CORDOALHAS DE 12,7MM,</t>
  </si>
  <si>
    <t>COMPREENDENDO FORNECIMENTO DO CONE,DE LUVA CONE-BAINHA,DE 2,</t>
  </si>
  <si>
    <t>00M DE MOLA CENTRAL E BAINHA,BEM COMO AS OPERACOES DE PROTEN</t>
  </si>
  <si>
    <t>SAO E INJECAO DE CIMENTO</t>
  </si>
  <si>
    <t>11.012.0025-B</t>
  </si>
  <si>
    <t>11.012.0030-0</t>
  </si>
  <si>
    <t>CONE DE ANCORAGEM DE CABO DE ACO DE 19 CORDOALHAS DE 12,7MM,</t>
  </si>
  <si>
    <t>11.012.0030-A</t>
  </si>
  <si>
    <t>11.012.0035-0</t>
  </si>
  <si>
    <t>CONE DE ANCORAGEM DE CABO DE ACO DE 22 CORDOALHAS DE 12,7MM,</t>
  </si>
  <si>
    <t>11.012.0035-A</t>
  </si>
  <si>
    <t>11.012.0040-0</t>
  </si>
  <si>
    <t>CONE DE ANCORAGEM DE CABO DE ACO DE 27 CORDOALHAS DE 12,7MM,</t>
  </si>
  <si>
    <t>11.012.0040-A</t>
  </si>
  <si>
    <t>11.012.0045-0</t>
  </si>
  <si>
    <t>CONE DE ANCORAGEM DE CABO DE ACO DE 31 CORDOALHAS DE 12,7MM,</t>
  </si>
  <si>
    <t>11.012.0045-A</t>
  </si>
  <si>
    <t>11.012.0050-0</t>
  </si>
  <si>
    <t>CONE DE ANCORAGEM DE CABO DE ACO DE 37 CORDOALHAS DE 12,7MM,</t>
  </si>
  <si>
    <t>11.012.0050-A</t>
  </si>
  <si>
    <t>11.012.0060-0</t>
  </si>
  <si>
    <t>CONE DE ANCORAGEM DE CABO DE ACO DE 1 CORDOALHA DE 15,2MM,CO</t>
  </si>
  <si>
    <t>11.012.0060-A</t>
  </si>
  <si>
    <t>11.012.0061-0</t>
  </si>
  <si>
    <t>CONE DE ANCORAGEM DE CABO DE ACO DE 2 CORDOALHAS DE 15,2MM,C</t>
  </si>
  <si>
    <t>11.012.0061-A</t>
  </si>
  <si>
    <t>11.012.0062-0</t>
  </si>
  <si>
    <t>CONE DE ANCORAGEM DE CABO DE ACO DE 3 CORDOALHAS DE 15,2MM,C</t>
  </si>
  <si>
    <t>11.012.0062-A</t>
  </si>
  <si>
    <t>11.012.0063-0</t>
  </si>
  <si>
    <t>CONE DE ANCORAGEM DE CABO DE ACO DE 4 CORDOALHAS DE 15,2MM,C</t>
  </si>
  <si>
    <t>11.012.0063-A</t>
  </si>
  <si>
    <t>11.012.0064-0</t>
  </si>
  <si>
    <t>CONE DE ANCORAGEM DE CABO DE ACO DE 5 CORDOALHAS DE 15,2MM,C</t>
  </si>
  <si>
    <t>11.012.0064-A</t>
  </si>
  <si>
    <t>11.012.0065-0</t>
  </si>
  <si>
    <t>CONE DE ANCORAGEM DE CABO DE ACO DE 6 CORDOALHAS DE 15,2MM,C</t>
  </si>
  <si>
    <t>11.012.0065-A</t>
  </si>
  <si>
    <t>11.012.0066-0</t>
  </si>
  <si>
    <t>CONE DE ANCORAGEM DE CABO DE ACO DE 7 CORDOALHAS DE 15,2MM,C</t>
  </si>
  <si>
    <t>0MM DE MOLA CENTRAL E BAINHA,BEM COMO AS OPERACOES DE PROTEN</t>
  </si>
  <si>
    <t>11.012.0066-A</t>
  </si>
  <si>
    <t>11.012.0070-0</t>
  </si>
  <si>
    <t>CONE DE ANCORAGEM DE CABO DE ACO DE 12 CORDOALHAS DE 15,2MM,</t>
  </si>
  <si>
    <t>11.012.0070-A</t>
  </si>
  <si>
    <t>11.012.0075-0</t>
  </si>
  <si>
    <t>CONE DE ANCORAGEM DE CABO DE ACO DE 19 CORDOALHAS DE 15,2MM,</t>
  </si>
  <si>
    <t>11.012.0075-A</t>
  </si>
  <si>
    <t>11.012.0080-0</t>
  </si>
  <si>
    <t>CONE DE ANCORAGEM DE CABO DE ACO DE 22 CORDOALHAS DE 15,2MM,</t>
  </si>
  <si>
    <t>11.012.0080-A</t>
  </si>
  <si>
    <t>11.012.0085-0</t>
  </si>
  <si>
    <t>CONE DE ANCORAGEM DE CABO DE ACO DE 27 CORDOALHAS DE 15,2MM,</t>
  </si>
  <si>
    <t>11.012.0085-A</t>
  </si>
  <si>
    <t>11.012.0090-0</t>
  </si>
  <si>
    <t>CONE DE ANCORAGEM DE CABO DE ACO DE 31 CORDOALHAS DE 15,2MM,</t>
  </si>
  <si>
    <t>11.012.0090-A</t>
  </si>
  <si>
    <t>11.012.0095-0</t>
  </si>
  <si>
    <t>CONE DE ANCORAGEM DE CABO DE ACO DE 37 CORDOALHAS DE 15,2MM,</t>
  </si>
  <si>
    <t>11.012.0095-A</t>
  </si>
  <si>
    <t>11.012.0100-0</t>
  </si>
  <si>
    <t>PROTENSAO EM EDIFICACOES COM LAJES PLANAS OU NERVURADAS,UTIL</t>
  </si>
  <si>
    <t>IZANDO CORDOALHAS ENGRAXADAS E PLASTIFICADAS DE 12,7MM,CP 19</t>
  </si>
  <si>
    <t>0RB,INCLUINDO FORNECIMENTO E PREPARACAO DAS PLACAS DE ANCORA</t>
  </si>
  <si>
    <t>GEM,CUNHAS,FORMAS PARA NICHOS,TAMPONAMENTOS,ADAPTADORES,EXCL</t>
  </si>
  <si>
    <t>USIVE FORNECIMENTO DE CORDOALHAS</t>
  </si>
  <si>
    <t>11.012.0100-A</t>
  </si>
  <si>
    <t>11.012.0105-0</t>
  </si>
  <si>
    <t>IZANDO CORDOALHAS ENGRAXADAS E PLASTIFICADAS DE 15,2MM,CP 19</t>
  </si>
  <si>
    <t>11.012.0105-A</t>
  </si>
  <si>
    <t>11.012.0120-0</t>
  </si>
  <si>
    <t>PROTENSAO EM FUNDACOES TIPO RADIER OU LAJES DE PISOS INDUSTR</t>
  </si>
  <si>
    <t>IAIS,UTILIZANDO CORDOALHAS ENGRAXADAS E PLASTIFICADAS DE 12,</t>
  </si>
  <si>
    <t>7MM,CP 190RB,INCLUINDO FORNECIMENTO E PREPARACAO DAS PLACAS</t>
  </si>
  <si>
    <t>DE ANCORAGEM,CUNHAS,POCKET-FORMERS,CAPS,ADAPTADORES,EXCLUSIV</t>
  </si>
  <si>
    <t>E FORNECIMENTO DE CORDOALHAS</t>
  </si>
  <si>
    <t>11.012.0120-A</t>
  </si>
  <si>
    <t>11.012.0125-0</t>
  </si>
  <si>
    <t>IAIS,UTILIZANDO CORDOALHAS ENGRAXADAS E PLASTIFICADAS DE 15,</t>
  </si>
  <si>
    <t>2MM,CP 190RB,INCLUINDO FORNECIMENTO E PREPARACAO DAS PLACAS</t>
  </si>
  <si>
    <t>11.012.0125-A</t>
  </si>
  <si>
    <t>11.013.0003-1</t>
  </si>
  <si>
    <t>VERGAS DE CONCRETO ARMADO PARA ALVENARIA,COM APROVEITAMENTO</t>
  </si>
  <si>
    <t>DA MADEIRA POR 10 VEZES</t>
  </si>
  <si>
    <t>11.013.0003-B</t>
  </si>
  <si>
    <t>11.013.0005-0</t>
  </si>
  <si>
    <t>PEITORIL DE CONCRETO ARMADO,SECAO EM T,70X20CM,ESPESSURA DE</t>
  </si>
  <si>
    <t>12CM,CONCRETO FCK=15MPA,FORMA DE CHAPAS COMPENSADAS,ACABAMEN</t>
  </si>
  <si>
    <t>TO DESEMPENADO,CONFORME PROJETO TIPO Nº6061/EMOP.FORNECIMENT</t>
  </si>
  <si>
    <t>11.013.0005-A</t>
  </si>
  <si>
    <t>11.013.0006-0</t>
  </si>
  <si>
    <t>CHAPIM/SOLEIRA DE CONCRETO APARENTE COM ACABAMENTO DESEMPENA</t>
  </si>
  <si>
    <t>DO,USANDO FORMA DE CHAPA COMPENSADA,MEDINDO 14X10CM,CONFORME</t>
  </si>
  <si>
    <t>PROJETO TIPO Nº6062/EMOP,FUNDIDO NO LOCAL</t>
  </si>
  <si>
    <t>11.013.0006-A</t>
  </si>
  <si>
    <t>11.013.0009-0</t>
  </si>
  <si>
    <t>CAMADA IMPERMEABILIZADORA EM CONCRETO ARMADO,ESPESSURA DE 5C</t>
  </si>
  <si>
    <t>M,ARMADURA CRUZADA COM BARRAS DE ACO CA-25 DE 3/16",ESPACADA</t>
  </si>
  <si>
    <t>S DE 30CM,JUNTAS DE SARRAFO DE MADEIRA ESPACADAS DE 3,00M,SE</t>
  </si>
  <si>
    <t>NDO O CONCRETO DOSADO PARA UMA RESISTENCIA CARACTERISTICA A</t>
  </si>
  <si>
    <t>COMPRESSAO DE 10MPA</t>
  </si>
  <si>
    <t>11.013.0009-A</t>
  </si>
  <si>
    <t>11.013.0014-0</t>
  </si>
  <si>
    <t>CORTINA DE CONCRETO ARMADO,COM 18 A 20CM DE ESPESSURA,FCK=20</t>
  </si>
  <si>
    <t>MPA,INCLUINDO MATERIAIS PARA 1,00M3 DE CONCRETO (IMPORTADO D</t>
  </si>
  <si>
    <t>E USINA) ADENSADO E COLOCADO,10,00M2 DE FORMAS DE MADEIRA DE</t>
  </si>
  <si>
    <t> 3ª,SERVINDO 1,4 VEZES,ESCORAMENTO E 80KG DE ACO CA-50</t>
  </si>
  <si>
    <t>11.013.0014-A</t>
  </si>
  <si>
    <t>11.013.0015-0</t>
  </si>
  <si>
    <t>CORTINA DE CONCRETO ARMADO,COM 18 A 20CM DE ESPESSURA,FCK=25</t>
  </si>
  <si>
    <t>MPA,INCLUINDO MATERIAIS PARA 1,00M3 DE CONCRETO(IMPORTADO DE</t>
  </si>
  <si>
    <t> USINA)ADENSADO E COLOCADO,10,00M2 DE FORMAS DE MADEIRA DE 3</t>
  </si>
  <si>
    <t>ª,SERVINDO 1,4 VEZES,ESCORAMENTO E 80KG DE ACO CA-50</t>
  </si>
  <si>
    <t>11.013.0015-A</t>
  </si>
  <si>
    <t>11.013.0016-0</t>
  </si>
  <si>
    <t>CORTINA DE CONCRETO ARMADO,COM 18 A 20CM DE ESPESSURA,FCK=30</t>
  </si>
  <si>
    <t> USINA)ADENSADO E COLOCADO 10,00M2 DE FORMAS DE AMDEIRA DE 3</t>
  </si>
  <si>
    <t>11.013.0016-A</t>
  </si>
  <si>
    <t>11.013.0059-0</t>
  </si>
  <si>
    <t>PLACAS DE CONCRETO ARMADO PRE-MOLDADAS,COM FCK=20MPA,ESPESSU</t>
  </si>
  <si>
    <t>RA DE 6CM EM PECAS DE ATE 90KG,INCLUSIVE COLOCACAO MANUAL NO</t>
  </si>
  <si>
    <t> LOCAL DEFINITIVO</t>
  </si>
  <si>
    <t>11.013.0059-A</t>
  </si>
  <si>
    <t>11.013.0060-0</t>
  </si>
  <si>
    <t>RA DE 6CM EM PECAS ACIMA DE 90KG E COLOCACAO COM GUINDASTE</t>
  </si>
  <si>
    <t>11.013.0060-A</t>
  </si>
  <si>
    <t>11.013.0061-0</t>
  </si>
  <si>
    <t>RA DE 8CM EM PECAS DE ATE 90KG,INCLUSIVE COLOCACAO MANUAL NO</t>
  </si>
  <si>
    <t>11.013.0061-A</t>
  </si>
  <si>
    <t>11.013.0062-0</t>
  </si>
  <si>
    <t>RA DE 8CM EM PECAS ACIMA DE 90KG E COLOCACAO COM GUINDASTE</t>
  </si>
  <si>
    <t>11.013.0062-A</t>
  </si>
  <si>
    <t>11.013.0063-0</t>
  </si>
  <si>
    <t>RA DE 10CM EM PECAS DE ATE 90KG,INCLUSIVE COLOCACAO MANUAL N</t>
  </si>
  <si>
    <t>O LOCAL DEFINITIVO</t>
  </si>
  <si>
    <t>11.013.0063-A</t>
  </si>
  <si>
    <t>11.013.0064-0</t>
  </si>
  <si>
    <t>RA DE 10CM EM PECAS ACIMA DE 90KG E COLOCACAO COM GUINDASTE</t>
  </si>
  <si>
    <t>11.013.0064-A</t>
  </si>
  <si>
    <t>11.013.0065-0</t>
  </si>
  <si>
    <t>RA DE 10CM EM PECAS ACIMA DE 90KG,COM FUROS DE 3CM DE DIAMET</t>
  </si>
  <si>
    <t>RO ESPACADOS DE 15CM EM AMBAS AS DIRECOES,COLOCACAO COM GUIN</t>
  </si>
  <si>
    <t>DASTE</t>
  </si>
  <si>
    <t>11.013.0065-A</t>
  </si>
  <si>
    <t>11.013.0066-0</t>
  </si>
  <si>
    <t>RA DE 12CM,INCLUSIVE COLOCACAO COM GUINDASTE NO LOCAL DEFINI</t>
  </si>
  <si>
    <t>TIVO</t>
  </si>
  <si>
    <t>11.013.0066-A</t>
  </si>
  <si>
    <t>11.013.0067-0</t>
  </si>
  <si>
    <t>RA DE 12CM,COM FUROS DE 3CM DE DIAMETRO ESPACADOS DE 15CM EM</t>
  </si>
  <si>
    <t> AMBAS AS DIRECOES,INCLUSIVE COLOCACAO COM GUINDASTE NO LOCA</t>
  </si>
  <si>
    <t>L DEFINITIVO</t>
  </si>
  <si>
    <t>11.013.0067-A</t>
  </si>
  <si>
    <t>11.013.0068-0</t>
  </si>
  <si>
    <t>RA DE 15CM,INCLUSIVE COLOCACAO COM GUINDASTE NO LOCAL DEFINI</t>
  </si>
  <si>
    <t>11.013.0068-A</t>
  </si>
  <si>
    <t>11.013.0069-0</t>
  </si>
  <si>
    <t>RA DE 15CM,COM FUROS DE 3CM DE DIAMETRO ESPACADOS DE 15CM EM</t>
  </si>
  <si>
    <t>11.013.0069-A</t>
  </si>
  <si>
    <t>11.013.0070-1</t>
  </si>
  <si>
    <t>CONCRETO ARMADO,FCK=20MPA,INCLUINDO MATERIAIS PARA 1,00M3 DE</t>
  </si>
  <si>
    <t> CONCRETO(IMPORTADO DE USINA)ADENSADO E COLOCADO,14,00M2 DE</t>
  </si>
  <si>
    <t>AREA MOLDADA,FORMAS E ESCORAMENTO CONFORME ITENS 11.004.0022</t>
  </si>
  <si>
    <t> E 11.004.0035,60KG DE ACO CA-50,INCLUSIVE MAO-DE-OBRA PARA</t>
  </si>
  <si>
    <t>CORTE,DOBRAGEM,MONTAGEM E COLOCACAO NAS FORMAS</t>
  </si>
  <si>
    <t>11.013.0070-B</t>
  </si>
  <si>
    <t>11.013.0075-0</t>
  </si>
  <si>
    <t>CONCRETO ARMADO,FCK=25MPA,INCLUINDO MATERIAIS PARA 1,00M3 DE</t>
  </si>
  <si>
    <t>11.013.0080-0</t>
  </si>
  <si>
    <t>CONCRETO ARMADO,FCK=30MPA,INCLUINDO MATERIAIS PARA 1,00M3 DE</t>
  </si>
  <si>
    <t>11.013.0080-A</t>
  </si>
  <si>
    <t>11.013.0100-0</t>
  </si>
  <si>
    <t> CONCRETO(IMPORTADO DE USINA)ADENSADO E COLOCADO,12,00M2 DE</t>
  </si>
  <si>
    <t> E 11.004.0035,80KG DE ACO CA-50,INCLUSIVE MAO-DE-OBRA PARA</t>
  </si>
  <si>
    <t>11.013.0100-A</t>
  </si>
  <si>
    <t>11.013.0105-0</t>
  </si>
  <si>
    <t> E 11.004.0035,80KG DE ACO CA-50,INCLUINDO MAO-DE-OBRA PARA</t>
  </si>
  <si>
    <t>11.013.0105-A</t>
  </si>
  <si>
    <t>11.013.0110-0</t>
  </si>
  <si>
    <t>11.013.0110-A</t>
  </si>
  <si>
    <t>11.013.0130-0</t>
  </si>
  <si>
    <t>AREA MOLDADA,FORMAS CONFORME O ITEM 11.004.0022,60KG DE ACO</t>
  </si>
  <si>
    <t>CA-50,INCLUSIVE MAO-DE-OBRA PARA CORTE,DOBRAGEM,MONTAGEM E C</t>
  </si>
  <si>
    <t>OLOCACAO NAS FORMAS,EXCLUSIVE ESCORAMENTO</t>
  </si>
  <si>
    <t> M3</t>
  </si>
  <si>
    <t>11.013.0130-A</t>
  </si>
  <si>
    <t>11.013.0135-0</t>
  </si>
  <si>
    <t>CA-50,INCLUSIVE MAO-DE-OBRA PARA CORTE,DOBRAGEM,MONTAGEM E</t>
  </si>
  <si>
    <t>COLOCACAO NAS FORMAS,EXCLUSIVE ESCORAMENTO</t>
  </si>
  <si>
    <t>11.013.0135-A</t>
  </si>
  <si>
    <t>11.013.0140-0</t>
  </si>
  <si>
    <t>11.013.0140-A</t>
  </si>
  <si>
    <t>11.015.0001-0</t>
  </si>
  <si>
    <t>ADITIVO PLASTIFICANTE E DENSIFICADOR,ADICIONADO AO CONCRETO</t>
  </si>
  <si>
    <t>NA PROPORCAO DE 500G POR SACO DE CIMENTO</t>
  </si>
  <si>
    <t>11.015.0001-A</t>
  </si>
  <si>
    <t>11.015.0003-0</t>
  </si>
  <si>
    <t>ADITIVO PLASTIFICANTE,RETARDADOR E DENSIFICADOR,LIQUIDO,ADIC</t>
  </si>
  <si>
    <t>IONADO AO CONCRETO NA PROPORCAO DE 500G POR SACO DE CIMENTO</t>
  </si>
  <si>
    <t>11.015.0003-A</t>
  </si>
  <si>
    <t>11.015.0004-0</t>
  </si>
  <si>
    <t>ADITIVO INCORPORADOR DE AR SIMPLES,ADICIONADO AO CONCRETO NA</t>
  </si>
  <si>
    <t> PROPORCAO DE 150G POR SACO DE CIMENTO</t>
  </si>
  <si>
    <t>11.015.0004-A</t>
  </si>
  <si>
    <t>11.015.0019-0</t>
  </si>
  <si>
    <t>GROUT (ARGAMASSA FLUIDA DE ELEVADA RESISTENCIA),INCLUSIVE</t>
  </si>
  <si>
    <t>PREPARO,LANCAMENTO E FORNECIMENTO DOS MATERIAIS</t>
  </si>
  <si>
    <t>11.015.0019-A</t>
  </si>
  <si>
    <t>11.015.0020-0</t>
  </si>
  <si>
    <t>GROUT (ARGAMASSA FLUIDA DE ELEVADA RESISTENCIA) COM PEDRISCO</t>
  </si>
  <si>
    <t> (30% EM PESO),INCLUSIVE PREPARO,LANCAMENTO E FORNECIMENTO</t>
  </si>
  <si>
    <t>DOS MATERIAIS</t>
  </si>
  <si>
    <t>11.015.0020-A</t>
  </si>
  <si>
    <t>11.015.0021-0</t>
  </si>
  <si>
    <t>ENCHIMENTO DE NICHOS OU FUROS DE CONCRETO OU ROCHA COM MISTU</t>
  </si>
  <si>
    <t>RA DE ARGAMASSA EXPANSIVA E PEDRISCO NA PROPORCAO EM PESO DE</t>
  </si>
  <si>
    <t>50% DESTE EM RELACAO A ARGAMASSA,CONFORME INSTRUCOES DE FABR</t>
  </si>
  <si>
    <t>ICANTES,INCLUSIVE PREPARO PREVIO DA CAVIDADE A TAMPONAR</t>
  </si>
  <si>
    <t>11.015.0021-A</t>
  </si>
  <si>
    <t>11.015.0022-0</t>
  </si>
  <si>
    <t>APLICACAO DE ARGAMASSA EXPANSIVA TIPO SIKA GROUT PARA FIXACA</t>
  </si>
  <si>
    <t>O DE CHUMBADORES EM ESTRUTURAS DE CONCRETO OU SERVICOS SIMIL</t>
  </si>
  <si>
    <t>ARES,CONFORME INSTRUCOES DO FABRICANTE</t>
  </si>
  <si>
    <t>11.015.0022-A</t>
  </si>
  <si>
    <t>11.015.0030-0</t>
  </si>
  <si>
    <t>ADITIVO A BASE DE SILICA ATIVA,DOSADO SOBRE O PESO DO CIMENT</t>
  </si>
  <si>
    <t>O NA PROPORCAO MEDIA DE 10%,INCLUSIVE MAO-DE-OBRA E PERDAS.P</t>
  </si>
  <si>
    <t>OR M3 DE CONCRETO</t>
  </si>
  <si>
    <t>11.015.0030-A</t>
  </si>
  <si>
    <t>11.016.0001-0</t>
  </si>
  <si>
    <t>ESTRUTURA METALICA PARA COBERTURA DE GALPAO EM ARCO OU EM DU</t>
  </si>
  <si>
    <t>AS OU MAIS AGUAS,COM TRELICAS,TERCAS,TIRANTES,ETC,SOBRE APOI</t>
  </si>
  <si>
    <t>OS DO MESMO MATERIAL(INCLUSIVE ESTES),PARA VAOS ATE 25,00M,C</t>
  </si>
  <si>
    <t>ONSIDERANDO AS PERDAS E UMA DEMAO DE PINTURA ANTIOXIDO,EXCLU</t>
  </si>
  <si>
    <t>SIVE COBERTURA E ACESSORIOS.FORNECIMENTO E MONTAGEM</t>
  </si>
  <si>
    <t>11.016.0001-A</t>
  </si>
  <si>
    <t>11.016.0002-1</t>
  </si>
  <si>
    <t>ESTRUTURA METALICA PARA PASSARELAS E PEQUENOS VIADUTOS,EXCLU</t>
  </si>
  <si>
    <t>SIVE PREPARO(CORTE)DAS PECAS,CONFORME PROJETO DO DER-RJ,INCL</t>
  </si>
  <si>
    <t>USIVE PINTURA.FORNECIMENTO E MONTAGEM</t>
  </si>
  <si>
    <t>11.016.0002-B</t>
  </si>
  <si>
    <t>11.016.0003-0</t>
  </si>
  <si>
    <t>OS(EXCLUSIVE ESTES)PARA CARGA DE COBERTURA DE FIBROCIMENTO O</t>
  </si>
  <si>
    <t>U METALICA,VAOS ATE 15M,CONSIDERANDO AS PERDAS E UMA DEMAO D</t>
  </si>
  <si>
    <t>E PINTURA ANTIOXIDO,EXCLUSIVE COBERTURA E ACESSORIOS.FORNECI</t>
  </si>
  <si>
    <t>MENTO E MONTAGEM</t>
  </si>
  <si>
    <t>11.016.0003-A</t>
  </si>
  <si>
    <t>11.016.0004-0</t>
  </si>
  <si>
    <t>U METALICA,VAOS DE 15,01 A 20,00M,CONSIDERANDO AS PERDAS E U</t>
  </si>
  <si>
    <t>MA DEMAO DE PINTURA ANTIOXIDO,EXCLUSIVE COBERTURA E ACESSORI</t>
  </si>
  <si>
    <t>11.016.0004-A</t>
  </si>
  <si>
    <t>11.016.0005-0</t>
  </si>
  <si>
    <t>U METALICA,VAOS DE 20,01 A 30,00M,CONSIDERANDO AS PERDAS E U</t>
  </si>
  <si>
    <t>11.016.0005-A</t>
  </si>
  <si>
    <t>11.016.0006-0</t>
  </si>
  <si>
    <t>U METALICA,VAOS DE 30,01 A 40,00M,CONSIDERANDO AS PERDAS E U</t>
  </si>
  <si>
    <t>11.016.0006-A</t>
  </si>
  <si>
    <t>11.016.0007-0</t>
  </si>
  <si>
    <t>PILARES E/OU VIGAS EM TRELICAS METALICAS,INCLUSIVE PERDAS E</t>
  </si>
  <si>
    <t>UMA DEMAO PINTURA ANTIOXIDO.FORNECIMENTO E MONTAGEM</t>
  </si>
  <si>
    <t>11.016.0007-A</t>
  </si>
  <si>
    <t>11.016.0020-0</t>
  </si>
  <si>
    <t>ESTRUTURAS DE ELEMENTOS EM PERFIS "I" ATE 8",EM ACO LAMINADO</t>
  </si>
  <si>
    <t>,(VIGAS ISOLADAS,ESCORAS,PORTICOS,ETC),INCLUSIVE PERDAS.FORN</t>
  </si>
  <si>
    <t>ECIMENTO E MONTAGEM</t>
  </si>
  <si>
    <t>11.016.0020-A</t>
  </si>
  <si>
    <t>11.016.0022-0</t>
  </si>
  <si>
    <t>ESTRUTURAS DE ELEMENTOS EM PERFIS "I",8" ATE 12",EM ACO LAMI</t>
  </si>
  <si>
    <t>NADO,(VIGAS ISOLADAS,ESCORAS,PORTICOS,ETC),INCLUSIVE PERDAS.</t>
  </si>
  <si>
    <t>FORNECIMENTO E MONTAGEM</t>
  </si>
  <si>
    <t>11.016.0022-A</t>
  </si>
  <si>
    <t>11.016.0030-0</t>
  </si>
  <si>
    <t>ESTRUTURA METALICA EM ACO ESPECIAL,RESISTENTE A CORROSAO(ACO</t>
  </si>
  <si>
    <t> USI-SAC,CORTEN),PARA TORRES DE ELEVADORES,ESCADAS,VIGAS E C</t>
  </si>
  <si>
    <t>OLUNAS DE EDIFICACOES E REFORCOS ESTRUTURAIS,COMPOSTA DE PER</t>
  </si>
  <si>
    <t>FIS "I" OU "H",CANTONEIRAS E CHAPAS,UNIFICADAS COM ELETRODO,</t>
  </si>
  <si>
    <t>INCLUSIVE PERDAS E PROTECAO ANTI-FERRUGEM.FORNECIMENTO E MON</t>
  </si>
  <si>
    <t>TAGEM</t>
  </si>
  <si>
    <t>11.016.0030-A</t>
  </si>
  <si>
    <t>11.016.0040-0</t>
  </si>
  <si>
    <t> USI-SAC),PARA OBRAS PREDIAIS DE ATE 04 PAVIMENTOS,PILARES,</t>
  </si>
  <si>
    <t>VIGAS PRINCIPAIS E SECUNDARIAS,ESCADAS,PATAMARES E CHAPAS DA</t>
  </si>
  <si>
    <t>S BASES DA FUNDACAO,PINTURA PROTETORA,CONSIDERANDO FORNECIME</t>
  </si>
  <si>
    <t>NTO DE TODOS OS MATERIAIS E MONTAGEM,EXCLUSIVE A LAJE DE CON</t>
  </si>
  <si>
    <t>CRETO</t>
  </si>
  <si>
    <t>11.016.0045-0</t>
  </si>
  <si>
    <t> USI-SAC),PARA OBRAS PREDIAIS ATE 04 PAVIMENTOS,PILARES,VIGA</t>
  </si>
  <si>
    <t>S PRINCIPAIS E SECUNDARIAS,ESCADAS,PATAMARES E CHAPAS DAS BA</t>
  </si>
  <si>
    <t>SES DA FUNDACAO,PINTURA PROTETORA,CONSIDERANDO FORNECIMENTO</t>
  </si>
  <si>
    <t>DE TODOS OS MATERIAIS,EXCLUSIVE MONTAGEM E LAJE DE CONCRETO</t>
  </si>
  <si>
    <t>11.016.0045-A</t>
  </si>
  <si>
    <t>11.016.0047-0</t>
  </si>
  <si>
    <t>ESTRUTURA METALICA EM ACO ESPECIAL RESISTENTE A CORROSAO(ACO</t>
  </si>
  <si>
    <t> USI-SAC)PARA OBRAS PREDIAIS ATE 04 PAVIMENTOS,PILARES,VIGAS</t>
  </si>
  <si>
    <t> PRINCIPAIS E SECUNDARIAS,ESCADAS,PATAMERES E CHAPAS DAS BAS</t>
  </si>
  <si>
    <t>ES DA FUNDACAO,PINTURA PROTETORA,CONSIDERANDO SOMENTE MONTAG</t>
  </si>
  <si>
    <t>EM,EXCLUSIVE O FORNECIMENTO E A LAJE DE CONCRETO</t>
  </si>
  <si>
    <t>11.016.0047-A</t>
  </si>
  <si>
    <t>11.016.0100-0</t>
  </si>
  <si>
    <t>ESTRUTURA METALICA,COM ACO ASTM A-572,PARA ESTRUTURA DE EDIF</t>
  </si>
  <si>
    <t>ICACOES,PILARES,VIGAS PRINCIPAIS E SECUNDARIAS,ESCADAS,PATAM</t>
  </si>
  <si>
    <t>ARES E CHAPAS DAS BASES DA FUNDACAO,PERDAS E PINTURA DE TRAT</t>
  </si>
  <si>
    <t>AMENTO,INCLUSIVE FORNECIMENTO DE TODOS OS MATERIAIS PARA LIG</t>
  </si>
  <si>
    <t>ACOES E FIXACOES E MONTAGEM</t>
  </si>
  <si>
    <t>11.016.0100-A</t>
  </si>
  <si>
    <t>11.016.0101-0</t>
  </si>
  <si>
    <t>ARES E CHAPAS DAS BASES DA FUNDACAO,PERDAS E PINTURA E TRATA</t>
  </si>
  <si>
    <t>MENTO,INCLUSIVE MONTAGEM,EXCLUSIVE FORNECIMENTO DOS PERFIS E</t>
  </si>
  <si>
    <t>CHAPA DE ACO</t>
  </si>
  <si>
    <t>11.016.0101-A</t>
  </si>
  <si>
    <t>11.016.0102-0</t>
  </si>
  <si>
    <t>AMENTO,INCLUSIVE FORNECIMENTO DOS PERFIS,CHAPAS E PINTURA AN</t>
  </si>
  <si>
    <t>TICORROSIVA,EXCLUSIVE MONTAGEM</t>
  </si>
  <si>
    <t>11.016.0102-A</t>
  </si>
  <si>
    <t>11.016.0200-0</t>
  </si>
  <si>
    <t>ESTRUTURA METALICA EM ACO ESPECIAL,RESISTENTE A CORROSAO(USI</t>
  </si>
  <si>
    <t>-SAC OU SIMILAR),PARA PONTES,VIADUTOS,PASSARELAS,CONSIDERAND</t>
  </si>
  <si>
    <t>O APENAS O FORNECIMENTO DO ACO,EXCLUSIVE MONTAGEM</t>
  </si>
  <si>
    <t>11.016.0200-A</t>
  </si>
  <si>
    <t>11.016.0201-0</t>
  </si>
  <si>
    <t>O A MONTAGEM E TODOS OS MATERIAIS E SERVICOS NECESSARIOS,INC</t>
  </si>
  <si>
    <t>LUSIVE PINTURA PROTETORA E EXCLUSIVE O FORNECIMENTO DO ACO</t>
  </si>
  <si>
    <t>11.016.0201-A</t>
  </si>
  <si>
    <t>11.016.0505-1</t>
  </si>
  <si>
    <t>RECONSTITUICAO DE ESTRUTURAS METALICAS LEVES,MEDIDAS POR KG</t>
  </si>
  <si>
    <t>DE ACO NECESSARIO(CHAPAS,PERFIS,ETC),INCLUSIVE FORNECIMENTO</t>
  </si>
  <si>
    <t>DOS MATERIAIS E PINTURA EM TINTA A BASE DE EPOXI</t>
  </si>
  <si>
    <t>11.016.0505-B</t>
  </si>
  <si>
    <t>11.018.0020-0</t>
  </si>
  <si>
    <t>JUNTA DE DILATACAO E VEDACAO,PARA OBRAS DE ARTE,MOVIMENTOS D</t>
  </si>
  <si>
    <t>E -10 A +20MM,INCLUSIVE LABIOS POLIMERICOS.FORNECIMENTO E CO</t>
  </si>
  <si>
    <t>LOCACAO.O CUSTO NAO INCLUI:CORTE E REMOCAO DO PAVIMENTO,APIC</t>
  </si>
  <si>
    <t>OAMENTO DA LAJE,FORMAS E CONCRETAGEM DOS BERCOS</t>
  </si>
  <si>
    <t>11.018.0020-A</t>
  </si>
  <si>
    <t>11.018.0021-0</t>
  </si>
  <si>
    <t>E -10 A +20MM,INCLUSIVE LABIOS POLIMERICOS,CORTE E REMOCAO D</t>
  </si>
  <si>
    <t>O PAVIMENTO,APICOAMENTO DA LAJE,FORMAS E CONCRETAGEM DOS BER</t>
  </si>
  <si>
    <t>COS</t>
  </si>
  <si>
    <t>11.018.0021-A</t>
  </si>
  <si>
    <t>11.018.0025-0</t>
  </si>
  <si>
    <t>E -15 A +25MM,INCLUSIVE LABIOS POLIMERICOS.FORNECIMENTO E CO</t>
  </si>
  <si>
    <t>11.018.0025-A</t>
  </si>
  <si>
    <t>11.018.0026-0</t>
  </si>
  <si>
    <t>E -15 A +25MM,INCLUSIVE LABIOS POLIMERICOS,CORTE E REMOCAO D</t>
  </si>
  <si>
    <t>11.018.0026-A</t>
  </si>
  <si>
    <t>11.018.0030-0</t>
  </si>
  <si>
    <t>E -20 A +40MM,INCLUSIVE LABIOS POLIMERICOS.FORNECIMENTO E CO</t>
  </si>
  <si>
    <t>11.018.0030-A</t>
  </si>
  <si>
    <t>11.018.0031-0</t>
  </si>
  <si>
    <t>E -20 A +40MM,INCLUSIVE LABIOS POLIMERICOS,CORTE E REMOCAO D</t>
  </si>
  <si>
    <t>11.018.0031-A</t>
  </si>
  <si>
    <t>11.018.0050-0</t>
  </si>
  <si>
    <t>JUNTA DE DILATACAO E VEDACAO DE PISOS,LAJES,PILARES,FISSURAS</t>
  </si>
  <si>
    <t>,ALVENARIAS,RESERVATORIOS,ETC,PARA MOVIMENTOS DE -10 A +30MM</t>
  </si>
  <si>
    <t>11.018.0050-A</t>
  </si>
  <si>
    <t>11.018.0051-0</t>
  </si>
  <si>
    <t>,ALVENARIAS,RESERVATORIOS,ETC,PARA MOVIMENTOS DE -15 A +40MM</t>
  </si>
  <si>
    <t>11.018.0051-A</t>
  </si>
  <si>
    <t>11.018.0052-0</t>
  </si>
  <si>
    <t>,ALVENARIAS,RESERVATORIOS,ETC,PARA MOVIMENTOS DE -7 A +10MM.</t>
  </si>
  <si>
    <t>11.018.0052-A</t>
  </si>
  <si>
    <t>11.018.0053-0</t>
  </si>
  <si>
    <t>,ALVENARIAS,RESERVATORIOS,ETC,PARA MOVIMENTOS DE -16 A +23MM</t>
  </si>
  <si>
    <t>11.018.0053-A</t>
  </si>
  <si>
    <t>11.018.0054-0</t>
  </si>
  <si>
    <t>,ALVENARIAS,RESERVATORIOS,ETC,PARA MOVIMENTOS DE -20 A +30MM</t>
  </si>
  <si>
    <t>11.018.0054-A</t>
  </si>
  <si>
    <t>11.018.0060-0</t>
  </si>
  <si>
    <t>JUNTA ELASTICA EM PVC TERMOPLASTICO,TIPO 022,PARA JUNTAS SUB</t>
  </si>
  <si>
    <t>METIDAS A UMA PRESSAO MEDIA E DE POUCA DEFORMACAO.FORNECIMEN</t>
  </si>
  <si>
    <t>11.018.0060-A</t>
  </si>
  <si>
    <t>11.018.0075-0</t>
  </si>
  <si>
    <t>JUNTA DE DILATACAO E VEDACAO DE ISOPOR,NA ESPESSURA DE 1CM,F</t>
  </si>
  <si>
    <t>IXADA COM COLA.FORNECIMENTO E COLOCACAO</t>
  </si>
  <si>
    <t>11.018.0075-A</t>
  </si>
  <si>
    <t>11.018.0080-0</t>
  </si>
  <si>
    <t>JUNTA DE DILATACAO E VEDACAO DE ISOPOR,NA ESPESSURA DE 2CM,F</t>
  </si>
  <si>
    <t>11.018.0080-A</t>
  </si>
  <si>
    <t>11.018.0085-0</t>
  </si>
  <si>
    <t>JUNTA DE DILATACAO E VEDACAO DE ISOPOR,NA ESPESSURA DE 3CM,F</t>
  </si>
  <si>
    <t>11.018.0085-A</t>
  </si>
  <si>
    <t>11.018.0090-0</t>
  </si>
  <si>
    <t>JUNTA DE DILATACAO E VEDACAO DE ISOPOR,NA ESPESSURA DE 5CM,F</t>
  </si>
  <si>
    <t>11.018.0090-A</t>
  </si>
  <si>
    <t>11.019.0001-0</t>
  </si>
  <si>
    <t>MONTAGEM DAS ARMADURAS E ESCAMAS EM SERVICO DE TERRA ARMADA,</t>
  </si>
  <si>
    <t>EXCLUSIVE FORNECIMENTO E TRANSPORTE DAS PECAS</t>
  </si>
  <si>
    <t>11.019.0001-A</t>
  </si>
  <si>
    <t>11.019.0005-0</t>
  </si>
  <si>
    <t>TERRA ARMADA PARA ARRIMO MACICO TIPO GREIDE,PARA RAMPAS DE A</t>
  </si>
  <si>
    <t>CESSO E VIADUTOS OU PONTES COM SOBRECARGA RODOVIARIA,SENDO A</t>
  </si>
  <si>
    <t>LTURA DA SOLEIRA AO GREIDE DA PISTA DE 0 ATE 6,00M.O PRECO I</t>
  </si>
  <si>
    <t>NCLUI A EXECUCAO DE TODOS OS SERVICOS E O FORNECIMENTO DE TO</t>
  </si>
  <si>
    <t>DOS OS ELEMENTOS CONSTRUTIVOS ESPECIAIS E PECAS GALVANIZADAS</t>
  </si>
  <si>
    <t>,EXCLUSIVE A EXECUCAO DO ATERRO</t>
  </si>
  <si>
    <t>11.019.0005-A</t>
  </si>
  <si>
    <t>11.019.0010-0</t>
  </si>
  <si>
    <t>TERRA ARMADA PARA ARRIMO DE MACICO TIPO GREIDE,PARA RAMPAS D</t>
  </si>
  <si>
    <t>E ACESSO E VIADUTOS OU PONTES COM SOBRECARGA RODOVIARIA,ALTU</t>
  </si>
  <si>
    <t>RA DA SOLEIRA AO GREIDE DA PISTA DE 6 ATE 9,00M.O PRECO INCL</t>
  </si>
  <si>
    <t>UI A EXECUCAO DE TODOS OS SERVICOS E O FORNECIMENTO DE TODOS</t>
  </si>
  <si>
    <t> OS ELEMENTOS CONSTRUTIVOS ESPECIAIS E PECAS GALVANIZADAS,EX</t>
  </si>
  <si>
    <t>CLUSIVE A EXECUCAO DO ATERRO</t>
  </si>
  <si>
    <t>11.019.0010-A</t>
  </si>
  <si>
    <t>11.019.0015-0</t>
  </si>
  <si>
    <t>RA DA SOLEIRA AO GREIDE DA PISTA DE 9 ATE 12,00M.O PRECO INC</t>
  </si>
  <si>
    <t>LUI A EXECUCAO DE TODOS OS SERVICOS E O FORNECIMENTO DE TODO</t>
  </si>
  <si>
    <t>S OS ELEMENTOS CONSTRUTIVOS ESPECIAIS E PECAS GALVANIZADAS,</t>
  </si>
  <si>
    <t>EXCLUSIVE A EXECUCAO DO ATERRO</t>
  </si>
  <si>
    <t>11.019.0015-A</t>
  </si>
  <si>
    <t>11.020.0001-0</t>
  </si>
  <si>
    <t>CHUMBAMENTO DE ROCHA,PARA REFORCO DE ABOBODA DE TUNEL,NA FAS</t>
  </si>
  <si>
    <t>E DE ESCAVACAO,COM CHUMBADORES DE ACO CA-50,INCLUSIVE FORNEC</t>
  </si>
  <si>
    <t>IMENTO DE MATERIAIS,FUROS COM PERFURATRIZ,EXCLUSIVE INJECAO,</t>
  </si>
  <si>
    <t>SENDO MEDIDO POR KG DE VERGALHAO</t>
  </si>
  <si>
    <t>11.020.0001-A</t>
  </si>
  <si>
    <t>11.020.0002-0</t>
  </si>
  <si>
    <t>CHUMBAMENTO DE ROCHA,A CEU ABERTO,COM VERGALHAO DE ACO CA-50</t>
  </si>
  <si>
    <t>,INCLUSIVE FORNECIMENTO DE MATERIAIS,FUROS COM PERFURATRIZ,E</t>
  </si>
  <si>
    <t>XCLUSIVE INJECAO,SENDO MEDIDO POR KG DE VERGALHAO</t>
  </si>
  <si>
    <t>11.020.0002-A</t>
  </si>
  <si>
    <t>11.020.0003-0</t>
  </si>
  <si>
    <t>TIRANTES PROTENDIDOS DE ACO CA-50,DIAMETRO DE 25MM(7/8"),COM</t>
  </si>
  <si>
    <t> COMPRIMENTO TOTAL ATE 9,00M,INCLUSIVE FORNECIMENTO DE MATER</t>
  </si>
  <si>
    <t>IAIS,PROTECAO ANTICORROSIVA,PREPARO,COLOCACAO E PROTENSAO,EX</t>
  </si>
  <si>
    <t>CLUSIVE PERFURACAO E INJECAO</t>
  </si>
  <si>
    <t>11.020.0003-A</t>
  </si>
  <si>
    <t>11.020.0006-0</t>
  </si>
  <si>
    <t>TIRANTES PROTENDIDOS DE ACO CA-50,DIAMETRO DE 32MM(1.1/4"),C</t>
  </si>
  <si>
    <t>OM COMPRIMENTO TOTAL ATE 9,00M,INCLUSIVE FORNECIMENTO DE MAT</t>
  </si>
  <si>
    <t>ERIAIS,PROTECAO ANTICORROSIVA,PREPARO,COLOCACAO E PROTENSAO,</t>
  </si>
  <si>
    <t>EXCLUSIVE PERFURACAO E INJECAO</t>
  </si>
  <si>
    <t>11.020.0006-A</t>
  </si>
  <si>
    <t>11.020.0007-1</t>
  </si>
  <si>
    <t> COMPRIMENTO TOTAL ENTRE 9,00 E 15,00M,INCLUSIVE FORNECIMENT</t>
  </si>
  <si>
    <t>O DE MATERIAIS,PROTECAO ANTICORROSIVA,PREPARO,COLOCACAO E PR</t>
  </si>
  <si>
    <t>OTENSAO,EXCLUSIVE PERFURACAO E INJECAO</t>
  </si>
  <si>
    <t>11.020.0007-B</t>
  </si>
  <si>
    <t>11.020.0011-1</t>
  </si>
  <si>
    <t>OM COMPRIMENTO TOTAL ENTRE 9,00 E 15,00M,INCLUSIVE FORNECIME</t>
  </si>
  <si>
    <t>NTO DE MATERIAIS,PROTECAO ANTICORROSIVA,PREPARO,COLOCACAO E</t>
  </si>
  <si>
    <t>PROTENSAO,EXCLUSIVE PERFURACAO E INJECAO</t>
  </si>
  <si>
    <t>11.020.0011-B</t>
  </si>
  <si>
    <t>11.020.0012-0</t>
  </si>
  <si>
    <t> COMPRIMENTO TOTAL MAIOR QUE 15,00M,INCLUSIVE FORNECIMENTO D</t>
  </si>
  <si>
    <t>E MATERIAIS,PROTECAO ANTICORROSIVA,PREPARO,COLOCACAO E PROTE</t>
  </si>
  <si>
    <t>NSAO,EXCLUSIVE PERFURACAO E INJECAO</t>
  </si>
  <si>
    <t>11.020.0012-A</t>
  </si>
  <si>
    <t>11.020.0015-0</t>
  </si>
  <si>
    <t>OM COMPRIMENTO TOTAL MAIOR QUE 15,00M,INCLUSIVE FORNECIMENTO</t>
  </si>
  <si>
    <t> DE MATERIAIS,PROTECAO ANTICORROSIVA,PREPARO,COLOCACAO E PRO</t>
  </si>
  <si>
    <t>TENSAO,EXCLUSIVE PERFURACAO E INJECAO</t>
  </si>
  <si>
    <t>11.020.0015-A</t>
  </si>
  <si>
    <t>11.020.0020-0</t>
  </si>
  <si>
    <t>PROTENSAO DE TIRANTE DE BARRA DE ACO CA-50,EXCLUSIVE FORNECI</t>
  </si>
  <si>
    <t>MENTO DE MATERIAIS</t>
  </si>
  <si>
    <t>11.020.0020-A</t>
  </si>
  <si>
    <t>11.021.0010-1</t>
  </si>
  <si>
    <t>FORMA INTERNA EM TUBO DE PVC,DIAMETRO EXTERNO DE 25CM PARA A</t>
  </si>
  <si>
    <t>LIVIO DE PESO PROPRIO DE PECA ESTRUTURAL,INCLUSIVE FORNECIME</t>
  </si>
  <si>
    <t>NTO DOS MATERIAIS</t>
  </si>
  <si>
    <t>11.021.0010-B</t>
  </si>
  <si>
    <t>11.023.0001-0</t>
  </si>
  <si>
    <t>TELA PARA ESTRUTURA DE CONCRETO ARMADO,FORMADA POR FIOS DE</t>
  </si>
  <si>
    <t>ACO CA-60,COM DIAMETRO DE 3,4MM,CRUZADOS E SOLDADOS ENTRE SI</t>
  </si>
  <si>
    <t>,FORMANDO MALHAS QUADRADAS COM ESPACAMENTO ENTRE OS FIOS DE</t>
  </si>
  <si>
    <t>15X15CM.FORNECIMENTO</t>
  </si>
  <si>
    <t>11.023.0001-A</t>
  </si>
  <si>
    <t>11.023.0002-0</t>
  </si>
  <si>
    <t>ACO CA-60,CRUZADAS E SOLDADAS ENTRE SI,FORMANDO MALHAS QUADR</t>
  </si>
  <si>
    <t>ADAS DE FIOS COM DIAMETRO DE 4,2MM E ESPACAMENTO ENTRE ELES</t>
  </si>
  <si>
    <t>DE 15X15CM.FORNECIMENTO</t>
  </si>
  <si>
    <t>11.023.0002-A</t>
  </si>
  <si>
    <t>11.023.0003-0</t>
  </si>
  <si>
    <t>ACO CA-60,CRUZADAS E SOLDADAS ENTRE SI,FORMANDO MALHAS RETAN</t>
  </si>
  <si>
    <t>GULARES DE FIOS COM DIAMETRO DE 4,2MM E ESPACAMENTO ENTRE EL</t>
  </si>
  <si>
    <t>ES DE 30X15CM.FORNECIMENTO</t>
  </si>
  <si>
    <t>11.023.0003-A</t>
  </si>
  <si>
    <t>11.023.0005-0</t>
  </si>
  <si>
    <t>DE 10X10CM.FORNECIMENTO</t>
  </si>
  <si>
    <t>11.023.0005-A</t>
  </si>
  <si>
    <t>11.023.0006-0</t>
  </si>
  <si>
    <t>TELA DE ARAME GALVANIZADO,BWG,FIO 14,MALHA 80MM,SEM REVESTIM</t>
  </si>
  <si>
    <t>ENTO DE PVC.FORNECIMENTO</t>
  </si>
  <si>
    <t>11.023.0006-A</t>
  </si>
  <si>
    <t>11.023.0007-0</t>
  </si>
  <si>
    <t>TELA DE ARAME GALVANIZADO,BWG,FIO 14,MALHA 60MM,SEM REVESTIM</t>
  </si>
  <si>
    <t>11.023.0007-A</t>
  </si>
  <si>
    <t>11.023.0008-0</t>
  </si>
  <si>
    <t>TELA DE ARAME GALVANIZADO,BWG,FIO 14,MALHA 40MM,SEM REVESTIM</t>
  </si>
  <si>
    <t>11.023.0008-A</t>
  </si>
  <si>
    <t>11.023.0009-0</t>
  </si>
  <si>
    <t>TELA DE ARAME GALVANIZADO,BWG,FIO 12,MALHA 50MM,SEM REVESTIM</t>
  </si>
  <si>
    <t>11.023.0009-A</t>
  </si>
  <si>
    <t>11.023.0010-0</t>
  </si>
  <si>
    <t>TELA DE ARAME GALVANIZADO,BWG,FIO 12,MALHA 40MM,SEM REVESTIM</t>
  </si>
  <si>
    <t>11.023.0010-A</t>
  </si>
  <si>
    <t>11.023.0011-0</t>
  </si>
  <si>
    <t>TELA DE ARAME GALVANIZADO,BWG,FIO 10,MALHA 60MM,SEM REVESTIM</t>
  </si>
  <si>
    <t>11.023.0011-A</t>
  </si>
  <si>
    <t>11.023.0013-0</t>
  </si>
  <si>
    <t>TELA GALVANIZADA PARA GABIAO,DE 2,00X1,00X1,00M,DE FIO 2,7MM</t>
  </si>
  <si>
    <t>,MALHA 8X10CM.FORNECIMENTO</t>
  </si>
  <si>
    <t>11.023.0013-A</t>
  </si>
  <si>
    <t>11.024.0001-1</t>
  </si>
  <si>
    <t>CONCRETO PROJETADO,INCLUSIVE EQUIPAMENTO DE AR COMPRIMIDO,CO</t>
  </si>
  <si>
    <t>NSUMO DE 355KG/M3 DE CIMENTO,ADITIVOS E PERDAS POR REFLEXAO,</t>
  </si>
  <si>
    <t>SENDO A APLICACAO REALIZADA CONTRA SUPERFICIE VERTICAL OU HO</t>
  </si>
  <si>
    <t>RIZONTAL SUPERIOR E A MEDICAO FEITA PELO CONCRETO APLICADO</t>
  </si>
  <si>
    <t>11.024.0001-B</t>
  </si>
  <si>
    <t>11.024.0002-0</t>
  </si>
  <si>
    <t>SENDO A APLICACAO REALIZADA CONTRA SUPERFICIE HORIZONTAL INF</t>
  </si>
  <si>
    <t>ERIOR E A MEDICAO FEITA PELO CONCRETO APLICADO</t>
  </si>
  <si>
    <t>11.024.0002-A</t>
  </si>
  <si>
    <t>11.024.0005-0</t>
  </si>
  <si>
    <t>RIZONTAL SUPERIOR E A MEDICAO FEITA NA MAQUINA DE PROJECAO</t>
  </si>
  <si>
    <t>11.024.0005-A</t>
  </si>
  <si>
    <t>11.024.0008-0</t>
  </si>
  <si>
    <t>ERIOR E A MEDICAO FEITA NA MAQUINA DE PROJECAO</t>
  </si>
  <si>
    <t>11.024.0008-A</t>
  </si>
  <si>
    <t>11.024.0010-1</t>
  </si>
  <si>
    <t>CONCRETO PROJETADO,ADITIVADO COM 80KG DE ADESIVO ESTRUTURAL</t>
  </si>
  <si>
    <t>A BASE DE ESTIRENO BUTADIENO(LATEX),INCLUSIVE EQUIPAMENTO DE</t>
  </si>
  <si>
    <t> AR COMPRIMIDO,CONSUMO DE 355KG/M3 DE CIMENTO,ADITIVOS E PER</t>
  </si>
  <si>
    <t>DAS POR REFLEXAO,SENDO A APLICACAO REALIZADA CONTRA SUPERFIC</t>
  </si>
  <si>
    <t>IE VERTICAL OU HORIZONTAL SUPERIOR,E A MEDICAO FEITA PELO CO</t>
  </si>
  <si>
    <t>NCRETO APLICADO</t>
  </si>
  <si>
    <t>11.024.0010-B</t>
  </si>
  <si>
    <t>11.024.0012-0</t>
  </si>
  <si>
    <t>IE HORIZONTAL INFERIOR,E A MEDICAO FEITA PELO CONCRETO APLIC</t>
  </si>
  <si>
    <t>ADO</t>
  </si>
  <si>
    <t>11.024.0012-A</t>
  </si>
  <si>
    <t>11.024.0015-0</t>
  </si>
  <si>
    <t>IE VERTICAL OU HORIZONTAL SUPERIOR,E A MEDICAO NA MAQUINA DE</t>
  </si>
  <si>
    <t> PROJECAO</t>
  </si>
  <si>
    <t>11.024.0015-A</t>
  </si>
  <si>
    <t>11.024.0018-0</t>
  </si>
  <si>
    <t>IE HORIZONTAL INFERIOR,E A MEDICAO FEITA NA MAQUINA DE PROJE</t>
  </si>
  <si>
    <t>11.024.0018-A</t>
  </si>
  <si>
    <t>11.025.0002-0</t>
  </si>
  <si>
    <t>CONCRETO BOMBEADO,FCK=15MPA,COMPREENDENDO O FORNECIMENTO DE</t>
  </si>
  <si>
    <t>CONCRETO IMPORTADO DE USINA,COLOCACAO NAS FORMAS,ESPALHAMENT</t>
  </si>
  <si>
    <t>O,ADENSAMENTO MECANICO E ACABAMENTO</t>
  </si>
  <si>
    <t>11.025.0002-A</t>
  </si>
  <si>
    <t>11.025.0006-0</t>
  </si>
  <si>
    <t>CONCRETO BOMBEADO,FCK=20MPA,COMPREENDENDO O FORNECIMENTO DE</t>
  </si>
  <si>
    <t>11.025.0006-A</t>
  </si>
  <si>
    <t>11.025.0009-0</t>
  </si>
  <si>
    <t>CONCRETO BOMBEADO,FCK=25MPA,COMPREENDENDO O FORNECIMENTO DE</t>
  </si>
  <si>
    <t>11.025.0009-A</t>
  </si>
  <si>
    <t>11.025.0012-0</t>
  </si>
  <si>
    <t>CONCRETO BOMBEADO,FCK=30MPA,COMPREENDENDO O FORNECIMENTO DE</t>
  </si>
  <si>
    <t>11.025.0012-A</t>
  </si>
  <si>
    <t>11.025.0013-0</t>
  </si>
  <si>
    <t>CONCRETO BOMBEADO,FCK=35MPA,COMPREENDENDO O FORNECIMENTO DE</t>
  </si>
  <si>
    <t>11.025.0013-A</t>
  </si>
  <si>
    <t>11.025.0014-0</t>
  </si>
  <si>
    <t>CONCRETO BOMBEADO,FCK=40MPA,COMPREENDENDO O FORNECIMENTO DE</t>
  </si>
  <si>
    <t>11.025.0014-A</t>
  </si>
  <si>
    <t>11.026.0010-0</t>
  </si>
  <si>
    <t>PROTECAO DE ROCHA EM GALERIAS,COM TELAS,INCLUSIVE CHUMBADORE</t>
  </si>
  <si>
    <t>S,EXCLUSIVE TELA(VIDE FAMILIA 11.023)</t>
  </si>
  <si>
    <t>11.026.0010-A</t>
  </si>
  <si>
    <t>11.026.0015-0</t>
  </si>
  <si>
    <t>CONTENCAO DE BLOCOS SOLTOS EM ENCOSTA,COM TELA,EXCLUSIVE FOR</t>
  </si>
  <si>
    <t>NECIMENTO DA TELA(VIDE FAMILIA 11.023)</t>
  </si>
  <si>
    <t>11.026.0015-A</t>
  </si>
  <si>
    <t>11.026.0016-0</t>
  </si>
  <si>
    <t>PROTECAO DE REVESTIMENTO EM ALVENARIA,COM TELA,EXCLUSIVE FOR</t>
  </si>
  <si>
    <t>NECIMENTO DA TELA,CHAPISCO E REVESTIMENTO(VIDE FAMILIA 11.02</t>
  </si>
  <si>
    <t>3)</t>
  </si>
  <si>
    <t>11.026.0016-A</t>
  </si>
  <si>
    <t>11.026.0020-0</t>
  </si>
  <si>
    <t>ESTABILIZACAO TALUDES C/MASSA CONCRETO(CIMENTO,AREIA E BRITA</t>
  </si>
  <si>
    <t> 0)ESPESSURA 7CM,PREPARO MANUAL P/UMA RESISTENCIA COMPRESSAO</t>
  </si>
  <si>
    <t> 15MPA,APLICADO MANUALMENTE(A COLHER),SOBRE TELA ACO SOLDADO</t>
  </si>
  <si>
    <t> OU TELA ARAME GALVANIZADO,CONSIDERANDO:LIMPEZA,REGULARIZACA</t>
  </si>
  <si>
    <t>O E REVESTIMENTO COM CAMADA CHAPISCO FINO,FIXACAO TELA.O CUS</t>
  </si>
  <si>
    <t>TO NAO INCLUI FORNECIMENTO TELA(VIDE FAMILIA 11.023)</t>
  </si>
  <si>
    <t>11.026.0020-A</t>
  </si>
  <si>
    <t>11.026.0025-0</t>
  </si>
  <si>
    <t> 0)ESPESSURA 7CM,PREPARO MECANICO(BETONEIRA)P/RESISTENCIA CO</t>
  </si>
  <si>
    <t>MPRESSAO 15MPA,APLICADO MANUALMENTE(A COLHER),SOBRE TELA ACO</t>
  </si>
  <si>
    <t> SOLDADO OU TELA ARAME GALVANIZADO,CONSIDERANDO:LIMPEZA,REGU</t>
  </si>
  <si>
    <t>LARIZACAO E REVESTIMENTO CAMADA CHAPISCO FINO,FIXACAO TELA.C</t>
  </si>
  <si>
    <t>USTO NAO INCLUI FORNECIMENTO TELA(VIDE FAMILIA 11.023)</t>
  </si>
  <si>
    <t>11.026.0025-A</t>
  </si>
  <si>
    <t>11.026.0030-0</t>
  </si>
  <si>
    <t>MURO DE CONTENCAO DE TALUDES EM ALVENARIA DE BLOCO DE CONCRE</t>
  </si>
  <si>
    <t>TO ESTRUTURAL DE(19X19X39)CM,ATE 1,80M DE ALTURA,INCLUINDO B</t>
  </si>
  <si>
    <t>ASE DE CONCRETO,ACO CA-50 E ENCHIMENTO DE BLOCOS E MEDIDO PE</t>
  </si>
  <si>
    <t>LA AREA REAL</t>
  </si>
  <si>
    <t>11.026.0030-A</t>
  </si>
  <si>
    <t>11.026.0032-0</t>
  </si>
  <si>
    <t>MURO CONTENCAO DE TALUDE,UTILIZANDO BLOCOS CONCRETO ESPECIAI</t>
  </si>
  <si>
    <t>S,MED.(0,40X0,40X0,20)M,SEM JARDINEIRA,MONTAGEM ATRAVES ENCA</t>
  </si>
  <si>
    <t>IXE SECO.FORNECIMENTO DE BLOCOS E MONTAGEM,EXCLUSIVE:GEOGREL</t>
  </si>
  <si>
    <t>HA,FILTRO AREIA,CAMADA VERTICAL DE PEDRA BRITADA,CONCRETO PA</t>
  </si>
  <si>
    <t>RA LASTRO,TERRA VEGETAL,ESCAVACAO,COMPACTACAO E FORNECIMENTO</t>
  </si>
  <si>
    <t> DE ATERRO,VIGA DE CONCRETO ARMADO PARA COROAMENTO DO MURO</t>
  </si>
  <si>
    <t>11.026.0032-A</t>
  </si>
  <si>
    <t>11.026.0033-0</t>
  </si>
  <si>
    <t>S,MED.(0,40X0,40X0,20)M,COM JARDINEIRA,MONTAGEM ATRAVES ENCA</t>
  </si>
  <si>
    <t>11.026.0033-A</t>
  </si>
  <si>
    <t>11.026.0035-0</t>
  </si>
  <si>
    <t>PROTECAO DE TALUDE COM PLACAS DE CONCRETO PRE-MOLDADAS(40X80</t>
  </si>
  <si>
    <t>X8)CM,FCK=11MPA,JUNTA DE DILATACAO DE 2CM,INCLUSIVE PREPARO</t>
  </si>
  <si>
    <t>DO TERRENO</t>
  </si>
  <si>
    <t>11.026.0035-A</t>
  </si>
  <si>
    <t>11.026.0040-0</t>
  </si>
  <si>
    <t>REVESTIMENTO DE CANAL,UTILIZANDO O COLCHAO EM CONCRETO VSL,C</t>
  </si>
  <si>
    <t>OM ESPESSURA DE 0,15M,INCLUINDO FORNECIMENTO DOS MATERIAIS E</t>
  </si>
  <si>
    <t>EXECUCAO</t>
  </si>
  <si>
    <t>11.026.0040-A</t>
  </si>
  <si>
    <t>11.030.0020-0</t>
  </si>
  <si>
    <t>LAJE PRE-MOLDADA BETA 11,PARA SOBRECARGA ATE 3,5KN/M2 E VAO</t>
  </si>
  <si>
    <t>DE 4,40M,CONSIDERANDO VIGOTAS,TIJOLOS E ARMADURA NEGATIVA,IN</t>
  </si>
  <si>
    <t>CLUSIVE CAPEAMENTO DE 3CM DE ESPESSURA,C/CONCRETO FCK=20MPA</t>
  </si>
  <si>
    <t>E ESCORAMENTO.FORNECIMENTO E MONTAGEM DO CONJUNTO</t>
  </si>
  <si>
    <t>11.030.0020-A</t>
  </si>
  <si>
    <t>11.030.0025-0</t>
  </si>
  <si>
    <t>CLUSIVE CAPEAMENTO DE 3CM DE ESPESSURA,C/CONCRETO FCK=25MPA</t>
  </si>
  <si>
    <t>11.030.0025-A</t>
  </si>
  <si>
    <t>11.030.0030-0</t>
  </si>
  <si>
    <t>CLUSIVE CAPEAMENTO DE 3CM DE ESPESSURA,C/CONCRETO FCK=30MPA</t>
  </si>
  <si>
    <t>11.030.0030-A</t>
  </si>
  <si>
    <t>11.030.0050-0</t>
  </si>
  <si>
    <t>LAJE PRE-MOLDADA BETA 12,PARA SOBRECARGA DE 3,5KN/M2 E VAO D</t>
  </si>
  <si>
    <t>E 4,10M,CONSIDERANDO VIGOTAS,TIJOLOS E ARMADURA NEGATIVA,INC</t>
  </si>
  <si>
    <t>LUSIVE CAPEAMENTO DE 4CM DE ESPESSURA,COM CONCRETO FCK=20MPA</t>
  </si>
  <si>
    <t> E ESCORAMENTO.FORNECIMENTO E MONTAGEM DO CONJUNTO</t>
  </si>
  <si>
    <t>11.030.0050-A</t>
  </si>
  <si>
    <t>11.030.0055-0</t>
  </si>
  <si>
    <t>LUSIVE CAPEAMENTO DE 4CM DE ESPESSURA,COM CONCRETO FCK=25MPA</t>
  </si>
  <si>
    <t>11.030.0055-A</t>
  </si>
  <si>
    <t>11.030.0060-0</t>
  </si>
  <si>
    <t>LUSIVE CAPEAMENTO DE 4CM DE ESPESSURA,COM CONCRETO FCK=30MPA</t>
  </si>
  <si>
    <t>11.030.0060-A</t>
  </si>
  <si>
    <t>11.030.0080-0</t>
  </si>
  <si>
    <t>LAJE PRE-MOLDADA BETA 16,PARA SOBRECARGA DE 3,5KN/M2 E VAO D</t>
  </si>
  <si>
    <t>E 5,20M,CONSIDERANDO VIGOTAS,TIJOLOS E ARMADURA NEGATIVA,INC</t>
  </si>
  <si>
    <t>11.030.0080-A</t>
  </si>
  <si>
    <t>11.030.0085-0</t>
  </si>
  <si>
    <t>11.030.0085-A</t>
  </si>
  <si>
    <t>11.030.0090-0</t>
  </si>
  <si>
    <t>11.030.0090-A</t>
  </si>
  <si>
    <t>11.030.0110-0</t>
  </si>
  <si>
    <t>LAJE PRE-MOLDADA BETA 20,PARA SOBRECARGA DE 3,5KN/M2 E VAO D</t>
  </si>
  <si>
    <t>E 6,20M,CONSIDERANDO VIGOTAS,TIJOLOS E ARMADURA NEGATIVA,INC</t>
  </si>
  <si>
    <t>11.030.0110-A</t>
  </si>
  <si>
    <t>11.030.0115-0</t>
  </si>
  <si>
    <t>11.030.0115-A</t>
  </si>
  <si>
    <t>11.030.0120-0</t>
  </si>
  <si>
    <t>11.030.0120-A</t>
  </si>
  <si>
    <t>11.031.0005-0</t>
  </si>
  <si>
    <t>PRE-LAJE COM PAINEL TRELICADO,MACICA,PARA VAO DE 5,20 A 6,20</t>
  </si>
  <si>
    <t>M,PARA TRAFEGO PESADO,CAPEAMENTO DE 25CM DE ESPESSURA,FCK=35</t>
  </si>
  <si>
    <t>MPA,CARGA PERMANENTE DE 7,50KN/M2,INCLUSIVE ARMACAO NEGATIVA</t>
  </si>
  <si>
    <t> E POSITIVA ADICIONAL.FORNECIMENTO E ASSENTAMENTO</t>
  </si>
  <si>
    <t>11.031.0005-A</t>
  </si>
  <si>
    <t>11.031.0006-0</t>
  </si>
  <si>
    <t>M,PARA TRAFEGO PESADO,CARGA PERMANENTE DE 7,50KN/M2,EXCLUSIV</t>
  </si>
  <si>
    <t>E CAPEAMENTO E ARMACAO NEGATIVA E POSITIVA ADICIONAL.FORNECI</t>
  </si>
  <si>
    <t>11.031.0006-A</t>
  </si>
  <si>
    <t>11.031.0010-0</t>
  </si>
  <si>
    <t>PRE-LAJE COM PAINEL TRELICADO,MACICA,PARA VAO ATE 5,20M,PARA</t>
  </si>
  <si>
    <t> TRAFEGO PESADO,CAPEAMENTO DE 25CM DE ESPESSURA,FCK=35MPA,CA</t>
  </si>
  <si>
    <t>RGA PERMANENTE DE 7,50KN/M2,INCLUSIVE ARMACAO NEGATIVA E POS</t>
  </si>
  <si>
    <t>ITIVA ADICIONAL.FORNECIMENTO E ASSENTAMENTO</t>
  </si>
  <si>
    <t>11.031.0010-A</t>
  </si>
  <si>
    <t>11.031.0011-0</t>
  </si>
  <si>
    <t> TRAFEGO PESADO,CARGA PERMANENTE DE 7,50KN/M2,EXCLUSIVE CAPE</t>
  </si>
  <si>
    <t>AMENTO E ARMACAO NEGATIVA E POSITIVA ADICIONAL.FORNECIMENTO</t>
  </si>
  <si>
    <t>E ASSENTAMENTO</t>
  </si>
  <si>
    <t>11.031.0011-A</t>
  </si>
  <si>
    <t>11.031.0050-0</t>
  </si>
  <si>
    <t>PRE-LAJE COM PAINEL TRELICADO,MACICA,PARA VAO DE 4,10 A 5,20</t>
  </si>
  <si>
    <t>M,CAPEAMENTO DE 9CM DE ESPESSURA,FCK=25MPA,SOBRECARGA DE 2,5</t>
  </si>
  <si>
    <t> A 3,5KN/M2,INCLUSIVE ARMACAO NEGATIVA E POSITIVA ADICIONAL.</t>
  </si>
  <si>
    <t>11.031.0050-A</t>
  </si>
  <si>
    <t>11.031.0051-0</t>
  </si>
  <si>
    <t>M,SOBRECARGA DE 2,5 A 3,5KN/M2,EXCLUSIVE CAPEAMENTO E ARMACA</t>
  </si>
  <si>
    <t>O NEGATIVA E POSITIVA ADICIONAL.FORNECIMENTO E ASSENTAMENTO.</t>
  </si>
  <si>
    <t>11.031.0051-A</t>
  </si>
  <si>
    <t>11.032.0005-0</t>
  </si>
  <si>
    <t>COLAGEM COM ADESIVO ESPECIAL ESTRUTURAL DE PECAS DE CONCRETO</t>
  </si>
  <si>
    <t> PRE-FABRICADAS,SOBRE LAJE PREPARADA E REGULARIZADA,EXCLUSIV</t>
  </si>
  <si>
    <t>E ESTA CAMADA,ESTIMANDO-SE A APLICACAO DE UMA CAMADA DE ADES</t>
  </si>
  <si>
    <t>IVO NAS FACES</t>
  </si>
  <si>
    <t>11.032.0005-A</t>
  </si>
  <si>
    <t>11.034.0005-0</t>
  </si>
  <si>
    <t>REFORCO DE CANTO DE LAJE OU JUNTA DE VIADUTO,EM CANTONEIRAS</t>
  </si>
  <si>
    <t>DE FERRO DE 3 X 3/8",CHUMBADAS NO CONCRETO POR MEIO DE VERGA</t>
  </si>
  <si>
    <t>LHAO SOLDADO.FORNECIMENTO E COLOCACAO</t>
  </si>
  <si>
    <t>11.034.0005-A</t>
  </si>
  <si>
    <t>11.034.0010-0</t>
  </si>
  <si>
    <t>DE FERRO DE 4 X 3/8",CHUMBADAS NO CONCRETO POR MEIO DE VERGA</t>
  </si>
  <si>
    <t>11.034.0010-A</t>
  </si>
  <si>
    <t>11.035.0001-1</t>
  </si>
  <si>
    <t>FORMA METALICA PARA CONCRETO,INCLUSIVE FORNECIMENTO,CONFECCA</t>
  </si>
  <si>
    <t>O,MONTAGEM E DESMONTAGEM,SEM UTILIZACAO DE GUINDASTE,ADMITIN</t>
  </si>
  <si>
    <t>DO 25 VEZES DE UTILIZACAO,EXCLUSIVE ESCORAMENTO</t>
  </si>
  <si>
    <t>11.035.0001-B</t>
  </si>
  <si>
    <t>11.035.0002-1</t>
  </si>
  <si>
    <t>DO 50 VEZES DE UTILIZACAO,EXCLUSIVE ESCORAMENTO</t>
  </si>
  <si>
    <t>11.035.0002-B</t>
  </si>
  <si>
    <t>11.035.0005-0</t>
  </si>
  <si>
    <t>FORMA PERDIDA PARA CONCRETO,EM PERFIL DE ACO ZINCADO E MICRO</t>
  </si>
  <si>
    <t> PERFURADO,COM ESPESSURA DE 0,50MM, TIPO "QUICKJET",INCLUSIV</t>
  </si>
  <si>
    <t>E ACESSORIOS.FORNECIMENTO E COLOCACAO</t>
  </si>
  <si>
    <t>11.035.0005-A</t>
  </si>
  <si>
    <t>11.035.0010-0</t>
  </si>
  <si>
    <t>FORMA PARA CONCRETO EM PERFIL DE ACO GALVANIZADO ESTRUTURAL</t>
  </si>
  <si>
    <t>TIPO "STEEL DECK",COM ESPESSURA DE 0,80MM,INCLUSIVE ACESSORI</t>
  </si>
  <si>
    <t>OS GALVANIZADOS E EXCLUSIVE TELA E CONCRETO.FORNECIMENTO E C</t>
  </si>
  <si>
    <t>11.035.0010-A</t>
  </si>
  <si>
    <t>11.035.0015-0</t>
  </si>
  <si>
    <t>TIPO "STEEL DECK",COM ESPESSURA DE 0,95MM,INCLUSIVE ACESSORI</t>
  </si>
  <si>
    <t>11.035.0015-A</t>
  </si>
  <si>
    <t>11.035.0020-0</t>
  </si>
  <si>
    <t>TIPO "STEEL DECK",COM ESPESSURA DE 1,25MM,INCLUSIVE ACESSORI</t>
  </si>
  <si>
    <t>11.035.0020-A</t>
  </si>
  <si>
    <t>11.036.0001-1</t>
  </si>
  <si>
    <t>APARELHO DE APOIO DE NEOPRENE,NAO FRETADO(1,4KG/DM3),INCLUSI</t>
  </si>
  <si>
    <t>VE PREPARO DO BERCO.FORNECIMENTO E COLOCACAO</t>
  </si>
  <si>
    <t>11.036.0001-B</t>
  </si>
  <si>
    <t>11.036.0002-1</t>
  </si>
  <si>
    <t>APARELHO DE APOIO DE NEOPRENE,FRETADO,INCLUSIVE PREPARO DO B</t>
  </si>
  <si>
    <t>ERCO.FORNECIMENTO E COLOCACAO</t>
  </si>
  <si>
    <t>11.036.0002-B</t>
  </si>
  <si>
    <t>11.037.0001-0</t>
  </si>
  <si>
    <t>APARELHO DE APOIO,EM ACO EXTRA DURO(ETD).FORNECIMENTO E COLO</t>
  </si>
  <si>
    <t>11.037.0001-A</t>
  </si>
  <si>
    <t>11.038.0001-0</t>
  </si>
  <si>
    <t>FORMA METALICA PARA TUNEIS:DESLOCAMENTOS,POSICIONAMENTO,FIXA</t>
  </si>
  <si>
    <t>CAO E RETIRADA DE CONJUNTO DE FORMAS DE 7,00M DE EXTENSAO E</t>
  </si>
  <si>
    <t>RESPECTIVOS TRILHOS,EM TUNEL DE 70,00M2 DE SECAO</t>
  </si>
  <si>
    <t>11.038.0001-A</t>
  </si>
  <si>
    <t>11.039.0001-0</t>
  </si>
  <si>
    <t>FORMA METALICA PARA TUNEIS:FORNECIMENTO DE FORMAS DESLIZANTE</t>
  </si>
  <si>
    <t>S SOBRE TRILHOS DE 7,00M DE EXTENSAO,EM TUNEL DE 70,00M2 DE</t>
  </si>
  <si>
    <t>SECAO,FORMAS RIGIDAS SUSPENSAS POR MACACOS</t>
  </si>
  <si>
    <t>11.039.0001-A</t>
  </si>
  <si>
    <t>11.040.0100-0</t>
  </si>
  <si>
    <t>BARREIRA DINAMICA CONTRA QUEDAS DE ROCHAS,COMPOSTA DE ARAME</t>
  </si>
  <si>
    <t>DE ALTA RESISTENCIA,ENERGIA DE CONTENCAO ATE 1500KJ,COM GALV</t>
  </si>
  <si>
    <t>ANIZACAO EM ZINCO ALUMINIO,INCLUSIVE POSTES,PLACAS DE BASE,C</t>
  </si>
  <si>
    <t>ABOS DE ACO ESPECIAIS E DEMAIS COMPONENTES DO SISTEMA.FORNEC</t>
  </si>
  <si>
    <t>11.040.0100-A</t>
  </si>
  <si>
    <t>11.040.0105-0</t>
  </si>
  <si>
    <t>DE ALTA RESISTENCIA,ENERGIA DE CONTENCAO ATE 3000KJ,COM GALV</t>
  </si>
  <si>
    <t>11.040.0105-A</t>
  </si>
  <si>
    <t>11.040.0120-0</t>
  </si>
  <si>
    <t>SISTEMA DE ESTABILIZACAO DE TALUDES DE ROCHA E/OU SOLO,MALHA</t>
  </si>
  <si>
    <t> DE ACO COM CAPACIDADE DE CARGA LONGITUDINAL DE 15T/M,FORMAT</t>
  </si>
  <si>
    <t>O LOSANGULAR,FEITA DE FIO DE ACO DE TENSAO DE ESCOAMENTO DE</t>
  </si>
  <si>
    <t>1770MPA,E COM GALVANIZACAO DE ZINCO-ALUMINIO,CARGAS ATE 150K</t>
  </si>
  <si>
    <t>N/M,INCLUSIVE CABOS DE CONTORNO,EXCLUSIVE BARRAS DE ACO E PO</t>
  </si>
  <si>
    <t>RCAS.FORNECIMENTO E COLOCACAO</t>
  </si>
  <si>
    <t>11.040.0120-A</t>
  </si>
  <si>
    <t>11.040.0130-0</t>
  </si>
  <si>
    <t>SISTEMA DE PROTECAO PARA ENVELOPAMENTO DE GRANDES BLOCOS ROC</t>
  </si>
  <si>
    <t>HOSOS,MALHA COM ABERTURA DE 292X500MM,FEITA COM 3 ARAMES DE</t>
  </si>
  <si>
    <t>ACO DE 4MM COM TENSAO DE 1770MPA,TRANCADOS,RESULTANDO EM MAL</t>
  </si>
  <si>
    <t>HA DE ACO DE 8,6MM DE DIAMETRO E RESISTENCIA A TRACAO DE 220</t>
  </si>
  <si>
    <t>KN/M,GALVANIZACAO DE ZINCO-ALUMINIO,INCLUSIVE CABOS ACO CONT</t>
  </si>
  <si>
    <t>ORNO,EXCLUSIVE BARRAS ACO E PORCAS.FORNECIMENTO E COLOCACAO</t>
  </si>
  <si>
    <t>11.040.0130-A</t>
  </si>
  <si>
    <t>11.043.0002-0</t>
  </si>
  <si>
    <t>TIRANTE PARA PROTENSAO,PARA ANCORAGEM EM ROCHA,CONSTITUIDO P</t>
  </si>
  <si>
    <t>OR 6 FIOS DE ACO DURO DE 8MM.O CUSTO LEVA EM CONTA APENAS O</t>
  </si>
  <si>
    <t>FORNECIMENTO E A CONFECCAO DO CABO,INCLUSIVE PROTECAO ANTICO</t>
  </si>
  <si>
    <t>RROSIVA</t>
  </si>
  <si>
    <t>11.043.0002-A</t>
  </si>
  <si>
    <t>11.043.0003-0</t>
  </si>
  <si>
    <t>OR 8 FIOS DE ACO DURO DE 8MM.O CUSTO LEVA EM CONTA APENAS O</t>
  </si>
  <si>
    <t>11.043.0003-A</t>
  </si>
  <si>
    <t>11.043.0004-0</t>
  </si>
  <si>
    <t>OR 10 FIOS DE ACO DURO DE 8MM.O CUSTO LEVA EM CONTA APENAS O</t>
  </si>
  <si>
    <t> FORNECIMENTO E A CONFECCAO DO CABO,INCLUSIVE PROTECAO ANTIC</t>
  </si>
  <si>
    <t>ORROSIVA</t>
  </si>
  <si>
    <t>11.043.0004-A</t>
  </si>
  <si>
    <t>11.043.0005-0</t>
  </si>
  <si>
    <t>OR 12 FIOS DE ACO DURO DE 8MM.O CUSTO LEVA EM CONTA APENAS O</t>
  </si>
  <si>
    <t>11.043.0005-A</t>
  </si>
  <si>
    <t>11.043.0006-0</t>
  </si>
  <si>
    <t>OR 4 CORDOALHAS DE 12,7MM.O CUSTO LEVA EM CONTA APENAS O FOR</t>
  </si>
  <si>
    <t>NECIMENTO E A CONFECCAO DO CABO,INCLUSIVE PROTECAO ANTICORRO</t>
  </si>
  <si>
    <t>SIVA</t>
  </si>
  <si>
    <t>11.043.0006-A</t>
  </si>
  <si>
    <t>11.043.0007-0</t>
  </si>
  <si>
    <t>OR 6 CORDOALHAS DE 12,7MM.O CUSTO LEVA EM CONTA APENAS O FOR</t>
  </si>
  <si>
    <t>11.043.0007-A</t>
  </si>
  <si>
    <t>11.043.0008-0</t>
  </si>
  <si>
    <t>OR 8 CORDOALHAS DE 12,7MM.O CUSTO LEVA EM CONTA APENAS O FOR</t>
  </si>
  <si>
    <t>11.043.0008-A</t>
  </si>
  <si>
    <t>11.043.0009-0</t>
  </si>
  <si>
    <t>OR 10 CORDOALHAS DE 12,7MM.O CUSTO LEVA EM CONTA APENAS O FO</t>
  </si>
  <si>
    <t>RNECIMENTO E A CONFECCAO DO CABO,INCLUSIVE PROTECAO ANTICORR</t>
  </si>
  <si>
    <t>OSIVA</t>
  </si>
  <si>
    <t>11.043.0009-A</t>
  </si>
  <si>
    <t>11.043.0010-0</t>
  </si>
  <si>
    <t>OR 12 CORDOALHAS DE 12,7MM.O CUSTO LEVA EM CONTA APENAS O FO</t>
  </si>
  <si>
    <t>11.043.0010-A</t>
  </si>
  <si>
    <t>11.043.0011-0</t>
  </si>
  <si>
    <t>TIRANTE PROTENDIDO PARA ANCORAGEM EM SOLO,CONSTITUIDO POR 6</t>
  </si>
  <si>
    <t>FIOS DE ACO DURO DE 8MM.O CUSTO INCLUI APENAS O FORNECIMENTO</t>
  </si>
  <si>
    <t> E A CONFECCAO DO CABO PARA O TRECHO LIVRE,INCLUSIVE PROTECA</t>
  </si>
  <si>
    <t>O ANTICORROSIVA</t>
  </si>
  <si>
    <t>11.043.0011-A</t>
  </si>
  <si>
    <t>11.043.0012-0</t>
  </si>
  <si>
    <t>TIRANTE PROTENDIDO PARA ANCORAGEM EM SOLO,CONSTITUIDO POR 8</t>
  </si>
  <si>
    <t>11.043.0012-A</t>
  </si>
  <si>
    <t>11.043.0013-0</t>
  </si>
  <si>
    <t>TIRANTE PROTENDIDO PARA ANCORAGEM EM SOLO,CONSTITUIDO POR 10</t>
  </si>
  <si>
    <t> FIOS DE ACO DURO DE 8MM.O CUSTO INCLUI APENAS O FORNECIMENT</t>
  </si>
  <si>
    <t>O E A CONFECCAO DO CABO PARA O TRECHO LIVRE,INCLUSIVE PROTEC</t>
  </si>
  <si>
    <t>AO ANTICORROSIVA</t>
  </si>
  <si>
    <t>11.043.0013-A</t>
  </si>
  <si>
    <t>11.043.0014-1</t>
  </si>
  <si>
    <t>TIRANTE PROTENDIDO PARA ANCORAGEM EM SOLO,CONSTITUIDO POR 12</t>
  </si>
  <si>
    <t>11.043.0014-B</t>
  </si>
  <si>
    <t>11.043.0015-0</t>
  </si>
  <si>
    <t>TIRANTE PROTENDIDO PARA ANCORAGEM EM SOLO,CONSTITUIDO POR 16</t>
  </si>
  <si>
    <t>11.043.0015-A</t>
  </si>
  <si>
    <t>11.043.0016-0</t>
  </si>
  <si>
    <t>TIRANTE PROTENDIDO PARA ANCORAGEM EM SOLO,CONSTITUIDO POR 4</t>
  </si>
  <si>
    <t>CORDOALHAS DE 12,7MM.O CUSTO INCLUI APENAS O FORNECIMENTO E</t>
  </si>
  <si>
    <t>A CONFECCAO DO CABO PARA O TRECHO LIVRE,INCLUSIVE PROTECAO A</t>
  </si>
  <si>
    <t>NTICORROSIVA</t>
  </si>
  <si>
    <t>11.043.0016-A</t>
  </si>
  <si>
    <t>11.043.0017-0</t>
  </si>
  <si>
    <t>11.043.0017-A</t>
  </si>
  <si>
    <t>11.043.0018-0</t>
  </si>
  <si>
    <t>11.043.0018-A</t>
  </si>
  <si>
    <t>11.043.0019-1</t>
  </si>
  <si>
    <t> CORDOALHAS DE 12,7MM.O CUSTO INCLUI APENAS O FORNECIMENTO E</t>
  </si>
  <si>
    <t> A CONFECCAO DO CABO PARA O TRECHO LIVRE,INCLUSIVE PROTECAO</t>
  </si>
  <si>
    <t>ANTICORROSIVA</t>
  </si>
  <si>
    <t>11.043.0019-B</t>
  </si>
  <si>
    <t>11.043.0020-0</t>
  </si>
  <si>
    <t> ANTICORROSIVA</t>
  </si>
  <si>
    <t>11.043.0020-A</t>
  </si>
  <si>
    <t>11.043.0021-0</t>
  </si>
  <si>
    <t> E A CONFECCAO DO CABO PARA TRECHO DE ANCORAGEM</t>
  </si>
  <si>
    <t>11.043.0021-A</t>
  </si>
  <si>
    <t>11.043.0022-0</t>
  </si>
  <si>
    <t>11.043.0022-A</t>
  </si>
  <si>
    <t>11.043.0023-0</t>
  </si>
  <si>
    <t>O E A CONFECCAO DO CABO PARA TRECHOS DE ANCORAGEM</t>
  </si>
  <si>
    <t>11.043.0023-A</t>
  </si>
  <si>
    <t>11.043.0024-1</t>
  </si>
  <si>
    <t>O E A CONFECCAO DO CABO PARA TRECHO DE ANCORAGEM</t>
  </si>
  <si>
    <t>11.043.0024-B</t>
  </si>
  <si>
    <t>11.043.0025-0</t>
  </si>
  <si>
    <t>11.043.0025-A</t>
  </si>
  <si>
    <t>11.043.0026-0</t>
  </si>
  <si>
    <t>A CONFECCAO DO CABO PARA TRECHO DE ANCORAGEM</t>
  </si>
  <si>
    <t>11.043.0026-A</t>
  </si>
  <si>
    <t>11.043.0027-0</t>
  </si>
  <si>
    <t>11.043.0027-A</t>
  </si>
  <si>
    <t>11.043.0028-0</t>
  </si>
  <si>
    <t>11.043.0028-A</t>
  </si>
  <si>
    <t>11.043.0029-1</t>
  </si>
  <si>
    <t> A CONFECCAO DO CABO PARA TRECHO DE ANCORAGEM</t>
  </si>
  <si>
    <t>11.043.0029-B</t>
  </si>
  <si>
    <t>11.043.0030-0</t>
  </si>
  <si>
    <t>11.043.0030-A</t>
  </si>
  <si>
    <t>11.044.0006-0</t>
  </si>
  <si>
    <t>PROTENSAO INCLUSIVE INSTALACAO,CONE E PLACA DE ANCORAGEM DE</t>
  </si>
  <si>
    <t>TIRANTE PARA ANCORAGEM EM ROCHA,CONSTITUIDO POR 4 CORDOALHAS</t>
  </si>
  <si>
    <t> DE 12,7MM,EXCLUSIVE PERFURACAO, INJECAO E O TIRANTE</t>
  </si>
  <si>
    <t>11.044.0006-A</t>
  </si>
  <si>
    <t>11.044.0007-0</t>
  </si>
  <si>
    <t>TIRANTE PARA ANCORAGEM EM ROCHA,CONSTITUIDO POR 6 CORDOALHAS</t>
  </si>
  <si>
    <t> DE 12,7MM,EXCLUSIVE PERFURACAO,INJECAO E O TIRANTE</t>
  </si>
  <si>
    <t>11.044.0007-A</t>
  </si>
  <si>
    <t>11.044.0008-0</t>
  </si>
  <si>
    <t>TIRANTE PARA ANCORAGEM EM ROCHA,CONSTITUIDO POR 8 CORDOALHAS</t>
  </si>
  <si>
    <t>11.044.0008-A</t>
  </si>
  <si>
    <t>11.044.0009-0</t>
  </si>
  <si>
    <t>TIRANTE PARA ANCORAGEM EM ROCHA,CONSTITUIDO POR 10 CORDOALHA</t>
  </si>
  <si>
    <t>S DE 12,7MM,EXCLUSIVE PERFURACAO,INJECAO E O TIRANTE</t>
  </si>
  <si>
    <t>11.044.0009-A</t>
  </si>
  <si>
    <t>11.044.0010-0</t>
  </si>
  <si>
    <t>TIRANTE PARA ANCORAGEM EM ROCHA,CONSTITUIDO POR 12 CORDOALHA</t>
  </si>
  <si>
    <t>11.044.0010-A</t>
  </si>
  <si>
    <t>11.044.0056-0</t>
  </si>
  <si>
    <t>PROTENSAO DE TIRANTES DE 4 CORDOALHAS DE 12,7MM,EXCLUSIVE FO</t>
  </si>
  <si>
    <t>RNECIMENTO DOS MATERIAIS</t>
  </si>
  <si>
    <t>11.044.0056-A</t>
  </si>
  <si>
    <t>11.044.0058-0</t>
  </si>
  <si>
    <t>PROTENSAO DE TIRANTES DE 6 E 8 CORDOALHAS DE 12,7MM,EXCLUSIV</t>
  </si>
  <si>
    <t>E FORNECIMENTO DOS MATERIAIS</t>
  </si>
  <si>
    <t>11.044.0058-A</t>
  </si>
  <si>
    <t>11.044.0060-0</t>
  </si>
  <si>
    <t>PROTENSAO DE TIRANTES DE 10 E 12 CORDOALHAS DE 12,7MM,EXCLUS</t>
  </si>
  <si>
    <t>IVE FORNECIMENTO DOS MATERIAIS</t>
  </si>
  <si>
    <t>11.044.0060-A</t>
  </si>
  <si>
    <t>11.045.0006-0</t>
  </si>
  <si>
    <t>TIRANTE PARA ANCORAGEM EM SOLO,CONSTITUIDO POR 4 CORDOALHAS</t>
  </si>
  <si>
    <t>DE 12,7MM,EXCLUSIVE PERFURACAO,INJECAO E O TIRANTE</t>
  </si>
  <si>
    <t>11.045.0006-A</t>
  </si>
  <si>
    <t>11.045.0007-0</t>
  </si>
  <si>
    <t>TIRANTE PARA ANCORAGEM EM SOLO,CONSTITUIDO POR 6 CORDOALHAS</t>
  </si>
  <si>
    <t>11.045.0007-A</t>
  </si>
  <si>
    <t>11.045.0008-0</t>
  </si>
  <si>
    <t>TIRANTE PARA ANCORAGEM EM SOLO,CONSTITUIDO POR 8 CORDOALHAS</t>
  </si>
  <si>
    <t>11.045.0008-A</t>
  </si>
  <si>
    <t>11.045.0009-0</t>
  </si>
  <si>
    <t>TIRANTE PARA ANCORAGEM EM SOLO,CONSTITUIDO POR 10 CORDOALHAS</t>
  </si>
  <si>
    <t>11.045.0009-A</t>
  </si>
  <si>
    <t>11.045.0010-0</t>
  </si>
  <si>
    <t>TIRANTE PARA ANCORAGEM EM SOLO,CONSTITUIDO POR 12 CORDOALHAS</t>
  </si>
  <si>
    <t>11.045.0010-A</t>
  </si>
  <si>
    <t>11.046.0001-0</t>
  </si>
  <si>
    <t>CONCRETO IMPORTADO DE USINA,DOSADO RACIONALMENTE PARA UMA RE</t>
  </si>
  <si>
    <t>SISTENCIA CARACTERISTICA A COMPRESSAO DE 10MPA</t>
  </si>
  <si>
    <t>11.046.0001-A</t>
  </si>
  <si>
    <t>11.046.0004-0</t>
  </si>
  <si>
    <t>SISTENCIA CARACTERISTICA A COMPRESSAO DE 15MPA</t>
  </si>
  <si>
    <t>11.046.0004-A</t>
  </si>
  <si>
    <t>11.046.0007-0</t>
  </si>
  <si>
    <t>SISTENCIA CARACTERISTICA A COMPRESSAO DE 20MPA</t>
  </si>
  <si>
    <t>11.046.0007-A</t>
  </si>
  <si>
    <t>11.046.0010-0</t>
  </si>
  <si>
    <t>SISTENCIA CARACTERISTICA A COMPRESSAO DE 25MPA</t>
  </si>
  <si>
    <t>11.046.0010-A</t>
  </si>
  <si>
    <t>11.046.0013-0</t>
  </si>
  <si>
    <t>SISTENCIA CARACTERISTICA A COMPRESSAO DE 30MPA</t>
  </si>
  <si>
    <t>11.046.0013-A</t>
  </si>
  <si>
    <t>11.046.0014-0</t>
  </si>
  <si>
    <t>SISTENCIA CARACTERISTICA A COMPRESSAO DE 35MPA</t>
  </si>
  <si>
    <t>11.046.0014-A</t>
  </si>
  <si>
    <t>11.046.0015-0</t>
  </si>
  <si>
    <t>SISTENCIA CARACTERISTICA A COMPRESSAO DE 40MPA</t>
  </si>
  <si>
    <t>11.046.0015-A</t>
  </si>
  <si>
    <t>11.046.0060-0</t>
  </si>
  <si>
    <t>CONCRETO COLORIDO,COM OXIDO DE FERRO VERMELHO SINTETICO,IMPO</t>
  </si>
  <si>
    <t>RTADO DE USINA,DOSADO RACIONALMENTE PARA UMA RESISTENCIA CAR</t>
  </si>
  <si>
    <t>ACTERISTICA A COMPRESSAO DE 15MPA</t>
  </si>
  <si>
    <t>11.046.0060-A</t>
  </si>
  <si>
    <t>11.046.0080-1</t>
  </si>
  <si>
    <t>STICA A COMPRESSAO DE 25MPA, COM ADICAO DE 8% DE MICROSSILIC</t>
  </si>
  <si>
    <t>A, PREPARO EM USINA DOSADORA TIPO VERTICAL E LANCAMENTO COM</t>
  </si>
  <si>
    <t> AUXILIO DE EQUIPAMENTOS</t>
  </si>
  <si>
    <t>11.046.0080-B</t>
  </si>
  <si>
    <t>11.046.0105-0</t>
  </si>
  <si>
    <t>UMA RESISTENCIA CARACTERISTICA A COMPRESSAO DE 50MPA,PREPARO</t>
  </si>
  <si>
    <t> EM USINA DOSADORA TIPO VERTICAL E LANCAMENTO COM AUXILIO DE</t>
  </si>
  <si>
    <t>  EQUIPAMENTOS,INCLUINDO ADITIVOS</t>
  </si>
  <si>
    <t>11.046.0105-A</t>
  </si>
  <si>
    <t>11.046.0110-0</t>
  </si>
  <si>
    <t>UMA RESISTENCIA CARACTERISTICA A COMPRESSAO DE 60MPA, PREPAR</t>
  </si>
  <si>
    <t>O EM USINA DOSADORA TIPO VERTICAL E LANCAMENTO COM AUXILIO D</t>
  </si>
  <si>
    <t>E EQUIPAMENTOS, INCLUINDO ADITIVOS</t>
  </si>
  <si>
    <t>11.046.0110-A</t>
  </si>
  <si>
    <t>11.046.0115-0</t>
  </si>
  <si>
    <t>UMA RESISTENCIA CARACTERISTICA A COMPRESSAO DE 70MPA,PREPARO</t>
  </si>
  <si>
    <t>EM USINA DOSADORA TIPO VERTICAL E LANCAMENTO COM AUXILIO DE</t>
  </si>
  <si>
    <t>EQUIPAMENTOS, INCLUINDO ADITIVOS</t>
  </si>
  <si>
    <t>11.046.0115-A</t>
  </si>
  <si>
    <t>11.046.0180-0</t>
  </si>
  <si>
    <t>BOMBEAMENTO PARA CONCRETO DE ALTO DESEMPENHO</t>
  </si>
  <si>
    <t>11.046.0180-A</t>
  </si>
  <si>
    <t>11.047.0010-1</t>
  </si>
  <si>
    <t>TIRANTE PROTENDIDO,PARA CARGA DE TRABALHO ATE 34T,DIAMETRO D</t>
  </si>
  <si>
    <t>E 32MM,INCLUSIVE O FORNECIMENTO DA BARRA E BAINHA,PROTECAO A</t>
  </si>
  <si>
    <t>NTICORROSIVA,PREPARO E COLOCACAO NO FURO,EXCLUSIVE LUVAS,PLA</t>
  </si>
  <si>
    <t>CAS,CONTRAPORCAS,ETC,PERFURACAO E INJECAO</t>
  </si>
  <si>
    <t>11.047.0010-B</t>
  </si>
  <si>
    <t>11.047.0011-1</t>
  </si>
  <si>
    <t>PROTENSAO PARCIAL E FINAL DE TIRANTE (EXCLUSIVE ESTE),PARA C</t>
  </si>
  <si>
    <t>ARGA DE TRABALHO ATE 34T,DIAMETRO DE 32MM,INCLUSIVE O FORNEC</t>
  </si>
  <si>
    <t>IMENTO E INSTALACAO DA PLACA,ANEL DE ANGULO,PORCAS,CONTRAPOR</t>
  </si>
  <si>
    <t>CAS,LUVAS,ETC,PINTURA E PROTECAO DA CABECA,EXCLUSIVE PERFURA</t>
  </si>
  <si>
    <t>CAO E INJECAO</t>
  </si>
  <si>
    <t>11.047.0011-B</t>
  </si>
  <si>
    <t>11.047.0012-0</t>
  </si>
  <si>
    <t>NTICORROSIVA,PREPARO E COLOCACAO NO FURO E TUBO ESPECIAL PAR</t>
  </si>
  <si>
    <t>A INJECAO (TUBO PVC 3/4" E MANCHETES),EXCLUSIVE LUVAS,PLACAS</t>
  </si>
  <si>
    <t>,CONTRAPORCAS,ETC,PERFURACAO E INJECAO</t>
  </si>
  <si>
    <t>11.047.0012-A</t>
  </si>
  <si>
    <t>11.047.0015-0</t>
  </si>
  <si>
    <t>TIRANTE PROTENDIDO,PARA CARGA DE TRABALHO ATE 22T,DIAMETRO D</t>
  </si>
  <si>
    <t>E 32MM,INCLUSIVE O FORNECIMENTO DA BARRA,BAINHA,PROTECAO ANT</t>
  </si>
  <si>
    <t>ICORROSIVA,PREPARO E COLOCACAO NO FURO,EXCLUSIVE LUVAS,PLACA</t>
  </si>
  <si>
    <t>S,PORCAS E CONTRAPORCAS,ETC,PERFURACAO E INJECAO</t>
  </si>
  <si>
    <t>11.047.0015-A</t>
  </si>
  <si>
    <t>11.047.0016-0</t>
  </si>
  <si>
    <t>ARGA DE TRABALHO DE 22T,DIAMETRO DE 32MM,INCLUSIVE O FORNECI</t>
  </si>
  <si>
    <t>MENTO E INSTALACAO DA PLACA,ANEL DE ANGULO,PORCAS,CONTRAPORC</t>
  </si>
  <si>
    <t>AS,LUVAS,ETC,PINTURA E PROTECAO DA CABECA,EXCLUSIVE PERFURAC</t>
  </si>
  <si>
    <t>AO E INJECAO</t>
  </si>
  <si>
    <t>11.047.0016-A</t>
  </si>
  <si>
    <t>11.047.0050-0</t>
  </si>
  <si>
    <t>PROTENSAO DE TIRANTE DE BARRA,DIAMETRO DE 32MM,EXCLUSIVE FOR</t>
  </si>
  <si>
    <t>NECIMENTO DE MATERIAIS</t>
  </si>
  <si>
    <t>11.047.0050-A</t>
  </si>
  <si>
    <t>11.048.0010-1</t>
  </si>
  <si>
    <t>CONCRETO IMPORTADO DE USINA,DOSADO RACIONALMENTE PARA RESIST</t>
  </si>
  <si>
    <t>ENCIA CARACTERISTICA A COMPRESSAO DE 10MPA,INCLUSIVE TRANSPO</t>
  </si>
  <si>
    <t>RTE HORIZONTAL ATE 20,00M EM CARRINHOS,ADENSAMENTO E ACABAME</t>
  </si>
  <si>
    <t>11.048.0010-B</t>
  </si>
  <si>
    <t>11.048.0015-1</t>
  </si>
  <si>
    <t>ENCIA CARACTERISTICA A COMPRESSAO DE 15MPA,INCLUSIVE TRANSPO</t>
  </si>
  <si>
    <t>11.048.0015-B</t>
  </si>
  <si>
    <t>11.048.0020-1</t>
  </si>
  <si>
    <t>ENCIA CARACTERISTICA A COMPRESSAO DE 20MPA,INCLUSIVE TRANSPO</t>
  </si>
  <si>
    <t>11.048.0020-B</t>
  </si>
  <si>
    <t>11.048.0025-1</t>
  </si>
  <si>
    <t>ENCIA CARACTERISTICA A COMPRESSAO DE 25MPA,INCLUSIVE TRANSPO</t>
  </si>
  <si>
    <t>11.048.0025-B</t>
  </si>
  <si>
    <t>11.048.0030-1</t>
  </si>
  <si>
    <t>ENCIA CARACTERISTICA A COMPRESSAO DE 30MPA,INCLUSIVE TRANSPO</t>
  </si>
  <si>
    <t>11.048.0030-B</t>
  </si>
  <si>
    <t>11.048.0035-1</t>
  </si>
  <si>
    <t>ENCIA CARACTERISTICA A COMPRESSAO DE 35MPA,INCLUSIVE TRANSPO</t>
  </si>
  <si>
    <t>11.048.0035-B</t>
  </si>
  <si>
    <t>11.048.0040-1</t>
  </si>
  <si>
    <t>ENCIA CARACTERISTICA A COMPRESSAO DE 40MPA,INCLUSIVE TRANSPO</t>
  </si>
  <si>
    <t>11.048.0040-B</t>
  </si>
  <si>
    <t>11.048.0050-0</t>
  </si>
  <si>
    <t>PLACAS DE CONCRETO ARMADO PRE-MOLDADA,COM 6CM DE ESPESSURA,</t>
  </si>
  <si>
    <t>CONFECCIONADA COM CONCRETO IMPORTADO DE USINA,DOSADO PARA FC</t>
  </si>
  <si>
    <t>K=25MPA E 8% DE MICROSSILICA,COMPREENDENDO LANCAMENTO E ADEN</t>
  </si>
  <si>
    <t>SAMENTO MECANICO,INCLUSIVE TRANSPORTE E COLOCACAO SOBRE VIGA</t>
  </si>
  <si>
    <t>S,COM GUINDASTE</t>
  </si>
  <si>
    <t>11.048.0050-A</t>
  </si>
  <si>
    <t>11.048.0055-0</t>
  </si>
  <si>
    <t>PLACA DE CONCRETO ARMADO PRE-MOLDADA COM 8CM DE ESPESSURA,CO</t>
  </si>
  <si>
    <t>NFECCIONADA COM CONCRETO IMPORTADO DE USINA,DOSADO PARA FCK=</t>
  </si>
  <si>
    <t>25MPA E 8% DE MICROSSILICA,COMPREENDENDO LANCAMENTO E ADENSA</t>
  </si>
  <si>
    <t>MENTO MECANICO,INCLUSIVE TRANSPORTE E COLOCACAO SOBRE VIGAS,</t>
  </si>
  <si>
    <t>COM GUINDASTE</t>
  </si>
  <si>
    <t>11.048.0055-A</t>
  </si>
  <si>
    <t>11.048.0060-0</t>
  </si>
  <si>
    <t>PLACA DE CONCRETO ARMADO PRE-MOLDADA COM 10CM DE ESPESSURA,C</t>
  </si>
  <si>
    <t>ONFECCIONADA COM CONCRETO IMPORTADO DE USINA,DOSADO PARA FCK</t>
  </si>
  <si>
    <t>=25MPA E 8% DE MICROSSILICA,COMPREENDENDO LANCAMENTO E ADENS</t>
  </si>
  <si>
    <t>AMENTO MECANICO,INCLUSIVE TRANSPORTE E COLOCACAO SOBRE VIGAS</t>
  </si>
  <si>
    <t>,COM GUINDASTE</t>
  </si>
  <si>
    <t>11.048.0060-A</t>
  </si>
  <si>
    <t>11.050.0001-1</t>
  </si>
  <si>
    <t>ESCORAMENTO TUBULAR(ALUGUEL)COM TUBOS METALICOS,NA DENSIDADE</t>
  </si>
  <si>
    <t> DE 5,00M DE TUBO EQUIPADO POR M3 DE ESCORAMENTO,PAGO PELO V</t>
  </si>
  <si>
    <t>OLUME DESTE E PELO TEMPO NECESSARIO,DESDE A ENTREGA DO MATER</t>
  </si>
  <si>
    <t>IAL NA OBRA,NA OCASIAO APROPRIADA ATE SUA CARGA,PARA DEVOLUC</t>
  </si>
  <si>
    <t>AO,LOGO QUE DESNECESSARIA</t>
  </si>
  <si>
    <t>M3XMES</t>
  </si>
  <si>
    <t>11.050.0001-B</t>
  </si>
  <si>
    <t>11.050.0002-0</t>
  </si>
  <si>
    <t>ESCORAMENTO TUBULAR(ALUGUEL)COM TUBOS METALICOS,PARA QUALQUE</t>
  </si>
  <si>
    <t>R DENSIDADE DE TUBO,PAGO PELO COMPRIMENTO NECESSARIO,NO MESM</t>
  </si>
  <si>
    <t>O TEMPO,DESDE A ENTREGA DO MATERIAL NA OBRA,NA OCASIAO APROP</t>
  </si>
  <si>
    <t>RIADA ATE SUA CARGA,PARA DEVOLUCAO,LOGO QUE DESNECESSARIA</t>
  </si>
  <si>
    <t>11.050.0002-A</t>
  </si>
  <si>
    <t>11.050.0010-0</t>
  </si>
  <si>
    <t>ESCORAMENTO METALICO(ALUGUEL),COM ESCORAS TELESCOPAVEIS OU T</t>
  </si>
  <si>
    <t>ORRES DE CARGA,INCLUSIVE VIGAMENTO PRINCIPAL E SECUNDARIO,PA</t>
  </si>
  <si>
    <t>RA ESTRUTURA CONVENCIONAL DE CONCRETO ARMADO,EXCLUSIVE CIMBR</t>
  </si>
  <si>
    <t>AMENTO.MEDICAO PELO VOLUME DE ESCORAMENTO</t>
  </si>
  <si>
    <t>11.050.0010-A</t>
  </si>
  <si>
    <t>11.055.0001-1</t>
  </si>
  <si>
    <t>MONTAGEM E DESMONTAGEM DE ESCORAMENTO TUBULAR NORMAL,NA DENS</t>
  </si>
  <si>
    <t>IDADE DE 5,00M DE TUBO POR M3 DE ESCORAMENTO,COMPREENDENDO T</t>
  </si>
  <si>
    <t>RANSPORTE DO MATERIAL PARA OBRA E DESTA PARA O DEPOSITO,INCL</t>
  </si>
  <si>
    <t>USIVE CARGA E DESCARGA.O CUSTO E DADO POR M3 DE ESCORAMENTO,</t>
  </si>
  <si>
    <t>CONTADO DAS SAPATAS ATE AS EXTREMIDADES SUPERIORES DOS TUBOS</t>
  </si>
  <si>
    <t>,SENDO PAGOS 60% NA MONTAGEM E 40% NA DESMONTAGEM</t>
  </si>
  <si>
    <t>11.055.0001-B</t>
  </si>
  <si>
    <t>11.055.0002-0</t>
  </si>
  <si>
    <t>MONTAGEM E DESMONTAGEM DE ESCORAMENTO TUBULAR NORMAL,PARA QU</t>
  </si>
  <si>
    <t>ALQUER DENSIDADE DE TUBO,MEDIDO PELO COMPRIMENTO NECESSARIO,</t>
  </si>
  <si>
    <t>COMPREENDENDO TRANSPORTE DO MATERIAL PARA OBRA E DESTA PARA</t>
  </si>
  <si>
    <t>O DEPOSITO,INCLUSIVE CARGA E DESCARGA.O CUSTO E DADO POR M3</t>
  </si>
  <si>
    <t>DE ESCORAMENTO,CONTADO DAS SAPATAS ATE AS EXTREMIDADES SUPER</t>
  </si>
  <si>
    <t>IORES DOS TUBOS,SENDO PAGOS 60% MONTAGEM E 40% DESMONTAGEM</t>
  </si>
  <si>
    <t>11.055.0002-A</t>
  </si>
  <si>
    <t>11.055.0010-0</t>
  </si>
  <si>
    <t>MONTAGEM E DESMONTAGEM DE ESCORAMENTO METALICO,CONFORME ITEM</t>
  </si>
  <si>
    <t> 11.050.0010,COMPREENDENDO TRANSPORTE DO MATERIAL PARA OBRA</t>
  </si>
  <si>
    <t>E DESTA PARA O DEPOSITO,INCLUSIVE CARGA E DESCARGA.O CUSTO E</t>
  </si>
  <si>
    <t> DADO POR M3 DE ESCORAMENTO,SENDO PAGOS 60% NA MONTAGEM E 40</t>
  </si>
  <si>
    <t>% NA DESMONTAGEM</t>
  </si>
  <si>
    <t>11.055.0010-A</t>
  </si>
  <si>
    <t>11.056.0010-0</t>
  </si>
  <si>
    <t>ESCORAS METALICAS(ALUGUEL)PARA CIMBRAMENTO METALICO(EXCLUSIV</t>
  </si>
  <si>
    <t>E ESTE)DE LAJES PLANAS(COGUMELO)COM ALTURA ATE 3,50M,CONSIDE</t>
  </si>
  <si>
    <t>RANDO 0,8UN/M2</t>
  </si>
  <si>
    <t>11.056.0010-A</t>
  </si>
  <si>
    <t>11.056.0030-0</t>
  </si>
  <si>
    <t>CIMBRAMENTO METALICO(ALUGUEL)PARA EDIFICACOES COM LAJES PLAN</t>
  </si>
  <si>
    <t>AS(COGUMELO),DISPENSANDO REESCORAMENTO,EXCLUSIVE ESCORAS MET</t>
  </si>
  <si>
    <t>ALICAS.O CUSTO INCLUI LONGARINAS PRINCIPAIS,SECUNDARIAS E PE</t>
  </si>
  <si>
    <t>CAS DE LIGACAO</t>
  </si>
  <si>
    <t>11.056.0030-A</t>
  </si>
  <si>
    <t>11.057.0010-0</t>
  </si>
  <si>
    <t>MONTAGEM E DESMONTAGEM DE CIMBRAMENTO METALICO PARA EDIFICAC</t>
  </si>
  <si>
    <t>OES,PRESERVANDO REESCORAMENTO,COMPREENDENDO ESCORAS,LONGARIN</t>
  </si>
  <si>
    <t>AS PRINCIPAIS,SECUNDARIAS E PECAS DE LIGACAO</t>
  </si>
  <si>
    <t>11.057.0010-A</t>
  </si>
  <si>
    <t>11.060.0160-0</t>
  </si>
  <si>
    <t>SUPERESTRUTURA DE PONTE OU VIADUTO,PRE-FABRICADA,EM CONCRETO</t>
  </si>
  <si>
    <t> PROTENDIDO,CLASSE 45,PARA UMA FAIXA DE TRAFEGO COM GUARDA-R</t>
  </si>
  <si>
    <t>ODAS E 3,20M DE PISTA DE ROLAMENTO,SEM CAPEAMENTO,COM VAO EN</t>
  </si>
  <si>
    <t>TRE 7,50 E 12,50M,COLOCADA</t>
  </si>
  <si>
    <t>11.060.0160-A</t>
  </si>
  <si>
    <t>11.060.0165-0</t>
  </si>
  <si>
    <t> PROTENDIDO,CLASSE 45,PARA DUAS FAIXAS DE TRAFEGO E 7,20M DE</t>
  </si>
  <si>
    <t> PISTA DE ROLAMENTO,SEM CAPEAMENTO,COM VAO ENTRE 7,50 E 12,5</t>
  </si>
  <si>
    <t>0M,COLOCADA</t>
  </si>
  <si>
    <t>11.060.0165-A</t>
  </si>
  <si>
    <t>11.060.0170-0</t>
  </si>
  <si>
    <t> PROTENDIDO,CLASSE 45,PARA UMA FAIXA DE TRAFEGO COM 3,20M DE</t>
  </si>
  <si>
    <t> PISTA DE ROLAMENTO,COM GUARDA-RODAS,PASSEIOS E GUARDA-CORPO</t>
  </si>
  <si>
    <t>S,COM LARGURA DE 4,60M,SEM CAPEAMENTO,COM VAO ENTRE 7,50 E 1</t>
  </si>
  <si>
    <t>2,50M,COLOCADA</t>
  </si>
  <si>
    <t>11.060.0170-A</t>
  </si>
  <si>
    <t>11.060.0175-0</t>
  </si>
  <si>
    <t> PROTENDIDO,CLASSE 45,PARA DUAS FAIXAS DE TRAFEGO COM 7,20M</t>
  </si>
  <si>
    <t>DE PISTA DE ROLAMENTO,COM GUARDA-RODAS,PASSEIOS E GUARDA-COR</t>
  </si>
  <si>
    <t>POS,COM LARGURA TOTAL DE 9,00M,SEM CAPEAMENTO,COM VAO ENTRE</t>
  </si>
  <si>
    <t>7,50 E 12,50M,COLOCADA</t>
  </si>
  <si>
    <t>11.060.0175-A</t>
  </si>
  <si>
    <t>11.060.0180-0</t>
  </si>
  <si>
    <t>POS,COM LARGURA TOTAL DE 10,50M,SEM CAPEAMENTO,COM VAO ENTRE</t>
  </si>
  <si>
    <t> 7,50 E 12,50M,COLOCADA</t>
  </si>
  <si>
    <t>11.060.0180-A</t>
  </si>
  <si>
    <t>11.060.0185-0</t>
  </si>
  <si>
    <t> PROTENDIDO,CLASSE 45,PARA DUAS FAIXAS DE TRAFEGO DE 3,60M E</t>
  </si>
  <si>
    <t> BARREIRAS TIPO DER-RJ,COM LARGURA TOTAL DE 9,00M,SEM CAPEAM</t>
  </si>
  <si>
    <t>ENTO,COM VAO ENTRE 7,50 E 12,50M,COLOCADA</t>
  </si>
  <si>
    <t>11.060.0185-A</t>
  </si>
  <si>
    <t>11.060.0190-0</t>
  </si>
  <si>
    <t> BARREIRAS TIPO DER-RJ,COM LARGURA TOTAL DE 11,00M,SEM CAPEA</t>
  </si>
  <si>
    <t>MENTO,COM VAO ENTRE 7,50 E 12,50M,COLOCADA</t>
  </si>
  <si>
    <t>11.060.0190-A</t>
  </si>
  <si>
    <t>11.060.0195-0</t>
  </si>
  <si>
    <t> PROTENDIDO,CLASSE 45,PARA DUAS FAIXAS DE TRAFEGO DE 3,60M,D</t>
  </si>
  <si>
    <t>OIS ACOSTAMENTOS DE 2,50M E BARREIRAS TIPO DER-RJ,COM LARGUR</t>
  </si>
  <si>
    <t>A TOTAL DE 13,00M,SEM CAPEAMENTO,COM VAO ENTRE 7,50 E 12,50M</t>
  </si>
  <si>
    <t>,COLOCADA</t>
  </si>
  <si>
    <t>11.060.0195-A</t>
  </si>
  <si>
    <t>11.060.0200-0</t>
  </si>
  <si>
    <t>SUPERESTRUTURA DE PASSARELA PARA PEDESTRE,PRE-FABRICADA,EM C</t>
  </si>
  <si>
    <t>ONCRETO PROTENDIDO,COM 2,00M DE LARGURA UTIL E GUARDA-CORPOS</t>
  </si>
  <si>
    <t>METALICOS,COM VAO ENTRE 7,50 E 10,00M,COLOCADA</t>
  </si>
  <si>
    <t>11.060.0200-A</t>
  </si>
  <si>
    <t>11.060.0205-0</t>
  </si>
  <si>
    <t>ABRIGO DESTINADO A PARADA DE ONIBUS,INTEGRALMENTE PRE-FABRIC</t>
  </si>
  <si>
    <t>ADO EM CONCRETO PROTENDIDO E/OU ARMADO,COM BANCO INCORPORADO</t>
  </si>
  <si>
    <t> AO PILAR E COBERTURA CURVA COM AREA DE PROJECAO HORIZONTAL</t>
  </si>
  <si>
    <t>DE 8,00M2,NAS DIMENSOES DE 4,00X2,00M,COLOCADO</t>
  </si>
  <si>
    <t>11.060.0205-A</t>
  </si>
  <si>
    <t>11.060.0410-0</t>
  </si>
  <si>
    <t>ESTRUTURA PRE-FABRICADA EM CONCRETO ARMADO/PROTENDIDO,COM FC</t>
  </si>
  <si>
    <t>K&gt;=30MPA,PARA OBRAS PREDIAIS ATE QUATRO PAVIMENTOS,COM PILAR</t>
  </si>
  <si>
    <t>ES,VIGAS PRINCIPAIS E SECUNDARIAS,LAJES,PATAMARES E RAMPAS D</t>
  </si>
  <si>
    <t>E ACESSO,CONSIDERANDO A CONFECCAO DAS PECAS,INCLUSIVE O FORN</t>
  </si>
  <si>
    <t>ECIMENTO DOS MATERIAIS,EXCLUSIVE O TRANSPORTE DAS PECAS PARA</t>
  </si>
  <si>
    <t> O CANTEIRO DE OBRAS E A MONTAGEM</t>
  </si>
  <si>
    <t>11.060.0410-A</t>
  </si>
  <si>
    <t>11.060.0415-0</t>
  </si>
  <si>
    <t>E ACESSO,CONSIDERANDO A MONTAGEM,EXCLUSIVE A CONFECCAO DAS P</t>
  </si>
  <si>
    <t>ECAS(VIDE ITEM 11.060.0410)</t>
  </si>
  <si>
    <t>11.060.0415-A</t>
  </si>
  <si>
    <t>11.061.0001-0</t>
  </si>
  <si>
    <t>MURO DE ARRIMO CELULAR,DE PECAS PRE-MOLDADAS DE CONCRETO,COM</t>
  </si>
  <si>
    <t>PREENDENDO:CONFECCAO DAS PECAS,MONTAGEM E COMPACTACAO DO SOL</t>
  </si>
  <si>
    <t>O DE ENCHIMENTO.O CUSTO INCLUI TODOS OS MATERIAIS NECESSARIO</t>
  </si>
  <si>
    <t>S,EXCLUSIVE FORMAS</t>
  </si>
  <si>
    <t>11.061.0001-A</t>
  </si>
  <si>
    <t>11.061.0002-0</t>
  </si>
  <si>
    <t>O DE ENCHIMENTO,EXCLUSIVE MATERIAIS E FORMAS</t>
  </si>
  <si>
    <t>11.061.0002-A</t>
  </si>
  <si>
    <t>11.080.0010-0</t>
  </si>
  <si>
    <t>RECUPERACAO DE JUNTAS DE DILATACAO DE OBRAS DE CONTENCAO ATE</t>
  </si>
  <si>
    <t> 2CM DE ABERTURA COM PROTECAO,ATE PROFUNDIDADE DE 1CM,EXCLUS</t>
  </si>
  <si>
    <t>IVE ANDAIME E RECUPERACAO ESTRUTURAL DAS FACES LATERAIS DA J</t>
  </si>
  <si>
    <t>UNTA</t>
  </si>
  <si>
    <t>11.080.0010-A</t>
  </si>
  <si>
    <t>11.090.0500-0</t>
  </si>
  <si>
    <t>RECUPERACAO DE ARMADURAS EM ESTRUTURA DE CONCRETO,POR MEIO D</t>
  </si>
  <si>
    <t>E SOLDA A QUENTE,INCLUSIVE FORNECIMENTO,CORTE,DOBRAGEM E COL</t>
  </si>
  <si>
    <t>11.090.0500-A</t>
  </si>
  <si>
    <t>11.090.0505-0</t>
  </si>
  <si>
    <t>E SOLDA A FRIO,INCLUSIVE FORNECIMENTO,CORTE,DOBRAGEM E COLOC</t>
  </si>
  <si>
    <t>11.090.0505-A</t>
  </si>
  <si>
    <t>11.090.0510-0</t>
  </si>
  <si>
    <t>RECUPERACAO DE FERRAGEM EM ESTRUTURA DE CONCRETO,SEM UTILIZA</t>
  </si>
  <si>
    <t>CAO DE SOLDA,INCLUSIVE FORNECIMENTO,CORTE,DOBRAGEM E COLOCAC</t>
  </si>
  <si>
    <t>11.090.0510-A</t>
  </si>
  <si>
    <t>11.090.0515-0</t>
  </si>
  <si>
    <t>APLICACAO COM AIRLESS DE INIBIDOR DE CORROSAO, EM ESTRUTURA</t>
  </si>
  <si>
    <t>DE CONCRETO ARMADO NOS SERVICOS DE RECUPERACAO ESTRUTURAL,EX</t>
  </si>
  <si>
    <t>CLUSIVE LIMPEZA DA ESTRUTURA</t>
  </si>
  <si>
    <t>11.090.0515-A</t>
  </si>
  <si>
    <t>11.090.0520-0</t>
  </si>
  <si>
    <t>REFORCO ESTRUTURAL COMPOSTO DE MANTA DE FIBRA DE CARBONO COM</t>
  </si>
  <si>
    <t> ESPESSURA DE 0,165MM,INCLUSIVE LIXAMENTO DA SUPERFICIE,REGU</t>
  </si>
  <si>
    <t>LARIZACAO POR ENCHIMENTO ALEATORIO E APLICACAO DE ADESIVO EP</t>
  </si>
  <si>
    <t>OXI PARA FIXACAO E SUTURACAO DAS FIBRAS DE CARBONO</t>
  </si>
  <si>
    <t>11.090.0520-A</t>
  </si>
  <si>
    <t>11.090.0530-0</t>
  </si>
  <si>
    <t>REFORCO ESTRUTURAL COM LAMINA DE FIBRA DE CARBONO,LARGURA DE</t>
  </si>
  <si>
    <t> 50MM E ESPESSURA DE 1,20MM,INCLUSIVE LIXAMENTO DA SUPERFICI</t>
  </si>
  <si>
    <t>E,REGULARIZACAO POR ENCHIMENTO ALEATORIO E APLICACAO DE ADES</t>
  </si>
  <si>
    <t>IVO EPOXI PARA FIXACAO E SUTURACAO DAS FIBRAS DE CARBONO</t>
  </si>
  <si>
    <t>11.090.0530-A</t>
  </si>
  <si>
    <t>11.090.0535-0</t>
  </si>
  <si>
    <t>TRATAMENTO DE ARMADURA DE FERRO EM ESTRUTURA DE CONCRETO ARM</t>
  </si>
  <si>
    <t>ADO COM ARGAMASSA CIMENTICIA PRE-DOSADA,POLIMERICA,BICOMPONE</t>
  </si>
  <si>
    <t>NTE,INIBIDOR DE CORROSAO</t>
  </si>
  <si>
    <t>11.090.0535-A</t>
  </si>
  <si>
    <t>11.090.0600-0</t>
  </si>
  <si>
    <t>RECUPERACAO DE ESTRUTURA,CAVIDADES E ARESTAS EM CONCRETO ARM</t>
  </si>
  <si>
    <t>ADO,COM ARGAMASSA TIXOTROPICA POLIMERICA DE ALTO DESEMPENHO</t>
  </si>
  <si>
    <t>COM ESPESSURA ATE 3CM</t>
  </si>
  <si>
    <t>11.090.0600-A</t>
  </si>
  <si>
    <t>11.090.0610-0</t>
  </si>
  <si>
    <t>RECOMPOSICAO DE CAPEAMENTO DE CONCRETO E PEQUENAS ESPESSURAS</t>
  </si>
  <si>
    <t> EM SERVICOS DE RECUPERACAO ESTRUTURAL,COM ARGAMASSA DE CIME</t>
  </si>
  <si>
    <t>NTO E AREIA NO TRACO 1:3 ADITIVADA COM RESINA ACRILICA NA PR</t>
  </si>
  <si>
    <t>OPORCAO 50ML/M3 DE ARGAMASSA E SILICA ATIVA NA PROPORCAO DE</t>
  </si>
  <si>
    <t>5% A 10% DE CIMENTO</t>
  </si>
  <si>
    <t>11.090.0610-A</t>
  </si>
  <si>
    <t>11.090.0611-0</t>
  </si>
  <si>
    <t>RECOMPOSICAO DE CAMADA DE CAPEAMENTO DE CONCRETO DE PEQUENAS</t>
  </si>
  <si>
    <t> ESPESSURAS EM SERVICOS DE RECUPERACAO ESTRUTURAL,EXCLUSIVE</t>
  </si>
  <si>
    <t>O MATERIAL</t>
  </si>
  <si>
    <t>11.090.0611-A</t>
  </si>
  <si>
    <t>11.090.0620-0</t>
  </si>
  <si>
    <t>ESTUCAMENTO DE CONCRETO APARENTE SENDO A ARGAMASSA DE CIMENT</t>
  </si>
  <si>
    <t>O,CAL E AREIA FINA NO TRACO 1:3:5,COM ESPESSURA DE 2MM,SOBRE</t>
  </si>
  <si>
    <t> SUPERFICIE LIMPA</t>
  </si>
  <si>
    <t>11.090.0620-A</t>
  </si>
  <si>
    <t>11.091.0001-0</t>
  </si>
  <si>
    <t>MACAQUEAMENTO PARA TROCA DE APARELHO DE APOIO COM UTILIZACAO</t>
  </si>
  <si>
    <t> DE MACACO PISTAO,CAPACIDADE DE 100T</t>
  </si>
  <si>
    <t>11.091.0001-A</t>
  </si>
  <si>
    <t>11.092.0001-0</t>
  </si>
  <si>
    <t>VERIFICACAO DE CARGA RESIDUAL EM ANCORAGENS DE ATE 60T DE CA</t>
  </si>
  <si>
    <t>RGA MAXIMA DE ENSAIO,INCLUSIVE FORNECIMENTO DE EQUIPAMENTOS</t>
  </si>
  <si>
    <t>HIDRAULICOS(MACACO E BOMBA),RECUPERACAO COM PINTURA ANTICORR</t>
  </si>
  <si>
    <t>OSIVA DAS ANCORAGENS E REPROTENSAO,LIMPEZA COM ESCOVA DE ACO</t>
  </si>
  <si>
    <t>,EXCLUSIVE ANDAIME E CAIXA DE PROTECAO DAS CABECAS DOS TIRAN</t>
  </si>
  <si>
    <t>11.092.0001-A</t>
  </si>
  <si>
    <t>12.001.0010-0</t>
  </si>
  <si>
    <t>12.001.0010-A</t>
  </si>
  <si>
    <t>12.001.0015-0</t>
  </si>
  <si>
    <t>12.001.0015-A</t>
  </si>
  <si>
    <t>12.001.0020-0</t>
  </si>
  <si>
    <t>ALVENARIA DE PEDRA EM ELEVACAO,DE UMA FACE,FEITA COM BLOCOS</t>
  </si>
  <si>
    <t>DE DIMENSOES APROXIMADAS DE 30X30X30 A 40X40X40CM,ASSENTES C</t>
  </si>
  <si>
    <t>OM ARGAMASSA DE CIMENTO,SAIBRO E AREIA,NO TRACO 1:2:3,JUNTAS</t>
  </si>
  <si>
    <t> SIMPLES,TENDO ALTURA ATE 1,50M</t>
  </si>
  <si>
    <t>12.001.0020-A</t>
  </si>
  <si>
    <t>12.001.0025-0</t>
  </si>
  <si>
    <t> SIMPLES,TENDO ALTURA ATE 2,00M</t>
  </si>
  <si>
    <t>12.001.0025-A</t>
  </si>
  <si>
    <t>12.001.0030-0</t>
  </si>
  <si>
    <t> SIMPLES,TENDO ALTURA ATE 2,50M</t>
  </si>
  <si>
    <t>12.001.0030-A</t>
  </si>
  <si>
    <t>12.001.0035-0</t>
  </si>
  <si>
    <t> SIMPLES,TENDO ALTURA ATE 3,00M</t>
  </si>
  <si>
    <t>12.001.0035-A</t>
  </si>
  <si>
    <t>12.001.0040-0</t>
  </si>
  <si>
    <t>JUNTAS REENTRANTES,EM ALVENARIA DE PEDRA,COMO EM 12.001.0020</t>
  </si>
  <si>
    <t>,FEITAS COM ARGAMASSA DE CIMENTO,CAL E AREIA FINA,NO TRACO 1</t>
  </si>
  <si>
    <t>:3:5</t>
  </si>
  <si>
    <t>12.001.0040-A</t>
  </si>
  <si>
    <t>12.001.0045-0</t>
  </si>
  <si>
    <t>JUNTAS EM RELEVO,EM ALVENARIA DE PEDRA,COMO EM 12.001.0020,F</t>
  </si>
  <si>
    <t>EITAS COM ARGAMASSA DE CIMENTO,CAL E AREIA FINA,NO TRACO 1:3</t>
  </si>
  <si>
    <t>:5</t>
  </si>
  <si>
    <t>12.001.0045-A</t>
  </si>
  <si>
    <t>12.001.0070-0</t>
  </si>
  <si>
    <t>ALVENARIA DE PEDRA SECA,EM ELEVACAO,DE UMA FACE,FEITA COM BL</t>
  </si>
  <si>
    <t>OCOS DE DIMENSOES APROXIMADAS DE 30X30X30 A 40X40X40CM ATE 1</t>
  </si>
  <si>
    <t>,50M DE ALTURA</t>
  </si>
  <si>
    <t>12.001.0070-A</t>
  </si>
  <si>
    <t>12.001.0075-0</t>
  </si>
  <si>
    <t>ALVENARIA DE PEDRA SECA,EM ELEVACAO,DE DUAS FACES,FEITA COM</t>
  </si>
  <si>
    <t>BLOCOS DE DIMENSOES APROXIMADAS DE 30X30X30 A 40X40X40CM,ATE</t>
  </si>
  <si>
    <t>1,50M DE ALTURA</t>
  </si>
  <si>
    <t>12.001.0075-A</t>
  </si>
  <si>
    <t>12.001.0090-0</t>
  </si>
  <si>
    <t>DE PEDRA DE MAO,ASSENTES COM ARGAMASSA DE CIMENTO,SAIBRO E A</t>
  </si>
  <si>
    <t>REIA,NO TRACO 1:2:3,TENDO ALTURA ATE 1,50M,SENDO A ESPESSURA</t>
  </si>
  <si>
    <t> ATE 0,35M</t>
  </si>
  <si>
    <t>12.001.0090-A</t>
  </si>
  <si>
    <t>12.001.0095-0</t>
  </si>
  <si>
    <t>REIA,NO TRACO 1:2:3,TENDO ALTURA ATE 3,00M,SENDO A ESPESSURA</t>
  </si>
  <si>
    <t>12.001.0095-A</t>
  </si>
  <si>
    <t>12.001.0100-0</t>
  </si>
  <si>
    <t>ALVENARIA DE PEDRA EM ELEVACAO,DE DUAS FACES,FEITA COM BLOCO</t>
  </si>
  <si>
    <t>S DE PEDRA DE MAO,ASSENTES COM ARGAMASSA DE CIMENTO,SAIBRO E</t>
  </si>
  <si>
    <t>AREIA,NO TRACO 1:2:3,TENDO ALTURA ATE 1,50M,SENDO A ESPESSUR</t>
  </si>
  <si>
    <t>A ATE 0,35M</t>
  </si>
  <si>
    <t>12.001.0100-A</t>
  </si>
  <si>
    <t>12.001.0105-0</t>
  </si>
  <si>
    <t>AREIA,NO TRACO 1:2:3,TENDO ALTURA ATE 3,00M,SENDO A ESPESSUR</t>
  </si>
  <si>
    <t>12.001.0105-A</t>
  </si>
  <si>
    <t>12.001.0115-0</t>
  </si>
  <si>
    <t>JUNTAS REENTRANTES EM ALVENARIA DE PEDRA DE MAO,FEITAS COM A</t>
  </si>
  <si>
    <t>RGAMASSA DE CIMENTO,CAL E AREIA FINA,NO TRACO 1:3:5</t>
  </si>
  <si>
    <t>12.001.0115-A</t>
  </si>
  <si>
    <t>12.002.0010-0</t>
  </si>
  <si>
    <t>ALVENARIA DE TIJOLOS MACICOS 7X10X20CM,COM ARGAMASSA DE CIME</t>
  </si>
  <si>
    <t>NTO E SAIBRO,NO TRACO 1:6,ATE 3,00M DE ALTURA</t>
  </si>
  <si>
    <t>12.002.0010-A</t>
  </si>
  <si>
    <t>12.002.0011-0</t>
  </si>
  <si>
    <t>NTO E SAIBRO,NO TRACO 1:6,ATE 1,50M DE ALTURA</t>
  </si>
  <si>
    <t>12.002.0011-A</t>
  </si>
  <si>
    <t>12.002.0015-0</t>
  </si>
  <si>
    <t>NTO E SAIBRO,NO TRACO 1:6,EM PAREDES DE UMA VEZ (0,20M),DE S</t>
  </si>
  <si>
    <t>UPERFICIE CORRIDA,ATE 3,00M DE ALTURA E MEDIDA PELA AREA REA</t>
  </si>
  <si>
    <t>12.002.0015-A</t>
  </si>
  <si>
    <t>12.002.0016-0</t>
  </si>
  <si>
    <t>NTO E SAIBRO,NO TRACO 1:6,EM PAREDES DE UMA VEZ(0,20M),DE SU</t>
  </si>
  <si>
    <t>PERFICIE CORRIDA,ATE 1,50M DE ALTURA E MEDIDA PELA AREA REAL</t>
  </si>
  <si>
    <t>12.002.0016-A</t>
  </si>
  <si>
    <t>12.002.0020-0</t>
  </si>
  <si>
    <t>NTO E SAIBRO,NO TRACO 1:6,EM PAREDES DE UMA VEZ(0,20M),COM V</t>
  </si>
  <si>
    <t>AOS OU ARESTAS,ATE 3,00M DE ALTURA E MEDIDA PELA AREA REAL</t>
  </si>
  <si>
    <t>12.002.0020-A</t>
  </si>
  <si>
    <t>12.002.0025-0</t>
  </si>
  <si>
    <t>NTO E SAIBRO,NO TRACO 1:6,EM PAREDES DE UMA VEZ(0,20M),CORRI</t>
  </si>
  <si>
    <t>DAS,DE 3,00M A 4,50M DE ALTURA E MEDIDA PELA AREA REAL</t>
  </si>
  <si>
    <t>12.002.0025-A</t>
  </si>
  <si>
    <t>12.002.0030-0</t>
  </si>
  <si>
    <t>AOS OU ARESTAS,DE 3,00M A 4,50M DE ALTURA E MEDIDA PELA AREA</t>
  </si>
  <si>
    <t> REAL</t>
  </si>
  <si>
    <t>12.002.0030-A</t>
  </si>
  <si>
    <t>12.002.0035-1</t>
  </si>
  <si>
    <t>NTO E SAIBRO,NO TRACO 1:6,EM PAREDES DE MEIA VEZ(0,10M),DE S</t>
  </si>
  <si>
    <t>12.002.0035-B</t>
  </si>
  <si>
    <t>12.002.0036-0</t>
  </si>
  <si>
    <t>UPERFICIE CORRIDA,ATE 1,50M DE ALTURA E MEDIDA PELA AREA REA</t>
  </si>
  <si>
    <t>12.002.0036-A</t>
  </si>
  <si>
    <t>12.002.0040-0</t>
  </si>
  <si>
    <t>NTO E SAIBRO,NO TRACO 1:6,EM PAREDES DE MEIA VEZ(0,10M),COM</t>
  </si>
  <si>
    <t>VAOS OU ARESTAS,ATE 3,00M DE ALTURA E MEDIDA PELA AREA REAL</t>
  </si>
  <si>
    <t>12.002.0040-A</t>
  </si>
  <si>
    <t>12.002.0045-0</t>
  </si>
  <si>
    <t>UPERFICIE CORRIDA,DE 3,00M A 4,50M DE ALTURA E MEDIDA PELA A</t>
  </si>
  <si>
    <t>REA REAL</t>
  </si>
  <si>
    <t>12.002.0045-A</t>
  </si>
  <si>
    <t>12.002.0050-0</t>
  </si>
  <si>
    <t>NTO E SAIBRO,NO TRACO 1:6,EM PAREDES DE MEIA VEZ (0,10M),COM</t>
  </si>
  <si>
    <t> VAOS OU ARESTAS,DE 3,00M A 4,50M DE ALTURA E MEDIDA PELA AR</t>
  </si>
  <si>
    <t>EA REAL</t>
  </si>
  <si>
    <t>12.002.0050-A</t>
  </si>
  <si>
    <t>12.002.0060-1</t>
  </si>
  <si>
    <t>ALVENARIA PARA CAIXAS ENTERRADAS,ATE 0,80M DE PROFUNDIDADE,D</t>
  </si>
  <si>
    <t>E TIJOLOS MACICOS 7X10X20CM,ASSENTES COM ARGAMASSA DE CIMENT</t>
  </si>
  <si>
    <t>O,SAIBRO E AREIA,NO TRACO 1:2:2,EM PAREDES DE MEIA VEZ(0,10M</t>
  </si>
  <si>
    <t>12.002.0060-B</t>
  </si>
  <si>
    <t>12.002.0065-1</t>
  </si>
  <si>
    <t>O,SAIBRO E AREIA,NO TRACO 1:2:2,EM PAREDES DE UMA VEZ (0,20M</t>
  </si>
  <si>
    <t>12.002.0065-B</t>
  </si>
  <si>
    <t>12.002.0070-1</t>
  </si>
  <si>
    <t>ALVENARIA PARA CAIXAS ENTERRADAS,DE 0,80 A 1,60M DE PROFUNDI</t>
  </si>
  <si>
    <t>DADE,DE TIJOLOS MACICOS 7X10X20CM,ASSENTES COM ARGAMASSA DE</t>
  </si>
  <si>
    <t>CIMENTO,SAIBRO E AREIA,NO TRACO 1:2:2,EM PAREDES DE UMA VEZ</t>
  </si>
  <si>
    <t>(0,20M)</t>
  </si>
  <si>
    <t>12.002.0070-B</t>
  </si>
  <si>
    <t>12.002.0080-0</t>
  </si>
  <si>
    <t>APERTO DE ALVENARIA SOB VIGAS OU TETOS,EXECUTADA COM TIJOLOS</t>
  </si>
  <si>
    <t> MACICOS DE 7X10X20CM,INCLINADOS,ASSENTES COM ARGAMASSA DE C</t>
  </si>
  <si>
    <t>IMENTO E SAIBRO,TRACO 1:6,EM PAREDES DE UMA VEZ(0,20M)</t>
  </si>
  <si>
    <t>12.002.0080-A</t>
  </si>
  <si>
    <t>12.002.0085-0</t>
  </si>
  <si>
    <t> MACICOS DE 7X10X20CM INCLINADOS,ASSENTES COM ARGAMASSA DE C</t>
  </si>
  <si>
    <t>IMENTO E SAIBRO,TRACO 1:6,EM PAREDES DE MEIA VEZ(0,10M)</t>
  </si>
  <si>
    <t>12.002.0085-A</t>
  </si>
  <si>
    <t>12.002.0100-0</t>
  </si>
  <si>
    <t>APERTO DE ALVENARIA,SOB VIGAS OU TETOS,EXECUTADO COM ARGILA</t>
  </si>
  <si>
    <t>EXPANDIDA</t>
  </si>
  <si>
    <t>12.002.0100-A</t>
  </si>
  <si>
    <t>12.003.0055-0</t>
  </si>
  <si>
    <t>ALVENARIA DE TIJOLOS CERAMICOS FURADOS 10X20X20CM,ASSENTES C</t>
  </si>
  <si>
    <t>OM ARGAMASSA DE CIMENTO E SAIBRO,NO TRACO 1:8,EM PAREDES DE</t>
  </si>
  <si>
    <t>UMA VEZ(0,20M),DE SUPERFICIE CORRIDA,ATE 3,00M DE ALTURA E M</t>
  </si>
  <si>
    <t>EDIDA PELA AREA REAL</t>
  </si>
  <si>
    <t>12.003.0055-A</t>
  </si>
  <si>
    <t>12.003.0056-0</t>
  </si>
  <si>
    <t>UMA VEZ(0,20M),DE SUPERFICIE CORRIDA,ATE 1,50M DE ALTURA E M</t>
  </si>
  <si>
    <t>12.003.0056-A</t>
  </si>
  <si>
    <t>12.003.0060-0</t>
  </si>
  <si>
    <t>UMA VEZ(0,20M),COM VAOS OU ARESTAS,ATE 3,00M DE ALTURA E MED</t>
  </si>
  <si>
    <t>IDA PELA AREA REAL</t>
  </si>
  <si>
    <t>12.003.0060-A</t>
  </si>
  <si>
    <t>12.003.0065-0</t>
  </si>
  <si>
    <t>UMA VEZ(0,20M),DE SUPERFICIE CORRIDA,DE 3,00M A 4,50M DE ALT</t>
  </si>
  <si>
    <t>URA E MEDIDA PELA AREA REAL</t>
  </si>
  <si>
    <t>12.003.0065-A</t>
  </si>
  <si>
    <t>12.003.0070-0</t>
  </si>
  <si>
    <t>UMA VEZ(0,20M),COM VAOS OU ARESTAS,DE 3,00M A 4,50M DE ALTUR</t>
  </si>
  <si>
    <t>A E MEDIDA PELA AREA REAL</t>
  </si>
  <si>
    <t>12.003.0070-A</t>
  </si>
  <si>
    <t>12.003.0075-1</t>
  </si>
  <si>
    <t>MEIA VEZ(0,10M),DE SUPERFICIE CORRIDA,ATE 3,00M DE ALTURA E</t>
  </si>
  <si>
    <t>MEDIDA PELA AREA REAL</t>
  </si>
  <si>
    <t>12.003.0075-B</t>
  </si>
  <si>
    <t>12.003.0076-0</t>
  </si>
  <si>
    <t>MEIA VEZ(0,10M),DE SUPERFICIE CORRIDA,ATE 1,50M DE ALTURA E</t>
  </si>
  <si>
    <t>12.003.0076-A</t>
  </si>
  <si>
    <t>12.003.0080-0</t>
  </si>
  <si>
    <t>MEIA VEZ(0,10M)COM VAOS OU ARESTAS,ATE 3,00M DE ALTURA E MED</t>
  </si>
  <si>
    <t>12.003.0080-A</t>
  </si>
  <si>
    <t>12.003.0085-0</t>
  </si>
  <si>
    <t>MEIA VEZ(0,10M),DE SUPERFICIE CORRIDA,DE 3,00M A 4,50M DE AL</t>
  </si>
  <si>
    <t>TURA E MEDIDA PELA AREA REAL</t>
  </si>
  <si>
    <t>12.003.0085-A</t>
  </si>
  <si>
    <t>12.003.0090-0</t>
  </si>
  <si>
    <t>MEIA VEZ(0,10M),COM VAOS OU ARESTAS,DE 3,00M A 4,50M,MEDIDA</t>
  </si>
  <si>
    <t>PELA AREA REAL</t>
  </si>
  <si>
    <t>12.003.0090-A</t>
  </si>
  <si>
    <t>12.003.0095-0</t>
  </si>
  <si>
    <t>ALVENARIA DE TIJOLOS CERAMICOS FURADOS 10X20X30CM,COMPLEMENT</t>
  </si>
  <si>
    <t>ADA COM 20% DE TIJOLOS DE 10X20X20CM,ASSENTES COM ARGAMASSA</t>
  </si>
  <si>
    <t>DE CIMENTO E SAIBRO,NO TRACO 1:8,EM PAREDES DE UMA VEZ(0,20M</t>
  </si>
  <si>
    <t>),DE SUPERFICIE CORRIDA,ATE 3,00M DE ALTURA E MEDIDA PELA AR</t>
  </si>
  <si>
    <t>12.003.0095-A</t>
  </si>
  <si>
    <t>12.003.0096-0</t>
  </si>
  <si>
    <t>),DE SUPERFICIE CORRIDA,ATE 1,50M DE ALTURA E MEDIDA PELA AR</t>
  </si>
  <si>
    <t>12.003.0096-A</t>
  </si>
  <si>
    <t>12.003.0100-0</t>
  </si>
  <si>
    <t>),COM VAOS OU ARESTAS,ATE 3,00M DE ALTURA E MEDIDA PELA AREA</t>
  </si>
  <si>
    <t>12.003.0100-A</t>
  </si>
  <si>
    <t>12.003.0105-0</t>
  </si>
  <si>
    <t>),DE SUPERFICIE CORRIDA,DE 3,00M A 4,50M DE ALTURA E MEDIDA</t>
  </si>
  <si>
    <t>12.003.0105-A</t>
  </si>
  <si>
    <t>12.003.0110-0</t>
  </si>
  <si>
    <t>),COM VAOS OU ARESTAS,DE 3,00M A 4,50M DE ALTURA E MEDIDA PE</t>
  </si>
  <si>
    <t>12.003.0110-A</t>
  </si>
  <si>
    <t>12.003.0115-0</t>
  </si>
  <si>
    <t>ADA COM 6% DE TIJOLOS DE 10X20X20CM,ASSENTES COM ARGAMASSA D</t>
  </si>
  <si>
    <t>E CIMENTO E SAIBRO,NO TRACO 1:8,EM PAREDES DE MEIA VEZ(0,10M</t>
  </si>
  <si>
    <t>) DE SUPERFICIE CORRIDA,ATE 3,00M DE ALTURA E MEDIDA PELA AR</t>
  </si>
  <si>
    <t>12.003.0115-A</t>
  </si>
  <si>
    <t>12.003.0116-0</t>
  </si>
  <si>
    <t>) DE SUPERFICIE CORRIDA,ATE 1,50M DE ALTURA E MEDIDA PELA AR</t>
  </si>
  <si>
    <t>12.003.0116-A</t>
  </si>
  <si>
    <t>12.003.0120-0</t>
  </si>
  <si>
    <t>) COM VAOS OU ARESTAS,ATE 3,00M DE ALTURA E MEDIDA PELA AREA</t>
  </si>
  <si>
    <t>12.003.0120-A</t>
  </si>
  <si>
    <t>12.003.0125-0</t>
  </si>
  <si>
    <t>E CIMENTO E SAIBRO,NO TRACO 1:8,EM PAREDES DE MEIA VEZ (0,10</t>
  </si>
  <si>
    <t>M),DE SUPERFICIE CORRIDA,DE 3,00 A 4,50M DE ALTURA E MEDIDA</t>
  </si>
  <si>
    <t>12.003.0125-A</t>
  </si>
  <si>
    <t>12.003.0150-0</t>
  </si>
  <si>
    <t>) COM VAOS OU ARESTAS,DE 3,00 A 4,50M DE ALTURA E MEDIDA PEL</t>
  </si>
  <si>
    <t>A AREA REAL</t>
  </si>
  <si>
    <t>12.003.0150-A</t>
  </si>
  <si>
    <t>12.003.0155-0</t>
  </si>
  <si>
    <t>OM ARGAMASSA DE CIMENTO,CAL HIDRATADA ADITIVADA E AREIA,NO T</t>
  </si>
  <si>
    <t>RACO 1:1:8,EM PAREDES DE UMA VEZ(0,20M),DE SUPERFICIE CORRID</t>
  </si>
  <si>
    <t>A,ATE 3,00M DE ALTURA E MEDIDA PELA AREA REAL</t>
  </si>
  <si>
    <t>12.003.0155-A</t>
  </si>
  <si>
    <t>12.003.0160-0</t>
  </si>
  <si>
    <t>A,ATE 1,50M DE ALTURA E MEDIDA PELA AREA REAL</t>
  </si>
  <si>
    <t>12.003.0160-A</t>
  </si>
  <si>
    <t>12.003.0165-0</t>
  </si>
  <si>
    <t>RACO 1:1:8,EM PAREDES DE UMA VEZ(0,20M),COM VAOS OU ARESTAS,</t>
  </si>
  <si>
    <t>ATE 3,00M DE ALTURA E MEDIDA PELA AREA REAL</t>
  </si>
  <si>
    <t>12.003.0165-A</t>
  </si>
  <si>
    <t>12.003.0170-0</t>
  </si>
  <si>
    <t>ALVENARIA DE TIJOLOS,CERAMICOS FURADOS 10X20X20CM,ASSENTES C</t>
  </si>
  <si>
    <t>A,DE 3,00 A 4,50M DE ALTURA E MEDIDA PELA AREA REAL</t>
  </si>
  <si>
    <t>12.003.0170-A</t>
  </si>
  <si>
    <t>12.003.0175-0</t>
  </si>
  <si>
    <t>DE 3,00 A 4,50M DE ALTURA E MEDIDA PELA AREA REAL</t>
  </si>
  <si>
    <t>12.003.0175-A</t>
  </si>
  <si>
    <t>12.003.0180-1</t>
  </si>
  <si>
    <t>ALVENARIA DE TIJOLOS CERAMICOS FURADOS 10X20X20CM ASSENTES C</t>
  </si>
  <si>
    <t>RACO 1:1:8,EM PAREDES DE MEIA VEZ(0,10M),DE SUPERFICIE CORRI</t>
  </si>
  <si>
    <t>DA,ATE 3,00M DE ALTURA E MEDIDA PELA AREA REAL</t>
  </si>
  <si>
    <t>12.003.0180-B</t>
  </si>
  <si>
    <t>12.003.0185-0</t>
  </si>
  <si>
    <t>ALVENARIA DE TIJOLOS CERAMICOS,FURADOS 10X20X20CM,ASSENTES C</t>
  </si>
  <si>
    <t>DA,ATE 1,50M DE ALTURA E MEDIDA PELA AREA REAL</t>
  </si>
  <si>
    <t>12.003.0185-A</t>
  </si>
  <si>
    <t>12.003.0190-0</t>
  </si>
  <si>
    <t>RACO 1:1:8,EM PAREDES DE MEIA VEZ(0,10M),COM VAOS OU ARESTAS</t>
  </si>
  <si>
    <t>,ATE 3,00M DE ALTURA E MEDIDA PELA AREA REAL</t>
  </si>
  <si>
    <t>12.003.0190-A</t>
  </si>
  <si>
    <t>12.003.0195-0</t>
  </si>
  <si>
    <t>DA,DE 3,00 A 4,50M DE ALTURA E MEDIDA PELA AREA REAL</t>
  </si>
  <si>
    <t>12.003.0195-A</t>
  </si>
  <si>
    <t>12.003.0200-0</t>
  </si>
  <si>
    <t>,DE 3,00 A 4,50M DE ALTURA E MEDIDA PELA AREA REAL</t>
  </si>
  <si>
    <t>12.003.0200-A</t>
  </si>
  <si>
    <t>12.003.0205-0</t>
  </si>
  <si>
    <t>DE CIMENTO,CAL HIDRATADA ADITIVADA E AREIA,NO TRACO 1:1:8,EM</t>
  </si>
  <si>
    <t> PAREDES DE UMA VEZ(0,20M),DE SUPERFICIE CORRIDA,ATE 3,00M D</t>
  </si>
  <si>
    <t>E ALTURA E MEDIDA PELA AREA REAL</t>
  </si>
  <si>
    <t>12.003.0205-A</t>
  </si>
  <si>
    <t>12.003.0210-0</t>
  </si>
  <si>
    <t> PAREDES DE UMA VEZ(0,20M),DE SUPERFICIE CORRIDA,ATE 1,50M D</t>
  </si>
  <si>
    <t>12.003.0210-A</t>
  </si>
  <si>
    <t>12.003.0215-0</t>
  </si>
  <si>
    <t> PAREDES DE UMA VEZ(0,20M),COM VAOS OU ARESTAS,ATE 3,00M DE</t>
  </si>
  <si>
    <t>ALTURA E MEDIDA PELA AREA REAL</t>
  </si>
  <si>
    <t>12.003.0215-A</t>
  </si>
  <si>
    <t>12.003.0220-0</t>
  </si>
  <si>
    <t> PAREDES DE UMA VEZ(0,20M),DE SUPERFICIE CORRIDA,DE 3,00 A 4</t>
  </si>
  <si>
    <t>,50 DE ALTURA E MEDIDA PELA AREA REAL</t>
  </si>
  <si>
    <t>12.003.0220-A</t>
  </si>
  <si>
    <t>12.003.0225-0</t>
  </si>
  <si>
    <t> PAREDES DE UMA VEZ (0,20M),COM VAOS OU ARESTAS,DE 3,00 A 4,</t>
  </si>
  <si>
    <t>50M DE ALTURA E MEDIDA PELA AREA REAL</t>
  </si>
  <si>
    <t>12.003.0225-A</t>
  </si>
  <si>
    <t>12.003.0230-0</t>
  </si>
  <si>
    <t>E CIMENTO,CAL HIDRATADA ADITIVADA E AREIA,NO TRACO 1:1:8,EM</t>
  </si>
  <si>
    <t>PAREDES DE MEIA VEZ(0,10M),DE SUPERFICIE CORRIDA,ATE 3,00M D</t>
  </si>
  <si>
    <t>12.003.0230-A</t>
  </si>
  <si>
    <t>12.003.0235-0</t>
  </si>
  <si>
    <t>PAREDES DE MEIA VEZ(0,10M),DE SUPERFICIE CORRIDA,ATE 1,50M D</t>
  </si>
  <si>
    <t>12.003.0235-A</t>
  </si>
  <si>
    <t>12.003.0240-0</t>
  </si>
  <si>
    <t>PAREDES DE MEIA VEZ(0,10M),COM VAOS OU ARESTAS,ATE 3,00M DE</t>
  </si>
  <si>
    <t>12.003.0240-A</t>
  </si>
  <si>
    <t>12.003.0245-0</t>
  </si>
  <si>
    <t>PAREDES DE MEIA VEZ(0,10M),DE SUPERFICIE CORRIDA,DE 3,00 A 4</t>
  </si>
  <si>
    <t>12.003.0245-A</t>
  </si>
  <si>
    <t>12.003.0250-0</t>
  </si>
  <si>
    <t>PAREDES DE MEIA VEZ(0,10M),COM VAOS OU ARESTAS,DE 3,00 A 4,5</t>
  </si>
  <si>
    <t>0M DE ALTURA E MEDIDA PELA AREA REAL</t>
  </si>
  <si>
    <t>12.003.0250-A</t>
  </si>
  <si>
    <t>12.004.0160-0</t>
  </si>
  <si>
    <t>ALVENARIA DE 10CM DE ESPESSURA EM TIJOLOS REFRATARIOS APAREN</t>
  </si>
  <si>
    <t>TES 7X10X20CM,ASSENTES COM ARGAMASSA DE CIMENTO E SAIBRO,NO</t>
  </si>
  <si>
    <t>TRACO 1:6,EM PAREDES COM VAOS OU ARESTAS E MEDIDA PELA AREA</t>
  </si>
  <si>
    <t>REAL</t>
  </si>
  <si>
    <t>12.004.0160-A</t>
  </si>
  <si>
    <t>12.005.0010-0</t>
  </si>
  <si>
    <t>ALVENARIA DE BLOCOS DE CONCRETO 10X20X40CM,ASSENTES COM ARGA</t>
  </si>
  <si>
    <t>MASSA DE CIMENTO E AREIA,NO TRACO 1:8,EM PAREDES DE 0,10M DE</t>
  </si>
  <si>
    <t>ESPESSURA,DE SUPERFICIE CORRIDA,ATE 3,00M DE ALTURA E MEDIDA</t>
  </si>
  <si>
    <t> PELA AREA REAL</t>
  </si>
  <si>
    <t>12.005.0010-A</t>
  </si>
  <si>
    <t>12.005.0015-0</t>
  </si>
  <si>
    <t>ESPESSURA,COM VAOS OU ARESTAS,ATE 3,00M DE ALTURA E MEDIDA P</t>
  </si>
  <si>
    <t>ELA AREA REAL</t>
  </si>
  <si>
    <t>12.005.0015-A</t>
  </si>
  <si>
    <t>12.005.0020-0</t>
  </si>
  <si>
    <t>ESPESSURA,DE SUPERFICIE CORRIDA,DE 3,00 A 4,50M DE ALTURA E</t>
  </si>
  <si>
    <t>E MEDIDA PELA AREA REAL</t>
  </si>
  <si>
    <t>12.005.0020-A</t>
  </si>
  <si>
    <t>12.005.0025-0</t>
  </si>
  <si>
    <t>ESPESSURA,COM VAOS OU ARESTAS,DE 3,00 A 4,50M DE ALTURA E ME</t>
  </si>
  <si>
    <t>DIDA PELA AREA REAL</t>
  </si>
  <si>
    <t>12.005.0025-A</t>
  </si>
  <si>
    <t>12.005.0030-0</t>
  </si>
  <si>
    <t>ALVENARIA DE BLOCOS DE CONCRETO 15X20X40CM,ASSENTES COM ARGA</t>
  </si>
  <si>
    <t>MASSA DE CIMENTO E AREIA,NO TRACO 1:8,EM PAREDES DE 0,15M DE</t>
  </si>
  <si>
    <t> ESPESSURA,DE SUPERFICIE CORRIDA,ATE 3,00M DE ALTURA E MEDID</t>
  </si>
  <si>
    <t>A PELA AREA REAL</t>
  </si>
  <si>
    <t>12.005.0030-A</t>
  </si>
  <si>
    <t>12.005.0035-0</t>
  </si>
  <si>
    <t>12.005.0035-A</t>
  </si>
  <si>
    <t>12.005.0040-0</t>
  </si>
  <si>
    <t>12.005.0040-A</t>
  </si>
  <si>
    <t>12.005.0045-0</t>
  </si>
  <si>
    <t>ESPESSURA,COM VAOS OU ARESTAS,DE 3,00M A 4,50M DE ALTURA E M</t>
  </si>
  <si>
    <t>12.005.0045-A</t>
  </si>
  <si>
    <t>12.005.0080-0</t>
  </si>
  <si>
    <t>ALVENARIA DE BLOCOS DE CONCRETO 20X20X40CM,ASSENTES COM ARGA</t>
  </si>
  <si>
    <t>MASSA DE CIMENTO E AREIA,NO TRACO 1:6,EM PAREDES DE 0,20M DE</t>
  </si>
  <si>
    <t>12.005.0080-A</t>
  </si>
  <si>
    <t>12.005.0085-1</t>
  </si>
  <si>
    <t>12.005.0085-B</t>
  </si>
  <si>
    <t>12.005.0090-0</t>
  </si>
  <si>
    <t>12.005.0090-A</t>
  </si>
  <si>
    <t>12.005.0095-1</t>
  </si>
  <si>
    <t>12.005.0095-B</t>
  </si>
  <si>
    <t>12.005.0100-0</t>
  </si>
  <si>
    <t>MASSA DE CIMENTO,CAL HIDRATADA ADITIVADA E AREIA,NO TRACO 1:</t>
  </si>
  <si>
    <t>1:10,EM PAREDES DE 0,10M DE ESPESSURA,DE SUPERFICIE CORRIDA,</t>
  </si>
  <si>
    <t>12.005.0100-A</t>
  </si>
  <si>
    <t>12.005.0103-1</t>
  </si>
  <si>
    <t>1:10,EM PAREDES DE 0,10M DE ESPESSURA,COM VAOS OU ARESTAS,AT</t>
  </si>
  <si>
    <t>E 3,00M DE ALTURA E MEDIDA PELA AREA REAL</t>
  </si>
  <si>
    <t>12.005.0103-B</t>
  </si>
  <si>
    <t>12.005.0105-0</t>
  </si>
  <si>
    <t>DE 3,00M A 4,50M DE ALTURA E MEDIDA PELA AREA REAL</t>
  </si>
  <si>
    <t>12.005.0105-A</t>
  </si>
  <si>
    <t>12.005.0107-1</t>
  </si>
  <si>
    <t>1:10,EM PAREDES DE 0,10M DE ESPESSURA,COM VAOS OU ARESTAS,DE</t>
  </si>
  <si>
    <t> 3,00M A 4,50M DE ALTURA E MEDIDA PELA AREA REAL</t>
  </si>
  <si>
    <t>12.005.0107-B</t>
  </si>
  <si>
    <t>12.005.0110-0</t>
  </si>
  <si>
    <t>1:10,EM PAREDES DE 0,15M DE ESPESSURA,DE SUPERFICIE CORRIDA,</t>
  </si>
  <si>
    <t>12.005.0110-A</t>
  </si>
  <si>
    <t>12.005.0112-1</t>
  </si>
  <si>
    <t>1:10,EM PAREDES DE 0,15M DE ESPESSURA,COM VAOS OU ARESTAS,AT</t>
  </si>
  <si>
    <t>12.005.0112-B</t>
  </si>
  <si>
    <t>12.005.0115-0</t>
  </si>
  <si>
    <t>12.005.0115-A</t>
  </si>
  <si>
    <t>12.005.0117-1</t>
  </si>
  <si>
    <t>1:10,EM PAREDES DE 0,15M DE ESPESSURA,COM VAOS OU ARESTAS,DE</t>
  </si>
  <si>
    <t>12.005.0117-B</t>
  </si>
  <si>
    <t>12.005.0120-0</t>
  </si>
  <si>
    <t>1:10,EM PAREDES DE 0,20M DE ESPESSURA,DE SUPERFICIE CORRIDA,</t>
  </si>
  <si>
    <t>12.005.0120-A</t>
  </si>
  <si>
    <t>12.005.0122-1</t>
  </si>
  <si>
    <t>MASSA DE CIMENTO,CAL HIDRATADA ADITIVADA E AREIA NO TRACO 1:</t>
  </si>
  <si>
    <t>1:10,EM PAREDES DE 0,20M DE ESPESSURA,COM VAOS OU ARESTAS,AT</t>
  </si>
  <si>
    <t>12.005.0122-B</t>
  </si>
  <si>
    <t>12.005.0124-0</t>
  </si>
  <si>
    <t>12.005.0124-A</t>
  </si>
  <si>
    <t>12.005.0126-1</t>
  </si>
  <si>
    <t>1:10,EM PAREDES DE 0,20M DE ESPESSURA,COM VAOS OU ARESTAS,DE</t>
  </si>
  <si>
    <t>12.005.0126-B</t>
  </si>
  <si>
    <t>12.005.0130-1</t>
  </si>
  <si>
    <t>ALVENARIA PARA CAIXAS ENTERRADAS,ATE 0,80M DE PROFUNDIDADE,C</t>
  </si>
  <si>
    <t>OM BLOCOS DE CONCRETO DE 10X20X40CM,COM ARGAMASSA DE CIMENTO</t>
  </si>
  <si>
    <t> E AREIA,NO TRACO 1:4 E CONCRETO 20MPA,PARA PREENCHIMENTO DO</t>
  </si>
  <si>
    <t>S FUROS DOS MESMOS,EM PAREDES DE MEIA VEZ(0,10M)</t>
  </si>
  <si>
    <t>12.005.0130-B</t>
  </si>
  <si>
    <t>12.005.0135-1</t>
  </si>
  <si>
    <t>ALVENARIA PARA CAIXAS ENTERRADAS,ATE 1,60M DE PROFUNDIDADE,C</t>
  </si>
  <si>
    <t>OM BLOCOS DE CONCRETO DE 20X20X40CM,COM ARGAMASSA DE CIMENTO</t>
  </si>
  <si>
    <t>E AREIA,NO TRACO 1:4 E CONCRETO 20MPA,PARA PREENCHIMENTO DOS</t>
  </si>
  <si>
    <t> FUROS DOS MESMOS,EM PAREDES DE UMA VEZ(0,20M)</t>
  </si>
  <si>
    <t>12.005.0135-B</t>
  </si>
  <si>
    <t>12.005.0140-1</t>
  </si>
  <si>
    <t>ALVENARIA PARA CAIXAS ENTERRADAS,ATE 3,00M DE PROFUNDIDADE,C</t>
  </si>
  <si>
    <t>12.005.0140-B</t>
  </si>
  <si>
    <t>12.005.0160-0</t>
  </si>
  <si>
    <t>ALVENARIA DE BLOCOS DE CONCRETO ESTRUTURAL 15X20X40CM,ASSENT</t>
  </si>
  <si>
    <t>ES COM ARGAMASSA DE CIMENTO E AREIA,NO TRACO 1:8,EM PAREDES</t>
  </si>
  <si>
    <t>DE 0,15M DE ESPESSURA,DE SUPERFICIE CORRIDA ATE 3,00M DE ALT</t>
  </si>
  <si>
    <t>12.005.0160-A</t>
  </si>
  <si>
    <t>12.005.0165-0</t>
  </si>
  <si>
    <t>DE 0,15M DE ESPESSURA,COM VAOS OU ARESTAS,ATE 3,00M DE ALTUR</t>
  </si>
  <si>
    <t>12.005.0165-A</t>
  </si>
  <si>
    <t>12.005.0170-0</t>
  </si>
  <si>
    <t>DE 0,15M DE ESPESSURA,DE SUPERFICIE CORRIDA,DE 3,00M ATE 4,5</t>
  </si>
  <si>
    <t>12.005.0170-A</t>
  </si>
  <si>
    <t>12.005.0175-0</t>
  </si>
  <si>
    <t>DE 0,15M DE ESPESSURA,COM VAOS OU ARESTAS,DE 3,00M A 4,50M D</t>
  </si>
  <si>
    <t>12.005.0175-A</t>
  </si>
  <si>
    <t>12.005.0185-0</t>
  </si>
  <si>
    <t>ES COM ARGAMASSA DE CIMENTO,CAL HIDRATADA ADITIVADA E AREIA,</t>
  </si>
  <si>
    <t>NO TRACO 1:1:8,EM PAREDES DE 15CM DE ESPESSURA,DE SUPERFICIE</t>
  </si>
  <si>
    <t> CORRIDA ATE 3,00M DE ALTURA E MEDIDA PELA AREA REAL</t>
  </si>
  <si>
    <t>12.005.0185-A</t>
  </si>
  <si>
    <t>12.005.0190-0</t>
  </si>
  <si>
    <t>NO TRACO 1:1:8,EM PAREDES DE 15CM DE ESPESSURA,COM VAOS OU A</t>
  </si>
  <si>
    <t>RESTAS,ATE 3,00 DE ALTURA E MEDIDA PELA AREA REAL</t>
  </si>
  <si>
    <t>12.005.0190-A</t>
  </si>
  <si>
    <t>12.005.0195-0</t>
  </si>
  <si>
    <t> CORRIDA DE 3,00M A 4,50M DE ALTURA E MEDIDA PELA AREA REAL</t>
  </si>
  <si>
    <t>12.005.0195-A</t>
  </si>
  <si>
    <t>12.005.0200-0</t>
  </si>
  <si>
    <t>RESTAS,DE 3,00M A 4,50M DE ALTURA E MEDIDA PELA AREA REAL</t>
  </si>
  <si>
    <t>12.005.0200-A</t>
  </si>
  <si>
    <t>12.006.0010-0</t>
  </si>
  <si>
    <t>PAREDE DE BLOCOS CERAMICOS VAZADOS(COBOGO),DE 10X10X10CM,ASS</t>
  </si>
  <si>
    <t>ENTES COM ARGAMASSA DE CIMENTO E AREIA,NO TRACO 1:4,LEVANDO</t>
  </si>
  <si>
    <t>UM VERGALHAO DE 4,2MM EM CADA JUNTA HORIZONTAL,PRESO NAS EXT</t>
  </si>
  <si>
    <t>REMIDADES A ESTRUTURA OU ALVENARIA EXISTENTE</t>
  </si>
  <si>
    <t>12.006.0010-A</t>
  </si>
  <si>
    <t>12.007.0015-0</t>
  </si>
  <si>
    <t>PAREDE DE BLOCOS VAZADOS(COBOGO),DE CIMENTO E AREIA,COM PESO</t>
  </si>
  <si>
    <t> DE 4,6KG,29X29X6CM,ASSENTES COMO EM 12.006.0010</t>
  </si>
  <si>
    <t>12.007.0015-A</t>
  </si>
  <si>
    <t>12.007.0020-0</t>
  </si>
  <si>
    <t> DE 9,6KG,39X39X7CM,ASSENTES COMO EM 12.006.0010</t>
  </si>
  <si>
    <t>12.007.0020-A</t>
  </si>
  <si>
    <t>12.007.0025-0</t>
  </si>
  <si>
    <t> DE 4KG,29X29X10CM,ASSENTES COMO EM 12.006.0010</t>
  </si>
  <si>
    <t>12.007.0025-A</t>
  </si>
  <si>
    <t>12.007.0030-0</t>
  </si>
  <si>
    <t> DE 6,2KG,39X21,5X15CM,ASSENTES COMO EM 12.006.0010</t>
  </si>
  <si>
    <t>12.007.0030-A</t>
  </si>
  <si>
    <t>12.007.0040-0</t>
  </si>
  <si>
    <t> DE 2,9KG,40X10X10CM,ASSENTES COMO EM 12.006.0010</t>
  </si>
  <si>
    <t>12.007.0040-A</t>
  </si>
  <si>
    <t>12.007.0045-0</t>
  </si>
  <si>
    <t> DE 11,2KG,33X33X10CM,ASSENTES COMO EM 12.006.0010</t>
  </si>
  <si>
    <t>12.007.0045-A</t>
  </si>
  <si>
    <t>12.008.0015-0</t>
  </si>
  <si>
    <t>PAREDE DE BLOCOS VAZADOS(COBOGO),EM PLACAS DE CONCRETO 50X50</t>
  </si>
  <si>
    <t>X5CM,FUROS QUADRADOS,ASSENTES COMO 12.006.0010</t>
  </si>
  <si>
    <t>12.008.0015-A</t>
  </si>
  <si>
    <t>12.008.0020-0</t>
  </si>
  <si>
    <t>PAREDE DE BLOCOS VAZADOS(COBOGO),EM PLACAS DE CONCRETO 45X60</t>
  </si>
  <si>
    <t>X8CM,EM VENEZIANA,ASSENTES COMO 12.006.0010</t>
  </si>
  <si>
    <t>12.008.0020-A</t>
  </si>
  <si>
    <t>12.009.0001-0</t>
  </si>
  <si>
    <t>PAREDE DE BLOCOS DE VIDRO NACIONAL,TIPO VENEZIANA,MEDINDO 20</t>
  </si>
  <si>
    <t>X10X8CM,COM ARGAMASSA DE CIMENTO,CAL E AREIA FINA,NO TRACO 1</t>
  </si>
  <si>
    <t>12.009.0001-A</t>
  </si>
  <si>
    <t>12.009.0002-0</t>
  </si>
  <si>
    <t>PAREDE DE BLOCOS DE VIDRO NACIONAL,TIPO VENEZIANA MEDINDO 20</t>
  </si>
  <si>
    <t>X10X10CM,COM ARGAMASSA DE CIMENTO,CAL E AREIA FINA,NO TRACO</t>
  </si>
  <si>
    <t>1:3:5</t>
  </si>
  <si>
    <t>12.009.0002-A</t>
  </si>
  <si>
    <t>12.009.0003-0</t>
  </si>
  <si>
    <t>X20X6CM,COM ARGAMASSA DE CIMENTO,CAL E AREIA FINA,NO TRACO 1</t>
  </si>
  <si>
    <t>12.009.0003-A</t>
  </si>
  <si>
    <t>12.009.0006-0</t>
  </si>
  <si>
    <t>PAREDE DE BLOCOS DE VIDRO NACIONAL CANELADO 20X20X10CM,COM A</t>
  </si>
  <si>
    <t>12.009.0006-A</t>
  </si>
  <si>
    <t>12.010.0010-0</t>
  </si>
  <si>
    <t>ALVENARIA DE BLOCOS DE CONCRETO CELULAR,MEDINDO 10X30X60CM,A</t>
  </si>
  <si>
    <t>SSENTES COM ARGAMASSA DE CIMENTO,CAL HIDRATADA E AREIA,NO TR</t>
  </si>
  <si>
    <t>ACO 1:2:9,EM PAREDES DE 10CM DE ESPESSURA E MEDIDA PELA AREA</t>
  </si>
  <si>
    <t>12.010.0010-A</t>
  </si>
  <si>
    <t>12.010.0015-0</t>
  </si>
  <si>
    <t>ALVENARIA DE BLOCOS DE CONCRETO CELULAR,MEDINDO 20X30X60CM,A</t>
  </si>
  <si>
    <t>ACO 1:2:9,EM PAREDES DE 20CM DE ESPESSURA E MEDIDA PELA AREA</t>
  </si>
  <si>
    <t>12.010.0015-A</t>
  </si>
  <si>
    <t>12.010.0020-0</t>
  </si>
  <si>
    <t>ALVENARIA DE BLOCOS DE CONCRETO CELULAR,MEDINDO 15X30X60CM,A</t>
  </si>
  <si>
    <t>ACO 1:2:9,EM PAREDES DE 15CM DE ESPESSURA E MEDIDA PELA AREA</t>
  </si>
  <si>
    <t>12.010.0020-A</t>
  </si>
  <si>
    <t>12.011.0001-0</t>
  </si>
  <si>
    <t>ALVENARIA EM TIJOLO MACICO ECOLOGICO(SOLO-CIMENTO)MEDINDO 15</t>
  </si>
  <si>
    <t>X30X7,5CM,EM PAREDES DE 15CM DE ESPESSURA,ESTRUTURADA COM BA</t>
  </si>
  <si>
    <t>RRAS DE ACO CA-50,COLA, REJUNTE E GROUT NO ENTORNO DOS VAOS,</t>
  </si>
  <si>
    <t>VERGAS,BLOCOS E CALHAS,EXCLUSIVE CINTA DE AMARRACAO E ALICER</t>
  </si>
  <si>
    <t>CE</t>
  </si>
  <si>
    <t>12.011.0001-A</t>
  </si>
  <si>
    <t>12.011.0005-0</t>
  </si>
  <si>
    <t>ALVENARIA EM TIJOLO MACICO ECOLOGICO(SOLO-CIMENTO)MEDINDO 12</t>
  </si>
  <si>
    <t>,5X25X6,25CM,EM PAREDES DE 12,5CM DE ESPESSURA, ESTRUTURADA</t>
  </si>
  <si>
    <t>COM BARRAS DE ACO CA-50,COLA,REJUNTE E GROUT NO ENTORNO DOS</t>
  </si>
  <si>
    <t>VAOS,VERGAS,BLOCOS E CALHAS,EXCLUSIVE CINTA DE AMARRACAO E A</t>
  </si>
  <si>
    <t>LICERCE</t>
  </si>
  <si>
    <t>12.011.0005-A</t>
  </si>
  <si>
    <t>12.012.0001-0</t>
  </si>
  <si>
    <t>PAREDE DIVISORIA EM PAINEL CEGO DE CHAPA DE FIBRA DE MADEIRA</t>
  </si>
  <si>
    <t> DE DENSIDADE MEDIA,TIPO MDF 15MM DE ESPESSURA,ARMADA SOBRE</t>
  </si>
  <si>
    <t>TARUGAMENTO DE SARRAFO,INCLUSIVE MATA-JUNTAS,MEDIDA PELA ARE</t>
  </si>
  <si>
    <t>A REAL,FAZENDO AS PORTAS PARTE DO CONJUNTO,EXCLUSIVE SUAS</t>
  </si>
  <si>
    <t>FERRAGENS E PINTURA</t>
  </si>
  <si>
    <t>12.012.0001-A</t>
  </si>
  <si>
    <t>12.012.0002-0</t>
  </si>
  <si>
    <t>PAREDE DIVISORIA EM PAINEL CEGO,DE CHAPA DE FIBRA DE MADEIRA</t>
  </si>
  <si>
    <t>(NA PARTE INFERIOR) DE DENSIDADE MEDIA,TIPO MDF,DE 15MM DE E</t>
  </si>
  <si>
    <t>SPESSURA E VIDRO DE 4MM (INCLUSIVE ESTE) NA PARTE SUPERIOR</t>
  </si>
  <si>
    <t>12.012.0002-A</t>
  </si>
  <si>
    <t>12.013.0010-0</t>
  </si>
  <si>
    <t>PAREDE DIVISORIA EM MODULOS TIPO FOLHA DE PORTA DE COMPENSAD</t>
  </si>
  <si>
    <t>O,FOLHEADO NAS 2 FACES,DE 60,70 OU 80X210CM,ESPESSURA DE 35M</t>
  </si>
  <si>
    <t>M,MONTANTES EM ACO NAVAL,INCLUSIVE PORTAS,EXCLUSIVE FERRAGEN</t>
  </si>
  <si>
    <t>S E PINTURA.FORNECIMENTO E COLOCACAO</t>
  </si>
  <si>
    <t>12.013.0010-A</t>
  </si>
  <si>
    <t>12.015.0005-0</t>
  </si>
  <si>
    <t>PAREDE DIVISORIA COM 35MM DE ESPESSURA,CONSTITUIDA DE PAINEL</t>
  </si>
  <si>
    <t> CEGO DE CHAPA DE FIBRA DE MADEIRA PRENSADA,REVESTIDA EM LAM</t>
  </si>
  <si>
    <t>INADO MELAMINICO,COM MIOLO EM COLMEIA,ESTRUTURADO COM MONTAN</t>
  </si>
  <si>
    <t>TES DE PERFIL ALUMINIO ANODIZADO NATURAL,EM "L","T",OU "X",</t>
  </si>
  <si>
    <t>FAZENDO AS PORTAS PARTE DO CONJUNTO,EXCLUSIVE SUAS FERRAGENS</t>
  </si>
  <si>
    <t>12.015.0005-A</t>
  </si>
  <si>
    <t>12.015.0006-0</t>
  </si>
  <si>
    <t>TES DE PERFIL DE ACO NA COR PRETA,EM "L","T",OU "X",FAZENDO</t>
  </si>
  <si>
    <t>AS PORTAS PARTE DO CONJUNTO,EXCLUSIVE SUAS FERRAGENS</t>
  </si>
  <si>
    <t>12.015.0006-A</t>
  </si>
  <si>
    <t>12.015.0010-0</t>
  </si>
  <si>
    <t>INADO MELAMINICO,COM MIOLO EM LA DE VIDRO,ESTRUTURADO COM MO</t>
  </si>
  <si>
    <t>NTANTES DE PERFIL DE ALUMINIO ANODIZADO NATURAL,EM "L","T",</t>
  </si>
  <si>
    <t>OU "X",FAZENDO AS PORTAS PARTE DO CONJUNTO,EXCLUSIVE SUAS FE</t>
  </si>
  <si>
    <t>RRAGENS</t>
  </si>
  <si>
    <t>12.015.0010-A</t>
  </si>
  <si>
    <t>12.015.0014-0</t>
  </si>
  <si>
    <t>INADO MELAMINICO,COM MIOLO DE LA DE VIDRO,ESTRUTURADO COM MO</t>
  </si>
  <si>
    <t>NTANTES DE PERFIL DE ACO NA COR PRETA,EM "L","T",OU "X",FAZE</t>
  </si>
  <si>
    <t>NDO AS PORTAS PARTE DO CONJUNTO,EXCLUSIVE SUAS FERRAGENS</t>
  </si>
  <si>
    <t>12.015.0014-A</t>
  </si>
  <si>
    <t>12.015.0015-0</t>
  </si>
  <si>
    <t> CEGO DE CHAPA DE FIBRA DE MADEIRA PRENSADA,REVESTIDA EM CHA</t>
  </si>
  <si>
    <t>PA LAMINADA (COMPOSTA DE CELULOSE COM RESINA,PRENSADA EM AUT</t>
  </si>
  <si>
    <t>OCLAVE),COM MIOLO EM COLMEIA,ESTRUTURADO COM MONTANTES DE PE</t>
  </si>
  <si>
    <t>RFIL DE ALUMINIO ANODIZADO NATURAL,EM "L","T",OU "X",FAZENDO</t>
  </si>
  <si>
    <t> AS PORTAS PARTE DO CONJUNTO,EXCLUSIVE SUAS FERRAGENS</t>
  </si>
  <si>
    <t>12.015.0015-A</t>
  </si>
  <si>
    <t>12.015.0016-0</t>
  </si>
  <si>
    <t>RFIL DE ACO NA COR PRETA,EM "L","T",OU "X",FAZENDO AS PORTAS</t>
  </si>
  <si>
    <t> PARTE DO CONJUNTO,EXCLUSIVE SUAS FERRAGENS</t>
  </si>
  <si>
    <t>12.015.0016-A</t>
  </si>
  <si>
    <t>12.015.0020-0</t>
  </si>
  <si>
    <t>OCLAVE),MIOLO EM LA DE VIDRO,ESTRUTURADO COM MONTANTES DE PE</t>
  </si>
  <si>
    <t>RFIL DE ALUMINIO ANODIZADO NATURAL,EM "L","T" OU "X",FAZENDO</t>
  </si>
  <si>
    <t>12.015.0020-A</t>
  </si>
  <si>
    <t>12.015.0021-0</t>
  </si>
  <si>
    <t>PA LAMINADA(COMPOSTA DE CELULOSE COM RESINA,PRENSADA EM AUTO</t>
  </si>
  <si>
    <t>CLAVE),C/MIOLO EM LA DE VIDRO,ESTRUTURADO C/MONTANTES DE ACO</t>
  </si>
  <si>
    <t> NA COR PRETA,EM "L","T" OU "X", FAZENDO AS PORTAS PARTE DO</t>
  </si>
  <si>
    <t>CONJUNTO,EXCLUSIVE SUAS FERRAGENS</t>
  </si>
  <si>
    <t>12.015.0021-A</t>
  </si>
  <si>
    <t>12.015.0030-0</t>
  </si>
  <si>
    <t> E VIDRO NA PARTE SUPERIOR (EXCLUSIVE ESTE), SENDO O PAINEL</t>
  </si>
  <si>
    <t>DE CHAPA DE FIBRA DE MADEIRA PRENSADA,REVESTIDA EM LAMINADO</t>
  </si>
  <si>
    <t>MELAMINICO,COM MIOLO EM COLMEIA,ESTRUTURADO COM MONTANTES DE</t>
  </si>
  <si>
    <t>PERFIL DE ALUMINIO ANODIZADO NATURAL,EM "L","T" OU "X",FAZEN</t>
  </si>
  <si>
    <t>DO AS PORTAS PARTE DO CONJUNTO,EXCLUSIVE SUAS FERRAGENS</t>
  </si>
  <si>
    <t>12.015.0030-A</t>
  </si>
  <si>
    <t>12.015.0031-0</t>
  </si>
  <si>
    <t> E VIDRO NA PARTE SUPERIOR(EXCLUSIVE ESTE),SENDO O PAINEL DE</t>
  </si>
  <si>
    <t> CHAPA DE FIBRA DE MADEIRA PRENSADA,REVESTIDA EM LAMINADO ME</t>
  </si>
  <si>
    <t>LAMINICO,COM MIOLO EM COLMEIA,ESTRUTURADO COM MONTANTES DE A</t>
  </si>
  <si>
    <t>CO NA COR PRETA,EM "L","T",OU "X",FAZENDO AS PORTAS PARTE DO</t>
  </si>
  <si>
    <t> CONJUNTO,EXCLUSIVE SUAS FERRAGENS</t>
  </si>
  <si>
    <t>12.015.0031-A</t>
  </si>
  <si>
    <t>12.015.0035-0</t>
  </si>
  <si>
    <t>LAMINICO,COM MIOLO EM LA DE VIDRO,ESTRUTURADO COM MONTANTES</t>
  </si>
  <si>
    <t>DE PERFIL DE ALUMINIO ANODIZADO NATURAL,EM "L","T",OU "X",FA</t>
  </si>
  <si>
    <t>ZENDO AS PORTAS PARTE DO CONJUNTO,EXCLUSIVE SUAS FERRAGENS</t>
  </si>
  <si>
    <t>12.015.0035-A</t>
  </si>
  <si>
    <t>12.015.0036-0</t>
  </si>
  <si>
    <t>DE ACO NA COR PRETA,EM "L","T",OU "X",FAZENDO AS PORTAS PART</t>
  </si>
  <si>
    <t>E DO CONJUNTO,EXCLUSIVE SUAS FERRAGENS</t>
  </si>
  <si>
    <t>12.015.0036-A</t>
  </si>
  <si>
    <t>12.015.0040-0</t>
  </si>
  <si>
    <t>PAREDE DIVISORIA COM 35MM DE ESPESSURA,CONSTITITUID.DE PAINE</t>
  </si>
  <si>
    <t>L VIDRO NA PARTE SUPERIOR(EXCL.ESTE),SENDO O PAINEL CHAPA FI</t>
  </si>
  <si>
    <t>BRA MADEIRA PRENSADA,REVESTIDA CHAPA LAMINADA(COMPOSTA DE CE</t>
  </si>
  <si>
    <t>LULOSE C/RESINA,PRENSADA AUTOCLAVE),C/MIOLO COLMEIA,ESTRUTUR</t>
  </si>
  <si>
    <t>ADO C/MONTANTES PERFIL ALUMINIO ANODIZADO NATURAL,EM "L","T"</t>
  </si>
  <si>
    <t> OU "X",FAZENDO PORTAS PARTE CONJUNTO,EXCL.SUAS FERRAGENS</t>
  </si>
  <si>
    <t>12.015.0040-A</t>
  </si>
  <si>
    <t>12.015.0041-0</t>
  </si>
  <si>
    <t>PAREDE DIVISORIA COM 35MM ESPESSURA,CONSTITUIDA DE PAINEL E</t>
  </si>
  <si>
    <t>VIDRO NA PARTE SUPERIOR(EXCLUSIVE ESTE),SENDO O PAINEL CHAPA</t>
  </si>
  <si>
    <t> FIBRA MADEIRA PRENSADA,REVESTIDA EM CHAPA LAMINADA(COMPOSTA</t>
  </si>
  <si>
    <t> DE CELULOSE COM RESINA,PRENSADA EM AUTOCLAVE),COM MIOLO EM</t>
  </si>
  <si>
    <t>COLMEIA ESTRUTURADO C/MONTANTES ACO COR PRETA,EM "L","T" OU</t>
  </si>
  <si>
    <t>"X",FAZENDO AS PORTAS PARTE CONJUNTO,EXCL.SUAS FERRAGENS</t>
  </si>
  <si>
    <t>12.015.0041-A</t>
  </si>
  <si>
    <t>12.015.0045-0</t>
  </si>
  <si>
    <t>VIDRO NA PARTE SUPERIOR(EXCL.ESTE),SENDO PAINEL CHAPA FIBRA</t>
  </si>
  <si>
    <t>MADEIRA PRENSADA,REVESTIDA EM CHAPA LAMINADA(COMPOSTA DE CEL</t>
  </si>
  <si>
    <t>ULOSE C/RESINA,PRENSADA AUTOCLAVE),C/MIOLO EM LA VIDRO,ESTRU</t>
  </si>
  <si>
    <t>TURADO C/MONTANTES PERFIL ALUMINIO ANODIZADO NATURAL,EM "L",</t>
  </si>
  <si>
    <t>"T" OU "X",FAZENDO PORTAS PARTE CONJUNTO,EXCL.SUAS FERRAGENS</t>
  </si>
  <si>
    <t>12.015.0045-A</t>
  </si>
  <si>
    <t>12.015.0046-0</t>
  </si>
  <si>
    <t> E VIDRO NA PARTE SUPERIOR(EXCL.ESTE),SENDO PAINEL DE CHAPA</t>
  </si>
  <si>
    <t>FIBRA MADEIRA PRENSADA,REVESTIDA EM CHAPA LAMINADA(COMPOSTA</t>
  </si>
  <si>
    <t>DE CELULOSE C/RESINA,PRENSADA AUTOCLAVE),C/MIOLO EM LA DE VI</t>
  </si>
  <si>
    <t>DRO,ESTRUTURADO C/MONTANTES ACO COR PRETA,EM "L","T" OU "X",</t>
  </si>
  <si>
    <t>12.015.0046-A</t>
  </si>
  <si>
    <t>12.015.0060-0</t>
  </si>
  <si>
    <t> CEGO ATE ALTURA DE 1,10M E ACIMA DE 2,10M,COM VIDRO ENTRE 1</t>
  </si>
  <si>
    <t>,10 E 2,10M(EXCLUSIVE ESTE),REVESTIDA EM LAMINADO MELAMINICO</t>
  </si>
  <si>
    <t>,COM MIOLO EM COLMEIA,ESTRUTURADO COM MONTANTES DE PERFIL DE</t>
  </si>
  <si>
    <t> ALUMINIO ANODIZADO NATURAL,EM "L","T" OU "X",FAZENDO AS POR</t>
  </si>
  <si>
    <t>TAS PARTE DO CONJUNTO,EXCLUSIVE SUAS FERRAGENS</t>
  </si>
  <si>
    <t>12.015.0060-A</t>
  </si>
  <si>
    <t>12.015.0061-0</t>
  </si>
  <si>
    <t>,COM MIOLO EM COLMEIA,ESTRUTURADO COM MONTANTES DE ACO NA CO</t>
  </si>
  <si>
    <t>R PRETA,EM "L","T" OU "X",FAZENDO AS PORTAS PARTE DO CONJUNT</t>
  </si>
  <si>
    <t>O,EXCLUSIVE SUAS FERRAGENS</t>
  </si>
  <si>
    <t>12.015.0061-A</t>
  </si>
  <si>
    <t>12.015.0065-0</t>
  </si>
  <si>
    <t> COM MIOLO EM LA DE VIDRO,ESTRUTURADO COM MONTANTES DE PERFI</t>
  </si>
  <si>
    <t>L DE ALUMINIO ANODIZADO NATURAL,EM "L","T" OU "X",FAZENDO AS</t>
  </si>
  <si>
    <t> PORTAS PARTE DO CONJUNTO,EXCLUSIVE FERRAGENS</t>
  </si>
  <si>
    <t>12.015.0065-A</t>
  </si>
  <si>
    <t>12.015.0066-0</t>
  </si>
  <si>
    <t> COM MIOLO EM LA DE VIDRO,ESTRUTURADO COM MONTANTES DE ACO N</t>
  </si>
  <si>
    <t>A COR PRETA,EM "L","T",OU "X",FAZENDO AS PORTAS PARTE DO CON</t>
  </si>
  <si>
    <t>JUNTO,EXCLUSIVE SUAS FERRAGENS</t>
  </si>
  <si>
    <t>12.015.0066-A</t>
  </si>
  <si>
    <t>12.015.0070-0</t>
  </si>
  <si>
    <t>PAREDE DIVISORIA COM 35MM ESPESSURA,CONSTITUIDA DE PAINEL CE</t>
  </si>
  <si>
    <t>GO ATE ALTUTA DE 1,10M E ACIMA DE 2,10M,VIDRO ENTRE 1,10 E 2</t>
  </si>
  <si>
    <t>,10M(EXCL.ESTE),REVEST.EM CHAPA LAMINADA(COMPOSTA DE CELULOS</t>
  </si>
  <si>
    <t>E C/RESINA PRENSADA EM AUTOCLAVE),MIOLO EM COLMEIA,ESTRUTURA</t>
  </si>
  <si>
    <t>DO C/MONTANTES PERFIL ALUMINIO ANODIZADO NATURAL,EM "L","T"</t>
  </si>
  <si>
    <t>OU X",FAZENDO AS PORTAS PARTE DO CONJ.,EXCL.SUAS FERRAGENS</t>
  </si>
  <si>
    <t>12.015.0070-A</t>
  </si>
  <si>
    <t>12.015.0071-0</t>
  </si>
  <si>
    <t>GO ATE ALTURA DE 1,10M E ACIMA DE 2,10M VIDRO ENTRE 1,10 E 2</t>
  </si>
  <si>
    <t>DO C/MONTANTES DE ACO NA COR PRETA,EM "L","T" OU "X",FAZENDO</t>
  </si>
  <si>
    <t>12.015.0071-A</t>
  </si>
  <si>
    <t>12.015.0075-0</t>
  </si>
  <si>
    <t>GO ATE ALTURA DE 1,10M E ACIMA DE 2,10M,VIDRO ENTRE 1,10 E 2</t>
  </si>
  <si>
    <t>E C/RESINA PRENSADA EM AUTOCLAVE),MIOLO EM LA DE VIDRO,ESTRU</t>
  </si>
  <si>
    <t>T.C/MONTANTES PERFIL ALUMINIO ANODIZADO NATURAL,EM "L","T" O</t>
  </si>
  <si>
    <t>U "X",FAZENDO AS PORTAS PARTE DO CONJ.,EXCL.SUAS FERRAGENS</t>
  </si>
  <si>
    <t>12.015.0075-A</t>
  </si>
  <si>
    <t>12.015.0076-0</t>
  </si>
  <si>
    <t>T.C/MONTANTES DE ACO NA COR PRETA,EM "L","T" OU "X",FAZENDO</t>
  </si>
  <si>
    <t>12.015.0076-A</t>
  </si>
  <si>
    <t>12.016.0004-0</t>
  </si>
  <si>
    <t>PAREDE DRYWALL C/ESP.73MM,ESTRUT.C/MONTANTES SIMPLES AUTOPOR</t>
  </si>
  <si>
    <t>TANTES 48MM,FIXADOS A GUIAS HORIZONTAIS 48MM,AMBOS ACO GALV.</t>
  </si>
  <si>
    <t>C/ESP.0,5MM,C/DUAS CHAPAS GESSO ACARTONADO STANDARD,ESP.12,5</t>
  </si>
  <si>
    <t>MM,LARG.1200MM,FIXADA AOS MONTANTES POR MEIO DE PARAFUSOS,C/</t>
  </si>
  <si>
    <t>TRATAMENTO JUNTAS C/MASSA E FITA P/UNIF.DA SUPERF.DAS CHAPAS</t>
  </si>
  <si>
    <t> DE GESSO ACARTONADO,APLIC.EM AREAS SECAS.FORN.E COLOCACAO</t>
  </si>
  <si>
    <t>12.016.0004-A</t>
  </si>
  <si>
    <t>12.016.0006-0</t>
  </si>
  <si>
    <t>PAREDE DRYWALL C/ESP.73MM,ESTRUT.C/MONT.SIMPL.AUTOPORT.48MM,</t>
  </si>
  <si>
    <t>FIXADOS A GUIAS HORIZ.48MM,AMBOS ACO GALV.ESP.0,5MM,C/DUAS C</t>
  </si>
  <si>
    <t>HAPAS GESSO ACART.STANDARD,C/ADICAO LA MINERAL,ESP.12,5MM,LA</t>
  </si>
  <si>
    <t>RG.1200MM,FIX.MONTANT.POR MEIO DE PARAFUSOS,C/TRATAMENTO JUN</t>
  </si>
  <si>
    <t>TAS C/MASSA E FITA P/UNIF.DA SUPERF.DAS CHAPAS DE GESSO ACAR</t>
  </si>
  <si>
    <t>TONADO,APLIC.EM AREAS SECAS.FORNECIMENTO E COLOCACAO</t>
  </si>
  <si>
    <t>12.016.0006-A</t>
  </si>
  <si>
    <t>12.016.0008-0</t>
  </si>
  <si>
    <t>PAREDE DRYWALL,C/ESP.95MM,ESTRUT.C/MONTANTES SIMPLES AUTOPOR</t>
  </si>
  <si>
    <t>TANTES 70MM,FIXADOS A GUIAS HORIZONTAIS 70MM,AMBOS ACO GALV.</t>
  </si>
  <si>
    <t> DE GESSO ACARTONADO,APLIC.EM AREAS SECAS.FORN. E COLOCACAO</t>
  </si>
  <si>
    <t>12.016.0008-A</t>
  </si>
  <si>
    <t>12.016.0010-0</t>
  </si>
  <si>
    <t>TANTES 70MM,FIX.A GUIAS HORIZONTAIS 70MM,AMBOS ACO GALV.ESP.</t>
  </si>
  <si>
    <t>0,5MM,C/DUAS CHAPAS GESSO ACARTONADO STANDARD,C/ADICAO DE LA</t>
  </si>
  <si>
    <t> MINERAL,ESP.12,5MM,LARG.1200MM,FIX.MONTANT.POR MEIO DE PARA</t>
  </si>
  <si>
    <t>FUSOS,C/TRATAMENTO JUNTAS C/MASSA E FITA P/UNIF.SUPERF.DAS C</t>
  </si>
  <si>
    <t>HAPAS DE GESSO ACARTONADO,APLIC.AREAS SECAS.FORN.E COLOCACAO</t>
  </si>
  <si>
    <t>12.016.0010-A</t>
  </si>
  <si>
    <t>12.016.0012-0</t>
  </si>
  <si>
    <t>PAREDE DRYWALL C/ESP.120MM,ESTRUT.C/MONTANTES SIMPLES AUTOPO</t>
  </si>
  <si>
    <t>RTANTES 70MM,FIXADOS A GUIAS HORIZONTAIS 70MM,AMBOS ACO GALV</t>
  </si>
  <si>
    <t>.ESP.0,5MM,C/QUATRO CHAPAS GESSO ACARTONADO STANDARD,ESP.12,</t>
  </si>
  <si>
    <t>5MM,LARG.1200MM,FIXADA AOS MONTANTES POR MEIO DE PARAFUSOS,C</t>
  </si>
  <si>
    <t>/TRATAMENTO DE JUNTAS C/MASSA E FITA P/UNIF.DA SUPERF.DAS CH</t>
  </si>
  <si>
    <t>APAS GESSO ACARTONADO,APLIC.AREAS SECAS.FORN.E COLOCACAO</t>
  </si>
  <si>
    <t>12.016.0012-A</t>
  </si>
  <si>
    <t>12.016.0014-0</t>
  </si>
  <si>
    <t>PAREDE DRYWALL ESP.120MM,ESTRUT.MONTANTES SIMPLES AUTOPORTAN</t>
  </si>
  <si>
    <t>TES 70MM,GUIAS HORIZONTAIS 70MM,AMBOS ACO GALV.ESP.0,5MM,C/Q</t>
  </si>
  <si>
    <t>UATRO CHAPAS GESSO ACARTONADO STANDARD,ADICAO DE LA MINERAL,</t>
  </si>
  <si>
    <t>ESP.12,5MM,LARG.1200MM,FIXADA AOS MONTANTES MEIO DE PARAFUSO</t>
  </si>
  <si>
    <t>S C/TRATAMENTO JUNTAS C/MASSA E FITA P/UNIF.DA SUPERF.DAS CH</t>
  </si>
  <si>
    <t>APAS DE GESSO ACARTONADO,APLIC.AREAS SECAS.FORN.E COLOCACAO</t>
  </si>
  <si>
    <t>12.016.0014-A</t>
  </si>
  <si>
    <t>12.016.0016-0</t>
  </si>
  <si>
    <t>PAREDE DRYWALL ESP.140MM,ESTRUT.C/MONTANTES SIMPLES AUTOPORT</t>
  </si>
  <si>
    <t>ANTES 90MM,A GUIAS HORIZONTAIS 90MM,AMBOS ACO GALV.C/ESP.0,5</t>
  </si>
  <si>
    <t>MM,C/QUATRO CHAPAS DE GESSO ACARTONADO STANDARD,ESP.12,5MM,L</t>
  </si>
  <si>
    <t>ARG.1200MM,FIXADA AOS MONTANTES POR MEIO DE PARAFUSOS C/TRAT</t>
  </si>
  <si>
    <t>AMENTO JUNTAS C/MASSA E FITA P/UNIF.DA SUPERF.DAS CHAPAS DE</t>
  </si>
  <si>
    <t>GESSO ACARTONADO.APLIC.EM AREAS SECAS.FORN.E COLOCACAO</t>
  </si>
  <si>
    <t>12.016.0016-A</t>
  </si>
  <si>
    <t>12.016.0018-0</t>
  </si>
  <si>
    <t>PAREDE DRYWALL ESP.140MM,ESTRUT.MONTANTES SIMPLES AUTOPORTAN</t>
  </si>
  <si>
    <t>TES 90MM,A GUIAS HORIZONTAIS 90MM,AMBOS ACO GALV.ESP.0,5MM,C</t>
  </si>
  <si>
    <t>/QUATRO CHAPAS GESSO ACARTONADO STANDARD,ADICAO LA MINERAL,E</t>
  </si>
  <si>
    <t>SP.12,5MM,LARG.1200MM,FIX.AOS MONTANTES P/MEIO DE PARAFUSOS,</t>
  </si>
  <si>
    <t>C/TRATAMENTO DE JUNTAS C/MASSA E FITA P/UNIF.DA SUPERF.DAS C</t>
  </si>
  <si>
    <t>HAPAS DE GESSO ACARTONADO.APLIC.EM AREAS SECAS.FORN.E COLOC.</t>
  </si>
  <si>
    <t>12.016.0018-A</t>
  </si>
  <si>
    <t>12.016.0020-0</t>
  </si>
  <si>
    <t>PAREDE DRYWALL ESP.73MM,ESTRUT.MONTANTES SIMPL.AUTOPORTANTES</t>
  </si>
  <si>
    <t> 48MM,ESPACADOS ENTRE SI A CADA 400MM,FIX.A GUIAS HORIZONTAI</t>
  </si>
  <si>
    <t>S 48MM,AMBOS ACO GALV.ESP.0,5MM,C/1 CHAPA GESSO ACARTONADO S</t>
  </si>
  <si>
    <t>TANDARD E UMA RU(RESIST.A UMIDADE),ESP.12,5MM,LARG.1200MM,C/</t>
  </si>
  <si>
    <t> DE GESSO ACARTONADO.APLICAC.AREA SECA E UMIDA.FORN.COLOC.</t>
  </si>
  <si>
    <t>12.016.0020-A</t>
  </si>
  <si>
    <t>12.016.0022-0</t>
  </si>
  <si>
    <t>PAREDE DRYWALL ESP.73MM,C/MONTANTES AUTOPORTANTES 48MM,ESPAC</t>
  </si>
  <si>
    <t>ADOS ENTRE SI A CADA 400MM,GUIAS HORIZONTAIS 48MM,AMBOS ACO</t>
  </si>
  <si>
    <t>GALV.ESP.0,5MM,C/1 CHAPA GESSO ACARTONADO STANDARD E UMA RU(</t>
  </si>
  <si>
    <t>RESIST.UMIDADE),ADICAO LA MINERAL,ESP.12,5MM,LARG.1200MM,TRA</t>
  </si>
  <si>
    <t>TAMENTO JUNTAS C/MASSA E FITA P/UNIF.DA SUPERF.DAS CHAPAS DE</t>
  </si>
  <si>
    <t> GESSO ACARTONADO.APLIC.EM AREA SECA E UMIDA.FORN.E COLOC.</t>
  </si>
  <si>
    <t>12.016.0022-A</t>
  </si>
  <si>
    <t>12.016.0024-0</t>
  </si>
  <si>
    <t>PAREDE DRYWALL ESP.78MM,ESTRUT.MONTANTES AUTOPORTANTES 48MM,</t>
  </si>
  <si>
    <t>ESPACADAS ENTRE SI A CADA 400MM,GUIAS HORIZONTAIS 48MM,AMBOS</t>
  </si>
  <si>
    <t> ACO GALV.ESP.0,5MM,C/DUAS CHAPAS GESSO ACARTONADO,RU(RESIST</t>
  </si>
  <si>
    <t>ENTE A UMIDADE),ESP.15MM,LARG.1200MM,C/TRATAMENTO DE JUNTAS</t>
  </si>
  <si>
    <t>C/MASSA E FITA P/UNIF.DA SUPERF.DAS CHAPAS DE GESSO ACARTONA</t>
  </si>
  <si>
    <t>DO.APLICACAO EM AREA SECA E UMIDA.FORNECIMENTO E COLOCACAO</t>
  </si>
  <si>
    <t>12.016.0024-A</t>
  </si>
  <si>
    <t>12.016.0026-0</t>
  </si>
  <si>
    <t>ESPACADOS ENTRE SI A CADA 400MM,GUIAS HORIZONTAIS 48MM,AMBOS</t>
  </si>
  <si>
    <t>ENTE UMIDADE),ADICAO DE LA MINERAL,ESP.15MM,LARG.1200MM,C/TR</t>
  </si>
  <si>
    <t>ATAMENTO JUNTAS C/MASSA E FITA P/UNIF.DA SUPERF.DAS CHAPAS D</t>
  </si>
  <si>
    <t>E GESSO ACARTONADO.APLIC.EM AREA SECA E UMIDA.FORN.E COLOC.</t>
  </si>
  <si>
    <t>12.016.0026-A</t>
  </si>
  <si>
    <t>12.016.0028-0</t>
  </si>
  <si>
    <t> ACO GALV.ESP.0,5MM,C/UMA CHAPA GESSO ACARTONADO,STANDARD E</t>
  </si>
  <si>
    <t>OUTRA RF(RESISTENTE AO FOGO),ESP.15MM,LARG.1200MM,C/TRATAMEN</t>
  </si>
  <si>
    <t>TO DE JUNTAS C/MASSA E FITA P/UNIF.DA SUPERF.DAS CHAPAS DE G</t>
  </si>
  <si>
    <t>ESSO ACARTONADO.APLIC.EM AREA SECA E UMIDA.FORN.E COLOCACAO</t>
  </si>
  <si>
    <t>12.016.0028-A</t>
  </si>
  <si>
    <t>12.016.0030-0</t>
  </si>
  <si>
    <t>OUTRA RF(RESISTENTE FOGO),ADICAO LA MINERAL,ESP.15MM,LARG.12</t>
  </si>
  <si>
    <t>00MM,TRATAMENTO JUNTAS C/MASSA E FITA P/UNIF.DA SUPERF.DAS C</t>
  </si>
  <si>
    <t>HAPAS DE GESSO ACARTONADO.APLIC.AREA SECA E UMIDA.FORN.COL.</t>
  </si>
  <si>
    <t>12.016.0030-A</t>
  </si>
  <si>
    <t>12.016.0032-0</t>
  </si>
  <si>
    <t> ACO GALV.ESP.0,5MM,C/DUAS CHAPAS GESSO ACARTONADO,RF(RESIST</t>
  </si>
  <si>
    <t>ENTE AO FOGO),ESP.15MM,LARG.1200MM,C/TRATAMENTO DE JUNTAS C/</t>
  </si>
  <si>
    <t>MASSA E FITA P/UNIF.DA SUPERF.DAS CHAPAS DE GESSO ACARTONADO</t>
  </si>
  <si>
    <t>.APLICACAO EM AREA SECA E UMIDA.FORNECIMENTO E COLOCACAO</t>
  </si>
  <si>
    <t>12.016.0032-A</t>
  </si>
  <si>
    <t>12.016.0034-0</t>
  </si>
  <si>
    <t>ENTE AO FOGO),ADICAO LA MINERAL,ESP.15MM,LARG.1200MM,C/TRATA</t>
  </si>
  <si>
    <t>MENTO DE JUNTAS C/MASSA E FITA P/UNIF.DA SUPERF.DAS CHAPAS D</t>
  </si>
  <si>
    <t>12.016.0034-A</t>
  </si>
  <si>
    <t>12.020.0001-0</t>
  </si>
  <si>
    <t>PAREDE DIVISORIA P/SANITARIOS E BANHEIROS,DE MARMORITE CINZA</t>
  </si>
  <si>
    <t> CLARO,GRANA BRANCA,3,5CM ESPESSURA,CHUMBADA NO PISO E PARED</t>
  </si>
  <si>
    <t>E,INCL.FUNDICAO,POLIMENTO MANUAL E COLOCACAO,ESPELHO C/5CM E</t>
  </si>
  <si>
    <t>SPESSURA,CHUMBADO NO PISO E FIXADO NA DIVISORIA EM 3 PONTOS</t>
  </si>
  <si>
    <t>NA SUA ALTURA,POR ESTRIBOS PREVIAMENTE DEIXADOS NA FUNDICAO</t>
  </si>
  <si>
    <t>DA PLACA,CONF.PROJ.Nº6000/EMOP,EXCL.PORTAS E SUAS FERRAGENS</t>
  </si>
  <si>
    <t>12.020.0001-A</t>
  </si>
  <si>
    <t>12.025.0001-0</t>
  </si>
  <si>
    <t>PAREDE DIVISORIA PARA SANITARIOS EM PLACA DE MARMORE BRANCO</t>
  </si>
  <si>
    <t>CLASSICO COM 3CM DE ESPESSURA,POLIDO NAS DUAS FACES,APOIADA</t>
  </si>
  <si>
    <t>NO PISO E NA PAREDE,EXCLUSIVE FORNECIMENTO DAS FERRAGENS DE</t>
  </si>
  <si>
    <t>FIXACAO DO MARMORE,PORTAS E SUAS FERRAGENS(VIDE ITENS 14.007</t>
  </si>
  <si>
    <t>.0085 E 14.007.0200).FORNECIMENTO E COLOCACAO</t>
  </si>
  <si>
    <t>12.025.0001-A</t>
  </si>
  <si>
    <t>12.030.0001-0</t>
  </si>
  <si>
    <t>PAREDE DIVISORIA PARA SANITARIOS E BANHEIROS DE PLACA DE CON</t>
  </si>
  <si>
    <t>CRETO ARMADO FCK=15MPA,COM 3,5CM DE ESPESSURA,CHUMBADAS NO P</t>
  </si>
  <si>
    <t>ISO E NA PAREDE,ESPELHO COM 5CM DE ESPESSURA,CHUMBADO NO PIS</t>
  </si>
  <si>
    <t>O E FIXADO NA DIVISORIA EM 3 PONTOS NA SUA ALTURA,POR ESTRIB</t>
  </si>
  <si>
    <t>OS PREVIAMENTE DEIXADOS NA FUNDICAO DA PLACA,CONFORME PROJET</t>
  </si>
  <si>
    <t>O Nº6001/EMOP,EXCLUSIVE REVESTIMENTO,PORTAS E SUAS FERRAGENS</t>
  </si>
  <si>
    <t>12.030.0001-A</t>
  </si>
  <si>
    <t>12.035.0001-0</t>
  </si>
  <si>
    <t>PAREDE DIVISORIA PARA SANITARIO EM GRANITO CINZA CARIJO,COM</t>
  </si>
  <si>
    <t>3CM DE ESPESSURA,POLIDA NAS DUAS FACES,FIXACAO PISO OU PARED</t>
  </si>
  <si>
    <t>E,EXCLUSIVE FERRAGENS PARA FIXACAO.FORNECIMENTO E COLOCACAO</t>
  </si>
  <si>
    <t>12.035.0001-A</t>
  </si>
  <si>
    <t>12.035.0002-0</t>
  </si>
  <si>
    <t>PAREDE DIVISORIA PARA SANITARIO EM GRANITO AMARELO ICARAI,CO</t>
  </si>
  <si>
    <t>M 3CM DE ESPESSURA,POLIDA NAS DUAS FACES, FIXACAO PISO OU PA</t>
  </si>
  <si>
    <t>REDE,EXCLUSIVE FERRAGENS PARA FIXACAO.FORNECIMENTO E COLOCAC</t>
  </si>
  <si>
    <t>12.035.0002-A</t>
  </si>
  <si>
    <t>12.035.0005-0</t>
  </si>
  <si>
    <t>PAREDE DIVISORIA PARA SANITARIO EM GRANITO CINZA CORUMBA,COM</t>
  </si>
  <si>
    <t> 3CM DE ESPESSURA,POLIDA NAS DUAS FACES,FIXACAO PISO OU PARE</t>
  </si>
  <si>
    <t>DE,EXCLUSIVE FERRAGENS PARA FIXACAO.FORNECIMENTO E COLOCACAO</t>
  </si>
  <si>
    <t>12.035.0005-A</t>
  </si>
  <si>
    <t>12.035.0010-0</t>
  </si>
  <si>
    <t>PAREDE DIVISORIA PARA SANITARIO EM GRANITO AMARELO ARABESCO,</t>
  </si>
  <si>
    <t>COM 3CM DE ESPESSURA,POLIDA NAS DUAS FACES,FIXACAO PISO OU P</t>
  </si>
  <si>
    <t>AREDE,EXCLUSIVE FERRAGENS PARA FIXACAO.FORNECIMENTO E COLOCA</t>
  </si>
  <si>
    <t>12.035.0010-A</t>
  </si>
  <si>
    <t>12.035.0015-0</t>
  </si>
  <si>
    <t>PAREDE DIVISORIA PARA SANITARIO EM PLACA DE ARDOSIA CINZA,CO</t>
  </si>
  <si>
    <t>12.035.0015-A</t>
  </si>
  <si>
    <t>12.035.0020-0</t>
  </si>
  <si>
    <t>PAREDE DIVISORIA PARA SANITARIO EM GRANITO BRANCO ITAUNAS,CO</t>
  </si>
  <si>
    <t>12.035.0020-A</t>
  </si>
  <si>
    <t>12.042.0001-0</t>
  </si>
  <si>
    <t>ALVENARIA AUTOPORTANTE,SISTEMA MONOLITE,ACUSTICO E TERMICO,P</t>
  </si>
  <si>
    <t>/CONSTRUCAO DE ATE 3 PAVIMENTOS,SEM VIGA E SEM COLUNA,EM PAI</t>
  </si>
  <si>
    <t>NEIS DE EPS,REVESTIDA C/MALHA FERRO SOLDADA,14CM ACABADA,C/A</t>
  </si>
  <si>
    <t>RGAMASSA PROJETADA CIMENTO,AREIA E ADITIVOS,TRACO 1:4,C/3CM</t>
  </si>
  <si>
    <t>ARGAMASSA CADA LADO,SARRAFIADO,ATE 3 METROS,MEDIDA PELA AREA</t>
  </si>
  <si>
    <t> REAL E COM PESO ACABADO DE 130KG/M2.FORNECIMENTO E ASSENT.</t>
  </si>
  <si>
    <t>12.042.0001-A</t>
  </si>
  <si>
    <t>12.043.0001-0</t>
  </si>
  <si>
    <t>PAREDE DE ACABAMENTO PARA CABINES E PALCOS,CONSTRUIDO COM PA</t>
  </si>
  <si>
    <t>NO DE POLIPROPILENO,GRAMATURA 60,COM LARGURA DE 1,40M,EM COR</t>
  </si>
  <si>
    <t>,ESTRUTURADO COM MADEIRA SERRADA DE(2X5)CM.FORNECIMENTO E CO</t>
  </si>
  <si>
    <t>12.043.0001-A</t>
  </si>
  <si>
    <t>12.045.0002-0</t>
  </si>
  <si>
    <t>PAINEL DIVISORIO DE CONCRETO LEVE COM EPS,PARA VEDACAO,MEDID</t>
  </si>
  <si>
    <t>AS APROXIMADAS DE 2,40X0,60X0,10M.FORNECIMENTO E COLOCACAO</t>
  </si>
  <si>
    <t>12.045.0002-A</t>
  </si>
  <si>
    <t>12.050.0001-0</t>
  </si>
  <si>
    <t>ALVENARIA ESTRUTURAL DE TIJOLOS CERAMICOS 14X19X29CM,APARENT</t>
  </si>
  <si>
    <t>ES,ESPESSURA 14CM,COM QUALIDADE E RESISTENCIA A COMPRESSAO C</t>
  </si>
  <si>
    <t>ONFORME NORMAS DA ABNT,ASSENTES COM ARGAMASSA DE CIMENTO E A</t>
  </si>
  <si>
    <t>REIA,NO TRACO 1:3,SUPERFICIES COM VAOS E ARESTAS,CONFORME PR</t>
  </si>
  <si>
    <t>OJETO CEHAB</t>
  </si>
  <si>
    <t>12.050.0001-A</t>
  </si>
  <si>
    <t>12.050.0005-0</t>
  </si>
  <si>
    <t>ALVENARIA ESTRUTURAL DE TIJOLOS CERAMICOS "U" 14X19X29CM,APA</t>
  </si>
  <si>
    <t>RENTES,ESPESSURA 14CM,COM QUALIDADE E RESISTENCIA A COMPRESS</t>
  </si>
  <si>
    <t>AO CONFORME NORMAS DA ABNT,ASSENTES COM ARGAMASSA DE CIMENTO</t>
  </si>
  <si>
    <t> E AREIA,NO TRACO 1:3,PARA EXECUCAO DE VERGAS E CINTAS DE AM</t>
  </si>
  <si>
    <t>ARRACAO,EXCLUSIVE CONCRETAGEM,CONFORME PROJETO CEHAB</t>
  </si>
  <si>
    <t>12.050.0005-A</t>
  </si>
  <si>
    <t>12.050.0010-0</t>
  </si>
  <si>
    <t>ALVENARIA ESTRUTURAL DE TIJOLOS CERAMICOS "L" 14X19X29CM,APA</t>
  </si>
  <si>
    <t> E AREIA,NO TRACO 1:3,PARA EXECUCAO DE CINTAS PARA APOIO DE</t>
  </si>
  <si>
    <t>LAJE PRE-MOLDADA,INCLUSIVE CORTES DOS BLOCOS,CONFORME PROJET</t>
  </si>
  <si>
    <t>O CEHAB</t>
  </si>
  <si>
    <t>12.050.0010-A</t>
  </si>
  <si>
    <t>12.050.0015-0</t>
  </si>
  <si>
    <t>REVESTIMENTO DE VIGAS DE CONCRETO COM PLACAS DE TIJOLOS CERA</t>
  </si>
  <si>
    <t>MICOS 14X19X29CM,APARENTES,COM QUALIDADE E RESISTENCIA A COM</t>
  </si>
  <si>
    <t>PRESSAO CONFORME NORMAS DA ABNT,ASSENTES COM ARGAMASSA DE CI</t>
  </si>
  <si>
    <t>MENTO E AREIA,NO TRACO 1:3,INCLUSIVE CORTES DOS BLOCOS,CONFO</t>
  </si>
  <si>
    <t>RME PROJETO CEHAB</t>
  </si>
  <si>
    <t>12.050.0015-A</t>
  </si>
  <si>
    <t>12.050.0020-0</t>
  </si>
  <si>
    <t>REIA,NO TRACO 1:3,PARA EXECUCAO DE EMPENAS DE COBERTURA,INCL</t>
  </si>
  <si>
    <t>USIVE CORTES DOS BLOCOS,CONFORME PROJETO CEHAB</t>
  </si>
  <si>
    <t>12.050.0020-A</t>
  </si>
  <si>
    <t>13.001.0010-1</t>
  </si>
  <si>
    <t>CHAPISCO EM SUPERFICIE DE CONCRETO OU ALVENARIA,COM ARGAMASS</t>
  </si>
  <si>
    <t>A DE CIMENTO E AREIA,NO TRACO 1:3</t>
  </si>
  <si>
    <t>13.001.0010-B</t>
  </si>
  <si>
    <t>13.001.0011-0</t>
  </si>
  <si>
    <t>A DE CIMENTO E AREIA,NO TRACO 1:3,COM 0,72L/M2 DE LATEX</t>
  </si>
  <si>
    <t>13.001.0011-A</t>
  </si>
  <si>
    <t>13.001.0013-0</t>
  </si>
  <si>
    <t>REVESTIMENTO CHAPISCADO DE SUPERFICIE DE CONCRETO OU ALVENAR</t>
  </si>
  <si>
    <t>IA,USANDO MAQUINA MANUAL,COM ARGAMASSA DE CIMENTO E AREIA,NO</t>
  </si>
  <si>
    <t>TRACO 1:6</t>
  </si>
  <si>
    <t>13.001.0013-A</t>
  </si>
  <si>
    <t>13.001.0014-0</t>
  </si>
  <si>
    <t>REVESTIMENTO CHAPISCADO DE CIMENTO E AREIA,NO TRACO 1:3,PENE</t>
  </si>
  <si>
    <t>IRADO,ESPESSURA DE 9MM,APLICADO SOBRE EMBOCO EXISTENTE</t>
  </si>
  <si>
    <t>13.001.0014-A</t>
  </si>
  <si>
    <t>13.001.0015-0</t>
  </si>
  <si>
    <t>EMBOCO COM ARGAMASSA DE CIMENTO E AREIA,NO TRACO 1:1,5 COM 1</t>
  </si>
  <si>
    <t>,5CM DE ESPESSURA,INCLUSIVE CHAPISCO DE CIMENTO E AREIA,NO T</t>
  </si>
  <si>
    <t>RACO 1:3</t>
  </si>
  <si>
    <t>13.001.0015-A</t>
  </si>
  <si>
    <t>13.001.0020-1</t>
  </si>
  <si>
    <t>EMBOCO COM ARGAMASSA DE CIMENTO E AREIA,NO TRACO 1:2 COM 1,5</t>
  </si>
  <si>
    <t>CM DE ESPESSURA,INCLUSIVE CHAPISCO DE CIMENTO E AREIA,NO TRA</t>
  </si>
  <si>
    <t>CO 1:3</t>
  </si>
  <si>
    <t>13.001.0020-B</t>
  </si>
  <si>
    <t>13.001.0025-1</t>
  </si>
  <si>
    <t>EMBOCO COM ARGAMASSA DE CIMENTO E AREIA,NO TRACO 1:3 COM 1,5</t>
  </si>
  <si>
    <t>13.001.0025-B</t>
  </si>
  <si>
    <t>13.001.0026-0</t>
  </si>
  <si>
    <t>EMBOCO COM ARGAMASSA DE CIMENTO E AREIA,NO TRACO 1:3 COM 2CM</t>
  </si>
  <si>
    <t> DE ESPESSURA,INCLUSIVE CHAPISCO DE CIMENTO E AREIA,NO TRACO</t>
  </si>
  <si>
    <t> 1:3</t>
  </si>
  <si>
    <t>13.001.0030-1</t>
  </si>
  <si>
    <t>EMBOCO COM ARGAMASSA DE CIMENTO E AREIA,NO TRACO 1:4 COM 1,5</t>
  </si>
  <si>
    <t>13.001.0030-B</t>
  </si>
  <si>
    <t>13.001.0031-0</t>
  </si>
  <si>
    <t>EMBOCO COM ARGAMASSA DE CIMENTO E AREIA, NO TRACO 1:3, COM</t>
  </si>
  <si>
    <t>2,5CM DE ESPESSURA,COM CORANTE,APLICADO SOBRE CHAPISCO,EXCLU</t>
  </si>
  <si>
    <t>SIVE ESTE</t>
  </si>
  <si>
    <t>13.001.0031-A</t>
  </si>
  <si>
    <t>13.001.0035-0</t>
  </si>
  <si>
    <t>EMBOCO INTERNO COM ARGAMASSA DE CIMENTO,CAL HIDRATADA ADITIV</t>
  </si>
  <si>
    <t>ADA E AREIA,NO TRACO 1:1:8,COM ESPESSURA DE 1,5CM,INCLUSIVE</t>
  </si>
  <si>
    <t>CHAPISCO DE CIMENTO E AREIA,NO TRACO 1:3</t>
  </si>
  <si>
    <t>13.001.0035-A</t>
  </si>
  <si>
    <t>13.001.0036-0</t>
  </si>
  <si>
    <t>ADA E AREIA,NO TRACO 1:1:8,COM ESPESSURA DE 1,5CM,EXCLUSIVE</t>
  </si>
  <si>
    <t>CHAPISCO</t>
  </si>
  <si>
    <t>13.001.0036-A</t>
  </si>
  <si>
    <t>13.001.0040-0</t>
  </si>
  <si>
    <t>ADA E AREIA,NO TRACO 1:1:8,COM ESPESSURA DE 2CM,INCLUSIVE CH</t>
  </si>
  <si>
    <t>APISCO DE CIMENTO E AREIA,NO TRACO 1:3</t>
  </si>
  <si>
    <t>13.001.0040-A</t>
  </si>
  <si>
    <t>13.001.0041-0</t>
  </si>
  <si>
    <t>ADA E AREIA,NO TRACO 1:1:8,COM ESPESSURA DE 2CM,EXCLUSIVE CH</t>
  </si>
  <si>
    <t>APISCO</t>
  </si>
  <si>
    <t>13.001.0041-A</t>
  </si>
  <si>
    <t>13.001.0050-1</t>
  </si>
  <si>
    <t>REVESTIMENTO EXTERNO,DE UMA VEZ,COM ARGAMASSA DE CIMENTO E A</t>
  </si>
  <si>
    <t>REOLA PARA EMBOCO,NO TRACO 1:2,COM 3CM DE ESPESSURA,INCLUSIV</t>
  </si>
  <si>
    <t>E CHAPISCO DE CIMENTO E AREIA,NO TRACO 1:3</t>
  </si>
  <si>
    <t>13.001.0050-B</t>
  </si>
  <si>
    <t>13.001.0055-1</t>
  </si>
  <si>
    <t>REOLA PARA EMBOCO,NO TRACO 1:4,COM 3CM DE ESPESSURA,INCLUSIV</t>
  </si>
  <si>
    <t>13.001.0055-B</t>
  </si>
  <si>
    <t>13.001.0060-1</t>
  </si>
  <si>
    <t>REOLA PARA EMBOCO,NO TRACO 1:6,COM 3CM DE ESPESSURA,INCLUSIV</t>
  </si>
  <si>
    <t>13.001.0060-B</t>
  </si>
  <si>
    <t>13.001.0065-1</t>
  </si>
  <si>
    <t>REVESTIMENTO EXTERNO,EMBOCO,DE UMA VEZ,COM ARGAMASSA DE CIME</t>
  </si>
  <si>
    <t>NTO,CAL HIDRATADA ADITIVADA E AREIA,NO TRACO 1:1:12,COM ESPE</t>
  </si>
  <si>
    <t>SSURA DE 2,5CM,INCLUSIVE CHAPISCO DE CIMENTO E AREIA,NO TRAC</t>
  </si>
  <si>
    <t>O 1:3</t>
  </si>
  <si>
    <t>13.001.0065-B</t>
  </si>
  <si>
    <t>13.001.0100-0</t>
  </si>
  <si>
    <t>RECOMPOSICAO DE REVESTIMENTO EXTERNO DE PO-DE-PEDRA,CIMENTO</t>
  </si>
  <si>
    <t>E CAL HIDRATADA COM ADICAO DE RHODOPAS PARA CONSOLIDACAO</t>
  </si>
  <si>
    <t>13.001.0100-A</t>
  </si>
  <si>
    <t>13.001.0105-0</t>
  </si>
  <si>
    <t>RECOMPOSICAO DE REVESTIMENTO COM ARGAMASSA DE CIMENTO E AREI</t>
  </si>
  <si>
    <t>A,NO TRACO 1:3 COM 3CM DE ESPESSURA,ADITIVADA COM 10% DE MIC</t>
  </si>
  <si>
    <t>ROSSILICA</t>
  </si>
  <si>
    <t>13.001.0105-A</t>
  </si>
  <si>
    <t>13.001.0106-0</t>
  </si>
  <si>
    <t>A,NO TRACO 1:3 COM 2CM DE ESPESSURA,ADITIVADA COM 10% DE MIC</t>
  </si>
  <si>
    <t>13.001.0106-A</t>
  </si>
  <si>
    <t>13.001.0107-0</t>
  </si>
  <si>
    <t>A,NO TRACO 1:3 COM 1CM DE ESPESSURA,ADITIVADA COM 10% DE MIC</t>
  </si>
  <si>
    <t>13.001.0107-A</t>
  </si>
  <si>
    <t>13.002.0010-1</t>
  </si>
  <si>
    <t>REVESTIMENTO EXTERNO,DE UMA VEZ,COM ARGAMASSA DE CIMENTO,SAI</t>
  </si>
  <si>
    <t>BRO MACIO E AREIA FINA,NO TRACO 1:2:2,COM ESPESSURA DE 3,5CM</t>
  </si>
  <si>
    <t>,INCLUSIVE CHAPISCO DE CIMENTO E AREIA,NO TRACO 1:3</t>
  </si>
  <si>
    <t>13.002.0010-B</t>
  </si>
  <si>
    <t>13.002.0011-1</t>
  </si>
  <si>
    <t>BRO MACIO E AREIA FINA,NO TRACO 1:3:3,COM ESPESSURA DE 2,5CM</t>
  </si>
  <si>
    <t>13.002.0011-B</t>
  </si>
  <si>
    <t>13.002.0015-1</t>
  </si>
  <si>
    <t>BRO MACIO E AREIA FINA,NO TRACO 1:3:3,COM ESPESSURA DE 3,5CM</t>
  </si>
  <si>
    <t>13.002.0015-B</t>
  </si>
  <si>
    <t>13.002.0016-0</t>
  </si>
  <si>
    <t>EMBOCO INTERNO COM ARGAMASSA DE CIMENTO E SAIBRO,NO TRACO 1:</t>
  </si>
  <si>
    <t>4,COM 2,5CM DE ESPESSURA,INCLUSIVE CHAPISCO DE CIMENTO E ARE</t>
  </si>
  <si>
    <t>IA,NO TRACO 1:3</t>
  </si>
  <si>
    <t>13.002.0016-A</t>
  </si>
  <si>
    <t>13.002.0017-0</t>
  </si>
  <si>
    <t>6,COM 2,5CM DE ESPESSURA,INCLUSIVE CHAPISCO DE CIMENTO E ARE</t>
  </si>
  <si>
    <t>13.002.0017-A</t>
  </si>
  <si>
    <t>13.003.0001-0</t>
  </si>
  <si>
    <t>REVESTIMENTO INTERNO,DE UMA VEZ,MASSA UNICA OU EMBOCO PAULIS</t>
  </si>
  <si>
    <t>TA COM ARGAMASSA DE CIMENTO,CAL,SAIBRO MACIO E AREIA FINA,NO</t>
  </si>
  <si>
    <t>TRACO 1:4:4:4, ESPESSURA DE 2CM ACABAMENTO CAMURCADO, APLICA</t>
  </si>
  <si>
    <t>DO SOBRE SUPERFICIE CHAPISCADA, EXCLUSIVE CHAPISCO</t>
  </si>
  <si>
    <t>13.003.0001-A</t>
  </si>
  <si>
    <t>13.003.0003-0</t>
  </si>
  <si>
    <t>REVESTIMENTO INTERNO(PRONTO)EM MASSA UNICA COM ARGAMASSA DE</t>
  </si>
  <si>
    <t>CIMENTO E AREIA TERMOTRATADA, COM ESPESSURA DE 2CM,SOBRE SU</t>
  </si>
  <si>
    <t>PERFICIE CHAPISCADA, EXCLUSIVE CHAPISCO</t>
  </si>
  <si>
    <t>13.003.0003-A</t>
  </si>
  <si>
    <t>13.003.0004-0</t>
  </si>
  <si>
    <t>CIMENTO E AREIA TERMOTRATADA,ESPESSURA DE 3CM,SOBRE SUPERFIC</t>
  </si>
  <si>
    <t>IE CHAPISCADA,EXCLUSIVE CHAPISCO</t>
  </si>
  <si>
    <t>13.003.0004-A</t>
  </si>
  <si>
    <t>13.003.0005-0</t>
  </si>
  <si>
    <t>REVESTIMENTO EXTERNO(PRONTO)EM MASSA UNICA COM ARGAMASSA DE</t>
  </si>
  <si>
    <t>CIMENTO E AREIA TERMOTRATADA,COM ESPESSURA DE 3CM,INCLUSIVE</t>
  </si>
  <si>
    <t>CHAPISCO DE CIMENTO E AREIA TRACO 1:3</t>
  </si>
  <si>
    <t>13.003.0005-A</t>
  </si>
  <si>
    <t>13.003.0010-0</t>
  </si>
  <si>
    <t>REVESTIMENTO INTERNO,EMBOCO,DE UMA VEZ,COM ARGAMASSA DE CIME</t>
  </si>
  <si>
    <t>NTO,CAL HIDRATADA ADITIVADA E AREIA,NO TRACO 1:1:8,COM ESPES</t>
  </si>
  <si>
    <t>SURA DE 2CM,ACABAMENTO CAMURCADO,APLICADO SOBRE SUPERFICIE C</t>
  </si>
  <si>
    <t>HAPISCADA,EXCLUSIVE CHAPISCO</t>
  </si>
  <si>
    <t>13.003.0010-A</t>
  </si>
  <si>
    <t>13.004.0010-0</t>
  </si>
  <si>
    <t>REVESTIMENTO EXTERNO EM 2 MASSAS SOBRE SUPERFICIE CHAPISCADA</t>
  </si>
  <si>
    <t>,EXCLUSIVE CHAPISCO,INCLUSIVE EMBOCO COM ARGAMASSA DE CIMENT</t>
  </si>
  <si>
    <t>O E SAIBRO,NO TRACO 1:2,COM ESPESSURA DE 2,5CM E REBOCO DE C</t>
  </si>
  <si>
    <t>IMENTO E PO-DE-PEDRA,NO TRACO 1:3,COM ESPESSURA DE 5MM</t>
  </si>
  <si>
    <t>13.004.0010-A</t>
  </si>
  <si>
    <t>13.004.0015-0</t>
  </si>
  <si>
    <t>O E SAIBRO,NO TRACO 1:2,COM ESPESSURA DE 2CM E REBOCO DE CIM</t>
  </si>
  <si>
    <t>ENTO E PO-DE-PEDRA,NO TRACO 1:3,COM ESPESSURA DE 5MM</t>
  </si>
  <si>
    <t>13.004.0015-A</t>
  </si>
  <si>
    <t>13.005.0010-0</t>
  </si>
  <si>
    <t>REVESTIMENTO EXTERNO EM 2 MASSAS,SOBRE SUPERFICIE CHAPISCADA</t>
  </si>
  <si>
    <t>O,SAIBRO E AREIA,NO TRACO 1:2:2,COM ESPESSURA DE 3,5CM E REB</t>
  </si>
  <si>
    <t>OCO DE ARGAMASSA PRONTA,COM CAL E AGREGADOS,COM ESPESSURA DE</t>
  </si>
  <si>
    <t> 3MM</t>
  </si>
  <si>
    <t>13.005.0010-A</t>
  </si>
  <si>
    <t>13.005.0015-0</t>
  </si>
  <si>
    <t>O,SAIBRO E AREIA,NO TRACO 1:2:2,COM ESPESSURA DE 3CM E REBOC</t>
  </si>
  <si>
    <t>O DE ARGAMASSA PRONTA,COM CAL E AGREGADOS,COM ESPESSURA DE 3</t>
  </si>
  <si>
    <t>13.005.0015-A</t>
  </si>
  <si>
    <t>13.005.0020-0</t>
  </si>
  <si>
    <t>O,SAIBRO E AREIA,NO TRACO 1:2:2,COM ESPESSURA DE 2CM E REBOC</t>
  </si>
  <si>
    <t>13.005.0020-A</t>
  </si>
  <si>
    <t>13.005.0025-0</t>
  </si>
  <si>
    <t>O,CAL HIDRATADA ADITIVADA E AREIA,NO TRACO 1:1:12,COM ESPESS</t>
  </si>
  <si>
    <t>URA DE 3,5CM E REBOCO DE ARGAMASSA PRONTA,COM CAL E AGREGADO</t>
  </si>
  <si>
    <t>S,COM ESPESSURA DE 3MM</t>
  </si>
  <si>
    <t>13.005.0025-A</t>
  </si>
  <si>
    <t>13.006.0010-0</t>
  </si>
  <si>
    <t>O,SAIBRO E AREIA,NO TRACO 1:3:3,COM ESPESSURA DE 3,5CM E REB</t>
  </si>
  <si>
    <t>OCO DE CIMENTO,CAL HIDRATADA EM PO E AREIA FINA,NO TRACO 1:3</t>
  </si>
  <si>
    <t>:5,COM ESPESSURA DE 5MM</t>
  </si>
  <si>
    <t>13.006.0010-A</t>
  </si>
  <si>
    <t>13.006.0020-0</t>
  </si>
  <si>
    <t>O,SAIBRO E AREIA,NO TRACO 1:3:3,COM ESPESSURA DE 3CM E REBOC</t>
  </si>
  <si>
    <t>O DE CIMENTO,CAL HIDRATADA EM PO E AREIA FINA,NO TRACO 1:3:5</t>
  </si>
  <si>
    <t>,COM ESPESSURA DE 5MM</t>
  </si>
  <si>
    <t>13.006.0020-A</t>
  </si>
  <si>
    <t>13.006.0025-0</t>
  </si>
  <si>
    <t>O,SAIBRO E AREIA,NO TRACO 1:3:3,COM ESPESSURA DE 2CM E REBOC</t>
  </si>
  <si>
    <t>13.006.0025-A</t>
  </si>
  <si>
    <t>13.008.0010-0</t>
  </si>
  <si>
    <t>REBOCO EXTERNO OU INTERNO COM ARGAMASSA DE CIMENTO,CAL HIDRA</t>
  </si>
  <si>
    <t>TADA EM PO E AREIA FINA,NO TRACO 1:3:5,COM ESPESSURA DE 3MM,</t>
  </si>
  <si>
    <t>APLICADO SOBRE EMBOCO EXISTENTE,EXCLUSIVE EMBOCO</t>
  </si>
  <si>
    <t>13.008.0010-A</t>
  </si>
  <si>
    <t>13.008.0020-0</t>
  </si>
  <si>
    <t>COM 0,24L/M2 DE LATEX,APLICADO SOBRE EMBOCO EXISTENTE,EXCLUS</t>
  </si>
  <si>
    <t>IVE EMBOCO</t>
  </si>
  <si>
    <t>13.008.0020-A</t>
  </si>
  <si>
    <t>13.009.0030-0</t>
  </si>
  <si>
    <t>REBOCO PRONTO MASSA FINA INTERNA DE CAL E AGREGADOS NA COR B</t>
  </si>
  <si>
    <t>RANCO-AREIA,COM ESPESSURA DE 5MM,APLICADO SOBRE A SUPERFICIE</t>
  </si>
  <si>
    <t>13.009.0030-A</t>
  </si>
  <si>
    <t>13.009.0050-0</t>
  </si>
  <si>
    <t>REVESTIMENTO INTERNO DE PAREDES E TETOS,COM PASTA DE GESSO,C</t>
  </si>
  <si>
    <t>OM ESPESSURA DE 1CM,INCLUSIVE LIMPEZA,FORNECIMENTO DE TODOS</t>
  </si>
  <si>
    <t>OS MATERIAIS E COLA,APLICACAO,REGULARIZACAO E LIXAMENTO</t>
  </si>
  <si>
    <t>13.009.0050-A</t>
  </si>
  <si>
    <t>13.009.0051-0</t>
  </si>
  <si>
    <t>OM ESPESSURA DE 1,5CM,INCLUSIVE LIMPEZA,FORNECIMENTO DE TODO</t>
  </si>
  <si>
    <t>S OS MATERIAIS E COLA,APLICACAO,REGULARIZACAO E LIXAMENTO</t>
  </si>
  <si>
    <t>13.009.0051-A</t>
  </si>
  <si>
    <t>13.010.0015-0</t>
  </si>
  <si>
    <t>PINGADEIRA DE 4X0,5CM,EXECUTADA EM MASSA UNICA CONFORME ITEM</t>
  </si>
  <si>
    <t> 13.003.0001</t>
  </si>
  <si>
    <t>13.010.0015-A</t>
  </si>
  <si>
    <t>13.010.0020-0</t>
  </si>
  <si>
    <t>PINGADEIRA DE 4X0,5CM,EXECUTADA EM 2 MASSAS CONFORME ITEM 13</t>
  </si>
  <si>
    <t>.006.0025</t>
  </si>
  <si>
    <t>13.010.0020-A</t>
  </si>
  <si>
    <t>13.010.0025-0</t>
  </si>
  <si>
    <t>PINGADEIRA DE 4X0,5CM,EXECUTADA EM ARGAMASSA DE CIMENTO,CAL</t>
  </si>
  <si>
    <t>HIDRATADA ADITIVADA E AREIA,NO TRACO 1:1:10,ACABAMENTO CAMUR</t>
  </si>
  <si>
    <t>CADO</t>
  </si>
  <si>
    <t>13.010.0025-A</t>
  </si>
  <si>
    <t>13.010.0029-0</t>
  </si>
  <si>
    <t>REGULARIZACAO COM ARGAMASSA DE CIMENTO E AREIA NO TRACO 1:3</t>
  </si>
  <si>
    <t>13.010.0029-A</t>
  </si>
  <si>
    <t>13.010.0049-0</t>
  </si>
  <si>
    <t>MOLDURA EXTERNA EXECUTADA NO PERIMETRO DAS ESQUADRIAS COM AR</t>
  </si>
  <si>
    <t>GAMASSA DE CIMENTO,SAIBRO MACIO E AREIA FINA,NO TRACO 1:3:3</t>
  </si>
  <si>
    <t>13.010.0049-A</t>
  </si>
  <si>
    <t>13.011.0005-0</t>
  </si>
  <si>
    <t>TELA DE REFORCO PARA REVESTIMENTO COM ARGAMASSA(EXCLUSIVE ES</t>
  </si>
  <si>
    <t>TA),FIXADA NO SUBSTRATO POR MEIO DE GRAMPOS DE ACO GALVANIZA</t>
  </si>
  <si>
    <t>DO Nº12.FORNECIMENTO E COLOCACAO</t>
  </si>
  <si>
    <t>13.011.0005-A</t>
  </si>
  <si>
    <t>13.011.0010-0</t>
  </si>
  <si>
    <t>REVESTIMENTO COM ARGAMASSA DE CIMENTO E AREIA FINA,NO TRACO</t>
  </si>
  <si>
    <t>1:3,INCLUSIVE TELA DE REFORCO BETUMINOSO</t>
  </si>
  <si>
    <t>13.011.0010-A</t>
  </si>
  <si>
    <t>13.012.0010-0</t>
  </si>
  <si>
    <t>TELA DE FIO DE ARAME GALVANIZADO,FIO 12,COM MALHA DE 1",FIXA</t>
  </si>
  <si>
    <t>DA EM ALVENARIA PARA PROTECAO DE REVESTIMENTO,EXCLUSIVE CHAP</t>
  </si>
  <si>
    <t>ISCO E REVESTIMENTO.FORNECIMENTO E COLOCACAO</t>
  </si>
  <si>
    <t>13.012.0010-A</t>
  </si>
  <si>
    <t>13.022.0010-0</t>
  </si>
  <si>
    <t>REVESTIMENTO COM PASTILHAS CERAMICAS FOSCAS,2X2CM,DE COR CIN</t>
  </si>
  <si>
    <t>ZA,INCLUSIVE CHAPISCO DE CIMENTO E AREIA,NO TRACO 1:3 E EMBO</t>
  </si>
  <si>
    <t>CO COM ARGAMASSA DE CIMENTO,SAIBRO E AREIA,NO TRACO 1:3:3,AS</t>
  </si>
  <si>
    <t>SENTES E REJUNTADAS COM PASTA DE CIMENTO BRANCO</t>
  </si>
  <si>
    <t>13.022.0010-A</t>
  </si>
  <si>
    <t>13.022.0015-0</t>
  </si>
  <si>
    <t>REVESTIMENTO COM PASTILHAS CERAMICAS FOSCAS,2X2CM,DE COR BEG</t>
  </si>
  <si>
    <t>E OU HAVANA,INCLUSIVE CHAPISCO DE CIMENTO E AREIA,NO TRACO 1</t>
  </si>
  <si>
    <t>:3 E EMBOCO COM ARGAMASSA DE CIMENTO,SAIBRO E AREIA,NO TRACO</t>
  </si>
  <si>
    <t>1:3:3,ASSENTES E REJUNTADAS COM PASTA DE CIMENTO BRANCO</t>
  </si>
  <si>
    <t>13.022.0015-A</t>
  </si>
  <si>
    <t>13.022.0020-0</t>
  </si>
  <si>
    <t>REVESTIMENTO COM PASTILHAS CERAMICAS FOSCAS,2,5X2,5CM,DE COR</t>
  </si>
  <si>
    <t> HAVANA OU BEGE,INCLUSIVE CHAPISCO DE CIMENTO E AREIA,NO TRA</t>
  </si>
  <si>
    <t>CO 1:3 E EMBOCO COM ARGAMASSA DE CIMENTO,SAIBRO E AREIA,NO T</t>
  </si>
  <si>
    <t>RACO 1:3:3,ASSENTES E REJUNTADAS COM PASTA DE CIMENTO BRANCO</t>
  </si>
  <si>
    <t>13.022.0020-A</t>
  </si>
  <si>
    <t>13.022.0025-0</t>
  </si>
  <si>
    <t>REVESTIMENTO COM PASTILHAS CERAMICAS ESMALTADAS,2,5X2,5CM,DE</t>
  </si>
  <si>
    <t> COR HAVANA OU BEGE,INCLUSIVE CHAPISCO DE CIMENTO E AREIA,NO</t>
  </si>
  <si>
    <t> TRACO 1:3 E EMBOCO COM ARGAMASSA DE CIMENTO,SAIBRO E AREIA,</t>
  </si>
  <si>
    <t>NO TRACO 1:3:3,ASSENTES E REJUNTADAS COM PASTA DE CIMENTO BR</t>
  </si>
  <si>
    <t>ANCO</t>
  </si>
  <si>
    <t>13.022.0025-A</t>
  </si>
  <si>
    <t>13.022.0027-0</t>
  </si>
  <si>
    <t>REVESTIMENTO COM PASTILHA DE PORCELANA DE 4X4CM,INCLUSIVE CH</t>
  </si>
  <si>
    <t>APISCO DE CIMENTO E AREIA NO TRACO 1:3 E EMBOCO COM ARGAMASS</t>
  </si>
  <si>
    <t>A DE CIMENTO,AREIA E SAIBRO NO TRACO 1:2:2,ASSENTES E REJUNT</t>
  </si>
  <si>
    <t>ADAS COM NATA DE CIMENTO BRANCO</t>
  </si>
  <si>
    <t>13.022.0027-A</t>
  </si>
  <si>
    <t>13.022.0029-0</t>
  </si>
  <si>
    <t>REVESTIMENTO COM PASTILHA CERAMICA,5X5CM,NAS CORES BRANCO NE</t>
  </si>
  <si>
    <t>VADA,VERDE SAMAMBAIA,VERDE XAPURI,INCLUSIVE CHAPISCO DE CIME</t>
  </si>
  <si>
    <t>NTO E AREIA NO TRACO 1:3 E EMBOCO COM ARGAMASSA DE CIMENTO,A</t>
  </si>
  <si>
    <t>REIA E SAIBRO,NO TRACO 1:2:2,ASSENTES E REJUNTADAS COM NATA</t>
  </si>
  <si>
    <t>DE CIMENTO BRANCO</t>
  </si>
  <si>
    <t>13.022.0029-A</t>
  </si>
  <si>
    <t>13.022.0035-0</t>
  </si>
  <si>
    <t>REVESTIMENTO COM PASTILHA DE PORCELANA TELADA 5X5CM,NA COR V</t>
  </si>
  <si>
    <t>ERMELHA,ASSENTES COM ARGAMASSA COLANTE,REJUNTAMENTO COM ARGA</t>
  </si>
  <si>
    <t>MASSA INDUSTRIALIZADA,INCLUSIVE CHAPISCO E EMBOCO NO TRACO 1</t>
  </si>
  <si>
    <t>:6</t>
  </si>
  <si>
    <t>13.022.0035-A</t>
  </si>
  <si>
    <t>13.022.0040-0</t>
  </si>
  <si>
    <t>REVESTIMENTO COM PASTILHA DE PORCELANA TELADA 5X10CM,NA COR</t>
  </si>
  <si>
    <t>CINZA CLARO,ASSENTES COM ARGAMASSA COLANTE,REJUNTAMENTO COM</t>
  </si>
  <si>
    <t>ARGAMASSA INDUSTRIALIZADA,INCLUSIVE CHAPISCO E EMBOCO NO TRA</t>
  </si>
  <si>
    <t>CO 1:6</t>
  </si>
  <si>
    <t>13.022.0040-A</t>
  </si>
  <si>
    <t>13.022.0500-0</t>
  </si>
  <si>
    <t>RECOMPOSICAO DE REVESTIMENTO DE PARADE EM PASTILHAS,AZULEJOS</t>
  </si>
  <si>
    <t> E CERAMICAS,EXCLUSIVE ESTAS,INCLUSIVE MAO-DE-OBRA TOTAL E M</t>
  </si>
  <si>
    <t>ATERIAIS DE ASSENTAMENTO E REJUNTAMENTO COMO EM 13.025.0010</t>
  </si>
  <si>
    <t>E 13.024.0010</t>
  </si>
  <si>
    <t>13.022.0500-A</t>
  </si>
  <si>
    <t>13.024.0010-0</t>
  </si>
  <si>
    <t>REVESTIMENTO COM PASTILHAS DE VIDRO,DIMENSOES DE 1 X 1CM ATE</t>
  </si>
  <si>
    <t>3 X 3CM, NAS CORES AZUL,VERDE,MARROM ROSADO,CARAMELO,BEGE,CI</t>
  </si>
  <si>
    <t>NZA,PRETO,PEROLA,LILAS E BRANCO,INCLUSIVE CHAPISCO DE CIMENT</t>
  </si>
  <si>
    <t>O E AREIA,NO TRACO 1:3,EMBOCO COM ARGAMASSA DE CIMENTO,SAIBR</t>
  </si>
  <si>
    <t>O E AREIA,NO TRACO 1:3:3,ASSENTES E REJUNTADAS COM PASTA DE</t>
  </si>
  <si>
    <t>CIMENTO BRANCO</t>
  </si>
  <si>
    <t>13.024.0010-A</t>
  </si>
  <si>
    <t>13.024.0011-0</t>
  </si>
  <si>
    <t>3 X 3CM,NAS CORES AZUL,VERDE,MARROM ROSADO,CARAMELO,BEGE,CIN</t>
  </si>
  <si>
    <t>ZA,PRETO,PEROLA,LILAS E BRANCO,EXCLUSIVE CHAPISCO,EMBOCO E R</t>
  </si>
  <si>
    <t>EJUNTAMENTO</t>
  </si>
  <si>
    <t>13.024.0011-A</t>
  </si>
  <si>
    <t>13.024.0015-0</t>
  </si>
  <si>
    <t>REVESTIMENTO COM PASTILHAS DE VIDRO CRISTAL OU COM RESINA,DI</t>
  </si>
  <si>
    <t>MENSOES DE 2 X 2CM ATE 3 X 3CM,NAS CORES VERMELHA,LARANJA E</t>
  </si>
  <si>
    <t>AMARELA, INCLUSIVE CHAPISCO DE CIMENTO E AREIA,NO TRACO 1:3,</t>
  </si>
  <si>
    <t>EMBOCO COM ARGAMASSA DE CIMENTO,SAIBRO E AREIA,NO TRACO1:3:3</t>
  </si>
  <si>
    <t>ASSENTES E REJUNTADAS COM PASTA DE CIMENTO BRANCO</t>
  </si>
  <si>
    <t>13.024.0015-A</t>
  </si>
  <si>
    <t>13.024.0016-0</t>
  </si>
  <si>
    <t>MENSOES DE 2 X 2CM ATE 3 X 3CM, NAS CORES VERMELHA,LARANJA E</t>
  </si>
  <si>
    <t>AMARELA,EXCLUSIVE CHAPISCO,EMBOCO E REJUNTAMENTO</t>
  </si>
  <si>
    <t>13.024.0016-A</t>
  </si>
  <si>
    <t>13.024.0018-0</t>
  </si>
  <si>
    <t>MENSOES DE 2 X 2CM ATE 3 X 3CM,NAS CORES AZUL,VERDE,PRETO E</t>
  </si>
  <si>
    <t>BRANCO,INCLUSIVE CHAPISCO DE CIMENTO E AREIA,NO TRACO 1:3,EM</t>
  </si>
  <si>
    <t>BOCO COM ARGAMASSA DE CIMENTO,SAIBRO E AREIA,NO TRACO 1:3:3</t>
  </si>
  <si>
    <t>13.024.0018-A</t>
  </si>
  <si>
    <t>13.024.0019-0</t>
  </si>
  <si>
    <t>BRANCO,EXCLUSIVE CHAPISCO,EMBOCO E REJUNTAMENTO</t>
  </si>
  <si>
    <t>13.024.0019-A</t>
  </si>
  <si>
    <t>13.024.0020-0</t>
  </si>
  <si>
    <t>REVESTIMENTO COM PASTILHAS DE VIDRO CRISTAL OU COM RESINA,ME</t>
  </si>
  <si>
    <t>DINDO 5 X 5CM,NAS CORES AZUL E BRANCO,INCLUSIVE CHAPISCO DE</t>
  </si>
  <si>
    <t>CIMENTO E AREIA,NO TRACO 1:3,EMBOCO COM ARGAMASSA DE CIMENTO</t>
  </si>
  <si>
    <t>,SAIBRO E AREIA,NO TRACO 1:3:3,ASSENTES E REJUNTADAS COM PAS</t>
  </si>
  <si>
    <t>TA DE CIMENTO BRANCO</t>
  </si>
  <si>
    <t>13.024.0020-A</t>
  </si>
  <si>
    <t>13.024.0021-0</t>
  </si>
  <si>
    <t>DINDO 5 X 5CM, NAS CORES AZUL E BRANCO,EXCLUSIVE CHAPISCO,EM</t>
  </si>
  <si>
    <t>BOCO E REJUNTAMENTO</t>
  </si>
  <si>
    <t>13.024.0021-A</t>
  </si>
  <si>
    <t>13.025.0005-0</t>
  </si>
  <si>
    <t>ASSENTAMENTO DE AZULEJOS,PASTILHAS OU LADRILHOS EM PAREDES,E</t>
  </si>
  <si>
    <t>XCLUSIVE ESTES,COM NATA DE CIMENTO COMUM,SOBRE EMBOCO EXISTE</t>
  </si>
  <si>
    <t>NTE,INCLUSIVE REJUNTAMENTO COM PASTA DE CIMENTO BRANCO</t>
  </si>
  <si>
    <t>13.025.0005-A</t>
  </si>
  <si>
    <t>13.025.0010-0</t>
  </si>
  <si>
    <t>ASSENTAMENTO DE AZULEJOS,PASTILHAS OU LADRILHOS,EM PAREDES,E</t>
  </si>
  <si>
    <t>XCLUSIVE ESTES,CONSTANDO DE CHAPISCO DE CIMENTO E AREIA,NO T</t>
  </si>
  <si>
    <t>RACO 1:3,EMBOCO DE ARGAMASSA DE CIMENTO,SAIBRO E AREIA,NO TR</t>
  </si>
  <si>
    <t>ACO 1:3:3,NATA DE CIMENTO COMUM E REJUNTAMENTO COM PASTA DE</t>
  </si>
  <si>
    <t>13.025.0010-A</t>
  </si>
  <si>
    <t>13.025.0016-0</t>
  </si>
  <si>
    <t>CIMENTO BRANCO E CORANTE</t>
  </si>
  <si>
    <t>13.025.0016-A</t>
  </si>
  <si>
    <t>13.025.0020-0</t>
  </si>
  <si>
    <t>REJUNTAMENTO DE AZULEJOS,PASTILHAS OU LADRILHOS,EM PAREDES,C</t>
  </si>
  <si>
    <t>OM PASTA DE CIMENTO BRANCO</t>
  </si>
  <si>
    <t>13.025.0020-A</t>
  </si>
  <si>
    <t>13.025.0055-0</t>
  </si>
  <si>
    <t>XCLUSIVE ESTES,COM EMBOCO(PRONTO)EM MASSA UNICA DE CIMENTO E</t>
  </si>
  <si>
    <t>AREIA TERMOTRATADA,ARGAMASSA COLANTE E REJUNTAMENTO COM ARGA</t>
  </si>
  <si>
    <t>MASSA INDUSTRIALIZADA,EXCLUSIVE CHAPISCO</t>
  </si>
  <si>
    <t>13.025.0055-A</t>
  </si>
  <si>
    <t>13.025.0058-0</t>
  </si>
  <si>
    <t>MASSA INDUSTRIALIZADA,INCLUSIVE CHAPISCO DE CIMENTO E AREIA,</t>
  </si>
  <si>
    <t>NO TRACO 1:3</t>
  </si>
  <si>
    <t>13.025.0058-A</t>
  </si>
  <si>
    <t>13.025.0059-0</t>
  </si>
  <si>
    <t>XCLUSIVE:AZULEJOS,PASTILHAS OU LADRILHOS,EMBOCO,CHAPISCO E</t>
  </si>
  <si>
    <t>REJUNTAMENTO</t>
  </si>
  <si>
    <t>13.025.0059-A</t>
  </si>
  <si>
    <t>13.025.0060-0</t>
  </si>
  <si>
    <t>ASSENTAMENTO DE PEITORIL DE MARMORE,GRANITO OU AFINS,EXCLUSI</t>
  </si>
  <si>
    <t>VE ESTES,ATE 20CM DE LARGURA,ASSENTE CONFORME ITEM 13.345.00</t>
  </si>
  <si>
    <t>15</t>
  </si>
  <si>
    <t>13.025.0060-A</t>
  </si>
  <si>
    <t>13.025.0061-0</t>
  </si>
  <si>
    <t>ASSENTAMENTO DE PEITORIL DE MARMORE, GRANITO OU AFINS, EXCLU</t>
  </si>
  <si>
    <t>SIVE ESTES, DE 20 A 30CM DE LARGURA, ASSENTE CONFORME  ITEM</t>
  </si>
  <si>
    <t>13.345.0015</t>
  </si>
  <si>
    <t>13.025.0061-A</t>
  </si>
  <si>
    <t>13.025.0080-0</t>
  </si>
  <si>
    <t>REVESTIMENTO COM NATA DE CIMENTO E ADESIVO APLICADO UNIFORME</t>
  </si>
  <si>
    <t>MENTE SOBRE SUPERFICIE DE AZULEJO,PASTILHA OU CERAMICA,ALISA</t>
  </si>
  <si>
    <t>DO A COLHER E LIXADO</t>
  </si>
  <si>
    <t>13.025.0080-A</t>
  </si>
  <si>
    <t>13.026.0010-0</t>
  </si>
  <si>
    <t>REVESTIMENTO DE PAREDES COM AZULEJO BRANCO 15X15CM,QUALIDADE</t>
  </si>
  <si>
    <t> EXTRA,ASSENTES COM NATA DE CIMENTO COMUM,TENDO JUNTAS CORRI</t>
  </si>
  <si>
    <t>DAS COM 2MM,REJUNTADAS COM PASTA DE CIMENTO BRANCO,INCLUSIVE</t>
  </si>
  <si>
    <t> CHAPISCO DE CIMENTO E AREIA,NO TRACO 1:3 E EMBOCO COM ARGAM</t>
  </si>
  <si>
    <t>ASSA DE CIMENTO,SAIBRO E AREIA,NO TRACO 1:3:3 COM ESPESSURA</t>
  </si>
  <si>
    <t>DE 2,5CM</t>
  </si>
  <si>
    <t>13.026.0010-A</t>
  </si>
  <si>
    <t>13.026.0011-0</t>
  </si>
  <si>
    <t>DAS COM 2MM,REJUNTADAS COM PASTA DE CIMENTO BRANCO,EXCLUSIVE</t>
  </si>
  <si>
    <t> CHAPISCO E EMBOCO</t>
  </si>
  <si>
    <t>13.026.0011-A</t>
  </si>
  <si>
    <t>13.026.0015-0</t>
  </si>
  <si>
    <t> EXTRA,ASSENTE CONFORME ITEM 13.025.0058</t>
  </si>
  <si>
    <t>13.026.0015-A</t>
  </si>
  <si>
    <t>13.030.0200-0</t>
  </si>
  <si>
    <t>REVESTIMENTO DE PAREDES C/TIJOLOS CERAMICOS TIPO "BOCA DE SA</t>
  </si>
  <si>
    <t>PO",DE 20X9CM,FENDIDO AO MEIO,ASSENTES C/JUNTAS REENTRANTES</t>
  </si>
  <si>
    <t>DE 1CM DE LARGURA E TAMBEM DE PROFUNDIDADE, REJUNTADAS COM</t>
  </si>
  <si>
    <t>CIMENTO COMUM OU CIMENTO BRANCO,INCLUSIVE CHAPISCO DE CIMENT</t>
  </si>
  <si>
    <t>O E AREIA,NO TRACO 1:3 E EMBOCO COM ARGAMASSA DE CIMENTO,SAI</t>
  </si>
  <si>
    <t>BRO E AREIA,NO TRACO 1:3:3,COM ESPESSURA 2,5CM</t>
  </si>
  <si>
    <t>13.030.0200-A</t>
  </si>
  <si>
    <t>13.030.0210-0</t>
  </si>
  <si>
    <t>REVESTIMENTO DE PAREDE COM TIJOLOS CERAMICOS TIPO "4 FACES",</t>
  </si>
  <si>
    <t>DE 20X6CM,FENDIDO AO MEIO,ASSENTES COM JUNTAS REENTRANTES DE</t>
  </si>
  <si>
    <t>1CM DE LARGURA E TAMBEM DE PROFUNDIDADE,REJUNTADAS COM CIMEN</t>
  </si>
  <si>
    <t>TO COMUM OU CIMENTO BRANCO, INCLUSIVE CHAPISCO DE CIMENTO E</t>
  </si>
  <si>
    <t>AREIA,NO TRACO 1:3 E EMBOCO COM ARGAMASSA DE CIMENTO,SAIBRO</t>
  </si>
  <si>
    <t>E AREIA,NO TRACO 1:3:3,COM ESPESSURA 2,5CM</t>
  </si>
  <si>
    <t>13.030.0210-A</t>
  </si>
  <si>
    <t>13.030.0250-0</t>
  </si>
  <si>
    <t>REVESTIMENTO DE PAREDE COM LADRILHOS  CERAMICOS ESMALTADOS,</t>
  </si>
  <si>
    <t>COM MEDIDAS EM TORNO DE 20X20CM E 8,5MM DE ESPESSURA,ASSENTE</t>
  </si>
  <si>
    <t> CONFORME ITEM 13.025.0016</t>
  </si>
  <si>
    <t>13.030.0250-A</t>
  </si>
  <si>
    <t>13.030.0251-0</t>
  </si>
  <si>
    <t>REVESTIMENTO DE PAREDE COM LADRILHOS CERAMICOS  ESMALTADOS,</t>
  </si>
  <si>
    <t> CONFORME ITEM 13.025.0058</t>
  </si>
  <si>
    <t>13.030.0251-A</t>
  </si>
  <si>
    <t>13.030.0252-0</t>
  </si>
  <si>
    <t>REVESTIMENTO DE PAREDES COM LADRILHOS CERAMICOS ESMALTADOS,C</t>
  </si>
  <si>
    <t>OM MEDIDAS EM TORNO DE 20X20CM E 8,5MM DE ESPESSURA,ASSENTE</t>
  </si>
  <si>
    <t>COM ARGAMASSA COLANTE,REJUNTAMENTO COM ARGAMASSA INDUSTRIALI</t>
  </si>
  <si>
    <t>ZADA,EXCLUSIVE CHAPISCO E EMBOCO</t>
  </si>
  <si>
    <t>13.030.0252-A</t>
  </si>
  <si>
    <t>13.030.0255-0</t>
  </si>
  <si>
    <t>REVESTIMENTO DE PAREDES COM CERAMICA BRANCA,CINZA OU BEGE,10</t>
  </si>
  <si>
    <t>X10CM, TELADA, PLACA 30X30CM,ASSENTE COM ARGAMASSA COLANTE,</t>
  </si>
  <si>
    <t>REJUNTAMENTO COM ARGAMASSA INDUSTRIALIZADA, EXCLUSIVE CHAPIS</t>
  </si>
  <si>
    <t>CO E EMBOCO</t>
  </si>
  <si>
    <t>13.030.0255-A</t>
  </si>
  <si>
    <t>13.030.0256-0</t>
  </si>
  <si>
    <t>REVESTIMENTO DE PAREDES COM CERAMICA AZUL,10X10CM,TELADA,PLA</t>
  </si>
  <si>
    <t>CA 30X30CM,ASSENTE COM ARGAMASSA COLANTE,REJUNTAMENTO COM AR</t>
  </si>
  <si>
    <t>GAMASSA INDUSTRIALIZADA,EXCLUSIVE CHAPISCO E EMBOCO</t>
  </si>
  <si>
    <t>13.030.0256-A</t>
  </si>
  <si>
    <t>13.030.0257-0</t>
  </si>
  <si>
    <t>X10CM,TELADA,PLACA 30X30CM,ASSENTE CONFORME ITEM 13.025.0058</t>
  </si>
  <si>
    <t>13.030.0257-A</t>
  </si>
  <si>
    <t>13.030.0258-0</t>
  </si>
  <si>
    <t>CA 30X30CM,ASSENTE CONFORME ITEM 13.025.0058</t>
  </si>
  <si>
    <t>13.030.0258-A</t>
  </si>
  <si>
    <t>13.030.0259-0</t>
  </si>
  <si>
    <t>X10CM,ANTIPICHACAO,PLACA 30X30CM,ASSENTE COM ARGAMASSA COLAN</t>
  </si>
  <si>
    <t>TE,REJUNTAMENTO COM ARGAMASSA INDUSTRIALIZADA,EXCLUSIVE CHAP</t>
  </si>
  <si>
    <t>ISCO E EMBOCO</t>
  </si>
  <si>
    <t>13.030.0259-A</t>
  </si>
  <si>
    <t>13.030.0260-0</t>
  </si>
  <si>
    <t>REVESTIMENTO DE PAREDES COM CERAMICA BRANCA, CINZA  OU  BEGE</t>
  </si>
  <si>
    <t>,10X10CM,ANTIPICHACAO,PLACA 30X30CM,ASSENTE CONFORME ITEM 13</t>
  </si>
  <si>
    <t>.025.0058</t>
  </si>
  <si>
    <t>13.030.0260-A</t>
  </si>
  <si>
    <t>13.030.0262-0</t>
  </si>
  <si>
    <t>REVESTIMENTO DE PAREDES COM LADRILHO CERAMICO,DE 11,60X11,60</t>
  </si>
  <si>
    <t>X0,09CM,ASSENTES COM ARGAMASSA DE CIMENTO,CAL E AREIA,NO TRA</t>
  </si>
  <si>
    <t>CO 1:3:5,JUNTAS REENTRANTES DE 1CM DE LARGURA</t>
  </si>
  <si>
    <t>13.030.0262-A</t>
  </si>
  <si>
    <t>13.030.0263-0</t>
  </si>
  <si>
    <t>X0,09CM,EXCLUSIVE ARGAMASSA DE ASSENTAMENTO, JUNTAS REETRANT</t>
  </si>
  <si>
    <t>ES DE 1CM DE LARGURA</t>
  </si>
  <si>
    <t>13.030.0263-A</t>
  </si>
  <si>
    <t>13.030.0264-0</t>
  </si>
  <si>
    <t>REVESTIMENTO DE PAREDES COM LADRILHO CERAMICO,DE 24X11,60X0,</t>
  </si>
  <si>
    <t>09CM,ASSENTES COM ARGAMASSA DE CIMENTO,CAL E AREIA,NO TRACO</t>
  </si>
  <si>
    <t>1:3:5,JUNTAS REENTRANTES DE 1CM DE LARGURA</t>
  </si>
  <si>
    <t>13.030.0264-A</t>
  </si>
  <si>
    <t>13.030.0265-0</t>
  </si>
  <si>
    <t>09CM,EXCLUSIVE ARGAMASSA DE ASSENTAMENTO, JUNTAS REETRANTES</t>
  </si>
  <si>
    <t>DE 1CM DE LARGURA</t>
  </si>
  <si>
    <t>13.030.0265-A</t>
  </si>
  <si>
    <t>13.030.0267-0</t>
  </si>
  <si>
    <t>REVESTIMENTO DE PAREDES COM LADRILHO CERAMICO DE 24X11,60X0,</t>
  </si>
  <si>
    <t>09CM,ANTIACIDA, ASSENTES COM ARGAMASSA DE CIMENTO,CAL E AREI</t>
  </si>
  <si>
    <t>A,NO TRACO 1:3:5,JUNTAS REENTRANTES DE 1CM DE LARGURA</t>
  </si>
  <si>
    <t>13.030.0267-A</t>
  </si>
  <si>
    <t>13.030.0268-0</t>
  </si>
  <si>
    <t>09CM,ANTIACIDA,EXCLUSIVE ARGAMASSA DE ASSENTAMENTO,JUNTAS RE</t>
  </si>
  <si>
    <t>ETRANTES DE 1CM DE LARGURA</t>
  </si>
  <si>
    <t>13.030.0268-A</t>
  </si>
  <si>
    <t>13.030.0270-0</t>
  </si>
  <si>
    <t>REVESTIMENTO DE PAREDE COM CERAMICA,7,5X7,5CM E 8,5MM DE ESP</t>
  </si>
  <si>
    <t>ESSURA,ASSENTE CONFORME ITEM 13.025.0016</t>
  </si>
  <si>
    <t>13.030.0270-A</t>
  </si>
  <si>
    <t>13.030.0271-0</t>
  </si>
  <si>
    <t>REVESTIMENTO DE PAREDES COM CERAMICA,7,5X7,5CM,E 8,5MM DE EP</t>
  </si>
  <si>
    <t>ESSURA,ASSENTE CONFORME ITEM 13.025.0058</t>
  </si>
  <si>
    <t>13.030.0271-A</t>
  </si>
  <si>
    <t>13.030.0272-0</t>
  </si>
  <si>
    <t>REVESTIMENTO DE PAREDES COM CERAMICA 7,5X7,5CM E 8,5MM DE ES</t>
  </si>
  <si>
    <t>PESSURA, EXCLUSIVE CHAPISCO, EMBOCO, NATA DE CIMENTO OU ARGA</t>
  </si>
  <si>
    <t>MASSA COLANTE E REJUNTAMENTO</t>
  </si>
  <si>
    <t>13.030.0272-A</t>
  </si>
  <si>
    <t>13.030.0290-0</t>
  </si>
  <si>
    <t>REVESTIMENTO DE PAREDES COM CERAMICA 25X40CM E 8,5MM DE ESPE</t>
  </si>
  <si>
    <t>SSURA,ASSENTE CONFORME ITEM 13.025.0016</t>
  </si>
  <si>
    <t>13.030.0290-A</t>
  </si>
  <si>
    <t>13.030.0291-0</t>
  </si>
  <si>
    <t>SSURA,ASSENTE CONFORME ITEM 13.025.0058</t>
  </si>
  <si>
    <t>13.030.0291-A</t>
  </si>
  <si>
    <t>13.030.0292-0</t>
  </si>
  <si>
    <t>SSURA,EXCLUSIVE CHAPISCO,EMBOCO,NATA DE CIMENTO OU ARGAMASSA</t>
  </si>
  <si>
    <t> COLANTE E REJUNTAMENTO</t>
  </si>
  <si>
    <t>13.030.0292-A</t>
  </si>
  <si>
    <t>13.035.0010-0</t>
  </si>
  <si>
    <t>REVESTIMENTO DE PAREDES OU MUROS,COM PLACAS TRABALHADAS DE G</t>
  </si>
  <si>
    <t>RANITO,RETANGULARES,COM 6CM DE ESPESSURA,ACABAMENTO RUSTICO,</t>
  </si>
  <si>
    <t>CABENDO,APROXIMADAMENTE,4 PLACAS POR M2,ASSENTES COM ARGAMAS</t>
  </si>
  <si>
    <t>SA DE CIMENTO,SAIBRO E AREIA, NO TRACO 1:3:3, JUNTAS TOMADAS</t>
  </si>
  <si>
    <t> COM ARGAMASSA DE CIMENTO E AREIA, NO TRACO 1:3 E LAVAGEM GE</t>
  </si>
  <si>
    <t>RAL COM AGUA ACIDULADA</t>
  </si>
  <si>
    <t>13.035.0010-A</t>
  </si>
  <si>
    <t>13.035.0015-0</t>
  </si>
  <si>
    <t>RANITO,IRREGULARES,COM 6CM DE ESPESSURA,ACABAMENTO RUSTICO,</t>
  </si>
  <si>
    <t>13.035.0015-A</t>
  </si>
  <si>
    <t>13.035.0020-0</t>
  </si>
  <si>
    <t>CABENDO,APROXIMADAMENTE,8 PLACAS POR M2,ASSENTES COM ARGAMAS</t>
  </si>
  <si>
    <t>13.035.0020-A</t>
  </si>
  <si>
    <t>13.035.0025-0</t>
  </si>
  <si>
    <t>13.035.0025-A</t>
  </si>
  <si>
    <t>13.036.0010-0</t>
  </si>
  <si>
    <t>REVESTIMENTO DE PAREDE COM GRANITO CINZA CORUMBA,EM PLACAS,C</t>
  </si>
  <si>
    <t>OM ESPESSURA DE 2CM,POLIDO,ASSENTE COM GRAMPOS DE METAL E AR</t>
  </si>
  <si>
    <t>GAMASSA DE CIMENTO,AREIA E SAIBRO,NO TRACO 1:3:3 E REJUNTAME</t>
  </si>
  <si>
    <t>NTO PRONTO</t>
  </si>
  <si>
    <t>13.036.0010-A</t>
  </si>
  <si>
    <t>13.036.0011-0</t>
  </si>
  <si>
    <t>OM ESPESSURA DE 2CM,POLIDO,ASSENTE COM GRAMPOS DE LATAO,EXCL</t>
  </si>
  <si>
    <t>USIVE ARGAMASSA E REJUNTAMENTO</t>
  </si>
  <si>
    <t>13.036.0011-A</t>
  </si>
  <si>
    <t>13.036.0015-0</t>
  </si>
  <si>
    <t>RODAPE EM GRANITO CINZA CORUMBA,POLIDO,COM ALTURA DE 10CM E</t>
  </si>
  <si>
    <t>2CM DE ESPESSURA,ASSENTE COM ARGAMASSA DE CIMENTO, SAIBRO E</t>
  </si>
  <si>
    <t>AREIA,NO TRACO 1:2:2,INCLUSIVE CHAPISCO,NO TRACO 1:3 E REJUN</t>
  </si>
  <si>
    <t>TAMENTO PRONTO</t>
  </si>
  <si>
    <t>13.036.0015-A</t>
  </si>
  <si>
    <t>13.036.0016-0</t>
  </si>
  <si>
    <t>2CM DE ESPESSURA,EXCLUSIVE ARGAMASSA,CHAPISCO E REJUNTAMENTO</t>
  </si>
  <si>
    <t>13.036.0016-A</t>
  </si>
  <si>
    <t>13.036.0050-0</t>
  </si>
  <si>
    <t>REVESTIMENTO VERTICAL EM DIVISORIAS OU BANCADAS(ILHARGA)EM G</t>
  </si>
  <si>
    <t>RANITO CINZA CORUMBA,2CM DE ESPESSURA,ASSENTE COMO EM 13.036</t>
  </si>
  <si>
    <t>0010</t>
  </si>
  <si>
    <t>13.036.0050-A</t>
  </si>
  <si>
    <t>13.036.0051-0</t>
  </si>
  <si>
    <t>RANITO CINZA CORUMBA,2CM DE ESPESSURA, EXCLUSIVE ARGAMASSA E</t>
  </si>
  <si>
    <t> REJUNTAMENTO</t>
  </si>
  <si>
    <t>13.036.0051-A</t>
  </si>
  <si>
    <t>13.036.0080-0</t>
  </si>
  <si>
    <t>MOLDURA EXTERNA EXECUTADA NO PERIMETRO DAS ESQUADRIAS COM GR</t>
  </si>
  <si>
    <t>ANITO CINZA CORUMBA,2CM DE ESPESSURA,COM 2 POLIMENTOS,ASSENT</t>
  </si>
  <si>
    <t>E COMO EM 13.036.0010</t>
  </si>
  <si>
    <t>13.036.0080-A</t>
  </si>
  <si>
    <t>13.036.0081-0</t>
  </si>
  <si>
    <t>E COMO EM 13.036.0010,EXCLUSIVE ARGAMASSA E REJUNTAMENTO</t>
  </si>
  <si>
    <t>13.036.0081-A</t>
  </si>
  <si>
    <t>13.045.0040-0</t>
  </si>
  <si>
    <t>PEITORIL DE MARMORE BRANCO CLASSICO,DE 2X18CM,COM 2 POLIMENT</t>
  </si>
  <si>
    <t>OS,ASSENTE COM ARGAMASSA DE CIMENTO,SAIBRO E AREIA,NO TRACO</t>
  </si>
  <si>
    <t>1:3:3 E NATA DE CIMENTO COMUM,REJUNTADO COM CIMENTO BRANCO</t>
  </si>
  <si>
    <t>13.045.0040-A</t>
  </si>
  <si>
    <t>13.045.0045-0</t>
  </si>
  <si>
    <t>PEITORIL DE MARMORE BRANCO CLASSICO,COM ESPESSURA DE 2CM,COM</t>
  </si>
  <si>
    <t> 2 POLIMENTOS,EM 2 TIRAS,NA LARGURA,SOMADA DE 20CM, SENDO A</t>
  </si>
  <si>
    <t>PARTE INFERIOR EM SUPERPOSICAO,ASSENTE COMO EM 13.045.0040</t>
  </si>
  <si>
    <t>13.045.0045-A</t>
  </si>
  <si>
    <t>13.045.0050-0</t>
  </si>
  <si>
    <t>PEITORIL DE MARMORE BRANCO CLASSICO,DE 2X28CM,COM 2 POLIMENT</t>
  </si>
  <si>
    <t>OS,ASSENTE COMO EM 13.045.0040</t>
  </si>
  <si>
    <t>13.045.0050-A</t>
  </si>
  <si>
    <t>13.045.0051-0</t>
  </si>
  <si>
    <t>PEITORIL DE MARMORE BRANCO CLASSICO,DE 2X7CM,COM 2 POLIMENTO</t>
  </si>
  <si>
    <t>S,ASSENTE COMO EM 13.045.0040</t>
  </si>
  <si>
    <t>13.045.0051-A</t>
  </si>
  <si>
    <t>13.045.0052-0</t>
  </si>
  <si>
    <t>PEITORIL DE MARMORE BRANCO CLASSICO,DE 2X16CM,COM 2 POLIMENT</t>
  </si>
  <si>
    <t>13.045.0052-A</t>
  </si>
  <si>
    <t>13.045.0054-0</t>
  </si>
  <si>
    <t>PEDRA PARA BOX DE BANHEIRO EM MARMORE BRANCO CLASSICO,SEM RE</t>
  </si>
  <si>
    <t>BAIXO,COM 5CM DE ALTURA E 3CM DE ESPESSURA,ASSENTE COMO EM 1</t>
  </si>
  <si>
    <t>3.045.0040</t>
  </si>
  <si>
    <t>13.045.0054-A</t>
  </si>
  <si>
    <t>13.045.0065-0</t>
  </si>
  <si>
    <t>REVESTIMENTO DE PAREDES COM MARMORE BRANCO CLASSICO,EM PLACA</t>
  </si>
  <si>
    <t>S POLIDAS,MEDIDAS IGUAIS OU MAIORES QUE 60X40CM,COM ESPESSUR</t>
  </si>
  <si>
    <t>A DE 2CM,COM 2 POLIMENTOS,ASSENTES COM 2 GRAMPOS DE LATAO DE</t>
  </si>
  <si>
    <t> 1/8" POR PLACA E ARGAMASSA DE CIMENTO,SAIBRO E AREIA,NO TRA</t>
  </si>
  <si>
    <t>CO 1:3:3 E NATA DE CIMENTO,REJUNTADAS COM CIMENTO BRANCO</t>
  </si>
  <si>
    <t>13.045.0065-A</t>
  </si>
  <si>
    <t>13.045.0066-0</t>
  </si>
  <si>
    <t> 1/8" POR PLACA,EXCLUSIVE ARGAMASSA,NATA DE CIMENTO E REJUNT</t>
  </si>
  <si>
    <t>13.045.0066-A</t>
  </si>
  <si>
    <t>13.045.0070-0</t>
  </si>
  <si>
    <t>REVESTIMENTO DE COLUNAS COM MARMORE BRANCO CLASSICO,EM PLACA</t>
  </si>
  <si>
    <t>S DE 2CM DE ESPESSURA,COM 2 POLIMENTOS,ASSENTES COMO EM 13.0</t>
  </si>
  <si>
    <t>45.0065</t>
  </si>
  <si>
    <t>13.045.0070-A</t>
  </si>
  <si>
    <t>13.045.0071-0</t>
  </si>
  <si>
    <t>S DE 2CM DE ESPESSURA, COM 2 POLIMENTOS, ASSENTES  COMO  EM</t>
  </si>
  <si>
    <t>13.45.0065, EXCLUSIVE ARGAMASSA,NATA DE CIMENTO E REJUNTAMEN</t>
  </si>
  <si>
    <t>13.045.0071-A</t>
  </si>
  <si>
    <t>13.045.0075-0</t>
  </si>
  <si>
    <t>REVESTIMENTO VERTICAL EM DIVISORIAS OU BANCADAS(ILHARGA)EM M</t>
  </si>
  <si>
    <t>ARMORE BRANCO CLASSICO, 2CM DE ESPESSURA, COM 2 POLIMENTOS,</t>
  </si>
  <si>
    <t>ASSENTES COMO EM 13.045.0065</t>
  </si>
  <si>
    <t>13.045.0075-A</t>
  </si>
  <si>
    <t>13.045.0076-0</t>
  </si>
  <si>
    <t>ASSENTES COMO EM 13.045.0065,EXCLUSIVE ARGAMASSA, NATA DE CI</t>
  </si>
  <si>
    <t>MENTO E REJUNTAMENTO</t>
  </si>
  <si>
    <t>13.045.0076-A</t>
  </si>
  <si>
    <t>13.045.0080-0</t>
  </si>
  <si>
    <t>MOLDURA EXTERNA EXECUTADA NO PERIMETRO DAS ESQUADRIAS COM MA</t>
  </si>
  <si>
    <t>RMORE  BRANCO CLASSICO, 2CM DE ESPESSURA, COM 2 POLIMENTOS,</t>
  </si>
  <si>
    <t>13.045.0080-A</t>
  </si>
  <si>
    <t>13.045.0081-0</t>
  </si>
  <si>
    <t>13.045.0081-A</t>
  </si>
  <si>
    <t>13.050.0055-0</t>
  </si>
  <si>
    <t>CHAPIM OU ESPELHO DE MARMORE BRANCO CLASSICO,COM 2X17CM,COM</t>
  </si>
  <si>
    <t>1 POLIMENTO,ASSENTE COMO EM 13.045.0040</t>
  </si>
  <si>
    <t>13.050.0055-A</t>
  </si>
  <si>
    <t>13.050.0065-0</t>
  </si>
  <si>
    <t>REVESTIMENTO DE PAREDES COM MARMORE BRANCO CLASSICO, EM  PLA</t>
  </si>
  <si>
    <t>CAS DE 2CM DE ESPESSURA, COM 2 POLIMENTOS, ASSENTE  COMO EM</t>
  </si>
  <si>
    <t>13.045.0065</t>
  </si>
  <si>
    <t>13.050.0065-A</t>
  </si>
  <si>
    <t>13.050.0070-0</t>
  </si>
  <si>
    <t>REVESTIMENTO DE COLUNAS COM MARMORE BRANCO CLASSICO, EM  PLA</t>
  </si>
  <si>
    <t>CAS DE 2CM DE ESPESSURA, COM 2 POLIMENTOS, ASSENTES COMO EM</t>
  </si>
  <si>
    <t>13.050.0070-A</t>
  </si>
  <si>
    <t>13.065.0010-0</t>
  </si>
  <si>
    <t>REVESTIMENTO DE PAREDES COM GRANITO PRETO EM PLACAS,POLIDO,E</t>
  </si>
  <si>
    <t>SPESSURA 2CM,ASSENTES COM 2 GRAMPOS DE LATAO DE 1/8" POR PLA</t>
  </si>
  <si>
    <t>CA E ARGAMASSA DE CIMENTO,SAIBRO E AREIA,NO TRACO 1:3:3 E NA</t>
  </si>
  <si>
    <t>TA DE CIMENTO,REJUNTAMENTO COM CIMENTO E CORANTE</t>
  </si>
  <si>
    <t>13.065.0010-A</t>
  </si>
  <si>
    <t>13.065.0015-0</t>
  </si>
  <si>
    <t>SPESSURA DE 3CM,ASSENTES COM 2 GRAMPOS DE LATAO DE 1/8" POR</t>
  </si>
  <si>
    <t>PLACA E ARGAMASSA DE CIMENTO,SAIBRO E AREIA,NO TRACO 1:3:3 E</t>
  </si>
  <si>
    <t>NATA DE CIMENTO,REJUNTAMENTO COM CIMENTO E CORANTE</t>
  </si>
  <si>
    <t>13.065.0015-A</t>
  </si>
  <si>
    <t>13.065.0030-0</t>
  </si>
  <si>
    <t>REVESTIMENTO DE COLUNAS COM GRANITO PRETO EM PLACAS,POLIDO,E</t>
  </si>
  <si>
    <t>SPESSURA 3CM,ASSENTES COM 2 GRAMPOS DE LATAO DE 1/8" POR PLA</t>
  </si>
  <si>
    <t>13.065.0030-A</t>
  </si>
  <si>
    <t>13.075.0010-0</t>
  </si>
  <si>
    <t>REVESTIMENTO DE PAREDES OU MUROS COM FILETES DERIVADOS DE PE</t>
  </si>
  <si>
    <t>DRAS COM ESPESSURA DE 1,5 A 4,0CM.FORNECIMENTO E COLOCACAO</t>
  </si>
  <si>
    <t>13.075.0010-A</t>
  </si>
  <si>
    <t>13.080.0005-0</t>
  </si>
  <si>
    <t>PAREDE VERDE C/PRE-VEGETACAO,SISTEMA MODULAR,CONSTITUIDO:MOD</t>
  </si>
  <si>
    <t>ULO SUBSTRATO RIGIDO P/RETENCAO SUBSTRATO NUTRITIVO,PROPORCI</t>
  </si>
  <si>
    <t>ONANDO ALTA CAPACIDADE DRENAGEM DE AGUA SEM CARREAR O SUBSTR</t>
  </si>
  <si>
    <t>ATO NUTRITIVO,OXIGENACAO DAS RAIZES,EVITANDO AMASSAMENTO DAS</t>
  </si>
  <si>
    <t> RAIZES POR COMPACTACAO,PERFIL GALVANIZADO P/FIXACAO,VEGETAC</t>
  </si>
  <si>
    <t>AO ESPECIFICA E SIST.DE IRRIGACAO P/GOTEJAMENTO.FORN.E COLOC</t>
  </si>
  <si>
    <t>13.080.0005-A</t>
  </si>
  <si>
    <t>13.080.0020-0</t>
  </si>
  <si>
    <t>BRISE VEGETAL GALVANIZADO,CONSTITUIDO DE:CALHA GALVANIZADA P</t>
  </si>
  <si>
    <t>ARA FLOREIRAS,CABECEIRA GALVANIZADA P/CALHA FLOREIRA,SUPORTE</t>
  </si>
  <si>
    <t> GALVANIZADO PARA CALHA DE FLOREIRA,GEOMEMBRANA DE PEAD,MODU</t>
  </si>
  <si>
    <t>LO DE SUBSTRATO RIGIDO,CABOS DE ACO,SUBSTRATO LEVE E NUTRITI</t>
  </si>
  <si>
    <t>VO,VEGETACAO TREPADEIRA,EXCLUSIVE PONTO DE AGUA.FORNECIMENTO</t>
  </si>
  <si>
    <t>13.080.0020-A</t>
  </si>
  <si>
    <t>13.080.0025-0</t>
  </si>
  <si>
    <t>BRISE VEGETAL INOXIDAVEL,CONSTITUIDO DE:CALHA INOXIDAVEL PAR</t>
  </si>
  <si>
    <t>A FLOREIRAS,CABECEIRA INOXIDAVEL PARA CALHA DE FLOREIRA,SUPO</t>
  </si>
  <si>
    <t>RTE INOXIDAVEL PARA CALHA DE FLOREIRA,GEOMEMBRANA DE PEAD,MO</t>
  </si>
  <si>
    <t>DULO DE SUBSTRATO RIGIDO,CABOS DE ACO,SUBSTRATO LEVE E NUTRI</t>
  </si>
  <si>
    <t>TIVO,VEGETACAO TREPADEIRA,EXCLUSIVE PONTO DE AGUA.FORNECIMEN</t>
  </si>
  <si>
    <t>13.080.0025-A</t>
  </si>
  <si>
    <t>13.157.0010-0</t>
  </si>
  <si>
    <t>REVESTIMENTO DE PAREDES OU TETOS COM TECIDO ISOLANTE ACUSTIC</t>
  </si>
  <si>
    <t>O TIPO FELTRO OU CARPETE</t>
  </si>
  <si>
    <t>13.157.0010-A</t>
  </si>
  <si>
    <t>13.160.0010-0</t>
  </si>
  <si>
    <t>REVESTIMENTO DE PAREDES COM LENCOL DE CHUMBO, 2MM DE ESPESSU</t>
  </si>
  <si>
    <t>RA, ASSENTE SOBRE COMPENSADO DE MADEIRA DE 6MM, INCLUSIVE EN</t>
  </si>
  <si>
    <t>TARUGAMENTO</t>
  </si>
  <si>
    <t>13.160.0010-A</t>
  </si>
  <si>
    <t>13.165.0010-0</t>
  </si>
  <si>
    <t>REVESTIMENTO COM ARGAMASSA DE CIMENTO E BARITA(GROSSA E FINA</t>
  </si>
  <si>
    <t>),TRACO 1:1:1, PARA PAREDES DE SALAS RADIOLOGICAS(APARELHOS</t>
  </si>
  <si>
    <t>DE 125 A 150KV),COM ESPESSURA DE 2,5CM,EXCLUSIVE CHAPISCO</t>
  </si>
  <si>
    <t>13.165.0010-A</t>
  </si>
  <si>
    <t>13.168.0010-0</t>
  </si>
  <si>
    <t>REVESTIMENTO DE FACHADA OU AREAS INT.C/PAINEL ALUM.COMPOSTO,</t>
  </si>
  <si>
    <t>SENDO DUAS LAMINAS ALUM.C/0,3MM ESP.,PINTURA PVDF (FLUOR CAR</t>
  </si>
  <si>
    <t>BONO) KYNNAR 500,NO SISTEMA COIL COATING,ESP.DO COMPOSTO DE</t>
  </si>
  <si>
    <t>4MM,PINTURA PROTEGIDA POR FILME HAVY DUTY NAS FACES PINTADAS</t>
  </si>
  <si>
    <t>,NUCLEO EM POLIETILENO DE BAIXA DENSIDADE (RIGIDO),INCL.SUBE</t>
  </si>
  <si>
    <t>STRUTURA DE ALUM.E DEMAIS INSUMOS NECES.A COLOC.FORN.COLOC.</t>
  </si>
  <si>
    <t>13.168.0010-A</t>
  </si>
  <si>
    <t>13.168.0015-0</t>
  </si>
  <si>
    <t>SENDO DUAS LAMINAS ALUM.C/0,3MM ESP.,PINT.PVDF-NANO AUTOLIMP</t>
  </si>
  <si>
    <t>ANTE (FLUOR CARBONO DE NANOTECNOL.),ANTI-INCRUSTANTES,SIST.</t>
  </si>
  <si>
    <t>COIL COATING,ESP.COMPOSTO 4MM,PINT.PROTEGIDA POR FILME HAVY</t>
  </si>
  <si>
    <t>DUTY FACES PINT.,NUCLEO POLIETILENO BAIXA DENSIDADE (RIGIDO)</t>
  </si>
  <si>
    <t>,INCL.SUBESTRUT.ALUM.E DEMAIS INSUMOS NECES.COLOC.FORN.COLOC</t>
  </si>
  <si>
    <t>13.168.0015-A</t>
  </si>
  <si>
    <t>13.168.0020-0</t>
  </si>
  <si>
    <t>REVESTIMENTO DE FACHADA OU AREAS INTERNAS C/PAINEL DE ALUM.</t>
  </si>
  <si>
    <t>COMPOSTO,SENDO DUAS LAMINAS DE ALUM.C/0,21MM ESP.,PINTURA EM</t>
  </si>
  <si>
    <t> SUPERPOLIESTER,NO SISTEMA COIL COATING,ESP.DO COMPOSTO DE</t>
  </si>
  <si>
    <t>STRUTURA ALUM.E DEMAIS INSUMOS NECES.A COLOC.FORN.E COLOC.</t>
  </si>
  <si>
    <t>13.168.0020-A</t>
  </si>
  <si>
    <t>13.170.0011-0</t>
  </si>
  <si>
    <t>REVESTIMENTO DE PAREDE COM LAMBRI DE MADEIRA DE LEI,FEITO CO</t>
  </si>
  <si>
    <t>M REGUAS DE 10CM DE LARGURA,EXCLUSIVE ENTARUGAMENTO</t>
  </si>
  <si>
    <t>13.170.0011-A</t>
  </si>
  <si>
    <t>13.170.0016-0</t>
  </si>
  <si>
    <t>REVESTIMENTO DE TETOS COMO FORRO OU REBAIXO, COM LAMBRI DE</t>
  </si>
  <si>
    <t>MADEIRA DE LEI,FEITO COM REGUAS DE 10CM DE LARGURA,EXCLUSIVE</t>
  </si>
  <si>
    <t>ENTARUGAMENTO</t>
  </si>
  <si>
    <t>13.170.0016-A</t>
  </si>
  <si>
    <t>13.170.0018-0</t>
  </si>
  <si>
    <t>REVESTIMENTO DE PAREDE OU TETO COM PLACAS DE CORTICA,DE 0,60</t>
  </si>
  <si>
    <t>X0,90M,COM 3MM DE ESPESSURA</t>
  </si>
  <si>
    <t>13.170.0018-A</t>
  </si>
  <si>
    <t>13.170.0020-0</t>
  </si>
  <si>
    <t>ENTARUGAMENTO PARA LAMBRI EM PAREDE FEITO COM MADEIRA DE LEI</t>
  </si>
  <si>
    <t>,DE 1.1/2"X3",COM SECAO TRAPEZOIDAL</t>
  </si>
  <si>
    <t>13.170.0020-A</t>
  </si>
  <si>
    <t>13.170.0025-0</t>
  </si>
  <si>
    <t>BARROTEAMENTO PARA FORRO FEITO COM MADEIRA DE LEI DE 2X10CM,</t>
  </si>
  <si>
    <t>ESPACADO DE 50CM</t>
  </si>
  <si>
    <t>13.170.0025-A</t>
  </si>
  <si>
    <t>13.175.0010-0</t>
  </si>
  <si>
    <t>FORRO DE PVC EM REGUAS DE 200MM DE LARGURA, ESPESSURA IGUAL</t>
  </si>
  <si>
    <t>OU SUPERIOR A 8MM, ENCAIXADOS ENTRE SI, INCLUSIVE RODAFORRO</t>
  </si>
  <si>
    <t>DE PVC PARA ACABAMENTO, ESTRUTURA EM METALON (20X20)MM E PAR</t>
  </si>
  <si>
    <t>AFUSOS DE FIXACAO. FORNECIMENTO E COLOCACAO</t>
  </si>
  <si>
    <t>13.175.0010-A</t>
  </si>
  <si>
    <t>13.175.0012-0</t>
  </si>
  <si>
    <t>FORRO DE PVC EM REGUAS DE 100MM DE LARGURA, ESPESSURA IGUAL</t>
  </si>
  <si>
    <t>DE PVC PARA ACABAMENTO, ESTRUTURA DE METALON (20X20)MM E PAR</t>
  </si>
  <si>
    <t>13.175.0012-A</t>
  </si>
  <si>
    <t>13.175.0015-0</t>
  </si>
  <si>
    <t>FORRO DE PVC,TIPO COLMEIA,62X62CM,MALHA 4,15X4,15CM,INCLUSIV</t>
  </si>
  <si>
    <t>E PENDURAL,PERFIL "T" E CANTONEIRA DA MESMA COR DA PLACA.FOR</t>
  </si>
  <si>
    <t>13.175.0015-A</t>
  </si>
  <si>
    <t>13.175.0016-0</t>
  </si>
  <si>
    <t>FORRO DE PVC, TIPO COLMEIA,62X62CM, MALHA 2X2CM, INCLUSIVE P</t>
  </si>
  <si>
    <t>ENDURAL, PERFIL "T" E CANTONEIRA DE MESMA COR DA PLACA.FORNE</t>
  </si>
  <si>
    <t>13.175.0016-A</t>
  </si>
  <si>
    <t>13.180.0010-0</t>
  </si>
  <si>
    <t>FORRO DE GESSO ESTAFE,COM PLACAS DE 1,00X0,70M FUNDIDAS NA O</t>
  </si>
  <si>
    <t>BRA, PRESAS COM 6 ESBIRROS DE CANHAMO, EMBEBIDAS EM NATA DE</t>
  </si>
  <si>
    <t>GESSO E REJUNTADAS.FORNECIMENTO E COLOCACAO</t>
  </si>
  <si>
    <t>13.180.0010-A</t>
  </si>
  <si>
    <t>13.180.0015-1</t>
  </si>
  <si>
    <t>FORRO FALSO DE GESSO, COM PLACAS PRE-MOLDADAS, DE 60X60CM,DE</t>
  </si>
  <si>
    <t> ENCAIXE, PRESAS COM 4 TIRANTES DE ARAME E REJUNTADAS. FORNE</t>
  </si>
  <si>
    <t>13.180.0015-B</t>
  </si>
  <si>
    <t>13.187.0010-0</t>
  </si>
  <si>
    <t>REVESTIMENTO DE PAREDES OU FORROS COM PLACA CIMENTICIA,COM M</t>
  </si>
  <si>
    <t>ADEIRA MINERALIZADA,COM 25MM DE ESPESSURA,TERMOACUSTICO,RESI</t>
  </si>
  <si>
    <t>STENTE AO FOGO,UMIDADE,FUNGOS E INSETOS.FORNECIMENTO E COLOC</t>
  </si>
  <si>
    <t>ACAO.</t>
  </si>
  <si>
    <t>13.187.0010-A</t>
  </si>
  <si>
    <t>13.190.0015-0</t>
  </si>
  <si>
    <t>FORRO TERMOACUSTICO COM PAINEL DE LA DE VIDRO,REVESTIDO POR</t>
  </si>
  <si>
    <t>PELICULAS DE PVC MICROPERFURADAS,SOBRE PERFIS METALICOS,COM</t>
  </si>
  <si>
    <t>TIRANTES RIGIDOS,EM PLACA DE 1250X625X15MM.FORNECIMENTO E CO</t>
  </si>
  <si>
    <t>13.190.0015-A</t>
  </si>
  <si>
    <t>13.193.0010-0</t>
  </si>
  <si>
    <t>FORRO EM ALUMINIO TIPO COLMEIA,COM PINTURA ELETROSTATICA BRA</t>
  </si>
  <si>
    <t>NCA,MODULACAO(62X62)CM,MALHA 5X5CM,FIXADO COM PERFIL "T" APA</t>
  </si>
  <si>
    <t>RENTE.FORNECIMENTO E COLOCACAO.</t>
  </si>
  <si>
    <t>13.193.0010-A</t>
  </si>
  <si>
    <t>13.195.0010-0</t>
  </si>
  <si>
    <t>FORRO DE TABUAS DE PINUS MACHO-FEMEA,COM 10X1CM,PREGADO EM S</t>
  </si>
  <si>
    <t>ARRAFOS DE MADEIRA DE LEI DE 2X10CM,ESPACADOS DE 50CM. FORNE</t>
  </si>
  <si>
    <t>13.195.0010-A</t>
  </si>
  <si>
    <t>13.195.0012-0</t>
  </si>
  <si>
    <t>FORRO DE TABUAS DE PINUS MACHO-FEMEA,COM 30X2CM,PREGADO EM S</t>
  </si>
  <si>
    <t>13.195.0012-A</t>
  </si>
  <si>
    <t>13.195.0015-0</t>
  </si>
  <si>
    <t>FORRO DE TABUAS DE MADEIRA DE LEI MACHO-FEMEA,COM 10X1CM,PRE</t>
  </si>
  <si>
    <t>GADO EM SARRAFOS DE MADEIRA DE LEI DE 2X10CM, ESPACADOS  DE</t>
  </si>
  <si>
    <t>50CM. FORNECIMENTO E COLOCACAO</t>
  </si>
  <si>
    <t>13.195.0015-A</t>
  </si>
  <si>
    <t>13.195.0020-0</t>
  </si>
  <si>
    <t>FORRO EM MADEIRA TIPO COLMEIA,PREGADO EM SARRAFOS DE MADEIRA</t>
  </si>
  <si>
    <t> APARELHADA DE 2X10CM,ESPACADOS DE 50CM,INCLUSIVE ENVERNIZAM</t>
  </si>
  <si>
    <t>ENTO.FORNECIMENTO E COLOCACAO</t>
  </si>
  <si>
    <t>13.195.0020-A</t>
  </si>
  <si>
    <t>13.195.0030-0</t>
  </si>
  <si>
    <t>REVESTIMENTO EM PAREDES,COM CHAPAS DE FIBRA DE MADEIRA,ACABA</t>
  </si>
  <si>
    <t>MENTO MATE,COM ESPESSURA DE 3MM,SOBRE BASE EXISTENTE.FORNECI</t>
  </si>
  <si>
    <t>13.195.0030-A</t>
  </si>
  <si>
    <t>13.196.0010-0</t>
  </si>
  <si>
    <t>FORRO REMOVIVEL COMPOSTO DE GESSO ACARTONADO,TIPO STANDARD A</t>
  </si>
  <si>
    <t> SER APLICADO SIST.DRYWALL,C/PLACA BORDA QUADRADA 625X625MM,</t>
  </si>
  <si>
    <t>ESP.6,5;9,5 OU 12,5MM,ESTRUTURADO PERFIS TIPO TRAVESSA "T" A</t>
  </si>
  <si>
    <t>CO GALVANIZADO,ALUMINIO OU DE LIGAS DE ALUMINIO,ESP.MINIMA 0</t>
  </si>
  <si>
    <t>,5MM C/PINTURA ELETROSTATICA OU CONVENCIONAL,SUSPENSA POR ME</t>
  </si>
  <si>
    <t>IO DE PENDURAIS,FIX.EM ESTRUTURA SUPERIOR.FORN.E COLOCACAO</t>
  </si>
  <si>
    <t>13.196.0010-A</t>
  </si>
  <si>
    <t>13.196.0015-0</t>
  </si>
  <si>
    <t>FORRO REMOVIVEL COMPOSTO DE GESSO ACARTONADO,TIPO STANDARD,C</t>
  </si>
  <si>
    <t> ADICAO LA MINERAL,A SER APLICADO SIST.DRYWALL,C/PLACA BORDA</t>
  </si>
  <si>
    <t> QUADRADA 625X625MM,ESP.6,5;9,5 OU 12,5MM,ESTRUTURADO PERFIS</t>
  </si>
  <si>
    <t> TIPO TRAVESSA "T" ACO GALV.,ALUMINIO OU LIGAS DE ALUMINIO,E</t>
  </si>
  <si>
    <t>SP.MINIMA 0,5MM C/PINTURA ELETROST.OU CONVENCIONAL,SUSPENSA</t>
  </si>
  <si>
    <t>POR MEIO DE PENDURAIS,FIX.EM ESTRUTURA SUPERIOR.FORN.E COLOC</t>
  </si>
  <si>
    <t>13.196.0015-A</t>
  </si>
  <si>
    <t>13.196.0020-0</t>
  </si>
  <si>
    <t>REVEST.VINIL,ESP.6,5;9,5 OU 12,5MM,ESTRUT.EM PERFIS TIP.TRAV</t>
  </si>
  <si>
    <t>ESSA "T" ACO GALV.ALUMINIO OU LIGAS ALUMINIO,ESP.MINIMA 0,5M</t>
  </si>
  <si>
    <t>M C/PINTURA ELETROSTATICA OU CONVENCIONAL,SUSPENSA POR MEIO</t>
  </si>
  <si>
    <t>DE PENDURAIS,FIXADOS EM ESTRUTURA SUPERIOR.FORN.E COLOCACAO</t>
  </si>
  <si>
    <t>13.196.0020-A</t>
  </si>
  <si>
    <t>13.196.0025-0</t>
  </si>
  <si>
    <t>FORRO REMOVIVEL COMPOSTO GESSO ACARTONADO,TIPO STANDARD,C/AD</t>
  </si>
  <si>
    <t>ICAO DE LA MINERAL,A SER APLICADO SIST.DRYWALL,C/BORDA QUADR</t>
  </si>
  <si>
    <t>ADA 625X625MM REVEST.VINIL,ESP.6,5;9,5 OU 12,5MM,ESTRUT.EM P</t>
  </si>
  <si>
    <t>ERFIS TIPO TRAVESSA "T" ACO GALV.ALUMINIO OU LIGAS ALUMINIO,</t>
  </si>
  <si>
    <t>ESP.MINIMA 0,5M,C/PINTURA ELETROSTATICA OU CONVENCIONAL,SUSP</t>
  </si>
  <si>
    <t>ENSA POR MEIO PENDURAIS,FIX.EM ESTRUT.SUPERIOR.FORN.E COLOC.</t>
  </si>
  <si>
    <t>13.196.0030-0</t>
  </si>
  <si>
    <t>FORRO REMOVIVEL COMPOSTO GESSO ACARTONADO,TIPO STANDARD A SE</t>
  </si>
  <si>
    <t>R APLICADO NO SISTEMA DRYWALL,C/PLACA BORDA QUADRADA 625X125</t>
  </si>
  <si>
    <t>0MM,ESP.6,5;9,5 OU 12,5MM,ESTRUTURADO EM PERFIS TIPO TRAVESS</t>
  </si>
  <si>
    <t>A "T" ACO GALVANIZADO,ALUMINIO OU LIGAS DE ALUMINIO,ESP.MINI</t>
  </si>
  <si>
    <t>MA DE 0,5MM COM PINTURA ELETROSTATICA OU CONVENCIONAL,SUSPEN</t>
  </si>
  <si>
    <t>SA POR MEIO DE PENDURAIS,FIX.EM ESTRUT.SUPERIOR.FORN.E COLOC</t>
  </si>
  <si>
    <t>13.196.0030-A</t>
  </si>
  <si>
    <t>13.196.0035-0</t>
  </si>
  <si>
    <t>ICAO LA MINERAL,A SER APLICADO SIST.DRYWALL,C/PLACA BORDA QU</t>
  </si>
  <si>
    <t>ADRADA 625X1250MM,ESP.6,5;9,5 OU 12,5MM,ESTRUT.PERFIS TIPO T</t>
  </si>
  <si>
    <t>RAVESSA "T" DE ACO GALV.ALUMINIO OU LIGAS DE ALUMINIO,ESP.MI</t>
  </si>
  <si>
    <t>NIMA 0,5MM C/PINTURA ELETROSTATICA OU CONVENCIONAL,SUSPENSA</t>
  </si>
  <si>
    <t>POR MEIO DE PENDURAIS,FIXADOS ESTRUT.SUPERIOR.FORN.E COLOC.</t>
  </si>
  <si>
    <t>13.196.0035-A</t>
  </si>
  <si>
    <t>13.196.0040-0</t>
  </si>
  <si>
    <t>R APLICADO SISTEMA DRYWALL,C/PLACAS BORDA QUADRADA 625X1250M</t>
  </si>
  <si>
    <t>M REVEST.VINIL,ESP.6,5;9,5 OU 12,5MM,ESTRUT.EM PERFIS TIPO T</t>
  </si>
  <si>
    <t>RAVESSA "T" DE ACO GALV.ALUMINIO OU LIGAS ALUMINIO,ESP.MINIM</t>
  </si>
  <si>
    <t>A 0,5MM,C/PINTURA ELETROSTATICA OU CONVENCIONAL,SUSPENSA POR</t>
  </si>
  <si>
    <t> MEIO DE PENDURAIS,FIXADOS EM ESTRUT.SUPERIOR.FORN.E COLOC.</t>
  </si>
  <si>
    <t>13.196.0040-A</t>
  </si>
  <si>
    <t>13.196.0045-0</t>
  </si>
  <si>
    <t>ICAO LA MINERAL,APLICADO SIST.DRYWALL,C/PLACAS BORDA QUADRAD</t>
  </si>
  <si>
    <t>A 625X1250MM REVEST.VINIL,ESP.6,5;9,5 OU 12,5MM,ESTRUT.PERFI</t>
  </si>
  <si>
    <t>S TRAVESSA "T" ACO GALVANIZADO,ALUMINIO OU LIGAS DE ALUMINIO</t>
  </si>
  <si>
    <t>,ESP.MINIMA 0,5MM C/PINTURA ELETROSTATICA OU CONVENCIONAL,SU</t>
  </si>
  <si>
    <t>SPENSA POR MEIO PENDURAIS,FIXADOS ESTRUT.SUPERIOR.FORN.COLOC</t>
  </si>
  <si>
    <t>13.196.0045-A</t>
  </si>
  <si>
    <t>13.196.0050-0</t>
  </si>
  <si>
    <t>FORRO REMOVIVEL COMP.CHAPA GESSO ACARTONADO PERFURADA OU RAN</t>
  </si>
  <si>
    <t>HURADA,TIPO ST(STANDARD) A SER APLIC.SISTEMA DRYWALL,C/PLACA</t>
  </si>
  <si>
    <t> BORDA QUADRADA 625X625MM,ESP.12,5MM,C/ABSORCAOACUSTICA,ESTR</t>
  </si>
  <si>
    <t>UT.PERFIS TIPO TRAVESSA "T"ACO GALV.ALUM.OU DE LIGAS ALUM.ES</t>
  </si>
  <si>
    <t>P.MINIMA 0,5MM C/PINT.ELETROSTATICA OU CONVENCIONAL,SUSP.POR</t>
  </si>
  <si>
    <t> MEIO PENDURAIS,FIX.ESTRUT.SUPERIOR.FORN.E COLOC.</t>
  </si>
  <si>
    <t>13.196.0050-A</t>
  </si>
  <si>
    <t>13.196.0080-0</t>
  </si>
  <si>
    <t>FORRO ESTRUTURADO MONOLITICO C/UMA CHAPA DE GESSO ACARTONADO</t>
  </si>
  <si>
    <t>,TIPO STANDARD NO SISTEMA DRYWALL,LARGURA 1200MM,ESP.12,5MM,</t>
  </si>
  <si>
    <t>,C/TRAT.JUNTAS P/UNIFORMIZACAO DA SUPERFICIE,SENDO APARAFUSA</t>
  </si>
  <si>
    <t>DA EM ESTRUTURA DE ACO GALVANIZADO,SUSPENSA POR MEIO DE PEND</t>
  </si>
  <si>
    <t>URAIS FIXADOS EM ESTRUTURA SUPERIOR,C/O PERIMETRO EXECUTADO</t>
  </si>
  <si>
    <t>C/CANTONEIRAS ACO GALVANIZADO.FORNECIMENTO E COLOCACAO</t>
  </si>
  <si>
    <t>13.196.0080-A</t>
  </si>
  <si>
    <t>13.196.0085-0</t>
  </si>
  <si>
    <t>FORRO ESTRUTURADO MONOLITICO C/PLACA GESSO ACARTONADO,TIPO R</t>
  </si>
  <si>
    <t>U(RESISTENTE A UMIDADE),APLICADO SIST.DRYWALL,LARG.1200MM,ES</t>
  </si>
  <si>
    <t>P.12,5MM,C/TRAT.DE JUNTAS P/UNIFORMIZACAO DA SUPERFICIE,SEND</t>
  </si>
  <si>
    <t>O APARAFUSADA EM ESTRUT.ACO GALV.SUSPENSA POR MEIO DE PENDUR</t>
  </si>
  <si>
    <t>AIS FIXADOS EM ESTRUTURA SUPERIOR,COM O PERIMETRO EXECUTADO</t>
  </si>
  <si>
    <t>COM CANTONEIRAS DE ACO GALVANIZADO.FORNECIMENTO E COLOCACAO</t>
  </si>
  <si>
    <t>13.196.0085-A</t>
  </si>
  <si>
    <t>13.196.0090-0</t>
  </si>
  <si>
    <t>F(RESISTENTE A FOGO),APLICADO SIST.DRYWALL,LARG.1200MM,ESP.1</t>
  </si>
  <si>
    <t>2,5MM,C/TRAT.JUNTAS P/UNIFORMIZACAO DA SUPERFICIE,SENDO APAR</t>
  </si>
  <si>
    <t>AFUSADA EM ESTRUT.DE ACO GALV.,SUSPENSA POR MEIO DE PENDURAI</t>
  </si>
  <si>
    <t>IS FIXADOS EM ESTRUTURA SUPERIOR,COM O PERIMETRO EXECUTADO</t>
  </si>
  <si>
    <t>COM CANTONEIRAS DE ACO GALVANIZADO.FORNECIMENTO E COLOCACAO.</t>
  </si>
  <si>
    <t>13.196.0090-A</t>
  </si>
  <si>
    <t>13.196.0095-0</t>
  </si>
  <si>
    <t>FORRO ACUSTICO ESTRUTURADO C/CHAPA DE GESSO ACARTONADO,TIPO</t>
  </si>
  <si>
    <t>STANDARD,SISTEMA DRYWALL,LARGURA 1200MM,ESP.12,5MM,C/TRATAME</t>
  </si>
  <si>
    <t>NTO DE JUNTAS P/UNIFORMIZACAO DA SUPERFICIE,SENDO APARAFUSAD</t>
  </si>
  <si>
    <t>A EM ESTRUTURA DE ACO GALVANIZADO,SUSPENSA POR MEIO DE PENDU</t>
  </si>
  <si>
    <t>RAIS FIXADOS EM ESTRUTURA SUPERIOR,COM O PERIMETRO EXECUTADO</t>
  </si>
  <si>
    <t> COM CANTONEIRAS DE ACO GALVANIZADO.FORNECIMENTO E COLOCACAO</t>
  </si>
  <si>
    <t>13.196.0095-A</t>
  </si>
  <si>
    <t>13.196.0100-0</t>
  </si>
  <si>
    <t>FORRO ARAMADO MONOLITICO DE DRYWALL,COMPOSTO DE UMA CHAPA GE</t>
  </si>
  <si>
    <t>SSO ACARTONADO,TIPO STANDARD,LARGURA DE 600MM,COMPRIMENTO DE</t>
  </si>
  <si>
    <t> 2000MM E ESPESSURA DE 12,5MM,COM TRATAMENTO JUNTAS COM MASS</t>
  </si>
  <si>
    <t>A E FITA PARA UNIFORMIZACAO DA SUPERFICIE DAS CHAPAS DE GESS</t>
  </si>
  <si>
    <t>O ACARTONADO,SUSPENSA POR MEIO DE ARAME Nº18,REVESTIDO DE PV</t>
  </si>
  <si>
    <t>C,FIXADO EM ESTRUTURA SUPERIOR.FORN.E COLOC.</t>
  </si>
  <si>
    <t>13.196.0100-A</t>
  </si>
  <si>
    <t>13.196.0101-0</t>
  </si>
  <si>
    <t>FORRO REMOVIVEL COMPOSTO DE FIBRA MINERAL,COM PLACA DE BORDA</t>
  </si>
  <si>
    <t> QUADRADA DE 625X625MM,ESPESSURA DE 13,0MM,COM INDICE DE ABS</t>
  </si>
  <si>
    <t>ORCAO ACUSTICA,ESTRUTURADO EM PERFIS TIPO "T" DE ACO GALVANI</t>
  </si>
  <si>
    <t>ZADO,ALUMINIO OU DE LIGAS DE ALUMINIO,ESPESSURA MINIMA DE 0,</t>
  </si>
  <si>
    <t>,5MM C/PINTURA ELETROSTATICA,SUSPENSO POR MEIO DE PENDURAIS</t>
  </si>
  <si>
    <t>EM ACO GALVANIZADO,FIXADOS EM ESTRUTURA SUPERIOR.FORNECIMENT</t>
  </si>
  <si>
    <t>13.196.0101-A</t>
  </si>
  <si>
    <t>13.196.0102-0</t>
  </si>
  <si>
    <t>FORRO REMOVIVEL COMPOSTO DE FIBRA MINERAL COM PLACA DE BORDA</t>
  </si>
  <si>
    <t> QUADRADA DE 625X1250MM,ESPESSURA DE 13,0MM,COM INDICE DE AB</t>
  </si>
  <si>
    <t>SORCAO ACUSTICA,ESTRUTURADO EM PERFIS TIPO "T" DE ACO GALVAN</t>
  </si>
  <si>
    <t>IZADO,ALUMINIO OU DE LIGAS DE ALUMINIO,ESPESSURA MINIMA DE 0</t>
  </si>
  <si>
    <t> EM ACO GALVANIZADO,FIXADOS EM ESTRUTURA SUPERIOR.FORNECIMEN</t>
  </si>
  <si>
    <t>13.196.0102-A</t>
  </si>
  <si>
    <t>13.196.0103-0</t>
  </si>
  <si>
    <t> QUADRADA DE 625X625MM,ESPESSURA DE 15,0MM,COM INDICE DE ABS</t>
  </si>
  <si>
    <t>5MM,C/PINTURA ELETROSTATICA,SUSPENSO POR MEIO DE PENDURAIS E</t>
  </si>
  <si>
    <t>M ACO GALVANIZADO,FIXADOS EM ESTRUTURA SUPERIOR.FORNECIMENTO</t>
  </si>
  <si>
    <t>13.196.0103-A</t>
  </si>
  <si>
    <t>13.196.0104-0</t>
  </si>
  <si>
    <t> QUADRADA DE 625X1250MM,ESPESSURA DE 15,0MM,COM INDICE DE AB</t>
  </si>
  <si>
    <t>,5MM,C/PINTURA ELETROSTATICA,SUSPENSO POR MEIO DE PENDURAIS</t>
  </si>
  <si>
    <t>13.196.0104-A</t>
  </si>
  <si>
    <t>13.196.0105-0</t>
  </si>
  <si>
    <t> QUADRADA DE 625X625MM,ESPESSURA DE 19,0MM,COM INDICE DE ABS</t>
  </si>
  <si>
    <t>13.196.0105-A</t>
  </si>
  <si>
    <t>13.196.0106-0</t>
  </si>
  <si>
    <t> QUADRADA DE 625X1250MM,ESPESSURA DE 19,0MM,COM INDICE DE AB</t>
  </si>
  <si>
    <t>13.196.0106-A</t>
  </si>
  <si>
    <t>13.196.0107-0</t>
  </si>
  <si>
    <t> REBAIXADA DE 625X625MM,ESPESSURA DE 15,0MM,COM INDICE DE AB</t>
  </si>
  <si>
    <t>IZADO,ALUMINIO OU LIGAS DE ALUMINIO,ESPESSURA MINIMA DE 0,5M</t>
  </si>
  <si>
    <t>M,COM PINTURA ELETROSTATICA,SUSPENSO POR MEIO DE PENDURAIS,E</t>
  </si>
  <si>
    <t>13.196.0107-A</t>
  </si>
  <si>
    <t>13.196.0108-0</t>
  </si>
  <si>
    <t> REBAIXADA DE 625X1250MM,ESPESSURA DE 15,0MM,COM INDICE DE A</t>
  </si>
  <si>
    <t>BSORCAO ACUSTICA,ESTRUTURADO EM PERFIS TIPO "T" DE ACO GALVA</t>
  </si>
  <si>
    <t>NIZADO,ALUMINIO OU DE LIGAS DE ALUMINIO,ESPESSURA MINIMA DE</t>
  </si>
  <si>
    <t>0,5MM,C/PINTURA ELETROSTATICA,SUSPENSO POR MEIO DE PENDURAIS</t>
  </si>
  <si>
    <t>13.196.0108-A</t>
  </si>
  <si>
    <t>13.196.0109-0</t>
  </si>
  <si>
    <t> REBAIXADA DE 625X625MM,ESPESSURA DE 19,0MM,COM INDICE DE AB</t>
  </si>
  <si>
    <t>13.196.0109-A</t>
  </si>
  <si>
    <t>13.196.0110-0</t>
  </si>
  <si>
    <t> REBAIXADA DE 625X1250MM,ESPESSURA DE 19,0MM,COM INDICE DE A</t>
  </si>
  <si>
    <t>13.196.0110-A</t>
  </si>
  <si>
    <t>13.196.0111-0</t>
  </si>
  <si>
    <t>REVESTIMENTO DRYWALL C/ESP.MINIMA 23MM E MAXIMA 32MM(MASSA+C</t>
  </si>
  <si>
    <t>HAPA DE GESSO),APLICADO A ALVENARIA/ESTRUTURA EXISTENTE,C/UM</t>
  </si>
  <si>
    <t>A CHAPA GESSO ACARTONADO,TIPO ST(STANDARD),ESP.12,5MM,LARG.1</t>
  </si>
  <si>
    <t>200MM,COLADA SOBRE ALVENARIA/ESTRUTURA EXISTENTE,C/TRATAMENT</t>
  </si>
  <si>
    <t>O DE JUNTAS C/MASSA E FITA P/UNIFORMIZACAO DA SUPERFICIE DAS</t>
  </si>
  <si>
    <t> CHAPAS DE GESSO ACARTONADO.APLICAC.AREAS SECAS.FORN.E COLOC</t>
  </si>
  <si>
    <t>13.196.0111-A</t>
  </si>
  <si>
    <t>13.196.0112-0</t>
  </si>
  <si>
    <t>HAPA DE GESSO),APLICADO A ALVENARIA/ESTRUT.EXISTENTE,C/UMA C</t>
  </si>
  <si>
    <t>HAPA GESSO ACARTONADO,RU(RESISTENTE A UMIDADE),ESP.12,5MM,LA</t>
  </si>
  <si>
    <t>RG.1200MM,COLADA SOBRE ALVENARIA/ESTRUTURA EXISTENTE,C/TRATA</t>
  </si>
  <si>
    <t>MENTO DE JUNTAS C/MASSA E FITA P/UNIFORMIZACAO DA SUPERFICIE</t>
  </si>
  <si>
    <t> DAS CHAPAS GESSO ACARTONADO.APLICAC.AREAS SECAS.FORN.COLOC.</t>
  </si>
  <si>
    <t>13.196.0112-A</t>
  </si>
  <si>
    <t>13.196.0113-0</t>
  </si>
  <si>
    <t>REVESTIMENTO DRYWALL ESP.MINIMA 23MM E MAXIMA 32MM(MASSA+CHA</t>
  </si>
  <si>
    <t>PA DE GESSO),APLICADO A ALVENARIA/ESTRUTURA EXISTENTE,C/UMA</t>
  </si>
  <si>
    <t>CHAPA GESSO ACARTONADO,RF(RESISTENTE AO FOGO),ESP.12,5MM,LAR</t>
  </si>
  <si>
    <t>G.1200MM,COLADA SOBRE ALVENARIA/ESTRUTURA EXISTENTE,C/TRATAM</t>
  </si>
  <si>
    <t>ENTO DE JUNTAS C/MASSA E FITA P/UNIFORMIZACAO DA SUPERFICIE</t>
  </si>
  <si>
    <t>DAS CHAPAS GESSO ACARTONADO.APLICAC.AREAS SECAS.FORN.COLOC.</t>
  </si>
  <si>
    <t>13.196.0113-A</t>
  </si>
  <si>
    <t>13.196.0114-0</t>
  </si>
  <si>
    <t>REVESTIMENTO DRYWALL ESP.31MM(ESTRUT.+CHAPA GESSO),ESTRUT.C/</t>
  </si>
  <si>
    <t> PERFIS DE TETO 27MM,GUIAS HORIZONTAIS 17MM,AMBOS ACO GALV.E</t>
  </si>
  <si>
    <t>SP.0,5MM,PERFIS DE TETO ANCORADOS NA ALVENARIA/ESTRUT.EXISTE</t>
  </si>
  <si>
    <t>NTE POR MEIO DE PERFIS ACO EM FORMATO CANTONEIRA,C/UMA CHAPA</t>
  </si>
  <si>
    <t> GESSO ACARTONADO,STANDARD,ESP.12,5MM,LARG.1200MM,FIXADA AOS</t>
  </si>
  <si>
    <t> PERFIS TETO POR MEIO DE PARAFUSOS.AREAS SECAS.FORN.E COLOC.</t>
  </si>
  <si>
    <t>13.196.0114-A</t>
  </si>
  <si>
    <t>13.196.0115-0</t>
  </si>
  <si>
    <t>PERFIS TETO DE 27MM,GUIAS HORIZONTAIS 17MM,AMBOS ACO GALV.ES</t>
  </si>
  <si>
    <t>P.0,5MM,PERFIS TETO ANCORADOS ALVENARIA/ESTRUT.EXISTENTE POR</t>
  </si>
  <si>
    <t> MEIO PERFIS ACO EM FORMATO CANTONEIRA,C/UMA CHAPA DE GESSO</t>
  </si>
  <si>
    <t>ACARTONADO,STANDARD,ADICAO DE LA MINERAL,ESP.12,5MM,LARG.120</t>
  </si>
  <si>
    <t>0MM,PERFIS TETO POR MEIO DE PARAFUSOS,AREAS SECAS.FORN.COLOC</t>
  </si>
  <si>
    <t>13.196.0115-A</t>
  </si>
  <si>
    <t>13.196.0116-0</t>
  </si>
  <si>
    <t>PERFIS TETO 27MM,GUIAS HORIZONTAIS 17MM,AMBOS ACO GALV.ESP.0</t>
  </si>
  <si>
    <t>,5MM,PERFIS TETO ANCORADOS ALVENARIA/ESTRUT.EXISTENTE POR ME</t>
  </si>
  <si>
    <t>IO PERFIS ACO FORMATO CANTONEIRA,C/UMA CHAPA GESSO ACARTONAD</t>
  </si>
  <si>
    <t>O,RU(RESISTENTE A UMIDADE),ESP.12,5MM,LARG.1200MM,PERFIS DE</t>
  </si>
  <si>
    <t>TETO POR MEIO DE PARAFUSOS.APLICACAO AREAS SECAS.FORN.COLOC.</t>
  </si>
  <si>
    <t>13.196.0116-A</t>
  </si>
  <si>
    <t>13.196.0117-0</t>
  </si>
  <si>
    <t>,5MM,PERFIS TETO ANCORADOS ALVENARIA/ESTRUTURA EXISTENTE POR</t>
  </si>
  <si>
    <t> MEIO PERFIS ACO FORMATO CANTONEIRA,C/UMA CHAPA GESSO ACARTO</t>
  </si>
  <si>
    <t>NADO,RU(RESISTENTE A UMIDADE),ADICAO DE LA MINERAL,ESP.12,5M</t>
  </si>
  <si>
    <t>M,LARG.1200MM.APLICACAO EM AREAS SECAS.FORNECIMENTO E COLOC.</t>
  </si>
  <si>
    <t>13.196.0117-A</t>
  </si>
  <si>
    <t>13.196.0118-0</t>
  </si>
  <si>
    <t>O,RF(RESISTENTE AO FOGO),ESP.12,5MM,LARG.1200MM,PERFIS TETO</t>
  </si>
  <si>
    <t>POR MEIO DE PARAFUSOS.APLICACAO EM AREAS SECAS.FORN.E COLOC.</t>
  </si>
  <si>
    <t>13.196.0118-A</t>
  </si>
  <si>
    <t>13.196.0119-0</t>
  </si>
  <si>
    <t>REVESTIMENTO DRYWALL ESP.31MM(ESTRUT.+CHAPA GESSO),ESTRUT.PE</t>
  </si>
  <si>
    <t>RFIS TETO 27MM,GUIAS HORIZONTAIS 17MM,AMBOS ACO GALV.ESP.0,5</t>
  </si>
  <si>
    <t>MM,PERFIS TETO ANCORADOS ALVENARIA/ESTRUTURA EXISTENTE POR M</t>
  </si>
  <si>
    <t>EIO PERFIS DE ACO FORMATO CANTONEIRA,C/UMA CHAPA GESSO ACART</t>
  </si>
  <si>
    <t>ONADO,RF(RESISTENTE AO FOGO),ADICAO DE LA MINERAL,ESP.12,5MM</t>
  </si>
  <si>
    <t>,LARG.1200M.APLICACAO EM AREAS SECAS.FORNECIMENTO E COLOC.</t>
  </si>
  <si>
    <t>13.196.0119-A</t>
  </si>
  <si>
    <t>13.196.0120-0</t>
  </si>
  <si>
    <t>REVESTIMENTO DRYWALL ESP.61MM(ESTRUT.+CHAPA GESSO),ESTRUT.MO</t>
  </si>
  <si>
    <t>NTANTES SIMPLES 48MM,GUIAS HORIZONTAIS 48MM,AMBOS ACO GALV.E</t>
  </si>
  <si>
    <t>SP.0,5MM,MONTANTES ANCORADOS ALVENARIA/ESTRUT.EXISTENTE POR</t>
  </si>
  <si>
    <t>MEIO PERFIS ACO CANTONEIRA,C/UMA CHAPA GESSO ACARTONADO,STAN</t>
  </si>
  <si>
    <t>DARD,ESP.12,5MM,LARG.1200MM,FIXADA AOS MONTANTES POR MEIO DE</t>
  </si>
  <si>
    <t> PARAFUSOS.APLICACAO EM AREAS SECAS.FORNECIMENTO E COLOCACAO</t>
  </si>
  <si>
    <t>13.196.0120-A</t>
  </si>
  <si>
    <t>13.196.0121-0</t>
  </si>
  <si>
    <t>SP.0,5MM,MONTANTES ANCORADOS NA ALVENARIA/ESTRUTURA EXISTENT</t>
  </si>
  <si>
    <t>E POR MEIO DE PERFIS DE ACO EM FORMATO DE CANTONEIRA,C/UMA C</t>
  </si>
  <si>
    <t>HAPA DE GESSO ACARTONADO,STANDARD,ADICAO DE LA MINERAL,ESP.1</t>
  </si>
  <si>
    <t>2,5MM,LARG.1200MM,APLICACAO EM AREAS SECAS.FORN.E COLOCACAO</t>
  </si>
  <si>
    <t>13.196.0121-A</t>
  </si>
  <si>
    <t>13.196.0122-0</t>
  </si>
  <si>
    <t>REVESTIMENTO DRYWALL ESP.61MM(ESTRUTURA+CHAPA GESSO),ESTRUTU</t>
  </si>
  <si>
    <t>RADA C/MONTANTES SIMPLES 48MM,GUIAS HORIZONTAIS 48MM,AMBOS A</t>
  </si>
  <si>
    <t>CO GALV.ESP.0,5MM,MONTANTES ANCORADOS ALVENARIA/ESTRUTURA EX</t>
  </si>
  <si>
    <t>ISTENTE POR MEIO PERFIS ACO EM FORMATO CANTONEIRA,C/UMA CHAP</t>
  </si>
  <si>
    <t>A GESSO ACARTONADO,RU(RESISTENTE A UMIDADE),ESP.12,5MM,LARG.</t>
  </si>
  <si>
    <t>1200MM.APLICACAO EM AREAS SECAS.FORNECIMENTO E COLOCACAO</t>
  </si>
  <si>
    <t>13.196.0122-A</t>
  </si>
  <si>
    <t>13.196.0123-0</t>
  </si>
  <si>
    <t>REVESTIMENTO DRYWALL C/ESP.61MM(ESTRUTURA+CHAPA DE GESSO),ES</t>
  </si>
  <si>
    <t>TRUTURADA C/MONTANTES SIMPLES 48MM,FIXADOS A GUIAS HORIZONTA</t>
  </si>
  <si>
    <t>IS 48MM,AMBOS ACO GALV.ESP.0,5MM,SENDO OS MONTANTES ANCORADO</t>
  </si>
  <si>
    <t>S NA ALVENARIA/ESTRUTURA EXISTENTE POR MEIO DE PERFIS DE ACO</t>
  </si>
  <si>
    <t> EM FORMATO CANTONEIRA,RU(RESISTENTE A UMIDADE)C/ADICAO DE L</t>
  </si>
  <si>
    <t>A MINERAL.APLICACAO EM AREAS SECAS.FORNECIMENTO E COLOCACAO</t>
  </si>
  <si>
    <t>13.196.0123-A</t>
  </si>
  <si>
    <t>13.196.0124-0</t>
  </si>
  <si>
    <t>REVESTIMENTO DRYWALL ESP.61MM(ESTRUTURA+CHAPA DE GESSO),ESTR</t>
  </si>
  <si>
    <t>UTURADA C/MONTANTES SIMPLES 48MM,GUIAS HORIZONTAIS 48MM,AMBO</t>
  </si>
  <si>
    <t>S ACO GALV.ESP.0,5MM,SENDO OS MONTANTES ANCORADOS ALVENARIA/</t>
  </si>
  <si>
    <t>ESTRUTURA EXISTENTE POR MEIO DE PERFIS ACO EM FORMATO CANTON</t>
  </si>
  <si>
    <t>EIRA,C/UMA CHAPA GESSO ACARTONADO,RF(RESISTENTE AO FOGO),ESP</t>
  </si>
  <si>
    <t>.12,5MM,LARG.1200MM,APLICACAO EM AREAS SECAS.FORN.E COLOC.</t>
  </si>
  <si>
    <t>13.196.0124-A</t>
  </si>
  <si>
    <t>13.196.0125-0</t>
  </si>
  <si>
    <t>ISTENTE MEIO DE PERFIS DE ACO EM FORMATO CANTONEIRA,C/UMA CH</t>
  </si>
  <si>
    <t>APA GESSO ACARTONADO,RF(RESISTENTE AO FOGO),ADICAO DE LA MIN</t>
  </si>
  <si>
    <t>ERAL,ESP.12,5MM,LARG.1200MM,EM AREAS SECAS.FORN.E COLOCACAO</t>
  </si>
  <si>
    <t>13.196.0125-A</t>
  </si>
  <si>
    <t>13.196.0126-0</t>
  </si>
  <si>
    <t>REVESTIMENTO DRYWALL ESP.83MM(ESTRUTURA+CHAPA DE GESSO),ESTR</t>
  </si>
  <si>
    <t>UTURADA C/MONTANTES SIMPLES 70MM,GUIAS HORIZONTAIS 70MM,AMBO</t>
  </si>
  <si>
    <t>S ACO GALV.ESP.0,5MM,MONTANTES ANCORADOS ALVENARIA/ESTRUTURA</t>
  </si>
  <si>
    <t> EXISTENTE POR MEIO DE PERFIS DE ACO EM FORMATO DE CANTONEIR</t>
  </si>
  <si>
    <t>A,C/UMA CHAPA GESSO ACARTONADO,STANDARD,ESP.12,5MM,LARG.1200</t>
  </si>
  <si>
    <t>MM,BORDA REBAIXADA.APLICACAO EM AREAS SECAS.FORNEC.E COLOC.</t>
  </si>
  <si>
    <t>13.196.0126-A</t>
  </si>
  <si>
    <t>13.196.0127-0</t>
  </si>
  <si>
    <t>REVESTIMENTO DRYWALL ESP.83MM(ESTRUTURA+CHAPA GESSO),ESTRUTU</t>
  </si>
  <si>
    <t>RADA C/MONTANTES SIMPLES 70MM,GUIAS HORIZONTAIS 70MM,AMBOS A</t>
  </si>
  <si>
    <t>CO GALV.ESP.0,5MM,MONTANTES ANCORADOS NA ALVENARIA/ESTRUTURA</t>
  </si>
  <si>
    <t> EXISTENTE POR MEIO DE PERFIS ACO EM FORMATO DE CANTONEIRA,C</t>
  </si>
  <si>
    <t>/UMA CHAPA GESSO ACARTONADO,STANDARD,ADICAO DE LA MINERAL,ES</t>
  </si>
  <si>
    <t>P.12,5MM,LARG.1200MM.APLICACAO EM AREAS SECAS.FORN.E COLOC.</t>
  </si>
  <si>
    <t>13.196.0127-A</t>
  </si>
  <si>
    <t>13.196.0128-0</t>
  </si>
  <si>
    <t>A,C/UMA CHAPA DE GESSO ACARTONADO,RU(RESISTENTE A UMIDADE),E</t>
  </si>
  <si>
    <t>SP.12,5MM,LARG.1200MM,APLICACAO EM AREAS SECAS.FORN.E COLOC.</t>
  </si>
  <si>
    <t>13.196.0128-A</t>
  </si>
  <si>
    <t>13.196.0129-0</t>
  </si>
  <si>
    <t> EXISTENTE POR MEIO PERFIS ACO EM FORMATO CANTONEIRA,C/UMA C</t>
  </si>
  <si>
    <t>HAPA DE GESSO ACARTONADO,RU(RESISTENTE A UMIDADE),ADICAO LA</t>
  </si>
  <si>
    <t>MINERAL,ESP.12,5MM,LARG.1200MM.EM AREAS SECAS.FORN.COLOC.</t>
  </si>
  <si>
    <t>13.196.0129-A</t>
  </si>
  <si>
    <t>13.196.0130-0</t>
  </si>
  <si>
    <t>S ACO GALV.ESP.0,5MM,MONTANTES ANCORADOS NA ALVENARIA/ESTRUT</t>
  </si>
  <si>
    <t>URA EXISTENTE POR MEIO DE PERFIS ACO EM FORMATO CANTONEIRA,C</t>
  </si>
  <si>
    <t>/UMA CHAPA DE GESSO ACARTONADO,RF(RESISTENTE AO FOGO),ESP.12</t>
  </si>
  <si>
    <t>,5MM,LARG.1200MM,APLICACAO EM AREAS SECAS.FORN.E COLOCACAO</t>
  </si>
  <si>
    <t>13.196.0130-A</t>
  </si>
  <si>
    <t>13.196.0131-0</t>
  </si>
  <si>
    <t>HAPA DE GESSO ACARTONADO,RF(RESISTENTE AO FOGO),ADICAO DE LA</t>
  </si>
  <si>
    <t> MINERAL,ESP.12,5MM,LARG.1200MM.EM AREAS SECAS.FORN.E COLOC.</t>
  </si>
  <si>
    <t>13.196.0131-A</t>
  </si>
  <si>
    <t>13.196.0132-0</t>
  </si>
  <si>
    <t>REVESTIMENTO DRYWALL ESP.103MM(ESTRUTURA+CHAPA DE GESSO),EST</t>
  </si>
  <si>
    <t>TRUTURADA C/MONTANTES SIMPLES 90MM,GUIAS HORIZONTAIS 90MM,AM</t>
  </si>
  <si>
    <t>BOS ACO GALV.ESP.0,5MM,MONTANTES ANCORADOS NA ALVENARIA/ESTR</t>
  </si>
  <si>
    <t>UTURADA EXISTENTE POR MEIO DE PERFIS DE ACO EM FORMATO DE CA</t>
  </si>
  <si>
    <t>NTONEIRA,C/UMA CHAPA DE GESSO ACARTONADO,STANDARD,ESP.12,5MM</t>
  </si>
  <si>
    <t>,LARG.1200MM.APLICADO EM AREAS SECAS.FORNECIMENTO E COLOC.</t>
  </si>
  <si>
    <t>13.196.0132-A</t>
  </si>
  <si>
    <t>13.196.0133-0</t>
  </si>
  <si>
    <t>RUTURADA C/MONTANTES SIMPLES 90MM,GUIAS HORIZONTAIS 90MM,AMB</t>
  </si>
  <si>
    <t>OS ACO GALV.ESP.0,5MM,MONTANTES ANCORADOS NA ALVENARIA/ESTRU</t>
  </si>
  <si>
    <t>TURA EXISTENTE POR MEIO PERFIS DE ACO EM FORMATO DE CANTONEI</t>
  </si>
  <si>
    <t>RA C/UMA CHAPA GESSO ACARTONADO,STANDARD,ADICAO LA MINERAL,E</t>
  </si>
  <si>
    <t>13.196.0133-A</t>
  </si>
  <si>
    <t>13.196.0134-0</t>
  </si>
  <si>
    <t>REVESTIMENTO DRYWALL ESP.103MM(ESTRUTURA+CHAPA GESSO),ESTRUT</t>
  </si>
  <si>
    <t>URADA C/MONTANTES SIMPLES 90MM,GUIAS HORIZONTAIS 90MM,AMBOS</t>
  </si>
  <si>
    <t>ACO GALV.ESP.0,5MM,MONTANTES ANCORADOS NA ALVENARIA/ESTRUTUR</t>
  </si>
  <si>
    <t>A EXISTENTE POR MEIO DE PERFIS ACO EM FORMATO CANTONEIRA,C/U</t>
  </si>
  <si>
    <t>MA CHAPA DE GESSO ACORTONADO,RU(RESISTENTE A UMIDADE),ESP.12</t>
  </si>
  <si>
    <t>,5MM,LARG.1200MM.APLICACAO EM AREAS SECAS.FORN.E COLOCACAO</t>
  </si>
  <si>
    <t>13.196.0134-A</t>
  </si>
  <si>
    <t>13.196.0135-0</t>
  </si>
  <si>
    <t>A EXISTENTE POR MEIO PERFIS ACO EM FORMATO CANTONEIRA,C/UMA</t>
  </si>
  <si>
    <t>CHAPA GESSO ACARTONADO,RU(RESISTENTE A UMIDADE),ADICAO DE LA</t>
  </si>
  <si>
    <t>13.196.0135-A</t>
  </si>
  <si>
    <t>13.196.0136-0</t>
  </si>
  <si>
    <t>TURA EXISTENTE POR MEIO DE PERFIS DE ACO EM FORMATO CANTONEI</t>
  </si>
  <si>
    <t>RA C/UMA CHAPA DE GESSO ACARTONADO,RF(RESISTENTE AO FOGO),ES</t>
  </si>
  <si>
    <t>13.196.0136-A</t>
  </si>
  <si>
    <t>13.196.0137-0</t>
  </si>
  <si>
    <t>TURA EXISTENTE POR MEIO PERFIS ACO EM FORMATO CANTONEIRA,C/U</t>
  </si>
  <si>
    <t>MA CHAPA GESSO ACARTONADO,RF(RESISTENTE AO FOGO),ADICAO DE L</t>
  </si>
  <si>
    <t>A MINERAL,ESP.12,5MM,LARG.1200MM.EM AREAS SECAS.FORN.E COLOC</t>
  </si>
  <si>
    <t>13.196.0137-A</t>
  </si>
  <si>
    <t>13.196.0138-0</t>
  </si>
  <si>
    <t>REVESTIMENTO DRYWALL C/ESP.61MM(ESTRUTURA+CHAPA DE GESSO)EST</t>
  </si>
  <si>
    <t>RUTURADA C/MONTANTES SIMPLES AUTOPORTANTES 48MM,FIXADOS A GU</t>
  </si>
  <si>
    <t>IAS HORIZONTAIS DE 48MM,AMBOS DE ACO GALV.C/ESP.0,5MM,C/UMA</t>
  </si>
  <si>
    <t>CHAPA DE GESSO ACARTONADO,STANDARD,ESP.12,5MM,LARG.1200MM,BO</t>
  </si>
  <si>
    <t>RDA REBAIXADA,FIXADA AOS MONTANTES POR MEIO DE PARAFUSOS.APL</t>
  </si>
  <si>
    <t>ICACAO EM AREAS SECAS.FORNECIMENTO E COLOCACAO</t>
  </si>
  <si>
    <t>13.196.0138-A</t>
  </si>
  <si>
    <t>13.196.0139-0</t>
  </si>
  <si>
    <t>RUTURADA C/MONTANTES SIMPLES AUTOPORTANTES DE 48MM,FIXADOS A</t>
  </si>
  <si>
    <t> GUIAS HORIZONTAIS 48MM,AMBOS DE ACO GALV.C/ESP.0,5MM,C/UMA</t>
  </si>
  <si>
    <t>CHAPA DE GESSO ACARTONADO,STANDARD,C/ADICAO DE LA MINERAL,ES</t>
  </si>
  <si>
    <t>P.12,5MM,LARG.1200MM,BORDA REBAIXADA,FIXADA AOS MONTANTES PO</t>
  </si>
  <si>
    <t>R MEIO DE PARAFUSOS.APLICACAO EM AREAS SECAS.FORN.E COLOC</t>
  </si>
  <si>
    <t>13.196.0139-A</t>
  </si>
  <si>
    <t>13.196.0140-0</t>
  </si>
  <si>
    <t>IAS HORIZONTAIS 48MM,AMBOS DE ACO GALV.C/ESP.0,5MM,C/UMA CHA</t>
  </si>
  <si>
    <t>PA DE GESSO ACARTONADO,TIPO RU(RESISTENTE A UMIDADE),ESP.12,</t>
  </si>
  <si>
    <t>5MM,LARG.1200MM,BORDA REBAIXADA,FIXADA AOS MONTANTES POR MEI</t>
  </si>
  <si>
    <t>O DE PARAFUSOS.APLICACAO EM AREAS SECAS.FORN.E COLOCACAO</t>
  </si>
  <si>
    <t>13.196.0140-A</t>
  </si>
  <si>
    <t>13.196.0141-0</t>
  </si>
  <si>
    <t>PA DE GESSO ACARTONADO,TIPO RU(RESISTENTE A UMIDADE),C/ADICA</t>
  </si>
  <si>
    <t>O LA MINERAL,ESP.12,5MM,LARG.1200MM,BORDA REBAIXADA,FIXADA A</t>
  </si>
  <si>
    <t>OS MONTANTES POR MEIO DE PARAFUSOS.APLICACAO AREAS SECAS.F/C</t>
  </si>
  <si>
    <t>13.196.0141-A</t>
  </si>
  <si>
    <t>13.196.0142-0</t>
  </si>
  <si>
    <t>REVESTIMENTO DE DRYWALL C/ESP.61MM(ESTRUTURA+CHAPA DE GESSO)</t>
  </si>
  <si>
    <t>ESTRUTURADA C/MONTANTES SIMPLES AUTOPORTANTES 48MM,FIXADOS A</t>
  </si>
  <si>
    <t> GUIAS HORIZONTAIS 48MM,AMBOS DE ACO GALV.C/ESP.0,5MM,COM UM</t>
  </si>
  <si>
    <t>A CHAPA DE GESSO ACARTONADO,TIPO RF(RESISTENTE AO FOGO),ESP.</t>
  </si>
  <si>
    <t>12,5MM,LARG.1200MM,BORDA REBAIXADA,FIXADA AOS MONTANTES POR</t>
  </si>
  <si>
    <t>MEIO DE PARAFUSOS.APLICACAO EM AREAS SECAS.FORN. E COLOCACAO</t>
  </si>
  <si>
    <t>13.196.0142-A</t>
  </si>
  <si>
    <t>13.196.0143-0</t>
  </si>
  <si>
    <t>IAS HORIZONTAIS 48MM,AMBOS ACO GALV.ESP.0,5MM,C/UMA CHAPA DE</t>
  </si>
  <si>
    <t> GESSO ACARTONADO,RF(RESISTENTE AO FOGO),C/ADICAO DE LA MINE</t>
  </si>
  <si>
    <t>RAL,ESP.12,5MM,LARG.1200MM,BORDA REBAIXADA,FIXADA AOS MONTAN</t>
  </si>
  <si>
    <t>TES POR MEIO DE PARAFUSOS.APLICACAO AREAS SECAS.FORN.COLOC.</t>
  </si>
  <si>
    <t>13.196.0143-A</t>
  </si>
  <si>
    <t>13.196.0144-0</t>
  </si>
  <si>
    <t>REVESTIMENTO DE DRYWALL C/ESP.83MM(ESTRUTURA+CHAPA DE GESSO)</t>
  </si>
  <si>
    <t>ESTRUTURADA C/MONTANTES SIMPLES AUTOPORTANTES 70MM,FIXADAS A</t>
  </si>
  <si>
    <t> GUIAS HORIZONTAIS 70MM,AMBOS DE ACO GALV.C/ESP.0,5MM,C/UMA</t>
  </si>
  <si>
    <t>CHAPA DE GESSO ACARTONADO,TIPO ST(STANDARD),ESP.12,5MM,LARGU</t>
  </si>
  <si>
    <t>RA 1200MM,BORDA REBAIXADA,FIXADA AOS MONTANTES POR MEIO DE P</t>
  </si>
  <si>
    <t>ARAFUSOS.APLICACAO EM AREAS SECAS.FORNECIMENTO E COLOCACAO</t>
  </si>
  <si>
    <t>13.196.0144-A</t>
  </si>
  <si>
    <t>13.196.0145-0</t>
  </si>
  <si>
    <t>ESTRUTURADA C/MONTANTES SIMPLES AUTOPORTANTES 70MM,FIXADOS A</t>
  </si>
  <si>
    <t>CHAPA DE GESSO ACARTONADO,ST(STANDARD),C/ADICAO DE LA MINERA</t>
  </si>
  <si>
    <t>L,ESP.12,5MM,LARG.1200MM,BORDA REBAIXADA,FIXADA AOS MONTANTE</t>
  </si>
  <si>
    <t>S POR MEIO DE PARAFUSOS.APLICACAO AREAS SECAS.FORN.E COLOC.</t>
  </si>
  <si>
    <t>13.196.0145-A</t>
  </si>
  <si>
    <t>13.196.0146-0</t>
  </si>
  <si>
    <t>CHAPA DE GESSO ACARTONADO,TIPO RU(RESISTENTE A UMIDADE),ESP.</t>
  </si>
  <si>
    <t>MEIO DE PARAFUSOS.APLICACAO EM AREAS SECAS.FORN.E COLOCACAO</t>
  </si>
  <si>
    <t>13.196.0146-A</t>
  </si>
  <si>
    <t>13.196.0147-0</t>
  </si>
  <si>
    <t>REVESTIMENTO DRYWALL C/ESP.83MM(ESTRUTURA+CHAPA DE GESSO)EST</t>
  </si>
  <si>
    <t>RUTURADA C/MONTANTES SIMPLES AUTOPORTANTES 70MM,FIXADOS A GU</t>
  </si>
  <si>
    <t>IAS HORIZONTAIS 70MM,AMBOS ACO GALV.C/ESP.0,5MM,C/UMA CHAPA</t>
  </si>
  <si>
    <t>DE GESSO ACARTONADO,RU(RESISTENTE A UMIDADE),C/ADICAO LA MIN</t>
  </si>
  <si>
    <t>ERAL,ESP.12,5MM,LARG.1200MM,BORDA REBAIXADA,FIXADA AOS MONTA</t>
  </si>
  <si>
    <t>NTES POR MEIO DE PARAFUSOS.APLICACAO AREAS SECAS.FORN.COLOC.</t>
  </si>
  <si>
    <t>13.196.0147-A</t>
  </si>
  <si>
    <t>13.196.0148-0</t>
  </si>
  <si>
    <t>CHAPA DE GESSO ACARTONADO,TIPO RF(RESISTENTE AO FOGO),ESP.12</t>
  </si>
  <si>
    <t>,5MM,LARG.1200MM,BORDA REBAIXADA,FIXADA AOS MONTANTES POR ME</t>
  </si>
  <si>
    <t>IO DE PARAFUSOS.APLICACAO EM AREAS SECAS.FORN.E COLOCACAO</t>
  </si>
  <si>
    <t>13.196.0148-A</t>
  </si>
  <si>
    <t>13.196.0149-0</t>
  </si>
  <si>
    <t>REVESTIMENTO DRYWALL ESP.83MM(ESTRUTURA+CHAPA DE GESSO)ESTRU</t>
  </si>
  <si>
    <t>TURADA C/MONTANTES AUTOPORTANTES 70MM,GUIAS HORIZONTAIS 70MM</t>
  </si>
  <si>
    <t>,AMBOS ACO GALV.ESP.0,5MM,C/UMA CHAPA GESSO ACARTONADO,RF(RE</t>
  </si>
  <si>
    <t>SISTENTE AO FOGO),C/ADICAO DE LA MINERAL,ESP.12,5MM,LARG.120</t>
  </si>
  <si>
    <t>0MM,BORDA REBAIXADA,FIXADA AOS MONTANTES POR MEIO DE PARAFUS</t>
  </si>
  <si>
    <t>OS,APLICACAO EM AREAS SECAS.FORNECIMENTO E COLOCACAO</t>
  </si>
  <si>
    <t>13.196.0149-A</t>
  </si>
  <si>
    <t>13.196.0150-0</t>
  </si>
  <si>
    <t>REVESTIMENTO DE DRYWALL C/ESP.103MM(ESTRUTURA+CHAPA DE GESSO</t>
  </si>
  <si>
    <t>)ESTRUTURADA C/MONTANTES SIMPLES AUTOPORTANTES 90MM,FIXADOS</t>
  </si>
  <si>
    <t>A GUIAS HORIZONTAIS 90MM,AMBOS DE ACO GALV.C/ESP.0,5MM,C/UMA</t>
  </si>
  <si>
    <t> CHAPA DE GESSO ACARTONADO,TIPO ST(STANDARD),ESP.12,5MM,LARG</t>
  </si>
  <si>
    <t>.1200MM,BORDA REBAIXADA,FIXADA AOS MONTANTES POR MEIO DE PAR</t>
  </si>
  <si>
    <t>AFUSOS.APLICACAO EM AREAS SECAS.FORNECIMENTO E COLOCACAO</t>
  </si>
  <si>
    <t>13.196.0150-A</t>
  </si>
  <si>
    <t>13.196.0151-0</t>
  </si>
  <si>
    <t>A GUIAS HORIZONTAIS 90MM,AMBOS ACO GALV.C/ESP.0,5MM,C/UMA CH</t>
  </si>
  <si>
    <t>APA DE GESSO ACARTONADO,TIPO ST(STANDARD),C/ADICAO DE LA MIN</t>
  </si>
  <si>
    <t>13.196.0151-A</t>
  </si>
  <si>
    <t>13.196.0152-0</t>
  </si>
  <si>
    <t> CHAPA DE GESSO ACARTONADO,TIPO RU(RESISTENTE A UMIDADE),ESP</t>
  </si>
  <si>
    <t>.12,5MM,LARG.1200MM,BORDA REBAIXADA,FIXADA AOS MONTANTES POR</t>
  </si>
  <si>
    <t> MEIO DE PARAFUSOS.APLICACAO EM AREAS SECAS.FORN.E COLOCACAO</t>
  </si>
  <si>
    <t>13.196.0152-A</t>
  </si>
  <si>
    <t>13.196.0153-0</t>
  </si>
  <si>
    <t>REVESTIMENTO DRYWALL ESP.103MM(ESTRUTURA+CHAPA DE GESSO)ESTR</t>
  </si>
  <si>
    <t>UTURADA C/MONTANTES SIMPLES AUTOPORTANTES 90MM,GUIAS HORIZON</t>
  </si>
  <si>
    <t>TAIS 90MM,AMBOS DE ACO GALV.ESP.0,5MM,C/UMA CHAPA GESSO ACAR</t>
  </si>
  <si>
    <t>TONADO,TIPO RU(RESISTENTE A UMIDADE),C/ADICAO DE LA MINERAL,</t>
  </si>
  <si>
    <t>ESP.12,5MM,LARG.1200MM,BORDA REBAIXADA,FIXADA AOS MONTANTES</t>
  </si>
  <si>
    <t>13.196.0153-A</t>
  </si>
  <si>
    <t>13.196.0154-0</t>
  </si>
  <si>
    <t> CHAPA DE GESSO ACARTONADO,TIPO RF(RESISTENTE AO FOGO),ESP.1</t>
  </si>
  <si>
    <t>2,5MM,LARG.1200MM,BORDA REBAIXADA,FIXADA AOS MONTANTES POR M</t>
  </si>
  <si>
    <t>EIO DE PARAFUSOS.APLICACAO EM AREAS SECAS.FORN.E COLOCACAO</t>
  </si>
  <si>
    <t>13.196.0154-A</t>
  </si>
  <si>
    <t>13.196.0155-0</t>
  </si>
  <si>
    <t>UTURADA C/MONTANTES SIMPLES AUTOPORTANTES 90MM,FIXADOS A GUI</t>
  </si>
  <si>
    <t>AS HORIZONTAIS 90MM,AMBOS ACO GALV.C/ESP.0,5MM,C/UMA CHAPA D</t>
  </si>
  <si>
    <t>E GESSO ACARTONADO,RF(RESISTENTE AO FOGO),C/ADICAO DE LA MIN</t>
  </si>
  <si>
    <t>13.196.0155-A</t>
  </si>
  <si>
    <t>13.196.0156-0</t>
  </si>
  <si>
    <t>REVESTIMENTO DE DRYWALL C/ESP.73MM(ESTRUTURA+CHAPA DE GESSO)</t>
  </si>
  <si>
    <t> GUIAS HORIZONTAIS 48MM,AMBOS DE ACO GALV.C/ESP.0,5MM,C/DUAS</t>
  </si>
  <si>
    <t> CHAPAS DE GESSO ACARTONADO,TIPO ST(STANDARD),ESP.12,5MM,LAR</t>
  </si>
  <si>
    <t>G.1200MM,BORDA REBAIXADA,FIXADA AOS MONTANTES POR MEIO DE PA</t>
  </si>
  <si>
    <t>RAFUSOS.APLICACAO EM AREAS SECAS.FORNECIMENTO E COLOCACAO</t>
  </si>
  <si>
    <t>13.196.0156-A</t>
  </si>
  <si>
    <t>13.196.0157-0</t>
  </si>
  <si>
    <t> CHAPAS DE GESSO ACARTONADO,ST(STANDARD),C/ADICAO DE LA MINE</t>
  </si>
  <si>
    <t>13.196.0157-A</t>
  </si>
  <si>
    <t>13.196.0158-0</t>
  </si>
  <si>
    <t> GUIAS HORIZONTAIS 48MM,AMBOS ACO GALV.C/ESP.0,5MM,C/DUAS CH</t>
  </si>
  <si>
    <t>APAS GESSO ACARTONADO,TIPO RU(RESISTENTE A UMIDADE),E OUTRA</t>
  </si>
  <si>
    <t>TIPO ST,ESP.12,5MM,LARG.1200MM,BORDA REBAIXADA,FIX.AOS MONTA</t>
  </si>
  <si>
    <t>NTES POR MEIO PARAFUSOS.APLICACAO EM AREAS SECAS.FORN./COLOC</t>
  </si>
  <si>
    <t>13.196.0158-A</t>
  </si>
  <si>
    <t>13.196.0159-0</t>
  </si>
  <si>
    <t>ESTRUTURADA 48MM,FIXADOS A GUIAS HORIZONTAIS 48MM,AMBOS DE A</t>
  </si>
  <si>
    <t>CO GALV.C/ESP.0,5MM,C/DUAS CHAPAS DE ESSO ACARTONADO,TIPO RU</t>
  </si>
  <si>
    <t>(RESISTENTE A UMIDADE),C/ADICAO DE LA MINERAL,E OUTRA TIPO S</t>
  </si>
  <si>
    <t>T,ESP.12,5MM,LARG.1200MM,BORDA REBAIXADA,FIX.AOS MONTANTES P</t>
  </si>
  <si>
    <t>OR MEIO DE PARAFUSOS.APLICACAO EM AREAS SECAS.FORN.E COLOC.</t>
  </si>
  <si>
    <t>13.196.0159-A</t>
  </si>
  <si>
    <t>13.196.0160-0</t>
  </si>
  <si>
    <t> CHAPAS GESSO ACARTONADO,TIPO RF(RESISTENTE AO FOGO) E OUTRA</t>
  </si>
  <si>
    <t> TIPO ST,ESP.12,5MM,LARG.1200MM,BORDA REBAIXADA,FIX.AOS MONT</t>
  </si>
  <si>
    <t>ANTES POR MEIO DE PARAFUSOS.APLICACAO AREAS SECAS.FORN/COLOC</t>
  </si>
  <si>
    <t>13.196.0160-A</t>
  </si>
  <si>
    <t>13.196.0161-0</t>
  </si>
  <si>
    <t>REVESTIMENTO DRYWALL ESP.73MM(ESTRUTURA+CHAPA DE GESSO)ESTRU</t>
  </si>
  <si>
    <t>TURADA C/MONTANTES SIMPLES AUTOPORTANTES 48MM,FIXADOS A GUIA</t>
  </si>
  <si>
    <t>S HORIZONTAIS 48MM,AMBOS ACO GALV.ESP.0,5MM,C/DUAS CHAPAS GE</t>
  </si>
  <si>
    <t>SSO ACARTONADO,RF(RESISTENTE AO FOGO),C/ADICAO LA MINERAL,E</t>
  </si>
  <si>
    <t>OUTRA TIPO ST,ESP.12,5MM,LARG.1200MM,BORDA REBAIXADA,FIX.AOS</t>
  </si>
  <si>
    <t> MONTANTES POR MEIO PARAFUSOS.APLICACAO AREAS SRCAS.FORN/COL</t>
  </si>
  <si>
    <t>13.196.0161-A</t>
  </si>
  <si>
    <t>13.196.0162-0</t>
  </si>
  <si>
    <t>REVESTIMENTO DRYWALL C/ESP.95MM(ESTRUTURA+CHAPA DE GESSO)EST</t>
  </si>
  <si>
    <t>IAS HORIZONTAIS 70MM,AMBOS DE ACO GALV.C/ESP.0,5MM,C/DUAS CH</t>
  </si>
  <si>
    <t>APAS DE GESSO ACARTONADO,TIPO ST(STANDARD),ESP.12,5MM,LARGUR</t>
  </si>
  <si>
    <t>A 1200MM,BORDA REBAIXADA,FIXADA AOS MONTANTES POR MEIO DE PA</t>
  </si>
  <si>
    <t>13.196.0162-A</t>
  </si>
  <si>
    <t>13.196.0163-0</t>
  </si>
  <si>
    <t>REVESTIMENTO DE DRYWALL C/ESP.95MM(ESTRUTURA+CHAPA DE GESSO)</t>
  </si>
  <si>
    <t> GUIAS HORIZONTAIS 70MM,AMBOS DE ACO GALV.C/ESP.0,5MM,C/DUAS</t>
  </si>
  <si>
    <t>13.196.0163-A</t>
  </si>
  <si>
    <t>13.196.0164-0</t>
  </si>
  <si>
    <t>REVESTIMENTO DE DRYWALL C/ESP.95MM(ESTRUTURA+CHAPA GESSO) ES</t>
  </si>
  <si>
    <t>TRUTURADA C/MONTANTES SIMPLES AUTOPORTANTES 70MM,FIX.A GUIAS</t>
  </si>
  <si>
    <t> HORIZ.70MM,AMBOS ACO GALV.C/ESP.0,5MM,C/DUAS CHAPAS GESSO A</t>
  </si>
  <si>
    <t>CARTONADO,SENDO UMA DO TIPO RU (RESISTENTE A UMIDADE),E OUTR</t>
  </si>
  <si>
    <t>A ST,ESP.12,5MM,LARG.1200MM,BORDA REBAIXADA,FIX.AOS MONTANTE</t>
  </si>
  <si>
    <t>S POR MEIO PARAFUSOS.APLICACAO EM AREAS SECAS.FORN.E COLOC.</t>
  </si>
  <si>
    <t>13.196.0164-A</t>
  </si>
  <si>
    <t>13.196.0165-0</t>
  </si>
  <si>
    <t>REVESTIMENTO DRYWALL ESP.95MM(ESTRUTURA+CHAPA GESSO) ESTRUTU</t>
  </si>
  <si>
    <t>RADA C/MONTANTES SIMPLES AUTOPORTANTES 70MM,FIX.A GUIAS HORI</t>
  </si>
  <si>
    <t>Z.70MM,AMBOS ACO GALV.ESP.0,5MM,C/DUAS CHAPAS GESSO ACARTONA</t>
  </si>
  <si>
    <t>O,SENDO UMA DO TIPO RU(RESISTENTE A UMIDADE),ADICAO LA MINER</t>
  </si>
  <si>
    <t>AL,E OUTRA ST,ESP.12,5MM,LARG.1200MM,BORDA REBAIXADA,FIX.AOS</t>
  </si>
  <si>
    <t> MONTANTES POR MEIO PARAFUSOS.APLICACAO AREAS SECAS.FORN/COL</t>
  </si>
  <si>
    <t>13.196.0165-A</t>
  </si>
  <si>
    <t>13.196.0166-0</t>
  </si>
  <si>
    <t>REVESTIMENTO DRYWALL C/ESP.95MM(ESTRUTURA+CHAPA GESSO) ESTRU</t>
  </si>
  <si>
    <t>TURADA C/MONTANTES SIMPLES AUTOPORTANTES 70MM,FIX.A GUIAS HO</t>
  </si>
  <si>
    <t>RIZ.70MM,AMBOS ACO GALV.C/ESP.0,5MM,C/DUAS CHAPAS GESSO ACAR</t>
  </si>
  <si>
    <t>TONADO,SENDO UMA DO TIPO RF(RESISTENTE AO FOGO) E OUTRA ST,E</t>
  </si>
  <si>
    <t>SP.12,5MM,LARG.1200MM,BORDA REBAIXADA,FIX.AOS MONTANTES POR</t>
  </si>
  <si>
    <t>MEIO DE PARAFUSOS.APLICACAO EM AREAS SECAS.FORN.E COLOC</t>
  </si>
  <si>
    <t>13.196.0166-A</t>
  </si>
  <si>
    <t>13.196.0167-0</t>
  </si>
  <si>
    <t>RIZ.70MM,AMBOS ACO GALV.ESP.0,5MM,C/DUAS CHAPAS GESSO ACARTO</t>
  </si>
  <si>
    <t>NADO,SENDO UMA DO TIPO RF(RESISTENTE AO FOGO),C/ADICAO LA MI</t>
  </si>
  <si>
    <t>NERAL,E OUTRA ST,ESP.12,5MM,LARG.1200MM,BORDA REBAIXADA,FIX.</t>
  </si>
  <si>
    <t>13.196.0167-A</t>
  </si>
  <si>
    <t>13.196.0168-0</t>
  </si>
  <si>
    <t>REVESTIMENTO DE DRYWALL C/ESP.115MM(ESTRUTURA+CHAPA DE GESSO</t>
  </si>
  <si>
    <t>A GUIAS HORIZONTAIS 90MM,AMBOS DE ACO GALV.C/ESP.0,5MM,C/DUA</t>
  </si>
  <si>
    <t>S CHAPAS DE GESSO ACARTONADO,STANDARD,ESP.12,5MM,LARG.1200MM</t>
  </si>
  <si>
    <t>,BORDA REBAIXADA,FIXADA AOS MONTANTES POR MEIO DE PARAFUSOS.</t>
  </si>
  <si>
    <t>APLICACAO EM AREAS SECAS.FORNECIMENTO E COLOCACAO</t>
  </si>
  <si>
    <t>13.196.0168-A</t>
  </si>
  <si>
    <t>13.196.0169-0</t>
  </si>
  <si>
    <t>REVESTIMENTO DRYWALL C/ESP.115MM(ESTRUTURA+CHAPA DE GESSO)ES</t>
  </si>
  <si>
    <t>TRUTURADA C/MONTANTES SIMPLES AUTOPORTANTES 90MM,FIXADOS A G</t>
  </si>
  <si>
    <t>UIAS HORIZONTAIS 90MM,AMBOS DE ACO GALV.C/ESP.0,5MM,C/DUAS C</t>
  </si>
  <si>
    <t>HAPAS DE GESSO ACARTONADO,STANDARD,C/ADICAO DE LA MINERAL,ES</t>
  </si>
  <si>
    <t>R MEIO DE PARAFUSOS.APLICACAO EM AREAS SECAS.FORN.E COLOC.</t>
  </si>
  <si>
    <t>13.196.0169-A</t>
  </si>
  <si>
    <t>13.196.0170-0</t>
  </si>
  <si>
    <t>REVESTIMENTO DRYWALL C/ESP.115MM(ESTRUTURA+CHAPA GESSO) ESTR</t>
  </si>
  <si>
    <t>UTURADA C/MONTANTES SIMPLES AUTOPORTANTES 90MM,FIX.A GUIAS H</t>
  </si>
  <si>
    <t>ORIZ.90MM,AMBOS ACO GALV.C/ESP.0,5MM,C/DUAS CHAPAS GESSO ACA</t>
  </si>
  <si>
    <t>RTONADO,SENDO UMA DO TIPO RU(RESISTENTE A UMIDADE) E OUTRA S</t>
  </si>
  <si>
    <t>13.196.0170-A</t>
  </si>
  <si>
    <t>13.196.0171-0</t>
  </si>
  <si>
    <t>TURADA C/MONTANTES SIMPLES AUTOPORTANTES 90MM,FIX.A GUIAS HO</t>
  </si>
  <si>
    <t>RIZ.90MM,AMBOS ACO GALV.C/ESP.0,5MM,C/DUAS CHAPAS GESSO ACAR</t>
  </si>
  <si>
    <t>TONADO,SENDO UMA TIPO RU(RESISTENTE A UMIDADE),C/ADICAO LA M</t>
  </si>
  <si>
    <t>INERAL,E OUTRA ST,ESP.12,5MM,LARG.1200MM,BORDA REBAIXADA,FIX</t>
  </si>
  <si>
    <t>.MONTANTES POR MEIO PARAFUSOS.APLICACAO AREAS SECAS.FORN/COL</t>
  </si>
  <si>
    <t>13.196.0171-A</t>
  </si>
  <si>
    <t>13.196.0172-0</t>
  </si>
  <si>
    <t>REVESTIMENTO DE DRYWALL C/ESP.115MM(ESTRUTURA+CHAPA GESSO) E</t>
  </si>
  <si>
    <t>STRUTURADA C/MONTANTES SIMPLES AUTOPORTANTES 90MM,FIX.A GUIA</t>
  </si>
  <si>
    <t>S HORIZ.90MM,AMBOS ACO GALVANIZADO C/ESP.0,5MM,COM DUAS CHAP</t>
  </si>
  <si>
    <t>AS GESSO ACARTONADO,SENDO UMA DO TIPO RF(RESISTENTE AO FOGO)</t>
  </si>
  <si>
    <t> E OUTRA ST,SP.12,5MM,LARG.1200MM,BORDA REBAIXADA,FIX.AOS MO</t>
  </si>
  <si>
    <t>NTANTES POR MEIO PARAFUSOS.APLICACAO AREAS SECAS.FORN.COLOC.</t>
  </si>
  <si>
    <t>13.196.0172-A</t>
  </si>
  <si>
    <t>13.196.0173-0</t>
  </si>
  <si>
    <t>ORIZ.90MM,AMBOS ACO GALV.ESP.0,5MM,C/DUAS CHAPAS GESSO ACART</t>
  </si>
  <si>
    <t>NADO,SENDO UMA TIPO RF(RESISTENTE AO FOGO),C/ADICAO LA MINER</t>
  </si>
  <si>
    <t>AL,E OUTRA ST,ESP.12,5MM,LARG.1200MM,BORDA REBAIXADA,FIX.MON</t>
  </si>
  <si>
    <t>TANTES POR MEIO PARAFUSOS.APLICACAO AREAS SECAS.FORN.E COLOC</t>
  </si>
  <si>
    <t>13.196.0173-A</t>
  </si>
  <si>
    <t>13.197.0010-0</t>
  </si>
  <si>
    <t>REVESTIMENTO TEXTURIZADO FOSCO PARA USO EXTERNO SOBRE SUPERF</t>
  </si>
  <si>
    <t>ICIE CAMURCADA OU CONCRETO LISO,COM 2MM DE ESPESSURA,EXECUTA</t>
  </si>
  <si>
    <t>DO COM PO CREPE ATB,NA COR INDICADA,SOBRE ADITIVOS C/2 DEMAO</t>
  </si>
  <si>
    <t>S DE ACABAMENTO</t>
  </si>
  <si>
    <t>13.197.0010-A</t>
  </si>
  <si>
    <t>13.199.0010-0</t>
  </si>
  <si>
    <t>VENEZIANA VERTICAL(BRISE SOLEIL)DE CHAPA DE FIBROCIMENTO,SEM</t>
  </si>
  <si>
    <t> AMIANTO,DE 12MM DE ESPESSURA,COM 400MM DE LARGURA,FIXADO EM</t>
  </si>
  <si>
    <t> CANTONEIRAS DE ACO APARAFUSADAS E MEDIDA PELA AREA COLOCADA</t>
  </si>
  <si>
    <t>13.199.0010-A</t>
  </si>
  <si>
    <t>13.199.0015-0</t>
  </si>
  <si>
    <t>VENEZIANA VERTICAL(BRISE SOLEIL)DE CHAPA DE ALUMINIO,COM 1,2</t>
  </si>
  <si>
    <t>MM DE ESPESSURA,FIXADO EM CANTONEIRAS DE ACO APARAFUSADAS,E</t>
  </si>
  <si>
    <t>MEDIDA PELA AREA COLOCADA.FORNECIMENTO E COLOCACAO</t>
  </si>
  <si>
    <t>13.199.0015-A</t>
  </si>
  <si>
    <t>13.200.0010-0</t>
  </si>
  <si>
    <t>REVESTIMENTO EM CHAPA LAMINADA COM ACABAMENTO TEXTURIZADO,DE</t>
  </si>
  <si>
    <t> 1,3MM DE ESPESSURA,EM PAREDES, SOBRE REVESTIMENTO LIXADO E</t>
  </si>
  <si>
    <t>ESCOVADO</t>
  </si>
  <si>
    <t>13.200.0010-A</t>
  </si>
  <si>
    <t>13.200.0015-1</t>
  </si>
  <si>
    <t>REVESTIMENTO EM CHAPA LAMINADA COM ACABAMENTO BRILHANTE,DE 0</t>
  </si>
  <si>
    <t>,8MM DE ESPESSURA,SOBRE PECAS DE MADEIRA AMPLAS,COMO PORTAS,</t>
  </si>
  <si>
    <t>MESAS,ARMARIOS E PRATELEIRAS FUNDAS</t>
  </si>
  <si>
    <t>13.200.0015-B</t>
  </si>
  <si>
    <t>13.200.0020-0</t>
  </si>
  <si>
    <t>,8MM DE ESPESSURA,SOBRE PECAS AMPLAS EM UMA SO DIMENSAO,COMO</t>
  </si>
  <si>
    <t>PRATELEIRAS COMUNS,CAIXOES DE ESQUADRIAS E COLUNAS PRISMATIC</t>
  </si>
  <si>
    <t>AS</t>
  </si>
  <si>
    <t>13.200.0020-A</t>
  </si>
  <si>
    <t>13.200.0025-0</t>
  </si>
  <si>
    <t>REVESTIMENTO EM CHAPA LAMINADA COM ACABAMENTO BRILHANTE, DE</t>
  </si>
  <si>
    <t>0,8MM DE ESPESSURA, SOBRE GAVETAS, ARMARIOS, CONSOLOS, MESAS</t>
  </si>
  <si>
    <t> PEQUENAS E MOLDURAS</t>
  </si>
  <si>
    <t>13.200.0025-A</t>
  </si>
  <si>
    <t>13.200.0030-0</t>
  </si>
  <si>
    <t>REVESTIMENTO EM PAINEIS MELAMINICOS AUPOPORTANTES,PARA USO</t>
  </si>
  <si>
    <t>SOBRE LAMINAS DE CHUMBO,EM SALAS RADIOLOGICAS COM SISTEMA DE</t>
  </si>
  <si>
    <t>ESTANQUEIDADE DOS RAIOS-X E GAMA</t>
  </si>
  <si>
    <t>13.200.0030-A</t>
  </si>
  <si>
    <t>13.205.0010-0</t>
  </si>
  <si>
    <t>PROTETOR DE PAREDE(BATE-MACA), COM 20CM DE LARGURA, VINIL DE</t>
  </si>
  <si>
    <t> ALTO IMPACTO,ANTICHAMA E LAVAVEL,ACABAMENTO TEXTURIZADO E B</t>
  </si>
  <si>
    <t>ARRA RETENTORA EM ALUMINIO COM GRAMPOS RESISTENTES.FORNECIME</t>
  </si>
  <si>
    <t>NTO E COLOCACAO</t>
  </si>
  <si>
    <t>13.205.0010-A</t>
  </si>
  <si>
    <t>13.205.0015-0</t>
  </si>
  <si>
    <t>PROTETOR DE PAREDE(BATE-MACA),COM 14CM DE LARGURA,VINIL DE A</t>
  </si>
  <si>
    <t>LTO IMPACTO,ANTICHAMA E LAVAVEL,ACABAMENTO TEXTURIZADO E BAR</t>
  </si>
  <si>
    <t>RA RETENTORA EM ALUMINIO COM GRAMPOS RESISTENTES E SUPORTE C</t>
  </si>
  <si>
    <t>OM TRAVA RAPIDA.FORNECIMENTO E COLOCACAO</t>
  </si>
  <si>
    <t>13.205.0015-A</t>
  </si>
  <si>
    <t>13.205.0020-0</t>
  </si>
  <si>
    <t>PROTETOR DE PAREDE(BATE-MACA),COM 12,7CM DE LARGURA,VINIL DE</t>
  </si>
  <si>
    <t>13.205.0020-A</t>
  </si>
  <si>
    <t>13.205.0025-0</t>
  </si>
  <si>
    <t>PROTECAO DE PORTAS EM VINIL DE ALTO IMPACTO,COM ACABAMENTO T</t>
  </si>
  <si>
    <t>EXTURIZADO,VARIAS CORES.FORNECIMENTO E COLOCACAO</t>
  </si>
  <si>
    <t>13.205.0025-A</t>
  </si>
  <si>
    <t>13.301.0080-1</t>
  </si>
  <si>
    <t>PISO CIMENTADO,COM 1,5CM DE ESPESSURA,COM ARGAMASSA DE CIMEN</t>
  </si>
  <si>
    <t>TO E AREIA,NO TRACO 1:3,ALISADO A COLHER, SOBRE BASE EXISTEN</t>
  </si>
  <si>
    <t>TE</t>
  </si>
  <si>
    <t>13.301.0080-B</t>
  </si>
  <si>
    <t>13.301.0081-0</t>
  </si>
  <si>
    <t>TO E AREIA, NO TRACO 1:3, COM ACABAMENTO ASPERO, SOBRE BASE</t>
  </si>
  <si>
    <t>EXISTENTE</t>
  </si>
  <si>
    <t>13.301.0081-A</t>
  </si>
  <si>
    <t>13.301.0082-0</t>
  </si>
  <si>
    <t>TO E AREIA,NO TRACO 1:3,ALISADO A COLHER,COM CORANTE, SOBRE</t>
  </si>
  <si>
    <t>BASE EXISTENTE</t>
  </si>
  <si>
    <t>13.301.0082-A</t>
  </si>
  <si>
    <t>13.301.0083-0</t>
  </si>
  <si>
    <t>TO E AREIA,NO TRACO 1:3,ALISADO A COLHER,COM IMPERMEABILIZAN</t>
  </si>
  <si>
    <t>TE DE PEGA NORMAL ADICIONADO A AGUA DA ARGAMASSA NA DOSAGEM</t>
  </si>
  <si>
    <t>1:2,COM CORANTE,SOBRE BASE EXISTENTE</t>
  </si>
  <si>
    <t>13.301.0083-A</t>
  </si>
  <si>
    <t>13.301.0085-0</t>
  </si>
  <si>
    <t>TO E AREIA,NO TRACO 1:3,ALISADO A COLHER,COM JUNTAS BATIDAS</t>
  </si>
  <si>
    <t>FORMANDO QUADROS,SOBRE BASE EXISTENTE</t>
  </si>
  <si>
    <t>13.301.0085-A</t>
  </si>
  <si>
    <t>13.301.0090-0</t>
  </si>
  <si>
    <t>TO E AREIA,NO TRACO 1:3,ALISADO A COLHER,COM NOVO ALISAMENTO</t>
  </si>
  <si>
    <t>, SOBRE PO DE CIMENTO ESPARGIDO E MOLHADO,SOBRE BASE EXISTEN</t>
  </si>
  <si>
    <t>13.301.0090-A</t>
  </si>
  <si>
    <t>13.301.0092-0</t>
  </si>
  <si>
    <t>RODAPE DE ARGAMASSA DE CIMENTO E AREIA,NO TRACO 1:3,COM 15CM</t>
  </si>
  <si>
    <t> DE ALTURA E 2CM DE ESPESSURA,SOBRE PAREDE EM OSSO</t>
  </si>
  <si>
    <t>13.301.0092-A</t>
  </si>
  <si>
    <t>13.301.0093-0</t>
  </si>
  <si>
    <t> DE ALTURA E 2CM DE ESPESSURA,SOBRE PAREDE EM OSSO,COM CORAN</t>
  </si>
  <si>
    <t>13.301.0093-A</t>
  </si>
  <si>
    <t>13.301.0094-0</t>
  </si>
  <si>
    <t>RODAPE DE ARGAMASSA DE CIMENTO E AREIA,NO TRACO 1:3,COM 7CM</t>
  </si>
  <si>
    <t>DE ALTURA E 2CM DE ESPESSURA,SOBRE PAREDE DE OSSO</t>
  </si>
  <si>
    <t>13.301.0094-A</t>
  </si>
  <si>
    <t>13.301.0095-0</t>
  </si>
  <si>
    <t>PISO CIMENTADO IMPERMEAVEL,COM 1,5CM DE ESPESSURA,DE ARGAMAS</t>
  </si>
  <si>
    <t>SA DE CIMENTO E AREIA,NO TRACO 1:3 E IMPERMEABILIZANTE DE PE</t>
  </si>
  <si>
    <t>GA NORMAL ADICIONADO A AGUA DA ARGAMASSA NA DOSAGEM DE 1:12,</t>
  </si>
  <si>
    <t>ALISADO A COLHER,SOBRE BASE OU CONTRAPISO EXISTENTE</t>
  </si>
  <si>
    <t>13.301.0095-A</t>
  </si>
  <si>
    <t>13.301.0100-0</t>
  </si>
  <si>
    <t>PISO CIMENTADO IMPERMEAVEL,COM 3CM DE ESPESSURA EM DUAS CAMA</t>
  </si>
  <si>
    <t>DAS DE 1,5CM,DE ARGAMASSA DE CIMENTO E AREIA,NO TRACO 1:3 E</t>
  </si>
  <si>
    <t>IMPERMEABILIZANTE DE PEGA NORMAL ADICIONADO A AGUA DA ARGAMA</t>
  </si>
  <si>
    <t>SSA NA DOSAGEM DE 1:12,ALISADO A COLHER,SOBRE BASE,OU CONTRA</t>
  </si>
  <si>
    <t>PISO EXISTENTE</t>
  </si>
  <si>
    <t>13.301.0100-A</t>
  </si>
  <si>
    <t>13.301.0105-0</t>
  </si>
  <si>
    <t>RODAPE DE CIMENTADO IMPERMEAVEL COM 7CM DE ALTURA E 2CM DE E</t>
  </si>
  <si>
    <t>SPESSURA, EM ARGAMASSA DE CIMENTO E AREIA, NO TRACO 1:3 E IM</t>
  </si>
  <si>
    <t>PERMEABILIZANTE DE PEGA NORMAL  ADICIONADO A AGUA DA ARGAMAS</t>
  </si>
  <si>
    <t>SA NA DOSAGEM DE 1:12,ALISADO A COLHER,SOBRE PAREDE EM OSSO</t>
  </si>
  <si>
    <t>13.301.0105-A</t>
  </si>
  <si>
    <t>13.301.0110-0</t>
  </si>
  <si>
    <t>RODAPE DE CIMENTADO IMPERMEAVEL COM 10CM DE ALTURA E 3CM DE</t>
  </si>
  <si>
    <t>ESPESSURA, EM ARGAMASSA DE CIMENTO E AREIA, NO TRACO 1:3 E</t>
  </si>
  <si>
    <t>IMPERMEABILIZANTE DE PEGA NORMAL  ADICIONADO  A AGUA DA ARGA</t>
  </si>
  <si>
    <t>MASSA NA DOSAGEM DE 1:12,ALISADO A COLHER,SOBRE PAREDE EM OS</t>
  </si>
  <si>
    <t>SO</t>
  </si>
  <si>
    <t>13.301.0110-A</t>
  </si>
  <si>
    <t>13.301.0115-0</t>
  </si>
  <si>
    <t>RODAPE DE CIMENTADO IMPERMEAVEL COM 25CM DE ALTURA E 3CM DE</t>
  </si>
  <si>
    <t>ESPESSURA, EM ARGAMASSA DE CIMENTO E AREIA, NO TRACO 1:3  E</t>
  </si>
  <si>
    <t>13.301.0115-A</t>
  </si>
  <si>
    <t>13.301.0117-0</t>
  </si>
  <si>
    <t>CONTRAPISO,BASE OU CAMADA REGULARIZADORA EXECUTADA COM ARGAM</t>
  </si>
  <si>
    <t>ASSA DE CIMENTO E AREIA,NO TRACO 1:4,NA ESPESSURA DE 1CM</t>
  </si>
  <si>
    <t>13.301.0117-A</t>
  </si>
  <si>
    <t>13.301.0118-0</t>
  </si>
  <si>
    <t>ASSA DE CIMENTO A AREIA,NO TRACO 1:4,NA ESPESSURA DE 1,5CM</t>
  </si>
  <si>
    <t>13.301.0118-A</t>
  </si>
  <si>
    <t>13.301.0119-0</t>
  </si>
  <si>
    <t>CONTRAPISO,BASE OU CAMADA REGULARIZADORA,EXECUTADA COM ARGAM</t>
  </si>
  <si>
    <t>ASSA DE CIMENTO A AREIA,NO TRACO 1:4,NA ESPESSURA DE 2CM</t>
  </si>
  <si>
    <t>13.301.0119-A</t>
  </si>
  <si>
    <t>13.301.0120-1</t>
  </si>
  <si>
    <t>ASSA DE CIMNENTO E AREIA,NO TRACO 1:4,NA ESPESSURA DE 2,5CM</t>
  </si>
  <si>
    <t>13.301.0120-B</t>
  </si>
  <si>
    <t>13.301.0125-1</t>
  </si>
  <si>
    <t>ASSA DE CIMENTO E AREIA,NO TRACO 1:4,NA ESPESSURA DE 3CM</t>
  </si>
  <si>
    <t>13.301.0125-B</t>
  </si>
  <si>
    <t>13.301.0130-1</t>
  </si>
  <si>
    <t>ASSA DE CIMENTO E AREIA,NO TRACO 1:4,NA ESPESSURA DE 3,5CM</t>
  </si>
  <si>
    <t>13.301.0130-B</t>
  </si>
  <si>
    <t>13.301.0131-0</t>
  </si>
  <si>
    <t>ASSA DE CIMENTO E AREIA,NO TRACO 1:4,NA ESPESSURA DE 4CM</t>
  </si>
  <si>
    <t>13.301.0131-A</t>
  </si>
  <si>
    <t>13.301.0132-0</t>
  </si>
  <si>
    <t>ASSA DE CIMENTO E AREIA,NO TRACO 1:4,NA ESPESSURA DE 5CM</t>
  </si>
  <si>
    <t>13.301.0132-A</t>
  </si>
  <si>
    <t>13.301.0133-0</t>
  </si>
  <si>
    <t>ASSA DE CIMENTO E AREIA,NO TRACO 1:4,NA ESPESSURA DE 6CM</t>
  </si>
  <si>
    <t>13.301.0133-A</t>
  </si>
  <si>
    <t>13.301.0134-0</t>
  </si>
  <si>
    <t>CONTRAPISO,BASE OU CAMADA REGULARIZADORA EXECUTADA,COM ARGAM</t>
  </si>
  <si>
    <t>ASSA DE CIMENTO E AREIA,NO TRACO 1:4,NA ESPESSURA DE 6,5CM</t>
  </si>
  <si>
    <t>13.301.0134-A</t>
  </si>
  <si>
    <t>13.301.0140-0</t>
  </si>
  <si>
    <t>ASSA DE CIMENTO E AREIA,NO TRACO 1:4,NA ESPESSURA DE 8CM</t>
  </si>
  <si>
    <t>13.301.0140-A</t>
  </si>
  <si>
    <t>13.301.0500-0</t>
  </si>
  <si>
    <t>RECOMPOSICAO DE PISO CIMENTADO,COM ARGAMASSA DE CIMENTO E AR</t>
  </si>
  <si>
    <t>EIA, NO TRACO 1:3, COM 2CM DE ESPESSURA, EXCLUSIVE BASE  DE</t>
  </si>
  <si>
    <t>CONCRETO</t>
  </si>
  <si>
    <t>13.301.0500-A</t>
  </si>
  <si>
    <t>13.301.0505-0</t>
  </si>
  <si>
    <t>RECOMPOSICAO DE PASSEIO,DEVIDO A ABERTURA DE VALA PARA ASSEN</t>
  </si>
  <si>
    <t>TAMENTO DE TUBULACAO,INCLUSIVE REMOCAO DO MATERIAL SOLTO,CON</t>
  </si>
  <si>
    <t>CRETAGEM ATE 8CM DE ESPESSURA, ACABAMENTO COM 2CM DE ESPESSU</t>
  </si>
  <si>
    <t>RA  COM ARGAMASSA DE CIMENTO E AREIA, NO TRACO 1:4 E CARGA,</t>
  </si>
  <si>
    <t>TRANSPORTE E DESCARGA DO MATERIAL EXCEDENTE ATE 20KM</t>
  </si>
  <si>
    <t>13.301.0505-A</t>
  </si>
  <si>
    <t>13.301.0510-0</t>
  </si>
  <si>
    <t>RECOMPOSICAO DE PISO DE CONCRETO SIMPLES,COM RESISTENCIA DE</t>
  </si>
  <si>
    <t>15MPA,COM 8CM DE ESPESSURA,INCLUSIVE DEMOLICAO COM EQUIPAMEN</t>
  </si>
  <si>
    <t>TO DE AR COMPRIMIDO DO PISO</t>
  </si>
  <si>
    <t>13.301.0510-A</t>
  </si>
  <si>
    <t>13.302.0010-0</t>
  </si>
  <si>
    <t>CAMADA DE BRITA 1,COM ESPESSURA ESTIMADA DE 3CM,ESPALHAMENTO</t>
  </si>
  <si>
    <t>13.302.0010-A</t>
  </si>
  <si>
    <t>13.330.0010-0</t>
  </si>
  <si>
    <t>ASSENTAMENTO DE LADRILHOS,EXCLUSIVE ESTES,EM PISOS DE SUPERF</t>
  </si>
  <si>
    <t>ICIE EM OSSO,COM NATA DE CIMENTO SOBRE ARGAMASSA DE CIMENTO,</t>
  </si>
  <si>
    <t>SAIBRO E AREIA,NO TRACO 1:3:3,ESPESSURA MEDIA DE 3,5CM,REJUN</t>
  </si>
  <si>
    <t>TAMENTO COM CIMENTO BRANCO E CORANTE</t>
  </si>
  <si>
    <t>13.330.0010-A</t>
  </si>
  <si>
    <t>13.330.0012-0</t>
  </si>
  <si>
    <t>ASSENTAMENTO DE LADRILHOS,EXCLUSIVE ESTES,EM PISO DE SUPERFI</t>
  </si>
  <si>
    <t>CIE EM OSSO,COM NATA DE CIMENTO SOBRE ARGAMASSA DE CIMENTO,</t>
  </si>
  <si>
    <t>CAL HIDRATADA ADITIVADA E AREIA,NO TRACO 1:1:10, COM ESPESSU</t>
  </si>
  <si>
    <t>RA DE 3,5CM E REJUNTAMENTO COM CIMENTO BRANCO E CORANTE</t>
  </si>
  <si>
    <t>13.330.0012-A</t>
  </si>
  <si>
    <t>13.330.0015-0</t>
  </si>
  <si>
    <t>CIE EM OSSO, COM ARGAMASSA(PRONTA)COLANTE E REJUNTAMENTO IND</t>
  </si>
  <si>
    <t>USTRIALIZADO</t>
  </si>
  <si>
    <t>13.330.0015-A</t>
  </si>
  <si>
    <t>13.330.0018-0</t>
  </si>
  <si>
    <t>ASSENTAMENTO DE PISO VINILICO,EXCLUSIVE ESTE,COMPREENDENDO</t>
  </si>
  <si>
    <t>REGULARIZACAO COM ARGAMASSA DE CIMENTO E AREIA,NO TRACO 1:4,</t>
  </si>
  <si>
    <t>LIXAMENTO MECANICO COM ESMERIL E LIMPEZA COM JATO D'AGUA</t>
  </si>
  <si>
    <t>13.330.0018-A</t>
  </si>
  <si>
    <t>13.330.0020-0</t>
  </si>
  <si>
    <t>ASSENTAMENTO DE PISOS DE MARMORE OU GRANITO,EXCLUSIVE ESTES,</t>
  </si>
  <si>
    <t>EM PLACAS,EM SUPERFICIE EM OSSO,COM NATA DE CIMENTO SOBRE AR</t>
  </si>
  <si>
    <t>GAMASSA DE CIMENTO,AREIA E SAIBRO,NO TRACO 1:2:2,COM ESPESSU</t>
  </si>
  <si>
    <t>RA MEDIA DE 3,5CM E REJUNTAMENTO DE CIMENTO BRANCO E CORANTE</t>
  </si>
  <si>
    <t>13.330.0020-A</t>
  </si>
  <si>
    <t>13.330.0022-0</t>
  </si>
  <si>
    <t>GAMASSA DE CIMENTO,CAL HIDRATADA ADITIVADA E AREIA,NO TRACO</t>
  </si>
  <si>
    <t>1:1:10,COM ESPESSURA DE 3,5CM E REJUNTAMENTO PRONTO</t>
  </si>
  <si>
    <t>13.330.0022-A</t>
  </si>
  <si>
    <t>13.330.0023-0</t>
  </si>
  <si>
    <t>ASSENTAMENTO DE BANCADAS OU ILHARGAS,COM PLACAS DE MARMORE O</t>
  </si>
  <si>
    <t>U GRANITO,EXCLUSIVE ESTAS,EM SUPERFICIE EM OSSO,COM NATA DE</t>
  </si>
  <si>
    <t>CIMENTO SOBRE ARGAMASSA DE CIMENTO,AREIA E SAIBRO,NO TRACO 1</t>
  </si>
  <si>
    <t>:2:2,COM ESPESSURA MEDIA DE 3,5CM E REJUNTAMENTO DE CIMENTO</t>
  </si>
  <si>
    <t>BRANCO E CORANTE</t>
  </si>
  <si>
    <t>13.330.0023-A</t>
  </si>
  <si>
    <t>13.330.0024-0</t>
  </si>
  <si>
    <t>CIMENTO SOBRE ARGAMASSA DE CIMENTO,CAL HIDRATADA ADITIVADA E</t>
  </si>
  <si>
    <t> AREIA,NO TRACO 1:1:10,COM ESPESSURA DE 3,5CM E REJUNTAMENTO</t>
  </si>
  <si>
    <t> PRONTO</t>
  </si>
  <si>
    <t>13.330.0024-A</t>
  </si>
  <si>
    <t>13.330.0025-0</t>
  </si>
  <si>
    <t>ASSENTAMENTO DE LAJOES OU PLACAS DE GRANITO EM CALCADAS DE L</t>
  </si>
  <si>
    <t>OGRADOUROS OU SUPERFICIES NIVELADAS,COM REJUNTAMENTO DE ARGA</t>
  </si>
  <si>
    <t>MASSA DE CIMENTO E AREIA,NO TRACO 1:3,EXCLUSIVE O FORNECIMEN</t>
  </si>
  <si>
    <t>TO DAS PEDRAS</t>
  </si>
  <si>
    <t>13.330.0025-A</t>
  </si>
  <si>
    <t>13.330.0028-0</t>
  </si>
  <si>
    <t>ASSENTAMENTO DE RODAPES DE MARMORE OU GRANITO,COM 10CM DE AL</t>
  </si>
  <si>
    <t>TURA, EXCLUSIVE ESTES, ASSENTES EM PAREDE EM OSSO, COM  ARGA</t>
  </si>
  <si>
    <t>MASSA DE CIMENTO, AREIA E SAIBRO, NO TRACO 1:2:2, SOBRE  CHA</t>
  </si>
  <si>
    <t>PISCO DE CIMENTO E AREIA, NO TRACO 1:3 E REJUNTAMENTO  DE CI</t>
  </si>
  <si>
    <t>MENTO BRANCO E CORANTE</t>
  </si>
  <si>
    <t>13.330.0028-A</t>
  </si>
  <si>
    <t>13.330.0030-0</t>
  </si>
  <si>
    <t>ASSENTAMENTO DE CHAPINS OU ESPELHOS DE MARMORE  OU GRANITO,</t>
  </si>
  <si>
    <t>DE 17CM DE ALTURA,EXCLUSIVE ESTES,ASSENTES EM PAREDE EM OSSO</t>
  </si>
  <si>
    <t>,COM ARGAMASSA DE CIMENTO, AREIA E SAIBRO, NO TRACO  1:2:2,</t>
  </si>
  <si>
    <t>SOBRE CHAPISCO DE CIMENTO E AREIA, NO TRACO 1:3 E REJUNTAMEN</t>
  </si>
  <si>
    <t>TO DE CIMENTO BRANCO E CORANTE</t>
  </si>
  <si>
    <t>13.330.0030-A</t>
  </si>
  <si>
    <t>13.330.0031-0</t>
  </si>
  <si>
    <t>ASSENTAMENTO DE SOLEIRAS DE MARMORE OU GRANITO,COM 13CM DE</t>
  </si>
  <si>
    <t>LARGURA,EXCLUSIVE ESTES,ASSENTES EM SUPERFICIE EM OSSO,COM A</t>
  </si>
  <si>
    <t>RGAMASSA DE CIMENTO,AREIA E SAIBRO,NO TRACO 1:2:2,SOBRE CHAP</t>
  </si>
  <si>
    <t>ISCO DE CIMENTO E AREIA,NO TRACO 1:3 E REJUNTAMENTO DE CIMEN</t>
  </si>
  <si>
    <t>TO BRANCO E CORANTE</t>
  </si>
  <si>
    <t>13.330.0031-A</t>
  </si>
  <si>
    <t>13.330.0033-0</t>
  </si>
  <si>
    <t>ASSENTAMENTO DE SOLEIRAS DE MARMORE OU GRANITO,DE 15CM DE LA</t>
  </si>
  <si>
    <t>RGURA,EXCLUSIVE ESTES,ASSENTES EM SUPERFICIE EM OSSO,COM ARG</t>
  </si>
  <si>
    <t>AMASSA DE CIMENTO,AREIA E SAIBRO,NO TRACO 1:2:2,SOBRE CHAPIS</t>
  </si>
  <si>
    <t>CO DE CIMENTO E AREIA,NO TRACO 1:3 E REJUNTAMENTO DE CIMENTO</t>
  </si>
  <si>
    <t> BRANCO E CORANTE</t>
  </si>
  <si>
    <t>13.330.0033-A</t>
  </si>
  <si>
    <t>13.330.0034-0</t>
  </si>
  <si>
    <t>ASSENTAMENTO DE SOLEIRAS DE MARMORE OU GRANITO,COM 25CM DE L</t>
  </si>
  <si>
    <t>ARGURA,EXCLUSIVE ESTES,ASSENTES EM SUPERFICIE EM OSSO COM AR</t>
  </si>
  <si>
    <t>GAMASSA DE CIMENTO,AREIA E SAIBRO,NO TRACO 1:2:2,SOBRE CHAPI</t>
  </si>
  <si>
    <t>SCO DE CIMENTO E AREIA,NO TRACO 1:3 E REJUNTAMENTO DE CIMENT</t>
  </si>
  <si>
    <t>O BRANCO E CORANTE</t>
  </si>
  <si>
    <t>13.330.0034-A</t>
  </si>
  <si>
    <t>13.330.0035-0</t>
  </si>
  <si>
    <t>ASSENTAMENTO DE CAPA DE DEGRAU DE MARMORE OU GRANITO, COM 28</t>
  </si>
  <si>
    <t>CM DE LARGURA,EXCLUSIVE ESTES,ASSENTES EM PAREDE EM OSSO,COM</t>
  </si>
  <si>
    <t>ARGAMASSA DE CIMENTO,AREIA E SAIBRO,NO TRACO 1:2:2,SOBRE CHA</t>
  </si>
  <si>
    <t>PISCO DE CIMENTO E AREIA,NO TRACO 1:3 E REJUNTAMENTO DE CIME</t>
  </si>
  <si>
    <t>NTO BRANCO E CORANTE</t>
  </si>
  <si>
    <t>13.330.0035-A</t>
  </si>
  <si>
    <t>13.330.0036-0</t>
  </si>
  <si>
    <t>ASSENTAMENTO DE RODAPE DE MARMORE OU GRANITO,COM 30CM DE ALT</t>
  </si>
  <si>
    <t>URA, EXCLUSIVE ESTES, ASSENTES EM PAREDE EM OSSO, COM  ARGA</t>
  </si>
  <si>
    <t>13.330.0036-A</t>
  </si>
  <si>
    <t>13.330.0050-0</t>
  </si>
  <si>
    <t>REVESTIMENTO DE PISO,COM LADRILHOS CERAMICOS ESMALTADOS,COM</t>
  </si>
  <si>
    <t>MEDIDAS EM TORNO DE 30X30CM E 8,5MM DE ESPESSURA,DESTINADOS</t>
  </si>
  <si>
    <t>A CARGA PESADA,COM RESISTENCIA A ABRASAO P.E.I.-V,ASSENTES E</t>
  </si>
  <si>
    <t>M SUPERFICIE EM OSSO,COM NATA SOBRE A ARGAMASSA DE CIMENTO,</t>
  </si>
  <si>
    <t>SAIBRO E AREIA,NO TRACO 1:3:3,REJUNTAMENTO COM CIMENTO BRANC</t>
  </si>
  <si>
    <t>O E CORANTE</t>
  </si>
  <si>
    <t>13.330.0050-A</t>
  </si>
  <si>
    <t>13.330.0051-0</t>
  </si>
  <si>
    <t>A CARGA PESADA,COM RESISTENCIA A ABRASAO P.E.I.-III,ASSENTES</t>
  </si>
  <si>
    <t> EM SUPERFICIE EM OSSO,COM ARGAMASSA COLANTE SOBRE ARGAMASSA</t>
  </si>
  <si>
    <t> DE CIMENTO,SAIBRO E AREIA,NO TRACO 1:3:3,E REJUNTAMENTO PRO</t>
  </si>
  <si>
    <t>13.330.0051-A</t>
  </si>
  <si>
    <t>13.330.0060-0</t>
  </si>
  <si>
    <t>MEDIDAS EM TORNO DE 20X20CM E 6,5MM DE ESPESSURA,DESTINADOS</t>
  </si>
  <si>
    <t>A CARGA PESADA,COM RESISTENCIA A ABRASAO P.E.I.-IV,ASSENTES</t>
  </si>
  <si>
    <t>EM SUPERFICIE EM OSSO,COM NATA SOBRE A ARGAMASSA DE CIMENTO,</t>
  </si>
  <si>
    <t>13.330.0060-A</t>
  </si>
  <si>
    <t>13.330.0061-0</t>
  </si>
  <si>
    <t>MEDIDAS EM TORNO DE 20X20CM E 6,5MM DE ESPESSURA, DESTINADOS</t>
  </si>
  <si>
    <t> A CARGA PESADA,COM RESISTENCIA A ABRASAO P.E.I.-IV,ASSENTES</t>
  </si>
  <si>
    <t> DE CIMENTO,SAIBRO E AREIA,NO TRACO 1:3:3,E REJUNTAMENTO IND</t>
  </si>
  <si>
    <t>INDUSTRIALIZADO</t>
  </si>
  <si>
    <t>13.330.0061-A</t>
  </si>
  <si>
    <t>13.330.0070-0</t>
  </si>
  <si>
    <t>REVESTIMENTO DE PISOS COM LADRILHOS CERAMICOS ANTIDERRAPANTE</t>
  </si>
  <si>
    <t>S,COM MEDIDAS EM TORNO DE 11,6X24CM COM ESPESSURA DE 9MM,ASS</t>
  </si>
  <si>
    <t>ENTES COMO EM 13.330.0050,CORES:PESSEGO,VERMELHO E CASTOR</t>
  </si>
  <si>
    <t>13.330.0070-A</t>
  </si>
  <si>
    <t>13.330.0071-0</t>
  </si>
  <si>
    <t>S,COM MEDIDAS EM TORNO DE 11,6X24CM,COM ESPESSURA DE 9MM,ASS</t>
  </si>
  <si>
    <t>ENTES EM SUPERFICIE EM OSSO,COM ARGAMASSA COLANTE E REJUNTAM</t>
  </si>
  <si>
    <t>ENTO PRONTO,CORES:PESSEGO,VERMELHO E CASTOR.</t>
  </si>
  <si>
    <t>13.330.0071-A</t>
  </si>
  <si>
    <t>13.330.0075-0</t>
  </si>
  <si>
    <t>REVESTIMENTO DE PISO COM LADRILHO CERAMICO,ANTIDERRAPANTE,40</t>
  </si>
  <si>
    <t>X40CM,SUJEITO A TRAFEGO INTENSO,RESISTENCIA A ABRASAO P.E.I.</t>
  </si>
  <si>
    <t>-IV,ASSENTES EM SUPERFICIE COM NATA DE CIMENTO SOBRE ARGAMAS</t>
  </si>
  <si>
    <t>SA DE CIMENTO,AREIA E SAIBRO,NO TRACO 1:3:3,REJUNTAMENTO COM</t>
  </si>
  <si>
    <t> CIMENTO BRANCO E CORANTE</t>
  </si>
  <si>
    <t>13.330.0075-A</t>
  </si>
  <si>
    <t>13.330.0076-0</t>
  </si>
  <si>
    <t>-IV,ASSENTES EM SUPERFICIE EM OSSO,COM ARGAMASSA COLANTE E</t>
  </si>
  <si>
    <t>REJUNTAMENTO PRONTO</t>
  </si>
  <si>
    <t>13.330.0076-A</t>
  </si>
  <si>
    <t>13.330.0078-0</t>
  </si>
  <si>
    <t>REVESTIMENTO DE PISO COM MOSAICO DE AZULEJOS DE VARIAS ORIGE</t>
  </si>
  <si>
    <t>NS,COM ARGAMASSA DE CIMENTO E AREIA,NO TRACO 1:3,SOBRE BASE</t>
  </si>
  <si>
    <t>JA EXISTENTE</t>
  </si>
  <si>
    <t>13.330.0078-A</t>
  </si>
  <si>
    <t>13.330.0079-0</t>
  </si>
  <si>
    <t>NS,ASSENTES EM SUPERFICIE EM OSSO,COM ARGAMASSA COLANTE E RE</t>
  </si>
  <si>
    <t>JUNTAMENTO PRONTO</t>
  </si>
  <si>
    <t>13.330.0079-A</t>
  </si>
  <si>
    <t>13.330.0100-0</t>
  </si>
  <si>
    <t>RODAPE COM LADRILHO CERAMICO,COM 7,5 A 10CM DE ALTURA,ASSENT</t>
  </si>
  <si>
    <t>E CONFORME ITEM 13.025.0016</t>
  </si>
  <si>
    <t>13.330.0100-A</t>
  </si>
  <si>
    <t>13.330.0101-0</t>
  </si>
  <si>
    <t>ES CONFORME ITEM 13.025.0058</t>
  </si>
  <si>
    <t>13.330.0101-A</t>
  </si>
  <si>
    <t>13.330.0110-0</t>
  </si>
  <si>
    <t>RODAPE COM LADRILHO CERAMICO,COM 15CM DE ALTURA,ASSENTE CONF</t>
  </si>
  <si>
    <t>ORME ITEM 13.025.0016</t>
  </si>
  <si>
    <t>13.330.0110-A</t>
  </si>
  <si>
    <t>13.330.0111-0</t>
  </si>
  <si>
    <t>RODAPE COM LADRILHO CERAMICO,COM 15CM DE ALTURA,ASSENTES CON</t>
  </si>
  <si>
    <t>FORME ITEM 13.025.0058</t>
  </si>
  <si>
    <t>13.330.0111-A</t>
  </si>
  <si>
    <t>13.330.0500-0</t>
  </si>
  <si>
    <t>RECOMPOSICAO DE PISO DE CERAMICAS,EXCLUSIVE ESTAS,INCLUSIVE</t>
  </si>
  <si>
    <t>MAO-DE-OBRA TOTAL E MATERIAIS DE ASSENTAMENTO E REJUNTAMENTO</t>
  </si>
  <si>
    <t> COMO EM 13.330.0010</t>
  </si>
  <si>
    <t>13.330.0500-A</t>
  </si>
  <si>
    <t>13.331.0015-0</t>
  </si>
  <si>
    <t>REVESTIMENTO DE PISO CERAMICO EM PORCELANATO TECNICO NATURAL</t>
  </si>
  <si>
    <t>,ACABAMENTO DA BORDA RETIFICADO,PARA USO EM AREAS COMERCIAIS</t>
  </si>
  <si>
    <t> COM ACESSO PARA RUA,NO FORMATO (60X60)CM,ASSENTES EM SUPERF</t>
  </si>
  <si>
    <t>ICIE EM OSSO COM ARGAMASSA DE CIMENTO E COLA (ARGAMASSA COLA</t>
  </si>
  <si>
    <t>NTE)E REJUNTAMENTO PRONTO</t>
  </si>
  <si>
    <t>13.331.0015-A</t>
  </si>
  <si>
    <t>13.331.0016-0</t>
  </si>
  <si>
    <t>REVESTIMENTO DE PISO CERAMICO,EM PORCELANATO TECNICO NATURAL</t>
  </si>
  <si>
    <t> COM ACESSO PARA RUA,NO FORMATO (60X60)CM,ASSENTES CONFORME</t>
  </si>
  <si>
    <t>ITEM 13.330.0010</t>
  </si>
  <si>
    <t>13.331.0016-A</t>
  </si>
  <si>
    <t>13.331.0017-0</t>
  </si>
  <si>
    <t>COM ACESSO PARA RUA,NO FORMATO (60X60)CM,ASSENTES EM SUPERFI</t>
  </si>
  <si>
    <t>CIE EM OSSO,EXCLUSIVE ARGAMASSA E REJUNTAMENTO</t>
  </si>
  <si>
    <t>13.331.0017-A</t>
  </si>
  <si>
    <t>13.331.0050-0</t>
  </si>
  <si>
    <t>RODAPE COM CERAMICA EM PORCELANATO TECNICO NATURAL,COM 7,5 A</t>
  </si>
  <si>
    <t> 10CM DE ALTURA,ASSENTES CONFORME ITEM 13.025.0016</t>
  </si>
  <si>
    <t>13.331.0050-A</t>
  </si>
  <si>
    <t>13.331.0051-0</t>
  </si>
  <si>
    <t>RODAPE COM CERAMICA EM PORCELANATO NATURAL,COM 7,5 A 10CM DE</t>
  </si>
  <si>
    <t> ALTURA,ASSENTES CONFORME ITEM 13.025.0058</t>
  </si>
  <si>
    <t>13.332.0010-0</t>
  </si>
  <si>
    <t>REVESTIMENTO DE PISO COM LADRILHO HIDRAULICO,20X20CM,ASSENTE</t>
  </si>
  <si>
    <t>S CONFORME ITEM 13.330.0010</t>
  </si>
  <si>
    <t>13.332.0010-A</t>
  </si>
  <si>
    <t>13.332.0011-0</t>
  </si>
  <si>
    <t>S CONFORME ITEM 13.330.0015</t>
  </si>
  <si>
    <t>13.332.0011-A</t>
  </si>
  <si>
    <t>13.332.0012-0</t>
  </si>
  <si>
    <t>REVESTIMENTO DE PISO COM LADRILHO HIDRAULICO,20X20CM,EXCLUSI</t>
  </si>
  <si>
    <t>VE ARGAMASSA E REJUNTAMENTO</t>
  </si>
  <si>
    <t>13.332.0012-A</t>
  </si>
  <si>
    <t>13.333.0010-0</t>
  </si>
  <si>
    <t>REVESTIMENTO DE PISO COM CERAMICA TATIL DIRECIONAL,(LADRILHO</t>
  </si>
  <si>
    <t> HIDRAULICO),PARA PESSOAS COM NECESSIDADES ESPECIFICAS,ASSEN</t>
  </si>
  <si>
    <t>TES SOBRE SUPERFICIE EM OSSO,CONFORME ITEM 13.330.0010</t>
  </si>
  <si>
    <t>13.333.0010-A</t>
  </si>
  <si>
    <t>13.333.0011-0</t>
  </si>
  <si>
    <t> HIDRAULICO),PARA PESSOAS C/NECESSIDADES ESPECIFICAS,ASSENTE</t>
  </si>
  <si>
    <t>S SOBRE SUPERFICIE EM OSSO,EXCLUSIVE NATA DE CIMENTO,ARGAMAS</t>
  </si>
  <si>
    <t>SA E REJUNTAMENTO</t>
  </si>
  <si>
    <t>13.333.0011-A</t>
  </si>
  <si>
    <t>13.333.0015-0</t>
  </si>
  <si>
    <t>REVESTIMENTO DE PISO COM CERAMICA TATIL ALERTA,(LADRILHO HID</t>
  </si>
  <si>
    <t>RAULICO) PARA PESSOAS COM NECESSIDADES  ESPECIFICAS,ASSENTES</t>
  </si>
  <si>
    <t> SOBRE SUPERFICIE EM OSSO,CONFORME ITEM 13.330.0010</t>
  </si>
  <si>
    <t>13.333.0015-A</t>
  </si>
  <si>
    <t>13.333.0016-0</t>
  </si>
  <si>
    <t>RAULICO) PARA PESSOAS COM NECESSIDADES ESPECIFICAS,ASSENTES</t>
  </si>
  <si>
    <t> SOBRE SUPERFICIE EM OSSO,EXCLUSIVE NATA DE CIMENTO,ARGAMASS</t>
  </si>
  <si>
    <t>A E REJUNTAMENTO</t>
  </si>
  <si>
    <t>13.333.0016-A</t>
  </si>
  <si>
    <t>13.335.0030-0</t>
  </si>
  <si>
    <t>PISOS DE PLACAS NAO TRABALHADAS DE GRANITO,RETANGULARES,SOBR</t>
  </si>
  <si>
    <t>E TERRENO NIVELADO,COM AS JUNTAS TOMADAS COM ARGAMASSA DE CI</t>
  </si>
  <si>
    <t>MENTO E AREIA,NO TRACO 1:3</t>
  </si>
  <si>
    <t>13.335.0030-A</t>
  </si>
  <si>
    <t>13.345.0015-0</t>
  </si>
  <si>
    <t>REVESTIMENTO DE PISOS EM MARMORE BRANCO CLASSICO,EM PLACAS,2</t>
  </si>
  <si>
    <t>CM DE ESPESSURA,COM 2 POLIMENTOS,ASSENTE EM SUPERFICIE EM OS</t>
  </si>
  <si>
    <t>SO,COM NATA DE CIMENTO SOBRE ARGAMASSA DE CIMENTO,AREIA E SA</t>
  </si>
  <si>
    <t>IBRO,NO TRACO 1:2:2 E REJUNTAMENTO EM CIMENTO BRANCO</t>
  </si>
  <si>
    <t>13.345.0015-A</t>
  </si>
  <si>
    <t>13.345.0016-0</t>
  </si>
  <si>
    <t>REVESTIMENTO DE PISOS EM MARMORE BRANCO CLASSICO,EM PLACAS,3</t>
  </si>
  <si>
    <t>13.345.0016-A</t>
  </si>
  <si>
    <t>13.345.0017-0</t>
  </si>
  <si>
    <t>SO,EXCLUSIVE NATA DE CIMENTO,ARGAMASSA E REJUNTAMENTO</t>
  </si>
  <si>
    <t>13.345.0017-A</t>
  </si>
  <si>
    <t>13.345.0018-0</t>
  </si>
  <si>
    <t>13.345.0018-A</t>
  </si>
  <si>
    <t>13.345.0020-0</t>
  </si>
  <si>
    <t>RODAPE DE MARMORE BRANCO CLASSICO COM 10CM DE ALTURA E 2CM D</t>
  </si>
  <si>
    <t>E ESPESSURA, COM 2 POLIMENTOS,ASSENTE EM PAREDE EM OSSO, COM</t>
  </si>
  <si>
    <t> ARGAMASSA DE CIMENTO,AREIA E SAIBRO, NO TRACO 1:2:2 E NATA</t>
  </si>
  <si>
    <t>DE CIMENTO, SOBRE CHAPISCO DE CIMENTO E AREIA, NO TRACO 1:3</t>
  </si>
  <si>
    <t>INCLUSIVE ESTES)E REJUNTAMENTO EM CIMENTO BRANCO</t>
  </si>
  <si>
    <t>13.345.0020-A</t>
  </si>
  <si>
    <t>13.345.0021-0</t>
  </si>
  <si>
    <t>E ESPESSURA,COM 2 POLIMENTOS,ASSENTE EM PAREDE EM OSSO,EXCLU</t>
  </si>
  <si>
    <t>SIVE NATA DE CIMENTO,ARGAMASSA,CHAPISCO E REJUNTAMENTO</t>
  </si>
  <si>
    <t>13.345.0021-A</t>
  </si>
  <si>
    <t>13.345.0025-0</t>
  </si>
  <si>
    <t>SOLEIRA DE MARMORE BRANCO CLASSICO,DE 3X13CM,COM 2 POLIMENTO</t>
  </si>
  <si>
    <t>S,ASSENTE COMO EM 13.345.0015</t>
  </si>
  <si>
    <t>13.345.0025-A</t>
  </si>
  <si>
    <t>13.345.0026-0</t>
  </si>
  <si>
    <t>S,EXCLUSIVE NATA DE CIMENTO,ARGAMASSA E REJUNTAMENTO</t>
  </si>
  <si>
    <t>13.345.0026-A</t>
  </si>
  <si>
    <t>13.345.0030-0</t>
  </si>
  <si>
    <t>SOLEIRA DE MARMORE BRANCO CLASSICO,DE 3X15CM,COM 2 POLIMENTO</t>
  </si>
  <si>
    <t>13.345.0030-A</t>
  </si>
  <si>
    <t>13.345.0031-0</t>
  </si>
  <si>
    <t>13.345.0031-A</t>
  </si>
  <si>
    <t>13.345.0035-0</t>
  </si>
  <si>
    <t>SOLEIRA DE MARMORE BRANCO CLASSICO,DE 3X25CM,COM 2 POLIMENTO</t>
  </si>
  <si>
    <t>13.345.0035-A</t>
  </si>
  <si>
    <t>13.345.0036-0</t>
  </si>
  <si>
    <t>13.345.0036-A</t>
  </si>
  <si>
    <t>13.345.0040-0</t>
  </si>
  <si>
    <t>SOLEIRA DE MARMORE BRANCO CLASSICO,DE 3X45CM,SEM DESNIVEL,PA</t>
  </si>
  <si>
    <t>RA PORTAS DE 2 FOLHAS,ASSENTE COMO EM 13.345.0015</t>
  </si>
  <si>
    <t>13.345.0040-A</t>
  </si>
  <si>
    <t>13.345.0041-0</t>
  </si>
  <si>
    <t>RA PORTAS DE 2 FOLHAS,EXCLUSIVE NATA DE CIMENTO,ARGAMASSA E</t>
  </si>
  <si>
    <t>13.345.0041-A</t>
  </si>
  <si>
    <t>13.345.0055-0</t>
  </si>
  <si>
    <t>CHAPIM OU ESPELHO DE MARMORE BRANCO CLASSICO,COM 2X17CM COM</t>
  </si>
  <si>
    <t>1 POLIMENTO,ASSENTE COMO EM 13.345.0020</t>
  </si>
  <si>
    <t>13.345.0055-A</t>
  </si>
  <si>
    <t>13.345.0056-0</t>
  </si>
  <si>
    <t>1 POLIMENTO, EXCLUSIVE NATA DE CIMENTO,ARGAMASSA,CHAPISCO E</t>
  </si>
  <si>
    <t>13.345.0056-A</t>
  </si>
  <si>
    <t>13.345.0060-0</t>
  </si>
  <si>
    <t>CAPA DE DEGRAU,DE MARMORE BRANCO CLASSICO,COM 3X28CM,COM 1 P</t>
  </si>
  <si>
    <t>OLIMENTO,ASSENTE COMO EM 13.345.0015</t>
  </si>
  <si>
    <t>13.345.0060-A</t>
  </si>
  <si>
    <t>13.345.0061-0</t>
  </si>
  <si>
    <t>CAPA DE DEGRAU,DE MARMORE BRANCO CLASSICO, COM 3X28CM,COM 1</t>
  </si>
  <si>
    <t>POLIMENTO,EXCLUSIVE NATA DE CIMENTO,ARGAMASSA E REJUNTAMENTO</t>
  </si>
  <si>
    <t>13.345.0061-A</t>
  </si>
  <si>
    <t>13.345.0065-0</t>
  </si>
  <si>
    <t>CAPA DE DEGRAU,DE MARMORE BRANCO CLASSICO,COM 3X30CM,COM 1 P</t>
  </si>
  <si>
    <t>13.345.0065-A</t>
  </si>
  <si>
    <t>13.345.0066-0</t>
  </si>
  <si>
    <t>CAPA DE DEGRAU,DE MARMORE BRANCO CLASSICO,COM 3X30CM, COM 1</t>
  </si>
  <si>
    <t>13.345.0066-A</t>
  </si>
  <si>
    <t>13.348.0010-0</t>
  </si>
  <si>
    <t>REVESTIMENTO DE PISOS COM GRANITO CINZA ANDORINHA,EM PLACAS,</t>
  </si>
  <si>
    <t>COM ESPESSURA DE 2CM,SEM ACABAMENTO,ASSENTE EM SUPERFICIE EM</t>
  </si>
  <si>
    <t> OSSO,COM NATA DE CIMENTO SOBRE ARGAMASSA DE CIMENTO,AREIA E</t>
  </si>
  <si>
    <t> SAIBRO,NO TRACO 1:2:2 E REJUNTAMENTO PRONTO</t>
  </si>
  <si>
    <t>13.348.0010-A</t>
  </si>
  <si>
    <t>13.348.0011-0</t>
  </si>
  <si>
    <t> OSSO,EXCLUSIVE NATA DE CIMENTO,ARGAMASSA E REJUNTAMENTO</t>
  </si>
  <si>
    <t>13.348.0011-A</t>
  </si>
  <si>
    <t>13.348.0012-0</t>
  </si>
  <si>
    <t>REVESTIMENTO DE PISOS COM GRANITO CINZA ANDORINHA APICOADO,</t>
  </si>
  <si>
    <t>EM PLACAS,COM ESPESSURA DE 3CM,ASSENTADO SOBRE TERRENO NIVEL</t>
  </si>
  <si>
    <t>ADO,COM NATA DE CIMENTO SOBRE ARGAMASSA DE CIMENTO E AREIA,N</t>
  </si>
  <si>
    <t>O TRACO 1:3</t>
  </si>
  <si>
    <t>13.348.0012-A</t>
  </si>
  <si>
    <t>13.348.0030-0</t>
  </si>
  <si>
    <t>RODAPE DE GRANITO CINZA ANDORINHA,COM ACABAMENTO SERRADO,COM</t>
  </si>
  <si>
    <t> 7CM DE ALTURA E 2CM DE ESPESSURA,ASSENTE EM PAREDE EM OSSO,</t>
  </si>
  <si>
    <t>COM CHAPISCO, ARGAMASSA DE CIMENTO, AREIA E SAIBRO NO TRACO</t>
  </si>
  <si>
    <t>1:2:2 E NATA DE CIMENTO SOBRE CHAPISCO DE CIMENTO E AREIA,NO</t>
  </si>
  <si>
    <t> TRACO 1:3(INCLUSIVE ESTE) E REJUNTAMENTO PRONTO</t>
  </si>
  <si>
    <t>13.348.0030-A</t>
  </si>
  <si>
    <t>13.348.0031-0</t>
  </si>
  <si>
    <t> 7CM DE ALTURA E 2CM DE ESPESSURA,ASSENTE EM PAREDE EM OSSO</t>
  </si>
  <si>
    <t>EXCLUSIVE NATA DE CIMENTO,ARGAMASSA,CHAPISCO E REJUNTAMENTO</t>
  </si>
  <si>
    <t>13.348.0031-A</t>
  </si>
  <si>
    <t>13.348.0040-0</t>
  </si>
  <si>
    <t>CAPA DE DEGRAU EM GRANITO CINZA ANDORINHA,30X3CM,SEM ACABAME</t>
  </si>
  <si>
    <t>NTO,ASSENTE COMO EM 13.348.0010</t>
  </si>
  <si>
    <t>13.348.0040-A</t>
  </si>
  <si>
    <t>13.348.0041-0</t>
  </si>
  <si>
    <t>NTO,EXCLUSIVE NATA DE CIMENTO,ARGAMASSA E REJUNTAMENTO</t>
  </si>
  <si>
    <t>13.348.0041-A</t>
  </si>
  <si>
    <t>13.348.0045-0</t>
  </si>
  <si>
    <t>ESPELHO OU CHAPIM EM GRANITO CINZA ANDORINHA,20X3CM,SEM ACAB</t>
  </si>
  <si>
    <t>AMENTO,ASSENTADO COMO NO ITEM 13.348.0030</t>
  </si>
  <si>
    <t>13.348.0045-A</t>
  </si>
  <si>
    <t>13.348.0046-0</t>
  </si>
  <si>
    <t>AMENTO,EXCLUSIVE NATA DE CIMENTO,ARGAMASSA,CHAPISCO E REJUNT</t>
  </si>
  <si>
    <t>13.348.0046-A</t>
  </si>
  <si>
    <t>13.348.0050-0</t>
  </si>
  <si>
    <t>PEITORIL EM GRANITO CINZA ANDORINHA,ESPESSURA DE 2CM,LARGURA</t>
  </si>
  <si>
    <t> 15 A 18CM,ASSENTADO COM NATA DE CIMENTO SOBRE ARGAMASSA DE</t>
  </si>
  <si>
    <t>CIMENTO,SAIBRO E AREIA,NO TRACO 1:3:3 E REJUNTAMENTO COM CIM</t>
  </si>
  <si>
    <t>ENTO BRANCO</t>
  </si>
  <si>
    <t>13.348.0050-A</t>
  </si>
  <si>
    <t>13.348.0051-0</t>
  </si>
  <si>
    <t> 15 A 18CM,EXCLUSIVE NATA DE CIMENTO, ARGAMASSA E REJUNTAMEN</t>
  </si>
  <si>
    <t>13.348.0051-A</t>
  </si>
  <si>
    <t>13.348.0055-0</t>
  </si>
  <si>
    <t> DE 28CM,ASSENTADO COM NATA DE CIMENTO SOBRE ARGAMASSA DE CI</t>
  </si>
  <si>
    <t>MENTO,SAIBRO E AREIA,NO TRACO 1:3:3 E REJUNTAMENTO COM CIMEN</t>
  </si>
  <si>
    <t>TO BRANCO</t>
  </si>
  <si>
    <t>13.348.0055-A</t>
  </si>
  <si>
    <t>13.348.0056-0</t>
  </si>
  <si>
    <t> DE 28CM,EXCLUSIVE NATA DE CIMENTO,ARGAMASSA E REJUNTAMENTO</t>
  </si>
  <si>
    <t>13.348.0056-A</t>
  </si>
  <si>
    <t>13.348.0070-0</t>
  </si>
  <si>
    <t>SOLEIRA EM GRANITO CINZA ANDORINHA,ESPESSURA DE 3CM,COM 2 PO</t>
  </si>
  <si>
    <t>LIMENTOS,LARGURA DE 13CM,ASSENTADO COM ARGAMASSA DE CIMENTO,</t>
  </si>
  <si>
    <t> SAIBRO E AREIA, NO TRACO 1:2:2, E REJUNTAMENTO COM CIMENTO</t>
  </si>
  <si>
    <t>13.348.0070-A</t>
  </si>
  <si>
    <t>13.348.0071-0</t>
  </si>
  <si>
    <t>SOLEIRA EM GRANITO CINZA ANDORINHA,ESPESSURA DE 3CM COM 2 PO</t>
  </si>
  <si>
    <t>LIMENTOS,LARGURA DE 13CM,EXCLUSIVE ARGAMASSA E REJUNTAMENTO</t>
  </si>
  <si>
    <t>13.348.0071-A</t>
  </si>
  <si>
    <t>13.348.0075-0</t>
  </si>
  <si>
    <t>SOLEIRA EM GRANITO CINZA ANDORINHA,ESPESSURA DE 3CM,COM 2 P</t>
  </si>
  <si>
    <t>LIMENTOS,LARGURA DE 15CM,ASSENTADO COM ARGAMASSA DE CIMENTO,</t>
  </si>
  <si>
    <t>13.348.0075-A</t>
  </si>
  <si>
    <t>13.348.0076-0</t>
  </si>
  <si>
    <t>LIMENTOS,LARGURA DE 15CM,EXCLUSIVE ARGAMASSA E REJUNTAMENTO</t>
  </si>
  <si>
    <t>13.348.0076-A</t>
  </si>
  <si>
    <t>13.348.0080-0</t>
  </si>
  <si>
    <t>LIMENTOS,LARGURA DE 25CM,ASSENTADO COM ARGAMASSA DE CIMENTO,</t>
  </si>
  <si>
    <t>13.348.0080-A</t>
  </si>
  <si>
    <t>13.348.0081-0</t>
  </si>
  <si>
    <t>LIMENTOS,LARGURA DE 25CM,EXCLUSIVE ARGAMASSA E REJUNTAMENTO</t>
  </si>
  <si>
    <t>13.348.0081-A</t>
  </si>
  <si>
    <t>13.365.0010-0</t>
  </si>
  <si>
    <t>REVESTIMENTO DE PISOS COM GRANITO PRETO EM PLACAS,COM ESPESS</t>
  </si>
  <si>
    <t>URA DE 2CM,COM 2 POLIMENTOS,ASSENTES EM SUPERFICIE EM OSSO,C</t>
  </si>
  <si>
    <t>OM NATA DE CIMENTO SOBRE ARGAMASSA DE CIMENTO,AREIA E SAIBRO</t>
  </si>
  <si>
    <t>,NO TRACO 1:2:2 E REJUNTAMENTO DE CIMENTO BRANCO E CORANTE</t>
  </si>
  <si>
    <t>13.365.0010-A</t>
  </si>
  <si>
    <t>13.365.0011-0</t>
  </si>
  <si>
    <t>URA DE 2CM,COM 2 POLIMENTOS,ASSENTES EM SUPERFICIE EM OSSO,E</t>
  </si>
  <si>
    <t>XCLUSIVE NATA DE CIMENTO,ARGAMASSA E REJUNTAMENTO</t>
  </si>
  <si>
    <t>13.365.0011-A</t>
  </si>
  <si>
    <t>13.365.0015-0</t>
  </si>
  <si>
    <t>REVESTIMENTO DE PISOS COM GRANITO PRETO EM PLACAS COM MEDIDA</t>
  </si>
  <si>
    <t>S ACIMA DE 30X30CM,COM ESPESSURA DE 3CM,COM 2 POLIMENTOS,ASS</t>
  </si>
  <si>
    <t>ENTES EM SUPERFICIE EM OSSO,COM NATA DE CIMENTO SOBRE ARGAMA</t>
  </si>
  <si>
    <t>SSA DE CIMENTO,AREIA E SAIBRO,NO TRACO 1:2:2 E REJUNTAMENTO</t>
  </si>
  <si>
    <t>DE CIMENTO BRANCO E CORANTE</t>
  </si>
  <si>
    <t>13.365.0015-A</t>
  </si>
  <si>
    <t>13.365.0016-0</t>
  </si>
  <si>
    <t>S ACIMA DE 30X30CM,COM 3CM DE ESPESSURA,COM 2 POLIMENTOS,ASS</t>
  </si>
  <si>
    <t>ENTES EM SUPERFICIE EM OSSO,EXCLUSIVE NATA DE CIMENTO,ARGAMA</t>
  </si>
  <si>
    <t>SSA E REJUNTAMENTO</t>
  </si>
  <si>
    <t>13.365.0016-A</t>
  </si>
  <si>
    <t>13.365.0020-0</t>
  </si>
  <si>
    <t>RODAPE DE GRANITO PRETO COM 10CM DE ALTURA E 2CM DE ESPESSUR</t>
  </si>
  <si>
    <t>A,COM 2 POLIMENTOS,ASSENTE EM PAREDE EM OSSO, COM ARGAMASSA</t>
  </si>
  <si>
    <t>DE CIMENTO,AREIA E SAIBRO,NO TRACO 1:2:2 E NATA DE CIMENTO,</t>
  </si>
  <si>
    <t>SOBRE CHAPISCO DE CIMENTO E AREIA, NO TRACO 1:3 (INCLUSIVE</t>
  </si>
  <si>
    <t>ESTE) E REJUNTAMENTO DE CIMENTO BRANCO E CORANTE</t>
  </si>
  <si>
    <t>13.365.0020-A</t>
  </si>
  <si>
    <t>13.365.0021-0</t>
  </si>
  <si>
    <t>A,COM 2 POLIMENTOS, ASSENTE EM PAREDE EM OSSO, EXCLUSIVE CHA</t>
  </si>
  <si>
    <t>PISCO,ARGAMASSA,NATA DE CIMENTO E REJUNTAMENTO</t>
  </si>
  <si>
    <t>13.365.0021-A</t>
  </si>
  <si>
    <t>13.365.0025-0</t>
  </si>
  <si>
    <t>SOLEIRA DE GRANITO PRETO DE 3X13CM COM 2 POLIMENTOS,ASSENTE</t>
  </si>
  <si>
    <t>COMO EM 13.365.0010</t>
  </si>
  <si>
    <t>13.365.0025-A</t>
  </si>
  <si>
    <t>13.365.0026-0</t>
  </si>
  <si>
    <t>SOLEIRA DE GRANITO PRETO DE 3X13CM COM 2 POLIMENTOS, EXCLUSI</t>
  </si>
  <si>
    <t>VE NATA DE CIMENTO,ARGAMASSA E REJUNTAMENTO</t>
  </si>
  <si>
    <t>13.365.0026-A</t>
  </si>
  <si>
    <t>13.365.0030-0</t>
  </si>
  <si>
    <t>SOLEIRA DE GRANITO PRETO DE 3X15CM COM 2 POLIMENTOS,ASSENTE</t>
  </si>
  <si>
    <t>13.365.0030-A</t>
  </si>
  <si>
    <t>13.365.0031-0</t>
  </si>
  <si>
    <t>SOLEIRA DE GRANITO PRETO DE 3X15CM COM 2 POLIMENTOS, EXCLUSI</t>
  </si>
  <si>
    <t>13.365.0031-A</t>
  </si>
  <si>
    <t>13.365.0035-0</t>
  </si>
  <si>
    <t>SOLEIRA DE GRANITO PRETO DE 3X25CM COM 2 POLIMENTOS,ASSENTE</t>
  </si>
  <si>
    <t>13.365.0035-A</t>
  </si>
  <si>
    <t>13.365.0036-0</t>
  </si>
  <si>
    <t>SOLEIRA DE GRANITO PRETO DE 3X25CM COM 2 POLIMENTOS, EXCLUSI</t>
  </si>
  <si>
    <t>13.365.0036-A</t>
  </si>
  <si>
    <t>13.365.0055-0</t>
  </si>
  <si>
    <t>CHAPIM OU ESPELHO DE GRANITO PRETO COM 2X17CM,COM 1 POLIMENT</t>
  </si>
  <si>
    <t>O,ASSENTE COMO EM 13.365.0020</t>
  </si>
  <si>
    <t>13.365.0055-A</t>
  </si>
  <si>
    <t>13.365.0056-0</t>
  </si>
  <si>
    <t>O,EXCLUSIVE CHAPISCO,ARGAMASSA,REJUNTAMENTO E NATA DE CIMENT</t>
  </si>
  <si>
    <t>13.365.0056-A</t>
  </si>
  <si>
    <t>13.365.0060-0</t>
  </si>
  <si>
    <t>CAPA DE DEGRAU DE GRANITO PRETO,COM 3X28CM,COM 1 POLIMENTO,A</t>
  </si>
  <si>
    <t>SSENTE COMO EM 13.365.0010</t>
  </si>
  <si>
    <t>13.365.0060-A</t>
  </si>
  <si>
    <t>13.365.0061-0</t>
  </si>
  <si>
    <t>CAPA DE DEGRAU DE GRANITO PRETO,COM 3X28CM,COM 1 POLIMENTO,</t>
  </si>
  <si>
    <t>EXCLUSIVE NATA DE CIMENTO,ARGAMASSA E REJUNTAMENTO</t>
  </si>
  <si>
    <t>13.365.0061-A</t>
  </si>
  <si>
    <t>13.365.0065-0</t>
  </si>
  <si>
    <t>CAPA DE DEGRAU DE GRANITO PRETO,COM 3X30CM,COM 1 POLIMENTO,A</t>
  </si>
  <si>
    <t>13.365.0065-A</t>
  </si>
  <si>
    <t>13.365.0066-0</t>
  </si>
  <si>
    <t>CAPA DE DEGRAU DE GRANITO PRETO,COM 3X30CM,COM 1 POLIMENTO,</t>
  </si>
  <si>
    <t>13.365.0066-A</t>
  </si>
  <si>
    <t>13.365.0075-0</t>
  </si>
  <si>
    <t>REVESTIMENTO DE PISO COM GRANITO CINZA CORUMBA,EM PLACAS,ESP</t>
  </si>
  <si>
    <t>ESSURA DE 2CM,POLIDO E LUSTRADO, ASSENTE COM ARGAMASSA COLAN</t>
  </si>
  <si>
    <t>TE,JUNTAS DE 2MM DE ESPESSURA E REJUNTAMENTO PRONTO</t>
  </si>
  <si>
    <t>13.365.0075-A</t>
  </si>
  <si>
    <t>13.365.0076-0</t>
  </si>
  <si>
    <t>ESSURA DE 2CM,POLIDO E LUSTRADO,EXCLUSIVE ARGAMASSA COLANTE</t>
  </si>
  <si>
    <t>E REJUNTAMENTO PRONTO</t>
  </si>
  <si>
    <t>13.365.0076-A</t>
  </si>
  <si>
    <t>13.365.0078-0</t>
  </si>
  <si>
    <t>ESSURA DE 2CM, SEM POLIMENTO, ASSENTE COM ARGAMASSA COLANTE,</t>
  </si>
  <si>
    <t>JUNTAS DE 2MM DE ESPESSURA E REJUNTAMENTO PRONTO</t>
  </si>
  <si>
    <t>13.365.0078-A</t>
  </si>
  <si>
    <t>13.365.0079-0</t>
  </si>
  <si>
    <t>ESSURA DE 2CM, SEM POLIMENTO, EXCLUSIVE ARGAMASSA COLANTE E</t>
  </si>
  <si>
    <t>13.365.0079-A</t>
  </si>
  <si>
    <t>13.365.0083-0</t>
  </si>
  <si>
    <t>RODAPE DE GRANITO CINZA CORUMBA,COM 10CM DE ALTURA E 2CM DE</t>
  </si>
  <si>
    <t>ESPESSURA,ASSENTE EM PAREDE EM OSSO,COM ARGAMASSA DE CIMENTO</t>
  </si>
  <si>
    <t>,AREIA E SAIBRO NO TRACO 1:2:2 E NATA DE CIMENTO,SOBRE CHAPI</t>
  </si>
  <si>
    <t>SCO DE CIMENTO E AREIA, NO TRACO 1:3(INCLUSIVE ESTE) E REJUN</t>
  </si>
  <si>
    <t>13.365.0083-A</t>
  </si>
  <si>
    <t>13.365.0084-0</t>
  </si>
  <si>
    <t>ESPESSURA,ASSENTE EM PAREDE EM OSSO,EXCLUSIVE NATA DE CIMENT</t>
  </si>
  <si>
    <t>O,CHAPISCO,ARGAMASSA E REJUNTAMENTO</t>
  </si>
  <si>
    <t>13.365.0084-A</t>
  </si>
  <si>
    <t>13.365.0085-0</t>
  </si>
  <si>
    <t>CAPA DE DEGRAU EM GRANITO CINZA CORUMBA,COM LARGURA DE 30CM,</t>
  </si>
  <si>
    <t>ESPESSURA DE 3CM,COM POLIMENTO ASSENTE EM SUPERFICIE EM OSSO</t>
  </si>
  <si>
    <t>,COM NATA DE CIMENTO,SOBRE ARGAMASSA DE CIMENTO,AREIA E SAIB</t>
  </si>
  <si>
    <t>RO NO TRACO 1:2:2 E REJUNTAMENTO PRONTO</t>
  </si>
  <si>
    <t>13.365.0085-A</t>
  </si>
  <si>
    <t>13.365.0086-0</t>
  </si>
  <si>
    <t>CAPA DE DEGRAU EM GRANITO CINZA CORUMBA,ESPESSURA DE 3CM,LAR</t>
  </si>
  <si>
    <t>GURA DE 30CM, COM POLIMENTO, ASSENTE EM SUPERFICIE EM OSSO,</t>
  </si>
  <si>
    <t>13.365.0086-A</t>
  </si>
  <si>
    <t>13.365.0087-0</t>
  </si>
  <si>
    <t>ESPELHO OU CHAPIM EM GRANITO CINZA CORUMBA,ESPESSURA DE 3CM,</t>
  </si>
  <si>
    <t>LARGURA DE 20CM,POLIDO E ASSENTE COMO EM 13.365.0083</t>
  </si>
  <si>
    <t>13.365.0087-A</t>
  </si>
  <si>
    <t>13.365.0088-0</t>
  </si>
  <si>
    <t>ESPELHO OU CHAPIM DE GRANITO CINZA CORUMBA,ESPESSURA DE 3CM,</t>
  </si>
  <si>
    <t>LARGURA DE 20CM,POLIDO,ASSENTE EM PAREDE EM OSSO,EXCLUSIVE N</t>
  </si>
  <si>
    <t>ATA DE CIMENTO, ARGAMASSA,CHAPISCO E REJUNTAMENTO</t>
  </si>
  <si>
    <t>13.365.0088-A</t>
  </si>
  <si>
    <t>13.365.0100-0</t>
  </si>
  <si>
    <t>CHAPIM/TESTEIRA EM GRANITO CINZA CORUMBA,SERRADO,10CM DE LAR</t>
  </si>
  <si>
    <t>GURA E ESPESSURA DE 2CM, ASSENTE EM PAREDE EM OSSO, COM ARGA</t>
  </si>
  <si>
    <t>MASSA DE CIMENTO, AREIA E SAIBRO NO TRACO 1:2:2 E NATA DE CI</t>
  </si>
  <si>
    <t>MENTO,SOBRE CHAPISCO DE CIMENTO E AREIA NO TRACO 1:3(INCLUSI</t>
  </si>
  <si>
    <t>VE ESTE) E REJUNTAMENTO PRONTO</t>
  </si>
  <si>
    <t>13.365.0100-A</t>
  </si>
  <si>
    <t>13.365.0101-0</t>
  </si>
  <si>
    <t>GURA E ESPESSURA DE 2CM,ASSENTE EM PAREDE EM OSSO,EXCLUSIVE</t>
  </si>
  <si>
    <t>NATA DE CIMENTO,CHAPISCO,ARGAMASSA E REJUNTAMENTO</t>
  </si>
  <si>
    <t>13.365.0101-A</t>
  </si>
  <si>
    <t>13.365.0150-0</t>
  </si>
  <si>
    <t>PEITORIL EM GRANITO CINZA CORUMBA,2CM DE ESPESSURA,LARGURA D</t>
  </si>
  <si>
    <t>E 15 A 18CM,ASSENTADO COM NATA DE CIMENTO SOBRE ARGAMASSA DE</t>
  </si>
  <si>
    <t> CIMENTO,SAIBRO E AREIA,NO TRACO 1:3:3 E REJUNTAMENTO COM CI</t>
  </si>
  <si>
    <t>MENTO BRANCO</t>
  </si>
  <si>
    <t>13.365.0150-A</t>
  </si>
  <si>
    <t>13.365.0151-0</t>
  </si>
  <si>
    <t>E 15 A 18CM,EXCLUSIVE NATA DE CIMENTO,ARGAMASSA E REJUNTAMEN</t>
  </si>
  <si>
    <t>13.365.0151-A</t>
  </si>
  <si>
    <t>13.365.0155-0</t>
  </si>
  <si>
    <t>PEITORIL EM GRANITO CINZA CORUMBA,2CM DE ESPESSURA, LARGURA</t>
  </si>
  <si>
    <t>DE 28CM, ASSENTADO COM NATA DE CIMENTO SOBRE ARGAMASSA DE CI</t>
  </si>
  <si>
    <t>MENTO,SAIBRO E AREIA, NO TRACO 1:3:3 E REJUNTAMENTO COM  CIM</t>
  </si>
  <si>
    <t>13.365.0155-A</t>
  </si>
  <si>
    <t>13.365.0156-0</t>
  </si>
  <si>
    <t>DE 28CM,EXCLUSIVE NATA DE CIMENTO,ARGAMASSA E REJUNTAMENTO</t>
  </si>
  <si>
    <t>13.365.0156-A</t>
  </si>
  <si>
    <t>13.365.0170-0</t>
  </si>
  <si>
    <t>SOLEIRA EM GRANITO CINZA CORUMBA,2CM DE ESPESSURA,COM 2 POLI</t>
  </si>
  <si>
    <t>MENTOS,LARGURA DE 13CM, ASSENTE EM SUPERFICIE EM OSSO,COM NA</t>
  </si>
  <si>
    <t>TA DE CIMENTO SOBRE ARGAMASSA DE CIMENTO,SAIBRO E AREIA,NO T</t>
  </si>
  <si>
    <t>RACO 1:2:2 E REJUNTAMENTO COM CIMENTO BRANCO E CORANTE</t>
  </si>
  <si>
    <t>13.365.0170-A</t>
  </si>
  <si>
    <t>13.365.0171-0</t>
  </si>
  <si>
    <t>MENTOS,LARGURA DE 13CM, EXCLUSIVE NATA DE CIMENTO,ARGAMASSA</t>
  </si>
  <si>
    <t>E REJUNTAMENTO</t>
  </si>
  <si>
    <t>13.365.0171-A</t>
  </si>
  <si>
    <t>13.365.0175-0</t>
  </si>
  <si>
    <t>MENTOS,LARGURA DE 15CM, ASSENTE EM SUPERFICIE EM OSSO,COM NA</t>
  </si>
  <si>
    <t>13.365.0175-A</t>
  </si>
  <si>
    <t>13.365.0176-0</t>
  </si>
  <si>
    <t>MENTOS,LARGURA DE 15CM, EXCLUSIVE NATA DE CIMENTO,ARGAMASSA</t>
  </si>
  <si>
    <t> E REJUNTAMENTO</t>
  </si>
  <si>
    <t>13.365.0176-A</t>
  </si>
  <si>
    <t>13.365.0180-0</t>
  </si>
  <si>
    <t>SOLEIRA EM GRANITO CINZA CORUMBA,3CM DE ESPESSURA,COM 2 POLI</t>
  </si>
  <si>
    <t>MENTOS,LARGURA DE 25CM, ASSENTE EM SUPERFICIE EM OSSO,COM NA</t>
  </si>
  <si>
    <t>13.365.0180-A</t>
  </si>
  <si>
    <t>13.365.0181-0</t>
  </si>
  <si>
    <t>MENTOS,LARGURA DE 25CM,ASSENTE EM SUPERFICIE EM OSSO,EXCLUSI</t>
  </si>
  <si>
    <t>13.365.0181-A</t>
  </si>
  <si>
    <t>13.366.0010-0</t>
  </si>
  <si>
    <t>REVESTIMENTO DE PISO COM GRANITO RUSTICO EM PLACAS,ESPESSURA</t>
  </si>
  <si>
    <t> DE 3 A 4CM, COM CORTE MANUAL, ASSENTE EM SUPERFICIE EM OSSO</t>
  </si>
  <si>
    <t>,COM NATA DE CIMENTO SOBRE ARGAMASSA DE CIMENTO,AREIA E SAIB</t>
  </si>
  <si>
    <t>RO,NO TRACO 1:2:2 E REJUNTAMENTO PRONTO</t>
  </si>
  <si>
    <t>13.366.0010-A</t>
  </si>
  <si>
    <t>13.366.0011-0</t>
  </si>
  <si>
    <t> DE 3 A 4CM,COM CORTE MANUAL,ASSENTE EM SUPERFICIE EM OSSO,E</t>
  </si>
  <si>
    <t>13.366.0011-A</t>
  </si>
  <si>
    <t>13.368.0010-0</t>
  </si>
  <si>
    <t>REVESTIMENTO DE PISO COM GRANITO CAPAO BONITO, EM PLACA DE 2</t>
  </si>
  <si>
    <t>CM DE ESPESSURA, ACABAMENTO POLIDO, ASSENTADO SOBRE TERRENO</t>
  </si>
  <si>
    <t>NIVELADO, COM NATA DE CIMENTO SOBRE  ARGAMASSA DE CIMENTO E</t>
  </si>
  <si>
    <t>AREIA,NO TRACO 1:3</t>
  </si>
  <si>
    <t>13.368.0010-A</t>
  </si>
  <si>
    <t>13.368.0011-0</t>
  </si>
  <si>
    <t>CM DE ESPESSURA,ACABAMENTO POLIDO,ASSENTADO SOBRE TERRENO NI</t>
  </si>
  <si>
    <t>VELADO,EXCLUSIVE NATA DE CIMENTO E ARGAMASSA</t>
  </si>
  <si>
    <t>13.368.0011-A</t>
  </si>
  <si>
    <t>13.368.0012-0</t>
  </si>
  <si>
    <t>REVESTIMENTO DE BANCADAS OU ILHARGAS, COM GRANITO CAPAO BONI</t>
  </si>
  <si>
    <t>TO, EM PLACA DE 2CM DE ESPESSURA, ACABAMENTO POLIDO, ASSENTE</t>
  </si>
  <si>
    <t> COM NATA DE CIMENTO SOBRE ARGAMASSA DE CIMENTO E AREIA, NO</t>
  </si>
  <si>
    <t>TRACO 1:3</t>
  </si>
  <si>
    <t>13.368.0012-A</t>
  </si>
  <si>
    <t>13.368.0013-0</t>
  </si>
  <si>
    <t>TO,EM PLACA DE 2CM DE ESPESSURA,ACABAMENTO POLIDO,EXCLUSIVE</t>
  </si>
  <si>
    <t> NATA DE CIMENTO E ARGAMASSA</t>
  </si>
  <si>
    <t>13.368.0013-A</t>
  </si>
  <si>
    <t>13.368.0015-0</t>
  </si>
  <si>
    <t>REVESTIMENTO DE PISO COM GRANITO CAPAO BONITO,EM PLACA DE 2C</t>
  </si>
  <si>
    <t>M DE ESPESSURA, ACABAMENTO APICOADO, ASSENTADO SOBRE TERRENO</t>
  </si>
  <si>
    <t> NIVELADO, COM NATA DE CIMENTO SOBRE ARGAMASSA DE CIMENTO E</t>
  </si>
  <si>
    <t>13.368.0015-A</t>
  </si>
  <si>
    <t>13.368.0016-0</t>
  </si>
  <si>
    <t>CM DE ESPESSURA,ACABAMENTO APICOADO,ASSENTADO SOBRE TERRENO</t>
  </si>
  <si>
    <t>NIVELADO,EXCLUSIVE NATA DE CIMENTO E ARGAMASSA</t>
  </si>
  <si>
    <t>13.368.0016-A</t>
  </si>
  <si>
    <t>13.369.0010-0</t>
  </si>
  <si>
    <t>REVESTIMENTO DE PISO COM GRANITO CINZA MIRACEMA LEVIGADO,EM</t>
  </si>
  <si>
    <t>PLACAS, COM 3CM DE ESPESSURA, ASSENTADO SOBRE SUPERFICIE EM</t>
  </si>
  <si>
    <t>OSSO,COM NATA DE CIMENTO SOBRE ARGAMASSA DE CIMENTO E AREIA,</t>
  </si>
  <si>
    <t>NO TRACO DE 1:3</t>
  </si>
  <si>
    <t>13.369.0010-A</t>
  </si>
  <si>
    <t>13.369.0011-0</t>
  </si>
  <si>
    <t>OSSO,EXCLUSIVE NATA DE CIMENTO E ARGAMASSA</t>
  </si>
  <si>
    <t>13.369.0011-A</t>
  </si>
  <si>
    <t>13.369.0015-0</t>
  </si>
  <si>
    <t>REVESTIMENTO DE PISO COM GRANITO CINZA MIRACEMA FLAMEADO,EM</t>
  </si>
  <si>
    <t>13.369.0015-A</t>
  </si>
  <si>
    <t>13.369.0016-0</t>
  </si>
  <si>
    <t>13.369.0016-A</t>
  </si>
  <si>
    <t>13.369.0020-0</t>
  </si>
  <si>
    <t>REVESTIMENTO DE PISO COM GRANITO CINZA MIRACEMA SERRADO E FA</t>
  </si>
  <si>
    <t>CE NATURAL, EM PLACAS, COM 3CM DE ESPESSURA,ASSENTADO SOBRE</t>
  </si>
  <si>
    <t>SUPERFICIE EM OSSO,COM NATA DE CIMENTO SOBRE ARGAMASSA DE CI</t>
  </si>
  <si>
    <t>MENTO E AREIA,NO TRACO DE 1:3</t>
  </si>
  <si>
    <t>13.369.0020-A</t>
  </si>
  <si>
    <t>13.369.0021-0</t>
  </si>
  <si>
    <t>CE NATURAL,EM PLACAS,COM 3CM DE ESPESSURA,ASSENTADO SOBRE SU</t>
  </si>
  <si>
    <t>PERFICIE EM OSSO,EXCLUSIVE NATA DE CIMENTO E ARGAMASSA</t>
  </si>
  <si>
    <t>13.369.0021-A</t>
  </si>
  <si>
    <t>13.369.0025-0</t>
  </si>
  <si>
    <t>REVESTIMENTO DE PISO COM GRANITO JUPARANA,EM PLACAS, COM 2CM</t>
  </si>
  <si>
    <t> DE ESPESSURA, ACABAMENTO POLIDO,ASSENTADO SOBRE SUPERFICIE</t>
  </si>
  <si>
    <t>EM OSSO, COM NATA DE CIMENTO  SOBRE  ARGAMASSA DE CIMENTO,</t>
  </si>
  <si>
    <t>SAIBRO E AREIA,NO TRACO 1:2:2</t>
  </si>
  <si>
    <t>13.369.0025-A</t>
  </si>
  <si>
    <t>13.369.0026-0</t>
  </si>
  <si>
    <t>REVESTIMENTO DE PISO COM GRANITO JAPARANA,EM PLACAS,COM 2CM</t>
  </si>
  <si>
    <t>DE ESPESSURA,ACABAMENTO POLIDO, ASSENTADO SOBRE SUPERFICIE</t>
  </si>
  <si>
    <t>EM OSSO,EXCLUSIVE NATA DE CIMENTO E ARGAMASSA</t>
  </si>
  <si>
    <t>13.369.0026-A</t>
  </si>
  <si>
    <t>13.370.0010-0</t>
  </si>
  <si>
    <t>PATIO DE CONCRETO,NA ESPESSURA DE 8CM,NO TRACO 1:3:3 EM VOLU</t>
  </si>
  <si>
    <t>ME, FORMANDO QUADROS DE 1,00X1,00M, COM SARRAFOS DE MADEIRA</t>
  </si>
  <si>
    <t>INCORPORADOS,EXCLUSIVE PREPARO DO TERRENO</t>
  </si>
  <si>
    <t>13.370.0010-A</t>
  </si>
  <si>
    <t>13.370.0015-0</t>
  </si>
  <si>
    <t>PATIO DE CONCRETO,NA ESPESSURA DE 10CM,NO TRACO 1:2:3 EM VOL</t>
  </si>
  <si>
    <t>UME, FORMANDO QUADROS DE 1,50X1,50M,COM SARRAFOS DE MADEIRA</t>
  </si>
  <si>
    <t>13.370.0015-A</t>
  </si>
  <si>
    <t>13.370.0020-0</t>
  </si>
  <si>
    <t>PATIO DE CONCRETO,NA ESPESSURA DE 12CM,NO TRACO 1:2:2,5 EM V</t>
  </si>
  <si>
    <t>OLUME,FORMANDO QUADROS DE 1,50X1,50M,COM SARRAFOS DE MADEIRA</t>
  </si>
  <si>
    <t> INCORPORADOS,EXCLUSIVE PREPARO DO TERRENO</t>
  </si>
  <si>
    <t>13.370.0020-A</t>
  </si>
  <si>
    <t>13.370.0025-0</t>
  </si>
  <si>
    <t>PATIO DE CONCRETO,NA ESPESSURA DE 15CM,NO TRACO 1:2:2 EM VOL</t>
  </si>
  <si>
    <t>13.370.0025-A</t>
  </si>
  <si>
    <t>13.370.0040-0</t>
  </si>
  <si>
    <t>PAVIMENTACAO TIPO PLAQUEAMENTO EXECUTADO COM PLACAS DE 40X80</t>
  </si>
  <si>
    <t>X10CM DE CONCRETO FCK=10MPA,JUNTA DE 2CM, INCLUSIVE PREPARO</t>
  </si>
  <si>
    <t>13.370.0040-A</t>
  </si>
  <si>
    <t>13.370.0045-0</t>
  </si>
  <si>
    <t>X10CM DE CONCRETO FCK=10MPA,JUNTA DE 2CM,COM ARMACAO DE TELA</t>
  </si>
  <si>
    <t> ESTRUTURAL CA-60,PRE-FABRICADA,MALHA QUADRADA,SOLDADA,FIO D</t>
  </si>
  <si>
    <t>IAMETRO DE 3,4MM A CADA 15CM,INCLUSIVE PREPARO DO TERRENO</t>
  </si>
  <si>
    <t>13.370.0045-A</t>
  </si>
  <si>
    <t>13.370.0050-0</t>
  </si>
  <si>
    <t>X10CM DE CONCRETO FCK=10MPA,JUNTA DE 8CM,PLANTADA DE GRAMA,</t>
  </si>
  <si>
    <t>COM ARMACAO DE TELA ESTRUTURAL CA-60,PRE-FABRICADA,MALHA QUA</t>
  </si>
  <si>
    <t>DRADA,SOLDADA,FIO DIAMETRO DE 3,4MM A CADA 15CM,INCLUSIVE PR</t>
  </si>
  <si>
    <t>EPARO DO TERRENO</t>
  </si>
  <si>
    <t>13.370.0050-A</t>
  </si>
  <si>
    <t>13.370.0055-0</t>
  </si>
  <si>
    <t>PAVIMENTACAO COM PLACAS DE CONCRETO PRE-MOLDADAS,40X40X6CM F</t>
  </si>
  <si>
    <t>CK=10MPA,COM INTERSTICIOS DE 5CM,ASSENTE COM ARGAMASSA DE CI</t>
  </si>
  <si>
    <t>MENTO E AREIA,NO TRACO 1:8,EXCLUSIVE TOMADA DE JUNTAS E PREP</t>
  </si>
  <si>
    <t>ARO DO TERRENO</t>
  </si>
  <si>
    <t>13.370.0055-A</t>
  </si>
  <si>
    <t>13.370.0060-0</t>
  </si>
  <si>
    <t>PAVIMENTACAO TIPO PLAQUEAMENTO "IN SITU",PARA PROTECAO DE IM</t>
  </si>
  <si>
    <t>PERMEABILIZACAO,COM PLACAS DE 60X60X2,5CM,FUNDIDAS E REVESTI</t>
  </si>
  <si>
    <t>DAS COM ARGAMASSA DE CIMENTO E AREIA,NO TRACO 1:3,JUNTAS DE</t>
  </si>
  <si>
    <t>2,5CM,TOMADAS COM HIDROASFALTO,CIMENTO E AREIA,TRACO 1:1:3,E</t>
  </si>
  <si>
    <t>XCLUSIVE ESTAS</t>
  </si>
  <si>
    <t>13.370.0060-A</t>
  </si>
  <si>
    <t>13.371.0010-0</t>
  </si>
  <si>
    <t>PATIO DE CONCRETO IMPORTADO DE USINA,NA ESPESSURA DE 8CM, NO</t>
  </si>
  <si>
    <t> TRACO 1:3:3 EM VOLUME, FORMANDO QUADROS DE 1,00X1,00M, COM</t>
  </si>
  <si>
    <t>SARRAFOS DE MADEIRA INCORPORADOS ,EXCLUSIVE PREPARO DO TERRE</t>
  </si>
  <si>
    <t>NO</t>
  </si>
  <si>
    <t>13.371.0010-A</t>
  </si>
  <si>
    <t>13.371.0015-0</t>
  </si>
  <si>
    <t>PATIO DE CONCRETO IMPORTADO DE USINA,NA ESPESSURA DE 10CM,NO</t>
  </si>
  <si>
    <t> TRACO 1:2:3 EM VOLUME, FORMANDO QUADROS DE 1,50X1,50M, COM</t>
  </si>
  <si>
    <t>SARRAFOS DE MADEIRA INCORPORADOS, EXCLUSIVE PREPARO DO TERRE</t>
  </si>
  <si>
    <t>13.371.0015-A</t>
  </si>
  <si>
    <t>13.371.0020-0</t>
  </si>
  <si>
    <t>PATIO DE CONCRETO IMPORTADO DE USINA,NA ESPESSURA DE 12CM,NO</t>
  </si>
  <si>
    <t>13.371.0020-A</t>
  </si>
  <si>
    <t>13.371.0025-0</t>
  </si>
  <si>
    <t>PATIO DE CONCRETO IMPORTADO DE USINA,NA ESPESSURA DE 15CM,NO</t>
  </si>
  <si>
    <t>13.371.0025-A</t>
  </si>
  <si>
    <t>13.373.0010-0</t>
  </si>
  <si>
    <t>PATIO DE CONCRETO ARMADO,CAPEADO COM AGREGADO DE ALTA RESIST</t>
  </si>
  <si>
    <t>ENCIA,ALISADO MECANICAMENTE,COM ESPESSURA DE 8 A 10CM,SOBRE</t>
  </si>
  <si>
    <t>TERRENO ACERTADO E SOBRE LASTRO DE BRITA CORRIDA COMPACTADA,</t>
  </si>
  <si>
    <t>EXCLUSIVE ACERTO DO TERRENO, LASTRO DE BRITA E FORNECIMENTO</t>
  </si>
  <si>
    <t>DO CONCRETO E DA ARMACAO, INCLUSIVE JUNTA  PLASTICA  A CADA</t>
  </si>
  <si>
    <t>2,50M,TODA A MAO-DE-OBRA E EQUIPAMENTOS NECESSARIOS</t>
  </si>
  <si>
    <t>13.373.0010-A</t>
  </si>
  <si>
    <t>13.373.0020-0</t>
  </si>
  <si>
    <t>PISO DE CONCRETO ARMADO MONOLITICO,C/JUNTA FRIA,ALISADO C/RE</t>
  </si>
  <si>
    <t>GUA VIBRATORIA,ESPESSURA 10CM,SOBRE TERRENO ACERTADO E SOBRE</t>
  </si>
  <si>
    <t> LASTRO DE BRITA,EXCLUSIVE ACERTO DO TERRENO,INCLUSIVE BRITA</t>
  </si>
  <si>
    <t>,LONA DE TECIDO RESINADO,TELA SOLDADA 15X15CM #4,2MM(DUPLA),</t>
  </si>
  <si>
    <t>CONCRETO USINADO RESISTENCIA A COMPRESSAO 20MPA C/TRANSPORTE</t>
  </si>
  <si>
    <t> DO CONCRETO E TODA A MAO-DE-OBRA E EQUIPAMENTOS NECESSARIOS</t>
  </si>
  <si>
    <t>13.373.0020-A</t>
  </si>
  <si>
    <t>13.373.0021-0</t>
  </si>
  <si>
    <t>PISO DE CONCRETO ARMADO MONOLITICO,COM JUNTA FRIA,ALISADO CO</t>
  </si>
  <si>
    <t>M REGUA VIBRATORIA,ESPESSURA DE 10CM,SOBRE TERRENO ACERTADO</t>
  </si>
  <si>
    <t>E SOBRE LASTRO DE BRITA,EXCLUSIVE ACERTO DO TERRENO E TELA,</t>
  </si>
  <si>
    <t>INCLUSIVE BRITA E LONA DE TECIDO RESINADO, CONCRETO USINADO</t>
  </si>
  <si>
    <t>RESISTENCIA A COMPRESSAO DE 20MPA COM TRANSPORTE DO CONCRETO</t>
  </si>
  <si>
    <t> E TODA A MAO-DE-OBRA E EQUIPAMENTOS NECESSARIOS</t>
  </si>
  <si>
    <t>13.373.0021-A</t>
  </si>
  <si>
    <t>13.373.0025-0</t>
  </si>
  <si>
    <t>PISO CONCRETO COLORIDO(OXIDO FERRO VERMELHO SINTETICO)ARMADO</t>
  </si>
  <si>
    <t> MONOLITICO,JUNTA FRIA,ALISADO C/REGUA VIBRATORIA,ESP.10CM,</t>
  </si>
  <si>
    <t>SOBRE TERRENO ACERTADO E SOBRE LASTRO BRITA, EXCL.ACERTO TER</t>
  </si>
  <si>
    <t>RENO,INCL.BRITA,LONA TECIDO RESINADO, TELA SOLD.15X15CM #4,2</t>
  </si>
  <si>
    <t>MM(DUPLA),CONCRETO PREP.C/BETONEIRA,RESIST.COMPRESSAO 20MPA</t>
  </si>
  <si>
    <t>C/TRANSP.CONCRETO TODA MAO-DE-OBRA EQUIPAMENTOS NECESSARIOS</t>
  </si>
  <si>
    <t>13.373.0025-A</t>
  </si>
  <si>
    <t>13.373.0026-0</t>
  </si>
  <si>
    <t>SOBRE TERRENO ACERTADO E SOBRE LASTRO DE BRITA, EXCL.ACERTO</t>
  </si>
  <si>
    <t>DO TERRENO E TELA,INCL.BRITA E LONA TECIDO RESINADO,CONCRETO</t>
  </si>
  <si>
    <t> PREPARADO C/BETONEIRA, RESIST.COMPRESSAO 20MPA C/TRANSPORTE</t>
  </si>
  <si>
    <t> CONCRETO E TODA MAO-DE-OBRA E EQUIPAMENTOS NECESSARIOS</t>
  </si>
  <si>
    <t>13.373.0026-A</t>
  </si>
  <si>
    <t>13.373.0030-0</t>
  </si>
  <si>
    <t>PISO DE CONCRETO ARMADO MONOLICO,C/JUNTA FRIA,ALISADO C/REGU</t>
  </si>
  <si>
    <t>A VIBRATORIA,ESPESSURA 15CM, SOBRE TERRENO ACERTADO E SOBRE</t>
  </si>
  <si>
    <t>LASTRO DE BRITA,EXCLUSIVE ACERTO DO TERRENO,INCLUSIVE BRITA,</t>
  </si>
  <si>
    <t>LONA DE TECIDO RESINADO, TELA SOLDADA 15X15CM #4,2MM(DUPLA),</t>
  </si>
  <si>
    <t> E CONCRETO E TODA A MAO-DE-OBRA E EQUIPAMENTOS NECESSARIOS</t>
  </si>
  <si>
    <t>13.373.0030-A</t>
  </si>
  <si>
    <t>13.373.0031-0</t>
  </si>
  <si>
    <t>M REGUA VIBRATORIA,ESPESSURA DE 15CM,SOBRE TERRENO ACERTADO</t>
  </si>
  <si>
    <t>INCLUSIVE BRITA E LONA DE TECIDO RESINADO,CONCRETO USINADO,</t>
  </si>
  <si>
    <t>CONCRETO USINADO RESIST. A COMPRESSAO DE 20MPA C/TRANSPORTE</t>
  </si>
  <si>
    <t>13.373.0031-A</t>
  </si>
  <si>
    <t>13.373.0035-0</t>
  </si>
  <si>
    <t>GUA VIBRATORIA,ESPESSURA 20CM,SOBRE TERRENO ACERTADO E SOBRE</t>
  </si>
  <si>
    <t> DE CONCRETO E TODA A MAO-DE-OBRA E EQUIPAMENTOS NECESSARIOS</t>
  </si>
  <si>
    <t>13.373.0035-A</t>
  </si>
  <si>
    <t>13.373.0036-0</t>
  </si>
  <si>
    <t>M REGUA VIBRATORIA,ESPESSURA DE 20CM,SOBRE TERRENO ACERTADO</t>
  </si>
  <si>
    <t>13.373.0036-A</t>
  </si>
  <si>
    <t>13.375.0010-0</t>
  </si>
  <si>
    <t>CAMADA IMPERMEABILIZADORA DE PISO,DE CONCRETO SIMPLES,COM 8C</t>
  </si>
  <si>
    <t>M DE ESPESSURA,NO TRACO 1:3:4,COM IMPERMEABILIZANTE DE PEGA</t>
  </si>
  <si>
    <t>NORMAL ADICIONADO A AGUA DA MISTURA DO CONCRETO NA DOSAGEM 1</t>
  </si>
  <si>
    <t>:12</t>
  </si>
  <si>
    <t>13.375.0010-A</t>
  </si>
  <si>
    <t>13.375.0015-0</t>
  </si>
  <si>
    <t>CAMADA IMPERMEABILIZADORA DE PISO,DE CONCRETO SIMPLES,COM 10</t>
  </si>
  <si>
    <t>CM DE ESPESSURA,NO TRACO 1:3:4,COM IMPERMEABILIZANTE DE PEGA</t>
  </si>
  <si>
    <t> NORMAL ADICIONADO A AGUA DA MISTURA DO CONCRETO NA DOSAGEM</t>
  </si>
  <si>
    <t>1:12</t>
  </si>
  <si>
    <t>13.375.0015-A</t>
  </si>
  <si>
    <t>13.380.0010-0</t>
  </si>
  <si>
    <t>PISO DE MARMORITE,COMPREENDENDO:A)LASTRO,COM 4CM DE ESPESSUR</t>
  </si>
  <si>
    <t>A MEDIA,DE ARGAMASSA DE CIMENTO E AREIA GROSSA,NO TRACO 1:4;</t>
  </si>
  <si>
    <t>B)CAMADA DE MARMORITE,COM 1CM DE ESPESSURA,FEITA COM GRANA N</t>
  </si>
  <si>
    <t>º1 DE MARMORE BRANCO NACIONAL E CIMENTO,SUPERFICIE ESTUCADA</t>
  </si>
  <si>
    <t>APOS A FUNDICAO,COM 3 POLIMENTOS MECANICOS,EXCLUSIVE JUNTA</t>
  </si>
  <si>
    <t>13.380.0010-A</t>
  </si>
  <si>
    <t>13.380.0011-0</t>
  </si>
  <si>
    <t>B) CAMADA DE MARMORITE,COM 1CM DE ESPESSURA,FEITA COM GRANA</t>
  </si>
  <si>
    <t>Nº1 DE GRANITO PRETO E CIMENTO,SUPERFICIE ESTUCADA APOS A</t>
  </si>
  <si>
    <t>FUNDICAO,COM 3 POLIMENTOS MECANICOS,EXCLUSIVE JUNTA</t>
  </si>
  <si>
    <t>13.380.0011-A</t>
  </si>
  <si>
    <t>13.380.0012-0</t>
  </si>
  <si>
    <t>PISO DE GRANITINA,COMPREENDENDO:A)LASTRO,COM 4CM DE ESPESSUR</t>
  </si>
  <si>
    <t>B) CAMADA DE GRANITINA,COM 3CM DE ESPESSURA,FEITA COM GRANA</t>
  </si>
  <si>
    <t> Nº1 DE GRANITO PRETO E CIMENTO,SUPERFICIE ESTUCADA APOS A</t>
  </si>
  <si>
    <t>FUNDICAO,SEM POLIMENTO</t>
  </si>
  <si>
    <t>13.380.0012-A</t>
  </si>
  <si>
    <t>13.380.0013-0</t>
  </si>
  <si>
    <t>Nº1 DE GRANITO VERMELHO E CIMENTO,SUPERFICIE ESTUCADA APOS A</t>
  </si>
  <si>
    <t> FUNDICAO,SEM POLIMENTO</t>
  </si>
  <si>
    <t>13.380.0013-A</t>
  </si>
  <si>
    <t>13.380.0015-0</t>
  </si>
  <si>
    <t>RODAPE DE MARMORITE,FUNDIDO NO LOCAL,COM 10CM DE ALTURA,1CM</t>
  </si>
  <si>
    <t>DE ESPESSURA, TERMINANDO EM CANTO RETO JUNTO AO PISO, FEITO</t>
  </si>
  <si>
    <t>COM CIMENTO E GRANA Nº1 DE MARMORE BRANCO NACIONAL, COM POLI</t>
  </si>
  <si>
    <t>MENTO MANUAL,O MARMORITE E EXECUTADO SOBRE EMBOCO PREVIO NAO</t>
  </si>
  <si>
    <t> INCLUIDO NESTA</t>
  </si>
  <si>
    <t>13.380.0015-A</t>
  </si>
  <si>
    <t>13.380.0016-0</t>
  </si>
  <si>
    <t>COM CIMENTO E  GRANA Nº1 DE GRANITO PRETO,COM POLIMENTO MANU</t>
  </si>
  <si>
    <t>AL,O MARMORITE E EXECUTADO SOBRE EMBOCO PREVIO NAO INCLUIDO</t>
  </si>
  <si>
    <t>NESTA</t>
  </si>
  <si>
    <t>13.380.0016-A</t>
  </si>
  <si>
    <t>13.380.0020-0</t>
  </si>
  <si>
    <t>ESCADA DE MARMORITE,COMPOSTA DE CAPA E ESPELHO PRE-MOLDADOS</t>
  </si>
  <si>
    <t>EM OFICINA E ASSENTADOS NA OBRA, FEITO O MARMORITE COM GRANA</t>
  </si>
  <si>
    <t> Nº1 DE MARMORE BRANCO NACIONAL E CIMENTO, E COM CAMADA  DE</t>
  </si>
  <si>
    <t>6MM.ESTA ESPECIFICACAO SE REFERE A ESCADAS COM LARGURA TOTAL</t>
  </si>
  <si>
    <t>DAS DUAS PECAS DE 0,48M E COMPREENDENDO 1,00M LINEAR  DO CON</t>
  </si>
  <si>
    <t>JUNTO DE CAPA E ESPELHO</t>
  </si>
  <si>
    <t>13.380.0020-A</t>
  </si>
  <si>
    <t>13.380.0021-0</t>
  </si>
  <si>
    <t>EM OFICINA E ASSENTADOS NA OBRA,FEITO O MARMORITE COM GRANA</t>
  </si>
  <si>
    <t>Nº1 DE GRANITO PRETO E CIMENTO,E COM CAMADA DE 6MM.ESTA ESPE</t>
  </si>
  <si>
    <t>CIFICACAO SE REFERE A ESCADAS COM LARGURA TOTAL DAS DUAS PEC</t>
  </si>
  <si>
    <t>AS DE 0,48M E COMPREENDENDO 1,00M LINEAR DO CONJUNTO DE CAPA</t>
  </si>
  <si>
    <t> E ESPELHO</t>
  </si>
  <si>
    <t>13.380.0021-A</t>
  </si>
  <si>
    <t>13.380.0025-0</t>
  </si>
  <si>
    <t>SOLEIRA,PEITORIL OU CHAPIM DE MARMORITE,PRE-MOLDADO EM OFICI</t>
  </si>
  <si>
    <t>NA E ASSENTADO NA OBRA, COM OU SEM REBAIXO, FEITO COM GRANA</t>
  </si>
  <si>
    <t>Nº1 DE MARMORE BRANCO NACIONAL E CIMENTO,NA ESPESSURA DE 6MM</t>
  </si>
  <si>
    <t>13.380.0025-A</t>
  </si>
  <si>
    <t>13.380.0026-0</t>
  </si>
  <si>
    <t>NA E ASSENTADO NA OBRA,C/OU SEM REBAIXO,FEITO COM GRANA Nº1</t>
  </si>
  <si>
    <t>DE GRANITO PRETO E CIMENTO,NA ESPESSURA DE 6MM</t>
  </si>
  <si>
    <t>13.380.0026-A</t>
  </si>
  <si>
    <t>13.380.0100-0</t>
  </si>
  <si>
    <t>RECOMPOSICAO DE PISO DE MARMORITE,CONSIDERANDO 1CM DE ESPESS</t>
  </si>
  <si>
    <t>URA DE CAMADA DE MARMORITE E LASTRO DE ARGAMASSA COM 4CM DE</t>
  </si>
  <si>
    <t>ESPESSURA,EXCLUSIVE POLIMENTO</t>
  </si>
  <si>
    <t>13.380.0100-A</t>
  </si>
  <si>
    <t>13.380.0101-0</t>
  </si>
  <si>
    <t>URA DE CAMADA DE MARMORITE E LASTRO DE ARGAMSSA  COM 4CM DE</t>
  </si>
  <si>
    <t>ESPESSURA,EXCLUSIVE POLIMENTO E LASTRO DE ARGAMASSA(VIDE FAM</t>
  </si>
  <si>
    <t>ILIA 13.301)</t>
  </si>
  <si>
    <t>13.380.0101-A</t>
  </si>
  <si>
    <t>13.381.0050-0</t>
  </si>
  <si>
    <t>JUNTA PLASTICA 17X3MM,PARA PISOS CONTINUOS.FORNECIMENTO E CO</t>
  </si>
  <si>
    <t>13.381.0050-A</t>
  </si>
  <si>
    <t>13.381.0051-0</t>
  </si>
  <si>
    <t>JUNTA PLASTICA 27X3MM,PARA PISOS CONTINUOS.FORNECIMENTO E CO</t>
  </si>
  <si>
    <t>13.381.0051-A</t>
  </si>
  <si>
    <t>13.381.0085-0</t>
  </si>
  <si>
    <t>JUNTA METALICA EM LATAO 17X0,70MM,PARA PISOS CONTINUOS.FORNE</t>
  </si>
  <si>
    <t>13.381.0085-A</t>
  </si>
  <si>
    <t>13.382.0001-0</t>
  </si>
  <si>
    <t>JUNTA FORMADA DE ARGAMASSA DE CIMENTO E AREIA,NO TRACO 1:3 C</t>
  </si>
  <si>
    <t>OM 5X5CM</t>
  </si>
  <si>
    <t>13.382.0001-A</t>
  </si>
  <si>
    <t>13.383.0002-0</t>
  </si>
  <si>
    <t>JUNTA IMPERMEABILIZANTE DE HIDROASFALTO,CIMENTO E AREIA,NO T</t>
  </si>
  <si>
    <t>RACO 1:1:3 COM 2,5X2,5CM</t>
  </si>
  <si>
    <t>13.383.0002-A</t>
  </si>
  <si>
    <t>13.383.0003-0</t>
  </si>
  <si>
    <t>RACO 1:1:3 COM 2X2,5CM</t>
  </si>
  <si>
    <t>13.383.0003-A</t>
  </si>
  <si>
    <t>13.384.0001-0</t>
  </si>
  <si>
    <t>JUNTA GRAMADA COM 5CM DE LARGURA</t>
  </si>
  <si>
    <t>13.384.0001-A</t>
  </si>
  <si>
    <t>13.384.0002-0</t>
  </si>
  <si>
    <t>JUNTA GRAMADA COM 8CM DE LARGURA</t>
  </si>
  <si>
    <t>13.384.0002-A</t>
  </si>
  <si>
    <t>13.385.0001-0</t>
  </si>
  <si>
    <t>PISO DE ALTA RESISTENCIA,MONOLITICO,MOLDADO NO LOCAL,EM ARGA</t>
  </si>
  <si>
    <t>MASSA DE CIMENTO E AGREGADOS MINERAIS,COM ESPESSURA DE 0,8CM</t>
  </si>
  <si>
    <t>,NA COR NATURAL DO CIMENTO E 3 POLIMENTOS MECANICOS.O CUSTO</t>
  </si>
  <si>
    <t>INCLUI BASE SUPORTE EM ARGAMASSA DE CIMENTO E AREIA,NO TRACO</t>
  </si>
  <si>
    <t> 1:3 E SERVENTE PARA CONFECCAO,TRANSPORTE DA ARGAMASSA E SER</t>
  </si>
  <si>
    <t>VICOS AFINS E NAO CONSIDERA JUNTAS(VIDE FAMILIA 13.381)</t>
  </si>
  <si>
    <t>13.385.0001-A</t>
  </si>
  <si>
    <t>13.385.0002-0</t>
  </si>
  <si>
    <t>,NA COR PRETA E 3 POLIMENTOS MECANICOS.O CUSTO INCLUI A BASE</t>
  </si>
  <si>
    <t> SUPORTE EM  ARGAMASSA DE  CIMENTO  E AREIA, NO TRACO 1:3 E</t>
  </si>
  <si>
    <t>SERVENTE PARA CONFECCAO, TRANSPORTE DA ARGAMASSA E SERVICOS</t>
  </si>
  <si>
    <t>AFINS E NAO CONSIDERA JUNTAS(VIDE FAMILIA 13.381)</t>
  </si>
  <si>
    <t>13.385.0002-A</t>
  </si>
  <si>
    <t>13.385.0003-0</t>
  </si>
  <si>
    <t>,NA COR VERMELHA E 3 POLIMENTOS MECANICOS. O CUSTO INCLUI A</t>
  </si>
  <si>
    <t>BASE SUPORTE EM ARGAMASSA DE CIMENTO E AREIA,NO TRACO 1:3 E</t>
  </si>
  <si>
    <t>13.385.0003-A</t>
  </si>
  <si>
    <t>13.385.0005-0</t>
  </si>
  <si>
    <t>RODAPE DE ALTA RESISTENCIA,EM ARGAMASSA DE CIMENTO E AGREGAD</t>
  </si>
  <si>
    <t>OS MINERAIS, COM 10CM DE ALTURA, NA COR NATURAL DO CIMENTO,</t>
  </si>
  <si>
    <t>INCLUSIVE 3 POLIMENTOS,SENDO OS CANTOS SALIENTES BOLEADOS,E</t>
  </si>
  <si>
    <t>OS REENTRANTES E JUNTO AO PISO EM MEIA CANA</t>
  </si>
  <si>
    <t>13.385.0005-A</t>
  </si>
  <si>
    <t>13.385.0006-0</t>
  </si>
  <si>
    <t>OS MINERAIS,COM 10CM DE ALTURA,NA COR PRETA,INCLUSIVE 3 POLI</t>
  </si>
  <si>
    <t>MENTOS,SENDO OS CANTOS SALIENTES BOLEADOS,E OS REENTRANTES E</t>
  </si>
  <si>
    <t> JUNTO AO PISO EM MEIA CANA</t>
  </si>
  <si>
    <t>13.385.0006-A</t>
  </si>
  <si>
    <t>13.385.0007-0</t>
  </si>
  <si>
    <t>OS MINERAIS, COM 10CM DE ALTURA, NA COR VERMELHA,INCLUSIVE 3</t>
  </si>
  <si>
    <t> POLIMENTOS,SENDO OS CANTOS SALIENTES BOLEADOS,E OS REENTRAN</t>
  </si>
  <si>
    <t>TES E JUNTO AO PISO EM MEIA CANA</t>
  </si>
  <si>
    <t>13.385.0007-A</t>
  </si>
  <si>
    <t>13.385.0008-0</t>
  </si>
  <si>
    <t>DEGRAU DE ESCADA DE ALTA RESISTENCIA,COMPOSTA DE CAPA E ESPE</t>
  </si>
  <si>
    <t>LHO,EM ARGAMASSA DE CIMENTO E AGREGADOS MINERAIS,NA COR NATU</t>
  </si>
  <si>
    <t>RAL DE CIMENTO,INCLUSIVE 3 POLIMENTOS</t>
  </si>
  <si>
    <t>13.385.0008-A</t>
  </si>
  <si>
    <t>13.385.0009-0</t>
  </si>
  <si>
    <t>LHO,EM ARGAMASSA DE CIMENTO E AGREGADOS MINERAIS, NA COR PRE</t>
  </si>
  <si>
    <t>TA,INCLUSIVE 3 POLIMENTOS</t>
  </si>
  <si>
    <t>13.385.0009-A</t>
  </si>
  <si>
    <t>13.385.0010-0</t>
  </si>
  <si>
    <t>LHO, EM ARGAMASSA DE CIMENTO E AGREGADOS MINERAIS,NA COR VER</t>
  </si>
  <si>
    <t>MELHA,INCLUSIVE 3 POLIMENTOS</t>
  </si>
  <si>
    <t>13.385.0010-A</t>
  </si>
  <si>
    <t>13.385.0050-0</t>
  </si>
  <si>
    <t>PISO DE ALTA RESISTENCIA,P/USO INTERNO,PLACAS PRE-MOLDADAS,V</t>
  </si>
  <si>
    <t>IBROPRENSADA A 350T,MEDINDO(40X40X3)CM,CONFECCIONADA C/AGREG</t>
  </si>
  <si>
    <t>ADOS MINERAIS(QUARTZO)E CIMENTO BRANCO ESTRUTURAL CP60,COLOC</t>
  </si>
  <si>
    <t>ADO SOBRE BASE EXIST.,ASSENTADO C/ARGAMASSA CIMENTO E AREIA</t>
  </si>
  <si>
    <t>TRACO 3:1 (FAROFA),REJUNTAMENTO BASE EPOXI,BASE SELADORA,4 D</t>
  </si>
  <si>
    <t>EMAOS CERA E POLIMENTO C/ABRASIVOS DIAMANTADOS.FORN.E COLOC.</t>
  </si>
  <si>
    <t>13.385.0050-A</t>
  </si>
  <si>
    <t>13.385.0051-0</t>
  </si>
  <si>
    <t>PISO DE ALTA RESISTENCIA,PARA USO INTERNO,EM PLACAS PRE-MOLD</t>
  </si>
  <si>
    <t>ADAS,VIBROPRENSADA A 350T,MEDINDO (40X40X3)CM,CONFECCIONADA</t>
  </si>
  <si>
    <t>COM AGREGADOS MINERAIS (QUARTZO) E CIMENTO BRANCO ESTRUTURAL</t>
  </si>
  <si>
    <t> CP60, COLOCADO SOBRE BASE EXISTENTE, EXCLUSIVE FAROFA DE CI</t>
  </si>
  <si>
    <t>MENTO E AREIA 3:1,REJUNTAMENTO,BASE SELADORA,DEMAOS DE CERA</t>
  </si>
  <si>
    <t>E POLIMENTO.FORNECIMENTO E COLOCACAO</t>
  </si>
  <si>
    <t>13.385.0051-A</t>
  </si>
  <si>
    <t>13.385.0055-0</t>
  </si>
  <si>
    <t>PISO DE ALTA RESISTENCIA,PARA USO EXTERNO,EM PLACAS PRE-MOLD</t>
  </si>
  <si>
    <t> CP60,COLOCADO SOBRE BASE EXISTENTE,ASSENTADO COM ARGAMASSA</t>
  </si>
  <si>
    <t>DE CIMENTO E AREIA NO TRACO 3:1 (FAROFA).FORNECIMENTO E COLO</t>
  </si>
  <si>
    <t>13.385.0055-A</t>
  </si>
  <si>
    <t>13.385.0056-0</t>
  </si>
  <si>
    <t>MENTO E AREIA 3:1.FORNECIMENTO E COLOCACAO</t>
  </si>
  <si>
    <t>13.385.0056-A</t>
  </si>
  <si>
    <t>13.385.0100-0</t>
  </si>
  <si>
    <t>RODAPE DE ALTA RESISTENCIA,PARA USO INTERNO,EM PLACAS PRE-MO</t>
  </si>
  <si>
    <t>LDADAS,VIBROPRENSADA A 350T,MEDINDO (10X40X3)CM,CONFECCIONAD</t>
  </si>
  <si>
    <t>A C/AGREGADOS MINERAIS (QUARTZO) E CIMENTO BRANCO ESTRUTURAL</t>
  </si>
  <si>
    <t> CP60, ASSENTADO COM ARGAMASSA DE CIMENTO E AREIA NO TRACO 3</t>
  </si>
  <si>
    <t>:1 (FAROFA) E ESPESSURA 3CM,REJUNTAMENTO A BASE DE EPOXI,BAS</t>
  </si>
  <si>
    <t>E SELADORA E 4 DEMAOS DE CERA.FORNECIMENTO E COLOCACAO</t>
  </si>
  <si>
    <t>13.385.0100-A</t>
  </si>
  <si>
    <t>13.385.0101-0</t>
  </si>
  <si>
    <t>A COM AGREGADOS MINERAIS (QUARTZO) E CIMENTO BRANCO ESTRUTUR</t>
  </si>
  <si>
    <t>AL CP60,EXCLUSIVE FAROFA DE CIMENTO E AREIA 3:1,REJUNTAMENTO</t>
  </si>
  <si>
    <t>,BASE SELADORA,DEMAOS DE CERA E POLIMENTO.FORNECIMENTO E COL</t>
  </si>
  <si>
    <t>13.385.0101-A</t>
  </si>
  <si>
    <t>13.390.0020-0</t>
  </si>
  <si>
    <t>PISO VINILICO EM LADRILHOS DE RESINA DE PVC PLASTIFICANTE,CO</t>
  </si>
  <si>
    <t>M MEDIDAS EM TORNO DE 30X30CM,HOMOGENEO,COM FLASH,COM 2MM DE</t>
  </si>
  <si>
    <t> ESPESSURA,ASSENTES SOBRE BASE EXISTENTE,DEVENDO ATENDER A A</t>
  </si>
  <si>
    <t>BNT,NO QUE CONCERNE A RESISTENCIA,AO IMPACTO,SOLIDEZ,DUREZA</t>
  </si>
  <si>
    <t>E ACAO DE AGENTES QUIMICOS,INCLUSIVE ADESIVO.FORNECIMENTO E</t>
  </si>
  <si>
    <t>13.390.0020-A</t>
  </si>
  <si>
    <t>13.390.0025-0</t>
  </si>
  <si>
    <t>M MEDIDAS EM TORNO DE 30X30CM,HOMOGENEO,COM FLASH,COM 3MM DE</t>
  </si>
  <si>
    <t>13.390.0025-A</t>
  </si>
  <si>
    <t>13.390.0027-0</t>
  </si>
  <si>
    <t>PISO VINILICO EM MANTAS RESINA PVC PLASTIFICANTE,C/2M LARG.X</t>
  </si>
  <si>
    <t>23M COMPRIMENTO,HOMOGENEO,C/FLASH,C/2MM ESP.REFORCO EM POLIU</t>
  </si>
  <si>
    <t>RETANO ULTRA RESIST.,P/TRAFEGO INTENSO,ANTIFUNGICIDA E ANTIB</t>
  </si>
  <si>
    <t>ACTERIANO,VARIAS CORES,EXCL.RODAPE,ASSENTE SOBRE BASE EXIST.</t>
  </si>
  <si>
    <t>,DEVENDO ATENDER ABNT NO QUE CONCERNE A RESIST.AO IMPACTO,SO</t>
  </si>
  <si>
    <t>LIDEZ,DUREZA E ACAO AGENTES QUIMICOS,INCL.ADESIVO.FORN.COLOC</t>
  </si>
  <si>
    <t>13.390.0027-A</t>
  </si>
  <si>
    <t>13.390.0028-0</t>
  </si>
  <si>
    <t>M MEDIDAS EM TORNO DE 30X30CM,HOMOGENEO,MESCLADO OU MESCLADO</t>
  </si>
  <si>
    <t> COM VEIOS PASSANTES,COM 2MM DE ESPESSURA,ASSENTES SOBRE BAS</t>
  </si>
  <si>
    <t>E EXISTENTE,DEVENDO ATENDER A ABNT,NO QUE CONCERNE A RESISTE</t>
  </si>
  <si>
    <t>NCIA,AO IMPACTO,SOLIDEZ,DUREZA E ACAO DE AGENTES QUIMICOS,IN</t>
  </si>
  <si>
    <t>CLUSIVE ADESIVO.FORNECIMENTO E COLOCACAO</t>
  </si>
  <si>
    <t>13.390.0028-A</t>
  </si>
  <si>
    <t>13.390.0030-0</t>
  </si>
  <si>
    <t>M MEDIDAS EM TORNO DE 30X30CM,HOMOGENEO,LISO,COM 2MM DE ESPE</t>
  </si>
  <si>
    <t>SSURA,ASSENTES SOBRE BASE EXISTENTE,DEVENDO ATENDER A ABNT,N</t>
  </si>
  <si>
    <t>O QUE CONCERNE A RESISTENCIA,AO IMPACTO,SOLIDEZ,DUREZA E ACA</t>
  </si>
  <si>
    <t>O DE AGENTES QUIMICOS,INCLUSIVE ADESIVO.FORNECIMENTO E COLOC</t>
  </si>
  <si>
    <t>13.390.0030-A</t>
  </si>
  <si>
    <t>13.390.0031-0</t>
  </si>
  <si>
    <t>M MEDIDAS EM TORNO DE 30X30CM,HOMOGENEO,LISO,COM 3MM DE ESPE</t>
  </si>
  <si>
    <t>13.390.0031-A</t>
  </si>
  <si>
    <t>13.390.0035-0</t>
  </si>
  <si>
    <t>PISO VINILICO EM PLACAS RESINA PVC PLASTIFICANTE,C/MED.TORNO</t>
  </si>
  <si>
    <t> DE 60X60CM,HOMOGENEO,MESCLADO C/VEIOS PASSANTES EM TODA A E</t>
  </si>
  <si>
    <t>ESP.,7 CORES,C/2MM ESP.ISENTO DE BORRACHA,USO PESADO,NORMA</t>
  </si>
  <si>
    <t>EN 685,ASSENTES SOBRE BASE EXISTENTE,DEVENDO ATENDER A ABNT,</t>
  </si>
  <si>
    <t>NO QUE CONCERNE A RESISTENCIA,AO IMPACTO,SOLIDEZ,DUREZA E AC</t>
  </si>
  <si>
    <t>AO DE AGENTES QUIMICOS,INCL.ADESIVO.FORN.E COLOC.</t>
  </si>
  <si>
    <t>13.390.0035-A</t>
  </si>
  <si>
    <t>13.390.0037-0</t>
  </si>
  <si>
    <t>PISO VINILICO EM MANTAS DE RESINA DE PVC PLASTIFICANTE,DE 2M</t>
  </si>
  <si>
    <t> DE LARGURA X 20M DE COMPRIMENTO,MESCLADO OU PONTILHADO,COM</t>
  </si>
  <si>
    <t>2MM DE ESPESSURA,JUNTAS SOLDADAS A QUENTE,ASSENTES SOBRE BAS</t>
  </si>
  <si>
    <t>13.390.0037-A</t>
  </si>
  <si>
    <t>13.390.0040-0</t>
  </si>
  <si>
    <t>PISO VINILICO EM MANTAS DE RESINA DE PVC PLASTIFICANTE,C/2M</t>
  </si>
  <si>
    <t>DE LARGURA X 20M DE COMPRIMENTO,HETEROGENEO,MESCLADO OU PONT</t>
  </si>
  <si>
    <t>ILHADO PIGMENTADO,C/2MM DE ESPESSURA,JUNTAS SOLDADAS A QUENT</t>
  </si>
  <si>
    <t>E,ASSENTES SOBRE BASE EXISTENTE,DEVENDO ATENDER A ABNT,NO QU</t>
  </si>
  <si>
    <t>E CONCERNE A RESISTENCIA,AO IMPACTO,SOLIDEZ,DUREZA E ACAO DE</t>
  </si>
  <si>
    <t> AGENTES QUIMICOS,INCLUSIVE ADESIVO.FORNECIMENTO E COLOCACAO</t>
  </si>
  <si>
    <t>13.390.0040-A</t>
  </si>
  <si>
    <t>13.390.0042-0</t>
  </si>
  <si>
    <t> DE LARGURA X 20M DE COMPRIMENTO,HOMOGENEO,COM 3MM DE ESPESS</t>
  </si>
  <si>
    <t>URA,LISO,MESCLADO OU PONTILHADO,JUNTAS SOLDADAS A QUENTE,ASS</t>
  </si>
  <si>
    <t>ENTES SOBRE BASE EXISTENTE,DEVENDO ATENDER A ABNT,NO QUE CON</t>
  </si>
  <si>
    <t>CERNE A RESISTENCIA,AO IMPACTO,SOLIDEZ,DUREZA E ACAO DE AGEN</t>
  </si>
  <si>
    <t>TES QUIMICOS,INCLUSIVE ADESIVO.FORNECIMENTO E COLOCACAO</t>
  </si>
  <si>
    <t>13.390.0042-A</t>
  </si>
  <si>
    <t>13.390.0045-0</t>
  </si>
  <si>
    <t>PISO VINILICO EM LADRILHOS RESINA PVC PLASTIFICANTE,C/DIM.61</t>
  </si>
  <si>
    <t>X61CM,HOMOGENEO,MESCLADO,C/2MM ESPESSURA,ANTIESTATICA,DISSIP</t>
  </si>
  <si>
    <t>ADOR DE ENERGIA,RESISTENCIA DE 5X(10)8 - 1X(10)9 OHMS,COMPOS</t>
  </si>
  <si>
    <t>TO FIBRAS CONDUTIVAS DE CARBONO,TIPO PAVIFLOR,DEVENDO ATENDE</t>
  </si>
  <si>
    <t>R A ABNT,NO QUE CONCERNE A RESISTENCIA,AO IMPACTO,SOLIDEZ,DU</t>
  </si>
  <si>
    <t>REZA E ACAO DE AGENTES QUIMICOS,INCL.ADESIVO.FORN.E COLOC.</t>
  </si>
  <si>
    <t>13.390.0045-A</t>
  </si>
  <si>
    <t>13.390.0047-0</t>
  </si>
  <si>
    <t>X61CM,HOMOGENEO,MESCLADO,C/2MM ESP.,ANTIESTATICO,DISSIPADOR</t>
  </si>
  <si>
    <t>ENERGIA,RESIST.2,5X(10)4 - 1X(10)6 OHMS,COMPOSTO FIBRAS COND</t>
  </si>
  <si>
    <t>UTIVAS CARBONO,TIPO PAVIFLOR,ASSENTES SOBRE BASE EXIST.,DEVE</t>
  </si>
  <si>
    <t>NDO ATENDER ABNT,NO QUE CONCERNE A RESIST.,AO IMPACTO,SOLIDE</t>
  </si>
  <si>
    <t>Z,DUREZA E ACAO DE AGENTES QUIMICOS,INCL.ADESIVO.FORN.E COLO</t>
  </si>
  <si>
    <t>13.390.0047-A</t>
  </si>
  <si>
    <t>13.390.0048-0</t>
  </si>
  <si>
    <t>M MEDIDAS EM TORNO DE 60X60CM,HOMOGENEO,COM FLASH,COM 2,5MM</t>
  </si>
  <si>
    <t>DE ESPESSURA,EXTRA ALTO TRAFEGO,COM PARTICULAS DE QUARTZO,AS</t>
  </si>
  <si>
    <t>SENTES SOBRE BASE EXISTENTE,DEVENDO ATENDER A ABNT,NO QUE CO</t>
  </si>
  <si>
    <t>NCERNE A RESISTENCIA,AO IMPACTO,SOLIDEZ,DUREZA E ACAO DE AGE</t>
  </si>
  <si>
    <t>NTES QUIMICOS,INCLUSIVE ADESIVO.FORNECIMENTO E COLOCACAO</t>
  </si>
  <si>
    <t>13.390.0048-A</t>
  </si>
  <si>
    <t>13.390.0050-0</t>
  </si>
  <si>
    <t>TESTEIRA EM MATERIAL VINILICO COM 6CM DE LARGURA.FORNECIMENT</t>
  </si>
  <si>
    <t>13.390.0050-A</t>
  </si>
  <si>
    <t>13.390.0055-0</t>
  </si>
  <si>
    <t>RODAPE DE PVC TIPO PLANO OU CURVO,COM 7,5CM DE ALTURA,PARA P</t>
  </si>
  <si>
    <t>ISOS VINILICOS.FORNECIMENTO E COLOCACAO</t>
  </si>
  <si>
    <t>13.390.0055-A</t>
  </si>
  <si>
    <t>13.390.0058-0</t>
  </si>
  <si>
    <t>RODAPE DE PVC TIPO HOSPITALAR,PLANO OU CURVO,COM 7,5CM DE AL</t>
  </si>
  <si>
    <t>TURA,PARA PISOS VINILICOS.FORNECIMENTO E COLOCACAO</t>
  </si>
  <si>
    <t>13.390.0058-A</t>
  </si>
  <si>
    <t>13.390.0070-0</t>
  </si>
  <si>
    <t>SUPORTE CURVO E PERFIL DE ARREMATE PARA PISO VINILICO.FORNEC</t>
  </si>
  <si>
    <t>13.390.0070-A</t>
  </si>
  <si>
    <t>13.390.0075-0</t>
  </si>
  <si>
    <t>CORDAO DE SOLDA PARA FUSAO A QUENTE,EM JUNTAS DE PISOS VINIL</t>
  </si>
  <si>
    <t>ICOS FLEXIVEIS.FORNECIMENTO E ASSENTAMENTO</t>
  </si>
  <si>
    <t>13.390.0075-A</t>
  </si>
  <si>
    <t>13.391.0500-0</t>
  </si>
  <si>
    <t>RECOMPOSICAO DE PLACAS DE PISO DE MATERIAL VINILICO OU PLAST</t>
  </si>
  <si>
    <t>ICO,EXCLUSIVE O FORNECIMENTO DO PISO,INCLUSIVE COLA</t>
  </si>
  <si>
    <t>13.391.0500-A</t>
  </si>
  <si>
    <t>13.395.0010-0</t>
  </si>
  <si>
    <t>FORRACAO DE PISO COM CARPETE DE NYLON,COM 6MM DE ESPESSURA,S</t>
  </si>
  <si>
    <t>OBRE BASE EXISTENTE</t>
  </si>
  <si>
    <t>13.395.0010-A</t>
  </si>
  <si>
    <t>13.395.0011-0</t>
  </si>
  <si>
    <t>FORRACAO DE PISO COM CARPETE DE NYLON,COM 10MM DE ESPESSURA,</t>
  </si>
  <si>
    <t>SOBRE BASE EXISTENTE</t>
  </si>
  <si>
    <t>13.395.0011-A</t>
  </si>
  <si>
    <t>13.395.0015-0</t>
  </si>
  <si>
    <t>FORRACAO DE PISO COM CARPETE DE 4,5MM DE ESPESSURA</t>
  </si>
  <si>
    <t>13.395.0015-A</t>
  </si>
  <si>
    <t>13.395.0020-0</t>
  </si>
  <si>
    <t>FORRACAO DE PISO COM CARPETE DE POLIPROPILENO,COM SUPERFICIE</t>
  </si>
  <si>
    <t> DE NYLON RHODIANYL, CONSTRUCAO TUFTING, ESPESSURA TOTAL DE</t>
  </si>
  <si>
    <t>8MM, TEXTURA AVELUDADA, MODELO GRAND NYLON PLUS,NA COR BEGE</t>
  </si>
  <si>
    <t>ROSADO 243,SOBRE BASE EXISTENTE</t>
  </si>
  <si>
    <t>13.395.0020-A</t>
  </si>
  <si>
    <t>13.395.0025-0</t>
  </si>
  <si>
    <t>FORRACAO DE PISO COM CARPETE DE POLIPROPILENO,COM FILAMENTO</t>
  </si>
  <si>
    <t>CONTINUO,CONSTRUCAO TUFTING,5MM DE ESPESSURA,TEXTURA BOUCLE</t>
  </si>
  <si>
    <t> MESCLA,MODELO AUSTIN,NA COR SAND 250,SOBRE BASE EXISTENTE</t>
  </si>
  <si>
    <t>13.395.0025-A</t>
  </si>
  <si>
    <t>13.395.0026-0</t>
  </si>
  <si>
    <t>FORRACAO DE PISO COM CARPETE DE FIBRAS DE POLIPROPILENO E RE</t>
  </si>
  <si>
    <t>SINAS SINTETICAS,A QUENTE VERTICAL COM RELEVO TIPO LOOP,5MM</t>
  </si>
  <si>
    <t>DE ESPESSURA,6 CORES LISAS,EM ROLOS DE (2X30)M</t>
  </si>
  <si>
    <t>13.395.0026-A</t>
  </si>
  <si>
    <t>13.395.0040-0</t>
  </si>
  <si>
    <t>FORRACAO DE PISO COM TAPETE EM ROLO,ANTIALERGICO,6MM DE ESPE</t>
  </si>
  <si>
    <t>SSURA,LINHA AVANTI,MODELO CARPETT PP33000,NA COR CASTOR 8502</t>
  </si>
  <si>
    <t>,SOBRE BASE EXISTENTE</t>
  </si>
  <si>
    <t>13.395.0040-A</t>
  </si>
  <si>
    <t>13.398.0010-1</t>
  </si>
  <si>
    <t>PISO DE TACOS DE IPE OU MADEIRA EQUIVALENTE,MEDINDO 7X21CM,P</t>
  </si>
  <si>
    <t>ICHADOS E INCRUSTADOS COM PEDRISCOS, ASSENTES COM ARGAMASSA</t>
  </si>
  <si>
    <t>DE CIMENTO E SAIBRO,NO TRACO 1:6,EXCLUSIVE SERVICO DE CALAFA</t>
  </si>
  <si>
    <t>13.398.0010-B</t>
  </si>
  <si>
    <t>13.398.0015-0</t>
  </si>
  <si>
    <t>PISO DE FRISO DE IPE OU MADEIRA EQUIVALENTE,COM 10CM DE LARG</t>
  </si>
  <si>
    <t>URA,2CM DE ESPESSURA, PREGADO SOBRE REGUAS DE MADEIRA DE LEI</t>
  </si>
  <si>
    <t> DE 1.1/2"X3",EMBUTIDAS EM CONCRETO</t>
  </si>
  <si>
    <t>13.398.0015-A</t>
  </si>
  <si>
    <t>13.398.0016-0</t>
  </si>
  <si>
    <t>PISO DE FRISO DE IPE OU MADEIRA EQUIVALENTE COM 20X2CM,PREGA</t>
  </si>
  <si>
    <t>DO SOBRE  BARROTEAMENTO OU REGUAS DE  MADEIRA DE LEI A CADA</t>
  </si>
  <si>
    <t>50CM,EXCLUSIVE BARROTES OU REGUAS</t>
  </si>
  <si>
    <t>13.398.0016-A</t>
  </si>
  <si>
    <t>13.398.0017-0</t>
  </si>
  <si>
    <t>REGUA DE MADEIRA DE LEI DE FORMA TRAPEZOIDAL COM 5X3CM,FIXAD</t>
  </si>
  <si>
    <t>A EM CONTRAPISO DE CIMENTO E AREIA,NO TRACO 1:3,EXCLUSIVE O</t>
  </si>
  <si>
    <t>CONTRAPISO</t>
  </si>
  <si>
    <t>13.398.0017-A</t>
  </si>
  <si>
    <t>13.398.0018-0</t>
  </si>
  <si>
    <t>BARROTE DE MADEIRA DE LEI DE 3"X4.1/2",APOIADO EM PILARETE D</t>
  </si>
  <si>
    <t>E 20X20CM,DE ALVENARIA DE TIJOLOS MACICOS OU OUTRO,EXCLUSIVE</t>
  </si>
  <si>
    <t> OS PILARETES</t>
  </si>
  <si>
    <t>13.398.0018-A</t>
  </si>
  <si>
    <t>13.398.0020-0</t>
  </si>
  <si>
    <t>RODAPE EM MADEIRA DE LEI,COM SECAO DE 5X2CM,PREGADO EM TACOS</t>
  </si>
  <si>
    <t> EMBUTIDOS NA ALVENARIA</t>
  </si>
  <si>
    <t>13.398.0020-A</t>
  </si>
  <si>
    <t>13.398.0025-0</t>
  </si>
  <si>
    <t>RODAPE EM MADEIRA DE LEI,COM SECAO DE 7X2CM,PREGADO EM TACOS</t>
  </si>
  <si>
    <t>13.398.0025-A</t>
  </si>
  <si>
    <t>13.398.0030-0</t>
  </si>
  <si>
    <t>RODAPE DE IPE OU MADEIRA EQUIVALENTE DE 10X2CM ACABAMENTO BO</t>
  </si>
  <si>
    <t>LEADO,FIXADO COMO EM 13.398.0020</t>
  </si>
  <si>
    <t>13.398.0030-A</t>
  </si>
  <si>
    <t>13.410.0010-0</t>
  </si>
  <si>
    <t>PISO DE PEDRA PORTUGUESA,ASSENTADO SOBRE MISTURA DE CIMENTO</t>
  </si>
  <si>
    <t>E SAIBRO,NO TRACO 1:5,INCLUSIVE ACERTO DO TERRENO.FORNECIMEN</t>
  </si>
  <si>
    <t>13.410.0010-A</t>
  </si>
  <si>
    <t>13.410.0011-0</t>
  </si>
  <si>
    <t>PISO DE PEDRA PORTUGUESA EM DESENHOS SIMPLES, COM APROXIMADA</t>
  </si>
  <si>
    <t>MENTE 40% DE PEDRA PRETA E 60% DE PEDRA BRANCA, ASSENTADO SO</t>
  </si>
  <si>
    <t>BRE MISTURA DE CIMENTO E SAIBRO NO TRACO 1:5, INCLUSIVE ACER</t>
  </si>
  <si>
    <t>TO DO TERRENO.FORNECIMENTO E COLOCACAO</t>
  </si>
  <si>
    <t>13.410.0011-A</t>
  </si>
  <si>
    <t>13.410.0012-0</t>
  </si>
  <si>
    <t>PEDRA PORTUGUESA COM 60% DE PEDRA BRANCA.FORNECIMENTO SEM CO</t>
  </si>
  <si>
    <t>13.410.0012-A</t>
  </si>
  <si>
    <t>13.410.0015-0</t>
  </si>
  <si>
    <t>E SAIBRO,NO TRACO 1:5,EXCLUSIVE ACERTO DO TERRENO.FORNECIMEN</t>
  </si>
  <si>
    <t>13.410.0015-A</t>
  </si>
  <si>
    <t>13.410.0020-0</t>
  </si>
  <si>
    <t>PISO DE PEDRA PORTUGUESA EM DESENHO SIMPLES,COM APROXIMADAME</t>
  </si>
  <si>
    <t>NTE 25% DE PEDRA PRETA,25% DE PEDRA VERMELHA E 50% DE PEDRA</t>
  </si>
  <si>
    <t>BRANCA,ASSENTADO SOBRE MISTURA DE CIMENTO E SAIBRO NO TRACO</t>
  </si>
  <si>
    <t>1:5,INCLUSIVE ACERTO DO TERRENO.FORNECIMENTO E COLOCACAO</t>
  </si>
  <si>
    <t>13.410.0020-A</t>
  </si>
  <si>
    <t>13.410.0025-0</t>
  </si>
  <si>
    <t>E SAIBRO,NO TRACO 1:5,INCLUSIVE ACERTO DO TERRENO,EM FAIXA.</t>
  </si>
  <si>
    <t>13.410.0025-A</t>
  </si>
  <si>
    <t>13.410.0030-0</t>
  </si>
  <si>
    <t>PISO COM PEDRA PORTUGUESA VERMELHA,ASSENTADO SOBRE MISTURA D</t>
  </si>
  <si>
    <t>E CIMENTO E SAIBRO,NO TRACO 1:5,INCLUSIVE ACERTO DO TERRENO,</t>
  </si>
  <si>
    <t>EM FAIXA.FORNECIMENTO E COLOCACAO</t>
  </si>
  <si>
    <t>13.410.0030-A</t>
  </si>
  <si>
    <t>13.411.0500-0</t>
  </si>
  <si>
    <t>RECOMPOSICAO DE PAVIMENTACAO DE PEDRA PORTUGUESA,ASSENTADA</t>
  </si>
  <si>
    <t>COM FAROFA DE CIMENTO E SAIBRO,NO TRACO 1:5, INCLUSIVE FORNE</t>
  </si>
  <si>
    <t>CIMENTO DO MATERIAL PARA REJUNTAMENTO,EXCLUSIVE A PEDRA</t>
  </si>
  <si>
    <t>13.411.0500-A</t>
  </si>
  <si>
    <t>13.413.0010-0</t>
  </si>
  <si>
    <t>PISO DE PEDRA SAO TOME,MEDINDO 30X30CM,38X38CM,48X48CM OU 58</t>
  </si>
  <si>
    <t>X58CM,COM 2CM DE ESPESSURA,ASSENTE COM ARGAMASSA DE CIMENTO,</t>
  </si>
  <si>
    <t>AREIA E SAIBRO,NO TRACO 1:2:2,COM ESPESSURA DE 3CM.FORNECIME</t>
  </si>
  <si>
    <t>13.413.0010-A</t>
  </si>
  <si>
    <t>13.413.0011-0</t>
  </si>
  <si>
    <t>X58CM,COM 2CM DE ESPESSURA,EXCLUSIVE ARGAMASSA.FORNECIMENTO</t>
  </si>
  <si>
    <t>13.413.0011-A</t>
  </si>
  <si>
    <t>13.413.0012-0</t>
  </si>
  <si>
    <t>PISO DE PEDRA SAO TOME,MEDINDO 57X57CM,TIPO FURNAS/LIGHT,ASS</t>
  </si>
  <si>
    <t>ENTE COM ARGAMASSA DE CIMENTO,AREIA E SAIBRO,NO TRACO 1:2:2,</t>
  </si>
  <si>
    <t>REJUNTAMENTO COM CIMENTO BRANCO E CORANTE</t>
  </si>
  <si>
    <t>13.413.0012-A</t>
  </si>
  <si>
    <t>13.413.0013-0</t>
  </si>
  <si>
    <t>PISO DE PEDRA SAO TOME, MEDINDO 57X57CM, TIPO FURNAS/LIGHT,</t>
  </si>
  <si>
    <t>EXCLUSIVE ARGAMASSA E REJUNTAMENTO</t>
  </si>
  <si>
    <t>13.413.0013-A</t>
  </si>
  <si>
    <t>13.413.0020-0</t>
  </si>
  <si>
    <t>PISO DE PLACAS DE ARDOSIA COR CINZA MEDINDO 40X40CM,EM TORNO</t>
  </si>
  <si>
    <t> DE 1CM DE ESPESSURA,ASSENTE SOBRE SUPERFICIE EM OSSO COM AR</t>
  </si>
  <si>
    <t>GAMASSA DE CIMENTO,SAIBRO E AREIA,NO TRACO 1:2:2</t>
  </si>
  <si>
    <t>13.413.0020-A</t>
  </si>
  <si>
    <t>13.413.0021-0</t>
  </si>
  <si>
    <t> DE 1CM DE ESPESSURA,EXCLUSIVE ARGAMASSA</t>
  </si>
  <si>
    <t>13.413.0021-A</t>
  </si>
  <si>
    <t>13.413.0025-0</t>
  </si>
  <si>
    <t>PISO DE PLACAS DE ARDOSIA COR CINZA MEDINDO 30X30CM,EM TORNO</t>
  </si>
  <si>
    <t>13.413.0025-A</t>
  </si>
  <si>
    <t>13.413.0026-0</t>
  </si>
  <si>
    <t>13.413.0026-A</t>
  </si>
  <si>
    <t>13.413.0027-0</t>
  </si>
  <si>
    <t>PISO DE PLACAS DE ARDOSIA NA COR FERRUGEM MEDINDO 25X25CM,EM</t>
  </si>
  <si>
    <t> TORNO DE 1CM DE ESPESSURA,ASSENTE SOBRE SUPERFICIE EM OSSO</t>
  </si>
  <si>
    <t>COM ARGAMASSA DE CIMENTO,SAIBRO E AREIA,NO TRACO 1:2:2</t>
  </si>
  <si>
    <t>13.413.0027-A</t>
  </si>
  <si>
    <t>13.413.0028-0</t>
  </si>
  <si>
    <t>PISO DE PLACAS DE ARDOSIA COR FERRUGEM MEDINDO 25X25CM,EM TO</t>
  </si>
  <si>
    <t>RNO DE 1CM DE ESPESSURA,EXCLUSIVE ARGAMASSA</t>
  </si>
  <si>
    <t>13.413.0028-A</t>
  </si>
  <si>
    <t>13.413.0030-0</t>
  </si>
  <si>
    <t>RODAPE DE ARDOSIA COM ALTURA DE 10CM,ASSENTE EM PAREDE EM OS</t>
  </si>
  <si>
    <t>SO COM ARGAMASSA DE CIMENTO,SAIBRO E AREIA,NO TRACO 1:2:2 E</t>
  </si>
  <si>
    <t>13.413.0030-A</t>
  </si>
  <si>
    <t>13.413.0031-0</t>
  </si>
  <si>
    <t>CHAPISCO DE CIMENTO E AREIA,NO TRACO 1:3,EXCLUSIVE ARGAMASSA</t>
  </si>
  <si>
    <t> E CHAPISCO</t>
  </si>
  <si>
    <t>13.413.0031-A</t>
  </si>
  <si>
    <t>13.413.0035-0</t>
  </si>
  <si>
    <t>RODAPE DE ARDOSIA COM ALTURA DE 7CM,ASSENTE EM PAREDE EM OSS</t>
  </si>
  <si>
    <t>O COM ARGAMASSA DE CIMENTO,SAIBRO E AREIA,NO TRACO 1:2:2 E C</t>
  </si>
  <si>
    <t>HAPISCO DE CIMENTO E AREIA,NO TRACO 1:3</t>
  </si>
  <si>
    <t>13.413.0035-A</t>
  </si>
  <si>
    <t>13.413.0036-0</t>
  </si>
  <si>
    <t>HAPISCO DE CIMENTO E AREIA,NO TRACO 1:3,EXCLUSIVE ARGAMASSA</t>
  </si>
  <si>
    <t>E CHAPISCO</t>
  </si>
  <si>
    <t>13.413.0036-A</t>
  </si>
  <si>
    <t>13.415.0010-0</t>
  </si>
  <si>
    <t>PISO DE BORRACHA SINTETICA,SBR,PRETO,EM PLACAS DE 50X50CM,CO</t>
  </si>
  <si>
    <t>M 3,0MM DE ESPESSURA,TEXTURA DA SUPERFICIE PASTILHADA,COLOCA</t>
  </si>
  <si>
    <t>DO COM COLA SOBRE BASE EXISTENTE.FORNECIMENTO E COLOCACAO</t>
  </si>
  <si>
    <t>13.415.0010-A</t>
  </si>
  <si>
    <t>13.415.0011-0</t>
  </si>
  <si>
    <t>PISO DE BORRACHA SINTETICA,SBR,PRETO,EM ROLO DE 1,40M DE LAR</t>
  </si>
  <si>
    <t>GURA,SUPERFICIE GRAO DE ARROZ,COM 3,00MM DE ESPESSURA,COLOCA</t>
  </si>
  <si>
    <t>13.415.0011-A</t>
  </si>
  <si>
    <t>13.415.0015-0</t>
  </si>
  <si>
    <t>RODAPE DE BORRACHA SINTETICA,SBR,PRETO,COM 7X0,3CM, TEXTURA</t>
  </si>
  <si>
    <t>DA SUPERFICIE LISA,COLOCADO COM COLA SOBRE PAREDE EMBOCADA.</t>
  </si>
  <si>
    <t>13.415.0015-A</t>
  </si>
  <si>
    <t>13.415.0020-0</t>
  </si>
  <si>
    <t>DEGRAU DE ESCADA DE BORRACHA SINTETICA,SBR,PRETO,EM PLACAS D</t>
  </si>
  <si>
    <t>E 50X32CM,TEXTURA DA SUPERFICIE PASTILHADA,COLOCADO COM COLA</t>
  </si>
  <si>
    <t> SOBRE BASE EXISTENTE.FORNECIMENTO E COLOCACAO</t>
  </si>
  <si>
    <t>13.415.0020-A</t>
  </si>
  <si>
    <t>13.416.0010-0</t>
  </si>
  <si>
    <t>PISO TATIL DE BORRACHA,DIRECIONAL,PARA PESSOAS COM NECESSIDA</t>
  </si>
  <si>
    <t>DES ESPECIFICAS,25X25CM,ESPESSURA DE 5MM,NA COR PRETA,COLADO</t>
  </si>
  <si>
    <t>13.416.0010-A</t>
  </si>
  <si>
    <t>13.416.0015-0</t>
  </si>
  <si>
    <t>PISO TATIL DE BORRACHA,ALERTA,PARA PESSOAS COM NECESSIDADES</t>
  </si>
  <si>
    <t>ESPECIFICAS,25X25CM, ESPESSURA DE 5MM, NA COR PRETA, COLADO</t>
  </si>
  <si>
    <t>SOBRE BASE EXISTENTE.FORNECIMENTO E COLOCACAO</t>
  </si>
  <si>
    <t>13.416.0015-A</t>
  </si>
  <si>
    <t>13.440.0015-0</t>
  </si>
  <si>
    <t>REVESTIMENTO PISO SINTETICO,PISTA ATLETISMO,MOLD."IN LOCO",C</t>
  </si>
  <si>
    <t>AMADA MANTA PRE-FABR.PARTICULAS BORR.SBR AGLUTINADAS POLIURE</t>
  </si>
  <si>
    <t>TANO ESPECIAL MDI,FIXADA CONTRAPISO EXISTENTE,ADESIVO POLIUR</t>
  </si>
  <si>
    <t>ETANO BICOMPONENTE E ADICIONADO UMA CAMADA SUPERIOR LIQUIDO</t>
  </si>
  <si>
    <t>AUTONIVELANTE RESINA POLIURETANO BICOMPONENTE C/GRANULOS FIN</t>
  </si>
  <si>
    <t>OS EPDM APLICADOS SPRAY SUPERF.FINAL S/EMENDA,ESP.MEDIA 13MM</t>
  </si>
  <si>
    <t>13.440.0015-A</t>
  </si>
  <si>
    <t>13.440.0025-0</t>
  </si>
  <si>
    <t>REVESTIMENTO PISO SINT.,PISTA ATLETISMO,MOLD."IN LOCO",CAMAD</t>
  </si>
  <si>
    <t>A MANTA PRE-FABR.PARTICULAS BORR.SBR AGLUTINADAS POLIURETANO</t>
  </si>
  <si>
    <t>ESPECIAL MDI,FIXADA CONTRAPISO EXISTENTE,ADESIVO POLIURETANO</t>
  </si>
  <si>
    <t>BICOMPONENTE E ADICIONADO UMA CAMADA SUPERIOR RESINA POLIURE</t>
  </si>
  <si>
    <t>TANO BICOMPONENTE AUTONIVELANTE ESPECIAL,RECOBERTA C/CAMADA</t>
  </si>
  <si>
    <t>GRANULOS BORR.ESPECIAL EPDM ALTA RESIST.USO,ESP.MEDIA 14MM</t>
  </si>
  <si>
    <t>13.440.0025-A</t>
  </si>
  <si>
    <t>13.440.0030-0</t>
  </si>
  <si>
    <t>REVESTIMENTO DE PISO DE BORRACHA ESPECIAL SBR E GRANULOS DE</t>
  </si>
  <si>
    <t>BORRACHA EPDM,AGLUTINADAS C/POLIURETANO MDI,DE ALTO IMPACTO,</t>
  </si>
  <si>
    <t>PARA ACADEMIAS E AFINS,COLADO SOBRE CONTRAPISO EXISTENTE COM</t>
  </si>
  <si>
    <t> ADESIVO DE POLIURETANO BICOMPONENTE A PROVA D`AGUA,COM ESPE</t>
  </si>
  <si>
    <t>SSURA MEDIA DE 6MM</t>
  </si>
  <si>
    <t>13.440.0030-A</t>
  </si>
  <si>
    <t>13.440.0035-0</t>
  </si>
  <si>
    <t>REVESTIMENTO DE PISO SINTETICO EM MANTA PRE-FABRICADA,PARA T</t>
  </si>
  <si>
    <t>REINAMENTOS E COMPETICOES NAO OFICIAIS DE ATLETISMO,COMPOSTA</t>
  </si>
  <si>
    <t> DE PARTICULAS SELECIONADAS DE BORRACHA SBR E GRANULOS DE ES</t>
  </si>
  <si>
    <t>PUMA DE POLIURETANO,AGLUTINADAS COM POLIURETANO MDI,PODENDO</t>
  </si>
  <si>
    <t>SER DISPOSTOS SOLTOS OU COLADOS AO CONTRAPISO EXISTENTE COM</t>
  </si>
  <si>
    <t>ESPESSURA CONSTANTE DE 10MM</t>
  </si>
  <si>
    <t>13.440.0035-A</t>
  </si>
  <si>
    <t>13.460.0010-0</t>
  </si>
  <si>
    <t>PISO ELEVADO EM TORNO DE 30CM,CONSTITUIDO POR PLACAS DE MADE</t>
  </si>
  <si>
    <t>IRA AGLOMERADA COM MAIS OU MENOS 30MM DE ESPESSURA,COM REVES</t>
  </si>
  <si>
    <t>TIMENTO SUPERIOR EM LAMINADO PLASTICO,APOIADO SOBRE BASE DE</t>
  </si>
  <si>
    <t>ALUMINIO OU ACO GALVANIZADO,DESTINADO A APARELHOS DE INFORMA</t>
  </si>
  <si>
    <t>TICA.FORNECIMENTO E COLOCACAO</t>
  </si>
  <si>
    <t>13.460.0010-A</t>
  </si>
  <si>
    <t>13.460.0015-0</t>
  </si>
  <si>
    <t>PISO ELEVADO EM TORNO DE 30CM,CONSITUIDO POR PLACAS DE ACO C</t>
  </si>
  <si>
    <t>OM MAIS OU MENOS 30MM DE ESPESSURA,COM REVESTIMENTO SUPERIOR</t>
  </si>
  <si>
    <t> EM LAMINADO PLASTICO,APOIADO SOBRE BASE DE ALUMINIO OU ACO</t>
  </si>
  <si>
    <t>GALVANIZADO,DESTINADO A APARELHOS DE INFORMATICA.FORNECIMENT</t>
  </si>
  <si>
    <t>13.460.0015-A</t>
  </si>
  <si>
    <t>13.460.0020-0</t>
  </si>
  <si>
    <t>PISO ELEVADO EM TORNO DE 20CM,CONSTITUIDO POR PLACAS DE MADE</t>
  </si>
  <si>
    <t>IRA AGLOMERADA COM MAIS OU MENOS 40MM DE ESPESSURA,COM REVES</t>
  </si>
  <si>
    <t>13.460.0020-A</t>
  </si>
  <si>
    <t>13.462.0010-0</t>
  </si>
  <si>
    <t>PISO DE ALERTA EM PLACAS MARMORIZADAS VIBROPRENSADAS,COM ACA</t>
  </si>
  <si>
    <t>BAMENTO RUSTICO,NA COR CINZA,INCLUSIVE CONTRAPISO COM ESPESS</t>
  </si>
  <si>
    <t>URA DE 3CM.FORNECIMENTO E COLOCACAO</t>
  </si>
  <si>
    <t>13.462.0010-A</t>
  </si>
  <si>
    <t>13.462.0015-0</t>
  </si>
  <si>
    <t>BAMENTO RUSTICO,NA COR VERMELHA,INCLUSIVE CONTRAPISO COM ESP</t>
  </si>
  <si>
    <t>ESSURA DE 3CM.FORNECIMENTO E COLOCACAO</t>
  </si>
  <si>
    <t>13.462.0015-A</t>
  </si>
  <si>
    <t>13.462.0020-0</t>
  </si>
  <si>
    <t>PISO DE ALERTA EM PLACAS MARMORIADAS VIBRO-PRENSADAS, COM  A</t>
  </si>
  <si>
    <t>CABAMENTO RUSTICO, NA COR CINZA, EXCLUSIVE  CONTRAPISO, COM</t>
  </si>
  <si>
    <t>ESPESSURA DE 3CM.FORNECIMENTO E COLOCACAO</t>
  </si>
  <si>
    <t>13.462.0020-A</t>
  </si>
  <si>
    <t>13.462.0025-0</t>
  </si>
  <si>
    <t>PISO DE ALERTA EM PLACAS MARMORIZADAS VIBRO-PRENSADAS,COM AC</t>
  </si>
  <si>
    <t>ABAMENTO RUSTICO,NA COR VERMELHA,EXCLUSIVE CONTRAPISO COM ES</t>
  </si>
  <si>
    <t>PESSURA DE 3CM.FORNECIMENTO E COLOCACAO</t>
  </si>
  <si>
    <t>13.462.0025-A</t>
  </si>
  <si>
    <t>13.468.0010-0</t>
  </si>
  <si>
    <t>CAMADA DE ISOLAMENTO EXECUTADA COM BLOCOS DE CONCRETO DE 10X</t>
  </si>
  <si>
    <t>20X40CM, CAPEAMENTO COM ARGAMASSA DE CIMENTO E AREIA, NO TRA</t>
  </si>
  <si>
    <t>CO 1:4,ASSENTES COM ARMAGASSA DE CIMENTO E SAIBRO NO TRACO 1</t>
  </si>
  <si>
    <t>:8</t>
  </si>
  <si>
    <t>13.468.0010-A</t>
  </si>
  <si>
    <t>13.469.0010-0</t>
  </si>
  <si>
    <t>CAMADA DE ISOLAMENTO EXECUTADA COM BLOCOS DE CONCRETO CELULA</t>
  </si>
  <si>
    <t>R DE 10X30X60CM,CAPEAMENTO COM ARGAMASSA DE CIMENTO E AREIA,</t>
  </si>
  <si>
    <t>NO TRACO 1:4,ASSENTES COM ARGAMASSA DE CIMENTO E SAIBRO,NO T</t>
  </si>
  <si>
    <t>RACO 1:8</t>
  </si>
  <si>
    <t>13.469.0010-A</t>
  </si>
  <si>
    <t>14.001.0001-0</t>
  </si>
  <si>
    <t>JANELA DE PVC,DE CORRER,DUAS FOLHAS MOVEIS,DE 1,20X1,20M,EXC</t>
  </si>
  <si>
    <t>LUSIVE VIDROS,INCLUSIVE FERRAGENS.FORNECIMENTO E COLOCACAO</t>
  </si>
  <si>
    <t>14.001.0001-A</t>
  </si>
  <si>
    <t>14.001.0002-0</t>
  </si>
  <si>
    <t>JANELA DE PVC,DE CORRER,DUAS FOLHAS MOVEIS EM VENEZIANAS E D</t>
  </si>
  <si>
    <t>UAS FOLHAS MOVEIS EM VIDRO,MEDINDO 1,60X1,00M,INCLUSIVE ACES</t>
  </si>
  <si>
    <t>SORIOS,EXCLUSIVE VIDRO.FORNECIMENTO E COLOCACAO</t>
  </si>
  <si>
    <t>14.001.0002-A</t>
  </si>
  <si>
    <t>14.001.0006-0</t>
  </si>
  <si>
    <t>JANELA DE PVC, DE CORRER, QUATRO FOLHAS,DUAS FIXAS E DUAS MO</t>
  </si>
  <si>
    <t>VEIS, DE 2,00X1,20M, EXCLUSIVE VIDROS, INCLUSIVE FERRAGENS.</t>
  </si>
  <si>
    <t>14.001.0006-A</t>
  </si>
  <si>
    <t>14.001.0011-0</t>
  </si>
  <si>
    <t>JANELA DE PVC,DE CORRER,QUATRO FOLHAS,DUAS FIXAS E DUAS MOVE</t>
  </si>
  <si>
    <t>IS,DE 3,20X2,00M ,CONTENDO NA PARTE SUPERIOR BANDEIRA DE QUA</t>
  </si>
  <si>
    <t>TRO FOLHAS DE 0,80X0,50M CADA,SENDO DUAS FIXAS NA PARTE CENT</t>
  </si>
  <si>
    <t>RAL E DUAS DE PROJETAR TIPO MAXIM-AR NAS EXTREMIDADES, EXCLU</t>
  </si>
  <si>
    <t>SIVE VIDROS,INCLUSIVE FERRAGENS.FORNECIMENTO E COLOCACAO</t>
  </si>
  <si>
    <t>14.001.0011-A</t>
  </si>
  <si>
    <t>14.001.0016-0</t>
  </si>
  <si>
    <t>JANELA DE PVC,DE PROJETAR,TIPO MAXIM-AR,COM UMA FOLHA DE 0,8</t>
  </si>
  <si>
    <t>0X0,80M,EXCLUSIVE VIDRO,INCLUSIVE FERRAGENS. FORNECIMENTO E</t>
  </si>
  <si>
    <t>14.001.0016-A</t>
  </si>
  <si>
    <t>14.001.0030-0</t>
  </si>
  <si>
    <t>PORTA DE PVC,UMA FOLHA COM TRAVESSA INTERMEDIARIA,DE ABRIR,</t>
  </si>
  <si>
    <t>DE 0,80X2,10M,EXCLUSIVE VIDRO,INCLUSIVE FERRAGENS.FORNECIMEN</t>
  </si>
  <si>
    <t>14.001.0030-A</t>
  </si>
  <si>
    <t>14.001.0035-0</t>
  </si>
  <si>
    <t>PORTA DE PVC,UMA FOLHA COM TRAVESSA INTERMEDIARIA,DE ABRIR,D</t>
  </si>
  <si>
    <t>E 0,70X2,10M,EXCLUSIVE VIDRO,INCLUSIVE FERRAGENS. FORNECIMEN</t>
  </si>
  <si>
    <t>14.001.0035-A</t>
  </si>
  <si>
    <t>14.001.0040-0</t>
  </si>
  <si>
    <t>E 0,60X2,10M,EXCLUSIVE VIDRO,INCLUSIVE FERRAGENS. FORNECIMEN</t>
  </si>
  <si>
    <t>14.001.0040-A</t>
  </si>
  <si>
    <t>14.001.0045-0</t>
  </si>
  <si>
    <t>PORTA DE PVC,DE CORRER,DUAS FOLHAS MOVEIS COM TRAVESSA INTER</t>
  </si>
  <si>
    <t>MEDIARIA,DE 1,60X2,10M,EXCLUSIVE VIDROS,INCLUSIVE FERRAGENS.</t>
  </si>
  <si>
    <t>14.001.0045-A</t>
  </si>
  <si>
    <t>14.001.0050-0</t>
  </si>
  <si>
    <t>MEDIARIA,DE 1,40X2,10M,EXCLUSIVE VIDROS,INCLUSIVE FERRAGENS.</t>
  </si>
  <si>
    <t>14.001.0050-A</t>
  </si>
  <si>
    <t>14.001.0055-0</t>
  </si>
  <si>
    <t>PORTA DE PVC,DE CORRER,QUATRO FOLHAS COM TRAVESSA INTERMEDIA</t>
  </si>
  <si>
    <t>RIA,DUAS FIXAS E DUAS MOVEIS,DE 2,00X2,10M,EXCLUSIVE VIDROS,</t>
  </si>
  <si>
    <t>INCLUSIVE FERRAGENS.FORNECIMENTO E COLOCACAO</t>
  </si>
  <si>
    <t>14.001.0055-A</t>
  </si>
  <si>
    <t>14.001.0065-0</t>
  </si>
  <si>
    <t>PORTA SANFONADA EM PVC,VAO DE 0,80X2,10M,INCLUSIVE ACESSORIO</t>
  </si>
  <si>
    <t>S(PUXADOR E TRINCOS).FORNECIMENTO E COLOCACAO</t>
  </si>
  <si>
    <t>14.001.0065-A</t>
  </si>
  <si>
    <t>14.001.0070-0</t>
  </si>
  <si>
    <t>PORTA SANFONADA EM PVC,VAO DE 0,60X2,10M.FORNECIMENTO E COLO</t>
  </si>
  <si>
    <t>14.001.0070-A</t>
  </si>
  <si>
    <t>14.001.0072-0</t>
  </si>
  <si>
    <t>PORTA SANFONADA EM PVC,VAO DE 0,70X2,10M.FORNECIMENTO E COLO</t>
  </si>
  <si>
    <t>14.001.0072-A</t>
  </si>
  <si>
    <t>14.001.0076-0</t>
  </si>
  <si>
    <t>PORTA SANFONADA EM PVC,VAO DE 1,00X2,10M.FORNECIMENTO E COLO</t>
  </si>
  <si>
    <t>14.001.0076-A</t>
  </si>
  <si>
    <t>14.001.0080-0</t>
  </si>
  <si>
    <t>PORTA FLEXIVEL DE PVC(TIPO VAI-E-VEM),MEDINDO 1,40MX2,10M,CO</t>
  </si>
  <si>
    <t>M FECHAMENTO AUTOMATICO ATRAVES DE MOLAS HELICOIDAIS SOBREPO</t>
  </si>
  <si>
    <t>STAS EM EIXO DE ACO,ESTRUT.METALICA PERFIL "V DUPLO" VERTICA</t>
  </si>
  <si>
    <t>L/HORIZONTAL EM CHAPAS DE FERRO COM PINTURA A PO EM POLIESTE</t>
  </si>
  <si>
    <t>R TEXTURIZADA NAS FOLHAS DA PORTA ATE ALTURA DE 1200MM,PVC C</t>
  </si>
  <si>
    <t>INZA DE 5MM DE ESPESSURA.FORNECIMENTO E COLOCACAO</t>
  </si>
  <si>
    <t>14.001.0080-A</t>
  </si>
  <si>
    <t>14.001.0100-0</t>
  </si>
  <si>
    <t>VENEZIANA COM ALETAS DE PVC TRANSLUCIDAS E MONTANTES DE ALUM</t>
  </si>
  <si>
    <t>INIO NATURAL.FORNECIMENTO E COLOCACAO</t>
  </si>
  <si>
    <t>14.001.0100-A</t>
  </si>
  <si>
    <t>14.001.0105-0</t>
  </si>
  <si>
    <t>VENEZIANA,COM ALETAS DE FIBERGLASS E MONTANTES DE ALUMINIO N</t>
  </si>
  <si>
    <t>ATURAL.FORNECIMENTO E COLOCACAO</t>
  </si>
  <si>
    <t>14.001.0105-A</t>
  </si>
  <si>
    <t>14.001.0110-0</t>
  </si>
  <si>
    <t>VENEZIANA,COM ALETAS DE PVC TRANSLUCIDAS E MONTANTES EM ACO</t>
  </si>
  <si>
    <t>GALVANIZADO.FORNECIMENTO E COLOCACAO</t>
  </si>
  <si>
    <t>14.001.0110-A</t>
  </si>
  <si>
    <t>14.001.0115-0</t>
  </si>
  <si>
    <t>VENEZIANA,COM ALETAS DE FIBERGLASS E MONTANTES EM ACO GALVAN</t>
  </si>
  <si>
    <t>IZADO.FORNECIMENTO E COLOCACAO</t>
  </si>
  <si>
    <t>14.001.0115-A</t>
  </si>
  <si>
    <t>14.001.0120-0</t>
  </si>
  <si>
    <t>PRE-PINTADO.FORNECIMENTO E COLOCACAO</t>
  </si>
  <si>
    <t>14.001.0120-A</t>
  </si>
  <si>
    <t>14.001.0125-0</t>
  </si>
  <si>
    <t>VENEZIANA,COM ALETAS DE FIBERGLASS E MONTANTES EM ACO PRE-PI</t>
  </si>
  <si>
    <t>NTADO.FORNECIMENTO E COLOCACAO</t>
  </si>
  <si>
    <t>14.001.0125-A</t>
  </si>
  <si>
    <t>14.001.0130-0</t>
  </si>
  <si>
    <t>VENEZIANA EXTERNA DE ENROLAR,COM ESTEIRAS EM PVC RIGIDO E PE</t>
  </si>
  <si>
    <t>RFIS EM FERRO GALVANIZADO,INCLUSIVE FERRAGENS.FORNECIMENTO E</t>
  </si>
  <si>
    <t>14.001.0130-A</t>
  </si>
  <si>
    <t>14.001.0200-0</t>
  </si>
  <si>
    <t>PROTETOR DE CANTOS,PRODUZIDO COM ESTRUTURA INTERNA DE SUPORT</t>
  </si>
  <si>
    <t>E EM ALUMINIO E PVC,COM REFORCOS EM NEOPRENE E EXTERNAMENTE</t>
  </si>
  <si>
    <t>COM CAPAS DE VINIL DE ALTO IMPACTO COM ACABAMENTO TEXTURIZAD</t>
  </si>
  <si>
    <t>O,NAS CORES PADRONIZADAS DO FABRICANTE,COM LARGURA DE 5CM E</t>
  </si>
  <si>
    <t>PECAS COM 1,20M E 2,40M.FORNECIMENTO E COLOCACAO</t>
  </si>
  <si>
    <t>14.001.0200-A</t>
  </si>
  <si>
    <t>14.001.0205-0</t>
  </si>
  <si>
    <t>O,NAS CORES PADRONIZADAS DO FABRICANTE,BATE-MACAS TIPO RETO,</t>
  </si>
  <si>
    <t>COM ALTURA DE 10CM.FORNECIMENTO E COLOCACAO</t>
  </si>
  <si>
    <t>14.001.0205-A</t>
  </si>
  <si>
    <t>14.001.0210-0</t>
  </si>
  <si>
    <t>O,NAS CORES PADRONIZADAS NO FABRICANTE,BATE-MACAS TIPO RETO,</t>
  </si>
  <si>
    <t>COM ALTURA DE 15CM.FORNECIMENTO E COLOCACAO</t>
  </si>
  <si>
    <t>14.001.0210-A</t>
  </si>
  <si>
    <t>14.001.0212-0</t>
  </si>
  <si>
    <t>COM ALTURA DE 20CM.FORNECIMENTO E COLOCACAO</t>
  </si>
  <si>
    <t>14.001.0212-A</t>
  </si>
  <si>
    <t>14.001.0215-0</t>
  </si>
  <si>
    <t>O,NAS CORES PADRONIZADAS DO FABRICANTE,BATE-MACAS TIPO CORRI</t>
  </si>
  <si>
    <t>MAO,COM ALTURA DE 15CM.FORNECIMENTO E COLOCACAO</t>
  </si>
  <si>
    <t>14.001.0215-A</t>
  </si>
  <si>
    <t>14.001.0250-0</t>
  </si>
  <si>
    <t>GRADE DE PVC BRANCO,CINZA OU BEGE,EM MODULOS,COM LARGURA E A</t>
  </si>
  <si>
    <t>LTURA VARIAVEIS,ESTRUTURADA EM CONCRETO ARMADO INJETADO E/OU</t>
  </si>
  <si>
    <t> FERRO GALVANIZADO,COM COLUNAS 80X80MM,PERFIS FIXADO ATRAVES</t>
  </si>
  <si>
    <t> DE ENCAIXE E MONTANTES VERTICAIS REDONDOS COM DIAMETRO DE 3</t>
  </si>
  <si>
    <t>2MM ESPACADAS DE 12CM APROXIMADAMENTE,INCLUSIVE PONTEIRAS E/</t>
  </si>
  <si>
    <t>OU TAMPAS DE ACABAMENTO.FORNECIMENTO E COLOCACAO</t>
  </si>
  <si>
    <t>14.001.0250-A</t>
  </si>
  <si>
    <t>14.001.0255-0</t>
  </si>
  <si>
    <t>PORTAO PVC BRANCO,CINZA OU BEGE,C/LARGURA E ALTURA VARIAVEIS</t>
  </si>
  <si>
    <t>,ESTRUTURADO CONCR.ARMADO INJETADO E/OU FERRO GALVANIZADO,C/</t>
  </si>
  <si>
    <t>ESTRUTURA EM PERFIS RETANGULARES 50X46MM,AMARRACAO HORIZONTA</t>
  </si>
  <si>
    <t>L C/PERFIS RETANGULARES 50X46MM E MONTANTES VERTIC.REDONDOS</t>
  </si>
  <si>
    <t>C/DIAM.32MM ESPACADAS 12CM APROXIMADAMENTE,INCL.ROLDANAS EM</t>
  </si>
  <si>
    <t>PLASTICO,FECHADURA E PONTEIRAS E/OU PONTAS.FORN.E COLOC.</t>
  </si>
  <si>
    <t>14.001.0255-A</t>
  </si>
  <si>
    <t>14.001.0258-0</t>
  </si>
  <si>
    <t>CORRIMAO DE PVC BRANCO,CINZA OU BEGE,FIXADO NO PISO,EM MODUL</t>
  </si>
  <si>
    <t>OS,COM LARGURA VARIAVEL E ALTURA 1,00M,ESTRUTURADO EM CONCRE</t>
  </si>
  <si>
    <t>TO ARMADO INJETADO E/OU FERRO GALVANIZADO,COM COLUNAS EM PER</t>
  </si>
  <si>
    <t>DOS (COLUNAS DE 75MM DE DIAMETRO),AMARRACAO 3 PERFIS 48MM,DI</t>
  </si>
  <si>
    <t>ST.VERT.23CM,INCLUSIVE TAMPAS DE ACABAMENTO NAS EXTREMIDADES</t>
  </si>
  <si>
    <t> INSTALADAS.FORNECIMENTO E COLOCACAO</t>
  </si>
  <si>
    <t>14.001.0258-A</t>
  </si>
  <si>
    <t>14.001.0260-0</t>
  </si>
  <si>
    <t>CORRIMAO DE PVC BRANCO,CINZA OU BEGE,FIXADO NAS PAREDES ATRA</t>
  </si>
  <si>
    <t>VES DE SUPORTES EM PLASTICO,ALTURA VARIAVEL, ESTRUTURADO EM</t>
  </si>
  <si>
    <t>PERFIS REDONDOS DE 48MM DE DIAMETRO, INCLUSIVE TAMPAS DE ACA</t>
  </si>
  <si>
    <t>BAMENTO NAS EXTREMIDADES INSTALADAS.FORNECIMENTO E COLOCACAO</t>
  </si>
  <si>
    <t>14.001.0260-A</t>
  </si>
  <si>
    <t>14.001.0265-0</t>
  </si>
  <si>
    <t>GUARDA-CORPO/SACADAS DE PVC BRANCO,CINZA OU BEGE,EM MODULOS,</t>
  </si>
  <si>
    <t>C/LARGURA VARIAVEL E ALTURA DE 1,10M,ESTRUTURADO EM CONCRETO</t>
  </si>
  <si>
    <t> ARMADO INJETADO E/OU FERRO GALVANIZADO,COM COLUNAS EM PERFI</t>
  </si>
  <si>
    <t>S REDONDOS (COLUNAS DE 75MM DE DIAMETRO),AMARR.HORIZ.48MM,MO</t>
  </si>
  <si>
    <t>NT.VERT.32MM C/12CM ESPAC.,INCLUSIVE TAMPAS DE ACABAMENTO NA</t>
  </si>
  <si>
    <t>S EXTREMIDADES INSTALADAS.FORNECIMENTO E COLOCACAO</t>
  </si>
  <si>
    <t>14.001.0265-A</t>
  </si>
  <si>
    <t>14.001.0300-0</t>
  </si>
  <si>
    <t>PERSIANA VERTICAL EM PVC,LAMINA COM LARGURA DE 89MM.FORNECIM</t>
  </si>
  <si>
    <t>14.001.0300-A</t>
  </si>
  <si>
    <t>14.002.0010-0</t>
  </si>
  <si>
    <t>PORTA DE FERRO DE TAMANHO NORMAL, ATE 1,00M DE LARGURA, CONT</t>
  </si>
  <si>
    <t>ORNO EM BARRAS DE 1.1/4"X5/16", GUARNICAO EM  CANTONEIRA DE</t>
  </si>
  <si>
    <t>1.1/2"X1/8",INFERIORMENTE,ALMOFADA DE CHAPA Nº16,NOS DOIS LA</t>
  </si>
  <si>
    <t>DOS COM 60CM DE ALTURA,NA PARTE SUPERIOR,POSTIGO MOVEL PARA</t>
  </si>
  <si>
    <t>VIDRO,GRADE DE BARRAS DE 5/8",UTILIZANDO DOBRADICAS TIPO GON</t>
  </si>
  <si>
    <t>ZO,EXCLUSIVE FECHADURA.FORNECIMENTO E COLOCACAO</t>
  </si>
  <si>
    <t>14.002.0010-A</t>
  </si>
  <si>
    <t>14.002.0012-0</t>
  </si>
  <si>
    <t>PORTA DE FERRO TAMANHO NORMAL,ATE 1.00M LARGURA,CONTORNO EM</t>
  </si>
  <si>
    <t>BARRAS 1.1/4"X5/16",GUARNICAO EM CANTONEIRA 1.1/2"X1/8",INFE</t>
  </si>
  <si>
    <t>RIORMENTE,ALMOFADA DE CHAPA Nº16,NOS DOIS LADOS C/60CM DE AL</t>
  </si>
  <si>
    <t>TURA,NA PARTE SUPERIOR,POSTIGO MOVEL P/VIDRO,GRADE DE BARRAS</t>
  </si>
  <si>
    <t> 5/8",UTILIZANDO TRES DOBRADICAS DE 3"X4" DE FERRO GALVANIZA</t>
  </si>
  <si>
    <t>DO C/PINO,BOLAS E ANEIS LATAO.EXCL.FECHADURA.FORN.E COLOC.</t>
  </si>
  <si>
    <t>14.002.0012-A</t>
  </si>
  <si>
    <t>14.002.0013-0</t>
  </si>
  <si>
    <t>PORTA DE FERRO EM BARRAS HORIZONTAIS DE 1.1/4"X1/4" A CADA 1</t>
  </si>
  <si>
    <t>0CM,CONTORNO DO MESMO MATERIAL,REVESTIDA COM CHAPA DE FERRO</t>
  </si>
  <si>
    <t>GALVANIZADO Nº16,GUARNICAO EM CANTONEIRA DE 1.1/2"X1/8",COM</t>
  </si>
  <si>
    <t>FECHO PARA CADEADO DE 30MM, EXCLUSIVE ESTE. FORNECIMENTO E C</t>
  </si>
  <si>
    <t>14.002.0013-A</t>
  </si>
  <si>
    <t>14.002.0014-0</t>
  </si>
  <si>
    <t>PORTA DE FERRO EM BARRAS HORIZONTAIS DE 1.1/4"X1/4"A CADA 10</t>
  </si>
  <si>
    <t>CM,CONTORNO DO MESMO MATERIAL, REVESTIDA COM CHAPA DE FERRO</t>
  </si>
  <si>
    <t>GALVANIZADO Nº16,COM 60CM DE ALTURA,GUARNICAO EM CANTONEIRA</t>
  </si>
  <si>
    <t>DE 1.1/2"X1/8",COM FECHO PARA CADEADO DE 30MM,EXCLUSIVE ESTE</t>
  </si>
  <si>
    <t>14.002.0014-A</t>
  </si>
  <si>
    <t>14.002.0020-0</t>
  </si>
  <si>
    <t>PORTA DE ENROLAR EM CHAPA RAIADA Nº24,COMPLETA,COM GUIAS,EIX</t>
  </si>
  <si>
    <t>OS E MOLAS,COM FECHADURA NO CENTRO E CADEADO DE PISO,INCLUSI</t>
  </si>
  <si>
    <t>VE ESTE.FORNECIMENTO E COLOCACAO</t>
  </si>
  <si>
    <t>14.002.0020-A</t>
  </si>
  <si>
    <t>14.002.0025-0</t>
  </si>
  <si>
    <t>PORTA DE ENROLAR,EM PERFIS DE ACO EM "U",20X20MM,FORMANDO RE</t>
  </si>
  <si>
    <t>TANGULOS VAZADOS, CORRENDO EM GUIAS,COM ENROLAMENTO EM EIXO</t>
  </si>
  <si>
    <t>HORIZONTAL SUPERIOR,COMPLETA,FECHAMENTO COM CADEADO DE PISO,</t>
  </si>
  <si>
    <t>INCLUSIVE ESTE.FORNECIMENTO E COLOCACAO</t>
  </si>
  <si>
    <t>14.002.0025-A</t>
  </si>
  <si>
    <t>14.002.0041-0</t>
  </si>
  <si>
    <t>PORTA DE CELA EM BARRAS VERTICAIS DE 1", ESPACADAS DE 10CM,</t>
  </si>
  <si>
    <t>ENTRE EIXOS CORRENDO TRES BARRAS HORIZONTAIS DE 1.3/4"X1/2",</t>
  </si>
  <si>
    <t>CONTORNO DA MESMA BARRA, REVESTIDA DE CHAPA DE FERRO GALVANI</t>
  </si>
  <si>
    <t>ZADO Nº12 ATE 60CM DE ALTURA,MARCO EM CANTON.DE 1.3/4"X1/4",</t>
  </si>
  <si>
    <t>FECHO ESPECIAL PARA COLOCACAO DE CADEADO,EXCLUSIVE ESTE,CONF</t>
  </si>
  <si>
    <t>ORME PROJETO Nº6004/EMOP.FORNECIMENTO E COLOCACAO</t>
  </si>
  <si>
    <t>14.002.0041-A</t>
  </si>
  <si>
    <t>14.002.0046-0</t>
  </si>
  <si>
    <t>PORTA DE FERRO PARA SUBESTACAO TRANSFORMADORA,COM UMA OU DUA</t>
  </si>
  <si>
    <t>S FOLHAS,QUADRO E MARCO DE BARRAS E CANTONEIRAS,REVESTIDA DE</t>
  </si>
  <si>
    <t> CHAPA DE FERRO GALVANIZADO Nº18,COM PAINEL SUPERIOR FECHADO</t>
  </si>
  <si>
    <t> POR TELA DE ARAME GALVANIZADO Nº10, MALHA DE 2CM, ALTURA DE</t>
  </si>
  <si>
    <t> 30CM, INCLUSIVE FECHO PARA COLOCACAO DE CADEADO, EXCLUSIVE</t>
  </si>
  <si>
    <t>ESTE.FORNECIMENTO E COLOCACAO</t>
  </si>
  <si>
    <t>14.002.0046-A</t>
  </si>
  <si>
    <t>14.002.0050-0</t>
  </si>
  <si>
    <t>PORTA DE CHAPA DE FERRO GALVANIZADO Nº18 ENQUADRADA EM ESTRU</t>
  </si>
  <si>
    <t>TURA DE TUBOS DE FERRO GALVANIZADO DE 1.1/2",C/2,50 A 3,00M</t>
  </si>
  <si>
    <t>DE ALTURA E AREA DE 6,00 A 9,00M2, EM 2 FOLHAS, INCLUSIVE FE</t>
  </si>
  <si>
    <t>CHO PARA COLOCACAO DE CADEADO,EXCLUSIVE ESTE.FORNECIMENTO E</t>
  </si>
  <si>
    <t>14.002.0050-A</t>
  </si>
  <si>
    <t>14.002.0052-0</t>
  </si>
  <si>
    <t>PORTINHOLA PARA ALCAPAO,CISTERNA OU CAIXA D'AGUA ELEVADA,EM</t>
  </si>
  <si>
    <t>CHAPA DE FERRO GALVANIZADO Nº16,ATE 0,80M DE ALTURA,COM GUAR</t>
  </si>
  <si>
    <t>NICAO E ALCA PARA FECHAMENTO A CADEADO,EXCLUSIVE ESTE.FORNEC</t>
  </si>
  <si>
    <t>14.002.0052-A</t>
  </si>
  <si>
    <t>14.002.0053-0</t>
  </si>
  <si>
    <t>PORTINHOLA DE CHAPA DE FERRO GALVANIZADO Nº16,ATE 0,50M DE A</t>
  </si>
  <si>
    <t>LTURA,COM GUARNICAO EM CANTONEIRA DE 3/4"X1/8" E VISOR DE 20</t>
  </si>
  <si>
    <t>X10CM,COM ALCA PARA FECHAMENTO A CADEADO,EXCLUSIVE ESTE.FORN</t>
  </si>
  <si>
    <t>14.002.0053-A</t>
  </si>
  <si>
    <t>14.002.0054-0</t>
  </si>
  <si>
    <t>PORTINHOLA DE FERRO EM BARRA CHATA DE 1.1/4",MEDINDO 0,40X0,</t>
  </si>
  <si>
    <t>90M.FORNECIMENTO E COLOCACAO</t>
  </si>
  <si>
    <t>14.002.0054-A</t>
  </si>
  <si>
    <t>14.002.0055-0</t>
  </si>
  <si>
    <t>PORTA CORTA-FOGO PARA SAIDA DE EMERGENCIA,MEDINDO 90X210X5CM</t>
  </si>
  <si>
    <t>,SEGUNDO ABNT NBR 11742,CLASSE P-60,CHAPA DE ACO,TENDO MARCO</t>
  </si>
  <si>
    <t>S DO MESMO MATERIAL,INCLUSIVE TRES PARES DE DOBRADICAS COM M</t>
  </si>
  <si>
    <t>OLA.FORNECIMENTO E COLOCACAO</t>
  </si>
  <si>
    <t>14.002.0055-A</t>
  </si>
  <si>
    <t>14.002.0058-0</t>
  </si>
  <si>
    <t>,SEGUNDO ABNT NBR 11742,CLASSE P-90,CHAPA DE ACO,TENDO MARCO</t>
  </si>
  <si>
    <t>14.002.0058-A</t>
  </si>
  <si>
    <t>14.002.0059-0</t>
  </si>
  <si>
    <t>,SEGUNDO ABNT NBR 11742,CLASSE P-120,CHAPA DE ACO,TENDO MARC</t>
  </si>
  <si>
    <t>OS DO MESMO MATERIAL,INCLUSIVE TRES PARES DE DOBRADICAS COM</t>
  </si>
  <si>
    <t>MOLA.FORNECIMENTO E COLOCACAO</t>
  </si>
  <si>
    <t>14.002.0059-A</t>
  </si>
  <si>
    <t>14.002.0062-0</t>
  </si>
  <si>
    <t>PORTA CORTA-FOGO, MEDINDO(60 X 180 X 5)CM, CLASSE P-60, CHAP</t>
  </si>
  <si>
    <t>A DE ACO, TENDO MARCOS DO MESMO MATERIAL, INCLUSIVE 3 PARES</t>
  </si>
  <si>
    <t>DE DOBRADICAS COM MOLA. FORNECIMENTO E COLOCACAO</t>
  </si>
  <si>
    <t>14.002.0062-A</t>
  </si>
  <si>
    <t>14.002.0064-0</t>
  </si>
  <si>
    <t>PORTA CORTA-FOGO, MEDINDO(60 X 180 X 5)CM, CLASSE P-90,CHAPA</t>
  </si>
  <si>
    <t>DE ACO, TENDO MARCOS DO MESMO MATERIAL, INCLUSIVE 3 PARES DE</t>
  </si>
  <si>
    <t>DOBRADICAS COM MOLA. FORNECIMENTO E COLOCACAO</t>
  </si>
  <si>
    <t>14.002.0064-A</t>
  </si>
  <si>
    <t>14.002.0066-0</t>
  </si>
  <si>
    <t>PORTA CORTA-FOGO, MEDINDO(60 X 180 X 5)CM,CLASSE P-120,CHAPA</t>
  </si>
  <si>
    <t>14.002.0066-A</t>
  </si>
  <si>
    <t>14.002.0070-0</t>
  </si>
  <si>
    <t>PORTAO DE FERRO DE UMA OU DUAS FOLHAS COM ALTURA DE 1,00 A 1</t>
  </si>
  <si>
    <t>,50M E LARGURA DE 1,00 A 3,00M,FORMADO P/BARRAS VERTICAIS DE</t>
  </si>
  <si>
    <t> 1.1/4"X1/4",ESPACADAS DE 12,5CM,CONTORNO E MARCOS EM BARRAS</t>
  </si>
  <si>
    <t> DE 1.1/4"X3/8",TENDO AO CENTRO UMA FAIXA DE CHAPA DE FERRO</t>
  </si>
  <si>
    <t>GALVANIZADO Nº16,DE 20CM DE ALTURA,COM FECHO PARA COLOCACAO</t>
  </si>
  <si>
    <t>DE CADEADO,EXCLUSIVE ESTE.FORNECIMENTO E COLOCACAO</t>
  </si>
  <si>
    <t>14.002.0070-A</t>
  </si>
  <si>
    <t>14.002.0071-0</t>
  </si>
  <si>
    <t>PORTAO DE CHAPA DE FERRO GALVANIZADO,COM ESPESSURA DE 0,5MM,</t>
  </si>
  <si>
    <t>COM ALTURA ENTRE 2M E 3M E AREA TOTAL DE 6M2 A 9M2,EXCLUSIVE</t>
  </si>
  <si>
    <t> FECHADURA.FORNECIMENTO E COLOCACAO</t>
  </si>
  <si>
    <t>14.002.0071-A</t>
  </si>
  <si>
    <t>14.002.0072-0</t>
  </si>
  <si>
    <t>PORTAO DE CHAPA DE FERRO COM ESTRUTURA DE BARRAS DE 1.1/4"X5</t>
  </si>
  <si>
    <t>/16",REVESTIDA COM CANTONEIRA DE 3/4"X1/8" E CHAPA GALVANIZA</t>
  </si>
  <si>
    <t>DA Nº16,COM GUARNICAO DE CANTONEIRAS DE 1.1/4"X3/16" COM DOB</t>
  </si>
  <si>
    <t>RADICAS TIPO GONZO,EXCLUSIVE FECHADURA.FORNECIMENTO E COLOCA</t>
  </si>
  <si>
    <t>14.002.0072-A</t>
  </si>
  <si>
    <t>14.002.0076-0</t>
  </si>
  <si>
    <t>PORTAO DE FERRO DE UMA OU DUAS FOLHAS,EM BARRAS VERTICAIS DE</t>
  </si>
  <si>
    <t> 2"X3/8",ESPACADAS DE 10CM E HORIZONTAIS SUPERIOR E INFERIOR</t>
  </si>
  <si>
    <t> DO MESMO TIPO,CORRENDO AO CENTRO UMA FAIXA DE CHAPA DE FERR</t>
  </si>
  <si>
    <t>O GALVANIZADO Nº16,DUPLA, CONFORME PROJETO Nº6002/EMOP,EXCLU</t>
  </si>
  <si>
    <t>SIVE FECHADURA.FORNECIMENTO E COLOCACAO</t>
  </si>
  <si>
    <t>14.002.0076-A</t>
  </si>
  <si>
    <t>14.002.0078-0</t>
  </si>
  <si>
    <t>PORTAO DE FERRO DE DUAS FOLHAS,SENDO UMA FIXA,MEDINDO 1,50X2</t>
  </si>
  <si>
    <t>,00M,EM BARRAS DE 2"X3/8",ESPACADAS DE 10CM,CORRENDO TRES FA</t>
  </si>
  <si>
    <t>IXAS DE CHAPA DE FERRO GALVANIZADO Nº16,DUPLAS,CONFORME PROJ</t>
  </si>
  <si>
    <t>ETO Nº6003/EMOP,EXCLUSIVE FECHADURA.FORNECIMENTO E COLOCACAO</t>
  </si>
  <si>
    <t>14.002.0078-A</t>
  </si>
  <si>
    <t>14.002.0081-0</t>
  </si>
  <si>
    <t>PORTAO DE FERRO, ATE 1,00M DE LARGURA, EM BARRAS DE 1/2", ES</t>
  </si>
  <si>
    <t>PACADAS DE 10CM, ENTRE EIXOS, CONTORNO E MARCO EM BARRAS DE</t>
  </si>
  <si>
    <t>1.1/2"X1/2", COM UMA FAIXA HORIZONTAL EM CHAPA DE FERRO DE</t>
  </si>
  <si>
    <t>1/8" ESPESSURA,EXCLUSIVE FECHADURA.FORNECIMENTO E COLOCACAO</t>
  </si>
  <si>
    <t>14.002.0081-A</t>
  </si>
  <si>
    <t>14.002.0082-0</t>
  </si>
  <si>
    <t>PORTAO DE UMA FOLHA,MEDINDO 1,00X2,00M,EM TELA DE ARAME GALV</t>
  </si>
  <si>
    <t>ANIZADO Nº12,MALHA LOSANGO 5CM,FIXADA EM TUBO DE FERRO GALVA</t>
  </si>
  <si>
    <t>NIZADO COM DIAMETRO INTERNO DE 2" POR BARRA DE 1"X1/8",FORMA</t>
  </si>
  <si>
    <t>NDO QUADROS DE 1,00X1,00M,MONTANTES EM FERRO GALVANIZADO COM</t>
  </si>
  <si>
    <t> DIAMETRO INTERNO DE 2",CHUMBADOS EM BLOCOS DE CONCRETO (EXC</t>
  </si>
  <si>
    <t>LUSIVE ESTES),EXCLUSIVE FECHADURA.FORNECIMENTO E COLOCACAO</t>
  </si>
  <si>
    <t>14.002.0082-A</t>
  </si>
  <si>
    <t>14.002.0084-0</t>
  </si>
  <si>
    <t>PORTAO EM ESTRUTURA DE TUBOS DE FERRO GALVANIZADO DE 1" E 1.</t>
  </si>
  <si>
    <t>1/2",COM DUAS FOLHAS DE ABRIR,FECHAMENTO COM TELA DE ARAME G</t>
  </si>
  <si>
    <t>ALVANIZADO Nº12,MALHA 2",EXCLUSIVE FECHADURA.FORNECIMENTO E</t>
  </si>
  <si>
    <t>14.002.0084-A</t>
  </si>
  <si>
    <t>14.002.0085-0</t>
  </si>
  <si>
    <t>PORTAO DE FERRO,DUAS FOLHAS,MED.1,52X3,00M CADA,C/1 MONTANTE</t>
  </si>
  <si>
    <t> CADA LADO EM TUBO FERRO GALV.3" E ALT.3M SENDO CADA FL.FORM</t>
  </si>
  <si>
    <t>ADA POR 4 TUBOS DE FERRO GALV.1.1/4"NA VERT.REFORCADO NA PAR</t>
  </si>
  <si>
    <t>TE SUPERIOR E INFERIOR POR 2 BARRAS CHATAS 2"X3/8"NA HORIZON</t>
  </si>
  <si>
    <t>TAL E 1 BARRA CHATA 1"X1/8" INCLINADA,C/FECHADURA SOBREPOR F</t>
  </si>
  <si>
    <t>ERRO CROMADO C/CILINDRO,INCL.FECHADURA E PINTURA.FORN.COLOC.</t>
  </si>
  <si>
    <t>14.002.0085-A</t>
  </si>
  <si>
    <t>14.002.0087-0</t>
  </si>
  <si>
    <t>1/2",COM DUAS FOLHAS DE ABRIR, FECHAMENTO EM CHAPA DE FERRO</t>
  </si>
  <si>
    <t>GALVANIZADO Nº16,EXCLUSIVE FECHADURA.FORNECIMENTO E COLOCACA</t>
  </si>
  <si>
    <t>14.002.0087-A</t>
  </si>
  <si>
    <t>14.002.0088-0</t>
  </si>
  <si>
    <t>PORTAO DE FERRO,EM DUAS FOLHAS,MEDINDO 2,10X1,60M CADA UMA,E</t>
  </si>
  <si>
    <t>M BARRAS VERTICAIS EM ACO REDONDO DE 1/2",ESPACADOS DE 15CM,</t>
  </si>
  <si>
    <t>CONTORNO EM BARRA CHATA DE 2"X5/8",INCLUSIVE FECHADURA E PIN</t>
  </si>
  <si>
    <t>TURA.FORNECIMENTO E COLOCACAO</t>
  </si>
  <si>
    <t>14.002.0088-A</t>
  </si>
  <si>
    <t>14.002.0089-0</t>
  </si>
  <si>
    <t>PORTAO DE FERRO,EM DUAS FOLHAS,MEDINDO 2,27X2,20M,CADA UMA,E</t>
  </si>
  <si>
    <t>M BARRAS VERTICAIS EM ACO REDONDO DE 3/4",ESPACAMENTO ENTRE</t>
  </si>
  <si>
    <t>EIXOS DE 0,12M,CONTORNO EM BARRA ACO DE 2"X1/2",INCLUSIVE FE</t>
  </si>
  <si>
    <t>CHADURA E PINTURA.FORNECIMENTO E COLOCACAO</t>
  </si>
  <si>
    <t>14.002.0089-A</t>
  </si>
  <si>
    <t>14.002.0092-0</t>
  </si>
  <si>
    <t>PORTAO DE FERRO,MEDINDO 2,00X2,90M,SENDO 1M FIXO E 1M MOVEL,</t>
  </si>
  <si>
    <t>EM BARRAS VERTICAIS DE FERRO COM DIAMETRO DE 3/4",COM ESPACA</t>
  </si>
  <si>
    <t>MENTO ENTRE EIXOS DE 0,12M,CONTORNO EM BARRAS DE 2"X1/2",INC</t>
  </si>
  <si>
    <t>LUSIVE FECHADURA E PINTURA.FORNECIMENTO E COLOCACAO</t>
  </si>
  <si>
    <t>14.002.0092-A</t>
  </si>
  <si>
    <t>14.002.0095-0</t>
  </si>
  <si>
    <t>PORTAO DE FERRO EM DUAS FOLHAS,MEDINDO 2,27X3,00M,EM BARRAS</t>
  </si>
  <si>
    <t>VERTICAIS EM ACO COM DIAMETRO DE 3/4", ESPACAMENTO ENTRE EIX</t>
  </si>
  <si>
    <t>OS DE 0,12M,CONTORNO EM BARRA CHATA DE ACO DE 2"X1/2",INCLUS</t>
  </si>
  <si>
    <t>IVE FECHADURA E PINTURA.FORNECIMENTO E COLOCACAO</t>
  </si>
  <si>
    <t>14.002.0095-A</t>
  </si>
  <si>
    <t>14.002.0096-0</t>
  </si>
  <si>
    <t>PORTAO EM DUAS FOLHAS,MEDINDO 3,00X1,20M,CONSTITUINDO-SE DE</t>
  </si>
  <si>
    <t>DOIS QUADROS COM DOIS TRAVAMENTOS HORIZONTAIS EM TUBO DE FER</t>
  </si>
  <si>
    <t>RO GALVANIZADO DE 4",FIXADOS EM MONTANTES DO MESMO MATERIAL,</t>
  </si>
  <si>
    <t>EXCLUSIVE FECHADURA E PINTURA.FORNECIMENTO E COLOCACAO</t>
  </si>
  <si>
    <t>14.002.0096-A</t>
  </si>
  <si>
    <t>14.002.0097-0</t>
  </si>
  <si>
    <t>PORTAO DE FERRO,MEDINDO 4,00X3,30M,CONSTRUIDOS EM TUBOS DE F</t>
  </si>
  <si>
    <t>ERRO GALVANIZADO COM COSTURA DE 2.1/2",ESPACADOS A CADA 13CM</t>
  </si>
  <si>
    <t>(ESPACO LIVRE),2 FOLHAS CONTENDO 2 DIAGONAIS DE BARRA CHATA</t>
  </si>
  <si>
    <t>DE 2"X1/4",TERMINADOS NA PARTE SUPERIOR E INFERIOR POR BARRA</t>
  </si>
  <si>
    <t> CHATA DE 3"X1/4",EXCLUSIVE FECHADURA.FORNECIMENTO E COLOCAC</t>
  </si>
  <si>
    <t>14.002.0097-A</t>
  </si>
  <si>
    <t>14.002.0098-0</t>
  </si>
  <si>
    <t>PORTAO DE FERRO,DUAS FOLHAS,MEDINDO 4,30X2,73M,C/QUATRO BARR</t>
  </si>
  <si>
    <t>AS QUADRADAS HORIZONTAIS E DUAS BARRAS VERTICAIS NOS EXTREMO</t>
  </si>
  <si>
    <t>S DE CADA FOLHA,TODAS C/1.1/2"X1.1/2",ENTRE OS MONTANTES EXT</t>
  </si>
  <si>
    <t>REMOS DE CADA FOLHA ONZE BARRAS DE 3/4" EQUIDISTANTES,NO TER</t>
  </si>
  <si>
    <t>CO INFERIOR DE CADA FOLHA BARRAS CHATAS 3/4"X1/2" DOBRADAS N</t>
  </si>
  <si>
    <t>O FORMATO "S",INCL.PINTURA E FECHADURA.FORNECIMENTO E COLOC.</t>
  </si>
  <si>
    <t>14.002.0098-A</t>
  </si>
  <si>
    <t>14.002.0099-0</t>
  </si>
  <si>
    <t>PORTAO FERRO,MED.5,87X2,08M,C/2 FLS.FIXAS 1,10X1,98M CADA,FO</t>
  </si>
  <si>
    <t>RMADAS QUADRO FERRO GALV.2",2 VERT.E 4 HORIZ.,7 BARRAS VERT.</t>
  </si>
  <si>
    <t>E 2 INCLINADAS 1"X1/4" E 2 FLS.ABRIR 1,61X1,98M CADA,FOMADAS</t>
  </si>
  <si>
    <t> QUADRO FERRO GALV.2",2 VERT.E 4 HORIZ.E 14 BARRAS VERT.E 2</t>
  </si>
  <si>
    <t>INCLINADAS 1"X1/4",C/4 MONTANTES FERRO GALV.3" C/ENCH.CONCR.</t>
  </si>
  <si>
    <t>E CHUMB.CINTA CONCR.EXCL.ESTA,INCL.FECH.E PINT.FORN.COLOC.</t>
  </si>
  <si>
    <t>14.002.0099-A</t>
  </si>
  <si>
    <t>14.002.0105-0</t>
  </si>
  <si>
    <t>BASCULANTE DE FERRO DE 0,50X0,30M EM CANTONEIRA DE 3/4"X1/8"</t>
  </si>
  <si>
    <t>,COM UMA BASCULA EM CANTONEIRA DE 5/8"X1/8",COM ALAVANCA DE</t>
  </si>
  <si>
    <t>COMANDO COM PUNHO CROMADO.FORNECIMENTO E COLOCACAO</t>
  </si>
  <si>
    <t>14.002.0105-A</t>
  </si>
  <si>
    <t>14.002.0108-0</t>
  </si>
  <si>
    <t>BASCULANTE DE FERRO DE 0,50X0,50M EM CANTONEIRA DE 3/4"X1/8"</t>
  </si>
  <si>
    <t>14.002.0108-A</t>
  </si>
  <si>
    <t>14.002.0110-0</t>
  </si>
  <si>
    <t>BASCULANTE DE FERRO EM CAIXILHO DE CANTONEIRA DE 7/8" OU 3/4</t>
  </si>
  <si>
    <t>", PARA AREA MAIOR QUE 0,50M2 E MENOR QUE 3,75M2,EM UM, DOIS</t>
  </si>
  <si>
    <t> OU TRES MODULOS, BASCULAS DE CANTONEIRA DE 3/4" OU 5/8",ALA</t>
  </si>
  <si>
    <t>VANCA COM PUNHO CROMADO.FORNECIMENTO E COLOCACAO</t>
  </si>
  <si>
    <t>14.002.0110-A</t>
  </si>
  <si>
    <t>14.002.0113-0</t>
  </si>
  <si>
    <t>JANELA COM 4 MODULOS DE BASCULANTES DE FERRO,DISPOSTOS HORIZ</t>
  </si>
  <si>
    <t>ONTALMENTE,ENQUADRADOS EM ESTRUTURA DE MADEIRA DE LEI,SENDO</t>
  </si>
  <si>
    <t>OS MODULOS FORMADOS POR ELEMENTOS DE 75X150CM,COM 8 BASCULAS</t>
  </si>
  <si>
    <t>,CAIXILHOS DE CANTONEIRA DE 7/8"X1/8",BASCULAS DE 3/4"X1/2"</t>
  </si>
  <si>
    <t>E FIXADOS EM QUADROS DE MADEIRA DE LEI COM 5X10CM DE SECAO,</t>
  </si>
  <si>
    <t>EXCLUSIVE PEITORIL.FORNECIMENTO E COLOCACAO</t>
  </si>
  <si>
    <t>14.002.0113-A</t>
  </si>
  <si>
    <t>14.002.0120-0</t>
  </si>
  <si>
    <t>JANELA BASCULANTE EM FERRO CONFECCIONADO EM CANTONEIRA DE AC</t>
  </si>
  <si>
    <t>O TIPO "L" DE 3/4"X3/4"X1/8",PERFIL "T" DE 3/4"X1/8",FIXADO</t>
  </si>
  <si>
    <t>EM CONTRAMARCO METALICO TIPO "U" DE 1"X3",MARCO EM DUPLO PER</t>
  </si>
  <si>
    <t>FIL "U" DE 1/2"X3",BATENTES EM BARRA CHATA DE 1/2"X1/8",INCL</t>
  </si>
  <si>
    <t>UINDO ALAVANCA CROMADA E PINTURA COM PRIMER ANTICORROSIVO,EX</t>
  </si>
  <si>
    <t>CLUSIVE PINTURA E VIDROS DE 6MM.FORNECIMENTO E COLOCACAO</t>
  </si>
  <si>
    <t>14.002.0120-A</t>
  </si>
  <si>
    <t>14.002.0125-0</t>
  </si>
  <si>
    <t>GRADE EM TUBO DE FERRO GALVANIZADO DE 4" EM MODULOS DE(3,00X</t>
  </si>
  <si>
    <t>1,20)M,CONSTITUINDO-SE CADA MODULO POR 2 MONTANTES DE 1,20M</t>
  </si>
  <si>
    <t>DE ALTURA E 2 TRAVAMENTOS HORIZONTAIS COM 3M.FORNECIMENTO E</t>
  </si>
  <si>
    <t>14.002.0125-A</t>
  </si>
  <si>
    <t>14.002.0131-0</t>
  </si>
  <si>
    <t>GRADE PANTOGRAFICA DE FERRO PARA JANELAS OU PORTAS,EM PERFIS</t>
  </si>
  <si>
    <t>"U" DE 3/4",COM ALTURA ATE 2,20M,CORRENDO SOBRE CANALETAS E</t>
  </si>
  <si>
    <t>GUIAS,COM FECHO PARA COLOCACAO DE CADEADO,EXCLUSIVE ESTE.FOR</t>
  </si>
  <si>
    <t>14.002.0131-A</t>
  </si>
  <si>
    <t>14.002.0132-0</t>
  </si>
  <si>
    <t>GRADE DE FERRO COM MONTANTES DE BARRAS CHATAS DE  2"X3/8" A</t>
  </si>
  <si>
    <t>CADA 2,00M E BARRAS CHATAS DE 1.1/2"X3/8" A CADA 10CM, INTER</t>
  </si>
  <si>
    <t>CALADAS POR PEQUENAS BARRAS CHATAS DE 1.1/2"X3/8" A CADA 5CM</t>
  </si>
  <si>
    <t>,EXCLUSIVE BALDRAME DE CONCRETO.FORNECIMENTO E COLOCACAO</t>
  </si>
  <si>
    <t>14.002.0132-A</t>
  </si>
  <si>
    <t>14.002.0133-0</t>
  </si>
  <si>
    <t>GRADE DE FERRO FORMADA DE BARRAS VERTICAIS DE 1.1/2"X3/8",HO</t>
  </si>
  <si>
    <t>RIZONTAIS DE 2"X3/8", COM MONTANTES DE 1.1/2"X1.1/2" A CADA</t>
  </si>
  <si>
    <t>2,00M,CONFORME PROJETO Nº6005/EMOP.FORNECIMENTO E COLOCACAO</t>
  </si>
  <si>
    <t>14.002.0133-A</t>
  </si>
  <si>
    <t>14.002.0134-0</t>
  </si>
  <si>
    <t>GRADE DE FERRO ARTICULADA PARA PROTECAO DE ESCADA,EXECUTADA</t>
  </si>
  <si>
    <t>EM VERGALHOES DE 3/8" E CONTORNO EM CANTONEIRA DE 1".FORNECI</t>
  </si>
  <si>
    <t>14.002.0134-A</t>
  </si>
  <si>
    <t>14.002.0155-0</t>
  </si>
  <si>
    <t>GRADE DE FERRO,ALTURA DE 1,20M,EM BARRAS VERTICAIS QUADRADAS</t>
  </si>
  <si>
    <t> DE 5/8" E ESPACADAS DE 12,5CM,CENTRO A CENTRO, SOLDADAS EM</t>
  </si>
  <si>
    <t>DUAS BARRAS,SUPERIOR E INFERIOR DE 1.1/2"X1/4", MONTANTES A</t>
  </si>
  <si>
    <t>CADA 1,50M EM BARRAS DE 1.1/2"X3/8".FORNECIMENTO E COLOCACAO</t>
  </si>
  <si>
    <t>14.002.0155-A</t>
  </si>
  <si>
    <t>14.002.0156-0</t>
  </si>
  <si>
    <t>GRADE DE FECHAMENTO,ALTURA DE 1,50M,EXECUTADA COM CHAPA EXPA</t>
  </si>
  <si>
    <t>NDIDA DE ACO CARBONO GALVANIZADO,DE 1,50X1,93M COM ESPESSURA</t>
  </si>
  <si>
    <t> 3/16",FIXADA SOBRE MONTANTES DE TUBO DE FERRO GALVANIZADO D</t>
  </si>
  <si>
    <t>E DIAMETRO 1.1/2" A CADA 2,00M,COM CARAPUCAS DO MESMO MATERI</t>
  </si>
  <si>
    <t>AL,SENDO A GRADE SOLDADA NOS DOIS LADOS,EXCLUSIVE MATERIAL D</t>
  </si>
  <si>
    <t>E CONCRETAGEM DOS TUBOS.FORNECIMENTO E COLOCACAO</t>
  </si>
  <si>
    <t>14.002.0156-A</t>
  </si>
  <si>
    <t>14.002.0158-0</t>
  </si>
  <si>
    <t>GRADE PARA SOLARIO DE PRISAO,EM BARRAS DE ACO 1020 DE D=1" A</t>
  </si>
  <si>
    <t>CADA 0,075M,SOLDADAS EM PERFIL I DE 4"X2.5/8"(ALMA 1CM),PROT</t>
  </si>
  <si>
    <t>EGIDA POR TELA DE ARAME GALVANIZADO,FIO 12,MALHA DE 1",TAMBE</t>
  </si>
  <si>
    <t>M SOLDADA SOBRE A GRADE.FORNECIMENTO E COLOCACAO</t>
  </si>
  <si>
    <t>14.002.0158-A</t>
  </si>
  <si>
    <t>14.002.0161-0</t>
  </si>
  <si>
    <t>GRADE PARA PRISAO EM BARRAS VERTICAIS DE 1",ESPACADAS A CADA</t>
  </si>
  <si>
    <t> 10CM,ENTRE EIXOS,E HORIZONTAIS DE 1.3/4"X1/2" A CADA 50CM,</t>
  </si>
  <si>
    <t>SENDO O CONTORNO DO MESMO MATERIAL.FORNECIMENTO E COLOCACAO</t>
  </si>
  <si>
    <t>14.002.0161-A</t>
  </si>
  <si>
    <t>14.002.0162-0</t>
  </si>
  <si>
    <t>GRADE PARA PROTECAO DE SUBESTACAO ELETRICA OU EQUIVALENTE,EM</t>
  </si>
  <si>
    <t>TELA DE ARAME GALVANIZADO Nº12,MALHA DE 1",FORMANDO QUADROS</t>
  </si>
  <si>
    <t>CONTORNADOS POR CANTONEIRAS DE FERRO DE 3/4"X3/4"X1/8",FIXAD</t>
  </si>
  <si>
    <t>OS EM MONTANTES DE TUBOS GALVANIZADOS COM DIAMETRO DE 2".FOR</t>
  </si>
  <si>
    <t>14.002.0162-A</t>
  </si>
  <si>
    <t>14.002.0166-0</t>
  </si>
  <si>
    <t>GRADE DE ACO COM BARRAS REDONDAS DE 3/4" NA VERTICAL,ESPACAD</t>
  </si>
  <si>
    <t>AS DE 10CM,FIXADAS EM BARRAS CHATAS DE 2"X3/8".FORNECIMENTO</t>
  </si>
  <si>
    <t>14.002.0166-A</t>
  </si>
  <si>
    <t>14.002.0180-0</t>
  </si>
  <si>
    <t>GRADIL EM BARRAS DE ACO C/DIAMETRO DE 1/2", ESPACADOS 15CM,</t>
  </si>
  <si>
    <t>MONTANTES EM ACO REDONDO 2" E 2 BARRAS  CHATAS DE (2"X5/8")</t>
  </si>
  <si>
    <t>HORIZONTAIS,TENDO 2,50M DE LARGURA E 1,60M DE ALTURA,INCLUSI</t>
  </si>
  <si>
    <t>VE PINTURA.FORNECIMENTO E COLOCACAO</t>
  </si>
  <si>
    <t>14.002.0180-A</t>
  </si>
  <si>
    <t>14.002.0182-0</t>
  </si>
  <si>
    <t>GRADIL EM BARRAS DE ACO COM DIAMETRO DE 3/4",FORMANDO MODULO</t>
  </si>
  <si>
    <t>S DE 2,00M,COM 1,80M DE ALTURA.INCLUSIVE PINTURA.FORNECIMENT</t>
  </si>
  <si>
    <t>14.002.0182-A</t>
  </si>
  <si>
    <t>14.002.0184-0</t>
  </si>
  <si>
    <t>GRADIL EM BARRAS DE ACO DE 3/4",ESPACADAS DE 12CM,MONTANTES</t>
  </si>
  <si>
    <t>EM BARRA QUADRADA DE 2" E 2 BARRAS CHATAS DE 2"X1/2" HORIZON</t>
  </si>
  <si>
    <t>TAIS,TENDO 2M DE LARGURA E 1,35M DE ALTURA,INCLUSIVE PINTURA</t>
  </si>
  <si>
    <t>14.002.0184-A</t>
  </si>
  <si>
    <t>14.002.0186-0</t>
  </si>
  <si>
    <t>GRADIL DE FERRO,ALTURA DE 0,85M,COM MONTANTES A CADA 1,30M E</t>
  </si>
  <si>
    <t>M BARRAS VERTICAIS QUADRADAS DE 1"X1",FIXADAS EM BLOCOS DE C</t>
  </si>
  <si>
    <t>ONCRETO DE 0,20X0,20X0,20M,SOLDADAS EM 2 BARRAS HORIZONTAIS,</t>
  </si>
  <si>
    <t>SUPERIOR E INFERIOR,DE 1.1/2"X3/8",INCLUSIVE PINTURA.FORNECI</t>
  </si>
  <si>
    <t>14.002.0186-A</t>
  </si>
  <si>
    <t>14.002.0187-0</t>
  </si>
  <si>
    <t>GRADIL DE FERRO,ALTURA DE 1,20M,EM BARRAS VERTICAIS QUADRADA</t>
  </si>
  <si>
    <t>S DE 5/8" E ESPACADAS DE 12,50CM, SOLDADAS EM DUAS BARRAS,SU</t>
  </si>
  <si>
    <t>PERIOR E INFERIOR DE 1.1/2"X1/4",MONTANTES A CADA 1,50M EM B</t>
  </si>
  <si>
    <t>ARRAS DE 1.1/2"X3/8",INCLUSIVE PINTURA.FORNECIMENTO E COLOCA</t>
  </si>
  <si>
    <t>14.002.0187-A</t>
  </si>
  <si>
    <t>14.002.0188-0</t>
  </si>
  <si>
    <t>GRADIL EM TUBO DE FERRO GALVANIZADO COM COSTURA DE 1.1/4",CO</t>
  </si>
  <si>
    <t>M ALTURA UTIL DE 2,00M,ESPACADOS DE 17CM DE CENTRO A CENTRO</t>
  </si>
  <si>
    <t>E CHUMBADOS EM CINTA DE CONCRETO,EXCLUSIVE ESTA,BARRA CHATA</t>
  </si>
  <si>
    <t>DE 1.1/2"X3/8",FIXADA NA EXTREMIDADE SUPERIOR DOS TUBOS E NO</t>
  </si>
  <si>
    <t> ALINHAMENTO DOS TUBOS DE FERRO LISO DE 3/8",COM 10CM DE ALT</t>
  </si>
  <si>
    <t>URA,INCLUSIVE PINTURA.FORNECIMENTO E COLOCACAO</t>
  </si>
  <si>
    <t>14.002.0188-A</t>
  </si>
  <si>
    <t>14.002.0189-0</t>
  </si>
  <si>
    <t>GRADIL EM TUBO DE FERRO GALVANIZADO COM COSTURA DE 2.1/2",CO</t>
  </si>
  <si>
    <t>M ALTURA UTIL DE 3,30M,ESPACADOS DE 13CM,CHUMBADOS EM CINTA</t>
  </si>
  <si>
    <t>DE CONCRETO (EXCLUSIVE ESTA),SENDO O CONJUNTO TERMINADO NA P</t>
  </si>
  <si>
    <t>ARTE SUPERIOR POR BARRA CHATA DE 3"X1/4" E PONTALETES DE PRO</t>
  </si>
  <si>
    <t>TECAO DE FERRO COM DIAMETRO DE 1/2" E 10CM DE COMPRIMENTO,ES</t>
  </si>
  <si>
    <t>PACADOS DE 19CM.FORNECIMENTO E COLOCACAO</t>
  </si>
  <si>
    <t>14.002.0189-A</t>
  </si>
  <si>
    <t>14.002.0190-0</t>
  </si>
  <si>
    <t>GRADIL DE FERRO CONFECCIONADO EM BARRA REDONDA DE 5/8",INCLU</t>
  </si>
  <si>
    <t>SIVE PINTURA.FORNECIMENTO E COLOCACAO.</t>
  </si>
  <si>
    <t>14.002.0190-A</t>
  </si>
  <si>
    <t>14.002.0191-0</t>
  </si>
  <si>
    <t>GRADIL DE FERRO EM MODULOS DE 1,13M DE COMPRIMENTO COM ALTUR</t>
  </si>
  <si>
    <t>A DE 1,00M,TENDO 9 BARRAS QUADRADAS DE 3/8" ESPACADOS DE 12C</t>
  </si>
  <si>
    <t>M EIXO A EIXO,MONTANTES EM BARRA CHATAS DE 2"X3/4" E 2 BARRA</t>
  </si>
  <si>
    <t>S HORIZONTAIS DE 3"X3/8" DISTANCIADAS DE 95CM,CHUMBADOS SOBR</t>
  </si>
  <si>
    <t>E O BLOCO DE CONCRETO (EXCLUSIVE ESTE),INCLUSIVE PINTURA.FOR</t>
  </si>
  <si>
    <t>14.002.0191-A</t>
  </si>
  <si>
    <t>14.002.0192-0</t>
  </si>
  <si>
    <t>GRADIL DE FERRO EM MODULOS DE 2,24M DE COMPRIMENTO COM ALTUR</t>
  </si>
  <si>
    <t>A DE 1,20M, TENDO 14 FERROS REDONDOS DE 1/2" ESPACADOS 14CM</t>
  </si>
  <si>
    <t>EIXO A EIXO,MONTANTES DUPLOS DE BARRAS CHATAS 1.1/2"X1/2" E</t>
  </si>
  <si>
    <t>2 BARRAS HORIZONTAIS DE 1.1/2"X3/8" DISTANCIADAS DE 85CM,CHU</t>
  </si>
  <si>
    <t>MBADOS SOBRE MURETA,CORDAO OU BLOCO DE CONCRETO,EXCLUSIVE ES</t>
  </si>
  <si>
    <t>TES,INCLUSIVE PINTURA.FORNECIMENTO E COLOCACAO</t>
  </si>
  <si>
    <t>14.002.0192-A</t>
  </si>
  <si>
    <t>14.002.0193-0</t>
  </si>
  <si>
    <t>GRADIL DE FERRO EM MODULOS DE 2,80M DE LARGURA COM ALTURA DE</t>
  </si>
  <si>
    <t> 1,50M,14 BARRAS VERTICAIS DE 1.1/4" EQUIDISTANTES,2 BARRAS</t>
  </si>
  <si>
    <t>CHATAS HORIZONTAIS DE 2.1/2"X5/8",ESTAS SOLDADAS NO MONTANTE</t>
  </si>
  <si>
    <t>,EXCLUSIVE ESTE,EM CADA BARRA VERTICAL SERA COLOCADA 1 PONTA</t>
  </si>
  <si>
    <t> DE LANCA E 4 ANUETOS,INCLUSIVE PINTURA.FORNECIMENTO E COLOC</t>
  </si>
  <si>
    <t>14.002.0193-A</t>
  </si>
  <si>
    <t>14.002.0194-0</t>
  </si>
  <si>
    <t>GRADIL DE FERRO EM MODULOS 2,44M DE LARGURA COM ALTURA 2,32M</t>
  </si>
  <si>
    <t>,15 BARRAS VERTICAIS 3/4" EQUIDISTANTES,UM MONTANTE DE FERRO</t>
  </si>
  <si>
    <t> GALVANIZADO 3" E BARRAS CHATAS HORIZONTAIS 1.1/2"X1/2",EM C</t>
  </si>
  <si>
    <t>ADA BARRA VERTICAL 3/4" SERA COLOCADA 1 LANCA E ANUETOS E SO</t>
  </si>
  <si>
    <t>BRE O MONTANTE UMA PINHA,ESTE MONTANTE SERA CHUMBADO EM CINT</t>
  </si>
  <si>
    <t>A DE CONCRETO (EXCL.ESTA),INCLUSIVE PINTURA.FORN.E COLOCACAO</t>
  </si>
  <si>
    <t>14.002.0194-A</t>
  </si>
  <si>
    <t>14.002.0195-0</t>
  </si>
  <si>
    <t>GRADIL DE FERRO EM MODULO DE 2,10M DE COMPRIMENTO COM ALTURA</t>
  </si>
  <si>
    <t> DE 2,60M,BARRA REDONDA DE 5/8",BARRA CHATA DE 1.1/2"X1/4",T</t>
  </si>
  <si>
    <t>UBO DE FERRO GALVANIZADO DE 3",INCLUSIVE PINTURA.FORNECIMENT</t>
  </si>
  <si>
    <t>14.002.0195-A</t>
  </si>
  <si>
    <t>14.002.0196-0</t>
  </si>
  <si>
    <t>GRADIL DE FERRO EM MODULOS DE 2,44M DE LARGURA COM ALTURA DE</t>
  </si>
  <si>
    <t> 2,72M,15 BARRAS VERTICAIS DE 3/4" EQUIDISTANTES,UM MONTANTE</t>
  </si>
  <si>
    <t> DE FERRO GALVANIZADO DE 3" E BARRAS CHATAS HORIZONTAIS DE(1</t>
  </si>
  <si>
    <t>.1/2"X1/2"), EM CADA BARRA VERTICAL DE 3/4" SERA COLOCADA 1</t>
  </si>
  <si>
    <t>LANCA E ANUETOS E SOBRE MONTANTE UMA PINHA,INCLUSIVE PINTURA</t>
  </si>
  <si>
    <t>14.002.0196-A</t>
  </si>
  <si>
    <t>14.002.0197-0</t>
  </si>
  <si>
    <t>GRADIL EM MODULOS DE 1454X1650MM,COM PINTURA ELETROSTATICA E</t>
  </si>
  <si>
    <t>M POLIESTER NAS CORES GRAFITE,VERMELHO,VINHO,AMARELO,LARANJA</t>
  </si>
  <si>
    <t> OU PRATA, MALHA DE 60X132MM,BARRA PORTANTE DE 26X2MM,FIO 5,</t>
  </si>
  <si>
    <t>MONTANTES DE 2000X75X8MM,PONTA DE LANCA EM PERFIL "U" DE 34X</t>
  </si>
  <si>
    <t>30X3X1640)MM E PARAFUSOS.FORNECIMENTO E COLOCACAO</t>
  </si>
  <si>
    <t>14.002.0197-A</t>
  </si>
  <si>
    <t>14.002.0198-0</t>
  </si>
  <si>
    <t>GRADIL TUBULAR 3,35X2,00M,EM TELA DE CHAPA DE METAL EXPANDID</t>
  </si>
  <si>
    <t>O,MALHA LOSANGULAR DE 150X56MM,CHAPA DE FERRO GALVANIZADA A</t>
  </si>
  <si>
    <t>FOGO DE 1/8",EMOLDURADA POR TUBOS DE FERRO GALVANIZADOS DE 1</t>
  </si>
  <si>
    <t>.1/2",FIXADO EM ESTRUTURAS DE CONCRETO (EXCLUSIVE ESTAS),ATR</t>
  </si>
  <si>
    <t>AVES DE 16 PARAFUSOS GALVANIZADOS.FORNECIMENTO E COLOCACAO</t>
  </si>
  <si>
    <t>14.002.0198-A</t>
  </si>
  <si>
    <t>14.002.0199-0</t>
  </si>
  <si>
    <t>GRADIL ELETROFUNDIDO TIPO ORSOMETAL,NA MALHA 65X132MM E BARR</t>
  </si>
  <si>
    <t>A PORTANTE 25X2MM,FIO 5,MONTANTES 2120X76X8MM,PARAFUSOS,PINT</t>
  </si>
  <si>
    <t>URA ELETROSTATICA NAS CORES VERDE OU CINZA,INCLUSIVE MONTAGE</t>
  </si>
  <si>
    <t>14.002.0199-A</t>
  </si>
  <si>
    <t>14.002.0200-0</t>
  </si>
  <si>
    <t>GRADIL NYLOFOR 3D,EXECUTADO PAINEL DE ACO GALVANIZADO,SOLDAD</t>
  </si>
  <si>
    <t>O,MALHA RETANGULAR 200X50MM E FIO DE ACO COM BITOLA DE 5MM,F</t>
  </si>
  <si>
    <t>IXADO POR FIXADORES POLIAMIDA E PARAFUSOS EM ACO INOX,EM POS</t>
  </si>
  <si>
    <t>TE DE ACO GALVANIZADO DE 60X40MM,CHUMBADOS EM BASE DE CONCRE</t>
  </si>
  <si>
    <t>TO,EXCLUSIVE ESTA,REVESTIDOS EM POLIESTER POR PROCESSO DE PI</t>
  </si>
  <si>
    <t>NTURA ELETROSTATICA(GRADIL E POSTE).FORNECIMENTO E COLOCACAO</t>
  </si>
  <si>
    <t>14.002.0200-A</t>
  </si>
  <si>
    <t>14.002.0205-0</t>
  </si>
  <si>
    <t>GUARDA-CORPO DE FERRO EM LANCES DE 3,00 A 4,00M E 1,00M DE A</t>
  </si>
  <si>
    <t>LTURA,COM 4 MONTANTES DE BARRAS DE 2"X3/4",CHUMBADOS NO CONC</t>
  </si>
  <si>
    <t>RETO,CORRIMAO EM 2 BARRAS SOBREPOSTAS DE 3"X1/2" E 2"X3/8",D</t>
  </si>
  <si>
    <t>UAS TRAVESSAS HORIZONTAIS EM BARRAS DE 1.1/4"X3/8",SOLDADAS</t>
  </si>
  <si>
    <t>NOS MONTANTES,UMA DISTANTE 0,34M DO PISO E A OUTRA A 0,33M D</t>
  </si>
  <si>
    <t>ESTA E DO CORRIMAO.FORNECIMENTO E COLOCACAO</t>
  </si>
  <si>
    <t>14.002.0206-0</t>
  </si>
  <si>
    <t>RETO (EXCLUSIVE ESTE),CORRIMAO EM DUAS BARRAS SUPERPOSTAS DE</t>
  </si>
  <si>
    <t> 3"X12" E 2"X3/8",BARRAS VERTICAIS DE 1/2"X1/2" ESPACADAS DE</t>
  </si>
  <si>
    <t> 6CM,SOLDADAS NO CORRIMAO E NA BARRA INFERIOR,ESTA DE 2"X1/2</t>
  </si>
  <si>
    <t>",A 10CM DO PISO.FORNECIMENTO E COLOCACAO</t>
  </si>
  <si>
    <t>14.002.0206-A</t>
  </si>
  <si>
    <t>14.002.0207-1</t>
  </si>
  <si>
    <t>GUARDA-CORPO METALICO COM 1,00M DE ALTURA,EM MODULOS DE 1,88</t>
  </si>
  <si>
    <t>M COM MONTANTES EM CHAPA DE ACO USI-SAC 350, CHUMBADO NO CON</t>
  </si>
  <si>
    <t>CRETO (EXCLUSIVE ESTE),ATRAVES DE CHUMBADORES DE ACO INOXIDA</t>
  </si>
  <si>
    <t>VEL,INTERLIGADOS POR DOIS TUBOS HORIZONTAIS SUPERIORES COM D</t>
  </si>
  <si>
    <t>IAMETRO DE 2.1/2" E DOIS TUBOS HORIZONTAIS INFERIORES C/DIAM</t>
  </si>
  <si>
    <t>ETRO DE 1" EM ACO GALVANIZADO,INCL.PINTURA.FORN. E COLOCACAO</t>
  </si>
  <si>
    <t>14.002.0207-B</t>
  </si>
  <si>
    <t>14.002.0208-0</t>
  </si>
  <si>
    <t>GUARDA-CORPO DE FERRO GALVANIZADO,COM MODULO DE 2,20M DE COM</t>
  </si>
  <si>
    <t>PRIMENTO,COM DOIS TUBOS DE 2" NA HORIZONTAL,PILARETES DE CON</t>
  </si>
  <si>
    <t>CRETO COM SECAO 20X20CM E 1,00M DE ALTURA,INCLUSIVE TODOS OS</t>
  </si>
  <si>
    <t> MATERIAIS E PINTURA.FORNECIMENTO E COLOCACAO</t>
  </si>
  <si>
    <t>14.002.0208-A</t>
  </si>
  <si>
    <t>14.002.0209-0</t>
  </si>
  <si>
    <t>GUARDA-CORPO DE FERRO GALVANIZADO,COM MODULO DE 2,00M DE COM</t>
  </si>
  <si>
    <t>PRIMENTO,COM UM TUBO DE 3" E DOIS DE 1.1/4" NA HORIZONTAL,PI</t>
  </si>
  <si>
    <t>LARETES DE CONCRETO COM SECAO QUADRADA DE 20CM E 1,05M DE AL</t>
  </si>
  <si>
    <t>TURA,INCLUSIVE TODOS OS MATERIAIS E PINTURA.FORNECIMENTO E C</t>
  </si>
  <si>
    <t>14.002.0209-A</t>
  </si>
  <si>
    <t>14.002.0210-0</t>
  </si>
  <si>
    <t>GUARDA-CORPO DE TUBO DE FERRO GALVANIZADO COM DOIS MONTANTES</t>
  </si>
  <si>
    <t> EM TUBO DE 1",UMA TRAVESSA SUPERIOR EM TUBO DE 2" E DUAS TR</t>
  </si>
  <si>
    <t>AVESSAS INFERIORES EM TUBO DE 1",EM MODULOS DE 2,20M DE COMP</t>
  </si>
  <si>
    <t>RIMENTO E 1,00M DE ALTURA,INCLUSIVE PINTURA.FORNECIMENTO E C</t>
  </si>
  <si>
    <t>14.002.0210-A</t>
  </si>
  <si>
    <t>14.002.0211-0</t>
  </si>
  <si>
    <t>GUARDA-CORPO COM 1,00M DE ALTURA,EM TELA DE ARAME GALVANIZAD</t>
  </si>
  <si>
    <t>O Nº12,MALHA LOSANGO DE 5CM,FIXADA EM TUBOS DE FERRO GALVANI</t>
  </si>
  <si>
    <t>ZADO COM DIAMETRO INTERNO DE 2.1/2" NA HORIZONTAL SUPERIOR E</t>
  </si>
  <si>
    <t> DIAMETRO INTERNO DE 2" NA HORIZONTAL INFERIOR E NA VERTICAL</t>
  </si>
  <si>
    <t>,INCLUSIVE PINTURA DOS TUBOS.FORNECIMENTO E COLOCACAO.</t>
  </si>
  <si>
    <t>14.002.0211-A</t>
  </si>
  <si>
    <t>14.002.0212-0</t>
  </si>
  <si>
    <t>GUARDA-CORPO DE TUBOS DE ACO GALVANIZADO SOLDADOS, FORMANDO</t>
  </si>
  <si>
    <t>MODULOS DE 2,20M DE COMPRIMENTO E 1,00M DE ALTURA, COM 3 MON</t>
  </si>
  <si>
    <t>TANTES DE 2" DE DIAMETRO CHUMBADOS NO CONCRETO (EXCLUSIVE ES</t>
  </si>
  <si>
    <t>TE),TRAVESSA SUPERIOR DE 2" E TRAVESSA INFERIOR E INTERMEDIA</t>
  </si>
  <si>
    <t>RIA DE 1".FORNECIMENTO E COLOCACAO</t>
  </si>
  <si>
    <t>14.002.0212-A</t>
  </si>
  <si>
    <t>14.002.0213-0</t>
  </si>
  <si>
    <t>GUARDA-CORPO DE TUBOS DE ACO GALVANIZADO 2",FORMANDO QUADRAD</t>
  </si>
  <si>
    <t>OS 2,20M DE COMPRIMENTO E 1,10M DE ALT.,C/MONTANTES SOLDADOS</t>
  </si>
  <si>
    <t> EM CHAPA DE ACO 15CMX15CMX5/16",FIXADOS NO PISO OU PAREDE,</t>
  </si>
  <si>
    <t>DOTADO DE TELA DE ARAME GALVANIZADO DE FIO ONDULADO Nº8 E MA</t>
  </si>
  <si>
    <t>LHA QUADRADA(20X20)MM FIXADA EM PERFIS "L" (1.1/2"X1.1/2"),</t>
  </si>
  <si>
    <t>C/ACABAMENTO EM BARRAS DE ACO DE(1"X3/16").FORN. E COLOCACAO</t>
  </si>
  <si>
    <t>14.002.0213-A</t>
  </si>
  <si>
    <t>14.002.0214-0</t>
  </si>
  <si>
    <t>GUARDA-CORPO DE 1,50M DE COMPRIMENTO E 1,20M DE ALTURA,MONTA</t>
  </si>
  <si>
    <t>NTES EM TUBO DE ACO GALVANIZADO DE 3", PERFIL RETANGULAR GAL</t>
  </si>
  <si>
    <t>VANIZADO DE(5X3)CM, 2 TUBOS DE ACO GALVANIZADO DE 1" NA HORI</t>
  </si>
  <si>
    <t>ZONTAL,TELA EM CHAPA DE METAL EXPANDIDO EM FERRO C/MALHA,MOL</t>
  </si>
  <si>
    <t>DURA EM CANTONEIRAS DE ABAS IGUAIS DE(3/4"X1/8"), INCLUSIVE</t>
  </si>
  <si>
    <t>PINTURA DE TODO O CONJUNTO.FORNECIMENTO E COLOCACAO</t>
  </si>
  <si>
    <t>14.002.0214-A</t>
  </si>
  <si>
    <t>14.002.0220-0</t>
  </si>
  <si>
    <t>CORRIMAO DE TUBO DE FERRO GALVANIZADO DE 1.1/4",PRESO POR CH</t>
  </si>
  <si>
    <t>UMBADORES A CADA METRO.FORNECIMENTO E COLOCACAO</t>
  </si>
  <si>
    <t>14.002.0220-A</t>
  </si>
  <si>
    <t>14.002.0225-0</t>
  </si>
  <si>
    <t>CORRIMAO DE TUBO DE ACO INOXIDAVEL,DIAMETRO 4",COM GUARDA-CO</t>
  </si>
  <si>
    <t>RPO EM VIDRO,EXCLUSIVE ESTE, FIXADO EM MONTANTES DE TUBO DE</t>
  </si>
  <si>
    <t>ACO INOXIDAVEL ESCOVADO, DIAMETRO 2.1/2",ALTURA 1,00M, ENVOL</t>
  </si>
  <si>
    <t>VENDO TUBO METALON DE 1.1/4".FORNECIMENTO E COLOCACAO</t>
  </si>
  <si>
    <t>14.002.0225-A</t>
  </si>
  <si>
    <t>14.002.0227-0</t>
  </si>
  <si>
    <t>QUADRO PARA PROTECAO DE JANELA OU APARELHOS DE AR CONDICIONA</t>
  </si>
  <si>
    <t>DO,FORMADA DE BARRAS QUADRADAS DE 3/8",CHUMBADAS NA ALVENARI</t>
  </si>
  <si>
    <t>A.FORNECIMENTO E COLOCACAO</t>
  </si>
  <si>
    <t>14.002.0227-A</t>
  </si>
  <si>
    <t>14.002.0230-0</t>
  </si>
  <si>
    <t>QUADRO PARA PROTECAO DE JANELA,COM TELA DE ARAME GALVANIZADO</t>
  </si>
  <si>
    <t> Nº12,MALHA DE 1", FIXADA EM GRADE DE FERRO EM CANTONEIRA E</t>
  </si>
  <si>
    <t>BARRA DE 3/4"X1/8" DE SECAO, ESPACADAS VERTICAL E HORIZONTAL</t>
  </si>
  <si>
    <t>MENTE DE 50CM,CHUMBADA NA ALVENARIA.FORNECIMENTO E COLOCACAO</t>
  </si>
  <si>
    <t>14.002.0230-A</t>
  </si>
  <si>
    <t>14.002.0232-0</t>
  </si>
  <si>
    <t>QUADRO DE PROTECAO DE VAO EM CANTONEIRA DE ACO COM ABAS IGUA</t>
  </si>
  <si>
    <t>IS DE 5/8"X1/8",TELA DE ACO,FIO 12,MALHA DE 2,5X2,5M E TELA</t>
  </si>
  <si>
    <t>TIPO MOSQUETEIRO EM POLIETILENO.FORNECIMENTO E COLOCACAO</t>
  </si>
  <si>
    <t>14.002.0232-A</t>
  </si>
  <si>
    <t>14.002.0235-0</t>
  </si>
  <si>
    <t>PROTECAO PARA PORTA DE ACO ESCOVADO,CHAPA N°14,COM 90CM DE A</t>
  </si>
  <si>
    <t>LTURA.FORNECIMENTO E COLOCACAO</t>
  </si>
  <si>
    <t>14.002.0235-A</t>
  </si>
  <si>
    <t>14.002.0240-0</t>
  </si>
  <si>
    <t>PROTECAO PARA PORTA EM ACO ESCOVADO,CHAPA N°14,COM 30CM DE A</t>
  </si>
  <si>
    <t>14.002.0240-A</t>
  </si>
  <si>
    <t>14.002.0242-0</t>
  </si>
  <si>
    <t>PROTECAO PARA PORTA EM ACO ESCOVADO,CHAPA N°14,COM 20CM DE A</t>
  </si>
  <si>
    <t>14.002.0242-A</t>
  </si>
  <si>
    <t>14.002.0244-0</t>
  </si>
  <si>
    <t>PROTECAO PARA PORTA EM ACO ESCOVADO,CHAPA N°14,COM 15CM DE A</t>
  </si>
  <si>
    <t>14.002.0244-A</t>
  </si>
  <si>
    <t>14.002.0246-0</t>
  </si>
  <si>
    <t>PROTECAO DE CANTO DE PAREDE (ARESTA VIVA) COM CANTONEIRA 2X2</t>
  </si>
  <si>
    <t>X1/4".FORNECIMENTO E COLOCACAO</t>
  </si>
  <si>
    <t>14.002.0246-A</t>
  </si>
  <si>
    <t>14.002.0250-0</t>
  </si>
  <si>
    <t>ESCADA DE MARINHEIRO,COM LARGURA DE 0,40M,EXECUTADA EM BARRA</t>
  </si>
  <si>
    <t>S DE FERRO DE 1.1/2"X1/4",SENDO OS DEGRAUS EM FERRO REDONDO</t>
  </si>
  <si>
    <t>DE 5/8",ESPACADOS DE 30CM.FORNECIMENTO E COLOCACAO</t>
  </si>
  <si>
    <t>14.002.0250-A</t>
  </si>
  <si>
    <t>14.002.0254-0</t>
  </si>
  <si>
    <t>ESCADA DE FERRO DE 3/4",COM 3M DE ALTURA,CONSIDERANDO 10 DEG</t>
  </si>
  <si>
    <t>RAUS ESPACADOS DE 30CM.FORNECIMENTO E COLOCACAO</t>
  </si>
  <si>
    <t>14.002.0254-A</t>
  </si>
  <si>
    <t>14.002.0260-0</t>
  </si>
  <si>
    <t>SUPORTE PARA APARELHOS DE AR CONDICIONADO DE 1 A 2HP,EM CANT</t>
  </si>
  <si>
    <t>ONEIRA DE FERRO DE 1.1/4"X1/8".FORNECIMENTO E COLOCACAO</t>
  </si>
  <si>
    <t>14.002.0260-A</t>
  </si>
  <si>
    <t>14.002.0280-0</t>
  </si>
  <si>
    <t>PRATELEIRA EM CHAPA DE ACO PRETA,LISA Nº24,60CM DE LARGURA,</t>
  </si>
  <si>
    <t>PINTURA ELETROSTATICA PRETA,TRATAMENTO ANTIFERRUGEM.FORNECIM</t>
  </si>
  <si>
    <t>14.002.0280-A</t>
  </si>
  <si>
    <t>14.002.0283-0</t>
  </si>
  <si>
    <t>PRATELEIRA EM CHAPA DE ACO PRETA,LISA,N°24,50CM DE LARGURA,</t>
  </si>
  <si>
    <t>14.002.0283-A</t>
  </si>
  <si>
    <t>14.002.0285-0</t>
  </si>
  <si>
    <t>PRATELEIRA EM CHAPA DE ACO PRETA,LISA,N°24,40CM DE LARGURA,</t>
  </si>
  <si>
    <t>14.002.0285-A</t>
  </si>
  <si>
    <t>14.002.0372-0</t>
  </si>
  <si>
    <t>BARRA DE FERRO VERTICAL DE 1.1/4" COM 1,50M DE ALTURA FIXADA</t>
  </si>
  <si>
    <t>S EM 2 BARRAS HORIZONTAIS DE 2.1/2"X5/8",EXCLUSIVE ESTAS,INC</t>
  </si>
  <si>
    <t>LUSIVE 1 PONTA DE LANCA E 4 ANUETOS.FORNECIMENTO E COLOCACAO</t>
  </si>
  <si>
    <t>14.002.0372-A</t>
  </si>
  <si>
    <t>14.002.0373-0</t>
  </si>
  <si>
    <t>ESTRUTURA DE FIXACAO DE QUADROS CONSTITUIDO POR BARRA CHATA</t>
  </si>
  <si>
    <t>DE FERRO DE 2"X3/8".FORNECIMENTO E COLOCACAO</t>
  </si>
  <si>
    <t>14.002.0373-A</t>
  </si>
  <si>
    <t>14.002.0374-0</t>
  </si>
  <si>
    <t>ESTRUTURA DE SUSTENTACAO PARA GAIOLAS,EM MODULO DE 1,80M COM</t>
  </si>
  <si>
    <t> 2 BARRAS QUADRADAS DE 1" EM PARARELO,COM 2 MONTANTES EM TUB</t>
  </si>
  <si>
    <t>O DE FERRO GALVANIZADO DE 3",SENDO 0,50M LIVRE E 0,20M ENTER</t>
  </si>
  <si>
    <t>RADO.FORNECIMENTO E COLOCACAO</t>
  </si>
  <si>
    <t>14.002.0374-A</t>
  </si>
  <si>
    <t>14.002.0375-0</t>
  </si>
  <si>
    <t>O DE FERRO GALVANIZADO DE 3",SENDO 3,00M LIVRES E 0,50M ENTE</t>
  </si>
  <si>
    <t>RRADO.FORNECIMENTO E COLOCACAO</t>
  </si>
  <si>
    <t>14.002.0375-A</t>
  </si>
  <si>
    <t>14.002.0376-0</t>
  </si>
  <si>
    <t>GAIOLA DE (1,50X1,50X2)M,MONTADA EM ESTRUTURA DE CANTONEIRA</t>
  </si>
  <si>
    <t>DE FERRO DE 1.1/2"X1.1/2"X3/16".FORNECIMENTO E COLOCACAO</t>
  </si>
  <si>
    <t>14.002.0376-A</t>
  </si>
  <si>
    <t>14.002.0377-0</t>
  </si>
  <si>
    <t>GAVETA EM CHAPA DE ACO DE 1/2" NAS DIMENSOES DE ALTURA DE 10</t>
  </si>
  <si>
    <t>CM,LARGURA DE 20CM E COMPRIMENTO DE 30CM.FORNECIMENTO E COLO</t>
  </si>
  <si>
    <t>14.002.0377-A</t>
  </si>
  <si>
    <t>14.002.0380-0</t>
  </si>
  <si>
    <t>PINHA DE FERRO FUNDIDO COM 35CM DE ALTURA,FIXADA EM MONTANTE</t>
  </si>
  <si>
    <t> DE FERRO,EXCLUSIVE ESTE.FORNECIMENTO E COLOCACAO</t>
  </si>
  <si>
    <t>14.002.0380-A</t>
  </si>
  <si>
    <t>14.002.0383-0</t>
  </si>
  <si>
    <t>PONTA DE LANCA DE FERRO FUNDIDO COM 12CM DE ALTURA,FIXADA EM</t>
  </si>
  <si>
    <t> BARRA REDONDA DE 1.1/4", EXCLUSIVE ESTA.FORNECIMENTO E COLO</t>
  </si>
  <si>
    <t>14.002.0383-A</t>
  </si>
  <si>
    <t>14.002.0385-0</t>
  </si>
  <si>
    <t>TAMPA DE FERRO PARA CAIXA DE AGUA,EM CHAPA Nº18,COM DIAMETRO</t>
  </si>
  <si>
    <t> DE 1,10M E 10CM DE ALTURA DE VIRADA.FORNECIMENTO E COLOCACA</t>
  </si>
  <si>
    <t>14.002.0385-A</t>
  </si>
  <si>
    <t>14.002.0390-0</t>
  </si>
  <si>
    <t>TAMPA DE FERRO PINTADA,CHAPA Nº18,DE 1,20X1,20M E 0,20M DE A</t>
  </si>
  <si>
    <t>LTURA DE VIRADA.FORNECIMENTO E COLOCACAO</t>
  </si>
  <si>
    <t>14.002.0390-A</t>
  </si>
  <si>
    <t>14.002.0400-0</t>
  </si>
  <si>
    <t>PORTA BALCAO DE ABRIR EM ACO LAMINADO A FRIO COM ADICAO DE C</t>
  </si>
  <si>
    <t>OBRE,EM 4 FOLHAS,SENDO 2 FOLHAS EXTERNAS EM VENEZIANA E AS 2</t>
  </si>
  <si>
    <t> FOLHAS INTERNAS COM DIVISOES HORIZONTAIS,PINTADA COM TINTA</t>
  </si>
  <si>
    <t>PRIMER,COM LARGURA E ALTURA APROXIMADAS DE 1,20X2,10M,INCLUS</t>
  </si>
  <si>
    <t>IVE FECHADURA DE CILINDRO,DOBRADICAS,TRINCOS E PUXADORES,EXC</t>
  </si>
  <si>
    <t>LUSIVE VIDRO.FORNECIMENTO E COLOCACAO</t>
  </si>
  <si>
    <t>14.002.0400-A</t>
  </si>
  <si>
    <t>14.002.0402-0</t>
  </si>
  <si>
    <t>PORTA DE ABRIR EM ACO LAMINADO A FRIO COM ADICAO DE COBRE,TI</t>
  </si>
  <si>
    <t>PO VENEZIANA,PINTADA COM TINTA PRIMER,COM LARGURA E ALTURA A</t>
  </si>
  <si>
    <t>PROXIMADAS DE 0,80X2,10M,INCLUSIVE FECHADURA DE CILINDRO E D</t>
  </si>
  <si>
    <t>OBRADICAS.FORNECIMENTO E COLOCACAO</t>
  </si>
  <si>
    <t>14.002.0402-A</t>
  </si>
  <si>
    <t>14.002.0404-0</t>
  </si>
  <si>
    <t>PORTA DE ABRIR EM ACO LAMINADO A FRIO COM ADICAO DE COBRE,CO</t>
  </si>
  <si>
    <t>M ALMOFADA E DIVISOES HORIZONTAIS,PINTADA COM TINTA PRIMER,C</t>
  </si>
  <si>
    <t>OM LARGURA E ALTURA APROXIMADAS DE 0,80X2,10M,INCLUSIVE FECH</t>
  </si>
  <si>
    <t>ADURA DE CILINDRO E DOBRADICAS,EXCLUSIVE VIDRO.FORNECIMENTO</t>
  </si>
  <si>
    <t>14.002.0404-A</t>
  </si>
  <si>
    <t>14.002.0406-0</t>
  </si>
  <si>
    <t>PORTA DE ABRIR EM ACO LAMINADO A FRIO COM ADICAO DE COBRE,QU</t>
  </si>
  <si>
    <t>ADRICULADA,PINTADA COM TINTA PRIMER,COM LARGURA E ALTURA APR</t>
  </si>
  <si>
    <t>OXIMADAS DE 0,80X2,10M,INCLUSIVE FECHADURA DE CILINDRO E DOB</t>
  </si>
  <si>
    <t>RADICAS,EXCLUSIVE VIDRO.FORNECIMENTO E COLOCACAO</t>
  </si>
  <si>
    <t>14.002.0406-A</t>
  </si>
  <si>
    <t>14.002.0408-0</t>
  </si>
  <si>
    <t>M ALMOFADA E BASCULAS PINTADA COM TINTA PRIMER,COM LARGURA E</t>
  </si>
  <si>
    <t> ALTURA APROXIMADAS DE 0,80X2,10M,INCLUSIVE FECHADURA DE CIL</t>
  </si>
  <si>
    <t>INDRO E DOBRADICAS,EXCLUSIVE VIDRO.FORNECIMENTO E COLOCACAO</t>
  </si>
  <si>
    <t>14.002.0408-A</t>
  </si>
  <si>
    <t>14.002.0410-0</t>
  </si>
  <si>
    <t>PORTA DE ABRIR EM ACO LAMINADO A FRIO COM ADICAO DE COBRE,EM</t>
  </si>
  <si>
    <t> DUAS FOLHAS,QUADRICULADA, PINTADA COM TINTA PRIMER,COM LARG</t>
  </si>
  <si>
    <t>URA E ALTURA APROXIMADAS DE 1,40X2,10M,INCLUSIVE FECHADURA D</t>
  </si>
  <si>
    <t>E CILINDRO E DOBRADICAS.FORNECIMENTO E COLOCACAO</t>
  </si>
  <si>
    <t>14.002.0410-A</t>
  </si>
  <si>
    <t>14.002.0412-0</t>
  </si>
  <si>
    <t>PORTA DE CORRER EM ACO LAMINADO A FRIO COM ADICAO DE COBRE,E</t>
  </si>
  <si>
    <t>M QUATRO FOLHAS,QUADRICULADA,PINTURA COM TINTA PRIMER,COM LA</t>
  </si>
  <si>
    <t>RGURA E ALTURA APROXIMADAS DE 2,00X2,10M,INCLUSIVE FECHADURA</t>
  </si>
  <si>
    <t> DE CILINDRO E PUXADORES,EXCLUSIVE VIDRO.FORNECIMENTO E COLO</t>
  </si>
  <si>
    <t>14.002.0412-A</t>
  </si>
  <si>
    <t>14.002.0414-0</t>
  </si>
  <si>
    <t>PROXIMADAS DE 0,60X2,10M, INCLUSIVE FECHADURA DE CILINDRO E</t>
  </si>
  <si>
    <t>DOBRADICAS.FORNECIMENTO E COLOCACAO</t>
  </si>
  <si>
    <t>14.002.0414-A</t>
  </si>
  <si>
    <t>14.002.0416-0</t>
  </si>
  <si>
    <t>PROXIMADAS DE 0,70X2,10M,INCLUSIVE FECHADURA DE CILINDRO E D</t>
  </si>
  <si>
    <t>14.002.0416-A</t>
  </si>
  <si>
    <t>14.002.0430-0</t>
  </si>
  <si>
    <t>JANELA BASCULANTE EM ACO LAMINADO A FRIO COM ADICAO DE COBRE</t>
  </si>
  <si>
    <t>,DE 1 SECAO COM 1 BASCULA,MEDINDO 0,40X0,60M,PRE-PINTADA,COM</t>
  </si>
  <si>
    <t>PLETA,COM 2 QUADROS FIXOS,SENDO 1 SUPERIOR E 1 INFERIOR,EXCL</t>
  </si>
  <si>
    <t>USIVE VIDRO.FORNECIMENTO E COLOCACAO</t>
  </si>
  <si>
    <t>14.002.0430-A</t>
  </si>
  <si>
    <t>14.002.0432-0</t>
  </si>
  <si>
    <t>,DE 1 SECAO COM 2 BASCULAS,MEDINDO 0,60X0,60M,PRE-PINTADA,CO</t>
  </si>
  <si>
    <t>MPLETA,COM 2 QUADROS FIXOS,SENDO 1 SUPERIOR E 1 INFERIOR,EXC</t>
  </si>
  <si>
    <t>14.002.0432-A</t>
  </si>
  <si>
    <t>14.002.0434-0</t>
  </si>
  <si>
    <t>,DE 1 SECAO COM 2 BASCULAS,MEDINDO 0,60X0,80M,PRE-PINTADA,CO</t>
  </si>
  <si>
    <t>MPLETA,COM 2 QUADROS FIXOS(UM SUPERIOR E UM INFERIOR) E 2 PA</t>
  </si>
  <si>
    <t>RTES LATERAIS FIXAS SEM DIVISOES,EXCLUSIVE VIDRO.FORNECIMENT</t>
  </si>
  <si>
    <t>14.002.0434-A</t>
  </si>
  <si>
    <t>14.002.0436-0</t>
  </si>
  <si>
    <t>,DE 1 SECAO COM 2 BASCULAS,MEDINDO 0,60X1,00M,PRE-PINTADA,CO</t>
  </si>
  <si>
    <t>MPLETA,COM 2 QUADROS FIXOS (1 SUPERIOR E 1 INFERIOR) E 2 PAR</t>
  </si>
  <si>
    <t>TES LATERAIS FIXAS SEM DIVISOES,EXCLUSIVE VIDRO.FORNECIMENTO</t>
  </si>
  <si>
    <t>14.002.0436-A</t>
  </si>
  <si>
    <t>14.002.0438-0</t>
  </si>
  <si>
    <t>,DE 1 SECAO COM 2 BASCULAS,MEDINDO 0,60X1,20M,PRE-PINTADA,CO</t>
  </si>
  <si>
    <t>TES LATERAIS FIXAS COM DIVISOES,EXCLUSIVE VIDRO.FORNECIMENTO</t>
  </si>
  <si>
    <t>14.002.0438-A</t>
  </si>
  <si>
    <t>14.002.0440-0</t>
  </si>
  <si>
    <t>,DE 1 SECAO COM 2 BASCULAS,MEDINDO 0,60X1,50M,PRE-PINTADA,CO</t>
  </si>
  <si>
    <t>MPLETA,COM 2 QUADROS FIXOS(1 SUPERIOR E 1 INFERIOR) E 2 PART</t>
  </si>
  <si>
    <t>ES LATERAIS FIXAS COM DIVISOES,EXCLUSIVE VIDRO.FORNECIMENTO</t>
  </si>
  <si>
    <t>14.002.0440-A</t>
  </si>
  <si>
    <t>14.002.0444-0</t>
  </si>
  <si>
    <t>,DE 1 SECAO COM 3 BASCULAS,MEDINDO 0,80X0,80M,PRE-PINTADA,CO</t>
  </si>
  <si>
    <t>14.002.0444-A</t>
  </si>
  <si>
    <t>14.002.0452-0</t>
  </si>
  <si>
    <t>,DE 1 SECAO COM 4 BASCULAS,MEDINDO 1,00X1,00M,PRE-PINTADA,CO</t>
  </si>
  <si>
    <t>14.002.0452-A</t>
  </si>
  <si>
    <t>14.002.0454-0</t>
  </si>
  <si>
    <t>,DE 1 SECAO COM 4 BASCULAS,MEDINDO 1,00X1,20M,PRE-PINTADA,CO</t>
  </si>
  <si>
    <t>14.002.0454-A</t>
  </si>
  <si>
    <t>14.002.0456-0</t>
  </si>
  <si>
    <t>,DE 1 SECAO COM 4 BASCULAS,MEDINDO 1,00X1,50M,PRE-PINTADA,CO</t>
  </si>
  <si>
    <t>14.002.0456-A</t>
  </si>
  <si>
    <t>14.002.0466-0</t>
  </si>
  <si>
    <t>JANELA DE CORRER EM ACO LAMINADO A FRIO COM ADICAO DE COBRE,</t>
  </si>
  <si>
    <t>COM BANDEIRA BASCULANTE,MEDINDO 1,20X1,50M,PRE-PINTADA,COMPL</t>
  </si>
  <si>
    <t>ETA,SEM DIVISOES,COM 4 FOLHAS,SENDO 2 FOLHAS LATERAIS FIXAS,</t>
  </si>
  <si>
    <t>2 FOLHAS CENTRAIS DE CORRER PARA RECEBEREM VIDROS,EXCLUSIVE</t>
  </si>
  <si>
    <t>VIDRO.FORNECIMENTO E COLOCACAO</t>
  </si>
  <si>
    <t>14.002.0466-A</t>
  </si>
  <si>
    <t>14.002.0468-0</t>
  </si>
  <si>
    <t>COM BANDEIRA BASCULANTE,MEDINDO 1,20X2,00M,PRE-PINTADA,COMPL</t>
  </si>
  <si>
    <t>14.002.0468-A</t>
  </si>
  <si>
    <t>14.002.0470-0</t>
  </si>
  <si>
    <t>JANELA EM ACO LAMINADO A FRIO COM ADICAO DE COBRE,MAXIM-AR,M</t>
  </si>
  <si>
    <t>EDINDO 0,40X0,60X0,05 M,COM BAGUETE EXTERNO,COM GRADE ELO,PR</t>
  </si>
  <si>
    <t>E-PINTADA,INCLUSIVE FERRAGENS.FORNECIMENTO E COLOCACAO</t>
  </si>
  <si>
    <t>14.002.0470-A</t>
  </si>
  <si>
    <t>14.002.0472-0</t>
  </si>
  <si>
    <t>EDINDO 0,60X0,60X0,05M,COM MASSA EXTERNA QUADRICULADA,COM GR</t>
  </si>
  <si>
    <t>ADE,PRE-PINTADA,INCLUSIVE FERRAGENS.FORNECIMENTO E COLOCACAO</t>
  </si>
  <si>
    <t>14.002.0472-A</t>
  </si>
  <si>
    <t>14.002.0478-0</t>
  </si>
  <si>
    <t>EDINDO 0,60X0,60M,COM MASSA EXTERNA QUADRICULADA,COM GRADE,P</t>
  </si>
  <si>
    <t>RE-PINTADA,INCLUSIVE FERRAGENS E JUNCAO DE UNIAO,EXCLUSIVE V</t>
  </si>
  <si>
    <t>IDRO.FORNECIMENTO E COLOCACAO</t>
  </si>
  <si>
    <t>14.002.0478-A</t>
  </si>
  <si>
    <t>14.002.0480-0</t>
  </si>
  <si>
    <t>JANELA DE ACO LAMINADO A FRIO COM ADICAO DE COBRE,MAXIM-AR,M</t>
  </si>
  <si>
    <t>EDINDO 1,00X,60X0,05M,COM MASSA EXTERNA QUADRICULADA,COM GRA</t>
  </si>
  <si>
    <t>DE,PRE-PINTADA,INCLUSIVE FERRANGES.FORNECIMENTO E COLOCACAO</t>
  </si>
  <si>
    <t>14.002.0480-A</t>
  </si>
  <si>
    <t>14.002.0482-0</t>
  </si>
  <si>
    <t> COM BANDEIRA BASCULANTE, MEDINDO 1,00X1,50M,PRE-PINTADA,COM</t>
  </si>
  <si>
    <t>PLETA COM 2 FOLHAS FIXAS E 2 FOLHAS CENTRAIS DE CORRER PARA</t>
  </si>
  <si>
    <t> RECEBER VIDRO (EXCLUSIVE ESTE),MASSA EXTERNA COM DIVISOES E</t>
  </si>
  <si>
    <t> GRADE.FORNECIMENTO E COLOCACAO</t>
  </si>
  <si>
    <t>14.002.0482-A</t>
  </si>
  <si>
    <t>14.002.0483-0</t>
  </si>
  <si>
    <t>COM BANDEIRA BASCULANTE,MEDINDO 1,20X1,00X0,08M,COM 4 FOLHAS</t>
  </si>
  <si>
    <t>,MASSA EXTERNA COM DIVISAO,COM GRADE ELO,PRE-PINTADA,INCLUSI</t>
  </si>
  <si>
    <t>VE FERRAGENS.FORNECIMENTO E COLOCACAO</t>
  </si>
  <si>
    <t>14.002.0483-A</t>
  </si>
  <si>
    <t>14.002.0485-0</t>
  </si>
  <si>
    <t>COM BANDEIRA BASCULANTE,MEDINDO 1,20X1,50M,MASSA EXTERNA QUA</t>
  </si>
  <si>
    <t>DRICULADA.FORNECIMENTO E COLOCACAO</t>
  </si>
  <si>
    <t>14.002.0485-A</t>
  </si>
  <si>
    <t>14.002.0486-0</t>
  </si>
  <si>
    <t>COM BANDEIRA BASCULANTE,MEDINDO 1,20X2,00M,COM 2 FOLHAS FIXA</t>
  </si>
  <si>
    <t>S E 2 FOLHAS CENTRAIS DE CORRER,MASSA EXTERNA,COM DIVISOES,C</t>
  </si>
  <si>
    <t>OM GRADE ELO INTERNA NO VAO CENTRAL.FORNECIMENTO E COLOCACAO</t>
  </si>
  <si>
    <t>14.002.0486-A</t>
  </si>
  <si>
    <t>14.002.0487-0</t>
  </si>
  <si>
    <t>EDINDO 1,40X0,60M,2 FOLHAS,COM GRADE ELO,PRE-PINTADA,INCLUSI</t>
  </si>
  <si>
    <t>14.002.0487-A</t>
  </si>
  <si>
    <t>14.002.0489-0</t>
  </si>
  <si>
    <t>EDINDO 0,40X0,60M,COM MASSA EXTERNA QUADRICULADA,COM GRADE I</t>
  </si>
  <si>
    <t>NTERNA,COM 1 FOLHA,EXCLUSIVE VIDRO.FORNECIMENTO E COLOCACAO</t>
  </si>
  <si>
    <t>14.002.0489-A</t>
  </si>
  <si>
    <t>14.002.0490-0</t>
  </si>
  <si>
    <t>EDINDO 0,60X0,80M,COM MASSA EXTERNA QUADRICULADA,COM GRADE I</t>
  </si>
  <si>
    <t>14.002.0490-A</t>
  </si>
  <si>
    <t>14.002.0491-0</t>
  </si>
  <si>
    <t>EDINDO 1,20X0,60M,COM MASSA EXTERNA QUADRICULADA,COM GRADE I</t>
  </si>
  <si>
    <t>14.002.0491-A</t>
  </si>
  <si>
    <t>14.002.0493-0</t>
  </si>
  <si>
    <t>JANELA EM ACO LAMINADO A FRIO COM ADICAO DE COBRE,4 FOLHAS,C</t>
  </si>
  <si>
    <t>OM BANDEIRA BASCULANTE,MEDINDO 1,00X2,00X0,14M,MASSA EXTERNA</t>
  </si>
  <si>
    <t> COM DIVISAO,PRE-PINTADA,INCLUSIVE FERRAGENS.FORNECIMENTO E</t>
  </si>
  <si>
    <t>14.002.0493-A</t>
  </si>
  <si>
    <t>14.002.0494-0</t>
  </si>
  <si>
    <t>MEDINDO 1,20X2,00M,MASSA EXTERNA QUADRICULADA,COM GRADE INTE</t>
  </si>
  <si>
    <t>RNA,COM 4 FOLHAS,EXCLUSIVE VIDRO.FORNECIMENTO E COLOCACAO</t>
  </si>
  <si>
    <t>14.002.0494-A</t>
  </si>
  <si>
    <t>14.002.0495-0</t>
  </si>
  <si>
    <t>JANELA EM ACO LAMINADO A FRIO COM ADICAO DE COBRE,TIPO MAXIM</t>
  </si>
  <si>
    <t>-AR,MEDINDO 1,40X1,20M,COM GRADE ELO,COMPOSTO POR 2 MODULOS</t>
  </si>
  <si>
    <t>DE 1,40X0,60M,COM 2 FOLHAS CADA E JUNCAO ACO LAMINADO A FRIO</t>
  </si>
  <si>
    <t> COM ADICAO DE COBRE,PARA JANELA MAXIM-AR 140CM.FORNECIMENTO</t>
  </si>
  <si>
    <t>14.002.0495-A</t>
  </si>
  <si>
    <t>14.002.0496-0</t>
  </si>
  <si>
    <t>-AR,MEDINDO 2,40X0,60M,COMPOSTO PARA 4 MODULOS DE 0,60X0,60M</t>
  </si>
  <si>
    <t>,COM 1 FOLHA,COM GRADE ELO E JUNCAO PARA JANELA MAXIM-AR 60C</t>
  </si>
  <si>
    <t>14.002.0496-A</t>
  </si>
  <si>
    <t>14.002.0498-0</t>
  </si>
  <si>
    <t>JANELA VENEZIANA EM ACO LAMINADO A FRIO COM ADICAO DE COBRE,</t>
  </si>
  <si>
    <t>COM 6 FOLHAS,MEDINDO 1,20X2,00M,COM POSTIGO PARA VIDRO INTER</t>
  </si>
  <si>
    <t>NO,EXCLUSIVE VIDRO.FORNECIMENTO E COLOCACAO</t>
  </si>
  <si>
    <t>14.002.0498-A</t>
  </si>
  <si>
    <t>14.002.0499-0</t>
  </si>
  <si>
    <t>COM 6 FOLHAS,MEDINDO 1,50X1,20M,EXCLUSIVE VIDRO.FORNECIMENTO</t>
  </si>
  <si>
    <t>14.002.0499-A</t>
  </si>
  <si>
    <t>14.002.0501-0</t>
  </si>
  <si>
    <t>-AR,MEDINDO 2,00X0,60M,COM GRADE ELO,COMPOSTO POR 1 MODULO D</t>
  </si>
  <si>
    <t>E 0,60X0,60M,COM 1 FOLHA,1 MODULO DE 1,40X0,60M,COM 2 FOLHAS</t>
  </si>
  <si>
    <t> E JUNCAO PARA JANELA MAXIM-AR 60CM.FORNECIMENTO E COLOCACAO</t>
  </si>
  <si>
    <t>14.002.0501-A</t>
  </si>
  <si>
    <t>14.002.0503-0</t>
  </si>
  <si>
    <t>MEDINDO 2,00X1,00X0,14M,6 FOLHAS,COM GRADE QUADRICULADA,PRE-</t>
  </si>
  <si>
    <t>PINTADA,INCLUSIVE FERRAGENS.FORNECIMENTO E COLOCACAO</t>
  </si>
  <si>
    <t>14.002.0503-A</t>
  </si>
  <si>
    <t>14.002.0520-0</t>
  </si>
  <si>
    <t>PORTA METALICA ACUSTICA,46DB,NAS DIMENSOES DE 700X2100MM,INC</t>
  </si>
  <si>
    <t>LUSIVE FECHADURA ESPECIAL COM CHAVE,MOLDURA EM CANTONEIRA DE</t>
  </si>
  <si>
    <t> ACO.FORNECIMENTO E COLOCACAO</t>
  </si>
  <si>
    <t>14.002.0520-A</t>
  </si>
  <si>
    <t>14.002.0521-0</t>
  </si>
  <si>
    <t>PORTA METALICA ACUSTICA,46DB,NAS DIMENSOES DE 800X2100MM,INC</t>
  </si>
  <si>
    <t>14.002.0521-A</t>
  </si>
  <si>
    <t>14.002.0522-0</t>
  </si>
  <si>
    <t>PORTA METALICA ACUSTICA,46DB,NAS DIMENSOES DE 900X2100MM,INC</t>
  </si>
  <si>
    <t>14.002.0522-A</t>
  </si>
  <si>
    <t>14.002.0523-0</t>
  </si>
  <si>
    <t>PORTA METALICA ACUSTICA,46DB,NAS DIMENSOES DE 1000X2100MM,IN</t>
  </si>
  <si>
    <t>CLUSIVE FECHADURA ESPECIAL COM CHAVE,MOLDURA EM CANTONEIRA D</t>
  </si>
  <si>
    <t>E ACO.FORNECIMENTO E COLOCACAO</t>
  </si>
  <si>
    <t>14.002.0523-A</t>
  </si>
  <si>
    <t>14.002.0524-0</t>
  </si>
  <si>
    <t>PORTA METALICA ACUSTICA,46DB,NAS DIMENSOES DE 1400X2100MM,IN</t>
  </si>
  <si>
    <t>14.002.0524-A</t>
  </si>
  <si>
    <t>14.002.0525-0</t>
  </si>
  <si>
    <t>PORTA METALICA ACUSTICA,46DB,NAS DIMENSOES DE 1600X2100MM,IN</t>
  </si>
  <si>
    <t>14.002.0525-A</t>
  </si>
  <si>
    <t>14.002.0526-0</t>
  </si>
  <si>
    <t>PORTA METALICA ACUSTICA,46DB,NAS DIMENSOES DE 1800X2100MM,IN</t>
  </si>
  <si>
    <t>14.002.0526-A</t>
  </si>
  <si>
    <t>14.002.0527-0</t>
  </si>
  <si>
    <t>PORTA METALICA ACUSTICA,46DB,NAS DIMENSOES DE 2000X2100MM,IN</t>
  </si>
  <si>
    <t>14.002.0527-A</t>
  </si>
  <si>
    <t>14.002.0535-0</t>
  </si>
  <si>
    <t>PORTA METALICA ACUSTICA,56DB,NAS DIMENSOES DE 700X2100MM,INC</t>
  </si>
  <si>
    <t>LUSIVE FECHADURA ESPECIAL COM CHAVE, MOLDURA EM CANTONEIRA D</t>
  </si>
  <si>
    <t>14.002.0535-A</t>
  </si>
  <si>
    <t>14.002.0536-0</t>
  </si>
  <si>
    <t>PORTA METALICA ACUSTICA,56DB,NAS DIMENSOES DE 800X2100MM,INC</t>
  </si>
  <si>
    <t>14.002.0536-A</t>
  </si>
  <si>
    <t>14.002.0537-0</t>
  </si>
  <si>
    <t>PORTA METALICA ACUSTICA,56DB,NAS DIMENSOES DE 900X2100MM,INC</t>
  </si>
  <si>
    <t>14.002.0537-A</t>
  </si>
  <si>
    <t>14.002.0538-0</t>
  </si>
  <si>
    <t>PORTA METALICA ACUSTICA,56DB,NAS DIMENSOES DE 1000X2100MM,IN</t>
  </si>
  <si>
    <t>14.002.0538-A</t>
  </si>
  <si>
    <t>14.002.0539-0</t>
  </si>
  <si>
    <t>PORTA METALICA ACUSTICA,56DB,NAS DIMENSOES DE 1400X2100MM,IN</t>
  </si>
  <si>
    <t>14.002.0539-A</t>
  </si>
  <si>
    <t>14.002.0540-0</t>
  </si>
  <si>
    <t>PORTA METALICA ACUSTICA,56DB,NAS DIMENSOES DE 1600X2100MM,IN</t>
  </si>
  <si>
    <t>14.002.0540-A</t>
  </si>
  <si>
    <t>14.002.0541-0</t>
  </si>
  <si>
    <t>PORTA METALICA ACUSTICA,56DB,NAS DIMENSOES DE 1800X2100MM,IN</t>
  </si>
  <si>
    <t>14.002.0541-A</t>
  </si>
  <si>
    <t>14.002.0542-0</t>
  </si>
  <si>
    <t>PORTA METALICA ACUSTICA,56DB,NAS DIMENSOES DE 2000X2100MM,IN</t>
  </si>
  <si>
    <t>14.002.0542-A</t>
  </si>
  <si>
    <t>14.003.0016-0</t>
  </si>
  <si>
    <t>JANELA DE ALUMINIO ANODIZADO AO NATURAL DE CORRER,DUAS FOLHA</t>
  </si>
  <si>
    <t>S DE CORRER E BANDEIRA DE 0,50M DE ALTURA COM PAINEIS BASCUL</t>
  </si>
  <si>
    <t>ANTES,EM PERFIS SERIE 28.FORNECIMENTO E COLOCACAO</t>
  </si>
  <si>
    <t>14.003.0016-A</t>
  </si>
  <si>
    <t>14.003.0017-0</t>
  </si>
  <si>
    <t>JANELA DE ALUMINIO ANODIZADO EM BRONZE OU PRETO,DUAS FOLHAS</t>
  </si>
  <si>
    <t>DE CORRER E BANDEIRA DE 0,50M DE ALTURA COM PAINEIS BASCULAN</t>
  </si>
  <si>
    <t>TES,EM PERFIS SERIE 28.FORNECIMENTO E COLOCACAO</t>
  </si>
  <si>
    <t>14.003.0017-A</t>
  </si>
  <si>
    <t>14.003.0020-0</t>
  </si>
  <si>
    <t>S FIXAS E DUAS DE CORRER E BANDEIRA DE 0,50M DE ALTURA  COM</t>
  </si>
  <si>
    <t>2 PAINEIS FIXOS E 2 BASCULANTES, EM PERFIS SERIE 28. FORNECI</t>
  </si>
  <si>
    <t>14.003.0020-A</t>
  </si>
  <si>
    <t>14.003.0021-0</t>
  </si>
  <si>
    <t>JANELA DE ALUMINIO ANODIZADO EM BRONZE OU PRETO, DUAS FOLHAS</t>
  </si>
  <si>
    <t> FIXAS E DUAS DE CORRER E BANDEIRA DE  0,50M DE ALTURA  COM</t>
  </si>
  <si>
    <t>14.003.0021-A</t>
  </si>
  <si>
    <t>14.003.0025-0</t>
  </si>
  <si>
    <t>JANELA DE ALUMINIO ANODIZADO AO NATURAL DE CORRER,COM DUAS F</t>
  </si>
  <si>
    <t>OLHAS DE CORRER,EM PERFIS SERIE 28.FORNECIMENTO E COLOCACAO</t>
  </si>
  <si>
    <t>14.003.0025-A</t>
  </si>
  <si>
    <t>14.003.0026-0</t>
  </si>
  <si>
    <t>JANELA DE ALUMINIO ANODIZADO  EM BRONZE OU PRETO DE CORRER,</t>
  </si>
  <si>
    <t>COM DUAS FOLHAS DE CORRER,EM PERFIS SERIE 28.FORNECIMENTO E</t>
  </si>
  <si>
    <t>14.003.0026-A</t>
  </si>
  <si>
    <t>14.003.0028-0</t>
  </si>
  <si>
    <t>OLHAS FIXAS E DUAS FOLHAS DE CORRER,EM PERFIS SERIE 28.FORNE</t>
  </si>
  <si>
    <t>14.003.0028-A</t>
  </si>
  <si>
    <t>14.003.0029-0</t>
  </si>
  <si>
    <t>JANELA DE ALUMINIO ANODIZADO EM BRONZE OU PRETO DE CORRER,CO</t>
  </si>
  <si>
    <t>M DUAS FOLHAS FIXAS E DUAS FOLHAS DE CORRER,EM PERFIS SERIE</t>
  </si>
  <si>
    <t>28.FORNECIMENTO E COLOCACAO</t>
  </si>
  <si>
    <t>14.003.0029-A</t>
  </si>
  <si>
    <t>14.003.0050-0</t>
  </si>
  <si>
    <t>JANELA DE ALUMINIO ANODIZADO AO NATURAL,TIPO PROJETANTE, COM</t>
  </si>
  <si>
    <t> PAINEL PROJETANTE, PROVIDA DE HASTE  DE COMANDO, EM PERFIS</t>
  </si>
  <si>
    <t>SERIE 28.FORNECIMENTO E COLOCACAO</t>
  </si>
  <si>
    <t>14.003.0050-A</t>
  </si>
  <si>
    <t>14.003.0051-0</t>
  </si>
  <si>
    <t>JANELA DE ALUMINIO ANODIZADO EM BRONZE OU PRETO,TIPO PROJETA</t>
  </si>
  <si>
    <t>NTE, COM PAINEL PROJETANTE, PROVIDA DE HASTE DE COMANDO, EM</t>
  </si>
  <si>
    <t>PERFIS SERIE 28.FORNECIMENTO E COLOCACAO</t>
  </si>
  <si>
    <t>14.003.0051-A</t>
  </si>
  <si>
    <t>14.003.0061-0</t>
  </si>
  <si>
    <t>JANELA DE ALUMINIO ANODIZADO AO NATURAL,TIPO PIVOTANTE,COM P</t>
  </si>
  <si>
    <t>AINEL PIVOTANTE VERTICAL,EM PERFIS SERIE 28. FORNECIMENTO E</t>
  </si>
  <si>
    <t>14.003.0061-A</t>
  </si>
  <si>
    <t>14.003.0062-0</t>
  </si>
  <si>
    <t>JANELA DE ALUMINIO ANODIZADO EM BRONZE OU PRETO,TIPO PIVOTAN</t>
  </si>
  <si>
    <t>TE,C/PAINEL PIVOTANTE VERTICAL,EM PERFIS SERIE 28.FORNECIMEN</t>
  </si>
  <si>
    <t>14.003.0062-A</t>
  </si>
  <si>
    <t>14.003.0070-0</t>
  </si>
  <si>
    <t>JANELA BASCULANTE DE ALUMINIO ANODIZADO AO NATURAL,COM 1 ORD</t>
  </si>
  <si>
    <t>EM E BASCULA INFERIOR FIXA,EM PERFIS SERIE 28.FORNECIMENTO E</t>
  </si>
  <si>
    <t>14.003.0070-A</t>
  </si>
  <si>
    <t>14.003.0071-0</t>
  </si>
  <si>
    <t>JANELA BASCULANTE DE ALUMINIO ANODIZADO EM BRONZE OU PRETO,</t>
  </si>
  <si>
    <t>COM 1 ORDEM E BASCULA INFERIOR FIXA, EM PERFIS SERIE 28. FOR</t>
  </si>
  <si>
    <t>14.003.0071-A</t>
  </si>
  <si>
    <t>14.003.0076-0</t>
  </si>
  <si>
    <t>JANELA BASCULANTE DE ALUMINIO ANODIZADO AO NATURAL,COM 2 ORD</t>
  </si>
  <si>
    <t>ENS SENDO A INFERIOR FIXA,EM PERFIS SERIE 28.FORNECIMENTO E</t>
  </si>
  <si>
    <t>14.003.0076-A</t>
  </si>
  <si>
    <t>14.003.0077-0</t>
  </si>
  <si>
    <t>JANELA BASCULANTE DE ALUMINIO ANODIZADO EM BRONZE OU PRETO,C</t>
  </si>
  <si>
    <t>OM 2 ORDENS SENDO A INFERIOR FIXA,EM PERFIS SERIE 28.FORNECI</t>
  </si>
  <si>
    <t>14.003.0077-A</t>
  </si>
  <si>
    <t>14.003.0121-0</t>
  </si>
  <si>
    <t>JANELA DE CORRER DE ALUMINIO ANODIZADO AO NATURAL FOSCO,EM P</t>
  </si>
  <si>
    <t>ERFIS SERIE 28,COM 8 FOLHAS DE 120CM DE ALTURA, BANDEIRA DE</t>
  </si>
  <si>
    <t>40CM,PARTE FIXA 20CM,CONFORME PROJETO Nº6006/EMOP.FORNECIMEN</t>
  </si>
  <si>
    <t>14.003.0121-A</t>
  </si>
  <si>
    <t>14.003.0122-0</t>
  </si>
  <si>
    <t>JANELA DE CORRER EM ALUMINIO ANODIZADO EM BRONZE OU PRETO,EM</t>
  </si>
  <si>
    <t> PERFIS SERIE 28, COM 8 FOLHAS DE 120CM ALTURA, BANDEIRA DE</t>
  </si>
  <si>
    <t>40CM,PARTE FIXA 20CM,CONFORME PROJETO N°6006/EMOP.FORNECIMEN</t>
  </si>
  <si>
    <t>14.003.0122-A</t>
  </si>
  <si>
    <t>14.003.0130-0</t>
  </si>
  <si>
    <t>JANELA DE ALUMINIO ANODIZADO AO NATURAL FOSCO,TIPO MAXIM-AR,</t>
  </si>
  <si>
    <t>EM PERFIS SERIE 28,COM 90CM DE ALTURA,EM 4 MODULOS,COM PARTE</t>
  </si>
  <si>
    <t> INFERIOR FIXA,CONFORME PROJETO Nº6007/EMOP.FORNECIMENTO E C</t>
  </si>
  <si>
    <t>14.003.0130-A</t>
  </si>
  <si>
    <t>14.003.0131-0</t>
  </si>
  <si>
    <t>JANELA DE ALUMINIO ANODIZADO EM BRONZE OU PRETO,TIPO MAXIM-A</t>
  </si>
  <si>
    <t>R,EM PERFIS SERIE 28,COM 90CM DE ALTURA,EM 4 MODULOS,COM PAR</t>
  </si>
  <si>
    <t>TE INFERIOR FIXA,CONFORME PROJETO N°6007/EMOP.FORNECIMENTO E</t>
  </si>
  <si>
    <t>14.003.0131-A</t>
  </si>
  <si>
    <t>14.003.0145-0</t>
  </si>
  <si>
    <t>EM PERFIS SERIE 28,COM 50 CM DE ALTURA,EM 4 MODULOS,CONFORME</t>
  </si>
  <si>
    <t> PROJETO Nº6008/EMOP.FORNECIMENTO E COLOCACAO</t>
  </si>
  <si>
    <t>14.003.0145-A</t>
  </si>
  <si>
    <t>14.003.0146-0</t>
  </si>
  <si>
    <t>R,PERFIS SERIE 28,COM 50CM DE ALTURA,EM 4 MODULOS, CONFORME</t>
  </si>
  <si>
    <t>PROJETO N°6008/EMOP.FORNECIMENTO E COLOCACAO</t>
  </si>
  <si>
    <t>14.003.0146-A</t>
  </si>
  <si>
    <t>14.003.0148-0</t>
  </si>
  <si>
    <t>JANELA DE ALUMINIO ANODIZADO AO NATURAL,TIPO MAXIM-AR,COM 1</t>
  </si>
  <si>
    <t>PAINEL DESLIZANTE PROJETANTE,PROVIDA DE HASTE DE COMANDO,EM</t>
  </si>
  <si>
    <t>14.003.0148-A</t>
  </si>
  <si>
    <t>14.003.0149-0</t>
  </si>
  <si>
    <t>JANELA DE ALUMINIO ANODIZADO EM BRONZE OU PRETO, TIPO MAXIM-</t>
  </si>
  <si>
    <t>AR, COM 1 PAINEL DESLIZANTE PROJETANTE, PROVIDA DE HASTE DE</t>
  </si>
  <si>
    <t>COMANDO,EM PERFIS SERIE 28.FORNECIMENTO E COLOCACAO</t>
  </si>
  <si>
    <t>14.003.0149-A</t>
  </si>
  <si>
    <t>14.003.0151-0</t>
  </si>
  <si>
    <t>JANELA DE ALUMINIO ANODIZADO FOSCO,TIPO MAXIM-AR,EM PERFIS S</t>
  </si>
  <si>
    <t>ERIE 25,DE 80X50CM,CONFORME PROJETO Nº6009/EMOP.FORNECIMENTO</t>
  </si>
  <si>
    <t>14.003.0151-A</t>
  </si>
  <si>
    <t>14.003.0152-0</t>
  </si>
  <si>
    <t>R,EM PERFIS SERIE 25,DE 80X50CM,CONFORME PROJETO N°6009/EMOP</t>
  </si>
  <si>
    <t>14.003.0152-A</t>
  </si>
  <si>
    <t>14.003.0153-0</t>
  </si>
  <si>
    <t>JANELA DE ALUMINIO ANODIZADO FOSCO,TIPO GUILHOTINA,PARA VIDR</t>
  </si>
  <si>
    <t>O(EXCLUSIVE ESTE), INCLUSIVE BORBOLETAS,EM PERFIS SERIE 25.</t>
  </si>
  <si>
    <t>14.003.0153-A</t>
  </si>
  <si>
    <t>14.003.0154-0</t>
  </si>
  <si>
    <t>JANELA DE ALUMINIO ANODIZADO EM BRONZE OU PRETO,TIPO GUILHOT</t>
  </si>
  <si>
    <t>INA,PARA VIDRO(EXCLUSIVE ESTE)INCLUSIVE BORBOLETAS,EM PERFIS</t>
  </si>
  <si>
    <t> SERIE 25.FORNECIMENTO E COLOCACAO</t>
  </si>
  <si>
    <t>14.003.0154-A</t>
  </si>
  <si>
    <t>14.003.0156-0</t>
  </si>
  <si>
    <t>JANELA DE ALUMINIO ANODIZADO FOSCO,TIPO GUILHOTINA EM VENEZI</t>
  </si>
  <si>
    <t>ANA,INCLUSIVE BORBOLETAS,EM PERFIS SERIE 25.FORNECIMENTO E</t>
  </si>
  <si>
    <t>14.003.0156-A</t>
  </si>
  <si>
    <t>14.003.0157-0</t>
  </si>
  <si>
    <t>INA EM VENEZIANA,INCLUSIVE BORBOLETAS EM PERFIS SERIE 25.FOR</t>
  </si>
  <si>
    <t>14.003.0157-A</t>
  </si>
  <si>
    <t>14.003.0158-0</t>
  </si>
  <si>
    <t>JANELA FIXA EM ALUMINIO ANODIZADO,PERFIL EXTRUDADO,SERIE ESP</t>
  </si>
  <si>
    <t>ECIAL,COM ESPESSURA MINIMA DE CAMADA ANODICA DE 20 MICRA,NA</t>
  </si>
  <si>
    <t>COR PRETA,TIPO VENEZIANA,COM FERRAGENS E GAXETAS DE PRIMEIRA</t>
  </si>
  <si>
    <t> QUALIDADE.FORNECIMENTO E COLOCACAO</t>
  </si>
  <si>
    <t>14.003.0158-A</t>
  </si>
  <si>
    <t>14.003.0159-0</t>
  </si>
  <si>
    <t>COR PRETA,TIPO MAXIM-AR,COM FERRAGENS E GAXETAS DE PRIMEIRA</t>
  </si>
  <si>
    <t>QUALIDADE,EXCLUSIVE VIDRO.FORNECIMENTO E COLOCACAO</t>
  </si>
  <si>
    <t>14.003.0159-A</t>
  </si>
  <si>
    <t>14.003.0160-0</t>
  </si>
  <si>
    <t>CAIXILHO FIXO DE ALUMINIO ANODIZADO AO NATURAL,SERIE 28, EM</t>
  </si>
  <si>
    <t>VENEZIANA.FORNECIMENTO E COLOCACAO</t>
  </si>
  <si>
    <t>14.003.0160-A</t>
  </si>
  <si>
    <t>14.003.0161-0</t>
  </si>
  <si>
    <t>CAIXILHO FIXO DE ALUMINIO ANODIZADO EM BRONZE OU PRETO,SERIE</t>
  </si>
  <si>
    <t> 28,EM VENEZIANA.FORNECIMENTO E COLOCACAO</t>
  </si>
  <si>
    <t>14.003.0161-A</t>
  </si>
  <si>
    <t>14.003.0163-0</t>
  </si>
  <si>
    <t>CAIXILHO FIXO DE ALUMINIO ANODIZADO AO NATURAL,SERIE 28,PARA</t>
  </si>
  <si>
    <t> VIDRO.FORNECIMENTO E COLOCACAO</t>
  </si>
  <si>
    <t>14.003.0163-A</t>
  </si>
  <si>
    <t>14.003.0164-0</t>
  </si>
  <si>
    <t>CAIXILHO FIXO DE ALUMINIO ANODIZADO PARA VIDRO EM BRONZE OU</t>
  </si>
  <si>
    <t>PRETO,SERIE 28.FORNECIMENTO E COLOCACAO</t>
  </si>
  <si>
    <t>14.003.0164-A</t>
  </si>
  <si>
    <t>14.003.0165-0</t>
  </si>
  <si>
    <t>PERFIL DE ALUMINIO PARA FIXACAO DE VIDRO(BAGUETE),INCLUSIVE</t>
  </si>
  <si>
    <t>MANGUEIRA CRISTAL,DIAMETRO 3/8".FORNECIMENTO E COLOCACAO</t>
  </si>
  <si>
    <t>14.003.0165-A</t>
  </si>
  <si>
    <t>14.003.0200-0</t>
  </si>
  <si>
    <t>PORTA DE ALUMINIO ANODIZADO AO NATURAL,TENDO 1 CONTRAPINAZIO</t>
  </si>
  <si>
    <t> DIVIDINDO A ESQUADRIA EM 2 VAZIOS P/VIDRO, EM PERFIS SERIE</t>
  </si>
  <si>
    <t>25,EXCLUSIVE FECHADURAS.FORNECIMENTO E COLOCACAO</t>
  </si>
  <si>
    <t>14.003.0200-A</t>
  </si>
  <si>
    <t>14.003.0201-0</t>
  </si>
  <si>
    <t>PORTA DE ALUMINIO ANODIZADO EM BRONZE OU PRETO,TENDO 1 CONTR</t>
  </si>
  <si>
    <t>APINAZIO DIVIDINDO A ESQUADRIA EM 2 VAZIOS PARA VIDRO,EM PER</t>
  </si>
  <si>
    <t>FIS SERIE 25,EXCLUSIVE FECHADURAS.FORNECIMENTO E COLOCACAO</t>
  </si>
  <si>
    <t>14.003.0201-A</t>
  </si>
  <si>
    <t>14.003.0205-0</t>
  </si>
  <si>
    <t>PORTA DE ALUMINIO ANODIZADO AO NATURAL,EM 2 FOLHAS DE ABRIR,</t>
  </si>
  <si>
    <t>TENDO 1 CONTRAPINAZIO DIVIDINDO A ESQUADRIA EM 2 VAZIOS PARA</t>
  </si>
  <si>
    <t> VIDRO,EM PERFIS SERIE 25,EXCLUSIVE FECHADURA.FORNECIMENTO E</t>
  </si>
  <si>
    <t>14.003.0205-A</t>
  </si>
  <si>
    <t>14.003.0206-0</t>
  </si>
  <si>
    <t>PORTA DE ALUMINIO ANODIZADO EM BRONZE OU PRETO, EM 2 FOLHAS</t>
  </si>
  <si>
    <t>DE ABRIR, TENDO 1 CONTRAPINAZIO  DIVIDINDO A ESQUADRIA EM 2</t>
  </si>
  <si>
    <t>VAZIOS PARA VIDRO,PERFIS SERIE 25,EXCLUSIVE FECHADURA. FORNE</t>
  </si>
  <si>
    <t>14.003.0206-A</t>
  </si>
  <si>
    <t>14.003.0210-0</t>
  </si>
  <si>
    <t>PORTA DE ALUMINIO ANODIZADO AO NATURAL DE CORRER,COM 2 FOLHA</t>
  </si>
  <si>
    <t>S, TENDO 1 CONTRAPINAZIO DIVIDINDO A ESQUADRIA  EM 2 VAZIOS</t>
  </si>
  <si>
    <t>PARA VIDRO,EM PERFIS SERIE 25,EXCLUSIVE FECHADURA.FORNECIMEN</t>
  </si>
  <si>
    <t>14.003.0210-A</t>
  </si>
  <si>
    <t>14.003.0211-0</t>
  </si>
  <si>
    <t>PORTA DE ALUMINIO ANODIZADO EM BRONZE OU PRETO,DE CORRER,COM</t>
  </si>
  <si>
    <t> 2 FOLHAS,TENDO 1 CONTRAPINAZIO DIVIDINDO A ESQUADRIA EM 2 V</t>
  </si>
  <si>
    <t>AZIOS PARA VIDRO,EM PERFIS SERIE 25,EXCLUSIVE FECHADURA.FORN</t>
  </si>
  <si>
    <t>14.003.0211-A</t>
  </si>
  <si>
    <t>14.003.0220-0</t>
  </si>
  <si>
    <t>PORTA DE ALUMINIO ANODIZADO AO NATURAL DE CORRER,EM PERFIS S</t>
  </si>
  <si>
    <t>ERIE 30,C/CONTRAMARCO,CONFORME PROJETO N°6010/EMOP,EXCLUSIVE</t>
  </si>
  <si>
    <t>14.003.0220-A</t>
  </si>
  <si>
    <t>14.003.0221-0</t>
  </si>
  <si>
    <t>PORTA DE ALUMINIO ANODIZADO EM BRONZE OU PRETO DE CORRER,EM</t>
  </si>
  <si>
    <t>PERFIS SERIE 30,COM CONTRAMARCO,CONFORME PROJETO N°6010/EMOP</t>
  </si>
  <si>
    <t>,EXCLUSIVE FECHADURA.FORNECIMENTO E COLOCACAO</t>
  </si>
  <si>
    <t>14.003.0221-A</t>
  </si>
  <si>
    <t>14.003.0225-0</t>
  </si>
  <si>
    <t>PORTA DE ALUMINIO ANODIZADO AO NATURAL,PERFIL SERIE 25,EM VE</t>
  </si>
  <si>
    <t>NEZIANA,EXCLUSIVE FECHADURA.FORNECIMENTO E COLOCACAO</t>
  </si>
  <si>
    <t>14.003.0225-A</t>
  </si>
  <si>
    <t>14.003.0226-0</t>
  </si>
  <si>
    <t>PORTA DE ALUMINIO ANODIZADO EM BRONZE OU PRETO,PERFIL SERIE</t>
  </si>
  <si>
    <t>25,EM VENEZIANA,EXCLUSIVE FECHADURA.FORNECIMENTO E COLOCACAO</t>
  </si>
  <si>
    <t>14.003.0226-A</t>
  </si>
  <si>
    <t>14.003.0230-0</t>
  </si>
  <si>
    <t>PORTA DE ALUMINIO ANODIZADO AO NATURAL,PERFIL SERIE 25,EM LA</t>
  </si>
  <si>
    <t>MBRI HORIZONTAL,EXCLUSIVE FECHADURA.FORNECIMENTO E COLOCACAO</t>
  </si>
  <si>
    <t>14.003.0230-A</t>
  </si>
  <si>
    <t>14.003.0231-0</t>
  </si>
  <si>
    <t>PORTA ALUMINIO ANODIZADO EM BRONZE OU PRETO,PERFIL SERIE 25,</t>
  </si>
  <si>
    <t> EM LAMBRI HORIZONTAL, EXCLUSIVE FECHADURA. FORNECIMENTO  E</t>
  </si>
  <si>
    <t>14.003.0231-A</t>
  </si>
  <si>
    <t>14.003.0240-0</t>
  </si>
  <si>
    <t>VISOR DE ALUMINIO ANODIZADO FOSCO,SERIE 25,COM VIDRO LISO TR</t>
  </si>
  <si>
    <t>ANSPARENTE,4MM DE ESPESSURA,DIMENSOES 80X40CM.FORNECIMENTO E</t>
  </si>
  <si>
    <t>14.003.0240-A</t>
  </si>
  <si>
    <t>14.003.0241-0</t>
  </si>
  <si>
    <t>VISOR DE ALUMINIO ANODIZADO FOSCO,SERIE 25,EXCLUSIVE O VIDRO</t>
  </si>
  <si>
    <t>14.003.0241-A</t>
  </si>
  <si>
    <t>14.003.0243-0</t>
  </si>
  <si>
    <t>SUPORTE EM ALUMINIO PARA AR CONDICIONADO DE 1 A 2HP,EM CANTO</t>
  </si>
  <si>
    <t>NEIRA DE ALUMINIO DE 1/8"X1.1/4".FORNECIMENTO E COLOCACAO</t>
  </si>
  <si>
    <t>14.003.0243-A</t>
  </si>
  <si>
    <t>14.003.0245-0</t>
  </si>
  <si>
    <t>GUICHE EM ALUMINIO,TIPO GUILHOTINA,COM 1,00X1,00M.FORNECIMEN</t>
  </si>
  <si>
    <t>14.003.0245-A</t>
  </si>
  <si>
    <t>14.003.0250-0</t>
  </si>
  <si>
    <t>PROTECAO DE ARESTAS DE PAREDE EM CANTONEIRA DE ALUMINIO DE 1</t>
  </si>
  <si>
    <t>.1/2"X1/8",FIXADA COM PARAFUSOS DE FERRO CROMADO E BUCHAS DE</t>
  </si>
  <si>
    <t> PLASTICO.FORNECIMENTO E COLOCACAO</t>
  </si>
  <si>
    <t>14.003.0250-A</t>
  </si>
  <si>
    <t>14.003.0255-0</t>
  </si>
  <si>
    <t>/2"X1/8", FIXADA COM PARAFUSOS DE FERRO CROMADO E BUCHAS DE</t>
  </si>
  <si>
    <t>PLASTICO.FORNECIMENTO E COLOCACAO</t>
  </si>
  <si>
    <t>14.003.0255-A</t>
  </si>
  <si>
    <t>14.003.0260-0</t>
  </si>
  <si>
    <t>PROTECAO DE ARESTAS DE PAREDE EM CANTONEIRA DE ALUMINIO DE 3</t>
  </si>
  <si>
    <t>/4"X1/8", FIXADA COM PARAFUSOS DE FERRO CROMADO E BUCHAS DE</t>
  </si>
  <si>
    <t>14.003.0260-A</t>
  </si>
  <si>
    <t>14.003.0265-0</t>
  </si>
  <si>
    <t>PROTECAO PARA PORTAS,EM CHAPA DE ALUMINIO FIXADA POR REBITES</t>
  </si>
  <si>
    <t>14.003.0265-A</t>
  </si>
  <si>
    <t>14.003.0300-0</t>
  </si>
  <si>
    <t>GRADE TUBULAR EM ALUMINIO ANODIZADO PRETO,COM TUBOS DE 2" NA</t>
  </si>
  <si>
    <t> POSICAO VERTICAL,COM ESPACAMENTO ENTRE  ESTES TUBOS DE APRO</t>
  </si>
  <si>
    <t>XIMADAMENTE 10CM E TUBOS DE 3" NA POSICAO HORIZONTAL PARA FI</t>
  </si>
  <si>
    <t>XACAO DOS TUBOS VERTICAIS.MONTANTES DE SUSTENTACAO VERTICAL</t>
  </si>
  <si>
    <t>E TRAVESSAO HORIZONTAL SOBRE  TODA EXTENSAO DA GRADE EM TUBO</t>
  </si>
  <si>
    <t>S DE 4",EXCLUSIVE FECHADURA.FORNECIMENTO E COLOCACAO</t>
  </si>
  <si>
    <t>14.003.0300-A</t>
  </si>
  <si>
    <t>14.004.0010-0</t>
  </si>
  <si>
    <t>VIDRO PLANO TRANSPARENTE,COMUM,DE 3MM DE ESPESSURA.FORNECIME</t>
  </si>
  <si>
    <t>14.004.0010-A</t>
  </si>
  <si>
    <t>14.004.0015-0</t>
  </si>
  <si>
    <t>VIDRO PLANO TRANSPARENTE,COMUM,DE 4MM DE ESPESSURA.FORNECIME</t>
  </si>
  <si>
    <t>14.004.0015-A</t>
  </si>
  <si>
    <t>14.004.0020-0</t>
  </si>
  <si>
    <t>VIDRO PLANO TRANSPARENTE,COMUM,DE 5MM DE ESPESSURA.FORNECIME</t>
  </si>
  <si>
    <t>14.004.0020-A</t>
  </si>
  <si>
    <t>14.004.0025-0</t>
  </si>
  <si>
    <t>VIDRO PLANO TRANSPARENTE,COMUM,DE 6MM DE ESPESSURA.FORNECIME</t>
  </si>
  <si>
    <t>14.004.0025-A</t>
  </si>
  <si>
    <t>14.004.0030-0</t>
  </si>
  <si>
    <t>VIDRO PLANO TRANSPARENTE,COMUM,DE 10MM DE ESPESSURA.FORNECIM</t>
  </si>
  <si>
    <t>14.004.0030-A</t>
  </si>
  <si>
    <t>14.004.0040-0</t>
  </si>
  <si>
    <t>VIDRO,FANTASIA,DE 4MM DE ESPESSURA,DO TIPO MARTELADO,ARTICO,</t>
  </si>
  <si>
    <t>OU LIXA.FORNECIMENTO E COLOCACAO</t>
  </si>
  <si>
    <t>14.004.0040-A</t>
  </si>
  <si>
    <t>14.004.0045-0</t>
  </si>
  <si>
    <t>VIDRO,FANTASIA, DE 4MM DE ESPESSURA,DO TIPO CANELADO.FORNECI</t>
  </si>
  <si>
    <t>14.004.0045-A</t>
  </si>
  <si>
    <t>14.004.0046-0</t>
  </si>
  <si>
    <t>VIDRO ARAMADO,7MM DE ESPESSURA.FORNECIMENTO E COLOCACAO</t>
  </si>
  <si>
    <t>14.004.0046-A</t>
  </si>
  <si>
    <t>14.004.0047-0</t>
  </si>
  <si>
    <t>VIDRO ARAMADO,6MM DE ESPESSURA.FORNECIMENTO E COLOCACAO</t>
  </si>
  <si>
    <t>14.004.0047-A</t>
  </si>
  <si>
    <t>14.004.0048-0</t>
  </si>
  <si>
    <t>VIDRO JATEADO COM 4MM DE ESPESSURA.FORNECIMENTO E COLOCACAO</t>
  </si>
  <si>
    <t>14.004.0048-A</t>
  </si>
  <si>
    <t>14.004.0050-0</t>
  </si>
  <si>
    <t>VIDRO LISO,TRANSPARENTE,TIPO FUME,6MM DE ESPESSURA.FORNECIME</t>
  </si>
  <si>
    <t>14.004.0050-A</t>
  </si>
  <si>
    <t>14.004.0060-0</t>
  </si>
  <si>
    <t>VIDRO COLORIDO,FUME,DE 4MM DE ESPESSURA.FORNECIMENTO E COLOC</t>
  </si>
  <si>
    <t>14.004.0060-A</t>
  </si>
  <si>
    <t>14.004.0070-0</t>
  </si>
  <si>
    <t>VIDRO LAMINADO SIMPLES,COM ESPESSURA DE 6MM.FORNECIMENTO E C</t>
  </si>
  <si>
    <t>14.004.0070-A</t>
  </si>
  <si>
    <t>14.004.0073-0</t>
  </si>
  <si>
    <t>VIDRO LAMINADO SIMPLES,COM ESPESSURA DE 10MM.FORNECIMENTO E</t>
  </si>
  <si>
    <t>14.004.0073-A</t>
  </si>
  <si>
    <t>14.004.0100-0</t>
  </si>
  <si>
    <t>ESPELHO DE CRISTAL,4MM DE ESPESSURA.COM MOLDURA DE MADEIRA.F</t>
  </si>
  <si>
    <t>14.004.0100-A</t>
  </si>
  <si>
    <t>14.004.0120-0</t>
  </si>
  <si>
    <t>VIDRO TEMPERADO INCOLOR,10MM DE ESPESSURA,PARA PORTAS OU PAI</t>
  </si>
  <si>
    <t>NEIS FIXOS,EXCLUSIVE FERRAGENS.FORNECIMENTO E COLOCACAO</t>
  </si>
  <si>
    <t>14.004.0120-A</t>
  </si>
  <si>
    <t>14.004.0121-0</t>
  </si>
  <si>
    <t>VIDRO TEMPERADO,INCOLOR,COM 6MM DE ESPESSURA,ENCAIXILHADO EM</t>
  </si>
  <si>
    <t> MADEIRA,ALUMINIO OU FERRO.FORNECIMENTO E COLOCACAO</t>
  </si>
  <si>
    <t>14.004.0121-A</t>
  </si>
  <si>
    <t>14.004.0150-0</t>
  </si>
  <si>
    <t>VIDRO PLUMBIFERO C/ESPESSURA MAXIMA DE 8MM PARA USO EM SALAS</t>
  </si>
  <si>
    <t> RADIOLOGICAS A PROVA DE RAIO-X,NAS DIMENSOES DE(0,20X0,30)M</t>
  </si>
  <si>
    <t>.FORNECIMENTO E COLOCACAO.</t>
  </si>
  <si>
    <t>14.004.0150-A</t>
  </si>
  <si>
    <t>14.004.0155-0</t>
  </si>
  <si>
    <t>VIDRO PLUMBIFERO C/ESPESSURA MAXIMA DE 8MM,PARA USO EM SALAS</t>
  </si>
  <si>
    <t> RADIOLOGICAS A PROVA DE RAIO-X,NAS DIMENSOES DE(0,30X0,40)M</t>
  </si>
  <si>
    <t>14.004.0155-A</t>
  </si>
  <si>
    <t>14.004.0160-0</t>
  </si>
  <si>
    <t> RADIOLOGICAS A PROVA DE RAIO-X,NAS DIMENSOES DE(1,00X0,70)M</t>
  </si>
  <si>
    <t>14.004.0160-A</t>
  </si>
  <si>
    <t>14.004.0200-0</t>
  </si>
  <si>
    <t>PELICULA DE SEGURANCA E CONTROLE SOLAR COM 15% DE TRANSMISSA</t>
  </si>
  <si>
    <t>O LUMINOSA,60% DE REFLEXAO DE LUZ VISIVEL,12% DE TRANSMISSAO</t>
  </si>
  <si>
    <t> DE ENERGIA SOLAR,55% DE REFLEXAO DE ENERGIA SOLAR,33% DE AB</t>
  </si>
  <si>
    <t>SORCAO DE ENERGIA SOLAR,5% DE TRANSMISSAO DE RAIOS ULTRAVIOL</t>
  </si>
  <si>
    <t>ETA E 70% DE ENERGIA TOTAL REFLETIDA.FORNECIMENTO E COLOCACA</t>
  </si>
  <si>
    <t>14.004.0200-A</t>
  </si>
  <si>
    <t>14.005.0010-0</t>
  </si>
  <si>
    <t>PLACA DE POLICARBONATO EM CRISTAL COMPACTO,COM ESPESSURA DE</t>
  </si>
  <si>
    <t>4MM.FORNECIMENTO E COLOCACAO</t>
  </si>
  <si>
    <t>14.005.0010-A</t>
  </si>
  <si>
    <t>14.005.0015-0</t>
  </si>
  <si>
    <t>6MM.FORNECIMENTO E COLOCACAO</t>
  </si>
  <si>
    <t>14.005.0015-A</t>
  </si>
  <si>
    <t>14.005.0020-0</t>
  </si>
  <si>
    <t>8MM.FORNECIMENTO E COLOCACAO</t>
  </si>
  <si>
    <t>14.005.0020-A</t>
  </si>
  <si>
    <t>14.005.0025-0</t>
  </si>
  <si>
    <t>10MM.FORNECIMENTO E COLOCACAO</t>
  </si>
  <si>
    <t>14.005.0025-A</t>
  </si>
  <si>
    <t>14.006.0005-0</t>
  </si>
  <si>
    <t>PORTA DE MADEIRA DE LEI EM COMPENSADO DE 100X210X3CM,FOLHEAD</t>
  </si>
  <si>
    <t>A NAS 2 FACES,ADUELA DE 13X3CM E ALIZARES DE 5X2CM,EXCLUSIVE</t>
  </si>
  <si>
    <t> FERRAGENS.FORNECIMENTO E COLOCACAO</t>
  </si>
  <si>
    <t>14.006.0005-A</t>
  </si>
  <si>
    <t>14.006.0008-0</t>
  </si>
  <si>
    <t>PORTA DE MADEIRA DE LEI EM COMPENSADO DE 90X210X3CM FOLHEADA</t>
  </si>
  <si>
    <t> NAS 2 FACES,ADUELA DE 13X3CM E ALIZARES DE 5X2CM,EXCLUSIVE</t>
  </si>
  <si>
    <t>FERRAGENS.FORNECIMENTO E COLOCACAO</t>
  </si>
  <si>
    <t>14.006.0008-A</t>
  </si>
  <si>
    <t>14.006.0010-0</t>
  </si>
  <si>
    <t>PORTA DE MADEIRA DE LEI EM COMPENSADO DE 80X210X3CM FOLHEADA</t>
  </si>
  <si>
    <t>14.006.0010-A</t>
  </si>
  <si>
    <t>14.006.0012-0</t>
  </si>
  <si>
    <t>PORTA DE MADEIRA DE LEI EM COMPENSADO DE 70X210X3CM,FOLHEADA</t>
  </si>
  <si>
    <t>14.006.0012-A</t>
  </si>
  <si>
    <t>14.006.0014-0</t>
  </si>
  <si>
    <t>PORTA DE MADEIRA DE LEI EM COMPENSADO DE 60X210X3CM FOLHEADA</t>
  </si>
  <si>
    <t>14.006.0014-A</t>
  </si>
  <si>
    <t>14.006.0017-0</t>
  </si>
  <si>
    <t>PORTA DE MADEIRA DE LEI EM COMPENSADO,DE 60X210X3CM,FOLHEADA</t>
  </si>
  <si>
    <t> NAS 2 FACES,EXCLUSIVE FERRAGENS,ADUELA E ALIZARES.FORNECIME</t>
  </si>
  <si>
    <t>14.006.0017-A</t>
  </si>
  <si>
    <t>14.006.0019-0</t>
  </si>
  <si>
    <t>PORTA DE MADEIRA DE LEI EM COMPENSADO,DE 70X210X3CM,FOLHEADA</t>
  </si>
  <si>
    <t>14.006.0019-A</t>
  </si>
  <si>
    <t>14.006.0021-0</t>
  </si>
  <si>
    <t>PORTA DE MADEIRA DE LEI EM COMPENSADO,DE 80X210X3CM,FOLHEADA</t>
  </si>
  <si>
    <t>NAS 2 FACES,EXCLUSIVE FERRAGENS,ADUELA E ALIZARES.FORNECIMEN</t>
  </si>
  <si>
    <t>14.006.0021-A</t>
  </si>
  <si>
    <t>14.006.0023-0</t>
  </si>
  <si>
    <t>PORTA DE MADEIRA DE LEI EM COMPENSADO,DE 90X210X3CM,FOLHEADA</t>
  </si>
  <si>
    <t>14.006.0023-A</t>
  </si>
  <si>
    <t>14.006.0025-0</t>
  </si>
  <si>
    <t>PORTA DE MADEIRA DE LEI EM COMPENSADO,DE 100X210X3CM,FOLHEAD</t>
  </si>
  <si>
    <t>A NAS 2 FACES,EXCLUSIVE FERRAGENS,ADUELA E ALIZARES.FORNECIM</t>
  </si>
  <si>
    <t>14.006.0025-A</t>
  </si>
  <si>
    <t>14.006.0030-0</t>
  </si>
  <si>
    <t>PORTA DE MADEIRA DE LEI COM UMA ALMOFADA REBAIXADA DE 80X210</t>
  </si>
  <si>
    <t>X3CM,ADUELA DE 13X3CM E ALIZARES DE 5X2CM,EXCLUSIVE FERRAGEN</t>
  </si>
  <si>
    <t>S.FORNECIMENTO E COLOCACAO</t>
  </si>
  <si>
    <t>14.006.0030-A</t>
  </si>
  <si>
    <t>14.006.0033-0</t>
  </si>
  <si>
    <t>PORTA DE MADEIRA DE LEI COM UMA ALMOFADA REBAIXADA DE 70X210</t>
  </si>
  <si>
    <t>14.006.0033-A</t>
  </si>
  <si>
    <t>14.006.0036-0</t>
  </si>
  <si>
    <t>PORTA DE MADEIRA DE LEI COM UMA ALMOFADA REBAIXADA DE 60X210</t>
  </si>
  <si>
    <t>14.006.0036-A</t>
  </si>
  <si>
    <t>14.006.0037-0</t>
  </si>
  <si>
    <t>PORTA EXTERNA DE MADEIRA DE LEI,ALMOFADADA,DE 80X210CM,COM M</t>
  </si>
  <si>
    <t>ARCO DE 7X3,5CM,EXCLUSIVE FERRAGENS.FORNECIMENTO E COLOCACAO</t>
  </si>
  <si>
    <t>14.006.0037-A</t>
  </si>
  <si>
    <t>14.006.0038-0</t>
  </si>
  <si>
    <t>PORTA EXTERNA DE MADEIRA DE LEI,ALMOFADADA,DE 70X210CM,COM M</t>
  </si>
  <si>
    <t>14.006.0038-A</t>
  </si>
  <si>
    <t>14.006.0039-0</t>
  </si>
  <si>
    <t>PORTA DE MADEIRA DE LEI COM UMA ALMOFADA REBAIXADA,DE 80X210</t>
  </si>
  <si>
    <t>X3CM,EXCLUSIVE FERRAGENS,ADUELA E ALIZARES.FORNECIMENTO E CO</t>
  </si>
  <si>
    <t>14.006.0039-A</t>
  </si>
  <si>
    <t>14.006.0041-0</t>
  </si>
  <si>
    <t>PORTA DE MADEIRA DE LEI,COM UMA ALMOFADA REBAIXADA,DE 70X210</t>
  </si>
  <si>
    <t>14.006.0041-A</t>
  </si>
  <si>
    <t>14.006.0043-0</t>
  </si>
  <si>
    <t>PORTA DE MAEIRA DE LEI,COM UMA ALMOFADA REBAIXADA,DE 60X210X</t>
  </si>
  <si>
    <t>14.006.0043-A</t>
  </si>
  <si>
    <t>14.006.0050-0</t>
  </si>
  <si>
    <t>PORTA DE MADEIRA DE LEI,COM PAINEL DE VENEZIANA DE 80X210X3C</t>
  </si>
  <si>
    <t>M,ADUELA DE 13X3CM E ALIZARES DE 5X2CM,EXCLUSIVE FERRAGENS.F</t>
  </si>
  <si>
    <t>14.006.0050-A</t>
  </si>
  <si>
    <t>14.006.0052-0</t>
  </si>
  <si>
    <t>PORTA DE MADEIRA DE LEI,COM PAINEL DE VENEZIANA DE 70X210X3C</t>
  </si>
  <si>
    <t>14.006.0052-A</t>
  </si>
  <si>
    <t>14.006.0054-0</t>
  </si>
  <si>
    <t>PORTA DE MADEIRA DE LEI,COM PAINEL DE VENEZIANA DE 60X210X3C</t>
  </si>
  <si>
    <t>14.006.0054-A</t>
  </si>
  <si>
    <t>14.006.0058-0</t>
  </si>
  <si>
    <t>PORTA DE MADEIRA DE LEI,COM PAINEL DE VENEZIANA,DE 80X210X3C</t>
  </si>
  <si>
    <t>M,EXCLUSIVE FERRAGENS,ADUELA E ALIZARES.FORNECIMENTO E COLOC</t>
  </si>
  <si>
    <t>14.006.0058-A</t>
  </si>
  <si>
    <t>14.006.0062-0</t>
  </si>
  <si>
    <t>PORTA DE MADEIRA DE LEI,COM PAINEL DE VENEZIANA,DE 70X210X3C</t>
  </si>
  <si>
    <t>14.006.0062-A</t>
  </si>
  <si>
    <t>14.006.0064-0</t>
  </si>
  <si>
    <t>PORTA DE MADEIRA DE LEI,COM PAINEL DE VENEZIANA,DE 60X210X3C</t>
  </si>
  <si>
    <t>14.006.0064-A</t>
  </si>
  <si>
    <t>14.006.0077-0</t>
  </si>
  <si>
    <t>PORTA DE MADEIRA DE LEI MACICA,COM ALMOFADA,PARA ENTRADA DE</t>
  </si>
  <si>
    <t>SANITARIO,UMA FOLHA,DE ABRIR,DE 60X210X3CM E MARCO 7X3CM,EXC</t>
  </si>
  <si>
    <t>LUSIVE FERRAGENS.FORNECIMENTO E COLOCACAO</t>
  </si>
  <si>
    <t>14.006.0077-A</t>
  </si>
  <si>
    <t>14.006.0078-0</t>
  </si>
  <si>
    <t>PORTA DE MADEIRA DE LEI MACICA COM 5 ALMOFADAS,DE 80X210X3,5</t>
  </si>
  <si>
    <t>CM,MARCO DE 7X3CM E ALIZARES 5X2CM EM UMA FACE,EXCLUSIVE FER</t>
  </si>
  <si>
    <t>RAGENS.FORNECIMENTO E COLOCACAO</t>
  </si>
  <si>
    <t>14.006.0078-A</t>
  </si>
  <si>
    <t>14.006.0079-0</t>
  </si>
  <si>
    <t>PORTA DE MADEIRA DE LEI MACICA COM 5 ALMOFADAS,DE 70X210X3,5</t>
  </si>
  <si>
    <t>14.006.0079-A</t>
  </si>
  <si>
    <t>14.006.0081-0</t>
  </si>
  <si>
    <t>PORTA DE MADEIRA DE LEI MACICA COM 5 ALMOFADAS,DE 60X210X2,5</t>
  </si>
  <si>
    <t>14.006.0081-A</t>
  </si>
  <si>
    <t>14.006.0082-0</t>
  </si>
  <si>
    <t>CM,EXCLUSIVE FERRAGENS,MARCOS E ALIZARES.FORNECIMENTO E COLO</t>
  </si>
  <si>
    <t>14.006.0082-A</t>
  </si>
  <si>
    <t>14.006.0083-0</t>
  </si>
  <si>
    <t>14.006.0083-A</t>
  </si>
  <si>
    <t>14.006.0084-0</t>
  </si>
  <si>
    <t>PORTA DE MADEIRA DE LEI MACICA COM 5 ALMOFADAS,DE 60X210X3,5</t>
  </si>
  <si>
    <t>14.006.0084-A</t>
  </si>
  <si>
    <t>14.006.0085-0</t>
  </si>
  <si>
    <t>PORTA LISA DE FIBRA DE MADEIRA PRENSADA,DE 80X210X3,5CM,PARA</t>
  </si>
  <si>
    <t> ACABAMENTO,EXCLUSIVE FERRAGENS,ADUELA E ALIZARES.FORNECIMEN</t>
  </si>
  <si>
    <t>14.006.0085-A</t>
  </si>
  <si>
    <t>14.006.0086-0</t>
  </si>
  <si>
    <t>PORTA LISA DE FIBRA DE MADEIRA PRENSADA,DE 70X210X3,5CM,PARA</t>
  </si>
  <si>
    <t>14.006.0086-A</t>
  </si>
  <si>
    <t>14.006.0087-0</t>
  </si>
  <si>
    <t>PORTA LISA DE FIBRA DE MADEIRA PRENSADA,DE 60X210X3,5CM,PARA</t>
  </si>
  <si>
    <t>14.006.0087-A</t>
  </si>
  <si>
    <t>14.006.0088-0</t>
  </si>
  <si>
    <t>PORTA DE MADEIRA DE LEI EM COMPENSADO DE 60X180X3CM,FOLHEADA</t>
  </si>
  <si>
    <t> NAS 2 FACES E MARCO DE 7X3CM,EXCLUSIVE FERRAGENS.FORNECIMEN</t>
  </si>
  <si>
    <t>14.006.0088-A</t>
  </si>
  <si>
    <t>14.006.0089-0</t>
  </si>
  <si>
    <t>PORTA DE MADEIRA DE LEI EM COMPENSADO DE 60X150X3CM,FOLHEADA</t>
  </si>
  <si>
    <t>14.006.0089-A</t>
  </si>
  <si>
    <t>14.006.0091-0</t>
  </si>
  <si>
    <t>PORTA DE MADEIRA DE LEI MACICA DE FRISOS (MEXICANA) DE 80X21</t>
  </si>
  <si>
    <t>0X3,5CM,ADUELA DE 13X3CM E ALIZARES DE 5X2CM,EXCLUSIVE FERRA</t>
  </si>
  <si>
    <t>GENS.FORNECIMENTO E COLOCACAO</t>
  </si>
  <si>
    <t>14.006.0091-A</t>
  </si>
  <si>
    <t>14.006.0092-0</t>
  </si>
  <si>
    <t>PORTA DE MADEIRA DE LEI MACICA DE FRISOS (MEXICANA) DE 70X21</t>
  </si>
  <si>
    <t>14.006.0092-A</t>
  </si>
  <si>
    <t>14.006.0093-0</t>
  </si>
  <si>
    <t>0X3,5CM,ADUELA DE 13X3CM E CONTRAMARCO DE 11X2CM,CONFORME PR</t>
  </si>
  <si>
    <t>OJETO TIPO Nº6063/EMOP,EXCLUSIVE FERRAGENS.FORNECIMENTO E CO</t>
  </si>
  <si>
    <t>14.006.0093-A</t>
  </si>
  <si>
    <t>14.006.0094-0</t>
  </si>
  <si>
    <t>14.006.0094-A</t>
  </si>
  <si>
    <t>14.006.0095-0</t>
  </si>
  <si>
    <t>PORTA DE MADEIRA DE LEI MACICA DE FRISOS (MEXICANA) DE 60X21</t>
  </si>
  <si>
    <t>14.006.0095-A</t>
  </si>
  <si>
    <t>14.006.0100-0</t>
  </si>
  <si>
    <t>PORTA DE MADEIRA DE LEI MACICA DE FRISOS (MEXICANA) DE 120X2</t>
  </si>
  <si>
    <t>10X3,5CM,EM 2 FOLHAS,ADUELA DE 13X3CM E CONTRAMARCO DE 11X2C</t>
  </si>
  <si>
    <t>M,CONFORME PROJETO TIPO N°6063/EMOP,EXCLUSIVE FERRAGENS.FORN</t>
  </si>
  <si>
    <t>14.006.0100-A</t>
  </si>
  <si>
    <t>14.006.0101-0</t>
  </si>
  <si>
    <t>PORTA DE MADEIRA DE LEI MACICA DE FRISOS (MEXICANA) DE 140X2</t>
  </si>
  <si>
    <t>CM,CONFORME PROJETO TIPO Nº6063/EMOP,EXCLUSIVE FERRAGENS.FOR</t>
  </si>
  <si>
    <t>14.006.0101-A</t>
  </si>
  <si>
    <t>14.006.0102-0</t>
  </si>
  <si>
    <t>PORTA DE MADEIRA DE LEI MACICA DE FRISOS (MEXICANA) DE 160X2</t>
  </si>
  <si>
    <t>10X3,5CM,EM 2 FOLHAS E BANDEIRAS DE 60CM,ADUELA DE 13X3CM E</t>
  </si>
  <si>
    <t> CONTRAMARCO DE 11X2CM,CONFORME PROJETO TIPO Nº6063/EMOP,EXC</t>
  </si>
  <si>
    <t>14.006.0102-A</t>
  </si>
  <si>
    <t>14.006.0103-0</t>
  </si>
  <si>
    <t>PORTA DE MADEIRA DE LEI MACICA DE FRISOS (MEXICANA) DE 80X16</t>
  </si>
  <si>
    <t>0X3,5,CONFORME PROJETO TIPO Nº6063/EMOP,EXCLUSIVE FERRAGENS,</t>
  </si>
  <si>
    <t>ADUELA E CONTRAMARCO.FORNECIMENTO E COLOCACAO</t>
  </si>
  <si>
    <t>14.006.0103-A</t>
  </si>
  <si>
    <t>14.006.0104-0</t>
  </si>
  <si>
    <t>PORTA DE MADEIRA DE LEI MACICA DE FRISOS (MEXICANA) DE 55X16</t>
  </si>
  <si>
    <t>0X3,5CM,CONFORME PROJETO TIPO Nº6063/EMOP,EXCLUSIVE FERRAGEN</t>
  </si>
  <si>
    <t>S,ADUELA E CONTRAMARCO.FORNECIMENTO E COLOCACAO</t>
  </si>
  <si>
    <t>14.006.0104-A</t>
  </si>
  <si>
    <t>14.006.0105-0</t>
  </si>
  <si>
    <t>PORTA DE MADEIRA DE LEI VAZADA PARA VIDRO,DE 80X210X3CM,COM</t>
  </si>
  <si>
    <t>PINAZIOS DE 3CM E CORDOES DE 1X1CM,EXCLUSIVE FERRAGENS.FORNE</t>
  </si>
  <si>
    <t>14.006.0105-A</t>
  </si>
  <si>
    <t>14.006.0110-0</t>
  </si>
  <si>
    <t>PORTA DE MADEIRA DE LEI VAZADA PARA VIDRO,DE 70X210X3CM,COM</t>
  </si>
  <si>
    <t>14.006.0110-A</t>
  </si>
  <si>
    <t>14.006.0115-0</t>
  </si>
  <si>
    <t>PORTA DE MADEIRA DE LEI VAZADA PARA VIDRO,DE 60X210X3CM,COM</t>
  </si>
  <si>
    <t>14.006.0115-A</t>
  </si>
  <si>
    <t>14.006.0120-0</t>
  </si>
  <si>
    <t>PORTA DE MADEIRA DE LEI COM PAINEL DE VENEZIANA DE 120X210X3</t>
  </si>
  <si>
    <t>CM,EM 2 FOLHAS,MARCO DE 7X3CM E ALIZARES 5X2CM,EXCLUSIVE FER</t>
  </si>
  <si>
    <t>14.006.0120-A</t>
  </si>
  <si>
    <t>14.006.0121-0</t>
  </si>
  <si>
    <t>CM,EM 2 FOLHAS,MARCO DE 7X3CM,EXCLUSIVE FERRAGENS.FORNECIMEN</t>
  </si>
  <si>
    <t>14.006.0121-A</t>
  </si>
  <si>
    <t>14.006.0123-0</t>
  </si>
  <si>
    <t>PORTA DE MADEIRA DE LEI COM PAINEL DE VENEZIANA PARA PC DE 3</t>
  </si>
  <si>
    <t>00X200X3CM,EM 4 FOLHAS,MARCO SIMPLES E DUPLO DE 7X3CM,EXCLUS</t>
  </si>
  <si>
    <t>IVE FERRAGENS.FORNECIMENTO E COLOCACAO</t>
  </si>
  <si>
    <t>14.006.0123-A</t>
  </si>
  <si>
    <t>14.006.0124-0</t>
  </si>
  <si>
    <t>00X200X3CM,EM 4 FOLHAS,MARCOS SIMPLES E DUPLOS DE 7X3CM,EXCL</t>
  </si>
  <si>
    <t>USIVE FERRAGENS.FORNECIMENTO E COLOCACAO</t>
  </si>
  <si>
    <t>14.006.0124-A</t>
  </si>
  <si>
    <t>14.006.0126-0</t>
  </si>
  <si>
    <t>PORTA DE MADEIRA DE LEI COM PAINEL DE VENEZIANA,PARA MEDIDOR</t>
  </si>
  <si>
    <t>ES DE GAS DE 176X140CM,EM 3 FOLHAS,MARCO DE 7X3CM,EXCLUSIVE</t>
  </si>
  <si>
    <t>14.006.0126-A</t>
  </si>
  <si>
    <t>14.006.0127-0</t>
  </si>
  <si>
    <t>PORTA DE MADEIRA DE LEI COM PAINEL DE VENEZIANA DE 70X100X3C</t>
  </si>
  <si>
    <t>M,1 FOLHA,DE ABRIR,MARCO SIMPLES DE 7X3CM,EXCLUSIVE FERRAGEN</t>
  </si>
  <si>
    <t>14.006.0127-A</t>
  </si>
  <si>
    <t>14.006.0150-0</t>
  </si>
  <si>
    <t>PORTA DE MADEIRA DE LEI EM COMPENSADO DE 120X210X3CM,EM 2 FO</t>
  </si>
  <si>
    <t>LHAS,ADUELA DE 13X3CM E ALIZARES 5X2CM,EXCLUSIVE FERRAGENS.F</t>
  </si>
  <si>
    <t>14.006.0150-A</t>
  </si>
  <si>
    <t>14.006.0155-0</t>
  </si>
  <si>
    <t>PORTA DE MADEIRA DE LEI EM COMPENSADO DE 140X210X3CM,EM 2 FO</t>
  </si>
  <si>
    <t>14.006.0155-A</t>
  </si>
  <si>
    <t>14.006.0156-0</t>
  </si>
  <si>
    <t>PORTA DE MADEIRA DE LEI EM COMPENSADO DE 150CMX210X3CM,EM 2</t>
  </si>
  <si>
    <t>FOLHAS,ADUELA DE 13X3CM E ALIZARES 5X2CM,EXCLUSIVE FERRAGENS</t>
  </si>
  <si>
    <t>14.006.0156-A</t>
  </si>
  <si>
    <t>14.006.0160-0</t>
  </si>
  <si>
    <t>PORTA DE MADEIRA DE LEI EM COMPENSADO DE 160CMX210X3CM,EM 2</t>
  </si>
  <si>
    <t>FOLHAS,ADUELA DE 13X3CM E ALIZARES DE 5X2CM,EXCLUSIVE FERRAN</t>
  </si>
  <si>
    <t>14.006.0160-A</t>
  </si>
  <si>
    <t>14.006.0185-0</t>
  </si>
  <si>
    <t>PORTA DE MADEIRA DE LEI MACICA DE FRISOS DE 80X210X3,5CM,MAR</t>
  </si>
  <si>
    <t>CO DE 7X3CM E ALIZARES DE 5X2CM EM UMA FACE,EXCLUSIVE FERRAG</t>
  </si>
  <si>
    <t>ENS.FORNECIMENTO E COLOCACAO</t>
  </si>
  <si>
    <t>14.006.0185-A</t>
  </si>
  <si>
    <t>14.006.0190-0</t>
  </si>
  <si>
    <t>PORTA DE MADEIRA DE LEI EM COMPENSADO DE 80X210X3CM,ADUELA D</t>
  </si>
  <si>
    <t>E 13X3CM E ALIZARES DE 5X2CM,COMPLEMENTADA POR BANDEIRA FIXA</t>
  </si>
  <si>
    <t> DE 40CM DE ALTURA,EXCLUSIVE FERRAGENS.FORNECIMENTO E COLOCA</t>
  </si>
  <si>
    <t>14.006.0190-A</t>
  </si>
  <si>
    <t>14.006.0220-0</t>
  </si>
  <si>
    <t>PORTA DE MADEIRA DE LEI DE CORRER EM COMPENSADO DE 80X210X3C</t>
  </si>
  <si>
    <t>M,PENDURADA EM ROLDANAS,CORRENDO DENTRO DE TRILHO OCO,GUIADA</t>
  </si>
  <si>
    <t>OIR CANALETA EMBUTIDA NO PISO COM MARCO DE 7X3CM,EXCLUSIVE F</t>
  </si>
  <si>
    <t>ERRAGENS.FORNECIMENTO E COLOCACAO</t>
  </si>
  <si>
    <t>14.006.0225-0</t>
  </si>
  <si>
    <t>M,EM 2 FOLHAS,PENDURADA EM ROLDANAS,CORRENDO DENTRO DE TRILH</t>
  </si>
  <si>
    <t>O OCO,GUIADA POR CANALETA EMBUTIDA NO PISO SEM MARCO DE 7X3C</t>
  </si>
  <si>
    <t>M,EXCLUSIVE FERRAGENS E MARCO.FORNECIMENTO E COLOCACAO</t>
  </si>
  <si>
    <t>14.006.0225-A</t>
  </si>
  <si>
    <t>14.006.0232-0</t>
  </si>
  <si>
    <t>PORTA DE MADEIRA DE LEI,COMPENSADO DE 70X210X3CM,COM VISOR E</t>
  </si>
  <si>
    <t>M POLICARBONATO TRANSLUCIDO DE 4MM,MEDINDO 1,10X0,20M,MOLA "</t>
  </si>
  <si>
    <t>FECHA PORTA",PUXADORES VERTICAIS METALICOS DE 40CM,ADUELA 13</t>
  </si>
  <si>
    <t>X3CM E ALIZARES 5X2CM,FAIXAS PROTETORAS EM MATERIAL VINILICO</t>
  </si>
  <si>
    <t> COM 50CM ALTURA NA PARTE INFERIOR,CONFORME DESENHO CDRF S/N</t>
  </si>
  <si>
    <t>º,EXCLUSIVE PINTURA E FERRAGENS.FORNECIMENTO E COLOCACAO</t>
  </si>
  <si>
    <t>14.006.0232-A</t>
  </si>
  <si>
    <t>14.006.0233-0</t>
  </si>
  <si>
    <t>PORTA DE MADEIRA DE LEI,COMPENSADO DE 80X210X3CM,COM VISOR E</t>
  </si>
  <si>
    <t>FECHA PORTA", PUXADORES VERTICAIS METALICO 40CM, ADUELA 13X3</t>
  </si>
  <si>
    <t>CM E ALIZARES 5X2CM,FAIXAS PROTETORAS EM MATERIAL VINILICO C</t>
  </si>
  <si>
    <t>OM 50CM DE ALTURA NA PARTE INFERIOR,CONFORME DESENHO CDRF S/</t>
  </si>
  <si>
    <t>Nº,EXCLUSIVE PINTURA E FERRAGENS.FORNECIMENTO E COLOCACAO</t>
  </si>
  <si>
    <t>14.006.0233-A</t>
  </si>
  <si>
    <t>14.006.0234-0</t>
  </si>
  <si>
    <t>PORTA DE MADEIRA DE LEI,COMPENSADO DE 90X210X3CM,COM VISOR E</t>
  </si>
  <si>
    <t>FECHA PORTA",PUXADORES VERTICAIS METALICO 40CM,ADUELA 13X3CM</t>
  </si>
  <si>
    <t> E ALIZARES 5X2CM,FAIXAS PROTETORAS EM MATERIAL VINILICO COM</t>
  </si>
  <si>
    <t> 50CM DE ALTURA NA PARTE INFERIOR,CONFORME DESENHO CDRF S/Nº</t>
  </si>
  <si>
    <t>,EXCLUSIVE PINTURA E FERRAGENS.FORNECIMENTO E COLOCACAO</t>
  </si>
  <si>
    <t>14.006.0234-A</t>
  </si>
  <si>
    <t>14.006.0235-0</t>
  </si>
  <si>
    <t>PORTA EM CHAPAS DURAS DE FIBRA DE MADEIRA PRENSADA,NAS DUAS</t>
  </si>
  <si>
    <t>FACES,CONTENDO MIOLO MACICO DE MADEIRA AGLOMERADA E REQUADRO</t>
  </si>
  <si>
    <t> EM MADEIRA NATURAL.ACABAMENTO BASE PARA PINTURA,MEDINDO 80X</t>
  </si>
  <si>
    <t>210CM,EXCLUSIVE FERRAGENS.FORNECIMENTO E COLOCACAO</t>
  </si>
  <si>
    <t>14.006.0235-A</t>
  </si>
  <si>
    <t>14.006.0237-0</t>
  </si>
  <si>
    <t> EM MADEIRA NATURAL.ACABAMENTO BASE PARA PINTURA,MEDINDO 70X</t>
  </si>
  <si>
    <t>14.006.0237-A</t>
  </si>
  <si>
    <t>14.006.0238-0</t>
  </si>
  <si>
    <t> EM MADEIRA NATURAL.ACABAMENTO BASE PARA PINTURA,MEDINDO 60X</t>
  </si>
  <si>
    <t>14.006.0238-A</t>
  </si>
  <si>
    <t>14.006.0240-0</t>
  </si>
  <si>
    <t>PORTINHOLA DE COMPENSADO EM MADEIRA DE LEI DE 20MM, PARA FEC</t>
  </si>
  <si>
    <t>HAMENTO DE QUADROS DE LUZ OU ARMARIOS, INCLUSIVE GUARNICAO,</t>
  </si>
  <si>
    <t>EXCLUSIVE FERRAGENS.FORNECIMENTO E COLOCACAO</t>
  </si>
  <si>
    <t>14.006.0240-A</t>
  </si>
  <si>
    <t>14.006.0245-0</t>
  </si>
  <si>
    <t>PORTINHOLA DE MADEIRA MACICA DE 80X20CM,EM 2 FOLHAS DE CORRE</t>
  </si>
  <si>
    <t>R EM TRILHOS DE ALUMINIO,CONFORME PROJETO N° 6011/EMOP.FORNE</t>
  </si>
  <si>
    <t>14.006.0245-A</t>
  </si>
  <si>
    <t>14.006.0255-0</t>
  </si>
  <si>
    <t>PORTAO DE TABUAS DE MADEIRA DE LEI,SOBRE ARMACAO TRIANGULADA</t>
  </si>
  <si>
    <t> E MARCO,EXCLUSIVE FERRAGENS.FORNECIMENTO E COLOCACAO</t>
  </si>
  <si>
    <t>14.006.0255-A</t>
  </si>
  <si>
    <t>14.006.0260-0</t>
  </si>
  <si>
    <t>JANELA DE MADEIRA DE LEI GUILHOTINA DE 150X150X3,5CM,EM 2 FO</t>
  </si>
  <si>
    <t>LHAS,COM CAIXILHO PARA VIDRO E MARCO DUPLO,COM CAIXAS PARA C</t>
  </si>
  <si>
    <t>ONTRAPESOS,EXCLUSIVE FERRAGENS.FORNECIMENTO E COLOCACAO</t>
  </si>
  <si>
    <t>14.006.0260-A</t>
  </si>
  <si>
    <t>14.006.0265-0</t>
  </si>
  <si>
    <t>JANELA DE MADEIRA DE LEI GUILHOTINA DE 100X150X3CM,EM 2 FOLH</t>
  </si>
  <si>
    <t>AS,MARCO DUPLO COM CAIXILHO PARA VIDRO,PRESOS EM BORBOLETAS,</t>
  </si>
  <si>
    <t>14.006.0265-A</t>
  </si>
  <si>
    <t>14.006.0270-0</t>
  </si>
  <si>
    <t>JANELA DE MADEIRA DE LEI GUILHOTINA DE 120X150X3CM,EM 2 FOLH</t>
  </si>
  <si>
    <t>14.006.0270-A</t>
  </si>
  <si>
    <t>14.006.0275-0</t>
  </si>
  <si>
    <t>JANELA DE MADEIRA DE LEI GUILHOTINA DE 150X150X3CM,EM 2 FOLH</t>
  </si>
  <si>
    <t>14.006.0275-A</t>
  </si>
  <si>
    <t>14.006.0285-0</t>
  </si>
  <si>
    <t>JANELA DE MADEIRA DE LEI DE ABRIR DE 120X150X3CM,TIPO VVP (V</t>
  </si>
  <si>
    <t>ENEZIANA,VIDRO E POSTIGO) EM 2 FOLHAS E MARCO DE 7X3CM,EXCLU</t>
  </si>
  <si>
    <t>SIVE FERRAGENS.FORNECIMENTO E COLOCACAO</t>
  </si>
  <si>
    <t>14.006.0285-A</t>
  </si>
  <si>
    <t>14.006.0286-0</t>
  </si>
  <si>
    <t>JANELA DE MADEIRA DE LEI DE ABRIR DE 100X100X3CM,TIPO VVP (V</t>
  </si>
  <si>
    <t>14.006.0286-A</t>
  </si>
  <si>
    <t>14.006.0288-0</t>
  </si>
  <si>
    <t>JANELA DE MADEIRA DE LEI EM VENEZIANA DE 230X80X3CM,COM 2 FO</t>
  </si>
  <si>
    <t>LHAS DE CORRER,EXCLUSIVE FERRAGENS.FORNECIMENTO E COLOCACAO</t>
  </si>
  <si>
    <t>14.006.0288-A</t>
  </si>
  <si>
    <t>14.006.0290-0</t>
  </si>
  <si>
    <t>JANELA DE MADEIRA DE LEI DE CORRER DE 150X150X3,5CM,EM 2 FOL</t>
  </si>
  <si>
    <t>HAS,PARA VIDRO,COM BANDEIRA EM CAIXILHO DE VIDRO,EXCLUSIVE F</t>
  </si>
  <si>
    <t>14.006.0290-A</t>
  </si>
  <si>
    <t>14.006.0295-0</t>
  </si>
  <si>
    <t>JANELA DE MADEIRA DE LEI DE CORRER DE 200X150X3,5CM,EM 4 FOL</t>
  </si>
  <si>
    <t>HAS,SENDO 2 DE CORRER,PARA VIDRO,COM BANDEIRA EM CAIXILHO DE</t>
  </si>
  <si>
    <t>VIDRO,EXCLUSIVE FERRAGENS.FORNECIMENTO E COLOCACAO</t>
  </si>
  <si>
    <t>14.006.0295-A</t>
  </si>
  <si>
    <t>14.006.0296-0</t>
  </si>
  <si>
    <t>JANELA DE MADEIRA DE LEI DE 300X200X3CM,TIPO CAIXILHO PARA V</t>
  </si>
  <si>
    <t>IDRO,BANDEIRA EM VENEZIANA,COM 2 FOLHAS DE CORRER,EXCLUSIVE</t>
  </si>
  <si>
    <t>14.006.0296-A</t>
  </si>
  <si>
    <t>14.006.0297-0</t>
  </si>
  <si>
    <t>JANELA DE MADEIRA DE LEI DE CORRER,DE 2 FOLHAS,DE 110X120X3C</t>
  </si>
  <si>
    <t>M,INCLUSIVE GUARNICAO,EXCLUSIVE FERRAGENS.FORNECIMENTO E COL</t>
  </si>
  <si>
    <t>14.006.0297-A</t>
  </si>
  <si>
    <t>14.006.0299-0</t>
  </si>
  <si>
    <t>JANELA DE MADEIRA DE LEI DE CORRER,DE 2 FOLHAS,DE 110X140X3C</t>
  </si>
  <si>
    <t>14.006.0299-A</t>
  </si>
  <si>
    <t>14.006.0301-0</t>
  </si>
  <si>
    <t>JANELA DE MADEIRA DE LEI DE CORRER,DE 4 FOLHAS,DE 160X120X3C</t>
  </si>
  <si>
    <t>14.006.0301-A</t>
  </si>
  <si>
    <t>14.006.0303-0</t>
  </si>
  <si>
    <t>JANELA DE MADEIRA DE LEI DE CORRER,DE 4 FOLHAS,DE 210X140X3C</t>
  </si>
  <si>
    <t>14.006.0303-A</t>
  </si>
  <si>
    <t>14.006.0305-0</t>
  </si>
  <si>
    <t>JANELA DE MADEIRA DE LEI,BASCULANTE DE 80X145MX3CM,COM 3 FOL</t>
  </si>
  <si>
    <t>HAS,EXCLUSIVE FERRAGENS.FORNECIMENTO E COLOCACAO</t>
  </si>
  <si>
    <t>14.006.0305-A</t>
  </si>
  <si>
    <t>14.006.0310-0</t>
  </si>
  <si>
    <t>ESQUADRIA DE MADEIRA DE LEI,FOLHA FIXA EM VENEZIANA,DE 90X30</t>
  </si>
  <si>
    <t>X3CM.FORNECIMENTO E COLOCACAO</t>
  </si>
  <si>
    <t>14.006.0310-A</t>
  </si>
  <si>
    <t>14.006.0353-0</t>
  </si>
  <si>
    <t>GUARDA-CORPO DE MADEIRA DE LEI APARELHADA,NA ALTURA UTIL DE</t>
  </si>
  <si>
    <t>1,00M,ENGASTADO 5CM NO CONCRETO,INTERCALADO POR MONTANTES DE</t>
  </si>
  <si>
    <t> 7,5CMX11,25CM/3"X4.1/2",COM ESPACAMENTO DE 1,00M,FORMANDO M</t>
  </si>
  <si>
    <t>ODULOS "X",PARA CONTRAVENTAMENTO,COM PECAS DE 3,75CMX7,5CM/1</t>
  </si>
  <si>
    <t>.1/2"X3".FORNECIMENTO E COLOCACAO</t>
  </si>
  <si>
    <t>14.006.0353-A</t>
  </si>
  <si>
    <t>14.006.0355-0</t>
  </si>
  <si>
    <t>GRADE DE RIPAS DE MADEIRA DE LEI,CRUZADAS,MONTADAS E FIXADAS</t>
  </si>
  <si>
    <t> SOBRE PECAS DE 5X5CM,FORMANDO QUADROS DE 60X60CM.FORNECIMEN</t>
  </si>
  <si>
    <t>14.006.0355-A</t>
  </si>
  <si>
    <t>14.006.0360-0</t>
  </si>
  <si>
    <t>ESTRADO DE MADEIRA DE LEI,FORMADO POR RIPAS COM INTERVALOS D</t>
  </si>
  <si>
    <t>E 2,5CM, E APOIADAS EM TRAVESSAS DE 4CM, ESPACADAS DE 10CM,</t>
  </si>
  <si>
    <t>FIXADAS COM PARAFUSOS DE LATAO DE 1.1/2".FORNECIMENTO E COLO</t>
  </si>
  <si>
    <t>14.006.0360-A</t>
  </si>
  <si>
    <t>14.006.0362-0</t>
  </si>
  <si>
    <t>QUADRO DE MADEIRA DE LEI,PARA COLOCACAO DE APARELHO DE AR CO</t>
  </si>
  <si>
    <t>NDICIONADO DE 1 A 2HP,INCLUSIVE ALIZAR.FORNECIMENTO E COLOCA</t>
  </si>
  <si>
    <t>14.006.0362-A</t>
  </si>
  <si>
    <t>14.006.0370-0</t>
  </si>
  <si>
    <t>QUADRO MURAL EM COMPENSADO DE 10MM, INCLUSIVE MOLDURA DO MES</t>
  </si>
  <si>
    <t>MO MATERIAL.FORNECIMENTO E COLOCACAO</t>
  </si>
  <si>
    <t>14.006.0370-A</t>
  </si>
  <si>
    <t>14.006.0371-0</t>
  </si>
  <si>
    <t>QUADRO DE AULA EM ARGAMASSA,EMPREGANDO-SE CORANTE VERDE,COM</t>
  </si>
  <si>
    <t>MOLDURA E PORTA-GIZ DE MADEIRA.FORNECIMENTO E COLOCACAO</t>
  </si>
  <si>
    <t>14.006.0371-A</t>
  </si>
  <si>
    <t>14.006.0372-0</t>
  </si>
  <si>
    <t>QUADRO MURAL DE CELULOSE PRENSADA COM FLANELOGRAFO,MEDINDO 5</t>
  </si>
  <si>
    <t>04X123CM, MOLDURA DE MADEIRA ENVERNIZADA,CONFORME PROJETO Nº</t>
  </si>
  <si>
    <t>6012/EMOP.FORNECIMENTO E COLOCACAO</t>
  </si>
  <si>
    <t>14.006.0372-A</t>
  </si>
  <si>
    <t>14.006.0373-0</t>
  </si>
  <si>
    <t>BALCAO DE ATENDIMENTO DE MADEIRA DE LEI,VAO DE 130X105CM,COM</t>
  </si>
  <si>
    <t>PORTA DE FRISOS DE MADEIRA,EM 2 FOLHAS,COM UMA PRATELEIRA,CO</t>
  </si>
  <si>
    <t>NFORME PROJETO Nº6013/EMOP,EXCLUSIVE FERRAGENS E SOCO DE CON</t>
  </si>
  <si>
    <t>CRETO E ALVENARIA.FORNECIMENTO E COLOCACAO</t>
  </si>
  <si>
    <t>14.006.0373-A</t>
  </si>
  <si>
    <t>14.006.0374-0</t>
  </si>
  <si>
    <t>BALCAO BASCULAVEL EM COMPENSADO NAVAL DE 10MM,COM ACABAMENTO</t>
  </si>
  <si>
    <t> EM CHAPA LAMINADA,1,50X0,30M.FORNECIMENTO E COLOCACAO</t>
  </si>
  <si>
    <t>14.006.0374-A</t>
  </si>
  <si>
    <t>14.006.0375-0</t>
  </si>
  <si>
    <t>PRATELEIRA DE MADEIRA DE LEI EM COMPENSADO DE 20MM E 40CM DE</t>
  </si>
  <si>
    <t> LARGURA,SOBRE CANTONEIRAS DE FERRO.FORNECIMENTO E COLOCACAO</t>
  </si>
  <si>
    <t>14.006.0375-A</t>
  </si>
  <si>
    <t>14.006.0380-0</t>
  </si>
  <si>
    <t>PRATELEIRA DE MADEIRA DE LEI EM COMPENSADO DE 20MM E 50CM DE</t>
  </si>
  <si>
    <t>14.006.0380-A</t>
  </si>
  <si>
    <t>14.006.0385-0</t>
  </si>
  <si>
    <t>PRATELEIRA DE MADEIRA DE LEI EM COMPENSADO DE 20MM E 60CM DE</t>
  </si>
  <si>
    <t>14.006.0385-A</t>
  </si>
  <si>
    <t>14.006.0399-0</t>
  </si>
  <si>
    <t>PROTECAO TIPO BATE-CADEIRA DE MADEIRA DE LEI,15X2CM,APARELHA</t>
  </si>
  <si>
    <t>DA EM UMA FACE E NOS TOPOS,EXCLUSIVE PINTURA.FORNECIMENTO E</t>
  </si>
  <si>
    <t>14.006.0399-A</t>
  </si>
  <si>
    <t>14.006.0400-0</t>
  </si>
  <si>
    <t>PROTECAO DE PAREDES DE SALA DE AULA,COM MADEIRA DE LEI,20X2,</t>
  </si>
  <si>
    <t>5CM, APARELHADA EM UMA FACE E NOS TOPOS, EXCLUSIVE PINTURA.</t>
  </si>
  <si>
    <t>14.006.0400-A</t>
  </si>
  <si>
    <t>14.006.0401-0</t>
  </si>
  <si>
    <t>FRISO EM MADEIRA DE LEI,MEDINDO 3X1,5CM,BOLEADO.FORNECIMENTO</t>
  </si>
  <si>
    <t>14.006.0401-A</t>
  </si>
  <si>
    <t>14.006.0405-0</t>
  </si>
  <si>
    <t>ADUELA EM MADEIRA DE LEI,DE 13X3CM.FORNECIMENTO E COLOCACAO</t>
  </si>
  <si>
    <t>14.006.0405-A</t>
  </si>
  <si>
    <t>14.006.0407-0</t>
  </si>
  <si>
    <t>ADUELA EM MADEIRA DE LEI,DE 14X3CM,COM 3,5CM DE REBAIXO.FORN</t>
  </si>
  <si>
    <t>14.006.0407-A</t>
  </si>
  <si>
    <t>14.006.0408-0</t>
  </si>
  <si>
    <t>MARCO EM MADEIRA DE LEI,DE 7X3CM.FORNECIMENTO E COLOCACAO</t>
  </si>
  <si>
    <t>14.006.0408-A</t>
  </si>
  <si>
    <t>14.006.0409-0</t>
  </si>
  <si>
    <t>ALIZAR EM MADEIRA DE LEI,DE 5X2CM.FORNECIMENTO E COLOCACAO</t>
  </si>
  <si>
    <t>14.006.0409-A</t>
  </si>
  <si>
    <t>14.006.0415-0</t>
  </si>
  <si>
    <t>MOLDURA DE MADEIRA DE LEI,ENVERNIZADA,DE 10X2,5CM,PARA QUADR</t>
  </si>
  <si>
    <t>O DE AULA,CONFORME PROJETO N°6015/EMOP.FORNECIMENTO E COLOCA</t>
  </si>
  <si>
    <t>14.006.0415-A</t>
  </si>
  <si>
    <t>14.006.0417-0</t>
  </si>
  <si>
    <t>PORTA GIZ DE MADEIRA DE LEI,ENVERNIZADO,DE 10X2,5CM,PARA QUA</t>
  </si>
  <si>
    <t>DRO DE AULA,CONFORME PROJETO N°6016/EMOP.FORNECIMENTO E COLO</t>
  </si>
  <si>
    <t>14.006.0417-A</t>
  </si>
  <si>
    <t>14.006.0420-0</t>
  </si>
  <si>
    <t>PORTA DE MADEIRA DE LEI EM COMPENSADO,FOLHEADA NAS 2 FACES C</t>
  </si>
  <si>
    <t>OM 3CM DE ESPESSURA,EXCLUSIVE FERRAGENS,ADUELAS E ALIZARES.F</t>
  </si>
  <si>
    <t>14.006.0420-A</t>
  </si>
  <si>
    <t>14.006.0422-1</t>
  </si>
  <si>
    <t>PORTA DE MADEIRA DE LEI COM PAINEL DE VENEZIANA,COM 3CM DE E</t>
  </si>
  <si>
    <t>SPESSURA,EXCLUSIVE FERRAGENS,ADUELAS E ALIZARES.FORNECIMENTO</t>
  </si>
  <si>
    <t>14.006.0422-B</t>
  </si>
  <si>
    <t>14.006.0423-0</t>
  </si>
  <si>
    <t>PORTA DE MADEIRA DE LEI MACICA COM ATE 5 ALMOFADAS,COM 3,5CM</t>
  </si>
  <si>
    <t> DE ESPESSURA,EXCLUSIVE FERRAGENS,MARCO E ALIZAR.FORNECIMENT</t>
  </si>
  <si>
    <t>14.006.0424-0</t>
  </si>
  <si>
    <t>JANELA DE MADEIRA DE LEI DE VENEZIANA DE ABRIR OU CORRER,COM</t>
  </si>
  <si>
    <t> 3CM DE ESPESSURA,EXCLUSIVE FERRAGENS E GUARNICAO.FORNECIMEN</t>
  </si>
  <si>
    <t>14.006.0424-A</t>
  </si>
  <si>
    <t>14.006.0426-0</t>
  </si>
  <si>
    <t>JANELA DE MADEIRA DE LEI DE ABRIR OU CORRER,PARA VIDRO,COM 3</t>
  </si>
  <si>
    <t>CM DE ESPESSURA,EXCLUSIVE FERRAGENS E GUARNICAO.FORNECIMENTO</t>
  </si>
  <si>
    <t>14.006.0426-A</t>
  </si>
  <si>
    <t>14.006.0428-0</t>
  </si>
  <si>
    <t>CAIXILHO FIXO DE VENEZIANA EM MADEIRA DE LEI, COM 3CM DE ES-</t>
  </si>
  <si>
    <t>PESSURA EXCLUSIVE GUARNICAO.FORNECIMENTO E COLOCACAO.</t>
  </si>
  <si>
    <t>14.006.0428-A</t>
  </si>
  <si>
    <t>CAIXILHO FIXO DE MADEIRA DE LEI,COM 3CM DE ESPESSURA,EXCLUSI</t>
  </si>
  <si>
    <t>VE GUARNICAO.FORNECIMENTO E COLOCACAO</t>
  </si>
  <si>
    <t>14.006.0430-0</t>
  </si>
  <si>
    <t>CAIXILHO FIXO DE MADEIRA DE LEI,PARA VIDRO,COM 3CM DE ESPESS</t>
  </si>
  <si>
    <t>URA,EXCLUSIVE GUARNICAO.FORNECIMENTO E COLOCACAO</t>
  </si>
  <si>
    <t>14.006.0430-A</t>
  </si>
  <si>
    <t>14.006.0440-0</t>
  </si>
  <si>
    <t>DECK EM MADEIRA DE LEI APARELHADA,FORMADO POR PECAS DE 2X10C</t>
  </si>
  <si>
    <t>M,COM INTERVALOS DE 2,5CM E APOIADAS EM TRAVESSAS DE MADEIRA</t>
  </si>
  <si>
    <t> SERRADA (7,5CMX7,5CM/3"X3") E ESTRUTURA EM TORAS DE MADEIRA</t>
  </si>
  <si>
    <t> COM 25CM DE DIAMETRO,TRATADO,ALTURA UTIL MEDIA DE 1,50M,ENT</t>
  </si>
  <si>
    <t>ERRADO 1,00M DE PROFUNDIDADE.FORNECIMENTO E COLOCACAO</t>
  </si>
  <si>
    <t>14.006.0440-A</t>
  </si>
  <si>
    <t>14.006.0445-0</t>
  </si>
  <si>
    <t>DECK EM MADEIRA DE LEI APARELHADA,COM ASSOALHO DE (20X2)CM,V</t>
  </si>
  <si>
    <t>IGAS LONGITUDINAIS DE (7,5X15)CM,TRANSVERSAIS DE (10X15)CM,G</t>
  </si>
  <si>
    <t>UARDA-CORPO COMPOSTO DE PECAS DE (15X15)CM E (20X2,5)CM.FORN</t>
  </si>
  <si>
    <t>14.006.0445-A</t>
  </si>
  <si>
    <t>14.006.0609-0</t>
  </si>
  <si>
    <t>PECA DE MADEIRA DE LEI,SERRADA,DE 3"X3".FORNECIMENTO</t>
  </si>
  <si>
    <t>14.006.0609-A</t>
  </si>
  <si>
    <t>14.006.0612-0</t>
  </si>
  <si>
    <t>PECA DE MADEIRA DE LEI,SERRADA,DE 3"X4.1/2".FORNECIMENTO</t>
  </si>
  <si>
    <t>14.006.0612-A</t>
  </si>
  <si>
    <t>14.006.0615-0</t>
  </si>
  <si>
    <t>PECA DE MADEIRA DE LEI,SERRADA,DE 3"X6".FORNECIMENTO</t>
  </si>
  <si>
    <t>14.006.0615-A</t>
  </si>
  <si>
    <t>14.006.0624-0</t>
  </si>
  <si>
    <t>COMPENSADO DE 6MM(CHAPA DE 2,20X1,60M).FORNECIMENTO</t>
  </si>
  <si>
    <t>14.006.0624-A</t>
  </si>
  <si>
    <t>14.006.0627-0</t>
  </si>
  <si>
    <t>COMPENSADO DE 10MM (CHAPA 2,20X1,60M).FORNECIMENTO</t>
  </si>
  <si>
    <t>14.006.0627-A</t>
  </si>
  <si>
    <t>14.006.0630-0</t>
  </si>
  <si>
    <t>COMPENSADO DE 15MM (CHAPA 2,20X1,60M).FORNECIMENTO</t>
  </si>
  <si>
    <t>14.006.0630-A</t>
  </si>
  <si>
    <t>14.006.0633-0</t>
  </si>
  <si>
    <t>COMPENSADO DE 20MM (CHAPA 2,20X1,60M).FORNECIMENTO</t>
  </si>
  <si>
    <t>14.006.0633-A</t>
  </si>
  <si>
    <t>14.006.0636-0</t>
  </si>
  <si>
    <t>COMPENSADO DE 25MM (CHAPA 2,20X1,60M).FORNECIMENTO</t>
  </si>
  <si>
    <t>14.006.0636-A</t>
  </si>
  <si>
    <t>14.006.0639-0</t>
  </si>
  <si>
    <t>COMPENSADO NAVAL DE 10MM(CHAPA DE 2,20X1,10M).FORNECIMENTO</t>
  </si>
  <si>
    <t>14.006.0639-A</t>
  </si>
  <si>
    <t>14.006.0645-0</t>
  </si>
  <si>
    <t>COMPENSADO NAVAL DE 15MM(CHAPA DE 2,20X1,10M).FORNECIMENTO</t>
  </si>
  <si>
    <t>14.006.0645-A</t>
  </si>
  <si>
    <t>14.006.0648-0</t>
  </si>
  <si>
    <t>CHAPA DE FIBRA  DE MADEIRA  DE ALTA DENSIDADE  EM PLACAS DE</t>
  </si>
  <si>
    <t>1220X2440MM,COM 2,5MM DE ESPESSURA.FORNECIMENTO</t>
  </si>
  <si>
    <t>14.006.0648-A</t>
  </si>
  <si>
    <t>14.006.0680-0</t>
  </si>
  <si>
    <t>MADEIRA DE REFLORESTAMENTO,AUTOCLAVADA,EM TORA,ATE 6,00M DE</t>
  </si>
  <si>
    <t>COMPRIMENTO,DIAMETRO DE 12CM.FORNECIMENTO</t>
  </si>
  <si>
    <t>14.006.0680-A</t>
  </si>
  <si>
    <t>14.006.0685-0</t>
  </si>
  <si>
    <t> COMPRIMENTO,DIAMETRO DE 15CM.FORNECIMENTO</t>
  </si>
  <si>
    <t>14.006.0685-A</t>
  </si>
  <si>
    <t>14.006.0688-0</t>
  </si>
  <si>
    <t>COMPRIMENTO,DIAMETRO DE 20CM.FORNECIMENTO</t>
  </si>
  <si>
    <t>14.006.0688-A</t>
  </si>
  <si>
    <t>14.006.0695-0</t>
  </si>
  <si>
    <t>COMPRIMENTO,DIAMETRO DE 25CM.FORNECIMENTO</t>
  </si>
  <si>
    <t>14.006.0695-A</t>
  </si>
  <si>
    <t>14.007.0005-0</t>
  </si>
  <si>
    <t>FERRAGENS PARA PORTA DE MADEIRA,DE 1 FOLHA,DE ABRIR,DE ENTRA</t>
  </si>
  <si>
    <t>DA PRINCIPAL, CONSTANDO DE FORNEC.S/COLOCACAO,DE:-FECHADURA</t>
  </si>
  <si>
    <t>DE CILINDRO CENTRAL,DE LATAO,ACABAMENTO CROMADO;-MACANETA TI</t>
  </si>
  <si>
    <t>PO BOLA,E ESPELHO CIRCULAR,DE LATAO,ACABAMENTO CROMADO;-3 DO</t>
  </si>
  <si>
    <t>BRADICAS 3"X3" DE ACO LAMINADO,COM PINO (EIXO) E BOLAS DE FE</t>
  </si>
  <si>
    <t>RRO</t>
  </si>
  <si>
    <t>14.007.0005-A</t>
  </si>
  <si>
    <t>14.007.0010-0</t>
  </si>
  <si>
    <t>FERRAGENS P/PORTA DE MADEIRA,DE 1 FOLHA DE ABRIR,DE ENTRADA</t>
  </si>
  <si>
    <t>PRINCIPAL, CONSTANDO DE FORNEC.S/COLOCACAO DE:-FECHADURA DE</t>
  </si>
  <si>
    <t>CILINDRO, DE LATAO CROMADO;-MACANETA TIPO BOLA,DE LATAO, ACA</t>
  </si>
  <si>
    <t>BAMENTO CROMADO;-ESPELHO DE LATAO FUNDIDO OU LAMINADO,FORMA</t>
  </si>
  <si>
    <t>RETANGULAR OU SEMI-ELIPTICA,ACABAMENTO CROMADO;-3 DOBRADICAS</t>
  </si>
  <si>
    <t> 3"X3" DE ACO LAMINADO,COM PINO E BOLAS DE FERRO</t>
  </si>
  <si>
    <t>14.007.0010-A</t>
  </si>
  <si>
    <t>14.007.0015-0</t>
  </si>
  <si>
    <t>PRINCIPAL, CONSTANDO DE FORNEC.S/COLOCACAO,DE:-FECHADURA DE</t>
  </si>
  <si>
    <t>CILINDRO DE FERRO,ACABAMENTO CROMADO;-MACANETA TIPO BOLA EM</t>
  </si>
  <si>
    <t>ZAMAK POLIDO E CROMADO;-ESPELHO RETANGULAR EM FERRO POLIDO,</t>
  </si>
  <si>
    <t>ACABAMENTO CROMADO;-3 DOBRADICAS 3"X3" DE FERRO GALVANIZADO,</t>
  </si>
  <si>
    <t>COM PINO E BOLAS DE LATAO</t>
  </si>
  <si>
    <t>14.007.0015-A</t>
  </si>
  <si>
    <t>14.007.0020-0</t>
  </si>
  <si>
    <t>FERRAGENS P/PORTA DE MADEIRA,DE 1 FOLHA DE ABRIR,ENTRADA PRI</t>
  </si>
  <si>
    <t>NCIPAL, CONSTANDO FORN.S/COLOC.DE:-FECHADURA CILINDRO LATAO</t>
  </si>
  <si>
    <t>CROMADO,C/TRAVA ALTA SEGURANCA,TETRA CHAVE E LINGUETA DE ACO</t>
  </si>
  <si>
    <t>;-MACANETA TIPO BOLA, ACAB.CROMADO;-ESPELHO DE FORMA RETANGU</t>
  </si>
  <si>
    <t>LAR EM LATAO CROMADO OU EM ALUMINIO ANODIZADO;-3 DOBRADICAS</t>
  </si>
  <si>
    <t> 3"X3" EM LATAO CROMADO,C/PINOS BOLAS E ANEIS DE LATAO</t>
  </si>
  <si>
    <t>14.007.0020-A</t>
  </si>
  <si>
    <t>14.007.0025-0</t>
  </si>
  <si>
    <t>FERRAGENS P/PORTA MADEIRA,DE 2 FOLHAS DE ABRIR,DE ENTRADA PR</t>
  </si>
  <si>
    <t>INCIPAL,CONSTANDO DE FORN.S/COLOC.DE:-FECHADURA CILINDRO,DE</t>
  </si>
  <si>
    <t>LATAO,MONOBLOCO,ACABAMENTO CROMADO,;-ENTRADA CIRCULAR,LATAO,</t>
  </si>
  <si>
    <t>ACABAMENTO CROMADO;-ROSETA CIRCULAR,LATAO,ACAB.CROMADO;-MACA</t>
  </si>
  <si>
    <t>NETA TIPO ALAVANCA,LATAO,ACABAMENTO CROMADO;-6 DOBRADICAS 3"</t>
  </si>
  <si>
    <t>X3" LATAO CROMADO,C/PINOS,BOLAS E ANEIS DE LATAO E 2 FECHOS</t>
  </si>
  <si>
    <t>14.007.0030-0</t>
  </si>
  <si>
    <t>FERRAGENS PARA PORTA DE MADEIRA,DE 1 FOLHA DE ABRIR,DE ENTRA</t>
  </si>
  <si>
    <t>DA DE SERVICO,CONSTANDO DE FORNEC.S/COLOCACAO,DE:-FECHADURA</t>
  </si>
  <si>
    <t>DE CILINDRO OVALADO OU CIRCULAR,DE LATAO,DE ACABAMENTO CROMA</t>
  </si>
  <si>
    <t>DO;-3 DOBRADICAS 3"X2.1/2" DE FERRO GALVANIZADO, COM PINO E</t>
  </si>
  <si>
    <t>BOLAS DE LATAO</t>
  </si>
  <si>
    <t>14.007.0030-A</t>
  </si>
  <si>
    <t>14.007.0035-0</t>
  </si>
  <si>
    <t>FERRAGENS P/PORTA MADEIRA,1 FOLHA DE ABRIR,ENTRADA DE SERVIC</t>
  </si>
  <si>
    <t>O,CONSTANDO DE FORNEC.S/COLOCACAO,DE;-FECHADURA DE CILINDRO</t>
  </si>
  <si>
    <t>OVALADO,TRINCO REVERSIVEL,DE LATAO, ACABAMENTO CROMADO;-MACA</t>
  </si>
  <si>
    <t>NETA TIPO BOLA,LATAO,ACABAMENTO CROMADO;-ESPELHO RETANGULAR</t>
  </si>
  <si>
    <t>OU SEMI-ELIPTICO,LATAO FUNDIDO,ACABAMENTO CROMADO;-3 DOBRADI</t>
  </si>
  <si>
    <t>CAS 3"X2.1/2" FERRO GALV.C/PINO E BOLAS DE LATAO</t>
  </si>
  <si>
    <t>14.007.0035-A</t>
  </si>
  <si>
    <t>14.007.0038-0</t>
  </si>
  <si>
    <t>FERRAGENS PARA PORTA DE MADEIRA,DE 1 FOLHA DE ABRIR,EXTERNA,</t>
  </si>
  <si>
    <t>CONSTANDO DE FORNECIMENTO S/COLOCACAO,DE:-FECHADURA EXTERNA</t>
  </si>
  <si>
    <t>TIPO OVAL,ACABAMENTO CROMADO ACETINADO;-MACANETA TIPO BOLA,</t>
  </si>
  <si>
    <t>LATAO,ACABAMENTO CROMADO ACETINADO;-ROSETA CIRCULAR EM LATAO</t>
  </si>
  <si>
    <t> LAMINADO, ACABAMENTO CROMADO ACETINADO;-3 DOBRADICAS 3"X3"</t>
  </si>
  <si>
    <t>EM LATAO CROMADO,COM PINOS,BOLAS E ANEIS DE LATAO</t>
  </si>
  <si>
    <t>14.007.0038-A</t>
  </si>
  <si>
    <t>14.007.0040-0</t>
  </si>
  <si>
    <t>FERRAGENS P/PORTAS DE MADEIRA,1 FOLHA DE ABRIR,INTERNAS,SOCI</t>
  </si>
  <si>
    <t>AIS OU DE SERVICO,CONSTANDO DE FORNEC.S/COLOC.,DE:-FECHADURA</t>
  </si>
  <si>
    <t> TIPO GORGE,TRINCO REVERSIVEL,EM LATAO,ACABAMENTO CROMADO;-E</t>
  </si>
  <si>
    <t>NTRADA E ROSETA CIRCULARES,LATAO LAMINADO,ACABAMENTO CROMADO</t>
  </si>
  <si>
    <t>;-MACANETA TIPO ALAVANCA,EM LATAO,ACABAMENTO CROMADO;-3 DOBR</t>
  </si>
  <si>
    <t>ADICAS FERRO GALVANIZADO 3"X2.1/2",COM PINO E BOLAS DE FERRO</t>
  </si>
  <si>
    <t>14.007.0040-A</t>
  </si>
  <si>
    <t>14.007.0045-0</t>
  </si>
  <si>
    <t>FERRAGENS PARA PORTAS MADEIRA,DE 1 FOLHA DE ABRIR,INTERNAS,</t>
  </si>
  <si>
    <t>SOCIAIS OU DE SERVICO,CONSTANDO DE FORNECIMENTO S/COLOCACAO;</t>
  </si>
  <si>
    <t>-FECHADURA SIMPLES, RETANGULAR,DE FERRO,ACABAMENTO CROMADO;</t>
  </si>
  <si>
    <t>-MACANETA TIPO ALAVANCA,EM ZAMAK OU LATAO,ACABAMENTO POLIDO</t>
  </si>
  <si>
    <t>E CROMADO;-ESPELHO RET.OU SEMIELIPTICO FERRO OU LATAO;-3 DOB</t>
  </si>
  <si>
    <t>RADICAS DE FERRO GALV.DE 3"X2.1/2",C/PINOS E BOLAS DE LATAO</t>
  </si>
  <si>
    <t>14.007.0045-A</t>
  </si>
  <si>
    <t>14.007.0050-0</t>
  </si>
  <si>
    <t>FERRAGENS P/PORTAS MAD.INTERNAS,2 FOLHAS DE ABRIR,CONSTANDO</t>
  </si>
  <si>
    <t>FORN.S/COLOC.DE:-FECHADURA TIP.GORGE,TRINCO REVERSIVEL,LATAO</t>
  </si>
  <si>
    <t>,ACABAMENTO CROMADO;-ENTRADA E ROSETA,CIRCULARES, LATAO LAMI</t>
  </si>
  <si>
    <t>NADO, ACABAMENTO CROMADO;-MACANETA TIPO ALAVANCA, EM LATAO,</t>
  </si>
  <si>
    <t>ACABAMENTO CROMADO, 6 DOBRADICAS FERRO GALV.3"X2.1/2", PINO</t>
  </si>
  <si>
    <t>FERRO E BOLAS LATAO,2 FECHOS EMBUTIR,40CM,LATAO POLIDO</t>
  </si>
  <si>
    <t>14.007.0050-A</t>
  </si>
  <si>
    <t>14.007.0055-0</t>
  </si>
  <si>
    <t>FERRAGENS PARA PORTAS DE MADEIRA,DE 1 FOLHA DE ABRIR,INTERNA</t>
  </si>
  <si>
    <t>S,DE SALAS E QUARTOS DE HOSPITAIS,CONSTANDO DE FORNECIMENTO</t>
  </si>
  <si>
    <t>S/COLOCACAO,DE:-MACANETA TIPO "ALAVANCA PARA BRACO", C/ACABA</t>
  </si>
  <si>
    <t>MENTO EM ALUMINIO DESTACAVEL;-FECHADURA EQUIPADA C/CILINDRO</t>
  </si>
  <si>
    <t>MESTRAVEL E CHAVE DE SEGREDO;-3 DOBRADICAS EM LATAO DE 3"X3.</t>
  </si>
  <si>
    <t>1/2",ACABAMENTO CROMADO,COM PINO,BOLAS E ANEIS DE LATAO</t>
  </si>
  <si>
    <t>14.007.0055-A</t>
  </si>
  <si>
    <t>14.007.0057-0</t>
  </si>
  <si>
    <t>FERRAGENS P/PORTA MADEIRA,1 FOLHA DE ABRIR,INTERNA,CONSTANDO</t>
  </si>
  <si>
    <t> DE FORNEC.S/COLOC.,DE:-FECHADURA SIMPLES,RETANGULAR ACABAM.</t>
  </si>
  <si>
    <t>CROMADO ACETINADO;-MACANETA TIPO ALAVANCA,ACABAMENTO CROMADO</t>
  </si>
  <si>
    <t> ACETINADO;-ROSETA CIRCULAR EM LATAO LAMINADO ACABAMENTO CRO</t>
  </si>
  <si>
    <t>MADO ACETINADO;-3 DOBRADICAS DE FERRO GALVANIZ.DE 3"X2.1/2",</t>
  </si>
  <si>
    <t>14.007.0057-A</t>
  </si>
  <si>
    <t>14.007.0060-0</t>
  </si>
  <si>
    <t>FERRAGENS PORTAS MAD.1 FOLHA,ABRIR,P/BANHEIRO,CONSTANDO FORN</t>
  </si>
  <si>
    <t>.S/COLOC.DE:-FECHADURA TIP.TRANQUETA,TRINCO REVERSIVEL,LATAO</t>
  </si>
  <si>
    <t>,ACABAMENTO CROMADO;-MACANETA TIPO ALAVANCA,LATAO,ACABAMENTO</t>
  </si>
  <si>
    <t> CROMADO;-TRANQUETA TRINCO ACOPLADO,CIRCULAR,LATAO LAMINADO,</t>
  </si>
  <si>
    <t>ACABAMENTO CROMADO;-ENTRADA CIRCULAR,LATAO, ACABAMENTO CROMA</t>
  </si>
  <si>
    <t>DO;-3 DOBRADICAS FERRO GALV.3"X2.1/2",PINO E BOLAS DE LATAO</t>
  </si>
  <si>
    <t>14.007.0060-A</t>
  </si>
  <si>
    <t>14.007.0065-0</t>
  </si>
  <si>
    <t>FERRAGENS PARA PORTAS DE MADEIRA,DE 1 FOLHA,DE ABRIR,INTERNA</t>
  </si>
  <si>
    <t> PARA BANHEIRO DE SERVICO, CONSTANDO DE FORN.S/COLOC.,DE:-FE</t>
  </si>
  <si>
    <t>CHADURA SIMPLES,COM CHAPA-TESTA,LINGUETA E CUBO EM LATAO,ACA</t>
  </si>
  <si>
    <t>BAMENTO CROMADO;-TRANQUETA CIRCULAR EM LATAO LAMINADO,TRINCO</t>
  </si>
  <si>
    <t> ACOPLADO, ACABAMENTO CROMADO;-3 DOBRADICAS DE FERRO GALVANI</t>
  </si>
  <si>
    <t>ZADO DE 3"X2.1/2",COM PINO E BOLAS DE FERRO</t>
  </si>
  <si>
    <t>14.007.0065-A</t>
  </si>
  <si>
    <t>14.007.0070-0</t>
  </si>
  <si>
    <t>FERRAGENS PARA PORTAS DE MADEIRA,DE 1 FOLHA,DE ABRIR,PARA SA</t>
  </si>
  <si>
    <t>NITARIOS OU CHUVEIROS COLETIVOS,CONSTANDO DE FORNECIMENTO S/</t>
  </si>
  <si>
    <t> COLOCACAO,DE:-FECHO DE SOBREPOR,TIPO "LIVRE-OCUPADO", RETAN</t>
  </si>
  <si>
    <t>GULAR,EM ZAMAK OU LATAO,ACABAMENTO CROMADO;-3 DOBRADICAS DE</t>
  </si>
  <si>
    <t>FERRO GALVANIZADO DE 3"X2.1/2",COM PINO E BOLAS DE FERRO</t>
  </si>
  <si>
    <t>14.007.0070-A</t>
  </si>
  <si>
    <t>14.007.0075-0</t>
  </si>
  <si>
    <t>FERRAGENS PARA PORTAS DE MADEIRA,1 FOLHA,DE ABRIR,PARA SANIT</t>
  </si>
  <si>
    <t>ARIOS OU CHUVEIROS COLETIVOS,CONSTANDO DE FORNEC.S/COLOC.,DE</t>
  </si>
  <si>
    <t>:-FECHO DE SOBREPOR,TIPO "LIVRE-OCUPADO",RETANGULAR,EM ZAMAK</t>
  </si>
  <si>
    <t> OU LATAO, ACABAMENTO CROMADO;-3 DOBRADICAS DE FERRO GALVANI</t>
  </si>
  <si>
    <t>ZADO DE 3"X3",COM PINO E BOLAS DE LATAO</t>
  </si>
  <si>
    <t>14.007.0075-A</t>
  </si>
  <si>
    <t>14.007.0080-0</t>
  </si>
  <si>
    <t>FERRAGENS PARA PORTAS DE MADEIRA,1 FOLHA,DE ABRIR,PARA BANHE</t>
  </si>
  <si>
    <t>IRO,CONSTANDO DE FORNEC.S/COLOC.,DE:-FECHADURA SIMPLES,RETAN</t>
  </si>
  <si>
    <t>GULAR,COM CHAPA-TESTA EM FERRO,ACABAMENTO CROMADO;-MACANETA</t>
  </si>
  <si>
    <t>TIPO ALAVANCA, ACABAMENTO CROMADO;-ESPELHO RETANGULAR, ACAB.</t>
  </si>
  <si>
    <t> CROMADO;-3 DOBRADICAS DE FERRO GALVANIZADO DE 3"X2.1/2",COM</t>
  </si>
  <si>
    <t> PINO E BOLAS DE LATAO</t>
  </si>
  <si>
    <t>14.007.0080-A</t>
  </si>
  <si>
    <t>14.007.0085-0</t>
  </si>
  <si>
    <t>FERRAGENS P/PORTAS MAD.COLOCADAS DIVISORIAS MARMORE, MARMORI</t>
  </si>
  <si>
    <t>TE OU CONCR.ATE 3CM ESP.CONSTANDO FORN.S/COLOC.DE:-2 DOBRADI</t>
  </si>
  <si>
    <t>CAS C/UMA DAS ABAS EM "U", EM LATAO, ACAB.CROMADO,PARA DIVIS</t>
  </si>
  <si>
    <t>ORIAS DE MARMORE;-FECHO DE SOBREPOR,TIPO "LIVRE-OCUPADO",RET</t>
  </si>
  <si>
    <t>ANG.,EM ZAMAK OU LATAO,ACAB.CROMADO;-BATENTE EM "U",EM LATAO</t>
  </si>
  <si>
    <t>,ACAB.CROMADO,PARA DIVISORIAS DE MARMORE</t>
  </si>
  <si>
    <t>14.007.0085-A</t>
  </si>
  <si>
    <t>14.007.0090-0</t>
  </si>
  <si>
    <t>FERRAGENS P/PORTAS DE MADEIRA,DE CORRER,DE 1 FOLHA,CONSTANDO</t>
  </si>
  <si>
    <t> DE FORN.S/COLOC.DE:-FECHADURA C/CHAVE BI-PART.,LATAO, ACABA</t>
  </si>
  <si>
    <t>MENTO CROMADO;-2,00M DE TRILHO EM "U",DE FERRO;-2 ROLDANAS D</t>
  </si>
  <si>
    <t>E FERRO;-2 GUIAS DE LATAO,TAMANHO 3/4",SEM CANTONEIRA;-2,00M</t>
  </si>
  <si>
    <t> CANALETA DE ALUMINIO,TAMANHO 2,00MX3/4",2 CONCHAS COM FURO</t>
  </si>
  <si>
    <t>PARA CHAVE, LATAO CROMADO</t>
  </si>
  <si>
    <t>14.007.0095-0</t>
  </si>
  <si>
    <t>FERRAGENS P/PORTAS DE MADEIRA,DE CORRER,DE 2 FOLHAS,CONSTAND</t>
  </si>
  <si>
    <t>O DE FORNEC.S/COLOC.DE:-FECHADURA COM CHAVE BI-PARTIDA,LATAO</t>
  </si>
  <si>
    <t>,ACABAMENTO CROMADO;-4,00M DE TRILHO EM "U",DE FERRO;-4 ROLD</t>
  </si>
  <si>
    <t>ANAS DE FERRO;-4 GUIAS DE LATAO,TAMANHO 3/4",SEM CANTONEIRA;</t>
  </si>
  <si>
    <t>-4,00M DE CANALETA DE ALUMIN.,TAMANHO 2,00MX3/4";-2 CONCHAS,</t>
  </si>
  <si>
    <t>COM FURO PARA CHAVE,EM LATAO CROMADO</t>
  </si>
  <si>
    <t>14.007.0095-A</t>
  </si>
  <si>
    <t>14.007.0101-0</t>
  </si>
  <si>
    <t>FERRAGENS P/PORTAS DIVISORIAS,1 FOLHA,REVEST.MAD.OU LAMINADO</t>
  </si>
  <si>
    <t> VINILICO,CONST.FORN.S/COLOC.DE:-FECHADURA CILINDRO CENTRAL,</t>
  </si>
  <si>
    <t>LATAO,ACABAMENTO CROMADO, MACANETA TIPO BOLA E ESPELHO CIRCU</t>
  </si>
  <si>
    <t>LAR(CONJUNTO),ACABAMENTO CROMADO;-1 FECHO EMBUT.LATAO POLIDO</t>
  </si>
  <si>
    <t>,ACABAMENTO CROMADO,C/40CM;-3 DOBRADICAS DE 3"X2.1/2",LATAO,</t>
  </si>
  <si>
    <t>ACABAMENTO CROMADO,COM PINO,BOLAS E ANEIS DE LATAO</t>
  </si>
  <si>
    <t>14.007.0101-A</t>
  </si>
  <si>
    <t>14.007.0105-0</t>
  </si>
  <si>
    <t>FERRAGENS P/PORTAS DIVISORIAS,2 FOLHAS,REVEST.MAD.OU LAMINAD</t>
  </si>
  <si>
    <t>O VINILICO,CONSTANDO FORN.S/COLOC.DE:-FECHADURA DE CILINDRO</t>
  </si>
  <si>
    <t>CENTRAL,DE LATAO,ACABAMENTO CROMADO C/MACANETA TIPO BOLA E E</t>
  </si>
  <si>
    <t>SPELHO CIRCULAR(CONJ.),ACABAMENTO CROMADO;-2 FECHOS EMBUTIR,</t>
  </si>
  <si>
    <t>LATAO POLIDO, ACABAMENTO CROMADO, C/40CM CADA;-6 DOBRADICAS</t>
  </si>
  <si>
    <t>3"X2.1/2",EM LATAO,ACABAMENTO CROMADO,C/PINO,BOLAS LATAO</t>
  </si>
  <si>
    <t>14.007.0105-A</t>
  </si>
  <si>
    <t>14.007.0110-0</t>
  </si>
  <si>
    <t>FERRAGENS PARA PORTAS DE MADEIRA DE BARRACAO DE OBRA OU CASA</t>
  </si>
  <si>
    <t> TIPO POPULAR, CONST.DE FORNEC.S/COLOC.DE:-FECHADURA CAIXAO</t>
  </si>
  <si>
    <t>DE SOBREPOR,FORMA RETANGULAR,DE 100X86X38MM,ACABAMENTO FERRO</t>
  </si>
  <si>
    <t> RESINADO PRETO:-3 DOBRADICAS DE FERRO,DE 2.1/2"X2.1/2",COM</t>
  </si>
  <si>
    <t>PINO E BOLAS DE LATAO</t>
  </si>
  <si>
    <t>14.007.0110-A</t>
  </si>
  <si>
    <t>14.007.0115-0</t>
  </si>
  <si>
    <t>FERRAGENS PARA PORTAS DE MADEIRA DE ARMARIO,CONSTANDO DE FOR</t>
  </si>
  <si>
    <t>NECIMENTO S/COLOC.,DE:-FECHADURA PARA ARMARIO EM LATAO,ACABA</t>
  </si>
  <si>
    <t>MENTO CROMADO,COM CHAVES TIPO GORGE;-3 DOBRADICAS DE 2.1/2"X</t>
  </si>
  <si>
    <t>1.3/8",EM LATAO,ACABAMENTO CROMADO,COM PINO E BOLAS DE LATAO</t>
  </si>
  <si>
    <t>14.007.0115-A</t>
  </si>
  <si>
    <t>14.007.0120-0</t>
  </si>
  <si>
    <t>FERRAGENS P/PORTAS DE CORRER DE ARMARIO EM BANCA, CONSTANDO</t>
  </si>
  <si>
    <t>FORNEC.S/COLOC.,DE:-2,00M DE TRILHO DE ALUMINIO P/RODIZIOS,</t>
  </si>
  <si>
    <t>SECAO QUADRADA EM TORNO DE 1/4"X1/4";-4 RODIZIOS EM LATAO OU</t>
  </si>
  <si>
    <t> EM ZAMAK;-2 CONCHAS EM LATAO CROMADO,FORMA RETANGULAR, TAMA</t>
  </si>
  <si>
    <t>NHO MEDIO,COM A PARTE CENTRAL PARA PUXAR,ARREDONDADA</t>
  </si>
  <si>
    <t>14.007.0120-A</t>
  </si>
  <si>
    <t>14.007.0125-0</t>
  </si>
  <si>
    <t>FERRAGENS PARA JANELA DE MADEIRA,TIPO GUILHOTINA,CONSTANDO D</t>
  </si>
  <si>
    <t>E FORNEC.S/COLOC.DE:-2 BORBOLETAS DE LATAO OU ZAMAK,ASAS TRI</t>
  </si>
  <si>
    <t>ANGULARES VAZADAS,ACABAMENTO CROMADO OU NIQUELADO;-4 CONCHAS</t>
  </si>
  <si>
    <t> SIMPLES EM LATAO,FORMA RETANGULAR, FUNDO EM BAIXO RELEVO E</t>
  </si>
  <si>
    <t>SEM FURO,ACABAMENTO CROMADO</t>
  </si>
  <si>
    <t>14.007.0125-A</t>
  </si>
  <si>
    <t>14.007.0130-0</t>
  </si>
  <si>
    <t>FERRAGENS  P/JANELA DE MADEIRA TIPO GUILHOTINA CONTRA PESO,</t>
  </si>
  <si>
    <t>CONST.FORN.S/COLOC.DE:-4 ROLDANAS LATAO,DIAM.2",CADA;-4,00M</t>
  </si>
  <si>
    <t>CABO DE ACO FLEXIVEL 1/8";-4 PRESILHAS LATAO P/CABO ACO;-12</t>
  </si>
  <si>
    <t>PARAFUSOS 1.1/4" C/ILHOS,LATAO NIQUELADO;-25KG  CONTRAPESOS</t>
  </si>
  <si>
    <t>FERRO FUNDIDO;-2 FECHOS SEGURANCA,EMBUTIR,LATAO CROMADO;-2 C</t>
  </si>
  <si>
    <t>ONCHAS SIMPLES,LATAO,FORMA RETANGULAR,SEM FURO,ACAB.CROMADO</t>
  </si>
  <si>
    <t>14.007.0130-A</t>
  </si>
  <si>
    <t>14.007.0135-0</t>
  </si>
  <si>
    <t>FERRAGENS PARA JANELA DE MADEIRA,BASCULANTE,CONSTANDO DE FOR</t>
  </si>
  <si>
    <t>NECIMENTO SEM COLOCACAO,DE:-2 PARES DE GONZOS DE SOBREPOR,DE</t>
  </si>
  <si>
    <t> LATAO,TIPO MACHO-FEMEA;-1 COMANDO PARA BASCULANTE COM PUNHO</t>
  </si>
  <si>
    <t> DE LATAO NIQUELADO E HASTE DE FERRO PARA PINTAR</t>
  </si>
  <si>
    <t>14.007.0135-A</t>
  </si>
  <si>
    <t>14.007.0140-0</t>
  </si>
  <si>
    <t>FERRAGENS PARA JANELA DE MADEIRA,DE ABRIR,DE 2 FOLHAS,CONSTA</t>
  </si>
  <si>
    <t>NDO DE FORNECIMENTO S/COLOC.,DE:-1 CREMONA, C/VARA DE LATAO</t>
  </si>
  <si>
    <t>C/1,50M ACABAMENTO CROMADO;-2 CARRANCAS EM FERRO FUNDIDO, CA</t>
  </si>
  <si>
    <t>BECOTE ARTICULADO EM FORMA DE MEIA VOLTA;-6 DOBRADICAS DE FE</t>
  </si>
  <si>
    <t>RRO GALVANIZADO,DE 2.1/2"X3",COM PINO E BOLAS DE LATAO</t>
  </si>
  <si>
    <t>14.007.0140-A</t>
  </si>
  <si>
    <t>14.007.0145-0</t>
  </si>
  <si>
    <t>FERRAGENS P/JANELA DE MADEIRA,DE CORRER,EM 2 FOLHAS,CONSTAND</t>
  </si>
  <si>
    <t>O DE FORNECIMENTO SEM COLOCACAO,DE:-4 RODIZIOS DE LATAO C/RO</t>
  </si>
  <si>
    <t>LAMENTOS(6MM),P/TRILHOS;-3,00M DE TRILHO DE ALUMINIO,TAMANHO</t>
  </si>
  <si>
    <t> 3,00MX1/4"X1/4";-2 CONCHAS SIMPLES LATAO, FORMA RETANGULAR,</t>
  </si>
  <si>
    <t>S/FURO E PARTE CENTRAL EM BAIXO RELEVO,ACABAMENTO CROMADO</t>
  </si>
  <si>
    <t>14.007.0145-A</t>
  </si>
  <si>
    <t>14.007.0150-0</t>
  </si>
  <si>
    <t>FERRAGENS PARA JANELA DE MADEIRA,DE CORRER,DE 4 FOLHAS,CORRE</t>
  </si>
  <si>
    <t>NDO 2, CONSTANDO DE FORNEC.S/COLOC.,DE:-4 RODIZIOS DE LATAO</t>
  </si>
  <si>
    <t>COM ROLAMENTO(6MM), PARA TRILHOS;-6,00M DE TRILHO ALUMINIO,</t>
  </si>
  <si>
    <t>TAMANHO 3,00MX1/4"X1/4";-1 PUXADOR DE PUNHO,TUBULAR,EM LATAO</t>
  </si>
  <si>
    <t> CROMADO</t>
  </si>
  <si>
    <t>14.007.0150-A</t>
  </si>
  <si>
    <t>14.007.0155-0</t>
  </si>
  <si>
    <t>FERRAGENS P/JANELA MADEIRA DE ABRIR,2 FOLHAS,DO TIPO VIDRO,V</t>
  </si>
  <si>
    <t>ENEZIANA E POSTIGO, CONSTANDO DE FORNECIMENTO S/COLOC.DE:-6</t>
  </si>
  <si>
    <t>DOBRADICAS DE FERRO GALVANIZADO 2.1/2"X3",C/PINO E BOLAS DE</t>
  </si>
  <si>
    <t>LATAO;-4 DOBRADICAS DE FERRO GALVANIZADO 1.3/4"X2";-2 FECHOS</t>
  </si>
  <si>
    <t> DE FIO REDONDO,DE FERRO,DE 2", ACABAMENTO CROMADO;-1 FECHO</t>
  </si>
  <si>
    <t>REDONDO DE FERRO,P/PINTAR,20CM,1 FECHO REDONDO,P/PINTAR,30CM</t>
  </si>
  <si>
    <t>14.007.0155-A</t>
  </si>
  <si>
    <t>14.007.0160-0</t>
  </si>
  <si>
    <t>FERRAGENS PARA PORTAS (CONJUNTO COMPLETO) DE 1 FOLHA DE VIDR</t>
  </si>
  <si>
    <t>O TEMPERADO DE 10MM,CONSTANDO DE FORNECIMENTO SEM COLOCACAO</t>
  </si>
  <si>
    <t>(ESTA INCLUIDA NO FORNECIMENTO E COLOCACAO DO VIDRO),EXCLUSI</t>
  </si>
  <si>
    <t>VE MOLA HIDRAULICA DE PISO (VIDE ITEM 14.007.0190)</t>
  </si>
  <si>
    <t>14.007.0160-A</t>
  </si>
  <si>
    <t>14.007.0165-0</t>
  </si>
  <si>
    <t>FERRAGENS PARA PORTAS (CONJUNTO COMPLETO) DE 1 FOLHA COM BAN</t>
  </si>
  <si>
    <t>DEIRA DE VIDRO TEMPERADO DE 10MM,CONSTANDO DE FORNECIMENTO S</t>
  </si>
  <si>
    <t>EM COLOCACAO (ESTA INCLUIDA NO FORNECIMENTO E COLOCACAO DO V</t>
  </si>
  <si>
    <t>IDRO),EXCLUSIVE MOLA HIDRAULICA DE PISO (VIDE ITEM 14.007.01</t>
  </si>
  <si>
    <t>90)</t>
  </si>
  <si>
    <t>14.007.0165-A</t>
  </si>
  <si>
    <t>14.007.0170-0</t>
  </si>
  <si>
    <t>FERRAGENS PARA PORTAS(CONJUNTO COMPLETO) DE 2 FOLHAS DE VIDR</t>
  </si>
  <si>
    <t>VE MOLA HIDRAULICA DE PISO(VIDE ITEM 14.007.0190)</t>
  </si>
  <si>
    <t>14.007.0170-A</t>
  </si>
  <si>
    <t>14.007.0175-0</t>
  </si>
  <si>
    <t>FERRAGENS PARA PORTAS (CONJUNTO COMPLETO) DE 2 FOLHAS COM BA</t>
  </si>
  <si>
    <t>NDEIRA DE VIDRO TEMPERADO DE 10MM, CONSTANDO DE FORNECIMENTO</t>
  </si>
  <si>
    <t> SEM COLOCACAO (ESTA INCLUIDA NO FORNECIMENTO E COLOCACAO DO</t>
  </si>
  <si>
    <t>VIDRO),EXCLUSIVE MOLA HIDRAULICA DE PISO(VIDE ITEM 14.007.01</t>
  </si>
  <si>
    <t>14.007.0175-A</t>
  </si>
  <si>
    <t>14.007.0185-0</t>
  </si>
  <si>
    <t>FERRAGENS P/PORTAS(CONJUNTO COMPLETO) DE 2 FOLHAS C/BANDEIRA</t>
  </si>
  <si>
    <t> E 2 PAINES FIXOS LATERAIS DE VIDRO TEMPERADO DE 10MM,CONST.</t>
  </si>
  <si>
    <t> DE FORNECIMENTO SEM COLOCACAO(ESTA INCLUIDA NO FORNECIMENTO</t>
  </si>
  <si>
    <t> E COLOCACAO DO VIDRO), EXCLUSIVE MOLA HIDRAULICA DE PISO(VI</t>
  </si>
  <si>
    <t>DE ITEM 14.007.0190)</t>
  </si>
  <si>
    <t>14.007.0185-A</t>
  </si>
  <si>
    <t>14.007.0190-0</t>
  </si>
  <si>
    <t>MOLA HIDRAULICA DE PISO PARA PORTAS DE VIDRO TEMPERADO DE 10</t>
  </si>
  <si>
    <t>MM.FORNECIMENTO</t>
  </si>
  <si>
    <t>14.007.0190-A</t>
  </si>
  <si>
    <t>14.007.0195-0</t>
  </si>
  <si>
    <t>FERRAGENS PARA PAINEIS FIXOS DE VIDRO TEMPERADO DE 10MM(CONJ</t>
  </si>
  <si>
    <t>UNTO COMPLETO),CONSTANDO DE FORNECIMENTO SEM COLOCACAO(ESTA</t>
  </si>
  <si>
    <t>INCLUIDA NO FORNECIMENTO E COLOCACAO DO VIDRO)</t>
  </si>
  <si>
    <t>14.007.0195-A</t>
  </si>
  <si>
    <t>14.007.0200-0</t>
  </si>
  <si>
    <t>FERRAGENS PARA DIVISORIAS DE MARMORE OU MARMORITE,DE SANITAR</t>
  </si>
  <si>
    <t>IOS,CONSTANDO DE FORNECIMENTO SEM COLOCACAO(ESTA INCLUIDA NO</t>
  </si>
  <si>
    <t> FORNECIMENTO E COLOCACAO DA DIVISORIA),DE:-4 CANTONEIRAS DE</t>
  </si>
  <si>
    <t> ALUMINIO PARA FIXACAO DA PLACA;-12 PARAFUSOS DE ALUMINIO DE</t>
  </si>
  <si>
    <t>3/4"X5/16" COM ROSCA</t>
  </si>
  <si>
    <t>14.007.0200-A</t>
  </si>
  <si>
    <t>14.007.0250-0</t>
  </si>
  <si>
    <t>FERRAGENS PARA PORTAS DE MADEIRA DE ENTRADA PRINCIPAL,CONSTA</t>
  </si>
  <si>
    <t>NDO DE FORNECIMENTO DAS PECAS:-FECHADURA DE CILINDRO EM FERR</t>
  </si>
  <si>
    <t>RO, ACABAMENTO CROMADO;-ESPELHO RETANGULAR EM LATAO,ACABAMEN</t>
  </si>
  <si>
    <t>TO CROMADO;-MACANETA TIPO ALAVANCA DE ZAMAK POLIDO,ACABAMENT</t>
  </si>
  <si>
    <t>O CROMADO,EXCLUSIVE DOBRADICAS</t>
  </si>
  <si>
    <t>14.007.0250-A</t>
  </si>
  <si>
    <t>14.007.0251-0</t>
  </si>
  <si>
    <t>FERRAGENS,PARA PORTAS DE MADEIRA DE ENTRADA PRINCIPAL,CONSTA</t>
  </si>
  <si>
    <t>O,ACABAMENTO CROMADO;-ESPELHO RETANGULAR EM FERRO POLIDO E C</t>
  </si>
  <si>
    <t>ROMADO,MACANETA TIPO BOLA EM ZAMAK POLIDO E CROMADO,EXCLUSIV</t>
  </si>
  <si>
    <t>E DOBRADICAS</t>
  </si>
  <si>
    <t>14.007.0251-A</t>
  </si>
  <si>
    <t>14.007.0253-0</t>
  </si>
  <si>
    <t>FECHADURA DE CILINDRO,EM LATAO,ACABAMENTO CROMADO,PARA PORTA</t>
  </si>
  <si>
    <t>S DE MADEIRA,DE ENTRADA PRINCIPAL.FORNECIMENTO</t>
  </si>
  <si>
    <t>14.007.0253-A</t>
  </si>
  <si>
    <t>14.007.0256-0</t>
  </si>
  <si>
    <t>FERRAGENS PARA PORTAS INTERNAS DE MADEIRA,CONSTANDO DE FORNE</t>
  </si>
  <si>
    <t>CIMENTO DAS PECAS:-FECHADURA RETANGULAR EM FERRO,ACABAMENTO</t>
  </si>
  <si>
    <t>CROMADO;-MACANETA TIPO ALAVANCA EM ZAMAK OU LATAO,ACABAMENTO</t>
  </si>
  <si>
    <t> CROMADO E POLIDO;-ESPELHO RETANGULAR OU SEMIELIPTICO,DE FER</t>
  </si>
  <si>
    <t>RO OU LATAO CROMADO E POLIDO,EXCLUSIVE DOBRADICAS</t>
  </si>
  <si>
    <t>14.007.0256-A</t>
  </si>
  <si>
    <t>14.007.0258-0</t>
  </si>
  <si>
    <t>FECHADURA PARA PORTAS INTERNAS DE MADEIRA,TIPO GORGE,TRINCO</t>
  </si>
  <si>
    <t>REVERSIVEL EM LATAO,ACABAMENTO CROMADO,COM MACANETA TIPO ALA</t>
  </si>
  <si>
    <t>VANCA EM ZAMAK,ACABAMENTO CROMADO,ENTRADA E ROSETA CIRCULARE</t>
  </si>
  <si>
    <t>S,EM LATAO LAMINADO COM ACABAMENTO CROMADO.FORNECIMENTO</t>
  </si>
  <si>
    <t>14.007.0258-A</t>
  </si>
  <si>
    <t>14.007.0261-0</t>
  </si>
  <si>
    <t>FERRAGENS PARA PORTAS DE MADEIRA DE BANHEIRO,CONSTANDO DE FO</t>
  </si>
  <si>
    <t>RNECIMENTO DAS PECAS:-FECHADURA SIMPLES RETANGULAR EM FERRO,</t>
  </si>
  <si>
    <t>ACABAMENTO CROMADO;-ESPELHO RETANGULAR COM ACABAMENTO CROMAD</t>
  </si>
  <si>
    <t>O;-MACANETA TIPO ALAVANCA COM ACABAMENTO CROMADO,EXCLUSIVE D</t>
  </si>
  <si>
    <t>OBRADICAS</t>
  </si>
  <si>
    <t>14.007.0261-A</t>
  </si>
  <si>
    <t>14.007.0263-0</t>
  </si>
  <si>
    <t>FECHADURA PARA PORTAS DE MADEIRA DE BANHEIRO,CONSTANDO DE FO</t>
  </si>
  <si>
    <t>RNECIMENTO DAS PECAS:-FECHADURA TIPO TRANQUETA,TRINCO REVERS</t>
  </si>
  <si>
    <t>IVEL,EM LATAO,ACABAMENTO CROMADO;-MACANETA TIPO ALAVANCA,EM</t>
  </si>
  <si>
    <t>LATAO,COM ACABAMENTO CROMADO;-ENTRADA,ROSETA E TRANQUETA CIR</t>
  </si>
  <si>
    <t>CULARES,EM LATAO,ACABAMENTO CROMADO</t>
  </si>
  <si>
    <t>14.007.0263-A</t>
  </si>
  <si>
    <t>14.007.0266-0</t>
  </si>
  <si>
    <t>FERRAGENS PARA PORTAS DE ABRIR,DE FERRO OU ALUMINIO,CONSTAND</t>
  </si>
  <si>
    <t>O DE FORNECIMENTO DAS PECAS:-FECHADURA DE CILINDRO OVALADO P</t>
  </si>
  <si>
    <t>ARA MONTANTES ESTREITOS,EM LATAO,ACABAMENTO CROMADO;-ESPELHO</t>
  </si>
  <si>
    <t> RETANGULAR,EM LATAO,ACABAMENTO CROMADO OU ROSETA CIRCULAR E</t>
  </si>
  <si>
    <t>M LATAO,ACABAMENTO CROMADO;-MACANETA TIPO ALAVANCA,EM LATAO,</t>
  </si>
  <si>
    <t> ZAMAK OU ACO ZINCADO,ACABAMENTO CROMADO,EXCLUSIVE DOBRADICA</t>
  </si>
  <si>
    <t>14.007.0266-A</t>
  </si>
  <si>
    <t>14.007.0267-0</t>
  </si>
  <si>
    <t>FECHADURA DE CILINDRO PARA MOVEIS DE MADEIRA,DE ENTALHAR,REV</t>
  </si>
  <si>
    <t>ERSIVEL,EM FERRO ZINCADO.FORNECIMENTO</t>
  </si>
  <si>
    <t>14.007.0267-A</t>
  </si>
  <si>
    <t>14.007.0268-0</t>
  </si>
  <si>
    <t>FECHADURA DE CILINDRO PARA MOVEIS DE MADEIRA,DE SOBREPOR,REV</t>
  </si>
  <si>
    <t>ERSIVEL,EM ACO NIQUELADO.FORNECIMENTO</t>
  </si>
  <si>
    <t>14.007.0268-A</t>
  </si>
  <si>
    <t>14.007.0269-0</t>
  </si>
  <si>
    <t>FECHADURA DE CILINDRO PARA GAVETAS,4 PINOS COM ROTACAO DE 36</t>
  </si>
  <si>
    <t>0° E DUAS CHAVES.FORNECIMENTO</t>
  </si>
  <si>
    <t>14.007.0269-A</t>
  </si>
  <si>
    <t>14.007.0270-0</t>
  </si>
  <si>
    <t>FECHADURA DE CILINDRO OVALADO,DE LATAO,ACABAMENTO CROMADO PA</t>
  </si>
  <si>
    <t>RA PORTAS DE CORRER,DE FERRO OU ALUMINIO.FORNECIMENTO</t>
  </si>
  <si>
    <t>14.007.0270-A</t>
  </si>
  <si>
    <t>14.007.0274-0</t>
  </si>
  <si>
    <t>FECHADURA DE SOBREPOR,COM CILINDRO,DUAS VOLTAS,EM FERRO RESI</t>
  </si>
  <si>
    <t>NADO PRETO,PARA PORTAO.FORNECIMENTO</t>
  </si>
  <si>
    <t>14.007.0274-A</t>
  </si>
  <si>
    <t>14.007.0276-0</t>
  </si>
  <si>
    <t>FECHADURA DE SOBREPOR,COM CILINDRO,EM LATAO,ACABAMENTO CROMA</t>
  </si>
  <si>
    <t>DO,PARA PORTAO.FORNECIMENTO</t>
  </si>
  <si>
    <t>14.007.0276-A</t>
  </si>
  <si>
    <t>14.007.0277-0</t>
  </si>
  <si>
    <t>FECHADURA DE CILINDRO PARA ARMARIOS,4 PINOS COM ROTACAO DE 3</t>
  </si>
  <si>
    <t>60° E DUAS CHAVES.FORNECIMENTO</t>
  </si>
  <si>
    <t>14.007.0277-A</t>
  </si>
  <si>
    <t>14.007.0278-0</t>
  </si>
  <si>
    <t>DOBRADICA 3"X3.1/2",DE LATAO CROMADO,COM PINO,BOLAS E ANEIS</t>
  </si>
  <si>
    <t>DE LATAO.FORNECIMENTO</t>
  </si>
  <si>
    <t>14.007.0278-A</t>
  </si>
  <si>
    <t>14.007.0279-0</t>
  </si>
  <si>
    <t>DOBRADICA TIPO PIANO,EM FERRO LATONADO,DE 1"X3,00M.FORNECIME</t>
  </si>
  <si>
    <t>14.007.0279-A</t>
  </si>
  <si>
    <t>14.007.0280-0</t>
  </si>
  <si>
    <t>DOBRADICA 3"X3",DE LATAO CROMADO,COM PINO,BOLAS E ANEIS DE L</t>
  </si>
  <si>
    <t>ATAO.FORNECIMENTO</t>
  </si>
  <si>
    <t>14.007.0280-A</t>
  </si>
  <si>
    <t>14.007.0281-0</t>
  </si>
  <si>
    <t>DOBRADICA TIPO PIANO,EM LATAO POLIDO,DE 1"X3,00M.FORNECIMENT</t>
  </si>
  <si>
    <t>14.007.0281-A</t>
  </si>
  <si>
    <t>14.007.0282-0</t>
  </si>
  <si>
    <t>DOBRADICA 3"X2.1/2",DE LATAO CROMADO,COM PINO,BOLAS E ANEIS</t>
  </si>
  <si>
    <t>14.007.0282-A</t>
  </si>
  <si>
    <t>14.007.0283-0</t>
  </si>
  <si>
    <t>DOBRADICA COPO,TIPO ALTA OU BAIXA,CURVA OU RETA,FURACAO DE 3</t>
  </si>
  <si>
    <t>5 OU 26MM,COM FECHO DE METAL CROMADO.FORNECIMENTO</t>
  </si>
  <si>
    <t>14.007.0283-A</t>
  </si>
  <si>
    <t>14.007.0284-0</t>
  </si>
  <si>
    <t>DOBRADICA 2.1/2"X1.3/8",DE LATAO CROMADO,COM PINO E BOLAS DE</t>
  </si>
  <si>
    <t> LATAO.FORNECIMENTO</t>
  </si>
  <si>
    <t>14.007.0284-A</t>
  </si>
  <si>
    <t>14.007.0286-0</t>
  </si>
  <si>
    <t>DOBRADICA 4"X3",DE FERRO GALVANIZADO,COM PINO,BOLAS E ANEIS</t>
  </si>
  <si>
    <t>14.007.0286-A</t>
  </si>
  <si>
    <t>14.007.0287-0</t>
  </si>
  <si>
    <t>DOBRADICA INFERIOR PARA PORTA DE VIDRO TEMPERADO DE 10MM.FOR</t>
  </si>
  <si>
    <t>14.007.0287-A</t>
  </si>
  <si>
    <t>14.007.0288-0</t>
  </si>
  <si>
    <t>DOBRADICA 3"X3",DE FERRO GALVANIZADO,COM PINO DE FERRO E BOL</t>
  </si>
  <si>
    <t>AS DE LATAO.FORNECIMENTO</t>
  </si>
  <si>
    <t>14.007.0288-A</t>
  </si>
  <si>
    <t>14.007.0289-0</t>
  </si>
  <si>
    <t>DOBRADICA SUPERIOR PARA PORTA DE VIDRO TEMPERADO DE 10MM.FOR</t>
  </si>
  <si>
    <t>14.007.0289-A</t>
  </si>
  <si>
    <t>14.007.0290-0</t>
  </si>
  <si>
    <t>DOBRADICA 3"X2.1/2",DE FERRO GALVANIZADO,COM PINO DE FERRO E</t>
  </si>
  <si>
    <t> BOLAS DE LATAO.FORNECIMENTO</t>
  </si>
  <si>
    <t>14.007.0290-A</t>
  </si>
  <si>
    <t>14.007.0292-0</t>
  </si>
  <si>
    <t>DOBRADICA DE 1.3/4"X2",DE FERRO GALVANIZADO,COM PINO DE FERR</t>
  </si>
  <si>
    <t>O E BOLAS DE LATAO.FORNECIMENTO</t>
  </si>
  <si>
    <t>14.007.0292-A</t>
  </si>
  <si>
    <t>14.007.0294-0</t>
  </si>
  <si>
    <t>DOBRADICA PARA PORTA "VAI-E-VEM",DE 3",EM LATAO NIQUELADO E</t>
  </si>
  <si>
    <t>POLIDO.FORNECIMENTO</t>
  </si>
  <si>
    <t>14.007.0294-A</t>
  </si>
  <si>
    <t>14.007.0296-0</t>
  </si>
  <si>
    <t>FECHO DE SOBREPOR "LIVRE-OCUPADO",INCLUSIVE TARGETA COM TRAN</t>
  </si>
  <si>
    <t>CA FIXA.FORNECIMENTO</t>
  </si>
  <si>
    <t>14.007.0296-A</t>
  </si>
  <si>
    <t>14.007.0298-0</t>
  </si>
  <si>
    <t>FECHO DE EMBUTIR DE ALAVANCA,EM LATAO CROMADO,DE 40CM DE ALT</t>
  </si>
  <si>
    <t>URA.FORNECIMENTO</t>
  </si>
  <si>
    <t>14.007.0298-A</t>
  </si>
  <si>
    <t>14.007.0300-0</t>
  </si>
  <si>
    <t>FECHO DE EMBUTIR DE SEGURANCA,EM LATAO CROMADO,PISTAO CILIND</t>
  </si>
  <si>
    <t>RICO,BOTAO C/CREMALHEIRA,ESPELHO ELIPTICO CROMADO.FORNECIMEN</t>
  </si>
  <si>
    <t>14.007.0300-A</t>
  </si>
  <si>
    <t>14.007.0302-0</t>
  </si>
  <si>
    <t>FECHO DE HASTE REDONDA,EM FERRO,PARA PINTAR,COM 20CM.FORNECI</t>
  </si>
  <si>
    <t>14.007.0302-A</t>
  </si>
  <si>
    <t>14.007.0304-0</t>
  </si>
  <si>
    <t>FECHO DE HASTE REDONDA,EM FERRO,PARA PINTAR,COM 30CM.FORNECI</t>
  </si>
  <si>
    <t>14.007.0304-A</t>
  </si>
  <si>
    <t>14.007.0306-0</t>
  </si>
  <si>
    <t>FECHO DE 80MM EM FERRO NIQUELADO,LINGUETA CENTRAL MOVEL.FORN</t>
  </si>
  <si>
    <t>ECIMENTO</t>
  </si>
  <si>
    <t>14.007.0306-A</t>
  </si>
  <si>
    <t>14.007.0308-0</t>
  </si>
  <si>
    <t>VISOR OPTICO COM LENTES,TIPO LINGUETA,ACABAMENTO CROMADO.FOR</t>
  </si>
  <si>
    <t>14.007.0308-A</t>
  </si>
  <si>
    <t>14.007.0310-0</t>
  </si>
  <si>
    <t>CREMONA EM LATAO CROMADO,COM VARA DE FERRO DE 1,50M,ACABAMEN</t>
  </si>
  <si>
    <t>TO CROMADO,POLIDO OU PINTADO.FORNECIMENTO</t>
  </si>
  <si>
    <t>14.007.0310-A</t>
  </si>
  <si>
    <t>14.007.0312-0</t>
  </si>
  <si>
    <t>CARRANCA PARA FIXACAO EXTERNA DE JANELA DE ABRIR EM LATAO,CA</t>
  </si>
  <si>
    <t>BECOTE ARTICULADO.FORNECIMENTO</t>
  </si>
  <si>
    <t>14.007.0312-A</t>
  </si>
  <si>
    <t>14.007.0313-0</t>
  </si>
  <si>
    <t>MOLA FECHA-PORTA,AEREA,COM PINHAO E CREMALHEIRA,EM ALUMINIO,</t>
  </si>
  <si>
    <t> COM PINTURA ELETROSTATICA, COM POTENCIA Nº3 PARA PORTAS DE</t>
  </si>
  <si>
    <t>FERRO DE 0,90 A 1,00M.FORNECIMENTO</t>
  </si>
  <si>
    <t>14.007.0313-A</t>
  </si>
  <si>
    <t>14.007.0314-0</t>
  </si>
  <si>
    <t> COM PINTURA ELETROSTATICA, COM POTENCIA Nº2 PARA PORTAS DE</t>
  </si>
  <si>
    <t>MADEIRA OU ALUMINIO ATE 0,90M.FORNECIMENTO</t>
  </si>
  <si>
    <t>14.007.0314-A</t>
  </si>
  <si>
    <t>14.007.0315-0</t>
  </si>
  <si>
    <t>COM PINTURA ELETROSTATICA,COM POTENCIA Nº4 PARA PORTAS CORTA</t>
  </si>
  <si>
    <t>-FOGO ACIMA DE 1,00M.FORNECIMENTO</t>
  </si>
  <si>
    <t>14.007.0315-A</t>
  </si>
  <si>
    <t>14.007.0316-0</t>
  </si>
  <si>
    <t>PUXADOR DE 12CM,EM ZAMAK CROMADO.FORNECIMENTO</t>
  </si>
  <si>
    <t>14.007.0316-A</t>
  </si>
  <si>
    <t>14.007.0318-0</t>
  </si>
  <si>
    <t>PUXADOR TUBULAR,DE PUNHO,EM LATAO CROMADO.FORNECIMENTO</t>
  </si>
  <si>
    <t>14.007.0318-A</t>
  </si>
  <si>
    <t>14.007.0320-0</t>
  </si>
  <si>
    <t>PUXADOR TUBULAR,EM ZAMAK CROMADO.FORNECIMENTO</t>
  </si>
  <si>
    <t>14.007.0320-A</t>
  </si>
  <si>
    <t>14.007.0321-0</t>
  </si>
  <si>
    <t>PUXADOR HORIZONTAL PARA PORTA,TIPO ALCA,PARA PESSOAS COM NEC</t>
  </si>
  <si>
    <t>ESSIDADES ESPECIFICAS, EM TUBO DE ACO INOXIDAVEL DE 1.1/4",</t>
  </si>
  <si>
    <t>AISI-304,LIGA 18.8,COM 30CM.FORNECIMENTO</t>
  </si>
  <si>
    <t>14.007.0322-0</t>
  </si>
  <si>
    <t>CADEADO DE 30MM,C/DUPLA TRAVA,DISCO DE SEGURANCA ANTI-GAZUA,</t>
  </si>
  <si>
    <t>CORPO DE LATAO MACICO,CILINDRO DE LATAO TREFILADO.FORNECIMEN</t>
  </si>
  <si>
    <t>14.007.0322-A</t>
  </si>
  <si>
    <t>14.007.0324-0</t>
  </si>
  <si>
    <t>CADEADO DE 50MM,C/DUPLA TRAVA,DISCO DE SEGURANCA ANTI-GAZUA,</t>
  </si>
  <si>
    <t>14.007.0324-A</t>
  </si>
  <si>
    <t>14.007.0326-0</t>
  </si>
  <si>
    <t>CADEADO DE 30MM ADAPTADO PARA USO DE UMA SO CHAVE.FORNECIMEN</t>
  </si>
  <si>
    <t>14.007.0326-A</t>
  </si>
  <si>
    <t>14.007.0328-0</t>
  </si>
  <si>
    <t>PORTA CADEADO DE 4.1/2",DE FERRO ZINCADO.FORNECIMENTO</t>
  </si>
  <si>
    <t>14.007.0328-A</t>
  </si>
  <si>
    <t>14.007.0330-0</t>
  </si>
  <si>
    <t>TARGETAO DE FERRO GALVANIZADO,DE 36CM,COM ADAPTACAO DE HASTE</t>
  </si>
  <si>
    <t> PARA DUPLO FUNCIONAMENTO,FECHAMENTO COM CADEADO, EXCLUSIVE</t>
  </si>
  <si>
    <t>ESTE,CONFORME PROJETO Nº6017/EMOP.FORNECIMENTO E COLOCACAO</t>
  </si>
  <si>
    <t>14.007.0330-A</t>
  </si>
  <si>
    <t>14.007.0332-0</t>
  </si>
  <si>
    <t>TARGETA DE FIO REDONDO,DE 2",EM FERRO CROMADO.FORNECIMENTO</t>
  </si>
  <si>
    <t>14.007.0332-A</t>
  </si>
  <si>
    <t>14.007.0334-0</t>
  </si>
  <si>
    <t>PRENDEDOR DE PORTA DE LATAO CROMADO,FIXADO NO PISO,HASTE ACI</t>
  </si>
  <si>
    <t>ONADA POR PRESSAO DA PORTA OU DO PE.FORNECIMENTO</t>
  </si>
  <si>
    <t>14.007.0334-A</t>
  </si>
  <si>
    <t>14.007.0335-0</t>
  </si>
  <si>
    <t>MANCAL SUPERIOR PARA PORTA DE VIDRO TEMPERADO DE 10MM.FORNEC</t>
  </si>
  <si>
    <t>14.007.0335-A</t>
  </si>
  <si>
    <t>14.007.0336-0</t>
  </si>
  <si>
    <t>SUPORTE SIMPLES DE CENTRO PARA VIDRO TEMPERADO DE 10MM.FORNE</t>
  </si>
  <si>
    <t>14.007.0336-A</t>
  </si>
  <si>
    <t>14.007.0337-0</t>
  </si>
  <si>
    <t>SUPORTE DUPLO HORIZONTAL PARA VIDROS TEMPERADOS DE 10MM.FORN</t>
  </si>
  <si>
    <t>14.007.0337-A</t>
  </si>
  <si>
    <t>14.007.0338-0</t>
  </si>
  <si>
    <t>FECHADURA DE CENTRO PARA PORTA DE VIDRO TEMPERADO DE 10MM.FO</t>
  </si>
  <si>
    <t>14.007.0338-A</t>
  </si>
  <si>
    <t>14.007.0340-0</t>
  </si>
  <si>
    <t>CONTRA FECHADURA DE CENTRO PARA PORTA DE VIDRO TEMPERADO DE</t>
  </si>
  <si>
    <t>10MM.FORNECIMENTO</t>
  </si>
  <si>
    <t>14.007.0340-A</t>
  </si>
  <si>
    <t>14.007.0342-0</t>
  </si>
  <si>
    <t>ESPELHO DE FECHADURA PARA PORTA DE VIDRO TEMPERADO DE 10MM.F</t>
  </si>
  <si>
    <t>14.007.0342-A</t>
  </si>
  <si>
    <t>14.007.0344-0</t>
  </si>
  <si>
    <t>SUPORTE TIPO "L" PARA PORTA DE VIDRO TEMPERADO DE 10MM.FORNE</t>
  </si>
  <si>
    <t>14.007.0344-A</t>
  </si>
  <si>
    <t>14.007.0345-0</t>
  </si>
  <si>
    <t>ESPELHO DO TRINCO DE PISO PARA PORTA DE VIDRO TEMPERADO.FORN</t>
  </si>
  <si>
    <t>14.007.0345-A</t>
  </si>
  <si>
    <t>14.007.0346-0</t>
  </si>
  <si>
    <t>SUPORTE SIMPLES DE CANTO PARA VIDRO TEMPERADO DE 10MM.FORNEC</t>
  </si>
  <si>
    <t>14.007.0346-A</t>
  </si>
  <si>
    <t>14.007.0347-0</t>
  </si>
  <si>
    <t>PUXADOR DE MADEIRA PARA PORTA DE VIDRO TEMPERADO.FORNECIMENT</t>
  </si>
  <si>
    <t>14.007.0347-A</t>
  </si>
  <si>
    <t>14.007.0348-0</t>
  </si>
  <si>
    <t>PIVO PARA PORTA DE VIDRO TEMPERADO.FORNECIMENTO</t>
  </si>
  <si>
    <t>14.007.0348-A</t>
  </si>
  <si>
    <t>14.007.0360-0</t>
  </si>
  <si>
    <t>PUXADOR PLASTICO PARA PORTA DE ARMARIO DE MADEIRA,FORMA SEMI</t>
  </si>
  <si>
    <t>CIRCULAR,COM 96MM DE COMPRIMENTO,ACABAMENTO CROMADO.FORNECI</t>
  </si>
  <si>
    <t>14.007.0360-A</t>
  </si>
  <si>
    <t>14.007.0365-0</t>
  </si>
  <si>
    <t>-CIRCULAR,COM 64MM DE COMPRIMENTO,ACABAMENTO CROMADO.FORNECI</t>
  </si>
  <si>
    <t>14.007.0365-A</t>
  </si>
  <si>
    <t>14.007.0390-0</t>
  </si>
  <si>
    <t>MOLA DE BILHA DE ACO,TAMANHO 12MM.FORNECIMENTO</t>
  </si>
  <si>
    <t>14.007.0390-A</t>
  </si>
  <si>
    <t>14.007.0396-0</t>
  </si>
  <si>
    <t>TRILHO DE ALUMINIO PARA ROLDANAS,EM ESQUADRIAS DE CORRER,OCO</t>
  </si>
  <si>
    <t>,COM 3,00M POR APROXIMADAMENTE 30X29MM.FORNECIMENTO</t>
  </si>
  <si>
    <t>14.007.0396-A</t>
  </si>
  <si>
    <t>14.007.0400-0</t>
  </si>
  <si>
    <t>MOLA "VAI E VEM" COM ESFERA DE ACO E CORPO EM LATAO POLIDO.F</t>
  </si>
  <si>
    <t>14.007.0400-A</t>
  </si>
  <si>
    <t>14.007.0405-0</t>
  </si>
  <si>
    <t>COMANDO PARA JANELA DE FERRO,CONSTANDO DE ALAVANCA,BIELA,GUI</t>
  </si>
  <si>
    <t>A E HASTES.FORNECIMENTO E COLOCACAO</t>
  </si>
  <si>
    <t>14.007.0405-A</t>
  </si>
  <si>
    <t>14.008.0010-0</t>
  </si>
  <si>
    <t>PORTA DE MADEIRA DE LEI EM COMPENSADO DE 60X210X3CM,MARCO DE</t>
  </si>
  <si>
    <t> 7X3CM,DE SECAO RETANGULAR,A PORTA COMO O MARCO SERAO REVEST</t>
  </si>
  <si>
    <t>IDOS DE CHAPA LAMINADA (COMPOSTA DE CELULOSE PRENSADA EM AUT</t>
  </si>
  <si>
    <t>OCLAVE) DE 1MM DE ESPESSURA,EXCLUSIVE FERRAGENS.FORNECIMENTO</t>
  </si>
  <si>
    <t>14.008.0010-A</t>
  </si>
  <si>
    <t>14.008.0015-0</t>
  </si>
  <si>
    <t>PORTA DE MADEIRA DE LEI EM COMPENSADO DE 70X210X3CM,MARCO DE</t>
  </si>
  <si>
    <t>14.008.0015-A</t>
  </si>
  <si>
    <t>14.008.0020-0</t>
  </si>
  <si>
    <t>PORTA DE MADEIRA DE LEI EM COMPENSADO DE 80X210X3CM,MARCO DE</t>
  </si>
  <si>
    <t>14.008.0020-A</t>
  </si>
  <si>
    <t>14.008.0025-0</t>
  </si>
  <si>
    <t>LHAS,MARCO DE 7X3CM,DE SECAO RETANGULAR,A PORTA COMO O MARCO</t>
  </si>
  <si>
    <t> SERAO REVESTIDOS DE CHAPA LAMINADA (COMPOSTA DE CELULOSE PR</t>
  </si>
  <si>
    <t>ENSADA EM AUTOCLAVE) DE 1MM DE ESPESSURA,EXCLUSIVE FERRAGENS</t>
  </si>
  <si>
    <t>14.008.0025-A</t>
  </si>
  <si>
    <t>14.008.0030-0</t>
  </si>
  <si>
    <t>14.008.0030-A</t>
  </si>
  <si>
    <t>14.008.0035-0</t>
  </si>
  <si>
    <t>PORTA DE MADEIRA DE LEI EM COMPENSADO DE 160X210X3CM,EM 2 FO</t>
  </si>
  <si>
    <t>14.008.0035-A</t>
  </si>
  <si>
    <t>14.008.0045-0</t>
  </si>
  <si>
    <t>PORTA DE MADEIRA DE LEI EM COMPENSADO DE 60X180X3CM,GUARNICA</t>
  </si>
  <si>
    <t>O LATERAL DE MARCO 7X3CM,SENDO A FOLHA REVESTIDA DE CHAPA LA</t>
  </si>
  <si>
    <t>MINADA (COMPOSTA DE CELULOSE COM RESINA PRENSADA EM AUTOCLAV</t>
  </si>
  <si>
    <t>E) DE 1MM DE ESPESSURA,EXCLUSIVE FERRAGENS.FORNECIMENTO E CO</t>
  </si>
  <si>
    <t>14.008.0045-A</t>
  </si>
  <si>
    <t>14.008.0050-0</t>
  </si>
  <si>
    <t>PORTA PARA CENTRO RADIOLOGICO,REVESTIDA DE LENCOL DE CHUMBO</t>
  </si>
  <si>
    <t>DE 2MM,COM ACABAMENTO EM PLACA DE FIBRA DE MADEIRA PRENSADA,</t>
  </si>
  <si>
    <t>REVESTIDA DE CHAPA DE LAMINADO MELAMINICO,INCLUSIVE FERRAGEN</t>
  </si>
  <si>
    <t>14.008.0050-A</t>
  </si>
  <si>
    <t>14.008.0052-0</t>
  </si>
  <si>
    <t>DE 1MM,COM ACABAMENTO EM PLACA DE FIBRA DE MADEIRA PRENSADA,</t>
  </si>
  <si>
    <t>14.008.0052-A</t>
  </si>
  <si>
    <t>14.008.0055-0</t>
  </si>
  <si>
    <t>DE 0,50MM,COM ACABAMENTO EM PLACA DE FIBRA DE MADEIRA PRENSA</t>
  </si>
  <si>
    <t>DA,REVESTIDA DE CHAPA DE LAMINADO MELAMINICO,INCLUSIVE FERRA</t>
  </si>
  <si>
    <t>14.008.0055-A</t>
  </si>
  <si>
    <t>14.008.0065-0</t>
  </si>
  <si>
    <t>PORTA CORRER(2 FOLHAS)P/ARMARIO EM BANCAS,MEDINDO 50X70CM CA</t>
  </si>
  <si>
    <t>DA FOLHA,COMPENSAD.20MM,REVEST.C/CHAPA LAMINADA(COMPOSTA CEL</t>
  </si>
  <si>
    <t>ULOSE C/RESINA PRENSADA AUTO CLAVE),3 FACES,ENQUADRADA EM MA</t>
  </si>
  <si>
    <t>RCOS RETANGULARES,2X6CM, REVESTIDOS 2 FACES.PRATELEIRA DO ME</t>
  </si>
  <si>
    <t>SMO MATERIAL,C/20MM,C/REVESTIMENTO 2 FACES,MEDINDO 1,20X0,35</t>
  </si>
  <si>
    <t>M,APOIADA CANTONEIRAS FERRO,EXCL.FERRAGENS.FORN. E COLOC.</t>
  </si>
  <si>
    <t>14.008.0065-A</t>
  </si>
  <si>
    <t>14.008.0070-0</t>
  </si>
  <si>
    <t>PRATELEIRA DE MADEIRA DE LEI EM COMPENSADO COM ESPESSURA DE</t>
  </si>
  <si>
    <t>2CM E LARGURA DE 40CM,REVESTIMENTO COM CHAPA LAMINADA (COMPO</t>
  </si>
  <si>
    <t>STA DE CELULOSE COM RESINA PRENSADA EM AUTO CLAVE) NAS FACES</t>
  </si>
  <si>
    <t> E ESPESSURA,SOBRE CANTONEIRAS DE CHAPA DE FERRO.FORNECIMENT</t>
  </si>
  <si>
    <t>14.008.0070-A</t>
  </si>
  <si>
    <t>14.008.0075-0</t>
  </si>
  <si>
    <t>2CM E LARGURA DE 50CM,REVESTIMENTO COM CHAPA LAMINADA (COMPO</t>
  </si>
  <si>
    <t>14.008.0075-A</t>
  </si>
  <si>
    <t>14.008.0080-0</t>
  </si>
  <si>
    <t>2CM E LARGURA DE 60CM,REVESTIMENTO COM CHAPA LAMINADA (COMPO</t>
  </si>
  <si>
    <t>14.008.0080-A</t>
  </si>
  <si>
    <t>14.008.0090-0</t>
  </si>
  <si>
    <t>QUADRO DE AULA,MEDINDO 5,00X1,20M, EM COMPENSADO DE 10MM DE</t>
  </si>
  <si>
    <t>ESPESSURA,REVESTIMENTO COM CHAPA LAMINADA (COMPOSTA DE CELUL</t>
  </si>
  <si>
    <t>OSE COM RESINA PRENSADA EM AUTOCLAVE),"VERDE SUPER QUADRO ES</t>
  </si>
  <si>
    <t>COLAR",COM MOLDURA DE MADEIRA ENVERNIZADA DE 10X2,5CM. FORNE</t>
  </si>
  <si>
    <t>14.008.0090-A</t>
  </si>
  <si>
    <t>14.008.0092-0</t>
  </si>
  <si>
    <t>QUADRO DE AULA,MEDINDO 5,85X1,20M, EM COMPENSADO DE 10MM DE</t>
  </si>
  <si>
    <t>ESPESSURA, REVESTIMENTO COM CHAPA LAMINADA (COMPOSTA DE CELU</t>
  </si>
  <si>
    <t>LOSE COM RESINA PRENSADA EM AUTOCLAVE), "VERDE SUPER QUADRO</t>
  </si>
  <si>
    <t>ESCOLAR",COM MOLDURA DE MADEIRA ENVERNIZADA DE 10X2,5CM. FOR</t>
  </si>
  <si>
    <t>14.008.0092-A</t>
  </si>
  <si>
    <t>14.008.0093-0</t>
  </si>
  <si>
    <t>QUADRO DE AULA,MEDINDO 2,00X1,20M, EM COMPENSADO DE 10MM DE</t>
  </si>
  <si>
    <t>ESPESSURA, REVESTIMENTO COM CHAPA DE LAMINADO MELAMINICO NA</t>
  </si>
  <si>
    <t>COR BRANCA BRILHANTE, COM MOLDURA DE MADEIRA ENVERNIZADA DE</t>
  </si>
  <si>
    <t>10X2,5CM.FORNECIMENTO E COLOCACAO</t>
  </si>
  <si>
    <t>14.008.0093-A</t>
  </si>
  <si>
    <t>14.008.0095-0</t>
  </si>
  <si>
    <t>PORTA DE MADEIRA, LISA, COMPENSADO,DE 60X210X3CM, REVESTIDA</t>
  </si>
  <si>
    <t>DE CHAPA DE LAMINADO MELAMINICO, 1MM DE ESPESSURA, EXCLUSIVE</t>
  </si>
  <si>
    <t> ADUELA,ALIZAR E FERRAGENS.FORNECIMENTO E COLOCACAO</t>
  </si>
  <si>
    <t>14.008.0095-A</t>
  </si>
  <si>
    <t>14.008.0096-0</t>
  </si>
  <si>
    <t>PORTA DE MADEIRA, LISA, COMPENSADO,DE 70X210X3CM, REVESTIDA</t>
  </si>
  <si>
    <t>DE CHAPA DE LAMINADO MELAMINICO, 1MM DE ESPESSURA,EXCLUSIVE</t>
  </si>
  <si>
    <t>ADUELA,ALIZAR E FERRAGENS.FORNECIMENTO E COLOCACAO</t>
  </si>
  <si>
    <t>14.008.0096-A</t>
  </si>
  <si>
    <t>14.008.0097-0</t>
  </si>
  <si>
    <t>PORTA DE MADEIRA, LISA, COMPENSADO,DE 80X210X3CM, REVESTIDA</t>
  </si>
  <si>
    <t>14.008.0097-A</t>
  </si>
  <si>
    <t>14.009.0010-0</t>
  </si>
  <si>
    <t>COLOCACAO DE FECHADURA DE EMBUTIR,COM ALTURA APROXIMADA DE 2</t>
  </si>
  <si>
    <t>0CM,EM MADEIRA,EXCLUSIVE O FORNECIMENTO</t>
  </si>
  <si>
    <t>14.009.0010-A</t>
  </si>
  <si>
    <t>14.009.0015-0</t>
  </si>
  <si>
    <t>COLOCACAO DE FECHADURA DE EMBUTIR,COM ALTURA APROXIMADA DE 1</t>
  </si>
  <si>
    <t>5CM,EM MADEIRA,EXCLUSIVE O FORNECIMENTO</t>
  </si>
  <si>
    <t>14.009.0015-A</t>
  </si>
  <si>
    <t>14.009.0020-0</t>
  </si>
  <si>
    <t>14.009.0020-A</t>
  </si>
  <si>
    <t>14.009.0022-0</t>
  </si>
  <si>
    <t>SUBSTITUICAO DE FECHADURA DE EMBUTIR,COM ALTURA APROXIMADA D</t>
  </si>
  <si>
    <t>E 20CM,EM MADEIRA,EXCLUSIVE O FORNECIMENTO</t>
  </si>
  <si>
    <t>14.009.0022-A</t>
  </si>
  <si>
    <t>14.009.0024-0</t>
  </si>
  <si>
    <t>E 15CM,EM MADEIRA,EXCLUSIVE O FORNECIMENTO</t>
  </si>
  <si>
    <t>14.009.0024-A</t>
  </si>
  <si>
    <t>14.009.0026-0</t>
  </si>
  <si>
    <t>E 10CM,EM MADEIRA,EXCLUSIVE O FORNECIMENTO</t>
  </si>
  <si>
    <t>14.009.0026-A</t>
  </si>
  <si>
    <t>14.009.0040-0</t>
  </si>
  <si>
    <t>COLOCACAO DE UMA DOBRADICA COM AS DIMENSOES DE 3"X4" OU 3"X3</t>
  </si>
  <si>
    <t>.1/2",EM MADEIRA,EXCLUSIVE O FORNECIMENTO</t>
  </si>
  <si>
    <t>14.009.0040-A</t>
  </si>
  <si>
    <t>14.009.0045-0</t>
  </si>
  <si>
    <t>COLOCACAO DE UMA DOBRADICA COM AS DIMENSOES DE 3"X3" OU 3"X2</t>
  </si>
  <si>
    <t>14.009.0045-A</t>
  </si>
  <si>
    <t>14.009.0050-0</t>
  </si>
  <si>
    <t>COLOCACAO DE UMA DOBRADICA COM AS DIMENSOES DE 2"X2.1/2" A 1</t>
  </si>
  <si>
    <t>.1/2"X2",EM MADEIRA,EXCLUSIVE O FORNECIMENTO</t>
  </si>
  <si>
    <t>14.009.0050-A</t>
  </si>
  <si>
    <t>14.009.0052-0</t>
  </si>
  <si>
    <t>SUBSTITUICAO DE UMA DOBRADICA COM AS DIMENSOES DE 3"X4" OU 3</t>
  </si>
  <si>
    <t>"X3.1/2",EM MADEIRA,EXCLUSIVE O FORNECIMENTO</t>
  </si>
  <si>
    <t>14.009.0052-A</t>
  </si>
  <si>
    <t>14.009.0054-0</t>
  </si>
  <si>
    <t>SUBSTITUICAO DE UMA DOBRADICA COM AS DIMENSOES DE 3"X3" OU 3</t>
  </si>
  <si>
    <t>"X2.1/2",EM MADEIRA,EXCLUSIVE O FORNECIMENTO</t>
  </si>
  <si>
    <t>14.009.0054-A</t>
  </si>
  <si>
    <t>14.009.0056-0</t>
  </si>
  <si>
    <t>SUBSTITUICAO DE UMA DOBRADICA COM AS DIMENSOES DE 2"X2.1/2"</t>
  </si>
  <si>
    <t>A 1.1/2"X2",EM MADEIRA,EXCLUSIVE O FORNECIMENTO</t>
  </si>
  <si>
    <t>14.009.0056-A</t>
  </si>
  <si>
    <t>14.009.0060-0</t>
  </si>
  <si>
    <t>COLOCACAO DE VISOR OPTICO,EM MADEIRA,EXCLUSIVE O FORNECIMENT</t>
  </si>
  <si>
    <t>14.009.0060-A</t>
  </si>
  <si>
    <t>14.009.0070-0</t>
  </si>
  <si>
    <t>COLOCACAO DE FECHO DE EMBUTIR,DE 40CM,EM MADEIRA,EXCLUSIVE O</t>
  </si>
  <si>
    <t>14.009.0070-A</t>
  </si>
  <si>
    <t>14.009.0075-0</t>
  </si>
  <si>
    <t>COLOCACAO DE FECHO DE EMBUTIR,DE 20CM,EM MADEIRA,EXCLUSIVE O</t>
  </si>
  <si>
    <t>14.009.0075-A</t>
  </si>
  <si>
    <t>14.009.0080-0</t>
  </si>
  <si>
    <t>COLOCACAO DE SISTEMA DE ROLDANAS,CABOS E CONTRAPESOS,EM JANE</t>
  </si>
  <si>
    <t>LA GUILHOTINA,EXCLUSIVE O FORNECIMENTO</t>
  </si>
  <si>
    <t>14.009.0080-A</t>
  </si>
  <si>
    <t>14.009.0085-0</t>
  </si>
  <si>
    <t>COLOCACAO DE PRENDEDOR DE PORTA,EM PISOS DE MADEIRA,EXCLUSIV</t>
  </si>
  <si>
    <t>E O FORNECIMENTO</t>
  </si>
  <si>
    <t>14.009.0085-A</t>
  </si>
  <si>
    <t>14.009.0090-0</t>
  </si>
  <si>
    <t>COLOCACAO DE FECHO DE SOBREPOR,DE FIO REDONDO,DE 20 OU 30CM,</t>
  </si>
  <si>
    <t>EM MADEIRA,EXCLUSIVE O FORNECIMENTO</t>
  </si>
  <si>
    <t>14.009.0090-A</t>
  </si>
  <si>
    <t>14.009.0095-0</t>
  </si>
  <si>
    <t>COLOCACAO DE FECHO DE SOBREPOR,DE FIO REDONDO,DE 5 OU 10CM,E</t>
  </si>
  <si>
    <t>M MADEIRA,EXCLUSIVE O FORNECIMENTO</t>
  </si>
  <si>
    <t>14.009.0095-A</t>
  </si>
  <si>
    <t>14.009.0110-0</t>
  </si>
  <si>
    <t>COLOCACAO DE MOLA "FECHA PORTA",EM MADEIRA,EXCLUSIVE O FORNE</t>
  </si>
  <si>
    <t>14.009.0110-A</t>
  </si>
  <si>
    <t>14.009.0120-0</t>
  </si>
  <si>
    <t>COLOCACAO DE CREMONA,EM MADEIRA,COM VARA DE FERRO DE 1,50M,E</t>
  </si>
  <si>
    <t>XCLUSIVE O FORNECIMENTO</t>
  </si>
  <si>
    <t>14.009.0120-A</t>
  </si>
  <si>
    <t>14.009.0125-0</t>
  </si>
  <si>
    <t>COLOCACAO DE CARRANCA,FIXADA NA PARTE EXTERNA DE JANELAS DE</t>
  </si>
  <si>
    <t>ABRIR,EXCLUSIVE O FORNECIMENTO</t>
  </si>
  <si>
    <t>14.009.0125-A</t>
  </si>
  <si>
    <t>14.009.0130-0</t>
  </si>
  <si>
    <t>COLOCACAO DE DOBRADICAS,TIPO "VAI E VEM",EM MADEIRA,EXCLUSIV</t>
  </si>
  <si>
    <t>14.009.0130-A</t>
  </si>
  <si>
    <t>14.010.0010-0</t>
  </si>
  <si>
    <t>MASTRO METALICO EM TUBO DE FERRO GALVANIZADO DE 3" COM ALTUR</t>
  </si>
  <si>
    <t>A DE 6,00M,EQUIPADO COM ROLDANA COM FIXACAO EM PRISMA DE CON</t>
  </si>
  <si>
    <t>CRETO DE 30X30X50CM.FORNECIMENTO E COLOCACAO</t>
  </si>
  <si>
    <t>14.010.0010-A</t>
  </si>
  <si>
    <t>14.010.0015-0</t>
  </si>
  <si>
    <t>A DE 5,50M,EQUIPADO COM ROLDANA COM FIXACAO EM PRISMA DE CON</t>
  </si>
  <si>
    <t>14.010.0015-A</t>
  </si>
  <si>
    <t>15.001.0020-1</t>
  </si>
  <si>
    <t>CAIXA DE ALVENARIA EM TIJOLOS MACICOS(7X10X20CM),EM PAREDES</t>
  </si>
  <si>
    <t>DE MEIA VEZ,COM DIMENSOES DE 0,20X0,20X0,30M,ASSENTADA COM A</t>
  </si>
  <si>
    <t>RGAMASSA DE CIMENTO E AREIA,NO TRACO 1:4,REVESTIDA INTERNAME</t>
  </si>
  <si>
    <t>NTE COM A MESMA ARGAMASSA,COM FUNDO DE CONCRETO E TAMPA DE C</t>
  </si>
  <si>
    <t>ONCRETO ARMADO</t>
  </si>
  <si>
    <t>15.001.0020-B</t>
  </si>
  <si>
    <t>15.001.0025-0</t>
  </si>
  <si>
    <t>DE MEIA VEZ,COM DIMENSOES DE 0,30X0,30X0,30M,ASSENTADA COM A</t>
  </si>
  <si>
    <t>15.001.0025-A</t>
  </si>
  <si>
    <t>15.001.0026-0</t>
  </si>
  <si>
    <t>DE MEIA VEZ,COM DIMENSOES DE 0,40X0,40X0,40M,ASSENTADA COM A</t>
  </si>
  <si>
    <t>15.001.0026-A</t>
  </si>
  <si>
    <t>15.001.0027-0</t>
  </si>
  <si>
    <t>DE MEIA VEZ,COM DIMENSOES DE 0,60X0,60X0,60M,ASSENTADA COM A</t>
  </si>
  <si>
    <t>15.001.0027-A</t>
  </si>
  <si>
    <t>15.001.0028-0</t>
  </si>
  <si>
    <t>DE MEIA VEZ,COM DIMENSOES DE 0,60X0,60X0,40M,ASSENTADA COM A</t>
  </si>
  <si>
    <t>15.001.0028-A</t>
  </si>
  <si>
    <t>15.001.0029-0</t>
  </si>
  <si>
    <t>DE MEIA VEZ,COM DIMENSOES DE 0,60X0,60X1,20M,ASSENTADA COM A</t>
  </si>
  <si>
    <t>15.001.0029-A</t>
  </si>
  <si>
    <t>15.001.0030-0</t>
  </si>
  <si>
    <t>DE MEIA VEZ,COM DIMENSOES DE 0,80X0,80X1,00M,ASSENTADA COM A</t>
  </si>
  <si>
    <t>15.001.0030-A</t>
  </si>
  <si>
    <t>15.001.0031-0</t>
  </si>
  <si>
    <t>DE MEIA VEZ,COM DIMENSOES DE 0,30X0,90X1,00M,ASSENTADA COM A</t>
  </si>
  <si>
    <t>NTE COM A MESMA ARGAMASSA,COM FUNDO DE CONCRETO,SEM TAMPA</t>
  </si>
  <si>
    <t>15.001.0031-A</t>
  </si>
  <si>
    <t>15.001.0032-0</t>
  </si>
  <si>
    <t>15.001.0032-A</t>
  </si>
  <si>
    <t>15.001.0033-0</t>
  </si>
  <si>
    <t>15.001.0033-A</t>
  </si>
  <si>
    <t>15.001.0034-0</t>
  </si>
  <si>
    <t>15.001.0034-A</t>
  </si>
  <si>
    <t>15.001.0035-0</t>
  </si>
  <si>
    <t>15.001.0035-A</t>
  </si>
  <si>
    <t>15.001.0053-0</t>
  </si>
  <si>
    <t>ABRIGO P/4 BOTIJOES GAS DE 45KG,EXCLUSIVE LIGACOES,NAS DIM.</t>
  </si>
  <si>
    <t>2,00X0,50X1,50M,ALVENARIA TIJOLOS MACICOS (7X10X20CM),PAREDE</t>
  </si>
  <si>
    <t>S DE MEIA VEZ,REVESTIDAS COM ARGAMASSA DE CIMENTO E SAIBRO,N</t>
  </si>
  <si>
    <t>O TRACO 1:6,PISO COM ESPESSURA DE 10CM E COBERTURA COM ESPES</t>
  </si>
  <si>
    <t>SURA DE 6CM,AMBAS EM CONCRETO ARMADO,FCK=15MPA,COM ACABAMENT</t>
  </si>
  <si>
    <t>O DE CIMENTADO,TRACO 1:4,CONFORME PROJETO TIPO Nº2001/EMOP</t>
  </si>
  <si>
    <t>15.001.0053-A</t>
  </si>
  <si>
    <t>15.001.0054-0</t>
  </si>
  <si>
    <t>ABRIGO P/2 BOTIJOES GAS DE 45KG,EXCLUSIVE LIGACOES,NAS DIM.1</t>
  </si>
  <si>
    <t>,00X0,50X1,50M,ALVENARIA TIJOLOS MACICOS (7X10X20CM),PAREDES</t>
  </si>
  <si>
    <t> DE MEIA VEZ,REVESTIDAS COM ARGAMASSA DE CIMENTO E SAIBRO,NO</t>
  </si>
  <si>
    <t> TRACO 1:6,PISO COM ESPESSURA DE 10CM E COBERTURA COM ESPESS</t>
  </si>
  <si>
    <t>URA DE 6CM,AMBAS EM CONCRETO ARMADO,FCK=15MPA,COM ACABAMENTO</t>
  </si>
  <si>
    <t> DE CIMENTADO,TRACO 1:4,CONFORME PROJETO TIPO Nº2001/EMOP</t>
  </si>
  <si>
    <t>15.001.0054-A</t>
  </si>
  <si>
    <t>15.001.0055-0</t>
  </si>
  <si>
    <t>ABRIGO P/4 BOTIJOES GAS DE 13KG,EXCLUSIVE LIGACOES,NAS DIM.2</t>
  </si>
  <si>
    <t>,00X,0,50X0,80M,ALVENARIA TIJOLOS MACICOS (7X10X20CM),PAREDE</t>
  </si>
  <si>
    <t>S DE MEIA VEZ,REVESTIDAS COM ARGAMASSA DE CIMENTO E SAIBRO,</t>
  </si>
  <si>
    <t>NO TRACO 1:6,PISO COM ESPESSURA DE 10CM E COBERTURA COM ESPE</t>
  </si>
  <si>
    <t>SSURA DE 6CM,AMBAS EM CONCRETO ARMADO,FCK=15MPA,COM ACABAMEN</t>
  </si>
  <si>
    <t>TO DE CIMENTADO,TRACO 1:4,CONFORME PROJETO Nº2001/EMOP</t>
  </si>
  <si>
    <t>15.001.0055-A</t>
  </si>
  <si>
    <t>15.001.0056-0</t>
  </si>
  <si>
    <t>ABRIGO P/2 BOTIJOES GAS DE 13KG,EXCLUSIVE LIGACOES,NAS DIM.1</t>
  </si>
  <si>
    <t>,00X0,50X0,80M,ALVENARIA TIJOLOS MACICOS (7X10X20CM),PAREDES</t>
  </si>
  <si>
    <t>15.001.0056-A</t>
  </si>
  <si>
    <t>15.001.0057-0</t>
  </si>
  <si>
    <t>ABRIGO P/8 BOTIJOES GAS DE 45KG,EXCLUSIVE LIGACOES,NAS DIM.2</t>
  </si>
  <si>
    <t>,60X1,05X1,90M,ALVENARIA TIJOLOS MACICOS (7X10X20CM),PAREDES</t>
  </si>
  <si>
    <t> DE CIMENTADO,TRACO 1:4,CONFORME PROJETO TIPO Nº2639/EMOP</t>
  </si>
  <si>
    <t>15.001.0057-A</t>
  </si>
  <si>
    <t>15.001.0060-0</t>
  </si>
  <si>
    <t>CAIXA DE PROTECAO PARA MEDIDOR INDIVIDUAL,PARA GAS MANUFATUR</t>
  </si>
  <si>
    <t>ADO ATE 800KCAL/MIN.E GAS NATURAL ATE 1680KCAL/MIN.,NAS DIME</t>
  </si>
  <si>
    <t>NSOES INTERNAS DE 70X60X40CM,EM ALVENARIA DE TIJOLOS MACICOS</t>
  </si>
  <si>
    <t> (7X10X20CM),EM PAREDES DE MEIA VEZ,REVESTIDAS COM ARGAMASSA</t>
  </si>
  <si>
    <t> DE CIMENTO E AREIA,NO TRACO 1:4,COM PORTA EM VENEZIANA DE</t>
  </si>
  <si>
    <t>ALUMINIO (CEG)</t>
  </si>
  <si>
    <t>15.001.0060-A</t>
  </si>
  <si>
    <t>15.001.0061-0</t>
  </si>
  <si>
    <t>CAIXA DE PROTECAO PARA MEDIDOR INDIVIDUAL G16,PARA GAS NATUR</t>
  </si>
  <si>
    <t>AL,ATE 16M3/H,NAS DIMENSOES INTERNAS DE 90X80X60CM,EM ALVENA</t>
  </si>
  <si>
    <t>RIA DE TIJOLOS MACICOS (7X10X20CM),EM PAREDES DE MEIA VEZ,RE</t>
  </si>
  <si>
    <t>VESTIDAS COM ARGAMASSA DE CIMENTO E AREIA,NO TRACO 1:4,COM</t>
  </si>
  <si>
    <t>PORTA EM VENEZIANA DE ALUMINIO (CEG)</t>
  </si>
  <si>
    <t>15.001.0061-A</t>
  </si>
  <si>
    <t>15.001.0070-0</t>
  </si>
  <si>
    <t>ABRIGO PARA HIDROMETRO DE 1/2" OU 3/4",NAS DIMENSOES DE 0,80</t>
  </si>
  <si>
    <t>X0,40X0,50M,EM ALVENARIA DE TIJOLOS FURADOS DE 10X20X20CM,PA</t>
  </si>
  <si>
    <t>REDES DE MEIA VEZ,REVESTIDAS COM ARGAMASSA DE CIMENTO E SAIB</t>
  </si>
  <si>
    <t>RO,NO TRACO 1:6,COM FUNDO DE CONCRETO E TAMPA DE CONCRETO AR</t>
  </si>
  <si>
    <t>MADO,PORTA DE 70X40CM EM CHAPA DE ACO Nº16 E CADEADO DE 30MM</t>
  </si>
  <si>
    <t>,CONFORME PROJETO Nº2089/EMOP</t>
  </si>
  <si>
    <t>15.001.0070-A</t>
  </si>
  <si>
    <t>15.001.0071-0</t>
  </si>
  <si>
    <t>ABRIGO PARA HIDROMETRO DE 1",NAS DIMENSOES DE 0,90X0,50X0,60</t>
  </si>
  <si>
    <t>M,EM ALVENARIA DE TIJOLOS FURADOS DE 10X20X20CM,PAREDES DE M</t>
  </si>
  <si>
    <t>EIA VEZ,REVESTIDAS COM ARGAMASSA DE CIMENTO E SAIBRO,NO TRAC</t>
  </si>
  <si>
    <t>O 1:6,COM FUNDO DE CONCRETO E TAMPA DE CONCRETO ARMADO,PORTA</t>
  </si>
  <si>
    <t> DE 80X50CM EM CHAPA DE ACO Nº16 E CADEADO DE 30MM,CONFORME</t>
  </si>
  <si>
    <t>PROJETO Nº2089/EMOP</t>
  </si>
  <si>
    <t>15.001.0072-0</t>
  </si>
  <si>
    <t>ABRIGO PARA HIDROMETRO DE 1.1/2",NAS DIMENSOES DE 1,10X0,60X</t>
  </si>
  <si>
    <t>0,70M,EM ALVENARIA DE TIJOLOS FURADOS DE 10X20X20CM,PAREDES</t>
  </si>
  <si>
    <t>DE MEIA VEZ,REVESTIDAS COM ARGAMASSA DE CIMENTO E SAIBRO,NO</t>
  </si>
  <si>
    <t>TRACO 1:6,COM FUNDO DE CONCRETO E TAMPA DE CONCRETO ARMADO,</t>
  </si>
  <si>
    <t>PORTA DE 100X60CM EM CHAPA DE ACO Nº16 E CADEADO DE 30MM,CON</t>
  </si>
  <si>
    <t>FORME PROJETO Nº2089/EMOP</t>
  </si>
  <si>
    <t>15.001.0072-A</t>
  </si>
  <si>
    <t>15.001.0073-0</t>
  </si>
  <si>
    <t>ABRIGO PARA HIDROMETRO DE 2",NAS DIMENSOES DE 1,50X0,70X0,90</t>
  </si>
  <si>
    <t>M,EM ALVENARIA DE TIJOLOS FURADOS DE 10X20X20CM,PAREDES DE</t>
  </si>
  <si>
    <t>MEIA VEZ,REVESTIDAS COM ARGAMASSA DE CIMENTO E SAIBRO,NO TRA</t>
  </si>
  <si>
    <t>CO 1:6,COM FUNDO DE CONCRETO E TAMPA DE CONCRETO ARMADO,PORT</t>
  </si>
  <si>
    <t>A DE 140X70CM EM CHAPA DE ACO Nº16 E CADEADO DE 30MM,CONFORM</t>
  </si>
  <si>
    <t>E PROJETO Nº2089/EMOP</t>
  </si>
  <si>
    <t>15.001.0073-A</t>
  </si>
  <si>
    <t>15.001.0075-0</t>
  </si>
  <si>
    <t>ABRIGO PARA BOMBA,NAS DIMENSOES DE 0,70X0,50X0,50M,EM ALVENA</t>
  </si>
  <si>
    <t>RIA DE TIJOLOS FURADOS DE 10X20X20CM,EM PAREDES DE MEIA VEZ,</t>
  </si>
  <si>
    <t>REVESTIDAS COM ARGAMASSA DE CIMENTO E SAIBRO,NO TRACO 1:6,CO</t>
  </si>
  <si>
    <t>M FUNDO DE CONCRETO E TAMPA DE CONCRETO ARMADO,PORTA DE 60X4</t>
  </si>
  <si>
    <t>0CM EM CHAPA DE FERRO Nº16 E CADEADO DE 30MM,CONFORME PROJET</t>
  </si>
  <si>
    <t>O Nº2089/EMOP</t>
  </si>
  <si>
    <t>15.001.0075-A</t>
  </si>
  <si>
    <t>15.001.0076-0</t>
  </si>
  <si>
    <t>ABRIGO PARA BOMBA,NAS DIMENSOES DE 1,20X0,60X0,80M,EM ALVENA</t>
  </si>
  <si>
    <t>RIA DE TIJOLOS FURADOS DE 10X20X20CM,PAREDES DE MEIA VEZ,REV</t>
  </si>
  <si>
    <t>ESTIDAS COM ARGAMASSA DE CIMENTO E SAIBRO,NO TRACO 1:6,COM</t>
  </si>
  <si>
    <t>FUNDO DE CONCRETO E TAMPA DE CONCRETO ARMADO,PORTA DE 100X60</t>
  </si>
  <si>
    <t>CM EM CHAPA DE FERRO Nº16 E CADEADO DE 30MM,CONFORME PROJETO</t>
  </si>
  <si>
    <t> Nº2089/EMOP</t>
  </si>
  <si>
    <t>15.001.0076-A</t>
  </si>
  <si>
    <t>15.001.0077-0</t>
  </si>
  <si>
    <t>HIDROMETRO COM DIAMETRO DE 1/2".FORNECIMENTO</t>
  </si>
  <si>
    <t>15.001.0077-A</t>
  </si>
  <si>
    <t>15.001.0078-0</t>
  </si>
  <si>
    <t>HIDROMETRO COM DIAMETRO DE 3/4".FORNECIMENTO</t>
  </si>
  <si>
    <t>15.001.0078-A</t>
  </si>
  <si>
    <t>15.001.0079-0</t>
  </si>
  <si>
    <t>15.001.0080-0</t>
  </si>
  <si>
    <t>TAMPA DE CONCRETO ARMADO 10MPA,ESPESSURA DE 6CM,PARA CAIXA D</t>
  </si>
  <si>
    <t>E INSPECAO COM 60CM DE DIAMETRO.FORNECIMENTO E COLOCACAO</t>
  </si>
  <si>
    <t>15.001.0080-A</t>
  </si>
  <si>
    <t>15.001.0090-0</t>
  </si>
  <si>
    <t>REPARO EM CAIXA DE PASSAGEM DE ENERGIA ELETRICA,DE ALVENARIA</t>
  </si>
  <si>
    <t> DE 30X30CM,COM TROCA DE TAMPA DE CONCRETO COM ESPESSURA DE</t>
  </si>
  <si>
    <t>6CM</t>
  </si>
  <si>
    <t>15.001.0090-A</t>
  </si>
  <si>
    <t>15.001.0095-0</t>
  </si>
  <si>
    <t> DE 40X40CM,COM TROCA DE TAMPA DE CONCRETO COM ESPESSURA DE</t>
  </si>
  <si>
    <t>15.001.0095-A</t>
  </si>
  <si>
    <t>15.001.0100-0</t>
  </si>
  <si>
    <t> DE 60X60CM,COM TROCA DE TAMPA DE CONCRETO COM ESPESSURA DE</t>
  </si>
  <si>
    <t>15.001.0100-A</t>
  </si>
  <si>
    <t>15.002.0062-0</t>
  </si>
  <si>
    <t>CAIXA DE GORDURA SIMPLES CILINDRICA,PRE-FABRICADA EM ANEIS D</t>
  </si>
  <si>
    <t>E CONCRETO,COM DIAMETRO DE 40CM E PROFUNDIDADE TOTAL DE 60CM</t>
  </si>
  <si>
    <t>,INCLUSIVE TAMPA DE CONCRETO.FORNECIMENTO E COLOCACAO</t>
  </si>
  <si>
    <t>15.002.0063-0</t>
  </si>
  <si>
    <t>CAIXA DE GORDURA DUPLA,CILINDRICA,PRE-FABRICADA EM ANEIS DE</t>
  </si>
  <si>
    <t>CONCRETO,COM DIAMETRO DE 60CM E PROFUNDIDADE TOTAL DE 90CM,I</t>
  </si>
  <si>
    <t>NCLUSIVE TAMPA EM CONCRETO.FORNECIMENTO E COLOCACAO</t>
  </si>
  <si>
    <t>15.002.0063-A</t>
  </si>
  <si>
    <t>15.002.0080-0</t>
  </si>
  <si>
    <t>CAIXA DE GORDURA ESPECIAL EM ALVENARIA DE TIJOLOS MACICOS(7X</t>
  </si>
  <si>
    <t>10X20CM),EM PAREDES DE UMA VEZ(0,20M),MEDINDO 0,80X0,80X0,90</t>
  </si>
  <si>
    <t>M,INCLUSIVE REVESTIMENTO INTERNO EM ARGAMASSA DE CIMENTO E A</t>
  </si>
  <si>
    <t>REIA NO TRACO 1:3,COM ESPESSURA DE 1,5CM,EXCLUSIVE TAMPAO DE</t>
  </si>
  <si>
    <t> FERRO FUNDIDO</t>
  </si>
  <si>
    <t>15.002.0080-A</t>
  </si>
  <si>
    <t>15.002.0082-0</t>
  </si>
  <si>
    <t>CAIXA DE GORDURA ESPECIAL DE ALVENARIA DE TIJOLOS MACICOS(7X</t>
  </si>
  <si>
    <t>10X20CM),EM PAREDES DE UMA VEZ(0,20M),MEDINDO 1,00X1,00X0,90</t>
  </si>
  <si>
    <t>REIA,NO TRACO 1:3,COM ESPESSURA DE 1,5CM,EXCLUSIVE TAMPAO DE</t>
  </si>
  <si>
    <t>15.002.0082-A</t>
  </si>
  <si>
    <t>15.002.0084-0</t>
  </si>
  <si>
    <t>10X20CM),EM PAREDES DE UMA VEZ(0,20M),MEDINDO 1,20X1,00X0,90</t>
  </si>
  <si>
    <t>15.002.0084-A</t>
  </si>
  <si>
    <t>15.002.0086-0</t>
  </si>
  <si>
    <t>10X20CM),EM PAREDES DE UMA VEZ(0,20M),MEDINDO 1,20X1,20X0,90</t>
  </si>
  <si>
    <t>15.002.0086-A</t>
  </si>
  <si>
    <t>15.002.0088-0</t>
  </si>
  <si>
    <t>10X20CM),EM PAREDES DE UMA VEZ(0,20M),MEDINDO 1,00X1,50X0,90</t>
  </si>
  <si>
    <t>15.002.0088-A</t>
  </si>
  <si>
    <t>15.002.0090-0</t>
  </si>
  <si>
    <t>10X20CM),EM PAREDES DE UMA VEZ(0,20M),MEDINDO 1,20X1,50X0,90</t>
  </si>
  <si>
    <t>15.002.0090-A</t>
  </si>
  <si>
    <t>15.002.0092-0</t>
  </si>
  <si>
    <t>10X20CM),EM PAREDES DE UMA VEZ(0,20M),MEDINDO 1,50X1,50X0,90</t>
  </si>
  <si>
    <t>15.002.0092-A</t>
  </si>
  <si>
    <t>15.002.0094-0</t>
  </si>
  <si>
    <t>10X20CM),EM PAREDES DE UMA VEZ(0,20CM),MEDINDO 1,50X2,00X0,9</t>
  </si>
  <si>
    <t>0M,INCLUSIVE REVESTIMENTO INTERNO EM ARGAMASSA DE CIMENTO E</t>
  </si>
  <si>
    <t>AREIA,NO TRACO 1:3,COM ESPESSURA DE 1,5CM,EXCLUSIVE TAMPAO</t>
  </si>
  <si>
    <t>DE FERRO FUNDIDO</t>
  </si>
  <si>
    <t>15.002.0094-A</t>
  </si>
  <si>
    <t>15.002.0096-0</t>
  </si>
  <si>
    <t>10X20CM),EM PAREDES DE UMA VEZ(0,20M),MEDINDO 1,50X2,20X0,90</t>
  </si>
  <si>
    <t>15.002.0096-A</t>
  </si>
  <si>
    <t>15.002.0120-0</t>
  </si>
  <si>
    <t>CAIXA ENTERRADA PARA INSTALACOES TELEFONICAS,TIPO R1,MEDINDO</t>
  </si>
  <si>
    <t> 0,60X0,35X0,50M,EM BLOCOS DE CONCRETO ESTRUTURAL DE 0,10X0,</t>
  </si>
  <si>
    <t>20X0,40M,ASSENTADOS COM ARGAMASSA DE CIMENTO E AREIA,NO TRAC</t>
  </si>
  <si>
    <t>O 1:4 E REVESTIDA INTERNAMENTE COM A MESMA ARGAMASSA,COM TAM</t>
  </si>
  <si>
    <t>PA DE CONCRETO ARMADO COM 5CM DE ESPESSURA E FUNDO DE CONCRE</t>
  </si>
  <si>
    <t>TO SIMPLES COM 5CM</t>
  </si>
  <si>
    <t>15.002.0120-A</t>
  </si>
  <si>
    <t>15.002.0125-0</t>
  </si>
  <si>
    <t>CAIXA ENTERRADA PARA INSTALACOES TELEFONICAS,TIPO R2,MEDINDO</t>
  </si>
  <si>
    <t> 1,07X0,52X0,50M,EM BLOCOS DE CONCRETO ESTRUTURAL DE 0,10X0,</t>
  </si>
  <si>
    <t>15.002.0125-A</t>
  </si>
  <si>
    <t>15.002.0130-0</t>
  </si>
  <si>
    <t>CAIXA ENTERRADA PARA INSTALACOES TELEFONICAS,TIPO R3,MEDINDO</t>
  </si>
  <si>
    <t> 1,30X1,20X1,30M,EM BLOCOS DE CONCRETO ESTRUTURAL DE 0,10X0,</t>
  </si>
  <si>
    <t>15.002.0130-A</t>
  </si>
  <si>
    <t>15.002.0135-0</t>
  </si>
  <si>
    <t>CAIXA ENTERRADA PARA INSTALACOES TELEFONICAS,TIPO I,MEDINDO</t>
  </si>
  <si>
    <t>2,15X1,30X1,80M,EM BLOCOS DE CONCRETO ESTRUTURAL DE 0,10X0,2</t>
  </si>
  <si>
    <t>0X0,40M,ASSENTADOS COM ARGAMASSA DE CIMENTO E AREIA,NO TRACO</t>
  </si>
  <si>
    <t> 1:4 E REVESTIDA INTERNAMENTE COM A MESMA ARGAMASSA,COM TAMP</t>
  </si>
  <si>
    <t>A DE CONCRETO ARMADO COM 5CM DE ESPESSURA E FUNDO DE CONCRET</t>
  </si>
  <si>
    <t>O SIMPLES COM 5CM</t>
  </si>
  <si>
    <t>15.002.0135-A</t>
  </si>
  <si>
    <t>15.002.0200-0</t>
  </si>
  <si>
    <t>CAIXA DE INSPECAO/CAIXA PARA AGUAS PLUVIAIS,DE CONCRETO PRE-</t>
  </si>
  <si>
    <t>MOLDADO,CONSTANDO DE CIRCULO DE FUNDO,4 ANEIS SUPERPOSTOS DE</t>
  </si>
  <si>
    <t>40MM DE ESPESSURA,600MM DE DIAMETRO INTERNO,SENDO 1 ANEL INF</t>
  </si>
  <si>
    <t>ERIOR(ENTRADA E SAIDA),DE 300MM+1 DE 300MM,1 DE 150MM E 1 DE</t>
  </si>
  <si>
    <t>75MM DE ALTURA,PERFAZENDO 925MM DE ALTURA TOTAL,EXCLUSIVE TA</t>
  </si>
  <si>
    <t>MPAO DE FERRO FUNDIDO E ESCAVACAO.FORNECIMENTO E COLOCACAO</t>
  </si>
  <si>
    <t>15.002.0200-A</t>
  </si>
  <si>
    <t>15.002.0205-0</t>
  </si>
  <si>
    <t>MOLDADO,CONSTANDO DE CIRCULO DE FUNDO,3 ANEIS SUPERPOSTOS,DE</t>
  </si>
  <si>
    <t> 40MM DE ESPESSURA E 600MM DE DIAMETRO INTERNO,SENDO 1 ANEL</t>
  </si>
  <si>
    <t>INFERIOR(ENTRADA E SAIDA)DE 300MM,1 DE 150MM E 1 DE 75MM DE</t>
  </si>
  <si>
    <t>ALTURA,PERFAZENDO 625MM DE ALTURA TOTAL,EXCLUSIVE TAMPAO DE</t>
  </si>
  <si>
    <t>FERRO FUNDIDO E ESCAVACAO.FORNECIMENTO E COLOCACAO</t>
  </si>
  <si>
    <t>15.002.0205-A</t>
  </si>
  <si>
    <t>15.002.0210-0</t>
  </si>
  <si>
    <t>MOLDADO,CONSTANDO DE CIRCULO DE FUNDO,2 ANEIS SUPERPOSTOS,DE</t>
  </si>
  <si>
    <t>INFERIOR(ENTRADA E SAIDA)DE 300MM,1 DE 75MM DE ALTURA,PERFAZ</t>
  </si>
  <si>
    <t>ENDO 475MM DE ALTURA TOTAL,EXCLUSIVE TAMPAO DE FERRO FUNDIDO</t>
  </si>
  <si>
    <t> E ESCAVACAO.FORNECIMENTO E COLOCACAO</t>
  </si>
  <si>
    <t>15.002.0210-A</t>
  </si>
  <si>
    <t>15.002.0310-0</t>
  </si>
  <si>
    <t>CAIXA SEPARADORA DE OLEO E CAIXA RECEPTORA LATERAL MEDINDO 0</t>
  </si>
  <si>
    <t>,60X0,60X0,60M,INTERNAMENTE(CADA UMA),EXECUTADA EM BLOCOS DE</t>
  </si>
  <si>
    <t> CONCR.10X20X40CM,ASSENTES C/ARGAMASSA DE CIMENTO E AREIA,TR</t>
  </si>
  <si>
    <t>ACO 1:8,REVESTIDAS INTERNAMENTE C/ARGAMASSA DE CIMENTO E ARE</t>
  </si>
  <si>
    <t>IA,TRACO 1:4,C/TAMPAS FERRO FUNDIDO PESADO,EXCL.ESCAVACAO,IN</t>
  </si>
  <si>
    <t>CL.CONEXOES,CONFORME PROJ.Nº1788 SEINS/EMOP.FORN.E ASSENT.</t>
  </si>
  <si>
    <t>15.002.0310-A</t>
  </si>
  <si>
    <t>15.002.0400-0</t>
  </si>
  <si>
    <t>CAIXA SIFONADA DE ANEL DE CONCRETO DE 42CM DE DIAMETRO E 60C</t>
  </si>
  <si>
    <t>M DE PROFUNDIDADE,EXCLUSIVE ESCAVACAO E REATERRO.FORNECIMENT</t>
  </si>
  <si>
    <t>15.002.0400-A</t>
  </si>
  <si>
    <t>15.002.0401-0</t>
  </si>
  <si>
    <t>CAIXA SIFONADA DE ANEL DE CONCRETO DE 60CM DE DIAMETRO E 60C</t>
  </si>
  <si>
    <t>15.002.0401-A</t>
  </si>
  <si>
    <t>15.002.0580-0</t>
  </si>
  <si>
    <t>FOSSA SEPTICA CILINDRICA,TIPO CAMARA IMHOFF,DE CONCRETO PRE-</t>
  </si>
  <si>
    <t>MOLDADO,MEDINDO 2000X2000MM.FORNECIMENTO E COLOCACAO</t>
  </si>
  <si>
    <t>15.002.0582-0</t>
  </si>
  <si>
    <t>MOLDADO,MEDINDO 2000X3200MM.FORNECIMENTO E COLOCACAO</t>
  </si>
  <si>
    <t>15.002.0582-A</t>
  </si>
  <si>
    <t>15.002.0584-0</t>
  </si>
  <si>
    <t>MOLDADO,MEDINDO 2500X2400MM.FORNECIMENTO E COLOCACAO.</t>
  </si>
  <si>
    <t>15.002.0584-A</t>
  </si>
  <si>
    <t>15.002.0586-0</t>
  </si>
  <si>
    <t>FOSSA SEPTICA CILINDRICA,TIPO CAMARA IMHOFF DE CONCRETO PRE-</t>
  </si>
  <si>
    <t>MOLDADO,MEDINDO 2000X4000MM.FORNECIMENTO E COLOCACAO</t>
  </si>
  <si>
    <t>15.002.0586-A</t>
  </si>
  <si>
    <t>15.002.0588-0</t>
  </si>
  <si>
    <t>MOLDADO,MEDINDO 2500X2800MM.FORNECIMENTO E COLOCACAO</t>
  </si>
  <si>
    <t>15.002.0588-A</t>
  </si>
  <si>
    <t>15.002.0590-0</t>
  </si>
  <si>
    <t>MOLDADO,MEDINDO 3000X2000MM.FORNECIMENTO E COLOCACAO</t>
  </si>
  <si>
    <t>15.002.0590-A</t>
  </si>
  <si>
    <t>15.002.0592-0</t>
  </si>
  <si>
    <t>MOLDADO,MEDINDO 2000X5600MM.FORNECIMENTO E COLOCACAO</t>
  </si>
  <si>
    <t>15.002.0592-A</t>
  </si>
  <si>
    <t>15.002.0594-0</t>
  </si>
  <si>
    <t>MOLDADO,MEDINDO 2500X3600MM.FORNECIMENTO E COLOCACAO</t>
  </si>
  <si>
    <t>15.002.0594-A</t>
  </si>
  <si>
    <t>15.002.0596-0</t>
  </si>
  <si>
    <t>MOLDADO,MEDINDO 3000X2800MM.FORNECIMENTO E COLOCACAO</t>
  </si>
  <si>
    <t>15.002.0596-A</t>
  </si>
  <si>
    <t>15.002.0598-0</t>
  </si>
  <si>
    <t>MOLDADO,MEDINDO 2000X7600MM.FORNECIMENTO E COLOCACAO</t>
  </si>
  <si>
    <t>15.002.0598-A</t>
  </si>
  <si>
    <t>15.002.0600-0</t>
  </si>
  <si>
    <t>MOLDADO,MEDINDO 2500X4800MM.FORNECIMENTO E COLOCACAO</t>
  </si>
  <si>
    <t>15.002.0600-A</t>
  </si>
  <si>
    <t>15.002.0602-0</t>
  </si>
  <si>
    <t>MOLDADO,MEDINDO 3000X3200MM.FORNECIMENTO E COLOCACAO</t>
  </si>
  <si>
    <t>15.002.0602-A</t>
  </si>
  <si>
    <t>15.002.0604-0</t>
  </si>
  <si>
    <t>MOLDADO,MEDINDO 2500X6000MM.FORNECIMENTO E COLOCACAO</t>
  </si>
  <si>
    <t>15.002.0604-A</t>
  </si>
  <si>
    <t>15.002.0606-0</t>
  </si>
  <si>
    <t>MOLDADO,MEDINDO 3000X4000MM.FORNECIMENTO E COLOCACAO</t>
  </si>
  <si>
    <t>15.002.0606-A</t>
  </si>
  <si>
    <t>15.002.0608-0</t>
  </si>
  <si>
    <t>MOLDADO,MEDINDO 2500X7200MM.FORNECIMENTO E COLOCACAO</t>
  </si>
  <si>
    <t>15.002.0608-A</t>
  </si>
  <si>
    <t>15.002.0610-0</t>
  </si>
  <si>
    <t>MOLDADO,MEDINDO 3000X4800MM.FORNECIMENTO E COLOCACAO</t>
  </si>
  <si>
    <t>15.002.0610-A</t>
  </si>
  <si>
    <t>15.002.0612-0</t>
  </si>
  <si>
    <t>MOLDADO,MEDINDO 2500X8400MM.FORNECIMENTO E COLOCACAO</t>
  </si>
  <si>
    <t>15.002.0612-A</t>
  </si>
  <si>
    <t>15.002.0614-0</t>
  </si>
  <si>
    <t>MOLDADO,MEDINDO 3000X5600MM.FORNECIMENTO E COLOCACAO</t>
  </si>
  <si>
    <t>15.002.0614-A</t>
  </si>
  <si>
    <t>15.002.0616-0</t>
  </si>
  <si>
    <t>MOLDADO,MEDINDO 3000X6400MM.FORNECIMENTO E COLOCACAO</t>
  </si>
  <si>
    <t>15.002.0616-A</t>
  </si>
  <si>
    <t>15.002.0618-0</t>
  </si>
  <si>
    <t>MOLDADO,MEDINDO 3000X7600MM.FORNECIMENTO E COLOCACAO</t>
  </si>
  <si>
    <t>15.002.0618-A</t>
  </si>
  <si>
    <t>15.002.0620-0</t>
  </si>
  <si>
    <t>MOLDADO,MEDINDO 3000X8400MM.FORNECIMENTO E COLOCACAO</t>
  </si>
  <si>
    <t>15.002.0620-A</t>
  </si>
  <si>
    <t>15.002.0622-0</t>
  </si>
  <si>
    <t>FOSSA SEPTICA CILINDRICA,TIPO CAMARA UNICA,DE CONCRETO PRE-M</t>
  </si>
  <si>
    <t>OLDADO,MEDINDO 1200X1500MM.FORNECIMENTO E COLOCACAO</t>
  </si>
  <si>
    <t>15.002.0622-A</t>
  </si>
  <si>
    <t>15.002.0623-0</t>
  </si>
  <si>
    <t>FOSSA SEPTICA,DE CAMARA UNICA,TIPO CILINDRICA,DE CONCRETO PR</t>
  </si>
  <si>
    <t>E-MOLDADO,MEDINDO 1200X2000MM.FORNECIMENTO E COLOCACAO</t>
  </si>
  <si>
    <t>15.002.0623-A</t>
  </si>
  <si>
    <t>15.002.0624-0</t>
  </si>
  <si>
    <t>E-MOLDADO,MEDINDO 1200X2500MM.FORNECIMENTO E COLOCACAO</t>
  </si>
  <si>
    <t>15.002.0624-A</t>
  </si>
  <si>
    <t>15.002.0625-0</t>
  </si>
  <si>
    <t>E-MOLDADO,MEDINDO 1500X2000MM.FORNECIMENTO E COLOCACAO</t>
  </si>
  <si>
    <t>15.002.0625-A</t>
  </si>
  <si>
    <t>15.002.0626-0</t>
  </si>
  <si>
    <t>E-MOLDADO,MEDINDO 1200X3500MM.FORNECIMENTO E COLOCACAO</t>
  </si>
  <si>
    <t>15.002.0626-A</t>
  </si>
  <si>
    <t>15.002.0627-0</t>
  </si>
  <si>
    <t>E-MOLDADO,MEDINDO 1500X2400MM.FORNECIMENTO E COLOCACAO</t>
  </si>
  <si>
    <t>15.002.0627-A</t>
  </si>
  <si>
    <t>15.002.0628-0</t>
  </si>
  <si>
    <t>E-MOLDADO,MEDINDO 1200X5000MM.FORNECIMENTO E COLOCACAO</t>
  </si>
  <si>
    <t>15.002.0628-A</t>
  </si>
  <si>
    <t>15.002.0629-0</t>
  </si>
  <si>
    <t>E-MOLDADO,MEDINDO 1500X3200MM.FORNECIMENTO E COLOCACAO</t>
  </si>
  <si>
    <t>15.002.0629-A</t>
  </si>
  <si>
    <t>15.002.0630-0</t>
  </si>
  <si>
    <t>E-MOLDADO,MEDINDO 2000X2000MM.FORNECIMENTO E COLOCACAO</t>
  </si>
  <si>
    <t>15.002.0630-A</t>
  </si>
  <si>
    <t>15.002.0631-0</t>
  </si>
  <si>
    <t>E-MOLDADO,MEDINDO 1200X6000MM.FORNECIMENTO E COLOCACAO</t>
  </si>
  <si>
    <t>15.002.0631-A</t>
  </si>
  <si>
    <t>15.002.0632-0</t>
  </si>
  <si>
    <t>E-MOLDADO,MEDINDO 1500X4000MM.FORNECIMENTO E COLOCACAO</t>
  </si>
  <si>
    <t>15.002.0632-A</t>
  </si>
  <si>
    <t>15.002.0633-0</t>
  </si>
  <si>
    <t>E-MOLDADO,MEDINDO 2000X2400MM.FORNECIMENTO E COLOCACAO</t>
  </si>
  <si>
    <t>15.002.0633-A</t>
  </si>
  <si>
    <t>15.002.0634-0</t>
  </si>
  <si>
    <t>E-MOLDADO,MEDINDO 1200X7000MM.FORNECIMENTO E COLOCACAO</t>
  </si>
  <si>
    <t>15.002.0634-A</t>
  </si>
  <si>
    <t>15.002.0635-0</t>
  </si>
  <si>
    <t>E-MOLDADO,MEDINDO 1500X4400MM.FORNECIMENTO E COLOCACAO</t>
  </si>
  <si>
    <t>15.002.0635-A</t>
  </si>
  <si>
    <t>15.002.0636-0</t>
  </si>
  <si>
    <t>E-MOLDADO,MEDINDO 2000X3200MM.FORNECIMENTO E COLOCACAO</t>
  </si>
  <si>
    <t>15.002.0636-A</t>
  </si>
  <si>
    <t>15.002.0637-0</t>
  </si>
  <si>
    <t>E-MOLDADO,MEDINDO 2500X2000MM.FORNECIMENTO E COLOCACAO</t>
  </si>
  <si>
    <t>15.002.0637-A</t>
  </si>
  <si>
    <t>15.002.0638-0</t>
  </si>
  <si>
    <t>E-MOLDADO,MEDINDO 1200X9500MM.FORNECIMENTO E COLOCACAO</t>
  </si>
  <si>
    <t>15.002.0638-A</t>
  </si>
  <si>
    <t>15.002.0639-0</t>
  </si>
  <si>
    <t>E-MOLDADO,MEDINDO 1500X6000MM.FORNECIMENTO E COLOCACAO</t>
  </si>
  <si>
    <t>15.002.0639-A</t>
  </si>
  <si>
    <t>15.002.0640-0</t>
  </si>
  <si>
    <t>E-MOLDADO,MEDINDO 2000X3600MM.FORNECIMENTO E COLOCACAO</t>
  </si>
  <si>
    <t>15.002.0640-A</t>
  </si>
  <si>
    <t>15.002.0641-0</t>
  </si>
  <si>
    <t>E-MOLDADO,MEDINDO 2500X2400MM.FORNECIMENTO E COLOCACAO</t>
  </si>
  <si>
    <t>15.002.0641-A</t>
  </si>
  <si>
    <t>15.002.0642-0</t>
  </si>
  <si>
    <t>E-MOLDADO,MEDINDO 2000X4000MM.FORNECIMENTO E COLOCACAO</t>
  </si>
  <si>
    <t>15.002.0642-A</t>
  </si>
  <si>
    <t>15.002.0643-0</t>
  </si>
  <si>
    <t>E-MOLDADO,MEDINDO 2500X2800MM.FORNECIMENTO E COLOCACAO</t>
  </si>
  <si>
    <t>15.002.0643-A</t>
  </si>
  <si>
    <t>15.002.0644-0</t>
  </si>
  <si>
    <t>E-MOLDADO,MEDINDO 1500X8400MM.FORNECIMENTO E COLOCACAO</t>
  </si>
  <si>
    <t>15.002.0644-A</t>
  </si>
  <si>
    <t>15.002.0645-0</t>
  </si>
  <si>
    <t>E-MOLDADO,MEDINDO 2000X5200MM.FORNECIMENTO E COLOCACAO</t>
  </si>
  <si>
    <t>15.002.0645-A</t>
  </si>
  <si>
    <t>15.002.0646-0</t>
  </si>
  <si>
    <t>E-MOLDADO,MEDINDO 2500X3200MM.FORNECIMENTO E COLOCACAO</t>
  </si>
  <si>
    <t>15.002.0646-A</t>
  </si>
  <si>
    <t>15.002.0647-0</t>
  </si>
  <si>
    <t>E-MOLDADO,MEDINDO 2000X6000MM.FORNECIMENTO E COLOCACAO</t>
  </si>
  <si>
    <t>15.002.0647-A</t>
  </si>
  <si>
    <t>15.002.0648-0</t>
  </si>
  <si>
    <t>E-MOLDADO,MEDINDO 2500X4000MM.FORNECIMENTO E COLOCACAO</t>
  </si>
  <si>
    <t>15.002.0648-A</t>
  </si>
  <si>
    <t>15.002.0649-0</t>
  </si>
  <si>
    <t>E-MOLDADO,MEDINDO 3000X2800MM.FORNECIMENTO E COLOCACAO</t>
  </si>
  <si>
    <t>15.002.0649-A</t>
  </si>
  <si>
    <t>15.002.0650-0</t>
  </si>
  <si>
    <t>E-MOLDADO,MEDINDO 2000X8400MM.FORNECIMENTO E COLOCACAO</t>
  </si>
  <si>
    <t>15.002.0650-A</t>
  </si>
  <si>
    <t>15.002.0651-0</t>
  </si>
  <si>
    <t>E-MOLDADO,MEDINDO 2500X5600MM.FORNECIMENTO E COLOCACAO</t>
  </si>
  <si>
    <t>15.002.0651-A</t>
  </si>
  <si>
    <t>15.002.0652-0</t>
  </si>
  <si>
    <t>E-MOLDADO,MEDINDO 3000X4000MM.FORNECIMENTO E COLOCACAO</t>
  </si>
  <si>
    <t>15.002.0652-A</t>
  </si>
  <si>
    <t>15.002.0653-0</t>
  </si>
  <si>
    <t>E-MOLDADO,MEDINDO 2500X7600MM.FORNECIMENTO E COLOCACAO</t>
  </si>
  <si>
    <t>15.002.0653-A</t>
  </si>
  <si>
    <t>15.002.0654-0</t>
  </si>
  <si>
    <t>E-MOLDADO,MEDINDO 3000X5200MM.FORNECIMENTO E COLOCACAO</t>
  </si>
  <si>
    <t>15.002.0654-A</t>
  </si>
  <si>
    <t>15.002.0655-0</t>
  </si>
  <si>
    <t>E-MOLDADO,MEDINDO 2500X9200MM.FORNECIMENTO E COLOCACAO</t>
  </si>
  <si>
    <t>15.002.0655-A</t>
  </si>
  <si>
    <t>15.002.0656-0</t>
  </si>
  <si>
    <t>E-MOLDADO,MEDINDO 3000X6400MM.FORNECIMENTO E COLOCACAO</t>
  </si>
  <si>
    <t>15.002.0656-A</t>
  </si>
  <si>
    <t>15.002.0657-0</t>
  </si>
  <si>
    <t>E-MOLDADO,MEDINDO 3000X7600MM.FORNECIMENTO E COLOCACAO</t>
  </si>
  <si>
    <t>15.002.0657-A</t>
  </si>
  <si>
    <t>15.002.0658-0</t>
  </si>
  <si>
    <t>E-MOLDADO,MEDINDO 3000X8800MM.FORNECIMENTO E COLOCACAO</t>
  </si>
  <si>
    <t>15.002.0658-A</t>
  </si>
  <si>
    <t>15.002.0659-0</t>
  </si>
  <si>
    <t>E-MOLDADO,MEDINDO 3000X10000MM.FORNECIMENTO E COLOCACAO</t>
  </si>
  <si>
    <t>15.002.0659-A</t>
  </si>
  <si>
    <t>15.002.0660-0</t>
  </si>
  <si>
    <t>E-MOLDADO,MEDINDO 3000X11200MM.FORNECIMENTO E COLOCACAO</t>
  </si>
  <si>
    <t>15.002.0660-A</t>
  </si>
  <si>
    <t>15.002.0661-0</t>
  </si>
  <si>
    <t>E-MOLDADO,MEDINDO 3000X12400MM.FORNECIMENTO E COLOCACAO</t>
  </si>
  <si>
    <t>15.002.0661-A</t>
  </si>
  <si>
    <t>15.002.0662-0</t>
  </si>
  <si>
    <t>FILTRO ANAEROBIO,DE ANEIS DE CONCRETO PRE-MOLDADO,MEDINDO 12</t>
  </si>
  <si>
    <t>00X2000MM.FORNECIMENTO E COLOCACAO</t>
  </si>
  <si>
    <t>15.002.0662-A</t>
  </si>
  <si>
    <t>15.002.0663-0</t>
  </si>
  <si>
    <t>FILTRO ANAEROBIO,DE ANEIS DE CONCRETO PRE-MOLDADO,MEDINDO 15</t>
  </si>
  <si>
    <t>15.002.0664-0</t>
  </si>
  <si>
    <t>FILTRO ANAEROBIO,DE ANEIS DE CONCRETO PRE-MOLDADO,MEDINDO 20</t>
  </si>
  <si>
    <t>15.002.0664-A</t>
  </si>
  <si>
    <t>15.002.0665-0</t>
  </si>
  <si>
    <t>FILTRO ANAEROBIO,DE ANEIS DE CONCRETO PRE-MOLDADO,MEDINDO 25</t>
  </si>
  <si>
    <t>15.002.0665-A</t>
  </si>
  <si>
    <t>15.002.0666-0</t>
  </si>
  <si>
    <t>FILTRO ANAEROBIO,DE ANEIS DE CONCRETO PRE-MOLDADO,MEDINDO 30</t>
  </si>
  <si>
    <t>15.002.0666-A</t>
  </si>
  <si>
    <t>15.002.0668-0</t>
  </si>
  <si>
    <t>SUMIDOURO CILINDRICO,LIGADO A FOSSA,MEDINDO 1200X1500MM,EM A</t>
  </si>
  <si>
    <t>NEIS DE CONCRETO PRE-MOLDADO,EXCLUSIVE FOSSA E MANILHAS.FORN</t>
  </si>
  <si>
    <t>15.002.0668-A</t>
  </si>
  <si>
    <t>15.002.0669-0</t>
  </si>
  <si>
    <t>SUMIDOURO CILINDRICO,LIGADO A FOSSA,MEDINDO 1200X2000MM,EM A</t>
  </si>
  <si>
    <t>15.002.0669-A</t>
  </si>
  <si>
    <t>15.002.0670-0</t>
  </si>
  <si>
    <t>SUMIDOURO CILINDRICO,LIGADO A FOSSA,MEDINDO 1200X2500MM,EM A</t>
  </si>
  <si>
    <t>15.002.0670-A</t>
  </si>
  <si>
    <t>15.002.0671-0</t>
  </si>
  <si>
    <t>SUMIDOURO CILINDRICO,LIGADO A FOSSA,MEDINDO 1500X2000MM,EM A</t>
  </si>
  <si>
    <t>15.002.0671-A</t>
  </si>
  <si>
    <t>15.002.0672-0</t>
  </si>
  <si>
    <t>SUMIDOURO CILINDRICO,LIGADO A FOSSA,MEDINDO 1200X3500MM,EM A</t>
  </si>
  <si>
    <t>15.002.0672-A</t>
  </si>
  <si>
    <t>15.002.0673-0</t>
  </si>
  <si>
    <t>SUMIDOURO CILINDRICO,LIGADO A FOSSA,MEDINDO 1500X2400MM,EM A</t>
  </si>
  <si>
    <t>15.002.0673-A</t>
  </si>
  <si>
    <t>15.002.0674-0</t>
  </si>
  <si>
    <t>SUMIDOURO CILINDRICO,LIGADO A FOSSA,MEDINDO 1200X5000MM,EM A</t>
  </si>
  <si>
    <t>15.002.0674-A</t>
  </si>
  <si>
    <t>15.002.0675-0</t>
  </si>
  <si>
    <t>SUMIDOURO CILINDRICO,LIGADO A FOSSA,MEDINDO 1500X3200MM,EM A</t>
  </si>
  <si>
    <t>15.002.0675-A</t>
  </si>
  <si>
    <t>15.002.0676-0</t>
  </si>
  <si>
    <t>SUMIDOURO CILINDRICO,LIGADO A FOSSA,MEDINDO 2000X2000MM,EM A</t>
  </si>
  <si>
    <t>15.002.0676-A</t>
  </si>
  <si>
    <t>15.002.0677-0</t>
  </si>
  <si>
    <t>SUMIDOURO CILINDRICO,LIGADO A FOSSA,MEDINDO 1200X6000MM,EM A</t>
  </si>
  <si>
    <t>15.002.0677-A</t>
  </si>
  <si>
    <t>15.002.0678-0</t>
  </si>
  <si>
    <t>SUMIDOURO CILINDRICO,LIGADO A FOSSA,MEDINDO 1500X4000MM,EM A</t>
  </si>
  <si>
    <t>15.002.0678-A</t>
  </si>
  <si>
    <t>15.002.0679-0</t>
  </si>
  <si>
    <t>SUMIDOURO CILINDRICO,LIGADO A FOSSA,MEDINDO 2000X2400MM,EM A</t>
  </si>
  <si>
    <t>15.002.0679-A</t>
  </si>
  <si>
    <t>15.002.0680-0</t>
  </si>
  <si>
    <t>SUMIDOURO CILINDRICO,LIGADO A FOSSA,MEDINDO 1200X7000MM,EM A</t>
  </si>
  <si>
    <t>15.002.0680-A</t>
  </si>
  <si>
    <t>15.002.0681-0</t>
  </si>
  <si>
    <t>SUMIDOURO CILINDRICO,LIGADO A FOSSA,MEDINDO 1500X4400MM,EM A</t>
  </si>
  <si>
    <t>15.002.0681-A</t>
  </si>
  <si>
    <t>15.002.0682-0</t>
  </si>
  <si>
    <t>SUMIDOURO CILINDRICO,LIGADO A FOSSA,MEDINDO 2000X3200MM,EM A</t>
  </si>
  <si>
    <t>15.002.0682-A</t>
  </si>
  <si>
    <t>15.002.0683-0</t>
  </si>
  <si>
    <t>SUMIDOURO CILINDRICO,LIGADO A FOSSA,MEDINDO 2500X2000MM,EM A</t>
  </si>
  <si>
    <t>15.002.0683-A</t>
  </si>
  <si>
    <t>15.002.0684-0</t>
  </si>
  <si>
    <t>SUMIDOURO CILINDRICO,LIGADO A FOSSA,MEDINDO 1200X9500MM,EM A</t>
  </si>
  <si>
    <t>15.002.0684-A</t>
  </si>
  <si>
    <t>15.002.0685-0</t>
  </si>
  <si>
    <t>SUMIDOURO CILINDRICO,LIGADO A FOSSA,MEDINDO 1500X6000MM,EM A</t>
  </si>
  <si>
    <t>15.002.0685-A</t>
  </si>
  <si>
    <t>15.002.0686-0</t>
  </si>
  <si>
    <t>SUMIDOURO CILINDRICO,LIGADO A FOSSA,MEDINDO 2000X3600MM,EM A</t>
  </si>
  <si>
    <t>15.002.0686-A</t>
  </si>
  <si>
    <t>15.002.0687-0</t>
  </si>
  <si>
    <t>SUMIDOURO CILINDRICO,LIGADO A FOSSA,MEDINDO 2500X2400MM,EM A</t>
  </si>
  <si>
    <t>15.002.0687-A</t>
  </si>
  <si>
    <t>15.002.0688-0</t>
  </si>
  <si>
    <t>SUMIDOURO CILINDRICO,LIGADO A FOSSA,MEDINDO 2000X4000MM,EM A</t>
  </si>
  <si>
    <t>15.002.0688-A</t>
  </si>
  <si>
    <t>15.002.0689-0</t>
  </si>
  <si>
    <t>SUMIDOURO CILINDRICO,LIGADO A FOSSA,MEDINDO 2500X2800MM,EM A</t>
  </si>
  <si>
    <t>15.002.0689-A</t>
  </si>
  <si>
    <t>15.002.0690-0</t>
  </si>
  <si>
    <t>SUMIDOURO CILINDRICO,LIGADO A FOSSA,MEDINDO 1500X8400MM,EM A</t>
  </si>
  <si>
    <t>15.002.0690-A</t>
  </si>
  <si>
    <t>15.002.0691-0</t>
  </si>
  <si>
    <t>SUMIDOURO CILINDRICO,LIGADO A FOSSA,MEDINDO 2000X5200MM,EM A</t>
  </si>
  <si>
    <t>15.002.0691-A</t>
  </si>
  <si>
    <t>15.002.0692-0</t>
  </si>
  <si>
    <t>SUMIDOURO CILINDRICO,LIGADO A FOSSA,MEDINDO 2500X3200MM,EM A</t>
  </si>
  <si>
    <t>15.002.0692-A</t>
  </si>
  <si>
    <t>15.002.0693-0</t>
  </si>
  <si>
    <t>SUMIDOURO CILINDRICO,LIGADO A FOSSA,MEDINDO 2000X6000MM,EM A</t>
  </si>
  <si>
    <t>15.002.0693-A</t>
  </si>
  <si>
    <t>15.002.0694-0</t>
  </si>
  <si>
    <t>SUMIDOURO CILINDRICO,LIGADO A FOSSA,MEDINDO 2500X4000MM,EM A</t>
  </si>
  <si>
    <t>15.002.0694-A</t>
  </si>
  <si>
    <t>15.002.0695-0</t>
  </si>
  <si>
    <t>SUMIDOURO CILINDRICO,LIGADO A FOSSA,MEDINDO 3000X2800MM,EM A</t>
  </si>
  <si>
    <t>15.002.0695-A</t>
  </si>
  <si>
    <t>15.002.0696-0</t>
  </si>
  <si>
    <t>SUMIDOURO CILINDRICO,LIGADO A FOSSA,MEDINDO 2000X8400MM,EM A</t>
  </si>
  <si>
    <t>15.002.0696-A</t>
  </si>
  <si>
    <t>15.002.0697-0</t>
  </si>
  <si>
    <t>SUMIDOURO CILINDRICO,LIGADO A FOSSA,MEDINDO 2500X5600MM,EM A</t>
  </si>
  <si>
    <t>15.002.0697-A</t>
  </si>
  <si>
    <t>15.002.0698-0</t>
  </si>
  <si>
    <t>SUMIDOURO CILINDRICO,LIGADO A FOSSA,MEDINDO 3000X4000MM,EM A</t>
  </si>
  <si>
    <t>15.002.0698-A</t>
  </si>
  <si>
    <t>15.002.0699-0</t>
  </si>
  <si>
    <t>SUMIDOURO CILINDRICO,LIGADO A FOSSA,MEDINDO 2500X7600MM,EM A</t>
  </si>
  <si>
    <t>15.002.0699-A</t>
  </si>
  <si>
    <t>15.002.0700-0</t>
  </si>
  <si>
    <t>SUMIDOURO CILINDRICO,LIGADO A FOSSA,MEDINDO 3000X5200MM,EM A</t>
  </si>
  <si>
    <t>15.002.0700-A</t>
  </si>
  <si>
    <t>15.002.0701-0</t>
  </si>
  <si>
    <t>SUMIDOURO CILINDRICO,LIGADO A FOSSA,MEDINDO 2500X9200MM,EM A</t>
  </si>
  <si>
    <t>15.002.0701-A</t>
  </si>
  <si>
    <t>15.002.0702-0</t>
  </si>
  <si>
    <t>SUMIDOURO CILINDRICO,LIGADO A FOSSA,MEDINDO 3000X6400MM,EM A</t>
  </si>
  <si>
    <t>15.002.0702-A</t>
  </si>
  <si>
    <t>15.002.0703-0</t>
  </si>
  <si>
    <t>SUMIDOURO CILINDRICO,LIGADO A FOSSA,MEDINDO 3000X7600MM,EM A</t>
  </si>
  <si>
    <t>15.002.0703-A</t>
  </si>
  <si>
    <t>15.002.0704-0</t>
  </si>
  <si>
    <t>SUMIDOURO CILINDRICO,LIGADO A FOSSA,MEDINDO 3000X8800MM,EM A</t>
  </si>
  <si>
    <t>15.002.0704-A</t>
  </si>
  <si>
    <t>15.002.0705-0</t>
  </si>
  <si>
    <t>SUMIDOURO CILINDRICO,LIGADO A FOSSA,MEDINDO 3000X10000MM,EM</t>
  </si>
  <si>
    <t>ANEIS DE CONCRETO PRE-MOLDADO,EXCLUSIVE FOSSA E MANILHAS.FOR</t>
  </si>
  <si>
    <t>15.002.0705-A</t>
  </si>
  <si>
    <t>15.002.0706-0</t>
  </si>
  <si>
    <t>SUMIDOURO CILINDRICO,LIGADO A FOSSA,MEDINDO 3000X11200MM,EM</t>
  </si>
  <si>
    <t>15.002.0706-A</t>
  </si>
  <si>
    <t>15.002.0707-0</t>
  </si>
  <si>
    <t>SUMIDOURO CILINDRICO,LIGADO A FOSSA,MEDINDO 3000X12400MM,EM</t>
  </si>
  <si>
    <t>15.002.0707-A</t>
  </si>
  <si>
    <t>15.003.0023-0</t>
  </si>
  <si>
    <t>COLUNA DE FERRO GALVANIZADO NO DIAMETRO DE 3/4",EXCLUSIVE PE</t>
  </si>
  <si>
    <t>CAS DE DERIVACAO.FORNECIMENTO E COLOCACAO</t>
  </si>
  <si>
    <t>15.003.0023-A</t>
  </si>
  <si>
    <t>15.003.0024-0</t>
  </si>
  <si>
    <t>COLUNA DE FERRO GALVANIZADO NO DIAMETRO DE 1",EXCLUSIVE PECA</t>
  </si>
  <si>
    <t>S DE DERIVACAO.FORNECIMENTO E COLOCACAO</t>
  </si>
  <si>
    <t>15.003.0024-A</t>
  </si>
  <si>
    <t>15.003.0025-1</t>
  </si>
  <si>
    <t>COLUNA DE FERRO GALVANIZADO NO DIAMETRO DE 1.1/4",EXCLUSIVE</t>
  </si>
  <si>
    <t>PECAS DE DERIVACAO.FORNECIMENTO E COLOCACAO</t>
  </si>
  <si>
    <t>15.003.0025-B</t>
  </si>
  <si>
    <t>15.003.0026-1</t>
  </si>
  <si>
    <t>COLUNA DE FERRO GALVANIZADO NO DIAMETRO DE 1.1/2",EXCLUSIVE</t>
  </si>
  <si>
    <t>15.003.0026-B</t>
  </si>
  <si>
    <t>15.003.0027-1</t>
  </si>
  <si>
    <t>COLUNA DE FERRO GALVANIZADO NO DIAMETRO DE 2",EXCLUSIVE PECA</t>
  </si>
  <si>
    <t>15.003.0027-B</t>
  </si>
  <si>
    <t>15.003.0028-0</t>
  </si>
  <si>
    <t>COLUNA DE FERRO GALVANIZADO NO DIAMETRO DE 2.1/2",EXCLUSIVE</t>
  </si>
  <si>
    <t>15.003.0028-A</t>
  </si>
  <si>
    <t>15.003.0066-0</t>
  </si>
  <si>
    <t>INSTALACAO E ASSENTAMENTO DE AQUECEDOR A GAS ENCANADO,EXCLUS</t>
  </si>
  <si>
    <t>IVE FORNECIMENTO DO APARELHO,COMPREENDENDO:8M DE TUBO DE COB</t>
  </si>
  <si>
    <t>RE,CLASSE I DE 22MM,CONEXOES E CHAMINE DE ALUMINIO E VENEZIA</t>
  </si>
  <si>
    <t>NA</t>
  </si>
  <si>
    <t>15.003.0066-A</t>
  </si>
  <si>
    <t>15.003.0068-0</t>
  </si>
  <si>
    <t>INSTALACAO E ASSENTAMENTO DE FOGAO A GAS ENCANADO,EXCLUSIVE</t>
  </si>
  <si>
    <t>FORNECIMENTO DO APARELHO,COMPREENDENDO:25,00M DE TUBO DE FER</t>
  </si>
  <si>
    <t>RO GALVANIZADO DE 1",CONEXOES E REGISTRO</t>
  </si>
  <si>
    <t>15.003.0068-A</t>
  </si>
  <si>
    <t>15.003.0069-0</t>
  </si>
  <si>
    <t>INSTALACAO E ASSENTAMENTO DE FOGAO A GAS LIQUEFEITO DE PETRO</t>
  </si>
  <si>
    <t>LEO(EXCLUSIVE FORNECIMENTO DO APARELHO),COMPREENDENDO:5,00M</t>
  </si>
  <si>
    <t>DE TUBO DE FERRO GALVANIZADO DE 1/2",CONEXOES,REGULADORES E</t>
  </si>
  <si>
    <t>DEMAIS PECAS NECESSARIAS</t>
  </si>
  <si>
    <t>15.003.0069-A</t>
  </si>
  <si>
    <t>15.003.0073-0</t>
  </si>
  <si>
    <t>INSTALACAO COMPLETA DE AQUECEDOR A GAS ENCANADO OU LIQUEFEIT</t>
  </si>
  <si>
    <t>O DE PETROLEO(EXCLUSIVE FORNECIMENTO DO APARELHO),COMPREENDE</t>
  </si>
  <si>
    <t>NDO:8,00M DE TUBO DE FERRO GALVANIZADO DE 3/4",CONEXOES E CH</t>
  </si>
  <si>
    <t>AMINE DE ALUMINIO</t>
  </si>
  <si>
    <t>15.003.0073-A</t>
  </si>
  <si>
    <t>15.003.0175-0</t>
  </si>
  <si>
    <t>TAMPA CEGA E CAIXILHO,15 X 15CM,EM ACO INOX,PARA RALO SIFONA</t>
  </si>
  <si>
    <t>DO.FORNECIMENTO E COLOCACAO</t>
  </si>
  <si>
    <t>15.003.0175-A</t>
  </si>
  <si>
    <t>15.003.0177-0</t>
  </si>
  <si>
    <t>RALO DE COBERTURA SEMI-ESFERICO(TIPO ABACAXI),COM 3".FORNECI</t>
  </si>
  <si>
    <t>15.003.0177-A</t>
  </si>
  <si>
    <t>15.003.0178-0</t>
  </si>
  <si>
    <t>RALO DE COBERTURA SEMI-ESFERICO(TIPO ABACAXI),COM 4".FORNECI</t>
  </si>
  <si>
    <t>15.003.0178-A</t>
  </si>
  <si>
    <t>15.003.0180-0</t>
  </si>
  <si>
    <t>RALO DE COBERTURA SEMI-ESFERICO(TIPO ABACAXI),COM 6".FORNECI</t>
  </si>
  <si>
    <t>15.003.0180-A</t>
  </si>
  <si>
    <t>15.003.0181-0</t>
  </si>
  <si>
    <t>GRELHA DE FERRO FUNDIDO PARA RALO,COM 20X20CM,CARGA MINIMA P</t>
  </si>
  <si>
    <t>ARA TESTE 176KG,RESISTENCIA MAXIMA DE ROMPIMENTO DE 228KG E</t>
  </si>
  <si>
    <t>FLECHA RESIDUAL MAXIMA DE 8MM</t>
  </si>
  <si>
    <t>15.003.0181-A</t>
  </si>
  <si>
    <t>15.003.0185-0</t>
  </si>
  <si>
    <t>GRELHA PARA AGUAS PLUVIAIS,COM CAIXILHO NAS DIMENSOES DE 15X</t>
  </si>
  <si>
    <t>15CM.FORNECIMENTO E COLOCACAO.</t>
  </si>
  <si>
    <t>15.003.0185-A</t>
  </si>
  <si>
    <t>15.003.0186-0</t>
  </si>
  <si>
    <t>GRELHA PARA AGUAS PLUVIAIS,COM CAIXILHO NAS DIMENSOES DE 50X</t>
  </si>
  <si>
    <t>50CM.FORNECIMENTO E COLOCACAO.</t>
  </si>
  <si>
    <t>15.003.0186-A</t>
  </si>
  <si>
    <t>15.003.0190-0</t>
  </si>
  <si>
    <t>RALO SIFONADO DE FERRO FUNDIDO PARA BANHEIRO SOCIAL DN-150MM</t>
  </si>
  <si>
    <t>,COMPOSTO DE 4 ENTRADAS DN=50MM E UMA SAIDA DN=75MM,CONFORME</t>
  </si>
  <si>
    <t> PROJETO DE NORMA ABNT 02.243.25-16(NBR 9651),REVESTIDO INTE</t>
  </si>
  <si>
    <t>RNA E EXTERNAMENTE COM EPOXI NA COR VERMELHA,APLICADO PELO S</t>
  </si>
  <si>
    <t>ISTEMA ELETROSTATICO.FORNECIMENTO E ASSENTAMENTO</t>
  </si>
  <si>
    <t>15.003.0190-A</t>
  </si>
  <si>
    <t>15.003.0192-0</t>
  </si>
  <si>
    <t>RALO SIFONADO DE FERRO FUNDIDO PARA BANHEIRO DE SERVICO DN=</t>
  </si>
  <si>
    <t>100MM,COMPOSTO DE UMA ENTRADA E UMA SAIDA DN=50MM (PVC 40MM</t>
  </si>
  <si>
    <t>INTERNAMENTE),CONFORME PROJETO DE NORMA ABNT 02.243.25-16 (N</t>
  </si>
  <si>
    <t>BR 9651),REVESTIDO INTERNA E EXTERNAMENTE COM EPOXI NA COR V</t>
  </si>
  <si>
    <t>ERMELHA,APLICADO PELO SISTEMA ELETROSTATICO.FORNECIMENTO E A</t>
  </si>
  <si>
    <t>SSENTAMENTO</t>
  </si>
  <si>
    <t>15.003.0192-A</t>
  </si>
  <si>
    <t>15.003.0193-0</t>
  </si>
  <si>
    <t>RALO SECO DE FERRO FUNDIDO COM SAIDA VERTICAL,COMPOSTO DE EN</t>
  </si>
  <si>
    <t>TRADA SUPERIOR DN=100MM E SAIDA VERTICAL DN=50MM,CONFORME PR</t>
  </si>
  <si>
    <t>OJETO DE NORMA ABNT 02.243.25-16 (NBR 9651),REVESTIDO INTERN</t>
  </si>
  <si>
    <t>A E EXTERNAMENTE COM EPOXI NA COR VERMELHA,APLICADO PELO SIS</t>
  </si>
  <si>
    <t>TEMA ELETROSTATICO.FORNECIMENTO E ASSENTAMENTO.</t>
  </si>
  <si>
    <t>15.003.0193-A</t>
  </si>
  <si>
    <t>15.003.0194-0</t>
  </si>
  <si>
    <t>RALO SECO DE FERRO FUNDIDO PARA BOX,COM SAIDA HORIZONTAL,COM</t>
  </si>
  <si>
    <t>POSTO DE ENTRADA SUPERIOR DN=100MM E SAIDA HORIZONTAL DN=50M</t>
  </si>
  <si>
    <t>M,CONFORME PROJETO DE NORMA ABNT 02.243.25-16 (NBR 9651),REV</t>
  </si>
  <si>
    <t>ESTIDO INTERNA E EXTERNAMENTE COM EPOXI NA COR VERMELHA,APLI</t>
  </si>
  <si>
    <t>CADO PELO SISTEMA ELETROSTATICO.FORNECIMENTO E ASSENTAMENTO</t>
  </si>
  <si>
    <t>15.003.0194-A</t>
  </si>
  <si>
    <t>15.003.0200-0</t>
  </si>
  <si>
    <t>MANGUEIRA "SEAL TUBE" COM CAPA ALMA,DIAMETRO DE 1/2".FORNECI</t>
  </si>
  <si>
    <t>15.003.0200-A</t>
  </si>
  <si>
    <t>15.003.0202-0</t>
  </si>
  <si>
    <t>MANGUEIRA "SEAL TUBE" COM CAPA ALMA,DIAMETRO DE 3/4".FORNECI</t>
  </si>
  <si>
    <t>15.003.0202-A</t>
  </si>
  <si>
    <t>15.003.0204-0</t>
  </si>
  <si>
    <t>MANGUEIRA "SEAL TUBE" COM CAPA ALMA,DIAMETRO DE 1".FORNECIME</t>
  </si>
  <si>
    <t>15.003.0204-A</t>
  </si>
  <si>
    <t>15.003.0206-0</t>
  </si>
  <si>
    <t>MANGUEIRA "SEAL TUBE" COM CAPA ALMA,DIAMETRO DE 1.1/4".FORNE</t>
  </si>
  <si>
    <t>15.003.0206-A</t>
  </si>
  <si>
    <t>15.003.0208-0</t>
  </si>
  <si>
    <t>MANGUEIRA "SEAL TUBE" COM CAPA ALMA,DIAMETRO DE 1.1/2".FORNE</t>
  </si>
  <si>
    <t>15.003.0208-A</t>
  </si>
  <si>
    <t>15.003.0210-0</t>
  </si>
  <si>
    <t>MANGUEIRA "SEAL TUBE" COM CAPA ALMA,DIAMETRO DE 2".FORNECIME</t>
  </si>
  <si>
    <t>15.003.0210-A</t>
  </si>
  <si>
    <t>15.003.0212-0</t>
  </si>
  <si>
    <t>MANGUEIRA "SEAL TUBE" COM CAPA ALMA,DIAMETRO DE 2.1/2".FORNE</t>
  </si>
  <si>
    <t>15.003.0212-A</t>
  </si>
  <si>
    <t>15.003.0214-0</t>
  </si>
  <si>
    <t>MANGUEIRA "SEAL TUBE" COM CAPA ALMA,DIAMETRO DE 3".FORNECIME</t>
  </si>
  <si>
    <t>15.003.0214-A</t>
  </si>
  <si>
    <t>15.003.0216-0</t>
  </si>
  <si>
    <t>MANGUEIRA "SEAL TUBE" COM CAPA ALMA,DIAMETRO DE 4".FORNECIME</t>
  </si>
  <si>
    <t>15.003.0216-A</t>
  </si>
  <si>
    <t>15.003.0350-0</t>
  </si>
  <si>
    <t>SUPORTE COM 2 CHUMBADORES,PARA FIXACAO DE TUBULACOES NO DIAM</t>
  </si>
  <si>
    <t>ETRO INTERNO DE 1/2" ATE 1".FORNECIMENTO E COLOCACAO</t>
  </si>
  <si>
    <t>15.003.0350-A</t>
  </si>
  <si>
    <t>15.003.0351-0</t>
  </si>
  <si>
    <t>SUPORTE DUPLO COM 2 CHUMBADORES,PARA FIXACAO DE 2 TUBULACOES</t>
  </si>
  <si>
    <t> NO DIAMETRO INTERNO DE 1/2" ATE 1".FORNECIMENTO E COLOCACAO</t>
  </si>
  <si>
    <t>15.003.0351-A</t>
  </si>
  <si>
    <t>15.003.0352-0</t>
  </si>
  <si>
    <t>ETRO INTERNO DE 1.1/4" E 1.1/2".FORNECIMENTO E COLOCACAO</t>
  </si>
  <si>
    <t>15.003.0352-A</t>
  </si>
  <si>
    <t>15.003.0353-0</t>
  </si>
  <si>
    <t> NO DIAMETRO INTERNO DE 1.1/4" ATE 1.1/2".FORNECIMENTO E</t>
  </si>
  <si>
    <t>15.003.0353-A</t>
  </si>
  <si>
    <t>15.003.0354-1</t>
  </si>
  <si>
    <t>ETRO INTERNO DE 2".FORNECIMENTO E COLOCACAO</t>
  </si>
  <si>
    <t>15.003.0354-B</t>
  </si>
  <si>
    <t>15.003.0355-0</t>
  </si>
  <si>
    <t> NO DIAMETRO INTERNO DE 2".FORNECIMENTO E COLOCACAO</t>
  </si>
  <si>
    <t>15.003.0355-A</t>
  </si>
  <si>
    <t>15.003.0356-1</t>
  </si>
  <si>
    <t>ETRO INTERNO DE 2.1/2" E 3".FORNECIMENTO E COLOCACAO</t>
  </si>
  <si>
    <t>15.003.0356-B</t>
  </si>
  <si>
    <t>15.003.0357-0</t>
  </si>
  <si>
    <t> NO DIAMETRO INTERNO DE 2.1/2" E 3".FORNECIMENTO E COLOCACAO</t>
  </si>
  <si>
    <t>15.003.0357-A</t>
  </si>
  <si>
    <t>15.003.0358-1</t>
  </si>
  <si>
    <t>ETRO INTERNO DE 4" E 6".FORNECIMENTO E COLOCACAO</t>
  </si>
  <si>
    <t>15.003.0358-B</t>
  </si>
  <si>
    <t>15.003.0359-0</t>
  </si>
  <si>
    <t> NO DIAMETRO INTERNO DE 4" E 6".FORNECIMENTO E COLOCACAO</t>
  </si>
  <si>
    <t>15.003.0359-A</t>
  </si>
  <si>
    <t>15.003.0360-0</t>
  </si>
  <si>
    <t>ASSENTAMENTO DE LAVATORIO(EXCLUSIVE FORNECIMENTO DO APARELHO</t>
  </si>
  <si>
    <t>),INCLUSIVE MATERIAIS NECESSARIOS</t>
  </si>
  <si>
    <t>15.003.0360-A</t>
  </si>
  <si>
    <t>15.003.0361-0</t>
  </si>
  <si>
    <t>RETIRADA E REASSENTAMENTO DE LAVATORIO,INCLUSIVE MATERIAIS N</t>
  </si>
  <si>
    <t>ECESSARIOS</t>
  </si>
  <si>
    <t>15.003.0361-A</t>
  </si>
  <si>
    <t>15.003.0365-0</t>
  </si>
  <si>
    <t>ASSENTAMENTO DE CAIXA DE DESCARGA ELEVADA,EXTERNA(EXCLUSIVE</t>
  </si>
  <si>
    <t>FORNECIMENTO DO APARELHO),INCLUSIVE MATERIAIS NECESSARIOS</t>
  </si>
  <si>
    <t>15.003.0365-A</t>
  </si>
  <si>
    <t>15.003.0370-0</t>
  </si>
  <si>
    <t>FIXACAO ATRAVES DE PINO CRAVADO COM PISTOLA E FITA METALICA</t>
  </si>
  <si>
    <t>RECARTILHADA,DE TUBULACOES C/DIAMETROS INTERNOS VARIAVEIS DE</t>
  </si>
  <si>
    <t>1/2" A 4",COMPONDO-SE DE FITA DE 17MM DE LARGURA E 0,50M DE</t>
  </si>
  <si>
    <t>COMPRIMENTO E CONJUNTO C/CURSOR E SUPORTE "Y" EM CAIXA DE 25</t>
  </si>
  <si>
    <t>PECAS(SISTEMA DE SUSPENSAO LEVE,CARGA DE RUPTURA 120KG).UTIL</t>
  </si>
  <si>
    <t>IZACAO:INSTALACOES APARENTES DE AGUA,ESGOTO E ELETRICIDADE</t>
  </si>
  <si>
    <t>15.003.0370-A</t>
  </si>
  <si>
    <t>15.003.0371-0</t>
  </si>
  <si>
    <t>FIXACAO ATRAVES PINO CRAVADO C/PISTOLA E FITA METALICA PERFU</t>
  </si>
  <si>
    <t>RADA,TUBULACOES C/DIAM.INTERNOS VARIAVEIS 1/2" A 2",COMPONDO</t>
  </si>
  <si>
    <t>-SE DE FITA 17MM LARG.E 0,50M COMPR.E CONJUNTO C/:PORCA ALTA</t>
  </si>
  <si>
    <t> 1/4",PARAFUSO CABECA SEXTAVADA 1/4"X1/2" E JUNCAO ALTA DE D</t>
  </si>
  <si>
    <t>UAS GARRAS(SIST.SUSPENSAO EXTRA-LEVE,CARGA RUPTURA 30KG).UTI</t>
  </si>
  <si>
    <t>LIZACAO:INSTALACOES APARENTES DE AGUA,ESGOTO E ELETRICIDADE</t>
  </si>
  <si>
    <t>15.003.0371-A</t>
  </si>
  <si>
    <t>15.003.0372-0</t>
  </si>
  <si>
    <t>PERFURADA,DE TUBULACOES COM DIAMETRO INTERNO VARIAVEL DE 1/2</t>
  </si>
  <si>
    <t>" A 4",FITA DE 19MM DE LARGURA E 0,50M DE COMPRIMENTO(SISTEM</t>
  </si>
  <si>
    <t>A SUSPENSAO LEVE,CARGA DE RUPTURA 40KG).UTILIZACAO:INSTALACO</t>
  </si>
  <si>
    <t>ES APARENTES DE AGUA,ESGOTO E ELETRICIDADE</t>
  </si>
  <si>
    <t>15.003.0372-A</t>
  </si>
  <si>
    <t>15.003.0373-0</t>
  </si>
  <si>
    <t>PERFURADA,DE TUBULACOES COM DIAMETRO INTERNO VARIAVEL DE 2"</t>
  </si>
  <si>
    <t>A 6",FITA DE 25MM DE LARGURA E 0,50M DE COMPRIMENTO,INCLUSIV</t>
  </si>
  <si>
    <t>E SUPORTE "U" E REFORCO DE SUPORTE(SISTEMA DE SUSPENSAO PESA</t>
  </si>
  <si>
    <t>DO,CARGA DE RUPTURA 225KG).UTILIZACAO:INSTALACOES ESPECIAIS</t>
  </si>
  <si>
    <t>15.003.0373-A</t>
  </si>
  <si>
    <t>15.003.0375-0</t>
  </si>
  <si>
    <t>RETIRADA E REASSENTAMENTO DE CHUVEIRO,INCLUSIVE MATERIAIS NE</t>
  </si>
  <si>
    <t>CESSARIOS</t>
  </si>
  <si>
    <t>15.003.0375-A</t>
  </si>
  <si>
    <t>15.003.0377-0</t>
  </si>
  <si>
    <t>RETIRADA E REASSENTAMENTO DE TORNEIRA,INCLUSIVE MATERIAIS NE</t>
  </si>
  <si>
    <t>15.003.0377-A</t>
  </si>
  <si>
    <t>15.003.0379-0</t>
  </si>
  <si>
    <t>ASSENTAMENTO DE TORNEIRA(EXCLUSIVE FORNECIMENTO DO APARELHO)</t>
  </si>
  <si>
    <t>,INCLUSIVE MATERIAIS NECESSARIOS</t>
  </si>
  <si>
    <t>15.003.0379-A</t>
  </si>
  <si>
    <t>15.003.0380-0</t>
  </si>
  <si>
    <t>ASSENTAMENTO DE CHUVEIRO(EXCLUSIVE FORNECIMENTO DO APARELHO)</t>
  </si>
  <si>
    <t>,INCLUSIVE MATERIAIS NECESSARIOS E BRACO CROMADO</t>
  </si>
  <si>
    <t>15.003.0380-A</t>
  </si>
  <si>
    <t>15.003.0381-0</t>
  </si>
  <si>
    <t>ASSENTAMENTO DE CHUVEIRO(EXCLUSIVE FORNECIMENTO DO APARELHO</t>
  </si>
  <si>
    <t>E BRACO),INCLUSIVE MATERIAIS NECESSARIOS</t>
  </si>
  <si>
    <t>15.003.0381-A</t>
  </si>
  <si>
    <t>15.003.0390-0</t>
  </si>
  <si>
    <t>ABRACADEIRA DE FIXACAO,TIPO COPO,ESTAMPADA EM CHAPA DE FERRO</t>
  </si>
  <si>
    <t> ZINCADA,COMPOSTA DE CANOPLA,PARAFUSOS E ABRACADEIRAS PROPRI</t>
  </si>
  <si>
    <t>AMENTE DITA,NO DIAMETRO 1/2".FORNECIMENTO E COLOCACAO</t>
  </si>
  <si>
    <t>15.003.0390-A</t>
  </si>
  <si>
    <t>15.003.0391-0</t>
  </si>
  <si>
    <t>AMENTE DITA,NO DIAMETRO 3/4".FORNECIMENTO E COLOCACAO</t>
  </si>
  <si>
    <t>15.003.0391-A</t>
  </si>
  <si>
    <t>15.003.0392-0</t>
  </si>
  <si>
    <t>AMENTE DITA,NO DIAMETRO 1".FORNECIMENTO E COLOCACAO</t>
  </si>
  <si>
    <t>15.003.0392-A</t>
  </si>
  <si>
    <t>15.003.0393-0</t>
  </si>
  <si>
    <t>AMENTE DITA,NO DIAMETRO 1.1/4".FORNECIMENTO E COLOCACAO</t>
  </si>
  <si>
    <t>15.003.0393-A</t>
  </si>
  <si>
    <t>15.003.0394-0</t>
  </si>
  <si>
    <t>AMENTE DITA,NO DIAMETRO 1.1/2".FORNECIMENTO E COLOCACAO</t>
  </si>
  <si>
    <t>15.003.0394-A</t>
  </si>
  <si>
    <t>15.003.0395-0</t>
  </si>
  <si>
    <t>AMENTE DITA,NO DIAMETRO 2".FORNECIMENTO E COLOCACAO</t>
  </si>
  <si>
    <t>15.003.0395-A</t>
  </si>
  <si>
    <t>15.003.0396-0</t>
  </si>
  <si>
    <t>AMENTE DITA,NO DIAMETRO 2.1/2".FORNECIMENTO E COLOCACAO</t>
  </si>
  <si>
    <t>15.003.0396-A</t>
  </si>
  <si>
    <t>15.003.0397-0</t>
  </si>
  <si>
    <t>AMENTE DITA,NO DIAMETRO 3".FORNECIMENTO E COLOCACAO</t>
  </si>
  <si>
    <t>15.003.0397-A</t>
  </si>
  <si>
    <t>15.003.0398-0</t>
  </si>
  <si>
    <t>AMENTE DITA,NO DIAMETRO 4".FORNECIMENTO E COLOCACAO</t>
  </si>
  <si>
    <t>15.003.0398-A</t>
  </si>
  <si>
    <t>15.003.0400-0</t>
  </si>
  <si>
    <t>RETIRADA E REASSENTAMENTO DE BIDE COM 2 REGISTROS,INCLUSIVE</t>
  </si>
  <si>
    <t>MATERIAIS NECESSARIOS</t>
  </si>
  <si>
    <t>15.003.0400-A</t>
  </si>
  <si>
    <t>15.003.0405-0</t>
  </si>
  <si>
    <t>ASSENTAMENTO DE VASO SANITARIO SIFONADO(EXCLUSIVE FORNECIMEN</t>
  </si>
  <si>
    <t>TO DO APARELHO),INCLUSIVE MATERIAIS NECESSARIOS</t>
  </si>
  <si>
    <t>15.003.0405-A</t>
  </si>
  <si>
    <t>15.003.0410-0</t>
  </si>
  <si>
    <t>RETIRADA E REASSENTAMENTO DE VASO SANITARIO SIFONADO,INCLUSI</t>
  </si>
  <si>
    <t>VE MATERIAIS NECESSARIOS</t>
  </si>
  <si>
    <t>15.003.0410-A</t>
  </si>
  <si>
    <t>15.003.0415-0</t>
  </si>
  <si>
    <t>RETIRADA E REASSENTAMENTO DE VALVULA DE DESCARGA</t>
  </si>
  <si>
    <t>15.003.0415-A</t>
  </si>
  <si>
    <t>15.003.0420-0</t>
  </si>
  <si>
    <t>RETIRADA E REASSENTAMENTO DE TUBO VENTILADOR,DE CIMENTO SEM</t>
  </si>
  <si>
    <t>AMIANTO,COM DIAMETRO DE 3"</t>
  </si>
  <si>
    <t>15.003.0420-A</t>
  </si>
  <si>
    <t>15.003.0421-0</t>
  </si>
  <si>
    <t>AMIANTO,COM DIAMETRO DE 4"</t>
  </si>
  <si>
    <t>15.003.0421-A</t>
  </si>
  <si>
    <t>15.003.0500-0</t>
  </si>
  <si>
    <t>SPRINKLER,BICO DE 1/2".FORNECIMENTO E COLOCACAO</t>
  </si>
  <si>
    <t>15.003.0500-A</t>
  </si>
  <si>
    <t>15.003.0505-0</t>
  </si>
  <si>
    <t>SPRINKLER,CRUZETA DE FERRO GALVANIZADO DE 2.1/2".FORNECIMENT</t>
  </si>
  <si>
    <t>15.003.0505-A</t>
  </si>
  <si>
    <t>15.003.0510-0</t>
  </si>
  <si>
    <t>SPRINKLER,JOELHO DE 45º DE FERRO GALVANIZADO DE 2.1/2".FORNE</t>
  </si>
  <si>
    <t>15.003.0510-A</t>
  </si>
  <si>
    <t>15.003.0515-0</t>
  </si>
  <si>
    <t>SPRINKLER,REDUCAO DE FERRO GALVANIZADO DE 2.1/2"X2".FORNECIM</t>
  </si>
  <si>
    <t>15.003.0515-A</t>
  </si>
  <si>
    <t>15.003.0550-0</t>
  </si>
  <si>
    <t>TUBO DE FERRO GALVANIZADO COM DIAMETRO DE 2.1/2",COM COSTURA</t>
  </si>
  <si>
    <t>,PARA INSTALACAO DE INCENDIO ENTERRADA,INCLUSIVE CONEXOES E</t>
  </si>
  <si>
    <t>PROTECAO ANTICORROSIVA.FORNECIMENTO E COLOCACAO</t>
  </si>
  <si>
    <t>15.003.0550-A</t>
  </si>
  <si>
    <t>15.003.0552-0</t>
  </si>
  <si>
    <t>TUBO DE FERRO GALVANIZADO COM DIAMETRO DE 3",COM COSTURA,PAR</t>
  </si>
  <si>
    <t>A INSTALACAO DE INCENDIO ENTERRADA,INCLUSIVE CONEXOES E PROT</t>
  </si>
  <si>
    <t>ECAO ANTICORROSIVA.FORNECIMENTO E COLOCACAO</t>
  </si>
  <si>
    <t>15.003.0552-A</t>
  </si>
  <si>
    <t>15.003.0600-0</t>
  </si>
  <si>
    <t>RODAPES METALICOS,CALHA TRIPLA,PARA INSTALACOES ELETRICAS,TE</t>
  </si>
  <si>
    <t>LEFONICA E DADOS,CONSTRUIDOS EM CHAPA DE ACO PRE GALVANIZADO</t>
  </si>
  <si>
    <t>,INCLUSIVE TODOS OS ACESSORIOS,MONTAGEM,CAIXA PARA 4 TOMADAS</t>
  </si>
  <si>
    <t> DE ELETRICIDADE E LOGICA.FORNECIMENTO E COLOCACAO</t>
  </si>
  <si>
    <t>15.003.0600-A</t>
  </si>
  <si>
    <t>15.003.0650-0</t>
  </si>
  <si>
    <t>RODAPES METALICOS,CALHA DUPLA,PARA INSTALACOES ELETRICAS,TEL</t>
  </si>
  <si>
    <t>EFONICA E DADOS,CONSTRUIDOS EM CHAPA DE ACO PRE GALVANIZADO,</t>
  </si>
  <si>
    <t>INCLUSIVE TODOS OS ACESSORIOS,MONTAGEM,CAIXA PARA 4 TOMADAS</t>
  </si>
  <si>
    <t>DE ELETRICIDADE E LOGICA.FORNECIMENTO E COLOCACAO</t>
  </si>
  <si>
    <t>15.003.0650-A</t>
  </si>
  <si>
    <t>15.004.0010-0</t>
  </si>
  <si>
    <t>ALCA PARA BARRILETE DE DISTRIBUICAO,DO TIPO CONCENTRADO,SOB</t>
  </si>
  <si>
    <t>RESERVATORIO DUPLO,INCLUSIVE RAMAIS PARA EXTRAVASOR E LIMPEZ</t>
  </si>
  <si>
    <t>A COMPREENDENDO:5,50M DE TUBO DE PVC 50MM,REGISTROS E CONEXO</t>
  </si>
  <si>
    <t>ES.FORNECIMENTO E INSTALACAO</t>
  </si>
  <si>
    <t>15.004.0010-A</t>
  </si>
  <si>
    <t>15.004.0011-0</t>
  </si>
  <si>
    <t>A COMPREENDENDO:5,50M DE TUBO DE PVC 60MM,REGISTROS E CONEXO</t>
  </si>
  <si>
    <t>15.004.0011-A</t>
  </si>
  <si>
    <t>15.004.0012-0</t>
  </si>
  <si>
    <t>A COMPREENDENDO:5,50M DE TUBO DE PVC 75MM,REGISTROS E CONEXO</t>
  </si>
  <si>
    <t>15.004.0012-A</t>
  </si>
  <si>
    <t>15.004.0013-0</t>
  </si>
  <si>
    <t>A COMPREENDENDO:5,50M DE TUBO DE PVC 85MM,REGISTROS E CONEXO</t>
  </si>
  <si>
    <t>15.004.0013-A</t>
  </si>
  <si>
    <t>15.004.0014-0</t>
  </si>
  <si>
    <t>A COMPREENDENDO:5,50M DE TUBO DE PVC 110MM,REGISTROS E CONEX</t>
  </si>
  <si>
    <t>OES.FORNECIMENTO E INSTALACAO</t>
  </si>
  <si>
    <t>15.004.0014-A</t>
  </si>
  <si>
    <t>15.004.0023-0</t>
  </si>
  <si>
    <t>COLUNA DE PVC,DE DIAMETRO 25MM,EXCLUSIVE PECAS DE DERIVACAO</t>
  </si>
  <si>
    <t>E RASGO EM ALVENARIA.FORNECIMENTO E ASSENTAMENTO</t>
  </si>
  <si>
    <t>15.004.0023-A</t>
  </si>
  <si>
    <t>15.004.0024-0</t>
  </si>
  <si>
    <t>COLUNA DE PVC,DE DIAMETRO 32MM,EXCLUSIVE PECAS DE DERIVACAO</t>
  </si>
  <si>
    <t>15.004.0024-A</t>
  </si>
  <si>
    <t>15.004.0025-0</t>
  </si>
  <si>
    <t>COLUNA DE PVC,DE DIAMETRO DE 40MM,EXCLUSIVE PECAS DE DERIVAC</t>
  </si>
  <si>
    <t>AO E RASGO EM ALVENARIA.FORNECIMENTO E ASSENTAMENTO</t>
  </si>
  <si>
    <t>15.004.0025-A</t>
  </si>
  <si>
    <t>15.004.0026-0</t>
  </si>
  <si>
    <t>COLUNA DE PVC,DE DIAMETRO DE 50MM,EXCLUSIVE PECAS DE DERIVAC</t>
  </si>
  <si>
    <t>15.004.0026-A</t>
  </si>
  <si>
    <t>15.004.0027-0</t>
  </si>
  <si>
    <t>COLUNA DE PVC,DE DIAMETRO DE 60MM,EXCLUSIVE PECAS DE DERIVAC</t>
  </si>
  <si>
    <t>15.004.0027-A</t>
  </si>
  <si>
    <t>15.004.0028-0</t>
  </si>
  <si>
    <t>COLUNA DE PVC,DE DIAMETRO DE 75MM,EXCLUSIVE PECAS DE DERIVAC</t>
  </si>
  <si>
    <t>15.004.0028-A</t>
  </si>
  <si>
    <t>15.004.0045-0</t>
  </si>
  <si>
    <t>INSTALACAO E ASSENTAMENTO DE CHUVEIRO(EXCLUSIVE FORNECIMENTO</t>
  </si>
  <si>
    <t> DO APARELHO E REGISTRO),COMPREENDENDO:5,00M DE TUBO DE PVC</t>
  </si>
  <si>
    <t>DE 25MM,RALO SECO DE PVC 100MM COM GRELHA,2,00M DE TUBO DE P</t>
  </si>
  <si>
    <t>VC DE 40MM E CONEXOES</t>
  </si>
  <si>
    <t>15.004.0045-A</t>
  </si>
  <si>
    <t>15.004.0046-0</t>
  </si>
  <si>
    <t>INSTALACAO E ASSENTAMENTO DE CHUVEIRO ELETRICO (EXCLUSIVE FO</t>
  </si>
  <si>
    <t>RNECIMENTO DO APARELHO E REGISTRO),COMPREENDENDO 5,00M DE TU</t>
  </si>
  <si>
    <t>BO DE PVC DE 25MM,RALO SECO DE PVC DE 100MM COM GRELHA,2,00M</t>
  </si>
  <si>
    <t> DE TUBO DE PVC DE 40MM,30,00M DE FIO 4MM 2,6,00M DE ELETROD</t>
  </si>
  <si>
    <t>UTO DE PVC DIAMETRO DE 3/4" E CONEXOES</t>
  </si>
  <si>
    <t>15.004.0046-A</t>
  </si>
  <si>
    <t>15.004.0050-0</t>
  </si>
  <si>
    <t>INSTALACAO E ASSENTAMENTO DE MICTORIO(EXCLUSIVE FORNECIMENTO</t>
  </si>
  <si>
    <t> DO APARELHO),COMPREENDENDO:3,00M DE TUBO DE PVC DE 25MM,1,5</t>
  </si>
  <si>
    <t>0M DE TUBOS DE PVC DE 40MM E 50MM,CADA,CONEXOES E RALO SIFON</t>
  </si>
  <si>
    <t>ADO DE PVC COM 100X100X50MM COM TAMPA CEGA</t>
  </si>
  <si>
    <t>15.004.0050-A</t>
  </si>
  <si>
    <t>15.004.0051-0</t>
  </si>
  <si>
    <t> DO APARELHO E RALO SIFONADO),COMPREENDENDO:3,00M DE TUBO DE</t>
  </si>
  <si>
    <t> PVC DE 25MM,1,50M DE TUBOS DE PVC DE 40MM E 50MM,CADA,E CON</t>
  </si>
  <si>
    <t>EXOES,EXCLUSIVE RALO SINFONADO</t>
  </si>
  <si>
    <t>15.004.0051-A</t>
  </si>
  <si>
    <t>15.004.0053-0</t>
  </si>
  <si>
    <t>INSTALACAO E ASSENTAMENTO DE MICTORIO TIPO CALHA(EXCLUSIVE F</t>
  </si>
  <si>
    <t>ORNECIMENTO DO APARELHO),COMPREENDENDO:3,00M DE TUBO DE PVC</t>
  </si>
  <si>
    <t>DE 25MM,REGISTRO DE GAVETA,2,00M DE TUBO DE PVC DE 40MM E 50</t>
  </si>
  <si>
    <t>MM,CADA,CONEXOES E CAIXA SINFONADA DE PVC COM 100X100X50MM,C</t>
  </si>
  <si>
    <t>OM TAMPA CEGA</t>
  </si>
  <si>
    <t>15.004.0053-A</t>
  </si>
  <si>
    <t>15.004.0055-0</t>
  </si>
  <si>
    <t>INSTALACAO E ASSENTAMENTO DE BANHEIRA(EXCLUSIVE FORNECIMENTO</t>
  </si>
  <si>
    <t> DO APARELHO),COMPREENDENDO:3,00M DE TUBO PVC DE 25MM,3,00M</t>
  </si>
  <si>
    <t>DE TUBO DE PVC DE 40MM E CONEXOES</t>
  </si>
  <si>
    <t>15.004.0055-A</t>
  </si>
  <si>
    <t>15.004.0058-0</t>
  </si>
  <si>
    <t>INSTALACAO E ASSENTAMENTO DE BIDE(EXCLUSIVE FORNECIMENTO DO</t>
  </si>
  <si>
    <t>APARELHO),COMPREENDENDO:3,00M DE TUBO PVC DE 25MM,2,00M DE T</t>
  </si>
  <si>
    <t>UBO DE PVC DE 40MM E CONEXOES</t>
  </si>
  <si>
    <t>15.004.0058-A</t>
  </si>
  <si>
    <t>15.004.0059-0</t>
  </si>
  <si>
    <t>INSTALACAO E ASSENTAMENTO DE DUCHINHA MANUAL PARA BANHEIRO(E</t>
  </si>
  <si>
    <t>XCLUSIVE FORNECIMENTO DO APARELHO),COMPREENDENDO:3,00M DE TU</t>
  </si>
  <si>
    <t>BO DE PVC DE 25MM E CONEXOES</t>
  </si>
  <si>
    <t>15.004.0059-A</t>
  </si>
  <si>
    <t>15.004.0060-1</t>
  </si>
  <si>
    <t>INSTALACAO E ASSENTAMENTO DE PIA COM 1 CUBA(EXCLUSIVE FORNEC</t>
  </si>
  <si>
    <t>IMENTO DO APARELHO),COMPREENDENDO:3,00M DE TUBO DE PVC DE 25</t>
  </si>
  <si>
    <t>MM,3,00M DE TUBO DE PVC DE 50MM,RABICHO E CONEXOES</t>
  </si>
  <si>
    <t>15.004.0060-B</t>
  </si>
  <si>
    <t>15.004.0061-0</t>
  </si>
  <si>
    <t>INSTALACAO E ASSENTAMENTO DE PIA COM 2 CUBAS(EXCLUSIVE FORNE</t>
  </si>
  <si>
    <t>CIMENTO DO APARELHO),COMPREENDENDO:3,00M DE TUBO DE PVC DE 2</t>
  </si>
  <si>
    <t>5MM,3,00M DE TUBO DE PVC DE 50MM, RABICHO E CONEXOES</t>
  </si>
  <si>
    <t>15.004.0061-A</t>
  </si>
  <si>
    <t>15.004.0062-0</t>
  </si>
  <si>
    <t>INSTALACAO E ASSENTAMENTO DE PIA COM CUBA DUPLA(EXCLUSIVE FO</t>
  </si>
  <si>
    <t>RNECIMENTO DO APARELHO),COMPREENDENDO:3,00M DE TUBO DE PVC 2</t>
  </si>
  <si>
    <t>5MM,3,00M DE TUBO DE PVC DE 50MM,RABICHO E CONEXOES</t>
  </si>
  <si>
    <t>15.004.0062-A</t>
  </si>
  <si>
    <t>15.004.0063-0</t>
  </si>
  <si>
    <t>INSTALACAO E ASSENTAMENTO DE LAVATORIO DE UMA TORNEIRA(EXCLU</t>
  </si>
  <si>
    <t>SIVE FORNECIMENTO DO APARELHO),COMPREENDENDO:3,00M DE TUBO D</t>
  </si>
  <si>
    <t>E PVC DE 25MM,2,00M DE TUBO DE PVC DE 40MM E CONEXOES</t>
  </si>
  <si>
    <t>15.004.0063-A</t>
  </si>
  <si>
    <t>15.004.0064-0</t>
  </si>
  <si>
    <t>INSTALACAO E ASSENTAMENTO DE LAVATORIO DE 2 TORNEIRAS(EXCLUS</t>
  </si>
  <si>
    <t>IVE FORNECIMENTO DO APARELHO),COMPREENDENDO:3,00M DE TUBO DE</t>
  </si>
  <si>
    <t> PVC DE 25MM,2,00M DE TUBO DE PVC DE 40MM E CONEXOES</t>
  </si>
  <si>
    <t>15.004.0064-A</t>
  </si>
  <si>
    <t>15.004.0065-0</t>
  </si>
  <si>
    <t>INSTALACAO E ASSENTAMENTO DE FILTRO RESIDENCIAL(EXCLUSIVE FO</t>
  </si>
  <si>
    <t>RNECIMENTO DO APARELHO),COMPREENDENDO:2,00M DE TUBO DE PVC D</t>
  </si>
  <si>
    <t>E 25MM E CONEXOES</t>
  </si>
  <si>
    <t>15.004.0065-A</t>
  </si>
  <si>
    <t>15.004.0067-0</t>
  </si>
  <si>
    <t>INSTALACAO E ASSENTAMENTO DE FILTRO INDUSTRIAL(EXCLUSIVE FOR</t>
  </si>
  <si>
    <t>NECIMENTO DO APARELHO),COMPREENDENDO:3,00M DE TUBO DE PVC SO</t>
  </si>
  <si>
    <t>LDAVEL DE 32MM E CONEXOES</t>
  </si>
  <si>
    <t>15.004.0067-A</t>
  </si>
  <si>
    <t>15.004.0070-0</t>
  </si>
  <si>
    <t>INSTALACAO E ASSENTAMENTO DE TANQUE DE SERVICO (EXCLUSIVE FO</t>
  </si>
  <si>
    <t>RNECIMENTO DO APARELHO),COMPREENDENDO:3,00M DE TUBO DE PVC D</t>
  </si>
  <si>
    <t>E 25MM,3,00M DE TUBO DE PVC DE 50MM E CONEXOES</t>
  </si>
  <si>
    <t>15.004.0070-A</t>
  </si>
  <si>
    <t>15.004.0074-0</t>
  </si>
  <si>
    <t>INSTALACAO E ASSENTAMENTO DE BACIA TURCA(EXCLUSIVE FORNECIME</t>
  </si>
  <si>
    <t>NTO DO APARELHO E DA VALVULA DE DESCARGA),COMPREENDENDO:3,00</t>
  </si>
  <si>
    <t>M DE TUBO DE PVC DE 50MM,2,00M DE TUBO DE PVC DE 100MM,CONEX</t>
  </si>
  <si>
    <t>OES E MONTAGEM</t>
  </si>
  <si>
    <t>15.004.0074-A</t>
  </si>
  <si>
    <t>15.004.0075-0</t>
  </si>
  <si>
    <t>INSTALACAO E ASSENTAMENTO DE CAIXA DE DESCARGA ELEVADA (EXCL</t>
  </si>
  <si>
    <t>USIVE FORNECIMENTO DA CAIXA),COMPREENDENDO:2,00M DE TUBO DE</t>
  </si>
  <si>
    <t>PVC DE 25MM,CONEXOES E MONTAGEM</t>
  </si>
  <si>
    <t>15.004.0075-A</t>
  </si>
  <si>
    <t>15.004.0076-0</t>
  </si>
  <si>
    <t>REPARO DE VALVULA DE DESCARGA.FORNECIMENTO E SUBSTITUICAO</t>
  </si>
  <si>
    <t>15.004.0076-A</t>
  </si>
  <si>
    <t>15.004.0080-0</t>
  </si>
  <si>
    <t>INSTALACAO E ASSENTAMENTO DE CAIXA DE DESCARGA DE EMBUTIR(EX</t>
  </si>
  <si>
    <t>CLUSIVE FORNECIMENTO DA CAIXA),COMPREENDENDO:2,00M DE TUBO D</t>
  </si>
  <si>
    <t>E PVC DE 25MM,0,80M DE TUBO DE PVC DE 40MM,CONEXOES E MONTAG</t>
  </si>
  <si>
    <t>EM</t>
  </si>
  <si>
    <t>15.004.0080-A</t>
  </si>
  <si>
    <t>15.004.0085-0</t>
  </si>
  <si>
    <t>INSTALACAO E ASSENTAMENTO DE VALVULA DE DESCARGA(EXCLUSIVE F</t>
  </si>
  <si>
    <t>ORNECIMENTO DA VALVULA),COMPREENDENDO:3,00M DE TUBO DE PVC D</t>
  </si>
  <si>
    <t>E 50MM,CONEXOES E MONTAGEM</t>
  </si>
  <si>
    <t>15.004.0085-A</t>
  </si>
  <si>
    <t>15.004.0086-0</t>
  </si>
  <si>
    <t>REPARO EM CAIXA DE DESCARGA ELEVADA.FORNECIMENTO E SUBSTITUI</t>
  </si>
  <si>
    <t>15.004.0086-A</t>
  </si>
  <si>
    <t>15.004.0090-0</t>
  </si>
  <si>
    <t>INSTALACAO E COLOCACAO DE TORNEIRA PARA JARDIM OU DE LAVAGEM</t>
  </si>
  <si>
    <t>(EXCLUSIVE FORNECIMENTO DA TORNEIRA),COMPREENDENDO: 2,00M DE</t>
  </si>
  <si>
    <t> TUBO DE PVC DE 20MM E CONEXOES</t>
  </si>
  <si>
    <t>15.004.0090-A</t>
  </si>
  <si>
    <t>15.004.0102-1</t>
  </si>
  <si>
    <t>INSTALACAO E ASSENTAMENTO DE VASO SANITARIO INDIVIDUAL E VAL</t>
  </si>
  <si>
    <t>VULA DE DESCARGA(EXCL.ESTES)EM PAVIMENTO ELEVADO,COMPREENDEN</t>
  </si>
  <si>
    <t>DO:INSTALACAO HIDRAULICA COM 2,00M TUBO PVC 50MM,COM CONEXOE</t>
  </si>
  <si>
    <t>S ATE A VALVULA E APOS ESTA ATE VASO,LIGACAO DE ESGOTO COM 3</t>
  </si>
  <si>
    <t>,00M DE TUBO DE PVC DE 100MM AOS TUBOS QUEDA E VENTILACAO,IN</t>
  </si>
  <si>
    <t>CLUSIVE CONEXOES,EXCLUSIVE OS TUBOS QUEDA E VENTILACAO</t>
  </si>
  <si>
    <t>15.004.0102-B</t>
  </si>
  <si>
    <t>15.004.0103-0</t>
  </si>
  <si>
    <t>INSTALACAO E ASSENTAMENTO VASO SANITARIO INDIVIDUAL COM CAIX</t>
  </si>
  <si>
    <t>A ACOPLADA(EXCLUSIVE ESTES),PAVIMENTO ELEVADO,COMPREENDENDO:</t>
  </si>
  <si>
    <t>INSTALACAO HIDRAULICA C/2,00M TUBO DE PVC 25MM,C/CONEXOES,AT</t>
  </si>
  <si>
    <t>E A CAIXA ACOPLADA,LIGACAO DE ESGOTOS COM 3,00M DE TUBO DE P</t>
  </si>
  <si>
    <t>VC 100MM AOS TUBOS DE QUEDA E VENTILACAO,INCLUSIVE CONEXOES,</t>
  </si>
  <si>
    <t>EXCLUSIVE OS TUBOS DE QUEDA E VENTILACAO</t>
  </si>
  <si>
    <t>15.004.0103-A</t>
  </si>
  <si>
    <t>15.004.0104-0</t>
  </si>
  <si>
    <t>INSTALACAO E ASSENTAMENTO DE VASO SANITARIO INDIVIDUAL E CAI</t>
  </si>
  <si>
    <t>XA DE DESCARGA(EXCLUSIVE ESTES)EM PAVIMENTO ELEVADO,COMPREEN</t>
  </si>
  <si>
    <t>DENDO:INSTALACAO HIDRAULICA COM 2,00M DE TUBO DE PVC DE 25MM</t>
  </si>
  <si>
    <t>,COM CONEXOES,ATE A CAIXA DE DESCARGA,LIGACAO DE ESGOTOS COM</t>
  </si>
  <si>
    <t>3,00M DE TUBO DE PVC 100MM AOS TUBOS DE QUEDA E VENTILACAO,I</t>
  </si>
  <si>
    <t>NCLUSIVE CONEXOES,EXCLUSIVE TUBOS DE QUEDA E VENTILACAO</t>
  </si>
  <si>
    <t>15.004.0104-A</t>
  </si>
  <si>
    <t>15.004.0105-0</t>
  </si>
  <si>
    <t>VULA DE DESCARGA(EXCL.ESTES)EM PAVIMENTO TERREO,COMPREENDEND</t>
  </si>
  <si>
    <t>O:INSTALACAO HIDRAULICA COM 2,00M TUBO PVC 50MM,COM CONEXOES</t>
  </si>
  <si>
    <t>,ATE VALVULA E APOS ESTA ATE O VASO,LIGACAO ESGOTOS COM 3,00</t>
  </si>
  <si>
    <t>M TUBO PVC 100MM A CAIXA DE INSPECAO E TUBO VENTILACAO,INCLU</t>
  </si>
  <si>
    <t>SIVE CONEXOES,EXCLUSIVE TUBO DE VENTILACAO</t>
  </si>
  <si>
    <t>15.004.0105-A</t>
  </si>
  <si>
    <t>15.004.0108-0</t>
  </si>
  <si>
    <t>XA DE DESCARGA(EXCLUSIVE ESTES)EM PAVIMENTO TERREO,COMPREEND</t>
  </si>
  <si>
    <t>ENDO:INSTALACAO HIDRAULICA COM 2,00M DE TUBO DE PVC DE 25MM,</t>
  </si>
  <si>
    <t>COM CONEXOES,ATE A CAIXA DE DESCARGA,LIGACAO DE ESGOTO COM 3</t>
  </si>
  <si>
    <t>,00M DE TUBO DE PVC DE 100MM A CAIXA INSPECAO E TUBO DE VENT</t>
  </si>
  <si>
    <t>ILACAO,INCLUSIVE CONEXOES,EXCLUSIVE TUBO VENTILACAO</t>
  </si>
  <si>
    <t>15.004.0108-A</t>
  </si>
  <si>
    <t>15.004.0110-0</t>
  </si>
  <si>
    <t>INSTALACAO E ASSENTAMENTO DE VASO SANITARIO COM CAIXA ACOPLA</t>
  </si>
  <si>
    <t>DA(EXCLUSIVE ESTES)EM PAVIMENTO TERREO,COMPREENDENDO:INSTALA</t>
  </si>
  <si>
    <t>CAO HIDRAULICA COM 2,00M DE TUBO DE PVC DE 25MM,COM CONEXOES</t>
  </si>
  <si>
    <t>,ATE A CAIXA,LIGACAO DE ESGOTO COM 3,00M DE TUBO DE PVC DE 1</t>
  </si>
  <si>
    <t>00MM A CAIXA DE INSPECAO E TUBO DE VENTILACAO,INCLUSIVE CONE</t>
  </si>
  <si>
    <t>XOES,EXCLUSIVE O TUBO DE VENTILACAO</t>
  </si>
  <si>
    <t>15.004.0110-A</t>
  </si>
  <si>
    <t>15.004.0125-0</t>
  </si>
  <si>
    <t>INSTALACAO E ASSENTAMENTO DE UM VASO SANITARIO E VALVULA DES</t>
  </si>
  <si>
    <t>CARGA(EXCL.ESTES) EM PAVIMENTO ELEVADO,PARTE DE UM CONJUNTO</t>
  </si>
  <si>
    <t>DOIS OU MAIS VASOS,COMPREENDENDO:INSTALACAO HIDRAULICA C/1,5</t>
  </si>
  <si>
    <t>0M TUBO PVC 50MM,C/CONEXOES,ATE VALVULA DESCARGA,LIGACAO ESG</t>
  </si>
  <si>
    <t>OTO C/2,00M TUBO PVC 100MM AOS TUBOS DE QUEDA E VENTILACAO,I</t>
  </si>
  <si>
    <t>NCL.CONEXOES,EXCL.TUBOS QUEDA E VENTILACAO</t>
  </si>
  <si>
    <t>15.004.0125-A</t>
  </si>
  <si>
    <t>15.004.0126-0</t>
  </si>
  <si>
    <t>INSTALACAO E ASSENTAMENTO DE UM VASO SANITARIO COM CAIXA DE</t>
  </si>
  <si>
    <t>DESCARGA(EXCL.ESTES)EM PAVIMENTO ELEVADO,PARTE DE UM CONJ.DE</t>
  </si>
  <si>
    <t> DOIS OU MAIS VASOS,COMPREENDENDO:INST.HIDRAULICA COM 1,50M</t>
  </si>
  <si>
    <t>DE TUBO PVC 25MM,COM CONEXOES,ATE A CAIXA DE DESCARGA,LIGACA</t>
  </si>
  <si>
    <t>O DE ESGOTO COM 2,00M DE TUBO PVC 100MM,AOS TUBOS DE QUEDA E</t>
  </si>
  <si>
    <t> VENTILACAO,INCL.CONEXOES,EXCL.TUBOS DE QUEDA E VENTILACAO</t>
  </si>
  <si>
    <t>15.004.0126-A</t>
  </si>
  <si>
    <t>15.004.0127-0</t>
  </si>
  <si>
    <t>INSTALACAO E ASSENTAMENTO DE UM VASO SANITARIO COM CAIXA ACO</t>
  </si>
  <si>
    <t>PLADA(EXCL.ESTES)EM PAVIMENTO ELEVADO,PARTE DE UM CONJ.DE DO</t>
  </si>
  <si>
    <t>IS OU MAIS VASOS,COMPREENDENDO:INST.HIDRAULICA COM 1,50M DE</t>
  </si>
  <si>
    <t>TUBO PVC 25MM,COM CONEXOES,ATE A CAIXA ACOPLADA,LIGACAO DE E</t>
  </si>
  <si>
    <t>SGOTO COM 2,00M DE TUBO PVC 100MM,AOS TUBOS DE QUEDA E VENTI</t>
  </si>
  <si>
    <t>LACAO,INCL.CONEXOES,EXCL.TUBOS DE QUEDA E VENTILACAO</t>
  </si>
  <si>
    <t>15.004.0127-A</t>
  </si>
  <si>
    <t>15.004.0130-0</t>
  </si>
  <si>
    <t>INSTALACAO E ASSENTAMENTO DE UM VASO SANITARIO E VALVULA DE</t>
  </si>
  <si>
    <t>DESCARGA(EXCL.ESTES)EM PAVIMENTO TERREO,PARTE DE UM CONJUNTO</t>
  </si>
  <si>
    <t> DE DOIS OU MAIS VASOS,COMPREENDENDO:INSTALACAO HIDRAULICA C</t>
  </si>
  <si>
    <t>/1,50M TUBO PVC 50MM,C/CONEXOES,ATE VALVULA E APOS ESTA ATE</t>
  </si>
  <si>
    <t>O VASO,LIGACAO ESGOTO C/2,00M TUBO PVC 100MM A CAIXA DE INSP</t>
  </si>
  <si>
    <t>ECAO E TUBO VENTILACAO,INCL.CONEXOES,EXCL.TUBO VENTILACAO</t>
  </si>
  <si>
    <t>15.004.0130-A</t>
  </si>
  <si>
    <t>15.004.0131-0</t>
  </si>
  <si>
    <t>INSTALACAO E ASSENTAMENTO DE UM VASO SANITARIO E CAIXA DE DE</t>
  </si>
  <si>
    <t>SCARGA(EXCL.ESTES)EM PAVIMENTO TERREO,PARTE DE UM CONJUNTO D</t>
  </si>
  <si>
    <t>E DOIS OU MAIS VASOS,COMPREENDENDO:INSTALACAO HIDRAULICA C/1</t>
  </si>
  <si>
    <t>,50M TUBO PVC 25MM,C/CONEXOES,ATE A CAIXA DE DESCARGA,LIGACA</t>
  </si>
  <si>
    <t>O ESGOTO C/2,00M TUBO PVC 100MM A CAIXA INSPECAO E TUBO DE V</t>
  </si>
  <si>
    <t>ENTILACAO,INCL.CONEXOES,EXCL.TUBO VENTILACAO</t>
  </si>
  <si>
    <t>15.004.0131-A</t>
  </si>
  <si>
    <t>15.004.0133-0</t>
  </si>
  <si>
    <t>INSTALACAO E ASSENTAMENTO DE UM VASO SANITARIO E CAIXA ACOPL</t>
  </si>
  <si>
    <t>ADA(EXCL.ESTES)EM PAVIMENTO TERREO,PARTE DE UM CONJ.DE DOIS</t>
  </si>
  <si>
    <t>OU MAIS VASOS,COMPREENDENDO:INST.HIDRAULICA COM 1,50M DE TUB</t>
  </si>
  <si>
    <t>O PVC 25MM,COM CONEXOES,ATE A CAIXA ACOPLADA,LIGACAO DE ESGO</t>
  </si>
  <si>
    <t>TO COM 2,00M DE TUBO PVC 100MM A CAIXA DE INSPECAO E TUBO DE</t>
  </si>
  <si>
    <t>VENTILACAO,INCL.CONEXOES,EXCL.TUBO DE VENTILACAO</t>
  </si>
  <si>
    <t>15.004.0133-A</t>
  </si>
  <si>
    <t>15.004.0150-0</t>
  </si>
  <si>
    <t>INSTALACAO E ASSENTAMENTO DE UM LAVATORIO OU APARELHO DE INS</t>
  </si>
  <si>
    <t>TALACAO SEMELHANTE,EM BATERIA(EXCLUSIVE FORNECIMENTO DO APAR</t>
  </si>
  <si>
    <t>ELHO),COMPREENDENDO:1,00M DE TUBO DE PVC DE 32MM E 0,60M DE</t>
  </si>
  <si>
    <t>TUBO DE PVC DE 25MM,COM CONEXOES E ESGOTAMENTO EM PVC DE 40M</t>
  </si>
  <si>
    <t>M,ATE O RALO SIFONADO</t>
  </si>
  <si>
    <t>15.004.0150-A</t>
  </si>
  <si>
    <t>15.004.0151-0</t>
  </si>
  <si>
    <t>INSTALACAO E ASSENTAMENTO DE BEBEDOURO OU LAVATORIO TIPO CAL</t>
  </si>
  <si>
    <t>HA,EM BATERIA COM 1 PONTO A CADA 50CM(EXCLUSIVE FORNECIMENTO</t>
  </si>
  <si>
    <t> DO APARELHO),COMPREENDENDO:1,00M DE TUBO DE PVC DE 32MM E 0</t>
  </si>
  <si>
    <t>,60M DE TUBO DE PVC DE 25MM,COM CONEXOES E ESGOTAMENTO EM PV</t>
  </si>
  <si>
    <t>C DE 50MM,ATE O RALO SIFONADO</t>
  </si>
  <si>
    <t>15.004.0151-A</t>
  </si>
  <si>
    <t>15.004.0160-0</t>
  </si>
  <si>
    <t>INSTALACAO HIDRAULICA E ASSENTAMENTO DE UM CHUVEIRO EM BATER</t>
  </si>
  <si>
    <t>IA(EXCLUSIVE FORNECIMENTO DO APARELHO E REGISTRO),ATE 4 CHUV</t>
  </si>
  <si>
    <t>EIROS,COMPREENDENDO:1,50M DE TUBO DE PVC DE 32MM E 1,00M DE</t>
  </si>
  <si>
    <t>TUBO DE PVC DE 25MM</t>
  </si>
  <si>
    <t>15.004.0160-A</t>
  </si>
  <si>
    <t>15.004.0161-0</t>
  </si>
  <si>
    <t>IA(EXCLUSIVE FORNECIMENTO DO APARELHO E REGISTRO),ATE 8 CHUV</t>
  </si>
  <si>
    <t>EIROS,COMPREENDENDO:1,50M DE TUBO DE PVC SOLDAVEL DE 50MM E</t>
  </si>
  <si>
    <t>1,00M DE TUBO DE PVC DE 25MM</t>
  </si>
  <si>
    <t>15.004.0161-A</t>
  </si>
  <si>
    <t>15.004.0170-0</t>
  </si>
  <si>
    <t>RALO SECO(SIMPLES)DE PVC(100X53)X40MM,COM GRELHA,COMPREENDEN</t>
  </si>
  <si>
    <t>DO:EFLUENTE DE 40MM SOLDAVEL EM PVC,COM 2,00M DE EXTENSAO E</t>
  </si>
  <si>
    <t>LIGACAO AO RALO SIFONADO.FORNECIMENTO E INSTALACAO</t>
  </si>
  <si>
    <t>15.004.0170-A</t>
  </si>
  <si>
    <t>15.004.0175-1</t>
  </si>
  <si>
    <t>RALO SIFONADO DE PVC(150X185)X75MM RIGIDO EM PAVIMENTO ELEVA</t>
  </si>
  <si>
    <t>DO,COM SAIDA DE 75MM SOLDAVEL,GRELHA REDONDA E PORTA-GRELHA,</t>
  </si>
  <si>
    <t>COMPREENDENDO:3,00M DE TUBO DE PVC DE 75MM E SUA LIGACAO AO</t>
  </si>
  <si>
    <t>RAMAL DE QUEDA E VENTILACAO.FORNECIMENTO E INSTALACAO</t>
  </si>
  <si>
    <t>15.004.0175-B</t>
  </si>
  <si>
    <t>15.004.0176-0</t>
  </si>
  <si>
    <t>RALO SIFONADO DE PVC RIGIDO (100X100)X50MM,EM PAVIMENTO ELEV</t>
  </si>
  <si>
    <t>ADO,COM TAMPA CEGA,COM 1 ENTRADA DE 40MM E SAIDA DE 50MM,COM</t>
  </si>
  <si>
    <t>PREENDENDO:2,00M DE TUBO DE PVC DE 50MM SOLDAVEL,1,00M DE TU</t>
  </si>
  <si>
    <t>BO DE PVC DE 40MM E SUA LIGACAO AO RAMAL DE QUEDA E VENTILAC</t>
  </si>
  <si>
    <t>AO.FORNECIMENTO E INSTALACAO</t>
  </si>
  <si>
    <t>15.004.0176-A</t>
  </si>
  <si>
    <t>15.004.0180-0</t>
  </si>
  <si>
    <t>RALO SIFONADO PVC RIGIDO (150X185)X75MM,EM PAVIMENTO TERREO,</t>
  </si>
  <si>
    <t>COM SAIDA DE 75MM,GRELHA REDONDA E PORTA-GRELHA,COMPREENDEND</t>
  </si>
  <si>
    <t>O:3,00M DE TUBO DE PVC DE 75MM E SUA LIGACAO AO RAMAL DE VEN</t>
  </si>
  <si>
    <t>TILACAO.FORNECIMENTO E INSTALACAO</t>
  </si>
  <si>
    <t>15.004.0180-A</t>
  </si>
  <si>
    <t>15.004.0181-0</t>
  </si>
  <si>
    <t>RALO SIFONADO DE PVC(100X100)X50MM,EM PAVIMENTO TERREO,COM T</t>
  </si>
  <si>
    <t>AMPA CEGA,COM 1 ENTRADA DE 40MM E SAIDA DE 50MM,INCLUSIVE LI</t>
  </si>
  <si>
    <t>GACAO DE 50MM DE PVC ATE A CAIXA DE INSPECAO,CONSIDERANDO A</t>
  </si>
  <si>
    <t>DISTANCIA DO CENTRO DO RALO ATE 2,00M.FORNECIMENTO E INSTALA</t>
  </si>
  <si>
    <t>15.004.0181-A</t>
  </si>
  <si>
    <t>15.004.0190-0</t>
  </si>
  <si>
    <t>LIGACAO A COLUNA DE GORDURA DO ESGOTO DE PIAS EM TUBO DE PVC</t>
  </si>
  <si>
    <t> DE 50MM SOLDAVEL,COM CONEXOES</t>
  </si>
  <si>
    <t>15.004.0190-A</t>
  </si>
  <si>
    <t>15.004.0200-0</t>
  </si>
  <si>
    <t>TUBO DE QUEDA EM PVC DE 150MM,INCLUSIVE "T" SANITARIO.FORNEC</t>
  </si>
  <si>
    <t>IMENTO E ASSENTAMENTO</t>
  </si>
  <si>
    <t>15.004.0200-A</t>
  </si>
  <si>
    <t>15.004.0202-0</t>
  </si>
  <si>
    <t>TUBO DE QUEDA EM PVC DE 100MM,INCLUSIVE "T" SANITARIO.FORNEC</t>
  </si>
  <si>
    <t>15.004.0202-A</t>
  </si>
  <si>
    <t>15.004.0204-0</t>
  </si>
  <si>
    <t>TUBO DE QUEDA EM PVC DE 75MM,INCLUSIVE "T" SANITARIO.FORNECI</t>
  </si>
  <si>
    <t>15.004.0204-A</t>
  </si>
  <si>
    <t>15.004.0210-0</t>
  </si>
  <si>
    <t>TUBO PARA VENTILACAO EM PVC DE 100MM.INCLUSIVE CONEXOES.FORN</t>
  </si>
  <si>
    <t>ECIMENTO E ASSENTAMENTO</t>
  </si>
  <si>
    <t>15.004.0210-A</t>
  </si>
  <si>
    <t>15.004.0212-0</t>
  </si>
  <si>
    <t>TUBO PARA VENTILACAO EM PVC DE 75MM,INCLUSIVE CONEXOES.FORNE</t>
  </si>
  <si>
    <t>CIMENTO E ASSENTAMENTO</t>
  </si>
  <si>
    <t>15.004.0212-A</t>
  </si>
  <si>
    <t>15.004.0220-0</t>
  </si>
  <si>
    <t>TUBO DE QUEDA EM PVC REFORCADO DE 150MM,INCLUSIVE "T" SANITA</t>
  </si>
  <si>
    <t>RIO.FORNECIMENTO E ASSENTAMENTO</t>
  </si>
  <si>
    <t>15.004.0220-A</t>
  </si>
  <si>
    <t>15.004.0222-0</t>
  </si>
  <si>
    <t>TUBO DE QUEDA EM PVC REFORCADO DE 100MM,INCLUSIVE "T" SANITA</t>
  </si>
  <si>
    <t>15.004.0222-A</t>
  </si>
  <si>
    <t>15.004.0224-0</t>
  </si>
  <si>
    <t>TUBO DE QUEDA EM PVC REFORCADO DE 75MM,INCLUSIVE "T" SANITAR</t>
  </si>
  <si>
    <t>IO.FORNECIMENTO E ASSENTAMENTO</t>
  </si>
  <si>
    <t>15.004.0224-A</t>
  </si>
  <si>
    <t>15.004.0250-0</t>
  </si>
  <si>
    <t>APARELHO DE AR CONDICIONADO,TIPO PAREDE(EXCLUSIVE O FORNECIM</t>
  </si>
  <si>
    <t>ENTO DO APARELHO),COMPREENDENDO:5 VARAS DE ELETRODUTO PVC DE</t>
  </si>
  <si>
    <t> 3/4",COM LUVAS,40,00M DE FIO 2,5MM2,TOMADA DE EMBUTIR E CAI</t>
  </si>
  <si>
    <t>XA DE EMBUTIR.INSTALACAO E ASSENTAMENTO</t>
  </si>
  <si>
    <t>15.004.0250-A</t>
  </si>
  <si>
    <t>15.004.0251-0</t>
  </si>
  <si>
    <t>ENTO DO APARELHO),COM INSTALACAO APARENTE,COMPREENDENDO:5 VA</t>
  </si>
  <si>
    <t>RAS DE ELETRODUTO PVC DE 3/4",COM LUVAS,40,00M DE FIO 2,5MM2</t>
  </si>
  <si>
    <t>,TOMADA DE SOBREPOR E CAIXA DE SOBREPOR,INCLUSIVE ABRACADEIR</t>
  </si>
  <si>
    <t>AS.INSTALACAO E ASSENTAMENTO</t>
  </si>
  <si>
    <t>15.004.0251-A</t>
  </si>
  <si>
    <t>15.004.0255-0</t>
  </si>
  <si>
    <t>BEBEDOURO ELETRICO,TIPO PRESSAO COM FILTRO INTERNO(EXCLUSIVE</t>
  </si>
  <si>
    <t> FORNECIMENTO DE APARELHO),COMPREENDENDO:2 VARAS DE ELETRODU</t>
  </si>
  <si>
    <t>TO PVC DE 3/4",COM LUVAS,10,00M DE FIO 2,5MM2,TOMADA DE EMBU</t>
  </si>
  <si>
    <t>TIR E CAIXA DE EMBUTIR,4,00M DE TUBO PVC DE 25MM,3,00M DE TU</t>
  </si>
  <si>
    <t>BO PVC DE 40MM,REGISTRO DE 3/4" E CONEXOES.INSTALACAO ATE O</t>
  </si>
  <si>
    <t>RALO EXISTENTE E ASSENTAMENTO</t>
  </si>
  <si>
    <t>15.004.0255-A</t>
  </si>
  <si>
    <t>15.004.0300-0</t>
  </si>
  <si>
    <t>TUBO DE PVC RIGIDO,COM DIAMETRO DE 50MM,PBL,PN 80.FORNECIMEN</t>
  </si>
  <si>
    <t>15.004.0300-A</t>
  </si>
  <si>
    <t>15.004.0305-0</t>
  </si>
  <si>
    <t>ADAPTADOR DE PVC RIGIDO SOLDAVEL,COM BOLSA SOLDAVEL E ROSCA</t>
  </si>
  <si>
    <t>MACHO,DIAMETRO NOMINAL DE 50MM.FORNECIMENTO</t>
  </si>
  <si>
    <t>15.004.0305-A</t>
  </si>
  <si>
    <t>15.004.0310-0</t>
  </si>
  <si>
    <t>CURVA DE 90° DE PVC RIGIDO,SOLDAVEL,DIAMETRO NOMINAL DE 50MM</t>
  </si>
  <si>
    <t> E PRESSAO NOMINAL DE 80.FORNECIMENTO</t>
  </si>
  <si>
    <t>15.004.0310-A</t>
  </si>
  <si>
    <t>15.004.0315-0</t>
  </si>
  <si>
    <t>LUVA EM PVC RIGIDO SOLDAVEL,AZUL,DE 50MM.FORNECIMENTO</t>
  </si>
  <si>
    <t>15.004.0315-A</t>
  </si>
  <si>
    <t>15.004.0320-0</t>
  </si>
  <si>
    <t>TE DE PVC RIGIDO SOLDAVEL,90°,AZUL,COM BOLSAS SOLDAVEIS,DE 5</t>
  </si>
  <si>
    <t>0MM.FORNECIMENTO</t>
  </si>
  <si>
    <t>15.004.0320-A</t>
  </si>
  <si>
    <t>15.004.0325-0</t>
  </si>
  <si>
    <t>ASPERSOR DE IMPACTO,PARA IRRIGACAO TIPO ECO,PARA REGA DE JAR</t>
  </si>
  <si>
    <t>DIM.FORNECIMENTO</t>
  </si>
  <si>
    <t>15.004.0325-A</t>
  </si>
  <si>
    <t>15.004.0330-0</t>
  </si>
  <si>
    <t>ASPERSOR DE IMPACTO,PARA IRRIGACAO,TIPO MAXIREGA.FORNECIMENT</t>
  </si>
  <si>
    <t>15.004.0330-A</t>
  </si>
  <si>
    <t>15.004.0335-0</t>
  </si>
  <si>
    <t>ASPERSOR DE IMPACTO,PARA IRRIGACAO,TIPO MINIREGA.FORNECIMENT</t>
  </si>
  <si>
    <t>15.004.0335-A</t>
  </si>
  <si>
    <t>15.004.0600-0</t>
  </si>
  <si>
    <t>GRELHA PARA CANALETA,EM PVC,MEDINDO 130X500MM.FORNECIMENTO E</t>
  </si>
  <si>
    <t>15.004.0600-A</t>
  </si>
  <si>
    <t>15.004.0620-0</t>
  </si>
  <si>
    <t>GRELHA PARA CANALETA,EM PVC,MEDINDO 200X500MM.FORNECIMENTO E</t>
  </si>
  <si>
    <t>15.004.0620-A</t>
  </si>
  <si>
    <t>15.004.0700-0</t>
  </si>
  <si>
    <t>ABRACADEIRA DE PVC OU NYLON,PARA AMARRACAO DE CABOS TELEFONI</t>
  </si>
  <si>
    <t>COS,COM UTILIZACAO DE PREGOS OU PARAFUSOS PARA FIXACAO,DIAME</t>
  </si>
  <si>
    <t>TRO DE 16MM.FORNECIMENTO E COLOCACAO</t>
  </si>
  <si>
    <t>15.004.0700-A</t>
  </si>
  <si>
    <t>15.004.0705-0</t>
  </si>
  <si>
    <t>TRO DE 17,5MM.FORNECIMENTO E COLOCACAO</t>
  </si>
  <si>
    <t>15.004.0705-A</t>
  </si>
  <si>
    <t>15.004.0710-0</t>
  </si>
  <si>
    <t>TRO DE 20,5MM.FORNECIMENTO E COLOCACAO</t>
  </si>
  <si>
    <t>15.004.0710-A</t>
  </si>
  <si>
    <t>15.004.0715-0</t>
  </si>
  <si>
    <t>TRO DE 28,5MM.FORNECIMENTO E COLOCACAO</t>
  </si>
  <si>
    <t>15.004.0715-A</t>
  </si>
  <si>
    <t>15.004.0720-0</t>
  </si>
  <si>
    <t>TRO DE 35MM.FORNECIMENTO E COLOCACAO</t>
  </si>
  <si>
    <t>15.004.0720-A</t>
  </si>
  <si>
    <t>15.005.0010-0</t>
  </si>
  <si>
    <t>INSTALACAO E ASSENTAMENTO DE CHUVEIRO(EXCLUSIVE O FORNECIMEN</t>
  </si>
  <si>
    <t>TO DO APARELHO,REGISTRO E ISOLAMENTO),COMPREENDENDO:5,00M DE</t>
  </si>
  <si>
    <t> TUBO DE COBRE DE 22MM,SOLDAS E CONEXOES</t>
  </si>
  <si>
    <t>15.005.0010-A</t>
  </si>
  <si>
    <t>15.005.0020-0</t>
  </si>
  <si>
    <t>INSTALACAO E ASSENTAMENTO DE BANHEIRA(EXCLUSIVE O FORNECIMEN</t>
  </si>
  <si>
    <t>TO DO APARELHO E ISOLAMENTO),COMPREENDENDO:8,00M DE TUBO DE</t>
  </si>
  <si>
    <t>COBRE DE 22MM,SOLDAS E CONEXOES</t>
  </si>
  <si>
    <t>15.005.0020-A</t>
  </si>
  <si>
    <t>15.005.0030-0</t>
  </si>
  <si>
    <t>XCLUSIVE O FORNECIMENTO DO APARELHO E ISOLAMENTO),COMPREENDE</t>
  </si>
  <si>
    <t>NDO:3,00M DE TUBO DE COBRE DE 22MM,SOLDAS E CONEXOES</t>
  </si>
  <si>
    <t>15.005.0030-A</t>
  </si>
  <si>
    <t>15.005.0040-1</t>
  </si>
  <si>
    <t>INSTALACAO E ASSENTAMENTO DE PIA COM 1 CUBA(EXCLUSIVE O FORN</t>
  </si>
  <si>
    <t>ECIMENTO DO APARELHO E ISOLAMENTO),COMPREENDENDO:6,00M DE TU</t>
  </si>
  <si>
    <t>BO DE COBRE DE 22MM,SOLDAS E CONEXOES</t>
  </si>
  <si>
    <t>15.005.0040-B</t>
  </si>
  <si>
    <t>15.005.0050-0</t>
  </si>
  <si>
    <t>INSTALACAO E ASSENTAMENTO DE PIA COM 2 CUBAS(EXCLUSIVE O FOR</t>
  </si>
  <si>
    <t>NECIMENTO DO APARELHO E ISOLAMENTO),COMPREENDENDO:6,00M DE T</t>
  </si>
  <si>
    <t>UBO DE COBRE DE 22MM,SOLDAS E CONEXOES</t>
  </si>
  <si>
    <t>15.005.0050-A</t>
  </si>
  <si>
    <t>15.005.0060-0</t>
  </si>
  <si>
    <t>INSTALACAO E ASSENTAMENTO DE LAVATORIO DE 1 TORNEIRA (EXCLUS</t>
  </si>
  <si>
    <t>IVE O FORNECIMENTO DO APARELHO E ISOLAMENTO),COMPREENDENDO:</t>
  </si>
  <si>
    <t>4,00M DE TUBO DE COBRE DE 22MM,SOLDAS E CONEXOES</t>
  </si>
  <si>
    <t>15.005.0060-A</t>
  </si>
  <si>
    <t>15.005.0070-0</t>
  </si>
  <si>
    <t>INSTALACAO E ASSENTAMENTO DE TANQUE DE SERVICO(EXCLUSIVE O F</t>
  </si>
  <si>
    <t>ORNECIMENTO DO APARELHO E ISOLAMENTO),COMPREENDENDO:6,00M DE</t>
  </si>
  <si>
    <t>15.005.0070-A</t>
  </si>
  <si>
    <t>15.005.0100-0</t>
  </si>
  <si>
    <t>COLUNA DE COBRE DE 28MM,EXCLUSIVE PECAS DE DERIVACAO E ISOLA</t>
  </si>
  <si>
    <t>15.005.0100-A</t>
  </si>
  <si>
    <t>15.005.0110-0</t>
  </si>
  <si>
    <t>COLUNA DE COBRE DE 35MM,EXCLUSIVE PECAS DE DERIVACAO E ISOLA</t>
  </si>
  <si>
    <t>15.005.0110-A</t>
  </si>
  <si>
    <t>15.005.0120-0</t>
  </si>
  <si>
    <t>COLUNA DE COBRE DE 42MM,EXCLUSIVE PECAS DE DERIVACAO E ISOLA</t>
  </si>
  <si>
    <t>15.005.0120-A</t>
  </si>
  <si>
    <t>15.005.0130-0</t>
  </si>
  <si>
    <t>COLUNA DE COBRE DE 54MM,EXCLUSIVE PECAS DE DERIVACAO E ISOLA</t>
  </si>
  <si>
    <t>15.005.0130-A</t>
  </si>
  <si>
    <t>15.005.0140-0</t>
  </si>
  <si>
    <t>COLUNA DE COBRE DE 66MM,EXCLUSIVE PECAS DE DERIVACAO E ISOLA</t>
  </si>
  <si>
    <t>15.005.0140-A</t>
  </si>
  <si>
    <t>15.005.0200-0</t>
  </si>
  <si>
    <t>INSTALACAO E ASSENTAMENTO DE AR CONDICIONADO TIPO SPLIT DE 9</t>
  </si>
  <si>
    <t>000 BTU'S,COM 1 CONDENSADOR E 1 EVAPORADOR,(VIDE FORNECIMENT</t>
  </si>
  <si>
    <t>O DO APARELHO NA FAMILIA 18.030)INCLUSIVE ACESSORIOS DE FIXA</t>
  </si>
  <si>
    <t>CAO,EXCLUSIVE ALIMENTACAO ELETRICA E INTERLIGACAO AO CONDENS</t>
  </si>
  <si>
    <t>ADOR/EVAPORADOR(VIDE ITEM 15.005.0255)</t>
  </si>
  <si>
    <t>15.005.0201-0</t>
  </si>
  <si>
    <t>INSTALACAO E ASSENTAMENTO DE AR CONDICIONADO TIPO SPLIT DE 1</t>
  </si>
  <si>
    <t>2000 BTU'S,COM 1 CONDENSADOR E 1 EVAPORADOR,(VIDE FORNECIMEN</t>
  </si>
  <si>
    <t>TO DO APARELHO NA FAMILIA 18.030)INCLUSIVE ACESSORIOS DE FIX</t>
  </si>
  <si>
    <t>ACAO,EXCLUSIVE ALIMENTACAO ELETRICA E INTERLIGACAO AO CONDEN</t>
  </si>
  <si>
    <t>SADOR/EVAPORADOR (VIDE ITEM 15.005.0255)</t>
  </si>
  <si>
    <t>15.005.0202-0</t>
  </si>
  <si>
    <t>8000 BTU'S,COM 1 CONDENSADOR E 1 EVAPORADOR,(VIDE FORNECIMEN</t>
  </si>
  <si>
    <t>SAOR/EVAPORADOR (VIDE ITEM 15.005.0255)</t>
  </si>
  <si>
    <t>15.005.0202-A</t>
  </si>
  <si>
    <t>15.005.0203-0</t>
  </si>
  <si>
    <t>8000 BTU'S,COM 1 CONDENSADOR E 2 EVAPORADORES,(VIDE FORNECIM</t>
  </si>
  <si>
    <t>ENTO DO APARELHO NA FAMILIA 18.030)INCLUSIVE ACESSORIOS DE F</t>
  </si>
  <si>
    <t>IXACAO,EXCLUSIVE ALIMENTACAO ELETRICA E INTERLIGACAO AO COND</t>
  </si>
  <si>
    <t>ENSADOR/EVAPORADOR (VIDE ITEM 15.005.0255)</t>
  </si>
  <si>
    <t>15.005.0203-A</t>
  </si>
  <si>
    <t>15.005.0204-0</t>
  </si>
  <si>
    <t>INSTALACAO E ASSENTAMENTO DE AR CONDICIONADO TIPO SPLIT DE 2</t>
  </si>
  <si>
    <t>4000 BTU'S,COM 1 CONDENSADOR E 1 EVAPORADOR,(VIDE FORNECIMEN</t>
  </si>
  <si>
    <t>15.005.0204-A</t>
  </si>
  <si>
    <t>15.005.0205-0</t>
  </si>
  <si>
    <t>4000 BTU'S,COM 1 CONDENSADOR E 2 EVAPORADORES,(VIDE FORNECIM</t>
  </si>
  <si>
    <t>15.005.0205-A</t>
  </si>
  <si>
    <t>15.005.0206-0</t>
  </si>
  <si>
    <t>INSTALACAO E ASSENTAMENTO DE AR CONDICIONADO TIPO SPLIT DE 3</t>
  </si>
  <si>
    <t>0000 BTU'S,COM 1 CONDENSADOR E 1 EVAPORADOR,(VIDE FORNECIMEN</t>
  </si>
  <si>
    <t>15.005.0206-A</t>
  </si>
  <si>
    <t>15.005.0207-0</t>
  </si>
  <si>
    <t>6000 BTU'S,COM 1 CONDENSADOR E 1 EVAPORADOR,(VIDE FORNECIMEN</t>
  </si>
  <si>
    <t>15.005.0207-A</t>
  </si>
  <si>
    <t>15.005.0208-0</t>
  </si>
  <si>
    <t>INSTALACAO E ASSENTAMENTO DE AR CONDICIONADO TIPO SPLIT DE 4</t>
  </si>
  <si>
    <t>15.005.0209-0</t>
  </si>
  <si>
    <t>INSTALACAO E ASSENTAMENTO DE AR CONDICIONADO TIPO SPLIT DE 6</t>
  </si>
  <si>
    <t>15.005.0253-0</t>
  </si>
  <si>
    <t>DUTO PARA CONDICIONAMENTO DE AR,CHAVETADO EM CHAPA DE ACO GA</t>
  </si>
  <si>
    <t>LVANIZADO,NAS DIVERSAS BITOLAS,CONFORME SMACNA/ABNT,ISOLADO</t>
  </si>
  <si>
    <t>COM MANTA DE LA DE VIDRO,REVESTIDA COM FOLHA DE ALUMINIO,INC</t>
  </si>
  <si>
    <t>LUINDO CINTAS,FITAS,SUPORTES PINTADOS,DIFUSORES E GRELHAS EM</t>
  </si>
  <si>
    <t> ALUMINIO EXTRUDADO E DEMAIS ITENS NECESSARIOS.FORNECIMENTO</t>
  </si>
  <si>
    <t>15.005.0253-A</t>
  </si>
  <si>
    <t>15.005.0255-0</t>
  </si>
  <si>
    <t>TUBULACAO EM COBRE PARA INTERLIGACAO DE SPLIT SYSTEM AO COND</t>
  </si>
  <si>
    <t>ENSADOR/EVAPORADOR,INCLUSIVE ISOLAMENTO TERMICO,ALIMENTACAO</t>
  </si>
  <si>
    <t>ELETRICA,CONEXOES E FIXACAO,PARA APARELHOS ATE 48000 BTU'S.F</t>
  </si>
  <si>
    <t>ORNECIMENTO E INSTALACAO</t>
  </si>
  <si>
    <t>15.005.0260-0</t>
  </si>
  <si>
    <t>ELETRICA,CONEXOES E FIXACAO,PARA APARELHOS DE 60000 BTU'S.FO</t>
  </si>
  <si>
    <t>RNECIMENTO E INSTALACAO</t>
  </si>
  <si>
    <t>15.005.0275-0</t>
  </si>
  <si>
    <t>DUTO PARA EXAUSTAO DE COCCAO DE FOGOES,SOLDADO EM CHAPA PRET</t>
  </si>
  <si>
    <t>A,CONFORME ABNT,PINTADOS COM TINTA RESISTENTE AO CALOR,INCLU</t>
  </si>
  <si>
    <t>SIVE SUPORTES PINTADOS,LONAS E DEMAIS ITENS NECESSARIOS.FORN</t>
  </si>
  <si>
    <t>15.005.0275-A</t>
  </si>
  <si>
    <t>15.005.0278-0</t>
  </si>
  <si>
    <t>DUTO PARA EXAUSTAO DE AR DE CALDEIROES/FORNOS,CHAVETADO EM C</t>
  </si>
  <si>
    <t>HAPA DE ACO GALVANIZADO,NAS DIVERSAS BITOLAS,CONFORME SMACNA</t>
  </si>
  <si>
    <t>/ABNT,INCLUSIVE SUPORTES PINTADOS,LONAS E DEMAIS ITENS NECES</t>
  </si>
  <si>
    <t>SARIOS.FORNECIMENTO E COLOCACAO</t>
  </si>
  <si>
    <t>15.005.0278-A</t>
  </si>
  <si>
    <t>15.005.0280-0</t>
  </si>
  <si>
    <t>DUTO PARA EXAUSTAO DE AR/VENTILACAO,CHAVETADO EM CHAPA DE AC</t>
  </si>
  <si>
    <t>O GALVANIZADO,NAS DIVERSAS BITOLAS,CONFORME SMACNA/ABNT,INCL</t>
  </si>
  <si>
    <t>USIVE SUPORTES PINTADOS,GRELHAS,DIFUSORES EM ALUMINIO EXTRUD</t>
  </si>
  <si>
    <t>ADO E DEMAIS ITENS NECESSARIOS.FORNECIMENTO E COLOCACAO</t>
  </si>
  <si>
    <t>15.005.0280-A</t>
  </si>
  <si>
    <t>15.006.0010-0</t>
  </si>
  <si>
    <t>CAIXA DE INCENDIO INTERNA PADRAO CBERJ,DE ACO,MEDINDO 70X50X</t>
  </si>
  <si>
    <t>25CM,COMPREENDENDO:2 LANCES DE 15,00M DE MANGUEIRA DE FIBRA</t>
  </si>
  <si>
    <t>DE POLIESTER PURA,TIPO 2,REVESTIDA INTERNAMENTE COM BORRACHA</t>
  </si>
  <si>
    <t>VULCANIZADA NO DIAMETRO DE 1.1/2",EMPATADA,COM REGISTRO,ADAP</t>
  </si>
  <si>
    <t>TADOR E ESGUICHO.FORNECIMENTO E COLOCACAO</t>
  </si>
  <si>
    <t>15.006.0010-A</t>
  </si>
  <si>
    <t>15.006.0012-0</t>
  </si>
  <si>
    <t>CAIXA DE INCENDIO EXTERNA,PADRAO CBERJ,DE ACO,MEDINDO 70X50X</t>
  </si>
  <si>
    <t>15.006.0012-A</t>
  </si>
  <si>
    <t>15.006.0015-0</t>
  </si>
  <si>
    <t>UM LANCE DE 15,00M DE MANGUEIRA DE FIBRA DE POLIESTER PURA,T</t>
  </si>
  <si>
    <t>IPO 2,REVESTIDA INTERNAMENTE COM BORRACHA VULCANIZADA NO DIA</t>
  </si>
  <si>
    <t>METRO DE 1.1/2".FORNECIMENTO E COLOCACAO</t>
  </si>
  <si>
    <t>15.006.0015-A</t>
  </si>
  <si>
    <t>15.006.0016-0</t>
  </si>
  <si>
    <t>DOIS LANCES DE 15,00M DE MANGUEIRA DE FIBRA DE POLIESTER PUR</t>
  </si>
  <si>
    <t>A,TIPO 2,REVESTIDA INTERNAMENTE COM BORRACHA VULCANIZADA NO</t>
  </si>
  <si>
    <t>DIAMETRO DE 1.1/2".FORNECIMENTO E COLOCACAO</t>
  </si>
  <si>
    <t>15.006.0016-A</t>
  </si>
  <si>
    <t>15.006.0035-0</t>
  </si>
  <si>
    <t>HIDRANTE DE COLUNA COMPLETO,PARA LINHA DE 100MM,INCLUSIVE PE</t>
  </si>
  <si>
    <t>CAS COMPLEMENTARES ATE O INICIO DA TUBULACAO HORIZONTAL E FO</t>
  </si>
  <si>
    <t>RNECIMENTO DO MATERIAL PARA REJUNTAMENTO.FORNECIMENTO E ASSE</t>
  </si>
  <si>
    <t>15.006.0035-A</t>
  </si>
  <si>
    <t>15.006.0040-0</t>
  </si>
  <si>
    <t>HIDRANTE SUBTERRANEO COMPLETO,EXCLUSIVE ESTE,CONSIDERANDO PE</t>
  </si>
  <si>
    <t>RNECIMENTO DO MATERIAL DE REJUNTAMENTO.ASSENTAMENTO</t>
  </si>
  <si>
    <t>15.006.0040-A</t>
  </si>
  <si>
    <t>15.006.0045-0</t>
  </si>
  <si>
    <t>INSTALACAO DE INCENDIO(HIDRANTE)EM CAIXA ENTERRADA DE ALVENA</t>
  </si>
  <si>
    <t>RIA COM TIJOLO MACICO,PAREDE MEIA VEZ(10CM)MEDINDO 40X30X50C</t>
  </si>
  <si>
    <t>M,REVESTIDA INTERNAMENTE,COM TAMPA DE FERRO FUNDIDO,INCLUSIV</t>
  </si>
  <si>
    <t>E PECAS COMPREENDENDO:REGISTRO DE GAVETA EM BRONZE 2.1/2",TA</t>
  </si>
  <si>
    <t>MPAO CEGO 2.1/2",JUNTA STORZ DE 2.1/2" E FORNECIMENTO DE TOD</t>
  </si>
  <si>
    <t>15.006.0045-A</t>
  </si>
  <si>
    <t>15.007.0208-0</t>
  </si>
  <si>
    <t>HASTE PARA ATERRAMENTO,DE COBRE DE 5/8"(16MM),COM 3,00M DE C</t>
  </si>
  <si>
    <t>OMPRIMENTO.FORNECIMENTO E COLOCACAO</t>
  </si>
  <si>
    <t>15.007.0208-A</t>
  </si>
  <si>
    <t>15.007.0209-0</t>
  </si>
  <si>
    <t>HASTE PARA ATERRAMENTO,DE COBRE DE 5/8"(16MM),COM 2,40M DE C</t>
  </si>
  <si>
    <t>15.007.0209-A</t>
  </si>
  <si>
    <t>15.007.0210-0</t>
  </si>
  <si>
    <t>PARA-RAIO DE TELHADO,TIPO FRANKLIN,EM LATAO CROMADO,H=37,5CM</t>
  </si>
  <si>
    <t>,COMPREENDENDO:30,00M DE CORDOALHA DE COBRE 16MM2,HASTE DE T</t>
  </si>
  <si>
    <t>ERRA E DEMAIS MATERIAIS NECESSARIOS.FORNECIMENTO E COLOCACAO</t>
  </si>
  <si>
    <t>15.007.0210-A</t>
  </si>
  <si>
    <t>15.007.0214-0</t>
  </si>
  <si>
    <t>SUPORTE PARA FIXACAO DE CABO PARA PARA-RAIO,COM 20CM DE COMP</t>
  </si>
  <si>
    <t>RIMENTO,COM ISOLADOR.FORNECIMENTO E COLOCACAO</t>
  </si>
  <si>
    <t>15.007.0214-A</t>
  </si>
  <si>
    <t>15.007.0216-0</t>
  </si>
  <si>
    <t>TERMINAL AEREO PARA PARA-RAIO(CAPTOR 1 PONTA)EM LATAO MACICO</t>
  </si>
  <si>
    <t>,3/8"X600MM,FIXACAO COM ROSCA MECANICA E ABRACADEIRA,INCLUSI</t>
  </si>
  <si>
    <t>VE CAPTOR.FORNECIMENTO E COLOCACAO</t>
  </si>
  <si>
    <t>15.007.0216-A</t>
  </si>
  <si>
    <t>15.007.0218-0</t>
  </si>
  <si>
    <t>PRESILHA EM LATAO COM FURO DE 7MM.FORNECIMENTO E COLOCACAO</t>
  </si>
  <si>
    <t>15.007.0218-A</t>
  </si>
  <si>
    <t>15.007.0250-0</t>
  </si>
  <si>
    <t>DISJUNTOR TRIFASICO A VOLUME REDUZIDO DE OLEO,15KV-350MVA,CO</t>
  </si>
  <si>
    <t>M RELES PRIMARIOS.FORNECIMENTO E COLOCACAO</t>
  </si>
  <si>
    <t>15.007.0250-A</t>
  </si>
  <si>
    <t>15.007.0255-0</t>
  </si>
  <si>
    <t>DISJUNTOR TRIFASICO A VOLUME REDUZIDO DE OLEO,15KV-500MVA,CO</t>
  </si>
  <si>
    <t>15.007.0255-A</t>
  </si>
  <si>
    <t>15.007.0260-0</t>
  </si>
  <si>
    <t>DISJUNTOR DE VOLUME REDUZIDO DE OLEO TRIPOLAR,CLASSE 15KV,CO</t>
  </si>
  <si>
    <t>RRENTE NOMINAL DE 800A/500MVA,COM OS ACESSORIOS:CARREGADOR D</t>
  </si>
  <si>
    <t>E MOLA MOTORIZADO,RELES DE ABERTURA E FECHAMENTO,BLOQUEIO ME</t>
  </si>
  <si>
    <t>CANICO KIRK.FORNECIMENTO E COLOCACAO</t>
  </si>
  <si>
    <t>15.007.0260-A</t>
  </si>
  <si>
    <t>15.007.0280-0</t>
  </si>
  <si>
    <t>SECCIONADOR TRIPOLAR,ACIONAMENTO SIMULTANEO,COMANDO POR VARA</t>
  </si>
  <si>
    <t> DE MANOBRA,15KV-400A.FORNECIMENTO E COLOCACAO</t>
  </si>
  <si>
    <t>15.007.0280-A</t>
  </si>
  <si>
    <t>15.007.0285-0</t>
  </si>
  <si>
    <t>SECCIONADOR TRIPOLAR,ACIONAMENTO SIMULTANEO,COMANDO POR PUNH</t>
  </si>
  <si>
    <t>O DE MANOBRA,15KV-400A.FORNECIMENTO E COLOCACAO</t>
  </si>
  <si>
    <t>15.007.0285-A</t>
  </si>
  <si>
    <t>15.007.0290-0</t>
  </si>
  <si>
    <t>SECCIONADOR TRIPOLAR COM FUSIVEIS,ACIONAMENTO SIMULTANEO,COM</t>
  </si>
  <si>
    <t>ANDO POR VARA DE MANOBRA,15KV-400A.FORNECIMENTO E COLOCACAO</t>
  </si>
  <si>
    <t>15.007.0290-A</t>
  </si>
  <si>
    <t>15.007.0295-0</t>
  </si>
  <si>
    <t>ANDO POR PUNHO DE MANOBRA,15KV-400A.FORNECIMENTO E COLOCACAO</t>
  </si>
  <si>
    <t>15.007.0295-A</t>
  </si>
  <si>
    <t>15.007.0334-0</t>
  </si>
  <si>
    <t>VARA DE MANOBRA EM FENOLITE,COM PONTEIRA DE DURALUMINIO TEST</t>
  </si>
  <si>
    <t>ADA EM 15KV,COM 3,00M DE COMPRIMENTO.FORNECIMENTO</t>
  </si>
  <si>
    <t>15.007.0334-A</t>
  </si>
  <si>
    <t>15.007.0338-0</t>
  </si>
  <si>
    <t>MUFLA TERMINAL,INTERNA OU EXTERNA,PARA CABO SINGELO DE 15KV.</t>
  </si>
  <si>
    <t>15.007.0338-A</t>
  </si>
  <si>
    <t>15.007.0340-0</t>
  </si>
  <si>
    <t>VERGALHAO DE COBRE DE 3/8".FORNECIMENTO E COLOCACAO</t>
  </si>
  <si>
    <t>15.007.0340-A</t>
  </si>
  <si>
    <t>15.007.0345-0</t>
  </si>
  <si>
    <t>ISOLADOR DE PINO,TIPO HI-TOP,CILINDRICO CLASSE 15KV.FORNECIM</t>
  </si>
  <si>
    <t>15.007.0345-A</t>
  </si>
  <si>
    <t>15.007.0347-0</t>
  </si>
  <si>
    <t>ISOLADOR DE SUSPENSAO(DISCO),TIPO CAVILHA CLASSE 15KV.FORNEC</t>
  </si>
  <si>
    <t>15.007.0347-A</t>
  </si>
  <si>
    <t>15.007.0350-0</t>
  </si>
  <si>
    <t>INTERTRAVAMENTO MECANICO (DISJUNTOR X CHAVES FACA),COM FECHA</t>
  </si>
  <si>
    <t>DURAS.FORNECIMENTO E COLOCACAO</t>
  </si>
  <si>
    <t>15.007.0350-A</t>
  </si>
  <si>
    <t>15.007.0351-0</t>
  </si>
  <si>
    <t>PARA-RAIO,TIPO VALVULA,PARA 15KV/5KA.FORNECIMENTO E INSTALAC</t>
  </si>
  <si>
    <t>15.007.0351-A</t>
  </si>
  <si>
    <t>15.007.0357-0</t>
  </si>
  <si>
    <t>CHAVE FUSIVEL,UNIPOLAR,COMANDO POR VARA DE MANOBRA,15KV-100A</t>
  </si>
  <si>
    <t>15.007.0357-A</t>
  </si>
  <si>
    <t>15.007.0359-0</t>
  </si>
  <si>
    <t>BOTOEIRA DE COMANDO A DISTANCIA(EMERGENCIA),BLINDADA EM CAIX</t>
  </si>
  <si>
    <t>A DE ALUMINIO FUNDIDO COM PORTA DE VIDRO(ACIONADA AUTOMATICA</t>
  </si>
  <si>
    <t>MENTE AO QUEBRAR O VIDRO),COMPREENDENDO:5 VARAS DE ELETRODUT</t>
  </si>
  <si>
    <t>O DE 1/2",50,00M DE FIO 1MM2,CAIXAS E CONEXOES,INCLUSIVE ABE</t>
  </si>
  <si>
    <t>TURA E FECHAMENTO DE RASGO EM ALVENARIA.FORNECIMENTO E COLOC</t>
  </si>
  <si>
    <t>15.007.0359-A</t>
  </si>
  <si>
    <t>15.007.0400-0</t>
  </si>
  <si>
    <t>QUADRO DE DISTRIBUICAO DE ENERGIA PARA DISJUNTORES TERMO-MAG</t>
  </si>
  <si>
    <t>NETICOS UNIPOLARES,DE SOBREPOR,COM PORTA E BARRAMENTOS DE FA</t>
  </si>
  <si>
    <t>SE,NEUTRO E TERRA,PARA INSTALACAO DE ATE 3 DISJUNTORES SEM</t>
  </si>
  <si>
    <t>DISPOSITIVO PARA CHAVE GERAL.FORNECIMENTO E COLOCACAO</t>
  </si>
  <si>
    <t>15.007.0400-A</t>
  </si>
  <si>
    <t>15.007.0405-0</t>
  </si>
  <si>
    <t>SE,NEUTRO E TERRA,PARA INSTALACAO DE ATE 6 DISJUNTORES SEM D</t>
  </si>
  <si>
    <t>ISPOSITIVO PARA CHAVE GERAL.FORNECIMENTO E COLOCACAO</t>
  </si>
  <si>
    <t>15.007.0405-A</t>
  </si>
  <si>
    <t>15.007.0410-0</t>
  </si>
  <si>
    <t>SE,NEUTRO E TERRA,PARA INSTALACAO DE ATE 12 DISJUNTORES SEM</t>
  </si>
  <si>
    <t>15.007.0410-A</t>
  </si>
  <si>
    <t>15.007.0415-0</t>
  </si>
  <si>
    <t>SE,NEUTRO E TERRA,TRIFASICO,PARA INSTALACAO DE ATE 18 DISJUN</t>
  </si>
  <si>
    <t>TORES COM DISPOSITIVO PARA CHAVE GERAL.FORNECIMENTO E COLOCA</t>
  </si>
  <si>
    <t>CAO.</t>
  </si>
  <si>
    <t>15.007.0415-A</t>
  </si>
  <si>
    <t>15.007.0420-0</t>
  </si>
  <si>
    <t>SE,NEUTRO E TERRA,TRIFASICO,PARA INSTALACAO DE ATE 24 DISJUN</t>
  </si>
  <si>
    <t>15.007.0420-A</t>
  </si>
  <si>
    <t>15.007.0425-0</t>
  </si>
  <si>
    <t>SE,NEUTRO E TERRA,TRIFASICO,PARA INSTALACAO DE ATE 32 DISJUN</t>
  </si>
  <si>
    <t>15.007.0425-A</t>
  </si>
  <si>
    <t>15.007.0430-0</t>
  </si>
  <si>
    <t>SE,NEUTRO E TERRA,TRIFASICO,PARA INSTALACAO DE ATE 40 DISJUN</t>
  </si>
  <si>
    <t>15.007.0430-A</t>
  </si>
  <si>
    <t>15.007.0435-0</t>
  </si>
  <si>
    <t>SE,NEUTRO E TERRA,TRIFASICO,PARA INSTALACAO DE ATE 50 DISJUN</t>
  </si>
  <si>
    <t>15.007.0435-A</t>
  </si>
  <si>
    <t>15.007.0495-0</t>
  </si>
  <si>
    <t>NETICOS UNIPOLARES,DE EMBUTIR,COM PORTA E BARRAMENTOS DE FAS</t>
  </si>
  <si>
    <t>E,NEUTRO E TERRA,PARA INSTALACAO DE ATE 3 DISJUNTORES SEM DI</t>
  </si>
  <si>
    <t>SPOSITIVO PARA CHAVE GERAL.FORNECIMENTO E COLOCACAO</t>
  </si>
  <si>
    <t>15.007.0495-A</t>
  </si>
  <si>
    <t>15.007.0498-0</t>
  </si>
  <si>
    <t>E,NEUTRO E TERRA,PARA INSTALACAO DE ATE 6 DISJUNTORES SEM DI</t>
  </si>
  <si>
    <t>15.007.0498-A</t>
  </si>
  <si>
    <t>15.007.0501-0</t>
  </si>
  <si>
    <t>E,NEUTRO E TERRA,PARA INSTALACAO DE ATE 12 DISJUNTORES SEM D</t>
  </si>
  <si>
    <t>15.007.0501-A</t>
  </si>
  <si>
    <t>15.007.0504-0</t>
  </si>
  <si>
    <t>E,NEUTRO E TERRA,TRIFASICO,PARA INSTALACAO DE ATE 18 DISJUNT</t>
  </si>
  <si>
    <t>ORES COM DISPOSITIVO PARA CHAVE GERAL.FORNECIMENTO E COLOCAC</t>
  </si>
  <si>
    <t>AO.</t>
  </si>
  <si>
    <t>15.007.0504-A</t>
  </si>
  <si>
    <t>15.007.0507-0</t>
  </si>
  <si>
    <t>E,NEUTRO E TERRA,TRIFASICO,PARA INSTALACAO DE ATE 24 DISJUNT</t>
  </si>
  <si>
    <t>15.007.0507-A</t>
  </si>
  <si>
    <t>15.007.0511-0</t>
  </si>
  <si>
    <t>E,NEUTRO E TERRA,TRIFASICO,PARA INSTALACAO DE ATE 32 DISJUNT</t>
  </si>
  <si>
    <t>15.007.0511-A</t>
  </si>
  <si>
    <t>15.007.0514-0</t>
  </si>
  <si>
    <t>E,NEUTRO E TERRA,TRIFASICO,PARA INSTALACAO DE ATE 40 DISJUNT</t>
  </si>
  <si>
    <t>15.007.0514-A</t>
  </si>
  <si>
    <t>15.007.0517-0</t>
  </si>
  <si>
    <t>E,NEUTRO E TERRA,TRIFASICO,PARA INSTALACAO DE ATE 50 DISJUNT</t>
  </si>
  <si>
    <t>15.007.0517-A</t>
  </si>
  <si>
    <t>15.007.0520-0</t>
  </si>
  <si>
    <t>DISJUNTORES/INTERRUPTORES DIFERENCIAIS(D.I),CLASSE AC,2 POLO</t>
  </si>
  <si>
    <t>S,INSTANTANEO,CORRENTE NOMINAL(IN)25AX240V,SENSIBILIDADE 30M</t>
  </si>
  <si>
    <t>A/300MA.FORNECIMENTO E COLOCACAO</t>
  </si>
  <si>
    <t>15.007.0520-A</t>
  </si>
  <si>
    <t>15.007.0521-0</t>
  </si>
  <si>
    <t>S,INSTANTANEO,CORRENTE NOMINAL(IN) 40AX240V,SENSIBILIDADE 30</t>
  </si>
  <si>
    <t>MA/300MA.FORNECIMENTO E COLOCACAO</t>
  </si>
  <si>
    <t>15.007.0521-A</t>
  </si>
  <si>
    <t>15.007.0522-0</t>
  </si>
  <si>
    <t>S,INSTANTANEO,CORRENTE NOMINAL(IN)63AX240V,SENSIBILIDADE 30M</t>
  </si>
  <si>
    <t>15.007.0522-A</t>
  </si>
  <si>
    <t>15.007.0523-0</t>
  </si>
  <si>
    <t>S,INSTANTANEO,CORRENTE NOMINAL(IN)80AX240V,SENSIBILIDADE 30M</t>
  </si>
  <si>
    <t>15.007.0523-A</t>
  </si>
  <si>
    <t>15.007.0524-0</t>
  </si>
  <si>
    <t>DIJUNTORES/INTERRUPTORES DIFERENCIAIS(D.I),CLASSE AC,4 POLOS</t>
  </si>
  <si>
    <t>,INSTANTANEO,CORRENTE NOMINAL(IN)25AX415V,SENSIBILIDADE 30MA</t>
  </si>
  <si>
    <t>/300MA.FORNECIMENTO E COLOCACAO</t>
  </si>
  <si>
    <t>15.007.0524-A</t>
  </si>
  <si>
    <t>15.007.0525-0</t>
  </si>
  <si>
    <t>DISJUNTORES/INTERRUPTORES DIFERENCIAIS(D.I),CLASSE AC,4 POLO</t>
  </si>
  <si>
    <t>S,INSTANTANEO,CORRENTE NOMINAL(IN)40AX415V,SENSIBILIDADE 30M</t>
  </si>
  <si>
    <t>15.007.0525-A</t>
  </si>
  <si>
    <t>15.007.0526-0</t>
  </si>
  <si>
    <t>DISJUNTORES,INTERRUPTORES DIFERENCIAIS(D.I),CLASSE AC,4 POLO</t>
  </si>
  <si>
    <t>S,INSTANTANEO,CORRENTE NOMINAL(IN)63AX415V,SENSIBILIDADE 30M</t>
  </si>
  <si>
    <t>15.007.0526-A</t>
  </si>
  <si>
    <t>15.007.0527-0</t>
  </si>
  <si>
    <t>S,INSTANTANEO,CORRENTE NOMINAL(IN)80AX415V,SENSIBILIDADE 30M</t>
  </si>
  <si>
    <t>15.007.0527-A</t>
  </si>
  <si>
    <t>15.007.0528-0</t>
  </si>
  <si>
    <t>S,INSTANTANEO,CORRENTE NOMINAL(IN)100AX415V,SENSIBILIDADE 30</t>
  </si>
  <si>
    <t>15.007.0528-A</t>
  </si>
  <si>
    <t>15.007.0529-0</t>
  </si>
  <si>
    <t>S,INSTANTANEO,CORRENTE NOMINAL(IN)125AX415V,SENSIBILIDADE 30</t>
  </si>
  <si>
    <t>15.007.0529-A</t>
  </si>
  <si>
    <t>15.007.0530-0</t>
  </si>
  <si>
    <t>FUSIVEL DIAZED,DE 2A,COM BASE,TAMPA,ANEL E PARAFUSO DE AJUST</t>
  </si>
  <si>
    <t>E.FORNECIMENTO E INSTALACAO</t>
  </si>
  <si>
    <t>15.007.0530-A</t>
  </si>
  <si>
    <t>15.007.0531-0</t>
  </si>
  <si>
    <t>FUSIVEL DIAZED,DE 10A,COM BASE,TAMPA,ANEL E PARAFUSO DE AJUS</t>
  </si>
  <si>
    <t>TE.FORNECIMENTO E INSTALACAO</t>
  </si>
  <si>
    <t>15.007.0531-A</t>
  </si>
  <si>
    <t>15.007.0532-0</t>
  </si>
  <si>
    <t>FUSIVEL DIAZED,DE 16A,COM BASE,TAMPA,ANEL E PARAFUSO DE AJUS</t>
  </si>
  <si>
    <t>15.007.0532-A</t>
  </si>
  <si>
    <t>15.007.0533-0</t>
  </si>
  <si>
    <t>FUSIVEL DIAZED,DE 35A,COM BASE,TAMPA,ANEL E PARAFUSO DE AJUS</t>
  </si>
  <si>
    <t>15.007.0533-A</t>
  </si>
  <si>
    <t>15.007.0534-0</t>
  </si>
  <si>
    <t>FUSIVEL DIAZED,DE 63A,COM BASE,TAMPA,ANEL E PARAFUSO DE AJUS</t>
  </si>
  <si>
    <t>15.007.0534-A</t>
  </si>
  <si>
    <t>15.007.0535-0</t>
  </si>
  <si>
    <t>FUSIVEL DIAZED,DE 100A,COM BASE,TAMPA,ANEL E PARAFUSO DE AJU</t>
  </si>
  <si>
    <t>STE.FORNECIMENTO E INSTALACAO</t>
  </si>
  <si>
    <t>15.007.0535-A</t>
  </si>
  <si>
    <t>15.007.0550-0</t>
  </si>
  <si>
    <t>FUSIVEL CARTUCHO,DE 15 A 30A,250V,FIXO.FORNECIMENTO E COLOCA</t>
  </si>
  <si>
    <t>15.007.0550-A</t>
  </si>
  <si>
    <t>15.007.0552-0</t>
  </si>
  <si>
    <t>FUSIVEL CARTUCHO,DE 35 A 60A,250V,FIXO.FORNECIMENTO E COLOCA</t>
  </si>
  <si>
    <t>15.007.0552-A</t>
  </si>
  <si>
    <t>15.007.0554-0</t>
  </si>
  <si>
    <t>FUSIVEL FACA,DE 100A,250V,FIXO.FORNECIMENTO E COLOCACAO</t>
  </si>
  <si>
    <t>15.007.0554-A</t>
  </si>
  <si>
    <t>15.007.0556-0</t>
  </si>
  <si>
    <t>FUSIVEL FACA,DE 125 A 200A,250V,FIXO.FORNECIMENTO E COLOCACA</t>
  </si>
  <si>
    <t>15.007.0556-A</t>
  </si>
  <si>
    <t>15.007.0558-0</t>
  </si>
  <si>
    <t>FUSIVEL FACA,DE 250 A 400A,250V,FIXO.FORNECIMENTO E COLOCACA</t>
  </si>
  <si>
    <t>15.007.0558-A</t>
  </si>
  <si>
    <t>15.007.0560-0</t>
  </si>
  <si>
    <t>FUSIVEL FACA DE 500 A 600A,250V,FIXO.FORNECIMENTO E COLOCACA</t>
  </si>
  <si>
    <t>15.007.0560-A</t>
  </si>
  <si>
    <t>15.007.0566-0</t>
  </si>
  <si>
    <t>FUSIVEL NH,TAMANHO 00,CORRENTE NOMINAL DE 6 A 100A,500V.FORN</t>
  </si>
  <si>
    <t>15.007.0566-A</t>
  </si>
  <si>
    <t>15.007.0567-0</t>
  </si>
  <si>
    <t>FUSIVEL NH,TAMANHO 01,CORRENTE NOMINAL DE 40 A 200A,500V.FOR</t>
  </si>
  <si>
    <t>15.007.0567-A</t>
  </si>
  <si>
    <t>15.007.0568-0</t>
  </si>
  <si>
    <t>FUSIVEL NH,TAMANHO 01,CORRENTE NOMINAL DE 224 A 250A,500V.FO</t>
  </si>
  <si>
    <t>15.007.0568-A</t>
  </si>
  <si>
    <t>15.007.0569-0</t>
  </si>
  <si>
    <t>FUSIVEL NH,TAMANHO 02,CORRENTE NOMINAL DE 224 A 400A,500V.FO</t>
  </si>
  <si>
    <t>15.007.0569-A</t>
  </si>
  <si>
    <t>15.007.0570-0</t>
  </si>
  <si>
    <t>DISJUNTOR TERMOMAGNETICO UNIPOLAR,DE 10 A 30AX250V.FORNECIME</t>
  </si>
  <si>
    <t>15.007.0570-A</t>
  </si>
  <si>
    <t>15.007.0572-0</t>
  </si>
  <si>
    <t>DISJUNTOR TERMOMAGNETICO UNIPOLAR,DE 35 A 60AX250V.FORNECIME</t>
  </si>
  <si>
    <t>15.007.0572-A</t>
  </si>
  <si>
    <t>15.007.0575-0</t>
  </si>
  <si>
    <t>DISJUNTOR TERMOMAGNETICO,BIPOLAR,DE 10 A 50AX250V.FORNECIMEN</t>
  </si>
  <si>
    <t>15.007.0575-A</t>
  </si>
  <si>
    <t>15.007.0600-0</t>
  </si>
  <si>
    <t>DISJUNTOR TERMOMAGNETICO,TRIPOLAR,DE 10 A 50AX250V.FORNECIME</t>
  </si>
  <si>
    <t>15.007.0600-A</t>
  </si>
  <si>
    <t>15.007.0605-0</t>
  </si>
  <si>
    <t>DISJUNTOR TERMOMAGNETICO,TRIPOLAR,DE 60 A 100AX250V.FORNECIM</t>
  </si>
  <si>
    <t>15.007.0605-A</t>
  </si>
  <si>
    <t>15.007.0608-0</t>
  </si>
  <si>
    <t>DISJUNTOR TERMOMAGNETICO,TRIPOLAR,DE 125 A 150AX250V.FORNECI</t>
  </si>
  <si>
    <t>15.007.0608-A</t>
  </si>
  <si>
    <t>15.007.0609-0</t>
  </si>
  <si>
    <t>DISJUNTOR TERMOMAGNETICO,TRIPOLAR,DE 175 A 225AX250V.FORNECI</t>
  </si>
  <si>
    <t>15.007.0609-A</t>
  </si>
  <si>
    <t>15.007.0610-0</t>
  </si>
  <si>
    <t>DISJUNTOR TERMOMAGNETICO,TRIPOLAR,DE 250AX250V.FORNECIMENTO</t>
  </si>
  <si>
    <t>15.007.0610-A</t>
  </si>
  <si>
    <t>15.007.0611-0</t>
  </si>
  <si>
    <t>DISJUNTOR TERMOMAGNETICO,TRIPOLAR,DE 300 A 400AX250V.FORNECI</t>
  </si>
  <si>
    <t>15.007.0611-A</t>
  </si>
  <si>
    <t>15.007.0615-0</t>
  </si>
  <si>
    <t>DISJUNTOR TERMOMAGNETICO,TRIPOLAR,DE 500 A 600AX250V.FORNECI</t>
  </si>
  <si>
    <t>15.007.0615-A</t>
  </si>
  <si>
    <t>15.007.0680-0</t>
  </si>
  <si>
    <t>CHAVE BLINDADA,TRIPOLAR,DE 250V,DE 30A.FORNECIMENTO E COLOCA</t>
  </si>
  <si>
    <t>15.007.0680-A</t>
  </si>
  <si>
    <t>15.007.0682-0</t>
  </si>
  <si>
    <t>CHAVE BLINDADA,TRIPOLAR,DE 250V,DE 60A.FORNECIMENTO E COLOCA</t>
  </si>
  <si>
    <t>15.007.0682-A</t>
  </si>
  <si>
    <t>15.007.0684-0</t>
  </si>
  <si>
    <t>CHAVE BLINDADA,TRIPOLAR,DE 250V,DE 100A.FORNECIMENTO E COLOC</t>
  </si>
  <si>
    <t>15.007.0684-A</t>
  </si>
  <si>
    <t>15.007.0686-0</t>
  </si>
  <si>
    <t>CHAVE BLINDADA,TRIPOLAR,DE 250V,DE 200A.FORNECIMENTO E COLOC</t>
  </si>
  <si>
    <t>15.007.0686-A</t>
  </si>
  <si>
    <t>15.007.0688-0</t>
  </si>
  <si>
    <t>CHAVE BLINDADA,TRIPOLAR,DE 250V,DE 400A.FORNECIMENTO E COLOC</t>
  </si>
  <si>
    <t>15.007.0688-A</t>
  </si>
  <si>
    <t>15.007.0689-0</t>
  </si>
  <si>
    <t>CHAVE BLINDADA,TRIPOLAR,DE 250V,DE 600A.FORNECIMENTO E COLOC</t>
  </si>
  <si>
    <t>15.007.0689-A</t>
  </si>
  <si>
    <t>15.007.0696-0</t>
  </si>
  <si>
    <t>CHAVE GUARDA MOTOR,TRIFASICA,ATE 3CV,220V,EM CAIXA METALICA,</t>
  </si>
  <si>
    <t>COMPREENDENDO:CHAVE MAGNETICA COM RELE TERMICO,SINALEIRA(VER</t>
  </si>
  <si>
    <t>DE E VERMELHO)E BOTOEIRA LIGA/DESLIGA.FORNECIMENTO E COLOCAC</t>
  </si>
  <si>
    <t>15.007.0696-A</t>
  </si>
  <si>
    <t>15.007.0697-0</t>
  </si>
  <si>
    <t>CHAVE GUARDA MOTOR,TRIFASICA,5CV,220V,EM CAIXA METALICA,COMP</t>
  </si>
  <si>
    <t>REENDENDO:CHAVE MAGNETICA COM RELE TERMICO,SINALEIRA(VERDE E</t>
  </si>
  <si>
    <t> VERMELHO)E BOTOEIRA LIGA/DESLIGA.FORNECIMENTO E COLOCACAO</t>
  </si>
  <si>
    <t>15.007.0697-A</t>
  </si>
  <si>
    <t>15.007.0699-0</t>
  </si>
  <si>
    <t>CHAVE GUARDA MOTOR,TRIFASICA,7,5/10CV,220V,EM CAIXA METALICA</t>
  </si>
  <si>
    <t>,COMPREENDENDO:CHAVE MAGNETICA COM RELE TERMICO,SINALEIRA(VE</t>
  </si>
  <si>
    <t>RDE E VERMELHO)E BOTOEIRA LIGA/DESLIGA.FORNECIMENTO E COLOCA</t>
  </si>
  <si>
    <t>15.007.0699-A</t>
  </si>
  <si>
    <t>15.007.0705-0</t>
  </si>
  <si>
    <t>CHAVE BOIA,AUTOMATICA,DE MERCURIO,UNIPOLAR.FORNECIMENTO E CO</t>
  </si>
  <si>
    <t>15.007.0705-A</t>
  </si>
  <si>
    <t>15.007.0710-0</t>
  </si>
  <si>
    <t>ARMACAO SECUNDARIA OU REX PARA 2 LINHAS,COMPLETA.FORNECIMENT</t>
  </si>
  <si>
    <t>15.007.0710-A</t>
  </si>
  <si>
    <t>15.007.0711-0</t>
  </si>
  <si>
    <t>ARMACAO SECUNDARIA OU REX PARA 3 LINHAS,COMPLETA.FORNECIMENT</t>
  </si>
  <si>
    <t>15.007.0711-A</t>
  </si>
  <si>
    <t>15.007.0712-0</t>
  </si>
  <si>
    <t>ARMACAO SECUNDARIA OU REX PARA 4 LINHAS,COMPLETA.FORNECIMENT</t>
  </si>
  <si>
    <t>15.007.0712-A</t>
  </si>
  <si>
    <t>15.008.0010-0</t>
  </si>
  <si>
    <t>FIO DE COBRE COM ISOLAMENTO TERMOPLASTICO,ANTICHAMA,COMPREEN</t>
  </si>
  <si>
    <t>DENDO:PREPARO,CORTE E ENFIACAO EM ELETRODUTOS,NA BITOLA DE 1</t>
  </si>
  <si>
    <t>MM2,450/750V.FORNECIMENTO E COLOCACAO</t>
  </si>
  <si>
    <t>15.008.0010-A</t>
  </si>
  <si>
    <t>15.008.0015-0</t>
  </si>
  <si>
    <t>,5MM2,450/750V.FORNECIMENTO E COLOCACAO</t>
  </si>
  <si>
    <t>15.008.0015-A</t>
  </si>
  <si>
    <t>15.008.0020-0</t>
  </si>
  <si>
    <t>DENDO:PREPARO,CORTE E ENFIACAO EM ELETRODUTOS,NA BITOLA DE 2</t>
  </si>
  <si>
    <t>15.008.0020-A</t>
  </si>
  <si>
    <t>15.008.0025-0</t>
  </si>
  <si>
    <t>DENDO:PREPARO,CORTE E ENFIACAO EM ELETRODUTOS,NA BITOLA DE 4</t>
  </si>
  <si>
    <t>15.008.0025-A</t>
  </si>
  <si>
    <t>15.008.0030-0</t>
  </si>
  <si>
    <t>DENDO:PREPARO,CORTE E ENFIACAO EM ELETRODUTOS,NA BITOLA DE 6</t>
  </si>
  <si>
    <t>15.008.0030-A</t>
  </si>
  <si>
    <t>15.008.0035-0</t>
  </si>
  <si>
    <t>0MM2,450/750V.FORNECIMENTO E COLOCACAO</t>
  </si>
  <si>
    <t>15.008.0035-A</t>
  </si>
  <si>
    <t>15.008.0080-0</t>
  </si>
  <si>
    <t>CABO DE COBRE COM ISOLAMENTO TERMOPLASTICO,COMPREENDENDO:PRE</t>
  </si>
  <si>
    <t>PARO,CORTE E ENFIACAO EM ELETRODUTOS,NA BITOLA DE 1,5MM2,450</t>
  </si>
  <si>
    <t>/750V.FORNECIMENTO E COLOCACAO</t>
  </si>
  <si>
    <t>15.008.0080-A</t>
  </si>
  <si>
    <t>15.008.0085-0</t>
  </si>
  <si>
    <t>PARO,CORTE E ENFIACAO EM ELETRODUTOS,NA BITOLA DE 2,5MM2,450</t>
  </si>
  <si>
    <t>15.008.0085-A</t>
  </si>
  <si>
    <t>15.008.0090-0</t>
  </si>
  <si>
    <t>PARO,CORTE E ENFIACAO EM ELETRODUTOS NA BITOLA DE 4MM2,450/7</t>
  </si>
  <si>
    <t>50V.FORNECIMENTO E COLOCACAO</t>
  </si>
  <si>
    <t>15.008.0090-A</t>
  </si>
  <si>
    <t>15.008.0095-0</t>
  </si>
  <si>
    <t>PARO,CORTE E ENFIACAO EM ELETRODUTOS,NA BITOLA DE 6MM2,450/7</t>
  </si>
  <si>
    <t>15.008.0095-A</t>
  </si>
  <si>
    <t>15.008.0100-0</t>
  </si>
  <si>
    <t>PARO,CORTE E ENFIACAO EM ELETRODUTOS NA BITOLA DE 10MM2,450/</t>
  </si>
  <si>
    <t>750V.FORNECIMENTO E COLOCACAO</t>
  </si>
  <si>
    <t>15.008.0100-A</t>
  </si>
  <si>
    <t>15.008.0105-0</t>
  </si>
  <si>
    <t>PARO,CORTE E ENFIACAO EM ELETRODUTOS,NA BITOLA DE 16MM2,450/</t>
  </si>
  <si>
    <t>15.008.0105-A</t>
  </si>
  <si>
    <t>15.008.0110-0</t>
  </si>
  <si>
    <t>PARO,CORTE E ENFIACAO EM ELETRODUTOS,NA BITOLA DE 25MM2,450/</t>
  </si>
  <si>
    <t>15.008.0110-A</t>
  </si>
  <si>
    <t>15.008.0112-0</t>
  </si>
  <si>
    <t>PARO,CORTE E ENFIACAO EM ELETRODUTOS,NA BITOLA DE 35MM2,450/</t>
  </si>
  <si>
    <t>15.008.0112-A</t>
  </si>
  <si>
    <t>15.008.0115-0</t>
  </si>
  <si>
    <t>PARO,CORTE E ENFIACAO EM ELETRODUTOS,NA BITOLA DE 50MM2,450/</t>
  </si>
  <si>
    <t>15.008.0115-A</t>
  </si>
  <si>
    <t>15.008.0120-0</t>
  </si>
  <si>
    <t>PARO,CORTE E ENFIACAO EM ELETRODUTOS,NA BITOLA DE 70MM2,450/</t>
  </si>
  <si>
    <t>15.008.0120-A</t>
  </si>
  <si>
    <t>15.008.0125-0</t>
  </si>
  <si>
    <t>PARO,CORTE E ENFIACAO EM ELETRODUTOS,NA BITOLA DE 95MM2,450/</t>
  </si>
  <si>
    <t>15.008.0125-A</t>
  </si>
  <si>
    <t>15.008.0130-0</t>
  </si>
  <si>
    <t>PARO,CORTE E ENFIACAO EM ELETRODUTOS,NA BITOLA DE 120MM2,450</t>
  </si>
  <si>
    <t>15.008.0130-A</t>
  </si>
  <si>
    <t>15.008.0135-0</t>
  </si>
  <si>
    <t>PARO,CORTE E ENFIACAO EM ELETRODUTOS,NA BITOLA DE 150MM2,450</t>
  </si>
  <si>
    <t>15.008.0135-A</t>
  </si>
  <si>
    <t>15.008.0140-0</t>
  </si>
  <si>
    <t>PARO,CORTE E ENFIACAO EM ELETRODUTOS,NA BITOLA DE 185MM2,450</t>
  </si>
  <si>
    <t>15.008.0140-A</t>
  </si>
  <si>
    <t>15.008.0145-0</t>
  </si>
  <si>
    <t>PARO,CORTE E ENFIACAO EM ELETRODUTOS,NA BITOLA DE 240MM2,450</t>
  </si>
  <si>
    <t>15.008.0145-A</t>
  </si>
  <si>
    <t>15.008.0150-0</t>
  </si>
  <si>
    <t>PARO,CORTE E ENFIACAO EM ELETRODUTOS,NA BITOLA DE 300MM2,450</t>
  </si>
  <si>
    <t>15.008.0150-A</t>
  </si>
  <si>
    <t>15.008.0155-0</t>
  </si>
  <si>
    <t>CABO DE COBRE COM ISOLACAO SOLIDA EXTRUDADA,COM BAIXA EMISSA</t>
  </si>
  <si>
    <t>O DE FUMACA,BIPOLAR,2X1,5MM2,ISOLAMENTO 0,6/1KV,COMPREENDEND</t>
  </si>
  <si>
    <t>O:PREPARO,CORTE E ENFIACAO EM ELETRODUTOS.FORNECIMENTO E COL</t>
  </si>
  <si>
    <t>15.008.0155-A</t>
  </si>
  <si>
    <t>15.008.0157-0</t>
  </si>
  <si>
    <t>O DE FUMACA,BIPOLAR,2X2,5MM2,ISOLAMENTO 0,6/1KV,COMPREENDEND</t>
  </si>
  <si>
    <t>15.008.0157-A</t>
  </si>
  <si>
    <t>15.008.0159-0</t>
  </si>
  <si>
    <t>O DE FUMACA,BIPOLAR,2X4MM2,ISOLAMENTO 0,6/1KV,COMPREENDENDO:</t>
  </si>
  <si>
    <t>PREPARO,CORTE E ENFIACAO EM ELETRODUTOS.FORNECIMENTO E COLOC</t>
  </si>
  <si>
    <t>15.008.0159-A</t>
  </si>
  <si>
    <t>15.008.0161-0</t>
  </si>
  <si>
    <t>O DE FUMACA,BIPOLAR,2X6MM2,ISOLAMENTO 0,6/1KV,COMPREENDENDO:</t>
  </si>
  <si>
    <t>15.008.0161-A</t>
  </si>
  <si>
    <t>15.008.0163-0</t>
  </si>
  <si>
    <t>O DE FUMACA,BIPOLAR,2X10MM2,ISOLAMENTO 0,6/1KV,COMPREENDENDO</t>
  </si>
  <si>
    <t>:PREPARO,CORTE E ENFIACAO EM ELETRODUTOS.FORNECIMENTO E COLO</t>
  </si>
  <si>
    <t>15.008.0163-A</t>
  </si>
  <si>
    <t>15.008.0165-0</t>
  </si>
  <si>
    <t>O DE FUMACA,BIPOLAR,2X16MM2,ISOLAMENTO 0,6/1KV,COMPREENDENDO</t>
  </si>
  <si>
    <t>15.008.0165-A</t>
  </si>
  <si>
    <t>15.008.0167-0</t>
  </si>
  <si>
    <t>O DE FUMACA,BIPOLAR,2X25MM2,ISOLAMENTO 0,6/1KV,COMPREENDENDO</t>
  </si>
  <si>
    <t>15.008.0167-A</t>
  </si>
  <si>
    <t>15.008.0169-0</t>
  </si>
  <si>
    <t>O DE FUMACA,BIPOLAR,2X35MM2,ISOLAMENTO 0,6/1KV,COMPREENDENDO</t>
  </si>
  <si>
    <t>15.008.0169-A</t>
  </si>
  <si>
    <t>15.008.0171-0</t>
  </si>
  <si>
    <t>O DE FUMACA,UNIPOLAR,1X1,5MM2,ISOLAMENTO 0,6/1KV,COMPREENDEN</t>
  </si>
  <si>
    <t>DO:PREPARO,CORTE E ENFIACAO EM ELETRODUTOS.FORNECIMENTO E CO</t>
  </si>
  <si>
    <t>15.008.0171-A</t>
  </si>
  <si>
    <t>15.008.0173-0</t>
  </si>
  <si>
    <t>O DE FUMACA,UNIPOLAR,1X2,5MM2,ISOLAMENTO 0,6/1KV,COMPREENDEN</t>
  </si>
  <si>
    <t>15.008.0173-A</t>
  </si>
  <si>
    <t>15.008.0175-0</t>
  </si>
  <si>
    <t>O DE FUMACA,UNIPOLAR,1X4MM2,ISOLAMENTO 0,6/1KV,COMPREENDENDO</t>
  </si>
  <si>
    <t>15.008.0175-A</t>
  </si>
  <si>
    <t>15.008.0177-0</t>
  </si>
  <si>
    <t>O DE FUMACA,UNIPOLAR,1X6MM2,ISOLAMENTO 0,6/1KV,COMPREENDENDO</t>
  </si>
  <si>
    <t>15.008.0177-A</t>
  </si>
  <si>
    <t>15.008.0179-0</t>
  </si>
  <si>
    <t>O DE FUMACA,UNIPOLAR,1X10MM2,ISOLAMENTO 0,6/1KV,COMPREENDEND</t>
  </si>
  <si>
    <t>15.008.0179-A</t>
  </si>
  <si>
    <t>15.008.0181-0</t>
  </si>
  <si>
    <t>O DE FUMACA,UNIPOLAR,1X16MM2,ISOLAMENTO 0,6/1KV,COMPREENDEND</t>
  </si>
  <si>
    <t>15.008.0181-A</t>
  </si>
  <si>
    <t>15.008.0183-0</t>
  </si>
  <si>
    <t>O DE FUMACA,UNIPOLAR,1X25MM2,ISOLAMENTO 0,6/1KV,COMPREENDEND</t>
  </si>
  <si>
    <t>15.008.0183-A</t>
  </si>
  <si>
    <t>15.008.0185-0</t>
  </si>
  <si>
    <t>O DE FUMACA,UNIPOLAR,1X35MM2,ISOLAMENTO 0,6/1KV,COMPREENDEND</t>
  </si>
  <si>
    <t>15.008.0185-A</t>
  </si>
  <si>
    <t>15.008.0187-0</t>
  </si>
  <si>
    <t>O DE FUMACA,UNIPOLAR,1X50MM2,ISOLAMENTO 0,6/1KV,COMPREENDEND</t>
  </si>
  <si>
    <t>15.008.0187-A</t>
  </si>
  <si>
    <t>15.008.0189-0</t>
  </si>
  <si>
    <t>O DE FUMACA,UNIPOLAR,1X70MM2,ISOLAMENTO 0,6/1KV,COMPREENDEND</t>
  </si>
  <si>
    <t>15.008.0189-A</t>
  </si>
  <si>
    <t>15.008.0191-0</t>
  </si>
  <si>
    <t>O DE FUMACA,UNIPOLAR,1X95MM2,ISOLAMENTO 0,6/1KV,COMPREENDEND</t>
  </si>
  <si>
    <t>15.008.0191-A</t>
  </si>
  <si>
    <t>15.008.0193-0</t>
  </si>
  <si>
    <t>O DE FUMACA,UNIPOLAR,1X120MM2,ISOLAMENTO 0,6/1KV,COMPREENDEN</t>
  </si>
  <si>
    <t>15.008.0193-A</t>
  </si>
  <si>
    <t>15.008.0194-0</t>
  </si>
  <si>
    <t>O DE FUMACA,UNIPOLAR,1X150MM2,ISOLAMENTO 0,6/1KV,COMPREENDEN</t>
  </si>
  <si>
    <t>15.008.0194-A</t>
  </si>
  <si>
    <t>15.008.0197-0</t>
  </si>
  <si>
    <t>O DE FUMACA,UNIPOLAR,1X185MM2,ISOLAMENTO 0,6/1KV,COMPREENDEN</t>
  </si>
  <si>
    <t>15.008.0197-A</t>
  </si>
  <si>
    <t>15.008.0199-0</t>
  </si>
  <si>
    <t>O DE FUMACA,UNIPOLAR,1X240MM2,ISOLAMENTO 0,6/1KV,COMPREENDEN</t>
  </si>
  <si>
    <t>15.008.0199-A</t>
  </si>
  <si>
    <t>15.008.0200-0</t>
  </si>
  <si>
    <t>PARO,CORTE E ENFIACAO EM ELETRODUTOS,NA BITOLA DE 1,5MM2,600</t>
  </si>
  <si>
    <t>/1.000V.FORNECIMENTO E COLOCACAO</t>
  </si>
  <si>
    <t>15.008.0200-A</t>
  </si>
  <si>
    <t>15.008.0205-0</t>
  </si>
  <si>
    <t>PARO,CORTE E ENFIACAO EM ELETRODUTOS,NA BITOLA DE 2,5MM2,600</t>
  </si>
  <si>
    <t>15.008.0205-A</t>
  </si>
  <si>
    <t>15.008.0210-0</t>
  </si>
  <si>
    <t>PARO,CORTE E ENFIACAO EM ELETRODUTOS,NA BITOLA DE 4MM2,600/1</t>
  </si>
  <si>
    <t>.000V.FORNECIMENTO E COLOCACAO</t>
  </si>
  <si>
    <t>15.008.0210-A</t>
  </si>
  <si>
    <t>15.008.0215-0</t>
  </si>
  <si>
    <t>PARO,CORTE E ENFIACAO EM ELETRODUTOS,NA BITOLA DE 6MM2,600/1</t>
  </si>
  <si>
    <t>15.008.0215-A</t>
  </si>
  <si>
    <t>15.008.0220-0</t>
  </si>
  <si>
    <t>PARO,CORTE E ENFIACAO EM ELETRODUTOS,NA BITOLA DE 10MM2,600/</t>
  </si>
  <si>
    <t>1.000V.FORNECIMENTO E COLOCACAO</t>
  </si>
  <si>
    <t>15.008.0220-A</t>
  </si>
  <si>
    <t>15.008.0225-0</t>
  </si>
  <si>
    <t>PARO,CORTE E ENFIACAO EM ELETRODUTOS,NA BITOLA DE 16MM2,600/</t>
  </si>
  <si>
    <t>15.008.0225-A</t>
  </si>
  <si>
    <t>15.008.0230-0</t>
  </si>
  <si>
    <t>PARO,CORTE E ENFIACAO EM ELETRODUTOS,NA BITOLA DE 25MM2,600/</t>
  </si>
  <si>
    <t>15.008.0230-A</t>
  </si>
  <si>
    <t>15.008.0232-0</t>
  </si>
  <si>
    <t>PARO,CORTE E ENFIACAO EM ELETRODUTOS,NA BITOLA DE 35MM2,600/</t>
  </si>
  <si>
    <t>15.008.0232-A</t>
  </si>
  <si>
    <t>15.008.0235-0</t>
  </si>
  <si>
    <t>PARO,CORTE E ENFIACAO EM ELETRODUTOS,NA BITOLA DE 50MM2,600/</t>
  </si>
  <si>
    <t>15.008.0235-A</t>
  </si>
  <si>
    <t>15.008.0240-0</t>
  </si>
  <si>
    <t>PARO,CORTE E ENFIACAO EM ELETRODUTOS,NA BITOLA DE 70MM2,600/</t>
  </si>
  <si>
    <t>15.008.0240-A</t>
  </si>
  <si>
    <t>15.008.0245-0</t>
  </si>
  <si>
    <t>PARO,CORTE E ENFIACAO EM ELETRODUTOS,NA BITOLA DE 95MM2,600/</t>
  </si>
  <si>
    <t>15.008.0245-A</t>
  </si>
  <si>
    <t>15.008.0250-0</t>
  </si>
  <si>
    <t>PARO,CORTE E ENFIACAO EM ELETRODUTOS,NA BITOLA DE 120MM2,600</t>
  </si>
  <si>
    <t>15.008.0250-A</t>
  </si>
  <si>
    <t>15.008.0255-0</t>
  </si>
  <si>
    <t>PARO,CORTE E ENFIACAO EM ELETRODUTOS,NA BITOLA DE 150MM2,600</t>
  </si>
  <si>
    <t>15.008.0255-A</t>
  </si>
  <si>
    <t>15.008.0260-0</t>
  </si>
  <si>
    <t>PARO,CORTE E ENFIACAO EM ELETRODUTOS,NA BITOLA DE 185MM2,600</t>
  </si>
  <si>
    <t>15.008.0260-A</t>
  </si>
  <si>
    <t>15.008.0265-0</t>
  </si>
  <si>
    <t>PARO,CORTE E ENFIACAO EM ELETRODUTOS,NA BITOLA DE 240MM2,600</t>
  </si>
  <si>
    <t>15.008.0265-A</t>
  </si>
  <si>
    <t>15.008.0270-0</t>
  </si>
  <si>
    <t>PARO,CORTE E ENFIACAO EM ELETRODUTOS,NA BITOLA DE 300MM2,600</t>
  </si>
  <si>
    <t>15.008.0270-A</t>
  </si>
  <si>
    <t>15.008.0300-0</t>
  </si>
  <si>
    <t>FIO PARALELO DE COBRE,COM ISOLAMENTO TERMOPLASTICO,NA BITOLA</t>
  </si>
  <si>
    <t> 2X1,5MM2.FORNECIMENTO E COLOCACAO</t>
  </si>
  <si>
    <t>15.008.0300-A</t>
  </si>
  <si>
    <t>15.008.0301-0</t>
  </si>
  <si>
    <t> 2X2,5MM2.FORNECIMENTO E COLOCACAO</t>
  </si>
  <si>
    <t>15.008.0301-A</t>
  </si>
  <si>
    <t>15.008.0302-0</t>
  </si>
  <si>
    <t> 2X4MM2.FORNECIMENTO E COLOCACAO</t>
  </si>
  <si>
    <t>15.008.0302-A</t>
  </si>
  <si>
    <t>15.008.0320-0</t>
  </si>
  <si>
    <t> 2X1,0MM2,POLARIZADO,BICOLOR.FORNECIMENTO E COLOCACAO</t>
  </si>
  <si>
    <t>15.008.0320-A</t>
  </si>
  <si>
    <t>15.008.0321-0</t>
  </si>
  <si>
    <t> 2X1,5MM2,POLARIZADO,BICOLOR.FORNECIMENTO E COLOCACAO</t>
  </si>
  <si>
    <t>15.008.0321-A</t>
  </si>
  <si>
    <t>15.008.0391-0</t>
  </si>
  <si>
    <t>CABO DE COBRE COM ISOLAMENTO TERMOPLASTICO PARA TENSAO DE SE</t>
  </si>
  <si>
    <t>RVICO DE 8,7/15KV,COMPREENDENDO:PREPARO,CORTE E ENFIACAO EM</t>
  </si>
  <si>
    <t>ELETRODUTO,NA BITOLA DE 25MM2.FORNECIMENTO E COLOCACAO</t>
  </si>
  <si>
    <t>15.008.0391-A</t>
  </si>
  <si>
    <t>15.008.0392-0</t>
  </si>
  <si>
    <t>ELETRODUTO,NA BITOLA DE 35MM2.FORNECIMENTO E COLOCACAO</t>
  </si>
  <si>
    <t>15.008.0392-A</t>
  </si>
  <si>
    <t>15.008.0393-0</t>
  </si>
  <si>
    <t>ELETRODUTO,NA BITOLA DE 50MM2.FORNECIMENTO E COLOCACAO</t>
  </si>
  <si>
    <t>15.008.0393-A</t>
  </si>
  <si>
    <t>15.009.0010-0</t>
  </si>
  <si>
    <t>EXTENSAO DE REDE ELETRICA DE BAIXA TENSAO,AEREA,COM CABO DE</t>
  </si>
  <si>
    <t>COBRE NU 10MM2,EM TERRENO PLANO,EXCLUSIVE POSTES E TODOS OS</t>
  </si>
  <si>
    <t>SEUS COMPONENTES</t>
  </si>
  <si>
    <t>15.009.0010-A</t>
  </si>
  <si>
    <t>15.009.0015-0</t>
  </si>
  <si>
    <t>COBRE NU 16MM2,EM TERRENO PLANO,EXCLUSIVE POSTES E TODOS OS</t>
  </si>
  <si>
    <t>15.009.0015-A</t>
  </si>
  <si>
    <t>15.009.0020-0</t>
  </si>
  <si>
    <t>COBRE NU 25MM2,EM TERRENO PLANO,EXCLUSIVE POSTES E TODOS OS</t>
  </si>
  <si>
    <t>15.009.0020-A</t>
  </si>
  <si>
    <t>15.009.0025-0</t>
  </si>
  <si>
    <t>COBRE NU 35MM2,EM TERRENO PLANO,EXCLUSIVE POSTES E TODOS OS</t>
  </si>
  <si>
    <t>15.009.0025-A</t>
  </si>
  <si>
    <t>15.009.0100-0</t>
  </si>
  <si>
    <t>FIO SOLIDO DE COBRE ELETROLITICO NU,TEMPERA MEIO-DURA,CLASSE</t>
  </si>
  <si>
    <t> 1,SECAO CIRCULAR 1MM2,NBR 5111.FORNECIMENTO E COLOCACAO</t>
  </si>
  <si>
    <t>15.009.0100-A</t>
  </si>
  <si>
    <t>15.009.0105-0</t>
  </si>
  <si>
    <t> 1,SECAO CIRCULAR 1,5MM2,NBR 5111.FORNECIMENTO E COLOCACAO</t>
  </si>
  <si>
    <t>15.009.0105-A</t>
  </si>
  <si>
    <t>15.009.0110-0</t>
  </si>
  <si>
    <t> 1,SECAO CIRCULAR 2,5MM2,NBR 5111.FORNECIMENTO E COLOCACAO</t>
  </si>
  <si>
    <t>15.009.0110-A</t>
  </si>
  <si>
    <t>15.009.0115-0</t>
  </si>
  <si>
    <t> 1,SECAO CIRCULAR 4MM2,NBR 5111.FORNECIMENTO E COLOCACAO</t>
  </si>
  <si>
    <t>15.009.0115-A</t>
  </si>
  <si>
    <t>15.009.0120-0</t>
  </si>
  <si>
    <t> 1,SECAO CIRCULAR 6MM2,NBR 5111.FORNECIMENTO E COLOCACAO</t>
  </si>
  <si>
    <t>15.009.0120-A</t>
  </si>
  <si>
    <t>15.009.0125-0</t>
  </si>
  <si>
    <t>CABO SOLIDO DE COBRE ELETROLITICO NU,TEMPERA MOLE,CLASSE 2,</t>
  </si>
  <si>
    <t>SECAO CIRCULAR DE 10MM2.FORNECIMENTO E COLOCACAO</t>
  </si>
  <si>
    <t>15.009.0125-A</t>
  </si>
  <si>
    <t>15.009.0130-0</t>
  </si>
  <si>
    <t>SECAO CIRCULAR DE 16MM2.FORNECIMENTO E COLOCACAO</t>
  </si>
  <si>
    <t>15.009.0130-A</t>
  </si>
  <si>
    <t>15.009.0135-0</t>
  </si>
  <si>
    <t>SECAO CIRCULAR DE 25MM2.FORNECIMENTO E COLOCACAO</t>
  </si>
  <si>
    <t>15.009.0135-A</t>
  </si>
  <si>
    <t>15.009.0140-0</t>
  </si>
  <si>
    <t>SECAO CIRCULAR DE 35MM2.FORNECIMENTO E COLOCACAO</t>
  </si>
  <si>
    <t>15.009.0140-A</t>
  </si>
  <si>
    <t>15.009.0143-0</t>
  </si>
  <si>
    <t>CABO SOLIDO DE COBRE ELETROLITICO NU,TEMPERA MOLE,CLASSE 2,S</t>
  </si>
  <si>
    <t>ECAO CIRCULAR DE 50MM2.FORNECIMENTO E COLOCACAO</t>
  </si>
  <si>
    <t>15.009.0143-A</t>
  </si>
  <si>
    <t>15.009.0150-0</t>
  </si>
  <si>
    <t>SECAO CIRCULAR DE 70MM2.FORNECIMENTO E COLOCACAO</t>
  </si>
  <si>
    <t>15.009.0150-A</t>
  </si>
  <si>
    <t>15.009.0155-0</t>
  </si>
  <si>
    <t>SECAO CIRCULAR DE 95MM2.FORNECIMENTO E COLOCACAO</t>
  </si>
  <si>
    <t>15.009.0155-A</t>
  </si>
  <si>
    <t>15.010.0010-0</t>
  </si>
  <si>
    <t>FIO TELEFONICO TIPO FI,BITOLA DE 0,6MM2(PARA INSTALACOES EM</t>
  </si>
  <si>
    <t>TUBULACOES OU PRESO EM RODAPES).FORNECIMENTO E COLOCACAO</t>
  </si>
  <si>
    <t>15.010.0010-A</t>
  </si>
  <si>
    <t>15.010.0012-0</t>
  </si>
  <si>
    <t>FIO TELEFONICO TIPO FE,BITOLA DE 1MM2(PARA INSTALACOES AEREA</t>
  </si>
  <si>
    <t>S).FORNECIMENTO E COLOCACAO</t>
  </si>
  <si>
    <t>15.010.0012-A</t>
  </si>
  <si>
    <t>15.010.0030-0</t>
  </si>
  <si>
    <t>CABO TELEFONICO TIPO CTP-APL 50(PARA INSTALACOES SUBTERRANEA</t>
  </si>
  <si>
    <t>S ESPECIAIS)PARA 10 PARES.FORNECIMENTO E COLOCACAO</t>
  </si>
  <si>
    <t>15.010.0030-A</t>
  </si>
  <si>
    <t>15.010.0031-0</t>
  </si>
  <si>
    <t>S ESPECIAIS)PARA 20 PARES.FORNECIMENTO E COLOCACAO</t>
  </si>
  <si>
    <t>15.010.0031-A</t>
  </si>
  <si>
    <t>15.010.0032-0</t>
  </si>
  <si>
    <t>S ESPECIAIS)PARA 30 PARES.FORNECIMENTO E COLOCACAO</t>
  </si>
  <si>
    <t>15.010.0032-A</t>
  </si>
  <si>
    <t>15.010.0035-0</t>
  </si>
  <si>
    <t>S ESPECIAIS)PARA 50 PARES.FORNECIMENTO E COLOCACAO</t>
  </si>
  <si>
    <t>15.010.0035-A</t>
  </si>
  <si>
    <t>15.010.0036-0</t>
  </si>
  <si>
    <t>S ESPECIAIS)PARA 100 PARES.FORNECIMENTO E COLOCACAO</t>
  </si>
  <si>
    <t>15.010.0036-A</t>
  </si>
  <si>
    <t>15.010.0040-0</t>
  </si>
  <si>
    <t>CABO TELEFONICO TIPO CI(PARA INSTALACOES INTERNAS PRIMARIAS)</t>
  </si>
  <si>
    <t>PARA 10 PARES.FORNECIMENTO E COLOCACAO</t>
  </si>
  <si>
    <t>15.010.0040-A</t>
  </si>
  <si>
    <t>15.010.0041-0</t>
  </si>
  <si>
    <t>PARA 20 PARES.FORNECIMENTO E COLOCACAO</t>
  </si>
  <si>
    <t>15.010.0041-A</t>
  </si>
  <si>
    <t>15.010.0042-0</t>
  </si>
  <si>
    <t>PARA 30 PARES.FORNECIMENTO E COLOCACAO</t>
  </si>
  <si>
    <t>15.010.0042-A</t>
  </si>
  <si>
    <t>15.010.0043-0</t>
  </si>
  <si>
    <t>PARA 50 PARES.FORNECIMENTO E COLOCACAO</t>
  </si>
  <si>
    <t>15.010.0043-A</t>
  </si>
  <si>
    <t>15.010.0045-0</t>
  </si>
  <si>
    <t>PARA 100 PARES.FORNECIMENTO E COLOCACAO</t>
  </si>
  <si>
    <t>15.010.0045-A</t>
  </si>
  <si>
    <t>15.010.0046-0</t>
  </si>
  <si>
    <t>PARA 200 PARES.FORNECIMENTO E COLOCACAO</t>
  </si>
  <si>
    <t>15.010.0046-A</t>
  </si>
  <si>
    <t>15.010.0047-0</t>
  </si>
  <si>
    <t>PARA 300 PARES.FORNECIMENTO E COLOCACAO</t>
  </si>
  <si>
    <t>15.010.0047-A</t>
  </si>
  <si>
    <t>15.010.0048-0</t>
  </si>
  <si>
    <t>PARA 400 PARES.FORNECIMENTO E COLOCACAO</t>
  </si>
  <si>
    <t>15.010.0048-A</t>
  </si>
  <si>
    <t>15.010.0049-0</t>
  </si>
  <si>
    <t>PARA 500 PARES.FORNECIMENTO E COLOCACAO</t>
  </si>
  <si>
    <t>15.010.0049-A</t>
  </si>
  <si>
    <t>15.010.0060-0</t>
  </si>
  <si>
    <t>CABO TELEFONICO CCE,DIAMETRO DO CONDUTOR 0,50MM,PARA 2 PARES</t>
  </si>
  <si>
    <t>15.010.0060-A</t>
  </si>
  <si>
    <t>15.010.0061-0</t>
  </si>
  <si>
    <t>CABO TELEFONICO CCE,DIAMETRO DO CONDUTOR 0,50MM,PARA 4 PARES</t>
  </si>
  <si>
    <t>15.010.0061-A</t>
  </si>
  <si>
    <t>15.010.0062-0</t>
  </si>
  <si>
    <t>CABO TELEFONICO CCE,DIAMETRO DO CONDUTOR 0,50MM,PARA 5 PARES</t>
  </si>
  <si>
    <t>15.010.0062-A</t>
  </si>
  <si>
    <t>15.010.0063-0</t>
  </si>
  <si>
    <t>CABO TELEFONICO CCE,DIAMETRO DO CONDUTOR 0,50MM,PARA 6 PARES</t>
  </si>
  <si>
    <t>15.010.0063-A</t>
  </si>
  <si>
    <t>15.010.0064-0</t>
  </si>
  <si>
    <t>CABO TELEFONICO CCE,DIAMETRO DO CONDUTOR 0,65MM,PARA 2 PARES</t>
  </si>
  <si>
    <t>15.010.0064-A</t>
  </si>
  <si>
    <t>15.010.0065-0</t>
  </si>
  <si>
    <t>CABO TELEFONICO CCE,DIAMETRO DO CONDUTOR 0,65MM,PARA 4 PARES</t>
  </si>
  <si>
    <t>15.010.0065-A</t>
  </si>
  <si>
    <t>15.010.0066-0</t>
  </si>
  <si>
    <t>CABO TELEFONICO CCE,DIAMETRO DO CONDUTOR 0,65MM,PARA 5 PARES</t>
  </si>
  <si>
    <t>15.010.0066-A</t>
  </si>
  <si>
    <t>15.010.0067-0</t>
  </si>
  <si>
    <t>CABO TELEFONICO CCE,DIAMETRO DO CONDUTOR 0,65MM,PARA 6 PARES</t>
  </si>
  <si>
    <t>15.010.0067-A</t>
  </si>
  <si>
    <t>15.010.0070-0</t>
  </si>
  <si>
    <t>CABO TELEFONICO CCI,DIAMETRO DO CONDUTOR 0,50MM,PARA 2 PARES</t>
  </si>
  <si>
    <t>15.010.0070-A</t>
  </si>
  <si>
    <t>15.010.0071-0</t>
  </si>
  <si>
    <t>CABO TELEFONICO CCI,DIAMETRO DO CONDUTOR 0,50MM,PARA 4 PARES</t>
  </si>
  <si>
    <t>15.010.0071-A</t>
  </si>
  <si>
    <t>15.010.0072-0</t>
  </si>
  <si>
    <t>CABO TELEFONICO CCI,DIAMETRO DO CONDUTOR 0,50MM,PARA 5 PARES</t>
  </si>
  <si>
    <t>15.010.0072-A</t>
  </si>
  <si>
    <t>15.010.0073-0</t>
  </si>
  <si>
    <t>CABO TELEFONICO CCI,DIAMETRO DO CONDUTOR 0,50MM,PARA 6 PARES</t>
  </si>
  <si>
    <t>15.010.0073-A</t>
  </si>
  <si>
    <t>15.010.0100-0</t>
  </si>
  <si>
    <t>CABO COAXIAL RG-59,ALCANCE MAXIMO 300M,PARA INSTALACAO CFTV.</t>
  </si>
  <si>
    <t>15.010.0100-A</t>
  </si>
  <si>
    <t>15.010.0110-0</t>
  </si>
  <si>
    <t>CABO COAXIAL RG-06,ALCANCE MAXIMO 450M,PARA INSTALACAO CFTV.</t>
  </si>
  <si>
    <t>15.010.0110-A</t>
  </si>
  <si>
    <t>15.011.0009-0</t>
  </si>
  <si>
    <t>ENTRADA DE SERVICO(PC),PADRAO AMPLA,PARA MEDICAO MONOFASICA,</t>
  </si>
  <si>
    <t>1 MEDIDOR,INSTALADO EM MURO PARA CARGA ATE 4KW,CONSTANDO DE</t>
  </si>
  <si>
    <t>POSTE DE CONCRETO COMPLETO,CAIXA PARA INSTALACAO DO MEDIDOR</t>
  </si>
  <si>
    <t>COM DISJUNTOR 1X40A,CAIXA DE CONCRETO PARA ATERRAMENTO,HASTE</t>
  </si>
  <si>
    <t> DE ATERRAMENTO E DEMAIS MATERIAIS NECESSARIOS,EXCLUSIVE FIO</t>
  </si>
  <si>
    <t> DE ENTRADA E SAIDA</t>
  </si>
  <si>
    <t>15.011.0009-A</t>
  </si>
  <si>
    <t>15.011.0012-0</t>
  </si>
  <si>
    <t>ENTRADA DE SERVICO(PC),PADRAO AMPLA,PARA MEDICAO BIFASICA,1</t>
  </si>
  <si>
    <t>MEDIDOR,INSTALADO EM MURO PARA CARGA ENTRE 4 ATE 8KW,CONSTAN</t>
  </si>
  <si>
    <t>DO DE POSTE DE CONCRETO COMPLETO,CAIXA PARA INSTALACAO DO ME</t>
  </si>
  <si>
    <t>DIDOR COM DISJUNTOR 2X40A,CAIXA DE CONCRETO PARA ATERRAMENTO</t>
  </si>
  <si>
    <t>,HASTE DE ATERRAMENTO E DEMAIS MATERIAIS NECESSARIOS,EXCLUSI</t>
  </si>
  <si>
    <t>VE FIO DE ENTRADA E SAIDA</t>
  </si>
  <si>
    <t>15.011.0012-A</t>
  </si>
  <si>
    <t>15.011.0014-0</t>
  </si>
  <si>
    <t>ENTRADA DE SERVICO(PC),PADRAO AMPLA,PARA MEDICAO TRIFASICA,1</t>
  </si>
  <si>
    <t> MEDIDOR,INSTALADO EM MURO,COM CARGA INSTALADA ATE 30KW,CONS</t>
  </si>
  <si>
    <t>TANDO DE POSTE DE CONCRETO COMPLETO,CABINE EM ALVENARIA,COM</t>
  </si>
  <si>
    <t>PORTA,CAIXA PARA INSTALACAO DO MEDIDOR,CAIXA DE CONCRETO PAR</t>
  </si>
  <si>
    <t>A ATERRAMENTO,HASTE DE ATERRAMENTO E DEMAIS MATERIAIS NECESS</t>
  </si>
  <si>
    <t>ARIOS,EXCLUSIVE DISJUNTOR E FIO OU CABO DE ENTRADA E SAIDA</t>
  </si>
  <si>
    <t>15.011.0014-A</t>
  </si>
  <si>
    <t>15.011.0017-0</t>
  </si>
  <si>
    <t>ENTRADA SERVICO(PC),PADRAO AMPLA,MEDICAO TRIFASICA,TRANSFORM</t>
  </si>
  <si>
    <t>ADOR CORRENTE,1 MEDIDOR,INSTAL.MURO,CARGA 35 A 50KW,C/POSTE</t>
  </si>
  <si>
    <t>CONCR.COMPLETO,CABINE ALVENARIA,C/PORTA,CAIXA INSTAL.MEDIDOR</t>
  </si>
  <si>
    <t>,CHAVE TRIPOLAR 200A,PORTA FUSIVEIS,FUSIVEIS NH 100 A 160A,</t>
  </si>
  <si>
    <t>CX.CONCR.P/ATERRAM.HASTE ATERRAM.E DEMAIS MAT. NECES. EXCL.</t>
  </si>
  <si>
    <t>FIO OU CABO ENTRADA E SAIDA</t>
  </si>
  <si>
    <t>15.011.0017-A</t>
  </si>
  <si>
    <t>15.011.0021-0</t>
  </si>
  <si>
    <t>ENTRADA DE ENERGIA INDIVIDUAL,PADRAO LIGHT,MEDICAO DIRETA,RE</t>
  </si>
  <si>
    <t>DE AEREA,DEMANDA ATE 8KVA,INCLUSIVE CAIXA TRANSPARENTE PARA</t>
  </si>
  <si>
    <t>MEDICAO(CTM),E CAIXA DE DISJUNTOR MONOPOLAR(CDJ1)INTERNA E D</t>
  </si>
  <si>
    <t>EMAIS MATERIAIS NECESSARIOS,EXCLUSIVE POSTE,DISJUNTOR E FIOS</t>
  </si>
  <si>
    <t>15.011.0021-A</t>
  </si>
  <si>
    <t>15.011.0024-0</t>
  </si>
  <si>
    <t>DE AEREA,DEMANDA ENTRE 8,0 E 23,2KVA,INCLUSIVE CAIXA TRANSPA</t>
  </si>
  <si>
    <t>RENTE POLIFASICA(CTP)E CAIXA DE DISJUNTOR TRIFASICA(CDJ3)INT</t>
  </si>
  <si>
    <t>ERNA E DEMAIS MATERIAIS NECESSARIOS,EXCLUSIVE POSTE,DISJUNTO</t>
  </si>
  <si>
    <t>R E FIOS DE ENTRADA E SAIDA</t>
  </si>
  <si>
    <t>15.011.0024-A</t>
  </si>
  <si>
    <t>15.011.0027-0</t>
  </si>
  <si>
    <t>DE AEREA,DEMANDA ENTRE 23,2 E 33,1KVA,INCLUSIVE CAIXA TRANSP</t>
  </si>
  <si>
    <t>ARENTE POLIFASICA(CTP)E CAIXA DE DISJUNTOR TRIFASICA(CDJ3)IN</t>
  </si>
  <si>
    <t>TERNA E DEMAIS MATERIAIS NECESSARIOS,EXCLUSIVE POSTE,DISJUNT</t>
  </si>
  <si>
    <t>OR E FIOS DE ENTRADA E SAIDA</t>
  </si>
  <si>
    <t>15.011.0027-A</t>
  </si>
  <si>
    <t>15.011.0030-0</t>
  </si>
  <si>
    <t>DE AEREA,DEMANDA ENTRE 33,1 E 66,3KVA,INCLUSIVE CAIXA SECCIO</t>
  </si>
  <si>
    <t>NADORA ATE 200A(CSM200)E CAIXA DE PROTECAO ATE 225A(CPG-225)</t>
  </si>
  <si>
    <t>INTERNA E DEMAIS MATERIAIS NECESSARIOS,EXCLUSIVE POSTE,DISJU</t>
  </si>
  <si>
    <t>NTOR E FIOS DE ENTRADA E SAIDA</t>
  </si>
  <si>
    <t>15.011.0030-A</t>
  </si>
  <si>
    <t>15.011.0070-0</t>
  </si>
  <si>
    <t>SUBESTACAO SIMPLIFICADA,PADRAO LIGHT,COM TRANSFORMADOR TRIFA</t>
  </si>
  <si>
    <t>SICO DE 75KVA,13,8KV-220/127V,EXCLUSIVE CABINE DE MEDICAO</t>
  </si>
  <si>
    <t>15.011.0070-A</t>
  </si>
  <si>
    <t>15.011.0071-0</t>
  </si>
  <si>
    <t>SUBESTACAO SIMPLIFICADA PADRAO LIGHT,COM TRANSFORMADOR TRIFA</t>
  </si>
  <si>
    <t>SICO 112,5KVA,13,8KV-220/127V,EXCLUSIVE CABINE DE MEDICAO</t>
  </si>
  <si>
    <t>15.011.0071-A</t>
  </si>
  <si>
    <t>15.011.0072-0</t>
  </si>
  <si>
    <t>SICO DE 150KVA,13,8KV-220/127V,EXCLUSIVE CABINE DE MEDICAO</t>
  </si>
  <si>
    <t>15.011.0072-A</t>
  </si>
  <si>
    <t>15.011.0073-0</t>
  </si>
  <si>
    <t>SICO DE 225KVA,13,8KV-220/127V,EXCLUSIVE CABINE DE MEDICAO</t>
  </si>
  <si>
    <t>15.011.0073-A</t>
  </si>
  <si>
    <t>15.011.0074-0</t>
  </si>
  <si>
    <t>SICO DE 300KVA,13,8V-220/127V,EXCLUSIVE CABINE DE MEDICAO</t>
  </si>
  <si>
    <t>15.011.0074-A</t>
  </si>
  <si>
    <t>15.011.0075-0</t>
  </si>
  <si>
    <t>SICO DE 75KVA,13,8KV-220/127V,INCLUSIVE CABINE DE MEDICAO</t>
  </si>
  <si>
    <t>15.011.0075-A</t>
  </si>
  <si>
    <t>15.011.0076-0</t>
  </si>
  <si>
    <t>SICO DE 112,5KVA,13,8V-220/127V,INCLUSIVE CABINE DE MEDICAO</t>
  </si>
  <si>
    <t>15.011.0076-A</t>
  </si>
  <si>
    <t>15.011.0077-0</t>
  </si>
  <si>
    <t>SICO DE 150KVA,13,8KV-220/127V,INCLUSIVE CABINE DE MEDICAO</t>
  </si>
  <si>
    <t>15.011.0077-A</t>
  </si>
  <si>
    <t>15.011.0078-0</t>
  </si>
  <si>
    <t>SICO DE 225KVA,13,8KV-220/127V,INCLUSIVE CABINE DE MEDICAO</t>
  </si>
  <si>
    <t>15.011.0078-A</t>
  </si>
  <si>
    <t>15.011.0079-0</t>
  </si>
  <si>
    <t>SICO DE 300KVA,13,8KV-220V/127V,INCLUSIVE CABINE DE MEDICAO</t>
  </si>
  <si>
    <t>15.011.0079-A</t>
  </si>
  <si>
    <t>15.011.0081-0</t>
  </si>
  <si>
    <t>ENTRADA DE ENERGIA INDIVIDUAL PADRAO LIGHT,MEDICAO DIRETA,RE</t>
  </si>
  <si>
    <t>DE SUBTERRANEA,DEMANDA ATE 8KVA,INCLUSIVE CAIXA SECCIONADORA</t>
  </si>
  <si>
    <t>(CS100)E CAIXA TRANSPARENTE PARA MEDICAO(CTM)COM CAIXA DE DI</t>
  </si>
  <si>
    <t>SJUNTOR MONOPOLAR(CDJ1),INTERNA E DEMAIS MATERIAIS NECESSARI</t>
  </si>
  <si>
    <t>OS,EXCLUSIVE DISJUNTOR E FIOS DE ENTRADA E SAIDA</t>
  </si>
  <si>
    <t>15.011.0081-A</t>
  </si>
  <si>
    <t>15.011.0084-0</t>
  </si>
  <si>
    <t>DE SUBTERRANEA,DEMANDA ENTRE 8,0 E 23,3KVA,INCLUSIVE CAIXA S</t>
  </si>
  <si>
    <t>ECCIONADORA(CS100)E CAIXA TRANSPARENTE PARA MEDICAO(CTM),CAI</t>
  </si>
  <si>
    <t>XA DE DISJUNTOR POLIFASICO(CTP)E CAIXA DE DISJUNTOR TRIFASIC</t>
  </si>
  <si>
    <t>O(CDJ3)E DEMAIS MATERIAIS NECESSARIOS,EXCLUSIVE DISJUNTOR E</t>
  </si>
  <si>
    <t>FIOS DE ENTRADA E SAIDA</t>
  </si>
  <si>
    <t>15.011.0084-A</t>
  </si>
  <si>
    <t>15.011.0087-0</t>
  </si>
  <si>
    <t>DE SUBTERRANEA,DEMANDA ENTRE 23,2 E 33,1KVA,INCLUSIVE CAIXA</t>
  </si>
  <si>
    <t>SECCIONADORA(CS100)E CAIXA TRANSPARENTE PARA MEDICAO(CTM)COM</t>
  </si>
  <si>
    <t> CAIXA DE DISJUNTOR POLIFASICO(CTP)E CAIXA DE DISJUNTOR TRIF</t>
  </si>
  <si>
    <t>ASICO(CDJ3),E DEMAIS MATERIAIS NECESSARIOS,EXCLUSIVE DISJUNT</t>
  </si>
  <si>
    <t>15.011.0087-A</t>
  </si>
  <si>
    <t>15.011.0093-0</t>
  </si>
  <si>
    <t>DE SUBTERRANEA,DEMANDA ENTRE 33,1 E 66,3KVA,INCLUSIVE CAIXA</t>
  </si>
  <si>
    <t>SECCIONADORA(CSM200)E CAIXA DE PROTECAO(CPG225)INTERNA,E DEM</t>
  </si>
  <si>
    <t>AIS MATERIAIS NECESSARIOS,EXCLUSIVE DISJUNTOR E FIOS DE ENTR</t>
  </si>
  <si>
    <t>ADA E SAIDA</t>
  </si>
  <si>
    <t>15.011.0093-A</t>
  </si>
  <si>
    <t>15.011.0130-0</t>
  </si>
  <si>
    <t>SUBESTACAO SIMPLIFICADA PADRAO AMPLA,COM TRANSFORMADOR TRIFA</t>
  </si>
  <si>
    <t>SICO DE 30KVA,INCLUSIVE CABINE DE MEDICAO,EM ALVENARIA,POSTE</t>
  </si>
  <si>
    <t> E TODOS OS MATERIAIS ELETRICOS NECESSARIOS</t>
  </si>
  <si>
    <t>15.011.0130-A</t>
  </si>
  <si>
    <t>15.011.0132-0</t>
  </si>
  <si>
    <t>SICO DE 45KVA,INCLUSIVE MEDICAO,POSTE E TODOS OS MATERIAIS E</t>
  </si>
  <si>
    <t>LETRICOS NECESSARIOS</t>
  </si>
  <si>
    <t>15.011.0132-A</t>
  </si>
  <si>
    <t>15.011.0134-0</t>
  </si>
  <si>
    <t>SICO DE 75KVA,INCLUSIVE MEDICAO,POSTE E TODOS OS MATERIAIS E</t>
  </si>
  <si>
    <t>15.011.0134-A</t>
  </si>
  <si>
    <t>15.011.0136-0</t>
  </si>
  <si>
    <t>SICO DE 112,5KVA,INCLUSIVE MEDICAO,POSTE E TODOS OS MATERIAI</t>
  </si>
  <si>
    <t>S ELETRICOS NECESSARIOS</t>
  </si>
  <si>
    <t>15.011.0136-A</t>
  </si>
  <si>
    <t>15.011.0138-0</t>
  </si>
  <si>
    <t>SICO DE 150KVA,INCLUSIVE MEDICAO,POSTE E TODOS OS MATERIAIS</t>
  </si>
  <si>
    <t>ELETRICOS NECESSARIOS</t>
  </si>
  <si>
    <t>15.011.0138-A</t>
  </si>
  <si>
    <t>15.011.0150-0</t>
  </si>
  <si>
    <t>SICO DE 30KVA,EXCLUSIVE CABINE DE MEDICAO</t>
  </si>
  <si>
    <t>15.011.0150-A</t>
  </si>
  <si>
    <t>15.011.0152-0</t>
  </si>
  <si>
    <t>SICO DE 45KVA,EXCLUSIVE CABINE DE MEDICAO</t>
  </si>
  <si>
    <t>15.011.0152-A</t>
  </si>
  <si>
    <t>15.011.0154-0</t>
  </si>
  <si>
    <t>SICO DE 75KVA,EXCLUSIVE CABINE DE MEDICAO</t>
  </si>
  <si>
    <t>15.011.0154-A</t>
  </si>
  <si>
    <t>15.011.0156-0</t>
  </si>
  <si>
    <t>SICO DE 112,5KVA,EXCLUSIVE CABINE DE MEDICAO</t>
  </si>
  <si>
    <t>15.011.0156-A</t>
  </si>
  <si>
    <t>15.011.0158-0</t>
  </si>
  <si>
    <t>SICO DE 150KVA,EXCLUSIVE CABINE DE MEDICAO</t>
  </si>
  <si>
    <t>15.011.0158-A</t>
  </si>
  <si>
    <t>15.011.0160-0</t>
  </si>
  <si>
    <t>SUBESTACAO DE 225KVA,13,8KV-220/127V,INSTALADA EM PLATAFORMA</t>
  </si>
  <si>
    <t> AO TEMPO,PADRAO AMPLA,INCLUSIVE CABINE DE MEDICAO</t>
  </si>
  <si>
    <t>15.011.0160-A</t>
  </si>
  <si>
    <t>15.011.0162-0</t>
  </si>
  <si>
    <t> AO TEMPO,PADRAO AMPLA,EXCLUSIVE CABINE DE MEDICAO</t>
  </si>
  <si>
    <t>15.011.0162-A</t>
  </si>
  <si>
    <t>15.012.0060-0</t>
  </si>
  <si>
    <t>OLEO ISOLANTE PARA TRANSFORMADOR DE DISTRIBUICAO,CLASSE DE T</t>
  </si>
  <si>
    <t>ENSAO ATE 30KV,CONSIDERANDO LIMPEZA INTERNA DO TRANSFORMADOR</t>
  </si>
  <si>
    <t> E SUBSTITUICAO DO OLEO,SUPONDO O APARELHO APOIADO EM BASE A</t>
  </si>
  <si>
    <t>TE 2,00M DE ALTURA,INCLUSIVE FORNECIMENTO E TROCA DE OLEO,EX</t>
  </si>
  <si>
    <t>CLUSIVE LAUDO DE TROCA DO OLEO</t>
  </si>
  <si>
    <t>15.012.0060-A</t>
  </si>
  <si>
    <t>15.014.0005-0</t>
  </si>
  <si>
    <t>INSTALACAO COM TUBULACAO DE COBRE DE 15MM,PARA USO MEDICINAL</t>
  </si>
  <si>
    <t>,INCLUSIVE ACESSORIOS DE FIXACAO,CONEXOES E LIMPEZA,EXCLUSIV</t>
  </si>
  <si>
    <t>E POSTO DE CONSUMO,PAINEL DE ALARME,VALVULA E CENTRAL DE DIS</t>
  </si>
  <si>
    <t>TRIBUICAO (VIDE FAMILIA 18.050)</t>
  </si>
  <si>
    <t>15.014.0005-A</t>
  </si>
  <si>
    <t>15.014.0010-0</t>
  </si>
  <si>
    <t>INSTALACAO COM TUBULACAO DE COBRE DE 22MM,PARA USO MEDICINAL</t>
  </si>
  <si>
    <t>TRIBUICAO(VIDE FAMILIA 18.050)</t>
  </si>
  <si>
    <t>15.014.0010-A</t>
  </si>
  <si>
    <t>15.014.0015-0</t>
  </si>
  <si>
    <t>INSTALACAO COM TUBULACAO DE COBRE DE 28MM,PARA USO MEDICINAL</t>
  </si>
  <si>
    <t>15.014.0015-A</t>
  </si>
  <si>
    <t>15.014.0020-0</t>
  </si>
  <si>
    <t>INSTALACAO COM TUBULACAO DE COBRE DE 35MM,PARA USO MEDICINAL</t>
  </si>
  <si>
    <t>15.014.0020-A</t>
  </si>
  <si>
    <t>15.014.0025-0</t>
  </si>
  <si>
    <t>INSTALACAO COM TUBULACAO DE COBRE DE 42MM,PARA USO MEDICINAL</t>
  </si>
  <si>
    <t>15.014.0025-A</t>
  </si>
  <si>
    <t>15.014.0030-0</t>
  </si>
  <si>
    <t>INSTALACAO COM TUBULACAO DE COBRE DE 54MM,PARA USO MEDICINAL</t>
  </si>
  <si>
    <t>15.014.0030-A</t>
  </si>
  <si>
    <t>15.014.0035-0</t>
  </si>
  <si>
    <t>INSTALACAO COM TUBULACAO DE COBRE DE 66MM,PARA USO MEDICINAL</t>
  </si>
  <si>
    <t>15.014.0035-A</t>
  </si>
  <si>
    <t>15.014.0100-0</t>
  </si>
  <si>
    <t>INSTALACAO DE SISTEMA DE AQUECIMENTO SOLAR DE BAIXA PRESSAO,</t>
  </si>
  <si>
    <t>PARA 100 E 200L E 1 PLACA COLETORA VERTICAL OU HORIZONTAL,IN</t>
  </si>
  <si>
    <t>CLUSIVE PLACAS COLETORAS,EXCLUSIVE RESERVATORIOS (VER FAMILI</t>
  </si>
  <si>
    <t>A 18.210)</t>
  </si>
  <si>
    <t>15.014.0100-A</t>
  </si>
  <si>
    <t>15.014.0105-0</t>
  </si>
  <si>
    <t>PARA 300L E 2 PLACAS COLETORAS VERTICAIS OU HORIZONTAIS,INCL</t>
  </si>
  <si>
    <t>USIVE PLACAS COLETORAS,EXCLUSIVE RESERVATORIOS (VER FAMILIA</t>
  </si>
  <si>
    <t>18.210)</t>
  </si>
  <si>
    <t>15.014.0105-A</t>
  </si>
  <si>
    <t>15.014.0115-0</t>
  </si>
  <si>
    <t>PARA 400L E 2 PLACAS COLETORAS VERTICAIS OU HORIZONTAIS,INCL</t>
  </si>
  <si>
    <t>15.014.0115-A</t>
  </si>
  <si>
    <t>15.014.0120-0</t>
  </si>
  <si>
    <t>PARA 500L E 3 PLACAS COLETORAS VERTICAIS OU HORIZONTAIS,INCL</t>
  </si>
  <si>
    <t>18.21O)</t>
  </si>
  <si>
    <t>15.014.0120-A</t>
  </si>
  <si>
    <t>15.014.0130-0</t>
  </si>
  <si>
    <t>PARA 600L E 3 PLACAS COLETORAS VERTICAIS OU HORIZONTAIS,INCL</t>
  </si>
  <si>
    <t>15.014.0130-A</t>
  </si>
  <si>
    <t>15.014.0140-0</t>
  </si>
  <si>
    <t>PARA 800L E 4 PLACAS COLETORAS VERTICAIS OU HORIZONTAIS,INCL</t>
  </si>
  <si>
    <t>15.014.0140-A</t>
  </si>
  <si>
    <t>15.014.0145-0</t>
  </si>
  <si>
    <t>PARA 1000L E 5 PLACAS COLETORAS VERTICAIS OU HORIZONTAIS,INC</t>
  </si>
  <si>
    <t>LUSIVE PLACAS COLETORAS,EXCLUSIVE RESERVATORIOS (VER FAMILIA</t>
  </si>
  <si>
    <t>15.014.0145-A</t>
  </si>
  <si>
    <t>15.015.0020-0</t>
  </si>
  <si>
    <t>INSTALACAO DE PONTO DE LUZ,EMBUTIDO NA LAJE,EQUIVALENTE A 2</t>
  </si>
  <si>
    <t>VARAS DE ELETRODUTO DE PVC RIGIDO DE 3/4",12,00M DE FIO 2,5M</t>
  </si>
  <si>
    <t>M2,CAIXAS,CONEXOES,LUVAS,CURVA E INTERRUPTOR DE EMBUTIR COM</t>
  </si>
  <si>
    <t>PLACA FOSFORESCENTE,INCLUSIVE ABERTURA E FECHAMENTO DE RASGO</t>
  </si>
  <si>
    <t>EM ALVENARIA</t>
  </si>
  <si>
    <t>15.015.0020-A</t>
  </si>
  <si>
    <t>15.015.0021-0</t>
  </si>
  <si>
    <t>INSTALACAO DE PONTO DE LUZ,APARENTE,EQUIVALENTE A 2 VARAS DE</t>
  </si>
  <si>
    <t> ELETRODUTO DE PVC RIGIDO DE 3/4",12,00M DE FIO 2,5MM2,CAIXA</t>
  </si>
  <si>
    <t>S,CONEXOES,LUVAS,CURVA E INTERRUPTOR DE SOBREPOR</t>
  </si>
  <si>
    <t>15.015.0022-0</t>
  </si>
  <si>
    <t>INSTALACAO DE PONTO DE LUZ,INSTALACAO APARENTE COM CANALETA</t>
  </si>
  <si>
    <t>PERFURADA,SENDO ESTA LIGADA A ELETROCALHA PRINCIPAL(EXCLUSIV</t>
  </si>
  <si>
    <t>E ESTA)EQUIVALENTE A 1 VARA DE CANALETA E 2 VARAS DE ELETROD</t>
  </si>
  <si>
    <t>UTO DE PVC RIGIDO DE 3/4",24,00M DE FIO 2,5MM2,CAIXAS,CONEXO</t>
  </si>
  <si>
    <t>ES,LUVAS,CURVA E INTERRUPTOR DE SOBREPOR</t>
  </si>
  <si>
    <t>15.015.0022-A</t>
  </si>
  <si>
    <t>15.015.0025-0</t>
  </si>
  <si>
    <t>VARAS DE ELETRODUTO DE PVC RIGIDO DE 1/2",12,00M DE FIO 2,5M</t>
  </si>
  <si>
    <t>15.015.0025-A</t>
  </si>
  <si>
    <t>15.015.0026-0</t>
  </si>
  <si>
    <t> ELETRODUTO DE PVC RIGIDO DE 1/2",12,00M DE FIO 2,5MM2,CAIXA</t>
  </si>
  <si>
    <t>15.015.0026-A</t>
  </si>
  <si>
    <t>15.015.0027-0</t>
  </si>
  <si>
    <t>INSTALACAO DE PONTO DE LUZ,APARENTE COM CANALETA PERFURADA,S</t>
  </si>
  <si>
    <t>ENDO ESTA LIGADA A ELETROCALHA PRINCIPAL(EXCLUSIVE ESTA),EQU</t>
  </si>
  <si>
    <t>IVALENTE A 1 VARA DE CANALETA E 2 VARAS DE ELETRODUTO DE PVC</t>
  </si>
  <si>
    <t> RIGIDO DE 1/2",24,00M DE FIO 2,5MM2,CAIXAS,CONEXOES,LUVAS,C</t>
  </si>
  <si>
    <t>URVA E INTERRUPTOR DE SOBREPOR</t>
  </si>
  <si>
    <t>15.015.0027-A</t>
  </si>
  <si>
    <t>15.015.0035-0</t>
  </si>
  <si>
    <t>INSTALACAO DE UM CONJUNTO DE 2 PONTOS DE LUZ,EMBUTIDO NA LAJ</t>
  </si>
  <si>
    <t>E,EQUIVALENTE A 5 VARAS DE ELETRODUTO DE PVC RIGIDO DE 3/4",</t>
  </si>
  <si>
    <t>33,00M DE FIO 2,5MM2,CAIXAS,CONEXOES,LUVAS,CURVA E INTERRUPT</t>
  </si>
  <si>
    <t>OR DE EMBUTIR COM PLACA FOSFORESCENTE,INCLUSIVE ABERTURA E F</t>
  </si>
  <si>
    <t>ECHAMENTO DE RASGO EM ALVENARIA</t>
  </si>
  <si>
    <t>15.015.0035-A</t>
  </si>
  <si>
    <t>15.015.0036-0</t>
  </si>
  <si>
    <t>INSTALACAO DE UM CONJUNTO DE 2 PONTOS DE LUZ,APARENTE,EQUIVA</t>
  </si>
  <si>
    <t>LENTE A 5 VARAS DE ELETRODUTO DE PVC RIGIDO DE 3/4",33,00M D</t>
  </si>
  <si>
    <t>E FIO 2,5MM2,CAIXAS,CONEXOES,LUVAS,CURVA E INTERRUPTOR DE SO</t>
  </si>
  <si>
    <t>BREPOR</t>
  </si>
  <si>
    <t>15.015.0036-A</t>
  </si>
  <si>
    <t>15.015.0037-0</t>
  </si>
  <si>
    <t>INSTALACAO DE UM CONJUNTO DE 2 PONTOS DE LUZ,APARENTE COM CA</t>
  </si>
  <si>
    <t>NALETA PERFURADA,SENDO ESTA LIGADA A ELETROCALHA PRINCIPAL(E</t>
  </si>
  <si>
    <t>XCLUSIVE ESTA),EQUIVALENTE A 1,5 VARAS DE CANALETA E 2 VARAS</t>
  </si>
  <si>
    <t> DE ELETRODUTO DE PVC RIGIDO DE 3/4",45,00M DE FIO 2,5MM2,CA</t>
  </si>
  <si>
    <t>IXAS,CONEXOES,LUVAS,CURVA E INTERRUPTOR DE SOBREPOR</t>
  </si>
  <si>
    <t>15.015.0037-A</t>
  </si>
  <si>
    <t>15.015.0040-0</t>
  </si>
  <si>
    <t>E,EQUIVALENTE A 5 VARAS DE ELETRODUTO DE PVC RIGIDO DE 1/2",</t>
  </si>
  <si>
    <t>15.015.0040-A</t>
  </si>
  <si>
    <t>15.015.0041-0</t>
  </si>
  <si>
    <t>LENTE A 5 VARAS DE ELETRODUTO DE PVC RIGIDO DE 1/2",33,00M D</t>
  </si>
  <si>
    <t>15.015.0042-0</t>
  </si>
  <si>
    <t> DE ELETRODUTO DE PVC RIGIDO DE 1/2",45,00M DE FIO 2,5MM2,CA</t>
  </si>
  <si>
    <t>15.015.0042-A</t>
  </si>
  <si>
    <t>15.015.0050-0</t>
  </si>
  <si>
    <t>INSTALACAO DE UM CONJUNTO DE 3 PONTOS DE LUZ,EMBUTIDO NA LAJ</t>
  </si>
  <si>
    <t>E,EQUIVALENTE A 6 VARAS DE ELETRODUTO DE PVC RIGIDO DE 3/4",</t>
  </si>
  <si>
    <t>50,00M DE FIO 2,5MM2,CAIXAS,CONEXOES,LUVAS,CURVA E INTERRUPT</t>
  </si>
  <si>
    <t>15.015.0050-A</t>
  </si>
  <si>
    <t>15.015.0051-0</t>
  </si>
  <si>
    <t>INSTALACAO DE UM CONJUNTO DE 3 PONTOS DE LUZ,APARENTE,EQUIVA</t>
  </si>
  <si>
    <t>LENTE A 6 VARAS DE ELETRODUTO DE PVC RIGIDO DE 3/4",50,00M D</t>
  </si>
  <si>
    <t>15.015.0051-A</t>
  </si>
  <si>
    <t>15.015.0052-0</t>
  </si>
  <si>
    <t>INSTALACAO DE UM CONJUNTO DE 3 PONTOS DE LUZ,APARENTE COM CA</t>
  </si>
  <si>
    <t>XCLUSIVE ESTA),EQUIVALENTE A 2,5 VARAS DE CANALETA E 2 VARAS</t>
  </si>
  <si>
    <t> DE ELETRODUTO DE PVC RIGIDO DE 3/4",62,00M DE FIO 2,5MM2,CA</t>
  </si>
  <si>
    <t>15.015.0052-A</t>
  </si>
  <si>
    <t>15.015.0055-0</t>
  </si>
  <si>
    <t>E,EQUIVALENTE A 6 VARAS DE ELETRODUTO DE PVC RIGIDO DE 1/2",</t>
  </si>
  <si>
    <t>15.015.0055-A</t>
  </si>
  <si>
    <t>15.015.0056-0</t>
  </si>
  <si>
    <t>LENTE A 6 VARAS DE ELETRODUTO DE PVC RIGIDO DE 1/2",50,00M D</t>
  </si>
  <si>
    <t>15.015.0056-A</t>
  </si>
  <si>
    <t>15.015.0057-0</t>
  </si>
  <si>
    <t> DE ELETRODUTO DE PVC RIGIDO DE 1/2",62,00M DE FIO 2,5MM2,CA</t>
  </si>
  <si>
    <t>15.015.0057-A</t>
  </si>
  <si>
    <t>15.015.0065-0</t>
  </si>
  <si>
    <t>INSTALACAO DE UM CONJUNTO DE 4 PONTOS DE LUZ,EMBUTIDO NA LAJ</t>
  </si>
  <si>
    <t>E,EQUIVALENTE A 7 VARAS DE ELETRODUTO DE PVC RIGIDO DE 3/4",</t>
  </si>
  <si>
    <t>15.015.0065-A</t>
  </si>
  <si>
    <t>15.015.0066-0</t>
  </si>
  <si>
    <t>INSTALACAO DE UM CONJUNTO DE 4 PONTOS DE LUZ,APARENTE,EQUIVA</t>
  </si>
  <si>
    <t>LENTE 7 VARAS DE ELETRODUTO DE PVC RIGIDO DE 3/4",50,00M DE</t>
  </si>
  <si>
    <t>FIO 2,5MM2,CAIXAS,CONEXOES,LUVAS,CURVA E INTERRUPTOR DE SOBR</t>
  </si>
  <si>
    <t>EPOR</t>
  </si>
  <si>
    <t>15.015.0067-0</t>
  </si>
  <si>
    <t>INSTALACAO DE UM CONJUNTO DE 4 PONTOS DE LUZ,APARENTE COM CA</t>
  </si>
  <si>
    <t>XCLUSIVE ESTA),EQUIVALENTE A 3.7 VARAS DE CANALETA E 2 VARAS</t>
  </si>
  <si>
    <t>15.015.0067-A</t>
  </si>
  <si>
    <t>15.015.0070-0</t>
  </si>
  <si>
    <t>E,EQUIVALENTE A 7 VARAS DE ELETRODUTO DE PVC RIGIDO DE 1/2",</t>
  </si>
  <si>
    <t>15.015.0070-A</t>
  </si>
  <si>
    <t>15.015.0071-0</t>
  </si>
  <si>
    <t>LENTE A 7 VARAS DE ELETRODUTO DE PVC RIGIDO DE 1/2",50,00M D</t>
  </si>
  <si>
    <t>15.015.0071-A</t>
  </si>
  <si>
    <t>15.015.0072-0</t>
  </si>
  <si>
    <t>XCLUSIVE ESTA),EQUIVALENTE A 3,5 VARAS DE CANALETA E 2 VARAS</t>
  </si>
  <si>
    <t>15.015.0072-A</t>
  </si>
  <si>
    <t>15.015.0080-0</t>
  </si>
  <si>
    <t>INSTALACAO DE UM CONJUNTO DE 5 PONTOS DE LUZ,EMBUTIDO NA LAJ</t>
  </si>
  <si>
    <t>E,EQUIVALENTE A 8 VARAS DE ELETRODUTO DE PVC RIGIDO DE 3/4",</t>
  </si>
  <si>
    <t>57,00M DE FIO 2,5MM2,CAIXAS,CONEXOES,LUVAS,CURVA E INTERRUPT</t>
  </si>
  <si>
    <t>15.015.0080-A</t>
  </si>
  <si>
    <t>15.015.0081-0</t>
  </si>
  <si>
    <t>INSTALACAO DE UM CONJUNTO DE 5 PONTOS DE LUZ,APARENTE,EQUIVA</t>
  </si>
  <si>
    <t>LENTE A 8 VARAS DE ELETRODUTO DE PVC RIGIDO DE 3/4",57,00M D</t>
  </si>
  <si>
    <t>15.015.0082-0</t>
  </si>
  <si>
    <t>INSTALACAO DE UM CONJUNTO DE 5 PONTOS DE LUZ,APARENTE COM CA</t>
  </si>
  <si>
    <t>XCLUSIVE ESTA),EQUIVALENTE A 4.25 VARAS DE CANALETA E 2 VARA</t>
  </si>
  <si>
    <t>S DE ELETRODUTO DE PVC RIGIDO DE 3/4",69,00M DE FIO 2,5MM2,C</t>
  </si>
  <si>
    <t>AIXAS,CONEXOES,LUVAS,CURVA E INTERRUPTOR DE SOBREPOR</t>
  </si>
  <si>
    <t>15.015.0082-A</t>
  </si>
  <si>
    <t>15.015.0085-0</t>
  </si>
  <si>
    <t>E,EQUIVALENTE A 8 VARAS DE ELETRODUTO DE PVC RIGIDO DE 1/2",</t>
  </si>
  <si>
    <t>15.015.0085-A</t>
  </si>
  <si>
    <t>15.015.0086-0</t>
  </si>
  <si>
    <t>LENTE A 8 VARAS DE ELETRODUTO DE PVC RIGIDO DE 1/2",57,00M D</t>
  </si>
  <si>
    <t>15.015.0086-A</t>
  </si>
  <si>
    <t>15.015.0087-0</t>
  </si>
  <si>
    <t>S DE ELETRODUTO DE PVC RIGIDO DE 1/2",69,00M DE FIO 2,5MM2,C</t>
  </si>
  <si>
    <t>CAIXAS,CONEXOES,LUVAS,CURVA E INTERRUPTOR DE SOBREPOR</t>
  </si>
  <si>
    <t>15.015.0087-A</t>
  </si>
  <si>
    <t>15.015.0095-0</t>
  </si>
  <si>
    <t>INSTALACAO DE UM CONJUNTO DE 6 PONTOS DE LUZ,EMBUTIDO NA LAJ</t>
  </si>
  <si>
    <t>E,EQUIVALENTE A 9 VARAS DE ELETRODUTO DE PVC RIGIDO DE 3/4",</t>
  </si>
  <si>
    <t>66,00M DE FIO 2,5MM2,CAIXAS,CONEXOES,LUVAS,CURVA E INTERRUPT</t>
  </si>
  <si>
    <t>15.015.0095-A</t>
  </si>
  <si>
    <t>15.015.0096-0</t>
  </si>
  <si>
    <t>INSTALACAO DE UM CONJUNTO DE 6 PONTOS DE LUZ,APARENTE,EQUIVA</t>
  </si>
  <si>
    <t>LENTE A 9 VARAS DE ELETRODUTO DE PVC RIGIDO DE 3/4",66,00M D</t>
  </si>
  <si>
    <t>15.015.0096-A</t>
  </si>
  <si>
    <t>15.015.0097-0</t>
  </si>
  <si>
    <t>INSTALACAO DE UM CONJUNTO DE 6 PONTOS DE LUZ,APARENTE COM CA</t>
  </si>
  <si>
    <t>XCLUSIVE ESTA),EQUIVALENTE A 5 VARAS DE CANALETA E 2 VARAS D</t>
  </si>
  <si>
    <t>E ELETRODUTO DE PVC RIGIDO DE 3/4",78,00M DE FIO 2,5MM2,CAIX</t>
  </si>
  <si>
    <t>AS,CONEXOES,LUVAS,CURVA E INTERRUPTOR DE SOBREPOR</t>
  </si>
  <si>
    <t>15.015.0097-A</t>
  </si>
  <si>
    <t>15.015.0100-0</t>
  </si>
  <si>
    <t>E,EQUIVALENTE A 9 VARAS DE ELETRODUTO DE PVC RIGIDO DE 1/2",</t>
  </si>
  <si>
    <t>15.015.0100-A</t>
  </si>
  <si>
    <t>15.015.0101-0</t>
  </si>
  <si>
    <t>LENTE A 9 VARAS DE ELETRODUTO DE PVC RIGIDO DE 1/2",66,00M D</t>
  </si>
  <si>
    <t>15.015.0101-A</t>
  </si>
  <si>
    <t>15.015.0102-0</t>
  </si>
  <si>
    <t>E ELETRODUTO DE PVC RIGIDO DE 1/2",78,00M DE FIO 2,5MM2,CAIX</t>
  </si>
  <si>
    <t>15.015.0102-A</t>
  </si>
  <si>
    <t>15.015.0104-0</t>
  </si>
  <si>
    <t>INSTALACAO DE UM CONJUNTO DE 8 PONTOS DE LUZ,EMBUTIDO NA LAJ</t>
  </si>
  <si>
    <t>E,EQUIVALENTE A 10 VARAS DE ELETRODUTO DE PVC RIGIDO DE 3/4"</t>
  </si>
  <si>
    <t>,80,00M DE FIO 2,5MM2,CAIXAS,CONEXOES,LUVAS,CURVA E INTERRUP</t>
  </si>
  <si>
    <t>TOR DE EMBUTIR COM PLACA FOSFORESCENTE,INCLUSIVE ABERTURA E</t>
  </si>
  <si>
    <t>FECHAMENTO DE RASGO EM ALVENARIA</t>
  </si>
  <si>
    <t>15.015.0104-A</t>
  </si>
  <si>
    <t>15.015.0105-0</t>
  </si>
  <si>
    <t>INSTALACAO DE UM CONJUNTO DE 8 PONTOS DE LUZ,APARENTE,EQUIVA</t>
  </si>
  <si>
    <t>LENTE A 10 VARAS DE ELETRODUTO DE PVC RIGIDO DE 3/4",80,00M</t>
  </si>
  <si>
    <t>DE FIO 2,5MM2,CAIXAS,CONEXOES,LUVAS,CURVA E INTERRUPTOR DE S</t>
  </si>
  <si>
    <t>OBREPOR</t>
  </si>
  <si>
    <t>15.015.0105-A</t>
  </si>
  <si>
    <t>15.015.0106-0</t>
  </si>
  <si>
    <t>INSTALACAO DE UM CONJUNTO DE 8 PONTOS DE LUZ,APARENTE COM CA</t>
  </si>
  <si>
    <t>XCLUSIVE ESTA),EQUIVALENTE A 6,75 VARAS DE CANALETA E 2 VARA</t>
  </si>
  <si>
    <t>S DE ELETRODUTO DE PVC RIGIDO DE 3/4",92,00M DE FIO 2,5MM2,C</t>
  </si>
  <si>
    <t>15.015.0107-0</t>
  </si>
  <si>
    <t>E,EQUIVALENTE A 3 VARAS DE ELETRODUTO DE PVC RIGIDO DE 3/4",</t>
  </si>
  <si>
    <t>20,00M DE FIO 2,5MM2,CAIXAS,CONEXOES,LUVAS E CONSIDERANDO O</t>
  </si>
  <si>
    <t>CONTROLE DOS PONTOS DIRETO NO Q.D.L,INCLUSIVE ABERTURA E FEC</t>
  </si>
  <si>
    <t>HAMENTO DE RASGO EM ALVENARIA</t>
  </si>
  <si>
    <t>15.015.0107-A</t>
  </si>
  <si>
    <t>15.015.0108-0</t>
  </si>
  <si>
    <t>LENTE A 3 VARAS DE ELETRODUTO DE PVC RIGIDO DE 3/4",20,00M D</t>
  </si>
  <si>
    <t>E FIO 2,5MM2,CAIXAS,CONEXOES,LUVAS E CONSIDERANDO O CONTROLE</t>
  </si>
  <si>
    <t> DOS PONTOS DIRETO NO Q.D.L</t>
  </si>
  <si>
    <t>15.015.0108-A</t>
  </si>
  <si>
    <t>15.015.0109-0</t>
  </si>
  <si>
    <t> DE ELETRODUTO DE PVC RIGIDO DE 3/4",32,00M DE FIO 2,5MM2,CA</t>
  </si>
  <si>
    <t>IXAS,CONEXOES,LUVAS E CONSIDERANDO O CONTROLE DOS PONTOS DIR</t>
  </si>
  <si>
    <t>ETO NO Q.D.L.</t>
  </si>
  <si>
    <t>15.015.0109-A</t>
  </si>
  <si>
    <t>15.015.0114-0</t>
  </si>
  <si>
    <t>E,EQUIVALENTE A 3 VARAS DE ELETRODUTO DE PVC RIGIDO DE 1/2",</t>
  </si>
  <si>
    <t>15.015.0114-A</t>
  </si>
  <si>
    <t>15.015.0117-0</t>
  </si>
  <si>
    <t>LENTE A 3 VARAS DE ELETRODUTO DE PVC RIGIDO DE 1/2",20,00M D</t>
  </si>
  <si>
    <t>15.015.0117-A</t>
  </si>
  <si>
    <t>15.015.0118-0</t>
  </si>
  <si>
    <t> DE ELETRODUTO DE PVC RIGIDO DE 1/2",32,00M DE FIO 2,5MM2,CA</t>
  </si>
  <si>
    <t>ETO NO Q.D.L</t>
  </si>
  <si>
    <t>15.015.0118-A</t>
  </si>
  <si>
    <t>15.015.0119-0</t>
  </si>
  <si>
    <t>30,00M DE FIO 2,5MM2,CAIXAS,CONEXOES,LUVAS E CONSIDERANDO O</t>
  </si>
  <si>
    <t>15.015.0119-A</t>
  </si>
  <si>
    <t>15.015.0121-0</t>
  </si>
  <si>
    <t>LENTE A 5 VARAS DE ELETRODUTO DE PVC RIGIDO DE 3/4",30,00M D</t>
  </si>
  <si>
    <t>15.015.0121-A</t>
  </si>
  <si>
    <t>15.015.0122-0</t>
  </si>
  <si>
    <t> DE ELETRODUTO DE PVC RIGIDO DE 3/4",42,00M DE FIO 2,5MM2,CA</t>
  </si>
  <si>
    <t>15.015.0122-A</t>
  </si>
  <si>
    <t>15.015.0123-0</t>
  </si>
  <si>
    <t>15.015.0123-A</t>
  </si>
  <si>
    <t>15.015.0124-0</t>
  </si>
  <si>
    <t>LENTE A 5 VARAS DE ELETRODUTO DE PVC RIGIDO DE 1/2",30,00M D</t>
  </si>
  <si>
    <t>15.015.0124-A</t>
  </si>
  <si>
    <t>15.015.0126-0</t>
  </si>
  <si>
    <t> DE ELETRODUTO DE PVC RIGIDO DE 1/2",42,00M DE FIO 2,5MM2,CA</t>
  </si>
  <si>
    <t>15.015.0126-A</t>
  </si>
  <si>
    <t>15.015.0127-0</t>
  </si>
  <si>
    <t>40,00M DE FIO 2,5MM2,CAIXAS,CONEXOES,LUVAS E CONSIDERANDO O</t>
  </si>
  <si>
    <t>15.015.0127-A</t>
  </si>
  <si>
    <t>15.015.0128-0</t>
  </si>
  <si>
    <t>LENTE A 6 VARAS DE ELETRODUTO DE PVC RIGIDO DE 3/4",40,00M D</t>
  </si>
  <si>
    <t>15.015.0128-A</t>
  </si>
  <si>
    <t>15.015.0129-0</t>
  </si>
  <si>
    <t>XCLUSIVE ESTA),EQUIVALENTE A 4.35 VARAS DE CANALETA E 2 VARA</t>
  </si>
  <si>
    <t>S DE ELETRODUTO DE PVC RIGIDO DE 3/4",52,00M DE FIO 2,5MM2,C</t>
  </si>
  <si>
    <t>AIXAS,CONEXOES,LUVAS E CONSIDERANDO O CONTROLE DOS PONTOS DI</t>
  </si>
  <si>
    <t>RETO NO Q.D.L</t>
  </si>
  <si>
    <t>15.015.0129-A</t>
  </si>
  <si>
    <t>15.015.0130-0</t>
  </si>
  <si>
    <t>15.015.0130-A</t>
  </si>
  <si>
    <t>15.015.0131-0</t>
  </si>
  <si>
    <t>LENTE A 6 VARAS DE ELETRODUTO DE PVC RIGIDO DE 1/2",40,00M D</t>
  </si>
  <si>
    <t>15.015.0131-A</t>
  </si>
  <si>
    <t>15.015.0132-0</t>
  </si>
  <si>
    <t>XCLUSIVE ESTA),EQUIVALENTE A 4,25 VARAS DE CANALETA E 2 VARA</t>
  </si>
  <si>
    <t>S DE ELETRODUTO DE PVC RIGIDO DE 1/2",52,00M DE FIO 2,5MM2,C</t>
  </si>
  <si>
    <t>15.015.0132-A</t>
  </si>
  <si>
    <t>15.015.0135-0</t>
  </si>
  <si>
    <t>45,00M DE FIO 2,5MM2,CAIXAS,CONEXOES,LUVAS E CONSIDERANDO O</t>
  </si>
  <si>
    <t>15.015.0135-A</t>
  </si>
  <si>
    <t>15.015.0136-0</t>
  </si>
  <si>
    <t>LENTE A 7 VARAS DE ELETRODUTO DE PVC RIGIDO DE 3/4",45,00M D</t>
  </si>
  <si>
    <t>15.015.0136-A</t>
  </si>
  <si>
    <t>15.015.0137-0</t>
  </si>
  <si>
    <t>XCLUSIVE ESTA),EQUIVALENTE A 6 VARAS DE CANALETA E 2 VARAS D</t>
  </si>
  <si>
    <t>E ELETRODUTO DE PVC RIGIDO DE 3/4",57,00M DE FIO 2,5MM2,CAIX</t>
  </si>
  <si>
    <t>AS,CONEXOES,LUVAS E CONSIDERANDO O CONTROLE DOS PONTOS DIRET</t>
  </si>
  <si>
    <t>O NO Q.D.L</t>
  </si>
  <si>
    <t>15.015.0137-A</t>
  </si>
  <si>
    <t>15.015.0140-0</t>
  </si>
  <si>
    <t>15.015.0140-A</t>
  </si>
  <si>
    <t>15.015.0141-0</t>
  </si>
  <si>
    <t>LENTE A 7 VARAS DE ELETRODUTO DE PVC RIGIDO DE 1/2",45,00M D</t>
  </si>
  <si>
    <t>15.015.0141-A</t>
  </si>
  <si>
    <t>15.015.0142-0</t>
  </si>
  <si>
    <t>E ELETRODUTO DE PVC RIGIDO DE 1/2",57,00M DE FIO 2,5MM2,CAIX</t>
  </si>
  <si>
    <t>15.015.0142-A</t>
  </si>
  <si>
    <t>15.015.0150-0</t>
  </si>
  <si>
    <t>53,00M DE FIO 2,5MM2,CAIXAS,CONEXOES,LUVAS E CONSIDERANDO O</t>
  </si>
  <si>
    <t>15.015.0150-A</t>
  </si>
  <si>
    <t>15.015.0151-0</t>
  </si>
  <si>
    <t>LENTE A 8 VARAS DE ELETRODUTO DE PVC RIGIDO DE 3/4",53,00M D</t>
  </si>
  <si>
    <t>15.015.0151-A</t>
  </si>
  <si>
    <t>15.015.0152-0</t>
  </si>
  <si>
    <t>E ELETRODUTO DE PVC RIGIDO DE 3/4",65,00M DE FIO 2,5MM2,CAIX</t>
  </si>
  <si>
    <t>NSIDERANDO O CONTROLE DOS PONTOS DIRETO NO Q.D.L</t>
  </si>
  <si>
    <t>15.015.0152-A</t>
  </si>
  <si>
    <t>15.015.0155-0</t>
  </si>
  <si>
    <t>15.015.0155-A</t>
  </si>
  <si>
    <t>15.015.0156-0</t>
  </si>
  <si>
    <t>LENTE A 8 VARAS DE ELETRODUTO DE PVC RIGIDO DE 1/2",53,00M D</t>
  </si>
  <si>
    <t>15.015.0156-A</t>
  </si>
  <si>
    <t>15.015.0157-0</t>
  </si>
  <si>
    <t>S DE ELETRODUTO DE PVC RIGIDO DE 1/2",65,00M DE FIO 2,5MM2,C</t>
  </si>
  <si>
    <t>15.015.0157-A</t>
  </si>
  <si>
    <t>15.015.0160-0</t>
  </si>
  <si>
    <t>57,00M DE FIO 2,5MM2,CAIXAS,CONEXOES,LUVAS E CONSIDERANDO O</t>
  </si>
  <si>
    <t>15.015.0160-A</t>
  </si>
  <si>
    <t>15.015.0161-0</t>
  </si>
  <si>
    <t>LENTE A 9 VARAS DE ELETRODUTO DE PVC RIGIDO DE 3/4",57,00M D</t>
  </si>
  <si>
    <t>15.015.0161-A</t>
  </si>
  <si>
    <t>15.015.0162-0</t>
  </si>
  <si>
    <t>XCLUSIVE ESTA),EQUIVALENTE A 8,5 VARAS DE CANALETA E 2 VARAS</t>
  </si>
  <si>
    <t> DE ELETRODUTO DE PVC RIGIDO DE 3/4",69,00M DE FIO 2,5MM2,CA</t>
  </si>
  <si>
    <t>15.015.0162-A</t>
  </si>
  <si>
    <t>15.015.0171-0</t>
  </si>
  <si>
    <t>INSTALACAO DE PONTO DE FORCA ATE 2CV,EQUIVALENTE A 2 VARAS D</t>
  </si>
  <si>
    <t>E ELETRODUTO DE PVC RIGIDO DE 1/2",20,00M DE FIO 2,5MM2,CAIX</t>
  </si>
  <si>
    <t>AS E CONEXOES</t>
  </si>
  <si>
    <t>15.015.0171-A</t>
  </si>
  <si>
    <t>15.015.0173-0</t>
  </si>
  <si>
    <t>INSTALACAO DE PONTO DE FORCA ATE 4CV,EQUIVALENTE A 2 VARAS D</t>
  </si>
  <si>
    <t>E ELETRODUTO DE PVC RIGIDO DE 3/4",20,00M DE FIO 4MM2,CAIXAS</t>
  </si>
  <si>
    <t> E CONEXOES</t>
  </si>
  <si>
    <t>15.015.0175-0</t>
  </si>
  <si>
    <t>INSTALACAO DE PONTO DE FORCA PARA 5CV,EQUIVALENTE A 2 VARAS</t>
  </si>
  <si>
    <t>DE ELETRODUTO DE PVC RIGIDO DE 3/4",20,00M DE FIO 4MM2,CAIXA</t>
  </si>
  <si>
    <t>S E CONEXOES</t>
  </si>
  <si>
    <t>15.015.0175-A</t>
  </si>
  <si>
    <t>15.015.0177-0</t>
  </si>
  <si>
    <t>INSTALACAO DE PONTO DE FORCA PARA 10CV,EQUIVALENTE A 2 VARAS</t>
  </si>
  <si>
    <t> DE ELETRODUTO DE PVC RIGIDO DE 1",20,00M DE FIO 6MM2,CAIXAS</t>
  </si>
  <si>
    <t>15.015.0177-A</t>
  </si>
  <si>
    <t>15.015.0179-0</t>
  </si>
  <si>
    <t>INSTALACAO DE PONTO DE FORCA PARA 15CV,EQUIVALENTE A 2 VARAS</t>
  </si>
  <si>
    <t> DE ELETRODUTO DE PVC RIGIDO DE 1.1/2",20,00M DE FIO 10MM2,C</t>
  </si>
  <si>
    <t>AIXAS E CONEXOES</t>
  </si>
  <si>
    <t>15.015.0179-A</t>
  </si>
  <si>
    <t>15.015.0199-0</t>
  </si>
  <si>
    <t>INSTALACAO DE CONJUNTO TELEFONE E LOGICA,COMPREENDENDO:6 VAR</t>
  </si>
  <si>
    <t>AS DE ELETRODUTO DE 3/4",CONEXOES E CAIXAS</t>
  </si>
  <si>
    <t>15.015.0199-A</t>
  </si>
  <si>
    <t>15.015.0203-0</t>
  </si>
  <si>
    <t>INSTALACAO DE PONTO DE TELEFONE OU LOGICA,COMPREENDENDO:5 VA</t>
  </si>
  <si>
    <t>RAS DE ELETRODUTO DE 3/4",CONEXOES E CAIXAS</t>
  </si>
  <si>
    <t>15.015.0203-A</t>
  </si>
  <si>
    <t>15.015.0204-0</t>
  </si>
  <si>
    <t>INSTALACAO DE PONTO PARA ANTENA DE TV OU SISTEMA DE CFTV,COM</t>
  </si>
  <si>
    <t>PREENDENDO:5 VARAS DE ELETRODUTO DE 3/4",CONEXOES E CAIXAS</t>
  </si>
  <si>
    <t>15.015.0204-A</t>
  </si>
  <si>
    <t>15.015.0205-0</t>
  </si>
  <si>
    <t>INSTALACAO DE PONTO DE CAMPAINHA,COMPREENDENDO:2 VARAS DE EL</t>
  </si>
  <si>
    <t>ETRODUTO DE 1/2",18,00M DE FIO 0,75MM2,BOTAO E CIGARRA</t>
  </si>
  <si>
    <t>15.015.0205-A</t>
  </si>
  <si>
    <t>15.015.0207-0</t>
  </si>
  <si>
    <t>INSTALACAO DE PONTO DE CAMPAINHA DE ALTA POTENCIA,COMPREENDE</t>
  </si>
  <si>
    <t>NDO:5 VARAS DE ELETRODUTO DE 3/4",50,00M DE FIO 1,5MM2,BOTOE</t>
  </si>
  <si>
    <t>IRA E CAMPAINHA PROPRIAMENTE DITA</t>
  </si>
  <si>
    <t>15.015.0207-A</t>
  </si>
  <si>
    <t>15.015.0208-0</t>
  </si>
  <si>
    <t>GONGO CAMPAINHA DE 6 POLEGADAS,PARA SISTEMA DE INSTALACAO DE</t>
  </si>
  <si>
    <t> COMBATE A INCENDIO.FORNECIMENTO E COLOCACAO</t>
  </si>
  <si>
    <t>15.015.0208-A</t>
  </si>
  <si>
    <t>15.015.0213-0</t>
  </si>
  <si>
    <t>INSTALACAO DE PONTO DE VENTILADOR DE TETO,EQUIVALENTE A 2 VA</t>
  </si>
  <si>
    <t>RAS DE ELETRODUTO DE PVC RIGIDO DE 3/4",EMBUTIDO NA LAJE,12,</t>
  </si>
  <si>
    <t>00M DE FIO 2,5MM2,CONEXOES,LUVAS E CURVA,EXCLUSIVE INTERRUPT</t>
  </si>
  <si>
    <t>OR E ESPELHO,INCLUSIVE ABERTURA E FECHAMENTO DE RASGO EM ALV</t>
  </si>
  <si>
    <t>ENARIA</t>
  </si>
  <si>
    <t>15.015.0213-A</t>
  </si>
  <si>
    <t>15.015.0214-0</t>
  </si>
  <si>
    <t>INSTALACAO APARENTE DE PONTO DE VENTILADOR DE TETO,EQUIVALEN</t>
  </si>
  <si>
    <t>TE A 2 VARAS DE ELETRODUTO DE PVC RIGIDO DE 3/4",12,00M DE F</t>
  </si>
  <si>
    <t>IO 2,5MM2,CONEXOES,LUVAS E CURVA,EXCLUSIVE INTERRUPTOR E ESP</t>
  </si>
  <si>
    <t>ELHO</t>
  </si>
  <si>
    <t>15.015.0214-A</t>
  </si>
  <si>
    <t>15.015.0215-0</t>
  </si>
  <si>
    <t>INSTALACAO DE PONTO DE VENTILADOR DE TETO,APARENTE COM CANAL</t>
  </si>
  <si>
    <t>ETA PERFURADA,SENDO ESTA LIGADA A ELETROCALHA PRINCIPAL(EXCL</t>
  </si>
  <si>
    <t>USIVE ESTA),EQUIVALENTE A 1 VARA DE CANALETA E 4 VARAS DE EL</t>
  </si>
  <si>
    <t>ETRODUTO DE PVC RIGIDO DE 3/4",24,00M DE FIO 2,5MM2,CONEXOES</t>
  </si>
  <si>
    <t>,LUVAS E CURVA,EXCLUSIVE INTERRUPTOR E ESPELHO</t>
  </si>
  <si>
    <t>15.015.0215-A</t>
  </si>
  <si>
    <t>15.015.0220-0</t>
  </si>
  <si>
    <t>INSTALACAO DE PONTO PARA 2(DOIS) VENTILADORES DE TETO,EQUIVA</t>
  </si>
  <si>
    <t>LENTE A 2,67 VARAS DE ELETRODUTOS DE PVC DE 3/4",EMBUTIDO NA</t>
  </si>
  <si>
    <t> LAJE, 25,00M DE FIO 2,5MM2,CONEXOES,LUVAS E CURVA,EXCLUSIVE</t>
  </si>
  <si>
    <t> INTERRUPTOR E ESPELHO,INCLUSIVE ABERTURA E FECHAMENTO DE RA</t>
  </si>
  <si>
    <t>SGO EM ALVENARIA</t>
  </si>
  <si>
    <t>15.015.0220-A</t>
  </si>
  <si>
    <t>15.015.0221-0</t>
  </si>
  <si>
    <t>INSTALACAO APARENTE DE PONTO PARA 2(DOIS) VENTILADORES DE TE</t>
  </si>
  <si>
    <t>TO,EQUIVALENTE A 2,67 VARAS DE ELETRODUTO DE PVC DE 3/4",25,</t>
  </si>
  <si>
    <t>OR E ESPELHO</t>
  </si>
  <si>
    <t>15.015.0221-A</t>
  </si>
  <si>
    <t>15.015.0222-0</t>
  </si>
  <si>
    <t>INSTALACAO DE PONTO PARA 2(DOIS)VENTILADORES DE TETO,APARENT</t>
  </si>
  <si>
    <t>E COM CANALETA PERFURADA,SENDO ESTA LIGADA A ELETROCALHA PRI</t>
  </si>
  <si>
    <t>NCIPAL(EXCLUSIVE ESTA),EQUIVALENTE A 1,5 VARAS DE CANALETA E</t>
  </si>
  <si>
    <t> 4,67 VARAS DE ELETRODUTO DE PVC RIGIDO DE 3/4",37,00M DE FI</t>
  </si>
  <si>
    <t>O 2,5MM2,CONEXOES,LUVAS E CURVA,EXCLUSIVE INTERRUPTOR E ESPE</t>
  </si>
  <si>
    <t>LHO</t>
  </si>
  <si>
    <t>15.015.0222-A</t>
  </si>
  <si>
    <t>15.015.0225-0</t>
  </si>
  <si>
    <t>INSTALACAO DE PONTO PARA 3(TRES)VENTILADORES DE TETO,EQUIVAL</t>
  </si>
  <si>
    <t>ENTE A 3,30 VARAS DE ELETRODUTOS DE PVC DE 3/4",EMBUTIDO NA</t>
  </si>
  <si>
    <t>LAJE,30,00M DE FIO 2,5MM2,CONEXOES,LUVAS E CURVA,EXCLUSIVE I</t>
  </si>
  <si>
    <t>NTERRUPTOR E ESPELHO,INCLUSIVE ABERTURA E FECHAMENTO DE RASG</t>
  </si>
  <si>
    <t>O EM ALVENARIA</t>
  </si>
  <si>
    <t>15.015.0225-A</t>
  </si>
  <si>
    <t>15.015.0226-0</t>
  </si>
  <si>
    <t>ENTE A 3,30 VARAS DE ELETRODUTOS DE PVC DE 3/4",APARENTE,30,</t>
  </si>
  <si>
    <t>15.015.0226-A</t>
  </si>
  <si>
    <t>15.015.0227-0</t>
  </si>
  <si>
    <t>INSTALACAO DE PONTO PARA 3(TRES)VENTILADORES DE TETO,APARENT</t>
  </si>
  <si>
    <t>NCIPAL(EXCLUSIVE ESTA),EQUIVALENTE A 2,50 VARAS DE CANALETA</t>
  </si>
  <si>
    <t>E 5,30 VARAS DE ELETRODUTO DE PVC RIGIDO DE 3/4",42,00M DE F</t>
  </si>
  <si>
    <t>15.015.0227-A</t>
  </si>
  <si>
    <t>15.015.0250-0</t>
  </si>
  <si>
    <t>INSTALACAO DE PONTO DE TOMADA,EMBUTIDO NA ALVENARIA,EQUIVALE</t>
  </si>
  <si>
    <t>NTE A 2 VARAS DE ELETRODUTO DE PVC RIGIDO DE 3/4",18,00M DE</t>
  </si>
  <si>
    <t>FIO 2,5MM2,CAIXAS,CONEXOES E TOMADA DE EMBUTIR,2P+T,10A,PADR</t>
  </si>
  <si>
    <t>AO BRASILEIRO,COM PLACA FOSFORESCENTE,INCLUSIVE ABERTURA E F</t>
  </si>
  <si>
    <t>15.015.0251-0</t>
  </si>
  <si>
    <t>INSTALACAO DE PONTO DE TOMADA,APARENTE,EQUIVALENTE A 2 VARAS</t>
  </si>
  <si>
    <t> DE ELETRODUTO DE PVC RIGIDO DE 3/4",18,00M DE FIO 2,5MM2,CA</t>
  </si>
  <si>
    <t>IXAS,CONEXOES E TOMADA DE SOBREPOR 2P+T,10A,PADRAO BRASILEIR</t>
  </si>
  <si>
    <t>15.015.0251-A</t>
  </si>
  <si>
    <t>15.015.0255-0</t>
  </si>
  <si>
    <t>FIO 2,5MM2,CAIXAS,CONEXOES E TOMADA DE EMBUTIR 2P+T,20A,PADR</t>
  </si>
  <si>
    <t>15.015.0255-A</t>
  </si>
  <si>
    <t>15.015.0256-0</t>
  </si>
  <si>
    <t>IXAS,CONEXOES E TOMADA DE SOBREPOR 2P+T,20A,PADRAO BRASILEIR</t>
  </si>
  <si>
    <t>O,COM PLACA FOSFORESCENTE</t>
  </si>
  <si>
    <t>15.015.0256-A</t>
  </si>
  <si>
    <t>15.015.0257-0</t>
  </si>
  <si>
    <t>INSTALACAO DE PONTO DE TOMADA,APARENTE COM CANALETA PERFURAD</t>
  </si>
  <si>
    <t>A,SENDO ESTA LIGADA A ELETROCALHA PRINCIPAL(EXCLUSIVE ESTA),</t>
  </si>
  <si>
    <t>EQUIVALENTE A 1 VARA DE CANALETA E 4 VARAS DE ELETRODUTO DE</t>
  </si>
  <si>
    <t>PVC RIGIDO DE 3/4", 36,00M DE FIO 2,5MM2,CAIXAS,CONEXOES E T</t>
  </si>
  <si>
    <t>OMADA DE SOBREPOR 2P+T,10A,PADRAO BRASILEIRO</t>
  </si>
  <si>
    <t>15.015.0257-A</t>
  </si>
  <si>
    <t>15.015.0258-0</t>
  </si>
  <si>
    <t>A,SENDO ESTA LIGADA A ELETROCALHA PRINCIPAL(EXCLUSIVE ESTA)E</t>
  </si>
  <si>
    <t>QUIVALENTE A 1 VARA DE CANALETA E 4 VARAS DE ELETRODUTO DE P</t>
  </si>
  <si>
    <t>VC RIGIDO DE 3/4", 36,00M DE FIO 2,5MM2,CAIXAS,CONEXOES E TO</t>
  </si>
  <si>
    <t>MADA DE SOBREPOR 2P+T,20A,PADRAO BRASILEIRO</t>
  </si>
  <si>
    <t>15.015.0258-A</t>
  </si>
  <si>
    <t>15.015.0260-0</t>
  </si>
  <si>
    <t>NTE A 2 VARAS DE ELETRODUTO DE PVC RIGIDO DE 1/2",18,00M DE</t>
  </si>
  <si>
    <t>FIO 2,5MM2,CAIXAS,CONEXOES E TOMADA DE EMBUTIR 2P+T,10A,COM</t>
  </si>
  <si>
    <t> EM ALVENARIA</t>
  </si>
  <si>
    <t>15.015.0260-A</t>
  </si>
  <si>
    <t>15.015.0261-0</t>
  </si>
  <si>
    <t> DE ELETRODUTO DE PVC RIGIDO DE 1/2",18,00M DE FIO 2,5MM2,CA</t>
  </si>
  <si>
    <t>IXAS,CONEXOES E TOMADA DE SOBREPOR 2P+T,10A</t>
  </si>
  <si>
    <t>15.015.0261-A</t>
  </si>
  <si>
    <t>15.015.0265-0</t>
  </si>
  <si>
    <t>FIO 2,5MM2,CAIXAS,CONEXOES E TOMADA,DE EMBUTIR 2P+T,20A,COM</t>
  </si>
  <si>
    <t>15.015.0265-A</t>
  </si>
  <si>
    <t>15.015.0266-0</t>
  </si>
  <si>
    <t>IXAS,CONEXOES E TOMADA DE SOBREPOR 2P+T,20A</t>
  </si>
  <si>
    <t>15.015.0266-A</t>
  </si>
  <si>
    <t>15.015.0267-0</t>
  </si>
  <si>
    <t>EQUIVALENTE A 1 VARA DE CANALETA E 2 VARAS DE ELETRODUTO DE</t>
  </si>
  <si>
    <t>PVC RIGIDO DE 1/2", 36,00M DE FIO 2,5MM2,CAIXAS,CONEXOES E T</t>
  </si>
  <si>
    <t>OMADA DE SOBREPOR 2P+T,10A</t>
  </si>
  <si>
    <t>15.015.0267-A</t>
  </si>
  <si>
    <t>15.015.0268-0</t>
  </si>
  <si>
    <t>EQUIVALENTE A 1 VARA DE CANALETA 2 VARAS DE ELETRODUTO DE PV</t>
  </si>
  <si>
    <t>C RIGIDO DE 1/2", 36,00M DE FIO 2,5MM2,CAIXAS,CONEXOES E TOM</t>
  </si>
  <si>
    <t>ADA DE SOBRPOR 2P+T,20A</t>
  </si>
  <si>
    <t>15.015.0268-A</t>
  </si>
  <si>
    <t>15.015.0270-0</t>
  </si>
  <si>
    <t>INSTALACAO DE UM CONJUNTO DE 2 TOMADAS,EMBUTIDO NA ALVENARIA</t>
  </si>
  <si>
    <t>,EQUIVALENTE A 3 VARAS DE ELETRODUTO DE PVC RIGIDO DE 3/4",2</t>
  </si>
  <si>
    <t>7,00M DE FIO 2,5MM2,CAIXAS,CONEXOES E TOMADAS DE EMBUTIR 2P+</t>
  </si>
  <si>
    <t>T,10A,COM PLACA FOSFORESCENTE,INCLUSIVE ABERTURA E FECHAMENT</t>
  </si>
  <si>
    <t>O DE RASGO EM ALVENARIA</t>
  </si>
  <si>
    <t>15.015.0270-A</t>
  </si>
  <si>
    <t>15.015.0271-0</t>
  </si>
  <si>
    <t>INSTALACAO DE UM CONJUNTO DE 2 TOMADAS,APARENTE,EQUIVALENTE</t>
  </si>
  <si>
    <t>A 3 VARAS DE ELETRODUTO DE PVC RIGIDO DE 3/4",27,00M DE FIO</t>
  </si>
  <si>
    <t>2,5MM2,CAIXAS,CONEXOES E TOMADAS DE SOBREPOR 2P+T,10A</t>
  </si>
  <si>
    <t>15.015.0271-A</t>
  </si>
  <si>
    <t>15.015.0275-0</t>
  </si>
  <si>
    <t>T,20A,COM PLACA FOSFORESCENTE,INCLUSIVE ABERTURA E FECHAMENT</t>
  </si>
  <si>
    <t>15.015.0275-A</t>
  </si>
  <si>
    <t>15.015.0276-0</t>
  </si>
  <si>
    <t>2,5MM2,CAIXAS,CONEXOES E TOMADAS DE SOBREPOR 2P+T,20A</t>
  </si>
  <si>
    <t>15.015.0276-A</t>
  </si>
  <si>
    <t>15.015.0277-0</t>
  </si>
  <si>
    <t>INSTALACAO DE UM CONJUNTO DE 2 TOMADAS,APARENTE COM CANALETA</t>
  </si>
  <si>
    <t> PERFURADA,SENDO ESTA LIGADA A ELETROCALHA PRINCIPAL(EXCLUSI</t>
  </si>
  <si>
    <t>VE ESTA),EQUIVALENTE A 1,5 VARAS DE CANALETA E 5 VARAS DE EL</t>
  </si>
  <si>
    <t>ETRODUTO DE PVC RIGIDO DE 3/4", 45,00M DE FIO 2,5MM2,CAIXAS,</t>
  </si>
  <si>
    <t>CONEXOES E TOMADAS DE SOBREPOR 2P+T,10A</t>
  </si>
  <si>
    <t>15.015.0277-A</t>
  </si>
  <si>
    <t>15.015.0278-0</t>
  </si>
  <si>
    <t>VE ESTA),EQUIVALENTE A 1.5 VARAS DE CANALETA E 5 VARAS DE EL</t>
  </si>
  <si>
    <t>CONEXOES E TOMADAS DE SOBREPOR 2P+T,20A</t>
  </si>
  <si>
    <t>15.015.0278-A</t>
  </si>
  <si>
    <t>15.015.0280-0</t>
  </si>
  <si>
    <t>,EQUIVALENTE A 3 VARAS DE ELETRODUTO DE PVC RIGIDO DE 1/2",2</t>
  </si>
  <si>
    <t>15.015.0280-A</t>
  </si>
  <si>
    <t>15.015.0281-0</t>
  </si>
  <si>
    <t>A 3 VARAS DE ELETRODUTO DE PVC RIGIDO DE 1/2",27,00M DE FIO</t>
  </si>
  <si>
    <t>15.015.0281-A</t>
  </si>
  <si>
    <t>15.015.0285-0</t>
  </si>
  <si>
    <t>15.015.0285-A</t>
  </si>
  <si>
    <t>15.015.0286-0</t>
  </si>
  <si>
    <t>15.015.0286-A</t>
  </si>
  <si>
    <t>15.015.0287-0</t>
  </si>
  <si>
    <t>VE ESTA),EQUIVALENTE A 1,5 VARAS DE CANALETA E 3 VARAS DE EL</t>
  </si>
  <si>
    <t>ETRODUTO DE PVC RIGIDO DE 1/2", 45,00M DE FIO 2,5MM2,CAIXAS,</t>
  </si>
  <si>
    <t>15.015.0287-A</t>
  </si>
  <si>
    <t>15.015.0288-0</t>
  </si>
  <si>
    <t>15.015.0288-A</t>
  </si>
  <si>
    <t>15.015.0290-0</t>
  </si>
  <si>
    <t>INSTALACAO DE UM CONJUNTO DE 3 TOMADAS,EMBUTIDO NA ALVENARIA</t>
  </si>
  <si>
    <t>,EQUIVALENTE A 4 VARAS DE ELETRODUTO DE PVC RIGIDO DE 3/4",3</t>
  </si>
  <si>
    <t>15.015.0290-A</t>
  </si>
  <si>
    <t>15.015.0291-0</t>
  </si>
  <si>
    <t>INSTALACAO DE UM CONJUNTO DE 3 TOMADAS,APARENTE,EQUIVALENTE</t>
  </si>
  <si>
    <t>A 4 VARAS DE ELETRODUTO DE PVC RIGIDO DE 3/4",37,00M DE FIO</t>
  </si>
  <si>
    <t>15.015.0291-A</t>
  </si>
  <si>
    <t>15.015.0295-0</t>
  </si>
  <si>
    <t>15.015.0295-A</t>
  </si>
  <si>
    <t>15.015.0296-0</t>
  </si>
  <si>
    <t>15.015.0296-A</t>
  </si>
  <si>
    <t>15.015.0297-0</t>
  </si>
  <si>
    <t>INSTALACAO DE UM CONJUNTO DE 3 TOMADAS,APARENTE COM CANALETA</t>
  </si>
  <si>
    <t>VE ESTA),EQUIVALENTE A 2,5 VARAS DE CANALETA E 6 VARAS DE EL</t>
  </si>
  <si>
    <t>ETRODUTO DE PVC RIGIDO DE 3/4",55,00M DE FIO 2,5MM2,CAIXAS,C</t>
  </si>
  <si>
    <t>ONEXOES E TOMADAS DE SOBREPOR 2P+T,10A</t>
  </si>
  <si>
    <t>15.015.0297-A</t>
  </si>
  <si>
    <t>15.015.0298-0</t>
  </si>
  <si>
    <t>ONEXOES E TOMADAS DE SOBREPOR 2P+T,20A</t>
  </si>
  <si>
    <t>15.015.0298-A</t>
  </si>
  <si>
    <t>15.015.0300-0</t>
  </si>
  <si>
    <t>,EQUIVALENTE A 4 VARAS DE ELETRODUTO DE PVC RIGIDO DE 1/2",3</t>
  </si>
  <si>
    <t>15.015.0300-A</t>
  </si>
  <si>
    <t>15.015.0301-0</t>
  </si>
  <si>
    <t>A 4 VARAS DE ELETRODUTO DE PVC RIGIDO DE 1/2",37,00M DE FIO</t>
  </si>
  <si>
    <t>15.015.0301-A</t>
  </si>
  <si>
    <t>15.015.0305-0</t>
  </si>
  <si>
    <t>7,00M DE FIO DE 2,5MM2,CAIXAS,CONEXOES E TOMADAS DE EMBUTIR</t>
  </si>
  <si>
    <t>2P+T,20A,COM PLACA FOSFORESCENTE,INCLUSIVE ABERTURA E FECHAM</t>
  </si>
  <si>
    <t>TO DE RASGO EM ALVENARIA</t>
  </si>
  <si>
    <t>15.015.0305-A</t>
  </si>
  <si>
    <t>15.015.0306-0</t>
  </si>
  <si>
    <t>15.015.0306-A</t>
  </si>
  <si>
    <t>15.015.0307-0</t>
  </si>
  <si>
    <t>VE ESTA),EQUIVALENTE A 2,5 VARAS DE CANALETA E 4 VARAS DE EL</t>
  </si>
  <si>
    <t>ETRODUTO DE PVC RIGIDO DE 1/2", 55,00M DE FIO 2,5MM2,CAIXAS,</t>
  </si>
  <si>
    <t>15.015.0307-A</t>
  </si>
  <si>
    <t>15.015.0308-0</t>
  </si>
  <si>
    <t>15.015.0308-A</t>
  </si>
  <si>
    <t>15.015.0310-0</t>
  </si>
  <si>
    <t>INSTALACAO DE UM CONJUNTO DE 4 TOMADAS,EMBUTIDO NA ALVENARIA</t>
  </si>
  <si>
    <t>,EQUIVALENTE A 5 VARAS DE ELETRODUTO DE PVC RIGIDO DE 3/4",4</t>
  </si>
  <si>
    <t>5,00M DE FIO 2,5MM2,CAIXAS,CONEXOES E TOMADAS DE EMBUTIR 2P+</t>
  </si>
  <si>
    <t>15.015.0310-A</t>
  </si>
  <si>
    <t>15.015.0311-0</t>
  </si>
  <si>
    <t>INSTALACAO DE UM CONJUNTO DE 4 TOMADAS,APARENTE,EQUIVALENTE</t>
  </si>
  <si>
    <t>A 5 VARAS DE ELETRODUTO DE PVC RIGIDO DE 3/4",45,00M DE FIO</t>
  </si>
  <si>
    <t>15.015.0311-A</t>
  </si>
  <si>
    <t>15.015.0315-0</t>
  </si>
  <si>
    <t>15.015.0315-A</t>
  </si>
  <si>
    <t>15.015.0316-0</t>
  </si>
  <si>
    <t>15.015.0316-A</t>
  </si>
  <si>
    <t>15.015.0317-0</t>
  </si>
  <si>
    <t>INSTALACAO DE UM CONJUNTO DE 4 TOMADAS,APARENTE COM CANALETA</t>
  </si>
  <si>
    <t>VE ESTA),EQUIVALENTE A 3,5 VARAS DE CANALETA E 7 VARAS DE EL</t>
  </si>
  <si>
    <t>ETRODUTO DE PVC RIGIDO DE 3/4", 63,00M DE FIO 2,5MM2,CAIXAS,</t>
  </si>
  <si>
    <t>15.015.0317-A</t>
  </si>
  <si>
    <t>15.015.0318-0</t>
  </si>
  <si>
    <t>15.015.0318-A</t>
  </si>
  <si>
    <t>15.015.0320-0</t>
  </si>
  <si>
    <t>,EQUIVALENTE A 5 VARAS DE ELETRODUTO DE PVC RIGIDO DE 1/2",4</t>
  </si>
  <si>
    <t>15.015.0320-A</t>
  </si>
  <si>
    <t>15.015.0321-0</t>
  </si>
  <si>
    <t>A 5 VARAS DE ELETRODUTO DE PVC RIGIDO DE 1/2",45,00M DE FIO</t>
  </si>
  <si>
    <t>15.015.0321-A</t>
  </si>
  <si>
    <t>15.015.0325-0</t>
  </si>
  <si>
    <t>15.015.0325-A</t>
  </si>
  <si>
    <t>15.015.0326-0</t>
  </si>
  <si>
    <t>15.015.0326-A</t>
  </si>
  <si>
    <t>15.015.0327-0</t>
  </si>
  <si>
    <t>VE ESTA),EQUIVALENTE A 3,5 VARAS DE CANALETA E 5 VARAS DE EL</t>
  </si>
  <si>
    <t>ETRODUTO DE PVC RIGIDO DE 1/2", 63,00M DE FIO 2,5MM2,CAIXAS,</t>
  </si>
  <si>
    <t>15.015.0327-A</t>
  </si>
  <si>
    <t>15.015.0328-0</t>
  </si>
  <si>
    <t>15.015.0328-A</t>
  </si>
  <si>
    <t>15.015.0400-0</t>
  </si>
  <si>
    <t>INSTALACAO DE PONTO PARA SONOFLETOR DE TETO SOBRE REBAIXO A</t>
  </si>
  <si>
    <t>PARTIR DA ELETROCALHA/PERFILADO,EXCLUSIVE SONOFLETOR (VIDE I</t>
  </si>
  <si>
    <t>TEM 18.037.0200) E FIOS,INCLUSIVE ACESSORIOS DE FIXACAO</t>
  </si>
  <si>
    <t>15.015.0400-A</t>
  </si>
  <si>
    <t>15.016.0010-0</t>
  </si>
  <si>
    <t> ELETRODUTO RIGIDO,DE ACO CARBONO ESMALTADO,DE 3/4",12,00M D</t>
  </si>
  <si>
    <t>BREPOR COM PLACA FOSFORESCENTE</t>
  </si>
  <si>
    <t>15.016.0010-A</t>
  </si>
  <si>
    <t>15.016.0015-0</t>
  </si>
  <si>
    <t> ELETRODUTO RIGIDO,DE ACO CARBONO ESMALTADO,DE 1/2",12,00M D</t>
  </si>
  <si>
    <t>E FIO 1,5MM2,CAIXAS,CONEXOES,LUVAS,CURVA E INTERRUPTOR DE SO</t>
  </si>
  <si>
    <t>15.016.0015-A</t>
  </si>
  <si>
    <t>15.016.0030-0</t>
  </si>
  <si>
    <t>LENTE A 5 VARAS DE ELETRODUTO RIGIDO,DE ACO CARBONO ESMALTAD</t>
  </si>
  <si>
    <t>O,DE 3/4",33,00M DE FIO 2,5MM2,CAIXAS,CONEXOES,LUVAS,CURVA E</t>
  </si>
  <si>
    <t> INTERRUPTOR DE SOBREPOR COM PLACA FOSFORESCENTE</t>
  </si>
  <si>
    <t>15.016.0030-A</t>
  </si>
  <si>
    <t>15.016.0045-0</t>
  </si>
  <si>
    <t>LENTE A 6 VARAS DE ELETRODUTO RIGIDO,DE ACO CARBONO ESMALTAD</t>
  </si>
  <si>
    <t>O,DE 3/4",50,00 DE FIO 2,5MM2,CAIXAS,CONEXOES,LUVAS,CURVA E</t>
  </si>
  <si>
    <t>INTERRUPTOR DE SOBREPOR COM PLACA FOSFORESCENTE</t>
  </si>
  <si>
    <t>15.016.0045-A</t>
  </si>
  <si>
    <t>15.016.0060-0</t>
  </si>
  <si>
    <t>LENTE A 7 VARAS DE ELETRODUTO RIGIDO,DE ACO CARBONO ESMALTAD</t>
  </si>
  <si>
    <t>O,DE 3/4",50,00M DE FIO 2,5MM2,CAIXAS,CONEXOES,LUVAS,CURVA E</t>
  </si>
  <si>
    <t>15.016.0060-A</t>
  </si>
  <si>
    <t>15.016.0075-0</t>
  </si>
  <si>
    <t>LENTE A 8 VARAS DE ELETRODUTO RIGIDO,DE ACO CARBONO ESMALTAD</t>
  </si>
  <si>
    <t>O,DE 3/4",57,00MM DE FIO 2,5MM2,CAIXAS,CONEXOES,LUVAS,CURVA</t>
  </si>
  <si>
    <t>E INTERRUPTOR DE SOBREPOR COM PLACA FOSFORESCENTE</t>
  </si>
  <si>
    <t>15.016.0075-A</t>
  </si>
  <si>
    <t>15.016.0090-0</t>
  </si>
  <si>
    <t>LENTE A 9 VARAS DE ELETRODUTO RIGIDO,DE ACO CARBONO ESMALTAD</t>
  </si>
  <si>
    <t>O,DE 3/4",66,00M DE FIO 2,5MM2,CAIXAS,CONEXOES,LUVAS,CURVA E</t>
  </si>
  <si>
    <t>15.016.0090-A</t>
  </si>
  <si>
    <t>15.016.0105-0</t>
  </si>
  <si>
    <t>LENTE A 10 VARAS DE ELETRODUTO RIGIDO,DE ACO CARBONO ESMALTA</t>
  </si>
  <si>
    <t>DO,DE 3/4",80,00M DE FIO 2,5MM2,CAIXAS,CONEXOES,LUVAS,CURVA</t>
  </si>
  <si>
    <t>15.016.0105-A</t>
  </si>
  <si>
    <t>15.016.0111-0</t>
  </si>
  <si>
    <t>LENTE A 3 VARAS DE ELETRODUTO RIGIDO,DE ACO CARBONO ESMALTAD</t>
  </si>
  <si>
    <t>O,DE 3/4",20,00M DE FIO 2,5MM2,CAIXAS,CONEXOES,LUVAS E CONSI</t>
  </si>
  <si>
    <t>DERANDO O CONTROLE DOS PONTOS DIRETO NO Q.D.L</t>
  </si>
  <si>
    <t>15.016.0111-A</t>
  </si>
  <si>
    <t>15.016.0114-0</t>
  </si>
  <si>
    <t>O,DE 3/4",30,00M DE FIO 2,5MM2,CAIXAS,CONEXOES,LUVAS E CONSI</t>
  </si>
  <si>
    <t>DERANDO O CONTROLE DOS PONTOS DIRETO NO Q.D.L.</t>
  </si>
  <si>
    <t>15.016.0114-A</t>
  </si>
  <si>
    <t>15.016.0119-0</t>
  </si>
  <si>
    <t>O,DE 3/4",40,00M DE FIO 2,5MM2,CAIXAS,CONEXOES,LUVAS E CONSI</t>
  </si>
  <si>
    <t>15.016.0119-A</t>
  </si>
  <si>
    <t>15.016.0130-0</t>
  </si>
  <si>
    <t>O,DE 3/4",45,00M DE FIO 2,5MM2,CAIXAS,CONEXOES,LUVAS E CONSI</t>
  </si>
  <si>
    <t>15.016.0130-A</t>
  </si>
  <si>
    <t>15.016.0145-0</t>
  </si>
  <si>
    <t>O,DE 3/4",53,00M DE FIO 2,5MM2,CAIXAS,CONEXOES,LUVAS E CONSI</t>
  </si>
  <si>
    <t>15.016.0145-A</t>
  </si>
  <si>
    <t>15.016.0160-0</t>
  </si>
  <si>
    <t>O,DE 3/4",57,00M DE FIO 2,5MM2,CAIXAS,CONEXOES,LUVAS E CONSI</t>
  </si>
  <si>
    <t>15.016.0160-A</t>
  </si>
  <si>
    <t>15.016.0170-0</t>
  </si>
  <si>
    <t>INSTALACAO DE PONTO DE FORCA ATE 2CV EQUIVALENTE A 2 VARAS D</t>
  </si>
  <si>
    <t>E ELETRODUTO RIGIDO,DE ACO CARBONO ESMALTADO,DE 1/2",20,00M</t>
  </si>
  <si>
    <t>DE FIO 2,5MM2,CAIXAS,ABRACADEIRAS E CONEXOES</t>
  </si>
  <si>
    <t>15.016.0170-A</t>
  </si>
  <si>
    <t>15.016.0172-0</t>
  </si>
  <si>
    <t>INSTALACAO DE PONTO DE FORCA ATE 4CV EQUIVALENTE A 2 VARAS D</t>
  </si>
  <si>
    <t>E ELETRODUTO RIGIDO,DE ACO CARBONO ESMALTADO,DE 3/4",20,00M</t>
  </si>
  <si>
    <t>DE FIO 4MM2,CAIXAS,ABRACADEIRAS E CONEXOES</t>
  </si>
  <si>
    <t>15.016.0172-A</t>
  </si>
  <si>
    <t>15.016.0174-0</t>
  </si>
  <si>
    <t>INSTALACAO DE PONTO DE FORCA PARA 5CV EQUIVALENTE A 2 VARAS</t>
  </si>
  <si>
    <t>DE ELETRODUTO RIGIDO,DE ACO CARBONO ESMALTADO,DE 3/4",20,00M</t>
  </si>
  <si>
    <t> DE FIO 4MM2,CAIXAS,ABRACADEIRAS E CONEXOES</t>
  </si>
  <si>
    <t>15.016.0174-A</t>
  </si>
  <si>
    <t>15.016.0176-0</t>
  </si>
  <si>
    <t>INSTALACAO DE PONTO DE FORCA PARA 10CV EQUIVALENTE A 2 VARAS</t>
  </si>
  <si>
    <t> DE ELETRODUTO RIGIDO,DE ACO CARBONO ESMALTADO,DE 1",20,00M</t>
  </si>
  <si>
    <t>DE FIO 6MM2,CAIXAS,ABRACADEIRAS E CONEXOES</t>
  </si>
  <si>
    <t>15.016.0176-A</t>
  </si>
  <si>
    <t>15.016.0178-0</t>
  </si>
  <si>
    <t>INSTALACAO DE PONTO DE FORCA PARA 15CV EQUIVALENTE A 2 VARAS</t>
  </si>
  <si>
    <t> DE ELETRODUTO RIGIDO,DE ACO CARBONO ESMALTADO,DE 1.1/2",20,</t>
  </si>
  <si>
    <t>00M DE FIO 10MM2,CAIXAS,ABRACADEIRAS E CONEXOES</t>
  </si>
  <si>
    <t>15.016.0178-A</t>
  </si>
  <si>
    <t>15.016.0190-0</t>
  </si>
  <si>
    <t>INSTALACAO DE PONTO DE TOMADA,EQUIVALENTE A 2 VARAS DE ELETR</t>
  </si>
  <si>
    <t>ODUTO RIGIDO,DE ACO CARBONO ESMALTADO,DE 3/4",12,00M DE FIO</t>
  </si>
  <si>
    <t>2,5MM2,CAIXAS,ABRACADEIRAS,CONEXOES E TOMADA DE SOBREPOR COM</t>
  </si>
  <si>
    <t> PLACA FOSFORESCENTE</t>
  </si>
  <si>
    <t>15.016.0190-A</t>
  </si>
  <si>
    <t>15.016.0193-0</t>
  </si>
  <si>
    <t>INSTALACAO DE UM CONJUNTO DE 2 TOMADAS,EQUIVALENTE A 3 VARAS</t>
  </si>
  <si>
    <t> DE ELETRODUTO RIGIDO,DE ACO CARBONO ESMALTADO,DE 3/4",18,00</t>
  </si>
  <si>
    <t>M DE FIO 2,5MM2,CAIXAS,ABRACADEIRAS,CONEXOES E TOMADA DE SOB</t>
  </si>
  <si>
    <t>REPOR COM PLACA FOSFORESCENTE</t>
  </si>
  <si>
    <t>15.016.0193-A</t>
  </si>
  <si>
    <t>15.016.0196-0</t>
  </si>
  <si>
    <t>INSTALACAO DE UM CONJUNTO DE 3 TOMADAS,EQUIVALENTE A 4 VARAS</t>
  </si>
  <si>
    <t> DE ELETRODUTO RIGIDO,DE ACO CARBONO ESMALTADO,DE 3/4",25,00</t>
  </si>
  <si>
    <t>15.016.0196-A</t>
  </si>
  <si>
    <t>15.016.0199-0</t>
  </si>
  <si>
    <t>INSTALACAO DE UM CONJUNTO DE 4 TOMADAS,EQUIVALENTE A 5 VARAS</t>
  </si>
  <si>
    <t> DE ELETRODUTO RIGIDO,DE ACO CARBONO ESMALTADO,DE 3/4",30,00</t>
  </si>
  <si>
    <t>15.016.0199-A</t>
  </si>
  <si>
    <t>15.017.0155-0</t>
  </si>
  <si>
    <t>TERMINAL MECANICO DE PRESSAO PARA LIGACAO DE UM CABO A BARRA</t>
  </si>
  <si>
    <t>MENTO,FABRICADO EM BRONZE,COM BITOLAS DE 1,5 A 10MM2.FORNECI</t>
  </si>
  <si>
    <t>15.017.0155-A</t>
  </si>
  <si>
    <t>15.017.0160-0</t>
  </si>
  <si>
    <t>MENTO,FABRICADO EM BRONZE,COM BITOLAS DE 10 A 25MM2.FORNECIM</t>
  </si>
  <si>
    <t>15.017.0160-A</t>
  </si>
  <si>
    <t>15.017.0165-0</t>
  </si>
  <si>
    <t>MENTO,FABRICADO EM BRONZE,COM BITOLAS DE 25 A 35MM2.FORNECIM</t>
  </si>
  <si>
    <t>15.017.0165-A</t>
  </si>
  <si>
    <t>15.017.0170-0</t>
  </si>
  <si>
    <t>MENTO,FABRICADO EM BRONZE,COM BITOLAS DE 50 A 70MM2.FORNECIM</t>
  </si>
  <si>
    <t>15.017.0170-A</t>
  </si>
  <si>
    <t>15.017.0175-0</t>
  </si>
  <si>
    <t>MENTO,FABRICADO EM BRONZE,COM BITOLA DE 95MM2.FORNECIMENTO E</t>
  </si>
  <si>
    <t>15.017.0175-A</t>
  </si>
  <si>
    <t>15.017.0180-0</t>
  </si>
  <si>
    <t>MENTO,FABRICADO EM BRONZE,COM BITOLAS DE 120 A 185MM2.FORNEC</t>
  </si>
  <si>
    <t>15.017.0180-A</t>
  </si>
  <si>
    <t>15.017.0185-0</t>
  </si>
  <si>
    <t>MENTO,FABRICADO EM BRONZE,COM BITOLAS DE 185 A 240MM2.FORNEC</t>
  </si>
  <si>
    <t>15.017.0185-A</t>
  </si>
  <si>
    <t>15.017.0190-0</t>
  </si>
  <si>
    <t>MENTO,FABRICADO EM BRONZE,COM BITOLAS DE 300 A 400MM2.FORNEC</t>
  </si>
  <si>
    <t>15.017.0190-A</t>
  </si>
  <si>
    <t>15.017.0195-0</t>
  </si>
  <si>
    <t>TERMINAL MECANICO DE PRESSAO PARA LIGACAO DE DOIS CABOS A BA</t>
  </si>
  <si>
    <t>RRAMENTO,FABRICADO EM BRONZE,COM BITOLAS DE 25 A 35MM2.FORNE</t>
  </si>
  <si>
    <t>15.017.0195-A</t>
  </si>
  <si>
    <t>15.017.0200-0</t>
  </si>
  <si>
    <t>RRAMENTO,FABRICADO EM BRONZE,COM BITOLAS DE 50 A 70MM2.FORNE</t>
  </si>
  <si>
    <t>15.017.0200-A</t>
  </si>
  <si>
    <t>15.017.0205-0</t>
  </si>
  <si>
    <t>RRAMENTO,FABRICADO EM BRONZE,COM BITOLAS DE 95MM2.FORNECIMEN</t>
  </si>
  <si>
    <t>15.017.0205-A</t>
  </si>
  <si>
    <t>15.017.0210-0</t>
  </si>
  <si>
    <t>RRAMENTO,FABRICADO EM BRONZE,COM BITOLAS DE 120 A 185MM2.FOR</t>
  </si>
  <si>
    <t>15.017.0210-A</t>
  </si>
  <si>
    <t>15.017.0215-0</t>
  </si>
  <si>
    <t>RRAMENTO,FABRICADO EM BRONZE,COM BITOLAS DE 185 A 240MM2.FOR</t>
  </si>
  <si>
    <t>15.017.0215-A</t>
  </si>
  <si>
    <t>15.017.0220-0</t>
  </si>
  <si>
    <t>RRAMENTO,FABRICADO EM BRONZE,COM BITOLAS DE 300 A 400MM2.FOR</t>
  </si>
  <si>
    <t>15.017.0220-A</t>
  </si>
  <si>
    <t>15.017.0225-0</t>
  </si>
  <si>
    <t>CONECTOR FABRICADO EM BRONZE PARA ATERRAMENTO,PARA FIXACAO D</t>
  </si>
  <si>
    <t>E UM OU DOIS CONDUTORES A SUPERFICIE PLANA,PARA CABOS COM BI</t>
  </si>
  <si>
    <t>TOLAS DE 2,5 A 6MM2.FORNECIMENTO E COLOCACAO</t>
  </si>
  <si>
    <t>15.017.0225-A</t>
  </si>
  <si>
    <t>15.017.0230-0</t>
  </si>
  <si>
    <t>TOLAS DE 6 A 35MM2.FORNECIMENTO E COLOCACAO</t>
  </si>
  <si>
    <t>15.017.0230-A</t>
  </si>
  <si>
    <t>15.017.0235-0</t>
  </si>
  <si>
    <t>TOLAS DE 35 A 185MM2.FORNECIMENTO E COLOCACAO</t>
  </si>
  <si>
    <t>15.017.0235-A</t>
  </si>
  <si>
    <t>15.017.0240-0</t>
  </si>
  <si>
    <t>TERMINAL MECANICO A COMPRESSAO,FABRICADO EM BRONZE,PARA CABO</t>
  </si>
  <si>
    <t> DE 1,5MM2.FORNECIMENTO E COLOCACAO</t>
  </si>
  <si>
    <t>15.017.0240-A</t>
  </si>
  <si>
    <t>15.017.0245-0</t>
  </si>
  <si>
    <t> DE 2,5MM2.FORNECIMENTO E COLOCACAO</t>
  </si>
  <si>
    <t>15.017.0245-A</t>
  </si>
  <si>
    <t>15.017.0250-0</t>
  </si>
  <si>
    <t> DE 4MM2.FORNECIMENTO E COLOCACAO</t>
  </si>
  <si>
    <t>15.017.0250-A</t>
  </si>
  <si>
    <t>15.017.0255-0</t>
  </si>
  <si>
    <t> DE 6MM2.FORNECIMENTO E COLOCACAO</t>
  </si>
  <si>
    <t>15.017.0255-A</t>
  </si>
  <si>
    <t>15.017.0260-0</t>
  </si>
  <si>
    <t> DE 10MM2.FORNECIMENTO E COLOCACAO</t>
  </si>
  <si>
    <t>15.017.0260-A</t>
  </si>
  <si>
    <t>15.017.0265-0</t>
  </si>
  <si>
    <t> DE 16MM2.FORNECIMENTO E COLOCACAO</t>
  </si>
  <si>
    <t>15.017.0265-A</t>
  </si>
  <si>
    <t>15.017.0270-0</t>
  </si>
  <si>
    <t> DE 25MM2.FORNECIMENTO E COLOCACAO</t>
  </si>
  <si>
    <t>15.017.0270-A</t>
  </si>
  <si>
    <t>15.017.0275-0</t>
  </si>
  <si>
    <t> DE 35MM2.FORNECIMENTO E COLOCACAO</t>
  </si>
  <si>
    <t>15.017.0275-A</t>
  </si>
  <si>
    <t>15.017.0280-0</t>
  </si>
  <si>
    <t> DE 50MM2.FORNECIMENTO E COLOCACAO</t>
  </si>
  <si>
    <t>15.017.0280-A</t>
  </si>
  <si>
    <t>15.017.0285-0</t>
  </si>
  <si>
    <t> DE 70MM2.FORNECIMENTO E COLOCACAO</t>
  </si>
  <si>
    <t>15.017.0285-A</t>
  </si>
  <si>
    <t>15.017.0290-0</t>
  </si>
  <si>
    <t> DE 95MM2.FORNECIMENTO E COLOCACAO</t>
  </si>
  <si>
    <t>15.017.0290-A</t>
  </si>
  <si>
    <t>15.017.0295-0</t>
  </si>
  <si>
    <t> DE 120MM2.FORNECIMENTO E COLOCACAO</t>
  </si>
  <si>
    <t>15.017.0295-A</t>
  </si>
  <si>
    <t>15.017.0300-0</t>
  </si>
  <si>
    <t> DE 150MM2.FORNECIMENTO E COLOCACAO</t>
  </si>
  <si>
    <t>15.017.0300-A</t>
  </si>
  <si>
    <t>15.017.0305-0</t>
  </si>
  <si>
    <t> DE 185MM2.FORNECIMENTO E COLOCACAO</t>
  </si>
  <si>
    <t>15.017.0305-A</t>
  </si>
  <si>
    <t>15.017.0310-0</t>
  </si>
  <si>
    <t> DE 240MM2.FORNECIMENTO E COLOCACAO</t>
  </si>
  <si>
    <t>15.017.0310-A</t>
  </si>
  <si>
    <t>15.017.0315-0</t>
  </si>
  <si>
    <t> DE 300MM2.FORNECIMENTO E COLOCACAO</t>
  </si>
  <si>
    <t>15.017.0315-A</t>
  </si>
  <si>
    <t>15.017.0320-0</t>
  </si>
  <si>
    <t>CONECTOR MECANICO PARAFUSO FENDIDO(SPLIT-BOLT),CORPO E PORCA</t>
  </si>
  <si>
    <t> FABRICADO EM COBRE,PARA CABO DE 10MM2.FORNECIMENTO E COLOCA</t>
  </si>
  <si>
    <t>15.017.0320-A</t>
  </si>
  <si>
    <t>15.017.0325-0</t>
  </si>
  <si>
    <t> FABRICADO EM COBRE,PARA CABO DE 16MM2.FORNECIMENTO E COLOCA</t>
  </si>
  <si>
    <t>15.017.0325-A</t>
  </si>
  <si>
    <t>15.017.0327-0</t>
  </si>
  <si>
    <t> FABRICADO EM COBRE,PARA CABO DE 25MM2.FORNECIMENTO E COLOCA</t>
  </si>
  <si>
    <t>15.017.0327-A</t>
  </si>
  <si>
    <t>15.017.0330-0</t>
  </si>
  <si>
    <t> FABRICADO EM COBRE,PARA CABO DE 35MM2.FORNECIMENTO E COLOCA</t>
  </si>
  <si>
    <t>15.017.0330-A</t>
  </si>
  <si>
    <t>15.017.0331-0</t>
  </si>
  <si>
    <t> FABRICADO EM COBRE,PARA CABO DE 50MM2.FORNECIMENTO E COLOCA</t>
  </si>
  <si>
    <t>15.017.0331-A</t>
  </si>
  <si>
    <t>15.017.0332-0</t>
  </si>
  <si>
    <t> FABRICADO EM COBRE,PARA CABO DE 70MM2.FORNECIMENTO E COLOCA</t>
  </si>
  <si>
    <t>15.017.0332-A</t>
  </si>
  <si>
    <t>15.017.0333-0</t>
  </si>
  <si>
    <t> FABRICADO EM COBRE,PARA CABO DE 95MM2.FORNECIMENTO E COLOCA</t>
  </si>
  <si>
    <t>15.017.0333-A</t>
  </si>
  <si>
    <t>15.017.0335-0</t>
  </si>
  <si>
    <t> FABRICADO EM COBRE,PARA CABO DE 120MM2.FORNECIMENTO E COLOC</t>
  </si>
  <si>
    <t>15.017.0335-A</t>
  </si>
  <si>
    <t>15.017.0337-0</t>
  </si>
  <si>
    <t> FABRICADO EM COBRE,PARA CABO DE 150MM2.FORNECIMENTO E COLOC</t>
  </si>
  <si>
    <t>15.017.0337-A</t>
  </si>
  <si>
    <t>15.017.0338-0</t>
  </si>
  <si>
    <t> FABRICADO EM COBRE,PARA CABO DE 185MM2.FORNECIMENTO E COLOC</t>
  </si>
  <si>
    <t>15.017.0338-A</t>
  </si>
  <si>
    <t>15.017.0340-0</t>
  </si>
  <si>
    <t> FABRICADO EM COBRE,PARA CABO DE 240MM2.FORNECIMENTO E COLOC</t>
  </si>
  <si>
    <t>15.017.0340-A</t>
  </si>
  <si>
    <t>15.018.0010-0</t>
  </si>
  <si>
    <t>CAIXA DE LIGACAO DE ALUMINIO SILICIO,TIPO CONDULETES,NO FORM</t>
  </si>
  <si>
    <t>ATO B,DIAMETRO DE 1/2".FORNECIMENTO E COLOCACAO</t>
  </si>
  <si>
    <t>15.018.0010-A</t>
  </si>
  <si>
    <t>15.018.0015-0</t>
  </si>
  <si>
    <t>ATO B,DIAMETRO DE 3/4".FORNECIMENTO E COLOCACAO</t>
  </si>
  <si>
    <t>15.018.0015-A</t>
  </si>
  <si>
    <t>15.018.0020-0</t>
  </si>
  <si>
    <t>ATO B,DIAMETRO DE 1".FORNECIMENTO E COLOCACAO</t>
  </si>
  <si>
    <t>15.018.0020-A</t>
  </si>
  <si>
    <t>15.018.0025-0</t>
  </si>
  <si>
    <t>ATO C,DIAMETRO DE 1/2".FORNECIMENTO E COLOCACAO</t>
  </si>
  <si>
    <t>15.018.0025-A</t>
  </si>
  <si>
    <t>15.018.0030-0</t>
  </si>
  <si>
    <t>ATO C,DIAMETRO DE 3/4".FORNECIMENTO E COLOCACAO</t>
  </si>
  <si>
    <t>15.018.0030-A</t>
  </si>
  <si>
    <t>15.018.0035-0</t>
  </si>
  <si>
    <t>ATO C,DIAMETRO DE 1".FORNECIMENTO E COLOCACAO</t>
  </si>
  <si>
    <t>15.018.0035-A</t>
  </si>
  <si>
    <t>15.018.0040-0</t>
  </si>
  <si>
    <t>ATO E,DIAMETRO DE 1/2".FORNECIMENTO E COLOCACAO</t>
  </si>
  <si>
    <t>15.018.0040-A</t>
  </si>
  <si>
    <t>15.018.0050-0</t>
  </si>
  <si>
    <t>ATO E,DIAMETRO DE 3/4".FORNECIMENTO E COLOCACAO</t>
  </si>
  <si>
    <t>15.018.0050-A</t>
  </si>
  <si>
    <t>15.018.0055-0</t>
  </si>
  <si>
    <t>ATO E,DIAMETRO DE 1".FORNECIMENTO E COLOCACAO</t>
  </si>
  <si>
    <t>15.018.0055-A</t>
  </si>
  <si>
    <t>15.018.0060-0</t>
  </si>
  <si>
    <t>ATO LB,DIAMETRO DE 1/2".FORNECIMENTO E COLOCACAO</t>
  </si>
  <si>
    <t>15.018.0060-A</t>
  </si>
  <si>
    <t>15.018.0065-0</t>
  </si>
  <si>
    <t>ATO LB,DIAMETRO DE 3/4".FORNECIMENTO E COLOCACAO</t>
  </si>
  <si>
    <t>15.018.0065-A</t>
  </si>
  <si>
    <t>15.018.0070-0</t>
  </si>
  <si>
    <t>ATO LB,DIAMETRO DE 1".FORNECIMENTO E COLOCACAO</t>
  </si>
  <si>
    <t>15.018.0070-A</t>
  </si>
  <si>
    <t>15.018.0075-0</t>
  </si>
  <si>
    <t>ATO LL,DIAMETRO DE 1/2".FORNECIMENTO E COLOCACAO</t>
  </si>
  <si>
    <t>15.018.0075-A</t>
  </si>
  <si>
    <t>15.018.0080-0</t>
  </si>
  <si>
    <t>ATO LL,DIAMETRO DE 3/4".FORNECIMENTO E COLOCACAO</t>
  </si>
  <si>
    <t>15.018.0080-A</t>
  </si>
  <si>
    <t>15.018.0085-0</t>
  </si>
  <si>
    <t>ATO LL,DIAMETRO DE 1".FORNECIMENTO E COLOCACAO</t>
  </si>
  <si>
    <t>15.018.0085-A</t>
  </si>
  <si>
    <t>15.018.0090-0</t>
  </si>
  <si>
    <t>ATO X,DIAMETRO DE 1/2".FORNECIMENTO E COLOCACAO</t>
  </si>
  <si>
    <t>15.018.0090-A</t>
  </si>
  <si>
    <t>15.018.0095-0</t>
  </si>
  <si>
    <t>ATO X,DIAMETRO DE 3/4".FORNECIMENTO E COLOCACAO</t>
  </si>
  <si>
    <t>15.018.0095-A</t>
  </si>
  <si>
    <t>15.018.0100-0</t>
  </si>
  <si>
    <t>ATO X,DIAMETRO DE 1".FORNECIMENTO E COLOCACAO</t>
  </si>
  <si>
    <t>15.018.0100-A</t>
  </si>
  <si>
    <t>15.018.0105-0</t>
  </si>
  <si>
    <t>ATO T,DIAMETRO DE 1/2".FORNECIMENTO E COLOCACAO</t>
  </si>
  <si>
    <t>15.018.0105-A</t>
  </si>
  <si>
    <t>15.018.0110-0</t>
  </si>
  <si>
    <t>ATO T,DIAMETRO DE 3/4".FORNECIMENTO E COLOCACAO</t>
  </si>
  <si>
    <t>15.018.0110-A</t>
  </si>
  <si>
    <t>15.018.0115-0</t>
  </si>
  <si>
    <t>ATO T,DIAMETRO DE 1".FORNECIMENTO E COLOCACAO</t>
  </si>
  <si>
    <t>15.018.0115-A</t>
  </si>
  <si>
    <t>15.018.0117-0</t>
  </si>
  <si>
    <t>CAIXA DE LIGACAO DE PVC,TIPO CONDULETES,PARA 5 OU 6 ENTRADAS</t>
  </si>
  <si>
    <t>,COM DIAMETRO DE 1/2".FORNECIMENTO E COLOCACAO.</t>
  </si>
  <si>
    <t>15.018.0117-A</t>
  </si>
  <si>
    <t>15.018.0118-0</t>
  </si>
  <si>
    <t>,COM DIAMETRO DE 3/4".FORNECIMENTO E COLOCACAO.</t>
  </si>
  <si>
    <t>15.018.0118-A</t>
  </si>
  <si>
    <t>15.018.0119-0</t>
  </si>
  <si>
    <t>,COM DIAMETRO DE 1".FORNECIMENTO E COLOCACAO.</t>
  </si>
  <si>
    <t>15.018.0119-A</t>
  </si>
  <si>
    <t>15.018.0120-0</t>
  </si>
  <si>
    <t>CAIXA DE EMBUTIR,EM PVC,2"X4",INCLUSIVE BUCHAS E ARRUELAS.FO</t>
  </si>
  <si>
    <t>15.018.0120-A</t>
  </si>
  <si>
    <t>15.018.0125-0</t>
  </si>
  <si>
    <t>CAIXA DE EMBUTIR,EM PVC,3" X 3",INCLUSIVE BUCHAS E ARRUELAS.</t>
  </si>
  <si>
    <t>15.018.0125-A</t>
  </si>
  <si>
    <t>15.018.0130-0</t>
  </si>
  <si>
    <t>CAIXA DE EMBUTIR,EM PVC,4"X4",INCLUSIVE BUCHAS E ARRUELAS.FO</t>
  </si>
  <si>
    <t>15.018.0130-A</t>
  </si>
  <si>
    <t>15.018.0133-0</t>
  </si>
  <si>
    <t>CAIXA DE ATERRAMENTO,EM PVC,25X25CM.FORNECIMENTO E COLOCACAO</t>
  </si>
  <si>
    <t>15.018.0133-A</t>
  </si>
  <si>
    <t>15.018.0136-0</t>
  </si>
  <si>
    <t>CAIXA DE PASSAGEM Nº1 PARA TELEFONE,CONFORME ESPECIFICACAO D</t>
  </si>
  <si>
    <t>A TELEBRAS,NAS DIMENSOES DE 10X10X5CM.FORNECIMENTO E COLOCAC</t>
  </si>
  <si>
    <t>15.018.0136-A</t>
  </si>
  <si>
    <t>15.018.0140-0</t>
  </si>
  <si>
    <t>CAIXA DE PASSAGEM Nº2 PARA TELEFONE,CONFORME ESPECIFICACAO D</t>
  </si>
  <si>
    <t>A TELEBRAS,NAS DIMENSOES DE 20X20X13,5CM.FORNECIMENTO E COLO</t>
  </si>
  <si>
    <t>15.018.0140-A</t>
  </si>
  <si>
    <t>15.018.0145-0</t>
  </si>
  <si>
    <t>CAIXA DE PASSAGEM Nº3,PARA TELEFONE,CONFORME ESPECIFICACAO D</t>
  </si>
  <si>
    <t>A TELEBRAS,NAS DIMENSOES DE 40X40X13,5CM.FORNECIMENTO E COLO</t>
  </si>
  <si>
    <t>15.018.0145-A</t>
  </si>
  <si>
    <t>15.018.0150-0</t>
  </si>
  <si>
    <t>CAIXA DE PASSAGEM Nº4,PARA TELEFONE,CONFORME ESPECIFICACAO D</t>
  </si>
  <si>
    <t>A TELEBRAS,NAS DIMENSOES DE 60X60X13,5CM.FORNECIMENTO E COLO</t>
  </si>
  <si>
    <t>15.018.0150-A</t>
  </si>
  <si>
    <t>15.018.0155-0</t>
  </si>
  <si>
    <t>CAIXA DE PASSAGEM Nº5,PARA TELEFONE,CONFORME ESPECIFICACAO D</t>
  </si>
  <si>
    <t>A TELEBRAS,NAS DIMENSOE DE 80X80X13,5CM.FORNECIMENTO E COLOC</t>
  </si>
  <si>
    <t>15.018.0155-A</t>
  </si>
  <si>
    <t>15.018.0160-0</t>
  </si>
  <si>
    <t>CAIXA DE PASSAGEM Nº6,PARA TELEFONE,CONFORME ESPECIFICACAO D</t>
  </si>
  <si>
    <t>A TELEBRAS,NAS DIMENSOES DE 120X120X13,5CM.FORNECIMENTO E CO</t>
  </si>
  <si>
    <t>15.018.0160-A</t>
  </si>
  <si>
    <t>15.018.0165-0</t>
  </si>
  <si>
    <t>CAIXA DE PASSAGEM Nº7,PARA TELEFONE,CONFORME ESPECIFICACAO D</t>
  </si>
  <si>
    <t>A TELEBRAS,NAS DIMENSOES DE 150X150X17CM.FORNECIMENTO E COLO</t>
  </si>
  <si>
    <t>15.018.0165-A</t>
  </si>
  <si>
    <t>15.018.0170-0</t>
  </si>
  <si>
    <t>CAIXA DE PASSAGEM Nº8,PARA TELEFONE,CONFORME PADRAO TELEBRAS</t>
  </si>
  <si>
    <t> NAS DIMENSOES DE 200X200X22CM.FORNECIMENTO E COLOCACAO</t>
  </si>
  <si>
    <t>15.018.0170-A</t>
  </si>
  <si>
    <t>15.018.0175-0</t>
  </si>
  <si>
    <t>CANALETA PERFURADA ALTA(PERFILADOS),MEDINDO(38X38X6000)MM PR</t>
  </si>
  <si>
    <t>E-GALVANIZADA,INCLUSIVE SUPORTE E CONEXOES.FORNECIMENTO E CO</t>
  </si>
  <si>
    <t>15.018.0175-A</t>
  </si>
  <si>
    <t>15.018.0180-0</t>
  </si>
  <si>
    <t>INSTALACAO DE PONTO PARA LUMINARIA FLUORESCENTE PENDENTE EM</t>
  </si>
  <si>
    <t>CANALETA(38X38X6000)MM(EXCLUSIVE LUMINARIA)INCLUSIVE TOMADA</t>
  </si>
  <si>
    <t>E 1,00M DE CABO PP 1,50MM2</t>
  </si>
  <si>
    <t>15.018.0180-A</t>
  </si>
  <si>
    <t>15.018.0250-0</t>
  </si>
  <si>
    <t>CAIXA DE PASSAGEM DE SOBREPOR,EM ACO,COM TAMPA PARAFUSADA,DE</t>
  </si>
  <si>
    <t> 12X12CM.FORNECIMENTO E COLOCACAO</t>
  </si>
  <si>
    <t>15.018.0250-A</t>
  </si>
  <si>
    <t>15.018.0255-0</t>
  </si>
  <si>
    <t>CAIXA DE PASSAGEM DE SOBREPOR EM ACO,COM TAMPA PARAFUSADA,DE</t>
  </si>
  <si>
    <t> 15X15CM.FORNECIMENTO E COLOCACAO</t>
  </si>
  <si>
    <t>15.018.0255-A</t>
  </si>
  <si>
    <t>15.018.0260-0</t>
  </si>
  <si>
    <t> 20X20CM.FORNECIMENTO E COLOCACAO</t>
  </si>
  <si>
    <t>15.018.0260-A</t>
  </si>
  <si>
    <t>15.018.0265-0</t>
  </si>
  <si>
    <t> 25X25CM.FORNECIMENTO E COLOCACAO</t>
  </si>
  <si>
    <t>15.018.0265-A</t>
  </si>
  <si>
    <t>15.018.0270-0</t>
  </si>
  <si>
    <t> 30X30CM.FORNECIMENTO E COLOCACAO</t>
  </si>
  <si>
    <t>15.018.0270-A</t>
  </si>
  <si>
    <t>15.018.0275-0</t>
  </si>
  <si>
    <t> 40X40CM.FORNECIMENTO E COLOCACAO</t>
  </si>
  <si>
    <t>15.018.0275-A</t>
  </si>
  <si>
    <t>15.018.0280-0</t>
  </si>
  <si>
    <t> 50X50CM.FORNECIMENTO E COLOCACAO</t>
  </si>
  <si>
    <t>15.018.0280-A</t>
  </si>
  <si>
    <t>15.018.0450-0</t>
  </si>
  <si>
    <t>INTERLIGACAO DE ELETROCALHA PERFURADA DE LARGURA 100MM,ABA 7</t>
  </si>
  <si>
    <t>5MM COM PAINEL OU QUADRO DE DISTRIBUICAO DE ENERGIA ELETRICA</t>
  </si>
  <si>
    <t>,EXCLUSIVE PAINEL OU QUADRO E ELETROCALHA.FORNECIMENTO E COL</t>
  </si>
  <si>
    <t>15.018.0450-A</t>
  </si>
  <si>
    <t>15.018.0455-0</t>
  </si>
  <si>
    <t>INTERLIGACAO DE ELETROCALHA PERFURADA DE LARGURA 100MM,ABA 1</t>
  </si>
  <si>
    <t>00MM COM PAINEL OU QUADRO DE DISTRIBUICAO DE ENERGIA ELETRIC</t>
  </si>
  <si>
    <t>A,EXCLUSIVE PAINEL OU QUADRO E ELETROCALHA.FORNECIMENTO E CO</t>
  </si>
  <si>
    <t>15.018.0455-A</t>
  </si>
  <si>
    <t>15.018.0460-0</t>
  </si>
  <si>
    <t>INTERLIGACAO DE ELETROCALHA PERFURADA DE LARGURA 200MM,ABA 1</t>
  </si>
  <si>
    <t>15.018.0460-A</t>
  </si>
  <si>
    <t>15.018.0465-0</t>
  </si>
  <si>
    <t>INTERLIGACAO DE ELETROCALHA PERFURADA DE LARGURA 300MM,ABA 1</t>
  </si>
  <si>
    <t>15.018.0465-A</t>
  </si>
  <si>
    <t>15.018.0466-0</t>
  </si>
  <si>
    <t>ELETROCALHA PERFURADA,SEM TAMPA,TIPO "U",50X50MM,TRATAMENTO</t>
  </si>
  <si>
    <t>SUPERFICIAL PRE-ZINCADO A QUENTE,INCLUSIVE CONEXOES,ACESSORI</t>
  </si>
  <si>
    <t>OS E FIXACAO SUPERIOR.FORNECIMENTO E COLOCACAO</t>
  </si>
  <si>
    <t>15.018.0466-A</t>
  </si>
  <si>
    <t>15.018.0467-0</t>
  </si>
  <si>
    <t>ELETROCALHA PERFURADA,SEM TAMPA,TIPO "U",100X50MM,TRATAMENTO</t>
  </si>
  <si>
    <t> SUPERFICIAL PRE-ZINCADO A QUENTE,INCLUSIVE CONEXOES,ACESSOR</t>
  </si>
  <si>
    <t>IOS E FIXACAO SUPERIOR.FORNECIMENTO E COLOCACAO</t>
  </si>
  <si>
    <t>15.018.0467-A</t>
  </si>
  <si>
    <t>15.018.0468-0</t>
  </si>
  <si>
    <t>ELETROCALHA PERFURADA,SEM TAMPA,TIPO "U",150X50MM,TRATAMENTO</t>
  </si>
  <si>
    <t>15.018.0468-A</t>
  </si>
  <si>
    <t>15.018.0469-0</t>
  </si>
  <si>
    <t>ELETROCALHA PERFURADA,SEM TAMPA,TIPO "U",200X50MM,TRATAMENTO</t>
  </si>
  <si>
    <t>15.018.0469-A</t>
  </si>
  <si>
    <t>15.018.0470-0</t>
  </si>
  <si>
    <t>ELETROCALHA PERFURADA,SEM TAMPA,TIPO "U",300X50MM,TRATAMENTO</t>
  </si>
  <si>
    <t>15.018.0470-A</t>
  </si>
  <si>
    <t>15.018.0471-0</t>
  </si>
  <si>
    <t>ELETROCALHA PERFURADA,SEM TAMPA,TIPO "U",400X50MM,TRATAMENTO</t>
  </si>
  <si>
    <t>15.018.0471-A</t>
  </si>
  <si>
    <t>15.018.0472-0</t>
  </si>
  <si>
    <t>ELETROCALHA PERFURADA,SEM TAMPA,TIPO "U",100X75MM,TRATAMENTO</t>
  </si>
  <si>
    <t>15.018.0472-A</t>
  </si>
  <si>
    <t>15.018.0473-0</t>
  </si>
  <si>
    <t>ELETROCALHA PERFURADA,SEM TAMPA,TIPO "U",150X75MM,TRATAMENTO</t>
  </si>
  <si>
    <t>15.018.0473-A</t>
  </si>
  <si>
    <t>15.018.0474-0</t>
  </si>
  <si>
    <t>ELETROCALHA PERFURADA,SEM TAMPA,TIPO "U",200X75MM,TRATAMENTO</t>
  </si>
  <si>
    <t>15.018.0474-A</t>
  </si>
  <si>
    <t>15.018.0475-0</t>
  </si>
  <si>
    <t>ELETROCALHA PERFURADA,SEM TAMPA,TIPO "U",300X75MM,TRATAMENTO</t>
  </si>
  <si>
    <t>15.018.0475-A</t>
  </si>
  <si>
    <t>15.018.0476-0</t>
  </si>
  <si>
    <t>ELETROCALHA PERFURADA,SEM TAMPA,TIPO "U",400X75MM,TRATAMENTO</t>
  </si>
  <si>
    <t>15.018.0476-A</t>
  </si>
  <si>
    <t>15.018.0477-0</t>
  </si>
  <si>
    <t>ELETROCALHA PERFURADA,SEM TAMPA,TIPO "U",100X100MM,TRATAMENT</t>
  </si>
  <si>
    <t>O SUPERFICIAL PRE-ZINCADO A QUENTE,INCLUSIVE CONEXOES,ACESSO</t>
  </si>
  <si>
    <t>RIOS E FIXACAO SUPERIOR.FORNECIMENTO E COLOCACAO</t>
  </si>
  <si>
    <t>15.018.0477-A</t>
  </si>
  <si>
    <t>15.018.0478-0</t>
  </si>
  <si>
    <t>ELETROCALHA PERFURADA,SEM TAMPA,TIPO "U",150X100MM,TRATAMENT</t>
  </si>
  <si>
    <t>15.018.0478-A</t>
  </si>
  <si>
    <t>15.018.0479-0</t>
  </si>
  <si>
    <t>ELETROCALHA PERFURADA,SEM TAMPA,TIPO "U",200X100MM,TRATAMENT</t>
  </si>
  <si>
    <t>15.018.0479-A</t>
  </si>
  <si>
    <t>15.018.0480-0</t>
  </si>
  <si>
    <t>ELETROCALHA PERFURADA,SEM TAMPA,TIPO "U",300X100MM,TRATAMENT</t>
  </si>
  <si>
    <t>15.018.0480-A</t>
  </si>
  <si>
    <t>15.018.0481-0</t>
  </si>
  <si>
    <t>ELETROCALHA PERFURADA,SEM TAMPA,TIPO "U",400X100MM,TRATAMENT</t>
  </si>
  <si>
    <t>15.018.0481-A</t>
  </si>
  <si>
    <t>15.018.0482-0</t>
  </si>
  <si>
    <t>SUPERFICIAL PRE-ZINCADO A QUENTE,EXCLUSIVE CONEXOES,ACESSORI</t>
  </si>
  <si>
    <t>15.018.0482-A</t>
  </si>
  <si>
    <t>15.018.0483-0</t>
  </si>
  <si>
    <t> SUPERFICIAL PRE-ZINCADO A QUENTE,EXCLUSIVE CONEXOES,ACESSOR</t>
  </si>
  <si>
    <t>15.018.0483-A</t>
  </si>
  <si>
    <t>15.018.0484-0</t>
  </si>
  <si>
    <t>15.018.0484-A</t>
  </si>
  <si>
    <t>15.018.0485-0</t>
  </si>
  <si>
    <t>15.018.0485-A</t>
  </si>
  <si>
    <t>15.018.0486-0</t>
  </si>
  <si>
    <t>15.018.0486-A</t>
  </si>
  <si>
    <t>15.018.0487-0</t>
  </si>
  <si>
    <t>15.018.0487-A</t>
  </si>
  <si>
    <t>15.018.0488-0</t>
  </si>
  <si>
    <t>15.018.0488-A</t>
  </si>
  <si>
    <t>15.018.0489-0</t>
  </si>
  <si>
    <t>15.018.0489-A</t>
  </si>
  <si>
    <t>15.018.0490-0</t>
  </si>
  <si>
    <t>15.018.0490-A</t>
  </si>
  <si>
    <t>15.018.0491-0</t>
  </si>
  <si>
    <t>15.018.0491-A</t>
  </si>
  <si>
    <t>15.018.0492-0</t>
  </si>
  <si>
    <t>15.018.0492-A</t>
  </si>
  <si>
    <t>15.018.0493-0</t>
  </si>
  <si>
    <t>O SUPERFICIAL PRE-ZINCADO A QUENTE,EXCLUSIVE CONEXOES,ACESSO</t>
  </si>
  <si>
    <t>15.018.0493-A</t>
  </si>
  <si>
    <t>15.018.0494-0</t>
  </si>
  <si>
    <t>15.018.0494-A</t>
  </si>
  <si>
    <t>15.018.0495-0</t>
  </si>
  <si>
    <t>15.018.0495-A</t>
  </si>
  <si>
    <t>15.018.0496-0</t>
  </si>
  <si>
    <t>15.018.0496-A</t>
  </si>
  <si>
    <t>15.018.0497-0</t>
  </si>
  <si>
    <t>15.018.0497-A</t>
  </si>
  <si>
    <t>15.018.0498-0</t>
  </si>
  <si>
    <t>ELETROCALHA PERFURADA,COM TAMPA,TIPO "U",50X50MM,TRATAMENTO</t>
  </si>
  <si>
    <t>15.018.0498-A</t>
  </si>
  <si>
    <t>15.018.0499-0</t>
  </si>
  <si>
    <t>ELETROCALHA PERFURADA,COM TAMPA,TIPO "U",100X50MM,TRATAMENTO</t>
  </si>
  <si>
    <t>15.018.0499-A</t>
  </si>
  <si>
    <t>15.018.0500-0</t>
  </si>
  <si>
    <t>ELETROCALHA PERFURADA,COM TAMPA,TIPO "U",150X50MM,TRATAMENTO</t>
  </si>
  <si>
    <t> SUPERFICIAL  PRE-ZINCADO A QUENTE,INCLUSIVE CONEXOES,ACESSO</t>
  </si>
  <si>
    <t>15.018.0500-A</t>
  </si>
  <si>
    <t>15.018.0501-0</t>
  </si>
  <si>
    <t>ELETROCALHA PERFURADA,COM TAMPA,TIPO "U",200X50MM,TRATAMENTO</t>
  </si>
  <si>
    <t>15.018.0501-A</t>
  </si>
  <si>
    <t>15.018.0502-0</t>
  </si>
  <si>
    <t>ELETROCALHA PERFURADA,COM TAMPA,TIPO "U",300X50MM,TRATAMENTO</t>
  </si>
  <si>
    <t>15.018.0502-A</t>
  </si>
  <si>
    <t>15.018.0503-0</t>
  </si>
  <si>
    <t>ELETROCALHA PERFURADA,COM TAMPA,TIPO "U",400X50MM,TRATAMENTO</t>
  </si>
  <si>
    <t>15.018.0503-A</t>
  </si>
  <si>
    <t>15.018.0504-0</t>
  </si>
  <si>
    <t>ELETROCALHA PERFURADA,COM TAMPA,TIPO "U",100X75MM,TRATAMENTO</t>
  </si>
  <si>
    <t>IOS E FIXACAO SUPERIOR.FORNECIMENTO E COLOCACAO.</t>
  </si>
  <si>
    <t>15.018.0504-A</t>
  </si>
  <si>
    <t>15.018.0505-0</t>
  </si>
  <si>
    <t>ELETROCALHA PERFURADA,COM TAMPA,TIPO "U",150X75MM,TRATAMENTO</t>
  </si>
  <si>
    <t>15.018.0505-A</t>
  </si>
  <si>
    <t>15.018.0506-0</t>
  </si>
  <si>
    <t>ELETROCALHA PERFURADA,COM TAMPA,TIPO "U",200X75MM,TRATAMENTO</t>
  </si>
  <si>
    <t>15.018.0506-A</t>
  </si>
  <si>
    <t>15.018.0507-0</t>
  </si>
  <si>
    <t>ELETROCALHA PERFURADA,COM TAMPA,TIPO "U",300X75MM,TRATAMENTO</t>
  </si>
  <si>
    <t>15.018.0507-A</t>
  </si>
  <si>
    <t>15.018.0508-0</t>
  </si>
  <si>
    <t>ELETROCALHA PERFURADA,COM TAMPA,TIPO "U",400X75MM,TRATAMENTO</t>
  </si>
  <si>
    <t>15.018.0508-A</t>
  </si>
  <si>
    <t>15.018.0509-0</t>
  </si>
  <si>
    <t>ELETROCALHA PERFURADA,COM TAMPA,TIPO "U",100X100MM,TRATAMENT</t>
  </si>
  <si>
    <t>15.018.0509-A</t>
  </si>
  <si>
    <t>15.018.0510-0</t>
  </si>
  <si>
    <t>ELETROCALHA PERFURADA,COM TAMPA,TIPO "U",150X100MM,TRATAMENT</t>
  </si>
  <si>
    <t>15.018.0510-A</t>
  </si>
  <si>
    <t>15.018.0511-0</t>
  </si>
  <si>
    <t>ELETROCALHA PERFURADA,COM TAMPA,TIPO "U",200X100MM,TRATAMENT</t>
  </si>
  <si>
    <t>15.018.0511-A</t>
  </si>
  <si>
    <t>15.018.0512-0</t>
  </si>
  <si>
    <t>ELETROCALHA PERFURADA,COM TAMPA TIPO "U",300X100MM,TRATAMENT</t>
  </si>
  <si>
    <t>15.018.0512-A</t>
  </si>
  <si>
    <t>15.018.0513-0</t>
  </si>
  <si>
    <t>ELETROCALHA PERFURADA,COM TAMPA,TIPO "U",400X100MM,TRATAMENT</t>
  </si>
  <si>
    <t>15.018.0513-A</t>
  </si>
  <si>
    <t>15.018.0514-0</t>
  </si>
  <si>
    <t>15.018.0514-A</t>
  </si>
  <si>
    <t>15.018.0515-0</t>
  </si>
  <si>
    <t>15.018.0515-A</t>
  </si>
  <si>
    <t>15.018.0516-0</t>
  </si>
  <si>
    <t>15.018.0516-A</t>
  </si>
  <si>
    <t>15.018.0517-0</t>
  </si>
  <si>
    <t>15.018.0517-A</t>
  </si>
  <si>
    <t>15.018.0518-0</t>
  </si>
  <si>
    <t>15.018.0518-A</t>
  </si>
  <si>
    <t>15.018.0519-0</t>
  </si>
  <si>
    <t>15.018.0519-A</t>
  </si>
  <si>
    <t>15.018.0520-0</t>
  </si>
  <si>
    <t>15.018.0520-A</t>
  </si>
  <si>
    <t>15.018.0521-0</t>
  </si>
  <si>
    <t>15.018.0521-A</t>
  </si>
  <si>
    <t>15.018.0522-0</t>
  </si>
  <si>
    <t>15.018.0522-A</t>
  </si>
  <si>
    <t>15.018.0523-0</t>
  </si>
  <si>
    <t>15.018.0523-A</t>
  </si>
  <si>
    <t>15.018.0524-0</t>
  </si>
  <si>
    <t> SUPEFICIAL PRE-ZINCADO A QUENTE,EXCLUSIVE CONEXOES,ACESSORI</t>
  </si>
  <si>
    <t>15.018.0524-A</t>
  </si>
  <si>
    <t>15.018.0525-0</t>
  </si>
  <si>
    <t>15.018.0525-A</t>
  </si>
  <si>
    <t>15.018.0526-0</t>
  </si>
  <si>
    <t>15.018.0526-A</t>
  </si>
  <si>
    <t>15.018.0527-0</t>
  </si>
  <si>
    <t>15.018.0527-A</t>
  </si>
  <si>
    <t>15.018.0528-0</t>
  </si>
  <si>
    <t>ELETROCALHA PERFURADA,COM TAMPA,TIPO "U",300X100MM,TRATAMENT</t>
  </si>
  <si>
    <t>15.018.0528-A</t>
  </si>
  <si>
    <t>15.018.0529-0</t>
  </si>
  <si>
    <t>15.018.0529-A</t>
  </si>
  <si>
    <t>15.018.0540-0</t>
  </si>
  <si>
    <t>ELETROCALHA LISA,COM TAMPA,TIPO "U",50X50MM,TRATAMENTO SUPER</t>
  </si>
  <si>
    <t>FICIAL PRE-ZINCADO A QUENTE,INCLUSIVE CONEXOES,ACESSORIOS E</t>
  </si>
  <si>
    <t>FIXACAO SUPERIOR.FORNECIMENTO E COLOCACAO</t>
  </si>
  <si>
    <t>15.018.0540-A</t>
  </si>
  <si>
    <t>15.018.0550-0</t>
  </si>
  <si>
    <t>ELETROCALHA LISA,COM TAMPA,TIPO "U",100X50MM,TRATAMENTO SUPE</t>
  </si>
  <si>
    <t>RFICIAL PRE-ZINCADO A QUENTE,INCLUSIVE CONEXOES,ACESSORIOS E</t>
  </si>
  <si>
    <t>15.018.0550-A</t>
  </si>
  <si>
    <t>15.018.0551-0</t>
  </si>
  <si>
    <t>ELETROCALHA LISA,COM TAMPA,TIPO "U",150X50MM,TRATAMENTO SUPE</t>
  </si>
  <si>
    <t>15.018.0551-A</t>
  </si>
  <si>
    <t>15.018.0552-0</t>
  </si>
  <si>
    <t>ELETROCALHA LISA,COM TAMPA,TIPO "U",200X50MM,TRATAMENTO SUPE</t>
  </si>
  <si>
    <t>15.018.0552-A</t>
  </si>
  <si>
    <t>15.018.0554-0</t>
  </si>
  <si>
    <t>ELETROCALHA LISA,COM TAMPA,TIPO "U",300X50MM,TRATAMENTO SUPE</t>
  </si>
  <si>
    <t>15.018.0554-A</t>
  </si>
  <si>
    <t>15.018.0555-0</t>
  </si>
  <si>
    <t>ELETROCALHA LISA,COM TAMPA,TIPO "U",400X50MM,TRATAMENTO SUPE</t>
  </si>
  <si>
    <t>15.018.0555-A</t>
  </si>
  <si>
    <t>15.018.0556-0</t>
  </si>
  <si>
    <t>ELETROCALHA LISA,COM TAMPA,TIPO "U",100X75MM,TRATAMENTO SUPE</t>
  </si>
  <si>
    <t>15.018.0556-A</t>
  </si>
  <si>
    <t>15.018.0557-0</t>
  </si>
  <si>
    <t>ELETROCALHA LISA,COM TAMPA,TIPO "U",150X75MM,TRATAMENTO SUPE</t>
  </si>
  <si>
    <t>15.018.0557-A</t>
  </si>
  <si>
    <t>15.018.0558-0</t>
  </si>
  <si>
    <t>ELETROCALHA LISA,COM TAMPA,TIPO "U",200X75MM,TRATAMENTO SUPE</t>
  </si>
  <si>
    <t>15.018.0558-A</t>
  </si>
  <si>
    <t>15.018.0560-0</t>
  </si>
  <si>
    <t>ELETROCALHA LISA,COM TAMPA,TIPO "U",300X75MM,TRATAMENTO SUPE</t>
  </si>
  <si>
    <t>15.018.0560-A</t>
  </si>
  <si>
    <t>15.018.0561-0</t>
  </si>
  <si>
    <t>ELETROCALHA LISA,COM TAMPA,TIPO "U",400X75MM,TRATAMENTO SUPE</t>
  </si>
  <si>
    <t>15.018.0561-A</t>
  </si>
  <si>
    <t>15.018.0562-0</t>
  </si>
  <si>
    <t>ELETROCALHA LISA,COM TAMPA,TIPO "U",100X100MM,TRATAMENTO SUP</t>
  </si>
  <si>
    <t>ERFICIAL PRE-ZINCADO A QUENTE,INCLUSIVE CONEXOES,ACESSORIOS</t>
  </si>
  <si>
    <t>E FIXACAO SUPERIOR.FORNECIMENTO E COLOCACAO</t>
  </si>
  <si>
    <t>15.018.0562-A</t>
  </si>
  <si>
    <t>15.018.0563-0</t>
  </si>
  <si>
    <t>ELETROCALHA LISA,COM TAMPA,TIPO "U",150X100MM,TRATAMENTO SUP</t>
  </si>
  <si>
    <t>15.018.0563-A</t>
  </si>
  <si>
    <t>15.018.0564-0</t>
  </si>
  <si>
    <t>ELETROCALHA LISA,COM TAMPA,TIPO "U",200X100MM,TRATAMENTO SUP</t>
  </si>
  <si>
    <t>15.018.0564-A</t>
  </si>
  <si>
    <t>15.018.0566-0</t>
  </si>
  <si>
    <t>ELETROCALHA LISA,COM TAMPA,TIPO "U",300X100MM,TRATAMENTO SUP</t>
  </si>
  <si>
    <t>15.018.0566-A</t>
  </si>
  <si>
    <t>15.018.0567-0</t>
  </si>
  <si>
    <t>ELETROCALHA LISA,COM TAMPA,TIPO "U",400X100MM,TRATAMENTO SUP</t>
  </si>
  <si>
    <t>15.018.0567-A</t>
  </si>
  <si>
    <t>15.018.0568-0</t>
  </si>
  <si>
    <t>FICIAL PRE-ZINCADO A QUENTE,EXCLUSIVE CONEXOES,ACESSORIOS E</t>
  </si>
  <si>
    <t>15.018.0568-A</t>
  </si>
  <si>
    <t>15.018.0570-0</t>
  </si>
  <si>
    <t>RFICIAL PRE-ZINCADO A QUENTE,EXCLUSIVE CONEXOES,ACESSORIOS E</t>
  </si>
  <si>
    <t>15.018.0570-A</t>
  </si>
  <si>
    <t>15.018.0571-0</t>
  </si>
  <si>
    <t>15.018.0571-A</t>
  </si>
  <si>
    <t>15.018.0572-0</t>
  </si>
  <si>
    <t>15.018.0572-A</t>
  </si>
  <si>
    <t>15.018.0574-0</t>
  </si>
  <si>
    <t>15.018.0574-A</t>
  </si>
  <si>
    <t>15.018.0575-0</t>
  </si>
  <si>
    <t>15.018.0575-A</t>
  </si>
  <si>
    <t>15.018.0576-0</t>
  </si>
  <si>
    <t>15.018.0576-A</t>
  </si>
  <si>
    <t>15.018.0577-0</t>
  </si>
  <si>
    <t>15.018.0577-A</t>
  </si>
  <si>
    <t>15.018.0578-0</t>
  </si>
  <si>
    <t>15.018.0578-A</t>
  </si>
  <si>
    <t>15.018.0580-0</t>
  </si>
  <si>
    <t>15.018.0580-A</t>
  </si>
  <si>
    <t>15.018.0581-0</t>
  </si>
  <si>
    <t>15.018.0581-A</t>
  </si>
  <si>
    <t>15.018.0582-0</t>
  </si>
  <si>
    <t>ERFICIAL PRE-ZINCADO A QUENTE,EXCLUSIVE CONEXOES,ACESSORIOS</t>
  </si>
  <si>
    <t>15.018.0582-A</t>
  </si>
  <si>
    <t>15.018.0583-0</t>
  </si>
  <si>
    <t>15.018.0583-A</t>
  </si>
  <si>
    <t>15.018.0584-0</t>
  </si>
  <si>
    <t>15.018.0584-A</t>
  </si>
  <si>
    <t>15.018.0586-0</t>
  </si>
  <si>
    <t>15.018.0586-A</t>
  </si>
  <si>
    <t>15.018.0587-0</t>
  </si>
  <si>
    <t>15.018.0587-A</t>
  </si>
  <si>
    <t>15.018.0588-0</t>
  </si>
  <si>
    <t>CURVA HORIZONTAL,45º,PARA ELETROCALHA PERFURADA OU LISA,50X5</t>
  </si>
  <si>
    <t>0MM.FORNECIMENTO E COLOCACAO</t>
  </si>
  <si>
    <t>15.018.0588-A</t>
  </si>
  <si>
    <t>15.018.0590-0</t>
  </si>
  <si>
    <t>CURVA HORIZONTAL,45º,PARA ELETROCALHA PERFURADA OU LISA,100X</t>
  </si>
  <si>
    <t>50MM.FORNECIMENTO E COLOCACAO</t>
  </si>
  <si>
    <t>15.018.0590-A</t>
  </si>
  <si>
    <t>15.018.0591-0</t>
  </si>
  <si>
    <t>CURVA HORIZONTAL,45º,PARA ELETROCALHA PERFURADA OU LISA,150X</t>
  </si>
  <si>
    <t>15.018.0591-A</t>
  </si>
  <si>
    <t>15.018.0592-0</t>
  </si>
  <si>
    <t>CURVA HORIZONTAL,45º,PARA ELETROCALHA PERFURADA OU LISA,200X</t>
  </si>
  <si>
    <t>15.018.0592-A</t>
  </si>
  <si>
    <t>15.018.0594-0</t>
  </si>
  <si>
    <t>CURVA HORIZONTAL,45º,PARA ELETROCALHA PERFURADA OU LISA,300X</t>
  </si>
  <si>
    <t>15.018.0594-A</t>
  </si>
  <si>
    <t>15.018.0595-0</t>
  </si>
  <si>
    <t>CURVA HORIZONTAL,45º,PARA ELETROCALHA PERFURADA OU LISA,400X</t>
  </si>
  <si>
    <t>15.018.0595-A</t>
  </si>
  <si>
    <t>15.018.0596-0</t>
  </si>
  <si>
    <t>75MM.FORNECIMENTO E COLOCACAO</t>
  </si>
  <si>
    <t>15.018.0596-A</t>
  </si>
  <si>
    <t>15.018.0597-0</t>
  </si>
  <si>
    <t>15.018.0597-A</t>
  </si>
  <si>
    <t>15.018.0598-0</t>
  </si>
  <si>
    <t>15.018.0598-A</t>
  </si>
  <si>
    <t>15.018.0600-0</t>
  </si>
  <si>
    <t>15.018.0600-A</t>
  </si>
  <si>
    <t>15.018.0601-0</t>
  </si>
  <si>
    <t>15.018.0601-A</t>
  </si>
  <si>
    <t>15.018.0602-0</t>
  </si>
  <si>
    <t>100MM.FORNECIMENTO E COLOCACAO</t>
  </si>
  <si>
    <t>15.018.0602-A</t>
  </si>
  <si>
    <t>15.018.0603-0</t>
  </si>
  <si>
    <t>15.018.0603-A</t>
  </si>
  <si>
    <t>15.018.0604-0</t>
  </si>
  <si>
    <t>15.018.0604-A</t>
  </si>
  <si>
    <t>15.018.0606-0</t>
  </si>
  <si>
    <t>15.018.0606-A</t>
  </si>
  <si>
    <t>15.018.0607-0</t>
  </si>
  <si>
    <t>15.018.0607-A</t>
  </si>
  <si>
    <t>15.018.0608-0</t>
  </si>
  <si>
    <t>CURVA HORIZONTAL,90º,PARA ELETROCALHA PERFURADA OU LISA,50X5</t>
  </si>
  <si>
    <t>15.018.0608-A</t>
  </si>
  <si>
    <t>15.018.0610-0</t>
  </si>
  <si>
    <t>CURVA HORIZONTAL,90º,PARA ELETROCALHA PERFURADA OU LISA,100X</t>
  </si>
  <si>
    <t>15.018.0610-A</t>
  </si>
  <si>
    <t>15.018.0611-0</t>
  </si>
  <si>
    <t>CURVA HORIZONTAL,90º,PARA ELETROCALHA PERFURADA OU LISA,150X</t>
  </si>
  <si>
    <t>15.018.0611-A</t>
  </si>
  <si>
    <t>15.018.0612-0</t>
  </si>
  <si>
    <t>CURVA HORIZONTAL,90º,PARA ELETROCALHA PERFURADA OU LISA,200X</t>
  </si>
  <si>
    <t>15.018.0612-A</t>
  </si>
  <si>
    <t>15.018.0614-0</t>
  </si>
  <si>
    <t>CURVA HORIZONTAL,90º,PARA ELETROCALHA PERFURADA OU LISA,300X</t>
  </si>
  <si>
    <t>15.018.0614-A</t>
  </si>
  <si>
    <t>15.018.0615-0</t>
  </si>
  <si>
    <t>CURVA HORIZONTAL,90º,PARA ELETROCALHA PERFURADA OU LISA,400X</t>
  </si>
  <si>
    <t>15.018.0615-A</t>
  </si>
  <si>
    <t>15.018.0616-0</t>
  </si>
  <si>
    <t>15.018.0616-A</t>
  </si>
  <si>
    <t>15.018.0617-0</t>
  </si>
  <si>
    <t>15.018.0617-A</t>
  </si>
  <si>
    <t>15.018.0618-0</t>
  </si>
  <si>
    <t>15.018.0618-A</t>
  </si>
  <si>
    <t>15.018.0620-0</t>
  </si>
  <si>
    <t>15.018.0620-A</t>
  </si>
  <si>
    <t>15.018.0621-0</t>
  </si>
  <si>
    <t>15.018.0621-A</t>
  </si>
  <si>
    <t>15.018.0622-0</t>
  </si>
  <si>
    <t>15.018.0622-A</t>
  </si>
  <si>
    <t>15.018.0623-0</t>
  </si>
  <si>
    <t>15.018.0623-A</t>
  </si>
  <si>
    <t>15.018.0624-0</t>
  </si>
  <si>
    <t>15.018.0624-A</t>
  </si>
  <si>
    <t>15.018.0626-0</t>
  </si>
  <si>
    <t>15.018.0626-A</t>
  </si>
  <si>
    <t>15.018.0627-0</t>
  </si>
  <si>
    <t>15.018.0627-A</t>
  </si>
  <si>
    <t>15.018.0628-0</t>
  </si>
  <si>
    <t>CURVA VERTICAL,EXTERNA,30º,PARA ELETROCALHA PERFURADA OU LIS</t>
  </si>
  <si>
    <t>A,50X50MM.FORNECIMENTO E COLOCACAO</t>
  </si>
  <si>
    <t>15.018.0628-A</t>
  </si>
  <si>
    <t>15.018.0630-0</t>
  </si>
  <si>
    <t>A,100X50MM.FORNECIMENTO E COLOCACAO</t>
  </si>
  <si>
    <t>15.018.0630-A</t>
  </si>
  <si>
    <t>15.018.0631-0</t>
  </si>
  <si>
    <t>A,150X50MM.FORNECIMENTO E COLOCACAO</t>
  </si>
  <si>
    <t>15.018.0631-A</t>
  </si>
  <si>
    <t>15.018.0632-0</t>
  </si>
  <si>
    <t>A,200X50MM.FORNECIMENTO E COLOCACAO</t>
  </si>
  <si>
    <t>15.018.0632-A</t>
  </si>
  <si>
    <t>15.018.0634-0</t>
  </si>
  <si>
    <t>A,300X50MM.FORNECIMENTO E COLOCACAO</t>
  </si>
  <si>
    <t>15.018.0634-A</t>
  </si>
  <si>
    <t>15.018.0635-0</t>
  </si>
  <si>
    <t>A,400X50MM.FORNECIMENTO E COLOCACAO</t>
  </si>
  <si>
    <t>15.018.0635-A</t>
  </si>
  <si>
    <t>15.018.0636-0</t>
  </si>
  <si>
    <t>A,100X75MM.FORNECIMENTO E COLOCACAO</t>
  </si>
  <si>
    <t>15.018.0636-A</t>
  </si>
  <si>
    <t>15.018.0637-0</t>
  </si>
  <si>
    <t>A,150X75MM.FORNECIMENTO E COLOCACAO</t>
  </si>
  <si>
    <t>15.018.0637-A</t>
  </si>
  <si>
    <t>15.018.0638-0</t>
  </si>
  <si>
    <t>A,200X75MM.FORNECIMENTO E COLOCACAO</t>
  </si>
  <si>
    <t>15.018.0638-A</t>
  </si>
  <si>
    <t>15.018.0640-0</t>
  </si>
  <si>
    <t>A,300X75MM.FORNECIMENTO E COLOCACAO</t>
  </si>
  <si>
    <t>15.018.0640-A</t>
  </si>
  <si>
    <t>15.018.0641-0</t>
  </si>
  <si>
    <t>A,400X75MM.FORNECIMENTO E COLOCACAO</t>
  </si>
  <si>
    <t>15.018.0641-A</t>
  </si>
  <si>
    <t>15.018.0642-0</t>
  </si>
  <si>
    <t>A,100X100MM.FORNECIMENTO E COLOCACAO</t>
  </si>
  <si>
    <t>15.018.0642-A</t>
  </si>
  <si>
    <t>15.018.0643-0</t>
  </si>
  <si>
    <t>A,150X100MM.FORNECIMENTO E COLOCACAO</t>
  </si>
  <si>
    <t>15.018.0643-A</t>
  </si>
  <si>
    <t>15.018.0644-0</t>
  </si>
  <si>
    <t>A,200X100MM.FORNECIMENTO E COLOCACAO</t>
  </si>
  <si>
    <t>15.018.0644-A</t>
  </si>
  <si>
    <t>15.018.0646-0</t>
  </si>
  <si>
    <t>A,300X100MM.FORNECIMENTO E COLOCACAO</t>
  </si>
  <si>
    <t>15.018.0646-A</t>
  </si>
  <si>
    <t>15.018.0647-0</t>
  </si>
  <si>
    <t>A,400X100MM.FORNECIMENTO E COLOCACAO</t>
  </si>
  <si>
    <t>15.018.0647-A</t>
  </si>
  <si>
    <t>15.018.0648-0</t>
  </si>
  <si>
    <t>CURVA VERTICAL,EXTERNA,45º,PARA ELETROCALHA PERFURADA OU LIS</t>
  </si>
  <si>
    <t>15.018.0648-A</t>
  </si>
  <si>
    <t>15.018.0650-0</t>
  </si>
  <si>
    <t>15.018.0650-A</t>
  </si>
  <si>
    <t>15.018.0651-0</t>
  </si>
  <si>
    <t>15.018.0651-A</t>
  </si>
  <si>
    <t>15.018.0652-0</t>
  </si>
  <si>
    <t>15.018.0652-A</t>
  </si>
  <si>
    <t>15.018.0654-0</t>
  </si>
  <si>
    <t>15.018.0654-A</t>
  </si>
  <si>
    <t>15.018.0655-0</t>
  </si>
  <si>
    <t>15.018.0655-A</t>
  </si>
  <si>
    <t>15.018.0656-0</t>
  </si>
  <si>
    <t>15.018.0656-A</t>
  </si>
  <si>
    <t>15.018.0657-0</t>
  </si>
  <si>
    <t>15.018.0657-A</t>
  </si>
  <si>
    <t>15.018.0658-0</t>
  </si>
  <si>
    <t>15.018.0658-A</t>
  </si>
  <si>
    <t>15.018.0660-0</t>
  </si>
  <si>
    <t>15.018.0660-A</t>
  </si>
  <si>
    <t>15.018.0661-0</t>
  </si>
  <si>
    <t>15.018.0661-A</t>
  </si>
  <si>
    <t>15.018.0662-0</t>
  </si>
  <si>
    <t>15.018.0662-A</t>
  </si>
  <si>
    <t>15.018.0663-0</t>
  </si>
  <si>
    <t>15.018.0663-A</t>
  </si>
  <si>
    <t>15.018.0664-0</t>
  </si>
  <si>
    <t>15.018.0664-A</t>
  </si>
  <si>
    <t>15.018.0666-0</t>
  </si>
  <si>
    <t>15.018.0666-A</t>
  </si>
  <si>
    <t>15.018.0667-0</t>
  </si>
  <si>
    <t>15.018.0667-A</t>
  </si>
  <si>
    <t>15.018.0668-0</t>
  </si>
  <si>
    <t>CURVA VERTICAL,EXTERNA,90º,PARA ELETROCALHA PERFURADA OU LIS</t>
  </si>
  <si>
    <t>15.018.0668-A</t>
  </si>
  <si>
    <t>15.018.0670-0</t>
  </si>
  <si>
    <t>15.018.0670-A</t>
  </si>
  <si>
    <t>15.018.0671-0</t>
  </si>
  <si>
    <t>15.018.0671-A</t>
  </si>
  <si>
    <t>15.018.0672-0</t>
  </si>
  <si>
    <t>15.018.0672-A</t>
  </si>
  <si>
    <t>15.018.0674-0</t>
  </si>
  <si>
    <t>15.018.0674-A</t>
  </si>
  <si>
    <t>15.018.0675-0</t>
  </si>
  <si>
    <t>15.018.0675-A</t>
  </si>
  <si>
    <t>15.018.0676-0</t>
  </si>
  <si>
    <t>15.018.0676-A</t>
  </si>
  <si>
    <t>15.018.0677-0</t>
  </si>
  <si>
    <t>15.018.0677-A</t>
  </si>
  <si>
    <t>15.018.0678-0</t>
  </si>
  <si>
    <t>15.018.0678-A</t>
  </si>
  <si>
    <t>15.018.0680-0</t>
  </si>
  <si>
    <t>15.018.0680-A</t>
  </si>
  <si>
    <t>15.018.0681-0</t>
  </si>
  <si>
    <t>15.018.0681-A</t>
  </si>
  <si>
    <t>15.018.0682-0</t>
  </si>
  <si>
    <t>15.018.0682-A</t>
  </si>
  <si>
    <t>15.018.0683-0</t>
  </si>
  <si>
    <t>15.018.0683-A</t>
  </si>
  <si>
    <t>15.018.0684-0</t>
  </si>
  <si>
    <t>15.018.0684-A</t>
  </si>
  <si>
    <t>15.018.0686-0</t>
  </si>
  <si>
    <t>15.018.0686-A</t>
  </si>
  <si>
    <t>15.018.0687-0</t>
  </si>
  <si>
    <t>15.018.0687-A</t>
  </si>
  <si>
    <t>15.018.0688-0</t>
  </si>
  <si>
    <t>CURVA VERTICAL,INTERNA,45º,PARA ELETROCALHA PERFURADA OU LIS</t>
  </si>
  <si>
    <t>15.018.0688-A</t>
  </si>
  <si>
    <t>15.018.0690-0</t>
  </si>
  <si>
    <t>15.018.0690-A</t>
  </si>
  <si>
    <t>15.018.0691-0</t>
  </si>
  <si>
    <t>15.018.0691-A</t>
  </si>
  <si>
    <t>15.018.0692-0</t>
  </si>
  <si>
    <t>15.018.0692-A</t>
  </si>
  <si>
    <t>15.018.0694-0</t>
  </si>
  <si>
    <t>15.018.0694-A</t>
  </si>
  <si>
    <t>15.018.0695-0</t>
  </si>
  <si>
    <t>15.018.0695-A</t>
  </si>
  <si>
    <t>15.018.0696-0</t>
  </si>
  <si>
    <t>15.018.0696-A</t>
  </si>
  <si>
    <t>15.018.0697-0</t>
  </si>
  <si>
    <t>15.018.0697-A</t>
  </si>
  <si>
    <t>15.018.0698-0</t>
  </si>
  <si>
    <t>15.018.0698-A</t>
  </si>
  <si>
    <t>15.018.0700-0</t>
  </si>
  <si>
    <t>15.018.0700-A</t>
  </si>
  <si>
    <t>15.018.0701-0</t>
  </si>
  <si>
    <t>15.018.0701-A</t>
  </si>
  <si>
    <t>15.018.0702-0</t>
  </si>
  <si>
    <t>15.018.0702-A</t>
  </si>
  <si>
    <t>15.018.0703-0</t>
  </si>
  <si>
    <t>15.018.0703-A</t>
  </si>
  <si>
    <t>15.018.0704-0</t>
  </si>
  <si>
    <t>15.018.0704-A</t>
  </si>
  <si>
    <t>15.018.0706-0</t>
  </si>
  <si>
    <t>15.018.0706-A</t>
  </si>
  <si>
    <t>15.018.0707-0</t>
  </si>
  <si>
    <t>15.018.0707-A</t>
  </si>
  <si>
    <t>15.018.0708-0</t>
  </si>
  <si>
    <t>CURVA VERTICAL,INTERNA,90º,PARA ELETROCALHA PERFURADA OU LIS</t>
  </si>
  <si>
    <t>15.018.0708-A</t>
  </si>
  <si>
    <t>15.018.0710-0</t>
  </si>
  <si>
    <t>15.018.0710-A</t>
  </si>
  <si>
    <t>15.018.0711-0</t>
  </si>
  <si>
    <t>15.018.0711-A</t>
  </si>
  <si>
    <t>15.018.0712-0</t>
  </si>
  <si>
    <t>15.018.0712-A</t>
  </si>
  <si>
    <t>15.018.0714-0</t>
  </si>
  <si>
    <t>15.018.0714-A</t>
  </si>
  <si>
    <t>15.018.0715-0</t>
  </si>
  <si>
    <t>15.018.0715-A</t>
  </si>
  <si>
    <t>15.018.0716-0</t>
  </si>
  <si>
    <t>15.018.0716-A</t>
  </si>
  <si>
    <t>15.018.0717-0</t>
  </si>
  <si>
    <t>15.018.0717-A</t>
  </si>
  <si>
    <t>15.018.0718-0</t>
  </si>
  <si>
    <t>15.018.0718-A</t>
  </si>
  <si>
    <t>15.018.0720-0</t>
  </si>
  <si>
    <t>15.018.0720-A</t>
  </si>
  <si>
    <t>15.018.0721-0</t>
  </si>
  <si>
    <t>15.018.0721-A</t>
  </si>
  <si>
    <t>15.018.0722-0</t>
  </si>
  <si>
    <t>15.018.0722-A</t>
  </si>
  <si>
    <t>15.018.0723-0</t>
  </si>
  <si>
    <t>15.018.0723-A</t>
  </si>
  <si>
    <t>15.018.0724-0</t>
  </si>
  <si>
    <t>15.018.0724-A</t>
  </si>
  <si>
    <t>15.018.0726-0</t>
  </si>
  <si>
    <t>15.018.0726-A</t>
  </si>
  <si>
    <t>15.018.0727-0</t>
  </si>
  <si>
    <t>15.018.0727-A</t>
  </si>
  <si>
    <t>15.018.0728-0</t>
  </si>
  <si>
    <t>CURVA DE INVERSAO,90º,PARA ELETROCALHA PERFURADA OU LISA,50X</t>
  </si>
  <si>
    <t>15.018.0728-A</t>
  </si>
  <si>
    <t>15.018.0730-0</t>
  </si>
  <si>
    <t>CURVA DE INVERSAO,90º,PARA ELETROCALHA PERFURADA OU LISA,100</t>
  </si>
  <si>
    <t>X50MM.FORNECIMENTO E COLOCACAO</t>
  </si>
  <si>
    <t>15.018.0730-A</t>
  </si>
  <si>
    <t>15.018.0731-0</t>
  </si>
  <si>
    <t>CURVA DE INVERSAO,90º,PARA ELETROCALHA PERFURADA OU LISA,150</t>
  </si>
  <si>
    <t>15.018.0731-A</t>
  </si>
  <si>
    <t>15.018.0732-0</t>
  </si>
  <si>
    <t>CURVA DE INVERSAO,90º,PARA ELETROCALHA PERFURADA OU LISA,200</t>
  </si>
  <si>
    <t>15.018.0732-A</t>
  </si>
  <si>
    <t>15.018.0734-0</t>
  </si>
  <si>
    <t>CURVA DE INVERSAO,90º,PARA ELETROCALHA PERFURADA OU LISA,300</t>
  </si>
  <si>
    <t>15.018.0734-A</t>
  </si>
  <si>
    <t>15.018.0735-0</t>
  </si>
  <si>
    <t>CURVA DE INVERSAO,90º,PARA ELETROCALHA PERFURADA OU LISA,400</t>
  </si>
  <si>
    <t>15.018.0735-A</t>
  </si>
  <si>
    <t>15.018.0736-0</t>
  </si>
  <si>
    <t>X75MM.FORNECIMENTO E COLOCACAO</t>
  </si>
  <si>
    <t>15.018.0736-A</t>
  </si>
  <si>
    <t>15.018.0737-0</t>
  </si>
  <si>
    <t>15.018.0737-A</t>
  </si>
  <si>
    <t>15.018.0738-0</t>
  </si>
  <si>
    <t>15.018.0738-A</t>
  </si>
  <si>
    <t>15.018.0740-0</t>
  </si>
  <si>
    <t>15.018.0740-A</t>
  </si>
  <si>
    <t>15.018.0741-0</t>
  </si>
  <si>
    <t>15.018.0741-A</t>
  </si>
  <si>
    <t>15.018.0742-0</t>
  </si>
  <si>
    <t>X100MM.FORNECIMENTO E COLOCACAO</t>
  </si>
  <si>
    <t>15.018.0742-A</t>
  </si>
  <si>
    <t>15.018.0743-0</t>
  </si>
  <si>
    <t>15.018.0743-A</t>
  </si>
  <si>
    <t>15.018.0744-0</t>
  </si>
  <si>
    <t>15.018.0744-A</t>
  </si>
  <si>
    <t>15.018.0746-0</t>
  </si>
  <si>
    <t>15.018.0746-A</t>
  </si>
  <si>
    <t>15.018.0747-0</t>
  </si>
  <si>
    <t>15.018.0747-A</t>
  </si>
  <si>
    <t>15.018.0748-0</t>
  </si>
  <si>
    <t>TE HORIZONTAL,90º,PARA ELETROCALHA PERFURADA OU LISA,50X50MM</t>
  </si>
  <si>
    <t>15.018.0748-A</t>
  </si>
  <si>
    <t>15.018.0750-0</t>
  </si>
  <si>
    <t>TE HORIZONTAL,90º,PARA ELETROCALHA PERFURADA OU LISA,100X50M</t>
  </si>
  <si>
    <t>15.018.0750-A</t>
  </si>
  <si>
    <t>15.018.0751-0</t>
  </si>
  <si>
    <t>TE HORIZONTAL,90º,PARA ELETROCALHA PERFURADA OU LISA,150X50M</t>
  </si>
  <si>
    <t>15.018.0751-A</t>
  </si>
  <si>
    <t>15.018.0752-0</t>
  </si>
  <si>
    <t>TE HORIZONTAL,90º,PARA ELETROCALHA PERFURADA OU LISA,200X50M</t>
  </si>
  <si>
    <t>15.018.0752-A</t>
  </si>
  <si>
    <t>15.018.0754-0</t>
  </si>
  <si>
    <t>TE HORIZONTAL,90º,PARA ELETROCALHA PERFURADA OU LISA,300X50M</t>
  </si>
  <si>
    <t>15.018.0754-A</t>
  </si>
  <si>
    <t>15.018.0755-0</t>
  </si>
  <si>
    <t>TE HORIZONTAL,90º,PARA ELETROCALHA PERFURADA OU LISA,400X50M</t>
  </si>
  <si>
    <t>15.018.0755-A</t>
  </si>
  <si>
    <t>15.018.0756-0</t>
  </si>
  <si>
    <t>TE HORIZONTAL,90º,PARA ELETROCALHA PERFURADA OU LISA,100X75M</t>
  </si>
  <si>
    <t>15.018.0756-A</t>
  </si>
  <si>
    <t>15.018.0757-0</t>
  </si>
  <si>
    <t>TE HORIZONTAL,90º,PARA ELETROCALHA PERFURADA OU LISA,150X75M</t>
  </si>
  <si>
    <t>15.018.0757-A</t>
  </si>
  <si>
    <t>15.018.0758-0</t>
  </si>
  <si>
    <t>TE HORIZONTAL,90º,PARA ELETROCALHA PERFURADA OU LISA,200X75M</t>
  </si>
  <si>
    <t>15.018.0758-A</t>
  </si>
  <si>
    <t>15.018.0760-0</t>
  </si>
  <si>
    <t>TE HORIZONTAL,90º,PARA ELETROCALHA PERFURADA OU LISA,300X75M</t>
  </si>
  <si>
    <t>15.018.0760-A</t>
  </si>
  <si>
    <t>15.018.0761-0</t>
  </si>
  <si>
    <t>TE HORIZONTAL,90º,PARA ELETROCALHA PERFURADA OU LISA,400X75M</t>
  </si>
  <si>
    <t>15.018.0761-A</t>
  </si>
  <si>
    <t>15.018.0762-0</t>
  </si>
  <si>
    <t>TE HORIZONTAL,90º,PARA ELETROCALHA PERFURADA OU LISA,100X100</t>
  </si>
  <si>
    <t>MM.FORNECIMENTO E COLOCACAO</t>
  </si>
  <si>
    <t>15.018.0762-A</t>
  </si>
  <si>
    <t>15.018.0763-0</t>
  </si>
  <si>
    <t>TE HORIZONTAL,90º,PARA ELETROCALHA PERFURADA OU LISA,150X100</t>
  </si>
  <si>
    <t>15.018.0763-A</t>
  </si>
  <si>
    <t>15.018.0764-0</t>
  </si>
  <si>
    <t>TE HORIZONTAL,90º,PARA ELETROCALHA PERFURADA OU LISA,200X100</t>
  </si>
  <si>
    <t>15.018.0764-A</t>
  </si>
  <si>
    <t>15.018.0766-0</t>
  </si>
  <si>
    <t>TE HORIZONTAL,90º,PARA ELETROCALHA PERFURADA OU LISA,300X100</t>
  </si>
  <si>
    <t>15.018.0766-A</t>
  </si>
  <si>
    <t>15.018.0767-0</t>
  </si>
  <si>
    <t>TE HORIZONTAL,90º,PARA ELETROCALHA PERFURADA OU LISA,400X100</t>
  </si>
  <si>
    <t>15.018.0767-A</t>
  </si>
  <si>
    <t>15.018.0768-0</t>
  </si>
  <si>
    <t>TE VERTICAL DE DERIVACAO OU LATERAL,PARA ELETROCALHA PERFURA</t>
  </si>
  <si>
    <t>DA OU LISA,50X50MM.FORNECIMENTO E COLOCACAO</t>
  </si>
  <si>
    <t>15.018.0768-A</t>
  </si>
  <si>
    <t>15.018.0770-0</t>
  </si>
  <si>
    <t>DA OU LISA,100X50MM.FORNECIMENTO E COLOCACAO</t>
  </si>
  <si>
    <t>15.018.0770-A</t>
  </si>
  <si>
    <t>15.018.0771-0</t>
  </si>
  <si>
    <t>DA OU LISA,150X50MM.FORNECIMENTO E COLOCACAO</t>
  </si>
  <si>
    <t>15.018.0771-A</t>
  </si>
  <si>
    <t>15.018.0772-0</t>
  </si>
  <si>
    <t>DA OU LISA,200X50MM.FORNECIMENTO E COLOCACAO</t>
  </si>
  <si>
    <t>15.018.0772-A</t>
  </si>
  <si>
    <t>15.018.0774-0</t>
  </si>
  <si>
    <t>DA OU LISA,300X50MM.FORNECIMENTO E COLOCACAO</t>
  </si>
  <si>
    <t>15.018.0774-A</t>
  </si>
  <si>
    <t>15.018.0775-0</t>
  </si>
  <si>
    <t>DA OU LISA,400X50MM.FORNECIMENTO E COLOCACAO</t>
  </si>
  <si>
    <t>15.018.0775-A</t>
  </si>
  <si>
    <t>15.018.0776-0</t>
  </si>
  <si>
    <t>DA OU LISA,100X75MM.FORNECIMENTO E COLOCACAO</t>
  </si>
  <si>
    <t>15.018.0776-A</t>
  </si>
  <si>
    <t>15.018.0777-0</t>
  </si>
  <si>
    <t>DA OU LISA,150X75MM.FORNECIMENTO E COLOCACAO</t>
  </si>
  <si>
    <t>15.018.0777-A</t>
  </si>
  <si>
    <t>15.018.0778-0</t>
  </si>
  <si>
    <t>DA OU LISA,200X75MM.FORNECIMENTO E COLOCACAO</t>
  </si>
  <si>
    <t>15.018.0778-A</t>
  </si>
  <si>
    <t>15.018.0780-0</t>
  </si>
  <si>
    <t>DA OU LISA,300X75MM.FORNECIMENTO E COLOCACAO</t>
  </si>
  <si>
    <t>15.018.0780-A</t>
  </si>
  <si>
    <t>15.018.0781-0</t>
  </si>
  <si>
    <t>DA OU LISA,400X75MM.FORNECIMENTO E COLOCACAO</t>
  </si>
  <si>
    <t>15.018.0781-A</t>
  </si>
  <si>
    <t>15.018.0782-0</t>
  </si>
  <si>
    <t>DA OU LISA,100X100MM.FORNECIMENTO E COLOCACAO</t>
  </si>
  <si>
    <t>15.018.0782-A</t>
  </si>
  <si>
    <t>15.018.0783-0</t>
  </si>
  <si>
    <t>DA OU LISA,150X100MM.FORNECIMENTO E COLOCACAO</t>
  </si>
  <si>
    <t>15.018.0783-A</t>
  </si>
  <si>
    <t>15.018.0784-0</t>
  </si>
  <si>
    <t>DA OU LISA,200X100MM.FORNECIMENTO E COLOCACAO</t>
  </si>
  <si>
    <t>15.018.0784-A</t>
  </si>
  <si>
    <t>15.018.0786-0</t>
  </si>
  <si>
    <t>DA OU LISA,300X100MM.FORNECIMENTO E COLOCACAO</t>
  </si>
  <si>
    <t>15.018.0786-A</t>
  </si>
  <si>
    <t>15.018.0787-0</t>
  </si>
  <si>
    <t>DA OU LISA,400X100MM.FORNECIMENTO E COLOCACAO</t>
  </si>
  <si>
    <t>15.018.0787-A</t>
  </si>
  <si>
    <t>15.018.0788-0</t>
  </si>
  <si>
    <t>CRUZETA HORIZONTAL,90º,PARA ELETROCALHA PERFURADA OU LISA,50</t>
  </si>
  <si>
    <t>15.018.0788-A</t>
  </si>
  <si>
    <t>15.018.0790-0</t>
  </si>
  <si>
    <t>CRUZETA HORIZONTAL,90º,PARA ELETROCALHA PERFURADA OU LISA,10</t>
  </si>
  <si>
    <t>0X50MM.FORNECIMENTO E COLOCACAO</t>
  </si>
  <si>
    <t>15.018.0790-A</t>
  </si>
  <si>
    <t>15.018.0791-0</t>
  </si>
  <si>
    <t>CRUZETA HORIZONTAL,90º,PARA ELETROCALHA PERFURADA OU LISA,15</t>
  </si>
  <si>
    <t>15.018.0791-A</t>
  </si>
  <si>
    <t>15.018.0792-0</t>
  </si>
  <si>
    <t>CRUZETA HORIZONTAL,90º,PARA ELETROCALHA PERFURADA OU LISA,20</t>
  </si>
  <si>
    <t>15.018.0792-A</t>
  </si>
  <si>
    <t>15.018.0794-0</t>
  </si>
  <si>
    <t>CRUZETA HORIZONTAL,90º,PARA ELETROCALHA PERFURADA OU LISA,30</t>
  </si>
  <si>
    <t>15.018.0794-A</t>
  </si>
  <si>
    <t>15.018.0795-0</t>
  </si>
  <si>
    <t>CRUZETA HORIZONTAL,90º,PARA ELETROCALHA PERFURADA OU LISA,40</t>
  </si>
  <si>
    <t>15.018.0795-A</t>
  </si>
  <si>
    <t>15.018.0796-0</t>
  </si>
  <si>
    <t>0X75MM.FORNECIMENTO E COLOCACAO</t>
  </si>
  <si>
    <t>15.018.0796-A</t>
  </si>
  <si>
    <t>15.018.0797-0</t>
  </si>
  <si>
    <t>15.018.0797-A</t>
  </si>
  <si>
    <t>15.018.0798-0</t>
  </si>
  <si>
    <t>15.018.0798-A</t>
  </si>
  <si>
    <t>15.018.0800-0</t>
  </si>
  <si>
    <t>15.018.0800-A</t>
  </si>
  <si>
    <t>15.018.0801-0</t>
  </si>
  <si>
    <t>15.018.0801-A</t>
  </si>
  <si>
    <t>15.018.0802-0</t>
  </si>
  <si>
    <t>0X100MM.FORNECIMENTO E COLOCACAO</t>
  </si>
  <si>
    <t>15.018.0802-A</t>
  </si>
  <si>
    <t>15.018.0803-0</t>
  </si>
  <si>
    <t>15.018.0803-A</t>
  </si>
  <si>
    <t>15.018.0804-0</t>
  </si>
  <si>
    <t>15.018.0804-A</t>
  </si>
  <si>
    <t>15.018.0806-0</t>
  </si>
  <si>
    <t>15.018.0806-A</t>
  </si>
  <si>
    <t>15.018.0807-0</t>
  </si>
  <si>
    <t>15.018.0807-A</t>
  </si>
  <si>
    <t>15.018.0808-0</t>
  </si>
  <si>
    <t>COTOVELO RETO,PARA ELETROCALHA PERFURADA OU LISA,50X50MM.FOR</t>
  </si>
  <si>
    <t>15.018.0808-A</t>
  </si>
  <si>
    <t>15.018.0810-0</t>
  </si>
  <si>
    <t>COTOVELO RETO,PARA ELETROCALHA PERFURADA OU LISA,100X50MM.FO</t>
  </si>
  <si>
    <t>15.018.0810-A</t>
  </si>
  <si>
    <t>15.018.0811-0</t>
  </si>
  <si>
    <t>COTOVELO RETO,PARA ELETROCALHA PERFURADA OU LISA,150X50MM.FO</t>
  </si>
  <si>
    <t>15.018.0811-A</t>
  </si>
  <si>
    <t>15.018.0812-0</t>
  </si>
  <si>
    <t>COTOVELO RETO,PARA ELETROCALHA PERFURADA OU LISA,200X50MM.FO</t>
  </si>
  <si>
    <t>15.018.0812-A</t>
  </si>
  <si>
    <t>15.018.0814-0</t>
  </si>
  <si>
    <t>COTOVELO RETO,PARA ELETROCALHA PERFURADA OU LISA,300X50MM.FO</t>
  </si>
  <si>
    <t>15.018.0814-A</t>
  </si>
  <si>
    <t>15.018.0815-0</t>
  </si>
  <si>
    <t>COTOVELO RETO,PARA ELETROCALHA PERFURADA OU LISA,400X50MM.FO</t>
  </si>
  <si>
    <t>15.018.0815-A</t>
  </si>
  <si>
    <t>15.018.0816-0</t>
  </si>
  <si>
    <t>COTOVELO RETO,PARA ELETROCALHA PERFURADA OU LISA,100X75MM.FO</t>
  </si>
  <si>
    <t>15.018.0816-A</t>
  </si>
  <si>
    <t>15.018.0817-0</t>
  </si>
  <si>
    <t>COTOVELO RETO,PARA ELETROCALHA PERFURADA OU LISA,150X75MM.FO</t>
  </si>
  <si>
    <t>15.018.0817-A</t>
  </si>
  <si>
    <t>15.018.0818-0</t>
  </si>
  <si>
    <t>COTOVELO RETO,PARA ELETROCALHA PERFURADA OU LISA,200X75MM.FO</t>
  </si>
  <si>
    <t>15.018.0818-A</t>
  </si>
  <si>
    <t>15.018.0820-0</t>
  </si>
  <si>
    <t>COTOVELO RETO,PARA ELETROCALHA PERFURADA OU LISA,300X75MM.FO</t>
  </si>
  <si>
    <t>15.018.0820-A</t>
  </si>
  <si>
    <t>15.018.0821-0</t>
  </si>
  <si>
    <t>COTOVELO RETO,PARA ELETROCALHA PERFURADA OU LISA,400X75MM.FO</t>
  </si>
  <si>
    <t>15.018.0821-A</t>
  </si>
  <si>
    <t>15.018.0822-0</t>
  </si>
  <si>
    <t>COTOVELO RETO,PARA ELETROCALHA PERFURADA OU LISA,100X100MM.F</t>
  </si>
  <si>
    <t>15.018.0822-A</t>
  </si>
  <si>
    <t>15.018.0823-0</t>
  </si>
  <si>
    <t>COTOVELO RETO,PARA ELETROCALHA PERFURADA OU LISA,150X100MM.F</t>
  </si>
  <si>
    <t>15.018.0823-A</t>
  </si>
  <si>
    <t>15.018.0824-0</t>
  </si>
  <si>
    <t>COTOVELO RETO,PARA ELETROCALHA PERFURADA OU LISA,200X100MM.F</t>
  </si>
  <si>
    <t>15.018.0824-A</t>
  </si>
  <si>
    <t>15.018.0826-0</t>
  </si>
  <si>
    <t>COTOVELO RETO,PARA ELETROCALHA PERFURADA OU LISA,300X100MM.F</t>
  </si>
  <si>
    <t>15.018.0826-A</t>
  </si>
  <si>
    <t>15.018.0827-0</t>
  </si>
  <si>
    <t>COTOVELO RETO,PARA ELETROCALHA PERFURADA OU LISA,400X100MM.F</t>
  </si>
  <si>
    <t>15.018.0827-A</t>
  </si>
  <si>
    <t>15.018.0828-0</t>
  </si>
  <si>
    <t>TE RETO,PARA ELETROCALHA PERFURADA OU LISA,50X50MM.FORNECIME</t>
  </si>
  <si>
    <t>15.018.0828-A</t>
  </si>
  <si>
    <t>15.018.0830-0</t>
  </si>
  <si>
    <t>TE RETO,PARA ELETROCALHA PERFURADA OU LISA,100X50MM.FORNECIM</t>
  </si>
  <si>
    <t>15.018.0830-A</t>
  </si>
  <si>
    <t>15.018.0831-0</t>
  </si>
  <si>
    <t>TE RETO,PARA ELETROCALHA PERFURADA OU LISA,150X50MM.FORNECIM</t>
  </si>
  <si>
    <t>15.018.0831-A</t>
  </si>
  <si>
    <t>15.018.0832-0</t>
  </si>
  <si>
    <t>TE RETO,PARA ELETROCALHA PERFURADA OU LISA,200X50MM.FORNECIM</t>
  </si>
  <si>
    <t>15.018.0832-A</t>
  </si>
  <si>
    <t>15.018.0834-0</t>
  </si>
  <si>
    <t>TE RETO,PARA ELETROCALHA PERFURADA OU LISA,300X50MM.FORNECIM</t>
  </si>
  <si>
    <t>15.018.0834-A</t>
  </si>
  <si>
    <t>15.018.0835-0</t>
  </si>
  <si>
    <t>TE RETO,PARA ELETROCALHA PERFURADA OU LISA,400X50MM.FORNECIM</t>
  </si>
  <si>
    <t>15.018.0835-A</t>
  </si>
  <si>
    <t>15.018.0836-0</t>
  </si>
  <si>
    <t>TE RETO,PARA ELETROCALHA PERFURADA OU LISA,100X75MM.FORNECIM</t>
  </si>
  <si>
    <t>15.018.0836-A</t>
  </si>
  <si>
    <t>15.018.0837-0</t>
  </si>
  <si>
    <t>TE RETO,PARA ELETROCALHA PERFURADA OU LISA,150X75MM.FORNECIM</t>
  </si>
  <si>
    <t>15.018.0837-A</t>
  </si>
  <si>
    <t>15.018.0838-0</t>
  </si>
  <si>
    <t>TE RETO,PARA ELETROCALHA PERFURADA OU LISA,200X75MM.FORNECIM</t>
  </si>
  <si>
    <t>15.018.0838-A</t>
  </si>
  <si>
    <t>15.018.0840-0</t>
  </si>
  <si>
    <t>TE RETO,PARA ELETROCALHA PERFURADA OU LISA,300X75MM.FORNECIM</t>
  </si>
  <si>
    <t>15.018.0840-A</t>
  </si>
  <si>
    <t>15.018.0841-0</t>
  </si>
  <si>
    <t>TE RETO,PARA ELETROCALHA PERFURADA OU LISA,400X75MM.FORNECIM</t>
  </si>
  <si>
    <t>15.018.0841-A</t>
  </si>
  <si>
    <t>15.018.0842-0</t>
  </si>
  <si>
    <t>TE RETO,PARA ELETROCALHA PERFURADA OU LISA,100X100MM.FORNECI</t>
  </si>
  <si>
    <t>15.018.0842-A</t>
  </si>
  <si>
    <t>15.018.0843-0</t>
  </si>
  <si>
    <t>TE RETO,PARA ELETROCALHA PERFURADA OU LISA,150X100MM.FORNECI</t>
  </si>
  <si>
    <t>15.018.0843-A</t>
  </si>
  <si>
    <t>15.018.0844-0</t>
  </si>
  <si>
    <t>TE RETO,PARA ELETROCALHA PERFURADA OU LISA,200X100MM.FORNECI</t>
  </si>
  <si>
    <t>15.018.0844-A</t>
  </si>
  <si>
    <t>15.018.0846-0</t>
  </si>
  <si>
    <t>TE RETO,PARA ELETROCALHA PERFURADA OU LISA,300X100MM.FORNECI</t>
  </si>
  <si>
    <t>15.018.0846-A</t>
  </si>
  <si>
    <t>15.018.0847-0</t>
  </si>
  <si>
    <t>TE RETO,PARA ELETROCALHA PERFURADA OU LISA,400X100MM.FORNECI</t>
  </si>
  <si>
    <t>15.018.0847-A</t>
  </si>
  <si>
    <t>15.018.0848-0</t>
  </si>
  <si>
    <t>CRUZETA RETA,PARA ELETROCALHA PERFURADA OU LISA,50X50MM.FORN</t>
  </si>
  <si>
    <t>15.018.0848-A</t>
  </si>
  <si>
    <t>15.018.0850-0</t>
  </si>
  <si>
    <t>CRUZETA RETA,PARA ELETROCALHA PERFURADA OU LISA,100X50MM.FOR</t>
  </si>
  <si>
    <t>15.018.0850-A</t>
  </si>
  <si>
    <t>15.018.0851-0</t>
  </si>
  <si>
    <t>CRUZETA RETA,PARA ELETROCALHA PERFURADA OU LISA,150X50MM.FOR</t>
  </si>
  <si>
    <t>15.018.0851-A</t>
  </si>
  <si>
    <t>15.018.0852-0</t>
  </si>
  <si>
    <t>CRUZETA RETA,PARA ELETROCALHA PERFURADA OU LISA,200X50MM.FOR</t>
  </si>
  <si>
    <t>15.018.0852-A</t>
  </si>
  <si>
    <t>15.018.0854-0</t>
  </si>
  <si>
    <t>CRUZETA RETA,PARA ELETROCALHA PERFURADA OU LISA,300X50MM.FOR</t>
  </si>
  <si>
    <t>15.018.0854-A</t>
  </si>
  <si>
    <t>15.018.0855-0</t>
  </si>
  <si>
    <t>CRUZETA RETA,PARA ELETROCALHA PERFURADA OU LISA,400X50MM.FOR</t>
  </si>
  <si>
    <t>15.018.0855-A</t>
  </si>
  <si>
    <t>15.018.0856-0</t>
  </si>
  <si>
    <t>CRUZETA RETA,PARA ELETROCALHA PERFURADA OU LISA,100X75MM.FOR</t>
  </si>
  <si>
    <t>15.018.0856-A</t>
  </si>
  <si>
    <t>15.018.0857-0</t>
  </si>
  <si>
    <t>CRUZETA RETA,PARA ELETROCALHA PERFURADA OU LISA,150X75MM.FOR</t>
  </si>
  <si>
    <t>15.018.0857-A</t>
  </si>
  <si>
    <t>15.018.0858-0</t>
  </si>
  <si>
    <t>CRUZETA RETA,PARA ELETROCALHA PERFURADA OU LISA,200X75MM.FOR</t>
  </si>
  <si>
    <t>15.018.0858-A</t>
  </si>
  <si>
    <t>15.018.0860-0</t>
  </si>
  <si>
    <t>CRUZETA RETA,PARA ELETROCALHA PERFURADA OU LISA,300X75MM.FOR</t>
  </si>
  <si>
    <t>15.018.0860-A</t>
  </si>
  <si>
    <t>15.018.0861-0</t>
  </si>
  <si>
    <t>CRUZETA RETA,PARA ELETROCALHA PERFURADA OU LISA,400X75MM.FOR</t>
  </si>
  <si>
    <t>15.018.0861-A</t>
  </si>
  <si>
    <t>15.018.0862-0</t>
  </si>
  <si>
    <t>CRUZETA RETA,PARA ELETROCALHA PERFURADA OU LISA,100X100MM.FO</t>
  </si>
  <si>
    <t>15.018.0862-A</t>
  </si>
  <si>
    <t>15.018.0863-0</t>
  </si>
  <si>
    <t>CRUZETA RETA,PARA ELETROCALHA PERFURADA OU LISA,150X100MM.FO</t>
  </si>
  <si>
    <t>15.018.0863-A</t>
  </si>
  <si>
    <t>15.018.0864-0</t>
  </si>
  <si>
    <t>CRUZETA RETA,PARA ELETROCALHA PERFURADA OU LISA,200X100MM.FO</t>
  </si>
  <si>
    <t>15.018.0864-A</t>
  </si>
  <si>
    <t>15.018.0866-0</t>
  </si>
  <si>
    <t>CRUZETA RETA,PARA ELETROCALHA PERFURADA OU LISA,300X100MM.FO</t>
  </si>
  <si>
    <t>15.018.0866-A</t>
  </si>
  <si>
    <t>15.018.0867-0</t>
  </si>
  <si>
    <t>CRUZETA RETA,PARA ELETROCALHA PERFURADA OU LISA,400X100MM.FO</t>
  </si>
  <si>
    <t>15.018.0867-A</t>
  </si>
  <si>
    <t>15.018.0870-0</t>
  </si>
  <si>
    <t>REDUCAO CONCENTRICA,PARA ELETROCALHA PERFURADA OU LISA,100X5</t>
  </si>
  <si>
    <t>15.018.0870-A</t>
  </si>
  <si>
    <t>15.018.0871-0</t>
  </si>
  <si>
    <t>REDUCAO CONCENTRICA,PARA ELETROCALHA PERFURADA OU LISA,150X1</t>
  </si>
  <si>
    <t>00MM.FORNECIMENTO E COLOCACAO</t>
  </si>
  <si>
    <t>15.018.0871-A</t>
  </si>
  <si>
    <t>15.018.0872-0</t>
  </si>
  <si>
    <t>REDUCAO CONCENTRICA,PARA ELETROCALHA PERFURADA OU LISA,150X5</t>
  </si>
  <si>
    <t>15.018.0872-A</t>
  </si>
  <si>
    <t>15.018.0873-0</t>
  </si>
  <si>
    <t>REDUCAO CONCENTRICA,PARA ELETROCALHA PERFURADA OU LISA,200X1</t>
  </si>
  <si>
    <t>15.018.0873-A</t>
  </si>
  <si>
    <t>15.018.0874-0</t>
  </si>
  <si>
    <t>15.018.0874-A</t>
  </si>
  <si>
    <t>15.018.0875-0</t>
  </si>
  <si>
    <t>REDUCAO CONCENTRICA,PARA ELETROCALHA PERFURADA OU LISA,200X5</t>
  </si>
  <si>
    <t>15.018.0875-A</t>
  </si>
  <si>
    <t>15.018.0881-0</t>
  </si>
  <si>
    <t>REDUCAO CONCENTRICA,PARA ELETROCALHA PERFURADA OU LISA,300X2</t>
  </si>
  <si>
    <t>15.018.0881-A</t>
  </si>
  <si>
    <t>15.018.0882-0</t>
  </si>
  <si>
    <t>REDUCAO CONCENTRICA,PARA ELETROCALHA PERFURADA OU LISA,300X1</t>
  </si>
  <si>
    <t>15.018.0882-A</t>
  </si>
  <si>
    <t>15.018.0883-0</t>
  </si>
  <si>
    <t>15.018.0883-A</t>
  </si>
  <si>
    <t>15.018.0884-0</t>
  </si>
  <si>
    <t>REDUCAO CONCENTRICA,PARA ELETROCALHA PERFURADA OU LISA,300X5</t>
  </si>
  <si>
    <t>15.018.0884-A</t>
  </si>
  <si>
    <t>15.018.0885-0</t>
  </si>
  <si>
    <t>REDUCAO CONCENTRICA,PARA ELETROCALHA PERFURADA OU LISA,400X3</t>
  </si>
  <si>
    <t>15.018.0885-A</t>
  </si>
  <si>
    <t>15.018.0887-0</t>
  </si>
  <si>
    <t>REDUCAO CONCENTRICA,PARA ELETROCALHA PERFURADA OU LISA,400X2</t>
  </si>
  <si>
    <t>15.018.0887-A</t>
  </si>
  <si>
    <t>15.018.0888-0</t>
  </si>
  <si>
    <t>REDUCAO CONCENTRICA,PARA ELETROCALHA PERFURADA OU LISA,400X1</t>
  </si>
  <si>
    <t>15.018.0888-A</t>
  </si>
  <si>
    <t>15.018.0889-0</t>
  </si>
  <si>
    <t>15.018.0889-A</t>
  </si>
  <si>
    <t>15.018.0890-0</t>
  </si>
  <si>
    <t>REDUCAO CONCENTRICA,PARA ELETROCALHA PERFURADA OU LISA,400X5</t>
  </si>
  <si>
    <t>15.018.0890-A</t>
  </si>
  <si>
    <t>15.018.0898-0</t>
  </si>
  <si>
    <t>TE VERTICAL(SUBIDA),PARA ELETROCALHA PERFURADA OU LISA,50X50</t>
  </si>
  <si>
    <t>15.018.0898-A</t>
  </si>
  <si>
    <t>15.018.0900-0</t>
  </si>
  <si>
    <t>TE VERTICAL(SUBIDA),PARA ELETROCALHA PERFURADA OU LISA,100X5</t>
  </si>
  <si>
    <t>15.018.0900-A</t>
  </si>
  <si>
    <t>15.018.0901-0</t>
  </si>
  <si>
    <t>TE VERTICAL(SUBIDA),PARA ELETROCALHA PERFURADA OU LISA,150X5</t>
  </si>
  <si>
    <t>15.018.0901-A</t>
  </si>
  <si>
    <t>15.018.0902-0</t>
  </si>
  <si>
    <t>TE VERTICAL(SUBIDA),PARA ELETROCALHA PERFURADA OU LISA,200X5</t>
  </si>
  <si>
    <t>15.018.0902-A</t>
  </si>
  <si>
    <t>15.018.0904-0</t>
  </si>
  <si>
    <t>TE VERTICAL(SUBIDA),PARA ELETROCALHA PERFURADA OU LISA,300X5</t>
  </si>
  <si>
    <t>15.018.0904-A</t>
  </si>
  <si>
    <t>15.018.0905-0</t>
  </si>
  <si>
    <t>TE VERTICAL(SUBIDA),PARA ELETROCALHA PERFURADA OU LISA,400X5</t>
  </si>
  <si>
    <t>15.018.0905-A</t>
  </si>
  <si>
    <t>15.018.0906-0</t>
  </si>
  <si>
    <t>TE VERTICAL(SUBIDA),PARA ELETROCALHA PERFURADA OU LISA,100X7</t>
  </si>
  <si>
    <t>5MM.FORNECIMENTO E COLOCACAO</t>
  </si>
  <si>
    <t>15.018.0906-A</t>
  </si>
  <si>
    <t>15.018.0907-0</t>
  </si>
  <si>
    <t>TE VERTICAL(SUBIDA),PARA ELETROCALHA PERFURADA OU LISA,150X7</t>
  </si>
  <si>
    <t>15.018.0907-A</t>
  </si>
  <si>
    <t>15.018.0908-0</t>
  </si>
  <si>
    <t>TE VERTICAL(SUBIDA),PARA ELETROCALHA PERFURADA OU LISA,200X7</t>
  </si>
  <si>
    <t>15.018.0908-A</t>
  </si>
  <si>
    <t>15.018.0910-0</t>
  </si>
  <si>
    <t>TE VERTICAL(SUBIDA),PARA ELETROCALHA PERFURADA OU LISA,300X7</t>
  </si>
  <si>
    <t>15.018.0910-A</t>
  </si>
  <si>
    <t>15.018.0911-0</t>
  </si>
  <si>
    <t>TE VERTICAL(SUBIDA),PARA ELETROCALHA PERFURADA OU LISA,400X7</t>
  </si>
  <si>
    <t>15.018.0911-A</t>
  </si>
  <si>
    <t>15.018.0912-0</t>
  </si>
  <si>
    <t>TE VERTICAL(SUBIDA),PARA ELETROCALHA PERFURADA OU LISA,100X1</t>
  </si>
  <si>
    <t>15.018.0912-A</t>
  </si>
  <si>
    <t>15.018.0913-0</t>
  </si>
  <si>
    <t>TE VERTICAL(SUBIDA),PARA ELETROCALHA PERFURADA OU LISA,150X1</t>
  </si>
  <si>
    <t>15.018.0913-A</t>
  </si>
  <si>
    <t>15.018.0914-0</t>
  </si>
  <si>
    <t>TE VERTICAL(SUBIDA),PARA ELETROCALHA PERFURADA OU LISA,200X1</t>
  </si>
  <si>
    <t>15.018.0914-A</t>
  </si>
  <si>
    <t>15.018.0916-0</t>
  </si>
  <si>
    <t>TE VERTICAL(SUBIDA),PARA ELETROCALHA PERFURADA OU LISA,300X1</t>
  </si>
  <si>
    <t>15.018.0916-A</t>
  </si>
  <si>
    <t>15.018.0917-0</t>
  </si>
  <si>
    <t>TE VERTICAL(SUBIDA),PARA ELETROCALHA PERFURADA OU LISA,400X1</t>
  </si>
  <si>
    <t>15.018.0917-A</t>
  </si>
  <si>
    <t>15.018.0918-0</t>
  </si>
  <si>
    <t>TE VERTICAL(DESCIDA),PARA ELETROCALHA PERFURADA OU LISA,50X5</t>
  </si>
  <si>
    <t>15.018.0918-A</t>
  </si>
  <si>
    <t>15.018.0920-0</t>
  </si>
  <si>
    <t>TE VERTICAL(DESCIDA),PARA ELETROCALHA PERFURADA OU LISA,100X</t>
  </si>
  <si>
    <t>15.018.0920-A</t>
  </si>
  <si>
    <t>15.018.0921-0</t>
  </si>
  <si>
    <t>TE VERTICAL(DESCIDA),PARA ELETROCALHA PERFURADA OU LISA,150X</t>
  </si>
  <si>
    <t>15.018.0921-A</t>
  </si>
  <si>
    <t>15.018.0922-0</t>
  </si>
  <si>
    <t>TE VERTICAL(DESCIDA),PARA ELETROCALHA PERFURADA OU LISA,200X</t>
  </si>
  <si>
    <t>15.018.0922-A</t>
  </si>
  <si>
    <t>15.018.0924-0</t>
  </si>
  <si>
    <t>TE VERTICAL(DESCIDA),PARA ELETROCALHA PERFURADA OU LISA,300X</t>
  </si>
  <si>
    <t>15.018.0924-A</t>
  </si>
  <si>
    <t>15.018.0925-0</t>
  </si>
  <si>
    <t>TE VERTICAL(DESCIDA),PARA ELETROCALHA PERFURADA OU LISA,400X</t>
  </si>
  <si>
    <t>15.018.0925-A</t>
  </si>
  <si>
    <t>15.018.0926-0</t>
  </si>
  <si>
    <t>15.018.0926-A</t>
  </si>
  <si>
    <t>15.018.0927-0</t>
  </si>
  <si>
    <t>15.018.0927-A</t>
  </si>
  <si>
    <t>15.018.0928-0</t>
  </si>
  <si>
    <t>15.018.0928-A</t>
  </si>
  <si>
    <t>15.018.0930-0</t>
  </si>
  <si>
    <t>15.018.0930-A</t>
  </si>
  <si>
    <t>15.018.0931-0</t>
  </si>
  <si>
    <t>15.018.0931-A</t>
  </si>
  <si>
    <t>15.018.0932-0</t>
  </si>
  <si>
    <t>15.018.0932-A</t>
  </si>
  <si>
    <t>15.018.0933-0</t>
  </si>
  <si>
    <t>15.018.0933-A</t>
  </si>
  <si>
    <t>15.018.0934-0</t>
  </si>
  <si>
    <t>15.018.0934-A</t>
  </si>
  <si>
    <t>15.018.0936-0</t>
  </si>
  <si>
    <t>15.018.0936-A</t>
  </si>
  <si>
    <t>15.018.0937-0</t>
  </si>
  <si>
    <t>15.018.0937-A</t>
  </si>
  <si>
    <t>15.018.0938-0</t>
  </si>
  <si>
    <t>TERMINAL DE FECHAMENTO LISO,PARA ELETROCALHA PERFURADA OU LI</t>
  </si>
  <si>
    <t>SA,50X50MM.FORNECIMENTO E COLOCACAO</t>
  </si>
  <si>
    <t>15.018.0938-A</t>
  </si>
  <si>
    <t>15.018.0940-0</t>
  </si>
  <si>
    <t>SA,100X50MM.FORNECIMENTO E COLOCACAO</t>
  </si>
  <si>
    <t>15.018.0940-A</t>
  </si>
  <si>
    <t>15.018.0941-0</t>
  </si>
  <si>
    <t>SA,150X50MM.FORNECIMENTO E COLOCACAO</t>
  </si>
  <si>
    <t>15.018.0941-A</t>
  </si>
  <si>
    <t>15.018.0942-0</t>
  </si>
  <si>
    <t>SA,200X50MM.FORNECIMENTO E COLOCACAO</t>
  </si>
  <si>
    <t>15.018.0942-A</t>
  </si>
  <si>
    <t>15.018.0944-0</t>
  </si>
  <si>
    <t>SA,300X50MM.FORNECIMENTO E COLOCACAO</t>
  </si>
  <si>
    <t>15.018.0944-A</t>
  </si>
  <si>
    <t>15.018.0945-0</t>
  </si>
  <si>
    <t>SA,400X50MM.FORNECIMENTO E COLOCACAO</t>
  </si>
  <si>
    <t>15.018.0945-A</t>
  </si>
  <si>
    <t>15.018.0946-0</t>
  </si>
  <si>
    <t>SA,100X75MM.FORNECIMENTO E COLOCACAO</t>
  </si>
  <si>
    <t>15.018.0946-A</t>
  </si>
  <si>
    <t>15.018.0947-0</t>
  </si>
  <si>
    <t>SA,150X75MM.FORNECIMENTO E COLOCACAO</t>
  </si>
  <si>
    <t>15.018.0947-A</t>
  </si>
  <si>
    <t>15.018.0948-0</t>
  </si>
  <si>
    <t>SA,200X75MM.FORNECIMENTO E COLOCACAO</t>
  </si>
  <si>
    <t>15.018.0948-A</t>
  </si>
  <si>
    <t>15.018.0950-0</t>
  </si>
  <si>
    <t>SA,300X75MM.FORNECIMENTO E COLOCACAO</t>
  </si>
  <si>
    <t>15.018.0950-A</t>
  </si>
  <si>
    <t>15.018.0951-0</t>
  </si>
  <si>
    <t>SA,400X75MM.FORNECIMENTO E COLOCACAO</t>
  </si>
  <si>
    <t>15.018.0951-A</t>
  </si>
  <si>
    <t>15.018.0952-0</t>
  </si>
  <si>
    <t>SA,100X100MM.FORNECIMENTO E COLOCACAO</t>
  </si>
  <si>
    <t>15.018.0952-A</t>
  </si>
  <si>
    <t>15.018.0953-0</t>
  </si>
  <si>
    <t>SA,150X100MM.FORNECIMENTO E COLOCACAO</t>
  </si>
  <si>
    <t>15.018.0953-A</t>
  </si>
  <si>
    <t>15.018.0954-0</t>
  </si>
  <si>
    <t>SA,200X100MM.FORNECIMENTO E COLOCACAO</t>
  </si>
  <si>
    <t>15.018.0954-A</t>
  </si>
  <si>
    <t>15.018.0956-0</t>
  </si>
  <si>
    <t>SA,300X100MM.FORNECIMENTO E COLOCACAO</t>
  </si>
  <si>
    <t>15.018.0956-A</t>
  </si>
  <si>
    <t>15.018.0957-0</t>
  </si>
  <si>
    <t>SA,400X100MM.FORNECIMENTO E COLOCACAO</t>
  </si>
  <si>
    <t>15.018.0957-A</t>
  </si>
  <si>
    <t>15.018.0958-0</t>
  </si>
  <si>
    <t>TERMINAL DE FECHAMENTO,PARA ELETROCALHA PERFURADA OU LISA,50</t>
  </si>
  <si>
    <t>X50MM,COM SAIDA PARA TUBO.FORNECIMENTO E COLOCACAO</t>
  </si>
  <si>
    <t>15.018.0958-A</t>
  </si>
  <si>
    <t>15.018.0960-0</t>
  </si>
  <si>
    <t>TERMINAL DE FECHAMENTO,PARA ELETROCALHA PERFURADA OU LISA,10</t>
  </si>
  <si>
    <t>0X50MM,COM SAIDA PARA TUBO.FORNECIMENTO E COLOCACAO</t>
  </si>
  <si>
    <t>15.018.0960-A</t>
  </si>
  <si>
    <t>15.018.0961-0</t>
  </si>
  <si>
    <t>TERMINAL DE FECHAMENTO,PARA ELETROCALHA PERFURADA OU LISA,15</t>
  </si>
  <si>
    <t>15.018.0961-A</t>
  </si>
  <si>
    <t>15.018.0962-0</t>
  </si>
  <si>
    <t>TERMINAL DE FECHAMENTO,PARA ELETROCALHA PERFURADA OU LISA,20</t>
  </si>
  <si>
    <t>15.018.0962-A</t>
  </si>
  <si>
    <t>15.018.0964-0</t>
  </si>
  <si>
    <t>TERMINAL DE FECHAMENTO,PARA ELETROCALHA PERFURADA OU LISA,30</t>
  </si>
  <si>
    <t>15.018.0964-A</t>
  </si>
  <si>
    <t>15.018.0965-0</t>
  </si>
  <si>
    <t>TERMINAL DE FECHAMENTO,PARA ELETROCALHA PERFURADA OU LISA,40</t>
  </si>
  <si>
    <t>15.018.0965-A</t>
  </si>
  <si>
    <t>15.018.0966-0</t>
  </si>
  <si>
    <t>0X75MM,COM SAIDA PARA TUBO.FORNECIMENTO E COLOCACAO</t>
  </si>
  <si>
    <t>15.018.0966-A</t>
  </si>
  <si>
    <t>15.018.0967-0</t>
  </si>
  <si>
    <t>15.018.0967-A</t>
  </si>
  <si>
    <t>15.018.0968-0</t>
  </si>
  <si>
    <t>15.018.0968-A</t>
  </si>
  <si>
    <t>15.018.0970-0</t>
  </si>
  <si>
    <t>15.018.0970-A</t>
  </si>
  <si>
    <t>15.018.0971-0</t>
  </si>
  <si>
    <t>15.018.0971-A</t>
  </si>
  <si>
    <t>15.018.0972-0</t>
  </si>
  <si>
    <t>0X100MM,COM SAIDA PARA TUBO.FORNECIMENTO E COLOCACAO</t>
  </si>
  <si>
    <t>15.018.0972-A</t>
  </si>
  <si>
    <t>15.018.0973-0</t>
  </si>
  <si>
    <t>15.018.0973-A</t>
  </si>
  <si>
    <t>15.018.0974-0</t>
  </si>
  <si>
    <t>15.018.0974-A</t>
  </si>
  <si>
    <t>15.018.0976-0</t>
  </si>
  <si>
    <t>15.018.0976-A</t>
  </si>
  <si>
    <t>15.018.0977-0</t>
  </si>
  <si>
    <t>15.018.0977-A</t>
  </si>
  <si>
    <t>15.018.0978-0</t>
  </si>
  <si>
    <t>ACOPLAMENTO EM PAINEL,PARA ELETROCALHA PERFURADA OU LISA,50X</t>
  </si>
  <si>
    <t>15.018.0978-A</t>
  </si>
  <si>
    <t>15.018.0980-0</t>
  </si>
  <si>
    <t>ACOPLAMENTO EM PAINEL,PARA ELETROCALHA PERFURADA OU LISA,100</t>
  </si>
  <si>
    <t>15.018.0980-A</t>
  </si>
  <si>
    <t>15.018.0981-0</t>
  </si>
  <si>
    <t>ACOPLAMENTO EM PAINEL,PARA ELETROCALHA PERFURADA OU LISA,150</t>
  </si>
  <si>
    <t>15.018.0981-A</t>
  </si>
  <si>
    <t>15.018.0982-0</t>
  </si>
  <si>
    <t>ACOPLAMENTO EM PAINEL,PARA ELETROCALHA PERFURADA OU LISA,200</t>
  </si>
  <si>
    <t>15.018.0982-A</t>
  </si>
  <si>
    <t>15.018.0984-0</t>
  </si>
  <si>
    <t>ACOPLAMENTO EM PAINEL,PARA ELETROCALHA PERFURADA OU LISA,300</t>
  </si>
  <si>
    <t>15.018.0984-A</t>
  </si>
  <si>
    <t>15.018.0985-0</t>
  </si>
  <si>
    <t>ACOPLAMENTO EM PAINEL,PARA ELETROCALHA PERFURADA OU LISA,400</t>
  </si>
  <si>
    <t>15.018.0985-A</t>
  </si>
  <si>
    <t>15.018.0986-0</t>
  </si>
  <si>
    <t>15.018.0986-A</t>
  </si>
  <si>
    <t>15.018.0987-0</t>
  </si>
  <si>
    <t>15.018.0987-A</t>
  </si>
  <si>
    <t>15.018.0988-0</t>
  </si>
  <si>
    <t>15.018.0988-A</t>
  </si>
  <si>
    <t>15.018.0990-0</t>
  </si>
  <si>
    <t>15.018.0990-A</t>
  </si>
  <si>
    <t>15.018.0991-0</t>
  </si>
  <si>
    <t>15.018.0991-A</t>
  </si>
  <si>
    <t>15.018.0992-0</t>
  </si>
  <si>
    <t>15.018.0992-A</t>
  </si>
  <si>
    <t>15.018.0993-0</t>
  </si>
  <si>
    <t>15.018.0993-A</t>
  </si>
  <si>
    <t>15.018.0994-0</t>
  </si>
  <si>
    <t>15.018.0994-A</t>
  </si>
  <si>
    <t>15.018.0996-0</t>
  </si>
  <si>
    <t>15.018.0996-A</t>
  </si>
  <si>
    <t>15.018.0997-0</t>
  </si>
  <si>
    <t>15.018.0997-A</t>
  </si>
  <si>
    <t>15.018.0998-0</t>
  </si>
  <si>
    <t>GOTEJADOR PARA ELETROCALHA PERFURADA OU LISA,50X50MM.FORNECI</t>
  </si>
  <si>
    <t>15.018.0998-A</t>
  </si>
  <si>
    <t>15.018.1000-0</t>
  </si>
  <si>
    <t>GOTEJADOR PARA ELETROCALHA PERFURADA OU LISA,100X50MM.FORNEC</t>
  </si>
  <si>
    <t>15.018.1000-A</t>
  </si>
  <si>
    <t>15.018.1001-0</t>
  </si>
  <si>
    <t>GOTEJADOR PARA ELETROCALHA PERFURADA OU LISA,150X50MM.FORNEC</t>
  </si>
  <si>
    <t>15.018.1001-A</t>
  </si>
  <si>
    <t>15.018.1002-0</t>
  </si>
  <si>
    <t>GOTEJADOR PARA ELETROCALHA PERFURADA OU LISA,200X50MM.FORNEC</t>
  </si>
  <si>
    <t>15.018.1002-A</t>
  </si>
  <si>
    <t>15.018.1004-0</t>
  </si>
  <si>
    <t>GOTEJADOR PARA ELETROCALHA PERFURADA OU LISA,300X50MM.FORNEC</t>
  </si>
  <si>
    <t>15.018.1004-A</t>
  </si>
  <si>
    <t>15.018.1005-0</t>
  </si>
  <si>
    <t>GOTEJADOR PARA ELETROCALHA PERFURADA OU LISA,400X50MM.FORNEC</t>
  </si>
  <si>
    <t>15.018.1005-A</t>
  </si>
  <si>
    <t>15.018.1006-0</t>
  </si>
  <si>
    <t>GOTEJADOR PARA ELETROCALHA PERFURADA OU LISA,100X75MM.FORNEC</t>
  </si>
  <si>
    <t>15.018.1006-A</t>
  </si>
  <si>
    <t>15.018.1007-0</t>
  </si>
  <si>
    <t>GOTEJADOR PARA ELETROCALHA PERFURADA OU LISA,150X75MM.FORNEC</t>
  </si>
  <si>
    <t>15.018.1007-A</t>
  </si>
  <si>
    <t>15.018.1008-0</t>
  </si>
  <si>
    <t>GOTEJADOR PARA ELETROCALHA PERFURADA OU LISA,200X75MM.FORNEC</t>
  </si>
  <si>
    <t>15.018.1008-A</t>
  </si>
  <si>
    <t>15.018.1010-0</t>
  </si>
  <si>
    <t>GOTEJADOR PARA ELETROCALHA PERFURADA OU LISA,300X75MM.FORNEC</t>
  </si>
  <si>
    <t>15.018.1010-A</t>
  </si>
  <si>
    <t>15.018.1011-0</t>
  </si>
  <si>
    <t>GOTEJADOR PARA ELETROCALHA PERFURADA OU LISA,400X75MM.FORNEC</t>
  </si>
  <si>
    <t>15.018.1011-A</t>
  </si>
  <si>
    <t>15.018.1012-0</t>
  </si>
  <si>
    <t>GOTEJADOR PARA ELETROCALHA PERFURADA OU LISA,100X100MM.FORNE</t>
  </si>
  <si>
    <t>15.018.1012-A</t>
  </si>
  <si>
    <t>15.018.1013-0</t>
  </si>
  <si>
    <t>GOTEJADOR PARA ELETROCALHA PERFURADA OU LISA,150X100MM.FORNE</t>
  </si>
  <si>
    <t>15.018.1013-A</t>
  </si>
  <si>
    <t>15.018.1014-0</t>
  </si>
  <si>
    <t>GOTEJADOR PARA ELETROCALHA PERFURADA OU LISA,200X100MM.FORNE</t>
  </si>
  <si>
    <t>15.018.1014-A</t>
  </si>
  <si>
    <t>15.018.1016-0</t>
  </si>
  <si>
    <t>GOTEJADOR PARA ELETROCALHA PERFURADA OU LISA,300X100MM.FORNE</t>
  </si>
  <si>
    <t>15.018.1016-A</t>
  </si>
  <si>
    <t>15.018.1017-0</t>
  </si>
  <si>
    <t>GOTEJADOR PARA ELETROCALHA PERFURADA OU LISA,400X100MM.FORNE</t>
  </si>
  <si>
    <t>15.018.1017-A</t>
  </si>
  <si>
    <t>15.019.0010-0</t>
  </si>
  <si>
    <t>TOMADA DE PISO,SIMPLES,EM CORPO DE ALUMINIO FUNDIDO E TAMPA</t>
  </si>
  <si>
    <t>EM LATAO POLIDO,30A/380V.FORNECIMENTO E COLOCACAO</t>
  </si>
  <si>
    <t>15.019.0010-A</t>
  </si>
  <si>
    <t>15.019.0015-0</t>
  </si>
  <si>
    <t>TOMADA DUPLA DE PISO,EM CORPO DE ALUMINIO FUNDIDO E TAMPA EM</t>
  </si>
  <si>
    <t> LATAO POLIDO,30A/380V.FORNECIMENTO E COLOCACAO</t>
  </si>
  <si>
    <t>15.019.0015-A</t>
  </si>
  <si>
    <t>15.019.0020-0</t>
  </si>
  <si>
    <t>INTERRUPTOR DE EMBUTIR COM 1 TECLA SIMPLES FOSFORESCENTE E P</t>
  </si>
  <si>
    <t>LACA.FORNECIMENTO E COLOCACAO</t>
  </si>
  <si>
    <t>15.019.0020-A</t>
  </si>
  <si>
    <t>15.019.0025-0</t>
  </si>
  <si>
    <t>INTERRUPTOR DE EMBUTIR COM 2 TECLAS SIMPLES FOSFORESCENTES E</t>
  </si>
  <si>
    <t> PLACA.FORNECIMENTO E COLOCACAO</t>
  </si>
  <si>
    <t>15.019.0025-A</t>
  </si>
  <si>
    <t>15.019.0030-0</t>
  </si>
  <si>
    <t>INTERRUPTOR DE EMBUTIR COM 3 TECLAS SIMPLES FOSFORESCENTES E</t>
  </si>
  <si>
    <t>15.019.0030-A</t>
  </si>
  <si>
    <t>15.019.0035-0</t>
  </si>
  <si>
    <t>INTERRUPTOR THREE-WAY DE EMBUTIR COM TECLA FOSFORESCENTE,INC</t>
  </si>
  <si>
    <t>LUSIVE PLACA.FORNECIMENTO E COLOCACAO</t>
  </si>
  <si>
    <t>15.019.0035-A</t>
  </si>
  <si>
    <t>15.019.0040-0</t>
  </si>
  <si>
    <t>INTERRUPTOR COM 1 TECLA SIMPLES E TOMADA 2P+T,10A/250V,PADRA</t>
  </si>
  <si>
    <t>O BRASILEIRO,DE EMBUTIR,COM PLACA DE 4"X2".FORNECIMENTO E CO</t>
  </si>
  <si>
    <t>15.019.0040-A</t>
  </si>
  <si>
    <t>15.019.0045-0</t>
  </si>
  <si>
    <t>INTERRUPTOR COM 2 TECLAS SIMPLES E TOMADA 2P+T,10A/250V,PADR</t>
  </si>
  <si>
    <t>AO BRASILEIRO,DE EMBUTIR,COM PLACA DE 4"X2".FORNECIMENTO E C</t>
  </si>
  <si>
    <t>15.019.0045-A</t>
  </si>
  <si>
    <t>15.019.0050-0</t>
  </si>
  <si>
    <t>TOMADA ELETRICA 2P+T,10A/250V,PADRAO BRASILEIRO,DE EMBUTIR,C</t>
  </si>
  <si>
    <t>OM PLACA 4"X2".FORNECIMENTO E COLOCACAO.</t>
  </si>
  <si>
    <t>15.019.0050-A</t>
  </si>
  <si>
    <t>15.019.0052-0</t>
  </si>
  <si>
    <t>TOMADA ELETRICA 2P+T,20A/250V,PADRAO BRASILEIRO,DE EMBUTIR,C</t>
  </si>
  <si>
    <t>OM PLACA 4"X2".FORNECIMENTO E COLOCACAO</t>
  </si>
  <si>
    <t>15.019.0052-A</t>
  </si>
  <si>
    <t>15.019.0055-0</t>
  </si>
  <si>
    <t>TOMADA ELETRICA 2P+T,10A/250V,PADRAO BRASILEIRO,DE SOBREPOR.</t>
  </si>
  <si>
    <t>15.019.0055-A</t>
  </si>
  <si>
    <t>15.019.0057-0</t>
  </si>
  <si>
    <t>TOMADA ELETRICA 2P+T,20A/250V,PADRAO BRASILEIRO,DE SOBREPOR.</t>
  </si>
  <si>
    <t>15.019.0057-A</t>
  </si>
  <si>
    <t>15.019.0060-0</t>
  </si>
  <si>
    <t>TOMADA DE BAQUELITE,DE SOBREPOR,REVESTIDA DE BORRACHA,TRIPOL</t>
  </si>
  <si>
    <t>AR 15A.FORNECIMENTO E COLOCACAO</t>
  </si>
  <si>
    <t>15.019.0060-A</t>
  </si>
  <si>
    <t>15.019.0065-0</t>
  </si>
  <si>
    <t>OM PLACA 4"X2",INCLUSIVE CAIXA DE DISTRIBUICAO E 2 DISJUNTOR</t>
  </si>
  <si>
    <t>ES MONOFASICOS DE 10 A 30A.FORNECIMENTO E COLOCACAO</t>
  </si>
  <si>
    <t>15.019.0065-A</t>
  </si>
  <si>
    <t>15.019.0068-0</t>
  </si>
  <si>
    <t>TOMADA 4 PINOS,DE SOBREPOR,COMPLETA,PARA TELEFONE.FORNECIMEN</t>
  </si>
  <si>
    <t>15.019.0068-A</t>
  </si>
  <si>
    <t>15.019.0069-0</t>
  </si>
  <si>
    <t>TOMADA 4 PINOS,DE EMBUTIR,COMPLETA,PARA TELEFONE.FORNECIMENT</t>
  </si>
  <si>
    <t>15.019.0069-A</t>
  </si>
  <si>
    <t>15.019.0070-0</t>
  </si>
  <si>
    <t>ESPELHO PLASTICO 4"X2".FORNECIMENTO E COLOCACAO</t>
  </si>
  <si>
    <t>15.019.0070-A</t>
  </si>
  <si>
    <t>15.019.0081-0</t>
  </si>
  <si>
    <t>TOMADA TIPO RJ11,DE SOBREPOR,COMPLETA,PARA TELEFONE.FORNECIM</t>
  </si>
  <si>
    <t>15.019.0081-A</t>
  </si>
  <si>
    <t>15.019.0082-0</t>
  </si>
  <si>
    <t>TOMADA TIPO RJ11,DE EMBUTIR,COMPLETA,PARA TELEFONE.FORNECIME</t>
  </si>
  <si>
    <t>15.019.0082-A</t>
  </si>
  <si>
    <t>15.019.0090-0</t>
  </si>
  <si>
    <t>TOMADA TIPO RJ45,DE SOBREPOR,COMPLETA,PARA LOGICA.FORNECIMEN</t>
  </si>
  <si>
    <t>15.019.0090-A</t>
  </si>
  <si>
    <t>15.019.0095-0</t>
  </si>
  <si>
    <t>TOMADA TIPO RJ45,DE EMBUTIR,COMPLETA,PARA LOGICA.FORNECIMENT</t>
  </si>
  <si>
    <t>15.019.0095-A</t>
  </si>
  <si>
    <t>15.019.0100-0</t>
  </si>
  <si>
    <t>TOMADA COAXIAL,DE SOBREPOR,COMPLETA,PARA ANTENA DE TV.FORNEC</t>
  </si>
  <si>
    <t>15.019.0100-A</t>
  </si>
  <si>
    <t>15.019.0110-0</t>
  </si>
  <si>
    <t>TOMADA COAXIAL,DE EMBUTIR,COMPLETA,PARA ANTENA DE TV.FORNECI</t>
  </si>
  <si>
    <t>15.019.0110-A</t>
  </si>
  <si>
    <t>15.020.0010-0</t>
  </si>
  <si>
    <t>RECEPTACULO DE LOUCA PARA PENDENTE.FORNECIMENTO E COLOCACAO</t>
  </si>
  <si>
    <t>15.020.0010-A</t>
  </si>
  <si>
    <t>15.020.0027-0</t>
  </si>
  <si>
    <t>LAMPADA INCANDESCENTE HALOGENA,DE 50W-12V.FORNECIMENTO E COL</t>
  </si>
  <si>
    <t>15.020.0027-A</t>
  </si>
  <si>
    <t>15.020.0028-0</t>
  </si>
  <si>
    <t>LAMPADA INCANDESCENTE HALOGENA,DE 20W-12V.FORNECIMENTO E COL</t>
  </si>
  <si>
    <t>15.020.0028-A</t>
  </si>
  <si>
    <t>15.020.0029-0</t>
  </si>
  <si>
    <t>LAMPADA FLUORESCENTE TUBULAR,DE 40W.FORNECIMENTO E COLOCACAO</t>
  </si>
  <si>
    <t>15.020.0029-A</t>
  </si>
  <si>
    <t>15.020.0031-0</t>
  </si>
  <si>
    <t>LAMPADA FLUORESCENTE TUBULAR,DE 32W.FORNECIMENTO E COLOCACAO</t>
  </si>
  <si>
    <t>15.020.0031-A</t>
  </si>
  <si>
    <t>15.020.0032-0</t>
  </si>
  <si>
    <t>LAMPADA FLUORESCENTE TUBULAR,DE 26W.FORNECIMENTO E COLOCACAO</t>
  </si>
  <si>
    <t>15.020.0032-A</t>
  </si>
  <si>
    <t>15.020.0033-0</t>
  </si>
  <si>
    <t>LAMPADA FLUORESCENTE TUBULAR,DE 20W.FORNECIMENTO E COLOCACAO</t>
  </si>
  <si>
    <t>15.020.0033-A</t>
  </si>
  <si>
    <t>15.020.0034-0</t>
  </si>
  <si>
    <t>LAMPADA FLUORESCENTE TUBULAR,DE 18W.FORNECIMENTO E COLOCACAO</t>
  </si>
  <si>
    <t>15.020.0034-A</t>
  </si>
  <si>
    <t>15.020.0036-0</t>
  </si>
  <si>
    <t>LAMPADA FLUORESCENTE TUBULAR,DE 16W.FORNECIMENTO E COLOCACAO</t>
  </si>
  <si>
    <t>15.020.0036-A</t>
  </si>
  <si>
    <t>15.020.0037-0</t>
  </si>
  <si>
    <t>LAMPADA FLUORESCENTE,HO,DE 80W.FORNECIMENTO E COLOCACAO</t>
  </si>
  <si>
    <t>15.020.0037-A</t>
  </si>
  <si>
    <t>15.020.0038-0</t>
  </si>
  <si>
    <t>LAMPADA FLUORESCENTE,HO,DE 110W.FORNECIMENTO E COLOCACAO</t>
  </si>
  <si>
    <t>15.020.0038-A</t>
  </si>
  <si>
    <t>15.020.0039-0</t>
  </si>
  <si>
    <t>LAMPADA FLUORESCENTE,TRIFOSFORO,DE 16W.FORNECIMENTO E COLOCA</t>
  </si>
  <si>
    <t>15.020.0039-A</t>
  </si>
  <si>
    <t>15.020.0040-0</t>
  </si>
  <si>
    <t>LAMPADA FLUORESCENTE,TRIFOSFORO,DE 32W.FORNECIMENTO E COLOCA</t>
  </si>
  <si>
    <t>15.020.0040-A</t>
  </si>
  <si>
    <t>15.020.0042-0</t>
  </si>
  <si>
    <t>LAMPADA FLUORESCENTE COMPACTA,DUPLA,DE 18W,2700ºK,REFERENCIA</t>
  </si>
  <si>
    <t> PLC 18W.FORNECIMENTO</t>
  </si>
  <si>
    <t>15.020.0042-A</t>
  </si>
  <si>
    <t>15.020.0044-0</t>
  </si>
  <si>
    <t>LAMPADA VAPOR DE MERCURIO,DE 80W.FORNECIMENTO E COLOCACAO</t>
  </si>
  <si>
    <t>15.020.0044-A</t>
  </si>
  <si>
    <t>15.020.0045-0</t>
  </si>
  <si>
    <t>LAMPADA VAPOR DE MERCURIO,DE 125W.FORNECIMENTO E COLOCACAO</t>
  </si>
  <si>
    <t>15.020.0045-A</t>
  </si>
  <si>
    <t>15.020.0050-0</t>
  </si>
  <si>
    <t>LAMPADA DE VAPOR DE MERCURIO,DE 250W.FORNECIMENTO E COLOCACA</t>
  </si>
  <si>
    <t>15.020.0050-A</t>
  </si>
  <si>
    <t>15.020.0055-0</t>
  </si>
  <si>
    <t>LAMPADA DE VAPOR DE MERCURIO,DE 400W.FORNECIMENTO E COLOCACA</t>
  </si>
  <si>
    <t>15.020.0055-A</t>
  </si>
  <si>
    <t>15.020.0058-0</t>
  </si>
  <si>
    <t>LAMPADA MISTA,DE 160W.FORNECIMENTO E COLOCACAO</t>
  </si>
  <si>
    <t>15.020.0058-A</t>
  </si>
  <si>
    <t>15.020.0060-0</t>
  </si>
  <si>
    <t>LAMPADA MISTA,DE 250W.FORNECIMENTO E COLOCACAO</t>
  </si>
  <si>
    <t>15.020.0060-A</t>
  </si>
  <si>
    <t>15.020.0061-0</t>
  </si>
  <si>
    <t>LAMPADA MISTA,DE 500W.FORNECIMENTO E COLOCACAO</t>
  </si>
  <si>
    <t>15.020.0061-A</t>
  </si>
  <si>
    <t>15.020.0070-0</t>
  </si>
  <si>
    <t>LAMPADA DE VAPOR DE SODIO DE 70W-110/220V.FORNECIMENTO E COL</t>
  </si>
  <si>
    <t>15.020.0070-A</t>
  </si>
  <si>
    <t>15.020.0072-0</t>
  </si>
  <si>
    <t>LAMPADA DE VAPOR DE SODIO DE 100W-110/220V.FORNECIMENTO E CO</t>
  </si>
  <si>
    <t>15.020.0072-A</t>
  </si>
  <si>
    <t>15.020.0075-0</t>
  </si>
  <si>
    <t>LAMPADA DE VAPOR DE SODIO DE 150W-110/220V.FORNECIMENTO E CO</t>
  </si>
  <si>
    <t>15.020.0075-A</t>
  </si>
  <si>
    <t>15.020.0078-0</t>
  </si>
  <si>
    <t>LAMPADA DE VAPOR DE SODIO DE 250W-110/200V.FORNECIMENTO E CO</t>
  </si>
  <si>
    <t>15.020.0078-A</t>
  </si>
  <si>
    <t>15.020.0080-0</t>
  </si>
  <si>
    <t>LAMPADA DE VAPOR DE SODIO DE 400W-110/220V.FORNECIMENTO E CO</t>
  </si>
  <si>
    <t>15.020.0080-A</t>
  </si>
  <si>
    <t>15.020.0090-0</t>
  </si>
  <si>
    <t>LAMPADA DE VAPOR METALICO OVOIDE DE 250W-220V.FORNECIMENTO E</t>
  </si>
  <si>
    <t>15.020.0090-A</t>
  </si>
  <si>
    <t>15.020.0095-0</t>
  </si>
  <si>
    <t>LAMPADA DE VAPOR METALICO OVOIDE DE 400W-220V.FORNECIMENTO E</t>
  </si>
  <si>
    <t>15.020.0095-A</t>
  </si>
  <si>
    <t>15.020.0100-0</t>
  </si>
  <si>
    <t>LAMPADA DE VAPOR METALICO DE 2000W-220V.FORNECIMENTO E COLOC</t>
  </si>
  <si>
    <t>15.020.0100-A</t>
  </si>
  <si>
    <t>15.020.0150-0</t>
  </si>
  <si>
    <t>LAMPADA LED,BULBO,A60,4,5W,100/240V,BASE E-27.FORNECIMENTO E</t>
  </si>
  <si>
    <t>15.020.0150-A</t>
  </si>
  <si>
    <t>15.020.0153-0</t>
  </si>
  <si>
    <t>LAMPADA LED,BULBO,A60,7W,100/240V,BASE E-27.FORNECIMENTO E</t>
  </si>
  <si>
    <t>15.020.0153-A</t>
  </si>
  <si>
    <t>15.020.0155-0</t>
  </si>
  <si>
    <t>LAMPADA LED,BULBO,A60,8W,100/240V,BASE E-27.FORNECIMENTO E</t>
  </si>
  <si>
    <t>15.020.0155-A</t>
  </si>
  <si>
    <t>15.020.0158-0</t>
  </si>
  <si>
    <t>LAMPADA LED,BULBO,A60,10,5W,100/240V,BASE E-26/E-27.FORNECIM</t>
  </si>
  <si>
    <t>15.020.0158-A</t>
  </si>
  <si>
    <t>15.020.0160-0</t>
  </si>
  <si>
    <t>LAMPADA LED,BULBO,PAR 20,7W,120V,BASE E-27.FORNECIMENTO E CO</t>
  </si>
  <si>
    <t>15.020.0160-A</t>
  </si>
  <si>
    <t>15.020.0163-0</t>
  </si>
  <si>
    <t>LAMPADA LED,BULBO,PAR 30,10W,120/220V/20D,BASE E-27.FORNECIM</t>
  </si>
  <si>
    <t>15.020.0163-A</t>
  </si>
  <si>
    <t>15.020.0165-0</t>
  </si>
  <si>
    <t>LAMPADA LED,BULBO,PAR 30,13W,120/220V,BASE E-27.FORNECIMENTO</t>
  </si>
  <si>
    <t>15.020.0165-A</t>
  </si>
  <si>
    <t>15.020.0168-0</t>
  </si>
  <si>
    <t>LAMPADA LED,BULBO,PAR 38,16W,120/220V,BASE E-27.FORNECIMENTO</t>
  </si>
  <si>
    <t>15.020.0168-A</t>
  </si>
  <si>
    <t>15.020.0170-0</t>
  </si>
  <si>
    <t>LAMPADA LED,TUBULAR,9W,100/240V.FORNECIMENTO E COLOCACAO</t>
  </si>
  <si>
    <t>15.020.0170-A</t>
  </si>
  <si>
    <t>15.020.0173-0</t>
  </si>
  <si>
    <t>LAMPADA LED,TUBULAR,18W,100/240V.FORNECIMENTO E COLOCACAO</t>
  </si>
  <si>
    <t>15.020.0173-A</t>
  </si>
  <si>
    <t>15.020.0178-0</t>
  </si>
  <si>
    <t>LAMPADA LED,DICROICA MR16 5W/12V.FORNECIMENTO E COLOCACAO</t>
  </si>
  <si>
    <t>15.020.0178-A</t>
  </si>
  <si>
    <t>15.028.0001-0</t>
  </si>
  <si>
    <t>COLOCACAO DE RESERVATORIO DE FIBROCIMENTO,FIBRA DE VIDRO OU</t>
  </si>
  <si>
    <t>SEMELHANTE DE 250L,INCLUSIVE PECAS DE APOIO EM ALVENARIA E M</t>
  </si>
  <si>
    <t>ADEIRA SERRADA,E FLANGES DE LIGACAO HIDRAULICA,EXCLUSIVE FOR</t>
  </si>
  <si>
    <t>NECIMENTO DO RESERVATORIO</t>
  </si>
  <si>
    <t>15.028.0001-A</t>
  </si>
  <si>
    <t>15.028.0003-0</t>
  </si>
  <si>
    <t>SEMELHANTE DE 300L,INCLUSIVE PECAS DE APOIO EM ALVENARIA E M</t>
  </si>
  <si>
    <t>ADEIRA SERRADA E FLANGES DE LIGACAO HIDRAULICA,EXCLUSIVE FOR</t>
  </si>
  <si>
    <t>15.028.0003-A</t>
  </si>
  <si>
    <t>15.028.0005-0</t>
  </si>
  <si>
    <t>SEMELHANTE DE 500L,INCLUSIVE PECAS DE APOIO EM ALVENARIA E M</t>
  </si>
  <si>
    <t>15.028.0005-A</t>
  </si>
  <si>
    <t>15.028.0010-0</t>
  </si>
  <si>
    <t>SEMELHANTE COM 1000L,INCLUSIVE PECAS DE APOIO EM ALVENARIA E</t>
  </si>
  <si>
    <t> MADEIRA SERRADA,E FLANGES DE LIGACAO HIDRAULICA,EXCLUSIVE F</t>
  </si>
  <si>
    <t>ORNECIMENTO DO RESERVATORIO</t>
  </si>
  <si>
    <t>15.028.0010-A</t>
  </si>
  <si>
    <t>15.028.0015-0</t>
  </si>
  <si>
    <t>SEMELHANTE DE 1.500L,INCLUSIVE PECAS DE APOIO EM ALVENARIA E</t>
  </si>
  <si>
    <t>MADEIRA SERRADA,E FLANGES DE LIGACAO HIDRAULICA,EXCLUSIVE FO</t>
  </si>
  <si>
    <t>15.028.0015-A</t>
  </si>
  <si>
    <t>15.028.0017-0</t>
  </si>
  <si>
    <t>SEMELHANTE DE 2.000L,INCLUSIVE PECAS DE APOIO EM ALVENARIA E</t>
  </si>
  <si>
    <t>ORNECIMENTO DO RESERVATORIO.</t>
  </si>
  <si>
    <t>15.028.0017-A</t>
  </si>
  <si>
    <t>15.028.0018-0</t>
  </si>
  <si>
    <t>COLOCACAO DE RESERVATORIO DE FOBROCIMENTO,FIBRA DE VIDRO OU</t>
  </si>
  <si>
    <t>SEMELHANTE DE 2.500L,INCLUSIVE PECAS DE APOIO EM ALVENARIA E</t>
  </si>
  <si>
    <t> MADEIRA SERRADA,E FLANGES DE LIGACAO HIDRAULICA,EXCLUSIVE</t>
  </si>
  <si>
    <t>FORNECIMENTO DO RESERVATORIO.</t>
  </si>
  <si>
    <t>15.028.0018-A</t>
  </si>
  <si>
    <t>15.028.0020-0</t>
  </si>
  <si>
    <t>COLOCACAO DE RESERVATORIO DE FRIBROCIMENTO,FIBRA DE VIDRO OU</t>
  </si>
  <si>
    <t> SEMELHANTE DE 3.000L,INCLUSIVE PECAS DE APOIO EM ALVENARIA</t>
  </si>
  <si>
    <t>E MADEIRA SERRADA,E FLANGES DE LIGACAO HIDRAULICA,EXCLUSIVE</t>
  </si>
  <si>
    <t>FORNECIMENTO DO RESERVATORIO</t>
  </si>
  <si>
    <t>15.028.0020-A</t>
  </si>
  <si>
    <t>15.028.0025-0</t>
  </si>
  <si>
    <t>SEMELHANTE DE 5.000L,INCLUSIVE PECAS DE APOIO EM ALVENARIA E</t>
  </si>
  <si>
    <t>RNECIMENTO DO RESERVATORIO</t>
  </si>
  <si>
    <t>15.028.0025-A</t>
  </si>
  <si>
    <t>15.029.0010-0</t>
  </si>
  <si>
    <t>REGISTRO DE GAVETA,EM BRONZE,COM DIAMETRO DE 1/2".FORNECIMEN</t>
  </si>
  <si>
    <t>15.029.0010-A</t>
  </si>
  <si>
    <t>15.029.0011-0</t>
  </si>
  <si>
    <t>REGISTRO DE GAVETA,EM BRONZE,COM DIAMETRO DE 3/4".FORNECIMEN</t>
  </si>
  <si>
    <t>15.029.0011-A</t>
  </si>
  <si>
    <t>15.029.0012-0</t>
  </si>
  <si>
    <t>REGISTRO DE GAVETA,EM BRONZE,COM DIAMETRO DE 1".FORNECIMENTO</t>
  </si>
  <si>
    <t>15.029.0012-A</t>
  </si>
  <si>
    <t>15.029.0013-0</t>
  </si>
  <si>
    <t>REGISTRO DE GAVETA,EM BRONZE,COM DIAMETRO DE 1.1/4".FORNECIM</t>
  </si>
  <si>
    <t>15.029.0013-A</t>
  </si>
  <si>
    <t>15.029.0014-0</t>
  </si>
  <si>
    <t>REGISTRO DE GAVETA,EM BRONZE,COM DIAMETRO DE 1.1/2".FORNECIM</t>
  </si>
  <si>
    <t>15.029.0014-A</t>
  </si>
  <si>
    <t>15.029.0015-0</t>
  </si>
  <si>
    <t>REGISTRO DE GAVETA,EM BRONZE,COM DIAMETRO DE 2".FORNECIMENTO</t>
  </si>
  <si>
    <t>15.029.0015-A</t>
  </si>
  <si>
    <t>15.029.0016-0</t>
  </si>
  <si>
    <t>REGISTRO DE GAVETA,EM BRONZE,COM DIAMETRO DE 2.1/2".FORNECIM</t>
  </si>
  <si>
    <t>15.029.0016-A</t>
  </si>
  <si>
    <t>15.029.0017-0</t>
  </si>
  <si>
    <t>REGISTRO DE GAVETA,EM BRONZE,COM DIAMETRO DE 3".FORNECIMENTO</t>
  </si>
  <si>
    <t>15.029.0017-A</t>
  </si>
  <si>
    <t>15.029.0018-0</t>
  </si>
  <si>
    <t>REGISTRO DE GAVETA,EM BRONZE,COM DIAMETRO DE 4".FORNECIMENTO</t>
  </si>
  <si>
    <t>15.029.0018-A</t>
  </si>
  <si>
    <t>15.029.0019-0</t>
  </si>
  <si>
    <t>REGISTRO DE ESFERA,EM BRONZE,COM DIAMETRO DE 1/2".FORNECIMEN</t>
  </si>
  <si>
    <t>15.029.0019-A</t>
  </si>
  <si>
    <t>15.029.0020-0</t>
  </si>
  <si>
    <t>REGISTRO DE ESFERA,EM BRONZE,COM DIAMETRO DE 3/4".FORNECIMEN</t>
  </si>
  <si>
    <t>15.029.0020-A</t>
  </si>
  <si>
    <t>15.029.0021-0</t>
  </si>
  <si>
    <t>REGISTRO DE ESFERA,EM BRONZE,COM DIAMETRO DE 1".FORNECIMENTO</t>
  </si>
  <si>
    <t>15.029.0021-A</t>
  </si>
  <si>
    <t>15.029.0022-0</t>
  </si>
  <si>
    <t>REGISTRO DE ESFERA,EM BRONZE,COM DIAMETRO DE 1.1/4".FORNECIM</t>
  </si>
  <si>
    <t>15.029.0022-A</t>
  </si>
  <si>
    <t>15.029.0023-0</t>
  </si>
  <si>
    <t>REGISTRO DE ESFERA,EM BRONZE,COM DIAMETRO DE 1.1/2".FORNECIM</t>
  </si>
  <si>
    <t>15.029.0023-A</t>
  </si>
  <si>
    <t>15.029.0024-0</t>
  </si>
  <si>
    <t>REGISTRO DE ESFERA,EM BRONZE,COM DIAMETRO DE 2".FORNECIMENTO</t>
  </si>
  <si>
    <t>15.029.0024-A</t>
  </si>
  <si>
    <t>15.029.0049-0</t>
  </si>
  <si>
    <t>VALVULA DE PE,EM BRONZE,COM DIAMETRO DE 3/4".FORNECIMENTO E</t>
  </si>
  <si>
    <t>15.029.0049-A</t>
  </si>
  <si>
    <t>15.029.0050-0</t>
  </si>
  <si>
    <t>VALVULA DE PE,EM BRONZE,COM DIAMETRO DE 1".FORNECIMENTO E CO</t>
  </si>
  <si>
    <t>15.029.0050-A</t>
  </si>
  <si>
    <t>15.029.0051-0</t>
  </si>
  <si>
    <t>VALVULA DE PE,EM BRONZE,COM DIAMETRO DE 1.1/4".FORNECIMENTO</t>
  </si>
  <si>
    <t>15.029.0051-A</t>
  </si>
  <si>
    <t>15.029.0052-0</t>
  </si>
  <si>
    <t>VALVULA DE PE,EM BRONZE,COM DIAMETRO DE 1.1/2".FORNECIMENTO</t>
  </si>
  <si>
    <t>15.029.0052-A</t>
  </si>
  <si>
    <t>15.029.0053-0</t>
  </si>
  <si>
    <t>VALVULA DE PE,EM BRONZE,COM DIAMETRO DE 2".FORNECIMENTO E CO</t>
  </si>
  <si>
    <t>15.029.0053-A</t>
  </si>
  <si>
    <t>15.029.0054-0</t>
  </si>
  <si>
    <t>VALVULA DE PE,EM BRONZE,COM DIAMETRO DE 2.1/2".FORNECIMENTO</t>
  </si>
  <si>
    <t>15.029.0054-A</t>
  </si>
  <si>
    <t>15.029.0055-0</t>
  </si>
  <si>
    <t>VALVULA DE PE,EM BRONZE,COM DIAMETRO DE 3".FORNECIMENTO E CO</t>
  </si>
  <si>
    <t>15.029.0055-A</t>
  </si>
  <si>
    <t>15.029.0056-0</t>
  </si>
  <si>
    <t>VALVULA DE PE,EM BRONZE,COM DIAMETRO DE 4".FORNECIMENTO E CO</t>
  </si>
  <si>
    <t>15.029.0056-A</t>
  </si>
  <si>
    <t>15.029.0080-0</t>
  </si>
  <si>
    <t>VALVULA DE RETENCAO VERTICAL,EM BRONZE,COM DIAMETRO DE 3/4".</t>
  </si>
  <si>
    <t>15.029.0080-A</t>
  </si>
  <si>
    <t>15.029.0081-0</t>
  </si>
  <si>
    <t>VALVULA DE RETENCAO VERTICAL,EM BRONZE,COM DIAMETRO DE 1".FO</t>
  </si>
  <si>
    <t>15.029.0081-A</t>
  </si>
  <si>
    <t>15.029.0082-0</t>
  </si>
  <si>
    <t>VALVULA DE RETENCAO VERTICAL,EM BRONZE,COM DIAMETRO DE 1.1/4</t>
  </si>
  <si>
    <t>".FORNECIMENTO E COLOCACAO</t>
  </si>
  <si>
    <t>15.029.0082-A</t>
  </si>
  <si>
    <t>15.029.0083-0</t>
  </si>
  <si>
    <t>VALVULA DE RETENCAO VERTICAL,EM BRONZE,COM DIAMETRO DE 1.1/2</t>
  </si>
  <si>
    <t>15.029.0083-A</t>
  </si>
  <si>
    <t>15.029.0084-0</t>
  </si>
  <si>
    <t>VALVULA DE RETENCAO VERTICAL,EM BRONZE,COM DIAMETRO DE 2".FO</t>
  </si>
  <si>
    <t>15.029.0084-A</t>
  </si>
  <si>
    <t>15.029.0085-0</t>
  </si>
  <si>
    <t>VALVULA DE RETENCAO VERTICAL EM BRONZE COM DIAMETRO DE 2.1/2</t>
  </si>
  <si>
    <t>15.029.0085-A</t>
  </si>
  <si>
    <t>15.029.0086-0</t>
  </si>
  <si>
    <t>VALVULA DE RETENCAO VERTICAL EM BRONZE,COM DIAMETRO DE 3".FO</t>
  </si>
  <si>
    <t>15.029.0086-A</t>
  </si>
  <si>
    <t>15.029.0087-0</t>
  </si>
  <si>
    <t>VALVULA DE RETENCAO VERTICAL.EM BRONZE,COM DIAMETRO DE 4".FO</t>
  </si>
  <si>
    <t>15.029.0087-A</t>
  </si>
  <si>
    <t>15.029.0100-0</t>
  </si>
  <si>
    <t>VALVULA DE RETENCAO HORIZONTAL,EM BRONZE,COM DIAMETRO DE 3/4</t>
  </si>
  <si>
    <t>15.029.0100-A</t>
  </si>
  <si>
    <t>15.029.0101-0</t>
  </si>
  <si>
    <t>VALVULA DE RETENCAO HORIZONTAL,EM BRONZE,COM DIAMETRO DE 1".</t>
  </si>
  <si>
    <t>15.029.0101-A</t>
  </si>
  <si>
    <t>15.029.0102-0</t>
  </si>
  <si>
    <t>VALVULA DE RETENCAO HORIZONTAL,EM BRONZE,COM DIAMETRO DE 1.1</t>
  </si>
  <si>
    <t>/4".FORNECIMENTO E COLOCACAO</t>
  </si>
  <si>
    <t>15.029.0102-A</t>
  </si>
  <si>
    <t>15.029.0103-0</t>
  </si>
  <si>
    <t>/2".FORNECIMENTO E COLOCACAO</t>
  </si>
  <si>
    <t>15.029.0103-A</t>
  </si>
  <si>
    <t>15.029.0104-0</t>
  </si>
  <si>
    <t>VALVULA DE RETENCAO HORIZONTAL,EM BRONZE,COM DIAMETRO DE 2".</t>
  </si>
  <si>
    <t>15.029.0104-A</t>
  </si>
  <si>
    <t>15.029.0105-0</t>
  </si>
  <si>
    <t>VALVULA DE RETENCAO HORIZONTAL,EM BRONZE,COM DIAMETRO DE 2.1</t>
  </si>
  <si>
    <t>15.029.0105-A</t>
  </si>
  <si>
    <t>15.029.0106-0</t>
  </si>
  <si>
    <t>VALVULA DE RETENCAO HORIZONTAL,EM BRONZE,COM DIAMETRO DE 3".</t>
  </si>
  <si>
    <t>15.029.0106-A</t>
  </si>
  <si>
    <t>15.029.0107-0</t>
  </si>
  <si>
    <t>VALVULA DE RETENCAO HORIZONTAL,EM BRONZE,COM DIAMETRO DE 4".</t>
  </si>
  <si>
    <t>15.029.0107-A</t>
  </si>
  <si>
    <t>15.030.0030-0</t>
  </si>
  <si>
    <t>REGISTRO DE ESFERA,EM PVC,SOLDAVEL,COM DIAMETRO DE 20MM.FORN</t>
  </si>
  <si>
    <t>15.030.0030-A</t>
  </si>
  <si>
    <t>15.030.0032-0</t>
  </si>
  <si>
    <t>REGISTRO DE ESFERA,EM PVC,SOLDAVEL,COM DIAMETRO DE 25MM.FORN</t>
  </si>
  <si>
    <t>15.030.0032-A</t>
  </si>
  <si>
    <t>15.030.0034-0</t>
  </si>
  <si>
    <t>REGISTRO EM ESFERA,EM PVC,SOLDAVEL,COM DIAMETRO DE 32MM.FORN</t>
  </si>
  <si>
    <t>15.030.0034-A</t>
  </si>
  <si>
    <t>15.030.0036-0</t>
  </si>
  <si>
    <t>REGISTRO DE ESFERA,EM PVC,SOLDAVEL,COM DIAMETRO DE 40MM.FORN</t>
  </si>
  <si>
    <t>15.030.0036-A</t>
  </si>
  <si>
    <t>15.030.0038-0</t>
  </si>
  <si>
    <t>REGISTRO EM ESFERA,EM PVC,SOLDAVEL,COM DIAMETRO DE 50MM.FORN</t>
  </si>
  <si>
    <t>15.030.0038-A</t>
  </si>
  <si>
    <t>15.030.0040-0</t>
  </si>
  <si>
    <t>REGISTRO DE ESFERA,EM PVC,SOLDAVEL,COM DIAMETRO DE 60MM.FORN</t>
  </si>
  <si>
    <t>15.030.0040-A</t>
  </si>
  <si>
    <t>15.030.0050-0</t>
  </si>
  <si>
    <t>VALVULA DE PE,COM CRIVO EM PVC,SOLDAVEL,COM DIAMETRO DE 25MM</t>
  </si>
  <si>
    <t>15.030.0050-A</t>
  </si>
  <si>
    <t>15.030.0052-0</t>
  </si>
  <si>
    <t>VALVULA DE PE,COM CRIVO EM PVC,SOLDAVEL,COM DIAMETRO DE 32MM</t>
  </si>
  <si>
    <t>15.030.0052-A</t>
  </si>
  <si>
    <t>15.030.0054-0</t>
  </si>
  <si>
    <t>VALVULA DE PE,COM CRIVO EM PVC,SOLDAVEL,COM DIAMETRO DE 40MM</t>
  </si>
  <si>
    <t>15.030.0054-A</t>
  </si>
  <si>
    <t>15.030.0056-0</t>
  </si>
  <si>
    <t>VALVULA DE PE,COM CRIVO EM PVC,SOLDAVEL,COM DIAMETRO DE 50MM</t>
  </si>
  <si>
    <t>15.030.0056-A</t>
  </si>
  <si>
    <t>15.030.0058-0</t>
  </si>
  <si>
    <t>VALVULA DE PE,COM CRIVO EM PVC,SOLDAVEL,COM DIAMETRO DE 60MM</t>
  </si>
  <si>
    <t>15.030.0058-A</t>
  </si>
  <si>
    <t>15.030.0070-0</t>
  </si>
  <si>
    <t>VALVULA DE RETENCAO VERTICAL,EM PVC,SOLDAVEL,COM DIAMETRO DE</t>
  </si>
  <si>
    <t> 25MM.FORNECIMENTO E COLOCACAO</t>
  </si>
  <si>
    <t>15.030.0070-A</t>
  </si>
  <si>
    <t>15.030.0072-0</t>
  </si>
  <si>
    <t> 32MM.FORNECIMENTO E COLOCACAO</t>
  </si>
  <si>
    <t>15.030.0072-A</t>
  </si>
  <si>
    <t>15.030.0074-0</t>
  </si>
  <si>
    <t> 40MM.FORNECIMENTO E COLOCACAO</t>
  </si>
  <si>
    <t>15.030.0074-A</t>
  </si>
  <si>
    <t>15.030.0076-0</t>
  </si>
  <si>
    <t> 50MM.FORNECIMENTO E COLOCACAO</t>
  </si>
  <si>
    <t>15.030.0076-A</t>
  </si>
  <si>
    <t>15.030.0078-0</t>
  </si>
  <si>
    <t> 60MM.FORNECIMENTO E COLOCACAO</t>
  </si>
  <si>
    <t>15.030.0078-A</t>
  </si>
  <si>
    <t>15.030.0080-0</t>
  </si>
  <si>
    <t>VALVULA DE RETENCAO HORIZONTAL,EM PVC,SOLDAVEL,COM DIAMETRO</t>
  </si>
  <si>
    <t>DE 25MM.FORNECIMENTO E COLOCACAO</t>
  </si>
  <si>
    <t>15.030.0080-A</t>
  </si>
  <si>
    <t>15.030.0082-0</t>
  </si>
  <si>
    <t>DE 32MM.FORNECIMENTO E COLOCACAO</t>
  </si>
  <si>
    <t>15.030.0082-A</t>
  </si>
  <si>
    <t>15.030.0084-0</t>
  </si>
  <si>
    <t>DE 40MM.FORNECIMENTO E COLOCACAO</t>
  </si>
  <si>
    <t>15.030.0084-A</t>
  </si>
  <si>
    <t>15.030.0086-0</t>
  </si>
  <si>
    <t>DE 50MM.FORNECIMENTO E COLOCACAO</t>
  </si>
  <si>
    <t>15.030.0086-A</t>
  </si>
  <si>
    <t>15.030.0088-0</t>
  </si>
  <si>
    <t>DE 60MM.FORNECIMENTO E COLOCACAO</t>
  </si>
  <si>
    <t>15.030.0088-A</t>
  </si>
  <si>
    <t>15.031.0010-0</t>
  </si>
  <si>
    <t>TUBO DE FERRO GALVANIZADO DE 1/2",COM COSTURA,EXCLUSIVE EMEN</t>
  </si>
  <si>
    <t>DAS,CONEXOES,ABERTURA E FECHAMENTO DE RASGO.FORNECIMENTO E A</t>
  </si>
  <si>
    <t>15.031.0010-A</t>
  </si>
  <si>
    <t>15.031.0011-0</t>
  </si>
  <si>
    <t>TUBO DE FERRO GALVANIZADO DE 3/4",COM COSTURA,EXCLUSIVE EMEN</t>
  </si>
  <si>
    <t>15.031.0011-A</t>
  </si>
  <si>
    <t>15.031.0012-0</t>
  </si>
  <si>
    <t>TUBO DE FERRO GALVANIZADO DE 1",COM COSTURA,EXCLUSIVE EMENDA</t>
  </si>
  <si>
    <t>S,CONEXOES,ABERTURA E FECHAMENTO DE RASGO.FORNECIMENTO E ASS</t>
  </si>
  <si>
    <t>ENTAMENTO</t>
  </si>
  <si>
    <t>15.031.0012-A</t>
  </si>
  <si>
    <t>15.031.0013-0</t>
  </si>
  <si>
    <t>TUBO DE FERRO GALVANIZADO DE 1.1/4",COM COSTURA,EXCLUSIVE EM</t>
  </si>
  <si>
    <t>ENDAS,CONEXOES,ABERTURA E FECHAMENTO DE RASGO.FORNECIMENTO E</t>
  </si>
  <si>
    <t>15.031.0013-A</t>
  </si>
  <si>
    <t>15.031.0014-0</t>
  </si>
  <si>
    <t>TUBO DE FERRO GALVANIZADO DE 1.1/2",COM COSTURA,EXCLUSIVE EM</t>
  </si>
  <si>
    <t>15.031.0014-A</t>
  </si>
  <si>
    <t>15.031.0015-0</t>
  </si>
  <si>
    <t>TUBO DE FERRO GALVANIZADO DE 2",COM COSTURA,EXCLUSIVE EMENDA</t>
  </si>
  <si>
    <t>15.031.0015-A</t>
  </si>
  <si>
    <t>15.031.0016-0</t>
  </si>
  <si>
    <t>TUBO DE FERRO GALVANIZADO DE 2.1/2",COM COSTURA,EXCLUSIVE EM</t>
  </si>
  <si>
    <t>15.031.0016-A</t>
  </si>
  <si>
    <t>15.031.0017-0</t>
  </si>
  <si>
    <t>TUBO DE FERRO GALVANIZADO DE 3",COM COSTURA,EXCLUSIVE EMENDA</t>
  </si>
  <si>
    <t>15.031.0017-A</t>
  </si>
  <si>
    <t>15.031.0018-0</t>
  </si>
  <si>
    <t>TUBO DE FERRO GALVANIZADO DE 4",COM COSTURA,EXCLUSIVE EMENDA</t>
  </si>
  <si>
    <t>15.031.0018-A</t>
  </si>
  <si>
    <t>15.031.0019-0</t>
  </si>
  <si>
    <t>TUBO DE FERRO GALVANIZADO DE 1/2",COM COSTURA,INCLUSIVE CONE</t>
  </si>
  <si>
    <t>XOES E EMENDAS,EXCLUSIVE ABERTURA E FECHAMENTO MANUAL DE RAS</t>
  </si>
  <si>
    <t>GO.FORNECIMENTO E ASSENTAMENTO</t>
  </si>
  <si>
    <t>15.031.0019-A</t>
  </si>
  <si>
    <t>15.031.0020-0</t>
  </si>
  <si>
    <t>TUBO DE FERRO GALVANIZADO DE 3/4",COM COSTURA,INCLUSIVE CONE</t>
  </si>
  <si>
    <t>15.031.0020-A</t>
  </si>
  <si>
    <t>15.031.0021-0</t>
  </si>
  <si>
    <t>TUBO DE FERRO GALVANIZADO DE 1",COM COSTURA,INCLUSIVE EMENDA</t>
  </si>
  <si>
    <t>S E CONEXOES,EXCLUSIVE ABERTURA E FECHAMENTO MANUAL DE RASGO</t>
  </si>
  <si>
    <t>.FORNECIMENTO E ASSENTAMENTO</t>
  </si>
  <si>
    <t>15.031.0021-A</t>
  </si>
  <si>
    <t>15.031.0022-0</t>
  </si>
  <si>
    <t>TUBO DE FERRO GALVANIZADO DE 1.1/4",COM COSTURA,INCLUSIVE CO</t>
  </si>
  <si>
    <t>NEXOES E EMENDAS,EXCLUSIVE ABERTURA E FECHAMENTO MANUAL DE R</t>
  </si>
  <si>
    <t>ASGO.FORNECIMENTO E ASSENTAMENTO</t>
  </si>
  <si>
    <t>15.031.0022-A</t>
  </si>
  <si>
    <t>15.031.0023-0</t>
  </si>
  <si>
    <t>TUBO DE FERRO GALVANIZADO DE 1.1/2",COM COSTURA,INCLUSIVE CO</t>
  </si>
  <si>
    <t>15.031.0023-A</t>
  </si>
  <si>
    <t>15.031.0024-0</t>
  </si>
  <si>
    <t>TUBO DE FERRO GALVANIZADO DE 2",COM COSTURA,INCLUSIVE CONEXO</t>
  </si>
  <si>
    <t>ES E EMENDAS,EXCLUSIVE ABERTURA E FECHAMENTO MANUAL DE RASGO</t>
  </si>
  <si>
    <t>15.031.0024-A</t>
  </si>
  <si>
    <t>15.031.0025-0</t>
  </si>
  <si>
    <t>TUBO DE FERRO GALVANIZADO DE 2.1/2",COM COSTURA,INCLUSIVE CO</t>
  </si>
  <si>
    <t>15.031.0025-A</t>
  </si>
  <si>
    <t>15.031.0026-0</t>
  </si>
  <si>
    <t>TUBO DE FERRO GALVANIZADO DE 3",COM COSTURA,INCLUSIVE CONEXO</t>
  </si>
  <si>
    <t>15.031.0026-A</t>
  </si>
  <si>
    <t>15.031.0027-0</t>
  </si>
  <si>
    <t>TUBO DE FERRO GALVANIZADO DE 4",COM COSTURA,INCLUSIVE CONEXO</t>
  </si>
  <si>
    <t>15.031.0027-A</t>
  </si>
  <si>
    <t>15.034.0010-0</t>
  </si>
  <si>
    <t>ELETRODUTO DE FERRO GALVANIZADO,TIPO MEDIO,DIAMETRO DE 3/4",</t>
  </si>
  <si>
    <t>EXCLUSIVE LUVAS,CURVAS,ABERTURA E FECHAMENTO DE RASGO.FORNEC</t>
  </si>
  <si>
    <t>15.034.0010-A</t>
  </si>
  <si>
    <t>15.034.0011-0</t>
  </si>
  <si>
    <t>ELETRODUTO DE FERRO GALVANIZADO,TIPO MEDIO,DIAMETRO DE 1",EX</t>
  </si>
  <si>
    <t>CLUSIVE LUVAS,CURVAS,ABERTURA E FECHAMENTO DE RASGO.FORNECIM</t>
  </si>
  <si>
    <t>ENTO E ASSENTAMENTO</t>
  </si>
  <si>
    <t>15.034.0011-A</t>
  </si>
  <si>
    <t>15.034.0012-0</t>
  </si>
  <si>
    <t>ELETRODUTO DE FERRO GALVANIZADO,TIPO MEDIO,DIAMETRO DE 1.1/4</t>
  </si>
  <si>
    <t>",EXCLUSIVE LUVAS,CURVAS,ABERTURA E FECHAMENTO DE RASGO.FORN</t>
  </si>
  <si>
    <t>15.034.0012-A</t>
  </si>
  <si>
    <t>15.034.0013-0</t>
  </si>
  <si>
    <t>ELETRODUTO DE FERRO GALVANIZADO,TIPO MEDIO,DIAMETRO DE 1.1/2</t>
  </si>
  <si>
    <t>15.034.0013-A</t>
  </si>
  <si>
    <t>15.034.0014-0</t>
  </si>
  <si>
    <t>ELETRODUTO DE FERRO GALVANIZADO,TIPO MEDIO,DIAMETRO DE 2",EX</t>
  </si>
  <si>
    <t>15.034.0014-A</t>
  </si>
  <si>
    <t>15.034.0015-0</t>
  </si>
  <si>
    <t>ELETRODUTO DE FERRO GALVANIZADO,TIPO MEDIO,DIAMETRO DE 2.1/2</t>
  </si>
  <si>
    <t>15.034.0015-A</t>
  </si>
  <si>
    <t>15.034.0016-0</t>
  </si>
  <si>
    <t>ELETRODUTO DE FERRO GALVANIZADO,TIPO MEDIO,DIAMETRO DE 3",EX</t>
  </si>
  <si>
    <t>15.034.0016-A</t>
  </si>
  <si>
    <t>15.034.0017-0</t>
  </si>
  <si>
    <t>ELETRODUTO DE FERRO GALVANIZADO,TIPO MEDIO,DIAMETRO DE 4",EX</t>
  </si>
  <si>
    <t>15.034.0017-A</t>
  </si>
  <si>
    <t>15.034.0020-0</t>
  </si>
  <si>
    <t>INCLUSIVE CONEXOES E EMENDAS,EXCLUSIVE ABERTURA E FECHAMENTO</t>
  </si>
  <si>
    <t> DE RASGO.FORNECIMENTO E ASSENTAMENTO</t>
  </si>
  <si>
    <t>15.034.0020-A</t>
  </si>
  <si>
    <t>15.034.0021-0</t>
  </si>
  <si>
    <t>ELETRODUTO DE FERRO GALVANIZADO,TIPO MEDIO,DIAMETRO DE 1",IN</t>
  </si>
  <si>
    <t>CLUSIVE CONEXOES E EMENDAS,EXCLUSIVE ABERTURA E FECHAMENTO D</t>
  </si>
  <si>
    <t>E RASGO.FORNECIMENTO E ASSENTAMENTO</t>
  </si>
  <si>
    <t>15.034.0021-A</t>
  </si>
  <si>
    <t>15.034.0022-0</t>
  </si>
  <si>
    <t>",INCLUSIVE CONEXOES E EMENDAS,EXCLUSIVE ABERTURA E FECHAMEN</t>
  </si>
  <si>
    <t>TO DE RASGO.FORNECIMENTO E ASSENTAMENTO</t>
  </si>
  <si>
    <t>15.034.0022-A</t>
  </si>
  <si>
    <t>15.034.0023-0</t>
  </si>
  <si>
    <t>15.034.0023-A</t>
  </si>
  <si>
    <t>15.034.0024-0</t>
  </si>
  <si>
    <t>ELETRODUTO DE FERRO GALVANIZADO,TIPO MEDIO,DIAMETRO DE 2",IN</t>
  </si>
  <si>
    <t>15.034.0024-A</t>
  </si>
  <si>
    <t>15.034.0025-0</t>
  </si>
  <si>
    <t>15.034.0025-A</t>
  </si>
  <si>
    <t>15.034.0026-0</t>
  </si>
  <si>
    <t>ELETRODUTO DE FERRO GALVANIZADO,TIPO MEDIO,DIAMETRO DE 3",IN</t>
  </si>
  <si>
    <t>15.034.0026-A</t>
  </si>
  <si>
    <t>15.034.0027-0</t>
  </si>
  <si>
    <t>ELETRODUTO DE FERRO GALVANIZADO,TIPO MEDIO,DIAMETRO DE 4",IN</t>
  </si>
  <si>
    <t>15.034.0027-A</t>
  </si>
  <si>
    <t>15.035.0010-0</t>
  </si>
  <si>
    <t>ELETRODUTO DE FERRO GALVANIZADO,TIPO PESADO,DIAMETRO DE 1/2"</t>
  </si>
  <si>
    <t>,EXCLUSIVE LUVAS,CURVAS,ABERTURA E FECHAMENTO DE RASGO.FORNE</t>
  </si>
  <si>
    <t>15.035.0010-A</t>
  </si>
  <si>
    <t>15.035.0011-0</t>
  </si>
  <si>
    <t>ELETRODUTO DE FERRO GALVANIZADO,TIPO PESADO,DIAMETRO DE 3/4"</t>
  </si>
  <si>
    <t>15.035.0011-A</t>
  </si>
  <si>
    <t>15.035.0012-0</t>
  </si>
  <si>
    <t>ELETRODUTO DE FERRO GALVANIZADO,TIPO PESADO,DIAMETRO DE 1",E</t>
  </si>
  <si>
    <t>XCLUSIVE LUVAS,CURVAS,ABERTURA E FECHAMENTO DE RASGO.FORNECI</t>
  </si>
  <si>
    <t>15.035.0012-A</t>
  </si>
  <si>
    <t>15.035.0013-0</t>
  </si>
  <si>
    <t>ELETRODUTO DE FERRO GALVANIZADO,TIPO PESADO,DIAMETRO DE 1.1/</t>
  </si>
  <si>
    <t>4",EXCLUSIVE LUVAS,CURVAS,ABERTURA E FECHAMENTO DE RASGO.FOR</t>
  </si>
  <si>
    <t>NECIMENTO E ASSENTAMENTO</t>
  </si>
  <si>
    <t>15.035.0013-A</t>
  </si>
  <si>
    <t>15.035.0014-0</t>
  </si>
  <si>
    <t>2",EXCLUSIVE LUVAS,CURVAS,ABERTURA E FECHAMENTO DE RASGO.FOR</t>
  </si>
  <si>
    <t>15.035.0014-A</t>
  </si>
  <si>
    <t>15.035.0015-0</t>
  </si>
  <si>
    <t>ELETRODUTO DE FERRO GALVANIZADO,TIPO PESADO,DIAMETRO DE 2",E</t>
  </si>
  <si>
    <t>15.035.0015-A</t>
  </si>
  <si>
    <t>15.035.0016-0</t>
  </si>
  <si>
    <t>ELETRODUTO DE FERRO GALVANIZADO,TIPO PESADO,DIAMETRO DE 2.1/</t>
  </si>
  <si>
    <t>15.035.0016-A</t>
  </si>
  <si>
    <t>15.035.0017-0</t>
  </si>
  <si>
    <t>ELETRODUTO DE FERRO GALVANIZADO,TIPO PESADO,DIAMETRO DE 3",E</t>
  </si>
  <si>
    <t>15.035.0017-A</t>
  </si>
  <si>
    <t>15.035.0020-0</t>
  </si>
  <si>
    <t>ELETRODUTO DE FERRO GALVANIZADO, TIPO PESADO,DIAMETRO DE 1/2</t>
  </si>
  <si>
    <t>",INCLUSIVE CONEXOES E EMENDAS, EXCLUSIVE ABERTURA E FECHAME</t>
  </si>
  <si>
    <t>NTO DO RASGO.FORNECIMENTO E ASSENTAMENTO</t>
  </si>
  <si>
    <t>15.035.0020-A</t>
  </si>
  <si>
    <t>15.035.0021-0</t>
  </si>
  <si>
    <t>,INCLUSIVE CONEXOES E EMENDAS,EXCLUSIVE ABERTURA E FECHAMENT</t>
  </si>
  <si>
    <t>O DE RASGO.FORNECIMENTO E ASSENTAMENTO</t>
  </si>
  <si>
    <t>15.035.0021-A</t>
  </si>
  <si>
    <t>15.035.0022-0</t>
  </si>
  <si>
    <t>ELETRODUTO DE FERRO GALVANIZADO,TIPO PESADO,DIAMETRO DE 1",I</t>
  </si>
  <si>
    <t>NCLUSIVE CONEXOES E EMENDAS,EXCLUSIVE ABERTURA E FECHAMENTO</t>
  </si>
  <si>
    <t>DO RASGO.FORNECIMENTO E ASSENTAMENTO</t>
  </si>
  <si>
    <t>15.035.0022-A</t>
  </si>
  <si>
    <t>15.035.0023-0</t>
  </si>
  <si>
    <t>4",INCLUSIVE CONEXOES E EMENDAS,EXCLUSIVE ABERTURA E FECHAME</t>
  </si>
  <si>
    <t>15.035.0023-A</t>
  </si>
  <si>
    <t>15.035.0024-0</t>
  </si>
  <si>
    <t>2",INCLUSIVE CONEXOES E EMENDAS,EXCLUSIVE ABERTURA E FECHAME</t>
  </si>
  <si>
    <t>NTO DE RASGO.FORNECIMENTO E ASSENTAMENTO</t>
  </si>
  <si>
    <t>15.035.0024-A</t>
  </si>
  <si>
    <t>15.035.0025-0</t>
  </si>
  <si>
    <t>ELETRODUTO DE FERRO GALVANIZADO,TIPO PESADO,DIAMETRO DE 2",I</t>
  </si>
  <si>
    <t>NCLSIVE CONEXOES E EMENDAS,EXCLUSIVE ABERTURA E FECHAMENTO D</t>
  </si>
  <si>
    <t>15.035.0025-A</t>
  </si>
  <si>
    <t>15.035.0026-0</t>
  </si>
  <si>
    <t>15.035.0026-A</t>
  </si>
  <si>
    <t>15.035.0027-0</t>
  </si>
  <si>
    <t>ELETRODUTO DE FERRO GALVANIZADO,TIPO PESADO,DIAMETRO DE 3",I</t>
  </si>
  <si>
    <t>DE RASGO.FORNECIMENTO E ASSENTAMENTO</t>
  </si>
  <si>
    <t>15.035.0027-A</t>
  </si>
  <si>
    <t>15.036.0001-0</t>
  </si>
  <si>
    <t>TUBO DE CPVC RIGIDO,DIAMETRO DE 15MM,SOLDAVEL,PARA AGUA QUEN</t>
  </si>
  <si>
    <t>TE E FRIA,EXCLUSIVE EMENDA,CONEXOES,ABERTURA E FECHAMENTO DE</t>
  </si>
  <si>
    <t> RASGO.FORNECIMENTO E ASSENTAMENTO</t>
  </si>
  <si>
    <t>15.036.0001-A</t>
  </si>
  <si>
    <t>15.036.0002-0</t>
  </si>
  <si>
    <t>TUBO DE CPVC RIGIDO,DIAMETRO DE 22MM,SOLDAVEL,PARA AGUA QUEN</t>
  </si>
  <si>
    <t>15.036.0002-A</t>
  </si>
  <si>
    <t>15.036.0003-0</t>
  </si>
  <si>
    <t>TUBO DE CPVC RIGIDO,DIAMETRO DE 28MM,SOLDAVEL,PARA AGUA QUEN</t>
  </si>
  <si>
    <t>15.036.0003-A</t>
  </si>
  <si>
    <t>15.036.0010-0</t>
  </si>
  <si>
    <t> 1/2",EXCLUSIVE EMENDAS,CONEXOES,ABERTURA E FECHAMENTO DE RA</t>
  </si>
  <si>
    <t>SGO.FORNECIMENTO E ASSENTAMENTO</t>
  </si>
  <si>
    <t>15.036.0010-A</t>
  </si>
  <si>
    <t>15.036.0011-0</t>
  </si>
  <si>
    <t> 3/4",EXCLUSIVE EMENDAS,CONEXOES,ABERTURA E FECHAMENTO DE RA</t>
  </si>
  <si>
    <t>15.036.0011-A</t>
  </si>
  <si>
    <t>15.036.0012-0</t>
  </si>
  <si>
    <t> 1",EXCLUSIVE EMENDAS,CONEXOES,ABERTURA E FECHAMENTO DE RASG</t>
  </si>
  <si>
    <t>O.FORNECIMENTO E ASSENTAMENTO</t>
  </si>
  <si>
    <t>15.036.0012-A</t>
  </si>
  <si>
    <t>15.036.0013-0</t>
  </si>
  <si>
    <t> 1.1/2",EXCLUSIVE EMENDAS,CONEXOES,ABERTURA E FECHAMENTO DE</t>
  </si>
  <si>
    <t>RASGO.FORNECIMENTO E ASSENTAMENTO</t>
  </si>
  <si>
    <t>15.036.0013-A</t>
  </si>
  <si>
    <t>15.036.0014-0</t>
  </si>
  <si>
    <t> 2",EXCLUSIVE EMENDAS,CONEXOES,ABERTURA E FECHAMENTO DE RASG</t>
  </si>
  <si>
    <t>15.036.0014-A</t>
  </si>
  <si>
    <t>15.036.0015-0</t>
  </si>
  <si>
    <t> 2.1/2",EXCLUSIVE EMENDAS,CONEXOES,ABERTURA E FECHAMENTO DE</t>
  </si>
  <si>
    <t>15.036.0015-A</t>
  </si>
  <si>
    <t>15.036.0016-0</t>
  </si>
  <si>
    <t> 3",EXCLUSIVE EMENDAS,CONEXOES,ABERTURA E FECHAMENTO DE RASG</t>
  </si>
  <si>
    <t>15.036.0016-A</t>
  </si>
  <si>
    <t>15.036.0017-0</t>
  </si>
  <si>
    <t> 4",EXCLUSIVE EMENDAS,CONEXOES,ABERTURA E FECHAMENTO DE RASG</t>
  </si>
  <si>
    <t>15.036.0017-A</t>
  </si>
  <si>
    <t>15.036.0018-0</t>
  </si>
  <si>
    <t> 1/2",INCLUSIVE CONEXOES E EMENDAS,EXCLUSIVE ABERTURA E FECH</t>
  </si>
  <si>
    <t>AMENTO DE RASGO.FORNECIMENTO E ASSENTAMENTO</t>
  </si>
  <si>
    <t>15.036.0018-A</t>
  </si>
  <si>
    <t>15.036.0019-0</t>
  </si>
  <si>
    <t> 3/4",INCLUSIVE CONEXOES E EMENDAS,EXCLUSIVE ABERTURA E FECH</t>
  </si>
  <si>
    <t>15.036.0019-A</t>
  </si>
  <si>
    <t>15.036.0020-0</t>
  </si>
  <si>
    <t> 1",INCLUSIVE CONEXOES E EMENDAS,EXCLUSIVE ABERTURA E FECHAM</t>
  </si>
  <si>
    <t>ENTO DE RASGO.FORNECIMENTO E ASSENTAMENTO</t>
  </si>
  <si>
    <t>15.036.0020-A</t>
  </si>
  <si>
    <t>15.036.0021-0</t>
  </si>
  <si>
    <t> 1.1/4",INCLUSIVE CONEXOES E EMENDAS,EXCLUSIVE ABERTURA E FE</t>
  </si>
  <si>
    <t>CHAMENTO DE RASGO.FORNECIMENTO E ASSENTAMENTO</t>
  </si>
  <si>
    <t>15.036.0021-A</t>
  </si>
  <si>
    <t>15.036.0022-0</t>
  </si>
  <si>
    <t> 1.1/2",INCLUSIVE CONEXOES E EMENDAS,EXCLUSIVE ABERTURA E FE</t>
  </si>
  <si>
    <t>15.036.0022-A</t>
  </si>
  <si>
    <t>15.036.0023-0</t>
  </si>
  <si>
    <t> 2",INCLUSIVE CONEXOES E EMENDAS,EXCLUSIVE ABERTURA E FECHAM</t>
  </si>
  <si>
    <t>15.036.0023-A</t>
  </si>
  <si>
    <t>15.036.0024-0</t>
  </si>
  <si>
    <t> 2.1/2",INCLUSIVE CONEXOES E EMENDAS,EXCLUSIVE ABERTURA E FE</t>
  </si>
  <si>
    <t>15.036.0024-A</t>
  </si>
  <si>
    <t>15.036.0025-0</t>
  </si>
  <si>
    <t> 3",INCLUSIVE CONEXOES E EMENDAS,EXCLUSIVE ABERTURA E FECHAM</t>
  </si>
  <si>
    <t>15.036.0025-A</t>
  </si>
  <si>
    <t>15.036.0026-0</t>
  </si>
  <si>
    <t> 4",INCLUSIVE CONEXOES E EMENDAS,EXCLUSIVE ABERTURA E FECHAM</t>
  </si>
  <si>
    <t>15.036.0026-A</t>
  </si>
  <si>
    <t>15.036.0027-0</t>
  </si>
  <si>
    <t>TUBO DE PVC RIGIDO DE 20MM,SOLDAVEL,EXCLUSIVE CONEXOES,EMEND</t>
  </si>
  <si>
    <t>AS,ABERTURA E FECHAMENTO DE RASGO.FORNECIMENTO E ASSENTAMENT</t>
  </si>
  <si>
    <t>15.036.0027-A</t>
  </si>
  <si>
    <t>15.036.0028-0</t>
  </si>
  <si>
    <t>TUBO DE PVC RIGIDO DE 25MM,SOLDAVEL,EXCLUSIVE CONEXOES,EMEND</t>
  </si>
  <si>
    <t>15.036.0028-A</t>
  </si>
  <si>
    <t>15.036.0029-0</t>
  </si>
  <si>
    <t>TUBO DE PVC RIGIDO DE 32MM,SOLDAVEL,EXCLUSIVE CONEXOES,EMEND</t>
  </si>
  <si>
    <t>15.036.0029-A</t>
  </si>
  <si>
    <t>15.036.0030-0</t>
  </si>
  <si>
    <t>TUBO DE PVC RIGIDO DE 40MM,SOLDAVEL,EXCLUSIVE CONEXOES,EMEND</t>
  </si>
  <si>
    <t>15.036.0030-A</t>
  </si>
  <si>
    <t>15.036.0031-0</t>
  </si>
  <si>
    <t>TUBO DE PVC RIGIDO DE 50MM,SOLDAVEL,EXCLUSIVE CONEXOES,EMEND</t>
  </si>
  <si>
    <t>15.036.0031-A</t>
  </si>
  <si>
    <t>15.036.0032-0</t>
  </si>
  <si>
    <t>TUBO DE PVC RIGIDO DE 60MM,SOLDAVEL,EXCLUSIVE CONEXOES,EMEND</t>
  </si>
  <si>
    <t>15.036.0032-A</t>
  </si>
  <si>
    <t>15.036.0033-0</t>
  </si>
  <si>
    <t>TUBO DE PVC RIGIDO DE 75MM,SOLDAVEL,EXCLUSIVE CONEXOES,EMEND</t>
  </si>
  <si>
    <t>15.036.0033-A</t>
  </si>
  <si>
    <t>15.036.0034-0</t>
  </si>
  <si>
    <t>TUBO DE PVC RIGIDO DE 85MM,SOLDAVEL,EXCLUSIVE CONEXOES,EMEND</t>
  </si>
  <si>
    <t>15.036.0034-A</t>
  </si>
  <si>
    <t>15.036.0035-0</t>
  </si>
  <si>
    <t>TUBO DE PVC RIGIDO DE 110MM,SOLDAVEL,EXCLUSIVE CONEXOES,EMEN</t>
  </si>
  <si>
    <t>DAS,ABERTURA E FECHAMENTO DE RASGO.FORNECIMENTO E ASSENTAMEN</t>
  </si>
  <si>
    <t>15.036.0035-A</t>
  </si>
  <si>
    <t>15.036.0036-0</t>
  </si>
  <si>
    <t>TUBO DE PVC RIGIDO DE 20MM,SOLDAVEL,INCLUSIVE CONEXOES E EME</t>
  </si>
  <si>
    <t>NDAS,EXCLUSIVE ABERTURA E FECHAMENTO DE RASGO.FORNECIMENTO E</t>
  </si>
  <si>
    <t>15.036.0036-A</t>
  </si>
  <si>
    <t>15.036.0037-0</t>
  </si>
  <si>
    <t>TUBO DE PVC RIGIDO DE 25MM,SOLDAVEL,INCLUSIVE CONEXOES E EME</t>
  </si>
  <si>
    <t>15.036.0037-A</t>
  </si>
  <si>
    <t>15.036.0038-0</t>
  </si>
  <si>
    <t>TUBO DE PVC RIGIDO DE 32MM,SOLDAVEL,INCLUSIVE CONEXOES E EME</t>
  </si>
  <si>
    <t>15.036.0038-A</t>
  </si>
  <si>
    <t>15.036.0039-0</t>
  </si>
  <si>
    <t>TUBO DE PVC RIGIDO DE 40MM,SOLDAVEL,INCLUSIVE CONEXOES E EME</t>
  </si>
  <si>
    <t>15.036.0039-A</t>
  </si>
  <si>
    <t>15.036.0040-0</t>
  </si>
  <si>
    <t>TUBO DE PVC RIGIDO DE 50MM,SOLDAVEL,INCLUSIVE CONEXOES E EME</t>
  </si>
  <si>
    <t>15.036.0040-A</t>
  </si>
  <si>
    <t>15.036.0041-0</t>
  </si>
  <si>
    <t>TUBO DE PVC RIGIDO DE 60MM,SOLDAVEL,INCLUSIVE CONEXOES E EME</t>
  </si>
  <si>
    <t>15.036.0041-A</t>
  </si>
  <si>
    <t>15.036.0042-0</t>
  </si>
  <si>
    <t>TUBO DE PVC RIGIDO DE 75MM,SOLDAVEL,INCLUSIVE CONEXOES E EME</t>
  </si>
  <si>
    <t>15.036.0042-A</t>
  </si>
  <si>
    <t>15.036.0043-0</t>
  </si>
  <si>
    <t>TUBO DE PVC RIGIDO DE 85MM,SOLDAVEL,INCLUSIVE CONEXOES E EME</t>
  </si>
  <si>
    <t>15.036.0043-A</t>
  </si>
  <si>
    <t>15.036.0044-0</t>
  </si>
  <si>
    <t>TUBO DE PVC RIGIDO DE 110MM,SOLDAVEL,INCLUSIVE CONEXOES E EM</t>
  </si>
  <si>
    <t>ENDAS,EXCLUSIVE ABERTURA E FECHAMENTO DE RASGO.FORNECIMENTO</t>
  </si>
  <si>
    <t>15.036.0044-A</t>
  </si>
  <si>
    <t>15.036.0045-0</t>
  </si>
  <si>
    <t>TUBO DE PVC RIGIDO DE 40MM,SOLDAVEL,EXCLUSIVE EMENDAS,CONEXO</t>
  </si>
  <si>
    <t>ES,ABERTURA E FECHAMENTO DE RASGO.FORNECIMENTO E ASSENTAMENT</t>
  </si>
  <si>
    <t>15.036.0045-A</t>
  </si>
  <si>
    <t>15.036.0046-0</t>
  </si>
  <si>
    <t>TUBO DE PVC RIGIDO DE 50MM,SOLDAVEL,EXCLUSIVE EMENDAS,CONEXO</t>
  </si>
  <si>
    <t>15.036.0046-A</t>
  </si>
  <si>
    <t>15.036.0047-0</t>
  </si>
  <si>
    <t>TUBO DE PVC RIGIDO DE 75MM,SOLDAVEL,EXCLUSIVE EMENDAS,CONEXO</t>
  </si>
  <si>
    <t>15.036.0047-A</t>
  </si>
  <si>
    <t>15.036.0048-0</t>
  </si>
  <si>
    <t>TUBO DE PVC RIGIDO DE 100MM,SOLDAVEL,EXCLUSIVE EMENDAS,CONEX</t>
  </si>
  <si>
    <t>OES,ABERTURA E FECHAMENTO DE RASGO.FORNECIMENTO E ASSENTAMEN</t>
  </si>
  <si>
    <t>15.036.0048-A</t>
  </si>
  <si>
    <t>15.036.0049-0</t>
  </si>
  <si>
    <t>15.036.0049-A</t>
  </si>
  <si>
    <t>15.036.0050-0</t>
  </si>
  <si>
    <t>15.036.0050-A</t>
  </si>
  <si>
    <t>15.036.0051-0</t>
  </si>
  <si>
    <t>15.036.0051-A</t>
  </si>
  <si>
    <t>15.036.0052-0</t>
  </si>
  <si>
    <t>TUBO DE PVC RIGIDO DE 100MM,SOLDAVEL,INCLUSIVE CONEXOES E EM</t>
  </si>
  <si>
    <t>15.036.0052-A</t>
  </si>
  <si>
    <t>15.036.0053-0</t>
  </si>
  <si>
    <t>TUBO DE PVC RIGIDO DE 150MM,SOLDAVEL,INCLUSIVE CONEXOES E EM</t>
  </si>
  <si>
    <t>15.036.0053-A</t>
  </si>
  <si>
    <t>15.036.0060-0</t>
  </si>
  <si>
    <t>ELETRODUTO DE PVC RIGIDO ROSQUEAVEL DE 1/2",EXCLUSIVE LUVAS,</t>
  </si>
  <si>
    <t>CURVAS,ABERTURA E FECHAMENTO DE RASGO.FORNECIMENTO E ASSENTA</t>
  </si>
  <si>
    <t>15.036.0060-A</t>
  </si>
  <si>
    <t>15.036.0061-0</t>
  </si>
  <si>
    <t>ELETRODUTO DE PVC RIGIDO ROSQUEAVEL DE 3/4",EXCLUSIVE LUVAS,</t>
  </si>
  <si>
    <t>15.036.0061-A</t>
  </si>
  <si>
    <t>15.036.0062-0</t>
  </si>
  <si>
    <t>ELETRODUTO DE PVC RIGIDO ROSQUEAVEL DE 1",EXCLUSIVE LUVAS,CU</t>
  </si>
  <si>
    <t>RVAS,ABERTURA E FECHAMENTO DE RASGO.FORNECIMENTO E ASSENTAME</t>
  </si>
  <si>
    <t>15.036.0062-A</t>
  </si>
  <si>
    <t>15.036.0063-0</t>
  </si>
  <si>
    <t>ELETRODUTO DE PVC RIGIDO ROSQUEAVEL DE 1.1/4",EXCLUSIVE LUVA</t>
  </si>
  <si>
    <t>S,CURVAS,ABERTURA E FECHAMENTO DE RASGO.FORNECIMENTO E ASSEN</t>
  </si>
  <si>
    <t>TAMENTO</t>
  </si>
  <si>
    <t>15.036.0063-A</t>
  </si>
  <si>
    <t>15.036.0064-0</t>
  </si>
  <si>
    <t>ELETRODUTO DE PVC RIGIDO ROSQUEAVEL DE 1.1/2",EXCLUSIVE LUVA</t>
  </si>
  <si>
    <t>15.036.0064-A</t>
  </si>
  <si>
    <t>15.036.0065-0</t>
  </si>
  <si>
    <t>ELETRODUTO DE PVC RIGIDO ROSQUEAVEL DE 2",EXCLUSIVE LUVAS,CU</t>
  </si>
  <si>
    <t>15.036.0065-A</t>
  </si>
  <si>
    <t>15.036.0066-0</t>
  </si>
  <si>
    <t>ELETRODUTO DE PVC RIGIDO ROSQUEAVEL DE 2.1/2",EXCLUSIVE LUVA</t>
  </si>
  <si>
    <t>15.036.0066-A</t>
  </si>
  <si>
    <t>15.036.0067-0</t>
  </si>
  <si>
    <t>ELETRODUTO DE PVC RIGIDO ROSQUEAVEL DE 3",EXCLUSIVE LUVAS,CU</t>
  </si>
  <si>
    <t>15.036.0067-A</t>
  </si>
  <si>
    <t>15.036.0068-0</t>
  </si>
  <si>
    <t>ELETRODUTO DE PVC RIGIDO ROSQUEAVEL DE 4",EXCLUSIVE LUVAS,CU</t>
  </si>
  <si>
    <t>15.036.0068-A</t>
  </si>
  <si>
    <t>15.036.0069-0</t>
  </si>
  <si>
    <t>ELETRODUTO DE PVC RIGIDO ROSQUEAVEL DE 1/2",INCLUSIVE CONEXO</t>
  </si>
  <si>
    <t>ES E EMENDAS,EXCLUSIVE ABERTURA E FECHAMENTO DE RASGO.FORNEC</t>
  </si>
  <si>
    <t>15.036.0069-A</t>
  </si>
  <si>
    <t>15.036.0070-0</t>
  </si>
  <si>
    <t>ELETRODUTO DE PVC RIGIDO ROSQUEAVEL DE 3/4",INCLUSIVE CONEXO</t>
  </si>
  <si>
    <t>15.036.0070-A</t>
  </si>
  <si>
    <t>15.036.0071-0</t>
  </si>
  <si>
    <t>ELETRODUTO DE PVC RIGIDO ROSQUEAVEL DE 1",INCLUSIVE CONEXOES</t>
  </si>
  <si>
    <t> E EMENDAS,EXCLUSIVE ABERTURA E FECHAMENTO DE RASGO.FORNECIM</t>
  </si>
  <si>
    <t>15.036.0071-A</t>
  </si>
  <si>
    <t>15.036.0072-0</t>
  </si>
  <si>
    <t>ELETRODUTO DE PVC RIGIDO ROSQUEAVEL DE 1.1/4",INCLUSIVE CONE</t>
  </si>
  <si>
    <t>XOES E EMENDAS,EXCLUSIVE ABERTURA E FECHAMENTO DE RASGO.FORN</t>
  </si>
  <si>
    <t>15.036.0072-A</t>
  </si>
  <si>
    <t>15.036.0073-0</t>
  </si>
  <si>
    <t>ELETRODUTO DE PVC RIGIDO ROSQUEAVEL DE 1.1/2",INCLUSIVE CONE</t>
  </si>
  <si>
    <t>15.036.0073-A</t>
  </si>
  <si>
    <t>15.036.0074-0</t>
  </si>
  <si>
    <t>ELETRODUTO DE PVC RIGIDO ROSQUEAVEL DE 2",INCLUSIVE CONEXOES</t>
  </si>
  <si>
    <t>15.036.0074-A</t>
  </si>
  <si>
    <t>15.036.0075-0</t>
  </si>
  <si>
    <t>ELETRODUTO DE PVC RIGIDO ROSQUEAVEL DE 2.1/2",INCLUSIVE CONE</t>
  </si>
  <si>
    <t>15.036.0075-A</t>
  </si>
  <si>
    <t>15.036.0076-0</t>
  </si>
  <si>
    <t>ELETRODUTO DE PVC RIGIDO ROSQUEAVEL DE 3",INCLUSIVE CONEXOES</t>
  </si>
  <si>
    <t>15.036.0076-A</t>
  </si>
  <si>
    <t>15.036.0077-0</t>
  </si>
  <si>
    <t>ELETRODUTO DE PVC RIGIDO ROSQUEAVEL DE 4",INCLUSIVE CONEXOES</t>
  </si>
  <si>
    <t>15.036.0077-A</t>
  </si>
  <si>
    <t>15.036.0078-0</t>
  </si>
  <si>
    <t>ELETRODUTO DE PVC ESPIRAL CORRUGADO,DIAMETRO DE 1/2",INCLUSI</t>
  </si>
  <si>
    <t>VE CONEXOES E EMENDAS.FORNECIMENTO E INSTALACAO</t>
  </si>
  <si>
    <t>15.036.0078-A</t>
  </si>
  <si>
    <t>15.036.0079-0</t>
  </si>
  <si>
    <t>ELETRODUTO DE PVC ESPIRAL CORRUGADO,DIAMETRO DE 3/4",INCLUSI</t>
  </si>
  <si>
    <t>15.036.0079-A</t>
  </si>
  <si>
    <t>15.036.0080-0</t>
  </si>
  <si>
    <t>ELETRODUTO DE PVC ESPIRAL CORRUGADO,DIAMETRO DE 1",INCLUSIVE</t>
  </si>
  <si>
    <t> CONEXOES E EMENDAS.FORNECIMENTO E INSTALACAO</t>
  </si>
  <si>
    <t>15.036.0080-A</t>
  </si>
  <si>
    <t>15.036.0081-0</t>
  </si>
  <si>
    <t>TUBO DE PVC RIGIDO DE 75MM,LINHA REFORCADA,SOLDAVEL,EXCLUSIV</t>
  </si>
  <si>
    <t>E EMENDAS,CONEXOES,ABERTURA E FECHAMENTO DE RASGO.FORNECIMEN</t>
  </si>
  <si>
    <t>TO E ASSENTAMENTO</t>
  </si>
  <si>
    <t>15.036.0081-A</t>
  </si>
  <si>
    <t>15.036.0082-0</t>
  </si>
  <si>
    <t>TUBO DE PVC RIGIDO DE 100MM,LINHA REFORCADA,SOLDAVEL,EXCLUSI</t>
  </si>
  <si>
    <t>VE EMENDAS,CONEXOES,ABERTURA E FECHAMENTO DE RASGO.FORNECIME</t>
  </si>
  <si>
    <t>NTO E ASSENTAMENTO</t>
  </si>
  <si>
    <t>15.036.0082-A</t>
  </si>
  <si>
    <t>15.036.0084-0</t>
  </si>
  <si>
    <t>TUBO DE PVC RIGIDO DE 150MM,LINHA REFORCADA,SOLDAVEL,EXCLUSI</t>
  </si>
  <si>
    <t>15.036.0084-A</t>
  </si>
  <si>
    <t>15.036.0086-0</t>
  </si>
  <si>
    <t>TUBO DE PVC RIGIDO DE 75MM,LINHA REFORCADA,SOLDAVEL,INCLUSIV</t>
  </si>
  <si>
    <t>E CONEXOES E EMENDAS,EXCLUSIVE ABERTURA E FECHAMENTO DE RASG</t>
  </si>
  <si>
    <t>15.036.0086-A</t>
  </si>
  <si>
    <t>15.036.0088-0</t>
  </si>
  <si>
    <t>TUBO DE PVC RIGIDO DE 100MM,LINHA REFORCADA,SOLDAVEL,INCLUSI</t>
  </si>
  <si>
    <t>VE CONEXOES E EMENDAS,EXCLUSIVE ABERTURA E FECHAMENTO DE RAS</t>
  </si>
  <si>
    <t>15.036.0088-A</t>
  </si>
  <si>
    <t>15.036.0090-0</t>
  </si>
  <si>
    <t>TUBO DE PVC RIGIDO DE 150MM,LINHA REFORCADA,SOLDAVEL,INCLUSI</t>
  </si>
  <si>
    <t>15.036.0090-A</t>
  </si>
  <si>
    <t>15.036.0092-0</t>
  </si>
  <si>
    <t>TUBO DE PVC(NBR-7362),PARA ESGOTO SANITARIO,COM DIAMETRO NOM</t>
  </si>
  <si>
    <t>INAL DE 200MM,INCLUSIVE ANEL DE BORRACHA.FORNECIMENTO E COLO</t>
  </si>
  <si>
    <t>15.036.0092-A</t>
  </si>
  <si>
    <t>15.036.0100-0</t>
  </si>
  <si>
    <t>TUBO DE PVC RIGIDO,SERIE R DE 100MM,LINHA SIMPLES,PARA PROTE</t>
  </si>
  <si>
    <t>CAO DE CONDUTORES DE SISTEMA DE TELEFONIA,ASSENTADOS E COBER</t>
  </si>
  <si>
    <t>TOS COM CAMADA DE CONCRETO SIMPLES,EXCLUSIVE ESCAVACAO E REA</t>
  </si>
  <si>
    <t>TERRO</t>
  </si>
  <si>
    <t>15.036.0100-A</t>
  </si>
  <si>
    <t>15.036.0105-0</t>
  </si>
  <si>
    <t>TUBO DE PVC RIGIDO,SERIE R DE 100MM,LINHA DUPLA,PARA PROTECA</t>
  </si>
  <si>
    <t>O DE CONDUTORES DE SISTEMA DE TELEFONIA,ASSENTADOS E COBERTO</t>
  </si>
  <si>
    <t>S COM CAMADA DE CONCRETO SIMPLES,EXCLUSIVE ESCAVACAO E REATE</t>
  </si>
  <si>
    <t>15.036.0105-A</t>
  </si>
  <si>
    <t>15.036.0110-0</t>
  </si>
  <si>
    <t>TUBO DE PVC RIGIDO,SERIE R DE 100MM,LINHA TRIPLA,PARA PROTEC</t>
  </si>
  <si>
    <t>AO DE CONDUTORES DE SISTEMA DE TELEFONIA ASSENTADOS E COBERT</t>
  </si>
  <si>
    <t>OS COM CAMADA DE CONCRETO SIMPLES,EXCLUSIVE ESCAVACAO E REAT</t>
  </si>
  <si>
    <t>ERRO</t>
  </si>
  <si>
    <t>15.036.0110-A</t>
  </si>
  <si>
    <t>15.036.0130-0</t>
  </si>
  <si>
    <t>TE 90° COM INSPECAO,DE PVC,COM DIAMETRO DE(100X75)MM.FORNECI</t>
  </si>
  <si>
    <t>15.036.0130-A</t>
  </si>
  <si>
    <t>15.036.0135-0</t>
  </si>
  <si>
    <t>TE 90° COM INSPECAO,DE PVC,COM DIAMETRO DE(75X75)MM.FORNECIM</t>
  </si>
  <si>
    <t>15.036.0135-A</t>
  </si>
  <si>
    <t>15.036.0140-0</t>
  </si>
  <si>
    <t>ELETRODUTO EM PVC FLEXIVEL,COR AMARELA,DIAMETRO DE 20MM.FORN</t>
  </si>
  <si>
    <t>ECIMENTO E COLOCACAO.</t>
  </si>
  <si>
    <t>15.036.0140-A</t>
  </si>
  <si>
    <t>15.036.0141-0</t>
  </si>
  <si>
    <t>ELETRODUTO EM PVC FLEXIVEL,COR AMARELA,DIAMETRO DE 25MM.FORN</t>
  </si>
  <si>
    <t>15.036.0141-A</t>
  </si>
  <si>
    <t>15.036.0143-0</t>
  </si>
  <si>
    <t>ELETRODUTO EM PVC FLEXIVEL,COR AMARELA,DIAMETRO DE 32MM.FORN</t>
  </si>
  <si>
    <t>15.036.0143-A</t>
  </si>
  <si>
    <t>15.037.0010-0</t>
  </si>
  <si>
    <t>CONDUITE FLEXIVEL,GALVANIZADO,COM DIAMETRO DE 1/2",EXCLUSIVE</t>
  </si>
  <si>
    <t> EMENDAS.FORNECIMENTO E ASSENTAMENTO</t>
  </si>
  <si>
    <t>15.037.0010-A</t>
  </si>
  <si>
    <t>15.037.0011-0</t>
  </si>
  <si>
    <t>CONDUITE FLEXIVEL,GALVANIZADO,COM DIAMETRO DE 3/4",EXCLUSIVE</t>
  </si>
  <si>
    <t>15.037.0011-A</t>
  </si>
  <si>
    <t>15.037.0012-0</t>
  </si>
  <si>
    <t>CONDUITE FLEXIVEL,GALVANIZADO,COM DIAMETRO DE 1",EXCLUSIVE E</t>
  </si>
  <si>
    <t>MENDAS.FORNECIMENTO E ASSENTAMENTO</t>
  </si>
  <si>
    <t>15.037.0012-A</t>
  </si>
  <si>
    <t>15.037.0013-0</t>
  </si>
  <si>
    <t>CONDUITE FLEXIVEL,GALVANIZADO,COM DIAMETRO DE 1.1/4",EXCLUSI</t>
  </si>
  <si>
    <t>VE EMENDAS.FORNECIMENTO E ASSENTAMENTO</t>
  </si>
  <si>
    <t>15.037.0013-A</t>
  </si>
  <si>
    <t>15.037.0014-0</t>
  </si>
  <si>
    <t>CONDUITE FLEXIVEL,GALVANIZADO,COM DIAMETRO DE 1.1/2",EXCLUSI</t>
  </si>
  <si>
    <t>15.037.0014-A</t>
  </si>
  <si>
    <t>15.037.0015-0</t>
  </si>
  <si>
    <t>CONDUITE FLEXIVEL,GALVANIZADO,COM DIAMETRO DE 2",EXCLUSIVE E</t>
  </si>
  <si>
    <t>15.037.0015-A</t>
  </si>
  <si>
    <t>15.037.0016-0</t>
  </si>
  <si>
    <t>CONDUITE FLEXIVEL,GALVANIZADO,COM DIAMETRO DE 2.1/2",EXCLUSI</t>
  </si>
  <si>
    <t>15.037.0016-A</t>
  </si>
  <si>
    <t>15.037.0017-0</t>
  </si>
  <si>
    <t>CONDUITE FLEXIVEL,GALVANIZADO,COM DIAMETRO DE 3",EXCLUSIVE E</t>
  </si>
  <si>
    <t>15.037.0017-A</t>
  </si>
  <si>
    <t>15.038.0001-0</t>
  </si>
  <si>
    <t>ADAPTADOR ROSQUEAVEL,COM DIAMETRO DE 1/2",COM FLANGES E ANEL</t>
  </si>
  <si>
    <t> DE VEDACAO PARA CAIXA D'AGUA.FORNECIMENTO</t>
  </si>
  <si>
    <t>15.038.0001-A</t>
  </si>
  <si>
    <t>15.038.0002-0</t>
  </si>
  <si>
    <t>ADAPTADOR ROSQUEAVEL,COM DIAMETRO DE 3/4",COM FLANGES E ANEL</t>
  </si>
  <si>
    <t>15.038.0002-A</t>
  </si>
  <si>
    <t>15.038.0003-0</t>
  </si>
  <si>
    <t>ADAPTADOR ROSQUEAVEL,COM DIAMETRO DE 1",COM FLANGES E ANEL D</t>
  </si>
  <si>
    <t>E VEDACAO PARA CAIXA D'AGUA.FORNECIMENTO</t>
  </si>
  <si>
    <t>15.038.0003-A</t>
  </si>
  <si>
    <t>15.038.0004-0</t>
  </si>
  <si>
    <t>ADAPTADOR ROSQUEAVEL,COM DIAMETRO DE 1.1/4",COM FLANGES E AN</t>
  </si>
  <si>
    <t>EL DE VEDACAO PARA CAIXA D'AGUA.FORNECIMENTO</t>
  </si>
  <si>
    <t>15.038.0004-A</t>
  </si>
  <si>
    <t>15.038.0005-0</t>
  </si>
  <si>
    <t>ADAPTADOR ROSQUEAVEL,COM DIAMETRO DE 1.1/2",COM FLANGES E AN</t>
  </si>
  <si>
    <t>15.038.0005-A</t>
  </si>
  <si>
    <t>15.038.0006-0</t>
  </si>
  <si>
    <t>ADAPTADOR ROSQUEAVEL,COM DIAMETRO DE 2",COM FLANGES E ANEL D</t>
  </si>
  <si>
    <t>15.038.0006-A</t>
  </si>
  <si>
    <t>15.038.0010-0</t>
  </si>
  <si>
    <t>BUCHA DE REDUCAO COM ROSCA,COM DIAMETRO DE 3/4"X1/2".FORNECI</t>
  </si>
  <si>
    <t>15.038.0010-A</t>
  </si>
  <si>
    <t>15.038.0011-0</t>
  </si>
  <si>
    <t>BUCHA DE REDUCAO COM ROSCA,COM DIAMETRO DE 1X1/2".FORNECIMEN</t>
  </si>
  <si>
    <t>15.038.0011-A</t>
  </si>
  <si>
    <t>15.038.0012-0</t>
  </si>
  <si>
    <t>BUCHA DE REDUCAO COM ROSCA,COM DIAMETRO DE 1"X3/4".FORNECIME</t>
  </si>
  <si>
    <t>15.038.0012-A</t>
  </si>
  <si>
    <t>15.038.0013-0</t>
  </si>
  <si>
    <t>BUCHA DE REDUCAO COM ROSCA,COM DIAMETRO DE 1.1/4"X3/4".FORNE</t>
  </si>
  <si>
    <t>15.038.0013-A</t>
  </si>
  <si>
    <t>15.038.0014-0</t>
  </si>
  <si>
    <t>BUCHA DE REDUCAO COM ROSCA,COM DIAMETRO DE 1.1/4"X1".FORNECI</t>
  </si>
  <si>
    <t>15.038.0014-A</t>
  </si>
  <si>
    <t>15.038.0015-0</t>
  </si>
  <si>
    <t>BUCHA DE REDUCAO COM ROSCA,COM DIAMETRO DE 1.1/2"X3/4".FORNE</t>
  </si>
  <si>
    <t>15.038.0015-A</t>
  </si>
  <si>
    <t>15.038.0016-0</t>
  </si>
  <si>
    <t>BUCHA DE REDUCAO COM ROSCA,COM DIAMETRO DE 1.1/2"X1".FORNECI</t>
  </si>
  <si>
    <t>15.038.0016-A</t>
  </si>
  <si>
    <t>15.038.0017-0</t>
  </si>
  <si>
    <t>BUCHA DE REDUCAO COM ROSCA,COM DIAMETRO DE 1.1/2"X1.1/4".FOR</t>
  </si>
  <si>
    <t>15.038.0017-A</t>
  </si>
  <si>
    <t>15.038.0018-0</t>
  </si>
  <si>
    <t>BUCHA DE REDUCAO COM ROSCA,COM DIAMETRO DE 2"X1".FORNECIMENT</t>
  </si>
  <si>
    <t>15.038.0018-A</t>
  </si>
  <si>
    <t>15.038.0019-0</t>
  </si>
  <si>
    <t>BUCHA DE REDUCAO COM ROSCA,COM DIAMETRO DE 2"X1.1/4".FORNECI</t>
  </si>
  <si>
    <t>15.038.0019-A</t>
  </si>
  <si>
    <t>15.038.0020-0</t>
  </si>
  <si>
    <t>BUCHA DE REDUCAO COM ROSCA,COM DIAMETRO DE 2"X1.1/2".FORNECI</t>
  </si>
  <si>
    <t>15.038.0020-A</t>
  </si>
  <si>
    <t>15.038.0030-0</t>
  </si>
  <si>
    <t>CAP COM ROSCA,COM DIAMETRO DE 1/2".FORNECIMENTO</t>
  </si>
  <si>
    <t>15.038.0030-A</t>
  </si>
  <si>
    <t>15.038.0031-0</t>
  </si>
  <si>
    <t>CAP COM ROSCA,COM DIAMETRO DE 3/4".FORNECIMENTO</t>
  </si>
  <si>
    <t>15.038.0031-A</t>
  </si>
  <si>
    <t>15.038.0032-0</t>
  </si>
  <si>
    <t>CAP COM ROSCA,COM DIAMETRO DE 1".FORNECIMENTO</t>
  </si>
  <si>
    <t>15.038.0032-A</t>
  </si>
  <si>
    <t>15.038.0033-0</t>
  </si>
  <si>
    <t>CAP COM ROSCA,COM DIAMETRO DE 1.1/2".FORNECIMENTO</t>
  </si>
  <si>
    <t>15.038.0033-A</t>
  </si>
  <si>
    <t>15.038.0034-0</t>
  </si>
  <si>
    <t>CAP COM ROSCA,COM DIAMETRO DE 2".FORNECIMENTO</t>
  </si>
  <si>
    <t>15.038.0034-A</t>
  </si>
  <si>
    <t>15.038.0035-0</t>
  </si>
  <si>
    <t>CAP COM ROSCA,COM DIAMETRO DE 2.1/2".FORNECIMENTO</t>
  </si>
  <si>
    <t>15.038.0035-A</t>
  </si>
  <si>
    <t>15.038.0036-0</t>
  </si>
  <si>
    <t>CAP COM ROSCA,COM DIAMETRO DE 3".FORNECIMENTO</t>
  </si>
  <si>
    <t>15.038.0036-A</t>
  </si>
  <si>
    <t>15.038.0037-0</t>
  </si>
  <si>
    <t>CAP COM ROSCA,COM DIAMETRO DE 4".FORNECIMENTO</t>
  </si>
  <si>
    <t>15.038.0037-A</t>
  </si>
  <si>
    <t>15.038.0040-0</t>
  </si>
  <si>
    <t>CURVA 90º COM ROSCA,COM DIAMETRO DE 1/2".FORNECIMENTO</t>
  </si>
  <si>
    <t>15.038.0040-A</t>
  </si>
  <si>
    <t>15.038.0041-0</t>
  </si>
  <si>
    <t>CURVA 90º COM ROSCA,COM DIAMETRO DE 3/4".FORNECIMENTO</t>
  </si>
  <si>
    <t>15.038.0041-A</t>
  </si>
  <si>
    <t>15.038.0042-0</t>
  </si>
  <si>
    <t>CURVA 90º COM ROSCA,COM DIAMETRO DE 1".FORNECIMENTO</t>
  </si>
  <si>
    <t>15.038.0042-A</t>
  </si>
  <si>
    <t>15.038.0043-0</t>
  </si>
  <si>
    <t>CURVA 90º COM ROSCA,COM DIAMETRO DE 1.1/4".FORNECIMENTO</t>
  </si>
  <si>
    <t>15.038.0043-A</t>
  </si>
  <si>
    <t>15.038.0044-0</t>
  </si>
  <si>
    <t>CURVA 90º COM ROSCA,COM DIAMETRO DE 1.1/2".FORNECIMENTO</t>
  </si>
  <si>
    <t>15.038.0044-A</t>
  </si>
  <si>
    <t>15.038.0045-0</t>
  </si>
  <si>
    <t>CURVA 90º COM ROSCA,COM DIAMETRO DE 2".FORNECIMENTO</t>
  </si>
  <si>
    <t>15.038.0045-A</t>
  </si>
  <si>
    <t>15.038.0050-0</t>
  </si>
  <si>
    <t>FLANGE COM SEXTAVADO COM ROSCA E SEM FUROS,COM DIAMETRO DE 1</t>
  </si>
  <si>
    <t>/2".FORNECIMENTO</t>
  </si>
  <si>
    <t>15.038.0050-A</t>
  </si>
  <si>
    <t>15.038.0051-0</t>
  </si>
  <si>
    <t>FLANGE COM SEXTAVADO COM ROSCA E SEM FUROS,COM DIAMETRO DE 3</t>
  </si>
  <si>
    <t>/4".FORNECIMENTO</t>
  </si>
  <si>
    <t>15.038.0051-A</t>
  </si>
  <si>
    <t>15.038.0052-0</t>
  </si>
  <si>
    <t>".FORNECIMENTO</t>
  </si>
  <si>
    <t>15.038.0052-A</t>
  </si>
  <si>
    <t>15.038.0053-0</t>
  </si>
  <si>
    <t>.1/4".FORNECIMENTO</t>
  </si>
  <si>
    <t>15.038.0053-A</t>
  </si>
  <si>
    <t>15.038.0054-0</t>
  </si>
  <si>
    <t>.1/2".FORNECIMENTO</t>
  </si>
  <si>
    <t>15.038.0054-A</t>
  </si>
  <si>
    <t>15.038.0055-0</t>
  </si>
  <si>
    <t>FLANGE COM SEXTAVADO COM ROSCA E SEM FUROS,COM DIAMETRO DE 2</t>
  </si>
  <si>
    <t>15.038.0055-A</t>
  </si>
  <si>
    <t>15.038.0056-0</t>
  </si>
  <si>
    <t>15.038.0056-A</t>
  </si>
  <si>
    <t>15.038.0057-0</t>
  </si>
  <si>
    <t>15.038.0057-A</t>
  </si>
  <si>
    <t>15.038.0058-0</t>
  </si>
  <si>
    <t>FLANGE COM SEXTAVADO COM ROSCA E SEM FUROS,COM DIAMETRO DE 4</t>
  </si>
  <si>
    <t>15.038.0058-A</t>
  </si>
  <si>
    <t>15.038.0060-0</t>
  </si>
  <si>
    <t>JOELHO 45º COM ROSCA,COM DIAMETRO DE 1/2".FORNECIMENTO</t>
  </si>
  <si>
    <t>15.038.0060-A</t>
  </si>
  <si>
    <t>15.038.0061-0</t>
  </si>
  <si>
    <t>JOELHO 45º COM ROSCA,COM DIAMETRO DE 3/4".FORNECIMENTO</t>
  </si>
  <si>
    <t>15.038.0061-A</t>
  </si>
  <si>
    <t>15.038.0062-0</t>
  </si>
  <si>
    <t>JOELHO 45º COM ROSCA,COM DIAMETRO DE 1".FORNECIMENTO</t>
  </si>
  <si>
    <t>15.038.0062-A</t>
  </si>
  <si>
    <t>15.038.0063-0</t>
  </si>
  <si>
    <t>JOELHO 45º COM ROSCA,COM DIAMETRO DE 1.1/4".FORNECIMENTO</t>
  </si>
  <si>
    <t>15.038.0063-A</t>
  </si>
  <si>
    <t>15.038.0064-0</t>
  </si>
  <si>
    <t>JOELHO 45º COM ROSCA,COM DIAMETRO DE 1.1/2".FORNECIMENTO</t>
  </si>
  <si>
    <t>15.038.0064-A</t>
  </si>
  <si>
    <t>15.038.0065-0</t>
  </si>
  <si>
    <t>JOELHO 45º COM ROSCA,COM DIAMETRO DE 2".FORNECIMENTO</t>
  </si>
  <si>
    <t>15.038.0065-A</t>
  </si>
  <si>
    <t>15.038.0070-0</t>
  </si>
  <si>
    <t>JOELHO 90º COM ROSCA,COM DIAMETRO DE 1/2".FORNECIMENTO</t>
  </si>
  <si>
    <t>15.038.0070-A</t>
  </si>
  <si>
    <t>15.038.0071-0</t>
  </si>
  <si>
    <t>JOELHO 90º COM ROSCA,COM DIAMETRO DE 3/4".FORNECIMENTO</t>
  </si>
  <si>
    <t>15.038.0071-A</t>
  </si>
  <si>
    <t>15.038.0072-0</t>
  </si>
  <si>
    <t>JOELHO 90º COM ROSCA,COM DIAMETRO DE 1".FORNECIMENTO</t>
  </si>
  <si>
    <t>15.038.0072-A</t>
  </si>
  <si>
    <t>15.038.0073-0</t>
  </si>
  <si>
    <t>JOELHO 90º COM ROSCA,COM DIAMETRO DE 1.1/4".FORNECIMENTO</t>
  </si>
  <si>
    <t>15.038.0073-A</t>
  </si>
  <si>
    <t>15.038.0074-0</t>
  </si>
  <si>
    <t>JOELHO 90º COM ROSCA,COM DIAMETRO DE 1.1/2".FORNECIMENTO</t>
  </si>
  <si>
    <t>15.038.0074-A</t>
  </si>
  <si>
    <t>15.038.0075-0</t>
  </si>
  <si>
    <t>JOELHO 90º COM ROSCA,COM DIAMETRO DE 2".FORNECIMENTO</t>
  </si>
  <si>
    <t>15.038.0075-A</t>
  </si>
  <si>
    <t>15.038.0080-0</t>
  </si>
  <si>
    <t>JOELHO DE REDUCAO 90º COM ROSCA,COM DIAMETRO DE 3/4"X1/2".FO</t>
  </si>
  <si>
    <t>15.038.0080-A</t>
  </si>
  <si>
    <t>15.038.0081-0</t>
  </si>
  <si>
    <t>JOELHO DE REDUCAO 90º COM ROSCA,COM DIAMETRO DE 1"X3/4".FORN</t>
  </si>
  <si>
    <t>15.038.0081-A</t>
  </si>
  <si>
    <t>15.038.0085-0</t>
  </si>
  <si>
    <t>JUNCAO 45º COM ROSCA,COM DIAMETRO DE 1/2".FORNECIMENTO</t>
  </si>
  <si>
    <t>15.038.0085-A</t>
  </si>
  <si>
    <t>15.038.0086-0</t>
  </si>
  <si>
    <t>JUNCAO 45º COM ROSCA,COM DIAMETRO DE 3/4".FORNECIMENTO</t>
  </si>
  <si>
    <t>15.038.0086-A</t>
  </si>
  <si>
    <t>15.038.0087-0</t>
  </si>
  <si>
    <t>JUNCAO 45º COM ROSCA,COM DIAMETRO DE 1".FORNECIMENTO</t>
  </si>
  <si>
    <t>15.038.0087-A</t>
  </si>
  <si>
    <t>15.038.0088-0</t>
  </si>
  <si>
    <t>JUNCAO 45º COM ROSCA,COM DIAMETRO DE 1.1/4".FORNECIMENTO</t>
  </si>
  <si>
    <t>15.038.0088-A</t>
  </si>
  <si>
    <t>15.038.0089-0</t>
  </si>
  <si>
    <t>JUNCAO 45º COM ROSCA,COM DIAMETRO DE 1.1/2".FORNECIMENTO</t>
  </si>
  <si>
    <t>15.038.0089-A</t>
  </si>
  <si>
    <t>15.038.0090-0</t>
  </si>
  <si>
    <t>JUNCAO 45º COM ROSCA,COM DIAMETRO DE 2".FORNECIMENTO</t>
  </si>
  <si>
    <t>15.038.0090-A</t>
  </si>
  <si>
    <t>15.038.0100-0</t>
  </si>
  <si>
    <t>LUVA COM ROSCA,COM DIAMETRO DE 1/2".FORNECIMENTO</t>
  </si>
  <si>
    <t>15.038.0100-A</t>
  </si>
  <si>
    <t>15.038.0101-0</t>
  </si>
  <si>
    <t>LUVA COM ROSCA,COM DIAMETRO DE 3/4".FORNECIMENTO</t>
  </si>
  <si>
    <t>15.038.0101-A</t>
  </si>
  <si>
    <t>15.038.0102-0</t>
  </si>
  <si>
    <t>LUVA COM ROSCA,COM DIAMETRO DE 1".FORNECIMENTO</t>
  </si>
  <si>
    <t>15.038.0102-A</t>
  </si>
  <si>
    <t>15.038.0103-0</t>
  </si>
  <si>
    <t>LUVA COM ROSCA,COM DIAMETRO DE 1.1/4".FORNECIMENTO</t>
  </si>
  <si>
    <t>15.038.0103-A</t>
  </si>
  <si>
    <t>15.038.0104-0</t>
  </si>
  <si>
    <t>LUVA COM ROSCA,COM DIAMETRO DE 1.1/2".FORNECIMENTO</t>
  </si>
  <si>
    <t>15.038.0104-A</t>
  </si>
  <si>
    <t>15.038.0105-0</t>
  </si>
  <si>
    <t>LUVA COM ROSCA,COM DIAMETRO DE 2".FORNECIMENTO</t>
  </si>
  <si>
    <t>15.038.0105-A</t>
  </si>
  <si>
    <t>15.038.0106-0</t>
  </si>
  <si>
    <t>LUVA COM ROSCA,COM DIAMETRO DE 2.1/2".FORNECIMENTO</t>
  </si>
  <si>
    <t>15.038.0106-A</t>
  </si>
  <si>
    <t>15.038.0107-0</t>
  </si>
  <si>
    <t>LUVA COM ROSCA,COM DIAMETRO DE 3".FORNECIMENTO</t>
  </si>
  <si>
    <t>15.038.0107-A</t>
  </si>
  <si>
    <t>15.038.0108-0</t>
  </si>
  <si>
    <t>LUVA COM ROSCA,COM DIAMETRO DE 4".FORNECIMENTO</t>
  </si>
  <si>
    <t>15.038.0108-A</t>
  </si>
  <si>
    <t>15.038.0115-0</t>
  </si>
  <si>
    <t>LUVA DE REDUCAO COM ROSCA,COM DIAMETRO DE 3/4"X1/2".FORNECIM</t>
  </si>
  <si>
    <t>15.038.0115-A</t>
  </si>
  <si>
    <t>15.038.0116-0</t>
  </si>
  <si>
    <t>LUVA DE REDUCAO COM ROSCA,COM DIAMETRO DE 1"X3/4".FORNECIMEN</t>
  </si>
  <si>
    <t>15.038.0116-A</t>
  </si>
  <si>
    <t>15.038.0120-0</t>
  </si>
  <si>
    <t>LUVA DE CORRER PARA TUBO ROSCAVEL,COM DIAMETRO DE 1/2".FORNE</t>
  </si>
  <si>
    <t>15.038.0120-A</t>
  </si>
  <si>
    <t>15.038.0121-0</t>
  </si>
  <si>
    <t>LUVA DE CORRER PARA TUBO ROSCAVEL,COM DIAMETRO DE 3/4".FORNE</t>
  </si>
  <si>
    <t>15.038.0121-A</t>
  </si>
  <si>
    <t>15.038.0122-0</t>
  </si>
  <si>
    <t>LUVA DE CORRER PARA TUBO ROSCAVEL,COM DIAMETRO DE 1.1/2".FOR</t>
  </si>
  <si>
    <t>15.038.0122-A</t>
  </si>
  <si>
    <t>15.038.0130-0</t>
  </si>
  <si>
    <t>NIPEL COM ROSCA,COM DIAMETRO DE 1/2".FORNECIMENTO</t>
  </si>
  <si>
    <t>15.038.0130-A</t>
  </si>
  <si>
    <t>15.038.0131-0</t>
  </si>
  <si>
    <t>NIPEL COM ROSCA,COM DIAMETRO DE 3/4".FORNECIMENTO</t>
  </si>
  <si>
    <t>15.038.0131-A</t>
  </si>
  <si>
    <t>15.038.0132-0</t>
  </si>
  <si>
    <t>NIPEL COM ROSCA,COM DIAMETRO DE 1".FORNECIMENTO</t>
  </si>
  <si>
    <t>15.038.0132-A</t>
  </si>
  <si>
    <t>15.038.0133-0</t>
  </si>
  <si>
    <t>NIPEL COM ROSCA,COM DIAMETRO DE 1.1/4".FORNECIMENTO</t>
  </si>
  <si>
    <t>15.038.0133-A</t>
  </si>
  <si>
    <t>15.038.0134-0</t>
  </si>
  <si>
    <t>NIPEL COM ROSCA,COM DIAMETRO DE 1.1/2".FORNECIMENTO</t>
  </si>
  <si>
    <t>15.038.0134-A</t>
  </si>
  <si>
    <t>15.038.0135-0</t>
  </si>
  <si>
    <t>NIPEL COM ROSCA,COM DIAMETRO DE 2".FORNECIMENTO</t>
  </si>
  <si>
    <t>15.038.0135-A</t>
  </si>
  <si>
    <t>15.038.0140-0</t>
  </si>
  <si>
    <t>PLUG COM ROSCA,COM DIAMETRO DE 1/2".FORNECIMENTO</t>
  </si>
  <si>
    <t>15.038.0140-A</t>
  </si>
  <si>
    <t>15.038.0141-0</t>
  </si>
  <si>
    <t>PLUG COM ROSCA,COM DIAMETRO DE 3/4".FORNECIMENTO</t>
  </si>
  <si>
    <t>15.038.0141-A</t>
  </si>
  <si>
    <t>15.038.0142-0</t>
  </si>
  <si>
    <t>PLUG COM ROSCA,COM DIAMETRO DE 1".FORNECIMENTO</t>
  </si>
  <si>
    <t>15.038.0142-A</t>
  </si>
  <si>
    <t>15.038.0143-0</t>
  </si>
  <si>
    <t>PLUG COM ROSCA,COM DIAMETRO DE 1.1/4".FORNECIMENTO</t>
  </si>
  <si>
    <t>15.038.0143-A</t>
  </si>
  <si>
    <t>15.038.0144-0</t>
  </si>
  <si>
    <t>PLUG COM ROSCA,COM DIAMETRO DE 1.1/2".FORNECIMENTO</t>
  </si>
  <si>
    <t>15.038.0144-A</t>
  </si>
  <si>
    <t>15.038.0145-0</t>
  </si>
  <si>
    <t>PLUG COM ROSCA,COM DIAMETRO DE 2".FORNECIMENTO</t>
  </si>
  <si>
    <t>15.038.0145-A</t>
  </si>
  <si>
    <t>15.038.0150-0</t>
  </si>
  <si>
    <t>TE 90º COM ROSCA,COM DIAMETRO DE 1/2".FORNECIMENTO</t>
  </si>
  <si>
    <t>15.038.0150-A</t>
  </si>
  <si>
    <t>15.038.0151-0</t>
  </si>
  <si>
    <t>TE 90º COM ROSCA,COM DIAMETRO DE 3/4".FORNECIMENTO</t>
  </si>
  <si>
    <t>15.038.0151-A</t>
  </si>
  <si>
    <t>15.038.0152-0</t>
  </si>
  <si>
    <t>TE 90º COM ROSCA,COM DIAMETRO DE 1".FORNECIMENTO</t>
  </si>
  <si>
    <t>15.038.0152-A</t>
  </si>
  <si>
    <t>15.038.0153-0</t>
  </si>
  <si>
    <t>TE 90º COM ROSCA,COM DIAMETRO DE 1.1/4".FORNECIMENTO</t>
  </si>
  <si>
    <t>15.038.0153-A</t>
  </si>
  <si>
    <t>15.038.0154-0</t>
  </si>
  <si>
    <t>TE 90º COM ROSCA,COM DIAMETRO DE 1.1/2".FORNECIMENTO</t>
  </si>
  <si>
    <t>15.038.0154-A</t>
  </si>
  <si>
    <t>15.038.0155-0</t>
  </si>
  <si>
    <t>TE 90º COM ROSCA,COM DIAMETRO DE 2".FORNECIMENTO</t>
  </si>
  <si>
    <t>15.038.0155-A</t>
  </si>
  <si>
    <t>15.038.0160-0</t>
  </si>
  <si>
    <t>TE DE REDUCAO 90º COM ROSCA,COM DIAMETRO DE 3/4"X1/2".FORNEC</t>
  </si>
  <si>
    <t>15.038.0160-A</t>
  </si>
  <si>
    <t>15.038.0161-0</t>
  </si>
  <si>
    <t>TE DE REDUCAO 90º COM ROSCA,COM DIAMETRO DE 1"X3/4".FORNECIM</t>
  </si>
  <si>
    <t>15.038.0161-A</t>
  </si>
  <si>
    <t>15.038.0162-0</t>
  </si>
  <si>
    <t>TE DE REDUCAO 90º COM ROSCA,COM DIAMETRO DE 1.1/2"X3/4".FORN</t>
  </si>
  <si>
    <t>15.038.0162-A</t>
  </si>
  <si>
    <t>15.038.0165-0</t>
  </si>
  <si>
    <t>CRUZETA COM ROSCA,COM DIAMETRO DE 3/4".FORNECIMENTO</t>
  </si>
  <si>
    <t>15.038.0165-A</t>
  </si>
  <si>
    <t>15.038.0166-0</t>
  </si>
  <si>
    <t>CRUZETA COM ROSCA,COM DIAMETRO DE 1.1/2".FORNECIMENTO</t>
  </si>
  <si>
    <t>15.038.0166-A</t>
  </si>
  <si>
    <t>15.038.0170-0</t>
  </si>
  <si>
    <t>UNIAO COM ROSCA,COM DIAMETRO DE 1/2".FORNECIMENTO</t>
  </si>
  <si>
    <t>15.038.0170-A</t>
  </si>
  <si>
    <t>15.038.0171-0</t>
  </si>
  <si>
    <t>UNIAO COM ROSCA,COM DIAMETRO DE 3/4".FORNECIMENTO</t>
  </si>
  <si>
    <t>15.038.0171-A</t>
  </si>
  <si>
    <t>15.038.0172-0</t>
  </si>
  <si>
    <t>UNIAO COM ROSCA,COM DIAMETRO DE 1".FORNECIMENTO</t>
  </si>
  <si>
    <t>15.038.0172-A</t>
  </si>
  <si>
    <t>15.038.0173-0</t>
  </si>
  <si>
    <t>UNIAO COM ROSCA,COM DIAMETRO DE 1.1/4".FORNECIMENTO</t>
  </si>
  <si>
    <t>15.038.0173-A</t>
  </si>
  <si>
    <t>15.038.0174-0</t>
  </si>
  <si>
    <t>UNIAO COM ROSCA,COM DIAMETRO DE 1.1/2".FORNECIMENTO</t>
  </si>
  <si>
    <t>15.038.0174-A</t>
  </si>
  <si>
    <t>15.038.0175-0</t>
  </si>
  <si>
    <t>UNIAO COM ROSCA,COM DIAMETRO DE 2".FORNECIMENTO</t>
  </si>
  <si>
    <t>15.038.0175-A</t>
  </si>
  <si>
    <t>15.038.0176-0</t>
  </si>
  <si>
    <t>UNIAO COM ROSCA,COM DIAMETRO DE 2.1/2".FORNECIMENTO</t>
  </si>
  <si>
    <t>15.038.0176-A</t>
  </si>
  <si>
    <t>15.038.0177-0</t>
  </si>
  <si>
    <t>UNIAO COM ROSCA,COM DIAMETRO DE 3".FORNECIMENTO</t>
  </si>
  <si>
    <t>15.038.0177-A</t>
  </si>
  <si>
    <t>15.038.0178-0</t>
  </si>
  <si>
    <t>UNIAO COM ROSCA,COM DIAMETRO DE 4".FORNECIMENTO</t>
  </si>
  <si>
    <t>15.038.0178-A</t>
  </si>
  <si>
    <t>15.038.0185-0</t>
  </si>
  <si>
    <t>JOELHO 90º COM ROSCA E BUCHA DE LATAO,COM DIAMETRO DE 1/2".F</t>
  </si>
  <si>
    <t>15.038.0185-A</t>
  </si>
  <si>
    <t>15.038.0186-0</t>
  </si>
  <si>
    <t>JOELHO 90º COM ROSCA E BUCHA DE LATAO,COM DIAMETRO DE 3/4".F</t>
  </si>
  <si>
    <t>15.038.0186-A</t>
  </si>
  <si>
    <t>15.038.0190-0</t>
  </si>
  <si>
    <t>JOELHO DE REDUCAO 90º COM ROSCA E BUCHA DE LATAO,COM DIAMETR</t>
  </si>
  <si>
    <t>O DE 3/4"X1/2".FORNECIMENTO</t>
  </si>
  <si>
    <t>15.038.0190-A</t>
  </si>
  <si>
    <t>15.038.0200-0</t>
  </si>
  <si>
    <t>ADAPTADOR SOLDAVEL CURTO COM BOLSA E ROSCA PARA REGISTRO,COM</t>
  </si>
  <si>
    <t> DIAMETRO DE 20MMX1/2".FORNECIMENTO</t>
  </si>
  <si>
    <t>15.038.0200-A</t>
  </si>
  <si>
    <t>15.038.0201-0</t>
  </si>
  <si>
    <t> DIAMETRO DE 25MMX3/4".FORNECIMENTO</t>
  </si>
  <si>
    <t>15.038.0201-A</t>
  </si>
  <si>
    <t>15.038.0202-0</t>
  </si>
  <si>
    <t> DIAMETRO DE 32MMX1".FORNECIMENTO</t>
  </si>
  <si>
    <t>15.038.0202-A</t>
  </si>
  <si>
    <t>15.038.0203-0</t>
  </si>
  <si>
    <t> DIAMETRO DE 40MMX1.1/4".FORNECIMENTO</t>
  </si>
  <si>
    <t>15.038.0203-A</t>
  </si>
  <si>
    <t>15.038.0204-0</t>
  </si>
  <si>
    <t> DIAMETRO DE 40MMX1.1/2".FORNECIMENTO</t>
  </si>
  <si>
    <t>15.038.0204-A</t>
  </si>
  <si>
    <t>15.038.0205-0</t>
  </si>
  <si>
    <t> DIAMETRO DE 50MMX1.1/4".FORNECIMENTO</t>
  </si>
  <si>
    <t>15.038.0205-A</t>
  </si>
  <si>
    <t>15.038.0206-0</t>
  </si>
  <si>
    <t> DIAMETRO DE 50MMX1.1/2".FORNECIMENTO</t>
  </si>
  <si>
    <t>15.038.0206-A</t>
  </si>
  <si>
    <t>15.038.0207-0</t>
  </si>
  <si>
    <t> DIAMETRO DE 60MMX2".FORNECIMENTO</t>
  </si>
  <si>
    <t>15.038.0207-A</t>
  </si>
  <si>
    <t>15.038.0208-0</t>
  </si>
  <si>
    <t> DIAMETRO DE 75MMX2.1/2".FORNECIMENTO</t>
  </si>
  <si>
    <t>15.038.0208-A</t>
  </si>
  <si>
    <t>15.038.0209-0</t>
  </si>
  <si>
    <t> DIAMETRO DE 85MMX3".FORNECIMENTO</t>
  </si>
  <si>
    <t>15.038.0209-A</t>
  </si>
  <si>
    <t>15.038.0210-0</t>
  </si>
  <si>
    <t> DIAMETRO DE 110MMX4".FORNECIMENTO</t>
  </si>
  <si>
    <t>15.038.0210-A</t>
  </si>
  <si>
    <t>15.038.0215-0</t>
  </si>
  <si>
    <t>ADAPTADOR SOLDAVEL COM FLANGES LIVRES PARA CAIXA D'AGUA,COM</t>
  </si>
  <si>
    <t>DIAMETRO DE 25MMX3/4".FORNECIMENTO</t>
  </si>
  <si>
    <t>15.038.0215-A</t>
  </si>
  <si>
    <t>15.038.0216-0</t>
  </si>
  <si>
    <t>DIAMETRO DE 32MMX1".FORNECIMENTO</t>
  </si>
  <si>
    <t>15.038.0216-A</t>
  </si>
  <si>
    <t>15.038.0217-0</t>
  </si>
  <si>
    <t>DIAMETRO DE 40MMX1.1/4".FORNECIMENTO</t>
  </si>
  <si>
    <t>15.038.0217-A</t>
  </si>
  <si>
    <t>15.038.0218-0</t>
  </si>
  <si>
    <t>DIAMETRO DE 50MMX1.1/2".FORNECIMENTO</t>
  </si>
  <si>
    <t>15.038.0218-A</t>
  </si>
  <si>
    <t>15.038.0219-0</t>
  </si>
  <si>
    <t>DIAMETRO DE 60MMX2".FORNECIMENTO</t>
  </si>
  <si>
    <t>15.038.0219-A</t>
  </si>
  <si>
    <t>15.038.0220-0</t>
  </si>
  <si>
    <t>DIAMETRO DE 75MMX2.1/2".FORNECIMENTO</t>
  </si>
  <si>
    <t>15.038.0220-A</t>
  </si>
  <si>
    <t>15.038.0221-0</t>
  </si>
  <si>
    <t>DIAMETRO DE 85MMX3".FORNECIMENTO</t>
  </si>
  <si>
    <t>15.038.0221-A</t>
  </si>
  <si>
    <t>15.038.0222-0</t>
  </si>
  <si>
    <t>DIAMETRO DE 110MMX4".FORNECIMENTO</t>
  </si>
  <si>
    <t>15.038.0222-A</t>
  </si>
  <si>
    <t>15.038.0230-0</t>
  </si>
  <si>
    <t>ADAPTADOR SOLDAVEL/LONGO COM FLANGES LIVRES PARA CAIXA D'AGU</t>
  </si>
  <si>
    <t>A,COM DIAMETRO DE 25MMX3/4".FORNECIMENTO</t>
  </si>
  <si>
    <t>15.038.0230-A</t>
  </si>
  <si>
    <t>15.038.0231-0</t>
  </si>
  <si>
    <t>A,COM DIAMETRO DE 32MMX1".FORNECIMENTO</t>
  </si>
  <si>
    <t>15.038.0231-A</t>
  </si>
  <si>
    <t>15.038.0232-0</t>
  </si>
  <si>
    <t>A,COM DIAMETRO DE 40MMX1.1/4".FORNECIMENTO</t>
  </si>
  <si>
    <t>15.038.0232-A</t>
  </si>
  <si>
    <t>15.038.0233-0</t>
  </si>
  <si>
    <t>A,COM DIAMETRO DE 50MMX1.1/2".FORNECIMENTO</t>
  </si>
  <si>
    <t>15.038.0233-A</t>
  </si>
  <si>
    <t>15.038.0234-0</t>
  </si>
  <si>
    <t>A,COM DIAMETRO DE 60MMX2".FORNECIMENTO</t>
  </si>
  <si>
    <t>15.038.0234-A</t>
  </si>
  <si>
    <t>15.038.0235-0</t>
  </si>
  <si>
    <t>A,COM DIAMETRO DE 75MMX2.1/2".FORNECIMENTO</t>
  </si>
  <si>
    <t>15.038.0235-A</t>
  </si>
  <si>
    <t>15.038.0236-0</t>
  </si>
  <si>
    <t>A,COM DIAMETRO DE 85MMX3".FORNECIMENTO</t>
  </si>
  <si>
    <t>15.038.0236-A</t>
  </si>
  <si>
    <t>15.038.0237-0</t>
  </si>
  <si>
    <t>A,COM DIAMETRO DE 110MMX4".FORNECIMENTO</t>
  </si>
  <si>
    <t>15.038.0237-A</t>
  </si>
  <si>
    <t>15.038.0240-0</t>
  </si>
  <si>
    <t>ADAPTADOR SOLDAVEL COM FLANGES E ANEL DE VEDACAO PARA CAIXA</t>
  </si>
  <si>
    <t>D'AGUA,COM DIAMETRO DE 20MMX1/2".FORNECIMENTO</t>
  </si>
  <si>
    <t>15.038.0240-A</t>
  </si>
  <si>
    <t>15.038.0241-0</t>
  </si>
  <si>
    <t>D'AGUA,COM DIAMETRO DE 25MMX3/4".FORNECIMENTO</t>
  </si>
  <si>
    <t>15.038.0241-A</t>
  </si>
  <si>
    <t>15.038.0242-0</t>
  </si>
  <si>
    <t>D'AGUA,COM DIAMETRO DE 32MMX1".FORNECIMENTO</t>
  </si>
  <si>
    <t>15.038.0242-A</t>
  </si>
  <si>
    <t>15.038.0243-0</t>
  </si>
  <si>
    <t>D'AGUA,COM DIAMETRO DE 40MMX1.1/4".FORNECIMENTO</t>
  </si>
  <si>
    <t>15.038.0243-A</t>
  </si>
  <si>
    <t>15.038.0244-0</t>
  </si>
  <si>
    <t>D'AGUA,COM DIAMETRO DE 50MMX1.1/2".FORNECIMENTO</t>
  </si>
  <si>
    <t>15.038.0244-A</t>
  </si>
  <si>
    <t>15.038.0245-0</t>
  </si>
  <si>
    <t>D'AGUA,COM DIAMETRO DE 60MMX2".FORNECIMENTO</t>
  </si>
  <si>
    <t>15.038.0245-A</t>
  </si>
  <si>
    <t>15.038.0250-0</t>
  </si>
  <si>
    <t>BUCHA DE REDUCAO SOLDAVEL CURTA,COM DIAMETRO DE 25MMX20MM.FO</t>
  </si>
  <si>
    <t>15.038.0250-A</t>
  </si>
  <si>
    <t>15.038.0251-0</t>
  </si>
  <si>
    <t>BUCHA DE REDUCAO SOLDAVEL CURTA,COM DIAMETRO DE 32MMX25MM.FO</t>
  </si>
  <si>
    <t>15.038.0251-A</t>
  </si>
  <si>
    <t>15.038.0252-0</t>
  </si>
  <si>
    <t>BUCHA DE REDUCAO SOLDAVEL CURTA,COM DIAMETRO DE 40MMX32MM.FO</t>
  </si>
  <si>
    <t>15.038.0252-A</t>
  </si>
  <si>
    <t>15.038.0253-0</t>
  </si>
  <si>
    <t>BUCHA DE REDUCAO SOLDAVEL CURTA,COM DIAMETRO DE 50MMX40MM.FO</t>
  </si>
  <si>
    <t>15.038.0253-A</t>
  </si>
  <si>
    <t>15.038.0254-0</t>
  </si>
  <si>
    <t>BUCHA DE REDUCAO SOLDAVEL CURTA,COM DIAMETRO DE 60MMX50MM.FO</t>
  </si>
  <si>
    <t>15.038.0254-A</t>
  </si>
  <si>
    <t>15.038.0255-0</t>
  </si>
  <si>
    <t>BUCHA DE REDUCAO SOLDAVEL CURTA,COM DIAMETRO DE 75MMX60MM.FO</t>
  </si>
  <si>
    <t>15.038.0255-A</t>
  </si>
  <si>
    <t>15.038.0256-0</t>
  </si>
  <si>
    <t>BUCHA DE REDUCAO SOLDAVEL CURTA,COM DIAMETRO DE 85MMX75MM.FO</t>
  </si>
  <si>
    <t>15.038.0256-A</t>
  </si>
  <si>
    <t>15.038.0257-0</t>
  </si>
  <si>
    <t>BUCHA DE REDUCAO SOLDAVEL CURTA,COM DIAMETRO DE 110MMX85MM.F</t>
  </si>
  <si>
    <t>15.038.0257-A</t>
  </si>
  <si>
    <t>15.038.0260-0</t>
  </si>
  <si>
    <t>BUCHA DE REDUCAO SOLDAVEL LONGA,COM DIAMETRO DE 32MMX20MM.FO</t>
  </si>
  <si>
    <t>15.038.0260-A</t>
  </si>
  <si>
    <t>15.038.0261-0</t>
  </si>
  <si>
    <t>BUCHA DE REDUCAO SOLDAVEL LONGA,COM DIAMETRO DE 40MMX20MM.FO</t>
  </si>
  <si>
    <t>15.038.0261-A</t>
  </si>
  <si>
    <t>15.038.0262-0</t>
  </si>
  <si>
    <t>BUCHA DE REDUCAO SOLDAVEL LONGA,COM DIAMETRO DE 40MMX25MM.FO</t>
  </si>
  <si>
    <t>15.038.0262-A</t>
  </si>
  <si>
    <t>15.038.0263-0</t>
  </si>
  <si>
    <t>BUCHA DE REDUCAO SOLDAVEL LONGA,COM DIAMETRO DE 50MMX20MM.FO</t>
  </si>
  <si>
    <t>15.038.0263-A</t>
  </si>
  <si>
    <t>15.038.0264-0</t>
  </si>
  <si>
    <t>BUCHA DE REDUCAO SOLDAVEL LONGA,COM DIAMETRO DE 50MMX25MM.FO</t>
  </si>
  <si>
    <t>15.038.0264-A</t>
  </si>
  <si>
    <t>15.038.0265-0</t>
  </si>
  <si>
    <t>BUCHA DE REDUCAO SOLDAVEL LONGA,COM DIAMETRO DE 50MMX32MM.FO</t>
  </si>
  <si>
    <t>15.038.0265-A</t>
  </si>
  <si>
    <t>15.038.0266-0</t>
  </si>
  <si>
    <t>BUCHA DE REDUCAO SOLDAVEL LONGA,COM DIAMETRO DE 60MMX25MM.FO</t>
  </si>
  <si>
    <t>15.038.0266-A</t>
  </si>
  <si>
    <t>15.038.0267-0</t>
  </si>
  <si>
    <t>BUCHA DE REDUCAO SOLDAVEL LONGA,COM DIAMETRO DE 60MMX32MM.FO</t>
  </si>
  <si>
    <t>15.038.0267-A</t>
  </si>
  <si>
    <t>15.038.0268-0</t>
  </si>
  <si>
    <t>BUCHA DE REDUCAO SOLDAVEL LONGA,COM DIAMETRO DE 60MMX40MM.FO</t>
  </si>
  <si>
    <t>15.038.0268-A</t>
  </si>
  <si>
    <t>15.038.0269-0</t>
  </si>
  <si>
    <t>BUCHA DE REDUCAO SOLDAVEL LONGA,COM DIAMETRO DE 60MMX50MM.FO</t>
  </si>
  <si>
    <t>15.038.0269-A</t>
  </si>
  <si>
    <t>15.038.0270-0</t>
  </si>
  <si>
    <t>BUCHA DE REDUCAO SOLDAVEL LONGA,COM DIAMETRO DE 75MMX50MM.FO</t>
  </si>
  <si>
    <t>15.038.0270-A</t>
  </si>
  <si>
    <t>15.038.0271-0</t>
  </si>
  <si>
    <t>BUCHA DE REDUCAO SOLDAVEL LONGA,COM DIAMETRO DE 85MMX60MM.FO</t>
  </si>
  <si>
    <t>15.038.0271-A</t>
  </si>
  <si>
    <t>15.038.0272-0</t>
  </si>
  <si>
    <t>BUCHA DE REDUCAO SOLDAVEL LONGA,COM DIAMETRO DE 110MMX60MM.F</t>
  </si>
  <si>
    <t>15.038.0272-A</t>
  </si>
  <si>
    <t>15.038.0273-0</t>
  </si>
  <si>
    <t>BUCHA DE REDUCAO SOLDAVEL LONGA,COM DIAMETRO DE 110MMX75MM.F</t>
  </si>
  <si>
    <t>15.038.0273-A</t>
  </si>
  <si>
    <t>15.038.0280-0</t>
  </si>
  <si>
    <t>CAP SOLDAVEL,COM DIAMETRO DE 20MM.FORNECIMENTO</t>
  </si>
  <si>
    <t>15.038.0280-A</t>
  </si>
  <si>
    <t>15.038.0281-0</t>
  </si>
  <si>
    <t>CAP SOLDAVEL,COM DIAMETRO DE 25MM.FORNECIMENTO</t>
  </si>
  <si>
    <t>15.038.0281-A</t>
  </si>
  <si>
    <t>15.038.0282-0</t>
  </si>
  <si>
    <t>CAP SOLDAVEL,COM DIAMETRO DE 32MM.FORNECIMENTO</t>
  </si>
  <si>
    <t>15.038.0282-A</t>
  </si>
  <si>
    <t>15.038.0283-0</t>
  </si>
  <si>
    <t>CAP SOLDAVEL,COM DIAMETRO DE 40MM.FORNECIMENTO</t>
  </si>
  <si>
    <t>15.038.0283-A</t>
  </si>
  <si>
    <t>15.038.0284-0</t>
  </si>
  <si>
    <t>CAP SOLDAVEL,COM DIAMETRO DE 50MM.FORNECIMENTO</t>
  </si>
  <si>
    <t>15.038.0284-A</t>
  </si>
  <si>
    <t>15.038.0285-0</t>
  </si>
  <si>
    <t>CAP SOLDAVEL,COM DIAMETRO DE 60MM.FORNECIMENTO</t>
  </si>
  <si>
    <t>15.038.0285-A</t>
  </si>
  <si>
    <t>15.038.0286-0</t>
  </si>
  <si>
    <t>CAP SOLDAVEL,COM DIAMETRO DE 75MM.FORNECIMENTO</t>
  </si>
  <si>
    <t>15.038.0286-A</t>
  </si>
  <si>
    <t>15.038.0287-0</t>
  </si>
  <si>
    <t>CAP SOLDAVEL,COM DIAMETRO DE 85MM.FORNECIMENTO</t>
  </si>
  <si>
    <t>15.038.0287-A</t>
  </si>
  <si>
    <t>15.038.0288-0</t>
  </si>
  <si>
    <t>CAP SOLDAVEL,COM DIAMETRO DE 110MM.FORNECIMENTO</t>
  </si>
  <si>
    <t>15.038.0288-A</t>
  </si>
  <si>
    <t>15.038.0290-0</t>
  </si>
  <si>
    <t>CURVA 45º SOLDAVEL,COM DIAMETRO DE 20MM.FORNECIMENTO</t>
  </si>
  <si>
    <t>15.038.0290-A</t>
  </si>
  <si>
    <t>15.038.0291-0</t>
  </si>
  <si>
    <t>CURVA 45º SOLDAVEL,COM DIAMETRO DE 25MM.FORNECIMENTO</t>
  </si>
  <si>
    <t>15.038.0291-A</t>
  </si>
  <si>
    <t>15.038.0292-0</t>
  </si>
  <si>
    <t>CURVA 45º SOLDAVEL,COM DIAMETRO DE 32MM.FORNECIMENTO</t>
  </si>
  <si>
    <t>15.038.0292-A</t>
  </si>
  <si>
    <t>15.038.0293-0</t>
  </si>
  <si>
    <t>CURVA 45º SOLDAVEL,COM DIAMETRO DE 40MM.FORNECIMENTO</t>
  </si>
  <si>
    <t>15.038.0293-A</t>
  </si>
  <si>
    <t>15.038.0294-0</t>
  </si>
  <si>
    <t>CURVA 45º SOLDAVEL,COM DIAMETRO DE 50MM.FORNECIMENTO</t>
  </si>
  <si>
    <t>15.038.0294-A</t>
  </si>
  <si>
    <t>15.038.0295-0</t>
  </si>
  <si>
    <t>CURVA 45º SOLDAVEL,COM DIAMETRO DE 60MM.FORNECIMENTO</t>
  </si>
  <si>
    <t>15.038.0295-A</t>
  </si>
  <si>
    <t>15.038.0296-0</t>
  </si>
  <si>
    <t>CURVA 45° SOLDAVEL,COM DIAMETRO DE 75MM.FORNECIMENTO.</t>
  </si>
  <si>
    <t>15.038.0296-A</t>
  </si>
  <si>
    <t>15.038.0297-0</t>
  </si>
  <si>
    <t>CURVA 45º SOLDAVEL,COM DIAMETRO DE 85MM.FORNECIMENTO</t>
  </si>
  <si>
    <t>15.038.0297-A</t>
  </si>
  <si>
    <t>15.038.0298-0</t>
  </si>
  <si>
    <t>CURVA 45º SOLDAVEL,COM DIAMETRO DE 110MM.FORNECIMENTO</t>
  </si>
  <si>
    <t>15.038.0298-A</t>
  </si>
  <si>
    <t>15.038.0300-0</t>
  </si>
  <si>
    <t>CURVA 90º SOLDAVEL,COM DIAMETRO DE 20MM.FORNECIMENTO</t>
  </si>
  <si>
    <t>15.038.0300-A</t>
  </si>
  <si>
    <t>15.038.0301-0</t>
  </si>
  <si>
    <t>CURVA 90º SOLDAVEL,COM DIAMETRO DE 25MM.FORNECIMENTO</t>
  </si>
  <si>
    <t>15.038.0301-A</t>
  </si>
  <si>
    <t>15.038.0302-0</t>
  </si>
  <si>
    <t>CURVA 90º SOLDAVEL,COM DIAMETRO DE 32MM.FORNECIMENTO</t>
  </si>
  <si>
    <t>15.038.0302-A</t>
  </si>
  <si>
    <t>15.038.0303-0</t>
  </si>
  <si>
    <t>CURVA 90º SOLDAVEL,COM DIAMETRO DE 40MM.FORNECIMENTO</t>
  </si>
  <si>
    <t>15.038.0303-A</t>
  </si>
  <si>
    <t>15.038.0304-0</t>
  </si>
  <si>
    <t>CURVA 90º SOLDAVEL,COM DIAMETRO DE 50MM.FORNECIMENTO</t>
  </si>
  <si>
    <t>15.038.0304-A</t>
  </si>
  <si>
    <t>15.038.0305-0</t>
  </si>
  <si>
    <t>CURVA 90º SOLDAVEL,COM DIAMETRO DE 60MM.FORNECIMENTO</t>
  </si>
  <si>
    <t>15.038.0305-A</t>
  </si>
  <si>
    <t>15.038.0306-0</t>
  </si>
  <si>
    <t>CURVA 90º SOLDAVEL,COM DIAMETRO DE 75MM.FORNECIMENTO</t>
  </si>
  <si>
    <t>15.038.0306-A</t>
  </si>
  <si>
    <t>15.038.0307-0</t>
  </si>
  <si>
    <t>CURVA 90º SOLDAVEL,COM DIAMETRO DE 85MM.FORNECIMENTO</t>
  </si>
  <si>
    <t>15.038.0307-A</t>
  </si>
  <si>
    <t>15.038.0308-0</t>
  </si>
  <si>
    <t>CURVA 90º SOLDAVEL,COM DIAMETRO DE 110MM.FORNECIMENTO</t>
  </si>
  <si>
    <t>15.038.0308-A</t>
  </si>
  <si>
    <t>15.038.0320-0</t>
  </si>
  <si>
    <t>JOELHO 45º SOLDAVEL,COM DIAMETRO DE 20MM.FORNECIMENTO</t>
  </si>
  <si>
    <t>15.038.0320-A</t>
  </si>
  <si>
    <t>15.038.0321-0</t>
  </si>
  <si>
    <t>JOELHO 45º SOLDAVEL,COM DIAMETRO DE 25MM.FORNECIMENTO</t>
  </si>
  <si>
    <t>15.038.0321-A</t>
  </si>
  <si>
    <t>15.038.0322-0</t>
  </si>
  <si>
    <t>JOELHO 45º SOLDAVEL,COM DIAMETRO DE 32MM.FORNECIMENTO</t>
  </si>
  <si>
    <t>15.038.0322-A</t>
  </si>
  <si>
    <t>15.038.0323-0</t>
  </si>
  <si>
    <t>JOELHO 45º SOLDAVEL,COM DIAMETRO DE 40MM.FORNECIMENTO</t>
  </si>
  <si>
    <t>15.038.0323-A</t>
  </si>
  <si>
    <t>15.038.0324-0</t>
  </si>
  <si>
    <t>JOELHO 45º SOLDAVEL,COM DIAMETRO DE 50MM.FORNECIMENTO</t>
  </si>
  <si>
    <t>15.038.0324-A</t>
  </si>
  <si>
    <t>15.038.0325-0</t>
  </si>
  <si>
    <t>JOELHO 45º SOLDAVEL,COM DIAMETRO DE 60MM.FORNECIMENTO</t>
  </si>
  <si>
    <t>15.038.0325-A</t>
  </si>
  <si>
    <t>15.038.0326-0</t>
  </si>
  <si>
    <t>JOELHO 45º SOLDAVEL,COM DIAMETRO DE 75MM.FORNECIMENTO</t>
  </si>
  <si>
    <t>15.038.0326-A</t>
  </si>
  <si>
    <t>15.038.0327-0</t>
  </si>
  <si>
    <t>JOELHO 45º SOLDAVEL,COM DIAMETRO DE 85MM.FORNECIMENTO</t>
  </si>
  <si>
    <t>15.038.0327-A</t>
  </si>
  <si>
    <t>15.038.0328-0</t>
  </si>
  <si>
    <t>JOELHO 45º SOLDAVEL,COM DIAMETRO DE 110MM.FORNECIMENTO</t>
  </si>
  <si>
    <t>15.038.0328-A</t>
  </si>
  <si>
    <t>15.038.0335-0</t>
  </si>
  <si>
    <t>JOELHO 90º SOLDAVEL,COM DIAMETRO DE 20MM.FORNECIMENTO</t>
  </si>
  <si>
    <t>15.038.0335-A</t>
  </si>
  <si>
    <t>15.038.0336-0</t>
  </si>
  <si>
    <t>JOELHO 90º SOLDAVEL,COM DIAMETRO DE 25MM.FORNECIMENTO</t>
  </si>
  <si>
    <t>15.038.0336-A</t>
  </si>
  <si>
    <t>15.038.0337-0</t>
  </si>
  <si>
    <t>JOELHO 90º SOLDAVEL,COM DIAMETRO DE 32MM.FORNECIMENTO</t>
  </si>
  <si>
    <t>15.038.0337-A</t>
  </si>
  <si>
    <t>15.038.0338-0</t>
  </si>
  <si>
    <t>JOELHO 90º SOLDAVEL,COM DIAMETRO DE 40MM.FORNECIMENTO</t>
  </si>
  <si>
    <t>15.038.0338-A</t>
  </si>
  <si>
    <t>15.038.0339-0</t>
  </si>
  <si>
    <t>JOELHO 90º SOLDAVEL,COM DIAMETRO DE 50MM.FORNECIMENTO</t>
  </si>
  <si>
    <t>15.038.0339-A</t>
  </si>
  <si>
    <t>15.038.0340-0</t>
  </si>
  <si>
    <t>JOELHO 90º SOLDAVEL,COM DIAMETRO DE 60MM.FORNECIMENTO</t>
  </si>
  <si>
    <t>15.038.0340-A</t>
  </si>
  <si>
    <t>15.038.0341-0</t>
  </si>
  <si>
    <t>JOELHO 90º SOLDAVEL,COM DIAMETRO DE 75MM.FORNECIMENTO</t>
  </si>
  <si>
    <t>15.038.0341-A</t>
  </si>
  <si>
    <t>15.038.0342-0</t>
  </si>
  <si>
    <t>JOELHO 90º SOLDAVEL,COM DIAMETRO DE 85MM.FORNECIMENTO</t>
  </si>
  <si>
    <t>15.038.0342-A</t>
  </si>
  <si>
    <t>15.038.0343-0</t>
  </si>
  <si>
    <t>JOELHO 90º SOLDAVEL,COM DIAMETRO DE 110MM.FORNECIMENTO</t>
  </si>
  <si>
    <t>15.038.0343-A</t>
  </si>
  <si>
    <t>15.038.0350-0</t>
  </si>
  <si>
    <t>JOELHO DE REDUCAO 90º SOLDAVEL,COM DIAMETRO DE 25MMX20MM.FOR</t>
  </si>
  <si>
    <t>15.038.0350-A</t>
  </si>
  <si>
    <t>15.038.0351-0</t>
  </si>
  <si>
    <t>JOELHO DE REDUCAO 90º SOLDAVEL,COM DIAMETRO DE 32MMX25MM.FOR</t>
  </si>
  <si>
    <t>15.038.0351-A</t>
  </si>
  <si>
    <t>15.038.0355-0</t>
  </si>
  <si>
    <t>LUVA SOLDAVEL,COM DIAMETRO DE 20MM.FORNECIMENTO</t>
  </si>
  <si>
    <t>15.038.0355-A</t>
  </si>
  <si>
    <t>15.038.0356-0</t>
  </si>
  <si>
    <t>LUVA SOLDAVEL,COM DIAMETRO DE 25MM.FORNECIMENTO</t>
  </si>
  <si>
    <t>15.038.0356-A</t>
  </si>
  <si>
    <t>15.038.0357-0</t>
  </si>
  <si>
    <t>LUVA SOLDAVEL,COM DIAMETRO DE 32MM.FORNECIMENTO</t>
  </si>
  <si>
    <t>15.038.0357-A</t>
  </si>
  <si>
    <t>15.038.0358-0</t>
  </si>
  <si>
    <t>LUVA SOLDAVEL,COM DIAMETRO DE 40MM.FORNECIMENTO</t>
  </si>
  <si>
    <t>15.038.0358-A</t>
  </si>
  <si>
    <t>15.038.0359-0</t>
  </si>
  <si>
    <t>LUVA SOLDAVEL,COM DIAMETRO DE 50MM.FORNECIMENTO</t>
  </si>
  <si>
    <t>15.038.0359-A</t>
  </si>
  <si>
    <t>15.038.0360-0</t>
  </si>
  <si>
    <t>LUVA SOLDAVEL,COM DIAMETRO DE 60MM.FORNECIMENTO</t>
  </si>
  <si>
    <t>15.038.0360-A</t>
  </si>
  <si>
    <t>15.038.0361-0</t>
  </si>
  <si>
    <t>LUVA SOLDAVEL,COM DIAMETRO DE 75MM.FORNECIMENTO</t>
  </si>
  <si>
    <t>15.038.0361-A</t>
  </si>
  <si>
    <t>15.038.0362-0</t>
  </si>
  <si>
    <t>LUVA SOLDAVEL,COM DIAMETRO DE 85MM.FORNECIMENTO</t>
  </si>
  <si>
    <t>15.038.0362-A</t>
  </si>
  <si>
    <t>15.038.0363-0</t>
  </si>
  <si>
    <t>LUVA SOLDAVEL,COM DIAMETRO DE 110MM.FORNECIMENTO</t>
  </si>
  <si>
    <t>15.038.0363-A</t>
  </si>
  <si>
    <t>15.038.0365-0</t>
  </si>
  <si>
    <t>LUVA DE REDUCAO SOLDAVEL,COM DIAMETRO DE 25MMX20MM.FORNECIME</t>
  </si>
  <si>
    <t>15.038.0365-A</t>
  </si>
  <si>
    <t>15.038.0366-0</t>
  </si>
  <si>
    <t>LUVA DE REDUCAO SOLDAVEL,COM DIAMETRO DE 32MMX25MM.FORNECIME</t>
  </si>
  <si>
    <t>15.038.0366-A</t>
  </si>
  <si>
    <t>15.038.0367-0</t>
  </si>
  <si>
    <t>LUVA DE REDUCAO SOLDAVEL,COM DIAMETRO DE 40MMX32MM.FORNECIME</t>
  </si>
  <si>
    <t>15.038.0367-A</t>
  </si>
  <si>
    <t>15.038.0368-0</t>
  </si>
  <si>
    <t>LUVA DE REDUCAO SOLDAVEL,COM DIAMETRO DE 60MMX50MM.FORNECIME</t>
  </si>
  <si>
    <t>15.038.0368-A</t>
  </si>
  <si>
    <t>15.038.0375-0</t>
  </si>
  <si>
    <t>LUVA DE CORRER PARA TUBO SOLDAVEL,COM DIAMETRO DE 20MM.FORNE</t>
  </si>
  <si>
    <t>15.038.0375-A</t>
  </si>
  <si>
    <t>15.038.0376-0</t>
  </si>
  <si>
    <t>LUVA DE CORRER PARA TUBO SOLDAVEL,COM DIAMETRO DE 25MM.FORNE</t>
  </si>
  <si>
    <t>15.038.0376-A</t>
  </si>
  <si>
    <t>15.038.0377-0</t>
  </si>
  <si>
    <t>LUVA DE CORRER PARA TUBO SOLDAVEL,COM DIAMETRO DE 50MM.FORNE</t>
  </si>
  <si>
    <t>15.038.0377-A</t>
  </si>
  <si>
    <t>15.038.0385-0</t>
  </si>
  <si>
    <t>TE SOLDAVEL 90º,COM DIAMETRO DE 20MM.FORNECIMENTO</t>
  </si>
  <si>
    <t>15.038.0385-A</t>
  </si>
  <si>
    <t>15.038.0386-0</t>
  </si>
  <si>
    <t>TE SOLDAVEL 90º,COM DIAMETRO DE 25MM.FORNECIMENTO</t>
  </si>
  <si>
    <t>15.038.0386-A</t>
  </si>
  <si>
    <t>15.038.0387-0</t>
  </si>
  <si>
    <t>TE SOLDAVEL 90º,COM DIAMETRO DE 32MM.FORNECIMENTO</t>
  </si>
  <si>
    <t>15.038.0387-A</t>
  </si>
  <si>
    <t>15.038.0388-0</t>
  </si>
  <si>
    <t>TE SOLDAVEL 90º,COM DIAMETRO DE 40MM.FORNECIMENTO</t>
  </si>
  <si>
    <t>15.038.0388-A</t>
  </si>
  <si>
    <t>15.038.0389-0</t>
  </si>
  <si>
    <t>TE SOLDAVEL 90º,COM DIAMETRO DE 50MM.FORNECIMENTO</t>
  </si>
  <si>
    <t>15.038.0389-A</t>
  </si>
  <si>
    <t>15.038.0390-0</t>
  </si>
  <si>
    <t>TE SOLDAVEL 90º,COM DIAMETRO DE 60MM.FORNECIMENTO</t>
  </si>
  <si>
    <t>15.038.0390-A</t>
  </si>
  <si>
    <t>15.038.0391-0</t>
  </si>
  <si>
    <t>TE SOLDAVEL 90º,COM DIAMETRO DE 75MM.FORNECIMENTO</t>
  </si>
  <si>
    <t>15.038.0391-A</t>
  </si>
  <si>
    <t>15.038.0392-0</t>
  </si>
  <si>
    <t>TE SOLDAVEL 90º,COM DIAMETRO DE 85MM.FORNECIMENTO</t>
  </si>
  <si>
    <t>15.038.0392-A</t>
  </si>
  <si>
    <t>15.038.0393-0</t>
  </si>
  <si>
    <t>TE SOLDAVEL 90º,COM DIAMETRO DE 110MM.FORNECIMENTO</t>
  </si>
  <si>
    <t>15.038.0393-A</t>
  </si>
  <si>
    <t>15.038.0400-0</t>
  </si>
  <si>
    <t>TE DE REDUCAO 90º SOLDAVEL,COM DIAMETRO DE 25MMX20MM.FORNECI</t>
  </si>
  <si>
    <t>15.038.0400-A</t>
  </si>
  <si>
    <t>15.038.0401-0</t>
  </si>
  <si>
    <t>TE DE REDUCAO 90º SOLDAVEL,COM DIAMETRO DE 32MMX25MM.FORNECI</t>
  </si>
  <si>
    <t>15.038.0401-A</t>
  </si>
  <si>
    <t>15.038.0402-0</t>
  </si>
  <si>
    <t>TE DE REDUCAO 90º SOLDAVEL,COM DIAMETRO DE 40MMX32MM.FORNECI</t>
  </si>
  <si>
    <t>15.038.0402-A</t>
  </si>
  <si>
    <t>15.038.0403-0</t>
  </si>
  <si>
    <t>TE DE REDUCAO 90º SOLDAVEL,COM DIAMETRO DE 50MMX20MM.FORNECI</t>
  </si>
  <si>
    <t>15.038.0403-A</t>
  </si>
  <si>
    <t>15.038.0404-0</t>
  </si>
  <si>
    <t>TE DE REDUCAO 90º SOLDAVEL,COM DIAMETRO DE 50MMX25MM.FORNECI</t>
  </si>
  <si>
    <t>15.038.0404-A</t>
  </si>
  <si>
    <t>15.038.0405-0</t>
  </si>
  <si>
    <t>TE DE REDUCAO 90º SOLDAVEL,COM DIAMETRO DE 50MMX32MM.FORNECI</t>
  </si>
  <si>
    <t>15.038.0405-A</t>
  </si>
  <si>
    <t>15.038.0406-0</t>
  </si>
  <si>
    <t>TE DE REDUCAO 90º SOLDAVEL,COM DIAMETRO DE 50MMX40MM.FORNECI</t>
  </si>
  <si>
    <t>15.038.0406-A</t>
  </si>
  <si>
    <t>15.038.0407-0</t>
  </si>
  <si>
    <t>TE DE REDUCAO 90º SOLDAVEL,COM DIAMETRO DE 75MMX50MM.FORNECI</t>
  </si>
  <si>
    <t>15.038.0407-A</t>
  </si>
  <si>
    <t>15.038.0408-0</t>
  </si>
  <si>
    <t>TE DE REDUCAO 90º SOLDAVEL,COM DIAMETRO DE 85MMX60MM.FORNECI</t>
  </si>
  <si>
    <t>15.038.0408-A</t>
  </si>
  <si>
    <t>15.038.0409-0</t>
  </si>
  <si>
    <t>TE DE REDUCAO 90º SOLDAVEL,COM DIAMETRO DE 110MMX60MM.FORNEC</t>
  </si>
  <si>
    <t>15.038.0409-A</t>
  </si>
  <si>
    <t>15.038.0415-0</t>
  </si>
  <si>
    <t>CRUZETA SOLDAVEL,COM DIAMETRO DE 25MM.FORNECIMENTO</t>
  </si>
  <si>
    <t>15.038.0415-A</t>
  </si>
  <si>
    <t>15.038.0416-0</t>
  </si>
  <si>
    <t>CRUZETA SOLDAVEL,COM DIAMETRO DE 50MM.FORNECIMENTO</t>
  </si>
  <si>
    <t>15.038.0416-A</t>
  </si>
  <si>
    <t>15.038.0420-0</t>
  </si>
  <si>
    <t>UNIAO SOLDAVEL,COM DIAMETRO DE 20MM.FORNECIMENTO</t>
  </si>
  <si>
    <t>15.038.0420-A</t>
  </si>
  <si>
    <t>15.038.0421-0</t>
  </si>
  <si>
    <t>UNIAO SOLDAVEL,COM DIAMETRO DE 25MM.FORNECIMENTO</t>
  </si>
  <si>
    <t>15.038.0421-A</t>
  </si>
  <si>
    <t>15.038.0422-0</t>
  </si>
  <si>
    <t>UNIAO SOLDAVEL,COM DIAMETRO DE 32MM.FORNECIMENTO</t>
  </si>
  <si>
    <t>15.038.0422-A</t>
  </si>
  <si>
    <t>15.038.0423-0</t>
  </si>
  <si>
    <t>UNIAO SOLDAVEL,COM DIAMETRO DE 40MM.FORNECIMENTO</t>
  </si>
  <si>
    <t>15.038.0423-A</t>
  </si>
  <si>
    <t>15.038.0424-0</t>
  </si>
  <si>
    <t>UNIAO SOLDAVEL,COM DIAMETRO DE 50MM.FORNECIMENTO</t>
  </si>
  <si>
    <t>15.038.0424-A</t>
  </si>
  <si>
    <t>15.038.0425-0</t>
  </si>
  <si>
    <t>UNIAO SOLDAVEL,COM DIAMETRO DE 60MM.FORNECIMENTO</t>
  </si>
  <si>
    <t>15.038.0425-A</t>
  </si>
  <si>
    <t>15.038.0426-0</t>
  </si>
  <si>
    <t>UNIAO SOLDAVEL,COM DIAMETRO DE 75MM.FORNECIMENTO</t>
  </si>
  <si>
    <t>15.038.0426-A</t>
  </si>
  <si>
    <t>15.038.0427-0</t>
  </si>
  <si>
    <t>UNIAO SOLDAVEL,COM DIAMETRO DE 85MM.FORNECIMENTO</t>
  </si>
  <si>
    <t>15.038.0427-A</t>
  </si>
  <si>
    <t>15.038.0428-0</t>
  </si>
  <si>
    <t>UNIAO SOLDAVEL,COM DIAMETRO DE 110MM.FORNECIMENTO</t>
  </si>
  <si>
    <t>15.038.0428-A</t>
  </si>
  <si>
    <t>15.038.0430-0</t>
  </si>
  <si>
    <t>JOELHO 90º SOLDAVEL E COM ROSCA,COM DIAMETRO DE 20MMX1/2".FO</t>
  </si>
  <si>
    <t>15.038.0430-A</t>
  </si>
  <si>
    <t>15.038.0431-0</t>
  </si>
  <si>
    <t>JOELHO 90º SOLDAVEL E COM ROSCA,COM DIAMETRO DE 25MMX1/2".FO</t>
  </si>
  <si>
    <t>15.038.0431-A</t>
  </si>
  <si>
    <t>15.038.0432-0</t>
  </si>
  <si>
    <t>JOELHO 90º SOLDAVEL E COM ROSCA,COM DIAMETRO DE 25MMX3/4".FO</t>
  </si>
  <si>
    <t>15.038.0432-A</t>
  </si>
  <si>
    <t>15.038.0433-0</t>
  </si>
  <si>
    <t>JOELHO 90º SOLDAVEL E COM ROSCA,COM DIAMETRO DE 32MMX3/4".FO</t>
  </si>
  <si>
    <t>15.038.0433-A</t>
  </si>
  <si>
    <t>15.038.0435-0</t>
  </si>
  <si>
    <t>LUVA SOLDAVEL E COM ROSCA,COM DIAMETRO DE 20MMX1/2".FORNECIM</t>
  </si>
  <si>
    <t>15.038.0435-A</t>
  </si>
  <si>
    <t>15.038.0436-0</t>
  </si>
  <si>
    <t>LUVA SOLDAVEL E COM ROSCA,COM DIAMETRO DE 25MMX1/2".FORNECIM</t>
  </si>
  <si>
    <t>15.038.0436-A</t>
  </si>
  <si>
    <t>15.038.0437-0</t>
  </si>
  <si>
    <t>LUVA SOLDAVEL E COM ROSCA,COM DIAMETRO DE 25MMX3/4".FORNECIM</t>
  </si>
  <si>
    <t>15.038.0437-A</t>
  </si>
  <si>
    <t>15.038.0438-0</t>
  </si>
  <si>
    <t>LUVA SOLDAVEL E COM ROSCA,COM DIAMETRO DE 32MMX1".FORNECIMEN</t>
  </si>
  <si>
    <t>15.038.0438-A</t>
  </si>
  <si>
    <t>15.038.0439-0</t>
  </si>
  <si>
    <t>LUVA SOLDAVEL E COM ROSCA,COM DIAMETRO DE 40MMX1.1/4".FORNEC</t>
  </si>
  <si>
    <t>15.038.0439-A</t>
  </si>
  <si>
    <t>15.038.0440-0</t>
  </si>
  <si>
    <t>LUVA SOLDAVEL E COM ROSCA,COM DIAMETRO DE 50MMX1.1/2".FORNEC</t>
  </si>
  <si>
    <t>15.038.0440-A</t>
  </si>
  <si>
    <t>15.038.0445-0</t>
  </si>
  <si>
    <t>TE 90º SOLDAVEL E COM ROSCA NA BOLSA CENTRAL,COM DIAMETRO DE</t>
  </si>
  <si>
    <t> 20MMX20MMX1/2".FORNECIMENTO</t>
  </si>
  <si>
    <t>15.038.0445-A</t>
  </si>
  <si>
    <t>15.038.0446-0</t>
  </si>
  <si>
    <t> 25MMX25MMX1/2".FORNECIMENTO</t>
  </si>
  <si>
    <t>15.038.0446-A</t>
  </si>
  <si>
    <t>15.038.0447-0</t>
  </si>
  <si>
    <t> 25MMX25MMX3/4".FORNECIMENTO</t>
  </si>
  <si>
    <t>15.038.0447-A</t>
  </si>
  <si>
    <t>15.038.0448-0</t>
  </si>
  <si>
    <t> 32MMX32MMX3/4".FORNECIMENTO</t>
  </si>
  <si>
    <t>15.038.0448-A</t>
  </si>
  <si>
    <t>15.038.0455-0</t>
  </si>
  <si>
    <t>JOELHO 90º SOLDAVEL E COM BUCHA DE LATAO,COM DIAMETRO DE 20M</t>
  </si>
  <si>
    <t>MX1/2".FORNECIMENTO</t>
  </si>
  <si>
    <t>15.038.0455-A</t>
  </si>
  <si>
    <t>15.038.0456-0</t>
  </si>
  <si>
    <t>JOELHO 90º SOLDAVEL E COM BUCHA DE LATAO,COM DIAMETRO DE 25M</t>
  </si>
  <si>
    <t>15.038.0456-A</t>
  </si>
  <si>
    <t>15.038.0457-0</t>
  </si>
  <si>
    <t>MX3/4".FORNECIMENTO</t>
  </si>
  <si>
    <t>15.038.0457-A</t>
  </si>
  <si>
    <t>15.038.0458-0</t>
  </si>
  <si>
    <t>JOELHO 90º SOLDAVEL E COM BUCHA DE LATAO,COM DIAMETRO DE 32M</t>
  </si>
  <si>
    <t>15.038.0458-A</t>
  </si>
  <si>
    <t>15.038.0465-0</t>
  </si>
  <si>
    <t>LUVA SOLDAVEL E COM BUCHA DE LATAO,COM DIAMETRO DE 20MMX1/2"</t>
  </si>
  <si>
    <t>15.038.0465-A</t>
  </si>
  <si>
    <t>15.038.0466-0</t>
  </si>
  <si>
    <t>LUVA SOLDAVEL E COM BUCHA DE LATAO,COM DIAMETRO DE 25MMX1/2"</t>
  </si>
  <si>
    <t>15.038.0466-A</t>
  </si>
  <si>
    <t>15.038.0467-0</t>
  </si>
  <si>
    <t>LUVA SOLDAVEL E COM BUCHA DE LATAO,COM DIAMETRO DE 25MMX3/4"</t>
  </si>
  <si>
    <t>15.038.0467-A</t>
  </si>
  <si>
    <t>15.038.0470-0</t>
  </si>
  <si>
    <t>TE 90º SOLDAVEL E COM BUCHA DE LATAO NA BOLSA CENTRAL,COM DI</t>
  </si>
  <si>
    <t>AMETRO DE 20MMX20MMX1/2".FORNECIMENTO</t>
  </si>
  <si>
    <t>15.038.0470-A</t>
  </si>
  <si>
    <t>15.038.0471-0</t>
  </si>
  <si>
    <t>AMETRO DE 25MMX25MMX1/2".FORNECIMENTO</t>
  </si>
  <si>
    <t>15.038.0471-A</t>
  </si>
  <si>
    <t>15.038.0472-0</t>
  </si>
  <si>
    <t>AMETRO DE 25MMX25MMX3/4".FORNECIMENTO</t>
  </si>
  <si>
    <t>15.038.0472-A</t>
  </si>
  <si>
    <t>15.038.0473-0</t>
  </si>
  <si>
    <t>AMETRO DE 32MMX32MMX3/4".FORNECIMENTO</t>
  </si>
  <si>
    <t>15.038.0473-A</t>
  </si>
  <si>
    <t>15.041.0001-0</t>
  </si>
  <si>
    <t>TUBO DE COBRE CLASSE E,COM DIAMETRO DE 15MM,EXCLUSIVE CONEXO</t>
  </si>
  <si>
    <t>ES,EMENDAS,ABERTURA E FECHAMENTO DE RASGO E ISOLAMENTO.FORNE</t>
  </si>
  <si>
    <t>15.041.0001-A</t>
  </si>
  <si>
    <t>15.041.0002-0</t>
  </si>
  <si>
    <t>TUBO DE COBRE CLASSE E,COM DIAMETRO DE 22MM,EXCLUSIVE CONEXO</t>
  </si>
  <si>
    <t>15.041.0002-A</t>
  </si>
  <si>
    <t>15.041.0003-0</t>
  </si>
  <si>
    <t>TUBO DE COBRE CLASSE E,COM DIAMETRO DE 28MM,EXCLUSIVE CONEXO</t>
  </si>
  <si>
    <t>15.041.0003-A</t>
  </si>
  <si>
    <t>15.041.0004-0</t>
  </si>
  <si>
    <t>TUBO DE COBRE CLASSE E,COM DIAMETRO DE 35MM,EXCLUSIVE CONEXO</t>
  </si>
  <si>
    <t>15.041.0004-A</t>
  </si>
  <si>
    <t>15.041.0005-0</t>
  </si>
  <si>
    <t>TUBO DE COBRE CLASSE E,COM DIAMETRO DE 42MM,EXCLUSIVE CONEXO</t>
  </si>
  <si>
    <t>15.041.0005-A</t>
  </si>
  <si>
    <t>15.041.0006-0</t>
  </si>
  <si>
    <t>TUBO DE COBRE CLASSE E,COM DIAMETRO DE 54MM,EXCLUSIVE CONEXO</t>
  </si>
  <si>
    <t>15.041.0006-A</t>
  </si>
  <si>
    <t>15.041.0007-0</t>
  </si>
  <si>
    <t>TUBO DE COBRE CLASSE E,COM DIAMETRO DE 66MM,EXCLUSIVE CONEXO</t>
  </si>
  <si>
    <t>15.041.0007-A</t>
  </si>
  <si>
    <t>15.041.0008-0</t>
  </si>
  <si>
    <t>TUBO DE COBRE CLASSE E,COM DIAMETRO DE 79MM,EXCLUSIVE CONEXO</t>
  </si>
  <si>
    <t>15.041.0008-A</t>
  </si>
  <si>
    <t>15.041.0009-0</t>
  </si>
  <si>
    <t>TUBO DE COBRE CLASSE E,COM DIAMETRO DE 104MM,EXCLUSIVE CONEX</t>
  </si>
  <si>
    <t>OES,EMENDAS,ABERTURA E FECHAMENTO DE RASGO E ISOLAMENTO.FORN</t>
  </si>
  <si>
    <t>15.041.0009-A</t>
  </si>
  <si>
    <t>15.041.0020-0</t>
  </si>
  <si>
    <t>TUBO DE COBRE CLASSE I,COM DIAMETRO DE 15MM,EXCLUSIVE CONEXO</t>
  </si>
  <si>
    <t>15.041.0020-A</t>
  </si>
  <si>
    <t>15.041.0025-0</t>
  </si>
  <si>
    <t>TUBO DE COBRE CLASSE I,COM DIAMETRO DE 22MM,EXCLUSIVE CONEXO</t>
  </si>
  <si>
    <t>15.041.0025-A</t>
  </si>
  <si>
    <t>15.041.0030-0</t>
  </si>
  <si>
    <t>TUBO DE COBRE CLASSE I,COM DIAMETRO DE 28MM,EXCLUSIVE CONEXO</t>
  </si>
  <si>
    <t>15.041.0030-A</t>
  </si>
  <si>
    <t>15.041.0035-0</t>
  </si>
  <si>
    <t>TUBO DE COBRE CLASSE I,COM DIAMETRO DE 42MM,EXCLUSIVE CONEXO</t>
  </si>
  <si>
    <t>15.041.0035-A</t>
  </si>
  <si>
    <t>15.045.0010-0</t>
  </si>
  <si>
    <t>EMENDA EM ELETRODUTO DE FERRO GALVANIZADO,DIAMETRO DE 1/2",</t>
  </si>
  <si>
    <t>COMPREENDENDO:CORTE,ABERTURA DE DUAS ROSCAS POR TARRACHA MAN</t>
  </si>
  <si>
    <t>UAL,COLOCACAO DA LUVA,INCLUSIVE ESTA</t>
  </si>
  <si>
    <t>15.045.0010-A</t>
  </si>
  <si>
    <t>15.045.0011-0</t>
  </si>
  <si>
    <t>EMENDA EM ELETRODUTO DE FERRO GALVANIZADO,DIAMETRO DE 3/4",</t>
  </si>
  <si>
    <t>COMPREENDENDO:CORTE,ABERTURA DE DUAS ROSCAS POR TARRACHA MA</t>
  </si>
  <si>
    <t>NUAL,COLOCACAO DA LUVA,INCLUSIVE ESTA</t>
  </si>
  <si>
    <t>15.045.0011-A</t>
  </si>
  <si>
    <t>15.045.0012-0</t>
  </si>
  <si>
    <t>EMENDA EM ELETRODUTO DE FERRO GALVANIZADO,DIAMETRO DE 1",COM</t>
  </si>
  <si>
    <t>PREENDENDO:CORTE,ABERTURA DE DUAS ROSCAS POR TARRACHA MANUAL</t>
  </si>
  <si>
    <t>,COLOCACAO DA LUVA,INCLUSIVE ESTA</t>
  </si>
  <si>
    <t>15.045.0012-A</t>
  </si>
  <si>
    <t>15.045.0013-0</t>
  </si>
  <si>
    <t>EMENDA EM ELETRODUTO DE FERRO GALVANIZADO,DIAMETRO DE 1.1/4"</t>
  </si>
  <si>
    <t>,COMPREENDENDO:CORTE,ABERTURA DE DUAS ROSCAS POR TARRACHA MA</t>
  </si>
  <si>
    <t>15.045.0013-A</t>
  </si>
  <si>
    <t>15.045.0014-0</t>
  </si>
  <si>
    <t>EMENDA EM ELETRODUTO DE FERRO GALVANIZADO,DIAMETRO DE 1.1/2"</t>
  </si>
  <si>
    <t>15.045.0014-A</t>
  </si>
  <si>
    <t>15.045.0015-0</t>
  </si>
  <si>
    <t>EMENDA EM ELETRODUTO DE FERRO GALVANIZADO,DIAMETRO DE 2",COM</t>
  </si>
  <si>
    <t>15.045.0015-A</t>
  </si>
  <si>
    <t>15.045.0016-0</t>
  </si>
  <si>
    <t>EMENDA EM ELETRODUTO DE FERRO GALVANIZADO,DIAMETRO DE 2.1/2"</t>
  </si>
  <si>
    <t>15.045.0016-A</t>
  </si>
  <si>
    <t>15.045.0017-0</t>
  </si>
  <si>
    <t>EMENDA EM ELETRODUTO DE FERRO GALVANIZADO,DIAMETRO DE 3",COM</t>
  </si>
  <si>
    <t>15.045.0017-A</t>
  </si>
  <si>
    <t>15.045.0018-0</t>
  </si>
  <si>
    <t>EMENDA EM ELETRODUTO DE FERRO GALVANIZADO,DIAMETRO DE 4",COM</t>
  </si>
  <si>
    <t>15.045.0018-A</t>
  </si>
  <si>
    <t>15.045.0025-0</t>
  </si>
  <si>
    <t>CORTE E ABERTURA DE DUAS ROSCAS,POR TARRAXA MANUAL,E COLOCAC</t>
  </si>
  <si>
    <t>AO DE CONEXOES DE FERRO GALVANIZADO,COM COSTURA,COM DIAMETRO</t>
  </si>
  <si>
    <t> DE 1/2",EXCLUSIVE A PECA</t>
  </si>
  <si>
    <t>15.045.0025-A</t>
  </si>
  <si>
    <t>15.045.0026-0</t>
  </si>
  <si>
    <t> DE 3/4",EXCLUSIVE A PECA</t>
  </si>
  <si>
    <t>15.045.0026-A</t>
  </si>
  <si>
    <t>15.045.0027-0</t>
  </si>
  <si>
    <t> DE 1",EXCLUSIVE A PECA</t>
  </si>
  <si>
    <t>15.045.0027-A</t>
  </si>
  <si>
    <t>15.045.0028-0</t>
  </si>
  <si>
    <t> DE 1.1/4",EXCLUSIVE A PECA</t>
  </si>
  <si>
    <t>15.045.0028-A</t>
  </si>
  <si>
    <t>15.045.0029-0</t>
  </si>
  <si>
    <t> DE 1.1/2",EXCLUSIVE A PECA</t>
  </si>
  <si>
    <t>15.045.0029-A</t>
  </si>
  <si>
    <t>15.045.0030-0</t>
  </si>
  <si>
    <t> DE 2",EXCLUSIVE A PECA</t>
  </si>
  <si>
    <t>15.045.0030-A</t>
  </si>
  <si>
    <t>15.045.0031-0</t>
  </si>
  <si>
    <t> DE 2.1/2",EXCLUSIVE A PECA</t>
  </si>
  <si>
    <t>15.045.0031-A</t>
  </si>
  <si>
    <t>15.045.0032-0</t>
  </si>
  <si>
    <t> DE 3",EXCLUSIVE A PECA</t>
  </si>
  <si>
    <t>15.045.0032-A</t>
  </si>
  <si>
    <t>15.045.0033-0</t>
  </si>
  <si>
    <t> DE 4",EXCLUSIVE A PECA</t>
  </si>
  <si>
    <t>15.045.0033-A</t>
  </si>
  <si>
    <t>15.045.0050-0</t>
  </si>
  <si>
    <t>CORTE E ABERTURA DE DUAS ROSCAS,POR TARRAXA MANUAL,COLOCACAO</t>
  </si>
  <si>
    <t> DE CONEXOES EM TUBULACAO PARA VAPOR(SCH-40 OU SCH-80),NO DI</t>
  </si>
  <si>
    <t>AMETRO DE 1/2",EXCLUSIVE A PECA</t>
  </si>
  <si>
    <t>15.045.0050-A</t>
  </si>
  <si>
    <t>15.045.0051-0</t>
  </si>
  <si>
    <t>AMETRO DE 3/4",EXCLUSIVE A PECA</t>
  </si>
  <si>
    <t>15.045.0051-A</t>
  </si>
  <si>
    <t>15.045.0052-0</t>
  </si>
  <si>
    <t>AMETRO DE 1",EXCLUSIVE A PECA</t>
  </si>
  <si>
    <t>15.045.0052-A</t>
  </si>
  <si>
    <t>15.045.0053-0</t>
  </si>
  <si>
    <t>AMETRO DE 1.1/4",EXCLUSIVE A PECA</t>
  </si>
  <si>
    <t>15.045.0053-A</t>
  </si>
  <si>
    <t>15.045.0054-0</t>
  </si>
  <si>
    <t>AMETRO DE 1.1/2",EXCLUSIVE A PECA</t>
  </si>
  <si>
    <t>15.045.0054-A</t>
  </si>
  <si>
    <t>15.045.0055-0</t>
  </si>
  <si>
    <t>AMETRO DE 2",EXCLUSIVE A PECA</t>
  </si>
  <si>
    <t>15.045.0055-A</t>
  </si>
  <si>
    <t>15.045.0056-0</t>
  </si>
  <si>
    <t>AMETRO DE 2.1/2",EXCLUSIVE A PECA</t>
  </si>
  <si>
    <t>15.045.0056-A</t>
  </si>
  <si>
    <t>15.045.0057-0</t>
  </si>
  <si>
    <t>AMETRO DE 3",EXCLUSIVE A PECA</t>
  </si>
  <si>
    <t>15.045.0057-A</t>
  </si>
  <si>
    <t>15.045.0058-0</t>
  </si>
  <si>
    <t>AMETRO DE 4",EXCLUSIVE A PECA</t>
  </si>
  <si>
    <t>15.045.0058-A</t>
  </si>
  <si>
    <t>15.045.0065-1</t>
  </si>
  <si>
    <t> DE CONEXOES EM TUBOS DE PVC ROSQUEAVEIS,COM DIAMETRO DE 1/2</t>
  </si>
  <si>
    <t>",EXCLUSIVE A PECA</t>
  </si>
  <si>
    <t>15.045.0065-B</t>
  </si>
  <si>
    <t>15.045.0066-1</t>
  </si>
  <si>
    <t> DE CONEXOES EM TUBOS DE PVC ROSQUEAVEIS,COM DIAMETRO DE 3/4</t>
  </si>
  <si>
    <t>15.045.0066-B</t>
  </si>
  <si>
    <t>15.045.0067-1</t>
  </si>
  <si>
    <t> DE CONEXOES EM TUBOS DE PVC ROSQUEAVEIS,COM DIAMETRO DE 1",</t>
  </si>
  <si>
    <t>EXCLUSIVE A PECA</t>
  </si>
  <si>
    <t>15.045.0067-B</t>
  </si>
  <si>
    <t>15.045.0068-1</t>
  </si>
  <si>
    <t> DE CONEXOES EM TUBOS DE PVC ROSQUEAVEIS,COM DIAMETRO DE 1.1</t>
  </si>
  <si>
    <t>/4",EXCLUSIVE A PECA</t>
  </si>
  <si>
    <t>15.045.0068-B</t>
  </si>
  <si>
    <t>15.045.0069-1</t>
  </si>
  <si>
    <t>/2",EXCLUSIVE A PECA</t>
  </si>
  <si>
    <t>15.045.0069-B</t>
  </si>
  <si>
    <t>15.045.0070-1</t>
  </si>
  <si>
    <t> DE CONEXOES EM TUBOS DE PVC ROSQUEAVEIS,COM DIAMETRO DE 2",</t>
  </si>
  <si>
    <t>15.045.0070-B</t>
  </si>
  <si>
    <t>15.045.0071-1</t>
  </si>
  <si>
    <t> DE CONEXOES EM TUBOS DE PVC ROSQUEAVEIS,COM DIAMETRO DE 2.1</t>
  </si>
  <si>
    <t>15.045.0071-B</t>
  </si>
  <si>
    <t>15.045.0072-1</t>
  </si>
  <si>
    <t> DE CONEXOES EM TUBOS DE PVC ROSQUEAVEIS,COM DIAMETRO DE 3",</t>
  </si>
  <si>
    <t>15.045.0072-B</t>
  </si>
  <si>
    <t>15.045.0073-1</t>
  </si>
  <si>
    <t> DE CONEXOES EM TUBOS DE PVC ROSQUEAVEIS,COM DIAMETRO DE 4",</t>
  </si>
  <si>
    <t>15.045.0073-B</t>
  </si>
  <si>
    <t>15.045.0075-0</t>
  </si>
  <si>
    <t> DE CONEXOES EM ELETRODUTO DE PVC ROSQUEAVEIS,COM DIAMETRO D</t>
  </si>
  <si>
    <t>E 1/2",EXCLUSIVE A PECA</t>
  </si>
  <si>
    <t>15.045.0075-A</t>
  </si>
  <si>
    <t>15.045.0076-0</t>
  </si>
  <si>
    <t>E 3/4",EXCLUSIVE A PECA</t>
  </si>
  <si>
    <t>15.045.0076-A</t>
  </si>
  <si>
    <t>15.045.0077-0</t>
  </si>
  <si>
    <t>E 1",EXCLUSIVE A PECA</t>
  </si>
  <si>
    <t>15.045.0077-A</t>
  </si>
  <si>
    <t>15.045.0078-0</t>
  </si>
  <si>
    <t>E 1.1/4",EXCLUSIVE A PECA</t>
  </si>
  <si>
    <t>15.045.0078-A</t>
  </si>
  <si>
    <t>15.045.0079-0</t>
  </si>
  <si>
    <t>E 1.1/2",EXCLUSIVE A PECA</t>
  </si>
  <si>
    <t>15.045.0079-A</t>
  </si>
  <si>
    <t>15.045.0080-0</t>
  </si>
  <si>
    <t>E 2",EXCLUSIVE A PECA</t>
  </si>
  <si>
    <t>15.045.0080-A</t>
  </si>
  <si>
    <t>15.045.0081-0</t>
  </si>
  <si>
    <t>E 2.1/2",EXCLUSIVE A PECA</t>
  </si>
  <si>
    <t>15.045.0081-A</t>
  </si>
  <si>
    <t>15.045.0082-0</t>
  </si>
  <si>
    <t>E 3",EXCLUSIVE A PECA</t>
  </si>
  <si>
    <t>15.045.0082-A</t>
  </si>
  <si>
    <t>15.045.0083-0</t>
  </si>
  <si>
    <t>E 4",EXCLUSIVE A PECA</t>
  </si>
  <si>
    <t>15.045.0083-A</t>
  </si>
  <si>
    <t>15.045.0084-0</t>
  </si>
  <si>
    <t>CORTE E COLOCACAO DE CONEXOES EM TUBO DE PVC RIGIDO,ESGOTO,S</t>
  </si>
  <si>
    <t>OLDAVEL,COM DIAMETRO DE 40MM,EXCLUSIVE A PECA</t>
  </si>
  <si>
    <t>15.045.0084-A</t>
  </si>
  <si>
    <t>15.045.0085-0</t>
  </si>
  <si>
    <t>OLDAVEL,COM DIAMETRO DE 50MM,EXCLUSIVE A PECA</t>
  </si>
  <si>
    <t>15.045.0085-A</t>
  </si>
  <si>
    <t>15.045.0086-0</t>
  </si>
  <si>
    <t>OLDAVEL,COM DIAMETRO DE 75MM,EXCLUSIVE A PECA</t>
  </si>
  <si>
    <t>15.045.0086-A</t>
  </si>
  <si>
    <t>15.045.0087-0</t>
  </si>
  <si>
    <t>OLDAVEL,COM DIAMETRO DE 100MM,EXCLUSIVE A PECA</t>
  </si>
  <si>
    <t>15.045.0087-A</t>
  </si>
  <si>
    <t>15.045.0090-0</t>
  </si>
  <si>
    <t>CORTE E COLOCACAO DE CONEXOES EM TUBO DE PVC RIGIDO,SOLDAVEL</t>
  </si>
  <si>
    <t> PARA AGUA FRIA,COM DIAMETRO DE 20MM,EXCLUSIVE A PECA</t>
  </si>
  <si>
    <t>15.045.0090-A</t>
  </si>
  <si>
    <t>15.045.0091-0</t>
  </si>
  <si>
    <t> PARA AGUA FRIA,COM DIAMETRO DE 25MM,EXCLUSIVE A PECA</t>
  </si>
  <si>
    <t>15.045.0091-A</t>
  </si>
  <si>
    <t>15.045.0092-0</t>
  </si>
  <si>
    <t> PARA AGUA FRIA,COM DIAMETRO DE 32MM,EXCLUSIVE A PECA</t>
  </si>
  <si>
    <t>15.045.0092-A</t>
  </si>
  <si>
    <t>15.045.0093-0</t>
  </si>
  <si>
    <t> PARA AGUA FRIA,COM DIAMETRO DE 40MM,EXCLUSIVE A PECA</t>
  </si>
  <si>
    <t>15.045.0093-A</t>
  </si>
  <si>
    <t>15.045.0094-0</t>
  </si>
  <si>
    <t> PARA AGUA FRIA,COM DIAMETRO DE 50MM,EXCLUSIVE A PECA</t>
  </si>
  <si>
    <t>15.045.0094-A</t>
  </si>
  <si>
    <t>15.045.0095-0</t>
  </si>
  <si>
    <t> PARA AGUA FRIA,COM DIAMETRO DE 60MM,EXCLUSIVE A PECA</t>
  </si>
  <si>
    <t>15.045.0095-A</t>
  </si>
  <si>
    <t>15.045.0096-0</t>
  </si>
  <si>
    <t> PARA AGUA FRIA,COM DIAMETRO DE 75MM,EXCLUSIVE A PECA</t>
  </si>
  <si>
    <t>15.045.0096-A</t>
  </si>
  <si>
    <t>15.045.0097-0</t>
  </si>
  <si>
    <t> PARA AGUA FRIA,COM DIAMETRO DE 85MM,EXCLUSIVE A PECA</t>
  </si>
  <si>
    <t>15.045.0097-A</t>
  </si>
  <si>
    <t>15.045.0098-0</t>
  </si>
  <si>
    <t> PARA AGUA FRIA,COM DIAMETRO DE 110MM,EXCLUSIVE A PECA</t>
  </si>
  <si>
    <t>15.045.0098-A</t>
  </si>
  <si>
    <t>15.045.0100-0</t>
  </si>
  <si>
    <t>CORTE E COLOCACAO DE CONEXOES EM TUBO DE COBRE PARA AGUA QUE</t>
  </si>
  <si>
    <t>NTE,COM DIAMETRO DE 15MM,EXCLUSIVE A PECA</t>
  </si>
  <si>
    <t>15.045.0100-A</t>
  </si>
  <si>
    <t>15.045.0101-0</t>
  </si>
  <si>
    <t>NTE,COM DIAMETRO DE 22MM,EXCLUSIVE A PECA</t>
  </si>
  <si>
    <t>15.045.0101-A</t>
  </si>
  <si>
    <t>15.045.0102-0</t>
  </si>
  <si>
    <t>NTE,COM DIAMETRO DE 28MM,EXCLUSIVE A PECA</t>
  </si>
  <si>
    <t>15.045.0102-A</t>
  </si>
  <si>
    <t>15.045.0103-0</t>
  </si>
  <si>
    <t>NTE,COM DIAMETRO DE 35MM,EXCLUSIVE A PECA</t>
  </si>
  <si>
    <t>15.045.0103-A</t>
  </si>
  <si>
    <t>15.045.0104-0</t>
  </si>
  <si>
    <t>NTE,COM DIAMETRO DE 42MM,EXCLUSIVE A PECA</t>
  </si>
  <si>
    <t>15.045.0104-A</t>
  </si>
  <si>
    <t>15.045.0105-0</t>
  </si>
  <si>
    <t>NTE,COM DIAMETRO DE 54MM,EXCLUSIVE A PECA</t>
  </si>
  <si>
    <t>15.045.0105-A</t>
  </si>
  <si>
    <t>15.045.0106-0</t>
  </si>
  <si>
    <t>NTE,COM DIAMETRO DE 66MM,EXCLUSIVE A PECA</t>
  </si>
  <si>
    <t>15.045.0106-A</t>
  </si>
  <si>
    <t>15.045.0107-0</t>
  </si>
  <si>
    <t>NTE,COM DIAMETRO DE 79MM,EXCLUSIVE A PECA</t>
  </si>
  <si>
    <t>15.045.0107-A</t>
  </si>
  <si>
    <t>15.045.0108-0</t>
  </si>
  <si>
    <t>NTE,COM DIAMETRO DE 104MM,EXCLUSIVE A PECA</t>
  </si>
  <si>
    <t>15.045.0108-A</t>
  </si>
  <si>
    <t>15.045.0110-0</t>
  </si>
  <si>
    <t>ABERTURA E FECHAMENTO MANUAL DE RASGO EM ALVENARIA,PARA PASS</t>
  </si>
  <si>
    <t>AGEM DE TUBOS E DUTOS,COM DIAMETRO DE 1/2" A 1"</t>
  </si>
  <si>
    <t>15.045.0110-A</t>
  </si>
  <si>
    <t>15.045.0111-0</t>
  </si>
  <si>
    <t>ABERTURA E FECHAMENTO MANUAL DE RASGO EM CONCRETO,PARA PASSA</t>
  </si>
  <si>
    <t>GEM DE TUBOS E DUTOS,COM DIAMETRO DE 1/2" A 1"</t>
  </si>
  <si>
    <t>15.045.0111-A</t>
  </si>
  <si>
    <t>15.045.0115-0</t>
  </si>
  <si>
    <t>AGEM DE TUBOS E DUTOS,COM DIAMETRO DE 1.1/4" A 2"</t>
  </si>
  <si>
    <t>15.045.0115-A</t>
  </si>
  <si>
    <t>15.045.0116-0</t>
  </si>
  <si>
    <t>GEM DE TUBOS E DUTOS,COM DIAMETRO DE 1.1/4" A 2"</t>
  </si>
  <si>
    <t>15.045.0116-A</t>
  </si>
  <si>
    <t>15.045.0120-0</t>
  </si>
  <si>
    <t>AGEM DE TUBOS E DUTOS,COM DIAMETRO DE 2.1/2" A 4"</t>
  </si>
  <si>
    <t>15.045.0120-A</t>
  </si>
  <si>
    <t>15.045.0121-0</t>
  </si>
  <si>
    <t>GEM DE TUBOS E DUTOS,COM DIAMETRO DE 2.1/2" A 4"</t>
  </si>
  <si>
    <t>15.045.0121-A</t>
  </si>
  <si>
    <t>15.046.0010-0</t>
  </si>
  <si>
    <t>SOLDA DE TOPO,EM TUBULACAO PARA VAPOR(SCH-40 OU SCH-80),NO D</t>
  </si>
  <si>
    <t>IAMETRO DE 1/2",UTILIZANDO CONVERSOR ELETROMOTORIZADO,INCLUS</t>
  </si>
  <si>
    <t>IVE CORTE OU CHANFRO DAS EXTREMIDADES</t>
  </si>
  <si>
    <t>15.046.0010-A</t>
  </si>
  <si>
    <t>15.046.0011-0</t>
  </si>
  <si>
    <t>IAMETRO DE 3/4",UTILIZANDO CONVERSOR ELETROMOTORIZADO,INCLUS</t>
  </si>
  <si>
    <t>15.046.0011-A</t>
  </si>
  <si>
    <t>15.046.0012-0</t>
  </si>
  <si>
    <t>IAMETRO DE 1",UTILIZANDO CONVERSOR ELETROMOTORIZADO,INCLUSIV</t>
  </si>
  <si>
    <t>E CORTE OU CHANFRO DAS EXTREMIDADES</t>
  </si>
  <si>
    <t>15.046.0012-A</t>
  </si>
  <si>
    <t>15.046.0013-0</t>
  </si>
  <si>
    <t>IAMETRO DE 1.1/4",UTILIZANDO CONVERSOR ELETROMOTORIZADO,INCL</t>
  </si>
  <si>
    <t>USIVE CORTE OU CHANFRO DAS EXTREMIDADES</t>
  </si>
  <si>
    <t>15.046.0013-A</t>
  </si>
  <si>
    <t>15.046.0014-0</t>
  </si>
  <si>
    <t>IAMETRO DE 1.1/2",UTILIZANDO CONVERSOR ELETROMOTORIZADO,INCL</t>
  </si>
  <si>
    <t>15.046.0014-A</t>
  </si>
  <si>
    <t>15.046.0015-0</t>
  </si>
  <si>
    <t>IAMETRO DE 2",UTILIZANDO CONVERSOR ELETROMOTORIZADO,INCLUSIV</t>
  </si>
  <si>
    <t>15.046.0015-A</t>
  </si>
  <si>
    <t>15.046.0016-0</t>
  </si>
  <si>
    <t>IAMETRO DE 2.1/2",UTILIZANDO CONVERSOR ELETROMOTORIZADO,INCL</t>
  </si>
  <si>
    <t>15.046.0016-A</t>
  </si>
  <si>
    <t>15.046.0017-0</t>
  </si>
  <si>
    <t>IAMETRO DE 3",UTILIZANDO CONVERSOR ELETROMOTORIZADO,INCLUSIV</t>
  </si>
  <si>
    <t>15.046.0017-A</t>
  </si>
  <si>
    <t>15.046.0018-0</t>
  </si>
  <si>
    <t>IAMETRO DE 4",UTILIZANDO CONVERSOR ELETROMOTORIZADO,INCLUSIV</t>
  </si>
  <si>
    <t>15.046.0018-A</t>
  </si>
  <si>
    <t>15.047.0010-0</t>
  </si>
  <si>
    <t>ISOLAMENTO EM TUBULACAO COM DIAMETRO DE 1/2",COMPREENDENDO:C</t>
  </si>
  <si>
    <t>ALHA DE ISOLAMENTO DE POLIURETANO EXPANDIDO,COM ESPESSURA DE</t>
  </si>
  <si>
    <t>1",FIXADA COM ARAME GALVANIZADO,CHAPA DE ALUMINIO CORRUGADA</t>
  </si>
  <si>
    <t>COM PAPEL KRAFT COM 0,15MM,FIXADA COM CINTA DE ALUMINIO COM</t>
  </si>
  <si>
    <t>1/2"X0,5MM E SELO PARA FIXACAO DA CINTA,EXCLUSIVE A TUBULACA</t>
  </si>
  <si>
    <t>O.FORNECIMENTO E COLOCACAO</t>
  </si>
  <si>
    <t>15.047.0010-A</t>
  </si>
  <si>
    <t>15.047.0011-0</t>
  </si>
  <si>
    <t>ISOLAMENTO EM TUBULACAO COM DIAMETRO DE 3/4",COMPREENDENDO:C</t>
  </si>
  <si>
    <t> 1",FIXADA COM ARAME GALVANIZADO,CHAPA DE ALUMINIO CORRUGADA</t>
  </si>
  <si>
    <t> COM PAPEL KRAFT COM 0,15MM,FIXADA COM CINTA DE ALUMINIO COM</t>
  </si>
  <si>
    <t> 1/2"X0,5MM E SELO PARA FIXACAO DA CINTA,EXCLUSIVE A TUBULAC</t>
  </si>
  <si>
    <t>AO.FORNECIMENTO E COLOCACAO</t>
  </si>
  <si>
    <t>15.047.0011-A</t>
  </si>
  <si>
    <t>15.047.0012-0</t>
  </si>
  <si>
    <t>ISOLAMENTO EM TUBULACAO COM DIAMETRO DE 1",COMPREENDENDO:CAL</t>
  </si>
  <si>
    <t>HA DE ISOLAMENTO DE POLIURETANO EXPANDIDO,COM ESPESSURA DE 1</t>
  </si>
  <si>
    <t>",FIXADA COM ARAME GALVANIZADO,CHAPA DE ALUMINIO CORRUGADA C</t>
  </si>
  <si>
    <t>OM PAPEL KRAFT COM 0,15MM,FIXADA COM CINTA DE ALUMINIO COM 1</t>
  </si>
  <si>
    <t>/2"X0,5MM E SELO PARA FIXACAO DA CINTA,EXCLUSIVE A TUBULACAO</t>
  </si>
  <si>
    <t>15.047.0012-A</t>
  </si>
  <si>
    <t>15.047.0013-0</t>
  </si>
  <si>
    <t>ISOLAMENTO EM TUBULACAO COM DIAMETRO DE 1.1/4",COMPREENDENDO</t>
  </si>
  <si>
    <t>:CALHA DE ISOLAMENTO DE POLIURETANO EXPANDIDO,COM ESPESSURA</t>
  </si>
  <si>
    <t>DE 1",FIXADA COM ARAME GALVANIZADO,CHAPA DE ALUMINIO CORRUGA</t>
  </si>
  <si>
    <t>DA COM PAPEL KRAFT COM 0,15MM,FIXADA COM CINTA DE ALUMINIO C</t>
  </si>
  <si>
    <t>OM 1/2"X0,5MM E SELO PARA FIXACAO DE CINTA,EXCLUSIVE A TUBUL</t>
  </si>
  <si>
    <t>ACAO.FORNECIMENTO E COLOCACAO</t>
  </si>
  <si>
    <t>15.047.0013-A</t>
  </si>
  <si>
    <t>15.047.0014-0</t>
  </si>
  <si>
    <t>ISOLAMENTO EM TUBULACAO COM DIAMETRO DE 1.1/2",COMPREENDENDO</t>
  </si>
  <si>
    <t>OM 1/2"X0,5MM E SELO PARA FIXACAO DA CINTA,EXCLUSIVE A TUBUL</t>
  </si>
  <si>
    <t>15.047.0014-A</t>
  </si>
  <si>
    <t>15.047.0015-0</t>
  </si>
  <si>
    <t>ISOLAMENTO EM TUBULACAO COM DIAMETRO DE 2",COMPREENDENDO:CAL</t>
  </si>
  <si>
    <t>.1/2",FIXADA COM ARAME GALVANIZADO,CHAPA DE ALUMINIO CORRUGA</t>
  </si>
  <si>
    <t>15.047.0015-A</t>
  </si>
  <si>
    <t>15.047.0016-0</t>
  </si>
  <si>
    <t>ISOLAMENTO EM TUBULACAO COM DIAMETRO DE 2.1/2",COMPREENDENDO</t>
  </si>
  <si>
    <t>DE 1.1/2",FIXADA COM ARAME GALVANIZADO,CHAPA DE ALUMINIO COR</t>
  </si>
  <si>
    <t>RUGADA COM PAPEL KRAFT COM 0,15MM,FIXADA COM CINTA DE ALUMIN</t>
  </si>
  <si>
    <t>IO COM 1/2"X0,5MM E SELO PARA FIXACAO DA CINTA,EXCLUSIVE A</t>
  </si>
  <si>
    <t>TUBULACAO.FORNECIMENTO E COLOCACAO</t>
  </si>
  <si>
    <t>15.047.0016-A</t>
  </si>
  <si>
    <t>15.047.0017-0</t>
  </si>
  <si>
    <t>ISOLAMENTO EM TUBULACAO COM DIAMETRO DE 3",COMPREENDENDO:CAL</t>
  </si>
  <si>
    <t>15.047.0017-A</t>
  </si>
  <si>
    <t>15.047.0018-0</t>
  </si>
  <si>
    <t>ISOLAMENTO EM TUBULACAO COM DIAMETRO DE 4",COMPREENDENDO:CAL</t>
  </si>
  <si>
    <t>15.047.0018-A</t>
  </si>
  <si>
    <t>15.058.0010-0</t>
  </si>
  <si>
    <t>FORNECIMENTO DE AGUA,PELA CEDAE,PARA OBRAS PUBLICAS,CONDIDER</t>
  </si>
  <si>
    <t>ANDO UM CONSUMO MENSAL DE ATE 20,00M3,TARIFA "A"</t>
  </si>
  <si>
    <t>15.058.0010-A</t>
  </si>
  <si>
    <t>15.058.0015-0</t>
  </si>
  <si>
    <t>ADICIONAL PARA O ITEM 15.058.0010,CONSIDERANDO O CONSUMO MEN</t>
  </si>
  <si>
    <t>SAL ENTRE 21,00 E 30,00M3</t>
  </si>
  <si>
    <t>15.058.0015-A</t>
  </si>
  <si>
    <t>15.058.0020-0</t>
  </si>
  <si>
    <t>ADICIONAL PARA OS ITENS 15.058.0010 E 15.058.0015,CONSIDERAN</t>
  </si>
  <si>
    <t>DO O CONSUMO MENSAL ENTRE 31,00 E 100,00M3</t>
  </si>
  <si>
    <t>15.058.0020-A</t>
  </si>
  <si>
    <t>15.058.0050-0</t>
  </si>
  <si>
    <t>FORNECIMENTO DE AGUA,PELA CEDAE,PARA OBRAS PUBLICAS,CONSIDER</t>
  </si>
  <si>
    <t>ANDO O CONSUMO MENSAL DE ATE 30,00M3,TARIFA "B"</t>
  </si>
  <si>
    <t>15.058.0050-A</t>
  </si>
  <si>
    <t>15.058.0055-0</t>
  </si>
  <si>
    <t>ADICIONAL PARA O ITEM 15.058.0050,CONSIDERANDO O CONSUMO MEN</t>
  </si>
  <si>
    <t>SAL DE 31,00 ATE 130,00M3</t>
  </si>
  <si>
    <t>15.058.0055-A</t>
  </si>
  <si>
    <t>15.058.0060-0</t>
  </si>
  <si>
    <t>ADICIONAL PARA OS ITENS 15.058.0050 E 15.058.0055,CONSIDERAN</t>
  </si>
  <si>
    <t>DO O CONSUMO MENSAL MAIOR QUE 130,00M3</t>
  </si>
  <si>
    <t>15.058.0060-A</t>
  </si>
  <si>
    <t>15.065.0010-0</t>
  </si>
  <si>
    <t>LIGACAO PREDIAL DE ESGOTO SANITARIO,SEGUNDO INSTRUCOES DA CE</t>
  </si>
  <si>
    <t>DAE,INCLUSIVE CAIXA DE INSPECAO COM TAMPAO DE FERRO FUNDIDO</t>
  </si>
  <si>
    <t>LEVE,EM LOGRADOURO DOTADO DE COLETOR DUPLO.ESTE CUSTO INCLUI</t>
  </si>
  <si>
    <t> ESCAVACAO E REATERRO</t>
  </si>
  <si>
    <t>15.065.0010-A</t>
  </si>
  <si>
    <t>15.065.0011-0</t>
  </si>
  <si>
    <t>PESADO,EM LOGRADOURO DOTADO DE COLETOR DUPLO.ESTE CUSTO INCL</t>
  </si>
  <si>
    <t>UI ESCAVACAO E REATERRO</t>
  </si>
  <si>
    <t>15.065.0011-A</t>
  </si>
  <si>
    <t>15.065.0015-0</t>
  </si>
  <si>
    <t>LEVE,EM LOGRADOURO SEM PAVIMENTACAO,DOTADO DE COLETOR UNICO.</t>
  </si>
  <si>
    <t>ESTE CUSTO INCLUI ESCAVACAO E REATERRO</t>
  </si>
  <si>
    <t>15.065.0015-A</t>
  </si>
  <si>
    <t>15.065.0016-0</t>
  </si>
  <si>
    <t>PESADO,EM LOGRADOURO SEM PAVIMENTACAO,DOTADO DE COLETOR UNIC</t>
  </si>
  <si>
    <t>O.ESTE CUSTO INCLUI ESCAVACAO E REATERRO</t>
  </si>
  <si>
    <t>15.065.0016-A</t>
  </si>
  <si>
    <t>15.065.0020-0</t>
  </si>
  <si>
    <t>LEVE,EM LOGRADOURO PAVIMENTADO,COM PARALELEPIPEDOS SOBRE COL</t>
  </si>
  <si>
    <t>CHOES DE AREIA OU PO-DE-PEDRA,E DOTADO DE COLETOR UNICO.ESTE</t>
  </si>
  <si>
    <t> CUSTO INCLUI ESCAVACAO E REATERRO</t>
  </si>
  <si>
    <t>15.065.0020-A</t>
  </si>
  <si>
    <t>15.065.0021-0</t>
  </si>
  <si>
    <t>PESADO,EM LOGRADOURO PAVIMENTADO,COM PARALELEPIPEDOS SOBRE C</t>
  </si>
  <si>
    <t>OLCHOES DE AREIA OU PO-DE-PEDRA,E DOTADO DE COLETOR UNICO.ES</t>
  </si>
  <si>
    <t>TE CUSTO INCLUI ESCAVACAO E REATERRO</t>
  </si>
  <si>
    <t>15.065.0021-A</t>
  </si>
  <si>
    <t>15.065.0025-0</t>
  </si>
  <si>
    <t>LEVE,EM LOGRADOURO PAVIMENTADO,COM LENCOL DE ASFALTO SOBRE C</t>
  </si>
  <si>
    <t>AMADA DE CONCRETO E DOTADO DE COLETOR UNICO.ESTE CUSTO INCLU</t>
  </si>
  <si>
    <t>I ESCAVACAO E REATERRO</t>
  </si>
  <si>
    <t>15.065.0025-A</t>
  </si>
  <si>
    <t>15.065.0026-0</t>
  </si>
  <si>
    <t>PESADO,EM LOGRADOURO PAVIMENTADO,COM LENCOL DE ASFALTO SOBRE</t>
  </si>
  <si>
    <t> CAMADA DE CONCRETO E DOTADO DE COLETOR UNICO.ESTE CUSTO INC</t>
  </si>
  <si>
    <t>LUI ESCAVACAO E REATERRO</t>
  </si>
  <si>
    <t>15.065.0026-A</t>
  </si>
  <si>
    <t>15.066.0001-1</t>
  </si>
  <si>
    <t>CONJUNTO DE MATERIAIS PARA CAVALETE DE RAMAL PREDIAL DE AGUA</t>
  </si>
  <si>
    <t>,PADRAO NORMAL,TIPO A DE 1/2".FORNECIMENTO</t>
  </si>
  <si>
    <t>15.066.0001-B</t>
  </si>
  <si>
    <t>15.066.0002-1</t>
  </si>
  <si>
    <t>,PADRAO NORMAL,TIPO A DE 3/4".FORNECIMENTO</t>
  </si>
  <si>
    <t>15.066.0002-B</t>
  </si>
  <si>
    <t>15.066.0003-1</t>
  </si>
  <si>
    <t>,PADRAO NORMAL,TIPO A DE 1".FORNECIMENTO</t>
  </si>
  <si>
    <t>15.066.0003-B</t>
  </si>
  <si>
    <t>15.066.0004-0</t>
  </si>
  <si>
    <t>,PADRAO NORMAL,TIPO A DE 1.1/2".FORNECIMENTO</t>
  </si>
  <si>
    <t>15.066.0004-A</t>
  </si>
  <si>
    <t>15.066.0006-0</t>
  </si>
  <si>
    <t>,PADRAO NORMAL,TIPO B DE 1/2".FORNECIMENTO</t>
  </si>
  <si>
    <t>15.066.0006-A</t>
  </si>
  <si>
    <t>15.066.0007-0</t>
  </si>
  <si>
    <t>,PADRAO NORMAL,TIPO B DE 3/4".FORNECIMENTO</t>
  </si>
  <si>
    <t>15.066.0007-A</t>
  </si>
  <si>
    <t>15.066.0012-0</t>
  </si>
  <si>
    <t>CONJUNTO DE MATERIAIS,COMPLETO,PARA LIGACAO DE RAMAL PREDIAL</t>
  </si>
  <si>
    <t> DE AGUA,DENOMINADO "KIT CAVALETE",EM PVC,DIAMETRO DE 1/2".F</t>
  </si>
  <si>
    <t>15.066.0012-A</t>
  </si>
  <si>
    <t>15.066.0013-0</t>
  </si>
  <si>
    <t> DE AGUA,DENOMINADO "KIT CAVALETE",EM PVC,DIAMETRO DE 3/4".F</t>
  </si>
  <si>
    <t>15.066.0013-A</t>
  </si>
  <si>
    <t>15.066.0021-0</t>
  </si>
  <si>
    <t>CONJUNTO DE MATERIAIS PARA RAMAL PREDIAL DE AGUA DE PEAD 20M</t>
  </si>
  <si>
    <t>M,PADRAO NORMAL,LIGADO EM DISTRIBUIDOR DE PVC DN DE 50MM OU</t>
  </si>
  <si>
    <t>2",EXCLUSIVE TUBO E CAVALETE.FORNECIMENTO</t>
  </si>
  <si>
    <t>15.066.0021-A</t>
  </si>
  <si>
    <t>15.066.0022-0</t>
  </si>
  <si>
    <t>M,PADRAO NORMAL,LIGADO EM DISTRUIBUIDOR DE PVC DN DE 75MM OU</t>
  </si>
  <si>
    <t> 3",EXCLUSIVE TUBO E CAVALETE.FORNECIMENTO</t>
  </si>
  <si>
    <t>15.066.0022-A</t>
  </si>
  <si>
    <t>15.066.0023-0</t>
  </si>
  <si>
    <t>M,PADRAO NORMAL,LIGADO EM DISTRIBUIDOR DE FERRO FUNDIDO K-7</t>
  </si>
  <si>
    <t>DN DE 75MM,EXCLUSIVE TUBO E CAVALETE.FORNECIMENTO</t>
  </si>
  <si>
    <t>15.066.0023-A</t>
  </si>
  <si>
    <t>15.066.0024-0</t>
  </si>
  <si>
    <t>OU PVC DEFOFO DN DE 100MM,EXCLUSIVE TUBO E CAVALETE.FORNECIM</t>
  </si>
  <si>
    <t>15.066.0024-A</t>
  </si>
  <si>
    <t>15.066.0025-0</t>
  </si>
  <si>
    <t>M,PADRAO NORMAL,LIGADO EM DISTRUIBUIDOR DE PVC DEFOFO DN DE</t>
  </si>
  <si>
    <t>150MM,EXCLUSIVE TUBO E CAVALETE.FORNECIMENTO</t>
  </si>
  <si>
    <t>15.066.0025-A</t>
  </si>
  <si>
    <t>15.066.0026-0</t>
  </si>
  <si>
    <t>M,PADRAO NORMAL,LIGADO EM DISTRIBUIDOR DE PVC DEFOFO DN DE 2</t>
  </si>
  <si>
    <t>00MM,EXCLUSIVE TUBO E CAVALETE.FORNECIMENTO</t>
  </si>
  <si>
    <t>15.066.0026-A</t>
  </si>
  <si>
    <t>15.066.0027-0</t>
  </si>
  <si>
    <t>50MM,EXCLUSIVE TUBO E CAVALETE.FORNECIMENTO</t>
  </si>
  <si>
    <t>15.066.0027-A</t>
  </si>
  <si>
    <t>15.066.0028-0</t>
  </si>
  <si>
    <t>DN ACIMA DE 100MM OU K-9,EXCLUSIVE TUBO E CAVALETE.FORNECIME</t>
  </si>
  <si>
    <t>15.066.0028-A</t>
  </si>
  <si>
    <t>15.066.0031-1</t>
  </si>
  <si>
    <t>CONJUNTO DE MATERIAIS PARA RAMAL PREDIAL DE AGUA DE PVC RQ 1</t>
  </si>
  <si>
    <t>/2",PADRAO NORMAL,LIGADO EM DISTRIBUIDOR DE PVC DN DE 50MM O</t>
  </si>
  <si>
    <t>U 2",EXCLUSIVE TUBO E CAVALETE.FORNECIMENTO</t>
  </si>
  <si>
    <t>15.066.0031-B</t>
  </si>
  <si>
    <t>15.066.0032-1</t>
  </si>
  <si>
    <t>/2",PADRAO NORMAL,LIGADO EM DISTRIBUIDOR DE PVC DN DE 75MM O</t>
  </si>
  <si>
    <t>U 3",EXCLUSIVE TUBO E CAVALETE.FORNECIMENTO</t>
  </si>
  <si>
    <t>15.066.0032-B</t>
  </si>
  <si>
    <t>15.066.0033-1</t>
  </si>
  <si>
    <t>/2",PADRAO NORMAL,LIGADO EM DISTRIBUIDOR DE FERRO FUNDIDO K-</t>
  </si>
  <si>
    <t>7 DN DE 75MM,EXCLUSIVE TUBO E CAVALETE.FORNECIMENTO</t>
  </si>
  <si>
    <t>15.066.0033-B</t>
  </si>
  <si>
    <t>15.066.0034-1</t>
  </si>
  <si>
    <t>7 DN OU PVC DEFOFO DN DE 100MM,EXCLUSIVE TUBO E CAVALETE.FOR</t>
  </si>
  <si>
    <t>15.066.0034-B</t>
  </si>
  <si>
    <t>15.066.0035-0</t>
  </si>
  <si>
    <t>/2",PADRAO NORMAL,LIGADO EM DISTRIBUIDOR DE PVC DEFOFO DN DE</t>
  </si>
  <si>
    <t> 150MM,EXCLUSIVE TUBO E CAVALETE.FORNECIMENTO</t>
  </si>
  <si>
    <t>15.066.0035-A</t>
  </si>
  <si>
    <t>15.066.0036-0</t>
  </si>
  <si>
    <t> 200MM,EXCLUSIVE TUBO E CAVALETE.FORNECIMENTO</t>
  </si>
  <si>
    <t>15.066.0036-A</t>
  </si>
  <si>
    <t>15.066.0037-0</t>
  </si>
  <si>
    <t> 250MM,EXCLUSIVE TUBO EM CAVALETE.FORNECIMENTO</t>
  </si>
  <si>
    <t>15.066.0037-A</t>
  </si>
  <si>
    <t>15.066.0038-0</t>
  </si>
  <si>
    <t>7 DN ACIMA DE 100MM OU K-9,EXCLUSIVE TUBO E CAVALETE.FORNECI</t>
  </si>
  <si>
    <t>15.066.0038-A</t>
  </si>
  <si>
    <t>15.066.0041-1</t>
  </si>
  <si>
    <t>CONJUNTO DE MATERIAIS PARA RAMAL PREDIAL DE AGUA DE PVC RQ 3</t>
  </si>
  <si>
    <t>/4",PADRAO NORMAL,LIGADO EM DISTRIBUIDOR DE PVC DN DE 50MM O</t>
  </si>
  <si>
    <t>15.066.0041-B</t>
  </si>
  <si>
    <t>15.066.0042-1</t>
  </si>
  <si>
    <t>/4",PADRAO NORMAL,LIGADO EM DISTRIBUIDOR DE PVC DN DE 75MM O</t>
  </si>
  <si>
    <t>15.066.0042-B</t>
  </si>
  <si>
    <t>15.066.0043-1</t>
  </si>
  <si>
    <t>/4",PADRAO NORMAL,LIGADO EM DISTRIBUIDOR DE FERRO FUNDIDO K-</t>
  </si>
  <si>
    <t>15.066.0043-B</t>
  </si>
  <si>
    <t>15.066.0044-1</t>
  </si>
  <si>
    <t>7 OU PVC DEFOFO DN DE 100MM,EXCLUSIVE TUBO E CAVALETE.FORNEC</t>
  </si>
  <si>
    <t>15.066.0044-B</t>
  </si>
  <si>
    <t>15.066.0045-0</t>
  </si>
  <si>
    <t>/4",PADRAO NORMAL,LIGADO EM DISTRIBUIDOR DE PVC DEFOFO DN DE</t>
  </si>
  <si>
    <t>15.066.0045-A</t>
  </si>
  <si>
    <t>15.066.0046-0</t>
  </si>
  <si>
    <t>15.066.0046-A</t>
  </si>
  <si>
    <t>15.066.0047-0</t>
  </si>
  <si>
    <t> 250MM,EXCLUSIVE TUBO E CAVALETE.FORNECIMENTO</t>
  </si>
  <si>
    <t>15.066.0047-A</t>
  </si>
  <si>
    <t>15.066.0048-0</t>
  </si>
  <si>
    <t>15.066.0048-A</t>
  </si>
  <si>
    <t>15.066.0051-1</t>
  </si>
  <si>
    <t>",PADRAO NORMAL,LIGADO EM DISTRIBUIDOR DE PVC DN DE 50MM OU</t>
  </si>
  <si>
    <t>15.066.0051-B</t>
  </si>
  <si>
    <t>15.066.0052-1</t>
  </si>
  <si>
    <t>",PADRAO NORMAL,LIGADO EM DISTRIBUIDOR DE PVC OU FERRO FUNDI</t>
  </si>
  <si>
    <t>DO K-7 DN DE 75MM OU 3",EXCLUSIVE TUBO E CAVALETE.FORNECIMEN</t>
  </si>
  <si>
    <t>15.066.0052-B</t>
  </si>
  <si>
    <t>15.066.0053-1</t>
  </si>
  <si>
    <t>",PADRAO NORMAL,LIGADO EM DISTRIBUIDOR DE FERRO FUNDIDO K-7</t>
  </si>
  <si>
    <t>15.066.0053-B</t>
  </si>
  <si>
    <t>15.066.0054-0</t>
  </si>
  <si>
    <t>",PADRAO NORMAL,LIGADO EM DISTRIBUIDOR DE PVC DEFOFO DN DE 1</t>
  </si>
  <si>
    <t>15.066.0054-A</t>
  </si>
  <si>
    <t>15.066.0055-0</t>
  </si>
  <si>
    <t>",PADRAO NORMAL,LIGADO EM DISTRIBUIDOR DE PVC DEFOFO DN DE 2</t>
  </si>
  <si>
    <t>15.066.0055-A</t>
  </si>
  <si>
    <t>15.066.0056-0</t>
  </si>
  <si>
    <t>15.066.0056-A</t>
  </si>
  <si>
    <t>15.066.0057-0</t>
  </si>
  <si>
    <t>15.066.0057-A</t>
  </si>
  <si>
    <t>15.066.0061-0</t>
  </si>
  <si>
    <t>.1/2",PADRAO NORMAL,LIGADO EM DISTRIBUIDOR DE PVC DN DE 50MM</t>
  </si>
  <si>
    <t> OU 2",EXCLUSIVE TUBO E CAVALETE.FORNECIMENTO</t>
  </si>
  <si>
    <t>15.066.0061-A</t>
  </si>
  <si>
    <t>15.066.0062-0</t>
  </si>
  <si>
    <t>.1/2",PADRAO NORMAL,LIGADO EM DISTRIBUIDOR DE PVC DN DE 75MM</t>
  </si>
  <si>
    <t> OU 3",EXCLUSIVE TUBO E CAVALETE.FORNECIMENTO</t>
  </si>
  <si>
    <t>15.066.0062-A</t>
  </si>
  <si>
    <t>15.066.0063-0</t>
  </si>
  <si>
    <t>.1/2",PADRAO NORMAL,LIGADO EM DISTRIBUIDOR DE FERRO FUNDIDO</t>
  </si>
  <si>
    <t>15.066.0063-A</t>
  </si>
  <si>
    <t>15.066.0064-0</t>
  </si>
  <si>
    <t>.1/2",PADRAO NORMAL,LIGADO EM DISTRIBUIDOR DE PVC DEFOFO OU</t>
  </si>
  <si>
    <t>FERRO FUNDIDO DN DE 100MM,EXCLUSIVE TUBO E CAVALETE.FORNECIM</t>
  </si>
  <si>
    <t>15.066.0064-A</t>
  </si>
  <si>
    <t>15.066.0065-0</t>
  </si>
  <si>
    <t>.1/2",PADRAO NORMAL,LIGADO EM DISTRIBUIDOR DE PVC DEFOFO DN</t>
  </si>
  <si>
    <t>DE 150MM,EXCLUSIVE TUBO E CAVALETE.FORNECIMENTO</t>
  </si>
  <si>
    <t>15.066.0065-A</t>
  </si>
  <si>
    <t>15.066.0066-0</t>
  </si>
  <si>
    <t>DE 200MM,EXCLUSIVE TUBO E CAVALETE.FORNECIMENTO</t>
  </si>
  <si>
    <t>15.066.0066-A</t>
  </si>
  <si>
    <t>15.066.0067-0</t>
  </si>
  <si>
    <t>DE 250MM,EXCLUSIVE TUBO E CAVALETE.FORNECIMENTO</t>
  </si>
  <si>
    <t>15.066.0067-A</t>
  </si>
  <si>
    <t>15.066.0068-0</t>
  </si>
  <si>
    <t>DN ACIMA DE 100MM,EXCLUSIVE TUBO E CAVALETE.FORNECIMENTO</t>
  </si>
  <si>
    <t>15.066.0068-A</t>
  </si>
  <si>
    <t>15.066.0071-0</t>
  </si>
  <si>
    <t>CONJUNTO DE MATERIAIS PARA RAMAL PREDIAL DE AGUA DE PVC RQ 2</t>
  </si>
  <si>
    <t>15.066.0071-A</t>
  </si>
  <si>
    <t>15.066.0072-0</t>
  </si>
  <si>
    <t>",PADRAO NORMAL,LIGADO EM DISTRIBUIDOR DE PVC DN DE 75MM OU</t>
  </si>
  <si>
    <t>3",EXCLUSIVE TUBO E CAVALETE.FORNECIMENTO</t>
  </si>
  <si>
    <t>15.066.0072-A</t>
  </si>
  <si>
    <t>15.066.0073-0</t>
  </si>
  <si>
    <t>",PADRAO NORMAL,LIGADO EM DISTRIBUIDOR DE FERRO FUNDIDO DN D</t>
  </si>
  <si>
    <t>E 75MM,EXCLUSIVE TUBO E CAVALETE.FORNECIMENTO</t>
  </si>
  <si>
    <t>15.066.0073-A</t>
  </si>
  <si>
    <t>15.066.0074-0</t>
  </si>
  <si>
    <t>",PADRAO NORMAL,LIGADO EM DISTRIBUIDOR DE PVC DEFOFO OU FERR</t>
  </si>
  <si>
    <t>O FUNDIDO DN DE 100MM,EXCLUSIVE TUBO E CAVALETE.FORNECIMENTO</t>
  </si>
  <si>
    <t>15.066.0074-A</t>
  </si>
  <si>
    <t>15.066.0075-0</t>
  </si>
  <si>
    <t>15.066.0075-A</t>
  </si>
  <si>
    <t>15.066.0076-0</t>
  </si>
  <si>
    <t>15.066.0076-A</t>
  </si>
  <si>
    <t>15.066.0077-0</t>
  </si>
  <si>
    <t>15.066.0077-A</t>
  </si>
  <si>
    <t>15.066.0078-0</t>
  </si>
  <si>
    <t>",LIGADO EM DISTRIBUIDOR DE FERRO FUNDIDO DN ACIMA DE 100MM,</t>
  </si>
  <si>
    <t>EXCLUSIVE TUBO E CAVALETE.FORNECIMENTO</t>
  </si>
  <si>
    <t>15.066.0078-A</t>
  </si>
  <si>
    <t>15.067.0001-0</t>
  </si>
  <si>
    <t>CAVALETE TIPO A,COMPREENDENDO TODOS OS RECURSOS NECESSARIOS</t>
  </si>
  <si>
    <t>CONFORME INSTRUCOES DO EDITAL DA CEDAE,DIAMETRO DE 1/2".FORN</t>
  </si>
  <si>
    <t>15.067.0001-A</t>
  </si>
  <si>
    <t>15.067.0010-0</t>
  </si>
  <si>
    <t>CONFORME INSTRUCOES DO EDITAL DA CEDAE,DIAMETRO DE 3/4".FORN</t>
  </si>
  <si>
    <t>15.067.0010-A</t>
  </si>
  <si>
    <t>15.067.0020-0</t>
  </si>
  <si>
    <t>CONFORME INSTRUCOES DO EDITAL DA CEDAE,DIAMETRO DE 1".FORNEC</t>
  </si>
  <si>
    <t>15.067.0020-A</t>
  </si>
  <si>
    <t>15.067.0030-0</t>
  </si>
  <si>
    <t>CONJUNTO DE MATERIAIS PARA RAMAL PREDIAL EM PVC RQ,DIAMETRO</t>
  </si>
  <si>
    <t>DE 1/2",PADRAO NORMAL,LIGADO EM DISTRIBUIDOR DE PVC COM DIAM</t>
  </si>
  <si>
    <t>ETRO DE 50MM(2").FORNECIMENTO E COLOCACAO</t>
  </si>
  <si>
    <t>15.067.0030-A</t>
  </si>
  <si>
    <t>15.067.0040-0</t>
  </si>
  <si>
    <t>ETRO DE 75MM(3").FORNECIMENTO E COLOCACAO</t>
  </si>
  <si>
    <t>15.067.0040-A</t>
  </si>
  <si>
    <t>15.067.0050-0</t>
  </si>
  <si>
    <t>DE 1/2",PADRAO NORMAL,LIGADO EM DISTRIBUIDOR DE FERRO FUNDID</t>
  </si>
  <si>
    <t>O K-7,COM DIAMETRO DE 75MM (3").FORNECIMENTO E COLOCACAO</t>
  </si>
  <si>
    <t>15.067.0050-A</t>
  </si>
  <si>
    <t>15.067.0060-0</t>
  </si>
  <si>
    <t>O K-7,OU PVC,COM DIAMETRO DE 100MM(4").FORNECIMENTO E COLOCA</t>
  </si>
  <si>
    <t>15.067.0060-A</t>
  </si>
  <si>
    <t>15.067.0070-0</t>
  </si>
  <si>
    <t>DE 3/4",PADRAO NORMAL,LIGADO EM DISTRIBUIDOR DE PVC COM DIAM</t>
  </si>
  <si>
    <t>15.067.0070-A</t>
  </si>
  <si>
    <t>15.067.0080-0</t>
  </si>
  <si>
    <t>15.067.0080-A</t>
  </si>
  <si>
    <t>15.067.0090-0</t>
  </si>
  <si>
    <t>DE 3/4",PADRAO NORMAL,LIGADO EM DISTRIBUIDOR DE FERRO FUNDID</t>
  </si>
  <si>
    <t>O K-7 COM DIAMETRO DE 75MM(3").FORNECIMENTO E COLOCACAO</t>
  </si>
  <si>
    <t>15.067.0090-A</t>
  </si>
  <si>
    <t>15.067.0100-0</t>
  </si>
  <si>
    <t>O K-7 OU PVC COM DIAMETRO DE 100MM(4").FORNECIMENTO E COLOCA</t>
  </si>
  <si>
    <t>15.067.0100-A</t>
  </si>
  <si>
    <t>15.067.0110-0</t>
  </si>
  <si>
    <t> DE 1",PADRAO NORMAL,LIGADO EM DISTRIBUIDOR DE PVC COM DIAME</t>
  </si>
  <si>
    <t>TRO DE 50MM(2").FORNECIMENTO E COLOCACAO</t>
  </si>
  <si>
    <t>15.067.0110-A</t>
  </si>
  <si>
    <t>15.067.0120-0</t>
  </si>
  <si>
    <t>DE 1",PADRAO NORMAL,LIGADO EM DISTRIBUIDOR DE FERRO FUNDIDO</t>
  </si>
  <si>
    <t>K-7 OU PVC COM DIAMETRO DE 75MM(3").FORNECIMENTO E COLOCACAO</t>
  </si>
  <si>
    <t>15.067.0120-A</t>
  </si>
  <si>
    <t>15.067.0130-0</t>
  </si>
  <si>
    <t>K-7 OU PVC COM DIAMETRO DE 100MM(4").FORNECIMENTO E COLOCACA</t>
  </si>
  <si>
    <t>15.067.0130-A</t>
  </si>
  <si>
    <t>15.068.0001-0</t>
  </si>
  <si>
    <t>INSTALACAO DE RAMAL PREDIAL NAO EXECUTADO POR TOTAL IMPOSSIB</t>
  </si>
  <si>
    <t>ILIDADE</t>
  </si>
  <si>
    <t>15.068.0001-A</t>
  </si>
  <si>
    <t>15.068.0005-0</t>
  </si>
  <si>
    <t>PREPARO E ASSENTAMENTO DE CAVALETE PADRAO NORMAL CEDAE COM D</t>
  </si>
  <si>
    <t>IAMETRO DE 1/2",EXCLUSIVE FORNECIMENTO DE TUBOS,PECAS E REGI</t>
  </si>
  <si>
    <t>STROS</t>
  </si>
  <si>
    <t>15.068.0005-A</t>
  </si>
  <si>
    <t>15.068.0010-0</t>
  </si>
  <si>
    <t>IAMETRO DE 3/4",EXCLUSIVE FORNECIMENTO DE TUBOS,PECAS E REGI</t>
  </si>
  <si>
    <t>15.068.0010-A</t>
  </si>
  <si>
    <t>15.068.0015-0</t>
  </si>
  <si>
    <t>IAMETRO DE 1",EXCLUSIVE FORNECIMENTO DE TUBOS,PECAS E REGIST</t>
  </si>
  <si>
    <t>ROS</t>
  </si>
  <si>
    <t>15.068.0015-A</t>
  </si>
  <si>
    <t>15.068.0020-0</t>
  </si>
  <si>
    <t>IAMETRO DE 1.1/2",EXCLUSIVE FORNECIMENTO DE TUBOS,PECAS E RE</t>
  </si>
  <si>
    <t>GISTROS</t>
  </si>
  <si>
    <t>15.068.0020-A</t>
  </si>
  <si>
    <t>15.068.0025-0</t>
  </si>
  <si>
    <t>IAMETRO DE 2",EXCLUSIVE FORNECIMENTO DE TUBOS,PECAS E REGIST</t>
  </si>
  <si>
    <t>15.068.0025-A</t>
  </si>
  <si>
    <t>15.068.0040-0</t>
  </si>
  <si>
    <t>PREPARO E ASSENTAMENTO DE CAVALETE TIPO KIT PVC DE 1/2",EXCL</t>
  </si>
  <si>
    <t>USIVE FORNECIMENTO DO MATERIAL</t>
  </si>
  <si>
    <t>15.068.0040-A</t>
  </si>
  <si>
    <t>15.068.0045-0</t>
  </si>
  <si>
    <t>PREPARO E ASSENTAMENTO DE CAVALETE TIPO KIT PVC DE 3/4",EXCL</t>
  </si>
  <si>
    <t>15.068.0045-A</t>
  </si>
  <si>
    <t>15.068.0050-0</t>
  </si>
  <si>
    <t>ASSENTAMENTO OU TRANSFERENCIA DE RAMAL PREDIAL DE AGUA EM TU</t>
  </si>
  <si>
    <t>BO DE PEAD 20MM OU PVC DE 1/2",LIGADO EM DISTRIBUIDOR DE PVC</t>
  </si>
  <si>
    <t> A CAVALETE,OU A RAMAL ANTIGO,EXCLUSIVE FORNECIMENTO DOS MAT</t>
  </si>
  <si>
    <t>ERIAIS,ABERTURA E FECHAMENTO DA VALA</t>
  </si>
  <si>
    <t>15.068.0050-A</t>
  </si>
  <si>
    <t>15.068.0055-0</t>
  </si>
  <si>
    <t>BO DE PEAD 20MM OU PVC DE 1/2",LIGADO EM DISTRIBUIDOR DE FER</t>
  </si>
  <si>
    <t>RO FUNDIDO A CAVALETE,OU A RAMAL ANTIGO,EXCLUSIVE FORNECIMEN</t>
  </si>
  <si>
    <t>TO DOS MATERIAS,ABERTURA E FECHAMENTO DA VALA</t>
  </si>
  <si>
    <t>15.068.0055-A</t>
  </si>
  <si>
    <t>15.068.0060-0</t>
  </si>
  <si>
    <t>BO DE PEAD 32MM OU PVC DE 3/4",LIGADO EM DISTRIBUIDOR DE PVC</t>
  </si>
  <si>
    <t> A CAVALETE,OU RAMAL ANTIGO,EXCLUSIVE O FORNECIMENTO DOS MAT</t>
  </si>
  <si>
    <t>15.068.0060-A</t>
  </si>
  <si>
    <t>15.068.0065-0</t>
  </si>
  <si>
    <t>BO DE PEAD 32MM OU PVC DE 3/4",LIGADO EM DISTRIBUIDOR DE FER</t>
  </si>
  <si>
    <t>TO DOS MATERIAIS,ABERTURA E FECHAMENTO DE VALA</t>
  </si>
  <si>
    <t>15.068.0065-A</t>
  </si>
  <si>
    <t>15.068.0070-0</t>
  </si>
  <si>
    <t>BO DE PVC DE 1",LIGADO EM DISTRIBUIDOR DE PVC A CAVALETE,OU</t>
  </si>
  <si>
    <t>A RAMAL ANTIGO,EXCLUSIVE FORNECIMENTO DOS MATERIAIS,ABERTURA</t>
  </si>
  <si>
    <t> E FECHAMENTO DE VALA</t>
  </si>
  <si>
    <t>15.068.0070-A</t>
  </si>
  <si>
    <t>15.068.0075-0</t>
  </si>
  <si>
    <t>NO DE PVC DE 1",LIGADO EM DISTRIBUIDOR DE FERRO FUNDIDO A CA</t>
  </si>
  <si>
    <t>VALETE,OU A RAMAL ANTIGO,EXCLUSIVE FORNECIMENTO DOS MATERIAI</t>
  </si>
  <si>
    <t>S,ABERTURA E FECHAMENTO DE VALA</t>
  </si>
  <si>
    <t>15.068.0075-A</t>
  </si>
  <si>
    <t>15.068.0080-0</t>
  </si>
  <si>
    <t>BO DE PVC DE 1.1/2" OU 2",LIGADO EM DISTRIBUIDOR DE PVC DE A</t>
  </si>
  <si>
    <t>TE 75MM DE DIAMETRO,EXCLUSIVE FORNECIMENTO DOS MATERIAIS,ABE</t>
  </si>
  <si>
    <t>RTURA E FECHAMENTO DE VALA</t>
  </si>
  <si>
    <t>15.068.0080-A</t>
  </si>
  <si>
    <t>15.068.0085-0</t>
  </si>
  <si>
    <t>BO DE PVC DE 1.1/2" OU 2",LIGADO EM DISTRIBUIDOR DE PVC COM</t>
  </si>
  <si>
    <t>DIAMETRO DE 100 A 250MM,EXCLUSIVE FORNECIMENTO DOS MATERIAIS</t>
  </si>
  <si>
    <t>,ABERTURA E FECHAMENTO DE VALA</t>
  </si>
  <si>
    <t>15.068.0085-A</t>
  </si>
  <si>
    <t>15.068.0090-0</t>
  </si>
  <si>
    <t>BO PVC DE 1.1/2" OU 2",LIGADO A DISTRIBUIDOR DE FERRO FUNDID</t>
  </si>
  <si>
    <t>O K-7 OU K-9 COM DIAMETRO ATE 100MM,EXCLUSIVE FORNECIMENTO D</t>
  </si>
  <si>
    <t>OS MATERIAIS,ABERTURA E FECHAMENTO DE VALA</t>
  </si>
  <si>
    <t>15.068.0090-A</t>
  </si>
  <si>
    <t>15.068.0095-0</t>
  </si>
  <si>
    <t>O K-7 OU K-9 COM DIAMETRO ACIMA DE 100MM,EXCLUSIVE FORNECIME</t>
  </si>
  <si>
    <t>NTO DOS MATERIAIS,ABERTURA E FECHAMENTO DE VALA</t>
  </si>
  <si>
    <t>15.068.0095-A</t>
  </si>
  <si>
    <t>15.069.0001-0</t>
  </si>
  <si>
    <t>INTERVENCAO NO RAMAL CONFORME ESPECIFICACOES CEDAE,INCLUSIVE</t>
  </si>
  <si>
    <t> ESCAVACAO E REATERRO COM O FORNECIMENTO DE TODO O MATERIAL</t>
  </si>
  <si>
    <t>NECESSARIO,EXCLUSIVE REMOCAO E REPOSICAO DE PAVIMENTOS E RET</t>
  </si>
  <si>
    <t>IRADA DO CAVALETE,COM DIAMETRO DE 1/2"</t>
  </si>
  <si>
    <t>15.069.0001-A</t>
  </si>
  <si>
    <t>15.069.0010-0</t>
  </si>
  <si>
    <t>IRADA DO CAVALETE,COM DIAMETRO DE 3/4"</t>
  </si>
  <si>
    <t>15.069.0010-A</t>
  </si>
  <si>
    <t>15.069.0020-0</t>
  </si>
  <si>
    <t>IRADA DO CAVALETE,COM DIAMETRO DE 1"</t>
  </si>
  <si>
    <t>15.069.0020-A</t>
  </si>
  <si>
    <t>15.070.0010-0</t>
  </si>
  <si>
    <t>LIGACAO DE AGUAS PLUVIAIS OU DOMICILIARES SERVIDAS A REDE PU</t>
  </si>
  <si>
    <t>BLICA,EM LOGRADOURO SEM PAVIMENTACAO,COM LARGURA ATE 14,00M(</t>
  </si>
  <si>
    <t>INCLUSIVE)</t>
  </si>
  <si>
    <t>15.070.0010-A</t>
  </si>
  <si>
    <t>15.070.0011-0</t>
  </si>
  <si>
    <t>BLICA,EM LOGRADOURO SEM PAVIMENTACAO,COM LARGURA MAIOR QUE 1</t>
  </si>
  <si>
    <t>4,00M</t>
  </si>
  <si>
    <t>15.070.0011-A</t>
  </si>
  <si>
    <t>15.070.0012-0</t>
  </si>
  <si>
    <t>BLICA,EM LOGRADOURO PAVIMENTADO,COM LARGURA ATE 14,00M(INCLU</t>
  </si>
  <si>
    <t>SIVE)</t>
  </si>
  <si>
    <t>15.070.0012-A</t>
  </si>
  <si>
    <t>15.070.0013-0</t>
  </si>
  <si>
    <t>BLICA,EM LOGRADOURO PAVIMENTADO,COM LARGURA MAIOR QUE 14,00M</t>
  </si>
  <si>
    <t>15.070.0013-A</t>
  </si>
  <si>
    <t>15.071.0010-0</t>
  </si>
  <si>
    <t>LIGACAO DE AGUAS PLUVIAIS OU DOMICILIARES SERVIDAS A SARJETA</t>
  </si>
  <si>
    <t>15.071.0010-A</t>
  </si>
  <si>
    <t>15.071.0011-0</t>
  </si>
  <si>
    <t>LIGACAO DE AGUAS PLUVIAIS OU DOMICILIARES SERVIDAS A VALA</t>
  </si>
  <si>
    <t>15.071.0011-A</t>
  </si>
  <si>
    <t>15.071.0012-1</t>
  </si>
  <si>
    <t>BLICA,NO CASO DESTA ESTAR LOCALIZADA SOB O PASSEIO</t>
  </si>
  <si>
    <t>15.071.0012-B</t>
  </si>
  <si>
    <t>15.075.0010-0</t>
  </si>
  <si>
    <t>LIGACAO EM TUBULACAO DE PVC,PARA ESGOTO,COM 0,10M DE DIAMETR</t>
  </si>
  <si>
    <t>O,INCLUSIVE ESCAVACAO E REATERRO ATE 1,00M,EXCLUSIVE REMOCAO</t>
  </si>
  <si>
    <t> DE PAVIMENTO.CUSTO PARA 10,00M</t>
  </si>
  <si>
    <t>15.075.0010-A</t>
  </si>
  <si>
    <t>15.075.0011-0</t>
  </si>
  <si>
    <t>LIGACAO EM TUBULACAO DE PVC,PARA ESGOTO,COM 0,15M DE DIAMETR</t>
  </si>
  <si>
    <t>15.075.0011-A</t>
  </si>
  <si>
    <t>15.075.0020-0</t>
  </si>
  <si>
    <t>CONJUNTO DE PECAS EM PVC,PARA RAMAL PREDIAL DE ESGOTO SANITA</t>
  </si>
  <si>
    <t>RIO,COM DIAMETRO DE 100MM E SERVICOS DE LIGACAO NA CAIXA DE</t>
  </si>
  <si>
    <t>INSPECAO OU NO RAMAL ANTIGO E NO COLETOR.FORNECIMENTO E COLO</t>
  </si>
  <si>
    <t>15.075.0020-A</t>
  </si>
  <si>
    <t>15.075.0025-0</t>
  </si>
  <si>
    <t>RIO,COM DIAMETRO DE 150MM E SERVICOS DE LIGACAO NA CAIXA DE</t>
  </si>
  <si>
    <t>15.075.0025-A</t>
  </si>
  <si>
    <t>15.080.0010-0</t>
  </si>
  <si>
    <t>LIGACAO DE ESGOTOS,EM MANILHA CERAMICA DE 0,10M DE DIAMETRO,</t>
  </si>
  <si>
    <t>INCLUSIVE ESCAVACAO,REATERRO ATE 1,00M,EXCLUSIVE REMOCAO E R</t>
  </si>
  <si>
    <t>EPOSICAO DO PAVIMENTO.CUSTO PARA 10,00M</t>
  </si>
  <si>
    <t>15.080.0010-A</t>
  </si>
  <si>
    <t>15.080.0011-0</t>
  </si>
  <si>
    <t>LIGACAO DE ESGOTOS,EM MANILHA CERAMICA DE 0,15M DE DIAMETRO,</t>
  </si>
  <si>
    <t>15.080.0011-A</t>
  </si>
  <si>
    <t>15.080.0012-0</t>
  </si>
  <si>
    <t>LIGACAO DE ESGOTOS,EM MANILHA CERAMICA DE 0,20M DE DIAMETRO,</t>
  </si>
  <si>
    <t>15.080.0012-A</t>
  </si>
  <si>
    <t>16.001.0050-0</t>
  </si>
  <si>
    <t>MADEIRAMENTO PARA COBERTURA EM DUAS AGUAS EM TELHAS CERAMICA</t>
  </si>
  <si>
    <t>S,CONSTITUIDO DE CUMEEIRA E TERCAS DE 3"X4.1/2",CAIBROS DE 3</t>
  </si>
  <si>
    <t>"X1.1/2",RIPAS DE 1,5X4CM,TUDO EM MADEIRA SERRADA,SEM TESOUR</t>
  </si>
  <si>
    <t>A OU PONTALETE,MEDIDO PELA AREA REAL DO MADEIRAMENTO.FORNECI</t>
  </si>
  <si>
    <t>16.001.0050-A</t>
  </si>
  <si>
    <t>16.001.0051-0</t>
  </si>
  <si>
    <t>"X1.1/2",RIPAS DE 1,5X4CM,TUDO EM MADEIRA APARELHADA,SEM TES</t>
  </si>
  <si>
    <t>OURA OU PONTALETE,MEDIDO PELA AREA REAL DO MADEIRAMENTO.FORN</t>
  </si>
  <si>
    <t>16.001.0051-A</t>
  </si>
  <si>
    <t>16.001.0055-0</t>
  </si>
  <si>
    <t>MADEIRAMENTO PARA COBERTURA EM QUATRO OU MAIS AGUAS EM TELHA</t>
  </si>
  <si>
    <t>S CERAMICAS,CONSTITUIDO DE CUMEEIRA,TERCAS,RINCOES E ESPIGOE</t>
  </si>
  <si>
    <t>S DE 3"X4.1/2",CAIBROS DE 3"X1.1/2",RIPAS DE 1,5X4CM,TUDO EM</t>
  </si>
  <si>
    <t> MADEIRA SERRADA,SEM TESOURA OU PONTALETE,MEDIDO PELA AREA R</t>
  </si>
  <si>
    <t>EAL DO MADEIRAMENTO.FORNECIMENTO E COLOCACAO</t>
  </si>
  <si>
    <t>16.001.0055-A</t>
  </si>
  <si>
    <t>16.001.0056-0</t>
  </si>
  <si>
    <t> MADEIRA APARELHADA,SEM TESOURA OU PONTALETE,MEDIDO PELA ARE</t>
  </si>
  <si>
    <t>A REAL DO MADEIRAMENTO.FORNECIMENTO E COLOCACAO</t>
  </si>
  <si>
    <t>16.001.0056-A</t>
  </si>
  <si>
    <t>16.001.0060-0</t>
  </si>
  <si>
    <t>MADEIRAMENTO PARA COBERTURA EM TELHAS ONDULADAS,CONSTITUIDO</t>
  </si>
  <si>
    <t>DE PECAS DE 3"X3" E 3"X4.1/2",EM MADEIRA SERRADA,SEM TESOURA</t>
  </si>
  <si>
    <t> OU PONTALETE,MEDIDO PELA AREA REAL DO MADEIRAMENTO.FORNECIM</t>
  </si>
  <si>
    <t>16.001.0060-A</t>
  </si>
  <si>
    <t>16.001.0061-0</t>
  </si>
  <si>
    <t>DE PECAS DE 3"X3" E 3"X4.1/2",EM MADEIRA APARELHADA,SEM TESO</t>
  </si>
  <si>
    <t>URA OU PONTALETE,MEDIDO PELA AREA REAL DO MADEIRAMENTO.FORNE</t>
  </si>
  <si>
    <t>16.001.0061-A</t>
  </si>
  <si>
    <t>16.001.0065-0</t>
  </si>
  <si>
    <t>TESOURA COMPLETA EM MADEIRA SERRADA,PARA VAO DE 4,00M.FORNEC</t>
  </si>
  <si>
    <t>16.001.0065-A</t>
  </si>
  <si>
    <t>16.001.0066-0</t>
  </si>
  <si>
    <t>TESOURA COMPLETA EM MADEIRA APARELHADA,PARA VAO DE 4,00M.FOR</t>
  </si>
  <si>
    <t>16.001.0066-A</t>
  </si>
  <si>
    <t>16.001.0067-0</t>
  </si>
  <si>
    <t>TESOURA COMPLETA EM MADEIRA SERRADA,PARA VAO DE 5,00M.FORNEC</t>
  </si>
  <si>
    <t>16.001.0067-A</t>
  </si>
  <si>
    <t>16.001.0068-0</t>
  </si>
  <si>
    <t>TESOURA COMPLETA EM MADEIRA APARELHADA,PARA VAO DE 5,00M.FOR</t>
  </si>
  <si>
    <t>16.001.0068-A</t>
  </si>
  <si>
    <t>16.001.0069-0</t>
  </si>
  <si>
    <t>TESOURA COMPLETA EM MADEIRA SERRADA,PARA VAO DE 6,00M.FORNEC</t>
  </si>
  <si>
    <t>16.001.0069-A</t>
  </si>
  <si>
    <t>16.001.0070-0</t>
  </si>
  <si>
    <t>TESOURA COMPLETA EM MADEIRA APARELHADA,PARA VAO DE 6,00M.FOR</t>
  </si>
  <si>
    <t>16.001.0070-A</t>
  </si>
  <si>
    <t>16.001.0071-0</t>
  </si>
  <si>
    <t>TESOURA COMPLETA EM MADEIRA SERRADA,PARA VAO DE 7,00M.FORNEC</t>
  </si>
  <si>
    <t>16.001.0071-A</t>
  </si>
  <si>
    <t>16.001.0072-0</t>
  </si>
  <si>
    <t>TESOURA COMPLETA EM MADEIRA APARELHADA,PARA VAO DE 7,00M.FOR</t>
  </si>
  <si>
    <t>16.001.0072-A</t>
  </si>
  <si>
    <t>16.001.0073-0</t>
  </si>
  <si>
    <t>TESOURA COMPLETA EM MADEIRA SERRADA,PARA VAO DE 8,00M.FORNEC</t>
  </si>
  <si>
    <t>16.001.0073-A</t>
  </si>
  <si>
    <t>16.001.0074-0</t>
  </si>
  <si>
    <t>TESOURA COMPLETA EM MADEIRA APARELHADA,PARA VAO DE 8,00M.FOR</t>
  </si>
  <si>
    <t>16.001.0074-A</t>
  </si>
  <si>
    <t>16.001.0075-0</t>
  </si>
  <si>
    <t>TESOURA COMPLETA EM MADEIRA SERRADA,PARA VAO DE 9,00M.FORNEC</t>
  </si>
  <si>
    <t>16.001.0075-A</t>
  </si>
  <si>
    <t>16.001.0076-0</t>
  </si>
  <si>
    <t>TESOURA COMPLETA EM MADEIRA APARELHADA,PARA VAO DE 9,00M.FOR</t>
  </si>
  <si>
    <t>16.001.0076-A</t>
  </si>
  <si>
    <t>16.001.0077-0</t>
  </si>
  <si>
    <t>TESOURA COMPLETA EM MADEIRA SERRADA,PARA VAO DE 10,00M.FORNE</t>
  </si>
  <si>
    <t>16.001.0077-A</t>
  </si>
  <si>
    <t>16.001.0078-0</t>
  </si>
  <si>
    <t>TESOURA COMPLETA EM MADEIRA APARELHADA,PARA VAO DE 10,00M.FO</t>
  </si>
  <si>
    <t>16.001.0078-A</t>
  </si>
  <si>
    <t>16.001.0079-0</t>
  </si>
  <si>
    <t>TESOURA COMPLETA EM MADEIRA SERRADA,PARA VAO DE 11,00M.FORNE</t>
  </si>
  <si>
    <t>16.001.0079-A</t>
  </si>
  <si>
    <t>16.001.0080-0</t>
  </si>
  <si>
    <t>TESOURA COMPLETA EM MADEIRA APARELHADA,PARA VAO DE 11,00M.FO</t>
  </si>
  <si>
    <t>16.001.0080-A</t>
  </si>
  <si>
    <t>16.001.0081-0</t>
  </si>
  <si>
    <t>TESOURA COMPLETA EM MADEIRA SERRADA,PARA VAO DE 12,00M.FORNE</t>
  </si>
  <si>
    <t>16.001.0081-A</t>
  </si>
  <si>
    <t>16.001.0082-0</t>
  </si>
  <si>
    <t>TESOURA COMPLETA EM MADEIRA APARELHADA,PARA VAO DE 12,00M.FO</t>
  </si>
  <si>
    <t>16.001.0082-A</t>
  </si>
  <si>
    <t>16.001.0083-0</t>
  </si>
  <si>
    <t>TESOURA COMPLETA EM MADEIRA SERRADA,PARA VAO DE 14,00M.FORNE</t>
  </si>
  <si>
    <t>16.001.0083-A</t>
  </si>
  <si>
    <t>16.001.0084-0</t>
  </si>
  <si>
    <t>TESOURA COMPLETA EM MADEIRA APARELHADA,PARA VAO DE 14,00M.FO</t>
  </si>
  <si>
    <t>16.001.0084-A</t>
  </si>
  <si>
    <t>16.001.0085-0</t>
  </si>
  <si>
    <t>PONTALETE DE MADEIRA SERRADA,EM PECAS DE 3"X3",VERTICAIS E H</t>
  </si>
  <si>
    <t>ORIZONTAIS,PARA COBERTURA DE TELHAS CERAMICAS,MEDIDO PELA AR</t>
  </si>
  <si>
    <t>EA REAL DA COBERTURA DO TELHADO.FORNECIMENTO E COLOCACAO</t>
  </si>
  <si>
    <t>16.001.0086-0</t>
  </si>
  <si>
    <t>ORIZONTAIS,PARA COBERTURA DE TELHAS ONDULADAS DE QUALQUER TI</t>
  </si>
  <si>
    <t>PO,MEDIDO PELA AREA REAL DA COBERTURA DO TELHADO.FORNECIMENT</t>
  </si>
  <si>
    <t>16.001.0086-A</t>
  </si>
  <si>
    <t>16.001.0087-0</t>
  </si>
  <si>
    <t>TERCA DE MADEIRA SERRADA,EM PECAS DE 3"X3",PARA COBERTURA DE</t>
  </si>
  <si>
    <t> QUALQUER TIPO.FORNECIMENTO E COLOCACAO</t>
  </si>
  <si>
    <t>16.001.0087-A</t>
  </si>
  <si>
    <t>16.001.0088-0</t>
  </si>
  <si>
    <t>TERCA DE MADEIRA APARELHADA,EM PECAS DE 3"X3",PARA COBERTURA</t>
  </si>
  <si>
    <t> DE QUALQUER TIPO.FORNECIMENTO E COLOCACAO</t>
  </si>
  <si>
    <t>16.001.0088-A</t>
  </si>
  <si>
    <t>16.001.0089-0</t>
  </si>
  <si>
    <t>TERCA DE MADEIRA SERRADA,EM PECAS DE 3"X4.1/2",PARA COBERTUR</t>
  </si>
  <si>
    <t>A DE QUALQUER TIPO.FORNECIMENTO E COLOCACAO</t>
  </si>
  <si>
    <t>16.001.0089-A</t>
  </si>
  <si>
    <t>16.001.0090-0</t>
  </si>
  <si>
    <t>TERCA DE MADEIRA APARELHADA,EM PECAS DE 3"X4.1/2",PARA COBER</t>
  </si>
  <si>
    <t>TURA DE QUALQUER TIPO.FORNECIMENTO E COLOCACAO</t>
  </si>
  <si>
    <t>16.001.0090-A</t>
  </si>
  <si>
    <t>16.001.0091-0</t>
  </si>
  <si>
    <t>TERCA DE MADEIRA SERRADA,EM PECAS DE 3"X6",PARA COBERTURA DE</t>
  </si>
  <si>
    <t>16.001.0091-A</t>
  </si>
  <si>
    <t>16.001.0092-0</t>
  </si>
  <si>
    <t>TERCA DE MADEIRA APARELHADA,EM PECAS DE 3"X6",PARA COBERTURA</t>
  </si>
  <si>
    <t>16.001.0092-A</t>
  </si>
  <si>
    <t>16.001.0093-0</t>
  </si>
  <si>
    <t>TERCA DE MADEIRA SERRADA,EM PECAS DE 3"X9",PARA COBERTURA DE</t>
  </si>
  <si>
    <t>16.001.0093-A</t>
  </si>
  <si>
    <t>16.001.0094-0</t>
  </si>
  <si>
    <t>TERCA DE MADEIRA APARELHADA,EM PECAS DE 3"X9",PARA COBERTURA</t>
  </si>
  <si>
    <t>16.001.0094-A</t>
  </si>
  <si>
    <t>16.001.0102-0</t>
  </si>
  <si>
    <t>TERCA DE MADEIRA SERRADA,EM PECAS DE 3"X12",PARA COBERTURA</t>
  </si>
  <si>
    <t>DE QUALQUER TIPO.FORNECIMENTO E COLOCACAO</t>
  </si>
  <si>
    <t>16.001.0102-A</t>
  </si>
  <si>
    <t>16.001.0103-0</t>
  </si>
  <si>
    <t>TERCA DE MADEIRA APARELHADA,EM PECAS DE 3"X12",PARA COBERTUR</t>
  </si>
  <si>
    <t>16.001.0103-A</t>
  </si>
  <si>
    <t>16.001.0110-0</t>
  </si>
  <si>
    <t>CAIBRO DE MADEIRA SERRADA COM 3"X1.1/2".FORNECIMENTO E COLOC</t>
  </si>
  <si>
    <t>16.001.0110-A</t>
  </si>
  <si>
    <t>16.001.0115-0</t>
  </si>
  <si>
    <t>CAIBRO DE MADEIRA APARELHADA COM 3"X1.1/2".FORNECIMENTO E CO</t>
  </si>
  <si>
    <t>16.001.0115-A</t>
  </si>
  <si>
    <t>16.001.0116-0</t>
  </si>
  <si>
    <t>CAIBRO DE MADEIRA SERRADA COM 3"X2".FORNECIMENTO E COLOCACAO</t>
  </si>
  <si>
    <t>16.001.0116-A</t>
  </si>
  <si>
    <t>16.001.0117-0</t>
  </si>
  <si>
    <t>CAIBRO DE MADEIRA APARELHADA COM 3"X2".FORNECIMENTO E COLOCA</t>
  </si>
  <si>
    <t>16.001.0117-A</t>
  </si>
  <si>
    <t>16.001.0118-0</t>
  </si>
  <si>
    <t>RIPA DE MADEIRA SERRADA DE 1,5X4CM.FORNECIMENTO E COLOCACAO</t>
  </si>
  <si>
    <t>16.001.0118-A</t>
  </si>
  <si>
    <t>16.001.0119-0</t>
  </si>
  <si>
    <t>RIPA DE MADEIRA APARELHADA DE 1,5X4CM.FORNECIMENTO E COLOCAC</t>
  </si>
  <si>
    <t>16.001.0119-A</t>
  </si>
  <si>
    <t>16.002.0005-0</t>
  </si>
  <si>
    <t>COBERTURA EM TELHA CERAMICA FRANCESA,EXCLUSIVE CUMEEIRA E MA</t>
  </si>
  <si>
    <t>DEIRAMENTO.MEDIDA PELA AREA REAL DA COBERTURA.FORNECIMENTO E</t>
  </si>
  <si>
    <t>16.002.0005-A</t>
  </si>
  <si>
    <t>16.002.0010-0</t>
  </si>
  <si>
    <t>COBERTURA EM TELHA CERAMICA COLONIAL,EXCLUSIVE CUMEEIRA E MA</t>
  </si>
  <si>
    <t>DEIRAMENTO.MEDIDA PELA AREA REAL DE COBERTURA.FORNECIMENTO E</t>
  </si>
  <si>
    <t>16.002.0010-A</t>
  </si>
  <si>
    <t>16.002.0012-0</t>
  </si>
  <si>
    <t>COBERTURA EM TELHA CERAMICA PORTUGUESA OU ROMANA,EXCLUSIVE C</t>
  </si>
  <si>
    <t>UMEEIRA E MADEIRAMENTO MEDIDA PELA AREA REAL DE COBERTURA.FO</t>
  </si>
  <si>
    <t>16.002.0012-A</t>
  </si>
  <si>
    <t>16.002.0015-0</t>
  </si>
  <si>
    <t>CUMEEIRA PARA COBERTURA EM TELHAS FRANCESAS,COLONIAIS,ROMANA</t>
  </si>
  <si>
    <t> OU PORTUGUESA.FORNECIMENTO E COLOCACAO</t>
  </si>
  <si>
    <t>16.002.0015-A</t>
  </si>
  <si>
    <t>16.002.0025-0</t>
  </si>
  <si>
    <t>CORDAO PARA ARREMATE DE TELHADO EXECUTADO EM TELHAS COLONIAI</t>
  </si>
  <si>
    <t>S DUPLAS,LIGEIRAMENTE SOBREPOSTAS,PRESAS COM ARGAMASSA DE CI</t>
  </si>
  <si>
    <t>MENTO,AREIA E SAIBRO,NO TRACO 1:2:2.FORNECIMENTO E COLOCACAO</t>
  </si>
  <si>
    <t>16.002.0025-A</t>
  </si>
  <si>
    <t>16.003.0004-0</t>
  </si>
  <si>
    <t>CORDAO PARA ARREMATE DE TELHADO,EXECUTADO COM ARGAMASSA DE C</t>
  </si>
  <si>
    <t>IMENTO,AREIA E SAIBRO,NO TRACO 1:2:2</t>
  </si>
  <si>
    <t>16.003.0004-A</t>
  </si>
  <si>
    <t>16.003.0020-0</t>
  </si>
  <si>
    <t>FIXACAO DE TELHAS CERAMICAS,TIPO COLONIAL (EXCLUSIVE ESTAS)</t>
  </si>
  <si>
    <t>COM ARAME DE COBRE Nº16.FORNECIMENTO E COLOCACAO</t>
  </si>
  <si>
    <t>16.003.0020-A</t>
  </si>
  <si>
    <t>16.003.0030-0</t>
  </si>
  <si>
    <t>COBERTURA EM TELHAS DE CONCRETO,EXCLUSIVE CUMEEIRA E MADEIRA</t>
  </si>
  <si>
    <t>MENTO.MEDIDA PELA AREA REAL DA COBERTURA.FORNECIMENTO E COLO</t>
  </si>
  <si>
    <t>16.003.0030-A</t>
  </si>
  <si>
    <t>16.003.0050-0</t>
  </si>
  <si>
    <t>RUFO EM CONCRETO ARMADO COM 45CM DE LARGURA E 6CM DE ESPESSU</t>
  </si>
  <si>
    <t>RA,ENGASTADO E ASSENTADO COM ARGAMASSA DE CIMENTO E AREIA,NO</t>
  </si>
  <si>
    <t> TRACO 1:3,INCLUSIVE ESCORAMENTO.FORNECIMENTO E COLOCACAO</t>
  </si>
  <si>
    <t>16.003.0050-A</t>
  </si>
  <si>
    <t>16.004.0015-0</t>
  </si>
  <si>
    <t>COBERTURA EM TELHAS ONDULADAS DE CIMENTO,SEM AMIANTO,REFORCA</t>
  </si>
  <si>
    <t>DO COM FIOS SINTETICOS (CRFS),COM ESPESSURA DE 6MM,EXCLUSIVE</t>
  </si>
  <si>
    <t>MADEIRAMENTO.FORNECIMENTO E COLOCACAO</t>
  </si>
  <si>
    <t>16.004.0015-A</t>
  </si>
  <si>
    <t>16.004.0018-0</t>
  </si>
  <si>
    <t>DO COM FIOS SINTETICOS (CRFS),COM ESPESSURA DE 8MM,EXCLUSIVE</t>
  </si>
  <si>
    <t>16.004.0018-A</t>
  </si>
  <si>
    <t>16.004.0025-0</t>
  </si>
  <si>
    <t>COBERTURA EM TELHA TIPO CALHA NORMAL DE CIMENTO,SEM AMIANTO,</t>
  </si>
  <si>
    <t>REFORCADO COM FIOS SINTETICOS (CRFS),COM 44CM DE LARGURA,COM</t>
  </si>
  <si>
    <t> ESPESSURA DE 8MM,INCLUSIVE ACESSORIOS DE FIXACAO E VEDACAO,</t>
  </si>
  <si>
    <t>EXCLUSIVE MADEIRAMENTO.FORNECIMENTO E COLOCACAO</t>
  </si>
  <si>
    <t>16.004.0025-A</t>
  </si>
  <si>
    <t>16.004.0030-0</t>
  </si>
  <si>
    <t>COBERTURA EM TELHA MODULAR DE CIMENTO,SEM AMIANTO,REFORCADO</t>
  </si>
  <si>
    <t>COM FIOS SINTETICOS (CRFS),COM 50CM DE LARGURA,ESPESSURA DE</t>
  </si>
  <si>
    <t>8MM,INCLUSIVE ACESSORIOS DE FIXACAO E VEDACAO,EXCLUSIVE MADE</t>
  </si>
  <si>
    <t>IRAMENTO.FORNECIMENTO E COLOCACAO</t>
  </si>
  <si>
    <t>16.004.0030-A</t>
  </si>
  <si>
    <t>16.004.0035-0</t>
  </si>
  <si>
    <t>CUMEEIRA ARTICULADA SUPERIOR E INFERIOR,DE CIMENTO,SEM AMIAN</t>
  </si>
  <si>
    <t>TO,REFORCADO COM FIOS SINTETICOS (CRFS),PARA TELHAS ONDULADA</t>
  </si>
  <si>
    <t>S DE 1,10M DE LARGURA,INCLUSIVE ACESSORIOS DE FIXACAO E VEDA</t>
  </si>
  <si>
    <t>16.004.0035-A</t>
  </si>
  <si>
    <t>16.004.0040-0</t>
  </si>
  <si>
    <t>CUMEEIRA NORMAL DE CIMENTO,SEM AMIANTO,REFORCADO COM FIOS SI</t>
  </si>
  <si>
    <t>NTETICOS (CRFS),PARA TELHAS ONDULADAS DE 1,10M DE LARGURA E</t>
  </si>
  <si>
    <t>ESPESSURA DE 5,6 E 8MM,INCLUSIVE ACESSORIOS DE FIXACAO E VED</t>
  </si>
  <si>
    <t>16.004.0040-A</t>
  </si>
  <si>
    <t>16.004.0042-0</t>
  </si>
  <si>
    <t>NTETICOS (CRFS),PARA TELHAS TIPO CALHA 44CM,INCLUSIVE ACESSO</t>
  </si>
  <si>
    <t>RIOS DE FIXACAO E VEDACAO.FORNECIMENTO E COLOCACAO</t>
  </si>
  <si>
    <t>16.004.0042-A</t>
  </si>
  <si>
    <t>16.004.0045-0</t>
  </si>
  <si>
    <t>RUFO A DIREITA OU A ESQUERDA,DE CIMENTO,SEM AMIANTO,REFORCAD</t>
  </si>
  <si>
    <t>O COM FIOS SINTETICOS (CRFS),PARA TELHA ONDULADA DE 1,10M DE</t>
  </si>
  <si>
    <t> LARGURA,INCLUSIVE ACESSORIOS DE FIXACAO E VEDACAO.FORNECIME</t>
  </si>
  <si>
    <t>16.004.0045-A</t>
  </si>
  <si>
    <t>16.004.0047-0</t>
  </si>
  <si>
    <t>ESPIGAO PARA COBERTURA EM TELHAS DE CIMENTO,SEM AMIANTO,REFO</t>
  </si>
  <si>
    <t>RCADO COM FIOS SINTETICOS (CRFS),INCLUSIVE ACESSORIOS DE FIX</t>
  </si>
  <si>
    <t>ACAO E VEDACAO.FORNECIMENTO E COLOCACAO</t>
  </si>
  <si>
    <t>16.004.0047-A</t>
  </si>
  <si>
    <t>16.004.0050-0</t>
  </si>
  <si>
    <t>CALHA DE BEIRAL,SEMI-CIRCULAR DE PVC,DN 125,EXCLUSIVE CONDUT</t>
  </si>
  <si>
    <t>ORES (VIDE ITEM 16.004.0055).FORNECIMENTO E COLOCACAO</t>
  </si>
  <si>
    <t>16.004.0050-A</t>
  </si>
  <si>
    <t>16.004.0055-0</t>
  </si>
  <si>
    <t>CONDUTOR PARA CALHA DE BEIRAL DE PVC,DN 88,INCLUSIVE CONEXOE</t>
  </si>
  <si>
    <t>16.004.0055-A</t>
  </si>
  <si>
    <t>16.004.0070-0</t>
  </si>
  <si>
    <t>CALHA EM MANTA DE PVC DE BOBINA COM 60CM DE LARGURA E 1MM DE</t>
  </si>
  <si>
    <t> ESPESSURA.FORNECIMENTO E COLOCACAO</t>
  </si>
  <si>
    <t>16.004.0070-A</t>
  </si>
  <si>
    <t>16.005.0001-0</t>
  </si>
  <si>
    <t>COBERTURA EM TELHAS ONDULADAS DE ALUMINIO,COM ESPESSURA DE 0</t>
  </si>
  <si>
    <t>,5MM,SOBREPOSICAO LATERAL DE UMA ONDA E LONGITUDINAL DE 0,20</t>
  </si>
  <si>
    <t>M,FIXACAO COM PARAFUSOS OU HASTES DE ALUMINIO,5/16"X250MM CO</t>
  </si>
  <si>
    <t>M ROSCA,EXCLUSIVE MADEIRAMENTO E CUMEEIRA.MEDIDA PELA AREA R</t>
  </si>
  <si>
    <t>EAL DE COBERTURA.FORNECIMENTO E COLOCACAO</t>
  </si>
  <si>
    <t>16.005.0001-A</t>
  </si>
  <si>
    <t>16.005.0004-0</t>
  </si>
  <si>
    <t>,7MM,SOBREPOSICAO LATERAL DE UMA ONDA E LONGITUDINAL DE 0,20</t>
  </si>
  <si>
    <t>16.005.0004-A</t>
  </si>
  <si>
    <t>16.005.0005-0</t>
  </si>
  <si>
    <t>CUMEEIRA DE ALUMINIO,COM ESPESSURA DE 0,8MM,0,30M DE ABA PAR</t>
  </si>
  <si>
    <t>A CADA LADO,PARA TELHAS ONDULADAS.FORNECIMENTO E COLOCACAO</t>
  </si>
  <si>
    <t>16.005.0005-A</t>
  </si>
  <si>
    <t>16.005.0006-0</t>
  </si>
  <si>
    <t>COBERTURA EM TELHAS TRAPEZOIDAIS DE ALUMINIO,COM ESPESSURA D</t>
  </si>
  <si>
    <t>E 0,5MM,SOBREPOSICAO LATERAL DE UMA ONDA E LONGITUDINAL DE 0</t>
  </si>
  <si>
    <t>,20M,FIXACAO COM PARAFUSOS OU HASTES DE ALUMINIO 5/16"X250MM</t>
  </si>
  <si>
    <t> COM ROSCA,EXCLUSIVE MADEIRAMENTO E CUMEEIRA.MEDIDA PELA ARE</t>
  </si>
  <si>
    <t>A REAL DA COBERTURA.FORNECIMENTO E COLOCACAO</t>
  </si>
  <si>
    <t>16.005.0006-A</t>
  </si>
  <si>
    <t>16.005.0007-0</t>
  </si>
  <si>
    <t>E 0,7MM,SOBREPOSICAO LATERAL DE UMA ONDA E LONGITUDINAL DE 0</t>
  </si>
  <si>
    <t>16.005.0007-A</t>
  </si>
  <si>
    <t>16.005.0008-0</t>
  </si>
  <si>
    <t>A CADA LADO,PARA TELHAS TRAPEZOIDAIS.FORNECIMENTO E COLOCACA</t>
  </si>
  <si>
    <t>16.005.0008-A</t>
  </si>
  <si>
    <t>16.005.0012-0</t>
  </si>
  <si>
    <t>CUMEEIRA DE ALUMINIO,COM ESPESSURA DE 0,8MM,0,20M DE ABA PAR</t>
  </si>
  <si>
    <t>16.005.0012-A</t>
  </si>
  <si>
    <t>16.005.0015-0</t>
  </si>
  <si>
    <t>CALHA DE ALUMINIO,0,30M,EM CHAPA DE ESPESSURA 0,8MM E DESENV</t>
  </si>
  <si>
    <t>OLVIMENTO 0,50M.FORNECIMENTO E COLOCACAO</t>
  </si>
  <si>
    <t>16.005.0015-A</t>
  </si>
  <si>
    <t>16.005.0018-0</t>
  </si>
  <si>
    <t>OLVIMENTO DE 1M.FORNECIMENTO E COLOCACAO</t>
  </si>
  <si>
    <t>16.005.0018-A</t>
  </si>
  <si>
    <t>16.005.0025-0</t>
  </si>
  <si>
    <t>CALHA DE ALUMINIO,0,18M,EM CHAPA DE ESPESSURA 0,5MM E DESENV</t>
  </si>
  <si>
    <t>OLVIMENTO 0,30M.FORNECIMENTO E COLOCACAO</t>
  </si>
  <si>
    <t>16.005.0025-A</t>
  </si>
  <si>
    <t>16.005.0027-0</t>
  </si>
  <si>
    <t>RUFO DE ALUMINIO DE 0,8X500MM.FORNECIMENTO E COLOCACAO</t>
  </si>
  <si>
    <t>16.005.0027-A</t>
  </si>
  <si>
    <t>16.005.0028-0</t>
  </si>
  <si>
    <t>RUFO DE ALUMINIO DE 0,5X300MM.FORNECIMENTO E COLOCACAO</t>
  </si>
  <si>
    <t>16.005.0028-A</t>
  </si>
  <si>
    <t>16.005.0030-0</t>
  </si>
  <si>
    <t>COBERTURA EM TELHAS DE ALUMINIO COM ACABAMENTO EM VERNIZ NAS</t>
  </si>
  <si>
    <t> 2 FACES (INTERNA E EXTERNA),NO MODELO TRAPEZOIDAL OU ONDULA</t>
  </si>
  <si>
    <t>DA,NA ESPESSURA DE 0,5MM.MEDIDA PELA AREA REAL DE COBERTURA.</t>
  </si>
  <si>
    <t>16.005.0030-A</t>
  </si>
  <si>
    <t>16.005.0035-0</t>
  </si>
  <si>
    <t>COBERTURA EM TELHAS DE ALUMINIO COM ACABAMENTO EM VERNIZ EM</t>
  </si>
  <si>
    <t>1 FACE E PINTADA NA OUTRA,MODELO TRAPEZOIDAL OU ONDULADA,NA</t>
  </si>
  <si>
    <t>ESPESSURA DE 0,5MM.MEDIDA PELA AREA REAL DE COBERTURA.FORNEC</t>
  </si>
  <si>
    <t>16.005.0035-A</t>
  </si>
  <si>
    <t>16.005.0050-0</t>
  </si>
  <si>
    <t>RUFO EM ALUMINIO,COM ACABAMENTO EM VERNIZ NAS 2 FACES,TRAPEZ</t>
  </si>
  <si>
    <t>OIDAL OU ONDULADA,MEDINDO 1265X600X0,8MM.FORNECIMENTO E COLO</t>
  </si>
  <si>
    <t>16.005.0050-A</t>
  </si>
  <si>
    <t>16.005.0052-0</t>
  </si>
  <si>
    <t>RUFO EM ALUMINIO,COM ACABAMENTO EM VERNIZ EM 1 FACE E PINTAD</t>
  </si>
  <si>
    <t>A NA OUTRA,TRAPEZOIDAL OU ONDULADA,MEDINDO 1265X600X0,8MM.FO</t>
  </si>
  <si>
    <t>16.005.0052-A</t>
  </si>
  <si>
    <t>16.005.0054-0</t>
  </si>
  <si>
    <t>CUMEEIRA EM ALUMINIO COM ACABAMENTO EM VERNIZ NAS 2 FACES,TR</t>
  </si>
  <si>
    <t>APEZOIDAL OU ONDULADA,MEDINDO 1265X600X0,8MM.FORNECIMENTO E</t>
  </si>
  <si>
    <t>16.005.0054-A</t>
  </si>
  <si>
    <t>16.005.0056-0</t>
  </si>
  <si>
    <t>CUMEEIRA EM ALUMINIO COM ACABAMENTO EM VERNIZ EM 1 FACE E PI</t>
  </si>
  <si>
    <t>NTADA NA OUTRA,TRAPEZOIDAL OU ONDULADA,MEDINDO 1265X600X0,8M</t>
  </si>
  <si>
    <t>16.005.0056-A</t>
  </si>
  <si>
    <t>16.005.0058-0</t>
  </si>
  <si>
    <t>CONTRA RUFO EM ALUMINIO,COM ACABAMENTO EM VERNIZ NAS 2 FACES</t>
  </si>
  <si>
    <t>,TRAPEZOIDAL OU ONDULADA,MEDINDO 1500X562X0,8MM.FORNECIMENTO</t>
  </si>
  <si>
    <t>16.005.0058-A</t>
  </si>
  <si>
    <t>16.005.0060-0</t>
  </si>
  <si>
    <t>CONTRA RUFO EM ALUMINIO,COM ACABAMENTO EM VERNIZ EM 1 FACE E</t>
  </si>
  <si>
    <t> PINTADA NA OUTRA,TRAPEZOIDAL OU ONDULADA,MEDINDO 1500X562X0</t>
  </si>
  <si>
    <t>,8MM.FORNECIMENTO E COLOCACAO</t>
  </si>
  <si>
    <t>16.005.0060-A</t>
  </si>
  <si>
    <t>16.005.0070-0</t>
  </si>
  <si>
    <t>COBERTURA EM TELHA TERMICA DE ALUMINIO,TRAPEZOIDAL,DUPLA COM</t>
  </si>
  <si>
    <t> ESPESSURA DE 30MM,INCLUSIVE TODOS OS ACESSORIOS NECESSARIOS</t>
  </si>
  <si>
    <t> A SUA EXECUCAO.MEDIDA PELA AREA REAL DE COBERTURA.FORNECIME</t>
  </si>
  <si>
    <t>16.005.0070-A</t>
  </si>
  <si>
    <t>16.005.0075-0</t>
  </si>
  <si>
    <t>COBERTURA TERMO-ISOLANTE,DUPLA,TRAPEZOIDAL,ALUMINIO 0,43MM,P</t>
  </si>
  <si>
    <t>/USO ONDE SE REQUER CONFORTO TERMICO,DUPLA ESTANQUEIDADE LAT</t>
  </si>
  <si>
    <t>ERAL,S/PINTURA,RECHEIO DE POLIESTIRENO EXPANDIDO(EPS ALTURA=</t>
  </si>
  <si>
    <t>40MM)C/RETARDANTE A CHAMA E DENSIDADE NBR-11.752 DA ABNT,LAR</t>
  </si>
  <si>
    <t>GURA UTIL DE 0,99M,COMPRIMENTO ATE 12,00M,INCL.ACESSORIOS P/</t>
  </si>
  <si>
    <t>FIXACAO,ALTURA TOTAL 78,8MM.FORNECIMENTO E COLOCACAO</t>
  </si>
  <si>
    <t>16.005.0075-A</t>
  </si>
  <si>
    <t>16.006.0001-0</t>
  </si>
  <si>
    <t>COBERTURA EM TELHAS ONDULADAS EM FIBERGLASS,1,10X1,53M,SEM C</t>
  </si>
  <si>
    <t>UMEEIRA,FIXACAO COM PARAFUSOS OU HASTES DE ALUMINIO,5/16"X25</t>
  </si>
  <si>
    <t>0MM,COM ROSCA,EXCLUSIVE MADEIRAMENTO.MEDIDA PELA AREA REAL D</t>
  </si>
  <si>
    <t>E CORBERTURA.FORNECIMENTO E COLOCACAO</t>
  </si>
  <si>
    <t>16.006.0001-A</t>
  </si>
  <si>
    <t>16.007.0011-0</t>
  </si>
  <si>
    <t>COBERTURA AUTO-PORTANTE COM TELHAS ONDULADAS EM CHAPAS DE AC</t>
  </si>
  <si>
    <t>O ZINCADO,PRE-PINTADAS COM PRIMER,A BASE EPOXI A TINTA POLIE</t>
  </si>
  <si>
    <t>STER,ESPESSURA ATE 1MM,LARGURA DE 0,90M,VAO LIVRE ATE 8,5M,P</t>
  </si>
  <si>
    <t>ESO APROXIMADO DE 10KG/M2,INCLUSIVE FIXACOES E MEDIDA PELA A</t>
  </si>
  <si>
    <t>REA REAL DE COBERTURA.FORNECIMENTO E COLOCACAO</t>
  </si>
  <si>
    <t>16.007.0011-A</t>
  </si>
  <si>
    <t>16.007.0012-0</t>
  </si>
  <si>
    <t>O ZINCADO,COM PINTURA (SISTEMA COIL COATING) BRANCA EXTERIOR</t>
  </si>
  <si>
    <t> E CINZA INTERIORMENTE,ESPESSURA ATE 1MM,LARGURA DE 0,90M,VA</t>
  </si>
  <si>
    <t>O LIVRE ATE 8,5M,PESO APROXIMADO DE 10KG/M2,INCLUSIVE FIXACO</t>
  </si>
  <si>
    <t>ES E MEDIDA PELA AREA REAL DE COBERTURA.FORNECIMENTO E COLOC</t>
  </si>
  <si>
    <t>16.007.0012-A</t>
  </si>
  <si>
    <t>16.007.0013-0</t>
  </si>
  <si>
    <t>O ZINCADO,PRE-PINTADAS COM PRIMER,A BASE EPOXI E TINTA POLIE</t>
  </si>
  <si>
    <t>STER,ESPESSURA ATE 1MM,LARGURA DE 0,90M,VAO ENTRE 8,51 E 13,</t>
  </si>
  <si>
    <t>50M,PESO APROXIMADO DE 10KG/M2,INCLUSIVE FIXACOES E MEDIDA P</t>
  </si>
  <si>
    <t>ELA AREA REAL DE COBERTURA.FORNECIMENTO E COLOCACAO</t>
  </si>
  <si>
    <t>16.007.0013-A</t>
  </si>
  <si>
    <t>16.007.0014-0</t>
  </si>
  <si>
    <t>O ENTRE 8,51 E 13,50M,PESO APROXIMADO DE 10KG/M2,INCLUSIVE F</t>
  </si>
  <si>
    <t>IXACOES E MEDIDA PELA AREA REAL DE COBERTURA.FORNECIMENTO E</t>
  </si>
  <si>
    <t>16.007.0014-A</t>
  </si>
  <si>
    <t>16.007.0015-0</t>
  </si>
  <si>
    <t>STER,ESPESSURA DE 1,25M,LARGURA DE 0,90M,VAO ENTRE 13,51 E 2</t>
  </si>
  <si>
    <t>0,00M,PESO APROXIMADO DE 13,5KG/M2,INCLUSIVE FIXACOES E MEDI</t>
  </si>
  <si>
    <t>DA PELA AREA REAL DA COBERTURA.FORNECIMENTO E COLOCACAO</t>
  </si>
  <si>
    <t>16.007.0015-A</t>
  </si>
  <si>
    <t>16.007.0016-0</t>
  </si>
  <si>
    <t> E CINZA INTERIORMENTE,ESPESSURA 1,25MM,LARGURA DE 0,90M,VAO</t>
  </si>
  <si>
    <t> ENTRE 13,51 E 20,00M,PESO APROXIMADAMENTE 13,5KG/M2,INCLUSI</t>
  </si>
  <si>
    <t>VE FIXACOES E MEDIDA PELA AREA REAL DA COBERTURA.FORNECIMENT</t>
  </si>
  <si>
    <t>16.007.0016-A</t>
  </si>
  <si>
    <t>16.007.0017-0</t>
  </si>
  <si>
    <t>STER,ESPESSURA DE 1,55MM,LARGURA DE 0,90M,VAO ENTRE 20,01 E</t>
  </si>
  <si>
    <t>22,00M,PESO APROXIMADO DE 18,5KG/M2,INCLUSIVE FIXACOES E MED</t>
  </si>
  <si>
    <t>IDA PELA AREA REAL DE COBERTURA.FORNECIMENTO E COLOCACAO</t>
  </si>
  <si>
    <t>16.007.0017-A</t>
  </si>
  <si>
    <t>16.007.0018-0</t>
  </si>
  <si>
    <t> E CINZA INTERIORMENTE,ESPESSURA DE 1,55MM,LARGURA DE 0,90M,</t>
  </si>
  <si>
    <t>VAO ENTRE 20,01 E 22,00M,PESO APROXIMADO 18,5KG/M2,INCLUSIVE</t>
  </si>
  <si>
    <t> FIXACOES E MEDIDA PELA AREA REAL DA COBERTURA.FORNECIMENTO</t>
  </si>
  <si>
    <t>16.007.0018-A</t>
  </si>
  <si>
    <t>16.007.0021-0</t>
  </si>
  <si>
    <t>COBERTURA COM TELHAS TRAPEZOIDAIS EM ACO GALVANIZADO,ESPESSU</t>
  </si>
  <si>
    <t>RA DE 0,5MM,INCLUSIVE FIXACOES E MEDIDA PELA AREA REAL DA CO</t>
  </si>
  <si>
    <t>BERTURA</t>
  </si>
  <si>
    <t>16.007.0021-A</t>
  </si>
  <si>
    <t>16.007.0023-0</t>
  </si>
  <si>
    <t>CUMEEIRA EM CHAPA DE ACO GALVANIZADO,COM ESPESSURA DE 0,5MM,</t>
  </si>
  <si>
    <t> 0,30M DE ABA PARA CADA LADO,PARA TELHAS TRAPEZOIDAIS.FORNEC</t>
  </si>
  <si>
    <t>16.007.0023-A</t>
  </si>
  <si>
    <t>16.007.0025-0</t>
  </si>
  <si>
    <t>CALHA EM CHAPA DE ACO GALVANIZADO N°26 COM 25CM DE DESENVOLV</t>
  </si>
  <si>
    <t>IMENTO.FORNECIMENTO E COLOCACAO</t>
  </si>
  <si>
    <t>16.007.0025-A</t>
  </si>
  <si>
    <t>16.007.0027-0</t>
  </si>
  <si>
    <t>CALHA EM CHAPA DE ACO GALVANIZADO N°26 COM 50CM DE DESENVOLV</t>
  </si>
  <si>
    <t>16.007.0027-A</t>
  </si>
  <si>
    <t>16.007.0030-0</t>
  </si>
  <si>
    <t>CALHA EM CHAPA DE ACO GALVANIZADO N°24 COM 75CM DE DESENVOLV</t>
  </si>
  <si>
    <t>16.007.0030-A</t>
  </si>
  <si>
    <t>16.007.0038-0</t>
  </si>
  <si>
    <t>CALHA DE PLATIBANDA OU DE RINCAO,EM CHAPA GALVANIZADA N°26,</t>
  </si>
  <si>
    <t>COM 25CM DE DESENVOLVIMENTO.FORNECIMENTO E COLOCACAO</t>
  </si>
  <si>
    <t>16.007.0038-A</t>
  </si>
  <si>
    <t>16.008.0005-0</t>
  </si>
  <si>
    <t>COBERTURA EM TELHAS ONDULADAS FABRICADAS COM FIBRAS VEGETAIS</t>
  </si>
  <si>
    <t> E MINERAIS IMPREGNADA DE ASFALTO,ESPESSURA DE 3MM,PRESAS PO</t>
  </si>
  <si>
    <t>R PREGOS GALVANIZADOS,EXCLUSIVE MADEIRAMENTO.MEDIDA PELA ARE</t>
  </si>
  <si>
    <t>A REAL.FORNECIMENTO E COLOCACAO</t>
  </si>
  <si>
    <t>16.008.0005-A</t>
  </si>
  <si>
    <t>16.008.0030-0</t>
  </si>
  <si>
    <t>CUMEEIRA NORMAL PARA TELHAS ONDULADAS,COM FIBRAS VEGETAIS E</t>
  </si>
  <si>
    <t>MINERAIS IMPREGNADAS DE ASFALTO,PRESAS POR PREGOS GALVANIZAD</t>
  </si>
  <si>
    <t>OS.FORNECIMENTO E COLOCACAO</t>
  </si>
  <si>
    <t>16.008.0030-A</t>
  </si>
  <si>
    <t>16.009.0001-0</t>
  </si>
  <si>
    <t>CALHA DE COBRE EM CHAPA DE ESPESSURA DE 0,8MM E DESENVOLVIME</t>
  </si>
  <si>
    <t>NTO DE 0,30M.FORNECIMENTO E COLOCACAO</t>
  </si>
  <si>
    <t>16.009.0001-A</t>
  </si>
  <si>
    <t>16.009.0002-0</t>
  </si>
  <si>
    <t>NTO DE 0,50M.FORNECIMENTO E COLOCACAO</t>
  </si>
  <si>
    <t>16.009.0002-A</t>
  </si>
  <si>
    <t>16.009.0005-0</t>
  </si>
  <si>
    <t>NTO PARA 1M.FORNECIMENTO E COLOCACAO</t>
  </si>
  <si>
    <t>16.009.0005-A</t>
  </si>
  <si>
    <t>16.010.0005-0</t>
  </si>
  <si>
    <t>TELHADO VERDE COM PRE-VEGETACAO,SISTEMA ALVEOLAR (60 A 80KG/</t>
  </si>
  <si>
    <t>M2),CONSTITUIDO DE: MEMBRANA DE PROTECAO ANTI-RAIZES,MEMBRAN</t>
  </si>
  <si>
    <t>A ALVEOLAR DE PETG (COM RESERVATORIOS DE FORMATO HEXAGONAL),</t>
  </si>
  <si>
    <t>MEMBRANA DE RETENCAO DE NUTRIENTES COMPOSTA DE NAO TECIDO RE</t>
  </si>
  <si>
    <t>CICLADO,PLACAS PARA DRENAGEM.FORNECIMENTO,COLOCACAO E IRRIGA</t>
  </si>
  <si>
    <t>16.010.0005-A</t>
  </si>
  <si>
    <t>16.010.0010-0</t>
  </si>
  <si>
    <t>TELHADO VERDE PRE-VEGETACAO,SIST.GALOCHA(45 A 75KG/M2)COM ME</t>
  </si>
  <si>
    <t>MBRANA PROTECAO ANTI-RAIZES,PLACAS P/DRENAGEM,CONTROLADA MOD</t>
  </si>
  <si>
    <t>DULO SUBSTRATO RIGIDO P/RETENCAO SUBSTRATO NUTRITIVO S/CARRE</t>
  </si>
  <si>
    <t>AR SUBSTRATO E PROPORCIONAR A OXIGENACAO DAS RAIZES EVITANDO</t>
  </si>
  <si>
    <t> AMASSAMENTO POR COMPACTACAO E SUBSTRATO LEVE E NUTRITIVO C/</t>
  </si>
  <si>
    <t>RESERVATORIO P/AGUA PLACA PEAD EMBUTIDA.FORN.COLOC.IRRIGACAO</t>
  </si>
  <si>
    <t>16.010.0010-A</t>
  </si>
  <si>
    <t>16.010.0015-0</t>
  </si>
  <si>
    <t>TELHADO VERDE PRE-VEGETACAO,SIST.LAMINAR GRAMA(80 A 120KG/M2</t>
  </si>
  <si>
    <t>),C/MEMBRANA PROTECAO ANTI-RAIZES,PLACAS P/DRENAGEM,CONTROLA</t>
  </si>
  <si>
    <t>DA MODULO SUBSTRATO RIGIDO P/RETENCAO SUBSTRATO NUTRITIVO S/</t>
  </si>
  <si>
    <t>CARREAR ESTE SUBSTRATO E PROPORCIONAR A OXIGENACAO DAS RAIZE</t>
  </si>
  <si>
    <t>S EVITANDO O AMASSAMENTO DAS RAIZES POR COMPACTACAO E SUBSTR</t>
  </si>
  <si>
    <t>ATO LEVE E NUTRITIVO.FORNECIMENTO,COLOCACAO E IRRIGACAO</t>
  </si>
  <si>
    <t>16.010.0015-A</t>
  </si>
  <si>
    <t>16.011.0005-0</t>
  </si>
  <si>
    <t>COBERTURA EM CHAPA DE POLICARBONATO ALVEOLAR,NA COR CRISTAL,</t>
  </si>
  <si>
    <t>COM 10MM DE ESPESSURA,INCL.MADEIRAMENTO EM PECAS DE MADEIRA</t>
  </si>
  <si>
    <t>E PILARES EM TUBO DE ACO GALVANIZADO.MEDIDO PELA AREA REAL D</t>
  </si>
  <si>
    <t>E COBERTURA.FORNECIMENTO E COLOCACAO</t>
  </si>
  <si>
    <t>16.011.0005-A</t>
  </si>
  <si>
    <t>16.011.0015-0</t>
  </si>
  <si>
    <t>COBERTURA EM CHAPA DE POLICARBONATO ALVEOLAR,NA COR FUME,COM</t>
  </si>
  <si>
    <t> 10MM DE ESPESSURA,DE (5,00X5,00)M,ESTRUTURA EM TUBO DE ACO</t>
  </si>
  <si>
    <t>GALVANIZADO DE 8",2.1/2" E 1.1/2",CHUMBADA EM BLOCO DE CONCR</t>
  </si>
  <si>
    <t>ETO ARMADO,INCLUSIVE ESCAVACAO,REATERRO,CARGA,DESCARGA,TRANS</t>
  </si>
  <si>
    <t>PORTE E PINTURA DOS TUBOS COM 2 DEMAOS DE ACABAMENTO.MEDIDO</t>
  </si>
  <si>
    <t>PELA AREA REAL DE COBERTURA.FORNECIMENTO E COLOCACAO</t>
  </si>
  <si>
    <t>16.011.0015-A</t>
  </si>
  <si>
    <t>16.011.0030-0</t>
  </si>
  <si>
    <t>COBERTURA EM CHAPAS DE ACRILICO TRANSLUCIDO DE 6MM DE ESPESS</t>
  </si>
  <si>
    <t>URA,INCLUSIVE FIXACAO,EXCLUSIVE ESTRUTURA.MEDIDO PELA AREA R</t>
  </si>
  <si>
    <t>16.011.0030-A</t>
  </si>
  <si>
    <t>16.011.0045-0</t>
  </si>
  <si>
    <t>COBERTURA TRANSLUCIDA,CRISTAL,BRANCA LEITOSA OU CORES BASICA</t>
  </si>
  <si>
    <t>S,PERFIL TRAPEZOIDAL OU ONDULADA,RESINA POLIESTER REFORCADA</t>
  </si>
  <si>
    <t>C/FIBRA VIDRO,C/ADITIVO ESTABILIZANTE CONTRA DEGRADACAO DOS</t>
  </si>
  <si>
    <t>RAIOS U.V.,ESP.1,3MM,USO ONDE SE REQUER ILUMINACAO NATURAL M</t>
  </si>
  <si>
    <t>AIS VITREA,ECONOMICIDADE E BOA RESISTENCIA,LARG.990MM E 1020</t>
  </si>
  <si>
    <t>MM,COMPR.ATE 6,00M,INCL.ACESSORIOS P/FIXACAO.FORN.E COLOC.</t>
  </si>
  <si>
    <t>16.011.0045-A</t>
  </si>
  <si>
    <t>16.011.0050-0</t>
  </si>
  <si>
    <t>S,TRAPEZOIDAL OU ONDULADA,RESINA POLIESTER REFORCADA C/FRIBR</t>
  </si>
  <si>
    <t>A DE VIDRO,ADITIVO ESTABILIZANTE CONTRA DEGRADACAO DOS RAIOS</t>
  </si>
  <si>
    <t> U.V.,ESTRUT.C/VEU INTERNO POLIESTER,ESP.1,5MM,USO ONDE REQU</t>
  </si>
  <si>
    <t>ER ILUMINACAO NATURAL CONTROLADA,LARG.990MM E 1020MM,COMPR.A</t>
  </si>
  <si>
    <t>TE 6,00M,INCL.ACESSORIOS P/FIXACAO.FORNECIMENTO E COLOCACAO</t>
  </si>
  <si>
    <t>16.011.0050-A</t>
  </si>
  <si>
    <t>16.012.0005-0</t>
  </si>
  <si>
    <t>ESTRUTURA DE ALUMINIO PARA CLARABOIA EM CHAPA DE POLICARBONA</t>
  </si>
  <si>
    <t>TO,EXCLUSIVE ESTA.FORNECIMENTO E COLOCACAO</t>
  </si>
  <si>
    <t>16.012.0005-A</t>
  </si>
  <si>
    <t>16.013.0001-0</t>
  </si>
  <si>
    <t>RETIRADA E RECOLOCACAO DE TELHAS FRANCESAS,INCLUSIVE CUMEEIR</t>
  </si>
  <si>
    <t>A,EXCLUSIVE O FORNECIMENTO DO MATERIAL NOVO,MEDIDAS PELA ARE</t>
  </si>
  <si>
    <t>A REAL DE COBERTURA</t>
  </si>
  <si>
    <t>16.013.0001-A</t>
  </si>
  <si>
    <t>16.013.0002-0</t>
  </si>
  <si>
    <t>RETIRADA E RECOLOCACAO DE TELHAS COLONIAIS,INCLUSIVE CUMEEIR</t>
  </si>
  <si>
    <t>16.013.0002-A</t>
  </si>
  <si>
    <t>16.013.0004-0</t>
  </si>
  <si>
    <t>RETIRADA E RECOLOCACAO DE TELHA EM FIBROCIMENTO TIPO CALHA,C</t>
  </si>
  <si>
    <t>OM 49CM LARGURA,INCLUSIVE CUMEEIRA,EXCLUSIVE FORNECIMENTO DO</t>
  </si>
  <si>
    <t> MATERIAL NOVO,MEDIDAS PELA AREA REAL DE COBERTURA</t>
  </si>
  <si>
    <t>16.013.0004-A</t>
  </si>
  <si>
    <t>16.013.0005-0</t>
  </si>
  <si>
    <t>RETIRADA E RECOLOCACAO DE TELHAS EM FIBROCIMENTO,ONDULADAS,T</t>
  </si>
  <si>
    <t>IPO CONVENCIONAL,INCLUSIVE CUMEEIRA,EXCLUSIVE FORNECIMENTO D</t>
  </si>
  <si>
    <t>O MATERIAL NOVO,MEDIDAS PELA AREA REAL DE COBERTURA</t>
  </si>
  <si>
    <t>16.013.0005-A</t>
  </si>
  <si>
    <t>16.013.0006-0</t>
  </si>
  <si>
    <t>RETIRADA E RECOLOCACAO DE TELHAS EM FIBROCIMENTO,TIPO CALHA</t>
  </si>
  <si>
    <t>COM 90CM DE LARGURA,INCLUSIVE CUMEEIRA,EXCLUSIVE FORNECIMENT</t>
  </si>
  <si>
    <t>O DO MATERIAL NOVO,MEDIDAS PELA AREA REAL DE COBERTURA</t>
  </si>
  <si>
    <t>16.013.0006-A</t>
  </si>
  <si>
    <t>16.013.0007-0</t>
  </si>
  <si>
    <t>RETIRADA E RECOLOCACAO DE TELHAS METALICAS DE 0,5MM A 0,8MM</t>
  </si>
  <si>
    <t>DE ESPESSURA</t>
  </si>
  <si>
    <t>16.013.0007-A</t>
  </si>
  <si>
    <t>16.013.0009-0</t>
  </si>
  <si>
    <t>RETIRADA E RECOLOCACAO DE MADEIRAMENTO TELHAS EM FIBROCIMENT</t>
  </si>
  <si>
    <t>O,ONDULADAS,EXCLUSIVE FORNECIMENTO DE MATERIAL NOVO.MEDIDAS</t>
  </si>
  <si>
    <t>PELA AREA REAL DA COBERTURA</t>
  </si>
  <si>
    <t>16.013.0009-A</t>
  </si>
  <si>
    <t>16.013.0010-0</t>
  </si>
  <si>
    <t>RETIRADA E RECOLOCACAO DE MADEIRAMENTO TELHAS TIPO CALHA,OND</t>
  </si>
  <si>
    <t>ULADAS,EXCLUSIVE FORNECIMENTO DE MATERIAL NOVO.MEDIDAS PELA</t>
  </si>
  <si>
    <t>AREA REAL DE COBERTURA</t>
  </si>
  <si>
    <t>16.013.0010-A</t>
  </si>
  <si>
    <t>16.013.0015-0</t>
  </si>
  <si>
    <t>RETIRADA E RECOLOCACAO DE MADEIRAMENTO TELHAS FRANCESAS OU C</t>
  </si>
  <si>
    <t>OLONIAIS,ONDULADAS,EXCLUSIVE FORNECIMENTO DO MATERIAL.MEDIDA</t>
  </si>
  <si>
    <t>S PELA AREA REAL DA COBERTURA</t>
  </si>
  <si>
    <t>16.013.0015-A</t>
  </si>
  <si>
    <t>16.015.0001-0</t>
  </si>
  <si>
    <t>SUBCOBERTURA COMPOSTA DE DUAS FOLHAS DE ALUMINIO ESTRUTURADO</t>
  </si>
  <si>
    <t> E UMA FOLHA DE POLIETILENO ALVEOLAR,COM ESPESSURA DE 2,5MM,</t>
  </si>
  <si>
    <t>INCLUSIVE MADEIRAMENTO DE FIXACAO.FORNECIMENTO E COLOCACAO</t>
  </si>
  <si>
    <t>16.015.0001-A</t>
  </si>
  <si>
    <t>16.015.0005-0</t>
  </si>
  <si>
    <t>SUBCOBERTURA CONSTITUIDA POR UMA MEMBRANA COMPOSTA POR ESPUM</t>
  </si>
  <si>
    <t>A DE POLIETILENO EXPANDIDO E FILME DE POLIESTER METALIZADO</t>
  </si>
  <si>
    <t>(PROTECAO ULTRAVIOLETA),COM ESPESSURA DE 4,5MM,INCLUSIVE MAD</t>
  </si>
  <si>
    <t>EIRAMENTO DE FIXACAO.FORNECIMENTO E COLOCACAO.</t>
  </si>
  <si>
    <t>16.015.0005-A</t>
  </si>
  <si>
    <t>16.015.0010-0</t>
  </si>
  <si>
    <t>SUBCOBERTURA CONSTITUIDA POR FIBRAS CONTINUAS DE POLIETILENO</t>
  </si>
  <si>
    <t> DE ALTA DENSIDADE,PERMEAVEL AO VAPOR E COM RESISTENCIA A</t>
  </si>
  <si>
    <t>PASSAGEM DE AGUA,INCLUSIVE MADEIRAMENTO DE FIXACAO.FORNECIME</t>
  </si>
  <si>
    <t>16.015.0010-A</t>
  </si>
  <si>
    <t>16.020.0001-0</t>
  </si>
  <si>
    <t>IMPERMEABILIZACAO C/MANTA A BASE ASFALTO MODIFICADO C/POLIME</t>
  </si>
  <si>
    <t>ROS,TIPO III-B,ESP.4,00MM,CONSUMO MINIMO 1,15M2/M2,APLICACAO</t>
  </si>
  <si>
    <t> CHAMA MACARICO SOBRE PRIMER ASFALTICO BASE AGUA OU SOLVENTE</t>
  </si>
  <si>
    <t>,CONSUMO 0,40KG/M2,INCLUSIVE ESTE</t>
  </si>
  <si>
    <t>16.020.0001-A</t>
  </si>
  <si>
    <t>16.020.0002-0</t>
  </si>
  <si>
    <t>IMPERMEABILIZACAO C/MANTA A BASE DE ASFALTO MODIFICADO C/POL</t>
  </si>
  <si>
    <t>IMEROS,TIPO III-A,C/ESP.4,00M,CONSUMO MINIMO DE 1,15M2/M2,AP</t>
  </si>
  <si>
    <t>LICACAO C/CHAMA DE MACARICO SOBRE PRIMER ASFALTICO BASE AGUA</t>
  </si>
  <si>
    <t> OU SOLVENTE,C/CONSUMO 0,40KG/M2,INCLUSIVE ESTE</t>
  </si>
  <si>
    <t>16.020.0002-A</t>
  </si>
  <si>
    <t>16.020.0003-0</t>
  </si>
  <si>
    <t>IMEROS,TIPO IV-A,ESP.4,00MM,CONSUMO MINIMO 1,15M2/M2,APLICAC</t>
  </si>
  <si>
    <t>AO C/CHAMA MACARICO SOBRE PRIMER ASFALTICO BASE AGUA OU SOLV</t>
  </si>
  <si>
    <t>ENTE,COM CONSUMO DE 0,40KG/M2,INCLUSIVE ESTE</t>
  </si>
  <si>
    <t>16.020.0003-A</t>
  </si>
  <si>
    <t>16.020.0004-0</t>
  </si>
  <si>
    <t>IMPERMEABILIZACAO COM DUPLA MANTA BASE ASFALTO MODIFICADO C/</t>
  </si>
  <si>
    <t>POLIMEROS,TIPO III-B,AMBAS C/ESP.4,00MM,CONSUMO MINIMO 1,15M</t>
  </si>
  <si>
    <t>2/M2 P/CADA MANTA,APLIC.C/CHAMA MACARICO A 1ª SOBRE PRIMER A</t>
  </si>
  <si>
    <t>SFALTICO BASE AGUA OU SOLVENTE,CONSUMO 0,40KG/M2,INCLUSIVE E</t>
  </si>
  <si>
    <t>STE</t>
  </si>
  <si>
    <t>16.020.0004-A</t>
  </si>
  <si>
    <t>16.020.0005-0</t>
  </si>
  <si>
    <t>IMPERMEABILIZACAO COM MANTA BASE ASFALTO MODIFICADO C/POLIME</t>
  </si>
  <si>
    <t>ROS,TIPO II-A OU II-B,ESP.4,00M,CONSUMO MINIMO 1,15M2/M2,APL</t>
  </si>
  <si>
    <t>ICACAO CHAMA MACARICO SOBRE PRIMER ASFALTICO BASE AGUA OU SO</t>
  </si>
  <si>
    <t>LVENTE,CONSUMO 0,40KG/M2,INCLUSIVE ESTE</t>
  </si>
  <si>
    <t>16.020.0005-A</t>
  </si>
  <si>
    <t>16.020.0006-0</t>
  </si>
  <si>
    <t>POLIMEROS,TIPO IV-A,AMBAS C/ESP.4,00MM,CONSUMO MINIMO 1,15M2</t>
  </si>
  <si>
    <t>/M2 P/CADA MANTA,APLIC.CHAMA MACARICO,A 1ª MANTA SOBRE PRIME</t>
  </si>
  <si>
    <t>R ASFALTICO BASE AGUA OU SOLVENTE,CONSUMO 0,40KG/M2,INCLUSIV</t>
  </si>
  <si>
    <t>E ESTE</t>
  </si>
  <si>
    <t>16.020.0006-A</t>
  </si>
  <si>
    <t>16.020.0008-0</t>
  </si>
  <si>
    <t>ROS,COM HERBICIDA ATOXICO,TIPO III-A OU B,ESPESSURA DE 4,00M</t>
  </si>
  <si>
    <t>M,CONSUMO MINIMO DE 1,25M2/M2,APLIC.CHAMA MACARICO SOBRE PRI</t>
  </si>
  <si>
    <t>MER ASFALTICO BASE AGUA OU SOLVENTE,CONSUMO DE 0,40KG/M2,INC</t>
  </si>
  <si>
    <t>LUSIVE ESTE</t>
  </si>
  <si>
    <t>16.020.0008-A</t>
  </si>
  <si>
    <t>16.020.0009-0</t>
  </si>
  <si>
    <t>IMPERMEABILIZACAO C/DUPLA MANTA BASE ASFALTO MODIFICADO C/PO</t>
  </si>
  <si>
    <t>LIMEROS,C/HERBICIDA ATOXICO,TIPO III-A OU B,C/ESP.4,00MM,CON</t>
  </si>
  <si>
    <t>SUMO MINIMO 1,25M2/M2 P/CADA MANTA,APLIC.C/CHAMA MACARICO,A</t>
  </si>
  <si>
    <t>1ª SOBRE PRIMER ASFALTICO BASE AGUA OU SOLVENTE,CONSUMO 0,40</t>
  </si>
  <si>
    <t>KG/M2,INCLUSIVE ESTE</t>
  </si>
  <si>
    <t>16.020.0009-A</t>
  </si>
  <si>
    <t>16.020.0012-0</t>
  </si>
  <si>
    <t>IMPERMEABILIZACAO INIBIDORA DO ATAQUE DE RAIZES,COMPOSTA DE</t>
  </si>
  <si>
    <t>ASFALTO MODIFICADO,PLASTIFICANTE,ADITIVOS ESPECIAIS,HERBICID</t>
  </si>
  <si>
    <t>A ATOXICO E SOLVENTES ORGANICOS,APLICADO A FRIO,EM DUAS DEMA</t>
  </si>
  <si>
    <t>OS,CONSUMO DE 0,40L/M2/DEMAO,PARA EVITAR A PENETRACAO INDESE</t>
  </si>
  <si>
    <t>JAVEL DE RAIZES QUE DESAGREGAM A PROTECAO MECANICA SOBRE A I</t>
  </si>
  <si>
    <t>MPERMEABILIZACAO</t>
  </si>
  <si>
    <t>16.020.0012-A</t>
  </si>
  <si>
    <t>16.021.0002-0</t>
  </si>
  <si>
    <t>IMPERMEABILIZACAO COM MEMBRANA DE ASFALTO ELASTOMERICO EM SO</t>
  </si>
  <si>
    <t>LUCAO,APLICADA A FRIO,CONSIDERADO O CONSUMO DE 0,40KG/M2 DO</t>
  </si>
  <si>
    <t>PRIMER EM UMA DEMAO E 4KG/M2 DE ASFALTO RECOMENDADO,COM REFO</t>
  </si>
  <si>
    <t>RCO DE UMA TELA INDUSTRIAL DE POLIESTER,MALHA DE 2X2MM</t>
  </si>
  <si>
    <t>16.021.0002-A</t>
  </si>
  <si>
    <t>16.021.0003-0</t>
  </si>
  <si>
    <t>IMPERMEABILIZACAO COM MEMBRANA A BASE POLIURETANO VEGETAL,IS</t>
  </si>
  <si>
    <t>ENTO DE SOLVENTES,BAIXO TEOR VOC,BICOMPONENTE,APLICADO A FRI</t>
  </si>
  <si>
    <t>O,2 OU 3 DEMAOS,CONSUMO DE 2KG/M2,REFORCO TELA POLIESTER,APL</t>
  </si>
  <si>
    <t>ICADA SOBRE 1ª DEMAO,MALHA 2X2MM</t>
  </si>
  <si>
    <t>16.021.0003-A</t>
  </si>
  <si>
    <t>16.021.0005-0</t>
  </si>
  <si>
    <t>IMPERMEABILIZACAO COM ASFALTO MODIFICADO C/ELASTOMEROS,APLIC</t>
  </si>
  <si>
    <t>ADOS QUENTE,CONSUMO 3KG/M2 P/COLAGEM MANTAS ASFALTICAS 3 A 5</t>
  </si>
  <si>
    <t>KG/M2 P/MEMBRANA MOLDADA LOCAL,ESTRUT.C/VEU DE NAO TECIDO PO</t>
  </si>
  <si>
    <t>LIESTER,GRAMATURA MINIMA 50G/M2,APLICADO SOBRE PRIMER ASFALT</t>
  </si>
  <si>
    <t>ICO CONSUMO 0,40KG/M2,INCLUSIVE ESTE</t>
  </si>
  <si>
    <t>16.021.0005-A</t>
  </si>
  <si>
    <t>16.022.0002-0</t>
  </si>
  <si>
    <t>IMPERMEABILIZACAO,NAO ADERIDA AO SUBSTRATO,COM MANTA DE EPDM</t>
  </si>
  <si>
    <t>,ESPESSURA MINIMA DE 0,8MM,CONSUMO DE 1,10M2/M2,UTILIZANDO A</t>
  </si>
  <si>
    <t>DESIVO PARA EMENDAS,EXCLUSIVE PREPARO DO SUBSTRATO COM CAIME</t>
  </si>
  <si>
    <t>NTO DE 1%,CAMADA SEPARADORA,CAMADA AMORTECEDORA, PROTECAO TE</t>
  </si>
  <si>
    <t>RMICA,PROTECAO PRIMARIA E MECANICA</t>
  </si>
  <si>
    <t>16.022.0002-A</t>
  </si>
  <si>
    <t>16.022.0004-0</t>
  </si>
  <si>
    <t>IMPERMEABILIZACAO COM MANTA DE PVC,ESPESSURA 1,0MM,CONSUMO D</t>
  </si>
  <si>
    <t>E 1,10M2/M2,UNIDAS ENTRE SI POR SOLDA ELETRONICA OU TERMOFUS</t>
  </si>
  <si>
    <t>AO E COM ADESIVO A BASE DE PVC NOS PONTOS DE FIXACAO</t>
  </si>
  <si>
    <t>16.022.0004-A</t>
  </si>
  <si>
    <t>16.022.0006-0</t>
  </si>
  <si>
    <t>IMPERMEABILIZACAO,NAO ADERIDA AO SUBSTRATO,COM MANTA DE PEAD</t>
  </si>
  <si>
    <t>,ESPESSURA MINIMA DE 2,00MM,CONSUMO DE 1,10M2/M2,UNIDAS ENTR</t>
  </si>
  <si>
    <t>E SI POR SOLDA ELETRONICA OU TERMOFUSAO E COM FIXACAO NOS PO</t>
  </si>
  <si>
    <t>NTOS DE ARREMATE</t>
  </si>
  <si>
    <t>16.022.0006-A</t>
  </si>
  <si>
    <t>16.022.0010-0</t>
  </si>
  <si>
    <t>IMPERMEABILIZACAO C/MEMBRANA PRE-FABRICADA,AUTO ADESIVA,RECO</t>
  </si>
  <si>
    <t>BERTA COM ALUMINIO FLEXIVEL,EM FORMA DE TIRAS DE 5, 10, 15,</t>
  </si>
  <si>
    <t>20, 30, 45, 90CM DE LARGURA,CONSUMO DE 1,05M2/M2</t>
  </si>
  <si>
    <t>16.022.0010-A</t>
  </si>
  <si>
    <t>16.022.0012-0</t>
  </si>
  <si>
    <t>IMPERMEABILIZACAO COM MANTA ASFALTICA PRE-FABRICADA,TIPO II-</t>
  </si>
  <si>
    <t>C EM FORMA DE TIRA DE 32CM DE LARGURA POR 10M DE COMPRIMENTO</t>
  </si>
  <si>
    <t>,ESPESSURA DE 3MM,CONSUMO DE 1,10M2/M2</t>
  </si>
  <si>
    <t>16.022.0012-A</t>
  </si>
  <si>
    <t>16.023.0004-0</t>
  </si>
  <si>
    <t>IMPERMEABILIZACAO AREA EXPOSTA,C/EMULSAO ACRILICA PURA (NAO</t>
  </si>
  <si>
    <t>ESTIRENADA),C/TEOR DE SOLIDOS ACIMA 60% APLICADOS EM QUATRO</t>
  </si>
  <si>
    <t>OU MAIS DEMAOS ATE ATINGIR O CONSUMO 2KG/M2 E REFORCO C/TELA</t>
  </si>
  <si>
    <t> DE POLIESTER MALHA 2X2MM,SOBRE DUAS OU DEMAIS DEMAOS DE CIM</t>
  </si>
  <si>
    <t>ENTO POLIMERICO,ATE ATINGIR CONSUMO 2,0KG/M2</t>
  </si>
  <si>
    <t>16.023.0004-A</t>
  </si>
  <si>
    <t>16.023.0005-0</t>
  </si>
  <si>
    <t>IMPERMEABILIZACAO AREA EXPOSTA,C/EMULSAO ACRILICA ESTIRENADA</t>
  </si>
  <si>
    <t>,TEOR DE DIOXIDO TITANIO(EM MASSA)ACIMA 2,2% E APLICACAO EM</t>
  </si>
  <si>
    <t>6 OU DEMAIS DEMAOS ATE ATINGIR CONSUMO 3,5KG/M2 E REFORCO CO</t>
  </si>
  <si>
    <t>M TELA DE POLIESTER MALHA 2X2MM,SOBRE DUAS OU DEMAIS DEMAOS</t>
  </si>
  <si>
    <t>DE CIMENTO POLIMERICO,ATE ATINGIR CONSUMO 2,00KG/M2</t>
  </si>
  <si>
    <t>16.023.0005-A</t>
  </si>
  <si>
    <t>16.024.0004-0</t>
  </si>
  <si>
    <t>IMPERMEABILIZACAO DE AREA EXPOSTA OU JUNTAS S/PROTECAO MECAN</t>
  </si>
  <si>
    <t>ICA E S/TRANSITO,USANDO MANTA ASFALTICA AUTOPROTEGIDA NA FAC</t>
  </si>
  <si>
    <t>E EXTERNA C/UM FILME DE ALUMINIO,TIPO III-B C/ESPESSURA DE 3</t>
  </si>
  <si>
    <t>MM,APLICADA C/CHAMA DE MACARICO SOBRE PRIMER ASFALTICO,BASE</t>
  </si>
  <si>
    <t>AGUA OU SOLVENTE,C/CONSUMO 0,40KG/M2,INCLUSIVE ESTE</t>
  </si>
  <si>
    <t>16.024.0004-A</t>
  </si>
  <si>
    <t>16.024.0005-0</t>
  </si>
  <si>
    <t>IMPERMEABILIZACAO AREA EXPOSTA,S/PROTECAO MECANICA E S/TRANS</t>
  </si>
  <si>
    <t>ITO,USANDO MANTA ASFALTICA AUTOPROTEGIDA NA FACE EXTERNA C/U</t>
  </si>
  <si>
    <t>M FILME DE ALUMINIO,TIPO III-B ESP.4MM,APLICADA COM CHAMA DE</t>
  </si>
  <si>
    <t> MACARICO SOBRE PRIMER ASFALTICO,BASE AGUA OU SOLVENTE,CONSU</t>
  </si>
  <si>
    <t>MO DE 0,40KG/M2,INCLUSIVE ESTE</t>
  </si>
  <si>
    <t>16.024.0005-A</t>
  </si>
  <si>
    <t>16.024.0006-0</t>
  </si>
  <si>
    <t>IMPERMEABILIZACAO DE AREA EXPOSTA,S/PROTECAO MECANICA E S/TR</t>
  </si>
  <si>
    <t>ANSITO,USANDO MANTA ASFALTICA AUTOPROTEGIDA NA FACE EXTERNA</t>
  </si>
  <si>
    <t>C/UM FILME DE ALUMINIO,TIPO II-B COM ESPESSURA DE 3MM,APLICA</t>
  </si>
  <si>
    <t>DA C/CHAMA DE MACARICO SOBRE PRIMER ASFALTICO,BASE AGUA OU S</t>
  </si>
  <si>
    <t>OLVENTE,COM CONSUMO DE 0,40KG/M2,INCLUSIVE ESTE</t>
  </si>
  <si>
    <t>16.024.0006-A</t>
  </si>
  <si>
    <t>16.024.0007-0</t>
  </si>
  <si>
    <t>C/UM FILME DE ALUMINIO,TIPO II-B COM ESPESSURA DE 4MM,APLICA</t>
  </si>
  <si>
    <t>DA COM CHAMA DE MACARICO SOBRE PRIMER ASFALTICO,BASE AGUA OU</t>
  </si>
  <si>
    <t> SOLVENTE,COM CONSUMO DE 0,40KG/M2,INCLUSIVE ESTE</t>
  </si>
  <si>
    <t>16.024.0007-A</t>
  </si>
  <si>
    <t>16.024.0009-0</t>
  </si>
  <si>
    <t>IMPERMEABILIZACAO AREA EXPOSTA MANTA BASE ASFALTO MODIFICADO</t>
  </si>
  <si>
    <t> C/POLIMEROS,AUTOPROTEGIDA FACE EXTERNA ESCAMAS ARDOSIA OU G</t>
  </si>
  <si>
    <t>RANULOS MINERAIS,TIPO III-B ESP.3MM,ATINGINDO APROXIMADAMENT</t>
  </si>
  <si>
    <t>E 4MM CAMADA ARDOSIA,CONS.MIN.1,20M2/M2,VERDE OU CINZA,APLIC</t>
  </si>
  <si>
    <t>ADA CHAMA MACARICO,S/PRIMER ASFALTICO,BASE AGUA/SOLVENTE,CON</t>
  </si>
  <si>
    <t>S.0,40KG/M2,INCLUSIVE ESTE</t>
  </si>
  <si>
    <t>16.024.0009-A</t>
  </si>
  <si>
    <t>16.024.0015-0</t>
  </si>
  <si>
    <t>IMPERMEABILIZACAO AREA EXPOSTA DUPLA MANTA ASFALTO MODIFICAD</t>
  </si>
  <si>
    <t>O C/POLIMEROS,1ª MANTA,TIPO III-B ESP.4MM,CONS.MINIMO 1,15M2</t>
  </si>
  <si>
    <t>/M2,CHAMA MACARICO,S/PRIMER ASFALTICO,BASE AGUA OU SOLVENTE,</t>
  </si>
  <si>
    <t>CONS.0,40KG/M2,INCL.ESTE,2ª MANTA AUTOPROTEGIDA FACE EXT.ESC</t>
  </si>
  <si>
    <t>AMAS ARDOSIA/GRANULOS MINERAIS,TIPO III-B,ESP.3MM,APROX.4MM,</t>
  </si>
  <si>
    <t>CONS.1,20M2/M2</t>
  </si>
  <si>
    <t>16.024.0015-A</t>
  </si>
  <si>
    <t>16.025.0015-0</t>
  </si>
  <si>
    <t>IMPERMEABILIZACAO DUPLA MANTA BASE ASFALTO MODIFICADO C/POLI</t>
  </si>
  <si>
    <t>MEROS ELASTOMERICOS,TIPO III-A,AMBAS ESP.3,00MM,CONSUMO MINI</t>
  </si>
  <si>
    <t>MO 1,15M2/M2 P/CADA MANTA,APLIC.COLAGEM A QUENTE(CAQ)P/SUBST</t>
  </si>
  <si>
    <t>RATO HORIZONT./VERT.C/ASFALTO MODIFICADO,TIPO II,CONSUMO 3,0</t>
  </si>
  <si>
    <t>0KG/M2,PARA CADA CALAGEM DE MANTA,S/PRIMER ASFALTICO,BASE AG</t>
  </si>
  <si>
    <t>UA OU SOLVENTE,CONS.0,40KG/M2</t>
  </si>
  <si>
    <t>16.025.0015-A</t>
  </si>
  <si>
    <t>16.026.0001-0</t>
  </si>
  <si>
    <t>IMPERMEABILIZACAO DE RESERVATORIO AGUA POTAVEL,TANQUE/PISCIN</t>
  </si>
  <si>
    <t>A EM CONCRETO,ENTERRADOS NAO SUJEITO A LENCOL FREATICO,4 DEM</t>
  </si>
  <si>
    <t>AOS SUCESSIVAS CIMENTO CRISTALIZANTE PENETRACAO OSMOTICA,CON</t>
  </si>
  <si>
    <t>S.1KG/M2/DEMAO,MISTURADO EMULSAO ADESIVA ACRILICA,CONS.0,20L</t>
  </si>
  <si>
    <t>/M2/DEMAO,INCLUSIVE TRAT.CONCRETO E LIXAMENTO OU HIDROJAT.PA</t>
  </si>
  <si>
    <t>RA RETIRADA DAS REBARBAS</t>
  </si>
  <si>
    <t>16.026.0001-A</t>
  </si>
  <si>
    <t>16.026.0002-0</t>
  </si>
  <si>
    <t>A EM CONCRETO,ENTERRADOS SUJEITOS A LENCOL FREATICO,SIST.CRI</t>
  </si>
  <si>
    <t>STALIZACAO COMPOSTO 3 PRODUTOS DE BASE MINERAL,PENETRAM EFEI</t>
  </si>
  <si>
    <t>TO DE OSMOSE,CONS.POR M2,CIMENTO CRISTALIZANTE QUE ENDURECE</t>
  </si>
  <si>
    <t>EM 2MIN-1KG/M2,CIMENTO CRISTALIZANTE QUE EMDURECE 7MIN-1,6KG</t>
  </si>
  <si>
    <t>/M2,LIQUIDO SELADOR MINERAL,BASE SILICATO-0,7KG/M2</t>
  </si>
  <si>
    <t>16.026.0002-A</t>
  </si>
  <si>
    <t>16.026.0005-0</t>
  </si>
  <si>
    <t>IMPERMEABILIZANTE DE RESERVATORIO DE AGUA POTAVEL,TANQUE/PIS</t>
  </si>
  <si>
    <t>CINA EM CONCRETO ENTERRADO,SUJEITO A LENCOL FREATICO E PRESS</t>
  </si>
  <si>
    <t>AO POSITIVA,SISTEMA DE CRISTALIZACAO COMPOSTO DE 3 PRODUTOS</t>
  </si>
  <si>
    <t>E BASE MINERAL,QUE PENETRAM PROFUNDAMENTE POR EFEITO DE OSMO</t>
  </si>
  <si>
    <t>SE</t>
  </si>
  <si>
    <t>16.026.0005-A</t>
  </si>
  <si>
    <t>16.026.0010-0</t>
  </si>
  <si>
    <t>IMPERMEABILIZANTE DA SUPERFICIE DE CONCRETO EM PRESENCA OU N</t>
  </si>
  <si>
    <t>AO DE UMIDADE OU DE LENCOL FREATICO,EMPREGANDO SISTEMA PROGR</t>
  </si>
  <si>
    <t>ESSIVO DE CRISTALIZACAO COMPOSTO DE INGREDIENTES ATIVOS QUE</t>
  </si>
  <si>
    <t>PENETRAM PROFUNDAMENTE NO CONCRETO POR PROCESSO CATALITICO,G</t>
  </si>
  <si>
    <t>ERANDO CRISTAIS INSOLUVEIS DE FIBRAS DENTRITICAS NOS POROS E</t>
  </si>
  <si>
    <t> CAPILARIDADES</t>
  </si>
  <si>
    <t>16.026.0010-A</t>
  </si>
  <si>
    <t>16.026.0030-0</t>
  </si>
  <si>
    <t>IMPERMEABILIZACAO DE RESERVATORIO DE AGUA ELEVADO OU SUBTERR</t>
  </si>
  <si>
    <t>ANEO DE SISTEMA RIGIDO,PISCINAS,ALICERCES E PAREDES DE CONTA</t>
  </si>
  <si>
    <t>TO C/SOLO,CONSTANDO LIMPEZA SUPERF.,CHAPISCO DE CIMENTO E AR</t>
  </si>
  <si>
    <t>EIA,TRACO 1:2,ADESIVO SINT.1:2 E REVEST.ARGAMASSA DE CIMENTO</t>
  </si>
  <si>
    <t>E AREIA,TRACO 1:3,ESP.3CM,UTILIZANDO IMPERMEAB.DE PEGA NORMA</t>
  </si>
  <si>
    <t>L ADIC.A AGUA DA ARGAMASSA NA DOSAGEM 1:2</t>
  </si>
  <si>
    <t>16.026.0030-A</t>
  </si>
  <si>
    <t>16.027.0001-0</t>
  </si>
  <si>
    <t>IMPERMEABILIZACAO DE RESERVATORIO AGUA ELEVADO OU APOIADO,NA</t>
  </si>
  <si>
    <t>O SUJEITO A LENCOL FREATICO,S/PRESSAO NEGATIVA,EMPREGANDO 2</t>
  </si>
  <si>
    <t>DEMAOS DE CIMENTO POLIMERICO,CONS.1KG/M2/DEMAO,IMPER.BASE RE</t>
  </si>
  <si>
    <t>SINAS TERMOPL.E CIMENTO C/ADESIVO,CONS.4KG/M2,ESTR.TELA POLI</t>
  </si>
  <si>
    <t>ESTER 2X2MM,ENTRE 1ª E 2ª DEMAOS,FORMANDO MEMBRANA FLEXIVEL</t>
  </si>
  <si>
    <t>16.027.0001-A</t>
  </si>
  <si>
    <t>16.028.0015-0</t>
  </si>
  <si>
    <t>IMPERMEABILIZACAO DE RESERVATORIO PARA AGUA POTAVEL OU PISCI</t>
  </si>
  <si>
    <t>NA ELEVADA OU APOIADA,NAO SUJEITO LENCOL FREATICO,S/PRESSAO</t>
  </si>
  <si>
    <t>NEGATIVA,EMPREGANDO 2 DEMAOS CIMENTO POLIMERICO,CONSUMO 1KG/</t>
  </si>
  <si>
    <t>M2/DEMAO,APLICACAO MEMBRANA COM POLIMERO ACRILICO COM OU SEM</t>
  </si>
  <si>
    <t> CIMENTO,CONSUMO DE 3/6KG/M2,ESTRUTURA COM TELA POLIESTER 2X</t>
  </si>
  <si>
    <t>2MM,ENTRE DEMAOS</t>
  </si>
  <si>
    <t>16.028.0015-A</t>
  </si>
  <si>
    <t>16.028.0020-0</t>
  </si>
  <si>
    <t>IMPERMEABILIZACAO DE RESERVATORIO PARA AGUA OU PISCINA APOIA</t>
  </si>
  <si>
    <t>DA OU ENTERRADA,SUJEITO A LENCOL FREATICO ATE 10 M.C.A PRESS</t>
  </si>
  <si>
    <t>AO NEGATIVA,EMPREGANDO 4 DEMAOS CIMENTO POLIMERICO,CONSUMO 1</t>
  </si>
  <si>
    <t>KG/M2/DEMAO,EXCLUSIVE PREPARO SUPERFICIE,COM TRATAMENTO DE C</t>
  </si>
  <si>
    <t>ONCRETO,LIXAMENTO OU HIDROJATEAMENTO PARA RETIRADA REBARBAS,</t>
  </si>
  <si>
    <t>DESMOLDANTE,NATA DE CIMENTO E ABERTURA POROS</t>
  </si>
  <si>
    <t>16.028.0020-A</t>
  </si>
  <si>
    <t>16.028.0022-0</t>
  </si>
  <si>
    <t>IMPERMEABILIZACAO PARA ETE-ESTACAO TRAT.ESGOTO,RESERV.TANQUE</t>
  </si>
  <si>
    <t>APOIADO OU ENTERRADO,CAIXA GORDURA,SUJEITO LENCOL FREATICO A</t>
  </si>
  <si>
    <t>TE 10 M.C.A PRESSAO NEGATIVA,CONTATO C/ESGOTO,EMPREGANDO 4 D</t>
  </si>
  <si>
    <t>EMAOS DE CIMENTO POLIMERICO,C/RESISTENCIA QUIMICA,CONSUMO 1K</t>
  </si>
  <si>
    <t>G/M2/DEMAO,EXCLUSIVE PREPARO DA SUPERFICIE,COM TRATAMENTO DO</t>
  </si>
  <si>
    <t> CONCRETO,LIXAMENTO E HIDROJATEAMENTO</t>
  </si>
  <si>
    <t>16.028.0022-A</t>
  </si>
  <si>
    <t>16.028.0023-0</t>
  </si>
  <si>
    <t>IMPERMEABILIZACAO ELASTICA PARA ETE-ESTACAO TRAT.ESGOTO,RESE</t>
  </si>
  <si>
    <t>VATORIO TANQUE ELEVADO OU APOIADO,CONTATO ESGOTO COM MEMBRAN</t>
  </si>
  <si>
    <t>A BASE POLIURETANO VEGETAL,ISENTO SOLVENTES,BAIXO TEOR VOC,B</t>
  </si>
  <si>
    <t>I-COMPONENTE,APLICADO A FRIO,2 OU 3 DEMAOS,CONS.2KG/M2,TELA</t>
  </si>
  <si>
    <t>POLIESTER,SOBRE A 1ª DEMAO,MALHA 2X2MM</t>
  </si>
  <si>
    <t>16.028.0023-A</t>
  </si>
  <si>
    <t>16.028.0026-0</t>
  </si>
  <si>
    <t>RVATORIO TANQUE ELEVADO OU APOIADO,CONTATO COM ESGOTO,COM RE</t>
  </si>
  <si>
    <t>VESTIMENTO ANTI-CORROSIVO,BASE POLIUREIA AROMATICA,PARA APLI</t>
  </si>
  <si>
    <t>CACAO MEIO MAQUINA SPRAY DE ALTA PRESSAO COM CONTROLE DE TEM</t>
  </si>
  <si>
    <t>PERATURA,CONSUMO 1,2KG/MM/M2</t>
  </si>
  <si>
    <t>16.028.0026-A</t>
  </si>
  <si>
    <t>16.028.0030-0</t>
  </si>
  <si>
    <t>IMPERMEABILIZACAO COM ANTICORROSIVO DA FACE INTERNA DA TAMPA</t>
  </si>
  <si>
    <t> E PARTE DAS PAREDES (ACIMA DA LINHA D'AGUA) DOS RESERVATORI</t>
  </si>
  <si>
    <t>OS COM A APLICACAO DE PINTURA COM TINTA EPOXI ISENTA DE SOLV</t>
  </si>
  <si>
    <t>ENTE EM DUAS OU MAIS DEMAOS ATE ATINGIR O CONSUMO DE 0,80KG/</t>
  </si>
  <si>
    <t>16.028.0030-A</t>
  </si>
  <si>
    <t>16.029.0001-0</t>
  </si>
  <si>
    <t>IMPERMEABILIZACAO ELASTICA P/ETA-ESTACAO TRATAMENTO AGUA,RES</t>
  </si>
  <si>
    <t>ERVATORIO,TANQUE ELEVADO OU APOIADO,CONTATO C/ESGOTO,MEMBRAN</t>
  </si>
  <si>
    <t>A BASE POLIURETANO VEGETAL,APLICADO A FRIO,2 OU 3 DEMAOS,CON</t>
  </si>
  <si>
    <t>SUMO 2KG/M2,REFORCO TELA,SOBRE 1ª DEMAO,MALHA 2X2MM,EXCL.PRE</t>
  </si>
  <si>
    <t>PARO DA SUPERFICIE,INCLUSIVE TRATAMENTO DO CONCRETO,LIXAMENT</t>
  </si>
  <si>
    <t>O OU HIDROJATEAMENTO</t>
  </si>
  <si>
    <t>16.029.0001-A</t>
  </si>
  <si>
    <t>16.030.0001-0</t>
  </si>
  <si>
    <t>IMPERMEABILIZACAO ASFALTICA (HIDRO-ASFALTO),CONSUMO DE 1,2KG</t>
  </si>
  <si>
    <t>/M2,EXCLUSIVE PREPARO DA SUPERFICIE E PROTECAO MECANICA</t>
  </si>
  <si>
    <t>16.030.0001-A</t>
  </si>
  <si>
    <t>16.030.0005-0</t>
  </si>
  <si>
    <t>IMPERMEABILIZACAO ASFALTICA (HIDRO-ASFALTO),CONSUMO DE 0,6KG</t>
  </si>
  <si>
    <t>16.030.0005-A</t>
  </si>
  <si>
    <t>16.030.0007-0</t>
  </si>
  <si>
    <t>IMPERMEABILIZACAO ASFALTICA (HIDRO-ASFALTO),CONSUMO DE 0,2KG</t>
  </si>
  <si>
    <t>16.030.0007-A</t>
  </si>
  <si>
    <t>16.030.0009-0</t>
  </si>
  <si>
    <t>IMPERMEABILIZACAO ASFALTICA (HIDRO-ASFALTO),CONSUMO DE 2KG/M</t>
  </si>
  <si>
    <t>2,EM SUPERFICIES LISAS,DE PEQUENAS DIMENSOES,ESTRUTURANDO CO</t>
  </si>
  <si>
    <t>M TELA DE POLIESTER # 2MMX2MM OS BOXES,CANTOS,RALOS E TUBOS</t>
  </si>
  <si>
    <t>EMERGENTES,EXCLUSIVE PREPARO DA SUPERFICIE E PROTECAO MECANI</t>
  </si>
  <si>
    <t>CA</t>
  </si>
  <si>
    <t>16.030.0009-A</t>
  </si>
  <si>
    <t>16.030.0010-0</t>
  </si>
  <si>
    <t>IMPERMEABILIZACAO DE BANHEIRO OU MARQUISE SUJEITA A TRAFEGO</t>
  </si>
  <si>
    <t>LEVE COM PROTECAO MECANICA,EXCLUSIVE ESTA,UTILIZANDO ELASTOM</t>
  </si>
  <si>
    <t>ERO DE POLIURETANO (PRETO),APLICADO FRIO EM 0,3KG/M2/DEMAO,C</t>
  </si>
  <si>
    <t>OM 5 DEMAOS</t>
  </si>
  <si>
    <t>16.030.0010-A</t>
  </si>
  <si>
    <t>16.030.0013-0</t>
  </si>
  <si>
    <t>LEVE,COM PROTECAO MECANICA,EXCLUSIVE ESTA,UTILIZANDO ELASTOM</t>
  </si>
  <si>
    <t>ERO DE POLIURETANO (PRETO),APLICADO A FRIO EM 0,3KG/M2/DEMAO</t>
  </si>
  <si>
    <t>,COM 3 DEMAOS</t>
  </si>
  <si>
    <t>16.030.0013-A</t>
  </si>
  <si>
    <t>16.030.0030-0</t>
  </si>
  <si>
    <t>IMPERMEABILIZACAO DE BANHEIRO OU PISOS FRIOS COM PAREDES DE</t>
  </si>
  <si>
    <t>ALVENARIA OU GESSO ACARTONADO,EMPREGANDO DUAS DEMAOS DE CIME</t>
  </si>
  <si>
    <t>NTO POLIMERICO,ATENDENDO A ABNT NBR 11905,CONSUMO DE 1KG/M2/</t>
  </si>
  <si>
    <t>DEMAO,IMPERM.BASE RESINA TERMOPLASTICA E CIMENTO C/ADIT.CONS</t>
  </si>
  <si>
    <t>UMO DE 3KG/M3,TELA DE POLIESTER 2X2MM ENTRE 1ª E 2ª DEMAOS</t>
  </si>
  <si>
    <t>16.030.0030-A</t>
  </si>
  <si>
    <t>16.031.0025-0</t>
  </si>
  <si>
    <t>IMPERMEABILIZACAO DE RUFOS OU VIGAS C/MEMBRANA DE BASE ACRIL</t>
  </si>
  <si>
    <t>ICA,MONOCOMPONENTE,BRANCA,APLICADA A FRIO EM 4 OU MAIS DEMAO</t>
  </si>
  <si>
    <t>S ATE ATINGIR CONS.MINIMO 2KG/M2,C/REFORCO TELA POLIESTER,GR</t>
  </si>
  <si>
    <t>AMATURA MINIMA 40G/M2,SOBRE BASE PREPARADA C/CIMENTO POLIMER</t>
  </si>
  <si>
    <t>ICO,INCLUSIVE ESTE,APLICADO EM 2 OU MAIS DEMAOS ATE ATINGIR</t>
  </si>
  <si>
    <t>CONSUMO MINIMO DE 2KG/M2</t>
  </si>
  <si>
    <t>16.031.0025-A</t>
  </si>
  <si>
    <t>16.032.0001-0</t>
  </si>
  <si>
    <t>IMPERMEABILIZACAO ELASTICA PARA PISCINA ELEVADA,APOIADA OU E</t>
  </si>
  <si>
    <t>NTERRADA SOBRE ACAO DE LENCOL FREATICO,COM MEMBRANA BASE POL</t>
  </si>
  <si>
    <t>IURETANO VEGETAL,APLICADA A FRIO,2 OU 3 DEMAOS,CONSUMO DE 2K</t>
  </si>
  <si>
    <t>G/M2,TELA POLIESTER SOBRE A 1 DEMAO,MALHA 2X2MM,COM TRATAMEN</t>
  </si>
  <si>
    <t>TO DO CONCRETO,LIXAMENTO,HIDROJATEAMENTO PARA RETIRADA DE RE</t>
  </si>
  <si>
    <t>BARBAS E ABERTURA DE POROS</t>
  </si>
  <si>
    <t>16.032.0001-A</t>
  </si>
  <si>
    <t>16.033.0002-0</t>
  </si>
  <si>
    <t>IMPERMEABILIZACAO ASFALTICA COMPOSTA DE PINTURA DE ASFALTO M</t>
  </si>
  <si>
    <t>ODIFICADO,PLASTIFICANTE E ISENTO DE SOLVENTES ORGANICOS,APLI</t>
  </si>
  <si>
    <t>CADO A FRIO,EM DUAS DEMAOS,CONSUMO DE 1L/M2/DEMAO</t>
  </si>
  <si>
    <t>16.033.0002-A</t>
  </si>
  <si>
    <t>16.034.0003-0</t>
  </si>
  <si>
    <t>IMPERMEABILIZACAO DE PAREDES DE ALVENARIA DE TIJOLOS CERAMIC</t>
  </si>
  <si>
    <t>OS,MACICOS,SEM A PRESENCA DE CAL,COM ABSORCAO DE UMIDADE DO</t>
  </si>
  <si>
    <t>SOLO (UMIDADE ASCENDENTE),EMPREGANDO IMPERMEABILIZANTE LIQUI</t>
  </si>
  <si>
    <t>DO A BASE DE SILICATOS E RESINAS,CONSUMO DE 2KG/M2,QUE POR E</t>
  </si>
  <si>
    <t>FEITO DE CRISTALIZACAO,COLMATA A POROSIDADE DAS ALVENARIAS D</t>
  </si>
  <si>
    <t>E TIJOLO MACICO</t>
  </si>
  <si>
    <t>16.034.0003-A</t>
  </si>
  <si>
    <t>16.034.0006-0</t>
  </si>
  <si>
    <t>IMPERMEABILIZACAO PAREDES DE ALVENARIA DE TIJOLOS CERAMICOS</t>
  </si>
  <si>
    <t>OU BLOCOS CONCRETO,C/FUROS,S/A PRESENCA DE CAL,C/ABSORCAO UM</t>
  </si>
  <si>
    <t>IDADE(UMIDADE ASCENDENTE)APLICANDO DUAS DEMAOS CRUZADAS CIME</t>
  </si>
  <si>
    <t>NTO POLIMERICO,ATENDENDO ABNT NBR 11905,CONSUMO 1KG/M2/DEMAO</t>
  </si>
  <si>
    <t>,DESDE PISO ATE ALTURA 1 A 1,2M</t>
  </si>
  <si>
    <t>16.034.0006-A</t>
  </si>
  <si>
    <t>16.035.0005-0</t>
  </si>
  <si>
    <t>IMPERMEABILIZACAO COM SELANTE ELASTOMERICO A BASE DE POLIURE</t>
  </si>
  <si>
    <t>TANO,MONO-COMPONENTE,EM JUNTAS DE DILATACAO DE PISOS E FACHA</t>
  </si>
  <si>
    <t>DAS COM MOVIMENTACAO DE ATE 25%,SELAMENTO DE RALOS,TUBULACOE</t>
  </si>
  <si>
    <t>S DE RESERVATORIOS E PISCINAS,VEDACAO DE ESQUADRIAS,CAIXILHO</t>
  </si>
  <si>
    <t>S METALICOS E DE MADEIRA,TRATAMENTO DE TRINCAS E FISSURAS,VE</t>
  </si>
  <si>
    <t>DACAO DE CALHAS E RUFOS,CONSUMO:360G PARA 1M DE JUNTA 2X1CM</t>
  </si>
  <si>
    <t>16.035.0005-A</t>
  </si>
  <si>
    <t>16.036.0010-0</t>
  </si>
  <si>
    <t>IMPERMEABILIZACAO/REVESTIMENTO DE LAJES DE COBERTURA EM CONC</t>
  </si>
  <si>
    <t>RETO,METAL OU MADEIRA,COM ELASTOMERO A BASE DE POLIUREIA,ISE</t>
  </si>
  <si>
    <t>NTO DE SOLVENTES,MOLDADO NO LOCAL,CURA LENTA,A FRIO,APLICADO</t>
  </si>
  <si>
    <t> COM EQUIPAMENTO TIPO AIRLESS,ROLO OU PINCEL,COM ATE 1,00MM</t>
  </si>
  <si>
    <t>DE ESPESSURA,SEM PROTECAO MECANICA</t>
  </si>
  <si>
    <t>16.036.0010-A</t>
  </si>
  <si>
    <t>16.036.0015-0</t>
  </si>
  <si>
    <t>IMPERMEABILIZACAO/REVESTIMENTO DE PISOS,COM ELASTOMERO A BAS</t>
  </si>
  <si>
    <t>E DE POLIUREIA,ISENTO DE SOLVENTES,MOLDADO NO LOCAL,CURA LEN</t>
  </si>
  <si>
    <t>TA,A FRIO,APLICADO COM EQUIPAMENTO TIPO AIRLESS,ROLO OU PINC</t>
  </si>
  <si>
    <t>EL,COM 1,20MM DE ESPESSURA,SEM PROTECAO MECANICA</t>
  </si>
  <si>
    <t>16.036.0015-A</t>
  </si>
  <si>
    <t>16.036.0020-0</t>
  </si>
  <si>
    <t>IMPERMEABILIZACAO/REVESTIMENTO DE LAJES,TANQUES,PISCINAS,RES</t>
  </si>
  <si>
    <t>ERVATORIOS,ARQUIBANCADAS,ESTACIONAMENTOS,COM ELASTOMERO A BA</t>
  </si>
  <si>
    <t>SE DE POLIUREIA,ISENTO DE SOLVENTES,MOLDADO NO LOCAL,CURA LE</t>
  </si>
  <si>
    <t>NTA,A FRIO,APLICADO COM EQUIPAMENTO TIPO AIRLESS,ROLO OU PIN</t>
  </si>
  <si>
    <t>CEL,COM 2,00MM DE ESPESSURA,SEM PROTECAO MECANICA</t>
  </si>
  <si>
    <t>16.036.0020-A</t>
  </si>
  <si>
    <t>16.036.0022-0</t>
  </si>
  <si>
    <t>CEL,COM 2,50MM DE ESPESSURA,SEM PROTECAO MECANICA</t>
  </si>
  <si>
    <t>16.036.0022-A</t>
  </si>
  <si>
    <t>16.036.0025-0</t>
  </si>
  <si>
    <t>IMPERMEABILIZACAO/REVESTIMENTO DE PAREDES,COM ELASTOMERO A B</t>
  </si>
  <si>
    <t>ASE DE POLIUREIA,ISENTO DE SOLVENTES,MOLDADO NO LOCAL,CURA L</t>
  </si>
  <si>
    <t>ENTA,A FRIO,APLICADO COM EQUIPAMENTO TIPO AIRLESS,ROLO OU PI</t>
  </si>
  <si>
    <t>NCEL,COM 0,40MM DE ESPESSURA</t>
  </si>
  <si>
    <t>16.036.0025-A</t>
  </si>
  <si>
    <t>16.036.0030-0</t>
  </si>
  <si>
    <t>DE ESPESSURA,ANTIDERRAPANTE,SEM PROTECAO MECANICA</t>
  </si>
  <si>
    <t>16.036.0030-A</t>
  </si>
  <si>
    <t>16.036.0035-0</t>
  </si>
  <si>
    <t>EL,COM 1,20MM DE ESPESSURA,ANTIDERRAPANTE,SEM PROTECAO MECAN</t>
  </si>
  <si>
    <t>ICA</t>
  </si>
  <si>
    <t>16.036.0035-A</t>
  </si>
  <si>
    <t>16.036.0040-0</t>
  </si>
  <si>
    <t>CEL,COM 2,00MM DE ESPESSURA,ANTIDERRAPANTE,SEM PROTECAO MECA</t>
  </si>
  <si>
    <t>NICA</t>
  </si>
  <si>
    <t>16.036.0040-A</t>
  </si>
  <si>
    <t>16.036.0043-0</t>
  </si>
  <si>
    <t>CEL,COM 2,50MM DE ESPESSURA,ANTIDERRAPANTE,SEM PROTECAO MECA</t>
  </si>
  <si>
    <t>16.036.0043-A</t>
  </si>
  <si>
    <t>16.036.0050-0</t>
  </si>
  <si>
    <t>RETO,METAL OU MADEIRA,A BASE DE POLIUREIA,ISENTO DE SOLVENTE</t>
  </si>
  <si>
    <t>S,MOLDADO NO LOCAL,CURA RAPIDA,A QUENTE,APLICADO COM EQUIPAM</t>
  </si>
  <si>
    <t>ENTO BICOMPONENTE TIPO HOT SPRAY,COM ATE 1,00MM DE ESPESSURA</t>
  </si>
  <si>
    <t>,SEM PROTECAO MECANICA</t>
  </si>
  <si>
    <t>16.036.0050-A</t>
  </si>
  <si>
    <t>16.036.0055-0</t>
  </si>
  <si>
    <t>IMPERMEABILIZACAO/REVESTIMENTO DE PISOS,A BASE DE POLIUREIA,</t>
  </si>
  <si>
    <t>ISENTO DE SOLVENTES,MOLDADO NO LOCAL,CURA RAPIDA,A QUENTE,AP</t>
  </si>
  <si>
    <t>LICADO COM EQUIPAMENTO BICOMPONENTE TIPO HOT SPRAY,COM 1,20M</t>
  </si>
  <si>
    <t>M DE ESPESSURA,SEM PROTECAO MECANICA</t>
  </si>
  <si>
    <t>16.036.0055-A</t>
  </si>
  <si>
    <t>16.036.0060-0</t>
  </si>
  <si>
    <t>ERVATORIOS,ARQUIBANCADAS,ESTACIONAMENTOS,A BASE DE POLIUREIA</t>
  </si>
  <si>
    <t>,ISENTO DE SOLVENTES,MOLDADO NO LOCAL,CURA RAPIDA,A QUENTE,A</t>
  </si>
  <si>
    <t>PLICADO COM EQUIPAMENTO BICOMPONENTE TIPO HOT SPRAY,COM 2,00</t>
  </si>
  <si>
    <t>MM DE ESPESSURA,SEM PROTECAO MECANICA</t>
  </si>
  <si>
    <t>16.036.0060-A</t>
  </si>
  <si>
    <t>16.036.0062-0</t>
  </si>
  <si>
    <t>PLICADO COM EQUIPAMENTO BICOMPONENTE TIPO HOT SPRAY,COM 2,50</t>
  </si>
  <si>
    <t>16.036.0062-A</t>
  </si>
  <si>
    <t>16.036.0065-0</t>
  </si>
  <si>
    <t>IMPERMEABILIZACAO/REVESTIMENTO DE PAREDES,A BASE DE POLIUREI</t>
  </si>
  <si>
    <t>A,ISENTO DE SOLVENTES,MOLDADO NO LOCAL,CURA RAPIDA,A QUENTE,</t>
  </si>
  <si>
    <t>APLICADO COM EQUIPAMENTO BICOMPONENTE TIPO HOT SPRAY,COM 0,4</t>
  </si>
  <si>
    <t>0MM DE ESPESSURA</t>
  </si>
  <si>
    <t>16.036.0065-A</t>
  </si>
  <si>
    <t>16.036.0070-0</t>
  </si>
  <si>
    <t>,ANTIDERRAPANTE,SEM PROTECAO MECANICA</t>
  </si>
  <si>
    <t>16.036.0070-A</t>
  </si>
  <si>
    <t>16.036.0075-0</t>
  </si>
  <si>
    <t>M DE ESPESSURA,ANTIDERRAPANTE,SEM PROTECAO MECANICA</t>
  </si>
  <si>
    <t>16.036.0075-A</t>
  </si>
  <si>
    <t>16.036.0080-0</t>
  </si>
  <si>
    <t>MM DE ESPESSURA,ANTIDERRAPANTE,SEM PROTECAO MECANICA</t>
  </si>
  <si>
    <t>16.036.0080-A</t>
  </si>
  <si>
    <t>16.036.0083-0</t>
  </si>
  <si>
    <t>16.036.0083-A</t>
  </si>
  <si>
    <t>17.012.0010-0</t>
  </si>
  <si>
    <t>CAIACAO INTERNA OU EXTERNA SOBRE SUPERFICIE LISA,EM DUAS DEM</t>
  </si>
  <si>
    <t>AOS,ADICIONANDO FIXADOR</t>
  </si>
  <si>
    <t>17.012.0010-A</t>
  </si>
  <si>
    <t>17.012.0011-0</t>
  </si>
  <si>
    <t>CAIACAO INTERNA OU EXTERNA SOBRE SUPERFICIE LISA,EM TRES DEM</t>
  </si>
  <si>
    <t>17.012.0011-A</t>
  </si>
  <si>
    <t>17.012.0012-0</t>
  </si>
  <si>
    <t>CAIACAO INTERNA COM CORANTE SOBRE SUPERFICIE LISA,EM DUAS DE</t>
  </si>
  <si>
    <t>MAOS,ADICIONANDO FIXADOR</t>
  </si>
  <si>
    <t>17.012.0012-A</t>
  </si>
  <si>
    <t>17.012.0013-0</t>
  </si>
  <si>
    <t>CAIACAO INTERNA COM CORANTE SOBRE SUPERFICIE LISA,EM TRES DE</t>
  </si>
  <si>
    <t>17.012.0013-A</t>
  </si>
  <si>
    <t>17.012.0015-0</t>
  </si>
  <si>
    <t>CAIACAO INTERNA OU EXTERNA SOBRE SUPERFICIE ASPERA OU CHAPIS</t>
  </si>
  <si>
    <t>CADA EM DUAS DEMAOS COM ADICAO DE FIXADOR</t>
  </si>
  <si>
    <t>17.012.0015-A</t>
  </si>
  <si>
    <t>17.012.0030-0</t>
  </si>
  <si>
    <t>PINTURA DE NATA DE CIMENTO SOBRE SUPERFICIE ASPERA,EM TRES D</t>
  </si>
  <si>
    <t>EMAOS</t>
  </si>
  <si>
    <t>17.012.0030-A</t>
  </si>
  <si>
    <t>17.012.0040-0</t>
  </si>
  <si>
    <t>PINTURA INTERNA OU EXTERNA COM TINTA IMPERMEAVEL EM CORES PA</t>
  </si>
  <si>
    <t>RA APLICACAO SOBRE CONCRETO,TIJOLOS,PEDRAS OU ARGAMASSA DE S</t>
  </si>
  <si>
    <t>UPERFICIE POROSA,EM DUAS DEMAOS,USANDO AGUA COMO DILUENTE</t>
  </si>
  <si>
    <t>17.012.0040-A</t>
  </si>
  <si>
    <t>17.013.0030-0</t>
  </si>
  <si>
    <t>PINTURA INTERNA OU EXTERNA SOBRE CONCRETO LISO OU REVESTIMEN</t>
  </si>
  <si>
    <t>TO,COM TINTA AQUOSA A BASE DE EPOXI INCOLOR OU EM CORES,INCL</t>
  </si>
  <si>
    <t>USIVE LIMPEZA,E DUAS DEMAOS DE ACABAMENTO</t>
  </si>
  <si>
    <t>17.013.0030-A</t>
  </si>
  <si>
    <t>17.013.0031-0</t>
  </si>
  <si>
    <t>PINTURA INTERNA OU EXTERNA SOBRE CONCRETO APICOADO,COM TINTA</t>
  </si>
  <si>
    <t> AQUOSA A BASE DE EPOXI INCOLOR OU EM CORES,INCLUSIVE LIMPEZ</t>
  </si>
  <si>
    <t>A,E DUAS DEMAOS DE ACABAMENTO</t>
  </si>
  <si>
    <t>17.013.0031-A</t>
  </si>
  <si>
    <t>17.013.0070-0</t>
  </si>
  <si>
    <t>PINTURA INTERNA OU EXTERNA SOBRE REVESTIMENTO ALISADO A COLH</t>
  </si>
  <si>
    <t>ER OU CONCRETO LISO,COM TINTA A BASE DE RESINA DE BORRACHA C</t>
  </si>
  <si>
    <t>LORADA,DE SECAGEM RAPIDA,INCLUSIVE LIMPEZA,E DUAS DEMAOS DE</t>
  </si>
  <si>
    <t>ACABAMENTO</t>
  </si>
  <si>
    <t>17.013.0070-A</t>
  </si>
  <si>
    <t>17.013.0095-1</t>
  </si>
  <si>
    <t>PINTURA INTERNA OU EXTERNA SOBRE FERRO,COM TINTA A BASE DE R</t>
  </si>
  <si>
    <t>ESINA DE BORRACHA CLORADA,INCLUSIVE LIMPEZA,UMA DEMAO DE TIN</t>
  </si>
  <si>
    <t>TA PRIMARIA DA MESMA LINHA E DUAS DEMAOS DE ACABAMENTO</t>
  </si>
  <si>
    <t>17.013.0095-B</t>
  </si>
  <si>
    <t>17.013.0100-0</t>
  </si>
  <si>
    <t>PINTURA COM TINTA EPOXI A BASE D'AGUA SEMIBRILHANTE,PARA USO</t>
  </si>
  <si>
    <t> HOSPITALAR,SOBRE PAREDES E PISOS DE CENTRO CIRURGICO OU UTI</t>
  </si>
  <si>
    <t>,INCLUSIVE LIXAMENTO,UMA DEMAO DE SELADOR ACRILICO,DUAS DEMA</t>
  </si>
  <si>
    <t>OS DE MASSA ACRILICA E DUAS DEMAOS DE ACABAMENTO</t>
  </si>
  <si>
    <t>17.013.0100-A</t>
  </si>
  <si>
    <t>17.014.0010-0</t>
  </si>
  <si>
    <t>PINTURA ELETROSTATICA SOBRE ESQUADRIA DE FERRO</t>
  </si>
  <si>
    <t>17.014.0010-A</t>
  </si>
  <si>
    <t>17.014.0015-0</t>
  </si>
  <si>
    <t>PINTURA ELETROSTATICA SOBRE ESQUADRIA DE ALUMIMIO</t>
  </si>
  <si>
    <t>17.014.0015-A</t>
  </si>
  <si>
    <t>17.017.0010-0</t>
  </si>
  <si>
    <t>PREPARO DE SUPERFICIES NOVAS,COM REVESTIMENTO LISO,INCLUSIVE</t>
  </si>
  <si>
    <t> LIXAMENTO,LIMPEZA,UMA DEMAO DE SELADOR ACRILICO,UMA DEMAO D</t>
  </si>
  <si>
    <t>E MASSA CORRIDA OU ACRILICA E NOVO LIXAMENTO COM REMOCAO DO</t>
  </si>
  <si>
    <t>PO RESIDUAL</t>
  </si>
  <si>
    <t>17.017.0010-A</t>
  </si>
  <si>
    <t>17.017.0020-0</t>
  </si>
  <si>
    <t>PINTURA COM ESMALTE SINTETICO ALQUIDICO,PARA INTERIOR,ALTO B</t>
  </si>
  <si>
    <t>RILHO,BRILHANTE,ACETINADO OU FOSCO,ACABAMENTO PADRAO,EM DUAS</t>
  </si>
  <si>
    <t> DEMAOS SOBRE SUPERFICIE PREPARADA CONFORME O ITEM 17.017.00</t>
  </si>
  <si>
    <t>10,EXCLUSIVE ESTE PREPARO</t>
  </si>
  <si>
    <t>17.017.0020-A</t>
  </si>
  <si>
    <t>17.017.0030-0</t>
  </si>
  <si>
    <t>PINTURA COM TINTA SINTETICA ALQUIDICA DE USO GERAL,PARA INTE</t>
  </si>
  <si>
    <t>RIOR,ACABAMENTO DE ALTA CLASSE SOBRE SUPERFICIE PREPARADA CO</t>
  </si>
  <si>
    <t>NFORME O ITEM 17.017.0010,EXCLUSIVE ESTE PREPARO,INCLUSIVE L</t>
  </si>
  <si>
    <t>IXAMENTO,DUAS DEMAOS DE MASSA CORRIDA E TRES DE ACABAMENTO</t>
  </si>
  <si>
    <t>17.017.0030-A</t>
  </si>
  <si>
    <t>17.017.0040-0</t>
  </si>
  <si>
    <t>PINTURA INTERNA EM SUPERFICIE COM REVESTIMENTO LISO,A OLEO B</t>
  </si>
  <si>
    <t>RILHANTE,INCLUSIVE LIXAMENTO,UMA DEMAO DE SELADOR ACRILICO,U</t>
  </si>
  <si>
    <t>MA DEMAO DE MASSA CORRIDA OU ACRILICA E DUAS DEMAOS DE ACABA</t>
  </si>
  <si>
    <t>17.017.0040-A</t>
  </si>
  <si>
    <t>17.017.0041-0</t>
  </si>
  <si>
    <t>REPINTURA INTERNA OU EXTERNA NA COR EXISTENTE,SOBRE REVESTIM</t>
  </si>
  <si>
    <t>ENTO LISO EM BOM ESTADO,COM TINTA A OLEO BRILHANTE,INCLUSIVE</t>
  </si>
  <si>
    <t> LIXAMENTO E DUAS DEMAOS DE ACABAMENTO</t>
  </si>
  <si>
    <t>17.017.0041-A</t>
  </si>
  <si>
    <t>17.017.0042-0</t>
  </si>
  <si>
    <t>PINTURA DE UMA DEMAO ADICIONAL NOS SERVICOS DOS ITENS 17.017</t>
  </si>
  <si>
    <t>.0040 OU 17.017.0041</t>
  </si>
  <si>
    <t>17.017.0042-A</t>
  </si>
  <si>
    <t>17.017.0050-0</t>
  </si>
  <si>
    <t>PINTURA INTERNA COM ESMALTE SINTETICO ALTO BRILHO OU ACETINA</t>
  </si>
  <si>
    <t>DO,ACABAMENTO DE ALTA CLASSE SOBRE SUPERFICIE PREPARADA CONF</t>
  </si>
  <si>
    <t>ORME O ITEM 17.017.0010,EXCLUSIVE ESTE PREPARO,INCLUSIVE LIX</t>
  </si>
  <si>
    <t>AMENTO,DUAS DEMAOS DE MASSA CORRIDA E TRES DE ACABAMENTO</t>
  </si>
  <si>
    <t>17.017.0050-A</t>
  </si>
  <si>
    <t>17.017.0053-0</t>
  </si>
  <si>
    <t>PINTURA SOBRE PAREDES DE TIJOLOS CERAMICOS COM TINTA CERAMIC</t>
  </si>
  <si>
    <t>A,INCLUSIVE LIMPEZA E DUAS DEMAOS DE ACABAMENTO</t>
  </si>
  <si>
    <t>17.017.0053-A</t>
  </si>
  <si>
    <t>17.017.0060-0</t>
  </si>
  <si>
    <t>PINTURA SOBRE TELHAS CERAMICAS COM TINTA CERAMICA,INCLUSIVE</t>
  </si>
  <si>
    <t>LIMPEZA E DUAS DEMAOS DE ACABAMENTO</t>
  </si>
  <si>
    <t>17.017.0060-A</t>
  </si>
  <si>
    <t>17.017.0061-0</t>
  </si>
  <si>
    <t>LIMPEZA E TRES DEMAOS DE ACABAMENTO</t>
  </si>
  <si>
    <t>17.017.0061-A</t>
  </si>
  <si>
    <t>17.017.0062-0</t>
  </si>
  <si>
    <t>PINTURA DE QUADRO ESCOLAR SOBRE REVESTIMENTO LISO COM DUAS D</t>
  </si>
  <si>
    <t>EMAOS DE ACABAMENTO FOSCO,SOBRE PAREDE PREPARADA CONFORME O</t>
  </si>
  <si>
    <t>ITEM 17.017.0010,EXCLUSIVE ESTE</t>
  </si>
  <si>
    <t>17.017.0062-A</t>
  </si>
  <si>
    <t>17.017.0070-0</t>
  </si>
  <si>
    <t>PINTURA INTERNA COM ESMALTE CATALISAVEL(EPOXI),SISTEMA TINTO</t>
  </si>
  <si>
    <t>METRICO,ACABAMENTO PADRAO,EM DUAS DEMAOS SOBRE SUPERFICIE PR</t>
  </si>
  <si>
    <t>EPARADA,CONFORME O ITEM 17.017.0010,APENAS APLICAVEL SOBRE M</t>
  </si>
  <si>
    <t>ASSA ACRILICA,EXCLUSIVE ESTE PREPARO</t>
  </si>
  <si>
    <t>17.017.0070-A</t>
  </si>
  <si>
    <t>17.017.0100-0</t>
  </si>
  <si>
    <t>PREPARO DE MADEIRA NOVA,INCLUSIVE LIXAMENTO,LIMPEZA,UMA DEMA</t>
  </si>
  <si>
    <t>O DE VERNIZ ISOLANTE INCOLOR,DUAS DEMAOS DE MASSA PARA MADEI</t>
  </si>
  <si>
    <t>RA,LIXAMENTO E REMOCAO DE PO,E UMA DEMAO DE FUNDO SINTETICO</t>
  </si>
  <si>
    <t>NIVELADOR</t>
  </si>
  <si>
    <t>17.017.0100-A</t>
  </si>
  <si>
    <t>17.017.0110-0</t>
  </si>
  <si>
    <t>PINTURA INTERNA OU EXTERNA SOBRE MADEIRA,COM TINTA A OLEO BR</t>
  </si>
  <si>
    <t>ILHANTE OU ACETINADA,LIXAMENTO,UMA DEMAO DE VERNIZ ISOLANTE</t>
  </si>
  <si>
    <t>INCOLOR,DUAS DEMAOS DE MASSA PARA MADEIRA,LIXAMENTO E REMOCA</t>
  </si>
  <si>
    <t>O DE PO,UMA DEMAO DE FUNDO SINTETICO NIVELADOR E DUAS DEMAOS</t>
  </si>
  <si>
    <t> DE ACABAMENTO</t>
  </si>
  <si>
    <t>17.017.0110-A</t>
  </si>
  <si>
    <t>17.017.0120-1</t>
  </si>
  <si>
    <t>PINTURA INTERNA OU EXTERNA SOBRE MADEIRA NOVA,COM TINTA A OL</t>
  </si>
  <si>
    <t>EO BRILHANTE OU ACETINADA COM DUAS DEMAOS DE ACABAMENTO SOBR</t>
  </si>
  <si>
    <t>E SUPERFICIE PREPARADA,CONFORME O ITEM 17.017.0100,EXCLUSIVE</t>
  </si>
  <si>
    <t> ESTE PREPARO</t>
  </si>
  <si>
    <t>17.017.0120-B</t>
  </si>
  <si>
    <t>17.017.0130-0</t>
  </si>
  <si>
    <t>REPINTURA INTERNA OU EXTERNA SOBRE MADEIRA COM TINTA A OLEO</t>
  </si>
  <si>
    <t>BRILHANTE OU ACETINADA,SOBRE FUNDO SINTETICO NIVELADOR,INCLU</t>
  </si>
  <si>
    <t>SIVE ESTE,COM LIXAMENTO E DUAS DEMAOS DE ACABAMENTO,NA COR E</t>
  </si>
  <si>
    <t>XISTENTE</t>
  </si>
  <si>
    <t>17.017.0130-A</t>
  </si>
  <si>
    <t>17.017.0140-0</t>
  </si>
  <si>
    <t>PINTURA INTERNA OU EXTERNA SOBRE MADEIRA NOVA,COM ESMALTE SI</t>
  </si>
  <si>
    <t>NTETICO ALQUIDICO,BRILHANTE OU ACETINADA EM DUAS DEMAOS SOBR</t>
  </si>
  <si>
    <t>E SUPERFICIE PREPARADA COM MATERIAL DA MESMA LINHA,CONFORME</t>
  </si>
  <si>
    <t>O ITEM 17.017.0100,EXCLUSIVE ESTE PREPARO</t>
  </si>
  <si>
    <t>17.017.0140-A</t>
  </si>
  <si>
    <t>17.017.0150-0</t>
  </si>
  <si>
    <t>REPINTURA INTERNA OU EXTERNA SOBRE MADEIRA EM BOM ESTADO COM</t>
  </si>
  <si>
    <t> ESMALTE SINTETICO ALQUIDICO,NA COR E TIPO DA EXISTENTE,INCL</t>
  </si>
  <si>
    <t>USIVE LIXAMENTO,LIMPEZA E DUAS DEMAOS DE ACABAMENTO</t>
  </si>
  <si>
    <t>17.017.0150-A</t>
  </si>
  <si>
    <t>17.017.0155-0</t>
  </si>
  <si>
    <t>PINTURA INTERNA OU EXTERNA DE ALTA CLASSE SOBRE MADEIRA NOVA</t>
  </si>
  <si>
    <t>,COM ESMALTE ALQUIDICO BRILHANTE OU ACETINADO SOBRE SUPERFIC</t>
  </si>
  <si>
    <t>IE PREPARADA COM MATERIAL DA MESMA LINHA DE FABRICACAO,CONFO</t>
  </si>
  <si>
    <t>RME ITEM 17.017.0100,EXCLUSIVE ESTE PREPARO,INCLUSIVE LIXAME</t>
  </si>
  <si>
    <t>NTO,UMA DEMAO DE TINTA PRIMARIA SELADORA E DUAS DEMAOS DE AC</t>
  </si>
  <si>
    <t>ABAMENTO</t>
  </si>
  <si>
    <t>17.017.0155-A</t>
  </si>
  <si>
    <t>17.017.0160-0</t>
  </si>
  <si>
    <t>PINTURA INTERNA OU EXTERNA SOBRE MADEIRA NOVA,COM DUAS DEMAO</t>
  </si>
  <si>
    <t>S DE TINTA SINTETICA ALQUIDICA DE USO GERAL,SOBRE SUPERFICIE</t>
  </si>
  <si>
    <t> PREPARADA,CONFORME O ITEM 17.017.0100,EXCLUSIVE ESTE PREPAR</t>
  </si>
  <si>
    <t>17.017.0160-A</t>
  </si>
  <si>
    <t>17.017.0161-0</t>
  </si>
  <si>
    <t> TINTA SINTETICA ALQUIDICA DE USO GERAL,INCLUSIVE LIXAMENTO,</t>
  </si>
  <si>
    <t>LIMPEZA E DUAS DEMAOS DE ACABAMENTO NA COR EXISTENTE</t>
  </si>
  <si>
    <t>17.017.0161-A</t>
  </si>
  <si>
    <t>17.017.0169-0</t>
  </si>
  <si>
    <t>NTETICO ALTO BRILHO OU ACETINADO,UMA DEMAO DE VERNIZ ISOLANT</t>
  </si>
  <si>
    <t>E INCOLOR,UMA DEMAO DE FUNDO SINTETICO NIVELADOR,UMA DEMAO D</t>
  </si>
  <si>
    <t>E MASSA PARA MADEIRA,INCLUSIVE LIXAMENTO E REMOCAO DE PO E D</t>
  </si>
  <si>
    <t>UAS DEMAOS DE ACABAMENTO</t>
  </si>
  <si>
    <t>17.017.0169-A</t>
  </si>
  <si>
    <t>17.017.0175-0</t>
  </si>
  <si>
    <t>PINTURA INTERNA SOBRE MADEIRA NOVA,COM TRES DEMAOS DE ESMALT</t>
  </si>
  <si>
    <t>E SINTETICO ALTO BRILHO OU ACETINADO,APOS LIXAMENTO SOBRE SU</t>
  </si>
  <si>
    <t>PERFICIE PREPARADA COM MATERIAL DA MESMA LINHA DE FABRICACAO</t>
  </si>
  <si>
    <t>,CONFORME O ITEM 17.017.0100,EXCLUSIVE ESTE PREPARO</t>
  </si>
  <si>
    <t>17.017.0175-A</t>
  </si>
  <si>
    <t>17.017.0176-0</t>
  </si>
  <si>
    <t>REPINTURA INTERNA SOBRE MADEIRA COM ESMALTE SINTETICO ALTO B</t>
  </si>
  <si>
    <t>RILHO OU ACETINADO,SOBRE SUPERFICIE JA PINTADA EM BOM ESTADO</t>
  </si>
  <si>
    <t>,APOS LIXAMENTO,LIMPEZA,DUAS DEMAOS DE ACABAMENTO COM MATERI</t>
  </si>
  <si>
    <t>AL DA MESMA LINHA DE FABRICACAO E NA COR EXISTENTE</t>
  </si>
  <si>
    <t>17.017.0176-A</t>
  </si>
  <si>
    <t>17.017.0225-0</t>
  </si>
  <si>
    <t>PINTURA DE RODAPES COM TINTA A OLEO BRILHANTE,SOBRE MADEIRA</t>
  </si>
  <si>
    <t>NOVA,UMA DEMAO DE FUNDO SINTETICO NIVELADOR,UMA DEMAO DE MAS</t>
  </si>
  <si>
    <t>SA PARA MADEIRA,LIXAMENTO E REMOCAO DO PO E DUAS DEMAOS DE A</t>
  </si>
  <si>
    <t>CABAMENTO</t>
  </si>
  <si>
    <t>17.017.0225-A</t>
  </si>
  <si>
    <t>17.017.0227-0</t>
  </si>
  <si>
    <t>REPINTURA DE RODAPES EM BOM ESTADO,COM ESMALTE SINTETICO ALT</t>
  </si>
  <si>
    <t>O BRILHO OU ACETINADO,INCLUSIVE LIXAMENTO,LIMPEZA E DUAS DEM</t>
  </si>
  <si>
    <t>AOS DE ACABAMENTO NA COR EXISTENTE</t>
  </si>
  <si>
    <t>17.017.0227-A</t>
  </si>
  <si>
    <t>17.017.0228-0</t>
  </si>
  <si>
    <t>PINTURA DE RODAPES COM ESMALTE SINTETICO ALQUIDICO,SOBRE MAD</t>
  </si>
  <si>
    <t>EIRA NOVA,UMA DEMAO DE FUNDO SINTETICO NIVELADOR,UMA DEMAO D</t>
  </si>
  <si>
    <t>E MASSA PARA MADEIRA,LIXAMENTO E REMOCAO DO PO E DUAS DEMAOS</t>
  </si>
  <si>
    <t>17.017.0228-A</t>
  </si>
  <si>
    <t>17.017.0230-0</t>
  </si>
  <si>
    <t>PINTURA DE RODAPES COM TINTA SINTETICA DE USO GERAL,SOBRE MA</t>
  </si>
  <si>
    <t>DEIRA NOVA,UMA DEMAO DE FUNDO SINTETICO NIVELADOR,UMA DEMAO</t>
  </si>
  <si>
    <t>DE MASSA PARA MADEIRA,LIXAMENTO E REMOCAO DO PO E DUAS DEMAO</t>
  </si>
  <si>
    <t>17.017.0230-A</t>
  </si>
  <si>
    <t>17.017.0240-0</t>
  </si>
  <si>
    <t>PINTURA DE RODAPES COM DUAS DEMAOS,DE ALTA CLASSE,DE ESMALTE</t>
  </si>
  <si>
    <t> SINTETICO ALTO BRILHO OU ACETINADO,SOBRE MADEIRA NOVA,SOBRE</t>
  </si>
  <si>
    <t> SUPERFICIE PREPARADA CONFORME O ITEM 17.017.0100,EXCLUSIVE</t>
  </si>
  <si>
    <t>ESTE PREPARO</t>
  </si>
  <si>
    <t>17.017.0240-A</t>
  </si>
  <si>
    <t>17.017.0245-0</t>
  </si>
  <si>
    <t>PINTURA LAQUEADA SOBRE MADEIRA NOVA COM VERNIZ A BASE DE NIT</t>
  </si>
  <si>
    <t>ROCELULOSE SOBRE SUPERFICIE PREPARADA COM MATERIAL DA MESMA</t>
  </si>
  <si>
    <t>LINHA DO FABRICANTE,CONFORME O ITEM 17.017.0100,EXCLUSIVE ES</t>
  </si>
  <si>
    <t>TE PREPARO,INCLUSIVE SELADOR NITROCELULOSE E DUAS DEMAOS DE</t>
  </si>
  <si>
    <t>17.017.0245-A</t>
  </si>
  <si>
    <t>17.017.0300-1</t>
  </si>
  <si>
    <t>PINTURA INTERNA OU EXTERNA SOBRE FERRO COM TINTA A OLEO BRIL</t>
  </si>
  <si>
    <t>HANTE,INCLUSIVE LIXAMENTO,LIMPEZA,UMA DEMAO DE TINTA ANTIOXI</t>
  </si>
  <si>
    <t>DO E DUAS DEMAOS DE ACABAMENTO</t>
  </si>
  <si>
    <t>17.017.0300-B</t>
  </si>
  <si>
    <t>17.017.0301-0</t>
  </si>
  <si>
    <t>REPINTURA INTERNA OU EXTERNA SOBRE FERRO COM TINTA A OLEO BR</t>
  </si>
  <si>
    <t>ILHANTE,INCLUSIVE LIXAMENTO LEVE,LIMPEZA,UMA DEMAO DE ANTIOX</t>
  </si>
  <si>
    <t>IDO E UMA DEMAO DE ACABAMENTO NA COR EXISTENTE</t>
  </si>
  <si>
    <t>17.017.0301-A</t>
  </si>
  <si>
    <t>17.017.0320-0</t>
  </si>
  <si>
    <t>PINTURA INTERNA OU EXTERNA SOBRE FERRO,COM ESMALTE SINTETICO</t>
  </si>
  <si>
    <t> BRILHANTE OU ACETINADO APOS LIXAMENTO,LIMPEZA,DESENGORDURAM</t>
  </si>
  <si>
    <t>ENTO,UMA DEMAO DE FUNDO ANTICORROSIVO NA COR LARANJA DE SECA</t>
  </si>
  <si>
    <t>GEM RAPIDA E DUAS DEMAOS DE ACABAMENTO</t>
  </si>
  <si>
    <t>17.017.0320-A</t>
  </si>
  <si>
    <t>17.017.0321-0</t>
  </si>
  <si>
    <t>REPINTURA INTERNA OU EXTERNA SOBRE FERRO EM BOM ESTADO,NAS C</t>
  </si>
  <si>
    <t>ONDICOES DO ITEM 17.017.0320 E NA COR EXISTENTE</t>
  </si>
  <si>
    <t>17.017.0321-A</t>
  </si>
  <si>
    <t>17.017.0350-0</t>
  </si>
  <si>
    <t>PINTURA INTERNA OU EXTERNA SOBRE FERRO GALVANIZADO OU ALUMIN</t>
  </si>
  <si>
    <t>IO,USANDO FUNDO PARA GALVANIZADO,INCLUSIVE LIXAMENTO LEVE,LI</t>
  </si>
  <si>
    <t>MPEZA,DESENGORDURAMENTO E DUAS DEMAOS DE ACABAMENTO COM ESMA</t>
  </si>
  <si>
    <t>LTE SINTETICO BRILHANTE OU ACETINADO</t>
  </si>
  <si>
    <t>17.017.0350-A</t>
  </si>
  <si>
    <t>17.017.0360-0</t>
  </si>
  <si>
    <t>PINTURA INTERNA OU EXTERNA SOBRE FERRO COM TINTA TIPO GRAFIT</t>
  </si>
  <si>
    <t>E EM DUAS DEMAOS APOS LIXAMENTO,LIMPEZA E UMA DEMAO DE TINTA</t>
  </si>
  <si>
    <t> ANTIOXIDO</t>
  </si>
  <si>
    <t>17.017.0360-A</t>
  </si>
  <si>
    <t>17.017.0361-0</t>
  </si>
  <si>
    <t>REPINTURA INTERNA OU EXTERNA SOBRE FERRO EM BOM ESTADO,COM T</t>
  </si>
  <si>
    <t>INTA GRAFITE EM DUAS DEMAOS APOS LIXAMENTO LEVE,LIMPEZA,DESE</t>
  </si>
  <si>
    <t>NGORDURAMENTO E FUNDO ANTICORROSIVO NA COR LARANJA DE SECAGE</t>
  </si>
  <si>
    <t>M RAPIDA,OU UTILIZAR DIRETAMENTE SOBRE O METAL TINTA GRAFITE</t>
  </si>
  <si>
    <t> DE DUPLA ACAO</t>
  </si>
  <si>
    <t>17.017.0361-A</t>
  </si>
  <si>
    <t>17.017.0362-0</t>
  </si>
  <si>
    <t>UMA DEMAO ADICIONAL DE PINTURA NOS SERVICOS DOS ITENS 17.017</t>
  </si>
  <si>
    <t>.0360 OU 17.017.0361</t>
  </si>
  <si>
    <t>17.017.0362-A</t>
  </si>
  <si>
    <t>17.017.0365-0</t>
  </si>
  <si>
    <t>PRIMER CONVERTEDOR DE FERRUGEM EM FUNDO DE PROTECAO,EM DUAS</t>
  </si>
  <si>
    <t>DEMAOS.FORNECIMENTO E APLICACAO</t>
  </si>
  <si>
    <t>17.017.0365-A</t>
  </si>
  <si>
    <t>17.017.0370-0</t>
  </si>
  <si>
    <t>PINTURA COM ESMALTE SINTETICO A BASE D'AGUA ALTO BRILHO OU A</t>
  </si>
  <si>
    <t>CETINADO,PARA USO HOSPITALAR,SOBRE MADEIRAS E METAIS,AREAS I</t>
  </si>
  <si>
    <t>NTERNAS OU EXTERNAS,INCLUSIVE LIXAMENTO,UMA DEMAO DE SELADOR</t>
  </si>
  <si>
    <t> ACRILICO,DUAS DEMAOS DE MASSA ACRILICA E DUAS DEMAOS DE ACA</t>
  </si>
  <si>
    <t>BAMENTO</t>
  </si>
  <si>
    <t>17.017.0370-A</t>
  </si>
  <si>
    <t>17.018.0010-0</t>
  </si>
  <si>
    <t>PREPARO DE SUPERFICIES NOVAS,COM REVESTIMENTO LISO,INTERIOR,</t>
  </si>
  <si>
    <t>INCLUSIVE RASPAGEM,LIMPEZA,UMA DEMAO DE SELADOR,UMA DEMAO DE</t>
  </si>
  <si>
    <t> MASSA CORRIDA E LIXAMENTOS NECESSARIOS</t>
  </si>
  <si>
    <t>17.018.0010-A</t>
  </si>
  <si>
    <t>17.018.0015-0</t>
  </si>
  <si>
    <t>PINTURA COM SELADOR ACRILICO,EM UMA DEMAO,SOBRE EMBOCO EXIST</t>
  </si>
  <si>
    <t>17.018.0015-A</t>
  </si>
  <si>
    <t>17.018.0020-0</t>
  </si>
  <si>
    <t>PINTURA COM TINTA LATEX,CLASSIFICACAO ECONOMICA (NBR 15079),</t>
  </si>
  <si>
    <t>FOSCA EM REVESTIMENTO LISO,INTERIOR,ACABAMENTO PADRAO,EM DUA</t>
  </si>
  <si>
    <t>S DEMAOS SOBRE A SUPERFICIE PREPARADA,CONFORME O ITEM 17.018</t>
  </si>
  <si>
    <t>.0010,EXCLUSIVE ESTE PREPARO</t>
  </si>
  <si>
    <t>17.018.0020-A</t>
  </si>
  <si>
    <t>17.018.0031-0</t>
  </si>
  <si>
    <t>PINTURA COM TINTA LATEX,CLASSIFICACAO PREMIUM OU STANDARD (N</t>
  </si>
  <si>
    <t>BR 15079),FOSCA EM REVESTIMENTO LISO,INTERIOR,ACABAMENTO EM</t>
  </si>
  <si>
    <t>ALTA CLASSE,EM TRES DEMAOS E MAIS UMA DEMAO DE MASSA CORRIDA</t>
  </si>
  <si>
    <t> E LIXAMENTO,SOBRE SUPERFICIE JA PREPARADA,CONFORME O ITEM 1</t>
  </si>
  <si>
    <t>7.018.0010,EXCLUSIVE ESTE PREPARO</t>
  </si>
  <si>
    <t>17.018.0031-A</t>
  </si>
  <si>
    <t>17.018.0041-0</t>
  </si>
  <si>
    <t>UMA DEMAO ADICIONAL DE PINTURA DE ACABAMENTO NOS SERVICOS DO</t>
  </si>
  <si>
    <t>S ITENS 17.018.0020 E 17.018.0031</t>
  </si>
  <si>
    <t>17.018.0041-A</t>
  </si>
  <si>
    <t>17.018.0044-0</t>
  </si>
  <si>
    <t>REPINTURA COM TINTA LATEX,CLASSIFICACAO ECONOMICA (NBR 15079</t>
  </si>
  <si>
    <t>),PARA INTERIOR,SOBRE SUPERFICIE EM BOM ESTADO E NA COR EXIS</t>
  </si>
  <si>
    <t>TENTE,INCLUSIVE LIMPEZA,LEVE LIXAMENTO COM LIXA FINA,UMA DEM</t>
  </si>
  <si>
    <t>AO DE FUNDO PREEPARADOR E UMA DE ACABAMENTO</t>
  </si>
  <si>
    <t>17.018.0044-A</t>
  </si>
  <si>
    <t>17.018.0050-0</t>
  </si>
  <si>
    <t>PINTURA COM TINTA LATEX,CLASSIFICACAO STANDARD OU PREMIUM,PA</t>
  </si>
  <si>
    <t>RA INTERIOR OU EXTERIOR (NBR 15079),SOBRE CHAPISCO,INCLUSIVE</t>
  </si>
  <si>
    <t> SELADOR E DUAS DEMAOS DE ACABAMENTO</t>
  </si>
  <si>
    <t>17.018.0050-A</t>
  </si>
  <si>
    <t>17.018.0060-0</t>
  </si>
  <si>
    <t>PREPARO DE SUPERFICIES NOVAS,COM REVESTIMENTO LISO INTERNO O</t>
  </si>
  <si>
    <t>U EXTERNO,INCLUSIVE UMA DEMAO DE SELADOR ACRILICO,DUAS DEMAO</t>
  </si>
  <si>
    <t>S DE MASSA ACRILICA E LIXAMENTOS NECESSARIOS</t>
  </si>
  <si>
    <t>17.018.0080-0</t>
  </si>
  <si>
    <t>PINTURA COM TINTA LATEX,CLASSIFICACAO STANDARD (NBR 15079),P</t>
  </si>
  <si>
    <t>ARA EXTERIOR,INCLUSIVE LIXAMENTOS,LIMPEZA,UMA DEMAO DE SELAD</t>
  </si>
  <si>
    <t>OR ACRILICO E DUAS DEMAOS DE ACABAMENTO</t>
  </si>
  <si>
    <t>17.018.0080-A</t>
  </si>
  <si>
    <t>17.018.0081-0</t>
  </si>
  <si>
    <t>UMA DEMAO ADICIONAL DE PINTURA DE ACABAMENTO NO SERVICO DO I</t>
  </si>
  <si>
    <t>TEM 17.018.0080</t>
  </si>
  <si>
    <t>17.018.0081-A</t>
  </si>
  <si>
    <t>17.018.0082-0</t>
  </si>
  <si>
    <t>REPINTURA COM TINTA LATEX ACETINADA,CLASSIFICACAO PREMIUM OU</t>
  </si>
  <si>
    <t> STANDARD (NBR 15079),PARA EXTERIOR,SOBRE SUPERFICIE EM BOM</t>
  </si>
  <si>
    <t>ESTADO E NA COR EXISTENTE,INCLUSIVE LIMPEZA,LIXAMENTO COM LI</t>
  </si>
  <si>
    <t>XA FINA,UMA DEMAO DE FUNDO PREPARADOR E UMA DE ACABAMENTO</t>
  </si>
  <si>
    <t>17.018.0082-A</t>
  </si>
  <si>
    <t>17.018.0110-0</t>
  </si>
  <si>
    <t>PINTURA COM TINTA LATEX SEMIBRILHANTE,FOSCA OU ACETINADA,CLA</t>
  </si>
  <si>
    <t>SSIFICACAO PREMIUM OU STANDARD (NBR 15079),PARA INTERIOR E E</t>
  </si>
  <si>
    <t>XTERIOR,BRANCA OU COLORIDA,SOBRE TIJOLO,CONCRETO LISO,CIMENT</t>
  </si>
  <si>
    <t>O SEM AMIANTO,E REVESTIMENTO,INCLUSIVE LIXAMENTO,UMA DEMAO D</t>
  </si>
  <si>
    <t>E SELADOR ACRILICO E DUAS DEMAOS DE ACABAMENTO</t>
  </si>
  <si>
    <t>17.018.0110-A</t>
  </si>
  <si>
    <t>17.018.0111-0</t>
  </si>
  <si>
    <t>XTERIOR,BRANCA OU COLORIDA,SOBRE CONCRETO APICOADO,INCLUSIVE</t>
  </si>
  <si>
    <t> LIXAMENTO,UMA DEMAO DE SELADOR ACRILICO E DUAS DEMAOS DE AC</t>
  </si>
  <si>
    <t>17.018.0111-A</t>
  </si>
  <si>
    <t>17.018.0112-0</t>
  </si>
  <si>
    <t>E SELADOR ACRILICO,DEMAO DE MEIA MASSA E DUAS DEMAOS DE ACAB</t>
  </si>
  <si>
    <t>17.018.0112-A</t>
  </si>
  <si>
    <t>17.018.0113-0</t>
  </si>
  <si>
    <t>E SELADOR ACRILICO,UMA DEMAO DE MASSA ACRILICA E DUAS DEMAOS</t>
  </si>
  <si>
    <t>17.018.0113-A</t>
  </si>
  <si>
    <t>17.018.0115-0</t>
  </si>
  <si>
    <t>E SELADOR ACRILICO,DUAS DEMAOS DE MASSA ACRILICA E DUAS DEMA</t>
  </si>
  <si>
    <t>OS DE ACABAMENTO</t>
  </si>
  <si>
    <t>17.018.0115-A</t>
  </si>
  <si>
    <t>17.018.0116-0</t>
  </si>
  <si>
    <t>S ITENS 17.018.0110 OU 17.018.0115</t>
  </si>
  <si>
    <t>17.018.0116-A</t>
  </si>
  <si>
    <t>17.018.0117-0</t>
  </si>
  <si>
    <t>REPINTURA COM TINTA LATEX SEMIBRILHANTE,FOSCA,OU ACETINADA,C</t>
  </si>
  <si>
    <t>LASSIFICACAO PREMIUM OU STANDARD (NBR 15079),PARA INTERIOR O</t>
  </si>
  <si>
    <t>U EXTERIOR,SOBRE SUPERFICIE EM BOM ESTADO E NA COR EXISTENTE</t>
  </si>
  <si>
    <t>,INCLUSIVE LIMPEZA,LEVE LIXAMENTO COM LIXA FINA,UMA DEMAO DE</t>
  </si>
  <si>
    <t> FUNDO PREPARADOR E UMA DE ACABAMENTO</t>
  </si>
  <si>
    <t>17.018.0117-A</t>
  </si>
  <si>
    <t>17.018.0185-0</t>
  </si>
  <si>
    <t>TEXTURA ACRILICA NA COR BRANCA,ACABAMENTO FOSCO,PARA INTERIO</t>
  </si>
  <si>
    <t>R OU EXTERIOR,APLICADAS EM DUAS DEMAOS SOBRE CONCRETO,ALVENA</t>
  </si>
  <si>
    <t>RIA,BLOCO DE CONCRETO,CIMENTO SEM AMIANTO OU REVESTIMENTO</t>
  </si>
  <si>
    <t>17.018.0185-A</t>
  </si>
  <si>
    <t>17.018.0190-0</t>
  </si>
  <si>
    <t>PINTURA A BASE DE RESINA ACRILICA SOBRE AZULEJOS E PASTILHAS</t>
  </si>
  <si>
    <t> EM AREAS INTERNAS E EXTERNAS,EM TRES DEMAOS</t>
  </si>
  <si>
    <t>17.018.0190-A</t>
  </si>
  <si>
    <t>17.018.0200-0</t>
  </si>
  <si>
    <t>PINTURA EM PEDRAS NATURAIS (ARDOSIA,PEDRA MINEIRA E ETC) A B</t>
  </si>
  <si>
    <t>ASE DE RESINA ACRILICA,INCLUSIVE LIMPEZA E DUAS DEMAOS</t>
  </si>
  <si>
    <t>17.018.0200-A</t>
  </si>
  <si>
    <t>17.018.0210-0</t>
  </si>
  <si>
    <t>PINTURA SOBRE TELHAS CERAMICAS,COM IMPERMEABILIZANTE INCOLOR</t>
  </si>
  <si>
    <t> A BASE DE SILICONE,INCLUSIVE LIMPEZA E DUAS DEMAOS DE ACABA</t>
  </si>
  <si>
    <t>17.018.0210-A</t>
  </si>
  <si>
    <t>17.018.0250-0</t>
  </si>
  <si>
    <t>PINTURA COM TINTA LATEX SEMIBRILHANTE OU FOSCA,CLASSIFICACAO</t>
  </si>
  <si>
    <t> PREMIUM OU STANDARD (NBR 15079),PARA INTERIOR OU EXTERIOR,S</t>
  </si>
  <si>
    <t>ISTEMA TINTOMETRICO,INCLUSIVE LIXAMENTO,UMA DEMAO DE SELADOR</t>
  </si>
  <si>
    <t> ACRILICO E DUAS DEMAOS DE ACABAMENTO</t>
  </si>
  <si>
    <t>17.018.0250-A</t>
  </si>
  <si>
    <t>17.018.0251-0</t>
  </si>
  <si>
    <t> PREMIUM OU STANDARD (NBR 15079),PARA INTERIOR OU EXTERIOR,P</t>
  </si>
  <si>
    <t>ARA SUPERFICIE APICOADA,SISTEMA TINTOMETRICO,INCLUSIVE LIXAM</t>
  </si>
  <si>
    <t>ENTO,UMA DEMAO DE SELADOR ACRILICO E DUAS DEMAOS DE ACABAMEN</t>
  </si>
  <si>
    <t>17.018.0251-A</t>
  </si>
  <si>
    <t>17.018.0252-0</t>
  </si>
  <si>
    <t> ACRILICO,DEMAO DE MEIA MASSA E DUAS DEMAOS DE ACABAMENTO</t>
  </si>
  <si>
    <t>17.018.0252-A</t>
  </si>
  <si>
    <t>17.018.0253-0</t>
  </si>
  <si>
    <t> ACRILICO,UMA DEMAO DE MASSA ACRILICA E DUAS DEMAOS DE ACABA</t>
  </si>
  <si>
    <t>17.018.0253-A</t>
  </si>
  <si>
    <t>17.018.0254-0</t>
  </si>
  <si>
    <t>17.018.0254-A</t>
  </si>
  <si>
    <t>17.018.0260-0</t>
  </si>
  <si>
    <t>DEMAO ADICIONAL DE PINTURA DE ACABAMENTO NOS SERVICOS DO ITE</t>
  </si>
  <si>
    <t>M 17.018.0250 OU 17.018.0254</t>
  </si>
  <si>
    <t>17.018.0260-A</t>
  </si>
  <si>
    <t>17.018.0265-0</t>
  </si>
  <si>
    <t>PINTURA COM TINTA ACRILICA ACETINADA,PARA USO HOSPITALAR,SOB</t>
  </si>
  <si>
    <t>RE PAREDES E TETOS,INCLUSIVE LIXAMENTO,UMA DEMAO DE SELADOR</t>
  </si>
  <si>
    <t>ACRILICO,DUAS DEMAOS DE MASSA ACRILICA E DUAS DEMAOS DE ACAB</t>
  </si>
  <si>
    <t>17.018.0265-A</t>
  </si>
  <si>
    <t>17.020.0010-0</t>
  </si>
  <si>
    <t>ENVERNIZAMENTO DE MADEIRA COM VERNIZ TIPO COPAL BRILHANTE PA</t>
  </si>
  <si>
    <t>RA INTERIOR,INCLUSIVE LIXAMENTO,UMA DEMAO DE VERNIZ IMUNIZAN</t>
  </si>
  <si>
    <t>TE E IMPERMEABILIZANTE INCOLOR,ANILINA E UMA DEMAO DE ACABAM</t>
  </si>
  <si>
    <t>17.020.0010-A</t>
  </si>
  <si>
    <t>17.020.0021-0</t>
  </si>
  <si>
    <t>UMA DEMAO ADICIONAL DE VERNIZ DE ACABAMENTO NO SERVICO DO IT</t>
  </si>
  <si>
    <t>EM 17.020.0010</t>
  </si>
  <si>
    <t>17.020.0021-A</t>
  </si>
  <si>
    <t>17.020.0030-1</t>
  </si>
  <si>
    <t>ENVERNIZAMENTO DE MADEIRA COM VERNIZ A BONECA USANDO GOMA LA</t>
  </si>
  <si>
    <t>CA NACIONAL DISSOLVIDA EM ALCOOL,INCLUSIVE LIXAMENTO E APLIC</t>
  </si>
  <si>
    <t>ACAO DE SUCESSIVAS DEMAOS DE ACABAMENTO ATE A OBTENCAO DO BR</t>
  </si>
  <si>
    <t>ILHO</t>
  </si>
  <si>
    <t>17.020.0030-B</t>
  </si>
  <si>
    <t>17.020.0040-0</t>
  </si>
  <si>
    <t>ENCERAMENTO DE MADEIRA,INCLUSIVE LIXAMENTO,UMA DEMAO DE VERN</t>
  </si>
  <si>
    <t>IZ IMUNIZANTE E IMPERMEABILIZANTE INCOLOR E TRES DEMAOS DE C</t>
  </si>
  <si>
    <t>ERA,CADA QUAL SEGUIDA DE ABERTURA DE BRILHO A ESCOVA E FLANE</t>
  </si>
  <si>
    <t>17.020.0040-A</t>
  </si>
  <si>
    <t>17.020.0050-0</t>
  </si>
  <si>
    <t>ENVERNIZAMENTO DE TIJOLOS E CONCRETO,PARA INTERIOR,COM VERNI</t>
  </si>
  <si>
    <t>Z ACRILICO INCOLOR,INCLUSIVE LIXAMENTO E DUAS DEMAOS DE ACAB</t>
  </si>
  <si>
    <t>17.020.0050-A</t>
  </si>
  <si>
    <t>17.020.0060-0</t>
  </si>
  <si>
    <t>ENVERNIZAMENTO DE RODAPE DE MADEIRA COM VERNIZ TIPO COPAL BR</t>
  </si>
  <si>
    <t>ILHANTE,INCLUSIVE LIXAMENTO,UMA DEMAO DE VERNIZ IMUNIZANTE E</t>
  </si>
  <si>
    <t> IMPERMEABILIZANTE INCOLOR,ANILINA E DUAS DEMAOS DE ACABAMEN</t>
  </si>
  <si>
    <t>17.020.0060-A</t>
  </si>
  <si>
    <t>17.020.0061-0</t>
  </si>
  <si>
    <t>EM 17.020.0060</t>
  </si>
  <si>
    <t>17.020.0061-A</t>
  </si>
  <si>
    <t>17.020.0070-0</t>
  </si>
  <si>
    <t>ENVERNIZAMENTO DE MADEIRA EM SUPERFICIE INTERIOR,COM VERNIZ</t>
  </si>
  <si>
    <t>POLIURETANO BRILHANTE E TRANSPARENTE,INCLUSIVE LIXAMENTO,UMA</t>
  </si>
  <si>
    <t>DEMAO DE VERNIZ IMUNIZANTE E IMPERMEABILIZANTE INCOLOR,ANILI</t>
  </si>
  <si>
    <t>NA E DUAS DEMAOS DE ACABAMENTO</t>
  </si>
  <si>
    <t>17.020.0070-A</t>
  </si>
  <si>
    <t>17.020.0071-0</t>
  </si>
  <si>
    <t>ENVERNIZAMENTO DE SUPERFICIE LISA DE CONCRETO OU TIJOLO APAR</t>
  </si>
  <si>
    <t>ENTE,EXTERIOR OU INTERIOR,COM VERNIZ ACRILICO INCOLOR,EM TRE</t>
  </si>
  <si>
    <t>S DEMAOS</t>
  </si>
  <si>
    <t>17.020.0071-A</t>
  </si>
  <si>
    <t>17.020.0072-0</t>
  </si>
  <si>
    <t>ENTE,EXTERIOR OU INTERIOR,COM VERNIZ ACRILICO INCOLOR,EM DUA</t>
  </si>
  <si>
    <t>17.020.0072-A</t>
  </si>
  <si>
    <t>17.020.0075-0</t>
  </si>
  <si>
    <t>ENVERNIZAMENTO SOBRE CONCRETO APICOADO,EXTERIOR OU INTERIOR,</t>
  </si>
  <si>
    <t>COM VERNIZ ACRILICO INCOLOR,EM TRES DEMAOS</t>
  </si>
  <si>
    <t>17.020.0075-A</t>
  </si>
  <si>
    <t>17.025.0005-1</t>
  </si>
  <si>
    <t>PINTURA COM TINTA ACRILICA,ANTIFUNGO/BACTERICIDA,PARA AMBIEN</t>
  </si>
  <si>
    <t>TES INTERNOS E EXTERNOS PROPENSOS A UMIDADE E VAPORES,EM DUA</t>
  </si>
  <si>
    <t>S DEMAOS,SOBRE SELADOR ACRILICO E DUAS DEMAOS DE MASSA ACRIL</t>
  </si>
  <si>
    <t>ICA,INCLUSIVE LIMPEZA E LIXAMENTO</t>
  </si>
  <si>
    <t>17.025.0006-0</t>
  </si>
  <si>
    <t>PINTURA COM RESINA HIDROFUGANTE EM DUAS DEMAOS,EM TELHA OU T</t>
  </si>
  <si>
    <t>IJOLO CERAMICO,INCLUSIVE LIMPEZA DA SUPERFICIE</t>
  </si>
  <si>
    <t>17.025.0006-A</t>
  </si>
  <si>
    <t>17.025.0007-0</t>
  </si>
  <si>
    <t>PINTURA COM RESINA HIDROFUGANTE EM DUAS DEMAOS,EM TIJOLO APA</t>
  </si>
  <si>
    <t>RENTE E CONCRETO APARENTE,INCLUSIVE LIMPEZA DA SUPERFICIE</t>
  </si>
  <si>
    <t>17.025.0007-A</t>
  </si>
  <si>
    <t>17.025.0008-0</t>
  </si>
  <si>
    <t>PINTURA COM RESINA HIDROFUGANTE EM DUAS DEMAOS,EM PEDRAS POR</t>
  </si>
  <si>
    <t>OSAS (TIPO SAO TOME OU SEMELHANTE),INCLUSIVE LIMPEZA DA SUPE</t>
  </si>
  <si>
    <t>RFICIE</t>
  </si>
  <si>
    <t>17.025.0008-A</t>
  </si>
  <si>
    <t>17.025.0009-0</t>
  </si>
  <si>
    <t>PINTURA COM RESINA HIDROFUGANTE EM DUAS DEMAOS,EM PEDRAS NAO</t>
  </si>
  <si>
    <t> POROSAS (TIPO ARDOSIA OU SEMELHANTE),INCLUSIVE LIMPEZA DA S</t>
  </si>
  <si>
    <t>UPERFICIE</t>
  </si>
  <si>
    <t>17.025.0009-A</t>
  </si>
  <si>
    <t>17.025.0010-0</t>
  </si>
  <si>
    <t>PINTURA IMUNIZANTE FUNGICIDA E INSETICIDA PARA APLICACAO EM</t>
  </si>
  <si>
    <t>MADEIRA BRUTA OU APARELHADA,EM DUAS DEMAOS</t>
  </si>
  <si>
    <t>17.025.0010-A</t>
  </si>
  <si>
    <t>17.025.0040-1</t>
  </si>
  <si>
    <t>PINTURA COM EMULSAO OLEOSA PARA DESMOLDAGEM DE FORMAS DE MAD</t>
  </si>
  <si>
    <t>EIRA,EM DUAS DEMAOS</t>
  </si>
  <si>
    <t>17.025.0040-B</t>
  </si>
  <si>
    <t>17.025.0041-0</t>
  </si>
  <si>
    <t>PINTURA COM EMULSAO OLEOSA PARA DESMOLDAGEM DE FORMAS METALI</t>
  </si>
  <si>
    <t>CAS,EM UMA DEMAO</t>
  </si>
  <si>
    <t>17.025.0041-A</t>
  </si>
  <si>
    <t>17.035.0010-0</t>
  </si>
  <si>
    <t>REMOCAO DE CAIACAO EXISTENTE OU PINTURA A GESSO E COLA</t>
  </si>
  <si>
    <t>17.035.0010-A</t>
  </si>
  <si>
    <t>17.035.0020-0</t>
  </si>
  <si>
    <t>REMOCAO DE PINTURA PLASTICA E SEMELHANTES</t>
  </si>
  <si>
    <t>17.035.0020-A</t>
  </si>
  <si>
    <t>17.035.0030-0</t>
  </si>
  <si>
    <t>REMOCAO DE PINTURA A OLEO,ESMALTE ALQUIDICA E VERNIZES</t>
  </si>
  <si>
    <t>17.035.0030-A</t>
  </si>
  <si>
    <t>17.035.0040-0</t>
  </si>
  <si>
    <t>REMOCAO DE PINTURA ACRILICA,EPOXI,BORRACHA CLORADA E SEMELHA</t>
  </si>
  <si>
    <t>17.035.0040-A</t>
  </si>
  <si>
    <t>17.035.0045-0</t>
  </si>
  <si>
    <t>REMOCAO DE QUALQUER TIPO DE PINTURA EM RODAPE</t>
  </si>
  <si>
    <t>17.035.0045-A</t>
  </si>
  <si>
    <t>17.040.0020-0</t>
  </si>
  <si>
    <t>MARCACAO DE QUADRA DE ESPORTE OU VAGA DE GARAGEM COM TINTA A</t>
  </si>
  <si>
    <t> BASE DE BORRACHA CLORADA,COM UTILIZACAO DE SELADOR E SOLVEN</t>
  </si>
  <si>
    <t>TE PROPRIO E FITA CREPE COMO LIMITADOR DE LINHAS,MEDIDA PELA</t>
  </si>
  <si>
    <t> AREA REAL DE PINTURA</t>
  </si>
  <si>
    <t>17.040.0020-A</t>
  </si>
  <si>
    <t>17.040.0021-0</t>
  </si>
  <si>
    <t>CRILICA PROPRIA PARA PINTURA DE PISOS,COM UTILIZACAO DE SELA</t>
  </si>
  <si>
    <t>DOR E SOLVENTE PROPRIO E FITA CREPE COMO LIMITADOR DE LINHAS</t>
  </si>
  <si>
    <t>,MEDIDA PELA AREA REAL DE PINTURA</t>
  </si>
  <si>
    <t>17.040.0021-A</t>
  </si>
  <si>
    <t>17.040.0022-0</t>
  </si>
  <si>
    <t>REPINTURA DE QUADRA SOBRE DEMARCACAO EXISTENTE CONFORME O IT</t>
  </si>
  <si>
    <t>EM 17.040.0021</t>
  </si>
  <si>
    <t>17.040.0022-A</t>
  </si>
  <si>
    <t>17.040.0024-0</t>
  </si>
  <si>
    <t>PINTURA DE PISO CIMENTADO LISO COM TINTA 100% ACRILICA,INCLU</t>
  </si>
  <si>
    <t>SIVE LIXAMENTO,LIMPEZA E TRES DEMAOS DE ACABAMENTO APLICADAS</t>
  </si>
  <si>
    <t>A ROLO DE LA,DILUICAO EM AGUA A 20%</t>
  </si>
  <si>
    <t>17.040.0024-A</t>
  </si>
  <si>
    <t>17.040.0030-0</t>
  </si>
  <si>
    <t>PINTURA,SOBRE CONCRETO OU ASFALTO,COM TINTA ACRILICA TIPO RU</t>
  </si>
  <si>
    <t>GOSA COM ADICAO DE QUARTZO,EM DUAS DEMAOS</t>
  </si>
  <si>
    <t>17.040.0030-A</t>
  </si>
  <si>
    <t>17.040.0050-0</t>
  </si>
  <si>
    <t>PINTURA DE SINALIZACAO PARA EXTINTORES DE INCENDIO,EM QUADRA</t>
  </si>
  <si>
    <t>DOS VERMELHOS DE 0,70M X 0,70M E BORDAS AMARELAS DE 0,15M DE</t>
  </si>
  <si>
    <t>LARGURA, CONFORME PROJETO EMOP 2547(HIDRAULICA/SANITARIA/INC</t>
  </si>
  <si>
    <t>ENDIO)</t>
  </si>
  <si>
    <t>17.040.0050-A</t>
  </si>
  <si>
    <t>18.002.0010-0</t>
  </si>
  <si>
    <t>LAVATORIO DE LOUCA BRANCA TIPO POPULAR,SEM LADRAO,COM MEDIDA</t>
  </si>
  <si>
    <t>S EM TORNO DE 47X35CM,INCLUSIVE ACESSORIOS DE FIXACAO,FERRAG</t>
  </si>
  <si>
    <t>ENS EM METAL CROMADO:SIFAO 1680 DE 1"X1.1/4",TORNEIRA DE PRE</t>
  </si>
  <si>
    <t>SSAO 1193 DE 1/2" E VALVULA DE ESCOAMENTO 1600.RABICHO EM PV</t>
  </si>
  <si>
    <t>C.FORNECIMENTO</t>
  </si>
  <si>
    <t>18.002.0010-A</t>
  </si>
  <si>
    <t>18.002.0012-0</t>
  </si>
  <si>
    <t>LAVATORIO DE LOUCA BRANCA,TIPO MEDIO LUXO,COM LADRAO,COM MED</t>
  </si>
  <si>
    <t>IDAS EM TORNO DE 47X35CM,INCLUSIVE ACESSORIOS DE FIXACAO.FER</t>
  </si>
  <si>
    <t>RAGENS EM METAL CROMADO:SIFAO 1680 DE 1"X1.1/4",TORNEIRA DE</t>
  </si>
  <si>
    <t>PRESSAO 1193 DE 1/2" E VALVULA DE ESCOAMENTO 1603.RABICHO EM</t>
  </si>
  <si>
    <t> PVC.FORNECIMENTO</t>
  </si>
  <si>
    <t>18.002.0012-A</t>
  </si>
  <si>
    <t>18.002.0013-0</t>
  </si>
  <si>
    <t>LAVATORIO DE LOUCA BRANCA,COM COLUNA SUSPENSA,PARA PESSOAS C</t>
  </si>
  <si>
    <t>OM NECESSIDADES ESPECIFICAS,COM MEDIDAS EM TORNO DE 45,5X35,</t>
  </si>
  <si>
    <t>5CM,EXCLUSIVE SIFAO,VALVULA DE ESCOAMENTO,RABICHO E TORNEIRA</t>
  </si>
  <si>
    <t>18.002.0013-A</t>
  </si>
  <si>
    <t>18.002.0014-0</t>
  </si>
  <si>
    <t>5CM,INCLUSIVE SIFAO EM PVC FLEXIVEL,VALVULA DE ESCOAMENTO CR</t>
  </si>
  <si>
    <t>OMADA,RABICHO EM PVC E TORNEIRA DE FECHAMENTO AUTOMATICO.FOR</t>
  </si>
  <si>
    <t>18.002.0015-0</t>
  </si>
  <si>
    <t>LAVATORIO DE LOUCA BRANCA TIPO MEDIO LUXO,COM LADRAO E MEDID</t>
  </si>
  <si>
    <t>AS EM TORNO DE 55X45CM,COM COLUNA,INCLUSIVE ACESSORIOS DE FI</t>
  </si>
  <si>
    <t>XACAO.FERRAGENS EM METAL CROMADO:SIFAO 1680 DE 1"X1.1/4",APA</t>
  </si>
  <si>
    <t>RELHO MISTURADOR TIPO PAREDE COM AREJADOR,VALVULA DE ESCOAME</t>
  </si>
  <si>
    <t>NTO 1603.RABICHO EM PVC.FORNECIMENTO</t>
  </si>
  <si>
    <t>18.002.0015-A</t>
  </si>
  <si>
    <t>18.002.0016-0</t>
  </si>
  <si>
    <t>NTO 1603.RABICHO CROMADO DE 1/2".FORNECIMENTO</t>
  </si>
  <si>
    <t>18.002.0016-A</t>
  </si>
  <si>
    <t>18.002.0019-0</t>
  </si>
  <si>
    <t>S EM TORNO DE 55X45CM,INCLUSIVE ACESSORIOS DE FIXACAO.TORNEI</t>
  </si>
  <si>
    <t>RA DE PRESSAO 1193 DE 1/2" EM METAL CROMADO E VALVULA DE ESC</t>
  </si>
  <si>
    <t>OAMENTO,SIFAO E RABICHO EM PVC.FORNECIMENTO</t>
  </si>
  <si>
    <t>18.002.0019-A</t>
  </si>
  <si>
    <t>18.002.0022-0</t>
  </si>
  <si>
    <t>LAVATORIO DE LOUCA BRANCA DE SOBREPOR,TIPO MEDIO LUXO,SEM LA</t>
  </si>
  <si>
    <t>DRAO,COM MEDIDAS EM TORNO DE 53X43CM.FERRAGENS EM METAL CROM</t>
  </si>
  <si>
    <t>ADO:SIFAO 1680 1"X1.1/4",TORNEIRA DE PRESSAO 1193 DE 1/2" E</t>
  </si>
  <si>
    <t>VALVULA DE ESCOAMENTO 1600.RABICHO EM PVC.FORNECIMENTO</t>
  </si>
  <si>
    <t>18.002.0022-A</t>
  </si>
  <si>
    <t>18.002.0023-0</t>
  </si>
  <si>
    <t>LAVATORIO DE LOUCA BRANCA DE SOBREPOR,TIPO MEDIO LUXO,COM LA</t>
  </si>
  <si>
    <t>VALVULA DE ESCOAMENTO 1603.RABICHO EM PVC.FORNECIMENTO</t>
  </si>
  <si>
    <t>18.002.0023-A</t>
  </si>
  <si>
    <t>18.002.0026-0</t>
  </si>
  <si>
    <t>LAVATORIO DE LOUCA BRANCA DE EMBUTIR(CUBA),TIPO MEDIO LUXO,S</t>
  </si>
  <si>
    <t>EM LADRAO,COM MEDIDAS EM TORNO DE 52X39CM.FERRAGENS EM METAL</t>
  </si>
  <si>
    <t>CROMADO:SIFAO 1680 1"X1.1/4",TORNEIRA DE PRESSAO 1193 DE 1/2</t>
  </si>
  <si>
    <t>" E VALVULA DE ESCOAMENTO 1600.RABICHO EM PVC.FORNECIMENTO</t>
  </si>
  <si>
    <t>18.002.0026-A</t>
  </si>
  <si>
    <t>18.002.0027-0</t>
  </si>
  <si>
    <t>LAVATORIO DE LOUCA BRANCA DE EMBUTIR(CUBA),TIPO MEDIO LUXO,C</t>
  </si>
  <si>
    <t>OM LADRAO,COM MEDIDAS EM TORNO DE 52X39CM.FERRAGENS EM METAL</t>
  </si>
  <si>
    <t>" E VALVULA DE ESCOAMENTO 1603.RABICHO EM PVC.FORNECIMENTO</t>
  </si>
  <si>
    <t>18.002.0027-A</t>
  </si>
  <si>
    <t>18.002.0028-0</t>
  </si>
  <si>
    <t>CUBA DE LOUCA BRANCA,DE SOBREPOR,OVAL,EXCLUSIVE RABICHO,SIFA</t>
  </si>
  <si>
    <t>O,TORNEIRA E VALVULA DE ESCOAMENTO.FORNECIMENTO</t>
  </si>
  <si>
    <t>18.002.0028-A</t>
  </si>
  <si>
    <t>18.002.0029-0</t>
  </si>
  <si>
    <t>CUBA DE LOUCA BRANCA,DE SOBREPOR,OVAL,INCLUSIVE RABICHO EM M</t>
  </si>
  <si>
    <t>ETAL CROMADO,SIFAO EM METAL CROMADO,TORNEIRA DE PRESSAO,E VA</t>
  </si>
  <si>
    <t>LVULA DE ESCOAMENTO.FORNECIMENTO</t>
  </si>
  <si>
    <t>18.002.0029-A</t>
  </si>
  <si>
    <t>18.002.0030-0</t>
  </si>
  <si>
    <t>TANQUE DE LOUCA BRANCA,COM COLUNA E MEDIDAS EM TORNO DE 56X4</t>
  </si>
  <si>
    <t>8CM,INCLUSIVE ACESSORIOS DE FIXACAO.FERRAGENS EM METAL CROMA</t>
  </si>
  <si>
    <t>DO:TORNEIRA DE PRESSAO 1158 DE 1/2",VALVULA DE ESCOAMENTO 16</t>
  </si>
  <si>
    <t>05 E SIFAO 1680 DE 1.1/4" A 1.1/2".FORNECIMENTO</t>
  </si>
  <si>
    <t>18.002.0030-A</t>
  </si>
  <si>
    <t>18.002.0031-0</t>
  </si>
  <si>
    <t>TANQUE DE LOUCA BRANCA,COM COLUNA E MEDIDAS EM TORNO DE 60X5</t>
  </si>
  <si>
    <t>6CM,INCLUSIVE ACESSORIOS DE FIXACAO.FERRAGENS EM METAL CROMA</t>
  </si>
  <si>
    <t>06 E SIFAO 1680 DE 1.1/2"X1.1/2".FORNECIMENTO</t>
  </si>
  <si>
    <t>18.002.0031-A</t>
  </si>
  <si>
    <t>18.002.0040-0</t>
  </si>
  <si>
    <t>BACIA TURCA DE LOUCA BRANCA COM SIFAO INTEGRADO E MEDIDAS EM</t>
  </si>
  <si>
    <t> TORNO DE 59X44CM,INCLUSIVE TUBO DE LIGACAO.FORNECIMENTO</t>
  </si>
  <si>
    <t>18.002.0040-A</t>
  </si>
  <si>
    <t>18.002.0055-0</t>
  </si>
  <si>
    <t>MICTORIO DE LOUCA BRANCA COM SIFAO INTEGRADO E MEDIDAS EM TO</t>
  </si>
  <si>
    <t>RNO DE 33X28X53CM.FERRAGENS EM METAL CROMADO:REGISTRO DE PRE</t>
  </si>
  <si>
    <t>SSAO 1416 DE 1/2" E TUBO DE LIGACAO DE 1/2".FORNECIMENTO</t>
  </si>
  <si>
    <t>18.002.0055-A</t>
  </si>
  <si>
    <t>18.002.0065-0</t>
  </si>
  <si>
    <t>VASO SANITARIO DE LOUCA BRANCA,TIPO POPULAR,COM CAIXA ACOPLA</t>
  </si>
  <si>
    <t>DA E MEDIDAS EM TORNO DE 35X65X35CM,INCLUSIVE ASSENTO PLASTI</t>
  </si>
  <si>
    <t>CO TIPO POPULAR,BOLSA DE LIGACAO,RABICHO EM PVC E ACESSORIOS</t>
  </si>
  <si>
    <t> DE FIXACAO.FORNECIMENTO</t>
  </si>
  <si>
    <t>18.002.0065-A</t>
  </si>
  <si>
    <t>18.002.0070-0</t>
  </si>
  <si>
    <t>VASO SANITARIO DE LOUCA BRANCA,TIPO MEDIO LUXO,COM CAIXA ACO</t>
  </si>
  <si>
    <t>PLADA,INCLUSIVE RABICHO CROMADO DE 40CM,COM SAIDA DE 1/2",BO</t>
  </si>
  <si>
    <t>LSA DE LIGACAO E ACESSORIOS DE FIXACAO.FORNECIMENTO</t>
  </si>
  <si>
    <t>18.002.0070-A</t>
  </si>
  <si>
    <t>18.002.0080-0</t>
  </si>
  <si>
    <t>VASO SANITARIO DE LOUCA BRANCA,CONVENCIONAL,TIPO POPULAR,COM</t>
  </si>
  <si>
    <t> MEDIDAS EM TORNO DE 37X47X38CM,INCLUSIVE ASSENTO PLASTICO T</t>
  </si>
  <si>
    <t>IPO POPULAR,CAIXA DE DESCARGA PLASTICA EXTERNA COMPLETA,TUBO</t>
  </si>
  <si>
    <t> DE DESCARGA LONGO,BOLSA DE LIGACAO E ACESSORIOS DE FIXACAO.</t>
  </si>
  <si>
    <t>18.002.0080-A</t>
  </si>
  <si>
    <t>18.002.0085-0</t>
  </si>
  <si>
    <t>VASO SANITARIO DE LOUCA BRANCA,CONVENCIONAL,TIPO MEDIO LUXO,</t>
  </si>
  <si>
    <t>COM MEDIDAS EM TORNO DE 37X47X38CM,INCL.ASSENTO PLASTICO TIP</t>
  </si>
  <si>
    <t>O MEDIO LUXO,BOLSA DE LIGACAO,VALVULA DE DESCARGA DE 1.1/2"</t>
  </si>
  <si>
    <t>C/REGISTRO INTEGRADO,SISTEMA HIDROMECANICO(ISENTA DE GOLPE D</t>
  </si>
  <si>
    <t>E ARIETE)COM CORPO EM LATAO,CANOPLA E BOTAO EM METAL CROMADO</t>
  </si>
  <si>
    <t>,TUBO DE LIGACAO E ACESSORIOS DE FIXACAO.FORNECIMENTO</t>
  </si>
  <si>
    <t>18.002.0085-A</t>
  </si>
  <si>
    <t>18.002.0090-0</t>
  </si>
  <si>
    <t>VASO SANITARIO DE LOUCA BRANCA OU BRANCO GELO,PARA PESSOAS C</t>
  </si>
  <si>
    <t>OM NECESSIDADES ESPECIFICAS,INCLUSIVE ASSENTO ESPECIAL,BOLSA</t>
  </si>
  <si>
    <t> DE LIGACAO E ACESSORIOS DE FIXACAO.FORNECIMENTO</t>
  </si>
  <si>
    <t>18.002.0090-A</t>
  </si>
  <si>
    <t>18.003.0003-0</t>
  </si>
  <si>
    <t>VALVULA DE DESCARGA DE 1.1/2",REGISTRO INTEGRADO,SISTEMA HID</t>
  </si>
  <si>
    <t>ROMECANICO(ISENTA DE GOLPE DE ARIETE),CORPO EM LATAO,CANOPLA</t>
  </si>
  <si>
    <t>E BOTAO EM METAL CROMADO,DE EMNBUTIR.FORNECIMENTO</t>
  </si>
  <si>
    <t>18.003.0003-A</t>
  </si>
  <si>
    <t>18.003.0005-0</t>
  </si>
  <si>
    <t>VALVULA DE DESCARGA DE 1.1/4",REGISTRO INTEGRADO,SISTEMA HID</t>
  </si>
  <si>
    <t> E BOTAO EM METAL CROMADO DE EMBUTIR.FORNECIMENTO</t>
  </si>
  <si>
    <t>18.003.0005-A</t>
  </si>
  <si>
    <t>18.003.0007-0</t>
  </si>
  <si>
    <t>VALVULA DE DESCARGA EXTERNA,ACIONAMENTO POR ALAVANCA,COM REG</t>
  </si>
  <si>
    <t>ULAGEM DE TEMPO DE DESCARGA E VAZAO,BITOLA DE 1.1/4",PARA PR</t>
  </si>
  <si>
    <t>ESSAO DE SERVICO ENTRE 2 A 40MCA.FORNECIMENTO</t>
  </si>
  <si>
    <t>18.003.0007-A</t>
  </si>
  <si>
    <t>18.003.0015-0</t>
  </si>
  <si>
    <t>VALVULA DE FECHAMENTO AUTOMATICO,PARA MICTORIO,ACABAMENTO CR</t>
  </si>
  <si>
    <t>OMADO.FORNECIMENTO</t>
  </si>
  <si>
    <t>18.003.0015-A</t>
  </si>
  <si>
    <t>18.003.0020-0</t>
  </si>
  <si>
    <t>VALVULA DE FECHAMENTO AUTOMATICO,PARA CHUVEIRO DE AGUA FRIA</t>
  </si>
  <si>
    <t>OU PRE-MISTURADA,ACABAMENTO CROMADO.FORNECIMENTO</t>
  </si>
  <si>
    <t>18.003.0020-A</t>
  </si>
  <si>
    <t>18.004.0001-0</t>
  </si>
  <si>
    <t>BACIA TURCA,EM POLIESTER REFORCADO,COM FIBRA DE VIDRO,PISO A</t>
  </si>
  <si>
    <t>NTI-DERRAPANTE,COM MEDIDAS EM TORNO DE 51X71CM,COM ENTRADA D</t>
  </si>
  <si>
    <t>E 40MM,E SAIDA DE 4",NA COR BRANCA.FORNECIMENTO</t>
  </si>
  <si>
    <t>18.004.0001-A</t>
  </si>
  <si>
    <t>18.004.0005-0</t>
  </si>
  <si>
    <t>BACIA TURCA SINFONADO REFORCADO EM POLIESTER,COM FIBRA DE VI</t>
  </si>
  <si>
    <t>DRO,PISO ANTIDERRAPANTE,COM MEDIDAS EM TORNO DE 51X71CM,COM</t>
  </si>
  <si>
    <t>MEDIDAS EM TORNO 40MM,E SAIDA DE 4",NA COR BRANCA.FORNECIMEN</t>
  </si>
  <si>
    <t>18.004.0005-A</t>
  </si>
  <si>
    <t>18.005.0010-0</t>
  </si>
  <si>
    <t>SABONETEIRA EM PLASTICO ABS,PARA SABONETE LIQUIDO.FORNECIMEN</t>
  </si>
  <si>
    <t>18.005.0010-A</t>
  </si>
  <si>
    <t>18.005.0012-0</t>
  </si>
  <si>
    <t>PORTA-TOALHA DE PAPEL EM PLASTICO ABS.FORNECIMENTO E COLOCAC</t>
  </si>
  <si>
    <t>18.005.0012-A</t>
  </si>
  <si>
    <t>18.005.0013-0</t>
  </si>
  <si>
    <t>PORTA PAPEL HIGIENICO EM PLASTICO ABS.FORNECIMENTRO E COLOCA</t>
  </si>
  <si>
    <t>18.005.0015-0</t>
  </si>
  <si>
    <t>ASSENTO SANITARIO DE PLASTICO,TIPO MEDIO LUXO.FORNECIMENTO E</t>
  </si>
  <si>
    <t>18.005.0018-0</t>
  </si>
  <si>
    <t>ASSENTO SANITARIO PLASTICO,TIPO POPULAR.FORNECIMENTO E COLOC</t>
  </si>
  <si>
    <t>18.005.0018-A</t>
  </si>
  <si>
    <t>18.005.0027-0</t>
  </si>
  <si>
    <t>ASSENTO SANITARIO DE PLASTICO,PARA VASO INFANTIL.FORNECIMENT</t>
  </si>
  <si>
    <t>18.005.0027-A</t>
  </si>
  <si>
    <t>18.005.0030-0</t>
  </si>
  <si>
    <t>ASSENTO ESPECIAL PARA VASO SANITARIO PARA PESSOAS COM NECESS</t>
  </si>
  <si>
    <t>IDADES ESPECIFICAS.FORNECIMENTO E COLOCACAO</t>
  </si>
  <si>
    <t>18.005.0035-0</t>
  </si>
  <si>
    <t>ARMARIO DE BANHEIRO EM PLASTICO,LUXO,BRANCO,DE EMBUTIR,COM E</t>
  </si>
  <si>
    <t>SPELHO.FORNECIMENTO E COLOCACAO</t>
  </si>
  <si>
    <t>18.005.0035-A</t>
  </si>
  <si>
    <t>18.005.0040-0</t>
  </si>
  <si>
    <t>TANQUE EM PVC PARA ESTERILIZACAO DE MAMADEIRAS,MEDINDO 1,20X</t>
  </si>
  <si>
    <t>0,60X0,40M.FORNECIMENTO E COLOCACAO</t>
  </si>
  <si>
    <t>18.005.0040-A</t>
  </si>
  <si>
    <t>18.006.0005-0</t>
  </si>
  <si>
    <t>LAVATORIO DE LOUCA BRANCA,TIPO POPULAR,SEM LADRAO,COM MEDIDA</t>
  </si>
  <si>
    <t>S EM TORNO DE 47X35CM,INCLUSIVE ACESSORIOS DE FIXACAO.FORNEC</t>
  </si>
  <si>
    <t>18.006.0005-A</t>
  </si>
  <si>
    <t>18.006.0007-0</t>
  </si>
  <si>
    <t>LAVATORIO DE LOUCA BRANCA,TIPO MEDIO LUXO,COM LADRAO E MEDID</t>
  </si>
  <si>
    <t>AS EM TORNO DE 47X35CM,INCLUSIVE ACESSORIOS DE FIXACAO.FORNE</t>
  </si>
  <si>
    <t>18.006.0007-A</t>
  </si>
  <si>
    <t>18.006.0009-0</t>
  </si>
  <si>
    <t>AS EM TORNO DE 55X45CM,INCLUSIVE ACESSORIOS DE FIXACAO.FORNE</t>
  </si>
  <si>
    <t>18.006.0009-A</t>
  </si>
  <si>
    <t>18.006.0014-0</t>
  </si>
  <si>
    <t>S EM TORNO DE 55X45CM,INCLUSIVE ACESSORIOS DE FIXACAO.FORNEC</t>
  </si>
  <si>
    <t>18.006.0014-A</t>
  </si>
  <si>
    <t>18.006.0017-0</t>
  </si>
  <si>
    <t> MEDIDAS EM TORNO DE 37X47X38CM,INCLUSIVE ACESSORIOS DE FIXA</t>
  </si>
  <si>
    <t>CAO.FORNECIMENTO</t>
  </si>
  <si>
    <t>18.006.0017-A</t>
  </si>
  <si>
    <t>18.006.0020-0</t>
  </si>
  <si>
    <t>VASO SANITARIO DE LOUCA BRANCA,INFANTIL,INCLUSIVE ACESSORIOS</t>
  </si>
  <si>
    <t>18.006.0020-A</t>
  </si>
  <si>
    <t>18.006.0023-0</t>
  </si>
  <si>
    <t>LAVATORIO DE SOBREPOR DE LOUCA BRANCA,TIPO MEDIO LUXO,SEM LA</t>
  </si>
  <si>
    <t>DRAO,COM MEDIDAS EM TORNO DE 53X43CM.FORNECIMENTO</t>
  </si>
  <si>
    <t>18.006.0023-A</t>
  </si>
  <si>
    <t>18.006.0024-0</t>
  </si>
  <si>
    <t>LAVATORIO DE SOBREPOR DE LOUCA BRANCA,TIPO MEDIO LUXO,COM LA</t>
  </si>
  <si>
    <t>18.006.0024-A</t>
  </si>
  <si>
    <t>18.006.0025-0</t>
  </si>
  <si>
    <t>LAVATORIO DE LOUCA BRANCA,DE EMBUTIR(CUBA),TIPO MEDIO LUXO,S</t>
  </si>
  <si>
    <t>EM LADRAO,COM MEDIDAS EM TORNO DE 52X39CM.FORNECIMENTO</t>
  </si>
  <si>
    <t>18.006.0025-A</t>
  </si>
  <si>
    <t>18.006.0026-0</t>
  </si>
  <si>
    <t>LAVATORIO DE LOUCA BRANCA,DE EMBUTIR(CUBA),TIPO MEDIO LUXO,C</t>
  </si>
  <si>
    <t>OM LADRAO,COM MEDIDAS EM TORNO DE 52X39CM.FORNECIMENTO</t>
  </si>
  <si>
    <t>18.006.0026-A</t>
  </si>
  <si>
    <t>18.006.0028-0</t>
  </si>
  <si>
    <t>8CM,INCLUSIVE ACESSORIOS DE FIXACAO.FORNECIMENTO</t>
  </si>
  <si>
    <t>18.006.0028-A</t>
  </si>
  <si>
    <t>18.006.0033-0</t>
  </si>
  <si>
    <t>6CM,INCLUSIVE ACESSORIOS DE FIXACACAO.FORNECIMENTO</t>
  </si>
  <si>
    <t>18.006.0033-A</t>
  </si>
  <si>
    <t>18.006.0037-0</t>
  </si>
  <si>
    <t>MICTORIO DE LOUCA BRANCA,COM SIFAO INTEGRADO E MEDIDAS EM TO</t>
  </si>
  <si>
    <t>RNO DE 33X28X53CM,INCLUSIVE ACESSORIOS DE FIXACAO.FORNECIMEN</t>
  </si>
  <si>
    <t>18.006.0037-A</t>
  </si>
  <si>
    <t>18.006.0040-0</t>
  </si>
  <si>
    <t>SABONETEIRA,DE SOBREPOR,EM METAL CROMADO.FORNECIMENTO E COLO</t>
  </si>
  <si>
    <t>18.006.0040-A</t>
  </si>
  <si>
    <t>18.006.0043-0</t>
  </si>
  <si>
    <t>SABONETEIRA DE PAREDE COM BASE METALICA E CUPULA DE VIDRO GI</t>
  </si>
  <si>
    <t>RATORIA,PARA SABONETE LIQUIDO.FORNECIMENTO E COLOCACAO</t>
  </si>
  <si>
    <t>18.006.0043-A</t>
  </si>
  <si>
    <t>18.006.0050-0</t>
  </si>
  <si>
    <t>PAPELEIRA,SEM PROTETOR,DE SOBREPOR,EM METAL CROMADO.FORNECIM</t>
  </si>
  <si>
    <t>18.006.0050-A</t>
  </si>
  <si>
    <t>18.006.0052-0</t>
  </si>
  <si>
    <t>CABIDE DUPLO,DE SOBREPOR,EM METAL CROMADO.FORNECIMENTO E COL</t>
  </si>
  <si>
    <t>18.006.0052-A</t>
  </si>
  <si>
    <t>18.006.0054-0</t>
  </si>
  <si>
    <t>CABIDE SIMPLES,DE SOBREPOR,EM METAL CROMADO.FORNECIMENTO E C</t>
  </si>
  <si>
    <t>18.006.0054-A</t>
  </si>
  <si>
    <t>18.006.0056-0</t>
  </si>
  <si>
    <t>PORTA TOALHA RETO,EM METAL CROMADO(50CM).FORNECIMENTO E COLO</t>
  </si>
  <si>
    <t>18.006.0056-A</t>
  </si>
  <si>
    <t>18.007.0039-0</t>
  </si>
  <si>
    <t>CHUVEIRO ESTAMPADO,ARTICULADO,COM BRACO DE 1/2".FORNECIMENTO</t>
  </si>
  <si>
    <t>18.007.0039-A</t>
  </si>
  <si>
    <t>18.007.0041-0</t>
  </si>
  <si>
    <t>CHUVEIRO ESTAMPADO,ARTICULADO,TIPO LUXO,COM BRACO DE 1/2".FO</t>
  </si>
  <si>
    <t>18.007.0041-A</t>
  </si>
  <si>
    <t>18.007.0042-0</t>
  </si>
  <si>
    <t>BRACO CROMADO DE 1/2",PARA CHUVEIRO ELETRICO.FORNECIMENTO</t>
  </si>
  <si>
    <t>18.007.0042-A</t>
  </si>
  <si>
    <t>18.007.0043-0</t>
  </si>
  <si>
    <t>CHUVEIRO PLASTICO,BRANCO,INCLUSIVE BRACO.FORNECIMENTO</t>
  </si>
  <si>
    <t>18.007.0043-A</t>
  </si>
  <si>
    <t>18.007.0045-0</t>
  </si>
  <si>
    <t>CHUVEIRO ELETRICO,EM METAL CROMADO,DE 110/220V.FORNECIMENTO</t>
  </si>
  <si>
    <t>18.007.0045-A</t>
  </si>
  <si>
    <t>18.007.0049-0</t>
  </si>
  <si>
    <t>CHUVEIRO ELETRICO,EM PLASTICO,DE 110/220V.FORNECIMENTO</t>
  </si>
  <si>
    <t>18.007.0049-A</t>
  </si>
  <si>
    <t>18.007.0051-0</t>
  </si>
  <si>
    <t>DUCHINHA MANUAL,COM REGISTRO DE PRESSAO 1/2" CROMADO,RABICHO</t>
  </si>
  <si>
    <t> CROMADO,SUPORTE BRANCO,PISTOLA BRANCA,BUCHAS E PARAFUSOS PA</t>
  </si>
  <si>
    <t>RA FIXACAO.FORNECIMENTO</t>
  </si>
  <si>
    <t>18.007.0051-A</t>
  </si>
  <si>
    <t>18.007.0060-0</t>
  </si>
  <si>
    <t>CHUVEIRO ESTAMPADO,ARTICULADO,COM BRACO DE 1/2" E 1 REGISTRO</t>
  </si>
  <si>
    <t> DE PRESSAO 1416,DE 1/2",COM CANOPLA E VOLANTE EM METAL CROM</t>
  </si>
  <si>
    <t>ADO.FORNECIMENTO</t>
  </si>
  <si>
    <t>18.007.0060-A</t>
  </si>
  <si>
    <t>18.007.0065-0</t>
  </si>
  <si>
    <t>CHUVEIRO DE LUXO,ARTICULADO,COM BRACO DE 1/2" E 2 REGISTROS</t>
  </si>
  <si>
    <t>DE PRESSAO 1416,DE 1/2",COM CANOPLA E VOLANTE EM METAL CROMA</t>
  </si>
  <si>
    <t>DO.FORNECIMENTO</t>
  </si>
  <si>
    <t>18.007.0065-A</t>
  </si>
  <si>
    <t>18.007.0070-0</t>
  </si>
  <si>
    <t>CHUVEIRO DE PLASTICO,BRANCO,COM BRACO DE 1/2" E 1 REGISTRO D</t>
  </si>
  <si>
    <t>E PRESSAO 1416,DE 1/2",COM CANOPLA E VOLANTE EM METAL CROMAD</t>
  </si>
  <si>
    <t>O.FORNECIMENTO</t>
  </si>
  <si>
    <t>18.007.0070-A</t>
  </si>
  <si>
    <t>18.007.0075-0</t>
  </si>
  <si>
    <t>CHUVEIRO ELETRICO,EM METAL CROMADO,EM 110/220V,COM BRACO CRO</t>
  </si>
  <si>
    <t>MADO DE 1/2" E 1 REGISTRO DE PRESSAO 1416 DE 3/4",COM CANOPL</t>
  </si>
  <si>
    <t>A E VOLANTE EM METAL CROMADO.FORNECIMENTO</t>
  </si>
  <si>
    <t>18.007.0080-0</t>
  </si>
  <si>
    <t>CHUVEIRO ELETRICO EM PLASTICO,EM 110/220V,COM BRACO CROMADO</t>
  </si>
  <si>
    <t>DE 1/2" E 1 REGISTRO DE PRESSAO 1416 DE 3/4",COM CANOPLA E V</t>
  </si>
  <si>
    <t>OLANTE EM METAL CROMADO.FORNECIMENTO</t>
  </si>
  <si>
    <t>18.007.0080-A</t>
  </si>
  <si>
    <t>18.007.0090-0</t>
  </si>
  <si>
    <t>CHUVEIRO COM DESVIADOR E DUCHA MANUAL,CROMADO,PARA PESSOAS C</t>
  </si>
  <si>
    <t>OM NECESSIDADES ESPECIFICAS.FORNECIMENTO</t>
  </si>
  <si>
    <t>18.008.0005-0</t>
  </si>
  <si>
    <t>TORNEIRA DE PLASTICO PARA LAVATORIO,DE 1/2".FORNECIMENTO</t>
  </si>
  <si>
    <t>18.008.0005-A</t>
  </si>
  <si>
    <t>18.008.0007-0</t>
  </si>
  <si>
    <t>TORNEIRA DE PLASTICO PARA PIA,DE 1/2".FORNECIMENTO</t>
  </si>
  <si>
    <t>18.008.0007-A</t>
  </si>
  <si>
    <t>18.009.0058-0</t>
  </si>
  <si>
    <t>TORNEIRA PARA PIA OU TANQUE,1158 DE 1/2"X18CM APROXIMADAMENT</t>
  </si>
  <si>
    <t>E,EM METAL CROMADO.FORNECIMENTO</t>
  </si>
  <si>
    <t>18.009.0058-A</t>
  </si>
  <si>
    <t>18.009.0060-0</t>
  </si>
  <si>
    <t>TORNEIRA PARA PIA,COM AREJADOR,1157 DE 1/2"X21CM APROXIMADAM</t>
  </si>
  <si>
    <t>ENTE,EM METAL CROMADO.FORNECIMENTO</t>
  </si>
  <si>
    <t>18.009.0060-A</t>
  </si>
  <si>
    <t>18.009.0065-0</t>
  </si>
  <si>
    <t>TORNEIRA PARA PIA,COM AREJADOR,TUBO MOVEL,TIPO PAREDE,1168 D</t>
  </si>
  <si>
    <t>E 1/2"X22CM APROXIMADAMENTE,EM METAL CROMADO.FORNECIMENTO</t>
  </si>
  <si>
    <t>18.009.0065-A</t>
  </si>
  <si>
    <t>18.009.0066-0</t>
  </si>
  <si>
    <t>TORNEIRA PARA PIA,COM AREJADOR,TUBO MOVEL,TIPO BANCA,1167 DE</t>
  </si>
  <si>
    <t> 1/2"X17CM APROXIMADAMENTE,EM METAL CROMADO.FORNECIMENTO</t>
  </si>
  <si>
    <t>18.009.0066-A</t>
  </si>
  <si>
    <t>18.009.0070-0</t>
  </si>
  <si>
    <t>TORNEIRA HOSPITALAR,ACIONADA POR ALAVANCA,TIPO PAREDE,DE 1/2</t>
  </si>
  <si>
    <t>"X28CM APROXIMADAMENTE,EM METAL CROMADO.FORNECIMENTO</t>
  </si>
  <si>
    <t>18.009.0070-A</t>
  </si>
  <si>
    <t>18.009.0073-0</t>
  </si>
  <si>
    <t>TORNEIRA PARA COZINHA,COM MISTURADOR,TIPO PAREDE,1258 DE 1/2</t>
  </si>
  <si>
    <t>"X25CM APROXIMADAMENTE,EM METAL CROMADO.FORNECIMENTO</t>
  </si>
  <si>
    <t>18.009.0073-A</t>
  </si>
  <si>
    <t>18.009.0074-0</t>
  </si>
  <si>
    <t>TORNEIRA PARA PIA,COM MISTURADOR,AREJADOR,TUBO MOVEL,TIPO BA</t>
  </si>
  <si>
    <t>NCA,1256 DE 1/2"X17CM APROXIMADAMENTE,EM METAL CROMADO.FORNE</t>
  </si>
  <si>
    <t>18.009.0074-A</t>
  </si>
  <si>
    <t>18.009.0076-0</t>
  </si>
  <si>
    <t>TORNEIRA PARA LAVATORIO,1193 DE 1/2"X9CM APROXIMADAMENTE,MET</t>
  </si>
  <si>
    <t>AL CROMADO.FORNECIMENTO</t>
  </si>
  <si>
    <t>18.009.0076-A</t>
  </si>
  <si>
    <t>18.009.0078-0</t>
  </si>
  <si>
    <t>TORNEIRA PARA JARDIM,DE 3/4"X10CM APROXIMADAMENTE,EM METAL C</t>
  </si>
  <si>
    <t>ROMADO.FORNECIMENTO</t>
  </si>
  <si>
    <t>18.009.0078-A</t>
  </si>
  <si>
    <t>18.009.0079-0</t>
  </si>
  <si>
    <t>TORNEIRA PARA JARDIM,DE 1/2"X10CM APROXIMADAMENTE,EM METAL C</t>
  </si>
  <si>
    <t>18.009.0079-A</t>
  </si>
  <si>
    <t>18.009.0080-0</t>
  </si>
  <si>
    <t>APARELHO MISTURADOR TIPO PAREDE EM METAL CROMADO,PARA LAVATO</t>
  </si>
  <si>
    <t>RIO,COM AREJADOR E VALVULA DE ESCOAMENTO.FORNECIMENTO</t>
  </si>
  <si>
    <t>18.009.0080-A</t>
  </si>
  <si>
    <t>18.009.0086-0</t>
  </si>
  <si>
    <t>TORNEIRA PARA FILTRO,1147 DE 1/2"X13CM APROXIMADAMENTE,EM ME</t>
  </si>
  <si>
    <t>TAL CROMADO.FORNECIMENTO</t>
  </si>
  <si>
    <t>18.009.0086-A</t>
  </si>
  <si>
    <t>18.009.0101-0</t>
  </si>
  <si>
    <t>TORNEIRA DE FECHAMENTO AUTOMATICO,PARA LAVATORIO,DE PAREDE,A</t>
  </si>
  <si>
    <t>NTI-VANDALISMO,DE 85MM,ACABAMENTO CROMADO.FORNECIMENTO</t>
  </si>
  <si>
    <t>18.009.0101-A</t>
  </si>
  <si>
    <t>18.009.0102-0</t>
  </si>
  <si>
    <t>NTI-VANDALISMO,DE 135MM,ACABAMENTO CROMADO.FORNECIMENTO</t>
  </si>
  <si>
    <t>18.009.0102-A</t>
  </si>
  <si>
    <t>18.009.0105-0</t>
  </si>
  <si>
    <t>TORNEIRA COM ACIONAMENTO HIDROMECANICO,COM LEVE PRESSAO MANU</t>
  </si>
  <si>
    <t>AL.FORNECIMENTO</t>
  </si>
  <si>
    <t>18.009.0105-A</t>
  </si>
  <si>
    <t>18.009.0110-0</t>
  </si>
  <si>
    <t>TORNEIRA ELETRICA DE PVC,110/220V.FORNECIMENTO</t>
  </si>
  <si>
    <t>18.009.0110-A</t>
  </si>
  <si>
    <t>18.009.0115-0</t>
  </si>
  <si>
    <t>TORNEIRA FOTOELETRICA.FORNECIMENTO</t>
  </si>
  <si>
    <t>18.009.0115-A</t>
  </si>
  <si>
    <t>18.009.0120-0</t>
  </si>
  <si>
    <t>TORNEIRA PARA LAVATORIO DE MESA COM ALAVANCA,ACIONAMENTO COM</t>
  </si>
  <si>
    <t> LEVE PRESSAO,PARA PESSOAS COM NECESSIDADES ESPECIFICAS.FORN</t>
  </si>
  <si>
    <t>18.009.0120-A</t>
  </si>
  <si>
    <t>18.011.0003-0</t>
  </si>
  <si>
    <t>TORNEIRA DE BOIA EM PLASTICO,PARA CAIXA D'AGUA,DE 1/2".FORNE</t>
  </si>
  <si>
    <t>18.011.0003-A</t>
  </si>
  <si>
    <t>18.011.0005-0</t>
  </si>
  <si>
    <t>TORNEIRA DE BOIA EM PLASTICO,PARA CAIXA D'AGUA,DE 3/4".FORNE</t>
  </si>
  <si>
    <t>18.011.0005-A</t>
  </si>
  <si>
    <t>18.012.0090-0</t>
  </si>
  <si>
    <t>TORNEIRA DE BOIA,EM BRONZE,DE PRESSAO,DE 3/4".FORNECIMENTO E</t>
  </si>
  <si>
    <t>18.012.0090-A</t>
  </si>
  <si>
    <t>18.012.0093-0</t>
  </si>
  <si>
    <t>TORNEIRA DE BOIA,EM BRONZE,DE PRESSAO,DE 1".FORNECIMENTO E C</t>
  </si>
  <si>
    <t>18.012.0093-A</t>
  </si>
  <si>
    <t>18.012.0096-0</t>
  </si>
  <si>
    <t>TORNEIRA DE BOIA,EM BRONZE,DE PRESSAO,DE 1.1/4".FORNECIMENTO</t>
  </si>
  <si>
    <t>18.012.0096-A</t>
  </si>
  <si>
    <t>18.012.0100-0</t>
  </si>
  <si>
    <t>TORNEIRA DE BOIA,EM BRONZE,DE PRESSAO,DE 1.1/2".FORNECIMENTO</t>
  </si>
  <si>
    <t>18.012.0100-A</t>
  </si>
  <si>
    <t>18.012.0102-0</t>
  </si>
  <si>
    <t>TORNEIRA DE BOIA,EM BRONZE,DE PRESSAO,DE 2".FORNECIMENTO E C</t>
  </si>
  <si>
    <t>18.012.0102-A</t>
  </si>
  <si>
    <t>18.013.0106-0</t>
  </si>
  <si>
    <t>VALVULA DE ESCOAMENTO TIPO AMERICANA,PARA PIA DE COZINHA,162</t>
  </si>
  <si>
    <t>3 DE 1.1/2",EM METAL CROMADO.FORNECIMENTO</t>
  </si>
  <si>
    <t>18.013.0106-A</t>
  </si>
  <si>
    <t>18.013.0108-0</t>
  </si>
  <si>
    <t>VALVULA DE ESCOAMENTO PARA LAVATORIO,COM LADRAO,1603 DE 1",E</t>
  </si>
  <si>
    <t>M METAL CROMADO.FORNECIMENTO</t>
  </si>
  <si>
    <t>18.013.0108-A</t>
  </si>
  <si>
    <t>18.013.0109-0</t>
  </si>
  <si>
    <t>VALVULA DE ESCOAMENTO PARA LAVATORIO,SEM LADRAO,1600 DE 1",E</t>
  </si>
  <si>
    <t>18.013.0109-A</t>
  </si>
  <si>
    <t>18.013.0110-0</t>
  </si>
  <si>
    <t>VALVULA DE ESCOAMENTO PARA BANHEIRA,SEM LADRAO,1604 DE 1.1/4</t>
  </si>
  <si>
    <t>",EM METAL CROMADO.FORNECIMENTO</t>
  </si>
  <si>
    <t>18.013.0110-A</t>
  </si>
  <si>
    <t>18.013.0111-0</t>
  </si>
  <si>
    <t>VALVULA DE ESCOAMENTO PARA TANQUE,1605 DE 1.1/4",EM METAL CR</t>
  </si>
  <si>
    <t>18.013.0111-A</t>
  </si>
  <si>
    <t>18.013.0112-0</t>
  </si>
  <si>
    <t>VALVULA DE ESCOAMENTO PARA TANQUE,1606 DE 1.1/2",EM METAL CR</t>
  </si>
  <si>
    <t>18.013.0112-A</t>
  </si>
  <si>
    <t>18.013.0113-0</t>
  </si>
  <si>
    <t>VALVULA DE ESCOAMENTO PARA LAVATORIO,EM PVC.FORNECIMENTO</t>
  </si>
  <si>
    <t>18.013.0113-A</t>
  </si>
  <si>
    <t>18.013.0115-0</t>
  </si>
  <si>
    <t>VALVULA DE ESCOAMENTO PARA PIA,EM PVC.FORNECIMENTO</t>
  </si>
  <si>
    <t>18.013.0115-A</t>
  </si>
  <si>
    <t>18.013.0117-0</t>
  </si>
  <si>
    <t>SIFAO 1680,DE 1.1/2"X1.1/2",EM METAL CROMADO.FORNECIMENTO</t>
  </si>
  <si>
    <t>18.013.0117-A</t>
  </si>
  <si>
    <t>18.013.0118-0</t>
  </si>
  <si>
    <t>SIFAO 1680,DE 1.1/4"X1.1/2",EM METAL CROMADO.FORNECIMENTO</t>
  </si>
  <si>
    <t>18.013.0118-A</t>
  </si>
  <si>
    <t>18.013.0119-0</t>
  </si>
  <si>
    <t>SIFAO 1680,DE 1"X1.1/2",EM METAL CROMADO.FORNECIMENTO</t>
  </si>
  <si>
    <t>18.013.0119-A</t>
  </si>
  <si>
    <t>18.013.0121-0</t>
  </si>
  <si>
    <t>SIFAO 1680,DE 1"X1.1/4",EM METAL CROMADO.FORNECIMENTO</t>
  </si>
  <si>
    <t>18.013.0121-A</t>
  </si>
  <si>
    <t>18.013.0123-0</t>
  </si>
  <si>
    <t>SIFAO FLEXIVEL PARA PIA OU LAVATORIO,EM PVC.FORNECIMENTO</t>
  </si>
  <si>
    <t>18.013.0123-A</t>
  </si>
  <si>
    <t>18.013.0124-0</t>
  </si>
  <si>
    <t>SIFAO RIGIDO PARA PIA OU LAVATORIO,EM PVC DE 1"X40MM.FORNECI</t>
  </si>
  <si>
    <t>18.013.0124-A</t>
  </si>
  <si>
    <t>18.013.0127-0</t>
  </si>
  <si>
    <t>SIFAO DE PVC SANFONADO UNIVERSAL.FORNECIMENTO</t>
  </si>
  <si>
    <t>18.013.0127-A</t>
  </si>
  <si>
    <t>18.013.0128-0</t>
  </si>
  <si>
    <t>RABICHO,EM METAL CROMADO,DE 40CM,COM SAIDA DE 1/2".FORNECIME</t>
  </si>
  <si>
    <t>18.013.0128-A</t>
  </si>
  <si>
    <t>18.013.0130-0</t>
  </si>
  <si>
    <t>RABICHO,EM METAL CROMADO,DE 30CM,COM SAIDA DE 1/2".FORNECIME</t>
  </si>
  <si>
    <t>18.013.0130-A</t>
  </si>
  <si>
    <t>18.013.0133-0</t>
  </si>
  <si>
    <t>RABICHO PLASTICO,DE 40CM,COM SAIDA DE 1/2".FORNECIMENTO</t>
  </si>
  <si>
    <t>18.013.0133-A</t>
  </si>
  <si>
    <t>18.013.0136-0</t>
  </si>
  <si>
    <t>RABICHO PLASTICO,DE 30CM,COM SAIDA DE 1/2".FORNECIMENTO</t>
  </si>
  <si>
    <t>18.013.0136-A</t>
  </si>
  <si>
    <t>18.013.0140-0</t>
  </si>
  <si>
    <t>TUBO DE LIGACAO PARA VASO SANITARIO,COM ANEL EXPANSOR,EM MET</t>
  </si>
  <si>
    <t>18.013.0140-A</t>
  </si>
  <si>
    <t>18.013.0143-0</t>
  </si>
  <si>
    <t>TUBO DE DESCARGA TIPO LONGO,DE 1.1/2",EM PVC,PARA CAIXA DE D</t>
  </si>
  <si>
    <t>ESCARGA EXTERNA.FORNECIMENTO</t>
  </si>
  <si>
    <t>18.013.0143-A</t>
  </si>
  <si>
    <t>18.013.0144-0</t>
  </si>
  <si>
    <t>BOLSA DE LIGACAO PARA VASO SANITARIO.FORNECIMENTO</t>
  </si>
  <si>
    <t>18.013.0144-A</t>
  </si>
  <si>
    <t>18.013.0146-0</t>
  </si>
  <si>
    <t>MISTURADOR SIMPLES PARA CHUVEIRO,DE 3/4",COM ACABAMENTO EM M</t>
  </si>
  <si>
    <t>ETAL CROMADO.FORNECIMENTO</t>
  </si>
  <si>
    <t>18.013.0146-A</t>
  </si>
  <si>
    <t>18.013.0148-0</t>
  </si>
  <si>
    <t>MISTURADOR,DE 3/4",COM FUNCIONAMENTO CONJUNTO:CHUVEIRO/BANHE</t>
  </si>
  <si>
    <t>IRA OU CHUVEIRO/DUCHINHA,COM ACABAMENTO EM METAL CROMADO.FOR</t>
  </si>
  <si>
    <t>18.013.0148-A</t>
  </si>
  <si>
    <t>18.013.0155-0</t>
  </si>
  <si>
    <t>REGISTRO DE PRESSAO,1416 DE 1/2",COM CANOPLA E VOLANTE EM ME</t>
  </si>
  <si>
    <t>18.013.0155-A</t>
  </si>
  <si>
    <t>18.013.0156-0</t>
  </si>
  <si>
    <t>REGISTRO DE PRESSAO,1416 DE 3/4",COM CANOPLA E VOLANTE EM ME</t>
  </si>
  <si>
    <t>18.013.0156-A</t>
  </si>
  <si>
    <t>18.013.0158-0</t>
  </si>
  <si>
    <t>PORTA CACAMBA,LIXEIRA,EM CHAPA DE FERRO ESMALTADA,DE 300X300</t>
  </si>
  <si>
    <t>18.013.0158-A</t>
  </si>
  <si>
    <t>18.013.0165-0</t>
  </si>
  <si>
    <t>GRELHA DE ACO INOX,10X10CM,SISTEMA ROTATIVO,COM CAIXILHO.FOR</t>
  </si>
  <si>
    <t>18.013.0165-A</t>
  </si>
  <si>
    <t>18.013.0170-0</t>
  </si>
  <si>
    <t>MISTURADOR MONOCOMANDO PARA CHUVEIRO AP/BP ALTA VAZAO 3/4",C</t>
  </si>
  <si>
    <t>OM ACABAMENTO MONOCOMANDO DE ALAVANCA EM METAL CROMADO,PARA</t>
  </si>
  <si>
    <t>PESSOAS COM NECESSIDADES ESPECIFICAS.FORNECIMENTO</t>
  </si>
  <si>
    <t>18.013.0170-A</t>
  </si>
  <si>
    <t>18.015.0036-0</t>
  </si>
  <si>
    <t>AQUECEDOR DE GAS DE ACUMULACAO,CAPACIDADE DE 100L,MODELO HOR</t>
  </si>
  <si>
    <t>IZONTAL,CORPO EM ACO CARBONO.FORNECIMENTO</t>
  </si>
  <si>
    <t>18.015.0036-A</t>
  </si>
  <si>
    <t>18.015.0037-0</t>
  </si>
  <si>
    <t>AQUECEDOR A GAS DE ACUMULACAO,CAPACIDADE DE 100L,MODELO VERT</t>
  </si>
  <si>
    <t>ICAL,CORPO EM ACO CARBONO.FORNECIMENTO</t>
  </si>
  <si>
    <t>18.015.0037-A</t>
  </si>
  <si>
    <t>18.015.0039-0</t>
  </si>
  <si>
    <t>AQUECEDOR A GAS DE ACUMULACAO,CAPACIDADE DE 200L,MODELO HORI</t>
  </si>
  <si>
    <t>ZONTAL,CORPO EM ACO CARBONO.FORNECIMENTO</t>
  </si>
  <si>
    <t>18.015.0039-A</t>
  </si>
  <si>
    <t>18.015.0040-0</t>
  </si>
  <si>
    <t>AQUECEDOR A GAS DE ACUMULACAO,CAPACIDADE 200L,MODELO VERTICA</t>
  </si>
  <si>
    <t>L,CORPO EM ACO CARBONO.FORNECIMENTO</t>
  </si>
  <si>
    <t>18.015.0040-A</t>
  </si>
  <si>
    <t>18.015.0042-0</t>
  </si>
  <si>
    <t>AQUECEDOR A GAS DE ACUMULACAO,CAPACIDADE DE 250L,MODELO HORI</t>
  </si>
  <si>
    <t>18.015.0042-A</t>
  </si>
  <si>
    <t>18.015.0043-0</t>
  </si>
  <si>
    <t>AQUECEDOR A GAS DE ACUMULACAO,CAPACIDADE DE 250L,MODELO VERT</t>
  </si>
  <si>
    <t>ICAL,CORPO EM ACO DE CARBONO.FORNECIMENTO</t>
  </si>
  <si>
    <t>18.015.0043-A</t>
  </si>
  <si>
    <t>18.015.0045-0</t>
  </si>
  <si>
    <t>AQUECEDOR A GAS DE ACUMULACAO,CAPACIDADE DE 300L,MODELO HORI</t>
  </si>
  <si>
    <t>18.015.0045-A</t>
  </si>
  <si>
    <t>18.015.0046-0</t>
  </si>
  <si>
    <t>AQUECEDOR A GAS DE ACUMULACAO,CAPACIDADE DE 300L,MODELO VERT</t>
  </si>
  <si>
    <t>18.015.0046-A</t>
  </si>
  <si>
    <t>18.015.0048-0</t>
  </si>
  <si>
    <t>AQUECEDOR A GAS DE ACUMULACAO,CAPACIDADE DE 500L,MODELO HORI</t>
  </si>
  <si>
    <t>18.015.0048-A</t>
  </si>
  <si>
    <t>18.015.0049-0</t>
  </si>
  <si>
    <t>AQUECEDOR A GAS DE ACUMULACAO,CAPACIDADE DE 500L,MODELO VERT</t>
  </si>
  <si>
    <t>18.015.0049-A</t>
  </si>
  <si>
    <t>18.015.0052-0</t>
  </si>
  <si>
    <t>AQUECEDOR A GAS DE ACUMULACAO,CAPACIDADE DE 750L,MODELO HORI</t>
  </si>
  <si>
    <t>18.015.0052-A</t>
  </si>
  <si>
    <t>18.015.0053-0</t>
  </si>
  <si>
    <t>AQUECEDOR A GAS DE ACUMULACAO,CAPACIDADE DE 750L,MODELO VERT</t>
  </si>
  <si>
    <t>18.015.0053-A</t>
  </si>
  <si>
    <t>18.015.0055-0</t>
  </si>
  <si>
    <t>AQUECEDOR A GAS DE ACUMULACAO,CAPACIDADE DE 1000L,MODELO HOR</t>
  </si>
  <si>
    <t>18.015.0055-A</t>
  </si>
  <si>
    <t>18.015.0056-0</t>
  </si>
  <si>
    <t>AQUECEDOR A GAS DE ACUMULACAO,CAPACIDADE DE 1000L,MODELO VER</t>
  </si>
  <si>
    <t>TICAL,CORPO EM ACO CARBONO.FORNECIMENTO</t>
  </si>
  <si>
    <t>18.015.0056-A</t>
  </si>
  <si>
    <t>18.015.0060-0</t>
  </si>
  <si>
    <t>AQUECEDOR A GAS DE PASSAGEM,RESIDENCIAL,EM CHAPA ESMALTADA,B</t>
  </si>
  <si>
    <t>RANCO,DE 6L/MIN.FORNECIMENTO</t>
  </si>
  <si>
    <t>18.015.0060-A</t>
  </si>
  <si>
    <t>18.015.0062-0</t>
  </si>
  <si>
    <t>RANCO,DE 12L/MIN.FORNECIMENTO</t>
  </si>
  <si>
    <t>18.015.0062-A</t>
  </si>
  <si>
    <t>18.015.0064-0</t>
  </si>
  <si>
    <t>RANCO,DE 18L/MIN.FORNECIMENTO</t>
  </si>
  <si>
    <t>18.015.0064-A</t>
  </si>
  <si>
    <t>18.015.0066-0</t>
  </si>
  <si>
    <t>RANCO,DE 22L/MIN.FORNECIMENTO</t>
  </si>
  <si>
    <t>18.015.0066-A</t>
  </si>
  <si>
    <t>18.015.0070-0</t>
  </si>
  <si>
    <t>AQUECEDOR ELETRICO DE ACUMULACAO,AUTOMATICO,CAPACIDADE DE 10</t>
  </si>
  <si>
    <t>0L,EM COBRE.FORNECIMENTO</t>
  </si>
  <si>
    <t>18.015.0070-A</t>
  </si>
  <si>
    <t>18.015.0072-0</t>
  </si>
  <si>
    <t>AQUECEDOR ELETRICO DE ACUMULACAO,AUTOMATICO,CAPACIDADE DE 20</t>
  </si>
  <si>
    <t>18.015.0072-A</t>
  </si>
  <si>
    <t>18.015.0074-0</t>
  </si>
  <si>
    <t>AQUECEDOR ELETRICO DE ACUMULACAO,AUTOMATICO,CAPACIDADE DE 50</t>
  </si>
  <si>
    <t>18.015.0074-A</t>
  </si>
  <si>
    <t>18.015.0076-0</t>
  </si>
  <si>
    <t>AQUECEDOR ELETRICO DE ACUMULACAO,AUTOMATICO,CAPACIDADE DE 75</t>
  </si>
  <si>
    <t>18.015.0076-A</t>
  </si>
  <si>
    <t>18.015.0078-0</t>
  </si>
  <si>
    <t>AQUECEDOR ELETRICO DE ACUMULACAO,AUTOMATICO,CAPACIDADE DE 1.</t>
  </si>
  <si>
    <t>000L,EM COBRE.FORNECIMENTO</t>
  </si>
  <si>
    <t>18.015.0078-A</t>
  </si>
  <si>
    <t>18.015.0080-0</t>
  </si>
  <si>
    <t>FOGAO A GAS RESIDENCIAL,BRANCO,COM 4 BOCAS.FORNECIMENTO</t>
  </si>
  <si>
    <t>18.015.0080-A</t>
  </si>
  <si>
    <t>18.015.0081-0</t>
  </si>
  <si>
    <t>FOGAO A GAS RESIDENCIAL,BRANCO,COM 6 BOCAS.FORNECIMENTO</t>
  </si>
  <si>
    <t>18.015.0081-A</t>
  </si>
  <si>
    <t>18.015.0082-0</t>
  </si>
  <si>
    <t>FOGAO A GAS,INDUSTRIAL,COM 6 BOCAS,FORNO,GRELHA DE 40X40CM E</t>
  </si>
  <si>
    <t> PERFIL DE 5CM.FORNECIMENTO</t>
  </si>
  <si>
    <t>18.015.0082-A</t>
  </si>
  <si>
    <t>18.015.0083-0</t>
  </si>
  <si>
    <t>FOGAO A GAS,INDUSTRIAL,COM 4 BOCAS,FORNO,GRELHA DE 30X30CM E</t>
  </si>
  <si>
    <t>18.015.0083-A</t>
  </si>
  <si>
    <t>18.015.0084-0</t>
  </si>
  <si>
    <t>FOGAO A GAS,INDUSTRIAL,COM 3 BOCAS,SEM FORNO,GRELHA DE 30X30</t>
  </si>
  <si>
    <t>CM E PERFIL DE 5CM.FORNECIMENTO</t>
  </si>
  <si>
    <t>18.015.0084-A</t>
  </si>
  <si>
    <t>18.015.0085-0</t>
  </si>
  <si>
    <t>FOGAO A GAS,INDUSTRIAL,COM 2 BOCAS,SEM FORNO,GRELHA DE 30X30</t>
  </si>
  <si>
    <t>18.015.0085-A</t>
  </si>
  <si>
    <t>18.016.0001-0</t>
  </si>
  <si>
    <t>COIFA DE ACO INOX AISI 304/444(#20),NAS DIMENSOES 2,30X1,30X</t>
  </si>
  <si>
    <t>0,60M(COCCAO),COM CALHA COLETORA DE GORDURA EM TODO PERIMETR</t>
  </si>
  <si>
    <t>O COM DRENO PLUGADO,SUPORTE DE FIXACAO E BOCAIS FLANGEADOS(F</t>
  </si>
  <si>
    <t>OGAO INDUSTRIAL DE 8 BOCAS).FORNECIMENTO E COLOCACAO</t>
  </si>
  <si>
    <t>18.016.0001-A</t>
  </si>
  <si>
    <t>18.016.0002-0</t>
  </si>
  <si>
    <t>COIFA DE ACO INOX AISI 304/444(#20),NAS DIMENSOES 1,80X1,30X</t>
  </si>
  <si>
    <t>OGAO INDUSTRIAL DE 6 BOCAS).FORNECIMENTO E COLOCACAO</t>
  </si>
  <si>
    <t>18.016.0002-A</t>
  </si>
  <si>
    <t>18.016.0003-0</t>
  </si>
  <si>
    <t>COIFA DE ACO INOX AISI 304/444(#20),NAS DIMENSOES 1,30X1,30X</t>
  </si>
  <si>
    <t>OGAO INDUSTRIAL DE 4 BOCAS).FORNECIMENTO E COLOCACAO</t>
  </si>
  <si>
    <t>18.016.0003-A</t>
  </si>
  <si>
    <t>18.016.0004-0</t>
  </si>
  <si>
    <t>FILTROS INERCIAIS 50X50CM DE ACO INOX 304(COIFA DE COCCAO).F</t>
  </si>
  <si>
    <t>18.016.0004-A</t>
  </si>
  <si>
    <t>18.016.0005-0</t>
  </si>
  <si>
    <t>FILTROS INERCIAIS 40X50CM DE ACO INOX 304(COIFA DE COCCAO).F</t>
  </si>
  <si>
    <t>18.016.0005-A</t>
  </si>
  <si>
    <t>18.016.0006-0</t>
  </si>
  <si>
    <t>DAMPER CORTA FOGO 30X30CM,ACIONAMENTO AUTOMATICO,PELA ACAO D</t>
  </si>
  <si>
    <t>E ELEMENTO FUSIVEL,MODELO DCF COM FUSIVEL DE DISPARO(COM ATE</t>
  </si>
  <si>
    <t>STADO UL)COM ROMPIMENTO EM 72ºC OU 141ºC,COM CHAVE FIM DE CU</t>
  </si>
  <si>
    <t>RSO.FORNECIMENTO E COLOCACAO</t>
  </si>
  <si>
    <t>18.016.0006-A</t>
  </si>
  <si>
    <t>18.016.0007-0</t>
  </si>
  <si>
    <t>DAMPER CORTA FOGO 35X35CM,ACIONAMENTO AUTOMATICO,PELA ACAO D</t>
  </si>
  <si>
    <t>18.016.0007-A</t>
  </si>
  <si>
    <t>18.016.0008-0</t>
  </si>
  <si>
    <t>DAMPER CORTA FOGO 35X45CM,ACIONAMENTO AUTOMATICO,PELA ACAO D</t>
  </si>
  <si>
    <t>18.016.0008-A</t>
  </si>
  <si>
    <t>18.016.0010-0</t>
  </si>
  <si>
    <t>COIFA DE ACO INOXIDAVEL,DE 1,20X0,60M,DE CHAPA 18.304,INCLUS</t>
  </si>
  <si>
    <t>IVE 1,50M DE DUTO COM 310X120MM DE SECAO,EM CHAPA 22,2 EXAUS</t>
  </si>
  <si>
    <t>TORES CENTRIFUGOS TIPO CARAMUJO,EM CHAPA DE ACO CARBONO 1020</t>
  </si>
  <si>
    <t> COM MOTOR 1/3CV NAS TENSOES 110/220V. FORNECIMENTO E COLOCA</t>
  </si>
  <si>
    <t>18.016.0010-A</t>
  </si>
  <si>
    <t>18.016.0015-0</t>
  </si>
  <si>
    <t>COIFA DE ACO INOXIDAVEL,DE 2,10X1,20M,DE CHAPA 18.304,INCLUS</t>
  </si>
  <si>
    <t>IVE 3,00M DE DUTO COM 500X500MM DE SECAO,EM CHAPA 22,1 EXAUS</t>
  </si>
  <si>
    <t>TOR CENTRIFUGO TIPO CARAMUJO,EM CHAPA DE ACO CARBONO 1020 CO</t>
  </si>
  <si>
    <t>M MOTOR 3CV NAS TENSOES 110/220V.FORNECIMENTO E COLOCACAO</t>
  </si>
  <si>
    <t>18.016.0015-A</t>
  </si>
  <si>
    <t>18.016.0020-0</t>
  </si>
  <si>
    <t>PORTA CACAMBA,LIXEIRA,DE ACO INOXIDAVEL,CHAPA 18.304 COM 300</t>
  </si>
  <si>
    <t>X300MM.FORNECIMENTO E COLOCACAO</t>
  </si>
  <si>
    <t>18.016.0020-A</t>
  </si>
  <si>
    <t>18.016.0025-0</t>
  </si>
  <si>
    <t>TANQUE DE ACO INOXIDAVEL,EM CHAPA 22.304 DE 520X520MM,CAPACI</t>
  </si>
  <si>
    <t>DADE DE 30L,COM ESFREGADOR,EXCLUSIVE TORNEIRA.FORNECIMENTO</t>
  </si>
  <si>
    <t>18.016.0025-A</t>
  </si>
  <si>
    <t>18.016.0027-0</t>
  </si>
  <si>
    <t>TANQUE INDUSTRIAL EM ACO INOXIDAVEL AISI 304,PARA LAVAGEM DE</t>
  </si>
  <si>
    <t> PANELOES,MEDINDO 0,61X0,706X0,305M.FORNECIMENTO E COLOCACAO</t>
  </si>
  <si>
    <t>18.016.0027-A</t>
  </si>
  <si>
    <t>18.016.0030-0</t>
  </si>
  <si>
    <t>BANCA DE ACO INOXIDAVEL DE 2,00X0,55M,EM CHAPA 18.304,COM UM</t>
  </si>
  <si>
    <t>A CUBA DE 500X400X200MM EM CHAPA 20.304,VALVULA DE ESCOAMENT</t>
  </si>
  <si>
    <t>O TIPO AMERICANA 1623,SIFAO 1680 1.1/2"X1.1/2",SOBRE APOIOS</t>
  </si>
  <si>
    <t>DE ALVENARIA DE MEIA VEZ E VERGA DE CONCRETO,SEM REVESTIMENT</t>
  </si>
  <si>
    <t>O,EXCLUSIVE TORNEIRA.FORNECIMENTO E COLOCACAO</t>
  </si>
  <si>
    <t>18.016.0030-A</t>
  </si>
  <si>
    <t>18.016.0035-0</t>
  </si>
  <si>
    <t>BANCA DE ACO INOXIDAVEL,DE 2,00X0,55M,EM CHAPA 18.304,COM DU</t>
  </si>
  <si>
    <t>AS CUBAS DE 500X400X200MM EM CHAPA 20.304,VALVULA DE ESCOAME</t>
  </si>
  <si>
    <t>NTO TIPO AMERICANA 1623,2 SIFOES 1680 1.1/2"X1.1/2",SOBRE AP</t>
  </si>
  <si>
    <t>OIOS DE ALVENARIA DE MEIA VEZ E VERGA DE CONCRETO,SEM REVEST</t>
  </si>
  <si>
    <t>IMENTO,EXCLUSIVE TORNEIRA.FORNECIMENTO E COLOCACAO</t>
  </si>
  <si>
    <t>18.016.0035-A</t>
  </si>
  <si>
    <t>18.016.0040-0</t>
  </si>
  <si>
    <t>CUBA DE ACO INOXIDAVEL DE 500X400X200MM,EM CHAPA 20.304,VALV</t>
  </si>
  <si>
    <t>ULA DE ESCOAMENTO TIPO AMERICANA 1623,SIFAO 1680 1.1/2"X1.1/</t>
  </si>
  <si>
    <t>2",EXCLUSIVE TORNEIRA.FORNECIMENTO E COLOCACAO</t>
  </si>
  <si>
    <t>18.016.0040-A</t>
  </si>
  <si>
    <t>18.016.0042-0</t>
  </si>
  <si>
    <t>CUBA DUPLA DE ACO INOXIDAVEL DE 820X340X150MM,EM CHAPA 20.30</t>
  </si>
  <si>
    <t>4,2 VALVULAS DE ESCOAMENTO TIPO AMERICANA 1623,2 SIFOES 1680</t>
  </si>
  <si>
    <t>1.1/2"X1.1/2",EXCLUSIVE TORNEIRA.FORNECIMENTO E COLOCACAO</t>
  </si>
  <si>
    <t>18.016.0042-A</t>
  </si>
  <si>
    <t>18.016.0045-0</t>
  </si>
  <si>
    <t>BANCA SECA DE ACO INOXIDAVEL,COM 0,55M DE LARGURA,ATE 3,00M</t>
  </si>
  <si>
    <t>DE COMPRIMENTO,EM CHAPA 18.304,SOBRE APOIOS DE ALVENARIA DE</t>
  </si>
  <si>
    <t>MEIA VEZ E VERGA DE CONCRETO,SEM REVESTIMENTO.FORNECIMENTO E</t>
  </si>
  <si>
    <t>18.016.0045-A</t>
  </si>
  <si>
    <t>18.016.0050-0</t>
  </si>
  <si>
    <t>MICTORIO COLETIVO DE ACO INOXIDAVEL,COM SECAO DE 580X300MM,E</t>
  </si>
  <si>
    <t>M CHAPA 20.304,COM CRIVO DE SAIDA DE 1.1/4",REGISTRO DE PRES</t>
  </si>
  <si>
    <t>SAO 1416 DE 3/4",COM CANOPLA E VOLANTE EM METAL CROMADO.FORN</t>
  </si>
  <si>
    <t>18.016.0050-A</t>
  </si>
  <si>
    <t>18.016.0051-0</t>
  </si>
  <si>
    <t>MICTORIO COLETIVO DE ACO INOXIDAVEL,COM SECAO DE 380X250MM,E</t>
  </si>
  <si>
    <t>18.016.0051-A</t>
  </si>
  <si>
    <t>18.016.0055-0</t>
  </si>
  <si>
    <t>MICTORIO EM ACO INOXIDAVEL AISI 304,MEDINDO 1570X350MM,INCLU</t>
  </si>
  <si>
    <t>SIVE PARAFUSOS,ARRUELAS,SIFAO CROMADO 1.1/2"X1.1/2" E VALVUL</t>
  </si>
  <si>
    <t>A CROMADA DE 1.1/2"X3/4".FORNECIMENTO</t>
  </si>
  <si>
    <t>18.016.0055-A</t>
  </si>
  <si>
    <t>18.016.0060-0</t>
  </si>
  <si>
    <t>LAVATORIO COLETIVO DE ACO INOXIDAVEL COM 1.000MM DE SECAO EM</t>
  </si>
  <si>
    <t> CHAPA 20.304,PARA 2 PONTOS DE AGUA,CRIVO DE SAIDA EM 1.1/4"</t>
  </si>
  <si>
    <t>,EXCLUSIVE TORNEIRAS.FORNECIMENTO E COLOCACAO</t>
  </si>
  <si>
    <t>18.016.0060-A</t>
  </si>
  <si>
    <t>18.016.0070-0</t>
  </si>
  <si>
    <t>LAVABO EM ACO INOXIDAVEL AISI 304,MEDINDO 2800X450MM,INCLUSI</t>
  </si>
  <si>
    <t>VE PARAFUSOS,ARRUELAS,BUCHAS,SIFAO CROMADO DE 1.1/2"X1.1/2"</t>
  </si>
  <si>
    <t>E VALVULA CROMADA DE 1.1/2"X3/4".FORNECIMENTO E COLOCACAO</t>
  </si>
  <si>
    <t>18.016.0070-A</t>
  </si>
  <si>
    <t>18.016.0080-0</t>
  </si>
  <si>
    <t>SECADOR DE MAOS EM ACO INOXIDAVEL,COM SISTEMA FOTO-CELULAR B</t>
  </si>
  <si>
    <t>I-VOLT,EXCLUSIVE PONTO DE TOMADA.FORNECIMENTO E COLOCACAO</t>
  </si>
  <si>
    <t>18.016.0080-A</t>
  </si>
  <si>
    <t>18.016.0100-0</t>
  </si>
  <si>
    <t>BARRA DE APOIO PARA LAVATORIO DE CENTRO,EM ACO INOXIDAVEL AI</t>
  </si>
  <si>
    <t>SI 304,TUBO DE 1.1/4",INCLUSIVE FIXACAO COM PARAFUSOS INOXID</t>
  </si>
  <si>
    <t>AVEIS E BUCHAS PLASTICAS,MEDINDO 60X40CM,PARA PESSOAS COM NE</t>
  </si>
  <si>
    <t>CESSIDADES ESPECIFICAS.FORNECIMENTO E COLOCACAO</t>
  </si>
  <si>
    <t>18.016.0100-A</t>
  </si>
  <si>
    <t>18.016.0105-0</t>
  </si>
  <si>
    <t>BARRA DE APOIO EM ACO INOXIDAVEL AISI 304,TUBO DE 1.1/4",INC</t>
  </si>
  <si>
    <t>LUSIVE FIXACAO COM PARAFUSOS INOXIDAVEIS E BUCHAS PLASTICAS,</t>
  </si>
  <si>
    <t>COM 50CM,PARA PESSOAS COM NECESSIDADES ESPECIFICAS.FORNECIME</t>
  </si>
  <si>
    <t>18.016.0105-A</t>
  </si>
  <si>
    <t>18.016.0106-0</t>
  </si>
  <si>
    <t>COM 80CM,PARA PESSOAS COM NECESSIDADES ESPECIFICAS.FORNECIME</t>
  </si>
  <si>
    <t>18.016.0107-0</t>
  </si>
  <si>
    <t>BARRA DE APOIO EM ACO INOXIDAVEL AISI 304,TUBO DE 1 1/4",INC</t>
  </si>
  <si>
    <t>COM 60CM,PARA PESSOAS COM NECESSIDADES ESPECIFICAS.FORNECIME</t>
  </si>
  <si>
    <t>18.016.0107-A</t>
  </si>
  <si>
    <t>18.016.0108-0</t>
  </si>
  <si>
    <t>COM 70CM,PARA PESSOAS COM NECESSIDADES ESPECIFICAS.FORNECIME</t>
  </si>
  <si>
    <t>18.016.0108-A</t>
  </si>
  <si>
    <t>18.016.0110-0</t>
  </si>
  <si>
    <t>BARRA DE APOIO EM ACO INOXIDAVEL AISI 304,TUBO DE 1.1/4",EM</t>
  </si>
  <si>
    <t>"L",INCLUSIVE FIXACAO COM PARAFUSOS INOXIDAVEIS E BUCHAS PLA</t>
  </si>
  <si>
    <t>STICAS,MEDINDO 70X70CM,PARA PESSOAS COM NECESSIDADES ESPECIF</t>
  </si>
  <si>
    <t>ICAS.FORNECIMENTO E COLOCACAO</t>
  </si>
  <si>
    <t>18.016.0110-A</t>
  </si>
  <si>
    <t>18.016.0111-0</t>
  </si>
  <si>
    <t>STICAS,MEDINDO 80X80CM,PARA PESSOAS COM NECESSIDADES ESPECIF</t>
  </si>
  <si>
    <t>18.016.0111-A</t>
  </si>
  <si>
    <t>18.016.0120-0</t>
  </si>
  <si>
    <t>BARRA DE APOIO RETRATIL(ARTICULADA)EM ACO INOXIDAVEL AISI 30</t>
  </si>
  <si>
    <t>4,TUBO DE 1.1/4",INCLUSIVE FIXACAO COM PARAFUSOS INOXIDAVEIS</t>
  </si>
  <si>
    <t> E BUCHAS PLASTICAS,COM 80CM,PARA PESSOAS COM NECESSIDADES E</t>
  </si>
  <si>
    <t>SPECIFICAS.FORNECIMENTO E COLOCACAO</t>
  </si>
  <si>
    <t>18.016.0120-A</t>
  </si>
  <si>
    <t>18.016.0125-0</t>
  </si>
  <si>
    <t>BARRA DE APOIO(PUXADOR HORIZONTAL/VERTICAL)EM ACO INOXIDAVEL</t>
  </si>
  <si>
    <t> AISI 304,TUBO DE 1 1/4",INCLUSIVE FIXACAO COM PARAFUSOS INO</t>
  </si>
  <si>
    <t>XIDAVEIS E BUCHAS PLASTICAS,COM 40CM,PARA PORTAS DE SANITARI</t>
  </si>
  <si>
    <t>OS,VESTIARIOS E QUARTOS ACESSIVEIS EM LOCAIS DE HOSPEDAGEM E</t>
  </si>
  <si>
    <t> DE SAUDE.FORNECIMENTO E INSTALACAO</t>
  </si>
  <si>
    <t>18.016.0125-A</t>
  </si>
  <si>
    <t>18.016.0130-0</t>
  </si>
  <si>
    <t>BARRA DE APOIO FIXA AO PISO,EM ACO INOXIDAVEL AISI 304,TUBO</t>
  </si>
  <si>
    <t>DE 1.1/4",INCLUSIVE FIXACAO COM PARAFUSOS INOXIDAVEIS E BUCH</t>
  </si>
  <si>
    <t>AS PLASTICAS,COM 75X80CM,PARA PESSOAS COM NECESSIDADES ESPEC</t>
  </si>
  <si>
    <t>IFICAS.FORNECIMENTO E COLOCACAO</t>
  </si>
  <si>
    <t>18.016.0130-A</t>
  </si>
  <si>
    <t>18.016.0135-0</t>
  </si>
  <si>
    <t>BARRA DE APOIO LATERAL,PISO PAREDE,EM ACO INOXIDAVEL AISI 30</t>
  </si>
  <si>
    <t>4,TUBO DE 1 1/4",INCLUSIVE FIXACAO COM PARAFUSOS INOXIDAVEIS</t>
  </si>
  <si>
    <t> E BUCHAS PLASTICAS,COM 75X80CM,PARA PESSOAS COM NECESSIDADE</t>
  </si>
  <si>
    <t>S ESPECIFICAS.FORNECIMENTO E COLOCACAO</t>
  </si>
  <si>
    <t>18.016.0135-A</t>
  </si>
  <si>
    <t>18.016.0140-0</t>
  </si>
  <si>
    <t>BANCO ARTICULADO,COM CANTOS ARREDONDADOS E SUPERFICIE ANTIDE</t>
  </si>
  <si>
    <t>RRAPANTE IMPERMEAVEL,DIMENSOES MINIMAS 0,45X0,70M,EM ACO INO</t>
  </si>
  <si>
    <t>XIDAVEL AISI 304,TUBO DE 1 1/4",PARA PESSOAS COM NECESSIDADE</t>
  </si>
  <si>
    <t>S ESPECIFICAS.FORNCIMENTO E COLOCACAO</t>
  </si>
  <si>
    <t>18.016.0140-A</t>
  </si>
  <si>
    <t>18.017.0020-0</t>
  </si>
  <si>
    <t>FILTRO PARA USO DOMESTICO COM CARCACA ATOXICA EM POLIPROPILE</t>
  </si>
  <si>
    <t>NO COM 1 ELEMENTO FILTRANTE DE CELULOSE E CARVAO ATIVADO,PAR</t>
  </si>
  <si>
    <t>A VAZAO ATE 180L/H,CONEXAO DE 1/2" SEM REGISTRO.FORNECIMENTO</t>
  </si>
  <si>
    <t>18.017.0020-A</t>
  </si>
  <si>
    <t>18.017.0021-0</t>
  </si>
  <si>
    <t>FULTRO PARA USO DOMESTICO COM CARCACA ATOXICA EM POLIPROPILE</t>
  </si>
  <si>
    <t>A VAZAO ATE 360L/H,CONEXAO DE 3/4" SEM REGISTRO.FORNECIMENTO</t>
  </si>
  <si>
    <t>18.017.0021-A</t>
  </si>
  <si>
    <t>18.017.0022-0</t>
  </si>
  <si>
    <t>NO COM 2 ELEMENTOS FILTRANTES DE CELULOSE E CARVAO ATIVADO,P</t>
  </si>
  <si>
    <t>ARA VAZAO ATE 720L/H,CONEXAO DE 1" SEM REGISTRO.FORNECIMENTO</t>
  </si>
  <si>
    <t>18.017.0022-A</t>
  </si>
  <si>
    <t>18.017.0025-0</t>
  </si>
  <si>
    <t>CONJUNTO FLUTUANTE DE SUCCAO/RECALQUE DE 1" PARA AAC,PARA IN</t>
  </si>
  <si>
    <t>STALACAO NO INTERIOR DOS RESERVATORIOS DE AAC,COMPOSTO DE MA</t>
  </si>
  <si>
    <t>NGUEIRA PLASTICA FLEXIVEL NAO DOBRAVEL E PONTEIRA EM METAL.F</t>
  </si>
  <si>
    <t>18.017.0025-A</t>
  </si>
  <si>
    <t>18.017.0028-0</t>
  </si>
  <si>
    <t>CONJUNTO FLUTUANTE DE SUCCAO/RECALQUE DE 2" PARA AAC,PARA IN</t>
  </si>
  <si>
    <t>18.017.0028-A</t>
  </si>
  <si>
    <t>18.017.0030-0</t>
  </si>
  <si>
    <t>EXTRAVASOR,SIFAO/LADRAO,DE 100MM,PARA EXCESSO DE AGUA,RETIRA</t>
  </si>
  <si>
    <t>DA DE IMPUREZAS DA SUPERFICIE E MANUTENCAO DO NIVEL MAXIMO D</t>
  </si>
  <si>
    <t>ETERMINADO PARA OS RESERVATORIOS DE AAC.BLOQUEIA CHEIROS DA</t>
  </si>
  <si>
    <t>GALERIA PLUVIAL E DIFICULTA ENTRADA DE PRAGAS.FORNECIMENTO</t>
  </si>
  <si>
    <t>18.017.0030-A</t>
  </si>
  <si>
    <t>18.017.0035-0</t>
  </si>
  <si>
    <t>EXTRAVASOR,SIFAO/LADRAO,DE 200MM,PARA EXCESSO DE AGUA,RETIRA</t>
  </si>
  <si>
    <t>18.017.0035-A</t>
  </si>
  <si>
    <t>18.017.0040-0</t>
  </si>
  <si>
    <t>EXTRAVASOR,SIFAO/LADRAO,DE 400MM,PARA EXCESSO DE AGUA,RETIRA</t>
  </si>
  <si>
    <t>18.017.0040-A</t>
  </si>
  <si>
    <t>18.017.0050-0</t>
  </si>
  <si>
    <t>FILTRO PARA APROVEITAMENTO DE AGUA DE CHUVA(AAC)AUTO-LIMPANT</t>
  </si>
  <si>
    <t>E PARA AREAS ATE 200M2,COMPOSTO POR CAIXA FABRICADA EM POLIE</t>
  </si>
  <si>
    <t>TILENO E O ELEMENTO FILTRANTE DE INOX.RETENCAO E DESCARGA DE</t>
  </si>
  <si>
    <t> SOLIDOS SUPERIORES A 0,26MM.DUAS ENTRADAS DE AP DE 100MM,SA</t>
  </si>
  <si>
    <t>IDAS DE DESCARTE E AGUA FILTRADA DE 100MM.VAZAO MAXIMA DO FI</t>
  </si>
  <si>
    <t>LTRO MODELO VF-1(09 L/S).FORNECIMENTO</t>
  </si>
  <si>
    <t>18.017.0050-A</t>
  </si>
  <si>
    <t>18.017.0055-0</t>
  </si>
  <si>
    <t>FILTRO P/APROVEITAMENTO AGUA CHUVA (AAC)AUTO-LIMPANTE P/AREA</t>
  </si>
  <si>
    <t>S ATE 1.500M2.ELEMENTO FILTRANTE INOX.RETENCAO E DESCARGA DE</t>
  </si>
  <si>
    <t> SOLIDOS SUPERIORES A 0,55MM.DUAS ENTRADAS DE AP 250MM,SAIDA</t>
  </si>
  <si>
    <t>S AGUA FILTRADA DE 200MM,DIMENSIONAMENTO DO DESCARTE ESTABEL</t>
  </si>
  <si>
    <t>ECIDO EM PROJETO.INSTALADO EM CAIXA CONECTORA EM ALVENARIA,B</t>
  </si>
  <si>
    <t>LOCO CONCRETO OU FIBRA VIDRO.VAZAO MAXIMA FILTRO 70L/S.FORN.</t>
  </si>
  <si>
    <t>18.017.0055-A</t>
  </si>
  <si>
    <t>18.017.0070-0</t>
  </si>
  <si>
    <t>FREIO HIDRAULICO DE 100MM PARA ENCHIMENTO DOS RESERVATORIOS</t>
  </si>
  <si>
    <t>DE AAC,ATRAVES DE FLUXO ASCENDENTE.FORNECIMENTO</t>
  </si>
  <si>
    <t>18.017.0070-A</t>
  </si>
  <si>
    <t>18.017.0075-0</t>
  </si>
  <si>
    <t>FREIO HIDRAULICO DE 200MM PARA ENCHIMENTO DOS RESERVATORIOS</t>
  </si>
  <si>
    <t>DE AAC,ATRAVES DO FLUXO ASCENDENTE.FORNECIMENTO</t>
  </si>
  <si>
    <t>18.017.0075-A</t>
  </si>
  <si>
    <t>18.017.0080-0</t>
  </si>
  <si>
    <t>FREIO HIDRAULICO DE 400MM PARA ENCHIMENTO DOS RESERVATORIOS</t>
  </si>
  <si>
    <t>18.017.0080-A</t>
  </si>
  <si>
    <t>18.018.0010-0</t>
  </si>
  <si>
    <t>CORTINA DIVISORIA HOSPITALAR,SEM EMENDAS,CONFECCIONADA EM VI</t>
  </si>
  <si>
    <t>NIL DE ALTA ESPESSURA 0,4MM,ANTICHAMA,ANTIFUNGO,BACTERICIDA</t>
  </si>
  <si>
    <t>E ANTIESTATICO,COM ALTURA DE 1,80M,ILHOES DE LATAO CROMADO D</t>
  </si>
  <si>
    <t>E 21MM COLOCADOS A CADA 0,15M,TRILHOS,PINTURA ELETROSTATICA</t>
  </si>
  <si>
    <t>BRANCA,RODIZIOS E GANCHOS,INCLUSIVE ACESSORIOS DE FIXACAO.FO</t>
  </si>
  <si>
    <t>18.018.0010-A</t>
  </si>
  <si>
    <t>18.018.0015-0</t>
  </si>
  <si>
    <t>DIVISORIA MOVEL,PARA AMBIENTE HOSPITALAR,SANFONADA,EM PVC,FI</t>
  </si>
  <si>
    <t>XADA NA PAREDE,ALTURA DE 1,85M,LARGURA TOTAL DE 1,365M.FORNE</t>
  </si>
  <si>
    <t>18.018.0015-A</t>
  </si>
  <si>
    <t>18.018.0018-0</t>
  </si>
  <si>
    <t>XADA NA PAREDE,ALTURA DE 1,85M,LARGURA TOTAL DE 1,995M.FORNE</t>
  </si>
  <si>
    <t>18.018.0018-A</t>
  </si>
  <si>
    <t>18.018.0020-0</t>
  </si>
  <si>
    <t>XADA NA PAREDE,ALTURA DE 1,85M,LARGURA TOTAL DE 3,045M.FORNE</t>
  </si>
  <si>
    <t>18.018.0020-A</t>
  </si>
  <si>
    <t>18.018.0025-0</t>
  </si>
  <si>
    <t>BIOMBO MOVEL,COM RODIZIOS,RETO,EM CHUMBO LAMINADO REVESTIDO</t>
  </si>
  <si>
    <t>EM EUCAPLAC,1MM DE ESPESSURA,MEDINDO 0,80X1,80M,COM VISOR DE</t>
  </si>
  <si>
    <t> VIDRO PLUMBIFERO.FORNECIMENTO</t>
  </si>
  <si>
    <t>18.018.0025-A</t>
  </si>
  <si>
    <t>18.018.0030-0</t>
  </si>
  <si>
    <t>PAINEL BLINDADO COM CHUMBO DE 1MM PARA USO EM DIVISORIAS OU</t>
  </si>
  <si>
    <t>BIOMBOS RADIOLOGICOS,INCLUSIVE MAO-DE-OBRA DE INSTALACAO,PER</t>
  </si>
  <si>
    <t>FIS,PORTAS E ELEMENTOS DE FIXACAO</t>
  </si>
  <si>
    <t>18.018.0030-A</t>
  </si>
  <si>
    <t>18.018.0032-0</t>
  </si>
  <si>
    <t>PAINEL BLINDADO COM CHUMBO DE 1,50MM PARA USO EM DIVISORIAS</t>
  </si>
  <si>
    <t>OU BIOMBOS RADIOLOGICOS,INCLUSIVE MAO-DE-OBRA DE INSTALACAO,</t>
  </si>
  <si>
    <t>PERFIS,PORTAS E ELEMENTOS DE FIXACAO</t>
  </si>
  <si>
    <t>18.018.0032-A</t>
  </si>
  <si>
    <t>18.018.0050-0</t>
  </si>
  <si>
    <t>SUPORTE PARA PORTA SORO DE TETO,FIXO,COM 4 GANCHOS.FORNECIME</t>
  </si>
  <si>
    <t>18.018.0050-A</t>
  </si>
  <si>
    <t>18.018.0070-0</t>
  </si>
  <si>
    <t>PASSA-CHASSIS DE 2 PORTAS,CONSTRUIDO EM CHAPA DE ACO TRATADO</t>
  </si>
  <si>
    <t> E PINTADO NA COR CINZA MARTELADO,PARA SER EMBUTIDO NA PARED</t>
  </si>
  <si>
    <t>E ENTRE A CAMARA ESCURA E A SALA DE RAIOS-X,MEDINDO H=60CM,L</t>
  </si>
  <si>
    <t>=30CM,C=45CM.FORNECIMENTO</t>
  </si>
  <si>
    <t>18.018.0070-A</t>
  </si>
  <si>
    <t>18.018.0080-0</t>
  </si>
  <si>
    <t>BANCADA EM ACO INOXIDAVEL PARA LAVAGEM DE BEBE.FORNECIMENTO</t>
  </si>
  <si>
    <t>18.018.0080-A</t>
  </si>
  <si>
    <t>18.018.0090-0</t>
  </si>
  <si>
    <t>TANQUE PARA EXPURGO EM ACO INOXIDAVEL.FORNECIMENTO</t>
  </si>
  <si>
    <t>18.018.0090-A</t>
  </si>
  <si>
    <t>18.018.0100-0</t>
  </si>
  <si>
    <t>LAVATORIO CIRURGICO EM ACO INOXIDAVEL,COM DUAS TORNEIRAS AUT</t>
  </si>
  <si>
    <t>OMATICAS PARA SAIDA DE AGUA,DISPENSADORES AUTOMATICO PARA SA</t>
  </si>
  <si>
    <t>IDA DE SABAO E DEGERMANTE,ACIONADOS POR PEDAIS FRONTAIS.FORN</t>
  </si>
  <si>
    <t>18.018.0100-A</t>
  </si>
  <si>
    <t>18.019.0010-0</t>
  </si>
  <si>
    <t>CAIXA DE DESCARGA DE PLASTICO EXTERNA.FORNECIMENTO</t>
  </si>
  <si>
    <t>18.019.0010-A</t>
  </si>
  <si>
    <t>18.019.0012-0</t>
  </si>
  <si>
    <t>CAIXA DE DESCARGA DE PLASTICO,DE EMBUTIR,COM ESPELHO CROMADO</t>
  </si>
  <si>
    <t>18.019.0012-A</t>
  </si>
  <si>
    <t>18.021.0025-0</t>
  </si>
  <si>
    <t>RESERVATORIO,EM FIBRA DE VIDRO OU POLIETILENO,COM CAPACIDADE</t>
  </si>
  <si>
    <t> EM TORNO DE 300L,INCLUSIVE TAMPA DE VEDACAO COM ESCOTILHA E</t>
  </si>
  <si>
    <t> FIXADORES.FORNECIMENTO</t>
  </si>
  <si>
    <t>18.021.0025-A</t>
  </si>
  <si>
    <t>18.021.0030-0</t>
  </si>
  <si>
    <t> EM TORNO DE 500L,INCLUSIVE TAMPA DE VEDACAO COM ESCOTILHA E</t>
  </si>
  <si>
    <t>18.021.0030-A</t>
  </si>
  <si>
    <t>18.021.0035-0</t>
  </si>
  <si>
    <t> EM TORNO DE 1.000L,INCLUSIVE TAMPA DE VEDACAO COM ESCOTILHA</t>
  </si>
  <si>
    <t> E FIXADORES.FORNECIMENTO</t>
  </si>
  <si>
    <t>18.021.0035-A</t>
  </si>
  <si>
    <t>18.021.0040-0</t>
  </si>
  <si>
    <t> EM TORNO DE 1.500L,INCLUSIVE TAMPA DE VEDACAO COM ESCOTILHA</t>
  </si>
  <si>
    <t>18.021.0042-0</t>
  </si>
  <si>
    <t>RESERVATORIO EM FIBRA DE VIDRO OU POLIETILENO,COM CAPACIDADE</t>
  </si>
  <si>
    <t> EM TORNO DE 2000L,INCLUSIVE TAMPA DE VEDACAO COM ESCOTILHA</t>
  </si>
  <si>
    <t>E FIXADORES.FORNECIMENTO</t>
  </si>
  <si>
    <t>18.021.0042-A</t>
  </si>
  <si>
    <t>18.021.0043-0</t>
  </si>
  <si>
    <t> EM TORNO DE 2500L,INCLUSIVE TAMPA DE VEDACAO COM ESCOTILHA</t>
  </si>
  <si>
    <t>18.021.0043-A</t>
  </si>
  <si>
    <t>18.021.0045-0</t>
  </si>
  <si>
    <t> EM TORNO DE 3000L,INCLUSIVE TAMPA DE VEDACAO COM ESCOTILHA</t>
  </si>
  <si>
    <t>18.021.0045-A</t>
  </si>
  <si>
    <t>18.021.0060-0</t>
  </si>
  <si>
    <t>RESERVATORIO EM FIBRA DE VIDRO,COM CAPACIDADE DE 10.000L,DIM</t>
  </si>
  <si>
    <t>ENSOES (DIAMETRO:2,60XALTURA:2,00M),PARA AGUA NAO POTAVEL OU</t>
  </si>
  <si>
    <t> PARA APROVEITAMENTO DE AGUA DE CHUVA (AAC),SUPORTAM CARGA D</t>
  </si>
  <si>
    <t>E COMPRESSAO DIRETAMENTE NO COSTADO SEM NECESSIDADE DE CONTE</t>
  </si>
  <si>
    <t>NCAO QUANDO SOTERRADOS.TESTADOS EM RESISTENCIA MAXIMA TRACAO</t>
  </si>
  <si>
    <t>,FLEXAO.NORMAS ASTM D-638/77-ASTM D-790/71-ASTM D-2583.FORN.</t>
  </si>
  <si>
    <t>18.021.0060-A</t>
  </si>
  <si>
    <t>18.021.0065-0</t>
  </si>
  <si>
    <t>RESERVATORIO EM FIBRA DE VIDRO,COM CAPACIDADE DE 20.000L,DIM</t>
  </si>
  <si>
    <t>ENSOES (DIAMETRO:3,00XALTURA:2,84M),PARA AGUA NAO POTAVEL OU</t>
  </si>
  <si>
    <t>18.021.0065-A</t>
  </si>
  <si>
    <t>18.021.0070-0</t>
  </si>
  <si>
    <t>RESERVATORIO EM FIBRA DE VIDRO,COM CAPACIDADE DE 30.000L,DIM</t>
  </si>
  <si>
    <t>ENSOES (DIAMETRO:3,00XALTURA:4,26M),PARA AGUA NAO POTAVEL OU</t>
  </si>
  <si>
    <t>,FLEXAO.NORMAS ASTM D-638/77-ASTM D 790/77-ASTM D-2583.FORN.</t>
  </si>
  <si>
    <t>18.021.0070-A</t>
  </si>
  <si>
    <t>18.021.0100-0</t>
  </si>
  <si>
    <t>RESERVATORIO METALICO,PADRAO SABESP OU SIMILAR,COM CAPACIDAD</t>
  </si>
  <si>
    <t>E PARA 50M3,PARA AGUA POTAVEL,ESTILO TACA AGUA TOTAL,ACO USI</t>
  </si>
  <si>
    <t>-SAC-41 OU COR-400,INCLUSIVE ENCANAMENTO INTERNO,ESCADAS(INT</t>
  </si>
  <si>
    <t>ERNA E EXTERNA)ENTRADA E SAIDAS,SUPORTE CHAVE ELETRICA,DRENO</t>
  </si>
  <si>
    <t>AUTO LIMPANTE,BASE PARA FIXACAO,GUARDA CORPO DE PROTECAO E C</t>
  </si>
  <si>
    <t>ORRIMAO SUPERIOR.FORNECIMENTO E INSTALACAO</t>
  </si>
  <si>
    <t>18.021.0100-A</t>
  </si>
  <si>
    <t>18.021.0105-0</t>
  </si>
  <si>
    <t>E PARA 100M3,PARA AGUA POTAVEL,ESTILO TACA AGUA TOTAL.ACO US</t>
  </si>
  <si>
    <t>I-SAC-41 OU COR-400,INCLUSIVE ENCANAMENTO INTERNO,ESCADAS(IN</t>
  </si>
  <si>
    <t>TERNA E EXTERNA)ENTRADA E SAIDAS,SUPORTE CHAVE ELETRICA,DREN</t>
  </si>
  <si>
    <t>O AUTO LIMPANTE,BASE PARA FIXACAO,GUARDA CORPO DE PROTECAO E</t>
  </si>
  <si>
    <t> CORRIMAO SUPERIOR.FORNECIMENTO E INSTALACAO</t>
  </si>
  <si>
    <t>18.021.0105-A</t>
  </si>
  <si>
    <t>18.022.0010-0</t>
  </si>
  <si>
    <t>BEBEDOURO OU LAVATORIO DE CONCRETO,FUNDIDO NO LOCAL,COM SECA</t>
  </si>
  <si>
    <t>O EM CALHA PRISMATICA,LARGURA DE 0,40M,REBORDA COM 0,25M DE</t>
  </si>
  <si>
    <t>ALTURA,MEDIDOS INTERNAMENTE EM OSSO,REVESTIMENTO DE AZULEJOS</t>
  </si>
  <si>
    <t> BRANCOS 15X15CM INTERNA E EXTERNAMENTE,E VALVULA DE ESCOAME</t>
  </si>
  <si>
    <t>NTO 1604 EM METAL CROMADO,EXCLUSIVE TORNEIRA</t>
  </si>
  <si>
    <t>18.022.0010-A</t>
  </si>
  <si>
    <t>18.022.0011-0</t>
  </si>
  <si>
    <t>MESA DE CONCRETO ARMADO,APARENTE,DE 0,80M DE LARGURA E 6CM D</t>
  </si>
  <si>
    <t>E ESPESSURA,APOIADA EM DOIS MONTANTES DE SECAO 10X50X60CM DE</t>
  </si>
  <si>
    <t>MESMO MATERIAL.FORNECIMENTO E COLOCACAO</t>
  </si>
  <si>
    <t>18.022.0011-A</t>
  </si>
  <si>
    <t>18.022.0012-0</t>
  </si>
  <si>
    <t>ESTRUTURA RECURVADA DE CONCRETO ARMADO,FUNDIDO NO LOCAL,PARA</t>
  </si>
  <si>
    <t> JOGO DE BASQUETE,REVESTIDA COM ARGAMASSA DE CIMENTO E AREIA</t>
  </si>
  <si>
    <t>,NO TRACO 1:3,CONFORME PROJETO Nº6018/EMOP,INCLUSIVE ESCAVAC</t>
  </si>
  <si>
    <t>AO E REATERRO,EXCLUSIVE TABELAS</t>
  </si>
  <si>
    <t>PAR</t>
  </si>
  <si>
    <t>18.022.0012-A</t>
  </si>
  <si>
    <t>18.022.0013-0</t>
  </si>
  <si>
    <t>BANCA DE CONCRETO APARENTE,COM 0,60M DE LARGURA E 0,06M DE E</t>
  </si>
  <si>
    <t>SPESSURA,PARA UMA CUBA,EXCLUSIVE ESTA</t>
  </si>
  <si>
    <t>18.022.0013-A</t>
  </si>
  <si>
    <t>18.022.0015-0</t>
  </si>
  <si>
    <t>MICTORIO DE CONCRETO,FUNDIDO NO LOCAL,COM SECAO EM CALHA PRI</t>
  </si>
  <si>
    <t>SMATICA,LARGURA DE 0,40M,REBORDA COM 0,15M,MEDIDOS INTERNAME</t>
  </si>
  <si>
    <t>NTE EM OSSO,REVESTIDOS DE AZULEJOS BRANCOS 15X15CM,INTERNA E</t>
  </si>
  <si>
    <t> EXTERNAMENTE,E VALVULA DE ESCOAMENTO 1604 EM METAL CROMADO,</t>
  </si>
  <si>
    <t>EXCLUSIVE INSTALACAO HIDRAULICA.FORNECIMENTO</t>
  </si>
  <si>
    <t>18.022.0015-A</t>
  </si>
  <si>
    <t>18.023.0010-0</t>
  </si>
  <si>
    <t>TANQUE DE ALVENARIA DE TIJOLOS MACICOS,REVESTIDO COM AZULEJO</t>
  </si>
  <si>
    <t>S BRANCOS,DE QUALIDADE EXTRA 15X15CM,MEDIDO EM OSSO 50X70CM,</t>
  </si>
  <si>
    <t>EXECUTADO SOBRE BASE DE CONCRETO COM 10CM DE ALTURA,INCLUSIV</t>
  </si>
  <si>
    <t>E ESFREGADOR DE MARMORE BRANCO CLASSICO E VALVULA DE ESCOAME</t>
  </si>
  <si>
    <t>NTO 1600 EM METAL CROMADO,EXCLUSIVE TORNEIRA E INSTALACAO HI</t>
  </si>
  <si>
    <t>DRAULICA.FORNECIMENTO</t>
  </si>
  <si>
    <t>18.023.0010-A</t>
  </si>
  <si>
    <t>18.023.0011-0</t>
  </si>
  <si>
    <t>TANQUE PARA LAVAGEM DE PANELOES,MEDINDO 80X60X50CM,CONCRETO</t>
  </si>
  <si>
    <t>APARENTE,REVESTIDO INTERNAMENTE COM ARGAMASSA DE CIMENTO E A</t>
  </si>
  <si>
    <t>REIA,NO TRACO 1:3,ACABAMENTO DAS BORDAS EM PECAS DE MADEIRA</t>
  </si>
  <si>
    <t>DE LEI E VALVULA DE ESCOAMENTO 1600 EM METAL CROMADO,CONFORM</t>
  </si>
  <si>
    <t>E PROJETO Nº6019/EMOP,EXCLUSIVE TORNEIRAS E INSTALACAO HIDRA</t>
  </si>
  <si>
    <t>ULICA.FORNECIMENTO</t>
  </si>
  <si>
    <t>18.023.0011-A</t>
  </si>
  <si>
    <t>18.023.0012-0</t>
  </si>
  <si>
    <t>TAMQUE DE ALVENARIA DE TIJOLO FURADO,MEDINDO 50X50X70CM,REVE</t>
  </si>
  <si>
    <t>STIDO INTERNAMENTE E EXTERNAMENTE COM ARGAMASSA DE CIMENTO E</t>
  </si>
  <si>
    <t>AREIA,NO TRACO 1:3,EXECUTADO SOBRE BASE DE CONCRETO COM 10CM</t>
  </si>
  <si>
    <t> DE ALTURA,COM ESFREGADOR DE MARMORE BRANCO CLASSICO E VALVU</t>
  </si>
  <si>
    <t>LA DE ESCOAMENTO 1600 EM METAL CROMADO,EXCLUSIVE TORNEIRA E</t>
  </si>
  <si>
    <t>INSTALACAO HIDRAULICA.FORNECIMENTO</t>
  </si>
  <si>
    <t>18.023.0012-A</t>
  </si>
  <si>
    <t>18.023.0013-0</t>
  </si>
  <si>
    <t>BALCAO PARA PASSAGEM DE ALIMENTOS,EM CONCRETO APARENTE,GUARN</t>
  </si>
  <si>
    <t>ICAO DE MADEIRA DE LEI,CONFORME PROJETO Nº6020/EMOP,EXCLUSIV</t>
  </si>
  <si>
    <t>E PINTURA</t>
  </si>
  <si>
    <t>18.023.0013-A</t>
  </si>
  <si>
    <t>18.023.0014-0</t>
  </si>
  <si>
    <t>BANCA DE APOIO DE PANELAS,DE 60CM DE LARGURA COM BASE DE ALV</t>
  </si>
  <si>
    <t>ENARIA DE TIJOLO MACICO E CONCRETO SIMPLES,ACABAMENTO COM AZ</t>
  </si>
  <si>
    <t>ULEJOS BRANCOS 15X15CM E CIMENTADO,NO TRACO 1:3,CONFORME PRO</t>
  </si>
  <si>
    <t>JETO Nº6021/EMOP,EXCLUSIVE ESTRADO DE MADEIRA E PINTURA</t>
  </si>
  <si>
    <t>18.023.0014-A</t>
  </si>
  <si>
    <t>18.023.0020-0</t>
  </si>
  <si>
    <t>ENARIA DE TIJOLO MACICO E CONCRETO SIMPLES,ACABAMENTO EM PEC</t>
  </si>
  <si>
    <t>AS DE MACARANDUBA DE 4CM DE ESPESSURA,FIXADAS NO CIMENTADO,N</t>
  </si>
  <si>
    <t>O TRACO 1:3,CONFORME PROJETO Nº 6021/EMOP,EXCLUSIVE ESTRADO</t>
  </si>
  <si>
    <t>DE MADEIRA E PINTURA</t>
  </si>
  <si>
    <t>18.023.0020-A</t>
  </si>
  <si>
    <t>18.024.0001-0</t>
  </si>
  <si>
    <t>BALCAO DE ATENDIMENTO EM CONCRETO APARENTE,JANELA GUILHOTINA</t>
  </si>
  <si>
    <t> EM 3 MODULOS EM MADEIRA DE LEI,CONFORME PROJETO Nº6022/EMOP</t>
  </si>
  <si>
    <t>,EXCLUSIVE FERRAGENS E PINTURA.FORNECIMENTO E COLOCACAO</t>
  </si>
  <si>
    <t>18.024.0001-A</t>
  </si>
  <si>
    <t>18.024.0002-0</t>
  </si>
  <si>
    <t>BALCAO DE ATENDIMENTO EM CONCRETO APARENTE,COM PASSAGEM,JANE</t>
  </si>
  <si>
    <t>LA GRILHOTINA EM 3 MODULOS EM MADEIRA DE LEI,PORTA EM COMPEN</t>
  </si>
  <si>
    <t>SADO DE CEDRO DE 3CM DE ESPESSURA,CONFORME PROJETO Nº6023/EM</t>
  </si>
  <si>
    <t>OP,EXCLUSIVE FERRAGENS E PINTURA.FORNECIMENTO E COLOCACAO</t>
  </si>
  <si>
    <t>18.024.0002-A</t>
  </si>
  <si>
    <t>18.024.0010-0</t>
  </si>
  <si>
    <t>TANQUE DE ALVENARIA DE TIJOLO E CAIXA DE DECANTACAO,MEDINDO</t>
  </si>
  <si>
    <t>RESPECTIVAMENTE 80X65X54CM E 50X45X40CM,REVESTIDO INTERNAMEN</t>
  </si>
  <si>
    <t>TE COM ARGAMASSA DE CIMENTO E AREIA,NO TRACO 1:3 E EXTERNAME</t>
  </si>
  <si>
    <t>NTE COM AZULEJO BRANCO 15X15CM,VALVULA DE ESCOAMENTO 1600 EM</t>
  </si>
  <si>
    <t>METAL CROMADO,CONFORME PROJETO Nº6024/EMOP,EXCLUSIVE TORNEIR</t>
  </si>
  <si>
    <t>A E INSTALACAO HIDRAULICA.FORNECIMENTO</t>
  </si>
  <si>
    <t>18.024.0010-A</t>
  </si>
  <si>
    <t>18.024.0050-0</t>
  </si>
  <si>
    <t>CASA DE MAQUINA DE INCENDIO,EM ALVENARIA,MEDINDO(1,50X1,50)M</t>
  </si>
  <si>
    <t>,COBERTA COM LAJE DE CONCRETO,PE-DIREITO DE 2,00M, PORTA COR</t>
  </si>
  <si>
    <t>TA-FOGO(0,60X1,80)M,PINTURA,IMPERMEABILIZACAO,LUMINARIA A PR</t>
  </si>
  <si>
    <t>OVA DE GASES E BASCULANTE COM VIDRO(0,60X0,60)M,EXTINTOR DE</t>
  </si>
  <si>
    <t>INCENDIO,EXCLUSIVE SISTEMA DE PRESSURIZACAO(VIDE ITENS 18.03</t>
  </si>
  <si>
    <t>3.0018, 18.033.0019 E 18.033.0020)</t>
  </si>
  <si>
    <t>18.024.0050-A</t>
  </si>
  <si>
    <t>18.025.0001-0</t>
  </si>
  <si>
    <t>BEBEDOURO ELETRICO TIPO PRESSAO,EM ACO INOXIDAVEL,MODELO DE</t>
  </si>
  <si>
    <t>PE,ADULTO/CRIANCA,COM FILTRO INTERNO,CAPACIDADE 80L/H.FORNEC</t>
  </si>
  <si>
    <t>18.025.0001-A</t>
  </si>
  <si>
    <t>18.025.0005-0</t>
  </si>
  <si>
    <t>PE,ADULTO,COM FILTRO INTERNO,CAPACIDADE 40L/H,COM 2 TORNEIRA</t>
  </si>
  <si>
    <t>S.FORNECIMENTO</t>
  </si>
  <si>
    <t>18.025.0005-A</t>
  </si>
  <si>
    <t>18.025.0010-0</t>
  </si>
  <si>
    <t>BEBEDOURO ELETRICO,110/220V,COM DUAS SAIDAS DE AGUA GELADA E</t>
  </si>
  <si>
    <t> TEMPERATURA AMBIENTE.FORNECIMENTO</t>
  </si>
  <si>
    <t>18.025.0010-A</t>
  </si>
  <si>
    <t>18.025.0050-0</t>
  </si>
  <si>
    <t>CAMARA FRIGORIFICA PARA CADAVERES,COM 2 LUGARES,TEMPERATURA</t>
  </si>
  <si>
    <t>DE PROJETO DE 0 A 3ºC,UNIDADE CONDENSADORA 1 HP-220V,EVAPORA</t>
  </si>
  <si>
    <t>CAO TIPO AR FORCADO,ISOLAMENTO EM POLIURETANO EXPANDIDO,CONS</t>
  </si>
  <si>
    <t>TRUCAO INTERNA E EXTERNA EM ACO INOXIDAVEL AISI304 LIGA 18,8</t>
  </si>
  <si>
    <t>,TRILHOS TELESCOPICOS.O CUSTO INCLUI 1 MACA PARA CADA PORTA</t>
  </si>
  <si>
    <t>EM ACO INOXIDAVEL.FORNECIMENTO</t>
  </si>
  <si>
    <t>18.025.0050-A</t>
  </si>
  <si>
    <t>18.025.0055-0</t>
  </si>
  <si>
    <t>CAMARA FRIGORIFICA PARA CADAVERES,COM 4 LUGARES,TEMPERATURA</t>
  </si>
  <si>
    <t>18.025.0055-A</t>
  </si>
  <si>
    <t>18.025.0060-0</t>
  </si>
  <si>
    <t>CAMARA FRIGORIFICA PARA CADAVERES,COM 6 LUGARES,TEMPERATURA</t>
  </si>
  <si>
    <t>18.025.0060-A</t>
  </si>
  <si>
    <t>18.025.0065-0</t>
  </si>
  <si>
    <t>CAMARA FRIGORIFICA PARA CADAVERES,COM 8 LUGARES,TEMPERATURA</t>
  </si>
  <si>
    <t>18.025.0065-A</t>
  </si>
  <si>
    <t>18.025.0070-0</t>
  </si>
  <si>
    <t>CAMARA FRIGORIFICA PARA CADAVERES,COM 10 LUGARES,TEMPERATURA</t>
  </si>
  <si>
    <t> DE PROJETO DE 0 A 3ºC,UNIDADE CONDENSADORA 1 HP-220V,EVAPOR</t>
  </si>
  <si>
    <t>ACAO TIPO AR FORCADO,ISOLAMENTO EM POLIURETANO EXPANDIDO,CON</t>
  </si>
  <si>
    <t>STRUCAO INTERNA E EXTERNA EM ACO INOXIDAVEL AISI304 LIGA 18,</t>
  </si>
  <si>
    <t>8,TRILHOS TELESCOPICOS.O CUSTO INCLUI 1 MACA PARA CADA PORTA</t>
  </si>
  <si>
    <t> EM ACO INOXIDAVEL.FORNECIMENTO</t>
  </si>
  <si>
    <t>18.025.0070-A</t>
  </si>
  <si>
    <t>18.025.0075-0</t>
  </si>
  <si>
    <t>CAMARA FRIGORIFICA PARA CADAVERES,COM 12 LUGARES,TEMPERATURA</t>
  </si>
  <si>
    <t>18.025.0075-A</t>
  </si>
  <si>
    <t>18.025.0080-0</t>
  </si>
  <si>
    <t>CAMARA FRIGORIFICA PARA CADAVERES,COM 14 LUGARES,TEMPERATURA</t>
  </si>
  <si>
    <t>18.025.0080-A</t>
  </si>
  <si>
    <t>18.025.0085-0</t>
  </si>
  <si>
    <t>CAMARA FRIGORIFICA PARA CADAVERES,COM 16 LUGARES,TEMPERATURA</t>
  </si>
  <si>
    <t>18.025.0085-A</t>
  </si>
  <si>
    <t>18.025.0090-0</t>
  </si>
  <si>
    <t>CAMARA FRIGORIFICA PARA CADAVERES,COM 18 LUGARES,TEMPERATURA</t>
  </si>
  <si>
    <t>18.025.0090-A</t>
  </si>
  <si>
    <t>18.025.0095-0</t>
  </si>
  <si>
    <t>CAMARA FRIGORIFICA PARA CADAVERES,COM 20 LUGARES,TEMPERATURA</t>
  </si>
  <si>
    <t>18.025.0095-A</t>
  </si>
  <si>
    <t>18.025.0150-0</t>
  </si>
  <si>
    <t>MESA DE AUTOPSIA OU NECROPSIA COM LAVATORIO E RECIPIENTE PAR</t>
  </si>
  <si>
    <t>A COLETA DE MATERIAIS.FORNECIMENTO</t>
  </si>
  <si>
    <t>18.025.0150-A</t>
  </si>
  <si>
    <t>18.026.0008-0</t>
  </si>
  <si>
    <t>APARELHO DE AR CONDICIONADO DE 30.000BTU/H,220V,3HP.FORNECIM</t>
  </si>
  <si>
    <t>18.026.0008-A</t>
  </si>
  <si>
    <t>18.026.0010-0</t>
  </si>
  <si>
    <t>APARELHO DE AR CONDICIONADO DE 18.000BTU/H,220V,2HP.FORNECIM</t>
  </si>
  <si>
    <t>18.026.0010-A</t>
  </si>
  <si>
    <t>18.026.0012-0</t>
  </si>
  <si>
    <t>APARELHO DE AR CONDICIONADO DE 12.000BTU/H,110/220V,1HP.FORN</t>
  </si>
  <si>
    <t>18.026.0012-A</t>
  </si>
  <si>
    <t>18.026.0015-0</t>
  </si>
  <si>
    <t>APARELHO DE AR CONDICIONADO DE 10.000BTU/H,110V,1HP.FORNECIM</t>
  </si>
  <si>
    <t>18.026.0015-A</t>
  </si>
  <si>
    <t>18.026.0020-0</t>
  </si>
  <si>
    <t>APARELHO DE AR CONDICIONADO DE 7.500BTU/H,110V,3/4HP.FORNECI</t>
  </si>
  <si>
    <t>18.026.0020-A</t>
  </si>
  <si>
    <t>18.026.0025-0</t>
  </si>
  <si>
    <t>APARELHO DE AR CONDICIONADO DE 10.000BTU,1HP,COM CONTROLE RE</t>
  </si>
  <si>
    <t>MOTO.FORNECIMENTO</t>
  </si>
  <si>
    <t>18.026.0025-A</t>
  </si>
  <si>
    <t>18.026.0030-0</t>
  </si>
  <si>
    <t>APARELHO DE AR CONDICIONADO DE 12.000BTU,1HP,COM CONTROLE RE</t>
  </si>
  <si>
    <t>18.026.0030-A</t>
  </si>
  <si>
    <t>18.027.0040-0</t>
  </si>
  <si>
    <t>LUMINARIA DE EMERGENCIA DE SOBREPOR,EM PLASTICO,EQUIPADA COM</t>
  </si>
  <si>
    <t> BATERIA SELADA RECARREGAVEL COM 60 LAMPADAS EM LED. FORNECI</t>
  </si>
  <si>
    <t>18.027.0040-A</t>
  </si>
  <si>
    <t>18.027.0045-0</t>
  </si>
  <si>
    <t> BATERIA SELADA RECARREGAVEL COM 30 LAMPADAS EM LED. FORNECI</t>
  </si>
  <si>
    <t>18.027.0045-A</t>
  </si>
  <si>
    <t>18.027.0070-0</t>
  </si>
  <si>
    <t>LUMINARIA AUTONOMA PERSONALIZADA(NAO FUME)COM LAMPADA FLUORE</t>
  </si>
  <si>
    <t>SCENTE DE 9W,110/220V,COM DIMENSAO DE 22X11,6CM,COM SUPORTE</t>
  </si>
  <si>
    <t>"L".FORNECIMENTO E COLOCACAO</t>
  </si>
  <si>
    <t>18.027.0070-A</t>
  </si>
  <si>
    <t>18.027.0072-0</t>
  </si>
  <si>
    <t>LANTERNA DE SEGURANCA,TIPO GIRATORIA,PARA CAMARA ESCURA,COM</t>
  </si>
  <si>
    <t>FILTRO VERMELHO,EM ESTRUTURA DE ACO PINTADO.FORNECIMENTO E C</t>
  </si>
  <si>
    <t>18.027.0072-A</t>
  </si>
  <si>
    <t>18.027.0075-0</t>
  </si>
  <si>
    <t>PRISMA BICOLOR DE SINALIZACAO PARA PORTAS DE SALA DE RAIO-X.</t>
  </si>
  <si>
    <t>18.027.0075-A</t>
  </si>
  <si>
    <t>18.027.0077-0</t>
  </si>
  <si>
    <t>ARANDELA DE EMBUTIR,TIPO "LUZ VIGIA",LINHA HOSPITALAR,PARA 1</t>
  </si>
  <si>
    <t> LAMPADA (EXCLUSIVE ESTA),PARA USO INTERNO, EM CHAPA DE ACO</t>
  </si>
  <si>
    <t>ZINCADO E PINTADO, ANTI-OFUSCANTE E COM REFLETOR DE ALTO BRI</t>
  </si>
  <si>
    <t>LHO.FORNECIMENTO E COLOCACAO</t>
  </si>
  <si>
    <t>18.027.0077-A</t>
  </si>
  <si>
    <t>18.027.0089-0</t>
  </si>
  <si>
    <t>LUMINARIA FECHADA,PARA ILUMINACAO DE RUAS,AVENIDAS E PRACAS,</t>
  </si>
  <si>
    <t>NA FORMA OVOIDE,CORPO REFLETOR ESTAMPADO EM CHAPA DE ALUMINI</t>
  </si>
  <si>
    <t>O,REFRATOR PRISMATICO EM VIDRO BORO-SILICATO,PARA LAMPADA:MI</t>
  </si>
  <si>
    <t>STA ATE 500W,VAPOR DE MERCURIO,VAPOR DE SODIO OU VAPOR METAL</t>
  </si>
  <si>
    <t>ICO ATE 400W,INCLUSIVE 20,00M DE FIO 2,5MM2,EXCLUSIVE LAMPAD</t>
  </si>
  <si>
    <t>A E REATOR.FORNECIMENTO E COLOCACAO</t>
  </si>
  <si>
    <t>18.027.0089-A</t>
  </si>
  <si>
    <t>18.027.0095-0</t>
  </si>
  <si>
    <t>LUMINARIA FECHADA,PARA ILUMINACAO DE QUADRA DE ESPORTES,DEPO</t>
  </si>
  <si>
    <t>SITOS E GALPOES,NA FORMA CIRCULAR,CORPO E FLANGE FUNDIDOS EM</t>
  </si>
  <si>
    <t>ALUMINIO,REFLETOR REPUXADO EM CHAPA DE ALUMINIO,DIFUSOR DE V</t>
  </si>
  <si>
    <t>IDRO TEMPERADO,PARA LAMPADA:MISTA ATE 250W,VAPOR DE MERCURIO</t>
  </si>
  <si>
    <t>,VAPOR DE SODIO OU VAPOR METALICO ATE 400W,EXCLUSIVE LAMPADA</t>
  </si>
  <si>
    <t> E REATOR.FORNECIMENTO E COLOCACAO</t>
  </si>
  <si>
    <t>18.027.0095-A</t>
  </si>
  <si>
    <t>18.027.0097-0</t>
  </si>
  <si>
    <t>LUMINARIA FECHADA,PARA ILUMINACAO DE QUADRAS DE ESPORTES E A</t>
  </si>
  <si>
    <t>FINS,EM ALUMINIO ESTRIADO PARA LAMPADA MISTA DE ATE 500W,EXC</t>
  </si>
  <si>
    <t>LUSIVE ESTA.FORNECIMENTO E COLOCACAO</t>
  </si>
  <si>
    <t>18.027.0097-A</t>
  </si>
  <si>
    <t>18.027.0100-0</t>
  </si>
  <si>
    <t>LUMINARIA ABERTA,PARA ILUMINACAO DE RUAS,EM ALUMINIO ESTAMPA</t>
  </si>
  <si>
    <t>DO,NA FORMA OVOIDE PARA LAMPADA:MISTA ATE 250W,EXCLUSIVE LAM</t>
  </si>
  <si>
    <t>PADA E BRACO PARA ILUMINACAO PUBLICA.FORNECIMENTO E COLOCACA</t>
  </si>
  <si>
    <t>18.027.0100-A</t>
  </si>
  <si>
    <t>18.027.0105-0</t>
  </si>
  <si>
    <t>LUMINARIA FECHADA,PARA ILUMINACAO DE PRACAS,RUAS ESTACIONAME</t>
  </si>
  <si>
    <t>NTOS OU VIADUTOS,TIPO TREVO,INSTALADA EM NUCLEO,PARA 1 PETAL</t>
  </si>
  <si>
    <t>A,COM CORPO EM LIGA DE ALUMINIO FUNDIDO,REFRATOR PRISMATICO</t>
  </si>
  <si>
    <t>EM LENTE DE CRISTAL TEMPERADO PARA LAMPADA DE VAPOR DE MERCU</t>
  </si>
  <si>
    <t>RIO,VAPOR DE SODIO OU VAPOR METALICO ATE 400W,EXCLUSIVE LAMP</t>
  </si>
  <si>
    <t>ADA E REATOR.FORNECIMENTO E COLOCACAO</t>
  </si>
  <si>
    <t>18.027.0105-A</t>
  </si>
  <si>
    <t>18.027.0110-0</t>
  </si>
  <si>
    <t>LUMINARIA A PROVA DE GASES,VAPORES E POS,HERMETICA,COM LENTE</t>
  </si>
  <si>
    <t> DE VIDRO TRANSPARENTE,CORPO E GRADE EM ALUMINIO FUNDIDO,PAR</t>
  </si>
  <si>
    <t>A LAMPADA INCANDESCENTE ATE 200W,MISTA OU VAPOR DE MERCURIO</t>
  </si>
  <si>
    <t>ATE 250W,PARA COLOCACAO EM TETO,EXCLUSIVE LAMPADA.FORNECIMEN</t>
  </si>
  <si>
    <t>18.027.0110-A</t>
  </si>
  <si>
    <t>18.027.0112-0</t>
  </si>
  <si>
    <t>ATE 250W,PARA COLOCACAO EM PAREDE,EXCLUSIVE LAMPADA.FORNECIM</t>
  </si>
  <si>
    <t>18.027.0112-A</t>
  </si>
  <si>
    <t>18.027.0120-0</t>
  </si>
  <si>
    <t>LUMINARIA A PROVA DE EXPLOSAO,PARA USO EM LOCAIS QUE TENHAM</t>
  </si>
  <si>
    <t>GASES OU VAPORES INFLAMAVEIS,CONSTRUIDA EM ALUMINIO FUNDIDO,</t>
  </si>
  <si>
    <t>COM GRADE DE PROTECAO ROSQUEADA AO CORPO,COM VIDRO RESISTENT</t>
  </si>
  <si>
    <t>E A CHOQUE TERMICO,PARA LAMPADA INCANDESCENTE ATE 200W,MISTA</t>
  </si>
  <si>
    <t>OU VAPOR DE MERCURIO ATE 250W,PARA COLOCACAO EM TETO,EXCLUSI</t>
  </si>
  <si>
    <t>VE LAMPADA.FORNECIMENTO E COLOCACAO</t>
  </si>
  <si>
    <t>18.027.0120-A</t>
  </si>
  <si>
    <t>18.027.0125-0</t>
  </si>
  <si>
    <t>OU VAPOR DE MERCURIO ATE 250W,PARA COLOCACAO EM PAREDE,EXCLU</t>
  </si>
  <si>
    <t>SIVE LAMPADA.FORNECIMENTO E COLOCACAO</t>
  </si>
  <si>
    <t>18.027.0125-A</t>
  </si>
  <si>
    <t>18.027.0130-0</t>
  </si>
  <si>
    <t>PROJETOR PARA ILUMINACAO DE QUADRAS DE ESPORTE,PATIOS OU FAC</t>
  </si>
  <si>
    <t>HADAS,EM ALUMINIO REPUXADO,LENTE EM VIDRO TEMPERADO(DIAMETRO</t>
  </si>
  <si>
    <t>=300MM),PARA LAMPADA INCANDESCENTE DE 200W OU MISTA DE 250W,</t>
  </si>
  <si>
    <t>EXCLUSIVE LAMPADA.FORNECIMENTO E COLOCACAO</t>
  </si>
  <si>
    <t>18.027.0130-A</t>
  </si>
  <si>
    <t>18.027.0135-0</t>
  </si>
  <si>
    <t>=220MM),PARA LAMPADA INCANDESCENTE DE 200W,EXCLUSIVE LAMPADA</t>
  </si>
  <si>
    <t>18.027.0135-A</t>
  </si>
  <si>
    <t>18.027.0140-0</t>
  </si>
  <si>
    <t>LUMINARIA PARA SINALIZACAO DE GARAGEM,DUPLA,CORPO EM ALUMINI</t>
  </si>
  <si>
    <t>O SILICIO,GLOBO EM PLASTICO PRISMATICO ROSQUEADO AO CORPO,PA</t>
  </si>
  <si>
    <t>RA LAMPADA STANDARD DE 60W.FORNECIMENTO E COLOCACAO</t>
  </si>
  <si>
    <t>18.027.0140-A</t>
  </si>
  <si>
    <t>18.027.0142-0</t>
  </si>
  <si>
    <t>LUMINARIA ABERTA PARA ILUMINACAO DE ESTACIONAMENTOS,TIPO TRE</t>
  </si>
  <si>
    <t>VO,INSTALADA EM NUCLEO PARA 01(UMA)PETALA,EM CHAPA DE ALUMIN</t>
  </si>
  <si>
    <t>IO,PARA LAMPADAS DE VAPOR DE MERCURIO,VAPOR DE SODIO OU VAPO</t>
  </si>
  <si>
    <t>R METALICO ATE 400W,EXCLUSIVE LAMPADA.FORNECIMENTO E COLOCAC</t>
  </si>
  <si>
    <t>18.027.0142-A</t>
  </si>
  <si>
    <t>18.027.0143-0</t>
  </si>
  <si>
    <t>LUMINARIA FECHADA PARA ILUMINACAO DE ESTACIONAMENTOS,PARQUES</t>
  </si>
  <si>
    <t>,PRACAS E RUAS,NA FORMA OVOIDE,CORPO REFLETOR ESTAMPADO E CH</t>
  </si>
  <si>
    <t>APA DE ALUMINIO,REFRATOR PRISMATICO EM VIDRO BORO-SILICATO,P</t>
  </si>
  <si>
    <t>ARA LAMPADA MISTA,VAPOR DE MERCURIO,VAPOR DE SODIO OU VAPOR</t>
  </si>
  <si>
    <t>METALICO ATE 250W,EXCLUSIVE LAMPADA E REATOR.FORNECIMENTO E</t>
  </si>
  <si>
    <t>18.027.0143-A</t>
  </si>
  <si>
    <t>18.027.0300-0</t>
  </si>
  <si>
    <t>LUMINARIA DE SOBREPOR,FIXADA EM LAJE OU FORRO,TIPO CALHA,CHA</t>
  </si>
  <si>
    <t>NFRADA OU PRISMATICA,ESMALTADA,COMPLETA,EQUIPADA COM REATOR</t>
  </si>
  <si>
    <t>ELETRONICO DE ALTO FATOR DE POTENCIA(AFP&gt;=0,92)E LAMPADA FLU</t>
  </si>
  <si>
    <t>ORESCENTE DE 1X16W.FORNECIMENTO E COLOCACAO</t>
  </si>
  <si>
    <t>18.027.0300-A</t>
  </si>
  <si>
    <t>18.027.0301-0</t>
  </si>
  <si>
    <t>ORESCENTE DE 1X18W.FORNECIMENTO E COLOCACAO</t>
  </si>
  <si>
    <t>18.027.0301-A</t>
  </si>
  <si>
    <t>18.027.0302-0</t>
  </si>
  <si>
    <t>ORESCENTE DE 1X20W.FORNECIMENTO E COLOCACAO</t>
  </si>
  <si>
    <t>18.027.0302-A</t>
  </si>
  <si>
    <t>18.027.0303-0</t>
  </si>
  <si>
    <t>ORESCENTE DE 1X32W.FORNECIMENTO E COLOCACAO</t>
  </si>
  <si>
    <t>18.027.0303-A</t>
  </si>
  <si>
    <t>18.027.0304-0</t>
  </si>
  <si>
    <t>ORESCENTE DE 1X36W.FORNECIMENTO E COLOCACAO</t>
  </si>
  <si>
    <t>18.027.0304-A</t>
  </si>
  <si>
    <t>18.027.0305-0</t>
  </si>
  <si>
    <t>ORESCENTE DE 1X40W.FORNECIMENTO E COLOCACAO</t>
  </si>
  <si>
    <t>18.027.0310-0</t>
  </si>
  <si>
    <t>ORESCENTE DE 2X16W.FORNECIMENTO E COLOCACAO</t>
  </si>
  <si>
    <t>18.027.0310-A</t>
  </si>
  <si>
    <t>18.027.0311-0</t>
  </si>
  <si>
    <t>ORESCENTE DE 2X18W.FORNECIMENTO E COLOCACAO</t>
  </si>
  <si>
    <t>18.027.0311-A</t>
  </si>
  <si>
    <t>18.027.0312-0</t>
  </si>
  <si>
    <t>ORESCENTE DE 2X20W.FORNECIMENTO E COLOCACAO</t>
  </si>
  <si>
    <t>18.027.0312-A</t>
  </si>
  <si>
    <t>18.027.0313-0</t>
  </si>
  <si>
    <t>ORESCENTE DE 2X32W.FORNECIMENTO E COLOCACAO</t>
  </si>
  <si>
    <t>18.027.0313-A</t>
  </si>
  <si>
    <t>18.027.0314-0</t>
  </si>
  <si>
    <t>ORESCENTE DE 2X36W.FORNECIMENTO E COLOCACAO</t>
  </si>
  <si>
    <t>18.027.0314-A</t>
  </si>
  <si>
    <t>18.027.0315-0</t>
  </si>
  <si>
    <t>ORESCENTE DE 2X40W.FORNECIMENTO E COLOCACAO</t>
  </si>
  <si>
    <t>18.027.0315-A</t>
  </si>
  <si>
    <t>18.027.0320-0</t>
  </si>
  <si>
    <t>ORESCENTE DE 3X16W.FORNECIMENTO E COLOCACAO</t>
  </si>
  <si>
    <t>18.027.0320-A</t>
  </si>
  <si>
    <t>18.027.0321-0</t>
  </si>
  <si>
    <t>ORESCENTE DE 3X18W.FORNECIMENTO E COLOCACAO</t>
  </si>
  <si>
    <t>18.027.0321-A</t>
  </si>
  <si>
    <t>18.027.0322-0</t>
  </si>
  <si>
    <t>ORESCENTE DE 3X20W.FORNECIMENTO E COLOCACAO</t>
  </si>
  <si>
    <t>18.027.0322-A</t>
  </si>
  <si>
    <t>18.027.0323-0</t>
  </si>
  <si>
    <t>ORESCENTE DE 3X32W.FORNECIMENTO E COLOCACAO</t>
  </si>
  <si>
    <t>18.027.0323-A</t>
  </si>
  <si>
    <t>18.027.0324-0</t>
  </si>
  <si>
    <t>ORESCENTE DE 3X36W.FORNECIMENTO E COLOCACAO</t>
  </si>
  <si>
    <t>18.027.0324-A</t>
  </si>
  <si>
    <t>18.027.0325-0</t>
  </si>
  <si>
    <t>ORESCENTE DE 3X40W.FORNECIMENTO E COLOCACAO</t>
  </si>
  <si>
    <t>18.027.0325-A</t>
  </si>
  <si>
    <t>18.027.0330-0</t>
  </si>
  <si>
    <t>ORESCENTE DE 4X16W.FORNECIMENTO E COLOCACAO</t>
  </si>
  <si>
    <t>18.027.0330-A</t>
  </si>
  <si>
    <t>18.027.0331-0</t>
  </si>
  <si>
    <t>ORESCENTE DE 4X18W.FORNECIMENTO E COLOCACAO</t>
  </si>
  <si>
    <t>18.027.0331-A</t>
  </si>
  <si>
    <t>18.027.0332-0</t>
  </si>
  <si>
    <t>ORESCENTE DE 4X20W.FORNECIMENTO E COLOCACAO</t>
  </si>
  <si>
    <t>18.027.0332-A</t>
  </si>
  <si>
    <t>18.027.0333-0</t>
  </si>
  <si>
    <t>ORESCENTE DE 4X32W.FORNECIMENTO E COLOCACAO</t>
  </si>
  <si>
    <t>18.027.0333-A</t>
  </si>
  <si>
    <t>18.027.0334-0</t>
  </si>
  <si>
    <t>ORESCENTE DE 4X36W.FORNECIMENTO E COLOCACAO</t>
  </si>
  <si>
    <t>18.027.0334-A</t>
  </si>
  <si>
    <t>18.027.0335-0</t>
  </si>
  <si>
    <t>ORESCENTE DE 4X40W.FORNECIMENTO E COLOCACAO</t>
  </si>
  <si>
    <t>18.027.0335-A</t>
  </si>
  <si>
    <t>18.027.0350-0</t>
  </si>
  <si>
    <t>LUMINARIA DE EMBUTIR,FIXADA EM LAJE OU FORRO,TIPO CALHA,CHAN</t>
  </si>
  <si>
    <t>FRADA OU PRISMATICA,ESMALTADA,COMPLETA,EQUIPADA COM REATOR E</t>
  </si>
  <si>
    <t>LETRONICO DE ALTO FATOR DE POTENCIA(AFP&gt;=0,92)E LAMPADA FLUO</t>
  </si>
  <si>
    <t>RESCENTE DE 1X16W.FORNECIMENTO E COLOCACAO</t>
  </si>
  <si>
    <t>18.027.0350-A</t>
  </si>
  <si>
    <t>18.027.0351-0</t>
  </si>
  <si>
    <t>RESCENTE DE 1X18W.FORNECIMENTO E COLOCACAO</t>
  </si>
  <si>
    <t>18.027.0351-A</t>
  </si>
  <si>
    <t>18.027.0352-0</t>
  </si>
  <si>
    <t>RESCENTE DE 1X20W.FORNECIMENTO E COLOCACAO</t>
  </si>
  <si>
    <t>18.027.0352-A</t>
  </si>
  <si>
    <t>18.027.0353-0</t>
  </si>
  <si>
    <t>LUMINARIA DE EMBUTIR,FIXADA EM LAJE EM FORRO,TIPO CALHA,CHAN</t>
  </si>
  <si>
    <t>RESCENTE DE 1X32W.FORNECIMENTO E COLOCACAO</t>
  </si>
  <si>
    <t>18.027.0353-A</t>
  </si>
  <si>
    <t>18.027.0354-0</t>
  </si>
  <si>
    <t>RESCENTE DE 1X36W.FORNECIMENTO E COLOCACAO</t>
  </si>
  <si>
    <t>18.027.0354-A</t>
  </si>
  <si>
    <t>18.027.0355-0</t>
  </si>
  <si>
    <t>RESCENTE DE 1X40W.FORNECIMENTO E COLOCACAO</t>
  </si>
  <si>
    <t>18.027.0360-0</t>
  </si>
  <si>
    <t>RESCENTE DE 2X16W.FORNECIMENTO E COLOCACAO</t>
  </si>
  <si>
    <t>18.027.0360-A</t>
  </si>
  <si>
    <t>18.027.0361-0</t>
  </si>
  <si>
    <t>RESCENTE DE 2X18W.FORNECIMENTO E COLOCACAO</t>
  </si>
  <si>
    <t>18.027.0361-A</t>
  </si>
  <si>
    <t>18.027.0362-0</t>
  </si>
  <si>
    <t>RESCENTE DE 2X20W.FORNECIMENTO E COLOCACAO</t>
  </si>
  <si>
    <t>18.027.0362-A</t>
  </si>
  <si>
    <t>18.027.0363-0</t>
  </si>
  <si>
    <t>RESCENTE DE 2X32W.FORNECIMENTO E COLOCACAO</t>
  </si>
  <si>
    <t>18.027.0363-A</t>
  </si>
  <si>
    <t>18.027.0364-0</t>
  </si>
  <si>
    <t>RESCENTE DE 2X36W.FORNECIMENTO E COLOCACAO</t>
  </si>
  <si>
    <t>18.027.0364-A</t>
  </si>
  <si>
    <t>18.027.0365-0</t>
  </si>
  <si>
    <t>RESCENTE DE 2X40W.FORNECIMENTO E COLOCACAO</t>
  </si>
  <si>
    <t>18.027.0365-A</t>
  </si>
  <si>
    <t>18.027.0370-0</t>
  </si>
  <si>
    <t>RESCENTE DE 3X16W.FORNECIMENTO E COLOCACAO</t>
  </si>
  <si>
    <t>18.027.0370-A</t>
  </si>
  <si>
    <t>18.027.0371-0</t>
  </si>
  <si>
    <t>RESCENTE DE 3X18W.FORNECIMENTO E COLOCACAO</t>
  </si>
  <si>
    <t>18.027.0371-A</t>
  </si>
  <si>
    <t>18.027.0372-0</t>
  </si>
  <si>
    <t>RESCENTE DE 3X20W.FORNECIMENTO E COLOCACAO</t>
  </si>
  <si>
    <t>18.027.0372-A</t>
  </si>
  <si>
    <t>18.027.0373-0</t>
  </si>
  <si>
    <t>RESCENTE DE 3X32W.FORNECIMENTO E COLOCACAO</t>
  </si>
  <si>
    <t>18.027.0373-A</t>
  </si>
  <si>
    <t>18.027.0374-0</t>
  </si>
  <si>
    <t>RESCENTE DE 3X36W.FORNECIMENTO E COLOCACAO</t>
  </si>
  <si>
    <t>18.027.0374-A</t>
  </si>
  <si>
    <t>18.027.0375-0</t>
  </si>
  <si>
    <t>RESCENTE DE 3X40W.FORNECIMENTO E COLOCACAO</t>
  </si>
  <si>
    <t>18.027.0375-A</t>
  </si>
  <si>
    <t>18.027.0380-0</t>
  </si>
  <si>
    <t>RESCENTE DE 4X16W.FORNECIMENTO E COLOCACAO</t>
  </si>
  <si>
    <t>18.027.0380-A</t>
  </si>
  <si>
    <t>18.027.0381-0</t>
  </si>
  <si>
    <t>RESCENTE DE 4X18W.FORNECIMENTO E COLOCACAO</t>
  </si>
  <si>
    <t>18.027.0381-A</t>
  </si>
  <si>
    <t>18.027.0382-0</t>
  </si>
  <si>
    <t>RESCENTE DE 4X20W.FORNECIMENTO E COLOCACAO</t>
  </si>
  <si>
    <t>18.027.0382-A</t>
  </si>
  <si>
    <t>18.027.0383-0</t>
  </si>
  <si>
    <t>RESCENTE DE 4X32W.FORNECIMENTO E COLOCACAO</t>
  </si>
  <si>
    <t>18.027.0383-A</t>
  </si>
  <si>
    <t>18.027.0384-0</t>
  </si>
  <si>
    <t>RESCENTE DE 4X36W.FORNECIMENTO E COLOCACAO</t>
  </si>
  <si>
    <t>18.027.0384-A</t>
  </si>
  <si>
    <t>18.027.0385-0</t>
  </si>
  <si>
    <t>RESCENTE DE 4X40W.FORNECIMENTO E COLOCACAO</t>
  </si>
  <si>
    <t>18.027.0385-A</t>
  </si>
  <si>
    <t>18.027.0400-0</t>
  </si>
  <si>
    <t>LUMINARIA FLUORESCENTE TUBULAR DE SOBREPOR,2X16W,CORPO EM CH</t>
  </si>
  <si>
    <t>APA DE ACO TRATADA E PINTURA ELETROSTATICA BRANCA,REFLETOR E</t>
  </si>
  <si>
    <t>M ALUMINIO DE ALTO BRILHO,COM REATOR DE ALTO FATOR DE POTENC</t>
  </si>
  <si>
    <t>IA(AFP&gt;=0,92)E ALTA PERFORMANCE(THD&lt;30%),BIVOLT.FORNECIMENTO</t>
  </si>
  <si>
    <t>18.027.0400-A</t>
  </si>
  <si>
    <t>18.027.0402-0</t>
  </si>
  <si>
    <t>LUMINARIA FLUORESCENTE TUBULAR DE SOBREPOR,2X32W,CORPO EM CH</t>
  </si>
  <si>
    <t>18.027.0402-A</t>
  </si>
  <si>
    <t>18.027.0404-0</t>
  </si>
  <si>
    <t>LUMINARIA FLUORESCENTE TUBULAR DE SOBREPOR,2X16W,COM ALETAS,</t>
  </si>
  <si>
    <t>CORPO EM CHAPA DE ACO TRATADA E PINTURA ELETROSTATICA BRANCA</t>
  </si>
  <si>
    <t>,REFLETOR EM ALUMINIO DE ALTO BRILHO,COM REATOR DE ALTO FATO</t>
  </si>
  <si>
    <t>R DE POTENCIA (AFP&gt;=0,92) E ALTA PERFORMANCE (THD&lt;30%),BIVOL</t>
  </si>
  <si>
    <t>T.FORNECIMENTO E COLOCACAO</t>
  </si>
  <si>
    <t>18.027.0404-A</t>
  </si>
  <si>
    <t>18.027.0406-0</t>
  </si>
  <si>
    <t>LUMINARIA FLUORESCENTE TUBULAR DE SOBREPOR,2X16W,COM VISOR A</t>
  </si>
  <si>
    <t>CRILICO TRANSLUCIDO,CORPO EM CHAPA DE ACO TRATADA E PINTURA</t>
  </si>
  <si>
    <t>ELETROSTATICA BRANCA,REFLETOR EM ALUMINIO DE ALTO BRILHO,COM</t>
  </si>
  <si>
    <t> REATOR DE ALTO FATOR DE POTENCIA(AFP&gt;=0,92)E ALTA PERFORMAN</t>
  </si>
  <si>
    <t>CE(THD&lt;30%),BIVOLT.FORNECIMENTO E COLOCACAO</t>
  </si>
  <si>
    <t>18.027.0406-A</t>
  </si>
  <si>
    <t>18.027.0408-0</t>
  </si>
  <si>
    <t>LUMINARIA FLUORESCENTE TUBULAR DE SOBREPOR,2X32W,COM ALETAS,</t>
  </si>
  <si>
    <t>R DE POTENCIA(AFP&gt;=0,92)E ALTA PERFORMANCE(THD&lt;30%),BIVOLT.F</t>
  </si>
  <si>
    <t>18.027.0408-A</t>
  </si>
  <si>
    <t>18.027.0410-0</t>
  </si>
  <si>
    <t>LUMINARIA FLUORESCENTE TUBULAR DE SOBREPOR,2X32W,COM VISOR A</t>
  </si>
  <si>
    <t>18.027.0410-A</t>
  </si>
  <si>
    <t>18.027.0415-0</t>
  </si>
  <si>
    <t>LUMINARIA FLUORESCENTE TUBULAR DE EMBUTIR,2X16W,CORPO EM CHA</t>
  </si>
  <si>
    <t>PA DE ACO TRATADA E PINTURA ELETROSTATICA BRANCA,REFLETOR EM</t>
  </si>
  <si>
    <t> ALUMINIO DE ALTO BRILHO,COM REATOR DE ALTO FATOR DE POTENCI</t>
  </si>
  <si>
    <t>A(AFP&gt;=0,92)E ALTA PERFORMANCE(THD&lt;30%),BIVOLT.FORNECIMENTO</t>
  </si>
  <si>
    <t>18.027.0415-A</t>
  </si>
  <si>
    <t>18.027.0418-0</t>
  </si>
  <si>
    <t>LUMINARIA FLUORESCENTE TUBULAR DE EMBUTIR,2X32W,CORPO EM CHA</t>
  </si>
  <si>
    <t>A(APF&gt;=0,92)E ALTA PERFORMANCE(THD&lt;30%),BIVOLT.FORNECIMENTO</t>
  </si>
  <si>
    <t>18.027.0418-A</t>
  </si>
  <si>
    <t>18.027.0420-0</t>
  </si>
  <si>
    <t>LUMINARIA FLUORESCENTE TUBULAR DE EMBUTIR,2X16W,COM ALETAS,C</t>
  </si>
  <si>
    <t>ORPO EM CHAPA DE ACO TRATADA E PINTURA ELETROSTATICA BRANCA,</t>
  </si>
  <si>
    <t>REFLETOR EM ALUMINIO DE ALTO BRILHO,COM REATOR DE ALTO FATOR</t>
  </si>
  <si>
    <t> DE POTENCIA(AFP&gt;=0,92)E ALTA PERFORMANCE(THD&lt;30%),BIVOLT.FO</t>
  </si>
  <si>
    <t>18.027.0420-A</t>
  </si>
  <si>
    <t>18.027.0422-0</t>
  </si>
  <si>
    <t>LUMINARIA FLUORESCENTE TUBULAR DE EMBUTIR,2X16W,COM VISOR AC</t>
  </si>
  <si>
    <t>RILICO TRANSLUCIDO,CORPO EM CHAPA DE ACO TRATADA E PINTURA E</t>
  </si>
  <si>
    <t>LETROSTATICA BRANCA,REFLETOR EM ALUMINIO DE ALTO BRILHO,COM</t>
  </si>
  <si>
    <t>REATOR DE ALTO FATOR DE POTENCIA(AFP&gt;=0,92)E ALTA PERFORMANC</t>
  </si>
  <si>
    <t>E(THD&lt;30%),BIVOLT.FORNECIMENTO E COLOCACAO</t>
  </si>
  <si>
    <t>18.027.0422-A</t>
  </si>
  <si>
    <t>18.027.0424-0</t>
  </si>
  <si>
    <t>LUMINARIA FLUORESCENTE TUBULAR DE EMBUTIR,2X32W,COM ALETAS,C</t>
  </si>
  <si>
    <t>18.027.0424-A</t>
  </si>
  <si>
    <t>18.027.0426-0</t>
  </si>
  <si>
    <t>LUMINARIA FLUORESCENTE TUBULAR DE EMBUTIR,2X32W,COM VISOR AC</t>
  </si>
  <si>
    <t>18.027.0426-A</t>
  </si>
  <si>
    <t>18.027.0430-0</t>
  </si>
  <si>
    <t>LUMINARIA DE EMBUTIR,FIXADA EM GESSO,PARA LAMPADA HALOGENA P</t>
  </si>
  <si>
    <t>ALITO DE 150W/110V,COMPLETA.FORNECIMENTO E COLOCACAO</t>
  </si>
  <si>
    <t>18.027.0430-A</t>
  </si>
  <si>
    <t>18.027.0434-0</t>
  </si>
  <si>
    <t>LUMINARIA TIPO SPOT,DIRECIONAL,EXCLUSIVE LAMPADA.FORNECIMENT</t>
  </si>
  <si>
    <t>18.027.0434-A</t>
  </si>
  <si>
    <t>18.027.0436-0</t>
  </si>
  <si>
    <t>LUMINARIA DECORATIVA COM UMA PETALA PARA LAMPADA MISTA DE 16</t>
  </si>
  <si>
    <t>0W/220V,EQUIPADA COM CELULA FOTOELETRICA,EXCLUSIVE LAMPADA.F</t>
  </si>
  <si>
    <t>18.027.0436-A</t>
  </si>
  <si>
    <t>18.027.0438-0</t>
  </si>
  <si>
    <t>LUMINARIA DECORATIVA COM DUAS PETALAS PARA LAMPADA MISTA DE</t>
  </si>
  <si>
    <t>160W/220V,EQUIPADA COM CELULA FOTOELETRICA,EXCLUSIVE LAMPADA</t>
  </si>
  <si>
    <t>18.027.0438-A</t>
  </si>
  <si>
    <t>18.027.0440-0</t>
  </si>
  <si>
    <t>LUMINARIA DE EMBUTIR DIRECIONAVEL,PARA LAMPADA HALOGENA DICR</t>
  </si>
  <si>
    <t>OICA,(EXCLUSIVE ESTA),COM ARCO DE ALUMINIO PINTADO EM EPOXI</t>
  </si>
  <si>
    <t>BRANCO.FORNECIMENTO E COLOCACAO</t>
  </si>
  <si>
    <t>18.027.0440-A</t>
  </si>
  <si>
    <t>18.027.0445-0</t>
  </si>
  <si>
    <t>ARANDELA,DE PAREDE,COM RECEPTACULO (EXCLUSIVE LAMPADA), REFL</t>
  </si>
  <si>
    <t>ETOR EM MATERIAL ANTIFERRUGEM E BRACO DE ALUMINIO ANODIZADO</t>
  </si>
  <si>
    <t>COM BASE PARA FIXACAO.FORNECIMENTO E COLOCACAO</t>
  </si>
  <si>
    <t>18.027.0445-A</t>
  </si>
  <si>
    <t>18.027.0450-0</t>
  </si>
  <si>
    <t>ARANDELA TIPO "MEIA-LUA",VIDRO ACETINADO,COR BRANCA,EXCLUSIV</t>
  </si>
  <si>
    <t>E LAMPADA.FORNECIMENTO E COLOCACAO</t>
  </si>
  <si>
    <t>18.027.0450-A</t>
  </si>
  <si>
    <t>18.027.0455-0</t>
  </si>
  <si>
    <t>GLOBO ESFERICO,PLAFONIER REPUXADO DE ALUMINIO COM DIFUSOR EM</t>
  </si>
  <si>
    <t> BASE DE VIDRO LEITOSO DE 4"X6".FORNECIMENTO E COLOCACAO</t>
  </si>
  <si>
    <t>18.027.0455-A</t>
  </si>
  <si>
    <t>18.027.0457-0</t>
  </si>
  <si>
    <t> BASE DE VIDRO LEITOSO DE 4"X8".FORNECIMENTO E COLOCACAO</t>
  </si>
  <si>
    <t>18.027.0457-A</t>
  </si>
  <si>
    <t>18.027.0460-0</t>
  </si>
  <si>
    <t>GLOBO ESFERICO EM PLASTICO,DE 6" E PLAFONIER EM ALUMINIO.FOR</t>
  </si>
  <si>
    <t>18.027.0460-A</t>
  </si>
  <si>
    <t>18.028.0001-0</t>
  </si>
  <si>
    <t>TRANSFORMADOR DE DISTRIBUICAO DE 30KVA,ABRIGADA,CLASSE 15KV,</t>
  </si>
  <si>
    <t>REFRIGERACAO A OLEO MINERAL,TENSAO PRIMARIA DE 13,8KV,TENSAO</t>
  </si>
  <si>
    <t>SECUNDARIA DE 220/127V-60HZ,COM ACESSORIOS.FORNECIMENTO E CO</t>
  </si>
  <si>
    <t>18.028.0001-A</t>
  </si>
  <si>
    <t>18.028.0005-0</t>
  </si>
  <si>
    <t>TRANSFORMADOR DE DISTRIBUICAO DE 45KVA,ABRIGADA,CLASSE 15KV,</t>
  </si>
  <si>
    <t>18.028.0005-A</t>
  </si>
  <si>
    <t>18.028.0010-0</t>
  </si>
  <si>
    <t>TRANSFORMADOR DE DISTRIBUICAO DE 75KVA,ABRIGADA,CLASSE 15KV,</t>
  </si>
  <si>
    <t>18.028.0010-A</t>
  </si>
  <si>
    <t>18.028.0015-0</t>
  </si>
  <si>
    <t>TRANSFORMADOR DE DISTRIBUICAO DE 112,5KVA,ABRIGADA,CLASSE 15</t>
  </si>
  <si>
    <t>KV,REFRIGERACAO A OLEO MINERAL,TENSAO PRIMARIA DE 13,8KV,TEN</t>
  </si>
  <si>
    <t>SAO SECUNDARIA DE 220/127V-60HZ,COM ACESSORIOS.FORNECIMENTO</t>
  </si>
  <si>
    <t>18.028.0015-A</t>
  </si>
  <si>
    <t>18.028.0020-0</t>
  </si>
  <si>
    <t>TRANSFORMADOR DE DISTRIBUICAO DE 150KVA,ABRIGADA,CLASSE 15KV</t>
  </si>
  <si>
    <t>,REFRIGERACAO A OLEO MINERAL,TENSAO PRIMARIA DE 13,8KV,TENSA</t>
  </si>
  <si>
    <t>O SECUNDARIA DE 220/127V-60HZ,COM ACESSORIOS.FORNECIMENTO E</t>
  </si>
  <si>
    <t>18.028.0020-A</t>
  </si>
  <si>
    <t>18.028.0025-0</t>
  </si>
  <si>
    <t>TRANSFORMADOR DE DISTRIBUICAO DE 225KVA,ABRIGADA,CLASSE 15KV</t>
  </si>
  <si>
    <t>18.028.0025-A</t>
  </si>
  <si>
    <t>18.028.0030-0</t>
  </si>
  <si>
    <t>TRANSFORMADOR DE DISTRIBUICAO DE 300KVA,ABRIGADA,CLASSE 15KV</t>
  </si>
  <si>
    <t>18.028.0030-A</t>
  </si>
  <si>
    <t>18.028.0035-0</t>
  </si>
  <si>
    <t>TRANSFORMADOR DE DISTRIBUICAO DE 500KVA,ABRIGADA,CLASSE 15KV</t>
  </si>
  <si>
    <t>18.028.0035-A</t>
  </si>
  <si>
    <t>18.028.0040-0</t>
  </si>
  <si>
    <t>TRANSFORMADOR DE DISTRIBUICAO DE 750KVA,ABRIGADA,CLASSE 15KV</t>
  </si>
  <si>
    <t>18.028.0040-A</t>
  </si>
  <si>
    <t>18.028.0050-0</t>
  </si>
  <si>
    <t>TRANSFORMADOR DE DISTRIBUICAO DE 1.000KVA,ABRIGADA,CLASSE 15</t>
  </si>
  <si>
    <t>18.028.0050-A</t>
  </si>
  <si>
    <t>18.028.0060-0</t>
  </si>
  <si>
    <t>TRANSFORMADOR DE DISTRIBUICAO DE 75KVA,TIPO PEDESTAL,CLASSE</t>
  </si>
  <si>
    <t>15KV,REFRIGERACAO A OLEO MINERAL OU SILICONE,LIQUIDO ISOLANT</t>
  </si>
  <si>
    <t>E,TENSAO PRIMARIA DE 13,8KV,TENSAO SECUNDARIA DE 220/127V-60</t>
  </si>
  <si>
    <t>HZ,NBI 95KV,GRAU DE PROTECAO IP 54,COM ACESSORIOS.FORNECIMEN</t>
  </si>
  <si>
    <t>18.028.0060-A</t>
  </si>
  <si>
    <t>18.028.0063-0</t>
  </si>
  <si>
    <t>TRANSFORMADOR DE DISTRIBUICAO DE 112,5KVA,TIPO PEDESTAL,CLAS</t>
  </si>
  <si>
    <t>SE 15KV,REFRIGERACAO A OLEO MINERAL OU SILICONE,LIQUIDO ISOL</t>
  </si>
  <si>
    <t>ANTE,TENSAO PRIMARIA DE 13,8KV,TENSAO SECUNDARIA DE 220/127V</t>
  </si>
  <si>
    <t>-60HZ,NBI 95KV,GRAU DE PROTECAO IP 54,COM ACESSORIOS.FORNECI</t>
  </si>
  <si>
    <t>18.028.0063-A</t>
  </si>
  <si>
    <t>18.028.0065-0</t>
  </si>
  <si>
    <t>TRANSFORMADOR DE DISTRIBUICAO DE 150KVA,TIPO PEDESTAL,CLASSE</t>
  </si>
  <si>
    <t> 15KV,REFRIGERACAO A OLEO MINERAL OU SILICONE,LIQUIDO ISOLAN</t>
  </si>
  <si>
    <t>TE,TENSAO PRIMARIA DE 13,8KV,TENSAO SECUNDARIA DE 220/127V-6</t>
  </si>
  <si>
    <t>0HZ,NBI 95KV,GRAU DE PROTECAO IP 54,COM ACESSORIOS.FORNECIME</t>
  </si>
  <si>
    <t>18.028.0065-A</t>
  </si>
  <si>
    <t>18.028.0068-0</t>
  </si>
  <si>
    <t>TRANSFORMADOR DE DISTRIBUICAO DE 300KVA,TIPO PEDESTAL,CLASSE</t>
  </si>
  <si>
    <t>18.028.0068-A</t>
  </si>
  <si>
    <t>18.028.0070-0</t>
  </si>
  <si>
    <t>TRANSFORMADOR DE DISTRIBUICAO DE 500KVA,TIPO PEDESTAL,CLASSE</t>
  </si>
  <si>
    <t>18.028.0070-A</t>
  </si>
  <si>
    <t>18.028.0073-0</t>
  </si>
  <si>
    <t>TRANSFORMADOR DE DISTRIBUICAO DE 750KVA,TIPO PEDESTAL,CLASSE</t>
  </si>
  <si>
    <t>18.028.0073-A</t>
  </si>
  <si>
    <t>18.028.0075-0</t>
  </si>
  <si>
    <t>TRANSFORMADOR DE DISTRIBUICAO DE 1.000KVA,TIPO PEDESTAL,CLAS</t>
  </si>
  <si>
    <t>18.028.0075-A</t>
  </si>
  <si>
    <t>18.028.0100-0</t>
  </si>
  <si>
    <t>A SECO,TENSAO PRIMARIA DE 13,8KV,TENSAO SECUNDARIA DE 220/12</t>
  </si>
  <si>
    <t>7V-60HZ,COM ACESSORIOS.FORNECIMENTO E COLOCACAO</t>
  </si>
  <si>
    <t>18.028.0100-A</t>
  </si>
  <si>
    <t>18.028.0110-0</t>
  </si>
  <si>
    <t>18.028.0110-A</t>
  </si>
  <si>
    <t>18.028.0120-0</t>
  </si>
  <si>
    <t>18.028.0120-A</t>
  </si>
  <si>
    <t>18.028.0130-0</t>
  </si>
  <si>
    <t>KV,A SECO,TENSAO PRIMARIA DE 13,8KV,TENSAO SECUNDARIA DE 220</t>
  </si>
  <si>
    <t>/127V-60HZ,COM ACESSORIOS.FORNECIMENTO E COLOCACAO</t>
  </si>
  <si>
    <t>18.028.0130-A</t>
  </si>
  <si>
    <t>18.028.0140-0</t>
  </si>
  <si>
    <t>,A SECO,TENSAO PRIMARIA DE 13,8KV,TENSAO SECUNDARIA DE 220/1</t>
  </si>
  <si>
    <t>27V-60HZ,COM ACESSORIOS.FORNECIMENTO E COLOCACAO</t>
  </si>
  <si>
    <t>18.028.0140-A</t>
  </si>
  <si>
    <t>18.028.0150-0</t>
  </si>
  <si>
    <t>18.028.0150-A</t>
  </si>
  <si>
    <t>18.028.0160-0</t>
  </si>
  <si>
    <t>18.028.0160-A</t>
  </si>
  <si>
    <t>18.028.0170-0</t>
  </si>
  <si>
    <t>18.028.0170-A</t>
  </si>
  <si>
    <t>18.028.0180-0</t>
  </si>
  <si>
    <t>18.028.0180-A</t>
  </si>
  <si>
    <t>18.028.0190-0</t>
  </si>
  <si>
    <t>18.028.0190-A</t>
  </si>
  <si>
    <t>18.028.0300-0</t>
  </si>
  <si>
    <t>GRUPO GERADOR PARA ENERGIA DE EMERGENCIA,TRIFASICO,220/127V</t>
  </si>
  <si>
    <t>FREQUENCIA 50/60HZ,COM REGULADOR DE TENSAO E FREQUENCIA AUTO</t>
  </si>
  <si>
    <t>MATICA,QUADRO DE COMANDO AUTOMATICO E TANQUE DE COMBUSTIVEL</t>
  </si>
  <si>
    <t>NA POTENCIA DE 75/60KVA(INTERMITENTE/CONTINUA).FORNECIMENTO</t>
  </si>
  <si>
    <t>18.028.0300-A</t>
  </si>
  <si>
    <t>18.028.0301-0</t>
  </si>
  <si>
    <t>MATICA,QUADRO DE COMANDO MANUAL E TANQUE DE COMBUSTIVEL NA P</t>
  </si>
  <si>
    <t>OTENCIA DE 75/60KVA(INTERMITENTE/CONTINUA).FORNECIMENTO</t>
  </si>
  <si>
    <t>18.028.0301-A</t>
  </si>
  <si>
    <t>18.028.0302-0</t>
  </si>
  <si>
    <t>GRUPO GERADOR PARA ENERGIA DE EMERGENCIA,TRIFASICO,380/220V</t>
  </si>
  <si>
    <t>18.028.0302-A</t>
  </si>
  <si>
    <t>18.028.0303-0</t>
  </si>
  <si>
    <t>18.028.0303-A</t>
  </si>
  <si>
    <t>18.028.0305-0</t>
  </si>
  <si>
    <t>NA POTENCIA DE 81/65KVA(INTERMITENTE/CONTINUA).FORNECIMENTO</t>
  </si>
  <si>
    <t>18.028.0305-A</t>
  </si>
  <si>
    <t>18.028.0306-0</t>
  </si>
  <si>
    <t>OTENCIA DE 81/65KVA(INTERMITENTE/CONTINUA).FORNECIMENTO</t>
  </si>
  <si>
    <t>18.028.0306-A</t>
  </si>
  <si>
    <t>18.028.0307-0</t>
  </si>
  <si>
    <t>18.028.0307-A</t>
  </si>
  <si>
    <t>18.028.0308-0</t>
  </si>
  <si>
    <t>18.028.0308-A</t>
  </si>
  <si>
    <t>18.028.0310-0</t>
  </si>
  <si>
    <t>NA POTENCIA DE 115/92KVA(INTERMITENTE/CONTINUA).FORNECIMENTO</t>
  </si>
  <si>
    <t>18.028.0310-A</t>
  </si>
  <si>
    <t>18.028.0311-0</t>
  </si>
  <si>
    <t>OTENCIA DE 115/92KVA(INTERMITENTE/CONTINUA).FORNECIMENTO</t>
  </si>
  <si>
    <t>18.028.0311-A</t>
  </si>
  <si>
    <t>18.028.0312-0</t>
  </si>
  <si>
    <t>18.028.0312-A</t>
  </si>
  <si>
    <t>18.028.0313-0</t>
  </si>
  <si>
    <t>18.028.0313-A</t>
  </si>
  <si>
    <t>18.028.0315-0</t>
  </si>
  <si>
    <t>NA POTENCIA DE 180/144KVA(INTERMITENTE/CONTINUA).FORNECIMENT</t>
  </si>
  <si>
    <t>18.028.0315-A</t>
  </si>
  <si>
    <t>18.028.0316-0</t>
  </si>
  <si>
    <t>OTENCIA DE 180/144KVA(INTERMITENTE/CONTINUA).FORNECIMENTO</t>
  </si>
  <si>
    <t>18.028.0316-A</t>
  </si>
  <si>
    <t>18.028.0317-0</t>
  </si>
  <si>
    <t>18.028.0317-A</t>
  </si>
  <si>
    <t>18.028.0318-0</t>
  </si>
  <si>
    <t>18.028.0318-A</t>
  </si>
  <si>
    <t>18.028.0320-0</t>
  </si>
  <si>
    <t>NA POTENCIA DE 260/208KVA(INTERMITENTE/CONTINUA).FORNECIMENT</t>
  </si>
  <si>
    <t>18.028.0320-A</t>
  </si>
  <si>
    <t>18.028.0321-0</t>
  </si>
  <si>
    <t>OTENCIA DE 260/208KVA(INTERMITENTE/CONTINUA).FORNECIMENTO</t>
  </si>
  <si>
    <t>18.028.0321-A</t>
  </si>
  <si>
    <t>18.028.0322-0</t>
  </si>
  <si>
    <t>18.028.0322-A</t>
  </si>
  <si>
    <t>18.028.0323-0</t>
  </si>
  <si>
    <t>18.028.0323-A</t>
  </si>
  <si>
    <t>18.028.0325-0</t>
  </si>
  <si>
    <t>NA POTENCIA DE 360/288KVA(INTERMITENTE/CONTINUA).FORNECIMENT</t>
  </si>
  <si>
    <t>18.028.0325-A</t>
  </si>
  <si>
    <t>18.028.0326-0</t>
  </si>
  <si>
    <t>OTENCIA DE 360/288KVA(INTERMITENTE/CONTINUA).FORNECIMENTO</t>
  </si>
  <si>
    <t>18.028.0326-A</t>
  </si>
  <si>
    <t>18.028.0327-0</t>
  </si>
  <si>
    <t>18.028.0327-A</t>
  </si>
  <si>
    <t>18.028.0328-0</t>
  </si>
  <si>
    <t>18.028.0328-A</t>
  </si>
  <si>
    <t>18.028.0330-0</t>
  </si>
  <si>
    <t>NA POTENCIA DE 460/370KVA(INTERMITENTE/CONTINUA).FORNECIMENT</t>
  </si>
  <si>
    <t>18.028.0330-A</t>
  </si>
  <si>
    <t>18.028.0331-0</t>
  </si>
  <si>
    <t>OTENCIA DE 460/370KVA(INTERMITENTE/CONTINUA).FORNECIMENTO</t>
  </si>
  <si>
    <t>18.028.0331-A</t>
  </si>
  <si>
    <t>18.028.0332-0</t>
  </si>
  <si>
    <t>18.028.0332-A</t>
  </si>
  <si>
    <t>18.028.0333-0</t>
  </si>
  <si>
    <t>MATICA,QUADRO DE COMANDO MANUAL E TANQUE DE COMBUSTIVEL NA</t>
  </si>
  <si>
    <t>POTENCIA DE 460/370KVA(INTERMITENTE/CONTINUA).FORNECIMENTO</t>
  </si>
  <si>
    <t>18.028.0333-A</t>
  </si>
  <si>
    <t>18.028.0335-0</t>
  </si>
  <si>
    <t>NA POTENCIA DE 650/520KVA(INTERMITENTE/CONTINUA).FORNECIMENT</t>
  </si>
  <si>
    <t>18.028.0335-A</t>
  </si>
  <si>
    <t>18.028.0336-0</t>
  </si>
  <si>
    <t>OTENCIA DE 650/520KVA(INTERMITENTE/CONTINUA).FORNECIMENTO</t>
  </si>
  <si>
    <t>18.028.0336-A</t>
  </si>
  <si>
    <t>18.028.0337-0</t>
  </si>
  <si>
    <t>18.028.0337-A</t>
  </si>
  <si>
    <t>18.028.0338-0</t>
  </si>
  <si>
    <t>18.028.0338-A</t>
  </si>
  <si>
    <t>18.028.0340-0</t>
  </si>
  <si>
    <t> NA POTENCIA DE 700/560KVA(INTERMITENTE/CONTINUA).FORNECIMEN</t>
  </si>
  <si>
    <t>18.028.0340-A</t>
  </si>
  <si>
    <t>18.028.0341-0</t>
  </si>
  <si>
    <t>OTENCIA DE 700/560KVA(INTERMITENTE/CONTINUA).FORNECIMENTO</t>
  </si>
  <si>
    <t>18.028.0341-A</t>
  </si>
  <si>
    <t>18.028.0342-0</t>
  </si>
  <si>
    <t>NA POTENCIA DE 700/560KVA(INTERMITENTE/CONTINUA).FORNECIMENT</t>
  </si>
  <si>
    <t>18.028.0342-A</t>
  </si>
  <si>
    <t>18.028.0343-0</t>
  </si>
  <si>
    <t>18.028.0343-A</t>
  </si>
  <si>
    <t>18.028.0345-0</t>
  </si>
  <si>
    <t>NA POTENCIA DE 1000/800KVA(INTERMITENTE/CONTINUA).FORNECIMEN</t>
  </si>
  <si>
    <t>18.028.0345-A</t>
  </si>
  <si>
    <t>18.028.0346-0</t>
  </si>
  <si>
    <t>POTENCIA DE 1000/800KVA (INTERMITENTE/CONTINUA).FORNECIMENTO</t>
  </si>
  <si>
    <t>18.028.0346-A</t>
  </si>
  <si>
    <t>18.028.0347-0</t>
  </si>
  <si>
    <t>18.028.0347-A</t>
  </si>
  <si>
    <t>18.028.0348-0</t>
  </si>
  <si>
    <t>OTENCIA DE 1000/800KVA(INTERMITENTE/CONTINUA).FORNECIMENTO</t>
  </si>
  <si>
    <t>18.028.0348-A</t>
  </si>
  <si>
    <t>18.029.0005-0</t>
  </si>
  <si>
    <t>BOMBA HIDRAULICA CENTRIFUGA,COM MOTOR ELETRICO,POTENCIA DE 1</t>
  </si>
  <si>
    <t>/3CV,EXCLUSIVE ACESSORIOS.FORNECIMENTO E COLOCACAO</t>
  </si>
  <si>
    <t>18.029.0005-A</t>
  </si>
  <si>
    <t>18.029.0010-0</t>
  </si>
  <si>
    <t>BOMBA HIDRAULICA CENTRIFUGA,COM MOTOR ELETRICO,POTENCIA DE 0</t>
  </si>
  <si>
    <t>,5CV,EXCLUSIVE ACESSORIOS.FORNECIMENTO E COLOCACAO</t>
  </si>
  <si>
    <t>18.029.0010-A</t>
  </si>
  <si>
    <t>18.029.0012-0</t>
  </si>
  <si>
    <t>BOMBA HIDRAULICA CENTRIFUGA,COM MOTOR ELETRICO,POTENCIA DE 3</t>
  </si>
  <si>
    <t>/4CV,EXCLUSIVE ACESSORIOS.FORNECIMENTO E COLOCACAO</t>
  </si>
  <si>
    <t>18.029.0012-A</t>
  </si>
  <si>
    <t>18.029.0015-0</t>
  </si>
  <si>
    <t>CV,EXCLUSIVE ACESSORIOS.FORNECIMENTO E COLOCACAO</t>
  </si>
  <si>
    <t>18.029.0015-A</t>
  </si>
  <si>
    <t>18.029.0020-0</t>
  </si>
  <si>
    <t>18.029.0020-A</t>
  </si>
  <si>
    <t>18.029.0025-0</t>
  </si>
  <si>
    <t>BOMBA HIDRAULICA CENTRIFUGA,COM MOTOR ELETRICO,POTENCIA DE 2</t>
  </si>
  <si>
    <t>18.029.0025-A</t>
  </si>
  <si>
    <t>18.029.0030-0</t>
  </si>
  <si>
    <t>18.029.0030-A</t>
  </si>
  <si>
    <t>18.029.0035-0</t>
  </si>
  <si>
    <t>BOMBA HIDRAULICA CENTRIFUGA,COM MOTOR ELETRICO,POTENCIA DE 5</t>
  </si>
  <si>
    <t>18.029.0035-A</t>
  </si>
  <si>
    <t>18.029.0037-0</t>
  </si>
  <si>
    <t>BOMBA HIDRAULICA CENTRIFUGA,COM MOTOR ELETRICO,POTENCIA DE 7</t>
  </si>
  <si>
    <t>18.029.0037-A</t>
  </si>
  <si>
    <t>18.029.0040-0</t>
  </si>
  <si>
    <t>0CV,EXCLUSIVE ACESSORIOS.FORNECIMENTO E COLOCACAO</t>
  </si>
  <si>
    <t>18.029.0040-A</t>
  </si>
  <si>
    <t>18.029.0070-0</t>
  </si>
  <si>
    <t>BOMBA CENTRIFUGA SUBMERSA,PARA AGUAS SERVIDAS,DE 0,5CV,110/2</t>
  </si>
  <si>
    <t>20V.FORNECIMENTO E COLOCACAO</t>
  </si>
  <si>
    <t>18.029.0070-A</t>
  </si>
  <si>
    <t>18.029.0075-0</t>
  </si>
  <si>
    <t>BOMBA CENTRIFUGA SUBMERSA,PARA AGUAS SERVIDAS,DE 1CV,110/220</t>
  </si>
  <si>
    <t>V.FORNECIMENTO E COLOCACAO</t>
  </si>
  <si>
    <t>18.029.0075-A</t>
  </si>
  <si>
    <t>18.029.0080-0</t>
  </si>
  <si>
    <t>BOMBA CENTRIFUGA SUBMERSA,PARA AGUAS SERVIDAS,DE 2CV,220V.FO</t>
  </si>
  <si>
    <t>18.029.0080-A</t>
  </si>
  <si>
    <t>18.029.0085-0</t>
  </si>
  <si>
    <t>BOMBA CENTRIFUGA SUBMERSA,PARA AGUAS SERVIDAS,DE 3CV,220/380</t>
  </si>
  <si>
    <t>18.029.0085-A</t>
  </si>
  <si>
    <t>18.029.0086-0</t>
  </si>
  <si>
    <t>BOMBA CENTRIFUGA SUBMERSA,PARA AGUAS SERVIDAS,DE 4CV,220/380</t>
  </si>
  <si>
    <t>18.029.0086-A</t>
  </si>
  <si>
    <t>18.029.0105-0</t>
  </si>
  <si>
    <t>BOMBA CENTRIFUGA SUBMERSA(ROBUSTA)PARA AGUAS FECAIS(ESGOTOS</t>
  </si>
  <si>
    <t>DOMESTICOS)DE 0,5CV,110/220V.FORNECIMENTO E COLOCACAO</t>
  </si>
  <si>
    <t>18.029.0105-A</t>
  </si>
  <si>
    <t>18.029.0110-0</t>
  </si>
  <si>
    <t>DOMESTICOS)DE 1CV,220V.FORNECIMENTO E COLOCACAO</t>
  </si>
  <si>
    <t>18.029.0110-A</t>
  </si>
  <si>
    <t>18.029.0115-0</t>
  </si>
  <si>
    <t>DOMESTICOS)DE 2CV,220V.FORNECIMENTO E COLOCACAO</t>
  </si>
  <si>
    <t>18.029.0115-A</t>
  </si>
  <si>
    <t>18.029.0120-0</t>
  </si>
  <si>
    <t>BOMBA AUTOASPIRANTE,PARA AGUA LIMPA,DE 1/4CV.FORNECIMENTO E</t>
  </si>
  <si>
    <t>18.029.0120-A</t>
  </si>
  <si>
    <t>18.029.0125-0</t>
  </si>
  <si>
    <t>BOMBA AUTO-ASPIRANTE,PARA AGUA LIMPA,DE 0,5CV.FORNECIMENTO E</t>
  </si>
  <si>
    <t>18.029.0125-A</t>
  </si>
  <si>
    <t>18.029.0130-0</t>
  </si>
  <si>
    <t>BOMBA AUTO-ASPIRANTE,PARA AGUA LIMPA,DE 1CV.FORNECIMENTO E C</t>
  </si>
  <si>
    <t>18.029.0130-A</t>
  </si>
  <si>
    <t>18.030.0001-0</t>
  </si>
  <si>
    <t>CONDICIONADOR DE AR TIPO SPLIT 9000 BTU'S COMPREENDENDO 1 CO</t>
  </si>
  <si>
    <t>NDENSADOR E 1 EVAPORADOR(VIDE INSTALACAO,ASSENTAMENTO E INTE</t>
  </si>
  <si>
    <t>RLIGACOES FAMILIA 15.005).FORNECIMENTO</t>
  </si>
  <si>
    <t>18.030.0002-0</t>
  </si>
  <si>
    <t>CONDICIONADOR DE AR TIPO SPLIT 12000 BTU'S COMPREENDENDO 1 C</t>
  </si>
  <si>
    <t>ONDENSADOR E 1 EVAPORADOR(VIDE INSTALACAO,ASSENTAMENTO E INT</t>
  </si>
  <si>
    <t>ERLIGACOES FAMILIA 15.005).FORNECIMENTO</t>
  </si>
  <si>
    <t>18.030.0003-0</t>
  </si>
  <si>
    <t>CONDICIONADOR DE AR TIPO SPLIT 18000 BTU'S COMPREENDENDO 1 C</t>
  </si>
  <si>
    <t>18.030.0003-A</t>
  </si>
  <si>
    <t>18.030.0004-0</t>
  </si>
  <si>
    <t>ONDENSADOR E 2 EVAPORADORES(VIDE INSTALACAO,ASSENTAMENTO E I</t>
  </si>
  <si>
    <t>NTERLIGACOES FAMILIA 15.005).FORNECIMENTO</t>
  </si>
  <si>
    <t>18.030.0004-A</t>
  </si>
  <si>
    <t>18.030.0005-0</t>
  </si>
  <si>
    <t>CONDICIONADOR DE AR TIPO SPLIT 24000 BTU'S COMPREENDENDO 1 C</t>
  </si>
  <si>
    <t>18.030.0005-A</t>
  </si>
  <si>
    <t>18.030.0006-0</t>
  </si>
  <si>
    <t>18.030.0006-A</t>
  </si>
  <si>
    <t>18.030.0007-0</t>
  </si>
  <si>
    <t>CONDICIONADOR DE AR TIPO SPLIT 30000 BTU'S COMPREENDENDO 1 C</t>
  </si>
  <si>
    <t>18.030.0007-A</t>
  </si>
  <si>
    <t>18.030.0008-0</t>
  </si>
  <si>
    <t>CONDICIONADOR DE AR TIPO SPLIT 36000 BTU'S COMPREENDENDO 1 C</t>
  </si>
  <si>
    <t>ONDENSADOR E  1 EVAPORADOR(VIDE INSTALACAO,ASSENTAMENTO E IN</t>
  </si>
  <si>
    <t>TERLIGACOES FAMILIA 15.005).FORNECIMENTO</t>
  </si>
  <si>
    <t>18.030.0008-A</t>
  </si>
  <si>
    <t>18.030.0009-0</t>
  </si>
  <si>
    <t>CONDICIONADOR DE AR TIPO SPLIT 48000 BTU'S COMPREENDENDO 1 C</t>
  </si>
  <si>
    <t>18.030.0010-0</t>
  </si>
  <si>
    <t>CONDICIONADOR DE AR TIPO SPLIT 60000 BTU'S COMPREENDENDO 1 C</t>
  </si>
  <si>
    <t>18.030.0500-0</t>
  </si>
  <si>
    <t>SISTEMA DE AR CONDICIONADO CENTRAL,TIPO "SELF CONTAINED",CON</t>
  </si>
  <si>
    <t>DENSACAO A AR,PARA AREAS DE CONFORTO TERMICO,NOS TERMOS DA N</t>
  </si>
  <si>
    <t>BR 16401,ATE 10TR,INCLUSIVE PROJETO</t>
  </si>
  <si>
    <t>TR</t>
  </si>
  <si>
    <t>18.030.0500-A</t>
  </si>
  <si>
    <t>18.030.0510-0</t>
  </si>
  <si>
    <t>BR 16401,DE 10,1 ATE 15TR,INCLUSIVE PROJETO</t>
  </si>
  <si>
    <t>18.030.0510-A</t>
  </si>
  <si>
    <t>18.030.0520-0</t>
  </si>
  <si>
    <t>BR 16401, DE 15,1 ATE 20TR,INCLUSIVE PROJETO</t>
  </si>
  <si>
    <t>18.030.0520-A</t>
  </si>
  <si>
    <t>18.030.0530-0</t>
  </si>
  <si>
    <t>BR 16401,DE 20,1 ATE 25TR,INCLUSIVE PROJETO</t>
  </si>
  <si>
    <t>18.030.0530-A</t>
  </si>
  <si>
    <t>18.030.0540-0</t>
  </si>
  <si>
    <t>BR 16401,DE 25,1 ATE 30TR,INCLUSIVE PROJETO</t>
  </si>
  <si>
    <t>18.030.0540-A</t>
  </si>
  <si>
    <t>18.030.0550-0</t>
  </si>
  <si>
    <t>BR 16401,DE 30,1 ATE 40TR,INCLUSIVE PROJETO</t>
  </si>
  <si>
    <t>18.030.0550-A</t>
  </si>
  <si>
    <t>18.030.0660-0</t>
  </si>
  <si>
    <t>SISTEMA DE AR CONDICIONADO CENTRAL,TIPO SPLIT "BUILT IN",COM</t>
  </si>
  <si>
    <t> REDE DE DUTOS DE INSUFLAMENTO E DE AR EXTERIOR PARA RENOVAC</t>
  </si>
  <si>
    <t>AO,PARA AREAS DE CONFORTO TERMICO,NOS TERMOS DA NBR 16401,AT</t>
  </si>
  <si>
    <t>E 10TR,INCLUSIVE PROJETO</t>
  </si>
  <si>
    <t>18.030.0660-A</t>
  </si>
  <si>
    <t>18.030.0663-0</t>
  </si>
  <si>
    <t>AO,PARA AREAS DE CONFORTO TERMICO,NOS TERMOS DA NBR 16401,DE</t>
  </si>
  <si>
    <t> 10,1 ATE 15TR,INCLUSIVE PROJETO</t>
  </si>
  <si>
    <t>18.030.0663-A</t>
  </si>
  <si>
    <t>18.030.0665-0</t>
  </si>
  <si>
    <t> 15,1 ATE 20TR,INCLUSIVE PROJETO</t>
  </si>
  <si>
    <t>18.030.0665-A</t>
  </si>
  <si>
    <t>18.030.0667-0</t>
  </si>
  <si>
    <t> 20,1 ATE 25TR,INCLUSIVE PROJETO</t>
  </si>
  <si>
    <t>18.030.0667-A</t>
  </si>
  <si>
    <t>18.030.0669-0</t>
  </si>
  <si>
    <t> 25,1 ATE 30TR,INCLUSIVE PROJETO</t>
  </si>
  <si>
    <t>18.030.0669-A</t>
  </si>
  <si>
    <t>18.030.0673-0</t>
  </si>
  <si>
    <t> 30,1 ATE 40TR,INCLUSIVE PROJETO</t>
  </si>
  <si>
    <t>18.030.0673-A</t>
  </si>
  <si>
    <t>18.030.0700-0</t>
  </si>
  <si>
    <t>SISTEMA DE AR CONDICIONADO CENTRAL,TIPO "CHILLER",CONDENSACA</t>
  </si>
  <si>
    <t>O A AR,PARA AREAS DE CONFORTO TERMICO,NOS TERMOS DA NBR 1640</t>
  </si>
  <si>
    <t>1,ATE 50TR,INCLUSIVE PROJETO</t>
  </si>
  <si>
    <t>18.030.0700-A</t>
  </si>
  <si>
    <t>18.030.0710-0</t>
  </si>
  <si>
    <t>1,DE 50,1 ATE 100TR,INCLUSIVE PROJETO</t>
  </si>
  <si>
    <t>18.030.0710-A</t>
  </si>
  <si>
    <t>18.030.0720-0</t>
  </si>
  <si>
    <t>1,DE 100,1 ATE 150TR,INCLUSIVE PROJETO</t>
  </si>
  <si>
    <t>18.030.0720-A</t>
  </si>
  <si>
    <t>18.030.0730-0</t>
  </si>
  <si>
    <t>1,DE 150,1 ATE 200TR,INCLUSIVE PROJETO</t>
  </si>
  <si>
    <t>18.030.0730-A</t>
  </si>
  <si>
    <t>18.030.0740-0</t>
  </si>
  <si>
    <t>1,DE 200,1 ATE 250TR,INCLUSIVE PROJETO</t>
  </si>
  <si>
    <t>18.030.0740-A</t>
  </si>
  <si>
    <t>18.030.0742-0</t>
  </si>
  <si>
    <t>1,DE 250,1 ATE 300TR,INCLUSIVE PROJETO</t>
  </si>
  <si>
    <t>18.030.0742-A</t>
  </si>
  <si>
    <t>18.030.0744-0</t>
  </si>
  <si>
    <t>1,DE 300,1 ATE 350TR,INCLUSIVE PROJETO</t>
  </si>
  <si>
    <t>18.030.0744-A</t>
  </si>
  <si>
    <t>18.030.0746-0</t>
  </si>
  <si>
    <t>1,DE 350,1 ATE 400TR,INCLUSIVE PROJETO</t>
  </si>
  <si>
    <t>18.030.0746-A</t>
  </si>
  <si>
    <t>18.030.0900-0</t>
  </si>
  <si>
    <t>O A AR,PARA UNIDADES MEDICAS ASSISTENCIAIS,NOS TERMOS DA NBR</t>
  </si>
  <si>
    <t>7256,ATE 50TR,INCLUSIVE PROJETO</t>
  </si>
  <si>
    <t>18.030.0900-A</t>
  </si>
  <si>
    <t>18.030.0905-0</t>
  </si>
  <si>
    <t>7256,DE 50,1 ATE 100TR,INCLUSIVE PROJETO</t>
  </si>
  <si>
    <t>18.030.0905-A</t>
  </si>
  <si>
    <t>18.030.0910-0</t>
  </si>
  <si>
    <t>7256,DE 100,1 ATE 150TR,INCLUSIVE PROJETO</t>
  </si>
  <si>
    <t>18.030.0910-A</t>
  </si>
  <si>
    <t>18.030.0915-0</t>
  </si>
  <si>
    <t>7256,DE 150,1 ATE 200TR,INCLUSIVE PROJETO</t>
  </si>
  <si>
    <t>18.030.0915-A</t>
  </si>
  <si>
    <t>18.030.0920-0</t>
  </si>
  <si>
    <t>7256,DE 200,1 ATE 250TR,INCLUSIVE PROJETO</t>
  </si>
  <si>
    <t>18.030.0920-A</t>
  </si>
  <si>
    <t>18.030.0921-0</t>
  </si>
  <si>
    <t> 7256,DE 250,1 ATE 300TR,INCLUSIVE PROJETO</t>
  </si>
  <si>
    <t>18.030.0921-A</t>
  </si>
  <si>
    <t>18.030.0922-0</t>
  </si>
  <si>
    <t> 7256,DE 300,1 ATE 350TR,INCLUSIVE PROJETO</t>
  </si>
  <si>
    <t>18.030.0922-A</t>
  </si>
  <si>
    <t>18.030.0923-0</t>
  </si>
  <si>
    <t> 7256,DE 350,1 ATE 400TR,INCLUSIVE PROJETO</t>
  </si>
  <si>
    <t>18.030.0923-A</t>
  </si>
  <si>
    <t>18.031.0010-0</t>
  </si>
  <si>
    <t>GELADEIRA TIPO COMERCIAL,COM 4 PORTAS EM SERVICO E 25 PES CU</t>
  </si>
  <si>
    <t>BICOS UTILIZAVEIS,REVESTIDA EXTERNAMENTE EM ACO INOXIDAVEL,C</t>
  </si>
  <si>
    <t>OM UNIDADE FRIGORIFICA ACIONADA POR MOTOR DE 0,5CV.FORNECIME</t>
  </si>
  <si>
    <t>18.031.0010-A</t>
  </si>
  <si>
    <t>18.031.0015-0</t>
  </si>
  <si>
    <t>FREEZER HORIZONTAL,EM CHAPA DE ACO PINTADO,TAMPA UNICA,CAPAC</t>
  </si>
  <si>
    <t>IDADE APROXIMADA DE 300L.FORNECIMENTO E COLOCACAO</t>
  </si>
  <si>
    <t>18.031.0015-A</t>
  </si>
  <si>
    <t>18.031.0016-0</t>
  </si>
  <si>
    <t>FREEZER HORIZONTAL,EM CHAPA DE ACO PINTADO,COM 2 TAMPAS,CAPA</t>
  </si>
  <si>
    <t>CIDADE APROXIMADA DE 400L.FORNECIMENTO E COLOCACAO</t>
  </si>
  <si>
    <t>18.031.0016-A</t>
  </si>
  <si>
    <t>18.031.0020-0</t>
  </si>
  <si>
    <t>PORTA FRIGORIFICA GIRATORIA PARA RESFRIADOS,MEDINDO 800X1800</t>
  </si>
  <si>
    <t>MM,REVESTIDA INTERNA E EXTERNAMENTE EM CHAPA DE ACO IXO AISI</t>
  </si>
  <si>
    <t> 430,NUCLEO ISOLANTE EM POLIURETANO COM 50MM,BATENTE EM MADE</t>
  </si>
  <si>
    <t>IRA DE LEI,REVESTIDA COM CHAPA DE ACABAMENTO,FERRAGENS GIRAT</t>
  </si>
  <si>
    <t>ORIA EM METAL CROMADO.FORNECIMENTO E COLOCACAO</t>
  </si>
  <si>
    <t>18.031.0020-A</t>
  </si>
  <si>
    <t>18.031.0025-0</t>
  </si>
  <si>
    <t>PORTA FRIGORIFICA GIRATORIA PARA CONGELADOS,800X1800MM,REVES</t>
  </si>
  <si>
    <t>TIDA INTERNA E EXTERNAMENTE EM CHAPA DE ACO INOX AISI 430,NU</t>
  </si>
  <si>
    <t>CLEO ISOLANTE EM POLIURETANO COM 80MM,BATENTE EM MADEIRA DE</t>
  </si>
  <si>
    <t>DE LEI,REVESTIDA COM CHAPA DE ACABAMENTO,FERRAGENS GIRATORIA</t>
  </si>
  <si>
    <t> EM METAL CROMADO.FORNECIMENTO E COLOCACAO</t>
  </si>
  <si>
    <t>18.031.0025-A</t>
  </si>
  <si>
    <t>18.032.0012-0</t>
  </si>
  <si>
    <t>EXTINTOR DE INCENDIO,TIPO AGUA-PRESSURIZADA,DE 10L,INCLUSIVE</t>
  </si>
  <si>
    <t> SUPORTE DE PAREDE E CARGA COMPLETA.FORNECIMENTO E COLOCACAO</t>
  </si>
  <si>
    <t>18.032.0012-A</t>
  </si>
  <si>
    <t>18.032.0014-0</t>
  </si>
  <si>
    <t>EXTINTOR DE INCENDIO,TIPO GAS CARBONICO (CO2),10KG,COMPLETO.</t>
  </si>
  <si>
    <t>18.032.0014-A</t>
  </si>
  <si>
    <t>18.032.0015-0</t>
  </si>
  <si>
    <t>EXTINTOR DE INCENDIO,TIPO GAS CARBONICO(CO2),DE 6KG,COMPLETO</t>
  </si>
  <si>
    <t>18.032.0015-A</t>
  </si>
  <si>
    <t>18.032.0020-0</t>
  </si>
  <si>
    <t>EXTINTOR DE INCENDIO,TIPO GAS CARBONICO(CO2),DE 4KG,COMPLETO</t>
  </si>
  <si>
    <t>18.032.0020-A</t>
  </si>
  <si>
    <t>18.032.0025-0</t>
  </si>
  <si>
    <t>EXTINTOR DE INCENDIO,TIPO PO QUIMICO,DE 4KG.FORNECIMENTO E C</t>
  </si>
  <si>
    <t>18.032.0025-A</t>
  </si>
  <si>
    <t>18.032.0030-0</t>
  </si>
  <si>
    <t>EXTINTOR DE INCENDIO,TIPO PO QUIMICO,DE 6KG.FORNECIMENTO E C</t>
  </si>
  <si>
    <t>18.032.0030-A</t>
  </si>
  <si>
    <t>18.033.0010-0</t>
  </si>
  <si>
    <t>BOTIJAO DE GAS ENGARRAFADO(GLP),CAPACIDADE PARA 13KG.O CUSTO</t>
  </si>
  <si>
    <t> INCLUI O BOTIJAO E O GAS.FORNECIMENTO</t>
  </si>
  <si>
    <t>18.033.0010-A</t>
  </si>
  <si>
    <t>18.033.0015-0</t>
  </si>
  <si>
    <t>BOTIJAO DE GAS ENGARRAFADO(GLP),CAPACIDADE PARA 45KG.O CUSTO</t>
  </si>
  <si>
    <t>18.033.0015-A</t>
  </si>
  <si>
    <t>18.033.0018-0</t>
  </si>
  <si>
    <t>SISTEMA DE PRESSURIZACAO,COM 02 BOMBAS CENTRIFUGAS DE 5CV/22</t>
  </si>
  <si>
    <t>0V,INCLUSIVE TUBULACOES DE SUCCAO,RECALQUE E DISTRIBUICAO CO</t>
  </si>
  <si>
    <t>M CONEXOES,PRESSOSTATO,MANOMETRO,TANQUE DE PRESSAO,QUADRO DE</t>
  </si>
  <si>
    <t> COMANDO,EXCLUSIVE CASA DE MAQUINAS (VIDE ITEM 18.024.0050).</t>
  </si>
  <si>
    <t>FORNECIMENTO E INSTALACAO</t>
  </si>
  <si>
    <t>18.033.0018-A</t>
  </si>
  <si>
    <t>18.033.0019-0</t>
  </si>
  <si>
    <t>SISTEMA DE PRESSURIZACAO,COM 02 BOMBAS DE 7,5CV/220V,INCLUSI</t>
  </si>
  <si>
    <t>VE TUBULACOES DE SUCCAO,RECALQUE E DISTRIBUICAO COM CONEXOES</t>
  </si>
  <si>
    <t>,PRESSOSTATO,MANOMETRO,TANQUE DE PRESSAO,QUADRO DE COMANDO,E</t>
  </si>
  <si>
    <t>XCLUSIVE CASA DE MAQUINAS (VIDE ITEM 18.024.0050).FORNECIMEN</t>
  </si>
  <si>
    <t>TO E INSTALACAO</t>
  </si>
  <si>
    <t>18.033.0019-A</t>
  </si>
  <si>
    <t>18.033.0020-0</t>
  </si>
  <si>
    <t>SISTEMA DE PRESSURIZACAO,COM 02 BOMBAS DE 10CV/220V,INCLUSIV</t>
  </si>
  <si>
    <t>E TUBULACOES DE SUCCAO,RECALQUE E DISTRIBUICAO COM CONEXOES,</t>
  </si>
  <si>
    <t>PRESSOSTATO,MANOMETRO,TANQUE DE PRESSAO,QUADRO DE COMANDO,EX</t>
  </si>
  <si>
    <t>CLUSIVE CASA DE MAQUINAS (VIDE ITEM 18.024.0050).FORNECIMENT</t>
  </si>
  <si>
    <t>O E INSTALACAO</t>
  </si>
  <si>
    <t>18.033.0020-A</t>
  </si>
  <si>
    <t>18.034.0010-0</t>
  </si>
  <si>
    <t>EXAUSTOR TUBO AXIAL,ACIONAMENTO DIRETO,DIAMETRO DE 300MM,HEL</t>
  </si>
  <si>
    <t>ICE DE 6 PALETAS,FABRICADA EM CHAPA DE ACO CARBONO.FORNECIME</t>
  </si>
  <si>
    <t>18.034.0010-A</t>
  </si>
  <si>
    <t>18.034.0015-0</t>
  </si>
  <si>
    <t>EXAUSTOR TUBO AXIAL,ACIONAMENTO DIRETO,DIAMETRO DE 400MM,HEL</t>
  </si>
  <si>
    <t>18.034.0015-A</t>
  </si>
  <si>
    <t>18.034.0020-0</t>
  </si>
  <si>
    <t>EXAUSTOR TUBO AXIAL,ACIONAMENTO DIRETO,DIAMETRO DE 500MM,HEL</t>
  </si>
  <si>
    <t>ICE DE 6 PALETAS,FABRICADAS EM CHAPA DE ACO CARBONO.FORNECIM</t>
  </si>
  <si>
    <t>18.034.0020-A</t>
  </si>
  <si>
    <t>18.034.0025-0</t>
  </si>
  <si>
    <t>EXAUSTOR TUBO AXIAL,ACIONAMENTO DIRETO,DIAMETRO DE 600MM,HEL</t>
  </si>
  <si>
    <t>18.034.0025-A</t>
  </si>
  <si>
    <t>18.034.0030-0</t>
  </si>
  <si>
    <t>EXAUSTOR TUBO AXIAL,ACIONAMENTO DIRETO,DIAMETRO DE 800MM,HEL</t>
  </si>
  <si>
    <t>18.034.0030-A</t>
  </si>
  <si>
    <t>18.034.0035-0</t>
  </si>
  <si>
    <t>EXAUSTOR TUBO AXIAL,ACIONAMENTO DIRETO,DIAMETRO DE 1000MM,HE</t>
  </si>
  <si>
    <t>LICE DE 6 PALETAS,FABRICADA EM CHAPA DE ACO CARBONO.FORNECIM</t>
  </si>
  <si>
    <t>18.034.0035-A</t>
  </si>
  <si>
    <t>18.034.0050-0</t>
  </si>
  <si>
    <t>MICRO EXAUSTOR,INCLUSIVE VENEZIANAS,ADAPTADOR E TUBO FLEXIVE</t>
  </si>
  <si>
    <t>L,PARA AMBIENTES ATE 7M3.FORNECIMENTO E COLOCACAO</t>
  </si>
  <si>
    <t>18.034.0050-A</t>
  </si>
  <si>
    <t>18.034.0055-0</t>
  </si>
  <si>
    <t>L,PARA AMBIENTES ATE 10M3.FORNECIMENTO E COLOCACAO</t>
  </si>
  <si>
    <t>18.034.0055-A</t>
  </si>
  <si>
    <t>18.034.0060-0</t>
  </si>
  <si>
    <t>EXAUSTORES CENTRIFUGOS,TIPO LIMIT LOAD,SIMPLES ASPIRACAO E A</t>
  </si>
  <si>
    <t>CIONAMENTO INDIRETO,FABRICADO EM CHAPA DE ACO CARBONO,1 CV/2</t>
  </si>
  <si>
    <t>18.034.0060-A</t>
  </si>
  <si>
    <t>18.034.0065-0</t>
  </si>
  <si>
    <t>CIONAMENTO INDIRETO,FABRICADO EM CHAPA DE ACO CARBONO,2CV/22</t>
  </si>
  <si>
    <t>0V.FORNECIMENTO E COLOCACAO</t>
  </si>
  <si>
    <t>18.034.0065-A</t>
  </si>
  <si>
    <t>18.034.0070-0</t>
  </si>
  <si>
    <t>CIONAMENTO INDIRETO,FABRICADO EM CHAPA DE ACO CARBONO,3CV/22</t>
  </si>
  <si>
    <t>18.034.0070-A</t>
  </si>
  <si>
    <t>18.034.0075-0</t>
  </si>
  <si>
    <t>CIONAMENTO INDIRETO,FABRICADO EM CHAPA DE ACO CARBONO,5CV/22</t>
  </si>
  <si>
    <t>18.034.0075-A</t>
  </si>
  <si>
    <t>18.034.0080-0</t>
  </si>
  <si>
    <t>EXAUSTOR CENTRIFUGO DE SIMPLES ASPIRACAO,ROTOR "SIROCCO" DE</t>
  </si>
  <si>
    <t>3000M3/H, 1/2CV/VI POLOS/3F/220V/60HZ,PRESSAO ESTATICA DE 20</t>
  </si>
  <si>
    <t>MMCA,COM DIAMETRO DE 35CM.FORNECIMENTO E COLOCACAO</t>
  </si>
  <si>
    <t>18.034.0080-A</t>
  </si>
  <si>
    <t>18.034.0085-0</t>
  </si>
  <si>
    <t>4000M3/H, 3/4CV/VI POLOS/3F/220V/60HZ,PRESSAO ESTATICA DE 20</t>
  </si>
  <si>
    <t>MMCA,COM DIAMETRO DE 40CM.FORNECIMENTO E COLOCACAO</t>
  </si>
  <si>
    <t>18.034.0085-A</t>
  </si>
  <si>
    <t>18.034.0090-0</t>
  </si>
  <si>
    <t>7000M3/H, 1,0CV/VI POLOS/3F/220V/60HZ,PRESSAO ESTATICA DE 20</t>
  </si>
  <si>
    <t>MMCA,COM DIAMETRO DE 50CM.FORNECIMENTO E COLOCACAO</t>
  </si>
  <si>
    <t>18.034.0090-A</t>
  </si>
  <si>
    <t>18.034.0100-0</t>
  </si>
  <si>
    <t>SISTEMA DE EXAUSTAO PARA FOGOES 3,10X1,30M,INCLUSIVE DUTOS C</t>
  </si>
  <si>
    <t>OM 40CM DE DIAMETRO,EXAUSTOR AXIAL DE 3/4 CV,220V,E FERRAGEN</t>
  </si>
  <si>
    <t>18.034.0100-A</t>
  </si>
  <si>
    <t>18.034.0120-0</t>
  </si>
  <si>
    <t>EXAUSTOR EOLICO GIRATORIO, DIAMETRO DE 24",COM VAZAO ATE 400</t>
  </si>
  <si>
    <t>0M3/H,PARA FIXACAO EM TELHADOS.FORNECIMENTO E COLOCACAO</t>
  </si>
  <si>
    <t>18.034.0120-A</t>
  </si>
  <si>
    <t>18.034.0130-0</t>
  </si>
  <si>
    <t>FILTRO ELETROSTATICO P/EXAUSTAO MECANICA,TIPO PENNEY,MODELO</t>
  </si>
  <si>
    <t>FET 21H3,OU SIMILAR,C/CAPACIDADE NOMINAL DE 9900M3/H,ALIMENT</t>
  </si>
  <si>
    <t>ACAO DE 220V,MONOFASICA,PERDA DE PRESSAO DE 10MMCA(LIMPO)E 2</t>
  </si>
  <si>
    <t>0MMCA(SUJO),TEMPERATURA TRABALHO ATE 140°F,CARCACA ACO CARBO</t>
  </si>
  <si>
    <t>NO,PRE-FILTRO MECANICO TELAS EXECUTADO ALUMINIO E SEPARADOR</t>
  </si>
  <si>
    <t>INERCIAL DE NEVOAS E GOTAS EM ALUMINIO.INCL.DIFUSORES.FORN.</t>
  </si>
  <si>
    <t>18.034.0130-A</t>
  </si>
  <si>
    <t>18.034.0140-0</t>
  </si>
  <si>
    <t>FILTRO INERCIAL DE ACO GALVANIZADO,PARA COIFA DE COCCAO,NAS</t>
  </si>
  <si>
    <t>DIMENSOES 40X50CM.FORNECIMENTO</t>
  </si>
  <si>
    <t>18.034.0140-A</t>
  </si>
  <si>
    <t>18.034.0150-0</t>
  </si>
  <si>
    <t>DIMENSOES 50X50CM.FORNECIMENTO</t>
  </si>
  <si>
    <t>18.034.0150-A</t>
  </si>
  <si>
    <t>18.034.0160-0</t>
  </si>
  <si>
    <t>FILTRO DE CARVAO ATIVADO,PARA SISTEMA DE EXAUSTAO,NAS DIMENS</t>
  </si>
  <si>
    <t>OES 60X60CM,ATE 2000M3/H.FORNECIMENTO</t>
  </si>
  <si>
    <t>18.034.0160-A</t>
  </si>
  <si>
    <t>18.035.0005-0</t>
  </si>
  <si>
    <t>VENTILADOR DE TETO,COM 3 PAS EM ACO GALVANIZADO,INCLUSIVE IN</t>
  </si>
  <si>
    <t>TERRUPTOR DE COMANDO.FORNECIMENTO E COLOCACAO</t>
  </si>
  <si>
    <t>18.035.0005-A</t>
  </si>
  <si>
    <t>18.035.0010-0</t>
  </si>
  <si>
    <t>VENTILADOR DE TETO COM LUMINARIA,3 PAS DE MADEIRA DE LEI,INC</t>
  </si>
  <si>
    <t>LUSIVE INTERRUPTOR DE COMANDO. FORNECIMENTO E COLOCACAO</t>
  </si>
  <si>
    <t>18.035.0010-A</t>
  </si>
  <si>
    <t>18.036.0001-0</t>
  </si>
  <si>
    <t>VENTILADOR DE PAREDE,OSCILANTE,DIAMETRO 24",MOTOR DE 1 A 6HP</t>
  </si>
  <si>
    <t>,ROTACAO 1150RPM,VAZAO 300M3/MINUTO,110/220V.FORNECIMENTO E</t>
  </si>
  <si>
    <t>18.036.0001-A</t>
  </si>
  <si>
    <t>18.037.0100-0</t>
  </si>
  <si>
    <t>CENTRAL DE GRAVACAO DIGITAL DE CFTV PARA 16 CANAIS.FORNECIME</t>
  </si>
  <si>
    <t>18.037.0100-A</t>
  </si>
  <si>
    <t>18.037.0110-0</t>
  </si>
  <si>
    <t>MESA CONTROLADORA PARA CAMERAS PTZ(CONTROL KEYBOARD).FORNECI</t>
  </si>
  <si>
    <t>18.037.0110-A</t>
  </si>
  <si>
    <t>18.037.0120-0</t>
  </si>
  <si>
    <t>MONITOR LCD 15,6" WIDESCREEN.FORNECIMENTO</t>
  </si>
  <si>
    <t>18.037.0120-A</t>
  </si>
  <si>
    <t>18.037.0130-0</t>
  </si>
  <si>
    <t>MONITOR LCD 19",WIDESCREEN.FORNECIMENTO</t>
  </si>
  <si>
    <t>18.037.0130-A</t>
  </si>
  <si>
    <t>18.037.0140-0</t>
  </si>
  <si>
    <t>MONITOR LCD 22",WIDESCREEN.FORNECIMENTO</t>
  </si>
  <si>
    <t>18.037.0140-A</t>
  </si>
  <si>
    <t>18.037.0150-0</t>
  </si>
  <si>
    <t>MINI CAMERA,COM DOME,LENTE PADRAO 3,6MM.FORNECIMENTO</t>
  </si>
  <si>
    <t>18.037.0150-A</t>
  </si>
  <si>
    <t>18.037.0160-0</t>
  </si>
  <si>
    <t>MINI CAMERA COM DOME E INFRAVERMELHO.FORNECIMENTO</t>
  </si>
  <si>
    <t>18.037.0160-A</t>
  </si>
  <si>
    <t>18.037.0170-0</t>
  </si>
  <si>
    <t>CAMERA PTZ(MOVIMENTO HORIZONTAL,VERTICAL E ZOOM).FORNECIMENT</t>
  </si>
  <si>
    <t>18.037.0170-A</t>
  </si>
  <si>
    <t>18.037.0180-0</t>
  </si>
  <si>
    <t>CAMERA PROFISSIONAL("DAY-NIGHT"),EQUIPADA COM LENTE VARIFOCA</t>
  </si>
  <si>
    <t>L.FORNECIMENTO</t>
  </si>
  <si>
    <t>18.037.0180-A</t>
  </si>
  <si>
    <t>18.037.0200-0</t>
  </si>
  <si>
    <t>SONOFLETOR ACUSTICO DE EMBUTIR COMPLETO,CASADOR DE IMPEDANCI</t>
  </si>
  <si>
    <t>A,POTENCIOMETRO DE VOLUME E ALTO FALANTE DE 6" DE 25W RMS,IN</t>
  </si>
  <si>
    <t>CLUSIVE PLUGS,TERMINAIS E CONECTORES,EXCLUSIVE FIOS E INSTAL</t>
  </si>
  <si>
    <t>ACAO DO PONTO (VIDE ITEM 15.015.0400).FORNECIMENTO E COLOCAC</t>
  </si>
  <si>
    <t>18.037.0200-A</t>
  </si>
  <si>
    <t>18.038.0010-0</t>
  </si>
  <si>
    <t>DETECTOR TERMICO ANALOGICO COM BASE,PARA SISTEMA DE ALARME C</t>
  </si>
  <si>
    <t>ONTRA INCENDIO.FORNECIMENTO E COLOCACAO</t>
  </si>
  <si>
    <t>18.038.0010-A</t>
  </si>
  <si>
    <t>18.038.0020-0</t>
  </si>
  <si>
    <t>DETECTOR OTICO DE FUMACA ANALOGICO COM BASE,PARA SISTEMA DE</t>
  </si>
  <si>
    <t>ALARME CONTRA INCENDIO.FORNECIMENTO E COLOCACAO</t>
  </si>
  <si>
    <t>18.038.0020-A</t>
  </si>
  <si>
    <t>18.038.0030-0</t>
  </si>
  <si>
    <t>SIRENE AUDIO VISUAL,PARA SISTEMA DE ALARME CONTRA INCENDIO.F</t>
  </si>
  <si>
    <t>18.038.0030-A</t>
  </si>
  <si>
    <t>18.038.0035-0</t>
  </si>
  <si>
    <t>DETECTOR DE GAS COMBUSTIVEL(GLP)COM ALARME A 30CM DO PISO,TE</t>
  </si>
  <si>
    <t>NSAO DE 127V/60HZ E CONSUMO E 10W.FORNECIMENTO E COLOCACAO</t>
  </si>
  <si>
    <t>18.038.0035-A</t>
  </si>
  <si>
    <t>18.038.0040-0</t>
  </si>
  <si>
    <t>DETECTOR DE INCENDIO,COMPOSTO DE CENTRAL MICROPROCESSADA ANA</t>
  </si>
  <si>
    <t>LOGICA,PARA 128 PONTOS,EXPANSIVEL ATE 1024 PONTOS,INCLUINDO</t>
  </si>
  <si>
    <t>MAO-DE-OBRA PARA STAR-UP DO SISTEMA.FORNECIMENTO E COLOCACAO</t>
  </si>
  <si>
    <t>18.038.0040-A</t>
  </si>
  <si>
    <t>18.038.0045-0</t>
  </si>
  <si>
    <t>ACIONADOR TIPO "QUEBRE VIDRO",INCLUSIVE SENSOR DE ALARME E C</t>
  </si>
  <si>
    <t>HAVE EXTERNA PARA TESTE.FORNECIMENTO E COLOCACAO</t>
  </si>
  <si>
    <t>18.038.0045-A</t>
  </si>
  <si>
    <t>18.040.0010-0</t>
  </si>
  <si>
    <t>ELEVADOR ESPECIAL PARA CADEIRA DE RODAS,CAPACIDADE DE 210KG,</t>
  </si>
  <si>
    <t>VELOCIDADE 15M/MIN,2 PARADAS,PERCURSO DE 6,6M,COMANDO AUTOMA</t>
  </si>
  <si>
    <t>TICO SIMPLES EM TODAS AS PARADAS,COM 2 PORTAS POR ANDAR,PORT</t>
  </si>
  <si>
    <t>AS EM CHAPA COM ACABAMENTO PRIMER PARA PINTURA(EXCLUSIVE EST</t>
  </si>
  <si>
    <t>A)CABINA COM DIMENSOES DE(0,90X1,30X2,05)M.FORNECIMENTO,MONT</t>
  </si>
  <si>
    <t>AGEM E INSTALACAO</t>
  </si>
  <si>
    <t>18.040.0010-A</t>
  </si>
  <si>
    <t>18.040.0015-0</t>
  </si>
  <si>
    <t>ELEVADOR HIDRAULICO,COM CAPACIDADE PARA 6 PESSOAS,420KG,VELO</t>
  </si>
  <si>
    <t>CIDADE DE 0,75M/S,PARADAS 2(1 A 2),COM MOTOR DE CORRENTE ALT</t>
  </si>
  <si>
    <t>ERNADA,2 VELOCIDADES,TENSAO DE ILUMINACAO DE 110V,MOTRIZ DE</t>
  </si>
  <si>
    <t>220V,FREQUENCIA DE 60HZ,MAQUINA DE TRACAO COM ENGRENAGEM EM</t>
  </si>
  <si>
    <t>CIMA DA CAIXA.FORNECIMENTO,MONTAGEM E INSTALACAO</t>
  </si>
  <si>
    <t>18.040.0015-A</t>
  </si>
  <si>
    <t>18.040.0020-0</t>
  </si>
  <si>
    <t>ELEVADOR HIDRAULICO,COM CAPACIDADE PARA 8 PESSOAS,560KG,VELO</t>
  </si>
  <si>
    <t>E DE 0,53M/S,PERCURSO 11,3M,PARADAS 4(T1 A 3),COM MOTOR TRIF</t>
  </si>
  <si>
    <t>ASICO DE 220V,60HZ,SISTEMA HIDRAULICO,SISTEMA ELETRONICO DE</t>
  </si>
  <si>
    <t>COMANDO E CONTROLE DOTADO DE DISPLAY DIGITAL,ISOLADOR DE POS</t>
  </si>
  <si>
    <t>ICAO NO PAVIMENTO PRINCIPAL E SETAS DIRECIONAIS NOS DEMAIS P</t>
  </si>
  <si>
    <t>AVIMENTOS.FORNECIMENTO,MONTAGEM E INSTALACAO</t>
  </si>
  <si>
    <t>18.040.0020-A</t>
  </si>
  <si>
    <t>18.040.0025-0</t>
  </si>
  <si>
    <t>PLATAFORMA PARA TRANSPORTE VERTICAL,PERCURSO DE 3,17M,CAPACI</t>
  </si>
  <si>
    <t>DADE PARA 230KG,VELOCIDADE DE 6M/MINUTO,COM DUAS PARADAS,GUA</t>
  </si>
  <si>
    <t>RDA CORPO LATERAL COM BRACO TIPO BASCULANTE E ACESSO PELO ME</t>
  </si>
  <si>
    <t>SMO LADO,COMANDO AUTOMATICO SIMPLES NAS DUAS PARADAS FRANQUE</t>
  </si>
  <si>
    <t>ADO,CHAVE NA CABINE,MOTOR ELETRICO DE 2CV A 1720RPM,60HZ,TRI</t>
  </si>
  <si>
    <t>FASICO (220/380V).FORNECIMENTO,MONTAGEM E INSTALACAO</t>
  </si>
  <si>
    <t>18.045.0010-0</t>
  </si>
  <si>
    <t>POSTE DE CONCRETO,COM SECAO CIRCULAR,COM 5,00M DE COMPRIMENT</t>
  </si>
  <si>
    <t>O E CARGA NOMINAL NO TOPO DE 100KG,INCLUSIVE ESCAVACAO,EXCLU</t>
  </si>
  <si>
    <t>SIVE TRANSPORTE.FORNECIMENTO E COLOCACAO</t>
  </si>
  <si>
    <t>18.045.0010-A</t>
  </si>
  <si>
    <t>18.045.0011-0</t>
  </si>
  <si>
    <t>O E CARGA NOMINAL NO TOPO DE 200KG,INCLUSIVE ESCAVACAO,EXCLU</t>
  </si>
  <si>
    <t>18.045.0011-A</t>
  </si>
  <si>
    <t>18.045.0012-0</t>
  </si>
  <si>
    <t>O E CARGA NOMINAL NO TOPO DE 300KG,INCLUSIVE ESCAVACAO,EXCLU</t>
  </si>
  <si>
    <t>18.045.0012-A</t>
  </si>
  <si>
    <t>18.045.0013-0</t>
  </si>
  <si>
    <t>O E CARGA NOMINAL NO TOPO DE 400KG,INCLUSIVE ESCAVACAO,EXCLU</t>
  </si>
  <si>
    <t>18.045.0013-A</t>
  </si>
  <si>
    <t>18.045.0015-0</t>
  </si>
  <si>
    <t>POSTE DE CONCRETO,COM SECAO CIRCULAR,COM 7,00M DE COMPRIMENT</t>
  </si>
  <si>
    <t>O E CARGA NOMINAL HORIZONTAL NO TOPO DE 100KG,INCLUSIVE ESCA</t>
  </si>
  <si>
    <t>VACAO,EXCLUSIVE TRANSPORTE.FORNECIMENTO E COLOCACAO</t>
  </si>
  <si>
    <t>18.045.0015-A</t>
  </si>
  <si>
    <t>18.045.0016-0</t>
  </si>
  <si>
    <t>O E CARGA NOMINAL HORIZONTAL NO TOPO DE 200KG,INCLUSIVE ESCA</t>
  </si>
  <si>
    <t>18.045.0016-A</t>
  </si>
  <si>
    <t>18.045.0017-1</t>
  </si>
  <si>
    <t>O E CARGA NOMINAL HORIZONTAL NO TOPO DE 300KG,INCLUSIVE ESCA</t>
  </si>
  <si>
    <t>VACAO,EXCLUSIVE TRANSPORTE.FORNECIMENTO E COLOCACAO.</t>
  </si>
  <si>
    <t>18.045.0017-B</t>
  </si>
  <si>
    <t>18.045.0018-0</t>
  </si>
  <si>
    <t>O E CARGA NOMINAL HORIZONTAL NO TOPO DE 400KG,INCLUSIVE ESCA</t>
  </si>
  <si>
    <t>18.045.0018-A</t>
  </si>
  <si>
    <t>18.045.0025-0</t>
  </si>
  <si>
    <t>POSTE DE CONCRETO,COM SECAO CIRCULAR,COM 9,00M DE COMPRIMENT</t>
  </si>
  <si>
    <t>O E CARGA NOMINAL NO TOPO DE 150KG,INCLUSIVE ESCAVACAO,EXCLU</t>
  </si>
  <si>
    <t>18.045.0025-A</t>
  </si>
  <si>
    <t>18.045.0026-0</t>
  </si>
  <si>
    <t>18.045.0026-A</t>
  </si>
  <si>
    <t>18.045.0027-0</t>
  </si>
  <si>
    <t>18.045.0027-A</t>
  </si>
  <si>
    <t>18.045.0028-0</t>
  </si>
  <si>
    <t>18.045.0028-A</t>
  </si>
  <si>
    <t>18.045.0029-0</t>
  </si>
  <si>
    <t>O E CARGA NOMINAL NO TOPO DE 600KG,INCLUSIVE ESCAVACAO,EXCLU</t>
  </si>
  <si>
    <t>18.045.0029-A</t>
  </si>
  <si>
    <t>18.045.0030-0</t>
  </si>
  <si>
    <t>POSTE DE CONCRETO,COM SECAO CIRCULAR,COM 11,00M DE COMPRIMEN</t>
  </si>
  <si>
    <t>TO E CARGA NOMINAL HORIZONTAL NO TOPO DE 200KG,INCLUSIVE ESC</t>
  </si>
  <si>
    <t>AVACAO,EXCLUSIVE TRANSPORTE.FORNECIMENTO E COLOCACAO</t>
  </si>
  <si>
    <t>18.045.0030-A</t>
  </si>
  <si>
    <t>18.045.0031-0</t>
  </si>
  <si>
    <t>TO E CARGA NOMINAL HORIZONTAL NO TOPO DE 300KG,INCLUSIVE ESC</t>
  </si>
  <si>
    <t>18.045.0031-A</t>
  </si>
  <si>
    <t>18.045.0032-0</t>
  </si>
  <si>
    <t>TO E CARGA NOMINAL HORIZONTAL NO TOPO DE 400KG,INCLUSIVE ESC</t>
  </si>
  <si>
    <t>18.045.0032-A</t>
  </si>
  <si>
    <t>18.045.0033-0</t>
  </si>
  <si>
    <t>TO E CARGA NOMINAL HORIZONTAL NO TOPO DE 600KG,INCLUSIVE ESC</t>
  </si>
  <si>
    <t>18.045.0033-A</t>
  </si>
  <si>
    <t>18.045.0035-0</t>
  </si>
  <si>
    <t>POSTE DE CONCRETO,COM SECAO CIRCULAR,COM 14,00M DE COMPRIMEN</t>
  </si>
  <si>
    <t>18.045.0035-A</t>
  </si>
  <si>
    <t>18.050.0001-0</t>
  </si>
  <si>
    <t>CENTRAL DE AR COMPRIMIDO MEDICINAL,ISENTO DE OLEO,SISTEMA DU</t>
  </si>
  <si>
    <t>PLEX,SOBRE RESERVATORIO HORIZONTAL,DESLOCAMENTO TOTAL DE 170</t>
  </si>
  <si>
    <t>L/MIN.,INCLUSIVE FILTROS,SECADORES,PAINEL ELETRICO,CONFORME</t>
  </si>
  <si>
    <t>RDC-50 ANVISA/MINISTERIO DA SAUDE E NBR-12188 DA ABNT.FORNEC</t>
  </si>
  <si>
    <t>18.050.0001-A</t>
  </si>
  <si>
    <t>18.050.0005-0</t>
  </si>
  <si>
    <t>PLEX,SOBRE RESERVATORIO HORIZONTAL,DESLOCAMENTO TOTAL DE 340</t>
  </si>
  <si>
    <t>L/MIN,INCLUSIVE FILTROS,SECADORES,PAINEL ELETRICO,CONFORME R</t>
  </si>
  <si>
    <t>DC-50 ANVISA/MINISTERIO DA SAUDE E NBR-12188 DA ABNT.FORNECI</t>
  </si>
  <si>
    <t>18.050.0005-A</t>
  </si>
  <si>
    <t>18.050.0012-0</t>
  </si>
  <si>
    <t>PLEX,SOBRE RESERVATORIO HORIZONTAL,DESLOCAMENTO TOTAL DE 680</t>
  </si>
  <si>
    <t>18.050.0012-A</t>
  </si>
  <si>
    <t>18.050.0015-0</t>
  </si>
  <si>
    <t>PLEX,SOBRE RESERVATORIO HORIZONTAL,DESLOCAMENTO TOTAL DE 120</t>
  </si>
  <si>
    <t>0L/MIN,INCLUSIVE FILTROS,SECADORES,PAINEL ELETRICO,CONFORME</t>
  </si>
  <si>
    <t>18.050.0015-A</t>
  </si>
  <si>
    <t>18.050.0020-0</t>
  </si>
  <si>
    <t>PLEX,SOBRE RESERVATORIO HORIZONTAL,DESLOCAMENTO TOTAL DE 240</t>
  </si>
  <si>
    <t>18.050.0020-A</t>
  </si>
  <si>
    <t>18.050.0025-0</t>
  </si>
  <si>
    <t>PLEX,SOBRE RESERVATORIO HORIZONTAL,DESLOCAMENTO TOTAL DE 360</t>
  </si>
  <si>
    <t>RDC-50 ANVISA/MINISTERIO DA SAUDE E NBR 12188 DA ABNT.FORNEC</t>
  </si>
  <si>
    <t>18.050.0025-A</t>
  </si>
  <si>
    <t>18.050.0030-0</t>
  </si>
  <si>
    <t>PLEX,SOBRE RESERVATORIO HORIZONTAL,DESLOCAMENTO TOTAL DE 600</t>
  </si>
  <si>
    <t>18.050.0030-A</t>
  </si>
  <si>
    <t>18.050.0050-0</t>
  </si>
  <si>
    <t>CENTRAL DE VACUO MEDICINAL,ISENTO DE OLEO,SISTEMA DUPLEX,SOB</t>
  </si>
  <si>
    <t>RE RESERVATORIO HORIZONTAL,DESLOCAMENTO TOTAL DE 430L/MIN,IN</t>
  </si>
  <si>
    <t>CLUSIVE FILTROS,SECADORES,PAINEL ELETRICO,DESLOCAMENTO DE 22</t>
  </si>
  <si>
    <t>POL/HG COM TEMPERATURA DO ANEL LIQUIDO DE 30ºC,CONFORME RDC-</t>
  </si>
  <si>
    <t>50 ANVISA/MINISTERIO DA SAUDE E ABNT NBR-12188.FORNECIMENTO</t>
  </si>
  <si>
    <t>18.050.0050-A</t>
  </si>
  <si>
    <t>18.050.0055-0</t>
  </si>
  <si>
    <t>RE RESERVATORIO HORIZONTAL,DESLOCAMENTO TOTAL DE 880L/MIN,IN</t>
  </si>
  <si>
    <t>18.050.0055-A</t>
  </si>
  <si>
    <t>18.050.0060-0</t>
  </si>
  <si>
    <t>RE RESERVATORIO HORIZONTAL,DESLOCAMENTO TOTAL DE 1530L/MIN,I</t>
  </si>
  <si>
    <t>NCLUSIVE FILTROS,SECADORES,PAINEL ELETRICO,DESLOCAMENTO DE 2</t>
  </si>
  <si>
    <t>2 POL/HG COM TEMPERATURA DO ANEL LIQUIDO DE 30ºC,CONFORME RD</t>
  </si>
  <si>
    <t>C-50 ANVISA/MINISTERIO DA SAUDE E ABNT NBR-12188.FORNECIMENT</t>
  </si>
  <si>
    <t>18.050.0060-A</t>
  </si>
  <si>
    <t>18.050.0065-0</t>
  </si>
  <si>
    <t>RE RESERVATORIO HORIZONTAL,DESLOCAMENTO TOTAL DE 1960L/MIN,I</t>
  </si>
  <si>
    <t>18.050.0065-A</t>
  </si>
  <si>
    <t>18.050.0070-0</t>
  </si>
  <si>
    <t>RE RESERVATORIO HORIZONTAL,DESLOCAMENTO TOTAL DE 2660L/MIN,I</t>
  </si>
  <si>
    <t>18.050.0070-A</t>
  </si>
  <si>
    <t>18.050.0100-0</t>
  </si>
  <si>
    <t>PAINEL DE ALARME MEDICINAL AR COMPRIMIDO,OXIDO NITROSO,DIOXI</t>
  </si>
  <si>
    <t>DO DE CARBONO,OXIGENIO E VACUO.FORNECIMENTO E ASSENTAMENTO.(</t>
  </si>
  <si>
    <t>PARA INSTALACAO VIDE FAMILIA 15.014)</t>
  </si>
  <si>
    <t>18.050.0100-A</t>
  </si>
  <si>
    <t>18.050.0115-0</t>
  </si>
  <si>
    <t>ESTACAO DE CHAMADA DE BANHEIRO,COM INTERRUPTOR DE EMBUTIR.FO</t>
  </si>
  <si>
    <t>18.050.0115-A</t>
  </si>
  <si>
    <t>18.050.0120-0</t>
  </si>
  <si>
    <t>ESTACAO DE CHAMADA DE LEITO,COM INTERRUPTOR DE EMBUTIR COM C</t>
  </si>
  <si>
    <t>OMANDOS DE CHAMADAS,EMERGENCIA E PRESENCA,FIXADA SOBRE CAIXA</t>
  </si>
  <si>
    <t>4"X4" EMBUTIDA NA PAREDE.FORNECIMENTO E COLOCACAO</t>
  </si>
  <si>
    <t>18.050.0120-A</t>
  </si>
  <si>
    <t>18.050.0130-0</t>
  </si>
  <si>
    <t>SINALEIRO ESPECIAL PARA PORTA DE SALA CIRURGICA,DE SOBREPOR,</t>
  </si>
  <si>
    <t>NAS CORES BRANCA,VERDE,VERMELHO,AZUL E AMARELO,INCLUSIVE PLU</t>
  </si>
  <si>
    <t>GS,TERMINAIS E CONECTORES,EXCLUSIVE FIOS.FORNECIMENTO E INST</t>
  </si>
  <si>
    <t>ALACAO</t>
  </si>
  <si>
    <t>18.050.0130-A</t>
  </si>
  <si>
    <t>18.050.0135-0</t>
  </si>
  <si>
    <t>SINALEIRO TRIPLO PORTA DE ENFERMARIA DE SOBREPOR,FIXADA SOBR</t>
  </si>
  <si>
    <t>E A CAIXA 4"X4" EMBUTIDA NA PAREDE.FORNECIMENTO E COLOCACAO</t>
  </si>
  <si>
    <t>18.050.0135-A</t>
  </si>
  <si>
    <t>18.050.0140-0</t>
  </si>
  <si>
    <t>CENTRAL DE ATENDIMENTO DE POSTO DE ENFERMAGEM DE SOBREPOR PA</t>
  </si>
  <si>
    <t>RA ATE 6 ENFERMARIAS COM PAINEL SONORO E LUMINOSO,COM INDICA</t>
  </si>
  <si>
    <t>COES NOS NUMEROS DAS ENFERMARIAS FIXADA SOBRE CAIXA 6"X4" EM</t>
  </si>
  <si>
    <t>BUTIDA NA PAREDE.FORNECIMENTO E COLOCACAO</t>
  </si>
  <si>
    <t>18.050.0140-A</t>
  </si>
  <si>
    <t>18.050.0145-0</t>
  </si>
  <si>
    <t>CENTRAL DE ATENDIMENTO DE INTERCOMUNICACAO PARA CENTRO CIRUR</t>
  </si>
  <si>
    <t>GICO,PARA ATE 06 LEITOS.FORNECIMENTO E COLOCACAO</t>
  </si>
  <si>
    <t>18.050.0145-A</t>
  </si>
  <si>
    <t>18.050.0150-0</t>
  </si>
  <si>
    <t>CENTRAL DE ATENDIMENTO DE SINALIZACAO,MODELO CAS-5R,PARA ATE</t>
  </si>
  <si>
    <t>NDIMENTO EM SALAS CIRURGICAS.FORNECIMENTO E COLOCACAO</t>
  </si>
  <si>
    <t>18.050.0150-A</t>
  </si>
  <si>
    <t>18.050.0200-0</t>
  </si>
  <si>
    <t>PAINEL PARA CABECEIRA DE LEITO HOSPITALAR,SEGUNDO RDC 50-200</t>
  </si>
  <si>
    <t>2 DA ANVISA/MS E NORMA ABNT NBR 12188,COMPRIMENTO DE 1,00M E</t>
  </si>
  <si>
    <t> ALTURA DE 0,30M,COMPOSTA DE:1 SAIDA P/OXIGENIO,1 SAIDA P/AR</t>
  </si>
  <si>
    <t> COMPRIMIDO,1 SAIDA P/VACUO,PADROES ABNT,4 TOMADAS ELETRICAS</t>
  </si>
  <si>
    <t>DE 110V,1 TOMADA ELETRICA DE 220V,1 CHAMADA DE ENFERMAGEM TI</t>
  </si>
  <si>
    <t>PO PERA,LUZ DESCANSO PERF.ALUMINIO.FORNECIMENTO E INSTALACAO</t>
  </si>
  <si>
    <t>18.050.0200-A</t>
  </si>
  <si>
    <t>18.050.0210-0</t>
  </si>
  <si>
    <t>2 DA ANVISA/MS E NORMA ABNT NBR 12188,COMPRIMENTO DE 1,45M E</t>
  </si>
  <si>
    <t> ALTURA DE 0,30M,COMPOSTA DE:2 SAIDAS P/OXIGENIO,2 SAIDAS P/</t>
  </si>
  <si>
    <t>AR COMPRIMIDO,2 SAIDAS P/VACUO,PADROES ABNT,11 TOMADAS ELETR</t>
  </si>
  <si>
    <t>ICAS DE 110V,2 TOMADAS ELETRICAS DE 220V,2 TOMADAS DE LOGICA</t>
  </si>
  <si>
    <t>,1 CHAMADA DE ENFERMAGEM TIPO PERA.FORNECIMENTO E INSTALACAO</t>
  </si>
  <si>
    <t>18.050.0210-A</t>
  </si>
  <si>
    <t>18.060.0020-0</t>
  </si>
  <si>
    <t>SISTEMA ININTERRUPTO DE ENERGIA (NO BREAK), COM CAPACIDADE D</t>
  </si>
  <si>
    <t>E 5KVA, TRIFASICO,60HZ,TENSAO DE ENTRADA DE 220/380V,TENSAO</t>
  </si>
  <si>
    <t>DE SAIDA DE 220V/127V,AUTONOMIA DE 10 MINUTOS,INCLUSIVE GABI</t>
  </si>
  <si>
    <t>NETES E START UP.FORNECIMENTO E COLOCACAO</t>
  </si>
  <si>
    <t>18.060.0020-A</t>
  </si>
  <si>
    <t>18.060.0026-0</t>
  </si>
  <si>
    <t>SISTEMA INITERRUPTO DE ENERGIA (NO BREAK),COM CAPACIDADE DE</t>
  </si>
  <si>
    <t>7.5KVA,TRIFASICO,60HZ,TENSAO DE ENTRADA DE 220/380V,TENSAO D</t>
  </si>
  <si>
    <t>E SAIDA DE 220/127V,AUTONOMIA DE 10 MINUTOS,INCLUSIVE GABINE</t>
  </si>
  <si>
    <t>TES E START UP. FORNECIMENTO E COLOCACAO</t>
  </si>
  <si>
    <t>18.060.0026-A</t>
  </si>
  <si>
    <t>18.060.0030-0</t>
  </si>
  <si>
    <t>SISTEMA ININTERRUPTO DE ENERGIA (NO BREAK),COM CAPACIDADE DE</t>
  </si>
  <si>
    <t> 10KVA,TRIFASICO,60HZ,TENSAO DE ENTRADA DE 220/380V,TENSAO D</t>
  </si>
  <si>
    <t>TES E START UP.FORNECIMENTO E COLOCACAO</t>
  </si>
  <si>
    <t>18.060.0030-A</t>
  </si>
  <si>
    <t>18.060.0032-0</t>
  </si>
  <si>
    <t> 15KVA,TRIFASICO,60HZ,TENSAO DE ENTRADA DE 220/380V,TENSAO D</t>
  </si>
  <si>
    <t>18.060.0032-A</t>
  </si>
  <si>
    <t>18.060.0034-0</t>
  </si>
  <si>
    <t> 20KVA,TRIFASICO,60HZ,TENSAO DE ENTRADA DE 220/380V,TENSAO D</t>
  </si>
  <si>
    <t>18.060.0034-A</t>
  </si>
  <si>
    <t>18.060.0036-0</t>
  </si>
  <si>
    <t> 25KVA,TRIFASICO,60HZ,TENSAO DE ENTRADA DE 220/380V,TENSAO D</t>
  </si>
  <si>
    <t>18.060.0036-A</t>
  </si>
  <si>
    <t>18.060.0038-0</t>
  </si>
  <si>
    <t> 40KVA,TRIFASICO,60HZ,TENSAO DE ENTRADA DE 220/380V,TENSAO D</t>
  </si>
  <si>
    <t>18.060.0038-A</t>
  </si>
  <si>
    <t>18.060.0040-0</t>
  </si>
  <si>
    <t> 50KVA,TRIFASICO,60HZ,TENSAO DE ENTRADA DE 220/380V,TENSAO D</t>
  </si>
  <si>
    <t>18.060.0040-A</t>
  </si>
  <si>
    <t>18.060.0042-0</t>
  </si>
  <si>
    <t> 80KVA,TRIFASICO,60HZ,TENSAO DE ENTRADA DE 220/380V,TENSAO D</t>
  </si>
  <si>
    <t>18.060.0042-A</t>
  </si>
  <si>
    <t>18.060.0043-0</t>
  </si>
  <si>
    <t> 5KVA,TRIFASICO, 60HZ,TENSAO DE ENTRADA DE 220/380V,TENSAO D</t>
  </si>
  <si>
    <t>E SAIDA DE 220/127V,AUTONOMIA DE 30 MINUTOS,INCLUSIVE GABINE</t>
  </si>
  <si>
    <t>18.060.0043-A</t>
  </si>
  <si>
    <t>18.060.0044-0</t>
  </si>
  <si>
    <t>18.060.0044-A</t>
  </si>
  <si>
    <t>18.060.0046-0</t>
  </si>
  <si>
    <t>18.060.0046-A</t>
  </si>
  <si>
    <t>18.060.0048-0</t>
  </si>
  <si>
    <t>18.060.0048-A</t>
  </si>
  <si>
    <t>18.060.0050-0</t>
  </si>
  <si>
    <t>18.060.0050-A</t>
  </si>
  <si>
    <t>18.060.0052-0</t>
  </si>
  <si>
    <t>18.060.0052-A</t>
  </si>
  <si>
    <t>18.060.0054-0</t>
  </si>
  <si>
    <t>18.060.0054-A</t>
  </si>
  <si>
    <t>18.060.0056-0</t>
  </si>
  <si>
    <t>18.060.0056-A</t>
  </si>
  <si>
    <t>18.060.0060-0</t>
  </si>
  <si>
    <t> 7.5KVA,TRIFASICO,60HZ,TENSAO DE ENTRADA DE 220/380V,TENSAO</t>
  </si>
  <si>
    <t>DE SAIDA DE 220/127V,AUTONOMIA DE 30 MINUTOS,INCLUSIVE GABIN</t>
  </si>
  <si>
    <t>ETES E START UP.FORNECIMENTO E COLOCACAO</t>
  </si>
  <si>
    <t>18.060.0060-A</t>
  </si>
  <si>
    <t>18.065.0010-0</t>
  </si>
  <si>
    <t>VOLTIMETRO SELETOR,PARA QUADROS ELETRICOS COM LINHAS TRIFASI</t>
  </si>
  <si>
    <t>CAS,ESCALA 0-300V.FORNECIMENTO</t>
  </si>
  <si>
    <t>18.065.0010-A</t>
  </si>
  <si>
    <t>18.065.0015-0</t>
  </si>
  <si>
    <t>CAS,ESCALA 0-500V.FORNECIMENTO</t>
  </si>
  <si>
    <t>18.065.0015-A</t>
  </si>
  <si>
    <t>18.065.0050-0</t>
  </si>
  <si>
    <t>AMPERIMETRO SELETOR,PARA QUADROS ELETRICOS COM LINHAS TRIFAS</t>
  </si>
  <si>
    <t>ICAS,ESCALA 0-100A.FORNECIMENTO</t>
  </si>
  <si>
    <t>18.065.0050-A</t>
  </si>
  <si>
    <t>18.065.0055-0</t>
  </si>
  <si>
    <t>ICAS,ESCALA 0-200A.FORNECIMENTO</t>
  </si>
  <si>
    <t>18.065.0055-A</t>
  </si>
  <si>
    <t>18.065.0060-0</t>
  </si>
  <si>
    <t>ICAS,ESCALA 0-300A.FORNECIMENTO</t>
  </si>
  <si>
    <t>18.065.0060-A</t>
  </si>
  <si>
    <t>18.065.0065-0</t>
  </si>
  <si>
    <t>ICAS,ESCALA 0-500A.FORNECIMENTO</t>
  </si>
  <si>
    <t>18.065.0065-A</t>
  </si>
  <si>
    <t>18.065.0070-0</t>
  </si>
  <si>
    <t>ICAS,ESCALA 0-1000A.FORNECIMENTO</t>
  </si>
  <si>
    <t>18.065.0070-A</t>
  </si>
  <si>
    <t>18.065.0075-0</t>
  </si>
  <si>
    <t>ICAS,ESCALA 0-2000A.FORNECIMENTO</t>
  </si>
  <si>
    <t>18.065.0075-A</t>
  </si>
  <si>
    <t>18.070.0005-0</t>
  </si>
  <si>
    <t>PRATELEIRA DE MARMORE BRANCO CLASSICO,COM 30CM DE LARGURA E</t>
  </si>
  <si>
    <t>2CM DE ESPESSURA,SOBRE CONSOLO DE FERRO.FORNECIMENTO E COLOC</t>
  </si>
  <si>
    <t>18.070.0005-A</t>
  </si>
  <si>
    <t>18.070.0010-0</t>
  </si>
  <si>
    <t>CONSOLE DE MARMORE BRANCO CLASSICO,EM CANTONEIRA,MEDINDO 30X</t>
  </si>
  <si>
    <t>30X2CM,PARA DEPOSITO DE AGUA POTAVEL.FORNECIMENTO E COLOCACA</t>
  </si>
  <si>
    <t>18.070.0010-A</t>
  </si>
  <si>
    <t>18.070.0040-0</t>
  </si>
  <si>
    <t>BANCA SECA DE MARMORE BRANCO CLASSICO,COM 3CM DE ESPESSURA E</t>
  </si>
  <si>
    <t> 0,60M DE LARGURA,SOBRE APOIOS DE ALVENARIA DE MEIA VEZ E VE</t>
  </si>
  <si>
    <t>RGA DE CONCRETO,SEM REVESTIMENTO.FORNECIMENTO E ASSENTAMENTO</t>
  </si>
  <si>
    <t>18.070.0040-A</t>
  </si>
  <si>
    <t>18.070.0044-0</t>
  </si>
  <si>
    <t>BANCA DE MARMORE BRANCO CLASSICO,COM 3CM DE ESPESSURA,COM AB</t>
  </si>
  <si>
    <t>ERTURA PARA 1 CUBA(EXCLUSIVE ESTA),SOBRE APOIOS DE ALVENARIA</t>
  </si>
  <si>
    <t>DE MEIA VEZ E VERGA DE CONCRETO,SEM REVESTIMENTO.FORNECIMENT</t>
  </si>
  <si>
    <t>18.070.0044-A</t>
  </si>
  <si>
    <t>18.070.0045-0</t>
  </si>
  <si>
    <t>ERTURA PARA 2 CUBAS(EXCLUSIVE ESTAS),SOBRE APOIOS DE ALVENAR</t>
  </si>
  <si>
    <t>IA DE MEIA VEZ E VERGA DE CONCRETO,SEM REVESTIMENTO.FORNECIM</t>
  </si>
  <si>
    <t>18.070.0045-A</t>
  </si>
  <si>
    <t>18.070.0046-0</t>
  </si>
  <si>
    <t>ERTURA PARA 3 CUBAS(EXCLUSIVE ESTAS),SOBRE APOIOS DE ALVENAR</t>
  </si>
  <si>
    <t>18.070.0046-A</t>
  </si>
  <si>
    <t>18.070.0047-0</t>
  </si>
  <si>
    <t>ERTURA PARA 4 CUBAS(EXCLUSIVE ESTAS),SOBRE APOIOS DE ALVENAR</t>
  </si>
  <si>
    <t>18.070.0047-A</t>
  </si>
  <si>
    <t>18.070.0048-0</t>
  </si>
  <si>
    <t>ERTURA PARA 5 CUBAS(EXCLUSIVE ESTAS),SOBRE APOIOS DE ALVENAR</t>
  </si>
  <si>
    <t>18.070.0048-A</t>
  </si>
  <si>
    <t>18.070.0049-0</t>
  </si>
  <si>
    <t>ERTURA PARA 6 CUBAS(EXCLUSIVE ESTAS),SOBRE APOIOS DE ALVENAR</t>
  </si>
  <si>
    <t>18.070.0049-A</t>
  </si>
  <si>
    <t>18.070.0100-0</t>
  </si>
  <si>
    <t>FRONTISPICIO DE MARMORE BRANCO NACIONAL,COM SECAO DE 5X3CM,I</t>
  </si>
  <si>
    <t>NCLUSIVE REJUNTAMENTO.FORNECIMENTO E COLOCACAO</t>
  </si>
  <si>
    <t>18.070.0100-A</t>
  </si>
  <si>
    <t>18.070.0105-0</t>
  </si>
  <si>
    <t>FRONTISPICIO DE MARMORE BRANCO NACIONAL,COM SECAO DE 10X2CM,</t>
  </si>
  <si>
    <t>INCLUSIVE REJUNTAMENTO.FORNECIMENTO E COLOCACAO</t>
  </si>
  <si>
    <t>18.070.0105-A</t>
  </si>
  <si>
    <t>18.080.0020-0</t>
  </si>
  <si>
    <t>BANCA SECA DE GRANITO PRETO,COM 3CM DE ESPESSURA E 60CM DE L</t>
  </si>
  <si>
    <t>ARGURA,SOBRE APOIOS DE ALVENARIA DE MEIA VEZ E VERGA DE CONC</t>
  </si>
  <si>
    <t>RETO,SEM REVESTIMENTO.FORNECIMENTO E ASSENTAMENTO</t>
  </si>
  <si>
    <t>18.080.0020-A</t>
  </si>
  <si>
    <t>18.080.0025-0</t>
  </si>
  <si>
    <t>BANCA DE GRANITO PRETO,COM 3CM DE ESPESSURA,COM ABERTURA PAR</t>
  </si>
  <si>
    <t>A 1 CUBA(EXCLUSIVE ESTA),SOBRE APOIOS DE ALVENARIA DE MEIA V</t>
  </si>
  <si>
    <t>EZ E VERGA DE CONCRETO,SEM REVESTIMENTO.FORNECIMENTO E COLOC</t>
  </si>
  <si>
    <t>18.080.0025-A</t>
  </si>
  <si>
    <t>18.080.0026-0</t>
  </si>
  <si>
    <t>A 2 CUBAS(EXCLUSIVE ESTAS),SOBRE APOIOS DE ALVENARIA DE MEIA</t>
  </si>
  <si>
    <t>VEZ E VERGA DE CONCRETO,SEM REVESTIMENTO.FORNECIMENTO E COLO</t>
  </si>
  <si>
    <t>18.080.0026-A</t>
  </si>
  <si>
    <t>18.080.0027-0</t>
  </si>
  <si>
    <t>A 3 CUBAS (EXCLUSIVE ESTAS),SOBRE APOIOS DE ALVENARIA DE MEI</t>
  </si>
  <si>
    <t>A VEZ E VERGA DE CONCRETO,SEM REVESTIMENTO.FORNECIMENTO E CO</t>
  </si>
  <si>
    <t>18.080.0027-A</t>
  </si>
  <si>
    <t>18.080.0028-0</t>
  </si>
  <si>
    <t>A 4 CUBAS(EXCLUSIVE ESTAS),SOBRE APOIOS DE ALVENARIA DE MEIA</t>
  </si>
  <si>
    <t>18.080.0028-A</t>
  </si>
  <si>
    <t>18.080.0029-0</t>
  </si>
  <si>
    <t>A 5 CUBAS(EXCLUSIVE ESTAS),SOBRE APOIOS DE ALVENARIA DE MEIA</t>
  </si>
  <si>
    <t>18.080.0029-A</t>
  </si>
  <si>
    <t>18.080.0030-0</t>
  </si>
  <si>
    <t>A 6 CUBAS(EXCLUSIVE ESTAS),SOBRE APOIOS DE ALVENARIA DE MEIA</t>
  </si>
  <si>
    <t>18.080.0030-A</t>
  </si>
  <si>
    <t>18.080.0050-0</t>
  </si>
  <si>
    <t>FRONTISPICIO DE GRANITO PRETO,COM SECAO DE 5X3CM,INCLUSIVE R</t>
  </si>
  <si>
    <t>EJUNTAMENTO.FORNECIMENTO E COLOCACAO</t>
  </si>
  <si>
    <t>18.080.0050-A</t>
  </si>
  <si>
    <t>18.080.0055-0</t>
  </si>
  <si>
    <t>FRONTISPICIO DE GRANITO PRETO,COM SECAO DE 10X2CM,INCLUSIVE</t>
  </si>
  <si>
    <t>REJUNTAMENTO.FORNECIMENTO E COLOCACAO</t>
  </si>
  <si>
    <t>18.080.0055-A</t>
  </si>
  <si>
    <t>18.081.0020-0</t>
  </si>
  <si>
    <t>BANCA SECA DE GRANITO CINZA CORUMBA,COM 2CM DE ESPESSURA E 6</t>
  </si>
  <si>
    <t>0CM DE LARGURA,SOBRE APOIOS DE ALVENARIA DE MEIA VEZ E VERGA</t>
  </si>
  <si>
    <t>DE CONCRETO,SEM REVESTIMENTO.FORNECIMENTO E COLOCACAO</t>
  </si>
  <si>
    <t>18.081.0020-A</t>
  </si>
  <si>
    <t>18.081.0021-0</t>
  </si>
  <si>
    <t>BANCA SECA DE GRANITO CINZA CORUMBA,COM 3CM DE ESPESSURA E 6</t>
  </si>
  <si>
    <t>18.081.0021-A</t>
  </si>
  <si>
    <t>18.081.0050-0</t>
  </si>
  <si>
    <t>BANCA DE GRANITO CINZA CORUMBA,COM 3CM DE ESPESSURA,COM ABER</t>
  </si>
  <si>
    <t>TURA PARA 1 CUBA(EXCLUSIVE ESTA),SOBRE APOIOS DE ALVENARIA D</t>
  </si>
  <si>
    <t>E MEIA VEZ E VERGA DE CONCRETO,SEM REVESTIMENTO.FORNECIMENTO</t>
  </si>
  <si>
    <t>18.081.0050-A</t>
  </si>
  <si>
    <t>18.081.0051-0</t>
  </si>
  <si>
    <t>TURA PARA 2 CUBAS(EXCLUSIVE ESTAS),SOBRE APOIOS DE ALVENARIA</t>
  </si>
  <si>
    <t>18.081.0051-A</t>
  </si>
  <si>
    <t>18.081.0052-0</t>
  </si>
  <si>
    <t>TURA PARA 3 CUBAS(EXCLUSIVE ESTAS),SOBRE APOIOS DE ALVENARIA</t>
  </si>
  <si>
    <t>18.081.0052-A</t>
  </si>
  <si>
    <t>18.081.0053-0</t>
  </si>
  <si>
    <t>TURA PARA 4 CUBAS(EXCLUSIVE ESTAS),SOBRE APOIOS DE ALVENARIA</t>
  </si>
  <si>
    <t>18.081.0053-A</t>
  </si>
  <si>
    <t>18.081.0054-0</t>
  </si>
  <si>
    <t>TURA PARA 5 CUBAS(EXCLUSIVE ESTAS),SOBRE APOIOS DE ALVENARIA</t>
  </si>
  <si>
    <t>18.081.0054-A</t>
  </si>
  <si>
    <t>18.081.0055-0</t>
  </si>
  <si>
    <t>TURA PARA 6 CUBAS(EXCLUSIVE ESTAS),SOBRE APOIOS DE ALVENARIA</t>
  </si>
  <si>
    <t>18.081.0055-A</t>
  </si>
  <si>
    <t>18.081.0100-0</t>
  </si>
  <si>
    <t>FRONTISPICIO DE GRANITO CINZA CORUMBA,COM SECAO DE 5X3CM,INC</t>
  </si>
  <si>
    <t>LUSIVE REJUNTAMENTO.FORNECIMENTO E COLOCACAO</t>
  </si>
  <si>
    <t>18.081.0100-A</t>
  </si>
  <si>
    <t>18.081.0105-0</t>
  </si>
  <si>
    <t>FRONSTISPICIO DE GRANITO CINZA CORUMBA,COM SECAO DE 10X2CM,</t>
  </si>
  <si>
    <t>INCLUSIVE REJUNTAMENTO.FORNECIMENTO E COLOCACAO.</t>
  </si>
  <si>
    <t>18.081.0105-A</t>
  </si>
  <si>
    <t>18.082.0020-0</t>
  </si>
  <si>
    <t>BANCA SECA DE GRANITO CINZA ANDORINHA,COM 2CM DE ESPESSURA E</t>
  </si>
  <si>
    <t> 60CM DE LARGURA,SOBRE APOIOS DE ALVENARIA DE MEIA VEZ E VER</t>
  </si>
  <si>
    <t>GA DE CONCRETO,SEM REVESTIMENTO.FORNECIMENTO E COLOCACAO</t>
  </si>
  <si>
    <t>18.082.0020-A</t>
  </si>
  <si>
    <t>18.082.0021-0</t>
  </si>
  <si>
    <t>BANCA SECA DE GRANITO CINZA ANDORINHA,COM 3CM DE ESPESSURA E</t>
  </si>
  <si>
    <t>18.082.0021-A</t>
  </si>
  <si>
    <t>18.082.0050-0</t>
  </si>
  <si>
    <t>BANCA DE GRANITO CINZA ANDORINHA,COM 3CM DE ESPESSURA,COM AB</t>
  </si>
  <si>
    <t>18.082.0050-A</t>
  </si>
  <si>
    <t>18.082.0051-0</t>
  </si>
  <si>
    <t>18.082.0051-A</t>
  </si>
  <si>
    <t>18.082.0052-0</t>
  </si>
  <si>
    <t>18.082.0052-A</t>
  </si>
  <si>
    <t>18.082.0053-0</t>
  </si>
  <si>
    <t>18.082.0053-A</t>
  </si>
  <si>
    <t>18.082.0054-0</t>
  </si>
  <si>
    <t>18.082.0054-A</t>
  </si>
  <si>
    <t>18.082.0055-0</t>
  </si>
  <si>
    <t>18.082.0055-A</t>
  </si>
  <si>
    <t>18.082.0100-0</t>
  </si>
  <si>
    <t>FRONTISPICIO DE GRANITO CINZA ANDORINHA, COM SECAO DE 5X3CM,</t>
  </si>
  <si>
    <t>18.082.0100-A</t>
  </si>
  <si>
    <t>18.082.0105-0</t>
  </si>
  <si>
    <t>FRONTISPICIO DE GRANITO CINZA ANDORINHA,COM SECAO DE 10X2CM,</t>
  </si>
  <si>
    <t>18.082.0105-A</t>
  </si>
  <si>
    <t>18.083.0020-0</t>
  </si>
  <si>
    <t>BANCA SECA DE GRANITO CINZA CASTELO,COM 2CM DE ESPESSURA E 6</t>
  </si>
  <si>
    <t>18.083.0020-A</t>
  </si>
  <si>
    <t>18.083.0021-0</t>
  </si>
  <si>
    <t>BANCA SECA DE GRANITO CINZA CASTELO,COM 3CM DE ESPESSURA E 6</t>
  </si>
  <si>
    <t>18.083.0021-A</t>
  </si>
  <si>
    <t>18.083.0050-0</t>
  </si>
  <si>
    <t>BANCA DE GRANITO CINZA CASTELO,COM 3CM DE ESPESSURA,COM ABER</t>
  </si>
  <si>
    <t>18.083.0050-A</t>
  </si>
  <si>
    <t>18.083.0051-0</t>
  </si>
  <si>
    <t>18.083.0051-A</t>
  </si>
  <si>
    <t>18.083.0052-0</t>
  </si>
  <si>
    <t>BANCA DE GRANITO CINZA CASTEL0,COM 3CM DE ESPESSURA,COM ABER</t>
  </si>
  <si>
    <t>18.083.0052-A</t>
  </si>
  <si>
    <t>18.083.0053-0</t>
  </si>
  <si>
    <t>18.083.0053-A</t>
  </si>
  <si>
    <t>18.083.0054-0</t>
  </si>
  <si>
    <t>18.083.0054-A</t>
  </si>
  <si>
    <t>18.083.0055-0</t>
  </si>
  <si>
    <t>18.083.0055-A</t>
  </si>
  <si>
    <t>18.083.0100-0</t>
  </si>
  <si>
    <t>FRONTISPICIO DE GRANITO CINZA CASTELO,COM SECAO 5X3CM,INCLUS</t>
  </si>
  <si>
    <t>IVE REJUNTAMENTO.FORNECIMENTO E COLOCACAO</t>
  </si>
  <si>
    <t>18.083.0100-A</t>
  </si>
  <si>
    <t>18.083.0105-0</t>
  </si>
  <si>
    <t>FRONTISPICIO DE GRANITO CINZA CASTELO,COM SECAO DE 10X2CM,IN</t>
  </si>
  <si>
    <t>CLUSIVE REJUNTAMENTO.FORNECIMENTO E COLOCACAO</t>
  </si>
  <si>
    <t>18.083.0105-A</t>
  </si>
  <si>
    <t>18.084.0020-0</t>
  </si>
  <si>
    <t>BANCA SECA DE GRANITO BRANCO ITAUNAS,COM 2CM DE ESPESSURA E</t>
  </si>
  <si>
    <t>60CM DE LARGURA,SOBRE APOIOS DE ALVENARIA DE MEIA VEZ E VERG</t>
  </si>
  <si>
    <t>A DE CONCRETO,SEM REVESTIMENTO.FORNECIMENTO E COLOCACAO</t>
  </si>
  <si>
    <t>18.084.0020-A</t>
  </si>
  <si>
    <t>18.084.0021-0</t>
  </si>
  <si>
    <t>BANCA SECA DE GRANITO BRANCO ITAUNAS,COM 3CM DE ESPESSURA E</t>
  </si>
  <si>
    <t>18.084.0021-A</t>
  </si>
  <si>
    <t>18.084.0050-0</t>
  </si>
  <si>
    <t>BANCA DE GRANITO BRANCO ITAUNAS,COM 3CM DE ESPESSURA,COM ABE</t>
  </si>
  <si>
    <t>RTURA PARA 1 CUBA(EXCLUSIVE ESTA),SOBRE APOIOS DE ALVENARIA</t>
  </si>
  <si>
    <t>18.084.0050-A</t>
  </si>
  <si>
    <t>18.084.0051-0</t>
  </si>
  <si>
    <t>RTURA PARA 2 CUBAS(EXCLUSIVE ESTAS),SOBRE APOIOS DE ALVENARI</t>
  </si>
  <si>
    <t>A DE MEIA VEZ E VERGA DE CONCRETO,SEM REVESTIMENTO.FORNECIME</t>
  </si>
  <si>
    <t>18.084.0051-A</t>
  </si>
  <si>
    <t>18.084.0052-0</t>
  </si>
  <si>
    <t>RTURA PARA 3 CUBAS(EXCLUSIVE ESTAS),SOBRE APOIOS DE ALVENARI</t>
  </si>
  <si>
    <t>18.084.0052-A</t>
  </si>
  <si>
    <t>18.084.0053-0</t>
  </si>
  <si>
    <t>RTURA PARA 4 CUBAS(EXCLUSIVE ESTAS),SOBRE APOIOS DE ALVENARI</t>
  </si>
  <si>
    <t>18.084.0053-A</t>
  </si>
  <si>
    <t>18.084.0054-0</t>
  </si>
  <si>
    <t>RTURA PARA 5 CUBAS(EXCLUSIVE ESTAS),SOBRE APOIOS DE ALVENARI</t>
  </si>
  <si>
    <t>18.084.0054-A</t>
  </si>
  <si>
    <t>18.084.0055-0</t>
  </si>
  <si>
    <t>RTURA PARA 6 CUBAS(EXCLUSIVE ESTAS),SOBRE APOIOS DE ALVENARI</t>
  </si>
  <si>
    <t>18.084.0055-A</t>
  </si>
  <si>
    <t>18.084.0100-0</t>
  </si>
  <si>
    <t>FRONTISPICIO DE GRANITO BRANCO ITAUNAS,COM SECAO DE 5X3CM,IN</t>
  </si>
  <si>
    <t>18.084.0100-A</t>
  </si>
  <si>
    <t>18.084.0105-0</t>
  </si>
  <si>
    <t>FRONTISPICIO DE GRANITO BRANCO ITAUNAS,COM SECAO DE 10X2CM,I</t>
  </si>
  <si>
    <t>18.084.0105-A</t>
  </si>
  <si>
    <t>18.100.0025-0</t>
  </si>
  <si>
    <t>BANCA DE MARMORE SINTETICO,MEDINDO 120X50CM,COM CUBA DO MESM</t>
  </si>
  <si>
    <t>O MATERIAL,EXCLUSIVE TORNEIRA,VALVULA E SIFAO.FORNECIMENTO E</t>
  </si>
  <si>
    <t>18.100.0025-A</t>
  </si>
  <si>
    <t>18.100.0030-0</t>
  </si>
  <si>
    <t>BANCA DE MARMORE SINTETICO,MEDINDO 100X50CM,COM CUBA DO MESM</t>
  </si>
  <si>
    <t>18.100.0030-A</t>
  </si>
  <si>
    <t>18.100.0035-0</t>
  </si>
  <si>
    <t>BANCA DE MARMORE SINTETICO,MEDINDO 150X50CM,COM CUBA DO MESM</t>
  </si>
  <si>
    <t>18.100.0035-A</t>
  </si>
  <si>
    <t>18.105.0001-0</t>
  </si>
  <si>
    <t>DOMUS ACRILICO,MEDINDO 1,50X1,50M,INCLUINDO NESTA MEDIDA A V</t>
  </si>
  <si>
    <t>ENTILACAO.FORNECIMENTO E COLOCACAO</t>
  </si>
  <si>
    <t>18.105.0001-A</t>
  </si>
  <si>
    <t>18.200.0001-0</t>
  </si>
  <si>
    <t>TABELA DE BASQUETE EM COMPENSADO NAVAL,TAMANHO OFICIAL,COM A</t>
  </si>
  <si>
    <t>RO E REDE.FORNECIMENTO E COLOCACAO</t>
  </si>
  <si>
    <t>18.200.0001-A</t>
  </si>
  <si>
    <t>18.200.0002-0</t>
  </si>
  <si>
    <t>POSTE PARA VOLEIBOL EM TUBO DE FERRO GALVANIZADO,COM CATRACA</t>
  </si>
  <si>
    <t> E BUCHAS.FORNECIMENTO</t>
  </si>
  <si>
    <t>18.200.0002-A</t>
  </si>
  <si>
    <t>18.200.0003-0</t>
  </si>
  <si>
    <t>REDE DE VOLEIBOL OFICIAL COM CABO DE ACO.FORNECIMENTO</t>
  </si>
  <si>
    <t>18.200.0003-A</t>
  </si>
  <si>
    <t>18.200.0004-0</t>
  </si>
  <si>
    <t>TRAVE DESMONTAVEL PARA FUTEBOL DE SALAO,EM TUBO DE FERRO GAL</t>
  </si>
  <si>
    <t>VANIZADO E BUCHAS.FORNECIMENTO</t>
  </si>
  <si>
    <t>18.200.0004-A</t>
  </si>
  <si>
    <t>18.200.0005-0</t>
  </si>
  <si>
    <t>REDE DE NYLON PARA FUTEBOL DE SALAO.FORNECIMENTO</t>
  </si>
  <si>
    <t>18.200.0005-A</t>
  </si>
  <si>
    <t>18.200.0010-0</t>
  </si>
  <si>
    <t>APARELHO DE GINASTICA,EXECUTADO EM PECAS VERTICAIS DE MACARA</t>
  </si>
  <si>
    <t>NDUBA DE 3"X6" E TUBOS DE FERRO GALVANIZADO DE 1.1/4",HORIZO</t>
  </si>
  <si>
    <t>NTAIS EM 3 MODULOS,CONFORME PROJETO Nº6025/EMOP.FORNECIMENTO</t>
  </si>
  <si>
    <t>18.200.0010-A</t>
  </si>
  <si>
    <t>18.200.0015-0</t>
  </si>
  <si>
    <t>ESTRUTURA PARA BASQUETE,DE FERRO GALVANIZADO PINTADO,FIXA,CO</t>
  </si>
  <si>
    <t>M AVANCO LIVRE DE 1,30M,COM TABELAS DE COMPENSADO NAVAL,AROS</t>
  </si>
  <si>
    <t> E REDES,EXCLUSIVE FURACAO DE PISO.FORNECIMENTO E COLOCACAO</t>
  </si>
  <si>
    <t>18.200.0015-A</t>
  </si>
  <si>
    <t>18.200.0020-0</t>
  </si>
  <si>
    <t>BALIZA DE FUTEBOL DE CAMPO,TAMANHO OFICIAL(7,32X2.44M),EXCLU</t>
  </si>
  <si>
    <t>SIVE REDE,EM TUBOS DE FERRO GALVANIZADO DE 4",COM PINTURA DE</t>
  </si>
  <si>
    <t> BASE E 2 DEMAOS DE ACABAMENTO.FORNECIMENTO E COLOCACAO</t>
  </si>
  <si>
    <t>18.200.0020-A</t>
  </si>
  <si>
    <t>18.210.0010-0</t>
  </si>
  <si>
    <t>RESERVATORIO TERMICO DE BAIXA PRESSAO,PARA SISTEMA DE AQUECI</t>
  </si>
  <si>
    <t>MENTO SOLAR,COM 100L,EXCLUSIVE INSTALACOES (VER ITENS 15.014</t>
  </si>
  <si>
    <t>.0100 A 0145) E PLACAS COLETORAS.FORNECIMENTO</t>
  </si>
  <si>
    <t>18.210.0010-A</t>
  </si>
  <si>
    <t>18.210.0012-0</t>
  </si>
  <si>
    <t>MENTO SOLAR,COM 200L,EXCLUSIVE INSTALACOES (VER ITENS 15.014</t>
  </si>
  <si>
    <t>18.210.0012-A</t>
  </si>
  <si>
    <t>18.210.0014-0</t>
  </si>
  <si>
    <t>MENTO SOLAR,COM 300L,EXCLUSIVE INSTALACOES (VER ITENS 15.014</t>
  </si>
  <si>
    <t>18.210.0014-A</t>
  </si>
  <si>
    <t>18.210.0016-0</t>
  </si>
  <si>
    <t>MENTO SOLAR,COM 400L,EXCLUSIVE INSTALACOES (VER ITENS 15.014</t>
  </si>
  <si>
    <t>18.210.0016-A</t>
  </si>
  <si>
    <t>18.210.0018-0</t>
  </si>
  <si>
    <t>MENTO SOLAR,COM 500L,EXCLUSIVE INSTALACOES (VER ITENS 15.014</t>
  </si>
  <si>
    <t>18.210.0018-A</t>
  </si>
  <si>
    <t>18.210.0020-0</t>
  </si>
  <si>
    <t>MENTO SOLAR,COM 600L,EXCLUSIVE INSTALACOES (VER ITENS 15.014</t>
  </si>
  <si>
    <t>18.210.0020-A</t>
  </si>
  <si>
    <t>18.210.0025-0</t>
  </si>
  <si>
    <t>MENTO SOLAR,COM 800L,EXCLUSIVE INSTALACOES (VER ITENS 15.014</t>
  </si>
  <si>
    <t>18.210.0025-A</t>
  </si>
  <si>
    <t>18.210.0030-0</t>
  </si>
  <si>
    <t>MENTO SOLAR,COM 1000L,EXCLUSIVE INSTALACOES (VER ITENS 15.01</t>
  </si>
  <si>
    <t>4.0100 A 0145) E PLACAS COLETORAS.FORNECIMENTO</t>
  </si>
  <si>
    <t>18.210.0030-A</t>
  </si>
  <si>
    <t>18.210.0050-0</t>
  </si>
  <si>
    <t>RESERVATORIO TERMICO DE ALTA PRESSAO,PARA SISTEMA DE AQUECIM</t>
  </si>
  <si>
    <t>ENTO SOLAR,COM 100L,EXCLUSIVE INSTALACOES (VER ITENS 15.014.</t>
  </si>
  <si>
    <t>0100 A 0145) E PLACAS COLETORAS.FORNECIMENTO</t>
  </si>
  <si>
    <t>18.210.0050-A</t>
  </si>
  <si>
    <t>18.210.0052-0</t>
  </si>
  <si>
    <t>ENTO SOLAR,COM 200L,EXCLUSIVE INSTALACOES (VER ITENS 15.014.</t>
  </si>
  <si>
    <t>0100 E 0145) E PLACAS COLETORAS.FORNECIMENTO</t>
  </si>
  <si>
    <t>18.210.0052-A</t>
  </si>
  <si>
    <t>18.210.0054-0</t>
  </si>
  <si>
    <t>ENTO SOLAR,COM 300L,EXCLUSIVE INSTALACOES (VER ITENS 15.014.</t>
  </si>
  <si>
    <t>18.210.0054-A</t>
  </si>
  <si>
    <t>18.210.0056-0</t>
  </si>
  <si>
    <t>ENTO SOLAR,COM 400L,EXCLUSIVE INSTALACOES(VER ITENS 15.014.0</t>
  </si>
  <si>
    <t>100 A 145) E PLACAS COLETORAS.FORNECIMENTO</t>
  </si>
  <si>
    <t>18.210.0056-A</t>
  </si>
  <si>
    <t>18.210.0058-0</t>
  </si>
  <si>
    <t>ENTO SOLAR,COM 500L,EXCLUSIVE INSTALACOES(VER ITENS 15.014.0</t>
  </si>
  <si>
    <t>18.210.0058-A</t>
  </si>
  <si>
    <t>18.210.0060-0</t>
  </si>
  <si>
    <t>ENTO SOLAR,COM 600L,EXCLUSIVE INSTALACOES(VER ITENS 15.014.0</t>
  </si>
  <si>
    <t>18.210.0060-A</t>
  </si>
  <si>
    <t>18.210.0065-0</t>
  </si>
  <si>
    <t>ENTO SOLAR,COM 800L,EXCLUSIVE INSTALACOES(VER ITENS 15.014.0</t>
  </si>
  <si>
    <t>18.210.0065-A</t>
  </si>
  <si>
    <t>18.210.0070-0</t>
  </si>
  <si>
    <t>ENTO SOLAR,COM 1000L,EXCLUSIVE INSTALACOES(VER ITENS 15.014.</t>
  </si>
  <si>
    <t>0100 A 145) E PLACAS COLETORAS.FORNECIMENTO</t>
  </si>
  <si>
    <t>18.210.0070-A</t>
  </si>
  <si>
    <t>18.210.0100-0</t>
  </si>
  <si>
    <t>PLACAS COLETORAS DE ENERGIA SOLAR HORIZONTAL,MEDINDO 1X2M,EX</t>
  </si>
  <si>
    <t>CLUSIVE INSTALACOES (VER ITENS 15.014.0100 A 0145) E RESERVA</t>
  </si>
  <si>
    <t>TORIOS.FORNECIMENTO</t>
  </si>
  <si>
    <t>18.210.0100-A</t>
  </si>
  <si>
    <t>18.210.0110-0</t>
  </si>
  <si>
    <t>PLACAS COLETORAS DE ENERGIA SOLAR HORIZONTAL,MEDINDO 1X1M,EX</t>
  </si>
  <si>
    <t>18.210.0110-A</t>
  </si>
  <si>
    <t>18.210.0115-0</t>
  </si>
  <si>
    <t>PLACAS COLETORAS DE ENERGIA SOLAR VERTICAL,MEDINDO 1X2M,EXCL</t>
  </si>
  <si>
    <t>USIVE INSTALACOES (VER ITENS 15.014.0100 A 0145) E RESERVATO</t>
  </si>
  <si>
    <t>RIOS.FORNECIMENTO</t>
  </si>
  <si>
    <t>18.210.0115-A</t>
  </si>
  <si>
    <t>18.250.0046-0</t>
  </si>
  <si>
    <t>REATOR ELETRONICO DE ALTO FATOR DE POTENCIA(AFP&gt;=0,92)PARA L</t>
  </si>
  <si>
    <t>AMPADA FLUORESCENTE 1X16W,BIVOLT,127/220V.FORNECIMENTO E COL</t>
  </si>
  <si>
    <t>18.250.0046-A</t>
  </si>
  <si>
    <t>18.250.0047-0</t>
  </si>
  <si>
    <t>AMPADA FLUORESCENTE 2X16W,BIVOLT,127/220V.FORNECIMENTO E COL</t>
  </si>
  <si>
    <t>18.250.0047-A</t>
  </si>
  <si>
    <t>18.250.0048-0</t>
  </si>
  <si>
    <t>AMPADA FLUORESCENTE 1X18W,BIVOLT,127/220V.FORNECIMENTO E COL</t>
  </si>
  <si>
    <t>18.250.0048-A</t>
  </si>
  <si>
    <t>18.250.0049-0</t>
  </si>
  <si>
    <t>AMPADA FLUORESCENTE 2X18W,BIVOLT,127/220V.FORNECIMENTO E COL</t>
  </si>
  <si>
    <t>18.250.0049-A</t>
  </si>
  <si>
    <t>18.250.0050-0</t>
  </si>
  <si>
    <t>AMPADA FLUORESCENTE 1X20W,BIVOLT,127/220V.FORNECIMENTO E COL</t>
  </si>
  <si>
    <t>18.250.0050-A</t>
  </si>
  <si>
    <t>18.250.0051-0</t>
  </si>
  <si>
    <t>AMPADA FLUORESCENTE 2X20W,BIVOLT,127/220V.FORNECIMENTO E COL</t>
  </si>
  <si>
    <t>18.250.0051-A</t>
  </si>
  <si>
    <t>18.250.0052-0</t>
  </si>
  <si>
    <t>AMPADA FLUORESCENTE 1X32W,BIVOLT,127/220V.FORNECIMENTO E COL</t>
  </si>
  <si>
    <t>18.250.0052-A</t>
  </si>
  <si>
    <t>18.250.0053-0</t>
  </si>
  <si>
    <t>AMPADA FLUORESCENTE 2X32W,BIVOLT,127/220V.FORNECIMENTO E COL</t>
  </si>
  <si>
    <t>18.250.0053-A</t>
  </si>
  <si>
    <t>18.250.0054-0</t>
  </si>
  <si>
    <t>AMPADA FLUORESCENTE 1X36W,BIVOLT,127/220V.FORNECIMENTO E COL</t>
  </si>
  <si>
    <t>18.250.0054-A</t>
  </si>
  <si>
    <t>18.250.0055-0</t>
  </si>
  <si>
    <t>AMPADA FLUORESCENTE 2X36W,BIVOLT,127/220V.FORNECIMENTO E COL</t>
  </si>
  <si>
    <t>18.250.0055-A</t>
  </si>
  <si>
    <t>18.250.0056-0</t>
  </si>
  <si>
    <t>AMPADA FLUORESCENTE 1X40W,BIVOLT,127/220V.FORNECIMENTO E COL</t>
  </si>
  <si>
    <t>18.250.0056-A</t>
  </si>
  <si>
    <t>18.250.0057-0</t>
  </si>
  <si>
    <t>AMPADA FLUORESCENTE 2X40W,BIVOLT,127/220V.FORNECIMENTO E COL</t>
  </si>
  <si>
    <t>18.250.0057-A</t>
  </si>
  <si>
    <t>18.250.0058-0</t>
  </si>
  <si>
    <t>REATOR PARA LAMPADA DE VAPOR METALICO DE 150W,220V,PARA USO</t>
  </si>
  <si>
    <t>EXTERNO.FORNECIMENTO E COLOCACAO</t>
  </si>
  <si>
    <t>18.250.0058-A</t>
  </si>
  <si>
    <t>18.250.0070-0</t>
  </si>
  <si>
    <t>REATOR PARA LAMPADA DE VAPOR METALICO DE 250W,220V,PARA USO</t>
  </si>
  <si>
    <t>18.250.0070-A</t>
  </si>
  <si>
    <t>18.250.0075-0</t>
  </si>
  <si>
    <t>REATOR PARA LAMPADA DE VAPOR METALICO DE 400W,220V,PARA USO</t>
  </si>
  <si>
    <t>18.250.0075-A</t>
  </si>
  <si>
    <t>18.250.0080-0</t>
  </si>
  <si>
    <t>REATOR PARA LAMPADA DE VAPOR SODIO DE 400W,220V.FORNECIMENTO</t>
  </si>
  <si>
    <t>18.250.0080-A</t>
  </si>
  <si>
    <t>18.260.0040-0</t>
  </si>
  <si>
    <t>BRACO PARA ILUMINACAO DE RUAS,EM TUBO DE ACO GALVANIZADO COM</t>
  </si>
  <si>
    <t> DIAMETRO DE=25,4MM,PARA FIXACAO EM POSTE OU PAREDE,PROJECAO</t>
  </si>
  <si>
    <t> HORIZONTAL=1000MM,PROJECAO VERTICAL=370MM.FORNECIMENTO E CO</t>
  </si>
  <si>
    <t>18.260.0040-A</t>
  </si>
  <si>
    <t>18.260.0045-0</t>
  </si>
  <si>
    <t> DIAMETRO DE=48,2MM,PARA FIXACAO EM POSTE OU PAREDE,PROJECAO</t>
  </si>
  <si>
    <t> HORIZONTAL=2500MM,PROJECAO VERTICAL=1660MM.FORNECIMENTO E C</t>
  </si>
  <si>
    <t>18.260.0045-A</t>
  </si>
  <si>
    <t>18.260.0046-0</t>
  </si>
  <si>
    <t> DIAMETRO DE=60,3MM,PARA FIXACAO EM POSTE OU PAREDE,PROJECAO</t>
  </si>
  <si>
    <t> HORIZONTAL=2530MM,PROJECAO VERTICAL=2180MM.FORNECIMENTO E C</t>
  </si>
  <si>
    <t>18.260.0046-A</t>
  </si>
  <si>
    <t>18.260.0050-0</t>
  </si>
  <si>
    <t>ABRACADEIRA DE FIXACAO DE BRACOS DE LUMINARIAS DE 4".FORNECI</t>
  </si>
  <si>
    <t>18.260.0050-A</t>
  </si>
  <si>
    <t>18.260.0065-0</t>
  </si>
  <si>
    <t>SUPORTE PARA LAMPADA FLUORESCENTE.FORNECIMENTO E COLOCACAO</t>
  </si>
  <si>
    <t>18.260.0065-A</t>
  </si>
  <si>
    <t>18.260.0070-0</t>
  </si>
  <si>
    <t>RELE FOTOELETRICO,PARA COMANDO DE ILUMINACAO EXTERNA,NA TENS</t>
  </si>
  <si>
    <t>AO DE 220V E CARGA MAXIMA DE 1.000W.FORNECIMENTO E COLOCACAO</t>
  </si>
  <si>
    <t>18.260.0070-A</t>
  </si>
  <si>
    <t>18.265.0001-0</t>
  </si>
  <si>
    <t>RETIRADA E RECOLOCACAO DE APARELHOS DE ILUMINACAO,INCLUSIVE</t>
  </si>
  <si>
    <t>LAMPADA</t>
  </si>
  <si>
    <t>18.265.0001-A</t>
  </si>
  <si>
    <t>18.270.0010-0</t>
  </si>
  <si>
    <t>RECARGA PARA EXTINTOR DE INCENDIO TIPO AGUA PRESSURIZADA,DE</t>
  </si>
  <si>
    <t>10L</t>
  </si>
  <si>
    <t>18.270.0010-A</t>
  </si>
  <si>
    <t>18.270.0020-0</t>
  </si>
  <si>
    <t>RECARGA PARA EXTINTOR DE INCENDIO,PO QUIMICO,DE 4KG</t>
  </si>
  <si>
    <t>18.270.0020-A</t>
  </si>
  <si>
    <t>18.270.0025-0</t>
  </si>
  <si>
    <t>RECARGA PARA EXTINTOR DE INCENDIO,PO QUIMICO,DE 6KG</t>
  </si>
  <si>
    <t>18.270.0025-A</t>
  </si>
  <si>
    <t>18.270.0030-0</t>
  </si>
  <si>
    <t>RECARGA PARA EXTINTOR DE INCENDIO,GAS CARBONICO,DE 4KG</t>
  </si>
  <si>
    <t>18.270.0030-A</t>
  </si>
  <si>
    <t>18.270.0035-0</t>
  </si>
  <si>
    <t>RECARGA PARA EXTINTOR DE INCENDIO,GAS CARBONICO,DE 6KG</t>
  </si>
  <si>
    <t>18.270.0035-A</t>
  </si>
  <si>
    <t>19.001.0001-2</t>
  </si>
  <si>
    <t>CAMINHAO COM CARROCERIA FIXA,NO TOCO,CAPACIDADE DE 3,5T,EXCL</t>
  </si>
  <si>
    <t>USIVE DEPRECIACAO,SEGURO E MOTORISTA</t>
  </si>
  <si>
    <t>19.001.0001-C</t>
  </si>
  <si>
    <t>19.001.0004-2</t>
  </si>
  <si>
    <t>CAMINHAO COM CARROCERIA FIXA,NO TOCO,CAPACIDADE DE 7,5T,EXCL</t>
  </si>
  <si>
    <t>19.001.0004-C</t>
  </si>
  <si>
    <t>19.001.0012-2</t>
  </si>
  <si>
    <t>CAMINHAO BASCULANTE,NO TOCO,DE 5,00M3,EXCLUSIVE DEPRECIACAO,</t>
  </si>
  <si>
    <t>SEGURO E MOTORISTA</t>
  </si>
  <si>
    <t>19.001.0012-C</t>
  </si>
  <si>
    <t>19.001.0038-2</t>
  </si>
  <si>
    <t>CAMIONETE PICK-UP,COM CABINE SIMPLES E CACAMBA,TIPO LEVE,MOT</t>
  </si>
  <si>
    <t>OR BICOMBUSTIVEL (GASOLINA E ALCOOL) DE 1,6 LITROS,EXCLUSIVE</t>
  </si>
  <si>
    <t> DEPRECIACAO,SEGURO E MOTORISTA</t>
  </si>
  <si>
    <t>19.001.0038-C</t>
  </si>
  <si>
    <t>19.004.0001-2</t>
  </si>
  <si>
    <t>CAMINHAO COM CARROCERIA FIXA,NO TOCO,CAPACICADE DE 3,5T,INCL</t>
  </si>
  <si>
    <t>USIVE MOTORISTA</t>
  </si>
  <si>
    <t>19.004.0001-3</t>
  </si>
  <si>
    <t>CAMINHAO COM CARROCERIA FIXA,NO TOCO,CAPACIDADE DE 3,5T,INCL</t>
  </si>
  <si>
    <t>19.004.0001-4</t>
  </si>
  <si>
    <t>19.004.0001-C</t>
  </si>
  <si>
    <t>19.004.0001-D</t>
  </si>
  <si>
    <t>19.004.0001-E</t>
  </si>
  <si>
    <t>19.004.0004-2</t>
  </si>
  <si>
    <t>CAMINHAO COM CARROCERIA FIXA,NO TOCO,CAPACIDADE DE 7,5T,INCL</t>
  </si>
  <si>
    <t>19.004.0004-3</t>
  </si>
  <si>
    <t>19.004.0004-4</t>
  </si>
  <si>
    <t>19.004.0004-C</t>
  </si>
  <si>
    <t>19.004.0004-D</t>
  </si>
  <si>
    <t>19.004.0004-E</t>
  </si>
  <si>
    <t>19.004.0006-2</t>
  </si>
  <si>
    <t>CAMINHAO COM CARROCERIA FIXA,TRUCADO,CAPACIDADE DE 12T,INCLU</t>
  </si>
  <si>
    <t>SIVE MOTORISTA</t>
  </si>
  <si>
    <t>19.004.0006-3</t>
  </si>
  <si>
    <t>19.004.0006-4</t>
  </si>
  <si>
    <t>19.004.0006-C</t>
  </si>
  <si>
    <t>19.004.0006-D</t>
  </si>
  <si>
    <t>19.004.0006-E</t>
  </si>
  <si>
    <t>19.004.0010-2</t>
  </si>
  <si>
    <t>CAMINHAO BASCULANTE,NO TOCO,CAPACIDADE DE 4,00M3,INCLUSIVE M</t>
  </si>
  <si>
    <t>OTORISTA</t>
  </si>
  <si>
    <t>19.004.0010-3</t>
  </si>
  <si>
    <t>19.004.0010-4</t>
  </si>
  <si>
    <t>19.004.0010-C</t>
  </si>
  <si>
    <t>19.004.0010-D</t>
  </si>
  <si>
    <t>19.004.0010-E</t>
  </si>
  <si>
    <t>19.004.0012-2</t>
  </si>
  <si>
    <t>CAMINHAO BASCULANTE,NO TOCO,CAPACIDADE DE 5,00M3,INCLUSIVE M</t>
  </si>
  <si>
    <t>19.004.0012-3</t>
  </si>
  <si>
    <t>19.004.0012-4</t>
  </si>
  <si>
    <t>19.004.0012-C</t>
  </si>
  <si>
    <t>19.004.0012-D</t>
  </si>
  <si>
    <t>19.004.0012-E</t>
  </si>
  <si>
    <t>19.004.0013-2</t>
  </si>
  <si>
    <t>CAMINHAO BASCULANTE,NO TOCO,CAPACIDADE DE 7,00M3,INCLUSIVE M</t>
  </si>
  <si>
    <t>19.004.0013-3</t>
  </si>
  <si>
    <t>19.004.0013-4</t>
  </si>
  <si>
    <t>19.004.0013-C</t>
  </si>
  <si>
    <t>19.004.0013-D</t>
  </si>
  <si>
    <t>19.004.0013-E</t>
  </si>
  <si>
    <t>19.004.0014-2</t>
  </si>
  <si>
    <t>CAMINHAO BASCULANTE,NO TOCO,CAPACIDADE DE 10,00M3,INCLUSIVE</t>
  </si>
  <si>
    <t>MOTORISTA</t>
  </si>
  <si>
    <t>19.004.0014-3</t>
  </si>
  <si>
    <t>19.004.0014-4</t>
  </si>
  <si>
    <t>19.004.0014-C</t>
  </si>
  <si>
    <t>19.004.0014-D</t>
  </si>
  <si>
    <t>19.004.0014-E</t>
  </si>
  <si>
    <t>19.004.0015-2</t>
  </si>
  <si>
    <t>CAMINHAO BASCULANTE DO TIPO PESADO (FORA DE ESTRADA),CAPACID</t>
  </si>
  <si>
    <t>ADE RASA DE 11,00M3,INCLUSIVE MOTORISTA</t>
  </si>
  <si>
    <t>19.004.0015-3</t>
  </si>
  <si>
    <t>19.004.0015-4</t>
  </si>
  <si>
    <t>19.004.0015-C</t>
  </si>
  <si>
    <t>19.004.0015-D</t>
  </si>
  <si>
    <t>19.004.0015-E</t>
  </si>
  <si>
    <t>19.004.0016-2</t>
  </si>
  <si>
    <t>CAMINHAO BASCULANTE DO TIPO MEDIO-PESADO,TRUCADO,CAPACIDADE</t>
  </si>
  <si>
    <t>DE 12,00M3,INCLUSIVE MOTORISTA</t>
  </si>
  <si>
    <t>19.004.0016-3</t>
  </si>
  <si>
    <t>19.004.0016-4</t>
  </si>
  <si>
    <t>19.004.0016-C</t>
  </si>
  <si>
    <t>19.004.0016-D</t>
  </si>
  <si>
    <t>19.004.0016-E</t>
  </si>
  <si>
    <t>19.004.0020-2</t>
  </si>
  <si>
    <t>CAMINHAO TANQUE,CAPACIDADE DE 6.000L,INCLUSIVE MOTORISTA</t>
  </si>
  <si>
    <t>19.004.0020-3</t>
  </si>
  <si>
    <t>19.004.0020-4</t>
  </si>
  <si>
    <t>19.004.0020-C</t>
  </si>
  <si>
    <t>19.004.0020-D</t>
  </si>
  <si>
    <t>19.004.0020-E</t>
  </si>
  <si>
    <t>19.004.0021-2</t>
  </si>
  <si>
    <t>CAMINHAO TANQUE,CAPACIDADE DE 10.000L,INCLUSIVE MOTORISTA</t>
  </si>
  <si>
    <t>19.004.0021-3</t>
  </si>
  <si>
    <t>19.004.0021-4</t>
  </si>
  <si>
    <t>19.004.0021-C</t>
  </si>
  <si>
    <t>19.004.0021-D</t>
  </si>
  <si>
    <t>19.004.0021-E</t>
  </si>
  <si>
    <t>19.004.0022-2</t>
  </si>
  <si>
    <t>CAMINHAO TANQUE,CAPACIDADE DE 15.000L,INCLUSIVE MOTORISTA</t>
  </si>
  <si>
    <t>19.004.0022-3</t>
  </si>
  <si>
    <t>19.004.0022-4</t>
  </si>
  <si>
    <t>19.004.0022-C</t>
  </si>
  <si>
    <t>19.004.0022-D</t>
  </si>
  <si>
    <t>19.004.0022-E</t>
  </si>
  <si>
    <t>19.004.0023-2</t>
  </si>
  <si>
    <t>CAMINHAO TANQUE,CAPACIDADE DE 20.000L,INCLUSIVE MOTORISTA</t>
  </si>
  <si>
    <t>19.004.0023-3</t>
  </si>
  <si>
    <t>19.004.0023-4</t>
  </si>
  <si>
    <t>19.004.0023-C</t>
  </si>
  <si>
    <t>19.004.0023-D</t>
  </si>
  <si>
    <t>19.004.0023-E</t>
  </si>
  <si>
    <t>19.004.0024-2</t>
  </si>
  <si>
    <t>CAMINHAO TANQUE,CAPACIDADE DE 30.000L,INCLUSIVE MOTORISTA</t>
  </si>
  <si>
    <t>19.004.0024-3</t>
  </si>
  <si>
    <t>19.004.0024-4</t>
  </si>
  <si>
    <t>19.004.0024-C</t>
  </si>
  <si>
    <t>19.004.0024-D</t>
  </si>
  <si>
    <t>19.004.0024-E</t>
  </si>
  <si>
    <t>19.004.0025-2</t>
  </si>
  <si>
    <t>CAMINHAO BETONEIRA,CAPACIDADE DE 5,00M3,INCLUSIVE MOTORISTA</t>
  </si>
  <si>
    <t>19.004.0025-3</t>
  </si>
  <si>
    <t>19.004.0025-4</t>
  </si>
  <si>
    <t>19.004.0025-C</t>
  </si>
  <si>
    <t>19.004.0025-D</t>
  </si>
  <si>
    <t>19.004.0025-E</t>
  </si>
  <si>
    <t>19.004.0026-2</t>
  </si>
  <si>
    <t>CAMINHAO BETONEIRA,CAPACIDADE DE 7,00M3,INCLUSIVE MOTORISTA</t>
  </si>
  <si>
    <t>19.004.0026-3</t>
  </si>
  <si>
    <t>19.004.0026-4</t>
  </si>
  <si>
    <t>19.004.0026-C</t>
  </si>
  <si>
    <t>19.004.0026-D</t>
  </si>
  <si>
    <t>19.004.0026-E</t>
  </si>
  <si>
    <t>19.004.0030-2</t>
  </si>
  <si>
    <t>CARRETA PARA TRANSPORTE PESADO,CAPACIDADE PARA CARGA UTIL DE</t>
  </si>
  <si>
    <t> 60/80T,INCLUSIVE MOTORISTA</t>
  </si>
  <si>
    <t>19.004.0030-3</t>
  </si>
  <si>
    <t>19.004.0030-4</t>
  </si>
  <si>
    <t>19.004.0030-C</t>
  </si>
  <si>
    <t>19.004.0030-D</t>
  </si>
  <si>
    <t>19.004.0030-E</t>
  </si>
  <si>
    <t>19.004.0031-2</t>
  </si>
  <si>
    <t> 30T,INCLUSIVE MOTORISTA</t>
  </si>
  <si>
    <t>19.004.0031-3</t>
  </si>
  <si>
    <t>19.004.0031-4</t>
  </si>
  <si>
    <t>19.004.0031-C</t>
  </si>
  <si>
    <t>19.004.0031-D</t>
  </si>
  <si>
    <t>19.004.0031-E</t>
  </si>
  <si>
    <t>19.004.0035-2</t>
  </si>
  <si>
    <t>MICRO-ONIBUS COM CAPACIDADE MINIMA DE 15 LUGARES,MOTOR DIESE</t>
  </si>
  <si>
    <t>L,INCLUSIVE MOTORISTA</t>
  </si>
  <si>
    <t>19.004.0035-3</t>
  </si>
  <si>
    <t>19.004.0035-4</t>
  </si>
  <si>
    <t>19.004.0035-C</t>
  </si>
  <si>
    <t>19.004.0035-D</t>
  </si>
  <si>
    <t>19.004.0035-E</t>
  </si>
  <si>
    <t>19.004.0037-2</t>
  </si>
  <si>
    <t>VEICULO DE PASSEIO,5 PASSAGEIROS,4 PORTAS,MOTOR BICOMBUSTIVE</t>
  </si>
  <si>
    <t>L (GASOLINA E ALCOOL)DE 1,6 LITROS,COM AR CONDICIONADO,DIREC</t>
  </si>
  <si>
    <t>AO HIDRAULICA E VIDROS DIANTEIROS ELETRICOS,EXCLUSIVE MOTORI</t>
  </si>
  <si>
    <t>STA</t>
  </si>
  <si>
    <t>19.004.0037-3</t>
  </si>
  <si>
    <t>AO HIDRAULICA E VIDRO DIANTEIROS ELETRICOS,EXCLUSIVE MOTORIS</t>
  </si>
  <si>
    <t>TA</t>
  </si>
  <si>
    <t>19.004.0037-4</t>
  </si>
  <si>
    <t>19.004.0037-C</t>
  </si>
  <si>
    <t>19.004.0037-D</t>
  </si>
  <si>
    <t>19.004.0037-E</t>
  </si>
  <si>
    <t>19.004.0040-2</t>
  </si>
  <si>
    <t>AO HIDRAULICA E VIDROS DIANTEIROS ELETRICOS,INCLUSIVE MOTORI</t>
  </si>
  <si>
    <t>19.004.0040-3</t>
  </si>
  <si>
    <t>19.004.0040-4</t>
  </si>
  <si>
    <t>19.004.0040-C</t>
  </si>
  <si>
    <t>19.004.0040-D</t>
  </si>
  <si>
    <t>19.004.0040-E</t>
  </si>
  <si>
    <t>19.004.0044-2</t>
  </si>
  <si>
    <t>VEICULO DE PASSEIO,5 PASSAGEIROS,MOTOR BICOMBUSTIVEL (GASOLI</t>
  </si>
  <si>
    <t>NA E ALCOOL) DE 1.0 LITRO,INCLUSIVE MOTORISTA</t>
  </si>
  <si>
    <t>19.004.0044-3</t>
  </si>
  <si>
    <t>19.004.0044-4</t>
  </si>
  <si>
    <t>19.004.0044-C</t>
  </si>
  <si>
    <t>19.004.0044-D</t>
  </si>
  <si>
    <t>19.004.0044-E</t>
  </si>
  <si>
    <t>19.004.0045-2</t>
  </si>
  <si>
    <t>NA E ALCOOL) DE 1.0 LITRO,EXCLUSIVE MOTORISTA</t>
  </si>
  <si>
    <t>19.004.0045-3</t>
  </si>
  <si>
    <t>19.004.0045-4</t>
  </si>
  <si>
    <t>19.004.0045-C</t>
  </si>
  <si>
    <t>19.004.0045-D</t>
  </si>
  <si>
    <t>19.004.0045-E</t>
  </si>
  <si>
    <t>19.004.0046-2</t>
  </si>
  <si>
    <t>CAMIONETE TIPO PICK-UP,COM CABINE SIMPLES E CACAMBA,TIPO LEV</t>
  </si>
  <si>
    <t>E,MOTOR BICOMBUSTIVEL (GASOLINA E ALCOOL) DE 1,6 LITROS,INCL</t>
  </si>
  <si>
    <t>19.004.0046-3</t>
  </si>
  <si>
    <t>19.004.0046-4</t>
  </si>
  <si>
    <t>19.004.0046-C</t>
  </si>
  <si>
    <t>19.004.0046-D</t>
  </si>
  <si>
    <t>19.004.0046-E</t>
  </si>
  <si>
    <t>19.004.0047-2</t>
  </si>
  <si>
    <t>E,MOTOR BICOMBUSTIVEL (GASOLINA E ALCOOL) DE 1,6 LITROS,EQUI</t>
  </si>
  <si>
    <t>PADA COM ESCADA DE EXTENSAO GIRATORIA E BASCULANTE,COM SUPOR</t>
  </si>
  <si>
    <t>TE,ACIONAMENTO MANUAL E TODOS OS IMPLEMENTOS NECESSARIOS PAR</t>
  </si>
  <si>
    <t>A UM PERFEITO FUNCIONAMENTO,INCLUSIVE MOTORISTA</t>
  </si>
  <si>
    <t>19.004.0047-3</t>
  </si>
  <si>
    <t>19.004.0047-4</t>
  </si>
  <si>
    <t>TE,ACIONAMENTO MANUAL A TODOS OS IMPLEMENTOS NECESSARIOS PAR</t>
  </si>
  <si>
    <t>19.004.0047-C</t>
  </si>
  <si>
    <t>19.004.0047-D</t>
  </si>
  <si>
    <t>19.004.0047-E</t>
  </si>
  <si>
    <t>19.004.0048-2</t>
  </si>
  <si>
    <t>CAMIONETE TIPO PICK-UP COM CABINE DUPLA E CACAMBA MOTOR BICO</t>
  </si>
  <si>
    <t>MBUSTIVEL (GASOLINA E ALCOOL) 2.4,DIRECAO HIDRAULICA,TRACAO</t>
  </si>
  <si>
    <t>TRASEIRA,INCLUSIVE MOTORISTA</t>
  </si>
  <si>
    <t>19.004.0048-3</t>
  </si>
  <si>
    <t>19.004.0048-4</t>
  </si>
  <si>
    <t>19.004.0048-C</t>
  </si>
  <si>
    <t>19.004.0048-D</t>
  </si>
  <si>
    <t>19.004.0048-E</t>
  </si>
  <si>
    <t>19.004.0049-2</t>
  </si>
  <si>
    <t>CAMIONETE TIPO PICK-UP COM CABINE DUPLA E CACAMBA MOTOR DIES</t>
  </si>
  <si>
    <t>EL 2.8,DIRECAO HIDRAULICA TRACAO NAS 4 RODAS,INCLUSIVE MOTOR</t>
  </si>
  <si>
    <t>ISTA</t>
  </si>
  <si>
    <t>19.004.0049-3</t>
  </si>
  <si>
    <t>19.004.0049-4</t>
  </si>
  <si>
    <t>19.004.0049-C</t>
  </si>
  <si>
    <t>19.004.0049-D</t>
  </si>
  <si>
    <t>19.004.0049-E</t>
  </si>
  <si>
    <t>19.004.0050-2</t>
  </si>
  <si>
    <t>MOTOCICLETA,125 CILINDRADAS X/E,EXCLUSIVE MOTORISTA</t>
  </si>
  <si>
    <t>19.004.0050-4</t>
  </si>
  <si>
    <t>19.004.0050-C</t>
  </si>
  <si>
    <t>19.004.0050-E</t>
  </si>
  <si>
    <t>19.004.0051-2</t>
  </si>
  <si>
    <t>GUINDASTE SOBRE RODAS,MEIA LANCA,CAPACIDADE DE 6T,INCLUSIVE</t>
  </si>
  <si>
    <t>OPERADOR</t>
  </si>
  <si>
    <t>19.004.0051-3</t>
  </si>
  <si>
    <t>19.004.0051-4</t>
  </si>
  <si>
    <t>19.004.0051-C</t>
  </si>
  <si>
    <t>19.004.0051-D</t>
  </si>
  <si>
    <t>19.004.0051-E</t>
  </si>
  <si>
    <t>19.004.0054-2</t>
  </si>
  <si>
    <t>GUINDASTE SOBRE RODAS,CAPACIDADE DE 15T,RAIO DE CURVA DE 4,6</t>
  </si>
  <si>
    <t>5M,LANCA TELESCOPICA DE ACIONAMENTO HIDRAULICO COM 7,60M RET</t>
  </si>
  <si>
    <t>RAIDA E 18,30M ESTENDIDA,INCLUSIVE OPERADOR E AUXILIAR</t>
  </si>
  <si>
    <t>19.004.0054-3</t>
  </si>
  <si>
    <t>19.004.0054-4</t>
  </si>
  <si>
    <t>19.004.0054-C</t>
  </si>
  <si>
    <t>19.004.0054-D</t>
  </si>
  <si>
    <t>19.004.0054-E</t>
  </si>
  <si>
    <t>19.004.0056-2</t>
  </si>
  <si>
    <t>GUINDASTE ARTICULADO,SOBRE CAMINHAO DIESEL(INCLUSIVE ESTE),M</t>
  </si>
  <si>
    <t>OMENTO MAXIMO DE ELEVACAO 30TXM E CAPACIDADE MAXIMA DE ELEVA</t>
  </si>
  <si>
    <t>CAO 8,5T A 3,4M,INCLUSIVE OPERADOR E AUXILIAR</t>
  </si>
  <si>
    <t>19.004.0056-3</t>
  </si>
  <si>
    <t>19.004.0056-4</t>
  </si>
  <si>
    <t>19.004.0056-C</t>
  </si>
  <si>
    <t>19.004.0056-D</t>
  </si>
  <si>
    <t>19.004.0056-E</t>
  </si>
  <si>
    <t>19.004.0057-2</t>
  </si>
  <si>
    <t>GUINDASTE TIPO GRUA,COM CAPACIDADE DE CARGA DE 1200KG,VELOCI</t>
  </si>
  <si>
    <t>DADE DE 40M/MIN,TORRE COMPOSTA POR 9 MODULOS DE 3 METROS CAD</t>
  </si>
  <si>
    <t>A,TOTALIZANDO 27 METROS,ALCANCE MAXIMO DE 25 METROS COM UMA</t>
  </si>
  <si>
    <t>CARGA DE 1000KG,INCLUSIVE BASE DE SUSTENTACAO E OPERADOR</t>
  </si>
  <si>
    <t>19.004.0057-3</t>
  </si>
  <si>
    <t>19.004.0057-4</t>
  </si>
  <si>
    <t>19.004.0057-C</t>
  </si>
  <si>
    <t>19.004.0057-D</t>
  </si>
  <si>
    <t>19.004.0057-E</t>
  </si>
  <si>
    <t>19.004.0061-2</t>
  </si>
  <si>
    <t>GUINCHO DE ENGRENAGEM,COM CAPACIDADE PARA 750KG,COM JOGO DE</t>
  </si>
  <si>
    <t>4 ROLDANAS,COM CABO SIMPLES,EXCLUSIVE OPERADOR</t>
  </si>
  <si>
    <t>19.004.0061-3</t>
  </si>
  <si>
    <t>19.004.0061-4</t>
  </si>
  <si>
    <t>19.004.0061-C</t>
  </si>
  <si>
    <t>19.004.0061-D</t>
  </si>
  <si>
    <t>19.004.0061-E</t>
  </si>
  <si>
    <t>19.004.0065-C</t>
  </si>
  <si>
    <t>ELEVADOR EQUIPADO PARA TRANSPORTE DE CONCRETO A 10,00M DE AL</t>
  </si>
  <si>
    <t>TURA COMPREENDENDO:GUINCHO,16,00M DE TORRE DESMONTAVEL,CACAM</t>
  </si>
  <si>
    <t>BA AUTOMATICA DE 550L,FUNIL PARA DESCARGA E SILO DE ESPERA D</t>
  </si>
  <si>
    <t>E 1.000L,EXCLUSIVE OPERADOR</t>
  </si>
  <si>
    <t>19.004.0070-2</t>
  </si>
  <si>
    <t>ESTEIRA TRANSPORTADORA,DE CORREIA,LARGURA DE 50CM E 10,00M D</t>
  </si>
  <si>
    <t>E COMPRIMENTO,EXCLUSIVE OPERADOR</t>
  </si>
  <si>
    <t>19.004.0070-3</t>
  </si>
  <si>
    <t>19.004.0070-4</t>
  </si>
  <si>
    <t>19.004.0070-C</t>
  </si>
  <si>
    <t>19.004.0070-D</t>
  </si>
  <si>
    <t>19.004.0070-E</t>
  </si>
  <si>
    <t>19.004.0075-2</t>
  </si>
  <si>
    <t>PORTICO MOVEL METALICO,COM TALHA MANUAL DE 10T,VAO DE 5M,CUR</t>
  </si>
  <si>
    <t>SO DE 30M EM TRILHOS,EXCLUSIVE OPERADOR</t>
  </si>
  <si>
    <t>19.004.0075-4</t>
  </si>
  <si>
    <t>19.004.0075-C</t>
  </si>
  <si>
    <t>19.004.0075-E</t>
  </si>
  <si>
    <t>19.004.0080-2</t>
  </si>
  <si>
    <t>GUINDAUTO COM CAPACIDADE MAXIMA DE CARGA EM TORNO DE 3,5T A</t>
  </si>
  <si>
    <t>APROXIMADAMENTE 2,00M E ALCANCE MAXIMO VERTICAL(DO SOLO)A AP</t>
  </si>
  <si>
    <t>ROXIMADAMENTE 7,00M,ANGULO DE GIRO DE 180º,MONTADO SOBRE CHA</t>
  </si>
  <si>
    <t>SSIS DE CAMINHAO,EXCLUSIVE ESTE.SAO CONSIDERADOS DOIS AJUDAN</t>
  </si>
  <si>
    <t>TES,EXCLUSIVE OPERADOR QUE E CONSIDERADO O MOTORISTA DO CAMI</t>
  </si>
  <si>
    <t>NHAO</t>
  </si>
  <si>
    <t>19.004.0080-4</t>
  </si>
  <si>
    <t>19.004.0080-C</t>
  </si>
  <si>
    <t>19.004.0080-E</t>
  </si>
  <si>
    <t>19.004.0081-2</t>
  </si>
  <si>
    <t>GUINDAUTO COM CAPACIDADE MAXIMA DE CARGA EM TORNO DE 4T A AP</t>
  </si>
  <si>
    <t>ROXIMADAMENTE 2,00M E ALCANCE MAXIMO VERTICAL(DO SOLO)A APRO</t>
  </si>
  <si>
    <t>XIMADAMENTE 8,00M,ANGULO DE GIRO DE 180º,MONTADO SOBRE CHASS</t>
  </si>
  <si>
    <t>IS DE CAMINHAO,EXCLUSIVE ESTE.SAO CONSIDERADOS DOIS AJUDANTE</t>
  </si>
  <si>
    <t>S,EXCLUSIVE OPERADOR QUE E CONSIDERADO O MOTORISTA DO CAMINH</t>
  </si>
  <si>
    <t>19.004.0081-4</t>
  </si>
  <si>
    <t>19.004.0081-C</t>
  </si>
  <si>
    <t>19.004.0081-E</t>
  </si>
  <si>
    <t>19.004.0085-2</t>
  </si>
  <si>
    <t>GUINDAUTO COM CAPACIDADE MAXIMA DE CARGA EM TORNO DE 10,5T A</t>
  </si>
  <si>
    <t> APROXIMADAMENTE 2,00M E ALCANCE MAXIMO VERTICAL(DO SOLO)A A</t>
  </si>
  <si>
    <t>PROXIMADAMENTE 17,00M,ANGULO DE GIRO DE 180º,MONTADO SOBRE C</t>
  </si>
  <si>
    <t>HASSIS DE CAMINHAO,EXCLUSIVE ESTE.SAO CONSIDERADOS DOIS AJUD</t>
  </si>
  <si>
    <t>ANTES,EXCLUSIVE OPERADOR QUE E CONSIDERADO O MOTORISTA DO CA</t>
  </si>
  <si>
    <t>MINHAO</t>
  </si>
  <si>
    <t>19.004.0085-4</t>
  </si>
  <si>
    <t>19.004.0085-C</t>
  </si>
  <si>
    <t>19.004.0085-E</t>
  </si>
  <si>
    <t>19.004.0087-2</t>
  </si>
  <si>
    <t>GUINDAUTO COM CAPACIDADE MAXIMA DE CARGA EM TORNO DE 15,5T A</t>
  </si>
  <si>
    <t>PROXIMADAMENTE 16,50M,ANGULO DE GIRO DE 180º,MONTADO SOBRE C</t>
  </si>
  <si>
    <t>19.004.0087-4</t>
  </si>
  <si>
    <t>19.004.0087-C</t>
  </si>
  <si>
    <t>19.004.0087-E</t>
  </si>
  <si>
    <t>19.004.0090-2</t>
  </si>
  <si>
    <t>EMPILHADEIRA EQUIPADA COM RODAGEM PNEUMATICA,CAPACIDADE DE 2</t>
  </si>
  <si>
    <t>,5T E CENTRO DE CARGA A 60CM,MOTOR A GASOLINA,INCLUSIVE OPER</t>
  </si>
  <si>
    <t>ADOR</t>
  </si>
  <si>
    <t>19.004.0090-3</t>
  </si>
  <si>
    <t>19.004.0090-4</t>
  </si>
  <si>
    <t>19.004.0090-C</t>
  </si>
  <si>
    <t>19.004.0090-D</t>
  </si>
  <si>
    <t>19.004.0090-E</t>
  </si>
  <si>
    <t>19.004.0092-2</t>
  </si>
  <si>
    <t>EMPILHADEIRA EQUIPADA COM RODAGEM PNEUMATICA,CAPACIDADE DE 3</t>
  </si>
  <si>
    <t>T E CENTRO DE CARGA A 60CM,MOTOR A GASOLINA,INCLUSIVE OPERAD</t>
  </si>
  <si>
    <t>OR</t>
  </si>
  <si>
    <t>19.004.0092-3</t>
  </si>
  <si>
    <t>19.004.0092-4</t>
  </si>
  <si>
    <t>19.004.0092-C</t>
  </si>
  <si>
    <t>19.004.0092-D</t>
  </si>
  <si>
    <t>19.004.0092-E</t>
  </si>
  <si>
    <t>19.004.0094-2</t>
  </si>
  <si>
    <t>EMPILHADEIRA EQUIPADA COM RODAGEM PNEUMATICA,CAPACIDADE DE 4</t>
  </si>
  <si>
    <t>19.004.0094-3</t>
  </si>
  <si>
    <t>19.004.0094-4</t>
  </si>
  <si>
    <t>19.004.0094-C</t>
  </si>
  <si>
    <t>19.004.0094-D</t>
  </si>
  <si>
    <t>19.004.0094-E</t>
  </si>
  <si>
    <t>19.004.0096-2</t>
  </si>
  <si>
    <t>EMPILHADEIRA EQUIPADA COM RODAGEM PNEUMATICA,CAPACIDADE DE 5</t>
  </si>
  <si>
    <t>T E CENTRO DE CARGA A 60CM,INCLUSIVE OPERADOR</t>
  </si>
  <si>
    <t>19.004.0096-3</t>
  </si>
  <si>
    <t>19.004.0096-4</t>
  </si>
  <si>
    <t>19.004.0096-C</t>
  </si>
  <si>
    <t>19.004.0096-D</t>
  </si>
  <si>
    <t>19.004.0096-E</t>
  </si>
  <si>
    <t>19.004.0098-2</t>
  </si>
  <si>
    <t>EMPILHADEIRA EQUIPADA COM RODAGEM PNEUMATICA,CAPACIDADE DE 7</t>
  </si>
  <si>
    <t>19.004.0098-3</t>
  </si>
  <si>
    <t>19.004.0098-4</t>
  </si>
  <si>
    <t>19.004.0098-C</t>
  </si>
  <si>
    <t>19.004.0098-D</t>
  </si>
  <si>
    <t>19.004.0098-E</t>
  </si>
  <si>
    <t>19.004.0100-2</t>
  </si>
  <si>
    <t>PLATAFORMA PANTOGRAFICA CAPAC.TRABALHO ATE 10M ALTURA,CAPAC.</t>
  </si>
  <si>
    <t>MAXIMA CARGA DISTRIBUIDA 3000KG,CAPAC.MAXIMA CARGA CONCENTRA</t>
  </si>
  <si>
    <t>DA 1500KG,PISO PLATAF.CONSTITUIDO CHAPA XADREZ FERRO,EXTENSO</t>
  </si>
  <si>
    <t>RES LATERAIS(S/GUARDA-CORPO),GUARDA-CORPO REMOVIVEL PLATAF.,</t>
  </si>
  <si>
    <t>SAPATAS HIDR.E TESOURAS LARGAS,NIVELAMENTO E MAIOR ESTABILID</t>
  </si>
  <si>
    <t>ADE EQUIPAMENTO,ESCADA SIMPLES ALUMINIO,EXCLUSIVE OPERADOR</t>
  </si>
  <si>
    <t>19.004.0100-4</t>
  </si>
  <si>
    <t>19.004.0100-C</t>
  </si>
  <si>
    <t>19.004.0100-E</t>
  </si>
  <si>
    <t>19.004.0110-2</t>
  </si>
  <si>
    <t>CAMIONETA TIPO PICK-UP,COM CABINE SIMPLES E CACAMBA,TIPO LEV</t>
  </si>
  <si>
    <t>E,MOTOR BICOMBUSTIVEL(GASOLINA E ALCOOL) DE 1,6 LITROS,EXCLU</t>
  </si>
  <si>
    <t>19.004.0110-3</t>
  </si>
  <si>
    <t>19.004.0110-4</t>
  </si>
  <si>
    <t>E,MOTOR BICOMBUSTIVEL(GASOLINA E ALCOOL)DE 1,6 LITROS,EXCLUS</t>
  </si>
  <si>
    <t>IVE MOTORISTA</t>
  </si>
  <si>
    <t>19.004.0110-C</t>
  </si>
  <si>
    <t>19.004.0110-D</t>
  </si>
  <si>
    <t>19.004.0110-E</t>
  </si>
  <si>
    <t>19.004.0115-2</t>
  </si>
  <si>
    <t>E,MOTOR BICOMBUSTIVEL(GASOLINA E ALCOOL)DE 1,6 LITROS,EQUIPA</t>
  </si>
  <si>
    <t>DA COM ESCADA DE EXTENSAO GIRATORIA E BASCULANTE,COM SUPORTE</t>
  </si>
  <si>
    <t>,ACIONAMENTO MANUAL E TODOS OS IMPLEMENTOS NECESSARIOS PARA</t>
  </si>
  <si>
    <t>UM PERFEITO FUNCIONAMENTO,EXCLUSIVE MOTORISTA</t>
  </si>
  <si>
    <t>19.004.0115-3</t>
  </si>
  <si>
    <t>19.004.0115-4</t>
  </si>
  <si>
    <t>19.004.0115-C</t>
  </si>
  <si>
    <t>19.004.0115-D</t>
  </si>
  <si>
    <t>19.004.0115-E</t>
  </si>
  <si>
    <t>19.004.0120-2</t>
  </si>
  <si>
    <t>CAMIONETA TIPO PICK-UP,COM CABINE DUPLA E CACAMBA,MOTOR BICO</t>
  </si>
  <si>
    <t>MBUSTIVEL(GASOLINA E ALCOOL)DE 2,4 LITROS,DIRECAO HIDRAULICA</t>
  </si>
  <si>
    <t>,TRACAO TRASEIRA,EXCLUSIVE MOTORISTA</t>
  </si>
  <si>
    <t>19.004.0120-3</t>
  </si>
  <si>
    <t>19.004.0120-4</t>
  </si>
  <si>
    <t>19.004.0120-C</t>
  </si>
  <si>
    <t>19.004.0120-D</t>
  </si>
  <si>
    <t>19.004.0120-E</t>
  </si>
  <si>
    <t>19.004.0210-0</t>
  </si>
  <si>
    <t>VEICULOS DE PASSEIO,5 PASSAGEIROS,MOTOR BICOMBUSTIVEL (GASOL</t>
  </si>
  <si>
    <t>INA E ALCOOL) DE 1,6 LITROS,COM AR CONDICIONADO,DIRECAO HIDR</t>
  </si>
  <si>
    <t>AULICA E VIDROS DIANTEIROS ELETRICOS,EXCLUSIVE MOTORISTA</t>
  </si>
  <si>
    <t>19.004.0210-A</t>
  </si>
  <si>
    <t>19.004.0211-0</t>
  </si>
  <si>
    <t>NA E ALCOOL) DE 1,6 LITROS,COM AR CONDICIONADO,DIRECAO HIDRA</t>
  </si>
  <si>
    <t>ULICA E VIDRO DIANTEIROS ELETRICOS,EXCLUSIVE MOTORISTA E COM</t>
  </si>
  <si>
    <t>BUSTIVEL</t>
  </si>
  <si>
    <t>19.004.0211-A</t>
  </si>
  <si>
    <t>19.004.0212-0</t>
  </si>
  <si>
    <t>ULICA E VIDROS DIANTEIROS ELETRICOS,INCLUSIVE MOTORISTA E CO</t>
  </si>
  <si>
    <t>MBUSTIVEL</t>
  </si>
  <si>
    <t>19.004.0212-A</t>
  </si>
  <si>
    <t>19.004.0250-0</t>
  </si>
  <si>
    <t>NA E ALCOOL) DE 1,0 LITRO,EXCLUSIVE MOTORISTA</t>
  </si>
  <si>
    <t>19.004.0250-A</t>
  </si>
  <si>
    <t>19.004.0251-0</t>
  </si>
  <si>
    <t>NA E ALCOOL) DE 1,0 LITRO,EXCLUSIVE MOTORISTA E COMBUSTIVEL</t>
  </si>
  <si>
    <t>19.004.0251-A</t>
  </si>
  <si>
    <t>19.004.0252-0</t>
  </si>
  <si>
    <t>NA E ALCOOL) DE 1,0 LITRO,INCLUSIVE MOTORISTA E COMBUSTIVEL</t>
  </si>
  <si>
    <t>19.004.0252-A</t>
  </si>
  <si>
    <t>19.004.0270-0</t>
  </si>
  <si>
    <t>L,EXCLUSIVE MOTORISTA</t>
  </si>
  <si>
    <t>19.004.0270-A</t>
  </si>
  <si>
    <t>19.004.0271-0</t>
  </si>
  <si>
    <t>L,EXCLUSIVE MOTORISTA E COMBUSTIVEL</t>
  </si>
  <si>
    <t>19.004.0271-A</t>
  </si>
  <si>
    <t>19.004.0272-0</t>
  </si>
  <si>
    <t>L,INCLUSIVE MOTORISTA E COMBUSTIVEL</t>
  </si>
  <si>
    <t>19.004.0272-A</t>
  </si>
  <si>
    <t>19.004.0400-0</t>
  </si>
  <si>
    <t>E,MOTOR BICOMBUSTIVEL (GASOLINA E ALCOOL) DE 1,6 LITROS,EXCL</t>
  </si>
  <si>
    <t>19.004.0400-A</t>
  </si>
  <si>
    <t>19.004.0401-0</t>
  </si>
  <si>
    <t>USIVE MOTORISTA E COMBUSTIVEL</t>
  </si>
  <si>
    <t>19.004.0401-A</t>
  </si>
  <si>
    <t>19.004.0402-0</t>
  </si>
  <si>
    <t>19.004.0402-A</t>
  </si>
  <si>
    <t>19.004.0405-0</t>
  </si>
  <si>
    <t>CAMIONETE TIPO PICK-UP,COM CABINE DUPLA E CACAMBA,TIPO LEVE,</t>
  </si>
  <si>
    <t>MOTOR BICOMBUSTIVEL (GASOLINA E ALCOOL) DE 2.4,DIRECAO HIDRA</t>
  </si>
  <si>
    <t>ULICA,TRACAO TRASEIRA,EXCLUSIVE MOTORISTA</t>
  </si>
  <si>
    <t>19.004.0405-A</t>
  </si>
  <si>
    <t>19.004.0406-0</t>
  </si>
  <si>
    <t>COM MOTOR BICOMBUSTIVEL (GASOLINA E ALCOOL),DE 2.4,DIRECAO H</t>
  </si>
  <si>
    <t>IDRAULICA,TRACAO TRASEIRA,EXCLUSIVE MOTORISTA E COMBUSTIVEL</t>
  </si>
  <si>
    <t>19.004.0406-A</t>
  </si>
  <si>
    <t>19.004.0407-0</t>
  </si>
  <si>
    <t>IDRAULICA,TRACAO TRASEIRA,INCLUSIVE MOTORISTA E COMBUSTIVEL</t>
  </si>
  <si>
    <t>19.004.0407-A</t>
  </si>
  <si>
    <t>19.004.0500-0</t>
  </si>
  <si>
    <t>19.004.0500-A</t>
  </si>
  <si>
    <t>19.004.0501-0</t>
  </si>
  <si>
    <t>MOTOCICLETA,125 CILINDRADAS X/E,EXCLUSIVE MOTORISTA E COMBUS</t>
  </si>
  <si>
    <t>TIVEL</t>
  </si>
  <si>
    <t>19.004.0501-A</t>
  </si>
  <si>
    <t>19.005.0006-2</t>
  </si>
  <si>
    <t>MAQUINA FRESADORA A FRIO,LARGURA DE FRESAGEM DE 1,00M,INCLUS</t>
  </si>
  <si>
    <t>IVE OPERADOR E AJUDANTE</t>
  </si>
  <si>
    <t>19.005.0006-3</t>
  </si>
  <si>
    <t>19.005.0006-4</t>
  </si>
  <si>
    <t>19.005.0006-C</t>
  </si>
  <si>
    <t>19.005.0006-D</t>
  </si>
  <si>
    <t>19.005.0006-E</t>
  </si>
  <si>
    <t>19.005.0007-2</t>
  </si>
  <si>
    <t>DUMPER,CARGA SOLIDA DE 1.000L,INCLUSIVE OPERADOR</t>
  </si>
  <si>
    <t>19.005.0007-3</t>
  </si>
  <si>
    <t>DUMPER,CARGA SOLIDA 1.000L,INCLUSIVE OPERADOR</t>
  </si>
  <si>
    <t>19.005.0007-4</t>
  </si>
  <si>
    <t>19.005.0007-C</t>
  </si>
  <si>
    <t>19.005.0007-D</t>
  </si>
  <si>
    <t>19.005.0007-E</t>
  </si>
  <si>
    <t>19.005.0008-2</t>
  </si>
  <si>
    <t>ESCAVADEIRA HIDRAULICA DE ESTEIRA, COM PESO OPERACIONAL EM T</t>
  </si>
  <si>
    <t>ORNO DE 17T, MOTOR DIESEL EM TORNO DE 111CV, CACAMBA COM CAP</t>
  </si>
  <si>
    <t>ACIDADE APROXIMADA DE 0,78M3, PROFUNDIDADE DE ESCAVACAO MAXI</t>
  </si>
  <si>
    <t>MA DE 6,60M, COM 3 BRACOS ARTICULADOS, BRACO INTERMEDIARIO A</t>
  </si>
  <si>
    <t>JUSTAVEL EM 3 POSICOES, INCLUSIVE OPERADOR</t>
  </si>
  <si>
    <t>19.005.0008-3</t>
  </si>
  <si>
    <t>19.005.0008-4</t>
  </si>
  <si>
    <t>19.005.0008-C</t>
  </si>
  <si>
    <t>19.005.0008-D</t>
  </si>
  <si>
    <t>19.005.0008-E</t>
  </si>
  <si>
    <t>19.005.0010-2</t>
  </si>
  <si>
    <t>ORNO DE 23T, MOTOR DIESEL EM TORNO DE 172CV, CACAMBA COM CAP</t>
  </si>
  <si>
    <t>ACIDADE APROXIMADA DE 1,14M3, PROFUNDIDADE DE ESCAVACAO MAXI</t>
  </si>
  <si>
    <t>MA DE 6,02M, COM 3 BRACOS ARTICULADOS, BRACO INTERMEDIARIO A</t>
  </si>
  <si>
    <t>19.005.0010-3</t>
  </si>
  <si>
    <t>19.005.0010-4</t>
  </si>
  <si>
    <t>19.005.0010-C</t>
  </si>
  <si>
    <t>19.005.0010-D</t>
  </si>
  <si>
    <t>19.005.0010-E</t>
  </si>
  <si>
    <t>19.005.0012-2</t>
  </si>
  <si>
    <t>MOTONIVELADORA COM PESO OPERACIONAL EM TORNO DE 18T, MOTOR D</t>
  </si>
  <si>
    <t>IESEL EM TORNO DE 125CV, INCLUSIVE OPERADOR</t>
  </si>
  <si>
    <t>19.005.0012-3</t>
  </si>
  <si>
    <t>19.005.0012-4</t>
  </si>
  <si>
    <t>19.005.0012-C</t>
  </si>
  <si>
    <t>19.005.0012-D</t>
  </si>
  <si>
    <t>19.005.0012-E</t>
  </si>
  <si>
    <t>19.005.0014-2</t>
  </si>
  <si>
    <t>PA CARREGADEIRA DE PNEUS,COM PESO OPERACIONAL EM TORNO DE 23</t>
  </si>
  <si>
    <t>T, PA COM CAPACIDADE RASA APROXIMADA DE 4,03M3, POTENCIA EM</t>
  </si>
  <si>
    <t>TORNO DE 270CV, INCLUSIVE OPERADOR</t>
  </si>
  <si>
    <t>19.005.0014-3</t>
  </si>
  <si>
    <t>19.005.0014-4</t>
  </si>
  <si>
    <t>19.005.0014-C</t>
  </si>
  <si>
    <t>19.005.0014-D</t>
  </si>
  <si>
    <t>19.005.0014-E</t>
  </si>
  <si>
    <t>19.005.0015-2</t>
  </si>
  <si>
    <t>GRADE DE DISCO,ARMADURA LEVE,COM 20 (VINTE) DISCOS,PESO DE 1</t>
  </si>
  <si>
    <t>300KG,LARGURA DE CORTE DE 2,50M,ACIONAMENTO MECANICO,EXCLUSI</t>
  </si>
  <si>
    <t>VE OPERADOR</t>
  </si>
  <si>
    <t>19.005.0015-4</t>
  </si>
  <si>
    <t>.300KG,LARGURA DE CORTE DE 2,50M,ACIONAMENTO MECANICO,EXCLUS</t>
  </si>
  <si>
    <t>IVE OPERADOR</t>
  </si>
  <si>
    <t>19.005.0015-C</t>
  </si>
  <si>
    <t>19.005.0015-E</t>
  </si>
  <si>
    <t>19.005.0016-2</t>
  </si>
  <si>
    <t>TRATOR DE PNEUS COM MOTOR DIESEL DE 61CV,INCLUSIVE OPERADOR</t>
  </si>
  <si>
    <t>19.005.0016-3</t>
  </si>
  <si>
    <t>19.005.0016-4</t>
  </si>
  <si>
    <t>19.005.0016-C</t>
  </si>
  <si>
    <t>19.005.0016-D</t>
  </si>
  <si>
    <t>19.005.0016-E</t>
  </si>
  <si>
    <t>19.005.0017-2</t>
  </si>
  <si>
    <t>TRATOR DE ESTEIRAS COM MOTOR DIESEL EM TORNO DE 80CV,COM LAM</t>
  </si>
  <si>
    <t>INA DE 1290KG,INCLUSIVE OPERADOR</t>
  </si>
  <si>
    <t>19.005.0017-3</t>
  </si>
  <si>
    <t>19.005.0017-4</t>
  </si>
  <si>
    <t>19.005.0017-C</t>
  </si>
  <si>
    <t>19.005.0017-D</t>
  </si>
  <si>
    <t>19.005.0017-E</t>
  </si>
  <si>
    <t>19.005.0019-2</t>
  </si>
  <si>
    <t>TRATOR DE ESTEIRAS COM MOTOR DIESEL EM TORNO DE 140CV,COM LA</t>
  </si>
  <si>
    <t>MINA DE 2330KG,INCLUSIVE OPERADOR</t>
  </si>
  <si>
    <t>19.005.0019-3</t>
  </si>
  <si>
    <t>19.005.0019-4</t>
  </si>
  <si>
    <t>19.005.0019-C</t>
  </si>
  <si>
    <t>19.005.0019-D</t>
  </si>
  <si>
    <t>19.005.0019-E</t>
  </si>
  <si>
    <t>19.005.0021-2</t>
  </si>
  <si>
    <t>TRATOR DE ESTEIRAS COM MOTOR DIESEL EM TORNO DE 200CV,COM LA</t>
  </si>
  <si>
    <t>MINA DE 2500KG,INCLUSIVE OPERADOR</t>
  </si>
  <si>
    <t>19.005.0021-3</t>
  </si>
  <si>
    <t>19.005.0021-4</t>
  </si>
  <si>
    <t>19.005.0021-C</t>
  </si>
  <si>
    <t>19.005.0021-D</t>
  </si>
  <si>
    <t>19.005.0021-E</t>
  </si>
  <si>
    <t>19.005.0023-2</t>
  </si>
  <si>
    <t>TRATOR DE ESTEIRAS COM MOTOR DIESEL EM TORNO DE 335CV,SEM LA</t>
  </si>
  <si>
    <t>MINA,INCLUSIVE OPERADOR</t>
  </si>
  <si>
    <t>19.005.0023-3</t>
  </si>
  <si>
    <t>19.005.0023-4</t>
  </si>
  <si>
    <t>19.005.0023-C</t>
  </si>
  <si>
    <t>19.005.0023-D</t>
  </si>
  <si>
    <t>19.005.0023-E</t>
  </si>
  <si>
    <t>19.005.0025-2</t>
  </si>
  <si>
    <t>TRATOR DE ESTEIRAS COM MOTOR DIESEL EM TORNO DE 335CV,COM LA</t>
  </si>
  <si>
    <t>MINA DE 5000KG,INCLUSIVE OPERADOR</t>
  </si>
  <si>
    <t>19.005.0025-3</t>
  </si>
  <si>
    <t>19.005.0025-4</t>
  </si>
  <si>
    <t>19.005.0025-C</t>
  </si>
  <si>
    <t>19.005.0025-D</t>
  </si>
  <si>
    <t>19.005.0025-E</t>
  </si>
  <si>
    <t>19.005.0026-2</t>
  </si>
  <si>
    <t>TRATOR DE ESTEIRAS COM MOTOR DIESEL EM TORNO DE 335CV,COM ES</t>
  </si>
  <si>
    <t>CARIFICADOR DE PENETRACAO MAXIMA DE 0,66M,INCLUSIVE OPERADOR</t>
  </si>
  <si>
    <t>19.005.0026-3</t>
  </si>
  <si>
    <t>19.005.0026-4</t>
  </si>
  <si>
    <t>19.005.0026-C</t>
  </si>
  <si>
    <t>19.005.0026-D</t>
  </si>
  <si>
    <t>19.005.0026-E</t>
  </si>
  <si>
    <t>19.005.0028-2</t>
  </si>
  <si>
    <t>RETROESCAVADEIRA, COM PESO OPERACIONAL EM TORNO DE 7T, MOTOR</t>
  </si>
  <si>
    <t>DIESEL EM TORNO DE 75CV, CAPACIDADE APROXIMADA DA CACAMBA DE</t>
  </si>
  <si>
    <t>0,76M3, PROFUNDIDADE DE ESCAVACAO MAXIMA DE 4,00M, INCLUSIVE</t>
  </si>
  <si>
    <t>19.005.0028-3</t>
  </si>
  <si>
    <t>19.005.0028-4</t>
  </si>
  <si>
    <t> DIESEL EM TORNO DE 75CV, CAPACIDADE APROXIMADA DA CACAMBA D</t>
  </si>
  <si>
    <t>E 0,76M3, PROFUNDIDADE DE ESCAVACAO MAXIMA DE 4,00M, INCLUSI</t>
  </si>
  <si>
    <t>19.005.0028-C</t>
  </si>
  <si>
    <t>19.005.0028-D</t>
  </si>
  <si>
    <t>19.005.0028-E</t>
  </si>
  <si>
    <t>19.005.0030-2</t>
  </si>
  <si>
    <t>PA CARREGADEIRA DE PNEUS COM PESO OPERACIONAL EM TORNO DE 12</t>
  </si>
  <si>
    <t>T, POTENCIA EM TORNO DE 121CV, PA COM CAPACIDADE RASA APROXI</t>
  </si>
  <si>
    <t>MADA DE 1,30M3, INCLUSIVE OPERADOR</t>
  </si>
  <si>
    <t>19.005.0030-3</t>
  </si>
  <si>
    <t>19.005.0030-4</t>
  </si>
  <si>
    <t>19.005.0030-C</t>
  </si>
  <si>
    <t>19.005.0030-D</t>
  </si>
  <si>
    <t>19.005.0030-E</t>
  </si>
  <si>
    <t>19.005.0033-2</t>
  </si>
  <si>
    <t>PA CARREGADEIRA DE PNEUS COM PESO OPERACIONAL EM TORNO DE 18</t>
  </si>
  <si>
    <t>T, POTENCIA EM TORNO DE 183CV, PA COM CAPACIDADE RASA APROXI</t>
  </si>
  <si>
    <t>MADA DE 3,10M3, INCLUSIVE OPERADOR</t>
  </si>
  <si>
    <t>19.005.0033-3</t>
  </si>
  <si>
    <t>19.005.0033-4</t>
  </si>
  <si>
    <t>19.005.0033-C</t>
  </si>
  <si>
    <t>19.005.0033-D</t>
  </si>
  <si>
    <t>19.005.0033-E</t>
  </si>
  <si>
    <t>19.005.0034-2</t>
  </si>
  <si>
    <t>MINI PA CARREGADEIRA,DE RODAS,CARGA OPERACIONAL EM TORNO DE</t>
  </si>
  <si>
    <t>629KG,ALTURA DE DESCARGA APROXIMADA DE 2,40M,INCLUSIVE OPERA</t>
  </si>
  <si>
    <t>DOR</t>
  </si>
  <si>
    <t>19.005.0034-3</t>
  </si>
  <si>
    <t>19.005.0034-4</t>
  </si>
  <si>
    <t>19.005.0034-C</t>
  </si>
  <si>
    <t>19.005.0034-D</t>
  </si>
  <si>
    <t>19.005.0034-E</t>
  </si>
  <si>
    <t>19.005.0035-2</t>
  </si>
  <si>
    <t>ROMPEDOR HIDRAULICO ADAPTAVEL A RETRO-ESCAVADEIRA(EXCLUSIVE</t>
  </si>
  <si>
    <t>ESTA),COM PESO OPERACIONAL DE 435KG,FREQUENCIA DE IMPACTOS D</t>
  </si>
  <si>
    <t>E 400 A 1000BPM,INCLUSIVE PONTEIRO DE 84MM DE DIAMETRO,EXCLU</t>
  </si>
  <si>
    <t>SIVE OPERADOR</t>
  </si>
  <si>
    <t>19.005.0035-4</t>
  </si>
  <si>
    <t>19.005.0035-C</t>
  </si>
  <si>
    <t>19.005.0035-E</t>
  </si>
  <si>
    <t>19.005.0036-2</t>
  </si>
  <si>
    <t>ROMPEDOR HIDRAULICO ADAPTAVEL A ESCAVADEIRA HIDRAULICA(EXCLU</t>
  </si>
  <si>
    <t>SIVE ESTA),COM PESO OPERACIONAL DE 1700KG,FREQUENCIA DE IMPA</t>
  </si>
  <si>
    <t>CTOS DE 320 A 600BPM,INCLUSIVE PONTEIRO DE 130MM DE DIAMETRO</t>
  </si>
  <si>
    <t>,EXCLUSIVE OPERADOR</t>
  </si>
  <si>
    <t>19.005.0036-4</t>
  </si>
  <si>
    <t>19.005.0036-C</t>
  </si>
  <si>
    <t>19.005.0036-E</t>
  </si>
  <si>
    <t>19.005.0037-2</t>
  </si>
  <si>
    <t>ROMPEDOR PNEUMATICO DE 32,6KG DE PESO,CONSUMO DE AR 38,8L/S,</t>
  </si>
  <si>
    <t>FREQUENCIA DE IMPACTOS DE 1.100,IMP/MIN,EXCLUSIVE OPERADOR,P</t>
  </si>
  <si>
    <t>ONTEIRA E MANGUEIRA</t>
  </si>
  <si>
    <t>19.005.0037-4</t>
  </si>
  <si>
    <t>19.005.0037-C</t>
  </si>
  <si>
    <t>19.005.0037-E</t>
  </si>
  <si>
    <t>19.005.0038-2</t>
  </si>
  <si>
    <t>PERFURATRIZ DE 26KG DE PESO(PARA USO SUBTERRANEO),CONSUMO DE</t>
  </si>
  <si>
    <t> AR 63L/S,FREQUENCIA DE IMPACTOS DE 38,IMP/S,COMPRIMENTO DE</t>
  </si>
  <si>
    <t>71CM,DIAMETRO DO PISTAO DE 70MM,EXCLUSIVE OPERADOR,BROCA E M</t>
  </si>
  <si>
    <t>ANGUEIRA</t>
  </si>
  <si>
    <t>19.005.0038-4</t>
  </si>
  <si>
    <t>19.005.0038-C</t>
  </si>
  <si>
    <t>19.005.0038-E</t>
  </si>
  <si>
    <t>19.005.0039-2</t>
  </si>
  <si>
    <t>PERFURATRIZ DE 23,5KG DE PESO(PARA SERVICOS DE FURACAO DE FO</t>
  </si>
  <si>
    <t>GACHO,PERFURACAO EM BANCADAS BAIXAS E SERVICOS SIMILARES),CO</t>
  </si>
  <si>
    <t>NSUMO DE AR 56L/S,FREQUENCIA DE IMPACTOS DE 34 IMP/S,COMPRIM</t>
  </si>
  <si>
    <t>ENTO DE 64CM,DIAMETRO DO PISTAO DE 65MM,EXCLUSIVE OPERADOR,B</t>
  </si>
  <si>
    <t>ROCA E MANGUEIRA</t>
  </si>
  <si>
    <t>19.005.0039-4</t>
  </si>
  <si>
    <t>19.005.0039-C</t>
  </si>
  <si>
    <t>19.005.0039-E</t>
  </si>
  <si>
    <t>19.005.0040-2</t>
  </si>
  <si>
    <t>ARADO REVERSIVEL DE DISCO ADAPTAVEL A TRATOR PARA PREPARO DE</t>
  </si>
  <si>
    <t> TERRENO,EXCLUSIVE OPERADOR</t>
  </si>
  <si>
    <t>19.005.0040-4</t>
  </si>
  <si>
    <t>19.005.0040-C</t>
  </si>
  <si>
    <t>19.005.0040-E</t>
  </si>
  <si>
    <t>19.005.0042-2</t>
  </si>
  <si>
    <t>VALETADEIRA MOTOR DIESEL DE 135HP,INCLUSIVE OPERADOR</t>
  </si>
  <si>
    <t>19.005.0042-3</t>
  </si>
  <si>
    <t>19.005.0042-4</t>
  </si>
  <si>
    <t>19.005.0042-C</t>
  </si>
  <si>
    <t>19.005.0042-D</t>
  </si>
  <si>
    <t>19.005.0042-E</t>
  </si>
  <si>
    <t>19.005.0045-2</t>
  </si>
  <si>
    <t>ROCADEIRA DESLOCAVEL ADAPTAVEL A TRATOR PARA PREPARO DE TERR</t>
  </si>
  <si>
    <t>ENO,EXCLUSIVE OPERADOR</t>
  </si>
  <si>
    <t>19.005.0045-4</t>
  </si>
  <si>
    <t>19.005.0045-C</t>
  </si>
  <si>
    <t>19.005.0045-E</t>
  </si>
  <si>
    <t>19.005.0050-2</t>
  </si>
  <si>
    <t>GUINCHO CARREGADOR ADAPTAVEL A TRATOR PARA TRANSPORTE DE MAD</t>
  </si>
  <si>
    <t>EIRA,EXCLUSIVE OPERADOR</t>
  </si>
  <si>
    <t>19.005.0050-4</t>
  </si>
  <si>
    <t>19.005.0050-C</t>
  </si>
  <si>
    <t>19.005.0050-E</t>
  </si>
  <si>
    <t>19.006.0001-2</t>
  </si>
  <si>
    <t>SOCADOR PNEUMATICO,10,9KG DE PESO,CONSUMO DE AR DE 10.5L/S,E</t>
  </si>
  <si>
    <t>XCLUSIVE OPERADOR</t>
  </si>
  <si>
    <t>19.006.0001-4</t>
  </si>
  <si>
    <t>SOCADOR PNEUMATICO,10,9KG DE PESO,CONSUMO DE AR DE 10,5L/S,E</t>
  </si>
  <si>
    <t>19.006.0001-C</t>
  </si>
  <si>
    <t>19.006.0001-E</t>
  </si>
  <si>
    <t>19.006.0002-2</t>
  </si>
  <si>
    <t>ROLO COMPACTADOR TANDEM,DE 6 A 9T,MOTOR DIESEL DE 55CV,INCLU</t>
  </si>
  <si>
    <t>19.006.0002-3</t>
  </si>
  <si>
    <t>ROLO COMPACTADOR TANDEM,DE 6 A 9T,INCLUSIVE OPERADOR</t>
  </si>
  <si>
    <t>19.006.0002-4</t>
  </si>
  <si>
    <t>19.006.0002-C</t>
  </si>
  <si>
    <t>19.006.0002-D</t>
  </si>
  <si>
    <t>19.006.0002-E</t>
  </si>
  <si>
    <t>19.006.0003-2</t>
  </si>
  <si>
    <t>COMPACTADOR VIBRATORIO,COM TAMBOR PE-DE-CARNEIRO,AUTOPROPULS</t>
  </si>
  <si>
    <t>OR,COM MOTOR DIESEL DE 76HP,COM 6 A 7T,LARGURA DE 1,85M,INCL</t>
  </si>
  <si>
    <t>USIVE OPERADOR</t>
  </si>
  <si>
    <t>19.006.0003-3</t>
  </si>
  <si>
    <t>19.006.0003-4</t>
  </si>
  <si>
    <t>19.006.0003-C</t>
  </si>
  <si>
    <t>19.006.0003-D</t>
  </si>
  <si>
    <t>19.006.0003-E</t>
  </si>
  <si>
    <t>19.006.0004-2</t>
  </si>
  <si>
    <t>ROLO ESTATICO DE 3 RODAS,PARA COMPACTACAO DE ASFALTO COM ESP</t>
  </si>
  <si>
    <t>ESSURA DE 25 A 50MM,LARGURA DE COMPACTACAO 2,1M,VELOCIDADE D</t>
  </si>
  <si>
    <t>O ROLO 6KM/H,DENSIDADE 2375KG/M3,CLASSE DE PESO 13T,INCLUSIV</t>
  </si>
  <si>
    <t>E OPERADOR</t>
  </si>
  <si>
    <t>19.006.0004-3</t>
  </si>
  <si>
    <t>19.006.0004-4</t>
  </si>
  <si>
    <t>19.006.0004-C</t>
  </si>
  <si>
    <t>19.006.0004-D</t>
  </si>
  <si>
    <t>19.006.0004-E</t>
  </si>
  <si>
    <t>19.006.0005-2</t>
  </si>
  <si>
    <t>ROLO VIBRATORIO LISO,DE 7T,AUTOPROPULSOR,LARGURA TOTAL DE 2,</t>
  </si>
  <si>
    <t>015M,INCLUSIVE OPERADOR</t>
  </si>
  <si>
    <t>19.006.0005-3</t>
  </si>
  <si>
    <t>19.006.0005-4</t>
  </si>
  <si>
    <t>19.006.0005-C</t>
  </si>
  <si>
    <t>19.006.0005-D</t>
  </si>
  <si>
    <t>19.006.0005-E</t>
  </si>
  <si>
    <t>19.006.0006-2</t>
  </si>
  <si>
    <t>ROLO ESTATICO DE 7 RODAS,AUTOPROPELIDO,PARA COMPACTACAO DE</t>
  </si>
  <si>
    <t>ASFALTO,COM ESPESSURA DE 25 A 50MM,LARGURA DE COMPACTACAO 1,</t>
  </si>
  <si>
    <t>82M,CLASSE DE PESO 21T,INCLUSIVE OPERADOR</t>
  </si>
  <si>
    <t>19.006.0006-3</t>
  </si>
  <si>
    <t>19.006.0006-4</t>
  </si>
  <si>
    <t>19.006.0006-C</t>
  </si>
  <si>
    <t>19.006.0006-D</t>
  </si>
  <si>
    <t>19.006.0006-E</t>
  </si>
  <si>
    <t>19.006.0007-2</t>
  </si>
  <si>
    <t>ROLO COMPACTADOR VIBRATORIO,AUTOPROPELIDO PARA REPARO DE PAV</t>
  </si>
  <si>
    <t>IMENTACAO,CAPACIDADE DE 2T,INCLUSIVE OPERADOR</t>
  </si>
  <si>
    <t>19.006.0007-3</t>
  </si>
  <si>
    <t>19.006.0007-4</t>
  </si>
  <si>
    <t>19.006.0007-C</t>
  </si>
  <si>
    <t>19.006.0007-D</t>
  </si>
  <si>
    <t>19.006.0007-E</t>
  </si>
  <si>
    <t>19.006.0008-2</t>
  </si>
  <si>
    <t>ROLO ESTATICO DE 9 RODAS,AUTOPROPELIDO,PARA COMPACTACAO DE A</t>
  </si>
  <si>
    <t>SFALTO,COM ESPESSURA DE 25 A 50MM,LARGURA DE COMPACTACAO 1,7</t>
  </si>
  <si>
    <t>6M,CLASSE DE PESO 14T,INCLUSIVE OPERADOR</t>
  </si>
  <si>
    <t>19.006.0008-3</t>
  </si>
  <si>
    <t>19.006.0008-4</t>
  </si>
  <si>
    <t>19.006.0008-C</t>
  </si>
  <si>
    <t>19.006.0008-D</t>
  </si>
  <si>
    <t>19.006.0008-E</t>
  </si>
  <si>
    <t>19.006.0009-2</t>
  </si>
  <si>
    <t>ROLO COMPACTADOR PE-DE-CARNEIRO DUPLO,REBOCAVEL,C/2 TAMBORES</t>
  </si>
  <si>
    <t> 1000MM DE DIAM.E 1220MM DE COMPRIMENTO,COMPRIMENTO TOTAL DO</t>
  </si>
  <si>
    <t> ROLO 3700MM,TRACAO NECESSARIA 65CV,PESO LIQUIDO 2150KG,PESO</t>
  </si>
  <si>
    <t> COM LASTRO DE AGUA 4650KG,PESO COM LASTRO DE AREIA 6000KG,P</t>
  </si>
  <si>
    <t>RESSAO SOBRE O SOLO SEM LASTRO 12KG/CM2,PRESSAO COM LASTRO D</t>
  </si>
  <si>
    <t>E AGUA 20KG/CM2,EXCLUSIVE OPERADOR</t>
  </si>
  <si>
    <t>19.006.0009-4</t>
  </si>
  <si>
    <t>19.006.0009-C</t>
  </si>
  <si>
    <t>19.006.0009-E</t>
  </si>
  <si>
    <t>19.006.0010-2</t>
  </si>
  <si>
    <t>USINA PRE-MISTURADORA DE SOLOS P/ESTABILIZACAO DE BASES,C/CA</t>
  </si>
  <si>
    <t>PACIDADE 350/600T/H,ALIMENTADOR-DOSADOR,DOSADOR DUPLO DE COR</t>
  </si>
  <si>
    <t>REIAS,DOSADOR TRIPLO MESA VAI E VEM,DOSADOR TRIPLO DE CORREI</t>
  </si>
  <si>
    <t>AS,DOSADOR TRIPLO DE CALHAS VIBRATORIAS,DOSADOR QUADRUPLO,TR</t>
  </si>
  <si>
    <t>ANSPORTADOR DE CORREIA DE TRANSFERENCIA MEDINDO 36"X19,10M,M</t>
  </si>
  <si>
    <t>ISTURADOR,COMANDOS E EQUIPAMENTOS COMPLEMENTARES,INCL.EQUIPE</t>
  </si>
  <si>
    <t>19.006.0010-3</t>
  </si>
  <si>
    <t>19.006.0010-4</t>
  </si>
  <si>
    <t>19.006.0010-C</t>
  </si>
  <si>
    <t>19.006.0010-D</t>
  </si>
  <si>
    <t>19.006.0010-E</t>
  </si>
  <si>
    <t>19.006.0011-2</t>
  </si>
  <si>
    <t>USINA PARA MISTURA BETUMINOSA DE ALTA CLASSE A QUENTE,COM CA</t>
  </si>
  <si>
    <t>PACIDADE DE 60 A 90T/H,COMPREENDENDO UNIDADE DE ALIMENTACAO</t>
  </si>
  <si>
    <t>E DOSAGEM DE FRIOS,SECADOR,PENEIRA DOSADORA,ALIMENTADOR DE F</t>
  </si>
  <si>
    <t>INOS,MISTURADOR,INSTALACAO DE ARMAZENAGEM E AQUECIMENTO DE A</t>
  </si>
  <si>
    <t>SFALTO E GRUPO GERADOR DE 125/145KVA,COM EQUIPE DE OPERACAO</t>
  </si>
  <si>
    <t>19.006.0011-3</t>
  </si>
  <si>
    <t>19.006.0011-4</t>
  </si>
  <si>
    <t>19.006.0011-C</t>
  </si>
  <si>
    <t>19.006.0011-D</t>
  </si>
  <si>
    <t>19.006.0011-E</t>
  </si>
  <si>
    <t>19.006.0012-2</t>
  </si>
  <si>
    <t>USINA PARA MISTURA A FRIO,COM CAPACIDADE PARA 50T/H,COMPREEN</t>
  </si>
  <si>
    <t>DENDO:ALIMENTADOR-DOSADOR DE FRIOS,ELEVADOR,SILO-TREMONHA,AL</t>
  </si>
  <si>
    <t>IMENTADOR DE FINOS,MISTURADOR,INSTALACAO DE ARMAZENAGEM E AQ</t>
  </si>
  <si>
    <t>UECIMENTO DE ASFALTO E GRUPO GERADOR DE 60/66KVA,INCLUSIVE</t>
  </si>
  <si>
    <t>EQUIPE DE OPERACAO</t>
  </si>
  <si>
    <t>19.006.0012-3</t>
  </si>
  <si>
    <t>19.006.0012-4</t>
  </si>
  <si>
    <t>19.006.0012-C</t>
  </si>
  <si>
    <t>19.006.0012-D</t>
  </si>
  <si>
    <t>19.006.0012-E</t>
  </si>
  <si>
    <t>19.006.0013-2</t>
  </si>
  <si>
    <t>SISTEMA DE AQUECIMENTO COM UM TANQUE FIXO DE 30000 LITROS PA</t>
  </si>
  <si>
    <t>RA ASFALTO E UM TANQUE DE 20000 LITROS PARA COMBUSTIVEL,COM</t>
  </si>
  <si>
    <t>SISTEMA DE CIRCULACAO DE ASFALTO,INCLUSIVE OPERADOR</t>
  </si>
  <si>
    <t>19.006.0013-4</t>
  </si>
  <si>
    <t>19.006.0013-C</t>
  </si>
  <si>
    <t>19.006.0013-E</t>
  </si>
  <si>
    <t>19.006.0014-2</t>
  </si>
  <si>
    <t>PULVIMISTURADOR,LARGURA DE MISTURADOR DE 2,50M,TRACIONADO PO</t>
  </si>
  <si>
    <t>R TRATOR DE PNEUS DE 61CV,INCLUSIVE ESTE E 2 OPERADORES</t>
  </si>
  <si>
    <t>19.006.0014-3</t>
  </si>
  <si>
    <t>19.006.0014-4</t>
  </si>
  <si>
    <t>19.006.0014-C</t>
  </si>
  <si>
    <t>19.006.0014-D</t>
  </si>
  <si>
    <t>19.006.0014-E</t>
  </si>
  <si>
    <t>19.006.0015-2</t>
  </si>
  <si>
    <t>DISTRIBUIDOR DE BETUME(ASFALTO) REBOCAVEL,MOTOR A GASOLINA,P</t>
  </si>
  <si>
    <t>ARTIDA MANUAL,CAPACIDADE EFETIVA DO TANQUE DE 2.200L,BOMBA D</t>
  </si>
  <si>
    <t>E ENGRENAGEM DE DIAMETRO DE 2",180L/MIN,BARRA DE DISTRIBUICA</t>
  </si>
  <si>
    <t>O COM 2,00M,HASTE DE DISTRIBUICAO MANUAL PROVIDA DE REGISTRO</t>
  </si>
  <si>
    <t> PROPRIO,EXCLUSIVE OPERADOR</t>
  </si>
  <si>
    <t>19.006.0015-3</t>
  </si>
  <si>
    <t>19.006.0015-4</t>
  </si>
  <si>
    <t>ARTIDA MANUAL,CAPACIDADE EFETIVA DE TANQUE DE 2.200L,BOMBA D</t>
  </si>
  <si>
    <t>19.006.0015-C</t>
  </si>
  <si>
    <t>19.006.0015-D</t>
  </si>
  <si>
    <t>19.006.0015-E</t>
  </si>
  <si>
    <t>19.006.0016-2</t>
  </si>
  <si>
    <t>DISTRIBUIDOR DE BETUME(ASFALTO) SOB PRESSAO,MOTOR A GASOLINA</t>
  </si>
  <si>
    <t>,MONTADO SOBRE CAMINHAO,CAPACIDADE EFETIVA DO TANQUE DE 5000</t>
  </si>
  <si>
    <t>L,INCLUSIVE ESTE COM MOTORISTA</t>
  </si>
  <si>
    <t>19.006.0016-3</t>
  </si>
  <si>
    <t>19.006.0016-4</t>
  </si>
  <si>
    <t>19.006.0016-C</t>
  </si>
  <si>
    <t>19.006.0016-D</t>
  </si>
  <si>
    <t>19.006.0016-E</t>
  </si>
  <si>
    <t>19.006.0018-2</t>
  </si>
  <si>
    <t>ESPALHADOR DE AGREGADOS,REBOCAVEL,CAPACIDADE RASA DE 1,30M3,</t>
  </si>
  <si>
    <t>LARGURA MAXIMA DE DISTRIBUICAO DE 3,66M,COMPRIMENTO DE 4,10M</t>
  </si>
  <si>
    <t>,LARGURA DE 1,30M,ALTURA DE 1,00M,4 RODAS COM PNEUMATICOS 6X</t>
  </si>
  <si>
    <t>9(10 LONAS),PESO DE 860KG,DIAMETRO DO ROLO DE 12,7CM(5"),EXC</t>
  </si>
  <si>
    <t>LUSIVE OPERADOR</t>
  </si>
  <si>
    <t>19.006.0018-4</t>
  </si>
  <si>
    <t>19.006.0018-C</t>
  </si>
  <si>
    <t>19.006.0018-E</t>
  </si>
  <si>
    <t>19.006.0019-2</t>
  </si>
  <si>
    <t>VIBRO ACABADORA DE ASFALTO,SOBRE ESTEIRA,COM EXTENSAO PARA P</t>
  </si>
  <si>
    <t>AVIMENTACAO,LARGURA DE 4,27M,INCLUSIVE OPERADOR E AUXILIAR</t>
  </si>
  <si>
    <t>19.006.0019-3</t>
  </si>
  <si>
    <t>19.006.0019-4</t>
  </si>
  <si>
    <t>19.006.0019-C</t>
  </si>
  <si>
    <t>19.006.0019-D</t>
  </si>
  <si>
    <t>19.006.0019-E</t>
  </si>
  <si>
    <t>19.006.0021-2</t>
  </si>
  <si>
    <t>VIBRO ACABADORA ELETRONICA DE ASFALTO,CAPACIDADE DO SILO DE</t>
  </si>
  <si>
    <t>ASFALTO 10,5T,LARGURA DE 4,55M,INCLUSIVE OPERADOR E AUXILIAR</t>
  </si>
  <si>
    <t>19.006.0021-3</t>
  </si>
  <si>
    <t>19.006.0021-4</t>
  </si>
  <si>
    <t>19.006.0021-C</t>
  </si>
  <si>
    <t>19.006.0021-D</t>
  </si>
  <si>
    <t>19.006.0021-E</t>
  </si>
  <si>
    <t>19.006.0022-2</t>
  </si>
  <si>
    <t>MAQUINAS DE JUNTAS(SERRA DE CONCRETO) MOTOR A GASOLINA PARTI</t>
  </si>
  <si>
    <t>DA MANUAL,CHASSIS REFORCADO,GUARDA PROTETORA PARA ACOMODAR S</t>
  </si>
  <si>
    <t>ERRAS DE ATE 14",SERRA PARA CONCRETO ESPECIALMENTE DESENVOLV</t>
  </si>
  <si>
    <t>IDA PARA ABERTURAS DE JUNTA DE DILATACAO COM 3.600RPM,INCLUS</t>
  </si>
  <si>
    <t>19.006.0022-3</t>
  </si>
  <si>
    <t>19.006.0022-4</t>
  </si>
  <si>
    <t>DA MANUAL,CHASSIS REFORCADO,GUARDA PROTETORA PARA ACOMADAR S</t>
  </si>
  <si>
    <t>19.006.0022-C</t>
  </si>
  <si>
    <t>19.006.0022-D</t>
  </si>
  <si>
    <t>19.006.0022-E</t>
  </si>
  <si>
    <t>19.006.0023-2</t>
  </si>
  <si>
    <t>VASSOURA MECANICA,REBOCAVEL,LARGURA DE TRABALHO DE 2,44MM,EX</t>
  </si>
  <si>
    <t>CLUSIVE OPERADOR</t>
  </si>
  <si>
    <t>19.006.0023-4</t>
  </si>
  <si>
    <t>VASSOURA MECANICA,REBOCAVEL,LARGURA DE TRABALHO DE 2,44M,EXC</t>
  </si>
  <si>
    <t>19.006.0023-C</t>
  </si>
  <si>
    <t>19.006.0023-E</t>
  </si>
  <si>
    <t>19.006.0025-2</t>
  </si>
  <si>
    <t>VASSOURA MECANICA,COM ASPIRACAO (SUCCAO) E ESCOVA,CAPACIDADE</t>
  </si>
  <si>
    <t> DE 4M3,MONTADA SOBRE CHASSIS DE CAMINHAO,INCLUSIVE OPERADOR</t>
  </si>
  <si>
    <t>19.006.0025-3</t>
  </si>
  <si>
    <t>19.006.0025-4</t>
  </si>
  <si>
    <t>19.006.0025-C</t>
  </si>
  <si>
    <t>19.006.0025-D</t>
  </si>
  <si>
    <t>19.006.0025-E</t>
  </si>
  <si>
    <t>19.006.0026-2</t>
  </si>
  <si>
    <t>DISTRIBUIDOR DE ASFALTO(BMB),INCLUSIVE OPERADOR</t>
  </si>
  <si>
    <t>19.006.0026-3</t>
  </si>
  <si>
    <t>19.006.0026-4</t>
  </si>
  <si>
    <t>19.006.0026-C</t>
  </si>
  <si>
    <t>19.006.0026-D</t>
  </si>
  <si>
    <t>19.006.0026-E</t>
  </si>
  <si>
    <t>19.006.0027-2</t>
  </si>
  <si>
    <t>MISTURADOR DE ASLFATO X BORRACHA,EXCLUSIVE OPERADOR</t>
  </si>
  <si>
    <t>19.006.0027-3</t>
  </si>
  <si>
    <t>MISTURADOR DE ASFALTO X BORRACHA,EXCLUSIVE OPERADOR</t>
  </si>
  <si>
    <t>19.006.0027-4</t>
  </si>
  <si>
    <t>19.006.0027-C</t>
  </si>
  <si>
    <t>19.006.0027-D</t>
  </si>
  <si>
    <t>19.006.0027-E</t>
  </si>
  <si>
    <t>19.006.0028-2</t>
  </si>
  <si>
    <t>RECUPERADOR DE ESTRADAS,INCLUSIVE OPERADOR</t>
  </si>
  <si>
    <t>19.006.0028-3</t>
  </si>
  <si>
    <t>19.006.0028-4</t>
  </si>
  <si>
    <t>19.006.0028-C</t>
  </si>
  <si>
    <t>19.006.0028-D</t>
  </si>
  <si>
    <t>19.006.0028-E</t>
  </si>
  <si>
    <t>19.006.0030-2</t>
  </si>
  <si>
    <t>SOQUETE VIBRATORIO DE 78KG,EXCLUSIVE OPERADOR</t>
  </si>
  <si>
    <t>19.006.0030-4</t>
  </si>
  <si>
    <t>19.006.0030-C</t>
  </si>
  <si>
    <t>19.006.0030-E</t>
  </si>
  <si>
    <t>19.006.0032-2</t>
  </si>
  <si>
    <t>DISCO ELETRICO,PARA COMPACTAR E DESEMPENAR PISOS DE CONCRETO</t>
  </si>
  <si>
    <t>19.006.0032-4</t>
  </si>
  <si>
    <t>19.006.0032-C</t>
  </si>
  <si>
    <t>19.006.0032-E</t>
  </si>
  <si>
    <t>19.006.0034-2</t>
  </si>
  <si>
    <t>DESEMPENADEIRA ELETRICA PARA ACABAMENTO DE PISOS DE CONCRETO</t>
  </si>
  <si>
    <t>,COMPACTADORA E ADENSADORA,EXCLUSIVE OPERADOR</t>
  </si>
  <si>
    <t>19.006.0034-4</t>
  </si>
  <si>
    <t>19.006.0034-C</t>
  </si>
  <si>
    <t>19.006.0034-E</t>
  </si>
  <si>
    <t>19.006.0035-2</t>
  </si>
  <si>
    <t>MAQUINA DE DEMARCACAO DE FAIXAS A FRIO PARA USO RODOVIARIO E</t>
  </si>
  <si>
    <t> URBANO,EXCLUSIVE OPERADOR</t>
  </si>
  <si>
    <t>19.006.0035-4</t>
  </si>
  <si>
    <t>19.006.0035-C</t>
  </si>
  <si>
    <t>19.006.0035-E</t>
  </si>
  <si>
    <t>19.006.0040-2</t>
  </si>
  <si>
    <t>MAQUINA DE DEMARCACAO DE FAIXAS,COM FUSOR APLICADOR E FUSOR</t>
  </si>
  <si>
    <t>DERRETEDOR,PARA USO RODOVIARIO E URBANO,EXCLUSIVE OPERADOR</t>
  </si>
  <si>
    <t>19.006.0040-4</t>
  </si>
  <si>
    <t>DERRETEDOR,PARA USO RODOVIARIO E URBANO</t>
  </si>
  <si>
    <t>19.006.0040-C</t>
  </si>
  <si>
    <t>19.006.0040-E</t>
  </si>
  <si>
    <t>19.006.0045-2</t>
  </si>
  <si>
    <t>EXTRUSORA DE GUIAS E SARJETAS SEM FORMAS,EXCLUSIVE OPERADOR</t>
  </si>
  <si>
    <t>19.006.0045-3</t>
  </si>
  <si>
    <t>19.006.0045-4</t>
  </si>
  <si>
    <t>19.006.0045-C</t>
  </si>
  <si>
    <t>19.006.0045-D</t>
  </si>
  <si>
    <t>19.006.0045-E</t>
  </si>
  <si>
    <t>19.006.0050-2</t>
  </si>
  <si>
    <t>MAQUINA POLIDORA,12A,220V,EXCLUSIVE ESMERIL E OPERADOR</t>
  </si>
  <si>
    <t>19.006.0050-4</t>
  </si>
  <si>
    <t>19.006.0050-C</t>
  </si>
  <si>
    <t>19.006.0050-E</t>
  </si>
  <si>
    <t>19.007.0003-2</t>
  </si>
  <si>
    <t>BETONEIRA PARA 320L DE MISTURA SECA,DE CARREGAMENTO MECANICO</t>
  </si>
  <si>
    <t> E TAMBOR REVERSIVEL,COM MOTOR ELETRICO,EXCLUSIVE OPERADOR</t>
  </si>
  <si>
    <t>19.007.0003-4</t>
  </si>
  <si>
    <t>19.007.0003-C</t>
  </si>
  <si>
    <t>19.007.0003-E</t>
  </si>
  <si>
    <t>19.007.0004-2</t>
  </si>
  <si>
    <t> E TAMBOR REVERSIVEL,COM MOTOR A GASOLINA,EXCLUSIVE OPERADOR</t>
  </si>
  <si>
    <t>19.007.0004-4</t>
  </si>
  <si>
    <t>19.007.0004-C</t>
  </si>
  <si>
    <t>19.007.0004-E</t>
  </si>
  <si>
    <t>19.007.0005-2</t>
  </si>
  <si>
    <t>BETONEIRA PARA 600L DE MISTURA SECA,DE CARREGAMENTO MECANICO</t>
  </si>
  <si>
    <t>19.007.0005-4</t>
  </si>
  <si>
    <t>19.007.0005-C</t>
  </si>
  <si>
    <t>19.007.0005-E</t>
  </si>
  <si>
    <t>19.007.0006-2</t>
  </si>
  <si>
    <t> E TAMBOR REVERSIVEL,COM MOTOR DIESEL,EXCLUSIVE OPERADOR</t>
  </si>
  <si>
    <t>19.007.0006-4</t>
  </si>
  <si>
    <t>19.007.0006-C</t>
  </si>
  <si>
    <t>19.007.0006-E</t>
  </si>
  <si>
    <t>19.007.0007-2</t>
  </si>
  <si>
    <t>MISTURADOR HORIZONTAL DE CONCRETO PARA 1.000L DE MISTURA SEC</t>
  </si>
  <si>
    <t>A,CARREGADOR AUTOMATICO COM UM MOTOR ELETRICO,VELOCIDADE DO</t>
  </si>
  <si>
    <t>TAMBOR 20RPM,SOBRE RODAS DE FERRO,EXCLUSIVE OPERADOR</t>
  </si>
  <si>
    <t>19.007.0007-4</t>
  </si>
  <si>
    <t>19.007.0007-C</t>
  </si>
  <si>
    <t>19.007.0007-E</t>
  </si>
  <si>
    <t>19.007.0008-2</t>
  </si>
  <si>
    <t>USINA DE CONCRETO C/DOSADOR,MISTURADOR,CAPACIDADE 4 AGREGADO</t>
  </si>
  <si>
    <t>S,SILO DE CIMENTO 50T,VOLUME DA CAIXA 18M3,SILO AGREGADOS 10</t>
  </si>
  <si>
    <t>M3,BALANCA AGREGADOS CAPACIDADE 4500KG,BALANCA CIMENTO CAPAC</t>
  </si>
  <si>
    <t>IDADE 850KG,VOLUME POR CICLO 2M3,PRODUCAO HORA NOMINAL 80M3,</t>
  </si>
  <si>
    <t>PRODUCAO HORA REAL 68/72M3,DOSADO 4 ADITIVOS,MISTURADOR DUPL</t>
  </si>
  <si>
    <t>O EIXO,INCLUSIVE MAO-DE-OBRA ALIMENTACAO E OPERACAO CENTRAL</t>
  </si>
  <si>
    <t>19.007.0008-3</t>
  </si>
  <si>
    <t>19.007.0008-4</t>
  </si>
  <si>
    <t>19.007.0008-C</t>
  </si>
  <si>
    <t>19.007.0008-D</t>
  </si>
  <si>
    <t>19.007.0008-E</t>
  </si>
  <si>
    <t>19.007.0009-2</t>
  </si>
  <si>
    <t>S,SILO DE CIMENTO 100T,VOLUME DA CAIXA 18M3,SILO AGREGADOS 1</t>
  </si>
  <si>
    <t>0M3,BALANCA AGREGADOS CAPACIDADE 4500KG,BALANCA CIMENTO CAPA</t>
  </si>
  <si>
    <t>CIDADE 850KG,VOLUME POR CICLO 2M3,PRODUCAO HORA NOMINAL 80M3</t>
  </si>
  <si>
    <t>,PRODUCAO HORA REAL 68/72M3,DOSADO 4 ADITIVOS,MISTURADOR DUP</t>
  </si>
  <si>
    <t>LO EIXO,INCLUSIVE MAO-DE-OBRA ALIMENTACAO E OPERACAO CENTRAL</t>
  </si>
  <si>
    <t>19.007.0009-3</t>
  </si>
  <si>
    <t>CIDADE 850KG,VOLUME POR CICLO 2M3,PRODUCAO HORA MOMINAL 80M3</t>
  </si>
  <si>
    <t>19.007.0009-4</t>
  </si>
  <si>
    <t>19.007.0009-C</t>
  </si>
  <si>
    <t>19.007.0009-D</t>
  </si>
  <si>
    <t>19.007.0009-E</t>
  </si>
  <si>
    <t>19.007.0010-2</t>
  </si>
  <si>
    <t>USINA DE CONCRETO C/DOSADOR,CAPACIDADE 4 AGREGADOS,SILO DE C</t>
  </si>
  <si>
    <t>IMENTO P/100T,VOLUME DA CAIXA 18M3,SILO DE AGREGADOS CAPACID</t>
  </si>
  <si>
    <t>ADE 40M3,BALANCA DE AGREGADOS CAPACIDADE 4500KG,BALANCA CIME</t>
  </si>
  <si>
    <t>NTO CAPACIDADE 850KG,VOLUME POR CICLO 2M3,PRODUCAO HORA NOMI</t>
  </si>
  <si>
    <t>NAL 80M3,PRODUCAO HORA REAL 68/72M3,DOSADOR PARA 4 ADITIVOS,</t>
  </si>
  <si>
    <t>INCLUSIVE MAO-DE-OBRA P/ALIMENTACAO E OPERACAO DA CENTRAL</t>
  </si>
  <si>
    <t>19.007.0010-3</t>
  </si>
  <si>
    <t>INCLUSIVE MAO-DE-OBRA P/ALIMENTACAO E OPERACAO CENTRAL</t>
  </si>
  <si>
    <t>19.007.0010-4</t>
  </si>
  <si>
    <t>19.007.0010-C</t>
  </si>
  <si>
    <t>19.007.0010-D</t>
  </si>
  <si>
    <t>19.007.0010-E</t>
  </si>
  <si>
    <t>19.007.0011-2</t>
  </si>
  <si>
    <t>USINA DE CONCRETO C/DOSADOR,CAPACIDADE 5 AGREGADOS,SILO DE C</t>
  </si>
  <si>
    <t>IMENTO P/120T,VOLUME DA CAIXA 30M3,SILO DE AGREGADOS CAPACID</t>
  </si>
  <si>
    <t>ADE 40M3,BALANCA DE AGREGADOS CAPACIDADE 7000KG,BALANCA CIME</t>
  </si>
  <si>
    <t>NTO CAPACIDADE 1300KG,VOLUME POR CICLO 3M3,PRODUCAO HORA NOM</t>
  </si>
  <si>
    <t>INAL 120M3,PRODUCAO HORA REAL 90/100M3,DOSADOR PARA 4 ADITIV</t>
  </si>
  <si>
    <t>OS,INCLUSIVE MAO-DE-OBRA ALIMENTACAO E OPERACAO CENTRAL</t>
  </si>
  <si>
    <t>19.007.0011-3</t>
  </si>
  <si>
    <t>19.007.0011-4</t>
  </si>
  <si>
    <t>ADE 40M3,BALANCA DE AGREGADOS CAPACIDADE 7000KG BALANCA CIME</t>
  </si>
  <si>
    <t>19.007.0011-C</t>
  </si>
  <si>
    <t>19.007.0011-D</t>
  </si>
  <si>
    <t>19.007.0011-E</t>
  </si>
  <si>
    <t>19.007.0013-2</t>
  </si>
  <si>
    <t>VIBRADOR DE IMERSAO,TUBO DE 48X480MM,COM MANGOTE DE 5,00M DE</t>
  </si>
  <si>
    <t> COMPRIMENTO,MOTOR ELETRICO,EXCLUSIVE OPERADOR</t>
  </si>
  <si>
    <t>19.007.0013-4</t>
  </si>
  <si>
    <t>19.007.0013-C</t>
  </si>
  <si>
    <t>19.007.0013-E</t>
  </si>
  <si>
    <t>19.007.0015-2</t>
  </si>
  <si>
    <t> COMPRIMENTO,MOTOR A GASOLINA,EXCLUSIVE OPERADOR</t>
  </si>
  <si>
    <t>19.007.0015-4</t>
  </si>
  <si>
    <t>19.007.0015-C</t>
  </si>
  <si>
    <t>19.007.0015-E</t>
  </si>
  <si>
    <t>19.007.0016-2</t>
  </si>
  <si>
    <t>REGUA VIBRADORA DUPLA,COM MOTOR A GASOLINA 4 TEMPOS,COM ATE</t>
  </si>
  <si>
    <t>6,00M,EXCLUSIVE OPERADOR</t>
  </si>
  <si>
    <t>19.007.0016-4</t>
  </si>
  <si>
    <t>19.007.0016-C</t>
  </si>
  <si>
    <t>19.007.0016-E</t>
  </si>
  <si>
    <t>19.007.0017-2</t>
  </si>
  <si>
    <t>CONJUNTO PARA PROJECAO DE CONCRETO,EXCLUSIVE OPERADOR</t>
  </si>
  <si>
    <t>19.007.0017-3</t>
  </si>
  <si>
    <t>19.007.0017-4</t>
  </si>
  <si>
    <t>19.007.0017-C</t>
  </si>
  <si>
    <t>19.007.0017-D</t>
  </si>
  <si>
    <t>19.007.0017-E</t>
  </si>
  <si>
    <t>19.007.0025-2</t>
  </si>
  <si>
    <t>BOMBA DE ARGAMASSA,COM UNIDADE MISTURADORA E BOMBEADORA ACOP</t>
  </si>
  <si>
    <t>LADAS,PARA 900 A 4.800L DE MISTURA SECA,COM MOTOR ELETRICO,E</t>
  </si>
  <si>
    <t>19.007.0025-4</t>
  </si>
  <si>
    <t>19.007.0025-C</t>
  </si>
  <si>
    <t>19.007.0025-E</t>
  </si>
  <si>
    <t>19.008.0001-2</t>
  </si>
  <si>
    <t>BATE-ESTACAS COM CAPACIDADE DE CARGA 20T,TORRE COM ALTURA DE</t>
  </si>
  <si>
    <t> 8,00M,DISTANCIA ENTRE GUIAS DE 0,40M,GUINCHO DE 2 TAMBORES</t>
  </si>
  <si>
    <t>COM CAPACIDADE DE CARGA DE 1,5T GOLPES POR MINUTO 50/60,MART</t>
  </si>
  <si>
    <t>ELO COM PESO ADEQUADO PARA TRABALHO CONTINUO DE 0,8T,INCLUSI</t>
  </si>
  <si>
    <t>VE CHEFE DE CRAVACAO E OPERADOR DE MAQUINA,EXCLUSIVE SERVENT</t>
  </si>
  <si>
    <t>ES E SOLDADORES</t>
  </si>
  <si>
    <t>19.008.0001-3</t>
  </si>
  <si>
    <t>COM CAPACIDADE DE CARGA DE 1,5T GOLPES POR MINUTO 50/65,MART</t>
  </si>
  <si>
    <t>19.008.0001-4</t>
  </si>
  <si>
    <t>19.008.0001-C</t>
  </si>
  <si>
    <t>19.008.0001-D</t>
  </si>
  <si>
    <t>19.008.0001-E</t>
  </si>
  <si>
    <t>19.008.0002-2</t>
  </si>
  <si>
    <t>BATE-ESTACAS C/CAPACIDADE CARGA 60T,TORRE C/ALTURA SIMPLES 1</t>
  </si>
  <si>
    <t>0,60M E C/SUPLEMENTO 13,00M,DISTANCIA ENTRE GUIAS 0,54M,GUIN</t>
  </si>
  <si>
    <t>CHO 2 TAMBORES C/CAPACIDADE CARGA 3,0T,GOLPES POR MINUTO 40/</t>
  </si>
  <si>
    <t>50,MARTELO C/PESO ADEQUADO P/TRABALHO CONTINUO 2,2T,INCLUSIV</t>
  </si>
  <si>
    <t>E CHEFE DE CRAVACAO,OPERADOR MAQUINA E AUXILIAR DE OPERACAO,</t>
  </si>
  <si>
    <t>EXCLUSIVE SERVENTES E SOLDADORES</t>
  </si>
  <si>
    <t>19.008.0002-3</t>
  </si>
  <si>
    <t>19.008.0002-4</t>
  </si>
  <si>
    <t>19.008.0002-C</t>
  </si>
  <si>
    <t>19.008.0002-D</t>
  </si>
  <si>
    <t>19.008.0002-E</t>
  </si>
  <si>
    <t>19.008.0003-2</t>
  </si>
  <si>
    <t>BATE-ESTACAS CAPACIDADE CARGA 80T,TORRE ALTURA SIMPLES 12,60</t>
  </si>
  <si>
    <t>M,SUPLEMENTO 15,00M,DISTANCIA ENTRE GUIAS 0,54M,GUINCHO 2 TA</t>
  </si>
  <si>
    <t>MBORES CAPACIDADE CARGA 4,0T GOLPES POR MINUTO 30/40,MARTELO</t>
  </si>
  <si>
    <t> COM PESO ADEQUADO PARA TRABALHO CONTINUO 3,0T,INCLUSIVE CHE</t>
  </si>
  <si>
    <t>FE DE CRAVACAO,1 OPERADOR DE MAQUINA E 2 AUXILIARES DE OPERA</t>
  </si>
  <si>
    <t>CAO,EXCLUSIVE SERVENTES E SOLDADORES</t>
  </si>
  <si>
    <t>19.008.0003-3</t>
  </si>
  <si>
    <t>FE DE CRAVACAO,1 OPERADOR DE MAQUINA E 2 AUXILIARE DE OPERAC</t>
  </si>
  <si>
    <t>AO,EXCLUSIVE SERVENTES E SOLDADORES</t>
  </si>
  <si>
    <t>19.008.0003-4</t>
  </si>
  <si>
    <t>19.008.0003-C</t>
  </si>
  <si>
    <t>19.008.0003-D</t>
  </si>
  <si>
    <t>19.008.0003-E</t>
  </si>
  <si>
    <t>19.008.0004-2</t>
  </si>
  <si>
    <t>BATE-ESTACAS PARA ESTACAS MOLDADAS NO LOCAL,COM CAPACIDADE D</t>
  </si>
  <si>
    <t>E CARGA 160T,TORRE COM ALTURA UTIL DE 15M E INCLINACAO DE 12</t>
  </si>
  <si>
    <t>º,GUINCHO COM 4 TAMBORES GUINCHO-GOLPES POR MINUTO 40/60,MAR</t>
  </si>
  <si>
    <t>TELO PESO 4T,TUBO GUIA COM COMPRIMENTO DE 20M,INCLUSIVE CHEF</t>
  </si>
  <si>
    <t>E DE OPERACAO,1 OPERADOR DE MAQUINA E 2 AUXILIARES DE OPERAC</t>
  </si>
  <si>
    <t>19.008.0004-3</t>
  </si>
  <si>
    <t>19.008.0004-4</t>
  </si>
  <si>
    <t>19.008.0004-C</t>
  </si>
  <si>
    <t>19.008.0004-D</t>
  </si>
  <si>
    <t>19.008.0004-E</t>
  </si>
  <si>
    <t>19.008.0010-2</t>
  </si>
  <si>
    <t>CAMPANULA PARA TUBULAO PNEUMATICO PARA PRESSAO DE SERVICO DE</t>
  </si>
  <si>
    <t> 2,5KG/CM2 COM GUINCHO ELETRICO COM CAPACIDADE DE ICAMENTO D</t>
  </si>
  <si>
    <t>E CARGA ENTRE 500 E 800KG,VELOCIDADE DE 10,00 A 12,00M/MIN,E</t>
  </si>
  <si>
    <t>19.008.0010-4</t>
  </si>
  <si>
    <t>19.008.0010-C</t>
  </si>
  <si>
    <t>19.008.0010-E</t>
  </si>
  <si>
    <t>19.009.0001-2</t>
  </si>
  <si>
    <t>BOMBA CENTRIFUGA AUTOESCORVANTE,PARA BOMBEAMENTO DE AGUAS LI</t>
  </si>
  <si>
    <t>MPAS OU SUJAS COM ATE 20MM DE DIAMETRO DOS SOLIDOS EM SUSPEN</t>
  </si>
  <si>
    <t>SAO,NA PROPORCAO MAXIMA DE 20% NO VOLUME E LIQUIDOS QUIMICAM</t>
  </si>
  <si>
    <t>ENTE NAO AGRESSIVOS,COM ROTOR SEMIABERTO,MOTOR A GASOLINA,VA</t>
  </si>
  <si>
    <t>ZAO MAXIMA DE 60M3/HORA,COM ALTURA MANOMETRICA DE 5 METROS,</t>
  </si>
  <si>
    <t>EXCLUSIVE OPERADOR</t>
  </si>
  <si>
    <t>19.009.0001-4</t>
  </si>
  <si>
    <t>19.009.0001-C</t>
  </si>
  <si>
    <t>19.009.0001-E</t>
  </si>
  <si>
    <t>19.009.0002-2</t>
  </si>
  <si>
    <t>ZAO MAXIMA DE 66M3/HORA COM ALTURA MANOMETRICA DE 6 METROS,</t>
  </si>
  <si>
    <t>19.009.0002-4</t>
  </si>
  <si>
    <t>AZAO MAXIMA DE 66M3/HORA COM ALTURA MANOMETRICA DE 6 METROS,</t>
  </si>
  <si>
    <t>19.009.0002-C</t>
  </si>
  <si>
    <t>19.009.0002-E</t>
  </si>
  <si>
    <t>19.009.0004-2</t>
  </si>
  <si>
    <t>ZAO MAXIMA DE 84M3/HORA COM ALTURA MANOMETRICA DE 8 METROS,</t>
  </si>
  <si>
    <t>19.009.0004-4</t>
  </si>
  <si>
    <t>SAO,NA PROPORCAO MAXIMA,DE 20% NO VOLUME E LIQUIDOS QUIMICAM</t>
  </si>
  <si>
    <t>19.009.0004-C</t>
  </si>
  <si>
    <t>19.009.0004-E</t>
  </si>
  <si>
    <t>19.009.0005-2</t>
  </si>
  <si>
    <t>ZAO MAXIMA DE 83M3/HORA COM ALTURA MANOMETRICA DE 12 METROS,</t>
  </si>
  <si>
    <t>19.009.0005-4</t>
  </si>
  <si>
    <t>19.009.0005-C</t>
  </si>
  <si>
    <t>19.009.0005-E</t>
  </si>
  <si>
    <t>19.009.0008-2</t>
  </si>
  <si>
    <t>BOMBA SUBMERSA COM MOTOR ELETRICO,PARA POCOS PROFUNDOS,EXCLU</t>
  </si>
  <si>
    <t>19.009.0008-4</t>
  </si>
  <si>
    <t>19.009.0008-C</t>
  </si>
  <si>
    <t>19.009.0008-E</t>
  </si>
  <si>
    <t>19.009.0010-2</t>
  </si>
  <si>
    <t>BOMBA CENTRIFUGA SUBMERSIVEL PARA BOMBEAMENTO DE AGUAS SERVI</t>
  </si>
  <si>
    <t>DAS COM SOLIDOS DE ATE 5MM DE DIAMETRO EM SUSPENSAO,COM MOTO</t>
  </si>
  <si>
    <t>R ELETRICO,VAZAO MAXIMA DE 63M3/HORA,ROTOR SEMIABERTO,EXCLUS</t>
  </si>
  <si>
    <t>IVE OPERADOR,MANGUEIRA,CABOS E COMANDOS</t>
  </si>
  <si>
    <t>19.009.0010-4</t>
  </si>
  <si>
    <t>19.009.0010-C</t>
  </si>
  <si>
    <t>19.009.0010-E</t>
  </si>
  <si>
    <t>19.009.0011-2</t>
  </si>
  <si>
    <t>BOMBA CENTRIFUGA,VEDACAO POR GAXETA GRAFITADA,ACOPLAMENTO PO</t>
  </si>
  <si>
    <t>R LUVA ELASTICA,PARTIDA ELETRICA,EXCLUSIVE OPERADOR E MANGUE</t>
  </si>
  <si>
    <t>IRA</t>
  </si>
  <si>
    <t>19.009.0011-4</t>
  </si>
  <si>
    <t>19.009.0011-C</t>
  </si>
  <si>
    <t>19.009.0011-E</t>
  </si>
  <si>
    <t>19.010.0015-2</t>
  </si>
  <si>
    <t>ESCAVADEIRA SOBRE ESTEIRAS,VERSAO CLAM-SHELL,COM CAPACIDADE</t>
  </si>
  <si>
    <t>APROXIMADA DA CACAMBA DE 0,38M3 (1/2JD3),INCLUSIVE OPERADOR</t>
  </si>
  <si>
    <t>E AUXILIAR</t>
  </si>
  <si>
    <t>19.010.0015-3</t>
  </si>
  <si>
    <t>19.010.0015-4</t>
  </si>
  <si>
    <t>19.010.0015-C</t>
  </si>
  <si>
    <t>19.010.0015-D</t>
  </si>
  <si>
    <t>19.010.0015-E</t>
  </si>
  <si>
    <t>19.010.0016-2</t>
  </si>
  <si>
    <t>ESCAVADEIRA SOBRE ESTEIRAS,VERSAO DRAGLINE OU CLAM-SHELL,COM</t>
  </si>
  <si>
    <t> CAPACIDADE APROXIMADA DA CACAMBA DE 0,57M3 (3/4JD3),INCLUSI</t>
  </si>
  <si>
    <t>VE OPERADOR E AUXILIAR</t>
  </si>
  <si>
    <t>19.010.0016-3</t>
  </si>
  <si>
    <t>19.010.0016-4</t>
  </si>
  <si>
    <t>19.010.0016-C</t>
  </si>
  <si>
    <t>19.010.0016-D</t>
  </si>
  <si>
    <t>19.010.0016-E</t>
  </si>
  <si>
    <t>19.010.0017-2</t>
  </si>
  <si>
    <t> CAPACIDADE APROXIMADA DA CACAMBA DE 0,76M3 (1JD3),INCLUSIVE</t>
  </si>
  <si>
    <t> OPERADOR E AUXILIAR</t>
  </si>
  <si>
    <t>19.010.0017-3</t>
  </si>
  <si>
    <t>19.010.0017-4</t>
  </si>
  <si>
    <t>19.010.0017-C</t>
  </si>
  <si>
    <t>19.010.0017-D</t>
  </si>
  <si>
    <t>19.010.0017-E</t>
  </si>
  <si>
    <t>19.010.0018-2</t>
  </si>
  <si>
    <t> APROXIMADA DA CACAMBA DE 0,96M3 (1.1/4JD3),INCLUSIVE OPERAD</t>
  </si>
  <si>
    <t>OR E AUXILIAR</t>
  </si>
  <si>
    <t>19.010.0018-3</t>
  </si>
  <si>
    <t>19.010.0018-4</t>
  </si>
  <si>
    <t>APROXIMADA DA CACAMBA DE 0,96M3 (1.1/4JD3),INCLUSIVE OPERADO</t>
  </si>
  <si>
    <t>R E AUXILIAR</t>
  </si>
  <si>
    <t>19.010.0018-C</t>
  </si>
  <si>
    <t>19.010.0018-D</t>
  </si>
  <si>
    <t>19.010.0018-E</t>
  </si>
  <si>
    <t>19.010.0020-2</t>
  </si>
  <si>
    <t>CUSTO HORARIO CORRIDO DE UTILIZACAO DE EQUIPAMENTO DE JATO D</t>
  </si>
  <si>
    <t>'AGUA DE ALTA PRESSAO(SEWER-JET),MANGUEIRA DE 1" DE DIAMETRO</t>
  </si>
  <si>
    <t>,PRESSAO ATE 2.000 LIBRAS,PARA LIMPEZA DE SISTEMA DE ESGOTAM</t>
  </si>
  <si>
    <t>ENTO PLUVIAL OU SANITARIO,INCLUSIVE EQUIPE DE OPERACAO E ABA</t>
  </si>
  <si>
    <t>STECIMENTO D'AGUA</t>
  </si>
  <si>
    <t>19.010.0020-C</t>
  </si>
  <si>
    <t>19.010.0025-2</t>
  </si>
  <si>
    <t>CUSTO HORARIO CORRIDO DE UTILIZACAO DE EQUIPAMENTO COMBINADO</t>
  </si>
  <si>
    <t> DE JATO D'AGUA A ALTA PRESSAO COM SUCCAO POR ACAO DE VACUO(</t>
  </si>
  <si>
    <t>VACUO SEWER-JET),COM CAPACIDADE MINIMA DE ARMAZENAGEM DE 6,0</t>
  </si>
  <si>
    <t>0M3 DE MATERIAL NO TANQUE,MANGUEIRAS DE CAPTACAO DE 4",PARA</t>
  </si>
  <si>
    <t>LIMPEZA DE ESGOTAMENTO SANITARIO,INCLUSIVE EQUIPE DE OPERACA</t>
  </si>
  <si>
    <t>O,ABASTECIMENTO D'AGUA E TRANSPORTE DO MATERIAL REMOVIDO</t>
  </si>
  <si>
    <t>19.010.0025-C</t>
  </si>
  <si>
    <t>19.010.0040-2</t>
  </si>
  <si>
    <t>CUSTO HORARIO CORRIDO DE UTILIZACAO DE EQUIPAMENTOS HIDROJAT</t>
  </si>
  <si>
    <t>O CONJUGADO COM SUCCAO ATRAVES DE VACUO,COMPRESSOR ACIONADO</t>
  </si>
  <si>
    <t>POR TOMADA DE FORCA TIPO ROTATIVO E COM JOGO DE MANGUEIRAS P</t>
  </si>
  <si>
    <t>ARA CAPTACAO DE 6" E 8",ESTA ATRAVES DE BRACO ROTATIVO,TANQU</t>
  </si>
  <si>
    <t>E DE ARMAZENAMENTO DE 12.000L,INCLUSIVE EQUIPE DE OPERACAO</t>
  </si>
  <si>
    <t>19.010.0040-C</t>
  </si>
  <si>
    <t>19.011.0002-2</t>
  </si>
  <si>
    <t>COMPRESSOR DE AR,PORTATIL E REBOCAVEL,PRESSAO DE TRABALHO DE</t>
  </si>
  <si>
    <t> 102PSI,DESCARGA LIVRE EFETIVA DE 200PCM,MOTOR DIESEL,EXCLUS</t>
  </si>
  <si>
    <t>19.011.0002-3</t>
  </si>
  <si>
    <t>19.011.0002-4</t>
  </si>
  <si>
    <t>19.011.0002-C</t>
  </si>
  <si>
    <t>19.011.0002-D</t>
  </si>
  <si>
    <t>19.011.0002-E</t>
  </si>
  <si>
    <t>19.011.0003-2</t>
  </si>
  <si>
    <t> 102PSI,DESCARGA LIVRE EFETIVA DE 295PCM,MOTOR DIESEL,EXCLUS</t>
  </si>
  <si>
    <t>19.011.0003-3</t>
  </si>
  <si>
    <t>19.011.0003-4</t>
  </si>
  <si>
    <t>19.011.0003-C</t>
  </si>
  <si>
    <t>19.011.0003-D</t>
  </si>
  <si>
    <t>19.011.0003-E</t>
  </si>
  <si>
    <t>19.011.0004-2</t>
  </si>
  <si>
    <t> 102PSI,DESCARGA LIVRE EFETIVA DE 400PCM,MOTOR DIESEL,EXCLUS</t>
  </si>
  <si>
    <t>19.011.0004-3</t>
  </si>
  <si>
    <t>19.011.0004-4</t>
  </si>
  <si>
    <t>19.011.0004-C</t>
  </si>
  <si>
    <t>19.011.0004-D</t>
  </si>
  <si>
    <t>19.011.0004-E</t>
  </si>
  <si>
    <t>19.011.0005-2</t>
  </si>
  <si>
    <t>COMPRESSOR DE AR,ESTACIONARIO,DESCARGA LIVRE EFETIVA DE 17,7</t>
  </si>
  <si>
    <t>0M3/MIN E 624PCM,MOTOR ELETRICO,EXCLUSIVE OPERADOR</t>
  </si>
  <si>
    <t>19.011.0005-3</t>
  </si>
  <si>
    <t>19.011.0005-4</t>
  </si>
  <si>
    <t>19.011.0005-C</t>
  </si>
  <si>
    <t>19.011.0005-D</t>
  </si>
  <si>
    <t>19.011.0005-E</t>
  </si>
  <si>
    <t>19.011.0006-2</t>
  </si>
  <si>
    <t>GERADOR MONOFASICO,POTENCIA MAXIMA DE 2,5KVA(2500W),VOLTAGEM</t>
  </si>
  <si>
    <t> CA:110/220V,FREQUENCIA:60HZ,VOLTAGEM CC:12V-8,3A,EQUIPADO C</t>
  </si>
  <si>
    <t>OM MOTOR A GASOLINA,EXCLUSIVE OPERADOR</t>
  </si>
  <si>
    <t>19.011.0006-3</t>
  </si>
  <si>
    <t>19.011.0006-4</t>
  </si>
  <si>
    <t>19.011.0006-C</t>
  </si>
  <si>
    <t>19.011.0006-D</t>
  </si>
  <si>
    <t>19.011.0006-E</t>
  </si>
  <si>
    <t>19.011.0007-2</t>
  </si>
  <si>
    <t>GRUPO GERADOR,TRANSPORTAVEL SOBRE RODAS,COMPOSTO DE GERADOR</t>
  </si>
  <si>
    <t>DE 53/60KVA,EXCLUSIVE OPERADOR</t>
  </si>
  <si>
    <t>19.011.0007-3</t>
  </si>
  <si>
    <t>19.011.0007-4</t>
  </si>
  <si>
    <t>19.011.0007-C</t>
  </si>
  <si>
    <t>19.011.0007-D</t>
  </si>
  <si>
    <t>19.011.0007-E</t>
  </si>
  <si>
    <t>19.011.0009-2</t>
  </si>
  <si>
    <t>GRUPO GERADOR,ESTACIONARIO,COM ALTERNADOR DE 125/145KVA,EXCL</t>
  </si>
  <si>
    <t>19.011.0009-3</t>
  </si>
  <si>
    <t>19.011.0009-4</t>
  </si>
  <si>
    <t>19.011.0009-C</t>
  </si>
  <si>
    <t>19.011.0009-D</t>
  </si>
  <si>
    <t>19.011.0009-E</t>
  </si>
  <si>
    <t>19.011.0010-2</t>
  </si>
  <si>
    <t>MAQUINA DE SOLDA A ARCO,DE 375A,COM MOTOR ELETRICO,EXCLUSIVE</t>
  </si>
  <si>
    <t> OPERADOR</t>
  </si>
  <si>
    <t>19.011.0010-3</t>
  </si>
  <si>
    <t>19.011.0010-4</t>
  </si>
  <si>
    <t>19.011.0010-C</t>
  </si>
  <si>
    <t>19.011.0010-D</t>
  </si>
  <si>
    <t>19.011.0010-E</t>
  </si>
  <si>
    <t>19.011.0011-2</t>
  </si>
  <si>
    <t>MAQUINA DE SOLDA A ARCO,DE 375A,COM MOTOR DIESEL,EXCLUSIVE O</t>
  </si>
  <si>
    <t>PERADOR</t>
  </si>
  <si>
    <t>19.011.0011-3</t>
  </si>
  <si>
    <t>19.011.0011-4</t>
  </si>
  <si>
    <t>19.011.0011-C</t>
  </si>
  <si>
    <t>19.011.0011-D</t>
  </si>
  <si>
    <t>19.011.0011-E</t>
  </si>
  <si>
    <t>19.011.0013-2</t>
  </si>
  <si>
    <t>CONJUNTO MOVEL DE BRITAGEM,DE CIRCUITO FECHADO,CAPACIDADE DE</t>
  </si>
  <si>
    <t> 80T/H DE PRODUCAO DE AGREGADOS,PESO PARA TRANSPORTE DE 45T,</t>
  </si>
  <si>
    <t>COMPOSTO DE: TREMONHA E ALIMENTADOR,BRITADOR DE MANDIBULAS P</t>
  </si>
  <si>
    <t>RIMARIO,BRITADOR CONICO SECUNDARIO,PENEIRA VIBRATORIA,TRANSP</t>
  </si>
  <si>
    <t>ORTADOR DE CORREIA CENTRIFUGO,CALHA VIBRATORIA,GERADOR E OPE</t>
  </si>
  <si>
    <t>RADOR</t>
  </si>
  <si>
    <t>19.011.0013-3</t>
  </si>
  <si>
    <t>19.011.0013-4</t>
  </si>
  <si>
    <t>19.011.0013-C</t>
  </si>
  <si>
    <t>19.011.0013-D</t>
  </si>
  <si>
    <t>19.011.0013-E</t>
  </si>
  <si>
    <t>19.011.0014-2</t>
  </si>
  <si>
    <t>CILINDRO HIDRAULICO DE 100T,COMANDO A DISTANCIA,MANGUEIRA DE</t>
  </si>
  <si>
    <t> ALTA PRESSAO DE BORRACHA REFORCADA DOTADA COM BOMBA DE COMA</t>
  </si>
  <si>
    <t>NDO MANUAL DE 8.000 LIBRAS/POLEGADA QUADRADA OU 560KG/CM2,CA</t>
  </si>
  <si>
    <t>PACIDADE DE 12L,TUBO COM COMPRIMENTO PADRAO DE 3,00M,EXCLUSI</t>
  </si>
  <si>
    <t>19.011.0014-4</t>
  </si>
  <si>
    <t>19.011.0014-C</t>
  </si>
  <si>
    <t>19.011.0014-E</t>
  </si>
  <si>
    <t>19.011.0015-2</t>
  </si>
  <si>
    <t>CILINDRO HIDRAULICO DE 300T,COMANDO A DISTANCIA,MANGUEIRA DE</t>
  </si>
  <si>
    <t>19.011.0015-4</t>
  </si>
  <si>
    <t>19.011.0015-C</t>
  </si>
  <si>
    <t>19.011.0015-E</t>
  </si>
  <si>
    <t>19.011.0016-2</t>
  </si>
  <si>
    <t>TALHA GUINCHO MANUAL COM CAPACIDADE DE ICAMENTO DE 1.500KG E</t>
  </si>
  <si>
    <t> DE TRACAO DE 1.800KG,PESO DA TALHA DE 10KG,COMPOSTA DE CABO</t>
  </si>
  <si>
    <t> DE ACO COM CURSO ILIMITADO,ALAVANCA,GANCHO E CARRETEL,EXCLU</t>
  </si>
  <si>
    <t>19.011.0016-4</t>
  </si>
  <si>
    <t>19.011.0016-C</t>
  </si>
  <si>
    <t>19.011.0016-E</t>
  </si>
  <si>
    <t>19.011.0017-2</t>
  </si>
  <si>
    <t>TALHA GUINCHO MANUAL COM CAPACIDADE DE ICAMENTO DE 4.000KG E</t>
  </si>
  <si>
    <t> DE TRACAO DE 5.000KG,PESO DA TALHA DE 30KG,COMPOSTA DE CABO</t>
  </si>
  <si>
    <t> DE ACO COM CURSO ILIMITADO,ALAVANCAS DE AVANCO E DE MARCHA</t>
  </si>
  <si>
    <t>A RE PROVIDAS DE PINOS DE RETENCAO,COMPRIMENTO DE ALAVANCA T</t>
  </si>
  <si>
    <t>ELESCOPICA DE 0,82 A 1,20M,CARRETEL E GANCHOS,EXCLUSIVE OPER</t>
  </si>
  <si>
    <t>19.011.0017-4</t>
  </si>
  <si>
    <t>19.011.0017-C</t>
  </si>
  <si>
    <t>19.011.0017-E</t>
  </si>
  <si>
    <t>19.011.0018-2</t>
  </si>
  <si>
    <t>SERRA CIRCULAR,EXCLUSIVE OPERADOR</t>
  </si>
  <si>
    <t>19.011.0018-3</t>
  </si>
  <si>
    <t>19.011.0018-4</t>
  </si>
  <si>
    <t>19.011.0018-C</t>
  </si>
  <si>
    <t>19.011.0018-D</t>
  </si>
  <si>
    <t>19.011.0018-E</t>
  </si>
  <si>
    <t>19.011.0019-2</t>
  </si>
  <si>
    <t>TEODOLITO ELETRONICO COM PRECISAO DE 9S,PRUMO LASER,NIVEL EL</t>
  </si>
  <si>
    <t>ETRONICO,PESO DE 4,3KG,INCLUSIVE MIRA,ADAPTADOR PARA PILHAS</t>
  </si>
  <si>
    <t>E TRIPE,EXCLUSIVE EQUIPE DE TOPOGRAFIA</t>
  </si>
  <si>
    <t>19.011.0019-4</t>
  </si>
  <si>
    <t>19.011.0019-C</t>
  </si>
  <si>
    <t>19.011.0019-E</t>
  </si>
  <si>
    <t>19.011.0025-2</t>
  </si>
  <si>
    <t>MOTOSSERRA PARA ABATE,DESGALHAMENTO E TORAGEM DE ARVORES,EXC</t>
  </si>
  <si>
    <t>19.011.0025-4</t>
  </si>
  <si>
    <t>19.011.0025-C</t>
  </si>
  <si>
    <t>19.011.0025-E</t>
  </si>
  <si>
    <t>19.011.0030-2</t>
  </si>
  <si>
    <t>ROCADEIRA COSTAL MOTORIZADA PARA PREPARO DE TERRENO,EXCLUSIV</t>
  </si>
  <si>
    <t>19.011.0030-4</t>
  </si>
  <si>
    <t>19.011.0030-C</t>
  </si>
  <si>
    <t>19.011.0030-E</t>
  </si>
  <si>
    <t>19.011.0040-2</t>
  </si>
  <si>
    <t>ROTATIVA PARA EXECUCAO DE POCOS PROFUNDOS,SOBRE CAMINHAO DE</t>
  </si>
  <si>
    <t>12T (INCLUSIVE ESTE) COM TECNICO EM SONDAGEM E 3 SONDADORES,</t>
  </si>
  <si>
    <t>COM AS SEGUINTES ESPECIFICACOES MINIMAS:MOTOR DIESEL DE 162C</t>
  </si>
  <si>
    <t>V,COMPRESSOR DE AR ROTATIVO DE 270HP,DESCARGA LIVRE DE 747PC</t>
  </si>
  <si>
    <t>M E PRESSAO DE 150PSI</t>
  </si>
  <si>
    <t>19.011.0040-3</t>
  </si>
  <si>
    <t>19.011.0040-4</t>
  </si>
  <si>
    <t>19.011.0040-C</t>
  </si>
  <si>
    <t>19.011.0040-D</t>
  </si>
  <si>
    <t>19.011.0040-E</t>
  </si>
  <si>
    <t>19.011.0045-2</t>
  </si>
  <si>
    <t>RETIFICADOR DE SOLDA,ELETRICO,DE 430A</t>
  </si>
  <si>
    <t>19.011.0045-4</t>
  </si>
  <si>
    <t>19.011.0045-C</t>
  </si>
  <si>
    <t>19.011.0045-E</t>
  </si>
  <si>
    <t>19.011.0050-2</t>
  </si>
  <si>
    <t>EQUIPAMENTO P/VIDEO INSPECAO NO INTERIOR DE COLETORES GALERI</t>
  </si>
  <si>
    <t>AS C/DIAM.A PARTIR 400MM,CAPACIDADE DE DESLOCAMENTO ATE 100M</t>
  </si>
  <si>
    <t>,RESISTENTE A AGUA,IMAGENS GERADAS TRANSMITIDAS EM TEMPO REA</t>
  </si>
  <si>
    <t>L,SISTEMA DE GRAVACAO COM INSERCAO E EDICAO DE LEGENDAS,CAME</t>
  </si>
  <si>
    <t>RA DE VIDEO EM CORES COM MOVIMENTO PERISCOPIO,C/CAMINHONETA</t>
  </si>
  <si>
    <t>P/9 PASSAGEIROS,COM MOTORISTA, EXCLUIVE OPERADOR</t>
  </si>
  <si>
    <t>19.011.0050-4</t>
  </si>
  <si>
    <t>EQUIPAMENTO P/VIDEO INSPECAO NO INTERIOR DE COLETORES E GALE</t>
  </si>
  <si>
    <t>RIAS C/DIAM.A PARTIR DE 400MM,CAPACIDADE DE DESLOCAMENTO ATE</t>
  </si>
  <si>
    <t>100M,RESISTENTE A AGUA,IMAGENS GERADAS TRANSMITIDAS EM TEMPO</t>
  </si>
  <si>
    <t> REAL,SISTEMA DE GRAVACAO COM INSERCAO E EDICAO DE LEGENDAS,</t>
  </si>
  <si>
    <t>CAMERA DE VIDEO EM CORES COM MOVIMENTO PERISCOPIO,COM CAMINH</t>
  </si>
  <si>
    <t>ONETA P/9 PASSAGEIROS,COM MOTORISTA,EXCLUSIVE OPERADOR</t>
  </si>
  <si>
    <t>19.011.0050-C</t>
  </si>
  <si>
    <t>19.011.0050-E</t>
  </si>
  <si>
    <t>20.004.0001-0</t>
  </si>
  <si>
    <t>ESPALHAMENTO DE SOLO PARA FINS DE EXECUCAO DE ATERRO COMPACT</t>
  </si>
  <si>
    <t>ADO,EXCLUSIVE IRRIGACAO,FORNECIMENTO E TRANSPORTE DO MATERIA</t>
  </si>
  <si>
    <t>L,REFERINDO-SE O CUSTO AO MATERIAL COMPACTADO</t>
  </si>
  <si>
    <t>20.004.0001-A</t>
  </si>
  <si>
    <t>20.004.0002-0</t>
  </si>
  <si>
    <t>ESPALHAMENTO DE SOLO,COM MOTONIVELADORA,SEM FINALIDADE DE EX</t>
  </si>
  <si>
    <t>ECUCAO DE ATERRO DE RODOVIA,MEDIDO APOS O ESPALHAMENTO</t>
  </si>
  <si>
    <t>20.004.0002-A</t>
  </si>
  <si>
    <t>20.004.0005-0</t>
  </si>
  <si>
    <t>REGULARIZACAO E COMPACTACAO DE SUBLEITO,DE ACORDO COM AS "IN</t>
  </si>
  <si>
    <t>STRUCOES PARA EXECUCAO",DO DER-RJ,INCLUSIVE EXECUCAO E O TRA</t>
  </si>
  <si>
    <t>NSPORTE DE AGUA,MAS SEM TRANSPORTE E ESCAVACAO DE CORRETIVOS</t>
  </si>
  <si>
    <t>.O CUSTO SE APLICA A AREA EFETIVAMENTE REGULARIZADA</t>
  </si>
  <si>
    <t>20.004.0005-A</t>
  </si>
  <si>
    <t>20.004.0006-0</t>
  </si>
  <si>
    <t>AO",DO DER-RJ,EXCLUSIVE ESCAVACAO,CARGA,TRANSPORTE E FORNECI</t>
  </si>
  <si>
    <t>MENTO DOS MATERIAIS</t>
  </si>
  <si>
    <t>20.004.0006-A</t>
  </si>
  <si>
    <t>20.004.0007-0</t>
  </si>
  <si>
    <t>CAMINHO DE SERVICO,REALIZADO MECANICAMENTE,INCLUSIVE ESCAVAC</t>
  </si>
  <si>
    <t>AO,DESMATAMENTO,DESTOCAMENTO,ACERTO E COMPACTACAO</t>
  </si>
  <si>
    <t>20.004.0007-A</t>
  </si>
  <si>
    <t>20.004.0010-0</t>
  </si>
  <si>
    <t>ESPALHAMENTO E COMPACTACAO DE SOLOS,EM CAMADAS,PARA COMPLEME</t>
  </si>
  <si>
    <t>NTACAO LATERAL EM ATERROS,INCLUSIVE ESCAVACAO DENTEADA DO TA</t>
  </si>
  <si>
    <t>LUDE DE ATERRO EXISTENTE,COM TRATOR DE LAMINA DE PEQUENO POR</t>
  </si>
  <si>
    <t>TE,EXCLUSIVE FORNECIMENTO E TRANSPORTE DO MATERIAL A SER USA</t>
  </si>
  <si>
    <t>DO NO ATERRO</t>
  </si>
  <si>
    <t>20.004.0010-A</t>
  </si>
  <si>
    <t>20.004.0011-0</t>
  </si>
  <si>
    <t>ATERRO COMPACTADO EM CAMADAS DE NO MAXIMO 20CM,PARA EXECUCAO</t>
  </si>
  <si>
    <t> DE TERRA ARMADA,INCLUSIVE ESPALHAMENTO,IRRIGACAO E CONTROLE</t>
  </si>
  <si>
    <t> DE COMPACTACAO,EXCLUSIVE O FORNECIMENTO E O TRANSPORTE DOS</t>
  </si>
  <si>
    <t>20.004.0011-A</t>
  </si>
  <si>
    <t>20.004.0012-0</t>
  </si>
  <si>
    <t>RECOMPOSICAO MECANIZADA DE ATERRO,EXCLUSIVE ESCAVACAO E TRAN</t>
  </si>
  <si>
    <t>SPORTE DE MATERIAL DA JAZIDA,INCLUSIVE ESCAVACAO PREVIA EM D</t>
  </si>
  <si>
    <t>EGRAUS</t>
  </si>
  <si>
    <t>20.004.0012-A</t>
  </si>
  <si>
    <t>20.004.0013-0</t>
  </si>
  <si>
    <t>REMOCAO DE MATERIAL SOLTO(1ª CATEGORIA),PROVENIENTE DE DESLI</t>
  </si>
  <si>
    <t>ZAMENTO DE BARREIRAS, UTILIZANDO PA CARREGADEIRA DE 3,10M3,</t>
  </si>
  <si>
    <t>EXCLUSIVE DESPESAS COM CAMINHAO</t>
  </si>
  <si>
    <t>20.004.0013-A</t>
  </si>
  <si>
    <t>20.004.0015-0</t>
  </si>
  <si>
    <t>EXECUCAO DE "TAPA-PANELA",COM MATERIAL DE 1ª CATEGORIA,COMPA</t>
  </si>
  <si>
    <t>CTADO MANUALMENTE,MEDIDO NA PISTA APOS COMPACTACAO,INCLUSIVE</t>
  </si>
  <si>
    <t> TRANSPORTE,EXCLUSIVE ESCAVACAO DE JAZIDA</t>
  </si>
  <si>
    <t>20.004.0015-A</t>
  </si>
  <si>
    <t>20.004.0016-0</t>
  </si>
  <si>
    <t>COMBATE A EXSUDACAO,COMPREENDENDO ESPALHAMENTO MANUAL E COMP</t>
  </si>
  <si>
    <t>ACTACAO DE AGREGADOS SOBRE A SUPERFICIE EXSUDADA,EXCLUSIVE F</t>
  </si>
  <si>
    <t>ORNECIMENTO DO MATERIAL E TRANSPORTE</t>
  </si>
  <si>
    <t>20.004.0016-A</t>
  </si>
  <si>
    <t>20.004.0017-0</t>
  </si>
  <si>
    <t>BASE PARA REMENDO PROFUNDO(BRITA,SOLO X BRITA,SOLO ESTABILIZ</t>
  </si>
  <si>
    <t>ADO GRANULOMETRICAMENTE,SOLO MELHORADO COM CIMENTO),EXECUTAD</t>
  </si>
  <si>
    <t>A MANUALMENTE,MEDIDA PELO VOLUME COMPACTADO,EXCLUSIVE FORNEC</t>
  </si>
  <si>
    <t>IMENTO E TRANSPORTE DOS MATERIAIS</t>
  </si>
  <si>
    <t>20.004.0017-A</t>
  </si>
  <si>
    <t>20.004.0018-0</t>
  </si>
  <si>
    <t>EXECUCAO DE "TAPA-BURACO",UTILIZANDO MISTURA BETUMINOSA,MEDI</t>
  </si>
  <si>
    <t>DO NA CACAMBA DO CAMINHAO,EXCLUSIVE MATERIAIS E TRANSPORTE.S</t>
  </si>
  <si>
    <t>E FOR MEDIDO NO LOCAL,APOS A EXECUCAO,MULTIPLICAR ESTE CUSTO</t>
  </si>
  <si>
    <t> POR 1,35</t>
  </si>
  <si>
    <t>20.004.0018-A</t>
  </si>
  <si>
    <t>20.004.0019-0</t>
  </si>
  <si>
    <t>RECOMPOSICAO DE REVESTIMENTO PRIMARIO,MEDIDO PELO VOLUME COM</t>
  </si>
  <si>
    <t>PACTADO,EXCLUSIVE ESCAVACAO E TRANSPORTE DE MATERIAL DE JAZI</t>
  </si>
  <si>
    <t>20.004.0019-A</t>
  </si>
  <si>
    <t>20.004.0020-0</t>
  </si>
  <si>
    <t>ATERRO COMPACTADO MECANICAMENTE,EM ACOSTAMENTO,INCLUSIVE ESP</t>
  </si>
  <si>
    <t>ALHAMENTO</t>
  </si>
  <si>
    <t>20.004.0020-A</t>
  </si>
  <si>
    <t>20.004.0021-0</t>
  </si>
  <si>
    <t>RECUPERACAO DE BASE/CBUQ,EM ESPUMA ASFALTICA,"IN SITU",EM RO</t>
  </si>
  <si>
    <t>DOVIA,AREA URBANA,ATE 20CM,COMPACTACAO AASHO NORMAL,INCLUSIV</t>
  </si>
  <si>
    <t>E MATERIAIS COM 3% DE CIMENTO</t>
  </si>
  <si>
    <t>20.004.0021-A</t>
  </si>
  <si>
    <t>20.004.0022-0</t>
  </si>
  <si>
    <t>E MATERIAIS SENDO 6% DE CIMENTO</t>
  </si>
  <si>
    <t>20.004.0022-A</t>
  </si>
  <si>
    <t>20.004.0023-0</t>
  </si>
  <si>
    <t>DOVIA,AREA URBANA,ATE 20CM,INCLUSIVE COMPACTACAO AASHO NORMA</t>
  </si>
  <si>
    <t>L E MATERIAIS,COM 3% DE CIMENTO E 83KG DE CAP POR M3</t>
  </si>
  <si>
    <t>20.004.0023-A</t>
  </si>
  <si>
    <t>20.004.0025-0</t>
  </si>
  <si>
    <t>RECUPERACAO DE PAVIMENTO COM RECICLAGEM DE BASE,INCORPORANDO</t>
  </si>
  <si>
    <t> A CAPA ASFALTICA,ATE 20CM,EXCLUSIVE MATERIAIS ADICIONADOS E</t>
  </si>
  <si>
    <t> COMPACTACAO</t>
  </si>
  <si>
    <t>20.004.0025-A</t>
  </si>
  <si>
    <t>20.004.0027-0</t>
  </si>
  <si>
    <t>RECOMPOSICAO DE CBUQ,EXCLUSIVE FORNECIMENTO E TRANSPORTE DOS</t>
  </si>
  <si>
    <t> MATERIAIS</t>
  </si>
  <si>
    <t>20.004.0027-A</t>
  </si>
  <si>
    <t>20.004.0028-0</t>
  </si>
  <si>
    <t>RECOMPOSICAO ESTRUTURAL DE PAVIMENTO (COM REPARO DE BASE)CBU</t>
  </si>
  <si>
    <t>Q COM 5CM DE ESPESSURA</t>
  </si>
  <si>
    <t>20.004.0028-A</t>
  </si>
  <si>
    <t>20.004.0030-0</t>
  </si>
  <si>
    <t>RECOMPOSICAO DE CAMINHO DE SERVICO</t>
  </si>
  <si>
    <t>20.004.0030-A</t>
  </si>
  <si>
    <t>20.004.0033-1</t>
  </si>
  <si>
    <t>ATERRO COMPACTADO MECANICAMENTE,EM CAMADAS DE 20CM,INCLUINDO</t>
  </si>
  <si>
    <t> ESPALHAMENTO E IRRIGACAO,MAS SEM O FORNECIMENTO E TRANSPORT</t>
  </si>
  <si>
    <t>E DO MATERIAL</t>
  </si>
  <si>
    <t>20.004.0033-B</t>
  </si>
  <si>
    <t>20.004.0034-0</t>
  </si>
  <si>
    <t>ATERRO COMPACTADO MECANICAMENTE,EM CAMADAS DE 20CM,INCLUSIVE</t>
  </si>
  <si>
    <t> IRRIGACAO,EXCLUSIVE ESPALHAMENTO,FORNECIMENTO E TRANSPORTE</t>
  </si>
  <si>
    <t>DO MATERIAL</t>
  </si>
  <si>
    <t>20.004.0034-A</t>
  </si>
  <si>
    <t>20.004.0036-0</t>
  </si>
  <si>
    <t>LIMPEZA DE JAZIDAS</t>
  </si>
  <si>
    <t>20.004.0036-A</t>
  </si>
  <si>
    <t>20.004.0038-0</t>
  </si>
  <si>
    <t>LIMPEZA DE SUPERFICIES COM MOTONIVELADORA</t>
  </si>
  <si>
    <t>20.004.0038-A</t>
  </si>
  <si>
    <t>20.004.0040-0</t>
  </si>
  <si>
    <t>PATROLAMENTO DE SUBLEITO DE RODOVIAIS</t>
  </si>
  <si>
    <t>20.004.0040-A</t>
  </si>
  <si>
    <t>20.004.0045-0</t>
  </si>
  <si>
    <t>REMOCAO (CARGA) DE TERRA OU ENTULHO COM RETROESCAVADEIRA COM</t>
  </si>
  <si>
    <t>CACAMBA DE 0,76M3 EM CONDICOES ESPECIAIS,GIRO DE 180°</t>
  </si>
  <si>
    <t>20.004.0045-A</t>
  </si>
  <si>
    <t>20.004.0100-0</t>
  </si>
  <si>
    <t>ESCARIFICACAO E LEVANTAMENTO DE BASE E REVESTIMENTO,INCLUSIV</t>
  </si>
  <si>
    <t>E AFASTAMENTO LATERAL,USANDO MOTONIVELADORA</t>
  </si>
  <si>
    <t>20.004.0100-A</t>
  </si>
  <si>
    <t>20.004.0102-0</t>
  </si>
  <si>
    <t>ESCAVACAO DE SOLO MOLE COM MOTONIVELADORA</t>
  </si>
  <si>
    <t>20.004.0102-A</t>
  </si>
  <si>
    <t>20.004.0105-0</t>
  </si>
  <si>
    <t>ESCARIFICACAO DE SOLO COM MOTONIVELADORA</t>
  </si>
  <si>
    <t>20.004.0105-A</t>
  </si>
  <si>
    <t>20.004.0122-0</t>
  </si>
  <si>
    <t>LIMPEZA MECANIZADA DE SARJETA E MEIO-FIO,COM UTILIZACAO DE V</t>
  </si>
  <si>
    <t>ASSOURA MECANICA</t>
  </si>
  <si>
    <t>20.004.0122-A</t>
  </si>
  <si>
    <t>20.004.0125-0</t>
  </si>
  <si>
    <t>ROCADA MECANICA,COM UTILIZACAO DE ROCADEIRA MECANICA,EXCLUSI</t>
  </si>
  <si>
    <t>VE LIMPEZA</t>
  </si>
  <si>
    <t>20.004.0125-A</t>
  </si>
  <si>
    <t>20.004.0127-0</t>
  </si>
  <si>
    <t>VARRECAO DE PISTA COM VASSOURA MECANICA</t>
  </si>
  <si>
    <t>20.004.0127-A</t>
  </si>
  <si>
    <t>20.004.0130-0</t>
  </si>
  <si>
    <t>DESOBSTRUCAO E LIMPEZA DE RUAS</t>
  </si>
  <si>
    <t>20.004.0130-A</t>
  </si>
  <si>
    <t>20.004.0131-0</t>
  </si>
  <si>
    <t>LIMPEZA DE RUA COM AR COMPRIMIDO</t>
  </si>
  <si>
    <t>20.004.0131-A</t>
  </si>
  <si>
    <t>20.004.0132-0</t>
  </si>
  <si>
    <t>DESOBSTRUCAO E LIMPEZA DE PISTA PARA EMBUTIMENTO DE FIACAO</t>
  </si>
  <si>
    <t>20.004.0132-A</t>
  </si>
  <si>
    <t>20.004.0135-0</t>
  </si>
  <si>
    <t>LIMPEZA DE PISTA,COM UTILIZACAO DE COMPRESSOR DE AR,PARA EXE</t>
  </si>
  <si>
    <t>CUCAO DE REVESTIMENTO COM CBUQ</t>
  </si>
  <si>
    <t>20.004.0135-A</t>
  </si>
  <si>
    <t>20.004.0136-0</t>
  </si>
  <si>
    <t>LIMPEZA DE PISTA,COM UTILIZACAO DE COMPRESSOR DE AR,CAMINHAO</t>
  </si>
  <si>
    <t> BASCULANTE,PARA EXECUCAO DE REVESTIMENTO COM CBUQ</t>
  </si>
  <si>
    <t>20.004.0136-A</t>
  </si>
  <si>
    <t>20.005.0001-0</t>
  </si>
  <si>
    <t>SUB-BASE ESTABILIZADA,SEM MISTURA DE MATERIAIS,DE ACORDO COM</t>
  </si>
  <si>
    <t> AS "INSTRUCOES PARA EXECUCAO",DO DER-RJ,EXCLUSIVE ESCAVACAO</t>
  </si>
  <si>
    <t> E TRANSPORTE DOS MATERIAIS,INCLUSIVE TRANSPORTE DE AGUA</t>
  </si>
  <si>
    <t>20.005.0001-A</t>
  </si>
  <si>
    <t>20.005.0002-1</t>
  </si>
  <si>
    <t>BASE ESTABILIZADA,SEM MISTURA DE MATERIAIS,DE ACORDO COM AS</t>
  </si>
  <si>
    <t>"INSTRUCOES PARA EXECUCAO",DO DER-RJ,COMPACTADA EM DUAS CAMA</t>
  </si>
  <si>
    <t>DAS,COM ENERGIA EQUIVALENTE A AASHO INTERMEDIARIA,EXCLUSIVE</t>
  </si>
  <si>
    <t>ESCAVACAO E TRANSPORTE DOS MATERIAIS,INCLUSIVE TRANSPORTE DE</t>
  </si>
  <si>
    <t> AGUA</t>
  </si>
  <si>
    <t>20.005.0002-B</t>
  </si>
  <si>
    <t>20.005.0003-1</t>
  </si>
  <si>
    <t>DAS,COM ENERGIA EQUIVALENTE A AASHO MODIFICADA,EXCLUSIVE ESC</t>
  </si>
  <si>
    <t>AVACAO E TRANSPORTE DOS MATERIAIS,INCLUSIVE TRANSPORTE DE AG</t>
  </si>
  <si>
    <t>UA</t>
  </si>
  <si>
    <t>20.005.0003-B</t>
  </si>
  <si>
    <t>20.005.0004-0</t>
  </si>
  <si>
    <t>SUB-BASE ESTABILIZADA GRANULOMETRICAMENTE,COM MISTURA DE 2 O</t>
  </si>
  <si>
    <t>U MAIS MATERIAIS,DE ACORDO COM AS "INSTRUCOES PARA EXECUCAO"</t>
  </si>
  <si>
    <t>,DO DER-RJ,EXCLUSIVE ESCAVACAO E TRANSPORTE DOS MATERIAIS,IN</t>
  </si>
  <si>
    <t>CLUSIVE TRANSPORTE DE AGUA</t>
  </si>
  <si>
    <t>20.005.0004-A</t>
  </si>
  <si>
    <t>20.005.0005-0</t>
  </si>
  <si>
    <t>BASE ESTABILIZADA GRANULOMETRICAMENTE,COM MISTURA DE 2 OU MA</t>
  </si>
  <si>
    <t>IS MATERIAIS,DE ACORDO COM AS "INSTRUCOES PARA EXECUCAO",DO</t>
  </si>
  <si>
    <t>DER-RJ,COMPACTADA EM DUAS CAMADAS,COM ENERGIA EQUIVALENTE A</t>
  </si>
  <si>
    <t>AASHO INTERMEDIARIA,EXCLUSIVE ESCAVACAO E TRANSPORTE DOS MAT</t>
  </si>
  <si>
    <t>ERIAIS,INCLUINDO TRANSPORTE DE AGUA</t>
  </si>
  <si>
    <t>20.005.0005-A</t>
  </si>
  <si>
    <t>20.005.0006-0</t>
  </si>
  <si>
    <t>AASHO MODIFICADA,EXCLUSIVE ESCAVACAO E TRANSPORTE DOS MATERI</t>
  </si>
  <si>
    <t>AIS,INCLUINDO TRANSPORTE DE AGUA</t>
  </si>
  <si>
    <t>20.005.0006-A</t>
  </si>
  <si>
    <t>20.005.0007-0</t>
  </si>
  <si>
    <t>IS MATERIAIS,EM USINA,DE ACORDO COM AS "INSTRUCOES PARA EXEC</t>
  </si>
  <si>
    <t>UCAO",DO DER-RJ,COMPACTADA EM DUAS CAMADAS,COM ENERGIA EQUIV</t>
  </si>
  <si>
    <t>ALENTE A AASHO INTERMEDIARIA,EXCLUSIVE ESCAVACAO E TRANSPORT</t>
  </si>
  <si>
    <t>E DOS MATERIAIS,INCLUINDO TRANSPORTE DE AGUA</t>
  </si>
  <si>
    <t>20.005.0007-A</t>
  </si>
  <si>
    <t>20.005.0008-0</t>
  </si>
  <si>
    <t>ALENTE A AASHO MODIFICADA,EXCLUSIVE ESCAVACAO E TRANSPORTE D</t>
  </si>
  <si>
    <t>OS MATERIAIS,INCLUINDO TRANSPORTE DE AGUA</t>
  </si>
  <si>
    <t>20.005.0008-A</t>
  </si>
  <si>
    <t>20.005.0009-0</t>
  </si>
  <si>
    <t>BASE DE SOLO BETUME COM MISTURA EM USINA,COMPREENDENDO AS OP</t>
  </si>
  <si>
    <t>ERACOES DE EXECUCAO E TRANSPORTE DE AGUA,EXCLUSIVE ESCAVACAO</t>
  </si>
  <si>
    <t> E TRANSPORTE DE SOLOS,FORNECIMENTO E TRANSPORTE DE MATERIAI</t>
  </si>
  <si>
    <t>S BETUMINOSOS E TRANSPORTE DA USINA PARA PISTA</t>
  </si>
  <si>
    <t>20.005.0009-A</t>
  </si>
  <si>
    <t>20.005.0010-0</t>
  </si>
  <si>
    <t>BASE DE SOLO BETUME COM MISTURA NA PISTA,COMPREENDENDO AS OP</t>
  </si>
  <si>
    <t>ERACOES DE EXECUCAO</t>
  </si>
  <si>
    <t>20.005.0010-A</t>
  </si>
  <si>
    <t>20.006.0001-0</t>
  </si>
  <si>
    <t>BASE DE SOLO-CIMENTO,EXECUTADO "IN SITU",COMPREENDENDO AS OP</t>
  </si>
  <si>
    <t>ERACOES DE EXECUCAO NA PISTA,INCLUSIVE TRANSPORTE DE AGUA,MA</t>
  </si>
  <si>
    <t>S SEM ESCAVACAO E TRANSPORTE DOS MATERIAIS E O FORNECIMENTO</t>
  </si>
  <si>
    <t>E TRANSPORTE DO CIMENTO.O CUSTO SE APLICA AO VOLUME DE SOLO-</t>
  </si>
  <si>
    <t>CIMENTO EXECUTADO,MEDIDO APOS A COMPACTACAO</t>
  </si>
  <si>
    <t>20.006.0001-A</t>
  </si>
  <si>
    <t>20.006.0002-0</t>
  </si>
  <si>
    <t>BASE DE SOLO-CIMENTO,MISTURADO NA USINA,COMPREENDENDO AS OPE</t>
  </si>
  <si>
    <t>RACOES DE EXECUCAO NA USINA E NA PISTA,EXCLUSIVE,AINDA,O TRA</t>
  </si>
  <si>
    <t>NSPORTE DA USINA PARA A PISTA,INCLUSIVE TRANSPORTE DE AGUA,M</t>
  </si>
  <si>
    <t>AS SEM ESCAVACAO E TRANSPORTE DOS MATERIAIS E O FORNECIMENTO</t>
  </si>
  <si>
    <t> E TRANSPORTE DO CIMENTO.O CUSTO SE APLICA AO VOLUME DE SOLO</t>
  </si>
  <si>
    <t>-CIMENTO EXECUTADO,MEDIDO APOS A COMPACTACAO</t>
  </si>
  <si>
    <t>20.006.0002-A</t>
  </si>
  <si>
    <t>20.006.0003-0</t>
  </si>
  <si>
    <t>SUB-BASE DE SOLO MELHORADO COM CIMENTO,DE ACORDO COM A INSTR</t>
  </si>
  <si>
    <t>UCAO TECNICA IT-08/80 DO DER-RJ,INCLUSIVE TRANSPORTE DE AGUA</t>
  </si>
  <si>
    <t>,EXCLUSIVE FORNECIMENTO DE CIMENTO,ESCAVACAO E TRANSPORTE DO</t>
  </si>
  <si>
    <t>S SOLOS</t>
  </si>
  <si>
    <t>20.006.0003-A</t>
  </si>
  <si>
    <t>20.006.0100-0</t>
  </si>
  <si>
    <t>CONTENCAO DE TERRAS COM SACOS DE ANIAGEM PREENCHIDOS COM SOL</t>
  </si>
  <si>
    <t>O-CIMENTO</t>
  </si>
  <si>
    <t>20.006.0100-A</t>
  </si>
  <si>
    <t>20.007.0001-0</t>
  </si>
  <si>
    <t>BASE DE SOLO ESTABILIZADO COM MISTURA NA USINA(SOLO+BRITA),C</t>
  </si>
  <si>
    <t>OMPREENDENDO A EXECUCAO NA USINA E NA PISTA,INCLUSIVE TRANSP</t>
  </si>
  <si>
    <t>ORTE DE AGUA,EXCLUSIVE ESCAVACAO,CARGA E TRANSPORTE DOS SOLO</t>
  </si>
  <si>
    <t>S UTILIZADOS,FORNECIMENTO E TRANSPORTE DOS MATERIAIS.O CUSTO</t>
  </si>
  <si>
    <t> SE APLICA AO VOLUME MEDIDO APOS A COMPACTACAO</t>
  </si>
  <si>
    <t>20.007.0001-A</t>
  </si>
  <si>
    <t>20.007.0002-0</t>
  </si>
  <si>
    <t>BASE DE SOLO ESTABILIZADO COM MISTURA(SOLO+BRITA),COMPREENDE</t>
  </si>
  <si>
    <t>NDO A EXECUCAO EXCLUSIVAMENTE NA PISTA,INCLUSIVE TRANSPORTE</t>
  </si>
  <si>
    <t>DE AGUA,EXCLUSIVE ESCAVACAO,CARGA E TRANSPORTE DOS SOLOS UTI</t>
  </si>
  <si>
    <t>LIZADOS,FORNECIMENTO E TRANSPORTE DOS MATERIAIS.O CUSTO SE A</t>
  </si>
  <si>
    <t>PLICA AO VOLUME MEDIDO APOS COMPACTACAO</t>
  </si>
  <si>
    <t>20.007.0002-A</t>
  </si>
  <si>
    <t>20.008.0001-0</t>
  </si>
  <si>
    <t>BASE DE BRITA GRADUADA,MEDIDA APOS A COMPACTACAO,EXCLUSIVE O</t>
  </si>
  <si>
    <t> FORNECIMENTO E TRANSPORTE DOS MATERIAIS</t>
  </si>
  <si>
    <t>20.008.0001-A</t>
  </si>
  <si>
    <t>20.008.0002-0</t>
  </si>
  <si>
    <t>BASE DE BRITA CORRIDA,MEDIDA APOS A COMPACTACAO,EXCLUSIVE O</t>
  </si>
  <si>
    <t>FORNECIMENTO E TRANSPORTE DOS MATERIAIS</t>
  </si>
  <si>
    <t>20.008.0002-A</t>
  </si>
  <si>
    <t>20.008.0003-0</t>
  </si>
  <si>
    <t>BASE "TELFORD",MEDIDA APOS A COMPACTACAO,EXCLUSIVE O FORNECI</t>
  </si>
  <si>
    <t>MENTO E TRANSPORTE DOS MATERIAIS</t>
  </si>
  <si>
    <t>20.008.0003-A</t>
  </si>
  <si>
    <t>20.008.0004-0</t>
  </si>
  <si>
    <t>BASE DE MACADAME HIDRAULICO,DE ACORDO COM A INSTRUCAO TECNIC</t>
  </si>
  <si>
    <t>A IT-01/80,DO DER-RJ,O CUSTO INDENIZA AS OPERACOES DE EXECUC</t>
  </si>
  <si>
    <t>AO,EXCLUSIVE FORNECIMENTO E TRANSPORTE DOS MATERIAIS EMPREGA</t>
  </si>
  <si>
    <t>DOS(BRITA,PO-DE-PEDRA,AREIA E AGUA)E SE APLICA AO VOLUME EXE</t>
  </si>
  <si>
    <t>CUTADO,MEDIDO APOS COMPACTACAO</t>
  </si>
  <si>
    <t>20.008.0004-A</t>
  </si>
  <si>
    <t>20.008.0010-0</t>
  </si>
  <si>
    <t>BASE DE BRITA GRADUADA,COM ADICAO DE 1% DE CIMENTO,MEDIDA AP</t>
  </si>
  <si>
    <t>OS A COMPACTACAO,EXCLUSIVE FORNECIMENTO E TRANSPORTE DOS MAT</t>
  </si>
  <si>
    <t>20.008.0010-A</t>
  </si>
  <si>
    <t>20.008.0015-0</t>
  </si>
  <si>
    <t>SUB-BASE DE BRITA CORRIDA,MEDIDA APOS A COMPACTACAO,EXCLUSIV</t>
  </si>
  <si>
    <t>E FORNECIMENTO E TRANSPORTE DOS MATERIAIS</t>
  </si>
  <si>
    <t>20.008.0015-A</t>
  </si>
  <si>
    <t>20.009.0001-1</t>
  </si>
  <si>
    <t>OES PARA EXECUCAO",DO DER-RJ,EXCLUSIVE O FORNECIMENTO E TRAN</t>
  </si>
  <si>
    <t>SPORTE DO MATERIAL BETUMINOSO</t>
  </si>
  <si>
    <t>20.009.0001-B</t>
  </si>
  <si>
    <t>20.009.0002-1</t>
  </si>
  <si>
    <t>O",DO DER-RJ,EXCLUSIVE O FORNECIMENTO E TRANSPORTE DO MATERI</t>
  </si>
  <si>
    <t>AL BETUMINOSO</t>
  </si>
  <si>
    <t>20.009.0002-B</t>
  </si>
  <si>
    <t>20.009.0007-0</t>
  </si>
  <si>
    <t>BASE DE MACADAME BETUMINOSO(BASE NEGRA),DE ACORDO COM AS "IN</t>
  </si>
  <si>
    <t>STRUCOES PARA EXECUCAO",DO DER-RJ,EXCLUSIVE O FORNECIMENTO E</t>
  </si>
  <si>
    <t> TRANSPORTE DOS MATERIAIS</t>
  </si>
  <si>
    <t>20.009.0007-A</t>
  </si>
  <si>
    <t>20.009.0008-0</t>
  </si>
  <si>
    <t>REVESTIMENTO DO TIPO "PRE-MISTURADO A FRIO",DE ACORDO COM AS</t>
  </si>
  <si>
    <t> "INSTRUCOES PARA EXECUCAO",DO DER-RJ,EXCLUSIVE O FORNECIMEN</t>
  </si>
  <si>
    <t>TO E TRANSPORTE DOS MATERIAIS</t>
  </si>
  <si>
    <t>20.009.0008-A</t>
  </si>
  <si>
    <t>20.009.0009-0</t>
  </si>
  <si>
    <t>REVESTIMENTO TIPO "PRE-MISTURADO A FRIO" DE ACORDO COM AS "I</t>
  </si>
  <si>
    <t>NSTRUCOES PARA EXECUCAO" DO DER-RJ,COMPREENDENDO APENAS O ES</t>
  </si>
  <si>
    <t>PALHAMENTO E COMPACTACAO MECANICOS,EXCLUSIVE PREPARO,FORNECI</t>
  </si>
  <si>
    <t>20.009.0009-A</t>
  </si>
  <si>
    <t>20.009.0010-0</t>
  </si>
  <si>
    <t>REVESTIMENTO TIPO "PRE-MISTURADO A FRIO" DE ACORDO COM A "IN</t>
  </si>
  <si>
    <t>STRUCAO PARA EXECUCAO" DO DER-RJ,COMPREENDENDO APENAS O PREP</t>
  </si>
  <si>
    <t>ARO DA MISTURA,EXCLUSIVE FORNECIMENTO E TRANSPORTE DOS MATER</t>
  </si>
  <si>
    <t>20.009.0010-A</t>
  </si>
  <si>
    <t>20.009.0012-0</t>
  </si>
  <si>
    <t>REVESTIMENTO EM CONCRETO BETUMINOSO USINADO A QUENTE,DE GRAN</t>
  </si>
  <si>
    <t>ULOMETRIA ABERTA,TIPO "BINDER",DE ACORDO COM AS "INSTRUCOES</t>
  </si>
  <si>
    <t>PARA EXECUCAO",DO DER-RJ,COMPREENDENDO:PREPARO,ESPALHAMENTO</t>
  </si>
  <si>
    <t>E COMPACTACAO,EXCLUSIVE O FORNECIMENTO E TRANSPORTE DOS MATE</t>
  </si>
  <si>
    <t>20.009.0012-A</t>
  </si>
  <si>
    <t>20.009.0014-0</t>
  </si>
  <si>
    <t>REVESTIMENTO DO TIPO "PRE-MISTURADO AREIA-BETUME A FRIO",DE</t>
  </si>
  <si>
    <t>ACORDO COM AS "INSTRUCOES PARA EXECUCAO",DO DER-RJ,EXCLUSIVE</t>
  </si>
  <si>
    <t> O FORNECIMENTO E TRANSPORTE DOS MATERIAIS</t>
  </si>
  <si>
    <t>20.009.0014-A</t>
  </si>
  <si>
    <t>20.009.0015-0</t>
  </si>
  <si>
    <t>REVESTIMENTO DO TIPO "PRE-MISTURADO AREIA-BETUME A QUENTE",D</t>
  </si>
  <si>
    <t>E ACORDO COM AS "INSTRUCOES PARA EXECUCAO",DO DER-RJ,EXCLUSI</t>
  </si>
  <si>
    <t>VE O FORNECIMENTO E TRANSPORTE DOS MATERIAIS</t>
  </si>
  <si>
    <t>20.009.0015-A</t>
  </si>
  <si>
    <t>20.009.0017-0</t>
  </si>
  <si>
    <t>CAPA SELANTE,EXCLUSIVE O FORNECIMENTO E TRANSPORTE DOS MATER</t>
  </si>
  <si>
    <t>20.009.0017-A</t>
  </si>
  <si>
    <t>20.009.0020-0</t>
  </si>
  <si>
    <t>REVESTIMENTO DO TIPO "LAMA ASFALTICA FINA",DE ACORDO COM AS</t>
  </si>
  <si>
    <t>"INSTRUCOES PARA EXECUCAO",DO DER-RJ,EXCLUSIVE O FORNECIMENT</t>
  </si>
  <si>
    <t>O E TRANSPORTE DOS MATERIAIS</t>
  </si>
  <si>
    <t>20.009.0020-A</t>
  </si>
  <si>
    <t>20.009.0021-0</t>
  </si>
  <si>
    <t>REVESTIMENTO DO TIPO "LAMA ASFALTICA GROSSA",DE ACORDO COM A</t>
  </si>
  <si>
    <t>S "INSTRUCOES PARA EXECUCAO",DO DER-RJ,EXCLUSIVE O FORNECIME</t>
  </si>
  <si>
    <t>NTO E TRANSPORTE DOS MATERIAIS</t>
  </si>
  <si>
    <t>20.009.0021-A</t>
  </si>
  <si>
    <t>20.009.0025-0</t>
  </si>
  <si>
    <t>REVESTIMENTO EM CONCRETO BETUMINOSO USINADO A QUENTE,DE ACOR</t>
  </si>
  <si>
    <t>DO COM AS "INSTRUCOES PARA EXECUCAO" DO DER-RJ,COMPREENDENDO</t>
  </si>
  <si>
    <t> PREPARO,ESPALHAMENTO E COMPACTACAO MECANICOS,EXCLUSIVE O FO</t>
  </si>
  <si>
    <t>RNECIMENTO E TRANSPORTE DOS MATERIAIS,CONSIDERANDO UMA PRODU</t>
  </si>
  <si>
    <t>CAO DE USINA DE 10,00M3/H</t>
  </si>
  <si>
    <t>20.009.0025-A</t>
  </si>
  <si>
    <t>20.009.0028-0</t>
  </si>
  <si>
    <t>DO COM AS "INSTRUCOES PARA EXECUCAO",DO DER-RJ,COMPREENDENDO</t>
  </si>
  <si>
    <t>CAO DE USINA DE 14,00M3/H</t>
  </si>
  <si>
    <t>20.009.0028-A</t>
  </si>
  <si>
    <t>20.009.0030-0</t>
  </si>
  <si>
    <t>CAO DE USINA DE 20,00M3/H</t>
  </si>
  <si>
    <t>20.009.0030-A</t>
  </si>
  <si>
    <t>20.009.0033-0</t>
  </si>
  <si>
    <t>CAO DE USINA DE 25,00M3/H</t>
  </si>
  <si>
    <t>20.009.0033-A</t>
  </si>
  <si>
    <t>20.009.0040-0</t>
  </si>
  <si>
    <t> APENAS O PREPARO DA MISTURA,EXCLUSIVE O FORNECIMENTO E TRAN</t>
  </si>
  <si>
    <t>SPORTE DOS MATERIAIS,CONSIDERANDO UMA PRODUCAO DE USINA DE 1</t>
  </si>
  <si>
    <t>0,00M3/H</t>
  </si>
  <si>
    <t>20.009.0040-A</t>
  </si>
  <si>
    <t>20.009.0042-0</t>
  </si>
  <si>
    <t>4,00M3/H</t>
  </si>
  <si>
    <t>20.009.0042-A</t>
  </si>
  <si>
    <t>20.009.0045-0</t>
  </si>
  <si>
    <t>SPORTE DOS MATERIAIS,CONSIDERANDO UMA PRODUCAO DE USINA DE 2</t>
  </si>
  <si>
    <t>20.009.0045-A</t>
  </si>
  <si>
    <t>20.009.0048-0</t>
  </si>
  <si>
    <t>5,00M3/H</t>
  </si>
  <si>
    <t>20.009.0048-A</t>
  </si>
  <si>
    <t>20.009.0050-0</t>
  </si>
  <si>
    <t>REVESTIMENTO DE CONCRETO BETUMINOSO USINADO A QUENTE,DE ACOR</t>
  </si>
  <si>
    <t>DO COM A "INSTRUCAO PARA EXECUCAO"DO DER-RJ,COMPREENDENDO AP</t>
  </si>
  <si>
    <t>ENAS O ESPALHAMENTO E COMPACTACAO MANUAIS,UTILIZANDO SOQUETE</t>
  </si>
  <si>
    <t> VIBRATORIO,EXCLUSIVE PREPARO,FORNECIMENTO E TRANSPORTE DOS</t>
  </si>
  <si>
    <t>20.009.0050-A</t>
  </si>
  <si>
    <t>20.009.0060-0</t>
  </si>
  <si>
    <t>DO COM AS "INSTRUCOES PARA EXECUCAO"DO DER-RJ,COMPREENDENDO</t>
  </si>
  <si>
    <t>APENAS O ESPALHAMENTO E A COMPACTACAO MECANICOS,EXCLUSIVE O</t>
  </si>
  <si>
    <t>FORNECIMENTO E TRANSPORTE DOS MATERIAIS,CONSIDERANDO UMA PRO</t>
  </si>
  <si>
    <t>DUCAO DE USINA DE 10,00M3/H</t>
  </si>
  <si>
    <t>20.009.0060-A</t>
  </si>
  <si>
    <t>20.009.0063-0</t>
  </si>
  <si>
    <t> APENAS O ESPALHAMENTO E A COMPACTACAO MECANICOS,EXCLUSIVE O</t>
  </si>
  <si>
    <t> FORNECIMENTO E TRANSPORTE DOS MATERIAIS,CONSIDERANDO UMA PR</t>
  </si>
  <si>
    <t>ODUCAO DE USINA DE 14,00M3/H</t>
  </si>
  <si>
    <t>20.009.0063-A</t>
  </si>
  <si>
    <t>20.009.0065-0</t>
  </si>
  <si>
    <t>ODUCAO DE USINA DE 20,00M3/H</t>
  </si>
  <si>
    <t>20.009.0065-A</t>
  </si>
  <si>
    <t>20.009.0068-0</t>
  </si>
  <si>
    <t>ODUCAO DE USINA DE 25,00M3/H</t>
  </si>
  <si>
    <t>20.009.0068-A</t>
  </si>
  <si>
    <t>20.009.0080-0</t>
  </si>
  <si>
    <t>CAMADA POROSA DE ATRITO EM CBUQ MODIFICADO POR POLIMERO,NIVE</t>
  </si>
  <si>
    <t>LADO ELETRONICAMENTE,EM RODOVIA,EXCLUSIVE MATERIAIS</t>
  </si>
  <si>
    <t>20.009.0080-A</t>
  </si>
  <si>
    <t>20.009.0100-0</t>
  </si>
  <si>
    <t>LES" DE ACORDO COM AS "INSTRUCOES PARA EXECUCAO",DO DER-RJ,E</t>
  </si>
  <si>
    <t>XCLUSIVE O FORNECIMENTO E TRANSPORTE DOS MATERIAIS</t>
  </si>
  <si>
    <t>20.009.0100-A</t>
  </si>
  <si>
    <t>20.009.0105-0</t>
  </si>
  <si>
    <t>O" DE ACORDO COM AS "INSTRUCOES PARA EXECUCAO",DO DER-RJ,EXC</t>
  </si>
  <si>
    <t>LUSIVE O FORNECIMENTO E TRANSPORTE DOS MATERIAIS</t>
  </si>
  <si>
    <t>20.009.0105-A</t>
  </si>
  <si>
    <t>20.009.0110-0</t>
  </si>
  <si>
    <t>REVESTIMENTO DO TIPO "TRATAMENTO SUPERFICIAL DUPLO",POR PENE</t>
  </si>
  <si>
    <t>TRACAO DIRETA,COM CAPA SELANTE,DE ACORDO COM AS "INSTRUCOES</t>
  </si>
  <si>
    <t>PARA EXECUCAO",DO DER-RJ,EXCLUSIVE O FORNECIMENTO E TRANSPOR</t>
  </si>
  <si>
    <t>TE DOS MATERIAIS</t>
  </si>
  <si>
    <t>20.009.0110-A</t>
  </si>
  <si>
    <t>20.009.0115-0</t>
  </si>
  <si>
    <t>REVESTIMENTO DO TIPO "TRATAMENTO SUPERFICIAL TRIPLO" POR PEN</t>
  </si>
  <si>
    <t>ETRACAO INVERSA,DE ACORDO COM AS "INSTRUCOES PARA EXECUCAO",</t>
  </si>
  <si>
    <t>DER-RJ,EXCLUSIVE O FORNECIMENTO E TRANSPORTE DOS MATERIAIS</t>
  </si>
  <si>
    <t>20.009.0115-A</t>
  </si>
  <si>
    <t>20.010.0001-0</t>
  </si>
  <si>
    <t>REVESTIMENTO EM PLACAS DE CONCRETO,DE ACORDO COM AS "INSTRUC</t>
  </si>
  <si>
    <t>OES PARA EXECUCAO",DO DER-RJ,PRODUCAO MEDIA DE 25,50M3/H,INC</t>
  </si>
  <si>
    <t>LUSIVE O TRANSPORTE DOS MATERIAIS,MAS SEM O FORNECIMENTO DOS</t>
  </si>
  <si>
    <t> MESMOS</t>
  </si>
  <si>
    <t>20.010.0001-A</t>
  </si>
  <si>
    <t>20.010.0002-0</t>
  </si>
  <si>
    <t>OES PARA EXECUCAO",DO DER-RJ,PRODUCAO MEDIA DE 35,00M3/H,INC</t>
  </si>
  <si>
    <t>20.010.0002-A</t>
  </si>
  <si>
    <t>20.010.0003-0</t>
  </si>
  <si>
    <t>RECOMPOSICAO DE PLACA DE CONCRETO,INCLUSIVE CORRECAO DE SUPO</t>
  </si>
  <si>
    <t>RTE DEFICIENTE,EXCLUSIVE MATERIAIS</t>
  </si>
  <si>
    <t>20.010.0003-A</t>
  </si>
  <si>
    <t>20.010.0004-0</t>
  </si>
  <si>
    <t>LIMPEZA DE JUNTAS DE PAVIMENTO DE CONCRETO UTILIZANDO AR COM</t>
  </si>
  <si>
    <t>PRIMIDO E POSTERIOR ENCHIMENTO COM ASFALTO,EXCLUSIVE MATERIA</t>
  </si>
  <si>
    <t>20.010.0004-A</t>
  </si>
  <si>
    <t>20.011.0001-0</t>
  </si>
  <si>
    <t>,DE ACORDO COM A INSTRUCAO TECNICA IT-07/80 DO DER-RJ,EXCLUS</t>
  </si>
  <si>
    <t>IVE FORNECIMENTO DOS MATERIAIS E RESPECTIVOS TRANSPORTES</t>
  </si>
  <si>
    <t>20.011.0001-A</t>
  </si>
  <si>
    <t>20.012.0001-0</t>
  </si>
  <si>
    <t>EXECUCAO DE BANQUETA DE SOLO,EM ATERRO,MEDIDO PELO VOLUME DE</t>
  </si>
  <si>
    <t> BANQUETA</t>
  </si>
  <si>
    <t>20.012.0001-A</t>
  </si>
  <si>
    <t>20.012.0002-0</t>
  </si>
  <si>
    <t>LIMPEZA MANUAL DE VALAS DE PROTECAO</t>
  </si>
  <si>
    <t>20.012.0002-A</t>
  </si>
  <si>
    <t>20.012.0003-0</t>
  </si>
  <si>
    <t>CAPINA MANUAL EM SERVICOS RODOVIARIOS</t>
  </si>
  <si>
    <t>20.012.0003-A</t>
  </si>
  <si>
    <t>20.012.0004-0</t>
  </si>
  <si>
    <t>LIMPEZA MANUAL DE MEIOS-FIOS E SARJETAS</t>
  </si>
  <si>
    <t>20.012.0004-A</t>
  </si>
  <si>
    <t>20.012.0005-0</t>
  </si>
  <si>
    <t>RETIRADA(EXTRACAO) DE BALIZADORES DANIFICADOS E ASSENTAMENTO</t>
  </si>
  <si>
    <t> DE NOVOS,EXCLUSIVE FORNECIMENTO</t>
  </si>
  <si>
    <t>20.012.0005-A</t>
  </si>
  <si>
    <t>20.012.0006-0</t>
  </si>
  <si>
    <t>RECOLOCACAO DE PLACA DE SINALIZACAO</t>
  </si>
  <si>
    <t>20.012.0006-A</t>
  </si>
  <si>
    <t>20.012.0008-0</t>
  </si>
  <si>
    <t>LIMPEZA MANUAL DE PONTES,CONSTANDO DE VARREDURA E REMOCAO DE</t>
  </si>
  <si>
    <t> ENTULHO,INCLUSIVE AFASTAMENTO LATERAL</t>
  </si>
  <si>
    <t>20.012.0008-A</t>
  </si>
  <si>
    <t>20.012.0009-0</t>
  </si>
  <si>
    <t>REMOCAO MANUAL DE MATERIAL SOLTO (1ªCATEGORIA),PROVENIENTE D</t>
  </si>
  <si>
    <t>E DESLIZAMENTO DE BARREIRA,EXCLUSIVE TRANSPORTE</t>
  </si>
  <si>
    <t>20.012.0009-A</t>
  </si>
  <si>
    <t>20.012.0010-0</t>
  </si>
  <si>
    <t>E DESLIZAMENTO DE BARREIRA,INCLUSIVE TRANSPORTE A 3KM</t>
  </si>
  <si>
    <t>20.012.0010-A</t>
  </si>
  <si>
    <t>20.012.0011-0</t>
  </si>
  <si>
    <t>RECOMPOSICAO MANUAL DE ATERRO,EXCLUSIVE ESCAVACAO E TRANSPOR</t>
  </si>
  <si>
    <t>TE DE MATERIAL DE JAZIDA</t>
  </si>
  <si>
    <t>20.012.0011-A</t>
  </si>
  <si>
    <t>20.012.0013-0</t>
  </si>
  <si>
    <t>LIMPEZA MANUAL DE CAIXA DE RALO</t>
  </si>
  <si>
    <t>20.012.0013-A</t>
  </si>
  <si>
    <t>20.012.0015-0</t>
  </si>
  <si>
    <t>REMOCAO DE DEFENSAS METALICAS,EXCLUSIVE TRANSPORTE</t>
  </si>
  <si>
    <t>20.012.0015-A</t>
  </si>
  <si>
    <t>20.012.0020-0</t>
  </si>
  <si>
    <t>RECUPERACAO DE MEIO-FIO COM ARGAMASSA DE CIMENTO E AREIA</t>
  </si>
  <si>
    <t>20.012.0020-A</t>
  </si>
  <si>
    <t>20.012.0025-0</t>
  </si>
  <si>
    <t>LIMPEZA DE CAIXA COLETORA</t>
  </si>
  <si>
    <t>20.012.0025-A</t>
  </si>
  <si>
    <t>20.012.0030-0</t>
  </si>
  <si>
    <t>LIMPEZA DE DESCIDA D'AGUA EM DEGRAUS</t>
  </si>
  <si>
    <t>20.012.0030-A</t>
  </si>
  <si>
    <t>20.012.0035-0</t>
  </si>
  <si>
    <t>LIMPEZA DE BUEIRO DE GREIDE</t>
  </si>
  <si>
    <t>20.012.0035-A</t>
  </si>
  <si>
    <t>20.012.0036-0</t>
  </si>
  <si>
    <t>LIMPEZA DE BUEIRO DE GROTA</t>
  </si>
  <si>
    <t>20.012.0036-A</t>
  </si>
  <si>
    <t>20.012.0050-0</t>
  </si>
  <si>
    <t>LIMPEZA MANUAL DE SAIDAS DE AGUA</t>
  </si>
  <si>
    <t>20.012.0050-A</t>
  </si>
  <si>
    <t>20.013.0005-0</t>
  </si>
  <si>
    <t>CAMADA DE BLOQUEIO(COLCHAO),ESPALHADO E COMPRIMIDO MECANICAM</t>
  </si>
  <si>
    <t>ENTE,EXCLUSIVE O MATERIAL E MEDIDO APOS A COMPACTACAO</t>
  </si>
  <si>
    <t>20.013.0005-A</t>
  </si>
  <si>
    <t>20.015.0010-0</t>
  </si>
  <si>
    <t>ESPALHAMENTO COM MOTONIVELADORA E COMPACTACAO MECANICA DE MI</t>
  </si>
  <si>
    <t>STURAS BETUMINOSAS</t>
  </si>
  <si>
    <t>20.015.0010-A</t>
  </si>
  <si>
    <t>20.015.0015-0</t>
  </si>
  <si>
    <t>ESPALHAMENTO E COMPACTACAO DE CBUQ,MEDIDO POR HORA</t>
  </si>
  <si>
    <t>20.015.0015-A</t>
  </si>
  <si>
    <t>20.016.0003-0</t>
  </si>
  <si>
    <t>RECOMPOSICAO PARCIAL DE CERCA DE ARAME FARPADO E MOIRAO,CONS</t>
  </si>
  <si>
    <t>IDERANDO SOMENTE O FORNECIMENTO E A COLOCACAO DE ARAME</t>
  </si>
  <si>
    <t>20.016.0003-A</t>
  </si>
  <si>
    <t>20.016.0004-0</t>
  </si>
  <si>
    <t>RECOMPOSICAO TOTAL DE CERCA DE ARAME FARPADO E MOIRAO DE CON</t>
  </si>
  <si>
    <t>CRETO,INCLUSIVE FORNECIMENTO DOS MATERIAIS</t>
  </si>
  <si>
    <t>20.016.0004-A</t>
  </si>
  <si>
    <t>20.016.0005-0</t>
  </si>
  <si>
    <t>CRETO,EXCLUSIVE FORNECIMENTO DOS MATERIAIS</t>
  </si>
  <si>
    <t>20.016.0005-A</t>
  </si>
  <si>
    <t>20.020.0001-0</t>
  </si>
  <si>
    <t>SARJETA DE CORTE TRIANGULAR,COM COBERTURA VEGETAL,MEDINDO 1,</t>
  </si>
  <si>
    <t>25M DE BASE E 0,25M DE ALTURA,INCLUSIVE ESCAVACAO MECANICA E</t>
  </si>
  <si>
    <t> ACERTO MANUAL DO TERRENO</t>
  </si>
  <si>
    <t>20.020.0001-A</t>
  </si>
  <si>
    <t>20.020.0002-0</t>
  </si>
  <si>
    <t>50M DE BASE E 0,30M DE ALTURA,INCLUSIVE ESCAVACAO MECANICA E</t>
  </si>
  <si>
    <t>20.020.0002-A</t>
  </si>
  <si>
    <t>20.020.0003-0</t>
  </si>
  <si>
    <t>85M DE BASE E 0,35M DE ALTURA,INCLUSIVE ESCAVACAO MECANICA E</t>
  </si>
  <si>
    <t>20.020.0003-A</t>
  </si>
  <si>
    <t>20.020.0007-0</t>
  </si>
  <si>
    <t>VALETA DE PROTECAO,DE CORTE TRAPEZOIDAL,REVESTIMENTO VEGETAL</t>
  </si>
  <si>
    <t>,MEDINDO 0,60M NA BASE MENOR,1,20M NA BASE MAIOR E 0,30M DE</t>
  </si>
  <si>
    <t>ALTURA,INCLUSIVE REATERRO DO MATERIAL ESCAVADO A JUSANTE</t>
  </si>
  <si>
    <t>20.020.0007-A</t>
  </si>
  <si>
    <t>20.020.0008-0</t>
  </si>
  <si>
    <t>,MEDINDO 0,80M NA BASE MENOR,1,60M NA BASE MAIOR E 0,40M DE</t>
  </si>
  <si>
    <t>20.020.0008-A</t>
  </si>
  <si>
    <t>20.020.0009-0</t>
  </si>
  <si>
    <t>VALETA DE PROTECAO,DE CORTE OU ATERRO,SEM REVESTIMENTO(0,40M</t>
  </si>
  <si>
    <t>3/M).O CUSTO PARA OUTRAS VALETAS SEMELHANTES E PROPORCIONAL</t>
  </si>
  <si>
    <t>AO VOLUME</t>
  </si>
  <si>
    <t>20.020.0009-A</t>
  </si>
  <si>
    <t>20.020.0010-0</t>
  </si>
  <si>
    <t>VALETA DE PROTECAO DE CORTE OU ATERRO(0,40M3/M),INCLUSIVE RE</t>
  </si>
  <si>
    <t>VESTIMENTO VEGETAL</t>
  </si>
  <si>
    <t>20.020.0010-A</t>
  </si>
  <si>
    <t>20.023.0001-0</t>
  </si>
  <si>
    <t>SARJETA DE CORTE OU BANQUETAS EM TALUDES ESCALONADOS,FORMA T</t>
  </si>
  <si>
    <t>RIANGULAR,REVESTIDA DE CONCRETO SIMPLES,COM 0,08M DE ESPESSU</t>
  </si>
  <si>
    <t>RA MEDINDO 1,25M NA BASE E 0,25M DE ALTURA,INCLUSIVE ESCAVAC</t>
  </si>
  <si>
    <t>AO MECANICA,ACERTO MANUAL DO TERRENO,FORNECIMENTO DOS MATERI</t>
  </si>
  <si>
    <t>AIS E REJUNTAMENTO</t>
  </si>
  <si>
    <t>20.023.0001-A</t>
  </si>
  <si>
    <t>20.023.0002-0</t>
  </si>
  <si>
    <t>RA,MEDINDO 1,50M NA BASE E 0,30M DE ALTURA,INCLUSIVE ESCAVAC</t>
  </si>
  <si>
    <t>20.023.0002-A</t>
  </si>
  <si>
    <t>20.023.0003-0</t>
  </si>
  <si>
    <t>RA,MEDINDO 1,85M NA BASE E 0,35M DE ALTURA,INCLUSIVE ESCAVAC</t>
  </si>
  <si>
    <t>20.023.0003-A</t>
  </si>
  <si>
    <t>20.023.0004-0</t>
  </si>
  <si>
    <t>VALETA DE PROTECAO DE CORTE OU DE ATERRO,TRAPEZOIDAL,REVESTI</t>
  </si>
  <si>
    <t>DA DE CONCRETO SIMPLES,COM 0,08M DE ESPESSURA,MEDINDO 0,80M</t>
  </si>
  <si>
    <t>NA BASE MENOR,2,00M NA BASE MAIOR E 0,60M DE ALTURA,INCLUSIV</t>
  </si>
  <si>
    <t>E FORNECIMENTO DOS MATERIAIS,ESCAVACAO MECANICA,ACERTO MANUA</t>
  </si>
  <si>
    <t>L DO TERRENO E REJUNTAMENTO</t>
  </si>
  <si>
    <t>20.023.0004-A</t>
  </si>
  <si>
    <t>20.023.0005-0</t>
  </si>
  <si>
    <t>DA DE CONCRETO SIMPLES,COM 0,08M DE ESPESSURA,MEDINDO 1,00M</t>
  </si>
  <si>
    <t>NA BASE MENOR,2,20M NA BASE MAIOR E 0,60M DE ALTURA,INCLUSIV</t>
  </si>
  <si>
    <t>20.023.0005-A</t>
  </si>
  <si>
    <t>20.023.0006-0</t>
  </si>
  <si>
    <t>BANQUETA PARA ATERRO,TRIANGULAR,DE CONCRETO SIMPLES COM 0,08</t>
  </si>
  <si>
    <t>M DE ESPESSURA,MEDINDO 0,42M NA BASE E 0,15M DE ALTURA,TENDO</t>
  </si>
  <si>
    <t> UM DOS PARAMENTOS INCLINACAO DE 15%,INCLUSIVE FORNECIMENTO</t>
  </si>
  <si>
    <t>DOS MATERIAIS,ESCAVACAO MANUAL DO TERRENO E REJUNTAMENTO</t>
  </si>
  <si>
    <t>20.023.0006-A</t>
  </si>
  <si>
    <t>20.023.0007-0</t>
  </si>
  <si>
    <t>SARJETA DE CORTE EM SOLO,FORMA TRAPEZOIDAL,EM CONCRETO SIMPL</t>
  </si>
  <si>
    <t>ES,COM 0,08M DE ESPESSURA,MEDINDO 1,20M NA BASE MAIOR,0,40M</t>
  </si>
  <si>
    <t>NA BASE MENOR E 0,40M DE ALTURA,INCLUSIVE FORNECIMENTO DOS M</t>
  </si>
  <si>
    <t>ATERIAIS E ESCAVACAO</t>
  </si>
  <si>
    <t>20.023.0007-A</t>
  </si>
  <si>
    <t>20.023.0050-0</t>
  </si>
  <si>
    <t>SARJETA DE CORTE,FORMA TRIANGULAR,EM CONCRETO SIMPLES,COM 0,</t>
  </si>
  <si>
    <t>08M DE ESPESSURA,MEDINDO 0,80M NA BASE E 0,25M NA ALTURA,INC</t>
  </si>
  <si>
    <t>LUSIVE FORNECIMENTO DOS MATERIAIS E ESCAVACAO MECANICA</t>
  </si>
  <si>
    <t>20.023.0050-A</t>
  </si>
  <si>
    <t>20.024.0001-0</t>
  </si>
  <si>
    <t>SARJETA DE CORTE EM SOLO,FORMA TRAPEZOIDAL,EM CONCRETO ARMAD</t>
  </si>
  <si>
    <t>O,COM 0,10M DE ESPESSURA,MEDINDO 1,00M NA BASE MAIOR,0,40M N</t>
  </si>
  <si>
    <t>A BASE MENOR E 0,60M DE ALTURA,INCLUSIVE FORNECIMENTO DOS MA</t>
  </si>
  <si>
    <t>TERIAIS E ESCAVACAO MECANICA</t>
  </si>
  <si>
    <t>20.024.0001-A</t>
  </si>
  <si>
    <t>20.024.0005-0</t>
  </si>
  <si>
    <t>SARJETA DE CORTE EM SOLO,FORMA RETANGULAR,EM CONCRETO ARMADO</t>
  </si>
  <si>
    <t>,COM 0,10M DE ESPESSURA,MEDINDO 0,40M DE LARGURA E 0,40M DE</t>
  </si>
  <si>
    <t>ALTURA,INCLUSIVE FORNECIMENTO DOS MATERIAIS E ESCAVACAO MECA</t>
  </si>
  <si>
    <t>20.024.0005-A</t>
  </si>
  <si>
    <t>20.024.0006-0</t>
  </si>
  <si>
    <t>,COM 0,10M DE ESPESSURA,MEDINDO 0,50M DE LARGURA E 0,40M DE</t>
  </si>
  <si>
    <t>20.024.0006-A</t>
  </si>
  <si>
    <t>20.024.0007-0</t>
  </si>
  <si>
    <t>,COM 0,10M DE ESPESSURA,MEDINDO 0,60M DE LARGURA E 0,40M DE</t>
  </si>
  <si>
    <t>20.024.0007-A</t>
  </si>
  <si>
    <t>20.024.0008-0</t>
  </si>
  <si>
    <t>,COM 0,10M DE ESPESSURA,MEDINDO 0,80M DE LARGURA E 0,50M DE</t>
  </si>
  <si>
    <t>20.024.0008-A</t>
  </si>
  <si>
    <t>20.025.0001-0</t>
  </si>
  <si>
    <t>SARJETA DE CORTE EM ROCHA,FORMA TRAPEZOIDAL,EM CONCRETO ARMA</t>
  </si>
  <si>
    <t>DO,COM 0,10M DE ESPESSURA,MEDINDO 0,72M NA BASE MAIOR,0,60M</t>
  </si>
  <si>
    <t>NA BASE MENOR E 0,60M DE ALTURA,INCLUSIVE FORNECIMENTO DOS</t>
  </si>
  <si>
    <t>MATERIAIS E ESCAVACAO A FRIO</t>
  </si>
  <si>
    <t>20.025.0001-A</t>
  </si>
  <si>
    <t>20.026.0001-0</t>
  </si>
  <si>
    <t>DESCIDA D'AGUA,RETANGULAR(RAPIDO)EM CONCRETO ARMADO,COM 0,10</t>
  </si>
  <si>
    <t>M DE ESPESSURA,TENDO NA BASE 0,60M E DE ALTURA 0,20M,MEDIDA</t>
  </si>
  <si>
    <t>PELO COMPRIMENTO REAL,INCLUSIVE VIGAS TRANSVERSAIS DE ANCORA</t>
  </si>
  <si>
    <t>GEM NO SOLO A CADA 5,00M,COM FORNECIMENTO DOS MATERIAIS E ES</t>
  </si>
  <si>
    <t>CAVACAO,EXCLUSIVE DISSIPADOR DE ENERGIA</t>
  </si>
  <si>
    <t>20.026.0001-A</t>
  </si>
  <si>
    <t>20.026.0002-0</t>
  </si>
  <si>
    <t>M DE ESPESSURA,TENDO NA BASE 0,80M E DE ALTURA 0,30M,MEDIDA</t>
  </si>
  <si>
    <t>20.026.0002-A</t>
  </si>
  <si>
    <t>20.026.0003-0</t>
  </si>
  <si>
    <t>M DE ESPESSURA,TENDO NA BASE 1,00M E DE ALTURA 0,40M,MEDIDA</t>
  </si>
  <si>
    <t>20.026.0003-A</t>
  </si>
  <si>
    <t>20.026.0007-0</t>
  </si>
  <si>
    <t>DESCIDA D'AGUA,EM DEGRAUS,FORMA RETANGULAR EM CONCRETO ARMAD</t>
  </si>
  <si>
    <t>O,FUNDO LISO,MEDINDO 0,70M DE BASE E 0,30M DE ALTURA,INCLUSI</t>
  </si>
  <si>
    <t>VE VIGAS TRANSVERSAIS DE ANCORAGEM NO SOLO A CADA 5,00M,DEGR</t>
  </si>
  <si>
    <t>AUS COM MEDIDAS COERENTES COM A INCLINACAO DO TERRENO,MEDIDA</t>
  </si>
  <si>
    <t> PELO SEU COMPRIMENTO REAL(DA CAIXA COLETORA AO DISSIPADOR D</t>
  </si>
  <si>
    <t>E ENERGIA),FORNECIMENTO DOS MATERIAIS E ESCAVACAO</t>
  </si>
  <si>
    <t>20.026.0007-A</t>
  </si>
  <si>
    <t>20.026.0008-0</t>
  </si>
  <si>
    <t>O,FUNDO LISO,MEDINDO 0,90M DE BASE E 0,40M DE ALTURA,INCLUSI</t>
  </si>
  <si>
    <t>S PELO SEU COMPRIMENTO REAL (DA CAIXA COLETORA AO DISSIPADOR</t>
  </si>
  <si>
    <t> DE ENERGIA),FORNECIMENTO DOS MATERIAIS E ESCAVACAO</t>
  </si>
  <si>
    <t>20.026.0008-A</t>
  </si>
  <si>
    <t>20.026.0009-0</t>
  </si>
  <si>
    <t>O,FUNDO LISO,MEDINDO 1,10M DE BASE E 0,50M DE ALTURA,INCLUSI</t>
  </si>
  <si>
    <t>20.026.0009-A</t>
  </si>
  <si>
    <t>20.026.0013-0</t>
  </si>
  <si>
    <t>O,FUNDO ACOMPANHA A FORMA DOS DEGRAUS,MEDINDO 0,70M DE BASE</t>
  </si>
  <si>
    <t>E 0,30M DE ALTURA,INCLUSIVE VIGAS TRANSVERSAIS DE ANCORAGEM</t>
  </si>
  <si>
    <t>NO SOLO A CADA 5,00M,DEGRAUS C/MEDIDAS COERENTES C/INCLINACA</t>
  </si>
  <si>
    <t>O DO TERRENO,MEDIDA PELO SEU COMPRIMENTO REAL(DA CAIXA COLET</t>
  </si>
  <si>
    <t>ORA AO DISSIPADOR DE ENERGIA),FORN.DOS MATERIAIS E ESCAVACAO</t>
  </si>
  <si>
    <t>20.026.0013-A</t>
  </si>
  <si>
    <t>20.026.0014-0</t>
  </si>
  <si>
    <t>O,FUNDO ACOMPANHA A FORMA DOS DEGRAUS,MEDINDO 0,90M DE BASE</t>
  </si>
  <si>
    <t>E 0,40M DE ALTURA,INCLUSIVE VIGAS TRANSVERSAIS DE ANCORAGEM</t>
  </si>
  <si>
    <t>20.026.0014-A</t>
  </si>
  <si>
    <t>20.026.0015-0</t>
  </si>
  <si>
    <t>O,FUNDO ACOMPANHA A FORMA DOS DEGRAUS,MEDINDO 1,10M DE BASE</t>
  </si>
  <si>
    <t>E 0,50M DE ALTURA,INCLUSIVE VIGAS TRANSVERSAIS DE ANCORAGEM</t>
  </si>
  <si>
    <t>20.026.0015-A</t>
  </si>
  <si>
    <t>20.027.0001-0</t>
  </si>
  <si>
    <t>SAIDA D'AGUA,DE UM SO LADO,COM 0,70M DE BASE,FORMANDO DE UM</t>
  </si>
  <si>
    <t>LADO UM ANGULO DE 30º COM O MEIO-FIO E DE OUTRO 90º,PARA DES</t>
  </si>
  <si>
    <t>CIDA D'AGUA,DE 0,70X0,30M,INCLUSIVE FORNECIMENTO DOS MATERIA</t>
  </si>
  <si>
    <t>20.027.0001-A</t>
  </si>
  <si>
    <t>20.027.0002-0</t>
  </si>
  <si>
    <t>LADO UM ANGULO DE 30º COM O MEIO-FIO E DO OUTRO 90º,PARA DES</t>
  </si>
  <si>
    <t>CIDA D'AGUA,DE 0,90X0,40M,INCLUSIVE FORNECIMENTO DOS MATERIA</t>
  </si>
  <si>
    <t>20.027.0002-A</t>
  </si>
  <si>
    <t>20.027.0003-0</t>
  </si>
  <si>
    <t>CIDA D'AGUA,DE 1,10X0,50M,INCLUSIVE FORNECIMENTO DOS MATERIA</t>
  </si>
  <si>
    <t>20.027.0003-A</t>
  </si>
  <si>
    <t>20.027.0004-0</t>
  </si>
  <si>
    <t>SAIDA D'AGUA,DE DOIS LADOS,COM 0,70M DE BASE,FORMANDO DE UM</t>
  </si>
  <si>
    <t>20.027.0004-A</t>
  </si>
  <si>
    <t>20.027.0005-0</t>
  </si>
  <si>
    <t>20.027.0005-A</t>
  </si>
  <si>
    <t>20.027.0006-0</t>
  </si>
  <si>
    <t>20.027.0006-A</t>
  </si>
  <si>
    <t>20.028.0001-0</t>
  </si>
  <si>
    <t>CAIXA COLETORA PRISMATICA RETANGULAR,EM CONCRETO ARMADO DE 0</t>
  </si>
  <si>
    <t>,15M DE ESPESSURA,MEDINDO 1,00X1,30M DE BASE E 1,60M DE ALTU</t>
  </si>
  <si>
    <t>RA,TAMPA DE CONCRETO ARMADO VAZADA,INCLUSIVE FORNECIMENTO DO</t>
  </si>
  <si>
    <t>S MATERIAIS E ESCAVACAO MANUAL</t>
  </si>
  <si>
    <t>20.028.0001-A</t>
  </si>
  <si>
    <t>20.028.0002-0</t>
  </si>
  <si>
    <t>,15M DE ESPESSURA,MEDINDO 1,00X1,30M DE BASE E 1,80M DE ALTU</t>
  </si>
  <si>
    <t>20.028.0002-A</t>
  </si>
  <si>
    <t>20.028.0003-0</t>
  </si>
  <si>
    <t>,15M DE ESPESSURA,MEDINDO 1,00X1,30M DE BASE E 2,00M DE ALTU</t>
  </si>
  <si>
    <t>20.028.0003-A</t>
  </si>
  <si>
    <t>20.028.0004-0</t>
  </si>
  <si>
    <t>,15M DE ESPESSURA,MEDINDO 1,00X1,30M DE BASE E 2,20M DE ALTU</t>
  </si>
  <si>
    <t>20.028.0004-A</t>
  </si>
  <si>
    <t>20.028.0005-0</t>
  </si>
  <si>
    <t>,15M DE ESPESSURA,MEDINDO 1,00X1,30M DE BASE E 2,40M DE ALTU</t>
  </si>
  <si>
    <t>20.028.0005-A</t>
  </si>
  <si>
    <t>20.028.0006-0</t>
  </si>
  <si>
    <t>,15M DE ESPESSURA,MEDINDO 1,00X1,30M DE BASE E 2,60M DE ALTU</t>
  </si>
  <si>
    <t>20.028.0006-A</t>
  </si>
  <si>
    <t>20.028.0008-0</t>
  </si>
  <si>
    <t>CAIXA COLETORA,EM BLOCOS DE CONCRETO,COM DIMENSOES INTERNAS</t>
  </si>
  <si>
    <t>DE 1,30X1,00M E ALTURA DE 1,60M,INCLUSIVE TAMPA DE CONCRETO</t>
  </si>
  <si>
    <t>ARMADO E ESCAVACAO</t>
  </si>
  <si>
    <t>20.028.0008-A</t>
  </si>
  <si>
    <t>20.028.0010-0</t>
  </si>
  <si>
    <t>SAIDA D'AGUA PARA DRENOS TRANSVERSAIS,EM CONCRETO ARMADO,COM</t>
  </si>
  <si>
    <t> 0,10M DE ESPESSURA,MEDINDO EXTERNAMENTE 1,15X0,60M DE BASE,</t>
  </si>
  <si>
    <t>PAREDES LATERAIS DE ALTURA VARIAVEL 1,00 A 0,10M</t>
  </si>
  <si>
    <t>20.028.0010-A</t>
  </si>
  <si>
    <t>20.028.0014-0</t>
  </si>
  <si>
    <t>DISSIPADOR DE ENERGIA TIPO,EM CONCRETO ARMADO,MEDINDO 1,70X1</t>
  </si>
  <si>
    <t>,15M DE BASE E 0,50M DE ALTURA,INCLUSIVE 10 RESSALTOS DE CON</t>
  </si>
  <si>
    <t>CRETO DE 0,10X0,20X0,15M,COM FORNECIMENTO DOS MATERIAIS E ES</t>
  </si>
  <si>
    <t>CAVACAO</t>
  </si>
  <si>
    <t>20.028.0014-A</t>
  </si>
  <si>
    <t>20.028.0015-0</t>
  </si>
  <si>
    <t>DISSIPADOR DE ENERGIA TIPO,EM CONCRETO ARMADO,MEDINDO 1,90X1</t>
  </si>
  <si>
    <t>20.028.0015-A</t>
  </si>
  <si>
    <t>20.028.0016-0</t>
  </si>
  <si>
    <t>DISSIPADOR DE ENERGIA TIPO,EM CONCRETO ARMADO,MEDINDO 2,10X1</t>
  </si>
  <si>
    <t>20.028.0016-A</t>
  </si>
  <si>
    <t>20.028.0020-0</t>
  </si>
  <si>
    <t>TAMPA PARA CAIXA COLETORA,EM CONCRETO ARMADO,INCLUSIVE TODOS</t>
  </si>
  <si>
    <t> OS MATERIAIS E COLOCACAO (ESPESSURA DE 6CM)</t>
  </si>
  <si>
    <t>20.028.0020-A</t>
  </si>
  <si>
    <t>20.029.0001-0</t>
  </si>
  <si>
    <t>DISSIPADOR DE ENERGIA EM PEDRA ARGAMASSADA,INCLUSIVE MATERIA</t>
  </si>
  <si>
    <t>IS DE ESCAVACAO,MEDIDO POR VOLUME DE PEDRA ARGAMASSADA</t>
  </si>
  <si>
    <t>20.029.0001-A</t>
  </si>
  <si>
    <t>20.030.0001-0</t>
  </si>
  <si>
    <t>DRENO PROFUNDO PARA CORTE EM SOLO,TRAPEZOIDAL,MEDINDO 0,60M</t>
  </si>
  <si>
    <t>NA BASE MENOR,0,70M NA BASE MAIOR E 1,50M DE ALTURA,DIAMETRO</t>
  </si>
  <si>
    <t> DO TUBO DE 0,20M,FORNECIMENTO DOS MATERIAIS E EXECUCAO,INCL</t>
  </si>
  <si>
    <t>USIVE SELO,ENCHIMENTO FILTRANTE,MATERIAL DRENANTE E ESCAVACA</t>
  </si>
  <si>
    <t>20.030.0001-A</t>
  </si>
  <si>
    <t>20.030.0002-0</t>
  </si>
  <si>
    <t>DRENO PROFUNDO PARA CORTE EM SOLO,TRAPEZOIDAL,MEDINDO 0,65M</t>
  </si>
  <si>
    <t>NA BASE MENOR,0,75M NA BASE MAIOR E 1,50M DE ALTURA,DIAMETRO</t>
  </si>
  <si>
    <t> DO TUBO DE 0,30M,FORNECIMENTO DOS MATERIAIS E EXECUCAO,INCL</t>
  </si>
  <si>
    <t>20.030.0002-A</t>
  </si>
  <si>
    <t>20.030.0003-0</t>
  </si>
  <si>
    <t>DRENO PROFUNDO PARA CORTE EM SOLO,TRAPEZOIDAL,MEDINDO 0,70M</t>
  </si>
  <si>
    <t>NA BASE MENOR,0,80M NA BASE MAIOR E 1,50M DE ALTURA,DIAMETRO</t>
  </si>
  <si>
    <t> DO TUBO DE 0,40M,FORNECIMENTO DOS MATERIAIS E EXECUCAO,INCL</t>
  </si>
  <si>
    <t>20.030.0003-A</t>
  </si>
  <si>
    <t>20.031.0001-0</t>
  </si>
  <si>
    <t>O,EXCLUSIVE FORNECIMENTO DO TUBO</t>
  </si>
  <si>
    <t>20.031.0001-A</t>
  </si>
  <si>
    <t>20.031.0002-0</t>
  </si>
  <si>
    <t>20.031.0002-A</t>
  </si>
  <si>
    <t>20.031.0003-0</t>
  </si>
  <si>
    <t>20.031.0003-A</t>
  </si>
  <si>
    <t>20.032.0001-0</t>
  </si>
  <si>
    <t>DRENO PROFUNDO PARA CORTE EM ROCHA,TRAPEZOIDAL,MEDINDO 0,30M</t>
  </si>
  <si>
    <t> NA BASE MENOR,0,40M NA BASE MAIOR E 0,20M DE ALTURA,DIAMETR</t>
  </si>
  <si>
    <t>O DO TUBO DE 0,20M,FORNECIMENTO DOS MATERIAIS E EXECUCAO,INC</t>
  </si>
  <si>
    <t>LUSIVE SELO,ENCHIMENTO FILTRANTE,MATERIAL DRENANTE E ESCAVAC</t>
  </si>
  <si>
    <t>20.032.0001-A</t>
  </si>
  <si>
    <t>20.032.0002-0</t>
  </si>
  <si>
    <t>DRENO PROFUNDO PARA CORTE EM ROCHA,TRAPEZOIDAL,MEDINDO 0,40M</t>
  </si>
  <si>
    <t> NA BASE MENOR,0,50M NA BASE MAIOR E 0,30M DE ALTURA,DIAMETR</t>
  </si>
  <si>
    <t>O DO TUBO DE 0,30M,FORNECIMENTO DOS MATERIAIS E EXECUCAO,INC</t>
  </si>
  <si>
    <t>20.032.0002-A</t>
  </si>
  <si>
    <t>20.032.0003-0</t>
  </si>
  <si>
    <t>DRENO PROFUNDO PARA CORTE EM ROCHA,TRAPEZOIDAL,MEDINDO 0,50M</t>
  </si>
  <si>
    <t> NA BASE MENOR,0,60M NA BASE MAIOR E 0,40M DE ALTURA,DIAMETR</t>
  </si>
  <si>
    <t>O DO TUBO DE 0,40M,FORNECIMENTO DOS MATERIAIS E EXECUCAO,INC</t>
  </si>
  <si>
    <t>20.032.0003-A</t>
  </si>
  <si>
    <t>20.033.0001-0</t>
  </si>
  <si>
    <t> NA BASE MENOR,0,40M NA BASE MAIOR E 0,20M DE ALTURA,FORNECI</t>
  </si>
  <si>
    <t>MENTO DOS MATERIAIS E EXECUCAO,INCLUSIVE SELO,ENCHIMENTO FIL</t>
  </si>
  <si>
    <t>TRANTE,MATERIAL DRENANTE E ESCAVACAO,EXCLUSIVE FORNECIMENTO</t>
  </si>
  <si>
    <t>20.033.0001-A</t>
  </si>
  <si>
    <t>20.033.0002-0</t>
  </si>
  <si>
    <t> NA BASE MENOR,0,50M NA BASE MAIOR E 1,50M DE ALTURA,FORNECI</t>
  </si>
  <si>
    <t>20.033.0002-A</t>
  </si>
  <si>
    <t>20.033.0003-0</t>
  </si>
  <si>
    <t> NA BASE MENOR,0,60M NA BASE MAIOR E 1,50M DE ALTURA,FORNECI</t>
  </si>
  <si>
    <t>20.033.0003-A</t>
  </si>
  <si>
    <t>20.034.0001-0</t>
  </si>
  <si>
    <t>NA BASE MENOR,0,70M NA BASE MAIOR E 1,50M DE ALTURA,COM UTIL</t>
  </si>
  <si>
    <t>IZACAO DE MANTA GEOTEXTIL EM DRENO SUBTERRANEO,FORNECIMENTO</t>
  </si>
  <si>
    <t>DOS MATERIAIS E EXECUCAO,INCLUSIVE SELO,ENCHIMENTO FILTRANTE</t>
  </si>
  <si>
    <t>,MATERIAL DRENANTE E ESCAVACAO</t>
  </si>
  <si>
    <t>20.034.0001-A</t>
  </si>
  <si>
    <t>20.034.0002-0</t>
  </si>
  <si>
    <t>NA BASE MENOR,0,75M NA BASE MAIOR E 1,50M DE ALTURA,COM UTIL</t>
  </si>
  <si>
    <t>20.034.0002-A</t>
  </si>
  <si>
    <t>20.034.0003-0</t>
  </si>
  <si>
    <t>NA BASE MENOR,0,80M NA BASE MAIOR E 1,50M DE ALTURA,COM UTIL</t>
  </si>
  <si>
    <t>20.034.0003-A</t>
  </si>
  <si>
    <t>20.035.0001-0</t>
  </si>
  <si>
    <t>NA BASE MENOR,0,70M NA BASE MAIOR E 1,50M DE ALTURA,EXCLUSIV</t>
  </si>
  <si>
    <t>E FORNECIMENTO DO TUBO,COM UTILIZACAO DE MANTA GEOTEXTIL EM</t>
  </si>
  <si>
    <t>DRENO SUBTERRANEO,FORNECIMENTO DOS MATERIAIS E ESCAVACAO,INC</t>
  </si>
  <si>
    <t>20.035.0001-A</t>
  </si>
  <si>
    <t>20.035.0002-0</t>
  </si>
  <si>
    <t>NA BASE MENOR,0,75M NA BASE MAIOR E 1,50M DE ALTURA,EXCLUSIV</t>
  </si>
  <si>
    <t>DRENO SUBTERRANEO,FORNECIMENTO DOS MATERIAIS,E EXECUCAO,INCL</t>
  </si>
  <si>
    <t>20.035.0002-A</t>
  </si>
  <si>
    <t>20.035.0003-0</t>
  </si>
  <si>
    <t>NA BASE MENOR,0,80M NA BASE MAIOR E 1,50M DE ALTURA,EXCLUSIV</t>
  </si>
  <si>
    <t>DRENO SUBTERRANEO,FORNECIMENTO DOS MATERIAIS E EXECUCAO,INCL</t>
  </si>
  <si>
    <t>20.035.0003-A</t>
  </si>
  <si>
    <t>20.036.0001-0</t>
  </si>
  <si>
    <t> NA BASE MENOR,0,40M NA BASE MAIOR E 0,20M DE ALTURA,COM UTI</t>
  </si>
  <si>
    <t>LIZACAO DE MANTA GEOTEXTIL EM DRENO SUBTERRANEO,FORNECIMENTO</t>
  </si>
  <si>
    <t>20.036.0001-A</t>
  </si>
  <si>
    <t>20.036.0002-0</t>
  </si>
  <si>
    <t> NA BASE MENOR,0,50M NA BASE MAIOR E 0,30M DE ALTURA,COM UTI</t>
  </si>
  <si>
    <t>20.036.0002-A</t>
  </si>
  <si>
    <t>20.036.0003-0</t>
  </si>
  <si>
    <t> NA BASE MENOR,0,60M NA BASE MAIOR E 0,40M DE ALTURA,COM UTI</t>
  </si>
  <si>
    <t>20.036.0003-A</t>
  </si>
  <si>
    <t>20.037.0001-0</t>
  </si>
  <si>
    <t> NA BASE MENOR,0,40M NA BASE MAIOR E 0,20M DE ALTURA,EXCLUSI</t>
  </si>
  <si>
    <t>VE FORNECIMENTO O TUBO,COM UTILIZACAO DE MANTA GEOTEXTIL EM</t>
  </si>
  <si>
    <t>20.037.0001-A</t>
  </si>
  <si>
    <t>20.037.0002-0</t>
  </si>
  <si>
    <t> NA BASE MENOR,0,50M NA BASE MAIOR E 0,30M DE ALTURA,EXCLUSI</t>
  </si>
  <si>
    <t>VE FORNECIMENTO DO TUBO,COM UTILIZACAO DE MANTA GEOTEXTIL EM</t>
  </si>
  <si>
    <t>20.037.0002-A</t>
  </si>
  <si>
    <t>20.037.0003-0</t>
  </si>
  <si>
    <t> NA BASE MENOR,0,60M NA BASE MAIOR E 0,40M DE ALTURA,EXCLUSI</t>
  </si>
  <si>
    <t>20.037.0003-A</t>
  </si>
  <si>
    <t>20.038.0010-0</t>
  </si>
  <si>
    <t>DRENO RASO COM PEDRA BRITADA E MANTA GEOTEXTIL,INCLUSIVE ESC</t>
  </si>
  <si>
    <t>AVACAO E FORNECIMENTO DOS MATERIAIS</t>
  </si>
  <si>
    <t>20.038.0010-A</t>
  </si>
  <si>
    <t>20.038.0015-0</t>
  </si>
  <si>
    <t>DRENO RASO COM PEDRA BRITADA,INCLUSIVE ESCAVACAO E FORNECIME</t>
  </si>
  <si>
    <t>20.038.0015-A</t>
  </si>
  <si>
    <t>20.040.0002-0</t>
  </si>
  <si>
    <t>DEFENSA METALICA,MODELO SEMI-MALEAVEL SIMPLES,GALVANIZADA,CO</t>
  </si>
  <si>
    <t>NSTITUIDA DE GUIA DESLIZANTE,ESPACADOR,CALCO,PLAQUETA,ACESSO</t>
  </si>
  <si>
    <t>RIOS DE APERTO E POSTE CRAVADO POR MEIO DE COMPRESSAO.O COMP</t>
  </si>
  <si>
    <t>RIMENTO UTIL DO CONJUNTO E DE 4,00M,MONTAGEM E ASSENTAMENTO,</t>
  </si>
  <si>
    <t>EXCLUSIVE A DEFENSA METALICA(VIDE FAMILIA 20.041)</t>
  </si>
  <si>
    <t>20.040.0002-A</t>
  </si>
  <si>
    <t>20.040.0003-0</t>
  </si>
  <si>
    <t>DEFENSA METALICA,MODELO SEMI-MALEAVEL DUPLA,GALVANIZADA,CONS</t>
  </si>
  <si>
    <t>TITUIDA DE GUIA DESLIZANTE,ESPACADOR,CALCO,PLAQUETA,ACESSORI</t>
  </si>
  <si>
    <t>O DE APERTO E POSTE CRAVADO POR MEIO DE COMPRESSAO.O COMPRIM</t>
  </si>
  <si>
    <t>ENTO UTIL DO CONJUNTO E DE 4,00M,MONTAGEM E ASSENTAMENTO,EXC</t>
  </si>
  <si>
    <t>LUSIVE A DEFENSA METALICA(VIDE FAMILIA 20.041)</t>
  </si>
  <si>
    <t>20.040.0003-A</t>
  </si>
  <si>
    <t>20.040.0005-0</t>
  </si>
  <si>
    <t>DEFENSA METALICA,MODELO MALEAVEL SIMPLES,GALVANIZADA,CONSTIT</t>
  </si>
  <si>
    <t>UIDA DE GUIA DESLIZANTE,ESPACADOR,CALCO,PLAQUETA,ACESSORIO D</t>
  </si>
  <si>
    <t>E APERTO E POSTE CRAVADO POR MEIO DE COMPRESSAO.O COMPRIMENT</t>
  </si>
  <si>
    <t>O UTIL DO CONJUNTO E DE 4,00M,MONTAGEM E ASSENTAMENTO,EXCLUS</t>
  </si>
  <si>
    <t>IVE A DEFENSA METALICA(VIDE FAMILIA 20.041)</t>
  </si>
  <si>
    <t>20.040.0005-A</t>
  </si>
  <si>
    <t>20.040.0008-0</t>
  </si>
  <si>
    <t>DEFENSA METALICA,MODELO MALEAVEL DUPLA,GALVANIZADA,CONSTITUI</t>
  </si>
  <si>
    <t>DA DE GUIA DESLIZANTE,ESPACADOR,CALCO,PLAQUETA,ACESSORIO DE</t>
  </si>
  <si>
    <t>APERTO E POSTE CRAVADO POR MEIO DE COMPRESSAO.O COMPRIMENTO</t>
  </si>
  <si>
    <t>UTIL DO CONJUNTO E DE 4,00M,MONTAGEM E ASSENTAMENTO,EXCLUSIV</t>
  </si>
  <si>
    <t>E A DEFENSA METALICA(VIDE FAMILIA 20.041)</t>
  </si>
  <si>
    <t>20.040.0008-A</t>
  </si>
  <si>
    <t>20.041.0002-0</t>
  </si>
  <si>
    <t>RIOS DE APERTO E POSTE COM COMPRIMENTO DE 1,80M.FORNECIMENTO</t>
  </si>
  <si>
    <t>20.041.0002-A</t>
  </si>
  <si>
    <t>20.041.0003-0</t>
  </si>
  <si>
    <t>OS DE APERTO E POSTE COM COMPRIMENTO DE 1,80M.FORNECIMENTO</t>
  </si>
  <si>
    <t>20.041.0003-A</t>
  </si>
  <si>
    <t>20.041.0005-0</t>
  </si>
  <si>
    <t>UIDA DE GUIA DESLIZANTE,ESPACADOR,CALCO,PLAQUETA,ACESSORIOS</t>
  </si>
  <si>
    <t>DE APERTO E POSTE COM COMPRIMENTO DE 1,80M.FORNECIMENTO</t>
  </si>
  <si>
    <t>20.041.0005-A</t>
  </si>
  <si>
    <t>20.041.0008-0</t>
  </si>
  <si>
    <t>DA DE GUIA DESLIZANTE,ESPACADOR,CALCO,PLAQUETA,ACESSORIOS DE</t>
  </si>
  <si>
    <t> APERTO E POSTE COM COMPRIMENTO DE 1,80M.FORNECIMENTO</t>
  </si>
  <si>
    <t>20.041.0008-A</t>
  </si>
  <si>
    <t>20.067.0038-0</t>
  </si>
  <si>
    <t>BOCA PARA BUEIRO SIMPLES,MULTI-PLATE CIRCULAR,COM 1,90M DE D</t>
  </si>
  <si>
    <t>IAMETRO,EM CONCRETO ARMADO 15MPA,INCLUSIVE TODOS OS MATERIAI</t>
  </si>
  <si>
    <t>S E ESCAVACAO MANUAL DA LAJE DA BASE,EXCLUSIVE REATERRO</t>
  </si>
  <si>
    <t>20.067.0038-A</t>
  </si>
  <si>
    <t>20.067.0039-0</t>
  </si>
  <si>
    <t>BOCA PARA BUEIRO DUPLO,MULTI-PLATE CIRCULAR,COM 1,90M DE DIA</t>
  </si>
  <si>
    <t>METRO,EM CONCRETO ARMADO 15MPA,INCLUSIVE TODOS OS MATERIAIS</t>
  </si>
  <si>
    <t>E ESCAVACAO MANUAL DA LAJE DA BASE,EXCLUSIVE REATERRO</t>
  </si>
  <si>
    <t>20.067.0039-A</t>
  </si>
  <si>
    <t>20.067.0040-0</t>
  </si>
  <si>
    <t>BOCA PARA BUEIRO TRIPLO,MULTI-PLATE CIRCULAR,COM 1,90M DE DI</t>
  </si>
  <si>
    <t>AMETRO,EM CONCRETO ARMADO 15MPA,INCLUSIVE TODOS OS MATERIAIS</t>
  </si>
  <si>
    <t> E ESCAVACAO MANUAL DA LAJE DA BASE,EXCLUSIVE REATERRO</t>
  </si>
  <si>
    <t>20.067.0040-A</t>
  </si>
  <si>
    <t>20.067.0041-0</t>
  </si>
  <si>
    <t>BOCA PARA BUEIRO SIMPLES,MULTI-PLATE CIRCULAR,COM 2,30M DE D</t>
  </si>
  <si>
    <t>IAMETRO,EM CONCRETO ARMADO 15MPA,INCLUINDO TODOS OS MATERIAI</t>
  </si>
  <si>
    <t>20.067.0041-A</t>
  </si>
  <si>
    <t>20.067.0042-0</t>
  </si>
  <si>
    <t>BOCA PARA BUEIRO DUPLO,MULTI-PLATE CIRCULAR,COM 2,30M DE DIA</t>
  </si>
  <si>
    <t>METRO,EM CONCRETO ARMADO 15MPA,INCLUINDO TODOS OS MATERIAIS</t>
  </si>
  <si>
    <t>20.067.0042-A</t>
  </si>
  <si>
    <t>20.067.0043-0</t>
  </si>
  <si>
    <t>BOCA PARA BUEIRO TRIPLO,MULTI-PLATE CIRCULAR,COM 2,30M DE DI</t>
  </si>
  <si>
    <t>AMETRO,EM CONCRETO ARMADO 15MPA,INCLUINDO TODOS OS MATERIAIS</t>
  </si>
  <si>
    <t>20.067.0043-A</t>
  </si>
  <si>
    <t>20.067.0044-0</t>
  </si>
  <si>
    <t>BOCA PARA BUEIRO SIMPLES,MULTI-PLATE CIRCULAR,COM 2,65M DE D</t>
  </si>
  <si>
    <t>20.067.0044-A</t>
  </si>
  <si>
    <t>20.067.0045-0</t>
  </si>
  <si>
    <t>BOCA PARA BUEIRO DUPLO,MULTI-PLATE CIRCULAR,COM 2,65M DE DIA</t>
  </si>
  <si>
    <t>20.067.0045-A</t>
  </si>
  <si>
    <t>20.067.0046-0</t>
  </si>
  <si>
    <t>BOCA PARA BUEIRO TRIPLO,MULTI-PLATE CIRCULAR,COM 2,65M DE DI</t>
  </si>
  <si>
    <t>20.067.0046-A</t>
  </si>
  <si>
    <t>20.067.0047-0</t>
  </si>
  <si>
    <t>BOCA PARA BUEIRO SIMPLES,MULTI-PLATE CIRCULAR,COM 3,05M DE D</t>
  </si>
  <si>
    <t>20.067.0047-A</t>
  </si>
  <si>
    <t>20.067.0048-0</t>
  </si>
  <si>
    <t>BOCA PARA BUEIRO DUPLO,MULTI-PLATE CIRCULAR,COM 3,05M DE DIA</t>
  </si>
  <si>
    <t>20.067.0048-A</t>
  </si>
  <si>
    <t>20.067.0049-0</t>
  </si>
  <si>
    <t>BOCA PARA BUEIRO TRIPLO,MULTI-PLATE CIRCULAR,COM 3,05M DE DI</t>
  </si>
  <si>
    <t>20.067.0049-A</t>
  </si>
  <si>
    <t>20.067.0050-0</t>
  </si>
  <si>
    <t>BOCA PARA BUEIRO SIMPLES,MULTI-PLATE LENTICULAR,COM 1,85M DE</t>
  </si>
  <si>
    <t> VAO E 1,40M DE ALTURA,EM CONCRETO ARMADO 15MPA,INCLUSIVE TO</t>
  </si>
  <si>
    <t>DOS OS MATERIAIS E ESCAVACAO MANUAL DA LAJE DA BASE,EXCLUSIV</t>
  </si>
  <si>
    <t>20.067.0050-A</t>
  </si>
  <si>
    <t>20.067.0051-0</t>
  </si>
  <si>
    <t>BOCA PARA BUEIRO DUPLO,MULTI-PLATE LENTICULAR,COM 1,85M DE V</t>
  </si>
  <si>
    <t>AO E 1,40M DE ALTURA,EM CONCRETO ARMADO 15MPA,INCLUSIVE TODO</t>
  </si>
  <si>
    <t>S OS MATERIAIS E ESCAVACAO MANUAL DA LAJE DA BASE,EXCLUSIVE</t>
  </si>
  <si>
    <t>REATERRO</t>
  </si>
  <si>
    <t>20.067.0051-A</t>
  </si>
  <si>
    <t>20.067.0052-0</t>
  </si>
  <si>
    <t>BOCA PARA BUEIRO TRIPLO,MULTI-PLATE LENTICULAR,COM 1,85M DE</t>
  </si>
  <si>
    <t>VAO E 1,40M DE ALTURA,EM CONCRETO ARMADO 15MPA,INCLUSIVE TOD</t>
  </si>
  <si>
    <t>OS OS MATERIAIS E ESCAVACAO MANUAL DA LAJE DA BASE,EXCLUSIVE</t>
  </si>
  <si>
    <t> REATERRO</t>
  </si>
  <si>
    <t>20.067.0052-A</t>
  </si>
  <si>
    <t>20.067.0053-0</t>
  </si>
  <si>
    <t>BOCA PARA BUEIRO SIMPLES,MULTI-PLATE LENTICULAR,COM 2,20M DE</t>
  </si>
  <si>
    <t> VAO E 1,70M DE ALTURA,EM CONCRETO ARMADO 15MPA,INCLUSIVE TO</t>
  </si>
  <si>
    <t>20.067.0053-A</t>
  </si>
  <si>
    <t>20.067.0054-0</t>
  </si>
  <si>
    <t>BOCA PARA BUEIRO DUPLO,MULTI-PLATE LENTICULAR,COM 2,20M DE V</t>
  </si>
  <si>
    <t>AO E 1,70M DE ALTURA,EM CONCRETO ARMADO 15MPA,INCLUSIVE TODO</t>
  </si>
  <si>
    <t>20.067.0054-A</t>
  </si>
  <si>
    <t>20.067.0055-0</t>
  </si>
  <si>
    <t>BOCA PARA BUEIRO TRIPLO,MULTI-PLATE LENTICULAR,COM 2,20M DE</t>
  </si>
  <si>
    <t>VAO E 1,70M DE ALTURA,EM CONCRETO ARMADO 15MPA,INCLUSIVE TOD</t>
  </si>
  <si>
    <t>20.067.0055-A</t>
  </si>
  <si>
    <t>20.067.0056-0</t>
  </si>
  <si>
    <t>BOCA PARA BUEIRO SIMPLES,MULTI-PLATE LENTICULAR,COM 2,85M DE</t>
  </si>
  <si>
    <t> VAO E 1,85M DE ALTURA,EM CONCRETO ARMADO 15MPA,INCLUSIVE TO</t>
  </si>
  <si>
    <t>20.067.0056-A</t>
  </si>
  <si>
    <t>20.067.0057-0</t>
  </si>
  <si>
    <t>BOCA PARA BUEIRO DUPLO,MULTI-PLATE LENTICULAR,COM 2,85M DE V</t>
  </si>
  <si>
    <t>AO E 1,85M DE ALTURA,EM CONCRETO ARMADO 15MPA,INCLUSIVE TODO</t>
  </si>
  <si>
    <t>20.067.0057-A</t>
  </si>
  <si>
    <t>20.067.0058-0</t>
  </si>
  <si>
    <t>BOCA PARA BUEIRO TRIPLO,MULTI-PLATE LENTICULAR,COM 2,85M DE</t>
  </si>
  <si>
    <t>VAO E 1,85M DE ALTURA,EM CONCRETO ARMADO 15MPA,INCLUSIVE TOD</t>
  </si>
  <si>
    <t>20.067.0058-A</t>
  </si>
  <si>
    <t>20.067.0070-0</t>
  </si>
  <si>
    <t>BOCA PARA BUEIRO SIMPLES TUBULAR DE CONCRETO,DIAMETRO DE 0,4</t>
  </si>
  <si>
    <t>0M EM CONCRETO CICLOPICO,INCLUSIVE FORMA,ESCAVACAO,REATERRO</t>
  </si>
  <si>
    <t>E FORNECIMENTO DOS MATERIAIS,EXCLUSIVE ESCAVACAO DE MATERIAL</t>
  </si>
  <si>
    <t> DE REATERRO NA JAZIDA E SEU TRANSPORTE AO CANTEIRO</t>
  </si>
  <si>
    <t>20.067.0070-A</t>
  </si>
  <si>
    <t>20.067.0072-0</t>
  </si>
  <si>
    <t>BOCA PARA BUEIRO SIMPLES TUBULAR DE CONCRETO,DIAMETRO DE 0,6</t>
  </si>
  <si>
    <t>20.067.0072-A</t>
  </si>
  <si>
    <t>20.067.0074-0</t>
  </si>
  <si>
    <t>BOCA PARA BUEIRO SIMPLES TUBULAR DE CONCRETO,DIAMETRO DE 0,8</t>
  </si>
  <si>
    <t>20.067.0074-A</t>
  </si>
  <si>
    <t>20.067.0076-0</t>
  </si>
  <si>
    <t>BOCA PARA BUEIRO SIMPLES TUBULAR DE CONCRETO,DIAMETRO DE 1,0</t>
  </si>
  <si>
    <t>20.067.0076-A</t>
  </si>
  <si>
    <t>20.067.0078-0</t>
  </si>
  <si>
    <t>BOCA PARA BUEIRO SIMPLES TUBULAR DE CONCRETO,DIAMETRO DE 1,2</t>
  </si>
  <si>
    <t>0M,EM CONCRETO CICLOPICO,INCLUSIVE FORMA,ESCAVACAO,REATERRO</t>
  </si>
  <si>
    <t>20.067.0078-A</t>
  </si>
  <si>
    <t>20.067.0080-0</t>
  </si>
  <si>
    <t>BOCA PARA BUEIRO SIMPLES TUBULAR DE CONCRETO,DIAMETRO DE 1,5</t>
  </si>
  <si>
    <t>20.067.0080-A</t>
  </si>
  <si>
    <t>20.067.0082-0</t>
  </si>
  <si>
    <t>BOCA PARA BUEIRO SIMPLES TUBULAR DE CONCRETO,DIAMETRO DE 2,0</t>
  </si>
  <si>
    <t>20.067.0082-A</t>
  </si>
  <si>
    <t>20.067.0084-0</t>
  </si>
  <si>
    <t>BOCA PARA BUEIRO DUPLO TUBULAR DE CONCRETO,DIAMETRO DE 0,40M</t>
  </si>
  <si>
    <t> EM CONCRETO CICLOPICO,INCLUSIVE FORMA,ESCAVACAO,REATERRO E</t>
  </si>
  <si>
    <t>FORNECIMENTO DOS MATERIAIS,EXCLUSIVE ESCAVACAO DE MATERIAL D</t>
  </si>
  <si>
    <t>E REATERRO NA JAZIDA E SEU TRANSPORTE AO CANTEIRO</t>
  </si>
  <si>
    <t>20.067.0084-A</t>
  </si>
  <si>
    <t>20.067.0086-0</t>
  </si>
  <si>
    <t>BOCA PARA BUEIRO DUPLO TUBULAR DE CONCRETO,DIAMETRO DE 0,60M</t>
  </si>
  <si>
    <t>20.067.0086-A</t>
  </si>
  <si>
    <t>20.067.0088-0</t>
  </si>
  <si>
    <t>BOCA PARA BUEIRO DUPLO TUBULAR DE CONCRETO,DIAMETRO DE 0,80M</t>
  </si>
  <si>
    <t>20.067.0088-A</t>
  </si>
  <si>
    <t>20.067.0090-0</t>
  </si>
  <si>
    <t>BOCA PARA BUEIRO DUPLO TUBULAR DE CONCRETO,DIAMETRO DE 1,00M</t>
  </si>
  <si>
    <t>20.067.0090-A</t>
  </si>
  <si>
    <t>20.067.0092-0</t>
  </si>
  <si>
    <t>BOCA PARA BUEIRO DUPLO TUBULAR DE CONCRETO,DIAMETRO DE 1,20M</t>
  </si>
  <si>
    <t>20.067.0092-A</t>
  </si>
  <si>
    <t>20.067.0094-0</t>
  </si>
  <si>
    <t>BOCA PARA BUEIRO DUPLO TUBULAR DE CONCRETO,DIAMETRO DE 1,50M</t>
  </si>
  <si>
    <t>20.067.0094-A</t>
  </si>
  <si>
    <t>20.067.0096-0</t>
  </si>
  <si>
    <t>BOCA PARA BUEIRO DUPLO TUBULAR DE CONCRETO,DIAMETRO DE 2,00M</t>
  </si>
  <si>
    <t>20.067.0096-A</t>
  </si>
  <si>
    <t>20.067.0098-0</t>
  </si>
  <si>
    <t>BOCA PARA BUEIRO TRIPLO TUBULAR DE CONCRETO,DIAMETRO DE 0,40</t>
  </si>
  <si>
    <t>M EM CONCRETO CICLOPICO,INCLUSIVE FORMA,ESCAVACAO,REATERRO E</t>
  </si>
  <si>
    <t> FORNECIMENTO DOS MATERIAIS,EXCLUSIVE ESCAVACAO DE MATERIAL</t>
  </si>
  <si>
    <t>DE REATERRO NA JAZIDA E SEU TRANSPORTE AO CANTEIRO</t>
  </si>
  <si>
    <t>20.067.0098-A</t>
  </si>
  <si>
    <t>20.067.0100-0</t>
  </si>
  <si>
    <t>BOCA PARA BUEIRO TRIPLO TUBULAR DE CONCRETO,DIAMETRO DE 0,60</t>
  </si>
  <si>
    <t>20.067.0100-A</t>
  </si>
  <si>
    <t>20.067.0102-0</t>
  </si>
  <si>
    <t>BOCA PARA BUEIRO TRIPLO TUBULAR DE CONCRETO,DIAMETRO DE 0,80</t>
  </si>
  <si>
    <t>20.067.0102-A</t>
  </si>
  <si>
    <t>20.067.0104-0</t>
  </si>
  <si>
    <t>BOCA PARA BUEIRO TRIPLO TUBULAR DE CONCRETO,DIAMETRO DE 1,00</t>
  </si>
  <si>
    <t>20.067.0104-A</t>
  </si>
  <si>
    <t>20.067.0106-0</t>
  </si>
  <si>
    <t>BOCA PARA BUEIRO TRIPLO TUBULAR DE CONCRETO,DIAMETRO DE 1,20</t>
  </si>
  <si>
    <t>20.067.0106-A</t>
  </si>
  <si>
    <t>20.067.0108-0</t>
  </si>
  <si>
    <t>BOCA PARA BUEIRO TRIPLO TUBULAR DE CONCRETO,DIAMETRO DE 1,50</t>
  </si>
  <si>
    <t>20.067.0108-A</t>
  </si>
  <si>
    <t>20.067.0110-0</t>
  </si>
  <si>
    <t>BOCA PARA BUEIRO TRIPLO TUBULAR DE CONCRETO,DIAMETRO DE 2,00</t>
  </si>
  <si>
    <t>20.067.0110-A</t>
  </si>
  <si>
    <t>20.070.0001-0</t>
  </si>
  <si>
    <t>BUEIRO SIMPLES TUBULAR,DE CONCRETO SIMPLES(PS-1),DIAMETRO DE</t>
  </si>
  <si>
    <t> 0,40M,ASSENTE EM BERCO DE CONCRETO CICLOPICO,COM ALTURA DE</t>
  </si>
  <si>
    <t>REATERRO H=0,80M,INCLUSIVE ESCAVACAO,FORNECIMENTO DOS MATERI</t>
  </si>
  <si>
    <t>AIS E REATERRO,EXCLUSIVE ESCAVACAO DE MATERIAL DE REATERRO N</t>
  </si>
  <si>
    <t>A JAZIDA E SEU TRANSPORTE AO CANTEIRO</t>
  </si>
  <si>
    <t>20.070.0001-A</t>
  </si>
  <si>
    <t>20.070.0002-0</t>
  </si>
  <si>
    <t>BUEIRO SIMPLES TUBULAR DE CONCRETO SIMPLES(PS-1),DIAMETRO DE</t>
  </si>
  <si>
    <t>REATERRO H=1,50M,INCLUSIVE ESCAVACAO,FORNECIMENTO DOS MATERI</t>
  </si>
  <si>
    <t>20.070.0002-A</t>
  </si>
  <si>
    <t>20.070.0003-0</t>
  </si>
  <si>
    <t>REATERRO H=3,00M,INCLUSIVE ESCAVACAO,FORNECIMENTO DOS MATERI</t>
  </si>
  <si>
    <t>20.070.0003-A</t>
  </si>
  <si>
    <t>20.070.0004-0</t>
  </si>
  <si>
    <t>REATERRO H=4,00M,INCLUSIVE ESCAVACAO,FORNECIMENTO DOS MATERI</t>
  </si>
  <si>
    <t>20.070.0004-A</t>
  </si>
  <si>
    <t>20.070.0008-0</t>
  </si>
  <si>
    <t>BUEIRO DUPLO TUBULAR,DE CONCRETO SIMPLES(PS-1),DIAMETRO DE 0</t>
  </si>
  <si>
    <t>,40M,ASSENTE EM BERCO DE CONCRETO CICLOPICO,COM ALTURA DE RE</t>
  </si>
  <si>
    <t>ATERRO H=0,80M,INCLUSIVE ESCAVACAO,FORNECIMENTO DOS MATERIAI</t>
  </si>
  <si>
    <t>S E REATERRO,EXCLUSIVE ESCAVACAO DE MATERIAL DE REATERRO NA</t>
  </si>
  <si>
    <t>JAZIDA E SEU TRANSPORTE AO CANTEIRO</t>
  </si>
  <si>
    <t>20.070.0008-A</t>
  </si>
  <si>
    <t>20.070.0009-0</t>
  </si>
  <si>
    <t>ATERRO H=1,50M,INCLUSIVE ESCAVACAO,FORNECIMENTO DOS MATERIAI</t>
  </si>
  <si>
    <t>20.070.0009-A</t>
  </si>
  <si>
    <t>20.070.0010-0</t>
  </si>
  <si>
    <t>ATERRO H=3,00M,INCLUSIVE ESCAVACAO FORNECIMENTO DOS MATERIAI</t>
  </si>
  <si>
    <t>20.070.0010-A</t>
  </si>
  <si>
    <t>20.070.0011-0</t>
  </si>
  <si>
    <t>,40M ASSENTE EM BERCO DE CONCRETO CICLOPICO,COM ALTURA DE RE</t>
  </si>
  <si>
    <t>ATERRO H=4,00M,INCLUSIVE ESCAVACAO,FORNECIMENTO DOS MATERIAI</t>
  </si>
  <si>
    <t>20.070.0011-A</t>
  </si>
  <si>
    <t>20.070.0015-0</t>
  </si>
  <si>
    <t>BUEIRO TRIPLO TUBULAR,DE CONCRETO SIMPLES(PS-1),DIAMETRO DE</t>
  </si>
  <si>
    <t>0,40M,ASSENTE EM BERCO DE CONCRETO CICLOPICO,COM ALTURA DE R</t>
  </si>
  <si>
    <t>EATERRO H=0,80M,INCLUSIVE ESCAVACAO,FORNECIMENTO DOS MATERIA</t>
  </si>
  <si>
    <t>IS E REATERRO,EXCLUSIVE ESCAVACAO DE MATERIAL DE REATERRO NA</t>
  </si>
  <si>
    <t> JAZIDA E SEU TRANSPORTE AO CANTEIRO</t>
  </si>
  <si>
    <t>20.070.0015-A</t>
  </si>
  <si>
    <t>20.070.0016-0</t>
  </si>
  <si>
    <t>EATERRO H=1,50M,INCLUSIVE ESCAVACAO,FORNECIMENTO DOS MATERIA</t>
  </si>
  <si>
    <t>20.070.0016-A</t>
  </si>
  <si>
    <t>20.070.0017-0</t>
  </si>
  <si>
    <t>EATERRO H=3,00M,INCLUSIVE ESCAVACAO,FORNECIMENTO DOS MATERIA</t>
  </si>
  <si>
    <t>20.070.0017-A</t>
  </si>
  <si>
    <t>20.070.0018-0</t>
  </si>
  <si>
    <t>0,40M ASSENTE EM BERCO DE CONCRETO CICLOPICO,COM ALTURA DE R</t>
  </si>
  <si>
    <t>EATERRO H=4,00M,INCLUSIVE ESCAVACAO,FORNECIMENTO DOS MATERIA</t>
  </si>
  <si>
    <t>20.070.0018-A</t>
  </si>
  <si>
    <t>20.070.0022-0</t>
  </si>
  <si>
    <t> 0,60M,ASSENTE EM BERCO DE CONCRETO CICLOPICO,COM ALTURA DE</t>
  </si>
  <si>
    <t>20.070.0022-A</t>
  </si>
  <si>
    <t>20.070.0023-0</t>
  </si>
  <si>
    <t>20.070.0023-A</t>
  </si>
  <si>
    <t>20.070.0024-0</t>
  </si>
  <si>
    <t>20.070.0024-A</t>
  </si>
  <si>
    <t>20.070.0025-0</t>
  </si>
  <si>
    <t>20.070.0025-A</t>
  </si>
  <si>
    <t>20.070.0029-0</t>
  </si>
  <si>
    <t>,60M,ASSENTE EM BERCO DE CONCRETO CICLOPICO,COM ALTURA DE RE</t>
  </si>
  <si>
    <t>20.070.0029-A</t>
  </si>
  <si>
    <t>20.070.0030-0</t>
  </si>
  <si>
    <t>20.070.0030-A</t>
  </si>
  <si>
    <t>20.070.0031-0</t>
  </si>
  <si>
    <t>ATERRO H=3,00M,INCLUSIVE ESCAVACAO,FORNECIMENTO DOS MATERIAI</t>
  </si>
  <si>
    <t>20.070.0031-A</t>
  </si>
  <si>
    <t>20.070.0032-0</t>
  </si>
  <si>
    <t>20.070.0032-A</t>
  </si>
  <si>
    <t>20.070.0036-0</t>
  </si>
  <si>
    <t>0,60M,ASSENTE EM BERCO DE CONCRETO CICLOPICO,COM ALTURA DE R</t>
  </si>
  <si>
    <t>20.070.0036-A</t>
  </si>
  <si>
    <t>20.070.0037-0</t>
  </si>
  <si>
    <t>20.070.0037-A</t>
  </si>
  <si>
    <t>20.070.0038-0</t>
  </si>
  <si>
    <t>20.070.0038-A</t>
  </si>
  <si>
    <t>20.070.0039-0</t>
  </si>
  <si>
    <t>20.070.0039-A</t>
  </si>
  <si>
    <t>20.085.0100-0</t>
  </si>
  <si>
    <t>PASSAGEM DE GADO,CONSTITUIDA DE CHAPAS GALVANIZADAS,COM ESPE</t>
  </si>
  <si>
    <t>SSURA DE 2,70MM,PARAFUSOS,PORCAS E FERRAMENTAS NECESSARIAS,C</t>
  </si>
  <si>
    <t>OM DIMENSOES EM TORNO DE 2,20M DE VAO E 2,25M DE ALTURA,RECO</t>
  </si>
  <si>
    <t>BRIMENTO MINIMO DE 0,30M E MAXIMO DE 8,90M,SOB A INFLUENCIA</t>
  </si>
  <si>
    <t>DO TREM-TIPO RODOVIARIO.FORNECIMENTO</t>
  </si>
  <si>
    <t>20.085.0100-A</t>
  </si>
  <si>
    <t>20.085.0105-0</t>
  </si>
  <si>
    <t>PASSAGEM DE GADO,CONSTITUIDA DE CHAPAS COM REVESTIMENTO EPOX</t>
  </si>
  <si>
    <t>Y,COM ESPESSURA DE 2,70MM,PARAFUSOS,PORCAS E FERRAMENTAS NEC</t>
  </si>
  <si>
    <t>ESSARIAS,COM DIMENSOES EM TORNO DE 2,20M DE VAO E 2,25M DE A</t>
  </si>
  <si>
    <t>LTURA,RECOBRIMENTO MINIMO DE 0,30M E MAXIMO DE 8,90M,SOB A I</t>
  </si>
  <si>
    <t>NFLUENCIA DO TREM-TIPO RODOVIARIO.FORNECIMENTO</t>
  </si>
  <si>
    <t>20.085.0105-A</t>
  </si>
  <si>
    <t>20.085.0110-0</t>
  </si>
  <si>
    <t>OM DIMENSOES EM TORNO DE 2,90M DE VAO E 3,10M DE ALTURA,RECO</t>
  </si>
  <si>
    <t>BRIMENTO MINIMO DE 0,60M E MAXIMO DE 11,40M,SOB A INFLUENCIA</t>
  </si>
  <si>
    <t> DO TREM-TIPO RODOVIARIO.FORNECIMENTO</t>
  </si>
  <si>
    <t>20.085.0110-A</t>
  </si>
  <si>
    <t>20.085.0115-0</t>
  </si>
  <si>
    <t>ESSARIAS,COM DIMENSOES EM TORNO DE 2,90M DE VAO E 3,10M DE A</t>
  </si>
  <si>
    <t>LTURA,RECOBRIMENTO MINIMO DE 0,60M E MAXIMO DE 11,40M,SOB A</t>
  </si>
  <si>
    <t>INFLUENCIA DO TREM-TIPO RODOVIARIO.FORNECIMENTO</t>
  </si>
  <si>
    <t>20.085.0115-A</t>
  </si>
  <si>
    <t>20.085.0120-0</t>
  </si>
  <si>
    <t>PASSAGEM INFERIOR,CONSTITUIDA DE CHAPAS GALVANIZADAS COM ESP</t>
  </si>
  <si>
    <t>ESSURA DE 2,70MM,PARAFUSOS,PORCAS E FERRAMENTAS NECESSARIAS,</t>
  </si>
  <si>
    <t>COM DIMENSOES EM TORNO DE 3,70M DE VAO E 3,50M DE ALTURA,REC</t>
  </si>
  <si>
    <t>OBRIMENTO MINIMO DE 0,60M E MAXIMO DE 11,10M,SOB A INFLUENCI</t>
  </si>
  <si>
    <t>A DO TREM-TIPO RODOVIARIO.FORNECIMENTO</t>
  </si>
  <si>
    <t>20.085.0120-A</t>
  </si>
  <si>
    <t>20.085.0125-0</t>
  </si>
  <si>
    <t>PASSAGEM INFERIOR,CONSTITUIDA DE CHAPAS COM REVESTIMENTO EPO</t>
  </si>
  <si>
    <t>XY,COM ESPESSURA DE 2,70MM,PARAFUSOS,PORCAS E FERRAMENTAS NE</t>
  </si>
  <si>
    <t>CESSARIAS,COM DIMENSOES EM TORNO DE 3,70M DE VAO E 3,50M DE</t>
  </si>
  <si>
    <t>ALTURA,RECOBRIMENTO MINIMO DE 0,60M E MAXIMO DE 11,10M,SOB A</t>
  </si>
  <si>
    <t> INFLUENCIA DO TREM-TIPO RODOVIARIO.FORNECIMENTO</t>
  </si>
  <si>
    <t>20.085.0125-A</t>
  </si>
  <si>
    <t>20.085.0130-0</t>
  </si>
  <si>
    <t>PASSAGEM INFERIOR,CONSTITUIDA DE CHAPAS GALVANIZADAS,COM ESP</t>
  </si>
  <si>
    <t>COM DIMENSOES EM TORNO DE 4,20M DE VAO E 3,90M DE ALTURA,REC</t>
  </si>
  <si>
    <t>OBRIMENTO MAXIMO DE 9,70M,SOB A INFLUENCIA DO TREM-TIPO RODO</t>
  </si>
  <si>
    <t>VIARIO.FORNECIMENTO</t>
  </si>
  <si>
    <t>20.085.0130-A</t>
  </si>
  <si>
    <t>20.085.0135-0</t>
  </si>
  <si>
    <t>CESSARIAS,COM DIMENSOES EM TORNO DE 4,20M DE VAO E 3,90M DE</t>
  </si>
  <si>
    <t>ALTURA,RECOBRIMENTO MAXIMO DE 9,70M,SOB A INFLUENCIA DO TREM</t>
  </si>
  <si>
    <t>-TIPO RODOVIARIO.FORNECIMENTO</t>
  </si>
  <si>
    <t>20.085.0135-A</t>
  </si>
  <si>
    <t>20.085.0140-0</t>
  </si>
  <si>
    <t>COM DIMENSOES EM TORNO DE 4,80M DE VAO E 4,75M DE ALTURA,REC</t>
  </si>
  <si>
    <t>OBRIMENTO MINIMO DE 0,90M E MAXIMO DE 8,50M,SOB A INFLUENCIA</t>
  </si>
  <si>
    <t>20.085.0140-A</t>
  </si>
  <si>
    <t>20.085.0145-0</t>
  </si>
  <si>
    <t>CESSARIAS,COM DIMENSOES EM TORNO DE 4,80M DE VAO E 4,75M DE</t>
  </si>
  <si>
    <t>ALTURA,RECOBRIMENTO MINIMO DE 0,90M E MAXIMO DE 8,50M,SOB A</t>
  </si>
  <si>
    <t>20.085.0145-A</t>
  </si>
  <si>
    <t>20.085.0150-0</t>
  </si>
  <si>
    <t>ESSURA DE 3,40MM,PARAFUSOS,PORCAS E FERRAMENTAS NECESSARIAS,</t>
  </si>
  <si>
    <t>COM DIMENSOES EM TORNO DE 5,00M DE VAO E 4,85M DE ALTURA,REC</t>
  </si>
  <si>
    <t>OBRIMENTO MINIMO DE 0,90M E MAXIMO DE 8,60M,SOB A INFLUENCIA</t>
  </si>
  <si>
    <t>20.085.0150-A</t>
  </si>
  <si>
    <t>20.085.0155-0</t>
  </si>
  <si>
    <t>PASSAGEM INFERIOR,CONSTITUIDA DE CHAPAS COM RESVESTIMENTO EP</t>
  </si>
  <si>
    <t>OXY,COM ESPESSURA DE 3,40MM,PARAFUSOS,PORCAS E FERRAMENTAS N</t>
  </si>
  <si>
    <t>ECESSARIAS,COM DIMENSOES EM TORNO DE 5,00M DE VAO E 4,85M DE</t>
  </si>
  <si>
    <t> ALTURA,RECOBRIMENTO MINIMO DE 0,90M E MAXIMO DE 8,60M,SOB A</t>
  </si>
  <si>
    <t>20.085.0155-A</t>
  </si>
  <si>
    <t>20.085.0160-0</t>
  </si>
  <si>
    <t>ESSURA DE 4,70MM,PARAFUSOS,PORCAS E FERRAMENTAS NECESSARIAS,</t>
  </si>
  <si>
    <t>COM DIMENSOES EM TORNO DE 5,85M DE VAO E 5,30M DE ALTURA,REC</t>
  </si>
  <si>
    <t>20.085.0160-A</t>
  </si>
  <si>
    <t>20.085.0165-0</t>
  </si>
  <si>
    <t>XY,COM ESPESSURA DE 4,70MM,PARAFUSOS,PORCAS E FERRAMENTAS NE</t>
  </si>
  <si>
    <t>CESSARIAS,COM DIMENSOES EM TORNO DE 5,85M DE VAO E 5,30M DE</t>
  </si>
  <si>
    <t>20.085.0165-A</t>
  </si>
  <si>
    <t>20.085.0170-0</t>
  </si>
  <si>
    <t>BUEIRO SIMPLES CIRCULAR,CONSTITUIDO DE CHAPAS GALVANIZADAS C</t>
  </si>
  <si>
    <t>OM ESPESSURA DE 2.00MM,DIAMETRO DE 0,60M,PARAFUSOS,PORCAS E</t>
  </si>
  <si>
    <t>FERRAMENTAS NECESSARIAS,RECOBRIMENTO MINIMO DE 0,30M E MAXIM</t>
  </si>
  <si>
    <t>O DE 25,00M,SOB A INFLUENCIA DO TREM-TIPO RODOVIARIO.FORNECI</t>
  </si>
  <si>
    <t>20.085.0170-A</t>
  </si>
  <si>
    <t>20.085.0175-0</t>
  </si>
  <si>
    <t>BUEIRO SIMPLES CIRCULAR,CONSTITUIDO DE CHAPAS COM REVESTIMEN</t>
  </si>
  <si>
    <t>TO EPOXY,COM ESPESSURA DE 2,00MM,DIAMETRO DE 0,60M,PARAFUSOS</t>
  </si>
  <si>
    <t>,PORCAS E FERRAMENTAS NECESSARIAS,RECOBRIMENTO MINIMO DE 0,3</t>
  </si>
  <si>
    <t>0M E MAXIMO DE 25,00M,SOB A INFLUENCIA DO TREM-TIPO RODOVIAR</t>
  </si>
  <si>
    <t>IO.FORNECIMENTO</t>
  </si>
  <si>
    <t>20.085.0175-A</t>
  </si>
  <si>
    <t>20.085.0180-0</t>
  </si>
  <si>
    <t>OM ESPESSURA DE 2,00MM,DIAMETRO DE 0,80M,PARAFUSOS,PORCAS E</t>
  </si>
  <si>
    <t>O DE 18,80M,SOB A INFLUENCIA DO TREM-TIPO RODOVIARIO.FORNECI</t>
  </si>
  <si>
    <t>20.085.0180-A</t>
  </si>
  <si>
    <t>20.085.0185-0</t>
  </si>
  <si>
    <t>TO EPOXY,COM ESPESSURA DE 2,00MM,DIAMETRO DE 0,80M,PARAFUSOS</t>
  </si>
  <si>
    <t>0M E MAXIMO DE 18,80M,SOB A INFLUENCIA DO TREM-TIPO RODOVIAR</t>
  </si>
  <si>
    <t>20.085.0185-A</t>
  </si>
  <si>
    <t>20.085.0190-0</t>
  </si>
  <si>
    <t>BUEIRO SIMPLES CIRCULAR,CONSTITUIDO DE CHAPAS GALVANIZADAS,C</t>
  </si>
  <si>
    <t>OM ESPESSURA DE 2,00MM,DIAMETRO DE 1,00M,PARAFUSOS,PORCAS E</t>
  </si>
  <si>
    <t>O DE 15,00M,SOB A INFLUENCIA DO TREM-TIPO RODOVIARIO.FORNECI</t>
  </si>
  <si>
    <t>20.085.0190-A</t>
  </si>
  <si>
    <t>20.085.0195-0</t>
  </si>
  <si>
    <t>BUEIRO SIMPLES CIRCULAR,CONSTITUIDO DE CHAPAS COM RESVESTIME</t>
  </si>
  <si>
    <t>NTO EPOXY,COM ESPESSURA DE 2MM,DIAMETRO DE 1,00M,PARAFUSOS,P</t>
  </si>
  <si>
    <t>ORCAS E FERRAMENTAS NECESSARIAS,RECOBRIMENTO MINIMO DE 0,30M</t>
  </si>
  <si>
    <t> E MAXIMO DE 15,00M,SOB A INFLUENCIA DO TREM-TIPO RODOVIARIO</t>
  </si>
  <si>
    <t>20.085.0195-A</t>
  </si>
  <si>
    <t>20.085.0200-0</t>
  </si>
  <si>
    <t>OM ESPESSURA DE 2MM,DIAMETRO DE 1,20M,PARAFUSOS,PORCAS E FER</t>
  </si>
  <si>
    <t>RAMENTAS NECESSARIAS,RECOBRIMENTO MINIMO DE 0,30M E MAXIMO D</t>
  </si>
  <si>
    <t>E 12,50M,SOB A INFLUENCIA DO TREM-TIPO RODOVIARIO.FORNECIMEN</t>
  </si>
  <si>
    <t>20.085.0200-A</t>
  </si>
  <si>
    <t>20.085.0205-0</t>
  </si>
  <si>
    <t>TO EPOXY,COM ESPESSURA DE 2MM,DIAMETRO DE 1,20M,PARAFUSOS,PO</t>
  </si>
  <si>
    <t>RCAS E FERRAMENTAS NECESSARIAS,RECOBRIMENTO MINIMO DE 0,30M</t>
  </si>
  <si>
    <t>E MAXIMO DE 12,50M,SOB A INFLUENCIA DO TREM-TIPO RODOVIARIO.</t>
  </si>
  <si>
    <t>20.085.0205-A</t>
  </si>
  <si>
    <t>20.085.0210-0</t>
  </si>
  <si>
    <t>OM ESPESSURA DE 2MM,DIAMETRO DE 1,50M,PARAFUSOS,PORCAS E FER</t>
  </si>
  <si>
    <t>E 10,00M,SOB A INFLUENCIA DO TREM-TIPO RODOVIARIO.FORNECIMEN</t>
  </si>
  <si>
    <t>20.085.0210-A</t>
  </si>
  <si>
    <t>20.085.0215-0</t>
  </si>
  <si>
    <t>TO EPOXY,COM ESPESSURA DE 2MM,DIAMETRO DE 1,50M,PARAFUSOS,PO</t>
  </si>
  <si>
    <t>E MAXIMO DE 10,00M,SOB A INFLUENCIA DO TREM-TIPO RODOVIARIO.</t>
  </si>
  <si>
    <t>20.085.0215-A</t>
  </si>
  <si>
    <t>20.085.0220-0</t>
  </si>
  <si>
    <t>OM ESPESSURA DE 2MM,DIAMETRO DE 1,80M,PARAFUSOS,PORCAS E FER</t>
  </si>
  <si>
    <t>RAMENTAS NECESSARIAS,RECOBRIMENTO MINIMO DE 0,40M E MAXIMO D</t>
  </si>
  <si>
    <t>E 8,30M,SOB A INFLUENCIA DO TREM-TIPO RODOVIARIO.FORNECIMENT</t>
  </si>
  <si>
    <t>20.085.0220-A</t>
  </si>
  <si>
    <t>20.085.0225-0</t>
  </si>
  <si>
    <t>TO EPOXY,COM ESPESSURA DE 2MM,DIAMETRO DE 1,80M,PARAFUSOS,PO</t>
  </si>
  <si>
    <t>RCAS E FERRAMENTAS NECESSARIAS,RECOBRIMENTO MINIMO DE 0,40M</t>
  </si>
  <si>
    <t>E MAXIMO DE 8,30M,SOB A INFLUENCIA DO TREM-TIPO RODOVIARIO.F</t>
  </si>
  <si>
    <t>20.085.0225-A</t>
  </si>
  <si>
    <t>20.085.0230-0</t>
  </si>
  <si>
    <t>OM ESPESSURA DE 2MM,DIAMETRO DE 2,00M,PARAFUSOS,PORCAS E FER</t>
  </si>
  <si>
    <t>RAMENTAS NECESSARIAS,RECOBRIMENTO MINIMO DE 0,50M E MAXIMO D</t>
  </si>
  <si>
    <t>E 7,50M,SOB A INFLUENCIA DO TREM-TIPO RODOVIARIO.FORNECIMENT</t>
  </si>
  <si>
    <t>20.085.0230-A</t>
  </si>
  <si>
    <t>20.085.0235-0</t>
  </si>
  <si>
    <t>TO EPOXY,COM ESPESSURA DE 2MM,DIAMETRO DE 2,00M,PARAFUSOS,PO</t>
  </si>
  <si>
    <t>RCAS E FERRAMENTAS NECESSARIAS,RECOBRIMENTO MINIMO DE 0,50M</t>
  </si>
  <si>
    <t>E MAXIMO DE 7,50M,SOB INFLUENCIA DO TREM-TIPO RODOVIARIO.FOR</t>
  </si>
  <si>
    <t>20.085.0235-A</t>
  </si>
  <si>
    <t>20.085.0240-0</t>
  </si>
  <si>
    <t>OM ESPESSURA DE 2,70MM,DIAMETRO DE 2,20M,PARAFUSOS,PORCAS E</t>
  </si>
  <si>
    <t>FERRAMENTAS NECESSARIAS,RECOBRIMENTO MINIMO DE 0,50M E MAXIM</t>
  </si>
  <si>
    <t>O DE 9,50M,SOB A INFLUENCIA DO TREM-TIPO RODOVIARIO.FORNECIM</t>
  </si>
  <si>
    <t>20.085.0240-A</t>
  </si>
  <si>
    <t>20.085.0245-0</t>
  </si>
  <si>
    <t>TO EPOXY,COM ESPESSURA DE 2,70MM,DIAMETRO DE 2,20M,PARAFUSOS</t>
  </si>
  <si>
    <t>,PORCAS E FERRAMENTAS NECESSARIAS,RECOBRIMENTO MINIMO DE 0,5</t>
  </si>
  <si>
    <t>0M E MAXIMO DE 9,50M,SOB A INFLUENCIA DO TREM-TIPO RODOVIARI</t>
  </si>
  <si>
    <t>20.085.0245-A</t>
  </si>
  <si>
    <t>20.085.0250-0</t>
  </si>
  <si>
    <t>OM ESPESSURA DE 2,70MM,DIAMETRO DE 2,40M,PARAFUSOS,PORCAS E</t>
  </si>
  <si>
    <t>O DE 8,70M,SOB A INFLUENCIA DO TREM-TIPO RODOVIARIO.FORNECIM</t>
  </si>
  <si>
    <t>20.085.0250-A</t>
  </si>
  <si>
    <t>20.085.0255-0</t>
  </si>
  <si>
    <t>TO EPOXY,COM ESPESSURA DE 2,70MM,DIAMETRO DE 2,40M,PARAFUSOS</t>
  </si>
  <si>
    <t>0M E MAXIMO DE 8,70M,SOB A INFLUENCIA DO TREM-TIPO RODOVIARI</t>
  </si>
  <si>
    <t>20.085.0255-A</t>
  </si>
  <si>
    <t>20.085.0260-0</t>
  </si>
  <si>
    <t>OM ESPESSURA DE 3,40MM,DIAMETRO DE 2,60M,PARAFUSOS,PORCAS E</t>
  </si>
  <si>
    <t>O DE 10,60M,SOB A INFLUENCIA DO TREM-TIPO RODOVIARIO.FORNECI</t>
  </si>
  <si>
    <t>20.085.0260-A</t>
  </si>
  <si>
    <t>20.085.0265-0</t>
  </si>
  <si>
    <t>TO EPOXY,COM ESPESSURA DE 3,40MM,DIAMETRO DE 2,60M,PARAFUSOS</t>
  </si>
  <si>
    <t>0M E MAXIMO DE 10,60M, SOB A INFLUENCIA DO TREM-TIPO RODOVIA</t>
  </si>
  <si>
    <t>RIO.FORNECIMENTO</t>
  </si>
  <si>
    <t>20.085.0265-A</t>
  </si>
  <si>
    <t>20.085.0270-0</t>
  </si>
  <si>
    <t>OM ESPESSURA DE 3,40MM,DIAMETRO DE 2,80M,PARAFUSOS,PORCAS E</t>
  </si>
  <si>
    <t>O DE 9,80M,SOB A INFLUENCIA DO TREM-TIPO RODOVIARIO. FORNECI</t>
  </si>
  <si>
    <t>20.085.0270-A</t>
  </si>
  <si>
    <t>20.085.0275-0</t>
  </si>
  <si>
    <t>TO EPOXY,COM ESPESSURA DE 3,40MM,DIAMETRO DE 2,80M,PARAFUSOS</t>
  </si>
  <si>
    <t>0M E MAXIMO DE 9,80M,SOB A INFLUENCIA DO TREM-TIPO RODOVIARI</t>
  </si>
  <si>
    <t>20.085.0275-A</t>
  </si>
  <si>
    <t>20.085.0280-0</t>
  </si>
  <si>
    <t>OM ESPESSURA DE 2,70MM,DIAMETRO DE 3,05M,PARAFUSOS,PORCAS E</t>
  </si>
  <si>
    <t>FERRAMENTAS NECESSARIAS,RECOBRIMENTO MINIMO DE 0,45M E MAXIM</t>
  </si>
  <si>
    <t>O DE 13,10M,SOB A INFLUENCIA DO TREM-TIPO RODOVIARIO.FORNECI</t>
  </si>
  <si>
    <t>20.085.0280-A</t>
  </si>
  <si>
    <t>20.085.0285-0</t>
  </si>
  <si>
    <t>TO EPOXY,COM ESPESSURA DE 2,70MM,DIAMETRO DE 3,05M,PARAFUSOS</t>
  </si>
  <si>
    <t>,PORCAS E FERRAMENTAS NECESSARIAS,RECOBRIMENTO MINIMO DE 0,4</t>
  </si>
  <si>
    <t>5M E MAXIMO DE 13,10M, SOB A INFLUENCIA DO TREM-TIPO RODOVIA</t>
  </si>
  <si>
    <t>20.085.0285-A</t>
  </si>
  <si>
    <t>20.085.0290-0</t>
  </si>
  <si>
    <t>OM ESPESSURA DE 2,70MM,DIAMETRO DE 3,40M,PARAFUSOS,PORCAS E</t>
  </si>
  <si>
    <t>O DE 11,70M,SOB A INFLUENCIA DO TREM-TIPO RODOVIARIO.FORNECI</t>
  </si>
  <si>
    <t>20.085.0290-A</t>
  </si>
  <si>
    <t>20.085.0295-0</t>
  </si>
  <si>
    <t>TO EPOXY,COM ESPESSURA DE 2,70MM,DIAMETRO DE 3,40M,PARAFUSOS</t>
  </si>
  <si>
    <t>5M E MAXIMO DE 11,70M, SOB A INFLUENCIA DO TREM-TIPO RODOVIA</t>
  </si>
  <si>
    <t>20.085.0295-A</t>
  </si>
  <si>
    <t>20.085.0300-0</t>
  </si>
  <si>
    <t>OM ESPESSURA DE 2,70MM,DIAMETRO DE 3,80M,PARAFUSOS,PORCAS E</t>
  </si>
  <si>
    <t>FERRAMENTAS NECESSARIAS,RECOBRIMENTO MINIMO DE 0,60M E MAXIM</t>
  </si>
  <si>
    <t>O DE 10,50M,SOB A INFLUENCIA DO TREM-TIPO RODOVIARIO.FORNECI</t>
  </si>
  <si>
    <t>20.085.0300-A</t>
  </si>
  <si>
    <t>20.085.0305-0</t>
  </si>
  <si>
    <t>TO EPOXY,COM ESPESSURA DE 2,70MM,DIAMETRO DE 3,80M,PARAFUSOS</t>
  </si>
  <si>
    <t>,PORCAS E FERRAMENTAS NECESSARIAS,RECOBRIMENTO MINIMO DE 0,6</t>
  </si>
  <si>
    <t>0M E MAXIMO DE 10,50M, SOB A INFLUENCIA DO TREM-TIPO RODOVIA</t>
  </si>
  <si>
    <t>20.085.0305-A</t>
  </si>
  <si>
    <t>20.085.0310-0</t>
  </si>
  <si>
    <t>OM ESPESSURA DE 2,70MM,DIAMETRO DE 4,20M,PARAFUSOS,PORCAS E</t>
  </si>
  <si>
    <t>O DE 9,50M,SOB A INFLUENCIA DO TREM-TIPO RODOVIARIO. FORNECI</t>
  </si>
  <si>
    <t>20.085.0310-A</t>
  </si>
  <si>
    <t>20.085.0315-0</t>
  </si>
  <si>
    <t>TO EPOXY,COM ESPESSURA DE 2,70MM,DIAMETRO DE 4,20M,PARAFUSOS</t>
  </si>
  <si>
    <t>20.085.0315-A</t>
  </si>
  <si>
    <t>20.085.0320-0</t>
  </si>
  <si>
    <t>OM ESPESSURA DE 2,70MM,DIAMETRO DE 4,60M,PARAFUSOS,PORCAS E</t>
  </si>
  <si>
    <t>O DE 8,70M,SOB A INFLUENCIA DO TREM-TIPO RODOVIARIO. FORNECI</t>
  </si>
  <si>
    <t>20.085.0320-A</t>
  </si>
  <si>
    <t>20.085.0325-0</t>
  </si>
  <si>
    <t>TO EPOXY,COM ESPESSURA DE 2,70MM,DIAMETRO DE 4,60M,PARAFUSOS</t>
  </si>
  <si>
    <t>20.085.0325-A</t>
  </si>
  <si>
    <t>20.085.0330-0</t>
  </si>
  <si>
    <t>BUEIRO SIMPLES LENTICULAR,CONSTITUIDO DE CHAPAS GALVANIZADAS</t>
  </si>
  <si>
    <t>,COM ESPESSURA DE 2MM,PARAFUSOS,PORCAS E FERRAMENTAS NECESSA</t>
  </si>
  <si>
    <t>RIAS,COM DIMENSOES EM TORNO DE 1,00M DE VAO E 0,80M DE ALTUR</t>
  </si>
  <si>
    <t>A,RECOBRIMENTO MINIMO DE 0,30M E MAXIMO DE 6,80M,SOB A INFLU</t>
  </si>
  <si>
    <t>ENCIA DO TREM-TIPO RODOVIARIO.FORNECIMENTO</t>
  </si>
  <si>
    <t>20.085.0330-A</t>
  </si>
  <si>
    <t>20.085.0335-0</t>
  </si>
  <si>
    <t>BUEIRO SIMPLES LENTICULAR,CONSTITUIDO DE CHAPAS COM REVESTIM</t>
  </si>
  <si>
    <t>ENTO EPOXY,COM ESPESSURA DE 2MM,PARAFUSOS,PORCAS E FERRAMENT</t>
  </si>
  <si>
    <t>AS NECESSARIAS,COM DIMENSOES EM TORNO DE 1,00M DE VAO E 0,80</t>
  </si>
  <si>
    <t>M DE ALTURA,RECOBRIMENTO MINIMO DE 0,30M E MAXIMO DE 6,80M,S</t>
  </si>
  <si>
    <t>OB A INFLUENCIA DO TREM-TIPO RODOVIARIO.FORNECIMENTO</t>
  </si>
  <si>
    <t>20.085.0335-A</t>
  </si>
  <si>
    <t>20.085.0340-0</t>
  </si>
  <si>
    <t>RIAS,COM DIMENSOES EM TORNO DE 1,20M DE VAO E 1,00M DE ALTUR</t>
  </si>
  <si>
    <t>A,RECOBRIMENTO MINIMO DE 0,30M E MAXIMO DE 9,00M,SOB A INFLU</t>
  </si>
  <si>
    <t>20.085.0340-A</t>
  </si>
  <si>
    <t>20.085.0345-0</t>
  </si>
  <si>
    <t>AS NECESSARIAS,COM DIMENSOES EM TORNO DE 1,20M DE VAO E 1,00</t>
  </si>
  <si>
    <t>M DE ALTURA,RECOBRIMENTO MINIMO DE 0,30M E MAXIMO DE 9,00M,S</t>
  </si>
  <si>
    <t>20.085.0345-A</t>
  </si>
  <si>
    <t>20.085.0350-0</t>
  </si>
  <si>
    <t>RIAS,COM DIMENSOES EM TORNO DE 1,45M DE VAO E 1,10M DE ALTUR</t>
  </si>
  <si>
    <t>A,RECOBRIMENTO MINIMO DE 0,40M E MAXIMO DE 7,40M,SOB A INFLU</t>
  </si>
  <si>
    <t>20.085.0350-A</t>
  </si>
  <si>
    <t>20.085.0355-0</t>
  </si>
  <si>
    <t>AS NECESSARIAS,COM DIMENSOES EM TORNO DE 1,45M DE VAO E 1,10</t>
  </si>
  <si>
    <t>M DE ALTURA,RECOBRIMENTO MINIMO DE 0,40M E MAXIMO DE 7,40M,S</t>
  </si>
  <si>
    <t>20.085.0355-A</t>
  </si>
  <si>
    <t>20.085.0360-0</t>
  </si>
  <si>
    <t>RIAS,COM DIMENSOES EM TORNO DE 1,85M DE VAO E 1,50M DE ALTUR</t>
  </si>
  <si>
    <t>A,RECOBRIMENTO MINIMO DE 0,50M E MAXIMO DE 8,10M,SOB A INFLU</t>
  </si>
  <si>
    <t>20.085.0360-A</t>
  </si>
  <si>
    <t>20.085.0365-0</t>
  </si>
  <si>
    <t>AS NECESSARIAS,COM DIMENSOES EM TORNO DE 1,85M DE VAO E 1,50</t>
  </si>
  <si>
    <t>M DE ALTURA,RECOBRIMENTO MINIMO DE 0,50M E MAXIMO DE 8,10M,S</t>
  </si>
  <si>
    <t>20.085.0365-A</t>
  </si>
  <si>
    <t>20.085.0370-0</t>
  </si>
  <si>
    <t>RIAS,COM DIMENSOES EM TORNO DE 2,15M DE VAO E 1,60M DE ALTUR</t>
  </si>
  <si>
    <t>A,RECOBRIMENTO MINIMO DE 0,60M E MAXIMO DE 7,00M,SOB A INFLU</t>
  </si>
  <si>
    <t>20.085.0370-A</t>
  </si>
  <si>
    <t>20.085.0375-0</t>
  </si>
  <si>
    <t>AS NECESSARIAS,COM DIMENSOES EM TORNO DE 2,15M DE VAO E 1,60</t>
  </si>
  <si>
    <t>M DE ALTURA,RECOBRIMENTO MINIMO DE 0,60M E MAXIMO DE 7,00M,S</t>
  </si>
  <si>
    <t>20.085.0375-A</t>
  </si>
  <si>
    <t>20.085.0380-0</t>
  </si>
  <si>
    <t>RIAS,COM DIMENSOES EM TORNO DE 2,30M DE VAO E 1,65M DE ALTUR</t>
  </si>
  <si>
    <t>A,RECOBRIMENTO MINIMO DE 0,60M E MAXIMO DE 6,50M,SOB A INFLU</t>
  </si>
  <si>
    <t>20.085.0380-A</t>
  </si>
  <si>
    <t>20.085.0385-0</t>
  </si>
  <si>
    <t>AS NECESSARIAS,COM DIMENSOES EM TORNO DE 2,30M DE VAO E 1,65</t>
  </si>
  <si>
    <t>M DE ALTURA,RECOBRIMENTO MINIMO DE 0,60M E MAXIMO DE 6,50M,S</t>
  </si>
  <si>
    <t>20.085.0385-A</t>
  </si>
  <si>
    <t>20.085.0390-0</t>
  </si>
  <si>
    <t>RIAS,COM DIMENSOES EM TORNO DE 2,50M DE VAO E 2,20M DE ALTUR</t>
  </si>
  <si>
    <t>A,RECOBRIMENTO MINIMO DE 0,60M E MAXIMO DE 6,00M,SOB A INFLU</t>
  </si>
  <si>
    <t>20.085.0390-A</t>
  </si>
  <si>
    <t>20.085.0395-0</t>
  </si>
  <si>
    <t>AS NECESSARIAS,COM DIMENSOES EM TORNO DE 2,50M DE VAO E 2,20</t>
  </si>
  <si>
    <t>M DE ALTURA,RECOBRIMENTO MINIMO DE 0,60M E MAXIMO DE 6,00M,S</t>
  </si>
  <si>
    <t>20.085.0395-A</t>
  </si>
  <si>
    <t>20.085.0400-0</t>
  </si>
  <si>
    <t>BUEIRO SIMPLES LENTICULAR,CONTITUIDO DE CHAPAS GALVANIZADAS,</t>
  </si>
  <si>
    <t>COM ESPESSURA DE 2,70MM,PARAFUSOS,PORCAS E FERRAMENTAS NECES</t>
  </si>
  <si>
    <t>SARIAS,COM DIMENSOES EM TORNO DE 3,05M DE VAO E 2,05M DE ALT</t>
  </si>
  <si>
    <t>URA,RECOBRIMENTO MINIMO DE 0,60M E MAXIMO DE 6,80M,SOB A INF</t>
  </si>
  <si>
    <t>LUENCIA DO TREM-TIPO RODOVIRIO.FORNECIMENTO</t>
  </si>
  <si>
    <t>20.085.0400-A</t>
  </si>
  <si>
    <t>20.085.0405-0</t>
  </si>
  <si>
    <t>ENTO EPOXY,COM ESPESSURA DE 2,70MM,PARAFUSOS,PORCAS E FERRAM</t>
  </si>
  <si>
    <t>ENTAS NECESSARIAS,COM DIMENSOES EM TORNO DE 3,05M DE VAO E 2</t>
  </si>
  <si>
    <t>,05M DE ALTURA,RECOBRIMENTO MINIMO DE 0,60M E MAXIMO DE 6,80</t>
  </si>
  <si>
    <t>M,SOB A INFLUENCIA DO TREM-TIPO RODOVIARIO.FORNECIMENTO</t>
  </si>
  <si>
    <t>20.085.0405-A</t>
  </si>
  <si>
    <t>20.085.0410-0</t>
  </si>
  <si>
    <t>,COM ESPESSURA DE 2,70MM,PARAFUSOS,PORCAS E FERRAMENTAS NECE</t>
  </si>
  <si>
    <t>SSARIAS,COM DIMENSOES EM TORNO DE 4,15M DE VAO E 2,80M DE AL</t>
  </si>
  <si>
    <t>TURA,RECOBRIMENTO MINIMO DE 0,60M E MAXIMO DE 6,80M,SOB A IN</t>
  </si>
  <si>
    <t>FLUENCIA DO TREM-TIPO RODOVIARIO.FORNECIMENTO</t>
  </si>
  <si>
    <t>20.085.0410-A</t>
  </si>
  <si>
    <t>20.085.0415-0</t>
  </si>
  <si>
    <t>ENTAS NECESSARIAS,DIMENSOES EM TORNO DE 4,15M DE VAO E 2,80M</t>
  </si>
  <si>
    <t> DE ALTURA,RECOBRIMENTO MINIMO DE 0,60M E MAXIMO DE 6,80M,SO</t>
  </si>
  <si>
    <t>B A INFLUENCIA DO TREM-TIPO RODOVIARIO.FORNECIMENTO</t>
  </si>
  <si>
    <t>20.085.0415-A</t>
  </si>
  <si>
    <t>20.085.0420-0</t>
  </si>
  <si>
    <t>,COM ESPESSURA DE 3,40MM,PARAFUSOS,PORCAS E FERRAMENTAS NECE</t>
  </si>
  <si>
    <t>SSARIAS,COM DIMENSOES EM TORNO DE 4,80M DE VAO E 3,05M DE AL</t>
  </si>
  <si>
    <t>TURA,RECOBRIMENTO MINIMO DE 0,75M E MAXIMO DE 5,80M,SOB A IN</t>
  </si>
  <si>
    <t>20.085.0420-A</t>
  </si>
  <si>
    <t>20.085.0425-0</t>
  </si>
  <si>
    <t>ENTO EPOXY,COM ESPESSURA DE 3,40MM,PARAFUSOS,PORCAS E FERRAM</t>
  </si>
  <si>
    <t>ENTAS NECESSARIAS,COM DIMENSOES EM TORNO DE 4,80M DE VAO E 3</t>
  </si>
  <si>
    <t>,05M DE ALTURA,RECOBRIMENTO MINIMO DE 0,75M E MAXIMO DE 5,80</t>
  </si>
  <si>
    <t>20.085.0425-A</t>
  </si>
  <si>
    <t>20.085.0430-0</t>
  </si>
  <si>
    <t>SSARIAS,COM DIMENSOES EM TORNO DE 5,45M DE VAO E 3,35M DE AL</t>
  </si>
  <si>
    <t>TURA,RECOBRIMENTO MINIMO DE 0,75M E MAXIMO DE 4,40M,SOB A IN</t>
  </si>
  <si>
    <t>20.085.0430-A</t>
  </si>
  <si>
    <t>20.085.0435-0</t>
  </si>
  <si>
    <t>ENTAS NECESSARIAS,COM DIMENSOES EM TORNO DE 5,45M DE VAO E 3</t>
  </si>
  <si>
    <t>,35M DE ALTURA,RECOBRIMENTO MINIMO DE 0,75M E MAXIMO DE 4,40</t>
  </si>
  <si>
    <t>20.085.0435-A</t>
  </si>
  <si>
    <t>20.085.0440-0</t>
  </si>
  <si>
    <t>SSARIAS,COM DIMENSOES EM TORNO DE 6,60M DE VAO E 3,85M DE AL</t>
  </si>
  <si>
    <t>TURA,RECOBRIMENTO MINIMO DE 0,90M E MAXIMO DE 3,30M,SOB A IN</t>
  </si>
  <si>
    <t>20.085.0440-A</t>
  </si>
  <si>
    <t>20.085.0445-0</t>
  </si>
  <si>
    <t>ENTAS NECESSARIAS,COM DIMENSOES EM TORNO DE 6,60M DE VAO E 3</t>
  </si>
  <si>
    <t>,85M DE ALTURA,RECOBRIMENTO MINIMO DE 0,90M E MAXIMO DE 3,30</t>
  </si>
  <si>
    <t>20.085.0445-A</t>
  </si>
  <si>
    <t>20.085.0450-0</t>
  </si>
  <si>
    <t>BUEIRO SIMPLES EM ARCO,CONSTITUIDO DE CHAPAS GALVANIZADAS CO</t>
  </si>
  <si>
    <t>M 3,40MM DE ESPESSURA,PARAFUSOS,PORCAS E FERRAMENTAS NECESSA</t>
  </si>
  <si>
    <t>RIAS,COM DIMENSOES EM TORNO DE 5,92M DE VAO E 2,08M DE ALTUR</t>
  </si>
  <si>
    <t>A,RECOBRIMENTO MINIMO DE 0,75M E MAXIMO DE 4,00M,SOB A INFLU</t>
  </si>
  <si>
    <t>20.085.0450-A</t>
  </si>
  <si>
    <t>20.085.0455-0</t>
  </si>
  <si>
    <t>BUEIRO SIMPLES EM ARCO,CONSTITUIDO DE CHAPAS COM REVESTIMENT</t>
  </si>
  <si>
    <t>O EPOXY,COM 3,40MM DE ESPESSURA,PARAFUSOS,PORCAS E FERRAMENT</t>
  </si>
  <si>
    <t>AS NECESSARIAS,COM DIMENSOES EM TORNO DE 5,92M DE VAO E 2,08</t>
  </si>
  <si>
    <t>M DE ALTURA,RECOBRIMENTO MINIMO DE 0,75M E MAXIMO DE 4,00M,</t>
  </si>
  <si>
    <t>SOB A INFLUENCIA DO TREM-TIPO RODOVIARIO.FORNECIMENTO</t>
  </si>
  <si>
    <t>20.085.0455-A</t>
  </si>
  <si>
    <t>20.085.0460-0</t>
  </si>
  <si>
    <t>RIAS,COM DIMENSOES EM TORNO DE 6,12M DE VAO E 2,77M DE ALTUR</t>
  </si>
  <si>
    <t>20.085.0460-A</t>
  </si>
  <si>
    <t>20.085.0465-0</t>
  </si>
  <si>
    <t>AS NECESSARIAS,COM DIMENSOES EM TORNO DE 6,12M DE VAO E 2,77</t>
  </si>
  <si>
    <t>20.085.0465-A</t>
  </si>
  <si>
    <t>20.085.0470-0</t>
  </si>
  <si>
    <t>BUEIRO SIMPLES EM ARCO,CONSTITUIDO DE CHAPAS GALVANIZADAS,CO</t>
  </si>
  <si>
    <t>RIAS,COM DIMENSOES EM TORNO DE 6,78M DE VAO E 2,41M DE ALTUR</t>
  </si>
  <si>
    <t>A,RECOBRIMENTO MINIMO DE 0,75M E MAXIMO DE 3,50M,SOB A INFLU</t>
  </si>
  <si>
    <t>20.085.0470-A</t>
  </si>
  <si>
    <t>20.085.0475-0</t>
  </si>
  <si>
    <t>AS NECESSARIAS,COM DIMENSOES EM TORNO DE 6,78M DE VAO E 2,41</t>
  </si>
  <si>
    <t>M DE ALTURA,RECOBRIMENTO MINIMO DE 0,75M E MAXIMO DE 3,50M,</t>
  </si>
  <si>
    <t>20.085.0475-A</t>
  </si>
  <si>
    <t>20.085.0480-0</t>
  </si>
  <si>
    <t>RIAS,COM DIMENSOES EM TORNO DE 6,96M DE VAO E 4,42M DE ALTUR</t>
  </si>
  <si>
    <t>20.085.0480-A</t>
  </si>
  <si>
    <t>20.085.0485-0</t>
  </si>
  <si>
    <t>AS NECESSARIAS,COM DIMENSOES EM TORNO DE 6,96M DE VAO E 4,42</t>
  </si>
  <si>
    <t>20.085.0485-A</t>
  </si>
  <si>
    <t>20.085.0490-0</t>
  </si>
  <si>
    <t>RIAS,COM DIMENSOES EM TORNO DE 7,67M DE VAO E 2,57M DE ALTUR</t>
  </si>
  <si>
    <t>A,RECOBRIMENTO MINIMO DE 0,90M E MAXIMO DE 3,00M,SOB A INFLU</t>
  </si>
  <si>
    <t>20.085.0490-A</t>
  </si>
  <si>
    <t>20.085.0495-0</t>
  </si>
  <si>
    <t>AS NECESSARIAS,COM DIMENSOES EM TORNO DE 7,67M DE VAO E 2,57</t>
  </si>
  <si>
    <t>M DE ALTURA,RECOBRIMENTO MINIMO DE 0,90M E MAXIMO DE 3,00M,</t>
  </si>
  <si>
    <t>20.085.0495-A</t>
  </si>
  <si>
    <t>20.085.0500-0</t>
  </si>
  <si>
    <t>RIAS,COM DIMENSOES EM TORNO DE 7,85M DE VAO E 4,60M DE ALTUR</t>
  </si>
  <si>
    <t>20.085.0500-A</t>
  </si>
  <si>
    <t>20.085.0505-0</t>
  </si>
  <si>
    <t>AS NECESSARIAS,COM DIMENSOES EM TORNO DE 7,85M DE VAO E 4,60</t>
  </si>
  <si>
    <t>20.085.0505-A</t>
  </si>
  <si>
    <t>20.085.0510-0</t>
  </si>
  <si>
    <t>RIAS,COM DIMENSOES EM TORNO DE 8,79M DE VAO E 2,95M DE ALTUR</t>
  </si>
  <si>
    <t>A,RECOBRIMENTO MINIMO DE 0,90M E MAXIMO DE 3,50M,SOB A INFLU</t>
  </si>
  <si>
    <t>20.085.0510-A</t>
  </si>
  <si>
    <t>20.085.0515-0</t>
  </si>
  <si>
    <t>O EPOXY,COM 3,40M DE ESPESSURA,PARAFUSOS,PORCAS E FERRAMENTA</t>
  </si>
  <si>
    <t>AS NECESSARIAS,COM DIMENSOES EM TORNO DE 8,79M DE VAO E 2,95</t>
  </si>
  <si>
    <t>M DE ALTURA,RECOBRIMENTO MINIMO DE 0,90M E MAXIMO DE 3,50M,</t>
  </si>
  <si>
    <t>20.085.0515-A</t>
  </si>
  <si>
    <t>20.085.0520-0</t>
  </si>
  <si>
    <t>RIAS,COM DIMENSOES EM TORNO DE 8,97M DE VAO E 5,00M DE ALTUR</t>
  </si>
  <si>
    <t>A,RECOBRIMENTO MINIMO DE 0,90M E MAXIMO DE 4,00M,SOB A INFLU</t>
  </si>
  <si>
    <t>20.085.0520-A</t>
  </si>
  <si>
    <t>20.085.0525-0</t>
  </si>
  <si>
    <t>AS NECESSARIAS,COM DIMENSOES EM TORNO DE 8,97M DE VAO E 5,00</t>
  </si>
  <si>
    <t>M DE ALTURA,RECOBRIMENTO MINIMO DE 0,90M E MAXIMO DE 4,00M,</t>
  </si>
  <si>
    <t>20.085.0525-A</t>
  </si>
  <si>
    <t>20.085.0530-0</t>
  </si>
  <si>
    <t>M 4,70MM DE ESPESSURA,PARAFUSOS,PORCAS E FERRAMENTAS NECESSA</t>
  </si>
  <si>
    <t>RIAS,COM DIMENSOES EM TORNO DE 9,45M DE VAO E 3,07M DE ALTUR</t>
  </si>
  <si>
    <t>20.085.0530-A</t>
  </si>
  <si>
    <t>20.085.0535-0</t>
  </si>
  <si>
    <t>O EPOXY,COM 4,70MM DE ESPESSURA,PARAFUSOS,PORCAS E FERRAMENT</t>
  </si>
  <si>
    <t>AS NECESSARIAS,COM DIMENSOES EM TORNO DE 9,45M DE VAO E 3,07</t>
  </si>
  <si>
    <t>20.085.0535-A</t>
  </si>
  <si>
    <t>20.085.0540-0</t>
  </si>
  <si>
    <t>RIAS,COM DIMENSOES EM TORNO DE 9,86M DE VAO E 6,07M DE ALTUR</t>
  </si>
  <si>
    <t>20.085.0540-A</t>
  </si>
  <si>
    <t>20.085.0545-0</t>
  </si>
  <si>
    <t>AS NECESSARIAS,COM DIMENSOES EM TORNO DE 9,86M DE VAO E 6,07</t>
  </si>
  <si>
    <t>20.085.0545-A</t>
  </si>
  <si>
    <t>20.085.0550-0</t>
  </si>
  <si>
    <t>M 6,30MM DE ESPESSURA,PARAFUSOS,PORCAS E FERRAMENTAS NECESSA</t>
  </si>
  <si>
    <t>RIAS,COM DIMENSOES EM TORNO DE 10,77M DE VAO E 3,48M DE ALTU</t>
  </si>
  <si>
    <t>RA,RECOBRIMENTO MINIMO DE 1,20M E MAXIMO DE 4,00M,SOB A INFL</t>
  </si>
  <si>
    <t>UENCIA DO TREM-TIPO RODOVIARIO.FORNECIMENTO</t>
  </si>
  <si>
    <t>20.085.0550-A</t>
  </si>
  <si>
    <t>20.085.0555-0</t>
  </si>
  <si>
    <t>O EPOXY,COM 6,30MM DE ESPESSURA,PARAFUSOS,PORCAS E FERRAMENT</t>
  </si>
  <si>
    <t>AS NECESSARIAS,COM DIMENSOES EM TORNO DE 10,77M DE VAO,3,48M</t>
  </si>
  <si>
    <t> DE ALTURA,RECOBRIMENTO MINIMO DE 1,20M E MAXIMO DE 4,00M,SO</t>
  </si>
  <si>
    <t>20.085.0555-A</t>
  </si>
  <si>
    <t>20.085.0560-0</t>
  </si>
  <si>
    <t>RIAS,COM DIMENSOES EM TORNO DE 10,97M DE VAO E 6,53M DE ALTU</t>
  </si>
  <si>
    <t>RA,RECOBRIMENTO MINIMO DE 1,20M E MAXIMO DE 4,50M,SOB A INFL</t>
  </si>
  <si>
    <t>20.085.0560-A</t>
  </si>
  <si>
    <t>20.085.0565-0</t>
  </si>
  <si>
    <t>AS NECESSARIAS,COM DIMENSOES EM TORNO DE 10,97M DE VAO E 6,5</t>
  </si>
  <si>
    <t>3M DE ALTURA,RECOBRIMENTO MINIMO DE 1,20M E MAXIMO DE 4,50M,</t>
  </si>
  <si>
    <t>20.085.0565-A</t>
  </si>
  <si>
    <t>20.085.0570-0</t>
  </si>
  <si>
    <t>RIAS,COM DIMENSOES EM TORNO DE 11,58M DE VAO E 7,16M DE ALTU</t>
  </si>
  <si>
    <t>20.085.0570-A</t>
  </si>
  <si>
    <t>20.085.0575-0</t>
  </si>
  <si>
    <t>AS NECESSARIAS,COM DIMENSOES EM TORNO DE 11,58M DE VAO E 7,1</t>
  </si>
  <si>
    <t>6M DE ALTURA,RECOBRIMENTO MINIMO DE 1,20M E MAXIMO DE 4,50M,</t>
  </si>
  <si>
    <t>20.085.0575-A</t>
  </si>
  <si>
    <t>20.085.0580-0</t>
  </si>
  <si>
    <t>RIAS,COM DIMENSOES EM TORNO DE 11,78M DE VAO E 4,80M DE ALTU</t>
  </si>
  <si>
    <t>20.085.0580-A</t>
  </si>
  <si>
    <t>20.085.0585-0</t>
  </si>
  <si>
    <t>AS NECESSARIAS,COM DIMENSOES EM TORNO DE 11,78M DE VAO E 4,8</t>
  </si>
  <si>
    <t>0M DE ALTURA,RECOBRIMENTO MINIMO DE 1,20M E MAXIMO DE 4,50M,</t>
  </si>
  <si>
    <t>20.085.0585-A</t>
  </si>
  <si>
    <t>20.085.0590-0</t>
  </si>
  <si>
    <t>TUNNEL LINER,PARA PROCESSO NAO DESTRUTIVO,CIRCULAR,CONSTITUI</t>
  </si>
  <si>
    <t>DO DE CHAPAS GALVANIZADAS,COM ESPESSURA DE 2,70MM, DIAMETRO</t>
  </si>
  <si>
    <t>DE 1,20M,PARAFUSOS,PORCAS E FERRAMENTAS NECESSARIAS,RECOBRIM</t>
  </si>
  <si>
    <t>ENTO MINIMO DE 1,20M E MAXIMO DE 12,90M,SOB A INFLUENCIA DO</t>
  </si>
  <si>
    <t>TREM-TIPO RODOVIARIO.FORNECIMENTO</t>
  </si>
  <si>
    <t>20.085.0590-A</t>
  </si>
  <si>
    <t>20.085.0595-0</t>
  </si>
  <si>
    <t>DO DE CHAPAS COM REVESTIMENTO EPOXY,COM ESPESSURA DE 2,70MM,</t>
  </si>
  <si>
    <t>DIAMETRO DE 1,20M,PARAFUSOS,PORCAS E FERRAMENTAS NECESSARIAS</t>
  </si>
  <si>
    <t>,RECOBRIMENTO MINIMO DE 1,20M E MAXIMO DE 12,90M,SOB A INFLU</t>
  </si>
  <si>
    <t>20.085.0595-A</t>
  </si>
  <si>
    <t>20.085.0600-0</t>
  </si>
  <si>
    <t>DE 1,60M,PARAFUSOS,PORCAS E FERRAMENTAS NECESSARIAS,RECOBRIM</t>
  </si>
  <si>
    <t>ENTO MINIMO DE 1,20M E MAXIMO DE 9,60M, SOB A INFLUENCIA DO</t>
  </si>
  <si>
    <t>20.085.0600-A</t>
  </si>
  <si>
    <t>20.085.0605-0</t>
  </si>
  <si>
    <t>DIAMETRO DE 1,60M,PARAFUSOS,PORCAS E FERRAMENTAS NECESSARIAS</t>
  </si>
  <si>
    <t>,RECOBRIMENTO MINIMO DE 1,20M E MAXIMO DE 9,60M,SOB A INFLUE</t>
  </si>
  <si>
    <t>NCIA DO TREM-TIPO RODOVIARIO.FORNECIMENTO</t>
  </si>
  <si>
    <t>20.085.0605-A</t>
  </si>
  <si>
    <t>20.085.0610-0</t>
  </si>
  <si>
    <t>DE 2,00M,PARAFUSOS,PORCAS E FERRAMENTAS NECESSARIAS,RECOBRIM</t>
  </si>
  <si>
    <t>ENTO MINIMO DE 1,50M E MAXIMO DE 7,70M, SOB A INFLUENCIA DO</t>
  </si>
  <si>
    <t>20.085.0610-A</t>
  </si>
  <si>
    <t>20.085.0615-0</t>
  </si>
  <si>
    <t>DIAMETRO DE 2,00M,PARAFUSOS,PORCAS E FERRAMENTAS NECESSARIAS</t>
  </si>
  <si>
    <t>,RECOBRIMENTO MINIMO DE 1,50M E MAXIMO DE 7,70M,SOB A INFLUE</t>
  </si>
  <si>
    <t>20.085.0615-A</t>
  </si>
  <si>
    <t>20.085.0620-0</t>
  </si>
  <si>
    <t>DE 2,40M,PARAFUSOS,PORCAS E FERRAMENTAS NECESSARIAS,RECOBRIM</t>
  </si>
  <si>
    <t>ENTO MINIMO DE 1,90M E MAXIMO DE 6,40M, SOB A INFLUENCIA DO</t>
  </si>
  <si>
    <t>20.085.0620-A</t>
  </si>
  <si>
    <t>20.085.0625-0</t>
  </si>
  <si>
    <t>DIAMETRO DE 2,40M,PARAFUSOS,PORCAS E FERRAMENTAS NECESSARIAS</t>
  </si>
  <si>
    <t>,RECOBRIMENTO MINIMO DE 1,90M E MAXIMO DE 6,40M,SOB A INFLUE</t>
  </si>
  <si>
    <t>20.085.0625-A</t>
  </si>
  <si>
    <t>20.085.0630-0</t>
  </si>
  <si>
    <t>DE 2,80M,PARAFUSOS,PORCAS E FERRAMENTAS NECESSARIAS,RECOBRIM</t>
  </si>
  <si>
    <t>ENTO MINIMO DE 2,20M E MAXIMO DE 5,50M, SOB A INFLUENCIA DO</t>
  </si>
  <si>
    <t>20.085.0630-A</t>
  </si>
  <si>
    <t>20.085.0635-0</t>
  </si>
  <si>
    <t>DIAMETRO DE 2,80M,PARAFUSOS,PORCAS E FERRAMENTAS NECESSARIAS</t>
  </si>
  <si>
    <t>,RECOBRIMENTO MINIMO DE 2,20M E MAXIMO DE 5,50M,SOB A INFLUE</t>
  </si>
  <si>
    <t>20.085.0635-A</t>
  </si>
  <si>
    <t>20.085.0640-0</t>
  </si>
  <si>
    <t>DE 3,20M,PARAFUSOS,PORCAS E FERRAMENTAS NECESSARIAS,RECOBRIM</t>
  </si>
  <si>
    <t>ENTO MINIMO DE 2,40M E MAXIMO DE 4,80M, SOB A INFLUENCIA DO</t>
  </si>
  <si>
    <t>20.085.0640-A</t>
  </si>
  <si>
    <t>20.085.0645-0</t>
  </si>
  <si>
    <t>DIAMETRO DE 3,20M,PARAFUSOS,PORCAS E FERRAMENTAS NECESSARIAS</t>
  </si>
  <si>
    <t>,RECOBRIMENTO MINIMO DE 2,40M E MAXIMO DE 4,80M,SOB A INFLUE</t>
  </si>
  <si>
    <t>20.085.0645-A</t>
  </si>
  <si>
    <t>20.085.0650-0</t>
  </si>
  <si>
    <t>DO DE CHAPAS GALVANIZADS,COM ESPESSURA DE 2,70MM,DIAMETRO DE</t>
  </si>
  <si>
    <t> 3,60M,PARAFUSOS,PORCAS E FERRAMENTAS NECESSARIAS,RECOBRIMEN</t>
  </si>
  <si>
    <t>TO MINIMO DE 2,60M E MAXIMO DE 4,30M,SOB A INFLUENCIA DO TRE</t>
  </si>
  <si>
    <t>M-TIPO RODOVIARIO.FORNECIMENTO</t>
  </si>
  <si>
    <t>20.085.0650-A</t>
  </si>
  <si>
    <t>20.085.0655-0</t>
  </si>
  <si>
    <t>DIAMETRO DE 3,60M,PARAFUSOS,PORCAS E FERRAMENTAS NECESSARIAS</t>
  </si>
  <si>
    <t>,RECOBRIMENTO MINIMO DE 2.60M E MAXIMO DE 4,30M,SOB A INFLUE</t>
  </si>
  <si>
    <t>20.085.0655-A</t>
  </si>
  <si>
    <t>20.085.0660-0</t>
  </si>
  <si>
    <t>DO DE CHAPAS GALVANIZADAS,COM ESPESSURA DE 3,40MM, DIAMETRO</t>
  </si>
  <si>
    <t>DE 4,00M,PARAFUSOS,PORCAS E FERRAMENTAS NECESSARIAS,RECOBRIM</t>
  </si>
  <si>
    <t>ENTO MINIMO DE 2,80M E MAXIMO 4,60M,SOB A INFLUENCIA DO TREM</t>
  </si>
  <si>
    <t>20.085.0660-A</t>
  </si>
  <si>
    <t>20.085.0665-0</t>
  </si>
  <si>
    <t>DO DE CHAPAS COM REVESTIMENTO EPOXY,COM ESPESSURA DE 3,40MM,</t>
  </si>
  <si>
    <t>DIAMETRO DE 4,00M,PARAFUSOS,PORCAS E FERRAMENTAS NECESSARIAS</t>
  </si>
  <si>
    <t>,RECOBRIMENTO MINIMO DE 2,80M E MAXIMO DE 4,60M,SOB A INFLUE</t>
  </si>
  <si>
    <t>20.085.0665-A</t>
  </si>
  <si>
    <t>20.085.0670-0</t>
  </si>
  <si>
    <t>DO DE CHAPAS GALVANIZADAS,COM ESPESSURA DE 4,70MM, DIAMETRO</t>
  </si>
  <si>
    <t>DE 4,40M,PARAFUSOS,PORCAS E FERRAMENTAS NECESSARIAS,RECOBRIM</t>
  </si>
  <si>
    <t>ENTO MINIMO DE 3,00M E MAXIMO DE 5,20M, SOB A INFLUENCIA DO</t>
  </si>
  <si>
    <t>20.085.0670-A</t>
  </si>
  <si>
    <t>20.085.0675-0</t>
  </si>
  <si>
    <t>DO DE CHAPAS COM REVESTIMENTO EPOXY,COM 4,70MM DE ESPESSURA,</t>
  </si>
  <si>
    <t>DIAMETRO DE 4,40M,PARAFUSOS,PORCAS E FERRAMENTAS NECESSARIAS</t>
  </si>
  <si>
    <t>,RECOBRIMENTO MINIMO DE 3,00M E MAXIMO DE 5,20M,SOB A INFLUE</t>
  </si>
  <si>
    <t>20.085.0675-A</t>
  </si>
  <si>
    <t>20.085.0680-0</t>
  </si>
  <si>
    <t>DO DE CHAPAS GALVANIZADAS,COM ESPESSURA DE 6,30MM, DIAMETRO</t>
  </si>
  <si>
    <t>DE 4,80M,PARAFUSOS,PORCAS E FERRAMENTAS NECESSARIAS,RECOBRIM</t>
  </si>
  <si>
    <t>ENTO MINIMO DE 3,20M E MAXIMO DE 5,80M, SOB A INFLUENCIA DO</t>
  </si>
  <si>
    <t>20.085.0680-A</t>
  </si>
  <si>
    <t>20.085.0685-0</t>
  </si>
  <si>
    <t>DO DE CHAPAS COM REVESTIMENTO EPOXY,COM ESPESSURA DE 6,30MM,</t>
  </si>
  <si>
    <t>DIAMETRO DE 4,80M,PARAFUSOS,PORCAS E FERRAMENTAS NECESSARIAS</t>
  </si>
  <si>
    <t>,RECOBRIMENTO MINIMO DE 3,20M E MAXIMO DE 5,80M,SOB A INFLUE</t>
  </si>
  <si>
    <t>20.085.0685-A</t>
  </si>
  <si>
    <t>20.086.0100-0</t>
  </si>
  <si>
    <t>PASSAGEM DE GADO,CONSTITUIDA DE CHAPAS GALVANIZADAS OU REVES</t>
  </si>
  <si>
    <t>TIDAS COM EPOXY,ESPESSURA DE 2,70MM,PARAFUSOS,PORCAS E FERRA</t>
  </si>
  <si>
    <t>MENTAS NECESSARIAS,COM DIMENSOES EM TORNO DE 2,20M DE VAO E</t>
  </si>
  <si>
    <t>2,25M DE ALTURA,RECOBRIMENTO MINIMO DE 0,30M E MAXIMO DE 8,9</t>
  </si>
  <si>
    <t>0M,SOB A INFLUENCIA DO TREM-TIPO RODOVIARIO,EXCLUSIVE ANDAIM</t>
  </si>
  <si>
    <t>E.ASSENTAMENTO</t>
  </si>
  <si>
    <t>20.086.0100-A</t>
  </si>
  <si>
    <t>20.086.0110-0</t>
  </si>
  <si>
    <t>MENTAS NECESSARIAS,COM DIMENSOES EM TORNO DE 2,90M DE VAO E</t>
  </si>
  <si>
    <t>3,10M DE ALTURA,RECOBRIMENTO MINIMO DE 0,60M E MAXIMO DE 11,</t>
  </si>
  <si>
    <t>40M,SOB A INFLUENCIA DO TREM-TIPO RODOVIARIO,EXCLUSIVE ANDAI</t>
  </si>
  <si>
    <t>ME.ASSENTAMENTO</t>
  </si>
  <si>
    <t>20.086.0110-A</t>
  </si>
  <si>
    <t>20.086.0120-0</t>
  </si>
  <si>
    <t>PASSAGEM INFERIOR CONSTITUIDA DE CHAPAS GALVANIZADAS OU REVE</t>
  </si>
  <si>
    <t>STIDAS COM EPOXY,ESPESSURA DE 2,70MM,PARAFUSOS,PORCAS E FERR</t>
  </si>
  <si>
    <t>AMENTAS NECESSARIAS,COM DIMENSOES EM TORNO DE 3,70M DE VAO E</t>
  </si>
  <si>
    <t> 3,50M DE ALTURA,RECOBRIMENTO MINIMO DE 0,60M E MAXIMO DE 11</t>
  </si>
  <si>
    <t>,10M,SOB A INFLUENCIA DO TREM-TIPO RODOVIARIO,EXCLUSIVE ANDA</t>
  </si>
  <si>
    <t>IME.ASSENTAMENTO</t>
  </si>
  <si>
    <t>20.086.0120-A</t>
  </si>
  <si>
    <t>20.086.0130-0</t>
  </si>
  <si>
    <t>AMENTAS NECESSARIAS,COM DIMENSOES EM TORNO DE 4,20M DE VAO E</t>
  </si>
  <si>
    <t> 3,90M DE ALTURA,RECOBRIMENTO MINIMO DE 0,60M E MAXIMO DE 9,</t>
  </si>
  <si>
    <t>70M,SOB A INFLUENCIA DO TREM-TIPO RODOVIARIO,EXCLUSIVE ANDAI</t>
  </si>
  <si>
    <t>20.086.0130-A</t>
  </si>
  <si>
    <t>20.086.0140-0</t>
  </si>
  <si>
    <t>AMENTAS NECESSARIAS,COM DIMENSOES EM TORNO DE 4,80M DE VAO E</t>
  </si>
  <si>
    <t> 4,75M DE ALTURA,RECOBRIMENTO MINIMO DE 0,90M E MAXIMO DE 8,</t>
  </si>
  <si>
    <t>50M,SOB A INFLUENCIA DO TREM-TIPO RODOVIARIO,EXCLUSIVE ANDAI</t>
  </si>
  <si>
    <t>20.086.0140-A</t>
  </si>
  <si>
    <t>20.086.0150-0</t>
  </si>
  <si>
    <t>STIDAS COM EPOXY,ESPESSURA DE 3,40MM,PARAFUSOS,PORCAS E FERR</t>
  </si>
  <si>
    <t>AMENTAS NECESSARIAS,COM DIMENSOES EM TORNO DE 5,00M DE VAO E</t>
  </si>
  <si>
    <t> 4,85M DE ALTURA,RECOBRIMENTO MINIMO DE 0,90M E MAXIMO DE 8,</t>
  </si>
  <si>
    <t>60M,SOB A INFLUENCIA DO TREM-TIPO RODOVIARIO,EXCLUSIVE ANDAI</t>
  </si>
  <si>
    <t>20.086.0150-A</t>
  </si>
  <si>
    <t>20.086.0160-0</t>
  </si>
  <si>
    <t>STIDAS COM EPOXY,ESPESSURA DE 4,70MM,PARAFUSOS,PORCAS E FERR</t>
  </si>
  <si>
    <t>AMENTAS NECESSARIAS,COM DIMENSOES EM TORNO DE 5,85M DE VAO E</t>
  </si>
  <si>
    <t> 5,30M DE ALTURA,RECOBRIMENTO MINIMO DE 0,90M E MAXIMO DE 8,</t>
  </si>
  <si>
    <t>20.086.0160-A</t>
  </si>
  <si>
    <t>20.086.0170-0</t>
  </si>
  <si>
    <t>BUEIRO SIMPLES CIRCULAR,CONSTITUIDO DE CHAPAS GALVANIZADAS O</t>
  </si>
  <si>
    <t>U REVESTIDAS COM EPOXY,ESPESSURA DE 2MM,DIAMETRO DE 0,60M,PA</t>
  </si>
  <si>
    <t>RAFUSOS,PORCAS E FERRAMENTAS NECESSARIAS,RECOBRIMENTO MINIMO</t>
  </si>
  <si>
    <t> DE 0,30M E MAXIMO DE 25,00M,SOB A INFLUENCIA DO TREM-TIPO R</t>
  </si>
  <si>
    <t>ODOVIARIO,EXCLUSIVE ANDAIME.ASSENTAMENTO</t>
  </si>
  <si>
    <t>20.086.0170-A</t>
  </si>
  <si>
    <t>20.086.0180-0</t>
  </si>
  <si>
    <t>U REVESTIDAS COM EPOXY,ESPESSURA DE 2MM,DIAMETRO DE 0,80M,PA</t>
  </si>
  <si>
    <t> DE 0,30M E MAXIMO DE 18,80M,SOB A INFLUENCIA DO TREM-TIPO R</t>
  </si>
  <si>
    <t>20.086.0180-A</t>
  </si>
  <si>
    <t>20.086.0190-0</t>
  </si>
  <si>
    <t>U REVESTIDAS COM EPOXY,ESPESSURA DE 2MM,DIAMETRO DE 1,00M,PA</t>
  </si>
  <si>
    <t> DE 0,30M E MAXIMO DE 15,00M,SOB A INFLUENCIA DO TREM-TIPO R</t>
  </si>
  <si>
    <t>20.086.0190-A</t>
  </si>
  <si>
    <t>20.086.0200-0</t>
  </si>
  <si>
    <t>U REVESTIDAS COM EPOXY,ESPESSURA DE 2MM,DIAMETRO DE 1,20M,PA</t>
  </si>
  <si>
    <t> DE 0,30M E MAXIMO DE 12,50M,SOB A INFLUENCIA DO TREM-TIPO R</t>
  </si>
  <si>
    <t>20.086.0200-A</t>
  </si>
  <si>
    <t>20.086.0210-0</t>
  </si>
  <si>
    <t>U REVESTIDAS COM EPOXY,ESPESSURA DE 2MM,DIAMETRO DE 1,50M,PA</t>
  </si>
  <si>
    <t> DE 0,30M E MAXIMO DE 10,00M,SOB A INFLUENCIA DO TREM-TIPO R</t>
  </si>
  <si>
    <t>20.086.0210-A</t>
  </si>
  <si>
    <t>20.086.0220-0</t>
  </si>
  <si>
    <t>U REVESTIDAS COM EPOXY,ESPESSURA DE 2MM,DIAMETRO DE 1,80M,PA</t>
  </si>
  <si>
    <t> DE 0,40M E MAXIMO DE 8,30M,SOB A INFLUENCIA DO TREM-TIPO RO</t>
  </si>
  <si>
    <t>DOVIARIO,EXCLUSIVE ANDAIME.ASSENTAMENTO</t>
  </si>
  <si>
    <t>20.086.0220-A</t>
  </si>
  <si>
    <t>20.086.0230-0</t>
  </si>
  <si>
    <t>U REVESTIDAS COM EPOXY,ESPESSURA DE 2MM,DIAMETRO DE 2,00M,PA</t>
  </si>
  <si>
    <t> DE 0,50M E MAXIMO DE 7,50M,SOB A INFLUENCIA DO TREM-TIPO RO</t>
  </si>
  <si>
    <t>20.086.0230-A</t>
  </si>
  <si>
    <t>20.086.0240-0</t>
  </si>
  <si>
    <t>U REVESTIDAS COM EPOXY,ESPESSURA DE 2,70MM,DIAMETRO DE 2,20M</t>
  </si>
  <si>
    <t>,PARAFUSOS,PORCAS E FERRAMENTAS NECESSARIAS,RECOBRIMENTO MIN</t>
  </si>
  <si>
    <t>IMO DE 0,50M E MAXIMO DE 9,50M,SOB A INFLUENCIA DO TREM-TIPO</t>
  </si>
  <si>
    <t> RODOVIARIO,EXCLUSIVE ANDAIME.ASSENTAMENTO</t>
  </si>
  <si>
    <t>20.086.0240-A</t>
  </si>
  <si>
    <t>20.086.0250-0</t>
  </si>
  <si>
    <t>U REVESTIDAS COM EPOXY,ESPESSURA DE 2,70MM,DIAMETRO DE 2,40M</t>
  </si>
  <si>
    <t>IMO DE 0,50M E MAXIMO DE 8,70M,SOB A INFLUENCIA DO TREM-TIPO</t>
  </si>
  <si>
    <t>20.086.0250-A</t>
  </si>
  <si>
    <t>20.086.0260-0</t>
  </si>
  <si>
    <t>U REVESTIDAS COM EPOXY,ESPESSURA DE 3,40MM,DIAMETRO DE 2,60M</t>
  </si>
  <si>
    <t>IMO DE 0,50M E MAXIMO DE 10,60M,SOB A INFLUENCIA DO TREM-TIP</t>
  </si>
  <si>
    <t>O RODOVIARIO,EXCLUSIVE ANDAIME.ASSENTAMENTO</t>
  </si>
  <si>
    <t>20.086.0260-A</t>
  </si>
  <si>
    <t>20.086.0270-0</t>
  </si>
  <si>
    <t>U REVESTIDAS COM EPOXY,ESPESSURA DE 3,40MM,DIAMETRO DE 2,80M</t>
  </si>
  <si>
    <t>IMO DE 0,50M E MAXIMO DE 9,80M,SOB A INFLUENCIA DO TREM-TIPO</t>
  </si>
  <si>
    <t>20.086.0270-A</t>
  </si>
  <si>
    <t>20.086.0280-0</t>
  </si>
  <si>
    <t>U REVESTIDAS COM EPOXY,ESPESSURA DE 2,70MM,DIAMETRO DE 3,05M</t>
  </si>
  <si>
    <t>IMO DE 0,45M E MAXIMO DE 13,10M,SOB A INFLUENCIA DO TREM-TIP</t>
  </si>
  <si>
    <t>A RODOVIARIO,EXCLUSIVE ANDAIME.ASSENTAMENTO</t>
  </si>
  <si>
    <t>20.086.0280-A</t>
  </si>
  <si>
    <t>20.086.0290-0</t>
  </si>
  <si>
    <t>U REVESTIDAS COM EPOXY,ESPESSURA DE 2,70MM,DIAMETRO DE 3,40M</t>
  </si>
  <si>
    <t>IMO DE 0,45M E MAXIMO DE 11,70M,SOB A INFLUENCIA DO TREM-TIP</t>
  </si>
  <si>
    <t>20.086.0290-A</t>
  </si>
  <si>
    <t>20.086.0300-0</t>
  </si>
  <si>
    <t>U REVESTIDAS COM EPOXY,ESPESSURA DE 2,70MM,DIAMETRO DE 3,80M</t>
  </si>
  <si>
    <t>IMO DE 0,60M E MAXIMO DE 10,50M,SOB A INFLUENCIA DO TREM-TIP</t>
  </si>
  <si>
    <t>20.086.0300-A</t>
  </si>
  <si>
    <t>20.086.0310-0</t>
  </si>
  <si>
    <t>U REVESTIDAS COM EPOXY,ESPESSURA DE 2,70MM,DIAMETRO DE 4,20M</t>
  </si>
  <si>
    <t>IMO DE 0,60M E MAXIMO DE 9,50M,SOB A INFLUENCIA DO TREM-TIPO</t>
  </si>
  <si>
    <t>20.086.0310-A</t>
  </si>
  <si>
    <t>20.086.0320-0</t>
  </si>
  <si>
    <t>U REVESTIDAS COM EPOXY,ESPESSURA DE 2,70MM,DIAMETRO DE 4,60M</t>
  </si>
  <si>
    <t>IMO DE 0,60M E MAXIMO DE 8,70M,SOB A INFLUENCIA DO TREM-TIPO</t>
  </si>
  <si>
    <t>20.086.0320-A</t>
  </si>
  <si>
    <t>20.086.0330-0</t>
  </si>
  <si>
    <t> OU REVESTIDAS COM EPOXY,ESPESSURA DE 2MM,PARAFUSOS,PORCAS E</t>
  </si>
  <si>
    <t> FERRAMENTAS NECESSARIAS,COM DIMENSOES EM TORNO DE 1,00M DE</t>
  </si>
  <si>
    <t>VAO E 0,80M DE ALTURA,RECOBRIMENTO MINIMO DE 0,30M E MAXIMO</t>
  </si>
  <si>
    <t>DE 6,80M,SOB A INFLUENCIA DO TREM-TIPO RODOVIARIO,EXCLUSIVE</t>
  </si>
  <si>
    <t>ANDAIME.ASSENTAMENTO</t>
  </si>
  <si>
    <t>20.086.0330-A</t>
  </si>
  <si>
    <t>20.086.0340-0</t>
  </si>
  <si>
    <t> FERRAMENTAS NECESSARIAS,COM DIMENSOES EM TORNO DE 1,20M DE</t>
  </si>
  <si>
    <t>VAO E 1,00M DE ALTURA,RECOBRIMENTO MINIMO DE 0,30M E MAXIMO</t>
  </si>
  <si>
    <t>DE 9,00M,SOB A INFLUENCIA DO TREM-TIPO RODOVIARIO,EXCLUSIVE</t>
  </si>
  <si>
    <t>20.086.0340-A</t>
  </si>
  <si>
    <t>20.086.0350-0</t>
  </si>
  <si>
    <t> FERRAMENTAS NECESSARIAS,COM DIMENSOES EM TORNO DE 1,45M DE</t>
  </si>
  <si>
    <t>VAO E 1,10M DE ALTURA,RECOBRIMENTO MINIMO DE 0,40M E MAXIMO</t>
  </si>
  <si>
    <t>DE 7,40M,SOB A INFLUENCIA DO TREM-TIPO RODOVIARIO,EXCLUSIVE</t>
  </si>
  <si>
    <t>20.086.0350-A</t>
  </si>
  <si>
    <t>20.086.0360-0</t>
  </si>
  <si>
    <t> FERRAMENTAS NECESSARIAS,COM DIMENSOES EM TORNO DE 1,85M DE</t>
  </si>
  <si>
    <t>VAO E 1,50M DE ALTURA,RECOBRIMENTO MINIMO DE 0,50M E MAXIMO</t>
  </si>
  <si>
    <t>DE 8,10M,SOB A INFLUENCIA DO TREM-TIPO RODOVIARIO,EXCLUSIVE</t>
  </si>
  <si>
    <t>20.086.0360-A</t>
  </si>
  <si>
    <t>20.086.0370-0</t>
  </si>
  <si>
    <t> FERRAMENTAS NECESSARIAS,COM DIMENSOES EM TORNO DE 2,15M DE</t>
  </si>
  <si>
    <t>VAO E 1,60M DE ALTURA,RECOBRIMENTO MINIMO DE 0,60M E MAXIMO</t>
  </si>
  <si>
    <t>DE 7,00M,SOB A INFLUENCIA DO TREM-TIPO RODOVIARIO,EXCLUSIVE</t>
  </si>
  <si>
    <t>20.086.0370-A</t>
  </si>
  <si>
    <t>20.086.0380-0</t>
  </si>
  <si>
    <t> FERRAMENTAS NECESSARIAS,COM DIMENSOES EM TORNO DE 2,30M DE</t>
  </si>
  <si>
    <t>VAO E 1,65M DE ALTURA,RECOBRIMENTO MINIMO DE 0,60M E MAXIMO</t>
  </si>
  <si>
    <t>DE 6,50M,SOB A INFLUENCIA DO TREM-TIPO RODOVIARIO,EXCLUSIVE</t>
  </si>
  <si>
    <t>20.086.0380-A</t>
  </si>
  <si>
    <t>20.086.0390-0</t>
  </si>
  <si>
    <t> FERRAMENTAS NECESSARIAS,COM DIMENSOES EM TORNO DE 2,50M DE</t>
  </si>
  <si>
    <t>VAO E 2,20M DE ALTURA,RECOBRIMENTO MINIMO DE 0,60M E MAXIMO</t>
  </si>
  <si>
    <t>DE 6,00M,SOB A INFLUENCIA DO TREM-TIPO RODOVIARIO,EXCLUSIVE</t>
  </si>
  <si>
    <t>20.086.0390-A</t>
  </si>
  <si>
    <t>20.086.0400-0</t>
  </si>
  <si>
    <t> OU REVESTIDAS COM EPOXY,ESPESSURA DE 2,70MM,PARAFUSOS,PORCA</t>
  </si>
  <si>
    <t>S E FERRAMENTAS NECESSARIAS,COM DIMENSOES EM TORNO DE 3,05M</t>
  </si>
  <si>
    <t>DE VAO E 2,05M DE ALTURA,RECOBRIMENTO MINIMO DE 0,60M E MAXI</t>
  </si>
  <si>
    <t>MO DE 6,80M,SOB A INFLUENCIA DO TREM-TIPO RODOVIARIO,EXCLUSI</t>
  </si>
  <si>
    <t>VE ANDAIME.ASSENTAMENTO</t>
  </si>
  <si>
    <t>20.086.0400-A</t>
  </si>
  <si>
    <t>20.086.0410-0</t>
  </si>
  <si>
    <t>S E FERRAMENTAS NECESSARIAS,COM DIMENSOES EM TORNO DE 4,15M</t>
  </si>
  <si>
    <t>DE VAO E 2,80M DE ALTURA,RECOBRIMENTO MINIMO DE 0,60M E MAXI</t>
  </si>
  <si>
    <t>20.086.0410-A</t>
  </si>
  <si>
    <t>20.086.0420-0</t>
  </si>
  <si>
    <t> OU REVESTIDAS COM EPOXY,ESPESSURA DE 3,40MM,PARAFUSOS,PORCA</t>
  </si>
  <si>
    <t>S E FERRAMENTAS NECESSARIAS,COM DIMENSOES EM TORNO DE 4,80M</t>
  </si>
  <si>
    <t>DE VAO E 3,05M DE ALTURA,RECOBRIMENTO MINIMO DE 0,75M E MAXI</t>
  </si>
  <si>
    <t>MO DE 5,80M,SOB A INFLUENCIA DO TREM-TIPO RODOVIARIO,EXCLUSI</t>
  </si>
  <si>
    <t>20.086.0420-A</t>
  </si>
  <si>
    <t>20.086.0430-0</t>
  </si>
  <si>
    <t>S E FERRAMENTAS NECESSARIAS,COM DIMENSOES EM TORNO DE 5,45M</t>
  </si>
  <si>
    <t>DE VAO E 3,35M DE ALTURA,RECOBRIMENTO MINIMO DE 0,75M E MAXI</t>
  </si>
  <si>
    <t>MO DE 4,40M,SOB A INFLUENCIA DO TREM-TIPO RODOVIARIO,EXCLUSI</t>
  </si>
  <si>
    <t>20.086.0430-A</t>
  </si>
  <si>
    <t>20.086.0440-0</t>
  </si>
  <si>
    <t>AS E FERRAMENTAS NECESSARIAS,COM DIMENSOES EM TORNO DE 6,60M</t>
  </si>
  <si>
    <t>DE VAO E 3,85M DE ALTURA,RECOBRIMENTO MINIMO DE 0,90M E MAXI</t>
  </si>
  <si>
    <t>MO DE 3,30M,SOB A INFLUENCIA DO TREM-TIPO RODOVIARIO,EXCLUSI</t>
  </si>
  <si>
    <t>20.086.0440-A</t>
  </si>
  <si>
    <t>20.086.0450-0</t>
  </si>
  <si>
    <t>BUEIRO SIMPLES EM ARCO,CONSTITUIDO DE CHAPAS GALVANIZADAS OU</t>
  </si>
  <si>
    <t> REVESTIDAS COM EPOXY,ESPESSURA DE 3,40MM,PARAFUSOS,PORCAS E</t>
  </si>
  <si>
    <t> FERRAMENTAS NECESSARIAS,COM DIMENSOES EM TORNO DE 5,92M DE</t>
  </si>
  <si>
    <t>VAO E 2,08M DE ALTURA,RECOBRIMENTO MINIMO DE 0,75M E MAXIMO</t>
  </si>
  <si>
    <t>DE 4,00M,SOB A INFLUENCIA DO TREM-TIPO RODOVIARIO,EXCLUSIVE</t>
  </si>
  <si>
    <t>20.086.0450-A</t>
  </si>
  <si>
    <t>20.086.0460-0</t>
  </si>
  <si>
    <t> FERRAMENTAS NECESSARIAS,COM DIMENSOES EM TORNO DE 6,12M DE</t>
  </si>
  <si>
    <t>VAO E 2,77M DE ALTURA,RECOBRIMENTO MINIMO DE 0,75M E MAXIMO</t>
  </si>
  <si>
    <t>20.086.0460-A</t>
  </si>
  <si>
    <t>20.086.0470-0</t>
  </si>
  <si>
    <t> FERRAMENTAS NECESSARIAS,COM DIMENSOES EM TORNO DE 6,78M DE</t>
  </si>
  <si>
    <t>VAO E 2,41M DE ALTURA,RECOBRIMENTO MINIMO DE 0,75M E MAXIMO</t>
  </si>
  <si>
    <t>DE 3,50M,SOB A INFLUENCIA DO TREM-TIPO RODOVIARIO,EXCLUSIVE</t>
  </si>
  <si>
    <t>20.086.0470-A</t>
  </si>
  <si>
    <t>20.086.0480-0</t>
  </si>
  <si>
    <t> REVESTIDAS COM EPOXY,ESPESSURA DE 3,40MM,PARAFUSO,PORCAS E</t>
  </si>
  <si>
    <t>FERRAMENTAS NECESSARIAS,COM DIMENSOES EM TORNO DE 6,96M DE V</t>
  </si>
  <si>
    <t>AO E 4,42M DE ALTURA,RECOBRIMENTO MINIMO DE 0,75M E MAXIMO D</t>
  </si>
  <si>
    <t>E 4,00M,SOB A INFLUENCIA DO TREM-TIPO RODOVIARIO,EXCLUSIVE A</t>
  </si>
  <si>
    <t>NDAIME.ASSENTAMENTO</t>
  </si>
  <si>
    <t>20.086.0480-A</t>
  </si>
  <si>
    <t>20.086.0490-0</t>
  </si>
  <si>
    <t> FERRAMENTAS NECESSARIAS,COM DIMENSOES EM TORNO DE 7,67M DE</t>
  </si>
  <si>
    <t>VAO E 2,57M DE ALTURA,RECOBRIMENTO MINIMO DE 0,90M E MAXIMO</t>
  </si>
  <si>
    <t>DE 3,00M,SOB A INFLUENCIA DO TREM-TIPO RODOVIARIO,EXCLUSIVE</t>
  </si>
  <si>
    <t>20.086.0490-A</t>
  </si>
  <si>
    <t>20.086.0500-0</t>
  </si>
  <si>
    <t> FERRAMENTAS NECESSARIAS,COM DIMENSOES EM TORNO DE 7,85M DE</t>
  </si>
  <si>
    <t>VAO E 4,60M DE ALTURA,RECOBRIMENTO MINIMO DE 0,90M E MAXIMO</t>
  </si>
  <si>
    <t>20.086.0500-A</t>
  </si>
  <si>
    <t>20.086.0510-0</t>
  </si>
  <si>
    <t> FERRAMENTAS NECESSARIAS,COM DIMENSOES EM TORNO DE 8,79M DE</t>
  </si>
  <si>
    <t>VAO E 2,95M DE ALTURA,RECOBRIMENTO MINIMO DE 0,90M E MAXIMO</t>
  </si>
  <si>
    <t>20.086.0510-A</t>
  </si>
  <si>
    <t>20.086.0520-0</t>
  </si>
  <si>
    <t> REVESTIDAS COM EPOXY,ESPESSURA DE 3,40MM,PARAFUSOS PORCAS E</t>
  </si>
  <si>
    <t> FERRAMENTAS NECESSARIAS,COM DIMENSOES EM TORNO DE 8,97M DE</t>
  </si>
  <si>
    <t>VAO E 5,00M DE ALTURA,RECOBRIMENTO MINIMO DE 0,90M E MAXIMO</t>
  </si>
  <si>
    <t>20.086.0520-A</t>
  </si>
  <si>
    <t>20.086.0530-0</t>
  </si>
  <si>
    <t> REVESTIDAS COM EPOXY,ESPESSURA DE 4,70MM,PARAFUSOS,PORCAS E</t>
  </si>
  <si>
    <t> FERRAMENTAS NECESSARIAS,COM DIMENSOES EM TORNO DE 9,45M DE</t>
  </si>
  <si>
    <t>VAO E 3,07M DE ALTURA,RECOBRIMENTO MINIMO DE 0,90M E MAXIMO</t>
  </si>
  <si>
    <t>20.086.0530-A</t>
  </si>
  <si>
    <t>20.086.0540-0</t>
  </si>
  <si>
    <t> FERRAMENTAS NECESSARIAS,COM DIMENSOES EM TORNO DE 9,86M DE</t>
  </si>
  <si>
    <t>VAO E 6,07M DE ALTURA,RECOBRIMENTO MINIMO DE 0,90M E MAXIMO</t>
  </si>
  <si>
    <t>20.086.0540-A</t>
  </si>
  <si>
    <t>20.086.0550-0</t>
  </si>
  <si>
    <t> REVESTIDAS COM EPOXY,ESPESSURA DE 6,30MM,PARAFUSOS,PORCAS E</t>
  </si>
  <si>
    <t> FERRAMENTAS NECESSARIAS,COM DIMENSOES EM TORNO DE 10,77M DE</t>
  </si>
  <si>
    <t> VAO E 3,48M DE ALTURA,RECOBRIMENTO MINIMO DE 1,20M E MAXIMO</t>
  </si>
  <si>
    <t> DE 4,00M,SOB A INFLUENCIA DO TREM-TIPO RODOVIARIO,EXCLUSIVE</t>
  </si>
  <si>
    <t> ANDAIME.ASSENTAMENTO</t>
  </si>
  <si>
    <t>20.086.0550-A</t>
  </si>
  <si>
    <t>20.086.0560-0</t>
  </si>
  <si>
    <t> FERRAMENTAS NECESSARIAS,COM DIMENSOES EM TORNO DE 10,97M DE</t>
  </si>
  <si>
    <t> VAO E 6,53M DE ALTURA,RECOBRIMENTO MINIMO DE 1,20M E MAXIMO</t>
  </si>
  <si>
    <t> DE 4,50M,SOB A INFLUENCIA DO TREM-TIPO RODOVIARIO,EXCLUSIVE</t>
  </si>
  <si>
    <t>20.086.0560-A</t>
  </si>
  <si>
    <t>20.086.0570-0</t>
  </si>
  <si>
    <t> FERRAMENTAS NECESSARIAS,COM DIMENSOES EM TORNO DE 11,58M DE</t>
  </si>
  <si>
    <t> VAO E 7,16M DE ALTURA,RECOBRIMENTO MINIMO DE 1,20M E MAXIMO</t>
  </si>
  <si>
    <t>20.086.0570-A</t>
  </si>
  <si>
    <t>20.086.0580-0</t>
  </si>
  <si>
    <t> FERRAMENTAS NECESSARIAS,COM DIMENSOES EM TORNO DE 11,78M DE</t>
  </si>
  <si>
    <t> VAO E 4,80M DE ALTURA,RECOBRIMENTO MINIMO DE 1,20M E MAXIMO</t>
  </si>
  <si>
    <t>20.086.0580-A</t>
  </si>
  <si>
    <t>20.086.0590-0</t>
  </si>
  <si>
    <t>DO DE CHAPAS GALVANIZADAS OU REVESTIDAS COM EPOXY,ESPESSURA</t>
  </si>
  <si>
    <t>DE 2,70MM,DIAMETRO DE 1,20M,PARAFUSOS, PORCAS E FERRAMENTAS</t>
  </si>
  <si>
    <t>NECESSARIAS,RECOBRIMENTO MINIMO DE 1,20M E MAXIMO DE 12,90M,</t>
  </si>
  <si>
    <t>SOB A INFLUENCIA DO TREM-TIPO RODOVIARIO,EXCLUSIVE ANDAIME E</t>
  </si>
  <si>
    <t> ESCAVACAO DENTRO DO TUNEL.ASSENTAMENTO</t>
  </si>
  <si>
    <t>20.086.0590-A</t>
  </si>
  <si>
    <t>20.086.0600-0</t>
  </si>
  <si>
    <t>DE 2,70MM,DIAMETRO DE 1,60M,PARAFUSOS, PORCAS E FERRAMENTAS</t>
  </si>
  <si>
    <t>NECESSARIAS,RECOBRIMENTO MINIMO DE 1,20M E MAXIMO DE 9,60M,</t>
  </si>
  <si>
    <t>20.086.0600-A</t>
  </si>
  <si>
    <t>20.086.0610-0</t>
  </si>
  <si>
    <t>DE 2,70MM,DIAMETRO DE 2,00M,PARAFUSOS, PORCAS E FERRAMENTAS</t>
  </si>
  <si>
    <t>NECESSARIAS,RECOBRIMENTO MINIMO DE 1,50M E MAXIMO DE 7,70M,</t>
  </si>
  <si>
    <t>20.086.0610-A</t>
  </si>
  <si>
    <t>20.086.0620-0</t>
  </si>
  <si>
    <t>DE 2,70MM,DIAMETRO DE 2,40M,PARAFUSOS, PORCAS E FERRAMENTAS</t>
  </si>
  <si>
    <t>NECESSARIAS,RECOBRIMENTO MINIMO DE 1,90M E MAXIMO DE 6,40M,</t>
  </si>
  <si>
    <t>20.086.0620-A</t>
  </si>
  <si>
    <t>20.086.0630-0</t>
  </si>
  <si>
    <t>DE 2,70MM,DIAMETRO DE 2,80M,PARAFUSOS, PORCAS E FERRAMENTAS</t>
  </si>
  <si>
    <t>NECESSARIAS,RECOBRIMENTO MINIMO DE 2,20M E MAXIMO DE 5,50M,</t>
  </si>
  <si>
    <t>20.086.0630-A</t>
  </si>
  <si>
    <t>20.086.0640-0</t>
  </si>
  <si>
    <t>DE 2,70MM,DIAMETRO DE 3,20M,PARAFUSOS, PORCAS E FERRAMENTAS</t>
  </si>
  <si>
    <t>NECESSARIAS,RECOBRIMENTO MINIMO DE 2,40M E MAXIMO DE 4,80M,</t>
  </si>
  <si>
    <t>20.086.0640-A</t>
  </si>
  <si>
    <t>20.086.0650-0</t>
  </si>
  <si>
    <t>DE 2,70MM,DIAMETRO DE 3,60M,PARAFUSOS, PORCAS E FERRAMENTAS</t>
  </si>
  <si>
    <t>NECESSARIAS,RECOBRIMENTO MINIMO DE 2,60M E MAXIMO DE 4,30M,</t>
  </si>
  <si>
    <t>20.086.0650-A</t>
  </si>
  <si>
    <t>20.086.0660-0</t>
  </si>
  <si>
    <t>DE 3,40MM,DIAMETRO DE 4,00M,PARAFUSOS, PORCAS E FERRAMENTAS</t>
  </si>
  <si>
    <t>NECESSARIAS,RECOBRIMENTO MINIMO DE 2,80M E MAXIMO DE 4,60M,</t>
  </si>
  <si>
    <t>20.086.0660-A</t>
  </si>
  <si>
    <t>20.086.0670-0</t>
  </si>
  <si>
    <t>DE 4,70MM,DIAMETRO DE 4,40M,PARAFUSOS, PORCAS E FERRAMENTAS</t>
  </si>
  <si>
    <t>NECESSARIAS,RECOBRIMENTO MINIMO DE 3,00M E MAXIMO DE 5,20M,</t>
  </si>
  <si>
    <t>20.086.0670-A</t>
  </si>
  <si>
    <t>20.086.0680-0</t>
  </si>
  <si>
    <t>DE 6,30MM,DIAMETRO DE 4,80M,PARAFUSOS, PORCAS E FERRAMENTAS</t>
  </si>
  <si>
    <t>NECESSARIAS,RECOBRIMENTO MINIMO DE 3,20M E MAXIMO DE 5,80M,</t>
  </si>
  <si>
    <t>20.086.0680-A</t>
  </si>
  <si>
    <t>20.090.0001-1</t>
  </si>
  <si>
    <t>BRITAGEM DE ROCHA,APROVEITAMENTO DA ESCAVACAO DE MATERIAL DE</t>
  </si>
  <si>
    <t> 3ª CATEGORIA,PARA IMPLANTACAO OU ALARGAMENTO DE RODOVIAS,EX</t>
  </si>
  <si>
    <t>CLUSIVE O TRANSPORTE DO BRITADOR,INCLUSIVE ESCAVACAO(POR M3</t>
  </si>
  <si>
    <t>DE PEDRA BRITADA)</t>
  </si>
  <si>
    <t>20.090.0001-B</t>
  </si>
  <si>
    <t>20.090.0005-1</t>
  </si>
  <si>
    <t>EXTRACAO DE ROCHA EM EXPLORACAO DE PEDREIRA,EXCLUSIVE BRITAG</t>
  </si>
  <si>
    <t>20.090.0005-B</t>
  </si>
  <si>
    <t>20.090.0006-0</t>
  </si>
  <si>
    <t>FRAGMENTACAO,CARGA,TRANSPORTE E BRITAGEM DE ROCHA JA EXTRAID</t>
  </si>
  <si>
    <t>A,EM EXPLORACAO DE PEDREIRA,EXCLUSIVE TRANSPORTE DO BRITADOR</t>
  </si>
  <si>
    <t>(POR M3 DE PEDRA BRITADA)</t>
  </si>
  <si>
    <t>20.090.0006-A</t>
  </si>
  <si>
    <t>20.091.0001-1</t>
  </si>
  <si>
    <t>EXTRACAO DE AREIA DE RIO,POR MEIO DE DRAGAGEM,INCLUSIVE CARG</t>
  </si>
  <si>
    <t>A,SENDO O CUSTO REFERIDO AO VOLUME DO CAMINHAO</t>
  </si>
  <si>
    <t>20.091.0001-B</t>
  </si>
  <si>
    <t>20.092.0001-0</t>
  </si>
  <si>
    <t>AREIA,INCLUSIVE TRANPORTE,PARA REGIAO METROPOLITANA DO RIO D</t>
  </si>
  <si>
    <t>E JANEIRO.FORNECIMENTO</t>
  </si>
  <si>
    <t>20.092.0001-A</t>
  </si>
  <si>
    <t>20.093.0001-0</t>
  </si>
  <si>
    <t>CIMENTO PORTLAND CP-II-32,INCLUSIVE TRANSPORTE.FORNECIMENTO</t>
  </si>
  <si>
    <t>20.093.0001-A</t>
  </si>
  <si>
    <t>20.096.0001-0</t>
  </si>
  <si>
    <t>CASCALHINHO(PEDRA ZERO),INCLUSIVE TRANSPORTE,PARA REGIAO MET</t>
  </si>
  <si>
    <t>ROPOLITANA DO RIO DE JANEIRO.FORNECIMENTO</t>
  </si>
  <si>
    <t>20.096.0001-A</t>
  </si>
  <si>
    <t>20.097.0001-0</t>
  </si>
  <si>
    <t>PEDRA BRITADA Nº1,INCLUSIVE TRANSPORTE,PARA REGIAO METROPOLI</t>
  </si>
  <si>
    <t>TANA DO RIO DE JANEIRO.FORNECIMENTO</t>
  </si>
  <si>
    <t>20.097.0001-A</t>
  </si>
  <si>
    <t>20.097.0002-0</t>
  </si>
  <si>
    <t>PEDRA BRITADA Nº2,INCLUSIVE TRANSPORTE,PARA REGIAO METROPOLI</t>
  </si>
  <si>
    <t>20.097.0002-A</t>
  </si>
  <si>
    <t>20.097.0003-0</t>
  </si>
  <si>
    <t>PEDRA BRITADA Nº3,INCLUSIVE TRANSPORTE,PARA REGIAO METROPOLI</t>
  </si>
  <si>
    <t>20.097.0003-A</t>
  </si>
  <si>
    <t>20.097.0004-0</t>
  </si>
  <si>
    <t>BRITA CORRIDA,INCLUSIVE TRANSPORTE,PARA REGIAO METROPOLITANA</t>
  </si>
  <si>
    <t> DO RIO DE JANEIRO.FORNECIMENTO</t>
  </si>
  <si>
    <t>20.097.0004-A</t>
  </si>
  <si>
    <t>20.097.0005-0</t>
  </si>
  <si>
    <t>PO-DE-PEDRA, INCLUSIVE TRANSPORTE PARA REGIAO METROPOLITANA</t>
  </si>
  <si>
    <t>DO RIO DE JANEIRO.FORNECIMENTO</t>
  </si>
  <si>
    <t>20.097.0005-A</t>
  </si>
  <si>
    <t>20.097.0010-0</t>
  </si>
  <si>
    <t>BRITA GRADUADA,INCLUSIVE TRANSPORTE,PARA REGIAO METROPOLITAN</t>
  </si>
  <si>
    <t>A DO RIO DE JANEIRO.FORNECIMENTO</t>
  </si>
  <si>
    <t>20.097.0010-A</t>
  </si>
  <si>
    <t>20.097.0011-0</t>
  </si>
  <si>
    <t>BRITA GRADUADA COM ADICAO DE 1% DE CIMENTO,INCLUSIVE TRANSPO</t>
  </si>
  <si>
    <t>RTE,PARA REGIAO METROPOLITANA DO RIO DE JANEIRO.FORNECIMENTO</t>
  </si>
  <si>
    <t>20.097.0011-A</t>
  </si>
  <si>
    <t>20.098.0001-0</t>
  </si>
  <si>
    <t>PEDRA-DE-MAO,INCLUSIVE TRANSPORTE,PARA REGIAO METROPOLITANA</t>
  </si>
  <si>
    <t>20.098.0001-A</t>
  </si>
  <si>
    <t>20.099.0001-0</t>
  </si>
  <si>
    <t>PO-DE-PEDRA,SEM CONSIDERAR O TRANSPORTE DA PEDREIRA ATE O LO</t>
  </si>
  <si>
    <t>CAL DE UTILIZACAO,INCLUSIVE CARGA NO CAMINHAO.FORNECIMENTO</t>
  </si>
  <si>
    <t>20.099.0001-A</t>
  </si>
  <si>
    <t>20.100.0001-0</t>
  </si>
  <si>
    <t>POLIMERO TIPO SBS GRANULADO,INCLUSIVE TRANSPORTE.FORNECIMENT</t>
  </si>
  <si>
    <t>20.100.0001-A</t>
  </si>
  <si>
    <t>20.100.0005-0</t>
  </si>
  <si>
    <t>CONCRETO BETUMINOSO USINADO A QUENTE.PREPARO E FORNECIMENTO</t>
  </si>
  <si>
    <t>20.100.0005-A</t>
  </si>
  <si>
    <t>20.100.0010-0</t>
  </si>
  <si>
    <t>CONCRETO BETUMINOSO USINADO A QUENTE,EXCLUSIVE FORNECIMENTO</t>
  </si>
  <si>
    <t>DO CAP.PREPARO E FORNECIMENTO</t>
  </si>
  <si>
    <t>20.100.0010-A</t>
  </si>
  <si>
    <t>20.100.0011-0</t>
  </si>
  <si>
    <t>CONCRETO BETUMINOSO USINADO A QUENTE,EXCLUSIVE PREPARO,INCLU</t>
  </si>
  <si>
    <t>SIVE TRANSPORTE.CUSTO SOMENTE DOS MATERIAIS.FORNECIMENTO</t>
  </si>
  <si>
    <t>20.100.0011-A</t>
  </si>
  <si>
    <t>20.100.0012-0</t>
  </si>
  <si>
    <t>CONCRETO BETUMINOSO USINADO A QUENTE,MASSA MUITO FINA.PREPAR</t>
  </si>
  <si>
    <t>O E FORNECIMENTO</t>
  </si>
  <si>
    <t>20.100.0012-A</t>
  </si>
  <si>
    <t>20.100.0013-0</t>
  </si>
  <si>
    <t>CONCRETO BETUMINOSO USINADO A QUENTE,MASSA MUITO FINA.FORNEC</t>
  </si>
  <si>
    <t>IMENTO,EXCLUSIVE PREPARO</t>
  </si>
  <si>
    <t>20.100.0013-A</t>
  </si>
  <si>
    <t>20.100.0015-0</t>
  </si>
  <si>
    <t>LAMA ASFALTICA,FINA,INCLUSIVE TRANSPORTE.CUSTO SOMENTE DOS M</t>
  </si>
  <si>
    <t>ATERIAIS.FORNECIMENTO</t>
  </si>
  <si>
    <t>20.100.0015-A</t>
  </si>
  <si>
    <t>20.100.0016-0</t>
  </si>
  <si>
    <t>LAMA ASFALTICA,GROSSA,INCLUSIVE TRANSPORTE.CUSTO SOMENTE DOS</t>
  </si>
  <si>
    <t> MATERIAIS.FORNECIMENTO</t>
  </si>
  <si>
    <t>20.100.0016-A</t>
  </si>
  <si>
    <t>20.100.0030-0</t>
  </si>
  <si>
    <t>CAMADA POROSA DE ATRITO EM CBUQ,MODIFICADO POR POLIMERO,INCL</t>
  </si>
  <si>
    <t>USIVE TRANSPORTE.CUSTO SOMENTE DOS MATERIAIS.FORNECIMENTO</t>
  </si>
  <si>
    <t>20.100.0030-A</t>
  </si>
  <si>
    <t>20.100.0050-0</t>
  </si>
  <si>
    <t>CONCRETO BETUMINOSO USINADO A QUENTE TIPO "BINDER",EXCLUSIVE</t>
  </si>
  <si>
    <t> PREPARO,INCLUSIVE TRANSPORTE.CUSTO SOMENTE DOS MATERIAIS.FO</t>
  </si>
  <si>
    <t>20.100.0050-A</t>
  </si>
  <si>
    <t>20.100.0060-0</t>
  </si>
  <si>
    <t>IMPRIMACAO,INCLUSIVE TRANSPORTE.CUSTO SOMENTE DOS MATERIAIS.</t>
  </si>
  <si>
    <t>20.100.0060-A</t>
  </si>
  <si>
    <t>20.100.0070-0</t>
  </si>
  <si>
    <t>PINTURA DE LIGACAO,INCLUSIVE TRANSPORTE.CUSTO SOMENTE DOS MA</t>
  </si>
  <si>
    <t>TERIAIS.FORNECIMENTO</t>
  </si>
  <si>
    <t>20.100.0070-A</t>
  </si>
  <si>
    <t>20.100.0075-0</t>
  </si>
  <si>
    <t>PRE-MISTURADO A FRIO.PREPARO E FORNECIMENTO</t>
  </si>
  <si>
    <t>20.100.0075-A</t>
  </si>
  <si>
    <t>20.100.0080-0</t>
  </si>
  <si>
    <t>TRATAMENTO SUPERFICIAL SIMPLES,INCLUSIVE TRANSPORTE.CUSTO SO</t>
  </si>
  <si>
    <t>MENTE DOS MATERIAIS.FORNECIMENTO</t>
  </si>
  <si>
    <t>20.100.0080-A</t>
  </si>
  <si>
    <t>20.100.0085-0</t>
  </si>
  <si>
    <t>TRATAMENTO SUPERFICIAL DUPLO,UTILIZANDO ESCORIA DE ACIARIA.C</t>
  </si>
  <si>
    <t>USTO SOMENTE DOS MATERIAIS,EXCLUSIVE TRANSPORTE DA ESCORIA D</t>
  </si>
  <si>
    <t>E ACIARIA.FORNECIMENTO</t>
  </si>
  <si>
    <t>20.100.0085-A</t>
  </si>
  <si>
    <t>20.100.0090-0</t>
  </si>
  <si>
    <t>TRATAMENTO SUPERFICIAL DUPLO,INCLUSIVE TRANSPORTE.CUSTO SOME</t>
  </si>
  <si>
    <t>NTE DOS MATERIAIS.FORNECIMENTO</t>
  </si>
  <si>
    <t>20.100.0090-A</t>
  </si>
  <si>
    <t>20.100.0095-0</t>
  </si>
  <si>
    <t>TRATAMENTO SUPERFICIAL TRIPLO,INCLUSIVE TRANSPORTE.CUSTO SOM</t>
  </si>
  <si>
    <t>ENTE DOS MATERIAIS.FORNECIMENTO</t>
  </si>
  <si>
    <t>20.100.0095-A</t>
  </si>
  <si>
    <t>20.101.0011-0</t>
  </si>
  <si>
    <t>EMULSAO ASFALTICA CATIONICA,TIPO RR-2C,INCLUSIVE TRANSPORTE.</t>
  </si>
  <si>
    <t>CUSTO SOMENTE DOS MATERIAIS.FORNECIMENTO</t>
  </si>
  <si>
    <t>20.101.0011-A</t>
  </si>
  <si>
    <t>20.101.0013-0</t>
  </si>
  <si>
    <t>EMULSAO ASFALTICA CATIONICA,TIPO RL-1C,INCLUSIVE TRANSPORTE.</t>
  </si>
  <si>
    <t>20.101.0013-A</t>
  </si>
  <si>
    <t>20.102.0003-0</t>
  </si>
  <si>
    <t>EMULSAO ASFALTICA CATIONICA RR-1C,INCLUSIVE TRANSPORTE.CUSTO</t>
  </si>
  <si>
    <t> SOMENTE DOS MATERIAIS.FORNECIMENTO</t>
  </si>
  <si>
    <t>20.102.0003-A</t>
  </si>
  <si>
    <t>20.102.0004-0</t>
  </si>
  <si>
    <t>EMULSAO ASFALTICA CATIONICA,TIPO RM-1C,INCLUSIVE TRANSPORTE.</t>
  </si>
  <si>
    <t>20.102.0004-A</t>
  </si>
  <si>
    <t>20.102.0006-0</t>
  </si>
  <si>
    <t>ASFALTO DILUIDO,TIPO CM-30,INCLUSIVE TRANSPORTE.CUSTO SOMENT</t>
  </si>
  <si>
    <t>E DOS MATERIAIS.FORNECIMENTO</t>
  </si>
  <si>
    <t>20.102.0006-A</t>
  </si>
  <si>
    <t>20.102.0007-0</t>
  </si>
  <si>
    <t>MATERIAL BETUMINOSO,TIPO CIMENTO ASFALTICO CAP-30/45,INCLUSI</t>
  </si>
  <si>
    <t>VE TRANSPORTE.CUSTO SOMENTE DOS MATERIAIS.FORNECIMENTO</t>
  </si>
  <si>
    <t>20.102.0007-A</t>
  </si>
  <si>
    <t>20.102.0008-0</t>
  </si>
  <si>
    <t>MATERIAL BETUMINOSO,TIPO CIMENTO ASFALTICO CAP-50/70,INCLUSI</t>
  </si>
  <si>
    <t>VE TRANSPORTE.FORNECIMENTO</t>
  </si>
  <si>
    <t>20.102.0008-A</t>
  </si>
  <si>
    <t>20.103.0001-0</t>
  </si>
  <si>
    <t>DOPE DE ADESIVIDADE,EXCLUSIVE TRANSPORTE.FORNECIMENTO</t>
  </si>
  <si>
    <t>20.103.0001-A</t>
  </si>
  <si>
    <t>20.104.0001-0</t>
  </si>
  <si>
    <t>SAIBRO,INCLUSIVE TRANSPORTE.FORNECIMENTO</t>
  </si>
  <si>
    <t>20.104.0001-A</t>
  </si>
  <si>
    <t>20.104.0005-0</t>
  </si>
  <si>
    <t>SAIBRO,EXCLUSIVE TRANSPORTE,INCLUSIVE CARGA NO CAMINHAO</t>
  </si>
  <si>
    <t>20.104.0005-A</t>
  </si>
  <si>
    <t>20.105.0001-0</t>
  </si>
  <si>
    <t>PINTURA COM CAL,DE GUARDA-CORPO,GUARDA-RODA E MURETA DE PROT</t>
  </si>
  <si>
    <t>ECAO EM PONTES E VIADUTOS,MEDIDA PELO DOBRO DA AREA TOTAL(LA</t>
  </si>
  <si>
    <t>RGURA X ALTURA)</t>
  </si>
  <si>
    <t>20.105.0001-A</t>
  </si>
  <si>
    <t>20.105.0004-0</t>
  </si>
  <si>
    <t>PO-DE-BORRACHA GRANULADO(DENSIDADE ENTRE 0,3 E 0,4),INCLUSIV</t>
  </si>
  <si>
    <t>E TRANSPORTE PARA REGIAO METROPOLITANA DO RIO DE JANEIRO.FOR</t>
  </si>
  <si>
    <t>20.105.0004-A</t>
  </si>
  <si>
    <t>20.105.0005-0</t>
  </si>
  <si>
    <t>PINTURA DE MEIO-FIO COM CAL,COM UMA DEMAO</t>
  </si>
  <si>
    <t>20.105.0005-A</t>
  </si>
  <si>
    <t>20.106.0001-0</t>
  </si>
  <si>
    <t>PINTURA COM TINTA A BASE DE PVA,DE GUARDA-CORPO,GUARDA-RODA</t>
  </si>
  <si>
    <t>E MURETA DE PROTECAO EM PONTES E VIADUTOS,MEDIDA PELO DOBRO</t>
  </si>
  <si>
    <t>DA AREA TOTAL(LARGURA X ALTURA)</t>
  </si>
  <si>
    <t>20.106.0001-A</t>
  </si>
  <si>
    <t>20.107.0001-0</t>
  </si>
  <si>
    <t>DEFENSAS METALICAS:RECUPERACAO E ASSENTAMENTO COM RETIRADA,P</t>
  </si>
  <si>
    <t>INTURA EM 2 DEMAOS E POSTERIOR RECOLOCACAO</t>
  </si>
  <si>
    <t>20.107.0001-A</t>
  </si>
  <si>
    <t>20.108.0001-0</t>
  </si>
  <si>
    <t>EMULSAO ASFALTICA CATIONICA,TIPO RR-2C,EXCLUSIVE TRANSPORTE.</t>
  </si>
  <si>
    <t>20.108.0001-A</t>
  </si>
  <si>
    <t>20.108.0003-0</t>
  </si>
  <si>
    <t>EMULSAO ASFALTICA CATIONICA,TIPO RL-1C,EXCLUSIVE TRANSPORTE.</t>
  </si>
  <si>
    <t>20.108.0003-A</t>
  </si>
  <si>
    <t>20.108.0005-0</t>
  </si>
  <si>
    <t>EMULSAO ASFALTICA CATIONICA,TIPO RR-1C,EXCLUSIVE TRANSPORTE.</t>
  </si>
  <si>
    <t>20.108.0005-A</t>
  </si>
  <si>
    <t>20.108.0007-0</t>
  </si>
  <si>
    <t>EMULSAO ASFALTICA CATIONICA,TIPO RM-1C,EXCLUSIVE TRANSPORTE.</t>
  </si>
  <si>
    <t>20.108.0007-A</t>
  </si>
  <si>
    <t>20.108.0012-0</t>
  </si>
  <si>
    <t>ASFALTO DILUIDO,TIPO CM-30,EXCLUSIVE TRANSPORTE.CUSTO SOMENT</t>
  </si>
  <si>
    <t>E DOS MATEIRIAS.FORNECIMENTO</t>
  </si>
  <si>
    <t>20.108.0012-A</t>
  </si>
  <si>
    <t>20.108.0015-0</t>
  </si>
  <si>
    <t>MATERIAL BETUMINOSO,TIPO CIMENTO ASFALTICO CAP-30/45,EXCLUSI</t>
  </si>
  <si>
    <t>20.108.0015-A</t>
  </si>
  <si>
    <t>20.108.0017-0</t>
  </si>
  <si>
    <t>MATERIAL BETUMINOSO,TIPO CIMENTO ASFALTICO CAP-50/70,EXCLUSI</t>
  </si>
  <si>
    <t>20.108.0017-A</t>
  </si>
  <si>
    <t>20.111.0001-0</t>
  </si>
  <si>
    <t>CASCALHINHO (PEDRA ZERO) PARA REGIAO DE CAMPOS,EXCLUSIVE TRA</t>
  </si>
  <si>
    <t>NSPORTE,INCLUSIVE CARGA NO CAMINHAO.FORNECIMENTO</t>
  </si>
  <si>
    <t>20.111.0001-A</t>
  </si>
  <si>
    <t>20.111.0006-0</t>
  </si>
  <si>
    <t>PEDRA BRITADA 1,2 E 3 PARA REGIAO DE CAMPOS,EXCLUSIVE TRANPO</t>
  </si>
  <si>
    <t>RTE,INCLUSIVE CARGA NO CAMINHAO.FORNECIMENTO</t>
  </si>
  <si>
    <t>20.111.0006-A</t>
  </si>
  <si>
    <t>20.111.0007-0</t>
  </si>
  <si>
    <t>BRITA CORRIDA PARA REGIAO DE CAMPOS,EXCLUSIVE TRANSPORTE,INC</t>
  </si>
  <si>
    <t>LUSIVE CARGA NO CAMINHAO.FORNECIMENTO</t>
  </si>
  <si>
    <t>20.111.0007-A</t>
  </si>
  <si>
    <t>20.111.0008-0</t>
  </si>
  <si>
    <t>PO-DE-PEDRA,PARA REGIAO DE CAMPOS,EXCLUSIVE TRANSPORTE,INCLU</t>
  </si>
  <si>
    <t>SIVE CARGA NO CAMINHAO.FORNECIMENTO</t>
  </si>
  <si>
    <t>20.111.0008-A</t>
  </si>
  <si>
    <t>20.111.0009-0</t>
  </si>
  <si>
    <t>PEDRA-DE-MAO PARA REGIAO DE CAMPOS,EXCLUSIVE TRANSPORTE,INCL</t>
  </si>
  <si>
    <t>USIVE CARGA NO CAMINHAO.FORNECIMENTO</t>
  </si>
  <si>
    <t>20.111.0009-A</t>
  </si>
  <si>
    <t>20.111.0010-0</t>
  </si>
  <si>
    <t>AREIA PARA A REGIAO DE CAMPOS DOS GOYTACAZES,EXCLUSIVE TRANS</t>
  </si>
  <si>
    <t>PORTE,INCLUSIVE CARGA NO CAMINHAO.FORNECIMENTO</t>
  </si>
  <si>
    <t>20.111.0010-A</t>
  </si>
  <si>
    <t>20.112.0010-0</t>
  </si>
  <si>
    <t>CASCALHINHO (PEDRA ZERO) PARA REGIAO DE ITAPERUNA,EXCLUSIVE</t>
  </si>
  <si>
    <t>TRANSPORTE,INCLUSIVE CARGA NO CAMINHAO.FORNECIMENTO</t>
  </si>
  <si>
    <t>20.112.0010-A</t>
  </si>
  <si>
    <t>20.112.0011-0</t>
  </si>
  <si>
    <t>PEDRA BRITADA 1 PARA REGIAO DE ITAPERUNA,EXCLUSIVE TRANSPORT</t>
  </si>
  <si>
    <t>E,INCLUSIVE CARGA NO CAMINHAO.FORNECIMENTO</t>
  </si>
  <si>
    <t>20.112.0011-A</t>
  </si>
  <si>
    <t>20.112.0013-0</t>
  </si>
  <si>
    <t>PO-DE-PEDRA PARA REGIAO DE ITAPERUNA,EXCLUSIVE TRANSPORTE,IN</t>
  </si>
  <si>
    <t>CLUSIVE CARGA NO CAMINHAO.FORNECIMENTO</t>
  </si>
  <si>
    <t>20.112.0013-A</t>
  </si>
  <si>
    <t>20.112.0014-0</t>
  </si>
  <si>
    <t>PEDRA-DE-MAO PARA REGIAO DE ITAPERUNA,EXCLUSIVE TRANSPORTE,I</t>
  </si>
  <si>
    <t>NCLUSIVE CARGA NO CAMINHAO.FORNECIMENTO</t>
  </si>
  <si>
    <t>20.112.0014-A</t>
  </si>
  <si>
    <t>20.112.0015-0</t>
  </si>
  <si>
    <t>AREIA PARA A REGIAO DE ITAPERUNA,EXCLUSIVE TRANSPORTE,INCLUS</t>
  </si>
  <si>
    <t>IVE CARGA NO CAMINHAO.FORNECIMENTO</t>
  </si>
  <si>
    <t>20.112.0015-A</t>
  </si>
  <si>
    <t>20.113.0010-0</t>
  </si>
  <si>
    <t>CASCALHINHO (PEDRA ZERO) PARA REGIAO DE MACAE,EXCLUSIVE TRAN</t>
  </si>
  <si>
    <t>SPORTE,INCLUSIVE CARGA NO CAMINHAO.FORNECIMENTO</t>
  </si>
  <si>
    <t>20.113.0010-A</t>
  </si>
  <si>
    <t>20.113.0011-0</t>
  </si>
  <si>
    <t>PEDRA BRITADA 1, 2 E 3 PARA REGIAO DE MACAE,EXCLUSIVE TRANSP</t>
  </si>
  <si>
    <t>ORTE,INCLUSIVE CARGA NO CAMINHAO.FORNECIMENTO</t>
  </si>
  <si>
    <t>20.113.0011-A</t>
  </si>
  <si>
    <t>20.113.0012-0</t>
  </si>
  <si>
    <t>BRITA CORRIDA PARA REGIAO DE MACAE,EXCLUSIVE TRANSPORTE,INCL</t>
  </si>
  <si>
    <t>20.113.0012-A</t>
  </si>
  <si>
    <t>20.113.0013-0</t>
  </si>
  <si>
    <t>PO-DE-PEDRA PARA REGIAO DE MACAE,EXCLUSIVE TRANSPORTE,INCLUS</t>
  </si>
  <si>
    <t>20.113.0013-A</t>
  </si>
  <si>
    <t>20.113.0014-0</t>
  </si>
  <si>
    <t>PEDRA-DE-MAO PARA REGIAO DE MACAE,EXCLUSIVE TRANSPORTE,INCLU</t>
  </si>
  <si>
    <t>20.113.0014-A</t>
  </si>
  <si>
    <t>20.113.0015-0</t>
  </si>
  <si>
    <t>AREIA PARA A REGIAO DE MACAE,EXCLUSIVE TRANSPORTE,INCLUSIVE</t>
  </si>
  <si>
    <t>CARGA NO CAMINHAO.FORNECIMENTO</t>
  </si>
  <si>
    <t>20.113.0015-A</t>
  </si>
  <si>
    <t>20.114.0010-0</t>
  </si>
  <si>
    <t>CASCALHINHO (PEDRA ZERO) PARA REGIAO DE NOVA FRIBURGO,EXCLUS</t>
  </si>
  <si>
    <t>IVE TRANSPORTE,INCLUSIVE CARGA NO CAMINHAO.FORNECIMENTO</t>
  </si>
  <si>
    <t>20.114.0010-A</t>
  </si>
  <si>
    <t>20.114.0011-0</t>
  </si>
  <si>
    <t>PEDRA BRITADA 1, 2 E 3 PARA REGIAO DE NOVA FRIBURGO,EXCLUSIV</t>
  </si>
  <si>
    <t>E TRANSPORTE,INCLUSIVE CARGA NO CAMINHAO.FORNECIMENTO</t>
  </si>
  <si>
    <t>20.114.0011-A</t>
  </si>
  <si>
    <t>20.114.0012-0</t>
  </si>
  <si>
    <t>BRITA CORRIDA PARA REGIAO DE NOVA FRIBURGO,EXCLUSIVE TRANSPO</t>
  </si>
  <si>
    <t>20.114.0012-A</t>
  </si>
  <si>
    <t>20.114.0013-0</t>
  </si>
  <si>
    <t>PO-DE-PEDRA PARA REGIAO DE NOVA FRIBURGO,EXCLUSIVE TRANSPORT</t>
  </si>
  <si>
    <t>20.114.0013-A</t>
  </si>
  <si>
    <t>20.114.0014-0</t>
  </si>
  <si>
    <t>PEDRA-DE-MAO PARA REGIAO DE NOVA FRIBURGO,EXCLUSIVE TRANSPOR</t>
  </si>
  <si>
    <t>TE,INCLUSIVE CARGA NO CAMINHAO.FORNECIMENTO</t>
  </si>
  <si>
    <t>20.114.0014-A</t>
  </si>
  <si>
    <t>20.114.0015-0</t>
  </si>
  <si>
    <t>AREIA PARA A REGIAO DE NOVA FRIBURGO,EXCLUSIVE TRANSPORTE,IN</t>
  </si>
  <si>
    <t>20.114.0015-A</t>
  </si>
  <si>
    <t>20.115.0010-0</t>
  </si>
  <si>
    <t>CASCALHINHO (PEDRA ZERO) PARA REGIAO DE BARRA MANSA,EXCLUSIV</t>
  </si>
  <si>
    <t>20.115.0010-A</t>
  </si>
  <si>
    <t>20.115.0011-0</t>
  </si>
  <si>
    <t>PEDRA BRITADA 1, 2 E 3 PARA REGIAO DE BARRA MANSA,EXCLUSIVE</t>
  </si>
  <si>
    <t>20.115.0011-A</t>
  </si>
  <si>
    <t>20.115.0012-0</t>
  </si>
  <si>
    <t>BRITA CORRIDA PARA REGIAO DE BARRA MANSA,EXCLUSIVE TRANSPORT</t>
  </si>
  <si>
    <t>20.115.0012-A</t>
  </si>
  <si>
    <t>20.115.0013-0</t>
  </si>
  <si>
    <t>PO-DE-PEDRA PARA REGIAO DE BARRA MANSA,EXCLUSIVE TRANSPORTE,</t>
  </si>
  <si>
    <t>INCLUSIVE CARGA NO CAMINHAO.FORNECIMENTO</t>
  </si>
  <si>
    <t>20.115.0013-A</t>
  </si>
  <si>
    <t>20.115.0014-0</t>
  </si>
  <si>
    <t>PEDRA-DE-MAO PARA REGIAO DE BARRA MANSA,EXCLUSIVE TRANSPORTE</t>
  </si>
  <si>
    <t>,INCLUSIVE CARGA NO CAMINHAO.FORNECIMENTO</t>
  </si>
  <si>
    <t>20.115.0014-A</t>
  </si>
  <si>
    <t>20.115.0015-0</t>
  </si>
  <si>
    <t>AREIA PARA REGIAO DE BARRA MANSA,EXCLUSIVE TRANSPORTE,INCLUS</t>
  </si>
  <si>
    <t>20.115.0015-A</t>
  </si>
  <si>
    <t>20.116.0005-0</t>
  </si>
  <si>
    <t>PEDRA BRITADA Nº3 PARA REGIAO METROPOLITANA DO RIO DE JANEIR</t>
  </si>
  <si>
    <t>O,EXCLUSIVE TRANSPORTE,INCLUSIVE CARGA NO CAMINHAO.FORNECIME</t>
  </si>
  <si>
    <t>20.116.0005-A</t>
  </si>
  <si>
    <t>20.116.0006-0</t>
  </si>
  <si>
    <t>PEDRA BRITADA Nº2,PARA REGIAO METROPOLITANA DO RIO DE JANEIR</t>
  </si>
  <si>
    <t>20.116.0006-A</t>
  </si>
  <si>
    <t>20.116.0007-0</t>
  </si>
  <si>
    <t>PEDRA BRITADA Nº1,PARA REGIAO METROPOLITANA DO RIO DE JANEIR</t>
  </si>
  <si>
    <t>20.116.0007-A</t>
  </si>
  <si>
    <t>20.116.0008-0</t>
  </si>
  <si>
    <t>PEDRA BRITADA Nº0,PARA REGIAO METROPOLITANA DO RIO DE JANEIR</t>
  </si>
  <si>
    <t>20.116.0008-A</t>
  </si>
  <si>
    <t>20.116.0012-0</t>
  </si>
  <si>
    <t>BRITA CORRIDA PARA REGIAO METROPOLITANA DO RIO DE JANEIRO,EX</t>
  </si>
  <si>
    <t>CLUSIVE TRANSPORTE,INCLUSIVE CARGA NO CAMINHAO.FORNECIMENTO</t>
  </si>
  <si>
    <t>20.116.0012-A</t>
  </si>
  <si>
    <t>20.116.0013-0</t>
  </si>
  <si>
    <t>PEDRA-DE-MAO PARA REGIAO METROPOLITANA DO RIO DE JANEIRO,EXC</t>
  </si>
  <si>
    <t>LUSIVE TRANSPORTE,INCLUSIVE CARGA NO CAMINHAO.FORNECIMENTO</t>
  </si>
  <si>
    <t>20.116.0013-A</t>
  </si>
  <si>
    <t>20.116.0014-0</t>
  </si>
  <si>
    <t>AREIA PARA REGIAO METROPOLITANA DO RIO DE JANEIRO,EXCLUSIVE</t>
  </si>
  <si>
    <t>20.116.0014-A</t>
  </si>
  <si>
    <t>20.116.0020-0</t>
  </si>
  <si>
    <t>PO-DE-PEDRA PARA REGIAO METROPOLITANA DO RIO DE JANEIRO,EXCL</t>
  </si>
  <si>
    <t>USIVE TRANSPORTE,INCLUSIVE CARGA NO CAMINHAO.FORNECIMENTO</t>
  </si>
  <si>
    <t>20.116.0020-A</t>
  </si>
  <si>
    <t>20.170.0001-0</t>
  </si>
  <si>
    <t>CONSTRUCAO DE FAIXA DELIMITADORA (VIBRADOR) EM CONCRETO SIMP</t>
  </si>
  <si>
    <t>LES,INCLUSIVE FORNECIMENTO DOS MATERIAIS</t>
  </si>
  <si>
    <t>20.170.0001-A</t>
  </si>
  <si>
    <t>20.170.0002-0</t>
  </si>
  <si>
    <t>SONORIZADOR DE CONCRETO MOLDADO NO LOCAL,MEDINDO (10,5X5,0)M</t>
  </si>
  <si>
    <t>,INCLUSIVE REJUNTAMENTO,BARRAS DE LIGACAO,ESCAVACAO,IMPRIMAC</t>
  </si>
  <si>
    <t>20.170.0002-A</t>
  </si>
  <si>
    <t>20.170.0005-0</t>
  </si>
  <si>
    <t>NARIZ DE INTERSECAO EM CONCRETO SIMPLES,CONFORME PROJETO DER</t>
  </si>
  <si>
    <t>-RJ</t>
  </si>
  <si>
    <t>20.170.0005-A</t>
  </si>
  <si>
    <t>20.170.0015-0</t>
  </si>
  <si>
    <t>ONDULACAO EM CONCRETO(QUEBRA-MOLA)MOLDADA NO LOCAL,MEDINDO(1</t>
  </si>
  <si>
    <t>0,50X3,70)M, INCLUSIVE REJUNTAMENTO, BARRAS DE LIGACAO, ESCA</t>
  </si>
  <si>
    <t>VACAO E IMPRIMACAO</t>
  </si>
  <si>
    <t>20.170.0015-A</t>
  </si>
  <si>
    <t>20.175.0002-1</t>
  </si>
  <si>
    <t>BARREIRA PRE-MOLDADA EXTERNA,EM CONCRETO ARMADO(FCK=25MPA,AC</t>
  </si>
  <si>
    <t>O CA-50),TIPO DER-RJ,MEDINDO 0,15M NO TOPO,0,40M NA BASE E 0</t>
  </si>
  <si>
    <t>,77M DE ALTURA,INCLUINDO FERROS DE LIGACAO E FORNECIMENTO DO</t>
  </si>
  <si>
    <t>20.175.0002-B</t>
  </si>
  <si>
    <t>20.175.0003-0</t>
  </si>
  <si>
    <t>O CA-50),TIPO DER-RJ,MEDINDO 0,25M NO TOPO,0,40M NA BASE E 1</t>
  </si>
  <si>
    <t>,14M DE ALTURA,INCLUINDO VIGOTA HORIZONTAL,MONTANTE A CADA 1</t>
  </si>
  <si>
    <t>,00M,FERROS DE LIGACAO E FORNECIMENTO DOS MATERIAIS</t>
  </si>
  <si>
    <t>20.175.0003-A</t>
  </si>
  <si>
    <t>20.175.0004-0</t>
  </si>
  <si>
    <t>BARREIRA DUPLA PRE-MOLDADA INTERNA(DIVISORIA DE PISTA),EM CO</t>
  </si>
  <si>
    <t>NCRETO ARMADO(FCK=25MPA,ACO CA-50),TIPO DER-RJ,MEDINDO 0,15M</t>
  </si>
  <si>
    <t> NO TOPO,0,65M NA BASE E 0,77M DE ALTURA,INCLUINDO FERROS DE</t>
  </si>
  <si>
    <t> LIGACAO E FORNECIMENTO DOS MATERIAIS</t>
  </si>
  <si>
    <t>20.175.0004-A</t>
  </si>
  <si>
    <t>20.175.0005-0</t>
  </si>
  <si>
    <t>O CA-50),FIXADA EM SOLO TIPO DER-RJ,MEDINDO 0,15M NO TOPO,0,</t>
  </si>
  <si>
    <t>40M NA BASE E 1,47M DE ALTURA TOTAL(SENDO PARTE ENTERRADA),T</t>
  </si>
  <si>
    <t>ENDO SAPATA LATERAL DE CONCRETO ARMADO,CONCRETADA NO LOCAL,C</t>
  </si>
  <si>
    <t>OM 1,50M DE LARGURA,INCLUSIVE FORNECIMENTO DOS MATERIAIS,EXC</t>
  </si>
  <si>
    <t>LUSIVE BERCOS</t>
  </si>
  <si>
    <t>20.175.0005-A</t>
  </si>
  <si>
    <t>20.175.0006-0</t>
  </si>
  <si>
    <t>O CA-50),FIXADA EM SOLO,TIPO DER-RJ,MEDINDO 0,25M NO TOPO,0,</t>
  </si>
  <si>
    <t>40M NA BASE E 2,34M DE ALTURA TOTAL(SENDO PARTE ENTERRADA),I</t>
  </si>
  <si>
    <t>NCLUINDO VIGOTAS HORIZONTAIS,MONTANTES A CADA 1,00M,TENDO SA</t>
  </si>
  <si>
    <t>PATA LATERAL DE CONCRETO ARMADO,CONCRETADA NO LOCAL,C/0,60M</t>
  </si>
  <si>
    <t>DE LARGURA,INCLUSIVE FORNECIMENTO DOS MATERIAIS,EXCL.BERCOS</t>
  </si>
  <si>
    <t>20.175.0006-A</t>
  </si>
  <si>
    <t>20.175.0007-0</t>
  </si>
  <si>
    <t>NCRETO ARMADO(FCK=25MPA,ACO CA-50),FIXADA EM SOLO,TIPO DER-R</t>
  </si>
  <si>
    <t>J,MEDINDO 0,15M NO TOPO,0,65M NA BASE E 1,27M DE ALTURA TOTA</t>
  </si>
  <si>
    <t>L(SENDO PARTE ENTERRADA),TENDO SAPATAS LATERIAIS DE CONCRETO</t>
  </si>
  <si>
    <t> ARMADO COM 0,50M DE LARGURA,CONCRETADA NO LOCAL,INCLUSIVE F</t>
  </si>
  <si>
    <t>ORNECIMENTO DOS MATERIAIS,EXCLUSIVE BERCOS</t>
  </si>
  <si>
    <t>20.175.0007-A</t>
  </si>
  <si>
    <t>20.175.0010-1</t>
  </si>
  <si>
    <t>GUARDA-CORPO EM CONCRETO ARMADO(FCK=15MPA,ACO CA-50),FORMADO</t>
  </si>
  <si>
    <t> POR QUADROS RETANGULARES DE 1,90X0,50M SUSTENTADOS POR DOIS</t>
  </si>
  <si>
    <t> MONTANTES DE 0,85M DE ALTURA,INCLUSIVE FORNECIMENTO DOS MAT</t>
  </si>
  <si>
    <t>ERIAIS E ELEMENTOS DE FIXACAO NA PONTE</t>
  </si>
  <si>
    <t>20.175.0010-B</t>
  </si>
  <si>
    <t>20.175.0015-0</t>
  </si>
  <si>
    <t>GUARDA-CORPO EM PILARES DE CONCRETO E BARRA DE ACO HORIZONTA</t>
  </si>
  <si>
    <t>IS DE 1.1/2" DE ACO GALVANIZADO</t>
  </si>
  <si>
    <t>20.175.0015-A</t>
  </si>
  <si>
    <t>20.176.0010-0</t>
  </si>
  <si>
    <t>GUARDA-CORPO COM 0,90M DE ALTURA,FORMADO POR DUAS LINHAS DE</t>
  </si>
  <si>
    <t>TUBO DE PVC DE 75MM,APOIADOS EM MONTANTES DE CONCRETO A CADA</t>
  </si>
  <si>
    <t>2,0M</t>
  </si>
  <si>
    <t>20.176.0010-A</t>
  </si>
  <si>
    <t>20.180.0001-0</t>
  </si>
  <si>
    <t>MURETA DIVISORIA DE TRAFEGO,EM CONCRETO SIMPLES,TIPO AVENIDA</t>
  </si>
  <si>
    <t> BRASIL,COM A FORMA EXECUTADA EM CHAPAS DE MADEIRA COMPENSAD</t>
  </si>
  <si>
    <t>A DE 14MM RESINADA E DE 20MM PLASTIFICADA,INCLUSIVE FORNECIM</t>
  </si>
  <si>
    <t>20.180.0001-A</t>
  </si>
  <si>
    <t>20.180.0002-0</t>
  </si>
  <si>
    <t> BRASIL,INCLUSIVE FORNECIMENTO DOS MATERIAIS,EXCLUSIVE FORMA</t>
  </si>
  <si>
    <t>20.180.0002-A</t>
  </si>
  <si>
    <t>20.181.0001-0</t>
  </si>
  <si>
    <t>FORMA METALICA PARA MURETA DIVISORIA DE TRAFEGO,TIPO AVENIDA</t>
  </si>
  <si>
    <t> BRASIL(ITEM 20.180.0001),INCLUSIVE RETIRADA DA MESMA E DO E</t>
  </si>
  <si>
    <t>SCORAMENTO,ADIMITINDO-SE ATE 25 VEZES A UTILIZACAO</t>
  </si>
  <si>
    <t>20.181.0001-A</t>
  </si>
  <si>
    <t>20.181.0005-1</t>
  </si>
  <si>
    <t>PROTECAO DE ESCORAMENTO PARA "LATERAL DE PISTA" (NAVIO),MEDI</t>
  </si>
  <si>
    <t>NDO 1,50M DE LARGURA,1,50M DE ALTURA,0,30M DE ESPESSURA DE P</t>
  </si>
  <si>
    <t>AREDE E 16,00M DE COMPRIMENTO UTILIZANDO CONCRETO E TRILHO,C</t>
  </si>
  <si>
    <t>ONFORME DESENHO DO DER-RJ</t>
  </si>
  <si>
    <t>20.181.0005-B</t>
  </si>
  <si>
    <t>20.181.0006-1</t>
  </si>
  <si>
    <t>PROTECAO DE ESCORAMENTO PARA "CENTRO DE PISTA" (NAVIO),MEDIN</t>
  </si>
  <si>
    <t>DO 3,00M DE LARGURA,1,50M DE ALTURA,0,30M DE ESPESSURA DE PA</t>
  </si>
  <si>
    <t>REDE E 16,00M DE COMPRIMENTO UTILIZANDO CONCRETO E TRILHO,CO</t>
  </si>
  <si>
    <t>NFORME DESENHO DO DER-RJ</t>
  </si>
  <si>
    <t>20.181.0006-B</t>
  </si>
  <si>
    <t>20.183.0001-1</t>
  </si>
  <si>
    <t>PROTECAO PARA VEICULOS,EM VERGALHOES,PRESOS A ESTRUTURA EXIS</t>
  </si>
  <si>
    <t>TENTE,TELA DE ACO (MALHA Nº12 DE 8X8CM) E LONA DE PLASTICO</t>
  </si>
  <si>
    <t>(POLIETILENO),REAPROVEITAMENTO DA TELA DE ACO 4 VEZES E DO</t>
  </si>
  <si>
    <t>PLASTICO 2 VEZES</t>
  </si>
  <si>
    <t>20.183.0001-B</t>
  </si>
  <si>
    <t>20.198.0001-0</t>
  </si>
  <si>
    <t>PONTE BRANCA,EM MADEIRA DE LEI,SOBRE ESTACAS DE EUCALIPTO.FO</t>
  </si>
  <si>
    <t>RNECIMENTO,COLOCACAO E ARRANCAMENTO</t>
  </si>
  <si>
    <t>20.198.0001-A</t>
  </si>
  <si>
    <t>21.001.0010-0</t>
  </si>
  <si>
    <t>ASSENTAMENTO DE POSTE DE CONCRETO,CIRCULAR,RETO DE 9,00M,COM</t>
  </si>
  <si>
    <t> CABECA DE CONCRETO,EXCLUSIVE FORNECIMENTO DO POSTE E DA CAB</t>
  </si>
  <si>
    <t>ECA</t>
  </si>
  <si>
    <t>21.001.0010-A</t>
  </si>
  <si>
    <t>21.001.0015-0</t>
  </si>
  <si>
    <t>ASSENTAMENTO DE POSTE DE CONCRETO,CIRCULAR,RETO DE 11,00M,CO</t>
  </si>
  <si>
    <t>M CABECA DE CONCRETO,EXCLUSIVE FORNECIMENTO DO POSTE E DA CA</t>
  </si>
  <si>
    <t>BECA</t>
  </si>
  <si>
    <t>21.001.0015-A</t>
  </si>
  <si>
    <t>21.001.0020-0</t>
  </si>
  <si>
    <t>ASSENTAMENTO DE POSTE DE CONCRETO,CIRCULAR,RETO DE 12,00M CO</t>
  </si>
  <si>
    <t>21.001.0020-A</t>
  </si>
  <si>
    <t>21.001.0021-0</t>
  </si>
  <si>
    <t>ASSENTAMENTO DE POSTE DE CONCRETO,CIRCULAR,RETO DE 13,00M,CO</t>
  </si>
  <si>
    <t>21.001.0021-A</t>
  </si>
  <si>
    <t>21.001.0025-0</t>
  </si>
  <si>
    <t>ASSENTAMENTO DE POSTE DE CONCRETO,CIRCULAR,RETO DE 17,00M,CO</t>
  </si>
  <si>
    <t>21.001.0025-A</t>
  </si>
  <si>
    <t>21.001.0060-0</t>
  </si>
  <si>
    <t>ASSENTAMENTO DE POSTE RETO,DE ACO DE 3,50 ATE 6,00M,COM ENGA</t>
  </si>
  <si>
    <t>STAMENTO DA PARTE INFERIOR DA COLUNA DIRETAMENTE NO SOLO,EXC</t>
  </si>
  <si>
    <t>LUSIVE FORNECIMENTO DO POSTE</t>
  </si>
  <si>
    <t>21.001.0060-A</t>
  </si>
  <si>
    <t>21.001.0062-0</t>
  </si>
  <si>
    <t>ASSENTAMENTO DE POSTE RETO,DE ACO DE 7,00 ATE 11,00M,COM ENG</t>
  </si>
  <si>
    <t>ASTAMENTO DA PARTE INFERIOR DA COLUNA DIRETAMENTE NO SOLO,EX</t>
  </si>
  <si>
    <t>CLUSIVE FORNECIMENTO DO POSTE</t>
  </si>
  <si>
    <t>21.001.0062-A</t>
  </si>
  <si>
    <t>21.001.0065-0</t>
  </si>
  <si>
    <t>ASSENTAMENTO DE POSTE RETO,DE ACO DE 13,00 ATE 20,00M,COM EN</t>
  </si>
  <si>
    <t>GASTAMENTO DA PARTE INFERIOR DA COLUNA DIRETAMENTE NO SOLO,E</t>
  </si>
  <si>
    <t>XCLUSIVE FORNECIMENTO DO POSTE</t>
  </si>
  <si>
    <t>21.001.0065-A</t>
  </si>
  <si>
    <t>21.001.0070-0</t>
  </si>
  <si>
    <t>ASSENTAMENTO DE POSTE CURVO,DE ACO DE 7,00M,DE 1 BRACO,COM E</t>
  </si>
  <si>
    <t>NGASTAMENTO DA PARTE INFERIOR DA COLUNA DIRETAMENTE NO SOLO,</t>
  </si>
  <si>
    <t>EXCLUSIVE FORNECIMENTO DO POSTE</t>
  </si>
  <si>
    <t>21.001.0070-A</t>
  </si>
  <si>
    <t>21.001.0075-0</t>
  </si>
  <si>
    <t>ASSENTAMENTO DE POSTE CURVO,DE ACO DE 7,00M,DE 2 BRACOS,COM</t>
  </si>
  <si>
    <t>ENGASTAMENTO DA PARTE INFERIOR DA COLUNA DIRETAMENTE NO SOLO</t>
  </si>
  <si>
    <t>,EXCLUSIVE FORNECIMENTO DO POSTE</t>
  </si>
  <si>
    <t>21.001.0075-A</t>
  </si>
  <si>
    <t>21.001.0080-0</t>
  </si>
  <si>
    <t>ASSENTAMENTO DE POSTE CURVO,DE ACO DE 8,00 ATE 12,00M,DE 1 B</t>
  </si>
  <si>
    <t>RACO,COM ENGASTAMENTO DA PARTE INFERIOR DA COLUNA DIRETAMENT</t>
  </si>
  <si>
    <t>E NO SOLO,EXCLUSIVE FORNECIMENTO DO POSTE</t>
  </si>
  <si>
    <t>21.001.0080-A</t>
  </si>
  <si>
    <t>21.001.0090-0</t>
  </si>
  <si>
    <t>ASSENTAMENTO DE POSTE CURVO,DE ACO DE 8,00 ATE 12,00M,DE 2 B</t>
  </si>
  <si>
    <t>RACOS,COM ENGASTAMENTO DA PARTE INFERIOR DA COLUNA DIRETAMEN</t>
  </si>
  <si>
    <t>21.001.0090-A</t>
  </si>
  <si>
    <t>21.001.0095-0</t>
  </si>
  <si>
    <t>ASSENTAMENTO DE POSTE DE MADEIRA CIRCULAR DE 7,00M ATE 11,00</t>
  </si>
  <si>
    <t>M,EXCLUSIVE FORNECIMENTO DO POSTE</t>
  </si>
  <si>
    <t>21.001.0095-A</t>
  </si>
  <si>
    <t>21.001.0150-0</t>
  </si>
  <si>
    <t>ASSENTAMENTO DE POSTE DE CONCRETO,CIRCULAR RETO DE 23,00M,EM</t>
  </si>
  <si>
    <t> FUNDACAO ESPECIAL,EXCLUSIVE FUNDACAO E FORNECIMENTO DO POST</t>
  </si>
  <si>
    <t>21.001.0150-A</t>
  </si>
  <si>
    <t>21.001.0155-0</t>
  </si>
  <si>
    <t>ASSENTAMENTO DE POSTE DE CONCRETO,CIRCULAR RETO DE 33,00M,EM</t>
  </si>
  <si>
    <t>21.001.0155-A</t>
  </si>
  <si>
    <t>21.001.0160-0</t>
  </si>
  <si>
    <t>ASSENTAMENTO DE POSTE RETO,DE ACO DE 3,50 ATE 6,00M,COM FLAN</t>
  </si>
  <si>
    <t>GE DE ACO SOLDADO NA SUA BASE,FIXADO POR PARAFUSOS CHUMBADOR</t>
  </si>
  <si>
    <t>ES ENGASTADOS EM FUNDACAO DE CONCRETO,EXCLUSIVE FUNDACAO E</t>
  </si>
  <si>
    <t>FORNECIMENTO DO POSTE</t>
  </si>
  <si>
    <t>21.001.0160-A</t>
  </si>
  <si>
    <t>21.001.0165-0</t>
  </si>
  <si>
    <t>ASSENTAMENTO DE POSTE RETO,DE ACO DE 7,00 ATE 9,00M,COM FLAN</t>
  </si>
  <si>
    <t>RES ENGASTADOS EM FUNDACAO DE CONCRETO,EXCLUSIVE FUNDACAO E</t>
  </si>
  <si>
    <t> FORNECIMENTO DO POSTE</t>
  </si>
  <si>
    <t>21.001.0165-A</t>
  </si>
  <si>
    <t>21.001.0170-0</t>
  </si>
  <si>
    <t>ASSENTAMENTO DE POSTE RETO,DE ACO DE 13,00 ATE 20,00M,COM FL</t>
  </si>
  <si>
    <t>ANGE DE ACO SOLDADO NA SUA BASE,FIXADO POR PARAFUSOS CHUMBAD</t>
  </si>
  <si>
    <t>ORES ENGASTADOS EM FUNDACAO DE CONCRETO,EXCLUSIVE FUNDACAO E</t>
  </si>
  <si>
    <t>21.001.0170-A</t>
  </si>
  <si>
    <t>21.001.0175-0</t>
  </si>
  <si>
    <t>ASSENTAMENTO DE POSTE CURVO,DE 1 BRACO,DE ACO DE 8,00 ATE 9,</t>
  </si>
  <si>
    <t>00M,COM FLANGE DE ACO SOLDADO NA SUA BASE,FIXADO POR PARAFUS</t>
  </si>
  <si>
    <t>OS CHUMBADORES ENGASTADOS EM FUNDACAO DE CONCRETO,EXCLUSIVE</t>
  </si>
  <si>
    <t>FUNDACAO E FORNECIMENTO DO POSTE</t>
  </si>
  <si>
    <t>21.001.0175-A</t>
  </si>
  <si>
    <t>21.001.0180-0</t>
  </si>
  <si>
    <t>ASSENTAMENTO DE POSTE CURVO,DE 1 BRACO,DE ACO DE 10,00 ATE 1</t>
  </si>
  <si>
    <t>2,00M,COM FLANGE DE ACO SOLDADO NA SUA BASE,FIXADO POR PARAF</t>
  </si>
  <si>
    <t>USOS CHUMBADORES ENGASTADOS EM FUNDACAO DE CONCRETO,EXCLUSIV</t>
  </si>
  <si>
    <t>E FUNDACAO E FORNECIMENTO DO POSTE</t>
  </si>
  <si>
    <t>21.001.0180-A</t>
  </si>
  <si>
    <t>21.001.0185-0</t>
  </si>
  <si>
    <t>ASSENTAMENTO DE POSTE CURVO,DE 2 BRACOS,DE ACO DE 8,00 ATE 9</t>
  </si>
  <si>
    <t>,00M,COM FLANGE DE ACO SOLDADO NA SUA BASE,FIXADO POR PARAFU</t>
  </si>
  <si>
    <t>SOS CHUMBADORES ENGASTADOS EM FUNDACAO DE CONCRETO,EXCLUSIVE</t>
  </si>
  <si>
    <t> FUNDACAO E FORNECIMENTO DO POSTE</t>
  </si>
  <si>
    <t>21.001.0185-A</t>
  </si>
  <si>
    <t>21.001.0190-0</t>
  </si>
  <si>
    <t>ASSENTAMENTO DE POSTE CURVO,DE 2 BRACOS,DE ACO DE 10,00 ATE</t>
  </si>
  <si>
    <t>12,00M,COM FLANGE DE ACO SOLDADO NA SUA BASE,FIXADO POR PARA</t>
  </si>
  <si>
    <t>FUSOS CHUMBADORES ENGASTADOS EM FUNDACAO DE CONCRETO,EXCLUSI</t>
  </si>
  <si>
    <t>VE FUNDACAO E FORNECIMENTO DO POSTE</t>
  </si>
  <si>
    <t>21.001.0190-A</t>
  </si>
  <si>
    <t>21.002.0010-0</t>
  </si>
  <si>
    <t>POSTE DE CONCRETO COM SECAO CIRCULAR,RETO,COM 9,00M DE COMPR</t>
  </si>
  <si>
    <t>IMENTO,TIPO LEVE,EXCLUSIVE TRANSPORTE.FORNECIMENTO</t>
  </si>
  <si>
    <t>21.002.0010-A</t>
  </si>
  <si>
    <t>21.002.0015-0</t>
  </si>
  <si>
    <t>POSTE DE CONCRETO COM SECAO CIRCULAR,RETO,COM 11,00M DE COMP</t>
  </si>
  <si>
    <t>RIMENTO,TIPO LEVE,EXCLUSIVE TRANSPORTE.FORNECIMENTO</t>
  </si>
  <si>
    <t>21.002.0015-A</t>
  </si>
  <si>
    <t>21.002.0020-0</t>
  </si>
  <si>
    <t>RIMENTO,TIPO PESADO,EXCLUSIVE TRANSPORTE.FORNECIMENTO</t>
  </si>
  <si>
    <t>21.002.0020-A</t>
  </si>
  <si>
    <t>21.002.0025-0</t>
  </si>
  <si>
    <t>POSTE DE CONCRETO COM SECAO CIRCULAR,RETO,COM 12,00M DE COMP</t>
  </si>
  <si>
    <t>21.002.0025-A</t>
  </si>
  <si>
    <t>21.002.0030-0</t>
  </si>
  <si>
    <t>21.002.0030-A</t>
  </si>
  <si>
    <t>21.002.0035-0</t>
  </si>
  <si>
    <t>POSTE DE CONCRETO,COM SECAO CIRCULAR,RETO,COM 13,00M DE COMP</t>
  </si>
  <si>
    <t>RIMENTO,CONICIDADE REDUZIDA,EXCLUSIVE TRANSPORTE.FORNECIMENT</t>
  </si>
  <si>
    <t>21.002.0035-A</t>
  </si>
  <si>
    <t>21.002.0040-0</t>
  </si>
  <si>
    <t>POSTE DE CONCRETO,COM SECAO CIRCULAR,RETO,COM 17,00M DE COMP</t>
  </si>
  <si>
    <t>21.002.0040-A</t>
  </si>
  <si>
    <t>21.002.0045-0</t>
  </si>
  <si>
    <t>POSTE DE CONCRETO,COM SECAO CIRCULAR,RETO,COM 22,50M DE COMP</t>
  </si>
  <si>
    <t>21.002.0045-A</t>
  </si>
  <si>
    <t>21.003.0010-0</t>
  </si>
  <si>
    <t>POSTE DE ACO,RETO,DE 3,00M,COM SAPATA,COM FURACAO PARA FIXAC</t>
  </si>
  <si>
    <t>AO DE SEMAFORO REPETIDOR E PARA FIXACAO DE SEMAFORO PARA PED</t>
  </si>
  <si>
    <t>ESTRE,E PLACA INDICATIVA DE RUA,COM 4 CHUMBADORES DE 7/8"X50</t>
  </si>
  <si>
    <t>CM,TIPO IV-B,PADRAO RIOMAR.FORNECIMENTO</t>
  </si>
  <si>
    <t>21.003.0010-A</t>
  </si>
  <si>
    <t>21.003.0015-0</t>
  </si>
  <si>
    <t>POSTE DE ACO SAE 1006/1020,RETO,PADRAO HADOCK LOBO,MONTAGEM</t>
  </si>
  <si>
    <t>1,ALTURA UTIL DE 4,50M,COM FLANGE,CONICO CONTINUO SEM EMENDA</t>
  </si>
  <si>
    <t>S E BRACO SIMPLES COM 0,45M PARA FIXACAO DE LUMINARIA,CONFOR</t>
  </si>
  <si>
    <t>ME DESENHO A2-1978-PD E ESPECIFICACAO EM-RIOLUZ-Nº4.FORNECIM</t>
  </si>
  <si>
    <t>21.003.0015-A</t>
  </si>
  <si>
    <t>21.003.0020-0</t>
  </si>
  <si>
    <t>1,ALTURA UTIL DE 6,00M,COM FLANGE,CONICO CONTINUO SEM EMENDA</t>
  </si>
  <si>
    <t>S E BRACO SIMPLES COM 0,60M PARA FIXACAO DE LUMINARIA,CONFOR</t>
  </si>
  <si>
    <t>21.003.0020-A</t>
  </si>
  <si>
    <t>21.003.0025-0</t>
  </si>
  <si>
    <t>1,ALTURA UTIL DE 9,00M,COM FLANGE,CONICO CONTINUO SEM EMENDA</t>
  </si>
  <si>
    <t>S E BRACO SIMPLES COM 1,10M PARA FIXACAO DE LUMINARIA,CONFOR</t>
  </si>
  <si>
    <t>21.003.0025-A</t>
  </si>
  <si>
    <t>21.003.0030-0</t>
  </si>
  <si>
    <t>2,ALTURA UTIL DE 4,50M,COM FLANGE,CONICO CONTINUO SEM EMENDA</t>
  </si>
  <si>
    <t>S E BRACO DUPLO COM 0,45M PARA FIXACAO DE LUMINARIA,CONFORME</t>
  </si>
  <si>
    <t> DESENHO A2-1978-PD E ESPECIFICACAO EM-RIOLUZ-Nº4.FORNECIMEN</t>
  </si>
  <si>
    <t>21.003.0030-A</t>
  </si>
  <si>
    <t>21.003.0035-0</t>
  </si>
  <si>
    <t>2,ALTURA UTIL DE 6,00M,COM FLANGE,CONICO CONTINUO SEM EMENDA</t>
  </si>
  <si>
    <t>S E BRACO DUPLO COM 0,60M PARA FIXACAO DE LUMINARIA,CONFORME</t>
  </si>
  <si>
    <t>21.003.0035-A</t>
  </si>
  <si>
    <t>21.003.0040-0</t>
  </si>
  <si>
    <t>2,ALTURA UTIL DE 9,00M,COM FLANGE,CONICO CONTINUO SEM EMENDA</t>
  </si>
  <si>
    <t>S E BRACO DUPLO COM 1,10M PARA FIXACAO DE LUMINARIA,CONFORME</t>
  </si>
  <si>
    <t>21.003.0040-A</t>
  </si>
  <si>
    <t>21.003.0045-0</t>
  </si>
  <si>
    <t>3.1,ALTURA UTIL DE 9,00M,COM FLANGE,CONICO CONTINUO SEM EMEN</t>
  </si>
  <si>
    <t>DAS E BRACO SIMPLES COM 1,10M E 0,60M PARA FIXACAO DE LUMINA</t>
  </si>
  <si>
    <t>RIAS A 9,00M E 6,00M RESPECTIVAMENTE,CONFORME DESENHO A2-197</t>
  </si>
  <si>
    <t>8-PD E ESPECIFICACAO EM-RIOLUZ-Nº4.FORNECIMENTO</t>
  </si>
  <si>
    <t>21.003.0045-A</t>
  </si>
  <si>
    <t>21.003.0050-0</t>
  </si>
  <si>
    <t>3.2,ALTURA UTIL DE 9,00M,COM FLANGE,CONICO CONTINUO SEM EMEN</t>
  </si>
  <si>
    <t>DAS E BRACO SIMPLES COM 1,10M E 0,45M PARA FIXACAO DE LUMINA</t>
  </si>
  <si>
    <t>RIAS A 9,00M E 4,50M RESPECTIVAMENTE,CONFORME DESENHO A2-197</t>
  </si>
  <si>
    <t>21.003.0050-A</t>
  </si>
  <si>
    <t>21.003.0052-0</t>
  </si>
  <si>
    <t>POSTE DE ACO,RETO,CONICO CONTINUO,ALTURA DE 3,50M,SEM SAPATA</t>
  </si>
  <si>
    <t>21.003.0052-A</t>
  </si>
  <si>
    <t>21.003.0053-0</t>
  </si>
  <si>
    <t>POSTE DE ACO,RETO,CONICO CONTINUO,ALTURA DE 3,50M,COM SAPATA</t>
  </si>
  <si>
    <t> E BASE(PADRAO RIO CIDADE CATETE).FORNECIMENTO</t>
  </si>
  <si>
    <t>21.003.0053-A</t>
  </si>
  <si>
    <t>21.003.0054-0</t>
  </si>
  <si>
    <t>POSTE DE ACO,RETO,CONICO CONTINUO,ALTURA DE 4,50M,SEM SAPATA</t>
  </si>
  <si>
    <t> ESPECIFICACAO EM-CME-04 DA RIOLUZ.FORNECIMENTO</t>
  </si>
  <si>
    <t>21.003.0054-A</t>
  </si>
  <si>
    <t>21.003.0055-0</t>
  </si>
  <si>
    <t>POSTE DE ACO,RETO,CONICO CONTINUO,ALTURA DE 4,50M,COM SAPATA</t>
  </si>
  <si>
    <t>21.003.0055-A</t>
  </si>
  <si>
    <t>21.003.0056-0</t>
  </si>
  <si>
    <t>POSTE DE ACO,RETO,CONICO CONTINUO,ALTURA DE 9,00M,SEM SAPATA</t>
  </si>
  <si>
    <t>21.003.0056-A</t>
  </si>
  <si>
    <t>21.003.0057-0</t>
  </si>
  <si>
    <t>POSTE DE ACO,RETO,CONICO CONTINUO,ALTURA DE 9,00M,COM SAPATA</t>
  </si>
  <si>
    <t>21.003.0057-A</t>
  </si>
  <si>
    <t>21.003.0058-0</t>
  </si>
  <si>
    <t>POSTE DE ACO,RETO,CONICO CONTINUO,ALTURA DE 10,00M,COM SAPAT</t>
  </si>
  <si>
    <t>A CIRCULAR E BASE(PADRAO RIO CIDADE CATETE).FORNECIMENTO</t>
  </si>
  <si>
    <t>21.003.0058-A</t>
  </si>
  <si>
    <t>21.003.0060-0</t>
  </si>
  <si>
    <t>POSTE DE ACO,RETO,CONICO CONTINUO,ALTURA DE 12,00M,COM SAPAT</t>
  </si>
  <si>
    <t>A.FORNECIMENTO</t>
  </si>
  <si>
    <t>21.003.0060-A</t>
  </si>
  <si>
    <t>21.003.0065-0</t>
  </si>
  <si>
    <t>POSTE DE ACO,RETO,CONICO CONTINUO,ALTURA DE 15,00M,COM SAPAT</t>
  </si>
  <si>
    <t>21.003.0065-A</t>
  </si>
  <si>
    <t>21.003.0070-0</t>
  </si>
  <si>
    <t>POSTE DE ACO,CURVO,CONICO CONTINUO,SIMPLES,(9X2,5)M,SEM SAPA</t>
  </si>
  <si>
    <t>TA.FORNECIMENTO</t>
  </si>
  <si>
    <t>21.003.0070-A</t>
  </si>
  <si>
    <t>21.003.0072-0</t>
  </si>
  <si>
    <t>POSTE DE ACO,CURVO,CONICO CONTINUO,SIMPLES,(9X2,5)M,COM SAPA</t>
  </si>
  <si>
    <t>21.003.0072-A</t>
  </si>
  <si>
    <t>21.003.0075-0</t>
  </si>
  <si>
    <t>POSTE DE ACO,CURVO,CONICO CONTINUO,(9X2,5)M,DUPLO E COM SAPA</t>
  </si>
  <si>
    <t>21.003.0075-A</t>
  </si>
  <si>
    <t>21.003.0078-0</t>
  </si>
  <si>
    <t>POSTE DE ACO,CURVO,CONICO CONTINUO,(9X2,5)M,DUPLO E SEM SAPA</t>
  </si>
  <si>
    <t>21.003.0078-A</t>
  </si>
  <si>
    <t>21.003.0080-0</t>
  </si>
  <si>
    <t>POSTE DE ACO,RETO,CONICO CONTINUO OU ESCALONADO,ALTURA DE 6,</t>
  </si>
  <si>
    <t>00M,SEM SAPATA.FORNECIMENTO</t>
  </si>
  <si>
    <t>21.003.0080-A</t>
  </si>
  <si>
    <t>21.003.0085-0</t>
  </si>
  <si>
    <t>POSTE DE ACO,RETO,CONICO CONTINUO OU ESCALONADO,ALTURA DE 7,</t>
  </si>
  <si>
    <t>21.003.0085-A</t>
  </si>
  <si>
    <t>21.003.0090-0</t>
  </si>
  <si>
    <t>POSTE DE ACO,RETO,DE 7,00M,COM SAPATA,ESCALONADO,BRACO DE AC</t>
  </si>
  <si>
    <t>O CURVO COM DIAMETRO DE 60,3MM E PROJECAO HORIZONTAL DE 2,50</t>
  </si>
  <si>
    <t>M PARA LUMINARIA SUPERIOR E BRACO DE ACO RETO DE 1,00M COM D</t>
  </si>
  <si>
    <t>IAMETRO DE 60,3MM PARA LUMINARIA INFERIOR,COM SUPORTE PARA U</t>
  </si>
  <si>
    <t>M GALHARDETE E SUPORTE PARA PLACA INDICATIVA DE RUA,COM 4 CH</t>
  </si>
  <si>
    <t>UMBADORES DE 7/8"X70CM,TIPO 1,PADRAO RIOMAR.FORNECIMENTO</t>
  </si>
  <si>
    <t>21.003.0090-A</t>
  </si>
  <si>
    <t>21.003.0095-0</t>
  </si>
  <si>
    <t>POSTE DE ACO,RETO,DE 7,00M,COM SAPATA,ESCALONADO,2 BRACOS DE</t>
  </si>
  <si>
    <t> ACO CURVO COM DIAMETRO DE 60,3MM E PROJECAO HORIZONTAL DE 2</t>
  </si>
  <si>
    <t>,50M PARA LUMINARIA SUPERIOR E COM SUPORTE PARA 2 GALHARDETE</t>
  </si>
  <si>
    <t>S E SUPORTE PARA PLACA INDICATIVA DE RUA,COM 4 CHUMBADORES D</t>
  </si>
  <si>
    <t>E 7/8"X70CM,TIPO II,PADRAO RIOMAR.FORNECIMENTO</t>
  </si>
  <si>
    <t>21.003.0095-A</t>
  </si>
  <si>
    <t>21.003.0100-0</t>
  </si>
  <si>
    <t>,50M PARA LUMINARIA SUPERIOR E 2 BRACOS DE ACO RETO DE 3,70M</t>
  </si>
  <si>
    <t> COM DIAMETRO DE 76MM PARA SEMAFORO,FURACAO PARA FIXACAO DE</t>
  </si>
  <si>
    <t>SEMAFORO REPETIDOR,COM 4 CHUMBADORES DE 7/8"X70CM,TIPO II-A,</t>
  </si>
  <si>
    <t>PADRAO RIOMAR.FORNECIMENTO</t>
  </si>
  <si>
    <t>21.003.0100-A</t>
  </si>
  <si>
    <t>21.003.0105-0</t>
  </si>
  <si>
    <t>M PARA LUMINARIA SUPERIOR COM SUPORTE PARA GALHARDETE E SUPO</t>
  </si>
  <si>
    <t>RTE PARA PLACA INDICATIVA DE RUA,COM 4 CHUMBADORES DE 7/8"X</t>
  </si>
  <si>
    <t>70CM,TIPO III,PADRAO RIOMAR.FORNECIMENTO</t>
  </si>
  <si>
    <t>21.003.0105-A</t>
  </si>
  <si>
    <t>21.003.0110-0</t>
  </si>
  <si>
    <t>POSTE DE ACO,RETO,7,00M,SAPATA,ESCALONADO,BRACO ACO CURVO DI</t>
  </si>
  <si>
    <t>AMETRO 60,3MM E PROJECAO HORIZONTAL 2,50M P/LUMINARIA SUPERI</t>
  </si>
  <si>
    <t>OR E BRACO DE ACO RETO 3,70M C/DIAMETRO 76MM P/PLACA DE SINA</t>
  </si>
  <si>
    <t>LIZACAO E SEMAFORO,C/SUPORTE P/GALHARDETE,FURACAO P/FIXACAO</t>
  </si>
  <si>
    <t>P/PLACA INDICATIVA DE RUA E P/FIXACAO DE SEMAFORO REPETIDOR,</t>
  </si>
  <si>
    <t>C/4 CHUMBADORES 7/8"X70CM,TIPO III-A,PADRAO RIOMAR.FORNECIM.</t>
  </si>
  <si>
    <t>21.003.0110-A</t>
  </si>
  <si>
    <t>21.003.0115-0</t>
  </si>
  <si>
    <t>POSTE DE ACO,RETO DE 7,00M,C/SAPATA,ESCALONADO,BRACO ACO CUR</t>
  </si>
  <si>
    <t>VO C/DIAMETRO 60,3MM E PROJECAO HORIZONTAL 2,50M P/LUMINARIA</t>
  </si>
  <si>
    <t>SUPERIOR E BRACO DE ACO RETO 1M C/DIAMETRO DE 60,3MM P/LUMIN</t>
  </si>
  <si>
    <t>ARIA INFERIOR,C/BRACO DE ACO RETO DE 3,70M E DIAMETRO 76MM P</t>
  </si>
  <si>
    <t>/PLACA INDICATIVA DE RUA E P/FIXACAO DE SEMAFORO REPETIDOR C</t>
  </si>
  <si>
    <t>/4 CHUMBADORES 7/8"X70CM,TIPO I-A,PADRAO RIOMAR.FORNECIMENTO</t>
  </si>
  <si>
    <t>21.003.0115-A</t>
  </si>
  <si>
    <t>21.003.0140-0</t>
  </si>
  <si>
    <t>POSTE DE ACO,RETO(SAE 1006-1020),S/ALETAS,DE 5600MM C/BASE C</t>
  </si>
  <si>
    <t>ILINDRICA DE ACO SAE 1006-1020 C/DIMENSOES(400X300MM) GALVAN</t>
  </si>
  <si>
    <t>IZADO A FOGO PINTADO CONFORME PEDIDO.BASE DEVERA TER CHUMBAD</t>
  </si>
  <si>
    <t>ORES DE ACO GALVANIZADO A FOGO C/DIMENSOES 7/8"X500MM E PARA</t>
  </si>
  <si>
    <t>FUSO P/FIXACAO DO POSTE C/7/8"X2 1/2".BASE TERA JANELA DE IN</t>
  </si>
  <si>
    <t>SPECAO ARTICULADA,CONFORME DESENHO A2-1918-PD RIOLUZ.FORNEC.</t>
  </si>
  <si>
    <t>21.003.0140-A</t>
  </si>
  <si>
    <t>21.003.0150-0</t>
  </si>
  <si>
    <t>POSTE MULTI-USO DE ACO,RETO,CILINDRICO,ALTURA 9,50M,PROPRIO</t>
  </si>
  <si>
    <t>PARA MONTAGEM EM BASE DE SUSTENTACAO C/DIAMETRO 6",ESPESSURA</t>
  </si>
  <si>
    <t>7,11MM,GALVANIZADO,C/A POSSIBILIDADE DE SER EQUIPADO C/BRACO</t>
  </si>
  <si>
    <t> P/SEMAFORO,BRACO P/PLACA DE TRANSITO,PLACAS DE RUA,SEMAFORO</t>
  </si>
  <si>
    <t>S (REPETIDO E PEDESTRE),BRACOS P/LUMINARIAS,GALHARDETE,C/TOM</t>
  </si>
  <si>
    <t>ADA NA PARTE SUPERIOR(VER DESENHO A1-1859-PD).FORNECIMENTO</t>
  </si>
  <si>
    <t>21.003.0150-A</t>
  </si>
  <si>
    <t>21.004.0005-0</t>
  </si>
  <si>
    <t>POSTE DE MADEIRA RETO,TIPO MEDIO,COM 7,00M DE ALTURA.FORNECI</t>
  </si>
  <si>
    <t>21.004.0005-A</t>
  </si>
  <si>
    <t>21.004.0007-0</t>
  </si>
  <si>
    <t>POSTE DE MADEIRA RETO,TIPO MEDIO,COM 9,00M DE ALTURA.FORNECI</t>
  </si>
  <si>
    <t>21.004.0007-A</t>
  </si>
  <si>
    <t>21.004.0095-0</t>
  </si>
  <si>
    <t>RETIRADA DE POSTE DE CONCRETO OU ACO,DE 3,50 A 9,00M</t>
  </si>
  <si>
    <t>21.004.0095-A</t>
  </si>
  <si>
    <t>21.004.0100-0</t>
  </si>
  <si>
    <t>RETIRADA DE POSTE DE CONCRETO OU ACO,DE 10,00 A 12,00M</t>
  </si>
  <si>
    <t>21.004.0100-A</t>
  </si>
  <si>
    <t>21.004.0101-0</t>
  </si>
  <si>
    <t>RETIRADA DE POSTE DE CONCRETO OU ACO, DE 13,00 A 15,00M</t>
  </si>
  <si>
    <t>21.004.0101-A</t>
  </si>
  <si>
    <t>21.004.0102-0</t>
  </si>
  <si>
    <t>RETIRADA DE POSTE DE CONCRETO OU ACO,DE 16,00 A 23,00M</t>
  </si>
  <si>
    <t>21.004.0102-A</t>
  </si>
  <si>
    <t>21.004.0105-0</t>
  </si>
  <si>
    <t>RETIRADA DE CONJUNTO DE CHAVES,FUSIVEIS E FERRAGENS EM LINHA</t>
  </si>
  <si>
    <t> DE 13,2KV</t>
  </si>
  <si>
    <t>21.004.0105-A</t>
  </si>
  <si>
    <t>21.004.0108-0</t>
  </si>
  <si>
    <t>RETIRADA DE CONJUNTO DE FERRAGENS EM LINHA DE 13,2KV</t>
  </si>
  <si>
    <t>21.004.0108-A</t>
  </si>
  <si>
    <t>21.004.0110-0</t>
  </si>
  <si>
    <t>RETIRADA DE CONJUNTO DE FERRAGENS EM LINHA DE B.T.</t>
  </si>
  <si>
    <t>21.004.0110-A</t>
  </si>
  <si>
    <t>21.004.0120-0</t>
  </si>
  <si>
    <t>RETIRADA DE TRANSFORMADORES DE 5 ATE 112,5KVA</t>
  </si>
  <si>
    <t>21.004.0120-A</t>
  </si>
  <si>
    <t>21.004.0125-0</t>
  </si>
  <si>
    <t>RETIRADA DE CONJUNTO DE ATERRAMENTO</t>
  </si>
  <si>
    <t>21.004.0125-A</t>
  </si>
  <si>
    <t>21.004.0130-0</t>
  </si>
  <si>
    <t>RETIRADA DE REDE AEREA DE 13,2KV(LANCE)</t>
  </si>
  <si>
    <t>21.004.0130-A</t>
  </si>
  <si>
    <t>21.004.0135-0</t>
  </si>
  <si>
    <t>RETIRADA DE REDE AEREA DE B.T.(LANCE)</t>
  </si>
  <si>
    <t>21.004.0135-A</t>
  </si>
  <si>
    <t>21.004.0140-0</t>
  </si>
  <si>
    <t>RETIRADA DE LUMINARIA EM ALTURA DE 4,00 A 9,00M</t>
  </si>
  <si>
    <t>21.004.0140-A</t>
  </si>
  <si>
    <t>21.004.0141-0</t>
  </si>
  <si>
    <t>RETIRADA DE LUMINARIA EM ALTURA DE 10,00 A 12,00M</t>
  </si>
  <si>
    <t>21.004.0141-A</t>
  </si>
  <si>
    <t>21.004.0142-0</t>
  </si>
  <si>
    <t>RETIRADA DE LUMINARIA EM ALTURA DE 13,00 A 15,00M</t>
  </si>
  <si>
    <t>21.004.0142-A</t>
  </si>
  <si>
    <t>21.004.0143-0</t>
  </si>
  <si>
    <t>RETIRADA DE LUMINARIA EM ALTURA DE 16,00 ATE 23,00M</t>
  </si>
  <si>
    <t>21.004.0143-A</t>
  </si>
  <si>
    <t>21.004.0144-0</t>
  </si>
  <si>
    <t>RETIRADA DE LUMINARIA EM ALTURA DE 30,00M</t>
  </si>
  <si>
    <t>21.004.0144-A</t>
  </si>
  <si>
    <t>21.004.0150-0</t>
  </si>
  <si>
    <t>RETIRADA DE LUMINARIA,INSTALADA EM CORDOALHA,TETO OU PAREDE</t>
  </si>
  <si>
    <t>21.004.0150-A</t>
  </si>
  <si>
    <t>21.004.0153-0</t>
  </si>
  <si>
    <t>RETIRADA DE PROJETOR,INSTALADO EM TETO,PISO,PAREDE OU POSTE</t>
  </si>
  <si>
    <t>21.004.0153-A</t>
  </si>
  <si>
    <t>21.004.0155-0</t>
  </si>
  <si>
    <t>RETIRADA DE BRACO PADRAO RIOLUZ,PARA FIXACAO DE LUMINARIAS</t>
  </si>
  <si>
    <t>21.004.0155-A</t>
  </si>
  <si>
    <t>21.004.0158-0</t>
  </si>
  <si>
    <t>RETIRADA DE REATOR PARA LAMPADA DE DESCARGA INSTALADO ATE 7,</t>
  </si>
  <si>
    <t>00 DE ALTURA</t>
  </si>
  <si>
    <t>21.004.0158-A</t>
  </si>
  <si>
    <t>21.004.0160-0</t>
  </si>
  <si>
    <t>RETIRADA DE REATOR PARA LAMPADA DE DESCARGA,INSTALADO DE 8,0</t>
  </si>
  <si>
    <t>0 ATE 12,00M DE ALTURA</t>
  </si>
  <si>
    <t>21.004.0160-A</t>
  </si>
  <si>
    <t>21.004.0165-0</t>
  </si>
  <si>
    <t>RETIRADA DE REATOR PARA LAMPADA DE DESCARGA,INSTALADO EM CAI</t>
  </si>
  <si>
    <t>XA DE PASSAGEM</t>
  </si>
  <si>
    <t>21.004.0165-A</t>
  </si>
  <si>
    <t>21.004.0168-0</t>
  </si>
  <si>
    <t>SUBSTITUICAO DE LAMPADA E LAVAGEM DO REFRATOR,EXCLUSIVE LAMP</t>
  </si>
  <si>
    <t>ADA</t>
  </si>
  <si>
    <t>21.004.0168-A</t>
  </si>
  <si>
    <t>21.004.0170-0</t>
  </si>
  <si>
    <t>RETIRADA OU SUBSTITUICAO DE RELE FOTOELETRICO INDIVIDUAL,INS</t>
  </si>
  <si>
    <t>TALADO ATE 12,00M DE ALTURA</t>
  </si>
  <si>
    <t>21.004.0170-A</t>
  </si>
  <si>
    <t>21.004.0175-0</t>
  </si>
  <si>
    <t>RETIRADA DE EQUIPAMENTO DE COMANDO DE CIRCUITO</t>
  </si>
  <si>
    <t>21.004.0175-A</t>
  </si>
  <si>
    <t>21.004.0185-0</t>
  </si>
  <si>
    <t>RETIRADA DE CONDUTORES SINGELOS OU MULTIPLOS,INSTALADOS EM L</t>
  </si>
  <si>
    <t>INHA DE DUTOS</t>
  </si>
  <si>
    <t>21.004.0185-A</t>
  </si>
  <si>
    <t>21.004.0186-0</t>
  </si>
  <si>
    <t>RETIRADA DE NUCLEO,PARA FIXACAO DE LUMINARIAS,INSTALADO EM T</t>
  </si>
  <si>
    <t>OPO DE POSTE,ATE 15,00M DE ALTURA</t>
  </si>
  <si>
    <t>21.004.0186-A</t>
  </si>
  <si>
    <t>21.004.0187-0</t>
  </si>
  <si>
    <t>OPO DE POSTE,DE 16,00 ATE 20,00M DE ALTURA</t>
  </si>
  <si>
    <t>21.004.0187-A</t>
  </si>
  <si>
    <t>21.004.0188-0</t>
  </si>
  <si>
    <t>OPO DE POSTE,DE 21,00 ATE 45,00M DE ALTURA</t>
  </si>
  <si>
    <t>21.004.0188-A</t>
  </si>
  <si>
    <t>21.004.0190-0</t>
  </si>
  <si>
    <t>RETIRADA DE LAMPADA E ACONDICIONAMENTO EM CAIXA DE PAPELAO,</t>
  </si>
  <si>
    <t>EXCLUSIVE FORNECIMENTO DA CAIXA</t>
  </si>
  <si>
    <t>21.004.0190-A</t>
  </si>
  <si>
    <t>21.004.0200-0</t>
  </si>
  <si>
    <t>RETIRADA DE POSTE DE MADEIRA</t>
  </si>
  <si>
    <t>21.004.0200-A</t>
  </si>
  <si>
    <t>21.005.0010-0</t>
  </si>
  <si>
    <t>POSTE DE ACO,CONTINUO,CURVO,CONICO,SIMPLES,SEM BASE,COM JANE</t>
  </si>
  <si>
    <t>LA DE INSPECAO,DE 9,00M.FORNECIMENTO E ASSENTAMENTO</t>
  </si>
  <si>
    <t>21.005.0010-A</t>
  </si>
  <si>
    <t>21.005.0011-0</t>
  </si>
  <si>
    <t>POSTE DE ACO,CONTINUO,CURVO,CONICO,SIMPLES,COM BASE,COM JANE</t>
  </si>
  <si>
    <t>21.005.0011-A</t>
  </si>
  <si>
    <t>21.005.0015-0</t>
  </si>
  <si>
    <t>POSTE DE ACO,CONTINUO,CURVO,CONICO,DUPLO,SEM BASE,COM JANELA</t>
  </si>
  <si>
    <t> DE INSPECAO,DE 9,00M.FORNECIMENTO E ASSENTAMENTO</t>
  </si>
  <si>
    <t>21.005.0015-A</t>
  </si>
  <si>
    <t>21.005.0016-0</t>
  </si>
  <si>
    <t>POSTE DE ACO,CONTINUO,CURVO,CONICO,DUPLO,COM BASE,COM JANELA</t>
  </si>
  <si>
    <t>21.005.0016-A</t>
  </si>
  <si>
    <t>21.005.0020-0</t>
  </si>
  <si>
    <t>POSTE DE ACO,CONTINUO,RETO,CONICO,SIMPLES,COM FLANGE DE ACO</t>
  </si>
  <si>
    <t>SOLDADO NA SUA BASE,FIXADO POR PARAFUSOS CHUMBADORES,DE 9,00</t>
  </si>
  <si>
    <t>M.FORNECIMENTO E ASSENTAMENTO</t>
  </si>
  <si>
    <t>21.005.0020-A</t>
  </si>
  <si>
    <t>21.005.0050-0</t>
  </si>
  <si>
    <t>POSTE DE ACO,CONTINUO,RETO,CONICO,SIMPLES,COM ENGASTAMENTO D</t>
  </si>
  <si>
    <t>A PARTE INFERIOR DA COLUNA DIRETAMENTE NO SOLO,DE 7,00M.FORN</t>
  </si>
  <si>
    <t>21.005.0050-A</t>
  </si>
  <si>
    <t>21.006.0010-0</t>
  </si>
  <si>
    <t>POSTE DE MADEIRA,RETO,ALTURA DE 9,00M,TIPO MEDIO,INCLUSIVE E</t>
  </si>
  <si>
    <t>SCAVACAO E REATERRO.FORNECIMENTO E ASSENTAMENTO</t>
  </si>
  <si>
    <t>21.006.0010-A</t>
  </si>
  <si>
    <t>21.006.0015-0</t>
  </si>
  <si>
    <t>POSTE DE MADEIRA RETO,ALTURA DE 7,00M,TIPO MEDIO,INCLUSIVE E</t>
  </si>
  <si>
    <t>21.006.0015-A</t>
  </si>
  <si>
    <t>21.007.0010-0</t>
  </si>
  <si>
    <t>POSTE DE FERRO FUNDIDO,TIPO H-1,DE 4,50M DE ALTURA UTIL,EQUI</t>
  </si>
  <si>
    <t>PADO COM GLOBO.MONTAGEM</t>
  </si>
  <si>
    <t>21.007.0010-A</t>
  </si>
  <si>
    <t>21.007.0015-0</t>
  </si>
  <si>
    <t>POSTE DE FERRO FUNDIDO,TIPO H-3,DE 4,50M DE ALTURA UTIL,EQUI</t>
  </si>
  <si>
    <t>21.007.0015-A</t>
  </si>
  <si>
    <t>21.008.0010-0</t>
  </si>
  <si>
    <t>TORRE EM ACO SAE 1010/1020 GALVANIZADO A FOGO,POLIGONAL,FLAN</t>
  </si>
  <si>
    <t>GEADO,DE 12,00M,COM ESCADA MARINHEIRO,GUARDA CORPO E PLATAFO</t>
  </si>
  <si>
    <t>RMA PARA 6 PROJETORES.FORNECIMENTO</t>
  </si>
  <si>
    <t>21.008.0010-A</t>
  </si>
  <si>
    <t>21.008.0020-0</t>
  </si>
  <si>
    <t>GEADO,DE 15,00M,COM ESCADA MARINHEIRO,GUARDA CORPO E PLATAFO</t>
  </si>
  <si>
    <t>21.008.0020-A</t>
  </si>
  <si>
    <t>21.008.0025-0</t>
  </si>
  <si>
    <t>GEADO,DE 20,00M,COM ESCADA MARINHEIRO,GUARDA CORPO E PLATAFO</t>
  </si>
  <si>
    <t>21.008.0025-A</t>
  </si>
  <si>
    <t>21.008.0030-0</t>
  </si>
  <si>
    <t>TOTEM EM COLUNA DE FORMA ELIPTICA C/ALTURA DE 2420MM,CONFECC</t>
  </si>
  <si>
    <t>IONADA EM ACO CARBONO GALVANIZADO,P/ACONDICIONAMENTO DE EQUI</t>
  </si>
  <si>
    <t>PAMENTOS ELETRICOS MONTADOS EM CHASSI DE ALUMINIO,P/INSTALAC</t>
  </si>
  <si>
    <t>AO DE UM COMANDO DE ACIONAMENTO DE IP E CHAVE SECCIONADORA P</t>
  </si>
  <si>
    <t>ARA ABERTURA EM CARGA.C/BARRAMENTO DE COBRE P/FASES E NEUTRO</t>
  </si>
  <si>
    <t> E ADESIVO INSTITUCIONAL.CONFORME DESENHO A2-1995-PD.FORN.</t>
  </si>
  <si>
    <t>21.008.0030-A</t>
  </si>
  <si>
    <t>21.009.0010-0</t>
  </si>
  <si>
    <t>PINTURA DE POSTE RETO DE ACO,DE 3,50 A 6,00M,COM DUAS DEMAOS</t>
  </si>
  <si>
    <t> DE TINTA FENOLICA DE ALTA RESISTENCIA AS INTEMPERIES,DE SEC</t>
  </si>
  <si>
    <t>AGEM RAPIDA,NA COR ALUMINIO</t>
  </si>
  <si>
    <t>21.009.0010-A</t>
  </si>
  <si>
    <t>21.009.0011-0</t>
  </si>
  <si>
    <t>PINTURA DE POSTE RETO DE ACO,DE 7,00 ATE 9,00M,COM DUAS DEMA</t>
  </si>
  <si>
    <t>OS DE TINTA FENOLICA DE ALTA RESISTENCIA AS INTEMPERIES,DE S</t>
  </si>
  <si>
    <t>ECAGEM RAPIDA,NA COR ALUMINIO</t>
  </si>
  <si>
    <t>21.009.0011-A</t>
  </si>
  <si>
    <t>21.009.0012-0</t>
  </si>
  <si>
    <t>PINTURA DE POSTE RETO DE ACO,DE 10,00 ATE 15,00M,COM DUAS DE</t>
  </si>
  <si>
    <t>MAOS DE TINTA FENOLICA DE ALTA RESISTENCIA AS INTEMPERIES,DE</t>
  </si>
  <si>
    <t> SECAGEM RAPIDA,NA COR ALUMINIO</t>
  </si>
  <si>
    <t>21.009.0012-A</t>
  </si>
  <si>
    <t>21.009.0013-0</t>
  </si>
  <si>
    <t>PINTURA DE POSTE RETO DE ACO,DE 16,00 ATE 20,00M,COM DUAS DE</t>
  </si>
  <si>
    <t>21.009.0013-A</t>
  </si>
  <si>
    <t>21.009.0030-0</t>
  </si>
  <si>
    <t>PINTURA DE POSTE CURVO,DE ACO,COM 1 BRACO,DE 7,00 ATE 10,00M</t>
  </si>
  <si>
    <t>,COM DUAS DEMAOS DE TINTA FENOLICA DE ALTA RESISTENCIA AS IN</t>
  </si>
  <si>
    <t>TEMPERIES,DE SECAGEM RAPIDA,NA COR ALUMINIO</t>
  </si>
  <si>
    <t>21.009.0030-A</t>
  </si>
  <si>
    <t>21.009.0031-0</t>
  </si>
  <si>
    <t>PINTURA DE POSTE CURVO DE ACO,COM 1 BRACO,DE 11,00 ATE 15,00</t>
  </si>
  <si>
    <t>M,COM DUAS DEMAOS DE TINTA FENOLICA DE ALTA RESISTENCIA AS I</t>
  </si>
  <si>
    <t>NTEMPERIES,DE SECAGEM RAPIDA,NA COR ALUMINIO</t>
  </si>
  <si>
    <t>21.009.0031-A</t>
  </si>
  <si>
    <t>21.009.0040-0</t>
  </si>
  <si>
    <t>PINTURA DE POSTE CURVO DE ACO,COM 2 BRACOS,DE 7,00 A 10,00M,</t>
  </si>
  <si>
    <t>COM DUAS DEMAOS DE TINTA FENOLICA DE ALTA RESISTENCIA AS INT</t>
  </si>
  <si>
    <t>EMPERIES,DE SECAGEM RAPIDA,NA COR ALUMINIO</t>
  </si>
  <si>
    <t>21.009.0040-A</t>
  </si>
  <si>
    <t>21.009.0041-0</t>
  </si>
  <si>
    <t>PINTURA DE POSTE CURVO DE ACO,COM 2 BRACOS,DE 11,00 A 15,00M</t>
  </si>
  <si>
    <t>TEMPERIES DE SECAGEM RAPIDA,NA COR ALUMINIO</t>
  </si>
  <si>
    <t>21.009.0041-A</t>
  </si>
  <si>
    <t>21.009.0080-0</t>
  </si>
  <si>
    <t>PINTURA DE POSTE ORNAMENTAL DE 4,50M DE ALTURA UTIL,COM DUAS</t>
  </si>
  <si>
    <t> DEMAOS DE TINTA BRONZE METALICO OU SIMILAR</t>
  </si>
  <si>
    <t>21.009.0080-A</t>
  </si>
  <si>
    <t>21.009.0081-0</t>
  </si>
  <si>
    <t>PINTURA DE POSTE ORNAMENTAL DE 4,50M DE ALTURA UTIL,TIPO H-1</t>
  </si>
  <si>
    <t>,COM DUAS DEMAOS DE TINTA BRONZE METALICO OU SIMILAR</t>
  </si>
  <si>
    <t>21.009.0081-A</t>
  </si>
  <si>
    <t>21.009.0100-0</t>
  </si>
  <si>
    <t>PINTURA DE POSTE RETO,DE ACO,DE 3,50 A 6,00M,COM UMA DEMAO D</t>
  </si>
  <si>
    <t>E TINTA GRAFITE COM PROPRIEDADES DE PRIMER E DE ACABAMENTO,C</t>
  </si>
  <si>
    <t>OM ALTO TEOR DE ZARCAO</t>
  </si>
  <si>
    <t>21.009.0100-A</t>
  </si>
  <si>
    <t>21.009.0101-0</t>
  </si>
  <si>
    <t>PINTURA DE POSTE RETO,DE ACO,DE 7,00 A 9,00M,COM UMA DEMAO D</t>
  </si>
  <si>
    <t>21.009.0101-A</t>
  </si>
  <si>
    <t>21.009.0102-0</t>
  </si>
  <si>
    <t>PINTURA DE POSTE RETO,DE ACO,DE 10,00 A 15,00M,COM UMA DEMAO</t>
  </si>
  <si>
    <t> DE TINTA GRAFITE,COM PROPRIEDADES DE PRIMER E DE ACABAMENTO</t>
  </si>
  <si>
    <t>,COM ALTO TEOR DE ZARCAO</t>
  </si>
  <si>
    <t>21.009.0102-A</t>
  </si>
  <si>
    <t>21.009.0105-0</t>
  </si>
  <si>
    <t>PINTURA DE POSTE RETO,DE ACO,DE 16,00 A 20,00M,COM UMA DEMAO</t>
  </si>
  <si>
    <t>21.009.0105-A</t>
  </si>
  <si>
    <t>21.009.0106-0</t>
  </si>
  <si>
    <t>PINTURA DE POSTE CURVO,DE ACO,DE 8,00 A 9,00M,COM 1 BRACO CO</t>
  </si>
  <si>
    <t>M UMA DEMAO DE TINTA GRAFITE,COM PROPRIEDADES DE PRIMER E DE</t>
  </si>
  <si>
    <t> ACABAMENTO,COM ALTO TEOR DE ZARCAO</t>
  </si>
  <si>
    <t>21.009.0106-A</t>
  </si>
  <si>
    <t>21.009.0107-0</t>
  </si>
  <si>
    <t>PINTURA DE POSTE CURVO,DE ACO,DE 8,00 A 9,00M,COM 2 BRACOS C</t>
  </si>
  <si>
    <t>OM UMA DEMAO DE TINTA GRAFITE,COM PROPRIEDADES DE PRIMER E D</t>
  </si>
  <si>
    <t>E ACABAMENTO,COM ALTO TEOR DE ZARCAO</t>
  </si>
  <si>
    <t>21.009.0107-A</t>
  </si>
  <si>
    <t>21.009.0108-0</t>
  </si>
  <si>
    <t>PINTURA DE PROJETOR PRJ-01,CONFORME PROJETO NºA4-1188-PD,RIO</t>
  </si>
  <si>
    <t>LUZ,COM UMA DEMAO DE TINTA GRAFITE,COM PROPRIEDADES DE PRIME</t>
  </si>
  <si>
    <t>R E DE ACABAMENTO,COM ALTO TEOR DE ZARCAO</t>
  </si>
  <si>
    <t>21.009.0108-A</t>
  </si>
  <si>
    <t>21.009.0109-0</t>
  </si>
  <si>
    <t>PINTURA DE LUMINARIA LRJ-16,CONFORME PROJETO NºA4-1682-PD,RI</t>
  </si>
  <si>
    <t>OLUZ,COM UMA DEMAO DE TINTA GRAFITE COM PROPRIEDADES DE PRIM</t>
  </si>
  <si>
    <t>ER E DE ACABAMENTO,COM ALTO TEOR DE ZARCAO</t>
  </si>
  <si>
    <t>21.009.0109-A</t>
  </si>
  <si>
    <t>21.009.0110-0</t>
  </si>
  <si>
    <t>PINTURA DE BASE SIMPLES PARA LUMINARIA LRJ-16,PROJETO RIOLUZ</t>
  </si>
  <si>
    <t>,COM UMA DEMAO DE TINTA GRAFITE,COM PROPRIEDADES DE PRIMER E</t>
  </si>
  <si>
    <t>DE ACABAMENTO,COM ALTO TEOR DE ZARCAO</t>
  </si>
  <si>
    <t>21.009.0110-A</t>
  </si>
  <si>
    <t>21.009.0111-0</t>
  </si>
  <si>
    <t>PINTURA EM BASE DUPLA PARA LUMINARIA LRJ-16,PROJETO RIOLUZ,C</t>
  </si>
  <si>
    <t>21.009.0111-A</t>
  </si>
  <si>
    <t>21.009.0112-0</t>
  </si>
  <si>
    <t>PINTURA EM BASE TRIPLA PARA LUMINARIA LRJ-16,PROJETO RIOLUZ,</t>
  </si>
  <si>
    <t>COM UMA DEMAO DE TINTA GRAFITE,COM PROPRIEDADES DE PRIMER E</t>
  </si>
  <si>
    <t>21.009.0112-A</t>
  </si>
  <si>
    <t>21.009.0113-0</t>
  </si>
  <si>
    <t>PINTURA EM BASE QUADRUPLA PARA LUMINARIA LRJ-16,PROJETO RIOL</t>
  </si>
  <si>
    <t>UZ,COM UMA DEMAO DE TINTA GRAFITE,COM PROPRIEDADES DE PRIMER</t>
  </si>
  <si>
    <t>E DE ACABAMENTO,COM ALTO TEOR DE ZARCAO</t>
  </si>
  <si>
    <t>21.009.0113-A</t>
  </si>
  <si>
    <t>21.009.0114-0</t>
  </si>
  <si>
    <t>PINTURA EM CONJUNTO DE LUMINARIAS 4 PETALAS LRJ-11 OU LRJ-13</t>
  </si>
  <si>
    <t>,CONFORME PROJETO NºA4-1792-PD,RIOLUZ,COM UMA DEMAO DE TINTA</t>
  </si>
  <si>
    <t>GRAFITE,COM PROPRIEDADES DE PRIMER E DE ACABAMENTO,COM ALTO</t>
  </si>
  <si>
    <t>TEOR DE ZARCAO</t>
  </si>
  <si>
    <t>21.009.0114-A</t>
  </si>
  <si>
    <t>21.009.0115-0</t>
  </si>
  <si>
    <t>PINTURA EM SUPORTE PARA LUMINARIA LRJ-11 OU LRJ-13,CONFORME</t>
  </si>
  <si>
    <t>PROJETO NºA3-1812-PD,RIOLUZ,COM UMA DEMAO DE TINTA GRAFITE,C</t>
  </si>
  <si>
    <t>OM PROPRIEDADES DE PRIMER E DE ACABAMENTO,COM ALTO TEOR DE Z</t>
  </si>
  <si>
    <t>ARCAO</t>
  </si>
  <si>
    <t>21.009.0115-A</t>
  </si>
  <si>
    <t>21.009.0116-0</t>
  </si>
  <si>
    <t>PINTURA EM LUMINARIA LRJ-01,CONFORME PROJETO NºA4-1176-PD,RI</t>
  </si>
  <si>
    <t>OLUZ,COM UMA DEMAO DE TINTA GRAFITE,COM PROPRIEDADES DE PRIM</t>
  </si>
  <si>
    <t>21.009.0116-A</t>
  </si>
  <si>
    <t>21.010.0005-0</t>
  </si>
  <si>
    <t>PINTURA DE POSTE RETO,DE ACO,DE 4,50 A 6,00M,COM TINTA DE AC</t>
  </si>
  <si>
    <t>ABAMENTO GRAFITE SINTETICO,A BASE DE RESINA ALQUIDICA,APLICA</t>
  </si>
  <si>
    <t>DA SOBRE ZARCAO DE SECAGEM RAPIDA,COR LARANJA,DA MESMA LINHA</t>
  </si>
  <si>
    <t> DO FABRICANTE,INCLUSIVE LIMPEZA,LIXAMENTO,DESENGORDURAMENTO</t>
  </si>
  <si>
    <t> E DUAS DEMAOS DE ACABAMENTO</t>
  </si>
  <si>
    <t>21.010.0005-A</t>
  </si>
  <si>
    <t>21.010.0010-0</t>
  </si>
  <si>
    <t>PINTURA DE POSTE RETO,DE ACO,DE 7,00 A 9,00M,COM TINTA DE AC</t>
  </si>
  <si>
    <t>21.010.0010-A</t>
  </si>
  <si>
    <t>21.010.0015-0</t>
  </si>
  <si>
    <t>PINTURA DE POSTE RETO,DE ACO,DE 10,00 A 15,00M,COM TINTA DE</t>
  </si>
  <si>
    <t>ACABAMENTO GRAFITE SINTETICO,A BASE DE RESINA ALQUIDICA,APLI</t>
  </si>
  <si>
    <t>CADA SOBRE ZARCAO DE SECAGEM RAPIDA,COR LARANJA,DA MESMA LIN</t>
  </si>
  <si>
    <t>HA DO FABRICANTE,INCLUSIVE LIMPEZA,LIXAMENTO,DESENGORDURAMEN</t>
  </si>
  <si>
    <t>TO E DUAS DEMAOS DE ACABAMENTO</t>
  </si>
  <si>
    <t>21.010.0015-A</t>
  </si>
  <si>
    <t>21.010.0020-0</t>
  </si>
  <si>
    <t>PINTURA DE POSTE RETO,DE ACO,DE 16,00 A 20,00M,COM TINTA DE</t>
  </si>
  <si>
    <t>ACABAMENTO GRAFITE SINTETICO A BASE DE RESINA ALQUIDICA,APLI</t>
  </si>
  <si>
    <t>21.010.0020-A</t>
  </si>
  <si>
    <t>21.010.0025-0</t>
  </si>
  <si>
    <t>PINTURA DE POSTE CURVO,DE ACO,DE 9,00M,COM 1 BRACO,COM TINTA</t>
  </si>
  <si>
    <t> DE ACABAMENTO GRAFITE SINTETICO A BASE DE RESINA ALQUIDICA,</t>
  </si>
  <si>
    <t>APLICADA SOBRE ZARCAO DE SECAGEM RAPIDA,COR LARANJA,DA MESMA</t>
  </si>
  <si>
    <t> LINHA DO FABRICANTE,INCLUSIVE LIMPEZA,LIXAMENTO,DESENGORDUR</t>
  </si>
  <si>
    <t>AMENTO E DUAS DEMAOS DE ACABAMENTO</t>
  </si>
  <si>
    <t>21.010.0025-A</t>
  </si>
  <si>
    <t>21.010.0030-0</t>
  </si>
  <si>
    <t>PINTURA DE POSTE CURVO,DE ACO,DE 9,00M,COM 2 BRACOS,COM TINT</t>
  </si>
  <si>
    <t>A DE ACABAMENTO GRAFITE SINTETICO A BASE DE RESINA ALQUIDICA</t>
  </si>
  <si>
    <t>,APLICADA SOBRE ZARCAO DE SECAGEM RAPIDA,COR LARANJA,DA MESM</t>
  </si>
  <si>
    <t>A LINHA DO FABRICANTE,INCLUSIVE LIMPEZA,LIXAMENTO,DESENGORDU</t>
  </si>
  <si>
    <t>RAMENTO E DUAS DEMAOS DE ACABAMENTO</t>
  </si>
  <si>
    <t>21.010.0030-A</t>
  </si>
  <si>
    <t>21.010.0035-0</t>
  </si>
  <si>
    <t>PINTURA DE POSTE CURVO,DE ACO,DE 12,00M,COM 1 BRACO,COM TINT</t>
  </si>
  <si>
    <t>21.010.0035-A</t>
  </si>
  <si>
    <t>21.010.0040-0</t>
  </si>
  <si>
    <t>PINTURA DE POSTE CURVO,DE ACO,DE 12,00M,COM 2 BRACOS,COM TIN</t>
  </si>
  <si>
    <t>TA DE ACABAMENTO GRAFITE SINTETICO A BASE DE RESINA ALQUIDIC</t>
  </si>
  <si>
    <t>A,APLICADA SOBRE ZARCAO DE SECAGEM RAPIDA,COR LARANJA,DA MES</t>
  </si>
  <si>
    <t>MA LINHA DO FABRICANTE,INCLUSIVE LIMPEZA,LIXAMENTO,DESENGORD</t>
  </si>
  <si>
    <t>URAMENTO E DUAS DEMAOS DE ACABAMENTO</t>
  </si>
  <si>
    <t>21.010.0040-A</t>
  </si>
  <si>
    <t>21.010.0045-0</t>
  </si>
  <si>
    <t>PINTURA DE BRACO COM 2 DEMAOS DE TINTA FENOLICA</t>
  </si>
  <si>
    <t>21.010.0045-A</t>
  </si>
  <si>
    <t>21.011.0010-0</t>
  </si>
  <si>
    <t>FUNDACAO SIMPLES DE CONCRETO PRE-MOLDADO,PROJETO RIOLUZ,COM</t>
  </si>
  <si>
    <t>CHUMBADORES DE ACO,PROVIDO DE ARRUELAS E PORCAS PARA FIXACAO</t>
  </si>
  <si>
    <t>DE POSTE RETO DE ACO,DE 3,50 ATE 6,00M,EXCLUSIVE O POSTE E C</t>
  </si>
  <si>
    <t>HUMBADORES</t>
  </si>
  <si>
    <t>21.011.0010-A</t>
  </si>
  <si>
    <t>21.011.0012-0</t>
  </si>
  <si>
    <t>DE POSTE RETO DE ACO,DE 7,00 ATE 9,00M,EXCLUSIVE O POSTE E C</t>
  </si>
  <si>
    <t>21.011.0012-A</t>
  </si>
  <si>
    <t>21.011.0015-0</t>
  </si>
  <si>
    <t>DE POSTE RETO DE ACO,DE 12,00 ATE 15,00M,EXCLUSIVE O POSTE E</t>
  </si>
  <si>
    <t> CHUMBADORES</t>
  </si>
  <si>
    <t>21.011.0015-A</t>
  </si>
  <si>
    <t>21.011.0016-0</t>
  </si>
  <si>
    <t>DE POSTE RETO DE ACO,DE 16,00 ATE 20,00M,EXCLUSIVE POSTE E C</t>
  </si>
  <si>
    <t>21.011.0016-A</t>
  </si>
  <si>
    <t>21.011.0020-0</t>
  </si>
  <si>
    <t>DE POSTE CURVO DE ACO,DE 1 BRACO,DE 8,00 ATE 9,00M,EXCLUSIVE</t>
  </si>
  <si>
    <t>O POSTE E CHUMBADORES</t>
  </si>
  <si>
    <t>21.011.0020-A</t>
  </si>
  <si>
    <t>21.011.0021-0</t>
  </si>
  <si>
    <t>DE POSTE CURVO DE ACO,DE 1 BRACO,DE 10,00 ATE 12,00M,EXCLUSI</t>
  </si>
  <si>
    <t>VE O POSTE E CHUMBADORES</t>
  </si>
  <si>
    <t>21.011.0021-A</t>
  </si>
  <si>
    <t>21.011.0025-0</t>
  </si>
  <si>
    <t>FUNDACAO SIMPLES DE CONCRETO PRE-MOLDADO,PROJETO RIOLUZ COM</t>
  </si>
  <si>
    <t>DE POSTE CURVO DE ACO,DE 2 BRACOS,DE 8,00 ATE 9,00M,EXCLUSIV</t>
  </si>
  <si>
    <t>E O POSTE E CHUMBADORES</t>
  </si>
  <si>
    <t>21.011.0025-A</t>
  </si>
  <si>
    <t>21.011.0026-0</t>
  </si>
  <si>
    <t>DE POSTE CURVO DE ACO,DE 2 BRACOS,DE 10,00 ATE 12,00M,EXCLUS</t>
  </si>
  <si>
    <t>IVE O POSTE E CHUMBADORES</t>
  </si>
  <si>
    <t>21.011.0026-A</t>
  </si>
  <si>
    <t>21.011.0030-0</t>
  </si>
  <si>
    <t>FUNDACAO ESPECIAL PARA FIXACAO DE POSTE DE CONCRETO,CIRCULAR</t>
  </si>
  <si>
    <t>,RETO,DE 9,00M,EM TERRENO PANTANOSO OU ATERRADO,CONFORME PRO</t>
  </si>
  <si>
    <t>JETO NºA4-1651-PD,RIOLUZ,EXCLUSIVE O POSTE</t>
  </si>
  <si>
    <t>21.011.0030-A</t>
  </si>
  <si>
    <t>21.011.0035-0</t>
  </si>
  <si>
    <t>,RETO DE 13,00M,EM TERRENO PANTANOSO OU ATERRADO,CONFORME PR</t>
  </si>
  <si>
    <t>OJETO NºA4-1651-PD,RIOLUZ,EXCLUSIVE O POSTE</t>
  </si>
  <si>
    <t>21.011.0035-A</t>
  </si>
  <si>
    <t>21.011.0040-0</t>
  </si>
  <si>
    <t>,RETO,DE 17,00M,EM TERRENO PANTANOSO OU ATERRADO,CONFORME PR</t>
  </si>
  <si>
    <t>OJETO Nº A4-1651-PD,RIOLUZ,EXCLUSIVE O POSTE</t>
  </si>
  <si>
    <t>21.011.0040-A</t>
  </si>
  <si>
    <t>21.011.0050-0</t>
  </si>
  <si>
    <t>,RETO,DE 23,00M,EM TERRENO PANTANOSO OU ATERRADO,CONFORME PR</t>
  </si>
  <si>
    <t>21.011.0050-A</t>
  </si>
  <si>
    <t>21.011.0060-0</t>
  </si>
  <si>
    <t>,RETO,DE 33,00M,EM TERRENO PANTANOSO OU ATERRADO,CONFORME PR</t>
  </si>
  <si>
    <t>21.011.0060-A</t>
  </si>
  <si>
    <t>21.011.0070-0</t>
  </si>
  <si>
    <t>FUNDACAO ESPECIAL PARA FIXACAO DE POSTE DE ACO,RETO OU CURVO</t>
  </si>
  <si>
    <t>,COM FLANGE DE 1 OU 2 BRACOS,DE 16,00 ATE 20,00M,EM TERRENO</t>
  </si>
  <si>
    <t>PANTANOSO OU ATERRADO,CONFORME PROJETO Nº A4-1651-PD,RIOLUZ,</t>
  </si>
  <si>
    <t>EXCLUSIVE O POSTE</t>
  </si>
  <si>
    <t>21.011.0070-A</t>
  </si>
  <si>
    <t>21.011.0075-0</t>
  </si>
  <si>
    <t>FUNDACAO PARA POSTE RETO,DE ACO,DE 3,50 A 6,00M,EM TERRENO D</t>
  </si>
  <si>
    <t>E AREIA,ARGILA OU PICARRA,INCLUSIVE INSTALACAO E FORNECIMENT</t>
  </si>
  <si>
    <t>O DE TAMPA DE PROTECAO</t>
  </si>
  <si>
    <t>21.011.0075-A</t>
  </si>
  <si>
    <t>21.011.0080-0</t>
  </si>
  <si>
    <t>FUNDACAO PARA POSTE RETO,DE ACO,DE 7,00 A 9,00M,EM TERRENO D</t>
  </si>
  <si>
    <t>21.011.0080-A</t>
  </si>
  <si>
    <t>21.011.0085-0</t>
  </si>
  <si>
    <t>FUNDACAO PARA POSTE RETO,DE ACO,DE 10,00 A 15,00M,EM TERRENO</t>
  </si>
  <si>
    <t> DE AREIA,ARGILA OU PICARRA,INCLUSIVE INSTALACAO E FORNECIME</t>
  </si>
  <si>
    <t>NTO DE TAMPA DE PROTECAO</t>
  </si>
  <si>
    <t>21.011.0085-A</t>
  </si>
  <si>
    <t>21.011.0090-0</t>
  </si>
  <si>
    <t>FUNDACAO PARA POSTE CURVO,DE ACO,DE 8,00 A 9,00M,DE 1 OU 2 B</t>
  </si>
  <si>
    <t>RACOS,EM TERRRENO DE AREIA,ARGILA OU PICARRA,INCLUSIVE INSTA</t>
  </si>
  <si>
    <t>LACAO E FORNECIMENTO DE TAMPA DE PROTECAO</t>
  </si>
  <si>
    <t>21.011.0090-A</t>
  </si>
  <si>
    <t>21.011.0095-0</t>
  </si>
  <si>
    <t>FUNDACAO PARA POSTE DE CONCRETO,CIRCULAR,ATE 12,00M DE ALTUR</t>
  </si>
  <si>
    <t>A,EM TERRENO DE AREIA,ARGILA OU PICARRA,INCLUSIVE INSTALACAO</t>
  </si>
  <si>
    <t> E FORNECIMENTO DE TAMPA DE PROTECAO</t>
  </si>
  <si>
    <t>21.011.0095-A</t>
  </si>
  <si>
    <t>21.011.0100-0</t>
  </si>
  <si>
    <t>FUNDACAO PARA POSTE DE CONCRETO,CIRCULAR,DE 13,00M DE ALTURA</t>
  </si>
  <si>
    <t>,EM TERRENO DE AREIA,ARGILA OU PICARRA,INCLUSIVE INSTALACAO</t>
  </si>
  <si>
    <t>E FORNECIMENTO DE TAMPA DE PROTECAO</t>
  </si>
  <si>
    <t>21.011.0100-A</t>
  </si>
  <si>
    <t>21.013.0010-0</t>
  </si>
  <si>
    <t>CHUMBADORES DE ACO,PARA FIXACAO DE POSTE RETO OU CURVO,DE AC</t>
  </si>
  <si>
    <t>O,DE 7,00 ATE 9,00M,COM FLANGE.FORNECIMENTO E COLOCACAO</t>
  </si>
  <si>
    <t>21.013.0010-A</t>
  </si>
  <si>
    <t>21.015.0179-0</t>
  </si>
  <si>
    <t>ARMACAO SECUNDARIA VERTICAL,COMPLETA,PARA UMA REDE DE B.T.,E</t>
  </si>
  <si>
    <t>XCLUSIVE FORNECIMENTO DA ARMACAO E DAS CINTAS DE FIXACAO.INS</t>
  </si>
  <si>
    <t>TALACAO</t>
  </si>
  <si>
    <t>21.015.0179-A</t>
  </si>
  <si>
    <t>21.015.0181-0</t>
  </si>
  <si>
    <t>ARMACAO SECUNDARIA VERTICAL,DE 4(QUATRO)ESTRIBOS,COMPLETA,PA</t>
  </si>
  <si>
    <t>RA UMA REDE DE B.T.,DE 4(QUATRO)CONDUTORES,PARA ALINHAMENTO</t>
  </si>
  <si>
    <t>RETO,ANGULO INFERIOR A 90º E PONTO TERMINAL,EXCLUSIVE FORNEC</t>
  </si>
  <si>
    <t>IMENTO DAS CINTAS DE FIXACAO(VER CONJUNTO BTV 1).FORNECIMENT</t>
  </si>
  <si>
    <t>21.015.0181-A</t>
  </si>
  <si>
    <t>21.015.0182-0</t>
  </si>
  <si>
    <t>ARMACAO SECUNDARIA VERTICAL,DE 3(TRES)ESTRIBOS,COMPLETA,PARA</t>
  </si>
  <si>
    <t> UMA REDE DE B.T.,DE 3(TRES)CONDUTORES,PARA ALINHAMENTO RETO</t>
  </si>
  <si>
    <t>,ANGULO INFERIOR A 90º E PONTO TERMINAL,EXCLUSIVE FORNECIMEN</t>
  </si>
  <si>
    <t>TO DAS CINTAS DE FIXACAO (VER CONJUNTO BTV 1).FORNECIMENTO E</t>
  </si>
  <si>
    <t> INSTALACAO</t>
  </si>
  <si>
    <t>21.015.0182-A</t>
  </si>
  <si>
    <t>21.015.0184-0</t>
  </si>
  <si>
    <t>CONJUNTO PARA FIXACAO DE REDE 13,8KV,TRIFASICA,EXCLUSIVE FOR</t>
  </si>
  <si>
    <t>NECIMENTO DOS ISOLADORES E FERRAGENS.INSTALACAO</t>
  </si>
  <si>
    <t>21.015.0184-A</t>
  </si>
  <si>
    <t>21.015.0186-0</t>
  </si>
  <si>
    <t>FERRAGENS SINGELAS,PARA 1 LINHA,DE 13,8KV,BIFASICA TRIANGULA</t>
  </si>
  <si>
    <t>R,POSTE AO CENTRO,PARA ALINHAMENTOS RETOS E ANGULOS ATE 30º(</t>
  </si>
  <si>
    <t>CONJUNTO 13 A1).INSTALACAO</t>
  </si>
  <si>
    <t>21.015.0186-A</t>
  </si>
  <si>
    <t>21.015.0188-0</t>
  </si>
  <si>
    <t>CONJUNTO PARA FIXACAO DE REDE 13,8KV,TRIFASICA,HORIZONTAL,PO</t>
  </si>
  <si>
    <t>STE AO CENTRO,PARA PEQUENOS ANGULOS,PADRAO MADEIRA,MONTAGEM</t>
  </si>
  <si>
    <t>NORMAL,TIPO 13N2.FORNECIMENTO E INSTALACAO</t>
  </si>
  <si>
    <t>21.015.0188-A</t>
  </si>
  <si>
    <t>21.015.0190-0</t>
  </si>
  <si>
    <t>STE AO CENTRO,PARA PEQUENOS ANGULOS,PADRAO MADEIRA,PARA FIM</t>
  </si>
  <si>
    <t>DE LINHA,TIPO 13N5.FORNECIMENTO E INSTALACAO</t>
  </si>
  <si>
    <t>21.015.0190-A</t>
  </si>
  <si>
    <t>21.015.0192-0</t>
  </si>
  <si>
    <t>FERRAGENS SINGELAS E 2 CHAVES FUSIVEIS,EM 1 LINHA DE 13,8KV,</t>
  </si>
  <si>
    <t>HORIZONTAL,POSTE AO CENTRO,EXCLUSIVE FORNECIMENTO DAS CHAVES</t>
  </si>
  <si>
    <t>FUSIVEIS,DOS ISOLADORES E FERRAGENS DA LINHA EXISTENTE.INSTA</t>
  </si>
  <si>
    <t>LACAO</t>
  </si>
  <si>
    <t>21.015.0192-A</t>
  </si>
  <si>
    <t>21.015.0194-0</t>
  </si>
  <si>
    <t>FERRAGENS SINGELAS E 3 CHAVES FUSIVEIS,EM 1 LINHA DE 13,8KV,</t>
  </si>
  <si>
    <t>HORIZONTAL,POSTE AO CENTRO;EXCLUSIVE FORNECIMENTO DAS CHAVES</t>
  </si>
  <si>
    <t>21.015.0194-A</t>
  </si>
  <si>
    <t>21.015.0196-0</t>
  </si>
  <si>
    <t>CHAVES FUSIVEIS(TRES),EM 1 LINHA DE 13,8KV,HORIZONTAL,POSTE</t>
  </si>
  <si>
    <t>CENTRO,INCLUSIVE SUPORTE DE FIXACAO,PADRAO MADEIRA,MONTAGEM</t>
  </si>
  <si>
    <t>NORMAL,TIPO 13N8,EXCLUSIVE ISOLADORES E FERRAGENS DA LINHA E</t>
  </si>
  <si>
    <t>XISTENTE.FORNECIMENTO E INSTALACAO</t>
  </si>
  <si>
    <t>21.015.0196-A</t>
  </si>
  <si>
    <t>21.015.0198-0</t>
  </si>
  <si>
    <t>FERRAGENS SINGELAS,PARA 2 LINHAS,DE 25KV,HORIZONTAIS,POSTE A</t>
  </si>
  <si>
    <t>O CENTRO,PARA ALINHAMENTOS RETOS E ANGULOS ATE 30°(CONJUNTO</t>
  </si>
  <si>
    <t>25 E1).INSTALACAO</t>
  </si>
  <si>
    <t>21.015.0198-A</t>
  </si>
  <si>
    <t>21.015.0201-0</t>
  </si>
  <si>
    <t>TRANSFORMADOR DE 5 A 112,5KVA,SOB LINHA DE 13,8KV,EXCLUSIVE</t>
  </si>
  <si>
    <t>FERRAGENS DE SUPORTES,CHAVES FUSIVEIS COM RESPECTIVAS FERRAG</t>
  </si>
  <si>
    <t>ENS E TRANSFORMADORES,INCLUSIVE INTERLIGACAO DE AT E BT,SEND</t>
  </si>
  <si>
    <t>O ESTA ULTIMA COM CONECTORES DE LINHA,EXCLUSIVE CONECTORES.I</t>
  </si>
  <si>
    <t>NSTALACAO</t>
  </si>
  <si>
    <t>21.015.0201-A</t>
  </si>
  <si>
    <t>21.015.0205-0</t>
  </si>
  <si>
    <t>SUPORTE PARA MONTAGEM DE TRANSFORMADOR EM POSTE.FORNECIMENTO</t>
  </si>
  <si>
    <t>21.015.0205-A</t>
  </si>
  <si>
    <t>21.015.0207-0</t>
  </si>
  <si>
    <t>ATERRAMENTO DE CAIXA HAND-HOLE</t>
  </si>
  <si>
    <t>21.015.0207-A</t>
  </si>
  <si>
    <t>21.015.0208-0</t>
  </si>
  <si>
    <t>ATERRAMENTO DE POSTE DE ACO,INCLUSIVE FORNECIMENTO DOS MATER</t>
  </si>
  <si>
    <t>21.015.0208-A</t>
  </si>
  <si>
    <t>21.015.0209-0</t>
  </si>
  <si>
    <t>ATERRAMENTO DE TAMPAO,INCLUSIVE FORNECIMENTO DOS MATERIAIS</t>
  </si>
  <si>
    <t>21.015.0209-A</t>
  </si>
  <si>
    <t>21.015.0210-0</t>
  </si>
  <si>
    <t>CONJUNTO DE ATERRAMENTO PARA TRANSFORMADOR(VER DESENHO A2-13</t>
  </si>
  <si>
    <t>4-CP).FORNECIMENTO E INSTALACAO</t>
  </si>
  <si>
    <t>21.015.0210-A</t>
  </si>
  <si>
    <t>21.015.0220-0</t>
  </si>
  <si>
    <t>CONJUNTO PARA ATERRAMENTO DE REDE DE B.T.(VER DESENHO A2-134</t>
  </si>
  <si>
    <t>-CP).FORNECIMENTO E INSTALACAO</t>
  </si>
  <si>
    <t>21.015.0220-A</t>
  </si>
  <si>
    <t>21.015.0230-0</t>
  </si>
  <si>
    <t>HASTE PARA ATERRAMENTO,DE 5/8"(16MM),COM 2,50M DE COMPRIMENT</t>
  </si>
  <si>
    <t>21.015.0230-A</t>
  </si>
  <si>
    <t>21.015.0235-0</t>
  </si>
  <si>
    <t>HASTE PARA ATERRAMENTO,DE 5/8"(16MM),COM 2,50M A 3,00M DE CO</t>
  </si>
  <si>
    <t>MPRIMENTO.COLOCACAO</t>
  </si>
  <si>
    <t>21.015.0235-A</t>
  </si>
  <si>
    <t>21.018.0010-0</t>
  </si>
  <si>
    <t>REDE DE 13,8KV,AEREA,COM 2(DOIS)CONDUTORES DE COBRE,EXCLUSIV</t>
  </si>
  <si>
    <t>E FORNECIMENTO DOS CONDUTORES(LANCE).INSTALACAO</t>
  </si>
  <si>
    <t>21.018.0010-A</t>
  </si>
  <si>
    <t>21.018.0012-0</t>
  </si>
  <si>
    <t>REDE DE 13,8KV,AEREA,COM 3(TRES)CONDUTORES DE COBRE,EXCLUSIV</t>
  </si>
  <si>
    <t>21.018.0012-A</t>
  </si>
  <si>
    <t>21.018.0015-0</t>
  </si>
  <si>
    <t>REDE DE 13,8KV,AEREA,COM 2 CONDUTORES DE ALUMINIO,EXCLUSIVE</t>
  </si>
  <si>
    <t>FORNECIMENTO DOS CONDUTORES(LANCE).INSTALACAO</t>
  </si>
  <si>
    <t>21.018.0015-A</t>
  </si>
  <si>
    <t>21.018.0018-0</t>
  </si>
  <si>
    <t>REDE DE 13,8KV,AEREA,COM 3 CONDUTORES DE ALUMINIO,EXCLUSIVE</t>
  </si>
  <si>
    <t>21.018.0018-A</t>
  </si>
  <si>
    <t>21.018.0020-0</t>
  </si>
  <si>
    <t>REDE DE B.T.,AEREA,COM 1(UM)CONDUTOR DE COBRE,EXCLUSIVE FORN</t>
  </si>
  <si>
    <t>ECIMENTO DO CONDUTOR (LANCE).INSTALACAO</t>
  </si>
  <si>
    <t>21.018.0020-A</t>
  </si>
  <si>
    <t>21.018.0021-0</t>
  </si>
  <si>
    <t>REDE DE B.T.,AEREA,COM 2(DOIS)CONDUTORES DE COBRE,EXCLUSIVE</t>
  </si>
  <si>
    <t>21.018.0021-A</t>
  </si>
  <si>
    <t>21.018.0022-0</t>
  </si>
  <si>
    <t>REDE DE B.T.,AEREA,COM 3(TRES)CONDUTORES DE COBRE,EXCLUSIVE</t>
  </si>
  <si>
    <t>21.018.0022-A</t>
  </si>
  <si>
    <t>21.018.0023-0</t>
  </si>
  <si>
    <t>REDE DE B.T.,AEREA,COM 4(QUATRO)CONDUTORES DE COBRE,EXCLUSIV</t>
  </si>
  <si>
    <t>21.018.0023-A</t>
  </si>
  <si>
    <t>21.018.0025-0</t>
  </si>
  <si>
    <t>REDE DE B.T.,AEREA,COM 3(TRES)CONDUTORES DE ALUMINIO,EXCLUSI</t>
  </si>
  <si>
    <t>VE FORNECIMENTO DOS CONDUTORES(LANCE).INSTALACAO</t>
  </si>
  <si>
    <t>21.018.0025-A</t>
  </si>
  <si>
    <t>21.018.0030-0</t>
  </si>
  <si>
    <t>REDE DE B.T.,AEREA,COM 4(QUATRO)CONDUTORES DE ALUMINIO,EXCLU</t>
  </si>
  <si>
    <t>SIVE FORNECIMENTO DOS CONDUTORES(LANCE).INSTALACAO</t>
  </si>
  <si>
    <t>21.018.0030-A</t>
  </si>
  <si>
    <t>21.018.0031-0</t>
  </si>
  <si>
    <t>REDE DE B.T.,AEREA,COM 1(UM)CONDUTOR DE ALUMINIO,EXCLUSIVE F</t>
  </si>
  <si>
    <t>ORNECIMENTO DO CONDUTOR(LANCE).INSTALACAO</t>
  </si>
  <si>
    <t>21.018.0031-A</t>
  </si>
  <si>
    <t>21.018.0032-0</t>
  </si>
  <si>
    <t>REDE DE B.T.,AEREA,COM 2(DOIS)CONDUTORES DE ALUMINIO,EXCLUSI</t>
  </si>
  <si>
    <t>VE FORNECIMENTO DO CONDUTOR(LANCE).INSTALACAO</t>
  </si>
  <si>
    <t>21.018.0032-A</t>
  </si>
  <si>
    <t>21.018.0035-0</t>
  </si>
  <si>
    <t>REDE B.T.,AEREA,COM CABO MULTIPLEX OU SIMILAR,DE ALUMINIO,EX</t>
  </si>
  <si>
    <t>CLUSIVE FORNECIMENTO DO CABO.INSTALACAO</t>
  </si>
  <si>
    <t>21.018.0035-A</t>
  </si>
  <si>
    <t>21.018.0040-0</t>
  </si>
  <si>
    <t>ISOLADOR DE BAIXA TENSAO(BT),TIPO CARRETEL,NA COR MARROM,MED</t>
  </si>
  <si>
    <t>INDO(72X72)MM.FORNECIMENTO</t>
  </si>
  <si>
    <t>21.018.0040-A</t>
  </si>
  <si>
    <t>21.018.0045-0</t>
  </si>
  <si>
    <t>ISOLADOR TIPO PINO,13,8KV.FORNECIMENTO</t>
  </si>
  <si>
    <t>21.018.0045-A</t>
  </si>
  <si>
    <t>21.018.0050-0</t>
  </si>
  <si>
    <t>MUFLA TERMINAL PARA CABO SINGELO 50MM2,15KV,INCLUSIVE BRACAD</t>
  </si>
  <si>
    <t>EIRA PARA FIXACAO.FORNECIMENTO E ASSENTAMENTO</t>
  </si>
  <si>
    <t>21.018.0050-A</t>
  </si>
  <si>
    <t>21.019.0040-0</t>
  </si>
  <si>
    <t>BRACO CURVO,EM ACO DE BAIXO TEOR DE CARBONO SAE 1010/1020 GA</t>
  </si>
  <si>
    <t>LVANIZADO A FUSAO,INTERNA E EXTERNAMENTE POR IMERSAO UNICA E</t>
  </si>
  <si>
    <t>M BANHO DE ZINCO,CONFORME NBR-7398 E 7400 DA ABNT,COM 1,77M</t>
  </si>
  <si>
    <t>DE PROJECAO HORIZONTAL,DIAMETRO EXTERNO DE 25,5MM,CONFORME D</t>
  </si>
  <si>
    <t>ESENHO A4-1688-PD E ESPECIFICACAO EM-RIOLUZ Nº17.FORNECIMENT</t>
  </si>
  <si>
    <t>21.019.0040-A</t>
  </si>
  <si>
    <t>21.019.0045-0</t>
  </si>
  <si>
    <t>DE PROJECAO HORIZONTAL,DIAMETRO EXTERNO DE 48MM,CONFORME DES</t>
  </si>
  <si>
    <t>ENHO A4-1407-PD E ESPECIFICACAO EM-RIOLUZ Nº17.FORNECIMENTO</t>
  </si>
  <si>
    <t>21.019.0045-A</t>
  </si>
  <si>
    <t>21.019.0055-0</t>
  </si>
  <si>
    <t>M BANHO DE ZINCO,CONFORME NBR-7398 E 7400 DA ABNT,COM 3,50M</t>
  </si>
  <si>
    <t>DE PROJECAO HORIZONTAL,DIAMETRO EXTERNO DE 60,3MM,CONFORME D</t>
  </si>
  <si>
    <t>ESENHO A4-1153-PD E ESPECIFICACAO EM-RIOLUZ Nº17.FORNECIMENT</t>
  </si>
  <si>
    <t>21.019.0055-A</t>
  </si>
  <si>
    <t>21.019.0060-0</t>
  </si>
  <si>
    <t>BRACO RETO,EM ACO DE BAIXO TEOR DE CARBONO SAE 1010/1020 GAL</t>
  </si>
  <si>
    <t>VANIZADO A FUSAO,INTERNA E EXTERNAMENTE POR IMERSAO UNICA EM</t>
  </si>
  <si>
    <t> BANHO DE ZINCO,CONFORME NBR-7398 E 7400 DA ABNT,COM 0,57M D</t>
  </si>
  <si>
    <t>E PROJECAO HORIZONTAL,DIAMETRO EXTERNO DE 25,5MM,CONFORME DE</t>
  </si>
  <si>
    <t>SENHO A4-1408-PD E ESPECIFICACAO EM-RIOLUZ Nº17.FORNECIMENTO</t>
  </si>
  <si>
    <t>21.019.0060-A</t>
  </si>
  <si>
    <t>21.019.0070-0</t>
  </si>
  <si>
    <t>M BANHO DE ZINCO,CONFORME NBR-7398 E 7400 DA ABNT,COM 2,50M</t>
  </si>
  <si>
    <t>ESENHO A4-1229-PD E ESPECIFICACAO EM-RIOLUZ Nº17.FORNECIMENT</t>
  </si>
  <si>
    <t>21.019.0070-A</t>
  </si>
  <si>
    <t>21.019.0075-0</t>
  </si>
  <si>
    <t>BRACO DE ACO GALVANIZADO,CURVO,COM 2,50M DE PROJECAO HORIZON</t>
  </si>
  <si>
    <t>TAL E DIAMETRO EXTERNO DE 48MM.FORNECIMENTO</t>
  </si>
  <si>
    <t>21.019.0075-A</t>
  </si>
  <si>
    <t>21.019.0078-0</t>
  </si>
  <si>
    <t>LUMINARIA LRJ-35 PARA LAMPADA VAPOR DE SODIO OU MULTIVAPOR M</t>
  </si>
  <si>
    <t>ETALICO DE 70W,COM EQUIPAMENTO AUXILIAR INTEGRADO 220V(EM-RI</t>
  </si>
  <si>
    <t>OLUZ Nº30),ENCAIXE EM TUBO COM DIAMETRO DE 48MM,CORPO DE ALU</t>
  </si>
  <si>
    <t>MINIO INJETADO A ALTA PRESSAO,DIFUSOR EM POLICARBONATO INJET</t>
  </si>
  <si>
    <t>ADO,RECEPTACULO E-27 COM ISOLAMENTO POR 5KV,CONFORME ESPECIF</t>
  </si>
  <si>
    <t>ICACAO EM-RIOLUZ Nº65.FORNECIMENTO</t>
  </si>
  <si>
    <t>21.019.0078-A</t>
  </si>
  <si>
    <t>21.019.0080-0</t>
  </si>
  <si>
    <t>LUMINARIA LRJ-35 PARA LAMPADA VAPOR DE SODIO DE 100W,TUBULAR</t>
  </si>
  <si>
    <t>,COM EQUIPAMENTO AUXILIAR INTEGRADO 220V(EM-RIOLUZ Nº30),ENC</t>
  </si>
  <si>
    <t>AIXE EM TUBO COM DIAMETRO DE 48MM,CORPO EM ALUMINIO INJETADO</t>
  </si>
  <si>
    <t> A ALTA PRESSAO,DIFUSOR EM POLICARBONATO INJETADO,RECEPTACUL</t>
  </si>
  <si>
    <t>O E-40 COM ISOLAMENTO PARA 5KV,CONFORME ESPECIFICACAO EM-RIO</t>
  </si>
  <si>
    <t>LUZ Nº65.FORNECIMENTO</t>
  </si>
  <si>
    <t>21.019.0080-A</t>
  </si>
  <si>
    <t>21.019.0085-0</t>
  </si>
  <si>
    <t>LUMINARIA LRJ-35 PARA LAMPADA MULTIVAPOR METALICO DE 100W,TU</t>
  </si>
  <si>
    <t>BULAR OU OVOIDE CLARA,COM EQUIPAMENTO AUXILIAR INTEGRADO 220</t>
  </si>
  <si>
    <t>V(EM-RIOLUZ Nº30),ENCAIXE EM TUBO COM DIAMETRO DE 48MM,CORPO</t>
  </si>
  <si>
    <t> EM ALUMINIO INJETADO A ALTA PRESSAO,DIFUSOR EM POLICARBONAT</t>
  </si>
  <si>
    <t>O INJETADO,RECEPTACULO E-27 COM ISOLAMENTO PARA 5KV,CONFORME</t>
  </si>
  <si>
    <t> ESPECIFICACAO EM-RIOLUZ Nº65.FORNECIMENTO</t>
  </si>
  <si>
    <t>21.019.0085-A</t>
  </si>
  <si>
    <t>21.019.0090-0</t>
  </si>
  <si>
    <t>LUMINARIA LRJ-36 PARA LAMPADA VAPOR DE SODIO OU MULTIVAPOR M</t>
  </si>
  <si>
    <t>ETALICO DE 150W,TUBULAR,COM EQUIPAMENTO AUXILIAR INTEGRADO,2</t>
  </si>
  <si>
    <t>20V(EM-RIOLUZ Nº30),COM ENCAIXE EM TUBO COM DIAMETRO 48MM,CO</t>
  </si>
  <si>
    <t>RPO EM ALUMINIO INJETADO A ALTA PRESSAO,DIFUSOR EM POLICARBO</t>
  </si>
  <si>
    <t>NATO INJETADO,RECEPTACULO E-40,COM ISOLAMENTO PARA 5KV,EM-RI</t>
  </si>
  <si>
    <t>OLUZ Nº67.FORNECIMENTO</t>
  </si>
  <si>
    <t>21.019.0090-A</t>
  </si>
  <si>
    <t>21.019.0095-0</t>
  </si>
  <si>
    <t>LUMINARIA LRJ-33 PARA LAMPADA VAPOR DE SODIO OU MULTIVAPOR M</t>
  </si>
  <si>
    <t>ETALICO DE 250W,IP-66,VIDRO CURVO,CORPO EM ALUMINIO INJETADO</t>
  </si>
  <si>
    <t>,PARA ENCAIXE EM TUBO COM DIAMETRO DE 60,3MM,COM EQUIPAMENTO</t>
  </si>
  <si>
    <t> AUXILIAR INTEGRADO(EM-RIOLUZ Nº30),REFLETOR EM CHAPA DE ALU</t>
  </si>
  <si>
    <t>MINIO 99,85% CONFORME ESPECIFICACAO EM-RIOLUZ Nº63.FORNECIME</t>
  </si>
  <si>
    <t>21.019.0095-A</t>
  </si>
  <si>
    <t>21.019.0105-0</t>
  </si>
  <si>
    <t>LUMINARIA LRJ-37 PARA LAMPADA A VAPOR DE SODIO OU MULTIVAPOR</t>
  </si>
  <si>
    <t> METALICO DE 250W TUBULAR,COM EQUIPAMENTO AUXILIAR INTEGRADO</t>
  </si>
  <si>
    <t> 220/250V (EM-RIOLUZ Nº30),ENCAIXE EM TUBO COM DIAMETRO DE 6</t>
  </si>
  <si>
    <t>0,3MM,CORPO EM ALUMINIO INJETADO A ALTA PRESSAO,DIFUSOR EM P</t>
  </si>
  <si>
    <t>OLICARBONATO INJETADO,RECEPTACULO E-40 COM ISOLAMENTO PARA 5</t>
  </si>
  <si>
    <t>KV,CONFORME ESPECIFICACAO EM-RIOLUZ Nº68.FORNECIMENTO</t>
  </si>
  <si>
    <t>21.019.0105-A</t>
  </si>
  <si>
    <t>21.019.0110-0</t>
  </si>
  <si>
    <t>LUMINARIA LRJ-32 PARA LAMPADA VAPOR DE SODIO OU MULTIVAPOR M</t>
  </si>
  <si>
    <t>ETALICO DE 400W,IP-66,VIDRO CURVO,CORPO EM ALUMINIO INJETADO</t>
  </si>
  <si>
    <t> AUXILIAR INTEGRADO (EM-RIOLUZ Nº30),REFLETOR EM CHAPA DE AL</t>
  </si>
  <si>
    <t>UMINIO 99,85% CONFORME ESPECIFICACAO EM-RIOLUZ Nº62.FORNECIM</t>
  </si>
  <si>
    <t>21.019.0110-A</t>
  </si>
  <si>
    <t>21.020.0050-0</t>
  </si>
  <si>
    <t>BRACO,PADRAO RIOLUZ,COM 0,57M OU 1,77M DE PROJECAO HORIZONTA</t>
  </si>
  <si>
    <t>L,PARA LUMINARIA LRJ-10,EM POSTE DE CONCRETO,COM FORNECIMENT</t>
  </si>
  <si>
    <t>O DAS FERRAGENS DE FIXACAO,EXCLUSIVE FORNECIMENTO DO BRACO.C</t>
  </si>
  <si>
    <t>21.020.0050-A</t>
  </si>
  <si>
    <t>21.020.0055-0</t>
  </si>
  <si>
    <t>BRACO,PADRAO RIOLUZ,DE 1,50M ATE 2,50M DE PROJECAO HORIZONTA</t>
  </si>
  <si>
    <t>L,EM POSTE RETO DE ACO OU CONCRETO,COM FORNECIMENTO DAS FERR</t>
  </si>
  <si>
    <t>AGENS DE FIXACAO;EXCLUSIVE FORNECIMENTO DO BRACO.COLOCACAO</t>
  </si>
  <si>
    <t>21.020.0055-A</t>
  </si>
  <si>
    <t>21.020.0060-0</t>
  </si>
  <si>
    <t>BRACO,PADRAO RIOLUZ,DE 2,60M ATE 3,50M DE PROJECAO HORIZONTA</t>
  </si>
  <si>
    <t>AGENS DE FIXACAO,EXCLUSIVE FORNECIMENTO DO BRACO.COLOCACAO</t>
  </si>
  <si>
    <t>21.020.0060-A</t>
  </si>
  <si>
    <t>21.020.0065-0</t>
  </si>
  <si>
    <t>LUMINARIA COM LAMPADA DE DESCARGA,COM OU SEM REATOR INTEGRAD</t>
  </si>
  <si>
    <t>O,EM PONTA DE BRACO OU POSTE RETO(ACO OU CONCRETO)ATE 6M DE</t>
  </si>
  <si>
    <t>ALTURA,EXCLUSIVE FORNECIMENTO DA LUMINARIA.COLOCACAO</t>
  </si>
  <si>
    <t>21.020.0065-A</t>
  </si>
  <si>
    <t>21.020.0070-0</t>
  </si>
  <si>
    <t>LUMINARIA ABERTA COM LAMPADA DE DESCARGA,SEM REATOR INTEGRAD</t>
  </si>
  <si>
    <t>O,EM PONTA DE BRACO,ATE 10M DE ALTURA,EXCLUSIVE FORNECIMENTO</t>
  </si>
  <si>
    <t>DA LUMINARIA.COLOCACAO</t>
  </si>
  <si>
    <t>21.020.0070-A</t>
  </si>
  <si>
    <t>21.020.0075-0</t>
  </si>
  <si>
    <t>LUMINARIA FECHADA COM LAMPADA DE DESCARGA,COM REATOR INTEGRA</t>
  </si>
  <si>
    <t>DO,EM PONTA DE BRACO OU POSTE DE ACO CURVO ATE 10,00M DE ALT</t>
  </si>
  <si>
    <t>URA,EXCLUSIVE FORNECIMENTO DA LUMINARIA.COLOCACAO</t>
  </si>
  <si>
    <t>21.020.0075-A</t>
  </si>
  <si>
    <t>21.020.0080-0</t>
  </si>
  <si>
    <t>LUMINARIA FECHADA COM LAMPADA DE DESCARGA,SEM REATOR INTEGRA</t>
  </si>
  <si>
    <t>21.020.0080-A</t>
  </si>
  <si>
    <t>21.020.0085-0</t>
  </si>
  <si>
    <t>O,EM PONTA DE BRACO OU POSTE DE ACO CURVO,DE 11,00M ATE 15,0</t>
  </si>
  <si>
    <t>0M DE ALTURA,EXCLUSIVE FORNECIMENTO DA LUMINARIA.COLOCACAO</t>
  </si>
  <si>
    <t>21.020.0085-A</t>
  </si>
  <si>
    <t>21.020.0090-0</t>
  </si>
  <si>
    <t>BASE PARA TOPO DE POSTE,EM POSTE RETO(ACO OU CONCRETO),PARA</t>
  </si>
  <si>
    <t>ALTURAS DE 10,00 ATE 15,00M,PARA LUMINARIA PONTA DE BRACO,EX</t>
  </si>
  <si>
    <t>CLUSIVE LUMINARIAS E BASE.COLOCACAO</t>
  </si>
  <si>
    <t>21.020.0090-A</t>
  </si>
  <si>
    <t>21.020.0095-0</t>
  </si>
  <si>
    <t>ALTURA DE 9,00M,PARA LUMINARIA PONTA DE BRACO,EXCLUSIVE LUMI</t>
  </si>
  <si>
    <t>NARIAS E BASE.COLOCACAO</t>
  </si>
  <si>
    <t>21.020.0095-A</t>
  </si>
  <si>
    <t>21.020.0106-0</t>
  </si>
  <si>
    <t>COMANDO DE CIRCUITO,PADRAO RIOLUZ,EXCLUSIVE O FORNECIMENTO D</t>
  </si>
  <si>
    <t>AS FERRAGENS DE FIXACAO E DO COMANDO.COLOCACAO</t>
  </si>
  <si>
    <t>21.020.0106-A</t>
  </si>
  <si>
    <t>21.020.0107-0</t>
  </si>
  <si>
    <t>CONDUITE FLEXIVEL GALVANIZADO,COM DIAMETRO DE 63MM(2.1/2"),P</t>
  </si>
  <si>
    <t>ARA ACABAMENTO.FORNECIMENTO E COLOCACAO</t>
  </si>
  <si>
    <t>21.020.0107-A</t>
  </si>
  <si>
    <t>21.021.0010-0</t>
  </si>
  <si>
    <t>BASE PARA SUSTENTACAO DE POSTE DE ACO RETO DE ATE 7,00M,MODE</t>
  </si>
  <si>
    <t>LO TRAPEZOIDAL EM ACO ZINCADO,COM ALTURA DE 400MM,COM PORTIN</t>
  </si>
  <si>
    <t>HOLA DE VISITA,INCLUSIVE CHUMBADORES E PARAFUSOS.FORNECIMENT</t>
  </si>
  <si>
    <t>21.021.0010-A</t>
  </si>
  <si>
    <t>21.021.0015-0</t>
  </si>
  <si>
    <t>BASE PARA SUSTENTACAO DE POSTE DE ACO RETO DE 8,00 ATE 12,00</t>
  </si>
  <si>
    <t>M,MODELO TRAPEZOIDAL EM ACO ZINCADO,COM ALTURA DE 400MM,COM</t>
  </si>
  <si>
    <t>PORTINHOLA DE VISITA,INCLUSIVE CHUMBADORES E PARAFUSOS.FORNE</t>
  </si>
  <si>
    <t>21.021.0015-A</t>
  </si>
  <si>
    <t>21.022.0010-0</t>
  </si>
  <si>
    <t>NUCLEO DE FIXACAO PARA 01(UMA)LUMINARIA ABERTA OU FECHADA,TI</t>
  </si>
  <si>
    <t>PO TREVO,EM POSTE RETO(ACO OU CONCRETO)DE 15,00M,EXCLUSIVE L</t>
  </si>
  <si>
    <t>UMINARIA E NUCLEO.COLOCACAO</t>
  </si>
  <si>
    <t>21.022.0010-A</t>
  </si>
  <si>
    <t>21.022.0015-0</t>
  </si>
  <si>
    <t>PO TREVO,EM POSTE RETO(ACO OU CONCRETO)DE 20,00M,EXCLUSIVE L</t>
  </si>
  <si>
    <t>21.022.0015-A</t>
  </si>
  <si>
    <t>21.022.0020-0</t>
  </si>
  <si>
    <t>PO TREVO,EM POSTE RETO(ACO OU CONCRETO)DE 30,00M,EXCLUSIVE L</t>
  </si>
  <si>
    <t>21.022.0020-A</t>
  </si>
  <si>
    <t>21.023.0030-0</t>
  </si>
  <si>
    <t>NUCLEO SIMPLES P/LUMINARIAS DECORATIVAS LDRJ-07/09,EM ACO DE</t>
  </si>
  <si>
    <t> BAIXO TEOR DE CARBONO SAE 1010/1020 GALVANIZADO A FUSAO,INT</t>
  </si>
  <si>
    <t>ERNA E EXTERNAMENTE POR IMERSAO UNICA EM BANHO DE ZINCO,CONF</t>
  </si>
  <si>
    <t>ORME NBR-7398 E 7400 DA ABNT,NUCLEO DIAM.INTERNO 68MM,C/PESC</t>
  </si>
  <si>
    <t>COCO DE 50MM DE ALTURA E DIAMETRO EXTERNO 48MM,CONFORME DESE</t>
  </si>
  <si>
    <t>NHO A2-1824-PD E ESPECIFICACAO EM-RIOLUZ Nº40.FORNECIMENTO</t>
  </si>
  <si>
    <t>21.023.0030-A</t>
  </si>
  <si>
    <t>21.023.0035-0</t>
  </si>
  <si>
    <t>NUCLEO SIMPLES PARA LUMINARIAS LRJ-09/16/25,EM ACO DE BAIXO</t>
  </si>
  <si>
    <t>TEOR DE CARBONO SAE 1010/1020 GALVANIZADO A FUSAO,INTERNA E</t>
  </si>
  <si>
    <t>EXTERNAMENTE POR IMERSAO UNICA EM BANHO DE ZINCO,CONFORME NB</t>
  </si>
  <si>
    <t>R-7398 E 7400 DA ABNT,NUCLEO DIAMETRO INTERNO 68MM,BRACOS CO</t>
  </si>
  <si>
    <t>M DIAMETRO EXTERNO 48MM,COMPRIMENTO 140MM,CONFORME DESENHO A</t>
  </si>
  <si>
    <t>2-1791-PD E ESPECIFICACAO EM-RIOLUZ Nº40.FORNECIMENTO</t>
  </si>
  <si>
    <t>21.023.0035-A</t>
  </si>
  <si>
    <t>21.023.0040-0</t>
  </si>
  <si>
    <t>NUCLEO SIMPLES PARA LUMINARIA LDRJ-11 EM ACO DE BAIXO TEOR D</t>
  </si>
  <si>
    <t>E CARBONO SAE 1010/1020 GALVANIZADO A FUSAO,INTERNA E EXTERN</t>
  </si>
  <si>
    <t>AMENTE POR IMERSAO UNICA EM BANHO DE ZINCO,CONFORME NBR-7398</t>
  </si>
  <si>
    <t> E 7400 DA ABNT,PARA INSTALACAO EM POSTE DE ACO CURVO OU RET</t>
  </si>
  <si>
    <t>O DE 9,00M DE ALTURA UTIL.CONFORME ESPECIFICACAO EM-RIOLUZ-4</t>
  </si>
  <si>
    <t>0,DESENHO A4-1990-PD.FORNECIMENTO</t>
  </si>
  <si>
    <t>21.023.0040-A</t>
  </si>
  <si>
    <t>21.023.0045-0</t>
  </si>
  <si>
    <t>NUCLEO DUPLO P/LUMINARIAS LRJ-01/17/23/24/30/31,EM ACO DE BA</t>
  </si>
  <si>
    <t>IXO TEOR DE CARBONO SAE 1010/1020 GALVANIZADO A FUSAO,INTERN</t>
  </si>
  <si>
    <t>A E EXTERNAMENTE POR IMERSAO UNICA EM BANHO DE ZINCO,CONFORM</t>
  </si>
  <si>
    <t>E NBR-7398 E 7400 DA ABNT,NUCLEO DIAMETRO INTERNO 128MM,BRAC</t>
  </si>
  <si>
    <t>OS COM DIAMETRO EXTERNO 60,3MM,COMPRIMENTO 160MM,CONFORME DE</t>
  </si>
  <si>
    <t>SENHO A2-1913-PD E ESPECIFICACAO EM-RIOLUZ Nº40.FORNECIMENTO</t>
  </si>
  <si>
    <t>21.023.0045-A</t>
  </si>
  <si>
    <t>21.023.0050-0</t>
  </si>
  <si>
    <t>NUCLEO DUPLO P/LUMINARIA DECORATIVA LDRJ-06,ACO DE BAIXO TEO</t>
  </si>
  <si>
    <t>R DE CARBONO SAE 1010/1020 GALVANIZADO A FUSAO,INTERNA E EXT</t>
  </si>
  <si>
    <t>ERNAMENTE POR IMERSAO UNICA EM BANHO DE ZINCO,CONFORME NBR-7</t>
  </si>
  <si>
    <t>398/7400 DA ABNT,NUCLEO DIAM.INTERNO 68MM,BRACOS C/SECAO RET</t>
  </si>
  <si>
    <t>ANGULAR C/MEDIDAS INTERNAS 109X57MM E COMPRIMENTO 220MM,CONF</t>
  </si>
  <si>
    <t>ORME DESENHO A2-1819-PD E ESPECIFICACAO EM-RIOLUZ Nº40.FORN.</t>
  </si>
  <si>
    <t>21.023.0050-A</t>
  </si>
  <si>
    <t>21.023.0055-0</t>
  </si>
  <si>
    <t>NUCLEO DUPLO P/LUMINARIAS DECORATIVAS LDRJ-07/09,EM ACO DE B</t>
  </si>
  <si>
    <t>AIXO TEOR DE CARBONO SAE 1010/1020 GALVANIZADO A FUSAO,INTER</t>
  </si>
  <si>
    <t>NA E EXTERNAMENTE POR IMERSAO UNICA EM BANHO DE ZINCO,CONFOR</t>
  </si>
  <si>
    <t>ME NBR-7398/7400 DA ABNT,NUCLEO DIAM.INTERNO 68MM,BRACOS EM</t>
  </si>
  <si>
    <t>FORMA DE "T"NAS DIMENSOES 290X200MM E DIAM.EXTERNO 48MM,CONF</t>
  </si>
  <si>
    <t>ORME DESENHO A2-1839-PD E ESPECIFICACAO EM-RIOLUZ Nº40.FORN.</t>
  </si>
  <si>
    <t>21.023.0055-A</t>
  </si>
  <si>
    <t>21.023.0060-0</t>
  </si>
  <si>
    <t>NUCLEO DUPLO P/LUMINARIAS LRJ-09/16/25,EM ACO DE BAIXO TEOR</t>
  </si>
  <si>
    <t>DE CARBONO SAE 1010/1020 GALVANIZADO A FUSAO,INTERNA E EXTER</t>
  </si>
  <si>
    <t>NAMENTE POR IMERSAO UNICA EM BANHO DE ZINCO,CONFORME NBR-739</t>
  </si>
  <si>
    <t>8 E 7400 DA ABNT,NUCLEO DIAMETRO INTERNO 68MM,BRACOS COM DIA</t>
  </si>
  <si>
    <t>METRO EXTERNO 48MM,COMPRIMENTO 140MM,CONFORME DESENHO A2-179</t>
  </si>
  <si>
    <t>1-PD E ESPECIFICACAO EM-RIOLUZ Nº40.FORNECIMENTO</t>
  </si>
  <si>
    <t>21.023.0060-A</t>
  </si>
  <si>
    <t>21.023.0065-0</t>
  </si>
  <si>
    <t>NUCLEO TRIPLO P/LUMINARIAS DECORATIVAS LDRJ-07/09,ACO DE BAI</t>
  </si>
  <si>
    <t>XO TEOR DE CARBONO SAE 1010/1020 GALVANIZADO A FUSAO,INTERNA</t>
  </si>
  <si>
    <t>E EXTERNAMENTE POR IMERSAO UNICA EM BANHO DE ZINCO,CONFORME</t>
  </si>
  <si>
    <t>NBR-7398 E 7400 DA ABNT,NUCLEO DIAM.INTERNO 68MM,BRACOS EM F</t>
  </si>
  <si>
    <t>ORMA DE "T" NAS DIMENSOES 290X200MM E DIAM.EXTERNO 48MM,CONF</t>
  </si>
  <si>
    <t>21.023.0065-A</t>
  </si>
  <si>
    <t>21.023.0070-0</t>
  </si>
  <si>
    <t>NUCLEO TRIPLO P/LUMINARIAS LRJ-09/16/25,ACO DE BAIXO TEOR DE</t>
  </si>
  <si>
    <t> CARBONO SAE 1010/1020 GALVANIZADO A FUSAO,INTERNA E EXTERNA</t>
  </si>
  <si>
    <t>MENTE POR IMERSAO UNICA EM BANHO DE ZINCO,CONFORME NBR-7398</t>
  </si>
  <si>
    <t>E 7400 DA ABNT,NUCLEO DIAMETRO INTERNO 68MM,BRACOS COM DIAME</t>
  </si>
  <si>
    <t>TRO EXTERNO 48MM,COMPRIMENTO 140MM,CONFORME DESENHO A2-1791-</t>
  </si>
  <si>
    <t>PD E ESPECIFICACAO EM-RIOLUZ Nº40.FORNECIMENTO</t>
  </si>
  <si>
    <t>21.023.0070-A</t>
  </si>
  <si>
    <t>21.023.0075-0</t>
  </si>
  <si>
    <t>NUCLEO QUADRUPLO P/LUMINARIAS LRJ-01/17/23/24/30/31,ACO DE B</t>
  </si>
  <si>
    <t>ME NBR-7398 E 7400 DA ABNT,NUCLEO DIAMETRO INTERNO DE 128MM,</t>
  </si>
  <si>
    <t>BRACOS COM DIAMETRO EXTERNO 60,3MM,COMPRIMENTO 160MM,CONFORM</t>
  </si>
  <si>
    <t>E DESENHO A2-1913-PD E ESPECIFICACAO EM-RIOLUZ Nº40.FORN.</t>
  </si>
  <si>
    <t>21.023.0075-A</t>
  </si>
  <si>
    <t>21.023.0080-0</t>
  </si>
  <si>
    <t>NUCLEO QUADRUPLO P/LUMINARIAS DECORATIVAS LDRJ-07/09,ACO DE</t>
  </si>
  <si>
    <t>BAIXO TEOR DE CARBONO SAE 1010/1020 GALVANIZADO A FUSAO,INTE</t>
  </si>
  <si>
    <t>RNA E EXTERNAMENTE POR IMERSAO UNICA EM BANHO DE ZINCO,CONFO</t>
  </si>
  <si>
    <t>RME NBR-7398/7400 DA ABNT,NUCLEO DIAM.INTERNO 68MM,BRACOS EM</t>
  </si>
  <si>
    <t>FORMA DE "T" NAS DIMENSOES 290X200MM E DIAM.EXTERNO 48MM,CON</t>
  </si>
  <si>
    <t>FORME DESENHO A2-1839-PD E ESPECIFICACAO EM-RIOLUZ Nº40.FORN</t>
  </si>
  <si>
    <t>21.023.0080-A</t>
  </si>
  <si>
    <t>21.023.0085-0</t>
  </si>
  <si>
    <t>NUCLEO QUADRUPLO P/LUMINARIAS LRJ-09/16/25,ACO DE BAIXO TEOR</t>
  </si>
  <si>
    <t> DE CARBONO SAE 1010/1020 GALVANIZADO A FUSAO,INTERNA E EXTE</t>
  </si>
  <si>
    <t>RNAMENTE POR IMERSAO UNICA EM BANHO DE ZINCO,CONFORME NBR-73</t>
  </si>
  <si>
    <t>98 E 7400 DA ABNT,NUCLEO DIAMETRO INTERNO 68MM,BRACOS COM DI</t>
  </si>
  <si>
    <t>AMETRO EXTERNO 48MM,COMPRIMENTO DE 140MM,CONFORME DESENHO A2</t>
  </si>
  <si>
    <t>-1791-PD E ESPECIFICACAO EM-RIOLUZ Nº40.FORNECIMENTO</t>
  </si>
  <si>
    <t>21.023.0085-A</t>
  </si>
  <si>
    <t>21.023.0090-0</t>
  </si>
  <si>
    <t>NUCLEO SEXTUPLO P/LUMINARIAS LRJ-01/17/23/24/30/31,ACO DE BA</t>
  </si>
  <si>
    <t>OS COM DIAMETRO EXTERNO 60,3MM,COMPRIMENTO 250MM,CONFORME DE</t>
  </si>
  <si>
    <t>21.023.0090-A</t>
  </si>
  <si>
    <t>21.024.0010-0</t>
  </si>
  <si>
    <t>UM CONDUTOR SINGELO EM LINHA DE DUTOS,EXCLUSIVE FORNECIMENTO</t>
  </si>
  <si>
    <t> DE CONDUTOR E DOS DUTOS.COLOCACAO</t>
  </si>
  <si>
    <t>21.024.0010-A</t>
  </si>
  <si>
    <t>21.024.0015-0</t>
  </si>
  <si>
    <t>2(DOIS)CONDUTORES SINGELOS EM LINHA DE DUTOS,EXCLUSIVE FORNE</t>
  </si>
  <si>
    <t>CIMENTO DE CONDUTOR E DOS DUTOS.COLOCACAO</t>
  </si>
  <si>
    <t>21.024.0015-A</t>
  </si>
  <si>
    <t>21.024.0020-0</t>
  </si>
  <si>
    <t>3(TRES)CONDUTORES SINGELOS EM LINHA DE DUTOS,EXCLUSIVE FORNE</t>
  </si>
  <si>
    <t>21.024.0020-A</t>
  </si>
  <si>
    <t>21.024.0025-0</t>
  </si>
  <si>
    <t>4(QUATRO)CONDUTORES SINGELOS EM LINHA DE DUTOS,EXCLUSIVE FOR</t>
  </si>
  <si>
    <t>NECIMENTO DE CONDUTOR E DOS DUTOS.COLOCACAO</t>
  </si>
  <si>
    <t>21.024.0025-A</t>
  </si>
  <si>
    <t>21.024.0030-0</t>
  </si>
  <si>
    <t>UM CABO BIFASICO,EM LINHA DE DUTOS,EXCLUSIVE FORNECIMENTO DO</t>
  </si>
  <si>
    <t>S CABOS E DOS DUTOS.COLOCACAO</t>
  </si>
  <si>
    <t>21.024.0030-A</t>
  </si>
  <si>
    <t>21.024.0035-0</t>
  </si>
  <si>
    <t>UM CABO TRIFASICO,EM LINHA DE DUTOS,EXCLUSIVE FORNECIMENTO D</t>
  </si>
  <si>
    <t>OS CABOS E DOS DUTOS.COLOCACAO</t>
  </si>
  <si>
    <t>21.024.0035-A</t>
  </si>
  <si>
    <t>21.024.0040-0</t>
  </si>
  <si>
    <t>ARAME DE FERRO GALVANIZADO,SECAO 2MM2(12AWG),EMBUCHADO COM P</t>
  </si>
  <si>
    <t>APEL,EM LINHA DE DUTOS,EXCLUSIVE DUTOS.FORNECIMENTO E COLOCA</t>
  </si>
  <si>
    <t>21.024.0040-A</t>
  </si>
  <si>
    <t>21.024.0100-0</t>
  </si>
  <si>
    <t>ANILHA DE NYLON PARA INDENTIFICACAO DE CONDUTOR XLPE DE 25 A</t>
  </si>
  <si>
    <t> 35MM2.FORNECIMENTO</t>
  </si>
  <si>
    <t>21.024.0100-A</t>
  </si>
  <si>
    <t>21.024.0105-0</t>
  </si>
  <si>
    <t>ANILHA DE NYLON PARA IDENTIFICACAO DE CONDUTOR XLPE DE 50 A</t>
  </si>
  <si>
    <t>70MM2.FORNECIMENTO</t>
  </si>
  <si>
    <t>21.024.0105-A</t>
  </si>
  <si>
    <t>21.026.0010-0</t>
  </si>
  <si>
    <t>CABO DE COBRE FLEXIVEL DE 750V,SECAO DE 1X1,5MM2,PVC/70°C.FO</t>
  </si>
  <si>
    <t>21.026.0010-A</t>
  </si>
  <si>
    <t>21.026.0012-0</t>
  </si>
  <si>
    <t>CABO DE COBRE FLEXIVEL DE 750V,SECAO DE 2X1,5MM2,PVC/70°C.FO</t>
  </si>
  <si>
    <t>21.026.0012-A</t>
  </si>
  <si>
    <t>21.026.0015-0</t>
  </si>
  <si>
    <t>CABO DE COBRE FLEXIVEL DE 750V,SECAO DE 3X1,5MM2,PVC/70ºC.FO</t>
  </si>
  <si>
    <t>21.026.0015-A</t>
  </si>
  <si>
    <t>21.026.0020-0</t>
  </si>
  <si>
    <t>CABO DE COBRE FLEXIVEL DE 750V,SECAO DE 3X2,5MM2,PVC/70°C.FO</t>
  </si>
  <si>
    <t>21.026.0020-A</t>
  </si>
  <si>
    <t>21.026.0030-0</t>
  </si>
  <si>
    <t>CABO DE COBRE FLEXIVEL DE 750V,SECAO DE 2X4,0MM2,PVC/70°C.FO</t>
  </si>
  <si>
    <t>21.026.0030-A</t>
  </si>
  <si>
    <t>21.026.0035-0</t>
  </si>
  <si>
    <t>CABO DE COBRE FLEXIVEL DE 750V,SECAO DE 2X6,0MM2,PVC/70°C.FO</t>
  </si>
  <si>
    <t>21.026.0035-A</t>
  </si>
  <si>
    <t>21.026.0040-0</t>
  </si>
  <si>
    <t>CABO DE COBRE FLEXIVEL DE 750V,SECAO DE 3X4,0MM2,PVC/70°C.FO</t>
  </si>
  <si>
    <t>21.026.0040-A</t>
  </si>
  <si>
    <t>21.026.0050-0</t>
  </si>
  <si>
    <t>CABO DE COBRE FLEXIVEL DE 750V,SECAO DE 4X4,0MM2,PVC/70°C.FO</t>
  </si>
  <si>
    <t>21.026.0050-A</t>
  </si>
  <si>
    <t>21.026.0055-0</t>
  </si>
  <si>
    <t>CABO DE COBRE FLEXIVEL DE 750V,SECAO DE 3X6,0MM2,PVC/70°C.FO</t>
  </si>
  <si>
    <t>21.026.0055-A</t>
  </si>
  <si>
    <t>21.026.0060-0</t>
  </si>
  <si>
    <t>CABO DE COBRE FLEXIVEL DE 750V,SECAO DE 2X10,0MM2,PVC/70°C.F</t>
  </si>
  <si>
    <t>21.026.0060-A</t>
  </si>
  <si>
    <t>21.026.0065-0</t>
  </si>
  <si>
    <t>CABO DE COBRE FLEXIVEL DE 750V,SECAO DE 3X10,0MM2,PVC/70°C.F</t>
  </si>
  <si>
    <t>21.026.0065-A</t>
  </si>
  <si>
    <t>21.026.0070-0</t>
  </si>
  <si>
    <t>CABO DE COBRE FLEXIVEL DE 750V,SECAO DE 4X10,0MM2,PVC/70°.FO</t>
  </si>
  <si>
    <t>21.026.0070-A</t>
  </si>
  <si>
    <t>21.026.0075-0</t>
  </si>
  <si>
    <t>CABO DE COBRE FLEXIVEL DE 750V,SECAO DE 1X16,0MM2,PVC/70°.FO</t>
  </si>
  <si>
    <t>21.026.0075-A</t>
  </si>
  <si>
    <t>21.026.0080-0</t>
  </si>
  <si>
    <t>CABO DE COBRE FLEXIVEL DE 750V,SECAO DE 3X16,0MM2,PVC/70°.FO</t>
  </si>
  <si>
    <t>21.026.0080-A</t>
  </si>
  <si>
    <t>21.026.0100-0</t>
  </si>
  <si>
    <t>CABO DE COBRE RIGIDO,DE 1KV,SECAO DE 6,00MM2,PVC/70ºC.FORNEC</t>
  </si>
  <si>
    <t>21.026.0100-A</t>
  </si>
  <si>
    <t>21.026.0105-0</t>
  </si>
  <si>
    <t>CABO DE COBRE RIGIDO,DE 1KV,SECAO DE 16MM2,PVC/70ºC.FORNECIM</t>
  </si>
  <si>
    <t>21.026.0105-A</t>
  </si>
  <si>
    <t>21.026.0110-0</t>
  </si>
  <si>
    <t>CABO DE COBRE RIGIDO,DE 1KV,SECAO DE 25MM2,PVC/70ºC.FORNECIM</t>
  </si>
  <si>
    <t>21.026.0110-A</t>
  </si>
  <si>
    <t>21.026.0120-0</t>
  </si>
  <si>
    <t>CABO DE COBRE RIGIDO,DE 1KV,SECAO DE 35MM2,PVC/70ºC.FORNECIM</t>
  </si>
  <si>
    <t>21.026.0120-A</t>
  </si>
  <si>
    <t>21.026.0130-0</t>
  </si>
  <si>
    <t>CABO DE COBRE RIGIDO,DE 1KV,SECAO DE 50MM2,PVC/70ºC.FORNECIM</t>
  </si>
  <si>
    <t>21.026.0130-A</t>
  </si>
  <si>
    <t>21.026.0200-0</t>
  </si>
  <si>
    <t>CABO DE COBRE RIGIDO,SECAO DE 10MM2,FORMADOS POR CONDUTORES</t>
  </si>
  <si>
    <t>EM FIOS DE COBRE NU,ENCORDOAMENTO CLASSE 2,ISOLAMENTO PARA 1</t>
  </si>
  <si>
    <t>KV,EM POLIETILENO RETICULADO(XLPE)OU ETILENO PROPILENO(EPR),</t>
  </si>
  <si>
    <t>COM CAPA DE COBERTURA EM PVC NA COR PRETA,NBR 7286,NBR 7287</t>
  </si>
  <si>
    <t>E ESPECIFICACAO RIOLUZ EM-RIOLUZ-74.FORNECIMENTO</t>
  </si>
  <si>
    <t>21.026.0200-A</t>
  </si>
  <si>
    <t>21.026.0250-0</t>
  </si>
  <si>
    <t>CABO DE COBRE RIGIDO,SECAO DE 25MM2,FORMADOS POR CONDUTORES</t>
  </si>
  <si>
    <t>21.026.0250-A</t>
  </si>
  <si>
    <t>21.026.0290-0</t>
  </si>
  <si>
    <t>CABO DE COBRE RIGIDO,SECAO DE 25MM2,8,7 A 15KV,ISOLADO EPR/X</t>
  </si>
  <si>
    <t>LPE.FORNECIMENTO</t>
  </si>
  <si>
    <t>21.026.0290-A</t>
  </si>
  <si>
    <t>21.026.0350-0</t>
  </si>
  <si>
    <t>CABO DE COBRE RIGIDO,SECAO DE 50MM2,FORMADOS POR CONDUTORES</t>
  </si>
  <si>
    <t>21.026.0350-A</t>
  </si>
  <si>
    <t>21.026.0400-0</t>
  </si>
  <si>
    <t>CABO DE COBRE RIGIDO,SECAO DE 3X1X50MM2,TRIPLEXADO,20KV,ISOL</t>
  </si>
  <si>
    <t>ADO EPR/XLPE.FORNECIMENTO</t>
  </si>
  <si>
    <t>21.026.0400-A</t>
  </si>
  <si>
    <t>21.026.0450-0</t>
  </si>
  <si>
    <t>CABO DE COBRE RIGIDO,SECAO DE 70MM2,FORMADOS POR CONDUTORES</t>
  </si>
  <si>
    <t>21.026.0450-A</t>
  </si>
  <si>
    <t>21.027.0010-0</t>
  </si>
  <si>
    <t>CABO DE ALUMINIO NU,2AWG,SEM ALMA DE ACO(CA).FORNECIMENTO.(1</t>
  </si>
  <si>
    <t>M=0,093KG)</t>
  </si>
  <si>
    <t>21.027.0010-A</t>
  </si>
  <si>
    <t>21.027.0015-0</t>
  </si>
  <si>
    <t>CABO DE ALUMINIO WPP 2AWG.FORNECIMENTO</t>
  </si>
  <si>
    <t>21.027.0015-A</t>
  </si>
  <si>
    <t>21.027.0020-0</t>
  </si>
  <si>
    <t>CABO DE ALUMINIO NU,1/0AWG,COM ALMA DE ACO(CAA).FORNECIMENTO</t>
  </si>
  <si>
    <t>(1M=0,216KG)</t>
  </si>
  <si>
    <t>21.027.0020-A</t>
  </si>
  <si>
    <t>21.027.0025-0</t>
  </si>
  <si>
    <t>CABO DE ALUMINIO,SECAO DE 50MM2,FORMADOS POR CONDUTORES EM F</t>
  </si>
  <si>
    <t>IOS DE ALUMINIO NU,ENCORDOAMENTO CLASSE 2,ISOLAMENTO PARA 1K</t>
  </si>
  <si>
    <t>V,EM POLIETILENO RETICULADO(XLPE)OU ETILENO PROPILENO(EPR),C</t>
  </si>
  <si>
    <t>OM CAPA DE COBERTURA EM PVC NA COR PRETA,NBR 7286,NBR 7287 E</t>
  </si>
  <si>
    <t>ESPECIFICACAO RIOLUZ EM-RIOLUZ-74.FORNECIMENTO</t>
  </si>
  <si>
    <t>21.027.0025-A</t>
  </si>
  <si>
    <t>21.027.0040-0</t>
  </si>
  <si>
    <t>CABO DE ALUMINIO WPP,1KV,1/0AWG.FORNECIMENTO</t>
  </si>
  <si>
    <t>21.027.0040-A</t>
  </si>
  <si>
    <t>21.027.0050-0</t>
  </si>
  <si>
    <t>CABO DE ALUMINIO,SECAO DE 16MM2,FORMADOS POR CONDUTORES EM F</t>
  </si>
  <si>
    <t>21.027.0050-A</t>
  </si>
  <si>
    <t>21.027.0060-0</t>
  </si>
  <si>
    <t>CABO DE ALUMINIO,SECAO DE 35MM2,FORMADOS POR CONDUTORES EM F</t>
  </si>
  <si>
    <t>21.027.0060-A</t>
  </si>
  <si>
    <t>21.028.0001-0</t>
  </si>
  <si>
    <t>ALCA PRE-FORMADA DE DISTRIBUICAO,DE ACO RECOBERTO DE ALUMINI</t>
  </si>
  <si>
    <t>O,PARA CABO ENCAPADO,BITOLA DE 25MM2,SEGUNDO DESENHO A4-154-</t>
  </si>
  <si>
    <t>CP.FORNECIMENTO E COLOCACAO</t>
  </si>
  <si>
    <t>21.028.0001-A</t>
  </si>
  <si>
    <t>21.028.0002-0</t>
  </si>
  <si>
    <t>O,PARA CABO DE ALUMINIO NU,BITOLA DE 25MM2,SEGUNDO DESENHO A</t>
  </si>
  <si>
    <t>4-154-CP.FORNECIMENTO E COLOCACAO</t>
  </si>
  <si>
    <t>21.028.0002-A</t>
  </si>
  <si>
    <t>21.028.0003-0</t>
  </si>
  <si>
    <t>ALCA PRE-FORMADA DE SERVICO,DE ACO RECOBERTO DE ALUMINIO,PAR</t>
  </si>
  <si>
    <t>A CABO ENCAPADO,BITOLA DE 25MM2,SEGUNDO DESENHO A4-154-CP.FO</t>
  </si>
  <si>
    <t>21.028.0003-A</t>
  </si>
  <si>
    <t>21.028.0004-0</t>
  </si>
  <si>
    <t>A CABO DE ALUMINIO NU,BITOLA DE 25MM2,SEGUNDO DESENHO A4-154</t>
  </si>
  <si>
    <t>-CP.FORNECIMENTO E COLOCACAO</t>
  </si>
  <si>
    <t>21.028.0004-A</t>
  </si>
  <si>
    <t>21.028.0010-0</t>
  </si>
  <si>
    <t>ALCA PRE-FORMADA PARA CABO DE 35MM2.FORNECIMENTO E COLOCACAO</t>
  </si>
  <si>
    <t>21.028.0010-A</t>
  </si>
  <si>
    <t>21.028.0015-0</t>
  </si>
  <si>
    <t>CONECTOR DE ATERRAMENTO TIPO KC 22H.FORNECIMENTO E INSTALACA</t>
  </si>
  <si>
    <t>21.028.0015-A</t>
  </si>
  <si>
    <t>21.028.0020-0</t>
  </si>
  <si>
    <t>CONECTOR PARA HASTE DE ATERRAMENTO DE PARA-RAIO,COM UMA DESC</t>
  </si>
  <si>
    <t>IDA DE 5/8".FORNECIMENTO</t>
  </si>
  <si>
    <t>21.028.0020-A</t>
  </si>
  <si>
    <t>21.028.0025-0</t>
  </si>
  <si>
    <t>CONECTOR DE PARAFUSO FENDIDO(SPLIT-BOLT)EM LIGA DE COBRE,KS-</t>
  </si>
  <si>
    <t>17.FORNECIMENTO E INSTALACAO</t>
  </si>
  <si>
    <t>21.028.0025-A</t>
  </si>
  <si>
    <t>21.028.0030-0</t>
  </si>
  <si>
    <t>CONECTOR TIPO SPLIT-BOLT,PARA CABO DE 16MM2.FORNECIMENTO</t>
  </si>
  <si>
    <t>21.028.0030-A</t>
  </si>
  <si>
    <t>21.028.0035-0</t>
  </si>
  <si>
    <t>CONECTOR DE PARAFUSO FENDIDO PARA CABO DE 35X70MM2,KS-26.FOR</t>
  </si>
  <si>
    <t>NECIMENTO E INSTALACAO</t>
  </si>
  <si>
    <t>21.028.0035-A</t>
  </si>
  <si>
    <t>21.028.0040-0</t>
  </si>
  <si>
    <t>CONECTOR TIPO ESTRIBO PARA CONDUTOR DE ALUMINIO,1/0AWG.FORNE</t>
  </si>
  <si>
    <t>21.028.0040-A</t>
  </si>
  <si>
    <t>21.028.0060-0</t>
  </si>
  <si>
    <t>CONECTOR TIPO CUNHA,EM LIGA DE COBRE ESTANHADO,PARA A FIXACA</t>
  </si>
  <si>
    <t>O DE CONDUTORES DE ALUMINIO OU COBRE,POR EFEITO DE MOLA.MODE</t>
  </si>
  <si>
    <t>LO Nº1,PADRAO RIOLUZ,TIPO G.FORNECIMENTO E INSTALACAO</t>
  </si>
  <si>
    <t>21.028.0060-A</t>
  </si>
  <si>
    <t>21.028.0065-0</t>
  </si>
  <si>
    <t>O DE CONDUTORES DE ALUMINIO OU COBRE,POR EFEITO DE MOLA,MODE</t>
  </si>
  <si>
    <t>LO Nº2,PADRAO RIOLUZ,TIPO H.FORNECIMENTO E INSTALACAO</t>
  </si>
  <si>
    <t>21.028.0065-A</t>
  </si>
  <si>
    <t>21.028.0070-0</t>
  </si>
  <si>
    <t>LO Nº3,PADRAO RIOLUZ,TIPO K.FORNECIMENTO E INSTALACAO</t>
  </si>
  <si>
    <t>21.028.0070-A</t>
  </si>
  <si>
    <t>21.028.0075-0</t>
  </si>
  <si>
    <t>LO Nº4,PADRAO RIOLUZ,TIPO V.FORNECIMENTO E INSTALACAO</t>
  </si>
  <si>
    <t>21.028.0075-A</t>
  </si>
  <si>
    <t>21.028.0080-0</t>
  </si>
  <si>
    <t>LO Nº5,PADRAO RIOLUZ,TIPO IV.FORNECIMENTO E INSTALACAO</t>
  </si>
  <si>
    <t>21.028.0080-A</t>
  </si>
  <si>
    <t>21.028.0085-0</t>
  </si>
  <si>
    <t>LO Nº6,PADRAO RIOLUZ,TIPO B.FORNECIMENTO E INSTALACAO</t>
  </si>
  <si>
    <t>21.028.0085-A</t>
  </si>
  <si>
    <t>21.028.0090-0</t>
  </si>
  <si>
    <t>LO Nº7,PADRAO RIOLUZ,TIPO A.FORNECIMENTO E INSTALACAO</t>
  </si>
  <si>
    <t>21.028.0090-A</t>
  </si>
  <si>
    <t>21.028.0095-0</t>
  </si>
  <si>
    <t>LO Nº8,PADRAO RIOLUZ,TIPO C.FORNECIMENTO E INSTALACAO</t>
  </si>
  <si>
    <t>21.028.0095-A</t>
  </si>
  <si>
    <t>21.028.0100-0</t>
  </si>
  <si>
    <t>LO Nº9,PADRAO RIOLUZ,TIPO J.FORNECIMENTO E INSTALACAO</t>
  </si>
  <si>
    <t>21.028.0100-A</t>
  </si>
  <si>
    <t>21.028.0105-0</t>
  </si>
  <si>
    <t>LO Nº10,PADAO RIOLUZ,TIPO F.FORNECIMENTO E INSTALACAO</t>
  </si>
  <si>
    <t>21.028.0105-A</t>
  </si>
  <si>
    <t>21.028.0110-0</t>
  </si>
  <si>
    <t>LO Nº11,PADRAO RIOLUZ,TIPO D.FORNECIMENTO E INSTALACAO</t>
  </si>
  <si>
    <t>21.028.0110-A</t>
  </si>
  <si>
    <t>21.028.0115-0</t>
  </si>
  <si>
    <t>LO Nº12,PADRAO RIOLUZ,TIPO I.FORNECIMENTO E INSTALACAO</t>
  </si>
  <si>
    <t>21.028.0115-A</t>
  </si>
  <si>
    <t>21.028.0120-0</t>
  </si>
  <si>
    <t>LO Nº13,PADRAO RIOLUZ,TIPO VII.FORNECIMENTO E INSTALACAO</t>
  </si>
  <si>
    <t>21.028.0120-A</t>
  </si>
  <si>
    <t>21.028.0125-0</t>
  </si>
  <si>
    <t>LO Nº14,PADRAO RIOLUZ,TIPO VI.FORNECIMENTO E INSTALACAO</t>
  </si>
  <si>
    <t>21.028.0125-A</t>
  </si>
  <si>
    <t>21.028.0130-0</t>
  </si>
  <si>
    <t>CONECTOR PERFURANTE PARA REDE SUBTERRANEA,TENSAO DE APLICACA</t>
  </si>
  <si>
    <t>O:0,6/1KV,CORPO ISOLADO RESISTENTE AO AMBIENTE DO SUBSOLO,NA</t>
  </si>
  <si>
    <t>S CORES BRANCA OU BEGE CLARO,CONTATO DENTADO:LIGA DE ALUMINI</t>
  </si>
  <si>
    <t>O ESTANHADO,COM CAMADA DE ESPESSURA DE 8MM E CONDUTIVIDADE E</t>
  </si>
  <si>
    <t>LETRICA MINIMA DE 98% IACS A 20ºC,IP-68,PARA CABOS:PRINCIPAL</t>
  </si>
  <si>
    <t>:6MM2-70MM2 E DERIVACAO:1,5MM2-6MM2.FORNECIMENTO</t>
  </si>
  <si>
    <t>21.028.0130-A</t>
  </si>
  <si>
    <t>21.028.0135-0</t>
  </si>
  <si>
    <t>CONECTOR PERFURANTE P/REDE SUBTERRANEA,TENSAO DE APLICACAO:0</t>
  </si>
  <si>
    <t>,6/1KV,CORPO ISOLADO RESISTENTE AO AMBIENTE DO SUBSOLO,NAS C</t>
  </si>
  <si>
    <t>ORES BRANCA OU BEGE CLARO,CONTATO DENTADO:LIGA DE ALUMINIO E</t>
  </si>
  <si>
    <t>STANHADO,C/CAMADA DE ESPESSURA MINIMA 8MM E CONDUTIVIDADE EL</t>
  </si>
  <si>
    <t>ETRICA MINIMA 98% IACS A 20ºC,GRAU DE PROTECAO:IP-68,P/CABOS</t>
  </si>
  <si>
    <t>:PRINCIPAL:6MM2-70MM2 E DERIVACAO:6MM2-10MM2.FORNECIMENTO</t>
  </si>
  <si>
    <t>21.028.0135-A</t>
  </si>
  <si>
    <t>21.028.0140-0</t>
  </si>
  <si>
    <t>ETRICA MINIMA 98% IACS A 20ºC,GRAU DE PROTECAO:IP-65,P/CABOS</t>
  </si>
  <si>
    <t>:PRINCIPAL:6MM2-185MM2 E DERIVACAO:1,5MM2-10MM2.FORNECIMENTO</t>
  </si>
  <si>
    <t>21.028.0140-A</t>
  </si>
  <si>
    <t>21.028.0145-0</t>
  </si>
  <si>
    <t>:PRINCIPAL:35MM2-120MM2 E DERIVACAO:25MM2-50MM2.FORNECIMENTO</t>
  </si>
  <si>
    <t>21.028.0145-A</t>
  </si>
  <si>
    <t>21.028.0150-0</t>
  </si>
  <si>
    <t>GRAMPO DE LINHA VIVA EM BRONZE FUNDIDO,ACABAMENTO ESTANHADO</t>
  </si>
  <si>
    <t>PARA CABO DE 16 A 120MM2.FORNECIMENTO</t>
  </si>
  <si>
    <t>21.028.0150-A</t>
  </si>
  <si>
    <t>21.029.0010-0</t>
  </si>
  <si>
    <t>CAIXA DE LIGACAO TIPO PETROLETS R=15/C,R=15/TB,R=15/LB OU SI</t>
  </si>
  <si>
    <t>MILAR,COM ENTRADAS ROSQUEADAS DE 1"(25MM).FORNECIMENTO E COL</t>
  </si>
  <si>
    <t>21.029.0010-A</t>
  </si>
  <si>
    <t>21.029.0015-0</t>
  </si>
  <si>
    <t>CAIXA DE LIGACAO TIPO PRETROLETS R=15/C,R=15/TB,R=15/LB OU S</t>
  </si>
  <si>
    <t>IMILAR,COM ENTRADAS ROSQUEADAS DE 2"(50MM).FORNECIMENTO E CO</t>
  </si>
  <si>
    <t>21.029.0015-A</t>
  </si>
  <si>
    <t>21.029.0020-0</t>
  </si>
  <si>
    <t>CAIXA DE LIGACAO TIPO CONDULETS R-15/LB-22,COM ENTRADA ROSQU</t>
  </si>
  <si>
    <t>EADA DE 1.1/2"(38MM).FORNECIMENTO E COLOCACAO</t>
  </si>
  <si>
    <t>21.029.0020-A</t>
  </si>
  <si>
    <t>21.030.0050-0</t>
  </si>
  <si>
    <t>CHAVE BLINDADA,BIPOLAR,60A.FORNECIMENTO</t>
  </si>
  <si>
    <t>21.030.0050-A</t>
  </si>
  <si>
    <t>21.030.0055-0</t>
  </si>
  <si>
    <t>CHAVE CORTA CIRCUITO,DE 100A,15KV,COM FUSIVEL DE CARTUCHO TI</t>
  </si>
  <si>
    <t>PO S-1,EXCLUSIVE ELOS FUSIVEIS.FORNECIMENTO</t>
  </si>
  <si>
    <t>21.030.0055-A</t>
  </si>
  <si>
    <t>21.030.0060-0</t>
  </si>
  <si>
    <t>ELO-FUSIVEL,TIPO H,DE 100A.FORNECIMENTO</t>
  </si>
  <si>
    <t>21.030.0060-A</t>
  </si>
  <si>
    <t>21.030.0065-0</t>
  </si>
  <si>
    <t>ELO-FUSIVEL,TIPO K,DE 100A,15KV.FORNECIMENTO</t>
  </si>
  <si>
    <t>21.030.0065-A</t>
  </si>
  <si>
    <t>21.030.0070-0</t>
  </si>
  <si>
    <t>ELO-FUSIVEL,TIPO K,DE 200A,15KV.FORNECIMENTO</t>
  </si>
  <si>
    <t>21.030.0070-A</t>
  </si>
  <si>
    <t>21.030.0075-0</t>
  </si>
  <si>
    <t>FUSIVEL NH,TAMANHO 01,CORRENTE NOMINAL DE 36A.FORNECIMENTO</t>
  </si>
  <si>
    <t>21.030.0075-A</t>
  </si>
  <si>
    <t>21.030.0080-0</t>
  </si>
  <si>
    <t>FUSIVEL NH,TAMANHO 00,CORRENTE NOMINAL DE 125A.FORNECIMENTO</t>
  </si>
  <si>
    <t>21.030.0080-A</t>
  </si>
  <si>
    <t>21.030.0085-0</t>
  </si>
  <si>
    <t>FUSIVEL NH,TAMANHO 00,CORRENTE NOMINAL DE 160A.FORNECIMENTO</t>
  </si>
  <si>
    <t>21.030.0085-A</t>
  </si>
  <si>
    <t>21.030.0090-0</t>
  </si>
  <si>
    <t>DISJUNTOR TERMOMAGNETICO,BIPOLAR DE 20A.FORNECIMENTO</t>
  </si>
  <si>
    <t>21.030.0090-A</t>
  </si>
  <si>
    <t>21.030.0100-0</t>
  </si>
  <si>
    <t>DISJUNTOR TERMOMAGNETICO,TRIPOLAR DE 40A.FORNECIMENTO</t>
  </si>
  <si>
    <t>21.030.0100-A</t>
  </si>
  <si>
    <t>21.030.0105-0</t>
  </si>
  <si>
    <t>DISJUNTOR TERMOMAGNETICO,TRIPOLAR DE 100A.FORNECIMENTO</t>
  </si>
  <si>
    <t>21.030.0105-A</t>
  </si>
  <si>
    <t>21.031.0010-0</t>
  </si>
  <si>
    <t>BASE EXTERNA PARA RELE FOTOELETRICO.FORNECIMENTO</t>
  </si>
  <si>
    <t>21.031.0010-A</t>
  </si>
  <si>
    <t>21.031.0015-0</t>
  </si>
  <si>
    <t>RELE FOTOELETRONICO PARA ILUMINACAO PUBLICA,TIPO FAIL-OFF,TE</t>
  </si>
  <si>
    <t>NSAO DE ALIMENTACAO DE 105V E 305V,POTENCIA DA CARGA 1000W O</t>
  </si>
  <si>
    <t>U 1800VA,CORRENTE MAXIMA DA CARGA 10A.CORPO EM POLICARBONATO</t>
  </si>
  <si>
    <t> NA COR AZUL,ESTABILIZADO AO UV;PINOS EM LATAO ESTANHADO,DEV</t>
  </si>
  <si>
    <t>ENDO ATENDER A ESPECIFICACAO EM-RIOLUZ-66 E ANSI C136,10 E N</t>
  </si>
  <si>
    <t>BR 5126,NO QUE COUBER.FORNECIMENTO</t>
  </si>
  <si>
    <t>21.031.0015-A</t>
  </si>
  <si>
    <t>21.031.0020-0</t>
  </si>
  <si>
    <t>RELE TEMPORIZADO,COEL,TIPO RTQD.FORNECIMENTO</t>
  </si>
  <si>
    <t>21.031.0020-A</t>
  </si>
  <si>
    <t>21.031.0025-0</t>
  </si>
  <si>
    <t>RELE TEMPORIZADO,TIPO FLT 01/NF.FORNECIMENTO</t>
  </si>
  <si>
    <t>21.031.0025-A</t>
  </si>
  <si>
    <t>21.031.0030-0</t>
  </si>
  <si>
    <t>RELE FOTOELETRICO INDIVIDUAL,COM BASE EM POSTE (ACO OU CONCR</t>
  </si>
  <si>
    <t>ETO) DE ACORDO COM O PADRAO DA RIOLUZ;EXCLUSIVE FORNECIMENTO</t>
  </si>
  <si>
    <t> DO RELE E BASE.ASSENTAMENTO</t>
  </si>
  <si>
    <t>21.031.0030-A</t>
  </si>
  <si>
    <t>21.031.0035-0</t>
  </si>
  <si>
    <t>RELE FOTOELETRICO INDIVIDUAL,COM BASE,EM PONTA DE BRACO OU P</t>
  </si>
  <si>
    <t>OSTE CURVO (ACO OU CONCRETO) DE ACORDO COM O PADRAO DA RIOLU</t>
  </si>
  <si>
    <t>Z,COM FORNECIMENTO DAS FERRAGENS DE FIXACAO;EXCLUSIVE FORNEC</t>
  </si>
  <si>
    <t>IMENTO DO RELE E BASE.ASSENTAMENTO</t>
  </si>
  <si>
    <t>21.031.0035-A</t>
  </si>
  <si>
    <t>21.031.0040-0</t>
  </si>
  <si>
    <t>RELE FOTOELETRICO INDIVIDUAL,COM BASE EM POSTE(ACO OU CONCRE</t>
  </si>
  <si>
    <t>TO)DE ACORDO COM O PADRAO DA RIOLUZ,EXCLUSIVE FORNECIMENTO D</t>
  </si>
  <si>
    <t>AS FERRAGENS DE FIXACAO E DO RELE FOTOELETRICO E BASE.ASSENT</t>
  </si>
  <si>
    <t>21.031.0040-A</t>
  </si>
  <si>
    <t>21.035.0007-0</t>
  </si>
  <si>
    <t>CAIXA HAND-HOLE EM ALVENARIA DE TIJOLOS MACICOS DE 7X10X20CM</t>
  </si>
  <si>
    <t>,PADRAO RIOLUZ,COM DIMENSOES DE 0,40X0,40X0,60M,EXCLUSIVE ES</t>
  </si>
  <si>
    <t>CAVACAO,REATERRO E TAMPAO.FORNECIMENTO E ASSENTAMENTO</t>
  </si>
  <si>
    <t>21.035.0007-A</t>
  </si>
  <si>
    <t>21.035.0008-0</t>
  </si>
  <si>
    <t>,PADRAO RIOLUZ,COM DIMENSOES DE 0,40X0,40X0,90M,EXCLUSIVE ES</t>
  </si>
  <si>
    <t>21.035.0008-A</t>
  </si>
  <si>
    <t>21.035.0009-0</t>
  </si>
  <si>
    <t>CAIXA HAND-HOLE,PRE-MOLDADA,EM ANEL DE CONCRETO,CONFORME PRO</t>
  </si>
  <si>
    <t>JETO Nº A4-1683-PD,RIOLUZ,COM DIMENSOES DE 0,60X0,30M,EXCLUS</t>
  </si>
  <si>
    <t>IVE ESCAVACAO,REATERRO E TAMPAO.FORNECIMENTO E ASSENTAMENTO</t>
  </si>
  <si>
    <t>21.035.0009-A</t>
  </si>
  <si>
    <t>21.035.0010-0</t>
  </si>
  <si>
    <t>JETO Nº A4-1683-PD,RIOLUZ,COM DIMENSOES DE 0,60X0,60M,EXCLUS</t>
  </si>
  <si>
    <t>21.035.0010-A</t>
  </si>
  <si>
    <t>21.035.0012-0</t>
  </si>
  <si>
    <t>JETO Nº A4-1683-PD,RIOLUZ,COM DIMENSOES DE 0,60X0,90M,EXCLUS</t>
  </si>
  <si>
    <t>21.035.0012-A</t>
  </si>
  <si>
    <t>21.035.0014-0</t>
  </si>
  <si>
    <t>JETO Nº A4-1683-PD,RIOLUZ,COM DIMENSOES DE 0,30X0,30M,EXCLUS</t>
  </si>
  <si>
    <t>21.035.0014-A</t>
  </si>
  <si>
    <t>21.035.0050-0</t>
  </si>
  <si>
    <t>CAIXA DE CONCRETO PARA FIXACAO DE PROJETOR,COM TAMPA DE TELA</t>
  </si>
  <si>
    <t> MALETADA DE (5X5)CM E CADEADO,NAS DIMENSOES (80X80X80)CM,CO</t>
  </si>
  <si>
    <t>NFORME DETALHE DO PROJETO RIOLUZ.FORNECIMENTO E ASSENTAMENTO</t>
  </si>
  <si>
    <t>21.035.0050-A</t>
  </si>
  <si>
    <t>21.035.0100-0</t>
  </si>
  <si>
    <t>CAIXA DE ALVENARIA COM BASE DE CONCRETO PARA FIXACAO DE PROJ</t>
  </si>
  <si>
    <t>ETOR,COM TAMPA DE TELA MALETADA DE (5X5)CM E CADEADO NAS DIM</t>
  </si>
  <si>
    <t>ENSOES (80X80X80)CM.FORNECIMENTO E ASSENTAMENTO</t>
  </si>
  <si>
    <t>21.035.0100-A</t>
  </si>
  <si>
    <t>21.035.0103-0</t>
  </si>
  <si>
    <t>ETOR,COM TAMPA DE TELA MALETADA (5X5)CM E CADEADO NAS DIMENS</t>
  </si>
  <si>
    <t>OS (110X80X60)CM.FORNECIMENTO E ASSENTAMENTO</t>
  </si>
  <si>
    <t>21.035.0103-A</t>
  </si>
  <si>
    <t>21.035.0105-0</t>
  </si>
  <si>
    <t>OES (110X120X100)CM.FORNECIMENTO E ASSENTAMENTO</t>
  </si>
  <si>
    <t>21.035.0105-A</t>
  </si>
  <si>
    <t>21.035.0150-0</t>
  </si>
  <si>
    <t>CAIXA DE PASSAGEM,RETANGULAR,DE ALVENARIA COM TAMPA DE CONCR</t>
  </si>
  <si>
    <t>ETO,DIMENSOES DE(0,80X0,80X1,00)M;EXCLUSIVE FORNECIMENTO DO</t>
  </si>
  <si>
    <t>MATERIAL.ASSENTAMENTO</t>
  </si>
  <si>
    <t>21.035.0150-A</t>
  </si>
  <si>
    <t>21.035.0160-0</t>
  </si>
  <si>
    <t>CAIXA HERMETICA PARA CHAVE FACA TRIFASICA.COLOCACAO</t>
  </si>
  <si>
    <t>21.035.0160-A</t>
  </si>
  <si>
    <t>21.035.0200-0</t>
  </si>
  <si>
    <t>TAMPAO DE FERRO TIPO LEVE PADRAO RIOLUZ.FORNECIMENTO</t>
  </si>
  <si>
    <t>21.035.0200-A</t>
  </si>
  <si>
    <t>21.035.0205-0</t>
  </si>
  <si>
    <t>TAMPAO DE FERRO FUNDIDO,ARTICULADO,TIPO ESPECIAL,COM EIXO DE</t>
  </si>
  <si>
    <t> ACO INOXIDAVEL,REVESTIDO POR PVC NA ARTICULACAO,DOTADO DE F</t>
  </si>
  <si>
    <t>URACAO PARA FIXACAO DO ARO DE ANEL DE CONCRETO E INSTALACAO</t>
  </si>
  <si>
    <t>DE CONECTORES PARA ATERRAMENTO,COM INSCRICAO RIOLUZ DISCRETA</t>
  </si>
  <si>
    <t>,EM ALTO RELEVO,CONFORME DESENHO RIOLUZ/A4-1200-PD,ESPECIFIC</t>
  </si>
  <si>
    <t>ACAO EM RIOLUZ Nº10.FORNECIMENTO</t>
  </si>
  <si>
    <t>21.035.0205-A</t>
  </si>
  <si>
    <t>21.035.0220-0</t>
  </si>
  <si>
    <t>TAMPAO DE FERRO FUNDIDO CINZENTO,ARTICULADO,TIPO LEVE COM CA</t>
  </si>
  <si>
    <t>RGA MAXIMA NO CENTRO DE 2000KGF,DIAMETRO INTERNO DE 300MM,FO</t>
  </si>
  <si>
    <t>RNECIDO COM COLAR E COM RECOBRIMENTO,CONFORME DESENHO A4-120</t>
  </si>
  <si>
    <t>0-PD,ESPECIFICACAO EM RIOLUZ Nº10.FORNECIMENTO</t>
  </si>
  <si>
    <t>21.035.0220-A</t>
  </si>
  <si>
    <t>21.035.0230-0</t>
  </si>
  <si>
    <t>TAMPAO DE FERRO FUNDIDO NODULAR,ARTICULADO(PARA TENSAO MINIM</t>
  </si>
  <si>
    <t>A DE 3,54KG/CM2),DIAMETRO INTERNO DE 30CM,COM TRANCA,COM EIX</t>
  </si>
  <si>
    <t>O DE ACO INOXIDAVEL NA ARTICULACAO,DOTADO DE FURACAO ROSQUEA</t>
  </si>
  <si>
    <t>DA PARA INSTALACAO DE CONECTORES PARA ATERRAMENTO,COM INSCRI</t>
  </si>
  <si>
    <t>CAO RIOLUZ EM ALTO RELEVO,DESENHO A4-1992-PD EM-RIOLUZ-10.FO</t>
  </si>
  <si>
    <t>21.035.0230-A</t>
  </si>
  <si>
    <t>21.035.0235-0</t>
  </si>
  <si>
    <t>A DE 3,54KG/CM2),DIAMETRO INTERNO DE 60CM,COM TRANCA,COM EIX</t>
  </si>
  <si>
    <t>21.035.0235-A</t>
  </si>
  <si>
    <t>21.035.0250-0</t>
  </si>
  <si>
    <t>TAMPAO PARA VEDACAO DE DUTOS ESPIRALADOS FLEXIVEIS EM POLIET</t>
  </si>
  <si>
    <t>ILENO DE ALTA DENSIDADE,NA COR PRETA,DIAMETRO NOMINAL DE 125</t>
  </si>
  <si>
    <t>MM,COMPRIMENTO DE 225MM,LOTE 335248-0.FORNECIMENTO</t>
  </si>
  <si>
    <t>21.035.0250-A</t>
  </si>
  <si>
    <t>21.036.0010-0</t>
  </si>
  <si>
    <t>ELETRODUTO DE FERRO GALVANIZADO,TIPO PESADO DIAMETRO DE 25MM</t>
  </si>
  <si>
    <t>(1").FORNECIMENTO</t>
  </si>
  <si>
    <t>21.036.0010-A</t>
  </si>
  <si>
    <t>21.036.0015-0</t>
  </si>
  <si>
    <t>ELETRODUTO DE FERRO GALVANIZADO,TIPO PESADO,DIAMETRO DE 38MM</t>
  </si>
  <si>
    <t>(1.1/2").FORNECIMENTO</t>
  </si>
  <si>
    <t>21.036.0015-A</t>
  </si>
  <si>
    <t>21.036.0020-0</t>
  </si>
  <si>
    <t>ELETRODUTO DE FERRO GALVANIZADO,TIPO PESADO,DIAMETRO DE 50MM</t>
  </si>
  <si>
    <t>(2").FORNECIMENTO</t>
  </si>
  <si>
    <t>21.036.0020-A</t>
  </si>
  <si>
    <t>21.036.0025-0</t>
  </si>
  <si>
    <t>ELETRODUTO DE FERRO GALVANIZADO,TIPO PESADO,DIAMETRO DE 75MM</t>
  </si>
  <si>
    <t>(3").FORNECIMENTO</t>
  </si>
  <si>
    <t>21.036.0025-A</t>
  </si>
  <si>
    <t>21.036.0050-0</t>
  </si>
  <si>
    <t>CURVA LONGA DE 90° PARA ELETRODUTO,DE ACO GALVANIZADO,DE 25M</t>
  </si>
  <si>
    <t>M(1").FORNECIMENTO</t>
  </si>
  <si>
    <t>21.036.0050-A</t>
  </si>
  <si>
    <t>21.036.0055-0</t>
  </si>
  <si>
    <t>CURVA LONGA DE 90° PARA ELETRODUTO,DE ACO GALVANIZADO,DE 50M</t>
  </si>
  <si>
    <t>M(2").FORNECIMENTO</t>
  </si>
  <si>
    <t>21.036.0055-A</t>
  </si>
  <si>
    <t>21.036.0060-0</t>
  </si>
  <si>
    <t>CURVA LONGA DE 90° PARA ELETRODUTO,DE ACO GALVANIZADO,DE 75M</t>
  </si>
  <si>
    <t>M(3").FORNECIMENTO</t>
  </si>
  <si>
    <t>21.036.0060-A</t>
  </si>
  <si>
    <t>21.036.0065-0</t>
  </si>
  <si>
    <t>LUVA PARA ELETRODUTO,DE ACO GALVANIZADO,DE 25MM(1").FORNECIM</t>
  </si>
  <si>
    <t>21.036.0065-A</t>
  </si>
  <si>
    <t>21.036.0070-0</t>
  </si>
  <si>
    <t>LUVA PARA ELETRODUTO,DE ACO GALVANIZADO,DE 38MM(1 1/2").FORN</t>
  </si>
  <si>
    <t>21.036.0070-A</t>
  </si>
  <si>
    <t>21.036.0075-0</t>
  </si>
  <si>
    <t>LUVA PARA ELETRODUTO,DE ACO GALVANIZADO,DE 50MM(2").FORNECIM</t>
  </si>
  <si>
    <t>21.036.0075-A</t>
  </si>
  <si>
    <t>21.036.0080-0</t>
  </si>
  <si>
    <t>LUVA PARA ELETRODUTO,DE ACO GALVANIZADO,DE 75MM(3").FORNECIM</t>
  </si>
  <si>
    <t>21.036.0080-A</t>
  </si>
  <si>
    <t>21.037.0010-0</t>
  </si>
  <si>
    <t>ELETRODUTO DE PVC RIGIDO,ROSQUEAVEL,DE 19MM(3/4").FORNECIMEN</t>
  </si>
  <si>
    <t>21.037.0010-A</t>
  </si>
  <si>
    <t>21.037.0015-0</t>
  </si>
  <si>
    <t>ELETRODUTO DE PVC RIGIDO,ROSQUEAVEL,DE 32MM(1 1/4").FORNECIM</t>
  </si>
  <si>
    <t>21.037.0015-A</t>
  </si>
  <si>
    <t>21.037.0020-0</t>
  </si>
  <si>
    <t>ELETRODUTO DE PVC RIGIDO,ROSQUEAVEL,DE 75MM(3").FORNECIMENTO</t>
  </si>
  <si>
    <t>21.037.0020-A</t>
  </si>
  <si>
    <t>21.037.0050-0</t>
  </si>
  <si>
    <t>CURVA LONGA DE 90° PARA ELETRODUTO,DE PVC RIGIDO,ROSQUEAVEL,</t>
  </si>
  <si>
    <t>DE 25MM(1").FORNECIMENTO</t>
  </si>
  <si>
    <t>21.037.0050-A</t>
  </si>
  <si>
    <t>21.037.0100-0</t>
  </si>
  <si>
    <t> DE 32MM(1 1/4").FORNECIMENTO</t>
  </si>
  <si>
    <t>21.037.0100-A</t>
  </si>
  <si>
    <t>21.037.0105-0</t>
  </si>
  <si>
    <t> DE 50MM(2").FORNECIMENTO</t>
  </si>
  <si>
    <t>21.037.0105-A</t>
  </si>
  <si>
    <t>21.037.0108-0</t>
  </si>
  <si>
    <t> DE 75MM(3").FORNECIMENTO</t>
  </si>
  <si>
    <t>21.037.0108-A</t>
  </si>
  <si>
    <t>21.037.0120-0</t>
  </si>
  <si>
    <t>LUVA PARA ELETRODUTO,DE PVC RIGIDO,ROSQUEAVEL,DE 25MM(1").FO</t>
  </si>
  <si>
    <t>21.037.0120-A</t>
  </si>
  <si>
    <t>21.037.0125-0</t>
  </si>
  <si>
    <t>LUVA PARA ELETRODUTO,DE PVC RIGIDO,ROSQUEAVEL,DE 32MM(1 1/4"</t>
  </si>
  <si>
    <t>).FORNECIMENTO</t>
  </si>
  <si>
    <t>21.037.0125-A</t>
  </si>
  <si>
    <t>21.037.0130-0</t>
  </si>
  <si>
    <t>LUVA PARA ELETRODUTO,DE PVC RIGIDO,ROSQUEAVEL,DE 50MM(2").FO</t>
  </si>
  <si>
    <t>21.037.0130-A</t>
  </si>
  <si>
    <t>21.037.0135-0</t>
  </si>
  <si>
    <t>LUVA PARA ELETRODUTO,DE PVC RIGIDO,ROSQUEAVEL,DE 75MM(3").FO</t>
  </si>
  <si>
    <t>21.037.0135-A</t>
  </si>
  <si>
    <t>21.038.0010-0</t>
  </si>
  <si>
    <t>CONDUITE FLEXIVEL GALVANIZADO,DE 19MM(3/4").FORNECIMENTO E C</t>
  </si>
  <si>
    <t>21.038.0010-A</t>
  </si>
  <si>
    <t>21.038.0050-0</t>
  </si>
  <si>
    <t>BOX CURVO DE ALUMINIO DE 38MM(1 1/2").FORNECIMENTO</t>
  </si>
  <si>
    <t>21.038.0050-A</t>
  </si>
  <si>
    <t>21.038.0055-0</t>
  </si>
  <si>
    <t>BOX CURVO DE ALUMINIO COM BUCHA E ARRUELA DE 50MM(2").FORNEC</t>
  </si>
  <si>
    <t>21.038.0055-A</t>
  </si>
  <si>
    <t>21.038.0060-0</t>
  </si>
  <si>
    <t>BOX CURVO DE ALUMINIO COM BUCHA E ARRUELA DE 75MM(3").FORNEC</t>
  </si>
  <si>
    <t>21.038.0060-A</t>
  </si>
  <si>
    <t>21.040.0010-0</t>
  </si>
  <si>
    <t>CHAPA DE FERRO GALVANIZADO NO 24,DE(1X2)M.FORNECIMENTO</t>
  </si>
  <si>
    <t>21.040.0010-A</t>
  </si>
  <si>
    <t>21.040.0015-0</t>
  </si>
  <si>
    <t>COMANDO EM GRUPO CRJ-04 OU SIMILAR,85A.FORNECIMENTO</t>
  </si>
  <si>
    <t>21.040.0015-A</t>
  </si>
  <si>
    <t>21.040.0020-0</t>
  </si>
  <si>
    <t>COMANDO EM GRUPO CRJ-05/220V(140A).FORNECIMENTO</t>
  </si>
  <si>
    <t>21.040.0020-A</t>
  </si>
  <si>
    <t>21.040.0050-0</t>
  </si>
  <si>
    <t>COMANDO PARA IP,COM CAIXA TRIFASICO,CAPACIDADE DE 45A,TIPO C</t>
  </si>
  <si>
    <t>RJ-07,220/127V.FORNECIMENTO</t>
  </si>
  <si>
    <t>21.040.0050-A</t>
  </si>
  <si>
    <t>21.040.0100-0</t>
  </si>
  <si>
    <t>EQUIPAMENTOS DE COMANDO DE CIRCUITO,PADRAO RIOLUZ,EXCLUSIVE</t>
  </si>
  <si>
    <t>O FORNECIMENTO DAS FERRAGENS DE FIXACAO E DO COMANDO.ASSENTA</t>
  </si>
  <si>
    <t>21.040.0100-A</t>
  </si>
  <si>
    <t>21.040.0110-0</t>
  </si>
  <si>
    <t>EQUIPAMENTOS DE COMANDO DE CIRCUITO,PADRAO RIOLUZ,COM FORNEC</t>
  </si>
  <si>
    <t>IMENTO DAS FERRAGENS DE FIXACAO;EXCLUSIVE O FORNECIMENTO DO</t>
  </si>
  <si>
    <t>COMANDO.ASSENTAMENTO</t>
  </si>
  <si>
    <t>21.040.0110-A</t>
  </si>
  <si>
    <t>21.040.0120-0</t>
  </si>
  <si>
    <t>CONJUNTO PARA MONTAGEM DE INDICADOR VISUAL DE DIRECAO DE VEN</t>
  </si>
  <si>
    <t>TO(BIRUTA) ADAPTADO PARA BALIZAMENTO NOTURNO.FORNECIMENTO</t>
  </si>
  <si>
    <t>21.040.0120-A</t>
  </si>
  <si>
    <t>21.040.0130-0</t>
  </si>
  <si>
    <t>FONTE DE EMERGENCIA(NO BREAK),COM POTENCIA DE 2KVA,220V/220V</t>
  </si>
  <si>
    <t>,AUTONOMIA A PLENA CARGA DE 30MIN.FORNECIMENTO</t>
  </si>
  <si>
    <t>21.040.0130-A</t>
  </si>
  <si>
    <t>21.042.0010-0</t>
  </si>
  <si>
    <t>LUMINARIA DECORATIVA LDRJ-14 P/LAMPADA FLUORESCENTE COMPACTA</t>
  </si>
  <si>
    <t> 9W,C/EQUIPAMENTO AUXILIAR ELETROMAGNETICO INTEGRADO,P/INSTA</t>
  </si>
  <si>
    <t>LACAO EM PAREDE,CORPO E GRADE DE PROTECAO EM LIGA DE ALUMINI</t>
  </si>
  <si>
    <t>O FUNDIDO TIPO ASTM-SG-7A OU SAE-23 PINTADOS COM TINTA ESMAL</t>
  </si>
  <si>
    <t>TE NA COR CINZA MARTELADO,RECEPTACULO PARA BASE G-23,CONFORM</t>
  </si>
  <si>
    <t>E DESENHO A3-1900-PD E ESPECIFICACAO EM-RIOLUZ Nº23.FORN.</t>
  </si>
  <si>
    <t>21.042.0010-A</t>
  </si>
  <si>
    <t>21.042.0015-0</t>
  </si>
  <si>
    <t> 18W,C/EQUIPAMENTO AUXILIAR ELETROMAGNETICO INTEGRADO,P/INST</t>
  </si>
  <si>
    <t>ALACAO EM PAREDE,CORPO E GRADE DE PROTECAO EM LIGA DE ALUMIN</t>
  </si>
  <si>
    <t>IO FUNDIDO TIPO ASTM-SG-7A OU SAE-23 PINTADOS C/TINTA ESMALT</t>
  </si>
  <si>
    <t>E NA COR CINZA MARTELADO,RECEPTACULO PARA BASE G-24D-2,CONFO</t>
  </si>
  <si>
    <t>RME DESENHO A3-1900-PD E ESPECIFICACAO EM-RIOLUZ Nº23.FORN.</t>
  </si>
  <si>
    <t>21.042.0015-A</t>
  </si>
  <si>
    <t>21.042.0025-0</t>
  </si>
  <si>
    <t>LUMINARIA DECORATIVA LDRJ-15,P/LAMPADA FLUORESCENTE COMPACTA</t>
  </si>
  <si>
    <t> 26W,P/INSTALACAO EM PAREDE,CORPO E GRADE DE PROTECAO EM LIG</t>
  </si>
  <si>
    <t>A DE ALUMINIO FUNDIDO TIPO ASTM-SG-7A/SAE-23 PINTADOS C/TINT</t>
  </si>
  <si>
    <t>A ESMALTE COR CINZA MARTELADO,GRADE ROSQUEADA AO CORPO,REFRA</t>
  </si>
  <si>
    <t>TOR EM VIDRO BOROSILICATO ROSQUEADO AO CORPO,RECEPTACULO P/B</t>
  </si>
  <si>
    <t>ASE G-24D-3,CONFORME DESENHO A4-1905-PD EM-RIOLUZ Nº23.FORN.</t>
  </si>
  <si>
    <t>21.042.0025-A</t>
  </si>
  <si>
    <t>21.042.0030-0</t>
  </si>
  <si>
    <t> 26W,P/INSTALACAO NO TETO,CORPO E GRADE DE PROTECAO EM LIGA</t>
  </si>
  <si>
    <t>DE ALUMINIO FUNDIDO TIPO ASTM-SG-7A/SAE-23 PINTADOS C/TINTA</t>
  </si>
  <si>
    <t>ESMALTE COR CINZA MARTELADO,GRADE ROSQUEADA AO CORPO,REFRATO</t>
  </si>
  <si>
    <t>R EM VIDRO BOROSILICATO ROSQUEADO AO CORPO,RECEPTACULO P/BAS</t>
  </si>
  <si>
    <t>E G-24D-3,CONFORME DESENHO A4-1905-PD EM-RIOLUZ Nº23.FORN.</t>
  </si>
  <si>
    <t>21.042.0030-A</t>
  </si>
  <si>
    <t>21.042.0035-0</t>
  </si>
  <si>
    <t>LUMINARIA DECORATIVA LDRJ-06 P/LAMPADA A VAPOR DE SODIO OU M</t>
  </si>
  <si>
    <t>ULTIVAPOR METALICO 70W,C/EQUIPAMENTO AUXILIAR INTEGRADO 220/</t>
  </si>
  <si>
    <t>250V(EM-RIOLUZ-30),ENCAIXE EM BASE DE SECAO RETANGULAR(A4-18</t>
  </si>
  <si>
    <t>19-PD EM-RIOLUZ-40),CORPO EM CHAPA ZINCADA C/PINTURA EXTERNA</t>
  </si>
  <si>
    <t>DE ACABAMENTO EM PRETO SEMI-FOSCO,DIFUSOR EM VIDRO PLANO,CON</t>
  </si>
  <si>
    <t>FORME DESENHO A4-1817-PD E ESPECIFICACAO EM-RIOLUZ Nº23.FORN</t>
  </si>
  <si>
    <t>21.042.0035-A</t>
  </si>
  <si>
    <t>21.042.0040-0</t>
  </si>
  <si>
    <t>LUMINARIA DECORATIVA LDRJ-07 PARA LAMPADA A VAPOR DE SODIO O</t>
  </si>
  <si>
    <t>U MULTIVAPOR METALICO DE 70W,COM EQUIPAMENTO AUXILIAR INTEGR</t>
  </si>
  <si>
    <t>ADO,BASE EM ALUMINIO FUNDIDO,COM ALOJAMENTO E SUPORTE PARA E</t>
  </si>
  <si>
    <t>QUIPAMENTO AUXILIAR(REATOR,CAPACITOR,IGNITOR),COM ENCAIXE PA</t>
  </si>
  <si>
    <t>RA TUBO COM DIAMETRO DE 48MM,DIFUSOR EM POLIPROPILENO,COM RE</t>
  </si>
  <si>
    <t>CEPTACULO E-27,CONFORME DESENHO A3-1965-PD.FORNECIMENTO</t>
  </si>
  <si>
    <t>21.042.0040-A</t>
  </si>
  <si>
    <t>21.042.0045-0</t>
  </si>
  <si>
    <t>LUMINARIA DECORATIVA LDRJ-09 PARA LAMPADA A VAPOR DE SODIO O</t>
  </si>
  <si>
    <t>CEPTACULO E-27,CONFORME DESENHO A3-1966-PD.FORNECIMENTO</t>
  </si>
  <si>
    <t>21.042.0045-A</t>
  </si>
  <si>
    <t>21.042.0050-0</t>
  </si>
  <si>
    <t>ULTIVAPOR METALICO 150W,C/EQUIPAMENTO AUXILIAR INTEGRADO 220</t>
  </si>
  <si>
    <t>/250V(EM-RIOLUZ-30),ENCAIXE EM BASE DE SECAO RETANGULAR(A4-1</t>
  </si>
  <si>
    <t>819-PD EM-RIOLUZ-40),CORPO EM CHAPA ZINCADA C/PINTURA EXTERN</t>
  </si>
  <si>
    <t>A DE ACABAMENTO PRETO SEMI-FOSCO,DIFUSOR EM VIDRO PLANO,CONF</t>
  </si>
  <si>
    <t>ORME DESENHO A4-1818-PD E ESPECIFICACAO EM-RIOLUZ Nº23.FORN.</t>
  </si>
  <si>
    <t>21.042.0050-A</t>
  </si>
  <si>
    <t>21.042.0060-0</t>
  </si>
  <si>
    <t>LUMINARIA DECORATIVA LDRJ-16,PARA LAMPADA MULTIVAPOR METALIC</t>
  </si>
  <si>
    <t>O DE 70/100/150W,PARA INSTALACAO EM PISO,RECEPTACULO E-27,CO</t>
  </si>
  <si>
    <t>NFORME DESENHO A4-1904-PD EM-RIOLUZ N°23.FORNECIMENTO</t>
  </si>
  <si>
    <t>21.042.0060-A</t>
  </si>
  <si>
    <t>21.042.0065-0</t>
  </si>
  <si>
    <t>LUMINARIA DECORATIVA LDRJ-20 PARA LAMPADA MULTIVAPOR METALIC</t>
  </si>
  <si>
    <t>O 100W,SEMI ESFERICA,C/EQUIPAMENTO AUXILIAR INTEGRADO INSTAL</t>
  </si>
  <si>
    <t>ADO EM BANDEJA DE CHAPA DE ACO GALVANIZADO,ARO E CARCACA EM</t>
  </si>
  <si>
    <t>ALUMINIO INJETADO DE ALTA PRESSAO,GRAU DE PROTECAO MINIMO IP</t>
  </si>
  <si>
    <t>-55,ACABAMENTO C/TRATAMENTO DE FOSFATACAO E PINTURA POLIESTE</t>
  </si>
  <si>
    <t>R,PARAFUSOS DE ACO INOX RECEPTACULO E-27.FORNECIMENTO</t>
  </si>
  <si>
    <t>21.042.0065-A</t>
  </si>
  <si>
    <t>21.042.0070-0</t>
  </si>
  <si>
    <t>LUMINARIA DECORATIVA LDRJ-11 PARA LAMPADA MVM 150W,COM EQUIP</t>
  </si>
  <si>
    <t>AMENTO AUXILIAR INTEGRADO,PROJETOR PARA VAPOR DE METALICO BI</t>
  </si>
  <si>
    <t>LATERAL 150W,REBATEDOR E SUPORTE(CONJUNTO COMPLETO).CONFORME</t>
  </si>
  <si>
    <t> ESPECIFICACAO EM-RIOLUZ-23,DESENHO A4-1863-PD(ULTIMA REVISA</t>
  </si>
  <si>
    <t>O).FORNECIMENTO</t>
  </si>
  <si>
    <t>21.042.0070-A</t>
  </si>
  <si>
    <t>21.042.0080-0</t>
  </si>
  <si>
    <t>PROJETOR PRJ-04,MODELO 2,P/LAMPADA VAPOR DE MERCURIO 125W,VA</t>
  </si>
  <si>
    <t>POR DE SODIO OU MULTIVAPOR METALICO 70W E FLUORESCENTE COMPA</t>
  </si>
  <si>
    <t>CTA,LIGA DE ALUMINIO FUNDIDO,TIPO ASTM-SG-70A/SAE 323,REFLET</t>
  </si>
  <si>
    <t>OR CHAPA DE ALUMINIO ESTAMPADO DE ALTA PUREZA(99,85%AL),VISO</t>
  </si>
  <si>
    <t>R VIDRO PLANO,RESISTENTE A IMPACTOS E CHOQUE TERMICO,CONFORM</t>
  </si>
  <si>
    <t>E DESENHO A4-1283-PD E ESPECIFICACAO EM-RIOLUZ Nº20.FORN.</t>
  </si>
  <si>
    <t>21.042.0080-A</t>
  </si>
  <si>
    <t>21.042.0085-0</t>
  </si>
  <si>
    <t>PROJETOR,TIPO PRJ-19/1.2,PARA 1 LAMPADA DE MULTIVAPOR METALI</t>
  </si>
  <si>
    <t>CO(MVM)TD DE 150W,CONTATO BILATERAL,COM EQUIPAMENTO AUXILIAR</t>
  </si>
  <si>
    <t>INTEGRADO E LAMPADA.FORNECIMENTO</t>
  </si>
  <si>
    <t>21.042.0085-A</t>
  </si>
  <si>
    <t>21.042.0095-0</t>
  </si>
  <si>
    <t>PROJETOR PRJ-15,MODELO 4,C/LAMPADA MULTIVAPOR METALICO 175W,</t>
  </si>
  <si>
    <t>C/EQUIPAMENTO AUXILIAR INTEGRADO MVM 175W/220V,LIGA DE ALUMI</t>
  </si>
  <si>
    <t>NIO INJETADO,REFLETOR EM ALUMINIO ESTAMPADO DE ALTA PUREZA(9</t>
  </si>
  <si>
    <t>9,85%),DISPOSITIVO P/MONTAGEM GIRATORIA POR ROSCA DE 15MM,AC</t>
  </si>
  <si>
    <t>ABAMENTO EM PINTURA ELETROSTATICA NA COR BRONZE ESCURA,CONFO</t>
  </si>
  <si>
    <t>RME DESENHO A3-1862-PD E ESPECIFICACAO EM-RIOLUZ Nº20.FORN.</t>
  </si>
  <si>
    <t>21.042.0095-A</t>
  </si>
  <si>
    <t>21.042.0115-0</t>
  </si>
  <si>
    <t>PROJETOR PRJ-10,PARA LAMPADA A VAPOR DE SODIO OU MULTIVAPOR</t>
  </si>
  <si>
    <t>METALICO DE 250/400W TUBULAR,EM LIGA DE ALUMINIO FUNDIDO TIP</t>
  </si>
  <si>
    <t>O ASTM-SG-70A OU SAE 323,VISOR DE VIDRO PLANO,INCOLOR,TEMPER</t>
  </si>
  <si>
    <t>ADO,RESISTENTE A IMPACTOS E CHOQUE TERMICO,SUPORTE TIPO "U",</t>
  </si>
  <si>
    <t>EM FERRO GALVANIZADO POR IMERSAO A QUENTE,CONFORME DESENHO A</t>
  </si>
  <si>
    <t>4-1188-PD E ESPECIFICACAO EM-RIOLUZ Nº20.FORNECIMENTO</t>
  </si>
  <si>
    <t>21.042.0115-A</t>
  </si>
  <si>
    <t>21.042.0120-0</t>
  </si>
  <si>
    <t>PROJETOR PRJ-01,MODELO 3,P/LAMPADA A VAPOR DE SODIO OU MULTI</t>
  </si>
  <si>
    <t>VAPOR METALICO 250/400W TUBULAR E VAPOR DE MERCURIO 250W A 4</t>
  </si>
  <si>
    <t>00W,EM LIGA DE ALUMINIO FUNDIDO TIPO ASTM-SG-70A OU SAE 323,</t>
  </si>
  <si>
    <t>VISOR DE VIDRO PLANO,INCOLOR,TEMPERADO,RESISTENTE A IMPACTOS</t>
  </si>
  <si>
    <t>E CHOQUE TERMICO,SUPORTE TIPO "U",CONFORME DESENHO A4-1188-P</t>
  </si>
  <si>
    <t>D E ESPECIFICACAO EM-RIOLUZ Nº20.FORNECIMENTO</t>
  </si>
  <si>
    <t>21.042.0120-A</t>
  </si>
  <si>
    <t>21.042.0125-0</t>
  </si>
  <si>
    <t>PROJETOR PRJ-07,P/LAMPADA A VAPOR DE SODIO OU MULTIVAPOR MET</t>
  </si>
  <si>
    <t>ALICO 250/400W TUBULAR,EM CHAPA DE ALUMINIO REPUXADO,POLIDO</t>
  </si>
  <si>
    <t>QUIMICAMENTE E ANODIZADO,VISOR DE VIDRO PLANO,INCOLOR,TEMPER</t>
  </si>
  <si>
    <t>ADO,RESISTENTE A IMPACTOS E CHOQUE TERMICO,FIXADO AO REFLETO</t>
  </si>
  <si>
    <t>R ATRAVES DE ARO DE ALUMINIO,SUPORTE DE FIXACAO TIPO "U",CON</t>
  </si>
  <si>
    <t>FORME DESENHO A4-1514-PD E ESPECIFICACAO EM-RIOLUZ Nº20.FORN</t>
  </si>
  <si>
    <t>21.042.0125-A</t>
  </si>
  <si>
    <t>21.042.0130-0</t>
  </si>
  <si>
    <t>PROJETOR PRJ-01,MODELO IP-67,P/LAMPADA A VAPOR DE SODIO OU M</t>
  </si>
  <si>
    <t>ULTIVAPOR METALICO DE 250/400W TUBULAR,EM LIGA DE ALUMINIO F</t>
  </si>
  <si>
    <t>UNDIDO TIPO ASTM-SG-70A OU SAE 323,VISOR DE VIDRO PLANO,INCO</t>
  </si>
  <si>
    <t>LOR,TEMPERADO,RESISTENTE A IMPACTOS E CHOQUE TERMICO,GRAU DE</t>
  </si>
  <si>
    <t>PROTECAO MINIMO=IP67,SUPORTE TIPO "U",FERRO GALVANIZADO POR</t>
  </si>
  <si>
    <t>IMERSAO A QUENTE,CONFORME ESPECIFICACAO EM-RIOLUZ Nº20.FORN.</t>
  </si>
  <si>
    <t>21.042.0130-A</t>
  </si>
  <si>
    <t>21.042.0135-0</t>
  </si>
  <si>
    <t>PROJETOR PRJ-27,P/UMA LAMPADA VAPOR DE SODIO OU MULTIVAPOR</t>
  </si>
  <si>
    <t>METALICO 250/400W TUBULAR,C/EQUIPAMENTO AUXILIAR INTEGRADO,E</t>
  </si>
  <si>
    <t>M LIGA DE ALUMINIO INJETADO A ALTA PRESSAO-IP65,REFLETOR EM</t>
  </si>
  <si>
    <t>CHAPA DE ALUMINIO DE ALTA PUREZA(99,50%)ESTAMPADO,ANODIZADO</t>
  </si>
  <si>
    <t>E ABRILHANTADO QUIMICAMENTE,CONFORME ESPECIFICACAO EM-RIOLUZ</t>
  </si>
  <si>
    <t>-72.FORNECIMENTO</t>
  </si>
  <si>
    <t>21.042.0135-A</t>
  </si>
  <si>
    <t>21.042.0140-0</t>
  </si>
  <si>
    <t>PROJETOR PRJ-28,P/UMA LAMPADA VAPOR DE SODIO DE 50/70/100/15</t>
  </si>
  <si>
    <t>0W OU MULTIVAPOR METALICO DE 35/70/100/150W TUBULAR,C/EQUIPA</t>
  </si>
  <si>
    <t>MENTO AUXILIAR INTEGRADO,EM LIGA DE ALUMINIO INJETADO A ALTA</t>
  </si>
  <si>
    <t> PRESSAO-IP65.REFLETOR EM CHAPA DE ALUMINIO DE ALTA PUREZA(9</t>
  </si>
  <si>
    <t>9,50%)ESTAMPADO,ANODIZADO E ABRILHANTADO QUIMICAMENTE,CONFOR</t>
  </si>
  <si>
    <t>ME ESPECIFICACAO EM-RIOLUZ-71.FORNECIMENTO</t>
  </si>
  <si>
    <t>21.042.0140-A</t>
  </si>
  <si>
    <t>21.042.0145-0</t>
  </si>
  <si>
    <t>PROJETOR PRJ-08,MODELO 2,P/2 LAMPADAS A VAPOR DE SODIO OU MU</t>
  </si>
  <si>
    <t>LTIVAPOR METALICO 400W TUBULAR,EM LIGA DE ALUMINIO FUNDIDO T</t>
  </si>
  <si>
    <t>IPO ASTM-SG-70A OU SAE 323,REFLETOR INTERNO EM ALUMINIO ALTA</t>
  </si>
  <si>
    <t> PUREZA(99,85%AL),VISOR DE VIDRO PLANO,INCOLOR,TEMPERADO,RES</t>
  </si>
  <si>
    <t>ISTENTE A IMPACTOS E CHOQUE TERMICO,SUPORTE TIPO "U",CONFORM</t>
  </si>
  <si>
    <t>E DESENHO A4-1625-PD E ESPECIFICACAO EM-RIOLUZ Nº20.FORN.</t>
  </si>
  <si>
    <t>21.042.0145-A</t>
  </si>
  <si>
    <t>21.042.0155-0</t>
  </si>
  <si>
    <t>PROJETOR PRJ-22,MODELO 1.4(CONCENTRADOR),P/LAMPADA A VAPOR D</t>
  </si>
  <si>
    <t>E SODIO DE 400W TUBULAR,C/CARCACA EM ALUMINIO FUNDIDO,C/ALOJ</t>
  </si>
  <si>
    <t>AMENTO P/EQUIPAMENTO AUXILIAR INTEGRADO,C/SEPARACAO DO CORPO</t>
  </si>
  <si>
    <t> OTICO,REFLETOR EM ALUMINIO ANODIZADO,SUPORTE "U" DE FERRO G</t>
  </si>
  <si>
    <t>ALVANIZADO A QUENTE E VISOR DE VIDRO PLANO TEMPERADO,CONFORM</t>
  </si>
  <si>
    <t>E DESENHO A2-1917-PD E ESPECIFICACAO EM-RIOLUZ-20.FORNEC.</t>
  </si>
  <si>
    <t>21.042.0155-A</t>
  </si>
  <si>
    <t>21.042.0160-0</t>
  </si>
  <si>
    <t>PROJETOR PRJ-22,MODELO 2.4(DIFUSOR),PARA LAMPADA A VAPOR DE</t>
  </si>
  <si>
    <t>SODIO DE 400W TUBULAR,C/CARCACA EM ALUMINIO FUNDIDO,C/ALOJAM</t>
  </si>
  <si>
    <t>ENTO P/EQUIPAMENTO AUXILIAR INTEGRADO,C/SEPARACAO DO CORPO O</t>
  </si>
  <si>
    <t>TICO,REFLETOR EM ALUMINIO ANODIZADO,SUPORTE "U" DE FERRO GAL</t>
  </si>
  <si>
    <t>VANIZADO A QUENTE E VISOR DE VIDRO PLANO TEMPERADO,CONFORME</t>
  </si>
  <si>
    <t>DESENHO A2-1917-PD E ESPECIFICACAO EM-RIOLUZ-20.FORNECIMENTO</t>
  </si>
  <si>
    <t>21.042.0160-A</t>
  </si>
  <si>
    <t>21.042.0165-0</t>
  </si>
  <si>
    <t>PROJETOR PRJ-08,MODELO 1,P/LAMPADA A VAPOR DE SODIO 1000W,MU</t>
  </si>
  <si>
    <t>LTIVAPOR METALICO DE 1000/2000W OVOIDE OU TUBULAR,EM LIGA DE</t>
  </si>
  <si>
    <t>ALUMINIO FUNDIDO TIPO ASTM-SG-70A OU SAE 323,DEFLETOR INTERN</t>
  </si>
  <si>
    <t>O EM ALUMINIO ALTA PUREZA(99,85%AL),VISOR DE VIDRO PLANO,INC</t>
  </si>
  <si>
    <t>OLOR,TEMPERADO,SUPORTE TIPO "U",CONFORME DESENHO A4-1625-PD</t>
  </si>
  <si>
    <t>E ESPECIFICACAO EM-RIO-LUZ Nº20.FORNECIMENTO</t>
  </si>
  <si>
    <t>21.042.0165-A</t>
  </si>
  <si>
    <t>21.045.0050-0</t>
  </si>
  <si>
    <t>LAMPADA MULTIVAPOR METALICO (MVM) DE 35W,PAR,3000°K,30°.FORN</t>
  </si>
  <si>
    <t>21.045.0050-A</t>
  </si>
  <si>
    <t>21.045.0055-0</t>
  </si>
  <si>
    <t>LAMPADA DE MULTIVAPOR METALICO (MVM) DE 70W/220V/E-27,CLARA</t>
  </si>
  <si>
    <t>4000°K,BULBO OVOIDE.FORNECIMENTO</t>
  </si>
  <si>
    <t>21.045.0055-A</t>
  </si>
  <si>
    <t>21.045.0060-0</t>
  </si>
  <si>
    <t>LAMPADA DE MULTIVAPOR METALICO (MVM),POTENCIA DE 100W,BASE E</t>
  </si>
  <si>
    <t>-27,BULBO OVOIDE,CLARO,C/PROTECAO ANTI U.V.,CORRENTE 1.1A,TE</t>
  </si>
  <si>
    <t>NSAO 100V,PULSO DE ACENDIMENTO 2,8 A 4,0KV,FLUXO LUMINOSO NO</t>
  </si>
  <si>
    <t>MINAL &gt;=8500LM,TEMPERATURA DE COR DE 2700 A 3200ºK,VIDA MEDI</t>
  </si>
  <si>
    <t>A &gt;=10000HS,POSICAO DE FUNCIONAMENTO UNIVERSAL,EM-RIOLUZ-57.</t>
  </si>
  <si>
    <t>21.045.0060-A</t>
  </si>
  <si>
    <t>21.045.0065-0</t>
  </si>
  <si>
    <t>LAMPADA MULTIVAPOR METALICO (MVM),POTENCIA DE 100W,BASE E-27</t>
  </si>
  <si>
    <t>,BULBO OVOIDE,DIFUSO REDUZIDO,CORRENTE 1,1A,TENSAO 100V,PULS</t>
  </si>
  <si>
    <t>O DE ACENDIMENTO 2,8 A 4,0KV,FLUXO LUMINOSO NOMINAL &gt;=8100LM</t>
  </si>
  <si>
    <t>,TEMPERATURA DE COR DE 2700 A 3200ºK,VIDA MEDIA &gt;=10000HS,PO</t>
  </si>
  <si>
    <t>SICAO DE FUNCIONAMENTO UNIVERSAL,EM-RIOLUZ-57.FORNECIMENTO</t>
  </si>
  <si>
    <t>21.045.0065-A</t>
  </si>
  <si>
    <t>21.045.0070-0</t>
  </si>
  <si>
    <t>LAMPADA DE MULTIVAPOR METALICO (MVM) DE 150W/220V/E-27.FORNE</t>
  </si>
  <si>
    <t>21.045.0070-A</t>
  </si>
  <si>
    <t>21.045.0080-0</t>
  </si>
  <si>
    <t>LAMPADA DE MULTIVAPOR METALICO (MVM) DE 250W/220V,BULBO OVOI</t>
  </si>
  <si>
    <t>DE.FORNECIMENTO</t>
  </si>
  <si>
    <t>21.045.0080-A</t>
  </si>
  <si>
    <t>21.045.0085-0</t>
  </si>
  <si>
    <t>LAMPADA DE MULTIVAPOR METALICO (MVM),BASE E-40,BULBO TUBULAR</t>
  </si>
  <si>
    <t>,DE 250W,4000/4600ºK,PULSO DE 0,58/0,75KV.FORNECIMENTO</t>
  </si>
  <si>
    <t>21.045.0085-A</t>
  </si>
  <si>
    <t>21.045.0090-0</t>
  </si>
  <si>
    <t>LAMPADA DE MULTIVAPOR METALICO (MVM) DE 400W,BULBO TUBULAR,T</t>
  </si>
  <si>
    <t>ENSAO DE IGNICAO MAIOR OU IGUAL A 3KV E MENOR OU IGUAL A 4,5</t>
  </si>
  <si>
    <t>KV,TEMPERATURA DE COR ENTRE 4000 A 5000ºK,POSICAO DE FUNCION</t>
  </si>
  <si>
    <t>AMENTO HORIZONTAL MAIS OU MENOS 20º OU QUALQUER.FORNECIMENTO</t>
  </si>
  <si>
    <t>21.045.0090-A</t>
  </si>
  <si>
    <t>21.045.0095-0</t>
  </si>
  <si>
    <t>LAMPADA DE MULTIVAPOR METALICO (MVM) DE 400W,BASE E-40,BULBO</t>
  </si>
  <si>
    <t> OVOIDE,PULSO 3,0/4,5KV.FORNECIMENTO</t>
  </si>
  <si>
    <t>21.045.0095-A</t>
  </si>
  <si>
    <t>21.045.0100-0</t>
  </si>
  <si>
    <t>LAMPADA MVM 400W OVOIDE,NAS CORES VERDE,AZUL,ROSA E ACQUA.FO</t>
  </si>
  <si>
    <t>21.045.0100-A</t>
  </si>
  <si>
    <t>21.045.0105-0</t>
  </si>
  <si>
    <t>LAMPADA A VAPOR DE SODIO,ALTA PRESSAO,POTENCIA DE 70W,BASE E</t>
  </si>
  <si>
    <t>-27,BULBO OVOIDE,POSICAO DE FUNCIONAMENTO UNIVERSAL A NBR-IE</t>
  </si>
  <si>
    <t>C-662 E EM-RIOLUZ Nº 57.FORNECIMENTO</t>
  </si>
  <si>
    <t>21.045.0105-A</t>
  </si>
  <si>
    <t>21.045.0110-0</t>
  </si>
  <si>
    <t>LAMPADA A VAPOR DE SODIO,ALTA PRESSAO,POTENCIA DE 100W,BASE</t>
  </si>
  <si>
    <t>E-27,BULBO OVOIDE,POSICAO DE FUNCIONAMENTO UNIVERSAL A NBR-I</t>
  </si>
  <si>
    <t>EC-662 E EM-RIOLUZ Nº57.FORNECIMENTO</t>
  </si>
  <si>
    <t>21.045.0110-A</t>
  </si>
  <si>
    <t>21.045.0125-0</t>
  </si>
  <si>
    <t>LAMPADA A VAPOR DE SODIO,ALTA PRESSAO,POTENCIA DE 150W,BASE</t>
  </si>
  <si>
    <t>EC-662 E EM-RIOLUZ Nº 57.FORNECIMENTO</t>
  </si>
  <si>
    <t>21.045.0125-A</t>
  </si>
  <si>
    <t>21.045.0135-0</t>
  </si>
  <si>
    <t>LAMPADA A VAPOR DE SODIO,ALTA PRESSAO,POTENCIA DE 250W,BASE</t>
  </si>
  <si>
    <t>21.045.0135-A</t>
  </si>
  <si>
    <t>21.045.0140-0</t>
  </si>
  <si>
    <t>E-40,BULBO TUBULAR,POSICAO DE FUNCIONAMENTO UNIVERSAL A NBR-</t>
  </si>
  <si>
    <t>IEC-662 E EM-RIOLUZ Nº 57.FORNECIMENTO</t>
  </si>
  <si>
    <t>21.045.0140-A</t>
  </si>
  <si>
    <t>21.045.0145-0</t>
  </si>
  <si>
    <t>21.045.0145-A</t>
  </si>
  <si>
    <t>21.045.0150-0</t>
  </si>
  <si>
    <t>E- 40,BULBO TUBULAR,POSICAO DE FUNCIONAMENTO UNIVERSAL A NBR</t>
  </si>
  <si>
    <t>-IEC-662 E EM-RIOLUZ Nº 57.FORNECIMENTO</t>
  </si>
  <si>
    <t>21.045.0150-A</t>
  </si>
  <si>
    <t>21.045.0160-0</t>
  </si>
  <si>
    <t>LAMPADA A VAPOR DE SODIO,ALTA PRESSAO,POTENCIA DE 400W,BASE</t>
  </si>
  <si>
    <t>21.045.0160-A</t>
  </si>
  <si>
    <t>21.046.0010-0</t>
  </si>
  <si>
    <t>REATOR AEREO PARA LAMPADA VS/MVM 70W,IGNITOR COM PICO DE TEN</t>
  </si>
  <si>
    <t>SAO 2,8 A 4KV,FATOR DE POTENCIA MINIMO 0,92,TENSAO DE ALIMEN</t>
  </si>
  <si>
    <t>TACAO 220/250V,CORRENTE NA LAMPADA 0,98A,TENSAO NA LAMPADA 9</t>
  </si>
  <si>
    <t>0V,EM-RIOLUZ-30.FORNECIMENTO</t>
  </si>
  <si>
    <t>21.046.0010-A</t>
  </si>
  <si>
    <t>21.046.0020-0</t>
  </si>
  <si>
    <t>REATOR AEREO PARA LAMPADA VS/MVM 100W,IGNITOR COM PICO DE TE</t>
  </si>
  <si>
    <t>NSAO 2,8 A 4KV,FATOR DE POTENCIA MINIMO 0,92,TENSAO DE ALIME</t>
  </si>
  <si>
    <t>NTACAO 220/250V,CORRENTE NA LAMPADA 1,2A,TENSAO NA LAMPADA 1</t>
  </si>
  <si>
    <t>00V,EM-RIOLUZ-30.FORNECIMENTO</t>
  </si>
  <si>
    <t>21.046.0020-A</t>
  </si>
  <si>
    <t>21.046.0025-0</t>
  </si>
  <si>
    <t>REATOR AEREO PARA LAMPADA VS/MVM 150W,IGNITOR COM PICO DE TE</t>
  </si>
  <si>
    <t>NTACAO 220/250V,CORRENTE NA LAMPADA 1,8A,TENSAO NA LAMPADA 1</t>
  </si>
  <si>
    <t>00V,EM-RIOLUZ-30,NBR-13593/13594,IEC-662.FORNECIMENTO</t>
  </si>
  <si>
    <t>21.046.0025-A</t>
  </si>
  <si>
    <t>21.046.0035-0</t>
  </si>
  <si>
    <t>REATOR AEREO PARA LAMPADA VS/MVM DE 250W,IGNITOR COM PICO TE</t>
  </si>
  <si>
    <t>NSAO 2,8 A 4KV,FATOR DE POTENCIA DE 0,92,TENSAO DE ALIMENTAC</t>
  </si>
  <si>
    <t>AO 220/250V,CORRENTE NA LAMPADA 3A,TENSAO NA LAMPADA 100V,PE</t>
  </si>
  <si>
    <t>RDA MAXIMA DE 10%(EM-RIOLUZ-30,NBR-13593/13594,IEC-662).FORN</t>
  </si>
  <si>
    <t>21.046.0035-A</t>
  </si>
  <si>
    <t>21.046.0040-0</t>
  </si>
  <si>
    <t>REATOR AEREO PARA LAMPADA VS/MVM DE 400W,IGNITOR COM PICO TE</t>
  </si>
  <si>
    <t>AO 220/250V,CORRENTE NA LAMPADA 4,5A,TENSAO NA LAMPADA 100V,</t>
  </si>
  <si>
    <t>,PERDA MAXIMA DE 10%(EM-RIOLUZ-30,NBR-13593/13594,IEC-662).F</t>
  </si>
  <si>
    <t>21.046.0040-A</t>
  </si>
  <si>
    <t>21.046.0045-0</t>
  </si>
  <si>
    <t>REATOR INTEGRADO P/LAMPADA VS/MVM 70W,IGNITOR COM PICO DE TE</t>
  </si>
  <si>
    <t>NSAO 2,8 A 4KV,FATOR DE POTENCIA MINIMO 0,92,TENSAO ALIMENTA</t>
  </si>
  <si>
    <t>CAO 220V,CORRENTE NA LAMPADA 0,98A,TENSAO LAMPADA 90V.EM-RIO</t>
  </si>
  <si>
    <t>LUZ-30.FORNECIMENTO</t>
  </si>
  <si>
    <t>21.046.0045-A</t>
  </si>
  <si>
    <t>21.046.0050-0</t>
  </si>
  <si>
    <t>REATOR INTEGRADO PARA LAMPADA VS/MVM 150W,IGNITOR COM PICO D</t>
  </si>
  <si>
    <t>E TENSAO 2,8 A 4KV,FATOR DE POTENCIA MINIMO 0,92,TENSAO DE A</t>
  </si>
  <si>
    <t>LIMENTACAO 220/250V,CORRENTE NA LAMPADA 1,8A,TENSAO NA LAMPA</t>
  </si>
  <si>
    <t>DA 100V,EM-RIOLUZ-30,NBR-13593/13594,IEC-662.FORNECIMENTO</t>
  </si>
  <si>
    <t>21.046.0050-A</t>
  </si>
  <si>
    <t>21.046.0055-0</t>
  </si>
  <si>
    <t>REATOR TIPO SUBTERRANEO PARA LAMPADA VS/MVM 70W,IGNITOR COM</t>
  </si>
  <si>
    <t>PICO DE TENSAO 2,8 A 4KV,FATOR DE POTENCIA MINIMO 0,92,TENSA</t>
  </si>
  <si>
    <t>O NOMINAL DE ALIMENTACAO 220V,CORRENTE NA LAMPADA 0,98A,TENS</t>
  </si>
  <si>
    <t>AO NA LAMPADA 90V,CABOS DO IGNITOR QUE ALIMENTAM A LAMPADA C</t>
  </si>
  <si>
    <t>OM ISOLAMENTO PARA 5KV,CONEXOES ATRAVES DE TOMADA POLARIZADA</t>
  </si>
  <si>
    <t> IP-68,CLASSE 5KV,CONFORME DESENHO A3-1971-PD.FORNECIMENTO</t>
  </si>
  <si>
    <t>21.046.0055-A</t>
  </si>
  <si>
    <t>21.046.0060-0</t>
  </si>
  <si>
    <t>REATOR TIPO SUBTERRANEO PARA LAMPADA VS/MVM 150W,IGNITOR COM</t>
  </si>
  <si>
    <t> PICO DE TENSAO 2,8 A 4KV,FATOR DE POTENCIA MINIMO 0,92,TENS</t>
  </si>
  <si>
    <t>AO NOMINAL DE ALIMENTACAO 220V,CORRENTE NA LAMPADA 1,2A,TENS</t>
  </si>
  <si>
    <t>AO NA LAMPADA 100V,CABOS DO IGNITOR QUE ALIMENTAM A LAMPADA</t>
  </si>
  <si>
    <t>COM ISOLAMENTO PARA 5KV,CONEXOES ATRAVES DE TOMADA POLARIZAD</t>
  </si>
  <si>
    <t>A IP-68,CLASSE 5KV,CONFORME DESENHO A3-1971-PD.FORNECIMENTO</t>
  </si>
  <si>
    <t>21.046.0060-A</t>
  </si>
  <si>
    <t>21.046.0065-0</t>
  </si>
  <si>
    <t>REATOR TIPO SUBTERRANEO PARA LAMPADA VS/MVM DE 250W,IGNITOR</t>
  </si>
  <si>
    <t>COM PICO DE TENSAO 2,8 A 4KV,FATOR DE POTENCIA DE 0,92,TENSA</t>
  </si>
  <si>
    <t>O DE ALIMENTACAO 220V,CORRENTE NA LAMPADA 3A,TENSAO NA LAMPA</t>
  </si>
  <si>
    <t>DA 100V,CABOS DO IGNITOR QUE ALIMENTAM A LAMPADA COM ISOLAME</t>
  </si>
  <si>
    <t>NTO PARA 5KV,CONEXOES ATRAVES DE TOMADA POLARIZADA IP-68,CLA</t>
  </si>
  <si>
    <t>SSE 5KV,PERDA MAXIMA DE 10%(DES.A3-1971-PD).FORNECIMENTO</t>
  </si>
  <si>
    <t>21.046.0065-A</t>
  </si>
  <si>
    <t>21.046.0070-0</t>
  </si>
  <si>
    <t>REATOR TIPO SUBTERRANEO PARA LAMPADA VS/MVM DE 400W,IGNITOR</t>
  </si>
  <si>
    <t>COM PICO TENSAO 2,8 A 4KV,FATOR DE POTENCIA DE 0,92,TENSAO D</t>
  </si>
  <si>
    <t>E ALIMENTACAO 220V,CORRENTE NA LAMPADA 4,5A,TENSAO NA LAMPAD</t>
  </si>
  <si>
    <t>A 100V,CABOS DO IGNITOR QUE ALIMENTAM A LAMPADA COM ISOLAMEN</t>
  </si>
  <si>
    <t>TO PARA 5KV,CONEXOES ATRAVES DE TOMADA POLARIZADA IP-68,CLAS</t>
  </si>
  <si>
    <t>SE 5KV,PERDA MAXIMA DE 10%(DES.A3-1971-PD).FORNECIMENTO</t>
  </si>
  <si>
    <t>21.046.0070-A</t>
  </si>
  <si>
    <t>21.048.0010-0</t>
  </si>
  <si>
    <t>LUMINARIA EQUIPADA COM LAMPADA DE DESCARGA E ACESSORIOS,EM C</t>
  </si>
  <si>
    <t>ORDOALHA,EXCLUSIVE LUMINARIA,INCLUSIVE FORNECIMENTO DA CORDO</t>
  </si>
  <si>
    <t>ALHA.COLOCACAO</t>
  </si>
  <si>
    <t>21.048.0010-A</t>
  </si>
  <si>
    <t>21.048.0015-0</t>
  </si>
  <si>
    <t>ORDOALHA,EXCLUSIVE LUMINARIA E O FORNECIMENTO DA CORDOALHA.C</t>
  </si>
  <si>
    <t>21.048.0015-A</t>
  </si>
  <si>
    <t>21.048.0020-0</t>
  </si>
  <si>
    <t>LUMINARIA EQUIPADA COM LAMPADA DE DESCARGA E ACESSORIOS,EM T</t>
  </si>
  <si>
    <t>ETO OU PAREDE;EXCLUSIVE LUMINARIA.COLOCACAO</t>
  </si>
  <si>
    <t>21.048.0020-A</t>
  </si>
  <si>
    <t>21.048.0025-0</t>
  </si>
  <si>
    <t>PROJETORES (DOIS) EQUIPADOS COM LAMPADAS DE DESCARGA,FIXADOS</t>
  </si>
  <si>
    <t> EM POSTE DE ACO OU CONCRETO,INCLUSIVE FERRAGENS DE FIXACAO,</t>
  </si>
  <si>
    <t>EXCLUSIVE PROJETOR.COLOCACAO</t>
  </si>
  <si>
    <t>21.048.0025-A</t>
  </si>
  <si>
    <t>21.048.0030-0</t>
  </si>
  <si>
    <t>PROJETORES (DOIS) EQUIPADOS COM LAMPADA DE DESCARGA,FIXADOS</t>
  </si>
  <si>
    <t>EM CRUZETA Nº1;INCLUSIVE FERRAGENS DE FIXACAO,EXCLUSIVE PROJ</t>
  </si>
  <si>
    <t>ETOR.COLOCACAO</t>
  </si>
  <si>
    <t>21.048.0030-A</t>
  </si>
  <si>
    <t>21.048.0035-0</t>
  </si>
  <si>
    <t>PROJETORES(TRES)EQUIPADOS COM LAMPADAS DE DESCARGA,FIXADOS E</t>
  </si>
  <si>
    <t>M POSTE DE CONCRETO,INCLUSIVE FERRAGENS DE FIXACAO,EXCLUSIVE</t>
  </si>
  <si>
    <t> PROJETORES.COLOCACAO</t>
  </si>
  <si>
    <t>21.048.0035-A</t>
  </si>
  <si>
    <t>21.048.0040-0</t>
  </si>
  <si>
    <t>PROJETORES(QUATRO)EQUIPADOS COM LAMPADA DE DESCARGA,FIXADOS</t>
  </si>
  <si>
    <t>EM POSTE DE ACO RETO;INCLUSIVE FERRAGENS DE FIXACAO,EXCLUSIV</t>
  </si>
  <si>
    <t>E PROJETORES.COLOCACAO</t>
  </si>
  <si>
    <t>21.048.0040-A</t>
  </si>
  <si>
    <t>21.048.0045-0</t>
  </si>
  <si>
    <t>PROJETOR FIXADO EM BANDEJA ATRAVES DE CHUMBADORES DE ACO INO</t>
  </si>
  <si>
    <t>X,EXCLUSIVE PROJETOR,CHUMBADOR E BANDEJAMENTO.COLOCACAO</t>
  </si>
  <si>
    <t>21.048.0045-A</t>
  </si>
  <si>
    <t>21.048.0050-0</t>
  </si>
  <si>
    <t>REATOR,PADRAO RIOLUZ,PARA LAMPADA DE DESCARGA,EM POSTE DE AC</t>
  </si>
  <si>
    <t>O,CONCRETO OU MADEIRA,EXCLUSIVE FORNECIMENTO DO REATOR E FER</t>
  </si>
  <si>
    <t>RAGENS DE FIXACAO.COLOCACAO</t>
  </si>
  <si>
    <t>21.048.0050-A</t>
  </si>
  <si>
    <t>21.048.0055-0</t>
  </si>
  <si>
    <t>REATOR,PADRAO RIOLUZ,PARA LAMPADA DE DESCARGA EM POSTE(ACO O</t>
  </si>
  <si>
    <t>U CONCRETO),INCLUINDO INTERLIGACAO NA REDE E NA LUMINARIA E</t>
  </si>
  <si>
    <t>FERRAGENS DE FIXACAO;EXCLUSIVE FORNECIMENTO DO REATOR.COLOCA</t>
  </si>
  <si>
    <t>21.048.0055-A</t>
  </si>
  <si>
    <t>21.048.0060-0</t>
  </si>
  <si>
    <t>REATOR PARA LAMPADA DE DESCARGA EM TETO,PISO OU PAREDE,INCLU</t>
  </si>
  <si>
    <t>SIVE INTERLIGACAO NA REDE E NA LUMINARIA E FERRAGENS DE FIXA</t>
  </si>
  <si>
    <t>CAO,EXCLUSIVE FORNECIMENTO DE REATOR.COLOCACAO</t>
  </si>
  <si>
    <t>21.048.0060-A</t>
  </si>
  <si>
    <t>21.048.0065-0</t>
  </si>
  <si>
    <t>REATOR COM IGNITOR EM BANDEJA,EXCLUSIVE REATOR.COLOCACAO</t>
  </si>
  <si>
    <t>21.048.0065-A</t>
  </si>
  <si>
    <t>21.050.0010-0</t>
  </si>
  <si>
    <t>FITA ISOLANTE AUTO-FUSAO,DE 19MMX10M.FORNECIMENTO</t>
  </si>
  <si>
    <t>21.050.0010-A</t>
  </si>
  <si>
    <t>21.050.0015-0</t>
  </si>
  <si>
    <t>FITA ISOLANTE PLASTICA ADESIVA,DE 19MMX20M.FORNECIMENTO</t>
  </si>
  <si>
    <t>21.050.0015-A</t>
  </si>
  <si>
    <t>21.050.0020-0</t>
  </si>
  <si>
    <t>ARRUELA EM ALUMINIO DE(13X2)MM.FORNECIMENTO</t>
  </si>
  <si>
    <t>21.050.0020-A</t>
  </si>
  <si>
    <t>21.050.0025-0</t>
  </si>
  <si>
    <t>ARRUELA DE PRESSAO DE(13X2,5)MM.FORNECIMENTO</t>
  </si>
  <si>
    <t>21.050.0025-A</t>
  </si>
  <si>
    <t>21.050.0035-0</t>
  </si>
  <si>
    <t>CALCO DUPLO NUMERO 4.FORNECIMENTO</t>
  </si>
  <si>
    <t>21.050.0035-A</t>
  </si>
  <si>
    <t>21.050.0040-0</t>
  </si>
  <si>
    <t>CHUMBADOR EM ACO CARBONO,COM DIAMETRO DE 7/8",COMPRIMENTO DE</t>
  </si>
  <si>
    <t> 500MM,GALVANIZADO A QUENTE POR IMERSAO,COM PORCA,ARRUELA LI</t>
  </si>
  <si>
    <t>SA E ARRUELA DE PRESSAO.FORNECIMENTO</t>
  </si>
  <si>
    <t>21.050.0040-A</t>
  </si>
  <si>
    <t>21.050.0045-0</t>
  </si>
  <si>
    <t>CHUMBADOR DE ACO INOXIDAVEL 304,TEC BOLT,TBM 12.100,COMPRIME</t>
  </si>
  <si>
    <t>NTO DE 96MM E DIAMETRO DE 1/2",COM ARRUELA LISA E DE PRESSAO</t>
  </si>
  <si>
    <t>E PORCA,TECNART OU SIMILAR.FORNECIMENTO</t>
  </si>
  <si>
    <t>21.050.0045-A</t>
  </si>
  <si>
    <t>21.050.0050-0</t>
  </si>
  <si>
    <t>CHUMBADOR DE EXPANSAO DE ACO,COM DIAMETRO DE 1/2" E COMPRIME</t>
  </si>
  <si>
    <t>NTO DO PARAFUSO DE 3".FORNECIMENTO</t>
  </si>
  <si>
    <t>21.050.0050-A</t>
  </si>
  <si>
    <t>21.050.0055-0</t>
  </si>
  <si>
    <t>CINTA DE ACO GALVANIZADO DE 150MM.FORNECIMENTO</t>
  </si>
  <si>
    <t>21.050.0055-A</t>
  </si>
  <si>
    <t>21.050.0060-0</t>
  </si>
  <si>
    <t>CINTA DE ACO GALVANIZADO DE 200MM.FORNECIMENTO</t>
  </si>
  <si>
    <t>21.050.0060-A</t>
  </si>
  <si>
    <t>21.050.0065-0</t>
  </si>
  <si>
    <t>CONJUNTO DE SUSTENTACAO DE SINALIZACAO VERTICAL,PROPRIO PARA</t>
  </si>
  <si>
    <t> POSTE MULTI-USO,CONSTITUIDO DE 2 BRACOS PARALELOS EM ACO CA</t>
  </si>
  <si>
    <t>RBONO SAE 1010/1020,ZINCADO COM PROJECAO HORIZONTAL 4,37M,CO</t>
  </si>
  <si>
    <t>NSTRUIDO COM TUBO INDUSTRIAL Nº3,DIAMETRO 88,9X3,35MM DE ESP</t>
  </si>
  <si>
    <t>ESSURA,CONFORME DESENHO A1-1859-PD.FORNECIMENTO</t>
  </si>
  <si>
    <t>21.050.0065-A</t>
  </si>
  <si>
    <t>21.050.0070-0</t>
  </si>
  <si>
    <t>CRUZETA Q-3,DE 6 PINOS.FORNECIMENTO</t>
  </si>
  <si>
    <t>21.050.0070-A</t>
  </si>
  <si>
    <t>21.050.0075-0</t>
  </si>
  <si>
    <t>GRAMPO "U",NUMERO 5.FORNECIMENTO</t>
  </si>
  <si>
    <t>21.050.0075-A</t>
  </si>
  <si>
    <t>21.050.0080-0</t>
  </si>
  <si>
    <t>PARAFUSO COM CABECA SEXTAVADA DE (5/8"X1.1/2").FORNECIMENTO</t>
  </si>
  <si>
    <t>21.050.0080-A</t>
  </si>
  <si>
    <t>21.050.0085-0</t>
  </si>
  <si>
    <t>PARAFUSO COM CABECA SEXTAVADA DE(12X1,75X50)MM.FORNECIMENTO</t>
  </si>
  <si>
    <t>21.050.0085-A</t>
  </si>
  <si>
    <t>21.050.0090-0</t>
  </si>
  <si>
    <t>PARAFUSO FRANCES DE (5/8"X2.1/2").FORNECIMENTO</t>
  </si>
  <si>
    <t>21.050.0090-A</t>
  </si>
  <si>
    <t>21.050.0095-0</t>
  </si>
  <si>
    <t>PARAFUSO DE MAQUINA SEXTAVADA DE (1/2"X1.1/2").FORNECIMENTO</t>
  </si>
  <si>
    <t>21.050.0095-A</t>
  </si>
  <si>
    <t>21.050.0100-0</t>
  </si>
  <si>
    <t>PORCA SEXTAVADA,EM ACO GALVANIZADO,DE 5/8" (16MM).FORNECIMEN</t>
  </si>
  <si>
    <t>21.050.0100-A</t>
  </si>
  <si>
    <t>21.050.0105-0</t>
  </si>
  <si>
    <t>PORCA SEXTAVADA DE (12X1,75)MM.FORNECIMENTO</t>
  </si>
  <si>
    <t>21.050.0105-A</t>
  </si>
  <si>
    <t>21.050.0110-0</t>
  </si>
  <si>
    <t>BASE DE ACO PARA SUSTENTACAO DE POSTE FIXADA POR CHUMBADOR</t>
  </si>
  <si>
    <t>EM FUNDACAO DE CONCRETO ARMADO.ASSENTAMENTO</t>
  </si>
  <si>
    <t>21.050.0110-A</t>
  </si>
  <si>
    <t>21.050.0120-0</t>
  </si>
  <si>
    <t>CHUMBADOR PARA FIXACAO DE POSTE DE ACO CURVO DE 1 BRACO,DE 8</t>
  </si>
  <si>
    <t>M ATE 9M DE ALTURA,EXCLUSIVE ESTE,DE 7/8"X600MM,COM PORCA E</t>
  </si>
  <si>
    <t>ARRUELA GALVANIZADAS A FOGO,PADRAO RIOLUZ.FORNECIMENTO E INS</t>
  </si>
  <si>
    <t>21.050.0120-A</t>
  </si>
  <si>
    <t>21.050.0125-0</t>
  </si>
  <si>
    <t>CRUZETA N°2,DE 2 PINOS.FORNECIMENTO</t>
  </si>
  <si>
    <t>21.050.0125-A</t>
  </si>
  <si>
    <t>21.051.0010-0</t>
  </si>
  <si>
    <t>ARAME DE FERRO GALVANIZADO DE 12BWG,2,76MM.FORNECIMENTO</t>
  </si>
  <si>
    <t>21.051.0010-A</t>
  </si>
  <si>
    <t>21.051.0030-0</t>
  </si>
  <si>
    <t>CAPA ISOLANTE COM RESINA DE SILICONE PARA CONECTOR TIPO CUNH</t>
  </si>
  <si>
    <t>A EM INSTALACAO SUBTERRANEA.FORNECIMENTO E COLOCACAO</t>
  </si>
  <si>
    <t>21.051.0030-A</t>
  </si>
  <si>
    <t>21.051.0040-0</t>
  </si>
  <si>
    <t>CAPA ISOLANTE PARA CONECTOR TIPO CUNHA,PARA INSTALACAO SUBTE</t>
  </si>
  <si>
    <t>RRANEA,TENSAO DE 600V,COM ISOLAMENTO DE SILICONE ESTABILIZAD</t>
  </si>
  <si>
    <t>O PARA USO NOS MODELOS DE CONECTORES DE 1 A 14,PADRAO RIOLUZ</t>
  </si>
  <si>
    <t>21.051.0040-A</t>
  </si>
  <si>
    <t>21.100.0021-0</t>
  </si>
  <si>
    <t>SERVICO DE APOIO AS INSTALACOES REQUERIDAS A EMPREITEIRA,SEN</t>
  </si>
  <si>
    <t>DO 1 ASSISTENTE TECNICO PARA CADA 3(TRES)TURMAS NO MINIMO,OU</t>
  </si>
  <si>
    <t>PARA 4(QUATRO)TURMAS NO MAXIMO.HORARIO NOTURNO</t>
  </si>
  <si>
    <t>21.100.0021-A</t>
  </si>
  <si>
    <t>21.100.0030-0</t>
  </si>
  <si>
    <t>DO 1 MONTADOR ELETROMECANICO OU ELETRICISTA.HORARIO DIURNO</t>
  </si>
  <si>
    <t>21.100.0030-A</t>
  </si>
  <si>
    <t>21.100.0031-0</t>
  </si>
  <si>
    <t>DO 1 MONTADOR ELETROMECANICO OU ELETRICISTA.HORARIO NOTURNO</t>
  </si>
  <si>
    <t>21.100.0031-A</t>
  </si>
  <si>
    <t>21.100.0040-0</t>
  </si>
  <si>
    <t>DO 2 MONTADORES ELETROMECANICOS.HORARIO DIURNO</t>
  </si>
  <si>
    <t>21.100.0040-A</t>
  </si>
  <si>
    <t>21.100.0041-0</t>
  </si>
  <si>
    <t>SERVICO DE APOIO AS INSTALACOES ROSQUEADAS A EMPREITEIRA,SEN</t>
  </si>
  <si>
    <t>DO 2 MONTADORES ELETROMECANICOS.HORARIO NOTURNO</t>
  </si>
  <si>
    <t>21.100.0041-A</t>
  </si>
  <si>
    <t>21.100.0060-0</t>
  </si>
  <si>
    <t>DO 1 OPERADOR DE COMUNICACAO.HORARIO DIURNO</t>
  </si>
  <si>
    <t>21.100.0060-A</t>
  </si>
  <si>
    <t>21.100.0070-0</t>
  </si>
  <si>
    <t>SERVICOS DE APOIO AS INSTALACOES REQUERIDAS A EMPREITEIRA,SE</t>
  </si>
  <si>
    <t>NDO 2 AJUDANTES DE MONTADOR ELETROMECANICO OU ELETRICISTA.HO</t>
  </si>
  <si>
    <t>RARIO DIURNO</t>
  </si>
  <si>
    <t>21.100.0070-A</t>
  </si>
  <si>
    <t>21.100.0100-0</t>
  </si>
  <si>
    <t>DO 1 ENCARREGADO.HORARIO DIURNO</t>
  </si>
  <si>
    <t>21.100.0100-A</t>
  </si>
  <si>
    <t>21.100.0101-0</t>
  </si>
  <si>
    <t>DO 1 ENCARREGADO.HORARIO NOTURNO</t>
  </si>
  <si>
    <t>21.100.0101-A</t>
  </si>
  <si>
    <t>21.100.0110-0</t>
  </si>
  <si>
    <t>MAO-DE-OBRA PARA SERVICOS DE QUALQUER NATUREZA.TURMA DE REPA</t>
  </si>
  <si>
    <t>21.100.0110-A</t>
  </si>
  <si>
    <t>21.100.0120-0</t>
  </si>
  <si>
    <t>SERVICO DE MANUTENCAO DE ILUMINACAO PUBLICA EM:POSTES COM AL</t>
  </si>
  <si>
    <t>TURA DE MONTAGEM ATE 12,00M(EXCLUSIVE),POSTES ORNAMENTAIS,TU</t>
  </si>
  <si>
    <t>NEIS,MONUMENTOS OU FACHADAS.HORARIO DIURNO</t>
  </si>
  <si>
    <t>21.100.0120-A</t>
  </si>
  <si>
    <t>21.100.0121-0</t>
  </si>
  <si>
    <t>NEIS,MONUMENTOS OU FACHADAS.HORARIO NOTURNO</t>
  </si>
  <si>
    <t>21.100.0121-A</t>
  </si>
  <si>
    <t>21.100.0122-0</t>
  </si>
  <si>
    <t>NEIS,MONUMENTOS OU FACHADAS,SENDO A TURMA DE REPAROS COMPOST</t>
  </si>
  <si>
    <t>A DE 1 MONTADOR E 1 AJUDANTE.HORARIO DIURNO</t>
  </si>
  <si>
    <t>21.100.0122-A</t>
  </si>
  <si>
    <t>21.100.0123-0</t>
  </si>
  <si>
    <t>A DE 1 MONTADOR E 1 AJUDANTE.HORARIO NOTURNO</t>
  </si>
  <si>
    <t>21.100.0123-A</t>
  </si>
  <si>
    <t>21.100.0125-0</t>
  </si>
  <si>
    <t>TURA DE MONTAGEM ATE 12,00M,(EXCLUSIVE),POSTES ORNAMENTAIS,T</t>
  </si>
  <si>
    <t>UNEIS,MONUMENTOS OU FACHADAS,SENDO A TURMA DE REPAROS COMPOS</t>
  </si>
  <si>
    <t>TA DE 1 MONTADOR E 2 AJUDANTES.HORARIO DIURNO</t>
  </si>
  <si>
    <t>21.100.0125-A</t>
  </si>
  <si>
    <t>21.100.0126-0</t>
  </si>
  <si>
    <t>A DE 1 MONTADOR E 2 AJUDANTES.HORARIO NOTURNO</t>
  </si>
  <si>
    <t>21.100.0126-A</t>
  </si>
  <si>
    <t>21.100.0130-0</t>
  </si>
  <si>
    <t>TURA DE MONTAGEM DE 12,00M(INCLUSIVE)ATE 30,00M(INCLUSIVE),P</t>
  </si>
  <si>
    <t>OSTES ORNAMENTAIS,TUNEIS,MONUMENTOS OU FACHADAS.SENDO HORARI</t>
  </si>
  <si>
    <t>21.100.0130-A</t>
  </si>
  <si>
    <t>21.100.0135-0</t>
  </si>
  <si>
    <t>SERVICO DE MANUTENCAO DE ILUMINACAO PUBLICA EM POSTES COM AL</t>
  </si>
  <si>
    <t>TURA DE MONTAGEM DE 12,00M(INCLUSIVE)ATE 30,00M(INCLUSIVE),S</t>
  </si>
  <si>
    <t>ENDO A TURMA DE REPAROS COMPOSTA DE 1 MONTADOR E 5 AJUDANTES</t>
  </si>
  <si>
    <t>21.100.0135-A</t>
  </si>
  <si>
    <t>21.100.0140-0</t>
  </si>
  <si>
    <t>SERVICO DE MANUTENCAO DE ILUMINACAO PUBLICA NO PARQUE DO FLA</t>
  </si>
  <si>
    <t>MENGO EM SUBESTACOES E EM POSTES COM ALTURA DE MONTAGEM ATE</t>
  </si>
  <si>
    <t>45,00M(INCLUSIVE),COM UTILIZACAO DE ANDAIME,EXCLUSIVE O ANDA</t>
  </si>
  <si>
    <t>IME</t>
  </si>
  <si>
    <t>21.100.0140-A</t>
  </si>
  <si>
    <t>21.100.0145-0</t>
  </si>
  <si>
    <t>45,00M(INCLUSIVE),SENDO A TURMA DE REPAROS COMPOSTA DE 1 MON</t>
  </si>
  <si>
    <t>TADOR E 9 AJUDANTES,COM UTILIZACAO DE ANDAIME,EXCLUSIVE O AN</t>
  </si>
  <si>
    <t>DAIME</t>
  </si>
  <si>
    <t>21.100.0145-A</t>
  </si>
  <si>
    <t>21.100.0160-0</t>
  </si>
  <si>
    <t>DO 1 ESCRITURARIO, HORARIO DIURNO</t>
  </si>
  <si>
    <t>21.100.0160-A</t>
  </si>
  <si>
    <t>21.100.0170-0</t>
  </si>
  <si>
    <t>DO 1 DIGITADOR,HORARIO DIURNO</t>
  </si>
  <si>
    <t>21.100.0170-A</t>
  </si>
  <si>
    <t>21.100.0190-0</t>
  </si>
  <si>
    <t>DO 1 ALMOXARIFE E 3 AJUDANTES DE MONTADOR, HORARIO DIURNO</t>
  </si>
  <si>
    <t>21.100.0190-A</t>
  </si>
  <si>
    <t>21.100.0250-0</t>
  </si>
  <si>
    <t>DO 1 MOTORISTA, HORARIO DIURNO</t>
  </si>
  <si>
    <t>21.100.0250-A</t>
  </si>
  <si>
    <t>21.100.0251-0</t>
  </si>
  <si>
    <t>DO 1 MOTORISTA, HORARIO NOTURNO</t>
  </si>
  <si>
    <t>21.100.0251-A</t>
  </si>
  <si>
    <t>21.100.0300-0</t>
  </si>
  <si>
    <t>DO 1 MOTORISTA E OPERADOR DE GUINDAUTO.HORARIO DIURNO</t>
  </si>
  <si>
    <t>21.100.0300-A</t>
  </si>
  <si>
    <t>21.100.0301-0</t>
  </si>
  <si>
    <t>DO 1 MOTORISTA E OPERADOR DE GUINDAUTO.HORARIO NOTURNO</t>
  </si>
  <si>
    <t>21.100.0301-A</t>
  </si>
  <si>
    <t>21.101.0010-0</t>
  </si>
  <si>
    <t>SERVICO DE APOIO AS INSTALACOES REQUERIDAS A EMPREITARIA,SEN</t>
  </si>
  <si>
    <t>DO 1 ENGENHEIRO ELETRICISTA,COM NO MINIMO,4 ANOS DE EXPERIEN</t>
  </si>
  <si>
    <t>CIA NO SERVICO.HORARIO DIURNO</t>
  </si>
  <si>
    <t>21.101.0010-A</t>
  </si>
  <si>
    <t>21.102.0010-0</t>
  </si>
  <si>
    <t>PARA 4(QUATRO)TURMAS NO MAXIMO.HORARIO DIURNO</t>
  </si>
  <si>
    <t>21.102.0010-A</t>
  </si>
  <si>
    <t>21.103.0010-0</t>
  </si>
  <si>
    <t>DO 1 ELETROTECNICO,COM NO MINIMO 4 ANOS DE EXPERIENCIA NO SE</t>
  </si>
  <si>
    <t>RVICO.HORARIO DIURNO</t>
  </si>
  <si>
    <t>21.103.0010-A</t>
  </si>
  <si>
    <t>22.005.0005-0</t>
  </si>
  <si>
    <t>EXTRACAO E TRANSPORTE DE TERRA PARA SUBSTRATO,PARA ENCHIMENT</t>
  </si>
  <si>
    <t>O DE SACOS PLASTICOS E PRODUCAO DE MUDAS DE ESSENCIAS FLORES</t>
  </si>
  <si>
    <t>TAIS.CUSTO VALIDO PARA CADA 100 UNIDADES</t>
  </si>
  <si>
    <t>22.005.0005-A</t>
  </si>
  <si>
    <t>22.005.0015-0</t>
  </si>
  <si>
    <t>PENEIRAMENTO E MISTURA DE TERRA PARA ENCHIMENTO DE SACOS PLA</t>
  </si>
  <si>
    <t>STICOS E PRODUCAO DE MUDAS DE ESSENCIAS FLORESTAIS.CUSTO VAL</t>
  </si>
  <si>
    <t>IDO PARA CADA 100 UNIDADES</t>
  </si>
  <si>
    <t>22.005.0015-A</t>
  </si>
  <si>
    <t>22.005.0020-0</t>
  </si>
  <si>
    <t>DESINFECCAO E ADUBACAO DA TERRA DE SUBSTRATO,PARA ENCHIMENTO</t>
  </si>
  <si>
    <t> DE SACOS PLASTICOS E PRODUCAO DE MUDAS DE ESSENCIAS FLOREST</t>
  </si>
  <si>
    <t>AIS.CUSTO VALIDO PARA CADA 100 UNIDADES</t>
  </si>
  <si>
    <t>22.005.0020-A</t>
  </si>
  <si>
    <t>22.005.0025-0</t>
  </si>
  <si>
    <t>ENCHIMENTO DOS SACOS PLASTICOS,PARA PRODUCAO DE MUDAS DE ESS</t>
  </si>
  <si>
    <t>ENCIAS FLORESTAIS.CUSTO VALIDO PARA CADA 100 UNIDADES</t>
  </si>
  <si>
    <t>22.005.0025-A</t>
  </si>
  <si>
    <t>22.005.0030-0</t>
  </si>
  <si>
    <t>PREPARO DOS CANTEIROS,PARA PRODUCAO DE MUDAS DE ESSENCIAS FL</t>
  </si>
  <si>
    <t>ORESTAIS.CUSTO VALIDO PARA CADA 100 UNIDADES</t>
  </si>
  <si>
    <t>22.005.0030-A</t>
  </si>
  <si>
    <t>22.005.0035-0</t>
  </si>
  <si>
    <t>ENCANTEIRAMENTO DOS SACOS PLASTICOS,PARA PRODUCAO DE MUDAS N</t>
  </si>
  <si>
    <t>ATIVAS DE ESSENCIAS FLORESTAIS.CUSTO VALIDO PARA CADA 100 UN</t>
  </si>
  <si>
    <t>IDADES</t>
  </si>
  <si>
    <t>22.005.0035-A</t>
  </si>
  <si>
    <t>22.005.0040-0</t>
  </si>
  <si>
    <t>SEMEADURA EM SACOS PLASTICOS ATRAVES DE SERINGA.CUSTO VALIDO</t>
  </si>
  <si>
    <t> PARA CADA 100 UNIDADES</t>
  </si>
  <si>
    <t>22.005.0040-A</t>
  </si>
  <si>
    <t>22.005.0045-0</t>
  </si>
  <si>
    <t>REPICAGEM E DESBASTE DAS MUDAS DE ESSENCIAS FLORESTAIS.CUSTO</t>
  </si>
  <si>
    <t> VALIDO PARA CADA 100 UNIDADES</t>
  </si>
  <si>
    <t>22.005.0045-A</t>
  </si>
  <si>
    <t>22.005.0050-0</t>
  </si>
  <si>
    <t>IRRIGACAO DAS MUDAS DE ESSENCIAS FLORESTAIS COM USO DE MANGU</t>
  </si>
  <si>
    <t>EIRA.CUSTO VALIDO PARA CADA 100 UNIDADES</t>
  </si>
  <si>
    <t>22.005.0050-A</t>
  </si>
  <si>
    <t>22.005.0055-0</t>
  </si>
  <si>
    <t>CAPINA MANUAL,REMOCAO E SELECAO DAS MUDAS DE ESSENCIAS FLORE</t>
  </si>
  <si>
    <t>STAIS.CUSTO VALIDO PARA CADA 100 UNIDADES</t>
  </si>
  <si>
    <t>22.005.0055-A</t>
  </si>
  <si>
    <t>22.005.0060-0</t>
  </si>
  <si>
    <t>APLICACAO DE DEFENSIVOS,EXCLUSIVE ESTE,NAS MUDAS DE ESSENCIA</t>
  </si>
  <si>
    <t>S FLORESTAIS.CUSTO VALIDO PARA CADA 100 UNIDADES</t>
  </si>
  <si>
    <t>22.005.0060-A</t>
  </si>
  <si>
    <t>22.005.0070-0</t>
  </si>
  <si>
    <t>PREPARO DE ESTACAS PARA PRODUCAO DE MUDAS DE ESSENCIAS FLORE</t>
  </si>
  <si>
    <t>22.005.0070-A</t>
  </si>
  <si>
    <t>22.005.0075-0</t>
  </si>
  <si>
    <t>SACO PLASTICO PARA PRODUCAO DE MUDAS NA MEDIA DE (15X25)CM X</t>
  </si>
  <si>
    <t> 0,15MM.FORNECIMENTO</t>
  </si>
  <si>
    <t>22.005.0075-A</t>
  </si>
  <si>
    <t>22.005.0080-0</t>
  </si>
  <si>
    <t>SACO PLASTICO PARA PRODUCAO DE MUDAS NA MEDIA DE (20X30)CM X</t>
  </si>
  <si>
    <t> 0,20MM.FORNECIMENTO</t>
  </si>
  <si>
    <t>22.005.0080-A</t>
  </si>
  <si>
    <t>22.005.0085-0</t>
  </si>
  <si>
    <t>SACO PLASTICO PARA PRODUCAO DE MUDAS NA MEDIA DE (28X35)CM X</t>
  </si>
  <si>
    <t> 0,22MM.FORNECIMENTO</t>
  </si>
  <si>
    <t>22.005.0085-A</t>
  </si>
  <si>
    <t>22.010.0010-0</t>
  </si>
  <si>
    <t>MUDAS NATIVAS DE ESSENCIAS FLORESTAIS ATE 1,00M DE ALTURA.FO</t>
  </si>
  <si>
    <t>22.010.0010-A</t>
  </si>
  <si>
    <t>22.010.0015-0</t>
  </si>
  <si>
    <t>MUDAS EXOTICAS DE ESSENCIAS FLORESTAIS (EUCALIPTOS) ATE 30CM</t>
  </si>
  <si>
    <t> DE ALTURA.FORNECIMENTO</t>
  </si>
  <si>
    <t>22.010.0015-A</t>
  </si>
  <si>
    <t>22.010.0020-0</t>
  </si>
  <si>
    <t>MUDAS EXOTICAS DE ESSENCIAS FLORESTAIS (PINUS) ATE 30CM DE A</t>
  </si>
  <si>
    <t>LTURA.FORNECIMENTO</t>
  </si>
  <si>
    <t>22.010.0020-A</t>
  </si>
  <si>
    <t>22.010.0030-0</t>
  </si>
  <si>
    <t>MUDAS DE ESSENCIAS FLORESTAIS DE 30CM A 50CM DE ALTURA,TIPO</t>
  </si>
  <si>
    <t>SABIA,MARICA,TREMA,AROEIRA,IPES,PAU-FERRO E SIMILARES.FORNE-</t>
  </si>
  <si>
    <t>22.010.0030-A</t>
  </si>
  <si>
    <t>22.013.0005-0</t>
  </si>
  <si>
    <t>CONSTRUCAO MANUAL DE ACEIROS E TRILHAS</t>
  </si>
  <si>
    <t>22.013.0005-A</t>
  </si>
  <si>
    <t>22.013.0010-0</t>
  </si>
  <si>
    <t>ROCADA MANUAL DE VEGETACAO DENSA COM FOICE</t>
  </si>
  <si>
    <t>22.013.0010-A</t>
  </si>
  <si>
    <t>22.013.0015-0</t>
  </si>
  <si>
    <t>ROCADA MANUAL DE VEGETACAO LEVE COM FOICE</t>
  </si>
  <si>
    <t>22.013.0015-A</t>
  </si>
  <si>
    <t>22.013.0020-0</t>
  </si>
  <si>
    <t>DESTOCA COM ENXADAO</t>
  </si>
  <si>
    <t>22.013.0020-A</t>
  </si>
  <si>
    <t>22.013.0025-0</t>
  </si>
  <si>
    <t>ENLEIRAMENTO MANUAL DE VEGETACAO</t>
  </si>
  <si>
    <t>22.013.0025-A</t>
  </si>
  <si>
    <t>22.016.0005-0</t>
  </si>
  <si>
    <t>CONSTRUCAO DE ESTRADAS DE CIRCULACAO COM TRATOR DE ESTEIRAS</t>
  </si>
  <si>
    <t>22.016.0005-A</t>
  </si>
  <si>
    <t>22.016.0010-0</t>
  </si>
  <si>
    <t>ROCADO DE VEGETACAO COM ROCADEIRA COSTAL MOTORIZADA</t>
  </si>
  <si>
    <t>22.016.0010-A</t>
  </si>
  <si>
    <t>22.016.0015-0</t>
  </si>
  <si>
    <t>ROCADO DE VEGETACAO COM TRATOR DE PNEUS E ROCADEIRA</t>
  </si>
  <si>
    <t>22.016.0015-A</t>
  </si>
  <si>
    <t>22.016.0020-0</t>
  </si>
  <si>
    <t>ENLEIRAMENTO MECANICO DE VEGETACAO COM TRATOR DE ESTEIRAS</t>
  </si>
  <si>
    <t>22.016.0020-A</t>
  </si>
  <si>
    <t>22.016.0025-0</t>
  </si>
  <si>
    <t>ARACAO DO SOLO A 20CM DE PROFUNDIDADE COM TRATOR DE PNEUS E</t>
  </si>
  <si>
    <t>ARADO DE DISCO</t>
  </si>
  <si>
    <t>22.016.0025-A</t>
  </si>
  <si>
    <t>22.016.0030-0</t>
  </si>
  <si>
    <t>GRADEACAO DO SOLO COM TRATOR DE PNEUS E GRADE DE DISCOS</t>
  </si>
  <si>
    <t>22.016.0030-A</t>
  </si>
  <si>
    <t>22.020.0005-0</t>
  </si>
  <si>
    <t>PREPARO DE PIQUETES DE BAMBU DE 1,00M DE ALTURA,PARA ALINHAM</t>
  </si>
  <si>
    <t>ENTO E MARCACAO DE COVAS.CUSTO VALIDO PARA CADA 100 UNIDADES</t>
  </si>
  <si>
    <t>22.020.0005-A</t>
  </si>
  <si>
    <t>22.020.0010-0</t>
  </si>
  <si>
    <t>ALINHAMENTO E MARCACAO DE COVAS</t>
  </si>
  <si>
    <t>22.020.0010-A</t>
  </si>
  <si>
    <t>22.020.0015-0</t>
  </si>
  <si>
    <t>ABERTURA OU CAPINA DE FAIXAS DE 1,00M DE LARGURA</t>
  </si>
  <si>
    <t>22.020.0015-A</t>
  </si>
  <si>
    <t>22.020.0030-0</t>
  </si>
  <si>
    <t>DISTRIBUICAO DE MUDAS EXOTICAS DE ESSENCIAS FLORESTAIS.CUSTO</t>
  </si>
  <si>
    <t>22.020.0030-A</t>
  </si>
  <si>
    <t>22.020.0035-0</t>
  </si>
  <si>
    <t>DISTRIBUICAO DE MUDAS NATIVAS DE ESSENCIAS FLORESTAIS.CUSTO</t>
  </si>
  <si>
    <t>VALIDO PARA CADA 100 UNIDADES</t>
  </si>
  <si>
    <t>22.020.0035-A</t>
  </si>
  <si>
    <t>22.020.0040-0</t>
  </si>
  <si>
    <t>PLANTIO DE MUDAS EXOTICAS DE ESSENCIAS FLORESTAIS ATE 0,30M</t>
  </si>
  <si>
    <t>DE ALTURA,COM TUBETES,EXCLUSIVE AS MUDAS.CUSTO VALIDO PARA C</t>
  </si>
  <si>
    <t>ADA 100 UNIDADES</t>
  </si>
  <si>
    <t>22.020.0040-A</t>
  </si>
  <si>
    <t>22.020.0045-0</t>
  </si>
  <si>
    <t>DE ALTURA,EM SACOS PLASTICOS,EXCLUSIVE AS MUDAS.CUSTO VALIDO</t>
  </si>
  <si>
    <t>22.020.0045-A</t>
  </si>
  <si>
    <t>22.020.0050-0</t>
  </si>
  <si>
    <t>PLANTIO DE MUDAS NATIVAS DE ESSENCIAS FLORESTAIS ATE 1,00M D</t>
  </si>
  <si>
    <t>E ALTURA,EXCLUSIVE AS MUDAS.CUSTO VALIDO PARA CADA 100 UNIDA</t>
  </si>
  <si>
    <t>DES</t>
  </si>
  <si>
    <t>22.020.0050-A</t>
  </si>
  <si>
    <t>22.020.0055-0</t>
  </si>
  <si>
    <t>COLOCACAO DE COBERTURA MORTA (MULCH) AO REDOR DAS PLANTAS</t>
  </si>
  <si>
    <t>22.020.0055-A</t>
  </si>
  <si>
    <t>22.020.0070-0</t>
  </si>
  <si>
    <t>ABERTURA DE COVA DE 30X30X30CM,EM BANQUETA,EM ENCOSTA,INCLUS</t>
  </si>
  <si>
    <t>IVE MARCACAO</t>
  </si>
  <si>
    <t>22.020.0070-A</t>
  </si>
  <si>
    <t>22.020.0075-0</t>
  </si>
  <si>
    <t>ABERTURA DE COVA DE 15X15X15CM,INCLUINDO INCORPORACAO DE EST</t>
  </si>
  <si>
    <t>ERCO CURTIDO,PARA PLANTIO DE VEGETACAO REPTANTE EM AREA DE</t>
  </si>
  <si>
    <t>RESTINGA PLANA</t>
  </si>
  <si>
    <t>22.020.0075-A</t>
  </si>
  <si>
    <t>22.020.0080-0</t>
  </si>
  <si>
    <t>ABERTURA DE COVA DE 20X20X20CM,INCLUINDO INCORPORACAO DE EST</t>
  </si>
  <si>
    <t>ERCO CURTIDO,PARA PLANTIO DE VEGETACAO CACTACEAS EM AREA DE</t>
  </si>
  <si>
    <t>22.020.0080-A</t>
  </si>
  <si>
    <t>22.020.0085-0</t>
  </si>
  <si>
    <t>ABERTURA DE COVA DE 30X30X30CM,INCLUINDO INCORPORACAO DE EST</t>
  </si>
  <si>
    <t>ERCO CURTIDO,PARA PLANTIO DE VEGETACAO ARBUSTIVA EM AREA DE</t>
  </si>
  <si>
    <t>22.020.0085-A</t>
  </si>
  <si>
    <t>22.020.0090-0</t>
  </si>
  <si>
    <t>ABERTURA DE COVA DE 40X40X40CM,INCLUINDO INCORPORACAO DE EST</t>
  </si>
  <si>
    <t>22.020.0090-A</t>
  </si>
  <si>
    <t>22.020.0095-0</t>
  </si>
  <si>
    <t>ADUBACAO E CALAGEM,USANDO ADUBO ORGANICO/MINERAL,EM MUDAS PL</t>
  </si>
  <si>
    <t>ANTADAS EM ENCOSTAS</t>
  </si>
  <si>
    <t>22.020.0095-A</t>
  </si>
  <si>
    <t>22.020.0100-0</t>
  </si>
  <si>
    <t>CAPINA DE ACEIRO EM ENCOSTA EM AREA PREVIAMENTE ROCADA,EM FA</t>
  </si>
  <si>
    <t>SE DE IMPLANTACAO</t>
  </si>
  <si>
    <t>22.020.0100-A</t>
  </si>
  <si>
    <t>22.020.0105-0</t>
  </si>
  <si>
    <t>SE DE MANUTENCAO</t>
  </si>
  <si>
    <t>22.020.0105-A</t>
  </si>
  <si>
    <t>22.020.0110-0</t>
  </si>
  <si>
    <t>CAPINA DE VEGETACAO GRAMINEA EM AREA DE ENCOSTA EM CURVA DE</t>
  </si>
  <si>
    <t>NIVEL,INCLUSIVE MARCACAO DE FAIXAS EM CURVA DE NIVEL,EM FASE</t>
  </si>
  <si>
    <t>DE IMPLANTACAO</t>
  </si>
  <si>
    <t>22.020.0110-A</t>
  </si>
  <si>
    <t>22.020.0115-0</t>
  </si>
  <si>
    <t>NIVEL,EM FASE DE MANUTENCAO</t>
  </si>
  <si>
    <t>22.020.0115-A</t>
  </si>
  <si>
    <t>22.020.0120-0</t>
  </si>
  <si>
    <t>LIMPEZA MANUAL DE MATERIAIS DIVERSOS EM AREA DE MANGUEZAL(LI</t>
  </si>
  <si>
    <t>XO)</t>
  </si>
  <si>
    <t>22.020.0120-A</t>
  </si>
  <si>
    <t>22.020.0125-0</t>
  </si>
  <si>
    <t>PLANTIO DE GRAMA EM PLACAS,EM ENCOSTA,TIPO SAO CARLOS,BATATA</t>
  </si>
  <si>
    <t>IS OU LARGA,INCLUSIVE COMPRA E ARRANCAMENTO NO LOCAL DE ORIG</t>
  </si>
  <si>
    <t>EM,CARGA,TRANSPORTE MANUAL ENCOSTA ACIMA,DESCARGA E PREPARO</t>
  </si>
  <si>
    <t>22.020.0125-A</t>
  </si>
  <si>
    <t>22.020.0130-0</t>
  </si>
  <si>
    <t>PLANTIO E ADUBACAO DE MUDAS EM ENCOSTA,DE 30CM A 50CM DE ALT</t>
  </si>
  <si>
    <t>URA,TIPO SABIA,MARICA,TREMA,AROEIRA,IPES,PAU-FERRO E SIMILAR</t>
  </si>
  <si>
    <t>ES.FORNECIMENTO DA MUDA INCLUSO</t>
  </si>
  <si>
    <t>22.020.0130-A</t>
  </si>
  <si>
    <t>22.020.0135-0</t>
  </si>
  <si>
    <t>PLANTIO DE MUDAS DE VEGETACAO ARBUSTIVA,EXCLUSIVE O FORNECIM</t>
  </si>
  <si>
    <t>ENTO DE MUDA,EM AREA DE RESTINGA PLANA</t>
  </si>
  <si>
    <t>22.020.0135-A</t>
  </si>
  <si>
    <t>22.020.0140-0</t>
  </si>
  <si>
    <t>PLANTIO DE MUDAS DE VEGETACAO CACTACEAS,EXCLUSIVE O FORNECIM</t>
  </si>
  <si>
    <t>22.020.0140-A</t>
  </si>
  <si>
    <t>22.020.0145-0</t>
  </si>
  <si>
    <t>PLANTIO DE MUDAS DE VEGETACAO REPTANTE,EXCLUSIVE O FORNECIME</t>
  </si>
  <si>
    <t>NTO DE MUDA,EM AREA DE RESTINGA PLANA</t>
  </si>
  <si>
    <t>22.020.0145-A</t>
  </si>
  <si>
    <t>22.020.0150-0</t>
  </si>
  <si>
    <t>PLANTIO DE MUDA DE ESPECIE DE MANGUEZAL,DE 50 A 70CM DE ALTU</t>
  </si>
  <si>
    <t>RA,E ABERTURA DE COVA DE 10X10X20CM,EXCLUSIVE O FORNECIMENTO</t>
  </si>
  <si>
    <t> DA MUDA</t>
  </si>
  <si>
    <t>22.020.0150-A</t>
  </si>
  <si>
    <t>22.025.0005-0</t>
  </si>
  <si>
    <t>APLICACAO DE FORMICIDA GRANULADA.FORNECIMENTO E APLICACAO</t>
  </si>
  <si>
    <t>22.025.0005-A</t>
  </si>
  <si>
    <t>22.025.0010-0</t>
  </si>
  <si>
    <t>APLICACAO DE HERBICIDA ROUND UP.FORNECIMENTO E APLICACAO</t>
  </si>
  <si>
    <t>22.025.0010-A</t>
  </si>
  <si>
    <t>22.025.0015-0</t>
  </si>
  <si>
    <t>CAPINA QUIMICA COM HERBICIDA EM FAIXAS.FORNECIMENTO E APLICA</t>
  </si>
  <si>
    <t>22.025.0015-A</t>
  </si>
  <si>
    <t>22.026.0010-0</t>
  </si>
  <si>
    <t>APLICACAO DE CALCARIO DOLOMITICO NO SOLO,POR COVA.FORNECIMEN</t>
  </si>
  <si>
    <t>TO E APLICACAO</t>
  </si>
  <si>
    <t>22.026.0010-A</t>
  </si>
  <si>
    <t>22.028.0005-0</t>
  </si>
  <si>
    <t>APLICACAO DE ADUBO ORGANICO PARA MUDAS NATIVAS DE ESSENCIAS</t>
  </si>
  <si>
    <t>FLORESTAIS,POR COVA.FORNECIMENTO E APLICACAO</t>
  </si>
  <si>
    <t>22.028.0005-A</t>
  </si>
  <si>
    <t>22.028.0010-0</t>
  </si>
  <si>
    <t>APLICACAO DE ADUBO QUIMICO SUPERFOSFATO SIMPLES PARA MUDAS N</t>
  </si>
  <si>
    <t>ATIVAS,POR COVA.FORNECIMENTO E APLICACAO</t>
  </si>
  <si>
    <t>22.028.0010-A</t>
  </si>
  <si>
    <t>22.028.0015-0</t>
  </si>
  <si>
    <t>APLICACAO DE ADUBO QUIMICO (NPK),6:30:6,PARA MUDAS EXOTICAS,</t>
  </si>
  <si>
    <t>POR COVA.FORNECIMENTO E APLICACAO</t>
  </si>
  <si>
    <t>22.028.0015-A</t>
  </si>
  <si>
    <t>22.028.0025-0</t>
  </si>
  <si>
    <t>APLICACAO DE ADUBO,EXCLUSIVE O FORNECIMENTO,CUSTO VALIDO PAR</t>
  </si>
  <si>
    <t>A 100 COVAS</t>
  </si>
  <si>
    <t>22.028.0025-A</t>
  </si>
  <si>
    <t>22.028.0035-0</t>
  </si>
  <si>
    <t>ADUBACAO DIFERENCIADA EM ESPECIES VEGETAIS DE QUALQUER NATUR</t>
  </si>
  <si>
    <t>EZA.FORNECIMENTO E APLICACAO</t>
  </si>
  <si>
    <t>22.028.0035-A</t>
  </si>
  <si>
    <t>22.028.0040-0</t>
  </si>
  <si>
    <t>ADUBACAO QUIMICA COM FORMULA COMPLETA (NPK-10-10-10)EM GOLAS</t>
  </si>
  <si>
    <t> DE ARVORE,INCLUSIVE LIMPEZA E REVOLVIMENTO DE SOLO.FORNECIM</t>
  </si>
  <si>
    <t>ENTO E APLICACAO</t>
  </si>
  <si>
    <t>22.028.0040-A</t>
  </si>
  <si>
    <t>22.028.0045-0</t>
  </si>
  <si>
    <t>COMBATE A COLONIA DE CUPINS EM ARVORES ATRAVES DO METODO POR</t>
  </si>
  <si>
    <t> ISCAGEM (CUSTO VALIDO PARA UM MINIMO DE 30 ARVORES)</t>
  </si>
  <si>
    <t>22.028.0045-A</t>
  </si>
  <si>
    <t>22.028.0050-0</t>
  </si>
  <si>
    <t>CONTROLE QUIMICO DE ESPECIES VEGETAIS DE QUALQUER NATUREZA.F</t>
  </si>
  <si>
    <t>ORNECIMENTO E APLICACAO</t>
  </si>
  <si>
    <t>22.028.0050-A</t>
  </si>
  <si>
    <t>22.030.0010-0</t>
  </si>
  <si>
    <t>COROAMENTO DAS PLANTAS COM 1,00M DE DIAMETRO.CUSTO VALIDO PA</t>
  </si>
  <si>
    <t>RA CADA 100 UNIDADES</t>
  </si>
  <si>
    <t>22.030.0010-A</t>
  </si>
  <si>
    <t>22.030.0015-0</t>
  </si>
  <si>
    <t>MANUTENCAO DE ACEIROS</t>
  </si>
  <si>
    <t>22.030.0015-A</t>
  </si>
  <si>
    <t>22.030.0030-0</t>
  </si>
  <si>
    <t>ARRANCAMENTO E REPLANTIO DE ARBUSTO COM ATE 2M DE ALTURA</t>
  </si>
  <si>
    <t>22.030.0030-A</t>
  </si>
  <si>
    <t>22.030.0035-0</t>
  </si>
  <si>
    <t>PODA DE ESPECIES VEGETAIS DE BAIXO NIVEL DE DIFICULDADE,EXCL</t>
  </si>
  <si>
    <t>USIVE TRANSPORTE DE MATERIAL RESULTANTE</t>
  </si>
  <si>
    <t>22.030.0035-A</t>
  </si>
  <si>
    <t>22.030.0040-0</t>
  </si>
  <si>
    <t>PODA DE ESPECIES VEGETAIS DE MEDIO NIVEL DE DIFICULDADE,EXCL</t>
  </si>
  <si>
    <t>USIVE TRANSPORTE DO MATERIAL RESULTANTE</t>
  </si>
  <si>
    <t>22.030.0040-A</t>
  </si>
  <si>
    <t>22.030.0045-0</t>
  </si>
  <si>
    <t>PODA DE ESPECIES VEGETAIS DE ALTO NIVEL DE DIFICULDADE,EXCLU</t>
  </si>
  <si>
    <t>SIVE TRANSPORTE DO MATERIAL RESULTANTE</t>
  </si>
  <si>
    <t>22.030.0045-A</t>
  </si>
  <si>
    <t>22.030.0050-0</t>
  </si>
  <si>
    <t>REMOCAO DE ESPECIES VEGETAIS,PORTE MUDA (ATE 2M DE ALTURA),</t>
  </si>
  <si>
    <t>INCLUSIVE CARGA,DESCARGA E TRANSPORTE DO MATERIAL ATE 30KM</t>
  </si>
  <si>
    <t>22.030.0050-A</t>
  </si>
  <si>
    <t>22.030.0055-0</t>
  </si>
  <si>
    <t>REMOCAO DE ESPECIES VEGETAIS,PORTE PEQUENO (ENTRE 2M E 4M DE</t>
  </si>
  <si>
    <t> ALTURA),INCLUSIVE CARGA,DESCARGA E TRANSPORTE DO MATERIAL</t>
  </si>
  <si>
    <t>ATE 30KM</t>
  </si>
  <si>
    <t>22.030.0055-A</t>
  </si>
  <si>
    <t>22.030.0060-0</t>
  </si>
  <si>
    <t>REMOCAO DE ESPECIES VEGETAIS,PORTE MEDIO (ENTRE 4M E 6M DE</t>
  </si>
  <si>
    <t>ALTURA),INCLUSIVE CARGA,DESCARGA E TRANSPORTE DO MATERIAL</t>
  </si>
  <si>
    <t>22.030.0060-A</t>
  </si>
  <si>
    <t>22.030.0065-0</t>
  </si>
  <si>
    <t>REMOCAO DE ESPECIES VEGETAIS,PORTE GRANDE (ACIMA DE 6M DE AL</t>
  </si>
  <si>
    <t>TURA),INCLUSIVE CARGA,DESCARGA E TRANSPORTE DO MATERIAL ATE</t>
  </si>
  <si>
    <t>30KM</t>
  </si>
  <si>
    <t>22.030.0065-A</t>
  </si>
  <si>
    <t>22.030.0070-0</t>
  </si>
  <si>
    <t>TRANSPLANTE DE VEGETAIS DE PORTE PEQUENO (ENTRE 2M E 4M DE</t>
  </si>
  <si>
    <t>22.030.0070-A</t>
  </si>
  <si>
    <t>22.030.0075-0</t>
  </si>
  <si>
    <t>DENDROCIRURGIA EM ESPECIES VEGETAIS DE QUALQUER NATUREZA</t>
  </si>
  <si>
    <t>22.030.0075-A</t>
  </si>
  <si>
    <t>22.030.0080-0</t>
  </si>
  <si>
    <t>PINCELAMENTO EM LESAO DE ESPECIES VEGETAIS DE QUALQUER NATUR</t>
  </si>
  <si>
    <t>EZA</t>
  </si>
  <si>
    <t>22.030.0080-A</t>
  </si>
  <si>
    <t>22.030.0085-0</t>
  </si>
  <si>
    <t>RETUTORAMENTO DE ESPECIES VEGETAIS DE QUALQUER NATUREZA</t>
  </si>
  <si>
    <t>22.030.0085-A</t>
  </si>
  <si>
    <t>22.030.0090-0</t>
  </si>
  <si>
    <t>TRATAMENTO DE ARVORES COM LESOES ACIMA DE 0,50M²,COMPREENDEN</t>
  </si>
  <si>
    <t>DO:RASPAGEM DO MATERIAL NECROSADO,APLICACAO DE FUNGICIDAS,IN</t>
  </si>
  <si>
    <t>SETICIDAS,HORMONIOS E IMPERMEABILIZANTES,FECHAMENTO DAS CAVI</t>
  </si>
  <si>
    <t>DADES COM ESPUMA DE POLIURETANO COBERTA COM NATA DE CIMENTO</t>
  </si>
  <si>
    <t>E INCORPORACAO DE MATERIAIS PARA ENRIQUECIMENTO DO SOLO,EXCL</t>
  </si>
  <si>
    <t>USIVE MAO-DE-OBRA</t>
  </si>
  <si>
    <t>22.030.0090-A</t>
  </si>
  <si>
    <t>22.030.0095-0</t>
  </si>
  <si>
    <t>TRATAMENTO DE ARVORES COM LESOES ATE 0.50M2,COMPREENDENDO:RA</t>
  </si>
  <si>
    <t>SPAGEM DO MATERIAL NECROSADO,APLICACAO DE FUNGICIDAS,INSETIC</t>
  </si>
  <si>
    <t>IDAS,HORMONIOS E IMPERMEABILIZANTES,FECHAMENTO DAS CAVIDADES</t>
  </si>
  <si>
    <t> COM ESPUMA DE POLIURETANO COBERTA COM NATA DE CIMENTO E INC</t>
  </si>
  <si>
    <t>ORPORACAO DE MATERIAIS PARA ENRIQUECIMENTO DO SOLO,EXCLUSIVE</t>
  </si>
  <si>
    <t> MAO-DE-OBRA</t>
  </si>
  <si>
    <t>22.030.0095-A</t>
  </si>
  <si>
    <t>22.030.0100-0</t>
  </si>
  <si>
    <t>TRATAMENTO FITOSSANITARIO EM ARVORES,COMPREENDENDO:EXECUCAO</t>
  </si>
  <si>
    <t>DE PEQUENAS PODAS(GALHOS E RAMOS COMPROMETIDOS),RASPAGEM DE</t>
  </si>
  <si>
    <t>MATERIAL NECROSADO,APLICACAO DE FUNGICIDAS,INSETICIDAS,HORMO</t>
  </si>
  <si>
    <t>NIOS,IMPERMEABILIZANTES E FERTILIZANTES,ALARGAMENTO DE GOLAS</t>
  </si>
  <si>
    <t>,REVOLVIMENTO DE SOLO,REMOCAO E TRANSPORTE DE MATERIAL,RECOM</t>
  </si>
  <si>
    <t>POSICAO E PLANTIO DE COBERTURA NAS GOLAS</t>
  </si>
  <si>
    <t>22.030.0100-A</t>
  </si>
  <si>
    <t>22.030.0105-0</t>
  </si>
  <si>
    <t>TRATAMENTO FITOSSANITARIO PARA O COMBATE A SECA DE ARVORES,C</t>
  </si>
  <si>
    <t>OMPREENDENDO:APLICACAO DE FUNGICIDA E REPELENTE E INCORPORAC</t>
  </si>
  <si>
    <t>AO DE MATERIAIS PARA ENRIQUECIMENTO DO SOLO,EXCLUSIVE MAO-DE</t>
  </si>
  <si>
    <t>-OBRA</t>
  </si>
  <si>
    <t>22.030.0105-A</t>
  </si>
  <si>
    <t>22.040.0005-0</t>
  </si>
  <si>
    <t>ABATE DE ARVORES COM MACHADO.CUSTO VALIDO PARA CADA 100 UNID</t>
  </si>
  <si>
    <t>ADES</t>
  </si>
  <si>
    <t>22.040.0005-A</t>
  </si>
  <si>
    <t>22.040.0010-0</t>
  </si>
  <si>
    <t>DESGALHAMENTO COM MACHADO.CUSTO VALIDO PARA CADA 100 UNIDADE</t>
  </si>
  <si>
    <t>22.040.0010-A</t>
  </si>
  <si>
    <t>22.040.0015-0</t>
  </si>
  <si>
    <t>TORAGEM COM MACHADO (TORETE DE 1,20M).CUSTO VALIDO PARA CADA</t>
  </si>
  <si>
    <t> 100 UNIDADES</t>
  </si>
  <si>
    <t>22.040.0015-A</t>
  </si>
  <si>
    <t>22.040.0020-0</t>
  </si>
  <si>
    <t>ABATER,DESGALHAR E TORAR COM MACHADO,SEM EMPILHAR</t>
  </si>
  <si>
    <t>ST</t>
  </si>
  <si>
    <t>22.040.0020-A</t>
  </si>
  <si>
    <t>22.040.0025-0</t>
  </si>
  <si>
    <t>ABATER,DESGALHAR E TORAR COM MACHADO,COM EMPILHAMENTO MANUAL</t>
  </si>
  <si>
    <t>22.040.0025-A</t>
  </si>
  <si>
    <t>22.040.0030-0</t>
  </si>
  <si>
    <t>ABATER,DESGALHAR E DESTOPAR COM MACHADO.CUSTO VALIDO PARA CA</t>
  </si>
  <si>
    <t>DA 100 UNIDADES</t>
  </si>
  <si>
    <t>22.040.0030-A</t>
  </si>
  <si>
    <t>22.040.0035-0</t>
  </si>
  <si>
    <t>DESCASCAMENTO MANUAL COM FACAO</t>
  </si>
  <si>
    <t>22.040.0035-A</t>
  </si>
  <si>
    <t>22.040.0040-0</t>
  </si>
  <si>
    <t>EXTRACAO DE MADEIRA COM ARGOLAO (1 PESSOA),DISTANCIA DE 150,</t>
  </si>
  <si>
    <t>22.040.0040-A</t>
  </si>
  <si>
    <t>22.040.0045-0</t>
  </si>
  <si>
    <t>EXTRACAO DE MADEIRA POR TRANSPORTE PRIMARIO MANUAL (TORETE</t>
  </si>
  <si>
    <t>DE 1,20M),DISTANCIA DE 100,00M</t>
  </si>
  <si>
    <t>22.040.0045-A</t>
  </si>
  <si>
    <t>22.040.0050-0</t>
  </si>
  <si>
    <t>ARRASTE MANUAL DE VAROES,DISTANCIA DE 100,00M</t>
  </si>
  <si>
    <t>22.040.0050-A</t>
  </si>
  <si>
    <t>22.040.0055-0</t>
  </si>
  <si>
    <t>EMPILHAMENTO MANUAL DE TORETES</t>
  </si>
  <si>
    <t>22.040.0055-A</t>
  </si>
  <si>
    <t>22.050.0005-0</t>
  </si>
  <si>
    <t>ABATE DE ARVORES COM MOTOSSERRA.CUSTO VALIDO PARA CADA 100 U</t>
  </si>
  <si>
    <t>NIDADES</t>
  </si>
  <si>
    <t>22.050.0005-A</t>
  </si>
  <si>
    <t>22.050.0010-0</t>
  </si>
  <si>
    <t>DESGALHAMENTO COM MOTOSSERRA.CUSTO VALIDO PARA CADA 100 UNID</t>
  </si>
  <si>
    <t>22.050.0010-A</t>
  </si>
  <si>
    <t>22.050.0015-0</t>
  </si>
  <si>
    <t>TORAGEM COM MOTOSSERRA (TORETE DE 1,20M).CUSTO VALIDO PARA C</t>
  </si>
  <si>
    <t>22.050.0015-A</t>
  </si>
  <si>
    <t>22.050.0020-0</t>
  </si>
  <si>
    <t>ABATER COM MOTOSSERRA,DESGALHAR COM MACHADO E TORAR COM MOTO</t>
  </si>
  <si>
    <t>SSERRA,SEM EMPILHAR</t>
  </si>
  <si>
    <t>22.050.0020-A</t>
  </si>
  <si>
    <t>22.050.0025-0</t>
  </si>
  <si>
    <t>SSERRA,COM EMPILHAMENTO MANUAL</t>
  </si>
  <si>
    <t>22.050.0025-A</t>
  </si>
  <si>
    <t>22.050.0030-0</t>
  </si>
  <si>
    <t>ABATER,DESGALHAR E DESTOCAR COM MOTOSSERRA.CUSTO VALIDO PARA</t>
  </si>
  <si>
    <t> CADA 100 UNIDADES</t>
  </si>
  <si>
    <t>22.050.0030-A</t>
  </si>
  <si>
    <t>22.050.0035-0</t>
  </si>
  <si>
    <t>TRANSPORTE PRIMARIO DE MADEIRA COM TRATOR DE PNEUS E GUINCHO</t>
  </si>
  <si>
    <t> CARREGADOR</t>
  </si>
  <si>
    <t>22.050.0035-A</t>
  </si>
  <si>
    <t>54.001.0007-1</t>
  </si>
  <si>
    <t>TACO DE CANELA 2,5 X 10 X 10CM</t>
  </si>
  <si>
    <t>54.001.0007-B</t>
  </si>
  <si>
    <t>54.001.0010-1</t>
  </si>
  <si>
    <t>ACO CA-50,DIAM. DE 5/8" A 1" (MEDIA)</t>
  </si>
  <si>
    <t>54.001.0010-B</t>
  </si>
  <si>
    <t>54.001.0011-1</t>
  </si>
  <si>
    <t>ACO CA-50,DIAMETRO DE 32MM (1.1/4"),MEDIA</t>
  </si>
  <si>
    <t>54.001.0011-B</t>
  </si>
  <si>
    <t>54.001.0013-1</t>
  </si>
  <si>
    <t>ACO CA-50 B, DIAM. DE 1/4" E 1/2" (MEDIA)</t>
  </si>
  <si>
    <t>54.001.0013-B</t>
  </si>
  <si>
    <t>54.001.0069-1</t>
  </si>
  <si>
    <t>PREPARO CHAPA ACO 16 P/PLACA SINALIZACAO VERTICAL,INCL.CORTE</t>
  </si>
  <si>
    <t>TRATAMENTO DESENGORDURANTE E FORN.DA CHAPA.</t>
  </si>
  <si>
    <t>54.001.0069-B</t>
  </si>
  <si>
    <t>54.001.0070-1</t>
  </si>
  <si>
    <t>PINTURA A PISTOLA S/PLACA ACO 16,C/PRIMER SINT.SURFACE SINT.</t>
  </si>
  <si>
    <t>ESMALTE SINT.C/TANTAS DEMAOS NECESSARIAS AO SEU BOM ACAB.</t>
  </si>
  <si>
    <t>54.001.0070-B</t>
  </si>
  <si>
    <t>54.001.0071-1</t>
  </si>
  <si>
    <t>REVESTIMENTO DE PLACAS DE ACO P/SINALIZACAO VERTICAL C/PELIC</t>
  </si>
  <si>
    <t>ULA REFLETIVA GRAU TECNICO E PELICULA P/LEGENDA.FORN.E COLOC</t>
  </si>
  <si>
    <t>54.001.0071-B</t>
  </si>
  <si>
    <t>54.001.0073-1</t>
  </si>
  <si>
    <t>MONTAGEM PLACA ACO P/SINALIZACAO VERTICAL POSTE CONCR.ARMADO</t>
  </si>
  <si>
    <t> INCL.FIX.CASTANHAS DUPLAS,FITA ARQUIAR/PARAFUSOS.FORN.E COL</t>
  </si>
  <si>
    <t>OC.</t>
  </si>
  <si>
    <t>54.001.0073-B</t>
  </si>
  <si>
    <t>54.001.0074-1</t>
  </si>
  <si>
    <t>PECA DE MACARAMDUBA DE 3"X3" PARA FIX.DAS PLACAS DE SINALIZA</t>
  </si>
  <si>
    <t>CAO VERTICAL (1 OU 2 POSTES DE MADEIRA)</t>
  </si>
  <si>
    <t>54.001.0074-B</t>
  </si>
  <si>
    <t>54.001.0077-1</t>
  </si>
  <si>
    <t>FIXACAO DE PLACAS DE SINALIZACAO DE RODOVIAS C/PARAFUSO 5/16</t>
  </si>
  <si>
    <t>"X4",FIXADA EM 1 OU 2 POSTES,INCL.PINT.FORN.E COLOC.</t>
  </si>
  <si>
    <t>54.001.0077-B</t>
  </si>
  <si>
    <t>54.001.0081-1</t>
  </si>
  <si>
    <t>REVESTIMENTOS PLACAS ACO P/SINALIZ.VERT.C/PELICULA REFL.GRAU</t>
  </si>
  <si>
    <t> TECNICO,GRAU ALTA INTENSIDADE/PELICULA P/LEGENDA.FORN.E APL</t>
  </si>
  <si>
    <t>IC.</t>
  </si>
  <si>
    <t>54.001.0081-B</t>
  </si>
  <si>
    <t>54.001.0082-1</t>
  </si>
  <si>
    <t>REVESTIMENTOS PLACAS ACO P/SINALIZACAO VERT.C/PELICULA REFL.</t>
  </si>
  <si>
    <t>GRAU TECNICO,GRAU DIAMANTE/PELICULA P/LEGENDA.FORN.E APLIC.</t>
  </si>
  <si>
    <t>54.001.0082-B</t>
  </si>
  <si>
    <t>54.001.0100-1</t>
  </si>
  <si>
    <t>FORMA DE MAD. P/MOLDAGEM</t>
  </si>
  <si>
    <t>54.001.0100-B</t>
  </si>
  <si>
    <t>54.001.0104-1</t>
  </si>
  <si>
    <t>VAC-ALL ASPIRADORA MEC.ARMAZENAGEM 8,6M3.</t>
  </si>
  <si>
    <t>54.001.0104-B</t>
  </si>
  <si>
    <t>54.001.0117-1</t>
  </si>
  <si>
    <t>WAGON DRILL.</t>
  </si>
  <si>
    <t>54.001.0117-B</t>
  </si>
  <si>
    <t>54.001.0126-1</t>
  </si>
  <si>
    <t>USINA DE SOLOS CAPACIDADE 540T/H,MOTOR 100CV.</t>
  </si>
  <si>
    <t>54.001.0126-B</t>
  </si>
  <si>
    <t>54.001.0127-1</t>
  </si>
  <si>
    <t>ESCAVADEIRA DE ESTEIRA CLAM-SHELL,0,38M3.</t>
  </si>
  <si>
    <t>54.001.0127-B</t>
  </si>
  <si>
    <t>54.001.0128-1</t>
  </si>
  <si>
    <t>ESCAVADEIRA DE ESTEIRA CLAM-SHELL, 0,57M3.</t>
  </si>
  <si>
    <t>54.001.0128-B</t>
  </si>
  <si>
    <t>54.001.0129-1</t>
  </si>
  <si>
    <t>ESCAVADEIRA DE ESTEIRA DRAGLINE, 0,76M3.</t>
  </si>
  <si>
    <t>54.001.0129-B</t>
  </si>
  <si>
    <t>54.001.0132-1</t>
  </si>
  <si>
    <t>ARRUELA BORR.P/FLANGE 350MM.</t>
  </si>
  <si>
    <t>54.001.0132-B</t>
  </si>
  <si>
    <t>54.001.0133-1</t>
  </si>
  <si>
    <t>ARRUELA BORR.P/FLANGE 400MM.</t>
  </si>
  <si>
    <t>54.001.0133-B</t>
  </si>
  <si>
    <t>54.001.0134-1</t>
  </si>
  <si>
    <t>ARRUELA BORR.P/FLANGE 500MM.</t>
  </si>
  <si>
    <t>54.001.0134-B</t>
  </si>
  <si>
    <t>54.001.0135-1</t>
  </si>
  <si>
    <t>ARRUELA BORR.P/FLANGE 600MM.</t>
  </si>
  <si>
    <t>54.001.0135-B</t>
  </si>
  <si>
    <t>54.001.0136-1</t>
  </si>
  <si>
    <t>ARRUELA BORR.P/FLANGE 700MM.</t>
  </si>
  <si>
    <t>54.001.0136-B</t>
  </si>
  <si>
    <t>54.001.0137-1</t>
  </si>
  <si>
    <t>ARRUELA BORR.P/FLANGE 800MM.</t>
  </si>
  <si>
    <t>54.001.0137-B</t>
  </si>
  <si>
    <t>54.001.0138-1</t>
  </si>
  <si>
    <t>ARRUELA BORR.P/FLANGE 900MM.</t>
  </si>
  <si>
    <t>54.001.0138-B</t>
  </si>
  <si>
    <t>54.001.0139-1</t>
  </si>
  <si>
    <t>ARRUELA BORR.P/FLANGE 1000MM.</t>
  </si>
  <si>
    <t>54.001.0139-B</t>
  </si>
  <si>
    <t>54.001.0140-1</t>
  </si>
  <si>
    <t>ARRUELA BORR.P/FLANGE 1200MM.</t>
  </si>
  <si>
    <t>54.001.0140-B</t>
  </si>
  <si>
    <t>54.001.0141-1</t>
  </si>
  <si>
    <t>PARAFUSO P/FLANGE 24X100MM.</t>
  </si>
  <si>
    <t>54.001.0141-B</t>
  </si>
  <si>
    <t>54.001.0142-1</t>
  </si>
  <si>
    <t>PARAFUSO P/FLANGE 27X120MM.</t>
  </si>
  <si>
    <t>54.001.0142-B</t>
  </si>
  <si>
    <t>54.001.0143-1</t>
  </si>
  <si>
    <t>PARAFUSO P/FLANGE 30X130MM.</t>
  </si>
  <si>
    <t>54.001.0143-B</t>
  </si>
  <si>
    <t>54.001.0144-1</t>
  </si>
  <si>
    <t>PARAFUSO P/FLANGE 33X130MM.</t>
  </si>
  <si>
    <t>54.001.0144-B</t>
  </si>
  <si>
    <t>54.001.0145-1</t>
  </si>
  <si>
    <t>PARAFUSO P/FLANGE 36X140MM.</t>
  </si>
  <si>
    <t>54.001.0145-B</t>
  </si>
  <si>
    <t>54.001.0146-1</t>
  </si>
  <si>
    <t>PARAFUSO P/FLANGE 39X150MM.</t>
  </si>
  <si>
    <t>54.001.0146-B</t>
  </si>
  <si>
    <t>54.001.0147-1</t>
  </si>
  <si>
    <t>PARAFUSO P/FLANGE 45X180MM.</t>
  </si>
  <si>
    <t>54.001.0147-B</t>
  </si>
  <si>
    <t>54.001.0150-1</t>
  </si>
  <si>
    <t>ARRUELA BORRACHA PARA FLANGE 450MM</t>
  </si>
  <si>
    <t>54.001.0150-B</t>
  </si>
  <si>
    <t>54.001.0151-1</t>
  </si>
  <si>
    <t>ARRUELA DE BORRACHA PARA FLANGE 1400MM</t>
  </si>
  <si>
    <t>54.001.0151-B</t>
  </si>
  <si>
    <t>54.001.0152-1</t>
  </si>
  <si>
    <t>ARRUELA DE BORRACHA PARA FLANGE 1500MM</t>
  </si>
  <si>
    <t>54.001.0152-B</t>
  </si>
  <si>
    <t>54.001.0154-1</t>
  </si>
  <si>
    <t>DESGASTE DE DENTES E PORTA DENTES</t>
  </si>
  <si>
    <t>54.001.0154-B</t>
  </si>
  <si>
    <t>54.001.0160-1</t>
  </si>
  <si>
    <t>TELA DE ARAME GALVANIZADO,REVESTIDO EM PVC,FIO Nº 12 DE 75MM</t>
  </si>
  <si>
    <t>54.001.0160-B</t>
  </si>
  <si>
    <t>54.001.0170-1</t>
  </si>
  <si>
    <t>PINUS EM PECAS DE 3,75 X 22,50CM (1.1/2"X9")</t>
  </si>
  <si>
    <t>54.001.0170-B</t>
  </si>
  <si>
    <t>54.001.0172-1</t>
  </si>
  <si>
    <t>PINUS EM PECAS DE 7,50 X 11,25CM (3"X4.1/2")</t>
  </si>
  <si>
    <t>54.001.0172-B</t>
  </si>
  <si>
    <t>54.001.0174-1</t>
  </si>
  <si>
    <t>PINUS EM PECAS DE 7,50 X 15,00CM (3"X6")</t>
  </si>
  <si>
    <t>54.001.0174-B</t>
  </si>
  <si>
    <t>54.001.0176-1</t>
  </si>
  <si>
    <t>PINUS EM PECAS DE 7,50 X 22,50CM (3"X9")</t>
  </si>
  <si>
    <t>54.001.0176-B</t>
  </si>
  <si>
    <t>54.001.0178-1</t>
  </si>
  <si>
    <t>PINUS EM PECAS DE 2,50X22,50CM, (1"X9")</t>
  </si>
  <si>
    <t>54.001.0178-B</t>
  </si>
  <si>
    <t>55.001.0010-1</t>
  </si>
  <si>
    <t>PINUS,PECA 1 X 7CM</t>
  </si>
  <si>
    <t>55.001.0010-B</t>
  </si>
  <si>
    <t>55.001.0011-1</t>
  </si>
  <si>
    <t>PINUS,PECA 2,5 X 5CM</t>
  </si>
  <si>
    <t>55.001.0011-B</t>
  </si>
  <si>
    <t>55.001.0012-1</t>
  </si>
  <si>
    <t>PINUS,PECA 2,5 X 10CM.</t>
  </si>
  <si>
    <t>55.001.0012-B</t>
  </si>
  <si>
    <t>55.001.0013-1</t>
  </si>
  <si>
    <t>PECA DE PINUS,P/M3</t>
  </si>
  <si>
    <t>55.001.0013-B</t>
  </si>
  <si>
    <t>55.010.0001-1</t>
  </si>
  <si>
    <t>CUSTO HORARIO P/ESCAV., CONCRETAGEM E POSICIONAMENTO DA GAIO</t>
  </si>
  <si>
    <t>LA DE PAREDE DIAFRAGMA</t>
  </si>
  <si>
    <t>55.010.0001-B</t>
  </si>
  <si>
    <t>55.010.0003-1</t>
  </si>
  <si>
    <t>TUBO DE CONCRETO,DIAMETRO DE 500MM,INCLUSIVE FORNECIMENTO</t>
  </si>
  <si>
    <t>M.</t>
  </si>
  <si>
    <t>55.010.0003-B</t>
  </si>
  <si>
    <t>55.019.0010-1</t>
  </si>
  <si>
    <t>LIMPEZA MANUAL DE GALERIA CIRCULAR</t>
  </si>
  <si>
    <t>55.019.0010-B</t>
  </si>
  <si>
    <t>55.100.0002-1</t>
  </si>
  <si>
    <t>COMPOSICAO BASICA - ENSAIO DE LABORATORIO</t>
  </si>
  <si>
    <t>55.100.0002-B</t>
  </si>
  <si>
    <t>55.100.0003-1</t>
  </si>
  <si>
    <t>PERFURACAO MANUAL, PRODUCAO MEDIA BRUTA EM TORNO DE 2,00M/H</t>
  </si>
  <si>
    <t>H.</t>
  </si>
  <si>
    <t>55.100.0003-B</t>
  </si>
  <si>
    <t>55.100.0004-1</t>
  </si>
  <si>
    <t>PERFURACAO MANUAL, PRODUCAO MEDIA BRUTA EM TORNO DE 0,50M/H</t>
  </si>
  <si>
    <t>55.100.0004-B</t>
  </si>
  <si>
    <t>55.100.0005-1</t>
  </si>
  <si>
    <t>CUSTO HORARIO PRODUTIVO - DIAMANTE</t>
  </si>
  <si>
    <t>55.100.0005-B</t>
  </si>
  <si>
    <t>55.100.0017-1</t>
  </si>
  <si>
    <t>FASE DE CAMPO PARA LOCACAO DE ESTRADAS COM OROGRAFIA NAO ACI</t>
  </si>
  <si>
    <t>DENTADA E VEGETACAO LEVE</t>
  </si>
  <si>
    <t>55.100.0017-B</t>
  </si>
  <si>
    <t>55.100.0019-1</t>
  </si>
  <si>
    <t>NIVEL DE EIXO-ESTRADA EM TER. DE OROGRAFIA NAO ACIDENTADA E</t>
  </si>
  <si>
    <t>VEG. DENSA</t>
  </si>
  <si>
    <t>55.100.0019-B</t>
  </si>
  <si>
    <t>55.100.0023-1</t>
  </si>
  <si>
    <t>NIVEL OFF-SETS EM TERRENO DE OROGRAFIA NAO ACIDENTADA E VEGE</t>
  </si>
  <si>
    <t>TACAO LEVE</t>
  </si>
  <si>
    <t>55.100.0023-B</t>
  </si>
  <si>
    <t>55.100.0027-1</t>
  </si>
  <si>
    <t>LEVANTAMENTO DE SECAO DE ESTRADA EM TERRENO DE OROGRAFIA NAO</t>
  </si>
  <si>
    <t> ACIDENTADA E VEGETACAO LEVE</t>
  </si>
  <si>
    <t>55.100.0027-B</t>
  </si>
  <si>
    <t>55.100.0029-1</t>
  </si>
  <si>
    <t>LOCACAO DE OFF-SET EM TERRENO DE OROGRAFIA NAO ACIDENTADA E</t>
  </si>
  <si>
    <t>VEGETACAO DENSA</t>
  </si>
  <si>
    <t>55.100.0029-B</t>
  </si>
  <si>
    <t>55.100.0031-1</t>
  </si>
  <si>
    <t>FASE DE ESCRITORIO P/LOCACAO DE ESTRADAS C/OROGRAFIA NAO ACI</t>
  </si>
  <si>
    <t>DENTADA</t>
  </si>
  <si>
    <t>55.100.0031-B</t>
  </si>
  <si>
    <t>55.100.0032-1</t>
  </si>
  <si>
    <t>CUSTO HORARIO PRODUTIVO - WIDIA SOLO</t>
  </si>
  <si>
    <t>55.100.0032-B</t>
  </si>
  <si>
    <t>55.100.0033-1</t>
  </si>
  <si>
    <t>CUSTO HORARIO PRODUTIVO - WIDIA ALT.</t>
  </si>
  <si>
    <t>55.100.0033-B</t>
  </si>
  <si>
    <t>55.100.0034-1</t>
  </si>
  <si>
    <t>CUSTO HORARIO PRODUTIVO - WIDIA ROCHA</t>
  </si>
  <si>
    <t>55.100.0034-B</t>
  </si>
  <si>
    <t>55.100.0035-1</t>
  </si>
  <si>
    <t>CUSTO HORARIO PRODUTIVO DE PERCUSSAO</t>
  </si>
  <si>
    <t>55.100.0035-B</t>
  </si>
  <si>
    <t>55.100.0036-1</t>
  </si>
  <si>
    <t>CUSTO HORARIO PRODUTIVO P/PERF. C/EQUIP. TIPO WAGON DRILL, I</t>
  </si>
  <si>
    <t>NCL. EQUIPE E MAT.</t>
  </si>
  <si>
    <t>55.100.0036-B</t>
  </si>
  <si>
    <t>55.100.0037-1</t>
  </si>
  <si>
    <t>CUSTO HORARIO IMPRODUTIVO - WAGON DRILL</t>
  </si>
  <si>
    <t>55.100.0037-B</t>
  </si>
  <si>
    <t>55.100.0038-1</t>
  </si>
  <si>
    <t>CUSTO HORARIO PRODUTIVO P/PERF. C/EQUIP. TIPO ROC-600, INCL.</t>
  </si>
  <si>
    <t> EQUIPE E MAT.</t>
  </si>
  <si>
    <t>55.100.0038-B</t>
  </si>
  <si>
    <t>55.100.0039-1</t>
  </si>
  <si>
    <t>CUSTO IMPRODUTIVO - WAGON DRILL</t>
  </si>
  <si>
    <t>55.100.0039-B</t>
  </si>
  <si>
    <t>55.100.0046-1</t>
  </si>
  <si>
    <t>JANELAS DE CORRER C/ 2 FOLHAS, DE 150 X 150 X 3,5CM</t>
  </si>
  <si>
    <t>55.100.0046-B</t>
  </si>
  <si>
    <t>55.100.0047-1</t>
  </si>
  <si>
    <t>JANELA DE CORRER C/ 4 FOLHAS, DE 200 X 150 X 3,5CM</t>
  </si>
  <si>
    <t>55.100.0047-B</t>
  </si>
  <si>
    <t>55.100.0048-1</t>
  </si>
  <si>
    <t>JANELA GUILHOTINA DE CEDRO, DE 100 X 150 X 3CM</t>
  </si>
  <si>
    <t>55.100.0048-B</t>
  </si>
  <si>
    <t>55.100.0049-1</t>
  </si>
  <si>
    <t>JANELA GUILHOTINA DE CEDRO, DE 120 X 150 X 3CM</t>
  </si>
  <si>
    <t>55.100.0049-B</t>
  </si>
  <si>
    <t>55.100.0050-1</t>
  </si>
  <si>
    <t>JANELA GUILHOTINA DE CEDRO, DE 150 X 150 X 3CM</t>
  </si>
  <si>
    <t>55.100.0050-B</t>
  </si>
  <si>
    <t>55.100.0051-1</t>
  </si>
  <si>
    <t>PORTA DE FRISOS, DE 80 X 210 X 3,5CM</t>
  </si>
  <si>
    <t>55.100.0051-B</t>
  </si>
  <si>
    <t>55.100.0056-1</t>
  </si>
  <si>
    <t>CORTE E REMOCAO DO PAV., APICOAMENTO DA LAJE, FORMAS E CONCR</t>
  </si>
  <si>
    <t>ETAGEM DOS BERCOS C/CONCR. FCK= 25MPA - 24H, UTILIZ. GRAUTH</t>
  </si>
  <si>
    <t>55.100.0056-B</t>
  </si>
  <si>
    <t>55.100.0058-1</t>
  </si>
  <si>
    <t>VALOR P/CUSTO DE MATERIA PRIMA NACIONAL</t>
  </si>
  <si>
    <t>55.100.0058-B</t>
  </si>
  <si>
    <t>55.100.0059-1</t>
  </si>
  <si>
    <t>HORA PRODUTIVA (CP) DE CHASSIS DE CAMINHAO 7,5T, C/MOTORISTA</t>
  </si>
  <si>
    <t>55.100.0059-B</t>
  </si>
  <si>
    <t>55.100.0060-1</t>
  </si>
  <si>
    <t>HORA IMPRODUTIVA C/MOTOR FUNCIONANDO (CF) DE CHASSIS DE CAMI</t>
  </si>
  <si>
    <t>NHAO 7,5T, C/MOTORISTA</t>
  </si>
  <si>
    <t>55.100.0060-B</t>
  </si>
  <si>
    <t>55.100.0061-1</t>
  </si>
  <si>
    <t>HORA IMPRODUTIVA C/MOTOR PARADO (CI) DE CHASSIS DE CAMINHAO</t>
  </si>
  <si>
    <t>7,5T, C/MOTORISTA</t>
  </si>
  <si>
    <t>55.100.0061-B</t>
  </si>
  <si>
    <t>55.100.0063-1</t>
  </si>
  <si>
    <t>TELA GALVANIZADA 7,5</t>
  </si>
  <si>
    <t>55.100.0063-B</t>
  </si>
  <si>
    <t>55.100.0064-1</t>
  </si>
  <si>
    <t>ARAME GALVANIZADO Nº 10</t>
  </si>
  <si>
    <t>55.100.0064-B</t>
  </si>
  <si>
    <t>55.100.0065-1</t>
  </si>
  <si>
    <t>SISMOGRAFO, CONTROLE DE BARULHO, CONTROLE DE PARTICULAS, CON</t>
  </si>
  <si>
    <t>TROLE DE GASES</t>
  </si>
  <si>
    <t>55.100.0065-B</t>
  </si>
  <si>
    <t>55.100.0067-1</t>
  </si>
  <si>
    <t>SINALIZACAO, LIMP. E CONSERVACAO DA AREA ADJACENTE, COMLURB,</t>
  </si>
  <si>
    <t> SEGUROS, TELAS, LONAS, CORDAS, PAIOIS, MANGUEIRAS, ETC.</t>
  </si>
  <si>
    <t>55.100.0067-B</t>
  </si>
  <si>
    <t>55.100.0068-1</t>
  </si>
  <si>
    <t>PERFIL "H" DE ACO CARBONO, P/USOS GERAIS, PADRAO AMERICANO,</t>
  </si>
  <si>
    <t>COMPR. USUAL, PRECO DE USINA, DE 6" X 6". FORN.</t>
  </si>
  <si>
    <t>55.100.0068-B</t>
  </si>
  <si>
    <t>55.100.0069-1</t>
  </si>
  <si>
    <t>PERFIL "U" DE ACO CARBONO, P/USOS GERAIS, PADRAO AMERICANO,</t>
  </si>
  <si>
    <t>COMPR. USUAL, PRECO DE USINA, DE 6" X 2". FORN.</t>
  </si>
  <si>
    <t>55.100.0069-B</t>
  </si>
  <si>
    <t>55.100.0070-1</t>
  </si>
  <si>
    <t>BARRA CHATA DE ACO CARBONO, P/USOS GERAIS, PADRAO AMERICANO,</t>
  </si>
  <si>
    <t> FABRICACAO USUAL, PRECO DE USINA, DE 5" X 1/2". FORN.</t>
  </si>
  <si>
    <t>55.100.0070-B</t>
  </si>
  <si>
    <t>55.100.0071-1</t>
  </si>
  <si>
    <t>IMPLANTACAO DE PLACAS DE SINALIZACAO VERTICAL EM RODOVIAS,IN</t>
  </si>
  <si>
    <t>CL.TRANSP.,C/MOTORISTA,P/DUAS CASTANHAS.</t>
  </si>
  <si>
    <t>55.100.0071-B</t>
  </si>
  <si>
    <t>55.100.0072-1</t>
  </si>
  <si>
    <t>CL.TRANSP.,C/MOTORISTA,P/UM OU DOIS POSTES DE MADEIRA LEI.</t>
  </si>
  <si>
    <t>55.100.0072-B</t>
  </si>
  <si>
    <t>58.002.0138-1</t>
  </si>
  <si>
    <t>USINAGEM DE BRITA PARA OBTENSAO DE BRITA GRADUADA SENDO O PR</t>
  </si>
  <si>
    <t>ECO REFERIDO AO M3 BRITA GRAD.COMPARTADA</t>
  </si>
  <si>
    <t>58.002.0138-B</t>
  </si>
  <si>
    <t>58.002.0150-1</t>
  </si>
  <si>
    <t>FORMA METALICA P/CONCRETO,C/FORNECIMENTO,CONFECCAO,MONTAGEM</t>
  </si>
  <si>
    <t>E DESMONTAGEM COM 25 VEZES UTILIZACAO,ENCLUS. ESCORAMENTO.</t>
  </si>
  <si>
    <t>58.002.0150-B</t>
  </si>
  <si>
    <t>58.002.0155-1</t>
  </si>
  <si>
    <t>MEIO FIO DE CONC. SIMPLES(FCK=15 MPA), MOLDADO NO LOCAL, TIP</t>
  </si>
  <si>
    <t>O DER-RJ, MED. 0,15M BASE, ALT. 0,30M. FORN., ESCAV E REATER</t>
  </si>
  <si>
    <t>58.002.0155-B</t>
  </si>
  <si>
    <t>58.002.0304-1</t>
  </si>
  <si>
    <t>ALUGUEL HORARIO PRODUTIVO DE LAMA ASFALTICA COMPREENDENDO A-</t>
  </si>
  <si>
    <t>PENAS DEPRECIACAO,JUROS E MANUTENCAO (EXCLUSIVE OPERACAO)</t>
  </si>
  <si>
    <t>58.002.0304-B</t>
  </si>
  <si>
    <t>58.002.0306-1</t>
  </si>
  <si>
    <t>DISTANCIOMETRO ELETRONICO ACOPLADO A TEODOLITO.</t>
  </si>
  <si>
    <t>58.002.0306-B</t>
  </si>
  <si>
    <t>58.002.0307-1</t>
  </si>
  <si>
    <t>NIVEL WILD-NA-Z</t>
  </si>
  <si>
    <t>58.002.0307-B</t>
  </si>
  <si>
    <t>58.002.0313-1</t>
  </si>
  <si>
    <t>FORN E COLOC. EM ENCOSTA DE MARCOS TOPOGRAFICOS DE CONCRETO</t>
  </si>
  <si>
    <t>COM PINO DE REFERENCIA DE LATAO.</t>
  </si>
  <si>
    <t>58.002.0313-B</t>
  </si>
  <si>
    <t>58.002.0315-1</t>
  </si>
  <si>
    <t>BASE DE BRITA CORRIDA INCLUSIVE FORNECIMENTO DOS MATERIAIS</t>
  </si>
  <si>
    <t>MEDIDA APOS A COMPACTACAO.</t>
  </si>
  <si>
    <t>M3.</t>
  </si>
  <si>
    <t>58.002.0315-B</t>
  </si>
  <si>
    <t>58.002.0316-1</t>
  </si>
  <si>
    <t>REVESTIMENTO D/CONCRETO BETUMINOSO USINADO A QUENTE COM 5CM</t>
  </si>
  <si>
    <t>DE ESPESSURA EXCLUIDO O TRANSPORTE D/USINA PARA A PISTA.</t>
  </si>
  <si>
    <t>M2.</t>
  </si>
  <si>
    <t>58.002.0316-B</t>
  </si>
  <si>
    <t>58.002.0318-1</t>
  </si>
  <si>
    <t>REGULARIZACAO DE SUB-LEITO DE ACORDO COM O DER-RJ EXCLUSIVE</t>
  </si>
  <si>
    <t>TRANSPORTE E ESCAVACAO DE CORRETIVOS.</t>
  </si>
  <si>
    <t>58.002.0318-B</t>
  </si>
  <si>
    <t>58.002.0319-1</t>
  </si>
  <si>
    <t>IMPRIMACAO DE BASE DE PAVIMENTACAO DE ACORDO COM AS INSTRUCO</t>
  </si>
  <si>
    <t>ES PARA EXECUCAO DO DER-RJ</t>
  </si>
  <si>
    <t>58.002.0319-B</t>
  </si>
  <si>
    <t>58.002.0322-1</t>
  </si>
  <si>
    <t>PAVIMENTACAO COM PARALELEPIPEDOS SENDO REJUNTAMENTO COM BETU</t>
  </si>
  <si>
    <t>ME E CASCALINHO</t>
  </si>
  <si>
    <t>58.002.0322-B</t>
  </si>
  <si>
    <t>58.002.0325-1</t>
  </si>
  <si>
    <t>CAPA SELANTE C/APLICACAO ASFALTO NIPROPORCAO 1,1 A 1,4 LITRO</t>
  </si>
  <si>
    <t>/M2,DISTRIBUICAO AGREGADOS (5 A 15KG/M2) COMPACT-ROLO.</t>
  </si>
  <si>
    <t>58.002.0325-B</t>
  </si>
  <si>
    <t>58.002.0326-1</t>
  </si>
  <si>
    <t>PINTURA DE LIGACAO DE ACORDO COM AS INSTRUCOES PARA EXECUCAO</t>
  </si>
  <si>
    <t> DO DER-RJ</t>
  </si>
  <si>
    <t>58.002.0326-B</t>
  </si>
  <si>
    <t>58.002.0327-1</t>
  </si>
  <si>
    <t>MEIO-FIO RETO DE CONCRETO SIMPLES(FCK=15MPa)DE 0,15M NA BASE</t>
  </si>
  <si>
    <t>E 0,45M DE ALTURA REJUNT.ARGAM.CIM.AR.1:3,5.</t>
  </si>
  <si>
    <t>58.002.0327-B</t>
  </si>
  <si>
    <t>58.002.0328-1</t>
  </si>
  <si>
    <t>MEIO-FIO CONCRETO SIMPLES(FCK=13,5MPa)TIPO DER-RJ,0,15M BASE</t>
  </si>
  <si>
    <t> 0,30M ALTURA REJUNTAMENTO CIM.AREIA 1:3,5</t>
  </si>
  <si>
    <t>58.002.0328-B</t>
  </si>
  <si>
    <t>58.002.0329-1</t>
  </si>
  <si>
    <t>CUSTO PRUDUTIVO DE PARALISACAO,DESLOC.OU INST.DE EQUIPAMENTO</t>
  </si>
  <si>
    <t> DE SONDAGEM A PERCUSSAO,INC. O EQUIP.E A EQUIPE A DISP.</t>
  </si>
  <si>
    <t>58.002.0329-B</t>
  </si>
  <si>
    <t>58.002.0330-1</t>
  </si>
  <si>
    <t>CUSTO IMPRODUTIVO PARALISACAO,DESLOCAMENTOS/INSTALACAO DE</t>
  </si>
  <si>
    <t>EQUIPAM.SONDAGEM ROTATIVA C/EQUIPAMENTO/EQUIPE OPERACAO.</t>
  </si>
  <si>
    <t>58.002.0330-B</t>
  </si>
  <si>
    <t>58.002.0331-1</t>
  </si>
  <si>
    <t>MOLDAGEM E COLETA DE CORPO DE PROVA DE CONCRETO,EXEC.POR FIR</t>
  </si>
  <si>
    <t>58.002.0331-B</t>
  </si>
  <si>
    <t>58.002.0332-1</t>
  </si>
  <si>
    <t>MOLDAGEM E COLETA DE CORPO DE PROVA,CONSIDERANDO O TRANSPORT</t>
  </si>
  <si>
    <t>E PARA UMA DISTANCIA DE ATE 100KM</t>
  </si>
  <si>
    <t>58.002.0332-B</t>
  </si>
  <si>
    <t>58.002.0333-1</t>
  </si>
  <si>
    <t>MOLDAGEM E COLETA DE CORPO DE PROVA DE CONCRETO EXECUTADO</t>
  </si>
  <si>
    <t>POR FIRMA ESPECIALIZADA COM TRANSPORTE ATE 250KM.</t>
  </si>
  <si>
    <t>58.002.0333-B</t>
  </si>
  <si>
    <t>58.002.0336-1</t>
  </si>
  <si>
    <t>CONFECCAO DE RAMPA DE TERRA PARA SUBIDA E DESCIDA DE EQUIPAM</t>
  </si>
  <si>
    <t>ENTO PESADO EM CARRETA</t>
  </si>
  <si>
    <t>UN/T</t>
  </si>
  <si>
    <t>58.002.0336-B</t>
  </si>
  <si>
    <t>58.002.0337-1</t>
  </si>
  <si>
    <t>REVESTIMENTO TIPO LAMA ASFALTICA FINA CONFORME INSTRUCAO DER</t>
  </si>
  <si>
    <t>-RJ,EXCLUSIVE FORNECIMENTO E TRANSPORTE MATERIAIS</t>
  </si>
  <si>
    <t>58.002.0337-B</t>
  </si>
  <si>
    <t>58.002.0339-1</t>
  </si>
  <si>
    <t>BARRA ACO CA-25 REDONDA SEM SALIENCIA OU MOSSA, DIAMETRO DE</t>
  </si>
  <si>
    <t>6,3MM A 8,0MM (1/4 A 5/16).</t>
  </si>
  <si>
    <t>KG.</t>
  </si>
  <si>
    <t>58.002.0339-B</t>
  </si>
  <si>
    <t>58.002.0343-1</t>
  </si>
  <si>
    <t>LIMPEZA SUPERFICIE METALICA,EM PONTES,VIADUTOS OU ESTRUTURA</t>
  </si>
  <si>
    <t>SEMELHANTE,UTILIZ.LIXADEIRA/RASPADEIRA,PRODUCAO DE 280M2/M.</t>
  </si>
  <si>
    <t>58.002.0343-B</t>
  </si>
  <si>
    <t>58.002.0350-1</t>
  </si>
  <si>
    <t>ASSENTAMENTO DE TUBULACAO DE CHAPA DE ACO DE 1/4" ESPESSURA</t>
  </si>
  <si>
    <t>COM 6,00M DE COMPRIMENTO,400MM DIAMETRO,SOLDA,EXCLUS.TUBOS</t>
  </si>
  <si>
    <t>58.002.0350-B</t>
  </si>
  <si>
    <t>58.002.0352-1</t>
  </si>
  <si>
    <t>TUBO CA-1 CONC.ARM.P/GALERIAS AGUAS PLUVIAIS COM 1,00M DIAM.</t>
  </si>
  <si>
    <t>FORN.MAT.C/CIM/AREIA 1:4 FORNEC. E ASSENTAM.</t>
  </si>
  <si>
    <t>58.002.0352-B</t>
  </si>
  <si>
    <t>58.002.0355-1</t>
  </si>
  <si>
    <t>CRAVACAO DE PERFIL DE ACO I DE 10" E 12"</t>
  </si>
  <si>
    <t>58.002.0355-B</t>
  </si>
  <si>
    <t>58.002.0357-1</t>
  </si>
  <si>
    <t>CRAVACAO DE ESTACA DE EUCALIPTO COM DIAMETRO 25CM,EXCLUSIVE</t>
  </si>
  <si>
    <t>ESTACA</t>
  </si>
  <si>
    <t>58.002.0357-B</t>
  </si>
  <si>
    <t>58.002.0376-1</t>
  </si>
  <si>
    <t>PERFURACAO ROTATIVA COM COROA DE WIDIA EM SOLO, DIAMETRO,NX,</t>
  </si>
  <si>
    <t>HORIZONTAL, INCLUSIVE DESLOCAMENTOS E INSTALACOES</t>
  </si>
  <si>
    <t>58.002.0376-B</t>
  </si>
  <si>
    <t>58.002.0400-1</t>
  </si>
  <si>
    <t>TUBO CONCRETO SIMPLES CLASSE C-1 P/COLETOR AGUAS PLUVIAIS DE</t>
  </si>
  <si>
    <t>0,40M DIAMETRO INCLUS.FORN.MAT.CIM/AREIA 1:4,FORN.E ASSEN.</t>
  </si>
  <si>
    <t>58.002.0400-B</t>
  </si>
  <si>
    <t>58.002.0401-1</t>
  </si>
  <si>
    <t>TUBO CONCRETO SIMPLES CLASSE C-1 P/AGUAS PLUVIAIS DE 0,60M</t>
  </si>
  <si>
    <t>DIAMETRO C/FORNEC.MATERIAIS P/REJUNTAM.FORN.E ASSENTAM.</t>
  </si>
  <si>
    <t>58.002.0401-B</t>
  </si>
  <si>
    <t>58.002.0402-1</t>
  </si>
  <si>
    <t>TUBO CA-1 CONC.ARMADO P/GALERIAS AGUAS PLUVIAIS C/0,80M DIAM</t>
  </si>
  <si>
    <t>. FORN.MATERIAIS COM AREIA+CIMENTO 1:4. FORNEC.E ASSENTAM.</t>
  </si>
  <si>
    <t>58.002.0402-B</t>
  </si>
  <si>
    <t>58.002.0407-1</t>
  </si>
  <si>
    <t>CAIBRO 2"X3"</t>
  </si>
  <si>
    <t>58.002.0407-B</t>
  </si>
  <si>
    <t>58.002.0412-1</t>
  </si>
  <si>
    <t>TACO DE ALVENARIA (2,5X10X20)CM.</t>
  </si>
  <si>
    <t>58.002.0412-B</t>
  </si>
  <si>
    <t>58.002.0425-1</t>
  </si>
  <si>
    <t>PINTURA INTERNA/EXTERN.SOBRE FERRO C/TINTA ALQUIDICA ESMALT.</t>
  </si>
  <si>
    <t>BRILH.EQUIV.LAGOLINE, INCL.LIMP.LIXAM.APLIC.ZARCAO 2 DEMAOS</t>
  </si>
  <si>
    <t>58.002.0425-B</t>
  </si>
  <si>
    <t>58.002.0428-1</t>
  </si>
  <si>
    <t>MACARANDUBA APARELHADA DE 3" X 9"</t>
  </si>
  <si>
    <t>58.002.0428-B</t>
  </si>
  <si>
    <t>58.002.0429-1</t>
  </si>
  <si>
    <t>MACARANDUBA APARELHADA 1,5 X 4,0CM</t>
  </si>
  <si>
    <t>58.002.0429-B</t>
  </si>
  <si>
    <t>58.002.0430-1</t>
  </si>
  <si>
    <t>MACARANDUBA APARELHADA DE 2,0 X 10,0CM</t>
  </si>
  <si>
    <t>58.002.0430-B</t>
  </si>
  <si>
    <t>58.002.0431-1</t>
  </si>
  <si>
    <t>MACARANDUBA APARELHADA DE 1 1/2" x 3"</t>
  </si>
  <si>
    <t>58.002.0431-B</t>
  </si>
  <si>
    <t>58.002.0432-1</t>
  </si>
  <si>
    <t>MACARANDUBA APARELHADA DE 3" X 12"</t>
  </si>
  <si>
    <t>58.002.0432-B</t>
  </si>
  <si>
    <t>58.002.0433-1</t>
  </si>
  <si>
    <t>MACARANDUBA APARELHADA DE 3" X 3"</t>
  </si>
  <si>
    <t>58.002.0433-B</t>
  </si>
  <si>
    <t>58.002.0434-1</t>
  </si>
  <si>
    <t>MACARANDUBA APARELHADA DE 3" X 4 1/2"</t>
  </si>
  <si>
    <t>58.002.0434-B</t>
  </si>
  <si>
    <t>58.002.0435-1</t>
  </si>
  <si>
    <t>MACARANDUBA APARELHADA DE 3" X 6"</t>
  </si>
  <si>
    <t>58.002.0435-B</t>
  </si>
  <si>
    <t>58.002.0436-1</t>
  </si>
  <si>
    <t>MACARANDUBA APARELHADA DE 2" X 3"</t>
  </si>
  <si>
    <t>58.002.0436-B</t>
  </si>
  <si>
    <t>59.003.0010-1</t>
  </si>
  <si>
    <t>PINUS,PECA 1" X 12" E 1" X 9".</t>
  </si>
  <si>
    <t>59.003.0010-B</t>
  </si>
  <si>
    <t>59.003.0050-1</t>
  </si>
  <si>
    <t>ESTACA MANGUE</t>
  </si>
  <si>
    <t>59.003.0050-B</t>
  </si>
  <si>
    <t>59.003.0060-1</t>
  </si>
  <si>
    <t>CONCRETO DOSADO RACIONALMENTE PARA UMA RESISTENCIA A COMPRES</t>
  </si>
  <si>
    <t>SAO DE 15MPA,USANDO AGREGADO GRAUDO (BRITA 0),COMPREENDENDO</t>
  </si>
  <si>
    <t>APENAS O FORNECIMENTO DOS MATERIAIS,INCLUSIVE 5% DE PERDAS.</t>
  </si>
  <si>
    <t>M³</t>
  </si>
  <si>
    <t>59.003.0060-B</t>
  </si>
  <si>
    <t>RETRABALHO</t>
  </si>
  <si>
    <t>QUANTIDADE</t>
  </si>
  <si>
    <t>OBSERVAÇÃO</t>
  </si>
  <si>
    <t>87465</t>
  </si>
  <si>
    <t>ALVENARIA DE VEDAÇÃO DE BLOCOS VAZADOS DE CONCRETO DE 9X19X39CM (ESPESSURA 9CM) DE PAREDES COM ÁREA LÍQUIDA MAIOR OU IGUAL A 6M² COM VÃOS E ARGAMASSA DE ASSENTAMENTO COM PREPARO EM BETONEIRA. AF_06/2014_P</t>
  </si>
  <si>
    <t>Alvenaria executada pela 1º empresa e que está prevista demolição no novo projeto.</t>
  </si>
  <si>
    <t>Total Área</t>
  </si>
  <si>
    <t>Valor previsto (no novo orçamento) referente a demolição da alvenaria executada pela 1º empresa.</t>
  </si>
  <si>
    <t>Total volume</t>
  </si>
  <si>
    <t>Valor previsto (no novo orçamento) referente a execução do novo tapume. </t>
  </si>
  <si>
    <t>Valor previsto (no novo orçamento) referente a execução da nova instalação. </t>
  </si>
</sst>
</file>

<file path=xl/styles.xml><?xml version="1.0" encoding="utf-8"?>
<styleSheet xmlns="http://schemas.openxmlformats.org/spreadsheetml/2006/main">
  <numFmts count="23">
    <numFmt formatCode="GENERAL" numFmtId="164"/>
    <numFmt formatCode="0%" numFmtId="165"/>
    <numFmt formatCode="_(* #,##0.00_);_(* \(#,##0.00\);_(* \-??_);_(@_)" numFmtId="166"/>
    <numFmt formatCode="_-* #,##0.00_-;\-* #,##0.00_-;_-* \-??_-;_-@_-" numFmtId="167"/>
    <numFmt formatCode="@" numFmtId="168"/>
    <numFmt formatCode="#,##0.00" numFmtId="169"/>
    <numFmt formatCode="#,##0.0000" numFmtId="170"/>
    <numFmt formatCode="D/M/YYYY" numFmtId="171"/>
    <numFmt formatCode="MMM/YY" numFmtId="172"/>
    <numFmt formatCode="0.00%" numFmtId="173"/>
    <numFmt formatCode="_(&quot;R$ &quot;* #,##0.00_);_(&quot;R$ &quot;* \(#,##0.00\);_(&quot;R$ &quot;* \-??_);_(@_)" numFmtId="174"/>
    <numFmt formatCode="0" numFmtId="175"/>
    <numFmt formatCode="0.00" numFmtId="176"/>
    <numFmt formatCode="#,##0.000" numFmtId="177"/>
    <numFmt formatCode="0.0" numFmtId="178"/>
    <numFmt formatCode="&quot;R$ &quot;#,##0.00" numFmtId="179"/>
    <numFmt formatCode="#,##0.00_);\(#,##0.00\)" numFmtId="180"/>
    <numFmt formatCode="#,##0.000000000" numFmtId="181"/>
    <numFmt formatCode="#,##0.00_ ;\-#,##0.00\ " numFmtId="182"/>
    <numFmt formatCode="D/M/YY;@" numFmtId="183"/>
    <numFmt formatCode="DD/MM/YY;@" numFmtId="184"/>
    <numFmt formatCode="_(* #,##0.00_);_(* \(#,##0.00\);_(* \-??_);_(@_)" numFmtId="185"/>
    <numFmt formatCode="_(&quot;R$&quot;* #,##0.00_);_(&quot;R$&quot;* \(#,##0.00\);_(&quot;R$&quot;* \-??_);_(@_)" numFmtId="186"/>
  </numFmts>
  <fonts count="42">
    <font>
      <name val="Arial"/>
      <charset val="1"/>
      <family val="2"/>
      <sz val="10"/>
    </font>
    <font>
      <name val="Arial"/>
      <family val="0"/>
      <sz val="10"/>
    </font>
    <font>
      <name val="Arial"/>
      <family val="0"/>
      <sz val="10"/>
    </font>
    <font>
      <name val="Arial"/>
      <family val="0"/>
      <sz val="10"/>
    </font>
    <font>
      <name val="Arial"/>
      <charset val="1"/>
      <family val="2"/>
      <color rgb="FF000000"/>
      <sz val="11"/>
    </font>
    <font>
      <name val="Arial"/>
      <charset val="1"/>
      <family val="2"/>
      <b val="true"/>
      <sz val="10"/>
    </font>
    <font>
      <name val="Arial"/>
      <charset val="1"/>
      <family val="2"/>
      <sz val="8"/>
    </font>
    <font>
      <name val="Arial"/>
      <charset val="1"/>
      <family val="2"/>
      <b val="true"/>
      <sz val="12"/>
    </font>
    <font>
      <name val="Arial"/>
      <charset val="1"/>
      <family val="2"/>
      <sz val="12"/>
    </font>
    <font>
      <name val="Arial"/>
      <charset val="1"/>
      <family val="2"/>
      <b val="true"/>
      <sz val="8"/>
    </font>
    <font>
      <name val="Arial"/>
      <charset val="1"/>
      <family val="2"/>
      <b val="true"/>
      <i val="true"/>
      <sz val="10"/>
    </font>
    <font>
      <name val="Arial"/>
      <charset val="1"/>
      <family val="2"/>
      <color rgb="FFFF0000"/>
      <sz val="8"/>
    </font>
    <font>
      <name val="Arial"/>
      <charset val="1"/>
      <family val="2"/>
      <b val="true"/>
      <color rgb="FFFFFF00"/>
      <sz val="8"/>
    </font>
    <font>
      <name val="Arial"/>
      <charset val="1"/>
      <family val="2"/>
      <b val="true"/>
      <i val="true"/>
      <sz val="8"/>
    </font>
    <font>
      <name val="Arial"/>
      <charset val="1"/>
      <family val="2"/>
      <b val="true"/>
      <color rgb="FFFF0000"/>
      <sz val="8"/>
    </font>
    <font>
      <name val="Arial"/>
      <charset val="1"/>
      <family val="2"/>
      <color rgb="FF3366FF"/>
      <sz val="8"/>
    </font>
    <font>
      <name val="Arial"/>
      <charset val="1"/>
      <family val="2"/>
      <color rgb="FF0000FF"/>
      <sz val="10"/>
      <u val="single"/>
    </font>
    <font>
      <name val="Arial"/>
      <charset val="1"/>
      <family val="2"/>
      <color rgb="FF000000"/>
      <sz val="8"/>
    </font>
    <font>
      <name val="Arial"/>
      <charset val="1"/>
      <family val="2"/>
      <b val="true"/>
      <color rgb="FFFFFF00"/>
      <sz val="10"/>
    </font>
    <font>
      <name val="Arial"/>
      <charset val="1"/>
      <family val="2"/>
      <b val="true"/>
      <color rgb="FFFFFF00"/>
      <sz val="12"/>
    </font>
    <font>
      <name val="Arial"/>
      <charset val="1"/>
      <family val="2"/>
      <color rgb="FFFF0000"/>
      <sz val="10"/>
    </font>
    <font>
      <name val="Arial"/>
      <charset val="1"/>
      <family val="2"/>
      <sz val="9"/>
    </font>
    <font>
      <name val="Arial"/>
      <charset val="1"/>
      <family val="2"/>
      <color rgb="FF000000"/>
      <sz val="9"/>
    </font>
    <font>
      <name val="Arial"/>
      <charset val="1"/>
      <family val="2"/>
      <b val="true"/>
      <sz val="9"/>
    </font>
    <font>
      <name val="Arial"/>
      <charset val="1"/>
      <family val="2"/>
      <color rgb="FFFF0000"/>
      <sz val="9"/>
    </font>
    <font>
      <name val="Arial"/>
      <charset val="1"/>
      <family val="2"/>
      <color rgb="FF0000FF"/>
      <sz val="9"/>
    </font>
    <font>
      <name val="Arial"/>
      <charset val="1"/>
      <family val="2"/>
      <b val="true"/>
      <color rgb="FFFF0000"/>
      <sz val="9"/>
    </font>
    <font>
      <name val="Arial"/>
      <charset val="1"/>
      <family val="2"/>
      <color rgb="FFC0C0C0"/>
      <sz val="9"/>
    </font>
    <font>
      <name val="Arial"/>
      <charset val="1"/>
      <family val="2"/>
      <b val="true"/>
      <i val="true"/>
      <sz val="12"/>
    </font>
    <font>
      <name val="Arial"/>
      <charset val="1"/>
      <family val="2"/>
      <b val="true"/>
      <color rgb="FF0000FF"/>
      <sz val="9"/>
    </font>
    <font>
      <name val="Arial"/>
      <charset val="1"/>
      <family val="2"/>
      <color rgb="FF000000"/>
      <sz val="10"/>
    </font>
    <font>
      <name val="Arial"/>
      <charset val="1"/>
      <family val="2"/>
      <color rgb="FF0000FF"/>
      <sz val="8"/>
    </font>
    <font>
      <name val="Arial"/>
      <charset val="1"/>
      <family val="2"/>
      <color rgb="FFC0C0C0"/>
      <sz val="8"/>
    </font>
    <font>
      <name val="Arial"/>
      <charset val="1"/>
      <family val="2"/>
      <b val="true"/>
      <color rgb="FFFF0000"/>
      <sz val="10"/>
    </font>
    <font>
      <name val="Arial"/>
      <charset val="1"/>
      <family val="2"/>
      <b val="true"/>
      <color rgb="FF0000FF"/>
      <sz val="10"/>
    </font>
    <font>
      <name val="Arial"/>
      <charset val="1"/>
      <family val="2"/>
      <color rgb="FF0000FF"/>
      <sz val="5"/>
    </font>
    <font>
      <name val="Arial"/>
      <charset val="1"/>
      <family val="2"/>
      <b val="true"/>
      <sz val="14"/>
    </font>
    <font>
      <name val="Arial"/>
      <charset val="1"/>
      <family val="2"/>
      <b val="true"/>
      <color rgb="FF99CC00"/>
      <sz val="12"/>
    </font>
    <font>
      <name val="Arial"/>
      <charset val="1"/>
      <family val="2"/>
      <b val="true"/>
      <sz val="7"/>
    </font>
    <font>
      <name val="Wingdings"/>
      <charset val="2"/>
      <family val="0"/>
      <b val="true"/>
      <sz val="8"/>
    </font>
    <font>
      <name val="Arial"/>
      <charset val="1"/>
      <family val="2"/>
      <b val="true"/>
      <color rgb="FF000000"/>
      <sz val="12"/>
    </font>
    <font>
      <name val="Arial"/>
      <charset val="1"/>
      <family val="2"/>
      <b val="true"/>
      <color rgb="FF000000"/>
      <sz val="11"/>
    </font>
  </fonts>
  <fills count="20">
    <fill>
      <patternFill patternType="none"/>
    </fill>
    <fill>
      <patternFill patternType="gray125"/>
    </fill>
    <fill>
      <patternFill patternType="solid">
        <fgColor rgb="FFFFFFCC"/>
        <bgColor rgb="FFFFFFFF"/>
      </patternFill>
    </fill>
    <fill>
      <patternFill patternType="solid">
        <fgColor rgb="FFFFFFFF"/>
        <bgColor rgb="FFF2F2F2"/>
      </patternFill>
    </fill>
    <fill>
      <patternFill patternType="solid">
        <fgColor rgb="FFB9CDE5"/>
        <bgColor rgb="FFCCCCFF"/>
      </patternFill>
    </fill>
    <fill>
      <patternFill patternType="solid">
        <fgColor rgb="FFD9D9D9"/>
        <bgColor rgb="FFDCE6F2"/>
      </patternFill>
    </fill>
    <fill>
      <patternFill patternType="solid">
        <fgColor rgb="FFFFFF00"/>
        <bgColor rgb="FFFFC000"/>
      </patternFill>
    </fill>
    <fill>
      <patternFill patternType="solid">
        <fgColor rgb="FF92D050"/>
        <bgColor rgb="FF99CC00"/>
      </patternFill>
    </fill>
    <fill>
      <patternFill patternType="solid">
        <fgColor rgb="FFF2F2F2"/>
        <bgColor rgb="FFFFFFFF"/>
      </patternFill>
    </fill>
    <fill>
      <patternFill patternType="solid">
        <fgColor rgb="FFBFBFBF"/>
        <bgColor rgb="FFBFBFC0"/>
      </patternFill>
    </fill>
    <fill>
      <patternFill patternType="solid">
        <fgColor rgb="FFFFFF99"/>
        <bgColor rgb="FFFFFFCC"/>
      </patternFill>
    </fill>
    <fill>
      <patternFill patternType="solid">
        <fgColor rgb="FFCCCCFF"/>
        <bgColor rgb="FFB9CDE5"/>
      </patternFill>
    </fill>
    <fill>
      <patternFill patternType="solid">
        <fgColor rgb="FFC0C0C0"/>
        <bgColor rgb="FFBFBFC0"/>
      </patternFill>
    </fill>
    <fill>
      <patternFill patternType="solid">
        <fgColor rgb="FFCCFFCC"/>
        <bgColor rgb="FFCCFFFF"/>
      </patternFill>
    </fill>
    <fill>
      <patternFill patternType="solid">
        <fgColor rgb="FFBFBF99"/>
        <bgColor rgb="FFBFBFBF"/>
      </patternFill>
    </fill>
    <fill>
      <patternFill patternType="solid">
        <fgColor rgb="FFCCFFFF"/>
        <bgColor rgb="FFCCFFCC"/>
      </patternFill>
    </fill>
    <fill>
      <patternFill patternType="solid">
        <fgColor rgb="FFFFCC99"/>
        <bgColor rgb="FFD9D9D9"/>
      </patternFill>
    </fill>
    <fill>
      <patternFill patternType="solid">
        <fgColor rgb="FF95B3D7"/>
        <bgColor rgb="FFB2B2B2"/>
      </patternFill>
    </fill>
    <fill>
      <patternFill patternType="solid">
        <fgColor rgb="FFDCE6F2"/>
        <bgColor rgb="FFD9D9D9"/>
      </patternFill>
    </fill>
    <fill>
      <patternFill patternType="solid">
        <fgColor rgb="FF00B0F0"/>
        <bgColor rgb="FF008080"/>
      </patternFill>
    </fill>
  </fills>
  <borders count="66">
    <border diagonalDown="false" diagonalUp="false">
      <left/>
      <right/>
      <top/>
      <bottom/>
      <diagonal/>
    </border>
    <border diagonalDown="false" diagonalUp="false">
      <left style="medium">
        <color rgb="FFB2B2B2"/>
      </left>
      <right style="medium">
        <color rgb="FFB2B2B2"/>
      </right>
      <top style="medium">
        <color rgb="FFB2B2B2"/>
      </top>
      <bottom style="medium">
        <color rgb="FFB2B2B2"/>
      </bottom>
      <diagonal/>
    </border>
    <border diagonalDown="false" diagonalUp="false">
      <left style="thick"/>
      <right/>
      <top style="thick"/>
      <bottom/>
      <diagonal/>
    </border>
    <border diagonalDown="false" diagonalUp="false">
      <left/>
      <right/>
      <top style="thick"/>
      <bottom/>
      <diagonal/>
    </border>
    <border diagonalDown="false" diagonalUp="false">
      <left/>
      <right style="thick"/>
      <top style="thick"/>
      <bottom/>
      <diagonal/>
    </border>
    <border diagonalDown="false" diagonalUp="false">
      <left style="thick"/>
      <right/>
      <top/>
      <bottom/>
      <diagonal/>
    </border>
    <border diagonalDown="false" diagonalUp="false">
      <left/>
      <right style="thick"/>
      <top/>
      <bottom/>
      <diagonal/>
    </border>
    <border diagonalDown="false" diagonalUp="false">
      <left style="thick"/>
      <right style="thick"/>
      <top/>
      <bottom/>
      <diagonal/>
    </border>
    <border diagonalDown="false" diagonalUp="false">
      <left style="thick"/>
      <right style="thick"/>
      <top style="medium"/>
      <bottom style="medium"/>
      <diagonal/>
    </border>
    <border diagonalDown="false" diagonalUp="false">
      <left style="thick"/>
      <right style="medium"/>
      <top style="medium"/>
      <bottom style="medium"/>
      <diagonal/>
    </border>
    <border diagonalDown="false" diagonalUp="false">
      <left style="medium"/>
      <right style="medium"/>
      <top style="medium"/>
      <bottom style="medium"/>
      <diagonal/>
    </border>
    <border diagonalDown="false" diagonalUp="false">
      <left style="medium"/>
      <right style="thick"/>
      <top style="medium"/>
      <bottom style="medium"/>
      <diagonal/>
    </border>
    <border diagonalDown="false" diagonalUp="false">
      <left style="thick"/>
      <right/>
      <top/>
      <bottom style="thick"/>
      <diagonal/>
    </border>
    <border diagonalDown="false" diagonalUp="false">
      <left/>
      <right/>
      <top/>
      <bottom style="thick"/>
      <diagonal/>
    </border>
    <border diagonalDown="false" diagonalUp="false">
      <left/>
      <right style="thick"/>
      <top/>
      <bottom style="thick"/>
      <diagonal/>
    </border>
    <border diagonalDown="false" diagonalUp="false">
      <left style="hair"/>
      <right style="hair"/>
      <top style="hair"/>
      <bottom style="hair"/>
      <diagonal/>
    </border>
    <border diagonalDown="false" diagonalUp="false">
      <left style="thick"/>
      <right/>
      <top style="thick"/>
      <bottom style="thick"/>
      <diagonal/>
    </border>
    <border diagonalDown="false" diagonalUp="false">
      <left style="thick"/>
      <right style="thick"/>
      <top style="thick"/>
      <bottom style="thick"/>
      <diagonal/>
    </border>
    <border diagonalDown="false" diagonalUp="false">
      <left style="thick"/>
      <right/>
      <top style="medium"/>
      <bottom style="medium"/>
      <diagonal/>
    </border>
    <border diagonalDown="false" diagonalUp="false">
      <left/>
      <right style="thick"/>
      <top style="medium"/>
      <bottom style="medium"/>
      <diagonal/>
    </border>
    <border diagonalDown="false" diagonalUp="false">
      <left/>
      <right/>
      <top style="medium"/>
      <bottom/>
      <diagonal/>
    </border>
    <border diagonalDown="false" diagonalUp="false">
      <left style="medium"/>
      <right/>
      <top/>
      <bottom/>
      <diagonal/>
    </border>
    <border diagonalDown="false" diagonalUp="false">
      <left style="medium"/>
      <right style="medium"/>
      <top/>
      <bottom style="medium"/>
      <diagonal/>
    </border>
    <border diagonalDown="false" diagonalUp="false">
      <left/>
      <right/>
      <top style="medium"/>
      <bottom style="medium"/>
      <diagonal/>
    </border>
    <border diagonalDown="false" diagonalUp="false">
      <left style="thick"/>
      <right/>
      <top/>
      <bottom style="medium"/>
      <diagonal/>
    </border>
    <border diagonalDown="false" diagonalUp="false">
      <left style="medium"/>
      <right/>
      <top/>
      <bottom style="medium"/>
      <diagonal/>
    </border>
    <border diagonalDown="false" diagonalUp="false">
      <left/>
      <right/>
      <top/>
      <bottom style="medium"/>
      <diagonal/>
    </border>
    <border diagonalDown="false" diagonalUp="false">
      <left style="medium"/>
      <right style="thick"/>
      <top/>
      <bottom style="medium"/>
      <diagonal/>
    </border>
    <border diagonalDown="false" diagonalUp="false">
      <left/>
      <right style="thick"/>
      <top/>
      <bottom style="medium"/>
      <diagonal/>
    </border>
    <border diagonalDown="false" diagonalUp="false">
      <left style="thick"/>
      <right/>
      <top style="medium"/>
      <bottom/>
      <diagonal/>
    </border>
    <border diagonalDown="false" diagonalUp="false">
      <left/>
      <right style="medium"/>
      <top style="medium"/>
      <bottom/>
      <diagonal/>
    </border>
    <border diagonalDown="false" diagonalUp="false">
      <left style="thick"/>
      <right style="medium"/>
      <top/>
      <bottom/>
      <diagonal/>
    </border>
    <border diagonalDown="false" diagonalUp="false">
      <left style="medium"/>
      <right style="hair"/>
      <top/>
      <bottom/>
      <diagonal/>
    </border>
    <border diagonalDown="false" diagonalUp="false">
      <left style="medium"/>
      <right style="medium"/>
      <top/>
      <bottom/>
      <diagonal/>
    </border>
    <border diagonalDown="false" diagonalUp="false">
      <left style="medium"/>
      <right style="medium"/>
      <top style="medium"/>
      <bottom/>
      <diagonal/>
    </border>
    <border diagonalDown="false" diagonalUp="false">
      <left style="medium"/>
      <right style="thick"/>
      <top style="medium"/>
      <bottom/>
      <diagonal/>
    </border>
    <border diagonalDown="false" diagonalUp="false">
      <left style="thick"/>
      <right style="medium"/>
      <top/>
      <bottom style="medium"/>
      <diagonal/>
    </border>
    <border diagonalDown="false" diagonalUp="false">
      <left style="medium"/>
      <right style="hair"/>
      <top/>
      <bottom style="medium"/>
      <diagonal/>
    </border>
    <border diagonalDown="false" diagonalUp="false">
      <left/>
      <right style="medium"/>
      <top/>
      <bottom style="medium"/>
      <diagonal/>
    </border>
    <border diagonalDown="false" diagonalUp="false">
      <left style="medium"/>
      <right style="hair"/>
      <top style="medium"/>
      <bottom style="medium"/>
      <diagonal/>
    </border>
    <border diagonalDown="false" diagonalUp="false">
      <left/>
      <right style="medium"/>
      <top style="medium"/>
      <bottom style="medium"/>
      <diagonal/>
    </border>
    <border diagonalDown="false" diagonalUp="false">
      <left style="medium"/>
      <right/>
      <top style="medium"/>
      <bottom/>
      <diagonal/>
    </border>
    <border diagonalDown="false" diagonalUp="false">
      <left style="medium"/>
      <right style="thick"/>
      <top/>
      <bottom/>
      <diagonal/>
    </border>
    <border diagonalDown="false" diagonalUp="false">
      <left style="thick"/>
      <right style="medium"/>
      <top style="medium"/>
      <bottom/>
      <diagonal/>
    </border>
    <border diagonalDown="false" diagonalUp="false">
      <left style="medium"/>
      <right/>
      <top style="medium"/>
      <bottom style="medium"/>
      <diagonal/>
    </border>
    <border diagonalDown="false" diagonalUp="false">
      <left style="thick"/>
      <right style="thick"/>
      <top style="medium"/>
      <bottom style="hair"/>
      <diagonal/>
    </border>
    <border diagonalDown="false" diagonalUp="false">
      <left style="thick"/>
      <right style="thick"/>
      <top style="hair"/>
      <bottom style="hair"/>
      <diagonal/>
    </border>
    <border diagonalDown="false" diagonalUp="false">
      <left style="thick"/>
      <right style="thick"/>
      <top style="hair"/>
      <bottom style="medium"/>
      <diagonal/>
    </border>
    <border diagonalDown="false" diagonalUp="false">
      <left style="thick"/>
      <right/>
      <top style="hair"/>
      <bottom style="hair"/>
      <diagonal/>
    </border>
    <border diagonalDown="false" diagonalUp="false">
      <left/>
      <right/>
      <top style="hair"/>
      <bottom style="hair"/>
      <diagonal/>
    </border>
    <border diagonalDown="false" diagonalUp="false">
      <left/>
      <right/>
      <top style="hair"/>
      <bottom style="medium"/>
      <diagonal/>
    </border>
    <border diagonalDown="false" diagonalUp="false">
      <left/>
      <right style="thick"/>
      <top style="medium"/>
      <bottom/>
      <diagonal/>
    </border>
    <border diagonalDown="false" diagonalUp="false">
      <left/>
      <right/>
      <top style="thick"/>
      <bottom style="thick"/>
      <diagonal/>
    </border>
    <border diagonalDown="false" diagonalUp="false">
      <left/>
      <right style="medium"/>
      <top style="thick"/>
      <bottom/>
      <diagonal/>
    </border>
    <border diagonalDown="false" diagonalUp="false">
      <left style="medium"/>
      <right/>
      <top style="thick"/>
      <bottom style="medium"/>
      <diagonal/>
    </border>
    <border diagonalDown="false" diagonalUp="false">
      <left/>
      <right style="thick"/>
      <top style="thick"/>
      <bottom style="medium"/>
      <diagonal/>
    </border>
    <border diagonalDown="false" diagonalUp="false">
      <left/>
      <right style="medium"/>
      <top/>
      <bottom/>
      <diagonal/>
    </border>
    <border diagonalDown="false" diagonalUp="false">
      <left/>
      <right style="medium"/>
      <top/>
      <bottom style="thick"/>
      <diagonal/>
    </border>
    <border diagonalDown="false" diagonalUp="false">
      <left style="medium"/>
      <right/>
      <top style="medium"/>
      <bottom style="thick"/>
      <diagonal/>
    </border>
    <border diagonalDown="false" diagonalUp="false">
      <left/>
      <right style="thick"/>
      <top style="medium"/>
      <bottom style="thick"/>
      <diagonal/>
    </border>
    <border diagonalDown="false" diagonalUp="false">
      <left style="thick"/>
      <right style="medium"/>
      <top style="thick"/>
      <bottom style="medium"/>
      <diagonal/>
    </border>
    <border diagonalDown="false" diagonalUp="false">
      <left style="medium"/>
      <right style="medium"/>
      <top style="thick"/>
      <bottom style="medium"/>
      <diagonal/>
    </border>
    <border diagonalDown="false" diagonalUp="false">
      <left style="medium"/>
      <right style="thick"/>
      <top style="thick"/>
      <bottom style="medium"/>
      <diagonal/>
    </border>
    <border diagonalDown="false" diagonalUp="false">
      <left style="thick"/>
      <right style="medium"/>
      <top style="medium"/>
      <bottom style="thick"/>
      <diagonal/>
    </border>
    <border diagonalDown="false" diagonalUp="false">
      <left style="medium"/>
      <right style="medium"/>
      <top style="medium"/>
      <bottom style="thick"/>
      <diagonal/>
    </border>
    <border diagonalDown="false" diagonalUp="false">
      <left style="medium"/>
      <right style="thick"/>
      <top style="medium"/>
      <bottom style="thick"/>
      <diagonal/>
    </border>
  </borders>
  <cellStyleXfs count="53">
    <xf applyAlignment="true" applyBorder="true" applyFont="true" applyProtection="true" borderId="0" fillId="0" fontId="0" numFmtId="164">
      <alignment horizontal="general" indent="0" shrinkToFit="false" textRotation="0" vertical="bottom" wrapText="false"/>
      <protection hidden="false" locked="true"/>
    </xf>
    <xf applyAlignment="false" applyBorder="false" applyFont="true" applyProtection="false" borderId="0" fillId="0" fontId="1" numFmtId="0"/>
    <xf applyAlignment="false" applyBorder="false" applyFont="true" applyProtection="false" borderId="0" fillId="0" fontId="1" numFmtId="0"/>
    <xf applyAlignment="false" applyBorder="false" applyFont="true" applyProtection="false" borderId="0" fillId="0" fontId="2" numFmtId="0"/>
    <xf applyAlignment="false" applyBorder="false" applyFont="true" applyProtection="false" borderId="0" fillId="0" fontId="2" numFmtId="0"/>
    <xf applyAlignment="false" applyBorder="false" applyFont="true" applyProtection="false" borderId="0" fillId="0" fontId="0" numFmtId="0"/>
    <xf applyAlignment="false" applyBorder="false" applyFont="true" applyProtection="false" borderId="0" fillId="0" fontId="0" numFmtId="0"/>
    <xf applyAlignment="false" applyBorder="false" applyFont="true" applyProtection="false" borderId="0" fillId="0" fontId="0" numFmtId="0"/>
    <xf applyAlignment="false" applyBorder="false" applyFont="true" applyProtection="false" borderId="0" fillId="0" fontId="0" numFmtId="0"/>
    <xf applyAlignment="false" applyBorder="false" applyFont="true" applyProtection="false" borderId="0" fillId="0" fontId="0" numFmtId="0"/>
    <xf applyAlignment="false" applyBorder="false" applyFont="true" applyProtection="false" borderId="0" fillId="0" fontId="0" numFmtId="0"/>
    <xf applyAlignment="false" applyBorder="false" applyFont="true" applyProtection="false" borderId="0" fillId="0" fontId="0" numFmtId="0"/>
    <xf applyAlignment="false" applyBorder="false" applyFont="true" applyProtection="false" borderId="0" fillId="0" fontId="0" numFmtId="0"/>
    <xf applyAlignment="false" applyBorder="false" applyFont="true" applyProtection="false" borderId="0" fillId="0" fontId="0" numFmtId="0"/>
    <xf applyAlignment="false" applyBorder="false" applyFont="true" applyProtection="false" borderId="0" fillId="0" fontId="0" numFmtId="0"/>
    <xf applyAlignment="true" applyBorder="true" applyFont="true" applyProtection="true" borderId="0" fillId="0" fontId="0" numFmtId="166">
      <alignment horizontal="general" indent="0" shrinkToFit="false" textRotation="0" vertical="bottom" wrapText="false"/>
      <protection hidden="false" locked="true"/>
    </xf>
    <xf applyAlignment="false" applyBorder="false" applyFont="true" applyProtection="false" borderId="0" fillId="0" fontId="1" numFmtId="41"/>
    <xf applyAlignment="true" applyBorder="true" applyFont="true" applyProtection="true" borderId="0" fillId="0" fontId="0" numFmtId="174">
      <alignment horizontal="general" indent="0" shrinkToFit="false" textRotation="0" vertical="bottom" wrapText="false"/>
      <protection hidden="false" locked="true"/>
    </xf>
    <xf applyAlignment="false" applyBorder="false" applyFont="true" applyProtection="false" borderId="0" fillId="0" fontId="1" numFmtId="42"/>
    <xf applyAlignment="true" applyBorder="true" applyFont="true" applyProtection="true" borderId="0" fillId="0" fontId="0" numFmtId="165">
      <alignment horizontal="general" indent="0" shrinkToFit="false" textRotation="0" vertical="bottom" wrapText="false"/>
      <protection hidden="false" locked="true"/>
    </xf>
    <xf applyAlignment="true" applyBorder="true" applyFont="true" applyProtection="true" borderId="0" fillId="0" fontId="16" numFmtId="164">
      <alignment horizontal="general" indent="0" shrinkToFit="false" textRotation="0" vertical="bottom" wrapText="false"/>
      <protection hidden="false" locked="true"/>
    </xf>
    <xf applyAlignment="true" applyBorder="true" applyFont="true" applyProtection="true" borderId="0" fillId="0" fontId="0" numFmtId="164">
      <alignment horizontal="general" indent="0" shrinkToFit="false" textRotation="0" vertical="bottom" wrapText="false"/>
      <protection hidden="false" locked="true"/>
    </xf>
    <xf applyAlignment="true" applyBorder="true" applyFont="true" applyProtection="true" borderId="0" fillId="0" fontId="4" numFmtId="164">
      <alignment horizontal="general" indent="0" shrinkToFit="false" textRotation="0" vertical="bottom" wrapText="false"/>
      <protection hidden="false" locked="true"/>
    </xf>
    <xf applyAlignment="true" applyBorder="true" applyFont="true" applyProtection="true" borderId="0" fillId="0" fontId="0" numFmtId="164">
      <alignment horizontal="general" indent="0" shrinkToFit="false" textRotation="0" vertical="bottom" wrapText="false"/>
      <protection hidden="false" locked="true"/>
    </xf>
    <xf applyAlignment="true" applyBorder="true" applyFont="true" applyProtection="true" borderId="0" fillId="0" fontId="4" numFmtId="164">
      <alignment horizontal="general" indent="0" shrinkToFit="false" textRotation="0" vertical="bottom" wrapText="false"/>
      <protection hidden="false" locked="true"/>
    </xf>
    <xf applyAlignment="true" applyBorder="true" applyFont="true" applyProtection="true" borderId="1" fillId="2" fontId="0" numFmtId="164">
      <alignment horizontal="general" indent="0" shrinkToFit="false" textRotation="0" vertical="bottom" wrapText="false"/>
      <protection hidden="false" locked="true"/>
    </xf>
    <xf applyAlignment="true" applyBorder="true" applyFont="true" applyProtection="true" borderId="1" fillId="2" fontId="0" numFmtId="164">
      <alignment horizontal="general" indent="0" shrinkToFit="false" textRotation="0" vertical="bottom" wrapText="false"/>
      <protection hidden="false" locked="true"/>
    </xf>
    <xf applyAlignment="true" applyBorder="true" applyFont="true" applyProtection="true" borderId="1" fillId="2" fontId="0" numFmtId="164">
      <alignment horizontal="general" indent="0" shrinkToFit="false" textRotation="0" vertical="bottom" wrapText="false"/>
      <protection hidden="false" locked="true"/>
    </xf>
    <xf applyAlignment="true" applyBorder="true" applyFont="true" applyProtection="true" borderId="0" fillId="0" fontId="0" numFmtId="165">
      <alignment horizontal="general" indent="0" shrinkToFit="false" textRotation="0" vertical="bottom" wrapText="false"/>
      <protection hidden="false" locked="true"/>
    </xf>
    <xf applyAlignment="true" applyBorder="true" applyFont="true" applyProtection="true" borderId="0" fillId="0" fontId="0" numFmtId="165">
      <alignment horizontal="general" indent="0" shrinkToFit="false" textRotation="0" vertical="bottom" wrapText="false"/>
      <protection hidden="false" locked="true"/>
    </xf>
    <xf applyAlignment="true" applyBorder="true" applyFont="true" applyProtection="true" borderId="0" fillId="0" fontId="0" numFmtId="165">
      <alignment horizontal="general" indent="0" shrinkToFit="false" textRotation="0" vertical="bottom" wrapText="false"/>
      <protection hidden="false" locked="true"/>
    </xf>
    <xf applyAlignment="true" applyBorder="true" applyFont="true" applyProtection="true" borderId="0" fillId="0" fontId="0" numFmtId="165">
      <alignment horizontal="general" indent="0" shrinkToFit="false" textRotation="0" vertical="bottom" wrapText="false"/>
      <protection hidden="false" locked="true"/>
    </xf>
    <xf applyAlignment="true" applyBorder="true" applyFont="true" applyProtection="true" borderId="0" fillId="0" fontId="0" numFmtId="166">
      <alignment horizontal="general" indent="0" shrinkToFit="false" textRotation="0" vertical="bottom" wrapText="false"/>
      <protection hidden="false" locked="true"/>
    </xf>
    <xf applyAlignment="true" applyBorder="true" applyFont="true" applyProtection="true" borderId="0" fillId="0" fontId="0" numFmtId="167">
      <alignment horizontal="general" indent="0" shrinkToFit="false" textRotation="0" vertical="bottom" wrapText="false"/>
      <protection hidden="false" locked="true"/>
    </xf>
    <xf applyAlignment="true" applyBorder="true" applyFont="true" applyProtection="true" borderId="0" fillId="0" fontId="0" numFmtId="166">
      <alignment horizontal="general" indent="0" shrinkToFit="false" textRotation="0" vertical="bottom" wrapText="false"/>
      <protection hidden="false" locked="true"/>
    </xf>
    <xf applyAlignment="true" applyBorder="true" applyFont="true" applyProtection="true" borderId="0" fillId="0" fontId="0" numFmtId="166">
      <alignment horizontal="general" indent="0" shrinkToFit="false" textRotation="0" vertical="bottom" wrapText="false"/>
      <protection hidden="false" locked="true"/>
    </xf>
    <xf applyAlignment="true" applyBorder="true" applyFont="true" applyProtection="true" borderId="0" fillId="0" fontId="0" numFmtId="167">
      <alignment horizontal="general" indent="0" shrinkToFit="false" textRotation="0" vertical="bottom" wrapText="false"/>
      <protection hidden="false" locked="true"/>
    </xf>
    <xf applyAlignment="true" applyBorder="true" applyFont="true" applyProtection="true" borderId="0" fillId="0" fontId="0" numFmtId="167">
      <alignment horizontal="general" indent="0" shrinkToFit="false" textRotation="0" vertical="bottom" wrapText="false"/>
      <protection hidden="false" locked="true"/>
    </xf>
    <xf applyAlignment="true" applyBorder="true" applyFont="true" applyProtection="true" borderId="0" fillId="0" fontId="0" numFmtId="166">
      <alignment horizontal="general" indent="0" shrinkToFit="false" textRotation="0" vertical="bottom" wrapText="false"/>
      <protection hidden="false" locked="true"/>
    </xf>
    <xf applyAlignment="true" applyBorder="true" applyFont="true" applyProtection="true" borderId="0" fillId="0" fontId="0" numFmtId="166">
      <alignment horizontal="general" indent="0" shrinkToFit="false" textRotation="0" vertical="bottom" wrapText="false"/>
      <protection hidden="false" locked="true"/>
    </xf>
    <xf applyAlignment="true" applyBorder="true" applyFont="true" applyProtection="true" borderId="0" fillId="0" fontId="0" numFmtId="167">
      <alignment horizontal="general" indent="0" shrinkToFit="false" textRotation="0" vertical="bottom" wrapText="false"/>
      <protection hidden="false" locked="true"/>
    </xf>
    <xf applyAlignment="true" applyBorder="true" applyFont="true" applyProtection="true" borderId="0" fillId="0" fontId="0" numFmtId="167">
      <alignment horizontal="general" indent="0" shrinkToFit="false" textRotation="0" vertical="bottom" wrapText="false"/>
      <protection hidden="false" locked="true"/>
    </xf>
    <xf applyAlignment="true" applyBorder="true" applyFont="true" applyProtection="true" borderId="0" fillId="0" fontId="0" numFmtId="166">
      <alignment horizontal="general" indent="0" shrinkToFit="false" textRotation="0" vertical="bottom" wrapText="false"/>
      <protection hidden="false" locked="true"/>
    </xf>
    <xf applyAlignment="true" applyBorder="true" applyFont="true" applyProtection="true" borderId="0" fillId="0" fontId="0" numFmtId="167">
      <alignment horizontal="general" indent="0" shrinkToFit="false" textRotation="0" vertical="bottom" wrapText="false"/>
      <protection hidden="false" locked="true"/>
    </xf>
    <xf applyAlignment="true" applyBorder="true" applyFont="true" applyProtection="true" borderId="0" fillId="0" fontId="0" numFmtId="166">
      <alignment horizontal="general" indent="0" shrinkToFit="false" textRotation="0" vertical="bottom" wrapText="false"/>
      <protection hidden="false" locked="true"/>
    </xf>
    <xf applyAlignment="true" applyBorder="true" applyFont="true" applyProtection="true" borderId="0" fillId="0" fontId="0" numFmtId="167">
      <alignment horizontal="general" indent="0" shrinkToFit="false" textRotation="0" vertical="bottom" wrapText="false"/>
      <protection hidden="false" locked="true"/>
    </xf>
    <xf applyAlignment="true" applyBorder="true" applyFont="true" applyProtection="true" borderId="0" fillId="0" fontId="0" numFmtId="167">
      <alignment horizontal="general" indent="0" shrinkToFit="false" textRotation="0" vertical="bottom" wrapText="false"/>
      <protection hidden="false" locked="true"/>
    </xf>
    <xf applyAlignment="true" applyBorder="true" applyFont="true" applyProtection="true" borderId="0" fillId="0" fontId="0" numFmtId="164">
      <alignment horizontal="general" indent="0" shrinkToFit="false" textRotation="0" vertical="bottom" wrapText="false"/>
      <protection hidden="false" locked="true"/>
    </xf>
    <xf applyAlignment="true" applyBorder="true" applyFont="true" applyProtection="true" borderId="0" fillId="0" fontId="0" numFmtId="164">
      <alignment horizontal="general" indent="0" shrinkToFit="false" textRotation="0" vertical="bottom" wrapText="false"/>
      <protection hidden="false" locked="true"/>
    </xf>
    <xf applyAlignment="true" applyBorder="true" applyFont="true" applyProtection="true" borderId="0" fillId="0" fontId="0" numFmtId="164">
      <alignment horizontal="general" indent="0" shrinkToFit="false" textRotation="0" vertical="bottom" wrapText="false"/>
      <protection hidden="false" locked="true"/>
    </xf>
    <xf applyAlignment="true" applyBorder="true" applyFont="true" applyProtection="true" borderId="0" fillId="0" fontId="0" numFmtId="164">
      <alignment horizontal="left" indent="0" shrinkToFit="false" textRotation="0" vertical="bottom" wrapText="false"/>
      <protection hidden="false" locked="true"/>
    </xf>
    <xf applyAlignment="true" applyBorder="true" applyFont="true" applyProtection="true" borderId="0" fillId="0" fontId="5" numFmtId="164">
      <alignment horizontal="left" indent="0" shrinkToFit="false" textRotation="0" vertical="bottom" wrapText="false"/>
      <protection hidden="false" locked="true"/>
    </xf>
    <xf applyAlignment="true" applyBorder="true" applyFont="true" applyProtection="true" borderId="0" fillId="0" fontId="5" numFmtId="164">
      <alignment horizontal="general" indent="0" shrinkToFit="false" textRotation="0" vertical="bottom" wrapText="false"/>
      <protection hidden="false" locked="true"/>
    </xf>
  </cellStyleXfs>
  <cellXfs count="786">
    <xf applyAlignment="false" applyBorder="false" applyFont="false" applyProtection="false" borderId="0" fillId="0" fontId="0" numFmtId="164" xfId="0">
      <alignment horizontal="general" indent="0" shrinkToFit="false" textRotation="0" vertical="bottom" wrapText="false"/>
      <protection hidden="false" locked="true"/>
    </xf>
    <xf applyAlignment="true" applyBorder="false" applyFont="true" applyProtection="false" borderId="0" fillId="0" fontId="6" numFmtId="164" xfId="0">
      <alignment horizontal="center" indent="0" shrinkToFit="false" textRotation="0" vertical="center" wrapText="true"/>
      <protection hidden="false" locked="true"/>
    </xf>
    <xf applyAlignment="true" applyBorder="false" applyFont="true" applyProtection="false" borderId="0" fillId="0" fontId="6" numFmtId="168" xfId="0">
      <alignment horizontal="center" indent="0" shrinkToFit="false" textRotation="0" vertical="center" wrapText="false"/>
      <protection hidden="false" locked="true"/>
    </xf>
    <xf applyAlignment="true" applyBorder="false" applyFont="true" applyProtection="false" borderId="0" fillId="0" fontId="6" numFmtId="164" xfId="0">
      <alignment horizontal="justify" indent="0" shrinkToFit="false" textRotation="0" vertical="center" wrapText="true"/>
      <protection hidden="false" locked="true"/>
    </xf>
    <xf applyAlignment="true" applyBorder="true" applyFont="true" applyProtection="true" borderId="0" fillId="0" fontId="6" numFmtId="166" xfId="38">
      <alignment horizontal="center" indent="0" shrinkToFit="false" textRotation="0" vertical="center" wrapText="false"/>
      <protection hidden="false" locked="true"/>
    </xf>
    <xf applyAlignment="true" applyBorder="true" applyFont="true" applyProtection="false" borderId="0" fillId="0" fontId="6" numFmtId="169" xfId="0">
      <alignment horizontal="center" indent="0" shrinkToFit="false" textRotation="0" vertical="center" wrapText="false"/>
      <protection hidden="false" locked="true"/>
    </xf>
    <xf applyAlignment="true" applyBorder="true" applyFont="true" applyProtection="false" borderId="0" fillId="0" fontId="6" numFmtId="164" xfId="0">
      <alignment horizontal="general" indent="0" shrinkToFit="false" textRotation="0" vertical="center" wrapText="false"/>
      <protection hidden="false" locked="true"/>
    </xf>
    <xf applyAlignment="true" applyBorder="false" applyFont="true" applyProtection="false" borderId="0" fillId="0" fontId="6" numFmtId="164" xfId="0">
      <alignment horizontal="general" indent="0" shrinkToFit="false" textRotation="0" vertical="center" wrapText="false"/>
      <protection hidden="false" locked="true"/>
    </xf>
    <xf applyAlignment="true" applyBorder="true" applyFont="true" applyProtection="false" borderId="2" fillId="3" fontId="6" numFmtId="164" xfId="0">
      <alignment horizontal="center" indent="0" shrinkToFit="false" textRotation="0" vertical="center" wrapText="true"/>
      <protection hidden="false" locked="true"/>
    </xf>
    <xf applyAlignment="true" applyBorder="true" applyFont="true" applyProtection="false" borderId="3" fillId="3" fontId="6" numFmtId="168" xfId="0">
      <alignment horizontal="center" indent="0" shrinkToFit="false" textRotation="0" vertical="center" wrapText="false"/>
      <protection hidden="false" locked="true"/>
    </xf>
    <xf applyAlignment="true" applyBorder="true" applyFont="true" applyProtection="false" borderId="3" fillId="3" fontId="6" numFmtId="164" xfId="0">
      <alignment horizontal="justify" indent="0" shrinkToFit="false" textRotation="0" vertical="center" wrapText="true"/>
      <protection hidden="false" locked="true"/>
    </xf>
    <xf applyAlignment="true" applyBorder="true" applyFont="true" applyProtection="true" borderId="3" fillId="3" fontId="6" numFmtId="166" xfId="38">
      <alignment horizontal="center" indent="0" shrinkToFit="false" textRotation="0" vertical="center" wrapText="false"/>
      <protection hidden="false" locked="true"/>
    </xf>
    <xf applyAlignment="true" applyBorder="true" applyFont="true" applyProtection="true" borderId="4" fillId="3" fontId="6" numFmtId="166" xfId="38">
      <alignment horizontal="center" indent="0" shrinkToFit="false" textRotation="0" vertical="center" wrapText="false"/>
      <protection hidden="false" locked="true"/>
    </xf>
    <xf applyAlignment="true" applyBorder="true" applyFont="true" applyProtection="false" borderId="0" fillId="3" fontId="6" numFmtId="169" xfId="0">
      <alignment horizontal="center" indent="0" shrinkToFit="false" textRotation="0" vertical="center" wrapText="false"/>
      <protection hidden="false" locked="true"/>
    </xf>
    <xf applyAlignment="true" applyBorder="true" applyFont="true" applyProtection="false" borderId="0" fillId="3" fontId="6" numFmtId="164" xfId="0">
      <alignment horizontal="general" indent="0" shrinkToFit="false" textRotation="0" vertical="center" wrapText="false"/>
      <protection hidden="false" locked="true"/>
    </xf>
    <xf applyAlignment="true" applyBorder="false" applyFont="true" applyProtection="false" borderId="0" fillId="3" fontId="6" numFmtId="164" xfId="0">
      <alignment horizontal="general" indent="0" shrinkToFit="false" textRotation="0" vertical="center" wrapText="false"/>
      <protection hidden="false" locked="true"/>
    </xf>
    <xf applyAlignment="true" applyBorder="true" applyFont="true" applyProtection="false" borderId="5" fillId="3" fontId="7" numFmtId="164" xfId="0">
      <alignment horizontal="left" indent="0" shrinkToFit="false" textRotation="0" vertical="top" wrapText="false"/>
      <protection hidden="false" locked="true"/>
    </xf>
    <xf applyAlignment="false" applyBorder="true" applyFont="true" applyProtection="false" borderId="0" fillId="3" fontId="0" numFmtId="164" xfId="0">
      <alignment horizontal="general" indent="0" shrinkToFit="false" textRotation="0" vertical="bottom" wrapText="false"/>
      <protection hidden="false" locked="true"/>
    </xf>
    <xf applyAlignment="true" applyBorder="true" applyFont="true" applyProtection="false" borderId="6" fillId="3" fontId="8" numFmtId="169" xfId="0">
      <alignment horizontal="center" indent="0" shrinkToFit="false" textRotation="0" vertical="center" wrapText="false"/>
      <protection hidden="false" locked="true"/>
    </xf>
    <xf applyAlignment="true" applyBorder="true" applyFont="true" applyProtection="false" borderId="0" fillId="3" fontId="0" numFmtId="169" xfId="0">
      <alignment horizontal="center" indent="0" shrinkToFit="false" textRotation="0" vertical="center" wrapText="false"/>
      <protection hidden="false" locked="true"/>
    </xf>
    <xf applyAlignment="true" applyBorder="true" applyFont="true" applyProtection="false" borderId="0" fillId="3" fontId="0" numFmtId="169" xfId="0">
      <alignment horizontal="center" indent="0" shrinkToFit="false" textRotation="0" vertical="bottom" wrapText="false"/>
      <protection hidden="false" locked="true"/>
    </xf>
    <xf applyAlignment="true" applyBorder="true" applyFont="true" applyProtection="false" borderId="0" fillId="3" fontId="8" numFmtId="170" xfId="0">
      <alignment horizontal="center" indent="0" shrinkToFit="false" textRotation="0" vertical="center" wrapText="false"/>
      <protection hidden="false" locked="true"/>
    </xf>
    <xf applyAlignment="true" applyBorder="true" applyFont="true" applyProtection="false" borderId="6" fillId="3" fontId="8" numFmtId="169" xfId="0">
      <alignment horizontal="center" indent="0" shrinkToFit="false" textRotation="0" vertical="bottom" wrapText="false"/>
      <protection hidden="false" locked="true"/>
    </xf>
    <xf applyAlignment="false" applyBorder="false" applyFont="true" applyProtection="false" borderId="0" fillId="3" fontId="0" numFmtId="164" xfId="0">
      <alignment horizontal="general" indent="0" shrinkToFit="false" textRotation="0" vertical="bottom" wrapText="false"/>
      <protection hidden="false" locked="true"/>
    </xf>
    <xf applyAlignment="true" applyBorder="true" applyFont="true" applyProtection="false" borderId="7" fillId="3" fontId="5" numFmtId="164" xfId="0">
      <alignment horizontal="center" indent="0" shrinkToFit="false" textRotation="0" vertical="top" wrapText="false"/>
      <protection hidden="false" locked="true"/>
    </xf>
    <xf applyAlignment="true" applyBorder="true" applyFont="true" applyProtection="false" borderId="0" fillId="0" fontId="0" numFmtId="164" xfId="0">
      <alignment horizontal="general" indent="0" shrinkToFit="false" textRotation="0" vertical="bottom" wrapText="false"/>
      <protection hidden="false" locked="true"/>
    </xf>
    <xf applyAlignment="true" applyBorder="true" applyFont="true" applyProtection="false" borderId="7" fillId="3" fontId="5" numFmtId="164" xfId="0">
      <alignment horizontal="center" indent="0" shrinkToFit="false" textRotation="0" vertical="center" wrapText="true"/>
      <protection hidden="false" locked="true"/>
    </xf>
    <xf applyAlignment="true" applyBorder="true" applyFont="true" applyProtection="false" borderId="0" fillId="0" fontId="5" numFmtId="164" xfId="0">
      <alignment horizontal="general" indent="0" shrinkToFit="false" textRotation="0" vertical="bottom" wrapText="false"/>
      <protection hidden="false" locked="true"/>
    </xf>
    <xf applyAlignment="true" applyBorder="true" applyFont="true" applyProtection="false" borderId="7" fillId="3" fontId="0" numFmtId="164" xfId="0">
      <alignment horizontal="center" indent="0" shrinkToFit="false" textRotation="0" vertical="center" wrapText="true"/>
      <protection hidden="false" locked="true"/>
    </xf>
    <xf applyAlignment="true" applyBorder="true" applyFont="true" applyProtection="false" borderId="0" fillId="3" fontId="0" numFmtId="164" xfId="0">
      <alignment horizontal="general" indent="0" shrinkToFit="false" textRotation="0" vertical="center" wrapText="true"/>
      <protection hidden="false" locked="true"/>
    </xf>
    <xf applyAlignment="true" applyBorder="true" applyFont="true" applyProtection="false" borderId="5" fillId="3" fontId="0" numFmtId="164" xfId="0">
      <alignment horizontal="center" indent="0" shrinkToFit="false" textRotation="0" vertical="center" wrapText="true"/>
      <protection hidden="false" locked="true"/>
    </xf>
    <xf applyAlignment="true" applyBorder="true" applyFont="true" applyProtection="false" borderId="0" fillId="3" fontId="0" numFmtId="164" xfId="0">
      <alignment horizontal="center" indent="0" shrinkToFit="false" textRotation="0" vertical="center" wrapText="true"/>
      <protection hidden="false" locked="true"/>
    </xf>
    <xf applyAlignment="true" applyBorder="true" applyFont="true" applyProtection="false" borderId="6" fillId="3" fontId="0" numFmtId="164" xfId="0">
      <alignment horizontal="center" indent="0" shrinkToFit="false" textRotation="0" vertical="center" wrapText="true"/>
      <protection hidden="false" locked="true"/>
    </xf>
    <xf applyAlignment="true" applyBorder="true" applyFont="true" applyProtection="false" borderId="5" fillId="3" fontId="8" numFmtId="164" xfId="0">
      <alignment horizontal="center" indent="0" shrinkToFit="false" textRotation="0" vertical="center" wrapText="true"/>
      <protection hidden="false" locked="true"/>
    </xf>
    <xf applyAlignment="true" applyBorder="true" applyFont="true" applyProtection="false" borderId="0" fillId="3" fontId="8" numFmtId="164" xfId="0">
      <alignment horizontal="center" indent="0" shrinkToFit="false" textRotation="0" vertical="center" wrapText="true"/>
      <protection hidden="false" locked="true"/>
    </xf>
    <xf applyAlignment="true" applyBorder="true" applyFont="true" applyProtection="false" borderId="6" fillId="3" fontId="9" numFmtId="169" xfId="0">
      <alignment horizontal="right" indent="0" shrinkToFit="false" textRotation="0" vertical="center" wrapText="false"/>
      <protection hidden="false" locked="true"/>
    </xf>
    <xf applyAlignment="true" applyBorder="true" applyFont="true" applyProtection="true" borderId="0" fillId="3" fontId="0" numFmtId="169" xfId="38">
      <alignment horizontal="center" indent="0" shrinkToFit="false" textRotation="0" vertical="center" wrapText="false"/>
      <protection hidden="false" locked="true"/>
    </xf>
    <xf applyAlignment="true" applyBorder="true" applyFont="true" applyProtection="false" borderId="5" fillId="3" fontId="8" numFmtId="164" xfId="0">
      <alignment horizontal="general" indent="0" shrinkToFit="false" textRotation="0" vertical="center" wrapText="true"/>
      <protection hidden="false" locked="true"/>
    </xf>
    <xf applyAlignment="true" applyBorder="true" applyFont="true" applyProtection="false" borderId="0" fillId="3" fontId="8" numFmtId="164" xfId="0">
      <alignment horizontal="general" indent="0" shrinkToFit="false" textRotation="0" vertical="center" wrapText="true"/>
      <protection hidden="false" locked="true"/>
    </xf>
    <xf applyAlignment="true" applyBorder="true" applyFont="true" applyProtection="false" borderId="5" fillId="3" fontId="6" numFmtId="171" xfId="0">
      <alignment horizontal="left" indent="0" shrinkToFit="false" textRotation="0" vertical="center" wrapText="false"/>
      <protection hidden="false" locked="true"/>
    </xf>
    <xf applyAlignment="true" applyBorder="true" applyFont="true" applyProtection="false" borderId="0" fillId="3" fontId="7" numFmtId="164" xfId="0">
      <alignment horizontal="center" indent="0" shrinkToFit="false" textRotation="0" vertical="top" wrapText="false"/>
      <protection hidden="false" locked="true"/>
    </xf>
    <xf applyAlignment="true" applyBorder="true" applyFont="true" applyProtection="false" borderId="0" fillId="3" fontId="0" numFmtId="164" xfId="0">
      <alignment horizontal="center" indent="0" shrinkToFit="false" textRotation="0" vertical="center" wrapText="false"/>
      <protection hidden="false" locked="true"/>
    </xf>
    <xf applyAlignment="true" applyBorder="true" applyFont="true" applyProtection="false" borderId="8" fillId="3" fontId="7" numFmtId="164" xfId="0">
      <alignment horizontal="center" indent="0" shrinkToFit="false" textRotation="0" vertical="bottom" wrapText="false"/>
      <protection hidden="false" locked="true"/>
    </xf>
    <xf applyAlignment="true" applyBorder="true" applyFont="true" applyProtection="false" borderId="0" fillId="3" fontId="7" numFmtId="169" xfId="0">
      <alignment horizontal="center" indent="0" shrinkToFit="false" textRotation="0" vertical="bottom" wrapText="false"/>
      <protection hidden="false" locked="true"/>
    </xf>
    <xf applyAlignment="true" applyBorder="true" applyFont="true" applyProtection="false" borderId="9" fillId="3" fontId="9" numFmtId="168" xfId="0">
      <alignment horizontal="center" indent="0" shrinkToFit="false" textRotation="0" vertical="center" wrapText="true"/>
      <protection hidden="false" locked="true"/>
    </xf>
    <xf applyAlignment="true" applyBorder="true" applyFont="true" applyProtection="false" borderId="10" fillId="3" fontId="9" numFmtId="164" xfId="0">
      <alignment horizontal="center" indent="0" shrinkToFit="false" textRotation="0" vertical="center" wrapText="true"/>
      <protection hidden="false" locked="true"/>
    </xf>
    <xf applyAlignment="true" applyBorder="true" applyFont="true" applyProtection="true" borderId="11" fillId="3" fontId="5" numFmtId="169" xfId="38">
      <alignment horizontal="center" indent="0" shrinkToFit="false" textRotation="0" vertical="center" wrapText="false"/>
      <protection hidden="false" locked="true"/>
    </xf>
    <xf applyAlignment="true" applyBorder="true" applyFont="true" applyProtection="false" borderId="0" fillId="3" fontId="9" numFmtId="169" xfId="0">
      <alignment horizontal="center" indent="0" shrinkToFit="false" textRotation="0" vertical="center" wrapText="false"/>
      <protection hidden="false" locked="true"/>
    </xf>
    <xf applyAlignment="true" applyBorder="true" applyFont="true" applyProtection="false" borderId="0" fillId="3" fontId="9" numFmtId="164" xfId="0">
      <alignment horizontal="general" indent="0" shrinkToFit="false" textRotation="0" vertical="center" wrapText="false"/>
      <protection hidden="false" locked="true"/>
    </xf>
    <xf applyAlignment="true" applyBorder="false" applyFont="true" applyProtection="false" borderId="0" fillId="3" fontId="9" numFmtId="164" xfId="0">
      <alignment horizontal="general" indent="0" shrinkToFit="false" textRotation="0" vertical="center" wrapText="false"/>
      <protection hidden="false" locked="true"/>
    </xf>
    <xf applyAlignment="true" applyBorder="true" applyFont="true" applyProtection="false" borderId="9" fillId="3" fontId="9" numFmtId="164" xfId="0">
      <alignment horizontal="center" indent="0" shrinkToFit="false" textRotation="0" vertical="center" wrapText="true"/>
      <protection hidden="false" locked="true"/>
    </xf>
    <xf applyAlignment="true" applyBorder="true" applyFont="true" applyProtection="false" borderId="10" fillId="3" fontId="5" numFmtId="164" xfId="0">
      <alignment horizontal="left" indent="0" shrinkToFit="false" textRotation="0" vertical="center" wrapText="true"/>
      <protection hidden="false" locked="true"/>
    </xf>
    <xf applyAlignment="true" applyBorder="true" applyFont="true" applyProtection="false" borderId="11" fillId="3" fontId="5" numFmtId="169" xfId="0">
      <alignment horizontal="center" indent="0" shrinkToFit="false" textRotation="0" vertical="center" wrapText="true"/>
      <protection hidden="false" locked="true"/>
    </xf>
    <xf applyAlignment="true" applyBorder="true" applyFont="true" applyProtection="false" borderId="9" fillId="3" fontId="5" numFmtId="164" xfId="0">
      <alignment horizontal="right" indent="0" shrinkToFit="false" textRotation="0" vertical="center" wrapText="false"/>
      <protection hidden="false" locked="true"/>
    </xf>
    <xf applyAlignment="true" applyBorder="true" applyFont="true" applyProtection="false" borderId="5" fillId="3" fontId="6" numFmtId="164" xfId="0">
      <alignment horizontal="center" indent="0" shrinkToFit="false" textRotation="0" vertical="center" wrapText="true"/>
      <protection hidden="false" locked="true"/>
    </xf>
    <xf applyAlignment="true" applyBorder="true" applyFont="true" applyProtection="false" borderId="0" fillId="3" fontId="6" numFmtId="168" xfId="0">
      <alignment horizontal="center" indent="0" shrinkToFit="false" textRotation="0" vertical="center" wrapText="false"/>
      <protection hidden="false" locked="true"/>
    </xf>
    <xf applyAlignment="true" applyBorder="true" applyFont="true" applyProtection="false" borderId="0" fillId="3" fontId="6" numFmtId="164" xfId="0">
      <alignment horizontal="justify" indent="0" shrinkToFit="false" textRotation="0" vertical="center" wrapText="true"/>
      <protection hidden="false" locked="true"/>
    </xf>
    <xf applyAlignment="true" applyBorder="true" applyFont="true" applyProtection="true" borderId="0" fillId="3" fontId="6" numFmtId="166" xfId="38">
      <alignment horizontal="center" indent="0" shrinkToFit="false" textRotation="0" vertical="center" wrapText="false"/>
      <protection hidden="false" locked="true"/>
    </xf>
    <xf applyAlignment="true" applyBorder="true" applyFont="true" applyProtection="true" borderId="6" fillId="3" fontId="6" numFmtId="166" xfId="38">
      <alignment horizontal="center" indent="0" shrinkToFit="false" textRotation="0" vertical="center" wrapText="false"/>
      <protection hidden="false" locked="true"/>
    </xf>
    <xf applyAlignment="true" applyBorder="true" applyFont="true" applyProtection="false" borderId="12" fillId="3" fontId="6" numFmtId="164" xfId="0">
      <alignment horizontal="center" indent="0" shrinkToFit="false" textRotation="0" vertical="center" wrapText="true"/>
      <protection hidden="false" locked="true"/>
    </xf>
    <xf applyAlignment="true" applyBorder="true" applyFont="true" applyProtection="false" borderId="13" fillId="3" fontId="6" numFmtId="168" xfId="0">
      <alignment horizontal="center" indent="0" shrinkToFit="false" textRotation="0" vertical="center" wrapText="false"/>
      <protection hidden="false" locked="true"/>
    </xf>
    <xf applyAlignment="true" applyBorder="true" applyFont="true" applyProtection="false" borderId="13" fillId="3" fontId="6" numFmtId="164" xfId="0">
      <alignment horizontal="justify" indent="0" shrinkToFit="false" textRotation="0" vertical="center" wrapText="true"/>
      <protection hidden="false" locked="true"/>
    </xf>
    <xf applyAlignment="true" applyBorder="true" applyFont="true" applyProtection="true" borderId="13" fillId="3" fontId="6" numFmtId="166" xfId="38">
      <alignment horizontal="center" indent="0" shrinkToFit="false" textRotation="0" vertical="center" wrapText="false"/>
      <protection hidden="false" locked="true"/>
    </xf>
    <xf applyAlignment="true" applyBorder="true" applyFont="true" applyProtection="true" borderId="14" fillId="3" fontId="6" numFmtId="166" xfId="38">
      <alignment horizontal="center" indent="0" shrinkToFit="false" textRotation="0" vertical="center" wrapText="false"/>
      <protection hidden="false" locked="true"/>
    </xf>
    <xf applyAlignment="true" applyBorder="false" applyFont="true" applyProtection="false" borderId="0" fillId="0" fontId="6" numFmtId="164" xfId="0">
      <alignment horizontal="center" indent="0" shrinkToFit="false" textRotation="0" vertical="center" wrapText="false"/>
      <protection hidden="false" locked="true"/>
    </xf>
    <xf applyAlignment="true" applyBorder="true" applyFont="true" applyProtection="true" borderId="0" fillId="0" fontId="6" numFmtId="169" xfId="15">
      <alignment horizontal="center" indent="0" shrinkToFit="false" textRotation="0" vertical="center" wrapText="false"/>
      <protection hidden="false" locked="true"/>
    </xf>
    <xf applyAlignment="true" applyBorder="true" applyFont="true" applyProtection="false" borderId="3" fillId="3" fontId="6" numFmtId="164" xfId="0">
      <alignment horizontal="center" indent="0" shrinkToFit="false" textRotation="0" vertical="center" wrapText="false"/>
      <protection hidden="false" locked="true"/>
    </xf>
    <xf applyAlignment="true" applyBorder="true" applyFont="true" applyProtection="true" borderId="3" fillId="3" fontId="6" numFmtId="169" xfId="15">
      <alignment horizontal="center" indent="0" shrinkToFit="false" textRotation="0" vertical="center" wrapText="false"/>
      <protection hidden="false" locked="true"/>
    </xf>
    <xf applyAlignment="true" applyBorder="true" applyFont="true" applyProtection="true" borderId="3" fillId="0" fontId="6" numFmtId="169" xfId="15">
      <alignment horizontal="center" indent="0" shrinkToFit="false" textRotation="0" vertical="center" wrapText="false"/>
      <protection hidden="false" locked="true"/>
    </xf>
    <xf applyAlignment="true" applyBorder="true" applyFont="true" applyProtection="true" borderId="4" fillId="3" fontId="6" numFmtId="169" xfId="15">
      <alignment horizontal="center" indent="0" shrinkToFit="false" textRotation="0" vertical="center" wrapText="false"/>
      <protection hidden="false" locked="true"/>
    </xf>
    <xf applyAlignment="true" applyBorder="true" applyFont="true" applyProtection="false" borderId="0" fillId="3" fontId="6" numFmtId="164" xfId="0">
      <alignment horizontal="center" indent="0" shrinkToFit="false" textRotation="0" vertical="center" wrapText="false"/>
      <protection hidden="false" locked="true"/>
    </xf>
    <xf applyAlignment="true" applyBorder="true" applyFont="true" applyProtection="true" borderId="0" fillId="3" fontId="6" numFmtId="169" xfId="15">
      <alignment horizontal="center" indent="0" shrinkToFit="false" textRotation="0" vertical="center" wrapText="false"/>
      <protection hidden="false" locked="true"/>
    </xf>
    <xf applyAlignment="true" applyBorder="true" applyFont="true" applyProtection="true" borderId="6" fillId="3" fontId="6" numFmtId="169" xfId="15">
      <alignment horizontal="center" indent="0" shrinkToFit="false" textRotation="0" vertical="center" wrapText="false"/>
      <protection hidden="false" locked="true"/>
    </xf>
    <xf applyAlignment="true" applyBorder="true" applyFont="true" applyProtection="false" borderId="0" fillId="3" fontId="8" numFmtId="169" xfId="0">
      <alignment horizontal="center" indent="0" shrinkToFit="false" textRotation="0" vertical="center" wrapText="false"/>
      <protection hidden="false" locked="true"/>
    </xf>
    <xf applyAlignment="true" applyBorder="true" applyFont="true" applyProtection="false" borderId="0" fillId="0" fontId="0" numFmtId="169" xfId="0">
      <alignment horizontal="center" indent="0" shrinkToFit="false" textRotation="0" vertical="center" wrapText="false"/>
      <protection hidden="false" locked="true"/>
    </xf>
    <xf applyAlignment="true" applyBorder="true" applyFont="true" applyProtection="false" borderId="6" fillId="3" fontId="0" numFmtId="169" xfId="0">
      <alignment horizontal="center" indent="0" shrinkToFit="false" textRotation="0" vertical="center" wrapText="false"/>
      <protection hidden="false" locked="true"/>
    </xf>
    <xf applyAlignment="true" applyBorder="true" applyFont="true" applyProtection="false" borderId="0" fillId="3" fontId="0" numFmtId="168" xfId="0">
      <alignment horizontal="center" indent="0" shrinkToFit="false" textRotation="0" vertical="center" wrapText="false"/>
      <protection hidden="false" locked="true"/>
    </xf>
    <xf applyAlignment="true" applyBorder="true" applyFont="true" applyProtection="false" borderId="0" fillId="3" fontId="0" numFmtId="165" xfId="0">
      <alignment horizontal="center" indent="0" shrinkToFit="false" textRotation="0" vertical="center" wrapText="false"/>
      <protection hidden="false" locked="true"/>
    </xf>
    <xf applyAlignment="true" applyBorder="true" applyFont="true" applyProtection="true" borderId="0" fillId="3" fontId="0" numFmtId="166" xfId="15">
      <alignment horizontal="general" indent="0" shrinkToFit="false" textRotation="0" vertical="center" wrapText="false"/>
      <protection hidden="false" locked="true"/>
    </xf>
    <xf applyAlignment="true" applyBorder="true" applyFont="true" applyProtection="false" borderId="0" fillId="3" fontId="0" numFmtId="170" xfId="0">
      <alignment horizontal="center" indent="0" shrinkToFit="false" textRotation="0" vertical="center" wrapText="false"/>
      <protection hidden="false" locked="true"/>
    </xf>
    <xf applyAlignment="false" applyBorder="true" applyFont="true" applyProtection="false" borderId="5" fillId="3" fontId="0" numFmtId="164" xfId="0">
      <alignment horizontal="general" indent="0" shrinkToFit="false" textRotation="0" vertical="bottom" wrapText="false"/>
      <protection hidden="false" locked="true"/>
    </xf>
    <xf applyAlignment="false" applyBorder="true" applyFont="true" applyProtection="false" borderId="0" fillId="0" fontId="0" numFmtId="164" xfId="0">
      <alignment horizontal="general" indent="0" shrinkToFit="false" textRotation="0" vertical="bottom" wrapText="false"/>
      <protection hidden="false" locked="true"/>
    </xf>
    <xf applyAlignment="true" applyBorder="true" applyFont="true" applyProtection="false" borderId="6" fillId="4" fontId="9" numFmtId="169" xfId="0">
      <alignment horizontal="right" indent="0" shrinkToFit="false" textRotation="0" vertical="center" wrapText="false"/>
      <protection hidden="false" locked="true"/>
    </xf>
    <xf applyAlignment="true" applyBorder="true" applyFont="true" applyProtection="false" borderId="5" fillId="3" fontId="8" numFmtId="164" xfId="0">
      <alignment horizontal="center" indent="0" shrinkToFit="false" textRotation="0" vertical="center" wrapText="false"/>
      <protection hidden="false" locked="true"/>
    </xf>
    <xf applyAlignment="true" applyBorder="true" applyFont="true" applyProtection="false" borderId="0" fillId="3" fontId="8" numFmtId="164" xfId="0">
      <alignment horizontal="left" indent="0" shrinkToFit="false" textRotation="0" vertical="top" wrapText="false"/>
      <protection hidden="false" locked="true"/>
    </xf>
    <xf applyAlignment="true" applyBorder="true" applyFont="true" applyProtection="false" borderId="0" fillId="3" fontId="8" numFmtId="164" xfId="0">
      <alignment horizontal="center" indent="0" shrinkToFit="false" textRotation="0" vertical="center" wrapText="false"/>
      <protection hidden="false" locked="true"/>
    </xf>
    <xf applyAlignment="true" applyBorder="false" applyFont="true" applyProtection="false" borderId="0" fillId="3" fontId="0" numFmtId="164" xfId="0">
      <alignment horizontal="general" indent="0" shrinkToFit="false" textRotation="0" vertical="center" wrapText="false"/>
      <protection hidden="false" locked="true"/>
    </xf>
    <xf applyAlignment="true" applyBorder="true" applyFont="true" applyProtection="false" borderId="0" fillId="3" fontId="0" numFmtId="164" xfId="0">
      <alignment horizontal="general" indent="0" shrinkToFit="false" textRotation="0" vertical="center" wrapText="false"/>
      <protection hidden="false" locked="true"/>
    </xf>
    <xf applyAlignment="true" applyBorder="true" applyFont="true" applyProtection="false" borderId="0" fillId="3" fontId="7" numFmtId="164" xfId="0">
      <alignment horizontal="center" indent="0" shrinkToFit="false" textRotation="0" vertical="center" wrapText="false"/>
      <protection hidden="false" locked="true"/>
    </xf>
    <xf applyAlignment="true" applyBorder="true" applyFont="true" applyProtection="false" borderId="0" fillId="0" fontId="0" numFmtId="164" xfId="0">
      <alignment horizontal="general" indent="0" shrinkToFit="false" textRotation="0" vertical="center" wrapText="false"/>
      <protection hidden="false" locked="true"/>
    </xf>
    <xf applyAlignment="true" applyBorder="true" applyFont="true" applyProtection="false" borderId="6" fillId="3" fontId="9" numFmtId="172" xfId="0">
      <alignment horizontal="right" indent="0" shrinkToFit="false" textRotation="0" vertical="center" wrapText="false"/>
      <protection hidden="false" locked="true"/>
    </xf>
    <xf applyAlignment="true" applyBorder="true" applyFont="true" applyProtection="false" borderId="15" fillId="3" fontId="7" numFmtId="164" xfId="0">
      <alignment horizontal="center" indent="0" shrinkToFit="false" textRotation="0" vertical="bottom" wrapText="false"/>
      <protection hidden="false" locked="true"/>
    </xf>
    <xf applyAlignment="true" applyBorder="true" applyFont="true" applyProtection="false" borderId="0" fillId="3" fontId="7" numFmtId="164" xfId="0">
      <alignment horizontal="general" indent="0" shrinkToFit="false" textRotation="0" vertical="bottom" wrapText="false"/>
      <protection hidden="false" locked="true"/>
    </xf>
    <xf applyAlignment="true" applyBorder="true" applyFont="true" applyProtection="true" borderId="10" fillId="3" fontId="5" numFmtId="167" xfId="43">
      <alignment horizontal="center" indent="0" shrinkToFit="false" textRotation="0" vertical="bottom" wrapText="false"/>
      <protection hidden="false" locked="true"/>
    </xf>
    <xf applyAlignment="true" applyBorder="false" applyFont="true" applyProtection="false" borderId="0" fillId="0" fontId="9" numFmtId="164" xfId="0">
      <alignment horizontal="general" indent="0" shrinkToFit="false" textRotation="0" vertical="center" wrapText="false"/>
      <protection hidden="false" locked="true"/>
    </xf>
    <xf applyAlignment="true" applyBorder="true" applyFont="true" applyProtection="false" borderId="15" fillId="0" fontId="9" numFmtId="168" xfId="0">
      <alignment horizontal="center" indent="0" shrinkToFit="false" textRotation="0" vertical="center" wrapText="true"/>
      <protection hidden="false" locked="true"/>
    </xf>
    <xf applyAlignment="true" applyBorder="true" applyFont="true" applyProtection="false" borderId="15" fillId="0" fontId="9" numFmtId="164" xfId="0">
      <alignment horizontal="center" indent="0" shrinkToFit="false" textRotation="0" vertical="center" wrapText="true"/>
      <protection hidden="false" locked="true"/>
    </xf>
    <xf applyAlignment="true" applyBorder="true" applyFont="true" applyProtection="false" borderId="15" fillId="0" fontId="9" numFmtId="164" xfId="0">
      <alignment horizontal="center" indent="0" shrinkToFit="false" textRotation="0" vertical="center" wrapText="false"/>
      <protection hidden="false" locked="true"/>
    </xf>
    <xf applyAlignment="true" applyBorder="true" applyFont="true" applyProtection="true" borderId="15" fillId="0" fontId="9" numFmtId="169" xfId="15">
      <alignment horizontal="center" indent="0" shrinkToFit="false" textRotation="0" vertical="center" wrapText="false"/>
      <protection hidden="false" locked="true"/>
    </xf>
    <xf applyAlignment="true" applyBorder="true" applyFont="true" applyProtection="true" borderId="10" fillId="3" fontId="5" numFmtId="173" xfId="43">
      <alignment horizontal="center" indent="0" shrinkToFit="false" textRotation="0" vertical="bottom" wrapText="false"/>
      <protection hidden="false" locked="true"/>
    </xf>
    <xf applyAlignment="true" applyBorder="true" applyFont="true" applyProtection="false" borderId="0" fillId="0" fontId="9" numFmtId="164" xfId="0">
      <alignment horizontal="general" indent="0" shrinkToFit="false" textRotation="0" vertical="center" wrapText="false"/>
      <protection hidden="false" locked="true"/>
    </xf>
    <xf applyAlignment="true" applyBorder="true" applyFont="true" applyProtection="false" borderId="15" fillId="5" fontId="10" numFmtId="164" xfId="0">
      <alignment horizontal="center" indent="0" shrinkToFit="false" textRotation="0" vertical="center" wrapText="true"/>
      <protection hidden="false" locked="true"/>
    </xf>
    <xf applyAlignment="true" applyBorder="true" applyFont="true" applyProtection="false" borderId="15" fillId="5" fontId="10" numFmtId="164" xfId="0">
      <alignment horizontal="center" indent="0" shrinkToFit="false" textRotation="0" vertical="center" wrapText="true"/>
      <protection hidden="false" locked="true"/>
    </xf>
    <xf applyAlignment="true" applyBorder="true" applyFont="true" applyProtection="true" borderId="15" fillId="5" fontId="10" numFmtId="174" xfId="17">
      <alignment horizontal="center" indent="0" shrinkToFit="false" textRotation="0" vertical="center" wrapText="true"/>
      <protection hidden="false" locked="true"/>
    </xf>
    <xf applyAlignment="true" applyBorder="true" applyFont="true" applyProtection="false" borderId="0" fillId="6" fontId="6" numFmtId="169" xfId="0">
      <alignment horizontal="general" indent="0" shrinkToFit="false" textRotation="0" vertical="center" wrapText="false"/>
      <protection hidden="false" locked="true"/>
    </xf>
    <xf applyAlignment="true" applyBorder="false" applyFont="false" applyProtection="false" borderId="0" fillId="0" fontId="0" numFmtId="164" xfId="0">
      <alignment horizontal="general" indent="0" shrinkToFit="false" textRotation="0" vertical="center" wrapText="false"/>
      <protection hidden="false" locked="true"/>
    </xf>
    <xf applyAlignment="true" applyBorder="true" applyFont="true" applyProtection="false" borderId="15" fillId="3" fontId="6" numFmtId="164" xfId="0">
      <alignment horizontal="center" indent="0" shrinkToFit="false" textRotation="0" vertical="center" wrapText="true"/>
      <protection hidden="false" locked="true"/>
    </xf>
    <xf applyAlignment="true" applyBorder="true" applyFont="true" applyProtection="false" borderId="15" fillId="3" fontId="6" numFmtId="164" xfId="0">
      <alignment horizontal="center" indent="0" shrinkToFit="false" textRotation="0" vertical="center" wrapText="false"/>
      <protection hidden="false" locked="true"/>
    </xf>
    <xf applyAlignment="true" applyBorder="true" applyFont="true" applyProtection="false" borderId="15" fillId="3" fontId="6" numFmtId="164" xfId="0">
      <alignment horizontal="justify" indent="0" shrinkToFit="false" textRotation="0" vertical="center" wrapText="true"/>
      <protection hidden="false" locked="true"/>
    </xf>
    <xf applyAlignment="true" applyBorder="true" applyFont="true" applyProtection="true" borderId="15" fillId="3" fontId="6" numFmtId="169" xfId="32">
      <alignment horizontal="center" indent="0" shrinkToFit="false" textRotation="0" vertical="center" wrapText="true"/>
      <protection hidden="false" locked="true"/>
    </xf>
    <xf applyAlignment="true" applyBorder="true" applyFont="true" applyProtection="true" borderId="15" fillId="3" fontId="6" numFmtId="169" xfId="15">
      <alignment horizontal="center" indent="0" shrinkToFit="false" textRotation="0" vertical="center" wrapText="false"/>
      <protection hidden="false" locked="true"/>
    </xf>
    <xf applyAlignment="true" applyBorder="true" applyFont="true" applyProtection="true" borderId="15" fillId="7" fontId="6" numFmtId="169" xfId="15">
      <alignment horizontal="center" indent="0" shrinkToFit="false" textRotation="0" vertical="center" wrapText="false"/>
      <protection hidden="false" locked="true"/>
    </xf>
    <xf applyAlignment="true" applyBorder="true" applyFont="true" applyProtection="true" borderId="15" fillId="0" fontId="6" numFmtId="174" xfId="17">
      <alignment horizontal="center" indent="0" shrinkToFit="false" textRotation="0" vertical="center" wrapText="false"/>
      <protection hidden="false" locked="true"/>
    </xf>
    <xf applyAlignment="true" applyBorder="true" applyFont="true" applyProtection="true" borderId="15" fillId="3" fontId="6" numFmtId="174" xfId="17">
      <alignment horizontal="center" indent="0" shrinkToFit="false" textRotation="0" vertical="center" wrapText="false"/>
      <protection hidden="false" locked="true"/>
    </xf>
    <xf applyAlignment="true" applyBorder="true" applyFont="true" applyProtection="true" borderId="0" fillId="0" fontId="0" numFmtId="166" xfId="32">
      <alignment horizontal="general" indent="0" shrinkToFit="false" textRotation="0" vertical="center" wrapText="false"/>
      <protection hidden="false" locked="true"/>
    </xf>
    <xf applyAlignment="true" applyBorder="true" applyFont="true" applyProtection="false" borderId="15" fillId="3" fontId="6" numFmtId="168" xfId="0">
      <alignment horizontal="center" indent="0" shrinkToFit="false" textRotation="0" vertical="center" wrapText="false"/>
      <protection hidden="false" locked="true"/>
    </xf>
    <xf applyAlignment="true" applyBorder="true" applyFont="true" applyProtection="false" borderId="15" fillId="3" fontId="6" numFmtId="164" xfId="0">
      <alignment horizontal="center" indent="0" shrinkToFit="false" textRotation="0" vertical="center" wrapText="false"/>
      <protection hidden="false" locked="true"/>
    </xf>
    <xf applyAlignment="true" applyBorder="true" applyFont="true" applyProtection="true" borderId="15" fillId="3" fontId="9" numFmtId="169" xfId="15">
      <alignment horizontal="center" indent="0" shrinkToFit="false" textRotation="0" vertical="center" wrapText="false"/>
      <protection hidden="false" locked="true"/>
    </xf>
    <xf applyAlignment="true" applyBorder="true" applyFont="true" applyProtection="true" borderId="15" fillId="0" fontId="10" numFmtId="169" xfId="15">
      <alignment horizontal="center" indent="0" shrinkToFit="false" textRotation="0" vertical="center" wrapText="false"/>
      <protection hidden="false" locked="true"/>
    </xf>
    <xf applyAlignment="true" applyBorder="true" applyFont="true" applyProtection="true" borderId="15" fillId="0" fontId="10" numFmtId="174" xfId="17">
      <alignment horizontal="center" indent="0" shrinkToFit="false" textRotation="0" vertical="center" wrapText="false"/>
      <protection hidden="false" locked="true"/>
    </xf>
    <xf applyAlignment="true" applyBorder="true" applyFont="true" applyProtection="false" borderId="0" fillId="3" fontId="6" numFmtId="166" xfId="0">
      <alignment horizontal="general" indent="0" shrinkToFit="false" textRotation="0" vertical="center" wrapText="false"/>
      <protection hidden="false" locked="true"/>
    </xf>
    <xf applyAlignment="true" applyBorder="true" applyFont="true" applyProtection="false" borderId="15" fillId="3" fontId="6" numFmtId="175" xfId="0">
      <alignment horizontal="general" indent="0" shrinkToFit="false" textRotation="0" vertical="center" wrapText="true"/>
      <protection hidden="false" locked="true"/>
    </xf>
    <xf applyAlignment="true" applyBorder="true" applyFont="true" applyProtection="false" borderId="15" fillId="3" fontId="6" numFmtId="175" xfId="0">
      <alignment horizontal="center" indent="0" shrinkToFit="false" textRotation="0" vertical="center" wrapText="true"/>
      <protection hidden="false" locked="true"/>
    </xf>
    <xf applyAlignment="true" applyBorder="true" applyFont="true" applyProtection="true" borderId="15" fillId="3" fontId="6" numFmtId="169" xfId="32">
      <alignment horizontal="center" indent="0" shrinkToFit="false" textRotation="0" vertical="center" wrapText="false"/>
      <protection hidden="false" locked="true"/>
    </xf>
    <xf applyAlignment="true" applyBorder="true" applyFont="true" applyProtection="true" borderId="15" fillId="7" fontId="6" numFmtId="174" xfId="17">
      <alignment horizontal="center" indent="0" shrinkToFit="false" textRotation="0" vertical="center" wrapText="false"/>
      <protection hidden="false" locked="true"/>
    </xf>
    <xf applyAlignment="true" applyBorder="true" applyFont="true" applyProtection="false" borderId="15" fillId="3" fontId="11" numFmtId="164" xfId="0">
      <alignment horizontal="center" indent="0" shrinkToFit="false" textRotation="0" vertical="center" wrapText="true"/>
      <protection hidden="false" locked="true"/>
    </xf>
    <xf applyAlignment="true" applyBorder="true" applyFont="true" applyProtection="false" borderId="15" fillId="0" fontId="11" numFmtId="175" xfId="0">
      <alignment horizontal="center" indent="0" shrinkToFit="false" textRotation="0" vertical="center" wrapText="true"/>
      <protection hidden="false" locked="true"/>
    </xf>
    <xf applyAlignment="true" applyBorder="true" applyFont="true" applyProtection="false" borderId="15" fillId="0" fontId="11" numFmtId="175" xfId="0">
      <alignment horizontal="general" indent="0" shrinkToFit="false" textRotation="0" vertical="bottom" wrapText="true"/>
      <protection hidden="false" locked="true"/>
    </xf>
    <xf applyAlignment="true" applyBorder="true" applyFont="true" applyProtection="false" borderId="15" fillId="3" fontId="11" numFmtId="164" xfId="0">
      <alignment horizontal="center" indent="0" shrinkToFit="false" textRotation="0" vertical="center" wrapText="false"/>
      <protection hidden="false" locked="true"/>
    </xf>
    <xf applyAlignment="true" applyBorder="true" applyFont="true" applyProtection="true" borderId="15" fillId="3" fontId="11" numFmtId="169" xfId="32">
      <alignment horizontal="center" indent="0" shrinkToFit="false" textRotation="0" vertical="center" wrapText="false"/>
      <protection hidden="false" locked="true"/>
    </xf>
    <xf applyAlignment="true" applyBorder="true" applyFont="true" applyProtection="true" borderId="15" fillId="7" fontId="11" numFmtId="174" xfId="17">
      <alignment horizontal="center" indent="0" shrinkToFit="false" textRotation="0" vertical="center" wrapText="false"/>
      <protection hidden="false" locked="true"/>
    </xf>
    <xf applyAlignment="true" applyBorder="true" applyFont="true" applyProtection="true" borderId="15" fillId="0" fontId="11" numFmtId="174" xfId="17">
      <alignment horizontal="center" indent="0" shrinkToFit="false" textRotation="0" vertical="center" wrapText="false"/>
      <protection hidden="false" locked="true"/>
    </xf>
    <xf applyAlignment="true" applyBorder="true" applyFont="true" applyProtection="true" borderId="15" fillId="3" fontId="11" numFmtId="174" xfId="17">
      <alignment horizontal="center" indent="0" shrinkToFit="false" textRotation="0" vertical="center" wrapText="false"/>
      <protection hidden="false" locked="true"/>
    </xf>
    <xf applyAlignment="true" applyBorder="true" applyFont="true" applyProtection="true" borderId="0" fillId="6" fontId="5" numFmtId="166" xfId="32">
      <alignment horizontal="general" indent="0" shrinkToFit="false" textRotation="0" vertical="center" wrapText="false"/>
      <protection hidden="false" locked="true"/>
    </xf>
    <xf applyAlignment="true" applyBorder="true" applyFont="true" applyProtection="false" borderId="15" fillId="3" fontId="11" numFmtId="164" xfId="0">
      <alignment horizontal="center" indent="0" shrinkToFit="false" textRotation="0" vertical="center" wrapText="false"/>
      <protection hidden="false" locked="true"/>
    </xf>
    <xf applyAlignment="true" applyBorder="true" applyFont="true" applyProtection="false" borderId="15" fillId="3" fontId="11" numFmtId="175" xfId="0">
      <alignment horizontal="general" indent="0" shrinkToFit="false" textRotation="0" vertical="center" wrapText="true"/>
      <protection hidden="false" locked="true"/>
    </xf>
    <xf applyAlignment="true" applyBorder="true" applyFont="true" applyProtection="false" borderId="15" fillId="3" fontId="11" numFmtId="175" xfId="0">
      <alignment horizontal="center" indent="0" shrinkToFit="false" textRotation="0" vertical="center" wrapText="true"/>
      <protection hidden="false" locked="true"/>
    </xf>
    <xf applyAlignment="true" applyBorder="true" applyFont="true" applyProtection="false" borderId="15" fillId="3" fontId="11" numFmtId="168" xfId="0">
      <alignment horizontal="center" indent="0" shrinkToFit="false" textRotation="0" vertical="center" wrapText="false"/>
      <protection hidden="false" locked="true"/>
    </xf>
    <xf applyAlignment="true" applyBorder="true" applyFont="true" applyProtection="false" borderId="15" fillId="3" fontId="11" numFmtId="164" xfId="0">
      <alignment horizontal="justify" indent="0" shrinkToFit="false" textRotation="0" vertical="center" wrapText="true"/>
      <protection hidden="false" locked="true"/>
    </xf>
    <xf applyAlignment="true" applyBorder="true" applyFont="true" applyProtection="true" borderId="15" fillId="3" fontId="11" numFmtId="169" xfId="15">
      <alignment horizontal="center" indent="0" shrinkToFit="false" textRotation="0" vertical="center" wrapText="false"/>
      <protection hidden="false" locked="true"/>
    </xf>
    <xf applyAlignment="true" applyBorder="true" applyFont="true" applyProtection="true" borderId="15" fillId="7" fontId="11" numFmtId="169" xfId="15">
      <alignment horizontal="center" indent="0" shrinkToFit="false" textRotation="0" vertical="center" wrapText="false"/>
      <protection hidden="false" locked="true"/>
    </xf>
    <xf applyAlignment="true" applyBorder="true" applyFont="true" applyProtection="true" borderId="15" fillId="7" fontId="6" numFmtId="164" xfId="15">
      <alignment horizontal="center" indent="0" shrinkToFit="false" textRotation="0" vertical="center" wrapText="false"/>
      <protection hidden="false" locked="true"/>
    </xf>
    <xf applyAlignment="true" applyBorder="true" applyFont="true" applyProtection="false" borderId="0" fillId="3" fontId="6" numFmtId="164" xfId="0">
      <alignment horizontal="left" indent="0" shrinkToFit="false" textRotation="0" vertical="center" wrapText="false"/>
      <protection hidden="false" locked="true"/>
    </xf>
    <xf applyAlignment="true" applyBorder="true" applyFont="true" applyProtection="false" borderId="15" fillId="3" fontId="11" numFmtId="164" xfId="0">
      <alignment horizontal="center" indent="0" shrinkToFit="false" textRotation="0" vertical="center" wrapText="true"/>
      <protection hidden="false" locked="true"/>
    </xf>
    <xf applyAlignment="true" applyBorder="true" applyFont="true" applyProtection="false" borderId="0" fillId="3" fontId="6" numFmtId="167" xfId="0">
      <alignment horizontal="general" indent="0" shrinkToFit="false" textRotation="0" vertical="center" wrapText="false"/>
      <protection hidden="false" locked="true"/>
    </xf>
    <xf applyAlignment="true" applyBorder="false" applyFont="false" applyProtection="false" borderId="0" fillId="3" fontId="0" numFmtId="169" xfId="0">
      <alignment horizontal="general" indent="0" shrinkToFit="false" textRotation="0" vertical="center" wrapText="false"/>
      <protection hidden="false" locked="true"/>
    </xf>
    <xf applyAlignment="true" applyBorder="true" applyFont="true" applyProtection="false" borderId="15" fillId="3" fontId="6" numFmtId="164" xfId="0">
      <alignment horizontal="general" indent="0" shrinkToFit="false" textRotation="0" vertical="center" wrapText="false"/>
      <protection hidden="false" locked="true"/>
    </xf>
    <xf applyAlignment="true" applyBorder="true" applyFont="true" applyProtection="false" borderId="0" fillId="3" fontId="6" numFmtId="169" xfId="0">
      <alignment horizontal="general" indent="0" shrinkToFit="false" textRotation="0" vertical="center" wrapText="false"/>
      <protection hidden="false" locked="true"/>
    </xf>
    <xf applyAlignment="true" applyBorder="true" applyFont="true" applyProtection="false" borderId="15" fillId="3" fontId="6" numFmtId="164" xfId="0">
      <alignment horizontal="center" indent="0" shrinkToFit="false" textRotation="0" vertical="center" wrapText="true"/>
      <protection hidden="false" locked="true"/>
    </xf>
    <xf applyAlignment="true" applyBorder="true" applyFont="true" applyProtection="false" borderId="0" fillId="3" fontId="12" numFmtId="166" xfId="0">
      <alignment horizontal="center" indent="0" shrinkToFit="false" textRotation="0" vertical="center" wrapText="true"/>
      <protection hidden="false" locked="true"/>
    </xf>
    <xf applyAlignment="true" applyBorder="true" applyFont="true" applyProtection="false" borderId="0" fillId="3" fontId="6" numFmtId="173" xfId="0">
      <alignment horizontal="general" indent="0" shrinkToFit="false" textRotation="0" vertical="center" wrapText="false"/>
      <protection hidden="false" locked="true"/>
    </xf>
    <xf applyAlignment="true" applyBorder="true" applyFont="true" applyProtection="false" borderId="0" fillId="3" fontId="9" numFmtId="173" xfId="0">
      <alignment horizontal="general" indent="0" shrinkToFit="false" textRotation="0" vertical="center" wrapText="false"/>
      <protection hidden="false" locked="true"/>
    </xf>
    <xf applyAlignment="true" applyBorder="true" applyFont="true" applyProtection="true" borderId="15" fillId="3" fontId="6" numFmtId="174" xfId="17">
      <alignment horizontal="center" indent="0" shrinkToFit="false" textRotation="0" vertical="center" wrapText="true"/>
      <protection hidden="false" locked="true"/>
    </xf>
    <xf applyAlignment="true" applyBorder="true" applyFont="true" applyProtection="false" borderId="0" fillId="3" fontId="9" numFmtId="164" xfId="0">
      <alignment horizontal="left" indent="0" shrinkToFit="false" textRotation="0" vertical="center" wrapText="false"/>
      <protection hidden="false" locked="true"/>
    </xf>
    <xf applyAlignment="true" applyBorder="true" applyFont="true" applyProtection="false" borderId="15" fillId="5" fontId="13" numFmtId="164" xfId="0">
      <alignment horizontal="center" indent="0" shrinkToFit="false" textRotation="0" vertical="center" wrapText="true"/>
      <protection hidden="false" locked="true"/>
    </xf>
    <xf applyAlignment="true" applyBorder="true" applyFont="true" applyProtection="false" borderId="0" fillId="3" fontId="14" numFmtId="164" xfId="0">
      <alignment horizontal="left" indent="0" shrinkToFit="false" textRotation="0" vertical="center" wrapText="false"/>
      <protection hidden="false" locked="true"/>
    </xf>
    <xf applyAlignment="true" applyBorder="true" applyFont="true" applyProtection="true" borderId="15" fillId="4" fontId="6" numFmtId="174" xfId="17">
      <alignment horizontal="center" indent="0" shrinkToFit="false" textRotation="0" vertical="center" wrapText="false"/>
      <protection hidden="false" locked="true"/>
    </xf>
    <xf applyAlignment="true" applyBorder="true" applyFont="true" applyProtection="false" borderId="0" fillId="3" fontId="12" numFmtId="164" xfId="0">
      <alignment horizontal="left" indent="0" shrinkToFit="false" textRotation="0" vertical="center" wrapText="false"/>
      <protection hidden="false" locked="true"/>
    </xf>
    <xf applyAlignment="true" applyBorder="true" applyFont="true" applyProtection="false" borderId="16" fillId="6" fontId="9" numFmtId="169" xfId="0">
      <alignment horizontal="center" indent="0" shrinkToFit="false" textRotation="0" vertical="center" wrapText="false"/>
      <protection hidden="false" locked="true"/>
    </xf>
    <xf applyAlignment="true" applyBorder="true" applyFont="true" applyProtection="false" borderId="17" fillId="3" fontId="9" numFmtId="173" xfId="0">
      <alignment horizontal="center" indent="0" shrinkToFit="false" textRotation="0" vertical="center" wrapText="false"/>
      <protection hidden="false" locked="true"/>
    </xf>
    <xf applyAlignment="true" applyBorder="false" applyFont="true" applyProtection="false" borderId="0" fillId="0" fontId="6" numFmtId="164" xfId="0">
      <alignment horizontal="general" indent="0" shrinkToFit="false" textRotation="0" vertical="center" wrapText="false"/>
      <protection hidden="false" locked="true"/>
    </xf>
    <xf applyAlignment="true" applyBorder="true" applyFont="true" applyProtection="false" borderId="15" fillId="3" fontId="6" numFmtId="164" xfId="0">
      <alignment horizontal="general" indent="0" shrinkToFit="false" textRotation="0" vertical="center" wrapText="true"/>
      <protection hidden="false" locked="true"/>
    </xf>
    <xf applyAlignment="true" applyBorder="true" applyFont="true" applyProtection="true" borderId="15" fillId="3" fontId="6" numFmtId="169" xfId="42">
      <alignment horizontal="center" indent="0" shrinkToFit="false" textRotation="0" vertical="center" wrapText="false"/>
      <protection hidden="false" locked="true"/>
    </xf>
    <xf applyAlignment="true" applyBorder="true" applyFont="true" applyProtection="false" borderId="0" fillId="3" fontId="9" numFmtId="169" xfId="0">
      <alignment horizontal="general" indent="0" shrinkToFit="false" textRotation="0" vertical="center" wrapText="false"/>
      <protection hidden="false" locked="true"/>
    </xf>
    <xf applyAlignment="true" applyBorder="true" applyFont="true" applyProtection="true" borderId="0" fillId="3" fontId="6" numFmtId="166" xfId="42">
      <alignment horizontal="general" indent="0" shrinkToFit="false" textRotation="0" vertical="center" wrapText="false"/>
      <protection hidden="false" locked="true"/>
    </xf>
    <xf applyAlignment="true" applyBorder="true" applyFont="true" applyProtection="true" borderId="15" fillId="3" fontId="9" numFmtId="169" xfId="42">
      <alignment horizontal="center" indent="0" shrinkToFit="false" textRotation="0" vertical="center" wrapText="false"/>
      <protection hidden="false" locked="true"/>
    </xf>
    <xf applyAlignment="true" applyBorder="true" applyFont="true" applyProtection="true" borderId="15" fillId="0" fontId="10" numFmtId="169" xfId="42">
      <alignment horizontal="center" indent="0" shrinkToFit="false" textRotation="0" vertical="center" wrapText="false"/>
      <protection hidden="false" locked="true"/>
    </xf>
    <xf applyAlignment="true" applyBorder="true" applyFont="true" applyProtection="true" borderId="15" fillId="3" fontId="10" numFmtId="174" xfId="17">
      <alignment horizontal="center" indent="0" shrinkToFit="false" textRotation="0" vertical="center" wrapText="false"/>
      <protection hidden="false" locked="true"/>
    </xf>
    <xf applyAlignment="true" applyBorder="true" applyFont="true" applyProtection="true" borderId="15" fillId="5" fontId="7" numFmtId="166" xfId="15">
      <alignment horizontal="right" indent="0" shrinkToFit="false" textRotation="0" vertical="center" wrapText="false"/>
      <protection hidden="false" locked="true"/>
    </xf>
    <xf applyAlignment="true" applyBorder="true" applyFont="true" applyProtection="true" borderId="15" fillId="5" fontId="7" numFmtId="174" xfId="17">
      <alignment horizontal="general" indent="0" shrinkToFit="false" textRotation="0" vertical="center" wrapText="false"/>
      <protection hidden="false" locked="true"/>
    </xf>
    <xf applyAlignment="true" applyBorder="true" applyFont="true" applyProtection="true" borderId="0" fillId="3" fontId="9" numFmtId="166" xfId="15">
      <alignment horizontal="general" indent="0" shrinkToFit="false" textRotation="0" vertical="center" wrapText="false"/>
      <protection hidden="false" locked="true"/>
    </xf>
    <xf applyAlignment="true" applyBorder="true" applyFont="true" applyProtection="false" borderId="15" fillId="3" fontId="9" numFmtId="164" xfId="0">
      <alignment horizontal="center" indent="0" shrinkToFit="false" textRotation="0" vertical="top" wrapText="true"/>
      <protection hidden="false" locked="true"/>
    </xf>
    <xf applyAlignment="true" applyBorder="true" applyFont="true" applyProtection="false" borderId="15" fillId="3" fontId="6" numFmtId="168" xfId="0">
      <alignment horizontal="left" indent="0" shrinkToFit="false" textRotation="0" vertical="center" wrapText="true"/>
      <protection hidden="false" locked="true"/>
    </xf>
    <xf applyAlignment="true" applyBorder="true" applyFont="true" applyProtection="false" borderId="15" fillId="3" fontId="6" numFmtId="168" xfId="0">
      <alignment horizontal="left" indent="0" shrinkToFit="false" textRotation="0" vertical="center" wrapText="false"/>
      <protection hidden="false" locked="true"/>
    </xf>
    <xf applyAlignment="true" applyBorder="true" applyFont="true" applyProtection="true" borderId="0" fillId="0" fontId="9" numFmtId="169" xfId="15">
      <alignment horizontal="center" indent="0" shrinkToFit="false" textRotation="0" vertical="center" wrapText="false"/>
      <protection hidden="false" locked="true"/>
    </xf>
    <xf applyAlignment="true" applyBorder="true" applyFont="true" applyProtection="false" borderId="0" fillId="3" fontId="6" numFmtId="164" xfId="0">
      <alignment horizontal="center" indent="0" shrinkToFit="false" textRotation="0" vertical="center" wrapText="true"/>
      <protection hidden="false" locked="true"/>
    </xf>
    <xf applyAlignment="true" applyBorder="true" applyFont="true" applyProtection="true" borderId="0" fillId="3" fontId="6" numFmtId="169" xfId="34">
      <alignment horizontal="center" indent="0" shrinkToFit="false" textRotation="0" vertical="center" wrapText="false"/>
      <protection hidden="false" locked="true"/>
    </xf>
    <xf applyAlignment="true" applyBorder="true" applyFont="true" applyProtection="true" borderId="3" fillId="3" fontId="6" numFmtId="169" xfId="34">
      <alignment horizontal="center" indent="0" shrinkToFit="false" textRotation="0" vertical="center" wrapText="false"/>
      <protection hidden="false" locked="true"/>
    </xf>
    <xf applyAlignment="true" applyBorder="true" applyFont="true" applyProtection="true" borderId="4" fillId="3" fontId="6" numFmtId="169" xfId="34">
      <alignment horizontal="center" indent="0" shrinkToFit="false" textRotation="0" vertical="center" wrapText="false"/>
      <protection hidden="false" locked="true"/>
    </xf>
    <xf applyAlignment="true" applyBorder="true" applyFont="true" applyProtection="true" borderId="6" fillId="3" fontId="6" numFmtId="169" xfId="34">
      <alignment horizontal="center" indent="0" shrinkToFit="false" textRotation="0" vertical="center" wrapText="false"/>
      <protection hidden="false" locked="true"/>
    </xf>
    <xf applyAlignment="true" applyBorder="true" applyFont="true" applyProtection="false" borderId="5" fillId="3" fontId="7" numFmtId="164" xfId="0">
      <alignment horizontal="general" indent="0" shrinkToFit="false" textRotation="0" vertical="center" wrapText="false"/>
      <protection hidden="false" locked="true"/>
    </xf>
    <xf applyAlignment="true" applyBorder="true" applyFont="true" applyProtection="false" borderId="0" fillId="3" fontId="7" numFmtId="164" xfId="0">
      <alignment horizontal="general" indent="0" shrinkToFit="false" textRotation="0" vertical="center" wrapText="false"/>
      <protection hidden="false" locked="true"/>
    </xf>
    <xf applyAlignment="true" applyBorder="true" applyFont="true" applyProtection="false" borderId="6" fillId="3" fontId="7" numFmtId="164" xfId="0">
      <alignment horizontal="general" indent="0" shrinkToFit="false" textRotation="0" vertical="center" wrapText="false"/>
      <protection hidden="false" locked="true"/>
    </xf>
    <xf applyAlignment="true" applyBorder="true" applyFont="true" applyProtection="false" borderId="0" fillId="3" fontId="5" numFmtId="168" xfId="0">
      <alignment horizontal="center" indent="0" shrinkToFit="false" textRotation="0" vertical="center" wrapText="false"/>
      <protection hidden="false" locked="true"/>
    </xf>
    <xf applyAlignment="true" applyBorder="true" applyFont="true" applyProtection="false" borderId="0" fillId="3" fontId="15" numFmtId="164" xfId="0">
      <alignment horizontal="right" indent="0" shrinkToFit="false" textRotation="0" vertical="center" wrapText="false"/>
      <protection hidden="false" locked="true"/>
    </xf>
    <xf applyAlignment="true" applyBorder="true" applyFont="true" applyProtection="false" borderId="6" fillId="3" fontId="9" numFmtId="171" xfId="0">
      <alignment horizontal="right" indent="0" shrinkToFit="false" textRotation="0" vertical="center" wrapText="false"/>
      <protection hidden="false" locked="true"/>
    </xf>
    <xf applyAlignment="true" applyBorder="true" applyFont="true" applyProtection="false" borderId="7" fillId="3" fontId="5" numFmtId="164" xfId="0">
      <alignment horizontal="center" indent="0" shrinkToFit="false" textRotation="0" vertical="center" wrapText="false"/>
      <protection hidden="false" locked="true"/>
    </xf>
    <xf applyAlignment="true" applyBorder="true" applyFont="true" applyProtection="true" borderId="0" fillId="3" fontId="6" numFmtId="169" xfId="34">
      <alignment horizontal="center" indent="0" shrinkToFit="false" textRotation="0" vertical="center" wrapText="false"/>
      <protection hidden="false" locked="false"/>
    </xf>
    <xf applyAlignment="true" applyBorder="true" applyFont="true" applyProtection="false" borderId="7" fillId="3" fontId="0" numFmtId="164" xfId="0">
      <alignment horizontal="center" indent="0" shrinkToFit="false" textRotation="0" vertical="center" wrapText="false"/>
      <protection hidden="false" locked="true"/>
    </xf>
    <xf applyAlignment="true" applyBorder="true" applyFont="true" applyProtection="false" borderId="0" fillId="3" fontId="5" numFmtId="164" xfId="0">
      <alignment horizontal="left" indent="0" shrinkToFit="false" textRotation="0" vertical="center" wrapText="false"/>
      <protection hidden="false" locked="true"/>
    </xf>
    <xf applyAlignment="true" applyBorder="true" applyFont="true" applyProtection="false" borderId="6" fillId="3" fontId="5" numFmtId="164" xfId="0">
      <alignment horizontal="left" indent="0" shrinkToFit="false" textRotation="0" vertical="center" wrapText="false"/>
      <protection hidden="false" locked="true"/>
    </xf>
    <xf applyAlignment="true" applyBorder="true" applyFont="true" applyProtection="false" borderId="8" fillId="3" fontId="7" numFmtId="164" xfId="0">
      <alignment horizontal="center" indent="0" shrinkToFit="false" textRotation="0" vertical="center" wrapText="false"/>
      <protection hidden="false" locked="true"/>
    </xf>
    <xf applyAlignment="true" applyBorder="true" applyFont="true" applyProtection="false" borderId="9" fillId="3" fontId="9" numFmtId="168" xfId="0">
      <alignment horizontal="center" indent="0" shrinkToFit="false" textRotation="0" vertical="center" wrapText="false"/>
      <protection hidden="false" locked="true"/>
    </xf>
    <xf applyAlignment="true" applyBorder="true" applyFont="true" applyProtection="false" borderId="10" fillId="3" fontId="9" numFmtId="168" xfId="0">
      <alignment horizontal="center" indent="0" shrinkToFit="false" textRotation="0" vertical="center" wrapText="false"/>
      <protection hidden="false" locked="true"/>
    </xf>
    <xf applyAlignment="true" applyBorder="true" applyFont="true" applyProtection="true" borderId="10" fillId="3" fontId="9" numFmtId="166" xfId="34">
      <alignment horizontal="center" indent="0" shrinkToFit="false" textRotation="0" vertical="center" wrapText="false"/>
      <protection hidden="false" locked="true"/>
    </xf>
    <xf applyAlignment="true" applyBorder="true" applyFont="true" applyProtection="true" borderId="11" fillId="3" fontId="9" numFmtId="169" xfId="34">
      <alignment horizontal="center" indent="0" shrinkToFit="false" textRotation="0" vertical="center" wrapText="false"/>
      <protection hidden="false" locked="false"/>
    </xf>
    <xf applyAlignment="true" applyBorder="true" applyFont="true" applyProtection="false" borderId="18" fillId="5" fontId="5" numFmtId="164" xfId="0">
      <alignment horizontal="center" indent="0" shrinkToFit="false" textRotation="0" vertical="center" wrapText="true"/>
      <protection hidden="false" locked="true"/>
    </xf>
    <xf applyAlignment="true" applyBorder="true" applyFont="true" applyProtection="false" borderId="19" fillId="5" fontId="5" numFmtId="164" xfId="0">
      <alignment horizontal="center" indent="0" shrinkToFit="false" textRotation="0" vertical="center" wrapText="false"/>
      <protection hidden="false" locked="true"/>
    </xf>
    <xf applyAlignment="true" applyBorder="true" applyFont="true" applyProtection="false" borderId="0" fillId="3" fontId="6" numFmtId="164" xfId="0">
      <alignment horizontal="center" indent="0" shrinkToFit="false" textRotation="0" vertical="center" wrapText="false"/>
      <protection hidden="false" locked="true"/>
    </xf>
    <xf applyAlignment="true" applyBorder="true" applyFont="true" applyProtection="false" borderId="20" fillId="3" fontId="6" numFmtId="164" xfId="0">
      <alignment horizontal="left" indent="0" shrinkToFit="false" textRotation="0" vertical="center" wrapText="true"/>
      <protection hidden="false" locked="true"/>
    </xf>
    <xf applyAlignment="true" applyBorder="true" applyFont="true" applyProtection="true" borderId="6" fillId="3" fontId="6" numFmtId="169" xfId="35">
      <alignment horizontal="center" indent="0" shrinkToFit="false" textRotation="0" vertical="center" wrapText="false"/>
      <protection hidden="false" locked="true"/>
    </xf>
    <xf applyAlignment="true" applyBorder="true" applyFont="true" applyProtection="false" borderId="0" fillId="3" fontId="12" numFmtId="164" xfId="0">
      <alignment horizontal="general" indent="0" shrinkToFit="false" textRotation="0" vertical="center" wrapText="false"/>
      <protection hidden="false" locked="true"/>
    </xf>
    <xf applyAlignment="true" applyBorder="true" applyFont="true" applyProtection="false" borderId="0" fillId="3" fontId="9" numFmtId="164" xfId="0">
      <alignment horizontal="center" indent="0" shrinkToFit="false" textRotation="0" vertical="center" wrapText="true"/>
      <protection hidden="false" locked="true"/>
    </xf>
    <xf applyAlignment="true" applyBorder="true" applyFont="true" applyProtection="false" borderId="0" fillId="3" fontId="6" numFmtId="164" xfId="0">
      <alignment horizontal="left" indent="0" shrinkToFit="false" textRotation="0" vertical="center" wrapText="true"/>
      <protection hidden="false" locked="true"/>
    </xf>
    <xf applyAlignment="true" applyBorder="true" applyFont="true" applyProtection="false" borderId="0" fillId="3" fontId="6" numFmtId="176" xfId="0">
      <alignment horizontal="center" indent="0" shrinkToFit="false" textRotation="0" vertical="center" wrapText="true"/>
      <protection hidden="false" locked="true"/>
    </xf>
    <xf applyAlignment="true" applyBorder="true" applyFont="true" applyProtection="false" borderId="0" fillId="3" fontId="6" numFmtId="176" xfId="0">
      <alignment horizontal="general" indent="0" shrinkToFit="false" textRotation="0" vertical="center" wrapText="false"/>
      <protection hidden="false" locked="true"/>
    </xf>
    <xf applyAlignment="true" applyBorder="true" applyFont="true" applyProtection="false" borderId="0" fillId="3" fontId="6" numFmtId="164" xfId="0">
      <alignment horizontal="general" indent="0" shrinkToFit="false" textRotation="0" vertical="center" wrapText="true"/>
      <protection hidden="false" locked="true"/>
    </xf>
    <xf applyAlignment="true" applyBorder="true" applyFont="true" applyProtection="false" borderId="0" fillId="3" fontId="6" numFmtId="164" xfId="0">
      <alignment horizontal="right" indent="0" shrinkToFit="false" textRotation="0" vertical="center" wrapText="false"/>
      <protection hidden="false" locked="true"/>
    </xf>
    <xf applyAlignment="true" applyBorder="true" applyFont="true" applyProtection="false" borderId="0" fillId="3" fontId="6" numFmtId="176" xfId="0">
      <alignment horizontal="right" indent="0" shrinkToFit="false" textRotation="0" vertical="center" wrapText="false"/>
      <protection hidden="false" locked="true"/>
    </xf>
    <xf applyAlignment="true" applyBorder="true" applyFont="true" applyProtection="true" borderId="0" fillId="3" fontId="5" numFmtId="166" xfId="42">
      <alignment horizontal="center" indent="0" shrinkToFit="false" textRotation="0" vertical="center" wrapText="true"/>
      <protection hidden="false" locked="true"/>
    </xf>
    <xf applyAlignment="true" applyBorder="true" applyFont="true" applyProtection="false" borderId="7" fillId="3" fontId="9" numFmtId="164" xfId="0">
      <alignment horizontal="center" indent="0" shrinkToFit="false" textRotation="0" vertical="center" wrapText="true"/>
      <protection hidden="false" locked="true"/>
    </xf>
    <xf applyAlignment="true" applyBorder="true" applyFont="true" applyProtection="false" borderId="5" fillId="3" fontId="6" numFmtId="164" xfId="0">
      <alignment horizontal="center" indent="0" shrinkToFit="false" textRotation="0" vertical="center" wrapText="false"/>
      <protection hidden="false" locked="true"/>
    </xf>
    <xf applyAlignment="true" applyBorder="true" applyFont="true" applyProtection="false" borderId="5" fillId="3" fontId="11" numFmtId="164" xfId="0">
      <alignment horizontal="center" indent="0" shrinkToFit="false" textRotation="0" vertical="center" wrapText="false"/>
      <protection hidden="false" locked="true"/>
    </xf>
    <xf applyAlignment="true" applyBorder="true" applyFont="true" applyProtection="false" borderId="0" fillId="3" fontId="11" numFmtId="168" xfId="0">
      <alignment horizontal="center" indent="0" shrinkToFit="false" textRotation="0" vertical="center" wrapText="false"/>
      <protection hidden="false" locked="true"/>
    </xf>
    <xf applyAlignment="true" applyBorder="true" applyFont="true" applyProtection="false" borderId="0" fillId="3" fontId="11" numFmtId="169" xfId="0">
      <alignment horizontal="left" indent="0" shrinkToFit="false" textRotation="0" vertical="center" wrapText="false"/>
      <protection hidden="false" locked="true"/>
    </xf>
    <xf applyAlignment="true" applyBorder="true" applyFont="true" applyProtection="false" borderId="0" fillId="3" fontId="11" numFmtId="169" xfId="0">
      <alignment horizontal="center" indent="0" shrinkToFit="false" textRotation="0" vertical="center" wrapText="false"/>
      <protection hidden="false" locked="true"/>
    </xf>
    <xf applyAlignment="true" applyBorder="true" applyFont="true" applyProtection="false" borderId="0" fillId="3" fontId="11" numFmtId="164" xfId="0">
      <alignment horizontal="general" indent="0" shrinkToFit="false" textRotation="0" vertical="center" wrapText="false"/>
      <protection hidden="false" locked="true"/>
    </xf>
    <xf applyAlignment="true" applyBorder="true" applyFont="true" applyProtection="false" borderId="6" fillId="3" fontId="11" numFmtId="164" xfId="0">
      <alignment horizontal="general" indent="0" shrinkToFit="false" textRotation="0" vertical="center" wrapText="false"/>
      <protection hidden="false" locked="true"/>
    </xf>
    <xf applyAlignment="true" applyBorder="true" applyFont="true" applyProtection="true" borderId="0" fillId="3" fontId="5" numFmtId="173" xfId="42">
      <alignment horizontal="center" indent="0" shrinkToFit="false" textRotation="0" vertical="bottom" wrapText="false"/>
      <protection hidden="false" locked="true"/>
    </xf>
    <xf applyAlignment="true" applyBorder="true" applyFont="true" applyProtection="false" borderId="0" fillId="3" fontId="15" numFmtId="164" xfId="0">
      <alignment horizontal="right" indent="0" shrinkToFit="false" textRotation="0" vertical="center" wrapText="true"/>
      <protection hidden="false" locked="true"/>
    </xf>
    <xf applyAlignment="true" applyBorder="true" applyFont="true" applyProtection="false" borderId="0" fillId="3" fontId="6" numFmtId="169" xfId="0">
      <alignment horizontal="right" indent="0" shrinkToFit="false" textRotation="0" vertical="center" wrapText="false"/>
      <protection hidden="false" locked="true"/>
    </xf>
    <xf applyAlignment="true" applyBorder="true" applyFont="true" applyProtection="false" borderId="0" fillId="3" fontId="6" numFmtId="169" xfId="0">
      <alignment horizontal="center" indent="0" shrinkToFit="false" textRotation="0" vertical="center" wrapText="true"/>
      <protection hidden="false" locked="true"/>
    </xf>
    <xf applyAlignment="true" applyBorder="true" applyFont="true" applyProtection="false" borderId="0" fillId="3" fontId="9" numFmtId="176" xfId="0">
      <alignment horizontal="center" indent="0" shrinkToFit="false" textRotation="0" vertical="center" wrapText="false"/>
      <protection hidden="false" locked="true"/>
    </xf>
    <xf applyAlignment="true" applyBorder="true" applyFont="true" applyProtection="false" borderId="0" fillId="3" fontId="9" numFmtId="164" xfId="0">
      <alignment horizontal="center" indent="0" shrinkToFit="false" textRotation="0" vertical="center" wrapText="false"/>
      <protection hidden="false" locked="true"/>
    </xf>
    <xf applyAlignment="true" applyBorder="true" applyFont="true" applyProtection="false" borderId="0" fillId="3" fontId="6" numFmtId="176" xfId="0">
      <alignment horizontal="center" indent="0" shrinkToFit="false" textRotation="0" vertical="center" wrapText="false"/>
      <protection hidden="false" locked="true"/>
    </xf>
    <xf applyAlignment="true" applyBorder="true" applyFont="true" applyProtection="false" borderId="7" fillId="3" fontId="6" numFmtId="164" xfId="0">
      <alignment horizontal="center" indent="0" shrinkToFit="false" textRotation="0" vertical="center" wrapText="true"/>
      <protection hidden="false" locked="true"/>
    </xf>
    <xf applyAlignment="true" applyBorder="true" applyFont="true" applyProtection="true" borderId="0" fillId="3" fontId="9" numFmtId="169" xfId="34">
      <alignment horizontal="center" indent="0" shrinkToFit="false" textRotation="0" vertical="center" wrapText="false"/>
      <protection hidden="false" locked="true"/>
    </xf>
    <xf applyAlignment="true" applyBorder="true" applyFont="true" applyProtection="false" borderId="0" fillId="3" fontId="9" numFmtId="176" xfId="0">
      <alignment horizontal="center" indent="0" shrinkToFit="false" textRotation="0" vertical="center" wrapText="true"/>
      <protection hidden="false" locked="true"/>
    </xf>
    <xf applyAlignment="true" applyBorder="true" applyFont="true" applyProtection="false" borderId="0" fillId="3" fontId="6" numFmtId="175" xfId="0">
      <alignment horizontal="center" indent="0" shrinkToFit="false" textRotation="0" vertical="center" wrapText="false"/>
      <protection hidden="false" locked="true"/>
    </xf>
    <xf applyAlignment="true" applyBorder="true" applyFont="true" applyProtection="false" borderId="5" fillId="3" fontId="11" numFmtId="164" xfId="0">
      <alignment horizontal="center" indent="0" shrinkToFit="false" textRotation="0" vertical="center" wrapText="true"/>
      <protection hidden="false" locked="true"/>
    </xf>
    <xf applyAlignment="true" applyBorder="true" applyFont="true" applyProtection="false" borderId="20" fillId="3" fontId="11" numFmtId="164" xfId="0">
      <alignment horizontal="left" indent="0" shrinkToFit="false" textRotation="0" vertical="center" wrapText="true"/>
      <protection hidden="false" locked="true"/>
    </xf>
    <xf applyAlignment="true" applyBorder="true" applyFont="true" applyProtection="false" borderId="0" fillId="3" fontId="11" numFmtId="164" xfId="0">
      <alignment horizontal="center" indent="0" shrinkToFit="false" textRotation="0" vertical="center" wrapText="false"/>
      <protection hidden="false" locked="true"/>
    </xf>
    <xf applyAlignment="true" applyBorder="true" applyFont="true" applyProtection="true" borderId="6" fillId="3" fontId="11" numFmtId="169" xfId="35">
      <alignment horizontal="center" indent="0" shrinkToFit="false" textRotation="0" vertical="center" wrapText="false"/>
      <protection hidden="false" locked="true"/>
    </xf>
    <xf applyAlignment="true" applyBorder="true" applyFont="true" applyProtection="false" borderId="5" fillId="3" fontId="14" numFmtId="164" xfId="0">
      <alignment horizontal="general" indent="0" shrinkToFit="false" textRotation="0" vertical="center" wrapText="false"/>
      <protection hidden="false" locked="true"/>
    </xf>
    <xf applyAlignment="true" applyBorder="true" applyFont="true" applyProtection="false" borderId="0" fillId="3" fontId="14" numFmtId="164" xfId="0">
      <alignment horizontal="general" indent="0" shrinkToFit="false" textRotation="0" vertical="center" wrapText="false"/>
      <protection hidden="false" locked="true"/>
    </xf>
    <xf applyAlignment="true" applyBorder="true" applyFont="true" applyProtection="false" borderId="0" fillId="3" fontId="11" numFmtId="164" xfId="0">
      <alignment horizontal="center" indent="0" shrinkToFit="false" textRotation="0" vertical="center" wrapText="true"/>
      <protection hidden="false" locked="true"/>
    </xf>
    <xf applyAlignment="true" applyBorder="true" applyFont="true" applyProtection="false" borderId="0" fillId="3" fontId="11" numFmtId="176" xfId="0">
      <alignment horizontal="center" indent="0" shrinkToFit="false" textRotation="0" vertical="center" wrapText="true"/>
      <protection hidden="false" locked="true"/>
    </xf>
    <xf applyAlignment="true" applyBorder="true" applyFont="true" applyProtection="false" borderId="6" fillId="3" fontId="14" numFmtId="164" xfId="0">
      <alignment horizontal="general" indent="0" shrinkToFit="false" textRotation="0" vertical="center" wrapText="false"/>
      <protection hidden="false" locked="true"/>
    </xf>
    <xf applyAlignment="true" applyBorder="true" applyFont="true" applyProtection="false" borderId="0" fillId="3" fontId="11" numFmtId="164" xfId="0">
      <alignment horizontal="left" indent="0" shrinkToFit="false" textRotation="0" vertical="center" wrapText="true"/>
      <protection hidden="false" locked="true"/>
    </xf>
    <xf applyAlignment="true" applyBorder="true" applyFont="true" applyProtection="true" borderId="7" fillId="0" fontId="11" numFmtId="164" xfId="20">
      <alignment horizontal="center" indent="0" shrinkToFit="false" textRotation="0" vertical="center" wrapText="true"/>
      <protection hidden="false" locked="true"/>
    </xf>
    <xf applyAlignment="true" applyBorder="true" applyFont="true" applyProtection="false" borderId="0" fillId="3" fontId="17" numFmtId="164" xfId="24">
      <alignment horizontal="center" indent="0" shrinkToFit="false" textRotation="0" vertical="center" wrapText="true"/>
      <protection hidden="false" locked="true"/>
    </xf>
    <xf applyAlignment="true" applyBorder="true" applyFont="true" applyProtection="true" borderId="0" fillId="3" fontId="6" numFmtId="174" xfId="17">
      <alignment horizontal="general" indent="0" shrinkToFit="false" textRotation="0" vertical="center" wrapText="false"/>
      <protection hidden="false" locked="true"/>
    </xf>
    <xf applyAlignment="true" applyBorder="true" applyFont="true" applyProtection="false" borderId="5" fillId="3" fontId="9" numFmtId="164" xfId="0">
      <alignment horizontal="general" indent="0" shrinkToFit="false" textRotation="0" vertical="center" wrapText="false"/>
      <protection hidden="false" locked="true"/>
    </xf>
    <xf applyAlignment="true" applyBorder="true" applyFont="true" applyProtection="false" borderId="6" fillId="3" fontId="9" numFmtId="164" xfId="0">
      <alignment horizontal="general" indent="0" shrinkToFit="false" textRotation="0" vertical="center" wrapText="false"/>
      <protection hidden="false" locked="true"/>
    </xf>
    <xf applyAlignment="true" applyBorder="true" applyFont="true" applyProtection="false" borderId="7" fillId="3" fontId="6" numFmtId="176" xfId="0">
      <alignment horizontal="center" indent="0" shrinkToFit="false" textRotation="0" vertical="center" wrapText="true"/>
      <protection hidden="false" locked="true"/>
    </xf>
    <xf applyAlignment="true" applyBorder="true" applyFont="true" applyProtection="true" borderId="0" fillId="3" fontId="6" numFmtId="173" xfId="35">
      <alignment horizontal="center" indent="0" shrinkToFit="false" textRotation="0" vertical="center" wrapText="false"/>
      <protection hidden="false" locked="false"/>
    </xf>
    <xf applyAlignment="true" applyBorder="true" applyFont="true" applyProtection="false" borderId="21" fillId="3" fontId="6" numFmtId="164" xfId="0">
      <alignment horizontal="center" indent="0" shrinkToFit="false" textRotation="0" vertical="center" wrapText="false"/>
      <protection hidden="false" locked="true"/>
    </xf>
    <xf applyAlignment="true" applyBorder="true" applyFont="true" applyProtection="false" borderId="5" fillId="3" fontId="6" numFmtId="164" xfId="0">
      <alignment horizontal="general" indent="0" shrinkToFit="false" textRotation="0" vertical="center" wrapText="false"/>
      <protection hidden="false" locked="true"/>
    </xf>
    <xf applyAlignment="true" applyBorder="true" applyFont="true" applyProtection="false" borderId="6" fillId="3" fontId="6" numFmtId="164" xfId="0">
      <alignment horizontal="left" indent="0" shrinkToFit="false" textRotation="0" vertical="center" wrapText="true"/>
      <protection hidden="false" locked="true"/>
    </xf>
    <xf applyAlignment="true" applyBorder="true" applyFont="true" applyProtection="true" borderId="0" fillId="3" fontId="6" numFmtId="169" xfId="35">
      <alignment horizontal="center" indent="0" shrinkToFit="false" textRotation="0" vertical="center" wrapText="false"/>
      <protection hidden="false" locked="false"/>
    </xf>
    <xf applyAlignment="true" applyBorder="true" applyFont="true" applyProtection="false" borderId="0" fillId="3" fontId="6" numFmtId="168" xfId="0">
      <alignment horizontal="left" indent="0" shrinkToFit="false" textRotation="0" vertical="center" wrapText="false"/>
      <protection hidden="false" locked="true"/>
    </xf>
    <xf applyAlignment="true" applyBorder="true" applyFont="true" applyProtection="false" borderId="8" fillId="8" fontId="13" numFmtId="164" xfId="0">
      <alignment horizontal="center" indent="0" shrinkToFit="false" textRotation="0" vertical="center" wrapText="true"/>
      <protection hidden="false" locked="true"/>
    </xf>
    <xf applyAlignment="true" applyBorder="true" applyFont="true" applyProtection="false" borderId="0" fillId="3" fontId="18" numFmtId="164" xfId="0">
      <alignment horizontal="general" indent="0" shrinkToFit="false" textRotation="0" vertical="center" wrapText="false"/>
      <protection hidden="false" locked="true"/>
    </xf>
    <xf applyAlignment="true" applyBorder="true" applyFont="true" applyProtection="false" borderId="0" fillId="3" fontId="9" numFmtId="164" xfId="0">
      <alignment horizontal="general" indent="0" shrinkToFit="false" textRotation="0" vertical="center" wrapText="true"/>
      <protection hidden="false" locked="true"/>
    </xf>
    <xf applyAlignment="true" applyBorder="true" applyFont="true" applyProtection="false" borderId="0" fillId="3" fontId="11" numFmtId="168" xfId="0">
      <alignment horizontal="left" indent="0" shrinkToFit="false" textRotation="0" vertical="center" wrapText="false"/>
      <protection hidden="false" locked="true"/>
    </xf>
    <xf applyAlignment="true" applyBorder="true" applyFont="true" applyProtection="true" borderId="0" fillId="3" fontId="11" numFmtId="169" xfId="34">
      <alignment horizontal="center" indent="0" shrinkToFit="false" textRotation="0" vertical="center" wrapText="false"/>
      <protection hidden="false" locked="true"/>
    </xf>
    <xf applyAlignment="true" applyBorder="true" applyFont="true" applyProtection="false" borderId="0" fillId="3" fontId="14" numFmtId="164" xfId="0">
      <alignment horizontal="center" indent="0" shrinkToFit="false" textRotation="0" vertical="center" wrapText="true"/>
      <protection hidden="false" locked="true"/>
    </xf>
    <xf applyAlignment="true" applyBorder="true" applyFont="true" applyProtection="false" borderId="0" fillId="3" fontId="11" numFmtId="164" xfId="0">
      <alignment horizontal="general" indent="0" shrinkToFit="false" textRotation="0" vertical="center" wrapText="true"/>
      <protection hidden="false" locked="true"/>
    </xf>
    <xf applyAlignment="true" applyBorder="true" applyFont="true" applyProtection="false" borderId="7" fillId="3" fontId="11" numFmtId="164" xfId="0">
      <alignment horizontal="center" indent="0" shrinkToFit="false" textRotation="0" vertical="center" wrapText="true"/>
      <protection hidden="false" locked="true"/>
    </xf>
    <xf applyAlignment="true" applyBorder="true" applyFont="true" applyProtection="false" borderId="0" fillId="3" fontId="19" numFmtId="164" xfId="0">
      <alignment horizontal="general" indent="0" shrinkToFit="false" textRotation="0" vertical="center" wrapText="false"/>
      <protection hidden="false" locked="true"/>
    </xf>
    <xf applyAlignment="true" applyBorder="true" applyFont="true" applyProtection="false" borderId="10" fillId="3" fontId="6" numFmtId="168" xfId="0">
      <alignment horizontal="center" indent="0" shrinkToFit="false" textRotation="0" vertical="center" wrapText="true"/>
      <protection hidden="false" locked="true"/>
    </xf>
    <xf applyAlignment="true" applyBorder="true" applyFont="true" applyProtection="true" borderId="0" fillId="3" fontId="6" numFmtId="177" xfId="34">
      <alignment horizontal="center" indent="0" shrinkToFit="false" textRotation="0" vertical="center" wrapText="false"/>
      <protection hidden="false" locked="true"/>
    </xf>
    <xf applyAlignment="true" applyBorder="true" applyFont="true" applyProtection="false" borderId="0" fillId="3" fontId="6" numFmtId="178" xfId="0">
      <alignment horizontal="center" indent="0" shrinkToFit="false" textRotation="0" vertical="center" wrapText="false"/>
      <protection hidden="false" locked="true"/>
    </xf>
    <xf applyAlignment="true" applyBorder="true" applyFont="true" applyProtection="false" borderId="10" fillId="3" fontId="6" numFmtId="168" xfId="0">
      <alignment horizontal="center" indent="0" shrinkToFit="false" textRotation="0" vertical="center" wrapText="false"/>
      <protection hidden="false" locked="true"/>
    </xf>
    <xf applyAlignment="true" applyBorder="true" applyFont="true" applyProtection="true" borderId="0" fillId="3" fontId="6" numFmtId="169" xfId="34">
      <alignment horizontal="left" indent="0" shrinkToFit="false" textRotation="0" vertical="center" wrapText="false"/>
      <protection hidden="false" locked="true"/>
    </xf>
    <xf applyAlignment="true" applyBorder="true" applyFont="true" applyProtection="false" borderId="0" fillId="3" fontId="11" numFmtId="164" xfId="0">
      <alignment horizontal="justify" indent="0" shrinkToFit="false" textRotation="0" vertical="center" wrapText="true"/>
      <protection hidden="false" locked="true"/>
    </xf>
    <xf applyAlignment="true" applyBorder="true" applyFont="true" applyProtection="false" borderId="6" fillId="3" fontId="6" numFmtId="164" xfId="0">
      <alignment horizontal="center" indent="0" shrinkToFit="false" textRotation="0" vertical="center" wrapText="true"/>
      <protection hidden="false" locked="true"/>
    </xf>
    <xf applyAlignment="true" applyBorder="true" applyFont="true" applyProtection="false" borderId="10" fillId="3" fontId="6" numFmtId="164" xfId="0">
      <alignment horizontal="center" indent="0" shrinkToFit="false" textRotation="0" vertical="center" wrapText="false"/>
      <protection hidden="false" locked="true"/>
    </xf>
    <xf applyAlignment="true" applyBorder="true" applyFont="true" applyProtection="false" borderId="22" fillId="3" fontId="6" numFmtId="164" xfId="0">
      <alignment horizontal="center" indent="0" shrinkToFit="false" textRotation="0" vertical="center" wrapText="false"/>
      <protection hidden="false" locked="true"/>
    </xf>
    <xf applyAlignment="true" applyBorder="true" applyFont="true" applyProtection="false" borderId="0" fillId="3" fontId="6" numFmtId="178" xfId="0">
      <alignment horizontal="center" indent="0" shrinkToFit="false" textRotation="0" vertical="center" wrapText="true"/>
      <protection hidden="false" locked="true"/>
    </xf>
    <xf applyAlignment="true" applyBorder="true" applyFont="true" applyProtection="false" borderId="6" fillId="3" fontId="6" numFmtId="164" xfId="0">
      <alignment horizontal="general" indent="0" shrinkToFit="false" textRotation="0" vertical="center" wrapText="false"/>
      <protection hidden="false" locked="true"/>
    </xf>
    <xf applyAlignment="true" applyBorder="true" applyFont="true" applyProtection="true" borderId="0" fillId="3" fontId="6" numFmtId="166" xfId="15">
      <alignment horizontal="center" indent="0" shrinkToFit="false" textRotation="0" vertical="center" wrapText="false"/>
      <protection hidden="false" locked="true"/>
    </xf>
    <xf applyAlignment="true" applyBorder="true" applyFont="true" applyProtection="false" borderId="8" fillId="5" fontId="5" numFmtId="164" xfId="0">
      <alignment horizontal="left" indent="0" shrinkToFit="false" textRotation="0" vertical="center" wrapText="true"/>
      <protection hidden="false" locked="true"/>
    </xf>
    <xf applyAlignment="true" applyBorder="true" applyFont="true" applyProtection="false" borderId="0" fillId="9" fontId="6" numFmtId="164" xfId="0">
      <alignment horizontal="general" indent="0" shrinkToFit="false" textRotation="0" vertical="center" wrapText="false"/>
      <protection hidden="false" locked="true"/>
    </xf>
    <xf applyAlignment="true" applyBorder="true" applyFont="true" applyProtection="false" borderId="18" fillId="3" fontId="6" numFmtId="164" xfId="0">
      <alignment horizontal="center" indent="0" shrinkToFit="false" textRotation="0" vertical="center" wrapText="true"/>
      <protection hidden="false" locked="true"/>
    </xf>
    <xf applyAlignment="true" applyBorder="true" applyFont="true" applyProtection="false" borderId="23" fillId="3" fontId="6" numFmtId="168" xfId="0">
      <alignment horizontal="center" indent="0" shrinkToFit="false" textRotation="0" vertical="center" wrapText="false"/>
      <protection hidden="false" locked="true"/>
    </xf>
    <xf applyAlignment="true" applyBorder="true" applyFont="true" applyProtection="false" borderId="23" fillId="3" fontId="6" numFmtId="164" xfId="0">
      <alignment horizontal="left" indent="0" shrinkToFit="false" textRotation="0" vertical="center" wrapText="true"/>
      <protection hidden="false" locked="true"/>
    </xf>
    <xf applyAlignment="true" applyBorder="true" applyFont="true" applyProtection="false" borderId="23" fillId="3" fontId="6" numFmtId="164" xfId="0">
      <alignment horizontal="center" indent="0" shrinkToFit="false" textRotation="0" vertical="center" wrapText="false"/>
      <protection hidden="false" locked="true"/>
    </xf>
    <xf applyAlignment="true" applyBorder="true" applyFont="true" applyProtection="true" borderId="19" fillId="3" fontId="6" numFmtId="169" xfId="35">
      <alignment horizontal="center" indent="0" shrinkToFit="false" textRotation="0" vertical="center" wrapText="false"/>
      <protection hidden="false" locked="true"/>
    </xf>
    <xf applyAlignment="true" applyBorder="true" applyFont="true" applyProtection="false" borderId="0" fillId="3" fontId="6" numFmtId="179" xfId="0">
      <alignment horizontal="center" indent="0" shrinkToFit="false" textRotation="0" vertical="center" wrapText="true"/>
      <protection hidden="false" locked="true"/>
    </xf>
    <xf applyAlignment="true" applyBorder="true" applyFont="true" applyProtection="false" borderId="0" fillId="3" fontId="6" numFmtId="173" xfId="0">
      <alignment horizontal="center" indent="0" shrinkToFit="false" textRotation="0" vertical="center" wrapText="true"/>
      <protection hidden="false" locked="true"/>
    </xf>
    <xf applyAlignment="true" applyBorder="true" applyFont="true" applyProtection="false" borderId="0" fillId="3" fontId="6" numFmtId="179" xfId="0">
      <alignment horizontal="center" indent="0" shrinkToFit="false" textRotation="0" vertical="center" wrapText="false"/>
      <protection hidden="false" locked="true"/>
    </xf>
    <xf applyAlignment="true" applyBorder="false" applyFont="true" applyProtection="false" borderId="0" fillId="3" fontId="15" numFmtId="164" xfId="0">
      <alignment horizontal="right" indent="0" shrinkToFit="false" textRotation="0" vertical="center" wrapText="false"/>
      <protection hidden="false" locked="true"/>
    </xf>
    <xf applyAlignment="true" applyBorder="true" applyFont="true" applyProtection="false" borderId="5" fillId="3" fontId="6" numFmtId="164" xfId="0">
      <alignment horizontal="center" indent="0" shrinkToFit="false" textRotation="0" vertical="center" wrapText="false"/>
      <protection hidden="false" locked="true"/>
    </xf>
    <xf applyAlignment="true" applyBorder="true" applyFont="true" applyProtection="false" borderId="0" fillId="3" fontId="9" numFmtId="167" xfId="0">
      <alignment horizontal="center" indent="0" shrinkToFit="false" textRotation="0" vertical="center" wrapText="false"/>
      <protection hidden="false" locked="true"/>
    </xf>
    <xf applyAlignment="true" applyBorder="true" applyFont="true" applyProtection="true" borderId="0" fillId="3" fontId="9" numFmtId="173" xfId="35">
      <alignment horizontal="center" indent="0" shrinkToFit="false" textRotation="0" vertical="center" wrapText="false"/>
      <protection hidden="false" locked="false"/>
    </xf>
    <xf applyAlignment="true" applyBorder="true" applyFont="true" applyProtection="true" borderId="0" fillId="3" fontId="6" numFmtId="174" xfId="17">
      <alignment horizontal="left" indent="0" shrinkToFit="false" textRotation="0" vertical="center" wrapText="true"/>
      <protection hidden="false" locked="true"/>
    </xf>
    <xf applyAlignment="true" applyBorder="true" applyFont="true" applyProtection="false" borderId="12" fillId="3" fontId="6" numFmtId="168" xfId="0">
      <alignment horizontal="center" indent="0" shrinkToFit="false" textRotation="0" vertical="center" wrapText="false"/>
      <protection hidden="false" locked="true"/>
    </xf>
    <xf applyAlignment="true" applyBorder="true" applyFont="true" applyProtection="false" borderId="13" fillId="3" fontId="6" numFmtId="169" xfId="0">
      <alignment horizontal="left" indent="0" shrinkToFit="false" textRotation="0" vertical="center" wrapText="false"/>
      <protection hidden="false" locked="true"/>
    </xf>
    <xf applyAlignment="true" applyBorder="true" applyFont="true" applyProtection="false" borderId="13" fillId="3" fontId="6" numFmtId="169" xfId="0">
      <alignment horizontal="center" indent="0" shrinkToFit="false" textRotation="0" vertical="center" wrapText="false"/>
      <protection hidden="false" locked="true"/>
    </xf>
    <xf applyAlignment="true" applyBorder="true" applyFont="true" applyProtection="false" borderId="13" fillId="3" fontId="6" numFmtId="164" xfId="0">
      <alignment horizontal="general" indent="0" shrinkToFit="false" textRotation="0" vertical="center" wrapText="false"/>
      <protection hidden="false" locked="true"/>
    </xf>
    <xf applyAlignment="true" applyBorder="true" applyFont="true" applyProtection="false" borderId="14" fillId="3" fontId="6" numFmtId="164" xfId="0">
      <alignment horizontal="general" indent="0" shrinkToFit="false" textRotation="0" vertical="center" wrapText="false"/>
      <protection hidden="false" locked="true"/>
    </xf>
    <xf applyAlignment="true" applyBorder="true" applyFont="true" applyProtection="false" borderId="0" fillId="3" fontId="6" numFmtId="169" xfId="0">
      <alignment horizontal="left" indent="0" shrinkToFit="false" textRotation="0" vertical="center" wrapText="true"/>
      <protection hidden="false" locked="true"/>
    </xf>
    <xf applyAlignment="true" applyBorder="true" applyFont="true" applyProtection="false" borderId="12" fillId="3" fontId="6" numFmtId="164" xfId="0">
      <alignment horizontal="center" indent="0" shrinkToFit="false" textRotation="0" vertical="center" wrapText="false"/>
      <protection hidden="false" locked="true"/>
    </xf>
    <xf applyAlignment="true" applyBorder="false" applyFont="false" applyProtection="false" borderId="0" fillId="3" fontId="0" numFmtId="164" xfId="21">
      <alignment horizontal="general" indent="0" shrinkToFit="false" textRotation="0" vertical="center" wrapText="false"/>
      <protection hidden="false" locked="true"/>
    </xf>
    <xf applyAlignment="true" applyBorder="false" applyFont="false" applyProtection="false" borderId="0" fillId="3" fontId="0" numFmtId="164" xfId="21">
      <alignment horizontal="center" indent="0" shrinkToFit="false" textRotation="0" vertical="center" wrapText="false"/>
      <protection hidden="false" locked="true"/>
    </xf>
    <xf applyAlignment="true" applyBorder="false" applyFont="true" applyProtection="false" borderId="0" fillId="3" fontId="5" numFmtId="164" xfId="21">
      <alignment horizontal="center" indent="0" shrinkToFit="false" textRotation="0" vertical="center" wrapText="false"/>
      <protection hidden="false" locked="true"/>
    </xf>
    <xf applyAlignment="true" applyBorder="false" applyFont="true" applyProtection="false" borderId="0" fillId="3" fontId="0" numFmtId="164" xfId="21">
      <alignment horizontal="general" indent="0" shrinkToFit="false" textRotation="0" vertical="center" wrapText="false"/>
      <protection hidden="false" locked="true"/>
    </xf>
    <xf applyAlignment="true" applyBorder="false" applyFont="true" applyProtection="false" borderId="0" fillId="3" fontId="20" numFmtId="164" xfId="21">
      <alignment horizontal="general" indent="0" shrinkToFit="false" textRotation="0" vertical="center" wrapText="false"/>
      <protection hidden="false" locked="true"/>
    </xf>
    <xf applyAlignment="true" applyBorder="true" applyFont="false" applyProtection="false" borderId="2" fillId="3" fontId="0" numFmtId="164" xfId="21">
      <alignment horizontal="general" indent="0" shrinkToFit="false" textRotation="0" vertical="center" wrapText="false"/>
      <protection hidden="false" locked="true"/>
    </xf>
    <xf applyAlignment="true" applyBorder="true" applyFont="false" applyProtection="false" borderId="3" fillId="3" fontId="0" numFmtId="164" xfId="21">
      <alignment horizontal="general" indent="0" shrinkToFit="false" textRotation="0" vertical="center" wrapText="false"/>
      <protection hidden="false" locked="true"/>
    </xf>
    <xf applyAlignment="true" applyBorder="true" applyFont="true" applyProtection="false" borderId="4" fillId="3" fontId="21" numFmtId="164" xfId="21">
      <alignment horizontal="left" indent="0" shrinkToFit="false" textRotation="0" vertical="center" wrapText="false"/>
      <protection hidden="false" locked="true"/>
    </xf>
    <xf applyAlignment="true" applyBorder="true" applyFont="false" applyProtection="false" borderId="5" fillId="3" fontId="0" numFmtId="164" xfId="21">
      <alignment horizontal="general" indent="0" shrinkToFit="false" textRotation="0" vertical="center" wrapText="false"/>
      <protection hidden="false" locked="true"/>
    </xf>
    <xf applyAlignment="true" applyBorder="true" applyFont="false" applyProtection="false" borderId="0" fillId="3" fontId="0" numFmtId="164" xfId="21">
      <alignment horizontal="general" indent="0" shrinkToFit="false" textRotation="0" vertical="center" wrapText="false"/>
      <protection hidden="false" locked="true"/>
    </xf>
    <xf applyAlignment="true" applyBorder="true" applyFont="true" applyProtection="false" borderId="0" fillId="3" fontId="8" numFmtId="164" xfId="21">
      <alignment horizontal="left" indent="0" shrinkToFit="false" textRotation="0" vertical="center" wrapText="false"/>
      <protection hidden="false" locked="true"/>
    </xf>
    <xf applyAlignment="true" applyBorder="true" applyFont="true" applyProtection="false" borderId="6" fillId="3" fontId="21" numFmtId="164" xfId="21">
      <alignment horizontal="left" indent="0" shrinkToFit="false" textRotation="0" vertical="center" wrapText="false"/>
      <protection hidden="false" locked="true"/>
    </xf>
    <xf applyAlignment="false" applyBorder="true" applyFont="true" applyProtection="false" borderId="0" fillId="3" fontId="22" numFmtId="164" xfId="21">
      <alignment horizontal="general" indent="0" shrinkToFit="false" textRotation="0" vertical="bottom" wrapText="false"/>
      <protection hidden="false" locked="true"/>
    </xf>
    <xf applyAlignment="true" applyBorder="true" applyFont="true" applyProtection="false" borderId="0" fillId="3" fontId="7" numFmtId="164" xfId="21">
      <alignment horizontal="center" indent="0" shrinkToFit="false" textRotation="0" vertical="center" wrapText="false"/>
      <protection hidden="false" locked="true"/>
    </xf>
    <xf applyAlignment="true" applyBorder="true" applyFont="true" applyProtection="false" borderId="0" fillId="3" fontId="9" numFmtId="164" xfId="21">
      <alignment horizontal="right" indent="0" shrinkToFit="false" textRotation="0" vertical="center" wrapText="false"/>
      <protection hidden="false" locked="true"/>
    </xf>
    <xf applyAlignment="true" applyBorder="true" applyFont="true" applyProtection="false" borderId="6" fillId="3" fontId="9" numFmtId="171" xfId="21">
      <alignment horizontal="right" indent="0" shrinkToFit="false" textRotation="0" vertical="center" wrapText="false"/>
      <protection hidden="false" locked="true"/>
    </xf>
    <xf applyAlignment="true" applyBorder="true" applyFont="true" applyProtection="false" borderId="5" fillId="3" fontId="21" numFmtId="164" xfId="21">
      <alignment horizontal="general" indent="0" shrinkToFit="false" textRotation="0" vertical="center" wrapText="false"/>
      <protection hidden="false" locked="true"/>
    </xf>
    <xf applyAlignment="true" applyBorder="true" applyFont="true" applyProtection="false" borderId="0" fillId="3" fontId="21" numFmtId="164" xfId="21">
      <alignment horizontal="general" indent="0" shrinkToFit="false" textRotation="0" vertical="center" wrapText="false"/>
      <protection hidden="false" locked="true"/>
    </xf>
    <xf applyAlignment="true" applyBorder="true" applyFont="true" applyProtection="false" borderId="21" fillId="3" fontId="21" numFmtId="164" xfId="21">
      <alignment horizontal="left" indent="0" shrinkToFit="false" textRotation="0" vertical="center" wrapText="false"/>
      <protection hidden="false" locked="true"/>
    </xf>
    <xf applyAlignment="true" applyBorder="true" applyFont="true" applyProtection="false" borderId="0" fillId="3" fontId="21" numFmtId="164" xfId="21">
      <alignment horizontal="left" indent="0" shrinkToFit="false" textRotation="0" vertical="center" wrapText="false"/>
      <protection hidden="false" locked="true"/>
    </xf>
    <xf applyAlignment="true" applyBorder="true" applyFont="true" applyProtection="false" borderId="21" fillId="3" fontId="21" numFmtId="164" xfId="21">
      <alignment horizontal="general" indent="0" shrinkToFit="false" textRotation="0" vertical="center" wrapText="false"/>
      <protection hidden="false" locked="true"/>
    </xf>
    <xf applyAlignment="true" applyBorder="true" applyFont="true" applyProtection="false" borderId="0" fillId="3" fontId="23" numFmtId="164" xfId="21">
      <alignment horizontal="center" indent="0" shrinkToFit="false" textRotation="0" vertical="center" wrapText="false"/>
      <protection hidden="false" locked="true"/>
    </xf>
    <xf applyAlignment="false" applyBorder="true" applyFont="false" applyProtection="false" borderId="0" fillId="3" fontId="0" numFmtId="164" xfId="21">
      <alignment horizontal="general" indent="0" shrinkToFit="false" textRotation="0" vertical="bottom" wrapText="false"/>
      <protection hidden="false" locked="true"/>
    </xf>
    <xf applyAlignment="true" applyBorder="true" applyFont="false" applyProtection="false" borderId="6" fillId="3" fontId="0" numFmtId="164" xfId="21">
      <alignment horizontal="center" indent="0" shrinkToFit="false" textRotation="0" vertical="center" wrapText="false"/>
      <protection hidden="false" locked="true"/>
    </xf>
    <xf applyAlignment="true" applyBorder="false" applyFont="true" applyProtection="false" borderId="0" fillId="3" fontId="23" numFmtId="164" xfId="21">
      <alignment horizontal="center" indent="0" shrinkToFit="false" textRotation="0" vertical="center" wrapText="false"/>
      <protection hidden="false" locked="true"/>
    </xf>
    <xf applyAlignment="true" applyBorder="false" applyFont="true" applyProtection="false" borderId="0" fillId="3" fontId="21" numFmtId="164" xfId="21">
      <alignment horizontal="general" indent="0" shrinkToFit="false" textRotation="0" vertical="center" wrapText="false"/>
      <protection hidden="false" locked="true"/>
    </xf>
    <xf applyAlignment="true" applyBorder="false" applyFont="true" applyProtection="false" borderId="0" fillId="3" fontId="24" numFmtId="164" xfId="21">
      <alignment horizontal="general" indent="0" shrinkToFit="false" textRotation="0" vertical="center" wrapText="false"/>
      <protection hidden="false" locked="true"/>
    </xf>
    <xf applyAlignment="true" applyBorder="true" applyFont="true" applyProtection="true" borderId="24" fillId="2" fontId="9" numFmtId="164" xfId="21">
      <alignment horizontal="left" indent="0" shrinkToFit="false" textRotation="0" vertical="center" wrapText="false"/>
      <protection hidden="false" locked="false"/>
    </xf>
    <xf applyAlignment="true" applyBorder="true" applyFont="true" applyProtection="true" borderId="25" fillId="2" fontId="9" numFmtId="164" xfId="21">
      <alignment horizontal="left" indent="0" shrinkToFit="false" textRotation="0" vertical="center" wrapText="false"/>
      <protection hidden="false" locked="false"/>
    </xf>
    <xf applyAlignment="true" applyBorder="true" applyFont="true" applyProtection="true" borderId="26" fillId="2" fontId="23" numFmtId="164" xfId="21">
      <alignment horizontal="left" indent="0" shrinkToFit="false" textRotation="0" vertical="center" wrapText="false"/>
      <protection hidden="false" locked="true"/>
    </xf>
    <xf applyAlignment="true" applyBorder="true" applyFont="true" applyProtection="true" borderId="0" fillId="0" fontId="23" numFmtId="164" xfId="21">
      <alignment horizontal="left" indent="0" shrinkToFit="false" textRotation="0" vertical="center" wrapText="false"/>
      <protection hidden="false" locked="false"/>
    </xf>
    <xf applyAlignment="true" applyBorder="true" applyFont="true" applyProtection="true" borderId="27" fillId="2" fontId="5" numFmtId="171" xfId="21">
      <alignment horizontal="center" indent="0" shrinkToFit="false" textRotation="0" vertical="center" wrapText="false"/>
      <protection hidden="false" locked="false"/>
    </xf>
    <xf applyAlignment="true" applyBorder="true" applyFont="true" applyProtection="true" borderId="0" fillId="3" fontId="5" numFmtId="166" xfId="42">
      <alignment horizontal="center" indent="0" shrinkToFit="false" textRotation="0" vertical="center" wrapText="false"/>
      <protection hidden="false" locked="true"/>
    </xf>
    <xf applyAlignment="true" applyBorder="true" applyFont="true" applyProtection="false" borderId="0" fillId="3" fontId="5" numFmtId="164" xfId="21">
      <alignment horizontal="center" indent="0" shrinkToFit="false" textRotation="0" vertical="center" wrapText="false"/>
      <protection hidden="false" locked="true"/>
    </xf>
    <xf applyAlignment="true" applyBorder="true" applyFont="true" applyProtection="false" borderId="6" fillId="3" fontId="5" numFmtId="164" xfId="21">
      <alignment horizontal="center" indent="0" shrinkToFit="false" textRotation="0" vertical="center" wrapText="false"/>
      <protection hidden="false" locked="true"/>
    </xf>
    <xf applyAlignment="true" applyBorder="true" applyFont="false" applyProtection="false" borderId="0" fillId="3" fontId="0" numFmtId="164" xfId="21">
      <alignment horizontal="center" indent="0" shrinkToFit="false" textRotation="0" vertical="center" wrapText="false"/>
      <protection hidden="false" locked="true"/>
    </xf>
    <xf applyAlignment="true" applyBorder="true" applyFont="false" applyProtection="false" borderId="5" fillId="0" fontId="0" numFmtId="164" xfId="21">
      <alignment horizontal="general" indent="0" shrinkToFit="false" textRotation="0" vertical="center" wrapText="false"/>
      <protection hidden="false" locked="true"/>
    </xf>
    <xf applyAlignment="true" applyBorder="true" applyFont="true" applyProtection="true" borderId="10" fillId="10" fontId="5" numFmtId="164" xfId="21">
      <alignment horizontal="center" indent="0" shrinkToFit="false" textRotation="0" vertical="center" wrapText="false"/>
      <protection hidden="false" locked="false"/>
    </xf>
    <xf applyAlignment="true" applyBorder="true" applyFont="true" applyProtection="true" borderId="0" fillId="3" fontId="0" numFmtId="164" xfId="21">
      <alignment horizontal="left" indent="0" shrinkToFit="false" textRotation="0" vertical="center" wrapText="false"/>
      <protection hidden="false" locked="true"/>
    </xf>
    <xf applyAlignment="true" applyBorder="true" applyFont="true" applyProtection="true" borderId="0" fillId="3" fontId="5" numFmtId="164" xfId="21">
      <alignment horizontal="center" indent="0" shrinkToFit="false" textRotation="0" vertical="center" wrapText="false"/>
      <protection hidden="false" locked="true"/>
    </xf>
    <xf applyAlignment="true" applyBorder="true" applyFont="true" applyProtection="true" borderId="0" fillId="3" fontId="21" numFmtId="164" xfId="21">
      <alignment horizontal="left" indent="0" shrinkToFit="false" textRotation="0" vertical="center" wrapText="false"/>
      <protection hidden="false" locked="true"/>
    </xf>
    <xf applyAlignment="true" applyBorder="true" applyFont="false" applyProtection="true" borderId="0" fillId="3" fontId="0" numFmtId="164" xfId="21">
      <alignment horizontal="general" indent="0" shrinkToFit="false" textRotation="0" vertical="center" wrapText="false"/>
      <protection hidden="false" locked="true"/>
    </xf>
    <xf applyAlignment="true" applyBorder="true" applyFont="false" applyProtection="false" borderId="0" fillId="0" fontId="0" numFmtId="164" xfId="21">
      <alignment horizontal="general" indent="0" shrinkToFit="false" textRotation="0" vertical="center" wrapText="false"/>
      <protection hidden="false" locked="true"/>
    </xf>
    <xf applyAlignment="true" applyBorder="true" applyFont="true" applyProtection="true" borderId="27" fillId="2" fontId="9" numFmtId="164" xfId="21">
      <alignment horizontal="left" indent="0" shrinkToFit="false" textRotation="0" vertical="center" wrapText="false"/>
      <protection hidden="false" locked="false"/>
    </xf>
    <xf applyAlignment="true" applyBorder="true" applyFont="false" applyProtection="false" borderId="24" fillId="3" fontId="0" numFmtId="164" xfId="21">
      <alignment horizontal="general" indent="0" shrinkToFit="false" textRotation="0" vertical="center" wrapText="false"/>
      <protection hidden="false" locked="true"/>
    </xf>
    <xf applyAlignment="true" applyBorder="true" applyFont="false" applyProtection="false" borderId="26" fillId="3" fontId="0" numFmtId="164" xfId="21">
      <alignment horizontal="general" indent="0" shrinkToFit="false" textRotation="0" vertical="center" wrapText="false"/>
      <protection hidden="false" locked="true"/>
    </xf>
    <xf applyAlignment="true" applyBorder="true" applyFont="true" applyProtection="false" borderId="26" fillId="3" fontId="23" numFmtId="164" xfId="21">
      <alignment horizontal="left" indent="0" shrinkToFit="false" textRotation="0" vertical="center" wrapText="false"/>
      <protection hidden="false" locked="true"/>
    </xf>
    <xf applyAlignment="true" applyBorder="true" applyFont="false" applyProtection="false" borderId="28" fillId="3" fontId="0" numFmtId="164" xfId="21">
      <alignment horizontal="general" indent="0" shrinkToFit="false" textRotation="0" vertical="center" wrapText="false"/>
      <protection hidden="false" locked="true"/>
    </xf>
    <xf applyAlignment="true" applyBorder="true" applyFont="true" applyProtection="false" borderId="5" fillId="3" fontId="21" numFmtId="164" xfId="21">
      <alignment horizontal="center" indent="0" shrinkToFit="false" textRotation="0" vertical="center" wrapText="false"/>
      <protection hidden="false" locked="true"/>
    </xf>
    <xf applyAlignment="true" applyBorder="true" applyFont="true" applyProtection="false" borderId="0" fillId="3" fontId="21" numFmtId="164" xfId="21">
      <alignment horizontal="center" indent="0" shrinkToFit="false" textRotation="0" vertical="center" wrapText="false"/>
      <protection hidden="false" locked="true"/>
    </xf>
    <xf applyAlignment="true" applyBorder="true" applyFont="true" applyProtection="false" borderId="0" fillId="3" fontId="6" numFmtId="164" xfId="21">
      <alignment horizontal="center" indent="0" shrinkToFit="false" textRotation="0" vertical="center" wrapText="false"/>
      <protection hidden="false" locked="true"/>
    </xf>
    <xf applyAlignment="true" applyBorder="true" applyFont="true" applyProtection="false" borderId="6" fillId="3" fontId="6" numFmtId="164" xfId="21">
      <alignment horizontal="center" indent="0" shrinkToFit="false" textRotation="0" vertical="center" wrapText="false"/>
      <protection hidden="false" locked="true"/>
    </xf>
    <xf applyAlignment="true" applyBorder="true" applyFont="true" applyProtection="false" borderId="29" fillId="11" fontId="21" numFmtId="164" xfId="21">
      <alignment horizontal="center" indent="0" shrinkToFit="false" textRotation="0" vertical="center" wrapText="false"/>
      <protection hidden="false" locked="true"/>
    </xf>
    <xf applyAlignment="true" applyBorder="true" applyFont="true" applyProtection="false" borderId="20" fillId="11" fontId="21" numFmtId="164" xfId="21">
      <alignment horizontal="left" indent="0" shrinkToFit="false" textRotation="0" vertical="center" wrapText="false"/>
      <protection hidden="false" locked="true"/>
    </xf>
    <xf applyAlignment="true" applyBorder="true" applyFont="true" applyProtection="false" borderId="20" fillId="11" fontId="21" numFmtId="164" xfId="21">
      <alignment horizontal="center" indent="0" shrinkToFit="false" textRotation="0" vertical="center" wrapText="false"/>
      <protection hidden="false" locked="true"/>
    </xf>
    <xf applyAlignment="true" applyBorder="true" applyFont="true" applyProtection="false" borderId="20" fillId="11" fontId="21" numFmtId="164" xfId="21">
      <alignment horizontal="general" indent="0" shrinkToFit="false" textRotation="0" vertical="center" wrapText="false"/>
      <protection hidden="false" locked="true"/>
    </xf>
    <xf applyAlignment="true" applyBorder="true" applyFont="true" applyProtection="false" borderId="30" fillId="11" fontId="21" numFmtId="164" xfId="21">
      <alignment horizontal="center" indent="0" shrinkToFit="false" textRotation="0" vertical="center" wrapText="true"/>
      <protection hidden="false" locked="true"/>
    </xf>
    <xf applyAlignment="true" applyBorder="true" applyFont="true" applyProtection="false" borderId="31" fillId="11" fontId="23" numFmtId="164" xfId="21">
      <alignment horizontal="center" indent="0" shrinkToFit="false" textRotation="0" vertical="center" wrapText="false"/>
      <protection hidden="false" locked="true"/>
    </xf>
    <xf applyAlignment="true" applyBorder="true" applyFont="true" applyProtection="false" borderId="32" fillId="12" fontId="21" numFmtId="164" xfId="21">
      <alignment horizontal="center" indent="0" shrinkToFit="false" textRotation="0" vertical="center" wrapText="false"/>
      <protection hidden="false" locked="true"/>
    </xf>
    <xf applyAlignment="true" applyBorder="true" applyFont="true" applyProtection="false" borderId="0" fillId="12" fontId="21" numFmtId="164" xfId="21">
      <alignment horizontal="center" indent="0" shrinkToFit="false" textRotation="0" vertical="center" wrapText="false"/>
      <protection hidden="false" locked="true"/>
    </xf>
    <xf applyAlignment="true" applyBorder="true" applyFont="true" applyProtection="false" borderId="33" fillId="13" fontId="23" numFmtId="164" xfId="21">
      <alignment horizontal="center" indent="0" shrinkToFit="false" textRotation="0" vertical="center" wrapText="false"/>
      <protection hidden="false" locked="true"/>
    </xf>
    <xf applyAlignment="true" applyBorder="true" applyFont="true" applyProtection="false" borderId="33" fillId="3" fontId="23" numFmtId="164" xfId="21">
      <alignment horizontal="center" indent="0" shrinkToFit="false" textRotation="0" vertical="center" wrapText="false"/>
      <protection hidden="false" locked="true"/>
    </xf>
    <xf applyAlignment="true" applyBorder="true" applyFont="true" applyProtection="false" borderId="0" fillId="11" fontId="23" numFmtId="164" xfId="21">
      <alignment horizontal="center" indent="0" shrinkToFit="false" textRotation="0" vertical="center" wrapText="true"/>
      <protection hidden="false" locked="true"/>
    </xf>
    <xf applyAlignment="true" applyBorder="true" applyFont="true" applyProtection="false" borderId="34" fillId="3" fontId="6" numFmtId="164" xfId="21">
      <alignment horizontal="center" indent="0" shrinkToFit="false" textRotation="0" vertical="center" wrapText="false"/>
      <protection hidden="false" locked="true"/>
    </xf>
    <xf applyAlignment="true" applyBorder="true" applyFont="true" applyProtection="false" borderId="35" fillId="3" fontId="6" numFmtId="164" xfId="21">
      <alignment horizontal="center" indent="0" shrinkToFit="false" textRotation="0" vertical="center" wrapText="false"/>
      <protection hidden="false" locked="true"/>
    </xf>
    <xf applyAlignment="true" applyBorder="true" applyFont="true" applyProtection="false" borderId="36" fillId="11" fontId="21" numFmtId="164" xfId="21">
      <alignment horizontal="center" indent="0" shrinkToFit="false" textRotation="0" vertical="center" wrapText="false"/>
      <protection hidden="false" locked="true"/>
    </xf>
    <xf applyAlignment="true" applyBorder="true" applyFont="true" applyProtection="false" borderId="22" fillId="11" fontId="21" numFmtId="164" xfId="21">
      <alignment horizontal="center" indent="0" shrinkToFit="false" textRotation="0" vertical="center" wrapText="false"/>
      <protection hidden="false" locked="true"/>
    </xf>
    <xf applyAlignment="true" applyBorder="true" applyFont="true" applyProtection="false" borderId="26" fillId="11" fontId="21" numFmtId="164" xfId="21">
      <alignment horizontal="center" indent="0" shrinkToFit="false" textRotation="0" vertical="center" wrapText="false"/>
      <protection hidden="false" locked="true"/>
    </xf>
    <xf applyAlignment="true" applyBorder="true" applyFont="true" applyProtection="false" borderId="37" fillId="12" fontId="21" numFmtId="164" xfId="21">
      <alignment horizontal="left" indent="0" shrinkToFit="false" textRotation="0" vertical="center" wrapText="false"/>
      <protection hidden="false" locked="true"/>
    </xf>
    <xf applyAlignment="true" applyBorder="true" applyFont="true" applyProtection="false" borderId="38" fillId="12" fontId="21" numFmtId="164" xfId="21">
      <alignment horizontal="left" indent="0" shrinkToFit="false" textRotation="0" vertical="center" wrapText="false"/>
      <protection hidden="false" locked="true"/>
    </xf>
    <xf applyAlignment="true" applyBorder="true" applyFont="true" applyProtection="false" borderId="22" fillId="13" fontId="21" numFmtId="164" xfId="21">
      <alignment horizontal="center" indent="0" shrinkToFit="false" textRotation="0" vertical="center" wrapText="false"/>
      <protection hidden="false" locked="true"/>
    </xf>
    <xf applyAlignment="true" applyBorder="true" applyFont="true" applyProtection="false" borderId="25" fillId="3" fontId="21" numFmtId="164" xfId="21">
      <alignment horizontal="left" indent="0" shrinkToFit="false" textRotation="0" vertical="center" wrapText="false"/>
      <protection hidden="false" locked="true"/>
    </xf>
    <xf applyAlignment="true" applyBorder="true" applyFont="true" applyProtection="false" borderId="26" fillId="3" fontId="21" numFmtId="164" xfId="21">
      <alignment horizontal="center" indent="0" shrinkToFit="false" textRotation="0" vertical="center" wrapText="false"/>
      <protection hidden="false" locked="true"/>
    </xf>
    <xf applyAlignment="true" applyBorder="true" applyFont="true" applyProtection="false" borderId="38" fillId="3" fontId="21" numFmtId="164" xfId="21">
      <alignment horizontal="center" indent="0" shrinkToFit="false" textRotation="0" vertical="center" wrapText="false"/>
      <protection hidden="false" locked="true"/>
    </xf>
    <xf applyAlignment="true" applyBorder="true" applyFont="true" applyProtection="false" borderId="25" fillId="3" fontId="21" numFmtId="164" xfId="21">
      <alignment horizontal="center" indent="0" shrinkToFit="false" textRotation="0" vertical="center" wrapText="false"/>
      <protection hidden="false" locked="true"/>
    </xf>
    <xf applyAlignment="true" applyBorder="true" applyFont="true" applyProtection="false" borderId="22" fillId="3" fontId="21" numFmtId="164" xfId="21">
      <alignment horizontal="center" indent="0" shrinkToFit="false" textRotation="0" vertical="center" wrapText="false"/>
      <protection hidden="false" locked="true"/>
    </xf>
    <xf applyAlignment="true" applyBorder="true" applyFont="true" applyProtection="false" borderId="25" fillId="11" fontId="21" numFmtId="164" xfId="21">
      <alignment horizontal="center" indent="0" shrinkToFit="false" textRotation="0" vertical="center" wrapText="false"/>
      <protection hidden="false" locked="true"/>
    </xf>
    <xf applyAlignment="true" applyBorder="true" applyFont="true" applyProtection="false" borderId="22" fillId="3" fontId="6" numFmtId="164" xfId="21">
      <alignment horizontal="center" indent="0" shrinkToFit="false" textRotation="0" vertical="center" wrapText="false"/>
      <protection hidden="false" locked="true"/>
    </xf>
    <xf applyAlignment="true" applyBorder="true" applyFont="true" applyProtection="false" borderId="27" fillId="3" fontId="6" numFmtId="164" xfId="21">
      <alignment horizontal="center" indent="0" shrinkToFit="false" textRotation="0" vertical="center" wrapText="false"/>
      <protection hidden="false" locked="true"/>
    </xf>
    <xf applyAlignment="true" applyBorder="true" applyFont="true" applyProtection="true" borderId="0" fillId="3" fontId="0" numFmtId="165" xfId="28">
      <alignment horizontal="general" indent="0" shrinkToFit="false" textRotation="0" vertical="center" wrapText="false"/>
      <protection hidden="false" locked="true"/>
    </xf>
    <xf applyAlignment="true" applyBorder="true" applyFont="true" applyProtection="true" borderId="9" fillId="2" fontId="21" numFmtId="164" xfId="21">
      <alignment horizontal="center" indent="0" shrinkToFit="false" textRotation="0" vertical="center" wrapText="false"/>
      <protection hidden="false" locked="false"/>
    </xf>
    <xf applyAlignment="true" applyBorder="true" applyFont="true" applyProtection="true" borderId="10" fillId="2" fontId="21" numFmtId="164" xfId="21">
      <alignment horizontal="left" indent="0" shrinkToFit="false" textRotation="0" vertical="center" wrapText="true"/>
      <protection hidden="false" locked="false"/>
    </xf>
    <xf applyAlignment="true" applyBorder="true" applyFont="true" applyProtection="true" borderId="23" fillId="2" fontId="21" numFmtId="164" xfId="21">
      <alignment horizontal="center" indent="0" shrinkToFit="false" textRotation="0" vertical="center" wrapText="false"/>
      <protection hidden="false" locked="false"/>
    </xf>
    <xf applyAlignment="true" applyBorder="true" applyFont="true" applyProtection="true" borderId="39" fillId="2" fontId="21" numFmtId="164" xfId="21">
      <alignment horizontal="left" indent="0" shrinkToFit="false" textRotation="0" vertical="center" wrapText="false"/>
      <protection hidden="false" locked="false"/>
    </xf>
    <xf applyAlignment="true" applyBorder="true" applyFont="true" applyProtection="true" borderId="40" fillId="2" fontId="21" numFmtId="164" xfId="21">
      <alignment horizontal="left" indent="0" shrinkToFit="false" textRotation="0" vertical="center" wrapText="false"/>
      <protection hidden="false" locked="false"/>
    </xf>
    <xf applyAlignment="true" applyBorder="true" applyFont="true" applyProtection="true" borderId="10" fillId="13" fontId="21" numFmtId="180" xfId="39">
      <alignment horizontal="center" indent="0" shrinkToFit="false" textRotation="0" vertical="center" wrapText="false"/>
      <protection hidden="false" locked="true"/>
    </xf>
    <xf applyAlignment="true" applyBorder="true" applyFont="true" applyProtection="true" borderId="10" fillId="13" fontId="25" numFmtId="166" xfId="39">
      <alignment horizontal="right" indent="0" shrinkToFit="false" textRotation="0" vertical="center" wrapText="false"/>
      <protection hidden="false" locked="false"/>
    </xf>
    <xf applyAlignment="true" applyBorder="true" applyFont="true" applyProtection="true" borderId="10" fillId="2" fontId="21" numFmtId="173" xfId="29">
      <alignment horizontal="center" indent="0" shrinkToFit="false" textRotation="0" vertical="center" wrapText="false"/>
      <protection hidden="false" locked="false"/>
    </xf>
    <xf applyAlignment="true" applyBorder="true" applyFont="true" applyProtection="true" borderId="10" fillId="2" fontId="21" numFmtId="166" xfId="39">
      <alignment horizontal="right" indent="0" shrinkToFit="false" textRotation="0" vertical="center" wrapText="false"/>
      <protection hidden="false" locked="false"/>
    </xf>
    <xf applyAlignment="true" applyBorder="true" applyFont="true" applyProtection="true" borderId="10" fillId="2" fontId="23" numFmtId="169" xfId="39">
      <alignment horizontal="center" indent="0" shrinkToFit="false" textRotation="0" vertical="center" wrapText="false"/>
      <protection hidden="false" locked="false"/>
    </xf>
    <xf applyAlignment="true" applyBorder="true" applyFont="true" applyProtection="true" borderId="10" fillId="2" fontId="21" numFmtId="169" xfId="21">
      <alignment horizontal="center" indent="0" shrinkToFit="false" textRotation="0" vertical="center" wrapText="false"/>
      <protection hidden="false" locked="false"/>
    </xf>
    <xf applyAlignment="true" applyBorder="true" applyFont="true" applyProtection="true" borderId="11" fillId="14" fontId="21" numFmtId="180" xfId="21">
      <alignment horizontal="center" indent="0" shrinkToFit="false" textRotation="0" vertical="center" wrapText="false"/>
      <protection hidden="false" locked="false"/>
    </xf>
    <xf applyAlignment="true" applyBorder="false" applyFont="true" applyProtection="false" borderId="0" fillId="3" fontId="26" numFmtId="164" xfId="21">
      <alignment horizontal="center" indent="0" shrinkToFit="false" textRotation="0" vertical="center" wrapText="false"/>
      <protection hidden="false" locked="true"/>
    </xf>
    <xf applyAlignment="true" applyBorder="false" applyFont="true" applyProtection="false" borderId="0" fillId="3" fontId="21" numFmtId="169" xfId="21">
      <alignment horizontal="general" indent="0" shrinkToFit="false" textRotation="0" vertical="center" wrapText="false"/>
      <protection hidden="false" locked="true"/>
    </xf>
    <xf applyAlignment="true" applyBorder="false" applyFont="true" applyProtection="false" borderId="0" fillId="3" fontId="21" numFmtId="173" xfId="21">
      <alignment horizontal="general" indent="0" shrinkToFit="false" textRotation="0" vertical="center" wrapText="false"/>
      <protection hidden="false" locked="true"/>
    </xf>
    <xf applyAlignment="true" applyBorder="false" applyFont="true" applyProtection="false" borderId="0" fillId="3" fontId="24" numFmtId="181" xfId="21">
      <alignment horizontal="general" indent="0" shrinkToFit="false" textRotation="0" vertical="center" wrapText="false"/>
      <protection hidden="false" locked="true"/>
    </xf>
    <xf applyAlignment="true" applyBorder="false" applyFont="true" applyProtection="false" borderId="0" fillId="3" fontId="26" numFmtId="169" xfId="21">
      <alignment horizontal="general" indent="0" shrinkToFit="false" textRotation="0" vertical="center" wrapText="false"/>
      <protection hidden="false" locked="true"/>
    </xf>
    <xf applyAlignment="true" applyBorder="false" applyFont="true" applyProtection="false" borderId="0" fillId="3" fontId="26" numFmtId="173" xfId="21">
      <alignment horizontal="general" indent="0" shrinkToFit="false" textRotation="0" vertical="center" wrapText="false"/>
      <protection hidden="false" locked="true"/>
    </xf>
    <xf applyAlignment="true" applyBorder="false" applyFont="true" applyProtection="false" borderId="0" fillId="3" fontId="24" numFmtId="169" xfId="21">
      <alignment horizontal="general" indent="0" shrinkToFit="false" textRotation="0" vertical="center" wrapText="false"/>
      <protection hidden="false" locked="true"/>
    </xf>
    <xf applyAlignment="true" applyBorder="false" applyFont="true" applyProtection="false" borderId="0" fillId="3" fontId="26" numFmtId="164" xfId="21">
      <alignment horizontal="general" indent="0" shrinkToFit="false" textRotation="0" vertical="center" wrapText="false"/>
      <protection hidden="false" locked="true"/>
    </xf>
    <xf applyAlignment="true" applyBorder="true" applyFont="true" applyProtection="false" borderId="0" fillId="3" fontId="26" numFmtId="164" xfId="21">
      <alignment horizontal="general" indent="0" shrinkToFit="false" textRotation="0" vertical="center" wrapText="false"/>
      <protection hidden="false" locked="true"/>
    </xf>
    <xf applyAlignment="true" applyBorder="true" applyFont="true" applyProtection="false" borderId="0" fillId="3" fontId="26" numFmtId="169" xfId="21">
      <alignment horizontal="general" indent="0" shrinkToFit="false" textRotation="0" vertical="center" wrapText="false"/>
      <protection hidden="false" locked="true"/>
    </xf>
    <xf applyAlignment="true" applyBorder="true" applyFont="true" applyProtection="false" borderId="0" fillId="3" fontId="26" numFmtId="182" xfId="21">
      <alignment horizontal="center" indent="0" shrinkToFit="false" textRotation="0" vertical="center" wrapText="false"/>
      <protection hidden="false" locked="true"/>
    </xf>
    <xf applyAlignment="true" applyBorder="true" applyFont="true" applyProtection="false" borderId="0" fillId="3" fontId="26" numFmtId="169" xfId="21">
      <alignment horizontal="center" indent="0" shrinkToFit="false" textRotation="0" vertical="center" wrapText="false"/>
      <protection hidden="false" locked="true"/>
    </xf>
    <xf applyAlignment="true" applyBorder="true" applyFont="true" applyProtection="true" borderId="18" fillId="11" fontId="21" numFmtId="164" xfId="21">
      <alignment horizontal="center" indent="0" shrinkToFit="false" textRotation="0" vertical="center" wrapText="false"/>
      <protection hidden="false" locked="true"/>
    </xf>
    <xf applyAlignment="true" applyBorder="true" applyFont="true" applyProtection="true" borderId="23" fillId="11" fontId="21" numFmtId="164" xfId="21">
      <alignment horizontal="center" indent="0" shrinkToFit="false" textRotation="0" vertical="center" wrapText="false"/>
      <protection hidden="false" locked="true"/>
    </xf>
    <xf applyAlignment="true" applyBorder="true" applyFont="true" applyProtection="true" borderId="23" fillId="11" fontId="23" numFmtId="164" xfId="21">
      <alignment horizontal="right" indent="0" shrinkToFit="false" textRotation="0" vertical="center" wrapText="false"/>
      <protection hidden="false" locked="true"/>
    </xf>
    <xf applyAlignment="true" applyBorder="true" applyFont="true" applyProtection="true" borderId="39" fillId="11" fontId="21" numFmtId="164" xfId="21">
      <alignment horizontal="right" indent="0" shrinkToFit="false" textRotation="0" vertical="center" wrapText="false"/>
      <protection hidden="false" locked="true"/>
    </xf>
    <xf applyAlignment="true" applyBorder="true" applyFont="true" applyProtection="true" borderId="40" fillId="11" fontId="21" numFmtId="164" xfId="21">
      <alignment horizontal="right" indent="0" shrinkToFit="false" textRotation="0" vertical="center" wrapText="false"/>
      <protection hidden="false" locked="true"/>
    </xf>
    <xf applyAlignment="true" applyBorder="true" applyFont="true" applyProtection="true" borderId="10" fillId="13" fontId="25" numFmtId="166" xfId="39">
      <alignment horizontal="right" indent="0" shrinkToFit="false" textRotation="0" vertical="center" wrapText="false"/>
      <protection hidden="false" locked="true"/>
    </xf>
    <xf applyAlignment="true" applyBorder="true" applyFont="true" applyProtection="true" borderId="10" fillId="13" fontId="21" numFmtId="173" xfId="29">
      <alignment horizontal="center" indent="0" shrinkToFit="false" textRotation="0" vertical="center" wrapText="false"/>
      <protection hidden="false" locked="true"/>
    </xf>
    <xf applyAlignment="true" applyBorder="true" applyFont="true" applyProtection="true" borderId="10" fillId="13" fontId="21" numFmtId="166" xfId="39">
      <alignment horizontal="right" indent="0" shrinkToFit="false" textRotation="0" vertical="center" wrapText="false"/>
      <protection hidden="false" locked="true"/>
    </xf>
    <xf applyAlignment="true" applyBorder="true" applyFont="true" applyProtection="true" borderId="10" fillId="11" fontId="23" numFmtId="169" xfId="39">
      <alignment horizontal="center" indent="0" shrinkToFit="false" textRotation="0" vertical="center" wrapText="false"/>
      <protection hidden="false" locked="true"/>
    </xf>
    <xf applyAlignment="true" applyBorder="true" applyFont="true" applyProtection="true" borderId="41" fillId="15" fontId="21" numFmtId="164" xfId="21">
      <alignment horizontal="center" indent="0" shrinkToFit="false" textRotation="0" vertical="center" wrapText="false"/>
      <protection hidden="false" locked="true"/>
    </xf>
    <xf applyAlignment="true" applyBorder="true" applyFont="true" applyProtection="true" borderId="35" fillId="11" fontId="21" numFmtId="164" xfId="21">
      <alignment horizontal="center" indent="0" shrinkToFit="false" textRotation="0" vertical="center" wrapText="false"/>
      <protection hidden="false" locked="true"/>
    </xf>
    <xf applyAlignment="true" applyBorder="false" applyFont="true" applyProtection="false" borderId="0" fillId="3" fontId="23" numFmtId="166" xfId="21">
      <alignment horizontal="center" indent="0" shrinkToFit="false" textRotation="0" vertical="center" wrapText="false"/>
      <protection hidden="false" locked="true"/>
    </xf>
    <xf applyAlignment="true" applyBorder="false" applyFont="true" applyProtection="false" borderId="0" fillId="3" fontId="21" numFmtId="180" xfId="21">
      <alignment horizontal="general" indent="0" shrinkToFit="false" textRotation="0" vertical="center" wrapText="false"/>
      <protection hidden="false" locked="true"/>
    </xf>
    <xf applyAlignment="true" applyBorder="true" applyFont="true" applyProtection="true" borderId="29" fillId="3" fontId="21" numFmtId="164" xfId="21">
      <alignment horizontal="general" indent="0" shrinkToFit="false" textRotation="0" vertical="center" wrapText="false"/>
      <protection hidden="false" locked="true"/>
    </xf>
    <xf applyAlignment="true" applyBorder="true" applyFont="true" applyProtection="true" borderId="20" fillId="3" fontId="21" numFmtId="164" xfId="21">
      <alignment horizontal="general" indent="0" shrinkToFit="false" textRotation="0" vertical="center" wrapText="false"/>
      <protection hidden="false" locked="true"/>
    </xf>
    <xf applyAlignment="true" applyBorder="true" applyFont="true" applyProtection="true" borderId="20" fillId="3" fontId="21" numFmtId="164" xfId="21">
      <alignment horizontal="right" indent="0" shrinkToFit="false" textRotation="0" vertical="center" wrapText="false"/>
      <protection hidden="false" locked="true"/>
    </xf>
    <xf applyAlignment="true" applyBorder="true" applyFont="true" applyProtection="true" borderId="20" fillId="3" fontId="26" numFmtId="166" xfId="21">
      <alignment horizontal="general" indent="0" shrinkToFit="false" textRotation="0" vertical="center" wrapText="false"/>
      <protection hidden="false" locked="true"/>
    </xf>
    <xf applyAlignment="true" applyBorder="true" applyFont="true" applyProtection="true" borderId="20" fillId="3" fontId="26" numFmtId="166" xfId="39">
      <alignment horizontal="right" indent="0" shrinkToFit="false" textRotation="0" vertical="center" wrapText="false"/>
      <protection hidden="false" locked="true"/>
    </xf>
    <xf applyAlignment="true" applyBorder="true" applyFont="true" applyProtection="true" borderId="23" fillId="0" fontId="27" numFmtId="166" xfId="21">
      <alignment horizontal="general" indent="0" shrinkToFit="false" textRotation="0" vertical="center" wrapText="false"/>
      <protection hidden="false" locked="true"/>
    </xf>
    <xf applyAlignment="true" applyBorder="true" applyFont="true" applyProtection="true" borderId="40" fillId="0" fontId="26" numFmtId="166" xfId="39">
      <alignment horizontal="right" indent="0" shrinkToFit="false" textRotation="0" vertical="center" wrapText="false"/>
      <protection hidden="false" locked="true"/>
    </xf>
    <xf applyAlignment="true" applyBorder="true" applyFont="true" applyProtection="true" borderId="33" fillId="15" fontId="21" numFmtId="164" xfId="21">
      <alignment horizontal="center" indent="0" shrinkToFit="false" textRotation="0" vertical="center" wrapText="false"/>
      <protection hidden="false" locked="true"/>
    </xf>
    <xf applyAlignment="true" applyBorder="true" applyFont="true" applyProtection="true" borderId="42" fillId="11" fontId="21" numFmtId="164" xfId="21">
      <alignment horizontal="center" indent="0" shrinkToFit="false" textRotation="0" vertical="center" wrapText="false"/>
      <protection hidden="false" locked="true"/>
    </xf>
    <xf applyAlignment="true" applyBorder="true" applyFont="true" applyProtection="false" borderId="0" fillId="3" fontId="21" numFmtId="164" xfId="21">
      <alignment horizontal="right" indent="0" shrinkToFit="false" textRotation="0" vertical="center" wrapText="false"/>
      <protection hidden="false" locked="true"/>
    </xf>
    <xf applyAlignment="true" applyBorder="true" applyFont="true" applyProtection="false" borderId="0" fillId="3" fontId="26" numFmtId="166" xfId="21">
      <alignment horizontal="general" indent="0" shrinkToFit="false" textRotation="0" vertical="center" wrapText="false"/>
      <protection hidden="false" locked="true"/>
    </xf>
    <xf applyAlignment="true" applyBorder="true" applyFont="true" applyProtection="true" borderId="0" fillId="3" fontId="26" numFmtId="166" xfId="39">
      <alignment horizontal="right" indent="0" shrinkToFit="false" textRotation="0" vertical="center" wrapText="false"/>
      <protection hidden="false" locked="true"/>
    </xf>
    <xf applyAlignment="true" applyBorder="true" applyFont="true" applyProtection="false" borderId="33" fillId="15" fontId="21" numFmtId="164" xfId="21">
      <alignment horizontal="left" indent="0" shrinkToFit="false" textRotation="0" vertical="center" wrapText="false"/>
      <protection hidden="false" locked="true"/>
    </xf>
    <xf applyAlignment="true" applyBorder="true" applyFont="true" applyProtection="false" borderId="42" fillId="11" fontId="21" numFmtId="164" xfId="21">
      <alignment horizontal="center" indent="0" shrinkToFit="false" textRotation="0" vertical="center" wrapText="false"/>
      <protection hidden="false" locked="true"/>
    </xf>
    <xf applyAlignment="true" applyBorder="true" applyFont="true" applyProtection="false" borderId="0" fillId="3" fontId="26" numFmtId="167" xfId="21">
      <alignment horizontal="general" indent="0" shrinkToFit="false" textRotation="0" vertical="center" wrapText="false"/>
      <protection hidden="false" locked="true"/>
    </xf>
    <xf applyAlignment="true" applyBorder="true" applyFont="true" applyProtection="false" borderId="25" fillId="15" fontId="21" numFmtId="164" xfId="21">
      <alignment horizontal="general" indent="0" shrinkToFit="false" textRotation="0" vertical="center" wrapText="false"/>
      <protection hidden="false" locked="true"/>
    </xf>
    <xf applyAlignment="true" applyBorder="true" applyFont="true" applyProtection="false" borderId="26" fillId="15" fontId="21" numFmtId="164" xfId="21">
      <alignment horizontal="general" indent="0" shrinkToFit="false" textRotation="0" vertical="center" wrapText="false"/>
      <protection hidden="false" locked="true"/>
    </xf>
    <xf applyAlignment="true" applyBorder="true" applyFont="true" applyProtection="false" borderId="26" fillId="15" fontId="21" numFmtId="164" xfId="21">
      <alignment horizontal="right" indent="0" shrinkToFit="false" textRotation="0" vertical="center" wrapText="false"/>
      <protection hidden="false" locked="true"/>
    </xf>
    <xf applyAlignment="true" applyBorder="true" applyFont="true" applyProtection="false" borderId="0" fillId="15" fontId="21" numFmtId="164" xfId="21">
      <alignment horizontal="center" indent="0" shrinkToFit="false" textRotation="0" vertical="center" wrapText="false"/>
      <protection hidden="false" locked="true"/>
    </xf>
    <xf applyAlignment="true" applyBorder="true" applyFont="true" applyProtection="false" borderId="0" fillId="3" fontId="24" numFmtId="164" xfId="21">
      <alignment horizontal="general" indent="0" shrinkToFit="false" textRotation="0" vertical="center" wrapText="false"/>
      <protection hidden="false" locked="true"/>
    </xf>
    <xf applyAlignment="true" applyBorder="true" applyFont="true" applyProtection="false" borderId="24" fillId="3" fontId="21" numFmtId="164" xfId="21">
      <alignment horizontal="left" indent="0" shrinkToFit="false" textRotation="0" vertical="center" wrapText="false"/>
      <protection hidden="false" locked="true"/>
    </xf>
    <xf applyAlignment="true" applyBorder="true" applyFont="true" applyProtection="false" borderId="0" fillId="3" fontId="21" numFmtId="180" xfId="21">
      <alignment horizontal="general" indent="0" shrinkToFit="false" textRotation="0" vertical="center" wrapText="false"/>
      <protection hidden="false" locked="true"/>
    </xf>
    <xf applyAlignment="true" applyBorder="true" applyFont="true" applyProtection="false" borderId="10" fillId="11" fontId="21" numFmtId="164" xfId="21">
      <alignment horizontal="left" indent="0" shrinkToFit="false" textRotation="0" vertical="center" wrapText="false"/>
      <protection hidden="false" locked="true"/>
    </xf>
    <xf applyAlignment="true" applyBorder="true" applyFont="true" applyProtection="false" borderId="23" fillId="11" fontId="21" numFmtId="164" xfId="21">
      <alignment horizontal="general" indent="0" shrinkToFit="false" textRotation="0" vertical="center" wrapText="false"/>
      <protection hidden="false" locked="true"/>
    </xf>
    <xf applyAlignment="true" applyBorder="true" applyFont="true" applyProtection="false" borderId="23" fillId="11" fontId="21" numFmtId="164" xfId="21">
      <alignment horizontal="right" indent="0" shrinkToFit="false" textRotation="0" vertical="center" wrapText="false"/>
      <protection hidden="false" locked="true"/>
    </xf>
    <xf applyAlignment="true" applyBorder="true" applyFont="true" applyProtection="false" borderId="28" fillId="11" fontId="21" numFmtId="164" xfId="21">
      <alignment horizontal="general" indent="0" shrinkToFit="false" textRotation="0" vertical="center" wrapText="false"/>
      <protection hidden="false" locked="true"/>
    </xf>
    <xf applyAlignment="true" applyBorder="true" applyFont="true" applyProtection="true" borderId="5" fillId="3" fontId="0" numFmtId="164" xfId="21">
      <alignment horizontal="left" indent="0" shrinkToFit="false" textRotation="0" vertical="center" wrapText="false"/>
      <protection hidden="false" locked="true"/>
    </xf>
    <xf applyAlignment="true" applyBorder="true" applyFont="false" applyProtection="true" borderId="0" fillId="3" fontId="0" numFmtId="171" xfId="21">
      <alignment horizontal="general" indent="0" shrinkToFit="false" textRotation="0" vertical="center" wrapText="false"/>
      <protection hidden="false" locked="true"/>
    </xf>
    <xf applyAlignment="true" applyBorder="true" applyFont="false" applyProtection="false" borderId="0" fillId="3" fontId="0" numFmtId="182" xfId="21">
      <alignment horizontal="general" indent="0" shrinkToFit="false" textRotation="0" vertical="center" wrapText="false"/>
      <protection hidden="false" locked="true"/>
    </xf>
    <xf applyAlignment="true" applyBorder="true" applyFont="true" applyProtection="false" borderId="0" fillId="3" fontId="0" numFmtId="164" xfId="21">
      <alignment horizontal="general" indent="0" shrinkToFit="false" textRotation="0" vertical="center" wrapText="false"/>
      <protection hidden="false" locked="true"/>
    </xf>
    <xf applyAlignment="true" applyBorder="true" applyFont="true" applyProtection="false" borderId="0" fillId="3" fontId="20" numFmtId="164" xfId="21">
      <alignment horizontal="general" indent="0" shrinkToFit="false" textRotation="0" vertical="center" wrapText="false"/>
      <protection hidden="false" locked="true"/>
    </xf>
    <xf applyAlignment="true" applyBorder="true" applyFont="true" applyProtection="true" borderId="0" fillId="3" fontId="23" numFmtId="164" xfId="21">
      <alignment horizontal="general" indent="0" shrinkToFit="false" textRotation="0" vertical="center" wrapText="false"/>
      <protection hidden="false" locked="true"/>
    </xf>
    <xf applyAlignment="true" applyBorder="true" applyFont="false" applyProtection="false" borderId="0" fillId="3" fontId="0" numFmtId="180" xfId="21">
      <alignment horizontal="general" indent="0" shrinkToFit="false" textRotation="0" vertical="center" wrapText="false"/>
      <protection hidden="false" locked="true"/>
    </xf>
    <xf applyAlignment="true" applyBorder="true" applyFont="false" applyProtection="false" borderId="0" fillId="3" fontId="0" numFmtId="166" xfId="21">
      <alignment horizontal="general" indent="0" shrinkToFit="false" textRotation="0" vertical="center" wrapText="false"/>
      <protection hidden="false" locked="true"/>
    </xf>
    <xf applyAlignment="true" applyBorder="true" applyFont="true" applyProtection="false" borderId="0" fillId="3" fontId="6" numFmtId="164" xfId="21">
      <alignment horizontal="left" indent="0" shrinkToFit="false" textRotation="0" vertical="center" wrapText="false"/>
      <protection hidden="false" locked="true"/>
    </xf>
    <xf applyAlignment="true" applyBorder="true" applyFont="true" applyProtection="false" borderId="29" fillId="13" fontId="23" numFmtId="164" xfId="21">
      <alignment horizontal="left" indent="0" shrinkToFit="false" textRotation="0" vertical="center" wrapText="false"/>
      <protection hidden="false" locked="true"/>
    </xf>
    <xf applyAlignment="true" applyBorder="true" applyFont="true" applyProtection="true" borderId="5" fillId="3" fontId="21" numFmtId="164" xfId="21">
      <alignment horizontal="left" indent="0" shrinkToFit="false" textRotation="0" vertical="center" wrapText="false"/>
      <protection hidden="false" locked="false"/>
    </xf>
    <xf applyAlignment="true" applyBorder="true" applyFont="true" applyProtection="true" borderId="0" fillId="3" fontId="6" numFmtId="164" xfId="21">
      <alignment horizontal="left" indent="0" shrinkToFit="false" textRotation="0" vertical="center" wrapText="false"/>
      <protection hidden="false" locked="false"/>
    </xf>
    <xf applyAlignment="true" applyBorder="true" applyFont="true" applyProtection="false" borderId="0" fillId="3" fontId="6" numFmtId="164" xfId="21">
      <alignment horizontal="right" indent="0" shrinkToFit="false" textRotation="0" vertical="center" wrapText="false"/>
      <protection hidden="false" locked="true"/>
    </xf>
    <xf applyAlignment="true" applyBorder="true" applyFont="false" applyProtection="false" borderId="12" fillId="3" fontId="0" numFmtId="164" xfId="21">
      <alignment horizontal="general" indent="0" shrinkToFit="false" textRotation="0" vertical="center" wrapText="false"/>
      <protection hidden="false" locked="true"/>
    </xf>
    <xf applyAlignment="true" applyBorder="true" applyFont="false" applyProtection="false" borderId="13" fillId="3" fontId="0" numFmtId="164" xfId="21">
      <alignment horizontal="general" indent="0" shrinkToFit="false" textRotation="0" vertical="center" wrapText="false"/>
      <protection hidden="false" locked="true"/>
    </xf>
    <xf applyAlignment="true" applyBorder="true" applyFont="false" applyProtection="false" borderId="13" fillId="3" fontId="0" numFmtId="164" xfId="21">
      <alignment horizontal="center" indent="0" shrinkToFit="false" textRotation="0" vertical="center" wrapText="false"/>
      <protection hidden="false" locked="true"/>
    </xf>
    <xf applyAlignment="true" applyBorder="true" applyFont="false" applyProtection="false" borderId="14" fillId="3" fontId="0" numFmtId="164" xfId="21">
      <alignment horizontal="center" indent="0" shrinkToFit="false" textRotation="0" vertical="center" wrapText="false"/>
      <protection hidden="false" locked="true"/>
    </xf>
    <xf applyAlignment="true" applyBorder="false" applyFont="false" applyProtection="true" borderId="0" fillId="0" fontId="0" numFmtId="164" xfId="21">
      <alignment horizontal="general" indent="0" shrinkToFit="false" textRotation="0" vertical="center" wrapText="false"/>
      <protection hidden="false" locked="true"/>
    </xf>
    <xf applyAlignment="true" applyBorder="false" applyFont="true" applyProtection="true" borderId="0" fillId="0" fontId="6" numFmtId="164" xfId="21">
      <alignment horizontal="general" indent="0" shrinkToFit="false" textRotation="0" vertical="center" wrapText="false"/>
      <protection hidden="false" locked="true"/>
    </xf>
    <xf applyAlignment="true" applyBorder="false" applyFont="false" applyProtection="true" borderId="0" fillId="3" fontId="0" numFmtId="164" xfId="21">
      <alignment horizontal="general" indent="0" shrinkToFit="false" textRotation="0" vertical="center" wrapText="false"/>
      <protection hidden="false" locked="true"/>
    </xf>
    <xf applyAlignment="true" applyBorder="true" applyFont="false" applyProtection="true" borderId="2" fillId="0" fontId="0" numFmtId="164" xfId="21">
      <alignment horizontal="general" indent="0" shrinkToFit="false" textRotation="0" vertical="center" wrapText="false"/>
      <protection hidden="false" locked="true"/>
    </xf>
    <xf applyAlignment="true" applyBorder="true" applyFont="false" applyProtection="true" borderId="3" fillId="0" fontId="0" numFmtId="164" xfId="21">
      <alignment horizontal="general" indent="0" shrinkToFit="false" textRotation="0" vertical="center" wrapText="false"/>
      <protection hidden="false" locked="true"/>
    </xf>
    <xf applyAlignment="true" applyBorder="true" applyFont="true" applyProtection="true" borderId="3" fillId="0" fontId="6" numFmtId="164" xfId="21">
      <alignment horizontal="general" indent="0" shrinkToFit="false" textRotation="0" vertical="center" wrapText="false"/>
      <protection hidden="false" locked="true"/>
    </xf>
    <xf applyAlignment="true" applyBorder="true" applyFont="false" applyProtection="true" borderId="3" fillId="3" fontId="0" numFmtId="164" xfId="21">
      <alignment horizontal="general" indent="0" shrinkToFit="false" textRotation="0" vertical="center" wrapText="false"/>
      <protection hidden="false" locked="true"/>
    </xf>
    <xf applyAlignment="true" applyBorder="true" applyFont="false" applyProtection="true" borderId="4" fillId="3" fontId="0" numFmtId="164" xfId="21">
      <alignment horizontal="general" indent="0" shrinkToFit="false" textRotation="0" vertical="center" wrapText="false"/>
      <protection hidden="false" locked="true"/>
    </xf>
    <xf applyAlignment="true" applyBorder="true" applyFont="true" applyProtection="true" borderId="5" fillId="3" fontId="7" numFmtId="164" xfId="21">
      <alignment horizontal="left" indent="0" shrinkToFit="false" textRotation="0" vertical="center" wrapText="false"/>
      <protection hidden="false" locked="true"/>
    </xf>
    <xf applyAlignment="true" applyBorder="true" applyFont="true" applyProtection="true" borderId="0" fillId="3" fontId="28" numFmtId="164" xfId="21">
      <alignment horizontal="left" indent="0" shrinkToFit="false" textRotation="0" vertical="center" wrapText="false"/>
      <protection hidden="false" locked="true"/>
    </xf>
    <xf applyAlignment="true" applyBorder="true" applyFont="true" applyProtection="true" borderId="0" fillId="3" fontId="0" numFmtId="172" xfId="21">
      <alignment horizontal="right" indent="0" shrinkToFit="false" textRotation="0" vertical="center" wrapText="false"/>
      <protection hidden="false" locked="true"/>
    </xf>
    <xf applyAlignment="true" applyBorder="true" applyFont="true" applyProtection="true" borderId="6" fillId="3" fontId="0" numFmtId="172" xfId="21">
      <alignment horizontal="right" indent="0" shrinkToFit="false" textRotation="0" vertical="center" wrapText="false"/>
      <protection hidden="false" locked="true"/>
    </xf>
    <xf applyAlignment="true" applyBorder="true" applyFont="false" applyProtection="true" borderId="5" fillId="3" fontId="0" numFmtId="164" xfId="21">
      <alignment horizontal="general" indent="0" shrinkToFit="false" textRotation="0" vertical="center" wrapText="false"/>
      <protection hidden="false" locked="true"/>
    </xf>
    <xf applyAlignment="true" applyBorder="true" applyFont="false" applyProtection="true" borderId="6" fillId="3" fontId="0" numFmtId="164" xfId="21">
      <alignment horizontal="general" indent="0" shrinkToFit="false" textRotation="0" vertical="center" wrapText="false"/>
      <protection hidden="false" locked="true"/>
    </xf>
    <xf applyAlignment="true" applyBorder="false" applyFont="true" applyProtection="true" borderId="0" fillId="3" fontId="21" numFmtId="164" xfId="21">
      <alignment horizontal="general" indent="0" shrinkToFit="false" textRotation="0" vertical="center" wrapText="false"/>
      <protection hidden="false" locked="true"/>
    </xf>
    <xf applyAlignment="true" applyBorder="true" applyFont="true" applyProtection="true" borderId="5" fillId="3" fontId="21" numFmtId="164" xfId="21">
      <alignment horizontal="general" indent="0" shrinkToFit="false" textRotation="0" vertical="center" wrapText="false"/>
      <protection hidden="false" locked="true"/>
    </xf>
    <xf applyAlignment="true" applyBorder="true" applyFont="true" applyProtection="true" borderId="0" fillId="3" fontId="21" numFmtId="164" xfId="21">
      <alignment horizontal="general" indent="0" shrinkToFit="false" textRotation="0" vertical="center" wrapText="false"/>
      <protection hidden="false" locked="true"/>
    </xf>
    <xf applyAlignment="true" applyBorder="true" applyFont="true" applyProtection="true" borderId="21" fillId="3" fontId="21" numFmtId="164" xfId="21">
      <alignment horizontal="left" indent="0" shrinkToFit="false" textRotation="0" vertical="center" wrapText="false"/>
      <protection hidden="false" locked="true"/>
    </xf>
    <xf applyAlignment="true" applyBorder="true" applyFont="true" applyProtection="true" borderId="0" fillId="3" fontId="23" numFmtId="164" xfId="21">
      <alignment horizontal="center" indent="0" shrinkToFit="false" textRotation="0" vertical="center" wrapText="false"/>
      <protection hidden="false" locked="true"/>
    </xf>
    <xf applyAlignment="true" applyBorder="true" applyFont="true" applyProtection="true" borderId="0" fillId="3" fontId="9" numFmtId="164" xfId="21">
      <alignment horizontal="center" indent="0" shrinkToFit="false" textRotation="0" vertical="center" wrapText="false"/>
      <protection hidden="false" locked="true"/>
    </xf>
    <xf applyAlignment="true" applyBorder="true" applyFont="true" applyProtection="true" borderId="21" fillId="3" fontId="21" numFmtId="164" xfId="21">
      <alignment horizontal="general" indent="0" shrinkToFit="false" textRotation="0" vertical="center" wrapText="false"/>
      <protection hidden="false" locked="true"/>
    </xf>
    <xf applyAlignment="true" applyBorder="true" applyFont="true" applyProtection="true" borderId="6" fillId="3" fontId="21" numFmtId="164" xfId="21">
      <alignment horizontal="general" indent="0" shrinkToFit="false" textRotation="0" vertical="center" wrapText="false"/>
      <protection hidden="false" locked="true"/>
    </xf>
    <xf applyAlignment="true" applyBorder="true" applyFont="true" applyProtection="true" borderId="36" fillId="13" fontId="23" numFmtId="164" xfId="21">
      <alignment horizontal="left" indent="0" shrinkToFit="false" textRotation="0" vertical="center" wrapText="false"/>
      <protection hidden="false" locked="true"/>
    </xf>
    <xf applyAlignment="true" applyBorder="true" applyFont="true" applyProtection="true" borderId="22" fillId="13" fontId="23" numFmtId="164" xfId="21">
      <alignment horizontal="left" indent="0" shrinkToFit="false" textRotation="0" vertical="center" wrapText="true"/>
      <protection hidden="false" locked="true"/>
    </xf>
    <xf applyAlignment="true" applyBorder="true" applyFont="true" applyProtection="true" borderId="0" fillId="3" fontId="23" numFmtId="164" xfId="21">
      <alignment horizontal="left" indent="0" shrinkToFit="false" textRotation="0" vertical="center" wrapText="false"/>
      <protection hidden="false" locked="true"/>
    </xf>
    <xf applyAlignment="true" applyBorder="true" applyFont="true" applyProtection="true" borderId="21" fillId="13" fontId="23" numFmtId="164" xfId="21">
      <alignment horizontal="left" indent="0" shrinkToFit="false" textRotation="0" vertical="center" wrapText="false"/>
      <protection hidden="false" locked="true"/>
    </xf>
    <xf applyAlignment="true" applyBorder="true" applyFont="true" applyProtection="true" borderId="0" fillId="13" fontId="23" numFmtId="164" xfId="21">
      <alignment horizontal="left" indent="0" shrinkToFit="false" textRotation="0" vertical="center" wrapText="false"/>
      <protection hidden="false" locked="true"/>
    </xf>
    <xf applyAlignment="true" applyBorder="true" applyFont="true" applyProtection="true" borderId="0" fillId="13" fontId="23" numFmtId="164" xfId="21">
      <alignment horizontal="left" indent="0" shrinkToFit="false" textRotation="0" vertical="center" wrapText="true"/>
      <protection hidden="false" locked="true"/>
    </xf>
    <xf applyAlignment="true" applyBorder="true" applyFont="true" applyProtection="true" borderId="6" fillId="3" fontId="23" numFmtId="164" xfId="21">
      <alignment horizontal="left" indent="0" shrinkToFit="false" textRotation="0" vertical="center" wrapText="true"/>
      <protection hidden="false" locked="true"/>
    </xf>
    <xf applyAlignment="true" applyBorder="true" applyFont="true" applyProtection="true" borderId="21" fillId="3" fontId="5" numFmtId="164" xfId="21">
      <alignment horizontal="center" indent="0" shrinkToFit="false" textRotation="0" vertical="center" wrapText="false"/>
      <protection hidden="false" locked="true"/>
    </xf>
    <xf applyAlignment="true" applyBorder="true" applyFont="true" applyProtection="true" borderId="5" fillId="3" fontId="21" numFmtId="164" xfId="21">
      <alignment horizontal="left" indent="0" shrinkToFit="false" textRotation="0" vertical="center" wrapText="false"/>
      <protection hidden="false" locked="true"/>
    </xf>
    <xf applyAlignment="true" applyBorder="true" applyFont="true" applyProtection="true" borderId="0" fillId="3" fontId="29" numFmtId="164" xfId="21">
      <alignment horizontal="left" indent="0" shrinkToFit="false" textRotation="0" vertical="center" wrapText="false"/>
      <protection hidden="false" locked="true"/>
    </xf>
    <xf applyAlignment="true" applyBorder="true" applyFont="true" applyProtection="true" borderId="0" fillId="0" fontId="0" numFmtId="164" xfId="21">
      <alignment horizontal="center" indent="0" shrinkToFit="false" textRotation="0" vertical="center" wrapText="false"/>
      <protection hidden="false" locked="true"/>
    </xf>
    <xf applyAlignment="true" applyBorder="true" applyFont="true" applyProtection="true" borderId="6" fillId="3" fontId="0" numFmtId="164" xfId="21">
      <alignment horizontal="center" indent="0" shrinkToFit="false" textRotation="0" vertical="center" wrapText="false"/>
      <protection hidden="false" locked="true"/>
    </xf>
    <xf applyAlignment="true" applyBorder="true" applyFont="true" applyProtection="true" borderId="0" fillId="3" fontId="5" numFmtId="183" xfId="21">
      <alignment horizontal="center" indent="0" shrinkToFit="false" textRotation="0" vertical="center" wrapText="false"/>
      <protection hidden="false" locked="true"/>
    </xf>
    <xf applyAlignment="true" applyBorder="true" applyFont="true" applyProtection="true" borderId="25" fillId="10" fontId="5" numFmtId="175" xfId="21">
      <alignment horizontal="center" indent="0" shrinkToFit="false" textRotation="0" vertical="center" wrapText="false"/>
      <protection hidden="false" locked="false"/>
    </xf>
    <xf applyAlignment="true" applyBorder="true" applyFont="true" applyProtection="true" borderId="26" fillId="2" fontId="5" numFmtId="183" xfId="21">
      <alignment horizontal="center" indent="0" shrinkToFit="false" textRotation="0" vertical="center" wrapText="false"/>
      <protection hidden="false" locked="true"/>
    </xf>
    <xf applyAlignment="true" applyBorder="true" applyFont="true" applyProtection="true" borderId="26" fillId="10" fontId="5" numFmtId="175" xfId="21">
      <alignment horizontal="center" indent="0" shrinkToFit="false" textRotation="0" vertical="center" wrapText="false"/>
      <protection hidden="false" locked="false"/>
    </xf>
    <xf applyAlignment="false" applyBorder="true" applyFont="false" applyProtection="false" borderId="0" fillId="0" fontId="0" numFmtId="164" xfId="21">
      <alignment horizontal="general" indent="0" shrinkToFit="false" textRotation="0" vertical="bottom" wrapText="false"/>
      <protection hidden="false" locked="true"/>
    </xf>
    <xf applyAlignment="true" applyBorder="true" applyFont="true" applyProtection="true" borderId="0" fillId="10" fontId="5" numFmtId="184" xfId="21">
      <alignment horizontal="center" indent="0" shrinkToFit="false" textRotation="0" vertical="center" wrapText="false"/>
      <protection hidden="false" locked="false"/>
    </xf>
    <xf applyAlignment="true" applyBorder="true" applyFont="true" applyProtection="true" borderId="0" fillId="2" fontId="5" numFmtId="183" xfId="21">
      <alignment horizontal="center" indent="0" shrinkToFit="false" textRotation="0" vertical="center" wrapText="false"/>
      <protection hidden="false" locked="true"/>
    </xf>
    <xf applyAlignment="false" applyBorder="true" applyFont="false" applyProtection="false" borderId="21" fillId="0" fontId="0" numFmtId="164" xfId="21">
      <alignment horizontal="general" indent="0" shrinkToFit="false" textRotation="0" vertical="bottom" wrapText="false"/>
      <protection hidden="false" locked="true"/>
    </xf>
    <xf applyAlignment="true" applyBorder="true" applyFont="true" applyProtection="true" borderId="0" fillId="3" fontId="5" numFmtId="184" xfId="21">
      <alignment horizontal="center" indent="0" shrinkToFit="false" textRotation="0" vertical="center" wrapText="false"/>
      <protection hidden="false" locked="false"/>
    </xf>
    <xf applyAlignment="true" applyBorder="true" applyFont="true" applyProtection="true" borderId="6" fillId="3" fontId="5" numFmtId="184" xfId="21">
      <alignment horizontal="center" indent="0" shrinkToFit="false" textRotation="0" vertical="center" wrapText="false"/>
      <protection hidden="false" locked="false"/>
    </xf>
    <xf applyAlignment="true" applyBorder="true" applyFont="true" applyProtection="true" borderId="0" fillId="3" fontId="6" numFmtId="164" xfId="21">
      <alignment horizontal="general" indent="0" shrinkToFit="false" textRotation="0" vertical="center" wrapText="false"/>
      <protection hidden="false" locked="true"/>
    </xf>
    <xf applyAlignment="true" applyBorder="true" applyFont="false" applyProtection="true" borderId="20" fillId="3" fontId="0" numFmtId="164" xfId="21">
      <alignment horizontal="general" indent="0" shrinkToFit="false" textRotation="0" vertical="center" wrapText="false"/>
      <protection hidden="false" locked="true"/>
    </xf>
    <xf applyAlignment="false" applyBorder="true" applyFont="false" applyProtection="false" borderId="5" fillId="3" fontId="0" numFmtId="164" xfId="21">
      <alignment horizontal="general" indent="0" shrinkToFit="false" textRotation="0" vertical="bottom" wrapText="false"/>
      <protection hidden="false" locked="true"/>
    </xf>
    <xf applyAlignment="false" applyBorder="true" applyFont="false" applyProtection="false" borderId="6" fillId="3" fontId="0" numFmtId="164" xfId="21">
      <alignment horizontal="general" indent="0" shrinkToFit="false" textRotation="0" vertical="bottom" wrapText="false"/>
      <protection hidden="false" locked="true"/>
    </xf>
    <xf applyAlignment="true" applyBorder="true" applyFont="true" applyProtection="true" borderId="43" fillId="12" fontId="21" numFmtId="164" xfId="21">
      <alignment horizontal="center" indent="0" shrinkToFit="false" textRotation="0" vertical="center" wrapText="false"/>
      <protection hidden="false" locked="true"/>
    </xf>
    <xf applyAlignment="true" applyBorder="true" applyFont="true" applyProtection="true" borderId="41" fillId="12" fontId="21" numFmtId="164" xfId="21">
      <alignment horizontal="center" indent="0" shrinkToFit="false" textRotation="0" vertical="center" wrapText="false"/>
      <protection hidden="false" locked="true"/>
    </xf>
    <xf applyAlignment="true" applyBorder="true" applyFont="true" applyProtection="true" borderId="20" fillId="12" fontId="21" numFmtId="164" xfId="21">
      <alignment horizontal="center" indent="0" shrinkToFit="false" textRotation="0" vertical="center" wrapText="false"/>
      <protection hidden="false" locked="true"/>
    </xf>
    <xf applyAlignment="true" applyBorder="true" applyFont="true" applyProtection="true" borderId="30" fillId="12" fontId="21" numFmtId="164" xfId="21">
      <alignment horizontal="center" indent="0" shrinkToFit="false" textRotation="0" vertical="center" wrapText="false"/>
      <protection hidden="false" locked="true"/>
    </xf>
    <xf applyAlignment="true" applyBorder="true" applyFont="true" applyProtection="true" borderId="34" fillId="12" fontId="21" numFmtId="164" xfId="21">
      <alignment horizontal="center" indent="0" shrinkToFit="false" textRotation="0" vertical="center" wrapText="false"/>
      <protection hidden="false" locked="true"/>
    </xf>
    <xf applyAlignment="true" applyBorder="true" applyFont="true" applyProtection="true" borderId="34" fillId="12" fontId="6" numFmtId="164" xfId="21">
      <alignment horizontal="center" indent="0" shrinkToFit="false" textRotation="0" vertical="center" wrapText="false"/>
      <protection hidden="false" locked="true"/>
    </xf>
    <xf applyAlignment="true" applyBorder="true" applyFont="true" applyProtection="true" borderId="10" fillId="12" fontId="23" numFmtId="164" xfId="21">
      <alignment horizontal="center" indent="0" shrinkToFit="false" textRotation="0" vertical="center" wrapText="false"/>
      <protection hidden="false" locked="true"/>
    </xf>
    <xf applyAlignment="true" applyBorder="true" applyFont="true" applyProtection="true" borderId="10" fillId="0" fontId="23" numFmtId="164" xfId="21">
      <alignment horizontal="center" indent="0" shrinkToFit="false" textRotation="0" vertical="center" wrapText="false"/>
      <protection hidden="false" locked="true"/>
    </xf>
    <xf applyAlignment="true" applyBorder="true" applyFont="true" applyProtection="true" borderId="11" fillId="0" fontId="23" numFmtId="164" xfId="21">
      <alignment horizontal="center" indent="0" shrinkToFit="false" textRotation="0" vertical="center" wrapText="false"/>
      <protection hidden="false" locked="true"/>
    </xf>
    <xf applyAlignment="true" applyBorder="true" applyFont="true" applyProtection="true" borderId="36" fillId="12" fontId="21" numFmtId="164" xfId="21">
      <alignment horizontal="center" indent="0" shrinkToFit="false" textRotation="0" vertical="center" wrapText="false"/>
      <protection hidden="false" locked="true"/>
    </xf>
    <xf applyAlignment="true" applyBorder="true" applyFont="true" applyProtection="true" borderId="22" fillId="12" fontId="21" numFmtId="164" xfId="21">
      <alignment horizontal="center" indent="0" shrinkToFit="false" textRotation="0" vertical="center" wrapText="false"/>
      <protection hidden="false" locked="true"/>
    </xf>
    <xf applyAlignment="true" applyBorder="true" applyFont="true" applyProtection="true" borderId="22" fillId="12" fontId="9" numFmtId="164" xfId="21">
      <alignment horizontal="center" indent="0" shrinkToFit="false" textRotation="0" vertical="center" wrapText="true"/>
      <protection hidden="false" locked="true"/>
    </xf>
    <xf applyAlignment="true" applyBorder="true" applyFont="true" applyProtection="true" borderId="22" fillId="0" fontId="21" numFmtId="164" xfId="21">
      <alignment horizontal="center" indent="0" shrinkToFit="false" textRotation="0" vertical="center" wrapText="false"/>
      <protection hidden="false" locked="true"/>
    </xf>
    <xf applyAlignment="true" applyBorder="true" applyFont="true" applyProtection="true" borderId="25" fillId="0" fontId="21" numFmtId="164" xfId="21">
      <alignment horizontal="center" indent="0" shrinkToFit="false" textRotation="0" vertical="center" wrapText="false"/>
      <protection hidden="false" locked="true"/>
    </xf>
    <xf applyAlignment="true" applyBorder="true" applyFont="true" applyProtection="true" borderId="25" fillId="12" fontId="21" numFmtId="164" xfId="21">
      <alignment horizontal="center" indent="0" shrinkToFit="false" textRotation="0" vertical="center" wrapText="false"/>
      <protection hidden="false" locked="true"/>
    </xf>
    <xf applyAlignment="true" applyBorder="true" applyFont="true" applyProtection="true" borderId="27" fillId="0" fontId="21" numFmtId="164" xfId="21">
      <alignment horizontal="center" indent="0" shrinkToFit="false" textRotation="0" vertical="center" wrapText="false"/>
      <protection hidden="false" locked="true"/>
    </xf>
    <xf applyAlignment="true" applyBorder="false" applyFont="true" applyProtection="true" borderId="0" fillId="3" fontId="30" numFmtId="164" xfId="21">
      <alignment horizontal="general" indent="0" shrinkToFit="false" textRotation="0" vertical="center" wrapText="false"/>
      <protection hidden="false" locked="true"/>
    </xf>
    <xf applyAlignment="true" applyBorder="true" applyFont="true" applyProtection="true" borderId="9" fillId="13" fontId="25" numFmtId="175" xfId="42">
      <alignment horizontal="center" indent="0" shrinkToFit="false" textRotation="0" vertical="center" wrapText="false"/>
      <protection hidden="false" locked="true"/>
    </xf>
    <xf applyAlignment="true" applyBorder="true" applyFont="true" applyProtection="true" borderId="10" fillId="13" fontId="25" numFmtId="180" xfId="39">
      <alignment horizontal="center" indent="0" shrinkToFit="false" textRotation="0" vertical="center" wrapText="true"/>
      <protection hidden="false" locked="true"/>
    </xf>
    <xf applyAlignment="true" applyBorder="true" applyFont="true" applyProtection="true" borderId="10" fillId="13" fontId="25" numFmtId="180" xfId="39">
      <alignment horizontal="center" indent="0" shrinkToFit="false" textRotation="0" vertical="center" wrapText="false"/>
      <protection hidden="false" locked="true"/>
    </xf>
    <xf applyAlignment="true" applyBorder="true" applyFont="true" applyProtection="true" borderId="10" fillId="13" fontId="31" numFmtId="173" xfId="29">
      <alignment horizontal="center" indent="0" shrinkToFit="false" textRotation="0" vertical="center" wrapText="false"/>
      <protection hidden="false" locked="true"/>
    </xf>
    <xf applyAlignment="true" applyBorder="true" applyFont="true" applyProtection="true" borderId="10" fillId="2" fontId="17" numFmtId="180" xfId="39">
      <alignment horizontal="center" indent="0" shrinkToFit="false" textRotation="0" vertical="center" wrapText="false"/>
      <protection hidden="false" locked="false"/>
    </xf>
    <xf applyAlignment="true" applyBorder="true" applyFont="true" applyProtection="true" borderId="10" fillId="13" fontId="31" numFmtId="180" xfId="39">
      <alignment horizontal="center" indent="0" shrinkToFit="false" textRotation="0" vertical="center" wrapText="false"/>
      <protection hidden="false" locked="true"/>
    </xf>
    <xf applyAlignment="true" applyBorder="true" applyFont="true" applyProtection="true" borderId="44" fillId="13" fontId="31" numFmtId="180" xfId="39">
      <alignment horizontal="center" indent="0" shrinkToFit="false" textRotation="0" vertical="center" wrapText="false"/>
      <protection hidden="false" locked="true"/>
    </xf>
    <xf applyAlignment="true" applyBorder="true" applyFont="true" applyProtection="true" borderId="11" fillId="13" fontId="31" numFmtId="180" xfId="39">
      <alignment horizontal="center" indent="0" shrinkToFit="false" textRotation="0" vertical="center" wrapText="false"/>
      <protection hidden="false" locked="true"/>
    </xf>
    <xf applyAlignment="true" applyBorder="false" applyFont="true" applyProtection="true" borderId="0" fillId="3" fontId="30" numFmtId="182" xfId="21">
      <alignment horizontal="general" indent="0" shrinkToFit="false" textRotation="0" vertical="center" wrapText="false"/>
      <protection hidden="false" locked="true"/>
    </xf>
    <xf applyAlignment="true" applyBorder="true" applyFont="true" applyProtection="true" borderId="0" fillId="3" fontId="30" numFmtId="174" xfId="17">
      <alignment horizontal="general" indent="0" shrinkToFit="false" textRotation="0" vertical="center" wrapText="false"/>
      <protection hidden="false" locked="true"/>
    </xf>
    <xf applyAlignment="true" applyBorder="true" applyFont="true" applyProtection="true" borderId="10" fillId="2" fontId="6" numFmtId="180" xfId="39">
      <alignment horizontal="center" indent="0" shrinkToFit="false" textRotation="0" vertical="center" wrapText="false"/>
      <protection hidden="false" locked="false"/>
    </xf>
    <xf applyAlignment="true" applyBorder="true" applyFont="true" applyProtection="true" borderId="34" fillId="2" fontId="6" numFmtId="180" xfId="39">
      <alignment horizontal="center" indent="0" shrinkToFit="false" textRotation="0" vertical="center" wrapText="false"/>
      <protection hidden="false" locked="false"/>
    </xf>
    <xf applyAlignment="true" applyBorder="true" applyFont="true" applyProtection="true" borderId="36" fillId="12" fontId="21" numFmtId="164" xfId="21">
      <alignment horizontal="general" indent="0" shrinkToFit="false" textRotation="0" vertical="center" wrapText="false"/>
      <protection hidden="false" locked="true"/>
    </xf>
    <xf applyAlignment="true" applyBorder="true" applyFont="true" applyProtection="true" borderId="25" fillId="12" fontId="23" numFmtId="164" xfId="21">
      <alignment horizontal="right" indent="0" shrinkToFit="false" textRotation="0" vertical="center" wrapText="false"/>
      <protection hidden="false" locked="true"/>
    </xf>
    <xf applyAlignment="true" applyBorder="true" applyFont="true" applyProtection="true" borderId="26" fillId="12" fontId="23" numFmtId="164" xfId="21">
      <alignment horizontal="right" indent="0" shrinkToFit="false" textRotation="0" vertical="center" wrapText="false"/>
      <protection hidden="false" locked="true"/>
    </xf>
    <xf applyAlignment="true" applyBorder="true" applyFont="true" applyProtection="true" borderId="38" fillId="12" fontId="23" numFmtId="164" xfId="21">
      <alignment horizontal="right" indent="0" shrinkToFit="false" textRotation="0" vertical="center" wrapText="false"/>
      <protection hidden="false" locked="true"/>
    </xf>
    <xf applyAlignment="true" applyBorder="true" applyFont="true" applyProtection="true" borderId="22" fillId="12" fontId="25" numFmtId="166" xfId="39">
      <alignment horizontal="right" indent="0" shrinkToFit="false" textRotation="0" vertical="center" wrapText="false"/>
      <protection hidden="false" locked="true"/>
    </xf>
    <xf applyAlignment="true" applyBorder="true" applyFont="true" applyProtection="true" borderId="22" fillId="12" fontId="31" numFmtId="166" xfId="39">
      <alignment horizontal="right" indent="0" shrinkToFit="false" textRotation="0" vertical="center" wrapText="false"/>
      <protection hidden="false" locked="true"/>
    </xf>
    <xf applyAlignment="true" applyBorder="true" applyFont="true" applyProtection="true" borderId="22" fillId="10" fontId="31" numFmtId="173" xfId="39">
      <alignment horizontal="center" indent="0" shrinkToFit="false" textRotation="0" vertical="center" wrapText="false"/>
      <protection hidden="false" locked="true"/>
    </xf>
    <xf applyAlignment="true" applyBorder="true" applyFont="true" applyProtection="true" borderId="22" fillId="13" fontId="31" numFmtId="173" xfId="39">
      <alignment horizontal="center" indent="0" shrinkToFit="false" textRotation="0" vertical="center" wrapText="false"/>
      <protection hidden="false" locked="true"/>
    </xf>
    <xf applyAlignment="true" applyBorder="true" applyFont="true" applyProtection="true" borderId="25" fillId="13" fontId="31" numFmtId="173" xfId="39">
      <alignment horizontal="center" indent="0" shrinkToFit="false" textRotation="0" vertical="center" wrapText="false"/>
      <protection hidden="false" locked="true"/>
    </xf>
    <xf applyAlignment="true" applyBorder="true" applyFont="true" applyProtection="true" borderId="10" fillId="10" fontId="31" numFmtId="173" xfId="39">
      <alignment horizontal="center" indent="0" shrinkToFit="false" textRotation="0" vertical="center" wrapText="false"/>
      <protection hidden="false" locked="true"/>
    </xf>
    <xf applyAlignment="true" applyBorder="true" applyFont="true" applyProtection="true" borderId="10" fillId="13" fontId="31" numFmtId="173" xfId="39">
      <alignment horizontal="center" indent="0" shrinkToFit="false" textRotation="0" vertical="center" wrapText="false"/>
      <protection hidden="false" locked="true"/>
    </xf>
    <xf applyAlignment="true" applyBorder="true" applyFont="true" applyProtection="true" borderId="11" fillId="13" fontId="31" numFmtId="173" xfId="39">
      <alignment horizontal="center" indent="0" shrinkToFit="false" textRotation="0" vertical="center" wrapText="false"/>
      <protection hidden="false" locked="true"/>
    </xf>
    <xf applyAlignment="true" applyBorder="false" applyFont="false" applyProtection="true" borderId="0" fillId="3" fontId="0" numFmtId="173" xfId="21">
      <alignment horizontal="general" indent="0" shrinkToFit="false" textRotation="0" vertical="center" wrapText="false"/>
      <protection hidden="false" locked="true"/>
    </xf>
    <xf applyAlignment="true" applyBorder="true" applyFont="true" applyProtection="true" borderId="9" fillId="12" fontId="21" numFmtId="164" xfId="21">
      <alignment horizontal="general" indent="0" shrinkToFit="false" textRotation="0" vertical="center" wrapText="false"/>
      <protection hidden="false" locked="true"/>
    </xf>
    <xf applyAlignment="true" applyBorder="true" applyFont="true" applyProtection="true" borderId="44" fillId="12" fontId="23" numFmtId="164" xfId="21">
      <alignment horizontal="right" indent="0" shrinkToFit="false" textRotation="0" vertical="center" wrapText="false"/>
      <protection hidden="false" locked="true"/>
    </xf>
    <xf applyAlignment="true" applyBorder="true" applyFont="true" applyProtection="true" borderId="23" fillId="12" fontId="23" numFmtId="164" xfId="21">
      <alignment horizontal="right" indent="0" shrinkToFit="false" textRotation="0" vertical="center" wrapText="false"/>
      <protection hidden="false" locked="true"/>
    </xf>
    <xf applyAlignment="true" applyBorder="true" applyFont="true" applyProtection="true" borderId="40" fillId="12" fontId="21" numFmtId="164" xfId="21">
      <alignment horizontal="right" indent="0" shrinkToFit="false" textRotation="0" vertical="center" wrapText="false"/>
      <protection hidden="false" locked="true"/>
    </xf>
    <xf applyAlignment="true" applyBorder="true" applyFont="true" applyProtection="true" borderId="10" fillId="13" fontId="31" numFmtId="173" xfId="29">
      <alignment horizontal="right" indent="0" shrinkToFit="false" textRotation="0" vertical="center" wrapText="false"/>
      <protection hidden="false" locked="true"/>
    </xf>
    <xf applyAlignment="true" applyBorder="true" applyFont="true" applyProtection="true" borderId="10" fillId="10" fontId="31" numFmtId="180" xfId="39">
      <alignment horizontal="center" indent="0" shrinkToFit="false" textRotation="0" vertical="center" wrapText="false"/>
      <protection hidden="false" locked="true"/>
    </xf>
    <xf applyAlignment="true" applyBorder="true" applyFont="true" applyProtection="true" borderId="0" fillId="3" fontId="21" numFmtId="164" xfId="21">
      <alignment horizontal="right" indent="0" shrinkToFit="false" textRotation="0" vertical="center" wrapText="false"/>
      <protection hidden="false" locked="true"/>
    </xf>
    <xf applyAlignment="true" applyBorder="true" applyFont="true" applyProtection="true" borderId="0" fillId="3" fontId="32" numFmtId="166" xfId="21">
      <alignment horizontal="general" indent="0" shrinkToFit="false" textRotation="0" vertical="center" wrapText="false"/>
      <protection hidden="false" locked="true"/>
    </xf>
    <xf applyAlignment="true" applyBorder="true" applyFont="true" applyProtection="true" borderId="0" fillId="3" fontId="6" numFmtId="164" xfId="21">
      <alignment horizontal="left" indent="0" shrinkToFit="false" textRotation="0" vertical="center" wrapText="false"/>
      <protection hidden="false" locked="true"/>
    </xf>
    <xf applyAlignment="true" applyBorder="true" applyFont="true" applyProtection="true" borderId="0" fillId="3" fontId="33" numFmtId="164" xfId="21">
      <alignment horizontal="general" indent="0" shrinkToFit="false" textRotation="0" vertical="center" wrapText="false"/>
      <protection hidden="false" locked="true"/>
    </xf>
    <xf applyAlignment="true" applyBorder="true" applyFont="true" applyProtection="true" borderId="0" fillId="3" fontId="14" numFmtId="164" xfId="21">
      <alignment horizontal="general" indent="0" shrinkToFit="false" textRotation="0" vertical="center" wrapText="false"/>
      <protection hidden="false" locked="true"/>
    </xf>
    <xf applyAlignment="true" applyBorder="true" applyFont="false" applyProtection="true" borderId="5" fillId="3" fontId="0" numFmtId="171" xfId="21">
      <alignment horizontal="general" indent="0" shrinkToFit="false" textRotation="0" vertical="center" wrapText="false"/>
      <protection hidden="false" locked="true"/>
    </xf>
    <xf applyAlignment="true" applyBorder="true" applyFont="false" applyProtection="true" borderId="0" fillId="0" fontId="0" numFmtId="164" xfId="21">
      <alignment horizontal="general" indent="0" shrinkToFit="false" textRotation="0" vertical="center" wrapText="false"/>
      <protection hidden="false" locked="true"/>
    </xf>
    <xf applyAlignment="true" applyBorder="true" applyFont="true" applyProtection="true" borderId="24" fillId="13" fontId="23" numFmtId="164" xfId="21">
      <alignment horizontal="left" indent="0" shrinkToFit="false" textRotation="0" vertical="center" wrapText="false"/>
      <protection hidden="false" locked="true"/>
    </xf>
    <xf applyAlignment="true" applyBorder="true" applyFont="true" applyProtection="true" borderId="6" fillId="3" fontId="23" numFmtId="164" xfId="21">
      <alignment horizontal="left" indent="0" shrinkToFit="false" textRotation="0" vertical="center" wrapText="false"/>
      <protection hidden="false" locked="true"/>
    </xf>
    <xf applyAlignment="true" applyBorder="true" applyFont="true" applyProtection="true" borderId="5" fillId="0" fontId="21" numFmtId="164" xfId="21">
      <alignment horizontal="left" indent="0" shrinkToFit="false" textRotation="0" vertical="center" wrapText="false"/>
      <protection hidden="false" locked="true"/>
    </xf>
    <xf applyAlignment="true" applyBorder="true" applyFont="true" applyProtection="true" borderId="0" fillId="3" fontId="34" numFmtId="164" xfId="21">
      <alignment horizontal="left" indent="0" shrinkToFit="false" textRotation="0" vertical="center" wrapText="false"/>
      <protection hidden="false" locked="true"/>
    </xf>
    <xf applyAlignment="true" applyBorder="true" applyFont="true" applyProtection="true" borderId="0" fillId="0" fontId="21" numFmtId="164" xfId="21">
      <alignment horizontal="left" indent="0" shrinkToFit="false" textRotation="0" vertical="center" wrapText="false"/>
      <protection hidden="false" locked="true"/>
    </xf>
    <xf applyAlignment="true" applyBorder="true" applyFont="true" applyProtection="true" borderId="0" fillId="3" fontId="31" numFmtId="164" xfId="21">
      <alignment horizontal="left" indent="0" shrinkToFit="false" textRotation="0" vertical="center" wrapText="false"/>
      <protection hidden="false" locked="true"/>
    </xf>
    <xf applyAlignment="true" applyBorder="true" applyFont="true" applyProtection="true" borderId="6" fillId="3" fontId="21" numFmtId="164" xfId="21">
      <alignment horizontal="left" indent="0" shrinkToFit="false" textRotation="0" vertical="center" wrapText="false"/>
      <protection hidden="false" locked="true"/>
    </xf>
    <xf applyAlignment="true" applyBorder="true" applyFont="false" applyProtection="true" borderId="12" fillId="3" fontId="0" numFmtId="164" xfId="21">
      <alignment horizontal="general" indent="0" shrinkToFit="false" textRotation="0" vertical="center" wrapText="false"/>
      <protection hidden="false" locked="true"/>
    </xf>
    <xf applyAlignment="true" applyBorder="true" applyFont="false" applyProtection="true" borderId="13" fillId="3" fontId="0" numFmtId="164" xfId="21">
      <alignment horizontal="general" indent="0" shrinkToFit="false" textRotation="0" vertical="center" wrapText="false"/>
      <protection hidden="false" locked="true"/>
    </xf>
    <xf applyAlignment="true" applyBorder="true" applyFont="true" applyProtection="true" borderId="13" fillId="3" fontId="6" numFmtId="164" xfId="21">
      <alignment horizontal="general" indent="0" shrinkToFit="false" textRotation="0" vertical="center" wrapText="false"/>
      <protection hidden="false" locked="true"/>
    </xf>
    <xf applyAlignment="true" applyBorder="true" applyFont="false" applyProtection="true" borderId="14" fillId="3" fontId="0" numFmtId="164" xfId="21">
      <alignment horizontal="general" indent="0" shrinkToFit="false" textRotation="0" vertical="center" wrapText="false"/>
      <protection hidden="false" locked="true"/>
    </xf>
    <xf applyAlignment="true" applyBorder="false" applyFont="true" applyProtection="true" borderId="0" fillId="3" fontId="6" numFmtId="164" xfId="21">
      <alignment horizontal="general" indent="0" shrinkToFit="false" textRotation="0" vertical="center" wrapText="false"/>
      <protection hidden="false" locked="true"/>
    </xf>
    <xf applyAlignment="true" applyBorder="false" applyFont="false" applyProtection="true" borderId="0" fillId="3" fontId="0" numFmtId="180" xfId="21">
      <alignment horizontal="general" indent="0" shrinkToFit="false" textRotation="0" vertical="center" wrapText="false"/>
      <protection hidden="false" locked="true"/>
    </xf>
    <xf applyAlignment="true" applyBorder="true" applyFont="true" applyProtection="true" borderId="0" fillId="3" fontId="0" numFmtId="173" xfId="28">
      <alignment horizontal="general" indent="0" shrinkToFit="false" textRotation="0" vertical="center" wrapText="false"/>
      <protection hidden="false" locked="true"/>
    </xf>
    <xf applyAlignment="true" applyBorder="false" applyFont="false" applyProtection="true" borderId="0" fillId="3" fontId="0" numFmtId="164" xfId="21">
      <alignment horizontal="general" indent="0" shrinkToFit="false" textRotation="0" vertical="center" wrapText="true"/>
      <protection hidden="false" locked="true"/>
    </xf>
    <xf applyAlignment="true" applyBorder="true" applyFont="true" applyProtection="true" borderId="0" fillId="3" fontId="0" numFmtId="174" xfId="17">
      <alignment horizontal="general" indent="0" shrinkToFit="false" textRotation="0" vertical="center" wrapText="false"/>
      <protection hidden="false" locked="true"/>
    </xf>
    <xf applyAlignment="true" applyBorder="true" applyFont="true" applyProtection="false" borderId="2" fillId="3" fontId="7" numFmtId="164" xfId="0">
      <alignment horizontal="left" indent="0" shrinkToFit="false" textRotation="0" vertical="top" wrapText="false"/>
      <protection hidden="false" locked="true"/>
    </xf>
    <xf applyAlignment="false" applyBorder="true" applyFont="false" applyProtection="false" borderId="3" fillId="3" fontId="0" numFmtId="164" xfId="0">
      <alignment horizontal="general" indent="0" shrinkToFit="false" textRotation="0" vertical="bottom" wrapText="false"/>
      <protection hidden="false" locked="true"/>
    </xf>
    <xf applyAlignment="true" applyBorder="true" applyFont="true" applyProtection="false" borderId="4" fillId="3" fontId="35" numFmtId="164" xfId="0">
      <alignment horizontal="left" indent="0" shrinkToFit="false" textRotation="0" vertical="top" wrapText="false"/>
      <protection hidden="false" locked="true"/>
    </xf>
    <xf applyAlignment="false" applyBorder="false" applyFont="false" applyProtection="false" borderId="0" fillId="3" fontId="0" numFmtId="164" xfId="0">
      <alignment horizontal="general" indent="0" shrinkToFit="false" textRotation="0" vertical="bottom" wrapText="false"/>
      <protection hidden="false" locked="true"/>
    </xf>
    <xf applyAlignment="false" applyBorder="true" applyFont="false" applyProtection="false" borderId="0" fillId="3" fontId="0" numFmtId="164" xfId="0">
      <alignment horizontal="general" indent="0" shrinkToFit="false" textRotation="0" vertical="bottom" wrapText="false"/>
      <protection hidden="false" locked="true"/>
    </xf>
    <xf applyAlignment="true" applyBorder="true" applyFont="true" applyProtection="false" borderId="6" fillId="3" fontId="6" numFmtId="171" xfId="0">
      <alignment horizontal="right" indent="0" shrinkToFit="false" textRotation="0" vertical="top" wrapText="false"/>
      <protection hidden="false" locked="true"/>
    </xf>
    <xf applyAlignment="false" applyBorder="true" applyFont="false" applyProtection="false" borderId="5" fillId="0" fontId="0" numFmtId="164" xfId="0">
      <alignment horizontal="general" indent="0" shrinkToFit="false" textRotation="0" vertical="bottom" wrapText="false"/>
      <protection hidden="false" locked="true"/>
    </xf>
    <xf applyAlignment="true" applyBorder="true" applyFont="true" applyProtection="false" borderId="26" fillId="3" fontId="7" numFmtId="164" xfId="0">
      <alignment horizontal="left" indent="0" shrinkToFit="false" textRotation="0" vertical="top" wrapText="false"/>
      <protection hidden="false" locked="true"/>
    </xf>
    <xf applyAlignment="true" applyBorder="true" applyFont="true" applyProtection="false" borderId="6" fillId="3" fontId="35" numFmtId="164" xfId="0">
      <alignment horizontal="left" indent="0" shrinkToFit="false" textRotation="0" vertical="top" wrapText="false"/>
      <protection hidden="false" locked="true"/>
    </xf>
    <xf applyAlignment="true" applyBorder="true" applyFont="true" applyProtection="false" borderId="45" fillId="3" fontId="23" numFmtId="164" xfId="0">
      <alignment horizontal="center" indent="0" shrinkToFit="false" textRotation="0" vertical="bottom" wrapText="false"/>
      <protection hidden="false" locked="true"/>
    </xf>
    <xf applyAlignment="true" applyBorder="true" applyFont="true" applyProtection="false" borderId="46" fillId="3" fontId="36" numFmtId="168" xfId="0">
      <alignment horizontal="center" indent="0" shrinkToFit="false" textRotation="0" vertical="center" wrapText="false"/>
      <protection hidden="false" locked="true"/>
    </xf>
    <xf applyAlignment="true" applyBorder="true" applyFont="true" applyProtection="false" borderId="47" fillId="3" fontId="5" numFmtId="168" xfId="0">
      <alignment horizontal="center" indent="0" shrinkToFit="false" textRotation="0" vertical="top" wrapText="false"/>
      <protection hidden="false" locked="true"/>
    </xf>
    <xf applyAlignment="false" applyBorder="true" applyFont="false" applyProtection="false" borderId="5" fillId="3" fontId="0" numFmtId="164" xfId="0">
      <alignment horizontal="general" indent="0" shrinkToFit="false" textRotation="0" vertical="bottom" wrapText="false"/>
      <protection hidden="false" locked="true"/>
    </xf>
    <xf applyAlignment="false" applyBorder="true" applyFont="false" applyProtection="false" borderId="6" fillId="3" fontId="0" numFmtId="164" xfId="0">
      <alignment horizontal="general" indent="0" shrinkToFit="false" textRotation="0" vertical="bottom" wrapText="false"/>
      <protection hidden="false" locked="true"/>
    </xf>
    <xf applyAlignment="true" applyBorder="true" applyFont="true" applyProtection="false" borderId="7" fillId="3" fontId="7" numFmtId="164" xfId="0">
      <alignment horizontal="center" indent="0" shrinkToFit="false" textRotation="0" vertical="bottom" wrapText="false"/>
      <protection hidden="false" locked="true"/>
    </xf>
    <xf applyAlignment="true" applyBorder="true" applyFont="true" applyProtection="false" borderId="5" fillId="3" fontId="37" numFmtId="164" xfId="0">
      <alignment horizontal="general" indent="0" shrinkToFit="false" textRotation="0" vertical="bottom" wrapText="false"/>
      <protection hidden="false" locked="true"/>
    </xf>
    <xf applyAlignment="true" applyBorder="true" applyFont="true" applyProtection="false" borderId="0" fillId="3" fontId="37" numFmtId="164" xfId="0">
      <alignment horizontal="center" indent="0" shrinkToFit="false" textRotation="0" vertical="bottom" wrapText="false"/>
      <protection hidden="false" locked="true"/>
    </xf>
    <xf applyAlignment="true" applyBorder="true" applyFont="true" applyProtection="false" borderId="0" fillId="3" fontId="7" numFmtId="164" xfId="0">
      <alignment horizontal="center" indent="0" shrinkToFit="false" textRotation="0" vertical="bottom" wrapText="false"/>
      <protection hidden="false" locked="true"/>
    </xf>
    <xf applyAlignment="true" applyBorder="true" applyFont="false" applyProtection="false" borderId="0" fillId="3" fontId="0" numFmtId="164" xfId="0">
      <alignment horizontal="center" indent="0" shrinkToFit="false" textRotation="0" vertical="bottom" wrapText="false"/>
      <protection hidden="false" locked="true"/>
    </xf>
    <xf applyAlignment="true" applyBorder="true" applyFont="false" applyProtection="false" borderId="6" fillId="3" fontId="0" numFmtId="164" xfId="0">
      <alignment horizontal="center" indent="0" shrinkToFit="false" textRotation="0" vertical="bottom" wrapText="false"/>
      <protection hidden="false" locked="true"/>
    </xf>
    <xf applyAlignment="true" applyBorder="true" applyFont="true" applyProtection="false" borderId="8" fillId="16" fontId="5" numFmtId="164" xfId="0">
      <alignment horizontal="left" indent="0" shrinkToFit="false" textRotation="0" vertical="center" wrapText="false"/>
      <protection hidden="false" locked="true"/>
    </xf>
    <xf applyAlignment="true" applyBorder="false" applyFont="true" applyProtection="false" borderId="0" fillId="0" fontId="0" numFmtId="164" xfId="0">
      <alignment horizontal="general" indent="0" shrinkToFit="false" textRotation="0" vertical="center" wrapText="false"/>
      <protection hidden="false" locked="true"/>
    </xf>
    <xf applyAlignment="true" applyBorder="true" applyFont="true" applyProtection="false" borderId="9" fillId="3" fontId="6" numFmtId="164" xfId="0">
      <alignment horizontal="center" indent="0" shrinkToFit="false" textRotation="0" vertical="center" wrapText="true"/>
      <protection hidden="false" locked="true"/>
    </xf>
    <xf applyAlignment="true" applyBorder="true" applyFont="true" applyProtection="false" borderId="11" fillId="3" fontId="6" numFmtId="164" xfId="0">
      <alignment horizontal="center" indent="0" shrinkToFit="false" textRotation="0" vertical="center" wrapText="true"/>
      <protection hidden="false" locked="true"/>
    </xf>
    <xf applyAlignment="true" applyBorder="true" applyFont="true" applyProtection="false" borderId="18" fillId="3" fontId="0" numFmtId="164" xfId="0">
      <alignment horizontal="general" indent="0" shrinkToFit="false" textRotation="0" vertical="center" wrapText="false"/>
      <protection hidden="false" locked="true"/>
    </xf>
    <xf applyAlignment="true" applyBorder="true" applyFont="true" applyProtection="false" borderId="23" fillId="3" fontId="0" numFmtId="164" xfId="0">
      <alignment horizontal="general" indent="0" shrinkToFit="false" textRotation="0" vertical="center" wrapText="false"/>
      <protection hidden="false" locked="true"/>
    </xf>
    <xf applyAlignment="true" applyBorder="true" applyFont="true" applyProtection="true" borderId="23" fillId="3" fontId="0" numFmtId="173" xfId="28">
      <alignment horizontal="center" indent="0" shrinkToFit="false" textRotation="0" vertical="center" wrapText="false"/>
      <protection hidden="false" locked="true"/>
    </xf>
    <xf applyAlignment="true" applyBorder="true" applyFont="true" applyProtection="false" borderId="23" fillId="3" fontId="0" numFmtId="169" xfId="0">
      <alignment horizontal="general" indent="0" shrinkToFit="false" textRotation="0" vertical="center" wrapText="false"/>
      <protection hidden="false" locked="true"/>
    </xf>
    <xf applyAlignment="true" applyBorder="true" applyFont="true" applyProtection="true" borderId="11" fillId="3" fontId="5" numFmtId="176" xfId="28">
      <alignment horizontal="center" indent="0" shrinkToFit="false" textRotation="0" vertical="center" wrapText="false"/>
      <protection hidden="false" locked="true"/>
    </xf>
    <xf applyAlignment="true" applyBorder="true" applyFont="true" applyProtection="false" borderId="18" fillId="3" fontId="5" numFmtId="164" xfId="0">
      <alignment horizontal="right" indent="0" shrinkToFit="false" textRotation="0" vertical="center" wrapText="false"/>
      <protection hidden="false" locked="true"/>
    </xf>
    <xf applyAlignment="true" applyBorder="true" applyFont="true" applyProtection="false" borderId="48" fillId="3" fontId="0" numFmtId="164" xfId="0">
      <alignment horizontal="general" indent="0" shrinkToFit="false" textRotation="0" vertical="center" wrapText="false"/>
      <protection hidden="false" locked="true"/>
    </xf>
    <xf applyAlignment="true" applyBorder="true" applyFont="true" applyProtection="false" borderId="49" fillId="3" fontId="0" numFmtId="164" xfId="0">
      <alignment horizontal="general" indent="0" shrinkToFit="false" textRotation="0" vertical="center" wrapText="false"/>
      <protection hidden="false" locked="true"/>
    </xf>
    <xf applyAlignment="true" applyBorder="true" applyFont="true" applyProtection="false" borderId="50" fillId="3" fontId="0" numFmtId="164" xfId="0">
      <alignment horizontal="general" indent="0" shrinkToFit="false" textRotation="0" vertical="center" wrapText="false"/>
      <protection hidden="false" locked="true"/>
    </xf>
    <xf applyAlignment="true" applyBorder="true" applyFont="true" applyProtection="true" borderId="50" fillId="3" fontId="0" numFmtId="173" xfId="28">
      <alignment horizontal="center" indent="0" shrinkToFit="false" textRotation="0" vertical="center" wrapText="false"/>
      <protection hidden="false" locked="true"/>
    </xf>
    <xf applyAlignment="true" applyBorder="true" applyFont="true" applyProtection="false" borderId="50" fillId="3" fontId="0" numFmtId="169" xfId="0">
      <alignment horizontal="general" indent="0" shrinkToFit="false" textRotation="0" vertical="center" wrapText="false"/>
      <protection hidden="false" locked="true"/>
    </xf>
    <xf applyAlignment="true" applyBorder="true" applyFont="true" applyProtection="false" borderId="9" fillId="3" fontId="0" numFmtId="164" xfId="0">
      <alignment horizontal="left" indent="0" shrinkToFit="false" textRotation="0" vertical="center" wrapText="false"/>
      <protection hidden="false" locked="true"/>
    </xf>
    <xf applyAlignment="true" applyBorder="true" applyFont="true" applyProtection="false" borderId="40" fillId="3" fontId="0" numFmtId="169" xfId="0">
      <alignment horizontal="general" indent="0" shrinkToFit="false" textRotation="0" vertical="center" wrapText="false"/>
      <protection hidden="false" locked="true"/>
    </xf>
    <xf applyAlignment="false" applyBorder="true" applyFont="true" applyProtection="false" borderId="29" fillId="3" fontId="9" numFmtId="164" xfId="0">
      <alignment horizontal="general" indent="0" shrinkToFit="false" textRotation="0" vertical="bottom" wrapText="false"/>
      <protection hidden="false" locked="true"/>
    </xf>
    <xf applyAlignment="false" applyBorder="true" applyFont="true" applyProtection="false" borderId="20" fillId="3" fontId="9" numFmtId="164" xfId="0">
      <alignment horizontal="general" indent="0" shrinkToFit="false" textRotation="0" vertical="bottom" wrapText="false"/>
      <protection hidden="false" locked="true"/>
    </xf>
    <xf applyAlignment="false" applyBorder="true" applyFont="true" applyProtection="false" borderId="20" fillId="3" fontId="6" numFmtId="164" xfId="0">
      <alignment horizontal="general" indent="0" shrinkToFit="false" textRotation="0" vertical="bottom" wrapText="false"/>
      <protection hidden="false" locked="true"/>
    </xf>
    <xf applyAlignment="true" applyBorder="true" applyFont="true" applyProtection="false" borderId="20" fillId="3" fontId="6" numFmtId="164" xfId="0">
      <alignment horizontal="center" indent="0" shrinkToFit="false" textRotation="0" vertical="center" wrapText="true"/>
      <protection hidden="false" locked="true"/>
    </xf>
    <xf applyAlignment="true" applyBorder="true" applyFont="true" applyProtection="false" borderId="51" fillId="3" fontId="9" numFmtId="176" xfId="0">
      <alignment horizontal="center" indent="0" shrinkToFit="false" textRotation="0" vertical="center" wrapText="false"/>
      <protection hidden="false" locked="true"/>
    </xf>
    <xf applyAlignment="true" applyBorder="true" applyFont="true" applyProtection="false" borderId="7" fillId="3" fontId="5" numFmtId="164" xfId="0">
      <alignment horizontal="left" indent="0" shrinkToFit="false" textRotation="0" vertical="bottom" wrapText="false"/>
      <protection hidden="false" locked="true"/>
    </xf>
    <xf applyAlignment="false" applyBorder="true" applyFont="false" applyProtection="false" borderId="12" fillId="3" fontId="0" numFmtId="164" xfId="0">
      <alignment horizontal="general" indent="0" shrinkToFit="false" textRotation="0" vertical="bottom" wrapText="false"/>
      <protection hidden="false" locked="true"/>
    </xf>
    <xf applyAlignment="false" applyBorder="true" applyFont="false" applyProtection="false" borderId="13" fillId="3" fontId="0" numFmtId="164" xfId="0">
      <alignment horizontal="general" indent="0" shrinkToFit="false" textRotation="0" vertical="bottom" wrapText="false"/>
      <protection hidden="false" locked="true"/>
    </xf>
    <xf applyAlignment="false" applyBorder="true" applyFont="false" applyProtection="false" borderId="14" fillId="3" fontId="0" numFmtId="164" xfId="0">
      <alignment horizontal="general" indent="0" shrinkToFit="false" textRotation="0" vertical="bottom" wrapText="false"/>
      <protection hidden="false" locked="true"/>
    </xf>
    <xf applyAlignment="false" applyBorder="true" applyFont="false" applyProtection="false" borderId="2" fillId="3" fontId="0" numFmtId="164" xfId="0">
      <alignment horizontal="general" indent="0" shrinkToFit="false" textRotation="0" vertical="bottom" wrapText="false"/>
      <protection hidden="false" locked="true"/>
    </xf>
    <xf applyAlignment="false" applyBorder="true" applyFont="false" applyProtection="false" borderId="4" fillId="3" fontId="0" numFmtId="164" xfId="0">
      <alignment horizontal="general" indent="0" shrinkToFit="false" textRotation="0" vertical="bottom" wrapText="false"/>
      <protection hidden="false" locked="true"/>
    </xf>
    <xf applyAlignment="true" applyBorder="true" applyFont="true" applyProtection="false" borderId="12" fillId="3" fontId="5" numFmtId="164" xfId="0">
      <alignment horizontal="right" indent="0" shrinkToFit="false" textRotation="0" vertical="center" wrapText="false"/>
      <protection hidden="false" locked="true"/>
    </xf>
    <xf applyAlignment="true" applyBorder="true" applyFont="true" applyProtection="false" borderId="13" fillId="3" fontId="5" numFmtId="164" xfId="0">
      <alignment horizontal="center" indent="0" shrinkToFit="false" textRotation="0" vertical="bottom" wrapText="false"/>
      <protection hidden="false" locked="true"/>
    </xf>
    <xf applyAlignment="true" applyBorder="true" applyFont="true" applyProtection="false" borderId="13" fillId="3" fontId="5" numFmtId="168" xfId="0">
      <alignment horizontal="left" indent="0" shrinkToFit="false" textRotation="0" vertical="center" wrapText="false"/>
      <protection hidden="false" locked="true"/>
    </xf>
    <xf applyAlignment="true" applyBorder="true" applyFont="true" applyProtection="false" borderId="14" fillId="3" fontId="0" numFmtId="164" xfId="0">
      <alignment horizontal="center" indent="0" shrinkToFit="false" textRotation="0" vertical="center" wrapText="false"/>
      <protection hidden="false" locked="true"/>
    </xf>
    <xf applyAlignment="true" applyBorder="true" applyFont="true" applyProtection="false" borderId="52" fillId="3" fontId="38" numFmtId="168" xfId="0">
      <alignment horizontal="center" indent="0" shrinkToFit="false" textRotation="0" vertical="center" wrapText="false"/>
      <protection hidden="false" locked="true"/>
    </xf>
    <xf applyAlignment="true" applyBorder="true" applyFont="true" applyProtection="false" borderId="52" fillId="3" fontId="5" numFmtId="168" xfId="0">
      <alignment horizontal="center" indent="0" shrinkToFit="false" textRotation="0" vertical="center" wrapText="false"/>
      <protection hidden="false" locked="true"/>
    </xf>
    <xf applyAlignment="true" applyBorder="true" applyFont="true" applyProtection="false" borderId="5" fillId="3" fontId="5" numFmtId="164" xfId="0">
      <alignment horizontal="right" indent="0" shrinkToFit="false" textRotation="0" vertical="center" wrapText="false"/>
      <protection hidden="false" locked="true"/>
    </xf>
    <xf applyAlignment="true" applyBorder="true" applyFont="true" applyProtection="false" borderId="0" fillId="3" fontId="38" numFmtId="168" xfId="0">
      <alignment horizontal="center" indent="0" shrinkToFit="false" textRotation="0" vertical="center" wrapText="false"/>
      <protection hidden="false" locked="true"/>
    </xf>
    <xf applyAlignment="true" applyBorder="true" applyFont="false" applyProtection="false" borderId="0" fillId="3" fontId="0" numFmtId="164" xfId="0">
      <alignment horizontal="center" indent="0" shrinkToFit="false" textRotation="0" vertical="center" wrapText="false"/>
      <protection hidden="false" locked="true"/>
    </xf>
    <xf applyAlignment="true" applyBorder="true" applyFont="true" applyProtection="false" borderId="0" fillId="3" fontId="5" numFmtId="168" xfId="0">
      <alignment horizontal="left" indent="0" shrinkToFit="false" textRotation="0" vertical="center" wrapText="false"/>
      <protection hidden="false" locked="true"/>
    </xf>
    <xf applyAlignment="false" applyBorder="true" applyFont="true" applyProtection="false" borderId="6" fillId="3" fontId="6" numFmtId="164" xfId="0">
      <alignment horizontal="general" indent="0" shrinkToFit="false" textRotation="0" vertical="bottom" wrapText="false"/>
      <protection hidden="false" locked="true"/>
    </xf>
    <xf applyAlignment="true" applyBorder="true" applyFont="true" applyProtection="false" borderId="7" fillId="3" fontId="5" numFmtId="164" xfId="0">
      <alignment horizontal="general" indent="0" shrinkToFit="false" textRotation="0" vertical="center" wrapText="false"/>
      <protection hidden="false" locked="true"/>
    </xf>
    <xf applyAlignment="true" applyBorder="true" applyFont="true" applyProtection="false" borderId="13" fillId="3" fontId="5" numFmtId="164" xfId="0">
      <alignment horizontal="center" indent="0" shrinkToFit="false" textRotation="0" vertical="center" wrapText="false"/>
      <protection hidden="false" locked="true"/>
    </xf>
    <xf applyAlignment="true" applyBorder="true" applyFont="true" applyProtection="false" borderId="14" fillId="3" fontId="5" numFmtId="173" xfId="0">
      <alignment horizontal="center" indent="0" shrinkToFit="false" textRotation="0" vertical="center" wrapText="false"/>
      <protection hidden="false" locked="true"/>
    </xf>
    <xf applyAlignment="false" applyBorder="true" applyFont="true" applyProtection="false" borderId="12" fillId="3" fontId="5" numFmtId="164" xfId="0">
      <alignment horizontal="general" indent="0" shrinkToFit="false" textRotation="0" vertical="bottom" wrapText="false"/>
      <protection hidden="false" locked="true"/>
    </xf>
    <xf applyAlignment="false" applyBorder="true" applyFont="false" applyProtection="false" borderId="25" fillId="3" fontId="0" numFmtId="164" xfId="0">
      <alignment horizontal="general" indent="0" shrinkToFit="false" textRotation="0" vertical="bottom" wrapText="false"/>
      <protection hidden="false" locked="true"/>
    </xf>
    <xf applyAlignment="false" applyBorder="true" applyFont="false" applyProtection="false" borderId="26" fillId="3" fontId="0" numFmtId="164" xfId="0">
      <alignment horizontal="general" indent="0" shrinkToFit="false" textRotation="0" vertical="bottom" wrapText="false"/>
      <protection hidden="false" locked="true"/>
    </xf>
    <xf applyAlignment="false" applyBorder="true" applyFont="false" applyProtection="false" borderId="38" fillId="3" fontId="0" numFmtId="164" xfId="0">
      <alignment horizontal="general" indent="0" shrinkToFit="false" textRotation="0" vertical="bottom" wrapText="false"/>
      <protection hidden="false" locked="true"/>
    </xf>
    <xf applyAlignment="true" applyBorder="true" applyFont="true" applyProtection="false" borderId="6" fillId="3" fontId="8" numFmtId="164" xfId="0">
      <alignment horizontal="center" indent="0" shrinkToFit="false" textRotation="0" vertical="center" wrapText="true"/>
      <protection hidden="false" locked="true"/>
    </xf>
    <xf applyAlignment="true" applyBorder="true" applyFont="true" applyProtection="false" borderId="8" fillId="3" fontId="7" numFmtId="164" xfId="0">
      <alignment horizontal="center" indent="0" shrinkToFit="false" textRotation="0" vertical="center" wrapText="true"/>
      <protection hidden="false" locked="true"/>
    </xf>
    <xf applyAlignment="true" applyBorder="true" applyFont="true" applyProtection="false" borderId="7" fillId="3" fontId="5" numFmtId="175" xfId="0">
      <alignment horizontal="center" indent="0" shrinkToFit="false" textRotation="0" vertical="center" wrapText="true"/>
      <protection hidden="false" locked="true"/>
    </xf>
    <xf applyAlignment="true" applyBorder="true" applyFont="true" applyProtection="false" borderId="31" fillId="10" fontId="9" numFmtId="164" xfId="0">
      <alignment horizontal="center" indent="0" shrinkToFit="false" textRotation="0" vertical="center" wrapText="true"/>
      <protection hidden="false" locked="true"/>
    </xf>
    <xf applyAlignment="true" applyBorder="true" applyFont="true" applyProtection="false" borderId="33" fillId="10" fontId="9" numFmtId="164" xfId="0">
      <alignment horizontal="center" indent="0" shrinkToFit="false" textRotation="0" vertical="center" wrapText="true"/>
      <protection hidden="false" locked="true"/>
    </xf>
    <xf applyAlignment="true" applyBorder="true" applyFont="true" applyProtection="true" borderId="33" fillId="10" fontId="9" numFmtId="169" xfId="42">
      <alignment horizontal="center" indent="0" shrinkToFit="false" textRotation="0" vertical="center" wrapText="true"/>
      <protection hidden="false" locked="true"/>
    </xf>
    <xf applyAlignment="true" applyBorder="true" applyFont="true" applyProtection="true" borderId="42" fillId="10" fontId="9" numFmtId="169" xfId="42">
      <alignment horizontal="center" indent="0" shrinkToFit="false" textRotation="0" vertical="center" wrapText="true"/>
      <protection hidden="false" locked="true"/>
    </xf>
    <xf applyAlignment="true" applyBorder="true" applyFont="true" applyProtection="false" borderId="36" fillId="3" fontId="6" numFmtId="164" xfId="0">
      <alignment horizontal="center" indent="0" shrinkToFit="false" textRotation="0" vertical="center" wrapText="true"/>
      <protection hidden="false" locked="true"/>
    </xf>
    <xf applyAlignment="true" applyBorder="true" applyFont="true" applyProtection="false" borderId="22" fillId="3" fontId="6" numFmtId="168" xfId="0">
      <alignment horizontal="center" indent="0" shrinkToFit="false" textRotation="0" vertical="center" wrapText="false"/>
      <protection hidden="false" locked="true"/>
    </xf>
    <xf applyAlignment="true" applyBorder="true" applyFont="true" applyProtection="true" borderId="22" fillId="3" fontId="6" numFmtId="174" xfId="17">
      <alignment horizontal="center" indent="0" shrinkToFit="false" textRotation="0" vertical="center" wrapText="false"/>
      <protection hidden="false" locked="true"/>
    </xf>
    <xf applyAlignment="true" applyBorder="true" applyFont="true" applyProtection="true" borderId="27" fillId="3" fontId="6" numFmtId="174" xfId="17">
      <alignment horizontal="center" indent="0" shrinkToFit="false" textRotation="0" vertical="center" wrapText="false"/>
      <protection hidden="false" locked="true"/>
    </xf>
    <xf applyAlignment="true" applyBorder="true" applyFont="true" applyProtection="false" borderId="24" fillId="3" fontId="6" numFmtId="164" xfId="0">
      <alignment horizontal="center" indent="0" shrinkToFit="false" textRotation="0" vertical="center" wrapText="true"/>
      <protection hidden="false" locked="true"/>
    </xf>
    <xf applyAlignment="true" applyBorder="true" applyFont="true" applyProtection="false" borderId="26" fillId="3" fontId="9" numFmtId="168" xfId="0">
      <alignment horizontal="center" indent="0" shrinkToFit="false" textRotation="0" vertical="center" wrapText="false"/>
      <protection hidden="false" locked="true"/>
    </xf>
    <xf applyAlignment="true" applyBorder="true" applyFont="true" applyProtection="true" borderId="26" fillId="3" fontId="9" numFmtId="174" xfId="17">
      <alignment horizontal="center" indent="0" shrinkToFit="false" textRotation="0" vertical="center" wrapText="false"/>
      <protection hidden="false" locked="true"/>
    </xf>
    <xf applyAlignment="true" applyBorder="true" applyFont="true" applyProtection="true" borderId="26" fillId="3" fontId="6" numFmtId="185" xfId="42">
      <alignment horizontal="center" indent="0" shrinkToFit="false" textRotation="0" vertical="center" wrapText="false"/>
      <protection hidden="false" locked="true"/>
    </xf>
    <xf applyAlignment="true" applyBorder="true" applyFont="true" applyProtection="true" borderId="28" fillId="3" fontId="6" numFmtId="185" xfId="42">
      <alignment horizontal="center" indent="0" shrinkToFit="false" textRotation="0" vertical="center" wrapText="false"/>
      <protection hidden="false" locked="true"/>
    </xf>
    <xf applyAlignment="true" applyBorder="true" applyFont="true" applyProtection="false" borderId="7" fillId="3" fontId="5" numFmtId="168" xfId="0">
      <alignment horizontal="center" indent="0" shrinkToFit="false" textRotation="0" vertical="center" wrapText="true"/>
      <protection hidden="false" locked="true"/>
    </xf>
    <xf applyAlignment="true" applyBorder="true" applyFont="true" applyProtection="false" borderId="31" fillId="10" fontId="9" numFmtId="168" xfId="0">
      <alignment horizontal="center" indent="0" shrinkToFit="false" textRotation="0" vertical="center" wrapText="true"/>
      <protection hidden="false" locked="true"/>
    </xf>
    <xf applyAlignment="true" applyBorder="true" applyFont="true" applyProtection="false" borderId="22" fillId="3" fontId="6" numFmtId="168" xfId="0">
      <alignment horizontal="center" indent="0" shrinkToFit="false" textRotation="0" vertical="center" wrapText="true"/>
      <protection hidden="false" locked="true"/>
    </xf>
    <xf applyAlignment="true" applyBorder="true" applyFont="true" applyProtection="false" borderId="22" fillId="3" fontId="6" numFmtId="164" xfId="0">
      <alignment horizontal="center" indent="0" shrinkToFit="false" textRotation="0" vertical="center" wrapText="true"/>
      <protection hidden="false" locked="true"/>
    </xf>
    <xf applyAlignment="true" applyBorder="true" applyFont="true" applyProtection="false" borderId="8" fillId="0" fontId="23" numFmtId="164" xfId="0">
      <alignment horizontal="left" indent="0" shrinkToFit="false" textRotation="0" vertical="center" wrapText="true"/>
      <protection hidden="false" locked="true"/>
    </xf>
    <xf applyAlignment="true" applyBorder="true" applyFont="true" applyProtection="false" borderId="12" fillId="0" fontId="6" numFmtId="164" xfId="0">
      <alignment horizontal="center" indent="0" shrinkToFit="false" textRotation="0" vertical="center" wrapText="true"/>
      <protection hidden="false" locked="true"/>
    </xf>
    <xf applyAlignment="true" applyBorder="true" applyFont="true" applyProtection="false" borderId="13" fillId="0" fontId="6" numFmtId="168" xfId="0">
      <alignment horizontal="center" indent="0" shrinkToFit="false" textRotation="0" vertical="center" wrapText="false"/>
      <protection hidden="false" locked="true"/>
    </xf>
    <xf applyAlignment="true" applyBorder="true" applyFont="true" applyProtection="false" borderId="13" fillId="3" fontId="6" numFmtId="164" xfId="0">
      <alignment horizontal="center" indent="0" shrinkToFit="false" textRotation="0" vertical="center" wrapText="false"/>
      <protection hidden="false" locked="true"/>
    </xf>
    <xf applyAlignment="true" applyBorder="true" applyFont="true" applyProtection="false" borderId="14" fillId="3" fontId="6" numFmtId="164" xfId="0">
      <alignment horizontal="center" indent="0" shrinkToFit="false" textRotation="0" vertical="center" wrapText="false"/>
      <protection hidden="false" locked="true"/>
    </xf>
    <xf applyAlignment="true" applyBorder="true" applyFont="true" applyProtection="false" borderId="10" fillId="6" fontId="5" numFmtId="164" xfId="0">
      <alignment horizontal="center" indent="0" shrinkToFit="false" textRotation="0" vertical="bottom" wrapText="false"/>
      <protection hidden="false" locked="true"/>
    </xf>
    <xf applyAlignment="false" applyBorder="true" applyFont="true" applyProtection="false" borderId="41" fillId="17" fontId="0" numFmtId="164" xfId="0">
      <alignment horizontal="general" indent="0" shrinkToFit="false" textRotation="0" vertical="bottom" wrapText="false"/>
      <protection hidden="false" locked="true"/>
    </xf>
    <xf applyAlignment="true" applyBorder="true" applyFont="true" applyProtection="false" borderId="41" fillId="17" fontId="0" numFmtId="164" xfId="0">
      <alignment horizontal="center" indent="0" shrinkToFit="false" textRotation="0" vertical="center" wrapText="false"/>
      <protection hidden="false" locked="true"/>
    </xf>
    <xf applyAlignment="true" applyBorder="true" applyFont="true" applyProtection="false" borderId="41" fillId="17" fontId="0" numFmtId="164" xfId="0">
      <alignment horizontal="general" indent="0" shrinkToFit="false" textRotation="0" vertical="center" wrapText="true"/>
      <protection hidden="false" locked="true"/>
    </xf>
    <xf applyAlignment="false" applyBorder="true" applyFont="false" applyProtection="false" borderId="30" fillId="17" fontId="0" numFmtId="174" xfId="0">
      <alignment horizontal="general" indent="0" shrinkToFit="false" textRotation="0" vertical="bottom" wrapText="false"/>
      <protection hidden="false" locked="true"/>
    </xf>
    <xf applyAlignment="true" applyBorder="true" applyFont="true" applyProtection="true" borderId="0" fillId="17" fontId="0" numFmtId="165" xfId="19">
      <alignment horizontal="general" indent="0" shrinkToFit="false" textRotation="0" vertical="bottom" wrapText="false"/>
      <protection hidden="false" locked="true"/>
    </xf>
    <xf applyAlignment="false" applyBorder="false" applyFont="false" applyProtection="false" borderId="0" fillId="17" fontId="0" numFmtId="165" xfId="0">
      <alignment horizontal="general" indent="0" shrinkToFit="false" textRotation="0" vertical="bottom" wrapText="false"/>
      <protection hidden="false" locked="true"/>
    </xf>
    <xf applyAlignment="true" applyBorder="true" applyFont="true" applyProtection="false" borderId="10" fillId="0" fontId="5" numFmtId="164" xfId="0">
      <alignment horizontal="center" indent="0" shrinkToFit="false" textRotation="255" vertical="bottom" wrapText="false"/>
      <protection hidden="false" locked="true"/>
    </xf>
    <xf applyAlignment="false" applyBorder="true" applyFont="true" applyProtection="false" borderId="41" fillId="4" fontId="0" numFmtId="164" xfId="0">
      <alignment horizontal="general" indent="0" shrinkToFit="false" textRotation="0" vertical="bottom" wrapText="false"/>
      <protection hidden="false" locked="true"/>
    </xf>
    <xf applyAlignment="true" applyBorder="true" applyFont="true" applyProtection="false" borderId="41" fillId="4" fontId="0" numFmtId="164" xfId="0">
      <alignment horizontal="center" indent="0" shrinkToFit="false" textRotation="0" vertical="center" wrapText="false"/>
      <protection hidden="false" locked="true"/>
    </xf>
    <xf applyAlignment="false" applyBorder="true" applyFont="false" applyProtection="false" borderId="30" fillId="4" fontId="0" numFmtId="174" xfId="0">
      <alignment horizontal="general" indent="0" shrinkToFit="false" textRotation="0" vertical="bottom" wrapText="false"/>
      <protection hidden="false" locked="true"/>
    </xf>
    <xf applyAlignment="true" applyBorder="true" applyFont="true" applyProtection="true" borderId="0" fillId="4" fontId="0" numFmtId="165" xfId="19">
      <alignment horizontal="general" indent="0" shrinkToFit="false" textRotation="0" vertical="bottom" wrapText="false"/>
      <protection hidden="false" locked="true"/>
    </xf>
    <xf applyAlignment="false" applyBorder="false" applyFont="false" applyProtection="false" borderId="0" fillId="4" fontId="0" numFmtId="165" xfId="0">
      <alignment horizontal="general" indent="0" shrinkToFit="false" textRotation="0" vertical="bottom" wrapText="false"/>
      <protection hidden="false" locked="true"/>
    </xf>
    <xf applyAlignment="false" applyBorder="true" applyFont="true" applyProtection="false" borderId="41" fillId="18" fontId="0" numFmtId="164" xfId="0">
      <alignment horizontal="general" indent="0" shrinkToFit="false" textRotation="0" vertical="bottom" wrapText="false"/>
      <protection hidden="false" locked="true"/>
    </xf>
    <xf applyAlignment="true" applyBorder="true" applyFont="true" applyProtection="false" borderId="41" fillId="18" fontId="0" numFmtId="164" xfId="0">
      <alignment horizontal="center" indent="0" shrinkToFit="false" textRotation="0" vertical="center" wrapText="false"/>
      <protection hidden="false" locked="true"/>
    </xf>
    <xf applyAlignment="false" applyBorder="true" applyFont="false" applyProtection="false" borderId="30" fillId="18" fontId="0" numFmtId="174" xfId="0">
      <alignment horizontal="general" indent="0" shrinkToFit="false" textRotation="0" vertical="bottom" wrapText="false"/>
      <protection hidden="false" locked="true"/>
    </xf>
    <xf applyAlignment="true" applyBorder="true" applyFont="true" applyProtection="true" borderId="0" fillId="18" fontId="0" numFmtId="165" xfId="19">
      <alignment horizontal="general" indent="0" shrinkToFit="false" textRotation="0" vertical="bottom" wrapText="false"/>
      <protection hidden="false" locked="true"/>
    </xf>
    <xf applyAlignment="false" applyBorder="false" applyFont="false" applyProtection="false" borderId="0" fillId="18" fontId="0" numFmtId="165" xfId="0">
      <alignment horizontal="general" indent="0" shrinkToFit="false" textRotation="0" vertical="bottom" wrapText="false"/>
      <protection hidden="false" locked="true"/>
    </xf>
    <xf applyAlignment="true" applyBorder="true" applyFont="true" applyProtection="false" borderId="10" fillId="0" fontId="5" numFmtId="164" xfId="0">
      <alignment horizontal="center" indent="0" shrinkToFit="false" textRotation="255" vertical="center" wrapText="false"/>
      <protection hidden="false" locked="true"/>
    </xf>
    <xf applyAlignment="false" applyBorder="true" applyFont="true" applyProtection="false" borderId="41" fillId="0" fontId="0" numFmtId="164" xfId="0">
      <alignment horizontal="general" indent="0" shrinkToFit="false" textRotation="0" vertical="bottom" wrapText="false"/>
      <protection hidden="false" locked="true"/>
    </xf>
    <xf applyAlignment="true" applyBorder="true" applyFont="true" applyProtection="false" borderId="41" fillId="0" fontId="0" numFmtId="164" xfId="0">
      <alignment horizontal="center" indent="0" shrinkToFit="false" textRotation="0" vertical="center" wrapText="false"/>
      <protection hidden="false" locked="true"/>
    </xf>
    <xf applyAlignment="false" applyBorder="true" applyFont="false" applyProtection="false" borderId="30" fillId="0" fontId="0" numFmtId="174" xfId="0">
      <alignment horizontal="general" indent="0" shrinkToFit="false" textRotation="0" vertical="bottom" wrapText="false"/>
      <protection hidden="false" locked="true"/>
    </xf>
    <xf applyAlignment="true" applyBorder="true" applyFont="true" applyProtection="true" borderId="0" fillId="3" fontId="0" numFmtId="165" xfId="19">
      <alignment horizontal="general" indent="0" shrinkToFit="false" textRotation="0" vertical="bottom" wrapText="false"/>
      <protection hidden="false" locked="true"/>
    </xf>
    <xf applyAlignment="false" applyBorder="false" applyFont="false" applyProtection="false" borderId="0" fillId="0" fontId="0" numFmtId="165" xfId="0">
      <alignment horizontal="general" indent="0" shrinkToFit="false" textRotation="0" vertical="bottom" wrapText="false"/>
      <protection hidden="false" locked="true"/>
    </xf>
    <xf applyAlignment="true" applyBorder="true" applyFont="true" applyProtection="false" borderId="10" fillId="19" fontId="5" numFmtId="164" xfId="0">
      <alignment horizontal="right" indent="0" shrinkToFit="false" textRotation="0" vertical="bottom" wrapText="false"/>
      <protection hidden="false" locked="true"/>
    </xf>
    <xf applyAlignment="false" applyBorder="true" applyFont="true" applyProtection="false" borderId="10" fillId="19" fontId="5" numFmtId="186" xfId="0">
      <alignment horizontal="general" indent="0" shrinkToFit="false" textRotation="0" vertical="bottom" wrapText="false"/>
      <protection hidden="false" locked="true"/>
    </xf>
    <xf applyAlignment="true" applyBorder="true" applyFont="true" applyProtection="true" borderId="10" fillId="19" fontId="5" numFmtId="165" xfId="19">
      <alignment horizontal="general" indent="0" shrinkToFit="false" textRotation="0" vertical="bottom" wrapText="false"/>
      <protection hidden="false" locked="true"/>
    </xf>
    <xf applyAlignment="false" applyBorder="true" applyFont="false" applyProtection="false" borderId="10" fillId="3" fontId="0" numFmtId="164" xfId="0">
      <alignment horizontal="general" indent="0" shrinkToFit="false" textRotation="0" vertical="bottom" wrapText="false"/>
      <protection hidden="false" locked="true"/>
    </xf>
    <xf applyAlignment="false" applyBorder="true" applyFont="true" applyProtection="false" borderId="10" fillId="3" fontId="0" numFmtId="164" xfId="0">
      <alignment horizontal="general" indent="0" shrinkToFit="false" textRotation="0" vertical="bottom" wrapText="false"/>
      <protection hidden="false" locked="true"/>
    </xf>
    <xf applyAlignment="true" applyBorder="true" applyFont="true" applyProtection="false" borderId="10" fillId="3" fontId="5" numFmtId="164" xfId="0">
      <alignment horizontal="right" indent="0" shrinkToFit="false" textRotation="0" vertical="bottom" wrapText="false"/>
      <protection hidden="false" locked="true"/>
    </xf>
    <xf applyAlignment="true" applyBorder="true" applyFont="true" applyProtection="true" borderId="10" fillId="3" fontId="5" numFmtId="186" xfId="17">
      <alignment horizontal="general" indent="0" shrinkToFit="false" textRotation="0" vertical="bottom" wrapText="false"/>
      <protection hidden="false" locked="true"/>
    </xf>
    <xf applyAlignment="true" applyBorder="false" applyFont="true" applyProtection="false" borderId="0" fillId="0" fontId="5" numFmtId="164" xfId="0">
      <alignment horizontal="center" indent="0" shrinkToFit="false" textRotation="0" vertical="bottom" wrapText="false"/>
      <protection hidden="false" locked="true"/>
    </xf>
    <xf applyAlignment="true" applyBorder="true" applyFont="true" applyProtection="true" borderId="0" fillId="0" fontId="5" numFmtId="186" xfId="17">
      <alignment horizontal="center" indent="0" shrinkToFit="false" textRotation="0" vertical="bottom" wrapText="false"/>
      <protection hidden="false" locked="true"/>
    </xf>
    <xf applyAlignment="true" applyBorder="true" applyFont="true" applyProtection="false" borderId="10" fillId="3" fontId="6" numFmtId="164" xfId="0">
      <alignment horizontal="justify" indent="0" shrinkToFit="false" textRotation="0" vertical="center" wrapText="true"/>
      <protection hidden="false" locked="true"/>
    </xf>
    <xf applyAlignment="true" applyBorder="true" applyFont="true" applyProtection="true" borderId="10" fillId="3" fontId="6" numFmtId="174" xfId="17">
      <alignment horizontal="center" indent="0" shrinkToFit="false" textRotation="0" vertical="center" wrapText="false"/>
      <protection hidden="false" locked="true"/>
    </xf>
    <xf applyAlignment="true" applyBorder="true" applyFont="true" applyProtection="true" borderId="11" fillId="3" fontId="6" numFmtId="174" xfId="17">
      <alignment horizontal="center" indent="0" shrinkToFit="false" textRotation="0" vertical="center" wrapText="false"/>
      <protection hidden="false" locked="true"/>
    </xf>
    <xf applyAlignment="false" applyBorder="true" applyFont="false" applyProtection="false" borderId="2" fillId="0" fontId="0" numFmtId="164" xfId="47">
      <alignment horizontal="general" indent="0" shrinkToFit="false" textRotation="0" vertical="bottom" wrapText="false"/>
      <protection hidden="false" locked="true"/>
    </xf>
    <xf applyAlignment="false" applyBorder="true" applyFont="false" applyProtection="false" borderId="3" fillId="0" fontId="0" numFmtId="164" xfId="47">
      <alignment horizontal="general" indent="0" shrinkToFit="false" textRotation="0" vertical="bottom" wrapText="false"/>
      <protection hidden="false" locked="true"/>
    </xf>
    <xf applyAlignment="false" applyBorder="true" applyFont="false" applyProtection="false" borderId="53" fillId="0" fontId="0" numFmtId="164" xfId="47">
      <alignment horizontal="general" indent="0" shrinkToFit="false" textRotation="0" vertical="bottom" wrapText="false"/>
      <protection hidden="false" locked="true"/>
    </xf>
    <xf applyAlignment="false" applyBorder="true" applyFont="true" applyProtection="false" borderId="54" fillId="0" fontId="0" numFmtId="164" xfId="49">
      <alignment horizontal="general" indent="0" shrinkToFit="false" textRotation="0" vertical="bottom" wrapText="false"/>
      <protection hidden="false" locked="true"/>
    </xf>
    <xf applyAlignment="false" applyBorder="true" applyFont="false" applyProtection="false" borderId="55" fillId="0" fontId="0" numFmtId="164" xfId="47">
      <alignment horizontal="general" indent="0" shrinkToFit="false" textRotation="0" vertical="bottom" wrapText="false"/>
      <protection hidden="false" locked="true"/>
    </xf>
    <xf applyAlignment="false" applyBorder="true" applyFont="true" applyProtection="false" borderId="24" fillId="0" fontId="0" numFmtId="164" xfId="49">
      <alignment horizontal="general" indent="0" shrinkToFit="false" textRotation="0" vertical="bottom" wrapText="false"/>
      <protection hidden="false" locked="true"/>
    </xf>
    <xf applyAlignment="false" applyBorder="true" applyFont="true" applyProtection="false" borderId="26" fillId="0" fontId="0" numFmtId="164" xfId="49">
      <alignment horizontal="general" indent="0" shrinkToFit="false" textRotation="0" vertical="bottom" wrapText="false"/>
      <protection hidden="false" locked="true"/>
    </xf>
    <xf applyAlignment="false" applyBorder="true" applyFont="true" applyProtection="false" borderId="38" fillId="0" fontId="0" numFmtId="164" xfId="49">
      <alignment horizontal="general" indent="0" shrinkToFit="false" textRotation="0" vertical="bottom" wrapText="false"/>
      <protection hidden="false" locked="true"/>
    </xf>
    <xf applyAlignment="false" applyBorder="true" applyFont="true" applyProtection="false" borderId="25" fillId="0" fontId="0" numFmtId="164" xfId="50">
      <alignment horizontal="left" indent="0" shrinkToFit="false" textRotation="0" vertical="bottom" wrapText="false"/>
      <protection hidden="false" locked="true"/>
    </xf>
    <xf applyAlignment="false" applyBorder="true" applyFont="true" applyProtection="false" borderId="28" fillId="0" fontId="0" numFmtId="164" xfId="50">
      <alignment horizontal="left" indent="0" shrinkToFit="false" textRotation="0" vertical="bottom" wrapText="false"/>
      <protection hidden="false" locked="true"/>
    </xf>
    <xf applyAlignment="true" applyBorder="true" applyFont="true" applyProtection="false" borderId="9" fillId="3" fontId="11" numFmtId="164" xfId="0">
      <alignment horizontal="center" indent="0" shrinkToFit="false" textRotation="0" vertical="center" wrapText="true"/>
      <protection hidden="false" locked="true"/>
    </xf>
    <xf applyAlignment="true" applyBorder="true" applyFont="true" applyProtection="false" borderId="10" fillId="3" fontId="11" numFmtId="168" xfId="0">
      <alignment horizontal="center" indent="0" shrinkToFit="false" textRotation="0" vertical="center" wrapText="false"/>
      <protection hidden="false" locked="true"/>
    </xf>
    <xf applyAlignment="true" applyBorder="true" applyFont="true" applyProtection="false" borderId="10" fillId="3" fontId="11" numFmtId="164" xfId="0">
      <alignment horizontal="justify" indent="0" shrinkToFit="false" textRotation="0" vertical="center" wrapText="true"/>
      <protection hidden="false" locked="true"/>
    </xf>
    <xf applyAlignment="true" applyBorder="true" applyFont="true" applyProtection="true" borderId="10" fillId="3" fontId="11" numFmtId="174" xfId="17">
      <alignment horizontal="center" indent="0" shrinkToFit="false" textRotation="0" vertical="center" wrapText="false"/>
      <protection hidden="false" locked="true"/>
    </xf>
    <xf applyAlignment="true" applyBorder="true" applyFont="true" applyProtection="true" borderId="11" fillId="3" fontId="11" numFmtId="174" xfId="17">
      <alignment horizontal="center" indent="0" shrinkToFit="false" textRotation="0" vertical="center" wrapText="false"/>
      <protection hidden="false" locked="true"/>
    </xf>
    <xf applyAlignment="false" applyBorder="true" applyFont="true" applyProtection="false" borderId="29" fillId="0" fontId="0" numFmtId="164" xfId="50">
      <alignment horizontal="left" indent="0" shrinkToFit="false" textRotation="0" vertical="bottom" wrapText="false"/>
      <protection hidden="false" locked="true"/>
    </xf>
    <xf applyAlignment="false" applyBorder="true" applyFont="true" applyProtection="false" borderId="20" fillId="0" fontId="0" numFmtId="164" xfId="50">
      <alignment horizontal="left" indent="0" shrinkToFit="false" textRotation="0" vertical="bottom" wrapText="false"/>
      <protection hidden="false" locked="true"/>
    </xf>
    <xf applyAlignment="false" applyBorder="true" applyFont="true" applyProtection="false" borderId="30" fillId="0" fontId="0" numFmtId="164" xfId="50">
      <alignment horizontal="left" indent="0" shrinkToFit="false" textRotation="0" vertical="bottom" wrapText="false"/>
      <protection hidden="false" locked="true"/>
    </xf>
    <xf applyAlignment="false" applyBorder="true" applyFont="false" applyProtection="false" borderId="44" fillId="0" fontId="0" numFmtId="164" xfId="48">
      <alignment horizontal="general" indent="0" shrinkToFit="false" textRotation="0" vertical="bottom" wrapText="false"/>
      <protection hidden="false" locked="true"/>
    </xf>
    <xf applyAlignment="false" applyBorder="true" applyFont="false" applyProtection="false" borderId="19" fillId="0" fontId="0" numFmtId="164" xfId="48">
      <alignment horizontal="general" indent="0" shrinkToFit="false" textRotation="0" vertical="bottom" wrapText="false"/>
      <protection hidden="false" locked="true"/>
    </xf>
    <xf applyAlignment="false" applyBorder="true" applyFont="false" applyProtection="false" borderId="5" fillId="0" fontId="0" numFmtId="164" xfId="50">
      <alignment horizontal="left" indent="0" shrinkToFit="false" textRotation="0" vertical="bottom" wrapText="false"/>
      <protection hidden="false" locked="true"/>
    </xf>
    <xf applyAlignment="false" applyBorder="false" applyFont="true" applyProtection="false" borderId="0" fillId="0" fontId="5" numFmtId="164" xfId="51">
      <alignment horizontal="left" indent="0" shrinkToFit="false" textRotation="0" vertical="bottom" wrapText="false"/>
      <protection hidden="false" locked="true"/>
    </xf>
    <xf applyAlignment="false" applyBorder="true" applyFont="false" applyProtection="false" borderId="56" fillId="0" fontId="5" numFmtId="164" xfId="51">
      <alignment horizontal="left" indent="0" shrinkToFit="false" textRotation="0" vertical="bottom" wrapText="false"/>
      <protection hidden="false" locked="true"/>
    </xf>
    <xf applyAlignment="false" applyBorder="true" applyFont="false" applyProtection="false" borderId="44" fillId="0" fontId="5" numFmtId="164" xfId="52">
      <alignment horizontal="general" indent="0" shrinkToFit="false" textRotation="0" vertical="bottom" wrapText="false"/>
      <protection hidden="false" locked="true"/>
    </xf>
    <xf applyAlignment="false" applyBorder="true" applyFont="false" applyProtection="false" borderId="19" fillId="0" fontId="5" numFmtId="164" xfId="52">
      <alignment horizontal="general" indent="0" shrinkToFit="false" textRotation="0" vertical="bottom" wrapText="false"/>
      <protection hidden="false" locked="true"/>
    </xf>
    <xf applyAlignment="true" applyBorder="true" applyFont="true" applyProtection="false" borderId="10" fillId="3" fontId="6" numFmtId="164" xfId="0">
      <alignment horizontal="center" indent="0" shrinkToFit="false" textRotation="0" vertical="center" wrapText="false"/>
      <protection hidden="false" locked="true"/>
    </xf>
    <xf applyAlignment="false" applyBorder="true" applyFont="true" applyProtection="false" borderId="5" fillId="0" fontId="5" numFmtId="164" xfId="51">
      <alignment horizontal="left" indent="0" shrinkToFit="false" textRotation="0" vertical="bottom" wrapText="false"/>
      <protection hidden="false" locked="true"/>
    </xf>
    <xf applyAlignment="false" applyBorder="false" applyFont="true" applyProtection="false" borderId="0" fillId="0" fontId="0" numFmtId="164" xfId="50">
      <alignment horizontal="left" indent="0" shrinkToFit="false" textRotation="0" vertical="bottom" wrapText="false"/>
      <protection hidden="false" locked="true"/>
    </xf>
    <xf applyAlignment="false" applyBorder="true" applyFont="true" applyProtection="false" borderId="56" fillId="0" fontId="0" numFmtId="164" xfId="50">
      <alignment horizontal="left" indent="0" shrinkToFit="false" textRotation="0" vertical="bottom" wrapText="false"/>
      <protection hidden="false" locked="true"/>
    </xf>
    <xf applyAlignment="true" applyBorder="false" applyFont="true" applyProtection="false" borderId="0" fillId="3" fontId="6" numFmtId="164" xfId="0">
      <alignment horizontal="justify" indent="0" shrinkToFit="false" textRotation="0" vertical="center" wrapText="true"/>
      <protection hidden="false" locked="true"/>
    </xf>
    <xf applyAlignment="true" applyBorder="true" applyFont="true" applyProtection="false" borderId="10" fillId="3" fontId="6" numFmtId="175" xfId="0">
      <alignment horizontal="general" indent="0" shrinkToFit="false" textRotation="0" vertical="center" wrapText="true"/>
      <protection hidden="false" locked="true"/>
    </xf>
    <xf applyAlignment="true" applyBorder="true" applyFont="true" applyProtection="false" borderId="10" fillId="3" fontId="6" numFmtId="164" xfId="0">
      <alignment horizontal="center" indent="0" shrinkToFit="false" textRotation="0" vertical="center" wrapText="true"/>
      <protection hidden="false" locked="true"/>
    </xf>
    <xf applyAlignment="true" applyBorder="true" applyFont="true" applyProtection="false" borderId="10" fillId="3" fontId="6" numFmtId="164" xfId="0">
      <alignment horizontal="general" indent="0" shrinkToFit="false" textRotation="0" vertical="center" wrapText="true"/>
      <protection hidden="false" locked="true"/>
    </xf>
    <xf applyAlignment="true" applyBorder="true" applyFont="true" applyProtection="false" borderId="0" fillId="3" fontId="6" numFmtId="164" xfId="0">
      <alignment horizontal="center" indent="0" shrinkToFit="false" textRotation="0" vertical="center" wrapText="true"/>
      <protection hidden="false" locked="true"/>
    </xf>
    <xf applyAlignment="false" applyBorder="true" applyFont="false" applyProtection="false" borderId="41" fillId="0" fontId="0" numFmtId="164" xfId="48">
      <alignment horizontal="general" indent="0" shrinkToFit="false" textRotation="0" vertical="bottom" wrapText="false"/>
      <protection hidden="false" locked="true"/>
    </xf>
    <xf applyAlignment="false" applyBorder="true" applyFont="false" applyProtection="false" borderId="51" fillId="0" fontId="0" numFmtId="164" xfId="48">
      <alignment horizontal="general" indent="0" shrinkToFit="false" textRotation="0" vertical="bottom" wrapText="false"/>
      <protection hidden="false" locked="true"/>
    </xf>
    <xf applyAlignment="false" applyBorder="true" applyFont="false" applyProtection="false" borderId="25" fillId="0" fontId="0" numFmtId="164" xfId="48">
      <alignment horizontal="general" indent="0" shrinkToFit="false" textRotation="0" vertical="bottom" wrapText="false"/>
      <protection hidden="false" locked="true"/>
    </xf>
    <xf applyAlignment="false" applyBorder="true" applyFont="false" applyProtection="false" borderId="28" fillId="0" fontId="0" numFmtId="164" xfId="48">
      <alignment horizontal="general" indent="0" shrinkToFit="false" textRotation="0" vertical="bottom" wrapText="false"/>
      <protection hidden="false" locked="true"/>
    </xf>
    <xf applyAlignment="false" applyBorder="true" applyFont="true" applyProtection="false" borderId="12" fillId="0" fontId="5" numFmtId="164" xfId="51">
      <alignment horizontal="left" indent="0" shrinkToFit="false" textRotation="0" vertical="bottom" wrapText="false"/>
      <protection hidden="false" locked="true"/>
    </xf>
    <xf applyAlignment="false" applyBorder="true" applyFont="false" applyProtection="false" borderId="13" fillId="0" fontId="5" numFmtId="164" xfId="51">
      <alignment horizontal="left" indent="0" shrinkToFit="false" textRotation="0" vertical="bottom" wrapText="false"/>
      <protection hidden="false" locked="true"/>
    </xf>
    <xf applyAlignment="false" applyBorder="true" applyFont="false" applyProtection="false" borderId="57" fillId="0" fontId="5" numFmtId="164" xfId="51">
      <alignment horizontal="left" indent="0" shrinkToFit="false" textRotation="0" vertical="bottom" wrapText="false"/>
      <protection hidden="false" locked="true"/>
    </xf>
    <xf applyAlignment="false" applyBorder="true" applyFont="false" applyProtection="false" borderId="58" fillId="0" fontId="5" numFmtId="164" xfId="52">
      <alignment horizontal="general" indent="0" shrinkToFit="false" textRotation="0" vertical="bottom" wrapText="false"/>
      <protection hidden="false" locked="true"/>
    </xf>
    <xf applyAlignment="false" applyBorder="true" applyFont="false" applyProtection="false" borderId="59" fillId="0" fontId="5" numFmtId="164" xfId="52">
      <alignment horizontal="general" indent="0" shrinkToFit="false" textRotation="0" vertical="bottom" wrapText="false"/>
      <protection hidden="false" locked="true"/>
    </xf>
    <xf applyAlignment="true" applyBorder="true" applyFont="true" applyProtection="false" borderId="0" fillId="0" fontId="0" numFmtId="164" xfId="0">
      <alignment horizontal="center" indent="0" shrinkToFit="false" textRotation="0" vertical="bottom" wrapText="true"/>
      <protection hidden="false" locked="true"/>
    </xf>
    <xf applyAlignment="true" applyBorder="false" applyFont="false" applyProtection="false" borderId="0" fillId="0" fontId="0" numFmtId="164" xfId="0">
      <alignment horizontal="general" indent="0" shrinkToFit="false" textRotation="0" vertical="bottom" wrapText="false"/>
      <protection hidden="false" locked="true"/>
    </xf>
    <xf applyAlignment="true" applyBorder="false" applyFont="true" applyProtection="false" borderId="0" fillId="0" fontId="0" numFmtId="164" xfId="0">
      <alignment horizontal="left" indent="0" shrinkToFit="false" textRotation="0" vertical="bottom" wrapText="false"/>
      <protection hidden="false" locked="true"/>
    </xf>
    <xf applyAlignment="true" applyBorder="false" applyFont="true" applyProtection="false" borderId="0" fillId="0" fontId="0" numFmtId="164" xfId="0">
      <alignment horizontal="left" indent="0" shrinkToFit="false" textRotation="0" vertical="bottom" wrapText="false"/>
      <protection hidden="false" locked="true"/>
    </xf>
    <xf applyAlignment="true" applyBorder="false" applyFont="true" applyProtection="false" borderId="0" fillId="0" fontId="0" numFmtId="164" xfId="0">
      <alignment horizontal="right" indent="0" shrinkToFit="false" textRotation="0" vertical="bottom" wrapText="false"/>
      <protection hidden="false" locked="true"/>
    </xf>
    <xf applyAlignment="true" applyBorder="false" applyFont="true" applyProtection="false" borderId="0" fillId="0" fontId="0" numFmtId="169" xfId="0">
      <alignment horizontal="right" indent="0" shrinkToFit="false" textRotation="0" vertical="bottom" wrapText="false"/>
      <protection hidden="false" locked="true"/>
    </xf>
    <xf applyAlignment="false" applyBorder="false" applyFont="false" applyProtection="false" borderId="0" fillId="0" fontId="0" numFmtId="164" xfId="21">
      <alignment horizontal="general" indent="0" shrinkToFit="false" textRotation="0" vertical="bottom" wrapText="false"/>
      <protection hidden="false" locked="true"/>
    </xf>
    <xf applyAlignment="true" applyBorder="false" applyFont="true" applyProtection="false" borderId="0" fillId="0" fontId="40" numFmtId="175" xfId="21">
      <alignment horizontal="general" indent="0" shrinkToFit="false" textRotation="0" vertical="center" wrapText="false"/>
      <protection hidden="false" locked="true"/>
    </xf>
    <xf applyAlignment="true" applyBorder="false" applyFont="false" applyProtection="false" borderId="0" fillId="0" fontId="0" numFmtId="175" xfId="21">
      <alignment horizontal="left" indent="0" shrinkToFit="false" textRotation="0" vertical="center" wrapText="true"/>
      <protection hidden="false" locked="true"/>
    </xf>
    <xf applyAlignment="true" applyBorder="false" applyFont="false" applyProtection="false" borderId="0" fillId="0" fontId="0" numFmtId="175" xfId="21">
      <alignment horizontal="center" indent="0" shrinkToFit="false" textRotation="0" vertical="center" wrapText="false"/>
      <protection hidden="false" locked="true"/>
    </xf>
    <xf applyAlignment="true" applyBorder="false" applyFont="false" applyProtection="false" borderId="0" fillId="0" fontId="0" numFmtId="164" xfId="21">
      <alignment horizontal="center" indent="0" shrinkToFit="false" textRotation="0" vertical="bottom" wrapText="false"/>
      <protection hidden="false" locked="true"/>
    </xf>
    <xf applyAlignment="true" applyBorder="false" applyFont="true" applyProtection="false" borderId="0" fillId="0" fontId="41" numFmtId="175" xfId="21">
      <alignment horizontal="center" indent="0" shrinkToFit="false" textRotation="0" vertical="center" wrapText="false"/>
      <protection hidden="false" locked="true"/>
    </xf>
    <xf applyAlignment="true" applyBorder="false" applyFont="true" applyProtection="false" borderId="0" fillId="0" fontId="41" numFmtId="175" xfId="21">
      <alignment horizontal="center" indent="0" shrinkToFit="false" textRotation="0" vertical="center" wrapText="true"/>
      <protection hidden="false" locked="true"/>
    </xf>
    <xf applyAlignment="true" applyBorder="false" applyFont="true" applyProtection="false" borderId="0" fillId="0" fontId="41" numFmtId="176" xfId="21">
      <alignment horizontal="center" indent="0" shrinkToFit="false" textRotation="0" vertical="center" wrapText="false"/>
      <protection hidden="false" locked="true"/>
    </xf>
    <xf applyAlignment="false" applyBorder="false" applyFont="false" applyProtection="false" borderId="0" fillId="0" fontId="0" numFmtId="175" xfId="21">
      <alignment horizontal="general" indent="0" shrinkToFit="false" textRotation="0" vertical="bottom" wrapText="false"/>
      <protection hidden="false" locked="true"/>
    </xf>
    <xf applyAlignment="true" applyBorder="false" applyFont="false" applyProtection="false" borderId="0" fillId="0" fontId="0" numFmtId="164" xfId="21">
      <alignment horizontal="general" indent="0" shrinkToFit="false" textRotation="0" vertical="bottom" wrapText="true"/>
      <protection hidden="false" locked="true"/>
    </xf>
    <xf applyAlignment="false" applyBorder="false" applyFont="true" applyProtection="false" borderId="0" fillId="0" fontId="0" numFmtId="168" xfId="21">
      <alignment horizontal="general" indent="0" shrinkToFit="false" textRotation="0" vertical="bottom" wrapText="false"/>
      <protection hidden="false" locked="true"/>
    </xf>
    <xf applyAlignment="true" applyBorder="true" applyFont="true" applyProtection="false" borderId="17" fillId="0" fontId="36" numFmtId="164" xfId="0">
      <alignment horizontal="center" indent="0" shrinkToFit="false" textRotation="0" vertical="bottom" wrapText="false"/>
      <protection hidden="false" locked="true"/>
    </xf>
    <xf applyAlignment="true" applyBorder="true" applyFont="true" applyProtection="false" borderId="60" fillId="0" fontId="5" numFmtId="164" xfId="0">
      <alignment horizontal="center" indent="0" shrinkToFit="false" textRotation="0" vertical="center" wrapText="false"/>
      <protection hidden="false" locked="true"/>
    </xf>
    <xf applyAlignment="true" applyBorder="true" applyFont="true" applyProtection="false" borderId="61" fillId="0" fontId="5" numFmtId="164" xfId="0">
      <alignment horizontal="center" indent="0" shrinkToFit="false" textRotation="0" vertical="center" wrapText="false"/>
      <protection hidden="false" locked="true"/>
    </xf>
    <xf applyAlignment="true" applyBorder="true" applyFont="true" applyProtection="false" borderId="62" fillId="0" fontId="5" numFmtId="164" xfId="0">
      <alignment horizontal="center" indent="0" shrinkToFit="false" textRotation="0" vertical="center" wrapText="false"/>
      <protection hidden="false" locked="true"/>
    </xf>
    <xf applyAlignment="true" applyBorder="true" applyFont="true" applyProtection="false" borderId="10" fillId="3" fontId="6" numFmtId="164" xfId="0">
      <alignment horizontal="center" indent="0" shrinkToFit="false" textRotation="0" vertical="center" wrapText="true"/>
      <protection hidden="false" locked="true"/>
    </xf>
    <xf applyAlignment="true" applyBorder="true" applyFont="true" applyProtection="false" borderId="10" fillId="3" fontId="9" numFmtId="176" xfId="0">
      <alignment horizontal="center" indent="0" shrinkToFit="false" textRotation="0" vertical="center" wrapText="false"/>
      <protection hidden="false" locked="true"/>
    </xf>
    <xf applyAlignment="true" applyBorder="true" applyFont="true" applyProtection="true" borderId="10" fillId="0" fontId="0" numFmtId="174" xfId="17">
      <alignment horizontal="center" indent="0" shrinkToFit="false" textRotation="0" vertical="center" wrapText="false"/>
      <protection hidden="false" locked="true"/>
    </xf>
    <xf applyAlignment="true" applyBorder="true" applyFont="true" applyProtection="false" borderId="11" fillId="0" fontId="0" numFmtId="164" xfId="0">
      <alignment horizontal="center" indent="0" shrinkToFit="false" textRotation="0" vertical="bottom" wrapText="true"/>
      <protection hidden="false" locked="true"/>
    </xf>
    <xf applyAlignment="false" applyBorder="true" applyFont="false" applyProtection="false" borderId="0" fillId="0" fontId="0" numFmtId="164" xfId="0">
      <alignment horizontal="general" indent="0" shrinkToFit="false" textRotation="0" vertical="bottom" wrapText="false"/>
      <protection hidden="false" locked="true"/>
    </xf>
    <xf applyAlignment="false" applyBorder="true" applyFont="false" applyProtection="false" borderId="6" fillId="0" fontId="0" numFmtId="164" xfId="0">
      <alignment horizontal="general" indent="0" shrinkToFit="false" textRotation="0" vertical="bottom" wrapText="false"/>
      <protection hidden="false" locked="true"/>
    </xf>
    <xf applyAlignment="true" applyBorder="true" applyFont="true" applyProtection="false" borderId="20" fillId="3" fontId="9" numFmtId="176" xfId="0">
      <alignment horizontal="center" indent="0" shrinkToFit="false" textRotation="0" vertical="center" wrapText="false"/>
      <protection hidden="false" locked="true"/>
    </xf>
    <xf applyAlignment="true" applyBorder="true" applyFont="true" applyProtection="false" borderId="9" fillId="0" fontId="5" numFmtId="164" xfId="0">
      <alignment horizontal="center" indent="0" shrinkToFit="false" textRotation="0" vertical="center" wrapText="false"/>
      <protection hidden="false" locked="true"/>
    </xf>
    <xf applyAlignment="true" applyBorder="true" applyFont="true" applyProtection="false" borderId="10" fillId="0" fontId="5" numFmtId="164" xfId="0">
      <alignment horizontal="center" indent="0" shrinkToFit="false" textRotation="0" vertical="center" wrapText="false"/>
      <protection hidden="false" locked="true"/>
    </xf>
    <xf applyAlignment="true" applyBorder="true" applyFont="true" applyProtection="false" borderId="11" fillId="0" fontId="5" numFmtId="164" xfId="0">
      <alignment horizontal="center" indent="0" shrinkToFit="false" textRotation="0" vertical="center" wrapText="false"/>
      <protection hidden="false" locked="true"/>
    </xf>
    <xf applyAlignment="true" applyBorder="true" applyFont="true" applyProtection="false" borderId="9" fillId="3" fontId="6" numFmtId="164" xfId="0">
      <alignment horizontal="center" indent="0" shrinkToFit="false" textRotation="0" vertical="center" wrapText="false"/>
      <protection hidden="false" locked="true"/>
    </xf>
    <xf applyAlignment="true" applyBorder="true" applyFont="true" applyProtection="false" borderId="9" fillId="0" fontId="0" numFmtId="164" xfId="0">
      <alignment horizontal="center" indent="0" shrinkToFit="false" textRotation="0" vertical="center" wrapText="false"/>
      <protection hidden="false" locked="true"/>
    </xf>
    <xf applyAlignment="true" applyBorder="true" applyFont="true" applyProtection="false" borderId="10" fillId="0" fontId="0" numFmtId="164" xfId="0">
      <alignment horizontal="center" indent="0" shrinkToFit="false" textRotation="0" vertical="center" wrapText="false"/>
      <protection hidden="false" locked="true"/>
    </xf>
    <xf applyAlignment="true" applyBorder="true" applyFont="true" applyProtection="false" borderId="10" fillId="0" fontId="0" numFmtId="164" xfId="0">
      <alignment horizontal="center" indent="0" shrinkToFit="false" textRotation="0" vertical="center" wrapText="true"/>
      <protection hidden="false" locked="true"/>
    </xf>
    <xf applyAlignment="true" applyBorder="true" applyFont="true" applyProtection="false" borderId="11" fillId="0" fontId="0" numFmtId="164" xfId="0">
      <alignment horizontal="center" indent="0" shrinkToFit="false" textRotation="0" vertical="center" wrapText="true"/>
      <protection hidden="false" locked="true"/>
    </xf>
    <xf applyAlignment="true" applyBorder="true" applyFont="false" applyProtection="false" borderId="5" fillId="0" fontId="0" numFmtId="164" xfId="0">
      <alignment horizontal="center" indent="0" shrinkToFit="false" textRotation="0" vertical="center" wrapText="false"/>
      <protection hidden="false" locked="true"/>
    </xf>
    <xf applyAlignment="true" applyBorder="true" applyFont="false" applyProtection="false" borderId="0" fillId="0" fontId="0" numFmtId="164" xfId="0">
      <alignment horizontal="center" indent="0" shrinkToFit="false" textRotation="0" vertical="center" wrapText="false"/>
      <protection hidden="false" locked="true"/>
    </xf>
    <xf applyAlignment="true" applyBorder="true" applyFont="true" applyProtection="false" borderId="63" fillId="0" fontId="0" numFmtId="164" xfId="0">
      <alignment horizontal="center" indent="0" shrinkToFit="false" textRotation="0" vertical="center" wrapText="false"/>
      <protection hidden="false" locked="true"/>
    </xf>
    <xf applyAlignment="true" applyBorder="true" applyFont="true" applyProtection="false" borderId="64" fillId="0" fontId="0" numFmtId="164" xfId="0">
      <alignment horizontal="center" indent="0" shrinkToFit="false" textRotation="0" vertical="center" wrapText="false"/>
      <protection hidden="false" locked="true"/>
    </xf>
    <xf applyAlignment="true" applyBorder="true" applyFont="true" applyProtection="false" borderId="64" fillId="0" fontId="0" numFmtId="164" xfId="0">
      <alignment horizontal="center" indent="0" shrinkToFit="false" textRotation="0" vertical="center" wrapText="true"/>
      <protection hidden="false" locked="true"/>
    </xf>
    <xf applyAlignment="true" applyBorder="true" applyFont="true" applyProtection="true" borderId="64" fillId="0" fontId="0" numFmtId="174" xfId="17">
      <alignment horizontal="center" indent="0" shrinkToFit="false" textRotation="0" vertical="center" wrapText="false"/>
      <protection hidden="false" locked="true"/>
    </xf>
    <xf applyAlignment="true" applyBorder="true" applyFont="true" applyProtection="false" borderId="65" fillId="0" fontId="0" numFmtId="164" xfId="0">
      <alignment horizontal="center" indent="0" shrinkToFit="false" textRotation="0" vertical="center" wrapText="true"/>
      <protection hidden="false" locked="true"/>
    </xf>
  </cellXfs>
  <cellStyles count="39">
    <cellStyle builtinId="0" customBuiltin="false" name="Normal" xfId="0"/>
    <cellStyle builtinId="3" customBuiltin="false" name="Comma" xfId="15"/>
    <cellStyle builtinId="6" customBuiltin="false" name="Comma [0]" xfId="16"/>
    <cellStyle builtinId="4" customBuiltin="false" name="Currency" xfId="17"/>
    <cellStyle builtinId="7" customBuiltin="false" name="Currency [0]" xfId="18"/>
    <cellStyle builtinId="5" customBuiltin="false" name="Percent" xfId="19"/>
    <cellStyle builtinId="54" customBuiltin="true" name="Normal 2" xfId="21"/>
    <cellStyle builtinId="54" customBuiltin="true" name="Normal 3" xfId="22"/>
    <cellStyle builtinId="54" customBuiltin="true" name="Normal 4" xfId="23"/>
    <cellStyle builtinId="54" customBuiltin="true" name="Normal_Pesquisa no referencial 10 de maio de 2013" xfId="24"/>
    <cellStyle builtinId="54" customBuiltin="true" name="Nota 2" xfId="25"/>
    <cellStyle builtinId="54" customBuiltin="true" name="Nota 3" xfId="26"/>
    <cellStyle builtinId="54" customBuiltin="true" name="Nota 4" xfId="27"/>
    <cellStyle builtinId="54" customBuiltin="true" name="Porcentagem 2" xfId="28"/>
    <cellStyle builtinId="54" customBuiltin="true" name="Porcentagem 3" xfId="29"/>
    <cellStyle builtinId="54" customBuiltin="true" name="Porcentagem 4" xfId="30"/>
    <cellStyle builtinId="54" customBuiltin="true" name="Porcentagem 5" xfId="31"/>
    <cellStyle builtinId="54" customBuiltin="true" name="Separador de milhares 2" xfId="32"/>
    <cellStyle builtinId="54" customBuiltin="true" name="Separador de milhares 2 2" xfId="33"/>
    <cellStyle builtinId="54" customBuiltin="true" name="Separador de milhares 3" xfId="34"/>
    <cellStyle builtinId="54" customBuiltin="true" name="Separador de milhares 3 2" xfId="35"/>
    <cellStyle builtinId="54" customBuiltin="true" name="Separador de milhares 3 2 2" xfId="36"/>
    <cellStyle builtinId="54" customBuiltin="true" name="Separador de milhares 3 3" xfId="37"/>
    <cellStyle builtinId="54" customBuiltin="true" name="Separador de milhares 4" xfId="38"/>
    <cellStyle builtinId="54" customBuiltin="true" name="Separador de milhares 4 2" xfId="39"/>
    <cellStyle builtinId="54" customBuiltin="true" name="Separador de milhares 4 2 2" xfId="40"/>
    <cellStyle builtinId="54" customBuiltin="true" name="Separador de milhares 4 3" xfId="41"/>
    <cellStyle builtinId="54" customBuiltin="true" name="Vírgula 2" xfId="42"/>
    <cellStyle builtinId="54" customBuiltin="true" name="Vírgula 2 2" xfId="43"/>
    <cellStyle builtinId="54" customBuiltin="true" name="Vírgula 3" xfId="44"/>
    <cellStyle builtinId="54" customBuiltin="true" name="Vírgula 3 2" xfId="45"/>
    <cellStyle builtinId="54" customBuiltin="true" name="Vírgula 4" xfId="46"/>
    <cellStyle builtinId="54" customBuiltin="true" name="Canto da tabela dinâmica" xfId="47"/>
    <cellStyle builtinId="54" customBuiltin="true" name="Valor da tabela dinâmica" xfId="48"/>
    <cellStyle builtinId="54" customBuiltin="true" name="Campo da tabela dinâmica" xfId="49"/>
    <cellStyle builtinId="54" customBuiltin="true" name="Categoria da tabela dinâmica" xfId="50"/>
    <cellStyle builtinId="54" customBuiltin="true" name="Título da tabela dinâmica" xfId="51"/>
    <cellStyle builtinId="54" customBuiltin="true" name="Resultado da tabela dinâmica" xfId="52"/>
    <cellStyle builtinId="8" customBuiltin="false" name="*unknown*" xfId="20"/>
  </cellStyles>
  <dxfs count="31">
    <dxf>
      <font>
        <name val="Arial"/>
        <charset val="1"/>
        <family val="2"/>
        <sz val="10"/>
      </font>
      <fill>
        <patternFill>
          <bgColor rgb="FFBFBFC0"/>
        </patternFill>
      </fill>
    </dxf>
    <dxf>
      <font>
        <name val="Arial"/>
        <charset val="1"/>
        <family val="2"/>
        <sz val="10"/>
      </font>
      <fill>
        <patternFill>
          <bgColor rgb="FFFF0000"/>
        </patternFill>
      </fill>
    </dxf>
    <dxf>
      <font>
        <name val="Arial"/>
        <charset val="1"/>
        <family val="2"/>
        <sz val="10"/>
      </font>
      <fill>
        <patternFill>
          <bgColor rgb="FFFF0000"/>
        </patternFill>
      </fill>
    </dxf>
    <dxf>
      <font>
        <name val="Arial"/>
        <charset val="1"/>
        <family val="2"/>
        <sz val="10"/>
      </font>
      <fill>
        <patternFill>
          <bgColor rgb="FFFFFFCC"/>
        </patternFill>
      </fill>
    </dxf>
    <dxf>
      <font>
        <name val="Arial"/>
        <charset val="1"/>
        <family val="2"/>
        <sz val="10"/>
      </font>
      <fill>
        <patternFill>
          <bgColor rgb="FFBFBFC0"/>
        </patternFill>
      </fill>
    </dxf>
    <dxf>
      <font>
        <name val="Arial"/>
        <charset val="1"/>
        <family val="2"/>
        <sz val="10"/>
      </font>
      <fill>
        <patternFill>
          <bgColor rgb="FFBFBFC0"/>
        </patternFill>
      </fill>
    </dxf>
    <dxf>
      <font>
        <name val="Arial"/>
        <charset val="1"/>
        <family val="2"/>
        <sz val="10"/>
      </font>
      <fill>
        <patternFill>
          <bgColor rgb="FFFFFFCC"/>
        </patternFill>
      </fill>
    </dxf>
    <dxf>
      <font>
        <name val="Arial"/>
        <charset val="1"/>
        <family val="2"/>
        <sz val="10"/>
      </font>
      <fill>
        <patternFill>
          <bgColor rgb="FFBFBFC0"/>
        </patternFill>
      </fill>
    </dxf>
    <dxf>
      <font>
        <name val="Arial"/>
        <charset val="1"/>
        <family val="2"/>
        <sz val="10"/>
      </font>
      <fill>
        <patternFill>
          <bgColor rgb="FFFFFFCC"/>
        </patternFill>
      </fill>
    </dxf>
    <dxf>
      <font>
        <name val="Arial"/>
        <charset val="1"/>
        <family val="2"/>
        <sz val="10"/>
      </font>
      <fill>
        <patternFill>
          <bgColor rgb="FFBFBFC0"/>
        </patternFill>
      </fill>
    </dxf>
    <dxf>
      <font>
        <name val="Arial"/>
        <charset val="1"/>
        <family val="2"/>
        <sz val="10"/>
      </font>
      <fill>
        <patternFill>
          <bgColor rgb="FFBFBFC0"/>
        </patternFill>
      </fill>
    </dxf>
    <dxf>
      <font>
        <name val="Arial"/>
        <charset val="1"/>
        <family val="2"/>
        <sz val="10"/>
      </font>
      <fill>
        <patternFill>
          <bgColor rgb="FFBFBFC0"/>
        </patternFill>
      </fill>
    </dxf>
    <dxf>
      <font>
        <name val="Arial"/>
        <charset val="1"/>
        <family val="2"/>
        <sz val="10"/>
      </font>
      <fill>
        <patternFill>
          <bgColor rgb="FFBFBFC0"/>
        </patternFill>
      </fill>
    </dxf>
    <dxf>
      <font>
        <name val="Arial"/>
        <charset val="1"/>
        <family val="2"/>
        <sz val="10"/>
      </font>
      <fill>
        <patternFill>
          <bgColor rgb="FFBFBFC0"/>
        </patternFill>
      </fill>
    </dxf>
    <dxf>
      <font>
        <name val="Arial"/>
        <charset val="1"/>
        <family val="2"/>
        <sz val="10"/>
      </font>
      <fill>
        <patternFill>
          <bgColor rgb="FFBFBFC0"/>
        </patternFill>
      </fill>
    </dxf>
    <dxf>
      <font>
        <name val="Arial"/>
        <charset val="1"/>
        <family val="2"/>
        <sz val="10"/>
      </font>
      <fill>
        <patternFill>
          <bgColor rgb="FFBFBFC0"/>
        </patternFill>
      </fill>
    </dxf>
    <dxf>
      <font>
        <name val="Arial"/>
        <charset val="1"/>
        <family val="2"/>
        <sz val="10"/>
      </font>
      <fill>
        <patternFill>
          <bgColor rgb="FFBFBFC0"/>
        </patternFill>
      </fill>
    </dxf>
    <dxf>
      <font>
        <name val="Arial"/>
        <charset val="1"/>
        <family val="2"/>
        <sz val="10"/>
      </font>
      <fill>
        <patternFill>
          <bgColor rgb="FFBFBFC0"/>
        </patternFill>
      </fill>
    </dxf>
    <dxf>
      <font>
        <name val="Arial"/>
        <charset val="1"/>
        <family val="2"/>
        <sz val="10"/>
      </font>
      <fill>
        <patternFill>
          <bgColor rgb="FFBFBFC0"/>
        </patternFill>
      </fill>
    </dxf>
    <dxf>
      <font>
        <name val="Arial"/>
        <charset val="1"/>
        <family val="2"/>
        <sz val="10"/>
      </font>
      <fill>
        <patternFill>
          <bgColor rgb="FFBFBFC0"/>
        </patternFill>
      </fill>
    </dxf>
    <dxf>
      <font>
        <name val="Arial"/>
        <charset val="1"/>
        <family val="2"/>
        <sz val="10"/>
      </font>
      <fill>
        <patternFill>
          <bgColor rgb="FFBFBFC0"/>
        </patternFill>
      </fill>
    </dxf>
    <dxf>
      <font>
        <name val="Arial"/>
        <charset val="1"/>
        <family val="2"/>
        <sz val="10"/>
      </font>
      <fill>
        <patternFill>
          <bgColor rgb="FFBFBFC0"/>
        </patternFill>
      </fill>
    </dxf>
    <dxf>
      <font>
        <name val="Arial"/>
        <charset val="1"/>
        <family val="2"/>
        <sz val="10"/>
      </font>
      <fill>
        <patternFill>
          <bgColor rgb="FFBFBFC0"/>
        </patternFill>
      </fill>
    </dxf>
    <dxf>
      <font>
        <name val="Arial"/>
        <charset val="1"/>
        <family val="2"/>
        <sz val="10"/>
      </font>
      <fill>
        <patternFill>
          <bgColor rgb="FFBFBFC0"/>
        </patternFill>
      </fill>
    </dxf>
    <dxf>
      <font>
        <name val="Arial"/>
        <charset val="1"/>
        <family val="2"/>
        <sz val="10"/>
      </font>
      <fill>
        <patternFill>
          <bgColor rgb="FFBFBFC0"/>
        </patternFill>
      </fill>
    </dxf>
    <dxf>
      <font>
        <name val="Arial"/>
        <charset val="1"/>
        <family val="2"/>
        <sz val="10"/>
      </font>
      <fill>
        <patternFill>
          <bgColor rgb="FFBFBFC0"/>
        </patternFill>
      </fill>
    </dxf>
    <dxf>
      <font>
        <name val="Arial"/>
        <charset val="1"/>
        <family val="2"/>
        <sz val="10"/>
      </font>
      <fill>
        <patternFill>
          <bgColor rgb="FFBFBFC0"/>
        </patternFill>
      </fill>
    </dxf>
    <dxf>
      <font>
        <name val="Arial"/>
        <charset val="1"/>
        <family val="2"/>
        <sz val="10"/>
      </font>
      <fill>
        <patternFill>
          <bgColor rgb="FFBFBFC0"/>
        </patternFill>
      </fill>
    </dxf>
    <dxf>
      <font>
        <name val="Arial"/>
        <charset val="1"/>
        <family val="2"/>
        <sz val="10"/>
      </font>
      <fill>
        <patternFill>
          <bgColor rgb="FFBFBFC0"/>
        </patternFill>
      </fill>
    </dxf>
    <dxf>
      <font>
        <name val="Arial"/>
        <charset val="1"/>
        <family val="2"/>
        <sz val="10"/>
      </font>
      <fill>
        <patternFill>
          <bgColor rgb="FFBFBFC0"/>
        </patternFill>
      </fill>
    </dxf>
    <dxf>
      <font>
        <name val="Arial"/>
        <charset val="1"/>
        <family val="2"/>
        <sz val="10"/>
      </font>
      <fill>
        <patternFill>
          <bgColor rgb="FFBFBFC0"/>
        </patternFill>
      </fill>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BFBF99"/>
      <rgbColor rgb="FF95B3D7"/>
      <rgbColor rgb="FF993366"/>
      <rgbColor rgb="FFFFFFCC"/>
      <rgbColor rgb="FFCCFFFF"/>
      <rgbColor rgb="FF660066"/>
      <rgbColor rgb="FFD9D9D9"/>
      <rgbColor rgb="FF0066CC"/>
      <rgbColor rgb="FFCCCCFF"/>
      <rgbColor rgb="FF000080"/>
      <rgbColor rgb="FFFF00FF"/>
      <rgbColor rgb="FFF2F2F2"/>
      <rgbColor rgb="FF00FFFF"/>
      <rgbColor rgb="FF800080"/>
      <rgbColor rgb="FF800000"/>
      <rgbColor rgb="FF008080"/>
      <rgbColor rgb="FF0000FF"/>
      <rgbColor rgb="FF00B0F0"/>
      <rgbColor rgb="FFDCE6F2"/>
      <rgbColor rgb="FFCCFFCC"/>
      <rgbColor rgb="FFFFFF99"/>
      <rgbColor rgb="FFB9CDE5"/>
      <rgbColor rgb="FFBFBFBF"/>
      <rgbColor rgb="FFBFBFC0"/>
      <rgbColor rgb="FFFFCC99"/>
      <rgbColor rgb="FF3366FF"/>
      <rgbColor rgb="FF92D050"/>
      <rgbColor rgb="FF99CC00"/>
      <rgbColor rgb="FFFFC000"/>
      <rgbColor rgb="FFFF9900"/>
      <rgbColor rgb="FFFF6600"/>
      <rgbColor rgb="FF666699"/>
      <rgbColor rgb="FFB2B2B2"/>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sharedStrings" Target="sharedStrings.xml"/>
</Relationships>
</file>

<file path=xl/drawings/_rels/drawing1.xml.rels><?xml version="1.0" encoding="UTF-8"?>
<Relationships xmlns="http://schemas.openxmlformats.org/package/2006/relationships"><Relationship Id="rId1" Type="http://schemas.openxmlformats.org/officeDocument/2006/relationships/image" Target="../media/image34.wmf"/>
</Relationships>
</file>

<file path=xl/drawings/_rels/drawing2.xml.rels><?xml version="1.0" encoding="UTF-8"?>
<Relationships xmlns="http://schemas.openxmlformats.org/package/2006/relationships"><Relationship Id="rId1" Type="http://schemas.openxmlformats.org/officeDocument/2006/relationships/image" Target="../media/image35.wmf"/>
</Relationships>
</file>

<file path=xl/drawings/_rels/drawing3.xml.rels><?xml version="1.0" encoding="UTF-8"?>
<Relationships xmlns="http://schemas.openxmlformats.org/package/2006/relationships"><Relationship Id="rId1" Type="http://schemas.openxmlformats.org/officeDocument/2006/relationships/image" Target="../media/image36.wmf"/>
</Relationships>
</file>

<file path=xl/drawings/_rels/drawing4.xml.rels><?xml version="1.0" encoding="UTF-8"?>
<Relationships xmlns="http://schemas.openxmlformats.org/package/2006/relationships"><Relationship Id="rId1" Type="http://schemas.openxmlformats.org/officeDocument/2006/relationships/image" Target="../media/image37.wmf"/>
</Relationships>
</file>

<file path=xl/drawings/_rels/drawing5.xml.rels><?xml version="1.0" encoding="UTF-8"?>
<Relationships xmlns="http://schemas.openxmlformats.org/package/2006/relationships"><Relationship Id="rId1" Type="http://schemas.openxmlformats.org/officeDocument/2006/relationships/image" Target="../media/image38.wmf"/>
</Relationships>
</file>

<file path=xl/drawings/_rels/drawing6.xml.rels><?xml version="1.0" encoding="UTF-8"?>
<Relationships xmlns="http://schemas.openxmlformats.org/package/2006/relationships"><Relationship Id="rId1" Type="http://schemas.openxmlformats.org/officeDocument/2006/relationships/image" Target="../media/image39.wmf"/>
</Relationships>
</file>

<file path=xl/drawings/_rels/drawing7.xml.rels><?xml version="1.0" encoding="UTF-8"?>
<Relationships xmlns="http://schemas.openxmlformats.org/package/2006/relationships"><Relationship Id="rId1" Type="http://schemas.openxmlformats.org/officeDocument/2006/relationships/image" Target="../media/image40.wmf"/>
</Relationships>
</file>

<file path=xl/drawings/_rels/drawing8.xml.rels><?xml version="1.0" encoding="UTF-8"?>
<Relationships xmlns="http://schemas.openxmlformats.org/package/2006/relationships"><Relationship Id="rId1" Type="http://schemas.openxmlformats.org/officeDocument/2006/relationships/image" Target="../media/image41.wmf"/>
</Relationships>
</file>

<file path=xl/drawings/drawing1.xml><?xml version="1.0" encoding="utf-8"?>
<xdr:wsDr xmlns:a="http://schemas.openxmlformats.org/drawingml/2006/main" xmlns:r="http://schemas.openxmlformats.org/officeDocument/2006/relationships" xmlns:xdr="http://schemas.openxmlformats.org/drawingml/2006/spreadsheetDrawing">
  <xdr:twoCellAnchor editAs="absolute">
    <xdr:from>
      <xdr:col>0</xdr:col>
      <xdr:colOff>101520</xdr:colOff>
      <xdr:row>0</xdr:row>
      <xdr:rowOff>32400</xdr:rowOff>
    </xdr:from>
    <xdr:to>
      <xdr:col>1</xdr:col>
      <xdr:colOff>432360</xdr:colOff>
      <xdr:row>4</xdr:row>
      <xdr:rowOff>98280</xdr:rowOff>
    </xdr:to>
    <xdr:pic>
      <xdr:nvPicPr>
        <xdr:cNvPr descr="" id="0" name="Imagem 2"/>
        <xdr:cNvPicPr/>
      </xdr:nvPicPr>
      <xdr:blipFill>
        <a:blip r:embed="rId1"/>
        <a:stretch>
          <a:fillRect/>
        </a:stretch>
      </xdr:blipFill>
      <xdr:spPr>
        <a:xfrm>
          <a:off x="101520" y="32400"/>
          <a:ext cx="1086480" cy="856440"/>
        </a:xfrm>
        <a:prstGeom prst="rect">
          <a:avLst/>
        </a:prstGeom>
      </xdr:spPr>
    </xdr:pic>
    <xdr:clientData/>
  </xdr:twoCellAnchor>
</xdr:wsDr>
</file>

<file path=xl/drawings/drawing10.xml><?xml version="1.0" encoding="utf-8"?>
<xdr:wsDr xmlns:a="http://schemas.openxmlformats.org/drawingml/2006/main" xmlns:r="http://schemas.openxmlformats.org/officeDocument/2006/relationships" xmlns:xdr="http://schemas.openxmlformats.org/drawingml/2006/spreadsheetDrawing"/>
</file>

<file path=xl/drawings/drawing2.xml><?xml version="1.0" encoding="utf-8"?>
<xdr:wsDr xmlns:a="http://schemas.openxmlformats.org/drawingml/2006/main" xmlns:r="http://schemas.openxmlformats.org/officeDocument/2006/relationships" xmlns:xdr="http://schemas.openxmlformats.org/drawingml/2006/spreadsheetDrawing">
  <xdr:twoCellAnchor editAs="absolute">
    <xdr:from>
      <xdr:col>1</xdr:col>
      <xdr:colOff>429480</xdr:colOff>
      <xdr:row>2</xdr:row>
      <xdr:rowOff>226080</xdr:rowOff>
    </xdr:from>
    <xdr:to>
      <xdr:col>3</xdr:col>
      <xdr:colOff>320400</xdr:colOff>
      <xdr:row>7</xdr:row>
      <xdr:rowOff>167040</xdr:rowOff>
    </xdr:to>
    <xdr:pic>
      <xdr:nvPicPr>
        <xdr:cNvPr descr="" id="1" name="Imagem 2"/>
        <xdr:cNvPicPr/>
      </xdr:nvPicPr>
      <xdr:blipFill>
        <a:blip r:embed="rId1"/>
        <a:stretch>
          <a:fillRect/>
        </a:stretch>
      </xdr:blipFill>
      <xdr:spPr>
        <a:xfrm>
          <a:off x="1709640" y="511560"/>
          <a:ext cx="1130400" cy="912600"/>
        </a:xfrm>
        <a:prstGeom prst="rect">
          <a:avLst/>
        </a:prstGeom>
      </xdr:spPr>
    </xdr:pic>
    <xdr:clientData/>
  </xdr:twoCellAnchor>
</xdr:wsDr>
</file>

<file path=xl/drawings/drawing3.xml><?xml version="1.0" encoding="utf-8"?>
<xdr:wsDr xmlns:a="http://schemas.openxmlformats.org/drawingml/2006/main" xmlns:r="http://schemas.openxmlformats.org/officeDocument/2006/relationships" xmlns:xdr="http://schemas.openxmlformats.org/drawingml/2006/spreadsheetDrawing">
  <xdr:twoCellAnchor editAs="absolute">
    <xdr:from>
      <xdr:col>1</xdr:col>
      <xdr:colOff>56160</xdr:colOff>
      <xdr:row>0</xdr:row>
      <xdr:rowOff>27720</xdr:rowOff>
    </xdr:from>
    <xdr:to>
      <xdr:col>2</xdr:col>
      <xdr:colOff>308160</xdr:colOff>
      <xdr:row>5</xdr:row>
      <xdr:rowOff>90000</xdr:rowOff>
    </xdr:to>
    <xdr:pic>
      <xdr:nvPicPr>
        <xdr:cNvPr descr="" id="2" name="Imagem 2"/>
        <xdr:cNvPicPr/>
      </xdr:nvPicPr>
      <xdr:blipFill>
        <a:blip r:embed="rId1"/>
        <a:stretch>
          <a:fillRect/>
        </a:stretch>
      </xdr:blipFill>
      <xdr:spPr>
        <a:xfrm>
          <a:off x="1033920" y="27720"/>
          <a:ext cx="1089000" cy="852840"/>
        </a:xfrm>
        <a:prstGeom prst="rect">
          <a:avLst/>
        </a:prstGeom>
      </xdr:spPr>
    </xdr:pic>
    <xdr:clientData/>
  </xdr:twoCellAnchor>
</xdr:wsDr>
</file>

<file path=xl/drawings/drawing4.xml><?xml version="1.0" encoding="utf-8"?>
<xdr:wsDr xmlns:a="http://schemas.openxmlformats.org/drawingml/2006/main" xmlns:r="http://schemas.openxmlformats.org/officeDocument/2006/relationships" xmlns:xdr="http://schemas.openxmlformats.org/drawingml/2006/spreadsheetDrawing">
  <xdr:twoCellAnchor editAs="absolute">
    <xdr:from>
      <xdr:col>0</xdr:col>
      <xdr:colOff>76680</xdr:colOff>
      <xdr:row>0</xdr:row>
      <xdr:rowOff>15840</xdr:rowOff>
    </xdr:from>
    <xdr:to>
      <xdr:col>3</xdr:col>
      <xdr:colOff>34920</xdr:colOff>
      <xdr:row>3</xdr:row>
      <xdr:rowOff>32040</xdr:rowOff>
    </xdr:to>
    <xdr:pic>
      <xdr:nvPicPr>
        <xdr:cNvPr descr="" id="3" name="Imagem 2"/>
        <xdr:cNvPicPr/>
      </xdr:nvPicPr>
      <xdr:blipFill>
        <a:blip r:embed="rId1"/>
        <a:stretch>
          <a:fillRect/>
        </a:stretch>
      </xdr:blipFill>
      <xdr:spPr>
        <a:xfrm>
          <a:off x="76680" y="15840"/>
          <a:ext cx="804600" cy="559080"/>
        </a:xfrm>
        <a:prstGeom prst="rect">
          <a:avLst/>
        </a:prstGeom>
      </xdr:spPr>
    </xdr:pic>
    <xdr:clientData/>
  </xdr:twoCellAnchor>
</xdr:wsDr>
</file>

<file path=xl/drawings/drawing5.xml><?xml version="1.0" encoding="utf-8"?>
<xdr:wsDr xmlns:a="http://schemas.openxmlformats.org/drawingml/2006/main" xmlns:r="http://schemas.openxmlformats.org/officeDocument/2006/relationships" xmlns:xdr="http://schemas.openxmlformats.org/drawingml/2006/spreadsheetDrawing">
  <xdr:twoCellAnchor editAs="absolute">
    <xdr:from>
      <xdr:col>17</xdr:col>
      <xdr:colOff>351000</xdr:colOff>
      <xdr:row>1</xdr:row>
      <xdr:rowOff>19440</xdr:rowOff>
    </xdr:from>
    <xdr:to>
      <xdr:col>18</xdr:col>
      <xdr:colOff>674640</xdr:colOff>
      <xdr:row>5</xdr:row>
      <xdr:rowOff>219240</xdr:rowOff>
    </xdr:to>
    <xdr:pic>
      <xdr:nvPicPr>
        <xdr:cNvPr descr="" id="4" name="Imagem 1"/>
        <xdr:cNvPicPr/>
      </xdr:nvPicPr>
      <xdr:blipFill>
        <a:blip r:embed="rId1"/>
        <a:stretch>
          <a:fillRect/>
        </a:stretch>
      </xdr:blipFill>
      <xdr:spPr>
        <a:xfrm>
          <a:off x="13602600" y="352800"/>
          <a:ext cx="1261080" cy="904320"/>
        </a:xfrm>
        <a:prstGeom prst="rect">
          <a:avLst/>
        </a:prstGeom>
      </xdr:spPr>
    </xdr:pic>
    <xdr:clientData/>
  </xdr:twoCellAnchor>
</xdr:wsDr>
</file>

<file path=xl/drawings/drawing6.xml><?xml version="1.0" encoding="utf-8"?>
<xdr:wsDr xmlns:a="http://schemas.openxmlformats.org/drawingml/2006/main" xmlns:r="http://schemas.openxmlformats.org/officeDocument/2006/relationships" xmlns:xdr="http://schemas.openxmlformats.org/drawingml/2006/spreadsheetDrawing">
  <xdr:twoCellAnchor editAs="absolute">
    <xdr:from>
      <xdr:col>0</xdr:col>
      <xdr:colOff>46080</xdr:colOff>
      <xdr:row>0</xdr:row>
      <xdr:rowOff>19440</xdr:rowOff>
    </xdr:from>
    <xdr:to>
      <xdr:col>0</xdr:col>
      <xdr:colOff>817200</xdr:colOff>
      <xdr:row>2</xdr:row>
      <xdr:rowOff>133560</xdr:rowOff>
    </xdr:to>
    <xdr:pic>
      <xdr:nvPicPr>
        <xdr:cNvPr descr="" id="5" name="Imagem 2"/>
        <xdr:cNvPicPr/>
      </xdr:nvPicPr>
      <xdr:blipFill>
        <a:blip r:embed="rId1"/>
        <a:stretch>
          <a:fillRect/>
        </a:stretch>
      </xdr:blipFill>
      <xdr:spPr>
        <a:xfrm>
          <a:off x="46080" y="19440"/>
          <a:ext cx="771120" cy="533160"/>
        </a:xfrm>
        <a:prstGeom prst="rect">
          <a:avLst/>
        </a:prstGeom>
      </xdr:spPr>
    </xdr:pic>
    <xdr:clientData/>
  </xdr:twoCellAnchor>
</xdr:wsDr>
</file>

<file path=xl/drawings/drawing7.xml><?xml version="1.0" encoding="utf-8"?>
<xdr:wsDr xmlns:a="http://schemas.openxmlformats.org/drawingml/2006/main" xmlns:r="http://schemas.openxmlformats.org/officeDocument/2006/relationships" xmlns:xdr="http://schemas.openxmlformats.org/drawingml/2006/spreadsheetDrawing">
  <xdr:twoCellAnchor editAs="absolute">
    <xdr:from>
      <xdr:col>0</xdr:col>
      <xdr:colOff>46080</xdr:colOff>
      <xdr:row>0</xdr:row>
      <xdr:rowOff>57600</xdr:rowOff>
    </xdr:from>
    <xdr:to>
      <xdr:col>0</xdr:col>
      <xdr:colOff>817200</xdr:colOff>
      <xdr:row>2</xdr:row>
      <xdr:rowOff>171720</xdr:rowOff>
    </xdr:to>
    <xdr:pic>
      <xdr:nvPicPr>
        <xdr:cNvPr descr="" id="6" name="Imagem 2"/>
        <xdr:cNvPicPr/>
      </xdr:nvPicPr>
      <xdr:blipFill>
        <a:blip r:embed="rId1"/>
        <a:stretch>
          <a:fillRect/>
        </a:stretch>
      </xdr:blipFill>
      <xdr:spPr>
        <a:xfrm>
          <a:off x="46080" y="57600"/>
          <a:ext cx="771120" cy="533160"/>
        </a:xfrm>
        <a:prstGeom prst="rect">
          <a:avLst/>
        </a:prstGeom>
      </xdr:spPr>
    </xdr:pic>
    <xdr:clientData/>
  </xdr:twoCellAnchor>
</xdr:wsDr>
</file>

<file path=xl/drawings/drawing8.xml><?xml version="1.0" encoding="utf-8"?>
<xdr:wsDr xmlns:a="http://schemas.openxmlformats.org/drawingml/2006/main" xmlns:r="http://schemas.openxmlformats.org/officeDocument/2006/relationships" xmlns:xdr="http://schemas.openxmlformats.org/drawingml/2006/spreadsheetDrawing">
  <xdr:twoCellAnchor editAs="absolute">
    <xdr:from>
      <xdr:col>0</xdr:col>
      <xdr:colOff>36360</xdr:colOff>
      <xdr:row>0</xdr:row>
      <xdr:rowOff>10080</xdr:rowOff>
    </xdr:from>
    <xdr:to>
      <xdr:col>1</xdr:col>
      <xdr:colOff>45360</xdr:colOff>
      <xdr:row>4</xdr:row>
      <xdr:rowOff>124200</xdr:rowOff>
    </xdr:to>
    <xdr:pic>
      <xdr:nvPicPr>
        <xdr:cNvPr descr="" id="7" name="Imagem 2"/>
        <xdr:cNvPicPr/>
      </xdr:nvPicPr>
      <xdr:blipFill>
        <a:blip r:embed="rId1"/>
        <a:stretch>
          <a:fillRect/>
        </a:stretch>
      </xdr:blipFill>
      <xdr:spPr>
        <a:xfrm>
          <a:off x="36360" y="10080"/>
          <a:ext cx="1117440" cy="904680"/>
        </a:xfrm>
        <a:prstGeom prst="rect">
          <a:avLst/>
        </a:prstGeom>
      </xdr:spPr>
    </xdr:pic>
    <xdr:clientData/>
  </xdr:twoCellAnchor>
</xdr:wsDr>
</file>

<file path=xl/drawings/drawing9.xml><?xml version="1.0" encoding="utf-8"?>
<xdr:wsDr xmlns:a="http://schemas.openxmlformats.org/drawingml/2006/main" xmlns:r="http://schemas.openxmlformats.org/officeDocument/2006/relationships" xmlns:xdr="http://schemas.openxmlformats.org/drawingml/2006/spreadsheetDrawing"/>
</file>

<file path=xl/pivotTables/pivotTable10.xml><?xml version="1.0" encoding="utf-8"?>
<pivotTableDefinition xmlns="http://schemas.openxmlformats.org/spreadsheetml/2006/main" autoFormatId="1" cacheId="0" colGrandTotals="true" dataCaption="Dados" dataOnRows="true" dataPosition="65535" enableDrill="true" name="Tabela dinâmica1" rowGrandTotals="true">
  <location colPageCount="2" firstDataCol="12" firstDataRow="3" firstHeaderRow="1" ref="J2:N476" rowPageCount="473"/>
  <rowFields count="3"/>
  <colFields count="1"/>
  <dataFields count="2"/>
</pivotTableDefinition>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10.xml.rels><?xml version="1.0" encoding="UTF-8"?>
<Relationships xmlns="http://schemas.openxmlformats.org/package/2006/relationships"><Relationship Id="rId1" Type="http://schemas.openxmlformats.org/officeDocument/2006/relationships/pivotTable" Target="../pivotTables/pivotTable10.xml"/>
</Relationships>
</file>

<file path=xl/worksheets/_rels/sheet11.xml.rels><?xml version="1.0" encoding="UTF-8"?>
<Relationships xmlns="http://schemas.openxmlformats.org/package/2006/relationships"><Relationship Id="rId1" Type="http://schemas.openxmlformats.org/officeDocument/2006/relationships/drawing" Target="../drawings/drawing9.xml"/>
</Relationships>
</file>

<file path=xl/worksheets/_rels/sheet12.xml.rels><?xml version="1.0" encoding="UTF-8"?>
<Relationships xmlns="http://schemas.openxmlformats.org/package/2006/relationships"><Relationship Id="rId1" Type="http://schemas.openxmlformats.org/officeDocument/2006/relationships/drawing" Target="../drawings/drawing10.xml"/>
</Relationships>
</file>

<file path=xl/worksheets/_rels/sheet2.xml.rels><?xml version="1.0" encoding="UTF-8"?>
<Relationships xmlns="http://schemas.openxmlformats.org/package/2006/relationships"><Relationship Id="rId1" Type="http://schemas.openxmlformats.org/officeDocument/2006/relationships/drawing" Target="../drawings/drawing2.xml"/>
</Relationships>
</file>

<file path=xl/worksheets/_rels/sheet3.xml.rels><?xml version="1.0" encoding="UTF-8"?>
<Relationships xmlns="http://schemas.openxmlformats.org/package/2006/relationships"><Relationship Id="rId1" Type="http://schemas.openxmlformats.org/officeDocument/2006/relationships/drawing" Target="../drawings/drawing3.xml"/>
</Relationships>
</file>

<file path=xl/worksheets/_rels/sheet4.xml.rels><?xml version="1.0" encoding="UTF-8"?>
<Relationships xmlns="http://schemas.openxmlformats.org/package/2006/relationships"><Relationship Id="rId1" Type="http://schemas.openxmlformats.org/officeDocument/2006/relationships/drawing" Target="../drawings/drawing4.xml"/>
</Relationships>
</file>

<file path=xl/worksheets/_rels/sheet5.xml.rels><?xml version="1.0" encoding="UTF-8"?>
<Relationships xmlns="http://schemas.openxmlformats.org/package/2006/relationships"><Relationship Id="rId1" Type="http://schemas.openxmlformats.org/officeDocument/2006/relationships/drawing" Target="../drawings/drawing5.xml"/>
</Relationships>
</file>

<file path=xl/worksheets/_rels/sheet6.xml.rels><?xml version="1.0" encoding="UTF-8"?>
<Relationships xmlns="http://schemas.openxmlformats.org/package/2006/relationships"><Relationship Id="rId1" Type="http://schemas.openxmlformats.org/officeDocument/2006/relationships/drawing" Target="../drawings/drawing6.xml"/>
</Relationships>
</file>

<file path=xl/worksheets/_rels/sheet7.xml.rels><?xml version="1.0" encoding="UTF-8"?>
<Relationships xmlns="http://schemas.openxmlformats.org/package/2006/relationships"><Relationship Id="rId1" Type="http://schemas.openxmlformats.org/officeDocument/2006/relationships/drawing" Target="../drawings/drawing7.xml"/>
</Relationships>
</file>

<file path=xl/worksheets/_rels/sheet8.xml.rels><?xml version="1.0" encoding="UTF-8"?>
<Relationships xmlns="http://schemas.openxmlformats.org/package/2006/relationships"><Relationship Id="rId1" Type="http://schemas.openxmlformats.org/officeDocument/2006/relationships/drawing" Target="../drawings/drawing8.xml"/>
</Relationships>
</file>

<file path=xl/worksheets/sheet1.xml><?xml version="1.0" encoding="utf-8"?>
<worksheet xmlns="http://schemas.openxmlformats.org/spreadsheetml/2006/main" xmlns:r="http://schemas.openxmlformats.org/officeDocument/2006/relationships">
  <sheetPr filterMode="false">
    <pageSetUpPr fitToPage="true"/>
  </sheetPr>
  <dimension ref="A1:AF31"/>
  <sheetViews>
    <sheetView colorId="64" defaultGridColor="true" rightToLeft="false" showFormulas="false" showGridLines="true" showOutlineSymbols="true" showRowColHeaders="true" showZeros="true" tabSelected="false" topLeftCell="A13" view="pageBreakPreview" windowProtection="false" workbookViewId="0" zoomScale="100" zoomScaleNormal="100" zoomScalePageLayoutView="100">
      <selection activeCell="A12" activeCellId="0" pane="topLeft" sqref="A12"/>
    </sheetView>
  </sheetViews>
  <sheetFormatPr defaultRowHeight="11.25"/>
  <cols>
    <col collapsed="false" hidden="false" max="1" min="1" style="1" width="10.7091836734694"/>
    <col collapsed="false" hidden="false" max="2" min="2" style="2" width="11.7091836734694"/>
    <col collapsed="false" hidden="false" max="3" min="3" style="3" width="46.5714285714286"/>
    <col collapsed="false" hidden="false" max="4" min="4" style="4" width="5.00510204081633"/>
    <col collapsed="false" hidden="false" max="5" min="5" style="4" width="16.4234693877551"/>
    <col collapsed="false" hidden="false" max="6" min="6" style="5" width="17.2857142857143"/>
    <col collapsed="false" hidden="false" max="7" min="7" style="5" width="16.1428571428571"/>
    <col collapsed="false" hidden="false" max="8" min="8" style="5" width="14.5714285714286"/>
    <col collapsed="false" hidden="false" max="9" min="9" style="6" width="15"/>
    <col collapsed="false" hidden="false" max="32" min="10" style="6" width="9.14285714285714"/>
    <col collapsed="false" hidden="false" max="1025" min="33" style="7" width="9.14285714285714"/>
  </cols>
  <sheetData>
    <row collapsed="false" customFormat="true" customHeight="true" hidden="false" ht="18" outlineLevel="0" r="1" s="15">
      <c r="A1" s="8"/>
      <c r="B1" s="9"/>
      <c r="C1" s="10"/>
      <c r="D1" s="11"/>
      <c r="E1" s="12"/>
      <c r="F1" s="13"/>
      <c r="G1" s="13"/>
      <c r="H1" s="13"/>
      <c r="I1" s="14"/>
      <c r="J1" s="14"/>
      <c r="K1" s="14"/>
      <c r="L1" s="14"/>
      <c r="M1" s="14"/>
      <c r="N1" s="14"/>
      <c r="O1" s="14"/>
      <c r="P1" s="14"/>
      <c r="Q1" s="14"/>
      <c r="R1" s="14"/>
      <c r="S1" s="14"/>
      <c r="T1" s="14"/>
      <c r="U1" s="14"/>
      <c r="V1" s="14"/>
      <c r="W1" s="14"/>
      <c r="X1" s="14"/>
      <c r="Y1" s="14"/>
      <c r="Z1" s="14"/>
      <c r="AA1" s="14"/>
      <c r="AB1" s="14"/>
      <c r="AC1" s="14"/>
      <c r="AD1" s="14"/>
      <c r="AE1" s="14"/>
      <c r="AF1" s="14"/>
    </row>
    <row collapsed="false" customFormat="true" customHeight="true" hidden="false" ht="15.75" outlineLevel="0" r="2" s="17">
      <c r="A2" s="16"/>
      <c r="D2" s="18"/>
      <c r="E2" s="18"/>
      <c r="F2" s="19"/>
      <c r="G2" s="20"/>
      <c r="H2" s="19"/>
    </row>
    <row collapsed="false" customFormat="true" customHeight="true" hidden="false" ht="15.75" outlineLevel="0" r="3" s="23">
      <c r="A3" s="16"/>
      <c r="B3" s="17"/>
      <c r="C3" s="17"/>
      <c r="D3" s="21"/>
      <c r="E3" s="22"/>
      <c r="F3" s="19"/>
      <c r="G3" s="20"/>
      <c r="H3" s="19"/>
      <c r="I3" s="17"/>
      <c r="J3" s="17"/>
      <c r="K3" s="17"/>
      <c r="L3" s="17"/>
      <c r="M3" s="17"/>
      <c r="N3" s="17"/>
      <c r="O3" s="17"/>
      <c r="P3" s="17"/>
      <c r="Q3" s="17"/>
      <c r="R3" s="17"/>
    </row>
    <row collapsed="false" customFormat="true" customHeight="true" hidden="false" ht="12.75" outlineLevel="0" r="4" s="23">
      <c r="A4" s="24" t="s">
        <v>0</v>
      </c>
      <c r="B4" s="24"/>
      <c r="C4" s="24"/>
      <c r="D4" s="24"/>
      <c r="E4" s="24"/>
      <c r="F4" s="25"/>
      <c r="G4" s="25"/>
      <c r="H4" s="25"/>
      <c r="I4" s="17"/>
      <c r="J4" s="17"/>
      <c r="K4" s="17"/>
      <c r="L4" s="17"/>
      <c r="M4" s="17"/>
      <c r="N4" s="17"/>
      <c r="O4" s="17"/>
      <c r="P4" s="17"/>
      <c r="Q4" s="17"/>
      <c r="R4" s="17"/>
    </row>
    <row collapsed="false" customFormat="true" customHeight="true" hidden="false" ht="12.75" outlineLevel="0" r="5" s="23">
      <c r="A5" s="26" t="s">
        <v>1</v>
      </c>
      <c r="B5" s="26"/>
      <c r="C5" s="26"/>
      <c r="D5" s="26"/>
      <c r="E5" s="26"/>
      <c r="F5" s="27"/>
      <c r="G5" s="27"/>
      <c r="H5" s="27"/>
      <c r="I5" s="17"/>
      <c r="J5" s="17"/>
      <c r="K5" s="17"/>
      <c r="L5" s="17"/>
      <c r="M5" s="17"/>
      <c r="N5" s="17"/>
      <c r="O5" s="17"/>
      <c r="P5" s="17"/>
      <c r="Q5" s="17"/>
      <c r="R5" s="17"/>
    </row>
    <row collapsed="false" customFormat="true" customHeight="true" hidden="false" ht="15" outlineLevel="0" r="6" s="23">
      <c r="A6" s="28" t="s">
        <v>2</v>
      </c>
      <c r="B6" s="28"/>
      <c r="C6" s="28"/>
      <c r="D6" s="28"/>
      <c r="E6" s="28"/>
      <c r="F6" s="29"/>
      <c r="G6" s="29"/>
      <c r="H6" s="29"/>
      <c r="I6" s="17"/>
      <c r="J6" s="17"/>
      <c r="K6" s="17"/>
      <c r="L6" s="17"/>
      <c r="M6" s="17"/>
      <c r="N6" s="17"/>
      <c r="O6" s="17"/>
      <c r="P6" s="17"/>
      <c r="Q6" s="17"/>
      <c r="R6" s="17"/>
    </row>
    <row collapsed="false" customFormat="true" customHeight="true" hidden="false" ht="12" outlineLevel="0" r="7" s="23">
      <c r="A7" s="30"/>
      <c r="B7" s="31"/>
      <c r="C7" s="31"/>
      <c r="D7" s="31"/>
      <c r="E7" s="32"/>
      <c r="F7" s="29"/>
      <c r="G7" s="29"/>
      <c r="H7" s="29"/>
      <c r="I7" s="17"/>
      <c r="J7" s="17"/>
      <c r="K7" s="17"/>
      <c r="L7" s="17"/>
      <c r="M7" s="17"/>
      <c r="N7" s="17"/>
      <c r="O7" s="17"/>
      <c r="P7" s="17"/>
      <c r="Q7" s="17"/>
      <c r="R7" s="17"/>
    </row>
    <row collapsed="false" customFormat="true" customHeight="true" hidden="false" ht="9.95" outlineLevel="0" r="8" s="23">
      <c r="A8" s="33"/>
      <c r="B8" s="34"/>
      <c r="C8" s="34"/>
      <c r="D8" s="34"/>
      <c r="E8" s="35" t="str">
        <f aca="false">'ORÇAMENTO ANALÍTICO'!$I$7</f>
        <v>BDI SERVIÇOS = 28,82 %</v>
      </c>
      <c r="F8" s="19"/>
      <c r="G8" s="19"/>
      <c r="H8" s="36"/>
      <c r="I8" s="17"/>
      <c r="J8" s="17"/>
      <c r="K8" s="17"/>
      <c r="L8" s="17"/>
      <c r="M8" s="17"/>
      <c r="N8" s="17"/>
      <c r="O8" s="17"/>
      <c r="P8" s="17"/>
      <c r="Q8" s="17"/>
      <c r="R8" s="17"/>
    </row>
    <row collapsed="false" customFormat="true" customHeight="true" hidden="false" ht="15" outlineLevel="0" r="9" s="23">
      <c r="A9" s="37"/>
      <c r="B9" s="38"/>
      <c r="C9" s="38"/>
      <c r="D9" s="38"/>
      <c r="E9" s="35" t="str">
        <f aca="false">'ORÇAMENTO ANALÍTICO'!I8</f>
        <v>BDI EQUIPAMENTOS = 23,02 %</v>
      </c>
      <c r="F9" s="19"/>
      <c r="G9" s="19"/>
      <c r="H9" s="36"/>
      <c r="I9" s="17"/>
      <c r="J9" s="17"/>
      <c r="K9" s="17"/>
      <c r="L9" s="17"/>
      <c r="M9" s="17"/>
      <c r="N9" s="17"/>
      <c r="O9" s="17"/>
      <c r="P9" s="17"/>
      <c r="Q9" s="17"/>
      <c r="R9" s="17"/>
    </row>
    <row collapsed="false" customFormat="true" customHeight="true" hidden="false" ht="9.95" outlineLevel="0" r="10" s="23">
      <c r="A10" s="33"/>
      <c r="B10" s="34"/>
      <c r="C10" s="34"/>
      <c r="D10" s="34"/>
      <c r="E10" s="35" t="str">
        <f aca="false">'ORÇAMENTO ANALÍTICO'!$I$9</f>
        <v>BASE: SINAPI/EMOP/SCO</v>
      </c>
      <c r="F10" s="19"/>
      <c r="G10" s="19"/>
      <c r="H10" s="36"/>
      <c r="I10" s="17"/>
      <c r="J10" s="17"/>
      <c r="K10" s="17"/>
      <c r="L10" s="17"/>
      <c r="M10" s="17"/>
      <c r="N10" s="17"/>
      <c r="O10" s="17"/>
      <c r="P10" s="17"/>
      <c r="Q10" s="17"/>
      <c r="R10" s="17"/>
    </row>
    <row collapsed="false" customFormat="true" customHeight="true" hidden="false" ht="15.75" outlineLevel="0" r="11" s="23">
      <c r="A11" s="39"/>
      <c r="B11" s="17"/>
      <c r="C11" s="40"/>
      <c r="D11" s="41"/>
      <c r="E11" s="35" t="str">
        <f aca="false">'ORÇAMENTO ANALÍTICO'!$I$10</f>
        <v>Io = JANEIRO/2019</v>
      </c>
      <c r="F11" s="19"/>
      <c r="G11" s="19"/>
      <c r="H11" s="36"/>
      <c r="I11" s="17"/>
      <c r="J11" s="17"/>
      <c r="K11" s="17"/>
      <c r="L11" s="17"/>
      <c r="M11" s="17"/>
      <c r="N11" s="17"/>
      <c r="O11" s="17"/>
      <c r="P11" s="17"/>
      <c r="Q11" s="17"/>
      <c r="R11" s="17"/>
    </row>
    <row collapsed="false" customFormat="true" customHeight="true" hidden="false" ht="15.75" outlineLevel="0" r="12" s="23">
      <c r="A12" s="42" t="s">
        <v>3</v>
      </c>
      <c r="B12" s="42"/>
      <c r="C12" s="42"/>
      <c r="D12" s="42"/>
      <c r="E12" s="42"/>
      <c r="F12" s="43"/>
      <c r="G12" s="43"/>
      <c r="H12" s="43"/>
      <c r="I12" s="17"/>
      <c r="J12" s="17"/>
      <c r="K12" s="17"/>
      <c r="L12" s="17"/>
      <c r="M12" s="17"/>
      <c r="N12" s="17"/>
      <c r="O12" s="17"/>
      <c r="P12" s="17"/>
      <c r="Q12" s="17"/>
      <c r="R12" s="17"/>
    </row>
    <row collapsed="false" customFormat="true" customHeight="true" hidden="false" ht="24" outlineLevel="0" r="13" s="49">
      <c r="A13" s="44" t="s">
        <v>4</v>
      </c>
      <c r="B13" s="45" t="s">
        <v>5</v>
      </c>
      <c r="C13" s="45"/>
      <c r="D13" s="45"/>
      <c r="E13" s="46" t="s">
        <v>6</v>
      </c>
      <c r="F13" s="47"/>
      <c r="G13" s="47"/>
      <c r="H13" s="47"/>
      <c r="I13" s="48"/>
      <c r="J13" s="48"/>
      <c r="K13" s="48"/>
      <c r="L13" s="48"/>
      <c r="M13" s="48"/>
      <c r="N13" s="48"/>
      <c r="O13" s="48"/>
      <c r="P13" s="48"/>
      <c r="Q13" s="48"/>
      <c r="R13" s="48"/>
      <c r="S13" s="48"/>
      <c r="T13" s="48"/>
      <c r="U13" s="48"/>
      <c r="V13" s="48"/>
      <c r="W13" s="48"/>
      <c r="X13" s="48"/>
      <c r="Y13" s="48"/>
      <c r="Z13" s="48"/>
      <c r="AA13" s="48"/>
      <c r="AB13" s="48"/>
      <c r="AC13" s="48"/>
      <c r="AD13" s="48"/>
      <c r="AE13" s="48"/>
      <c r="AF13" s="48"/>
    </row>
    <row collapsed="false" customFormat="true" customHeight="true" hidden="false" ht="24" outlineLevel="0" r="14" s="15">
      <c r="A14" s="44"/>
      <c r="B14" s="45"/>
      <c r="C14" s="45"/>
      <c r="D14" s="45"/>
      <c r="E14" s="46"/>
      <c r="F14" s="13"/>
      <c r="G14" s="13"/>
      <c r="H14" s="13"/>
      <c r="I14" s="14"/>
      <c r="J14" s="14"/>
      <c r="K14" s="14"/>
      <c r="L14" s="14"/>
      <c r="M14" s="14"/>
      <c r="N14" s="14"/>
      <c r="O14" s="14"/>
      <c r="P14" s="14"/>
      <c r="Q14" s="14"/>
      <c r="R14" s="14"/>
      <c r="S14" s="14"/>
      <c r="T14" s="14"/>
      <c r="U14" s="14"/>
      <c r="V14" s="14"/>
      <c r="W14" s="14"/>
      <c r="X14" s="14"/>
      <c r="Y14" s="14"/>
      <c r="Z14" s="14"/>
      <c r="AA14" s="14"/>
      <c r="AB14" s="14"/>
      <c r="AC14" s="14"/>
      <c r="AD14" s="14"/>
      <c r="AE14" s="14"/>
      <c r="AF14" s="14"/>
    </row>
    <row collapsed="false" customFormat="true" customHeight="true" hidden="false" ht="24" outlineLevel="0" r="15" s="15">
      <c r="A15" s="50" t="n">
        <v>1</v>
      </c>
      <c r="B15" s="51" t="s">
        <v>7</v>
      </c>
      <c r="C15" s="51"/>
      <c r="D15" s="51"/>
      <c r="E15" s="52" t="n">
        <f aca="false">'ORÇAMENTO ANALÍTICO'!I20</f>
        <v>30384.45</v>
      </c>
      <c r="F15" s="13"/>
      <c r="G15" s="13"/>
      <c r="H15" s="13"/>
      <c r="I15" s="13"/>
      <c r="J15" s="14"/>
      <c r="K15" s="14"/>
      <c r="L15" s="14"/>
      <c r="M15" s="14"/>
      <c r="N15" s="14"/>
      <c r="O15" s="14"/>
      <c r="P15" s="14"/>
      <c r="Q15" s="14"/>
      <c r="R15" s="14"/>
      <c r="S15" s="14"/>
      <c r="T15" s="14"/>
      <c r="U15" s="14"/>
      <c r="V15" s="14"/>
      <c r="W15" s="14"/>
      <c r="X15" s="14"/>
      <c r="Y15" s="14"/>
      <c r="Z15" s="14"/>
      <c r="AA15" s="14"/>
      <c r="AB15" s="14"/>
      <c r="AC15" s="14"/>
      <c r="AD15" s="14"/>
      <c r="AE15" s="14"/>
      <c r="AF15" s="14"/>
    </row>
    <row collapsed="false" customFormat="true" customHeight="true" hidden="false" ht="24" outlineLevel="0" r="16" s="15">
      <c r="A16" s="50" t="n">
        <v>2</v>
      </c>
      <c r="B16" s="51" t="s">
        <v>8</v>
      </c>
      <c r="C16" s="51"/>
      <c r="D16" s="51"/>
      <c r="E16" s="52" t="n">
        <f aca="false">'ORÇAMENTO ANALÍTICO'!I30</f>
        <v>12078.79</v>
      </c>
      <c r="F16" s="13"/>
      <c r="G16" s="13"/>
      <c r="H16" s="13"/>
      <c r="I16" s="13"/>
      <c r="J16" s="14"/>
      <c r="K16" s="14"/>
      <c r="L16" s="14"/>
      <c r="M16" s="14"/>
      <c r="N16" s="14"/>
      <c r="O16" s="14"/>
      <c r="P16" s="14"/>
      <c r="Q16" s="14"/>
      <c r="R16" s="14"/>
      <c r="S16" s="14"/>
      <c r="T16" s="14"/>
      <c r="U16" s="14"/>
      <c r="V16" s="14"/>
      <c r="W16" s="14"/>
      <c r="X16" s="14"/>
      <c r="Y16" s="14"/>
      <c r="Z16" s="14"/>
      <c r="AA16" s="14"/>
      <c r="AB16" s="14"/>
      <c r="AC16" s="14"/>
      <c r="AD16" s="14"/>
      <c r="AE16" s="14"/>
      <c r="AF16" s="14"/>
    </row>
    <row collapsed="false" customFormat="true" customHeight="true" hidden="false" ht="24" outlineLevel="0" r="17" s="15">
      <c r="A17" s="50" t="n">
        <v>3</v>
      </c>
      <c r="B17" s="51" t="s">
        <v>9</v>
      </c>
      <c r="C17" s="51"/>
      <c r="D17" s="51"/>
      <c r="E17" s="52" t="n">
        <f aca="false">'ORÇAMENTO ANALÍTICO'!I36</f>
        <v>14852.75</v>
      </c>
      <c r="F17" s="13"/>
      <c r="G17" s="13"/>
      <c r="H17" s="13"/>
      <c r="I17" s="13"/>
      <c r="J17" s="14"/>
      <c r="K17" s="14"/>
      <c r="L17" s="14"/>
      <c r="M17" s="14"/>
      <c r="N17" s="14"/>
      <c r="O17" s="14"/>
      <c r="P17" s="14"/>
      <c r="Q17" s="14"/>
      <c r="R17" s="14"/>
      <c r="S17" s="14"/>
      <c r="T17" s="14"/>
      <c r="U17" s="14"/>
      <c r="V17" s="14"/>
      <c r="W17" s="14"/>
      <c r="X17" s="14"/>
      <c r="Y17" s="14"/>
      <c r="Z17" s="14"/>
      <c r="AA17" s="14"/>
      <c r="AB17" s="14"/>
      <c r="AC17" s="14"/>
      <c r="AD17" s="14"/>
      <c r="AE17" s="14"/>
      <c r="AF17" s="14"/>
    </row>
    <row collapsed="false" customFormat="true" customHeight="true" hidden="false" ht="24" outlineLevel="0" r="18" s="15">
      <c r="A18" s="50" t="n">
        <v>4</v>
      </c>
      <c r="B18" s="51" t="s">
        <v>10</v>
      </c>
      <c r="C18" s="51"/>
      <c r="D18" s="51"/>
      <c r="E18" s="52" t="n">
        <f aca="false">'ORÇAMENTO ANALÍTICO'!I41</f>
        <v>2430.71</v>
      </c>
      <c r="F18" s="13"/>
      <c r="G18" s="13"/>
      <c r="H18" s="13"/>
      <c r="I18" s="13"/>
      <c r="J18" s="14"/>
      <c r="K18" s="14"/>
      <c r="L18" s="14"/>
      <c r="M18" s="14"/>
      <c r="N18" s="14"/>
      <c r="O18" s="14"/>
      <c r="P18" s="14"/>
      <c r="Q18" s="14"/>
      <c r="R18" s="14"/>
      <c r="S18" s="14"/>
      <c r="T18" s="14"/>
      <c r="U18" s="14"/>
      <c r="V18" s="14"/>
      <c r="W18" s="14"/>
      <c r="X18" s="14"/>
      <c r="Y18" s="14"/>
      <c r="Z18" s="14"/>
      <c r="AA18" s="14"/>
      <c r="AB18" s="14"/>
      <c r="AC18" s="14"/>
      <c r="AD18" s="14"/>
      <c r="AE18" s="14"/>
      <c r="AF18" s="14"/>
    </row>
    <row collapsed="false" customFormat="true" customHeight="true" hidden="false" ht="24" outlineLevel="0" r="19" s="15">
      <c r="A19" s="50" t="n">
        <v>5</v>
      </c>
      <c r="B19" s="51" t="s">
        <v>11</v>
      </c>
      <c r="C19" s="51"/>
      <c r="D19" s="51"/>
      <c r="E19" s="52" t="n">
        <f aca="false">'ORÇAMENTO ANALÍTICO'!I55</f>
        <v>26537.02</v>
      </c>
      <c r="F19" s="13"/>
      <c r="G19" s="13"/>
      <c r="H19" s="13"/>
      <c r="I19" s="13"/>
      <c r="J19" s="14"/>
      <c r="K19" s="14"/>
      <c r="L19" s="14"/>
      <c r="M19" s="14"/>
      <c r="N19" s="14"/>
      <c r="O19" s="14"/>
      <c r="P19" s="14"/>
      <c r="Q19" s="14"/>
      <c r="R19" s="14"/>
      <c r="S19" s="14"/>
      <c r="T19" s="14"/>
      <c r="U19" s="14"/>
      <c r="V19" s="14"/>
      <c r="W19" s="14"/>
      <c r="X19" s="14"/>
      <c r="Y19" s="14"/>
      <c r="Z19" s="14"/>
      <c r="AA19" s="14"/>
      <c r="AB19" s="14"/>
      <c r="AC19" s="14"/>
      <c r="AD19" s="14"/>
      <c r="AE19" s="14"/>
      <c r="AF19" s="14"/>
    </row>
    <row collapsed="false" customFormat="true" customHeight="true" hidden="false" ht="24" outlineLevel="0" r="20" s="15">
      <c r="A20" s="50" t="n">
        <v>6</v>
      </c>
      <c r="B20" s="51" t="s">
        <v>12</v>
      </c>
      <c r="C20" s="51"/>
      <c r="D20" s="51"/>
      <c r="E20" s="52" t="n">
        <f aca="false">'ORÇAMENTO ANALÍTICO'!I64</f>
        <v>32937.99</v>
      </c>
      <c r="F20" s="13"/>
      <c r="G20" s="13"/>
      <c r="H20" s="13"/>
      <c r="I20" s="13"/>
      <c r="J20" s="14"/>
      <c r="K20" s="14"/>
      <c r="L20" s="14"/>
      <c r="M20" s="14"/>
      <c r="N20" s="14"/>
      <c r="O20" s="14"/>
      <c r="P20" s="14"/>
      <c r="Q20" s="14"/>
      <c r="R20" s="14"/>
      <c r="S20" s="14"/>
      <c r="T20" s="14"/>
      <c r="U20" s="14"/>
      <c r="V20" s="14"/>
      <c r="W20" s="14"/>
      <c r="X20" s="14"/>
      <c r="Y20" s="14"/>
      <c r="Z20" s="14"/>
      <c r="AA20" s="14"/>
      <c r="AB20" s="14"/>
      <c r="AC20" s="14"/>
      <c r="AD20" s="14"/>
      <c r="AE20" s="14"/>
      <c r="AF20" s="14"/>
    </row>
    <row collapsed="false" customFormat="true" customHeight="true" hidden="false" ht="24" outlineLevel="0" r="21" s="15">
      <c r="A21" s="50" t="n">
        <v>7</v>
      </c>
      <c r="B21" s="51" t="s">
        <v>13</v>
      </c>
      <c r="C21" s="51"/>
      <c r="D21" s="51"/>
      <c r="E21" s="52" t="n">
        <f aca="false">'ORÇAMENTO ANALÍTICO'!I70</f>
        <v>17945.01</v>
      </c>
      <c r="F21" s="13"/>
      <c r="G21" s="13"/>
      <c r="H21" s="13"/>
      <c r="I21" s="13"/>
      <c r="J21" s="14"/>
      <c r="K21" s="14"/>
      <c r="L21" s="14"/>
      <c r="M21" s="14"/>
      <c r="N21" s="14"/>
      <c r="O21" s="14"/>
      <c r="P21" s="14"/>
      <c r="Q21" s="14"/>
      <c r="R21" s="14"/>
      <c r="S21" s="14"/>
      <c r="T21" s="14"/>
      <c r="U21" s="14"/>
      <c r="V21" s="14"/>
      <c r="W21" s="14"/>
      <c r="X21" s="14"/>
      <c r="Y21" s="14"/>
      <c r="Z21" s="14"/>
      <c r="AA21" s="14"/>
      <c r="AB21" s="14"/>
      <c r="AC21" s="14"/>
      <c r="AD21" s="14"/>
      <c r="AE21" s="14"/>
      <c r="AF21" s="14"/>
    </row>
    <row collapsed="false" customFormat="true" customHeight="true" hidden="false" ht="24" outlineLevel="0" r="22" s="15">
      <c r="A22" s="50" t="n">
        <v>8</v>
      </c>
      <c r="B22" s="51" t="s">
        <v>14</v>
      </c>
      <c r="C22" s="51"/>
      <c r="D22" s="51"/>
      <c r="E22" s="52" t="n">
        <f aca="false">'ORÇAMENTO ANALÍTICO'!I88</f>
        <v>134463.3</v>
      </c>
      <c r="F22" s="13"/>
      <c r="G22" s="13"/>
      <c r="H22" s="13"/>
      <c r="I22" s="13"/>
      <c r="J22" s="14"/>
      <c r="K22" s="14"/>
      <c r="L22" s="14"/>
      <c r="M22" s="14"/>
      <c r="N22" s="14"/>
      <c r="O22" s="14"/>
      <c r="P22" s="14"/>
      <c r="Q22" s="14"/>
      <c r="R22" s="14"/>
      <c r="S22" s="14"/>
      <c r="T22" s="14"/>
      <c r="U22" s="14"/>
      <c r="V22" s="14"/>
      <c r="W22" s="14"/>
      <c r="X22" s="14"/>
      <c r="Y22" s="14"/>
      <c r="Z22" s="14"/>
      <c r="AA22" s="14"/>
      <c r="AB22" s="14"/>
      <c r="AC22" s="14"/>
      <c r="AD22" s="14"/>
      <c r="AE22" s="14"/>
      <c r="AF22" s="14"/>
    </row>
    <row collapsed="false" customFormat="true" customHeight="true" hidden="false" ht="24" outlineLevel="0" r="23" s="15">
      <c r="A23" s="50" t="n">
        <v>9</v>
      </c>
      <c r="B23" s="51" t="s">
        <v>15</v>
      </c>
      <c r="C23" s="51"/>
      <c r="D23" s="51"/>
      <c r="E23" s="52" t="n">
        <f aca="false">'ORÇAMENTO ANALÍTICO'!I103</f>
        <v>81633</v>
      </c>
      <c r="F23" s="13"/>
      <c r="G23" s="13"/>
      <c r="H23" s="13"/>
      <c r="I23" s="13"/>
      <c r="J23" s="14"/>
      <c r="K23" s="14"/>
      <c r="L23" s="14"/>
      <c r="M23" s="14"/>
      <c r="N23" s="14"/>
      <c r="O23" s="14"/>
      <c r="P23" s="14"/>
      <c r="Q23" s="14"/>
      <c r="R23" s="14"/>
      <c r="S23" s="14"/>
      <c r="T23" s="14"/>
      <c r="U23" s="14"/>
      <c r="V23" s="14"/>
      <c r="W23" s="14"/>
      <c r="X23" s="14"/>
      <c r="Y23" s="14"/>
      <c r="Z23" s="14"/>
      <c r="AA23" s="14"/>
      <c r="AB23" s="14"/>
      <c r="AC23" s="14"/>
      <c r="AD23" s="14"/>
      <c r="AE23" s="14"/>
      <c r="AF23" s="14"/>
    </row>
    <row collapsed="false" customFormat="true" customHeight="true" hidden="false" ht="24" outlineLevel="0" r="24" s="15">
      <c r="A24" s="50" t="n">
        <v>10</v>
      </c>
      <c r="B24" s="51" t="s">
        <v>16</v>
      </c>
      <c r="C24" s="51"/>
      <c r="D24" s="51"/>
      <c r="E24" s="52" t="n">
        <f aca="false">'ORÇAMENTO ANALÍTICO'!I154</f>
        <v>135132.62</v>
      </c>
      <c r="F24" s="13"/>
      <c r="G24" s="13"/>
      <c r="H24" s="13"/>
      <c r="I24" s="13"/>
      <c r="J24" s="14"/>
      <c r="K24" s="14"/>
      <c r="L24" s="14"/>
      <c r="M24" s="14"/>
      <c r="N24" s="14"/>
      <c r="O24" s="14"/>
      <c r="P24" s="14"/>
      <c r="Q24" s="14"/>
      <c r="R24" s="14"/>
      <c r="S24" s="14"/>
      <c r="T24" s="14"/>
      <c r="U24" s="14"/>
      <c r="V24" s="14"/>
      <c r="W24" s="14"/>
      <c r="X24" s="14"/>
      <c r="Y24" s="14"/>
      <c r="Z24" s="14"/>
      <c r="AA24" s="14"/>
      <c r="AB24" s="14"/>
      <c r="AC24" s="14"/>
      <c r="AD24" s="14"/>
      <c r="AE24" s="14"/>
      <c r="AF24" s="14"/>
    </row>
    <row collapsed="false" customFormat="true" customHeight="true" hidden="false" ht="24" outlineLevel="0" r="25" s="15">
      <c r="A25" s="50" t="n">
        <v>11</v>
      </c>
      <c r="B25" s="51" t="s">
        <v>17</v>
      </c>
      <c r="C25" s="51"/>
      <c r="D25" s="51"/>
      <c r="E25" s="52" t="n">
        <f aca="false">'ORÇAMENTO ANALÍTICO'!I165</f>
        <v>44475</v>
      </c>
      <c r="F25" s="13"/>
      <c r="G25" s="13"/>
      <c r="H25" s="13"/>
      <c r="I25" s="13"/>
      <c r="J25" s="14"/>
      <c r="K25" s="14"/>
      <c r="L25" s="14"/>
      <c r="M25" s="14"/>
      <c r="N25" s="14"/>
      <c r="O25" s="14"/>
      <c r="P25" s="14"/>
      <c r="Q25" s="14"/>
      <c r="R25" s="14"/>
      <c r="S25" s="14"/>
      <c r="T25" s="14"/>
      <c r="U25" s="14"/>
      <c r="V25" s="14"/>
      <c r="W25" s="14"/>
      <c r="X25" s="14"/>
      <c r="Y25" s="14"/>
      <c r="Z25" s="14"/>
      <c r="AA25" s="14"/>
      <c r="AB25" s="14"/>
      <c r="AC25" s="14"/>
      <c r="AD25" s="14"/>
      <c r="AE25" s="14"/>
      <c r="AF25" s="14"/>
    </row>
    <row collapsed="false" customFormat="true" customHeight="true" hidden="false" ht="24" outlineLevel="0" r="26" s="15">
      <c r="A26" s="50" t="n">
        <v>12</v>
      </c>
      <c r="B26" s="51" t="s">
        <v>18</v>
      </c>
      <c r="C26" s="51"/>
      <c r="D26" s="51"/>
      <c r="E26" s="52" t="n">
        <f aca="false">'ORÇAMENTO ANALÍTICO'!I174</f>
        <v>91758.84</v>
      </c>
      <c r="F26" s="13"/>
      <c r="G26" s="13"/>
      <c r="H26" s="13"/>
      <c r="I26" s="13"/>
      <c r="J26" s="14"/>
      <c r="K26" s="14"/>
      <c r="L26" s="14"/>
      <c r="M26" s="14"/>
      <c r="N26" s="14"/>
      <c r="O26" s="14"/>
      <c r="P26" s="14"/>
      <c r="Q26" s="14"/>
      <c r="R26" s="14"/>
      <c r="S26" s="14"/>
      <c r="T26" s="14"/>
      <c r="U26" s="14"/>
      <c r="V26" s="14"/>
      <c r="W26" s="14"/>
      <c r="X26" s="14"/>
      <c r="Y26" s="14"/>
      <c r="Z26" s="14"/>
      <c r="AA26" s="14"/>
      <c r="AB26" s="14"/>
      <c r="AC26" s="14"/>
      <c r="AD26" s="14"/>
      <c r="AE26" s="14"/>
      <c r="AF26" s="14"/>
    </row>
    <row collapsed="false" customFormat="true" customHeight="true" hidden="false" ht="24" outlineLevel="0" r="27" s="15">
      <c r="A27" s="50" t="n">
        <v>13</v>
      </c>
      <c r="B27" s="51" t="s">
        <v>19</v>
      </c>
      <c r="C27" s="51"/>
      <c r="D27" s="51"/>
      <c r="E27" s="52" t="n">
        <f aca="false">'ORÇAMENTO ANALÍTICO'!I207</f>
        <v>428155.07</v>
      </c>
      <c r="F27" s="13"/>
      <c r="G27" s="13"/>
      <c r="H27" s="13"/>
      <c r="I27" s="13"/>
      <c r="J27" s="14"/>
      <c r="K27" s="14"/>
      <c r="L27" s="14"/>
      <c r="M27" s="14"/>
      <c r="N27" s="14"/>
      <c r="O27" s="14"/>
      <c r="P27" s="14"/>
      <c r="Q27" s="14"/>
      <c r="R27" s="14"/>
      <c r="S27" s="14"/>
      <c r="T27" s="14"/>
      <c r="U27" s="14"/>
      <c r="V27" s="14"/>
      <c r="W27" s="14"/>
      <c r="X27" s="14"/>
      <c r="Y27" s="14"/>
      <c r="Z27" s="14"/>
      <c r="AA27" s="14"/>
      <c r="AB27" s="14"/>
      <c r="AC27" s="14"/>
      <c r="AD27" s="14"/>
      <c r="AE27" s="14"/>
      <c r="AF27" s="14"/>
    </row>
    <row collapsed="false" customFormat="true" customHeight="true" hidden="false" ht="24" outlineLevel="0" r="28" s="15">
      <c r="A28" s="50" t="n">
        <v>14</v>
      </c>
      <c r="B28" s="51" t="s">
        <v>20</v>
      </c>
      <c r="C28" s="51"/>
      <c r="D28" s="51"/>
      <c r="E28" s="52" t="n">
        <f aca="false">'ORÇAMENTO ANALÍTICO'!I210</f>
        <v>51357</v>
      </c>
      <c r="F28" s="13"/>
      <c r="G28" s="13"/>
      <c r="H28" s="13"/>
      <c r="I28" s="13"/>
      <c r="J28" s="14"/>
      <c r="K28" s="14"/>
      <c r="L28" s="14"/>
      <c r="M28" s="14"/>
      <c r="N28" s="14"/>
      <c r="O28" s="14"/>
      <c r="P28" s="14"/>
      <c r="Q28" s="14"/>
      <c r="R28" s="14"/>
      <c r="S28" s="14"/>
      <c r="T28" s="14"/>
      <c r="U28" s="14"/>
      <c r="V28" s="14"/>
      <c r="W28" s="14"/>
      <c r="X28" s="14"/>
      <c r="Y28" s="14"/>
      <c r="Z28" s="14"/>
      <c r="AA28" s="14"/>
      <c r="AB28" s="14"/>
      <c r="AC28" s="14"/>
      <c r="AD28" s="14"/>
      <c r="AE28" s="14"/>
      <c r="AF28" s="14"/>
    </row>
    <row collapsed="false" customFormat="true" customHeight="true" hidden="false" ht="24" outlineLevel="0" r="29" s="15">
      <c r="A29" s="53" t="s">
        <v>21</v>
      </c>
      <c r="B29" s="53"/>
      <c r="C29" s="53"/>
      <c r="D29" s="53"/>
      <c r="E29" s="46" t="n">
        <f aca="false">SUM(E15:E28)</f>
        <v>1104141.55</v>
      </c>
      <c r="F29" s="13"/>
      <c r="G29" s="13"/>
      <c r="H29" s="13"/>
      <c r="I29" s="14"/>
      <c r="J29" s="14"/>
      <c r="K29" s="14"/>
      <c r="L29" s="14"/>
      <c r="M29" s="14"/>
      <c r="N29" s="14"/>
      <c r="O29" s="14"/>
      <c r="P29" s="14"/>
      <c r="Q29" s="14"/>
      <c r="R29" s="14"/>
      <c r="S29" s="14"/>
      <c r="T29" s="14"/>
      <c r="U29" s="14"/>
      <c r="V29" s="14"/>
      <c r="W29" s="14"/>
      <c r="X29" s="14"/>
      <c r="Y29" s="14"/>
      <c r="Z29" s="14"/>
      <c r="AA29" s="14"/>
      <c r="AB29" s="14"/>
      <c r="AC29" s="14"/>
      <c r="AD29" s="14"/>
      <c r="AE29" s="14"/>
      <c r="AF29" s="14"/>
    </row>
    <row collapsed="false" customFormat="true" customHeight="true" hidden="false" ht="24" outlineLevel="0" r="30" s="15">
      <c r="A30" s="54"/>
      <c r="B30" s="55"/>
      <c r="C30" s="56"/>
      <c r="D30" s="57"/>
      <c r="E30" s="58"/>
      <c r="F30" s="13"/>
      <c r="G30" s="13"/>
      <c r="H30" s="13"/>
      <c r="I30" s="14"/>
      <c r="J30" s="14"/>
      <c r="K30" s="14"/>
      <c r="L30" s="14"/>
      <c r="M30" s="14"/>
      <c r="N30" s="14"/>
      <c r="O30" s="14"/>
      <c r="P30" s="14"/>
      <c r="Q30" s="14"/>
      <c r="R30" s="14"/>
      <c r="S30" s="14"/>
      <c r="T30" s="14"/>
      <c r="U30" s="14"/>
      <c r="V30" s="14"/>
      <c r="W30" s="14"/>
      <c r="X30" s="14"/>
      <c r="Y30" s="14"/>
      <c r="Z30" s="14"/>
      <c r="AA30" s="14"/>
      <c r="AB30" s="14"/>
      <c r="AC30" s="14"/>
      <c r="AD30" s="14"/>
      <c r="AE30" s="14"/>
      <c r="AF30" s="14"/>
    </row>
    <row collapsed="false" customFormat="true" customHeight="true" hidden="false" ht="24" outlineLevel="0" r="31" s="15">
      <c r="A31" s="59"/>
      <c r="B31" s="60"/>
      <c r="C31" s="61"/>
      <c r="D31" s="62"/>
      <c r="E31" s="63"/>
      <c r="F31" s="13"/>
      <c r="G31" s="13"/>
      <c r="H31" s="13"/>
      <c r="I31" s="14"/>
      <c r="J31" s="14"/>
      <c r="K31" s="14"/>
      <c r="L31" s="14"/>
      <c r="M31" s="14"/>
      <c r="N31" s="14"/>
      <c r="O31" s="14"/>
      <c r="P31" s="14"/>
      <c r="Q31" s="14"/>
      <c r="R31" s="14"/>
      <c r="S31" s="14"/>
      <c r="T31" s="14"/>
      <c r="U31" s="14"/>
      <c r="V31" s="14"/>
      <c r="W31" s="14"/>
      <c r="X31" s="14"/>
      <c r="Y31" s="14"/>
      <c r="Z31" s="14"/>
      <c r="AA31" s="14"/>
      <c r="AB31" s="14"/>
      <c r="AC31" s="14"/>
      <c r="AD31" s="14"/>
      <c r="AE31" s="14"/>
      <c r="AF31" s="14"/>
    </row>
  </sheetData>
  <mergeCells count="23">
    <mergeCell ref="D2:E2"/>
    <mergeCell ref="A4:E4"/>
    <mergeCell ref="A5:E5"/>
    <mergeCell ref="A6:E6"/>
    <mergeCell ref="A12:E12"/>
    <mergeCell ref="A13:A14"/>
    <mergeCell ref="B13:D14"/>
    <mergeCell ref="E13:E14"/>
    <mergeCell ref="B15:D15"/>
    <mergeCell ref="B16:D16"/>
    <mergeCell ref="B17:D17"/>
    <mergeCell ref="B18:D18"/>
    <mergeCell ref="B19:D19"/>
    <mergeCell ref="B20:D20"/>
    <mergeCell ref="B21:D21"/>
    <mergeCell ref="B22:D22"/>
    <mergeCell ref="B23:D23"/>
    <mergeCell ref="B24:D24"/>
    <mergeCell ref="B25:D25"/>
    <mergeCell ref="B26:D26"/>
    <mergeCell ref="B27:D27"/>
    <mergeCell ref="B28:D28"/>
    <mergeCell ref="A29:D29"/>
  </mergeCells>
  <printOptions headings="false" gridLines="false" gridLinesSet="true" horizontalCentered="false" verticalCentered="false"/>
  <pageMargins left="0.747916666666667" right="0.157638888888889" top="0.7875" bottom="0.7875" header="0.511805555555555" footer="0.315277777777778"/>
  <pageSetup blackAndWhite="false" cellComments="none" copies="1" draft="false" firstPageNumber="0" fitToHeight="100" fitToWidth="1" horizontalDpi="300" orientation="portrait" pageOrder="downThenOver" paperSize="9" scale="100" useFirstPageNumber="false" usePrinterDefaults="false" verticalDpi="300"/>
  <headerFooter differentFirst="false" differentOddEven="false">
    <oddHeader/>
    <oddFooter>&amp;CPágina &amp;P de &amp;N</oddFooter>
  </headerFooter>
  <drawing r:id="rId1"/>
</worksheet>
</file>

<file path=xl/worksheets/sheet10.xml><?xml version="1.0" encoding="utf-8"?>
<worksheet xmlns="http://schemas.openxmlformats.org/spreadsheetml/2006/main" xmlns:r="http://schemas.openxmlformats.org/officeDocument/2006/relationships">
  <sheetPr filterMode="false">
    <pageSetUpPr fitToPage="false"/>
  </sheetPr>
  <dimension ref="A1:N476"/>
  <sheetViews>
    <sheetView colorId="64" defaultGridColor="true" rightToLeft="false" showFormulas="false" showGridLines="true" showOutlineSymbols="true" showRowColHeaders="true" showZeros="true" tabSelected="false" topLeftCell="A150" view="pageBreakPreview" windowProtection="false" workbookViewId="0" zoomScale="100" zoomScaleNormal="100" zoomScalePageLayoutView="100">
      <selection activeCell="E2" activeCellId="0" pane="topLeft" sqref="E2"/>
    </sheetView>
  </sheetViews>
  <sheetFormatPr defaultRowHeight="12.75"/>
  <cols>
    <col collapsed="false" hidden="false" max="1" min="1" style="0" width="5.42857142857143"/>
    <col collapsed="false" hidden="false" max="2" min="2" style="0" width="11.2857142857143"/>
    <col collapsed="false" hidden="false" max="3" min="3" style="0" width="51.2857142857143"/>
    <col collapsed="false" hidden="false" max="4" min="4" style="0" width="13.5714285714286"/>
    <col collapsed="false" hidden="false" max="5" min="5" style="0" width="15.4234693877551"/>
    <col collapsed="false" hidden="false" max="9" min="6" style="0" width="8.6734693877551"/>
    <col collapsed="false" hidden="false" max="10" min="10" style="0" width="50.7142857142857"/>
    <col collapsed="false" hidden="false" max="11" min="11" style="0" width="13.1377551020408"/>
    <col collapsed="false" hidden="false" max="12" min="12" style="0" width="7.56632653061225"/>
    <col collapsed="false" hidden="false" max="13" min="13" style="0" width="20.4183673469388"/>
    <col collapsed="false" hidden="false" max="14" min="14" style="0" width="22.280612244898"/>
    <col collapsed="false" hidden="false" max="1025" min="15" style="0" width="8.6734693877551"/>
  </cols>
  <sheetData>
    <row collapsed="false" customFormat="false" customHeight="true" hidden="false" ht="21" outlineLevel="0" r="1">
      <c r="A1" s="695" t="s">
        <v>4</v>
      </c>
      <c r="B1" s="695" t="s">
        <v>667</v>
      </c>
      <c r="C1" s="695" t="s">
        <v>5</v>
      </c>
      <c r="D1" s="696" t="s">
        <v>830</v>
      </c>
      <c r="E1" s="696" t="s">
        <v>668</v>
      </c>
    </row>
    <row collapsed="false" customFormat="false" customHeight="true" hidden="false" ht="78.75" outlineLevel="0" r="2">
      <c r="A2" s="595" t="s">
        <v>289</v>
      </c>
      <c r="B2" s="263" t="s">
        <v>290</v>
      </c>
      <c r="C2" s="697" t="s">
        <v>831</v>
      </c>
      <c r="D2" s="698" t="n">
        <v>64610.44</v>
      </c>
      <c r="E2" s="699" t="n">
        <v>129220.88</v>
      </c>
      <c r="J2" s="700"/>
      <c r="K2" s="701"/>
      <c r="L2" s="702"/>
      <c r="M2" s="703" t="s">
        <v>832</v>
      </c>
      <c r="N2" s="704"/>
    </row>
    <row collapsed="false" customFormat="false" customHeight="true" hidden="false" ht="78.75" outlineLevel="0" r="3">
      <c r="A3" s="595" t="s">
        <v>101</v>
      </c>
      <c r="B3" s="263" t="s">
        <v>102</v>
      </c>
      <c r="C3" s="697" t="s">
        <v>833</v>
      </c>
      <c r="D3" s="698" t="n">
        <v>611.03</v>
      </c>
      <c r="E3" s="699" t="n">
        <v>120641.76</v>
      </c>
      <c r="J3" s="705" t="s">
        <v>5</v>
      </c>
      <c r="K3" s="706" t="s">
        <v>667</v>
      </c>
      <c r="L3" s="707" t="s">
        <v>4</v>
      </c>
      <c r="M3" s="708" t="s">
        <v>834</v>
      </c>
      <c r="N3" s="709" t="s">
        <v>835</v>
      </c>
    </row>
    <row collapsed="false" customFormat="false" customHeight="true" hidden="false" ht="22.5" outlineLevel="0" r="4">
      <c r="A4" s="710" t="s">
        <v>311</v>
      </c>
      <c r="B4" s="711" t="s">
        <v>312</v>
      </c>
      <c r="C4" s="712" t="s">
        <v>313</v>
      </c>
      <c r="D4" s="713" t="n">
        <v>775.03</v>
      </c>
      <c r="E4" s="714" t="n">
        <v>116254.5</v>
      </c>
      <c r="J4" s="715" t="s">
        <v>831</v>
      </c>
      <c r="K4" s="716" t="s">
        <v>290</v>
      </c>
      <c r="L4" s="717" t="s">
        <v>289</v>
      </c>
      <c r="M4" s="718" t="n">
        <v>64610.44</v>
      </c>
      <c r="N4" s="719" t="n">
        <v>129220.88</v>
      </c>
    </row>
    <row collapsed="false" customFormat="false" customHeight="true" hidden="false" ht="45" outlineLevel="0" r="5">
      <c r="A5" s="595" t="s">
        <v>303</v>
      </c>
      <c r="B5" s="263" t="s">
        <v>304</v>
      </c>
      <c r="C5" s="697" t="s">
        <v>674</v>
      </c>
      <c r="D5" s="698" t="n">
        <v>7996.3</v>
      </c>
      <c r="E5" s="699" t="n">
        <v>47977.8</v>
      </c>
      <c r="J5" s="720"/>
      <c r="K5" s="721" t="s">
        <v>836</v>
      </c>
      <c r="L5" s="722"/>
      <c r="M5" s="723" t="n">
        <v>64610.44</v>
      </c>
      <c r="N5" s="724" t="n">
        <v>129220.88</v>
      </c>
    </row>
    <row collapsed="false" customFormat="false" customHeight="true" hidden="false" ht="45" outlineLevel="0" r="6">
      <c r="A6" s="595" t="s">
        <v>249</v>
      </c>
      <c r="B6" s="725" t="s">
        <v>250</v>
      </c>
      <c r="C6" s="697" t="s">
        <v>675</v>
      </c>
      <c r="D6" s="698" t="n">
        <v>33.11</v>
      </c>
      <c r="E6" s="699" t="n">
        <v>40628.94</v>
      </c>
      <c r="J6" s="726" t="s">
        <v>837</v>
      </c>
      <c r="K6" s="721"/>
      <c r="L6" s="722"/>
      <c r="M6" s="723" t="n">
        <v>64610.44</v>
      </c>
      <c r="N6" s="724" t="n">
        <v>129220.88</v>
      </c>
    </row>
    <row collapsed="false" customFormat="false" customHeight="true" hidden="false" ht="45" outlineLevel="0" r="7">
      <c r="A7" s="595" t="s">
        <v>253</v>
      </c>
      <c r="B7" s="725" t="s">
        <v>254</v>
      </c>
      <c r="C7" s="697" t="s">
        <v>676</v>
      </c>
      <c r="D7" s="698" t="n">
        <v>38.61</v>
      </c>
      <c r="E7" s="699" t="n">
        <v>29311.55</v>
      </c>
      <c r="J7" s="720" t="s">
        <v>681</v>
      </c>
      <c r="K7" s="727" t="s">
        <v>231</v>
      </c>
      <c r="L7" s="728" t="s">
        <v>230</v>
      </c>
      <c r="M7" s="718" t="n">
        <v>22461.7</v>
      </c>
      <c r="N7" s="719" t="n">
        <v>22461.7</v>
      </c>
    </row>
    <row collapsed="false" customFormat="false" customHeight="true" hidden="false" ht="78.75" outlineLevel="0" r="8">
      <c r="A8" s="595" t="s">
        <v>154</v>
      </c>
      <c r="B8" s="263" t="s">
        <v>155</v>
      </c>
      <c r="C8" s="729" t="s">
        <v>838</v>
      </c>
      <c r="D8" s="698" t="n">
        <v>769.54</v>
      </c>
      <c r="E8" s="699" t="n">
        <v>27087.8</v>
      </c>
      <c r="J8" s="720"/>
      <c r="K8" s="721" t="s">
        <v>839</v>
      </c>
      <c r="L8" s="722"/>
      <c r="M8" s="723" t="n">
        <v>22461.7</v>
      </c>
      <c r="N8" s="724" t="n">
        <v>22461.7</v>
      </c>
    </row>
    <row collapsed="false" customFormat="false" customHeight="true" hidden="false" ht="45" outlineLevel="0" r="9">
      <c r="A9" s="595" t="s">
        <v>309</v>
      </c>
      <c r="B9" s="263" t="s">
        <v>310</v>
      </c>
      <c r="C9" s="697" t="s">
        <v>678</v>
      </c>
      <c r="D9" s="698" t="n">
        <v>212.9</v>
      </c>
      <c r="E9" s="699" t="n">
        <v>25548</v>
      </c>
      <c r="J9" s="726" t="s">
        <v>840</v>
      </c>
      <c r="K9" s="721"/>
      <c r="L9" s="722"/>
      <c r="M9" s="723" t="n">
        <v>22461.7</v>
      </c>
      <c r="N9" s="724" t="n">
        <v>22461.7</v>
      </c>
    </row>
    <row collapsed="false" customFormat="false" customHeight="true" hidden="false" ht="33.75" outlineLevel="0" r="10">
      <c r="A10" s="595" t="s">
        <v>133</v>
      </c>
      <c r="B10" s="263" t="n">
        <v>87263</v>
      </c>
      <c r="C10" s="730" t="s">
        <v>679</v>
      </c>
      <c r="D10" s="698" t="n">
        <v>112.11</v>
      </c>
      <c r="E10" s="699" t="n">
        <v>25260.62</v>
      </c>
      <c r="J10" s="720" t="s">
        <v>674</v>
      </c>
      <c r="K10" s="727" t="s">
        <v>304</v>
      </c>
      <c r="L10" s="728" t="s">
        <v>303</v>
      </c>
      <c r="M10" s="718" t="n">
        <v>7996.3</v>
      </c>
      <c r="N10" s="719" t="n">
        <v>47977.8</v>
      </c>
    </row>
    <row collapsed="false" customFormat="false" customHeight="true" hidden="false" ht="33.75" outlineLevel="0" r="11">
      <c r="A11" s="595" t="s">
        <v>232</v>
      </c>
      <c r="B11" s="263" t="n">
        <v>92998</v>
      </c>
      <c r="C11" s="730" t="s">
        <v>680</v>
      </c>
      <c r="D11" s="698" t="n">
        <v>150.05</v>
      </c>
      <c r="E11" s="699" t="n">
        <v>25208.4</v>
      </c>
      <c r="J11" s="720"/>
      <c r="K11" s="721" t="s">
        <v>841</v>
      </c>
      <c r="L11" s="722"/>
      <c r="M11" s="723" t="n">
        <v>7996.3</v>
      </c>
      <c r="N11" s="724" t="n">
        <v>47977.8</v>
      </c>
    </row>
    <row collapsed="false" customFormat="false" customHeight="true" hidden="false" ht="33.75" outlineLevel="0" r="12">
      <c r="A12" s="595" t="s">
        <v>230</v>
      </c>
      <c r="B12" s="263" t="s">
        <v>231</v>
      </c>
      <c r="C12" s="730" t="s">
        <v>681</v>
      </c>
      <c r="D12" s="698" t="n">
        <v>22461.7</v>
      </c>
      <c r="E12" s="699" t="n">
        <v>22461.7</v>
      </c>
      <c r="J12" s="726" t="s">
        <v>842</v>
      </c>
      <c r="K12" s="721"/>
      <c r="L12" s="722"/>
      <c r="M12" s="723" t="n">
        <v>7996.3</v>
      </c>
      <c r="N12" s="724" t="n">
        <v>47977.8</v>
      </c>
    </row>
    <row collapsed="false" customFormat="false" customHeight="true" hidden="false" ht="33.75" outlineLevel="0" r="13">
      <c r="A13" s="595" t="s">
        <v>139</v>
      </c>
      <c r="B13" s="263" t="s">
        <v>140</v>
      </c>
      <c r="C13" s="697" t="s">
        <v>682</v>
      </c>
      <c r="D13" s="698" t="n">
        <v>761.74</v>
      </c>
      <c r="E13" s="699" t="n">
        <v>22280.89</v>
      </c>
      <c r="J13" s="720" t="s">
        <v>692</v>
      </c>
      <c r="K13" s="727" t="s">
        <v>300</v>
      </c>
      <c r="L13" s="728" t="s">
        <v>299</v>
      </c>
      <c r="M13" s="718" t="n">
        <v>7627.24</v>
      </c>
      <c r="N13" s="719" t="n">
        <v>15254.48</v>
      </c>
    </row>
    <row collapsed="false" customFormat="false" customHeight="true" hidden="false" ht="56.25" outlineLevel="0" r="14">
      <c r="A14" s="595" t="s">
        <v>36</v>
      </c>
      <c r="B14" s="731" t="s">
        <v>37</v>
      </c>
      <c r="C14" s="697" t="s">
        <v>686</v>
      </c>
      <c r="D14" s="698" t="n">
        <v>58.06</v>
      </c>
      <c r="E14" s="699" t="n">
        <v>20611.3</v>
      </c>
      <c r="J14" s="720"/>
      <c r="K14" s="721" t="s">
        <v>843</v>
      </c>
      <c r="L14" s="722"/>
      <c r="M14" s="723" t="n">
        <v>7627.24</v>
      </c>
      <c r="N14" s="724" t="n">
        <v>15254.48</v>
      </c>
    </row>
    <row collapsed="false" customFormat="false" customHeight="true" hidden="false" ht="33.75" outlineLevel="0" r="15">
      <c r="A15" s="595" t="s">
        <v>120</v>
      </c>
      <c r="B15" s="263" t="s">
        <v>121</v>
      </c>
      <c r="C15" s="697" t="s">
        <v>685</v>
      </c>
      <c r="D15" s="698" t="n">
        <v>29.77</v>
      </c>
      <c r="E15" s="699" t="n">
        <v>18067.11</v>
      </c>
      <c r="J15" s="726" t="s">
        <v>844</v>
      </c>
      <c r="K15" s="721"/>
      <c r="L15" s="722"/>
      <c r="M15" s="723" t="n">
        <v>7627.24</v>
      </c>
      <c r="N15" s="724" t="n">
        <v>15254.48</v>
      </c>
    </row>
    <row collapsed="false" customFormat="false" customHeight="true" hidden="false" ht="22.5" outlineLevel="0" r="16">
      <c r="A16" s="595" t="s">
        <v>131</v>
      </c>
      <c r="B16" s="267" t="n">
        <v>87373</v>
      </c>
      <c r="C16" s="730" t="s">
        <v>687</v>
      </c>
      <c r="D16" s="698" t="n">
        <v>621.26</v>
      </c>
      <c r="E16" s="699" t="n">
        <v>17811.52</v>
      </c>
      <c r="J16" s="720" t="s">
        <v>212</v>
      </c>
      <c r="K16" s="727" t="s">
        <v>211</v>
      </c>
      <c r="L16" s="728" t="s">
        <v>210</v>
      </c>
      <c r="M16" s="718" t="n">
        <v>5854.4</v>
      </c>
      <c r="N16" s="719" t="n">
        <v>5854.4</v>
      </c>
    </row>
    <row collapsed="false" customFormat="false" customHeight="true" hidden="false" ht="12.75" outlineLevel="0" r="17">
      <c r="A17" s="595" t="s">
        <v>137</v>
      </c>
      <c r="B17" s="267" t="n">
        <v>98671</v>
      </c>
      <c r="C17" s="730" t="s">
        <v>688</v>
      </c>
      <c r="D17" s="698" t="n">
        <v>444.22</v>
      </c>
      <c r="E17" s="699" t="n">
        <v>17782.12</v>
      </c>
      <c r="J17" s="720"/>
      <c r="K17" s="721" t="s">
        <v>845</v>
      </c>
      <c r="L17" s="722"/>
      <c r="M17" s="723" t="n">
        <v>5854.4</v>
      </c>
      <c r="N17" s="724" t="n">
        <v>5854.4</v>
      </c>
    </row>
    <row collapsed="false" customFormat="false" customHeight="true" hidden="false" ht="67.5" outlineLevel="0" r="18">
      <c r="A18" s="595" t="s">
        <v>305</v>
      </c>
      <c r="B18" s="263" t="s">
        <v>306</v>
      </c>
      <c r="C18" s="697" t="s">
        <v>846</v>
      </c>
      <c r="D18" s="698" t="n">
        <v>2930.18</v>
      </c>
      <c r="E18" s="699" t="n">
        <v>17581.08</v>
      </c>
      <c r="J18" s="726" t="s">
        <v>847</v>
      </c>
      <c r="K18" s="721"/>
      <c r="L18" s="722"/>
      <c r="M18" s="723" t="n">
        <v>5854.4</v>
      </c>
      <c r="N18" s="724" t="n">
        <v>5854.4</v>
      </c>
    </row>
    <row collapsed="false" customFormat="false" customHeight="true" hidden="false" ht="45" outlineLevel="0" r="19">
      <c r="A19" s="595" t="s">
        <v>122</v>
      </c>
      <c r="B19" s="725" t="n">
        <v>87274</v>
      </c>
      <c r="C19" s="730" t="s">
        <v>690</v>
      </c>
      <c r="D19" s="698" t="n">
        <v>81.5</v>
      </c>
      <c r="E19" s="699" t="n">
        <v>16256.8</v>
      </c>
      <c r="J19" s="720" t="s">
        <v>724</v>
      </c>
      <c r="K19" s="727" t="s">
        <v>161</v>
      </c>
      <c r="L19" s="728" t="s">
        <v>160</v>
      </c>
      <c r="M19" s="718" t="n">
        <v>4699.57</v>
      </c>
      <c r="N19" s="719" t="n">
        <v>4699.57</v>
      </c>
    </row>
    <row collapsed="false" customFormat="false" customHeight="true" hidden="false" ht="67.5" outlineLevel="0" r="20">
      <c r="A20" s="595" t="s">
        <v>106</v>
      </c>
      <c r="B20" s="70" t="s">
        <v>107</v>
      </c>
      <c r="C20" s="697" t="s">
        <v>848</v>
      </c>
      <c r="D20" s="698" t="n">
        <v>2290.48</v>
      </c>
      <c r="E20" s="699" t="n">
        <v>15987.55</v>
      </c>
      <c r="J20" s="720"/>
      <c r="K20" s="721" t="s">
        <v>849</v>
      </c>
      <c r="L20" s="722"/>
      <c r="M20" s="723" t="n">
        <v>4699.57</v>
      </c>
      <c r="N20" s="724" t="n">
        <v>4699.57</v>
      </c>
    </row>
    <row collapsed="false" customFormat="false" customHeight="true" hidden="false" ht="45" outlineLevel="0" r="21">
      <c r="A21" s="595" t="s">
        <v>299</v>
      </c>
      <c r="B21" s="263" t="s">
        <v>300</v>
      </c>
      <c r="C21" s="697" t="s">
        <v>692</v>
      </c>
      <c r="D21" s="698" t="n">
        <v>7627.24</v>
      </c>
      <c r="E21" s="699" t="n">
        <v>15254.48</v>
      </c>
      <c r="J21" s="726" t="s">
        <v>850</v>
      </c>
      <c r="K21" s="721"/>
      <c r="L21" s="722"/>
      <c r="M21" s="723" t="n">
        <v>4699.57</v>
      </c>
      <c r="N21" s="724" t="n">
        <v>4699.57</v>
      </c>
    </row>
    <row collapsed="false" customFormat="false" customHeight="true" hidden="false" ht="90" outlineLevel="0" r="22">
      <c r="A22" s="595" t="s">
        <v>126</v>
      </c>
      <c r="B22" s="263" t="s">
        <v>125</v>
      </c>
      <c r="C22" s="697" t="s">
        <v>851</v>
      </c>
      <c r="D22" s="698" t="n">
        <v>92.39</v>
      </c>
      <c r="E22" s="699" t="n">
        <v>14816.58</v>
      </c>
      <c r="J22" s="720" t="s">
        <v>846</v>
      </c>
      <c r="K22" s="727" t="s">
        <v>306</v>
      </c>
      <c r="L22" s="728" t="s">
        <v>305</v>
      </c>
      <c r="M22" s="718" t="n">
        <v>2930.18</v>
      </c>
      <c r="N22" s="719" t="n">
        <v>17581.08</v>
      </c>
    </row>
    <row collapsed="false" customFormat="false" customHeight="true" hidden="false" ht="33.75" outlineLevel="0" r="23">
      <c r="A23" s="595" t="s">
        <v>108</v>
      </c>
      <c r="B23" s="263" t="n">
        <v>95969</v>
      </c>
      <c r="C23" s="730" t="s">
        <v>694</v>
      </c>
      <c r="D23" s="698" t="n">
        <v>2709.41</v>
      </c>
      <c r="E23" s="699" t="n">
        <v>14712.09</v>
      </c>
      <c r="J23" s="720"/>
      <c r="K23" s="721" t="s">
        <v>852</v>
      </c>
      <c r="L23" s="722"/>
      <c r="M23" s="723" t="n">
        <v>2930.18</v>
      </c>
      <c r="N23" s="724" t="n">
        <v>17581.08</v>
      </c>
    </row>
    <row collapsed="false" customFormat="false" customHeight="true" hidden="false" ht="33.75" outlineLevel="0" r="24">
      <c r="A24" s="595" t="s">
        <v>129</v>
      </c>
      <c r="B24" s="55" t="n">
        <v>94992</v>
      </c>
      <c r="C24" s="730" t="s">
        <v>695</v>
      </c>
      <c r="D24" s="698" t="n">
        <v>73.67</v>
      </c>
      <c r="E24" s="699" t="n">
        <v>14546.87</v>
      </c>
      <c r="J24" s="726" t="s">
        <v>853</v>
      </c>
      <c r="K24" s="721"/>
      <c r="L24" s="722"/>
      <c r="M24" s="723" t="n">
        <v>2930.18</v>
      </c>
      <c r="N24" s="724" t="n">
        <v>17581.08</v>
      </c>
    </row>
    <row collapsed="false" customFormat="false" customHeight="true" hidden="false" ht="33.75" outlineLevel="0" r="25">
      <c r="A25" s="595" t="s">
        <v>239</v>
      </c>
      <c r="B25" s="263" t="n">
        <v>92542</v>
      </c>
      <c r="C25" s="730" t="s">
        <v>696</v>
      </c>
      <c r="D25" s="698" t="n">
        <v>87.04</v>
      </c>
      <c r="E25" s="699" t="n">
        <v>14298.93</v>
      </c>
      <c r="J25" s="720" t="s">
        <v>854</v>
      </c>
      <c r="K25" s="727" t="s">
        <v>302</v>
      </c>
      <c r="L25" s="728" t="s">
        <v>301</v>
      </c>
      <c r="M25" s="718" t="n">
        <v>2836.29</v>
      </c>
      <c r="N25" s="719" t="n">
        <v>5672.58</v>
      </c>
    </row>
    <row collapsed="false" customFormat="false" customHeight="true" hidden="false" ht="67.5" outlineLevel="0" r="26">
      <c r="A26" s="595" t="s">
        <v>213</v>
      </c>
      <c r="B26" s="267" t="s">
        <v>214</v>
      </c>
      <c r="C26" s="697" t="s">
        <v>855</v>
      </c>
      <c r="D26" s="698" t="n">
        <v>293.71</v>
      </c>
      <c r="E26" s="699" t="n">
        <v>14098.08</v>
      </c>
      <c r="J26" s="720"/>
      <c r="K26" s="721" t="s">
        <v>856</v>
      </c>
      <c r="L26" s="722"/>
      <c r="M26" s="723" t="n">
        <v>2836.29</v>
      </c>
      <c r="N26" s="724" t="n">
        <v>5672.58</v>
      </c>
    </row>
    <row collapsed="false" customFormat="false" customHeight="true" hidden="false" ht="22.5" outlineLevel="0" r="27">
      <c r="A27" s="595" t="s">
        <v>251</v>
      </c>
      <c r="B27" s="263" t="n">
        <v>88487</v>
      </c>
      <c r="C27" s="730" t="s">
        <v>698</v>
      </c>
      <c r="D27" s="698" t="n">
        <v>12.08</v>
      </c>
      <c r="E27" s="699" t="n">
        <v>13544.21</v>
      </c>
      <c r="J27" s="726" t="s">
        <v>857</v>
      </c>
      <c r="K27" s="721"/>
      <c r="L27" s="722"/>
      <c r="M27" s="723" t="n">
        <v>2836.29</v>
      </c>
      <c r="N27" s="724" t="n">
        <v>5672.58</v>
      </c>
    </row>
    <row collapsed="false" customFormat="false" customHeight="true" hidden="false" ht="33.75" outlineLevel="0" r="28">
      <c r="A28" s="595" t="s">
        <v>240</v>
      </c>
      <c r="B28" s="725" t="n">
        <v>92554</v>
      </c>
      <c r="C28" s="730" t="s">
        <v>699</v>
      </c>
      <c r="D28" s="698" t="n">
        <v>2666.79</v>
      </c>
      <c r="E28" s="699" t="n">
        <v>13333.95</v>
      </c>
      <c r="J28" s="720" t="s">
        <v>694</v>
      </c>
      <c r="K28" s="727" t="n">
        <v>95969</v>
      </c>
      <c r="L28" s="728" t="s">
        <v>108</v>
      </c>
      <c r="M28" s="718" t="n">
        <v>2709.41</v>
      </c>
      <c r="N28" s="719" t="n">
        <v>14712.09</v>
      </c>
    </row>
    <row collapsed="false" customFormat="false" customHeight="true" hidden="false" ht="45" outlineLevel="0" r="29">
      <c r="A29" s="595" t="s">
        <v>307</v>
      </c>
      <c r="B29" s="263" t="s">
        <v>308</v>
      </c>
      <c r="C29" s="697" t="s">
        <v>700</v>
      </c>
      <c r="D29" s="698" t="n">
        <v>174.05</v>
      </c>
      <c r="E29" s="699" t="n">
        <v>13175.58</v>
      </c>
      <c r="J29" s="720"/>
      <c r="K29" s="721" t="s">
        <v>858</v>
      </c>
      <c r="L29" s="722"/>
      <c r="M29" s="723" t="n">
        <v>2709.41</v>
      </c>
      <c r="N29" s="724" t="n">
        <v>14712.09</v>
      </c>
    </row>
    <row collapsed="false" customFormat="false" customHeight="true" hidden="false" ht="67.5" outlineLevel="0" r="30">
      <c r="A30" s="595" t="s">
        <v>199</v>
      </c>
      <c r="B30" s="55" t="s">
        <v>200</v>
      </c>
      <c r="C30" s="697" t="s">
        <v>859</v>
      </c>
      <c r="D30" s="698" t="n">
        <v>1316.37</v>
      </c>
      <c r="E30" s="699" t="n">
        <v>10530.96</v>
      </c>
      <c r="J30" s="726" t="s">
        <v>860</v>
      </c>
      <c r="K30" s="721"/>
      <c r="L30" s="722"/>
      <c r="M30" s="723" t="n">
        <v>2709.41</v>
      </c>
      <c r="N30" s="724" t="n">
        <v>14712.09</v>
      </c>
    </row>
    <row collapsed="false" customFormat="false" customHeight="true" hidden="false" ht="33.75" outlineLevel="0" r="31">
      <c r="A31" s="595" t="s">
        <v>130</v>
      </c>
      <c r="B31" s="263" t="n">
        <v>92396</v>
      </c>
      <c r="C31" s="730" t="s">
        <v>702</v>
      </c>
      <c r="D31" s="698" t="n">
        <v>73.04</v>
      </c>
      <c r="E31" s="699" t="n">
        <v>9933.44</v>
      </c>
      <c r="J31" s="720" t="s">
        <v>699</v>
      </c>
      <c r="K31" s="727" t="n">
        <v>92554</v>
      </c>
      <c r="L31" s="728" t="s">
        <v>240</v>
      </c>
      <c r="M31" s="718" t="n">
        <v>2666.79</v>
      </c>
      <c r="N31" s="719" t="n">
        <v>13333.95</v>
      </c>
    </row>
    <row collapsed="false" customFormat="false" customHeight="true" hidden="false" ht="33.75" outlineLevel="0" r="32">
      <c r="A32" s="595" t="s">
        <v>92</v>
      </c>
      <c r="B32" s="731" t="s">
        <v>91</v>
      </c>
      <c r="C32" s="697" t="s">
        <v>703</v>
      </c>
      <c r="D32" s="698" t="n">
        <v>11.5</v>
      </c>
      <c r="E32" s="699" t="n">
        <v>8835.68</v>
      </c>
      <c r="J32" s="720"/>
      <c r="K32" s="721" t="s">
        <v>861</v>
      </c>
      <c r="L32" s="722"/>
      <c r="M32" s="723" t="n">
        <v>2666.79</v>
      </c>
      <c r="N32" s="724" t="n">
        <v>13333.95</v>
      </c>
    </row>
    <row collapsed="false" customFormat="false" customHeight="true" hidden="false" ht="56.25" outlineLevel="0" r="33">
      <c r="A33" s="595" t="s">
        <v>144</v>
      </c>
      <c r="B33" s="725" t="n">
        <v>90842</v>
      </c>
      <c r="C33" s="730" t="s">
        <v>704</v>
      </c>
      <c r="D33" s="698" t="n">
        <v>980.98</v>
      </c>
      <c r="E33" s="699" t="n">
        <v>8828.82</v>
      </c>
      <c r="J33" s="726" t="s">
        <v>862</v>
      </c>
      <c r="K33" s="721"/>
      <c r="L33" s="722"/>
      <c r="M33" s="723" t="n">
        <v>2666.79</v>
      </c>
      <c r="N33" s="724" t="n">
        <v>13333.95</v>
      </c>
    </row>
    <row collapsed="false" customFormat="false" customHeight="true" hidden="false" ht="56.25" outlineLevel="0" r="34">
      <c r="A34" s="595" t="s">
        <v>72</v>
      </c>
      <c r="B34" s="260" t="s">
        <v>73</v>
      </c>
      <c r="C34" s="697" t="s">
        <v>705</v>
      </c>
      <c r="D34" s="698" t="n">
        <v>166.5</v>
      </c>
      <c r="E34" s="699" t="n">
        <v>8641.35</v>
      </c>
      <c r="J34" s="720" t="s">
        <v>739</v>
      </c>
      <c r="K34" s="727" t="s">
        <v>163</v>
      </c>
      <c r="L34" s="728" t="s">
        <v>162</v>
      </c>
      <c r="M34" s="718" t="n">
        <v>2432.35</v>
      </c>
      <c r="N34" s="719" t="n">
        <v>2432.35</v>
      </c>
    </row>
    <row collapsed="false" customFormat="false" customHeight="true" hidden="false" ht="22.5" outlineLevel="0" r="35">
      <c r="A35" s="595" t="s">
        <v>205</v>
      </c>
      <c r="B35" s="263" t="n">
        <v>97593</v>
      </c>
      <c r="C35" s="730" t="s">
        <v>706</v>
      </c>
      <c r="D35" s="698" t="n">
        <v>101.72</v>
      </c>
      <c r="E35" s="699" t="n">
        <v>8442.76</v>
      </c>
      <c r="J35" s="720"/>
      <c r="K35" s="721" t="s">
        <v>863</v>
      </c>
      <c r="L35" s="722"/>
      <c r="M35" s="723" t="n">
        <v>2432.35</v>
      </c>
      <c r="N35" s="724" t="n">
        <v>2432.35</v>
      </c>
    </row>
    <row collapsed="false" customFormat="false" customHeight="true" hidden="false" ht="56.25" outlineLevel="0" r="36">
      <c r="A36" s="595" t="s">
        <v>145</v>
      </c>
      <c r="B36" s="725" t="n">
        <v>90843</v>
      </c>
      <c r="C36" s="730" t="s">
        <v>707</v>
      </c>
      <c r="D36" s="698" t="n">
        <v>1023.44</v>
      </c>
      <c r="E36" s="699" t="n">
        <v>8187.52</v>
      </c>
      <c r="J36" s="726" t="s">
        <v>864</v>
      </c>
      <c r="K36" s="721"/>
      <c r="L36" s="722"/>
      <c r="M36" s="723" t="n">
        <v>2432.35</v>
      </c>
      <c r="N36" s="724" t="n">
        <v>2432.35</v>
      </c>
    </row>
    <row collapsed="false" customFormat="false" customHeight="true" hidden="false" ht="33.75" outlineLevel="0" r="37">
      <c r="A37" s="595" t="s">
        <v>215</v>
      </c>
      <c r="B37" s="263" t="s">
        <v>216</v>
      </c>
      <c r="C37" s="697" t="s">
        <v>708</v>
      </c>
      <c r="D37" s="698" t="n">
        <v>449.45</v>
      </c>
      <c r="E37" s="699" t="n">
        <v>8090.1</v>
      </c>
      <c r="J37" s="720" t="s">
        <v>848</v>
      </c>
      <c r="K37" s="727" t="s">
        <v>107</v>
      </c>
      <c r="L37" s="728" t="s">
        <v>106</v>
      </c>
      <c r="M37" s="718" t="n">
        <v>2290.48</v>
      </c>
      <c r="N37" s="719" t="n">
        <v>15987.55</v>
      </c>
    </row>
    <row collapsed="false" customFormat="false" customHeight="true" hidden="false" ht="78.75" outlineLevel="0" r="38">
      <c r="A38" s="595" t="s">
        <v>94</v>
      </c>
      <c r="B38" s="732" t="s">
        <v>93</v>
      </c>
      <c r="C38" s="697" t="s">
        <v>865</v>
      </c>
      <c r="D38" s="698" t="n">
        <v>5.15</v>
      </c>
      <c r="E38" s="699" t="n">
        <v>7244.71</v>
      </c>
      <c r="J38" s="720"/>
      <c r="K38" s="721" t="s">
        <v>866</v>
      </c>
      <c r="L38" s="722"/>
      <c r="M38" s="723" t="n">
        <v>2290.48</v>
      </c>
      <c r="N38" s="724" t="n">
        <v>15987.55</v>
      </c>
    </row>
    <row collapsed="false" customFormat="false" customHeight="true" hidden="false" ht="45" outlineLevel="0" r="39">
      <c r="A39" s="595" t="s">
        <v>191</v>
      </c>
      <c r="B39" s="263" t="s">
        <v>192</v>
      </c>
      <c r="C39" s="697" t="s">
        <v>710</v>
      </c>
      <c r="D39" s="698" t="n">
        <v>236.57</v>
      </c>
      <c r="E39" s="699" t="n">
        <v>6860.53</v>
      </c>
      <c r="J39" s="726" t="s">
        <v>867</v>
      </c>
      <c r="K39" s="721"/>
      <c r="L39" s="722"/>
      <c r="M39" s="723" t="n">
        <v>2290.48</v>
      </c>
      <c r="N39" s="724" t="n">
        <v>15987.55</v>
      </c>
    </row>
    <row collapsed="false" customFormat="false" customHeight="true" hidden="false" ht="33.75" outlineLevel="0" r="40">
      <c r="A40" s="595" t="s">
        <v>61</v>
      </c>
      <c r="B40" s="731" t="n">
        <v>10778</v>
      </c>
      <c r="C40" s="697" t="s">
        <v>868</v>
      </c>
      <c r="D40" s="698" t="n">
        <v>857.21</v>
      </c>
      <c r="E40" s="699" t="n">
        <v>5143.26</v>
      </c>
      <c r="J40" s="720" t="s">
        <v>733</v>
      </c>
      <c r="K40" s="727" t="s">
        <v>296</v>
      </c>
      <c r="L40" s="728" t="s">
        <v>295</v>
      </c>
      <c r="M40" s="718" t="n">
        <v>1453.17</v>
      </c>
      <c r="N40" s="719" t="n">
        <v>2906.34</v>
      </c>
    </row>
    <row collapsed="false" customFormat="false" customHeight="true" hidden="false" ht="33.75" outlineLevel="0" r="41">
      <c r="A41" s="595" t="s">
        <v>242</v>
      </c>
      <c r="B41" s="198" t="n">
        <v>94198</v>
      </c>
      <c r="C41" s="730" t="s">
        <v>711</v>
      </c>
      <c r="D41" s="698" t="n">
        <v>65.67</v>
      </c>
      <c r="E41" s="699" t="n">
        <v>6472.43</v>
      </c>
      <c r="J41" s="720"/>
      <c r="K41" s="721" t="s">
        <v>869</v>
      </c>
      <c r="L41" s="722"/>
      <c r="M41" s="723" t="n">
        <v>1453.17</v>
      </c>
      <c r="N41" s="724" t="n">
        <v>2906.34</v>
      </c>
    </row>
    <row collapsed="false" customFormat="false" customHeight="true" hidden="false" ht="45" outlineLevel="0" r="42">
      <c r="A42" s="595" t="s">
        <v>113</v>
      </c>
      <c r="B42" s="263" t="n">
        <v>87490</v>
      </c>
      <c r="C42" s="730" t="s">
        <v>712</v>
      </c>
      <c r="D42" s="698" t="n">
        <v>50.5</v>
      </c>
      <c r="E42" s="699" t="n">
        <v>6247.86</v>
      </c>
      <c r="J42" s="726" t="s">
        <v>870</v>
      </c>
      <c r="K42" s="721"/>
      <c r="L42" s="722"/>
      <c r="M42" s="723" t="n">
        <v>1453.17</v>
      </c>
      <c r="N42" s="724" t="n">
        <v>2906.34</v>
      </c>
    </row>
    <row collapsed="false" customFormat="false" customHeight="true" hidden="false" ht="22.5" outlineLevel="0" r="43">
      <c r="A43" s="595" t="s">
        <v>134</v>
      </c>
      <c r="B43" s="263" t="s">
        <v>135</v>
      </c>
      <c r="C43" s="697" t="s">
        <v>713</v>
      </c>
      <c r="D43" s="698" t="n">
        <v>37.89</v>
      </c>
      <c r="E43" s="699" t="n">
        <v>6247.3</v>
      </c>
      <c r="J43" s="720" t="s">
        <v>718</v>
      </c>
      <c r="K43" s="727" t="s">
        <v>292</v>
      </c>
      <c r="L43" s="728" t="s">
        <v>291</v>
      </c>
      <c r="M43" s="718" t="n">
        <v>1324</v>
      </c>
      <c r="N43" s="719" t="n">
        <v>5296</v>
      </c>
    </row>
    <row collapsed="false" customFormat="false" customHeight="true" hidden="false" ht="12.75" outlineLevel="0" r="44">
      <c r="A44" s="595" t="s">
        <v>210</v>
      </c>
      <c r="B44" s="263" t="s">
        <v>211</v>
      </c>
      <c r="C44" s="730" t="s">
        <v>212</v>
      </c>
      <c r="D44" s="698" t="n">
        <v>5854.4</v>
      </c>
      <c r="E44" s="699" t="n">
        <v>5854.4</v>
      </c>
      <c r="J44" s="720"/>
      <c r="K44" s="721" t="s">
        <v>871</v>
      </c>
      <c r="L44" s="722"/>
      <c r="M44" s="723" t="n">
        <v>1324</v>
      </c>
      <c r="N44" s="724" t="n">
        <v>5296</v>
      </c>
    </row>
    <row collapsed="false" customFormat="false" customHeight="true" hidden="false" ht="56.25" outlineLevel="0" r="45">
      <c r="A45" s="595" t="s">
        <v>174</v>
      </c>
      <c r="B45" s="725" t="n">
        <v>91795</v>
      </c>
      <c r="C45" s="730" t="s">
        <v>714</v>
      </c>
      <c r="D45" s="698" t="n">
        <v>67.01</v>
      </c>
      <c r="E45" s="699" t="n">
        <v>5756.15</v>
      </c>
      <c r="J45" s="726" t="s">
        <v>872</v>
      </c>
      <c r="K45" s="721"/>
      <c r="L45" s="722"/>
      <c r="M45" s="723" t="n">
        <v>1324</v>
      </c>
      <c r="N45" s="724" t="n">
        <v>5296</v>
      </c>
    </row>
    <row collapsed="false" customFormat="false" customHeight="true" hidden="false" ht="67.5" outlineLevel="0" r="46">
      <c r="A46" s="595" t="s">
        <v>301</v>
      </c>
      <c r="B46" s="263" t="s">
        <v>302</v>
      </c>
      <c r="C46" s="697" t="s">
        <v>854</v>
      </c>
      <c r="D46" s="698" t="n">
        <v>2836.29</v>
      </c>
      <c r="E46" s="699" t="n">
        <v>5672.58</v>
      </c>
      <c r="J46" s="720" t="s">
        <v>859</v>
      </c>
      <c r="K46" s="727" t="s">
        <v>200</v>
      </c>
      <c r="L46" s="728" t="s">
        <v>199</v>
      </c>
      <c r="M46" s="718" t="n">
        <v>1316.37</v>
      </c>
      <c r="N46" s="719" t="n">
        <v>10530.96</v>
      </c>
    </row>
    <row collapsed="false" customFormat="false" customHeight="true" hidden="false" ht="33.75" outlineLevel="0" r="47">
      <c r="A47" s="595" t="s">
        <v>90</v>
      </c>
      <c r="B47" s="732" t="s">
        <v>89</v>
      </c>
      <c r="C47" s="697" t="s">
        <v>716</v>
      </c>
      <c r="D47" s="698" t="n">
        <v>33.74</v>
      </c>
      <c r="E47" s="699" t="n">
        <v>5542.8</v>
      </c>
      <c r="J47" s="720"/>
      <c r="K47" s="721" t="s">
        <v>873</v>
      </c>
      <c r="L47" s="722"/>
      <c r="M47" s="723" t="n">
        <v>1316.37</v>
      </c>
      <c r="N47" s="724" t="n">
        <v>10530.96</v>
      </c>
    </row>
    <row collapsed="false" customFormat="false" customHeight="true" hidden="false" ht="33.75" outlineLevel="0" r="48">
      <c r="A48" s="595" t="s">
        <v>116</v>
      </c>
      <c r="B48" s="263" t="s">
        <v>117</v>
      </c>
      <c r="C48" s="730" t="s">
        <v>717</v>
      </c>
      <c r="D48" s="698" t="n">
        <v>402.85</v>
      </c>
      <c r="E48" s="699" t="n">
        <v>5527.1</v>
      </c>
      <c r="J48" s="726" t="s">
        <v>874</v>
      </c>
      <c r="K48" s="721"/>
      <c r="L48" s="722"/>
      <c r="M48" s="723" t="n">
        <v>1316.37</v>
      </c>
      <c r="N48" s="724" t="n">
        <v>10530.96</v>
      </c>
    </row>
    <row collapsed="false" customFormat="false" customHeight="true" hidden="false" ht="33.75" outlineLevel="0" r="49">
      <c r="A49" s="595" t="s">
        <v>58</v>
      </c>
      <c r="B49" s="731" t="n">
        <v>10775</v>
      </c>
      <c r="C49" s="697" t="s">
        <v>875</v>
      </c>
      <c r="D49" s="698" t="n">
        <v>685.77</v>
      </c>
      <c r="E49" s="699" t="n">
        <v>4114.62</v>
      </c>
      <c r="J49" s="720" t="s">
        <v>707</v>
      </c>
      <c r="K49" s="727" t="n">
        <v>90843</v>
      </c>
      <c r="L49" s="728" t="s">
        <v>145</v>
      </c>
      <c r="M49" s="718" t="n">
        <v>1023.44</v>
      </c>
      <c r="N49" s="719" t="n">
        <v>8187.52</v>
      </c>
    </row>
    <row collapsed="false" customFormat="false" customHeight="true" hidden="false" ht="45" outlineLevel="0" r="50">
      <c r="A50" s="595" t="s">
        <v>291</v>
      </c>
      <c r="B50" s="263" t="s">
        <v>292</v>
      </c>
      <c r="C50" s="697" t="s">
        <v>718</v>
      </c>
      <c r="D50" s="698" t="n">
        <v>1324</v>
      </c>
      <c r="E50" s="699" t="n">
        <v>5296</v>
      </c>
      <c r="J50" s="720"/>
      <c r="K50" s="721" t="s">
        <v>876</v>
      </c>
      <c r="L50" s="722"/>
      <c r="M50" s="723" t="n">
        <v>1023.44</v>
      </c>
      <c r="N50" s="724" t="n">
        <v>8187.52</v>
      </c>
    </row>
    <row collapsed="false" customFormat="false" customHeight="true" hidden="false" ht="90" outlineLevel="0" r="51">
      <c r="A51" s="595" t="s">
        <v>141</v>
      </c>
      <c r="B51" s="725" t="s">
        <v>142</v>
      </c>
      <c r="C51" s="697" t="s">
        <v>877</v>
      </c>
      <c r="D51" s="698" t="n">
        <v>587.56</v>
      </c>
      <c r="E51" s="699" t="n">
        <v>5288.04</v>
      </c>
      <c r="J51" s="726" t="s">
        <v>878</v>
      </c>
      <c r="K51" s="721"/>
      <c r="L51" s="722"/>
      <c r="M51" s="723" t="n">
        <v>1023.44</v>
      </c>
      <c r="N51" s="724" t="n">
        <v>8187.52</v>
      </c>
    </row>
    <row collapsed="false" customFormat="false" customHeight="true" hidden="false" ht="33.75" outlineLevel="0" r="52">
      <c r="A52" s="595" t="s">
        <v>132</v>
      </c>
      <c r="B52" s="55" t="n">
        <v>87261</v>
      </c>
      <c r="C52" s="730" t="s">
        <v>720</v>
      </c>
      <c r="D52" s="698" t="n">
        <v>140.14</v>
      </c>
      <c r="E52" s="699" t="n">
        <v>5186.58</v>
      </c>
      <c r="J52" s="720" t="s">
        <v>704</v>
      </c>
      <c r="K52" s="727" t="n">
        <v>90842</v>
      </c>
      <c r="L52" s="728" t="s">
        <v>144</v>
      </c>
      <c r="M52" s="718" t="n">
        <v>980.98</v>
      </c>
      <c r="N52" s="719" t="n">
        <v>8828.82</v>
      </c>
    </row>
    <row collapsed="false" customFormat="false" customHeight="true" hidden="false" ht="12.75" outlineLevel="0" r="53">
      <c r="A53" s="595" t="s">
        <v>722</v>
      </c>
      <c r="B53" s="731" t="n">
        <v>97062</v>
      </c>
      <c r="C53" s="730" t="s">
        <v>723</v>
      </c>
      <c r="D53" s="698" t="n">
        <v>7.23</v>
      </c>
      <c r="E53" s="699" t="n">
        <v>5085.36</v>
      </c>
      <c r="J53" s="720"/>
      <c r="K53" s="721" t="s">
        <v>879</v>
      </c>
      <c r="L53" s="722"/>
      <c r="M53" s="723" t="n">
        <v>980.98</v>
      </c>
      <c r="N53" s="724" t="n">
        <v>8828.82</v>
      </c>
    </row>
    <row collapsed="false" customFormat="false" customHeight="true" hidden="false" ht="33.75" outlineLevel="0" r="54">
      <c r="A54" s="595" t="s">
        <v>160</v>
      </c>
      <c r="B54" s="263" t="s">
        <v>161</v>
      </c>
      <c r="C54" s="697" t="s">
        <v>724</v>
      </c>
      <c r="D54" s="698" t="n">
        <v>4699.57</v>
      </c>
      <c r="E54" s="699" t="n">
        <v>4699.57</v>
      </c>
      <c r="J54" s="726" t="s">
        <v>880</v>
      </c>
      <c r="K54" s="721"/>
      <c r="L54" s="722"/>
      <c r="M54" s="723" t="n">
        <v>980.98</v>
      </c>
      <c r="N54" s="724" t="n">
        <v>8828.82</v>
      </c>
    </row>
    <row collapsed="false" customFormat="false" customHeight="true" hidden="false" ht="45" outlineLevel="0" r="55">
      <c r="A55" s="595" t="s">
        <v>40</v>
      </c>
      <c r="B55" s="731" t="s">
        <v>41</v>
      </c>
      <c r="C55" s="697" t="s">
        <v>725</v>
      </c>
      <c r="D55" s="698" t="n">
        <v>12.32</v>
      </c>
      <c r="E55" s="699" t="n">
        <v>4373.6</v>
      </c>
      <c r="J55" s="720" t="s">
        <v>777</v>
      </c>
      <c r="K55" s="727" t="n">
        <v>90841</v>
      </c>
      <c r="L55" s="728" t="s">
        <v>143</v>
      </c>
      <c r="M55" s="718" t="n">
        <v>917.08</v>
      </c>
      <c r="N55" s="719" t="n">
        <v>917.08</v>
      </c>
    </row>
    <row collapsed="false" customFormat="false" customHeight="true" hidden="false" ht="33.75" outlineLevel="0" r="56">
      <c r="A56" s="595" t="s">
        <v>114</v>
      </c>
      <c r="B56" s="263" t="n">
        <v>96360</v>
      </c>
      <c r="C56" s="730" t="s">
        <v>726</v>
      </c>
      <c r="D56" s="698" t="n">
        <v>135.21</v>
      </c>
      <c r="E56" s="699" t="n">
        <v>4307.79</v>
      </c>
      <c r="J56" s="720"/>
      <c r="K56" s="721" t="s">
        <v>881</v>
      </c>
      <c r="L56" s="722"/>
      <c r="M56" s="723" t="n">
        <v>917.08</v>
      </c>
      <c r="N56" s="724" t="n">
        <v>917.08</v>
      </c>
    </row>
    <row collapsed="false" customFormat="false" customHeight="true" hidden="false" ht="45" outlineLevel="0" r="57">
      <c r="A57" s="595" t="s">
        <v>260</v>
      </c>
      <c r="B57" s="725" t="n">
        <v>86932</v>
      </c>
      <c r="C57" s="730" t="s">
        <v>728</v>
      </c>
      <c r="D57" s="698" t="n">
        <v>537.89</v>
      </c>
      <c r="E57" s="699" t="n">
        <v>3765.23</v>
      </c>
      <c r="J57" s="726" t="s">
        <v>882</v>
      </c>
      <c r="K57" s="721"/>
      <c r="L57" s="722"/>
      <c r="M57" s="723" t="n">
        <v>917.08</v>
      </c>
      <c r="N57" s="724" t="n">
        <v>917.08</v>
      </c>
    </row>
    <row collapsed="false" customFormat="false" customHeight="true" hidden="false" ht="22.5" outlineLevel="0" r="58">
      <c r="A58" s="595" t="s">
        <v>255</v>
      </c>
      <c r="B58" s="725" t="n">
        <v>95468</v>
      </c>
      <c r="C58" s="730" t="s">
        <v>729</v>
      </c>
      <c r="D58" s="698" t="n">
        <v>55.13</v>
      </c>
      <c r="E58" s="699" t="n">
        <v>3291.26</v>
      </c>
      <c r="J58" s="720" t="s">
        <v>737</v>
      </c>
      <c r="K58" s="727" t="n">
        <v>95472</v>
      </c>
      <c r="L58" s="728" t="s">
        <v>261</v>
      </c>
      <c r="M58" s="718" t="n">
        <v>863.53</v>
      </c>
      <c r="N58" s="719" t="n">
        <v>2590.59</v>
      </c>
    </row>
    <row collapsed="false" customFormat="false" customHeight="true" hidden="false" ht="22.5" outlineLevel="0" r="59">
      <c r="A59" s="595" t="s">
        <v>136</v>
      </c>
      <c r="B59" s="267" t="n">
        <v>98689</v>
      </c>
      <c r="C59" s="730" t="s">
        <v>730</v>
      </c>
      <c r="D59" s="698" t="n">
        <v>115.64</v>
      </c>
      <c r="E59" s="699" t="n">
        <v>3203.22</v>
      </c>
      <c r="J59" s="720"/>
      <c r="K59" s="721" t="s">
        <v>883</v>
      </c>
      <c r="L59" s="722"/>
      <c r="M59" s="723" t="n">
        <v>863.53</v>
      </c>
      <c r="N59" s="724" t="n">
        <v>2590.59</v>
      </c>
    </row>
    <row collapsed="false" customFormat="false" customHeight="true" hidden="false" ht="22.5" outlineLevel="0" r="60">
      <c r="A60" s="595" t="s">
        <v>70</v>
      </c>
      <c r="B60" s="260" t="n">
        <v>93358</v>
      </c>
      <c r="C60" s="730" t="s">
        <v>731</v>
      </c>
      <c r="D60" s="698" t="n">
        <v>98.2</v>
      </c>
      <c r="E60" s="699" t="n">
        <v>3082.49</v>
      </c>
      <c r="J60" s="726" t="s">
        <v>884</v>
      </c>
      <c r="K60" s="721"/>
      <c r="L60" s="722"/>
      <c r="M60" s="723" t="n">
        <v>863.53</v>
      </c>
      <c r="N60" s="724" t="n">
        <v>2590.59</v>
      </c>
    </row>
    <row collapsed="false" customFormat="false" customHeight="true" hidden="false" ht="22.5" outlineLevel="0" r="61">
      <c r="A61" s="595" t="s">
        <v>268</v>
      </c>
      <c r="B61" s="725" t="n">
        <v>40729</v>
      </c>
      <c r="C61" s="730" t="s">
        <v>732</v>
      </c>
      <c r="D61" s="698" t="n">
        <v>305.86</v>
      </c>
      <c r="E61" s="699" t="n">
        <v>3058.6</v>
      </c>
      <c r="J61" s="720" t="s">
        <v>868</v>
      </c>
      <c r="K61" s="727" t="n">
        <v>10778</v>
      </c>
      <c r="L61" s="728" t="s">
        <v>61</v>
      </c>
      <c r="M61" s="718" t="n">
        <v>857.21</v>
      </c>
      <c r="N61" s="719" t="n">
        <v>5143.26</v>
      </c>
    </row>
    <row collapsed="false" customFormat="false" customHeight="true" hidden="false" ht="45" outlineLevel="0" r="62">
      <c r="A62" s="595" t="s">
        <v>295</v>
      </c>
      <c r="B62" s="263" t="s">
        <v>296</v>
      </c>
      <c r="C62" s="697" t="s">
        <v>733</v>
      </c>
      <c r="D62" s="698" t="n">
        <v>1453.17</v>
      </c>
      <c r="E62" s="699" t="n">
        <v>2906.34</v>
      </c>
      <c r="J62" s="720"/>
      <c r="K62" s="721" t="s">
        <v>885</v>
      </c>
      <c r="L62" s="722"/>
      <c r="M62" s="723" t="n">
        <v>857.21</v>
      </c>
      <c r="N62" s="724" t="n">
        <v>5143.26</v>
      </c>
    </row>
    <row collapsed="false" customFormat="false" customHeight="true" hidden="false" ht="33.75" outlineLevel="0" r="63">
      <c r="A63" s="595" t="s">
        <v>124</v>
      </c>
      <c r="B63" s="263" t="s">
        <v>121</v>
      </c>
      <c r="C63" s="697" t="s">
        <v>685</v>
      </c>
      <c r="D63" s="698" t="n">
        <v>29.77</v>
      </c>
      <c r="E63" s="699" t="n">
        <v>2872.2</v>
      </c>
      <c r="J63" s="726" t="s">
        <v>886</v>
      </c>
      <c r="K63" s="721"/>
      <c r="L63" s="722"/>
      <c r="M63" s="723" t="n">
        <v>857.21</v>
      </c>
      <c r="N63" s="724" t="n">
        <v>5143.26</v>
      </c>
    </row>
    <row collapsed="false" customFormat="false" customHeight="true" hidden="false" ht="33.75" outlineLevel="0" r="64">
      <c r="A64" s="595" t="s">
        <v>104</v>
      </c>
      <c r="B64" s="55" t="s">
        <v>105</v>
      </c>
      <c r="C64" s="730" t="s">
        <v>734</v>
      </c>
      <c r="D64" s="698" t="n">
        <v>106.22</v>
      </c>
      <c r="E64" s="699" t="n">
        <v>2839.26</v>
      </c>
      <c r="J64" s="720" t="s">
        <v>313</v>
      </c>
      <c r="K64" s="727" t="s">
        <v>312</v>
      </c>
      <c r="L64" s="728" t="s">
        <v>311</v>
      </c>
      <c r="M64" s="718" t="n">
        <v>775.03</v>
      </c>
      <c r="N64" s="719" t="n">
        <v>116254.5</v>
      </c>
    </row>
    <row collapsed="false" customFormat="false" customHeight="true" hidden="false" ht="56.25" outlineLevel="0" r="65">
      <c r="A65" s="595" t="s">
        <v>183</v>
      </c>
      <c r="B65" s="263" t="n">
        <v>91785</v>
      </c>
      <c r="C65" s="730" t="s">
        <v>735</v>
      </c>
      <c r="D65" s="698" t="n">
        <v>46.32</v>
      </c>
      <c r="E65" s="699" t="n">
        <v>2802.36</v>
      </c>
      <c r="J65" s="720"/>
      <c r="K65" s="721" t="s">
        <v>887</v>
      </c>
      <c r="L65" s="722"/>
      <c r="M65" s="723" t="n">
        <v>775.03</v>
      </c>
      <c r="N65" s="724" t="n">
        <v>116254.5</v>
      </c>
    </row>
    <row collapsed="false" customFormat="false" customHeight="true" hidden="false" ht="33.75" outlineLevel="0" r="66">
      <c r="A66" s="595" t="s">
        <v>245</v>
      </c>
      <c r="B66" s="263" t="n">
        <v>98546</v>
      </c>
      <c r="C66" s="730" t="s">
        <v>736</v>
      </c>
      <c r="D66" s="698" t="n">
        <v>96.54</v>
      </c>
      <c r="E66" s="699" t="n">
        <v>2661.6</v>
      </c>
      <c r="J66" s="726" t="s">
        <v>888</v>
      </c>
      <c r="K66" s="721"/>
      <c r="L66" s="722"/>
      <c r="M66" s="723" t="n">
        <v>775.03</v>
      </c>
      <c r="N66" s="724" t="n">
        <v>116254.5</v>
      </c>
    </row>
    <row collapsed="false" customFormat="false" customHeight="true" hidden="false" ht="45" outlineLevel="0" r="67">
      <c r="A67" s="595" t="s">
        <v>261</v>
      </c>
      <c r="B67" s="263" t="n">
        <v>95472</v>
      </c>
      <c r="C67" s="730" t="s">
        <v>737</v>
      </c>
      <c r="D67" s="698" t="n">
        <v>863.53</v>
      </c>
      <c r="E67" s="699" t="n">
        <v>2590.59</v>
      </c>
      <c r="J67" s="720" t="s">
        <v>838</v>
      </c>
      <c r="K67" s="727" t="s">
        <v>155</v>
      </c>
      <c r="L67" s="728" t="s">
        <v>154</v>
      </c>
      <c r="M67" s="718" t="n">
        <v>769.54</v>
      </c>
      <c r="N67" s="719" t="n">
        <v>27087.8</v>
      </c>
    </row>
    <row collapsed="false" customFormat="false" customHeight="true" hidden="false" ht="56.25" outlineLevel="0" r="68">
      <c r="A68" s="595" t="s">
        <v>246</v>
      </c>
      <c r="B68" s="267" t="n">
        <v>91790</v>
      </c>
      <c r="C68" s="730" t="s">
        <v>738</v>
      </c>
      <c r="D68" s="698" t="n">
        <v>62.63</v>
      </c>
      <c r="E68" s="699" t="n">
        <v>2505.2</v>
      </c>
      <c r="J68" s="720"/>
      <c r="K68" s="721" t="s">
        <v>889</v>
      </c>
      <c r="L68" s="722"/>
      <c r="M68" s="723" t="n">
        <v>769.54</v>
      </c>
      <c r="N68" s="724" t="n">
        <v>27087.8</v>
      </c>
    </row>
    <row collapsed="false" customFormat="false" customHeight="true" hidden="false" ht="22.5" outlineLevel="0" r="69">
      <c r="A69" s="595" t="s">
        <v>162</v>
      </c>
      <c r="B69" s="198" t="s">
        <v>163</v>
      </c>
      <c r="C69" s="697" t="s">
        <v>739</v>
      </c>
      <c r="D69" s="698" t="n">
        <v>2432.35</v>
      </c>
      <c r="E69" s="699" t="n">
        <v>2432.35</v>
      </c>
      <c r="J69" s="726" t="s">
        <v>890</v>
      </c>
      <c r="K69" s="721"/>
      <c r="L69" s="722"/>
      <c r="M69" s="723" t="n">
        <v>769.54</v>
      </c>
      <c r="N69" s="724" t="n">
        <v>27087.8</v>
      </c>
    </row>
    <row collapsed="false" customFormat="false" customHeight="true" hidden="false" ht="12.75" outlineLevel="0" r="70">
      <c r="A70" s="595" t="s">
        <v>156</v>
      </c>
      <c r="B70" s="267" t="s">
        <v>157</v>
      </c>
      <c r="C70" s="730" t="s">
        <v>740</v>
      </c>
      <c r="D70" s="698" t="n">
        <v>175.89</v>
      </c>
      <c r="E70" s="699" t="n">
        <v>2409.69</v>
      </c>
      <c r="J70" s="720" t="s">
        <v>682</v>
      </c>
      <c r="K70" s="727" t="s">
        <v>140</v>
      </c>
      <c r="L70" s="728" t="s">
        <v>139</v>
      </c>
      <c r="M70" s="718" t="n">
        <v>761.74</v>
      </c>
      <c r="N70" s="719" t="n">
        <v>22280.89</v>
      </c>
    </row>
    <row collapsed="false" customFormat="false" customHeight="true" hidden="false" ht="45" outlineLevel="0" r="71">
      <c r="A71" s="595" t="s">
        <v>82</v>
      </c>
      <c r="B71" s="732" t="s">
        <v>81</v>
      </c>
      <c r="C71" s="697" t="s">
        <v>741</v>
      </c>
      <c r="D71" s="698" t="n">
        <v>314.59</v>
      </c>
      <c r="E71" s="699" t="n">
        <v>2394.02</v>
      </c>
      <c r="J71" s="720"/>
      <c r="K71" s="721" t="s">
        <v>891</v>
      </c>
      <c r="L71" s="722"/>
      <c r="M71" s="723" t="n">
        <v>761.74</v>
      </c>
      <c r="N71" s="724" t="n">
        <v>22280.89</v>
      </c>
    </row>
    <row collapsed="false" customFormat="false" customHeight="true" hidden="false" ht="22.5" outlineLevel="0" r="72">
      <c r="A72" s="595" t="s">
        <v>238</v>
      </c>
      <c r="B72" s="725" t="n">
        <v>55960</v>
      </c>
      <c r="C72" s="730" t="s">
        <v>742</v>
      </c>
      <c r="D72" s="698" t="n">
        <v>7.14</v>
      </c>
      <c r="E72" s="699" t="n">
        <v>2345.91</v>
      </c>
      <c r="J72" s="726" t="s">
        <v>892</v>
      </c>
      <c r="K72" s="721"/>
      <c r="L72" s="722"/>
      <c r="M72" s="723" t="n">
        <v>761.74</v>
      </c>
      <c r="N72" s="724" t="n">
        <v>22280.89</v>
      </c>
    </row>
    <row collapsed="false" customFormat="false" customHeight="true" hidden="false" ht="33.75" outlineLevel="0" r="73">
      <c r="A73" s="595" t="s">
        <v>75</v>
      </c>
      <c r="B73" s="260" t="s">
        <v>76</v>
      </c>
      <c r="C73" s="697" t="s">
        <v>743</v>
      </c>
      <c r="D73" s="698" t="n">
        <v>23.29</v>
      </c>
      <c r="E73" s="699" t="n">
        <v>2265.18</v>
      </c>
      <c r="J73" s="720" t="s">
        <v>762</v>
      </c>
      <c r="K73" s="727" t="s">
        <v>188</v>
      </c>
      <c r="L73" s="728" t="s">
        <v>187</v>
      </c>
      <c r="M73" s="718" t="n">
        <v>730.96</v>
      </c>
      <c r="N73" s="719" t="n">
        <v>1461.92</v>
      </c>
    </row>
    <row collapsed="false" customFormat="false" customHeight="true" hidden="false" ht="45" outlineLevel="0" r="74">
      <c r="A74" s="595" t="s">
        <v>38</v>
      </c>
      <c r="B74" s="731" t="s">
        <v>39</v>
      </c>
      <c r="C74" s="697" t="s">
        <v>744</v>
      </c>
      <c r="D74" s="698" t="n">
        <v>6.17</v>
      </c>
      <c r="E74" s="699" t="n">
        <v>2190.35</v>
      </c>
      <c r="J74" s="720"/>
      <c r="K74" s="721" t="s">
        <v>893</v>
      </c>
      <c r="L74" s="722"/>
      <c r="M74" s="723" t="n">
        <v>730.96</v>
      </c>
      <c r="N74" s="724" t="n">
        <v>1461.92</v>
      </c>
    </row>
    <row collapsed="false" customFormat="false" customHeight="true" hidden="false" ht="22.5" outlineLevel="0" r="75">
      <c r="A75" s="595" t="s">
        <v>95</v>
      </c>
      <c r="B75" s="731" t="n">
        <v>97064</v>
      </c>
      <c r="C75" s="730" t="s">
        <v>745</v>
      </c>
      <c r="D75" s="698" t="n">
        <v>26.56</v>
      </c>
      <c r="E75" s="699" t="n">
        <v>2146.04</v>
      </c>
      <c r="J75" s="726" t="s">
        <v>894</v>
      </c>
      <c r="K75" s="721"/>
      <c r="L75" s="722"/>
      <c r="M75" s="723" t="n">
        <v>730.96</v>
      </c>
      <c r="N75" s="724" t="n">
        <v>1461.92</v>
      </c>
    </row>
    <row collapsed="false" customFormat="false" customHeight="true" hidden="false" ht="22.5" outlineLevel="0" r="76">
      <c r="A76" s="595" t="s">
        <v>151</v>
      </c>
      <c r="B76" s="263" t="n">
        <v>84844</v>
      </c>
      <c r="C76" s="730" t="s">
        <v>746</v>
      </c>
      <c r="D76" s="698" t="n">
        <v>539.34</v>
      </c>
      <c r="E76" s="699" t="n">
        <v>2071.06</v>
      </c>
      <c r="J76" s="720" t="s">
        <v>895</v>
      </c>
      <c r="K76" s="727" t="s">
        <v>177</v>
      </c>
      <c r="L76" s="728" t="s">
        <v>176</v>
      </c>
      <c r="M76" s="718" t="n">
        <v>724.59</v>
      </c>
      <c r="N76" s="719" t="n">
        <v>724.59</v>
      </c>
    </row>
    <row collapsed="false" customFormat="false" customHeight="true" hidden="false" ht="56.25" outlineLevel="0" r="77">
      <c r="A77" s="595" t="s">
        <v>203</v>
      </c>
      <c r="B77" s="263" t="s">
        <v>204</v>
      </c>
      <c r="C77" s="697" t="s">
        <v>747</v>
      </c>
      <c r="D77" s="698" t="n">
        <v>119.07</v>
      </c>
      <c r="E77" s="699" t="n">
        <v>2024.19</v>
      </c>
      <c r="J77" s="720"/>
      <c r="K77" s="721" t="s">
        <v>896</v>
      </c>
      <c r="L77" s="722"/>
      <c r="M77" s="723" t="n">
        <v>724.59</v>
      </c>
      <c r="N77" s="724" t="n">
        <v>724.59</v>
      </c>
    </row>
    <row collapsed="false" customFormat="false" customHeight="true" hidden="false" ht="56.25" outlineLevel="0" r="78">
      <c r="A78" s="595" t="s">
        <v>272</v>
      </c>
      <c r="B78" s="725" t="n">
        <v>93396</v>
      </c>
      <c r="C78" s="730" t="s">
        <v>748</v>
      </c>
      <c r="D78" s="698" t="n">
        <v>674.48</v>
      </c>
      <c r="E78" s="699" t="n">
        <v>2023.44</v>
      </c>
      <c r="J78" s="726" t="s">
        <v>897</v>
      </c>
      <c r="K78" s="721"/>
      <c r="L78" s="722"/>
      <c r="M78" s="723" t="n">
        <v>724.59</v>
      </c>
      <c r="N78" s="724" t="n">
        <v>724.59</v>
      </c>
    </row>
    <row collapsed="false" customFormat="false" customHeight="true" hidden="false" ht="33.75" outlineLevel="0" r="79">
      <c r="A79" s="595" t="s">
        <v>44</v>
      </c>
      <c r="B79" s="731" t="s">
        <v>45</v>
      </c>
      <c r="C79" s="697" t="s">
        <v>749</v>
      </c>
      <c r="D79" s="698" t="n">
        <v>5.64</v>
      </c>
      <c r="E79" s="699" t="n">
        <v>2002.2</v>
      </c>
      <c r="J79" s="720" t="s">
        <v>785</v>
      </c>
      <c r="K79" s="727" t="s">
        <v>220</v>
      </c>
      <c r="L79" s="728" t="s">
        <v>219</v>
      </c>
      <c r="M79" s="718" t="n">
        <v>705.68</v>
      </c>
      <c r="N79" s="719" t="n">
        <v>705.68</v>
      </c>
    </row>
    <row collapsed="false" customFormat="false" customHeight="true" hidden="false" ht="45" outlineLevel="0" r="80">
      <c r="A80" s="595" t="s">
        <v>97</v>
      </c>
      <c r="B80" s="731" t="s">
        <v>96</v>
      </c>
      <c r="C80" s="697" t="s">
        <v>750</v>
      </c>
      <c r="D80" s="698" t="n">
        <v>0.14</v>
      </c>
      <c r="E80" s="699" t="n">
        <v>1969.43</v>
      </c>
      <c r="J80" s="720"/>
      <c r="K80" s="721" t="s">
        <v>898</v>
      </c>
      <c r="L80" s="722"/>
      <c r="M80" s="723" t="n">
        <v>705.68</v>
      </c>
      <c r="N80" s="724" t="n">
        <v>705.68</v>
      </c>
    </row>
    <row collapsed="false" customFormat="false" customHeight="true" hidden="false" ht="67.5" outlineLevel="0" r="81">
      <c r="A81" s="595" t="s">
        <v>293</v>
      </c>
      <c r="B81" s="263" t="s">
        <v>294</v>
      </c>
      <c r="C81" s="697" t="s">
        <v>899</v>
      </c>
      <c r="D81" s="698" t="n">
        <v>489.31</v>
      </c>
      <c r="E81" s="699" t="n">
        <v>1957.24</v>
      </c>
      <c r="J81" s="726" t="s">
        <v>900</v>
      </c>
      <c r="K81" s="721"/>
      <c r="L81" s="722"/>
      <c r="M81" s="723" t="n">
        <v>705.68</v>
      </c>
      <c r="N81" s="724" t="n">
        <v>705.68</v>
      </c>
    </row>
    <row collapsed="false" customFormat="false" customHeight="true" hidden="false" ht="22.5" outlineLevel="0" r="82">
      <c r="A82" s="595" t="s">
        <v>256</v>
      </c>
      <c r="B82" s="263" t="s">
        <v>257</v>
      </c>
      <c r="C82" s="730" t="s">
        <v>752</v>
      </c>
      <c r="D82" s="698" t="n">
        <v>32.95</v>
      </c>
      <c r="E82" s="699" t="n">
        <v>1951.29</v>
      </c>
      <c r="J82" s="720" t="s">
        <v>875</v>
      </c>
      <c r="K82" s="727" t="n">
        <v>10775</v>
      </c>
      <c r="L82" s="728" t="s">
        <v>58</v>
      </c>
      <c r="M82" s="718" t="n">
        <v>685.77</v>
      </c>
      <c r="N82" s="719" t="n">
        <v>4114.62</v>
      </c>
    </row>
    <row collapsed="false" customFormat="false" customHeight="true" hidden="false" ht="56.25" outlineLevel="0" r="83">
      <c r="A83" s="595" t="s">
        <v>197</v>
      </c>
      <c r="B83" s="267" t="s">
        <v>198</v>
      </c>
      <c r="C83" s="697" t="s">
        <v>753</v>
      </c>
      <c r="D83" s="698" t="n">
        <v>637.48</v>
      </c>
      <c r="E83" s="699" t="n">
        <v>1912.44</v>
      </c>
      <c r="J83" s="720"/>
      <c r="K83" s="721" t="s">
        <v>901</v>
      </c>
      <c r="L83" s="722"/>
      <c r="M83" s="723" t="n">
        <v>685.77</v>
      </c>
      <c r="N83" s="724" t="n">
        <v>4114.62</v>
      </c>
    </row>
    <row collapsed="false" customFormat="false" customHeight="true" hidden="false" ht="45" outlineLevel="0" r="84">
      <c r="A84" s="595" t="s">
        <v>115</v>
      </c>
      <c r="B84" s="263" t="n">
        <v>87448</v>
      </c>
      <c r="C84" s="730" t="s">
        <v>754</v>
      </c>
      <c r="D84" s="698" t="n">
        <v>64.55</v>
      </c>
      <c r="E84" s="699" t="n">
        <v>1862.26</v>
      </c>
      <c r="J84" s="726" t="s">
        <v>902</v>
      </c>
      <c r="K84" s="721"/>
      <c r="L84" s="722"/>
      <c r="M84" s="723" t="n">
        <v>685.77</v>
      </c>
      <c r="N84" s="724" t="n">
        <v>4114.62</v>
      </c>
    </row>
    <row collapsed="false" customFormat="false" customHeight="true" hidden="false" ht="56.25" outlineLevel="0" r="85">
      <c r="A85" s="595" t="s">
        <v>172</v>
      </c>
      <c r="B85" s="725" t="n">
        <v>91793</v>
      </c>
      <c r="C85" s="730" t="s">
        <v>755</v>
      </c>
      <c r="D85" s="698" t="n">
        <v>89.57</v>
      </c>
      <c r="E85" s="699" t="n">
        <v>1755.57</v>
      </c>
      <c r="J85" s="720" t="s">
        <v>748</v>
      </c>
      <c r="K85" s="727" t="n">
        <v>93396</v>
      </c>
      <c r="L85" s="728" t="s">
        <v>272</v>
      </c>
      <c r="M85" s="718" t="n">
        <v>674.48</v>
      </c>
      <c r="N85" s="719" t="n">
        <v>2023.44</v>
      </c>
    </row>
    <row collapsed="false" customFormat="false" customHeight="true" hidden="false" ht="33.75" outlineLevel="0" r="86">
      <c r="A86" s="595" t="s">
        <v>84</v>
      </c>
      <c r="B86" s="732" t="s">
        <v>83</v>
      </c>
      <c r="C86" s="697" t="s">
        <v>756</v>
      </c>
      <c r="D86" s="698" t="n">
        <v>11.65</v>
      </c>
      <c r="E86" s="699" t="n">
        <v>1661.29</v>
      </c>
      <c r="J86" s="720"/>
      <c r="K86" s="721" t="s">
        <v>903</v>
      </c>
      <c r="L86" s="722"/>
      <c r="M86" s="723" t="n">
        <v>674.48</v>
      </c>
      <c r="N86" s="724" t="n">
        <v>2023.44</v>
      </c>
    </row>
    <row collapsed="false" customFormat="false" customHeight="true" hidden="false" ht="45" outlineLevel="0" r="87">
      <c r="A87" s="595" t="s">
        <v>243</v>
      </c>
      <c r="B87" s="725" t="n">
        <v>94219</v>
      </c>
      <c r="C87" s="730" t="s">
        <v>757</v>
      </c>
      <c r="D87" s="698" t="n">
        <v>43.27</v>
      </c>
      <c r="E87" s="699" t="n">
        <v>1657.67</v>
      </c>
      <c r="J87" s="726" t="s">
        <v>904</v>
      </c>
      <c r="K87" s="721"/>
      <c r="L87" s="722"/>
      <c r="M87" s="723" t="n">
        <v>674.48</v>
      </c>
      <c r="N87" s="724" t="n">
        <v>2023.44</v>
      </c>
    </row>
    <row collapsed="false" customFormat="false" customHeight="true" hidden="false" ht="22.5" outlineLevel="0" r="88">
      <c r="A88" s="595" t="s">
        <v>71</v>
      </c>
      <c r="B88" s="260" t="n">
        <v>93382</v>
      </c>
      <c r="C88" s="730" t="s">
        <v>758</v>
      </c>
      <c r="D88" s="698" t="n">
        <v>37.11</v>
      </c>
      <c r="E88" s="699" t="n">
        <v>1615.02</v>
      </c>
      <c r="J88" s="720" t="s">
        <v>766</v>
      </c>
      <c r="K88" s="727" t="s">
        <v>267</v>
      </c>
      <c r="L88" s="728" t="s">
        <v>266</v>
      </c>
      <c r="M88" s="718" t="n">
        <v>651.56</v>
      </c>
      <c r="N88" s="719" t="n">
        <v>1303.12</v>
      </c>
    </row>
    <row collapsed="false" customFormat="false" customHeight="true" hidden="false" ht="22.5" outlineLevel="0" r="89">
      <c r="A89" s="595" t="s">
        <v>258</v>
      </c>
      <c r="B89" s="263" t="n">
        <v>6082</v>
      </c>
      <c r="C89" s="730" t="s">
        <v>759</v>
      </c>
      <c r="D89" s="698" t="n">
        <v>23.97</v>
      </c>
      <c r="E89" s="699" t="n">
        <v>1586.33</v>
      </c>
      <c r="J89" s="720"/>
      <c r="K89" s="721" t="s">
        <v>905</v>
      </c>
      <c r="L89" s="722"/>
      <c r="M89" s="723" t="n">
        <v>651.56</v>
      </c>
      <c r="N89" s="724" t="n">
        <v>1303.12</v>
      </c>
    </row>
    <row collapsed="false" customFormat="false" customHeight="true" hidden="false" ht="22.5" outlineLevel="0" r="90">
      <c r="A90" s="595" t="s">
        <v>78</v>
      </c>
      <c r="B90" s="731" t="n">
        <v>72884</v>
      </c>
      <c r="C90" s="730" t="s">
        <v>760</v>
      </c>
      <c r="D90" s="698" t="n">
        <v>1.11</v>
      </c>
      <c r="E90" s="699" t="n">
        <v>1492.96</v>
      </c>
      <c r="J90" s="726" t="s">
        <v>906</v>
      </c>
      <c r="K90" s="721"/>
      <c r="L90" s="722"/>
      <c r="M90" s="723" t="n">
        <v>651.56</v>
      </c>
      <c r="N90" s="724" t="n">
        <v>1303.12</v>
      </c>
    </row>
    <row collapsed="false" customFormat="false" customHeight="true" hidden="false" ht="67.5" outlineLevel="0" r="91">
      <c r="A91" s="595" t="s">
        <v>201</v>
      </c>
      <c r="B91" s="263" t="s">
        <v>202</v>
      </c>
      <c r="C91" s="697" t="s">
        <v>761</v>
      </c>
      <c r="D91" s="698" t="n">
        <v>121.9</v>
      </c>
      <c r="E91" s="699" t="n">
        <v>1462.8</v>
      </c>
      <c r="J91" s="720" t="s">
        <v>753</v>
      </c>
      <c r="K91" s="727" t="s">
        <v>198</v>
      </c>
      <c r="L91" s="728" t="s">
        <v>197</v>
      </c>
      <c r="M91" s="718" t="n">
        <v>637.48</v>
      </c>
      <c r="N91" s="719" t="n">
        <v>1912.44</v>
      </c>
    </row>
    <row collapsed="false" customFormat="false" customHeight="true" hidden="false" ht="33.75" outlineLevel="0" r="92">
      <c r="A92" s="595" t="s">
        <v>187</v>
      </c>
      <c r="B92" s="263" t="s">
        <v>188</v>
      </c>
      <c r="C92" s="697" t="s">
        <v>762</v>
      </c>
      <c r="D92" s="698" t="n">
        <v>730.96</v>
      </c>
      <c r="E92" s="699" t="n">
        <v>1461.92</v>
      </c>
      <c r="J92" s="720"/>
      <c r="K92" s="721" t="s">
        <v>907</v>
      </c>
      <c r="L92" s="722"/>
      <c r="M92" s="723" t="n">
        <v>637.48</v>
      </c>
      <c r="N92" s="724" t="n">
        <v>1912.44</v>
      </c>
    </row>
    <row collapsed="false" customFormat="false" customHeight="true" hidden="false" ht="22.5" outlineLevel="0" r="93">
      <c r="A93" s="595" t="s">
        <v>252</v>
      </c>
      <c r="B93" s="725" t="n">
        <v>88486</v>
      </c>
      <c r="C93" s="730" t="s">
        <v>763</v>
      </c>
      <c r="D93" s="698" t="n">
        <v>13.65</v>
      </c>
      <c r="E93" s="699" t="n">
        <v>1445.26</v>
      </c>
      <c r="J93" s="726" t="s">
        <v>908</v>
      </c>
      <c r="K93" s="721"/>
      <c r="L93" s="722"/>
      <c r="M93" s="723" t="n">
        <v>637.48</v>
      </c>
      <c r="N93" s="724" t="n">
        <v>1912.44</v>
      </c>
    </row>
    <row collapsed="false" customFormat="false" customHeight="true" hidden="false" ht="22.5" outlineLevel="0" r="94">
      <c r="A94" s="595" t="s">
        <v>153</v>
      </c>
      <c r="B94" s="263" t="n">
        <v>72120</v>
      </c>
      <c r="C94" s="730" t="s">
        <v>764</v>
      </c>
      <c r="D94" s="698" t="n">
        <v>452.82</v>
      </c>
      <c r="E94" s="699" t="n">
        <v>1412.79</v>
      </c>
      <c r="J94" s="720" t="s">
        <v>687</v>
      </c>
      <c r="K94" s="727" t="n">
        <v>87373</v>
      </c>
      <c r="L94" s="728" t="s">
        <v>131</v>
      </c>
      <c r="M94" s="718" t="n">
        <v>621.26</v>
      </c>
      <c r="N94" s="719" t="n">
        <v>17811.52</v>
      </c>
    </row>
    <row collapsed="false" customFormat="false" customHeight="true" hidden="false" ht="12.75" outlineLevel="0" r="95">
      <c r="A95" s="595" t="s">
        <v>47</v>
      </c>
      <c r="B95" s="731" t="s">
        <v>48</v>
      </c>
      <c r="C95" s="730" t="s">
        <v>765</v>
      </c>
      <c r="D95" s="698" t="n">
        <v>560.7</v>
      </c>
      <c r="E95" s="699" t="n">
        <v>1345.68</v>
      </c>
      <c r="J95" s="720"/>
      <c r="K95" s="721" t="s">
        <v>909</v>
      </c>
      <c r="L95" s="722"/>
      <c r="M95" s="723" t="n">
        <v>621.26</v>
      </c>
      <c r="N95" s="724" t="n">
        <v>17811.52</v>
      </c>
    </row>
    <row collapsed="false" customFormat="false" customHeight="true" hidden="false" ht="45" outlineLevel="0" r="96">
      <c r="A96" s="595" t="s">
        <v>266</v>
      </c>
      <c r="B96" s="725" t="s">
        <v>267</v>
      </c>
      <c r="C96" s="730" t="s">
        <v>766</v>
      </c>
      <c r="D96" s="698" t="n">
        <v>651.56</v>
      </c>
      <c r="E96" s="699" t="n">
        <v>1303.12</v>
      </c>
      <c r="J96" s="726" t="s">
        <v>910</v>
      </c>
      <c r="K96" s="721"/>
      <c r="L96" s="722"/>
      <c r="M96" s="723" t="n">
        <v>621.26</v>
      </c>
      <c r="N96" s="724" t="n">
        <v>17811.52</v>
      </c>
    </row>
    <row collapsed="false" customFormat="false" customHeight="true" hidden="false" ht="56.25" outlineLevel="0" r="97">
      <c r="A97" s="595" t="s">
        <v>270</v>
      </c>
      <c r="B97" s="725" t="s">
        <v>271</v>
      </c>
      <c r="C97" s="697" t="s">
        <v>767</v>
      </c>
      <c r="D97" s="698" t="n">
        <v>412.55</v>
      </c>
      <c r="E97" s="699" t="n">
        <v>1237.65</v>
      </c>
      <c r="J97" s="720" t="s">
        <v>833</v>
      </c>
      <c r="K97" s="727" t="s">
        <v>102</v>
      </c>
      <c r="L97" s="728" t="s">
        <v>101</v>
      </c>
      <c r="M97" s="718" t="n">
        <v>611.03</v>
      </c>
      <c r="N97" s="719" t="n">
        <v>120641.76</v>
      </c>
    </row>
    <row collapsed="false" customFormat="false" customHeight="true" hidden="false" ht="33.75" outlineLevel="0" r="98">
      <c r="A98" s="595" t="s">
        <v>150</v>
      </c>
      <c r="B98" s="267" t="n">
        <v>91341</v>
      </c>
      <c r="C98" s="730" t="s">
        <v>768</v>
      </c>
      <c r="D98" s="698" t="n">
        <v>525.88</v>
      </c>
      <c r="E98" s="699" t="n">
        <v>1230.55</v>
      </c>
      <c r="J98" s="720"/>
      <c r="K98" s="721" t="s">
        <v>911</v>
      </c>
      <c r="L98" s="722"/>
      <c r="M98" s="723" t="n">
        <v>611.03</v>
      </c>
      <c r="N98" s="724" t="n">
        <v>120641.76</v>
      </c>
    </row>
    <row collapsed="false" customFormat="false" customHeight="true" hidden="false" ht="22.5" outlineLevel="0" r="99">
      <c r="A99" s="595" t="s">
        <v>287</v>
      </c>
      <c r="B99" s="725" t="s">
        <v>288</v>
      </c>
      <c r="C99" s="730" t="s">
        <v>769</v>
      </c>
      <c r="D99" s="698" t="n">
        <v>371.52</v>
      </c>
      <c r="E99" s="699" t="n">
        <v>1226.01</v>
      </c>
      <c r="J99" s="726" t="s">
        <v>912</v>
      </c>
      <c r="K99" s="721"/>
      <c r="L99" s="722"/>
      <c r="M99" s="723" t="n">
        <v>611.03</v>
      </c>
      <c r="N99" s="724" t="n">
        <v>120641.76</v>
      </c>
    </row>
    <row collapsed="false" customFormat="false" customHeight="true" hidden="false" ht="45" outlineLevel="0" r="100">
      <c r="A100" s="595" t="s">
        <v>42</v>
      </c>
      <c r="B100" s="733" t="s">
        <v>43</v>
      </c>
      <c r="C100" s="697" t="s">
        <v>770</v>
      </c>
      <c r="D100" s="698" t="n">
        <v>3.4</v>
      </c>
      <c r="E100" s="699" t="n">
        <v>1207</v>
      </c>
      <c r="J100" s="720" t="s">
        <v>877</v>
      </c>
      <c r="K100" s="727" t="s">
        <v>142</v>
      </c>
      <c r="L100" s="728" t="s">
        <v>141</v>
      </c>
      <c r="M100" s="718" t="n">
        <v>587.56</v>
      </c>
      <c r="N100" s="719" t="n">
        <v>5288.04</v>
      </c>
    </row>
    <row collapsed="false" customFormat="false" customHeight="true" hidden="false" ht="45" outlineLevel="0" r="101">
      <c r="A101" s="595" t="s">
        <v>247</v>
      </c>
      <c r="B101" s="263" t="n">
        <v>94230</v>
      </c>
      <c r="C101" s="730" t="s">
        <v>771</v>
      </c>
      <c r="D101" s="698" t="n">
        <v>96.31</v>
      </c>
      <c r="E101" s="699" t="n">
        <v>1155.72</v>
      </c>
      <c r="J101" s="720"/>
      <c r="K101" s="721" t="s">
        <v>913</v>
      </c>
      <c r="L101" s="722"/>
      <c r="M101" s="723" t="n">
        <v>587.56</v>
      </c>
      <c r="N101" s="724" t="n">
        <v>5288.04</v>
      </c>
    </row>
    <row collapsed="false" customFormat="false" customHeight="true" hidden="false" ht="12.75" outlineLevel="0" r="102">
      <c r="A102" s="595" t="s">
        <v>152</v>
      </c>
      <c r="B102" s="263" t="n">
        <v>85010</v>
      </c>
      <c r="C102" s="730" t="s">
        <v>772</v>
      </c>
      <c r="D102" s="698" t="n">
        <v>368.82</v>
      </c>
      <c r="E102" s="699" t="n">
        <v>1150.71</v>
      </c>
      <c r="J102" s="726" t="s">
        <v>914</v>
      </c>
      <c r="K102" s="721"/>
      <c r="L102" s="722"/>
      <c r="M102" s="723" t="n">
        <v>587.56</v>
      </c>
      <c r="N102" s="724" t="n">
        <v>5288.04</v>
      </c>
    </row>
    <row collapsed="false" customFormat="false" customHeight="true" hidden="false" ht="45" outlineLevel="0" r="103">
      <c r="A103" s="595" t="s">
        <v>273</v>
      </c>
      <c r="B103" s="725" t="s">
        <v>274</v>
      </c>
      <c r="C103" s="697" t="s">
        <v>773</v>
      </c>
      <c r="D103" s="698" t="n">
        <v>161.32</v>
      </c>
      <c r="E103" s="699" t="n">
        <v>1129.24</v>
      </c>
      <c r="J103" s="720" t="s">
        <v>765</v>
      </c>
      <c r="K103" s="727" t="s">
        <v>48</v>
      </c>
      <c r="L103" s="728" t="s">
        <v>47</v>
      </c>
      <c r="M103" s="718" t="n">
        <v>560.7</v>
      </c>
      <c r="N103" s="719" t="n">
        <v>1345.68</v>
      </c>
    </row>
    <row collapsed="false" customFormat="false" customHeight="true" hidden="false" ht="56.25" outlineLevel="0" r="104">
      <c r="A104" s="595" t="s">
        <v>195</v>
      </c>
      <c r="B104" s="267" t="s">
        <v>196</v>
      </c>
      <c r="C104" s="697" t="s">
        <v>774</v>
      </c>
      <c r="D104" s="698" t="n">
        <v>555.81</v>
      </c>
      <c r="E104" s="699" t="n">
        <v>1111.62</v>
      </c>
      <c r="J104" s="720"/>
      <c r="K104" s="721" t="s">
        <v>915</v>
      </c>
      <c r="L104" s="722"/>
      <c r="M104" s="723" t="n">
        <v>560.7</v>
      </c>
      <c r="N104" s="724" t="n">
        <v>1345.68</v>
      </c>
    </row>
    <row collapsed="false" customFormat="false" customHeight="true" hidden="false" ht="67.5" outlineLevel="0" r="105">
      <c r="A105" s="595" t="s">
        <v>297</v>
      </c>
      <c r="B105" s="263" t="s">
        <v>298</v>
      </c>
      <c r="C105" s="697" t="s">
        <v>916</v>
      </c>
      <c r="D105" s="698" t="n">
        <v>544.61</v>
      </c>
      <c r="E105" s="699" t="n">
        <v>1089.22</v>
      </c>
      <c r="J105" s="726" t="s">
        <v>917</v>
      </c>
      <c r="K105" s="721"/>
      <c r="L105" s="722"/>
      <c r="M105" s="723" t="n">
        <v>560.7</v>
      </c>
      <c r="N105" s="724" t="n">
        <v>1345.68</v>
      </c>
    </row>
    <row collapsed="false" customFormat="false" customHeight="true" hidden="false" ht="22.5" outlineLevel="0" r="106">
      <c r="A106" s="595" t="s">
        <v>65</v>
      </c>
      <c r="B106" s="731" t="s">
        <v>66</v>
      </c>
      <c r="C106" s="697" t="s">
        <v>776</v>
      </c>
      <c r="D106" s="698" t="n">
        <v>26.65</v>
      </c>
      <c r="E106" s="699" t="n">
        <v>1066</v>
      </c>
      <c r="J106" s="720" t="s">
        <v>774</v>
      </c>
      <c r="K106" s="727" t="s">
        <v>196</v>
      </c>
      <c r="L106" s="728" t="s">
        <v>195</v>
      </c>
      <c r="M106" s="718" t="n">
        <v>555.81</v>
      </c>
      <c r="N106" s="719" t="n">
        <v>1111.62</v>
      </c>
    </row>
    <row collapsed="false" customFormat="false" customHeight="true" hidden="false" ht="56.25" outlineLevel="0" r="107">
      <c r="A107" s="595" t="s">
        <v>143</v>
      </c>
      <c r="B107" s="725" t="n">
        <v>90841</v>
      </c>
      <c r="C107" s="730" t="s">
        <v>777</v>
      </c>
      <c r="D107" s="698" t="n">
        <v>917.08</v>
      </c>
      <c r="E107" s="699" t="n">
        <v>917.08</v>
      </c>
      <c r="J107" s="720"/>
      <c r="K107" s="721" t="s">
        <v>918</v>
      </c>
      <c r="L107" s="722"/>
      <c r="M107" s="723" t="n">
        <v>555.81</v>
      </c>
      <c r="N107" s="724" t="n">
        <v>1111.62</v>
      </c>
    </row>
    <row collapsed="false" customFormat="false" customHeight="true" hidden="false" ht="56.25" outlineLevel="0" r="108">
      <c r="A108" s="595" t="s">
        <v>184</v>
      </c>
      <c r="B108" s="263" t="n">
        <v>91786</v>
      </c>
      <c r="C108" s="730" t="s">
        <v>778</v>
      </c>
      <c r="D108" s="698" t="n">
        <v>27.01</v>
      </c>
      <c r="E108" s="699" t="n">
        <v>896.73</v>
      </c>
      <c r="J108" s="726" t="s">
        <v>919</v>
      </c>
      <c r="K108" s="721"/>
      <c r="L108" s="722"/>
      <c r="M108" s="723" t="n">
        <v>555.81</v>
      </c>
      <c r="N108" s="724" t="n">
        <v>1111.62</v>
      </c>
    </row>
    <row collapsed="false" customFormat="false" customHeight="true" hidden="false" ht="22.5" outlineLevel="0" r="109">
      <c r="A109" s="595" t="s">
        <v>164</v>
      </c>
      <c r="B109" s="263" t="s">
        <v>165</v>
      </c>
      <c r="C109" s="730" t="s">
        <v>779</v>
      </c>
      <c r="D109" s="698" t="n">
        <v>277</v>
      </c>
      <c r="E109" s="699" t="n">
        <v>831</v>
      </c>
      <c r="J109" s="720" t="s">
        <v>916</v>
      </c>
      <c r="K109" s="727" t="s">
        <v>298</v>
      </c>
      <c r="L109" s="728" t="s">
        <v>297</v>
      </c>
      <c r="M109" s="718" t="n">
        <v>544.61</v>
      </c>
      <c r="N109" s="719" t="n">
        <v>1089.22</v>
      </c>
    </row>
    <row collapsed="false" customFormat="false" customHeight="true" hidden="false" ht="22.5" outlineLevel="0" r="110">
      <c r="A110" s="595" t="s">
        <v>109</v>
      </c>
      <c r="B110" s="263" t="n">
        <v>93188</v>
      </c>
      <c r="C110" s="730" t="s">
        <v>780</v>
      </c>
      <c r="D110" s="698" t="n">
        <v>56.2</v>
      </c>
      <c r="E110" s="699" t="n">
        <v>798.04</v>
      </c>
      <c r="J110" s="720"/>
      <c r="K110" s="721" t="s">
        <v>920</v>
      </c>
      <c r="L110" s="722"/>
      <c r="M110" s="723" t="n">
        <v>544.61</v>
      </c>
      <c r="N110" s="724" t="n">
        <v>1089.22</v>
      </c>
    </row>
    <row collapsed="false" customFormat="false" customHeight="true" hidden="false" ht="45" outlineLevel="0" r="111">
      <c r="A111" s="595" t="s">
        <v>217</v>
      </c>
      <c r="B111" s="263" t="s">
        <v>218</v>
      </c>
      <c r="C111" s="730" t="s">
        <v>781</v>
      </c>
      <c r="D111" s="698" t="n">
        <v>385.87</v>
      </c>
      <c r="E111" s="699" t="n">
        <v>771.74</v>
      </c>
      <c r="J111" s="726" t="s">
        <v>921</v>
      </c>
      <c r="K111" s="721"/>
      <c r="L111" s="722"/>
      <c r="M111" s="723" t="n">
        <v>544.61</v>
      </c>
      <c r="N111" s="724" t="n">
        <v>1089.22</v>
      </c>
    </row>
    <row collapsed="false" customFormat="false" customHeight="true" hidden="false" ht="56.25" outlineLevel="0" r="112">
      <c r="A112" s="595" t="s">
        <v>193</v>
      </c>
      <c r="B112" s="263" t="s">
        <v>194</v>
      </c>
      <c r="C112" s="697" t="s">
        <v>782</v>
      </c>
      <c r="D112" s="698" t="n">
        <v>363.45</v>
      </c>
      <c r="E112" s="699" t="n">
        <v>726.9</v>
      </c>
      <c r="J112" s="720" t="s">
        <v>746</v>
      </c>
      <c r="K112" s="727" t="n">
        <v>84844</v>
      </c>
      <c r="L112" s="728" t="s">
        <v>151</v>
      </c>
      <c r="M112" s="718" t="n">
        <v>539.34</v>
      </c>
      <c r="N112" s="719" t="n">
        <v>2071.06</v>
      </c>
    </row>
    <row collapsed="false" customFormat="false" customHeight="true" hidden="false" ht="78.75" outlineLevel="0" r="113">
      <c r="A113" s="595" t="s">
        <v>176</v>
      </c>
      <c r="B113" s="263" t="s">
        <v>177</v>
      </c>
      <c r="C113" s="697" t="s">
        <v>895</v>
      </c>
      <c r="D113" s="698" t="n">
        <v>724.59</v>
      </c>
      <c r="E113" s="699" t="n">
        <v>724.59</v>
      </c>
      <c r="J113" s="720"/>
      <c r="K113" s="721" t="s">
        <v>922</v>
      </c>
      <c r="L113" s="722"/>
      <c r="M113" s="723" t="n">
        <v>539.34</v>
      </c>
      <c r="N113" s="724" t="n">
        <v>2071.06</v>
      </c>
    </row>
    <row collapsed="false" customFormat="false" customHeight="true" hidden="false" ht="12.75" outlineLevel="0" r="114">
      <c r="A114" s="595" t="s">
        <v>128</v>
      </c>
      <c r="B114" s="263" t="n">
        <v>96120</v>
      </c>
      <c r="C114" s="730" t="s">
        <v>784</v>
      </c>
      <c r="D114" s="698" t="n">
        <v>3.76</v>
      </c>
      <c r="E114" s="699" t="n">
        <v>706.05</v>
      </c>
      <c r="J114" s="726" t="s">
        <v>923</v>
      </c>
      <c r="K114" s="721"/>
      <c r="L114" s="722"/>
      <c r="M114" s="723" t="n">
        <v>539.34</v>
      </c>
      <c r="N114" s="724" t="n">
        <v>2071.06</v>
      </c>
    </row>
    <row collapsed="false" customFormat="false" customHeight="true" hidden="false" ht="45" outlineLevel="0" r="115">
      <c r="A115" s="595" t="s">
        <v>219</v>
      </c>
      <c r="B115" s="263" t="s">
        <v>220</v>
      </c>
      <c r="C115" s="730" t="s">
        <v>785</v>
      </c>
      <c r="D115" s="698" t="n">
        <v>705.68</v>
      </c>
      <c r="E115" s="699" t="n">
        <v>705.68</v>
      </c>
      <c r="J115" s="720" t="s">
        <v>728</v>
      </c>
      <c r="K115" s="727" t="n">
        <v>86932</v>
      </c>
      <c r="L115" s="728" t="s">
        <v>260</v>
      </c>
      <c r="M115" s="718" t="n">
        <v>537.89</v>
      </c>
      <c r="N115" s="719" t="n">
        <v>3765.23</v>
      </c>
    </row>
    <row collapsed="false" customFormat="false" customHeight="true" hidden="false" ht="12.75" outlineLevel="0" r="116">
      <c r="A116" s="595" t="s">
        <v>207</v>
      </c>
      <c r="B116" s="263" t="s">
        <v>208</v>
      </c>
      <c r="C116" s="730" t="s">
        <v>209</v>
      </c>
      <c r="D116" s="698" t="n">
        <v>27.49</v>
      </c>
      <c r="E116" s="699" t="n">
        <v>659.76</v>
      </c>
      <c r="J116" s="720"/>
      <c r="K116" s="721" t="s">
        <v>924</v>
      </c>
      <c r="L116" s="722"/>
      <c r="M116" s="723" t="n">
        <v>537.89</v>
      </c>
      <c r="N116" s="724" t="n">
        <v>3765.23</v>
      </c>
    </row>
    <row collapsed="false" customFormat="false" customHeight="true" hidden="false" ht="56.25" outlineLevel="0" r="117">
      <c r="A117" s="595" t="s">
        <v>173</v>
      </c>
      <c r="B117" s="263" t="n">
        <v>91794</v>
      </c>
      <c r="C117" s="730" t="s">
        <v>786</v>
      </c>
      <c r="D117" s="698" t="n">
        <v>38.99</v>
      </c>
      <c r="E117" s="699" t="n">
        <v>637.48</v>
      </c>
      <c r="J117" s="726" t="s">
        <v>925</v>
      </c>
      <c r="K117" s="721"/>
      <c r="L117" s="722"/>
      <c r="M117" s="723" t="n">
        <v>537.89</v>
      </c>
      <c r="N117" s="724" t="n">
        <v>3765.23</v>
      </c>
    </row>
    <row collapsed="false" customFormat="false" customHeight="true" hidden="false" ht="22.5" outlineLevel="0" r="118">
      <c r="A118" s="595" t="s">
        <v>264</v>
      </c>
      <c r="B118" s="725" t="s">
        <v>265</v>
      </c>
      <c r="C118" s="697" t="s">
        <v>787</v>
      </c>
      <c r="D118" s="698" t="n">
        <v>81.56</v>
      </c>
      <c r="E118" s="699" t="n">
        <v>570.92</v>
      </c>
      <c r="J118" s="720" t="s">
        <v>768</v>
      </c>
      <c r="K118" s="727" t="n">
        <v>91341</v>
      </c>
      <c r="L118" s="728" t="s">
        <v>150</v>
      </c>
      <c r="M118" s="718" t="n">
        <v>525.88</v>
      </c>
      <c r="N118" s="719" t="n">
        <v>1230.55</v>
      </c>
    </row>
    <row collapsed="false" customFormat="false" customHeight="true" hidden="false" ht="33.75" outlineLevel="0" r="119">
      <c r="A119" s="595" t="s">
        <v>99</v>
      </c>
      <c r="B119" s="732" t="s">
        <v>98</v>
      </c>
      <c r="C119" s="697" t="s">
        <v>788</v>
      </c>
      <c r="D119" s="698" t="n">
        <v>0.79</v>
      </c>
      <c r="E119" s="699" t="n">
        <v>555.66</v>
      </c>
      <c r="J119" s="720"/>
      <c r="K119" s="721" t="s">
        <v>926</v>
      </c>
      <c r="L119" s="722"/>
      <c r="M119" s="723" t="n">
        <v>525.88</v>
      </c>
      <c r="N119" s="724" t="n">
        <v>1230.55</v>
      </c>
    </row>
    <row collapsed="false" customFormat="false" customHeight="true" hidden="false" ht="22.5" outlineLevel="0" r="120">
      <c r="A120" s="595" t="s">
        <v>223</v>
      </c>
      <c r="B120" s="55" t="n">
        <v>93661</v>
      </c>
      <c r="C120" s="730" t="s">
        <v>789</v>
      </c>
      <c r="D120" s="698" t="n">
        <v>69.28</v>
      </c>
      <c r="E120" s="699" t="n">
        <v>554.24</v>
      </c>
      <c r="J120" s="726" t="s">
        <v>927</v>
      </c>
      <c r="K120" s="721"/>
      <c r="L120" s="722"/>
      <c r="M120" s="723" t="n">
        <v>525.88</v>
      </c>
      <c r="N120" s="724" t="n">
        <v>1230.55</v>
      </c>
    </row>
    <row collapsed="false" customFormat="false" customHeight="true" hidden="false" ht="56.25" outlineLevel="0" r="121">
      <c r="A121" s="595" t="s">
        <v>269</v>
      </c>
      <c r="B121" s="725" t="n">
        <v>86942</v>
      </c>
      <c r="C121" s="730" t="s">
        <v>790</v>
      </c>
      <c r="D121" s="698" t="n">
        <v>255.27</v>
      </c>
      <c r="E121" s="699" t="n">
        <v>510.54</v>
      </c>
      <c r="J121" s="720" t="s">
        <v>899</v>
      </c>
      <c r="K121" s="727" t="s">
        <v>294</v>
      </c>
      <c r="L121" s="728" t="s">
        <v>293</v>
      </c>
      <c r="M121" s="718" t="n">
        <v>489.31</v>
      </c>
      <c r="N121" s="719" t="n">
        <v>1957.24</v>
      </c>
    </row>
    <row collapsed="false" customFormat="false" customHeight="true" hidden="false" ht="33.75" outlineLevel="0" r="122">
      <c r="A122" s="595" t="s">
        <v>182</v>
      </c>
      <c r="B122" s="263" t="n">
        <v>89987</v>
      </c>
      <c r="C122" s="730" t="s">
        <v>791</v>
      </c>
      <c r="D122" s="698" t="n">
        <v>83.77</v>
      </c>
      <c r="E122" s="699" t="n">
        <v>502.62</v>
      </c>
      <c r="J122" s="720"/>
      <c r="K122" s="721" t="s">
        <v>928</v>
      </c>
      <c r="L122" s="722"/>
      <c r="M122" s="723" t="n">
        <v>489.31</v>
      </c>
      <c r="N122" s="724" t="n">
        <v>1957.24</v>
      </c>
    </row>
    <row collapsed="false" customFormat="false" customHeight="true" hidden="false" ht="33.75" outlineLevel="0" r="123">
      <c r="A123" s="595" t="s">
        <v>283</v>
      </c>
      <c r="B123" s="725" t="n">
        <v>95547</v>
      </c>
      <c r="C123" s="730" t="s">
        <v>792</v>
      </c>
      <c r="D123" s="698" t="n">
        <v>60.06</v>
      </c>
      <c r="E123" s="699" t="n">
        <v>480.48</v>
      </c>
      <c r="J123" s="726" t="s">
        <v>929</v>
      </c>
      <c r="K123" s="721"/>
      <c r="L123" s="722"/>
      <c r="M123" s="723" t="n">
        <v>489.31</v>
      </c>
      <c r="N123" s="724" t="n">
        <v>1957.24</v>
      </c>
    </row>
    <row collapsed="false" customFormat="false" customHeight="true" hidden="false" ht="56.25" outlineLevel="0" r="124">
      <c r="A124" s="595" t="s">
        <v>171</v>
      </c>
      <c r="B124" s="263" t="n">
        <v>91792</v>
      </c>
      <c r="C124" s="730" t="s">
        <v>793</v>
      </c>
      <c r="D124" s="698" t="n">
        <v>62.62</v>
      </c>
      <c r="E124" s="699" t="n">
        <v>475.91</v>
      </c>
      <c r="J124" s="720" t="s">
        <v>795</v>
      </c>
      <c r="K124" s="727" t="s">
        <v>179</v>
      </c>
      <c r="L124" s="728" t="s">
        <v>178</v>
      </c>
      <c r="M124" s="718" t="n">
        <v>463.95</v>
      </c>
      <c r="N124" s="719" t="n">
        <v>463.95</v>
      </c>
    </row>
    <row collapsed="false" customFormat="false" customHeight="true" hidden="false" ht="22.5" outlineLevel="0" r="125">
      <c r="A125" s="595" t="s">
        <v>88</v>
      </c>
      <c r="B125" s="732" t="s">
        <v>87</v>
      </c>
      <c r="C125" s="697" t="s">
        <v>794</v>
      </c>
      <c r="D125" s="698" t="n">
        <v>16.63</v>
      </c>
      <c r="E125" s="699" t="n">
        <v>468.96</v>
      </c>
      <c r="J125" s="720"/>
      <c r="K125" s="721" t="s">
        <v>930</v>
      </c>
      <c r="L125" s="722"/>
      <c r="M125" s="723" t="n">
        <v>463.95</v>
      </c>
      <c r="N125" s="724" t="n">
        <v>463.95</v>
      </c>
    </row>
    <row collapsed="false" customFormat="false" customHeight="true" hidden="false" ht="12.75" outlineLevel="0" r="126">
      <c r="A126" s="595" t="s">
        <v>178</v>
      </c>
      <c r="B126" s="263" t="s">
        <v>179</v>
      </c>
      <c r="C126" s="697" t="s">
        <v>795</v>
      </c>
      <c r="D126" s="698" t="n">
        <v>463.95</v>
      </c>
      <c r="E126" s="699" t="n">
        <v>463.95</v>
      </c>
      <c r="J126" s="726" t="s">
        <v>931</v>
      </c>
      <c r="K126" s="721"/>
      <c r="L126" s="722"/>
      <c r="M126" s="723" t="n">
        <v>463.95</v>
      </c>
      <c r="N126" s="724" t="n">
        <v>463.95</v>
      </c>
    </row>
    <row collapsed="false" customFormat="false" customHeight="true" hidden="false" ht="22.5" outlineLevel="0" r="127">
      <c r="A127" s="595" t="s">
        <v>244</v>
      </c>
      <c r="B127" s="263" t="n">
        <v>94231</v>
      </c>
      <c r="C127" s="730" t="s">
        <v>796</v>
      </c>
      <c r="D127" s="698" t="n">
        <v>37.94</v>
      </c>
      <c r="E127" s="699" t="n">
        <v>455.28</v>
      </c>
      <c r="J127" s="720" t="s">
        <v>764</v>
      </c>
      <c r="K127" s="727" t="n">
        <v>72120</v>
      </c>
      <c r="L127" s="728" t="s">
        <v>153</v>
      </c>
      <c r="M127" s="718" t="n">
        <v>452.82</v>
      </c>
      <c r="N127" s="719" t="n">
        <v>1412.79</v>
      </c>
    </row>
    <row collapsed="false" customFormat="false" customHeight="true" hidden="false" ht="56.25" outlineLevel="0" r="128">
      <c r="A128" s="595" t="s">
        <v>146</v>
      </c>
      <c r="B128" s="263" t="s">
        <v>147</v>
      </c>
      <c r="C128" s="697" t="s">
        <v>797</v>
      </c>
      <c r="D128" s="698" t="n">
        <v>445.79</v>
      </c>
      <c r="E128" s="699" t="n">
        <v>445.79</v>
      </c>
      <c r="J128" s="720"/>
      <c r="K128" s="721" t="s">
        <v>932</v>
      </c>
      <c r="L128" s="722"/>
      <c r="M128" s="723" t="n">
        <v>452.82</v>
      </c>
      <c r="N128" s="724" t="n">
        <v>1412.79</v>
      </c>
    </row>
    <row collapsed="false" customFormat="false" customHeight="true" hidden="false" ht="56.25" outlineLevel="0" r="129">
      <c r="A129" s="595" t="s">
        <v>281</v>
      </c>
      <c r="B129" s="725" t="n">
        <v>86934</v>
      </c>
      <c r="C129" s="730" t="s">
        <v>798</v>
      </c>
      <c r="D129" s="698" t="n">
        <v>439.51</v>
      </c>
      <c r="E129" s="699" t="n">
        <v>439.51</v>
      </c>
      <c r="J129" s="726" t="s">
        <v>933</v>
      </c>
      <c r="K129" s="721"/>
      <c r="L129" s="722"/>
      <c r="M129" s="723" t="n">
        <v>452.82</v>
      </c>
      <c r="N129" s="724" t="n">
        <v>1412.79</v>
      </c>
    </row>
    <row collapsed="false" customFormat="false" customHeight="true" hidden="false" ht="12.75" outlineLevel="0" r="130">
      <c r="A130" s="595" t="s">
        <v>166</v>
      </c>
      <c r="B130" s="263" t="n">
        <v>83446</v>
      </c>
      <c r="C130" s="730" t="s">
        <v>799</v>
      </c>
      <c r="D130" s="698" t="n">
        <v>217.72</v>
      </c>
      <c r="E130" s="699" t="n">
        <v>435.44</v>
      </c>
      <c r="J130" s="720" t="s">
        <v>708</v>
      </c>
      <c r="K130" s="727" t="s">
        <v>216</v>
      </c>
      <c r="L130" s="728" t="s">
        <v>215</v>
      </c>
      <c r="M130" s="718" t="n">
        <v>449.45</v>
      </c>
      <c r="N130" s="719" t="n">
        <v>8090.1</v>
      </c>
    </row>
    <row collapsed="false" customFormat="false" customHeight="true" hidden="false" ht="22.5" outlineLevel="0" r="131">
      <c r="A131" s="595" t="s">
        <v>262</v>
      </c>
      <c r="B131" s="725" t="s">
        <v>263</v>
      </c>
      <c r="C131" s="697" t="s">
        <v>800</v>
      </c>
      <c r="D131" s="698" t="n">
        <v>144.72</v>
      </c>
      <c r="E131" s="699" t="n">
        <v>434.16</v>
      </c>
      <c r="J131" s="720"/>
      <c r="K131" s="721" t="s">
        <v>934</v>
      </c>
      <c r="L131" s="722"/>
      <c r="M131" s="723" t="n">
        <v>449.45</v>
      </c>
      <c r="N131" s="724" t="n">
        <v>8090.1</v>
      </c>
    </row>
    <row collapsed="false" customFormat="false" customHeight="true" hidden="false" ht="22.5" outlineLevel="0" r="132">
      <c r="A132" s="595" t="s">
        <v>284</v>
      </c>
      <c r="B132" s="725" t="n">
        <v>95544</v>
      </c>
      <c r="C132" s="730" t="s">
        <v>801</v>
      </c>
      <c r="D132" s="698" t="n">
        <v>47.7</v>
      </c>
      <c r="E132" s="699" t="n">
        <v>381.6</v>
      </c>
      <c r="J132" s="726" t="s">
        <v>935</v>
      </c>
      <c r="K132" s="721"/>
      <c r="L132" s="722"/>
      <c r="M132" s="723" t="n">
        <v>449.45</v>
      </c>
      <c r="N132" s="724" t="n">
        <v>8090.1</v>
      </c>
    </row>
    <row collapsed="false" customFormat="false" customHeight="true" hidden="false" ht="22.5" outlineLevel="0" r="133">
      <c r="A133" s="595" t="s">
        <v>285</v>
      </c>
      <c r="B133" s="725" t="s">
        <v>286</v>
      </c>
      <c r="C133" s="697" t="s">
        <v>802</v>
      </c>
      <c r="D133" s="698" t="n">
        <v>36.56</v>
      </c>
      <c r="E133" s="699" t="n">
        <v>365.6</v>
      </c>
      <c r="J133" s="720" t="s">
        <v>797</v>
      </c>
      <c r="K133" s="727" t="s">
        <v>147</v>
      </c>
      <c r="L133" s="728" t="s">
        <v>146</v>
      </c>
      <c r="M133" s="718" t="n">
        <v>445.79</v>
      </c>
      <c r="N133" s="719" t="n">
        <v>445.79</v>
      </c>
    </row>
    <row collapsed="false" customFormat="false" customHeight="true" hidden="false" ht="22.5" outlineLevel="0" r="134">
      <c r="A134" s="595" t="s">
        <v>221</v>
      </c>
      <c r="B134" s="263" t="s">
        <v>222</v>
      </c>
      <c r="C134" s="730" t="s">
        <v>803</v>
      </c>
      <c r="D134" s="698" t="n">
        <v>116.97</v>
      </c>
      <c r="E134" s="699" t="n">
        <v>350.91</v>
      </c>
      <c r="J134" s="720"/>
      <c r="K134" s="721" t="s">
        <v>936</v>
      </c>
      <c r="L134" s="722"/>
      <c r="M134" s="723" t="n">
        <v>445.79</v>
      </c>
      <c r="N134" s="724" t="n">
        <v>445.79</v>
      </c>
    </row>
    <row collapsed="false" customFormat="false" customHeight="true" hidden="false" ht="22.5" outlineLevel="0" r="135">
      <c r="A135" s="595" t="s">
        <v>275</v>
      </c>
      <c r="B135" s="263" t="s">
        <v>276</v>
      </c>
      <c r="C135" s="697" t="s">
        <v>804</v>
      </c>
      <c r="D135" s="698" t="n">
        <v>340.91</v>
      </c>
      <c r="E135" s="699" t="n">
        <v>340.91</v>
      </c>
      <c r="J135" s="726" t="s">
        <v>937</v>
      </c>
      <c r="K135" s="721"/>
      <c r="L135" s="722"/>
      <c r="M135" s="723" t="n">
        <v>445.79</v>
      </c>
      <c r="N135" s="724" t="n">
        <v>445.79</v>
      </c>
    </row>
    <row collapsed="false" customFormat="false" customHeight="true" hidden="false" ht="22.5" outlineLevel="0" r="136">
      <c r="A136" s="595" t="s">
        <v>77</v>
      </c>
      <c r="B136" s="260" t="n">
        <v>72898</v>
      </c>
      <c r="C136" s="730" t="s">
        <v>805</v>
      </c>
      <c r="D136" s="698" t="n">
        <v>5.04</v>
      </c>
      <c r="E136" s="699" t="n">
        <v>338.83</v>
      </c>
      <c r="J136" s="720" t="s">
        <v>688</v>
      </c>
      <c r="K136" s="727" t="n">
        <v>98671</v>
      </c>
      <c r="L136" s="728" t="s">
        <v>137</v>
      </c>
      <c r="M136" s="718" t="n">
        <v>444.22</v>
      </c>
      <c r="N136" s="719" t="n">
        <v>17782.12</v>
      </c>
    </row>
    <row collapsed="false" customFormat="false" customHeight="true" hidden="false" ht="33.75" outlineLevel="0" r="137">
      <c r="A137" s="595" t="s">
        <v>279</v>
      </c>
      <c r="B137" s="263" t="s">
        <v>280</v>
      </c>
      <c r="C137" s="697" t="s">
        <v>806</v>
      </c>
      <c r="D137" s="698" t="n">
        <v>110.88</v>
      </c>
      <c r="E137" s="699" t="n">
        <v>332.64</v>
      </c>
      <c r="J137" s="720"/>
      <c r="K137" s="721" t="s">
        <v>938</v>
      </c>
      <c r="L137" s="722"/>
      <c r="M137" s="723" t="n">
        <v>444.22</v>
      </c>
      <c r="N137" s="724" t="n">
        <v>17782.12</v>
      </c>
    </row>
    <row collapsed="false" customFormat="false" customHeight="true" hidden="false" ht="22.5" outlineLevel="0" r="138">
      <c r="A138" s="595" t="s">
        <v>86</v>
      </c>
      <c r="B138" s="732" t="s">
        <v>85</v>
      </c>
      <c r="C138" s="697" t="s">
        <v>807</v>
      </c>
      <c r="D138" s="698" t="n">
        <v>23.52</v>
      </c>
      <c r="E138" s="699" t="n">
        <v>329.28</v>
      </c>
      <c r="J138" s="726" t="s">
        <v>939</v>
      </c>
      <c r="K138" s="721"/>
      <c r="L138" s="722"/>
      <c r="M138" s="723" t="n">
        <v>444.22</v>
      </c>
      <c r="N138" s="724" t="n">
        <v>17782.12</v>
      </c>
    </row>
    <row collapsed="false" customFormat="false" customHeight="true" hidden="false" ht="78.75" outlineLevel="0" r="139">
      <c r="A139" s="595" t="s">
        <v>148</v>
      </c>
      <c r="B139" s="263" t="s">
        <v>149</v>
      </c>
      <c r="C139" s="697" t="s">
        <v>940</v>
      </c>
      <c r="D139" s="698" t="n">
        <v>322.26</v>
      </c>
      <c r="E139" s="699" t="n">
        <v>322.26</v>
      </c>
      <c r="J139" s="720" t="s">
        <v>798</v>
      </c>
      <c r="K139" s="727" t="n">
        <v>86934</v>
      </c>
      <c r="L139" s="728" t="s">
        <v>281</v>
      </c>
      <c r="M139" s="718" t="n">
        <v>439.51</v>
      </c>
      <c r="N139" s="719" t="n">
        <v>439.51</v>
      </c>
    </row>
    <row collapsed="false" customFormat="false" customHeight="true" hidden="false" ht="22.5" outlineLevel="0" r="140">
      <c r="A140" s="595" t="s">
        <v>206</v>
      </c>
      <c r="B140" s="263" t="n">
        <v>97605</v>
      </c>
      <c r="C140" s="730" t="s">
        <v>809</v>
      </c>
      <c r="D140" s="698" t="n">
        <v>100.69</v>
      </c>
      <c r="E140" s="699" t="n">
        <v>302.07</v>
      </c>
      <c r="J140" s="720"/>
      <c r="K140" s="721" t="s">
        <v>941</v>
      </c>
      <c r="L140" s="722"/>
      <c r="M140" s="723" t="n">
        <v>439.51</v>
      </c>
      <c r="N140" s="724" t="n">
        <v>439.51</v>
      </c>
    </row>
    <row collapsed="false" customFormat="false" customHeight="true" hidden="false" ht="45" outlineLevel="0" r="141">
      <c r="A141" s="595" t="s">
        <v>277</v>
      </c>
      <c r="B141" s="263" t="s">
        <v>278</v>
      </c>
      <c r="C141" s="697" t="s">
        <v>810</v>
      </c>
      <c r="D141" s="698" t="n">
        <v>254.17</v>
      </c>
      <c r="E141" s="699" t="n">
        <v>254.17</v>
      </c>
      <c r="J141" s="726" t="s">
        <v>942</v>
      </c>
      <c r="K141" s="721"/>
      <c r="L141" s="722"/>
      <c r="M141" s="723" t="n">
        <v>439.51</v>
      </c>
      <c r="N141" s="724" t="n">
        <v>439.51</v>
      </c>
    </row>
    <row collapsed="false" customFormat="false" customHeight="true" hidden="false" ht="56.25" outlineLevel="0" r="142">
      <c r="A142" s="595" t="s">
        <v>69</v>
      </c>
      <c r="B142" s="260" t="n">
        <v>90084</v>
      </c>
      <c r="C142" s="730" t="s">
        <v>943</v>
      </c>
      <c r="D142" s="698" t="n">
        <v>10.38</v>
      </c>
      <c r="E142" s="699" t="n">
        <v>248.49</v>
      </c>
      <c r="J142" s="720" t="s">
        <v>767</v>
      </c>
      <c r="K142" s="727" t="s">
        <v>271</v>
      </c>
      <c r="L142" s="728" t="s">
        <v>270</v>
      </c>
      <c r="M142" s="718" t="n">
        <v>412.55</v>
      </c>
      <c r="N142" s="719" t="n">
        <v>1237.65</v>
      </c>
    </row>
    <row collapsed="false" customFormat="false" customHeight="true" hidden="false" ht="33.75" outlineLevel="0" r="143">
      <c r="A143" s="595" t="s">
        <v>181</v>
      </c>
      <c r="B143" s="263" t="n">
        <v>89985</v>
      </c>
      <c r="C143" s="730" t="s">
        <v>812</v>
      </c>
      <c r="D143" s="698" t="n">
        <v>79.86</v>
      </c>
      <c r="E143" s="699" t="n">
        <v>239.58</v>
      </c>
      <c r="J143" s="720"/>
      <c r="K143" s="721" t="s">
        <v>944</v>
      </c>
      <c r="L143" s="722"/>
      <c r="M143" s="723" t="n">
        <v>412.55</v>
      </c>
      <c r="N143" s="724" t="n">
        <v>1237.65</v>
      </c>
    </row>
    <row collapsed="false" customFormat="false" customHeight="true" hidden="false" ht="22.5" outlineLevel="0" r="144">
      <c r="A144" s="595" t="s">
        <v>226</v>
      </c>
      <c r="B144" s="263" t="s">
        <v>227</v>
      </c>
      <c r="C144" s="730" t="s">
        <v>813</v>
      </c>
      <c r="D144" s="698" t="n">
        <v>18</v>
      </c>
      <c r="E144" s="699" t="n">
        <v>234</v>
      </c>
      <c r="J144" s="726" t="s">
        <v>945</v>
      </c>
      <c r="K144" s="721"/>
      <c r="L144" s="722"/>
      <c r="M144" s="723" t="n">
        <v>412.55</v>
      </c>
      <c r="N144" s="724" t="n">
        <v>1237.65</v>
      </c>
    </row>
    <row collapsed="false" customFormat="false" customHeight="true" hidden="false" ht="45" outlineLevel="0" r="145">
      <c r="A145" s="595" t="s">
        <v>180</v>
      </c>
      <c r="B145" s="263" t="n">
        <v>94496</v>
      </c>
      <c r="C145" s="730" t="s">
        <v>814</v>
      </c>
      <c r="D145" s="698" t="n">
        <v>104.47</v>
      </c>
      <c r="E145" s="699" t="n">
        <v>208.94</v>
      </c>
      <c r="J145" s="720" t="s">
        <v>717</v>
      </c>
      <c r="K145" s="727" t="s">
        <v>117</v>
      </c>
      <c r="L145" s="728" t="s">
        <v>116</v>
      </c>
      <c r="M145" s="718" t="n">
        <v>402.85</v>
      </c>
      <c r="N145" s="719" t="n">
        <v>5527.1</v>
      </c>
    </row>
    <row collapsed="false" customFormat="false" customHeight="true" hidden="false" ht="45" outlineLevel="0" r="146">
      <c r="A146" s="595" t="s">
        <v>167</v>
      </c>
      <c r="B146" s="725" t="s">
        <v>168</v>
      </c>
      <c r="C146" s="697" t="s">
        <v>815</v>
      </c>
      <c r="D146" s="698" t="n">
        <v>189.67</v>
      </c>
      <c r="E146" s="699" t="n">
        <v>189.67</v>
      </c>
      <c r="J146" s="720"/>
      <c r="K146" s="721" t="s">
        <v>946</v>
      </c>
      <c r="L146" s="722"/>
      <c r="M146" s="723" t="n">
        <v>402.85</v>
      </c>
      <c r="N146" s="724" t="n">
        <v>5527.1</v>
      </c>
    </row>
    <row collapsed="false" customFormat="false" customHeight="true" hidden="false" ht="22.5" outlineLevel="0" r="147">
      <c r="A147" s="595" t="s">
        <v>110</v>
      </c>
      <c r="B147" s="263" t="n">
        <v>93187</v>
      </c>
      <c r="C147" s="730" t="s">
        <v>816</v>
      </c>
      <c r="D147" s="698" t="n">
        <v>66.51</v>
      </c>
      <c r="E147" s="699" t="n">
        <v>186.22</v>
      </c>
      <c r="J147" s="726" t="s">
        <v>947</v>
      </c>
      <c r="K147" s="721"/>
      <c r="L147" s="722"/>
      <c r="M147" s="723" t="n">
        <v>402.85</v>
      </c>
      <c r="N147" s="724" t="n">
        <v>5527.1</v>
      </c>
    </row>
    <row collapsed="false" customFormat="false" customHeight="true" hidden="false" ht="22.5" outlineLevel="0" r="148">
      <c r="A148" s="595" t="s">
        <v>111</v>
      </c>
      <c r="B148" s="263" t="n">
        <v>93197</v>
      </c>
      <c r="C148" s="730" t="s">
        <v>817</v>
      </c>
      <c r="D148" s="698" t="n">
        <v>62.84</v>
      </c>
      <c r="E148" s="699" t="n">
        <v>175.95</v>
      </c>
      <c r="J148" s="720" t="s">
        <v>781</v>
      </c>
      <c r="K148" s="727" t="s">
        <v>218</v>
      </c>
      <c r="L148" s="728" t="s">
        <v>217</v>
      </c>
      <c r="M148" s="718" t="n">
        <v>385.87</v>
      </c>
      <c r="N148" s="719" t="n">
        <v>771.74</v>
      </c>
    </row>
    <row collapsed="false" customFormat="false" customHeight="true" hidden="false" ht="22.5" outlineLevel="0" r="149">
      <c r="A149" s="595" t="s">
        <v>224</v>
      </c>
      <c r="B149" s="263" t="n">
        <v>93663</v>
      </c>
      <c r="C149" s="730" t="s">
        <v>818</v>
      </c>
      <c r="D149" s="698" t="n">
        <v>71.87</v>
      </c>
      <c r="E149" s="699" t="n">
        <v>143.74</v>
      </c>
      <c r="J149" s="720"/>
      <c r="K149" s="721" t="s">
        <v>948</v>
      </c>
      <c r="L149" s="722"/>
      <c r="M149" s="723" t="n">
        <v>385.87</v>
      </c>
      <c r="N149" s="724" t="n">
        <v>771.74</v>
      </c>
    </row>
    <row collapsed="false" customFormat="false" customHeight="true" hidden="false" ht="45" outlineLevel="0" r="150">
      <c r="A150" s="595" t="s">
        <v>185</v>
      </c>
      <c r="B150" s="263" t="n">
        <v>91787</v>
      </c>
      <c r="C150" s="730" t="s">
        <v>819</v>
      </c>
      <c r="D150" s="698" t="n">
        <v>26.27</v>
      </c>
      <c r="E150" s="699" t="n">
        <v>141.85</v>
      </c>
      <c r="J150" s="726" t="s">
        <v>949</v>
      </c>
      <c r="K150" s="721"/>
      <c r="L150" s="722"/>
      <c r="M150" s="723" t="n">
        <v>385.87</v>
      </c>
      <c r="N150" s="724" t="n">
        <v>771.74</v>
      </c>
    </row>
    <row collapsed="false" customFormat="false" customHeight="true" hidden="false" ht="22.5" outlineLevel="0" r="151">
      <c r="A151" s="595" t="s">
        <v>63</v>
      </c>
      <c r="B151" s="731" t="s">
        <v>64</v>
      </c>
      <c r="C151" s="697" t="s">
        <v>820</v>
      </c>
      <c r="D151" s="698" t="n">
        <v>70.05</v>
      </c>
      <c r="E151" s="699" t="n">
        <v>140.1</v>
      </c>
      <c r="J151" s="720" t="s">
        <v>769</v>
      </c>
      <c r="K151" s="727" t="s">
        <v>288</v>
      </c>
      <c r="L151" s="728" t="s">
        <v>287</v>
      </c>
      <c r="M151" s="718" t="n">
        <v>371.52</v>
      </c>
      <c r="N151" s="719" t="n">
        <v>1226.01</v>
      </c>
    </row>
    <row collapsed="false" customFormat="false" customHeight="true" hidden="false" ht="22.5" outlineLevel="0" r="152">
      <c r="A152" s="595" t="s">
        <v>282</v>
      </c>
      <c r="B152" s="725" t="n">
        <v>88571</v>
      </c>
      <c r="C152" s="730" t="s">
        <v>821</v>
      </c>
      <c r="D152" s="698" t="n">
        <v>68.73</v>
      </c>
      <c r="E152" s="699" t="n">
        <v>137.46</v>
      </c>
      <c r="J152" s="720"/>
      <c r="K152" s="721" t="s">
        <v>950</v>
      </c>
      <c r="L152" s="722"/>
      <c r="M152" s="723" t="n">
        <v>371.52</v>
      </c>
      <c r="N152" s="724" t="n">
        <v>1226.01</v>
      </c>
    </row>
    <row collapsed="false" customFormat="false" customHeight="true" hidden="false" ht="33.75" outlineLevel="0" r="153">
      <c r="A153" s="595" t="s">
        <v>169</v>
      </c>
      <c r="B153" s="263" t="n">
        <v>89709</v>
      </c>
      <c r="C153" s="730" t="s">
        <v>822</v>
      </c>
      <c r="D153" s="698" t="n">
        <v>13.72</v>
      </c>
      <c r="E153" s="699" t="n">
        <v>109.76</v>
      </c>
      <c r="J153" s="726" t="s">
        <v>951</v>
      </c>
      <c r="K153" s="721"/>
      <c r="L153" s="722"/>
      <c r="M153" s="723" t="n">
        <v>371.52</v>
      </c>
      <c r="N153" s="724" t="n">
        <v>1226.01</v>
      </c>
    </row>
    <row collapsed="false" customFormat="false" customHeight="true" hidden="false" ht="22.5" outlineLevel="0" r="154">
      <c r="A154" s="595" t="s">
        <v>225</v>
      </c>
      <c r="B154" s="263" t="n">
        <v>93664</v>
      </c>
      <c r="C154" s="730" t="s">
        <v>823</v>
      </c>
      <c r="D154" s="698" t="n">
        <v>74.97</v>
      </c>
      <c r="E154" s="699" t="n">
        <v>74.97</v>
      </c>
      <c r="J154" s="720" t="s">
        <v>772</v>
      </c>
      <c r="K154" s="727" t="n">
        <v>85010</v>
      </c>
      <c r="L154" s="728" t="s">
        <v>152</v>
      </c>
      <c r="M154" s="718" t="n">
        <v>368.82</v>
      </c>
      <c r="N154" s="719" t="n">
        <v>1150.71</v>
      </c>
    </row>
    <row collapsed="false" customFormat="false" customHeight="true" hidden="false" ht="12.75" outlineLevel="0" r="155">
      <c r="A155" s="595" t="s">
        <v>186</v>
      </c>
      <c r="B155" s="263" t="n">
        <v>83879</v>
      </c>
      <c r="C155" s="730" t="s">
        <v>824</v>
      </c>
      <c r="D155" s="698" t="n">
        <v>69.19</v>
      </c>
      <c r="E155" s="699" t="n">
        <v>69.19</v>
      </c>
      <c r="J155" s="720"/>
      <c r="K155" s="721" t="s">
        <v>952</v>
      </c>
      <c r="L155" s="722"/>
      <c r="M155" s="723" t="n">
        <v>368.82</v>
      </c>
      <c r="N155" s="724" t="n">
        <v>1150.71</v>
      </c>
    </row>
    <row collapsed="false" customFormat="false" customHeight="true" hidden="false" ht="12.75" outlineLevel="0" r="156">
      <c r="A156" s="595" t="s">
        <v>233</v>
      </c>
      <c r="B156" s="263" t="s">
        <v>234</v>
      </c>
      <c r="C156" s="730" t="s">
        <v>235</v>
      </c>
      <c r="D156" s="698" t="n">
        <v>13.46</v>
      </c>
      <c r="E156" s="699" t="n">
        <v>67.3</v>
      </c>
      <c r="J156" s="726" t="s">
        <v>953</v>
      </c>
      <c r="K156" s="721"/>
      <c r="L156" s="722"/>
      <c r="M156" s="723" t="n">
        <v>368.82</v>
      </c>
      <c r="N156" s="724" t="n">
        <v>1150.71</v>
      </c>
    </row>
    <row collapsed="false" customFormat="false" customHeight="true" hidden="false" ht="22.5" outlineLevel="0" r="157">
      <c r="A157" s="595" t="s">
        <v>189</v>
      </c>
      <c r="B157" s="263" t="n">
        <v>94797</v>
      </c>
      <c r="C157" s="730" t="s">
        <v>825</v>
      </c>
      <c r="D157" s="698" t="n">
        <v>58.99</v>
      </c>
      <c r="E157" s="699" t="n">
        <v>58.99</v>
      </c>
      <c r="J157" s="720" t="s">
        <v>782</v>
      </c>
      <c r="K157" s="727" t="s">
        <v>194</v>
      </c>
      <c r="L157" s="728" t="s">
        <v>193</v>
      </c>
      <c r="M157" s="718" t="n">
        <v>363.45</v>
      </c>
      <c r="N157" s="719" t="n">
        <v>726.9</v>
      </c>
    </row>
    <row collapsed="false" customFormat="false" customHeight="true" hidden="false" ht="22.5" outlineLevel="0" r="158">
      <c r="A158" s="595" t="s">
        <v>228</v>
      </c>
      <c r="B158" s="263" t="s">
        <v>229</v>
      </c>
      <c r="C158" s="730" t="s">
        <v>826</v>
      </c>
      <c r="D158" s="698" t="n">
        <v>27.55</v>
      </c>
      <c r="E158" s="699" t="n">
        <v>55.1</v>
      </c>
      <c r="J158" s="720"/>
      <c r="K158" s="721" t="s">
        <v>954</v>
      </c>
      <c r="L158" s="722"/>
      <c r="M158" s="723" t="n">
        <v>363.45</v>
      </c>
      <c r="N158" s="724" t="n">
        <v>726.9</v>
      </c>
    </row>
    <row collapsed="false" customFormat="false" customHeight="true" hidden="false" ht="33.75" outlineLevel="0" r="159">
      <c r="A159" s="595" t="s">
        <v>170</v>
      </c>
      <c r="B159" s="725" t="n">
        <v>89710</v>
      </c>
      <c r="C159" s="730" t="s">
        <v>827</v>
      </c>
      <c r="D159" s="698" t="n">
        <v>13.44</v>
      </c>
      <c r="E159" s="699" t="n">
        <v>13.44</v>
      </c>
      <c r="J159" s="726" t="s">
        <v>955</v>
      </c>
      <c r="K159" s="721"/>
      <c r="L159" s="722"/>
      <c r="M159" s="723" t="n">
        <v>363.45</v>
      </c>
      <c r="N159" s="724" t="n">
        <v>726.9</v>
      </c>
    </row>
    <row collapsed="false" customFormat="false" customHeight="true" hidden="false" ht="12.75" outlineLevel="0" r="160">
      <c r="J160" s="720" t="s">
        <v>804</v>
      </c>
      <c r="K160" s="727" t="s">
        <v>276</v>
      </c>
      <c r="L160" s="728" t="s">
        <v>275</v>
      </c>
      <c r="M160" s="718" t="n">
        <v>340.91</v>
      </c>
      <c r="N160" s="719" t="n">
        <v>340.91</v>
      </c>
    </row>
    <row collapsed="false" customFormat="false" customHeight="true" hidden="false" ht="12.75" outlineLevel="0" r="161">
      <c r="J161" s="720"/>
      <c r="K161" s="721" t="s">
        <v>956</v>
      </c>
      <c r="L161" s="722"/>
      <c r="M161" s="723" t="n">
        <v>340.91</v>
      </c>
      <c r="N161" s="724" t="n">
        <v>340.91</v>
      </c>
    </row>
    <row collapsed="false" customFormat="false" customHeight="true" hidden="false" ht="12.75" outlineLevel="0" r="162">
      <c r="J162" s="726" t="s">
        <v>957</v>
      </c>
      <c r="K162" s="721"/>
      <c r="L162" s="722"/>
      <c r="M162" s="723" t="n">
        <v>340.91</v>
      </c>
      <c r="N162" s="724" t="n">
        <v>340.91</v>
      </c>
    </row>
    <row collapsed="false" customFormat="false" customHeight="true" hidden="false" ht="12.75" outlineLevel="0" r="163">
      <c r="J163" s="720" t="s">
        <v>940</v>
      </c>
      <c r="K163" s="727" t="s">
        <v>149</v>
      </c>
      <c r="L163" s="728" t="s">
        <v>148</v>
      </c>
      <c r="M163" s="718" t="n">
        <v>322.26</v>
      </c>
      <c r="N163" s="719" t="n">
        <v>322.26</v>
      </c>
    </row>
    <row collapsed="false" customFormat="false" customHeight="true" hidden="false" ht="12.75" outlineLevel="0" r="164">
      <c r="J164" s="720"/>
      <c r="K164" s="721" t="s">
        <v>958</v>
      </c>
      <c r="L164" s="722"/>
      <c r="M164" s="723" t="n">
        <v>322.26</v>
      </c>
      <c r="N164" s="724" t="n">
        <v>322.26</v>
      </c>
    </row>
    <row collapsed="false" customFormat="false" customHeight="true" hidden="false" ht="12.75" outlineLevel="0" r="165">
      <c r="J165" s="726" t="s">
        <v>959</v>
      </c>
      <c r="K165" s="721"/>
      <c r="L165" s="722"/>
      <c r="M165" s="723" t="n">
        <v>322.26</v>
      </c>
      <c r="N165" s="724" t="n">
        <v>322.26</v>
      </c>
    </row>
    <row collapsed="false" customFormat="false" customHeight="true" hidden="false" ht="12.75" outlineLevel="0" r="166">
      <c r="J166" s="720" t="s">
        <v>741</v>
      </c>
      <c r="K166" s="727" t="s">
        <v>81</v>
      </c>
      <c r="L166" s="728" t="s">
        <v>82</v>
      </c>
      <c r="M166" s="718" t="n">
        <v>314.59</v>
      </c>
      <c r="N166" s="719" t="n">
        <v>2394.02</v>
      </c>
    </row>
    <row collapsed="false" customFormat="false" customHeight="true" hidden="false" ht="12.75" outlineLevel="0" r="167">
      <c r="J167" s="720"/>
      <c r="K167" s="721" t="s">
        <v>960</v>
      </c>
      <c r="L167" s="722"/>
      <c r="M167" s="723" t="n">
        <v>314.59</v>
      </c>
      <c r="N167" s="724" t="n">
        <v>2394.02</v>
      </c>
    </row>
    <row collapsed="false" customFormat="false" customHeight="true" hidden="false" ht="12.75" outlineLevel="0" r="168">
      <c r="J168" s="726" t="s">
        <v>961</v>
      </c>
      <c r="K168" s="721"/>
      <c r="L168" s="722"/>
      <c r="M168" s="723" t="n">
        <v>314.59</v>
      </c>
      <c r="N168" s="724" t="n">
        <v>2394.02</v>
      </c>
    </row>
    <row collapsed="false" customFormat="false" customHeight="true" hidden="false" ht="12.75" outlineLevel="0" r="169">
      <c r="J169" s="720" t="s">
        <v>732</v>
      </c>
      <c r="K169" s="727" t="n">
        <v>40729</v>
      </c>
      <c r="L169" s="728" t="s">
        <v>268</v>
      </c>
      <c r="M169" s="718" t="n">
        <v>305.86</v>
      </c>
      <c r="N169" s="719" t="n">
        <v>3058.6</v>
      </c>
    </row>
    <row collapsed="false" customFormat="false" customHeight="true" hidden="false" ht="12.75" outlineLevel="0" r="170">
      <c r="J170" s="720"/>
      <c r="K170" s="721" t="s">
        <v>962</v>
      </c>
      <c r="L170" s="722"/>
      <c r="M170" s="723" t="n">
        <v>305.86</v>
      </c>
      <c r="N170" s="724" t="n">
        <v>3058.6</v>
      </c>
    </row>
    <row collapsed="false" customFormat="false" customHeight="true" hidden="false" ht="12.75" outlineLevel="0" r="171">
      <c r="J171" s="726" t="s">
        <v>963</v>
      </c>
      <c r="K171" s="721"/>
      <c r="L171" s="722"/>
      <c r="M171" s="723" t="n">
        <v>305.86</v>
      </c>
      <c r="N171" s="724" t="n">
        <v>3058.6</v>
      </c>
    </row>
    <row collapsed="false" customFormat="false" customHeight="true" hidden="false" ht="12.75" outlineLevel="0" r="172">
      <c r="J172" s="720" t="s">
        <v>855</v>
      </c>
      <c r="K172" s="727" t="s">
        <v>214</v>
      </c>
      <c r="L172" s="728" t="s">
        <v>213</v>
      </c>
      <c r="M172" s="718" t="n">
        <v>293.71</v>
      </c>
      <c r="N172" s="719" t="n">
        <v>14098.08</v>
      </c>
    </row>
    <row collapsed="false" customFormat="false" customHeight="true" hidden="false" ht="12.75" outlineLevel="0" r="173">
      <c r="J173" s="720"/>
      <c r="K173" s="721" t="s">
        <v>964</v>
      </c>
      <c r="L173" s="722"/>
      <c r="M173" s="723" t="n">
        <v>293.71</v>
      </c>
      <c r="N173" s="724" t="n">
        <v>14098.08</v>
      </c>
    </row>
    <row collapsed="false" customFormat="false" customHeight="true" hidden="false" ht="12.75" outlineLevel="0" r="174">
      <c r="J174" s="726" t="s">
        <v>965</v>
      </c>
      <c r="K174" s="721"/>
      <c r="L174" s="722"/>
      <c r="M174" s="723" t="n">
        <v>293.71</v>
      </c>
      <c r="N174" s="724" t="n">
        <v>14098.08</v>
      </c>
    </row>
    <row collapsed="false" customFormat="false" customHeight="true" hidden="false" ht="12.75" outlineLevel="0" r="175">
      <c r="J175" s="720" t="s">
        <v>779</v>
      </c>
      <c r="K175" s="727" t="s">
        <v>165</v>
      </c>
      <c r="L175" s="728" t="s">
        <v>164</v>
      </c>
      <c r="M175" s="718" t="n">
        <v>277</v>
      </c>
      <c r="N175" s="719" t="n">
        <v>831</v>
      </c>
    </row>
    <row collapsed="false" customFormat="false" customHeight="true" hidden="false" ht="12.75" outlineLevel="0" r="176">
      <c r="J176" s="720"/>
      <c r="K176" s="721" t="s">
        <v>966</v>
      </c>
      <c r="L176" s="722"/>
      <c r="M176" s="723" t="n">
        <v>277</v>
      </c>
      <c r="N176" s="724" t="n">
        <v>831</v>
      </c>
    </row>
    <row collapsed="false" customFormat="false" customHeight="true" hidden="false" ht="12.75" outlineLevel="0" r="177">
      <c r="J177" s="726" t="s">
        <v>967</v>
      </c>
      <c r="K177" s="721"/>
      <c r="L177" s="722"/>
      <c r="M177" s="723" t="n">
        <v>277</v>
      </c>
      <c r="N177" s="724" t="n">
        <v>831</v>
      </c>
    </row>
    <row collapsed="false" customFormat="false" customHeight="true" hidden="false" ht="12.75" outlineLevel="0" r="178">
      <c r="J178" s="720" t="s">
        <v>790</v>
      </c>
      <c r="K178" s="727" t="n">
        <v>86942</v>
      </c>
      <c r="L178" s="728" t="s">
        <v>269</v>
      </c>
      <c r="M178" s="718" t="n">
        <v>255.27</v>
      </c>
      <c r="N178" s="719" t="n">
        <v>510.54</v>
      </c>
    </row>
    <row collapsed="false" customFormat="false" customHeight="true" hidden="false" ht="12.75" outlineLevel="0" r="179">
      <c r="J179" s="720"/>
      <c r="K179" s="721" t="s">
        <v>968</v>
      </c>
      <c r="L179" s="722"/>
      <c r="M179" s="723" t="n">
        <v>255.27</v>
      </c>
      <c r="N179" s="724" t="n">
        <v>510.54</v>
      </c>
    </row>
    <row collapsed="false" customFormat="false" customHeight="true" hidden="false" ht="12.75" outlineLevel="0" r="180">
      <c r="J180" s="726" t="s">
        <v>969</v>
      </c>
      <c r="K180" s="721"/>
      <c r="L180" s="722"/>
      <c r="M180" s="723" t="n">
        <v>255.27</v>
      </c>
      <c r="N180" s="724" t="n">
        <v>510.54</v>
      </c>
    </row>
    <row collapsed="false" customFormat="false" customHeight="true" hidden="false" ht="12.75" outlineLevel="0" r="181">
      <c r="J181" s="720" t="s">
        <v>810</v>
      </c>
      <c r="K181" s="727" t="s">
        <v>278</v>
      </c>
      <c r="L181" s="728" t="s">
        <v>277</v>
      </c>
      <c r="M181" s="718" t="n">
        <v>254.17</v>
      </c>
      <c r="N181" s="719" t="n">
        <v>254.17</v>
      </c>
    </row>
    <row collapsed="false" customFormat="false" customHeight="true" hidden="false" ht="12.75" outlineLevel="0" r="182">
      <c r="J182" s="720"/>
      <c r="K182" s="721" t="s">
        <v>970</v>
      </c>
      <c r="L182" s="722"/>
      <c r="M182" s="723" t="n">
        <v>254.17</v>
      </c>
      <c r="N182" s="724" t="n">
        <v>254.17</v>
      </c>
    </row>
    <row collapsed="false" customFormat="false" customHeight="true" hidden="false" ht="12.75" outlineLevel="0" r="183">
      <c r="J183" s="726" t="s">
        <v>971</v>
      </c>
      <c r="K183" s="721"/>
      <c r="L183" s="722"/>
      <c r="M183" s="723" t="n">
        <v>254.17</v>
      </c>
      <c r="N183" s="724" t="n">
        <v>254.17</v>
      </c>
    </row>
    <row collapsed="false" customFormat="false" customHeight="true" hidden="false" ht="12.75" outlineLevel="0" r="184">
      <c r="J184" s="720" t="s">
        <v>710</v>
      </c>
      <c r="K184" s="727" t="s">
        <v>192</v>
      </c>
      <c r="L184" s="728" t="s">
        <v>191</v>
      </c>
      <c r="M184" s="718" t="n">
        <v>236.57</v>
      </c>
      <c r="N184" s="719" t="n">
        <v>6860.53</v>
      </c>
    </row>
    <row collapsed="false" customFormat="false" customHeight="true" hidden="false" ht="12.75" outlineLevel="0" r="185">
      <c r="J185" s="720"/>
      <c r="K185" s="721" t="s">
        <v>972</v>
      </c>
      <c r="L185" s="722"/>
      <c r="M185" s="723" t="n">
        <v>236.57</v>
      </c>
      <c r="N185" s="724" t="n">
        <v>6860.53</v>
      </c>
    </row>
    <row collapsed="false" customFormat="false" customHeight="true" hidden="false" ht="12.75" outlineLevel="0" r="186">
      <c r="J186" s="726" t="s">
        <v>973</v>
      </c>
      <c r="K186" s="721"/>
      <c r="L186" s="722"/>
      <c r="M186" s="723" t="n">
        <v>236.57</v>
      </c>
      <c r="N186" s="724" t="n">
        <v>6860.53</v>
      </c>
    </row>
    <row collapsed="false" customFormat="false" customHeight="true" hidden="false" ht="12.75" outlineLevel="0" r="187">
      <c r="J187" s="720" t="s">
        <v>799</v>
      </c>
      <c r="K187" s="727" t="n">
        <v>83446</v>
      </c>
      <c r="L187" s="728" t="s">
        <v>166</v>
      </c>
      <c r="M187" s="718" t="n">
        <v>217.72</v>
      </c>
      <c r="N187" s="719" t="n">
        <v>435.44</v>
      </c>
    </row>
    <row collapsed="false" customFormat="false" customHeight="true" hidden="false" ht="12.75" outlineLevel="0" r="188">
      <c r="J188" s="720"/>
      <c r="K188" s="721" t="s">
        <v>974</v>
      </c>
      <c r="L188" s="722"/>
      <c r="M188" s="723" t="n">
        <v>217.72</v>
      </c>
      <c r="N188" s="724" t="n">
        <v>435.44</v>
      </c>
    </row>
    <row collapsed="false" customFormat="false" customHeight="true" hidden="false" ht="12.75" outlineLevel="0" r="189">
      <c r="J189" s="726" t="s">
        <v>975</v>
      </c>
      <c r="K189" s="721"/>
      <c r="L189" s="722"/>
      <c r="M189" s="723" t="n">
        <v>217.72</v>
      </c>
      <c r="N189" s="724" t="n">
        <v>435.44</v>
      </c>
    </row>
    <row collapsed="false" customFormat="false" customHeight="true" hidden="false" ht="12.75" outlineLevel="0" r="190">
      <c r="J190" s="720" t="s">
        <v>678</v>
      </c>
      <c r="K190" s="727" t="s">
        <v>310</v>
      </c>
      <c r="L190" s="728" t="s">
        <v>309</v>
      </c>
      <c r="M190" s="718" t="n">
        <v>212.9</v>
      </c>
      <c r="N190" s="719" t="n">
        <v>25548</v>
      </c>
    </row>
    <row collapsed="false" customFormat="false" customHeight="true" hidden="false" ht="12.75" outlineLevel="0" r="191">
      <c r="J191" s="720"/>
      <c r="K191" s="721" t="s">
        <v>976</v>
      </c>
      <c r="L191" s="722"/>
      <c r="M191" s="723" t="n">
        <v>212.9</v>
      </c>
      <c r="N191" s="724" t="n">
        <v>25548</v>
      </c>
    </row>
    <row collapsed="false" customFormat="false" customHeight="true" hidden="false" ht="12.75" outlineLevel="0" r="192">
      <c r="J192" s="726" t="s">
        <v>977</v>
      </c>
      <c r="K192" s="721"/>
      <c r="L192" s="722"/>
      <c r="M192" s="723" t="n">
        <v>212.9</v>
      </c>
      <c r="N192" s="724" t="n">
        <v>25548</v>
      </c>
    </row>
    <row collapsed="false" customFormat="false" customHeight="true" hidden="false" ht="12.75" outlineLevel="0" r="193">
      <c r="J193" s="720" t="s">
        <v>815</v>
      </c>
      <c r="K193" s="727" t="s">
        <v>168</v>
      </c>
      <c r="L193" s="728" t="s">
        <v>167</v>
      </c>
      <c r="M193" s="718" t="n">
        <v>189.67</v>
      </c>
      <c r="N193" s="719" t="n">
        <v>189.67</v>
      </c>
    </row>
    <row collapsed="false" customFormat="false" customHeight="true" hidden="false" ht="12.75" outlineLevel="0" r="194">
      <c r="J194" s="720"/>
      <c r="K194" s="721" t="s">
        <v>978</v>
      </c>
      <c r="L194" s="722"/>
      <c r="M194" s="723" t="n">
        <v>189.67</v>
      </c>
      <c r="N194" s="724" t="n">
        <v>189.67</v>
      </c>
    </row>
    <row collapsed="false" customFormat="false" customHeight="true" hidden="false" ht="12.75" outlineLevel="0" r="195">
      <c r="J195" s="726" t="s">
        <v>979</v>
      </c>
      <c r="K195" s="721"/>
      <c r="L195" s="722"/>
      <c r="M195" s="723" t="n">
        <v>189.67</v>
      </c>
      <c r="N195" s="724" t="n">
        <v>189.67</v>
      </c>
    </row>
    <row collapsed="false" customFormat="false" customHeight="true" hidden="false" ht="12.75" outlineLevel="0" r="196">
      <c r="J196" s="720" t="s">
        <v>740</v>
      </c>
      <c r="K196" s="727" t="s">
        <v>157</v>
      </c>
      <c r="L196" s="728" t="s">
        <v>156</v>
      </c>
      <c r="M196" s="718" t="n">
        <v>175.89</v>
      </c>
      <c r="N196" s="719" t="n">
        <v>2409.69</v>
      </c>
    </row>
    <row collapsed="false" customFormat="false" customHeight="true" hidden="false" ht="12.75" outlineLevel="0" r="197">
      <c r="J197" s="720"/>
      <c r="K197" s="721" t="s">
        <v>980</v>
      </c>
      <c r="L197" s="722"/>
      <c r="M197" s="723" t="n">
        <v>175.89</v>
      </c>
      <c r="N197" s="724" t="n">
        <v>2409.69</v>
      </c>
    </row>
    <row collapsed="false" customFormat="false" customHeight="true" hidden="false" ht="12.75" outlineLevel="0" r="198">
      <c r="J198" s="726" t="s">
        <v>981</v>
      </c>
      <c r="K198" s="721"/>
      <c r="L198" s="722"/>
      <c r="M198" s="723" t="n">
        <v>175.89</v>
      </c>
      <c r="N198" s="724" t="n">
        <v>2409.69</v>
      </c>
    </row>
    <row collapsed="false" customFormat="false" customHeight="true" hidden="false" ht="12.75" outlineLevel="0" r="199">
      <c r="J199" s="720" t="s">
        <v>700</v>
      </c>
      <c r="K199" s="727" t="s">
        <v>308</v>
      </c>
      <c r="L199" s="728" t="s">
        <v>307</v>
      </c>
      <c r="M199" s="718" t="n">
        <v>174.05</v>
      </c>
      <c r="N199" s="719" t="n">
        <v>13175.58</v>
      </c>
    </row>
    <row collapsed="false" customFormat="false" customHeight="true" hidden="false" ht="12.75" outlineLevel="0" r="200">
      <c r="J200" s="720"/>
      <c r="K200" s="721" t="s">
        <v>982</v>
      </c>
      <c r="L200" s="722"/>
      <c r="M200" s="723" t="n">
        <v>174.05</v>
      </c>
      <c r="N200" s="724" t="n">
        <v>13175.58</v>
      </c>
    </row>
    <row collapsed="false" customFormat="false" customHeight="true" hidden="false" ht="12.75" outlineLevel="0" r="201">
      <c r="J201" s="726" t="s">
        <v>983</v>
      </c>
      <c r="K201" s="721"/>
      <c r="L201" s="722"/>
      <c r="M201" s="723" t="n">
        <v>174.05</v>
      </c>
      <c r="N201" s="724" t="n">
        <v>13175.58</v>
      </c>
    </row>
    <row collapsed="false" customFormat="false" customHeight="true" hidden="false" ht="12.75" outlineLevel="0" r="202">
      <c r="J202" s="720" t="s">
        <v>705</v>
      </c>
      <c r="K202" s="727" t="s">
        <v>73</v>
      </c>
      <c r="L202" s="728" t="s">
        <v>72</v>
      </c>
      <c r="M202" s="718" t="n">
        <v>166.5</v>
      </c>
      <c r="N202" s="719" t="n">
        <v>8641.35</v>
      </c>
    </row>
    <row collapsed="false" customFormat="false" customHeight="true" hidden="false" ht="12.75" outlineLevel="0" r="203">
      <c r="J203" s="720"/>
      <c r="K203" s="721" t="s">
        <v>984</v>
      </c>
      <c r="L203" s="722"/>
      <c r="M203" s="723" t="n">
        <v>166.5</v>
      </c>
      <c r="N203" s="724" t="n">
        <v>8641.35</v>
      </c>
    </row>
    <row collapsed="false" customFormat="false" customHeight="true" hidden="false" ht="12.75" outlineLevel="0" r="204">
      <c r="J204" s="726" t="s">
        <v>985</v>
      </c>
      <c r="K204" s="721"/>
      <c r="L204" s="722"/>
      <c r="M204" s="723" t="n">
        <v>166.5</v>
      </c>
      <c r="N204" s="724" t="n">
        <v>8641.35</v>
      </c>
    </row>
    <row collapsed="false" customFormat="false" customHeight="true" hidden="false" ht="12.75" outlineLevel="0" r="205">
      <c r="J205" s="720" t="s">
        <v>773</v>
      </c>
      <c r="K205" s="727" t="s">
        <v>274</v>
      </c>
      <c r="L205" s="728" t="s">
        <v>273</v>
      </c>
      <c r="M205" s="718" t="n">
        <v>161.32</v>
      </c>
      <c r="N205" s="719" t="n">
        <v>1129.24</v>
      </c>
    </row>
    <row collapsed="false" customFormat="false" customHeight="true" hidden="false" ht="12.75" outlineLevel="0" r="206">
      <c r="J206" s="720"/>
      <c r="K206" s="721" t="s">
        <v>986</v>
      </c>
      <c r="L206" s="722"/>
      <c r="M206" s="723" t="n">
        <v>161.32</v>
      </c>
      <c r="N206" s="724" t="n">
        <v>1129.24</v>
      </c>
    </row>
    <row collapsed="false" customFormat="false" customHeight="true" hidden="false" ht="12.75" outlineLevel="0" r="207">
      <c r="J207" s="726" t="s">
        <v>987</v>
      </c>
      <c r="K207" s="721"/>
      <c r="L207" s="722"/>
      <c r="M207" s="723" t="n">
        <v>161.32</v>
      </c>
      <c r="N207" s="724" t="n">
        <v>1129.24</v>
      </c>
    </row>
    <row collapsed="false" customFormat="false" customHeight="true" hidden="false" ht="12.75" outlineLevel="0" r="208">
      <c r="J208" s="720" t="s">
        <v>680</v>
      </c>
      <c r="K208" s="727" t="n">
        <v>92998</v>
      </c>
      <c r="L208" s="728" t="s">
        <v>232</v>
      </c>
      <c r="M208" s="718" t="n">
        <v>150.05</v>
      </c>
      <c r="N208" s="719" t="n">
        <v>25208.4</v>
      </c>
    </row>
    <row collapsed="false" customFormat="false" customHeight="true" hidden="false" ht="12.75" outlineLevel="0" r="209">
      <c r="J209" s="720"/>
      <c r="K209" s="721" t="s">
        <v>988</v>
      </c>
      <c r="L209" s="722"/>
      <c r="M209" s="723" t="n">
        <v>150.05</v>
      </c>
      <c r="N209" s="724" t="n">
        <v>25208.4</v>
      </c>
    </row>
    <row collapsed="false" customFormat="false" customHeight="true" hidden="false" ht="12.75" outlineLevel="0" r="210">
      <c r="J210" s="726" t="s">
        <v>989</v>
      </c>
      <c r="K210" s="721"/>
      <c r="L210" s="722"/>
      <c r="M210" s="723" t="n">
        <v>150.05</v>
      </c>
      <c r="N210" s="724" t="n">
        <v>25208.4</v>
      </c>
    </row>
    <row collapsed="false" customFormat="false" customHeight="true" hidden="false" ht="12.75" outlineLevel="0" r="211">
      <c r="J211" s="720" t="s">
        <v>800</v>
      </c>
      <c r="K211" s="727" t="s">
        <v>263</v>
      </c>
      <c r="L211" s="728" t="s">
        <v>262</v>
      </c>
      <c r="M211" s="718" t="n">
        <v>144.72</v>
      </c>
      <c r="N211" s="719" t="n">
        <v>434.16</v>
      </c>
    </row>
    <row collapsed="false" customFormat="false" customHeight="true" hidden="false" ht="12.75" outlineLevel="0" r="212">
      <c r="J212" s="720"/>
      <c r="K212" s="721" t="s">
        <v>990</v>
      </c>
      <c r="L212" s="722"/>
      <c r="M212" s="723" t="n">
        <v>144.72</v>
      </c>
      <c r="N212" s="724" t="n">
        <v>434.16</v>
      </c>
    </row>
    <row collapsed="false" customFormat="false" customHeight="true" hidden="false" ht="12.75" outlineLevel="0" r="213">
      <c r="J213" s="726" t="s">
        <v>991</v>
      </c>
      <c r="K213" s="721"/>
      <c r="L213" s="722"/>
      <c r="M213" s="723" t="n">
        <v>144.72</v>
      </c>
      <c r="N213" s="724" t="n">
        <v>434.16</v>
      </c>
    </row>
    <row collapsed="false" customFormat="false" customHeight="true" hidden="false" ht="12.75" outlineLevel="0" r="214">
      <c r="J214" s="720" t="s">
        <v>720</v>
      </c>
      <c r="K214" s="727" t="n">
        <v>87261</v>
      </c>
      <c r="L214" s="728" t="s">
        <v>132</v>
      </c>
      <c r="M214" s="718" t="n">
        <v>140.14</v>
      </c>
      <c r="N214" s="719" t="n">
        <v>5186.58</v>
      </c>
    </row>
    <row collapsed="false" customFormat="false" customHeight="true" hidden="false" ht="12.75" outlineLevel="0" r="215">
      <c r="J215" s="720"/>
      <c r="K215" s="721" t="s">
        <v>992</v>
      </c>
      <c r="L215" s="722"/>
      <c r="M215" s="723" t="n">
        <v>140.14</v>
      </c>
      <c r="N215" s="724" t="n">
        <v>5186.58</v>
      </c>
    </row>
    <row collapsed="false" customFormat="false" customHeight="true" hidden="false" ht="12.75" outlineLevel="0" r="216">
      <c r="J216" s="726" t="s">
        <v>993</v>
      </c>
      <c r="K216" s="721"/>
      <c r="L216" s="722"/>
      <c r="M216" s="723" t="n">
        <v>140.14</v>
      </c>
      <c r="N216" s="724" t="n">
        <v>5186.58</v>
      </c>
    </row>
    <row collapsed="false" customFormat="false" customHeight="true" hidden="false" ht="12.75" outlineLevel="0" r="217">
      <c r="J217" s="720" t="s">
        <v>726</v>
      </c>
      <c r="K217" s="727" t="n">
        <v>96360</v>
      </c>
      <c r="L217" s="728" t="s">
        <v>114</v>
      </c>
      <c r="M217" s="718" t="n">
        <v>135.21</v>
      </c>
      <c r="N217" s="719" t="n">
        <v>4307.79</v>
      </c>
    </row>
    <row collapsed="false" customFormat="false" customHeight="true" hidden="false" ht="12.75" outlineLevel="0" r="218">
      <c r="J218" s="720"/>
      <c r="K218" s="721" t="s">
        <v>994</v>
      </c>
      <c r="L218" s="722"/>
      <c r="M218" s="723" t="n">
        <v>135.21</v>
      </c>
      <c r="N218" s="724" t="n">
        <v>4307.79</v>
      </c>
    </row>
    <row collapsed="false" customFormat="false" customHeight="true" hidden="false" ht="12.75" outlineLevel="0" r="219">
      <c r="J219" s="726" t="s">
        <v>995</v>
      </c>
      <c r="K219" s="721"/>
      <c r="L219" s="722"/>
      <c r="M219" s="723" t="n">
        <v>135.21</v>
      </c>
      <c r="N219" s="724" t="n">
        <v>4307.79</v>
      </c>
    </row>
    <row collapsed="false" customFormat="false" customHeight="true" hidden="false" ht="12.75" outlineLevel="0" r="220">
      <c r="J220" s="720" t="s">
        <v>761</v>
      </c>
      <c r="K220" s="727" t="s">
        <v>202</v>
      </c>
      <c r="L220" s="728" t="s">
        <v>201</v>
      </c>
      <c r="M220" s="718" t="n">
        <v>121.9</v>
      </c>
      <c r="N220" s="719" t="n">
        <v>1462.8</v>
      </c>
    </row>
    <row collapsed="false" customFormat="false" customHeight="true" hidden="false" ht="12.75" outlineLevel="0" r="221">
      <c r="J221" s="720"/>
      <c r="K221" s="721" t="s">
        <v>996</v>
      </c>
      <c r="L221" s="722"/>
      <c r="M221" s="723" t="n">
        <v>121.9</v>
      </c>
      <c r="N221" s="724" t="n">
        <v>1462.8</v>
      </c>
    </row>
    <row collapsed="false" customFormat="false" customHeight="true" hidden="false" ht="12.75" outlineLevel="0" r="222">
      <c r="J222" s="726" t="s">
        <v>997</v>
      </c>
      <c r="K222" s="721"/>
      <c r="L222" s="722"/>
      <c r="M222" s="723" t="n">
        <v>121.9</v>
      </c>
      <c r="N222" s="724" t="n">
        <v>1462.8</v>
      </c>
    </row>
    <row collapsed="false" customFormat="false" customHeight="true" hidden="false" ht="12.75" outlineLevel="0" r="223">
      <c r="J223" s="720" t="s">
        <v>747</v>
      </c>
      <c r="K223" s="727" t="s">
        <v>204</v>
      </c>
      <c r="L223" s="728" t="s">
        <v>203</v>
      </c>
      <c r="M223" s="718" t="n">
        <v>119.07</v>
      </c>
      <c r="N223" s="719" t="n">
        <v>2024.19</v>
      </c>
    </row>
    <row collapsed="false" customFormat="false" customHeight="true" hidden="false" ht="12.75" outlineLevel="0" r="224">
      <c r="J224" s="720"/>
      <c r="K224" s="721" t="s">
        <v>998</v>
      </c>
      <c r="L224" s="722"/>
      <c r="M224" s="723" t="n">
        <v>119.07</v>
      </c>
      <c r="N224" s="724" t="n">
        <v>2024.19</v>
      </c>
    </row>
    <row collapsed="false" customFormat="false" customHeight="true" hidden="false" ht="12.75" outlineLevel="0" r="225">
      <c r="J225" s="726" t="s">
        <v>999</v>
      </c>
      <c r="K225" s="721"/>
      <c r="L225" s="722"/>
      <c r="M225" s="723" t="n">
        <v>119.07</v>
      </c>
      <c r="N225" s="724" t="n">
        <v>2024.19</v>
      </c>
    </row>
    <row collapsed="false" customFormat="false" customHeight="true" hidden="false" ht="12.75" outlineLevel="0" r="226">
      <c r="J226" s="720" t="s">
        <v>803</v>
      </c>
      <c r="K226" s="727" t="s">
        <v>222</v>
      </c>
      <c r="L226" s="728" t="s">
        <v>221</v>
      </c>
      <c r="M226" s="718" t="n">
        <v>116.97</v>
      </c>
      <c r="N226" s="719" t="n">
        <v>350.91</v>
      </c>
    </row>
    <row collapsed="false" customFormat="false" customHeight="true" hidden="false" ht="12.75" outlineLevel="0" r="227">
      <c r="J227" s="720"/>
      <c r="K227" s="721" t="s">
        <v>1000</v>
      </c>
      <c r="L227" s="722"/>
      <c r="M227" s="723" t="n">
        <v>116.97</v>
      </c>
      <c r="N227" s="724" t="n">
        <v>350.91</v>
      </c>
    </row>
    <row collapsed="false" customFormat="false" customHeight="true" hidden="false" ht="12.75" outlineLevel="0" r="228">
      <c r="J228" s="726" t="s">
        <v>1001</v>
      </c>
      <c r="K228" s="721"/>
      <c r="L228" s="722"/>
      <c r="M228" s="723" t="n">
        <v>116.97</v>
      </c>
      <c r="N228" s="724" t="n">
        <v>350.91</v>
      </c>
    </row>
    <row collapsed="false" customFormat="false" customHeight="true" hidden="false" ht="12.75" outlineLevel="0" r="229">
      <c r="J229" s="720" t="s">
        <v>730</v>
      </c>
      <c r="K229" s="727" t="n">
        <v>98689</v>
      </c>
      <c r="L229" s="728" t="s">
        <v>136</v>
      </c>
      <c r="M229" s="718" t="n">
        <v>115.64</v>
      </c>
      <c r="N229" s="719" t="n">
        <v>3203.22</v>
      </c>
    </row>
    <row collapsed="false" customFormat="false" customHeight="true" hidden="false" ht="12.75" outlineLevel="0" r="230">
      <c r="J230" s="720"/>
      <c r="K230" s="721" t="s">
        <v>1002</v>
      </c>
      <c r="L230" s="722"/>
      <c r="M230" s="723" t="n">
        <v>115.64</v>
      </c>
      <c r="N230" s="724" t="n">
        <v>3203.22</v>
      </c>
    </row>
    <row collapsed="false" customFormat="false" customHeight="true" hidden="false" ht="12.75" outlineLevel="0" r="231">
      <c r="J231" s="726" t="s">
        <v>1003</v>
      </c>
      <c r="K231" s="721"/>
      <c r="L231" s="722"/>
      <c r="M231" s="723" t="n">
        <v>115.64</v>
      </c>
      <c r="N231" s="724" t="n">
        <v>3203.22</v>
      </c>
    </row>
    <row collapsed="false" customFormat="false" customHeight="true" hidden="false" ht="12.75" outlineLevel="0" r="232">
      <c r="J232" s="720" t="s">
        <v>679</v>
      </c>
      <c r="K232" s="727" t="n">
        <v>87263</v>
      </c>
      <c r="L232" s="728" t="s">
        <v>133</v>
      </c>
      <c r="M232" s="718" t="n">
        <v>112.11</v>
      </c>
      <c r="N232" s="719" t="n">
        <v>25260.62</v>
      </c>
    </row>
    <row collapsed="false" customFormat="false" customHeight="true" hidden="false" ht="12.75" outlineLevel="0" r="233">
      <c r="J233" s="720"/>
      <c r="K233" s="721" t="s">
        <v>1004</v>
      </c>
      <c r="L233" s="722"/>
      <c r="M233" s="723" t="n">
        <v>112.11</v>
      </c>
      <c r="N233" s="724" t="n">
        <v>25260.62</v>
      </c>
    </row>
    <row collapsed="false" customFormat="false" customHeight="true" hidden="false" ht="12.75" outlineLevel="0" r="234">
      <c r="J234" s="726" t="s">
        <v>1005</v>
      </c>
      <c r="K234" s="721"/>
      <c r="L234" s="722"/>
      <c r="M234" s="723" t="n">
        <v>112.11</v>
      </c>
      <c r="N234" s="724" t="n">
        <v>25260.62</v>
      </c>
    </row>
    <row collapsed="false" customFormat="false" customHeight="true" hidden="false" ht="12.75" outlineLevel="0" r="235">
      <c r="J235" s="720" t="s">
        <v>806</v>
      </c>
      <c r="K235" s="727" t="s">
        <v>280</v>
      </c>
      <c r="L235" s="728" t="s">
        <v>279</v>
      </c>
      <c r="M235" s="718" t="n">
        <v>110.88</v>
      </c>
      <c r="N235" s="719" t="n">
        <v>332.64</v>
      </c>
    </row>
    <row collapsed="false" customFormat="false" customHeight="true" hidden="false" ht="12.75" outlineLevel="0" r="236">
      <c r="J236" s="720"/>
      <c r="K236" s="721" t="s">
        <v>1006</v>
      </c>
      <c r="L236" s="722"/>
      <c r="M236" s="723" t="n">
        <v>110.88</v>
      </c>
      <c r="N236" s="724" t="n">
        <v>332.64</v>
      </c>
    </row>
    <row collapsed="false" customFormat="false" customHeight="true" hidden="false" ht="12.75" outlineLevel="0" r="237">
      <c r="J237" s="726" t="s">
        <v>1007</v>
      </c>
      <c r="K237" s="721"/>
      <c r="L237" s="722"/>
      <c r="M237" s="723" t="n">
        <v>110.88</v>
      </c>
      <c r="N237" s="724" t="n">
        <v>332.64</v>
      </c>
    </row>
    <row collapsed="false" customFormat="false" customHeight="true" hidden="false" ht="12.75" outlineLevel="0" r="238">
      <c r="J238" s="720" t="s">
        <v>734</v>
      </c>
      <c r="K238" s="727" t="s">
        <v>105</v>
      </c>
      <c r="L238" s="728" t="s">
        <v>104</v>
      </c>
      <c r="M238" s="718" t="n">
        <v>106.22</v>
      </c>
      <c r="N238" s="719" t="n">
        <v>2839.26</v>
      </c>
    </row>
    <row collapsed="false" customFormat="false" customHeight="true" hidden="false" ht="12.75" outlineLevel="0" r="239">
      <c r="J239" s="720"/>
      <c r="K239" s="721" t="s">
        <v>1008</v>
      </c>
      <c r="L239" s="722"/>
      <c r="M239" s="723" t="n">
        <v>106.22</v>
      </c>
      <c r="N239" s="724" t="n">
        <v>2839.26</v>
      </c>
    </row>
    <row collapsed="false" customFormat="false" customHeight="true" hidden="false" ht="12.75" outlineLevel="0" r="240">
      <c r="J240" s="726" t="s">
        <v>1009</v>
      </c>
      <c r="K240" s="721"/>
      <c r="L240" s="722"/>
      <c r="M240" s="723" t="n">
        <v>106.22</v>
      </c>
      <c r="N240" s="724" t="n">
        <v>2839.26</v>
      </c>
    </row>
    <row collapsed="false" customFormat="false" customHeight="true" hidden="false" ht="12.75" outlineLevel="0" r="241">
      <c r="J241" s="720" t="s">
        <v>814</v>
      </c>
      <c r="K241" s="727" t="n">
        <v>94496</v>
      </c>
      <c r="L241" s="728" t="s">
        <v>180</v>
      </c>
      <c r="M241" s="718" t="n">
        <v>104.47</v>
      </c>
      <c r="N241" s="719" t="n">
        <v>208.94</v>
      </c>
    </row>
    <row collapsed="false" customFormat="false" customHeight="true" hidden="false" ht="12.75" outlineLevel="0" r="242">
      <c r="J242" s="720"/>
      <c r="K242" s="721" t="s">
        <v>1010</v>
      </c>
      <c r="L242" s="722"/>
      <c r="M242" s="723" t="n">
        <v>104.47</v>
      </c>
      <c r="N242" s="724" t="n">
        <v>208.94</v>
      </c>
    </row>
    <row collapsed="false" customFormat="false" customHeight="true" hidden="false" ht="12.75" outlineLevel="0" r="243">
      <c r="J243" s="726" t="s">
        <v>1011</v>
      </c>
      <c r="K243" s="721"/>
      <c r="L243" s="722"/>
      <c r="M243" s="723" t="n">
        <v>104.47</v>
      </c>
      <c r="N243" s="724" t="n">
        <v>208.94</v>
      </c>
    </row>
    <row collapsed="false" customFormat="false" customHeight="true" hidden="false" ht="12.75" outlineLevel="0" r="244">
      <c r="J244" s="720" t="s">
        <v>706</v>
      </c>
      <c r="K244" s="727" t="n">
        <v>97593</v>
      </c>
      <c r="L244" s="728" t="s">
        <v>205</v>
      </c>
      <c r="M244" s="718" t="n">
        <v>101.72</v>
      </c>
      <c r="N244" s="719" t="n">
        <v>8442.76</v>
      </c>
    </row>
    <row collapsed="false" customFormat="false" customHeight="true" hidden="false" ht="12.75" outlineLevel="0" r="245">
      <c r="J245" s="720"/>
      <c r="K245" s="721" t="s">
        <v>1012</v>
      </c>
      <c r="L245" s="722"/>
      <c r="M245" s="723" t="n">
        <v>101.72</v>
      </c>
      <c r="N245" s="724" t="n">
        <v>8442.76</v>
      </c>
    </row>
    <row collapsed="false" customFormat="false" customHeight="true" hidden="false" ht="12.75" outlineLevel="0" r="246">
      <c r="J246" s="726" t="s">
        <v>1013</v>
      </c>
      <c r="K246" s="721"/>
      <c r="L246" s="722"/>
      <c r="M246" s="723" t="n">
        <v>101.72</v>
      </c>
      <c r="N246" s="724" t="n">
        <v>8442.76</v>
      </c>
    </row>
    <row collapsed="false" customFormat="false" customHeight="true" hidden="false" ht="12.75" outlineLevel="0" r="247">
      <c r="J247" s="720" t="s">
        <v>809</v>
      </c>
      <c r="K247" s="727" t="n">
        <v>97605</v>
      </c>
      <c r="L247" s="728" t="s">
        <v>206</v>
      </c>
      <c r="M247" s="718" t="n">
        <v>100.69</v>
      </c>
      <c r="N247" s="719" t="n">
        <v>302.07</v>
      </c>
    </row>
    <row collapsed="false" customFormat="false" customHeight="true" hidden="false" ht="12.75" outlineLevel="0" r="248">
      <c r="J248" s="720"/>
      <c r="K248" s="721" t="s">
        <v>1014</v>
      </c>
      <c r="L248" s="722"/>
      <c r="M248" s="723" t="n">
        <v>100.69</v>
      </c>
      <c r="N248" s="724" t="n">
        <v>302.07</v>
      </c>
    </row>
    <row collapsed="false" customFormat="false" customHeight="true" hidden="false" ht="12.75" outlineLevel="0" r="249">
      <c r="J249" s="726" t="s">
        <v>1015</v>
      </c>
      <c r="K249" s="721"/>
      <c r="L249" s="722"/>
      <c r="M249" s="723" t="n">
        <v>100.69</v>
      </c>
      <c r="N249" s="724" t="n">
        <v>302.07</v>
      </c>
    </row>
    <row collapsed="false" customFormat="false" customHeight="true" hidden="false" ht="12.75" outlineLevel="0" r="250">
      <c r="J250" s="720" t="s">
        <v>731</v>
      </c>
      <c r="K250" s="727" t="n">
        <v>93358</v>
      </c>
      <c r="L250" s="728" t="s">
        <v>70</v>
      </c>
      <c r="M250" s="718" t="n">
        <v>98.2</v>
      </c>
      <c r="N250" s="719" t="n">
        <v>3082.49</v>
      </c>
    </row>
    <row collapsed="false" customFormat="false" customHeight="true" hidden="false" ht="12.75" outlineLevel="0" r="251">
      <c r="J251" s="720"/>
      <c r="K251" s="721" t="s">
        <v>1016</v>
      </c>
      <c r="L251" s="722"/>
      <c r="M251" s="723" t="n">
        <v>98.2</v>
      </c>
      <c r="N251" s="724" t="n">
        <v>3082.49</v>
      </c>
    </row>
    <row collapsed="false" customFormat="false" customHeight="true" hidden="false" ht="12.75" outlineLevel="0" r="252">
      <c r="J252" s="726" t="s">
        <v>1017</v>
      </c>
      <c r="K252" s="721"/>
      <c r="L252" s="722"/>
      <c r="M252" s="723" t="n">
        <v>98.2</v>
      </c>
      <c r="N252" s="724" t="n">
        <v>3082.49</v>
      </c>
    </row>
    <row collapsed="false" customFormat="false" customHeight="true" hidden="false" ht="12.75" outlineLevel="0" r="253">
      <c r="J253" s="720" t="s">
        <v>736</v>
      </c>
      <c r="K253" s="727" t="n">
        <v>98546</v>
      </c>
      <c r="L253" s="728" t="s">
        <v>245</v>
      </c>
      <c r="M253" s="718" t="n">
        <v>96.54</v>
      </c>
      <c r="N253" s="719" t="n">
        <v>2661.6</v>
      </c>
    </row>
    <row collapsed="false" customFormat="false" customHeight="true" hidden="false" ht="12.75" outlineLevel="0" r="254">
      <c r="J254" s="720"/>
      <c r="K254" s="721" t="s">
        <v>1018</v>
      </c>
      <c r="L254" s="722"/>
      <c r="M254" s="723" t="n">
        <v>96.54</v>
      </c>
      <c r="N254" s="724" t="n">
        <v>2661.6</v>
      </c>
    </row>
    <row collapsed="false" customFormat="false" customHeight="true" hidden="false" ht="12.75" outlineLevel="0" r="255">
      <c r="J255" s="726" t="s">
        <v>1019</v>
      </c>
      <c r="K255" s="721"/>
      <c r="L255" s="722"/>
      <c r="M255" s="723" t="n">
        <v>96.54</v>
      </c>
      <c r="N255" s="724" t="n">
        <v>2661.6</v>
      </c>
    </row>
    <row collapsed="false" customFormat="false" customHeight="true" hidden="false" ht="12.75" outlineLevel="0" r="256">
      <c r="J256" s="720" t="s">
        <v>771</v>
      </c>
      <c r="K256" s="727" t="n">
        <v>94230</v>
      </c>
      <c r="L256" s="728" t="s">
        <v>247</v>
      </c>
      <c r="M256" s="718" t="n">
        <v>96.31</v>
      </c>
      <c r="N256" s="719" t="n">
        <v>1155.72</v>
      </c>
    </row>
    <row collapsed="false" customFormat="false" customHeight="true" hidden="false" ht="12.75" outlineLevel="0" r="257">
      <c r="J257" s="720"/>
      <c r="K257" s="721" t="s">
        <v>1020</v>
      </c>
      <c r="L257" s="722"/>
      <c r="M257" s="723" t="n">
        <v>96.31</v>
      </c>
      <c r="N257" s="724" t="n">
        <v>1155.72</v>
      </c>
    </row>
    <row collapsed="false" customFormat="false" customHeight="true" hidden="false" ht="12.75" outlineLevel="0" r="258">
      <c r="J258" s="726" t="s">
        <v>1021</v>
      </c>
      <c r="K258" s="721"/>
      <c r="L258" s="722"/>
      <c r="M258" s="723" t="n">
        <v>96.31</v>
      </c>
      <c r="N258" s="724" t="n">
        <v>1155.72</v>
      </c>
    </row>
    <row collapsed="false" customFormat="false" customHeight="true" hidden="false" ht="12.75" outlineLevel="0" r="259">
      <c r="J259" s="720" t="s">
        <v>851</v>
      </c>
      <c r="K259" s="727" t="s">
        <v>125</v>
      </c>
      <c r="L259" s="728" t="s">
        <v>126</v>
      </c>
      <c r="M259" s="718" t="n">
        <v>92.39</v>
      </c>
      <c r="N259" s="719" t="n">
        <v>14816.58</v>
      </c>
    </row>
    <row collapsed="false" customFormat="false" customHeight="true" hidden="false" ht="12.75" outlineLevel="0" r="260">
      <c r="J260" s="720"/>
      <c r="K260" s="721" t="s">
        <v>1022</v>
      </c>
      <c r="L260" s="722"/>
      <c r="M260" s="723" t="n">
        <v>92.39</v>
      </c>
      <c r="N260" s="724" t="n">
        <v>14816.58</v>
      </c>
    </row>
    <row collapsed="false" customFormat="false" customHeight="true" hidden="false" ht="12.75" outlineLevel="0" r="261">
      <c r="J261" s="726" t="s">
        <v>1023</v>
      </c>
      <c r="K261" s="721"/>
      <c r="L261" s="722"/>
      <c r="M261" s="723" t="n">
        <v>92.39</v>
      </c>
      <c r="N261" s="724" t="n">
        <v>14816.58</v>
      </c>
    </row>
    <row collapsed="false" customFormat="false" customHeight="true" hidden="false" ht="12.75" outlineLevel="0" r="262">
      <c r="J262" s="720" t="s">
        <v>755</v>
      </c>
      <c r="K262" s="727" t="n">
        <v>91793</v>
      </c>
      <c r="L262" s="728" t="s">
        <v>172</v>
      </c>
      <c r="M262" s="718" t="n">
        <v>89.57</v>
      </c>
      <c r="N262" s="719" t="n">
        <v>1755.57</v>
      </c>
    </row>
    <row collapsed="false" customFormat="false" customHeight="true" hidden="false" ht="12.75" outlineLevel="0" r="263">
      <c r="J263" s="720"/>
      <c r="K263" s="721" t="s">
        <v>1024</v>
      </c>
      <c r="L263" s="722"/>
      <c r="M263" s="723" t="n">
        <v>89.57</v>
      </c>
      <c r="N263" s="724" t="n">
        <v>1755.57</v>
      </c>
    </row>
    <row collapsed="false" customFormat="false" customHeight="true" hidden="false" ht="12.75" outlineLevel="0" r="264">
      <c r="J264" s="726" t="s">
        <v>1025</v>
      </c>
      <c r="K264" s="721"/>
      <c r="L264" s="722"/>
      <c r="M264" s="723" t="n">
        <v>89.57</v>
      </c>
      <c r="N264" s="724" t="n">
        <v>1755.57</v>
      </c>
    </row>
    <row collapsed="false" customFormat="false" customHeight="true" hidden="false" ht="12.75" outlineLevel="0" r="265">
      <c r="J265" s="720" t="s">
        <v>696</v>
      </c>
      <c r="K265" s="727" t="n">
        <v>92542</v>
      </c>
      <c r="L265" s="728" t="s">
        <v>239</v>
      </c>
      <c r="M265" s="718" t="n">
        <v>87.04</v>
      </c>
      <c r="N265" s="719" t="n">
        <v>14298.93</v>
      </c>
    </row>
    <row collapsed="false" customFormat="false" customHeight="true" hidden="false" ht="12.75" outlineLevel="0" r="266">
      <c r="J266" s="720"/>
      <c r="K266" s="721" t="s">
        <v>1026</v>
      </c>
      <c r="L266" s="722"/>
      <c r="M266" s="723" t="n">
        <v>87.04</v>
      </c>
      <c r="N266" s="724" t="n">
        <v>14298.93</v>
      </c>
    </row>
    <row collapsed="false" customFormat="false" customHeight="true" hidden="false" ht="12.75" outlineLevel="0" r="267">
      <c r="J267" s="726" t="s">
        <v>1027</v>
      </c>
      <c r="K267" s="721"/>
      <c r="L267" s="722"/>
      <c r="M267" s="723" t="n">
        <v>87.04</v>
      </c>
      <c r="N267" s="724" t="n">
        <v>14298.93</v>
      </c>
    </row>
    <row collapsed="false" customFormat="false" customHeight="true" hidden="false" ht="12.75" outlineLevel="0" r="268">
      <c r="J268" s="720" t="s">
        <v>791</v>
      </c>
      <c r="K268" s="727" t="n">
        <v>89987</v>
      </c>
      <c r="L268" s="728" t="s">
        <v>182</v>
      </c>
      <c r="M268" s="718" t="n">
        <v>83.77</v>
      </c>
      <c r="N268" s="719" t="n">
        <v>502.62</v>
      </c>
    </row>
    <row collapsed="false" customFormat="false" customHeight="true" hidden="false" ht="12.75" outlineLevel="0" r="269">
      <c r="J269" s="720"/>
      <c r="K269" s="721" t="s">
        <v>1028</v>
      </c>
      <c r="L269" s="722"/>
      <c r="M269" s="723" t="n">
        <v>83.77</v>
      </c>
      <c r="N269" s="724" t="n">
        <v>502.62</v>
      </c>
    </row>
    <row collapsed="false" customFormat="false" customHeight="true" hidden="false" ht="12.75" outlineLevel="0" r="270">
      <c r="J270" s="726" t="s">
        <v>1029</v>
      </c>
      <c r="K270" s="721"/>
      <c r="L270" s="722"/>
      <c r="M270" s="723" t="n">
        <v>83.77</v>
      </c>
      <c r="N270" s="724" t="n">
        <v>502.62</v>
      </c>
    </row>
    <row collapsed="false" customFormat="false" customHeight="true" hidden="false" ht="12.75" outlineLevel="0" r="271">
      <c r="J271" s="720" t="s">
        <v>787</v>
      </c>
      <c r="K271" s="727" t="s">
        <v>265</v>
      </c>
      <c r="L271" s="728" t="s">
        <v>264</v>
      </c>
      <c r="M271" s="718" t="n">
        <v>81.56</v>
      </c>
      <c r="N271" s="719" t="n">
        <v>570.92</v>
      </c>
    </row>
    <row collapsed="false" customFormat="false" customHeight="true" hidden="false" ht="12.75" outlineLevel="0" r="272">
      <c r="J272" s="720"/>
      <c r="K272" s="721" t="s">
        <v>1030</v>
      </c>
      <c r="L272" s="722"/>
      <c r="M272" s="723" t="n">
        <v>81.56</v>
      </c>
      <c r="N272" s="724" t="n">
        <v>570.92</v>
      </c>
    </row>
    <row collapsed="false" customFormat="false" customHeight="true" hidden="false" ht="12.75" outlineLevel="0" r="273">
      <c r="J273" s="726" t="s">
        <v>1031</v>
      </c>
      <c r="K273" s="721"/>
      <c r="L273" s="722"/>
      <c r="M273" s="723" t="n">
        <v>81.56</v>
      </c>
      <c r="N273" s="724" t="n">
        <v>570.92</v>
      </c>
    </row>
    <row collapsed="false" customFormat="false" customHeight="true" hidden="false" ht="12.75" outlineLevel="0" r="274">
      <c r="J274" s="720" t="s">
        <v>690</v>
      </c>
      <c r="K274" s="727" t="n">
        <v>87274</v>
      </c>
      <c r="L274" s="728" t="s">
        <v>122</v>
      </c>
      <c r="M274" s="718" t="n">
        <v>81.5</v>
      </c>
      <c r="N274" s="719" t="n">
        <v>16256.8</v>
      </c>
    </row>
    <row collapsed="false" customFormat="false" customHeight="true" hidden="false" ht="12.75" outlineLevel="0" r="275">
      <c r="J275" s="720"/>
      <c r="K275" s="721" t="s">
        <v>1032</v>
      </c>
      <c r="L275" s="722"/>
      <c r="M275" s="723" t="n">
        <v>81.5</v>
      </c>
      <c r="N275" s="724" t="n">
        <v>16256.8</v>
      </c>
    </row>
    <row collapsed="false" customFormat="false" customHeight="true" hidden="false" ht="12.75" outlineLevel="0" r="276">
      <c r="J276" s="726" t="s">
        <v>1033</v>
      </c>
      <c r="K276" s="721"/>
      <c r="L276" s="722"/>
      <c r="M276" s="723" t="n">
        <v>81.5</v>
      </c>
      <c r="N276" s="724" t="n">
        <v>16256.8</v>
      </c>
    </row>
    <row collapsed="false" customFormat="false" customHeight="true" hidden="false" ht="12.75" outlineLevel="0" r="277">
      <c r="J277" s="720" t="s">
        <v>812</v>
      </c>
      <c r="K277" s="727" t="n">
        <v>89985</v>
      </c>
      <c r="L277" s="728" t="s">
        <v>181</v>
      </c>
      <c r="M277" s="718" t="n">
        <v>79.86</v>
      </c>
      <c r="N277" s="719" t="n">
        <v>239.58</v>
      </c>
    </row>
    <row collapsed="false" customFormat="false" customHeight="true" hidden="false" ht="12.75" outlineLevel="0" r="278">
      <c r="J278" s="720"/>
      <c r="K278" s="721" t="s">
        <v>1034</v>
      </c>
      <c r="L278" s="722"/>
      <c r="M278" s="723" t="n">
        <v>79.86</v>
      </c>
      <c r="N278" s="724" t="n">
        <v>239.58</v>
      </c>
    </row>
    <row collapsed="false" customFormat="false" customHeight="true" hidden="false" ht="12.75" outlineLevel="0" r="279">
      <c r="J279" s="726" t="s">
        <v>1035</v>
      </c>
      <c r="K279" s="721"/>
      <c r="L279" s="722"/>
      <c r="M279" s="723" t="n">
        <v>79.86</v>
      </c>
      <c r="N279" s="724" t="n">
        <v>239.58</v>
      </c>
    </row>
    <row collapsed="false" customFormat="false" customHeight="true" hidden="false" ht="12.75" outlineLevel="0" r="280">
      <c r="J280" s="720" t="s">
        <v>823</v>
      </c>
      <c r="K280" s="727" t="n">
        <v>93664</v>
      </c>
      <c r="L280" s="728" t="s">
        <v>225</v>
      </c>
      <c r="M280" s="718" t="n">
        <v>74.97</v>
      </c>
      <c r="N280" s="719" t="n">
        <v>74.97</v>
      </c>
    </row>
    <row collapsed="false" customFormat="false" customHeight="true" hidden="false" ht="12.75" outlineLevel="0" r="281">
      <c r="J281" s="720"/>
      <c r="K281" s="721" t="s">
        <v>1036</v>
      </c>
      <c r="L281" s="722"/>
      <c r="M281" s="723" t="n">
        <v>74.97</v>
      </c>
      <c r="N281" s="724" t="n">
        <v>74.97</v>
      </c>
    </row>
    <row collapsed="false" customFormat="false" customHeight="true" hidden="false" ht="12.75" outlineLevel="0" r="282">
      <c r="J282" s="726" t="s">
        <v>1037</v>
      </c>
      <c r="K282" s="721"/>
      <c r="L282" s="722"/>
      <c r="M282" s="723" t="n">
        <v>74.97</v>
      </c>
      <c r="N282" s="724" t="n">
        <v>74.97</v>
      </c>
    </row>
    <row collapsed="false" customFormat="false" customHeight="true" hidden="false" ht="12.75" outlineLevel="0" r="283">
      <c r="J283" s="720" t="s">
        <v>695</v>
      </c>
      <c r="K283" s="727" t="n">
        <v>94992</v>
      </c>
      <c r="L283" s="728" t="s">
        <v>129</v>
      </c>
      <c r="M283" s="718" t="n">
        <v>73.67</v>
      </c>
      <c r="N283" s="719" t="n">
        <v>14546.87</v>
      </c>
    </row>
    <row collapsed="false" customFormat="false" customHeight="true" hidden="false" ht="12.75" outlineLevel="0" r="284">
      <c r="J284" s="720"/>
      <c r="K284" s="721" t="s">
        <v>1038</v>
      </c>
      <c r="L284" s="722"/>
      <c r="M284" s="723" t="n">
        <v>73.67</v>
      </c>
      <c r="N284" s="724" t="n">
        <v>14546.87</v>
      </c>
    </row>
    <row collapsed="false" customFormat="false" customHeight="true" hidden="false" ht="12.75" outlineLevel="0" r="285">
      <c r="J285" s="726" t="s">
        <v>1039</v>
      </c>
      <c r="K285" s="721"/>
      <c r="L285" s="722"/>
      <c r="M285" s="723" t="n">
        <v>73.67</v>
      </c>
      <c r="N285" s="724" t="n">
        <v>14546.87</v>
      </c>
    </row>
    <row collapsed="false" customFormat="false" customHeight="true" hidden="false" ht="12.75" outlineLevel="0" r="286">
      <c r="J286" s="720" t="s">
        <v>702</v>
      </c>
      <c r="K286" s="727" t="n">
        <v>92396</v>
      </c>
      <c r="L286" s="728" t="s">
        <v>130</v>
      </c>
      <c r="M286" s="718" t="n">
        <v>73.04</v>
      </c>
      <c r="N286" s="719" t="n">
        <v>9933.44</v>
      </c>
    </row>
    <row collapsed="false" customFormat="false" customHeight="true" hidden="false" ht="12.75" outlineLevel="0" r="287">
      <c r="J287" s="720"/>
      <c r="K287" s="721" t="s">
        <v>1040</v>
      </c>
      <c r="L287" s="722"/>
      <c r="M287" s="723" t="n">
        <v>73.04</v>
      </c>
      <c r="N287" s="724" t="n">
        <v>9933.44</v>
      </c>
    </row>
    <row collapsed="false" customFormat="false" customHeight="true" hidden="false" ht="12.75" outlineLevel="0" r="288">
      <c r="J288" s="726" t="s">
        <v>1041</v>
      </c>
      <c r="K288" s="721"/>
      <c r="L288" s="722"/>
      <c r="M288" s="723" t="n">
        <v>73.04</v>
      </c>
      <c r="N288" s="724" t="n">
        <v>9933.44</v>
      </c>
    </row>
    <row collapsed="false" customFormat="false" customHeight="true" hidden="false" ht="12.75" outlineLevel="0" r="289">
      <c r="J289" s="720" t="s">
        <v>818</v>
      </c>
      <c r="K289" s="727" t="n">
        <v>93663</v>
      </c>
      <c r="L289" s="728" t="s">
        <v>224</v>
      </c>
      <c r="M289" s="718" t="n">
        <v>71.87</v>
      </c>
      <c r="N289" s="719" t="n">
        <v>143.74</v>
      </c>
    </row>
    <row collapsed="false" customFormat="false" customHeight="true" hidden="false" ht="12.75" outlineLevel="0" r="290">
      <c r="J290" s="720"/>
      <c r="K290" s="721" t="s">
        <v>1042</v>
      </c>
      <c r="L290" s="722"/>
      <c r="M290" s="723" t="n">
        <v>71.87</v>
      </c>
      <c r="N290" s="724" t="n">
        <v>143.74</v>
      </c>
    </row>
    <row collapsed="false" customFormat="false" customHeight="true" hidden="false" ht="12.75" outlineLevel="0" r="291">
      <c r="J291" s="726" t="s">
        <v>1043</v>
      </c>
      <c r="K291" s="721"/>
      <c r="L291" s="722"/>
      <c r="M291" s="723" t="n">
        <v>71.87</v>
      </c>
      <c r="N291" s="724" t="n">
        <v>143.74</v>
      </c>
    </row>
    <row collapsed="false" customFormat="false" customHeight="true" hidden="false" ht="12.75" outlineLevel="0" r="292">
      <c r="J292" s="720" t="s">
        <v>820</v>
      </c>
      <c r="K292" s="727" t="s">
        <v>64</v>
      </c>
      <c r="L292" s="728" t="s">
        <v>63</v>
      </c>
      <c r="M292" s="718" t="n">
        <v>70.05</v>
      </c>
      <c r="N292" s="719" t="n">
        <v>140.1</v>
      </c>
    </row>
    <row collapsed="false" customFormat="false" customHeight="true" hidden="false" ht="12.75" outlineLevel="0" r="293">
      <c r="J293" s="720"/>
      <c r="K293" s="721" t="s">
        <v>1044</v>
      </c>
      <c r="L293" s="722"/>
      <c r="M293" s="723" t="n">
        <v>70.05</v>
      </c>
      <c r="N293" s="724" t="n">
        <v>140.1</v>
      </c>
    </row>
    <row collapsed="false" customFormat="false" customHeight="true" hidden="false" ht="12.75" outlineLevel="0" r="294">
      <c r="J294" s="726" t="s">
        <v>1045</v>
      </c>
      <c r="K294" s="721"/>
      <c r="L294" s="722"/>
      <c r="M294" s="723" t="n">
        <v>70.05</v>
      </c>
      <c r="N294" s="724" t="n">
        <v>140.1</v>
      </c>
    </row>
    <row collapsed="false" customFormat="false" customHeight="true" hidden="false" ht="12.75" outlineLevel="0" r="295">
      <c r="J295" s="720" t="s">
        <v>789</v>
      </c>
      <c r="K295" s="727" t="n">
        <v>93661</v>
      </c>
      <c r="L295" s="728" t="s">
        <v>223</v>
      </c>
      <c r="M295" s="718" t="n">
        <v>69.28</v>
      </c>
      <c r="N295" s="719" t="n">
        <v>554.24</v>
      </c>
    </row>
    <row collapsed="false" customFormat="false" customHeight="true" hidden="false" ht="12.75" outlineLevel="0" r="296">
      <c r="J296" s="720"/>
      <c r="K296" s="721" t="s">
        <v>1046</v>
      </c>
      <c r="L296" s="722"/>
      <c r="M296" s="723" t="n">
        <v>69.28</v>
      </c>
      <c r="N296" s="724" t="n">
        <v>554.24</v>
      </c>
    </row>
    <row collapsed="false" customFormat="false" customHeight="true" hidden="false" ht="12.75" outlineLevel="0" r="297">
      <c r="J297" s="726" t="s">
        <v>1047</v>
      </c>
      <c r="K297" s="721"/>
      <c r="L297" s="722"/>
      <c r="M297" s="723" t="n">
        <v>69.28</v>
      </c>
      <c r="N297" s="724" t="n">
        <v>554.24</v>
      </c>
    </row>
    <row collapsed="false" customFormat="false" customHeight="true" hidden="false" ht="12.75" outlineLevel="0" r="298">
      <c r="J298" s="720" t="s">
        <v>824</v>
      </c>
      <c r="K298" s="727" t="n">
        <v>83879</v>
      </c>
      <c r="L298" s="728" t="s">
        <v>186</v>
      </c>
      <c r="M298" s="718" t="n">
        <v>69.19</v>
      </c>
      <c r="N298" s="719" t="n">
        <v>69.19</v>
      </c>
    </row>
    <row collapsed="false" customFormat="false" customHeight="true" hidden="false" ht="12.75" outlineLevel="0" r="299">
      <c r="J299" s="720"/>
      <c r="K299" s="721" t="s">
        <v>1048</v>
      </c>
      <c r="L299" s="722"/>
      <c r="M299" s="723" t="n">
        <v>69.19</v>
      </c>
      <c r="N299" s="724" t="n">
        <v>69.19</v>
      </c>
    </row>
    <row collapsed="false" customFormat="false" customHeight="true" hidden="false" ht="12.75" outlineLevel="0" r="300">
      <c r="J300" s="726" t="s">
        <v>1049</v>
      </c>
      <c r="K300" s="721"/>
      <c r="L300" s="722"/>
      <c r="M300" s="723" t="n">
        <v>69.19</v>
      </c>
      <c r="N300" s="724" t="n">
        <v>69.19</v>
      </c>
    </row>
    <row collapsed="false" customFormat="false" customHeight="true" hidden="false" ht="12.75" outlineLevel="0" r="301">
      <c r="J301" s="720" t="s">
        <v>821</v>
      </c>
      <c r="K301" s="727" t="n">
        <v>88571</v>
      </c>
      <c r="L301" s="728" t="s">
        <v>282</v>
      </c>
      <c r="M301" s="718" t="n">
        <v>68.73</v>
      </c>
      <c r="N301" s="719" t="n">
        <v>137.46</v>
      </c>
    </row>
    <row collapsed="false" customFormat="false" customHeight="true" hidden="false" ht="12.75" outlineLevel="0" r="302">
      <c r="J302" s="720"/>
      <c r="K302" s="721" t="s">
        <v>1050</v>
      </c>
      <c r="L302" s="722"/>
      <c r="M302" s="723" t="n">
        <v>68.73</v>
      </c>
      <c r="N302" s="724" t="n">
        <v>137.46</v>
      </c>
    </row>
    <row collapsed="false" customFormat="false" customHeight="true" hidden="false" ht="12.75" outlineLevel="0" r="303">
      <c r="J303" s="726" t="s">
        <v>1051</v>
      </c>
      <c r="K303" s="721"/>
      <c r="L303" s="722"/>
      <c r="M303" s="723" t="n">
        <v>68.73</v>
      </c>
      <c r="N303" s="724" t="n">
        <v>137.46</v>
      </c>
    </row>
    <row collapsed="false" customFormat="false" customHeight="true" hidden="false" ht="12.75" outlineLevel="0" r="304">
      <c r="J304" s="720" t="s">
        <v>714</v>
      </c>
      <c r="K304" s="727" t="n">
        <v>91795</v>
      </c>
      <c r="L304" s="728" t="s">
        <v>174</v>
      </c>
      <c r="M304" s="718" t="n">
        <v>67.01</v>
      </c>
      <c r="N304" s="719" t="n">
        <v>5756.15</v>
      </c>
    </row>
    <row collapsed="false" customFormat="false" customHeight="true" hidden="false" ht="12.75" outlineLevel="0" r="305">
      <c r="J305" s="720"/>
      <c r="K305" s="721" t="s">
        <v>1052</v>
      </c>
      <c r="L305" s="722"/>
      <c r="M305" s="723" t="n">
        <v>67.01</v>
      </c>
      <c r="N305" s="724" t="n">
        <v>5756.15</v>
      </c>
    </row>
    <row collapsed="false" customFormat="false" customHeight="true" hidden="false" ht="12.75" outlineLevel="0" r="306">
      <c r="J306" s="726" t="s">
        <v>1053</v>
      </c>
      <c r="K306" s="721"/>
      <c r="L306" s="722"/>
      <c r="M306" s="723" t="n">
        <v>67.01</v>
      </c>
      <c r="N306" s="724" t="n">
        <v>5756.15</v>
      </c>
    </row>
    <row collapsed="false" customFormat="false" customHeight="true" hidden="false" ht="12.75" outlineLevel="0" r="307">
      <c r="J307" s="720" t="s">
        <v>816</v>
      </c>
      <c r="K307" s="727" t="n">
        <v>93187</v>
      </c>
      <c r="L307" s="728" t="s">
        <v>110</v>
      </c>
      <c r="M307" s="718" t="n">
        <v>66.51</v>
      </c>
      <c r="N307" s="719" t="n">
        <v>186.22</v>
      </c>
    </row>
    <row collapsed="false" customFormat="false" customHeight="true" hidden="false" ht="12.75" outlineLevel="0" r="308">
      <c r="J308" s="720"/>
      <c r="K308" s="721" t="s">
        <v>1054</v>
      </c>
      <c r="L308" s="722"/>
      <c r="M308" s="723" t="n">
        <v>66.51</v>
      </c>
      <c r="N308" s="724" t="n">
        <v>186.22</v>
      </c>
    </row>
    <row collapsed="false" customFormat="false" customHeight="true" hidden="false" ht="12.75" outlineLevel="0" r="309">
      <c r="J309" s="726" t="s">
        <v>1055</v>
      </c>
      <c r="K309" s="721"/>
      <c r="L309" s="722"/>
      <c r="M309" s="723" t="n">
        <v>66.51</v>
      </c>
      <c r="N309" s="724" t="n">
        <v>186.22</v>
      </c>
    </row>
    <row collapsed="false" customFormat="false" customHeight="true" hidden="false" ht="12.75" outlineLevel="0" r="310">
      <c r="J310" s="720" t="s">
        <v>711</v>
      </c>
      <c r="K310" s="727" t="n">
        <v>94198</v>
      </c>
      <c r="L310" s="728" t="s">
        <v>242</v>
      </c>
      <c r="M310" s="718" t="n">
        <v>65.67</v>
      </c>
      <c r="N310" s="719" t="n">
        <v>6472.43</v>
      </c>
    </row>
    <row collapsed="false" customFormat="false" customHeight="true" hidden="false" ht="12.75" outlineLevel="0" r="311">
      <c r="J311" s="720"/>
      <c r="K311" s="721" t="s">
        <v>1056</v>
      </c>
      <c r="L311" s="722"/>
      <c r="M311" s="723" t="n">
        <v>65.67</v>
      </c>
      <c r="N311" s="724" t="n">
        <v>6472.43</v>
      </c>
    </row>
    <row collapsed="false" customFormat="false" customHeight="true" hidden="false" ht="12.75" outlineLevel="0" r="312">
      <c r="J312" s="726" t="s">
        <v>1057</v>
      </c>
      <c r="K312" s="721"/>
      <c r="L312" s="722"/>
      <c r="M312" s="723" t="n">
        <v>65.67</v>
      </c>
      <c r="N312" s="724" t="n">
        <v>6472.43</v>
      </c>
    </row>
    <row collapsed="false" customFormat="false" customHeight="true" hidden="false" ht="12.75" outlineLevel="0" r="313">
      <c r="J313" s="720" t="s">
        <v>754</v>
      </c>
      <c r="K313" s="727" t="n">
        <v>87448</v>
      </c>
      <c r="L313" s="728" t="s">
        <v>115</v>
      </c>
      <c r="M313" s="718" t="n">
        <v>64.55</v>
      </c>
      <c r="N313" s="719" t="n">
        <v>1862.26</v>
      </c>
    </row>
    <row collapsed="false" customFormat="false" customHeight="true" hidden="false" ht="12.75" outlineLevel="0" r="314">
      <c r="J314" s="720"/>
      <c r="K314" s="721" t="s">
        <v>1058</v>
      </c>
      <c r="L314" s="722"/>
      <c r="M314" s="723" t="n">
        <v>64.55</v>
      </c>
      <c r="N314" s="724" t="n">
        <v>1862.26</v>
      </c>
    </row>
    <row collapsed="false" customFormat="false" customHeight="true" hidden="false" ht="12.75" outlineLevel="0" r="315">
      <c r="J315" s="726" t="s">
        <v>1059</v>
      </c>
      <c r="K315" s="721"/>
      <c r="L315" s="722"/>
      <c r="M315" s="723" t="n">
        <v>64.55</v>
      </c>
      <c r="N315" s="724" t="n">
        <v>1862.26</v>
      </c>
    </row>
    <row collapsed="false" customFormat="false" customHeight="true" hidden="false" ht="12.75" outlineLevel="0" r="316">
      <c r="J316" s="720" t="s">
        <v>817</v>
      </c>
      <c r="K316" s="727" t="n">
        <v>93197</v>
      </c>
      <c r="L316" s="728" t="s">
        <v>111</v>
      </c>
      <c r="M316" s="718" t="n">
        <v>62.84</v>
      </c>
      <c r="N316" s="719" t="n">
        <v>175.95</v>
      </c>
    </row>
    <row collapsed="false" customFormat="false" customHeight="true" hidden="false" ht="12.75" outlineLevel="0" r="317">
      <c r="J317" s="720"/>
      <c r="K317" s="721" t="s">
        <v>1060</v>
      </c>
      <c r="L317" s="722"/>
      <c r="M317" s="723" t="n">
        <v>62.84</v>
      </c>
      <c r="N317" s="724" t="n">
        <v>175.95</v>
      </c>
    </row>
    <row collapsed="false" customFormat="false" customHeight="true" hidden="false" ht="12.75" outlineLevel="0" r="318">
      <c r="J318" s="726" t="s">
        <v>1061</v>
      </c>
      <c r="K318" s="721"/>
      <c r="L318" s="722"/>
      <c r="M318" s="723" t="n">
        <v>62.84</v>
      </c>
      <c r="N318" s="724" t="n">
        <v>175.95</v>
      </c>
    </row>
    <row collapsed="false" customFormat="false" customHeight="true" hidden="false" ht="12.75" outlineLevel="0" r="319">
      <c r="J319" s="720" t="s">
        <v>738</v>
      </c>
      <c r="K319" s="727" t="n">
        <v>91790</v>
      </c>
      <c r="L319" s="728" t="s">
        <v>246</v>
      </c>
      <c r="M319" s="718" t="n">
        <v>62.63</v>
      </c>
      <c r="N319" s="719" t="n">
        <v>2505.2</v>
      </c>
    </row>
    <row collapsed="false" customFormat="false" customHeight="true" hidden="false" ht="12.75" outlineLevel="0" r="320">
      <c r="J320" s="720"/>
      <c r="K320" s="721" t="s">
        <v>1062</v>
      </c>
      <c r="L320" s="722"/>
      <c r="M320" s="723" t="n">
        <v>62.63</v>
      </c>
      <c r="N320" s="724" t="n">
        <v>2505.2</v>
      </c>
    </row>
    <row collapsed="false" customFormat="false" customHeight="true" hidden="false" ht="12.75" outlineLevel="0" r="321">
      <c r="J321" s="726" t="s">
        <v>1063</v>
      </c>
      <c r="K321" s="721"/>
      <c r="L321" s="722"/>
      <c r="M321" s="723" t="n">
        <v>62.63</v>
      </c>
      <c r="N321" s="724" t="n">
        <v>2505.2</v>
      </c>
    </row>
    <row collapsed="false" customFormat="false" customHeight="true" hidden="false" ht="12.75" outlineLevel="0" r="322">
      <c r="J322" s="720" t="s">
        <v>793</v>
      </c>
      <c r="K322" s="727" t="n">
        <v>91792</v>
      </c>
      <c r="L322" s="728" t="s">
        <v>171</v>
      </c>
      <c r="M322" s="718" t="n">
        <v>62.62</v>
      </c>
      <c r="N322" s="719" t="n">
        <v>475.91</v>
      </c>
    </row>
    <row collapsed="false" customFormat="false" customHeight="true" hidden="false" ht="12.75" outlineLevel="0" r="323">
      <c r="J323" s="720"/>
      <c r="K323" s="721" t="s">
        <v>1064</v>
      </c>
      <c r="L323" s="722"/>
      <c r="M323" s="723" t="n">
        <v>62.62</v>
      </c>
      <c r="N323" s="724" t="n">
        <v>475.91</v>
      </c>
    </row>
    <row collapsed="false" customFormat="false" customHeight="true" hidden="false" ht="12.75" outlineLevel="0" r="324">
      <c r="J324" s="726" t="s">
        <v>1065</v>
      </c>
      <c r="K324" s="721"/>
      <c r="L324" s="722"/>
      <c r="M324" s="723" t="n">
        <v>62.62</v>
      </c>
      <c r="N324" s="724" t="n">
        <v>475.91</v>
      </c>
    </row>
    <row collapsed="false" customFormat="false" customHeight="true" hidden="false" ht="12.75" outlineLevel="0" r="325">
      <c r="J325" s="720" t="s">
        <v>792</v>
      </c>
      <c r="K325" s="727" t="n">
        <v>95547</v>
      </c>
      <c r="L325" s="728" t="s">
        <v>283</v>
      </c>
      <c r="M325" s="718" t="n">
        <v>60.06</v>
      </c>
      <c r="N325" s="719" t="n">
        <v>480.48</v>
      </c>
    </row>
    <row collapsed="false" customFormat="false" customHeight="true" hidden="false" ht="12.75" outlineLevel="0" r="326">
      <c r="J326" s="720"/>
      <c r="K326" s="721" t="s">
        <v>1066</v>
      </c>
      <c r="L326" s="722"/>
      <c r="M326" s="723" t="n">
        <v>60.06</v>
      </c>
      <c r="N326" s="724" t="n">
        <v>480.48</v>
      </c>
    </row>
    <row collapsed="false" customFormat="false" customHeight="true" hidden="false" ht="12.75" outlineLevel="0" r="327">
      <c r="J327" s="726" t="s">
        <v>1067</v>
      </c>
      <c r="K327" s="721"/>
      <c r="L327" s="722"/>
      <c r="M327" s="723" t="n">
        <v>60.06</v>
      </c>
      <c r="N327" s="724" t="n">
        <v>480.48</v>
      </c>
    </row>
    <row collapsed="false" customFormat="false" customHeight="true" hidden="false" ht="12.75" outlineLevel="0" r="328">
      <c r="J328" s="720" t="s">
        <v>685</v>
      </c>
      <c r="K328" s="727" t="s">
        <v>121</v>
      </c>
      <c r="L328" s="728" t="s">
        <v>120</v>
      </c>
      <c r="M328" s="734" t="n">
        <v>29.77</v>
      </c>
      <c r="N328" s="735" t="n">
        <v>18067.11</v>
      </c>
    </row>
    <row collapsed="false" customFormat="false" customHeight="true" hidden="false" ht="12.75" outlineLevel="0" r="329">
      <c r="J329" s="720"/>
      <c r="K329" s="727"/>
      <c r="L329" s="728" t="s">
        <v>124</v>
      </c>
      <c r="M329" s="736" t="n">
        <v>29.77</v>
      </c>
      <c r="N329" s="737" t="n">
        <v>2872.2</v>
      </c>
    </row>
    <row collapsed="false" customFormat="false" customHeight="true" hidden="false" ht="12.75" outlineLevel="0" r="330">
      <c r="J330" s="720"/>
      <c r="K330" s="721" t="s">
        <v>1068</v>
      </c>
      <c r="L330" s="722"/>
      <c r="M330" s="723" t="n">
        <v>59.54</v>
      </c>
      <c r="N330" s="724" t="n">
        <v>20939.31</v>
      </c>
    </row>
    <row collapsed="false" customFormat="false" customHeight="true" hidden="false" ht="12.75" outlineLevel="0" r="331">
      <c r="J331" s="726" t="s">
        <v>1069</v>
      </c>
      <c r="K331" s="721"/>
      <c r="L331" s="722"/>
      <c r="M331" s="723" t="n">
        <v>59.54</v>
      </c>
      <c r="N331" s="724" t="n">
        <v>20939.31</v>
      </c>
    </row>
    <row collapsed="false" customFormat="false" customHeight="true" hidden="false" ht="12.75" outlineLevel="0" r="332">
      <c r="J332" s="720" t="s">
        <v>825</v>
      </c>
      <c r="K332" s="727" t="n">
        <v>94797</v>
      </c>
      <c r="L332" s="728" t="s">
        <v>189</v>
      </c>
      <c r="M332" s="718" t="n">
        <v>58.99</v>
      </c>
      <c r="N332" s="719" t="n">
        <v>58.99</v>
      </c>
    </row>
    <row collapsed="false" customFormat="false" customHeight="true" hidden="false" ht="12.75" outlineLevel="0" r="333">
      <c r="J333" s="720"/>
      <c r="K333" s="721" t="s">
        <v>1070</v>
      </c>
      <c r="L333" s="722"/>
      <c r="M333" s="723" t="n">
        <v>58.99</v>
      </c>
      <c r="N333" s="724" t="n">
        <v>58.99</v>
      </c>
    </row>
    <row collapsed="false" customFormat="false" customHeight="true" hidden="false" ht="12.75" outlineLevel="0" r="334">
      <c r="J334" s="726" t="s">
        <v>1071</v>
      </c>
      <c r="K334" s="721"/>
      <c r="L334" s="722"/>
      <c r="M334" s="723" t="n">
        <v>58.99</v>
      </c>
      <c r="N334" s="724" t="n">
        <v>58.99</v>
      </c>
    </row>
    <row collapsed="false" customFormat="false" customHeight="true" hidden="false" ht="12.75" outlineLevel="0" r="335">
      <c r="J335" s="720" t="s">
        <v>686</v>
      </c>
      <c r="K335" s="727" t="s">
        <v>37</v>
      </c>
      <c r="L335" s="728" t="s">
        <v>36</v>
      </c>
      <c r="M335" s="718" t="n">
        <v>58.06</v>
      </c>
      <c r="N335" s="719" t="n">
        <v>20611.3</v>
      </c>
    </row>
    <row collapsed="false" customFormat="false" customHeight="true" hidden="false" ht="12.75" outlineLevel="0" r="336">
      <c r="J336" s="720"/>
      <c r="K336" s="721" t="s">
        <v>1072</v>
      </c>
      <c r="L336" s="722"/>
      <c r="M336" s="723" t="n">
        <v>58.06</v>
      </c>
      <c r="N336" s="724" t="n">
        <v>20611.3</v>
      </c>
    </row>
    <row collapsed="false" customFormat="false" customHeight="true" hidden="false" ht="12.75" outlineLevel="0" r="337">
      <c r="J337" s="726" t="s">
        <v>1073</v>
      </c>
      <c r="K337" s="721"/>
      <c r="L337" s="722"/>
      <c r="M337" s="723" t="n">
        <v>58.06</v>
      </c>
      <c r="N337" s="724" t="n">
        <v>20611.3</v>
      </c>
    </row>
    <row collapsed="false" customFormat="false" customHeight="true" hidden="false" ht="12.75" outlineLevel="0" r="338">
      <c r="J338" s="720" t="s">
        <v>780</v>
      </c>
      <c r="K338" s="727" t="n">
        <v>93188</v>
      </c>
      <c r="L338" s="728" t="s">
        <v>109</v>
      </c>
      <c r="M338" s="718" t="n">
        <v>56.2</v>
      </c>
      <c r="N338" s="719" t="n">
        <v>798.04</v>
      </c>
    </row>
    <row collapsed="false" customFormat="false" customHeight="true" hidden="false" ht="12.75" outlineLevel="0" r="339">
      <c r="J339" s="720"/>
      <c r="K339" s="721" t="s">
        <v>1074</v>
      </c>
      <c r="L339" s="722"/>
      <c r="M339" s="723" t="n">
        <v>56.2</v>
      </c>
      <c r="N339" s="724" t="n">
        <v>798.04</v>
      </c>
    </row>
    <row collapsed="false" customFormat="false" customHeight="true" hidden="false" ht="12.75" outlineLevel="0" r="340">
      <c r="J340" s="726" t="s">
        <v>1075</v>
      </c>
      <c r="K340" s="721"/>
      <c r="L340" s="722"/>
      <c r="M340" s="723" t="n">
        <v>56.2</v>
      </c>
      <c r="N340" s="724" t="n">
        <v>798.04</v>
      </c>
    </row>
    <row collapsed="false" customFormat="false" customHeight="true" hidden="false" ht="12.75" outlineLevel="0" r="341">
      <c r="J341" s="720" t="s">
        <v>729</v>
      </c>
      <c r="K341" s="727" t="n">
        <v>95468</v>
      </c>
      <c r="L341" s="728" t="s">
        <v>255</v>
      </c>
      <c r="M341" s="718" t="n">
        <v>55.13</v>
      </c>
      <c r="N341" s="719" t="n">
        <v>3291.26</v>
      </c>
    </row>
    <row collapsed="false" customFormat="false" customHeight="true" hidden="false" ht="12.75" outlineLevel="0" r="342">
      <c r="J342" s="720"/>
      <c r="K342" s="721" t="s">
        <v>1076</v>
      </c>
      <c r="L342" s="722"/>
      <c r="M342" s="723" t="n">
        <v>55.13</v>
      </c>
      <c r="N342" s="724" t="n">
        <v>3291.26</v>
      </c>
    </row>
    <row collapsed="false" customFormat="false" customHeight="true" hidden="false" ht="12.75" outlineLevel="0" r="343">
      <c r="J343" s="726" t="s">
        <v>1077</v>
      </c>
      <c r="K343" s="721"/>
      <c r="L343" s="722"/>
      <c r="M343" s="723" t="n">
        <v>55.13</v>
      </c>
      <c r="N343" s="724" t="n">
        <v>3291.26</v>
      </c>
    </row>
    <row collapsed="false" customFormat="false" customHeight="true" hidden="false" ht="12.75" outlineLevel="0" r="344">
      <c r="J344" s="720" t="s">
        <v>712</v>
      </c>
      <c r="K344" s="727" t="n">
        <v>87490</v>
      </c>
      <c r="L344" s="728" t="s">
        <v>113</v>
      </c>
      <c r="M344" s="718" t="n">
        <v>50.5</v>
      </c>
      <c r="N344" s="719" t="n">
        <v>6247.86</v>
      </c>
    </row>
    <row collapsed="false" customFormat="false" customHeight="true" hidden="false" ht="12.75" outlineLevel="0" r="345">
      <c r="J345" s="720"/>
      <c r="K345" s="721" t="s">
        <v>1078</v>
      </c>
      <c r="L345" s="722"/>
      <c r="M345" s="723" t="n">
        <v>50.5</v>
      </c>
      <c r="N345" s="724" t="n">
        <v>6247.86</v>
      </c>
    </row>
    <row collapsed="false" customFormat="false" customHeight="true" hidden="false" ht="12.75" outlineLevel="0" r="346">
      <c r="J346" s="726" t="s">
        <v>1079</v>
      </c>
      <c r="K346" s="721"/>
      <c r="L346" s="722"/>
      <c r="M346" s="723" t="n">
        <v>50.5</v>
      </c>
      <c r="N346" s="724" t="n">
        <v>6247.86</v>
      </c>
    </row>
    <row collapsed="false" customFormat="false" customHeight="true" hidden="false" ht="12.75" outlineLevel="0" r="347">
      <c r="J347" s="720" t="s">
        <v>801</v>
      </c>
      <c r="K347" s="727" t="n">
        <v>95544</v>
      </c>
      <c r="L347" s="728" t="s">
        <v>284</v>
      </c>
      <c r="M347" s="718" t="n">
        <v>47.7</v>
      </c>
      <c r="N347" s="719" t="n">
        <v>381.6</v>
      </c>
    </row>
    <row collapsed="false" customFormat="false" customHeight="true" hidden="false" ht="12.75" outlineLevel="0" r="348">
      <c r="J348" s="720"/>
      <c r="K348" s="721" t="s">
        <v>1080</v>
      </c>
      <c r="L348" s="722"/>
      <c r="M348" s="723" t="n">
        <v>47.7</v>
      </c>
      <c r="N348" s="724" t="n">
        <v>381.6</v>
      </c>
    </row>
    <row collapsed="false" customFormat="false" customHeight="true" hidden="false" ht="12.75" outlineLevel="0" r="349">
      <c r="J349" s="726" t="s">
        <v>1081</v>
      </c>
      <c r="K349" s="721"/>
      <c r="L349" s="722"/>
      <c r="M349" s="723" t="n">
        <v>47.7</v>
      </c>
      <c r="N349" s="724" t="n">
        <v>381.6</v>
      </c>
    </row>
    <row collapsed="false" customFormat="false" customHeight="true" hidden="false" ht="12.75" outlineLevel="0" r="350">
      <c r="J350" s="720" t="s">
        <v>735</v>
      </c>
      <c r="K350" s="727" t="n">
        <v>91785</v>
      </c>
      <c r="L350" s="728" t="s">
        <v>183</v>
      </c>
      <c r="M350" s="718" t="n">
        <v>46.32</v>
      </c>
      <c r="N350" s="719" t="n">
        <v>2802.36</v>
      </c>
    </row>
    <row collapsed="false" customFormat="false" customHeight="true" hidden="false" ht="12.75" outlineLevel="0" r="351">
      <c r="J351" s="720"/>
      <c r="K351" s="721" t="s">
        <v>1082</v>
      </c>
      <c r="L351" s="722"/>
      <c r="M351" s="723" t="n">
        <v>46.32</v>
      </c>
      <c r="N351" s="724" t="n">
        <v>2802.36</v>
      </c>
    </row>
    <row collapsed="false" customFormat="false" customHeight="true" hidden="false" ht="12.75" outlineLevel="0" r="352">
      <c r="J352" s="726" t="s">
        <v>1083</v>
      </c>
      <c r="K352" s="721"/>
      <c r="L352" s="722"/>
      <c r="M352" s="723" t="n">
        <v>46.32</v>
      </c>
      <c r="N352" s="724" t="n">
        <v>2802.36</v>
      </c>
    </row>
    <row collapsed="false" customFormat="false" customHeight="true" hidden="false" ht="12.75" outlineLevel="0" r="353">
      <c r="J353" s="720" t="s">
        <v>757</v>
      </c>
      <c r="K353" s="727" t="n">
        <v>94219</v>
      </c>
      <c r="L353" s="728" t="s">
        <v>243</v>
      </c>
      <c r="M353" s="718" t="n">
        <v>43.27</v>
      </c>
      <c r="N353" s="719" t="n">
        <v>1657.67</v>
      </c>
    </row>
    <row collapsed="false" customFormat="false" customHeight="true" hidden="false" ht="12.75" outlineLevel="0" r="354">
      <c r="J354" s="720"/>
      <c r="K354" s="721" t="s">
        <v>1084</v>
      </c>
      <c r="L354" s="722"/>
      <c r="M354" s="723" t="n">
        <v>43.27</v>
      </c>
      <c r="N354" s="724" t="n">
        <v>1657.67</v>
      </c>
    </row>
    <row collapsed="false" customFormat="false" customHeight="true" hidden="false" ht="12.75" outlineLevel="0" r="355">
      <c r="J355" s="726" t="s">
        <v>1085</v>
      </c>
      <c r="K355" s="721"/>
      <c r="L355" s="722"/>
      <c r="M355" s="723" t="n">
        <v>43.27</v>
      </c>
      <c r="N355" s="724" t="n">
        <v>1657.67</v>
      </c>
    </row>
    <row collapsed="false" customFormat="false" customHeight="true" hidden="false" ht="12.75" outlineLevel="0" r="356">
      <c r="J356" s="720" t="s">
        <v>786</v>
      </c>
      <c r="K356" s="727" t="n">
        <v>91794</v>
      </c>
      <c r="L356" s="728" t="s">
        <v>173</v>
      </c>
      <c r="M356" s="718" t="n">
        <v>38.99</v>
      </c>
      <c r="N356" s="719" t="n">
        <v>637.48</v>
      </c>
    </row>
    <row collapsed="false" customFormat="false" customHeight="true" hidden="false" ht="12.75" outlineLevel="0" r="357">
      <c r="J357" s="720"/>
      <c r="K357" s="721" t="s">
        <v>1086</v>
      </c>
      <c r="L357" s="722"/>
      <c r="M357" s="723" t="n">
        <v>38.99</v>
      </c>
      <c r="N357" s="724" t="n">
        <v>637.48</v>
      </c>
    </row>
    <row collapsed="false" customFormat="false" customHeight="true" hidden="false" ht="12.75" outlineLevel="0" r="358">
      <c r="J358" s="726" t="s">
        <v>1087</v>
      </c>
      <c r="K358" s="721"/>
      <c r="L358" s="722"/>
      <c r="M358" s="723" t="n">
        <v>38.99</v>
      </c>
      <c r="N358" s="724" t="n">
        <v>637.48</v>
      </c>
    </row>
    <row collapsed="false" customFormat="false" customHeight="true" hidden="false" ht="12.75" outlineLevel="0" r="359">
      <c r="J359" s="720" t="s">
        <v>676</v>
      </c>
      <c r="K359" s="727" t="s">
        <v>254</v>
      </c>
      <c r="L359" s="728" t="s">
        <v>253</v>
      </c>
      <c r="M359" s="718" t="n">
        <v>38.61</v>
      </c>
      <c r="N359" s="719" t="n">
        <v>29311.55</v>
      </c>
    </row>
    <row collapsed="false" customFormat="false" customHeight="true" hidden="false" ht="12.75" outlineLevel="0" r="360">
      <c r="J360" s="720"/>
      <c r="K360" s="721" t="s">
        <v>1088</v>
      </c>
      <c r="L360" s="722"/>
      <c r="M360" s="723" t="n">
        <v>38.61</v>
      </c>
      <c r="N360" s="724" t="n">
        <v>29311.55</v>
      </c>
    </row>
    <row collapsed="false" customFormat="false" customHeight="true" hidden="false" ht="12.75" outlineLevel="0" r="361">
      <c r="J361" s="726" t="s">
        <v>1089</v>
      </c>
      <c r="K361" s="721"/>
      <c r="L361" s="722"/>
      <c r="M361" s="723" t="n">
        <v>38.61</v>
      </c>
      <c r="N361" s="724" t="n">
        <v>29311.55</v>
      </c>
    </row>
    <row collapsed="false" customFormat="false" customHeight="true" hidden="false" ht="12.75" outlineLevel="0" r="362">
      <c r="J362" s="720" t="s">
        <v>796</v>
      </c>
      <c r="K362" s="727" t="n">
        <v>94231</v>
      </c>
      <c r="L362" s="728" t="s">
        <v>244</v>
      </c>
      <c r="M362" s="718" t="n">
        <v>37.94</v>
      </c>
      <c r="N362" s="719" t="n">
        <v>455.28</v>
      </c>
    </row>
    <row collapsed="false" customFormat="false" customHeight="true" hidden="false" ht="12.75" outlineLevel="0" r="363">
      <c r="J363" s="720"/>
      <c r="K363" s="721" t="s">
        <v>1090</v>
      </c>
      <c r="L363" s="722"/>
      <c r="M363" s="723" t="n">
        <v>37.94</v>
      </c>
      <c r="N363" s="724" t="n">
        <v>455.28</v>
      </c>
    </row>
    <row collapsed="false" customFormat="false" customHeight="true" hidden="false" ht="12.75" outlineLevel="0" r="364">
      <c r="J364" s="726" t="s">
        <v>1091</v>
      </c>
      <c r="K364" s="721"/>
      <c r="L364" s="722"/>
      <c r="M364" s="723" t="n">
        <v>37.94</v>
      </c>
      <c r="N364" s="724" t="n">
        <v>455.28</v>
      </c>
    </row>
    <row collapsed="false" customFormat="false" customHeight="true" hidden="false" ht="12.75" outlineLevel="0" r="365">
      <c r="J365" s="720" t="s">
        <v>713</v>
      </c>
      <c r="K365" s="727" t="s">
        <v>135</v>
      </c>
      <c r="L365" s="728" t="s">
        <v>134</v>
      </c>
      <c r="M365" s="718" t="n">
        <v>37.89</v>
      </c>
      <c r="N365" s="719" t="n">
        <v>6247.3</v>
      </c>
    </row>
    <row collapsed="false" customFormat="false" customHeight="true" hidden="false" ht="12.75" outlineLevel="0" r="366">
      <c r="J366" s="720"/>
      <c r="K366" s="721" t="s">
        <v>1092</v>
      </c>
      <c r="L366" s="722"/>
      <c r="M366" s="723" t="n">
        <v>37.89</v>
      </c>
      <c r="N366" s="724" t="n">
        <v>6247.3</v>
      </c>
    </row>
    <row collapsed="false" customFormat="false" customHeight="true" hidden="false" ht="12.75" outlineLevel="0" r="367">
      <c r="J367" s="726" t="s">
        <v>1093</v>
      </c>
      <c r="K367" s="721"/>
      <c r="L367" s="722"/>
      <c r="M367" s="723" t="n">
        <v>37.89</v>
      </c>
      <c r="N367" s="724" t="n">
        <v>6247.3</v>
      </c>
    </row>
    <row collapsed="false" customFormat="false" customHeight="true" hidden="false" ht="12.75" outlineLevel="0" r="368">
      <c r="J368" s="720" t="s">
        <v>758</v>
      </c>
      <c r="K368" s="727" t="n">
        <v>93382</v>
      </c>
      <c r="L368" s="728" t="s">
        <v>71</v>
      </c>
      <c r="M368" s="718" t="n">
        <v>37.11</v>
      </c>
      <c r="N368" s="719" t="n">
        <v>1615.02</v>
      </c>
    </row>
    <row collapsed="false" customFormat="false" customHeight="true" hidden="false" ht="12.75" outlineLevel="0" r="369">
      <c r="J369" s="720"/>
      <c r="K369" s="721" t="s">
        <v>1094</v>
      </c>
      <c r="L369" s="722"/>
      <c r="M369" s="723" t="n">
        <v>37.11</v>
      </c>
      <c r="N369" s="724" t="n">
        <v>1615.02</v>
      </c>
    </row>
    <row collapsed="false" customFormat="false" customHeight="true" hidden="false" ht="12.75" outlineLevel="0" r="370">
      <c r="J370" s="726" t="s">
        <v>1095</v>
      </c>
      <c r="K370" s="721"/>
      <c r="L370" s="722"/>
      <c r="M370" s="723" t="n">
        <v>37.11</v>
      </c>
      <c r="N370" s="724" t="n">
        <v>1615.02</v>
      </c>
    </row>
    <row collapsed="false" customFormat="false" customHeight="true" hidden="false" ht="12.75" outlineLevel="0" r="371">
      <c r="J371" s="720" t="s">
        <v>802</v>
      </c>
      <c r="K371" s="727" t="s">
        <v>286</v>
      </c>
      <c r="L371" s="728" t="s">
        <v>285</v>
      </c>
      <c r="M371" s="718" t="n">
        <v>36.56</v>
      </c>
      <c r="N371" s="719" t="n">
        <v>365.6</v>
      </c>
    </row>
    <row collapsed="false" customFormat="false" customHeight="true" hidden="false" ht="12.75" outlineLevel="0" r="372">
      <c r="J372" s="720"/>
      <c r="K372" s="721" t="s">
        <v>1096</v>
      </c>
      <c r="L372" s="722"/>
      <c r="M372" s="723" t="n">
        <v>36.56</v>
      </c>
      <c r="N372" s="724" t="n">
        <v>365.6</v>
      </c>
    </row>
    <row collapsed="false" customFormat="false" customHeight="true" hidden="false" ht="12.75" outlineLevel="0" r="373">
      <c r="J373" s="726" t="s">
        <v>1097</v>
      </c>
      <c r="K373" s="721"/>
      <c r="L373" s="722"/>
      <c r="M373" s="723" t="n">
        <v>36.56</v>
      </c>
      <c r="N373" s="724" t="n">
        <v>365.6</v>
      </c>
    </row>
    <row collapsed="false" customFormat="false" customHeight="true" hidden="false" ht="12.75" outlineLevel="0" r="374">
      <c r="J374" s="720" t="s">
        <v>716</v>
      </c>
      <c r="K374" s="727" t="s">
        <v>89</v>
      </c>
      <c r="L374" s="728" t="s">
        <v>90</v>
      </c>
      <c r="M374" s="718" t="n">
        <v>33.74</v>
      </c>
      <c r="N374" s="719" t="n">
        <v>5542.8</v>
      </c>
    </row>
    <row collapsed="false" customFormat="false" customHeight="true" hidden="false" ht="12.75" outlineLevel="0" r="375">
      <c r="J375" s="720"/>
      <c r="K375" s="721" t="s">
        <v>1098</v>
      </c>
      <c r="L375" s="722"/>
      <c r="M375" s="723" t="n">
        <v>33.74</v>
      </c>
      <c r="N375" s="724" t="n">
        <v>5542.8</v>
      </c>
    </row>
    <row collapsed="false" customFormat="false" customHeight="true" hidden="false" ht="12.75" outlineLevel="0" r="376">
      <c r="J376" s="726" t="s">
        <v>1099</v>
      </c>
      <c r="K376" s="721"/>
      <c r="L376" s="722"/>
      <c r="M376" s="723" t="n">
        <v>33.74</v>
      </c>
      <c r="N376" s="724" t="n">
        <v>5542.8</v>
      </c>
    </row>
    <row collapsed="false" customFormat="false" customHeight="true" hidden="false" ht="12.75" outlineLevel="0" r="377">
      <c r="J377" s="720" t="s">
        <v>675</v>
      </c>
      <c r="K377" s="727" t="s">
        <v>250</v>
      </c>
      <c r="L377" s="728" t="s">
        <v>249</v>
      </c>
      <c r="M377" s="718" t="n">
        <v>33.11</v>
      </c>
      <c r="N377" s="719" t="n">
        <v>40628.94</v>
      </c>
    </row>
    <row collapsed="false" customFormat="false" customHeight="true" hidden="false" ht="12.75" outlineLevel="0" r="378">
      <c r="J378" s="720"/>
      <c r="K378" s="721" t="s">
        <v>1100</v>
      </c>
      <c r="L378" s="722"/>
      <c r="M378" s="723" t="n">
        <v>33.11</v>
      </c>
      <c r="N378" s="724" t="n">
        <v>40628.94</v>
      </c>
    </row>
    <row collapsed="false" customFormat="false" customHeight="true" hidden="false" ht="12.75" outlineLevel="0" r="379">
      <c r="J379" s="726" t="s">
        <v>1101</v>
      </c>
      <c r="K379" s="721"/>
      <c r="L379" s="722"/>
      <c r="M379" s="723" t="n">
        <v>33.11</v>
      </c>
      <c r="N379" s="724" t="n">
        <v>40628.94</v>
      </c>
    </row>
    <row collapsed="false" customFormat="false" customHeight="true" hidden="false" ht="12.75" outlineLevel="0" r="380">
      <c r="J380" s="720" t="s">
        <v>752</v>
      </c>
      <c r="K380" s="727" t="s">
        <v>257</v>
      </c>
      <c r="L380" s="728" t="s">
        <v>256</v>
      </c>
      <c r="M380" s="718" t="n">
        <v>32.95</v>
      </c>
      <c r="N380" s="719" t="n">
        <v>1951.29</v>
      </c>
    </row>
    <row collapsed="false" customFormat="false" customHeight="true" hidden="false" ht="12.75" outlineLevel="0" r="381">
      <c r="J381" s="720"/>
      <c r="K381" s="721" t="s">
        <v>1102</v>
      </c>
      <c r="L381" s="722"/>
      <c r="M381" s="723" t="n">
        <v>32.95</v>
      </c>
      <c r="N381" s="724" t="n">
        <v>1951.29</v>
      </c>
    </row>
    <row collapsed="false" customFormat="false" customHeight="true" hidden="false" ht="12.75" outlineLevel="0" r="382">
      <c r="J382" s="726" t="s">
        <v>1103</v>
      </c>
      <c r="K382" s="721"/>
      <c r="L382" s="722"/>
      <c r="M382" s="723" t="n">
        <v>32.95</v>
      </c>
      <c r="N382" s="724" t="n">
        <v>1951.29</v>
      </c>
    </row>
    <row collapsed="false" customFormat="false" customHeight="true" hidden="false" ht="12.75" outlineLevel="0" r="383">
      <c r="J383" s="720" t="s">
        <v>826</v>
      </c>
      <c r="K383" s="727" t="s">
        <v>229</v>
      </c>
      <c r="L383" s="728" t="s">
        <v>228</v>
      </c>
      <c r="M383" s="718" t="n">
        <v>27.55</v>
      </c>
      <c r="N383" s="719" t="n">
        <v>55.1</v>
      </c>
    </row>
    <row collapsed="false" customFormat="false" customHeight="true" hidden="false" ht="12.75" outlineLevel="0" r="384">
      <c r="J384" s="720"/>
      <c r="K384" s="721" t="s">
        <v>1104</v>
      </c>
      <c r="L384" s="722"/>
      <c r="M384" s="723" t="n">
        <v>27.55</v>
      </c>
      <c r="N384" s="724" t="n">
        <v>55.1</v>
      </c>
    </row>
    <row collapsed="false" customFormat="false" customHeight="true" hidden="false" ht="12.75" outlineLevel="0" r="385">
      <c r="J385" s="726" t="s">
        <v>1105</v>
      </c>
      <c r="K385" s="721"/>
      <c r="L385" s="722"/>
      <c r="M385" s="723" t="n">
        <v>27.55</v>
      </c>
      <c r="N385" s="724" t="n">
        <v>55.1</v>
      </c>
    </row>
    <row collapsed="false" customFormat="false" customHeight="true" hidden="false" ht="12.75" outlineLevel="0" r="386">
      <c r="J386" s="720" t="s">
        <v>209</v>
      </c>
      <c r="K386" s="727" t="s">
        <v>208</v>
      </c>
      <c r="L386" s="728" t="s">
        <v>207</v>
      </c>
      <c r="M386" s="718" t="n">
        <v>27.49</v>
      </c>
      <c r="N386" s="719" t="n">
        <v>659.76</v>
      </c>
    </row>
    <row collapsed="false" customFormat="false" customHeight="true" hidden="false" ht="12.75" outlineLevel="0" r="387">
      <c r="J387" s="720"/>
      <c r="K387" s="721" t="s">
        <v>1106</v>
      </c>
      <c r="L387" s="722"/>
      <c r="M387" s="723" t="n">
        <v>27.49</v>
      </c>
      <c r="N387" s="724" t="n">
        <v>659.76</v>
      </c>
    </row>
    <row collapsed="false" customFormat="false" customHeight="true" hidden="false" ht="12.75" outlineLevel="0" r="388">
      <c r="J388" s="726" t="s">
        <v>1107</v>
      </c>
      <c r="K388" s="721"/>
      <c r="L388" s="722"/>
      <c r="M388" s="723" t="n">
        <v>27.49</v>
      </c>
      <c r="N388" s="724" t="n">
        <v>659.76</v>
      </c>
    </row>
    <row collapsed="false" customFormat="false" customHeight="true" hidden="false" ht="12.75" outlineLevel="0" r="389">
      <c r="J389" s="720" t="s">
        <v>778</v>
      </c>
      <c r="K389" s="727" t="n">
        <v>91786</v>
      </c>
      <c r="L389" s="728" t="s">
        <v>184</v>
      </c>
      <c r="M389" s="718" t="n">
        <v>27.01</v>
      </c>
      <c r="N389" s="719" t="n">
        <v>896.73</v>
      </c>
    </row>
    <row collapsed="false" customFormat="false" customHeight="true" hidden="false" ht="12.75" outlineLevel="0" r="390">
      <c r="J390" s="720"/>
      <c r="K390" s="721" t="s">
        <v>1108</v>
      </c>
      <c r="L390" s="722"/>
      <c r="M390" s="723" t="n">
        <v>27.01</v>
      </c>
      <c r="N390" s="724" t="n">
        <v>896.73</v>
      </c>
    </row>
    <row collapsed="false" customFormat="false" customHeight="true" hidden="false" ht="12.75" outlineLevel="0" r="391">
      <c r="J391" s="726" t="s">
        <v>1109</v>
      </c>
      <c r="K391" s="721"/>
      <c r="L391" s="722"/>
      <c r="M391" s="723" t="n">
        <v>27.01</v>
      </c>
      <c r="N391" s="724" t="n">
        <v>896.73</v>
      </c>
    </row>
    <row collapsed="false" customFormat="false" customHeight="true" hidden="false" ht="12.75" outlineLevel="0" r="392">
      <c r="J392" s="720" t="s">
        <v>776</v>
      </c>
      <c r="K392" s="727" t="s">
        <v>66</v>
      </c>
      <c r="L392" s="728" t="s">
        <v>65</v>
      </c>
      <c r="M392" s="718" t="n">
        <v>26.65</v>
      </c>
      <c r="N392" s="719" t="n">
        <v>1066</v>
      </c>
    </row>
    <row collapsed="false" customFormat="false" customHeight="true" hidden="false" ht="12.75" outlineLevel="0" r="393">
      <c r="J393" s="720"/>
      <c r="K393" s="721" t="s">
        <v>1110</v>
      </c>
      <c r="L393" s="722"/>
      <c r="M393" s="723" t="n">
        <v>26.65</v>
      </c>
      <c r="N393" s="724" t="n">
        <v>1066</v>
      </c>
    </row>
    <row collapsed="false" customFormat="false" customHeight="true" hidden="false" ht="12.75" outlineLevel="0" r="394">
      <c r="J394" s="726" t="s">
        <v>1111</v>
      </c>
      <c r="K394" s="721"/>
      <c r="L394" s="722"/>
      <c r="M394" s="723" t="n">
        <v>26.65</v>
      </c>
      <c r="N394" s="724" t="n">
        <v>1066</v>
      </c>
    </row>
    <row collapsed="false" customFormat="false" customHeight="true" hidden="false" ht="12.75" outlineLevel="0" r="395">
      <c r="J395" s="720" t="s">
        <v>745</v>
      </c>
      <c r="K395" s="727" t="n">
        <v>97064</v>
      </c>
      <c r="L395" s="728" t="s">
        <v>95</v>
      </c>
      <c r="M395" s="718" t="n">
        <v>26.56</v>
      </c>
      <c r="N395" s="719" t="n">
        <v>2146.04</v>
      </c>
    </row>
    <row collapsed="false" customFormat="false" customHeight="true" hidden="false" ht="12.75" outlineLevel="0" r="396">
      <c r="J396" s="720"/>
      <c r="K396" s="721" t="s">
        <v>1112</v>
      </c>
      <c r="L396" s="722"/>
      <c r="M396" s="723" t="n">
        <v>26.56</v>
      </c>
      <c r="N396" s="724" t="n">
        <v>2146.04</v>
      </c>
    </row>
    <row collapsed="false" customFormat="false" customHeight="true" hidden="false" ht="12.75" outlineLevel="0" r="397">
      <c r="J397" s="726" t="s">
        <v>1113</v>
      </c>
      <c r="K397" s="721"/>
      <c r="L397" s="722"/>
      <c r="M397" s="723" t="n">
        <v>26.56</v>
      </c>
      <c r="N397" s="724" t="n">
        <v>2146.04</v>
      </c>
    </row>
    <row collapsed="false" customFormat="false" customHeight="true" hidden="false" ht="12.75" outlineLevel="0" r="398">
      <c r="J398" s="720" t="s">
        <v>819</v>
      </c>
      <c r="K398" s="727" t="n">
        <v>91787</v>
      </c>
      <c r="L398" s="728" t="s">
        <v>185</v>
      </c>
      <c r="M398" s="718" t="n">
        <v>26.27</v>
      </c>
      <c r="N398" s="719" t="n">
        <v>141.85</v>
      </c>
    </row>
    <row collapsed="false" customFormat="false" customHeight="true" hidden="false" ht="12.75" outlineLevel="0" r="399">
      <c r="J399" s="720"/>
      <c r="K399" s="721" t="s">
        <v>1114</v>
      </c>
      <c r="L399" s="722"/>
      <c r="M399" s="723" t="n">
        <v>26.27</v>
      </c>
      <c r="N399" s="724" t="n">
        <v>141.85</v>
      </c>
    </row>
    <row collapsed="false" customFormat="false" customHeight="true" hidden="false" ht="12.75" outlineLevel="0" r="400">
      <c r="J400" s="726" t="s">
        <v>1115</v>
      </c>
      <c r="K400" s="721"/>
      <c r="L400" s="722"/>
      <c r="M400" s="723" t="n">
        <v>26.27</v>
      </c>
      <c r="N400" s="724" t="n">
        <v>141.85</v>
      </c>
    </row>
    <row collapsed="false" customFormat="false" customHeight="true" hidden="false" ht="12.75" outlineLevel="0" r="401">
      <c r="J401" s="720" t="s">
        <v>759</v>
      </c>
      <c r="K401" s="727" t="n">
        <v>6082</v>
      </c>
      <c r="L401" s="728" t="s">
        <v>258</v>
      </c>
      <c r="M401" s="718" t="n">
        <v>23.97</v>
      </c>
      <c r="N401" s="719" t="n">
        <v>1586.33</v>
      </c>
    </row>
    <row collapsed="false" customFormat="false" customHeight="true" hidden="false" ht="12.75" outlineLevel="0" r="402">
      <c r="J402" s="720"/>
      <c r="K402" s="721" t="s">
        <v>1116</v>
      </c>
      <c r="L402" s="722"/>
      <c r="M402" s="723" t="n">
        <v>23.97</v>
      </c>
      <c r="N402" s="724" t="n">
        <v>1586.33</v>
      </c>
    </row>
    <row collapsed="false" customFormat="false" customHeight="true" hidden="false" ht="12.75" outlineLevel="0" r="403">
      <c r="J403" s="726" t="s">
        <v>1117</v>
      </c>
      <c r="K403" s="721"/>
      <c r="L403" s="722"/>
      <c r="M403" s="723" t="n">
        <v>23.97</v>
      </c>
      <c r="N403" s="724" t="n">
        <v>1586.33</v>
      </c>
    </row>
    <row collapsed="false" customFormat="false" customHeight="true" hidden="false" ht="12.75" outlineLevel="0" r="404">
      <c r="J404" s="720" t="s">
        <v>807</v>
      </c>
      <c r="K404" s="727" t="s">
        <v>85</v>
      </c>
      <c r="L404" s="728" t="s">
        <v>86</v>
      </c>
      <c r="M404" s="718" t="n">
        <v>23.52</v>
      </c>
      <c r="N404" s="719" t="n">
        <v>329.28</v>
      </c>
    </row>
    <row collapsed="false" customFormat="false" customHeight="true" hidden="false" ht="12.75" outlineLevel="0" r="405">
      <c r="J405" s="720"/>
      <c r="K405" s="721" t="s">
        <v>1118</v>
      </c>
      <c r="L405" s="722"/>
      <c r="M405" s="723" t="n">
        <v>23.52</v>
      </c>
      <c r="N405" s="724" t="n">
        <v>329.28</v>
      </c>
    </row>
    <row collapsed="false" customFormat="false" customHeight="true" hidden="false" ht="12.75" outlineLevel="0" r="406">
      <c r="J406" s="726" t="s">
        <v>1119</v>
      </c>
      <c r="K406" s="721"/>
      <c r="L406" s="722"/>
      <c r="M406" s="723" t="n">
        <v>23.52</v>
      </c>
      <c r="N406" s="724" t="n">
        <v>329.28</v>
      </c>
    </row>
    <row collapsed="false" customFormat="false" customHeight="true" hidden="false" ht="12.75" outlineLevel="0" r="407">
      <c r="J407" s="720" t="s">
        <v>743</v>
      </c>
      <c r="K407" s="727" t="s">
        <v>76</v>
      </c>
      <c r="L407" s="728" t="s">
        <v>75</v>
      </c>
      <c r="M407" s="718" t="n">
        <v>23.29</v>
      </c>
      <c r="N407" s="719" t="n">
        <v>2265.18</v>
      </c>
    </row>
    <row collapsed="false" customFormat="false" customHeight="true" hidden="false" ht="12.75" outlineLevel="0" r="408">
      <c r="J408" s="720"/>
      <c r="K408" s="721" t="s">
        <v>1120</v>
      </c>
      <c r="L408" s="722"/>
      <c r="M408" s="723" t="n">
        <v>23.29</v>
      </c>
      <c r="N408" s="724" t="n">
        <v>2265.18</v>
      </c>
    </row>
    <row collapsed="false" customFormat="false" customHeight="true" hidden="false" ht="12.75" outlineLevel="0" r="409">
      <c r="J409" s="726" t="s">
        <v>1121</v>
      </c>
      <c r="K409" s="721"/>
      <c r="L409" s="722"/>
      <c r="M409" s="723" t="n">
        <v>23.29</v>
      </c>
      <c r="N409" s="724" t="n">
        <v>2265.18</v>
      </c>
    </row>
    <row collapsed="false" customFormat="false" customHeight="true" hidden="false" ht="12.75" outlineLevel="0" r="410">
      <c r="J410" s="720" t="s">
        <v>813</v>
      </c>
      <c r="K410" s="727" t="s">
        <v>227</v>
      </c>
      <c r="L410" s="728" t="s">
        <v>226</v>
      </c>
      <c r="M410" s="718" t="n">
        <v>18</v>
      </c>
      <c r="N410" s="719" t="n">
        <v>234</v>
      </c>
    </row>
    <row collapsed="false" customFormat="false" customHeight="true" hidden="false" ht="12.75" outlineLevel="0" r="411">
      <c r="J411" s="720"/>
      <c r="K411" s="721" t="s">
        <v>1122</v>
      </c>
      <c r="L411" s="722"/>
      <c r="M411" s="723" t="n">
        <v>18</v>
      </c>
      <c r="N411" s="724" t="n">
        <v>234</v>
      </c>
    </row>
    <row collapsed="false" customFormat="false" customHeight="true" hidden="false" ht="12.75" outlineLevel="0" r="412">
      <c r="J412" s="726" t="s">
        <v>1123</v>
      </c>
      <c r="K412" s="721"/>
      <c r="L412" s="722"/>
      <c r="M412" s="723" t="n">
        <v>18</v>
      </c>
      <c r="N412" s="724" t="n">
        <v>234</v>
      </c>
    </row>
    <row collapsed="false" customFormat="false" customHeight="true" hidden="false" ht="12.75" outlineLevel="0" r="413">
      <c r="J413" s="720" t="s">
        <v>794</v>
      </c>
      <c r="K413" s="727" t="s">
        <v>87</v>
      </c>
      <c r="L413" s="728" t="s">
        <v>88</v>
      </c>
      <c r="M413" s="718" t="n">
        <v>16.63</v>
      </c>
      <c r="N413" s="719" t="n">
        <v>468.96</v>
      </c>
    </row>
    <row collapsed="false" customFormat="false" customHeight="true" hidden="false" ht="12.75" outlineLevel="0" r="414">
      <c r="J414" s="720"/>
      <c r="K414" s="721" t="s">
        <v>1124</v>
      </c>
      <c r="L414" s="722"/>
      <c r="M414" s="723" t="n">
        <v>16.63</v>
      </c>
      <c r="N414" s="724" t="n">
        <v>468.96</v>
      </c>
    </row>
    <row collapsed="false" customFormat="false" customHeight="true" hidden="false" ht="12.75" outlineLevel="0" r="415">
      <c r="J415" s="726" t="s">
        <v>1125</v>
      </c>
      <c r="K415" s="721"/>
      <c r="L415" s="722"/>
      <c r="M415" s="723" t="n">
        <v>16.63</v>
      </c>
      <c r="N415" s="724" t="n">
        <v>468.96</v>
      </c>
    </row>
    <row collapsed="false" customFormat="false" customHeight="true" hidden="false" ht="12.75" outlineLevel="0" r="416">
      <c r="J416" s="720" t="s">
        <v>822</v>
      </c>
      <c r="K416" s="727" t="n">
        <v>89709</v>
      </c>
      <c r="L416" s="728" t="s">
        <v>169</v>
      </c>
      <c r="M416" s="718" t="n">
        <v>13.72</v>
      </c>
      <c r="N416" s="719" t="n">
        <v>109.76</v>
      </c>
    </row>
    <row collapsed="false" customFormat="false" customHeight="true" hidden="false" ht="12.75" outlineLevel="0" r="417">
      <c r="J417" s="720"/>
      <c r="K417" s="721" t="s">
        <v>1126</v>
      </c>
      <c r="L417" s="722"/>
      <c r="M417" s="723" t="n">
        <v>13.72</v>
      </c>
      <c r="N417" s="724" t="n">
        <v>109.76</v>
      </c>
    </row>
    <row collapsed="false" customFormat="false" customHeight="true" hidden="false" ht="12.75" outlineLevel="0" r="418">
      <c r="J418" s="726" t="s">
        <v>1127</v>
      </c>
      <c r="K418" s="721"/>
      <c r="L418" s="722"/>
      <c r="M418" s="723" t="n">
        <v>13.72</v>
      </c>
      <c r="N418" s="724" t="n">
        <v>109.76</v>
      </c>
    </row>
    <row collapsed="false" customFormat="false" customHeight="true" hidden="false" ht="12.75" outlineLevel="0" r="419">
      <c r="J419" s="720" t="s">
        <v>763</v>
      </c>
      <c r="K419" s="727" t="n">
        <v>88486</v>
      </c>
      <c r="L419" s="728" t="s">
        <v>252</v>
      </c>
      <c r="M419" s="718" t="n">
        <v>13.65</v>
      </c>
      <c r="N419" s="719" t="n">
        <v>1445.26</v>
      </c>
    </row>
    <row collapsed="false" customFormat="false" customHeight="true" hidden="false" ht="12.75" outlineLevel="0" r="420">
      <c r="J420" s="720"/>
      <c r="K420" s="721" t="s">
        <v>1128</v>
      </c>
      <c r="L420" s="722"/>
      <c r="M420" s="723" t="n">
        <v>13.65</v>
      </c>
      <c r="N420" s="724" t="n">
        <v>1445.26</v>
      </c>
    </row>
    <row collapsed="false" customFormat="false" customHeight="true" hidden="false" ht="12.75" outlineLevel="0" r="421">
      <c r="J421" s="726" t="s">
        <v>1129</v>
      </c>
      <c r="K421" s="721"/>
      <c r="L421" s="722"/>
      <c r="M421" s="723" t="n">
        <v>13.65</v>
      </c>
      <c r="N421" s="724" t="n">
        <v>1445.26</v>
      </c>
    </row>
    <row collapsed="false" customFormat="false" customHeight="true" hidden="false" ht="12.75" outlineLevel="0" r="422">
      <c r="J422" s="720" t="s">
        <v>235</v>
      </c>
      <c r="K422" s="727" t="s">
        <v>234</v>
      </c>
      <c r="L422" s="728" t="s">
        <v>233</v>
      </c>
      <c r="M422" s="718" t="n">
        <v>13.46</v>
      </c>
      <c r="N422" s="719" t="n">
        <v>67.3</v>
      </c>
    </row>
    <row collapsed="false" customFormat="false" customHeight="true" hidden="false" ht="12.75" outlineLevel="0" r="423">
      <c r="J423" s="720"/>
      <c r="K423" s="721" t="s">
        <v>1130</v>
      </c>
      <c r="L423" s="722"/>
      <c r="M423" s="723" t="n">
        <v>13.46</v>
      </c>
      <c r="N423" s="724" t="n">
        <v>67.3</v>
      </c>
    </row>
    <row collapsed="false" customFormat="false" customHeight="true" hidden="false" ht="12.75" outlineLevel="0" r="424">
      <c r="J424" s="726" t="s">
        <v>1131</v>
      </c>
      <c r="K424" s="721"/>
      <c r="L424" s="722"/>
      <c r="M424" s="723" t="n">
        <v>13.46</v>
      </c>
      <c r="N424" s="724" t="n">
        <v>67.3</v>
      </c>
    </row>
    <row collapsed="false" customFormat="false" customHeight="true" hidden="false" ht="12.75" outlineLevel="0" r="425">
      <c r="J425" s="720" t="s">
        <v>827</v>
      </c>
      <c r="K425" s="727" t="n">
        <v>89710</v>
      </c>
      <c r="L425" s="728" t="s">
        <v>170</v>
      </c>
      <c r="M425" s="718" t="n">
        <v>13.44</v>
      </c>
      <c r="N425" s="719" t="n">
        <v>13.44</v>
      </c>
    </row>
    <row collapsed="false" customFormat="false" customHeight="true" hidden="false" ht="12.75" outlineLevel="0" r="426">
      <c r="J426" s="720"/>
      <c r="K426" s="721" t="s">
        <v>1132</v>
      </c>
      <c r="L426" s="722"/>
      <c r="M426" s="723" t="n">
        <v>13.44</v>
      </c>
      <c r="N426" s="724" t="n">
        <v>13.44</v>
      </c>
    </row>
    <row collapsed="false" customFormat="false" customHeight="true" hidden="false" ht="12.75" outlineLevel="0" r="427">
      <c r="J427" s="726" t="s">
        <v>1133</v>
      </c>
      <c r="K427" s="721"/>
      <c r="L427" s="722"/>
      <c r="M427" s="723" t="n">
        <v>13.44</v>
      </c>
      <c r="N427" s="724" t="n">
        <v>13.44</v>
      </c>
    </row>
    <row collapsed="false" customFormat="false" customHeight="true" hidden="false" ht="12.75" outlineLevel="0" r="428">
      <c r="J428" s="720" t="s">
        <v>725</v>
      </c>
      <c r="K428" s="727" t="s">
        <v>41</v>
      </c>
      <c r="L428" s="728" t="s">
        <v>40</v>
      </c>
      <c r="M428" s="718" t="n">
        <v>12.32</v>
      </c>
      <c r="N428" s="719" t="n">
        <v>4373.6</v>
      </c>
    </row>
    <row collapsed="false" customFormat="false" customHeight="true" hidden="false" ht="12.75" outlineLevel="0" r="429">
      <c r="J429" s="720"/>
      <c r="K429" s="721" t="s">
        <v>1134</v>
      </c>
      <c r="L429" s="722"/>
      <c r="M429" s="723" t="n">
        <v>12.32</v>
      </c>
      <c r="N429" s="724" t="n">
        <v>4373.6</v>
      </c>
    </row>
    <row collapsed="false" customFormat="false" customHeight="true" hidden="false" ht="12.75" outlineLevel="0" r="430">
      <c r="J430" s="726" t="s">
        <v>1135</v>
      </c>
      <c r="K430" s="721"/>
      <c r="L430" s="722"/>
      <c r="M430" s="723" t="n">
        <v>12.32</v>
      </c>
      <c r="N430" s="724" t="n">
        <v>4373.6</v>
      </c>
    </row>
    <row collapsed="false" customFormat="false" customHeight="true" hidden="false" ht="12.75" outlineLevel="0" r="431">
      <c r="J431" s="720" t="s">
        <v>698</v>
      </c>
      <c r="K431" s="727" t="n">
        <v>88487</v>
      </c>
      <c r="L431" s="728" t="s">
        <v>251</v>
      </c>
      <c r="M431" s="718" t="n">
        <v>12.08</v>
      </c>
      <c r="N431" s="719" t="n">
        <v>13544.21</v>
      </c>
    </row>
    <row collapsed="false" customFormat="false" customHeight="true" hidden="false" ht="12.75" outlineLevel="0" r="432">
      <c r="J432" s="720"/>
      <c r="K432" s="721" t="s">
        <v>1136</v>
      </c>
      <c r="L432" s="722"/>
      <c r="M432" s="723" t="n">
        <v>12.08</v>
      </c>
      <c r="N432" s="724" t="n">
        <v>13544.21</v>
      </c>
    </row>
    <row collapsed="false" customFormat="false" customHeight="true" hidden="false" ht="12.75" outlineLevel="0" r="433">
      <c r="J433" s="726" t="s">
        <v>1137</v>
      </c>
      <c r="K433" s="721"/>
      <c r="L433" s="722"/>
      <c r="M433" s="723" t="n">
        <v>12.08</v>
      </c>
      <c r="N433" s="724" t="n">
        <v>13544.21</v>
      </c>
    </row>
    <row collapsed="false" customFormat="false" customHeight="true" hidden="false" ht="12.75" outlineLevel="0" r="434">
      <c r="J434" s="720" t="s">
        <v>756</v>
      </c>
      <c r="K434" s="727" t="s">
        <v>83</v>
      </c>
      <c r="L434" s="728" t="s">
        <v>84</v>
      </c>
      <c r="M434" s="718" t="n">
        <v>11.65</v>
      </c>
      <c r="N434" s="719" t="n">
        <v>1661.29</v>
      </c>
    </row>
    <row collapsed="false" customFormat="false" customHeight="true" hidden="false" ht="12.75" outlineLevel="0" r="435">
      <c r="J435" s="720"/>
      <c r="K435" s="721" t="s">
        <v>1138</v>
      </c>
      <c r="L435" s="722"/>
      <c r="M435" s="723" t="n">
        <v>11.65</v>
      </c>
      <c r="N435" s="724" t="n">
        <v>1661.29</v>
      </c>
    </row>
    <row collapsed="false" customFormat="false" customHeight="true" hidden="false" ht="12.75" outlineLevel="0" r="436">
      <c r="J436" s="726" t="s">
        <v>1139</v>
      </c>
      <c r="K436" s="721"/>
      <c r="L436" s="722"/>
      <c r="M436" s="723" t="n">
        <v>11.65</v>
      </c>
      <c r="N436" s="724" t="n">
        <v>1661.29</v>
      </c>
    </row>
    <row collapsed="false" customFormat="false" customHeight="true" hidden="false" ht="12.75" outlineLevel="0" r="437">
      <c r="J437" s="720" t="s">
        <v>703</v>
      </c>
      <c r="K437" s="727" t="s">
        <v>91</v>
      </c>
      <c r="L437" s="728" t="s">
        <v>92</v>
      </c>
      <c r="M437" s="718" t="n">
        <v>11.5</v>
      </c>
      <c r="N437" s="719" t="n">
        <v>8835.68</v>
      </c>
    </row>
    <row collapsed="false" customFormat="false" customHeight="true" hidden="false" ht="12.75" outlineLevel="0" r="438">
      <c r="J438" s="720"/>
      <c r="K438" s="721" t="s">
        <v>1140</v>
      </c>
      <c r="L438" s="722"/>
      <c r="M438" s="723" t="n">
        <v>11.5</v>
      </c>
      <c r="N438" s="724" t="n">
        <v>8835.68</v>
      </c>
    </row>
    <row collapsed="false" customFormat="false" customHeight="true" hidden="false" ht="12.75" outlineLevel="0" r="439">
      <c r="J439" s="726" t="s">
        <v>1141</v>
      </c>
      <c r="K439" s="721"/>
      <c r="L439" s="722"/>
      <c r="M439" s="723" t="n">
        <v>11.5</v>
      </c>
      <c r="N439" s="724" t="n">
        <v>8835.68</v>
      </c>
    </row>
    <row collapsed="false" customFormat="false" customHeight="true" hidden="false" ht="12.75" outlineLevel="0" r="440">
      <c r="J440" s="720" t="s">
        <v>943</v>
      </c>
      <c r="K440" s="727" t="n">
        <v>90084</v>
      </c>
      <c r="L440" s="728" t="s">
        <v>69</v>
      </c>
      <c r="M440" s="718" t="n">
        <v>10.38</v>
      </c>
      <c r="N440" s="719" t="n">
        <v>248.49</v>
      </c>
    </row>
    <row collapsed="false" customFormat="false" customHeight="true" hidden="false" ht="12.75" outlineLevel="0" r="441">
      <c r="J441" s="720"/>
      <c r="K441" s="721" t="s">
        <v>1142</v>
      </c>
      <c r="L441" s="722"/>
      <c r="M441" s="723" t="n">
        <v>10.38</v>
      </c>
      <c r="N441" s="724" t="n">
        <v>248.49</v>
      </c>
    </row>
    <row collapsed="false" customFormat="false" customHeight="true" hidden="false" ht="12.75" outlineLevel="0" r="442">
      <c r="J442" s="726" t="s">
        <v>1143</v>
      </c>
      <c r="K442" s="721"/>
      <c r="L442" s="722"/>
      <c r="M442" s="723" t="n">
        <v>10.38</v>
      </c>
      <c r="N442" s="724" t="n">
        <v>248.49</v>
      </c>
    </row>
    <row collapsed="false" customFormat="false" customHeight="true" hidden="false" ht="12.75" outlineLevel="0" r="443">
      <c r="J443" s="720" t="s">
        <v>723</v>
      </c>
      <c r="K443" s="727" t="n">
        <v>97062</v>
      </c>
      <c r="L443" s="728" t="s">
        <v>722</v>
      </c>
      <c r="M443" s="718" t="n">
        <v>7.23</v>
      </c>
      <c r="N443" s="719" t="n">
        <v>5085.36</v>
      </c>
    </row>
    <row collapsed="false" customFormat="false" customHeight="true" hidden="false" ht="12.75" outlineLevel="0" r="444">
      <c r="J444" s="720"/>
      <c r="K444" s="721" t="s">
        <v>1144</v>
      </c>
      <c r="L444" s="722"/>
      <c r="M444" s="723" t="n">
        <v>7.23</v>
      </c>
      <c r="N444" s="724" t="n">
        <v>5085.36</v>
      </c>
    </row>
    <row collapsed="false" customFormat="false" customHeight="true" hidden="false" ht="12.75" outlineLevel="0" r="445">
      <c r="J445" s="726" t="s">
        <v>1145</v>
      </c>
      <c r="K445" s="721"/>
      <c r="L445" s="722"/>
      <c r="M445" s="723" t="n">
        <v>7.23</v>
      </c>
      <c r="N445" s="724" t="n">
        <v>5085.36</v>
      </c>
    </row>
    <row collapsed="false" customFormat="false" customHeight="true" hidden="false" ht="12.75" outlineLevel="0" r="446">
      <c r="J446" s="720" t="s">
        <v>742</v>
      </c>
      <c r="K446" s="727" t="n">
        <v>55960</v>
      </c>
      <c r="L446" s="728" t="s">
        <v>238</v>
      </c>
      <c r="M446" s="718" t="n">
        <v>7.14</v>
      </c>
      <c r="N446" s="719" t="n">
        <v>2345.91</v>
      </c>
    </row>
    <row collapsed="false" customFormat="false" customHeight="true" hidden="false" ht="12.75" outlineLevel="0" r="447">
      <c r="J447" s="720"/>
      <c r="K447" s="721" t="s">
        <v>1146</v>
      </c>
      <c r="L447" s="722"/>
      <c r="M447" s="723" t="n">
        <v>7.14</v>
      </c>
      <c r="N447" s="724" t="n">
        <v>2345.91</v>
      </c>
    </row>
    <row collapsed="false" customFormat="false" customHeight="true" hidden="false" ht="12.75" outlineLevel="0" r="448">
      <c r="J448" s="726" t="s">
        <v>1147</v>
      </c>
      <c r="K448" s="721"/>
      <c r="L448" s="722"/>
      <c r="M448" s="723" t="n">
        <v>7.14</v>
      </c>
      <c r="N448" s="724" t="n">
        <v>2345.91</v>
      </c>
    </row>
    <row collapsed="false" customFormat="false" customHeight="true" hidden="false" ht="12.75" outlineLevel="0" r="449">
      <c r="J449" s="720" t="s">
        <v>744</v>
      </c>
      <c r="K449" s="727" t="s">
        <v>39</v>
      </c>
      <c r="L449" s="728" t="s">
        <v>38</v>
      </c>
      <c r="M449" s="718" t="n">
        <v>6.17</v>
      </c>
      <c r="N449" s="719" t="n">
        <v>2190.35</v>
      </c>
    </row>
    <row collapsed="false" customFormat="false" customHeight="true" hidden="false" ht="12.75" outlineLevel="0" r="450">
      <c r="J450" s="720"/>
      <c r="K450" s="721" t="s">
        <v>1148</v>
      </c>
      <c r="L450" s="722"/>
      <c r="M450" s="723" t="n">
        <v>6.17</v>
      </c>
      <c r="N450" s="724" t="n">
        <v>2190.35</v>
      </c>
    </row>
    <row collapsed="false" customFormat="false" customHeight="true" hidden="false" ht="12.75" outlineLevel="0" r="451">
      <c r="J451" s="726" t="s">
        <v>1149</v>
      </c>
      <c r="K451" s="721"/>
      <c r="L451" s="722"/>
      <c r="M451" s="723" t="n">
        <v>6.17</v>
      </c>
      <c r="N451" s="724" t="n">
        <v>2190.35</v>
      </c>
    </row>
    <row collapsed="false" customFormat="false" customHeight="true" hidden="false" ht="12.75" outlineLevel="0" r="452">
      <c r="J452" s="720" t="s">
        <v>749</v>
      </c>
      <c r="K452" s="727" t="s">
        <v>45</v>
      </c>
      <c r="L452" s="728" t="s">
        <v>44</v>
      </c>
      <c r="M452" s="718" t="n">
        <v>5.64</v>
      </c>
      <c r="N452" s="719" t="n">
        <v>2002.2</v>
      </c>
    </row>
    <row collapsed="false" customFormat="false" customHeight="true" hidden="false" ht="12.75" outlineLevel="0" r="453">
      <c r="J453" s="720"/>
      <c r="K453" s="721" t="s">
        <v>1150</v>
      </c>
      <c r="L453" s="722"/>
      <c r="M453" s="723" t="n">
        <v>5.64</v>
      </c>
      <c r="N453" s="724" t="n">
        <v>2002.2</v>
      </c>
    </row>
    <row collapsed="false" customFormat="false" customHeight="true" hidden="false" ht="12.75" outlineLevel="0" r="454">
      <c r="J454" s="726" t="s">
        <v>1151</v>
      </c>
      <c r="K454" s="721"/>
      <c r="L454" s="722"/>
      <c r="M454" s="723" t="n">
        <v>5.64</v>
      </c>
      <c r="N454" s="724" t="n">
        <v>2002.2</v>
      </c>
    </row>
    <row collapsed="false" customFormat="false" customHeight="true" hidden="false" ht="12.75" outlineLevel="0" r="455">
      <c r="J455" s="720" t="s">
        <v>865</v>
      </c>
      <c r="K455" s="727" t="s">
        <v>93</v>
      </c>
      <c r="L455" s="728" t="s">
        <v>94</v>
      </c>
      <c r="M455" s="718" t="n">
        <v>5.15</v>
      </c>
      <c r="N455" s="719" t="n">
        <v>7244.71</v>
      </c>
    </row>
    <row collapsed="false" customFormat="false" customHeight="true" hidden="false" ht="12.75" outlineLevel="0" r="456">
      <c r="J456" s="720"/>
      <c r="K456" s="721" t="s">
        <v>1152</v>
      </c>
      <c r="L456" s="722"/>
      <c r="M456" s="723" t="n">
        <v>5.15</v>
      </c>
      <c r="N456" s="724" t="n">
        <v>7244.71</v>
      </c>
    </row>
    <row collapsed="false" customFormat="false" customHeight="true" hidden="false" ht="12.75" outlineLevel="0" r="457">
      <c r="J457" s="726" t="s">
        <v>1153</v>
      </c>
      <c r="K457" s="721"/>
      <c r="L457" s="722"/>
      <c r="M457" s="723" t="n">
        <v>5.15</v>
      </c>
      <c r="N457" s="724" t="n">
        <v>7244.71</v>
      </c>
    </row>
    <row collapsed="false" customFormat="false" customHeight="true" hidden="false" ht="12.75" outlineLevel="0" r="458">
      <c r="J458" s="720" t="s">
        <v>805</v>
      </c>
      <c r="K458" s="727" t="n">
        <v>72898</v>
      </c>
      <c r="L458" s="728" t="s">
        <v>77</v>
      </c>
      <c r="M458" s="718" t="n">
        <v>5.04</v>
      </c>
      <c r="N458" s="719" t="n">
        <v>338.83</v>
      </c>
    </row>
    <row collapsed="false" customFormat="false" customHeight="true" hidden="false" ht="12.75" outlineLevel="0" r="459">
      <c r="J459" s="720"/>
      <c r="K459" s="721" t="s">
        <v>1154</v>
      </c>
      <c r="L459" s="722"/>
      <c r="M459" s="723" t="n">
        <v>5.04</v>
      </c>
      <c r="N459" s="724" t="n">
        <v>338.83</v>
      </c>
    </row>
    <row collapsed="false" customFormat="false" customHeight="true" hidden="false" ht="12.75" outlineLevel="0" r="460">
      <c r="J460" s="726" t="s">
        <v>1155</v>
      </c>
      <c r="K460" s="721"/>
      <c r="L460" s="722"/>
      <c r="M460" s="723" t="n">
        <v>5.04</v>
      </c>
      <c r="N460" s="724" t="n">
        <v>338.83</v>
      </c>
    </row>
    <row collapsed="false" customFormat="false" customHeight="true" hidden="false" ht="12.75" outlineLevel="0" r="461">
      <c r="J461" s="720" t="s">
        <v>784</v>
      </c>
      <c r="K461" s="727" t="n">
        <v>96120</v>
      </c>
      <c r="L461" s="728" t="s">
        <v>128</v>
      </c>
      <c r="M461" s="718" t="n">
        <v>3.76</v>
      </c>
      <c r="N461" s="719" t="n">
        <v>706.05</v>
      </c>
    </row>
    <row collapsed="false" customFormat="false" customHeight="true" hidden="false" ht="12.75" outlineLevel="0" r="462">
      <c r="J462" s="720"/>
      <c r="K462" s="721" t="s">
        <v>1156</v>
      </c>
      <c r="L462" s="722"/>
      <c r="M462" s="723" t="n">
        <v>3.76</v>
      </c>
      <c r="N462" s="724" t="n">
        <v>706.05</v>
      </c>
    </row>
    <row collapsed="false" customFormat="false" customHeight="true" hidden="false" ht="12.75" outlineLevel="0" r="463">
      <c r="J463" s="726" t="s">
        <v>1157</v>
      </c>
      <c r="K463" s="721"/>
      <c r="L463" s="722"/>
      <c r="M463" s="723" t="n">
        <v>3.76</v>
      </c>
      <c r="N463" s="724" t="n">
        <v>706.05</v>
      </c>
    </row>
    <row collapsed="false" customFormat="false" customHeight="true" hidden="false" ht="12.75" outlineLevel="0" r="464">
      <c r="J464" s="720" t="s">
        <v>770</v>
      </c>
      <c r="K464" s="727" t="s">
        <v>43</v>
      </c>
      <c r="L464" s="728" t="s">
        <v>42</v>
      </c>
      <c r="M464" s="718" t="n">
        <v>3.4</v>
      </c>
      <c r="N464" s="719" t="n">
        <v>1207</v>
      </c>
    </row>
    <row collapsed="false" customFormat="false" customHeight="true" hidden="false" ht="12.75" outlineLevel="0" r="465">
      <c r="J465" s="720"/>
      <c r="K465" s="721" t="s">
        <v>1158</v>
      </c>
      <c r="L465" s="722"/>
      <c r="M465" s="723" t="n">
        <v>3.4</v>
      </c>
      <c r="N465" s="724" t="n">
        <v>1207</v>
      </c>
    </row>
    <row collapsed="false" customFormat="false" customHeight="true" hidden="false" ht="12.75" outlineLevel="0" r="466">
      <c r="J466" s="726" t="s">
        <v>1159</v>
      </c>
      <c r="K466" s="721"/>
      <c r="L466" s="722"/>
      <c r="M466" s="723" t="n">
        <v>3.4</v>
      </c>
      <c r="N466" s="724" t="n">
        <v>1207</v>
      </c>
    </row>
    <row collapsed="false" customFormat="false" customHeight="true" hidden="false" ht="12.75" outlineLevel="0" r="467">
      <c r="J467" s="720" t="s">
        <v>760</v>
      </c>
      <c r="K467" s="727" t="n">
        <v>72884</v>
      </c>
      <c r="L467" s="728" t="s">
        <v>78</v>
      </c>
      <c r="M467" s="718" t="n">
        <v>1.11</v>
      </c>
      <c r="N467" s="719" t="n">
        <v>1492.96</v>
      </c>
    </row>
    <row collapsed="false" customFormat="false" customHeight="true" hidden="false" ht="12.75" outlineLevel="0" r="468">
      <c r="J468" s="720"/>
      <c r="K468" s="721" t="s">
        <v>1160</v>
      </c>
      <c r="L468" s="722"/>
      <c r="M468" s="723" t="n">
        <v>1.11</v>
      </c>
      <c r="N468" s="724" t="n">
        <v>1492.96</v>
      </c>
    </row>
    <row collapsed="false" customFormat="false" customHeight="true" hidden="false" ht="12.75" outlineLevel="0" r="469">
      <c r="J469" s="726" t="s">
        <v>1161</v>
      </c>
      <c r="K469" s="721"/>
      <c r="L469" s="722"/>
      <c r="M469" s="723" t="n">
        <v>1.11</v>
      </c>
      <c r="N469" s="724" t="n">
        <v>1492.96</v>
      </c>
    </row>
    <row collapsed="false" customFormat="false" customHeight="true" hidden="false" ht="12.75" outlineLevel="0" r="470">
      <c r="J470" s="720" t="s">
        <v>788</v>
      </c>
      <c r="K470" s="727" t="s">
        <v>98</v>
      </c>
      <c r="L470" s="728" t="s">
        <v>99</v>
      </c>
      <c r="M470" s="718" t="n">
        <v>0.79</v>
      </c>
      <c r="N470" s="719" t="n">
        <v>555.66</v>
      </c>
    </row>
    <row collapsed="false" customFormat="false" customHeight="true" hidden="false" ht="12.75" outlineLevel="0" r="471">
      <c r="J471" s="720"/>
      <c r="K471" s="721" t="s">
        <v>1162</v>
      </c>
      <c r="L471" s="722"/>
      <c r="M471" s="723" t="n">
        <v>0.79</v>
      </c>
      <c r="N471" s="724" t="n">
        <v>555.66</v>
      </c>
    </row>
    <row collapsed="false" customFormat="false" customHeight="true" hidden="false" ht="12.75" outlineLevel="0" r="472">
      <c r="J472" s="726" t="s">
        <v>1163</v>
      </c>
      <c r="K472" s="721"/>
      <c r="L472" s="722"/>
      <c r="M472" s="723" t="n">
        <v>0.79</v>
      </c>
      <c r="N472" s="724" t="n">
        <v>555.66</v>
      </c>
    </row>
    <row collapsed="false" customFormat="false" customHeight="true" hidden="false" ht="12.75" outlineLevel="0" r="473">
      <c r="J473" s="720" t="s">
        <v>750</v>
      </c>
      <c r="K473" s="727" t="s">
        <v>96</v>
      </c>
      <c r="L473" s="728" t="s">
        <v>97</v>
      </c>
      <c r="M473" s="718" t="n">
        <v>0.14</v>
      </c>
      <c r="N473" s="719" t="n">
        <v>1969.43</v>
      </c>
    </row>
    <row collapsed="false" customFormat="false" customHeight="true" hidden="false" ht="12.75" outlineLevel="0" r="474">
      <c r="J474" s="720"/>
      <c r="K474" s="721" t="s">
        <v>1164</v>
      </c>
      <c r="L474" s="722"/>
      <c r="M474" s="723" t="n">
        <v>0.14</v>
      </c>
      <c r="N474" s="724" t="n">
        <v>1969.43</v>
      </c>
    </row>
    <row collapsed="false" customFormat="false" customHeight="true" hidden="false" ht="12.75" outlineLevel="0" r="475">
      <c r="J475" s="726" t="s">
        <v>1165</v>
      </c>
      <c r="K475" s="721"/>
      <c r="L475" s="722"/>
      <c r="M475" s="723" t="n">
        <v>0.14</v>
      </c>
      <c r="N475" s="724" t="n">
        <v>1969.43</v>
      </c>
    </row>
    <row collapsed="false" customFormat="false" customHeight="true" hidden="false" ht="12.75" outlineLevel="0" r="476">
      <c r="J476" s="738" t="s">
        <v>1166</v>
      </c>
      <c r="K476" s="739"/>
      <c r="L476" s="740"/>
      <c r="M476" s="741" t="n">
        <v>164316.88</v>
      </c>
      <c r="N476" s="742" t="n">
        <v>1180493.5</v>
      </c>
    </row>
  </sheetData>
  <printOptions headings="false" gridLines="false" gridLinesSet="true" horizontalCentered="false" verticalCentered="false"/>
  <pageMargins left="0.511805555555555" right="0.511805555555555" top="0.7875" bottom="0.7875" header="0.511805555555555" footer="0.511805555555555"/>
  <pageSetup blackAndWhite="false" cellComments="none" copies="1" draft="false" firstPageNumber="0" fitToHeight="1" fitToWidth="1" horizontalDpi="300" orientation="portrait" pageOrder="downThenOver" paperSize="9" scale="100" useFirstPageNumber="false" usePrinterDefaults="false" verticalDpi="300"/>
  <headerFooter differentFirst="false" differentOddEven="false">
    <oddHeader/>
    <oddFooter/>
  </headerFooter>
</worksheet>
</file>

<file path=xl/worksheets/sheet11.xml><?xml version="1.0" encoding="utf-8"?>
<worksheet xmlns="http://schemas.openxmlformats.org/spreadsheetml/2006/main" xmlns:r="http://schemas.openxmlformats.org/officeDocument/2006/relationships">
  <sheetPr filterMode="true">
    <pageSetUpPr fitToPage="false"/>
  </sheetPr>
  <dimension ref="A1:E6388"/>
  <sheetViews>
    <sheetView colorId="64" defaultGridColor="true" rightToLeft="false" showFormulas="false" showGridLines="true" showOutlineSymbols="true" showRowColHeaders="true" showZeros="true" tabSelected="false" topLeftCell="A1" view="pageBreakPreview" windowProtection="false" workbookViewId="0" zoomScale="100" zoomScaleNormal="100" zoomScalePageLayoutView="100">
      <selection activeCell="B6246" activeCellId="0" pane="topLeft" sqref="B6246"/>
    </sheetView>
  </sheetViews>
  <sheetFormatPr defaultRowHeight="12.75"/>
  <cols>
    <col collapsed="false" hidden="false" max="1" min="1" style="0" width="24.5663265306122"/>
    <col collapsed="false" hidden="false" max="2" min="2" style="0" width="48.7040816326531"/>
    <col collapsed="false" hidden="false" max="3" min="3" style="0" width="8.14285714285714"/>
    <col collapsed="false" hidden="false" max="4" min="4" style="0" width="21.1377551020408"/>
    <col collapsed="false" hidden="false" max="1025" min="5" style="0" width="8.6734693877551"/>
  </cols>
  <sheetData>
    <row collapsed="false" customFormat="false" customHeight="true" hidden="false" ht="36" outlineLevel="0" r="1">
      <c r="A1" s="743" t="s">
        <v>1167</v>
      </c>
      <c r="B1" s="743"/>
      <c r="C1" s="743"/>
      <c r="D1" s="743"/>
      <c r="E1" s="744"/>
    </row>
    <row collapsed="false" customFormat="false" customHeight="true" hidden="false" ht="13.5" outlineLevel="0" r="2">
      <c r="A2" s="743" t="s">
        <v>1168</v>
      </c>
      <c r="B2" s="743"/>
      <c r="C2" s="743"/>
      <c r="D2" s="743"/>
      <c r="E2" s="744"/>
    </row>
    <row collapsed="false" customFormat="false" customHeight="true" hidden="false" ht="42" outlineLevel="0" r="3">
      <c r="A3" s="743" t="s">
        <v>1169</v>
      </c>
      <c r="B3" s="743"/>
      <c r="C3" s="743"/>
      <c r="D3" s="743"/>
      <c r="E3" s="744"/>
    </row>
    <row collapsed="false" customFormat="false" customHeight="true" hidden="false" ht="13.5" outlineLevel="0" r="5">
      <c r="A5" s="745" t="s">
        <v>1170</v>
      </c>
      <c r="B5" s="745" t="s">
        <v>1171</v>
      </c>
      <c r="C5" s="745" t="s">
        <v>1172</v>
      </c>
      <c r="D5" s="745" t="s">
        <v>1173</v>
      </c>
    </row>
    <row collapsed="false" customFormat="false" customHeight="true" hidden="true" ht="13.5" outlineLevel="0" r="7">
      <c r="A7" s="746" t="n">
        <v>97141</v>
      </c>
      <c r="B7" s="745" t="s">
        <v>1174</v>
      </c>
      <c r="C7" s="745" t="s">
        <v>236</v>
      </c>
      <c r="D7" s="747" t="n">
        <v>6.9</v>
      </c>
    </row>
    <row collapsed="false" customFormat="false" customHeight="true" hidden="true" ht="13.5" outlineLevel="0" r="8">
      <c r="A8" s="746" t="n">
        <v>97142</v>
      </c>
      <c r="B8" s="745" t="s">
        <v>1175</v>
      </c>
      <c r="C8" s="745" t="s">
        <v>236</v>
      </c>
      <c r="D8" s="747" t="n">
        <v>7.72</v>
      </c>
    </row>
    <row collapsed="false" customFormat="false" customHeight="true" hidden="true" ht="13.5" outlineLevel="0" r="9">
      <c r="A9" s="746" t="n">
        <v>97143</v>
      </c>
      <c r="B9" s="745" t="s">
        <v>1176</v>
      </c>
      <c r="C9" s="745" t="s">
        <v>236</v>
      </c>
      <c r="D9" s="747" t="n">
        <v>9.79</v>
      </c>
    </row>
    <row collapsed="false" customFormat="false" customHeight="true" hidden="true" ht="13.5" outlineLevel="0" r="10">
      <c r="A10" s="746" t="n">
        <v>97144</v>
      </c>
      <c r="B10" s="745" t="s">
        <v>1177</v>
      </c>
      <c r="C10" s="745" t="s">
        <v>236</v>
      </c>
      <c r="D10" s="747" t="n">
        <v>11.83</v>
      </c>
    </row>
    <row collapsed="false" customFormat="false" customHeight="true" hidden="true" ht="13.5" outlineLevel="0" r="11">
      <c r="A11" s="746" t="n">
        <v>97145</v>
      </c>
      <c r="B11" s="745" t="s">
        <v>1178</v>
      </c>
      <c r="C11" s="745" t="s">
        <v>236</v>
      </c>
      <c r="D11" s="747" t="n">
        <v>13.91</v>
      </c>
    </row>
    <row collapsed="false" customFormat="false" customHeight="true" hidden="true" ht="13.5" outlineLevel="0" r="12">
      <c r="A12" s="746" t="n">
        <v>97146</v>
      </c>
      <c r="B12" s="745" t="s">
        <v>1179</v>
      </c>
      <c r="C12" s="745" t="s">
        <v>236</v>
      </c>
      <c r="D12" s="747" t="n">
        <v>15.98</v>
      </c>
    </row>
    <row collapsed="false" customFormat="false" customHeight="true" hidden="true" ht="13.5" outlineLevel="0" r="13">
      <c r="A13" s="746" t="n">
        <v>97147</v>
      </c>
      <c r="B13" s="745" t="s">
        <v>1180</v>
      </c>
      <c r="C13" s="745" t="s">
        <v>236</v>
      </c>
      <c r="D13" s="747" t="n">
        <v>18.06</v>
      </c>
    </row>
    <row collapsed="false" customFormat="false" customHeight="true" hidden="true" ht="13.5" outlineLevel="0" r="14">
      <c r="A14" s="746" t="n">
        <v>97148</v>
      </c>
      <c r="B14" s="745" t="s">
        <v>1181</v>
      </c>
      <c r="C14" s="745" t="s">
        <v>236</v>
      </c>
      <c r="D14" s="747" t="n">
        <v>20.13</v>
      </c>
    </row>
    <row collapsed="false" customFormat="false" customHeight="true" hidden="true" ht="13.5" outlineLevel="0" r="15">
      <c r="A15" s="746" t="n">
        <v>97149</v>
      </c>
      <c r="B15" s="745" t="s">
        <v>1182</v>
      </c>
      <c r="C15" s="745" t="s">
        <v>236</v>
      </c>
      <c r="D15" s="747" t="n">
        <v>22.22</v>
      </c>
    </row>
    <row collapsed="false" customFormat="false" customHeight="true" hidden="true" ht="13.5" outlineLevel="0" r="16">
      <c r="A16" s="746" t="n">
        <v>97150</v>
      </c>
      <c r="B16" s="745" t="s">
        <v>1183</v>
      </c>
      <c r="C16" s="745" t="s">
        <v>236</v>
      </c>
      <c r="D16" s="747" t="n">
        <v>26.71</v>
      </c>
    </row>
    <row collapsed="false" customFormat="false" customHeight="true" hidden="true" ht="13.5" outlineLevel="0" r="17">
      <c r="A17" s="746" t="n">
        <v>97151</v>
      </c>
      <c r="B17" s="745" t="s">
        <v>1184</v>
      </c>
      <c r="C17" s="745" t="s">
        <v>236</v>
      </c>
      <c r="D17" s="747" t="n">
        <v>31.22</v>
      </c>
    </row>
    <row collapsed="false" customFormat="false" customHeight="true" hidden="true" ht="13.5" outlineLevel="0" r="18">
      <c r="A18" s="746" t="n">
        <v>97152</v>
      </c>
      <c r="B18" s="745" t="s">
        <v>1185</v>
      </c>
      <c r="C18" s="745" t="s">
        <v>236</v>
      </c>
      <c r="D18" s="747" t="n">
        <v>35.59</v>
      </c>
    </row>
    <row collapsed="false" customFormat="false" customHeight="true" hidden="true" ht="13.5" outlineLevel="0" r="19">
      <c r="A19" s="746" t="n">
        <v>97153</v>
      </c>
      <c r="B19" s="745" t="s">
        <v>1186</v>
      </c>
      <c r="C19" s="745" t="s">
        <v>236</v>
      </c>
      <c r="D19" s="747" t="n">
        <v>40.05</v>
      </c>
    </row>
    <row collapsed="false" customFormat="false" customHeight="true" hidden="true" ht="13.5" outlineLevel="0" r="20">
      <c r="A20" s="746" t="n">
        <v>97154</v>
      </c>
      <c r="B20" s="745" t="s">
        <v>1187</v>
      </c>
      <c r="C20" s="745" t="s">
        <v>236</v>
      </c>
      <c r="D20" s="747" t="n">
        <v>44.53</v>
      </c>
    </row>
    <row collapsed="false" customFormat="false" customHeight="true" hidden="true" ht="13.5" outlineLevel="0" r="21">
      <c r="A21" s="746" t="n">
        <v>97155</v>
      </c>
      <c r="B21" s="745" t="s">
        <v>1188</v>
      </c>
      <c r="C21" s="745" t="s">
        <v>236</v>
      </c>
      <c r="D21" s="747" t="n">
        <v>49.01</v>
      </c>
    </row>
    <row collapsed="false" customFormat="false" customHeight="true" hidden="true" ht="13.5" outlineLevel="0" r="22">
      <c r="A22" s="746" t="n">
        <v>97156</v>
      </c>
      <c r="B22" s="745" t="s">
        <v>1189</v>
      </c>
      <c r="C22" s="745" t="s">
        <v>236</v>
      </c>
      <c r="D22" s="747" t="n">
        <v>58.22</v>
      </c>
    </row>
    <row collapsed="false" customFormat="false" customHeight="true" hidden="true" ht="13.5" outlineLevel="0" r="23">
      <c r="A23" s="746" t="n">
        <v>97157</v>
      </c>
      <c r="B23" s="745" t="s">
        <v>1190</v>
      </c>
      <c r="C23" s="745" t="s">
        <v>236</v>
      </c>
      <c r="D23" s="747" t="n">
        <v>4.18</v>
      </c>
    </row>
    <row collapsed="false" customFormat="false" customHeight="true" hidden="true" ht="13.5" outlineLevel="0" r="24">
      <c r="A24" s="746" t="n">
        <v>97158</v>
      </c>
      <c r="B24" s="745" t="s">
        <v>1191</v>
      </c>
      <c r="C24" s="745" t="s">
        <v>236</v>
      </c>
      <c r="D24" s="747" t="n">
        <v>4.68</v>
      </c>
    </row>
    <row collapsed="false" customFormat="false" customHeight="true" hidden="true" ht="13.5" outlineLevel="0" r="25">
      <c r="A25" s="746" t="n">
        <v>97159</v>
      </c>
      <c r="B25" s="745" t="s">
        <v>1192</v>
      </c>
      <c r="C25" s="745" t="s">
        <v>236</v>
      </c>
      <c r="D25" s="747" t="n">
        <v>5.94</v>
      </c>
    </row>
    <row collapsed="false" customFormat="false" customHeight="true" hidden="true" ht="13.5" outlineLevel="0" r="26">
      <c r="A26" s="746" t="n">
        <v>97160</v>
      </c>
      <c r="B26" s="745" t="s">
        <v>1193</v>
      </c>
      <c r="C26" s="745" t="s">
        <v>236</v>
      </c>
      <c r="D26" s="747" t="n">
        <v>7.18</v>
      </c>
    </row>
    <row collapsed="false" customFormat="false" customHeight="true" hidden="true" ht="13.5" outlineLevel="0" r="27">
      <c r="A27" s="746" t="n">
        <v>97161</v>
      </c>
      <c r="B27" s="745" t="s">
        <v>1194</v>
      </c>
      <c r="C27" s="745" t="s">
        <v>236</v>
      </c>
      <c r="D27" s="747" t="n">
        <v>8.46</v>
      </c>
    </row>
    <row collapsed="false" customFormat="false" customHeight="true" hidden="true" ht="13.5" outlineLevel="0" r="28">
      <c r="A28" s="746" t="n">
        <v>97162</v>
      </c>
      <c r="B28" s="745" t="s">
        <v>1195</v>
      </c>
      <c r="C28" s="745" t="s">
        <v>236</v>
      </c>
      <c r="D28" s="747" t="n">
        <v>9.71</v>
      </c>
    </row>
    <row collapsed="false" customFormat="false" customHeight="true" hidden="true" ht="13.5" outlineLevel="0" r="29">
      <c r="A29" s="746" t="n">
        <v>97163</v>
      </c>
      <c r="B29" s="745" t="s">
        <v>1196</v>
      </c>
      <c r="C29" s="745" t="s">
        <v>236</v>
      </c>
      <c r="D29" s="747" t="n">
        <v>10.99</v>
      </c>
    </row>
    <row collapsed="false" customFormat="false" customHeight="true" hidden="true" ht="13.5" outlineLevel="0" r="30">
      <c r="A30" s="746" t="n">
        <v>97164</v>
      </c>
      <c r="B30" s="745" t="s">
        <v>1197</v>
      </c>
      <c r="C30" s="745" t="s">
        <v>236</v>
      </c>
      <c r="D30" s="747" t="n">
        <v>12.26</v>
      </c>
    </row>
    <row collapsed="false" customFormat="false" customHeight="true" hidden="true" ht="13.5" outlineLevel="0" r="31">
      <c r="A31" s="746" t="n">
        <v>97165</v>
      </c>
      <c r="B31" s="745" t="s">
        <v>1198</v>
      </c>
      <c r="C31" s="745" t="s">
        <v>236</v>
      </c>
      <c r="D31" s="747" t="n">
        <v>13.55</v>
      </c>
    </row>
    <row collapsed="false" customFormat="false" customHeight="true" hidden="true" ht="13.5" outlineLevel="0" r="32">
      <c r="A32" s="746" t="n">
        <v>97166</v>
      </c>
      <c r="B32" s="745" t="s">
        <v>1199</v>
      </c>
      <c r="C32" s="745" t="s">
        <v>236</v>
      </c>
      <c r="D32" s="747" t="n">
        <v>16.3</v>
      </c>
    </row>
    <row collapsed="false" customFormat="false" customHeight="true" hidden="true" ht="13.5" outlineLevel="0" r="33">
      <c r="A33" s="746" t="n">
        <v>97167</v>
      </c>
      <c r="B33" s="745" t="s">
        <v>1200</v>
      </c>
      <c r="C33" s="745" t="s">
        <v>236</v>
      </c>
      <c r="D33" s="747" t="n">
        <v>19.07</v>
      </c>
    </row>
    <row collapsed="false" customFormat="false" customHeight="true" hidden="true" ht="13.5" outlineLevel="0" r="34">
      <c r="A34" s="746" t="n">
        <v>97168</v>
      </c>
      <c r="B34" s="745" t="s">
        <v>1201</v>
      </c>
      <c r="C34" s="745" t="s">
        <v>236</v>
      </c>
      <c r="D34" s="747" t="n">
        <v>21.68</v>
      </c>
    </row>
    <row collapsed="false" customFormat="false" customHeight="true" hidden="true" ht="13.5" outlineLevel="0" r="35">
      <c r="A35" s="746" t="n">
        <v>97169</v>
      </c>
      <c r="B35" s="745" t="s">
        <v>1202</v>
      </c>
      <c r="C35" s="745" t="s">
        <v>236</v>
      </c>
      <c r="D35" s="747" t="n">
        <v>24.41</v>
      </c>
    </row>
    <row collapsed="false" customFormat="false" customHeight="true" hidden="true" ht="13.5" outlineLevel="0" r="36">
      <c r="A36" s="746" t="n">
        <v>97170</v>
      </c>
      <c r="B36" s="745" t="s">
        <v>1203</v>
      </c>
      <c r="C36" s="745" t="s">
        <v>236</v>
      </c>
      <c r="D36" s="747" t="n">
        <v>27.14</v>
      </c>
    </row>
    <row collapsed="false" customFormat="false" customHeight="true" hidden="true" ht="13.5" outlineLevel="0" r="37">
      <c r="A37" s="746" t="n">
        <v>97171</v>
      </c>
      <c r="B37" s="745" t="s">
        <v>1204</v>
      </c>
      <c r="C37" s="745" t="s">
        <v>236</v>
      </c>
      <c r="D37" s="747" t="n">
        <v>29.89</v>
      </c>
    </row>
    <row collapsed="false" customFormat="false" customHeight="true" hidden="true" ht="13.5" outlineLevel="0" r="38">
      <c r="A38" s="746" t="n">
        <v>97172</v>
      </c>
      <c r="B38" s="745" t="s">
        <v>1205</v>
      </c>
      <c r="C38" s="745" t="s">
        <v>236</v>
      </c>
      <c r="D38" s="747" t="n">
        <v>35.61</v>
      </c>
    </row>
    <row collapsed="false" customFormat="false" customHeight="true" hidden="true" ht="13.5" outlineLevel="0" r="39">
      <c r="A39" s="746" t="n">
        <v>97173</v>
      </c>
      <c r="B39" s="745" t="s">
        <v>1206</v>
      </c>
      <c r="C39" s="745" t="s">
        <v>236</v>
      </c>
      <c r="D39" s="747" t="n">
        <v>29.83</v>
      </c>
    </row>
    <row collapsed="false" customFormat="false" customHeight="true" hidden="true" ht="13.5" outlineLevel="0" r="40">
      <c r="A40" s="746" t="n">
        <v>97174</v>
      </c>
      <c r="B40" s="745" t="s">
        <v>1207</v>
      </c>
      <c r="C40" s="745" t="s">
        <v>236</v>
      </c>
      <c r="D40" s="747" t="n">
        <v>34.48</v>
      </c>
    </row>
    <row collapsed="false" customFormat="false" customHeight="true" hidden="true" ht="13.5" outlineLevel="0" r="41">
      <c r="A41" s="746" t="n">
        <v>97175</v>
      </c>
      <c r="B41" s="745" t="s">
        <v>1208</v>
      </c>
      <c r="C41" s="745" t="s">
        <v>236</v>
      </c>
      <c r="D41" s="747" t="n">
        <v>39.14</v>
      </c>
    </row>
    <row collapsed="false" customFormat="false" customHeight="true" hidden="true" ht="13.5" outlineLevel="0" r="42">
      <c r="A42" s="746" t="n">
        <v>97176</v>
      </c>
      <c r="B42" s="745" t="s">
        <v>1209</v>
      </c>
      <c r="C42" s="745" t="s">
        <v>236</v>
      </c>
      <c r="D42" s="747" t="n">
        <v>43.78</v>
      </c>
    </row>
    <row collapsed="false" customFormat="false" customHeight="true" hidden="true" ht="13.5" outlineLevel="0" r="43">
      <c r="A43" s="746" t="n">
        <v>97177</v>
      </c>
      <c r="B43" s="745" t="s">
        <v>1210</v>
      </c>
      <c r="C43" s="745" t="s">
        <v>236</v>
      </c>
      <c r="D43" s="747" t="n">
        <v>53.09</v>
      </c>
    </row>
    <row collapsed="false" customFormat="false" customHeight="true" hidden="true" ht="13.5" outlineLevel="0" r="44">
      <c r="A44" s="746" t="n">
        <v>97178</v>
      </c>
      <c r="B44" s="745" t="s">
        <v>1211</v>
      </c>
      <c r="C44" s="745" t="s">
        <v>236</v>
      </c>
      <c r="D44" s="747" t="n">
        <v>62.39</v>
      </c>
    </row>
    <row collapsed="false" customFormat="false" customHeight="true" hidden="true" ht="13.5" outlineLevel="0" r="45">
      <c r="A45" s="746" t="n">
        <v>97179</v>
      </c>
      <c r="B45" s="745" t="s">
        <v>1212</v>
      </c>
      <c r="C45" s="745" t="s">
        <v>236</v>
      </c>
      <c r="D45" s="747" t="n">
        <v>71.69</v>
      </c>
    </row>
    <row collapsed="false" customFormat="false" customHeight="true" hidden="true" ht="13.5" outlineLevel="0" r="46">
      <c r="A46" s="746" t="n">
        <v>97180</v>
      </c>
      <c r="B46" s="745" t="s">
        <v>1213</v>
      </c>
      <c r="C46" s="745" t="s">
        <v>236</v>
      </c>
      <c r="D46" s="747" t="n">
        <v>81</v>
      </c>
    </row>
    <row collapsed="false" customFormat="false" customHeight="true" hidden="true" ht="13.5" outlineLevel="0" r="47">
      <c r="A47" s="746" t="n">
        <v>97181</v>
      </c>
      <c r="B47" s="745" t="s">
        <v>1214</v>
      </c>
      <c r="C47" s="745" t="s">
        <v>236</v>
      </c>
      <c r="D47" s="747" t="n">
        <v>93.1</v>
      </c>
    </row>
    <row collapsed="false" customFormat="false" customHeight="true" hidden="true" ht="13.5" outlineLevel="0" r="48">
      <c r="A48" s="746" t="n">
        <v>97182</v>
      </c>
      <c r="B48" s="745" t="s">
        <v>1215</v>
      </c>
      <c r="C48" s="745" t="s">
        <v>236</v>
      </c>
      <c r="D48" s="747" t="n">
        <v>102.71</v>
      </c>
    </row>
    <row collapsed="false" customFormat="false" customHeight="true" hidden="true" ht="13.5" outlineLevel="0" r="49">
      <c r="A49" s="746" t="n">
        <v>97183</v>
      </c>
      <c r="B49" s="745" t="s">
        <v>1216</v>
      </c>
      <c r="C49" s="745" t="s">
        <v>236</v>
      </c>
      <c r="D49" s="747" t="n">
        <v>24.71</v>
      </c>
    </row>
    <row collapsed="false" customFormat="false" customHeight="true" hidden="true" ht="13.5" outlineLevel="0" r="50">
      <c r="A50" s="746" t="n">
        <v>97184</v>
      </c>
      <c r="B50" s="745" t="s">
        <v>1217</v>
      </c>
      <c r="C50" s="745" t="s">
        <v>236</v>
      </c>
      <c r="D50" s="747" t="n">
        <v>28.62</v>
      </c>
    </row>
    <row collapsed="false" customFormat="false" customHeight="true" hidden="true" ht="13.5" outlineLevel="0" r="51">
      <c r="A51" s="746" t="n">
        <v>97185</v>
      </c>
      <c r="B51" s="745" t="s">
        <v>1218</v>
      </c>
      <c r="C51" s="745" t="s">
        <v>236</v>
      </c>
      <c r="D51" s="747" t="n">
        <v>32.55</v>
      </c>
    </row>
    <row collapsed="false" customFormat="false" customHeight="true" hidden="true" ht="13.5" outlineLevel="0" r="52">
      <c r="A52" s="746" t="n">
        <v>97186</v>
      </c>
      <c r="B52" s="745" t="s">
        <v>1219</v>
      </c>
      <c r="C52" s="745" t="s">
        <v>236</v>
      </c>
      <c r="D52" s="747" t="n">
        <v>36.47</v>
      </c>
    </row>
    <row collapsed="false" customFormat="false" customHeight="true" hidden="true" ht="13.5" outlineLevel="0" r="53">
      <c r="A53" s="746" t="n">
        <v>97187</v>
      </c>
      <c r="B53" s="745" t="s">
        <v>1220</v>
      </c>
      <c r="C53" s="745" t="s">
        <v>236</v>
      </c>
      <c r="D53" s="747" t="n">
        <v>44.33</v>
      </c>
    </row>
    <row collapsed="false" customFormat="false" customHeight="true" hidden="true" ht="13.5" outlineLevel="0" r="54">
      <c r="A54" s="746" t="n">
        <v>97188</v>
      </c>
      <c r="B54" s="745" t="s">
        <v>1221</v>
      </c>
      <c r="C54" s="745" t="s">
        <v>236</v>
      </c>
      <c r="D54" s="747" t="n">
        <v>52.17</v>
      </c>
    </row>
    <row collapsed="false" customFormat="false" customHeight="true" hidden="true" ht="13.5" outlineLevel="0" r="55">
      <c r="A55" s="746" t="n">
        <v>97189</v>
      </c>
      <c r="B55" s="745" t="s">
        <v>1222</v>
      </c>
      <c r="C55" s="745" t="s">
        <v>236</v>
      </c>
      <c r="D55" s="747" t="n">
        <v>60.01</v>
      </c>
    </row>
    <row collapsed="false" customFormat="false" customHeight="true" hidden="true" ht="13.5" outlineLevel="0" r="56">
      <c r="A56" s="746" t="n">
        <v>97190</v>
      </c>
      <c r="B56" s="745" t="s">
        <v>1223</v>
      </c>
      <c r="C56" s="745" t="s">
        <v>236</v>
      </c>
      <c r="D56" s="747" t="n">
        <v>67.86</v>
      </c>
    </row>
    <row collapsed="false" customFormat="false" customHeight="true" hidden="true" ht="13.5" outlineLevel="0" r="57">
      <c r="A57" s="746" t="n">
        <v>97191</v>
      </c>
      <c r="B57" s="745" t="s">
        <v>1224</v>
      </c>
      <c r="C57" s="745" t="s">
        <v>236</v>
      </c>
      <c r="D57" s="747" t="n">
        <v>77.9</v>
      </c>
    </row>
    <row collapsed="false" customFormat="false" customHeight="true" hidden="true" ht="13.5" outlineLevel="0" r="58">
      <c r="A58" s="746" t="n">
        <v>97192</v>
      </c>
      <c r="B58" s="745" t="s">
        <v>1225</v>
      </c>
      <c r="C58" s="745" t="s">
        <v>236</v>
      </c>
      <c r="D58" s="747" t="n">
        <v>86</v>
      </c>
    </row>
    <row collapsed="false" customFormat="false" customHeight="true" hidden="true" ht="13.5" outlineLevel="0" r="59">
      <c r="A59" s="746" t="n">
        <v>90694</v>
      </c>
      <c r="B59" s="745" t="s">
        <v>1226</v>
      </c>
      <c r="C59" s="745" t="s">
        <v>236</v>
      </c>
      <c r="D59" s="747" t="n">
        <v>22.17</v>
      </c>
    </row>
    <row collapsed="false" customFormat="false" customHeight="true" hidden="true" ht="13.5" outlineLevel="0" r="60">
      <c r="A60" s="746" t="n">
        <v>90695</v>
      </c>
      <c r="B60" s="745" t="s">
        <v>1227</v>
      </c>
      <c r="C60" s="745" t="s">
        <v>236</v>
      </c>
      <c r="D60" s="747" t="n">
        <v>45.27</v>
      </c>
    </row>
    <row collapsed="false" customFormat="false" customHeight="true" hidden="true" ht="13.5" outlineLevel="0" r="61">
      <c r="A61" s="746" t="n">
        <v>90696</v>
      </c>
      <c r="B61" s="745" t="s">
        <v>1228</v>
      </c>
      <c r="C61" s="745" t="s">
        <v>236</v>
      </c>
      <c r="D61" s="747" t="n">
        <v>66.91</v>
      </c>
    </row>
    <row collapsed="false" customFormat="false" customHeight="true" hidden="true" ht="13.5" outlineLevel="0" r="62">
      <c r="A62" s="746" t="n">
        <v>90697</v>
      </c>
      <c r="B62" s="745" t="s">
        <v>1229</v>
      </c>
      <c r="C62" s="745" t="s">
        <v>236</v>
      </c>
      <c r="D62" s="747" t="n">
        <v>111.9</v>
      </c>
    </row>
    <row collapsed="false" customFormat="false" customHeight="true" hidden="true" ht="13.5" outlineLevel="0" r="63">
      <c r="A63" s="746" t="n">
        <v>90698</v>
      </c>
      <c r="B63" s="745" t="s">
        <v>1230</v>
      </c>
      <c r="C63" s="745" t="s">
        <v>236</v>
      </c>
      <c r="D63" s="747" t="n">
        <v>178.56</v>
      </c>
    </row>
    <row collapsed="false" customFormat="false" customHeight="true" hidden="true" ht="13.5" outlineLevel="0" r="64">
      <c r="A64" s="746" t="n">
        <v>90699</v>
      </c>
      <c r="B64" s="745" t="s">
        <v>1231</v>
      </c>
      <c r="C64" s="745" t="s">
        <v>236</v>
      </c>
      <c r="D64" s="747" t="n">
        <v>220.53</v>
      </c>
    </row>
    <row collapsed="false" customFormat="false" customHeight="true" hidden="true" ht="13.5" outlineLevel="0" r="65">
      <c r="A65" s="746" t="n">
        <v>90700</v>
      </c>
      <c r="B65" s="745" t="s">
        <v>1232</v>
      </c>
      <c r="C65" s="745" t="s">
        <v>236</v>
      </c>
      <c r="D65" s="747" t="n">
        <v>290.18</v>
      </c>
    </row>
    <row collapsed="false" customFormat="false" customHeight="true" hidden="true" ht="13.5" outlineLevel="0" r="66">
      <c r="A66" s="746" t="n">
        <v>90701</v>
      </c>
      <c r="B66" s="745" t="s">
        <v>1233</v>
      </c>
      <c r="C66" s="745" t="s">
        <v>236</v>
      </c>
      <c r="D66" s="747" t="n">
        <v>39.71</v>
      </c>
    </row>
    <row collapsed="false" customFormat="false" customHeight="true" hidden="true" ht="13.5" outlineLevel="0" r="67">
      <c r="A67" s="746" t="n">
        <v>90702</v>
      </c>
      <c r="B67" s="745" t="s">
        <v>1234</v>
      </c>
      <c r="C67" s="745" t="s">
        <v>236</v>
      </c>
      <c r="D67" s="747" t="n">
        <v>61.25</v>
      </c>
    </row>
    <row collapsed="false" customFormat="false" customHeight="true" hidden="true" ht="13.5" outlineLevel="0" r="68">
      <c r="A68" s="746" t="n">
        <v>90703</v>
      </c>
      <c r="B68" s="745" t="s">
        <v>1235</v>
      </c>
      <c r="C68" s="745" t="s">
        <v>236</v>
      </c>
      <c r="D68" s="747" t="n">
        <v>98.08</v>
      </c>
    </row>
    <row collapsed="false" customFormat="false" customHeight="true" hidden="true" ht="13.5" outlineLevel="0" r="69">
      <c r="A69" s="746" t="n">
        <v>90704</v>
      </c>
      <c r="B69" s="745" t="s">
        <v>1236</v>
      </c>
      <c r="C69" s="745" t="s">
        <v>236</v>
      </c>
      <c r="D69" s="747" t="n">
        <v>134.3</v>
      </c>
    </row>
    <row collapsed="false" customFormat="false" customHeight="true" hidden="true" ht="13.5" outlineLevel="0" r="70">
      <c r="A70" s="746" t="n">
        <v>90705</v>
      </c>
      <c r="B70" s="745" t="s">
        <v>1237</v>
      </c>
      <c r="C70" s="745" t="s">
        <v>236</v>
      </c>
      <c r="D70" s="747" t="n">
        <v>187.41</v>
      </c>
    </row>
    <row collapsed="false" customFormat="false" customHeight="true" hidden="true" ht="13.5" outlineLevel="0" r="71">
      <c r="A71" s="746" t="n">
        <v>90706</v>
      </c>
      <c r="B71" s="745" t="s">
        <v>1238</v>
      </c>
      <c r="C71" s="745" t="s">
        <v>236</v>
      </c>
      <c r="D71" s="747" t="n">
        <v>225.29</v>
      </c>
    </row>
    <row collapsed="false" customFormat="false" customHeight="true" hidden="true" ht="13.5" outlineLevel="0" r="72">
      <c r="A72" s="746" t="n">
        <v>90708</v>
      </c>
      <c r="B72" s="745" t="s">
        <v>1239</v>
      </c>
      <c r="C72" s="745" t="s">
        <v>236</v>
      </c>
      <c r="D72" s="747" t="n">
        <v>604.54</v>
      </c>
    </row>
    <row collapsed="false" customFormat="false" customHeight="true" hidden="true" ht="13.5" outlineLevel="0" r="73">
      <c r="A73" s="746" t="n">
        <v>90709</v>
      </c>
      <c r="B73" s="745" t="s">
        <v>1240</v>
      </c>
      <c r="C73" s="745" t="s">
        <v>236</v>
      </c>
      <c r="D73" s="747" t="n">
        <v>24.22</v>
      </c>
    </row>
    <row collapsed="false" customFormat="false" customHeight="true" hidden="true" ht="13.5" outlineLevel="0" r="74">
      <c r="A74" s="746" t="n">
        <v>90710</v>
      </c>
      <c r="B74" s="745" t="s">
        <v>1241</v>
      </c>
      <c r="C74" s="745" t="s">
        <v>236</v>
      </c>
      <c r="D74" s="747" t="n">
        <v>47.33</v>
      </c>
    </row>
    <row collapsed="false" customFormat="false" customHeight="true" hidden="true" ht="13.5" outlineLevel="0" r="75">
      <c r="A75" s="746" t="n">
        <v>90711</v>
      </c>
      <c r="B75" s="745" t="s">
        <v>1242</v>
      </c>
      <c r="C75" s="745" t="s">
        <v>236</v>
      </c>
      <c r="D75" s="747" t="n">
        <v>68.95</v>
      </c>
    </row>
    <row collapsed="false" customFormat="false" customHeight="true" hidden="true" ht="13.5" outlineLevel="0" r="76">
      <c r="A76" s="746" t="n">
        <v>90712</v>
      </c>
      <c r="B76" s="745" t="s">
        <v>1243</v>
      </c>
      <c r="C76" s="745" t="s">
        <v>236</v>
      </c>
      <c r="D76" s="747" t="n">
        <v>113.95</v>
      </c>
    </row>
    <row collapsed="false" customFormat="false" customHeight="true" hidden="true" ht="13.5" outlineLevel="0" r="77">
      <c r="A77" s="746" t="n">
        <v>90713</v>
      </c>
      <c r="B77" s="745" t="s">
        <v>1244</v>
      </c>
      <c r="C77" s="745" t="s">
        <v>236</v>
      </c>
      <c r="D77" s="747" t="n">
        <v>180.6</v>
      </c>
    </row>
    <row collapsed="false" customFormat="false" customHeight="true" hidden="true" ht="13.5" outlineLevel="0" r="78">
      <c r="A78" s="746" t="n">
        <v>90714</v>
      </c>
      <c r="B78" s="745" t="s">
        <v>1245</v>
      </c>
      <c r="C78" s="745" t="s">
        <v>236</v>
      </c>
      <c r="D78" s="747" t="n">
        <v>222.57</v>
      </c>
    </row>
    <row collapsed="false" customFormat="false" customHeight="true" hidden="true" ht="13.5" outlineLevel="0" r="79">
      <c r="A79" s="746" t="n">
        <v>90715</v>
      </c>
      <c r="B79" s="745" t="s">
        <v>1246</v>
      </c>
      <c r="C79" s="745" t="s">
        <v>236</v>
      </c>
      <c r="D79" s="747" t="n">
        <v>294.15</v>
      </c>
    </row>
    <row collapsed="false" customFormat="false" customHeight="true" hidden="true" ht="13.5" outlineLevel="0" r="80">
      <c r="A80" s="746" t="n">
        <v>90716</v>
      </c>
      <c r="B80" s="745" t="s">
        <v>1247</v>
      </c>
      <c r="C80" s="745" t="s">
        <v>236</v>
      </c>
      <c r="D80" s="747" t="n">
        <v>41.76</v>
      </c>
    </row>
    <row collapsed="false" customFormat="false" customHeight="true" hidden="true" ht="13.5" outlineLevel="0" r="81">
      <c r="A81" s="746" t="n">
        <v>90717</v>
      </c>
      <c r="B81" s="745" t="s">
        <v>1248</v>
      </c>
      <c r="C81" s="745" t="s">
        <v>236</v>
      </c>
      <c r="D81" s="747" t="n">
        <v>63.29</v>
      </c>
    </row>
    <row collapsed="false" customFormat="false" customHeight="true" hidden="true" ht="13.5" outlineLevel="0" r="82">
      <c r="A82" s="746" t="n">
        <v>90718</v>
      </c>
      <c r="B82" s="745" t="s">
        <v>1249</v>
      </c>
      <c r="C82" s="745" t="s">
        <v>236</v>
      </c>
      <c r="D82" s="747" t="n">
        <v>100.13</v>
      </c>
    </row>
    <row collapsed="false" customFormat="false" customHeight="true" hidden="true" ht="13.5" outlineLevel="0" r="83">
      <c r="A83" s="746" t="n">
        <v>90719</v>
      </c>
      <c r="B83" s="745" t="s">
        <v>1250</v>
      </c>
      <c r="C83" s="745" t="s">
        <v>236</v>
      </c>
      <c r="D83" s="747" t="n">
        <v>136.34</v>
      </c>
    </row>
    <row collapsed="false" customFormat="false" customHeight="true" hidden="true" ht="13.5" outlineLevel="0" r="84">
      <c r="A84" s="746" t="n">
        <v>90720</v>
      </c>
      <c r="B84" s="745" t="s">
        <v>1251</v>
      </c>
      <c r="C84" s="745" t="s">
        <v>236</v>
      </c>
      <c r="D84" s="747" t="n">
        <v>189.45</v>
      </c>
    </row>
    <row collapsed="false" customFormat="false" customHeight="true" hidden="true" ht="13.5" outlineLevel="0" r="85">
      <c r="A85" s="746" t="n">
        <v>90721</v>
      </c>
      <c r="B85" s="745" t="s">
        <v>1252</v>
      </c>
      <c r="C85" s="745" t="s">
        <v>236</v>
      </c>
      <c r="D85" s="747" t="n">
        <v>229.26</v>
      </c>
    </row>
    <row collapsed="false" customFormat="false" customHeight="true" hidden="true" ht="13.5" outlineLevel="0" r="86">
      <c r="A86" s="746" t="n">
        <v>90723</v>
      </c>
      <c r="B86" s="745" t="s">
        <v>1253</v>
      </c>
      <c r="C86" s="745" t="s">
        <v>236</v>
      </c>
      <c r="D86" s="747" t="n">
        <v>606.96</v>
      </c>
    </row>
    <row collapsed="false" customFormat="false" customHeight="true" hidden="true" ht="13.5" outlineLevel="0" r="87">
      <c r="A87" s="746" t="n">
        <v>90724</v>
      </c>
      <c r="B87" s="745" t="s">
        <v>1254</v>
      </c>
      <c r="C87" s="745" t="s">
        <v>30</v>
      </c>
      <c r="D87" s="747" t="n">
        <v>23.47</v>
      </c>
    </row>
    <row collapsed="false" customFormat="false" customHeight="true" hidden="true" ht="13.5" outlineLevel="0" r="88">
      <c r="A88" s="746" t="n">
        <v>90725</v>
      </c>
      <c r="B88" s="745" t="s">
        <v>1255</v>
      </c>
      <c r="C88" s="745" t="s">
        <v>30</v>
      </c>
      <c r="D88" s="747" t="n">
        <v>28.93</v>
      </c>
    </row>
    <row collapsed="false" customFormat="false" customHeight="true" hidden="true" ht="13.5" outlineLevel="0" r="89">
      <c r="A89" s="746" t="n">
        <v>90726</v>
      </c>
      <c r="B89" s="745" t="s">
        <v>1256</v>
      </c>
      <c r="C89" s="745" t="s">
        <v>30</v>
      </c>
      <c r="D89" s="747" t="n">
        <v>34.38</v>
      </c>
    </row>
    <row collapsed="false" customFormat="false" customHeight="true" hidden="true" ht="13.5" outlineLevel="0" r="90">
      <c r="A90" s="746" t="n">
        <v>90727</v>
      </c>
      <c r="B90" s="745" t="s">
        <v>1257</v>
      </c>
      <c r="C90" s="745" t="s">
        <v>30</v>
      </c>
      <c r="D90" s="747" t="n">
        <v>39.83</v>
      </c>
    </row>
    <row collapsed="false" customFormat="false" customHeight="true" hidden="true" ht="13.5" outlineLevel="0" r="91">
      <c r="A91" s="746" t="n">
        <v>90728</v>
      </c>
      <c r="B91" s="745" t="s">
        <v>1258</v>
      </c>
      <c r="C91" s="745" t="s">
        <v>30</v>
      </c>
      <c r="D91" s="747" t="n">
        <v>45.29</v>
      </c>
    </row>
    <row collapsed="false" customFormat="false" customHeight="true" hidden="true" ht="13.5" outlineLevel="0" r="92">
      <c r="A92" s="746" t="n">
        <v>90729</v>
      </c>
      <c r="B92" s="745" t="s">
        <v>1259</v>
      </c>
      <c r="C92" s="745" t="s">
        <v>30</v>
      </c>
      <c r="D92" s="747" t="n">
        <v>50.75</v>
      </c>
    </row>
    <row collapsed="false" customFormat="false" customHeight="true" hidden="true" ht="13.5" outlineLevel="0" r="93">
      <c r="A93" s="746" t="n">
        <v>90730</v>
      </c>
      <c r="B93" s="745" t="s">
        <v>1260</v>
      </c>
      <c r="C93" s="745" t="s">
        <v>30</v>
      </c>
      <c r="D93" s="747" t="n">
        <v>56.25</v>
      </c>
    </row>
    <row collapsed="false" customFormat="false" customHeight="true" hidden="true" ht="13.5" outlineLevel="0" r="94">
      <c r="A94" s="746" t="n">
        <v>90731</v>
      </c>
      <c r="B94" s="745" t="s">
        <v>1261</v>
      </c>
      <c r="C94" s="745" t="s">
        <v>30</v>
      </c>
      <c r="D94" s="747" t="n">
        <v>61.7</v>
      </c>
    </row>
    <row collapsed="false" customFormat="false" customHeight="true" hidden="true" ht="13.5" outlineLevel="0" r="95">
      <c r="A95" s="746" t="n">
        <v>90732</v>
      </c>
      <c r="B95" s="745" t="s">
        <v>1262</v>
      </c>
      <c r="C95" s="745" t="s">
        <v>30</v>
      </c>
      <c r="D95" s="747" t="n">
        <v>78.08</v>
      </c>
    </row>
    <row collapsed="false" customFormat="false" customHeight="true" hidden="true" ht="13.5" outlineLevel="0" r="96">
      <c r="A96" s="746" t="n">
        <v>90733</v>
      </c>
      <c r="B96" s="745" t="s">
        <v>1263</v>
      </c>
      <c r="C96" s="745" t="s">
        <v>236</v>
      </c>
      <c r="D96" s="747" t="n">
        <v>2.58</v>
      </c>
    </row>
    <row collapsed="false" customFormat="false" customHeight="true" hidden="true" ht="13.5" outlineLevel="0" r="97">
      <c r="A97" s="746" t="n">
        <v>90734</v>
      </c>
      <c r="B97" s="745" t="s">
        <v>1264</v>
      </c>
      <c r="C97" s="745" t="s">
        <v>236</v>
      </c>
      <c r="D97" s="747" t="n">
        <v>3.14</v>
      </c>
    </row>
    <row collapsed="false" customFormat="false" customHeight="true" hidden="true" ht="13.5" outlineLevel="0" r="98">
      <c r="A98" s="746" t="n">
        <v>90735</v>
      </c>
      <c r="B98" s="745" t="s">
        <v>1265</v>
      </c>
      <c r="C98" s="745" t="s">
        <v>236</v>
      </c>
      <c r="D98" s="747" t="n">
        <v>3.74</v>
      </c>
    </row>
    <row collapsed="false" customFormat="false" customHeight="true" hidden="true" ht="13.5" outlineLevel="0" r="99">
      <c r="A99" s="746" t="n">
        <v>90736</v>
      </c>
      <c r="B99" s="745" t="s">
        <v>1266</v>
      </c>
      <c r="C99" s="745" t="s">
        <v>236</v>
      </c>
      <c r="D99" s="747" t="n">
        <v>4.31</v>
      </c>
    </row>
    <row collapsed="false" customFormat="false" customHeight="true" hidden="true" ht="13.5" outlineLevel="0" r="100">
      <c r="A100" s="746" t="n">
        <v>90737</v>
      </c>
      <c r="B100" s="745" t="s">
        <v>1267</v>
      </c>
      <c r="C100" s="745" t="s">
        <v>236</v>
      </c>
      <c r="D100" s="747" t="n">
        <v>4.89</v>
      </c>
    </row>
    <row collapsed="false" customFormat="false" customHeight="true" hidden="true" ht="13.5" outlineLevel="0" r="101">
      <c r="A101" s="746" t="n">
        <v>90738</v>
      </c>
      <c r="B101" s="745" t="s">
        <v>1268</v>
      </c>
      <c r="C101" s="745" t="s">
        <v>236</v>
      </c>
      <c r="D101" s="747" t="n">
        <v>5.47</v>
      </c>
    </row>
    <row collapsed="false" customFormat="false" customHeight="true" hidden="true" ht="13.5" outlineLevel="0" r="102">
      <c r="A102" s="746" t="n">
        <v>90739</v>
      </c>
      <c r="B102" s="745" t="s">
        <v>1269</v>
      </c>
      <c r="C102" s="745" t="s">
        <v>236</v>
      </c>
      <c r="D102" s="747" t="n">
        <v>11.69</v>
      </c>
    </row>
    <row collapsed="false" customFormat="false" customHeight="true" hidden="true" ht="13.5" outlineLevel="0" r="103">
      <c r="A103" s="746" t="n">
        <v>90740</v>
      </c>
      <c r="B103" s="745" t="s">
        <v>1270</v>
      </c>
      <c r="C103" s="745" t="s">
        <v>236</v>
      </c>
      <c r="D103" s="747" t="n">
        <v>5.76</v>
      </c>
    </row>
    <row collapsed="false" customFormat="false" customHeight="true" hidden="true" ht="13.5" outlineLevel="0" r="104">
      <c r="A104" s="746" t="n">
        <v>90741</v>
      </c>
      <c r="B104" s="745" t="s">
        <v>1271</v>
      </c>
      <c r="C104" s="745" t="s">
        <v>236</v>
      </c>
      <c r="D104" s="747" t="n">
        <v>6.34</v>
      </c>
    </row>
    <row collapsed="false" customFormat="false" customHeight="true" hidden="true" ht="13.5" outlineLevel="0" r="105">
      <c r="A105" s="746" t="n">
        <v>90742</v>
      </c>
      <c r="B105" s="745" t="s">
        <v>1272</v>
      </c>
      <c r="C105" s="745" t="s">
        <v>236</v>
      </c>
      <c r="D105" s="747" t="n">
        <v>6.91</v>
      </c>
    </row>
    <row collapsed="false" customFormat="false" customHeight="true" hidden="true" ht="13.5" outlineLevel="0" r="106">
      <c r="A106" s="746" t="n">
        <v>90743</v>
      </c>
      <c r="B106" s="745" t="s">
        <v>1273</v>
      </c>
      <c r="C106" s="745" t="s">
        <v>236</v>
      </c>
      <c r="D106" s="747" t="n">
        <v>7.49</v>
      </c>
    </row>
    <row collapsed="false" customFormat="false" customHeight="true" hidden="true" ht="13.5" outlineLevel="0" r="107">
      <c r="A107" s="746" t="n">
        <v>90744</v>
      </c>
      <c r="B107" s="745" t="s">
        <v>1274</v>
      </c>
      <c r="C107" s="745" t="s">
        <v>236</v>
      </c>
      <c r="D107" s="747" t="n">
        <v>8.07</v>
      </c>
    </row>
    <row collapsed="false" customFormat="false" customHeight="true" hidden="true" ht="13.5" outlineLevel="0" r="108">
      <c r="A108" s="746" t="n">
        <v>90745</v>
      </c>
      <c r="B108" s="745" t="s">
        <v>1275</v>
      </c>
      <c r="C108" s="745" t="s">
        <v>236</v>
      </c>
      <c r="D108" s="747" t="n">
        <v>16.72</v>
      </c>
    </row>
    <row collapsed="false" customFormat="false" customHeight="true" hidden="true" ht="13.5" outlineLevel="0" r="109">
      <c r="A109" s="746" t="n">
        <v>90746</v>
      </c>
      <c r="B109" s="745" t="s">
        <v>1276</v>
      </c>
      <c r="C109" s="745" t="s">
        <v>236</v>
      </c>
      <c r="D109" s="747" t="n">
        <v>3.5</v>
      </c>
    </row>
    <row collapsed="false" customFormat="false" customHeight="true" hidden="true" ht="13.5" outlineLevel="0" r="110">
      <c r="A110" s="746" t="n">
        <v>90747</v>
      </c>
      <c r="B110" s="745" t="s">
        <v>1277</v>
      </c>
      <c r="C110" s="745" t="s">
        <v>236</v>
      </c>
      <c r="D110" s="747" t="n">
        <v>12.69</v>
      </c>
    </row>
    <row collapsed="false" customFormat="false" customHeight="true" hidden="true" ht="13.5" outlineLevel="0" r="111">
      <c r="A111" s="746" t="n">
        <v>90748</v>
      </c>
      <c r="B111" s="745" t="s">
        <v>1278</v>
      </c>
      <c r="C111" s="745" t="s">
        <v>236</v>
      </c>
      <c r="D111" s="747" t="n">
        <v>4.63</v>
      </c>
    </row>
    <row collapsed="false" customFormat="false" customHeight="true" hidden="true" ht="13.5" outlineLevel="0" r="112">
      <c r="A112" s="746" t="n">
        <v>90749</v>
      </c>
      <c r="B112" s="745" t="s">
        <v>1279</v>
      </c>
      <c r="C112" s="745" t="s">
        <v>236</v>
      </c>
      <c r="D112" s="747" t="n">
        <v>5.2</v>
      </c>
    </row>
    <row collapsed="false" customFormat="false" customHeight="true" hidden="true" ht="13.5" outlineLevel="0" r="113">
      <c r="A113" s="746" t="n">
        <v>90750</v>
      </c>
      <c r="B113" s="745" t="s">
        <v>1280</v>
      </c>
      <c r="C113" s="745" t="s">
        <v>236</v>
      </c>
      <c r="D113" s="747" t="n">
        <v>5.78</v>
      </c>
    </row>
    <row collapsed="false" customFormat="false" customHeight="true" hidden="true" ht="13.5" outlineLevel="0" r="114">
      <c r="A114" s="746" t="n">
        <v>90751</v>
      </c>
      <c r="B114" s="745" t="s">
        <v>1281</v>
      </c>
      <c r="C114" s="745" t="s">
        <v>236</v>
      </c>
      <c r="D114" s="747" t="n">
        <v>6.36</v>
      </c>
    </row>
    <row collapsed="false" customFormat="false" customHeight="true" hidden="true" ht="13.5" outlineLevel="0" r="115">
      <c r="A115" s="746" t="n">
        <v>90752</v>
      </c>
      <c r="B115" s="745" t="s">
        <v>1282</v>
      </c>
      <c r="C115" s="745" t="s">
        <v>236</v>
      </c>
      <c r="D115" s="747" t="n">
        <v>6.93</v>
      </c>
    </row>
    <row collapsed="false" customFormat="false" customHeight="true" hidden="true" ht="13.5" outlineLevel="0" r="116">
      <c r="A116" s="746" t="n">
        <v>90753</v>
      </c>
      <c r="B116" s="745" t="s">
        <v>1283</v>
      </c>
      <c r="C116" s="745" t="s">
        <v>236</v>
      </c>
      <c r="D116" s="747" t="n">
        <v>7.51</v>
      </c>
    </row>
    <row collapsed="false" customFormat="false" customHeight="true" hidden="true" ht="13.5" outlineLevel="0" r="117">
      <c r="A117" s="746" t="n">
        <v>90754</v>
      </c>
      <c r="B117" s="745" t="s">
        <v>1284</v>
      </c>
      <c r="C117" s="745" t="s">
        <v>236</v>
      </c>
      <c r="D117" s="747" t="n">
        <v>15.66</v>
      </c>
    </row>
    <row collapsed="false" customFormat="false" customHeight="true" hidden="true" ht="13.5" outlineLevel="0" r="118">
      <c r="A118" s="746" t="n">
        <v>90755</v>
      </c>
      <c r="B118" s="745" t="s">
        <v>1285</v>
      </c>
      <c r="C118" s="745" t="s">
        <v>236</v>
      </c>
      <c r="D118" s="747" t="n">
        <v>7.81</v>
      </c>
    </row>
    <row collapsed="false" customFormat="false" customHeight="true" hidden="true" ht="13.5" outlineLevel="0" r="119">
      <c r="A119" s="746" t="n">
        <v>90756</v>
      </c>
      <c r="B119" s="745" t="s">
        <v>1286</v>
      </c>
      <c r="C119" s="745" t="s">
        <v>236</v>
      </c>
      <c r="D119" s="747" t="n">
        <v>8.38</v>
      </c>
    </row>
    <row collapsed="false" customFormat="false" customHeight="true" hidden="true" ht="13.5" outlineLevel="0" r="120">
      <c r="A120" s="746" t="n">
        <v>90757</v>
      </c>
      <c r="B120" s="745" t="s">
        <v>1287</v>
      </c>
      <c r="C120" s="745" t="s">
        <v>236</v>
      </c>
      <c r="D120" s="747" t="n">
        <v>8.96</v>
      </c>
    </row>
    <row collapsed="false" customFormat="false" customHeight="true" hidden="true" ht="13.5" outlineLevel="0" r="121">
      <c r="A121" s="746" t="n">
        <v>90758</v>
      </c>
      <c r="B121" s="745" t="s">
        <v>1288</v>
      </c>
      <c r="C121" s="745" t="s">
        <v>236</v>
      </c>
      <c r="D121" s="747" t="n">
        <v>9.53</v>
      </c>
    </row>
    <row collapsed="false" customFormat="false" customHeight="true" hidden="true" ht="13.5" outlineLevel="0" r="122">
      <c r="A122" s="746" t="n">
        <v>90759</v>
      </c>
      <c r="B122" s="745" t="s">
        <v>1289</v>
      </c>
      <c r="C122" s="745" t="s">
        <v>236</v>
      </c>
      <c r="D122" s="747" t="n">
        <v>10.11</v>
      </c>
    </row>
    <row collapsed="false" customFormat="false" customHeight="true" hidden="true" ht="13.5" outlineLevel="0" r="123">
      <c r="A123" s="746" t="n">
        <v>90760</v>
      </c>
      <c r="B123" s="745" t="s">
        <v>1290</v>
      </c>
      <c r="C123" s="745" t="s">
        <v>236</v>
      </c>
      <c r="D123" s="747" t="n">
        <v>20.69</v>
      </c>
    </row>
    <row collapsed="false" customFormat="false" customHeight="true" hidden="true" ht="13.5" outlineLevel="0" r="124">
      <c r="A124" s="746" t="n">
        <v>90761</v>
      </c>
      <c r="B124" s="745" t="s">
        <v>1291</v>
      </c>
      <c r="C124" s="745" t="s">
        <v>236</v>
      </c>
      <c r="D124" s="747" t="n">
        <v>4.29</v>
      </c>
    </row>
    <row collapsed="false" customFormat="false" customHeight="true" hidden="true" ht="13.5" outlineLevel="0" r="125">
      <c r="A125" s="746" t="n">
        <v>90762</v>
      </c>
      <c r="B125" s="745" t="s">
        <v>1292</v>
      </c>
      <c r="C125" s="745" t="s">
        <v>236</v>
      </c>
      <c r="D125" s="747" t="n">
        <v>15.11</v>
      </c>
    </row>
    <row collapsed="false" customFormat="false" customHeight="true" hidden="true" ht="13.5" outlineLevel="0" r="126">
      <c r="A126" s="746" t="n">
        <v>94869</v>
      </c>
      <c r="B126" s="745" t="s">
        <v>1293</v>
      </c>
      <c r="C126" s="745" t="s">
        <v>236</v>
      </c>
      <c r="D126" s="747" t="n">
        <v>122.61</v>
      </c>
    </row>
    <row collapsed="false" customFormat="false" customHeight="true" hidden="true" ht="13.5" outlineLevel="0" r="127">
      <c r="A127" s="746" t="n">
        <v>94870</v>
      </c>
      <c r="B127" s="745" t="s">
        <v>1294</v>
      </c>
      <c r="C127" s="745" t="s">
        <v>236</v>
      </c>
      <c r="D127" s="747" t="n">
        <v>0.85</v>
      </c>
    </row>
    <row collapsed="false" customFormat="false" customHeight="true" hidden="true" ht="13.5" outlineLevel="0" r="128">
      <c r="A128" s="746" t="n">
        <v>94871</v>
      </c>
      <c r="B128" s="745" t="s">
        <v>1295</v>
      </c>
      <c r="C128" s="745" t="s">
        <v>236</v>
      </c>
      <c r="D128" s="747" t="n">
        <v>145.45</v>
      </c>
    </row>
    <row collapsed="false" customFormat="false" customHeight="true" hidden="true" ht="13.5" outlineLevel="0" r="129">
      <c r="A129" s="746" t="n">
        <v>94872</v>
      </c>
      <c r="B129" s="745" t="s">
        <v>1296</v>
      </c>
      <c r="C129" s="745" t="s">
        <v>236</v>
      </c>
      <c r="D129" s="747" t="n">
        <v>1.5</v>
      </c>
    </row>
    <row collapsed="false" customFormat="false" customHeight="true" hidden="true" ht="13.5" outlineLevel="0" r="130">
      <c r="A130" s="746" t="n">
        <v>94875</v>
      </c>
      <c r="B130" s="745" t="s">
        <v>1297</v>
      </c>
      <c r="C130" s="745" t="s">
        <v>236</v>
      </c>
      <c r="D130" s="747" t="n">
        <v>854.53</v>
      </c>
    </row>
    <row collapsed="false" customFormat="false" customHeight="true" hidden="true" ht="13.5" outlineLevel="0" r="131">
      <c r="A131" s="746" t="n">
        <v>94876</v>
      </c>
      <c r="B131" s="745" t="s">
        <v>1298</v>
      </c>
      <c r="C131" s="745" t="s">
        <v>236</v>
      </c>
      <c r="D131" s="747" t="n">
        <v>19.22</v>
      </c>
    </row>
    <row collapsed="false" customFormat="false" customHeight="true" hidden="true" ht="13.5" outlineLevel="0" r="132">
      <c r="A132" s="746" t="n">
        <v>94878</v>
      </c>
      <c r="B132" s="745" t="s">
        <v>1299</v>
      </c>
      <c r="C132" s="745" t="s">
        <v>236</v>
      </c>
      <c r="D132" s="747" t="n">
        <v>22.57</v>
      </c>
    </row>
    <row collapsed="false" customFormat="false" customHeight="true" hidden="true" ht="13.5" outlineLevel="0" r="133">
      <c r="A133" s="746" t="n">
        <v>94879</v>
      </c>
      <c r="B133" s="745" t="s">
        <v>1300</v>
      </c>
      <c r="C133" s="745" t="s">
        <v>236</v>
      </c>
      <c r="D133" s="748" t="n">
        <v>1139.01</v>
      </c>
    </row>
    <row collapsed="false" customFormat="false" customHeight="true" hidden="true" ht="13.5" outlineLevel="0" r="134">
      <c r="A134" s="746" t="n">
        <v>94880</v>
      </c>
      <c r="B134" s="745" t="s">
        <v>1301</v>
      </c>
      <c r="C134" s="745" t="s">
        <v>236</v>
      </c>
      <c r="D134" s="747" t="n">
        <v>27.63</v>
      </c>
    </row>
    <row collapsed="false" customFormat="false" customHeight="true" hidden="true" ht="13.5" outlineLevel="0" r="135">
      <c r="A135" s="746" t="n">
        <v>94881</v>
      </c>
      <c r="B135" s="745" t="s">
        <v>1302</v>
      </c>
      <c r="C135" s="745" t="s">
        <v>236</v>
      </c>
      <c r="D135" s="748" t="n">
        <v>1775.2</v>
      </c>
    </row>
    <row collapsed="false" customFormat="false" customHeight="true" hidden="true" ht="13.5" outlineLevel="0" r="136">
      <c r="A136" s="746" t="n">
        <v>94882</v>
      </c>
      <c r="B136" s="745" t="s">
        <v>1303</v>
      </c>
      <c r="C136" s="745" t="s">
        <v>236</v>
      </c>
      <c r="D136" s="747" t="n">
        <v>32.77</v>
      </c>
    </row>
    <row collapsed="false" customFormat="false" customHeight="true" hidden="true" ht="13.5" outlineLevel="0" r="137">
      <c r="A137" s="746" t="n">
        <v>94884</v>
      </c>
      <c r="B137" s="745" t="s">
        <v>1304</v>
      </c>
      <c r="C137" s="745" t="s">
        <v>236</v>
      </c>
      <c r="D137" s="747" t="n">
        <v>43.21</v>
      </c>
    </row>
    <row collapsed="false" customFormat="false" customHeight="true" hidden="true" ht="13.5" outlineLevel="0" r="138">
      <c r="A138" s="746" t="n">
        <v>94885</v>
      </c>
      <c r="B138" s="745" t="s">
        <v>1305</v>
      </c>
      <c r="C138" s="745" t="s">
        <v>236</v>
      </c>
      <c r="D138" s="747" t="n">
        <v>122.86</v>
      </c>
    </row>
    <row collapsed="false" customFormat="false" customHeight="true" hidden="true" ht="13.5" outlineLevel="0" r="139">
      <c r="A139" s="746" t="n">
        <v>94886</v>
      </c>
      <c r="B139" s="745" t="s">
        <v>1306</v>
      </c>
      <c r="C139" s="745" t="s">
        <v>236</v>
      </c>
      <c r="D139" s="747" t="n">
        <v>1.1</v>
      </c>
    </row>
    <row collapsed="false" customFormat="false" customHeight="true" hidden="true" ht="13.5" outlineLevel="0" r="140">
      <c r="A140" s="746" t="n">
        <v>94887</v>
      </c>
      <c r="B140" s="745" t="s">
        <v>1307</v>
      </c>
      <c r="C140" s="745" t="s">
        <v>236</v>
      </c>
      <c r="D140" s="747" t="n">
        <v>145.86</v>
      </c>
    </row>
    <row collapsed="false" customFormat="false" customHeight="true" hidden="true" ht="13.5" outlineLevel="0" r="141">
      <c r="A141" s="746" t="n">
        <v>94888</v>
      </c>
      <c r="B141" s="745" t="s">
        <v>1308</v>
      </c>
      <c r="C141" s="745" t="s">
        <v>236</v>
      </c>
      <c r="D141" s="747" t="n">
        <v>1.91</v>
      </c>
    </row>
    <row collapsed="false" customFormat="false" customHeight="true" hidden="true" ht="13.5" outlineLevel="0" r="142">
      <c r="A142" s="746" t="n">
        <v>94891</v>
      </c>
      <c r="B142" s="745" t="s">
        <v>1309</v>
      </c>
      <c r="C142" s="745" t="s">
        <v>236</v>
      </c>
      <c r="D142" s="747" t="n">
        <v>857.63</v>
      </c>
    </row>
    <row collapsed="false" customFormat="false" customHeight="true" hidden="true" ht="13.5" outlineLevel="0" r="143">
      <c r="A143" s="746" t="n">
        <v>94892</v>
      </c>
      <c r="B143" s="745" t="s">
        <v>1310</v>
      </c>
      <c r="C143" s="745" t="s">
        <v>236</v>
      </c>
      <c r="D143" s="747" t="n">
        <v>22.32</v>
      </c>
    </row>
    <row collapsed="false" customFormat="false" customHeight="true" hidden="true" ht="13.5" outlineLevel="0" r="144">
      <c r="A144" s="746" t="n">
        <v>94894</v>
      </c>
      <c r="B144" s="745" t="s">
        <v>1311</v>
      </c>
      <c r="C144" s="745" t="s">
        <v>236</v>
      </c>
      <c r="D144" s="747" t="n">
        <v>25.92</v>
      </c>
    </row>
    <row collapsed="false" customFormat="false" customHeight="true" hidden="true" ht="13.5" outlineLevel="0" r="145">
      <c r="A145" s="746" t="n">
        <v>94895</v>
      </c>
      <c r="B145" s="745" t="s">
        <v>1312</v>
      </c>
      <c r="C145" s="745" t="s">
        <v>236</v>
      </c>
      <c r="D145" s="748" t="n">
        <v>1142.7</v>
      </c>
    </row>
    <row collapsed="false" customFormat="false" customHeight="true" hidden="true" ht="13.5" outlineLevel="0" r="146">
      <c r="A146" s="746" t="n">
        <v>94896</v>
      </c>
      <c r="B146" s="745" t="s">
        <v>1313</v>
      </c>
      <c r="C146" s="745" t="s">
        <v>236</v>
      </c>
      <c r="D146" s="747" t="n">
        <v>31.32</v>
      </c>
    </row>
    <row collapsed="false" customFormat="false" customHeight="true" hidden="true" ht="13.5" outlineLevel="0" r="147">
      <c r="A147" s="746" t="n">
        <v>94897</v>
      </c>
      <c r="B147" s="745" t="s">
        <v>1314</v>
      </c>
      <c r="C147" s="745" t="s">
        <v>236</v>
      </c>
      <c r="D147" s="748" t="n">
        <v>1779.16</v>
      </c>
    </row>
    <row collapsed="false" customFormat="false" customHeight="true" hidden="true" ht="13.5" outlineLevel="0" r="148">
      <c r="A148" s="746" t="n">
        <v>94898</v>
      </c>
      <c r="B148" s="745" t="s">
        <v>1315</v>
      </c>
      <c r="C148" s="745" t="s">
        <v>236</v>
      </c>
      <c r="D148" s="747" t="n">
        <v>36.73</v>
      </c>
    </row>
    <row collapsed="false" customFormat="false" customHeight="true" hidden="true" ht="13.5" outlineLevel="0" r="149">
      <c r="A149" s="746" t="n">
        <v>94900</v>
      </c>
      <c r="B149" s="745" t="s">
        <v>1316</v>
      </c>
      <c r="C149" s="745" t="s">
        <v>236</v>
      </c>
      <c r="D149" s="747" t="n">
        <v>47.54</v>
      </c>
    </row>
    <row collapsed="false" customFormat="false" customHeight="true" hidden="true" ht="13.5" outlineLevel="0" r="150">
      <c r="A150" s="746" t="n">
        <v>97121</v>
      </c>
      <c r="B150" s="745" t="s">
        <v>1317</v>
      </c>
      <c r="C150" s="745" t="s">
        <v>236</v>
      </c>
      <c r="D150" s="747" t="n">
        <v>1.89</v>
      </c>
    </row>
    <row collapsed="false" customFormat="false" customHeight="true" hidden="true" ht="13.5" outlineLevel="0" r="151">
      <c r="A151" s="746" t="n">
        <v>97122</v>
      </c>
      <c r="B151" s="745" t="s">
        <v>1318</v>
      </c>
      <c r="C151" s="745" t="s">
        <v>236</v>
      </c>
      <c r="D151" s="747" t="n">
        <v>2.62</v>
      </c>
    </row>
    <row collapsed="false" customFormat="false" customHeight="true" hidden="true" ht="13.5" outlineLevel="0" r="152">
      <c r="A152" s="746" t="n">
        <v>97123</v>
      </c>
      <c r="B152" s="745" t="s">
        <v>1319</v>
      </c>
      <c r="C152" s="745" t="s">
        <v>236</v>
      </c>
      <c r="D152" s="747" t="n">
        <v>3.33</v>
      </c>
    </row>
    <row collapsed="false" customFormat="false" customHeight="true" hidden="true" ht="13.5" outlineLevel="0" r="153">
      <c r="A153" s="746" t="n">
        <v>97124</v>
      </c>
      <c r="B153" s="745" t="s">
        <v>1320</v>
      </c>
      <c r="C153" s="745" t="s">
        <v>236</v>
      </c>
      <c r="D153" s="747" t="n">
        <v>0.81</v>
      </c>
    </row>
    <row collapsed="false" customFormat="false" customHeight="true" hidden="true" ht="13.5" outlineLevel="0" r="154">
      <c r="A154" s="746" t="n">
        <v>97125</v>
      </c>
      <c r="B154" s="745" t="s">
        <v>1321</v>
      </c>
      <c r="C154" s="745" t="s">
        <v>236</v>
      </c>
      <c r="D154" s="747" t="n">
        <v>1.14</v>
      </c>
    </row>
    <row collapsed="false" customFormat="false" customHeight="true" hidden="true" ht="13.5" outlineLevel="0" r="155">
      <c r="A155" s="746" t="n">
        <v>97126</v>
      </c>
      <c r="B155" s="745" t="s">
        <v>1322</v>
      </c>
      <c r="C155" s="745" t="s">
        <v>236</v>
      </c>
      <c r="D155" s="747" t="n">
        <v>1.46</v>
      </c>
    </row>
    <row collapsed="false" customFormat="false" customHeight="true" hidden="true" ht="13.5" outlineLevel="0" r="156">
      <c r="A156" s="746" t="n">
        <v>92833</v>
      </c>
      <c r="B156" s="745" t="s">
        <v>1323</v>
      </c>
      <c r="C156" s="745" t="s">
        <v>236</v>
      </c>
      <c r="D156" s="747" t="n">
        <v>112.96</v>
      </c>
    </row>
    <row collapsed="false" customFormat="false" customHeight="true" hidden="true" ht="13.5" outlineLevel="0" r="157">
      <c r="A157" s="746" t="n">
        <v>92834</v>
      </c>
      <c r="B157" s="745" t="s">
        <v>1324</v>
      </c>
      <c r="C157" s="745" t="s">
        <v>236</v>
      </c>
      <c r="D157" s="747" t="n">
        <v>7.08</v>
      </c>
    </row>
    <row collapsed="false" customFormat="false" customHeight="true" hidden="true" ht="13.5" outlineLevel="0" r="158">
      <c r="A158" s="746" t="n">
        <v>92835</v>
      </c>
      <c r="B158" s="745" t="s">
        <v>1325</v>
      </c>
      <c r="C158" s="745" t="s">
        <v>236</v>
      </c>
      <c r="D158" s="747" t="n">
        <v>148.51</v>
      </c>
    </row>
    <row collapsed="false" customFormat="false" customHeight="true" hidden="true" ht="13.5" outlineLevel="0" r="159">
      <c r="A159" s="746" t="n">
        <v>92836</v>
      </c>
      <c r="B159" s="745" t="s">
        <v>1326</v>
      </c>
      <c r="C159" s="745" t="s">
        <v>236</v>
      </c>
      <c r="D159" s="747" t="n">
        <v>9.03</v>
      </c>
    </row>
    <row collapsed="false" customFormat="false" customHeight="true" hidden="true" ht="13.5" outlineLevel="0" r="160">
      <c r="A160" s="746" t="n">
        <v>92837</v>
      </c>
      <c r="B160" s="745" t="s">
        <v>1327</v>
      </c>
      <c r="C160" s="745" t="s">
        <v>236</v>
      </c>
      <c r="D160" s="747" t="n">
        <v>187.08</v>
      </c>
    </row>
    <row collapsed="false" customFormat="false" customHeight="true" hidden="true" ht="13.5" outlineLevel="0" r="161">
      <c r="A161" s="746" t="n">
        <v>92838</v>
      </c>
      <c r="B161" s="745" t="s">
        <v>1328</v>
      </c>
      <c r="C161" s="745" t="s">
        <v>236</v>
      </c>
      <c r="D161" s="747" t="n">
        <v>10.86</v>
      </c>
    </row>
    <row collapsed="false" customFormat="false" customHeight="true" hidden="true" ht="13.5" outlineLevel="0" r="162">
      <c r="A162" s="746" t="n">
        <v>92839</v>
      </c>
      <c r="B162" s="745" t="s">
        <v>1329</v>
      </c>
      <c r="C162" s="745" t="s">
        <v>236</v>
      </c>
      <c r="D162" s="747" t="n">
        <v>245.15</v>
      </c>
    </row>
    <row collapsed="false" customFormat="false" customHeight="true" hidden="true" ht="13.5" outlineLevel="0" r="163">
      <c r="A163" s="746" t="n">
        <v>92840</v>
      </c>
      <c r="B163" s="745" t="s">
        <v>1330</v>
      </c>
      <c r="C163" s="745" t="s">
        <v>236</v>
      </c>
      <c r="D163" s="747" t="n">
        <v>12.84</v>
      </c>
    </row>
    <row collapsed="false" customFormat="false" customHeight="true" hidden="true" ht="13.5" outlineLevel="0" r="164">
      <c r="A164" s="746" t="n">
        <v>92841</v>
      </c>
      <c r="B164" s="745" t="s">
        <v>1331</v>
      </c>
      <c r="C164" s="745" t="s">
        <v>236</v>
      </c>
      <c r="D164" s="747" t="n">
        <v>277.63</v>
      </c>
    </row>
    <row collapsed="false" customFormat="false" customHeight="true" hidden="true" ht="13.5" outlineLevel="0" r="165">
      <c r="A165" s="746" t="n">
        <v>92842</v>
      </c>
      <c r="B165" s="745" t="s">
        <v>1332</v>
      </c>
      <c r="C165" s="745" t="s">
        <v>236</v>
      </c>
      <c r="D165" s="747" t="n">
        <v>14.7</v>
      </c>
    </row>
    <row collapsed="false" customFormat="false" customHeight="true" hidden="true" ht="13.5" outlineLevel="0" r="166">
      <c r="A166" s="746" t="n">
        <v>92844</v>
      </c>
      <c r="B166" s="745" t="s">
        <v>1333</v>
      </c>
      <c r="C166" s="745" t="s">
        <v>236</v>
      </c>
      <c r="D166" s="747" t="n">
        <v>16.67</v>
      </c>
    </row>
    <row collapsed="false" customFormat="false" customHeight="true" hidden="true" ht="13.5" outlineLevel="0" r="167">
      <c r="A167" s="746" t="n">
        <v>92846</v>
      </c>
      <c r="B167" s="745" t="s">
        <v>1334</v>
      </c>
      <c r="C167" s="745" t="s">
        <v>236</v>
      </c>
      <c r="D167" s="747" t="n">
        <v>18.51</v>
      </c>
    </row>
    <row collapsed="false" customFormat="false" customHeight="true" hidden="true" ht="13.5" outlineLevel="0" r="168">
      <c r="A168" s="746" t="n">
        <v>92847</v>
      </c>
      <c r="B168" s="745" t="s">
        <v>1335</v>
      </c>
      <c r="C168" s="745" t="s">
        <v>236</v>
      </c>
      <c r="D168" s="747" t="n">
        <v>483.02</v>
      </c>
    </row>
    <row collapsed="false" customFormat="false" customHeight="true" hidden="true" ht="13.5" outlineLevel="0" r="169">
      <c r="A169" s="746" t="n">
        <v>92848</v>
      </c>
      <c r="B169" s="745" t="s">
        <v>1336</v>
      </c>
      <c r="C169" s="745" t="s">
        <v>236</v>
      </c>
      <c r="D169" s="747" t="n">
        <v>20.53</v>
      </c>
    </row>
    <row collapsed="false" customFormat="false" customHeight="true" hidden="true" ht="13.5" outlineLevel="0" r="170">
      <c r="A170" s="746" t="n">
        <v>92849</v>
      </c>
      <c r="B170" s="745" t="s">
        <v>1337</v>
      </c>
      <c r="C170" s="745" t="s">
        <v>236</v>
      </c>
      <c r="D170" s="747" t="n">
        <v>119.17</v>
      </c>
    </row>
    <row collapsed="false" customFormat="false" customHeight="true" hidden="true" ht="13.5" outlineLevel="0" r="171">
      <c r="A171" s="746" t="n">
        <v>92850</v>
      </c>
      <c r="B171" s="745" t="s">
        <v>1338</v>
      </c>
      <c r="C171" s="745" t="s">
        <v>236</v>
      </c>
      <c r="D171" s="747" t="n">
        <v>13.39</v>
      </c>
    </row>
    <row collapsed="false" customFormat="false" customHeight="true" hidden="true" ht="13.5" outlineLevel="0" r="172">
      <c r="A172" s="746" t="n">
        <v>92851</v>
      </c>
      <c r="B172" s="745" t="s">
        <v>1339</v>
      </c>
      <c r="C172" s="745" t="s">
        <v>236</v>
      </c>
      <c r="D172" s="747" t="n">
        <v>156.27</v>
      </c>
    </row>
    <row collapsed="false" customFormat="false" customHeight="true" hidden="true" ht="13.5" outlineLevel="0" r="173">
      <c r="A173" s="746" t="n">
        <v>92852</v>
      </c>
      <c r="B173" s="745" t="s">
        <v>1340</v>
      </c>
      <c r="C173" s="745" t="s">
        <v>236</v>
      </c>
      <c r="D173" s="747" t="n">
        <v>16.92</v>
      </c>
    </row>
    <row collapsed="false" customFormat="false" customHeight="true" hidden="true" ht="13.5" outlineLevel="0" r="174">
      <c r="A174" s="746" t="n">
        <v>92853</v>
      </c>
      <c r="B174" s="745" t="s">
        <v>1341</v>
      </c>
      <c r="C174" s="745" t="s">
        <v>236</v>
      </c>
      <c r="D174" s="747" t="n">
        <v>196.66</v>
      </c>
    </row>
    <row collapsed="false" customFormat="false" customHeight="true" hidden="true" ht="13.5" outlineLevel="0" r="175">
      <c r="A175" s="746" t="n">
        <v>92854</v>
      </c>
      <c r="B175" s="745" t="s">
        <v>1342</v>
      </c>
      <c r="C175" s="745" t="s">
        <v>236</v>
      </c>
      <c r="D175" s="747" t="n">
        <v>20.6</v>
      </c>
    </row>
    <row collapsed="false" customFormat="false" customHeight="true" hidden="true" ht="13.5" outlineLevel="0" r="176">
      <c r="A176" s="746" t="n">
        <v>92855</v>
      </c>
      <c r="B176" s="745" t="s">
        <v>1343</v>
      </c>
      <c r="C176" s="745" t="s">
        <v>236</v>
      </c>
      <c r="D176" s="747" t="n">
        <v>256.39</v>
      </c>
    </row>
    <row collapsed="false" customFormat="false" customHeight="true" hidden="true" ht="13.5" outlineLevel="0" r="177">
      <c r="A177" s="746" t="n">
        <v>92856</v>
      </c>
      <c r="B177" s="745" t="s">
        <v>1344</v>
      </c>
      <c r="C177" s="745" t="s">
        <v>236</v>
      </c>
      <c r="D177" s="747" t="n">
        <v>24.29</v>
      </c>
    </row>
    <row collapsed="false" customFormat="false" customHeight="true" hidden="true" ht="13.5" outlineLevel="0" r="178">
      <c r="A178" s="746" t="n">
        <v>92857</v>
      </c>
      <c r="B178" s="745" t="s">
        <v>1345</v>
      </c>
      <c r="C178" s="745" t="s">
        <v>236</v>
      </c>
      <c r="D178" s="747" t="n">
        <v>290.51</v>
      </c>
    </row>
    <row collapsed="false" customFormat="false" customHeight="true" hidden="true" ht="13.5" outlineLevel="0" r="179">
      <c r="A179" s="746" t="n">
        <v>92858</v>
      </c>
      <c r="B179" s="745" t="s">
        <v>1346</v>
      </c>
      <c r="C179" s="745" t="s">
        <v>236</v>
      </c>
      <c r="D179" s="747" t="n">
        <v>27.8</v>
      </c>
    </row>
    <row collapsed="false" customFormat="false" customHeight="true" hidden="true" ht="13.5" outlineLevel="0" r="180">
      <c r="A180" s="746" t="n">
        <v>92860</v>
      </c>
      <c r="B180" s="745" t="s">
        <v>1347</v>
      </c>
      <c r="C180" s="745" t="s">
        <v>236</v>
      </c>
      <c r="D180" s="747" t="n">
        <v>31.55</v>
      </c>
    </row>
    <row collapsed="false" customFormat="false" customHeight="true" hidden="true" ht="13.5" outlineLevel="0" r="181">
      <c r="A181" s="746" t="n">
        <v>92862</v>
      </c>
      <c r="B181" s="745" t="s">
        <v>1348</v>
      </c>
      <c r="C181" s="745" t="s">
        <v>236</v>
      </c>
      <c r="D181" s="747" t="n">
        <v>35.22</v>
      </c>
    </row>
    <row collapsed="false" customFormat="false" customHeight="true" hidden="true" ht="13.5" outlineLevel="0" r="182">
      <c r="A182" s="746" t="n">
        <v>92863</v>
      </c>
      <c r="B182" s="745" t="s">
        <v>1349</v>
      </c>
      <c r="C182" s="745" t="s">
        <v>236</v>
      </c>
      <c r="D182" s="747" t="n">
        <v>501.07</v>
      </c>
    </row>
    <row collapsed="false" customFormat="false" customHeight="true" hidden="true" ht="13.5" outlineLevel="0" r="183">
      <c r="A183" s="746" t="n">
        <v>92864</v>
      </c>
      <c r="B183" s="745" t="s">
        <v>1350</v>
      </c>
      <c r="C183" s="745" t="s">
        <v>236</v>
      </c>
      <c r="D183" s="747" t="n">
        <v>38.88</v>
      </c>
    </row>
    <row collapsed="false" customFormat="false" customHeight="true" hidden="true" ht="13.5" outlineLevel="0" r="184">
      <c r="A184" s="746" t="n">
        <v>92210</v>
      </c>
      <c r="B184" s="745" t="s">
        <v>1351</v>
      </c>
      <c r="C184" s="745" t="s">
        <v>236</v>
      </c>
      <c r="D184" s="747" t="n">
        <v>99.7</v>
      </c>
    </row>
    <row collapsed="false" customFormat="false" customHeight="true" hidden="true" ht="13.5" outlineLevel="0" r="185">
      <c r="A185" s="746" t="n">
        <v>92211</v>
      </c>
      <c r="B185" s="745" t="s">
        <v>1352</v>
      </c>
      <c r="C185" s="745" t="s">
        <v>236</v>
      </c>
      <c r="D185" s="747" t="n">
        <v>127.41</v>
      </c>
    </row>
    <row collapsed="false" customFormat="false" customHeight="true" hidden="true" ht="13.5" outlineLevel="0" r="186">
      <c r="A186" s="746" t="n">
        <v>92212</v>
      </c>
      <c r="B186" s="745" t="s">
        <v>1353</v>
      </c>
      <c r="C186" s="745" t="s">
        <v>236</v>
      </c>
      <c r="D186" s="747" t="n">
        <v>161.9</v>
      </c>
    </row>
    <row collapsed="false" customFormat="false" customHeight="true" hidden="true" ht="13.5" outlineLevel="0" r="187">
      <c r="A187" s="746" t="n">
        <v>92213</v>
      </c>
      <c r="B187" s="745" t="s">
        <v>1354</v>
      </c>
      <c r="C187" s="745" t="s">
        <v>236</v>
      </c>
      <c r="D187" s="747" t="n">
        <v>212.69</v>
      </c>
    </row>
    <row collapsed="false" customFormat="false" customHeight="true" hidden="true" ht="13.5" outlineLevel="0" r="188">
      <c r="A188" s="746" t="n">
        <v>92214</v>
      </c>
      <c r="B188" s="745" t="s">
        <v>1355</v>
      </c>
      <c r="C188" s="745" t="s">
        <v>236</v>
      </c>
      <c r="D188" s="747" t="n">
        <v>242.61</v>
      </c>
    </row>
    <row collapsed="false" customFormat="false" customHeight="true" hidden="true" ht="13.5" outlineLevel="0" r="189">
      <c r="A189" s="746" t="n">
        <v>92215</v>
      </c>
      <c r="B189" s="745" t="s">
        <v>1356</v>
      </c>
      <c r="C189" s="745" t="s">
        <v>236</v>
      </c>
      <c r="D189" s="747" t="n">
        <v>292.06</v>
      </c>
    </row>
    <row collapsed="false" customFormat="false" customHeight="true" hidden="true" ht="13.5" outlineLevel="0" r="190">
      <c r="A190" s="746" t="n">
        <v>92216</v>
      </c>
      <c r="B190" s="745" t="s">
        <v>1357</v>
      </c>
      <c r="C190" s="745" t="s">
        <v>236</v>
      </c>
      <c r="D190" s="747" t="n">
        <v>327.09</v>
      </c>
    </row>
    <row collapsed="false" customFormat="false" customHeight="true" hidden="true" ht="13.5" outlineLevel="0" r="191">
      <c r="A191" s="746" t="n">
        <v>92219</v>
      </c>
      <c r="B191" s="745" t="s">
        <v>1358</v>
      </c>
      <c r="C191" s="745" t="s">
        <v>236</v>
      </c>
      <c r="D191" s="747" t="n">
        <v>107.59</v>
      </c>
    </row>
    <row collapsed="false" customFormat="false" customHeight="true" hidden="true" ht="13.5" outlineLevel="0" r="192">
      <c r="A192" s="746" t="n">
        <v>92220</v>
      </c>
      <c r="B192" s="745" t="s">
        <v>1359</v>
      </c>
      <c r="C192" s="745" t="s">
        <v>236</v>
      </c>
      <c r="D192" s="747" t="n">
        <v>137.16</v>
      </c>
    </row>
    <row collapsed="false" customFormat="false" customHeight="true" hidden="true" ht="13.5" outlineLevel="0" r="193">
      <c r="A193" s="746" t="n">
        <v>92221</v>
      </c>
      <c r="B193" s="745" t="s">
        <v>1360</v>
      </c>
      <c r="C193" s="745" t="s">
        <v>236</v>
      </c>
      <c r="D193" s="747" t="n">
        <v>173.32</v>
      </c>
    </row>
    <row collapsed="false" customFormat="false" customHeight="true" hidden="true" ht="13.5" outlineLevel="0" r="194">
      <c r="A194" s="746" t="n">
        <v>92222</v>
      </c>
      <c r="B194" s="745" t="s">
        <v>1361</v>
      </c>
      <c r="C194" s="745" t="s">
        <v>236</v>
      </c>
      <c r="D194" s="747" t="n">
        <v>225.96</v>
      </c>
    </row>
    <row collapsed="false" customFormat="false" customHeight="true" hidden="true" ht="13.5" outlineLevel="0" r="195">
      <c r="A195" s="746" t="n">
        <v>92223</v>
      </c>
      <c r="B195" s="745" t="s">
        <v>1362</v>
      </c>
      <c r="C195" s="745" t="s">
        <v>236</v>
      </c>
      <c r="D195" s="747" t="n">
        <v>257.48</v>
      </c>
    </row>
    <row collapsed="false" customFormat="false" customHeight="true" hidden="true" ht="13.5" outlineLevel="0" r="196">
      <c r="A196" s="746" t="n">
        <v>92224</v>
      </c>
      <c r="B196" s="745" t="s">
        <v>1363</v>
      </c>
      <c r="C196" s="745" t="s">
        <v>236</v>
      </c>
      <c r="D196" s="747" t="n">
        <v>308.57</v>
      </c>
    </row>
    <row collapsed="false" customFormat="false" customHeight="true" hidden="true" ht="13.5" outlineLevel="0" r="197">
      <c r="A197" s="746" t="n">
        <v>92226</v>
      </c>
      <c r="B197" s="745" t="s">
        <v>1364</v>
      </c>
      <c r="C197" s="745" t="s">
        <v>236</v>
      </c>
      <c r="D197" s="747" t="n">
        <v>345.53</v>
      </c>
    </row>
    <row collapsed="false" customFormat="false" customHeight="true" hidden="true" ht="13.5" outlineLevel="0" r="198">
      <c r="A198" s="746" t="n">
        <v>92808</v>
      </c>
      <c r="B198" s="745" t="s">
        <v>1365</v>
      </c>
      <c r="C198" s="745" t="s">
        <v>236</v>
      </c>
      <c r="D198" s="747" t="n">
        <v>31.83</v>
      </c>
    </row>
    <row collapsed="false" customFormat="false" customHeight="true" hidden="true" ht="13.5" outlineLevel="0" r="199">
      <c r="A199" s="746" t="n">
        <v>92809</v>
      </c>
      <c r="B199" s="745" t="s">
        <v>1366</v>
      </c>
      <c r="C199" s="745" t="s">
        <v>236</v>
      </c>
      <c r="D199" s="747" t="n">
        <v>40.75</v>
      </c>
    </row>
    <row collapsed="false" customFormat="false" customHeight="true" hidden="true" ht="13.5" outlineLevel="0" r="200">
      <c r="A200" s="746" t="n">
        <v>92810</v>
      </c>
      <c r="B200" s="745" t="s">
        <v>1367</v>
      </c>
      <c r="C200" s="745" t="s">
        <v>236</v>
      </c>
      <c r="D200" s="747" t="n">
        <v>49.56</v>
      </c>
    </row>
    <row collapsed="false" customFormat="false" customHeight="true" hidden="true" ht="13.5" outlineLevel="0" r="201">
      <c r="A201" s="746" t="n">
        <v>92811</v>
      </c>
      <c r="B201" s="745" t="s">
        <v>1368</v>
      </c>
      <c r="C201" s="745" t="s">
        <v>236</v>
      </c>
      <c r="D201" s="747" t="n">
        <v>58.9</v>
      </c>
    </row>
    <row collapsed="false" customFormat="false" customHeight="true" hidden="true" ht="13.5" outlineLevel="0" r="202">
      <c r="A202" s="746" t="n">
        <v>92812</v>
      </c>
      <c r="B202" s="745" t="s">
        <v>1369</v>
      </c>
      <c r="C202" s="745" t="s">
        <v>236</v>
      </c>
      <c r="D202" s="747" t="n">
        <v>68.12</v>
      </c>
    </row>
    <row collapsed="false" customFormat="false" customHeight="true" hidden="true" ht="13.5" outlineLevel="0" r="203">
      <c r="A203" s="746" t="n">
        <v>92813</v>
      </c>
      <c r="B203" s="745" t="s">
        <v>1370</v>
      </c>
      <c r="C203" s="745" t="s">
        <v>236</v>
      </c>
      <c r="D203" s="747" t="n">
        <v>78.67</v>
      </c>
    </row>
    <row collapsed="false" customFormat="false" customHeight="true" hidden="true" ht="13.5" outlineLevel="0" r="204">
      <c r="A204" s="746" t="n">
        <v>92814</v>
      </c>
      <c r="B204" s="745" t="s">
        <v>1371</v>
      </c>
      <c r="C204" s="745" t="s">
        <v>236</v>
      </c>
      <c r="D204" s="747" t="n">
        <v>89.66</v>
      </c>
    </row>
    <row collapsed="false" customFormat="false" customHeight="true" hidden="true" ht="13.5" outlineLevel="0" r="205">
      <c r="A205" s="746" t="n">
        <v>92815</v>
      </c>
      <c r="B205" s="745" t="s">
        <v>1372</v>
      </c>
      <c r="C205" s="745" t="s">
        <v>236</v>
      </c>
      <c r="D205" s="747" t="n">
        <v>102.06</v>
      </c>
    </row>
    <row collapsed="false" customFormat="false" customHeight="true" hidden="true" ht="13.5" outlineLevel="0" r="206">
      <c r="A206" s="746" t="n">
        <v>92816</v>
      </c>
      <c r="B206" s="745" t="s">
        <v>1373</v>
      </c>
      <c r="C206" s="745" t="s">
        <v>236</v>
      </c>
      <c r="D206" s="747" t="n">
        <v>446.61</v>
      </c>
    </row>
    <row collapsed="false" customFormat="false" customHeight="true" hidden="true" ht="13.5" outlineLevel="0" r="207">
      <c r="A207" s="746" t="n">
        <v>92817</v>
      </c>
      <c r="B207" s="745" t="s">
        <v>1374</v>
      </c>
      <c r="C207" s="745" t="s">
        <v>236</v>
      </c>
      <c r="D207" s="747" t="n">
        <v>127.7</v>
      </c>
    </row>
    <row collapsed="false" customFormat="false" customHeight="true" hidden="true" ht="13.5" outlineLevel="0" r="208">
      <c r="A208" s="746" t="n">
        <v>92818</v>
      </c>
      <c r="B208" s="745" t="s">
        <v>1375</v>
      </c>
      <c r="C208" s="745" t="s">
        <v>236</v>
      </c>
      <c r="D208" s="747" t="n">
        <v>646.26</v>
      </c>
    </row>
    <row collapsed="false" customFormat="false" customHeight="true" hidden="true" ht="13.5" outlineLevel="0" r="209">
      <c r="A209" s="746" t="n">
        <v>92819</v>
      </c>
      <c r="B209" s="745" t="s">
        <v>1376</v>
      </c>
      <c r="C209" s="745" t="s">
        <v>236</v>
      </c>
      <c r="D209" s="747" t="n">
        <v>171.9</v>
      </c>
    </row>
    <row collapsed="false" customFormat="false" customHeight="true" hidden="true" ht="13.5" outlineLevel="0" r="210">
      <c r="A210" s="746" t="n">
        <v>92820</v>
      </c>
      <c r="B210" s="745" t="s">
        <v>1377</v>
      </c>
      <c r="C210" s="745" t="s">
        <v>236</v>
      </c>
      <c r="D210" s="747" t="n">
        <v>37.98</v>
      </c>
    </row>
    <row collapsed="false" customFormat="false" customHeight="true" hidden="true" ht="13.5" outlineLevel="0" r="211">
      <c r="A211" s="746" t="n">
        <v>92821</v>
      </c>
      <c r="B211" s="745" t="s">
        <v>1378</v>
      </c>
      <c r="C211" s="745" t="s">
        <v>236</v>
      </c>
      <c r="D211" s="747" t="n">
        <v>48.64</v>
      </c>
    </row>
    <row collapsed="false" customFormat="false" customHeight="true" hidden="true" ht="13.5" outlineLevel="0" r="212">
      <c r="A212" s="746" t="n">
        <v>92822</v>
      </c>
      <c r="B212" s="745" t="s">
        <v>1379</v>
      </c>
      <c r="C212" s="745" t="s">
        <v>236</v>
      </c>
      <c r="D212" s="747" t="n">
        <v>59.31</v>
      </c>
    </row>
    <row collapsed="false" customFormat="false" customHeight="true" hidden="true" ht="13.5" outlineLevel="0" r="213">
      <c r="A213" s="746" t="n">
        <v>92824</v>
      </c>
      <c r="B213" s="745" t="s">
        <v>1380</v>
      </c>
      <c r="C213" s="745" t="s">
        <v>236</v>
      </c>
      <c r="D213" s="747" t="n">
        <v>70.32</v>
      </c>
    </row>
    <row collapsed="false" customFormat="false" customHeight="true" hidden="true" ht="13.5" outlineLevel="0" r="214">
      <c r="A214" s="746" t="n">
        <v>92825</v>
      </c>
      <c r="B214" s="745" t="s">
        <v>1381</v>
      </c>
      <c r="C214" s="745" t="s">
        <v>236</v>
      </c>
      <c r="D214" s="747" t="n">
        <v>81.39</v>
      </c>
    </row>
    <row collapsed="false" customFormat="false" customHeight="true" hidden="true" ht="13.5" outlineLevel="0" r="215">
      <c r="A215" s="746" t="n">
        <v>92826</v>
      </c>
      <c r="B215" s="745" t="s">
        <v>1382</v>
      </c>
      <c r="C215" s="745" t="s">
        <v>236</v>
      </c>
      <c r="D215" s="747" t="n">
        <v>93.54</v>
      </c>
    </row>
    <row collapsed="false" customFormat="false" customHeight="true" hidden="true" ht="13.5" outlineLevel="0" r="216">
      <c r="A216" s="746" t="n">
        <v>92827</v>
      </c>
      <c r="B216" s="745" t="s">
        <v>1383</v>
      </c>
      <c r="C216" s="745" t="s">
        <v>236</v>
      </c>
      <c r="D216" s="747" t="n">
        <v>106.17</v>
      </c>
    </row>
    <row collapsed="false" customFormat="false" customHeight="true" hidden="true" ht="13.5" outlineLevel="0" r="217">
      <c r="A217" s="746" t="n">
        <v>92828</v>
      </c>
      <c r="B217" s="745" t="s">
        <v>1384</v>
      </c>
      <c r="C217" s="745" t="s">
        <v>236</v>
      </c>
      <c r="D217" s="747" t="n">
        <v>120.5</v>
      </c>
    </row>
    <row collapsed="false" customFormat="false" customHeight="true" hidden="true" ht="13.5" outlineLevel="0" r="218">
      <c r="A218" s="746" t="n">
        <v>92829</v>
      </c>
      <c r="B218" s="745" t="s">
        <v>1385</v>
      </c>
      <c r="C218" s="745" t="s">
        <v>236</v>
      </c>
      <c r="D218" s="747" t="n">
        <v>468.4</v>
      </c>
    </row>
    <row collapsed="false" customFormat="false" customHeight="true" hidden="true" ht="13.5" outlineLevel="0" r="219">
      <c r="A219" s="746" t="n">
        <v>92830</v>
      </c>
      <c r="B219" s="745" t="s">
        <v>1386</v>
      </c>
      <c r="C219" s="745" t="s">
        <v>236</v>
      </c>
      <c r="D219" s="747" t="n">
        <v>149.49</v>
      </c>
    </row>
    <row collapsed="false" customFormat="false" customHeight="true" hidden="true" ht="13.5" outlineLevel="0" r="220">
      <c r="A220" s="746" t="n">
        <v>92831</v>
      </c>
      <c r="B220" s="745" t="s">
        <v>1387</v>
      </c>
      <c r="C220" s="745" t="s">
        <v>236</v>
      </c>
      <c r="D220" s="747" t="n">
        <v>673.07</v>
      </c>
    </row>
    <row collapsed="false" customFormat="false" customHeight="true" hidden="true" ht="13.5" outlineLevel="0" r="221">
      <c r="A221" s="746" t="n">
        <v>92832</v>
      </c>
      <c r="B221" s="745" t="s">
        <v>1388</v>
      </c>
      <c r="C221" s="745" t="s">
        <v>236</v>
      </c>
      <c r="D221" s="747" t="n">
        <v>198.71</v>
      </c>
    </row>
    <row collapsed="false" customFormat="false" customHeight="true" hidden="true" ht="13.5" outlineLevel="0" r="222">
      <c r="A222" s="746" t="n">
        <v>95565</v>
      </c>
      <c r="B222" s="745" t="s">
        <v>1389</v>
      </c>
      <c r="C222" s="745" t="s">
        <v>236</v>
      </c>
      <c r="D222" s="747" t="n">
        <v>87.09</v>
      </c>
    </row>
    <row collapsed="false" customFormat="false" customHeight="true" hidden="true" ht="13.5" outlineLevel="0" r="223">
      <c r="A223" s="746" t="n">
        <v>95566</v>
      </c>
      <c r="B223" s="745" t="s">
        <v>1390</v>
      </c>
      <c r="C223" s="745" t="s">
        <v>236</v>
      </c>
      <c r="D223" s="747" t="n">
        <v>93.14</v>
      </c>
    </row>
    <row collapsed="false" customFormat="false" customHeight="true" hidden="true" ht="13.5" outlineLevel="0" r="224">
      <c r="A224" s="746" t="n">
        <v>95567</v>
      </c>
      <c r="B224" s="745" t="s">
        <v>1391</v>
      </c>
      <c r="C224" s="745" t="s">
        <v>236</v>
      </c>
      <c r="D224" s="747" t="n">
        <v>69.92</v>
      </c>
    </row>
    <row collapsed="false" customFormat="false" customHeight="true" hidden="true" ht="13.5" outlineLevel="0" r="225">
      <c r="A225" s="746" t="n">
        <v>95568</v>
      </c>
      <c r="B225" s="745" t="s">
        <v>1392</v>
      </c>
      <c r="C225" s="745" t="s">
        <v>236</v>
      </c>
      <c r="D225" s="747" t="n">
        <v>91.12</v>
      </c>
    </row>
    <row collapsed="false" customFormat="false" customHeight="true" hidden="true" ht="13.5" outlineLevel="0" r="226">
      <c r="A226" s="746" t="n">
        <v>95569</v>
      </c>
      <c r="B226" s="745" t="s">
        <v>1393</v>
      </c>
      <c r="C226" s="745" t="s">
        <v>236</v>
      </c>
      <c r="D226" s="747" t="n">
        <v>122.71</v>
      </c>
    </row>
    <row collapsed="false" customFormat="false" customHeight="true" hidden="true" ht="13.5" outlineLevel="0" r="227">
      <c r="A227" s="746" t="n">
        <v>95570</v>
      </c>
      <c r="B227" s="745" t="s">
        <v>1394</v>
      </c>
      <c r="C227" s="745" t="s">
        <v>236</v>
      </c>
      <c r="D227" s="747" t="n">
        <v>75.97</v>
      </c>
    </row>
    <row collapsed="false" customFormat="false" customHeight="true" hidden="true" ht="13.5" outlineLevel="0" r="228">
      <c r="A228" s="746" t="n">
        <v>95571</v>
      </c>
      <c r="B228" s="745" t="s">
        <v>1395</v>
      </c>
      <c r="C228" s="745" t="s">
        <v>236</v>
      </c>
      <c r="D228" s="747" t="n">
        <v>98.88</v>
      </c>
    </row>
    <row collapsed="false" customFormat="false" customHeight="true" hidden="true" ht="13.5" outlineLevel="0" r="229">
      <c r="A229" s="746" t="n">
        <v>95572</v>
      </c>
      <c r="B229" s="745" t="s">
        <v>1396</v>
      </c>
      <c r="C229" s="745" t="s">
        <v>236</v>
      </c>
      <c r="D229" s="747" t="n">
        <v>132.3</v>
      </c>
    </row>
    <row collapsed="false" customFormat="false" customHeight="true" hidden="true" ht="13.5" outlineLevel="0" r="230">
      <c r="A230" s="746" t="n">
        <v>73606</v>
      </c>
      <c r="B230" s="745" t="s">
        <v>1397</v>
      </c>
      <c r="C230" s="745" t="s">
        <v>30</v>
      </c>
      <c r="D230" s="747" t="n">
        <v>142.35</v>
      </c>
    </row>
    <row collapsed="false" customFormat="false" customHeight="true" hidden="true" ht="13.5" outlineLevel="0" r="231">
      <c r="A231" s="746" t="n">
        <v>73607</v>
      </c>
      <c r="B231" s="745" t="s">
        <v>1398</v>
      </c>
      <c r="C231" s="745" t="s">
        <v>30</v>
      </c>
      <c r="D231" s="747" t="n">
        <v>94.9</v>
      </c>
    </row>
    <row collapsed="false" customFormat="false" customHeight="true" hidden="true" ht="13.5" outlineLevel="0" r="232">
      <c r="A232" s="746" t="n">
        <v>83623</v>
      </c>
      <c r="B232" s="745" t="s">
        <v>1399</v>
      </c>
      <c r="C232" s="745" t="s">
        <v>236</v>
      </c>
      <c r="D232" s="747" t="n">
        <v>195.28</v>
      </c>
    </row>
    <row collapsed="false" customFormat="false" customHeight="true" hidden="true" ht="13.5" outlineLevel="0" r="233">
      <c r="A233" s="746" t="n">
        <v>83624</v>
      </c>
      <c r="B233" s="745" t="s">
        <v>1400</v>
      </c>
      <c r="C233" s="745" t="s">
        <v>236</v>
      </c>
      <c r="D233" s="747" t="n">
        <v>137.84</v>
      </c>
    </row>
    <row collapsed="false" customFormat="false" customHeight="true" hidden="true" ht="13.5" outlineLevel="0" r="234">
      <c r="A234" s="746" t="n">
        <v>83626</v>
      </c>
      <c r="B234" s="745" t="s">
        <v>1401</v>
      </c>
      <c r="C234" s="745" t="s">
        <v>236</v>
      </c>
      <c r="D234" s="747" t="n">
        <v>109.12</v>
      </c>
    </row>
    <row collapsed="false" customFormat="false" customHeight="true" hidden="true" ht="13.5" outlineLevel="0" r="235">
      <c r="A235" s="746" t="n">
        <v>83627</v>
      </c>
      <c r="B235" s="745" t="s">
        <v>1402</v>
      </c>
      <c r="C235" s="745" t="s">
        <v>30</v>
      </c>
      <c r="D235" s="747" t="n">
        <v>402.24</v>
      </c>
    </row>
    <row collapsed="false" customFormat="false" customHeight="true" hidden="true" ht="13.5" outlineLevel="0" r="236">
      <c r="A236" s="746" t="n">
        <v>83724</v>
      </c>
      <c r="B236" s="745" t="s">
        <v>1403</v>
      </c>
      <c r="C236" s="745" t="s">
        <v>1404</v>
      </c>
      <c r="D236" s="747" t="n">
        <v>1.8</v>
      </c>
    </row>
    <row collapsed="false" customFormat="false" customHeight="true" hidden="true" ht="13.5" outlineLevel="0" r="237">
      <c r="A237" s="746" t="n">
        <v>83725</v>
      </c>
      <c r="B237" s="745" t="s">
        <v>1405</v>
      </c>
      <c r="C237" s="745" t="s">
        <v>1404</v>
      </c>
      <c r="D237" s="747" t="n">
        <v>1.09</v>
      </c>
    </row>
    <row collapsed="false" customFormat="false" customHeight="true" hidden="true" ht="13.5" outlineLevel="0" r="238">
      <c r="A238" s="746" t="n">
        <v>83726</v>
      </c>
      <c r="B238" s="745" t="s">
        <v>1406</v>
      </c>
      <c r="C238" s="745" t="s">
        <v>1404</v>
      </c>
      <c r="D238" s="747" t="n">
        <v>0.84</v>
      </c>
    </row>
    <row collapsed="false" customFormat="false" customHeight="true" hidden="true" ht="13.5" outlineLevel="0" r="239">
      <c r="A239" s="746" t="n">
        <v>97127</v>
      </c>
      <c r="B239" s="745" t="s">
        <v>1407</v>
      </c>
      <c r="C239" s="745" t="s">
        <v>236</v>
      </c>
      <c r="D239" s="747" t="n">
        <v>4.74</v>
      </c>
    </row>
    <row collapsed="false" customFormat="false" customHeight="true" hidden="true" ht="13.5" outlineLevel="0" r="240">
      <c r="A240" s="746" t="n">
        <v>97128</v>
      </c>
      <c r="B240" s="745" t="s">
        <v>1408</v>
      </c>
      <c r="C240" s="745" t="s">
        <v>236</v>
      </c>
      <c r="D240" s="747" t="n">
        <v>8.7</v>
      </c>
    </row>
    <row collapsed="false" customFormat="false" customHeight="true" hidden="true" ht="13.5" outlineLevel="0" r="241">
      <c r="A241" s="746" t="n">
        <v>97129</v>
      </c>
      <c r="B241" s="745" t="s">
        <v>1409</v>
      </c>
      <c r="C241" s="745" t="s">
        <v>236</v>
      </c>
      <c r="D241" s="747" t="n">
        <v>10.7</v>
      </c>
    </row>
    <row collapsed="false" customFormat="false" customHeight="true" hidden="true" ht="13.5" outlineLevel="0" r="242">
      <c r="A242" s="746" t="n">
        <v>97130</v>
      </c>
      <c r="B242" s="745" t="s">
        <v>1410</v>
      </c>
      <c r="C242" s="745" t="s">
        <v>236</v>
      </c>
      <c r="D242" s="747" t="n">
        <v>12.71</v>
      </c>
    </row>
    <row collapsed="false" customFormat="false" customHeight="true" hidden="true" ht="13.5" outlineLevel="0" r="243">
      <c r="A243" s="746" t="n">
        <v>97131</v>
      </c>
      <c r="B243" s="745" t="s">
        <v>1411</v>
      </c>
      <c r="C243" s="745" t="s">
        <v>236</v>
      </c>
      <c r="D243" s="747" t="n">
        <v>14.7</v>
      </c>
    </row>
    <row collapsed="false" customFormat="false" customHeight="true" hidden="true" ht="13.5" outlineLevel="0" r="244">
      <c r="A244" s="746" t="n">
        <v>97132</v>
      </c>
      <c r="B244" s="745" t="s">
        <v>1412</v>
      </c>
      <c r="C244" s="745" t="s">
        <v>236</v>
      </c>
      <c r="D244" s="747" t="n">
        <v>16.68</v>
      </c>
    </row>
    <row collapsed="false" customFormat="false" customHeight="true" hidden="true" ht="13.5" outlineLevel="0" r="245">
      <c r="A245" s="746" t="n">
        <v>97133</v>
      </c>
      <c r="B245" s="745" t="s">
        <v>1413</v>
      </c>
      <c r="C245" s="745" t="s">
        <v>236</v>
      </c>
      <c r="D245" s="747" t="n">
        <v>20.7</v>
      </c>
    </row>
    <row collapsed="false" customFormat="false" customHeight="true" hidden="true" ht="13.5" outlineLevel="0" r="246">
      <c r="A246" s="746" t="n">
        <v>97134</v>
      </c>
      <c r="B246" s="745" t="s">
        <v>1414</v>
      </c>
      <c r="C246" s="745" t="s">
        <v>236</v>
      </c>
      <c r="D246" s="747" t="n">
        <v>2.09</v>
      </c>
    </row>
    <row collapsed="false" customFormat="false" customHeight="true" hidden="true" ht="13.5" outlineLevel="0" r="247">
      <c r="A247" s="746" t="n">
        <v>97135</v>
      </c>
      <c r="B247" s="745" t="s">
        <v>1415</v>
      </c>
      <c r="C247" s="745" t="s">
        <v>236</v>
      </c>
      <c r="D247" s="747" t="n">
        <v>4.24</v>
      </c>
    </row>
    <row collapsed="false" customFormat="false" customHeight="true" hidden="true" ht="13.5" outlineLevel="0" r="248">
      <c r="A248" s="746" t="n">
        <v>97136</v>
      </c>
      <c r="B248" s="745" t="s">
        <v>1416</v>
      </c>
      <c r="C248" s="745" t="s">
        <v>236</v>
      </c>
      <c r="D248" s="747" t="n">
        <v>5.22</v>
      </c>
    </row>
    <row collapsed="false" customFormat="false" customHeight="true" hidden="true" ht="13.5" outlineLevel="0" r="249">
      <c r="A249" s="746" t="n">
        <v>97137</v>
      </c>
      <c r="B249" s="745" t="s">
        <v>1417</v>
      </c>
      <c r="C249" s="745" t="s">
        <v>236</v>
      </c>
      <c r="D249" s="747" t="n">
        <v>6.2</v>
      </c>
    </row>
    <row collapsed="false" customFormat="false" customHeight="true" hidden="true" ht="13.5" outlineLevel="0" r="250">
      <c r="A250" s="746" t="n">
        <v>97138</v>
      </c>
      <c r="B250" s="745" t="s">
        <v>1418</v>
      </c>
      <c r="C250" s="745" t="s">
        <v>236</v>
      </c>
      <c r="D250" s="747" t="n">
        <v>7.17</v>
      </c>
    </row>
    <row collapsed="false" customFormat="false" customHeight="true" hidden="true" ht="13.5" outlineLevel="0" r="251">
      <c r="A251" s="746" t="n">
        <v>97139</v>
      </c>
      <c r="B251" s="745" t="s">
        <v>1419</v>
      </c>
      <c r="C251" s="745" t="s">
        <v>236</v>
      </c>
      <c r="D251" s="747" t="n">
        <v>8.14</v>
      </c>
    </row>
    <row collapsed="false" customFormat="false" customHeight="true" hidden="true" ht="13.5" outlineLevel="0" r="252">
      <c r="A252" s="746" t="n">
        <v>97140</v>
      </c>
      <c r="B252" s="745" t="s">
        <v>1420</v>
      </c>
      <c r="C252" s="745" t="s">
        <v>236</v>
      </c>
      <c r="D252" s="747" t="n">
        <v>10.11</v>
      </c>
    </row>
    <row collapsed="false" customFormat="false" customHeight="true" hidden="true" ht="13.5" outlineLevel="0" r="253">
      <c r="A253" s="746" t="n">
        <v>83520</v>
      </c>
      <c r="B253" s="745" t="s">
        <v>1421</v>
      </c>
      <c r="C253" s="745" t="s">
        <v>30</v>
      </c>
      <c r="D253" s="747" t="n">
        <v>85.69</v>
      </c>
    </row>
    <row collapsed="false" customFormat="false" customHeight="true" hidden="true" ht="13.5" outlineLevel="0" r="254">
      <c r="A254" s="746" t="n">
        <v>83531</v>
      </c>
      <c r="B254" s="745" t="s">
        <v>1422</v>
      </c>
      <c r="C254" s="745" t="s">
        <v>30</v>
      </c>
      <c r="D254" s="747" t="n">
        <v>354.01</v>
      </c>
    </row>
    <row collapsed="false" customFormat="false" customHeight="true" hidden="true" ht="13.5" outlineLevel="0" r="255">
      <c r="A255" s="746" t="n">
        <v>83535</v>
      </c>
      <c r="B255" s="745" t="s">
        <v>1423</v>
      </c>
      <c r="C255" s="745" t="s">
        <v>30</v>
      </c>
      <c r="D255" s="747" t="n">
        <v>292.84</v>
      </c>
    </row>
    <row collapsed="false" customFormat="false" customHeight="true" hidden="true" ht="13.5" outlineLevel="0" r="256">
      <c r="A256" s="746" t="n">
        <v>92235</v>
      </c>
      <c r="B256" s="745" t="s">
        <v>1424</v>
      </c>
      <c r="C256" s="745" t="s">
        <v>52</v>
      </c>
      <c r="D256" s="747" t="n">
        <v>61.92</v>
      </c>
    </row>
    <row collapsed="false" customFormat="false" customHeight="true" hidden="true" ht="13.5" outlineLevel="0" r="257">
      <c r="A257" s="746" t="n">
        <v>93206</v>
      </c>
      <c r="B257" s="745" t="s">
        <v>1425</v>
      </c>
      <c r="C257" s="745" t="s">
        <v>52</v>
      </c>
      <c r="D257" s="747" t="n">
        <v>845.95</v>
      </c>
    </row>
    <row collapsed="false" customFormat="false" customHeight="true" hidden="true" ht="13.5" outlineLevel="0" r="258">
      <c r="A258" s="746" t="n">
        <v>93207</v>
      </c>
      <c r="B258" s="745" t="s">
        <v>1426</v>
      </c>
      <c r="C258" s="745" t="s">
        <v>52</v>
      </c>
      <c r="D258" s="747" t="n">
        <v>743.95</v>
      </c>
    </row>
    <row collapsed="false" customFormat="false" customHeight="true" hidden="true" ht="13.5" outlineLevel="0" r="259">
      <c r="A259" s="746" t="n">
        <v>93208</v>
      </c>
      <c r="B259" s="745" t="s">
        <v>1427</v>
      </c>
      <c r="C259" s="745" t="s">
        <v>52</v>
      </c>
      <c r="D259" s="747" t="n">
        <v>571.85</v>
      </c>
    </row>
    <row collapsed="false" customFormat="false" customHeight="true" hidden="true" ht="13.5" outlineLevel="0" r="260">
      <c r="A260" s="746" t="n">
        <v>93209</v>
      </c>
      <c r="B260" s="745" t="s">
        <v>1428</v>
      </c>
      <c r="C260" s="745" t="s">
        <v>52</v>
      </c>
      <c r="D260" s="747" t="n">
        <v>673.22</v>
      </c>
    </row>
    <row collapsed="false" customFormat="false" customHeight="true" hidden="true" ht="13.5" outlineLevel="0" r="261">
      <c r="A261" s="746" t="n">
        <v>93210</v>
      </c>
      <c r="B261" s="745" t="s">
        <v>1429</v>
      </c>
      <c r="C261" s="745" t="s">
        <v>52</v>
      </c>
      <c r="D261" s="747" t="n">
        <v>396.44</v>
      </c>
    </row>
    <row collapsed="false" customFormat="false" customHeight="true" hidden="true" ht="13.5" outlineLevel="0" r="262">
      <c r="A262" s="746" t="n">
        <v>93211</v>
      </c>
      <c r="B262" s="745" t="s">
        <v>1430</v>
      </c>
      <c r="C262" s="745" t="s">
        <v>52</v>
      </c>
      <c r="D262" s="747" t="n">
        <v>415.97</v>
      </c>
    </row>
    <row collapsed="false" customFormat="false" customHeight="true" hidden="true" ht="13.5" outlineLevel="0" r="263">
      <c r="A263" s="746" t="n">
        <v>93212</v>
      </c>
      <c r="B263" s="745" t="s">
        <v>1431</v>
      </c>
      <c r="C263" s="745" t="s">
        <v>52</v>
      </c>
      <c r="D263" s="747" t="n">
        <v>685.84</v>
      </c>
    </row>
    <row collapsed="false" customFormat="false" customHeight="true" hidden="true" ht="13.5" outlineLevel="0" r="264">
      <c r="A264" s="746" t="n">
        <v>93213</v>
      </c>
      <c r="B264" s="745" t="s">
        <v>1432</v>
      </c>
      <c r="C264" s="745" t="s">
        <v>52</v>
      </c>
      <c r="D264" s="747" t="n">
        <v>760.32</v>
      </c>
    </row>
    <row collapsed="false" customFormat="false" customHeight="true" hidden="true" ht="13.5" outlineLevel="0" r="265">
      <c r="A265" s="746" t="n">
        <v>93214</v>
      </c>
      <c r="B265" s="745" t="s">
        <v>1433</v>
      </c>
      <c r="C265" s="745" t="s">
        <v>30</v>
      </c>
      <c r="D265" s="748" t="n">
        <v>4205.89</v>
      </c>
    </row>
    <row collapsed="false" customFormat="false" customHeight="true" hidden="true" ht="13.5" outlineLevel="0" r="266">
      <c r="A266" s="746" t="n">
        <v>93243</v>
      </c>
      <c r="B266" s="745" t="s">
        <v>1434</v>
      </c>
      <c r="C266" s="745" t="s">
        <v>30</v>
      </c>
      <c r="D266" s="748" t="n">
        <v>6254.85</v>
      </c>
    </row>
    <row collapsed="false" customFormat="false" customHeight="true" hidden="true" ht="13.5" outlineLevel="0" r="267">
      <c r="A267" s="746" t="n">
        <v>93582</v>
      </c>
      <c r="B267" s="745" t="s">
        <v>1435</v>
      </c>
      <c r="C267" s="745" t="s">
        <v>52</v>
      </c>
      <c r="D267" s="747" t="n">
        <v>188.07</v>
      </c>
    </row>
    <row collapsed="false" customFormat="false" customHeight="true" hidden="true" ht="13.5" outlineLevel="0" r="268">
      <c r="A268" s="746" t="n">
        <v>93583</v>
      </c>
      <c r="B268" s="745" t="s">
        <v>1436</v>
      </c>
      <c r="C268" s="745" t="s">
        <v>52</v>
      </c>
      <c r="D268" s="747" t="n">
        <v>309.9</v>
      </c>
    </row>
    <row collapsed="false" customFormat="false" customHeight="true" hidden="true" ht="13.5" outlineLevel="0" r="269">
      <c r="A269" s="746" t="n">
        <v>93584</v>
      </c>
      <c r="B269" s="745" t="s">
        <v>1437</v>
      </c>
      <c r="C269" s="745" t="s">
        <v>52</v>
      </c>
      <c r="D269" s="747" t="n">
        <v>578.67</v>
      </c>
    </row>
    <row collapsed="false" customFormat="false" customHeight="true" hidden="true" ht="13.5" outlineLevel="0" r="270">
      <c r="A270" s="746" t="n">
        <v>93585</v>
      </c>
      <c r="B270" s="745" t="s">
        <v>1438</v>
      </c>
      <c r="C270" s="745" t="s">
        <v>52</v>
      </c>
      <c r="D270" s="747" t="n">
        <v>781.72</v>
      </c>
    </row>
    <row collapsed="false" customFormat="false" customHeight="true" hidden="true" ht="13.5" outlineLevel="0" r="271">
      <c r="A271" s="746" t="n">
        <v>98441</v>
      </c>
      <c r="B271" s="745" t="s">
        <v>1439</v>
      </c>
      <c r="C271" s="745" t="s">
        <v>52</v>
      </c>
      <c r="D271" s="747" t="n">
        <v>88.8</v>
      </c>
    </row>
    <row collapsed="false" customFormat="false" customHeight="true" hidden="true" ht="13.5" outlineLevel="0" r="272">
      <c r="A272" s="746" t="n">
        <v>98442</v>
      </c>
      <c r="B272" s="745" t="s">
        <v>1440</v>
      </c>
      <c r="C272" s="745" t="s">
        <v>52</v>
      </c>
      <c r="D272" s="747" t="n">
        <v>91.77</v>
      </c>
    </row>
    <row collapsed="false" customFormat="false" customHeight="true" hidden="true" ht="13.5" outlineLevel="0" r="273">
      <c r="A273" s="746" t="n">
        <v>98443</v>
      </c>
      <c r="B273" s="745" t="s">
        <v>1441</v>
      </c>
      <c r="C273" s="745" t="s">
        <v>52</v>
      </c>
      <c r="D273" s="747" t="n">
        <v>75.04</v>
      </c>
    </row>
    <row collapsed="false" customFormat="false" customHeight="true" hidden="true" ht="13.5" outlineLevel="0" r="274">
      <c r="A274" s="746" t="n">
        <v>98444</v>
      </c>
      <c r="B274" s="745" t="s">
        <v>1442</v>
      </c>
      <c r="C274" s="745" t="s">
        <v>52</v>
      </c>
      <c r="D274" s="747" t="n">
        <v>77.15</v>
      </c>
    </row>
    <row collapsed="false" customFormat="false" customHeight="true" hidden="true" ht="13.5" outlineLevel="0" r="275">
      <c r="A275" s="746" t="n">
        <v>98445</v>
      </c>
      <c r="B275" s="745" t="s">
        <v>1443</v>
      </c>
      <c r="C275" s="745" t="s">
        <v>52</v>
      </c>
      <c r="D275" s="747" t="n">
        <v>107.69</v>
      </c>
    </row>
    <row collapsed="false" customFormat="false" customHeight="true" hidden="true" ht="13.5" outlineLevel="0" r="276">
      <c r="A276" s="746" t="n">
        <v>98446</v>
      </c>
      <c r="B276" s="745" t="s">
        <v>1444</v>
      </c>
      <c r="C276" s="745" t="s">
        <v>52</v>
      </c>
      <c r="D276" s="747" t="n">
        <v>141.54</v>
      </c>
    </row>
    <row collapsed="false" customFormat="false" customHeight="true" hidden="true" ht="13.5" outlineLevel="0" r="277">
      <c r="A277" s="746" t="n">
        <v>98447</v>
      </c>
      <c r="B277" s="745" t="s">
        <v>1445</v>
      </c>
      <c r="C277" s="745" t="s">
        <v>52</v>
      </c>
      <c r="D277" s="747" t="n">
        <v>88.77</v>
      </c>
    </row>
    <row collapsed="false" customFormat="false" customHeight="true" hidden="true" ht="13.5" outlineLevel="0" r="278">
      <c r="A278" s="746" t="n">
        <v>98448</v>
      </c>
      <c r="B278" s="745" t="s">
        <v>1446</v>
      </c>
      <c r="C278" s="745" t="s">
        <v>52</v>
      </c>
      <c r="D278" s="747" t="n">
        <v>114.36</v>
      </c>
    </row>
    <row collapsed="false" customFormat="false" customHeight="true" hidden="true" ht="13.5" outlineLevel="0" r="279">
      <c r="A279" s="746" t="n">
        <v>98449</v>
      </c>
      <c r="B279" s="745" t="s">
        <v>1447</v>
      </c>
      <c r="C279" s="745" t="s">
        <v>52</v>
      </c>
      <c r="D279" s="747" t="n">
        <v>110.78</v>
      </c>
    </row>
    <row collapsed="false" customFormat="false" customHeight="true" hidden="true" ht="13.5" outlineLevel="0" r="280">
      <c r="A280" s="746" t="n">
        <v>98450</v>
      </c>
      <c r="B280" s="745" t="s">
        <v>1448</v>
      </c>
      <c r="C280" s="745" t="s">
        <v>52</v>
      </c>
      <c r="D280" s="747" t="n">
        <v>115.14</v>
      </c>
    </row>
    <row collapsed="false" customFormat="false" customHeight="true" hidden="true" ht="13.5" outlineLevel="0" r="281">
      <c r="A281" s="746" t="n">
        <v>98451</v>
      </c>
      <c r="B281" s="745" t="s">
        <v>1449</v>
      </c>
      <c r="C281" s="745" t="s">
        <v>52</v>
      </c>
      <c r="D281" s="747" t="n">
        <v>94.47</v>
      </c>
    </row>
    <row collapsed="false" customFormat="false" customHeight="true" hidden="true" ht="13.5" outlineLevel="0" r="282">
      <c r="A282" s="746" t="n">
        <v>98452</v>
      </c>
      <c r="B282" s="745" t="s">
        <v>1450</v>
      </c>
      <c r="C282" s="745" t="s">
        <v>52</v>
      </c>
      <c r="D282" s="747" t="n">
        <v>97.1</v>
      </c>
    </row>
    <row collapsed="false" customFormat="false" customHeight="true" hidden="true" ht="13.5" outlineLevel="0" r="283">
      <c r="A283" s="746" t="n">
        <v>98453</v>
      </c>
      <c r="B283" s="745" t="s">
        <v>1451</v>
      </c>
      <c r="C283" s="745" t="s">
        <v>52</v>
      </c>
      <c r="D283" s="747" t="n">
        <v>134.74</v>
      </c>
    </row>
    <row collapsed="false" customFormat="false" customHeight="true" hidden="true" ht="13.5" outlineLevel="0" r="284">
      <c r="A284" s="746" t="n">
        <v>98454</v>
      </c>
      <c r="B284" s="745" t="s">
        <v>1452</v>
      </c>
      <c r="C284" s="745" t="s">
        <v>52</v>
      </c>
      <c r="D284" s="747" t="n">
        <v>180.93</v>
      </c>
    </row>
    <row collapsed="false" customFormat="false" customHeight="true" hidden="true" ht="13.5" outlineLevel="0" r="285">
      <c r="A285" s="746" t="n">
        <v>98455</v>
      </c>
      <c r="B285" s="745" t="s">
        <v>1453</v>
      </c>
      <c r="C285" s="745" t="s">
        <v>52</v>
      </c>
      <c r="D285" s="747" t="n">
        <v>113.24</v>
      </c>
    </row>
    <row collapsed="false" customFormat="false" customHeight="true" hidden="true" ht="13.5" outlineLevel="0" r="286">
      <c r="A286" s="746" t="n">
        <v>98456</v>
      </c>
      <c r="B286" s="745" t="s">
        <v>1454</v>
      </c>
      <c r="C286" s="745" t="s">
        <v>52</v>
      </c>
      <c r="D286" s="747" t="n">
        <v>150.35</v>
      </c>
    </row>
    <row collapsed="false" customFormat="false" customHeight="true" hidden="true" ht="13.5" outlineLevel="0" r="287">
      <c r="A287" s="746" t="n">
        <v>98458</v>
      </c>
      <c r="B287" s="745" t="s">
        <v>1455</v>
      </c>
      <c r="C287" s="745" t="s">
        <v>52</v>
      </c>
      <c r="D287" s="747" t="n">
        <v>83.83</v>
      </c>
    </row>
    <row collapsed="false" customFormat="false" customHeight="true" hidden="true" ht="13.5" outlineLevel="0" r="288">
      <c r="A288" s="746" t="n">
        <v>98459</v>
      </c>
      <c r="B288" s="745" t="s">
        <v>1456</v>
      </c>
      <c r="C288" s="745" t="s">
        <v>52</v>
      </c>
      <c r="D288" s="747" t="n">
        <v>78.6</v>
      </c>
    </row>
    <row collapsed="false" customFormat="false" customHeight="true" hidden="true" ht="13.5" outlineLevel="0" r="289">
      <c r="A289" s="746" t="n">
        <v>98460</v>
      </c>
      <c r="B289" s="745" t="s">
        <v>1457</v>
      </c>
      <c r="C289" s="745" t="s">
        <v>52</v>
      </c>
      <c r="D289" s="747" t="n">
        <v>68.09</v>
      </c>
    </row>
    <row collapsed="false" customFormat="false" customHeight="true" hidden="true" ht="13.5" outlineLevel="0" r="290">
      <c r="A290" s="746" t="n">
        <v>98461</v>
      </c>
      <c r="B290" s="745" t="s">
        <v>1458</v>
      </c>
      <c r="C290" s="745" t="s">
        <v>30</v>
      </c>
      <c r="D290" s="748" t="n">
        <v>3654.13</v>
      </c>
    </row>
    <row collapsed="false" customFormat="false" customHeight="true" hidden="true" ht="13.5" outlineLevel="0" r="291">
      <c r="A291" s="746" t="n">
        <v>98462</v>
      </c>
      <c r="B291" s="745" t="s">
        <v>1459</v>
      </c>
      <c r="C291" s="745" t="s">
        <v>30</v>
      </c>
      <c r="D291" s="748" t="n">
        <v>5336.24</v>
      </c>
    </row>
    <row collapsed="false" customFormat="false" customHeight="true" hidden="true" ht="13.5" outlineLevel="0" r="292">
      <c r="A292" s="745" t="s">
        <v>48</v>
      </c>
      <c r="B292" s="745" t="s">
        <v>765</v>
      </c>
      <c r="C292" s="745" t="s">
        <v>52</v>
      </c>
      <c r="D292" s="747" t="n">
        <v>435.26</v>
      </c>
    </row>
    <row collapsed="false" customFormat="false" customHeight="true" hidden="true" ht="13.5" outlineLevel="0" r="293">
      <c r="A293" s="746" t="n">
        <v>5631</v>
      </c>
      <c r="B293" s="745" t="s">
        <v>1460</v>
      </c>
      <c r="C293" s="745" t="s">
        <v>1461</v>
      </c>
      <c r="D293" s="747" t="n">
        <v>134.49</v>
      </c>
    </row>
    <row collapsed="false" customFormat="false" customHeight="true" hidden="true" ht="13.5" outlineLevel="0" r="294">
      <c r="A294" s="746" t="n">
        <v>5678</v>
      </c>
      <c r="B294" s="745" t="s">
        <v>1462</v>
      </c>
      <c r="C294" s="745" t="s">
        <v>1461</v>
      </c>
      <c r="D294" s="747" t="n">
        <v>99.23</v>
      </c>
    </row>
    <row collapsed="false" customFormat="false" customHeight="true" hidden="true" ht="13.5" outlineLevel="0" r="295">
      <c r="A295" s="746" t="n">
        <v>5680</v>
      </c>
      <c r="B295" s="745" t="s">
        <v>1463</v>
      </c>
      <c r="C295" s="745" t="s">
        <v>1461</v>
      </c>
      <c r="D295" s="747" t="n">
        <v>92.57</v>
      </c>
    </row>
    <row collapsed="false" customFormat="false" customHeight="true" hidden="true" ht="13.5" outlineLevel="0" r="296">
      <c r="A296" s="746" t="n">
        <v>5684</v>
      </c>
      <c r="B296" s="745" t="s">
        <v>1464</v>
      </c>
      <c r="C296" s="745" t="s">
        <v>1461</v>
      </c>
      <c r="D296" s="747" t="n">
        <v>99.02</v>
      </c>
    </row>
    <row collapsed="false" customFormat="false" customHeight="true" hidden="true" ht="13.5" outlineLevel="0" r="297">
      <c r="A297" s="746" t="n">
        <v>5689</v>
      </c>
      <c r="B297" s="745" t="s">
        <v>1465</v>
      </c>
      <c r="C297" s="745" t="s">
        <v>1461</v>
      </c>
      <c r="D297" s="747" t="n">
        <v>3.76</v>
      </c>
    </row>
    <row collapsed="false" customFormat="false" customHeight="true" hidden="true" ht="13.5" outlineLevel="0" r="298">
      <c r="A298" s="746" t="n">
        <v>5795</v>
      </c>
      <c r="B298" s="745" t="s">
        <v>1466</v>
      </c>
      <c r="C298" s="745" t="s">
        <v>1461</v>
      </c>
      <c r="D298" s="747" t="n">
        <v>24.84</v>
      </c>
    </row>
    <row collapsed="false" customFormat="false" customHeight="true" hidden="true" ht="13.5" outlineLevel="0" r="299">
      <c r="A299" s="746" t="n">
        <v>5811</v>
      </c>
      <c r="B299" s="745" t="s">
        <v>1467</v>
      </c>
      <c r="C299" s="745" t="s">
        <v>1461</v>
      </c>
      <c r="D299" s="747" t="n">
        <v>159.46</v>
      </c>
    </row>
    <row collapsed="false" customFormat="false" customHeight="true" hidden="true" ht="13.5" outlineLevel="0" r="300">
      <c r="A300" s="746" t="n">
        <v>5823</v>
      </c>
      <c r="B300" s="745" t="s">
        <v>1468</v>
      </c>
      <c r="C300" s="745" t="s">
        <v>1461</v>
      </c>
      <c r="D300" s="747" t="n">
        <v>194.6</v>
      </c>
    </row>
    <row collapsed="false" customFormat="false" customHeight="true" hidden="true" ht="13.5" outlineLevel="0" r="301">
      <c r="A301" s="746" t="n">
        <v>5824</v>
      </c>
      <c r="B301" s="745" t="s">
        <v>1469</v>
      </c>
      <c r="C301" s="745" t="s">
        <v>1461</v>
      </c>
      <c r="D301" s="747" t="n">
        <v>129.19</v>
      </c>
    </row>
    <row collapsed="false" customFormat="false" customHeight="true" hidden="true" ht="13.5" outlineLevel="0" r="302">
      <c r="A302" s="746" t="n">
        <v>5835</v>
      </c>
      <c r="B302" s="745" t="s">
        <v>1470</v>
      </c>
      <c r="C302" s="745" t="s">
        <v>1461</v>
      </c>
      <c r="D302" s="747" t="n">
        <v>225.49</v>
      </c>
    </row>
    <row collapsed="false" customFormat="false" customHeight="true" hidden="true" ht="13.5" outlineLevel="0" r="303">
      <c r="A303" s="746" t="n">
        <v>5839</v>
      </c>
      <c r="B303" s="745" t="s">
        <v>1471</v>
      </c>
      <c r="C303" s="745" t="s">
        <v>1461</v>
      </c>
      <c r="D303" s="747" t="n">
        <v>5.57</v>
      </c>
    </row>
    <row collapsed="false" customFormat="false" customHeight="true" hidden="true" ht="13.5" outlineLevel="0" r="304">
      <c r="A304" s="746" t="n">
        <v>5843</v>
      </c>
      <c r="B304" s="745" t="s">
        <v>1472</v>
      </c>
      <c r="C304" s="745" t="s">
        <v>1461</v>
      </c>
      <c r="D304" s="747" t="n">
        <v>101.53</v>
      </c>
    </row>
    <row collapsed="false" customFormat="false" customHeight="true" hidden="true" ht="13.5" outlineLevel="0" r="305">
      <c r="A305" s="746" t="n">
        <v>5847</v>
      </c>
      <c r="B305" s="745" t="s">
        <v>1473</v>
      </c>
      <c r="C305" s="745" t="s">
        <v>1461</v>
      </c>
      <c r="D305" s="747" t="n">
        <v>161.88</v>
      </c>
    </row>
    <row collapsed="false" customFormat="false" customHeight="true" hidden="true" ht="13.5" outlineLevel="0" r="306">
      <c r="A306" s="746" t="n">
        <v>5851</v>
      </c>
      <c r="B306" s="745" t="s">
        <v>1474</v>
      </c>
      <c r="C306" s="745" t="s">
        <v>1461</v>
      </c>
      <c r="D306" s="747" t="n">
        <v>152.84</v>
      </c>
    </row>
    <row collapsed="false" customFormat="false" customHeight="true" hidden="true" ht="13.5" outlineLevel="0" r="307">
      <c r="A307" s="746" t="n">
        <v>5855</v>
      </c>
      <c r="B307" s="745" t="s">
        <v>1475</v>
      </c>
      <c r="C307" s="745" t="s">
        <v>1461</v>
      </c>
      <c r="D307" s="747" t="n">
        <v>376.38</v>
      </c>
    </row>
    <row collapsed="false" customFormat="false" customHeight="true" hidden="true" ht="13.5" outlineLevel="0" r="308">
      <c r="A308" s="746" t="n">
        <v>5863</v>
      </c>
      <c r="B308" s="745" t="s">
        <v>1476</v>
      </c>
      <c r="C308" s="745" t="s">
        <v>1461</v>
      </c>
      <c r="D308" s="747" t="n">
        <v>11.51</v>
      </c>
    </row>
    <row collapsed="false" customFormat="false" customHeight="true" hidden="true" ht="13.5" outlineLevel="0" r="309">
      <c r="A309" s="746" t="n">
        <v>5867</v>
      </c>
      <c r="B309" s="745" t="s">
        <v>1477</v>
      </c>
      <c r="C309" s="745" t="s">
        <v>1461</v>
      </c>
      <c r="D309" s="747" t="n">
        <v>97.41</v>
      </c>
    </row>
    <row collapsed="false" customFormat="false" customHeight="true" hidden="true" ht="13.5" outlineLevel="0" r="310">
      <c r="A310" s="746" t="n">
        <v>5875</v>
      </c>
      <c r="B310" s="745" t="s">
        <v>1478</v>
      </c>
      <c r="C310" s="745" t="s">
        <v>1461</v>
      </c>
      <c r="D310" s="747" t="n">
        <v>91.6</v>
      </c>
    </row>
    <row collapsed="false" customFormat="false" customHeight="true" hidden="true" ht="13.5" outlineLevel="0" r="311">
      <c r="A311" s="746" t="n">
        <v>5879</v>
      </c>
      <c r="B311" s="745" t="s">
        <v>1479</v>
      </c>
      <c r="C311" s="745" t="s">
        <v>1461</v>
      </c>
      <c r="D311" s="747" t="n">
        <v>83.37</v>
      </c>
    </row>
    <row collapsed="false" customFormat="false" customHeight="true" hidden="true" ht="13.5" outlineLevel="0" r="312">
      <c r="A312" s="746" t="n">
        <v>5882</v>
      </c>
      <c r="B312" s="745" t="s">
        <v>1480</v>
      </c>
      <c r="C312" s="745" t="s">
        <v>1461</v>
      </c>
      <c r="D312" s="747" t="n">
        <v>82.17</v>
      </c>
    </row>
    <row collapsed="false" customFormat="false" customHeight="true" hidden="true" ht="13.5" outlineLevel="0" r="313">
      <c r="A313" s="746" t="n">
        <v>5890</v>
      </c>
      <c r="B313" s="745" t="s">
        <v>1481</v>
      </c>
      <c r="C313" s="745" t="s">
        <v>1461</v>
      </c>
      <c r="D313" s="747" t="n">
        <v>128.91</v>
      </c>
    </row>
    <row collapsed="false" customFormat="false" customHeight="true" hidden="true" ht="13.5" outlineLevel="0" r="314">
      <c r="A314" s="746" t="n">
        <v>5894</v>
      </c>
      <c r="B314" s="745" t="s">
        <v>1482</v>
      </c>
      <c r="C314" s="745" t="s">
        <v>1461</v>
      </c>
      <c r="D314" s="747" t="n">
        <v>127.26</v>
      </c>
    </row>
    <row collapsed="false" customFormat="false" customHeight="true" hidden="true" ht="13.5" outlineLevel="0" r="315">
      <c r="A315" s="746" t="n">
        <v>5901</v>
      </c>
      <c r="B315" s="745" t="s">
        <v>1483</v>
      </c>
      <c r="C315" s="745" t="s">
        <v>1461</v>
      </c>
      <c r="D315" s="747" t="n">
        <v>160.45</v>
      </c>
    </row>
    <row collapsed="false" customFormat="false" customHeight="true" hidden="true" ht="13.5" outlineLevel="0" r="316">
      <c r="A316" s="746" t="n">
        <v>5909</v>
      </c>
      <c r="B316" s="745" t="s">
        <v>1484</v>
      </c>
      <c r="C316" s="745" t="s">
        <v>1461</v>
      </c>
      <c r="D316" s="747" t="n">
        <v>26.91</v>
      </c>
    </row>
    <row collapsed="false" customFormat="false" customHeight="true" hidden="true" ht="13.5" outlineLevel="0" r="317">
      <c r="A317" s="746" t="n">
        <v>5921</v>
      </c>
      <c r="B317" s="745" t="s">
        <v>1485</v>
      </c>
      <c r="C317" s="745" t="s">
        <v>1461</v>
      </c>
      <c r="D317" s="747" t="n">
        <v>2.95</v>
      </c>
    </row>
    <row collapsed="false" customFormat="false" customHeight="true" hidden="true" ht="13.5" outlineLevel="0" r="318">
      <c r="A318" s="746" t="n">
        <v>5928</v>
      </c>
      <c r="B318" s="745" t="s">
        <v>1486</v>
      </c>
      <c r="C318" s="745" t="s">
        <v>1461</v>
      </c>
      <c r="D318" s="747" t="n">
        <v>130.7</v>
      </c>
    </row>
    <row collapsed="false" customFormat="false" customHeight="true" hidden="true" ht="13.5" outlineLevel="0" r="319">
      <c r="A319" s="746" t="n">
        <v>5932</v>
      </c>
      <c r="B319" s="745" t="s">
        <v>1487</v>
      </c>
      <c r="C319" s="745" t="s">
        <v>1461</v>
      </c>
      <c r="D319" s="747" t="n">
        <v>158.99</v>
      </c>
    </row>
    <row collapsed="false" customFormat="false" customHeight="true" hidden="true" ht="13.5" outlineLevel="0" r="320">
      <c r="A320" s="746" t="n">
        <v>5940</v>
      </c>
      <c r="B320" s="745" t="s">
        <v>1488</v>
      </c>
      <c r="C320" s="745" t="s">
        <v>1461</v>
      </c>
      <c r="D320" s="747" t="n">
        <v>136.7</v>
      </c>
    </row>
    <row collapsed="false" customFormat="false" customHeight="true" hidden="true" ht="13.5" outlineLevel="0" r="321">
      <c r="A321" s="746" t="n">
        <v>5944</v>
      </c>
      <c r="B321" s="745" t="s">
        <v>1489</v>
      </c>
      <c r="C321" s="745" t="s">
        <v>1461</v>
      </c>
      <c r="D321" s="747" t="n">
        <v>189.1</v>
      </c>
    </row>
    <row collapsed="false" customFormat="false" customHeight="true" hidden="true" ht="13.5" outlineLevel="0" r="322">
      <c r="A322" s="746" t="n">
        <v>5953</v>
      </c>
      <c r="B322" s="745" t="s">
        <v>1490</v>
      </c>
      <c r="C322" s="745" t="s">
        <v>1461</v>
      </c>
      <c r="D322" s="747" t="n">
        <v>33.99</v>
      </c>
    </row>
    <row collapsed="false" customFormat="false" customHeight="true" hidden="true" ht="13.5" outlineLevel="0" r="323">
      <c r="A323" s="746" t="n">
        <v>6259</v>
      </c>
      <c r="B323" s="745" t="s">
        <v>1491</v>
      </c>
      <c r="C323" s="745" t="s">
        <v>1461</v>
      </c>
      <c r="D323" s="747" t="n">
        <v>134.26</v>
      </c>
    </row>
    <row collapsed="false" customFormat="false" customHeight="true" hidden="true" ht="13.5" outlineLevel="0" r="324">
      <c r="A324" s="746" t="n">
        <v>6879</v>
      </c>
      <c r="B324" s="745" t="s">
        <v>1492</v>
      </c>
      <c r="C324" s="745" t="s">
        <v>1461</v>
      </c>
      <c r="D324" s="747" t="n">
        <v>135.06</v>
      </c>
    </row>
    <row collapsed="false" customFormat="false" customHeight="true" hidden="true" ht="13.5" outlineLevel="0" r="325">
      <c r="A325" s="746" t="n">
        <v>7030</v>
      </c>
      <c r="B325" s="745" t="s">
        <v>1493</v>
      </c>
      <c r="C325" s="745" t="s">
        <v>1461</v>
      </c>
      <c r="D325" s="747" t="n">
        <v>158.49</v>
      </c>
    </row>
    <row collapsed="false" customFormat="false" customHeight="true" hidden="true" ht="13.5" outlineLevel="0" r="326">
      <c r="A326" s="746" t="n">
        <v>7042</v>
      </c>
      <c r="B326" s="745" t="s">
        <v>1494</v>
      </c>
      <c r="C326" s="745" t="s">
        <v>1461</v>
      </c>
      <c r="D326" s="747" t="n">
        <v>4.94</v>
      </c>
    </row>
    <row collapsed="false" customFormat="false" customHeight="true" hidden="true" ht="13.5" outlineLevel="0" r="327">
      <c r="A327" s="746" t="n">
        <v>7049</v>
      </c>
      <c r="B327" s="745" t="s">
        <v>1495</v>
      </c>
      <c r="C327" s="745" t="s">
        <v>1461</v>
      </c>
      <c r="D327" s="747" t="n">
        <v>134.87</v>
      </c>
    </row>
    <row collapsed="false" customFormat="false" customHeight="true" hidden="true" ht="13.5" outlineLevel="0" r="328">
      <c r="A328" s="746" t="n">
        <v>67826</v>
      </c>
      <c r="B328" s="745" t="s">
        <v>1496</v>
      </c>
      <c r="C328" s="745" t="s">
        <v>1461</v>
      </c>
      <c r="D328" s="747" t="n">
        <v>137.21</v>
      </c>
    </row>
    <row collapsed="false" customFormat="false" customHeight="true" hidden="true" ht="13.5" outlineLevel="0" r="329">
      <c r="A329" s="746" t="n">
        <v>73417</v>
      </c>
      <c r="B329" s="745" t="s">
        <v>1497</v>
      </c>
      <c r="C329" s="745" t="s">
        <v>1461</v>
      </c>
      <c r="D329" s="747" t="n">
        <v>106.2</v>
      </c>
    </row>
    <row collapsed="false" customFormat="false" customHeight="true" hidden="true" ht="13.5" outlineLevel="0" r="330">
      <c r="A330" s="746" t="n">
        <v>73436</v>
      </c>
      <c r="B330" s="745" t="s">
        <v>1498</v>
      </c>
      <c r="C330" s="745" t="s">
        <v>1461</v>
      </c>
      <c r="D330" s="747" t="n">
        <v>147.22</v>
      </c>
    </row>
    <row collapsed="false" customFormat="false" customHeight="true" hidden="true" ht="13.5" outlineLevel="0" r="331">
      <c r="A331" s="746" t="n">
        <v>73467</v>
      </c>
      <c r="B331" s="745" t="s">
        <v>1499</v>
      </c>
      <c r="C331" s="745" t="s">
        <v>1461</v>
      </c>
      <c r="D331" s="747" t="n">
        <v>131.1</v>
      </c>
    </row>
    <row collapsed="false" customFormat="false" customHeight="true" hidden="true" ht="13.5" outlineLevel="0" r="332">
      <c r="A332" s="746" t="n">
        <v>73536</v>
      </c>
      <c r="B332" s="745" t="s">
        <v>1500</v>
      </c>
      <c r="C332" s="745" t="s">
        <v>1461</v>
      </c>
      <c r="D332" s="747" t="n">
        <v>4.16</v>
      </c>
    </row>
    <row collapsed="false" customFormat="false" customHeight="true" hidden="true" ht="13.5" outlineLevel="0" r="333">
      <c r="A333" s="746" t="n">
        <v>83362</v>
      </c>
      <c r="B333" s="745" t="s">
        <v>1501</v>
      </c>
      <c r="C333" s="745" t="s">
        <v>1461</v>
      </c>
      <c r="D333" s="747" t="n">
        <v>167.11</v>
      </c>
    </row>
    <row collapsed="false" customFormat="false" customHeight="true" hidden="true" ht="13.5" outlineLevel="0" r="334">
      <c r="A334" s="746" t="n">
        <v>83765</v>
      </c>
      <c r="B334" s="745" t="s">
        <v>1502</v>
      </c>
      <c r="C334" s="745" t="s">
        <v>1461</v>
      </c>
      <c r="D334" s="747" t="n">
        <v>74.67</v>
      </c>
    </row>
    <row collapsed="false" customFormat="false" customHeight="true" hidden="true" ht="13.5" outlineLevel="0" r="335">
      <c r="A335" s="746" t="n">
        <v>87445</v>
      </c>
      <c r="B335" s="745" t="s">
        <v>1503</v>
      </c>
      <c r="C335" s="745" t="s">
        <v>1461</v>
      </c>
      <c r="D335" s="747" t="n">
        <v>3.02</v>
      </c>
    </row>
    <row collapsed="false" customFormat="false" customHeight="true" hidden="true" ht="13.5" outlineLevel="0" r="336">
      <c r="A336" s="746" t="n">
        <v>88386</v>
      </c>
      <c r="B336" s="745" t="s">
        <v>1504</v>
      </c>
      <c r="C336" s="745" t="s">
        <v>1461</v>
      </c>
      <c r="D336" s="747" t="n">
        <v>4.03</v>
      </c>
    </row>
    <row collapsed="false" customFormat="false" customHeight="true" hidden="true" ht="13.5" outlineLevel="0" r="337">
      <c r="A337" s="746" t="n">
        <v>88393</v>
      </c>
      <c r="B337" s="745" t="s">
        <v>1505</v>
      </c>
      <c r="C337" s="745" t="s">
        <v>1461</v>
      </c>
      <c r="D337" s="747" t="n">
        <v>5.56</v>
      </c>
    </row>
    <row collapsed="false" customFormat="false" customHeight="true" hidden="true" ht="13.5" outlineLevel="0" r="338">
      <c r="A338" s="746" t="n">
        <v>88399</v>
      </c>
      <c r="B338" s="745" t="s">
        <v>1506</v>
      </c>
      <c r="C338" s="745" t="s">
        <v>1461</v>
      </c>
      <c r="D338" s="747" t="n">
        <v>2.96</v>
      </c>
    </row>
    <row collapsed="false" customFormat="false" customHeight="true" hidden="true" ht="13.5" outlineLevel="0" r="339">
      <c r="A339" s="746" t="n">
        <v>88418</v>
      </c>
      <c r="B339" s="745" t="s">
        <v>1507</v>
      </c>
      <c r="C339" s="745" t="s">
        <v>1461</v>
      </c>
      <c r="D339" s="747" t="n">
        <v>12.85</v>
      </c>
    </row>
    <row collapsed="false" customFormat="false" customHeight="true" hidden="true" ht="13.5" outlineLevel="0" r="340">
      <c r="A340" s="746" t="n">
        <v>88433</v>
      </c>
      <c r="B340" s="745" t="s">
        <v>1508</v>
      </c>
      <c r="C340" s="745" t="s">
        <v>1461</v>
      </c>
      <c r="D340" s="747" t="n">
        <v>15.82</v>
      </c>
    </row>
    <row collapsed="false" customFormat="false" customHeight="true" hidden="true" ht="13.5" outlineLevel="0" r="341">
      <c r="A341" s="746" t="n">
        <v>88830</v>
      </c>
      <c r="B341" s="745" t="s">
        <v>1509</v>
      </c>
      <c r="C341" s="745" t="s">
        <v>1461</v>
      </c>
      <c r="D341" s="747" t="n">
        <v>1.49</v>
      </c>
    </row>
    <row collapsed="false" customFormat="false" customHeight="true" hidden="true" ht="13.5" outlineLevel="0" r="342">
      <c r="A342" s="746" t="n">
        <v>88843</v>
      </c>
      <c r="B342" s="745" t="s">
        <v>1510</v>
      </c>
      <c r="C342" s="745" t="s">
        <v>1461</v>
      </c>
      <c r="D342" s="747" t="n">
        <v>130.05</v>
      </c>
    </row>
    <row collapsed="false" customFormat="false" customHeight="true" hidden="true" ht="13.5" outlineLevel="0" r="343">
      <c r="A343" s="746" t="n">
        <v>88907</v>
      </c>
      <c r="B343" s="745" t="s">
        <v>1511</v>
      </c>
      <c r="C343" s="745" t="s">
        <v>1461</v>
      </c>
      <c r="D343" s="747" t="n">
        <v>161.48</v>
      </c>
    </row>
    <row collapsed="false" customFormat="false" customHeight="true" hidden="true" ht="13.5" outlineLevel="0" r="344">
      <c r="A344" s="746" t="n">
        <v>89021</v>
      </c>
      <c r="B344" s="745" t="s">
        <v>1512</v>
      </c>
      <c r="C344" s="745" t="s">
        <v>1461</v>
      </c>
      <c r="D344" s="747" t="n">
        <v>1.94</v>
      </c>
    </row>
    <row collapsed="false" customFormat="false" customHeight="true" hidden="true" ht="13.5" outlineLevel="0" r="345">
      <c r="A345" s="746" t="n">
        <v>89028</v>
      </c>
      <c r="B345" s="745" t="s">
        <v>1513</v>
      </c>
      <c r="C345" s="745" t="s">
        <v>1461</v>
      </c>
      <c r="D345" s="747" t="n">
        <v>146.63</v>
      </c>
    </row>
    <row collapsed="false" customFormat="false" customHeight="true" hidden="true" ht="13.5" outlineLevel="0" r="346">
      <c r="A346" s="746" t="n">
        <v>89032</v>
      </c>
      <c r="B346" s="745" t="s">
        <v>1514</v>
      </c>
      <c r="C346" s="745" t="s">
        <v>1461</v>
      </c>
      <c r="D346" s="747" t="n">
        <v>116.26</v>
      </c>
    </row>
    <row collapsed="false" customFormat="false" customHeight="true" hidden="true" ht="13.5" outlineLevel="0" r="347">
      <c r="A347" s="746" t="n">
        <v>89035</v>
      </c>
      <c r="B347" s="745" t="s">
        <v>1515</v>
      </c>
      <c r="C347" s="745" t="s">
        <v>1461</v>
      </c>
      <c r="D347" s="747" t="n">
        <v>79.02</v>
      </c>
    </row>
    <row collapsed="false" customFormat="false" customHeight="true" hidden="true" ht="13.5" outlineLevel="0" r="348">
      <c r="A348" s="746" t="n">
        <v>89225</v>
      </c>
      <c r="B348" s="745" t="s">
        <v>1516</v>
      </c>
      <c r="C348" s="745" t="s">
        <v>1461</v>
      </c>
      <c r="D348" s="747" t="n">
        <v>4.07</v>
      </c>
    </row>
    <row collapsed="false" customFormat="false" customHeight="true" hidden="true" ht="13.5" outlineLevel="0" r="349">
      <c r="A349" s="746" t="n">
        <v>89234</v>
      </c>
      <c r="B349" s="745" t="s">
        <v>1517</v>
      </c>
      <c r="C349" s="745" t="s">
        <v>1461</v>
      </c>
      <c r="D349" s="747" t="n">
        <v>343.17</v>
      </c>
    </row>
    <row collapsed="false" customFormat="false" customHeight="true" hidden="true" ht="13.5" outlineLevel="0" r="350">
      <c r="A350" s="746" t="n">
        <v>89242</v>
      </c>
      <c r="B350" s="745" t="s">
        <v>1518</v>
      </c>
      <c r="C350" s="745" t="s">
        <v>1461</v>
      </c>
      <c r="D350" s="747" t="n">
        <v>798.73</v>
      </c>
    </row>
    <row collapsed="false" customFormat="false" customHeight="true" hidden="true" ht="13.5" outlineLevel="0" r="351">
      <c r="A351" s="746" t="n">
        <v>89250</v>
      </c>
      <c r="B351" s="745" t="s">
        <v>1519</v>
      </c>
      <c r="C351" s="745" t="s">
        <v>1461</v>
      </c>
      <c r="D351" s="747" t="n">
        <v>671.07</v>
      </c>
    </row>
    <row collapsed="false" customFormat="false" customHeight="true" hidden="true" ht="13.5" outlineLevel="0" r="352">
      <c r="A352" s="746" t="n">
        <v>89257</v>
      </c>
      <c r="B352" s="745" t="s">
        <v>1520</v>
      </c>
      <c r="C352" s="745" t="s">
        <v>1461</v>
      </c>
      <c r="D352" s="747" t="n">
        <v>195.8</v>
      </c>
    </row>
    <row collapsed="false" customFormat="false" customHeight="true" hidden="true" ht="13.5" outlineLevel="0" r="353">
      <c r="A353" s="746" t="n">
        <v>89272</v>
      </c>
      <c r="B353" s="745" t="s">
        <v>1521</v>
      </c>
      <c r="C353" s="745" t="s">
        <v>1461</v>
      </c>
      <c r="D353" s="747" t="n">
        <v>159.53</v>
      </c>
    </row>
    <row collapsed="false" customFormat="false" customHeight="true" hidden="true" ht="13.5" outlineLevel="0" r="354">
      <c r="A354" s="746" t="n">
        <v>89278</v>
      </c>
      <c r="B354" s="745" t="s">
        <v>1522</v>
      </c>
      <c r="C354" s="745" t="s">
        <v>1461</v>
      </c>
      <c r="D354" s="747" t="n">
        <v>7.23</v>
      </c>
    </row>
    <row collapsed="false" customFormat="false" customHeight="true" hidden="true" ht="13.5" outlineLevel="0" r="355">
      <c r="A355" s="746" t="n">
        <v>89843</v>
      </c>
      <c r="B355" s="745" t="s">
        <v>1523</v>
      </c>
      <c r="C355" s="745" t="s">
        <v>1461</v>
      </c>
      <c r="D355" s="747" t="n">
        <v>155.54</v>
      </c>
    </row>
    <row collapsed="false" customFormat="false" customHeight="true" hidden="true" ht="13.5" outlineLevel="0" r="356">
      <c r="A356" s="746" t="n">
        <v>89876</v>
      </c>
      <c r="B356" s="745" t="s">
        <v>1524</v>
      </c>
      <c r="C356" s="745" t="s">
        <v>1461</v>
      </c>
      <c r="D356" s="747" t="n">
        <v>206.81</v>
      </c>
    </row>
    <row collapsed="false" customFormat="false" customHeight="true" hidden="true" ht="13.5" outlineLevel="0" r="357">
      <c r="A357" s="746" t="n">
        <v>89883</v>
      </c>
      <c r="B357" s="745" t="s">
        <v>1525</v>
      </c>
      <c r="C357" s="745" t="s">
        <v>1461</v>
      </c>
      <c r="D357" s="747" t="n">
        <v>230.52</v>
      </c>
    </row>
    <row collapsed="false" customFormat="false" customHeight="true" hidden="true" ht="13.5" outlineLevel="0" r="358">
      <c r="A358" s="746" t="n">
        <v>90586</v>
      </c>
      <c r="B358" s="745" t="s">
        <v>1526</v>
      </c>
      <c r="C358" s="745" t="s">
        <v>1461</v>
      </c>
      <c r="D358" s="747" t="n">
        <v>1.46</v>
      </c>
    </row>
    <row collapsed="false" customFormat="false" customHeight="true" hidden="true" ht="13.5" outlineLevel="0" r="359">
      <c r="A359" s="746" t="n">
        <v>90625</v>
      </c>
      <c r="B359" s="745" t="s">
        <v>1527</v>
      </c>
      <c r="C359" s="745" t="s">
        <v>1461</v>
      </c>
      <c r="D359" s="747" t="n">
        <v>5.26</v>
      </c>
    </row>
    <row collapsed="false" customFormat="false" customHeight="true" hidden="true" ht="13.5" outlineLevel="0" r="360">
      <c r="A360" s="746" t="n">
        <v>90631</v>
      </c>
      <c r="B360" s="745" t="s">
        <v>1528</v>
      </c>
      <c r="C360" s="745" t="s">
        <v>1461</v>
      </c>
      <c r="D360" s="747" t="n">
        <v>93.36</v>
      </c>
    </row>
    <row collapsed="false" customFormat="false" customHeight="true" hidden="true" ht="13.5" outlineLevel="0" r="361">
      <c r="A361" s="746" t="n">
        <v>90637</v>
      </c>
      <c r="B361" s="745" t="s">
        <v>1529</v>
      </c>
      <c r="C361" s="745" t="s">
        <v>1461</v>
      </c>
      <c r="D361" s="747" t="n">
        <v>11.93</v>
      </c>
    </row>
    <row collapsed="false" customFormat="false" customHeight="true" hidden="true" ht="13.5" outlineLevel="0" r="362">
      <c r="A362" s="746" t="n">
        <v>90643</v>
      </c>
      <c r="B362" s="745" t="s">
        <v>1530</v>
      </c>
      <c r="C362" s="745" t="s">
        <v>1461</v>
      </c>
      <c r="D362" s="747" t="n">
        <v>15.54</v>
      </c>
    </row>
    <row collapsed="false" customFormat="false" customHeight="true" hidden="true" ht="13.5" outlineLevel="0" r="363">
      <c r="A363" s="746" t="n">
        <v>90650</v>
      </c>
      <c r="B363" s="745" t="s">
        <v>1531</v>
      </c>
      <c r="C363" s="745" t="s">
        <v>1461</v>
      </c>
      <c r="D363" s="747" t="n">
        <v>8.76</v>
      </c>
    </row>
    <row collapsed="false" customFormat="false" customHeight="true" hidden="true" ht="13.5" outlineLevel="0" r="364">
      <c r="A364" s="746" t="n">
        <v>90656</v>
      </c>
      <c r="B364" s="745" t="s">
        <v>1532</v>
      </c>
      <c r="C364" s="745" t="s">
        <v>1461</v>
      </c>
      <c r="D364" s="747" t="n">
        <v>11.87</v>
      </c>
    </row>
    <row collapsed="false" customFormat="false" customHeight="true" hidden="true" ht="13.5" outlineLevel="0" r="365">
      <c r="A365" s="746" t="n">
        <v>90662</v>
      </c>
      <c r="B365" s="745" t="s">
        <v>1533</v>
      </c>
      <c r="C365" s="745" t="s">
        <v>1461</v>
      </c>
      <c r="D365" s="747" t="n">
        <v>12.35</v>
      </c>
    </row>
    <row collapsed="false" customFormat="false" customHeight="true" hidden="true" ht="13.5" outlineLevel="0" r="366">
      <c r="A366" s="746" t="n">
        <v>90668</v>
      </c>
      <c r="B366" s="745" t="s">
        <v>1534</v>
      </c>
      <c r="C366" s="745" t="s">
        <v>1461</v>
      </c>
      <c r="D366" s="747" t="n">
        <v>16.5</v>
      </c>
    </row>
    <row collapsed="false" customFormat="false" customHeight="true" hidden="true" ht="13.5" outlineLevel="0" r="367">
      <c r="A367" s="746" t="n">
        <v>90674</v>
      </c>
      <c r="B367" s="745" t="s">
        <v>1535</v>
      </c>
      <c r="C367" s="745" t="s">
        <v>1461</v>
      </c>
      <c r="D367" s="747" t="n">
        <v>417.39</v>
      </c>
    </row>
    <row collapsed="false" customFormat="false" customHeight="true" hidden="true" ht="13.5" outlineLevel="0" r="368">
      <c r="A368" s="746" t="n">
        <v>90680</v>
      </c>
      <c r="B368" s="745" t="s">
        <v>1536</v>
      </c>
      <c r="C368" s="745" t="s">
        <v>1461</v>
      </c>
      <c r="D368" s="747" t="n">
        <v>225.46</v>
      </c>
    </row>
    <row collapsed="false" customFormat="false" customHeight="true" hidden="true" ht="13.5" outlineLevel="0" r="369">
      <c r="A369" s="746" t="n">
        <v>90686</v>
      </c>
      <c r="B369" s="745" t="s">
        <v>1537</v>
      </c>
      <c r="C369" s="745" t="s">
        <v>1461</v>
      </c>
      <c r="D369" s="747" t="n">
        <v>126.17</v>
      </c>
    </row>
    <row collapsed="false" customFormat="false" customHeight="true" hidden="true" ht="13.5" outlineLevel="0" r="370">
      <c r="A370" s="746" t="n">
        <v>90692</v>
      </c>
      <c r="B370" s="745" t="s">
        <v>1538</v>
      </c>
      <c r="C370" s="745" t="s">
        <v>1461</v>
      </c>
      <c r="D370" s="747" t="n">
        <v>75.61</v>
      </c>
    </row>
    <row collapsed="false" customFormat="false" customHeight="true" hidden="true" ht="13.5" outlineLevel="0" r="371">
      <c r="A371" s="746" t="n">
        <v>90964</v>
      </c>
      <c r="B371" s="745" t="s">
        <v>1539</v>
      </c>
      <c r="C371" s="745" t="s">
        <v>1461</v>
      </c>
      <c r="D371" s="747" t="n">
        <v>15.75</v>
      </c>
    </row>
    <row collapsed="false" customFormat="false" customHeight="true" hidden="true" ht="13.5" outlineLevel="0" r="372">
      <c r="A372" s="746" t="n">
        <v>90972</v>
      </c>
      <c r="B372" s="745" t="s">
        <v>1540</v>
      </c>
      <c r="C372" s="745" t="s">
        <v>1461</v>
      </c>
      <c r="D372" s="747" t="n">
        <v>43.96</v>
      </c>
    </row>
    <row collapsed="false" customFormat="false" customHeight="true" hidden="true" ht="13.5" outlineLevel="0" r="373">
      <c r="A373" s="746" t="n">
        <v>90979</v>
      </c>
      <c r="B373" s="745" t="s">
        <v>1541</v>
      </c>
      <c r="C373" s="745" t="s">
        <v>1461</v>
      </c>
      <c r="D373" s="747" t="n">
        <v>113.66</v>
      </c>
    </row>
    <row collapsed="false" customFormat="false" customHeight="true" hidden="true" ht="13.5" outlineLevel="0" r="374">
      <c r="A374" s="746" t="n">
        <v>90991</v>
      </c>
      <c r="B374" s="745" t="s">
        <v>1542</v>
      </c>
      <c r="C374" s="745" t="s">
        <v>1461</v>
      </c>
      <c r="D374" s="747" t="n">
        <v>131.39</v>
      </c>
    </row>
    <row collapsed="false" customFormat="false" customHeight="true" hidden="true" ht="13.5" outlineLevel="0" r="375">
      <c r="A375" s="746" t="n">
        <v>90999</v>
      </c>
      <c r="B375" s="745" t="s">
        <v>1543</v>
      </c>
      <c r="C375" s="745" t="s">
        <v>1461</v>
      </c>
      <c r="D375" s="747" t="n">
        <v>58.57</v>
      </c>
    </row>
    <row collapsed="false" customFormat="false" customHeight="true" hidden="true" ht="13.5" outlineLevel="0" r="376">
      <c r="A376" s="746" t="n">
        <v>91031</v>
      </c>
      <c r="B376" s="745" t="s">
        <v>1544</v>
      </c>
      <c r="C376" s="745" t="s">
        <v>1461</v>
      </c>
      <c r="D376" s="747" t="n">
        <v>156.95</v>
      </c>
    </row>
    <row collapsed="false" customFormat="false" customHeight="true" hidden="true" ht="13.5" outlineLevel="0" r="377">
      <c r="A377" s="746" t="n">
        <v>91277</v>
      </c>
      <c r="B377" s="745" t="s">
        <v>1545</v>
      </c>
      <c r="C377" s="745" t="s">
        <v>1461</v>
      </c>
      <c r="D377" s="747" t="n">
        <v>5.43</v>
      </c>
    </row>
    <row collapsed="false" customFormat="false" customHeight="true" hidden="true" ht="13.5" outlineLevel="0" r="378">
      <c r="A378" s="746" t="n">
        <v>91283</v>
      </c>
      <c r="B378" s="745" t="s">
        <v>1546</v>
      </c>
      <c r="C378" s="745" t="s">
        <v>1461</v>
      </c>
      <c r="D378" s="747" t="n">
        <v>10.61</v>
      </c>
    </row>
    <row collapsed="false" customFormat="false" customHeight="true" hidden="true" ht="13.5" outlineLevel="0" r="379">
      <c r="A379" s="746" t="n">
        <v>91386</v>
      </c>
      <c r="B379" s="745" t="s">
        <v>1547</v>
      </c>
      <c r="C379" s="745" t="s">
        <v>1461</v>
      </c>
      <c r="D379" s="747" t="n">
        <v>163.91</v>
      </c>
    </row>
    <row collapsed="false" customFormat="false" customHeight="true" hidden="true" ht="13.5" outlineLevel="0" r="380">
      <c r="A380" s="746" t="n">
        <v>91533</v>
      </c>
      <c r="B380" s="745" t="s">
        <v>1548</v>
      </c>
      <c r="C380" s="745" t="s">
        <v>1461</v>
      </c>
      <c r="D380" s="747" t="n">
        <v>30.44</v>
      </c>
    </row>
    <row collapsed="false" customFormat="false" customHeight="true" hidden="true" ht="13.5" outlineLevel="0" r="381">
      <c r="A381" s="746" t="n">
        <v>91634</v>
      </c>
      <c r="B381" s="745" t="s">
        <v>1549</v>
      </c>
      <c r="C381" s="745" t="s">
        <v>1461</v>
      </c>
      <c r="D381" s="747" t="n">
        <v>115.05</v>
      </c>
    </row>
    <row collapsed="false" customFormat="false" customHeight="true" hidden="true" ht="13.5" outlineLevel="0" r="382">
      <c r="A382" s="746" t="n">
        <v>91645</v>
      </c>
      <c r="B382" s="745" t="s">
        <v>1550</v>
      </c>
      <c r="C382" s="745" t="s">
        <v>1461</v>
      </c>
      <c r="D382" s="747" t="n">
        <v>248.6</v>
      </c>
    </row>
    <row collapsed="false" customFormat="false" customHeight="true" hidden="true" ht="13.5" outlineLevel="0" r="383">
      <c r="A383" s="746" t="n">
        <v>91692</v>
      </c>
      <c r="B383" s="745" t="s">
        <v>1551</v>
      </c>
      <c r="C383" s="745" t="s">
        <v>1461</v>
      </c>
      <c r="D383" s="747" t="n">
        <v>27.91</v>
      </c>
    </row>
    <row collapsed="false" customFormat="false" customHeight="true" hidden="true" ht="13.5" outlineLevel="0" r="384">
      <c r="A384" s="746" t="n">
        <v>92043</v>
      </c>
      <c r="B384" s="745" t="s">
        <v>1552</v>
      </c>
      <c r="C384" s="745" t="s">
        <v>1461</v>
      </c>
      <c r="D384" s="747" t="n">
        <v>8.39</v>
      </c>
    </row>
    <row collapsed="false" customFormat="false" customHeight="true" hidden="true" ht="13.5" outlineLevel="0" r="385">
      <c r="A385" s="746" t="n">
        <v>92106</v>
      </c>
      <c r="B385" s="745" t="s">
        <v>1553</v>
      </c>
      <c r="C385" s="745" t="s">
        <v>1461</v>
      </c>
      <c r="D385" s="747" t="n">
        <v>166.06</v>
      </c>
    </row>
    <row collapsed="false" customFormat="false" customHeight="true" hidden="true" ht="13.5" outlineLevel="0" r="386">
      <c r="A386" s="746" t="n">
        <v>92112</v>
      </c>
      <c r="B386" s="745" t="s">
        <v>1554</v>
      </c>
      <c r="C386" s="745" t="s">
        <v>1461</v>
      </c>
      <c r="D386" s="747" t="n">
        <v>2.38</v>
      </c>
    </row>
    <row collapsed="false" customFormat="false" customHeight="true" hidden="true" ht="13.5" outlineLevel="0" r="387">
      <c r="A387" s="746" t="n">
        <v>92118</v>
      </c>
      <c r="B387" s="745" t="s">
        <v>1555</v>
      </c>
      <c r="C387" s="745" t="s">
        <v>1461</v>
      </c>
      <c r="D387" s="747" t="n">
        <v>0.17</v>
      </c>
    </row>
    <row collapsed="false" customFormat="false" customHeight="true" hidden="true" ht="13.5" outlineLevel="0" r="388">
      <c r="A388" s="746" t="n">
        <v>92138</v>
      </c>
      <c r="B388" s="745" t="s">
        <v>1556</v>
      </c>
      <c r="C388" s="745" t="s">
        <v>1461</v>
      </c>
      <c r="D388" s="747" t="n">
        <v>117.17</v>
      </c>
    </row>
    <row collapsed="false" customFormat="false" customHeight="true" hidden="true" ht="13.5" outlineLevel="0" r="389">
      <c r="A389" s="746" t="n">
        <v>92145</v>
      </c>
      <c r="B389" s="745" t="s">
        <v>1557</v>
      </c>
      <c r="C389" s="745" t="s">
        <v>1461</v>
      </c>
      <c r="D389" s="747" t="n">
        <v>92.72</v>
      </c>
    </row>
    <row collapsed="false" customFormat="false" customHeight="true" hidden="true" ht="13.5" outlineLevel="0" r="390">
      <c r="A390" s="746" t="n">
        <v>92242</v>
      </c>
      <c r="B390" s="745" t="s">
        <v>1558</v>
      </c>
      <c r="C390" s="745" t="s">
        <v>1461</v>
      </c>
      <c r="D390" s="747" t="n">
        <v>219.87</v>
      </c>
    </row>
    <row collapsed="false" customFormat="false" customHeight="true" hidden="true" ht="13.5" outlineLevel="0" r="391">
      <c r="A391" s="746" t="n">
        <v>92716</v>
      </c>
      <c r="B391" s="745" t="s">
        <v>1559</v>
      </c>
      <c r="C391" s="745" t="s">
        <v>1461</v>
      </c>
      <c r="D391" s="747" t="n">
        <v>14.16</v>
      </c>
    </row>
    <row collapsed="false" customFormat="false" customHeight="true" hidden="true" ht="13.5" outlineLevel="0" r="392">
      <c r="A392" s="746" t="n">
        <v>92960</v>
      </c>
      <c r="B392" s="745" t="s">
        <v>1560</v>
      </c>
      <c r="C392" s="745" t="s">
        <v>1461</v>
      </c>
      <c r="D392" s="747" t="n">
        <v>18.06</v>
      </c>
    </row>
    <row collapsed="false" customFormat="false" customHeight="true" hidden="true" ht="13.5" outlineLevel="0" r="393">
      <c r="A393" s="746" t="n">
        <v>92966</v>
      </c>
      <c r="B393" s="745" t="s">
        <v>1561</v>
      </c>
      <c r="C393" s="745" t="s">
        <v>1461</v>
      </c>
      <c r="D393" s="747" t="n">
        <v>24.89</v>
      </c>
    </row>
    <row collapsed="false" customFormat="false" customHeight="true" hidden="true" ht="13.5" outlineLevel="0" r="394">
      <c r="A394" s="746" t="n">
        <v>93224</v>
      </c>
      <c r="B394" s="745" t="s">
        <v>1562</v>
      </c>
      <c r="C394" s="745" t="s">
        <v>1461</v>
      </c>
      <c r="D394" s="747" t="n">
        <v>603.73</v>
      </c>
    </row>
    <row collapsed="false" customFormat="false" customHeight="true" hidden="true" ht="13.5" outlineLevel="0" r="395">
      <c r="A395" s="746" t="n">
        <v>93233</v>
      </c>
      <c r="B395" s="745" t="s">
        <v>1563</v>
      </c>
      <c r="C395" s="745" t="s">
        <v>1461</v>
      </c>
      <c r="D395" s="747" t="n">
        <v>4.55</v>
      </c>
    </row>
    <row collapsed="false" customFormat="false" customHeight="true" hidden="true" ht="13.5" outlineLevel="0" r="396">
      <c r="A396" s="746" t="n">
        <v>93272</v>
      </c>
      <c r="B396" s="745" t="s">
        <v>1564</v>
      </c>
      <c r="C396" s="745" t="s">
        <v>1461</v>
      </c>
      <c r="D396" s="747" t="n">
        <v>84.04</v>
      </c>
    </row>
    <row collapsed="false" customFormat="false" customHeight="true" hidden="true" ht="13.5" outlineLevel="0" r="397">
      <c r="A397" s="746" t="n">
        <v>93281</v>
      </c>
      <c r="B397" s="745" t="s">
        <v>1565</v>
      </c>
      <c r="C397" s="745" t="s">
        <v>1461</v>
      </c>
      <c r="D397" s="747" t="n">
        <v>26.08</v>
      </c>
    </row>
    <row collapsed="false" customFormat="false" customHeight="true" hidden="true" ht="13.5" outlineLevel="0" r="398">
      <c r="A398" s="746" t="n">
        <v>93287</v>
      </c>
      <c r="B398" s="745" t="s">
        <v>1566</v>
      </c>
      <c r="C398" s="745" t="s">
        <v>1461</v>
      </c>
      <c r="D398" s="747" t="n">
        <v>341.23</v>
      </c>
    </row>
    <row collapsed="false" customFormat="false" customHeight="true" hidden="true" ht="13.5" outlineLevel="0" r="399">
      <c r="A399" s="746" t="n">
        <v>93402</v>
      </c>
      <c r="B399" s="745" t="s">
        <v>1567</v>
      </c>
      <c r="C399" s="745" t="s">
        <v>1461</v>
      </c>
      <c r="D399" s="747" t="n">
        <v>128.45</v>
      </c>
    </row>
    <row collapsed="false" customFormat="false" customHeight="true" hidden="true" ht="13.5" outlineLevel="0" r="400">
      <c r="A400" s="746" t="n">
        <v>93408</v>
      </c>
      <c r="B400" s="745" t="s">
        <v>1568</v>
      </c>
      <c r="C400" s="745" t="s">
        <v>1461</v>
      </c>
      <c r="D400" s="747" t="n">
        <v>64.13</v>
      </c>
    </row>
    <row collapsed="false" customFormat="false" customHeight="true" hidden="true" ht="13.5" outlineLevel="0" r="401">
      <c r="A401" s="746" t="n">
        <v>93415</v>
      </c>
      <c r="B401" s="745" t="s">
        <v>1569</v>
      </c>
      <c r="C401" s="745" t="s">
        <v>1461</v>
      </c>
      <c r="D401" s="747" t="n">
        <v>9.54</v>
      </c>
    </row>
    <row collapsed="false" customFormat="false" customHeight="true" hidden="true" ht="13.5" outlineLevel="0" r="402">
      <c r="A402" s="746" t="n">
        <v>93421</v>
      </c>
      <c r="B402" s="745" t="s">
        <v>1570</v>
      </c>
      <c r="C402" s="745" t="s">
        <v>1461</v>
      </c>
      <c r="D402" s="747" t="n">
        <v>42.84</v>
      </c>
    </row>
    <row collapsed="false" customFormat="false" customHeight="true" hidden="true" ht="13.5" outlineLevel="0" r="403">
      <c r="A403" s="746" t="n">
        <v>93427</v>
      </c>
      <c r="B403" s="745" t="s">
        <v>1571</v>
      </c>
      <c r="C403" s="745" t="s">
        <v>1461</v>
      </c>
      <c r="D403" s="747" t="n">
        <v>96.76</v>
      </c>
    </row>
    <row collapsed="false" customFormat="false" customHeight="true" hidden="true" ht="13.5" outlineLevel="0" r="404">
      <c r="A404" s="746" t="n">
        <v>93433</v>
      </c>
      <c r="B404" s="745" t="s">
        <v>1572</v>
      </c>
      <c r="C404" s="745" t="s">
        <v>1461</v>
      </c>
      <c r="D404" s="748" t="n">
        <v>1963.22</v>
      </c>
    </row>
    <row collapsed="false" customFormat="false" customHeight="true" hidden="true" ht="13.5" outlineLevel="0" r="405">
      <c r="A405" s="746" t="n">
        <v>93439</v>
      </c>
      <c r="B405" s="745" t="s">
        <v>1573</v>
      </c>
      <c r="C405" s="745" t="s">
        <v>1461</v>
      </c>
      <c r="D405" s="747" t="n">
        <v>126.98</v>
      </c>
    </row>
    <row collapsed="false" customFormat="false" customHeight="true" hidden="true" ht="13.5" outlineLevel="0" r="406">
      <c r="A406" s="746" t="n">
        <v>95121</v>
      </c>
      <c r="B406" s="745" t="s">
        <v>1574</v>
      </c>
      <c r="C406" s="745" t="s">
        <v>1461</v>
      </c>
      <c r="D406" s="747" t="n">
        <v>235.15</v>
      </c>
    </row>
    <row collapsed="false" customFormat="false" customHeight="true" hidden="true" ht="13.5" outlineLevel="0" r="407">
      <c r="A407" s="746" t="n">
        <v>95127</v>
      </c>
      <c r="B407" s="745" t="s">
        <v>1575</v>
      </c>
      <c r="C407" s="745" t="s">
        <v>1461</v>
      </c>
      <c r="D407" s="747" t="n">
        <v>133.96</v>
      </c>
    </row>
    <row collapsed="false" customFormat="false" customHeight="true" hidden="true" ht="13.5" outlineLevel="0" r="408">
      <c r="A408" s="746" t="n">
        <v>95133</v>
      </c>
      <c r="B408" s="745" t="s">
        <v>1576</v>
      </c>
      <c r="C408" s="745" t="s">
        <v>1461</v>
      </c>
      <c r="D408" s="747" t="n">
        <v>106.9</v>
      </c>
    </row>
    <row collapsed="false" customFormat="false" customHeight="true" hidden="true" ht="13.5" outlineLevel="0" r="409">
      <c r="A409" s="746" t="n">
        <v>95139</v>
      </c>
      <c r="B409" s="745" t="s">
        <v>1577</v>
      </c>
      <c r="C409" s="745" t="s">
        <v>1461</v>
      </c>
      <c r="D409" s="747" t="n">
        <v>0.06</v>
      </c>
    </row>
    <row collapsed="false" customFormat="false" customHeight="true" hidden="true" ht="13.5" outlineLevel="0" r="410">
      <c r="A410" s="746" t="n">
        <v>95212</v>
      </c>
      <c r="B410" s="745" t="s">
        <v>1578</v>
      </c>
      <c r="C410" s="745" t="s">
        <v>1461</v>
      </c>
      <c r="D410" s="747" t="n">
        <v>90.93</v>
      </c>
    </row>
    <row collapsed="false" customFormat="false" customHeight="true" hidden="true" ht="13.5" outlineLevel="0" r="411">
      <c r="A411" s="746" t="n">
        <v>95218</v>
      </c>
      <c r="B411" s="745" t="s">
        <v>1579</v>
      </c>
      <c r="C411" s="745" t="s">
        <v>1461</v>
      </c>
      <c r="D411" s="747" t="n">
        <v>25.25</v>
      </c>
    </row>
    <row collapsed="false" customFormat="false" customHeight="true" hidden="true" ht="13.5" outlineLevel="0" r="412">
      <c r="A412" s="746" t="n">
        <v>95258</v>
      </c>
      <c r="B412" s="745" t="s">
        <v>1580</v>
      </c>
      <c r="C412" s="745" t="s">
        <v>1461</v>
      </c>
      <c r="D412" s="747" t="n">
        <v>24.6</v>
      </c>
    </row>
    <row collapsed="false" customFormat="false" customHeight="true" hidden="true" ht="13.5" outlineLevel="0" r="413">
      <c r="A413" s="746" t="n">
        <v>95264</v>
      </c>
      <c r="B413" s="745" t="s">
        <v>1581</v>
      </c>
      <c r="C413" s="745" t="s">
        <v>1461</v>
      </c>
      <c r="D413" s="747" t="n">
        <v>3.79</v>
      </c>
    </row>
    <row collapsed="false" customFormat="false" customHeight="true" hidden="true" ht="13.5" outlineLevel="0" r="414">
      <c r="A414" s="746" t="n">
        <v>95270</v>
      </c>
      <c r="B414" s="745" t="s">
        <v>1582</v>
      </c>
      <c r="C414" s="745" t="s">
        <v>1461</v>
      </c>
      <c r="D414" s="747" t="n">
        <v>4.8</v>
      </c>
    </row>
    <row collapsed="false" customFormat="false" customHeight="true" hidden="true" ht="13.5" outlineLevel="0" r="415">
      <c r="A415" s="746" t="n">
        <v>95276</v>
      </c>
      <c r="B415" s="745" t="s">
        <v>1583</v>
      </c>
      <c r="C415" s="745" t="s">
        <v>1461</v>
      </c>
      <c r="D415" s="747" t="n">
        <v>2.8</v>
      </c>
    </row>
    <row collapsed="false" customFormat="false" customHeight="true" hidden="true" ht="13.5" outlineLevel="0" r="416">
      <c r="A416" s="746" t="n">
        <v>95282</v>
      </c>
      <c r="B416" s="745" t="s">
        <v>1584</v>
      </c>
      <c r="C416" s="745" t="s">
        <v>1461</v>
      </c>
      <c r="D416" s="747" t="n">
        <v>4.77</v>
      </c>
    </row>
    <row collapsed="false" customFormat="false" customHeight="true" hidden="true" ht="13.5" outlineLevel="0" r="417">
      <c r="A417" s="746" t="n">
        <v>95620</v>
      </c>
      <c r="B417" s="745" t="s">
        <v>1585</v>
      </c>
      <c r="C417" s="745" t="s">
        <v>1461</v>
      </c>
      <c r="D417" s="747" t="n">
        <v>24.26</v>
      </c>
    </row>
    <row collapsed="false" customFormat="false" customHeight="true" hidden="true" ht="13.5" outlineLevel="0" r="418">
      <c r="A418" s="746" t="n">
        <v>95631</v>
      </c>
      <c r="B418" s="745" t="s">
        <v>1586</v>
      </c>
      <c r="C418" s="745" t="s">
        <v>1461</v>
      </c>
      <c r="D418" s="747" t="n">
        <v>139.05</v>
      </c>
    </row>
    <row collapsed="false" customFormat="false" customHeight="true" hidden="true" ht="13.5" outlineLevel="0" r="419">
      <c r="A419" s="746" t="n">
        <v>95702</v>
      </c>
      <c r="B419" s="745" t="s">
        <v>1587</v>
      </c>
      <c r="C419" s="745" t="s">
        <v>1461</v>
      </c>
      <c r="D419" s="747" t="n">
        <v>33.98</v>
      </c>
    </row>
    <row collapsed="false" customFormat="false" customHeight="true" hidden="true" ht="13.5" outlineLevel="0" r="420">
      <c r="A420" s="746" t="n">
        <v>95708</v>
      </c>
      <c r="B420" s="745" t="s">
        <v>1588</v>
      </c>
      <c r="C420" s="745" t="s">
        <v>1461</v>
      </c>
      <c r="D420" s="747" t="n">
        <v>108.49</v>
      </c>
    </row>
    <row collapsed="false" customFormat="false" customHeight="true" hidden="true" ht="13.5" outlineLevel="0" r="421">
      <c r="A421" s="746" t="n">
        <v>95714</v>
      </c>
      <c r="B421" s="745" t="s">
        <v>1589</v>
      </c>
      <c r="C421" s="745" t="s">
        <v>1461</v>
      </c>
      <c r="D421" s="747" t="n">
        <v>164.9</v>
      </c>
    </row>
    <row collapsed="false" customFormat="false" customHeight="true" hidden="true" ht="13.5" outlineLevel="0" r="422">
      <c r="A422" s="746" t="n">
        <v>95720</v>
      </c>
      <c r="B422" s="745" t="s">
        <v>1590</v>
      </c>
      <c r="C422" s="745" t="s">
        <v>1461</v>
      </c>
      <c r="D422" s="747" t="n">
        <v>162.41</v>
      </c>
    </row>
    <row collapsed="false" customFormat="false" customHeight="true" hidden="true" ht="13.5" outlineLevel="0" r="423">
      <c r="A423" s="746" t="n">
        <v>95872</v>
      </c>
      <c r="B423" s="745" t="s">
        <v>1591</v>
      </c>
      <c r="C423" s="745" t="s">
        <v>1461</v>
      </c>
      <c r="D423" s="747" t="n">
        <v>163.99</v>
      </c>
    </row>
    <row collapsed="false" customFormat="false" customHeight="true" hidden="true" ht="13.5" outlineLevel="0" r="424">
      <c r="A424" s="746" t="n">
        <v>96013</v>
      </c>
      <c r="B424" s="745" t="s">
        <v>1592</v>
      </c>
      <c r="C424" s="745" t="s">
        <v>1461</v>
      </c>
      <c r="D424" s="747" t="n">
        <v>106.5</v>
      </c>
    </row>
    <row collapsed="false" customFormat="false" customHeight="true" hidden="true" ht="13.5" outlineLevel="0" r="425">
      <c r="A425" s="746" t="n">
        <v>96020</v>
      </c>
      <c r="B425" s="745" t="s">
        <v>1593</v>
      </c>
      <c r="C425" s="745" t="s">
        <v>1461</v>
      </c>
      <c r="D425" s="747" t="n">
        <v>106.22</v>
      </c>
    </row>
    <row collapsed="false" customFormat="false" customHeight="true" hidden="true" ht="13.5" outlineLevel="0" r="426">
      <c r="A426" s="746" t="n">
        <v>96028</v>
      </c>
      <c r="B426" s="745" t="s">
        <v>1594</v>
      </c>
      <c r="C426" s="745" t="s">
        <v>1461</v>
      </c>
      <c r="D426" s="747" t="n">
        <v>83.71</v>
      </c>
    </row>
    <row collapsed="false" customFormat="false" customHeight="true" hidden="true" ht="13.5" outlineLevel="0" r="427">
      <c r="A427" s="746" t="n">
        <v>96035</v>
      </c>
      <c r="B427" s="745" t="s">
        <v>1595</v>
      </c>
      <c r="C427" s="745" t="s">
        <v>1461</v>
      </c>
      <c r="D427" s="747" t="n">
        <v>171.46</v>
      </c>
    </row>
    <row collapsed="false" customFormat="false" customHeight="true" hidden="true" ht="13.5" outlineLevel="0" r="428">
      <c r="A428" s="746" t="n">
        <v>96157</v>
      </c>
      <c r="B428" s="745" t="s">
        <v>1596</v>
      </c>
      <c r="C428" s="745" t="s">
        <v>1461</v>
      </c>
      <c r="D428" s="747" t="n">
        <v>83.99</v>
      </c>
    </row>
    <row collapsed="false" customFormat="false" customHeight="true" hidden="true" ht="13.5" outlineLevel="0" r="429">
      <c r="A429" s="746" t="n">
        <v>96158</v>
      </c>
      <c r="B429" s="745" t="s">
        <v>1597</v>
      </c>
      <c r="C429" s="745" t="s">
        <v>1461</v>
      </c>
      <c r="D429" s="747" t="n">
        <v>83.36</v>
      </c>
    </row>
    <row collapsed="false" customFormat="false" customHeight="true" hidden="true" ht="13.5" outlineLevel="0" r="430">
      <c r="A430" s="746" t="n">
        <v>96245</v>
      </c>
      <c r="B430" s="745" t="s">
        <v>1598</v>
      </c>
      <c r="C430" s="745" t="s">
        <v>1461</v>
      </c>
      <c r="D430" s="747" t="n">
        <v>71.07</v>
      </c>
    </row>
    <row collapsed="false" customFormat="false" customHeight="true" hidden="true" ht="13.5" outlineLevel="0" r="431">
      <c r="A431" s="746" t="n">
        <v>96303</v>
      </c>
      <c r="B431" s="745" t="s">
        <v>1599</v>
      </c>
      <c r="C431" s="745" t="s">
        <v>1461</v>
      </c>
      <c r="D431" s="747" t="n">
        <v>163.72</v>
      </c>
    </row>
    <row collapsed="false" customFormat="false" customHeight="true" hidden="true" ht="13.5" outlineLevel="0" r="432">
      <c r="A432" s="746" t="n">
        <v>96309</v>
      </c>
      <c r="B432" s="745" t="s">
        <v>1600</v>
      </c>
      <c r="C432" s="745" t="s">
        <v>1461</v>
      </c>
      <c r="D432" s="747" t="n">
        <v>1.23</v>
      </c>
    </row>
    <row collapsed="false" customFormat="false" customHeight="true" hidden="true" ht="13.5" outlineLevel="0" r="433">
      <c r="A433" s="746" t="n">
        <v>96463</v>
      </c>
      <c r="B433" s="745" t="s">
        <v>1601</v>
      </c>
      <c r="C433" s="745" t="s">
        <v>1461</v>
      </c>
      <c r="D433" s="747" t="n">
        <v>138.23</v>
      </c>
    </row>
    <row collapsed="false" customFormat="false" customHeight="true" hidden="true" ht="13.5" outlineLevel="0" r="434">
      <c r="A434" s="746" t="n">
        <v>98764</v>
      </c>
      <c r="B434" s="745" t="s">
        <v>1602</v>
      </c>
      <c r="C434" s="745" t="s">
        <v>1461</v>
      </c>
      <c r="D434" s="747" t="n">
        <v>3.76</v>
      </c>
    </row>
    <row collapsed="false" customFormat="false" customHeight="true" hidden="true" ht="13.5" outlineLevel="0" r="435">
      <c r="A435" s="746" t="n">
        <v>5632</v>
      </c>
      <c r="B435" s="745" t="s">
        <v>1603</v>
      </c>
      <c r="C435" s="745" t="s">
        <v>1604</v>
      </c>
      <c r="D435" s="747" t="n">
        <v>54.1</v>
      </c>
    </row>
    <row collapsed="false" customFormat="false" customHeight="true" hidden="true" ht="13.5" outlineLevel="0" r="436">
      <c r="A436" s="746" t="n">
        <v>5679</v>
      </c>
      <c r="B436" s="745" t="s">
        <v>1605</v>
      </c>
      <c r="C436" s="745" t="s">
        <v>1604</v>
      </c>
      <c r="D436" s="747" t="n">
        <v>40.9</v>
      </c>
    </row>
    <row collapsed="false" customFormat="false" customHeight="true" hidden="true" ht="13.5" outlineLevel="0" r="437">
      <c r="A437" s="746" t="n">
        <v>5681</v>
      </c>
      <c r="B437" s="745" t="s">
        <v>1606</v>
      </c>
      <c r="C437" s="745" t="s">
        <v>1604</v>
      </c>
      <c r="D437" s="747" t="n">
        <v>39.2</v>
      </c>
    </row>
    <row collapsed="false" customFormat="false" customHeight="true" hidden="true" ht="13.5" outlineLevel="0" r="438">
      <c r="A438" s="746" t="n">
        <v>5685</v>
      </c>
      <c r="B438" s="745" t="s">
        <v>1607</v>
      </c>
      <c r="C438" s="745" t="s">
        <v>1604</v>
      </c>
      <c r="D438" s="747" t="n">
        <v>42.53</v>
      </c>
    </row>
    <row collapsed="false" customFormat="false" customHeight="true" hidden="true" ht="13.5" outlineLevel="0" r="439">
      <c r="A439" s="746" t="n">
        <v>5690</v>
      </c>
      <c r="B439" s="745" t="s">
        <v>1608</v>
      </c>
      <c r="C439" s="745" t="s">
        <v>1604</v>
      </c>
      <c r="D439" s="747" t="n">
        <v>2.43</v>
      </c>
    </row>
    <row collapsed="false" customFormat="false" customHeight="true" hidden="true" ht="13.5" outlineLevel="0" r="440">
      <c r="A440" s="746" t="n">
        <v>5806</v>
      </c>
      <c r="B440" s="745" t="s">
        <v>1609</v>
      </c>
      <c r="C440" s="745" t="s">
        <v>1604</v>
      </c>
      <c r="D440" s="747" t="n">
        <v>0.15</v>
      </c>
    </row>
    <row collapsed="false" customFormat="false" customHeight="true" hidden="true" ht="13.5" outlineLevel="0" r="441">
      <c r="A441" s="746" t="n">
        <v>5826</v>
      </c>
      <c r="B441" s="745" t="s">
        <v>1610</v>
      </c>
      <c r="C441" s="745" t="s">
        <v>1604</v>
      </c>
      <c r="D441" s="747" t="n">
        <v>30.28</v>
      </c>
    </row>
    <row collapsed="false" customFormat="false" customHeight="true" hidden="true" ht="13.5" outlineLevel="0" r="442">
      <c r="A442" s="746" t="n">
        <v>5829</v>
      </c>
      <c r="B442" s="745" t="s">
        <v>1611</v>
      </c>
      <c r="C442" s="745" t="s">
        <v>1604</v>
      </c>
      <c r="D442" s="747" t="n">
        <v>140.8</v>
      </c>
    </row>
    <row collapsed="false" customFormat="false" customHeight="true" hidden="true" ht="13.5" outlineLevel="0" r="443">
      <c r="A443" s="746" t="n">
        <v>5837</v>
      </c>
      <c r="B443" s="745" t="s">
        <v>1612</v>
      </c>
      <c r="C443" s="745" t="s">
        <v>1604</v>
      </c>
      <c r="D443" s="747" t="n">
        <v>93.7</v>
      </c>
    </row>
    <row collapsed="false" customFormat="false" customHeight="true" hidden="true" ht="13.5" outlineLevel="0" r="444">
      <c r="A444" s="746" t="n">
        <v>5841</v>
      </c>
      <c r="B444" s="745" t="s">
        <v>1613</v>
      </c>
      <c r="C444" s="745" t="s">
        <v>1604</v>
      </c>
      <c r="D444" s="747" t="n">
        <v>2.79</v>
      </c>
    </row>
    <row collapsed="false" customFormat="false" customHeight="true" hidden="true" ht="13.5" outlineLevel="0" r="445">
      <c r="A445" s="746" t="n">
        <v>5845</v>
      </c>
      <c r="B445" s="745" t="s">
        <v>1614</v>
      </c>
      <c r="C445" s="745" t="s">
        <v>1604</v>
      </c>
      <c r="D445" s="747" t="n">
        <v>35.76</v>
      </c>
    </row>
    <row collapsed="false" customFormat="false" customHeight="true" hidden="true" ht="13.5" outlineLevel="0" r="446">
      <c r="A446" s="746" t="n">
        <v>5849</v>
      </c>
      <c r="B446" s="745" t="s">
        <v>1615</v>
      </c>
      <c r="C446" s="745" t="s">
        <v>1604</v>
      </c>
      <c r="D446" s="747" t="n">
        <v>50.36</v>
      </c>
    </row>
    <row collapsed="false" customFormat="false" customHeight="true" hidden="true" ht="13.5" outlineLevel="0" r="447">
      <c r="A447" s="746" t="n">
        <v>5853</v>
      </c>
      <c r="B447" s="745" t="s">
        <v>1616</v>
      </c>
      <c r="C447" s="745" t="s">
        <v>1604</v>
      </c>
      <c r="D447" s="747" t="n">
        <v>50.51</v>
      </c>
    </row>
    <row collapsed="false" customFormat="false" customHeight="true" hidden="true" ht="13.5" outlineLevel="0" r="448">
      <c r="A448" s="746" t="n">
        <v>5857</v>
      </c>
      <c r="B448" s="745" t="s">
        <v>1617</v>
      </c>
      <c r="C448" s="745" t="s">
        <v>1604</v>
      </c>
      <c r="D448" s="747" t="n">
        <v>108.76</v>
      </c>
    </row>
    <row collapsed="false" customFormat="false" customHeight="true" hidden="true" ht="13.5" outlineLevel="0" r="449">
      <c r="A449" s="746" t="n">
        <v>5865</v>
      </c>
      <c r="B449" s="745" t="s">
        <v>1618</v>
      </c>
      <c r="C449" s="745" t="s">
        <v>1604</v>
      </c>
      <c r="D449" s="747" t="n">
        <v>5.78</v>
      </c>
    </row>
    <row collapsed="false" customFormat="false" customHeight="true" hidden="true" ht="13.5" outlineLevel="0" r="450">
      <c r="A450" s="746" t="n">
        <v>5869</v>
      </c>
      <c r="B450" s="745" t="s">
        <v>1619</v>
      </c>
      <c r="C450" s="745" t="s">
        <v>1604</v>
      </c>
      <c r="D450" s="747" t="n">
        <v>46.89</v>
      </c>
    </row>
    <row collapsed="false" customFormat="false" customHeight="true" hidden="true" ht="13.5" outlineLevel="0" r="451">
      <c r="A451" s="746" t="n">
        <v>5877</v>
      </c>
      <c r="B451" s="745" t="s">
        <v>1620</v>
      </c>
      <c r="C451" s="745" t="s">
        <v>1604</v>
      </c>
      <c r="D451" s="747" t="n">
        <v>40.36</v>
      </c>
    </row>
    <row collapsed="false" customFormat="false" customHeight="true" hidden="true" ht="13.5" outlineLevel="0" r="452">
      <c r="A452" s="746" t="n">
        <v>5881</v>
      </c>
      <c r="B452" s="745" t="s">
        <v>1621</v>
      </c>
      <c r="C452" s="745" t="s">
        <v>1604</v>
      </c>
      <c r="D452" s="747" t="n">
        <v>49.55</v>
      </c>
    </row>
    <row collapsed="false" customFormat="false" customHeight="true" hidden="true" ht="13.5" outlineLevel="0" r="453">
      <c r="A453" s="746" t="n">
        <v>5884</v>
      </c>
      <c r="B453" s="745" t="s">
        <v>1622</v>
      </c>
      <c r="C453" s="745" t="s">
        <v>1604</v>
      </c>
      <c r="D453" s="747" t="n">
        <v>39.63</v>
      </c>
    </row>
    <row collapsed="false" customFormat="false" customHeight="true" hidden="true" ht="13.5" outlineLevel="0" r="454">
      <c r="A454" s="746" t="n">
        <v>5892</v>
      </c>
      <c r="B454" s="745" t="s">
        <v>1623</v>
      </c>
      <c r="C454" s="745" t="s">
        <v>1604</v>
      </c>
      <c r="D454" s="747" t="n">
        <v>30.98</v>
      </c>
    </row>
    <row collapsed="false" customFormat="false" customHeight="true" hidden="true" ht="13.5" outlineLevel="0" r="455">
      <c r="A455" s="746" t="n">
        <v>5896</v>
      </c>
      <c r="B455" s="745" t="s">
        <v>1624</v>
      </c>
      <c r="C455" s="745" t="s">
        <v>1604</v>
      </c>
      <c r="D455" s="747" t="n">
        <v>29.43</v>
      </c>
    </row>
    <row collapsed="false" customFormat="false" customHeight="true" hidden="true" ht="13.5" outlineLevel="0" r="456">
      <c r="A456" s="746" t="n">
        <v>5903</v>
      </c>
      <c r="B456" s="745" t="s">
        <v>1625</v>
      </c>
      <c r="C456" s="745" t="s">
        <v>1604</v>
      </c>
      <c r="D456" s="747" t="n">
        <v>35.71</v>
      </c>
    </row>
    <row collapsed="false" customFormat="false" customHeight="true" hidden="true" ht="13.5" outlineLevel="0" r="457">
      <c r="A457" s="746" t="n">
        <v>5911</v>
      </c>
      <c r="B457" s="745" t="s">
        <v>1626</v>
      </c>
      <c r="C457" s="745" t="s">
        <v>1604</v>
      </c>
      <c r="D457" s="747" t="n">
        <v>22.56</v>
      </c>
    </row>
    <row collapsed="false" customFormat="false" customHeight="true" hidden="true" ht="13.5" outlineLevel="0" r="458">
      <c r="A458" s="746" t="n">
        <v>5923</v>
      </c>
      <c r="B458" s="745" t="s">
        <v>1627</v>
      </c>
      <c r="C458" s="745" t="s">
        <v>1604</v>
      </c>
      <c r="D458" s="747" t="n">
        <v>1.91</v>
      </c>
    </row>
    <row collapsed="false" customFormat="false" customHeight="true" hidden="true" ht="13.5" outlineLevel="0" r="459">
      <c r="A459" s="746" t="n">
        <v>5930</v>
      </c>
      <c r="B459" s="745" t="s">
        <v>1628</v>
      </c>
      <c r="C459" s="745" t="s">
        <v>1604</v>
      </c>
      <c r="D459" s="747" t="n">
        <v>28.52</v>
      </c>
    </row>
    <row collapsed="false" customFormat="false" customHeight="true" hidden="true" ht="13.5" outlineLevel="0" r="460">
      <c r="A460" s="746" t="n">
        <v>5934</v>
      </c>
      <c r="B460" s="745" t="s">
        <v>1629</v>
      </c>
      <c r="C460" s="745" t="s">
        <v>1604</v>
      </c>
      <c r="D460" s="747" t="n">
        <v>61.05</v>
      </c>
    </row>
    <row collapsed="false" customFormat="false" customHeight="true" hidden="true" ht="13.5" outlineLevel="0" r="461">
      <c r="A461" s="746" t="n">
        <v>5942</v>
      </c>
      <c r="B461" s="745" t="s">
        <v>1630</v>
      </c>
      <c r="C461" s="745" t="s">
        <v>1604</v>
      </c>
      <c r="D461" s="747" t="n">
        <v>50.81</v>
      </c>
    </row>
    <row collapsed="false" customFormat="false" customHeight="true" hidden="true" ht="13.5" outlineLevel="0" r="462">
      <c r="A462" s="746" t="n">
        <v>5946</v>
      </c>
      <c r="B462" s="745" t="s">
        <v>1631</v>
      </c>
      <c r="C462" s="745" t="s">
        <v>1604</v>
      </c>
      <c r="D462" s="747" t="n">
        <v>60.88</v>
      </c>
    </row>
    <row collapsed="false" customFormat="false" customHeight="true" hidden="true" ht="13.5" outlineLevel="0" r="463">
      <c r="A463" s="746" t="n">
        <v>5952</v>
      </c>
      <c r="B463" s="745" t="s">
        <v>1632</v>
      </c>
      <c r="C463" s="745" t="s">
        <v>1604</v>
      </c>
      <c r="D463" s="747" t="n">
        <v>23.78</v>
      </c>
    </row>
    <row collapsed="false" customFormat="false" customHeight="true" hidden="true" ht="13.5" outlineLevel="0" r="464">
      <c r="A464" s="746" t="n">
        <v>5954</v>
      </c>
      <c r="B464" s="745" t="s">
        <v>1633</v>
      </c>
      <c r="C464" s="745" t="s">
        <v>1604</v>
      </c>
      <c r="D464" s="747" t="n">
        <v>2.43</v>
      </c>
    </row>
    <row collapsed="false" customFormat="false" customHeight="true" hidden="true" ht="13.5" outlineLevel="0" r="465">
      <c r="A465" s="746" t="n">
        <v>5961</v>
      </c>
      <c r="B465" s="745" t="s">
        <v>1634</v>
      </c>
      <c r="C465" s="745" t="s">
        <v>1604</v>
      </c>
      <c r="D465" s="747" t="n">
        <v>34.45</v>
      </c>
    </row>
    <row collapsed="false" customFormat="false" customHeight="true" hidden="true" ht="13.5" outlineLevel="0" r="466">
      <c r="A466" s="746" t="n">
        <v>6260</v>
      </c>
      <c r="B466" s="745" t="s">
        <v>1635</v>
      </c>
      <c r="C466" s="745" t="s">
        <v>1604</v>
      </c>
      <c r="D466" s="747" t="n">
        <v>32.52</v>
      </c>
    </row>
    <row collapsed="false" customFormat="false" customHeight="true" hidden="true" ht="13.5" outlineLevel="0" r="467">
      <c r="A467" s="746" t="n">
        <v>6880</v>
      </c>
      <c r="B467" s="745" t="s">
        <v>1636</v>
      </c>
      <c r="C467" s="745" t="s">
        <v>1604</v>
      </c>
      <c r="D467" s="747" t="n">
        <v>53.32</v>
      </c>
    </row>
    <row collapsed="false" customFormat="false" customHeight="true" hidden="true" ht="13.5" outlineLevel="0" r="468">
      <c r="A468" s="746" t="n">
        <v>7031</v>
      </c>
      <c r="B468" s="745" t="s">
        <v>1637</v>
      </c>
      <c r="C468" s="745" t="s">
        <v>1604</v>
      </c>
      <c r="D468" s="747" t="n">
        <v>3.8</v>
      </c>
    </row>
    <row collapsed="false" customFormat="false" customHeight="true" hidden="true" ht="13.5" outlineLevel="0" r="469">
      <c r="A469" s="746" t="n">
        <v>7043</v>
      </c>
      <c r="B469" s="745" t="s">
        <v>1638</v>
      </c>
      <c r="C469" s="745" t="s">
        <v>1604</v>
      </c>
      <c r="D469" s="747" t="n">
        <v>0.19</v>
      </c>
    </row>
    <row collapsed="false" customFormat="false" customHeight="true" hidden="true" ht="13.5" outlineLevel="0" r="470">
      <c r="A470" s="746" t="n">
        <v>7050</v>
      </c>
      <c r="B470" s="745" t="s">
        <v>1639</v>
      </c>
      <c r="C470" s="745" t="s">
        <v>1604</v>
      </c>
      <c r="D470" s="747" t="n">
        <v>49.93</v>
      </c>
    </row>
    <row collapsed="false" customFormat="false" customHeight="true" hidden="true" ht="13.5" outlineLevel="0" r="471">
      <c r="A471" s="746" t="n">
        <v>67827</v>
      </c>
      <c r="B471" s="745" t="s">
        <v>1640</v>
      </c>
      <c r="C471" s="745" t="s">
        <v>1604</v>
      </c>
      <c r="D471" s="747" t="n">
        <v>33.83</v>
      </c>
    </row>
    <row collapsed="false" customFormat="false" customHeight="true" hidden="true" ht="13.5" outlineLevel="0" r="472">
      <c r="A472" s="746" t="n">
        <v>73395</v>
      </c>
      <c r="B472" s="745" t="s">
        <v>1641</v>
      </c>
      <c r="C472" s="745" t="s">
        <v>1604</v>
      </c>
      <c r="D472" s="747" t="n">
        <v>5.53</v>
      </c>
    </row>
    <row collapsed="false" customFormat="false" customHeight="true" hidden="true" ht="13.5" outlineLevel="0" r="473">
      <c r="A473" s="746" t="n">
        <v>83766</v>
      </c>
      <c r="B473" s="745" t="s">
        <v>1642</v>
      </c>
      <c r="C473" s="745" t="s">
        <v>1604</v>
      </c>
      <c r="D473" s="747" t="n">
        <v>35.95</v>
      </c>
    </row>
    <row collapsed="false" customFormat="false" customHeight="true" hidden="true" ht="13.5" outlineLevel="0" r="474">
      <c r="A474" s="746" t="n">
        <v>84013</v>
      </c>
      <c r="B474" s="745" t="s">
        <v>1643</v>
      </c>
      <c r="C474" s="745" t="s">
        <v>1604</v>
      </c>
      <c r="D474" s="747" t="n">
        <v>52.79</v>
      </c>
    </row>
    <row collapsed="false" customFormat="false" customHeight="true" hidden="true" ht="13.5" outlineLevel="0" r="475">
      <c r="A475" s="746" t="n">
        <v>87446</v>
      </c>
      <c r="B475" s="745" t="s">
        <v>1644</v>
      </c>
      <c r="C475" s="745" t="s">
        <v>1604</v>
      </c>
      <c r="D475" s="747" t="n">
        <v>0.39</v>
      </c>
    </row>
    <row collapsed="false" customFormat="false" customHeight="true" hidden="true" ht="13.5" outlineLevel="0" r="476">
      <c r="A476" s="746" t="n">
        <v>88392</v>
      </c>
      <c r="B476" s="745" t="s">
        <v>1645</v>
      </c>
      <c r="C476" s="745" t="s">
        <v>1604</v>
      </c>
      <c r="D476" s="747" t="n">
        <v>0.77</v>
      </c>
    </row>
    <row collapsed="false" customFormat="false" customHeight="true" hidden="true" ht="13.5" outlineLevel="0" r="477">
      <c r="A477" s="746" t="n">
        <v>88398</v>
      </c>
      <c r="B477" s="745" t="s">
        <v>1646</v>
      </c>
      <c r="C477" s="745" t="s">
        <v>1604</v>
      </c>
      <c r="D477" s="747" t="n">
        <v>0.92</v>
      </c>
    </row>
    <row collapsed="false" customFormat="false" customHeight="true" hidden="true" ht="13.5" outlineLevel="0" r="478">
      <c r="A478" s="746" t="n">
        <v>88404</v>
      </c>
      <c r="B478" s="745" t="s">
        <v>1647</v>
      </c>
      <c r="C478" s="745" t="s">
        <v>1604</v>
      </c>
      <c r="D478" s="747" t="n">
        <v>0.73</v>
      </c>
    </row>
    <row collapsed="false" customFormat="false" customHeight="true" hidden="true" ht="13.5" outlineLevel="0" r="479">
      <c r="A479" s="746" t="n">
        <v>88430</v>
      </c>
      <c r="B479" s="745" t="s">
        <v>1648</v>
      </c>
      <c r="C479" s="745" t="s">
        <v>1604</v>
      </c>
      <c r="D479" s="747" t="n">
        <v>4.8</v>
      </c>
    </row>
    <row collapsed="false" customFormat="false" customHeight="true" hidden="true" ht="13.5" outlineLevel="0" r="480">
      <c r="A480" s="746" t="n">
        <v>88438</v>
      </c>
      <c r="B480" s="745" t="s">
        <v>1649</v>
      </c>
      <c r="C480" s="745" t="s">
        <v>1604</v>
      </c>
      <c r="D480" s="747" t="n">
        <v>6.37</v>
      </c>
    </row>
    <row collapsed="false" customFormat="false" customHeight="true" hidden="true" ht="13.5" outlineLevel="0" r="481">
      <c r="A481" s="746" t="n">
        <v>88831</v>
      </c>
      <c r="B481" s="745" t="s">
        <v>1650</v>
      </c>
      <c r="C481" s="745" t="s">
        <v>1604</v>
      </c>
      <c r="D481" s="747" t="n">
        <v>0.29</v>
      </c>
    </row>
    <row collapsed="false" customFormat="false" customHeight="true" hidden="true" ht="13.5" outlineLevel="0" r="482">
      <c r="A482" s="746" t="n">
        <v>88844</v>
      </c>
      <c r="B482" s="745" t="s">
        <v>1651</v>
      </c>
      <c r="C482" s="745" t="s">
        <v>1604</v>
      </c>
      <c r="D482" s="747" t="n">
        <v>45.59</v>
      </c>
    </row>
    <row collapsed="false" customFormat="false" customHeight="true" hidden="true" ht="13.5" outlineLevel="0" r="483">
      <c r="A483" s="746" t="n">
        <v>88908</v>
      </c>
      <c r="B483" s="745" t="s">
        <v>1652</v>
      </c>
      <c r="C483" s="745" t="s">
        <v>1604</v>
      </c>
      <c r="D483" s="747" t="n">
        <v>57.31</v>
      </c>
    </row>
    <row collapsed="false" customFormat="false" customHeight="true" hidden="true" ht="13.5" outlineLevel="0" r="484">
      <c r="A484" s="746" t="n">
        <v>89022</v>
      </c>
      <c r="B484" s="745" t="s">
        <v>1653</v>
      </c>
      <c r="C484" s="745" t="s">
        <v>1604</v>
      </c>
      <c r="D484" s="747" t="n">
        <v>0.22</v>
      </c>
    </row>
    <row collapsed="false" customFormat="false" customHeight="true" hidden="true" ht="13.5" outlineLevel="0" r="485">
      <c r="A485" s="746" t="n">
        <v>89027</v>
      </c>
      <c r="B485" s="745" t="s">
        <v>1654</v>
      </c>
      <c r="C485" s="745" t="s">
        <v>1604</v>
      </c>
      <c r="D485" s="747" t="n">
        <v>3.09</v>
      </c>
    </row>
    <row collapsed="false" customFormat="false" customHeight="true" hidden="true" ht="13.5" outlineLevel="0" r="486">
      <c r="A486" s="746" t="n">
        <v>89031</v>
      </c>
      <c r="B486" s="745" t="s">
        <v>1655</v>
      </c>
      <c r="C486" s="745" t="s">
        <v>1604</v>
      </c>
      <c r="D486" s="747" t="n">
        <v>44.67</v>
      </c>
    </row>
    <row collapsed="false" customFormat="false" customHeight="true" hidden="true" ht="13.5" outlineLevel="0" r="487">
      <c r="A487" s="746" t="n">
        <v>89036</v>
      </c>
      <c r="B487" s="745" t="s">
        <v>1656</v>
      </c>
      <c r="C487" s="745" t="s">
        <v>1604</v>
      </c>
      <c r="D487" s="747" t="n">
        <v>32.86</v>
      </c>
    </row>
    <row collapsed="false" customFormat="false" customHeight="true" hidden="true" ht="13.5" outlineLevel="0" r="488">
      <c r="A488" s="746" t="n">
        <v>89218</v>
      </c>
      <c r="B488" s="745" t="s">
        <v>1657</v>
      </c>
      <c r="C488" s="745" t="s">
        <v>1604</v>
      </c>
      <c r="D488" s="747" t="n">
        <v>67.38</v>
      </c>
    </row>
    <row collapsed="false" customFormat="false" customHeight="true" hidden="true" ht="13.5" outlineLevel="0" r="489">
      <c r="A489" s="746" t="n">
        <v>89226</v>
      </c>
      <c r="B489" s="745" t="s">
        <v>1658</v>
      </c>
      <c r="C489" s="745" t="s">
        <v>1604</v>
      </c>
      <c r="D489" s="747" t="n">
        <v>1.19</v>
      </c>
    </row>
    <row collapsed="false" customFormat="false" customHeight="true" hidden="true" ht="13.5" outlineLevel="0" r="490">
      <c r="A490" s="746" t="n">
        <v>89235</v>
      </c>
      <c r="B490" s="745" t="s">
        <v>1659</v>
      </c>
      <c r="C490" s="745" t="s">
        <v>1604</v>
      </c>
      <c r="D490" s="747" t="n">
        <v>117.87</v>
      </c>
    </row>
    <row collapsed="false" customFormat="false" customHeight="true" hidden="true" ht="13.5" outlineLevel="0" r="491">
      <c r="A491" s="746" t="n">
        <v>89243</v>
      </c>
      <c r="B491" s="745" t="s">
        <v>1660</v>
      </c>
      <c r="C491" s="745" t="s">
        <v>1604</v>
      </c>
      <c r="D491" s="747" t="n">
        <v>242.33</v>
      </c>
    </row>
    <row collapsed="false" customFormat="false" customHeight="true" hidden="true" ht="13.5" outlineLevel="0" r="492">
      <c r="A492" s="746" t="n">
        <v>89251</v>
      </c>
      <c r="B492" s="745" t="s">
        <v>1661</v>
      </c>
      <c r="C492" s="745" t="s">
        <v>1604</v>
      </c>
      <c r="D492" s="747" t="n">
        <v>213.81</v>
      </c>
    </row>
    <row collapsed="false" customFormat="false" customHeight="true" hidden="true" ht="13.5" outlineLevel="0" r="493">
      <c r="A493" s="746" t="n">
        <v>89258</v>
      </c>
      <c r="B493" s="745" t="s">
        <v>1662</v>
      </c>
      <c r="C493" s="745" t="s">
        <v>1604</v>
      </c>
      <c r="D493" s="747" t="n">
        <v>81.25</v>
      </c>
    </row>
    <row collapsed="false" customFormat="false" customHeight="true" hidden="true" ht="13.5" outlineLevel="0" r="494">
      <c r="A494" s="746" t="n">
        <v>89273</v>
      </c>
      <c r="B494" s="745" t="s">
        <v>1663</v>
      </c>
      <c r="C494" s="745" t="s">
        <v>1604</v>
      </c>
      <c r="D494" s="747" t="n">
        <v>59.36</v>
      </c>
    </row>
    <row collapsed="false" customFormat="false" customHeight="true" hidden="true" ht="13.5" outlineLevel="0" r="495">
      <c r="A495" s="746" t="n">
        <v>89279</v>
      </c>
      <c r="B495" s="745" t="s">
        <v>1664</v>
      </c>
      <c r="C495" s="745" t="s">
        <v>1604</v>
      </c>
      <c r="D495" s="747" t="n">
        <v>1.45</v>
      </c>
    </row>
    <row collapsed="false" customFormat="false" customHeight="true" hidden="true" ht="13.5" outlineLevel="0" r="496">
      <c r="A496" s="746" t="n">
        <v>89877</v>
      </c>
      <c r="B496" s="745" t="s">
        <v>1665</v>
      </c>
      <c r="C496" s="745" t="s">
        <v>1604</v>
      </c>
      <c r="D496" s="747" t="n">
        <v>43.71</v>
      </c>
    </row>
    <row collapsed="false" customFormat="false" customHeight="true" hidden="true" ht="13.5" outlineLevel="0" r="497">
      <c r="A497" s="746" t="n">
        <v>89884</v>
      </c>
      <c r="B497" s="745" t="s">
        <v>1666</v>
      </c>
      <c r="C497" s="745" t="s">
        <v>1604</v>
      </c>
      <c r="D497" s="747" t="n">
        <v>45.16</v>
      </c>
    </row>
    <row collapsed="false" customFormat="false" customHeight="true" hidden="true" ht="13.5" outlineLevel="0" r="498">
      <c r="A498" s="746" t="n">
        <v>90587</v>
      </c>
      <c r="B498" s="745" t="s">
        <v>1667</v>
      </c>
      <c r="C498" s="745" t="s">
        <v>1604</v>
      </c>
      <c r="D498" s="747" t="n">
        <v>0.29</v>
      </c>
    </row>
    <row collapsed="false" customFormat="false" customHeight="true" hidden="true" ht="13.5" outlineLevel="0" r="499">
      <c r="A499" s="746" t="n">
        <v>90626</v>
      </c>
      <c r="B499" s="745" t="s">
        <v>1668</v>
      </c>
      <c r="C499" s="745" t="s">
        <v>1604</v>
      </c>
      <c r="D499" s="747" t="n">
        <v>1.38</v>
      </c>
    </row>
    <row collapsed="false" customFormat="false" customHeight="true" hidden="true" ht="13.5" outlineLevel="0" r="500">
      <c r="A500" s="746" t="n">
        <v>90632</v>
      </c>
      <c r="B500" s="745" t="s">
        <v>1669</v>
      </c>
      <c r="C500" s="745" t="s">
        <v>1604</v>
      </c>
      <c r="D500" s="747" t="n">
        <v>54.45</v>
      </c>
    </row>
    <row collapsed="false" customFormat="false" customHeight="true" hidden="true" ht="13.5" outlineLevel="0" r="501">
      <c r="A501" s="746" t="n">
        <v>90638</v>
      </c>
      <c r="B501" s="745" t="s">
        <v>1670</v>
      </c>
      <c r="C501" s="745" t="s">
        <v>1604</v>
      </c>
      <c r="D501" s="747" t="n">
        <v>3.69</v>
      </c>
    </row>
    <row collapsed="false" customFormat="false" customHeight="true" hidden="true" ht="13.5" outlineLevel="0" r="502">
      <c r="A502" s="746" t="n">
        <v>90644</v>
      </c>
      <c r="B502" s="745" t="s">
        <v>1671</v>
      </c>
      <c r="C502" s="745" t="s">
        <v>1604</v>
      </c>
      <c r="D502" s="747" t="n">
        <v>5.52</v>
      </c>
    </row>
    <row collapsed="false" customFormat="false" customHeight="true" hidden="true" ht="13.5" outlineLevel="0" r="503">
      <c r="A503" s="746" t="n">
        <v>90651</v>
      </c>
      <c r="B503" s="745" t="s">
        <v>1672</v>
      </c>
      <c r="C503" s="745" t="s">
        <v>1604</v>
      </c>
      <c r="D503" s="747" t="n">
        <v>0.56</v>
      </c>
    </row>
    <row collapsed="false" customFormat="false" customHeight="true" hidden="true" ht="13.5" outlineLevel="0" r="504">
      <c r="A504" s="746" t="n">
        <v>90657</v>
      </c>
      <c r="B504" s="745" t="s">
        <v>1673</v>
      </c>
      <c r="C504" s="745" t="s">
        <v>1604</v>
      </c>
      <c r="D504" s="747" t="n">
        <v>3.59</v>
      </c>
    </row>
    <row collapsed="false" customFormat="false" customHeight="true" hidden="true" ht="13.5" outlineLevel="0" r="505">
      <c r="A505" s="746" t="n">
        <v>90663</v>
      </c>
      <c r="B505" s="745" t="s">
        <v>1674</v>
      </c>
      <c r="C505" s="745" t="s">
        <v>1604</v>
      </c>
      <c r="D505" s="747" t="n">
        <v>3.84</v>
      </c>
    </row>
    <row collapsed="false" customFormat="false" customHeight="true" hidden="true" ht="13.5" outlineLevel="0" r="506">
      <c r="A506" s="746" t="n">
        <v>90669</v>
      </c>
      <c r="B506" s="745" t="s">
        <v>1675</v>
      </c>
      <c r="C506" s="745" t="s">
        <v>1604</v>
      </c>
      <c r="D506" s="747" t="n">
        <v>3.83</v>
      </c>
    </row>
    <row collapsed="false" customFormat="false" customHeight="true" hidden="true" ht="13.5" outlineLevel="0" r="507">
      <c r="A507" s="746" t="n">
        <v>90675</v>
      </c>
      <c r="B507" s="745" t="s">
        <v>1676</v>
      </c>
      <c r="C507" s="745" t="s">
        <v>1604</v>
      </c>
      <c r="D507" s="747" t="n">
        <v>159.14</v>
      </c>
    </row>
    <row collapsed="false" customFormat="false" customHeight="true" hidden="true" ht="13.5" outlineLevel="0" r="508">
      <c r="A508" s="746" t="n">
        <v>90681</v>
      </c>
      <c r="B508" s="745" t="s">
        <v>1677</v>
      </c>
      <c r="C508" s="745" t="s">
        <v>1604</v>
      </c>
      <c r="D508" s="747" t="n">
        <v>95</v>
      </c>
    </row>
    <row collapsed="false" customFormat="false" customHeight="true" hidden="true" ht="13.5" outlineLevel="0" r="509">
      <c r="A509" s="746" t="n">
        <v>90687</v>
      </c>
      <c r="B509" s="745" t="s">
        <v>1678</v>
      </c>
      <c r="C509" s="745" t="s">
        <v>1604</v>
      </c>
      <c r="D509" s="747" t="n">
        <v>57.3</v>
      </c>
    </row>
    <row collapsed="false" customFormat="false" customHeight="true" hidden="true" ht="13.5" outlineLevel="0" r="510">
      <c r="A510" s="746" t="n">
        <v>90693</v>
      </c>
      <c r="B510" s="745" t="s">
        <v>1679</v>
      </c>
      <c r="C510" s="745" t="s">
        <v>1604</v>
      </c>
      <c r="D510" s="747" t="n">
        <v>38.84</v>
      </c>
    </row>
    <row collapsed="false" customFormat="false" customHeight="true" hidden="true" ht="13.5" outlineLevel="0" r="511">
      <c r="A511" s="746" t="n">
        <v>90965</v>
      </c>
      <c r="B511" s="745" t="s">
        <v>1680</v>
      </c>
      <c r="C511" s="745" t="s">
        <v>1604</v>
      </c>
      <c r="D511" s="747" t="n">
        <v>3.27</v>
      </c>
    </row>
    <row collapsed="false" customFormat="false" customHeight="true" hidden="true" ht="13.5" outlineLevel="0" r="512">
      <c r="A512" s="746" t="n">
        <v>90973</v>
      </c>
      <c r="B512" s="745" t="s">
        <v>1681</v>
      </c>
      <c r="C512" s="745" t="s">
        <v>1604</v>
      </c>
      <c r="D512" s="747" t="n">
        <v>3.27</v>
      </c>
    </row>
    <row collapsed="false" customFormat="false" customHeight="true" hidden="true" ht="13.5" outlineLevel="0" r="513">
      <c r="A513" s="746" t="n">
        <v>90982</v>
      </c>
      <c r="B513" s="745" t="s">
        <v>1682</v>
      </c>
      <c r="C513" s="745" t="s">
        <v>1604</v>
      </c>
      <c r="D513" s="747" t="n">
        <v>8.32</v>
      </c>
    </row>
    <row collapsed="false" customFormat="false" customHeight="true" hidden="true" ht="13.5" outlineLevel="0" r="514">
      <c r="A514" s="746" t="n">
        <v>91001</v>
      </c>
      <c r="B514" s="745" t="s">
        <v>1683</v>
      </c>
      <c r="C514" s="745" t="s">
        <v>1604</v>
      </c>
      <c r="D514" s="747" t="n">
        <v>3.88</v>
      </c>
    </row>
    <row collapsed="false" customFormat="false" customHeight="true" hidden="true" ht="13.5" outlineLevel="0" r="515">
      <c r="A515" s="746" t="n">
        <v>91032</v>
      </c>
      <c r="B515" s="745" t="s">
        <v>1684</v>
      </c>
      <c r="C515" s="745" t="s">
        <v>1604</v>
      </c>
      <c r="D515" s="747" t="n">
        <v>33.97</v>
      </c>
    </row>
    <row collapsed="false" customFormat="false" customHeight="true" hidden="true" ht="13.5" outlineLevel="0" r="516">
      <c r="A516" s="746" t="n">
        <v>91278</v>
      </c>
      <c r="B516" s="745" t="s">
        <v>1685</v>
      </c>
      <c r="C516" s="745" t="s">
        <v>1604</v>
      </c>
      <c r="D516" s="747" t="n">
        <v>0.78</v>
      </c>
    </row>
    <row collapsed="false" customFormat="false" customHeight="true" hidden="true" ht="13.5" outlineLevel="0" r="517">
      <c r="A517" s="746" t="n">
        <v>91285</v>
      </c>
      <c r="B517" s="745" t="s">
        <v>1686</v>
      </c>
      <c r="C517" s="745" t="s">
        <v>1604</v>
      </c>
      <c r="D517" s="747" t="n">
        <v>0.65</v>
      </c>
    </row>
    <row collapsed="false" customFormat="false" customHeight="true" hidden="true" ht="13.5" outlineLevel="0" r="518">
      <c r="A518" s="746" t="n">
        <v>91387</v>
      </c>
      <c r="B518" s="745" t="s">
        <v>1687</v>
      </c>
      <c r="C518" s="745" t="s">
        <v>1604</v>
      </c>
      <c r="D518" s="747" t="n">
        <v>36.37</v>
      </c>
    </row>
    <row collapsed="false" customFormat="false" customHeight="true" hidden="true" ht="13.5" outlineLevel="0" r="519">
      <c r="A519" s="746" t="n">
        <v>91395</v>
      </c>
      <c r="B519" s="745" t="s">
        <v>1688</v>
      </c>
      <c r="C519" s="745" t="s">
        <v>1604</v>
      </c>
      <c r="D519" s="747" t="n">
        <v>31.94</v>
      </c>
    </row>
    <row collapsed="false" customFormat="false" customHeight="true" hidden="true" ht="13.5" outlineLevel="0" r="520">
      <c r="A520" s="746" t="n">
        <v>91486</v>
      </c>
      <c r="B520" s="745" t="s">
        <v>1689</v>
      </c>
      <c r="C520" s="745" t="s">
        <v>1604</v>
      </c>
      <c r="D520" s="747" t="n">
        <v>37.59</v>
      </c>
    </row>
    <row collapsed="false" customFormat="false" customHeight="true" hidden="true" ht="13.5" outlineLevel="0" r="521">
      <c r="A521" s="746" t="n">
        <v>91534</v>
      </c>
      <c r="B521" s="745" t="s">
        <v>1690</v>
      </c>
      <c r="C521" s="745" t="s">
        <v>1604</v>
      </c>
      <c r="D521" s="747" t="n">
        <v>26.46</v>
      </c>
    </row>
    <row collapsed="false" customFormat="false" customHeight="true" hidden="true" ht="13.5" outlineLevel="0" r="522">
      <c r="A522" s="746" t="n">
        <v>91635</v>
      </c>
      <c r="B522" s="745" t="s">
        <v>1691</v>
      </c>
      <c r="C522" s="745" t="s">
        <v>1604</v>
      </c>
      <c r="D522" s="747" t="n">
        <v>27.53</v>
      </c>
    </row>
    <row collapsed="false" customFormat="false" customHeight="true" hidden="true" ht="13.5" outlineLevel="0" r="523">
      <c r="A523" s="746" t="n">
        <v>91646</v>
      </c>
      <c r="B523" s="745" t="s">
        <v>1692</v>
      </c>
      <c r="C523" s="745" t="s">
        <v>1604</v>
      </c>
      <c r="D523" s="747" t="n">
        <v>51.04</v>
      </c>
    </row>
    <row collapsed="false" customFormat="false" customHeight="true" hidden="true" ht="13.5" outlineLevel="0" r="524">
      <c r="A524" s="746" t="n">
        <v>91693</v>
      </c>
      <c r="B524" s="745" t="s">
        <v>1693</v>
      </c>
      <c r="C524" s="745" t="s">
        <v>1604</v>
      </c>
      <c r="D524" s="747" t="n">
        <v>25.37</v>
      </c>
    </row>
    <row collapsed="false" customFormat="false" customHeight="true" hidden="true" ht="13.5" outlineLevel="0" r="525">
      <c r="A525" s="746" t="n">
        <v>92044</v>
      </c>
      <c r="B525" s="745" t="s">
        <v>1694</v>
      </c>
      <c r="C525" s="745" t="s">
        <v>1604</v>
      </c>
      <c r="D525" s="747" t="n">
        <v>4.95</v>
      </c>
    </row>
    <row collapsed="false" customFormat="false" customHeight="true" hidden="true" ht="13.5" outlineLevel="0" r="526">
      <c r="A526" s="746" t="n">
        <v>92107</v>
      </c>
      <c r="B526" s="745" t="s">
        <v>1695</v>
      </c>
      <c r="C526" s="745" t="s">
        <v>1604</v>
      </c>
      <c r="D526" s="747" t="n">
        <v>38.18</v>
      </c>
    </row>
    <row collapsed="false" customFormat="false" customHeight="true" hidden="true" ht="13.5" outlineLevel="0" r="527">
      <c r="A527" s="746" t="n">
        <v>92113</v>
      </c>
      <c r="B527" s="745" t="s">
        <v>1696</v>
      </c>
      <c r="C527" s="745" t="s">
        <v>1604</v>
      </c>
      <c r="D527" s="747" t="n">
        <v>0.85</v>
      </c>
    </row>
    <row collapsed="false" customFormat="false" customHeight="true" hidden="true" ht="13.5" outlineLevel="0" r="528">
      <c r="A528" s="746" t="n">
        <v>92119</v>
      </c>
      <c r="B528" s="745" t="s">
        <v>1697</v>
      </c>
      <c r="C528" s="745" t="s">
        <v>1604</v>
      </c>
      <c r="D528" s="747" t="n">
        <v>0.08</v>
      </c>
    </row>
    <row collapsed="false" customFormat="false" customHeight="true" hidden="true" ht="13.5" outlineLevel="0" r="529">
      <c r="A529" s="746" t="n">
        <v>92139</v>
      </c>
      <c r="B529" s="745" t="s">
        <v>1698</v>
      </c>
      <c r="C529" s="745" t="s">
        <v>1604</v>
      </c>
      <c r="D529" s="747" t="n">
        <v>25.49</v>
      </c>
    </row>
    <row collapsed="false" customFormat="false" customHeight="true" hidden="true" ht="13.5" outlineLevel="0" r="530">
      <c r="A530" s="746" t="n">
        <v>92146</v>
      </c>
      <c r="B530" s="745" t="s">
        <v>1699</v>
      </c>
      <c r="C530" s="745" t="s">
        <v>1604</v>
      </c>
      <c r="D530" s="747" t="n">
        <v>19.08</v>
      </c>
    </row>
    <row collapsed="false" customFormat="false" customHeight="true" hidden="true" ht="13.5" outlineLevel="0" r="531">
      <c r="A531" s="746" t="n">
        <v>92243</v>
      </c>
      <c r="B531" s="745" t="s">
        <v>1700</v>
      </c>
      <c r="C531" s="745" t="s">
        <v>1604</v>
      </c>
      <c r="D531" s="747" t="n">
        <v>44.47</v>
      </c>
    </row>
    <row collapsed="false" customFormat="false" customHeight="true" hidden="true" ht="13.5" outlineLevel="0" r="532">
      <c r="A532" s="746" t="n">
        <v>92717</v>
      </c>
      <c r="B532" s="745" t="s">
        <v>1701</v>
      </c>
      <c r="C532" s="745" t="s">
        <v>1604</v>
      </c>
      <c r="D532" s="747" t="n">
        <v>0.2</v>
      </c>
    </row>
    <row collapsed="false" customFormat="false" customHeight="true" hidden="true" ht="13.5" outlineLevel="0" r="533">
      <c r="A533" s="746" t="n">
        <v>92961</v>
      </c>
      <c r="B533" s="745" t="s">
        <v>1702</v>
      </c>
      <c r="C533" s="745" t="s">
        <v>1604</v>
      </c>
      <c r="D533" s="747" t="n">
        <v>6.13</v>
      </c>
    </row>
    <row collapsed="false" customFormat="false" customHeight="true" hidden="true" ht="13.5" outlineLevel="0" r="534">
      <c r="A534" s="746" t="n">
        <v>92967</v>
      </c>
      <c r="B534" s="745" t="s">
        <v>1703</v>
      </c>
      <c r="C534" s="745" t="s">
        <v>1604</v>
      </c>
      <c r="D534" s="747" t="n">
        <v>23.8</v>
      </c>
    </row>
    <row collapsed="false" customFormat="false" customHeight="true" hidden="true" ht="13.5" outlineLevel="0" r="535">
      <c r="A535" s="746" t="n">
        <v>93225</v>
      </c>
      <c r="B535" s="745" t="s">
        <v>1704</v>
      </c>
      <c r="C535" s="745" t="s">
        <v>1604</v>
      </c>
      <c r="D535" s="747" t="n">
        <v>233.42</v>
      </c>
    </row>
    <row collapsed="false" customFormat="false" customHeight="true" hidden="true" ht="13.5" outlineLevel="0" r="536">
      <c r="A536" s="746" t="n">
        <v>93234</v>
      </c>
      <c r="B536" s="745" t="s">
        <v>1705</v>
      </c>
      <c r="C536" s="745" t="s">
        <v>1604</v>
      </c>
      <c r="D536" s="747" t="n">
        <v>0.36</v>
      </c>
    </row>
    <row collapsed="false" customFormat="false" customHeight="true" hidden="true" ht="13.5" outlineLevel="0" r="537">
      <c r="A537" s="746" t="n">
        <v>93244</v>
      </c>
      <c r="B537" s="745" t="s">
        <v>1706</v>
      </c>
      <c r="C537" s="745" t="s">
        <v>1604</v>
      </c>
      <c r="D537" s="747" t="n">
        <v>43.28</v>
      </c>
    </row>
    <row collapsed="false" customFormat="false" customHeight="true" hidden="true" ht="13.5" outlineLevel="0" r="538">
      <c r="A538" s="746" t="n">
        <v>93274</v>
      </c>
      <c r="B538" s="745" t="s">
        <v>1707</v>
      </c>
      <c r="C538" s="745" t="s">
        <v>1604</v>
      </c>
      <c r="D538" s="747" t="n">
        <v>52.24</v>
      </c>
    </row>
    <row collapsed="false" customFormat="false" customHeight="true" hidden="true" ht="13.5" outlineLevel="0" r="539">
      <c r="A539" s="746" t="n">
        <v>93282</v>
      </c>
      <c r="B539" s="745" t="s">
        <v>1708</v>
      </c>
      <c r="C539" s="745" t="s">
        <v>1604</v>
      </c>
      <c r="D539" s="747" t="n">
        <v>25.22</v>
      </c>
    </row>
    <row collapsed="false" customFormat="false" customHeight="true" hidden="true" ht="13.5" outlineLevel="0" r="540">
      <c r="A540" s="746" t="n">
        <v>93288</v>
      </c>
      <c r="B540" s="745" t="s">
        <v>1709</v>
      </c>
      <c r="C540" s="745" t="s">
        <v>1604</v>
      </c>
      <c r="D540" s="747" t="n">
        <v>91.18</v>
      </c>
    </row>
    <row collapsed="false" customFormat="false" customHeight="true" hidden="true" ht="13.5" outlineLevel="0" r="541">
      <c r="A541" s="746" t="n">
        <v>93403</v>
      </c>
      <c r="B541" s="745" t="s">
        <v>1710</v>
      </c>
      <c r="C541" s="745" t="s">
        <v>1604</v>
      </c>
      <c r="D541" s="747" t="n">
        <v>27.53</v>
      </c>
    </row>
    <row collapsed="false" customFormat="false" customHeight="true" hidden="true" ht="13.5" outlineLevel="0" r="542">
      <c r="A542" s="746" t="n">
        <v>93409</v>
      </c>
      <c r="B542" s="745" t="s">
        <v>1711</v>
      </c>
      <c r="C542" s="745" t="s">
        <v>1604</v>
      </c>
      <c r="D542" s="747" t="n">
        <v>30.43</v>
      </c>
    </row>
    <row collapsed="false" customFormat="false" customHeight="true" hidden="true" ht="13.5" outlineLevel="0" r="543">
      <c r="A543" s="746" t="n">
        <v>93416</v>
      </c>
      <c r="B543" s="745" t="s">
        <v>1712</v>
      </c>
      <c r="C543" s="745" t="s">
        <v>1604</v>
      </c>
      <c r="D543" s="747" t="n">
        <v>0.25</v>
      </c>
    </row>
    <row collapsed="false" customFormat="false" customHeight="true" hidden="true" ht="13.5" outlineLevel="0" r="544">
      <c r="A544" s="746" t="n">
        <v>93422</v>
      </c>
      <c r="B544" s="745" t="s">
        <v>1713</v>
      </c>
      <c r="C544" s="745" t="s">
        <v>1604</v>
      </c>
      <c r="D544" s="747" t="n">
        <v>3.47</v>
      </c>
    </row>
    <row collapsed="false" customFormat="false" customHeight="true" hidden="true" ht="13.5" outlineLevel="0" r="545">
      <c r="A545" s="746" t="n">
        <v>93428</v>
      </c>
      <c r="B545" s="745" t="s">
        <v>1714</v>
      </c>
      <c r="C545" s="745" t="s">
        <v>1604</v>
      </c>
      <c r="D545" s="747" t="n">
        <v>4.92</v>
      </c>
    </row>
    <row collapsed="false" customFormat="false" customHeight="true" hidden="true" ht="13.5" outlineLevel="0" r="546">
      <c r="A546" s="746" t="n">
        <v>93434</v>
      </c>
      <c r="B546" s="745" t="s">
        <v>1715</v>
      </c>
      <c r="C546" s="745" t="s">
        <v>1604</v>
      </c>
      <c r="D546" s="747" t="n">
        <v>185.14</v>
      </c>
    </row>
    <row collapsed="false" customFormat="false" customHeight="true" hidden="true" ht="13.5" outlineLevel="0" r="547">
      <c r="A547" s="746" t="n">
        <v>93440</v>
      </c>
      <c r="B547" s="745" t="s">
        <v>1716</v>
      </c>
      <c r="C547" s="745" t="s">
        <v>1604</v>
      </c>
      <c r="D547" s="747" t="n">
        <v>104.06</v>
      </c>
    </row>
    <row collapsed="false" customFormat="false" customHeight="true" hidden="true" ht="13.5" outlineLevel="0" r="548">
      <c r="A548" s="746" t="n">
        <v>95122</v>
      </c>
      <c r="B548" s="745" t="s">
        <v>1717</v>
      </c>
      <c r="C548" s="745" t="s">
        <v>1604</v>
      </c>
      <c r="D548" s="747" t="n">
        <v>143.53</v>
      </c>
    </row>
    <row collapsed="false" customFormat="false" customHeight="true" hidden="true" ht="13.5" outlineLevel="0" r="549">
      <c r="A549" s="746" t="n">
        <v>95128</v>
      </c>
      <c r="B549" s="745" t="s">
        <v>1718</v>
      </c>
      <c r="C549" s="745" t="s">
        <v>1604</v>
      </c>
      <c r="D549" s="747" t="n">
        <v>40.11</v>
      </c>
    </row>
    <row collapsed="false" customFormat="false" customHeight="true" hidden="true" ht="13.5" outlineLevel="0" r="550">
      <c r="A550" s="746" t="n">
        <v>95140</v>
      </c>
      <c r="B550" s="745" t="s">
        <v>1719</v>
      </c>
      <c r="C550" s="745" t="s">
        <v>1604</v>
      </c>
      <c r="D550" s="747" t="n">
        <v>0.04</v>
      </c>
    </row>
    <row collapsed="false" customFormat="false" customHeight="true" hidden="true" ht="13.5" outlineLevel="0" r="551">
      <c r="A551" s="746" t="n">
        <v>95213</v>
      </c>
      <c r="B551" s="745" t="s">
        <v>1720</v>
      </c>
      <c r="C551" s="745" t="s">
        <v>1604</v>
      </c>
      <c r="D551" s="747" t="n">
        <v>55.88</v>
      </c>
    </row>
    <row collapsed="false" customFormat="false" customHeight="true" hidden="true" ht="13.5" outlineLevel="0" r="552">
      <c r="A552" s="746" t="n">
        <v>95219</v>
      </c>
      <c r="B552" s="745" t="s">
        <v>1721</v>
      </c>
      <c r="C552" s="745" t="s">
        <v>1604</v>
      </c>
      <c r="D552" s="747" t="n">
        <v>24.45</v>
      </c>
    </row>
    <row collapsed="false" customFormat="false" customHeight="true" hidden="true" ht="13.5" outlineLevel="0" r="553">
      <c r="A553" s="746" t="n">
        <v>95259</v>
      </c>
      <c r="B553" s="745" t="s">
        <v>1722</v>
      </c>
      <c r="C553" s="745" t="s">
        <v>1604</v>
      </c>
      <c r="D553" s="747" t="n">
        <v>23.66</v>
      </c>
    </row>
    <row collapsed="false" customFormat="false" customHeight="true" hidden="true" ht="13.5" outlineLevel="0" r="554">
      <c r="A554" s="746" t="n">
        <v>95265</v>
      </c>
      <c r="B554" s="745" t="s">
        <v>1723</v>
      </c>
      <c r="C554" s="745" t="s">
        <v>1604</v>
      </c>
      <c r="D554" s="747" t="n">
        <v>0.91</v>
      </c>
    </row>
    <row collapsed="false" customFormat="false" customHeight="true" hidden="true" ht="13.5" outlineLevel="0" r="555">
      <c r="A555" s="746" t="n">
        <v>95271</v>
      </c>
      <c r="B555" s="745" t="s">
        <v>1724</v>
      </c>
      <c r="C555" s="745" t="s">
        <v>1604</v>
      </c>
      <c r="D555" s="747" t="n">
        <v>0.49</v>
      </c>
    </row>
    <row collapsed="false" customFormat="false" customHeight="true" hidden="true" ht="13.5" outlineLevel="0" r="556">
      <c r="A556" s="746" t="n">
        <v>95277</v>
      </c>
      <c r="B556" s="745" t="s">
        <v>1725</v>
      </c>
      <c r="C556" s="745" t="s">
        <v>1604</v>
      </c>
      <c r="D556" s="747" t="n">
        <v>0.49</v>
      </c>
    </row>
    <row collapsed="false" customFormat="false" customHeight="true" hidden="true" ht="13.5" outlineLevel="0" r="557">
      <c r="A557" s="746" t="n">
        <v>95283</v>
      </c>
      <c r="B557" s="745" t="s">
        <v>1726</v>
      </c>
      <c r="C557" s="745" t="s">
        <v>1604</v>
      </c>
      <c r="D557" s="747" t="n">
        <v>0.52</v>
      </c>
    </row>
    <row collapsed="false" customFormat="false" customHeight="true" hidden="true" ht="13.5" outlineLevel="0" r="558">
      <c r="A558" s="746" t="n">
        <v>95621</v>
      </c>
      <c r="B558" s="745" t="s">
        <v>1727</v>
      </c>
      <c r="C558" s="745" t="s">
        <v>1604</v>
      </c>
      <c r="D558" s="747" t="n">
        <v>23.49</v>
      </c>
    </row>
    <row collapsed="false" customFormat="false" customHeight="true" hidden="true" ht="13.5" outlineLevel="0" r="559">
      <c r="A559" s="746" t="n">
        <v>95632</v>
      </c>
      <c r="B559" s="745" t="s">
        <v>1728</v>
      </c>
      <c r="C559" s="745" t="s">
        <v>1604</v>
      </c>
      <c r="D559" s="747" t="n">
        <v>52.03</v>
      </c>
    </row>
    <row collapsed="false" customFormat="false" customHeight="true" hidden="true" ht="13.5" outlineLevel="0" r="560">
      <c r="A560" s="746" t="n">
        <v>95703</v>
      </c>
      <c r="B560" s="745" t="s">
        <v>1729</v>
      </c>
      <c r="C560" s="745" t="s">
        <v>1604</v>
      </c>
      <c r="D560" s="747" t="n">
        <v>28.37</v>
      </c>
    </row>
    <row collapsed="false" customFormat="false" customHeight="true" hidden="true" ht="13.5" outlineLevel="0" r="561">
      <c r="A561" s="746" t="n">
        <v>95709</v>
      </c>
      <c r="B561" s="745" t="s">
        <v>1730</v>
      </c>
      <c r="C561" s="745" t="s">
        <v>1604</v>
      </c>
      <c r="D561" s="747" t="n">
        <v>53.24</v>
      </c>
    </row>
    <row collapsed="false" customFormat="false" customHeight="true" hidden="true" ht="13.5" outlineLevel="0" r="562">
      <c r="A562" s="746" t="n">
        <v>95715</v>
      </c>
      <c r="B562" s="745" t="s">
        <v>1731</v>
      </c>
      <c r="C562" s="745" t="s">
        <v>1604</v>
      </c>
      <c r="D562" s="747" t="n">
        <v>59.02</v>
      </c>
    </row>
    <row collapsed="false" customFormat="false" customHeight="true" hidden="true" ht="13.5" outlineLevel="0" r="563">
      <c r="A563" s="746" t="n">
        <v>95721</v>
      </c>
      <c r="B563" s="745" t="s">
        <v>1732</v>
      </c>
      <c r="C563" s="745" t="s">
        <v>1604</v>
      </c>
      <c r="D563" s="747" t="n">
        <v>57.77</v>
      </c>
    </row>
    <row collapsed="false" customFormat="false" customHeight="true" hidden="true" ht="13.5" outlineLevel="0" r="564">
      <c r="A564" s="746" t="n">
        <v>95873</v>
      </c>
      <c r="B564" s="745" t="s">
        <v>1733</v>
      </c>
      <c r="C564" s="745" t="s">
        <v>1604</v>
      </c>
      <c r="D564" s="747" t="n">
        <v>7.86</v>
      </c>
    </row>
    <row collapsed="false" customFormat="false" customHeight="true" hidden="true" ht="13.5" outlineLevel="0" r="565">
      <c r="A565" s="746" t="n">
        <v>96014</v>
      </c>
      <c r="B565" s="745" t="s">
        <v>1734</v>
      </c>
      <c r="C565" s="745" t="s">
        <v>1604</v>
      </c>
      <c r="D565" s="747" t="n">
        <v>38.42</v>
      </c>
    </row>
    <row collapsed="false" customFormat="false" customHeight="true" hidden="true" ht="13.5" outlineLevel="0" r="566">
      <c r="A566" s="746" t="n">
        <v>96021</v>
      </c>
      <c r="B566" s="745" t="s">
        <v>1735</v>
      </c>
      <c r="C566" s="745" t="s">
        <v>1604</v>
      </c>
      <c r="D566" s="747" t="n">
        <v>38.27</v>
      </c>
    </row>
    <row collapsed="false" customFormat="false" customHeight="true" hidden="true" ht="13.5" outlineLevel="0" r="567">
      <c r="A567" s="746" t="n">
        <v>96029</v>
      </c>
      <c r="B567" s="745" t="s">
        <v>1736</v>
      </c>
      <c r="C567" s="745" t="s">
        <v>1604</v>
      </c>
      <c r="D567" s="747" t="n">
        <v>35.37</v>
      </c>
    </row>
    <row collapsed="false" customFormat="false" customHeight="true" hidden="true" ht="13.5" outlineLevel="0" r="568">
      <c r="A568" s="746" t="n">
        <v>96036</v>
      </c>
      <c r="B568" s="745" t="s">
        <v>1737</v>
      </c>
      <c r="C568" s="745" t="s">
        <v>1604</v>
      </c>
      <c r="D568" s="747" t="n">
        <v>39.62</v>
      </c>
    </row>
    <row collapsed="false" customFormat="false" customHeight="true" hidden="true" ht="13.5" outlineLevel="0" r="569">
      <c r="A569" s="746" t="n">
        <v>96155</v>
      </c>
      <c r="B569" s="745" t="s">
        <v>1738</v>
      </c>
      <c r="C569" s="745" t="s">
        <v>1604</v>
      </c>
      <c r="D569" s="747" t="n">
        <v>35.52</v>
      </c>
    </row>
    <row collapsed="false" customFormat="false" customHeight="true" hidden="true" ht="13.5" outlineLevel="0" r="570">
      <c r="A570" s="746" t="n">
        <v>96156</v>
      </c>
      <c r="B570" s="745" t="s">
        <v>1739</v>
      </c>
      <c r="C570" s="745" t="s">
        <v>1604</v>
      </c>
      <c r="D570" s="747" t="n">
        <v>42.62</v>
      </c>
    </row>
    <row collapsed="false" customFormat="false" customHeight="true" hidden="true" ht="13.5" outlineLevel="0" r="571">
      <c r="A571" s="746" t="n">
        <v>96159</v>
      </c>
      <c r="B571" s="745" t="s">
        <v>1740</v>
      </c>
      <c r="C571" s="745" t="s">
        <v>1604</v>
      </c>
      <c r="D571" s="747" t="n">
        <v>51.17</v>
      </c>
    </row>
    <row collapsed="false" customFormat="false" customHeight="true" hidden="true" ht="13.5" outlineLevel="0" r="572">
      <c r="A572" s="746" t="n">
        <v>96246</v>
      </c>
      <c r="B572" s="745" t="s">
        <v>1741</v>
      </c>
      <c r="C572" s="745" t="s">
        <v>1604</v>
      </c>
      <c r="D572" s="747" t="n">
        <v>41.34</v>
      </c>
    </row>
    <row collapsed="false" customFormat="false" customHeight="true" hidden="true" ht="13.5" outlineLevel="0" r="573">
      <c r="A573" s="746" t="n">
        <v>96302</v>
      </c>
      <c r="B573" s="745" t="s">
        <v>1742</v>
      </c>
      <c r="C573" s="745" t="s">
        <v>1604</v>
      </c>
      <c r="D573" s="747" t="n">
        <v>68.93</v>
      </c>
    </row>
    <row collapsed="false" customFormat="false" customHeight="true" hidden="true" ht="13.5" outlineLevel="0" r="574">
      <c r="A574" s="746" t="n">
        <v>96308</v>
      </c>
      <c r="B574" s="745" t="s">
        <v>1743</v>
      </c>
      <c r="C574" s="745" t="s">
        <v>1604</v>
      </c>
      <c r="D574" s="747" t="n">
        <v>0.11</v>
      </c>
    </row>
    <row collapsed="false" customFormat="false" customHeight="true" hidden="true" ht="13.5" outlineLevel="0" r="575">
      <c r="A575" s="746" t="n">
        <v>96464</v>
      </c>
      <c r="B575" s="745" t="s">
        <v>1744</v>
      </c>
      <c r="C575" s="745" t="s">
        <v>1604</v>
      </c>
      <c r="D575" s="747" t="n">
        <v>55.16</v>
      </c>
    </row>
    <row collapsed="false" customFormat="false" customHeight="true" hidden="true" ht="13.5" outlineLevel="0" r="576">
      <c r="A576" s="746" t="n">
        <v>98765</v>
      </c>
      <c r="B576" s="745" t="s">
        <v>1745</v>
      </c>
      <c r="C576" s="745" t="s">
        <v>1604</v>
      </c>
      <c r="D576" s="747" t="n">
        <v>0.07</v>
      </c>
    </row>
    <row collapsed="false" customFormat="false" customHeight="true" hidden="true" ht="13.5" outlineLevel="0" r="577">
      <c r="A577" s="746" t="n">
        <v>5089</v>
      </c>
      <c r="B577" s="745" t="s">
        <v>1746</v>
      </c>
      <c r="C577" s="745" t="s">
        <v>1747</v>
      </c>
      <c r="D577" s="747" t="n">
        <v>19.76</v>
      </c>
    </row>
    <row collapsed="false" customFormat="false" customHeight="true" hidden="true" ht="13.5" outlineLevel="0" r="578">
      <c r="A578" s="746" t="n">
        <v>5627</v>
      </c>
      <c r="B578" s="745" t="s">
        <v>1748</v>
      </c>
      <c r="C578" s="745" t="s">
        <v>1747</v>
      </c>
      <c r="D578" s="747" t="n">
        <v>22.69</v>
      </c>
    </row>
    <row collapsed="false" customFormat="false" customHeight="true" hidden="true" ht="13.5" outlineLevel="0" r="579">
      <c r="A579" s="746" t="n">
        <v>5628</v>
      </c>
      <c r="B579" s="745" t="s">
        <v>1749</v>
      </c>
      <c r="C579" s="745" t="s">
        <v>1747</v>
      </c>
      <c r="D579" s="747" t="n">
        <v>5.83</v>
      </c>
    </row>
    <row collapsed="false" customFormat="false" customHeight="true" hidden="true" ht="13.5" outlineLevel="0" r="580">
      <c r="A580" s="746" t="n">
        <v>5629</v>
      </c>
      <c r="B580" s="745" t="s">
        <v>1750</v>
      </c>
      <c r="C580" s="745" t="s">
        <v>1747</v>
      </c>
      <c r="D580" s="747" t="n">
        <v>28.36</v>
      </c>
    </row>
    <row collapsed="false" customFormat="false" customHeight="true" hidden="true" ht="13.5" outlineLevel="0" r="581">
      <c r="A581" s="746" t="n">
        <v>5630</v>
      </c>
      <c r="B581" s="745" t="s">
        <v>1751</v>
      </c>
      <c r="C581" s="745" t="s">
        <v>1747</v>
      </c>
      <c r="D581" s="747" t="n">
        <v>52.03</v>
      </c>
    </row>
    <row collapsed="false" customFormat="false" customHeight="true" hidden="true" ht="13.5" outlineLevel="0" r="582">
      <c r="A582" s="746" t="n">
        <v>5658</v>
      </c>
      <c r="B582" s="745" t="s">
        <v>1752</v>
      </c>
      <c r="C582" s="745" t="s">
        <v>1747</v>
      </c>
      <c r="D582" s="747" t="n">
        <v>1.33</v>
      </c>
    </row>
    <row collapsed="false" customFormat="false" customHeight="true" hidden="true" ht="13.5" outlineLevel="0" r="583">
      <c r="A583" s="746" t="n">
        <v>5664</v>
      </c>
      <c r="B583" s="745" t="s">
        <v>1753</v>
      </c>
      <c r="C583" s="745" t="s">
        <v>1747</v>
      </c>
      <c r="D583" s="747" t="n">
        <v>15.23</v>
      </c>
    </row>
    <row collapsed="false" customFormat="false" customHeight="true" hidden="true" ht="13.5" outlineLevel="0" r="584">
      <c r="A584" s="746" t="n">
        <v>5667</v>
      </c>
      <c r="B584" s="745" t="s">
        <v>1754</v>
      </c>
      <c r="C584" s="745" t="s">
        <v>1747</v>
      </c>
      <c r="D584" s="747" t="n">
        <v>13.55</v>
      </c>
    </row>
    <row collapsed="false" customFormat="false" customHeight="true" hidden="true" ht="13.5" outlineLevel="0" r="585">
      <c r="A585" s="746" t="n">
        <v>5668</v>
      </c>
      <c r="B585" s="745" t="s">
        <v>1755</v>
      </c>
      <c r="C585" s="745" t="s">
        <v>1747</v>
      </c>
      <c r="D585" s="747" t="n">
        <v>39.82</v>
      </c>
    </row>
    <row collapsed="false" customFormat="false" customHeight="true" hidden="true" ht="13.5" outlineLevel="0" r="586">
      <c r="A586" s="746" t="n">
        <v>5674</v>
      </c>
      <c r="B586" s="745" t="s">
        <v>1756</v>
      </c>
      <c r="C586" s="745" t="s">
        <v>1747</v>
      </c>
      <c r="D586" s="747" t="n">
        <v>19.01</v>
      </c>
    </row>
    <row collapsed="false" customFormat="false" customHeight="true" hidden="true" ht="13.5" outlineLevel="0" r="587">
      <c r="A587" s="746" t="n">
        <v>5692</v>
      </c>
      <c r="B587" s="745" t="s">
        <v>1757</v>
      </c>
      <c r="C587" s="745" t="s">
        <v>1747</v>
      </c>
      <c r="D587" s="747" t="n">
        <v>0.14</v>
      </c>
    </row>
    <row collapsed="false" customFormat="false" customHeight="true" hidden="true" ht="13.5" outlineLevel="0" r="588">
      <c r="A588" s="746" t="n">
        <v>5693</v>
      </c>
      <c r="B588" s="745" t="s">
        <v>1758</v>
      </c>
      <c r="C588" s="745" t="s">
        <v>1747</v>
      </c>
      <c r="D588" s="747" t="n">
        <v>3.87</v>
      </c>
    </row>
    <row collapsed="false" customFormat="false" customHeight="true" hidden="true" ht="13.5" outlineLevel="0" r="589">
      <c r="A589" s="746" t="n">
        <v>5695</v>
      </c>
      <c r="B589" s="745" t="s">
        <v>1759</v>
      </c>
      <c r="C589" s="745" t="s">
        <v>1747</v>
      </c>
      <c r="D589" s="747" t="n">
        <v>18.67</v>
      </c>
    </row>
    <row collapsed="false" customFormat="false" customHeight="true" hidden="true" ht="13.5" outlineLevel="0" r="590">
      <c r="A590" s="746" t="n">
        <v>5703</v>
      </c>
      <c r="B590" s="745" t="s">
        <v>1760</v>
      </c>
      <c r="C590" s="745" t="s">
        <v>1747</v>
      </c>
      <c r="D590" s="747" t="n">
        <v>18.8</v>
      </c>
    </row>
    <row collapsed="false" customFormat="false" customHeight="true" hidden="true" ht="13.5" outlineLevel="0" r="591">
      <c r="A591" s="746" t="n">
        <v>5705</v>
      </c>
      <c r="B591" s="745" t="s">
        <v>1761</v>
      </c>
      <c r="C591" s="745" t="s">
        <v>1747</v>
      </c>
      <c r="D591" s="747" t="n">
        <v>11.53</v>
      </c>
    </row>
    <row collapsed="false" customFormat="false" customHeight="true" hidden="true" ht="13.5" outlineLevel="0" r="592">
      <c r="A592" s="746" t="n">
        <v>5707</v>
      </c>
      <c r="B592" s="745" t="s">
        <v>1762</v>
      </c>
      <c r="C592" s="745" t="s">
        <v>1747</v>
      </c>
      <c r="D592" s="747" t="n">
        <v>41.26</v>
      </c>
    </row>
    <row collapsed="false" customFormat="false" customHeight="true" hidden="true" ht="13.5" outlineLevel="0" r="593">
      <c r="A593" s="746" t="n">
        <v>5710</v>
      </c>
      <c r="B593" s="745" t="s">
        <v>1763</v>
      </c>
      <c r="C593" s="745" t="s">
        <v>1747</v>
      </c>
      <c r="D593" s="747" t="n">
        <v>82.59</v>
      </c>
    </row>
    <row collapsed="false" customFormat="false" customHeight="true" hidden="true" ht="13.5" outlineLevel="0" r="594">
      <c r="A594" s="746" t="n">
        <v>5711</v>
      </c>
      <c r="B594" s="745" t="s">
        <v>1764</v>
      </c>
      <c r="C594" s="745" t="s">
        <v>1747</v>
      </c>
      <c r="D594" s="747" t="n">
        <v>49.2</v>
      </c>
    </row>
    <row collapsed="false" customFormat="false" customHeight="true" hidden="true" ht="13.5" outlineLevel="0" r="595">
      <c r="A595" s="746" t="n">
        <v>5714</v>
      </c>
      <c r="B595" s="745" t="s">
        <v>1765</v>
      </c>
      <c r="C595" s="745" t="s">
        <v>1747</v>
      </c>
      <c r="D595" s="747" t="n">
        <v>6.87</v>
      </c>
    </row>
    <row collapsed="false" customFormat="false" customHeight="true" hidden="true" ht="13.5" outlineLevel="0" r="596">
      <c r="A596" s="746" t="n">
        <v>5715</v>
      </c>
      <c r="B596" s="745" t="s">
        <v>1766</v>
      </c>
      <c r="C596" s="745" t="s">
        <v>1747</v>
      </c>
      <c r="D596" s="747" t="n">
        <v>39.29</v>
      </c>
    </row>
    <row collapsed="false" customFormat="false" customHeight="true" hidden="true" ht="13.5" outlineLevel="0" r="597">
      <c r="A597" s="746" t="n">
        <v>5718</v>
      </c>
      <c r="B597" s="745" t="s">
        <v>1767</v>
      </c>
      <c r="C597" s="745" t="s">
        <v>1747</v>
      </c>
      <c r="D597" s="747" t="n">
        <v>79.67</v>
      </c>
    </row>
    <row collapsed="false" customFormat="false" customHeight="true" hidden="true" ht="13.5" outlineLevel="0" r="598">
      <c r="A598" s="746" t="n">
        <v>5721</v>
      </c>
      <c r="B598" s="745" t="s">
        <v>1768</v>
      </c>
      <c r="C598" s="745" t="s">
        <v>1747</v>
      </c>
      <c r="D598" s="747" t="n">
        <v>70.28</v>
      </c>
    </row>
    <row collapsed="false" customFormat="false" customHeight="true" hidden="true" ht="13.5" outlineLevel="0" r="599">
      <c r="A599" s="746" t="n">
        <v>5722</v>
      </c>
      <c r="B599" s="745" t="s">
        <v>1769</v>
      </c>
      <c r="C599" s="745" t="s">
        <v>1747</v>
      </c>
      <c r="D599" s="747" t="n">
        <v>162.63</v>
      </c>
    </row>
    <row collapsed="false" customFormat="false" customHeight="true" hidden="true" ht="13.5" outlineLevel="0" r="600">
      <c r="A600" s="746" t="n">
        <v>5724</v>
      </c>
      <c r="B600" s="745" t="s">
        <v>1770</v>
      </c>
      <c r="C600" s="745" t="s">
        <v>1747</v>
      </c>
      <c r="D600" s="747" t="n">
        <v>24.72</v>
      </c>
    </row>
    <row collapsed="false" customFormat="false" customHeight="true" hidden="true" ht="13.5" outlineLevel="0" r="601">
      <c r="A601" s="746" t="n">
        <v>5727</v>
      </c>
      <c r="B601" s="745" t="s">
        <v>1771</v>
      </c>
      <c r="C601" s="745" t="s">
        <v>1747</v>
      </c>
      <c r="D601" s="747" t="n">
        <v>5.73</v>
      </c>
    </row>
    <row collapsed="false" customFormat="false" customHeight="true" hidden="true" ht="13.5" outlineLevel="0" r="602">
      <c r="A602" s="746" t="n">
        <v>5729</v>
      </c>
      <c r="B602" s="745" t="s">
        <v>1772</v>
      </c>
      <c r="C602" s="745" t="s">
        <v>1747</v>
      </c>
      <c r="D602" s="747" t="n">
        <v>23.34</v>
      </c>
    </row>
    <row collapsed="false" customFormat="false" customHeight="true" hidden="true" ht="13.5" outlineLevel="0" r="603">
      <c r="A603" s="746" t="n">
        <v>5730</v>
      </c>
      <c r="B603" s="745" t="s">
        <v>1773</v>
      </c>
      <c r="C603" s="745" t="s">
        <v>1747</v>
      </c>
      <c r="D603" s="747" t="n">
        <v>27.18</v>
      </c>
    </row>
    <row collapsed="false" customFormat="false" customHeight="true" hidden="true" ht="13.5" outlineLevel="0" r="604">
      <c r="A604" s="746" t="n">
        <v>5735</v>
      </c>
      <c r="B604" s="745" t="s">
        <v>1774</v>
      </c>
      <c r="C604" s="745" t="s">
        <v>1747</v>
      </c>
      <c r="D604" s="747" t="n">
        <v>14.7</v>
      </c>
    </row>
    <row collapsed="false" customFormat="false" customHeight="true" hidden="true" ht="13.5" outlineLevel="0" r="605">
      <c r="A605" s="746" t="n">
        <v>5736</v>
      </c>
      <c r="B605" s="745" t="s">
        <v>1775</v>
      </c>
      <c r="C605" s="745" t="s">
        <v>1747</v>
      </c>
      <c r="D605" s="747" t="n">
        <v>36.54</v>
      </c>
    </row>
    <row collapsed="false" customFormat="false" customHeight="true" hidden="true" ht="13.5" outlineLevel="0" r="606">
      <c r="A606" s="746" t="n">
        <v>5738</v>
      </c>
      <c r="B606" s="745" t="s">
        <v>1776</v>
      </c>
      <c r="C606" s="745" t="s">
        <v>1747</v>
      </c>
      <c r="D606" s="747" t="n">
        <v>20.75</v>
      </c>
    </row>
    <row collapsed="false" customFormat="false" customHeight="true" hidden="true" ht="13.5" outlineLevel="0" r="607">
      <c r="A607" s="746" t="n">
        <v>5739</v>
      </c>
      <c r="B607" s="745" t="s">
        <v>1777</v>
      </c>
      <c r="C607" s="745" t="s">
        <v>1747</v>
      </c>
      <c r="D607" s="747" t="n">
        <v>25.97</v>
      </c>
    </row>
    <row collapsed="false" customFormat="false" customHeight="true" hidden="true" ht="13.5" outlineLevel="0" r="608">
      <c r="A608" s="746" t="n">
        <v>5741</v>
      </c>
      <c r="B608" s="745" t="s">
        <v>1778</v>
      </c>
      <c r="C608" s="745" t="s">
        <v>1747</v>
      </c>
      <c r="D608" s="747" t="n">
        <v>27.29</v>
      </c>
    </row>
    <row collapsed="false" customFormat="false" customHeight="true" hidden="true" ht="13.5" outlineLevel="0" r="609">
      <c r="A609" s="746" t="n">
        <v>5742</v>
      </c>
      <c r="B609" s="745" t="s">
        <v>1779</v>
      </c>
      <c r="C609" s="745" t="s">
        <v>1747</v>
      </c>
      <c r="D609" s="747" t="n">
        <v>15.25</v>
      </c>
    </row>
    <row collapsed="false" customFormat="false" customHeight="true" hidden="true" ht="13.5" outlineLevel="0" r="610">
      <c r="A610" s="746" t="n">
        <v>5747</v>
      </c>
      <c r="B610" s="745" t="s">
        <v>1780</v>
      </c>
      <c r="C610" s="745" t="s">
        <v>1747</v>
      </c>
      <c r="D610" s="747" t="n">
        <v>87.38</v>
      </c>
    </row>
    <row collapsed="false" customFormat="false" customHeight="true" hidden="true" ht="13.5" outlineLevel="0" r="611">
      <c r="A611" s="746" t="n">
        <v>5751</v>
      </c>
      <c r="B611" s="745" t="s">
        <v>1781</v>
      </c>
      <c r="C611" s="745" t="s">
        <v>1747</v>
      </c>
      <c r="D611" s="747" t="n">
        <v>12.4</v>
      </c>
    </row>
    <row collapsed="false" customFormat="false" customHeight="true" hidden="true" ht="13.5" outlineLevel="0" r="612">
      <c r="A612" s="746" t="n">
        <v>5754</v>
      </c>
      <c r="B612" s="745" t="s">
        <v>1782</v>
      </c>
      <c r="C612" s="745" t="s">
        <v>1747</v>
      </c>
      <c r="D612" s="747" t="n">
        <v>10.45</v>
      </c>
    </row>
    <row collapsed="false" customFormat="false" customHeight="true" hidden="true" ht="13.5" outlineLevel="0" r="613">
      <c r="A613" s="746" t="n">
        <v>5763</v>
      </c>
      <c r="B613" s="745" t="s">
        <v>1783</v>
      </c>
      <c r="C613" s="745" t="s">
        <v>1747</v>
      </c>
      <c r="D613" s="747" t="n">
        <v>18.4</v>
      </c>
    </row>
    <row collapsed="false" customFormat="false" customHeight="true" hidden="true" ht="13.5" outlineLevel="0" r="614">
      <c r="A614" s="746" t="n">
        <v>5765</v>
      </c>
      <c r="B614" s="745" t="s">
        <v>1784</v>
      </c>
      <c r="C614" s="745" t="s">
        <v>1747</v>
      </c>
      <c r="D614" s="747" t="n">
        <v>1.92</v>
      </c>
    </row>
    <row collapsed="false" customFormat="false" customHeight="true" hidden="true" ht="13.5" outlineLevel="0" r="615">
      <c r="A615" s="746" t="n">
        <v>5766</v>
      </c>
      <c r="B615" s="745" t="s">
        <v>1785</v>
      </c>
      <c r="C615" s="745" t="s">
        <v>1747</v>
      </c>
      <c r="D615" s="747" t="n">
        <v>2.43</v>
      </c>
    </row>
    <row collapsed="false" customFormat="false" customHeight="true" hidden="true" ht="13.5" outlineLevel="0" r="616">
      <c r="A616" s="746" t="n">
        <v>5779</v>
      </c>
      <c r="B616" s="745" t="s">
        <v>1786</v>
      </c>
      <c r="C616" s="745" t="s">
        <v>1747</v>
      </c>
      <c r="D616" s="747" t="n">
        <v>39.35</v>
      </c>
    </row>
    <row collapsed="false" customFormat="false" customHeight="true" hidden="true" ht="13.5" outlineLevel="0" r="617">
      <c r="A617" s="746" t="n">
        <v>5787</v>
      </c>
      <c r="B617" s="745" t="s">
        <v>1787</v>
      </c>
      <c r="C617" s="745" t="s">
        <v>1747</v>
      </c>
      <c r="D617" s="747" t="n">
        <v>92.31</v>
      </c>
    </row>
    <row collapsed="false" customFormat="false" customHeight="true" hidden="true" ht="13.5" outlineLevel="0" r="618">
      <c r="A618" s="746" t="n">
        <v>5797</v>
      </c>
      <c r="B618" s="745" t="s">
        <v>1788</v>
      </c>
      <c r="C618" s="745" t="s">
        <v>1747</v>
      </c>
      <c r="D618" s="747" t="n">
        <v>2.42</v>
      </c>
    </row>
    <row collapsed="false" customFormat="false" customHeight="true" hidden="true" ht="13.5" outlineLevel="0" r="619">
      <c r="A619" s="746" t="n">
        <v>5800</v>
      </c>
      <c r="B619" s="745" t="s">
        <v>1789</v>
      </c>
      <c r="C619" s="745" t="s">
        <v>1747</v>
      </c>
      <c r="D619" s="747" t="n">
        <v>0.2</v>
      </c>
    </row>
    <row collapsed="false" customFormat="false" customHeight="true" hidden="true" ht="13.5" outlineLevel="0" r="620">
      <c r="A620" s="746" t="n">
        <v>7032</v>
      </c>
      <c r="B620" s="745" t="s">
        <v>1790</v>
      </c>
      <c r="C620" s="745" t="s">
        <v>1747</v>
      </c>
      <c r="D620" s="747" t="n">
        <v>2.72</v>
      </c>
    </row>
    <row collapsed="false" customFormat="false" customHeight="true" hidden="true" ht="13.5" outlineLevel="0" r="621">
      <c r="A621" s="746" t="n">
        <v>7033</v>
      </c>
      <c r="B621" s="745" t="s">
        <v>1791</v>
      </c>
      <c r="C621" s="745" t="s">
        <v>1747</v>
      </c>
      <c r="D621" s="747" t="n">
        <v>1.08</v>
      </c>
    </row>
    <row collapsed="false" customFormat="false" customHeight="true" hidden="true" ht="13.5" outlineLevel="0" r="622">
      <c r="A622" s="746" t="n">
        <v>7034</v>
      </c>
      <c r="B622" s="745" t="s">
        <v>1792</v>
      </c>
      <c r="C622" s="745" t="s">
        <v>1747</v>
      </c>
      <c r="D622" s="747" t="n">
        <v>5.11</v>
      </c>
    </row>
    <row collapsed="false" customFormat="false" customHeight="true" hidden="true" ht="13.5" outlineLevel="0" r="623">
      <c r="A623" s="746" t="n">
        <v>7035</v>
      </c>
      <c r="B623" s="745" t="s">
        <v>1793</v>
      </c>
      <c r="C623" s="745" t="s">
        <v>1747</v>
      </c>
      <c r="D623" s="747" t="n">
        <v>149.58</v>
      </c>
    </row>
    <row collapsed="false" customFormat="false" customHeight="true" hidden="true" ht="13.5" outlineLevel="0" r="624">
      <c r="A624" s="746" t="n">
        <v>7038</v>
      </c>
      <c r="B624" s="745" t="s">
        <v>1794</v>
      </c>
      <c r="C624" s="745" t="s">
        <v>1747</v>
      </c>
      <c r="D624" s="747" t="n">
        <v>23.74</v>
      </c>
    </row>
    <row collapsed="false" customFormat="false" customHeight="true" hidden="true" ht="13.5" outlineLevel="0" r="625">
      <c r="A625" s="746" t="n">
        <v>7039</v>
      </c>
      <c r="B625" s="745" t="s">
        <v>1795</v>
      </c>
      <c r="C625" s="745" t="s">
        <v>1747</v>
      </c>
      <c r="D625" s="747" t="n">
        <v>6.23</v>
      </c>
    </row>
    <row collapsed="false" customFormat="false" customHeight="true" hidden="true" ht="13.5" outlineLevel="0" r="626">
      <c r="A626" s="746" t="n">
        <v>7040</v>
      </c>
      <c r="B626" s="745" t="s">
        <v>1796</v>
      </c>
      <c r="C626" s="745" t="s">
        <v>1747</v>
      </c>
      <c r="D626" s="747" t="n">
        <v>29.71</v>
      </c>
    </row>
    <row collapsed="false" customFormat="false" customHeight="true" hidden="true" ht="13.5" outlineLevel="0" r="627">
      <c r="A627" s="746" t="n">
        <v>7044</v>
      </c>
      <c r="B627" s="745" t="s">
        <v>1797</v>
      </c>
      <c r="C627" s="745" t="s">
        <v>1747</v>
      </c>
      <c r="D627" s="747" t="n">
        <v>0.16</v>
      </c>
    </row>
    <row collapsed="false" customFormat="false" customHeight="true" hidden="true" ht="13.5" outlineLevel="0" r="628">
      <c r="A628" s="746" t="n">
        <v>7045</v>
      </c>
      <c r="B628" s="745" t="s">
        <v>1798</v>
      </c>
      <c r="C628" s="745" t="s">
        <v>1747</v>
      </c>
      <c r="D628" s="747" t="n">
        <v>0.03</v>
      </c>
    </row>
    <row collapsed="false" customFormat="false" customHeight="true" hidden="true" ht="13.5" outlineLevel="0" r="629">
      <c r="A629" s="746" t="n">
        <v>7046</v>
      </c>
      <c r="B629" s="745" t="s">
        <v>1799</v>
      </c>
      <c r="C629" s="745" t="s">
        <v>1747</v>
      </c>
      <c r="D629" s="747" t="n">
        <v>0.17</v>
      </c>
    </row>
    <row collapsed="false" customFormat="false" customHeight="true" hidden="true" ht="13.5" outlineLevel="0" r="630">
      <c r="A630" s="746" t="n">
        <v>7047</v>
      </c>
      <c r="B630" s="745" t="s">
        <v>1800</v>
      </c>
      <c r="C630" s="745" t="s">
        <v>1747</v>
      </c>
      <c r="D630" s="747" t="n">
        <v>4.58</v>
      </c>
    </row>
    <row collapsed="false" customFormat="false" customHeight="true" hidden="true" ht="13.5" outlineLevel="0" r="631">
      <c r="A631" s="746" t="n">
        <v>7051</v>
      </c>
      <c r="B631" s="745" t="s">
        <v>1801</v>
      </c>
      <c r="C631" s="745" t="s">
        <v>1747</v>
      </c>
      <c r="D631" s="747" t="n">
        <v>21.05</v>
      </c>
    </row>
    <row collapsed="false" customFormat="false" customHeight="true" hidden="true" ht="13.5" outlineLevel="0" r="632">
      <c r="A632" s="746" t="n">
        <v>7052</v>
      </c>
      <c r="B632" s="745" t="s">
        <v>1802</v>
      </c>
      <c r="C632" s="745" t="s">
        <v>1747</v>
      </c>
      <c r="D632" s="747" t="n">
        <v>5.53</v>
      </c>
    </row>
    <row collapsed="false" customFormat="false" customHeight="true" hidden="true" ht="13.5" outlineLevel="0" r="633">
      <c r="A633" s="746" t="n">
        <v>7053</v>
      </c>
      <c r="B633" s="745" t="s">
        <v>1803</v>
      </c>
      <c r="C633" s="745" t="s">
        <v>1747</v>
      </c>
      <c r="D633" s="747" t="n">
        <v>26.35</v>
      </c>
    </row>
    <row collapsed="false" customFormat="false" customHeight="true" hidden="true" ht="13.5" outlineLevel="0" r="634">
      <c r="A634" s="746" t="n">
        <v>7054</v>
      </c>
      <c r="B634" s="745" t="s">
        <v>1804</v>
      </c>
      <c r="C634" s="745" t="s">
        <v>1747</v>
      </c>
      <c r="D634" s="747" t="n">
        <v>58.59</v>
      </c>
    </row>
    <row collapsed="false" customFormat="false" customHeight="true" hidden="true" ht="13.5" outlineLevel="0" r="635">
      <c r="A635" s="746" t="n">
        <v>7058</v>
      </c>
      <c r="B635" s="745" t="s">
        <v>1805</v>
      </c>
      <c r="C635" s="745" t="s">
        <v>1747</v>
      </c>
      <c r="D635" s="747" t="n">
        <v>9.51</v>
      </c>
    </row>
    <row collapsed="false" customFormat="false" customHeight="true" hidden="true" ht="13.5" outlineLevel="0" r="636">
      <c r="A636" s="746" t="n">
        <v>7059</v>
      </c>
      <c r="B636" s="745" t="s">
        <v>1806</v>
      </c>
      <c r="C636" s="745" t="s">
        <v>1747</v>
      </c>
      <c r="D636" s="747" t="n">
        <v>3.33</v>
      </c>
    </row>
    <row collapsed="false" customFormat="false" customHeight="true" hidden="true" ht="13.5" outlineLevel="0" r="637">
      <c r="A637" s="746" t="n">
        <v>7060</v>
      </c>
      <c r="B637" s="745" t="s">
        <v>1807</v>
      </c>
      <c r="C637" s="745" t="s">
        <v>1747</v>
      </c>
      <c r="D637" s="747" t="n">
        <v>17.85</v>
      </c>
    </row>
    <row collapsed="false" customFormat="false" customHeight="true" hidden="true" ht="13.5" outlineLevel="0" r="638">
      <c r="A638" s="746" t="n">
        <v>7061</v>
      </c>
      <c r="B638" s="745" t="s">
        <v>1808</v>
      </c>
      <c r="C638" s="745" t="s">
        <v>1747</v>
      </c>
      <c r="D638" s="747" t="n">
        <v>85.53</v>
      </c>
    </row>
    <row collapsed="false" customFormat="false" customHeight="true" hidden="true" ht="13.5" outlineLevel="0" r="639">
      <c r="A639" s="746" t="n">
        <v>7063</v>
      </c>
      <c r="B639" s="745" t="s">
        <v>1809</v>
      </c>
      <c r="C639" s="745" t="s">
        <v>1747</v>
      </c>
      <c r="D639" s="747" t="n">
        <v>8.58</v>
      </c>
    </row>
    <row collapsed="false" customFormat="false" customHeight="true" hidden="true" ht="13.5" outlineLevel="0" r="640">
      <c r="A640" s="746" t="n">
        <v>7064</v>
      </c>
      <c r="B640" s="745" t="s">
        <v>1810</v>
      </c>
      <c r="C640" s="745" t="s">
        <v>1747</v>
      </c>
      <c r="D640" s="747" t="n">
        <v>2.25</v>
      </c>
    </row>
    <row collapsed="false" customFormat="false" customHeight="true" hidden="true" ht="13.5" outlineLevel="0" r="641">
      <c r="A641" s="746" t="n">
        <v>7065</v>
      </c>
      <c r="B641" s="745" t="s">
        <v>1811</v>
      </c>
      <c r="C641" s="745" t="s">
        <v>1747</v>
      </c>
      <c r="D641" s="747" t="n">
        <v>9.38</v>
      </c>
    </row>
    <row collapsed="false" customFormat="false" customHeight="true" hidden="true" ht="13.5" outlineLevel="0" r="642">
      <c r="A642" s="746" t="n">
        <v>7066</v>
      </c>
      <c r="B642" s="745" t="s">
        <v>1812</v>
      </c>
      <c r="C642" s="745" t="s">
        <v>1747</v>
      </c>
      <c r="D642" s="747" t="n">
        <v>56.39</v>
      </c>
    </row>
    <row collapsed="false" customFormat="false" customHeight="true" hidden="true" ht="13.5" outlineLevel="0" r="643">
      <c r="A643" s="746" t="n">
        <v>53786</v>
      </c>
      <c r="B643" s="745" t="s">
        <v>1813</v>
      </c>
      <c r="C643" s="745" t="s">
        <v>1747</v>
      </c>
      <c r="D643" s="747" t="n">
        <v>43.1</v>
      </c>
    </row>
    <row collapsed="false" customFormat="false" customHeight="true" hidden="true" ht="13.5" outlineLevel="0" r="644">
      <c r="A644" s="746" t="n">
        <v>53788</v>
      </c>
      <c r="B644" s="745" t="s">
        <v>1814</v>
      </c>
      <c r="C644" s="745" t="s">
        <v>1747</v>
      </c>
      <c r="D644" s="747" t="n">
        <v>37.48</v>
      </c>
    </row>
    <row collapsed="false" customFormat="false" customHeight="true" hidden="true" ht="13.5" outlineLevel="0" r="645">
      <c r="A645" s="746" t="n">
        <v>53792</v>
      </c>
      <c r="B645" s="745" t="s">
        <v>1815</v>
      </c>
      <c r="C645" s="745" t="s">
        <v>1747</v>
      </c>
      <c r="D645" s="747" t="n">
        <v>106.34</v>
      </c>
    </row>
    <row collapsed="false" customFormat="false" customHeight="true" hidden="true" ht="13.5" outlineLevel="0" r="646">
      <c r="A646" s="746" t="n">
        <v>53794</v>
      </c>
      <c r="B646" s="745" t="s">
        <v>1816</v>
      </c>
      <c r="C646" s="745" t="s">
        <v>1747</v>
      </c>
      <c r="D646" s="747" t="n">
        <v>35</v>
      </c>
    </row>
    <row collapsed="false" customFormat="false" customHeight="true" hidden="true" ht="13.5" outlineLevel="0" r="647">
      <c r="A647" s="746" t="n">
        <v>53797</v>
      </c>
      <c r="B647" s="745" t="s">
        <v>1817</v>
      </c>
      <c r="C647" s="745" t="s">
        <v>1747</v>
      </c>
      <c r="D647" s="747" t="n">
        <v>87.38</v>
      </c>
    </row>
    <row collapsed="false" customFormat="false" customHeight="true" hidden="true" ht="13.5" outlineLevel="0" r="648">
      <c r="A648" s="746" t="n">
        <v>53804</v>
      </c>
      <c r="B648" s="745" t="s">
        <v>1818</v>
      </c>
      <c r="C648" s="745" t="s">
        <v>1747</v>
      </c>
      <c r="D648" s="747" t="n">
        <v>2.78</v>
      </c>
    </row>
    <row collapsed="false" customFormat="false" customHeight="true" hidden="true" ht="13.5" outlineLevel="0" r="649">
      <c r="A649" s="746" t="n">
        <v>53806</v>
      </c>
      <c r="B649" s="745" t="s">
        <v>1819</v>
      </c>
      <c r="C649" s="745" t="s">
        <v>1747</v>
      </c>
      <c r="D649" s="747" t="n">
        <v>31.85</v>
      </c>
    </row>
    <row collapsed="false" customFormat="false" customHeight="true" hidden="true" ht="13.5" outlineLevel="0" r="650">
      <c r="A650" s="746" t="n">
        <v>53810</v>
      </c>
      <c r="B650" s="745" t="s">
        <v>1820</v>
      </c>
      <c r="C650" s="745" t="s">
        <v>1747</v>
      </c>
      <c r="D650" s="747" t="n">
        <v>32.05</v>
      </c>
    </row>
    <row collapsed="false" customFormat="false" customHeight="true" hidden="true" ht="13.5" outlineLevel="0" r="651">
      <c r="A651" s="746" t="n">
        <v>53814</v>
      </c>
      <c r="B651" s="745" t="s">
        <v>1821</v>
      </c>
      <c r="C651" s="745" t="s">
        <v>1747</v>
      </c>
      <c r="D651" s="747" t="n">
        <v>104.99</v>
      </c>
    </row>
    <row collapsed="false" customFormat="false" customHeight="true" hidden="true" ht="13.5" outlineLevel="0" r="652">
      <c r="A652" s="746" t="n">
        <v>53817</v>
      </c>
      <c r="B652" s="745" t="s">
        <v>1822</v>
      </c>
      <c r="C652" s="745" t="s">
        <v>1747</v>
      </c>
      <c r="D652" s="747" t="n">
        <v>46.87</v>
      </c>
    </row>
    <row collapsed="false" customFormat="false" customHeight="true" hidden="true" ht="13.5" outlineLevel="0" r="653">
      <c r="A653" s="746" t="n">
        <v>53818</v>
      </c>
      <c r="B653" s="745" t="s">
        <v>1823</v>
      </c>
      <c r="C653" s="745" t="s">
        <v>1747</v>
      </c>
      <c r="D653" s="747" t="n">
        <v>4.58</v>
      </c>
    </row>
    <row collapsed="false" customFormat="false" customHeight="true" hidden="true" ht="13.5" outlineLevel="0" r="654">
      <c r="A654" s="746" t="n">
        <v>53827</v>
      </c>
      <c r="B654" s="745" t="s">
        <v>1824</v>
      </c>
      <c r="C654" s="745" t="s">
        <v>1747</v>
      </c>
      <c r="D654" s="747" t="n">
        <v>85.53</v>
      </c>
    </row>
    <row collapsed="false" customFormat="false" customHeight="true" hidden="true" ht="13.5" outlineLevel="0" r="655">
      <c r="A655" s="746" t="n">
        <v>53829</v>
      </c>
      <c r="B655" s="745" t="s">
        <v>1825</v>
      </c>
      <c r="C655" s="745" t="s">
        <v>1747</v>
      </c>
      <c r="D655" s="747" t="n">
        <v>87.38</v>
      </c>
    </row>
    <row collapsed="false" customFormat="false" customHeight="true" hidden="true" ht="13.5" outlineLevel="0" r="656">
      <c r="A656" s="746" t="n">
        <v>53831</v>
      </c>
      <c r="B656" s="745" t="s">
        <v>1826</v>
      </c>
      <c r="C656" s="745" t="s">
        <v>1747</v>
      </c>
      <c r="D656" s="747" t="n">
        <v>106.34</v>
      </c>
    </row>
    <row collapsed="false" customFormat="false" customHeight="true" hidden="true" ht="13.5" outlineLevel="0" r="657">
      <c r="A657" s="746" t="n">
        <v>53840</v>
      </c>
      <c r="B657" s="745" t="s">
        <v>1827</v>
      </c>
      <c r="C657" s="745" t="s">
        <v>1747</v>
      </c>
      <c r="D657" s="747" t="n">
        <v>1.51</v>
      </c>
    </row>
    <row collapsed="false" customFormat="false" customHeight="true" hidden="true" ht="13.5" outlineLevel="0" r="658">
      <c r="A658" s="746" t="n">
        <v>53841</v>
      </c>
      <c r="B658" s="745" t="s">
        <v>1828</v>
      </c>
      <c r="C658" s="745" t="s">
        <v>1747</v>
      </c>
      <c r="D658" s="747" t="n">
        <v>1.04</v>
      </c>
    </row>
    <row collapsed="false" customFormat="false" customHeight="true" hidden="true" ht="13.5" outlineLevel="0" r="659">
      <c r="A659" s="746" t="n">
        <v>53849</v>
      </c>
      <c r="B659" s="745" t="s">
        <v>1829</v>
      </c>
      <c r="C659" s="745" t="s">
        <v>1747</v>
      </c>
      <c r="D659" s="747" t="n">
        <v>58.59</v>
      </c>
    </row>
    <row collapsed="false" customFormat="false" customHeight="true" hidden="true" ht="13.5" outlineLevel="0" r="660">
      <c r="A660" s="746" t="n">
        <v>53857</v>
      </c>
      <c r="B660" s="745" t="s">
        <v>1830</v>
      </c>
      <c r="C660" s="745" t="s">
        <v>1747</v>
      </c>
      <c r="D660" s="747" t="n">
        <v>25.9</v>
      </c>
    </row>
    <row collapsed="false" customFormat="false" customHeight="true" hidden="true" ht="13.5" outlineLevel="0" r="661">
      <c r="A661" s="746" t="n">
        <v>53858</v>
      </c>
      <c r="B661" s="745" t="s">
        <v>1831</v>
      </c>
      <c r="C661" s="745" t="s">
        <v>1747</v>
      </c>
      <c r="D661" s="747" t="n">
        <v>59.99</v>
      </c>
    </row>
    <row collapsed="false" customFormat="false" customHeight="true" hidden="true" ht="13.5" outlineLevel="0" r="662">
      <c r="A662" s="746" t="n">
        <v>53861</v>
      </c>
      <c r="B662" s="745" t="s">
        <v>1832</v>
      </c>
      <c r="C662" s="745" t="s">
        <v>1747</v>
      </c>
      <c r="D662" s="747" t="n">
        <v>35.91</v>
      </c>
    </row>
    <row collapsed="false" customFormat="false" customHeight="true" hidden="true" ht="13.5" outlineLevel="0" r="663">
      <c r="A663" s="746" t="n">
        <v>53863</v>
      </c>
      <c r="B663" s="745" t="s">
        <v>1833</v>
      </c>
      <c r="C663" s="745" t="s">
        <v>1747</v>
      </c>
      <c r="D663" s="747" t="n">
        <v>1.06</v>
      </c>
    </row>
    <row collapsed="false" customFormat="false" customHeight="true" hidden="true" ht="13.5" outlineLevel="0" r="664">
      <c r="A664" s="746" t="n">
        <v>53865</v>
      </c>
      <c r="B664" s="745" t="s">
        <v>1834</v>
      </c>
      <c r="C664" s="745" t="s">
        <v>1747</v>
      </c>
      <c r="D664" s="747" t="n">
        <v>29.14</v>
      </c>
    </row>
    <row collapsed="false" customFormat="false" customHeight="true" hidden="true" ht="13.5" outlineLevel="0" r="665">
      <c r="A665" s="746" t="n">
        <v>53866</v>
      </c>
      <c r="B665" s="745" t="s">
        <v>1835</v>
      </c>
      <c r="C665" s="745" t="s">
        <v>1747</v>
      </c>
      <c r="D665" s="747" t="n">
        <v>1.52</v>
      </c>
    </row>
    <row collapsed="false" customFormat="false" customHeight="true" hidden="true" ht="13.5" outlineLevel="0" r="666">
      <c r="A666" s="746" t="n">
        <v>53882</v>
      </c>
      <c r="B666" s="745" t="s">
        <v>1836</v>
      </c>
      <c r="C666" s="745" t="s">
        <v>1747</v>
      </c>
      <c r="D666" s="747" t="n">
        <v>14.36</v>
      </c>
    </row>
    <row collapsed="false" customFormat="false" customHeight="true" hidden="true" ht="13.5" outlineLevel="0" r="667">
      <c r="A667" s="746" t="n">
        <v>55263</v>
      </c>
      <c r="B667" s="745" t="s">
        <v>1837</v>
      </c>
      <c r="C667" s="745" t="s">
        <v>1747</v>
      </c>
      <c r="D667" s="747" t="n">
        <v>52.03</v>
      </c>
    </row>
    <row collapsed="false" customFormat="false" customHeight="true" hidden="true" ht="13.5" outlineLevel="0" r="668">
      <c r="A668" s="746" t="n">
        <v>73303</v>
      </c>
      <c r="B668" s="745" t="s">
        <v>1838</v>
      </c>
      <c r="C668" s="745" t="s">
        <v>1747</v>
      </c>
      <c r="D668" s="747" t="n">
        <v>4.12</v>
      </c>
    </row>
    <row collapsed="false" customFormat="false" customHeight="true" hidden="true" ht="13.5" outlineLevel="0" r="669">
      <c r="A669" s="746" t="n">
        <v>73307</v>
      </c>
      <c r="B669" s="745" t="s">
        <v>1839</v>
      </c>
      <c r="C669" s="745" t="s">
        <v>1747</v>
      </c>
      <c r="D669" s="747" t="n">
        <v>3.67</v>
      </c>
    </row>
    <row collapsed="false" customFormat="false" customHeight="true" hidden="true" ht="13.5" outlineLevel="0" r="670">
      <c r="A670" s="746" t="n">
        <v>73309</v>
      </c>
      <c r="B670" s="745" t="s">
        <v>1840</v>
      </c>
      <c r="C670" s="745" t="s">
        <v>1747</v>
      </c>
      <c r="D670" s="747" t="n">
        <v>15.79</v>
      </c>
    </row>
    <row collapsed="false" customFormat="false" customHeight="true" hidden="true" ht="13.5" outlineLevel="0" r="671">
      <c r="A671" s="746" t="n">
        <v>73311</v>
      </c>
      <c r="B671" s="745" t="s">
        <v>1841</v>
      </c>
      <c r="C671" s="745" t="s">
        <v>1747</v>
      </c>
      <c r="D671" s="747" t="n">
        <v>98.41</v>
      </c>
    </row>
    <row collapsed="false" customFormat="false" customHeight="true" hidden="true" ht="13.5" outlineLevel="0" r="672">
      <c r="A672" s="746" t="n">
        <v>73313</v>
      </c>
      <c r="B672" s="745" t="s">
        <v>1842</v>
      </c>
      <c r="C672" s="745" t="s">
        <v>1747</v>
      </c>
      <c r="D672" s="747" t="n">
        <v>4.14</v>
      </c>
    </row>
    <row collapsed="false" customFormat="false" customHeight="true" hidden="true" ht="13.5" outlineLevel="0" r="673">
      <c r="A673" s="746" t="n">
        <v>73315</v>
      </c>
      <c r="B673" s="745" t="s">
        <v>1843</v>
      </c>
      <c r="C673" s="745" t="s">
        <v>1747</v>
      </c>
      <c r="D673" s="747" t="n">
        <v>37.48</v>
      </c>
    </row>
    <row collapsed="false" customFormat="false" customHeight="true" hidden="true" ht="13.5" outlineLevel="0" r="674">
      <c r="A674" s="746" t="n">
        <v>73335</v>
      </c>
      <c r="B674" s="745" t="s">
        <v>1844</v>
      </c>
      <c r="C674" s="745" t="s">
        <v>1747</v>
      </c>
      <c r="D674" s="747" t="n">
        <v>13.63</v>
      </c>
    </row>
    <row collapsed="false" customFormat="false" customHeight="true" hidden="true" ht="13.5" outlineLevel="0" r="675">
      <c r="A675" s="746" t="n">
        <v>73340</v>
      </c>
      <c r="B675" s="745" t="s">
        <v>1845</v>
      </c>
      <c r="C675" s="745" t="s">
        <v>1747</v>
      </c>
      <c r="D675" s="747" t="n">
        <v>85.53</v>
      </c>
    </row>
    <row collapsed="false" customFormat="false" customHeight="true" hidden="true" ht="13.5" outlineLevel="0" r="676">
      <c r="A676" s="746" t="n">
        <v>83361</v>
      </c>
      <c r="B676" s="745" t="s">
        <v>1846</v>
      </c>
      <c r="C676" s="745" t="s">
        <v>1747</v>
      </c>
      <c r="D676" s="747" t="n">
        <v>9.09</v>
      </c>
    </row>
    <row collapsed="false" customFormat="false" customHeight="true" hidden="true" ht="13.5" outlineLevel="0" r="677">
      <c r="A677" s="746" t="n">
        <v>83761</v>
      </c>
      <c r="B677" s="745" t="s">
        <v>1847</v>
      </c>
      <c r="C677" s="745" t="s">
        <v>1747</v>
      </c>
      <c r="D677" s="747" t="n">
        <v>8.78</v>
      </c>
    </row>
    <row collapsed="false" customFormat="false" customHeight="true" hidden="true" ht="13.5" outlineLevel="0" r="678">
      <c r="A678" s="746" t="n">
        <v>83762</v>
      </c>
      <c r="B678" s="745" t="s">
        <v>1848</v>
      </c>
      <c r="C678" s="745" t="s">
        <v>1747</v>
      </c>
      <c r="D678" s="747" t="n">
        <v>10.98</v>
      </c>
    </row>
    <row collapsed="false" customFormat="false" customHeight="true" hidden="true" ht="13.5" outlineLevel="0" r="679">
      <c r="A679" s="746" t="n">
        <v>83763</v>
      </c>
      <c r="B679" s="745" t="s">
        <v>1849</v>
      </c>
      <c r="C679" s="745" t="s">
        <v>1747</v>
      </c>
      <c r="D679" s="747" t="n">
        <v>27.74</v>
      </c>
    </row>
    <row collapsed="false" customFormat="false" customHeight="true" hidden="true" ht="13.5" outlineLevel="0" r="680">
      <c r="A680" s="746" t="n">
        <v>83764</v>
      </c>
      <c r="B680" s="745" t="s">
        <v>1850</v>
      </c>
      <c r="C680" s="745" t="s">
        <v>1747</v>
      </c>
      <c r="D680" s="747" t="n">
        <v>1.97</v>
      </c>
    </row>
    <row collapsed="false" customFormat="false" customHeight="true" hidden="true" ht="13.5" outlineLevel="0" r="681">
      <c r="A681" s="746" t="n">
        <v>87026</v>
      </c>
      <c r="B681" s="745" t="s">
        <v>1851</v>
      </c>
      <c r="C681" s="745" t="s">
        <v>1747</v>
      </c>
      <c r="D681" s="747" t="n">
        <v>0.4</v>
      </c>
    </row>
    <row collapsed="false" customFormat="false" customHeight="true" hidden="true" ht="13.5" outlineLevel="0" r="682">
      <c r="A682" s="746" t="n">
        <v>87441</v>
      </c>
      <c r="B682" s="745" t="s">
        <v>1852</v>
      </c>
      <c r="C682" s="745" t="s">
        <v>1747</v>
      </c>
      <c r="D682" s="747" t="n">
        <v>0.32</v>
      </c>
    </row>
    <row collapsed="false" customFormat="false" customHeight="true" hidden="true" ht="13.5" outlineLevel="0" r="683">
      <c r="A683" s="746" t="n">
        <v>87442</v>
      </c>
      <c r="B683" s="745" t="s">
        <v>1853</v>
      </c>
      <c r="C683" s="745" t="s">
        <v>1747</v>
      </c>
      <c r="D683" s="747" t="n">
        <v>0.07</v>
      </c>
    </row>
    <row collapsed="false" customFormat="false" customHeight="true" hidden="true" ht="13.5" outlineLevel="0" r="684">
      <c r="A684" s="746" t="n">
        <v>87443</v>
      </c>
      <c r="B684" s="745" t="s">
        <v>1854</v>
      </c>
      <c r="C684" s="745" t="s">
        <v>1747</v>
      </c>
      <c r="D684" s="747" t="n">
        <v>0.3</v>
      </c>
    </row>
    <row collapsed="false" customFormat="false" customHeight="true" hidden="true" ht="13.5" outlineLevel="0" r="685">
      <c r="A685" s="746" t="n">
        <v>87444</v>
      </c>
      <c r="B685" s="745" t="s">
        <v>1855</v>
      </c>
      <c r="C685" s="745" t="s">
        <v>1747</v>
      </c>
      <c r="D685" s="747" t="n">
        <v>2.33</v>
      </c>
    </row>
    <row collapsed="false" customFormat="false" customHeight="true" hidden="true" ht="13.5" outlineLevel="0" r="686">
      <c r="A686" s="746" t="n">
        <v>88387</v>
      </c>
      <c r="B686" s="745" t="s">
        <v>1856</v>
      </c>
      <c r="C686" s="745" t="s">
        <v>1747</v>
      </c>
      <c r="D686" s="747" t="n">
        <v>0.63</v>
      </c>
    </row>
    <row collapsed="false" customFormat="false" customHeight="true" hidden="true" ht="13.5" outlineLevel="0" r="687">
      <c r="A687" s="746" t="n">
        <v>88389</v>
      </c>
      <c r="B687" s="745" t="s">
        <v>1857</v>
      </c>
      <c r="C687" s="745" t="s">
        <v>1747</v>
      </c>
      <c r="D687" s="747" t="n">
        <v>0.14</v>
      </c>
    </row>
    <row collapsed="false" customFormat="false" customHeight="true" hidden="true" ht="13.5" outlineLevel="0" r="688">
      <c r="A688" s="746" t="n">
        <v>88390</v>
      </c>
      <c r="B688" s="745" t="s">
        <v>1858</v>
      </c>
      <c r="C688" s="745" t="s">
        <v>1747</v>
      </c>
      <c r="D688" s="747" t="n">
        <v>0.79</v>
      </c>
    </row>
    <row collapsed="false" customFormat="false" customHeight="true" hidden="true" ht="13.5" outlineLevel="0" r="689">
      <c r="A689" s="746" t="n">
        <v>88391</v>
      </c>
      <c r="B689" s="745" t="s">
        <v>1859</v>
      </c>
      <c r="C689" s="745" t="s">
        <v>1747</v>
      </c>
      <c r="D689" s="747" t="n">
        <v>2.47</v>
      </c>
    </row>
    <row collapsed="false" customFormat="false" customHeight="true" hidden="true" ht="13.5" outlineLevel="0" r="690">
      <c r="A690" s="746" t="n">
        <v>88394</v>
      </c>
      <c r="B690" s="745" t="s">
        <v>1860</v>
      </c>
      <c r="C690" s="745" t="s">
        <v>1747</v>
      </c>
      <c r="D690" s="747" t="n">
        <v>0.75</v>
      </c>
    </row>
    <row collapsed="false" customFormat="false" customHeight="true" hidden="true" ht="13.5" outlineLevel="0" r="691">
      <c r="A691" s="746" t="n">
        <v>88395</v>
      </c>
      <c r="B691" s="745" t="s">
        <v>1861</v>
      </c>
      <c r="C691" s="745" t="s">
        <v>1747</v>
      </c>
      <c r="D691" s="747" t="n">
        <v>0.17</v>
      </c>
    </row>
    <row collapsed="false" customFormat="false" customHeight="true" hidden="true" ht="13.5" outlineLevel="0" r="692">
      <c r="A692" s="746" t="n">
        <v>88396</v>
      </c>
      <c r="B692" s="745" t="s">
        <v>1862</v>
      </c>
      <c r="C692" s="745" t="s">
        <v>1747</v>
      </c>
      <c r="D692" s="747" t="n">
        <v>0.94</v>
      </c>
    </row>
    <row collapsed="false" customFormat="false" customHeight="true" hidden="true" ht="13.5" outlineLevel="0" r="693">
      <c r="A693" s="746" t="n">
        <v>88397</v>
      </c>
      <c r="B693" s="745" t="s">
        <v>1863</v>
      </c>
      <c r="C693" s="745" t="s">
        <v>1747</v>
      </c>
      <c r="D693" s="747" t="n">
        <v>3.7</v>
      </c>
    </row>
    <row collapsed="false" customFormat="false" customHeight="true" hidden="true" ht="13.5" outlineLevel="0" r="694">
      <c r="A694" s="746" t="n">
        <v>88400</v>
      </c>
      <c r="B694" s="745" t="s">
        <v>1864</v>
      </c>
      <c r="C694" s="745" t="s">
        <v>1747</v>
      </c>
      <c r="D694" s="747" t="n">
        <v>0.6</v>
      </c>
    </row>
    <row collapsed="false" customFormat="false" customHeight="true" hidden="true" ht="13.5" outlineLevel="0" r="695">
      <c r="A695" s="746" t="n">
        <v>88401</v>
      </c>
      <c r="B695" s="745" t="s">
        <v>1865</v>
      </c>
      <c r="C695" s="745" t="s">
        <v>1747</v>
      </c>
      <c r="D695" s="747" t="n">
        <v>0.13</v>
      </c>
    </row>
    <row collapsed="false" customFormat="false" customHeight="true" hidden="true" ht="13.5" outlineLevel="0" r="696">
      <c r="A696" s="746" t="n">
        <v>88402</v>
      </c>
      <c r="B696" s="745" t="s">
        <v>1866</v>
      </c>
      <c r="C696" s="745" t="s">
        <v>1747</v>
      </c>
      <c r="D696" s="747" t="n">
        <v>0.75</v>
      </c>
    </row>
    <row collapsed="false" customFormat="false" customHeight="true" hidden="true" ht="13.5" outlineLevel="0" r="697">
      <c r="A697" s="746" t="n">
        <v>88403</v>
      </c>
      <c r="B697" s="745" t="s">
        <v>1867</v>
      </c>
      <c r="C697" s="745" t="s">
        <v>1747</v>
      </c>
      <c r="D697" s="747" t="n">
        <v>1.48</v>
      </c>
    </row>
    <row collapsed="false" customFormat="false" customHeight="true" hidden="true" ht="13.5" outlineLevel="0" r="698">
      <c r="A698" s="746" t="n">
        <v>88419</v>
      </c>
      <c r="B698" s="745" t="s">
        <v>1868</v>
      </c>
      <c r="C698" s="745" t="s">
        <v>1747</v>
      </c>
      <c r="D698" s="747" t="n">
        <v>3.92</v>
      </c>
    </row>
    <row collapsed="false" customFormat="false" customHeight="true" hidden="true" ht="13.5" outlineLevel="0" r="699">
      <c r="A699" s="746" t="n">
        <v>88422</v>
      </c>
      <c r="B699" s="745" t="s">
        <v>1869</v>
      </c>
      <c r="C699" s="745" t="s">
        <v>1747</v>
      </c>
      <c r="D699" s="747" t="n">
        <v>0.88</v>
      </c>
    </row>
    <row collapsed="false" customFormat="false" customHeight="true" hidden="true" ht="13.5" outlineLevel="0" r="700">
      <c r="A700" s="746" t="n">
        <v>88425</v>
      </c>
      <c r="B700" s="745" t="s">
        <v>1870</v>
      </c>
      <c r="C700" s="745" t="s">
        <v>1747</v>
      </c>
      <c r="D700" s="747" t="n">
        <v>4.29</v>
      </c>
    </row>
    <row collapsed="false" customFormat="false" customHeight="true" hidden="true" ht="13.5" outlineLevel="0" r="701">
      <c r="A701" s="746" t="n">
        <v>88427</v>
      </c>
      <c r="B701" s="745" t="s">
        <v>1871</v>
      </c>
      <c r="C701" s="745" t="s">
        <v>1747</v>
      </c>
      <c r="D701" s="747" t="n">
        <v>3.76</v>
      </c>
    </row>
    <row collapsed="false" customFormat="false" customHeight="true" hidden="true" ht="13.5" outlineLevel="0" r="702">
      <c r="A702" s="746" t="n">
        <v>88434</v>
      </c>
      <c r="B702" s="745" t="s">
        <v>1872</v>
      </c>
      <c r="C702" s="745" t="s">
        <v>1747</v>
      </c>
      <c r="D702" s="747" t="n">
        <v>5.2</v>
      </c>
    </row>
    <row collapsed="false" customFormat="false" customHeight="true" hidden="true" ht="13.5" outlineLevel="0" r="703">
      <c r="A703" s="746" t="n">
        <v>88435</v>
      </c>
      <c r="B703" s="745" t="s">
        <v>1873</v>
      </c>
      <c r="C703" s="745" t="s">
        <v>1747</v>
      </c>
      <c r="D703" s="747" t="n">
        <v>1.17</v>
      </c>
    </row>
    <row collapsed="false" customFormat="false" customHeight="true" hidden="true" ht="13.5" outlineLevel="0" r="704">
      <c r="A704" s="746" t="n">
        <v>88436</v>
      </c>
      <c r="B704" s="745" t="s">
        <v>1874</v>
      </c>
      <c r="C704" s="745" t="s">
        <v>1747</v>
      </c>
      <c r="D704" s="747" t="n">
        <v>5.69</v>
      </c>
    </row>
    <row collapsed="false" customFormat="false" customHeight="true" hidden="true" ht="13.5" outlineLevel="0" r="705">
      <c r="A705" s="746" t="n">
        <v>88437</v>
      </c>
      <c r="B705" s="745" t="s">
        <v>1875</v>
      </c>
      <c r="C705" s="745" t="s">
        <v>1747</v>
      </c>
      <c r="D705" s="747" t="n">
        <v>3.76</v>
      </c>
    </row>
    <row collapsed="false" customFormat="false" customHeight="true" hidden="true" ht="13.5" outlineLevel="0" r="706">
      <c r="A706" s="746" t="n">
        <v>88569</v>
      </c>
      <c r="B706" s="745" t="s">
        <v>1876</v>
      </c>
      <c r="C706" s="745" t="s">
        <v>1747</v>
      </c>
      <c r="D706" s="747" t="n">
        <v>2.46</v>
      </c>
    </row>
    <row collapsed="false" customFormat="false" customHeight="true" hidden="true" ht="13.5" outlineLevel="0" r="707">
      <c r="A707" s="746" t="n">
        <v>88570</v>
      </c>
      <c r="B707" s="745" t="s">
        <v>1877</v>
      </c>
      <c r="C707" s="745" t="s">
        <v>1747</v>
      </c>
      <c r="D707" s="747" t="n">
        <v>0.83</v>
      </c>
    </row>
    <row collapsed="false" customFormat="false" customHeight="true" hidden="true" ht="13.5" outlineLevel="0" r="708">
      <c r="A708" s="746" t="n">
        <v>88826</v>
      </c>
      <c r="B708" s="745" t="s">
        <v>1878</v>
      </c>
      <c r="C708" s="745" t="s">
        <v>1747</v>
      </c>
      <c r="D708" s="747" t="n">
        <v>0.24</v>
      </c>
    </row>
    <row collapsed="false" customFormat="false" customHeight="true" hidden="true" ht="13.5" outlineLevel="0" r="709">
      <c r="A709" s="746" t="n">
        <v>88827</v>
      </c>
      <c r="B709" s="745" t="s">
        <v>1879</v>
      </c>
      <c r="C709" s="745" t="s">
        <v>1747</v>
      </c>
      <c r="D709" s="747" t="n">
        <v>0.05</v>
      </c>
    </row>
    <row collapsed="false" customFormat="false" customHeight="true" hidden="true" ht="13.5" outlineLevel="0" r="710">
      <c r="A710" s="746" t="n">
        <v>88828</v>
      </c>
      <c r="B710" s="745" t="s">
        <v>1880</v>
      </c>
      <c r="C710" s="745" t="s">
        <v>1747</v>
      </c>
      <c r="D710" s="747" t="n">
        <v>0.22</v>
      </c>
    </row>
    <row collapsed="false" customFormat="false" customHeight="true" hidden="true" ht="13.5" outlineLevel="0" r="711">
      <c r="A711" s="746" t="n">
        <v>88829</v>
      </c>
      <c r="B711" s="745" t="s">
        <v>1881</v>
      </c>
      <c r="C711" s="745" t="s">
        <v>1747</v>
      </c>
      <c r="D711" s="747" t="n">
        <v>0.98</v>
      </c>
    </row>
    <row collapsed="false" customFormat="false" customHeight="true" hidden="true" ht="13.5" outlineLevel="0" r="712">
      <c r="A712" s="746" t="n">
        <v>88832</v>
      </c>
      <c r="B712" s="745" t="s">
        <v>1882</v>
      </c>
      <c r="C712" s="745" t="s">
        <v>1747</v>
      </c>
      <c r="D712" s="747" t="n">
        <v>21.65</v>
      </c>
    </row>
    <row collapsed="false" customFormat="false" customHeight="true" hidden="true" ht="13.5" outlineLevel="0" r="713">
      <c r="A713" s="746" t="n">
        <v>88834</v>
      </c>
      <c r="B713" s="745" t="s">
        <v>1883</v>
      </c>
      <c r="C713" s="745" t="s">
        <v>1747</v>
      </c>
      <c r="D713" s="747" t="n">
        <v>5.56</v>
      </c>
    </row>
    <row collapsed="false" customFormat="false" customHeight="true" hidden="true" ht="13.5" outlineLevel="0" r="714">
      <c r="A714" s="746" t="n">
        <v>88835</v>
      </c>
      <c r="B714" s="745" t="s">
        <v>1884</v>
      </c>
      <c r="C714" s="745" t="s">
        <v>1747</v>
      </c>
      <c r="D714" s="747" t="n">
        <v>27.06</v>
      </c>
    </row>
    <row collapsed="false" customFormat="false" customHeight="true" hidden="true" ht="13.5" outlineLevel="0" r="715">
      <c r="A715" s="746" t="n">
        <v>88836</v>
      </c>
      <c r="B715" s="745" t="s">
        <v>1885</v>
      </c>
      <c r="C715" s="745" t="s">
        <v>1747</v>
      </c>
      <c r="D715" s="747" t="n">
        <v>51.54</v>
      </c>
    </row>
    <row collapsed="false" customFormat="false" customHeight="true" hidden="true" ht="13.5" outlineLevel="0" r="716">
      <c r="A716" s="746" t="n">
        <v>88839</v>
      </c>
      <c r="B716" s="745" t="s">
        <v>1886</v>
      </c>
      <c r="C716" s="745" t="s">
        <v>1747</v>
      </c>
      <c r="D716" s="747" t="n">
        <v>14.47</v>
      </c>
    </row>
    <row collapsed="false" customFormat="false" customHeight="true" hidden="true" ht="13.5" outlineLevel="0" r="717">
      <c r="A717" s="746" t="n">
        <v>88840</v>
      </c>
      <c r="B717" s="745" t="s">
        <v>1887</v>
      </c>
      <c r="C717" s="745" t="s">
        <v>1747</v>
      </c>
      <c r="D717" s="747" t="n">
        <v>6.19</v>
      </c>
    </row>
    <row collapsed="false" customFormat="false" customHeight="true" hidden="true" ht="13.5" outlineLevel="0" r="718">
      <c r="A718" s="746" t="n">
        <v>88841</v>
      </c>
      <c r="B718" s="745" t="s">
        <v>1888</v>
      </c>
      <c r="C718" s="745" t="s">
        <v>1747</v>
      </c>
      <c r="D718" s="747" t="n">
        <v>25.87</v>
      </c>
    </row>
    <row collapsed="false" customFormat="false" customHeight="true" hidden="true" ht="13.5" outlineLevel="0" r="719">
      <c r="A719" s="746" t="n">
        <v>88842</v>
      </c>
      <c r="B719" s="745" t="s">
        <v>1889</v>
      </c>
      <c r="C719" s="745" t="s">
        <v>1747</v>
      </c>
      <c r="D719" s="747" t="n">
        <v>58.59</v>
      </c>
    </row>
    <row collapsed="false" customFormat="false" customHeight="true" hidden="true" ht="13.5" outlineLevel="0" r="720">
      <c r="A720" s="746" t="n">
        <v>88847</v>
      </c>
      <c r="B720" s="745" t="s">
        <v>1890</v>
      </c>
      <c r="C720" s="745" t="s">
        <v>1747</v>
      </c>
      <c r="D720" s="747" t="n">
        <v>14.55</v>
      </c>
    </row>
    <row collapsed="false" customFormat="false" customHeight="true" hidden="true" ht="13.5" outlineLevel="0" r="721">
      <c r="A721" s="746" t="n">
        <v>88848</v>
      </c>
      <c r="B721" s="745" t="s">
        <v>1891</v>
      </c>
      <c r="C721" s="745" t="s">
        <v>1747</v>
      </c>
      <c r="D721" s="747" t="n">
        <v>5.81</v>
      </c>
    </row>
    <row collapsed="false" customFormat="false" customHeight="true" hidden="true" ht="13.5" outlineLevel="0" r="722">
      <c r="A722" s="746" t="n">
        <v>88853</v>
      </c>
      <c r="B722" s="745" t="s">
        <v>1892</v>
      </c>
      <c r="C722" s="745" t="s">
        <v>1747</v>
      </c>
      <c r="D722" s="747" t="n">
        <v>0.13</v>
      </c>
    </row>
    <row collapsed="false" customFormat="false" customHeight="true" hidden="true" ht="13.5" outlineLevel="0" r="723">
      <c r="A723" s="746" t="n">
        <v>88854</v>
      </c>
      <c r="B723" s="745" t="s">
        <v>1893</v>
      </c>
      <c r="C723" s="745" t="s">
        <v>1747</v>
      </c>
      <c r="D723" s="747" t="n">
        <v>0.02</v>
      </c>
    </row>
    <row collapsed="false" customFormat="false" customHeight="true" hidden="true" ht="13.5" outlineLevel="0" r="724">
      <c r="A724" s="746" t="n">
        <v>88855</v>
      </c>
      <c r="B724" s="745" t="s">
        <v>1894</v>
      </c>
      <c r="C724" s="745" t="s">
        <v>1747</v>
      </c>
      <c r="D724" s="747" t="n">
        <v>1.92</v>
      </c>
    </row>
    <row collapsed="false" customFormat="false" customHeight="true" hidden="true" ht="13.5" outlineLevel="0" r="725">
      <c r="A725" s="746" t="n">
        <v>88856</v>
      </c>
      <c r="B725" s="745" t="s">
        <v>1895</v>
      </c>
      <c r="C725" s="745" t="s">
        <v>1747</v>
      </c>
      <c r="D725" s="747" t="n">
        <v>0.51</v>
      </c>
    </row>
    <row collapsed="false" customFormat="false" customHeight="true" hidden="true" ht="13.5" outlineLevel="0" r="726">
      <c r="A726" s="746" t="n">
        <v>88857</v>
      </c>
      <c r="B726" s="745" t="s">
        <v>1896</v>
      </c>
      <c r="C726" s="745" t="s">
        <v>1747</v>
      </c>
      <c r="D726" s="747" t="n">
        <v>12.19</v>
      </c>
    </row>
    <row collapsed="false" customFormat="false" customHeight="true" hidden="true" ht="13.5" outlineLevel="0" r="727">
      <c r="A727" s="746" t="n">
        <v>88858</v>
      </c>
      <c r="B727" s="745" t="s">
        <v>1897</v>
      </c>
      <c r="C727" s="745" t="s">
        <v>1747</v>
      </c>
      <c r="D727" s="747" t="n">
        <v>3.13</v>
      </c>
    </row>
    <row collapsed="false" customFormat="false" customHeight="true" hidden="true" ht="13.5" outlineLevel="0" r="728">
      <c r="A728" s="746" t="n">
        <v>88859</v>
      </c>
      <c r="B728" s="745" t="s">
        <v>1898</v>
      </c>
      <c r="C728" s="745" t="s">
        <v>1747</v>
      </c>
      <c r="D728" s="747" t="n">
        <v>10.84</v>
      </c>
    </row>
    <row collapsed="false" customFormat="false" customHeight="true" hidden="true" ht="13.5" outlineLevel="0" r="729">
      <c r="A729" s="746" t="n">
        <v>88860</v>
      </c>
      <c r="B729" s="745" t="s">
        <v>1899</v>
      </c>
      <c r="C729" s="745" t="s">
        <v>1747</v>
      </c>
      <c r="D729" s="747" t="n">
        <v>2.78</v>
      </c>
    </row>
    <row collapsed="false" customFormat="false" customHeight="true" hidden="true" ht="13.5" outlineLevel="0" r="730">
      <c r="A730" s="746" t="n">
        <v>88900</v>
      </c>
      <c r="B730" s="745" t="s">
        <v>1900</v>
      </c>
      <c r="C730" s="745" t="s">
        <v>1747</v>
      </c>
      <c r="D730" s="747" t="n">
        <v>25.24</v>
      </c>
    </row>
    <row collapsed="false" customFormat="false" customHeight="true" hidden="true" ht="13.5" outlineLevel="0" r="731">
      <c r="A731" s="746" t="n">
        <v>88902</v>
      </c>
      <c r="B731" s="745" t="s">
        <v>1901</v>
      </c>
      <c r="C731" s="745" t="s">
        <v>1747</v>
      </c>
      <c r="D731" s="747" t="n">
        <v>6.49</v>
      </c>
    </row>
    <row collapsed="false" customFormat="false" customHeight="true" hidden="true" ht="13.5" outlineLevel="0" r="732">
      <c r="A732" s="746" t="n">
        <v>88903</v>
      </c>
      <c r="B732" s="745" t="s">
        <v>1902</v>
      </c>
      <c r="C732" s="745" t="s">
        <v>1747</v>
      </c>
      <c r="D732" s="747" t="n">
        <v>31.55</v>
      </c>
    </row>
    <row collapsed="false" customFormat="false" customHeight="true" hidden="true" ht="13.5" outlineLevel="0" r="733">
      <c r="A733" s="746" t="n">
        <v>88904</v>
      </c>
      <c r="B733" s="745" t="s">
        <v>1903</v>
      </c>
      <c r="C733" s="745" t="s">
        <v>1747</v>
      </c>
      <c r="D733" s="747" t="n">
        <v>72.62</v>
      </c>
    </row>
    <row collapsed="false" customFormat="false" customHeight="true" hidden="true" ht="13.5" outlineLevel="0" r="734">
      <c r="A734" s="746" t="n">
        <v>89009</v>
      </c>
      <c r="B734" s="745" t="s">
        <v>1904</v>
      </c>
      <c r="C734" s="745" t="s">
        <v>1747</v>
      </c>
      <c r="D734" s="747" t="n">
        <v>17.92</v>
      </c>
    </row>
    <row collapsed="false" customFormat="false" customHeight="true" hidden="true" ht="13.5" outlineLevel="0" r="735">
      <c r="A735" s="746" t="n">
        <v>89010</v>
      </c>
      <c r="B735" s="745" t="s">
        <v>1905</v>
      </c>
      <c r="C735" s="745" t="s">
        <v>1747</v>
      </c>
      <c r="D735" s="747" t="n">
        <v>7.66</v>
      </c>
    </row>
    <row collapsed="false" customFormat="false" customHeight="true" hidden="true" ht="13.5" outlineLevel="0" r="736">
      <c r="A736" s="746" t="n">
        <v>89011</v>
      </c>
      <c r="B736" s="745" t="s">
        <v>1906</v>
      </c>
      <c r="C736" s="745" t="s">
        <v>1747</v>
      </c>
      <c r="D736" s="747" t="n">
        <v>11.76</v>
      </c>
    </row>
    <row collapsed="false" customFormat="false" customHeight="true" hidden="true" ht="13.5" outlineLevel="0" r="737">
      <c r="A737" s="746" t="n">
        <v>89012</v>
      </c>
      <c r="B737" s="745" t="s">
        <v>1907</v>
      </c>
      <c r="C737" s="745" t="s">
        <v>1747</v>
      </c>
      <c r="D737" s="747" t="n">
        <v>3.02</v>
      </c>
    </row>
    <row collapsed="false" customFormat="false" customHeight="true" hidden="true" ht="13.5" outlineLevel="0" r="738">
      <c r="A738" s="746" t="n">
        <v>89013</v>
      </c>
      <c r="B738" s="745" t="s">
        <v>1908</v>
      </c>
      <c r="C738" s="745" t="s">
        <v>1747</v>
      </c>
      <c r="D738" s="747" t="n">
        <v>58.72</v>
      </c>
    </row>
    <row collapsed="false" customFormat="false" customHeight="true" hidden="true" ht="13.5" outlineLevel="0" r="739">
      <c r="A739" s="746" t="n">
        <v>89014</v>
      </c>
      <c r="B739" s="745" t="s">
        <v>1909</v>
      </c>
      <c r="C739" s="745" t="s">
        <v>1747</v>
      </c>
      <c r="D739" s="747" t="n">
        <v>25.11</v>
      </c>
    </row>
    <row collapsed="false" customFormat="false" customHeight="true" hidden="true" ht="13.5" outlineLevel="0" r="740">
      <c r="A740" s="746" t="n">
        <v>89015</v>
      </c>
      <c r="B740" s="745" t="s">
        <v>1910</v>
      </c>
      <c r="C740" s="745" t="s">
        <v>1747</v>
      </c>
      <c r="D740" s="747" t="n">
        <v>2.22</v>
      </c>
    </row>
    <row collapsed="false" customFormat="false" customHeight="true" hidden="true" ht="13.5" outlineLevel="0" r="741">
      <c r="A741" s="746" t="n">
        <v>89016</v>
      </c>
      <c r="B741" s="745" t="s">
        <v>1911</v>
      </c>
      <c r="C741" s="745" t="s">
        <v>1747</v>
      </c>
      <c r="D741" s="747" t="n">
        <v>0.57</v>
      </c>
    </row>
    <row collapsed="false" customFormat="false" customHeight="true" hidden="true" ht="13.5" outlineLevel="0" r="742">
      <c r="A742" s="746" t="n">
        <v>89017</v>
      </c>
      <c r="B742" s="745" t="s">
        <v>1912</v>
      </c>
      <c r="C742" s="745" t="s">
        <v>1747</v>
      </c>
      <c r="D742" s="747" t="n">
        <v>17.81</v>
      </c>
    </row>
    <row collapsed="false" customFormat="false" customHeight="true" hidden="true" ht="13.5" outlineLevel="0" r="743">
      <c r="A743" s="746" t="n">
        <v>89018</v>
      </c>
      <c r="B743" s="745" t="s">
        <v>1913</v>
      </c>
      <c r="C743" s="745" t="s">
        <v>1747</v>
      </c>
      <c r="D743" s="747" t="n">
        <v>7.62</v>
      </c>
    </row>
    <row collapsed="false" customFormat="false" customHeight="true" hidden="true" ht="13.5" outlineLevel="0" r="744">
      <c r="A744" s="746" t="n">
        <v>89019</v>
      </c>
      <c r="B744" s="745" t="s">
        <v>1914</v>
      </c>
      <c r="C744" s="745" t="s">
        <v>1747</v>
      </c>
      <c r="D744" s="747" t="n">
        <v>0.18</v>
      </c>
    </row>
    <row collapsed="false" customFormat="false" customHeight="true" hidden="true" ht="13.5" outlineLevel="0" r="745">
      <c r="A745" s="746" t="n">
        <v>89020</v>
      </c>
      <c r="B745" s="745" t="s">
        <v>1915</v>
      </c>
      <c r="C745" s="745" t="s">
        <v>1747</v>
      </c>
      <c r="D745" s="747" t="n">
        <v>0.04</v>
      </c>
    </row>
    <row collapsed="false" customFormat="false" customHeight="true" hidden="true" ht="13.5" outlineLevel="0" r="746">
      <c r="A746" s="746" t="n">
        <v>89023</v>
      </c>
      <c r="B746" s="745" t="s">
        <v>1916</v>
      </c>
      <c r="C746" s="745" t="s">
        <v>1747</v>
      </c>
      <c r="D746" s="747" t="n">
        <v>2.21</v>
      </c>
    </row>
    <row collapsed="false" customFormat="false" customHeight="true" hidden="true" ht="13.5" outlineLevel="0" r="747">
      <c r="A747" s="746" t="n">
        <v>89024</v>
      </c>
      <c r="B747" s="745" t="s">
        <v>1917</v>
      </c>
      <c r="C747" s="745" t="s">
        <v>1747</v>
      </c>
      <c r="D747" s="747" t="n">
        <v>0.88</v>
      </c>
    </row>
    <row collapsed="false" customFormat="false" customHeight="true" hidden="true" ht="13.5" outlineLevel="0" r="748">
      <c r="A748" s="746" t="n">
        <v>89025</v>
      </c>
      <c r="B748" s="745" t="s">
        <v>1918</v>
      </c>
      <c r="C748" s="745" t="s">
        <v>1747</v>
      </c>
      <c r="D748" s="747" t="n">
        <v>4.15</v>
      </c>
    </row>
    <row collapsed="false" customFormat="false" customHeight="true" hidden="true" ht="13.5" outlineLevel="0" r="749">
      <c r="A749" s="746" t="n">
        <v>89026</v>
      </c>
      <c r="B749" s="745" t="s">
        <v>1919</v>
      </c>
      <c r="C749" s="745" t="s">
        <v>1747</v>
      </c>
      <c r="D749" s="747" t="n">
        <v>139.39</v>
      </c>
    </row>
    <row collapsed="false" customFormat="false" customHeight="true" hidden="true" ht="13.5" outlineLevel="0" r="750">
      <c r="A750" s="746" t="n">
        <v>89029</v>
      </c>
      <c r="B750" s="745" t="s">
        <v>1920</v>
      </c>
      <c r="C750" s="745" t="s">
        <v>1747</v>
      </c>
      <c r="D750" s="747" t="n">
        <v>13.83</v>
      </c>
    </row>
    <row collapsed="false" customFormat="false" customHeight="true" hidden="true" ht="13.5" outlineLevel="0" r="751">
      <c r="A751" s="746" t="n">
        <v>89030</v>
      </c>
      <c r="B751" s="745" t="s">
        <v>1921</v>
      </c>
      <c r="C751" s="745" t="s">
        <v>1747</v>
      </c>
      <c r="D751" s="747" t="n">
        <v>5.91</v>
      </c>
    </row>
    <row collapsed="false" customFormat="false" customHeight="true" hidden="true" ht="13.5" outlineLevel="0" r="752">
      <c r="A752" s="746" t="n">
        <v>89033</v>
      </c>
      <c r="B752" s="745" t="s">
        <v>1922</v>
      </c>
      <c r="C752" s="745" t="s">
        <v>1747</v>
      </c>
      <c r="D752" s="747" t="n">
        <v>6.28</v>
      </c>
    </row>
    <row collapsed="false" customFormat="false" customHeight="true" hidden="true" ht="13.5" outlineLevel="0" r="753">
      <c r="A753" s="746" t="n">
        <v>89034</v>
      </c>
      <c r="B753" s="745" t="s">
        <v>1923</v>
      </c>
      <c r="C753" s="745" t="s">
        <v>1747</v>
      </c>
      <c r="D753" s="747" t="n">
        <v>1.65</v>
      </c>
    </row>
    <row collapsed="false" customFormat="false" customHeight="true" hidden="true" ht="13.5" outlineLevel="0" r="754">
      <c r="A754" s="746" t="n">
        <v>89128</v>
      </c>
      <c r="B754" s="745" t="s">
        <v>1924</v>
      </c>
      <c r="C754" s="745" t="s">
        <v>1747</v>
      </c>
      <c r="D754" s="747" t="n">
        <v>20.72</v>
      </c>
    </row>
    <row collapsed="false" customFormat="false" customHeight="true" hidden="true" ht="13.5" outlineLevel="0" r="755">
      <c r="A755" s="746" t="n">
        <v>89129</v>
      </c>
      <c r="B755" s="745" t="s">
        <v>1925</v>
      </c>
      <c r="C755" s="745" t="s">
        <v>1747</v>
      </c>
      <c r="D755" s="747" t="n">
        <v>5.32</v>
      </c>
    </row>
    <row collapsed="false" customFormat="false" customHeight="true" hidden="true" ht="13.5" outlineLevel="0" r="756">
      <c r="A756" s="746" t="n">
        <v>89130</v>
      </c>
      <c r="B756" s="745" t="s">
        <v>1926</v>
      </c>
      <c r="C756" s="745" t="s">
        <v>1747</v>
      </c>
      <c r="D756" s="747" t="n">
        <v>28.73</v>
      </c>
    </row>
    <row collapsed="false" customFormat="false" customHeight="true" hidden="true" ht="13.5" outlineLevel="0" r="757">
      <c r="A757" s="746" t="n">
        <v>89131</v>
      </c>
      <c r="B757" s="745" t="s">
        <v>1927</v>
      </c>
      <c r="C757" s="745" t="s">
        <v>1747</v>
      </c>
      <c r="D757" s="747" t="n">
        <v>7.38</v>
      </c>
    </row>
    <row collapsed="false" customFormat="false" customHeight="true" hidden="true" ht="13.5" outlineLevel="0" r="758">
      <c r="A758" s="746" t="n">
        <v>89210</v>
      </c>
      <c r="B758" s="745" t="s">
        <v>1928</v>
      </c>
      <c r="C758" s="745" t="s">
        <v>1747</v>
      </c>
      <c r="D758" s="747" t="n">
        <v>15.19</v>
      </c>
    </row>
    <row collapsed="false" customFormat="false" customHeight="true" hidden="true" ht="13.5" outlineLevel="0" r="759">
      <c r="A759" s="746" t="n">
        <v>89211</v>
      </c>
      <c r="B759" s="745" t="s">
        <v>1929</v>
      </c>
      <c r="C759" s="745" t="s">
        <v>1747</v>
      </c>
      <c r="D759" s="747" t="n">
        <v>3.99</v>
      </c>
    </row>
    <row collapsed="false" customFormat="false" customHeight="true" hidden="true" ht="13.5" outlineLevel="0" r="760">
      <c r="A760" s="746" t="n">
        <v>89212</v>
      </c>
      <c r="B760" s="745" t="s">
        <v>1930</v>
      </c>
      <c r="C760" s="745" t="s">
        <v>1747</v>
      </c>
      <c r="D760" s="747" t="n">
        <v>14.02</v>
      </c>
    </row>
    <row collapsed="false" customFormat="false" customHeight="true" hidden="true" ht="13.5" outlineLevel="0" r="761">
      <c r="A761" s="746" t="n">
        <v>89213</v>
      </c>
      <c r="B761" s="745" t="s">
        <v>1931</v>
      </c>
      <c r="C761" s="745" t="s">
        <v>1747</v>
      </c>
      <c r="D761" s="747" t="n">
        <v>4.2</v>
      </c>
    </row>
    <row collapsed="false" customFormat="false" customHeight="true" hidden="true" ht="13.5" outlineLevel="0" r="762">
      <c r="A762" s="746" t="n">
        <v>89214</v>
      </c>
      <c r="B762" s="745" t="s">
        <v>1932</v>
      </c>
      <c r="C762" s="745" t="s">
        <v>1747</v>
      </c>
      <c r="D762" s="747" t="n">
        <v>13.16</v>
      </c>
    </row>
    <row collapsed="false" customFormat="false" customHeight="true" hidden="true" ht="13.5" outlineLevel="0" r="763">
      <c r="A763" s="746" t="n">
        <v>89215</v>
      </c>
      <c r="B763" s="745" t="s">
        <v>1933</v>
      </c>
      <c r="C763" s="745" t="s">
        <v>1747</v>
      </c>
      <c r="D763" s="747" t="n">
        <v>75</v>
      </c>
    </row>
    <row collapsed="false" customFormat="false" customHeight="true" hidden="true" ht="13.5" outlineLevel="0" r="764">
      <c r="A764" s="746" t="n">
        <v>89221</v>
      </c>
      <c r="B764" s="745" t="s">
        <v>1934</v>
      </c>
      <c r="C764" s="745" t="s">
        <v>1747</v>
      </c>
      <c r="D764" s="747" t="n">
        <v>0.97</v>
      </c>
    </row>
    <row collapsed="false" customFormat="false" customHeight="true" hidden="true" ht="13.5" outlineLevel="0" r="765">
      <c r="A765" s="746" t="n">
        <v>89222</v>
      </c>
      <c r="B765" s="745" t="s">
        <v>1935</v>
      </c>
      <c r="C765" s="745" t="s">
        <v>1747</v>
      </c>
      <c r="D765" s="747" t="n">
        <v>0.22</v>
      </c>
    </row>
    <row collapsed="false" customFormat="false" customHeight="true" hidden="true" ht="13.5" outlineLevel="0" r="766">
      <c r="A766" s="746" t="n">
        <v>89223</v>
      </c>
      <c r="B766" s="745" t="s">
        <v>1936</v>
      </c>
      <c r="C766" s="745" t="s">
        <v>1747</v>
      </c>
      <c r="D766" s="747" t="n">
        <v>0.91</v>
      </c>
    </row>
    <row collapsed="false" customFormat="false" customHeight="true" hidden="true" ht="13.5" outlineLevel="0" r="767">
      <c r="A767" s="746" t="n">
        <v>89224</v>
      </c>
      <c r="B767" s="745" t="s">
        <v>1937</v>
      </c>
      <c r="C767" s="745" t="s">
        <v>1747</v>
      </c>
      <c r="D767" s="747" t="n">
        <v>1.97</v>
      </c>
    </row>
    <row collapsed="false" customFormat="false" customHeight="true" hidden="true" ht="13.5" outlineLevel="0" r="768">
      <c r="A768" s="746" t="n">
        <v>89228</v>
      </c>
      <c r="B768" s="745" t="s">
        <v>1938</v>
      </c>
      <c r="C768" s="745" t="s">
        <v>1747</v>
      </c>
      <c r="D768" s="747" t="n">
        <v>24.48</v>
      </c>
    </row>
    <row collapsed="false" customFormat="false" customHeight="true" hidden="true" ht="13.5" outlineLevel="0" r="769">
      <c r="A769" s="746" t="n">
        <v>89229</v>
      </c>
      <c r="B769" s="745" t="s">
        <v>1939</v>
      </c>
      <c r="C769" s="745" t="s">
        <v>1747</v>
      </c>
      <c r="D769" s="747" t="n">
        <v>8.38</v>
      </c>
    </row>
    <row collapsed="false" customFormat="false" customHeight="true" hidden="true" ht="13.5" outlineLevel="0" r="770">
      <c r="A770" s="746" t="n">
        <v>89230</v>
      </c>
      <c r="B770" s="745" t="s">
        <v>1940</v>
      </c>
      <c r="C770" s="745" t="s">
        <v>1747</v>
      </c>
      <c r="D770" s="747" t="n">
        <v>71.66</v>
      </c>
    </row>
    <row collapsed="false" customFormat="false" customHeight="true" hidden="true" ht="13.5" outlineLevel="0" r="771">
      <c r="A771" s="746" t="n">
        <v>89231</v>
      </c>
      <c r="B771" s="745" t="s">
        <v>1941</v>
      </c>
      <c r="C771" s="745" t="s">
        <v>1747</v>
      </c>
      <c r="D771" s="747" t="n">
        <v>21.48</v>
      </c>
    </row>
    <row collapsed="false" customFormat="false" customHeight="true" hidden="true" ht="13.5" outlineLevel="0" r="772">
      <c r="A772" s="746" t="n">
        <v>89232</v>
      </c>
      <c r="B772" s="745" t="s">
        <v>1942</v>
      </c>
      <c r="C772" s="745" t="s">
        <v>1747</v>
      </c>
      <c r="D772" s="747" t="n">
        <v>127.83</v>
      </c>
    </row>
    <row collapsed="false" customFormat="false" customHeight="true" hidden="true" ht="13.5" outlineLevel="0" r="773">
      <c r="A773" s="746" t="n">
        <v>89233</v>
      </c>
      <c r="B773" s="745" t="s">
        <v>1943</v>
      </c>
      <c r="C773" s="745" t="s">
        <v>1747</v>
      </c>
      <c r="D773" s="747" t="n">
        <v>97.47</v>
      </c>
    </row>
    <row collapsed="false" customFormat="false" customHeight="true" hidden="true" ht="13.5" outlineLevel="0" r="774">
      <c r="A774" s="746" t="n">
        <v>89236</v>
      </c>
      <c r="B774" s="745" t="s">
        <v>1944</v>
      </c>
      <c r="C774" s="745" t="s">
        <v>1747</v>
      </c>
      <c r="D774" s="747" t="n">
        <v>167.41</v>
      </c>
    </row>
    <row collapsed="false" customFormat="false" customHeight="true" hidden="true" ht="13.5" outlineLevel="0" r="775">
      <c r="A775" s="746" t="n">
        <v>89237</v>
      </c>
      <c r="B775" s="745" t="s">
        <v>1945</v>
      </c>
      <c r="C775" s="745" t="s">
        <v>1747</v>
      </c>
      <c r="D775" s="747" t="n">
        <v>50.19</v>
      </c>
    </row>
    <row collapsed="false" customFormat="false" customHeight="true" hidden="true" ht="13.5" outlineLevel="0" r="776">
      <c r="A776" s="746" t="n">
        <v>89238</v>
      </c>
      <c r="B776" s="745" t="s">
        <v>1946</v>
      </c>
      <c r="C776" s="745" t="s">
        <v>1747</v>
      </c>
      <c r="D776" s="747" t="n">
        <v>298.63</v>
      </c>
    </row>
    <row collapsed="false" customFormat="false" customHeight="true" hidden="true" ht="13.5" outlineLevel="0" r="777">
      <c r="A777" s="746" t="n">
        <v>89239</v>
      </c>
      <c r="B777" s="745" t="s">
        <v>1947</v>
      </c>
      <c r="C777" s="745" t="s">
        <v>1747</v>
      </c>
      <c r="D777" s="747" t="n">
        <v>257.77</v>
      </c>
    </row>
    <row collapsed="false" customFormat="false" customHeight="true" hidden="true" ht="13.5" outlineLevel="0" r="778">
      <c r="A778" s="746" t="n">
        <v>89240</v>
      </c>
      <c r="B778" s="745" t="s">
        <v>1948</v>
      </c>
      <c r="C778" s="745" t="s">
        <v>1747</v>
      </c>
      <c r="D778" s="747" t="n">
        <v>51.38</v>
      </c>
    </row>
    <row collapsed="false" customFormat="false" customHeight="true" hidden="true" ht="13.5" outlineLevel="0" r="779">
      <c r="A779" s="746" t="n">
        <v>89241</v>
      </c>
      <c r="B779" s="745" t="s">
        <v>1949</v>
      </c>
      <c r="C779" s="745" t="s">
        <v>1747</v>
      </c>
      <c r="D779" s="747" t="n">
        <v>17.59</v>
      </c>
    </row>
    <row collapsed="false" customFormat="false" customHeight="true" hidden="true" ht="13.5" outlineLevel="0" r="780">
      <c r="A780" s="746" t="n">
        <v>89246</v>
      </c>
      <c r="B780" s="745" t="s">
        <v>1950</v>
      </c>
      <c r="C780" s="745" t="s">
        <v>1747</v>
      </c>
      <c r="D780" s="747" t="n">
        <v>145.47</v>
      </c>
    </row>
    <row collapsed="false" customFormat="false" customHeight="true" hidden="true" ht="13.5" outlineLevel="0" r="781">
      <c r="A781" s="746" t="n">
        <v>89247</v>
      </c>
      <c r="B781" s="745" t="s">
        <v>1951</v>
      </c>
      <c r="C781" s="745" t="s">
        <v>1747</v>
      </c>
      <c r="D781" s="747" t="n">
        <v>43.61</v>
      </c>
    </row>
    <row collapsed="false" customFormat="false" customHeight="true" hidden="true" ht="13.5" outlineLevel="0" r="782">
      <c r="A782" s="746" t="n">
        <v>89248</v>
      </c>
      <c r="B782" s="745" t="s">
        <v>1952</v>
      </c>
      <c r="C782" s="745" t="s">
        <v>1747</v>
      </c>
      <c r="D782" s="747" t="n">
        <v>259.49</v>
      </c>
    </row>
    <row collapsed="false" customFormat="false" customHeight="true" hidden="true" ht="13.5" outlineLevel="0" r="783">
      <c r="A783" s="746" t="n">
        <v>89249</v>
      </c>
      <c r="B783" s="745" t="s">
        <v>1953</v>
      </c>
      <c r="C783" s="745" t="s">
        <v>1747</v>
      </c>
      <c r="D783" s="747" t="n">
        <v>197.77</v>
      </c>
    </row>
    <row collapsed="false" customFormat="false" customHeight="true" hidden="true" ht="13.5" outlineLevel="0" r="784">
      <c r="A784" s="746" t="n">
        <v>89253</v>
      </c>
      <c r="B784" s="745" t="s">
        <v>1954</v>
      </c>
      <c r="C784" s="745" t="s">
        <v>1747</v>
      </c>
      <c r="D784" s="747" t="n">
        <v>42.1</v>
      </c>
    </row>
    <row collapsed="false" customFormat="false" customHeight="true" hidden="true" ht="13.5" outlineLevel="0" r="785">
      <c r="A785" s="746" t="n">
        <v>89254</v>
      </c>
      <c r="B785" s="745" t="s">
        <v>1955</v>
      </c>
      <c r="C785" s="745" t="s">
        <v>1747</v>
      </c>
      <c r="D785" s="747" t="n">
        <v>14.42</v>
      </c>
    </row>
    <row collapsed="false" customFormat="false" customHeight="true" hidden="true" ht="13.5" outlineLevel="0" r="786">
      <c r="A786" s="746" t="n">
        <v>89255</v>
      </c>
      <c r="B786" s="745" t="s">
        <v>1956</v>
      </c>
      <c r="C786" s="745" t="s">
        <v>1747</v>
      </c>
      <c r="D786" s="747" t="n">
        <v>67.68</v>
      </c>
    </row>
    <row collapsed="false" customFormat="false" customHeight="true" hidden="true" ht="13.5" outlineLevel="0" r="787">
      <c r="A787" s="746" t="n">
        <v>89256</v>
      </c>
      <c r="B787" s="745" t="s">
        <v>1957</v>
      </c>
      <c r="C787" s="745" t="s">
        <v>1747</v>
      </c>
      <c r="D787" s="747" t="n">
        <v>46.87</v>
      </c>
    </row>
    <row collapsed="false" customFormat="false" customHeight="true" hidden="true" ht="13.5" outlineLevel="0" r="788">
      <c r="A788" s="746" t="n">
        <v>89259</v>
      </c>
      <c r="B788" s="745" t="s">
        <v>1958</v>
      </c>
      <c r="C788" s="745" t="s">
        <v>1747</v>
      </c>
      <c r="D788" s="747" t="n">
        <v>7.89</v>
      </c>
    </row>
    <row collapsed="false" customFormat="false" customHeight="true" hidden="true" ht="13.5" outlineLevel="0" r="789">
      <c r="A789" s="746" t="n">
        <v>89260</v>
      </c>
      <c r="B789" s="745" t="s">
        <v>1959</v>
      </c>
      <c r="C789" s="745" t="s">
        <v>1747</v>
      </c>
      <c r="D789" s="747" t="n">
        <v>3.14</v>
      </c>
    </row>
    <row collapsed="false" customFormat="false" customHeight="true" hidden="true" ht="13.5" outlineLevel="0" r="790">
      <c r="A790" s="746" t="n">
        <v>89262</v>
      </c>
      <c r="B790" s="745" t="s">
        <v>1960</v>
      </c>
      <c r="C790" s="745" t="s">
        <v>1747</v>
      </c>
      <c r="D790" s="747" t="n">
        <v>14.8</v>
      </c>
    </row>
    <row collapsed="false" customFormat="false" customHeight="true" hidden="true" ht="13.5" outlineLevel="0" r="791">
      <c r="A791" s="746" t="n">
        <v>89264</v>
      </c>
      <c r="B791" s="745" t="s">
        <v>1961</v>
      </c>
      <c r="C791" s="745" t="s">
        <v>1747</v>
      </c>
      <c r="D791" s="747" t="n">
        <v>6.15</v>
      </c>
    </row>
    <row collapsed="false" customFormat="false" customHeight="true" hidden="true" ht="13.5" outlineLevel="0" r="792">
      <c r="A792" s="746" t="n">
        <v>89265</v>
      </c>
      <c r="B792" s="745" t="s">
        <v>1962</v>
      </c>
      <c r="C792" s="745" t="s">
        <v>1747</v>
      </c>
      <c r="D792" s="747" t="n">
        <v>2.45</v>
      </c>
    </row>
    <row collapsed="false" customFormat="false" customHeight="true" hidden="true" ht="13.5" outlineLevel="0" r="793">
      <c r="A793" s="746" t="n">
        <v>89266</v>
      </c>
      <c r="B793" s="745" t="s">
        <v>1963</v>
      </c>
      <c r="C793" s="745" t="s">
        <v>1747</v>
      </c>
      <c r="D793" s="747" t="n">
        <v>0.49</v>
      </c>
    </row>
    <row collapsed="false" customFormat="false" customHeight="true" hidden="true" ht="13.5" outlineLevel="0" r="794">
      <c r="A794" s="746" t="n">
        <v>89267</v>
      </c>
      <c r="B794" s="745" t="s">
        <v>1964</v>
      </c>
      <c r="C794" s="745" t="s">
        <v>1747</v>
      </c>
      <c r="D794" s="747" t="n">
        <v>24.41</v>
      </c>
    </row>
    <row collapsed="false" customFormat="false" customHeight="true" hidden="true" ht="13.5" outlineLevel="0" r="795">
      <c r="A795" s="746" t="n">
        <v>89268</v>
      </c>
      <c r="B795" s="745" t="s">
        <v>1965</v>
      </c>
      <c r="C795" s="745" t="s">
        <v>1747</v>
      </c>
      <c r="D795" s="747" t="n">
        <v>8.36</v>
      </c>
    </row>
    <row collapsed="false" customFormat="false" customHeight="true" hidden="true" ht="13.5" outlineLevel="0" r="796">
      <c r="A796" s="746" t="n">
        <v>89269</v>
      </c>
      <c r="B796" s="745" t="s">
        <v>1966</v>
      </c>
      <c r="C796" s="745" t="s">
        <v>1747</v>
      </c>
      <c r="D796" s="747" t="n">
        <v>1.7</v>
      </c>
    </row>
    <row collapsed="false" customFormat="false" customHeight="true" hidden="true" ht="13.5" outlineLevel="0" r="797">
      <c r="A797" s="746" t="n">
        <v>89270</v>
      </c>
      <c r="B797" s="745" t="s">
        <v>1967</v>
      </c>
      <c r="C797" s="745" t="s">
        <v>1747</v>
      </c>
      <c r="D797" s="747" t="n">
        <v>39.24</v>
      </c>
    </row>
    <row collapsed="false" customFormat="false" customHeight="true" hidden="true" ht="13.5" outlineLevel="0" r="798">
      <c r="A798" s="746" t="n">
        <v>89271</v>
      </c>
      <c r="B798" s="745" t="s">
        <v>1968</v>
      </c>
      <c r="C798" s="745" t="s">
        <v>1747</v>
      </c>
      <c r="D798" s="747" t="n">
        <v>60.93</v>
      </c>
    </row>
    <row collapsed="false" customFormat="false" customHeight="true" hidden="true" ht="13.5" outlineLevel="0" r="799">
      <c r="A799" s="746" t="n">
        <v>89274</v>
      </c>
      <c r="B799" s="745" t="s">
        <v>1969</v>
      </c>
      <c r="C799" s="745" t="s">
        <v>1747</v>
      </c>
      <c r="D799" s="747" t="n">
        <v>1.19</v>
      </c>
    </row>
    <row collapsed="false" customFormat="false" customHeight="true" hidden="true" ht="13.5" outlineLevel="0" r="800">
      <c r="A800" s="746" t="n">
        <v>89275</v>
      </c>
      <c r="B800" s="745" t="s">
        <v>1970</v>
      </c>
      <c r="C800" s="745" t="s">
        <v>1747</v>
      </c>
      <c r="D800" s="747" t="n">
        <v>0.26</v>
      </c>
    </row>
    <row collapsed="false" customFormat="false" customHeight="true" hidden="true" ht="13.5" outlineLevel="0" r="801">
      <c r="A801" s="746" t="n">
        <v>89276</v>
      </c>
      <c r="B801" s="745" t="s">
        <v>1971</v>
      </c>
      <c r="C801" s="745" t="s">
        <v>1747</v>
      </c>
      <c r="D801" s="747" t="n">
        <v>1.11</v>
      </c>
    </row>
    <row collapsed="false" customFormat="false" customHeight="true" hidden="true" ht="13.5" outlineLevel="0" r="802">
      <c r="A802" s="746" t="n">
        <v>89277</v>
      </c>
      <c r="B802" s="745" t="s">
        <v>1972</v>
      </c>
      <c r="C802" s="745" t="s">
        <v>1747</v>
      </c>
      <c r="D802" s="747" t="n">
        <v>4.67</v>
      </c>
    </row>
    <row collapsed="false" customFormat="false" customHeight="true" hidden="true" ht="13.5" outlineLevel="0" r="803">
      <c r="A803" s="746" t="n">
        <v>89280</v>
      </c>
      <c r="B803" s="745" t="s">
        <v>1973</v>
      </c>
      <c r="C803" s="745" t="s">
        <v>1747</v>
      </c>
      <c r="D803" s="747" t="n">
        <v>18.65</v>
      </c>
    </row>
    <row collapsed="false" customFormat="false" customHeight="true" hidden="true" ht="13.5" outlineLevel="0" r="804">
      <c r="A804" s="746" t="n">
        <v>89281</v>
      </c>
      <c r="B804" s="745" t="s">
        <v>1974</v>
      </c>
      <c r="C804" s="745" t="s">
        <v>1747</v>
      </c>
      <c r="D804" s="747" t="n">
        <v>4.89</v>
      </c>
    </row>
    <row collapsed="false" customFormat="false" customHeight="true" hidden="true" ht="13.5" outlineLevel="0" r="805">
      <c r="A805" s="746" t="n">
        <v>89870</v>
      </c>
      <c r="B805" s="745" t="s">
        <v>1975</v>
      </c>
      <c r="C805" s="745" t="s">
        <v>1747</v>
      </c>
      <c r="D805" s="747" t="n">
        <v>16.46</v>
      </c>
    </row>
    <row collapsed="false" customFormat="false" customHeight="true" hidden="true" ht="13.5" outlineLevel="0" r="806">
      <c r="A806" s="746" t="n">
        <v>89871</v>
      </c>
      <c r="B806" s="745" t="s">
        <v>1976</v>
      </c>
      <c r="C806" s="745" t="s">
        <v>1747</v>
      </c>
      <c r="D806" s="747" t="n">
        <v>5.75</v>
      </c>
    </row>
    <row collapsed="false" customFormat="false" customHeight="true" hidden="true" ht="13.5" outlineLevel="0" r="807">
      <c r="A807" s="746" t="n">
        <v>89872</v>
      </c>
      <c r="B807" s="745" t="s">
        <v>1977</v>
      </c>
      <c r="C807" s="745" t="s">
        <v>1747</v>
      </c>
      <c r="D807" s="747" t="n">
        <v>1.19</v>
      </c>
    </row>
    <row collapsed="false" customFormat="false" customHeight="true" hidden="true" ht="13.5" outlineLevel="0" r="808">
      <c r="A808" s="746" t="n">
        <v>89873</v>
      </c>
      <c r="B808" s="745" t="s">
        <v>1978</v>
      </c>
      <c r="C808" s="745" t="s">
        <v>1747</v>
      </c>
      <c r="D808" s="747" t="n">
        <v>30.87</v>
      </c>
    </row>
    <row collapsed="false" customFormat="false" customHeight="true" hidden="true" ht="13.5" outlineLevel="0" r="809">
      <c r="A809" s="746" t="n">
        <v>89874</v>
      </c>
      <c r="B809" s="745" t="s">
        <v>1979</v>
      </c>
      <c r="C809" s="745" t="s">
        <v>1747</v>
      </c>
      <c r="D809" s="747" t="n">
        <v>132.23</v>
      </c>
    </row>
    <row collapsed="false" customFormat="false" customHeight="true" hidden="true" ht="13.5" outlineLevel="0" r="810">
      <c r="A810" s="746" t="n">
        <v>89878</v>
      </c>
      <c r="B810" s="745" t="s">
        <v>1980</v>
      </c>
      <c r="C810" s="745" t="s">
        <v>1747</v>
      </c>
      <c r="D810" s="747" t="n">
        <v>17.48</v>
      </c>
    </row>
    <row collapsed="false" customFormat="false" customHeight="true" hidden="true" ht="13.5" outlineLevel="0" r="811">
      <c r="A811" s="746" t="n">
        <v>89879</v>
      </c>
      <c r="B811" s="745" t="s">
        <v>1981</v>
      </c>
      <c r="C811" s="745" t="s">
        <v>1747</v>
      </c>
      <c r="D811" s="747" t="n">
        <v>6.11</v>
      </c>
    </row>
    <row collapsed="false" customFormat="false" customHeight="true" hidden="true" ht="13.5" outlineLevel="0" r="812">
      <c r="A812" s="746" t="n">
        <v>89880</v>
      </c>
      <c r="B812" s="745" t="s">
        <v>1982</v>
      </c>
      <c r="C812" s="745" t="s">
        <v>1747</v>
      </c>
      <c r="D812" s="747" t="n">
        <v>1.26</v>
      </c>
    </row>
    <row collapsed="false" customFormat="false" customHeight="true" hidden="true" ht="13.5" outlineLevel="0" r="813">
      <c r="A813" s="746" t="n">
        <v>89881</v>
      </c>
      <c r="B813" s="745" t="s">
        <v>1983</v>
      </c>
      <c r="C813" s="745" t="s">
        <v>1747</v>
      </c>
      <c r="D813" s="747" t="n">
        <v>32.78</v>
      </c>
    </row>
    <row collapsed="false" customFormat="false" customHeight="true" hidden="true" ht="13.5" outlineLevel="0" r="814">
      <c r="A814" s="746" t="n">
        <v>89882</v>
      </c>
      <c r="B814" s="745" t="s">
        <v>1984</v>
      </c>
      <c r="C814" s="745" t="s">
        <v>1747</v>
      </c>
      <c r="D814" s="747" t="n">
        <v>152.58</v>
      </c>
    </row>
    <row collapsed="false" customFormat="false" customHeight="true" hidden="true" ht="13.5" outlineLevel="0" r="815">
      <c r="A815" s="746" t="n">
        <v>90582</v>
      </c>
      <c r="B815" s="745" t="s">
        <v>1985</v>
      </c>
      <c r="C815" s="745" t="s">
        <v>1747</v>
      </c>
      <c r="D815" s="747" t="n">
        <v>0.24</v>
      </c>
    </row>
    <row collapsed="false" customFormat="false" customHeight="true" hidden="true" ht="13.5" outlineLevel="0" r="816">
      <c r="A816" s="746" t="n">
        <v>90583</v>
      </c>
      <c r="B816" s="745" t="s">
        <v>1986</v>
      </c>
      <c r="C816" s="745" t="s">
        <v>1747</v>
      </c>
      <c r="D816" s="747" t="n">
        <v>0.05</v>
      </c>
    </row>
    <row collapsed="false" customFormat="false" customHeight="true" hidden="true" ht="13.5" outlineLevel="0" r="817">
      <c r="A817" s="746" t="n">
        <v>90584</v>
      </c>
      <c r="B817" s="745" t="s">
        <v>1987</v>
      </c>
      <c r="C817" s="745" t="s">
        <v>1747</v>
      </c>
      <c r="D817" s="747" t="n">
        <v>0.19</v>
      </c>
    </row>
    <row collapsed="false" customFormat="false" customHeight="true" hidden="true" ht="13.5" outlineLevel="0" r="818">
      <c r="A818" s="746" t="n">
        <v>90585</v>
      </c>
      <c r="B818" s="745" t="s">
        <v>1988</v>
      </c>
      <c r="C818" s="745" t="s">
        <v>1747</v>
      </c>
      <c r="D818" s="747" t="n">
        <v>0.98</v>
      </c>
    </row>
    <row collapsed="false" customFormat="false" customHeight="true" hidden="true" ht="13.5" outlineLevel="0" r="819">
      <c r="A819" s="746" t="n">
        <v>90621</v>
      </c>
      <c r="B819" s="745" t="s">
        <v>1989</v>
      </c>
      <c r="C819" s="745" t="s">
        <v>1747</v>
      </c>
      <c r="D819" s="747" t="n">
        <v>1.13</v>
      </c>
    </row>
    <row collapsed="false" customFormat="false" customHeight="true" hidden="true" ht="13.5" outlineLevel="0" r="820">
      <c r="A820" s="746" t="n">
        <v>90622</v>
      </c>
      <c r="B820" s="745" t="s">
        <v>1990</v>
      </c>
      <c r="C820" s="745" t="s">
        <v>1747</v>
      </c>
      <c r="D820" s="747" t="n">
        <v>0.25</v>
      </c>
    </row>
    <row collapsed="false" customFormat="false" customHeight="true" hidden="true" ht="13.5" outlineLevel="0" r="821">
      <c r="A821" s="746" t="n">
        <v>90623</v>
      </c>
      <c r="B821" s="745" t="s">
        <v>1991</v>
      </c>
      <c r="C821" s="745" t="s">
        <v>1747</v>
      </c>
      <c r="D821" s="747" t="n">
        <v>1.41</v>
      </c>
    </row>
    <row collapsed="false" customFormat="false" customHeight="true" hidden="true" ht="13.5" outlineLevel="0" r="822">
      <c r="A822" s="746" t="n">
        <v>90624</v>
      </c>
      <c r="B822" s="745" t="s">
        <v>1992</v>
      </c>
      <c r="C822" s="745" t="s">
        <v>1747</v>
      </c>
      <c r="D822" s="747" t="n">
        <v>2.47</v>
      </c>
    </row>
    <row collapsed="false" customFormat="false" customHeight="true" hidden="true" ht="13.5" outlineLevel="0" r="823">
      <c r="A823" s="746" t="n">
        <v>90627</v>
      </c>
      <c r="B823" s="745" t="s">
        <v>1993</v>
      </c>
      <c r="C823" s="745" t="s">
        <v>1747</v>
      </c>
      <c r="D823" s="747" t="n">
        <v>23.09</v>
      </c>
    </row>
    <row collapsed="false" customFormat="false" customHeight="true" hidden="true" ht="13.5" outlineLevel="0" r="824">
      <c r="A824" s="746" t="n">
        <v>90628</v>
      </c>
      <c r="B824" s="745" t="s">
        <v>1994</v>
      </c>
      <c r="C824" s="745" t="s">
        <v>1747</v>
      </c>
      <c r="D824" s="747" t="n">
        <v>6.06</v>
      </c>
    </row>
    <row collapsed="false" customFormat="false" customHeight="true" hidden="true" ht="13.5" outlineLevel="0" r="825">
      <c r="A825" s="746" t="n">
        <v>90629</v>
      </c>
      <c r="B825" s="745" t="s">
        <v>1995</v>
      </c>
      <c r="C825" s="745" t="s">
        <v>1747</v>
      </c>
      <c r="D825" s="747" t="n">
        <v>28.9</v>
      </c>
    </row>
    <row collapsed="false" customFormat="false" customHeight="true" hidden="true" ht="13.5" outlineLevel="0" r="826">
      <c r="A826" s="746" t="n">
        <v>90630</v>
      </c>
      <c r="B826" s="745" t="s">
        <v>1996</v>
      </c>
      <c r="C826" s="745" t="s">
        <v>1747</v>
      </c>
      <c r="D826" s="747" t="n">
        <v>10.01</v>
      </c>
    </row>
    <row collapsed="false" customFormat="false" customHeight="true" hidden="true" ht="13.5" outlineLevel="0" r="827">
      <c r="A827" s="746" t="n">
        <v>90633</v>
      </c>
      <c r="B827" s="745" t="s">
        <v>1997</v>
      </c>
      <c r="C827" s="745" t="s">
        <v>1747</v>
      </c>
      <c r="D827" s="747" t="n">
        <v>3.02</v>
      </c>
    </row>
    <row collapsed="false" customFormat="false" customHeight="true" hidden="true" ht="13.5" outlineLevel="0" r="828">
      <c r="A828" s="746" t="n">
        <v>90634</v>
      </c>
      <c r="B828" s="745" t="s">
        <v>1998</v>
      </c>
      <c r="C828" s="745" t="s">
        <v>1747</v>
      </c>
      <c r="D828" s="747" t="n">
        <v>0.67</v>
      </c>
    </row>
    <row collapsed="false" customFormat="false" customHeight="true" hidden="true" ht="13.5" outlineLevel="0" r="829">
      <c r="A829" s="746" t="n">
        <v>90635</v>
      </c>
      <c r="B829" s="745" t="s">
        <v>1999</v>
      </c>
      <c r="C829" s="745" t="s">
        <v>1747</v>
      </c>
      <c r="D829" s="747" t="n">
        <v>3.3</v>
      </c>
    </row>
    <row collapsed="false" customFormat="false" customHeight="true" hidden="true" ht="13.5" outlineLevel="0" r="830">
      <c r="A830" s="746" t="n">
        <v>90636</v>
      </c>
      <c r="B830" s="745" t="s">
        <v>2000</v>
      </c>
      <c r="C830" s="745" t="s">
        <v>1747</v>
      </c>
      <c r="D830" s="747" t="n">
        <v>4.94</v>
      </c>
    </row>
    <row collapsed="false" customFormat="false" customHeight="true" hidden="true" ht="13.5" outlineLevel="0" r="831">
      <c r="A831" s="746" t="n">
        <v>90639</v>
      </c>
      <c r="B831" s="745" t="s">
        <v>2001</v>
      </c>
      <c r="C831" s="745" t="s">
        <v>1747</v>
      </c>
      <c r="D831" s="747" t="n">
        <v>4.51</v>
      </c>
    </row>
    <row collapsed="false" customFormat="false" customHeight="true" hidden="true" ht="13.5" outlineLevel="0" r="832">
      <c r="A832" s="746" t="n">
        <v>90640</v>
      </c>
      <c r="B832" s="745" t="s">
        <v>2002</v>
      </c>
      <c r="C832" s="745" t="s">
        <v>1747</v>
      </c>
      <c r="D832" s="747" t="n">
        <v>1.01</v>
      </c>
    </row>
    <row collapsed="false" customFormat="false" customHeight="true" hidden="true" ht="13.5" outlineLevel="0" r="833">
      <c r="A833" s="746" t="n">
        <v>90641</v>
      </c>
      <c r="B833" s="745" t="s">
        <v>2003</v>
      </c>
      <c r="C833" s="745" t="s">
        <v>1747</v>
      </c>
      <c r="D833" s="747" t="n">
        <v>4.93</v>
      </c>
    </row>
    <row collapsed="false" customFormat="false" customHeight="true" hidden="true" ht="13.5" outlineLevel="0" r="834">
      <c r="A834" s="746" t="n">
        <v>90642</v>
      </c>
      <c r="B834" s="745" t="s">
        <v>2004</v>
      </c>
      <c r="C834" s="745" t="s">
        <v>1747</v>
      </c>
      <c r="D834" s="747" t="n">
        <v>5.09</v>
      </c>
    </row>
    <row collapsed="false" customFormat="false" customHeight="true" hidden="true" ht="13.5" outlineLevel="0" r="835">
      <c r="A835" s="746" t="n">
        <v>90646</v>
      </c>
      <c r="B835" s="745" t="s">
        <v>2005</v>
      </c>
      <c r="C835" s="745" t="s">
        <v>1747</v>
      </c>
      <c r="D835" s="747" t="n">
        <v>0.46</v>
      </c>
    </row>
    <row collapsed="false" customFormat="false" customHeight="true" hidden="true" ht="13.5" outlineLevel="0" r="836">
      <c r="A836" s="746" t="n">
        <v>90647</v>
      </c>
      <c r="B836" s="745" t="s">
        <v>2006</v>
      </c>
      <c r="C836" s="745" t="s">
        <v>1747</v>
      </c>
      <c r="D836" s="747" t="n">
        <v>0.1</v>
      </c>
    </row>
    <row collapsed="false" customFormat="false" customHeight="true" hidden="true" ht="13.5" outlineLevel="0" r="837">
      <c r="A837" s="746" t="n">
        <v>90648</v>
      </c>
      <c r="B837" s="745" t="s">
        <v>2007</v>
      </c>
      <c r="C837" s="745" t="s">
        <v>1747</v>
      </c>
      <c r="D837" s="747" t="n">
        <v>0.5</v>
      </c>
    </row>
    <row collapsed="false" customFormat="false" customHeight="true" hidden="true" ht="13.5" outlineLevel="0" r="838">
      <c r="A838" s="746" t="n">
        <v>90649</v>
      </c>
      <c r="B838" s="745" t="s">
        <v>2008</v>
      </c>
      <c r="C838" s="745" t="s">
        <v>1747</v>
      </c>
      <c r="D838" s="747" t="n">
        <v>7.7</v>
      </c>
    </row>
    <row collapsed="false" customFormat="false" customHeight="true" hidden="true" ht="13.5" outlineLevel="0" r="839">
      <c r="A839" s="746" t="n">
        <v>90652</v>
      </c>
      <c r="B839" s="745" t="s">
        <v>2009</v>
      </c>
      <c r="C839" s="745" t="s">
        <v>1747</v>
      </c>
      <c r="D839" s="747" t="n">
        <v>2.93</v>
      </c>
    </row>
    <row collapsed="false" customFormat="false" customHeight="true" hidden="true" ht="13.5" outlineLevel="0" r="840">
      <c r="A840" s="746" t="n">
        <v>90653</v>
      </c>
      <c r="B840" s="745" t="s">
        <v>2010</v>
      </c>
      <c r="C840" s="745" t="s">
        <v>1747</v>
      </c>
      <c r="D840" s="747" t="n">
        <v>0.66</v>
      </c>
    </row>
    <row collapsed="false" customFormat="false" customHeight="true" hidden="true" ht="13.5" outlineLevel="0" r="841">
      <c r="A841" s="746" t="n">
        <v>90654</v>
      </c>
      <c r="B841" s="745" t="s">
        <v>2011</v>
      </c>
      <c r="C841" s="745" t="s">
        <v>1747</v>
      </c>
      <c r="D841" s="747" t="n">
        <v>3.21</v>
      </c>
    </row>
    <row collapsed="false" customFormat="false" customHeight="true" hidden="true" ht="13.5" outlineLevel="0" r="842">
      <c r="A842" s="746" t="n">
        <v>90655</v>
      </c>
      <c r="B842" s="745" t="s">
        <v>2012</v>
      </c>
      <c r="C842" s="745" t="s">
        <v>1747</v>
      </c>
      <c r="D842" s="747" t="n">
        <v>5.07</v>
      </c>
    </row>
    <row collapsed="false" customFormat="false" customHeight="true" hidden="true" ht="13.5" outlineLevel="0" r="843">
      <c r="A843" s="746" t="n">
        <v>90658</v>
      </c>
      <c r="B843" s="745" t="s">
        <v>2013</v>
      </c>
      <c r="C843" s="745" t="s">
        <v>1747</v>
      </c>
      <c r="D843" s="747" t="n">
        <v>3.14</v>
      </c>
    </row>
    <row collapsed="false" customFormat="false" customHeight="true" hidden="true" ht="13.5" outlineLevel="0" r="844">
      <c r="A844" s="746" t="n">
        <v>90659</v>
      </c>
      <c r="B844" s="745" t="s">
        <v>2014</v>
      </c>
      <c r="C844" s="745" t="s">
        <v>1747</v>
      </c>
      <c r="D844" s="747" t="n">
        <v>0.7</v>
      </c>
    </row>
    <row collapsed="false" customFormat="false" customHeight="true" hidden="true" ht="13.5" outlineLevel="0" r="845">
      <c r="A845" s="746" t="n">
        <v>90660</v>
      </c>
      <c r="B845" s="745" t="s">
        <v>2015</v>
      </c>
      <c r="C845" s="745" t="s">
        <v>1747</v>
      </c>
      <c r="D845" s="747" t="n">
        <v>3.44</v>
      </c>
    </row>
    <row collapsed="false" customFormat="false" customHeight="true" hidden="true" ht="13.5" outlineLevel="0" r="846">
      <c r="A846" s="746" t="n">
        <v>90661</v>
      </c>
      <c r="B846" s="745" t="s">
        <v>2016</v>
      </c>
      <c r="C846" s="745" t="s">
        <v>1747</v>
      </c>
      <c r="D846" s="747" t="n">
        <v>5.07</v>
      </c>
    </row>
    <row collapsed="false" customFormat="false" customHeight="true" hidden="true" ht="13.5" outlineLevel="0" r="847">
      <c r="A847" s="746" t="n">
        <v>90664</v>
      </c>
      <c r="B847" s="745" t="s">
        <v>2017</v>
      </c>
      <c r="C847" s="745" t="s">
        <v>1747</v>
      </c>
      <c r="D847" s="747" t="n">
        <v>3.14</v>
      </c>
    </row>
    <row collapsed="false" customFormat="false" customHeight="true" hidden="true" ht="13.5" outlineLevel="0" r="848">
      <c r="A848" s="746" t="n">
        <v>90665</v>
      </c>
      <c r="B848" s="745" t="s">
        <v>2018</v>
      </c>
      <c r="C848" s="745" t="s">
        <v>1747</v>
      </c>
      <c r="D848" s="747" t="n">
        <v>0.69</v>
      </c>
    </row>
    <row collapsed="false" customFormat="false" customHeight="true" hidden="true" ht="13.5" outlineLevel="0" r="849">
      <c r="A849" s="746" t="n">
        <v>90666</v>
      </c>
      <c r="B849" s="745" t="s">
        <v>2019</v>
      </c>
      <c r="C849" s="745" t="s">
        <v>1747</v>
      </c>
      <c r="D849" s="747" t="n">
        <v>3.43</v>
      </c>
    </row>
    <row collapsed="false" customFormat="false" customHeight="true" hidden="true" ht="13.5" outlineLevel="0" r="850">
      <c r="A850" s="746" t="n">
        <v>90667</v>
      </c>
      <c r="B850" s="745" t="s">
        <v>2020</v>
      </c>
      <c r="C850" s="745" t="s">
        <v>1747</v>
      </c>
      <c r="D850" s="747" t="n">
        <v>9.24</v>
      </c>
    </row>
    <row collapsed="false" customFormat="false" customHeight="true" hidden="true" ht="13.5" outlineLevel="0" r="851">
      <c r="A851" s="746" t="n">
        <v>90670</v>
      </c>
      <c r="B851" s="745" t="s">
        <v>2021</v>
      </c>
      <c r="C851" s="745" t="s">
        <v>1747</v>
      </c>
      <c r="D851" s="747" t="n">
        <v>106</v>
      </c>
    </row>
    <row collapsed="false" customFormat="false" customHeight="true" hidden="true" ht="13.5" outlineLevel="0" r="852">
      <c r="A852" s="746" t="n">
        <v>90671</v>
      </c>
      <c r="B852" s="745" t="s">
        <v>2022</v>
      </c>
      <c r="C852" s="745" t="s">
        <v>1747</v>
      </c>
      <c r="D852" s="747" t="n">
        <v>27.84</v>
      </c>
    </row>
    <row collapsed="false" customFormat="false" customHeight="true" hidden="true" ht="13.5" outlineLevel="0" r="853">
      <c r="A853" s="746" t="n">
        <v>90672</v>
      </c>
      <c r="B853" s="745" t="s">
        <v>2023</v>
      </c>
      <c r="C853" s="745" t="s">
        <v>1747</v>
      </c>
      <c r="D853" s="747" t="n">
        <v>132.65</v>
      </c>
    </row>
    <row collapsed="false" customFormat="false" customHeight="true" hidden="true" ht="13.5" outlineLevel="0" r="854">
      <c r="A854" s="746" t="n">
        <v>90673</v>
      </c>
      <c r="B854" s="745" t="s">
        <v>2024</v>
      </c>
      <c r="C854" s="745" t="s">
        <v>1747</v>
      </c>
      <c r="D854" s="747" t="n">
        <v>125.6</v>
      </c>
    </row>
    <row collapsed="false" customFormat="false" customHeight="true" hidden="true" ht="13.5" outlineLevel="0" r="855">
      <c r="A855" s="746" t="n">
        <v>90676</v>
      </c>
      <c r="B855" s="745" t="s">
        <v>2025</v>
      </c>
      <c r="C855" s="745" t="s">
        <v>1747</v>
      </c>
      <c r="D855" s="747" t="n">
        <v>52.93</v>
      </c>
    </row>
    <row collapsed="false" customFormat="false" customHeight="true" hidden="true" ht="13.5" outlineLevel="0" r="856">
      <c r="A856" s="746" t="n">
        <v>90677</v>
      </c>
      <c r="B856" s="745" t="s">
        <v>2026</v>
      </c>
      <c r="C856" s="745" t="s">
        <v>1747</v>
      </c>
      <c r="D856" s="747" t="n">
        <v>13.9</v>
      </c>
    </row>
    <row collapsed="false" customFormat="false" customHeight="true" hidden="true" ht="13.5" outlineLevel="0" r="857">
      <c r="A857" s="746" t="n">
        <v>90678</v>
      </c>
      <c r="B857" s="745" t="s">
        <v>2027</v>
      </c>
      <c r="C857" s="745" t="s">
        <v>1747</v>
      </c>
      <c r="D857" s="747" t="n">
        <v>66.25</v>
      </c>
    </row>
    <row collapsed="false" customFormat="false" customHeight="true" hidden="true" ht="13.5" outlineLevel="0" r="858">
      <c r="A858" s="746" t="n">
        <v>90679</v>
      </c>
      <c r="B858" s="745" t="s">
        <v>2028</v>
      </c>
      <c r="C858" s="745" t="s">
        <v>1747</v>
      </c>
      <c r="D858" s="747" t="n">
        <v>64.21</v>
      </c>
    </row>
    <row collapsed="false" customFormat="false" customHeight="true" hidden="true" ht="13.5" outlineLevel="0" r="859">
      <c r="A859" s="746" t="n">
        <v>90682</v>
      </c>
      <c r="B859" s="745" t="s">
        <v>2029</v>
      </c>
      <c r="C859" s="745" t="s">
        <v>1747</v>
      </c>
      <c r="D859" s="747" t="n">
        <v>26.56</v>
      </c>
    </row>
    <row collapsed="false" customFormat="false" customHeight="true" hidden="true" ht="13.5" outlineLevel="0" r="860">
      <c r="A860" s="746" t="n">
        <v>90683</v>
      </c>
      <c r="B860" s="745" t="s">
        <v>2030</v>
      </c>
      <c r="C860" s="745" t="s">
        <v>1747</v>
      </c>
      <c r="D860" s="747" t="n">
        <v>5.97</v>
      </c>
    </row>
    <row collapsed="false" customFormat="false" customHeight="true" hidden="true" ht="13.5" outlineLevel="0" r="861">
      <c r="A861" s="746" t="n">
        <v>90684</v>
      </c>
      <c r="B861" s="745" t="s">
        <v>2031</v>
      </c>
      <c r="C861" s="745" t="s">
        <v>1747</v>
      </c>
      <c r="D861" s="747" t="n">
        <v>29.05</v>
      </c>
    </row>
    <row collapsed="false" customFormat="false" customHeight="true" hidden="true" ht="13.5" outlineLevel="0" r="862">
      <c r="A862" s="746" t="n">
        <v>90685</v>
      </c>
      <c r="B862" s="745" t="s">
        <v>2032</v>
      </c>
      <c r="C862" s="745" t="s">
        <v>1747</v>
      </c>
      <c r="D862" s="747" t="n">
        <v>39.82</v>
      </c>
    </row>
    <row collapsed="false" customFormat="false" customHeight="true" hidden="true" ht="13.5" outlineLevel="0" r="863">
      <c r="A863" s="746" t="n">
        <v>90688</v>
      </c>
      <c r="B863" s="745" t="s">
        <v>2033</v>
      </c>
      <c r="C863" s="745" t="s">
        <v>1747</v>
      </c>
      <c r="D863" s="747" t="n">
        <v>11.8</v>
      </c>
    </row>
    <row collapsed="false" customFormat="false" customHeight="true" hidden="true" ht="13.5" outlineLevel="0" r="864">
      <c r="A864" s="746" t="n">
        <v>90689</v>
      </c>
      <c r="B864" s="745" t="s">
        <v>2034</v>
      </c>
      <c r="C864" s="745" t="s">
        <v>1747</v>
      </c>
      <c r="D864" s="747" t="n">
        <v>2.27</v>
      </c>
    </row>
    <row collapsed="false" customFormat="false" customHeight="true" hidden="true" ht="13.5" outlineLevel="0" r="865">
      <c r="A865" s="746" t="n">
        <v>90690</v>
      </c>
      <c r="B865" s="745" t="s">
        <v>2035</v>
      </c>
      <c r="C865" s="745" t="s">
        <v>1747</v>
      </c>
      <c r="D865" s="747" t="n">
        <v>14.75</v>
      </c>
    </row>
    <row collapsed="false" customFormat="false" customHeight="true" hidden="true" ht="13.5" outlineLevel="0" r="866">
      <c r="A866" s="746" t="n">
        <v>90691</v>
      </c>
      <c r="B866" s="745" t="s">
        <v>2036</v>
      </c>
      <c r="C866" s="745" t="s">
        <v>1747</v>
      </c>
      <c r="D866" s="747" t="n">
        <v>22.02</v>
      </c>
    </row>
    <row collapsed="false" customFormat="false" customHeight="true" hidden="true" ht="13.5" outlineLevel="0" r="867">
      <c r="A867" s="746" t="n">
        <v>90957</v>
      </c>
      <c r="B867" s="745" t="s">
        <v>2037</v>
      </c>
      <c r="C867" s="745" t="s">
        <v>1747</v>
      </c>
      <c r="D867" s="747" t="n">
        <v>1.93</v>
      </c>
    </row>
    <row collapsed="false" customFormat="false" customHeight="true" hidden="true" ht="13.5" outlineLevel="0" r="868">
      <c r="A868" s="746" t="n">
        <v>90958</v>
      </c>
      <c r="B868" s="745" t="s">
        <v>2038</v>
      </c>
      <c r="C868" s="745" t="s">
        <v>1747</v>
      </c>
      <c r="D868" s="747" t="n">
        <v>0.5</v>
      </c>
    </row>
    <row collapsed="false" customFormat="false" customHeight="true" hidden="true" ht="13.5" outlineLevel="0" r="869">
      <c r="A869" s="746" t="n">
        <v>90960</v>
      </c>
      <c r="B869" s="745" t="s">
        <v>2039</v>
      </c>
      <c r="C869" s="745" t="s">
        <v>1747</v>
      </c>
      <c r="D869" s="747" t="n">
        <v>2.59</v>
      </c>
    </row>
    <row collapsed="false" customFormat="false" customHeight="true" hidden="true" ht="13.5" outlineLevel="0" r="870">
      <c r="A870" s="746" t="n">
        <v>90961</v>
      </c>
      <c r="B870" s="745" t="s">
        <v>2040</v>
      </c>
      <c r="C870" s="745" t="s">
        <v>1747</v>
      </c>
      <c r="D870" s="747" t="n">
        <v>0.68</v>
      </c>
    </row>
    <row collapsed="false" customFormat="false" customHeight="true" hidden="true" ht="13.5" outlineLevel="0" r="871">
      <c r="A871" s="746" t="n">
        <v>90962</v>
      </c>
      <c r="B871" s="745" t="s">
        <v>2041</v>
      </c>
      <c r="C871" s="745" t="s">
        <v>1747</v>
      </c>
      <c r="D871" s="747" t="n">
        <v>3.24</v>
      </c>
    </row>
    <row collapsed="false" customFormat="false" customHeight="true" hidden="true" ht="13.5" outlineLevel="0" r="872">
      <c r="A872" s="746" t="n">
        <v>90963</v>
      </c>
      <c r="B872" s="745" t="s">
        <v>2042</v>
      </c>
      <c r="C872" s="745" t="s">
        <v>1747</v>
      </c>
      <c r="D872" s="747" t="n">
        <v>9.24</v>
      </c>
    </row>
    <row collapsed="false" customFormat="false" customHeight="true" hidden="true" ht="13.5" outlineLevel="0" r="873">
      <c r="A873" s="746" t="n">
        <v>90968</v>
      </c>
      <c r="B873" s="745" t="s">
        <v>2043</v>
      </c>
      <c r="C873" s="745" t="s">
        <v>1747</v>
      </c>
      <c r="D873" s="747" t="n">
        <v>2.59</v>
      </c>
    </row>
    <row collapsed="false" customFormat="false" customHeight="true" hidden="true" ht="13.5" outlineLevel="0" r="874">
      <c r="A874" s="746" t="n">
        <v>90969</v>
      </c>
      <c r="B874" s="745" t="s">
        <v>2044</v>
      </c>
      <c r="C874" s="745" t="s">
        <v>1747</v>
      </c>
      <c r="D874" s="747" t="n">
        <v>0.68</v>
      </c>
    </row>
    <row collapsed="false" customFormat="false" customHeight="true" hidden="true" ht="13.5" outlineLevel="0" r="875">
      <c r="A875" s="746" t="n">
        <v>90970</v>
      </c>
      <c r="B875" s="745" t="s">
        <v>2045</v>
      </c>
      <c r="C875" s="745" t="s">
        <v>1747</v>
      </c>
      <c r="D875" s="747" t="n">
        <v>3.25</v>
      </c>
    </row>
    <row collapsed="false" customFormat="false" customHeight="true" hidden="true" ht="13.5" outlineLevel="0" r="876">
      <c r="A876" s="746" t="n">
        <v>90971</v>
      </c>
      <c r="B876" s="745" t="s">
        <v>2046</v>
      </c>
      <c r="C876" s="745" t="s">
        <v>1747</v>
      </c>
      <c r="D876" s="747" t="n">
        <v>37.44</v>
      </c>
    </row>
    <row collapsed="false" customFormat="false" customHeight="true" hidden="true" ht="13.5" outlineLevel="0" r="877">
      <c r="A877" s="746" t="n">
        <v>90975</v>
      </c>
      <c r="B877" s="745" t="s">
        <v>2047</v>
      </c>
      <c r="C877" s="745" t="s">
        <v>1747</v>
      </c>
      <c r="D877" s="747" t="n">
        <v>6.59</v>
      </c>
    </row>
    <row collapsed="false" customFormat="false" customHeight="true" hidden="true" ht="13.5" outlineLevel="0" r="878">
      <c r="A878" s="746" t="n">
        <v>90976</v>
      </c>
      <c r="B878" s="745" t="s">
        <v>2048</v>
      </c>
      <c r="C878" s="745" t="s">
        <v>1747</v>
      </c>
      <c r="D878" s="747" t="n">
        <v>1.73</v>
      </c>
    </row>
    <row collapsed="false" customFormat="false" customHeight="true" hidden="true" ht="13.5" outlineLevel="0" r="879">
      <c r="A879" s="746" t="n">
        <v>90977</v>
      </c>
      <c r="B879" s="745" t="s">
        <v>2049</v>
      </c>
      <c r="C879" s="745" t="s">
        <v>1747</v>
      </c>
      <c r="D879" s="747" t="n">
        <v>8.25</v>
      </c>
    </row>
    <row collapsed="false" customFormat="false" customHeight="true" hidden="true" ht="13.5" outlineLevel="0" r="880">
      <c r="A880" s="746" t="n">
        <v>90978</v>
      </c>
      <c r="B880" s="745" t="s">
        <v>2050</v>
      </c>
      <c r="C880" s="745" t="s">
        <v>1747</v>
      </c>
      <c r="D880" s="747" t="n">
        <v>97.09</v>
      </c>
    </row>
    <row collapsed="false" customFormat="false" customHeight="true" hidden="true" ht="13.5" outlineLevel="0" r="881">
      <c r="A881" s="746" t="n">
        <v>90992</v>
      </c>
      <c r="B881" s="745" t="s">
        <v>2051</v>
      </c>
      <c r="C881" s="745" t="s">
        <v>1747</v>
      </c>
      <c r="D881" s="747" t="n">
        <v>3.08</v>
      </c>
    </row>
    <row collapsed="false" customFormat="false" customHeight="true" hidden="true" ht="13.5" outlineLevel="0" r="882">
      <c r="A882" s="746" t="n">
        <v>90993</v>
      </c>
      <c r="B882" s="745" t="s">
        <v>2052</v>
      </c>
      <c r="C882" s="745" t="s">
        <v>1747</v>
      </c>
      <c r="D882" s="747" t="n">
        <v>0.8</v>
      </c>
    </row>
    <row collapsed="false" customFormat="false" customHeight="true" hidden="true" ht="13.5" outlineLevel="0" r="883">
      <c r="A883" s="746" t="n">
        <v>90994</v>
      </c>
      <c r="B883" s="745" t="s">
        <v>2053</v>
      </c>
      <c r="C883" s="745" t="s">
        <v>1747</v>
      </c>
      <c r="D883" s="747" t="n">
        <v>3.85</v>
      </c>
    </row>
    <row collapsed="false" customFormat="false" customHeight="true" hidden="true" ht="13.5" outlineLevel="0" r="884">
      <c r="A884" s="746" t="n">
        <v>90995</v>
      </c>
      <c r="B884" s="745" t="s">
        <v>2054</v>
      </c>
      <c r="C884" s="745" t="s">
        <v>1747</v>
      </c>
      <c r="D884" s="747" t="n">
        <v>50.84</v>
      </c>
    </row>
    <row collapsed="false" customFormat="false" customHeight="true" hidden="true" ht="13.5" outlineLevel="0" r="885">
      <c r="A885" s="746" t="n">
        <v>91021</v>
      </c>
      <c r="B885" s="745" t="s">
        <v>2055</v>
      </c>
      <c r="C885" s="745" t="s">
        <v>1747</v>
      </c>
      <c r="D885" s="747" t="n">
        <v>2.87</v>
      </c>
    </row>
    <row collapsed="false" customFormat="false" customHeight="true" hidden="true" ht="13.5" outlineLevel="0" r="886">
      <c r="A886" s="746" t="n">
        <v>91026</v>
      </c>
      <c r="B886" s="745" t="s">
        <v>2056</v>
      </c>
      <c r="C886" s="745" t="s">
        <v>1747</v>
      </c>
      <c r="D886" s="747" t="n">
        <v>8.64</v>
      </c>
    </row>
    <row collapsed="false" customFormat="false" customHeight="true" hidden="true" ht="13.5" outlineLevel="0" r="887">
      <c r="A887" s="746" t="n">
        <v>91027</v>
      </c>
      <c r="B887" s="745" t="s">
        <v>2057</v>
      </c>
      <c r="C887" s="745" t="s">
        <v>1747</v>
      </c>
      <c r="D887" s="747" t="n">
        <v>3.44</v>
      </c>
    </row>
    <row collapsed="false" customFormat="false" customHeight="true" hidden="true" ht="13.5" outlineLevel="0" r="888">
      <c r="A888" s="746" t="n">
        <v>91028</v>
      </c>
      <c r="B888" s="745" t="s">
        <v>2058</v>
      </c>
      <c r="C888" s="745" t="s">
        <v>1747</v>
      </c>
      <c r="D888" s="747" t="n">
        <v>0.7</v>
      </c>
    </row>
    <row collapsed="false" customFormat="false" customHeight="true" hidden="true" ht="13.5" outlineLevel="0" r="889">
      <c r="A889" s="746" t="n">
        <v>91029</v>
      </c>
      <c r="B889" s="745" t="s">
        <v>2059</v>
      </c>
      <c r="C889" s="745" t="s">
        <v>1747</v>
      </c>
      <c r="D889" s="747" t="n">
        <v>16.19</v>
      </c>
    </row>
    <row collapsed="false" customFormat="false" customHeight="true" hidden="true" ht="13.5" outlineLevel="0" r="890">
      <c r="A890" s="746" t="n">
        <v>91030</v>
      </c>
      <c r="B890" s="745" t="s">
        <v>2060</v>
      </c>
      <c r="C890" s="745" t="s">
        <v>1747</v>
      </c>
      <c r="D890" s="747" t="n">
        <v>106.79</v>
      </c>
    </row>
    <row collapsed="false" customFormat="false" customHeight="true" hidden="true" ht="13.5" outlineLevel="0" r="891">
      <c r="A891" s="746" t="n">
        <v>91273</v>
      </c>
      <c r="B891" s="745" t="s">
        <v>2061</v>
      </c>
      <c r="C891" s="745" t="s">
        <v>1747</v>
      </c>
      <c r="D891" s="747" t="n">
        <v>0.62</v>
      </c>
    </row>
    <row collapsed="false" customFormat="false" customHeight="true" hidden="true" ht="13.5" outlineLevel="0" r="892">
      <c r="A892" s="746" t="n">
        <v>91274</v>
      </c>
      <c r="B892" s="745" t="s">
        <v>2062</v>
      </c>
      <c r="C892" s="745" t="s">
        <v>1747</v>
      </c>
      <c r="D892" s="747" t="n">
        <v>0.16</v>
      </c>
    </row>
    <row collapsed="false" customFormat="false" customHeight="true" hidden="true" ht="13.5" outlineLevel="0" r="893">
      <c r="A893" s="746" t="n">
        <v>91275</v>
      </c>
      <c r="B893" s="745" t="s">
        <v>2063</v>
      </c>
      <c r="C893" s="745" t="s">
        <v>1747</v>
      </c>
      <c r="D893" s="747" t="n">
        <v>0.78</v>
      </c>
    </row>
    <row collapsed="false" customFormat="false" customHeight="true" hidden="true" ht="13.5" outlineLevel="0" r="894">
      <c r="A894" s="746" t="n">
        <v>91276</v>
      </c>
      <c r="B894" s="745" t="s">
        <v>2064</v>
      </c>
      <c r="C894" s="745" t="s">
        <v>1747</v>
      </c>
      <c r="D894" s="747" t="n">
        <v>3.87</v>
      </c>
    </row>
    <row collapsed="false" customFormat="false" customHeight="true" hidden="true" ht="13.5" outlineLevel="0" r="895">
      <c r="A895" s="746" t="n">
        <v>91279</v>
      </c>
      <c r="B895" s="745" t="s">
        <v>2065</v>
      </c>
      <c r="C895" s="745" t="s">
        <v>1747</v>
      </c>
      <c r="D895" s="747" t="n">
        <v>0.54</v>
      </c>
    </row>
    <row collapsed="false" customFormat="false" customHeight="true" hidden="true" ht="13.5" outlineLevel="0" r="896">
      <c r="A896" s="746" t="n">
        <v>91280</v>
      </c>
      <c r="B896" s="745" t="s">
        <v>2066</v>
      </c>
      <c r="C896" s="745" t="s">
        <v>1747</v>
      </c>
      <c r="D896" s="747" t="n">
        <v>0.11</v>
      </c>
    </row>
    <row collapsed="false" customFormat="false" customHeight="true" hidden="true" ht="13.5" outlineLevel="0" r="897">
      <c r="A897" s="746" t="n">
        <v>91281</v>
      </c>
      <c r="B897" s="745" t="s">
        <v>2067</v>
      </c>
      <c r="C897" s="745" t="s">
        <v>1747</v>
      </c>
      <c r="D897" s="747" t="n">
        <v>0.69</v>
      </c>
    </row>
    <row collapsed="false" customFormat="false" customHeight="true" hidden="true" ht="13.5" outlineLevel="0" r="898">
      <c r="A898" s="746" t="n">
        <v>91282</v>
      </c>
      <c r="B898" s="745" t="s">
        <v>2068</v>
      </c>
      <c r="C898" s="745" t="s">
        <v>1747</v>
      </c>
      <c r="D898" s="747" t="n">
        <v>9.27</v>
      </c>
    </row>
    <row collapsed="false" customFormat="false" customHeight="true" hidden="true" ht="13.5" outlineLevel="0" r="899">
      <c r="A899" s="746" t="n">
        <v>91354</v>
      </c>
      <c r="B899" s="745" t="s">
        <v>2069</v>
      </c>
      <c r="C899" s="745" t="s">
        <v>1747</v>
      </c>
      <c r="D899" s="747" t="n">
        <v>6.61</v>
      </c>
    </row>
    <row collapsed="false" customFormat="false" customHeight="true" hidden="true" ht="13.5" outlineLevel="0" r="900">
      <c r="A900" s="746" t="n">
        <v>91355</v>
      </c>
      <c r="B900" s="745" t="s">
        <v>2070</v>
      </c>
      <c r="C900" s="745" t="s">
        <v>1747</v>
      </c>
      <c r="D900" s="747" t="n">
        <v>2.64</v>
      </c>
    </row>
    <row collapsed="false" customFormat="false" customHeight="true" hidden="true" ht="13.5" outlineLevel="0" r="901">
      <c r="A901" s="746" t="n">
        <v>91356</v>
      </c>
      <c r="B901" s="745" t="s">
        <v>2071</v>
      </c>
      <c r="C901" s="745" t="s">
        <v>1747</v>
      </c>
      <c r="D901" s="747" t="n">
        <v>0.54</v>
      </c>
    </row>
    <row collapsed="false" customFormat="false" customHeight="true" hidden="true" ht="13.5" outlineLevel="0" r="902">
      <c r="A902" s="746" t="n">
        <v>91359</v>
      </c>
      <c r="B902" s="745" t="s">
        <v>2072</v>
      </c>
      <c r="C902" s="745" t="s">
        <v>1747</v>
      </c>
      <c r="D902" s="747" t="n">
        <v>7.66</v>
      </c>
    </row>
    <row collapsed="false" customFormat="false" customHeight="true" hidden="true" ht="13.5" outlineLevel="0" r="903">
      <c r="A903" s="746" t="n">
        <v>91360</v>
      </c>
      <c r="B903" s="745" t="s">
        <v>2073</v>
      </c>
      <c r="C903" s="745" t="s">
        <v>1747</v>
      </c>
      <c r="D903" s="747" t="n">
        <v>3.06</v>
      </c>
    </row>
    <row collapsed="false" customFormat="false" customHeight="true" hidden="true" ht="13.5" outlineLevel="0" r="904">
      <c r="A904" s="746" t="n">
        <v>91361</v>
      </c>
      <c r="B904" s="745" t="s">
        <v>2074</v>
      </c>
      <c r="C904" s="745" t="s">
        <v>1747</v>
      </c>
      <c r="D904" s="747" t="n">
        <v>0.61</v>
      </c>
    </row>
    <row collapsed="false" customFormat="false" customHeight="true" hidden="true" ht="13.5" outlineLevel="0" r="905">
      <c r="A905" s="746" t="n">
        <v>91367</v>
      </c>
      <c r="B905" s="745" t="s">
        <v>2075</v>
      </c>
      <c r="C905" s="745" t="s">
        <v>1747</v>
      </c>
      <c r="D905" s="747" t="n">
        <v>9.95</v>
      </c>
    </row>
    <row collapsed="false" customFormat="false" customHeight="true" hidden="true" ht="13.5" outlineLevel="0" r="906">
      <c r="A906" s="746" t="n">
        <v>91368</v>
      </c>
      <c r="B906" s="745" t="s">
        <v>2076</v>
      </c>
      <c r="C906" s="745" t="s">
        <v>1747</v>
      </c>
      <c r="D906" s="747" t="n">
        <v>3.48</v>
      </c>
    </row>
    <row collapsed="false" customFormat="false" customHeight="true" hidden="true" ht="13.5" outlineLevel="0" r="907">
      <c r="A907" s="746" t="n">
        <v>91369</v>
      </c>
      <c r="B907" s="745" t="s">
        <v>2077</v>
      </c>
      <c r="C907" s="745" t="s">
        <v>1747</v>
      </c>
      <c r="D907" s="747" t="n">
        <v>0.71</v>
      </c>
    </row>
    <row collapsed="false" customFormat="false" customHeight="true" hidden="true" ht="13.5" outlineLevel="0" r="908">
      <c r="A908" s="746" t="n">
        <v>91375</v>
      </c>
      <c r="B908" s="745" t="s">
        <v>2078</v>
      </c>
      <c r="C908" s="745" t="s">
        <v>1747</v>
      </c>
      <c r="D908" s="747" t="n">
        <v>5.57</v>
      </c>
    </row>
    <row collapsed="false" customFormat="false" customHeight="true" hidden="true" ht="13.5" outlineLevel="0" r="909">
      <c r="A909" s="746" t="n">
        <v>91376</v>
      </c>
      <c r="B909" s="745" t="s">
        <v>2079</v>
      </c>
      <c r="C909" s="745" t="s">
        <v>1747</v>
      </c>
      <c r="D909" s="747" t="n">
        <v>2.22</v>
      </c>
    </row>
    <row collapsed="false" customFormat="false" customHeight="true" hidden="true" ht="13.5" outlineLevel="0" r="910">
      <c r="A910" s="746" t="n">
        <v>91377</v>
      </c>
      <c r="B910" s="745" t="s">
        <v>2080</v>
      </c>
      <c r="C910" s="745" t="s">
        <v>1747</v>
      </c>
      <c r="D910" s="747" t="n">
        <v>0.45</v>
      </c>
    </row>
    <row collapsed="false" customFormat="false" customHeight="true" hidden="true" ht="13.5" outlineLevel="0" r="911">
      <c r="A911" s="746" t="n">
        <v>91380</v>
      </c>
      <c r="B911" s="745" t="s">
        <v>2081</v>
      </c>
      <c r="C911" s="745" t="s">
        <v>1747</v>
      </c>
      <c r="D911" s="747" t="n">
        <v>11.3</v>
      </c>
    </row>
    <row collapsed="false" customFormat="false" customHeight="true" hidden="true" ht="13.5" outlineLevel="0" r="912">
      <c r="A912" s="746" t="n">
        <v>91381</v>
      </c>
      <c r="B912" s="745" t="s">
        <v>2082</v>
      </c>
      <c r="C912" s="745" t="s">
        <v>1747</v>
      </c>
      <c r="D912" s="747" t="n">
        <v>3.95</v>
      </c>
    </row>
    <row collapsed="false" customFormat="false" customHeight="true" hidden="true" ht="13.5" outlineLevel="0" r="913">
      <c r="A913" s="746" t="n">
        <v>91382</v>
      </c>
      <c r="B913" s="745" t="s">
        <v>2083</v>
      </c>
      <c r="C913" s="745" t="s">
        <v>1747</v>
      </c>
      <c r="D913" s="747" t="n">
        <v>0.81</v>
      </c>
    </row>
    <row collapsed="false" customFormat="false" customHeight="true" hidden="true" ht="13.5" outlineLevel="0" r="914">
      <c r="A914" s="746" t="n">
        <v>91383</v>
      </c>
      <c r="B914" s="745" t="s">
        <v>2084</v>
      </c>
      <c r="C914" s="745" t="s">
        <v>1747</v>
      </c>
      <c r="D914" s="747" t="n">
        <v>21.2</v>
      </c>
    </row>
    <row collapsed="false" customFormat="false" customHeight="true" hidden="true" ht="13.5" outlineLevel="0" r="915">
      <c r="A915" s="746" t="n">
        <v>91384</v>
      </c>
      <c r="B915" s="745" t="s">
        <v>2085</v>
      </c>
      <c r="C915" s="745" t="s">
        <v>1747</v>
      </c>
      <c r="D915" s="747" t="n">
        <v>106.34</v>
      </c>
    </row>
    <row collapsed="false" customFormat="false" customHeight="true" hidden="true" ht="13.5" outlineLevel="0" r="916">
      <c r="A916" s="746" t="n">
        <v>91390</v>
      </c>
      <c r="B916" s="745" t="s">
        <v>2086</v>
      </c>
      <c r="C916" s="745" t="s">
        <v>1747</v>
      </c>
      <c r="D916" s="747" t="n">
        <v>7.27</v>
      </c>
    </row>
    <row collapsed="false" customFormat="false" customHeight="true" hidden="true" ht="13.5" outlineLevel="0" r="917">
      <c r="A917" s="746" t="n">
        <v>91391</v>
      </c>
      <c r="B917" s="745" t="s">
        <v>2087</v>
      </c>
      <c r="C917" s="745" t="s">
        <v>1747</v>
      </c>
      <c r="D917" s="747" t="n">
        <v>2.9</v>
      </c>
    </row>
    <row collapsed="false" customFormat="false" customHeight="true" hidden="true" ht="13.5" outlineLevel="0" r="918">
      <c r="A918" s="746" t="n">
        <v>91392</v>
      </c>
      <c r="B918" s="745" t="s">
        <v>2088</v>
      </c>
      <c r="C918" s="745" t="s">
        <v>1747</v>
      </c>
      <c r="D918" s="747" t="n">
        <v>0.58</v>
      </c>
    </row>
    <row collapsed="false" customFormat="false" customHeight="true" hidden="true" ht="13.5" outlineLevel="0" r="919">
      <c r="A919" s="746" t="n">
        <v>91396</v>
      </c>
      <c r="B919" s="745" t="s">
        <v>2089</v>
      </c>
      <c r="C919" s="745" t="s">
        <v>1747</v>
      </c>
      <c r="D919" s="747" t="n">
        <v>9.81</v>
      </c>
    </row>
    <row collapsed="false" customFormat="false" customHeight="true" hidden="true" ht="13.5" outlineLevel="0" r="920">
      <c r="A920" s="746" t="n">
        <v>91397</v>
      </c>
      <c r="B920" s="745" t="s">
        <v>2090</v>
      </c>
      <c r="C920" s="745" t="s">
        <v>1747</v>
      </c>
      <c r="D920" s="747" t="n">
        <v>3.91</v>
      </c>
    </row>
    <row collapsed="false" customFormat="false" customHeight="true" hidden="true" ht="13.5" outlineLevel="0" r="921">
      <c r="A921" s="746" t="n">
        <v>91398</v>
      </c>
      <c r="B921" s="745" t="s">
        <v>2091</v>
      </c>
      <c r="C921" s="745" t="s">
        <v>1747</v>
      </c>
      <c r="D921" s="747" t="n">
        <v>0.8</v>
      </c>
    </row>
    <row collapsed="false" customFormat="false" customHeight="true" hidden="true" ht="13.5" outlineLevel="0" r="922">
      <c r="A922" s="746" t="n">
        <v>91402</v>
      </c>
      <c r="B922" s="745" t="s">
        <v>2092</v>
      </c>
      <c r="C922" s="745" t="s">
        <v>1747</v>
      </c>
      <c r="D922" s="747" t="n">
        <v>0.68</v>
      </c>
    </row>
    <row collapsed="false" customFormat="false" customHeight="true" hidden="true" ht="13.5" outlineLevel="0" r="923">
      <c r="A923" s="746" t="n">
        <v>91466</v>
      </c>
      <c r="B923" s="745" t="s">
        <v>2093</v>
      </c>
      <c r="C923" s="745" t="s">
        <v>1747</v>
      </c>
      <c r="D923" s="747" t="n">
        <v>0.63</v>
      </c>
    </row>
    <row collapsed="false" customFormat="false" customHeight="true" hidden="true" ht="13.5" outlineLevel="0" r="924">
      <c r="A924" s="746" t="n">
        <v>91467</v>
      </c>
      <c r="B924" s="745" t="s">
        <v>2094</v>
      </c>
      <c r="C924" s="745" t="s">
        <v>1747</v>
      </c>
      <c r="D924" s="747" t="n">
        <v>87.38</v>
      </c>
    </row>
    <row collapsed="false" customFormat="false" customHeight="true" hidden="true" ht="13.5" outlineLevel="0" r="925">
      <c r="A925" s="746" t="n">
        <v>91468</v>
      </c>
      <c r="B925" s="745" t="s">
        <v>2095</v>
      </c>
      <c r="C925" s="745" t="s">
        <v>1747</v>
      </c>
      <c r="D925" s="747" t="n">
        <v>11.65</v>
      </c>
    </row>
    <row collapsed="false" customFormat="false" customHeight="true" hidden="true" ht="13.5" outlineLevel="0" r="926">
      <c r="A926" s="746" t="n">
        <v>91469</v>
      </c>
      <c r="B926" s="745" t="s">
        <v>2096</v>
      </c>
      <c r="C926" s="745" t="s">
        <v>1747</v>
      </c>
      <c r="D926" s="747" t="n">
        <v>3.95</v>
      </c>
    </row>
    <row collapsed="false" customFormat="false" customHeight="true" hidden="true" ht="13.5" outlineLevel="0" r="927">
      <c r="A927" s="746" t="n">
        <v>91484</v>
      </c>
      <c r="B927" s="745" t="s">
        <v>2097</v>
      </c>
      <c r="C927" s="745" t="s">
        <v>1747</v>
      </c>
      <c r="D927" s="747" t="n">
        <v>0.8</v>
      </c>
    </row>
    <row collapsed="false" customFormat="false" customHeight="true" hidden="true" ht="13.5" outlineLevel="0" r="928">
      <c r="A928" s="746" t="n">
        <v>91485</v>
      </c>
      <c r="B928" s="745" t="s">
        <v>2098</v>
      </c>
      <c r="C928" s="745" t="s">
        <v>1747</v>
      </c>
      <c r="D928" s="747" t="n">
        <v>120.43</v>
      </c>
    </row>
    <row collapsed="false" customFormat="false" customHeight="true" hidden="true" ht="13.5" outlineLevel="0" r="929">
      <c r="A929" s="746" t="n">
        <v>91529</v>
      </c>
      <c r="B929" s="745" t="s">
        <v>2099</v>
      </c>
      <c r="C929" s="745" t="s">
        <v>1747</v>
      </c>
      <c r="D929" s="747" t="n">
        <v>0.92</v>
      </c>
    </row>
    <row collapsed="false" customFormat="false" customHeight="true" hidden="true" ht="13.5" outlineLevel="0" r="930">
      <c r="A930" s="746" t="n">
        <v>91530</v>
      </c>
      <c r="B930" s="745" t="s">
        <v>2100</v>
      </c>
      <c r="C930" s="745" t="s">
        <v>1747</v>
      </c>
      <c r="D930" s="747" t="n">
        <v>0.24</v>
      </c>
    </row>
    <row collapsed="false" customFormat="false" customHeight="true" hidden="true" ht="13.5" outlineLevel="0" r="931">
      <c r="A931" s="746" t="n">
        <v>91531</v>
      </c>
      <c r="B931" s="745" t="s">
        <v>2101</v>
      </c>
      <c r="C931" s="745" t="s">
        <v>1747</v>
      </c>
      <c r="D931" s="747" t="n">
        <v>1.16</v>
      </c>
    </row>
    <row collapsed="false" customFormat="false" customHeight="true" hidden="true" ht="13.5" outlineLevel="0" r="932">
      <c r="A932" s="746" t="n">
        <v>91532</v>
      </c>
      <c r="B932" s="745" t="s">
        <v>2102</v>
      </c>
      <c r="C932" s="745" t="s">
        <v>1747</v>
      </c>
      <c r="D932" s="747" t="n">
        <v>2.82</v>
      </c>
    </row>
    <row collapsed="false" customFormat="false" customHeight="true" hidden="true" ht="13.5" outlineLevel="0" r="933">
      <c r="A933" s="746" t="n">
        <v>91629</v>
      </c>
      <c r="B933" s="745" t="s">
        <v>2103</v>
      </c>
      <c r="C933" s="745" t="s">
        <v>1747</v>
      </c>
      <c r="D933" s="747" t="n">
        <v>7.22</v>
      </c>
    </row>
    <row collapsed="false" customFormat="false" customHeight="true" hidden="true" ht="13.5" outlineLevel="0" r="934">
      <c r="A934" s="746" t="n">
        <v>91630</v>
      </c>
      <c r="B934" s="745" t="s">
        <v>2104</v>
      </c>
      <c r="C934" s="745" t="s">
        <v>1747</v>
      </c>
      <c r="D934" s="747" t="n">
        <v>2.87</v>
      </c>
    </row>
    <row collapsed="false" customFormat="false" customHeight="true" hidden="true" ht="13.5" outlineLevel="0" r="935">
      <c r="A935" s="746" t="n">
        <v>91631</v>
      </c>
      <c r="B935" s="745" t="s">
        <v>2105</v>
      </c>
      <c r="C935" s="745" t="s">
        <v>1747</v>
      </c>
      <c r="D935" s="747" t="n">
        <v>0.58</v>
      </c>
    </row>
    <row collapsed="false" customFormat="false" customHeight="true" hidden="true" ht="13.5" outlineLevel="0" r="936">
      <c r="A936" s="746" t="n">
        <v>91632</v>
      </c>
      <c r="B936" s="745" t="s">
        <v>2106</v>
      </c>
      <c r="C936" s="745" t="s">
        <v>1747</v>
      </c>
      <c r="D936" s="747" t="n">
        <v>13.54</v>
      </c>
    </row>
    <row collapsed="false" customFormat="false" customHeight="true" hidden="true" ht="13.5" outlineLevel="0" r="937">
      <c r="A937" s="746" t="n">
        <v>91633</v>
      </c>
      <c r="B937" s="745" t="s">
        <v>2107</v>
      </c>
      <c r="C937" s="745" t="s">
        <v>1747</v>
      </c>
      <c r="D937" s="747" t="n">
        <v>73.98</v>
      </c>
    </row>
    <row collapsed="false" customFormat="false" customHeight="true" hidden="true" ht="13.5" outlineLevel="0" r="938">
      <c r="A938" s="746" t="n">
        <v>91640</v>
      </c>
      <c r="B938" s="745" t="s">
        <v>2108</v>
      </c>
      <c r="C938" s="745" t="s">
        <v>1747</v>
      </c>
      <c r="D938" s="747" t="n">
        <v>16.6</v>
      </c>
    </row>
    <row collapsed="false" customFormat="false" customHeight="true" hidden="true" ht="13.5" outlineLevel="0" r="939">
      <c r="A939" s="746" t="n">
        <v>91641</v>
      </c>
      <c r="B939" s="745" t="s">
        <v>2109</v>
      </c>
      <c r="C939" s="745" t="s">
        <v>1747</v>
      </c>
      <c r="D939" s="747" t="n">
        <v>6.62</v>
      </c>
    </row>
    <row collapsed="false" customFormat="false" customHeight="true" hidden="true" ht="13.5" outlineLevel="0" r="940">
      <c r="A940" s="746" t="n">
        <v>91642</v>
      </c>
      <c r="B940" s="745" t="s">
        <v>2110</v>
      </c>
      <c r="C940" s="745" t="s">
        <v>1747</v>
      </c>
      <c r="D940" s="747" t="n">
        <v>1.35</v>
      </c>
    </row>
    <row collapsed="false" customFormat="false" customHeight="true" hidden="true" ht="13.5" outlineLevel="0" r="941">
      <c r="A941" s="746" t="n">
        <v>91643</v>
      </c>
      <c r="B941" s="745" t="s">
        <v>2111</v>
      </c>
      <c r="C941" s="745" t="s">
        <v>1747</v>
      </c>
      <c r="D941" s="747" t="n">
        <v>31.13</v>
      </c>
    </row>
    <row collapsed="false" customFormat="false" customHeight="true" hidden="true" ht="13.5" outlineLevel="0" r="942">
      <c r="A942" s="746" t="n">
        <v>91644</v>
      </c>
      <c r="B942" s="745" t="s">
        <v>2112</v>
      </c>
      <c r="C942" s="745" t="s">
        <v>1747</v>
      </c>
      <c r="D942" s="747" t="n">
        <v>166.43</v>
      </c>
    </row>
    <row collapsed="false" customFormat="false" customHeight="true" hidden="true" ht="13.5" outlineLevel="0" r="943">
      <c r="A943" s="746" t="n">
        <v>91688</v>
      </c>
      <c r="B943" s="745" t="s">
        <v>2113</v>
      </c>
      <c r="C943" s="745" t="s">
        <v>1747</v>
      </c>
      <c r="D943" s="747" t="n">
        <v>0.06</v>
      </c>
    </row>
    <row collapsed="false" customFormat="false" customHeight="true" hidden="true" ht="13.5" outlineLevel="0" r="944">
      <c r="A944" s="746" t="n">
        <v>91689</v>
      </c>
      <c r="B944" s="745" t="s">
        <v>2114</v>
      </c>
      <c r="C944" s="745" t="s">
        <v>1747</v>
      </c>
      <c r="D944" s="747" t="n">
        <v>0.01</v>
      </c>
    </row>
    <row collapsed="false" customFormat="false" customHeight="true" hidden="true" ht="13.5" outlineLevel="0" r="945">
      <c r="A945" s="746" t="n">
        <v>91690</v>
      </c>
      <c r="B945" s="745" t="s">
        <v>2115</v>
      </c>
      <c r="C945" s="745" t="s">
        <v>1747</v>
      </c>
      <c r="D945" s="747" t="n">
        <v>0.04</v>
      </c>
    </row>
    <row collapsed="false" customFormat="false" customHeight="true" hidden="true" ht="13.5" outlineLevel="0" r="946">
      <c r="A946" s="746" t="n">
        <v>91691</v>
      </c>
      <c r="B946" s="745" t="s">
        <v>2116</v>
      </c>
      <c r="C946" s="745" t="s">
        <v>1747</v>
      </c>
      <c r="D946" s="747" t="n">
        <v>2.5</v>
      </c>
    </row>
    <row collapsed="false" customFormat="false" customHeight="true" hidden="true" ht="13.5" outlineLevel="0" r="947">
      <c r="A947" s="746" t="n">
        <v>92040</v>
      </c>
      <c r="B947" s="745" t="s">
        <v>2117</v>
      </c>
      <c r="C947" s="745" t="s">
        <v>1747</v>
      </c>
      <c r="D947" s="747" t="n">
        <v>4.13</v>
      </c>
    </row>
    <row collapsed="false" customFormat="false" customHeight="true" hidden="true" ht="13.5" outlineLevel="0" r="948">
      <c r="A948" s="746" t="n">
        <v>92041</v>
      </c>
      <c r="B948" s="745" t="s">
        <v>2118</v>
      </c>
      <c r="C948" s="745" t="s">
        <v>1747</v>
      </c>
      <c r="D948" s="747" t="n">
        <v>0.82</v>
      </c>
    </row>
    <row collapsed="false" customFormat="false" customHeight="true" hidden="true" ht="13.5" outlineLevel="0" r="949">
      <c r="A949" s="746" t="n">
        <v>92042</v>
      </c>
      <c r="B949" s="745" t="s">
        <v>2119</v>
      </c>
      <c r="C949" s="745" t="s">
        <v>1747</v>
      </c>
      <c r="D949" s="747" t="n">
        <v>3.44</v>
      </c>
    </row>
    <row collapsed="false" customFormat="false" customHeight="true" hidden="true" ht="13.5" outlineLevel="0" r="950">
      <c r="A950" s="746" t="n">
        <v>92101</v>
      </c>
      <c r="B950" s="745" t="s">
        <v>2120</v>
      </c>
      <c r="C950" s="745" t="s">
        <v>1747</v>
      </c>
      <c r="D950" s="747" t="n">
        <v>11.48</v>
      </c>
    </row>
    <row collapsed="false" customFormat="false" customHeight="true" hidden="true" ht="13.5" outlineLevel="0" r="951">
      <c r="A951" s="746" t="n">
        <v>92102</v>
      </c>
      <c r="B951" s="745" t="s">
        <v>2121</v>
      </c>
      <c r="C951" s="745" t="s">
        <v>1747</v>
      </c>
      <c r="D951" s="747" t="n">
        <v>4.58</v>
      </c>
    </row>
    <row collapsed="false" customFormat="false" customHeight="true" hidden="true" ht="13.5" outlineLevel="0" r="952">
      <c r="A952" s="746" t="n">
        <v>92103</v>
      </c>
      <c r="B952" s="745" t="s">
        <v>2122</v>
      </c>
      <c r="C952" s="745" t="s">
        <v>1747</v>
      </c>
      <c r="D952" s="747" t="n">
        <v>0.93</v>
      </c>
    </row>
    <row collapsed="false" customFormat="false" customHeight="true" hidden="true" ht="13.5" outlineLevel="0" r="953">
      <c r="A953" s="746" t="n">
        <v>92104</v>
      </c>
      <c r="B953" s="745" t="s">
        <v>2123</v>
      </c>
      <c r="C953" s="745" t="s">
        <v>1747</v>
      </c>
      <c r="D953" s="747" t="n">
        <v>21.54</v>
      </c>
    </row>
    <row collapsed="false" customFormat="false" customHeight="true" hidden="true" ht="13.5" outlineLevel="0" r="954">
      <c r="A954" s="746" t="n">
        <v>92105</v>
      </c>
      <c r="B954" s="745" t="s">
        <v>2124</v>
      </c>
      <c r="C954" s="745" t="s">
        <v>1747</v>
      </c>
      <c r="D954" s="747" t="n">
        <v>106.34</v>
      </c>
    </row>
    <row collapsed="false" customFormat="false" customHeight="true" hidden="true" ht="13.5" outlineLevel="0" r="955">
      <c r="A955" s="746" t="n">
        <v>92108</v>
      </c>
      <c r="B955" s="745" t="s">
        <v>2125</v>
      </c>
      <c r="C955" s="745" t="s">
        <v>1747</v>
      </c>
      <c r="D955" s="747" t="n">
        <v>0.7</v>
      </c>
    </row>
    <row collapsed="false" customFormat="false" customHeight="true" hidden="true" ht="13.5" outlineLevel="0" r="956">
      <c r="A956" s="746" t="n">
        <v>92109</v>
      </c>
      <c r="B956" s="745" t="s">
        <v>2126</v>
      </c>
      <c r="C956" s="745" t="s">
        <v>1747</v>
      </c>
      <c r="D956" s="747" t="n">
        <v>0.15</v>
      </c>
    </row>
    <row collapsed="false" customFormat="false" customHeight="true" hidden="true" ht="13.5" outlineLevel="0" r="957">
      <c r="A957" s="746" t="n">
        <v>92110</v>
      </c>
      <c r="B957" s="745" t="s">
        <v>2127</v>
      </c>
      <c r="C957" s="745" t="s">
        <v>1747</v>
      </c>
      <c r="D957" s="747" t="n">
        <v>0.55</v>
      </c>
    </row>
    <row collapsed="false" customFormat="false" customHeight="true" hidden="true" ht="13.5" outlineLevel="0" r="958">
      <c r="A958" s="746" t="n">
        <v>92111</v>
      </c>
      <c r="B958" s="745" t="s">
        <v>2128</v>
      </c>
      <c r="C958" s="745" t="s">
        <v>1747</v>
      </c>
      <c r="D958" s="747" t="n">
        <v>0.98</v>
      </c>
    </row>
    <row collapsed="false" customFormat="false" customHeight="true" hidden="true" ht="13.5" outlineLevel="0" r="959">
      <c r="A959" s="746" t="n">
        <v>92114</v>
      </c>
      <c r="B959" s="745" t="s">
        <v>2129</v>
      </c>
      <c r="C959" s="745" t="s">
        <v>1747</v>
      </c>
      <c r="D959" s="747" t="n">
        <v>0.07</v>
      </c>
    </row>
    <row collapsed="false" customFormat="false" customHeight="true" hidden="true" ht="13.5" outlineLevel="0" r="960">
      <c r="A960" s="746" t="n">
        <v>92115</v>
      </c>
      <c r="B960" s="745" t="s">
        <v>2130</v>
      </c>
      <c r="C960" s="745" t="s">
        <v>1747</v>
      </c>
      <c r="D960" s="747" t="n">
        <v>0.01</v>
      </c>
    </row>
    <row collapsed="false" customFormat="false" customHeight="true" hidden="true" ht="13.5" outlineLevel="0" r="961">
      <c r="A961" s="746" t="n">
        <v>92116</v>
      </c>
      <c r="B961" s="745" t="s">
        <v>2131</v>
      </c>
      <c r="C961" s="745" t="s">
        <v>1747</v>
      </c>
      <c r="D961" s="747" t="n">
        <v>0.09</v>
      </c>
    </row>
    <row collapsed="false" customFormat="false" customHeight="true" hidden="true" ht="13.5" outlineLevel="0" r="962">
      <c r="A962" s="746" t="n">
        <v>92133</v>
      </c>
      <c r="B962" s="745" t="s">
        <v>2132</v>
      </c>
      <c r="C962" s="745" t="s">
        <v>1747</v>
      </c>
      <c r="D962" s="747" t="n">
        <v>6.76</v>
      </c>
    </row>
    <row collapsed="false" customFormat="false" customHeight="true" hidden="true" ht="13.5" outlineLevel="0" r="963">
      <c r="A963" s="746" t="n">
        <v>92134</v>
      </c>
      <c r="B963" s="745" t="s">
        <v>2133</v>
      </c>
      <c r="C963" s="745" t="s">
        <v>1747</v>
      </c>
      <c r="D963" s="747" t="n">
        <v>2.02</v>
      </c>
    </row>
    <row collapsed="false" customFormat="false" customHeight="true" hidden="true" ht="13.5" outlineLevel="0" r="964">
      <c r="A964" s="746" t="n">
        <v>92135</v>
      </c>
      <c r="B964" s="745" t="s">
        <v>2134</v>
      </c>
      <c r="C964" s="745" t="s">
        <v>1747</v>
      </c>
      <c r="D964" s="747" t="n">
        <v>0.42</v>
      </c>
    </row>
    <row collapsed="false" customFormat="false" customHeight="true" hidden="true" ht="13.5" outlineLevel="0" r="965">
      <c r="A965" s="746" t="n">
        <v>92136</v>
      </c>
      <c r="B965" s="745" t="s">
        <v>2135</v>
      </c>
      <c r="C965" s="745" t="s">
        <v>1747</v>
      </c>
      <c r="D965" s="747" t="n">
        <v>8.45</v>
      </c>
    </row>
    <row collapsed="false" customFormat="false" customHeight="true" hidden="true" ht="13.5" outlineLevel="0" r="966">
      <c r="A966" s="746" t="n">
        <v>92137</v>
      </c>
      <c r="B966" s="745" t="s">
        <v>2136</v>
      </c>
      <c r="C966" s="745" t="s">
        <v>1747</v>
      </c>
      <c r="D966" s="747" t="n">
        <v>83.23</v>
      </c>
    </row>
    <row collapsed="false" customFormat="false" customHeight="true" hidden="true" ht="13.5" outlineLevel="0" r="967">
      <c r="A967" s="746" t="n">
        <v>92140</v>
      </c>
      <c r="B967" s="745" t="s">
        <v>2137</v>
      </c>
      <c r="C967" s="745" t="s">
        <v>1747</v>
      </c>
      <c r="D967" s="747" t="n">
        <v>2.06</v>
      </c>
    </row>
    <row collapsed="false" customFormat="false" customHeight="true" hidden="true" ht="13.5" outlineLevel="0" r="968">
      <c r="A968" s="746" t="n">
        <v>92141</v>
      </c>
      <c r="B968" s="745" t="s">
        <v>2138</v>
      </c>
      <c r="C968" s="745" t="s">
        <v>1747</v>
      </c>
      <c r="D968" s="747" t="n">
        <v>0.61</v>
      </c>
    </row>
    <row collapsed="false" customFormat="false" customHeight="true" hidden="true" ht="13.5" outlineLevel="0" r="969">
      <c r="A969" s="746" t="n">
        <v>92142</v>
      </c>
      <c r="B969" s="745" t="s">
        <v>2139</v>
      </c>
      <c r="C969" s="745" t="s">
        <v>1747</v>
      </c>
      <c r="D969" s="747" t="n">
        <v>0.12</v>
      </c>
    </row>
    <row collapsed="false" customFormat="false" customHeight="true" hidden="true" ht="13.5" outlineLevel="0" r="970">
      <c r="A970" s="746" t="n">
        <v>92143</v>
      </c>
      <c r="B970" s="745" t="s">
        <v>2140</v>
      </c>
      <c r="C970" s="745" t="s">
        <v>1747</v>
      </c>
      <c r="D970" s="747" t="n">
        <v>2.57</v>
      </c>
    </row>
    <row collapsed="false" customFormat="false" customHeight="true" hidden="true" ht="13.5" outlineLevel="0" r="971">
      <c r="A971" s="746" t="n">
        <v>92144</v>
      </c>
      <c r="B971" s="745" t="s">
        <v>2141</v>
      </c>
      <c r="C971" s="745" t="s">
        <v>1747</v>
      </c>
      <c r="D971" s="747" t="n">
        <v>71.07</v>
      </c>
    </row>
    <row collapsed="false" customFormat="false" customHeight="true" hidden="true" ht="13.5" outlineLevel="0" r="972">
      <c r="A972" s="746" t="n">
        <v>92237</v>
      </c>
      <c r="B972" s="745" t="s">
        <v>2142</v>
      </c>
      <c r="C972" s="745" t="s">
        <v>1747</v>
      </c>
      <c r="D972" s="747" t="n">
        <v>12.16</v>
      </c>
    </row>
    <row collapsed="false" customFormat="false" customHeight="true" hidden="true" ht="13.5" outlineLevel="0" r="973">
      <c r="A973" s="746" t="n">
        <v>92238</v>
      </c>
      <c r="B973" s="745" t="s">
        <v>2143</v>
      </c>
      <c r="C973" s="745" t="s">
        <v>1747</v>
      </c>
      <c r="D973" s="747" t="n">
        <v>4.85</v>
      </c>
    </row>
    <row collapsed="false" customFormat="false" customHeight="true" hidden="true" ht="13.5" outlineLevel="0" r="974">
      <c r="A974" s="746" t="n">
        <v>92239</v>
      </c>
      <c r="B974" s="745" t="s">
        <v>2144</v>
      </c>
      <c r="C974" s="745" t="s">
        <v>1747</v>
      </c>
      <c r="D974" s="747" t="n">
        <v>0.99</v>
      </c>
    </row>
    <row collapsed="false" customFormat="false" customHeight="true" hidden="true" ht="13.5" outlineLevel="0" r="975">
      <c r="A975" s="746" t="n">
        <v>92240</v>
      </c>
      <c r="B975" s="745" t="s">
        <v>2145</v>
      </c>
      <c r="C975" s="745" t="s">
        <v>1747</v>
      </c>
      <c r="D975" s="747" t="n">
        <v>22.82</v>
      </c>
    </row>
    <row collapsed="false" customFormat="false" customHeight="true" hidden="true" ht="13.5" outlineLevel="0" r="976">
      <c r="A976" s="746" t="n">
        <v>92241</v>
      </c>
      <c r="B976" s="745" t="s">
        <v>2146</v>
      </c>
      <c r="C976" s="745" t="s">
        <v>1747</v>
      </c>
      <c r="D976" s="747" t="n">
        <v>152.58</v>
      </c>
    </row>
    <row collapsed="false" customFormat="false" customHeight="true" hidden="true" ht="13.5" outlineLevel="0" r="977">
      <c r="A977" s="746" t="n">
        <v>92712</v>
      </c>
      <c r="B977" s="745" t="s">
        <v>2147</v>
      </c>
      <c r="C977" s="745" t="s">
        <v>1747</v>
      </c>
      <c r="D977" s="747" t="n">
        <v>0.17</v>
      </c>
    </row>
    <row collapsed="false" customFormat="false" customHeight="true" hidden="true" ht="13.5" outlineLevel="0" r="978">
      <c r="A978" s="746" t="n">
        <v>92713</v>
      </c>
      <c r="B978" s="745" t="s">
        <v>2148</v>
      </c>
      <c r="C978" s="745" t="s">
        <v>1747</v>
      </c>
      <c r="D978" s="747" t="n">
        <v>0.03</v>
      </c>
    </row>
    <row collapsed="false" customFormat="false" customHeight="true" hidden="true" ht="13.5" outlineLevel="0" r="979">
      <c r="A979" s="746" t="n">
        <v>92714</v>
      </c>
      <c r="B979" s="745" t="s">
        <v>2149</v>
      </c>
      <c r="C979" s="745" t="s">
        <v>1747</v>
      </c>
      <c r="D979" s="747" t="n">
        <v>0.21</v>
      </c>
    </row>
    <row collapsed="false" customFormat="false" customHeight="true" hidden="true" ht="13.5" outlineLevel="0" r="980">
      <c r="A980" s="746" t="n">
        <v>92715</v>
      </c>
      <c r="B980" s="745" t="s">
        <v>2150</v>
      </c>
      <c r="C980" s="745" t="s">
        <v>1747</v>
      </c>
      <c r="D980" s="747" t="n">
        <v>13.75</v>
      </c>
    </row>
    <row collapsed="false" customFormat="false" customHeight="true" hidden="true" ht="13.5" outlineLevel="0" r="981">
      <c r="A981" s="746" t="n">
        <v>92956</v>
      </c>
      <c r="B981" s="745" t="s">
        <v>2151</v>
      </c>
      <c r="C981" s="745" t="s">
        <v>1747</v>
      </c>
      <c r="D981" s="747" t="n">
        <v>5.01</v>
      </c>
    </row>
    <row collapsed="false" customFormat="false" customHeight="true" hidden="true" ht="13.5" outlineLevel="0" r="982">
      <c r="A982" s="746" t="n">
        <v>92957</v>
      </c>
      <c r="B982" s="745" t="s">
        <v>2152</v>
      </c>
      <c r="C982" s="745" t="s">
        <v>1747</v>
      </c>
      <c r="D982" s="747" t="n">
        <v>1.12</v>
      </c>
    </row>
    <row collapsed="false" customFormat="false" customHeight="true" hidden="true" ht="13.5" outlineLevel="0" r="983">
      <c r="A983" s="746" t="n">
        <v>92958</v>
      </c>
      <c r="B983" s="745" t="s">
        <v>2153</v>
      </c>
      <c r="C983" s="745" t="s">
        <v>1747</v>
      </c>
      <c r="D983" s="747" t="n">
        <v>5.48</v>
      </c>
    </row>
    <row collapsed="false" customFormat="false" customHeight="true" hidden="true" ht="13.5" outlineLevel="0" r="984">
      <c r="A984" s="746" t="n">
        <v>92959</v>
      </c>
      <c r="B984" s="745" t="s">
        <v>2154</v>
      </c>
      <c r="C984" s="745" t="s">
        <v>1747</v>
      </c>
      <c r="D984" s="747" t="n">
        <v>6.45</v>
      </c>
    </row>
    <row collapsed="false" customFormat="false" customHeight="true" hidden="true" ht="13.5" outlineLevel="0" r="985">
      <c r="A985" s="746" t="n">
        <v>92963</v>
      </c>
      <c r="B985" s="745" t="s">
        <v>2155</v>
      </c>
      <c r="C985" s="745" t="s">
        <v>1747</v>
      </c>
      <c r="D985" s="747" t="n">
        <v>0.87</v>
      </c>
    </row>
    <row collapsed="false" customFormat="false" customHeight="true" hidden="true" ht="13.5" outlineLevel="0" r="986">
      <c r="A986" s="746" t="n">
        <v>92964</v>
      </c>
      <c r="B986" s="745" t="s">
        <v>2156</v>
      </c>
      <c r="C986" s="745" t="s">
        <v>1747</v>
      </c>
      <c r="D986" s="747" t="n">
        <v>0.19</v>
      </c>
    </row>
    <row collapsed="false" customFormat="false" customHeight="true" hidden="true" ht="13.5" outlineLevel="0" r="987">
      <c r="A987" s="746" t="n">
        <v>92965</v>
      </c>
      <c r="B987" s="745" t="s">
        <v>2157</v>
      </c>
      <c r="C987" s="745" t="s">
        <v>1747</v>
      </c>
      <c r="D987" s="747" t="n">
        <v>1.09</v>
      </c>
    </row>
    <row collapsed="false" customFormat="false" customHeight="true" hidden="true" ht="13.5" outlineLevel="0" r="988">
      <c r="A988" s="746" t="n">
        <v>93220</v>
      </c>
      <c r="B988" s="745" t="s">
        <v>2158</v>
      </c>
      <c r="C988" s="745" t="s">
        <v>1747</v>
      </c>
      <c r="D988" s="747" t="n">
        <v>164.83</v>
      </c>
    </row>
    <row collapsed="false" customFormat="false" customHeight="true" hidden="true" ht="13.5" outlineLevel="0" r="989">
      <c r="A989" s="746" t="n">
        <v>93221</v>
      </c>
      <c r="B989" s="745" t="s">
        <v>2159</v>
      </c>
      <c r="C989" s="745" t="s">
        <v>1747</v>
      </c>
      <c r="D989" s="747" t="n">
        <v>43.29</v>
      </c>
    </row>
    <row collapsed="false" customFormat="false" customHeight="true" hidden="true" ht="13.5" outlineLevel="0" r="990">
      <c r="A990" s="746" t="n">
        <v>93222</v>
      </c>
      <c r="B990" s="745" t="s">
        <v>2160</v>
      </c>
      <c r="C990" s="745" t="s">
        <v>1747</v>
      </c>
      <c r="D990" s="747" t="n">
        <v>206.28</v>
      </c>
    </row>
    <row collapsed="false" customFormat="false" customHeight="true" hidden="true" ht="13.5" outlineLevel="0" r="991">
      <c r="A991" s="746" t="n">
        <v>93223</v>
      </c>
      <c r="B991" s="745" t="s">
        <v>2161</v>
      </c>
      <c r="C991" s="745" t="s">
        <v>1747</v>
      </c>
      <c r="D991" s="747" t="n">
        <v>164.03</v>
      </c>
    </row>
    <row collapsed="false" customFormat="false" customHeight="true" hidden="true" ht="13.5" outlineLevel="0" r="992">
      <c r="A992" s="746" t="n">
        <v>93229</v>
      </c>
      <c r="B992" s="745" t="s">
        <v>2162</v>
      </c>
      <c r="C992" s="745" t="s">
        <v>1747</v>
      </c>
      <c r="D992" s="747" t="n">
        <v>0.3</v>
      </c>
    </row>
    <row collapsed="false" customFormat="false" customHeight="true" hidden="true" ht="13.5" outlineLevel="0" r="993">
      <c r="A993" s="746" t="n">
        <v>93230</v>
      </c>
      <c r="B993" s="745" t="s">
        <v>2163</v>
      </c>
      <c r="C993" s="745" t="s">
        <v>1747</v>
      </c>
      <c r="D993" s="747" t="n">
        <v>0.06</v>
      </c>
    </row>
    <row collapsed="false" customFormat="false" customHeight="true" hidden="true" ht="13.5" outlineLevel="0" r="994">
      <c r="A994" s="746" t="n">
        <v>93231</v>
      </c>
      <c r="B994" s="745" t="s">
        <v>2164</v>
      </c>
      <c r="C994" s="745" t="s">
        <v>1747</v>
      </c>
      <c r="D994" s="747" t="n">
        <v>0.28</v>
      </c>
    </row>
    <row collapsed="false" customFormat="false" customHeight="true" hidden="true" ht="13.5" outlineLevel="0" r="995">
      <c r="A995" s="746" t="n">
        <v>93232</v>
      </c>
      <c r="B995" s="745" t="s">
        <v>2165</v>
      </c>
      <c r="C995" s="745" t="s">
        <v>1747</v>
      </c>
      <c r="D995" s="747" t="n">
        <v>3.91</v>
      </c>
    </row>
    <row collapsed="false" customFormat="false" customHeight="true" hidden="true" ht="13.5" outlineLevel="0" r="996">
      <c r="A996" s="746" t="n">
        <v>93235</v>
      </c>
      <c r="B996" s="745" t="s">
        <v>2166</v>
      </c>
      <c r="C996" s="745" t="s">
        <v>1747</v>
      </c>
      <c r="D996" s="747" t="n">
        <v>1.41</v>
      </c>
    </row>
    <row collapsed="false" customFormat="false" customHeight="true" hidden="true" ht="13.5" outlineLevel="0" r="997">
      <c r="A997" s="746" t="n">
        <v>93238</v>
      </c>
      <c r="B997" s="745" t="s">
        <v>2167</v>
      </c>
      <c r="C997" s="745" t="s">
        <v>1747</v>
      </c>
      <c r="D997" s="747" t="n">
        <v>1.2</v>
      </c>
    </row>
    <row collapsed="false" customFormat="false" customHeight="true" hidden="true" ht="13.5" outlineLevel="0" r="998">
      <c r="A998" s="746" t="n">
        <v>93239</v>
      </c>
      <c r="B998" s="745" t="s">
        <v>2168</v>
      </c>
      <c r="C998" s="745" t="s">
        <v>1747</v>
      </c>
      <c r="D998" s="747" t="n">
        <v>5.45</v>
      </c>
    </row>
    <row collapsed="false" customFormat="false" customHeight="true" hidden="true" ht="13.5" outlineLevel="0" r="999">
      <c r="A999" s="746" t="n">
        <v>93240</v>
      </c>
      <c r="B999" s="745" t="s">
        <v>2169</v>
      </c>
      <c r="C999" s="745" t="s">
        <v>1747</v>
      </c>
      <c r="D999" s="747" t="n">
        <v>7.85</v>
      </c>
    </row>
    <row collapsed="false" customFormat="false" customHeight="true" hidden="true" ht="13.5" outlineLevel="0" r="1000">
      <c r="A1000" s="746" t="n">
        <v>93267</v>
      </c>
      <c r="B1000" s="745" t="s">
        <v>2170</v>
      </c>
      <c r="C1000" s="745" t="s">
        <v>1747</v>
      </c>
      <c r="D1000" s="747" t="n">
        <v>22.33</v>
      </c>
    </row>
    <row collapsed="false" customFormat="false" customHeight="true" hidden="true" ht="13.5" outlineLevel="0" r="1001">
      <c r="A1001" s="746" t="n">
        <v>93269</v>
      </c>
      <c r="B1001" s="745" t="s">
        <v>2171</v>
      </c>
      <c r="C1001" s="745" t="s">
        <v>1747</v>
      </c>
      <c r="D1001" s="747" t="n">
        <v>5.02</v>
      </c>
    </row>
    <row collapsed="false" customFormat="false" customHeight="true" hidden="true" ht="13.5" outlineLevel="0" r="1002">
      <c r="A1002" s="746" t="n">
        <v>93270</v>
      </c>
      <c r="B1002" s="745" t="s">
        <v>2172</v>
      </c>
      <c r="C1002" s="745" t="s">
        <v>1747</v>
      </c>
      <c r="D1002" s="747" t="n">
        <v>24.42</v>
      </c>
    </row>
    <row collapsed="false" customFormat="false" customHeight="true" hidden="true" ht="13.5" outlineLevel="0" r="1003">
      <c r="A1003" s="746" t="n">
        <v>93271</v>
      </c>
      <c r="B1003" s="745" t="s">
        <v>2173</v>
      </c>
      <c r="C1003" s="745" t="s">
        <v>1747</v>
      </c>
      <c r="D1003" s="747" t="n">
        <v>7.38</v>
      </c>
    </row>
    <row collapsed="false" customFormat="false" customHeight="true" hidden="true" ht="13.5" outlineLevel="0" r="1004">
      <c r="A1004" s="746" t="n">
        <v>93277</v>
      </c>
      <c r="B1004" s="745" t="s">
        <v>2174</v>
      </c>
      <c r="C1004" s="745" t="s">
        <v>1747</v>
      </c>
      <c r="D1004" s="747" t="n">
        <v>0.27</v>
      </c>
    </row>
    <row collapsed="false" customFormat="false" customHeight="true" hidden="true" ht="13.5" outlineLevel="0" r="1005">
      <c r="A1005" s="746" t="n">
        <v>93278</v>
      </c>
      <c r="B1005" s="745" t="s">
        <v>2175</v>
      </c>
      <c r="C1005" s="745" t="s">
        <v>1747</v>
      </c>
      <c r="D1005" s="747" t="n">
        <v>0.06</v>
      </c>
    </row>
    <row collapsed="false" customFormat="false" customHeight="true" hidden="true" ht="13.5" outlineLevel="0" r="1006">
      <c r="A1006" s="746" t="n">
        <v>93279</v>
      </c>
      <c r="B1006" s="745" t="s">
        <v>2176</v>
      </c>
      <c r="C1006" s="745" t="s">
        <v>1747</v>
      </c>
      <c r="D1006" s="747" t="n">
        <v>0.25</v>
      </c>
    </row>
    <row collapsed="false" customFormat="false" customHeight="true" hidden="true" ht="13.5" outlineLevel="0" r="1007">
      <c r="A1007" s="746" t="n">
        <v>93280</v>
      </c>
      <c r="B1007" s="745" t="s">
        <v>2177</v>
      </c>
      <c r="C1007" s="745" t="s">
        <v>1747</v>
      </c>
      <c r="D1007" s="747" t="n">
        <v>0.61</v>
      </c>
    </row>
    <row collapsed="false" customFormat="false" customHeight="true" hidden="true" ht="13.5" outlineLevel="0" r="1008">
      <c r="A1008" s="746" t="n">
        <v>93283</v>
      </c>
      <c r="B1008" s="745" t="s">
        <v>2178</v>
      </c>
      <c r="C1008" s="745" t="s">
        <v>1747</v>
      </c>
      <c r="D1008" s="747" t="n">
        <v>46.94</v>
      </c>
    </row>
    <row collapsed="false" customFormat="false" customHeight="true" hidden="true" ht="13.5" outlineLevel="0" r="1009">
      <c r="A1009" s="746" t="n">
        <v>93284</v>
      </c>
      <c r="B1009" s="745" t="s">
        <v>2179</v>
      </c>
      <c r="C1009" s="745" t="s">
        <v>1747</v>
      </c>
      <c r="D1009" s="747" t="n">
        <v>16.07</v>
      </c>
    </row>
    <row collapsed="false" customFormat="false" customHeight="true" hidden="true" ht="13.5" outlineLevel="0" r="1010">
      <c r="A1010" s="746" t="n">
        <v>93285</v>
      </c>
      <c r="B1010" s="745" t="s">
        <v>2180</v>
      </c>
      <c r="C1010" s="745" t="s">
        <v>1747</v>
      </c>
      <c r="D1010" s="747" t="n">
        <v>75.46</v>
      </c>
    </row>
    <row collapsed="false" customFormat="false" customHeight="true" hidden="true" ht="13.5" outlineLevel="0" r="1011">
      <c r="A1011" s="746" t="n">
        <v>93286</v>
      </c>
      <c r="B1011" s="745" t="s">
        <v>2181</v>
      </c>
      <c r="C1011" s="745" t="s">
        <v>1747</v>
      </c>
      <c r="D1011" s="747" t="n">
        <v>174.59</v>
      </c>
    </row>
    <row collapsed="false" customFormat="false" customHeight="true" hidden="true" ht="13.5" outlineLevel="0" r="1012">
      <c r="A1012" s="746" t="n">
        <v>93296</v>
      </c>
      <c r="B1012" s="745" t="s">
        <v>2182</v>
      </c>
      <c r="C1012" s="745" t="s">
        <v>1747</v>
      </c>
      <c r="D1012" s="747" t="n">
        <v>3.28</v>
      </c>
    </row>
    <row collapsed="false" customFormat="false" customHeight="true" hidden="true" ht="13.5" outlineLevel="0" r="1013">
      <c r="A1013" s="746" t="n">
        <v>93397</v>
      </c>
      <c r="B1013" s="745" t="s">
        <v>2183</v>
      </c>
      <c r="C1013" s="745" t="s">
        <v>1747</v>
      </c>
      <c r="D1013" s="747" t="n">
        <v>7.22</v>
      </c>
    </row>
    <row collapsed="false" customFormat="false" customHeight="true" hidden="true" ht="13.5" outlineLevel="0" r="1014">
      <c r="A1014" s="746" t="n">
        <v>93398</v>
      </c>
      <c r="B1014" s="745" t="s">
        <v>2184</v>
      </c>
      <c r="C1014" s="745" t="s">
        <v>1747</v>
      </c>
      <c r="D1014" s="747" t="n">
        <v>2.87</v>
      </c>
    </row>
    <row collapsed="false" customFormat="false" customHeight="true" hidden="true" ht="13.5" outlineLevel="0" r="1015">
      <c r="A1015" s="746" t="n">
        <v>93399</v>
      </c>
      <c r="B1015" s="745" t="s">
        <v>2185</v>
      </c>
      <c r="C1015" s="745" t="s">
        <v>1747</v>
      </c>
      <c r="D1015" s="747" t="n">
        <v>0.58</v>
      </c>
    </row>
    <row collapsed="false" customFormat="false" customHeight="true" hidden="true" ht="13.5" outlineLevel="0" r="1016">
      <c r="A1016" s="746" t="n">
        <v>93400</v>
      </c>
      <c r="B1016" s="745" t="s">
        <v>2186</v>
      </c>
      <c r="C1016" s="745" t="s">
        <v>1747</v>
      </c>
      <c r="D1016" s="747" t="n">
        <v>13.54</v>
      </c>
    </row>
    <row collapsed="false" customFormat="false" customHeight="true" hidden="true" ht="13.5" outlineLevel="0" r="1017">
      <c r="A1017" s="746" t="n">
        <v>93401</v>
      </c>
      <c r="B1017" s="745" t="s">
        <v>2187</v>
      </c>
      <c r="C1017" s="745" t="s">
        <v>1747</v>
      </c>
      <c r="D1017" s="747" t="n">
        <v>87.38</v>
      </c>
    </row>
    <row collapsed="false" customFormat="false" customHeight="true" hidden="true" ht="13.5" outlineLevel="0" r="1018">
      <c r="A1018" s="746" t="n">
        <v>93404</v>
      </c>
      <c r="B1018" s="745" t="s">
        <v>2188</v>
      </c>
      <c r="C1018" s="745" t="s">
        <v>1747</v>
      </c>
      <c r="D1018" s="747" t="n">
        <v>3.65</v>
      </c>
    </row>
    <row collapsed="false" customFormat="false" customHeight="true" hidden="true" ht="13.5" outlineLevel="0" r="1019">
      <c r="A1019" s="746" t="n">
        <v>93405</v>
      </c>
      <c r="B1019" s="745" t="s">
        <v>2189</v>
      </c>
      <c r="C1019" s="745" t="s">
        <v>1747</v>
      </c>
      <c r="D1019" s="747" t="n">
        <v>0.72</v>
      </c>
    </row>
    <row collapsed="false" customFormat="false" customHeight="true" hidden="true" ht="13.5" outlineLevel="0" r="1020">
      <c r="A1020" s="746" t="n">
        <v>93406</v>
      </c>
      <c r="B1020" s="745" t="s">
        <v>2190</v>
      </c>
      <c r="C1020" s="745" t="s">
        <v>1747</v>
      </c>
      <c r="D1020" s="747" t="n">
        <v>4.56</v>
      </c>
    </row>
    <row collapsed="false" customFormat="false" customHeight="true" hidden="true" ht="13.5" outlineLevel="0" r="1021">
      <c r="A1021" s="746" t="n">
        <v>93407</v>
      </c>
      <c r="B1021" s="745" t="s">
        <v>2191</v>
      </c>
      <c r="C1021" s="745" t="s">
        <v>1747</v>
      </c>
      <c r="D1021" s="747" t="n">
        <v>29.14</v>
      </c>
    </row>
    <row collapsed="false" customFormat="false" customHeight="true" hidden="true" ht="13.5" outlineLevel="0" r="1022">
      <c r="A1022" s="746" t="n">
        <v>93411</v>
      </c>
      <c r="B1022" s="745" t="s">
        <v>2192</v>
      </c>
      <c r="C1022" s="745" t="s">
        <v>1747</v>
      </c>
      <c r="D1022" s="747" t="n">
        <v>0.19</v>
      </c>
    </row>
    <row collapsed="false" customFormat="false" customHeight="true" hidden="true" ht="13.5" outlineLevel="0" r="1023">
      <c r="A1023" s="746" t="n">
        <v>93412</v>
      </c>
      <c r="B1023" s="745" t="s">
        <v>2193</v>
      </c>
      <c r="C1023" s="745" t="s">
        <v>1747</v>
      </c>
      <c r="D1023" s="747" t="n">
        <v>0.06</v>
      </c>
    </row>
    <row collapsed="false" customFormat="false" customHeight="true" hidden="true" ht="13.5" outlineLevel="0" r="1024">
      <c r="A1024" s="746" t="n">
        <v>93413</v>
      </c>
      <c r="B1024" s="745" t="s">
        <v>2194</v>
      </c>
      <c r="C1024" s="745" t="s">
        <v>1747</v>
      </c>
      <c r="D1024" s="747" t="n">
        <v>0.17</v>
      </c>
    </row>
    <row collapsed="false" customFormat="false" customHeight="true" hidden="true" ht="13.5" outlineLevel="0" r="1025">
      <c r="A1025" s="746" t="n">
        <v>93414</v>
      </c>
      <c r="B1025" s="745" t="s">
        <v>2195</v>
      </c>
      <c r="C1025" s="745" t="s">
        <v>1747</v>
      </c>
      <c r="D1025" s="747" t="n">
        <v>9.12</v>
      </c>
    </row>
    <row collapsed="false" customFormat="false" customHeight="true" hidden="true" ht="13.5" outlineLevel="0" r="1026">
      <c r="A1026" s="746" t="n">
        <v>93417</v>
      </c>
      <c r="B1026" s="745" t="s">
        <v>2196</v>
      </c>
      <c r="C1026" s="745" t="s">
        <v>1747</v>
      </c>
      <c r="D1026" s="747" t="n">
        <v>2.59</v>
      </c>
    </row>
    <row collapsed="false" customFormat="false" customHeight="true" hidden="true" ht="13.5" outlineLevel="0" r="1027">
      <c r="A1027" s="746" t="n">
        <v>93418</v>
      </c>
      <c r="B1027" s="745" t="s">
        <v>2197</v>
      </c>
      <c r="C1027" s="745" t="s">
        <v>1747</v>
      </c>
      <c r="D1027" s="747" t="n">
        <v>0.88</v>
      </c>
    </row>
    <row collapsed="false" customFormat="false" customHeight="true" hidden="true" ht="13.5" outlineLevel="0" r="1028">
      <c r="A1028" s="746" t="n">
        <v>93419</v>
      </c>
      <c r="B1028" s="745" t="s">
        <v>2198</v>
      </c>
      <c r="C1028" s="745" t="s">
        <v>1747</v>
      </c>
      <c r="D1028" s="747" t="n">
        <v>2.31</v>
      </c>
    </row>
    <row collapsed="false" customFormat="false" customHeight="true" hidden="true" ht="13.5" outlineLevel="0" r="1029">
      <c r="A1029" s="746" t="n">
        <v>93420</v>
      </c>
      <c r="B1029" s="745" t="s">
        <v>2199</v>
      </c>
      <c r="C1029" s="745" t="s">
        <v>1747</v>
      </c>
      <c r="D1029" s="747" t="n">
        <v>37.06</v>
      </c>
    </row>
    <row collapsed="false" customFormat="false" customHeight="true" hidden="true" ht="13.5" outlineLevel="0" r="1030">
      <c r="A1030" s="746" t="n">
        <v>93423</v>
      </c>
      <c r="B1030" s="745" t="s">
        <v>2200</v>
      </c>
      <c r="C1030" s="745" t="s">
        <v>1747</v>
      </c>
      <c r="D1030" s="747" t="n">
        <v>3.67</v>
      </c>
    </row>
    <row collapsed="false" customFormat="false" customHeight="true" hidden="true" ht="13.5" outlineLevel="0" r="1031">
      <c r="A1031" s="746" t="n">
        <v>93424</v>
      </c>
      <c r="B1031" s="745" t="s">
        <v>2201</v>
      </c>
      <c r="C1031" s="745" t="s">
        <v>1747</v>
      </c>
      <c r="D1031" s="747" t="n">
        <v>1.25</v>
      </c>
    </row>
    <row collapsed="false" customFormat="false" customHeight="true" hidden="true" ht="13.5" outlineLevel="0" r="1032">
      <c r="A1032" s="746" t="n">
        <v>93425</v>
      </c>
      <c r="B1032" s="745" t="s">
        <v>2202</v>
      </c>
      <c r="C1032" s="745" t="s">
        <v>1747</v>
      </c>
      <c r="D1032" s="747" t="n">
        <v>3.27</v>
      </c>
    </row>
    <row collapsed="false" customFormat="false" customHeight="true" hidden="true" ht="13.5" outlineLevel="0" r="1033">
      <c r="A1033" s="746" t="n">
        <v>93426</v>
      </c>
      <c r="B1033" s="745" t="s">
        <v>2203</v>
      </c>
      <c r="C1033" s="745" t="s">
        <v>1747</v>
      </c>
      <c r="D1033" s="747" t="n">
        <v>88.57</v>
      </c>
    </row>
    <row collapsed="false" customFormat="false" customHeight="true" hidden="true" ht="13.5" outlineLevel="0" r="1034">
      <c r="A1034" s="746" t="n">
        <v>93429</v>
      </c>
      <c r="B1034" s="745" t="s">
        <v>2204</v>
      </c>
      <c r="C1034" s="745" t="s">
        <v>1747</v>
      </c>
      <c r="D1034" s="747" t="n">
        <v>64</v>
      </c>
    </row>
    <row collapsed="false" customFormat="false" customHeight="true" hidden="true" ht="13.5" outlineLevel="0" r="1035">
      <c r="A1035" s="746" t="n">
        <v>93430</v>
      </c>
      <c r="B1035" s="745" t="s">
        <v>2205</v>
      </c>
      <c r="C1035" s="745" t="s">
        <v>1747</v>
      </c>
      <c r="D1035" s="747" t="n">
        <v>21.92</v>
      </c>
    </row>
    <row collapsed="false" customFormat="false" customHeight="true" hidden="true" ht="13.5" outlineLevel="0" r="1036">
      <c r="A1036" s="746" t="n">
        <v>93431</v>
      </c>
      <c r="B1036" s="745" t="s">
        <v>2206</v>
      </c>
      <c r="C1036" s="745" t="s">
        <v>1747</v>
      </c>
      <c r="D1036" s="747" t="n">
        <v>102.88</v>
      </c>
    </row>
    <row collapsed="false" customFormat="false" customHeight="true" hidden="true" ht="13.5" outlineLevel="0" r="1037">
      <c r="A1037" s="746" t="n">
        <v>93432</v>
      </c>
      <c r="B1037" s="745" t="s">
        <v>2207</v>
      </c>
      <c r="C1037" s="745" t="s">
        <v>1747</v>
      </c>
      <c r="D1037" s="748" t="n">
        <v>1675.2</v>
      </c>
    </row>
    <row collapsed="false" customFormat="false" customHeight="true" hidden="true" ht="13.5" outlineLevel="0" r="1038">
      <c r="A1038" s="746" t="n">
        <v>93435</v>
      </c>
      <c r="B1038" s="745" t="s">
        <v>2208</v>
      </c>
      <c r="C1038" s="745" t="s">
        <v>1747</v>
      </c>
      <c r="D1038" s="747" t="n">
        <v>3.46</v>
      </c>
    </row>
    <row collapsed="false" customFormat="false" customHeight="true" hidden="true" ht="13.5" outlineLevel="0" r="1039">
      <c r="A1039" s="746" t="n">
        <v>93436</v>
      </c>
      <c r="B1039" s="745" t="s">
        <v>2209</v>
      </c>
      <c r="C1039" s="745" t="s">
        <v>1747</v>
      </c>
      <c r="D1039" s="747" t="n">
        <v>1.38</v>
      </c>
    </row>
    <row collapsed="false" customFormat="false" customHeight="true" hidden="true" ht="13.5" outlineLevel="0" r="1040">
      <c r="A1040" s="746" t="n">
        <v>93437</v>
      </c>
      <c r="B1040" s="745" t="s">
        <v>2210</v>
      </c>
      <c r="C1040" s="745" t="s">
        <v>1747</v>
      </c>
      <c r="D1040" s="747" t="n">
        <v>6.49</v>
      </c>
    </row>
    <row collapsed="false" customFormat="false" customHeight="true" hidden="true" ht="13.5" outlineLevel="0" r="1041">
      <c r="A1041" s="746" t="n">
        <v>93438</v>
      </c>
      <c r="B1041" s="745" t="s">
        <v>2211</v>
      </c>
      <c r="C1041" s="745" t="s">
        <v>1747</v>
      </c>
      <c r="D1041" s="747" t="n">
        <v>16.43</v>
      </c>
    </row>
    <row collapsed="false" customFormat="false" customHeight="true" hidden="true" ht="13.5" outlineLevel="0" r="1042">
      <c r="A1042" s="746" t="n">
        <v>95114</v>
      </c>
      <c r="B1042" s="745" t="s">
        <v>2212</v>
      </c>
      <c r="C1042" s="745" t="s">
        <v>1747</v>
      </c>
      <c r="D1042" s="747" t="n">
        <v>0.85</v>
      </c>
    </row>
    <row collapsed="false" customFormat="false" customHeight="true" hidden="true" ht="13.5" outlineLevel="0" r="1043">
      <c r="A1043" s="746" t="n">
        <v>95115</v>
      </c>
      <c r="B1043" s="745" t="s">
        <v>2213</v>
      </c>
      <c r="C1043" s="745" t="s">
        <v>1747</v>
      </c>
      <c r="D1043" s="747" t="n">
        <v>0.19</v>
      </c>
    </row>
    <row collapsed="false" customFormat="false" customHeight="true" hidden="true" ht="13.5" outlineLevel="0" r="1044">
      <c r="A1044" s="746" t="n">
        <v>95116</v>
      </c>
      <c r="B1044" s="745" t="s">
        <v>2214</v>
      </c>
      <c r="C1044" s="745" t="s">
        <v>1747</v>
      </c>
      <c r="D1044" s="747" t="n">
        <v>31.99</v>
      </c>
    </row>
    <row collapsed="false" customFormat="false" customHeight="true" hidden="true" ht="13.5" outlineLevel="0" r="1045">
      <c r="A1045" s="746" t="n">
        <v>95117</v>
      </c>
      <c r="B1045" s="745" t="s">
        <v>2215</v>
      </c>
      <c r="C1045" s="745" t="s">
        <v>1747</v>
      </c>
      <c r="D1045" s="747" t="n">
        <v>9.59</v>
      </c>
    </row>
    <row collapsed="false" customFormat="false" customHeight="true" hidden="true" ht="13.5" outlineLevel="0" r="1046">
      <c r="A1046" s="746" t="n">
        <v>95118</v>
      </c>
      <c r="B1046" s="745" t="s">
        <v>2216</v>
      </c>
      <c r="C1046" s="745" t="s">
        <v>1747</v>
      </c>
      <c r="D1046" s="747" t="n">
        <v>33.01</v>
      </c>
    </row>
    <row collapsed="false" customFormat="false" customHeight="true" hidden="true" ht="13.5" outlineLevel="0" r="1047">
      <c r="A1047" s="746" t="n">
        <v>95119</v>
      </c>
      <c r="B1047" s="745" t="s">
        <v>2217</v>
      </c>
      <c r="C1047" s="745" t="s">
        <v>1747</v>
      </c>
      <c r="D1047" s="747" t="n">
        <v>11.3</v>
      </c>
    </row>
    <row collapsed="false" customFormat="false" customHeight="true" hidden="true" ht="13.5" outlineLevel="0" r="1048">
      <c r="A1048" s="746" t="n">
        <v>95120</v>
      </c>
      <c r="B1048" s="745" t="s">
        <v>2218</v>
      </c>
      <c r="C1048" s="745" t="s">
        <v>1747</v>
      </c>
      <c r="D1048" s="747" t="n">
        <v>50.36</v>
      </c>
    </row>
    <row collapsed="false" customFormat="false" customHeight="true" hidden="true" ht="13.5" outlineLevel="0" r="1049">
      <c r="A1049" s="746" t="n">
        <v>95123</v>
      </c>
      <c r="B1049" s="745" t="s">
        <v>2219</v>
      </c>
      <c r="C1049" s="745" t="s">
        <v>1747</v>
      </c>
      <c r="D1049" s="747" t="n">
        <v>11.4</v>
      </c>
    </row>
    <row collapsed="false" customFormat="false" customHeight="true" hidden="true" ht="13.5" outlineLevel="0" r="1050">
      <c r="A1050" s="746" t="n">
        <v>95124</v>
      </c>
      <c r="B1050" s="745" t="s">
        <v>2220</v>
      </c>
      <c r="C1050" s="745" t="s">
        <v>1747</v>
      </c>
      <c r="D1050" s="747" t="n">
        <v>3.41</v>
      </c>
    </row>
    <row collapsed="false" customFormat="false" customHeight="true" hidden="true" ht="13.5" outlineLevel="0" r="1051">
      <c r="A1051" s="746" t="n">
        <v>95125</v>
      </c>
      <c r="B1051" s="745" t="s">
        <v>2221</v>
      </c>
      <c r="C1051" s="745" t="s">
        <v>1747</v>
      </c>
      <c r="D1051" s="747" t="n">
        <v>12.47</v>
      </c>
    </row>
    <row collapsed="false" customFormat="false" customHeight="true" hidden="true" ht="13.5" outlineLevel="0" r="1052">
      <c r="A1052" s="746" t="n">
        <v>95126</v>
      </c>
      <c r="B1052" s="745" t="s">
        <v>2222</v>
      </c>
      <c r="C1052" s="745" t="s">
        <v>1747</v>
      </c>
      <c r="D1052" s="747" t="n">
        <v>81.38</v>
      </c>
    </row>
    <row collapsed="false" customFormat="false" customHeight="true" hidden="true" ht="13.5" outlineLevel="0" r="1053">
      <c r="A1053" s="746" t="n">
        <v>95129</v>
      </c>
      <c r="B1053" s="745" t="s">
        <v>2223</v>
      </c>
      <c r="C1053" s="745" t="s">
        <v>1747</v>
      </c>
      <c r="D1053" s="747" t="n">
        <v>20.23</v>
      </c>
    </row>
    <row collapsed="false" customFormat="false" customHeight="true" hidden="true" ht="13.5" outlineLevel="0" r="1054">
      <c r="A1054" s="746" t="n">
        <v>95130</v>
      </c>
      <c r="B1054" s="745" t="s">
        <v>2224</v>
      </c>
      <c r="C1054" s="745" t="s">
        <v>1747</v>
      </c>
      <c r="D1054" s="747" t="n">
        <v>7.08</v>
      </c>
    </row>
    <row collapsed="false" customFormat="false" customHeight="true" hidden="true" ht="13.5" outlineLevel="0" r="1055">
      <c r="A1055" s="746" t="n">
        <v>95131</v>
      </c>
      <c r="B1055" s="745" t="s">
        <v>2225</v>
      </c>
      <c r="C1055" s="745" t="s">
        <v>1747</v>
      </c>
      <c r="D1055" s="747" t="n">
        <v>37.94</v>
      </c>
    </row>
    <row collapsed="false" customFormat="false" customHeight="true" hidden="true" ht="13.5" outlineLevel="0" r="1056">
      <c r="A1056" s="746" t="n">
        <v>95132</v>
      </c>
      <c r="B1056" s="745" t="s">
        <v>2226</v>
      </c>
      <c r="C1056" s="745" t="s">
        <v>1747</v>
      </c>
      <c r="D1056" s="747" t="n">
        <v>17.79</v>
      </c>
    </row>
    <row collapsed="false" customFormat="false" customHeight="true" hidden="true" ht="13.5" outlineLevel="0" r="1057">
      <c r="A1057" s="746" t="n">
        <v>95136</v>
      </c>
      <c r="B1057" s="745" t="s">
        <v>2227</v>
      </c>
      <c r="C1057" s="745" t="s">
        <v>1747</v>
      </c>
      <c r="D1057" s="747" t="n">
        <v>0.03</v>
      </c>
    </row>
    <row collapsed="false" customFormat="false" customHeight="true" hidden="true" ht="13.5" outlineLevel="0" r="1058">
      <c r="A1058" s="746" t="n">
        <v>95137</v>
      </c>
      <c r="B1058" s="745" t="s">
        <v>2228</v>
      </c>
      <c r="C1058" s="745" t="s">
        <v>1747</v>
      </c>
      <c r="D1058" s="747" t="n">
        <v>0.01</v>
      </c>
    </row>
    <row collapsed="false" customFormat="false" customHeight="true" hidden="true" ht="13.5" outlineLevel="0" r="1059">
      <c r="A1059" s="746" t="n">
        <v>95138</v>
      </c>
      <c r="B1059" s="745" t="s">
        <v>2229</v>
      </c>
      <c r="C1059" s="745" t="s">
        <v>1747</v>
      </c>
      <c r="D1059" s="747" t="n">
        <v>0.02</v>
      </c>
    </row>
    <row collapsed="false" customFormat="false" customHeight="true" hidden="true" ht="13.5" outlineLevel="0" r="1060">
      <c r="A1060" s="746" t="n">
        <v>95208</v>
      </c>
      <c r="B1060" s="745" t="s">
        <v>2230</v>
      </c>
      <c r="C1060" s="745" t="s">
        <v>1747</v>
      </c>
      <c r="D1060" s="747" t="n">
        <v>25.3</v>
      </c>
    </row>
    <row collapsed="false" customFormat="false" customHeight="true" hidden="true" ht="13.5" outlineLevel="0" r="1061">
      <c r="A1061" s="746" t="n">
        <v>95209</v>
      </c>
      <c r="B1061" s="745" t="s">
        <v>2231</v>
      </c>
      <c r="C1061" s="745" t="s">
        <v>1747</v>
      </c>
      <c r="D1061" s="747" t="n">
        <v>5.69</v>
      </c>
    </row>
    <row collapsed="false" customFormat="false" customHeight="true" hidden="true" ht="13.5" outlineLevel="0" r="1062">
      <c r="A1062" s="746" t="n">
        <v>95210</v>
      </c>
      <c r="B1062" s="745" t="s">
        <v>2232</v>
      </c>
      <c r="C1062" s="745" t="s">
        <v>1747</v>
      </c>
      <c r="D1062" s="747" t="n">
        <v>27.67</v>
      </c>
    </row>
    <row collapsed="false" customFormat="false" customHeight="true" hidden="true" ht="13.5" outlineLevel="0" r="1063">
      <c r="A1063" s="746" t="n">
        <v>95211</v>
      </c>
      <c r="B1063" s="745" t="s">
        <v>2233</v>
      </c>
      <c r="C1063" s="745" t="s">
        <v>1747</v>
      </c>
      <c r="D1063" s="747" t="n">
        <v>7.38</v>
      </c>
    </row>
    <row collapsed="false" customFormat="false" customHeight="true" hidden="true" ht="13.5" outlineLevel="0" r="1064">
      <c r="A1064" s="746" t="n">
        <v>95214</v>
      </c>
      <c r="B1064" s="745" t="s">
        <v>2234</v>
      </c>
      <c r="C1064" s="745" t="s">
        <v>1747</v>
      </c>
      <c r="D1064" s="747" t="n">
        <v>0.44</v>
      </c>
    </row>
    <row collapsed="false" customFormat="false" customHeight="true" hidden="true" ht="13.5" outlineLevel="0" r="1065">
      <c r="A1065" s="746" t="n">
        <v>95215</v>
      </c>
      <c r="B1065" s="745" t="s">
        <v>2235</v>
      </c>
      <c r="C1065" s="745" t="s">
        <v>1747</v>
      </c>
      <c r="D1065" s="747" t="n">
        <v>0.08</v>
      </c>
    </row>
    <row collapsed="false" customFormat="false" customHeight="true" hidden="true" ht="13.5" outlineLevel="0" r="1066">
      <c r="A1066" s="746" t="n">
        <v>95216</v>
      </c>
      <c r="B1066" s="745" t="s">
        <v>2236</v>
      </c>
      <c r="C1066" s="745" t="s">
        <v>1747</v>
      </c>
      <c r="D1066" s="747" t="n">
        <v>0.31</v>
      </c>
    </row>
    <row collapsed="false" customFormat="false" customHeight="true" hidden="true" ht="13.5" outlineLevel="0" r="1067">
      <c r="A1067" s="746" t="n">
        <v>95217</v>
      </c>
      <c r="B1067" s="745" t="s">
        <v>2237</v>
      </c>
      <c r="C1067" s="745" t="s">
        <v>1747</v>
      </c>
      <c r="D1067" s="747" t="n">
        <v>0.49</v>
      </c>
    </row>
    <row collapsed="false" customFormat="false" customHeight="true" hidden="true" ht="13.5" outlineLevel="0" r="1068">
      <c r="A1068" s="746" t="n">
        <v>95255</v>
      </c>
      <c r="B1068" s="745" t="s">
        <v>2238</v>
      </c>
      <c r="C1068" s="745" t="s">
        <v>1747</v>
      </c>
      <c r="D1068" s="747" t="n">
        <v>0.75</v>
      </c>
    </row>
    <row collapsed="false" customFormat="false" customHeight="true" hidden="true" ht="13.5" outlineLevel="0" r="1069">
      <c r="A1069" s="746" t="n">
        <v>95256</v>
      </c>
      <c r="B1069" s="745" t="s">
        <v>2239</v>
      </c>
      <c r="C1069" s="745" t="s">
        <v>1747</v>
      </c>
      <c r="D1069" s="747" t="n">
        <v>0.17</v>
      </c>
    </row>
    <row collapsed="false" customFormat="false" customHeight="true" hidden="true" ht="13.5" outlineLevel="0" r="1070">
      <c r="A1070" s="746" t="n">
        <v>95257</v>
      </c>
      <c r="B1070" s="745" t="s">
        <v>2240</v>
      </c>
      <c r="C1070" s="745" t="s">
        <v>1747</v>
      </c>
      <c r="D1070" s="747" t="n">
        <v>0.94</v>
      </c>
    </row>
    <row collapsed="false" customFormat="false" customHeight="true" hidden="true" ht="13.5" outlineLevel="0" r="1071">
      <c r="A1071" s="746" t="n">
        <v>95260</v>
      </c>
      <c r="B1071" s="745" t="s">
        <v>2241</v>
      </c>
      <c r="C1071" s="745" t="s">
        <v>1747</v>
      </c>
      <c r="D1071" s="747" t="n">
        <v>0.75</v>
      </c>
    </row>
    <row collapsed="false" customFormat="false" customHeight="true" hidden="true" ht="13.5" outlineLevel="0" r="1072">
      <c r="A1072" s="746" t="n">
        <v>95261</v>
      </c>
      <c r="B1072" s="745" t="s">
        <v>2242</v>
      </c>
      <c r="C1072" s="745" t="s">
        <v>1747</v>
      </c>
      <c r="D1072" s="747" t="n">
        <v>0.16</v>
      </c>
    </row>
    <row collapsed="false" customFormat="false" customHeight="true" hidden="true" ht="13.5" outlineLevel="0" r="1073">
      <c r="A1073" s="746" t="n">
        <v>95262</v>
      </c>
      <c r="B1073" s="745" t="s">
        <v>2243</v>
      </c>
      <c r="C1073" s="745" t="s">
        <v>1747</v>
      </c>
      <c r="D1073" s="747" t="n">
        <v>0.78</v>
      </c>
    </row>
    <row collapsed="false" customFormat="false" customHeight="true" hidden="true" ht="13.5" outlineLevel="0" r="1074">
      <c r="A1074" s="746" t="n">
        <v>95263</v>
      </c>
      <c r="B1074" s="745" t="s">
        <v>2244</v>
      </c>
      <c r="C1074" s="745" t="s">
        <v>1747</v>
      </c>
      <c r="D1074" s="747" t="n">
        <v>2.1</v>
      </c>
    </row>
    <row collapsed="false" customFormat="false" customHeight="true" hidden="true" ht="13.5" outlineLevel="0" r="1075">
      <c r="A1075" s="746" t="n">
        <v>95266</v>
      </c>
      <c r="B1075" s="745" t="s">
        <v>2245</v>
      </c>
      <c r="C1075" s="745" t="s">
        <v>1747</v>
      </c>
      <c r="D1075" s="747" t="n">
        <v>0.41</v>
      </c>
    </row>
    <row collapsed="false" customFormat="false" customHeight="true" hidden="true" ht="13.5" outlineLevel="0" r="1076">
      <c r="A1076" s="746" t="n">
        <v>95267</v>
      </c>
      <c r="B1076" s="745" t="s">
        <v>2246</v>
      </c>
      <c r="C1076" s="745" t="s">
        <v>1747</v>
      </c>
      <c r="D1076" s="747" t="n">
        <v>0.08</v>
      </c>
    </row>
    <row collapsed="false" customFormat="false" customHeight="true" hidden="true" ht="13.5" outlineLevel="0" r="1077">
      <c r="A1077" s="746" t="n">
        <v>95268</v>
      </c>
      <c r="B1077" s="745" t="s">
        <v>2247</v>
      </c>
      <c r="C1077" s="745" t="s">
        <v>1747</v>
      </c>
      <c r="D1077" s="747" t="n">
        <v>0.4</v>
      </c>
    </row>
    <row collapsed="false" customFormat="false" customHeight="true" hidden="true" ht="13.5" outlineLevel="0" r="1078">
      <c r="A1078" s="746" t="n">
        <v>95269</v>
      </c>
      <c r="B1078" s="745" t="s">
        <v>2248</v>
      </c>
      <c r="C1078" s="745" t="s">
        <v>1747</v>
      </c>
      <c r="D1078" s="747" t="n">
        <v>3.91</v>
      </c>
    </row>
    <row collapsed="false" customFormat="false" customHeight="true" hidden="true" ht="13.5" outlineLevel="0" r="1079">
      <c r="A1079" s="746" t="n">
        <v>95272</v>
      </c>
      <c r="B1079" s="745" t="s">
        <v>2249</v>
      </c>
      <c r="C1079" s="745" t="s">
        <v>1747</v>
      </c>
      <c r="D1079" s="747" t="n">
        <v>0.4</v>
      </c>
    </row>
    <row collapsed="false" customFormat="false" customHeight="true" hidden="true" ht="13.5" outlineLevel="0" r="1080">
      <c r="A1080" s="746" t="n">
        <v>95273</v>
      </c>
      <c r="B1080" s="745" t="s">
        <v>2250</v>
      </c>
      <c r="C1080" s="745" t="s">
        <v>1747</v>
      </c>
      <c r="D1080" s="747" t="n">
        <v>0.09</v>
      </c>
    </row>
    <row collapsed="false" customFormat="false" customHeight="true" hidden="true" ht="13.5" outlineLevel="0" r="1081">
      <c r="A1081" s="746" t="n">
        <v>95274</v>
      </c>
      <c r="B1081" s="745" t="s">
        <v>2251</v>
      </c>
      <c r="C1081" s="745" t="s">
        <v>1747</v>
      </c>
      <c r="D1081" s="747" t="n">
        <v>0.31</v>
      </c>
    </row>
    <row collapsed="false" customFormat="false" customHeight="true" hidden="true" ht="13.5" outlineLevel="0" r="1082">
      <c r="A1082" s="746" t="n">
        <v>95275</v>
      </c>
      <c r="B1082" s="745" t="s">
        <v>2252</v>
      </c>
      <c r="C1082" s="745" t="s">
        <v>1747</v>
      </c>
      <c r="D1082" s="747" t="n">
        <v>2</v>
      </c>
    </row>
    <row collapsed="false" customFormat="false" customHeight="true" hidden="true" ht="13.5" outlineLevel="0" r="1083">
      <c r="A1083" s="746" t="n">
        <v>95278</v>
      </c>
      <c r="B1083" s="745" t="s">
        <v>2253</v>
      </c>
      <c r="C1083" s="745" t="s">
        <v>1747</v>
      </c>
      <c r="D1083" s="747" t="n">
        <v>0.43</v>
      </c>
    </row>
    <row collapsed="false" customFormat="false" customHeight="true" hidden="true" ht="13.5" outlineLevel="0" r="1084">
      <c r="A1084" s="746" t="n">
        <v>95279</v>
      </c>
      <c r="B1084" s="745" t="s">
        <v>2254</v>
      </c>
      <c r="C1084" s="745" t="s">
        <v>1747</v>
      </c>
      <c r="D1084" s="747" t="n">
        <v>0.09</v>
      </c>
    </row>
    <row collapsed="false" customFormat="false" customHeight="true" hidden="true" ht="13.5" outlineLevel="0" r="1085">
      <c r="A1085" s="746" t="n">
        <v>95280</v>
      </c>
      <c r="B1085" s="745" t="s">
        <v>2255</v>
      </c>
      <c r="C1085" s="745" t="s">
        <v>1747</v>
      </c>
      <c r="D1085" s="747" t="n">
        <v>0.34</v>
      </c>
    </row>
    <row collapsed="false" customFormat="false" customHeight="true" hidden="true" ht="13.5" outlineLevel="0" r="1086">
      <c r="A1086" s="746" t="n">
        <v>95281</v>
      </c>
      <c r="B1086" s="745" t="s">
        <v>2256</v>
      </c>
      <c r="C1086" s="745" t="s">
        <v>1747</v>
      </c>
      <c r="D1086" s="747" t="n">
        <v>3.91</v>
      </c>
    </row>
    <row collapsed="false" customFormat="false" customHeight="true" hidden="true" ht="13.5" outlineLevel="0" r="1087">
      <c r="A1087" s="746" t="n">
        <v>95617</v>
      </c>
      <c r="B1087" s="745" t="s">
        <v>2257</v>
      </c>
      <c r="C1087" s="745" t="s">
        <v>1747</v>
      </c>
      <c r="D1087" s="747" t="n">
        <v>0.62</v>
      </c>
    </row>
    <row collapsed="false" customFormat="false" customHeight="true" hidden="true" ht="13.5" outlineLevel="0" r="1088">
      <c r="A1088" s="746" t="n">
        <v>95618</v>
      </c>
      <c r="B1088" s="745" t="s">
        <v>2258</v>
      </c>
      <c r="C1088" s="745" t="s">
        <v>1747</v>
      </c>
      <c r="D1088" s="747" t="n">
        <v>0.13</v>
      </c>
    </row>
    <row collapsed="false" customFormat="false" customHeight="true" hidden="true" ht="13.5" outlineLevel="0" r="1089">
      <c r="A1089" s="746" t="n">
        <v>95619</v>
      </c>
      <c r="B1089" s="745" t="s">
        <v>2259</v>
      </c>
      <c r="C1089" s="745" t="s">
        <v>1747</v>
      </c>
      <c r="D1089" s="747" t="n">
        <v>0.77</v>
      </c>
    </row>
    <row collapsed="false" customFormat="false" customHeight="true" hidden="true" ht="13.5" outlineLevel="0" r="1090">
      <c r="A1090" s="746" t="n">
        <v>95627</v>
      </c>
      <c r="B1090" s="745" t="s">
        <v>2260</v>
      </c>
      <c r="C1090" s="745" t="s">
        <v>1747</v>
      </c>
      <c r="D1090" s="747" t="n">
        <v>22.72</v>
      </c>
    </row>
    <row collapsed="false" customFormat="false" customHeight="true" hidden="true" ht="13.5" outlineLevel="0" r="1091">
      <c r="A1091" s="746" t="n">
        <v>95628</v>
      </c>
      <c r="B1091" s="745" t="s">
        <v>2261</v>
      </c>
      <c r="C1091" s="745" t="s">
        <v>1747</v>
      </c>
      <c r="D1091" s="747" t="n">
        <v>5.96</v>
      </c>
    </row>
    <row collapsed="false" customFormat="false" customHeight="true" hidden="true" ht="13.5" outlineLevel="0" r="1092">
      <c r="A1092" s="746" t="n">
        <v>95629</v>
      </c>
      <c r="B1092" s="745" t="s">
        <v>2262</v>
      </c>
      <c r="C1092" s="745" t="s">
        <v>1747</v>
      </c>
      <c r="D1092" s="747" t="n">
        <v>28.43</v>
      </c>
    </row>
    <row collapsed="false" customFormat="false" customHeight="true" hidden="true" ht="13.5" outlineLevel="0" r="1093">
      <c r="A1093" s="746" t="n">
        <v>95630</v>
      </c>
      <c r="B1093" s="745" t="s">
        <v>2263</v>
      </c>
      <c r="C1093" s="745" t="s">
        <v>1747</v>
      </c>
      <c r="D1093" s="747" t="n">
        <v>58.59</v>
      </c>
    </row>
    <row collapsed="false" customFormat="false" customHeight="true" hidden="true" ht="13.5" outlineLevel="0" r="1094">
      <c r="A1094" s="746" t="n">
        <v>95698</v>
      </c>
      <c r="B1094" s="745" t="s">
        <v>2264</v>
      </c>
      <c r="C1094" s="745" t="s">
        <v>1747</v>
      </c>
      <c r="D1094" s="747" t="n">
        <v>2.51</v>
      </c>
    </row>
    <row collapsed="false" customFormat="false" customHeight="true" hidden="true" ht="13.5" outlineLevel="0" r="1095">
      <c r="A1095" s="746" t="n">
        <v>95699</v>
      </c>
      <c r="B1095" s="745" t="s">
        <v>2265</v>
      </c>
      <c r="C1095" s="745" t="s">
        <v>1747</v>
      </c>
      <c r="D1095" s="747" t="n">
        <v>0.56</v>
      </c>
    </row>
    <row collapsed="false" customFormat="false" customHeight="true" hidden="true" ht="13.5" outlineLevel="0" r="1096">
      <c r="A1096" s="746" t="n">
        <v>95700</v>
      </c>
      <c r="B1096" s="745" t="s">
        <v>2266</v>
      </c>
      <c r="C1096" s="745" t="s">
        <v>1747</v>
      </c>
      <c r="D1096" s="747" t="n">
        <v>3.14</v>
      </c>
    </row>
    <row collapsed="false" customFormat="false" customHeight="true" hidden="true" ht="13.5" outlineLevel="0" r="1097">
      <c r="A1097" s="746" t="n">
        <v>95701</v>
      </c>
      <c r="B1097" s="745" t="s">
        <v>2267</v>
      </c>
      <c r="C1097" s="745" t="s">
        <v>1747</v>
      </c>
      <c r="D1097" s="747" t="n">
        <v>2.47</v>
      </c>
    </row>
    <row collapsed="false" customFormat="false" customHeight="true" hidden="true" ht="13.5" outlineLevel="0" r="1098">
      <c r="A1098" s="746" t="n">
        <v>95704</v>
      </c>
      <c r="B1098" s="745" t="s">
        <v>2268</v>
      </c>
      <c r="C1098" s="745" t="s">
        <v>1747</v>
      </c>
      <c r="D1098" s="747" t="n">
        <v>22.13</v>
      </c>
    </row>
    <row collapsed="false" customFormat="false" customHeight="true" hidden="true" ht="13.5" outlineLevel="0" r="1099">
      <c r="A1099" s="746" t="n">
        <v>95705</v>
      </c>
      <c r="B1099" s="745" t="s">
        <v>2269</v>
      </c>
      <c r="C1099" s="745" t="s">
        <v>1747</v>
      </c>
      <c r="D1099" s="747" t="n">
        <v>5.81</v>
      </c>
    </row>
    <row collapsed="false" customFormat="false" customHeight="true" hidden="true" ht="13.5" outlineLevel="0" r="1100">
      <c r="A1100" s="746" t="n">
        <v>95706</v>
      </c>
      <c r="B1100" s="745" t="s">
        <v>2270</v>
      </c>
      <c r="C1100" s="745" t="s">
        <v>1747</v>
      </c>
      <c r="D1100" s="747" t="n">
        <v>27.7</v>
      </c>
    </row>
    <row collapsed="false" customFormat="false" customHeight="true" hidden="true" ht="13.5" outlineLevel="0" r="1101">
      <c r="A1101" s="746" t="n">
        <v>95707</v>
      </c>
      <c r="B1101" s="745" t="s">
        <v>2271</v>
      </c>
      <c r="C1101" s="745" t="s">
        <v>1747</v>
      </c>
      <c r="D1101" s="747" t="n">
        <v>27.55</v>
      </c>
    </row>
    <row collapsed="false" customFormat="false" customHeight="true" hidden="true" ht="13.5" outlineLevel="0" r="1102">
      <c r="A1102" s="746" t="n">
        <v>95710</v>
      </c>
      <c r="B1102" s="745" t="s">
        <v>2272</v>
      </c>
      <c r="C1102" s="745" t="s">
        <v>1747</v>
      </c>
      <c r="D1102" s="747" t="n">
        <v>26.6</v>
      </c>
    </row>
    <row collapsed="false" customFormat="false" customHeight="true" hidden="true" ht="13.5" outlineLevel="0" r="1103">
      <c r="A1103" s="746" t="n">
        <v>95711</v>
      </c>
      <c r="B1103" s="745" t="s">
        <v>2273</v>
      </c>
      <c r="C1103" s="745" t="s">
        <v>1747</v>
      </c>
      <c r="D1103" s="747" t="n">
        <v>6.84</v>
      </c>
    </row>
    <row collapsed="false" customFormat="false" customHeight="true" hidden="true" ht="13.5" outlineLevel="0" r="1104">
      <c r="A1104" s="746" t="n">
        <v>95712</v>
      </c>
      <c r="B1104" s="745" t="s">
        <v>2274</v>
      </c>
      <c r="C1104" s="745" t="s">
        <v>1747</v>
      </c>
      <c r="D1104" s="747" t="n">
        <v>33.26</v>
      </c>
    </row>
    <row collapsed="false" customFormat="false" customHeight="true" hidden="true" ht="13.5" outlineLevel="0" r="1105">
      <c r="A1105" s="746" t="n">
        <v>95713</v>
      </c>
      <c r="B1105" s="745" t="s">
        <v>2275</v>
      </c>
      <c r="C1105" s="745" t="s">
        <v>1747</v>
      </c>
      <c r="D1105" s="747" t="n">
        <v>72.62</v>
      </c>
    </row>
    <row collapsed="false" customFormat="false" customHeight="true" hidden="true" ht="13.5" outlineLevel="0" r="1106">
      <c r="A1106" s="746" t="n">
        <v>95716</v>
      </c>
      <c r="B1106" s="745" t="s">
        <v>2276</v>
      </c>
      <c r="C1106" s="745" t="s">
        <v>1747</v>
      </c>
      <c r="D1106" s="747" t="n">
        <v>25.61</v>
      </c>
    </row>
    <row collapsed="false" customFormat="false" customHeight="true" hidden="true" ht="13.5" outlineLevel="0" r="1107">
      <c r="A1107" s="746" t="n">
        <v>95717</v>
      </c>
      <c r="B1107" s="745" t="s">
        <v>2277</v>
      </c>
      <c r="C1107" s="745" t="s">
        <v>1747</v>
      </c>
      <c r="D1107" s="747" t="n">
        <v>6.58</v>
      </c>
    </row>
    <row collapsed="false" customFormat="false" customHeight="true" hidden="true" ht="13.5" outlineLevel="0" r="1108">
      <c r="A1108" s="746" t="n">
        <v>95718</v>
      </c>
      <c r="B1108" s="745" t="s">
        <v>2278</v>
      </c>
      <c r="C1108" s="745" t="s">
        <v>1747</v>
      </c>
      <c r="D1108" s="747" t="n">
        <v>32.02</v>
      </c>
    </row>
    <row collapsed="false" customFormat="false" customHeight="true" hidden="true" ht="13.5" outlineLevel="0" r="1109">
      <c r="A1109" s="746" t="n">
        <v>95719</v>
      </c>
      <c r="B1109" s="745" t="s">
        <v>2279</v>
      </c>
      <c r="C1109" s="745" t="s">
        <v>1747</v>
      </c>
      <c r="D1109" s="747" t="n">
        <v>72.62</v>
      </c>
    </row>
    <row collapsed="false" customFormat="false" customHeight="true" hidden="true" ht="13.5" outlineLevel="0" r="1110">
      <c r="A1110" s="746" t="n">
        <v>95869</v>
      </c>
      <c r="B1110" s="745" t="s">
        <v>2280</v>
      </c>
      <c r="C1110" s="745" t="s">
        <v>1747</v>
      </c>
      <c r="D1110" s="747" t="n">
        <v>2</v>
      </c>
    </row>
    <row collapsed="false" customFormat="false" customHeight="true" hidden="true" ht="13.5" outlineLevel="0" r="1111">
      <c r="A1111" s="746" t="n">
        <v>95870</v>
      </c>
      <c r="B1111" s="745" t="s">
        <v>2281</v>
      </c>
      <c r="C1111" s="745" t="s">
        <v>1747</v>
      </c>
      <c r="D1111" s="747" t="n">
        <v>5.23</v>
      </c>
    </row>
    <row collapsed="false" customFormat="false" customHeight="true" hidden="true" ht="13.5" outlineLevel="0" r="1112">
      <c r="A1112" s="746" t="n">
        <v>95871</v>
      </c>
      <c r="B1112" s="745" t="s">
        <v>2282</v>
      </c>
      <c r="C1112" s="745" t="s">
        <v>1747</v>
      </c>
      <c r="D1112" s="747" t="n">
        <v>150.9</v>
      </c>
    </row>
    <row collapsed="false" customFormat="false" customHeight="true" hidden="true" ht="13.5" outlineLevel="0" r="1113">
      <c r="A1113" s="746" t="n">
        <v>95874</v>
      </c>
      <c r="B1113" s="745" t="s">
        <v>2283</v>
      </c>
      <c r="C1113" s="745" t="s">
        <v>1747</v>
      </c>
      <c r="D1113" s="747" t="n">
        <v>5.86</v>
      </c>
    </row>
    <row collapsed="false" customFormat="false" customHeight="true" hidden="true" ht="13.5" outlineLevel="0" r="1114">
      <c r="A1114" s="746" t="n">
        <v>96008</v>
      </c>
      <c r="B1114" s="745" t="s">
        <v>2284</v>
      </c>
      <c r="C1114" s="745" t="s">
        <v>1747</v>
      </c>
      <c r="D1114" s="747" t="n">
        <v>10.69</v>
      </c>
    </row>
    <row collapsed="false" customFormat="false" customHeight="true" hidden="true" ht="13.5" outlineLevel="0" r="1115">
      <c r="A1115" s="746" t="n">
        <v>96009</v>
      </c>
      <c r="B1115" s="745" t="s">
        <v>2285</v>
      </c>
      <c r="C1115" s="745" t="s">
        <v>1747</v>
      </c>
      <c r="D1115" s="747" t="n">
        <v>2.8</v>
      </c>
    </row>
    <row collapsed="false" customFormat="false" customHeight="true" hidden="true" ht="13.5" outlineLevel="0" r="1116">
      <c r="A1116" s="746" t="n">
        <v>96011</v>
      </c>
      <c r="B1116" s="745" t="s">
        <v>2286</v>
      </c>
      <c r="C1116" s="745" t="s">
        <v>1747</v>
      </c>
      <c r="D1116" s="747" t="n">
        <v>11.69</v>
      </c>
    </row>
    <row collapsed="false" customFormat="false" customHeight="true" hidden="true" ht="13.5" outlineLevel="0" r="1117">
      <c r="A1117" s="746" t="n">
        <v>96012</v>
      </c>
      <c r="B1117" s="745" t="s">
        <v>2287</v>
      </c>
      <c r="C1117" s="745" t="s">
        <v>1747</v>
      </c>
      <c r="D1117" s="747" t="n">
        <v>56.39</v>
      </c>
    </row>
    <row collapsed="false" customFormat="false" customHeight="true" hidden="true" ht="13.5" outlineLevel="0" r="1118">
      <c r="A1118" s="746" t="n">
        <v>96015</v>
      </c>
      <c r="B1118" s="745" t="s">
        <v>2288</v>
      </c>
      <c r="C1118" s="745" t="s">
        <v>1747</v>
      </c>
      <c r="D1118" s="747" t="n">
        <v>10.57</v>
      </c>
    </row>
    <row collapsed="false" customFormat="false" customHeight="true" hidden="true" ht="13.5" outlineLevel="0" r="1119">
      <c r="A1119" s="746" t="n">
        <v>96016</v>
      </c>
      <c r="B1119" s="745" t="s">
        <v>2289</v>
      </c>
      <c r="C1119" s="745" t="s">
        <v>1747</v>
      </c>
      <c r="D1119" s="747" t="n">
        <v>2.77</v>
      </c>
    </row>
    <row collapsed="false" customFormat="false" customHeight="true" hidden="true" ht="13.5" outlineLevel="0" r="1120">
      <c r="A1120" s="746" t="n">
        <v>96018</v>
      </c>
      <c r="B1120" s="745" t="s">
        <v>2290</v>
      </c>
      <c r="C1120" s="745" t="s">
        <v>1747</v>
      </c>
      <c r="D1120" s="747" t="n">
        <v>11.56</v>
      </c>
    </row>
    <row collapsed="false" customFormat="false" customHeight="true" hidden="true" ht="13.5" outlineLevel="0" r="1121">
      <c r="A1121" s="746" t="n">
        <v>96019</v>
      </c>
      <c r="B1121" s="745" t="s">
        <v>2291</v>
      </c>
      <c r="C1121" s="745" t="s">
        <v>1747</v>
      </c>
      <c r="D1121" s="747" t="n">
        <v>56.39</v>
      </c>
    </row>
    <row collapsed="false" customFormat="false" customHeight="true" hidden="true" ht="13.5" outlineLevel="0" r="1122">
      <c r="A1122" s="746" t="n">
        <v>96023</v>
      </c>
      <c r="B1122" s="745" t="s">
        <v>2292</v>
      </c>
      <c r="C1122" s="745" t="s">
        <v>1747</v>
      </c>
      <c r="D1122" s="747" t="n">
        <v>8.27</v>
      </c>
    </row>
    <row collapsed="false" customFormat="false" customHeight="true" hidden="true" ht="13.5" outlineLevel="0" r="1123">
      <c r="A1123" s="746" t="n">
        <v>96024</v>
      </c>
      <c r="B1123" s="745" t="s">
        <v>2293</v>
      </c>
      <c r="C1123" s="745" t="s">
        <v>1747</v>
      </c>
      <c r="D1123" s="747" t="n">
        <v>2.17</v>
      </c>
    </row>
    <row collapsed="false" customFormat="false" customHeight="true" hidden="true" ht="13.5" outlineLevel="0" r="1124">
      <c r="A1124" s="746" t="n">
        <v>96026</v>
      </c>
      <c r="B1124" s="745" t="s">
        <v>2294</v>
      </c>
      <c r="C1124" s="745" t="s">
        <v>1747</v>
      </c>
      <c r="D1124" s="747" t="n">
        <v>9.05</v>
      </c>
    </row>
    <row collapsed="false" customFormat="false" customHeight="true" hidden="true" ht="13.5" outlineLevel="0" r="1125">
      <c r="A1125" s="746" t="n">
        <v>96027</v>
      </c>
      <c r="B1125" s="745" t="s">
        <v>2295</v>
      </c>
      <c r="C1125" s="745" t="s">
        <v>1747</v>
      </c>
      <c r="D1125" s="747" t="n">
        <v>39.29</v>
      </c>
    </row>
    <row collapsed="false" customFormat="false" customHeight="true" hidden="true" ht="13.5" outlineLevel="0" r="1126">
      <c r="A1126" s="746" t="n">
        <v>96030</v>
      </c>
      <c r="B1126" s="745" t="s">
        <v>2296</v>
      </c>
      <c r="C1126" s="745" t="s">
        <v>1747</v>
      </c>
      <c r="D1126" s="747" t="n">
        <v>13.59</v>
      </c>
    </row>
    <row collapsed="false" customFormat="false" customHeight="true" hidden="true" ht="13.5" outlineLevel="0" r="1127">
      <c r="A1127" s="746" t="n">
        <v>96031</v>
      </c>
      <c r="B1127" s="745" t="s">
        <v>2297</v>
      </c>
      <c r="C1127" s="745" t="s">
        <v>1747</v>
      </c>
      <c r="D1127" s="747" t="n">
        <v>4.75</v>
      </c>
    </row>
    <row collapsed="false" customFormat="false" customHeight="true" hidden="true" ht="13.5" outlineLevel="0" r="1128">
      <c r="A1128" s="746" t="n">
        <v>96032</v>
      </c>
      <c r="B1128" s="745" t="s">
        <v>2298</v>
      </c>
      <c r="C1128" s="745" t="s">
        <v>1747</v>
      </c>
      <c r="D1128" s="747" t="n">
        <v>0.97</v>
      </c>
    </row>
    <row collapsed="false" customFormat="false" customHeight="true" hidden="true" ht="13.5" outlineLevel="0" r="1129">
      <c r="A1129" s="746" t="n">
        <v>96033</v>
      </c>
      <c r="B1129" s="745" t="s">
        <v>2299</v>
      </c>
      <c r="C1129" s="745" t="s">
        <v>1747</v>
      </c>
      <c r="D1129" s="747" t="n">
        <v>25.5</v>
      </c>
    </row>
    <row collapsed="false" customFormat="false" customHeight="true" hidden="true" ht="13.5" outlineLevel="0" r="1130">
      <c r="A1130" s="746" t="n">
        <v>96034</v>
      </c>
      <c r="B1130" s="745" t="s">
        <v>2300</v>
      </c>
      <c r="C1130" s="745" t="s">
        <v>1747</v>
      </c>
      <c r="D1130" s="747" t="n">
        <v>106.34</v>
      </c>
    </row>
    <row collapsed="false" customFormat="false" customHeight="true" hidden="true" ht="13.5" outlineLevel="0" r="1131">
      <c r="A1131" s="746" t="n">
        <v>96053</v>
      </c>
      <c r="B1131" s="745" t="s">
        <v>2301</v>
      </c>
      <c r="C1131" s="745" t="s">
        <v>1747</v>
      </c>
      <c r="D1131" s="747" t="n">
        <v>8.39</v>
      </c>
    </row>
    <row collapsed="false" customFormat="false" customHeight="true" hidden="true" ht="13.5" outlineLevel="0" r="1132">
      <c r="A1132" s="746" t="n">
        <v>96054</v>
      </c>
      <c r="B1132" s="745" t="s">
        <v>2302</v>
      </c>
      <c r="C1132" s="745" t="s">
        <v>1747</v>
      </c>
      <c r="D1132" s="747" t="n">
        <v>14.97</v>
      </c>
    </row>
    <row collapsed="false" customFormat="false" customHeight="true" hidden="true" ht="13.5" outlineLevel="0" r="1133">
      <c r="A1133" s="746" t="n">
        <v>96055</v>
      </c>
      <c r="B1133" s="745" t="s">
        <v>2303</v>
      </c>
      <c r="C1133" s="745" t="s">
        <v>1747</v>
      </c>
      <c r="D1133" s="747" t="n">
        <v>2.2</v>
      </c>
    </row>
    <row collapsed="false" customFormat="false" customHeight="true" hidden="true" ht="13.5" outlineLevel="0" r="1134">
      <c r="A1134" s="746" t="n">
        <v>96056</v>
      </c>
      <c r="B1134" s="745" t="s">
        <v>2304</v>
      </c>
      <c r="C1134" s="745" t="s">
        <v>1747</v>
      </c>
      <c r="D1134" s="747" t="n">
        <v>9.18</v>
      </c>
    </row>
    <row collapsed="false" customFormat="false" customHeight="true" hidden="true" ht="13.5" outlineLevel="0" r="1135">
      <c r="A1135" s="746" t="n">
        <v>96057</v>
      </c>
      <c r="B1135" s="745" t="s">
        <v>2305</v>
      </c>
      <c r="C1135" s="745" t="s">
        <v>1747</v>
      </c>
      <c r="D1135" s="747" t="n">
        <v>39.29</v>
      </c>
    </row>
    <row collapsed="false" customFormat="false" customHeight="true" hidden="true" ht="13.5" outlineLevel="0" r="1136">
      <c r="A1136" s="746" t="n">
        <v>96060</v>
      </c>
      <c r="B1136" s="745" t="s">
        <v>2306</v>
      </c>
      <c r="C1136" s="745" t="s">
        <v>1747</v>
      </c>
      <c r="D1136" s="747" t="n">
        <v>2.88</v>
      </c>
    </row>
    <row collapsed="false" customFormat="false" customHeight="true" hidden="true" ht="13.5" outlineLevel="0" r="1137">
      <c r="A1137" s="746" t="n">
        <v>96061</v>
      </c>
      <c r="B1137" s="745" t="s">
        <v>2307</v>
      </c>
      <c r="C1137" s="745" t="s">
        <v>1747</v>
      </c>
      <c r="D1137" s="747" t="n">
        <v>18.72</v>
      </c>
    </row>
    <row collapsed="false" customFormat="false" customHeight="true" hidden="true" ht="13.5" outlineLevel="0" r="1138">
      <c r="A1138" s="746" t="n">
        <v>96062</v>
      </c>
      <c r="B1138" s="745" t="s">
        <v>2308</v>
      </c>
      <c r="C1138" s="745" t="s">
        <v>1747</v>
      </c>
      <c r="D1138" s="747" t="n">
        <v>22.02</v>
      </c>
    </row>
    <row collapsed="false" customFormat="false" customHeight="true" hidden="true" ht="13.5" outlineLevel="0" r="1139">
      <c r="A1139" s="746" t="n">
        <v>96241</v>
      </c>
      <c r="B1139" s="745" t="s">
        <v>2309</v>
      </c>
      <c r="C1139" s="745" t="s">
        <v>1747</v>
      </c>
      <c r="D1139" s="747" t="n">
        <v>12.54</v>
      </c>
    </row>
    <row collapsed="false" customFormat="false" customHeight="true" hidden="true" ht="13.5" outlineLevel="0" r="1140">
      <c r="A1140" s="746" t="n">
        <v>96242</v>
      </c>
      <c r="B1140" s="745" t="s">
        <v>2310</v>
      </c>
      <c r="C1140" s="745" t="s">
        <v>1747</v>
      </c>
      <c r="D1140" s="747" t="n">
        <v>3.22</v>
      </c>
    </row>
    <row collapsed="false" customFormat="false" customHeight="true" hidden="true" ht="13.5" outlineLevel="0" r="1141">
      <c r="A1141" s="746" t="n">
        <v>96243</v>
      </c>
      <c r="B1141" s="745" t="s">
        <v>2311</v>
      </c>
      <c r="C1141" s="745" t="s">
        <v>1747</v>
      </c>
      <c r="D1141" s="747" t="n">
        <v>15.67</v>
      </c>
    </row>
    <row collapsed="false" customFormat="false" customHeight="true" hidden="true" ht="13.5" outlineLevel="0" r="1142">
      <c r="A1142" s="746" t="n">
        <v>96244</v>
      </c>
      <c r="B1142" s="745" t="s">
        <v>2312</v>
      </c>
      <c r="C1142" s="745" t="s">
        <v>1747</v>
      </c>
      <c r="D1142" s="747" t="n">
        <v>14.06</v>
      </c>
    </row>
    <row collapsed="false" customFormat="false" customHeight="true" hidden="true" ht="13.5" outlineLevel="0" r="1143">
      <c r="A1143" s="746" t="n">
        <v>96298</v>
      </c>
      <c r="B1143" s="745" t="s">
        <v>2313</v>
      </c>
      <c r="C1143" s="745" t="s">
        <v>1747</v>
      </c>
      <c r="D1143" s="747" t="n">
        <v>34.56</v>
      </c>
    </row>
    <row collapsed="false" customFormat="false" customHeight="true" hidden="true" ht="13.5" outlineLevel="0" r="1144">
      <c r="A1144" s="746" t="n">
        <v>96299</v>
      </c>
      <c r="B1144" s="745" t="s">
        <v>2314</v>
      </c>
      <c r="C1144" s="745" t="s">
        <v>1747</v>
      </c>
      <c r="D1144" s="747" t="n">
        <v>9.07</v>
      </c>
    </row>
    <row collapsed="false" customFormat="false" customHeight="true" hidden="true" ht="13.5" outlineLevel="0" r="1145">
      <c r="A1145" s="746" t="n">
        <v>96300</v>
      </c>
      <c r="B1145" s="745" t="s">
        <v>2315</v>
      </c>
      <c r="C1145" s="745" t="s">
        <v>1747</v>
      </c>
      <c r="D1145" s="747" t="n">
        <v>43.25</v>
      </c>
    </row>
    <row collapsed="false" customFormat="false" customHeight="true" hidden="true" ht="13.5" outlineLevel="0" r="1146">
      <c r="A1146" s="746" t="n">
        <v>96301</v>
      </c>
      <c r="B1146" s="745" t="s">
        <v>2316</v>
      </c>
      <c r="C1146" s="745" t="s">
        <v>1747</v>
      </c>
      <c r="D1146" s="747" t="n">
        <v>51.54</v>
      </c>
    </row>
    <row collapsed="false" customFormat="false" customHeight="true" hidden="true" ht="13.5" outlineLevel="0" r="1147">
      <c r="A1147" s="746" t="n">
        <v>96304</v>
      </c>
      <c r="B1147" s="745" t="s">
        <v>2317</v>
      </c>
      <c r="C1147" s="745" t="s">
        <v>1747</v>
      </c>
      <c r="D1147" s="747" t="n">
        <v>0.09</v>
      </c>
    </row>
    <row collapsed="false" customFormat="false" customHeight="true" hidden="true" ht="13.5" outlineLevel="0" r="1148">
      <c r="A1148" s="746" t="n">
        <v>96305</v>
      </c>
      <c r="B1148" s="745" t="s">
        <v>2318</v>
      </c>
      <c r="C1148" s="745" t="s">
        <v>1747</v>
      </c>
      <c r="D1148" s="747" t="n">
        <v>0.02</v>
      </c>
    </row>
    <row collapsed="false" customFormat="false" customHeight="true" hidden="true" ht="13.5" outlineLevel="0" r="1149">
      <c r="A1149" s="746" t="n">
        <v>96306</v>
      </c>
      <c r="B1149" s="745" t="s">
        <v>2319</v>
      </c>
      <c r="C1149" s="745" t="s">
        <v>1747</v>
      </c>
      <c r="D1149" s="747" t="n">
        <v>0.12</v>
      </c>
    </row>
    <row collapsed="false" customFormat="false" customHeight="true" hidden="true" ht="13.5" outlineLevel="0" r="1150">
      <c r="A1150" s="746" t="n">
        <v>96307</v>
      </c>
      <c r="B1150" s="745" t="s">
        <v>2320</v>
      </c>
      <c r="C1150" s="745" t="s">
        <v>1747</v>
      </c>
      <c r="D1150" s="747" t="n">
        <v>1</v>
      </c>
    </row>
    <row collapsed="false" customFormat="false" customHeight="true" hidden="true" ht="13.5" outlineLevel="0" r="1151">
      <c r="A1151" s="746" t="n">
        <v>96457</v>
      </c>
      <c r="B1151" s="745" t="s">
        <v>2321</v>
      </c>
      <c r="C1151" s="745" t="s">
        <v>1747</v>
      </c>
      <c r="D1151" s="747" t="n">
        <v>51.54</v>
      </c>
    </row>
    <row collapsed="false" customFormat="false" customHeight="true" hidden="true" ht="13.5" outlineLevel="0" r="1152">
      <c r="A1152" s="746" t="n">
        <v>96458</v>
      </c>
      <c r="B1152" s="745" t="s">
        <v>2322</v>
      </c>
      <c r="C1152" s="745" t="s">
        <v>1747</v>
      </c>
      <c r="D1152" s="747" t="n">
        <v>31.53</v>
      </c>
    </row>
    <row collapsed="false" customFormat="false" customHeight="true" hidden="true" ht="13.5" outlineLevel="0" r="1153">
      <c r="A1153" s="746" t="n">
        <v>96459</v>
      </c>
      <c r="B1153" s="745" t="s">
        <v>2323</v>
      </c>
      <c r="C1153" s="745" t="s">
        <v>1747</v>
      </c>
      <c r="D1153" s="747" t="n">
        <v>6.61</v>
      </c>
    </row>
    <row collapsed="false" customFormat="false" customHeight="true" hidden="true" ht="13.5" outlineLevel="0" r="1154">
      <c r="A1154" s="746" t="n">
        <v>96460</v>
      </c>
      <c r="B1154" s="745" t="s">
        <v>2324</v>
      </c>
      <c r="C1154" s="745" t="s">
        <v>1747</v>
      </c>
      <c r="D1154" s="747" t="n">
        <v>25.2</v>
      </c>
    </row>
    <row collapsed="false" customFormat="false" customHeight="true" hidden="true" ht="13.5" outlineLevel="0" r="1155">
      <c r="A1155" s="746" t="n">
        <v>98760</v>
      </c>
      <c r="B1155" s="745" t="s">
        <v>2325</v>
      </c>
      <c r="C1155" s="745" t="s">
        <v>1747</v>
      </c>
      <c r="D1155" s="747" t="n">
        <v>0.06</v>
      </c>
    </row>
    <row collapsed="false" customFormat="false" customHeight="true" hidden="true" ht="13.5" outlineLevel="0" r="1156">
      <c r="A1156" s="746" t="n">
        <v>98761</v>
      </c>
      <c r="B1156" s="745" t="s">
        <v>2326</v>
      </c>
      <c r="C1156" s="745" t="s">
        <v>1747</v>
      </c>
      <c r="D1156" s="747" t="n">
        <v>0.01</v>
      </c>
    </row>
    <row collapsed="false" customFormat="false" customHeight="true" hidden="true" ht="13.5" outlineLevel="0" r="1157">
      <c r="A1157" s="746" t="n">
        <v>98762</v>
      </c>
      <c r="B1157" s="745" t="s">
        <v>2327</v>
      </c>
      <c r="C1157" s="745" t="s">
        <v>1747</v>
      </c>
      <c r="D1157" s="747" t="n">
        <v>0.07</v>
      </c>
    </row>
    <row collapsed="false" customFormat="false" customHeight="true" hidden="true" ht="13.5" outlineLevel="0" r="1158">
      <c r="A1158" s="746" t="n">
        <v>98763</v>
      </c>
      <c r="B1158" s="745" t="s">
        <v>2328</v>
      </c>
      <c r="C1158" s="745" t="s">
        <v>1747</v>
      </c>
      <c r="D1158" s="747" t="n">
        <v>3.62</v>
      </c>
    </row>
    <row collapsed="false" customFormat="false" customHeight="true" hidden="true" ht="13.5" outlineLevel="0" r="1159">
      <c r="A1159" s="746" t="n">
        <v>55960</v>
      </c>
      <c r="B1159" s="745" t="s">
        <v>742</v>
      </c>
      <c r="C1159" s="745" t="s">
        <v>52</v>
      </c>
      <c r="D1159" s="747" t="n">
        <v>5.54</v>
      </c>
    </row>
    <row collapsed="false" customFormat="false" customHeight="true" hidden="true" ht="13.5" outlineLevel="0" r="1160">
      <c r="A1160" s="746" t="n">
        <v>72085</v>
      </c>
      <c r="B1160" s="745" t="s">
        <v>2329</v>
      </c>
      <c r="C1160" s="745" t="s">
        <v>236</v>
      </c>
      <c r="D1160" s="747" t="n">
        <v>2.2</v>
      </c>
    </row>
    <row collapsed="false" customFormat="false" customHeight="true" hidden="true" ht="13.5" outlineLevel="0" r="1161">
      <c r="A1161" s="746" t="n">
        <v>72086</v>
      </c>
      <c r="B1161" s="745" t="s">
        <v>2330</v>
      </c>
      <c r="C1161" s="745" t="s">
        <v>236</v>
      </c>
      <c r="D1161" s="747" t="n">
        <v>6.72</v>
      </c>
    </row>
    <row collapsed="false" customFormat="false" customHeight="true" hidden="true" ht="13.5" outlineLevel="0" r="1162">
      <c r="A1162" s="746" t="n">
        <v>92259</v>
      </c>
      <c r="B1162" s="745" t="s">
        <v>2331</v>
      </c>
      <c r="C1162" s="745" t="s">
        <v>30</v>
      </c>
      <c r="D1162" s="747" t="n">
        <v>312.16</v>
      </c>
    </row>
    <row collapsed="false" customFormat="false" customHeight="true" hidden="true" ht="13.5" outlineLevel="0" r="1163">
      <c r="A1163" s="746" t="n">
        <v>92260</v>
      </c>
      <c r="B1163" s="745" t="s">
        <v>2332</v>
      </c>
      <c r="C1163" s="745" t="s">
        <v>30</v>
      </c>
      <c r="D1163" s="747" t="n">
        <v>369.25</v>
      </c>
    </row>
    <row collapsed="false" customFormat="false" customHeight="true" hidden="true" ht="13.5" outlineLevel="0" r="1164">
      <c r="A1164" s="746" t="n">
        <v>92261</v>
      </c>
      <c r="B1164" s="745" t="s">
        <v>2333</v>
      </c>
      <c r="C1164" s="745" t="s">
        <v>30</v>
      </c>
      <c r="D1164" s="747" t="n">
        <v>424.59</v>
      </c>
    </row>
    <row collapsed="false" customFormat="false" customHeight="true" hidden="true" ht="13.5" outlineLevel="0" r="1165">
      <c r="A1165" s="746" t="n">
        <v>92262</v>
      </c>
      <c r="B1165" s="745" t="s">
        <v>2334</v>
      </c>
      <c r="C1165" s="745" t="s">
        <v>30</v>
      </c>
      <c r="D1165" s="747" t="n">
        <v>513.69</v>
      </c>
    </row>
    <row collapsed="false" customFormat="false" customHeight="true" hidden="true" ht="13.5" outlineLevel="0" r="1166">
      <c r="A1166" s="746" t="n">
        <v>92539</v>
      </c>
      <c r="B1166" s="745" t="s">
        <v>2335</v>
      </c>
      <c r="C1166" s="745" t="s">
        <v>52</v>
      </c>
      <c r="D1166" s="747" t="n">
        <v>50.08</v>
      </c>
    </row>
    <row collapsed="false" customFormat="false" customHeight="true" hidden="true" ht="13.5" outlineLevel="0" r="1167">
      <c r="A1167" s="746" t="n">
        <v>92540</v>
      </c>
      <c r="B1167" s="745" t="s">
        <v>2336</v>
      </c>
      <c r="C1167" s="745" t="s">
        <v>52</v>
      </c>
      <c r="D1167" s="747" t="n">
        <v>58.44</v>
      </c>
    </row>
    <row collapsed="false" customFormat="false" customHeight="true" hidden="true" ht="13.5" outlineLevel="0" r="1168">
      <c r="A1168" s="746" t="n">
        <v>92541</v>
      </c>
      <c r="B1168" s="745" t="s">
        <v>2337</v>
      </c>
      <c r="C1168" s="745" t="s">
        <v>52</v>
      </c>
      <c r="D1168" s="747" t="n">
        <v>54.36</v>
      </c>
    </row>
    <row collapsed="false" customFormat="false" customHeight="true" hidden="true" ht="13.5" outlineLevel="0" r="1169">
      <c r="A1169" s="746" t="n">
        <v>92542</v>
      </c>
      <c r="B1169" s="745" t="s">
        <v>696</v>
      </c>
      <c r="C1169" s="745" t="s">
        <v>52</v>
      </c>
      <c r="D1169" s="747" t="n">
        <v>67.57</v>
      </c>
    </row>
    <row collapsed="false" customFormat="false" customHeight="true" hidden="true" ht="13.5" outlineLevel="0" r="1170">
      <c r="A1170" s="746" t="n">
        <v>92543</v>
      </c>
      <c r="B1170" s="745" t="s">
        <v>2338</v>
      </c>
      <c r="C1170" s="745" t="s">
        <v>52</v>
      </c>
      <c r="D1170" s="747" t="n">
        <v>14.1</v>
      </c>
    </row>
    <row collapsed="false" customFormat="false" customHeight="true" hidden="true" ht="13.5" outlineLevel="0" r="1171">
      <c r="A1171" s="746" t="n">
        <v>92544</v>
      </c>
      <c r="B1171" s="745" t="s">
        <v>2339</v>
      </c>
      <c r="C1171" s="745" t="s">
        <v>52</v>
      </c>
      <c r="D1171" s="747" t="n">
        <v>11.91</v>
      </c>
    </row>
    <row collapsed="false" customFormat="false" customHeight="true" hidden="true" ht="13.5" outlineLevel="0" r="1172">
      <c r="A1172" s="746" t="n">
        <v>92545</v>
      </c>
      <c r="B1172" s="745" t="s">
        <v>2340</v>
      </c>
      <c r="C1172" s="745" t="s">
        <v>30</v>
      </c>
      <c r="D1172" s="747" t="n">
        <v>696.12</v>
      </c>
    </row>
    <row collapsed="false" customFormat="false" customHeight="true" hidden="true" ht="13.5" outlineLevel="0" r="1173">
      <c r="A1173" s="746" t="n">
        <v>92546</v>
      </c>
      <c r="B1173" s="745" t="s">
        <v>2341</v>
      </c>
      <c r="C1173" s="745" t="s">
        <v>30</v>
      </c>
      <c r="D1173" s="747" t="n">
        <v>860.13</v>
      </c>
    </row>
    <row collapsed="false" customFormat="false" customHeight="true" hidden="true" ht="13.5" outlineLevel="0" r="1174">
      <c r="A1174" s="746" t="n">
        <v>92547</v>
      </c>
      <c r="B1174" s="745" t="s">
        <v>2342</v>
      </c>
      <c r="C1174" s="745" t="s">
        <v>30</v>
      </c>
      <c r="D1174" s="747" t="n">
        <v>897.68</v>
      </c>
    </row>
    <row collapsed="false" customFormat="false" customHeight="true" hidden="true" ht="13.5" outlineLevel="0" r="1175">
      <c r="A1175" s="746" t="n">
        <v>92548</v>
      </c>
      <c r="B1175" s="745" t="s">
        <v>2343</v>
      </c>
      <c r="C1175" s="745" t="s">
        <v>30</v>
      </c>
      <c r="D1175" s="747" t="n">
        <v>996.91</v>
      </c>
    </row>
    <row collapsed="false" customFormat="false" customHeight="true" hidden="true" ht="13.5" outlineLevel="0" r="1176">
      <c r="A1176" s="746" t="n">
        <v>92549</v>
      </c>
      <c r="B1176" s="745" t="s">
        <v>2344</v>
      </c>
      <c r="C1176" s="745" t="s">
        <v>30</v>
      </c>
      <c r="D1176" s="748" t="n">
        <v>1282.71</v>
      </c>
    </row>
    <row collapsed="false" customFormat="false" customHeight="true" hidden="true" ht="13.5" outlineLevel="0" r="1177">
      <c r="A1177" s="746" t="n">
        <v>92550</v>
      </c>
      <c r="B1177" s="745" t="s">
        <v>2345</v>
      </c>
      <c r="C1177" s="745" t="s">
        <v>30</v>
      </c>
      <c r="D1177" s="748" t="n">
        <v>1525.82</v>
      </c>
    </row>
    <row collapsed="false" customFormat="false" customHeight="true" hidden="true" ht="13.5" outlineLevel="0" r="1178">
      <c r="A1178" s="746" t="n">
        <v>92551</v>
      </c>
      <c r="B1178" s="745" t="s">
        <v>2346</v>
      </c>
      <c r="C1178" s="745" t="s">
        <v>30</v>
      </c>
      <c r="D1178" s="748" t="n">
        <v>1575.58</v>
      </c>
    </row>
    <row collapsed="false" customFormat="false" customHeight="true" hidden="true" ht="13.5" outlineLevel="0" r="1179">
      <c r="A1179" s="746" t="n">
        <v>92552</v>
      </c>
      <c r="B1179" s="745" t="s">
        <v>2347</v>
      </c>
      <c r="C1179" s="745" t="s">
        <v>30</v>
      </c>
      <c r="D1179" s="748" t="n">
        <v>1721.9</v>
      </c>
    </row>
    <row collapsed="false" customFormat="false" customHeight="true" hidden="true" ht="13.5" outlineLevel="0" r="1180">
      <c r="A1180" s="746" t="n">
        <v>92553</v>
      </c>
      <c r="B1180" s="745" t="s">
        <v>2348</v>
      </c>
      <c r="C1180" s="745" t="s">
        <v>30</v>
      </c>
      <c r="D1180" s="748" t="n">
        <v>2013.58</v>
      </c>
    </row>
    <row collapsed="false" customFormat="false" customHeight="true" hidden="true" ht="13.5" outlineLevel="0" r="1181">
      <c r="A1181" s="746" t="n">
        <v>92554</v>
      </c>
      <c r="B1181" s="745" t="s">
        <v>699</v>
      </c>
      <c r="C1181" s="745" t="s">
        <v>30</v>
      </c>
      <c r="D1181" s="748" t="n">
        <v>2070.17</v>
      </c>
    </row>
    <row collapsed="false" customFormat="false" customHeight="true" hidden="true" ht="13.5" outlineLevel="0" r="1182">
      <c r="A1182" s="746" t="n">
        <v>92555</v>
      </c>
      <c r="B1182" s="745" t="s">
        <v>2349</v>
      </c>
      <c r="C1182" s="745" t="s">
        <v>30</v>
      </c>
      <c r="D1182" s="747" t="n">
        <v>688.67</v>
      </c>
    </row>
    <row collapsed="false" customFormat="false" customHeight="true" hidden="true" ht="13.5" outlineLevel="0" r="1183">
      <c r="A1183" s="746" t="n">
        <v>92556</v>
      </c>
      <c r="B1183" s="745" t="s">
        <v>2350</v>
      </c>
      <c r="C1183" s="745" t="s">
        <v>30</v>
      </c>
      <c r="D1183" s="747" t="n">
        <v>847.82</v>
      </c>
    </row>
    <row collapsed="false" customFormat="false" customHeight="true" hidden="true" ht="13.5" outlineLevel="0" r="1184">
      <c r="A1184" s="746" t="n">
        <v>92557</v>
      </c>
      <c r="B1184" s="745" t="s">
        <v>2351</v>
      </c>
      <c r="C1184" s="745" t="s">
        <v>30</v>
      </c>
      <c r="D1184" s="747" t="n">
        <v>885.37</v>
      </c>
    </row>
    <row collapsed="false" customFormat="false" customHeight="true" hidden="true" ht="13.5" outlineLevel="0" r="1185">
      <c r="A1185" s="746" t="n">
        <v>92558</v>
      </c>
      <c r="B1185" s="745" t="s">
        <v>2352</v>
      </c>
      <c r="C1185" s="745" t="s">
        <v>30</v>
      </c>
      <c r="D1185" s="747" t="n">
        <v>992.33</v>
      </c>
    </row>
    <row collapsed="false" customFormat="false" customHeight="true" hidden="true" ht="13.5" outlineLevel="0" r="1186">
      <c r="A1186" s="746" t="n">
        <v>92559</v>
      </c>
      <c r="B1186" s="745" t="s">
        <v>2353</v>
      </c>
      <c r="C1186" s="745" t="s">
        <v>30</v>
      </c>
      <c r="D1186" s="748" t="n">
        <v>1269.59</v>
      </c>
    </row>
    <row collapsed="false" customFormat="false" customHeight="true" hidden="true" ht="13.5" outlineLevel="0" r="1187">
      <c r="A1187" s="746" t="n">
        <v>92560</v>
      </c>
      <c r="B1187" s="745" t="s">
        <v>2354</v>
      </c>
      <c r="C1187" s="745" t="s">
        <v>30</v>
      </c>
      <c r="D1187" s="748" t="n">
        <v>1505.81</v>
      </c>
    </row>
    <row collapsed="false" customFormat="false" customHeight="true" hidden="true" ht="13.5" outlineLevel="0" r="1188">
      <c r="A1188" s="746" t="n">
        <v>92561</v>
      </c>
      <c r="B1188" s="745" t="s">
        <v>2355</v>
      </c>
      <c r="C1188" s="745" t="s">
        <v>30</v>
      </c>
      <c r="D1188" s="748" t="n">
        <v>1556.46</v>
      </c>
    </row>
    <row collapsed="false" customFormat="false" customHeight="true" hidden="true" ht="13.5" outlineLevel="0" r="1189">
      <c r="A1189" s="746" t="n">
        <v>92562</v>
      </c>
      <c r="B1189" s="745" t="s">
        <v>2356</v>
      </c>
      <c r="C1189" s="745" t="s">
        <v>30</v>
      </c>
      <c r="D1189" s="748" t="n">
        <v>1690.47</v>
      </c>
    </row>
    <row collapsed="false" customFormat="false" customHeight="true" hidden="true" ht="13.5" outlineLevel="0" r="1190">
      <c r="A1190" s="746" t="n">
        <v>92563</v>
      </c>
      <c r="B1190" s="745" t="s">
        <v>2357</v>
      </c>
      <c r="C1190" s="745" t="s">
        <v>30</v>
      </c>
      <c r="D1190" s="748" t="n">
        <v>1975.35</v>
      </c>
    </row>
    <row collapsed="false" customFormat="false" customHeight="true" hidden="true" ht="13.5" outlineLevel="0" r="1191">
      <c r="A1191" s="746" t="n">
        <v>92564</v>
      </c>
      <c r="B1191" s="745" t="s">
        <v>2358</v>
      </c>
      <c r="C1191" s="745" t="s">
        <v>30</v>
      </c>
      <c r="D1191" s="748" t="n">
        <v>2023.68</v>
      </c>
    </row>
    <row collapsed="false" customFormat="false" customHeight="true" hidden="true" ht="13.5" outlineLevel="0" r="1192">
      <c r="A1192" s="746" t="n">
        <v>92565</v>
      </c>
      <c r="B1192" s="745" t="s">
        <v>2359</v>
      </c>
      <c r="C1192" s="745" t="s">
        <v>52</v>
      </c>
      <c r="D1192" s="747" t="n">
        <v>25.97</v>
      </c>
    </row>
    <row collapsed="false" customFormat="false" customHeight="true" hidden="true" ht="13.5" outlineLevel="0" r="1193">
      <c r="A1193" s="746" t="n">
        <v>92566</v>
      </c>
      <c r="B1193" s="745" t="s">
        <v>2360</v>
      </c>
      <c r="C1193" s="745" t="s">
        <v>52</v>
      </c>
      <c r="D1193" s="747" t="n">
        <v>14.97</v>
      </c>
    </row>
    <row collapsed="false" customFormat="false" customHeight="true" hidden="true" ht="13.5" outlineLevel="0" r="1194">
      <c r="A1194" s="746" t="n">
        <v>92567</v>
      </c>
      <c r="B1194" s="745" t="s">
        <v>2361</v>
      </c>
      <c r="C1194" s="745" t="s">
        <v>52</v>
      </c>
      <c r="D1194" s="747" t="n">
        <v>22.67</v>
      </c>
    </row>
    <row collapsed="false" customFormat="false" customHeight="true" hidden="true" ht="13.5" outlineLevel="0" r="1195">
      <c r="A1195" s="746" t="n">
        <v>72089</v>
      </c>
      <c r="B1195" s="745" t="s">
        <v>2362</v>
      </c>
      <c r="C1195" s="745" t="s">
        <v>52</v>
      </c>
      <c r="D1195" s="747" t="n">
        <v>12.84</v>
      </c>
    </row>
    <row collapsed="false" customFormat="false" customHeight="true" hidden="true" ht="13.5" outlineLevel="0" r="1196">
      <c r="A1196" s="746" t="n">
        <v>94189</v>
      </c>
      <c r="B1196" s="745" t="s">
        <v>2363</v>
      </c>
      <c r="C1196" s="745" t="s">
        <v>52</v>
      </c>
      <c r="D1196" s="747" t="n">
        <v>34.07</v>
      </c>
    </row>
    <row collapsed="false" customFormat="false" customHeight="true" hidden="true" ht="13.5" outlineLevel="0" r="1197">
      <c r="A1197" s="746" t="n">
        <v>94192</v>
      </c>
      <c r="B1197" s="745" t="s">
        <v>2364</v>
      </c>
      <c r="C1197" s="745" t="s">
        <v>52</v>
      </c>
      <c r="D1197" s="747" t="n">
        <v>36.29</v>
      </c>
    </row>
    <row collapsed="false" customFormat="false" customHeight="true" hidden="true" ht="13.5" outlineLevel="0" r="1198">
      <c r="A1198" s="746" t="n">
        <v>94195</v>
      </c>
      <c r="B1198" s="745" t="s">
        <v>2365</v>
      </c>
      <c r="C1198" s="745" t="s">
        <v>52</v>
      </c>
      <c r="D1198" s="747" t="n">
        <v>48.04</v>
      </c>
    </row>
    <row collapsed="false" customFormat="false" customHeight="true" hidden="true" ht="13.5" outlineLevel="0" r="1199">
      <c r="A1199" s="746" t="n">
        <v>94198</v>
      </c>
      <c r="B1199" s="745" t="s">
        <v>711</v>
      </c>
      <c r="C1199" s="745" t="s">
        <v>52</v>
      </c>
      <c r="D1199" s="747" t="n">
        <v>50.98</v>
      </c>
    </row>
    <row collapsed="false" customFormat="false" customHeight="true" hidden="true" ht="13.5" outlineLevel="0" r="1200">
      <c r="A1200" s="746" t="n">
        <v>94201</v>
      </c>
      <c r="B1200" s="745" t="s">
        <v>2366</v>
      </c>
      <c r="C1200" s="745" t="s">
        <v>52</v>
      </c>
      <c r="D1200" s="747" t="n">
        <v>67.57</v>
      </c>
    </row>
    <row collapsed="false" customFormat="false" customHeight="true" hidden="true" ht="13.5" outlineLevel="0" r="1201">
      <c r="A1201" s="746" t="n">
        <v>94204</v>
      </c>
      <c r="B1201" s="745" t="s">
        <v>2367</v>
      </c>
      <c r="C1201" s="745" t="s">
        <v>52</v>
      </c>
      <c r="D1201" s="747" t="n">
        <v>72.56</v>
      </c>
    </row>
    <row collapsed="false" customFormat="false" customHeight="true" hidden="true" ht="13.5" outlineLevel="0" r="1202">
      <c r="A1202" s="746" t="n">
        <v>94224</v>
      </c>
      <c r="B1202" s="745" t="s">
        <v>2368</v>
      </c>
      <c r="C1202" s="745" t="s">
        <v>236</v>
      </c>
      <c r="D1202" s="747" t="n">
        <v>21.35</v>
      </c>
    </row>
    <row collapsed="false" customFormat="false" customHeight="true" hidden="true" ht="13.5" outlineLevel="0" r="1203">
      <c r="A1203" s="746" t="n">
        <v>94225</v>
      </c>
      <c r="B1203" s="745" t="s">
        <v>2369</v>
      </c>
      <c r="C1203" s="745" t="s">
        <v>52</v>
      </c>
      <c r="D1203" s="747" t="n">
        <v>21.16</v>
      </c>
    </row>
    <row collapsed="false" customFormat="false" customHeight="true" hidden="true" ht="13.5" outlineLevel="0" r="1204">
      <c r="A1204" s="746" t="n">
        <v>94226</v>
      </c>
      <c r="B1204" s="745" t="s">
        <v>2370</v>
      </c>
      <c r="C1204" s="745" t="s">
        <v>52</v>
      </c>
      <c r="D1204" s="747" t="n">
        <v>16.67</v>
      </c>
    </row>
    <row collapsed="false" customFormat="false" customHeight="true" hidden="true" ht="13.5" outlineLevel="0" r="1205">
      <c r="A1205" s="746" t="n">
        <v>94232</v>
      </c>
      <c r="B1205" s="745" t="s">
        <v>2371</v>
      </c>
      <c r="C1205" s="745" t="s">
        <v>30</v>
      </c>
      <c r="D1205" s="747" t="n">
        <v>2.31</v>
      </c>
    </row>
    <row collapsed="false" customFormat="false" customHeight="true" hidden="true" ht="13.5" outlineLevel="0" r="1206">
      <c r="A1206" s="746" t="n">
        <v>94440</v>
      </c>
      <c r="B1206" s="745" t="s">
        <v>2372</v>
      </c>
      <c r="C1206" s="745" t="s">
        <v>52</v>
      </c>
      <c r="D1206" s="747" t="n">
        <v>48.04</v>
      </c>
    </row>
    <row collapsed="false" customFormat="false" customHeight="true" hidden="true" ht="13.5" outlineLevel="0" r="1207">
      <c r="A1207" s="746" t="n">
        <v>94441</v>
      </c>
      <c r="B1207" s="745" t="s">
        <v>2373</v>
      </c>
      <c r="C1207" s="745" t="s">
        <v>52</v>
      </c>
      <c r="D1207" s="747" t="n">
        <v>50.98</v>
      </c>
    </row>
    <row collapsed="false" customFormat="false" customHeight="true" hidden="true" ht="13.5" outlineLevel="0" r="1208">
      <c r="A1208" s="746" t="n">
        <v>94442</v>
      </c>
      <c r="B1208" s="745" t="s">
        <v>2374</v>
      </c>
      <c r="C1208" s="745" t="s">
        <v>52</v>
      </c>
      <c r="D1208" s="747" t="n">
        <v>48.04</v>
      </c>
    </row>
    <row collapsed="false" customFormat="false" customHeight="true" hidden="true" ht="13.5" outlineLevel="0" r="1209">
      <c r="A1209" s="746" t="n">
        <v>94443</v>
      </c>
      <c r="B1209" s="745" t="s">
        <v>2375</v>
      </c>
      <c r="C1209" s="745" t="s">
        <v>52</v>
      </c>
      <c r="D1209" s="747" t="n">
        <v>50.98</v>
      </c>
    </row>
    <row collapsed="false" customFormat="false" customHeight="true" hidden="true" ht="13.5" outlineLevel="0" r="1210">
      <c r="A1210" s="746" t="n">
        <v>94445</v>
      </c>
      <c r="B1210" s="745" t="s">
        <v>2376</v>
      </c>
      <c r="C1210" s="745" t="s">
        <v>52</v>
      </c>
      <c r="D1210" s="747" t="n">
        <v>67.57</v>
      </c>
    </row>
    <row collapsed="false" customFormat="false" customHeight="true" hidden="true" ht="13.5" outlineLevel="0" r="1211">
      <c r="A1211" s="746" t="n">
        <v>94446</v>
      </c>
      <c r="B1211" s="745" t="s">
        <v>2377</v>
      </c>
      <c r="C1211" s="745" t="s">
        <v>52</v>
      </c>
      <c r="D1211" s="747" t="n">
        <v>72.56</v>
      </c>
    </row>
    <row collapsed="false" customFormat="false" customHeight="true" hidden="true" ht="13.5" outlineLevel="0" r="1212">
      <c r="A1212" s="746" t="n">
        <v>94447</v>
      </c>
      <c r="B1212" s="745" t="s">
        <v>2378</v>
      </c>
      <c r="C1212" s="745" t="s">
        <v>52</v>
      </c>
      <c r="D1212" s="747" t="n">
        <v>67.57</v>
      </c>
    </row>
    <row collapsed="false" customFormat="false" customHeight="true" hidden="true" ht="13.5" outlineLevel="0" r="1213">
      <c r="A1213" s="746" t="n">
        <v>94448</v>
      </c>
      <c r="B1213" s="745" t="s">
        <v>2379</v>
      </c>
      <c r="C1213" s="745" t="s">
        <v>52</v>
      </c>
      <c r="D1213" s="747" t="n">
        <v>72.56</v>
      </c>
    </row>
    <row collapsed="false" customFormat="false" customHeight="true" hidden="true" ht="13.5" outlineLevel="0" r="1214">
      <c r="A1214" s="746" t="n">
        <v>94207</v>
      </c>
      <c r="B1214" s="745" t="s">
        <v>2380</v>
      </c>
      <c r="C1214" s="745" t="s">
        <v>52</v>
      </c>
      <c r="D1214" s="747" t="n">
        <v>37.31</v>
      </c>
    </row>
    <row collapsed="false" customFormat="false" customHeight="true" hidden="true" ht="13.5" outlineLevel="0" r="1215">
      <c r="A1215" s="746" t="n">
        <v>94210</v>
      </c>
      <c r="B1215" s="745" t="s">
        <v>2381</v>
      </c>
      <c r="C1215" s="745" t="s">
        <v>52</v>
      </c>
      <c r="D1215" s="747" t="n">
        <v>39.63</v>
      </c>
    </row>
    <row collapsed="false" customFormat="false" customHeight="true" hidden="true" ht="13.5" outlineLevel="0" r="1216">
      <c r="A1216" s="746" t="n">
        <v>94218</v>
      </c>
      <c r="B1216" s="745" t="s">
        <v>2382</v>
      </c>
      <c r="C1216" s="745" t="s">
        <v>52</v>
      </c>
      <c r="D1216" s="747" t="n">
        <v>80.13</v>
      </c>
    </row>
    <row collapsed="false" customFormat="false" customHeight="true" hidden="true" ht="13.5" outlineLevel="0" r="1217">
      <c r="A1217" s="745" t="s">
        <v>2383</v>
      </c>
      <c r="B1217" s="745" t="s">
        <v>2384</v>
      </c>
      <c r="C1217" s="745" t="s">
        <v>52</v>
      </c>
      <c r="D1217" s="747" t="n">
        <v>448.31</v>
      </c>
    </row>
    <row collapsed="false" customFormat="false" customHeight="true" hidden="true" ht="13.5" outlineLevel="0" r="1218">
      <c r="A1218" s="745" t="s">
        <v>2385</v>
      </c>
      <c r="B1218" s="745" t="s">
        <v>2386</v>
      </c>
      <c r="C1218" s="745" t="s">
        <v>52</v>
      </c>
      <c r="D1218" s="747" t="n">
        <v>476.92</v>
      </c>
    </row>
    <row collapsed="false" customFormat="false" customHeight="true" hidden="true" ht="13.5" outlineLevel="0" r="1219">
      <c r="A1219" s="745" t="s">
        <v>2387</v>
      </c>
      <c r="B1219" s="745" t="s">
        <v>2388</v>
      </c>
      <c r="C1219" s="745" t="s">
        <v>52</v>
      </c>
      <c r="D1219" s="747" t="n">
        <v>499.63</v>
      </c>
    </row>
    <row collapsed="false" customFormat="false" customHeight="true" hidden="true" ht="13.5" outlineLevel="0" r="1220">
      <c r="A1220" s="745" t="s">
        <v>2389</v>
      </c>
      <c r="B1220" s="745" t="s">
        <v>2390</v>
      </c>
      <c r="C1220" s="745" t="s">
        <v>52</v>
      </c>
      <c r="D1220" s="747" t="n">
        <v>541.45</v>
      </c>
    </row>
    <row collapsed="false" customFormat="false" customHeight="true" hidden="true" ht="13.5" outlineLevel="0" r="1221">
      <c r="A1221" s="745" t="s">
        <v>2391</v>
      </c>
      <c r="B1221" s="745" t="s">
        <v>2392</v>
      </c>
      <c r="C1221" s="745" t="s">
        <v>52</v>
      </c>
      <c r="D1221" s="747" t="n">
        <v>647.28</v>
      </c>
    </row>
    <row collapsed="false" customFormat="false" customHeight="true" hidden="true" ht="13.5" outlineLevel="0" r="1222">
      <c r="A1222" s="745" t="s">
        <v>2393</v>
      </c>
      <c r="B1222" s="745" t="s">
        <v>2394</v>
      </c>
      <c r="C1222" s="745" t="s">
        <v>52</v>
      </c>
      <c r="D1222" s="747" t="n">
        <v>671.25</v>
      </c>
    </row>
    <row collapsed="false" customFormat="false" customHeight="true" hidden="true" ht="13.5" outlineLevel="0" r="1223">
      <c r="A1223" s="745" t="s">
        <v>2395</v>
      </c>
      <c r="B1223" s="745" t="s">
        <v>2396</v>
      </c>
      <c r="C1223" s="745" t="s">
        <v>52</v>
      </c>
      <c r="D1223" s="747" t="n">
        <v>224.58</v>
      </c>
    </row>
    <row collapsed="false" customFormat="false" customHeight="true" hidden="true" ht="13.5" outlineLevel="0" r="1224">
      <c r="A1224" s="745" t="s">
        <v>2397</v>
      </c>
      <c r="B1224" s="745" t="s">
        <v>2398</v>
      </c>
      <c r="C1224" s="745" t="s">
        <v>52</v>
      </c>
      <c r="D1224" s="747" t="n">
        <v>249.05</v>
      </c>
    </row>
    <row collapsed="false" customFormat="false" customHeight="true" hidden="true" ht="13.5" outlineLevel="0" r="1225">
      <c r="A1225" s="745" t="s">
        <v>2399</v>
      </c>
      <c r="B1225" s="745" t="s">
        <v>2400</v>
      </c>
      <c r="C1225" s="745" t="s">
        <v>52</v>
      </c>
      <c r="D1225" s="747" t="n">
        <v>303.43</v>
      </c>
    </row>
    <row collapsed="false" customFormat="false" customHeight="true" hidden="true" ht="13.5" outlineLevel="0" r="1226">
      <c r="A1226" s="745" t="s">
        <v>2401</v>
      </c>
      <c r="B1226" s="745" t="s">
        <v>2402</v>
      </c>
      <c r="C1226" s="745" t="s">
        <v>52</v>
      </c>
      <c r="D1226" s="747" t="n">
        <v>314.31</v>
      </c>
    </row>
    <row collapsed="false" customFormat="false" customHeight="true" hidden="true" ht="13.5" outlineLevel="0" r="1227">
      <c r="A1227" s="746" t="n">
        <v>75220</v>
      </c>
      <c r="B1227" s="745" t="s">
        <v>2403</v>
      </c>
      <c r="C1227" s="745" t="s">
        <v>236</v>
      </c>
      <c r="D1227" s="747" t="n">
        <v>39.85</v>
      </c>
    </row>
    <row collapsed="false" customFormat="false" customHeight="true" hidden="true" ht="13.5" outlineLevel="0" r="1228">
      <c r="A1228" s="746" t="n">
        <v>94213</v>
      </c>
      <c r="B1228" s="745" t="s">
        <v>2404</v>
      </c>
      <c r="C1228" s="745" t="s">
        <v>52</v>
      </c>
      <c r="D1228" s="747" t="n">
        <v>39.51</v>
      </c>
    </row>
    <row collapsed="false" customFormat="false" customHeight="true" hidden="true" ht="13.5" outlineLevel="0" r="1229">
      <c r="A1229" s="746" t="n">
        <v>94216</v>
      </c>
      <c r="B1229" s="745" t="s">
        <v>2405</v>
      </c>
      <c r="C1229" s="745" t="s">
        <v>52</v>
      </c>
      <c r="D1229" s="747" t="n">
        <v>125.12</v>
      </c>
    </row>
    <row collapsed="false" customFormat="false" customHeight="true" hidden="true" ht="13.5" outlineLevel="0" r="1230">
      <c r="A1230" s="746" t="n">
        <v>94219</v>
      </c>
      <c r="B1230" s="745" t="s">
        <v>757</v>
      </c>
      <c r="C1230" s="745" t="s">
        <v>236</v>
      </c>
      <c r="D1230" s="747" t="n">
        <v>33.59</v>
      </c>
    </row>
    <row collapsed="false" customFormat="false" customHeight="true" hidden="true" ht="13.5" outlineLevel="0" r="1231">
      <c r="A1231" s="746" t="n">
        <v>94220</v>
      </c>
      <c r="B1231" s="745" t="s">
        <v>2406</v>
      </c>
      <c r="C1231" s="745" t="s">
        <v>236</v>
      </c>
      <c r="D1231" s="747" t="n">
        <v>40.64</v>
      </c>
    </row>
    <row collapsed="false" customFormat="false" customHeight="true" hidden="true" ht="13.5" outlineLevel="0" r="1232">
      <c r="A1232" s="746" t="n">
        <v>94221</v>
      </c>
      <c r="B1232" s="745" t="s">
        <v>2407</v>
      </c>
      <c r="C1232" s="745" t="s">
        <v>236</v>
      </c>
      <c r="D1232" s="747" t="n">
        <v>27.79</v>
      </c>
    </row>
    <row collapsed="false" customFormat="false" customHeight="true" hidden="true" ht="13.5" outlineLevel="0" r="1233">
      <c r="A1233" s="746" t="n">
        <v>94222</v>
      </c>
      <c r="B1233" s="745" t="s">
        <v>2408</v>
      </c>
      <c r="C1233" s="745" t="s">
        <v>236</v>
      </c>
      <c r="D1233" s="747" t="n">
        <v>34.84</v>
      </c>
    </row>
    <row collapsed="false" customFormat="false" customHeight="true" hidden="true" ht="13.5" outlineLevel="0" r="1234">
      <c r="A1234" s="745" t="s">
        <v>2409</v>
      </c>
      <c r="B1234" s="745" t="s">
        <v>2410</v>
      </c>
      <c r="C1234" s="745" t="s">
        <v>236</v>
      </c>
      <c r="D1234" s="747" t="n">
        <v>47.8</v>
      </c>
    </row>
    <row collapsed="false" customFormat="false" customHeight="true" hidden="true" ht="13.5" outlineLevel="0" r="1235">
      <c r="A1235" s="746" t="n">
        <v>94223</v>
      </c>
      <c r="B1235" s="745" t="s">
        <v>2411</v>
      </c>
      <c r="C1235" s="745" t="s">
        <v>236</v>
      </c>
      <c r="D1235" s="747" t="n">
        <v>49.49</v>
      </c>
    </row>
    <row collapsed="false" customFormat="false" customHeight="true" hidden="true" ht="13.5" outlineLevel="0" r="1236">
      <c r="A1236" s="746" t="n">
        <v>94451</v>
      </c>
      <c r="B1236" s="745" t="s">
        <v>2412</v>
      </c>
      <c r="C1236" s="745" t="s">
        <v>236</v>
      </c>
      <c r="D1236" s="747" t="n">
        <v>106.8</v>
      </c>
    </row>
    <row collapsed="false" customFormat="false" customHeight="true" hidden="true" ht="13.5" outlineLevel="0" r="1237">
      <c r="A1237" s="746" t="n">
        <v>94230</v>
      </c>
      <c r="B1237" s="745" t="s">
        <v>771</v>
      </c>
      <c r="C1237" s="745" t="s">
        <v>236</v>
      </c>
      <c r="D1237" s="747" t="n">
        <v>74.76</v>
      </c>
    </row>
    <row collapsed="false" customFormat="false" customHeight="true" hidden="true" ht="13.5" outlineLevel="0" r="1238">
      <c r="A1238" s="746" t="n">
        <v>94227</v>
      </c>
      <c r="B1238" s="745" t="s">
        <v>2413</v>
      </c>
      <c r="C1238" s="745" t="s">
        <v>236</v>
      </c>
      <c r="D1238" s="747" t="n">
        <v>40.77</v>
      </c>
    </row>
    <row collapsed="false" customFormat="false" customHeight="true" hidden="true" ht="13.5" outlineLevel="0" r="1239">
      <c r="A1239" s="746" t="n">
        <v>94228</v>
      </c>
      <c r="B1239" s="745" t="s">
        <v>2414</v>
      </c>
      <c r="C1239" s="745" t="s">
        <v>236</v>
      </c>
      <c r="D1239" s="747" t="n">
        <v>56.8</v>
      </c>
    </row>
    <row collapsed="false" customFormat="false" customHeight="true" hidden="true" ht="13.5" outlineLevel="0" r="1240">
      <c r="A1240" s="746" t="n">
        <v>94229</v>
      </c>
      <c r="B1240" s="745" t="s">
        <v>2415</v>
      </c>
      <c r="C1240" s="745" t="s">
        <v>236</v>
      </c>
      <c r="D1240" s="747" t="n">
        <v>109.99</v>
      </c>
    </row>
    <row collapsed="false" customFormat="false" customHeight="true" hidden="true" ht="13.5" outlineLevel="0" r="1241">
      <c r="A1241" s="746" t="n">
        <v>94231</v>
      </c>
      <c r="B1241" s="745" t="s">
        <v>796</v>
      </c>
      <c r="C1241" s="745" t="s">
        <v>236</v>
      </c>
      <c r="D1241" s="747" t="n">
        <v>29.45</v>
      </c>
    </row>
    <row collapsed="false" customFormat="false" customHeight="true" hidden="true" ht="13.5" outlineLevel="0" r="1242">
      <c r="A1242" s="746" t="n">
        <v>94450</v>
      </c>
      <c r="B1242" s="745" t="s">
        <v>2416</v>
      </c>
      <c r="C1242" s="745" t="s">
        <v>236</v>
      </c>
      <c r="D1242" s="747" t="n">
        <v>49.91</v>
      </c>
    </row>
    <row collapsed="false" customFormat="false" customHeight="true" hidden="true" ht="13.5" outlineLevel="0" r="1243">
      <c r="A1243" s="746" t="n">
        <v>94449</v>
      </c>
      <c r="B1243" s="745" t="s">
        <v>2417</v>
      </c>
      <c r="C1243" s="745" t="s">
        <v>52</v>
      </c>
      <c r="D1243" s="747" t="n">
        <v>45.07</v>
      </c>
    </row>
    <row collapsed="false" customFormat="false" customHeight="true" hidden="true" ht="13.5" outlineLevel="0" r="1244">
      <c r="A1244" s="745" t="s">
        <v>2418</v>
      </c>
      <c r="B1244" s="745" t="s">
        <v>2419</v>
      </c>
      <c r="C1244" s="745" t="s">
        <v>1404</v>
      </c>
      <c r="D1244" s="747" t="n">
        <v>11.32</v>
      </c>
    </row>
    <row collapsed="false" customFormat="false" customHeight="true" hidden="true" ht="13.5" outlineLevel="0" r="1245">
      <c r="A1245" s="745" t="s">
        <v>2420</v>
      </c>
      <c r="B1245" s="745" t="s">
        <v>2421</v>
      </c>
      <c r="C1245" s="745" t="s">
        <v>1404</v>
      </c>
      <c r="D1245" s="747" t="n">
        <v>7.86</v>
      </c>
    </row>
    <row collapsed="false" customFormat="false" customHeight="true" hidden="true" ht="13.5" outlineLevel="0" r="1246">
      <c r="A1246" s="746" t="n">
        <v>92255</v>
      </c>
      <c r="B1246" s="745" t="s">
        <v>2422</v>
      </c>
      <c r="C1246" s="745" t="s">
        <v>30</v>
      </c>
      <c r="D1246" s="747" t="n">
        <v>159.61</v>
      </c>
    </row>
    <row collapsed="false" customFormat="false" customHeight="true" hidden="true" ht="13.5" outlineLevel="0" r="1247">
      <c r="A1247" s="746" t="n">
        <v>92256</v>
      </c>
      <c r="B1247" s="745" t="s">
        <v>2423</v>
      </c>
      <c r="C1247" s="745" t="s">
        <v>30</v>
      </c>
      <c r="D1247" s="747" t="n">
        <v>201.04</v>
      </c>
    </row>
    <row collapsed="false" customFormat="false" customHeight="true" hidden="true" ht="13.5" outlineLevel="0" r="1248">
      <c r="A1248" s="746" t="n">
        <v>92257</v>
      </c>
      <c r="B1248" s="745" t="s">
        <v>2424</v>
      </c>
      <c r="C1248" s="745" t="s">
        <v>30</v>
      </c>
      <c r="D1248" s="747" t="n">
        <v>241.96</v>
      </c>
    </row>
    <row collapsed="false" customFormat="false" customHeight="true" hidden="true" ht="13.5" outlineLevel="0" r="1249">
      <c r="A1249" s="746" t="n">
        <v>92258</v>
      </c>
      <c r="B1249" s="745" t="s">
        <v>2425</v>
      </c>
      <c r="C1249" s="745" t="s">
        <v>30</v>
      </c>
      <c r="D1249" s="747" t="n">
        <v>307.78</v>
      </c>
    </row>
    <row collapsed="false" customFormat="false" customHeight="true" hidden="true" ht="13.5" outlineLevel="0" r="1250">
      <c r="A1250" s="746" t="n">
        <v>92568</v>
      </c>
      <c r="B1250" s="745" t="s">
        <v>2426</v>
      </c>
      <c r="C1250" s="745" t="s">
        <v>52</v>
      </c>
      <c r="D1250" s="747" t="n">
        <v>70.8</v>
      </c>
    </row>
    <row collapsed="false" customFormat="false" customHeight="true" hidden="true" ht="13.5" outlineLevel="0" r="1251">
      <c r="A1251" s="746" t="n">
        <v>92569</v>
      </c>
      <c r="B1251" s="745" t="s">
        <v>2427</v>
      </c>
      <c r="C1251" s="745" t="s">
        <v>52</v>
      </c>
      <c r="D1251" s="747" t="n">
        <v>32.12</v>
      </c>
    </row>
    <row collapsed="false" customFormat="false" customHeight="true" hidden="true" ht="13.5" outlineLevel="0" r="1252">
      <c r="A1252" s="746" t="n">
        <v>92570</v>
      </c>
      <c r="B1252" s="745" t="s">
        <v>2428</v>
      </c>
      <c r="C1252" s="745" t="s">
        <v>52</v>
      </c>
      <c r="D1252" s="747" t="n">
        <v>14.66</v>
      </c>
    </row>
    <row collapsed="false" customFormat="false" customHeight="true" hidden="true" ht="13.5" outlineLevel="0" r="1253">
      <c r="A1253" s="746" t="n">
        <v>92571</v>
      </c>
      <c r="B1253" s="745" t="s">
        <v>2429</v>
      </c>
      <c r="C1253" s="745" t="s">
        <v>52</v>
      </c>
      <c r="D1253" s="747" t="n">
        <v>78.43</v>
      </c>
    </row>
    <row collapsed="false" customFormat="false" customHeight="true" hidden="true" ht="13.5" outlineLevel="0" r="1254">
      <c r="A1254" s="746" t="n">
        <v>92572</v>
      </c>
      <c r="B1254" s="745" t="s">
        <v>2430</v>
      </c>
      <c r="C1254" s="745" t="s">
        <v>52</v>
      </c>
      <c r="D1254" s="747" t="n">
        <v>36.79</v>
      </c>
    </row>
    <row collapsed="false" customFormat="false" customHeight="true" hidden="true" ht="13.5" outlineLevel="0" r="1255">
      <c r="A1255" s="746" t="n">
        <v>92573</v>
      </c>
      <c r="B1255" s="745" t="s">
        <v>2431</v>
      </c>
      <c r="C1255" s="745" t="s">
        <v>52</v>
      </c>
      <c r="D1255" s="747" t="n">
        <v>17.91</v>
      </c>
    </row>
    <row collapsed="false" customFormat="false" customHeight="true" hidden="true" ht="13.5" outlineLevel="0" r="1256">
      <c r="A1256" s="746" t="n">
        <v>92574</v>
      </c>
      <c r="B1256" s="745" t="s">
        <v>2432</v>
      </c>
      <c r="C1256" s="745" t="s">
        <v>52</v>
      </c>
      <c r="D1256" s="747" t="n">
        <v>77.27</v>
      </c>
    </row>
    <row collapsed="false" customFormat="false" customHeight="true" hidden="true" ht="13.5" outlineLevel="0" r="1257">
      <c r="A1257" s="746" t="n">
        <v>92575</v>
      </c>
      <c r="B1257" s="745" t="s">
        <v>2433</v>
      </c>
      <c r="C1257" s="745" t="s">
        <v>52</v>
      </c>
      <c r="D1257" s="747" t="n">
        <v>32.19</v>
      </c>
    </row>
    <row collapsed="false" customFormat="false" customHeight="true" hidden="true" ht="13.5" outlineLevel="0" r="1258">
      <c r="A1258" s="746" t="n">
        <v>92576</v>
      </c>
      <c r="B1258" s="745" t="s">
        <v>2434</v>
      </c>
      <c r="C1258" s="745" t="s">
        <v>52</v>
      </c>
      <c r="D1258" s="747" t="n">
        <v>11.92</v>
      </c>
    </row>
    <row collapsed="false" customFormat="false" customHeight="true" hidden="true" ht="13.5" outlineLevel="0" r="1259">
      <c r="A1259" s="746" t="n">
        <v>92577</v>
      </c>
      <c r="B1259" s="745" t="s">
        <v>2435</v>
      </c>
      <c r="C1259" s="745" t="s">
        <v>52</v>
      </c>
      <c r="D1259" s="747" t="n">
        <v>85.19</v>
      </c>
    </row>
    <row collapsed="false" customFormat="false" customHeight="true" hidden="true" ht="13.5" outlineLevel="0" r="1260">
      <c r="A1260" s="746" t="n">
        <v>92578</v>
      </c>
      <c r="B1260" s="745" t="s">
        <v>2436</v>
      </c>
      <c r="C1260" s="745" t="s">
        <v>52</v>
      </c>
      <c r="D1260" s="747" t="n">
        <v>36.59</v>
      </c>
    </row>
    <row collapsed="false" customFormat="false" customHeight="true" hidden="true" ht="13.5" outlineLevel="0" r="1261">
      <c r="A1261" s="746" t="n">
        <v>92579</v>
      </c>
      <c r="B1261" s="745" t="s">
        <v>2437</v>
      </c>
      <c r="C1261" s="745" t="s">
        <v>52</v>
      </c>
      <c r="D1261" s="747" t="n">
        <v>14.52</v>
      </c>
    </row>
    <row collapsed="false" customFormat="false" customHeight="true" hidden="true" ht="13.5" outlineLevel="0" r="1262">
      <c r="A1262" s="746" t="n">
        <v>92580</v>
      </c>
      <c r="B1262" s="745" t="s">
        <v>2438</v>
      </c>
      <c r="C1262" s="745" t="s">
        <v>52</v>
      </c>
      <c r="D1262" s="747" t="n">
        <v>34.5</v>
      </c>
    </row>
    <row collapsed="false" customFormat="false" customHeight="true" hidden="true" ht="13.5" outlineLevel="0" r="1263">
      <c r="A1263" s="746" t="n">
        <v>92581</v>
      </c>
      <c r="B1263" s="745" t="s">
        <v>2439</v>
      </c>
      <c r="C1263" s="745" t="s">
        <v>52</v>
      </c>
      <c r="D1263" s="747" t="n">
        <v>35.71</v>
      </c>
    </row>
    <row collapsed="false" customFormat="false" customHeight="true" hidden="true" ht="13.5" outlineLevel="0" r="1264">
      <c r="A1264" s="746" t="n">
        <v>92582</v>
      </c>
      <c r="B1264" s="745" t="s">
        <v>2440</v>
      </c>
      <c r="C1264" s="745" t="s">
        <v>30</v>
      </c>
      <c r="D1264" s="747" t="n">
        <v>508.44</v>
      </c>
    </row>
    <row collapsed="false" customFormat="false" customHeight="true" hidden="true" ht="13.5" outlineLevel="0" r="1265">
      <c r="A1265" s="746" t="n">
        <v>92584</v>
      </c>
      <c r="B1265" s="745" t="s">
        <v>2441</v>
      </c>
      <c r="C1265" s="745" t="s">
        <v>30</v>
      </c>
      <c r="D1265" s="747" t="n">
        <v>586.04</v>
      </c>
    </row>
    <row collapsed="false" customFormat="false" customHeight="true" hidden="true" ht="13.5" outlineLevel="0" r="1266">
      <c r="A1266" s="746" t="n">
        <v>92586</v>
      </c>
      <c r="B1266" s="745" t="s">
        <v>2442</v>
      </c>
      <c r="C1266" s="745" t="s">
        <v>30</v>
      </c>
      <c r="D1266" s="747" t="n">
        <v>663.64</v>
      </c>
    </row>
    <row collapsed="false" customFormat="false" customHeight="true" hidden="true" ht="13.5" outlineLevel="0" r="1267">
      <c r="A1267" s="746" t="n">
        <v>92588</v>
      </c>
      <c r="B1267" s="745" t="s">
        <v>2443</v>
      </c>
      <c r="C1267" s="745" t="s">
        <v>30</v>
      </c>
      <c r="D1267" s="747" t="n">
        <v>836.25</v>
      </c>
    </row>
    <row collapsed="false" customFormat="false" customHeight="true" hidden="true" ht="13.5" outlineLevel="0" r="1268">
      <c r="A1268" s="746" t="n">
        <v>92590</v>
      </c>
      <c r="B1268" s="745" t="s">
        <v>2444</v>
      </c>
      <c r="C1268" s="745" t="s">
        <v>30</v>
      </c>
      <c r="D1268" s="747" t="n">
        <v>913.85</v>
      </c>
    </row>
    <row collapsed="false" customFormat="false" customHeight="true" hidden="true" ht="13.5" outlineLevel="0" r="1269">
      <c r="A1269" s="746" t="n">
        <v>92592</v>
      </c>
      <c r="B1269" s="745" t="s">
        <v>2445</v>
      </c>
      <c r="C1269" s="745" t="s">
        <v>30</v>
      </c>
      <c r="D1269" s="748" t="n">
        <v>1032.37</v>
      </c>
    </row>
    <row collapsed="false" customFormat="false" customHeight="true" hidden="true" ht="13.5" outlineLevel="0" r="1270">
      <c r="A1270" s="746" t="n">
        <v>92593</v>
      </c>
      <c r="B1270" s="745" t="s">
        <v>2446</v>
      </c>
      <c r="C1270" s="745" t="s">
        <v>1404</v>
      </c>
      <c r="D1270" s="747" t="n">
        <v>7.81</v>
      </c>
    </row>
    <row collapsed="false" customFormat="false" customHeight="true" hidden="true" ht="13.5" outlineLevel="0" r="1271">
      <c r="A1271" s="746" t="n">
        <v>92594</v>
      </c>
      <c r="B1271" s="745" t="s">
        <v>2447</v>
      </c>
      <c r="C1271" s="745" t="s">
        <v>30</v>
      </c>
      <c r="D1271" s="748" t="n">
        <v>1178.67</v>
      </c>
    </row>
    <row collapsed="false" customFormat="false" customHeight="true" hidden="true" ht="13.5" outlineLevel="0" r="1272">
      <c r="A1272" s="746" t="n">
        <v>92596</v>
      </c>
      <c r="B1272" s="745" t="s">
        <v>2448</v>
      </c>
      <c r="C1272" s="745" t="s">
        <v>30</v>
      </c>
      <c r="D1272" s="748" t="n">
        <v>1324.64</v>
      </c>
    </row>
    <row collapsed="false" customFormat="false" customHeight="true" hidden="true" ht="13.5" outlineLevel="0" r="1273">
      <c r="A1273" s="746" t="n">
        <v>92598</v>
      </c>
      <c r="B1273" s="745" t="s">
        <v>2449</v>
      </c>
      <c r="C1273" s="745" t="s">
        <v>30</v>
      </c>
      <c r="D1273" s="748" t="n">
        <v>1402.25</v>
      </c>
    </row>
    <row collapsed="false" customFormat="false" customHeight="true" hidden="true" ht="13.5" outlineLevel="0" r="1274">
      <c r="A1274" s="746" t="n">
        <v>92600</v>
      </c>
      <c r="B1274" s="745" t="s">
        <v>2450</v>
      </c>
      <c r="C1274" s="745" t="s">
        <v>30</v>
      </c>
      <c r="D1274" s="748" t="n">
        <v>1494.96</v>
      </c>
    </row>
    <row collapsed="false" customFormat="false" customHeight="true" hidden="true" ht="13.5" outlineLevel="0" r="1275">
      <c r="A1275" s="746" t="n">
        <v>92602</v>
      </c>
      <c r="B1275" s="745" t="s">
        <v>2451</v>
      </c>
      <c r="C1275" s="745" t="s">
        <v>30</v>
      </c>
      <c r="D1275" s="747" t="n">
        <v>508.44</v>
      </c>
    </row>
    <row collapsed="false" customFormat="false" customHeight="true" hidden="true" ht="13.5" outlineLevel="0" r="1276">
      <c r="A1276" s="746" t="n">
        <v>92604</v>
      </c>
      <c r="B1276" s="745" t="s">
        <v>2452</v>
      </c>
      <c r="C1276" s="745" t="s">
        <v>30</v>
      </c>
      <c r="D1276" s="747" t="n">
        <v>570.92</v>
      </c>
    </row>
    <row collapsed="false" customFormat="false" customHeight="true" hidden="true" ht="13.5" outlineLevel="0" r="1277">
      <c r="A1277" s="746" t="n">
        <v>92606</v>
      </c>
      <c r="B1277" s="745" t="s">
        <v>2453</v>
      </c>
      <c r="C1277" s="745" t="s">
        <v>30</v>
      </c>
      <c r="D1277" s="747" t="n">
        <v>648.53</v>
      </c>
    </row>
    <row collapsed="false" customFormat="false" customHeight="true" hidden="true" ht="13.5" outlineLevel="0" r="1278">
      <c r="A1278" s="746" t="n">
        <v>92608</v>
      </c>
      <c r="B1278" s="745" t="s">
        <v>2454</v>
      </c>
      <c r="C1278" s="745" t="s">
        <v>30</v>
      </c>
      <c r="D1278" s="747" t="n">
        <v>806.02</v>
      </c>
    </row>
    <row collapsed="false" customFormat="false" customHeight="true" hidden="true" ht="13.5" outlineLevel="0" r="1279">
      <c r="A1279" s="746" t="n">
        <v>92610</v>
      </c>
      <c r="B1279" s="745" t="s">
        <v>2455</v>
      </c>
      <c r="C1279" s="745" t="s">
        <v>30</v>
      </c>
      <c r="D1279" s="747" t="n">
        <v>883.62</v>
      </c>
    </row>
    <row collapsed="false" customFormat="false" customHeight="true" hidden="true" ht="13.5" outlineLevel="0" r="1280">
      <c r="A1280" s="746" t="n">
        <v>92612</v>
      </c>
      <c r="B1280" s="745" t="s">
        <v>2456</v>
      </c>
      <c r="C1280" s="745" t="s">
        <v>30</v>
      </c>
      <c r="D1280" s="748" t="n">
        <v>1002.14</v>
      </c>
    </row>
    <row collapsed="false" customFormat="false" customHeight="true" hidden="true" ht="13.5" outlineLevel="0" r="1281">
      <c r="A1281" s="746" t="n">
        <v>92614</v>
      </c>
      <c r="B1281" s="745" t="s">
        <v>2457</v>
      </c>
      <c r="C1281" s="745" t="s">
        <v>30</v>
      </c>
      <c r="D1281" s="748" t="n">
        <v>1118.2</v>
      </c>
    </row>
    <row collapsed="false" customFormat="false" customHeight="true" hidden="true" ht="13.5" outlineLevel="0" r="1282">
      <c r="A1282" s="746" t="n">
        <v>92616</v>
      </c>
      <c r="B1282" s="745" t="s">
        <v>2458</v>
      </c>
      <c r="C1282" s="745" t="s">
        <v>30</v>
      </c>
      <c r="D1282" s="748" t="n">
        <v>1279.3</v>
      </c>
    </row>
    <row collapsed="false" customFormat="false" customHeight="true" hidden="true" ht="13.5" outlineLevel="0" r="1283">
      <c r="A1283" s="746" t="n">
        <v>92618</v>
      </c>
      <c r="B1283" s="745" t="s">
        <v>2459</v>
      </c>
      <c r="C1283" s="745" t="s">
        <v>30</v>
      </c>
      <c r="D1283" s="748" t="n">
        <v>1356.9</v>
      </c>
    </row>
    <row collapsed="false" customFormat="false" customHeight="true" hidden="true" ht="13.5" outlineLevel="0" r="1284">
      <c r="A1284" s="746" t="n">
        <v>92620</v>
      </c>
      <c r="B1284" s="745" t="s">
        <v>2460</v>
      </c>
      <c r="C1284" s="745" t="s">
        <v>30</v>
      </c>
      <c r="D1284" s="748" t="n">
        <v>1434.5</v>
      </c>
    </row>
    <row collapsed="false" customFormat="false" customHeight="true" hidden="true" ht="13.5" outlineLevel="0" r="1285">
      <c r="A1285" s="746" t="n">
        <v>94444</v>
      </c>
      <c r="B1285" s="745" t="s">
        <v>2461</v>
      </c>
      <c r="C1285" s="745" t="s">
        <v>52</v>
      </c>
      <c r="D1285" s="747" t="n">
        <v>438.16</v>
      </c>
    </row>
    <row collapsed="false" customFormat="false" customHeight="true" hidden="true" ht="13.5" outlineLevel="0" r="1286">
      <c r="A1286" s="745" t="s">
        <v>2462</v>
      </c>
      <c r="B1286" s="745" t="s">
        <v>2463</v>
      </c>
      <c r="C1286" s="745" t="s">
        <v>1747</v>
      </c>
      <c r="D1286" s="747" t="n">
        <v>6.08</v>
      </c>
    </row>
    <row collapsed="false" customFormat="false" customHeight="true" hidden="true" ht="13.5" outlineLevel="0" r="1287">
      <c r="A1287" s="745" t="s">
        <v>2464</v>
      </c>
      <c r="B1287" s="745" t="s">
        <v>2465</v>
      </c>
      <c r="C1287" s="745" t="s">
        <v>236</v>
      </c>
      <c r="D1287" s="747" t="n">
        <v>33.41</v>
      </c>
    </row>
    <row collapsed="false" customFormat="false" customHeight="true" hidden="true" ht="13.5" outlineLevel="0" r="1288">
      <c r="A1288" s="745" t="s">
        <v>2466</v>
      </c>
      <c r="B1288" s="745" t="s">
        <v>2467</v>
      </c>
      <c r="C1288" s="745" t="s">
        <v>236</v>
      </c>
      <c r="D1288" s="747" t="n">
        <v>94.45</v>
      </c>
    </row>
    <row collapsed="false" customFormat="false" customHeight="true" hidden="true" ht="13.5" outlineLevel="0" r="1289">
      <c r="A1289" s="745" t="s">
        <v>2468</v>
      </c>
      <c r="B1289" s="745" t="s">
        <v>2469</v>
      </c>
      <c r="C1289" s="745" t="s">
        <v>236</v>
      </c>
      <c r="D1289" s="747" t="n">
        <v>31.91</v>
      </c>
    </row>
    <row collapsed="false" customFormat="false" customHeight="true" hidden="true" ht="13.5" outlineLevel="0" r="1290">
      <c r="A1290" s="745" t="s">
        <v>2470</v>
      </c>
      <c r="B1290" s="745" t="s">
        <v>2471</v>
      </c>
      <c r="C1290" s="745" t="s">
        <v>236</v>
      </c>
      <c r="D1290" s="747" t="n">
        <v>28.51</v>
      </c>
    </row>
    <row collapsed="false" customFormat="false" customHeight="true" hidden="true" ht="13.5" outlineLevel="0" r="1291">
      <c r="A1291" s="745" t="s">
        <v>2472</v>
      </c>
      <c r="B1291" s="745" t="s">
        <v>2473</v>
      </c>
      <c r="C1291" s="745" t="s">
        <v>52</v>
      </c>
      <c r="D1291" s="747" t="n">
        <v>5.54</v>
      </c>
    </row>
    <row collapsed="false" customFormat="false" customHeight="true" hidden="true" ht="13.5" outlineLevel="0" r="1292">
      <c r="A1292" s="745" t="s">
        <v>2474</v>
      </c>
      <c r="B1292" s="745" t="s">
        <v>2475</v>
      </c>
      <c r="C1292" s="745" t="s">
        <v>52</v>
      </c>
      <c r="D1292" s="747" t="n">
        <v>10.74</v>
      </c>
    </row>
    <row collapsed="false" customFormat="false" customHeight="true" hidden="true" ht="13.5" outlineLevel="0" r="1293">
      <c r="A1293" s="745" t="s">
        <v>2476</v>
      </c>
      <c r="B1293" s="745" t="s">
        <v>2477</v>
      </c>
      <c r="C1293" s="745" t="s">
        <v>2478</v>
      </c>
      <c r="D1293" s="747" t="n">
        <v>90.61</v>
      </c>
    </row>
    <row collapsed="false" customFormat="false" customHeight="true" hidden="true" ht="13.5" outlineLevel="0" r="1294">
      <c r="A1294" s="745" t="s">
        <v>2479</v>
      </c>
      <c r="B1294" s="745" t="s">
        <v>2480</v>
      </c>
      <c r="C1294" s="745" t="s">
        <v>2478</v>
      </c>
      <c r="D1294" s="747" t="n">
        <v>107.54</v>
      </c>
    </row>
    <row collapsed="false" customFormat="false" customHeight="true" hidden="true" ht="13.5" outlineLevel="0" r="1295">
      <c r="A1295" s="745" t="s">
        <v>2481</v>
      </c>
      <c r="B1295" s="745" t="s">
        <v>2482</v>
      </c>
      <c r="C1295" s="745" t="s">
        <v>2478</v>
      </c>
      <c r="D1295" s="747" t="n">
        <v>66.86</v>
      </c>
    </row>
    <row collapsed="false" customFormat="false" customHeight="true" hidden="true" ht="13.5" outlineLevel="0" r="1296">
      <c r="A1296" s="745" t="s">
        <v>2483</v>
      </c>
      <c r="B1296" s="745" t="s">
        <v>2484</v>
      </c>
      <c r="C1296" s="745" t="s">
        <v>2478</v>
      </c>
      <c r="D1296" s="747" t="n">
        <v>114.17</v>
      </c>
    </row>
    <row collapsed="false" customFormat="false" customHeight="true" hidden="true" ht="13.5" outlineLevel="0" r="1297">
      <c r="A1297" s="745" t="s">
        <v>2485</v>
      </c>
      <c r="B1297" s="745" t="s">
        <v>2486</v>
      </c>
      <c r="C1297" s="745" t="s">
        <v>52</v>
      </c>
      <c r="D1297" s="747" t="n">
        <v>44.27</v>
      </c>
    </row>
    <row collapsed="false" customFormat="false" customHeight="true" hidden="true" ht="13.5" outlineLevel="0" r="1298">
      <c r="A1298" s="745" t="s">
        <v>2487</v>
      </c>
      <c r="B1298" s="745" t="s">
        <v>2488</v>
      </c>
      <c r="C1298" s="745" t="s">
        <v>236</v>
      </c>
      <c r="D1298" s="747" t="n">
        <v>73.93</v>
      </c>
    </row>
    <row collapsed="false" customFormat="false" customHeight="true" hidden="true" ht="13.5" outlineLevel="0" r="1299">
      <c r="A1299" s="745" t="s">
        <v>2489</v>
      </c>
      <c r="B1299" s="745" t="s">
        <v>2490</v>
      </c>
      <c r="C1299" s="745" t="s">
        <v>236</v>
      </c>
      <c r="D1299" s="747" t="n">
        <v>49.04</v>
      </c>
    </row>
    <row collapsed="false" customFormat="false" customHeight="true" hidden="true" ht="13.5" outlineLevel="0" r="1300">
      <c r="A1300" s="745" t="s">
        <v>2491</v>
      </c>
      <c r="B1300" s="745" t="s">
        <v>2492</v>
      </c>
      <c r="C1300" s="745" t="s">
        <v>236</v>
      </c>
      <c r="D1300" s="747" t="n">
        <v>68</v>
      </c>
    </row>
    <row collapsed="false" customFormat="false" customHeight="true" hidden="true" ht="13.5" outlineLevel="0" r="1301">
      <c r="A1301" s="745" t="s">
        <v>2493</v>
      </c>
      <c r="B1301" s="745" t="s">
        <v>2494</v>
      </c>
      <c r="C1301" s="745" t="s">
        <v>236</v>
      </c>
      <c r="D1301" s="747" t="n">
        <v>49.79</v>
      </c>
    </row>
    <row collapsed="false" customFormat="false" customHeight="true" hidden="true" ht="13.5" outlineLevel="0" r="1302">
      <c r="A1302" s="746" t="n">
        <v>83651</v>
      </c>
      <c r="B1302" s="745" t="s">
        <v>2495</v>
      </c>
      <c r="C1302" s="745" t="s">
        <v>236</v>
      </c>
      <c r="D1302" s="747" t="n">
        <v>36.31</v>
      </c>
    </row>
    <row collapsed="false" customFormat="false" customHeight="true" hidden="true" ht="13.5" outlineLevel="0" r="1303">
      <c r="A1303" s="746" t="n">
        <v>83656</v>
      </c>
      <c r="B1303" s="745" t="s">
        <v>2496</v>
      </c>
      <c r="C1303" s="745" t="s">
        <v>52</v>
      </c>
      <c r="D1303" s="747" t="n">
        <v>36.95</v>
      </c>
    </row>
    <row collapsed="false" customFormat="false" customHeight="true" hidden="true" ht="13.5" outlineLevel="0" r="1304">
      <c r="A1304" s="746" t="n">
        <v>83658</v>
      </c>
      <c r="B1304" s="745" t="s">
        <v>2497</v>
      </c>
      <c r="C1304" s="745" t="s">
        <v>236</v>
      </c>
      <c r="D1304" s="747" t="n">
        <v>186.99</v>
      </c>
    </row>
    <row collapsed="false" customFormat="false" customHeight="true" hidden="true" ht="13.5" outlineLevel="0" r="1305">
      <c r="A1305" s="746" t="n">
        <v>83661</v>
      </c>
      <c r="B1305" s="745" t="s">
        <v>2498</v>
      </c>
      <c r="C1305" s="745" t="s">
        <v>236</v>
      </c>
      <c r="D1305" s="747" t="n">
        <v>116.24</v>
      </c>
    </row>
    <row collapsed="false" customFormat="false" customHeight="true" hidden="true" ht="13.5" outlineLevel="0" r="1306">
      <c r="A1306" s="746" t="n">
        <v>83662</v>
      </c>
      <c r="B1306" s="745" t="s">
        <v>2499</v>
      </c>
      <c r="C1306" s="745" t="s">
        <v>2478</v>
      </c>
      <c r="D1306" s="747" t="n">
        <v>102.39</v>
      </c>
    </row>
    <row collapsed="false" customFormat="false" customHeight="true" hidden="true" ht="13.5" outlineLevel="0" r="1307">
      <c r="A1307" s="746" t="n">
        <v>83664</v>
      </c>
      <c r="B1307" s="745" t="s">
        <v>2500</v>
      </c>
      <c r="C1307" s="745" t="s">
        <v>236</v>
      </c>
      <c r="D1307" s="747" t="n">
        <v>72.64</v>
      </c>
    </row>
    <row collapsed="false" customFormat="false" customHeight="true" hidden="true" ht="13.5" outlineLevel="0" r="1308">
      <c r="A1308" s="746" t="n">
        <v>83665</v>
      </c>
      <c r="B1308" s="745" t="s">
        <v>2501</v>
      </c>
      <c r="C1308" s="745" t="s">
        <v>52</v>
      </c>
      <c r="D1308" s="747" t="n">
        <v>7.2</v>
      </c>
    </row>
    <row collapsed="false" customFormat="false" customHeight="true" hidden="true" ht="13.5" outlineLevel="0" r="1309">
      <c r="A1309" s="746" t="n">
        <v>83667</v>
      </c>
      <c r="B1309" s="745" t="s">
        <v>2502</v>
      </c>
      <c r="C1309" s="745" t="s">
        <v>2478</v>
      </c>
      <c r="D1309" s="747" t="n">
        <v>107.31</v>
      </c>
    </row>
    <row collapsed="false" customFormat="false" customHeight="true" hidden="true" ht="13.5" outlineLevel="0" r="1310">
      <c r="A1310" s="746" t="n">
        <v>83668</v>
      </c>
      <c r="B1310" s="745" t="s">
        <v>2503</v>
      </c>
      <c r="C1310" s="745" t="s">
        <v>2478</v>
      </c>
      <c r="D1310" s="747" t="n">
        <v>113.21</v>
      </c>
    </row>
    <row collapsed="false" customFormat="false" customHeight="true" hidden="true" ht="13.5" outlineLevel="0" r="1311">
      <c r="A1311" s="746" t="n">
        <v>83669</v>
      </c>
      <c r="B1311" s="745" t="s">
        <v>2504</v>
      </c>
      <c r="C1311" s="745" t="s">
        <v>52</v>
      </c>
      <c r="D1311" s="747" t="n">
        <v>8.52</v>
      </c>
    </row>
    <row collapsed="false" customFormat="false" customHeight="true" hidden="true" ht="13.5" outlineLevel="0" r="1312">
      <c r="A1312" s="746" t="n">
        <v>83670</v>
      </c>
      <c r="B1312" s="745" t="s">
        <v>2505</v>
      </c>
      <c r="C1312" s="745" t="s">
        <v>236</v>
      </c>
      <c r="D1312" s="747" t="n">
        <v>56.16</v>
      </c>
    </row>
    <row collapsed="false" customFormat="false" customHeight="true" hidden="true" ht="13.5" outlineLevel="0" r="1313">
      <c r="A1313" s="746" t="n">
        <v>83671</v>
      </c>
      <c r="B1313" s="745" t="s">
        <v>2506</v>
      </c>
      <c r="C1313" s="745" t="s">
        <v>236</v>
      </c>
      <c r="D1313" s="747" t="n">
        <v>60.18</v>
      </c>
    </row>
    <row collapsed="false" customFormat="false" customHeight="true" hidden="true" ht="13.5" outlineLevel="0" r="1314">
      <c r="A1314" s="746" t="n">
        <v>83675</v>
      </c>
      <c r="B1314" s="745" t="s">
        <v>2507</v>
      </c>
      <c r="C1314" s="745" t="s">
        <v>236</v>
      </c>
      <c r="D1314" s="747" t="n">
        <v>108.11</v>
      </c>
    </row>
    <row collapsed="false" customFormat="false" customHeight="true" hidden="true" ht="13.5" outlineLevel="0" r="1315">
      <c r="A1315" s="746" t="n">
        <v>83676</v>
      </c>
      <c r="B1315" s="745" t="s">
        <v>2508</v>
      </c>
      <c r="C1315" s="745" t="s">
        <v>236</v>
      </c>
      <c r="D1315" s="747" t="n">
        <v>133.11</v>
      </c>
    </row>
    <row collapsed="false" customFormat="false" customHeight="true" hidden="true" ht="13.5" outlineLevel="0" r="1316">
      <c r="A1316" s="746" t="n">
        <v>83677</v>
      </c>
      <c r="B1316" s="745" t="s">
        <v>2509</v>
      </c>
      <c r="C1316" s="745" t="s">
        <v>236</v>
      </c>
      <c r="D1316" s="747" t="n">
        <v>166.51</v>
      </c>
    </row>
    <row collapsed="false" customFormat="false" customHeight="true" hidden="true" ht="13.5" outlineLevel="0" r="1317">
      <c r="A1317" s="746" t="n">
        <v>83678</v>
      </c>
      <c r="B1317" s="745" t="s">
        <v>2510</v>
      </c>
      <c r="C1317" s="745" t="s">
        <v>236</v>
      </c>
      <c r="D1317" s="747" t="n">
        <v>213.65</v>
      </c>
    </row>
    <row collapsed="false" customFormat="false" customHeight="true" hidden="true" ht="13.5" outlineLevel="0" r="1318">
      <c r="A1318" s="746" t="n">
        <v>83679</v>
      </c>
      <c r="B1318" s="745" t="s">
        <v>2511</v>
      </c>
      <c r="C1318" s="745" t="s">
        <v>236</v>
      </c>
      <c r="D1318" s="747" t="n">
        <v>15.76</v>
      </c>
    </row>
    <row collapsed="false" customFormat="false" customHeight="true" hidden="true" ht="13.5" outlineLevel="0" r="1319">
      <c r="A1319" s="746" t="n">
        <v>83680</v>
      </c>
      <c r="B1319" s="745" t="s">
        <v>2512</v>
      </c>
      <c r="C1319" s="745" t="s">
        <v>236</v>
      </c>
      <c r="D1319" s="747" t="n">
        <v>18.52</v>
      </c>
    </row>
    <row collapsed="false" customFormat="false" customHeight="true" hidden="true" ht="13.5" outlineLevel="0" r="1320">
      <c r="A1320" s="746" t="n">
        <v>83681</v>
      </c>
      <c r="B1320" s="745" t="s">
        <v>2513</v>
      </c>
      <c r="C1320" s="745" t="s">
        <v>236</v>
      </c>
      <c r="D1320" s="747" t="n">
        <v>19.77</v>
      </c>
    </row>
    <row collapsed="false" customFormat="false" customHeight="true" hidden="true" ht="13.5" outlineLevel="0" r="1321">
      <c r="A1321" s="746" t="n">
        <v>83682</v>
      </c>
      <c r="B1321" s="745" t="s">
        <v>2514</v>
      </c>
      <c r="C1321" s="745" t="s">
        <v>2478</v>
      </c>
      <c r="D1321" s="747" t="n">
        <v>114.17</v>
      </c>
    </row>
    <row collapsed="false" customFormat="false" customHeight="true" hidden="true" ht="13.5" outlineLevel="0" r="1322">
      <c r="A1322" s="746" t="n">
        <v>83683</v>
      </c>
      <c r="B1322" s="745" t="s">
        <v>2515</v>
      </c>
      <c r="C1322" s="745" t="s">
        <v>2478</v>
      </c>
      <c r="D1322" s="747" t="n">
        <v>126.21</v>
      </c>
    </row>
    <row collapsed="false" customFormat="false" customHeight="true" hidden="true" ht="13.5" outlineLevel="0" r="1323">
      <c r="A1323" s="746" t="n">
        <v>83729</v>
      </c>
      <c r="B1323" s="745" t="s">
        <v>2516</v>
      </c>
      <c r="C1323" s="745" t="s">
        <v>52</v>
      </c>
      <c r="D1323" s="747" t="n">
        <v>16.56</v>
      </c>
    </row>
    <row collapsed="false" customFormat="false" customHeight="true" hidden="true" ht="13.5" outlineLevel="0" r="1324">
      <c r="A1324" s="746" t="n">
        <v>83739</v>
      </c>
      <c r="B1324" s="745" t="s">
        <v>2517</v>
      </c>
      <c r="C1324" s="745" t="s">
        <v>52</v>
      </c>
      <c r="D1324" s="747" t="n">
        <v>5.88</v>
      </c>
    </row>
    <row collapsed="false" customFormat="false" customHeight="true" hidden="true" ht="13.5" outlineLevel="0" r="1325">
      <c r="A1325" s="746" t="n">
        <v>6454</v>
      </c>
      <c r="B1325" s="745" t="s">
        <v>2518</v>
      </c>
      <c r="C1325" s="745" t="s">
        <v>2478</v>
      </c>
      <c r="D1325" s="747" t="n">
        <v>184.62</v>
      </c>
    </row>
    <row collapsed="false" customFormat="false" customHeight="true" hidden="true" ht="13.5" outlineLevel="0" r="1326">
      <c r="A1326" s="746" t="n">
        <v>73611</v>
      </c>
      <c r="B1326" s="745" t="s">
        <v>2519</v>
      </c>
      <c r="C1326" s="745" t="s">
        <v>2478</v>
      </c>
      <c r="D1326" s="747" t="n">
        <v>405.07</v>
      </c>
    </row>
    <row collapsed="false" customFormat="false" customHeight="true" hidden="true" ht="13.5" outlineLevel="0" r="1327">
      <c r="A1327" s="746" t="n">
        <v>73697</v>
      </c>
      <c r="B1327" s="745" t="s">
        <v>2520</v>
      </c>
      <c r="C1327" s="745" t="s">
        <v>2478</v>
      </c>
      <c r="D1327" s="747" t="n">
        <v>182.69</v>
      </c>
    </row>
    <row collapsed="false" customFormat="false" customHeight="true" hidden="true" ht="13.5" outlineLevel="0" r="1328">
      <c r="A1328" s="746" t="n">
        <v>73698</v>
      </c>
      <c r="B1328" s="745" t="s">
        <v>2521</v>
      </c>
      <c r="C1328" s="745" t="s">
        <v>2478</v>
      </c>
      <c r="D1328" s="747" t="n">
        <v>248.03</v>
      </c>
    </row>
    <row collapsed="false" customFormat="false" customHeight="true" hidden="true" ht="13.5" outlineLevel="0" r="1329">
      <c r="A1329" s="745" t="s">
        <v>2522</v>
      </c>
      <c r="B1329" s="745" t="s">
        <v>2523</v>
      </c>
      <c r="C1329" s="745" t="s">
        <v>52</v>
      </c>
      <c r="D1329" s="747" t="n">
        <v>138.79</v>
      </c>
    </row>
    <row collapsed="false" customFormat="false" customHeight="true" hidden="true" ht="13.5" outlineLevel="0" r="1330">
      <c r="A1330" s="745" t="s">
        <v>2524</v>
      </c>
      <c r="B1330" s="745" t="s">
        <v>2525</v>
      </c>
      <c r="C1330" s="745" t="s">
        <v>52</v>
      </c>
      <c r="D1330" s="747" t="n">
        <v>349.77</v>
      </c>
    </row>
    <row collapsed="false" customFormat="false" customHeight="true" hidden="true" ht="13.5" outlineLevel="0" r="1331">
      <c r="A1331" s="746" t="n">
        <v>92743</v>
      </c>
      <c r="B1331" s="745" t="s">
        <v>2526</v>
      </c>
      <c r="C1331" s="745" t="s">
        <v>2478</v>
      </c>
      <c r="D1331" s="747" t="n">
        <v>509.21</v>
      </c>
    </row>
    <row collapsed="false" customFormat="false" customHeight="true" hidden="true" ht="13.5" outlineLevel="0" r="1332">
      <c r="A1332" s="746" t="n">
        <v>92744</v>
      </c>
      <c r="B1332" s="745" t="s">
        <v>2527</v>
      </c>
      <c r="C1332" s="745" t="s">
        <v>2478</v>
      </c>
      <c r="D1332" s="747" t="n">
        <v>483.12</v>
      </c>
    </row>
    <row collapsed="false" customFormat="false" customHeight="true" hidden="true" ht="13.5" outlineLevel="0" r="1333">
      <c r="A1333" s="746" t="n">
        <v>92745</v>
      </c>
      <c r="B1333" s="745" t="s">
        <v>2528</v>
      </c>
      <c r="C1333" s="745" t="s">
        <v>2478</v>
      </c>
      <c r="D1333" s="747" t="n">
        <v>634.98</v>
      </c>
    </row>
    <row collapsed="false" customFormat="false" customHeight="true" hidden="true" ht="13.5" outlineLevel="0" r="1334">
      <c r="A1334" s="746" t="n">
        <v>92746</v>
      </c>
      <c r="B1334" s="745" t="s">
        <v>2529</v>
      </c>
      <c r="C1334" s="745" t="s">
        <v>2478</v>
      </c>
      <c r="D1334" s="747" t="n">
        <v>576.5</v>
      </c>
    </row>
    <row collapsed="false" customFormat="false" customHeight="true" hidden="true" ht="13.5" outlineLevel="0" r="1335">
      <c r="A1335" s="746" t="n">
        <v>92747</v>
      </c>
      <c r="B1335" s="745" t="s">
        <v>2530</v>
      </c>
      <c r="C1335" s="745" t="s">
        <v>2478</v>
      </c>
      <c r="D1335" s="747" t="n">
        <v>706.62</v>
      </c>
    </row>
    <row collapsed="false" customFormat="false" customHeight="true" hidden="true" ht="13.5" outlineLevel="0" r="1336">
      <c r="A1336" s="746" t="n">
        <v>92748</v>
      </c>
      <c r="B1336" s="745" t="s">
        <v>2531</v>
      </c>
      <c r="C1336" s="745" t="s">
        <v>2478</v>
      </c>
      <c r="D1336" s="747" t="n">
        <v>630.06</v>
      </c>
    </row>
    <row collapsed="false" customFormat="false" customHeight="true" hidden="true" ht="13.5" outlineLevel="0" r="1337">
      <c r="A1337" s="746" t="n">
        <v>92749</v>
      </c>
      <c r="B1337" s="745" t="s">
        <v>2532</v>
      </c>
      <c r="C1337" s="745" t="s">
        <v>2478</v>
      </c>
      <c r="D1337" s="747" t="n">
        <v>728.12</v>
      </c>
    </row>
    <row collapsed="false" customFormat="false" customHeight="true" hidden="true" ht="13.5" outlineLevel="0" r="1338">
      <c r="A1338" s="746" t="n">
        <v>92750</v>
      </c>
      <c r="B1338" s="745" t="s">
        <v>2533</v>
      </c>
      <c r="C1338" s="745" t="s">
        <v>2478</v>
      </c>
      <c r="D1338" s="748" t="n">
        <v>1259.24</v>
      </c>
    </row>
    <row collapsed="false" customFormat="false" customHeight="true" hidden="true" ht="13.5" outlineLevel="0" r="1339">
      <c r="A1339" s="746" t="n">
        <v>92751</v>
      </c>
      <c r="B1339" s="745" t="s">
        <v>2534</v>
      </c>
      <c r="C1339" s="745" t="s">
        <v>2478</v>
      </c>
      <c r="D1339" s="748" t="n">
        <v>1567.96</v>
      </c>
    </row>
    <row collapsed="false" customFormat="false" customHeight="true" hidden="true" ht="13.5" outlineLevel="0" r="1340">
      <c r="A1340" s="746" t="n">
        <v>92752</v>
      </c>
      <c r="B1340" s="745" t="s">
        <v>2535</v>
      </c>
      <c r="C1340" s="745" t="s">
        <v>2478</v>
      </c>
      <c r="D1340" s="748" t="n">
        <v>1875.43</v>
      </c>
    </row>
    <row collapsed="false" customFormat="false" customHeight="true" hidden="true" ht="13.5" outlineLevel="0" r="1341">
      <c r="A1341" s="746" t="n">
        <v>92753</v>
      </c>
      <c r="B1341" s="745" t="s">
        <v>2536</v>
      </c>
      <c r="C1341" s="745" t="s">
        <v>2478</v>
      </c>
      <c r="D1341" s="747" t="n">
        <v>486.55</v>
      </c>
    </row>
    <row collapsed="false" customFormat="false" customHeight="true" hidden="true" ht="13.5" outlineLevel="0" r="1342">
      <c r="A1342" s="746" t="n">
        <v>92754</v>
      </c>
      <c r="B1342" s="745" t="s">
        <v>2537</v>
      </c>
      <c r="C1342" s="745" t="s">
        <v>2478</v>
      </c>
      <c r="D1342" s="747" t="n">
        <v>445.2</v>
      </c>
    </row>
    <row collapsed="false" customFormat="false" customHeight="true" hidden="true" ht="13.5" outlineLevel="0" r="1343">
      <c r="A1343" s="746" t="n">
        <v>92755</v>
      </c>
      <c r="B1343" s="745" t="s">
        <v>2538</v>
      </c>
      <c r="C1343" s="745" t="s">
        <v>52</v>
      </c>
      <c r="D1343" s="747" t="n">
        <v>187.65</v>
      </c>
    </row>
    <row collapsed="false" customFormat="false" customHeight="true" hidden="true" ht="13.5" outlineLevel="0" r="1344">
      <c r="A1344" s="746" t="n">
        <v>92756</v>
      </c>
      <c r="B1344" s="745" t="s">
        <v>2539</v>
      </c>
      <c r="C1344" s="745" t="s">
        <v>52</v>
      </c>
      <c r="D1344" s="747" t="n">
        <v>212.79</v>
      </c>
    </row>
    <row collapsed="false" customFormat="false" customHeight="true" hidden="true" ht="13.5" outlineLevel="0" r="1345">
      <c r="A1345" s="746" t="n">
        <v>92757</v>
      </c>
      <c r="B1345" s="745" t="s">
        <v>2540</v>
      </c>
      <c r="C1345" s="745" t="s">
        <v>52</v>
      </c>
      <c r="D1345" s="747" t="n">
        <v>243.3</v>
      </c>
    </row>
    <row collapsed="false" customFormat="false" customHeight="true" hidden="true" ht="13.5" outlineLevel="0" r="1346">
      <c r="A1346" s="746" t="n">
        <v>92758</v>
      </c>
      <c r="B1346" s="745" t="s">
        <v>2541</v>
      </c>
      <c r="C1346" s="745" t="s">
        <v>2478</v>
      </c>
      <c r="D1346" s="747" t="n">
        <v>583.43</v>
      </c>
    </row>
    <row collapsed="false" customFormat="false" customHeight="true" hidden="true" ht="13.5" outlineLevel="0" r="1347">
      <c r="A1347" s="745" t="s">
        <v>2542</v>
      </c>
      <c r="B1347" s="745" t="s">
        <v>2543</v>
      </c>
      <c r="C1347" s="745" t="s">
        <v>2478</v>
      </c>
      <c r="D1347" s="747" t="n">
        <v>358.97</v>
      </c>
    </row>
    <row collapsed="false" customFormat="false" customHeight="true" hidden="true" ht="13.5" outlineLevel="0" r="1348">
      <c r="A1348" s="745" t="s">
        <v>2544</v>
      </c>
      <c r="B1348" s="745" t="s">
        <v>2545</v>
      </c>
      <c r="C1348" s="745" t="s">
        <v>2478</v>
      </c>
      <c r="D1348" s="747" t="n">
        <v>566.04</v>
      </c>
    </row>
    <row collapsed="false" customFormat="false" customHeight="true" hidden="true" ht="13.5" outlineLevel="0" r="1349">
      <c r="A1349" s="745" t="s">
        <v>2546</v>
      </c>
      <c r="B1349" s="745" t="s">
        <v>2547</v>
      </c>
      <c r="C1349" s="745" t="s">
        <v>2478</v>
      </c>
      <c r="D1349" s="747" t="n">
        <v>486.41</v>
      </c>
    </row>
    <row collapsed="false" customFormat="false" customHeight="true" hidden="true" ht="13.5" outlineLevel="0" r="1350">
      <c r="A1350" s="745" t="s">
        <v>2548</v>
      </c>
      <c r="B1350" s="745" t="s">
        <v>2549</v>
      </c>
      <c r="C1350" s="745" t="s">
        <v>2478</v>
      </c>
      <c r="D1350" s="747" t="n">
        <v>302.54</v>
      </c>
    </row>
    <row collapsed="false" customFormat="false" customHeight="true" hidden="true" ht="13.5" outlineLevel="0" r="1351">
      <c r="A1351" s="745" t="s">
        <v>2550</v>
      </c>
      <c r="B1351" s="745" t="s">
        <v>2551</v>
      </c>
      <c r="C1351" s="745" t="s">
        <v>2478</v>
      </c>
      <c r="D1351" s="747" t="n">
        <v>152.02</v>
      </c>
    </row>
    <row collapsed="false" customFormat="false" customHeight="true" hidden="true" ht="13.5" outlineLevel="0" r="1352">
      <c r="A1352" s="746" t="n">
        <v>91069</v>
      </c>
      <c r="B1352" s="745" t="s">
        <v>2552</v>
      </c>
      <c r="C1352" s="745" t="s">
        <v>52</v>
      </c>
      <c r="D1352" s="747" t="n">
        <v>79.11</v>
      </c>
    </row>
    <row collapsed="false" customFormat="false" customHeight="true" hidden="true" ht="13.5" outlineLevel="0" r="1353">
      <c r="A1353" s="746" t="n">
        <v>91070</v>
      </c>
      <c r="B1353" s="745" t="s">
        <v>2553</v>
      </c>
      <c r="C1353" s="745" t="s">
        <v>52</v>
      </c>
      <c r="D1353" s="747" t="n">
        <v>87.28</v>
      </c>
    </row>
    <row collapsed="false" customFormat="false" customHeight="true" hidden="true" ht="13.5" outlineLevel="0" r="1354">
      <c r="A1354" s="746" t="n">
        <v>91071</v>
      </c>
      <c r="B1354" s="745" t="s">
        <v>2554</v>
      </c>
      <c r="C1354" s="745" t="s">
        <v>52</v>
      </c>
      <c r="D1354" s="747" t="n">
        <v>118.52</v>
      </c>
    </row>
    <row collapsed="false" customFormat="false" customHeight="true" hidden="true" ht="13.5" outlineLevel="0" r="1355">
      <c r="A1355" s="746" t="n">
        <v>91072</v>
      </c>
      <c r="B1355" s="745" t="s">
        <v>2555</v>
      </c>
      <c r="C1355" s="745" t="s">
        <v>52</v>
      </c>
      <c r="D1355" s="747" t="n">
        <v>126.67</v>
      </c>
    </row>
    <row collapsed="false" customFormat="false" customHeight="true" hidden="true" ht="13.5" outlineLevel="0" r="1356">
      <c r="A1356" s="746" t="n">
        <v>91073</v>
      </c>
      <c r="B1356" s="745" t="s">
        <v>2556</v>
      </c>
      <c r="C1356" s="745" t="s">
        <v>52</v>
      </c>
      <c r="D1356" s="747" t="n">
        <v>93.79</v>
      </c>
    </row>
    <row collapsed="false" customFormat="false" customHeight="true" hidden="true" ht="13.5" outlineLevel="0" r="1357">
      <c r="A1357" s="746" t="n">
        <v>91074</v>
      </c>
      <c r="B1357" s="745" t="s">
        <v>2557</v>
      </c>
      <c r="C1357" s="745" t="s">
        <v>52</v>
      </c>
      <c r="D1357" s="747" t="n">
        <v>103.43</v>
      </c>
    </row>
    <row collapsed="false" customFormat="false" customHeight="true" hidden="true" ht="13.5" outlineLevel="0" r="1358">
      <c r="A1358" s="746" t="n">
        <v>91075</v>
      </c>
      <c r="B1358" s="745" t="s">
        <v>2558</v>
      </c>
      <c r="C1358" s="745" t="s">
        <v>52</v>
      </c>
      <c r="D1358" s="747" t="n">
        <v>136.23</v>
      </c>
    </row>
    <row collapsed="false" customFormat="false" customHeight="true" hidden="true" ht="13.5" outlineLevel="0" r="1359">
      <c r="A1359" s="746" t="n">
        <v>91076</v>
      </c>
      <c r="B1359" s="745" t="s">
        <v>2559</v>
      </c>
      <c r="C1359" s="745" t="s">
        <v>52</v>
      </c>
      <c r="D1359" s="747" t="n">
        <v>145.92</v>
      </c>
    </row>
    <row collapsed="false" customFormat="false" customHeight="true" hidden="true" ht="13.5" outlineLevel="0" r="1360">
      <c r="A1360" s="746" t="n">
        <v>91077</v>
      </c>
      <c r="B1360" s="745" t="s">
        <v>2560</v>
      </c>
      <c r="C1360" s="745" t="s">
        <v>52</v>
      </c>
      <c r="D1360" s="747" t="n">
        <v>123.71</v>
      </c>
    </row>
    <row collapsed="false" customFormat="false" customHeight="true" hidden="true" ht="13.5" outlineLevel="0" r="1361">
      <c r="A1361" s="746" t="n">
        <v>91078</v>
      </c>
      <c r="B1361" s="745" t="s">
        <v>2561</v>
      </c>
      <c r="C1361" s="745" t="s">
        <v>52</v>
      </c>
      <c r="D1361" s="747" t="n">
        <v>145.76</v>
      </c>
    </row>
    <row collapsed="false" customFormat="false" customHeight="true" hidden="true" ht="13.5" outlineLevel="0" r="1362">
      <c r="A1362" s="746" t="n">
        <v>91079</v>
      </c>
      <c r="B1362" s="745" t="s">
        <v>2562</v>
      </c>
      <c r="C1362" s="745" t="s">
        <v>52</v>
      </c>
      <c r="D1362" s="747" t="n">
        <v>129.22</v>
      </c>
    </row>
    <row collapsed="false" customFormat="false" customHeight="true" hidden="true" ht="13.5" outlineLevel="0" r="1363">
      <c r="A1363" s="746" t="n">
        <v>91080</v>
      </c>
      <c r="B1363" s="745" t="s">
        <v>2563</v>
      </c>
      <c r="C1363" s="745" t="s">
        <v>52</v>
      </c>
      <c r="D1363" s="747" t="n">
        <v>151.09</v>
      </c>
    </row>
    <row collapsed="false" customFormat="false" customHeight="true" hidden="true" ht="13.5" outlineLevel="0" r="1364">
      <c r="A1364" s="746" t="n">
        <v>91081</v>
      </c>
      <c r="B1364" s="745" t="s">
        <v>2564</v>
      </c>
      <c r="C1364" s="745" t="s">
        <v>52</v>
      </c>
      <c r="D1364" s="747" t="n">
        <v>139.84</v>
      </c>
    </row>
    <row collapsed="false" customFormat="false" customHeight="true" hidden="true" ht="13.5" outlineLevel="0" r="1365">
      <c r="A1365" s="746" t="n">
        <v>91082</v>
      </c>
      <c r="B1365" s="745" t="s">
        <v>2565</v>
      </c>
      <c r="C1365" s="745" t="s">
        <v>52</v>
      </c>
      <c r="D1365" s="747" t="n">
        <v>163.19</v>
      </c>
    </row>
    <row collapsed="false" customFormat="false" customHeight="true" hidden="true" ht="13.5" outlineLevel="0" r="1366">
      <c r="A1366" s="746" t="n">
        <v>91083</v>
      </c>
      <c r="B1366" s="745" t="s">
        <v>2566</v>
      </c>
      <c r="C1366" s="745" t="s">
        <v>52</v>
      </c>
      <c r="D1366" s="747" t="n">
        <v>149.68</v>
      </c>
    </row>
    <row collapsed="false" customFormat="false" customHeight="true" hidden="true" ht="13.5" outlineLevel="0" r="1367">
      <c r="A1367" s="746" t="n">
        <v>91084</v>
      </c>
      <c r="B1367" s="745" t="s">
        <v>2567</v>
      </c>
      <c r="C1367" s="745" t="s">
        <v>52</v>
      </c>
      <c r="D1367" s="747" t="n">
        <v>172.83</v>
      </c>
    </row>
    <row collapsed="false" customFormat="false" customHeight="true" hidden="true" ht="13.5" outlineLevel="0" r="1368">
      <c r="A1368" s="746" t="n">
        <v>91086</v>
      </c>
      <c r="B1368" s="745" t="s">
        <v>2568</v>
      </c>
      <c r="C1368" s="745" t="s">
        <v>52</v>
      </c>
      <c r="D1368" s="747" t="n">
        <v>89.34</v>
      </c>
    </row>
    <row collapsed="false" customFormat="false" customHeight="true" hidden="true" ht="13.5" outlineLevel="0" r="1369">
      <c r="A1369" s="746" t="n">
        <v>91087</v>
      </c>
      <c r="B1369" s="745" t="s">
        <v>2569</v>
      </c>
      <c r="C1369" s="745" t="s">
        <v>52</v>
      </c>
      <c r="D1369" s="747" t="n">
        <v>97.77</v>
      </c>
    </row>
    <row collapsed="false" customFormat="false" customHeight="true" hidden="true" ht="13.5" outlineLevel="0" r="1370">
      <c r="A1370" s="746" t="n">
        <v>91088</v>
      </c>
      <c r="B1370" s="745" t="s">
        <v>2570</v>
      </c>
      <c r="C1370" s="745" t="s">
        <v>52</v>
      </c>
      <c r="D1370" s="747" t="n">
        <v>130.16</v>
      </c>
    </row>
    <row collapsed="false" customFormat="false" customHeight="true" hidden="true" ht="13.5" outlineLevel="0" r="1371">
      <c r="A1371" s="746" t="n">
        <v>91089</v>
      </c>
      <c r="B1371" s="745" t="s">
        <v>2571</v>
      </c>
      <c r="C1371" s="745" t="s">
        <v>52</v>
      </c>
      <c r="D1371" s="747" t="n">
        <v>138.77</v>
      </c>
    </row>
    <row collapsed="false" customFormat="false" customHeight="true" hidden="true" ht="13.5" outlineLevel="0" r="1372">
      <c r="A1372" s="746" t="n">
        <v>91090</v>
      </c>
      <c r="B1372" s="745" t="s">
        <v>2572</v>
      </c>
      <c r="C1372" s="745" t="s">
        <v>52</v>
      </c>
      <c r="D1372" s="747" t="n">
        <v>102.24</v>
      </c>
    </row>
    <row collapsed="false" customFormat="false" customHeight="true" hidden="true" ht="13.5" outlineLevel="0" r="1373">
      <c r="A1373" s="746" t="n">
        <v>91091</v>
      </c>
      <c r="B1373" s="745" t="s">
        <v>2573</v>
      </c>
      <c r="C1373" s="745" t="s">
        <v>52</v>
      </c>
      <c r="D1373" s="747" t="n">
        <v>112.37</v>
      </c>
    </row>
    <row collapsed="false" customFormat="false" customHeight="true" hidden="true" ht="13.5" outlineLevel="0" r="1374">
      <c r="A1374" s="746" t="n">
        <v>91092</v>
      </c>
      <c r="B1374" s="745" t="s">
        <v>2574</v>
      </c>
      <c r="C1374" s="745" t="s">
        <v>52</v>
      </c>
      <c r="D1374" s="747" t="n">
        <v>145.64</v>
      </c>
    </row>
    <row collapsed="false" customFormat="false" customHeight="true" hidden="true" ht="13.5" outlineLevel="0" r="1375">
      <c r="A1375" s="746" t="n">
        <v>91093</v>
      </c>
      <c r="B1375" s="745" t="s">
        <v>2575</v>
      </c>
      <c r="C1375" s="745" t="s">
        <v>52</v>
      </c>
      <c r="D1375" s="747" t="n">
        <v>156.09</v>
      </c>
    </row>
    <row collapsed="false" customFormat="false" customHeight="true" hidden="true" ht="13.5" outlineLevel="0" r="1376">
      <c r="A1376" s="746" t="n">
        <v>91094</v>
      </c>
      <c r="B1376" s="745" t="s">
        <v>2576</v>
      </c>
      <c r="C1376" s="745" t="s">
        <v>52</v>
      </c>
      <c r="D1376" s="747" t="n">
        <v>130.09</v>
      </c>
    </row>
    <row collapsed="false" customFormat="false" customHeight="true" hidden="true" ht="13.5" outlineLevel="0" r="1377">
      <c r="A1377" s="746" t="n">
        <v>91095</v>
      </c>
      <c r="B1377" s="745" t="s">
        <v>2577</v>
      </c>
      <c r="C1377" s="745" t="s">
        <v>52</v>
      </c>
      <c r="D1377" s="747" t="n">
        <v>152.51</v>
      </c>
    </row>
    <row collapsed="false" customFormat="false" customHeight="true" hidden="true" ht="13.5" outlineLevel="0" r="1378">
      <c r="A1378" s="746" t="n">
        <v>91096</v>
      </c>
      <c r="B1378" s="745" t="s">
        <v>2578</v>
      </c>
      <c r="C1378" s="745" t="s">
        <v>52</v>
      </c>
      <c r="D1378" s="747" t="n">
        <v>132.8</v>
      </c>
    </row>
    <row collapsed="false" customFormat="false" customHeight="true" hidden="true" ht="13.5" outlineLevel="0" r="1379">
      <c r="A1379" s="746" t="n">
        <v>91097</v>
      </c>
      <c r="B1379" s="745" t="s">
        <v>2579</v>
      </c>
      <c r="C1379" s="745" t="s">
        <v>52</v>
      </c>
      <c r="D1379" s="747" t="n">
        <v>155.05</v>
      </c>
    </row>
    <row collapsed="false" customFormat="false" customHeight="true" hidden="true" ht="13.5" outlineLevel="0" r="1380">
      <c r="A1380" s="746" t="n">
        <v>91098</v>
      </c>
      <c r="B1380" s="745" t="s">
        <v>2580</v>
      </c>
      <c r="C1380" s="745" t="s">
        <v>52</v>
      </c>
      <c r="D1380" s="747" t="n">
        <v>146.19</v>
      </c>
    </row>
    <row collapsed="false" customFormat="false" customHeight="true" hidden="true" ht="13.5" outlineLevel="0" r="1381">
      <c r="A1381" s="746" t="n">
        <v>91099</v>
      </c>
      <c r="B1381" s="745" t="s">
        <v>2581</v>
      </c>
      <c r="C1381" s="745" t="s">
        <v>52</v>
      </c>
      <c r="D1381" s="747" t="n">
        <v>170.04</v>
      </c>
    </row>
    <row collapsed="false" customFormat="false" customHeight="true" hidden="true" ht="13.5" outlineLevel="0" r="1382">
      <c r="A1382" s="746" t="n">
        <v>91100</v>
      </c>
      <c r="B1382" s="745" t="s">
        <v>2582</v>
      </c>
      <c r="C1382" s="745" t="s">
        <v>52</v>
      </c>
      <c r="D1382" s="747" t="n">
        <v>153.96</v>
      </c>
    </row>
    <row collapsed="false" customFormat="false" customHeight="true" hidden="true" ht="13.5" outlineLevel="0" r="1383">
      <c r="A1383" s="746" t="n">
        <v>91101</v>
      </c>
      <c r="B1383" s="745" t="s">
        <v>2583</v>
      </c>
      <c r="C1383" s="745" t="s">
        <v>52</v>
      </c>
      <c r="D1383" s="747" t="n">
        <v>177.7</v>
      </c>
    </row>
    <row collapsed="false" customFormat="false" customHeight="true" hidden="true" ht="13.5" outlineLevel="0" r="1384">
      <c r="A1384" s="746" t="n">
        <v>93952</v>
      </c>
      <c r="B1384" s="745" t="s">
        <v>2584</v>
      </c>
      <c r="C1384" s="745" t="s">
        <v>236</v>
      </c>
      <c r="D1384" s="747" t="n">
        <v>167.29</v>
      </c>
    </row>
    <row collapsed="false" customFormat="false" customHeight="true" hidden="true" ht="13.5" outlineLevel="0" r="1385">
      <c r="A1385" s="746" t="n">
        <v>93953</v>
      </c>
      <c r="B1385" s="745" t="s">
        <v>2585</v>
      </c>
      <c r="C1385" s="745" t="s">
        <v>236</v>
      </c>
      <c r="D1385" s="747" t="n">
        <v>154.72</v>
      </c>
    </row>
    <row collapsed="false" customFormat="false" customHeight="true" hidden="true" ht="13.5" outlineLevel="0" r="1386">
      <c r="A1386" s="746" t="n">
        <v>93954</v>
      </c>
      <c r="B1386" s="745" t="s">
        <v>2586</v>
      </c>
      <c r="C1386" s="745" t="s">
        <v>236</v>
      </c>
      <c r="D1386" s="747" t="n">
        <v>147.22</v>
      </c>
    </row>
    <row collapsed="false" customFormat="false" customHeight="true" hidden="true" ht="13.5" outlineLevel="0" r="1387">
      <c r="A1387" s="746" t="n">
        <v>93955</v>
      </c>
      <c r="B1387" s="745" t="s">
        <v>2587</v>
      </c>
      <c r="C1387" s="745" t="s">
        <v>236</v>
      </c>
      <c r="D1387" s="747" t="n">
        <v>141.95</v>
      </c>
    </row>
    <row collapsed="false" customFormat="false" customHeight="true" hidden="true" ht="13.5" outlineLevel="0" r="1388">
      <c r="A1388" s="746" t="n">
        <v>93956</v>
      </c>
      <c r="B1388" s="745" t="s">
        <v>2588</v>
      </c>
      <c r="C1388" s="745" t="s">
        <v>236</v>
      </c>
      <c r="D1388" s="747" t="n">
        <v>137.75</v>
      </c>
    </row>
    <row collapsed="false" customFormat="false" customHeight="true" hidden="true" ht="13.5" outlineLevel="0" r="1389">
      <c r="A1389" s="746" t="n">
        <v>93957</v>
      </c>
      <c r="B1389" s="745" t="s">
        <v>2589</v>
      </c>
      <c r="C1389" s="745" t="s">
        <v>236</v>
      </c>
      <c r="D1389" s="747" t="n">
        <v>173.13</v>
      </c>
    </row>
    <row collapsed="false" customFormat="false" customHeight="true" hidden="true" ht="13.5" outlineLevel="0" r="1390">
      <c r="A1390" s="746" t="n">
        <v>93958</v>
      </c>
      <c r="B1390" s="745" t="s">
        <v>2590</v>
      </c>
      <c r="C1390" s="745" t="s">
        <v>236</v>
      </c>
      <c r="D1390" s="747" t="n">
        <v>159.9</v>
      </c>
    </row>
    <row collapsed="false" customFormat="false" customHeight="true" hidden="true" ht="13.5" outlineLevel="0" r="1391">
      <c r="A1391" s="746" t="n">
        <v>93959</v>
      </c>
      <c r="B1391" s="745" t="s">
        <v>2591</v>
      </c>
      <c r="C1391" s="745" t="s">
        <v>236</v>
      </c>
      <c r="D1391" s="747" t="n">
        <v>152.08</v>
      </c>
    </row>
    <row collapsed="false" customFormat="false" customHeight="true" hidden="true" ht="13.5" outlineLevel="0" r="1392">
      <c r="A1392" s="746" t="n">
        <v>93960</v>
      </c>
      <c r="B1392" s="745" t="s">
        <v>2592</v>
      </c>
      <c r="C1392" s="745" t="s">
        <v>236</v>
      </c>
      <c r="D1392" s="747" t="n">
        <v>146.6</v>
      </c>
    </row>
    <row collapsed="false" customFormat="false" customHeight="true" hidden="true" ht="13.5" outlineLevel="0" r="1393">
      <c r="A1393" s="746" t="n">
        <v>93961</v>
      </c>
      <c r="B1393" s="745" t="s">
        <v>2593</v>
      </c>
      <c r="C1393" s="745" t="s">
        <v>236</v>
      </c>
      <c r="D1393" s="747" t="n">
        <v>142.28</v>
      </c>
    </row>
    <row collapsed="false" customFormat="false" customHeight="true" hidden="true" ht="13.5" outlineLevel="0" r="1394">
      <c r="A1394" s="746" t="n">
        <v>93962</v>
      </c>
      <c r="B1394" s="745" t="s">
        <v>2594</v>
      </c>
      <c r="C1394" s="745" t="s">
        <v>236</v>
      </c>
      <c r="D1394" s="747" t="n">
        <v>158.52</v>
      </c>
    </row>
    <row collapsed="false" customFormat="false" customHeight="true" hidden="true" ht="13.5" outlineLevel="0" r="1395">
      <c r="A1395" s="746" t="n">
        <v>93963</v>
      </c>
      <c r="B1395" s="745" t="s">
        <v>2595</v>
      </c>
      <c r="C1395" s="745" t="s">
        <v>236</v>
      </c>
      <c r="D1395" s="747" t="n">
        <v>145.97</v>
      </c>
    </row>
    <row collapsed="false" customFormat="false" customHeight="true" hidden="true" ht="13.5" outlineLevel="0" r="1396">
      <c r="A1396" s="746" t="n">
        <v>93964</v>
      </c>
      <c r="B1396" s="745" t="s">
        <v>2596</v>
      </c>
      <c r="C1396" s="745" t="s">
        <v>236</v>
      </c>
      <c r="D1396" s="747" t="n">
        <v>138.5</v>
      </c>
    </row>
    <row collapsed="false" customFormat="false" customHeight="true" hidden="true" ht="13.5" outlineLevel="0" r="1397">
      <c r="A1397" s="746" t="n">
        <v>93965</v>
      </c>
      <c r="B1397" s="745" t="s">
        <v>2597</v>
      </c>
      <c r="C1397" s="745" t="s">
        <v>236</v>
      </c>
      <c r="D1397" s="747" t="n">
        <v>130.74</v>
      </c>
    </row>
    <row collapsed="false" customFormat="false" customHeight="true" hidden="true" ht="13.5" outlineLevel="0" r="1398">
      <c r="A1398" s="746" t="n">
        <v>93966</v>
      </c>
      <c r="B1398" s="745" t="s">
        <v>2598</v>
      </c>
      <c r="C1398" s="745" t="s">
        <v>236</v>
      </c>
      <c r="D1398" s="747" t="n">
        <v>129.13</v>
      </c>
    </row>
    <row collapsed="false" customFormat="false" customHeight="true" hidden="true" ht="13.5" outlineLevel="0" r="1399">
      <c r="A1399" s="746" t="n">
        <v>93967</v>
      </c>
      <c r="B1399" s="745" t="s">
        <v>2599</v>
      </c>
      <c r="C1399" s="745" t="s">
        <v>236</v>
      </c>
      <c r="D1399" s="747" t="n">
        <v>164.36</v>
      </c>
    </row>
    <row collapsed="false" customFormat="false" customHeight="true" hidden="true" ht="13.5" outlineLevel="0" r="1400">
      <c r="A1400" s="746" t="n">
        <v>93968</v>
      </c>
      <c r="B1400" s="745" t="s">
        <v>2600</v>
      </c>
      <c r="C1400" s="745" t="s">
        <v>236</v>
      </c>
      <c r="D1400" s="747" t="n">
        <v>151.15</v>
      </c>
    </row>
    <row collapsed="false" customFormat="false" customHeight="true" hidden="true" ht="13.5" outlineLevel="0" r="1401">
      <c r="A1401" s="746" t="n">
        <v>93969</v>
      </c>
      <c r="B1401" s="745" t="s">
        <v>2601</v>
      </c>
      <c r="C1401" s="745" t="s">
        <v>236</v>
      </c>
      <c r="D1401" s="747" t="n">
        <v>143.36</v>
      </c>
    </row>
    <row collapsed="false" customFormat="false" customHeight="true" hidden="true" ht="13.5" outlineLevel="0" r="1402">
      <c r="A1402" s="746" t="n">
        <v>93970</v>
      </c>
      <c r="B1402" s="745" t="s">
        <v>2602</v>
      </c>
      <c r="C1402" s="745" t="s">
        <v>236</v>
      </c>
      <c r="D1402" s="747" t="n">
        <v>137.92</v>
      </c>
    </row>
    <row collapsed="false" customFormat="false" customHeight="true" hidden="true" ht="13.5" outlineLevel="0" r="1403">
      <c r="A1403" s="746" t="n">
        <v>93971</v>
      </c>
      <c r="B1403" s="745" t="s">
        <v>2603</v>
      </c>
      <c r="C1403" s="745" t="s">
        <v>236</v>
      </c>
      <c r="D1403" s="747" t="n">
        <v>129.69</v>
      </c>
    </row>
    <row collapsed="false" customFormat="false" customHeight="true" hidden="true" ht="13.5" outlineLevel="0" r="1404">
      <c r="A1404" s="746" t="n">
        <v>95108</v>
      </c>
      <c r="B1404" s="745" t="s">
        <v>2604</v>
      </c>
      <c r="C1404" s="745" t="s">
        <v>30</v>
      </c>
      <c r="D1404" s="747" t="n">
        <v>26.06</v>
      </c>
    </row>
    <row collapsed="false" customFormat="false" customHeight="true" hidden="true" ht="13.5" outlineLevel="0" r="1405">
      <c r="A1405" s="746" t="n">
        <v>83690</v>
      </c>
      <c r="B1405" s="745" t="s">
        <v>2605</v>
      </c>
      <c r="C1405" s="745" t="s">
        <v>2478</v>
      </c>
      <c r="D1405" s="747" t="n">
        <v>572.46</v>
      </c>
    </row>
    <row collapsed="false" customFormat="false" customHeight="true" hidden="true" ht="13.5" outlineLevel="0" r="1406">
      <c r="A1406" s="745" t="s">
        <v>2606</v>
      </c>
      <c r="B1406" s="745" t="s">
        <v>2607</v>
      </c>
      <c r="C1406" s="745" t="s">
        <v>30</v>
      </c>
      <c r="D1406" s="747" t="n">
        <v>308.72</v>
      </c>
    </row>
    <row collapsed="false" customFormat="false" customHeight="true" hidden="true" ht="13.5" outlineLevel="0" r="1407">
      <c r="A1407" s="745" t="s">
        <v>2608</v>
      </c>
      <c r="B1407" s="745" t="s">
        <v>2609</v>
      </c>
      <c r="C1407" s="745" t="s">
        <v>30</v>
      </c>
      <c r="D1407" s="747" t="n">
        <v>629.29</v>
      </c>
    </row>
    <row collapsed="false" customFormat="false" customHeight="true" hidden="true" ht="13.5" outlineLevel="0" r="1408">
      <c r="A1408" s="745" t="s">
        <v>2610</v>
      </c>
      <c r="B1408" s="745" t="s">
        <v>2611</v>
      </c>
      <c r="C1408" s="745" t="s">
        <v>30</v>
      </c>
      <c r="D1408" s="748" t="n">
        <v>1026.97</v>
      </c>
    </row>
    <row collapsed="false" customFormat="false" customHeight="true" hidden="true" ht="13.5" outlineLevel="0" r="1409">
      <c r="A1409" s="745" t="s">
        <v>2612</v>
      </c>
      <c r="B1409" s="745" t="s">
        <v>2613</v>
      </c>
      <c r="C1409" s="745" t="s">
        <v>30</v>
      </c>
      <c r="D1409" s="748" t="n">
        <v>1533.99</v>
      </c>
    </row>
    <row collapsed="false" customFormat="false" customHeight="true" hidden="true" ht="13.5" outlineLevel="0" r="1410">
      <c r="A1410" s="745" t="s">
        <v>2614</v>
      </c>
      <c r="B1410" s="745" t="s">
        <v>2615</v>
      </c>
      <c r="C1410" s="745" t="s">
        <v>30</v>
      </c>
      <c r="D1410" s="748" t="n">
        <v>2157.28</v>
      </c>
    </row>
    <row collapsed="false" customFormat="false" customHeight="true" hidden="true" ht="13.5" outlineLevel="0" r="1411">
      <c r="A1411" s="745" t="s">
        <v>2616</v>
      </c>
      <c r="B1411" s="745" t="s">
        <v>2617</v>
      </c>
      <c r="C1411" s="745" t="s">
        <v>30</v>
      </c>
      <c r="D1411" s="748" t="n">
        <v>2902.34</v>
      </c>
    </row>
    <row collapsed="false" customFormat="false" customHeight="true" hidden="true" ht="13.5" outlineLevel="0" r="1412">
      <c r="A1412" s="745" t="s">
        <v>2618</v>
      </c>
      <c r="B1412" s="745" t="s">
        <v>2619</v>
      </c>
      <c r="C1412" s="745" t="s">
        <v>30</v>
      </c>
      <c r="D1412" s="747" t="n">
        <v>886.69</v>
      </c>
    </row>
    <row collapsed="false" customFormat="false" customHeight="true" hidden="true" ht="13.5" outlineLevel="0" r="1413">
      <c r="A1413" s="745" t="s">
        <v>2620</v>
      </c>
      <c r="B1413" s="745" t="s">
        <v>2621</v>
      </c>
      <c r="C1413" s="745" t="s">
        <v>30</v>
      </c>
      <c r="D1413" s="748" t="n">
        <v>1456.03</v>
      </c>
    </row>
    <row collapsed="false" customFormat="false" customHeight="true" hidden="true" ht="13.5" outlineLevel="0" r="1414">
      <c r="A1414" s="745" t="s">
        <v>2622</v>
      </c>
      <c r="B1414" s="745" t="s">
        <v>2623</v>
      </c>
      <c r="C1414" s="745" t="s">
        <v>30</v>
      </c>
      <c r="D1414" s="748" t="n">
        <v>2179.42</v>
      </c>
    </row>
    <row collapsed="false" customFormat="false" customHeight="true" hidden="true" ht="13.5" outlineLevel="0" r="1415">
      <c r="A1415" s="745" t="s">
        <v>2624</v>
      </c>
      <c r="B1415" s="745" t="s">
        <v>2625</v>
      </c>
      <c r="C1415" s="745" t="s">
        <v>30</v>
      </c>
      <c r="D1415" s="748" t="n">
        <v>2742.48</v>
      </c>
    </row>
    <row collapsed="false" customFormat="false" customHeight="true" hidden="true" ht="13.5" outlineLevel="0" r="1416">
      <c r="A1416" s="745" t="s">
        <v>2626</v>
      </c>
      <c r="B1416" s="745" t="s">
        <v>2627</v>
      </c>
      <c r="C1416" s="745" t="s">
        <v>30</v>
      </c>
      <c r="D1416" s="748" t="n">
        <v>4118.77</v>
      </c>
    </row>
    <row collapsed="false" customFormat="false" customHeight="true" hidden="true" ht="13.5" outlineLevel="0" r="1417">
      <c r="A1417" s="745" t="s">
        <v>2628</v>
      </c>
      <c r="B1417" s="745" t="s">
        <v>2629</v>
      </c>
      <c r="C1417" s="745" t="s">
        <v>30</v>
      </c>
      <c r="D1417" s="748" t="n">
        <v>1143.62</v>
      </c>
    </row>
    <row collapsed="false" customFormat="false" customHeight="true" hidden="true" ht="13.5" outlineLevel="0" r="1418">
      <c r="A1418" s="745" t="s">
        <v>2630</v>
      </c>
      <c r="B1418" s="745" t="s">
        <v>2631</v>
      </c>
      <c r="C1418" s="745" t="s">
        <v>30</v>
      </c>
      <c r="D1418" s="748" t="n">
        <v>1884.58</v>
      </c>
    </row>
    <row collapsed="false" customFormat="false" customHeight="true" hidden="true" ht="13.5" outlineLevel="0" r="1419">
      <c r="A1419" s="745" t="s">
        <v>2632</v>
      </c>
      <c r="B1419" s="745" t="s">
        <v>2633</v>
      </c>
      <c r="C1419" s="745" t="s">
        <v>30</v>
      </c>
      <c r="D1419" s="748" t="n">
        <v>2824.47</v>
      </c>
    </row>
    <row collapsed="false" customFormat="false" customHeight="true" hidden="true" ht="13.5" outlineLevel="0" r="1420">
      <c r="A1420" s="745" t="s">
        <v>2634</v>
      </c>
      <c r="B1420" s="745" t="s">
        <v>2635</v>
      </c>
      <c r="C1420" s="745" t="s">
        <v>30</v>
      </c>
      <c r="D1420" s="748" t="n">
        <v>3971.92</v>
      </c>
    </row>
    <row collapsed="false" customFormat="false" customHeight="true" hidden="true" ht="13.5" outlineLevel="0" r="1421">
      <c r="A1421" s="745" t="s">
        <v>2636</v>
      </c>
      <c r="B1421" s="745" t="s">
        <v>2637</v>
      </c>
      <c r="C1421" s="745" t="s">
        <v>30</v>
      </c>
      <c r="D1421" s="748" t="n">
        <v>5335.3</v>
      </c>
    </row>
    <row collapsed="false" customFormat="false" customHeight="true" hidden="true" ht="13.5" outlineLevel="0" r="1422">
      <c r="A1422" s="745" t="s">
        <v>2638</v>
      </c>
      <c r="B1422" s="745" t="s">
        <v>2639</v>
      </c>
      <c r="C1422" s="745" t="s">
        <v>30</v>
      </c>
      <c r="D1422" s="748" t="n">
        <v>1459.71</v>
      </c>
    </row>
    <row collapsed="false" customFormat="false" customHeight="true" hidden="true" ht="13.5" outlineLevel="0" r="1423">
      <c r="A1423" s="746" t="n">
        <v>83659</v>
      </c>
      <c r="B1423" s="745" t="s">
        <v>2640</v>
      </c>
      <c r="C1423" s="745" t="s">
        <v>30</v>
      </c>
      <c r="D1423" s="747" t="n">
        <v>821.71</v>
      </c>
    </row>
    <row collapsed="false" customFormat="false" customHeight="true" hidden="true" ht="13.5" outlineLevel="0" r="1424">
      <c r="A1424" s="746" t="n">
        <v>83716</v>
      </c>
      <c r="B1424" s="745" t="s">
        <v>2641</v>
      </c>
      <c r="C1424" s="745" t="s">
        <v>30</v>
      </c>
      <c r="D1424" s="747" t="n">
        <v>307.74</v>
      </c>
    </row>
    <row collapsed="false" customFormat="false" customHeight="true" hidden="true" ht="13.5" outlineLevel="0" r="1425">
      <c r="A1425" s="746" t="n">
        <v>97976</v>
      </c>
      <c r="B1425" s="745" t="s">
        <v>2642</v>
      </c>
      <c r="C1425" s="745" t="s">
        <v>30</v>
      </c>
      <c r="D1425" s="747" t="n">
        <v>883.67</v>
      </c>
    </row>
    <row collapsed="false" customFormat="false" customHeight="true" hidden="true" ht="13.5" outlineLevel="0" r="1426">
      <c r="A1426" s="746" t="n">
        <v>97977</v>
      </c>
      <c r="B1426" s="745" t="s">
        <v>2643</v>
      </c>
      <c r="C1426" s="745" t="s">
        <v>30</v>
      </c>
      <c r="D1426" s="748" t="n">
        <v>1284.99</v>
      </c>
    </row>
    <row collapsed="false" customFormat="false" customHeight="true" hidden="true" ht="13.5" outlineLevel="0" r="1427">
      <c r="A1427" s="746" t="n">
        <v>97980</v>
      </c>
      <c r="B1427" s="745" t="s">
        <v>2644</v>
      </c>
      <c r="C1427" s="745" t="s">
        <v>30</v>
      </c>
      <c r="D1427" s="748" t="n">
        <v>1645.04</v>
      </c>
    </row>
    <row collapsed="false" customFormat="false" customHeight="true" hidden="true" ht="13.5" outlineLevel="0" r="1428">
      <c r="A1428" s="746" t="n">
        <v>97981</v>
      </c>
      <c r="B1428" s="745" t="s">
        <v>2645</v>
      </c>
      <c r="C1428" s="745" t="s">
        <v>236</v>
      </c>
      <c r="D1428" s="747" t="n">
        <v>986.85</v>
      </c>
    </row>
    <row collapsed="false" customFormat="false" customHeight="true" hidden="true" ht="13.5" outlineLevel="0" r="1429">
      <c r="A1429" s="746" t="n">
        <v>97983</v>
      </c>
      <c r="B1429" s="745" t="s">
        <v>2646</v>
      </c>
      <c r="C1429" s="745" t="s">
        <v>236</v>
      </c>
      <c r="D1429" s="747" t="n">
        <v>333.9</v>
      </c>
    </row>
    <row collapsed="false" customFormat="false" customHeight="true" hidden="true" ht="13.5" outlineLevel="0" r="1430">
      <c r="A1430" s="746" t="n">
        <v>97985</v>
      </c>
      <c r="B1430" s="745" t="s">
        <v>2647</v>
      </c>
      <c r="C1430" s="745" t="s">
        <v>236</v>
      </c>
      <c r="D1430" s="748" t="n">
        <v>1196.68</v>
      </c>
    </row>
    <row collapsed="false" customFormat="false" customHeight="true" hidden="true" ht="13.5" outlineLevel="0" r="1431">
      <c r="A1431" s="746" t="n">
        <v>97987</v>
      </c>
      <c r="B1431" s="745" t="s">
        <v>2648</v>
      </c>
      <c r="C1431" s="745" t="s">
        <v>236</v>
      </c>
      <c r="D1431" s="747" t="n">
        <v>375.35</v>
      </c>
    </row>
    <row collapsed="false" customFormat="false" customHeight="true" hidden="true" ht="13.5" outlineLevel="0" r="1432">
      <c r="A1432" s="746" t="n">
        <v>97988</v>
      </c>
      <c r="B1432" s="745" t="s">
        <v>2649</v>
      </c>
      <c r="C1432" s="745" t="s">
        <v>30</v>
      </c>
      <c r="D1432" s="748" t="n">
        <v>2369.9</v>
      </c>
    </row>
    <row collapsed="false" customFormat="false" customHeight="true" hidden="true" ht="13.5" outlineLevel="0" r="1433">
      <c r="A1433" s="746" t="n">
        <v>97989</v>
      </c>
      <c r="B1433" s="745" t="s">
        <v>2650</v>
      </c>
      <c r="C1433" s="745" t="s">
        <v>236</v>
      </c>
      <c r="D1433" s="748" t="n">
        <v>1406.52</v>
      </c>
    </row>
    <row collapsed="false" customFormat="false" customHeight="true" hidden="true" ht="13.5" outlineLevel="0" r="1434">
      <c r="A1434" s="746" t="n">
        <v>97991</v>
      </c>
      <c r="B1434" s="745" t="s">
        <v>2651</v>
      </c>
      <c r="C1434" s="745" t="s">
        <v>236</v>
      </c>
      <c r="D1434" s="747" t="n">
        <v>580.55</v>
      </c>
    </row>
    <row collapsed="false" customFormat="false" customHeight="true" hidden="true" ht="13.5" outlineLevel="0" r="1435">
      <c r="A1435" s="746" t="n">
        <v>97992</v>
      </c>
      <c r="B1435" s="745" t="s">
        <v>2652</v>
      </c>
      <c r="C1435" s="745" t="s">
        <v>30</v>
      </c>
      <c r="D1435" s="748" t="n">
        <v>2995.22</v>
      </c>
    </row>
    <row collapsed="false" customFormat="false" customHeight="true" hidden="true" ht="13.5" outlineLevel="0" r="1436">
      <c r="A1436" s="746" t="n">
        <v>97993</v>
      </c>
      <c r="B1436" s="745" t="s">
        <v>2653</v>
      </c>
      <c r="C1436" s="745" t="s">
        <v>236</v>
      </c>
      <c r="D1436" s="748" t="n">
        <v>1721.29</v>
      </c>
    </row>
    <row collapsed="false" customFormat="false" customHeight="true" hidden="true" ht="13.5" outlineLevel="0" r="1437">
      <c r="A1437" s="746" t="n">
        <v>97994</v>
      </c>
      <c r="B1437" s="745" t="s">
        <v>2654</v>
      </c>
      <c r="C1437" s="745" t="s">
        <v>30</v>
      </c>
      <c r="D1437" s="748" t="n">
        <v>2077.36</v>
      </c>
    </row>
    <row collapsed="false" customFormat="false" customHeight="true" hidden="true" ht="13.5" outlineLevel="0" r="1438">
      <c r="A1438" s="746" t="n">
        <v>97995</v>
      </c>
      <c r="B1438" s="745" t="s">
        <v>2655</v>
      </c>
      <c r="C1438" s="745" t="s">
        <v>236</v>
      </c>
      <c r="D1438" s="748" t="n">
        <v>1080.63</v>
      </c>
    </row>
    <row collapsed="false" customFormat="false" customHeight="true" hidden="true" ht="13.5" outlineLevel="0" r="1439">
      <c r="A1439" s="746" t="n">
        <v>97996</v>
      </c>
      <c r="B1439" s="745" t="s">
        <v>2656</v>
      </c>
      <c r="C1439" s="745" t="s">
        <v>30</v>
      </c>
      <c r="D1439" s="748" t="n">
        <v>2619.88</v>
      </c>
    </row>
    <row collapsed="false" customFormat="false" customHeight="true" hidden="true" ht="13.5" outlineLevel="0" r="1440">
      <c r="A1440" s="746" t="n">
        <v>97997</v>
      </c>
      <c r="B1440" s="745" t="s">
        <v>2657</v>
      </c>
      <c r="C1440" s="745" t="s">
        <v>236</v>
      </c>
      <c r="D1440" s="748" t="n">
        <v>1294.7</v>
      </c>
    </row>
    <row collapsed="false" customFormat="false" customHeight="true" hidden="true" ht="13.5" outlineLevel="0" r="1441">
      <c r="A1441" s="746" t="n">
        <v>97999</v>
      </c>
      <c r="B1441" s="745" t="s">
        <v>2658</v>
      </c>
      <c r="C1441" s="745" t="s">
        <v>236</v>
      </c>
      <c r="D1441" s="748" t="n">
        <v>1508.78</v>
      </c>
    </row>
    <row collapsed="false" customFormat="false" customHeight="true" hidden="true" ht="13.5" outlineLevel="0" r="1442">
      <c r="A1442" s="746" t="n">
        <v>98001</v>
      </c>
      <c r="B1442" s="745" t="s">
        <v>2659</v>
      </c>
      <c r="C1442" s="745" t="s">
        <v>236</v>
      </c>
      <c r="D1442" s="748" t="n">
        <v>1722.86</v>
      </c>
    </row>
    <row collapsed="false" customFormat="false" customHeight="true" hidden="true" ht="13.5" outlineLevel="0" r="1443">
      <c r="A1443" s="746" t="n">
        <v>98002</v>
      </c>
      <c r="B1443" s="745" t="s">
        <v>2660</v>
      </c>
      <c r="C1443" s="745" t="s">
        <v>30</v>
      </c>
      <c r="D1443" s="748" t="n">
        <v>4271.03</v>
      </c>
    </row>
    <row collapsed="false" customFormat="false" customHeight="true" hidden="true" ht="13.5" outlineLevel="0" r="1444">
      <c r="A1444" s="746" t="n">
        <v>98003</v>
      </c>
      <c r="B1444" s="745" t="s">
        <v>2661</v>
      </c>
      <c r="C1444" s="745" t="s">
        <v>236</v>
      </c>
      <c r="D1444" s="748" t="n">
        <v>1936.97</v>
      </c>
    </row>
    <row collapsed="false" customFormat="false" customHeight="true" hidden="true" ht="13.5" outlineLevel="0" r="1445">
      <c r="A1445" s="746" t="n">
        <v>98005</v>
      </c>
      <c r="B1445" s="745" t="s">
        <v>2662</v>
      </c>
      <c r="C1445" s="745" t="s">
        <v>236</v>
      </c>
      <c r="D1445" s="748" t="n">
        <v>2151.07</v>
      </c>
    </row>
    <row collapsed="false" customFormat="false" customHeight="true" hidden="true" ht="13.5" outlineLevel="0" r="1446">
      <c r="A1446" s="746" t="n">
        <v>98006</v>
      </c>
      <c r="B1446" s="745" t="s">
        <v>2663</v>
      </c>
      <c r="C1446" s="745" t="s">
        <v>30</v>
      </c>
      <c r="D1446" s="748" t="n">
        <v>5361.94</v>
      </c>
    </row>
    <row collapsed="false" customFormat="false" customHeight="true" hidden="true" ht="13.5" outlineLevel="0" r="1447">
      <c r="A1447" s="746" t="n">
        <v>98007</v>
      </c>
      <c r="B1447" s="745" t="s">
        <v>2664</v>
      </c>
      <c r="C1447" s="745" t="s">
        <v>236</v>
      </c>
      <c r="D1447" s="748" t="n">
        <v>2365.15</v>
      </c>
    </row>
    <row collapsed="false" customFormat="false" customHeight="true" hidden="true" ht="13.5" outlineLevel="0" r="1448">
      <c r="A1448" s="746" t="n">
        <v>98008</v>
      </c>
      <c r="B1448" s="745" t="s">
        <v>2665</v>
      </c>
      <c r="C1448" s="745" t="s">
        <v>30</v>
      </c>
      <c r="D1448" s="748" t="n">
        <v>3226.77</v>
      </c>
    </row>
    <row collapsed="false" customFormat="false" customHeight="true" hidden="true" ht="13.5" outlineLevel="0" r="1449">
      <c r="A1449" s="746" t="n">
        <v>98009</v>
      </c>
      <c r="B1449" s="745" t="s">
        <v>2666</v>
      </c>
      <c r="C1449" s="745" t="s">
        <v>236</v>
      </c>
      <c r="D1449" s="748" t="n">
        <v>1508.78</v>
      </c>
    </row>
    <row collapsed="false" customFormat="false" customHeight="true" hidden="true" ht="13.5" outlineLevel="0" r="1450">
      <c r="A1450" s="746" t="n">
        <v>98010</v>
      </c>
      <c r="B1450" s="745" t="s">
        <v>2667</v>
      </c>
      <c r="C1450" s="745" t="s">
        <v>30</v>
      </c>
      <c r="D1450" s="748" t="n">
        <v>3920.33</v>
      </c>
    </row>
    <row collapsed="false" customFormat="false" customHeight="true" hidden="true" ht="13.5" outlineLevel="0" r="1451">
      <c r="A1451" s="746" t="n">
        <v>98011</v>
      </c>
      <c r="B1451" s="745" t="s">
        <v>2668</v>
      </c>
      <c r="C1451" s="745" t="s">
        <v>236</v>
      </c>
      <c r="D1451" s="748" t="n">
        <v>1722.86</v>
      </c>
    </row>
    <row collapsed="false" customFormat="false" customHeight="true" hidden="true" ht="13.5" outlineLevel="0" r="1452">
      <c r="A1452" s="746" t="n">
        <v>98012</v>
      </c>
      <c r="B1452" s="745" t="s">
        <v>2669</v>
      </c>
      <c r="C1452" s="745" t="s">
        <v>30</v>
      </c>
      <c r="D1452" s="748" t="n">
        <v>4595.13</v>
      </c>
    </row>
    <row collapsed="false" customFormat="false" customHeight="true" hidden="true" ht="13.5" outlineLevel="0" r="1453">
      <c r="A1453" s="746" t="n">
        <v>98013</v>
      </c>
      <c r="B1453" s="745" t="s">
        <v>2670</v>
      </c>
      <c r="C1453" s="745" t="s">
        <v>236</v>
      </c>
      <c r="D1453" s="748" t="n">
        <v>1936.97</v>
      </c>
    </row>
    <row collapsed="false" customFormat="false" customHeight="true" hidden="true" ht="13.5" outlineLevel="0" r="1454">
      <c r="A1454" s="746" t="n">
        <v>98014</v>
      </c>
      <c r="B1454" s="745" t="s">
        <v>2671</v>
      </c>
      <c r="C1454" s="745" t="s">
        <v>30</v>
      </c>
      <c r="D1454" s="748" t="n">
        <v>5269.86</v>
      </c>
    </row>
    <row collapsed="false" customFormat="false" customHeight="true" hidden="true" ht="13.5" outlineLevel="0" r="1455">
      <c r="A1455" s="746" t="n">
        <v>98015</v>
      </c>
      <c r="B1455" s="745" t="s">
        <v>2672</v>
      </c>
      <c r="C1455" s="745" t="s">
        <v>236</v>
      </c>
      <c r="D1455" s="748" t="n">
        <v>2151.07</v>
      </c>
    </row>
    <row collapsed="false" customFormat="false" customHeight="true" hidden="true" ht="13.5" outlineLevel="0" r="1456">
      <c r="A1456" s="746" t="n">
        <v>98016</v>
      </c>
      <c r="B1456" s="745" t="s">
        <v>2673</v>
      </c>
      <c r="C1456" s="745" t="s">
        <v>30</v>
      </c>
      <c r="D1456" s="748" t="n">
        <v>5944.68</v>
      </c>
    </row>
    <row collapsed="false" customFormat="false" customHeight="true" hidden="true" ht="13.5" outlineLevel="0" r="1457">
      <c r="A1457" s="746" t="n">
        <v>98017</v>
      </c>
      <c r="B1457" s="745" t="s">
        <v>2674</v>
      </c>
      <c r="C1457" s="745" t="s">
        <v>236</v>
      </c>
      <c r="D1457" s="748" t="n">
        <v>2365.15</v>
      </c>
    </row>
    <row collapsed="false" customFormat="false" customHeight="true" hidden="true" ht="13.5" outlineLevel="0" r="1458">
      <c r="A1458" s="746" t="n">
        <v>98018</v>
      </c>
      <c r="B1458" s="745" t="s">
        <v>2675</v>
      </c>
      <c r="C1458" s="745" t="s">
        <v>30</v>
      </c>
      <c r="D1458" s="748" t="n">
        <v>6619.48</v>
      </c>
    </row>
    <row collapsed="false" customFormat="false" customHeight="true" hidden="true" ht="13.5" outlineLevel="0" r="1459">
      <c r="A1459" s="746" t="n">
        <v>98019</v>
      </c>
      <c r="B1459" s="745" t="s">
        <v>2676</v>
      </c>
      <c r="C1459" s="745" t="s">
        <v>236</v>
      </c>
      <c r="D1459" s="748" t="n">
        <v>2606.72</v>
      </c>
    </row>
    <row collapsed="false" customFormat="false" customHeight="true" hidden="true" ht="13.5" outlineLevel="0" r="1460">
      <c r="A1460" s="746" t="n">
        <v>98020</v>
      </c>
      <c r="B1460" s="745" t="s">
        <v>2677</v>
      </c>
      <c r="C1460" s="745" t="s">
        <v>30</v>
      </c>
      <c r="D1460" s="748" t="n">
        <v>4725.04</v>
      </c>
    </row>
    <row collapsed="false" customFormat="false" customHeight="true" hidden="true" ht="13.5" outlineLevel="0" r="1461">
      <c r="A1461" s="746" t="n">
        <v>98021</v>
      </c>
      <c r="B1461" s="745" t="s">
        <v>2678</v>
      </c>
      <c r="C1461" s="745" t="s">
        <v>236</v>
      </c>
      <c r="D1461" s="748" t="n">
        <v>1964.48</v>
      </c>
    </row>
    <row collapsed="false" customFormat="false" customHeight="true" hidden="true" ht="13.5" outlineLevel="0" r="1462">
      <c r="A1462" s="746" t="n">
        <v>98022</v>
      </c>
      <c r="B1462" s="745" t="s">
        <v>2679</v>
      </c>
      <c r="C1462" s="745" t="s">
        <v>30</v>
      </c>
      <c r="D1462" s="748" t="n">
        <v>5522.2</v>
      </c>
    </row>
    <row collapsed="false" customFormat="false" customHeight="true" hidden="true" ht="13.5" outlineLevel="0" r="1463">
      <c r="A1463" s="746" t="n">
        <v>98023</v>
      </c>
      <c r="B1463" s="745" t="s">
        <v>2680</v>
      </c>
      <c r="C1463" s="745" t="s">
        <v>236</v>
      </c>
      <c r="D1463" s="748" t="n">
        <v>2178.58</v>
      </c>
    </row>
    <row collapsed="false" customFormat="false" customHeight="true" hidden="true" ht="13.5" outlineLevel="0" r="1464">
      <c r="A1464" s="746" t="n">
        <v>98024</v>
      </c>
      <c r="B1464" s="745" t="s">
        <v>2681</v>
      </c>
      <c r="C1464" s="745" t="s">
        <v>30</v>
      </c>
      <c r="D1464" s="748" t="n">
        <v>6362.02</v>
      </c>
    </row>
    <row collapsed="false" customFormat="false" customHeight="true" hidden="true" ht="13.5" outlineLevel="0" r="1465">
      <c r="A1465" s="746" t="n">
        <v>98025</v>
      </c>
      <c r="B1465" s="745" t="s">
        <v>2682</v>
      </c>
      <c r="C1465" s="745" t="s">
        <v>236</v>
      </c>
      <c r="D1465" s="748" t="n">
        <v>2392.66</v>
      </c>
    </row>
    <row collapsed="false" customFormat="false" customHeight="true" hidden="true" ht="13.5" outlineLevel="0" r="1466">
      <c r="A1466" s="746" t="n">
        <v>98026</v>
      </c>
      <c r="B1466" s="745" t="s">
        <v>2683</v>
      </c>
      <c r="C1466" s="745" t="s">
        <v>30</v>
      </c>
      <c r="D1466" s="748" t="n">
        <v>7164.46</v>
      </c>
    </row>
    <row collapsed="false" customFormat="false" customHeight="true" hidden="true" ht="13.5" outlineLevel="0" r="1467">
      <c r="A1467" s="746" t="n">
        <v>98027</v>
      </c>
      <c r="B1467" s="745" t="s">
        <v>2684</v>
      </c>
      <c r="C1467" s="745" t="s">
        <v>236</v>
      </c>
      <c r="D1467" s="748" t="n">
        <v>2606.72</v>
      </c>
    </row>
    <row collapsed="false" customFormat="false" customHeight="true" hidden="true" ht="13.5" outlineLevel="0" r="1468">
      <c r="A1468" s="746" t="n">
        <v>98028</v>
      </c>
      <c r="B1468" s="745" t="s">
        <v>2685</v>
      </c>
      <c r="C1468" s="745" t="s">
        <v>30</v>
      </c>
      <c r="D1468" s="748" t="n">
        <v>7966.86</v>
      </c>
    </row>
    <row collapsed="false" customFormat="false" customHeight="true" hidden="true" ht="13.5" outlineLevel="0" r="1469">
      <c r="A1469" s="746" t="n">
        <v>98029</v>
      </c>
      <c r="B1469" s="745" t="s">
        <v>2686</v>
      </c>
      <c r="C1469" s="745" t="s">
        <v>236</v>
      </c>
      <c r="D1469" s="748" t="n">
        <v>2826.49</v>
      </c>
    </row>
    <row collapsed="false" customFormat="false" customHeight="true" hidden="true" ht="13.5" outlineLevel="0" r="1470">
      <c r="A1470" s="746" t="n">
        <v>98030</v>
      </c>
      <c r="B1470" s="745" t="s">
        <v>2687</v>
      </c>
      <c r="C1470" s="745" t="s">
        <v>30</v>
      </c>
      <c r="D1470" s="748" t="n">
        <v>6482</v>
      </c>
    </row>
    <row collapsed="false" customFormat="false" customHeight="true" hidden="true" ht="13.5" outlineLevel="0" r="1471">
      <c r="A1471" s="746" t="n">
        <v>98031</v>
      </c>
      <c r="B1471" s="745" t="s">
        <v>2688</v>
      </c>
      <c r="C1471" s="745" t="s">
        <v>236</v>
      </c>
      <c r="D1471" s="748" t="n">
        <v>2398.4</v>
      </c>
    </row>
    <row collapsed="false" customFormat="false" customHeight="true" hidden="true" ht="13.5" outlineLevel="0" r="1472">
      <c r="A1472" s="746" t="n">
        <v>98032</v>
      </c>
      <c r="B1472" s="745" t="s">
        <v>2689</v>
      </c>
      <c r="C1472" s="745" t="s">
        <v>30</v>
      </c>
      <c r="D1472" s="748" t="n">
        <v>7437.16</v>
      </c>
    </row>
    <row collapsed="false" customFormat="false" customHeight="true" hidden="true" ht="13.5" outlineLevel="0" r="1473">
      <c r="A1473" s="746" t="n">
        <v>98033</v>
      </c>
      <c r="B1473" s="745" t="s">
        <v>2690</v>
      </c>
      <c r="C1473" s="745" t="s">
        <v>236</v>
      </c>
      <c r="D1473" s="748" t="n">
        <v>2612.46</v>
      </c>
    </row>
    <row collapsed="false" customFormat="false" customHeight="true" hidden="true" ht="13.5" outlineLevel="0" r="1474">
      <c r="A1474" s="746" t="n">
        <v>98034</v>
      </c>
      <c r="B1474" s="745" t="s">
        <v>2691</v>
      </c>
      <c r="C1474" s="745" t="s">
        <v>30</v>
      </c>
      <c r="D1474" s="748" t="n">
        <v>8392.35</v>
      </c>
    </row>
    <row collapsed="false" customFormat="false" customHeight="true" hidden="true" ht="13.5" outlineLevel="0" r="1475">
      <c r="A1475" s="746" t="n">
        <v>98035</v>
      </c>
      <c r="B1475" s="745" t="s">
        <v>2692</v>
      </c>
      <c r="C1475" s="745" t="s">
        <v>236</v>
      </c>
      <c r="D1475" s="748" t="n">
        <v>2826.49</v>
      </c>
    </row>
    <row collapsed="false" customFormat="false" customHeight="true" hidden="true" ht="13.5" outlineLevel="0" r="1476">
      <c r="A1476" s="746" t="n">
        <v>98036</v>
      </c>
      <c r="B1476" s="745" t="s">
        <v>2693</v>
      </c>
      <c r="C1476" s="745" t="s">
        <v>30</v>
      </c>
      <c r="D1476" s="748" t="n">
        <v>9347.57</v>
      </c>
    </row>
    <row collapsed="false" customFormat="false" customHeight="true" hidden="true" ht="13.5" outlineLevel="0" r="1477">
      <c r="A1477" s="746" t="n">
        <v>98037</v>
      </c>
      <c r="B1477" s="745" t="s">
        <v>2694</v>
      </c>
      <c r="C1477" s="745" t="s">
        <v>236</v>
      </c>
      <c r="D1477" s="748" t="n">
        <v>3046.31</v>
      </c>
    </row>
    <row collapsed="false" customFormat="false" customHeight="true" hidden="true" ht="13.5" outlineLevel="0" r="1478">
      <c r="A1478" s="746" t="n">
        <v>98038</v>
      </c>
      <c r="B1478" s="745" t="s">
        <v>2695</v>
      </c>
      <c r="C1478" s="745" t="s">
        <v>30</v>
      </c>
      <c r="D1478" s="748" t="n">
        <v>8568.55</v>
      </c>
    </row>
    <row collapsed="false" customFormat="false" customHeight="true" hidden="true" ht="13.5" outlineLevel="0" r="1479">
      <c r="A1479" s="746" t="n">
        <v>98039</v>
      </c>
      <c r="B1479" s="745" t="s">
        <v>2696</v>
      </c>
      <c r="C1479" s="745" t="s">
        <v>236</v>
      </c>
      <c r="D1479" s="748" t="n">
        <v>2832.23</v>
      </c>
    </row>
    <row collapsed="false" customFormat="false" customHeight="true" hidden="true" ht="13.5" outlineLevel="0" r="1480">
      <c r="A1480" s="746" t="n">
        <v>98040</v>
      </c>
      <c r="B1480" s="745" t="s">
        <v>2697</v>
      </c>
      <c r="C1480" s="745" t="s">
        <v>30</v>
      </c>
      <c r="D1480" s="748" t="n">
        <v>9662.84</v>
      </c>
    </row>
    <row collapsed="false" customFormat="false" customHeight="true" hidden="true" ht="13.5" outlineLevel="0" r="1481">
      <c r="A1481" s="746" t="n">
        <v>98041</v>
      </c>
      <c r="B1481" s="745" t="s">
        <v>2698</v>
      </c>
      <c r="C1481" s="745" t="s">
        <v>236</v>
      </c>
      <c r="D1481" s="748" t="n">
        <v>3046.31</v>
      </c>
    </row>
    <row collapsed="false" customFormat="false" customHeight="true" hidden="true" ht="13.5" outlineLevel="0" r="1482">
      <c r="A1482" s="746" t="n">
        <v>98042</v>
      </c>
      <c r="B1482" s="745" t="s">
        <v>2699</v>
      </c>
      <c r="C1482" s="745" t="s">
        <v>30</v>
      </c>
      <c r="D1482" s="748" t="n">
        <v>10757.1</v>
      </c>
    </row>
    <row collapsed="false" customFormat="false" customHeight="true" hidden="true" ht="13.5" outlineLevel="0" r="1483">
      <c r="A1483" s="746" t="n">
        <v>98043</v>
      </c>
      <c r="B1483" s="745" t="s">
        <v>2700</v>
      </c>
      <c r="C1483" s="745" t="s">
        <v>236</v>
      </c>
      <c r="D1483" s="748" t="n">
        <v>3266.12</v>
      </c>
    </row>
    <row collapsed="false" customFormat="false" customHeight="true" hidden="true" ht="13.5" outlineLevel="0" r="1484">
      <c r="A1484" s="746" t="n">
        <v>98044</v>
      </c>
      <c r="B1484" s="745" t="s">
        <v>2701</v>
      </c>
      <c r="C1484" s="745" t="s">
        <v>30</v>
      </c>
      <c r="D1484" s="748" t="n">
        <v>10939.99</v>
      </c>
    </row>
    <row collapsed="false" customFormat="false" customHeight="true" hidden="true" ht="13.5" outlineLevel="0" r="1485">
      <c r="A1485" s="746" t="n">
        <v>98045</v>
      </c>
      <c r="B1485" s="745" t="s">
        <v>2702</v>
      </c>
      <c r="C1485" s="745" t="s">
        <v>236</v>
      </c>
      <c r="D1485" s="748" t="n">
        <v>3266.12</v>
      </c>
    </row>
    <row collapsed="false" customFormat="false" customHeight="true" hidden="true" ht="13.5" outlineLevel="0" r="1486">
      <c r="A1486" s="746" t="n">
        <v>98046</v>
      </c>
      <c r="B1486" s="745" t="s">
        <v>2703</v>
      </c>
      <c r="C1486" s="745" t="s">
        <v>30</v>
      </c>
      <c r="D1486" s="748" t="n">
        <v>12174.3</v>
      </c>
    </row>
    <row collapsed="false" customFormat="false" customHeight="true" hidden="true" ht="13.5" outlineLevel="0" r="1487">
      <c r="A1487" s="746" t="n">
        <v>98047</v>
      </c>
      <c r="B1487" s="745" t="s">
        <v>2704</v>
      </c>
      <c r="C1487" s="745" t="s">
        <v>236</v>
      </c>
      <c r="D1487" s="748" t="n">
        <v>3485.95</v>
      </c>
    </row>
    <row collapsed="false" customFormat="false" customHeight="true" hidden="true" ht="13.5" outlineLevel="0" r="1488">
      <c r="A1488" s="746" t="n">
        <v>98048</v>
      </c>
      <c r="B1488" s="745" t="s">
        <v>2705</v>
      </c>
      <c r="C1488" s="745" t="s">
        <v>30</v>
      </c>
      <c r="D1488" s="748" t="n">
        <v>13599.33</v>
      </c>
    </row>
    <row collapsed="false" customFormat="false" customHeight="true" hidden="true" ht="13.5" outlineLevel="0" r="1489">
      <c r="A1489" s="746" t="n">
        <v>98049</v>
      </c>
      <c r="B1489" s="745" t="s">
        <v>2706</v>
      </c>
      <c r="C1489" s="745" t="s">
        <v>236</v>
      </c>
      <c r="D1489" s="748" t="n">
        <v>3649.58</v>
      </c>
    </row>
    <row collapsed="false" customFormat="false" customHeight="true" hidden="true" ht="13.5" outlineLevel="0" r="1490">
      <c r="A1490" s="746" t="n">
        <v>98050</v>
      </c>
      <c r="B1490" s="745" t="s">
        <v>2707</v>
      </c>
      <c r="C1490" s="745" t="s">
        <v>236</v>
      </c>
      <c r="D1490" s="747" t="n">
        <v>180.19</v>
      </c>
    </row>
    <row collapsed="false" customFormat="false" customHeight="true" hidden="true" ht="13.5" outlineLevel="0" r="1491">
      <c r="A1491" s="746" t="n">
        <v>98051</v>
      </c>
      <c r="B1491" s="745" t="s">
        <v>2708</v>
      </c>
      <c r="C1491" s="745" t="s">
        <v>236</v>
      </c>
      <c r="D1491" s="747" t="n">
        <v>776.96</v>
      </c>
    </row>
    <row collapsed="false" customFormat="false" customHeight="true" hidden="true" ht="13.5" outlineLevel="0" r="1492">
      <c r="A1492" s="746" t="n">
        <v>98405</v>
      </c>
      <c r="B1492" s="745" t="s">
        <v>2709</v>
      </c>
      <c r="C1492" s="745" t="s">
        <v>30</v>
      </c>
      <c r="D1492" s="748" t="n">
        <v>2011.69</v>
      </c>
    </row>
    <row collapsed="false" customFormat="false" customHeight="true" hidden="true" ht="13.5" outlineLevel="0" r="1493">
      <c r="A1493" s="746" t="n">
        <v>98406</v>
      </c>
      <c r="B1493" s="745" t="s">
        <v>2710</v>
      </c>
      <c r="C1493" s="745" t="s">
        <v>30</v>
      </c>
      <c r="D1493" s="748" t="n">
        <v>4816.45</v>
      </c>
    </row>
    <row collapsed="false" customFormat="false" customHeight="true" hidden="true" ht="13.5" outlineLevel="0" r="1494">
      <c r="A1494" s="746" t="n">
        <v>98407</v>
      </c>
      <c r="B1494" s="745" t="s">
        <v>2711</v>
      </c>
      <c r="C1494" s="745" t="s">
        <v>30</v>
      </c>
      <c r="D1494" s="748" t="n">
        <v>3162.3</v>
      </c>
    </row>
    <row collapsed="false" customFormat="false" customHeight="true" hidden="true" ht="13.5" outlineLevel="0" r="1495">
      <c r="A1495" s="746" t="n">
        <v>98408</v>
      </c>
      <c r="B1495" s="745" t="s">
        <v>2712</v>
      </c>
      <c r="C1495" s="745" t="s">
        <v>30</v>
      </c>
      <c r="D1495" s="748" t="n">
        <v>3704.78</v>
      </c>
    </row>
    <row collapsed="false" customFormat="false" customHeight="true" hidden="true" ht="13.5" outlineLevel="0" r="1496">
      <c r="A1496" s="746" t="n">
        <v>98409</v>
      </c>
      <c r="B1496" s="745" t="s">
        <v>2713</v>
      </c>
      <c r="C1496" s="745" t="s">
        <v>236</v>
      </c>
      <c r="D1496" s="747" t="n">
        <v>276.01</v>
      </c>
    </row>
    <row collapsed="false" customFormat="false" customHeight="true" hidden="true" ht="13.5" outlineLevel="0" r="1497">
      <c r="A1497" s="746" t="n">
        <v>98414</v>
      </c>
      <c r="B1497" s="745" t="s">
        <v>2714</v>
      </c>
      <c r="C1497" s="745" t="s">
        <v>30</v>
      </c>
      <c r="D1497" s="747" t="n">
        <v>902.13</v>
      </c>
    </row>
    <row collapsed="false" customFormat="false" customHeight="true" hidden="true" ht="13.5" outlineLevel="0" r="1498">
      <c r="A1498" s="746" t="n">
        <v>98415</v>
      </c>
      <c r="B1498" s="745" t="s">
        <v>2715</v>
      </c>
      <c r="C1498" s="745" t="s">
        <v>30</v>
      </c>
      <c r="D1498" s="747" t="n">
        <v>902.13</v>
      </c>
    </row>
    <row collapsed="false" customFormat="false" customHeight="true" hidden="true" ht="13.5" outlineLevel="0" r="1499">
      <c r="A1499" s="746" t="n">
        <v>98416</v>
      </c>
      <c r="B1499" s="745" t="s">
        <v>2716</v>
      </c>
      <c r="C1499" s="745" t="s">
        <v>30</v>
      </c>
      <c r="D1499" s="748" t="n">
        <v>1069.08</v>
      </c>
    </row>
    <row collapsed="false" customFormat="false" customHeight="true" hidden="true" ht="13.5" outlineLevel="0" r="1500">
      <c r="A1500" s="746" t="n">
        <v>98417</v>
      </c>
      <c r="B1500" s="745" t="s">
        <v>2717</v>
      </c>
      <c r="C1500" s="745" t="s">
        <v>30</v>
      </c>
      <c r="D1500" s="748" t="n">
        <v>1236.03</v>
      </c>
    </row>
    <row collapsed="false" customFormat="false" customHeight="true" hidden="true" ht="13.5" outlineLevel="0" r="1501">
      <c r="A1501" s="746" t="n">
        <v>98418</v>
      </c>
      <c r="B1501" s="745" t="s">
        <v>2718</v>
      </c>
      <c r="C1501" s="745" t="s">
        <v>30</v>
      </c>
      <c r="D1501" s="748" t="n">
        <v>1326.12</v>
      </c>
    </row>
    <row collapsed="false" customFormat="false" customHeight="true" hidden="true" ht="13.5" outlineLevel="0" r="1502">
      <c r="A1502" s="746" t="n">
        <v>98419</v>
      </c>
      <c r="B1502" s="745" t="s">
        <v>2719</v>
      </c>
      <c r="C1502" s="745" t="s">
        <v>30</v>
      </c>
      <c r="D1502" s="748" t="n">
        <v>1416.22</v>
      </c>
    </row>
    <row collapsed="false" customFormat="false" customHeight="true" hidden="true" ht="13.5" outlineLevel="0" r="1503">
      <c r="A1503" s="746" t="n">
        <v>98420</v>
      </c>
      <c r="B1503" s="745" t="s">
        <v>2720</v>
      </c>
      <c r="C1503" s="745" t="s">
        <v>30</v>
      </c>
      <c r="D1503" s="748" t="n">
        <v>1284.79</v>
      </c>
    </row>
    <row collapsed="false" customFormat="false" customHeight="true" hidden="true" ht="13.5" outlineLevel="0" r="1504">
      <c r="A1504" s="746" t="n">
        <v>98421</v>
      </c>
      <c r="B1504" s="745" t="s">
        <v>2721</v>
      </c>
      <c r="C1504" s="745" t="s">
        <v>30</v>
      </c>
      <c r="D1504" s="748" t="n">
        <v>1451.74</v>
      </c>
    </row>
    <row collapsed="false" customFormat="false" customHeight="true" hidden="true" ht="13.5" outlineLevel="0" r="1505">
      <c r="A1505" s="746" t="n">
        <v>98422</v>
      </c>
      <c r="B1505" s="745" t="s">
        <v>2722</v>
      </c>
      <c r="C1505" s="745" t="s">
        <v>30</v>
      </c>
      <c r="D1505" s="748" t="n">
        <v>1618.69</v>
      </c>
    </row>
    <row collapsed="false" customFormat="false" customHeight="true" hidden="true" ht="13.5" outlineLevel="0" r="1506">
      <c r="A1506" s="746" t="n">
        <v>98423</v>
      </c>
      <c r="B1506" s="745" t="s">
        <v>2723</v>
      </c>
      <c r="C1506" s="745" t="s">
        <v>30</v>
      </c>
      <c r="D1506" s="748" t="n">
        <v>1708.78</v>
      </c>
    </row>
    <row collapsed="false" customFormat="false" customHeight="true" hidden="true" ht="13.5" outlineLevel="0" r="1507">
      <c r="A1507" s="746" t="n">
        <v>98424</v>
      </c>
      <c r="B1507" s="745" t="s">
        <v>2724</v>
      </c>
      <c r="C1507" s="745" t="s">
        <v>30</v>
      </c>
      <c r="D1507" s="748" t="n">
        <v>1798.88</v>
      </c>
    </row>
    <row collapsed="false" customFormat="false" customHeight="true" hidden="true" ht="13.5" outlineLevel="0" r="1508">
      <c r="A1508" s="746" t="n">
        <v>98425</v>
      </c>
      <c r="B1508" s="745" t="s">
        <v>2725</v>
      </c>
      <c r="C1508" s="745" t="s">
        <v>30</v>
      </c>
      <c r="D1508" s="748" t="n">
        <v>2369.9</v>
      </c>
    </row>
    <row collapsed="false" customFormat="false" customHeight="true" hidden="true" ht="13.5" outlineLevel="0" r="1509">
      <c r="A1509" s="746" t="n">
        <v>98426</v>
      </c>
      <c r="B1509" s="745" t="s">
        <v>2726</v>
      </c>
      <c r="C1509" s="745" t="s">
        <v>30</v>
      </c>
      <c r="D1509" s="748" t="n">
        <v>3073.16</v>
      </c>
    </row>
    <row collapsed="false" customFormat="false" customHeight="true" hidden="true" ht="13.5" outlineLevel="0" r="1510">
      <c r="A1510" s="746" t="n">
        <v>98427</v>
      </c>
      <c r="B1510" s="745" t="s">
        <v>2727</v>
      </c>
      <c r="C1510" s="745" t="s">
        <v>30</v>
      </c>
      <c r="D1510" s="748" t="n">
        <v>3776.42</v>
      </c>
    </row>
    <row collapsed="false" customFormat="false" customHeight="true" hidden="true" ht="13.5" outlineLevel="0" r="1511">
      <c r="A1511" s="746" t="n">
        <v>98428</v>
      </c>
      <c r="B1511" s="745" t="s">
        <v>2728</v>
      </c>
      <c r="C1511" s="745" t="s">
        <v>30</v>
      </c>
      <c r="D1511" s="748" t="n">
        <v>4164.9</v>
      </c>
    </row>
    <row collapsed="false" customFormat="false" customHeight="true" hidden="true" ht="13.5" outlineLevel="0" r="1512">
      <c r="A1512" s="746" t="n">
        <v>98429</v>
      </c>
      <c r="B1512" s="745" t="s">
        <v>2729</v>
      </c>
      <c r="C1512" s="745" t="s">
        <v>30</v>
      </c>
      <c r="D1512" s="748" t="n">
        <v>4553.38</v>
      </c>
    </row>
    <row collapsed="false" customFormat="false" customHeight="true" hidden="true" ht="13.5" outlineLevel="0" r="1513">
      <c r="A1513" s="746" t="n">
        <v>98430</v>
      </c>
      <c r="B1513" s="745" t="s">
        <v>2730</v>
      </c>
      <c r="C1513" s="745" t="s">
        <v>30</v>
      </c>
      <c r="D1513" s="748" t="n">
        <v>2752.56</v>
      </c>
    </row>
    <row collapsed="false" customFormat="false" customHeight="true" hidden="true" ht="13.5" outlineLevel="0" r="1514">
      <c r="A1514" s="746" t="n">
        <v>98431</v>
      </c>
      <c r="B1514" s="745" t="s">
        <v>2731</v>
      </c>
      <c r="C1514" s="745" t="s">
        <v>30</v>
      </c>
      <c r="D1514" s="748" t="n">
        <v>3455.82</v>
      </c>
    </row>
    <row collapsed="false" customFormat="false" customHeight="true" hidden="true" ht="13.5" outlineLevel="0" r="1515">
      <c r="A1515" s="746" t="n">
        <v>98432</v>
      </c>
      <c r="B1515" s="745" t="s">
        <v>2732</v>
      </c>
      <c r="C1515" s="745" t="s">
        <v>30</v>
      </c>
      <c r="D1515" s="748" t="n">
        <v>4159.08</v>
      </c>
    </row>
    <row collapsed="false" customFormat="false" customHeight="true" hidden="true" ht="13.5" outlineLevel="0" r="1516">
      <c r="A1516" s="746" t="n">
        <v>98433</v>
      </c>
      <c r="B1516" s="745" t="s">
        <v>2733</v>
      </c>
      <c r="C1516" s="745" t="s">
        <v>30</v>
      </c>
      <c r="D1516" s="748" t="n">
        <v>4547.56</v>
      </c>
    </row>
    <row collapsed="false" customFormat="false" customHeight="true" hidden="true" ht="13.5" outlineLevel="0" r="1517">
      <c r="A1517" s="746" t="n">
        <v>98434</v>
      </c>
      <c r="B1517" s="745" t="s">
        <v>2734</v>
      </c>
      <c r="C1517" s="745" t="s">
        <v>30</v>
      </c>
      <c r="D1517" s="748" t="n">
        <v>4936.04</v>
      </c>
    </row>
    <row collapsed="false" customFormat="false" customHeight="true" hidden="true" ht="13.5" outlineLevel="0" r="1518">
      <c r="A1518" s="746" t="n">
        <v>99240</v>
      </c>
      <c r="B1518" s="745" t="s">
        <v>2735</v>
      </c>
      <c r="C1518" s="745" t="s">
        <v>236</v>
      </c>
      <c r="D1518" s="747" t="n">
        <v>366.99</v>
      </c>
    </row>
    <row collapsed="false" customFormat="false" customHeight="true" hidden="true" ht="13.5" outlineLevel="0" r="1519">
      <c r="A1519" s="746" t="n">
        <v>99241</v>
      </c>
      <c r="B1519" s="745" t="s">
        <v>2736</v>
      </c>
      <c r="C1519" s="745" t="s">
        <v>236</v>
      </c>
      <c r="D1519" s="748" t="n">
        <v>1464.96</v>
      </c>
    </row>
    <row collapsed="false" customFormat="false" customHeight="true" hidden="true" ht="13.5" outlineLevel="0" r="1520">
      <c r="A1520" s="746" t="n">
        <v>99242</v>
      </c>
      <c r="B1520" s="745" t="s">
        <v>2737</v>
      </c>
      <c r="C1520" s="745" t="s">
        <v>30</v>
      </c>
      <c r="D1520" s="748" t="n">
        <v>2299.48</v>
      </c>
    </row>
    <row collapsed="false" customFormat="false" customHeight="true" hidden="true" ht="13.5" outlineLevel="0" r="1521">
      <c r="A1521" s="746" t="n">
        <v>99243</v>
      </c>
      <c r="B1521" s="745" t="s">
        <v>2738</v>
      </c>
      <c r="C1521" s="745" t="s">
        <v>236</v>
      </c>
      <c r="D1521" s="748" t="n">
        <v>1350.09</v>
      </c>
    </row>
    <row collapsed="false" customFormat="false" customHeight="true" hidden="true" ht="13.5" outlineLevel="0" r="1522">
      <c r="A1522" s="746" t="n">
        <v>99244</v>
      </c>
      <c r="B1522" s="745" t="s">
        <v>2739</v>
      </c>
      <c r="C1522" s="745" t="s">
        <v>30</v>
      </c>
      <c r="D1522" s="748" t="n">
        <v>3830.16</v>
      </c>
    </row>
    <row collapsed="false" customFormat="false" customHeight="true" hidden="true" ht="13.5" outlineLevel="0" r="1523">
      <c r="A1523" s="746" t="n">
        <v>99246</v>
      </c>
      <c r="B1523" s="745" t="s">
        <v>2740</v>
      </c>
      <c r="C1523" s="745" t="s">
        <v>236</v>
      </c>
      <c r="D1523" s="747" t="n">
        <v>569.14</v>
      </c>
    </row>
    <row collapsed="false" customFormat="false" customHeight="true" hidden="true" ht="13.5" outlineLevel="0" r="1524">
      <c r="A1524" s="746" t="n">
        <v>99247</v>
      </c>
      <c r="B1524" s="745" t="s">
        <v>2741</v>
      </c>
      <c r="C1524" s="745" t="s">
        <v>236</v>
      </c>
      <c r="D1524" s="748" t="n">
        <v>1672.61</v>
      </c>
    </row>
    <row collapsed="false" customFormat="false" customHeight="true" hidden="true" ht="13.5" outlineLevel="0" r="1525">
      <c r="A1525" s="746" t="n">
        <v>99248</v>
      </c>
      <c r="B1525" s="745" t="s">
        <v>2742</v>
      </c>
      <c r="C1525" s="745" t="s">
        <v>30</v>
      </c>
      <c r="D1525" s="748" t="n">
        <v>2907.8</v>
      </c>
    </row>
    <row collapsed="false" customFormat="false" customHeight="true" hidden="true" ht="13.5" outlineLevel="0" r="1526">
      <c r="A1526" s="746" t="n">
        <v>99249</v>
      </c>
      <c r="B1526" s="745" t="s">
        <v>2743</v>
      </c>
      <c r="C1526" s="745" t="s">
        <v>236</v>
      </c>
      <c r="D1526" s="748" t="n">
        <v>1656.08</v>
      </c>
    </row>
    <row collapsed="false" customFormat="false" customHeight="true" hidden="true" ht="13.5" outlineLevel="0" r="1527">
      <c r="A1527" s="746" t="n">
        <v>99252</v>
      </c>
      <c r="B1527" s="745" t="s">
        <v>2744</v>
      </c>
      <c r="C1527" s="745" t="s">
        <v>30</v>
      </c>
      <c r="D1527" s="748" t="n">
        <v>2031.13</v>
      </c>
    </row>
    <row collapsed="false" customFormat="false" customHeight="true" hidden="true" ht="13.5" outlineLevel="0" r="1528">
      <c r="A1528" s="746" t="n">
        <v>99254</v>
      </c>
      <c r="B1528" s="745" t="s">
        <v>2745</v>
      </c>
      <c r="C1528" s="745" t="s">
        <v>236</v>
      </c>
      <c r="D1528" s="748" t="n">
        <v>1049.7</v>
      </c>
    </row>
    <row collapsed="false" customFormat="false" customHeight="true" hidden="true" ht="13.5" outlineLevel="0" r="1529">
      <c r="A1529" s="746" t="n">
        <v>99256</v>
      </c>
      <c r="B1529" s="745" t="s">
        <v>2746</v>
      </c>
      <c r="C1529" s="745" t="s">
        <v>30</v>
      </c>
      <c r="D1529" s="748" t="n">
        <v>4488.64</v>
      </c>
    </row>
    <row collapsed="false" customFormat="false" customHeight="true" hidden="true" ht="13.5" outlineLevel="0" r="1530">
      <c r="A1530" s="746" t="n">
        <v>99259</v>
      </c>
      <c r="B1530" s="745" t="s">
        <v>2747</v>
      </c>
      <c r="C1530" s="745" t="s">
        <v>30</v>
      </c>
      <c r="D1530" s="748" t="n">
        <v>2561.22</v>
      </c>
    </row>
    <row collapsed="false" customFormat="false" customHeight="true" hidden="true" ht="13.5" outlineLevel="0" r="1531">
      <c r="A1531" s="746" t="n">
        <v>99261</v>
      </c>
      <c r="B1531" s="745" t="s">
        <v>2748</v>
      </c>
      <c r="C1531" s="745" t="s">
        <v>236</v>
      </c>
      <c r="D1531" s="748" t="n">
        <v>1257.33</v>
      </c>
    </row>
    <row collapsed="false" customFormat="false" customHeight="true" hidden="true" ht="13.5" outlineLevel="0" r="1532">
      <c r="A1532" s="746" t="n">
        <v>99263</v>
      </c>
      <c r="B1532" s="745" t="s">
        <v>2749</v>
      </c>
      <c r="C1532" s="745" t="s">
        <v>236</v>
      </c>
      <c r="D1532" s="748" t="n">
        <v>1880.27</v>
      </c>
    </row>
    <row collapsed="false" customFormat="false" customHeight="true" hidden="true" ht="13.5" outlineLevel="0" r="1533">
      <c r="A1533" s="746" t="n">
        <v>99265</v>
      </c>
      <c r="B1533" s="745" t="s">
        <v>2750</v>
      </c>
      <c r="C1533" s="745" t="s">
        <v>30</v>
      </c>
      <c r="D1533" s="748" t="n">
        <v>3091.21</v>
      </c>
    </row>
    <row collapsed="false" customFormat="false" customHeight="true" hidden="true" ht="13.5" outlineLevel="0" r="1534">
      <c r="A1534" s="746" t="n">
        <v>99266</v>
      </c>
      <c r="B1534" s="745" t="s">
        <v>2751</v>
      </c>
      <c r="C1534" s="745" t="s">
        <v>236</v>
      </c>
      <c r="D1534" s="748" t="n">
        <v>1464.96</v>
      </c>
    </row>
    <row collapsed="false" customFormat="false" customHeight="true" hidden="true" ht="13.5" outlineLevel="0" r="1535">
      <c r="A1535" s="746" t="n">
        <v>99267</v>
      </c>
      <c r="B1535" s="745" t="s">
        <v>2752</v>
      </c>
      <c r="C1535" s="745" t="s">
        <v>30</v>
      </c>
      <c r="D1535" s="748" t="n">
        <v>3621.26</v>
      </c>
    </row>
    <row collapsed="false" customFormat="false" customHeight="true" hidden="true" ht="13.5" outlineLevel="0" r="1536">
      <c r="A1536" s="746" t="n">
        <v>99269</v>
      </c>
      <c r="B1536" s="745" t="s">
        <v>2753</v>
      </c>
      <c r="C1536" s="745" t="s">
        <v>236</v>
      </c>
      <c r="D1536" s="748" t="n">
        <v>1672.61</v>
      </c>
    </row>
    <row collapsed="false" customFormat="false" customHeight="true" hidden="true" ht="13.5" outlineLevel="0" r="1537">
      <c r="A1537" s="746" t="n">
        <v>99271</v>
      </c>
      <c r="B1537" s="745" t="s">
        <v>2754</v>
      </c>
      <c r="C1537" s="745" t="s">
        <v>30</v>
      </c>
      <c r="D1537" s="748" t="n">
        <v>5147.06</v>
      </c>
    </row>
    <row collapsed="false" customFormat="false" customHeight="true" hidden="true" ht="13.5" outlineLevel="0" r="1538">
      <c r="A1538" s="746" t="n">
        <v>99272</v>
      </c>
      <c r="B1538" s="745" t="s">
        <v>2755</v>
      </c>
      <c r="C1538" s="745" t="s">
        <v>30</v>
      </c>
      <c r="D1538" s="747" t="n">
        <v>853.92</v>
      </c>
    </row>
    <row collapsed="false" customFormat="false" customHeight="true" hidden="true" ht="13.5" outlineLevel="0" r="1539">
      <c r="A1539" s="746" t="n">
        <v>99273</v>
      </c>
      <c r="B1539" s="745" t="s">
        <v>2756</v>
      </c>
      <c r="C1539" s="745" t="s">
        <v>30</v>
      </c>
      <c r="D1539" s="748" t="n">
        <v>1234.5</v>
      </c>
    </row>
    <row collapsed="false" customFormat="false" customHeight="true" hidden="true" ht="13.5" outlineLevel="0" r="1540">
      <c r="A1540" s="746" t="n">
        <v>99274</v>
      </c>
      <c r="B1540" s="745" t="s">
        <v>2757</v>
      </c>
      <c r="C1540" s="745" t="s">
        <v>30</v>
      </c>
      <c r="D1540" s="748" t="n">
        <v>4175.08</v>
      </c>
    </row>
    <row collapsed="false" customFormat="false" customHeight="true" hidden="true" ht="13.5" outlineLevel="0" r="1541">
      <c r="A1541" s="746" t="n">
        <v>99276</v>
      </c>
      <c r="B1541" s="745" t="s">
        <v>2758</v>
      </c>
      <c r="C1541" s="745" t="s">
        <v>236</v>
      </c>
      <c r="D1541" s="748" t="n">
        <v>2087.92</v>
      </c>
    </row>
    <row collapsed="false" customFormat="false" customHeight="true" hidden="true" ht="13.5" outlineLevel="0" r="1542">
      <c r="A1542" s="746" t="n">
        <v>99277</v>
      </c>
      <c r="B1542" s="745" t="s">
        <v>2759</v>
      </c>
      <c r="C1542" s="745" t="s">
        <v>236</v>
      </c>
      <c r="D1542" s="748" t="n">
        <v>1880.27</v>
      </c>
    </row>
    <row collapsed="false" customFormat="false" customHeight="true" hidden="true" ht="13.5" outlineLevel="0" r="1543">
      <c r="A1543" s="746" t="n">
        <v>99278</v>
      </c>
      <c r="B1543" s="745" t="s">
        <v>2760</v>
      </c>
      <c r="C1543" s="745" t="s">
        <v>236</v>
      </c>
      <c r="D1543" s="747" t="n">
        <v>270.94</v>
      </c>
    </row>
    <row collapsed="false" customFormat="false" customHeight="true" hidden="true" ht="13.5" outlineLevel="0" r="1544">
      <c r="A1544" s="746" t="n">
        <v>99279</v>
      </c>
      <c r="B1544" s="745" t="s">
        <v>2761</v>
      </c>
      <c r="C1544" s="745" t="s">
        <v>30</v>
      </c>
      <c r="D1544" s="748" t="n">
        <v>4708.07</v>
      </c>
    </row>
    <row collapsed="false" customFormat="false" customHeight="true" hidden="true" ht="13.5" outlineLevel="0" r="1545">
      <c r="A1545" s="746" t="n">
        <v>99280</v>
      </c>
      <c r="B1545" s="745" t="s">
        <v>2762</v>
      </c>
      <c r="C1545" s="745" t="s">
        <v>30</v>
      </c>
      <c r="D1545" s="748" t="n">
        <v>1591.5</v>
      </c>
    </row>
    <row collapsed="false" customFormat="false" customHeight="true" hidden="true" ht="13.5" outlineLevel="0" r="1546">
      <c r="A1546" s="746" t="n">
        <v>99281</v>
      </c>
      <c r="B1546" s="745" t="s">
        <v>2763</v>
      </c>
      <c r="C1546" s="745" t="s">
        <v>236</v>
      </c>
      <c r="D1546" s="748" t="n">
        <v>2087.92</v>
      </c>
    </row>
    <row collapsed="false" customFormat="false" customHeight="true" hidden="true" ht="13.5" outlineLevel="0" r="1547">
      <c r="A1547" s="746" t="n">
        <v>99282</v>
      </c>
      <c r="B1547" s="745" t="s">
        <v>2764</v>
      </c>
      <c r="C1547" s="745" t="s">
        <v>236</v>
      </c>
      <c r="D1547" s="748" t="n">
        <v>2324.13</v>
      </c>
    </row>
    <row collapsed="false" customFormat="false" customHeight="true" hidden="true" ht="13.5" outlineLevel="0" r="1548">
      <c r="A1548" s="746" t="n">
        <v>99283</v>
      </c>
      <c r="B1548" s="745" t="s">
        <v>2765</v>
      </c>
      <c r="C1548" s="745" t="s">
        <v>236</v>
      </c>
      <c r="D1548" s="747" t="n">
        <v>942.12</v>
      </c>
    </row>
    <row collapsed="false" customFormat="false" customHeight="true" hidden="true" ht="13.5" outlineLevel="0" r="1549">
      <c r="A1549" s="746" t="n">
        <v>99284</v>
      </c>
      <c r="B1549" s="745" t="s">
        <v>2766</v>
      </c>
      <c r="C1549" s="745" t="s">
        <v>30</v>
      </c>
      <c r="D1549" s="748" t="n">
        <v>5805.58</v>
      </c>
    </row>
    <row collapsed="false" customFormat="false" customHeight="true" hidden="true" ht="13.5" outlineLevel="0" r="1550">
      <c r="A1550" s="746" t="n">
        <v>99286</v>
      </c>
      <c r="B1550" s="745" t="s">
        <v>2767</v>
      </c>
      <c r="C1550" s="745" t="s">
        <v>30</v>
      </c>
      <c r="D1550" s="748" t="n">
        <v>5241.13</v>
      </c>
    </row>
    <row collapsed="false" customFormat="false" customHeight="true" hidden="true" ht="13.5" outlineLevel="0" r="1551">
      <c r="A1551" s="746" t="n">
        <v>99287</v>
      </c>
      <c r="B1551" s="745" t="s">
        <v>2768</v>
      </c>
      <c r="C1551" s="745" t="s">
        <v>30</v>
      </c>
      <c r="D1551" s="748" t="n">
        <v>7250.65</v>
      </c>
    </row>
    <row collapsed="false" customFormat="false" customHeight="true" hidden="true" ht="13.5" outlineLevel="0" r="1552">
      <c r="A1552" s="746" t="n">
        <v>99288</v>
      </c>
      <c r="B1552" s="745" t="s">
        <v>2769</v>
      </c>
      <c r="C1552" s="745" t="s">
        <v>236</v>
      </c>
      <c r="D1552" s="747" t="n">
        <v>327.25</v>
      </c>
    </row>
    <row collapsed="false" customFormat="false" customHeight="true" hidden="true" ht="13.5" outlineLevel="0" r="1553">
      <c r="A1553" s="746" t="n">
        <v>99289</v>
      </c>
      <c r="B1553" s="745" t="s">
        <v>2770</v>
      </c>
      <c r="C1553" s="745" t="s">
        <v>236</v>
      </c>
      <c r="D1553" s="748" t="n">
        <v>2295.55</v>
      </c>
    </row>
    <row collapsed="false" customFormat="false" customHeight="true" hidden="true" ht="13.5" outlineLevel="0" r="1554">
      <c r="A1554" s="746" t="n">
        <v>99290</v>
      </c>
      <c r="B1554" s="745" t="s">
        <v>2771</v>
      </c>
      <c r="C1554" s="745" t="s">
        <v>30</v>
      </c>
      <c r="D1554" s="748" t="n">
        <v>3152.89</v>
      </c>
    </row>
    <row collapsed="false" customFormat="false" customHeight="true" hidden="true" ht="13.5" outlineLevel="0" r="1555">
      <c r="A1555" s="746" t="n">
        <v>99291</v>
      </c>
      <c r="B1555" s="745" t="s">
        <v>2772</v>
      </c>
      <c r="C1555" s="745" t="s">
        <v>236</v>
      </c>
      <c r="D1555" s="748" t="n">
        <v>2295.55</v>
      </c>
    </row>
    <row collapsed="false" customFormat="false" customHeight="true" hidden="true" ht="13.5" outlineLevel="0" r="1556">
      <c r="A1556" s="746" t="n">
        <v>99292</v>
      </c>
      <c r="B1556" s="745" t="s">
        <v>2773</v>
      </c>
      <c r="C1556" s="745" t="s">
        <v>30</v>
      </c>
      <c r="D1556" s="748" t="n">
        <v>1949.57</v>
      </c>
    </row>
    <row collapsed="false" customFormat="false" customHeight="true" hidden="true" ht="13.5" outlineLevel="0" r="1557">
      <c r="A1557" s="746" t="n">
        <v>99293</v>
      </c>
      <c r="B1557" s="745" t="s">
        <v>2774</v>
      </c>
      <c r="C1557" s="745" t="s">
        <v>236</v>
      </c>
      <c r="D1557" s="748" t="n">
        <v>1146.1</v>
      </c>
    </row>
    <row collapsed="false" customFormat="false" customHeight="true" hidden="true" ht="13.5" outlineLevel="0" r="1558">
      <c r="A1558" s="746" t="n">
        <v>99294</v>
      </c>
      <c r="B1558" s="745" t="s">
        <v>2775</v>
      </c>
      <c r="C1558" s="745" t="s">
        <v>30</v>
      </c>
      <c r="D1558" s="748" t="n">
        <v>6464.07</v>
      </c>
    </row>
    <row collapsed="false" customFormat="false" customHeight="true" hidden="true" ht="13.5" outlineLevel="0" r="1559">
      <c r="A1559" s="746" t="n">
        <v>99296</v>
      </c>
      <c r="B1559" s="745" t="s">
        <v>2776</v>
      </c>
      <c r="C1559" s="745" t="s">
        <v>236</v>
      </c>
      <c r="D1559" s="748" t="n">
        <v>2531.74</v>
      </c>
    </row>
    <row collapsed="false" customFormat="false" customHeight="true" hidden="true" ht="13.5" outlineLevel="0" r="1560">
      <c r="A1560" s="746" t="n">
        <v>99297</v>
      </c>
      <c r="B1560" s="745" t="s">
        <v>2777</v>
      </c>
      <c r="C1560" s="745" t="s">
        <v>236</v>
      </c>
      <c r="D1560" s="748" t="n">
        <v>2526.8</v>
      </c>
    </row>
    <row collapsed="false" customFormat="false" customHeight="true" hidden="true" ht="13.5" outlineLevel="0" r="1561">
      <c r="A1561" s="746" t="n">
        <v>99298</v>
      </c>
      <c r="B1561" s="745" t="s">
        <v>2778</v>
      </c>
      <c r="C1561" s="745" t="s">
        <v>30</v>
      </c>
      <c r="D1561" s="748" t="n">
        <v>8180.04</v>
      </c>
    </row>
    <row collapsed="false" customFormat="false" customHeight="true" hidden="true" ht="13.5" outlineLevel="0" r="1562">
      <c r="A1562" s="746" t="n">
        <v>99299</v>
      </c>
      <c r="B1562" s="745" t="s">
        <v>2779</v>
      </c>
      <c r="C1562" s="745" t="s">
        <v>236</v>
      </c>
      <c r="D1562" s="748" t="n">
        <v>2739.33</v>
      </c>
    </row>
    <row collapsed="false" customFormat="false" customHeight="true" hidden="true" ht="13.5" outlineLevel="0" r="1563">
      <c r="A1563" s="746" t="n">
        <v>99300</v>
      </c>
      <c r="B1563" s="745" t="s">
        <v>2780</v>
      </c>
      <c r="C1563" s="745" t="s">
        <v>30</v>
      </c>
      <c r="D1563" s="748" t="n">
        <v>9109.46</v>
      </c>
    </row>
    <row collapsed="false" customFormat="false" customHeight="true" hidden="true" ht="13.5" outlineLevel="0" r="1564">
      <c r="A1564" s="746" t="n">
        <v>99301</v>
      </c>
      <c r="B1564" s="745" t="s">
        <v>2781</v>
      </c>
      <c r="C1564" s="745" t="s">
        <v>30</v>
      </c>
      <c r="D1564" s="748" t="n">
        <v>4613.56</v>
      </c>
    </row>
    <row collapsed="false" customFormat="false" customHeight="true" hidden="true" ht="13.5" outlineLevel="0" r="1565">
      <c r="A1565" s="746" t="n">
        <v>99302</v>
      </c>
      <c r="B1565" s="745" t="s">
        <v>2782</v>
      </c>
      <c r="C1565" s="745" t="s">
        <v>236</v>
      </c>
      <c r="D1565" s="748" t="n">
        <v>2951.9</v>
      </c>
    </row>
    <row collapsed="false" customFormat="false" customHeight="true" hidden="true" ht="13.5" outlineLevel="0" r="1566">
      <c r="A1566" s="746" t="n">
        <v>99303</v>
      </c>
      <c r="B1566" s="745" t="s">
        <v>2783</v>
      </c>
      <c r="C1566" s="745" t="s">
        <v>30</v>
      </c>
      <c r="D1566" s="748" t="n">
        <v>8348.73</v>
      </c>
    </row>
    <row collapsed="false" customFormat="false" customHeight="true" hidden="true" ht="13.5" outlineLevel="0" r="1567">
      <c r="A1567" s="746" t="n">
        <v>99304</v>
      </c>
      <c r="B1567" s="745" t="s">
        <v>2784</v>
      </c>
      <c r="C1567" s="745" t="s">
        <v>236</v>
      </c>
      <c r="D1567" s="748" t="n">
        <v>2744.26</v>
      </c>
    </row>
    <row collapsed="false" customFormat="false" customHeight="true" hidden="true" ht="13.5" outlineLevel="0" r="1568">
      <c r="A1568" s="746" t="n">
        <v>99305</v>
      </c>
      <c r="B1568" s="745" t="s">
        <v>2785</v>
      </c>
      <c r="C1568" s="745" t="s">
        <v>30</v>
      </c>
      <c r="D1568" s="748" t="n">
        <v>9412.64</v>
      </c>
    </row>
    <row collapsed="false" customFormat="false" customHeight="true" hidden="true" ht="13.5" outlineLevel="0" r="1569">
      <c r="A1569" s="746" t="n">
        <v>99306</v>
      </c>
      <c r="B1569" s="745" t="s">
        <v>2786</v>
      </c>
      <c r="C1569" s="745" t="s">
        <v>236</v>
      </c>
      <c r="D1569" s="748" t="n">
        <v>2951.9</v>
      </c>
    </row>
    <row collapsed="false" customFormat="false" customHeight="true" hidden="true" ht="13.5" outlineLevel="0" r="1570">
      <c r="A1570" s="746" t="n">
        <v>99307</v>
      </c>
      <c r="B1570" s="745" t="s">
        <v>2787</v>
      </c>
      <c r="C1570" s="745" t="s">
        <v>236</v>
      </c>
      <c r="D1570" s="748" t="n">
        <v>1903.91</v>
      </c>
    </row>
    <row collapsed="false" customFormat="false" customHeight="true" hidden="true" ht="13.5" outlineLevel="0" r="1571">
      <c r="A1571" s="746" t="n">
        <v>99308</v>
      </c>
      <c r="B1571" s="745" t="s">
        <v>2788</v>
      </c>
      <c r="C1571" s="745" t="s">
        <v>30</v>
      </c>
      <c r="D1571" s="748" t="n">
        <v>10476.52</v>
      </c>
    </row>
    <row collapsed="false" customFormat="false" customHeight="true" hidden="true" ht="13.5" outlineLevel="0" r="1572">
      <c r="A1572" s="746" t="n">
        <v>99309</v>
      </c>
      <c r="B1572" s="745" t="s">
        <v>2789</v>
      </c>
      <c r="C1572" s="745" t="s">
        <v>236</v>
      </c>
      <c r="D1572" s="748" t="n">
        <v>3164.46</v>
      </c>
    </row>
    <row collapsed="false" customFormat="false" customHeight="true" hidden="true" ht="13.5" outlineLevel="0" r="1573">
      <c r="A1573" s="746" t="n">
        <v>99310</v>
      </c>
      <c r="B1573" s="745" t="s">
        <v>2790</v>
      </c>
      <c r="C1573" s="745" t="s">
        <v>30</v>
      </c>
      <c r="D1573" s="748" t="n">
        <v>10651.33</v>
      </c>
    </row>
    <row collapsed="false" customFormat="false" customHeight="true" hidden="true" ht="13.5" outlineLevel="0" r="1574">
      <c r="A1574" s="746" t="n">
        <v>99311</v>
      </c>
      <c r="B1574" s="745" t="s">
        <v>2791</v>
      </c>
      <c r="C1574" s="745" t="s">
        <v>236</v>
      </c>
      <c r="D1574" s="748" t="n">
        <v>3164.46</v>
      </c>
    </row>
    <row collapsed="false" customFormat="false" customHeight="true" hidden="true" ht="13.5" outlineLevel="0" r="1575">
      <c r="A1575" s="746" t="n">
        <v>99312</v>
      </c>
      <c r="B1575" s="745" t="s">
        <v>2792</v>
      </c>
      <c r="C1575" s="745" t="s">
        <v>30</v>
      </c>
      <c r="D1575" s="748" t="n">
        <v>5390.81</v>
      </c>
    </row>
    <row collapsed="false" customFormat="false" customHeight="true" hidden="true" ht="13.5" outlineLevel="0" r="1576">
      <c r="A1576" s="746" t="n">
        <v>99313</v>
      </c>
      <c r="B1576" s="745" t="s">
        <v>2793</v>
      </c>
      <c r="C1576" s="745" t="s">
        <v>30</v>
      </c>
      <c r="D1576" s="748" t="n">
        <v>11850.58</v>
      </c>
    </row>
    <row collapsed="false" customFormat="false" customHeight="true" hidden="true" ht="13.5" outlineLevel="0" r="1577">
      <c r="A1577" s="746" t="n">
        <v>99314</v>
      </c>
      <c r="B1577" s="745" t="s">
        <v>2794</v>
      </c>
      <c r="C1577" s="745" t="s">
        <v>236</v>
      </c>
      <c r="D1577" s="748" t="n">
        <v>3377.04</v>
      </c>
    </row>
    <row collapsed="false" customFormat="false" customHeight="true" hidden="true" ht="13.5" outlineLevel="0" r="1578">
      <c r="A1578" s="746" t="n">
        <v>99315</v>
      </c>
      <c r="B1578" s="745" t="s">
        <v>2795</v>
      </c>
      <c r="C1578" s="745" t="s">
        <v>30</v>
      </c>
      <c r="D1578" s="748" t="n">
        <v>13231.81</v>
      </c>
    </row>
    <row collapsed="false" customFormat="false" customHeight="true" hidden="true" ht="13.5" outlineLevel="0" r="1579">
      <c r="A1579" s="746" t="n">
        <v>99317</v>
      </c>
      <c r="B1579" s="745" t="s">
        <v>2796</v>
      </c>
      <c r="C1579" s="745" t="s">
        <v>236</v>
      </c>
      <c r="D1579" s="748" t="n">
        <v>2111.56</v>
      </c>
    </row>
    <row collapsed="false" customFormat="false" customHeight="true" hidden="true" ht="13.5" outlineLevel="0" r="1580">
      <c r="A1580" s="746" t="n">
        <v>99318</v>
      </c>
      <c r="B1580" s="745" t="s">
        <v>2797</v>
      </c>
      <c r="C1580" s="745" t="s">
        <v>236</v>
      </c>
      <c r="D1580" s="747" t="n">
        <v>177.91</v>
      </c>
    </row>
    <row collapsed="false" customFormat="false" customHeight="true" hidden="true" ht="13.5" outlineLevel="0" r="1581">
      <c r="A1581" s="746" t="n">
        <v>99319</v>
      </c>
      <c r="B1581" s="745" t="s">
        <v>2798</v>
      </c>
      <c r="C1581" s="745" t="s">
        <v>236</v>
      </c>
      <c r="D1581" s="747" t="n">
        <v>739.55</v>
      </c>
    </row>
    <row collapsed="false" customFormat="false" customHeight="true" hidden="true" ht="13.5" outlineLevel="0" r="1582">
      <c r="A1582" s="746" t="n">
        <v>99320</v>
      </c>
      <c r="B1582" s="745" t="s">
        <v>2799</v>
      </c>
      <c r="C1582" s="745" t="s">
        <v>30</v>
      </c>
      <c r="D1582" s="748" t="n">
        <v>6210.72</v>
      </c>
    </row>
    <row collapsed="false" customFormat="false" customHeight="true" hidden="true" ht="13.5" outlineLevel="0" r="1583">
      <c r="A1583" s="746" t="n">
        <v>99321</v>
      </c>
      <c r="B1583" s="745" t="s">
        <v>2800</v>
      </c>
      <c r="C1583" s="745" t="s">
        <v>236</v>
      </c>
      <c r="D1583" s="748" t="n">
        <v>2319.19</v>
      </c>
    </row>
    <row collapsed="false" customFormat="false" customHeight="true" hidden="true" ht="13.5" outlineLevel="0" r="1584">
      <c r="A1584" s="746" t="n">
        <v>99322</v>
      </c>
      <c r="B1584" s="745" t="s">
        <v>2801</v>
      </c>
      <c r="C1584" s="745" t="s">
        <v>30</v>
      </c>
      <c r="D1584" s="748" t="n">
        <v>6993.26</v>
      </c>
    </row>
    <row collapsed="false" customFormat="false" customHeight="true" hidden="true" ht="13.5" outlineLevel="0" r="1585">
      <c r="A1585" s="746" t="n">
        <v>99323</v>
      </c>
      <c r="B1585" s="745" t="s">
        <v>2802</v>
      </c>
      <c r="C1585" s="745" t="s">
        <v>236</v>
      </c>
      <c r="D1585" s="748" t="n">
        <v>2526.8</v>
      </c>
    </row>
    <row collapsed="false" customFormat="false" customHeight="true" hidden="true" ht="13.5" outlineLevel="0" r="1586">
      <c r="A1586" s="746" t="n">
        <v>99324</v>
      </c>
      <c r="B1586" s="745" t="s">
        <v>2803</v>
      </c>
      <c r="C1586" s="745" t="s">
        <v>30</v>
      </c>
      <c r="D1586" s="748" t="n">
        <v>7775.75</v>
      </c>
    </row>
    <row collapsed="false" customFormat="false" customHeight="true" hidden="true" ht="13.5" outlineLevel="0" r="1587">
      <c r="A1587" s="746" t="n">
        <v>99325</v>
      </c>
      <c r="B1587" s="745" t="s">
        <v>2804</v>
      </c>
      <c r="C1587" s="745" t="s">
        <v>236</v>
      </c>
      <c r="D1587" s="748" t="n">
        <v>2739.33</v>
      </c>
    </row>
    <row collapsed="false" customFormat="false" customHeight="true" hidden="true" ht="13.5" outlineLevel="0" r="1588">
      <c r="A1588" s="746" t="n">
        <v>99326</v>
      </c>
      <c r="B1588" s="745" t="s">
        <v>2805</v>
      </c>
      <c r="C1588" s="745" t="s">
        <v>30</v>
      </c>
      <c r="D1588" s="748" t="n">
        <v>6321.28</v>
      </c>
    </row>
    <row collapsed="false" customFormat="false" customHeight="true" hidden="true" ht="13.5" outlineLevel="0" r="1589">
      <c r="A1589" s="746" t="n">
        <v>99327</v>
      </c>
      <c r="B1589" s="745" t="s">
        <v>2806</v>
      </c>
      <c r="C1589" s="745" t="s">
        <v>236</v>
      </c>
      <c r="D1589" s="748" t="n">
        <v>3541.32</v>
      </c>
    </row>
    <row collapsed="false" customFormat="false" customHeight="true" hidden="true" ht="13.5" outlineLevel="0" r="1590">
      <c r="A1590" s="746" t="n">
        <v>94263</v>
      </c>
      <c r="B1590" s="745" t="s">
        <v>2807</v>
      </c>
      <c r="C1590" s="745" t="s">
        <v>236</v>
      </c>
      <c r="D1590" s="747" t="n">
        <v>25.2</v>
      </c>
    </row>
    <row collapsed="false" customFormat="false" customHeight="true" hidden="true" ht="13.5" outlineLevel="0" r="1591">
      <c r="A1591" s="746" t="n">
        <v>94264</v>
      </c>
      <c r="B1591" s="745" t="s">
        <v>2808</v>
      </c>
      <c r="C1591" s="745" t="s">
        <v>236</v>
      </c>
      <c r="D1591" s="747" t="n">
        <v>28.68</v>
      </c>
    </row>
    <row collapsed="false" customFormat="false" customHeight="true" hidden="true" ht="13.5" outlineLevel="0" r="1592">
      <c r="A1592" s="746" t="n">
        <v>94265</v>
      </c>
      <c r="B1592" s="745" t="s">
        <v>2809</v>
      </c>
      <c r="C1592" s="745" t="s">
        <v>236</v>
      </c>
      <c r="D1592" s="747" t="n">
        <v>31.41</v>
      </c>
    </row>
    <row collapsed="false" customFormat="false" customHeight="true" hidden="true" ht="13.5" outlineLevel="0" r="1593">
      <c r="A1593" s="746" t="n">
        <v>94266</v>
      </c>
      <c r="B1593" s="745" t="s">
        <v>2810</v>
      </c>
      <c r="C1593" s="745" t="s">
        <v>236</v>
      </c>
      <c r="D1593" s="747" t="n">
        <v>35.4</v>
      </c>
    </row>
    <row collapsed="false" customFormat="false" customHeight="true" hidden="true" ht="13.5" outlineLevel="0" r="1594">
      <c r="A1594" s="746" t="n">
        <v>94267</v>
      </c>
      <c r="B1594" s="745" t="s">
        <v>2811</v>
      </c>
      <c r="C1594" s="745" t="s">
        <v>236</v>
      </c>
      <c r="D1594" s="747" t="n">
        <v>36.42</v>
      </c>
    </row>
    <row collapsed="false" customFormat="false" customHeight="true" hidden="true" ht="13.5" outlineLevel="0" r="1595">
      <c r="A1595" s="746" t="n">
        <v>94268</v>
      </c>
      <c r="B1595" s="745" t="s">
        <v>2812</v>
      </c>
      <c r="C1595" s="745" t="s">
        <v>236</v>
      </c>
      <c r="D1595" s="747" t="n">
        <v>40.8</v>
      </c>
    </row>
    <row collapsed="false" customFormat="false" customHeight="true" hidden="true" ht="13.5" outlineLevel="0" r="1596">
      <c r="A1596" s="746" t="n">
        <v>94269</v>
      </c>
      <c r="B1596" s="745" t="s">
        <v>2813</v>
      </c>
      <c r="C1596" s="745" t="s">
        <v>236</v>
      </c>
      <c r="D1596" s="747" t="n">
        <v>50.4</v>
      </c>
    </row>
    <row collapsed="false" customFormat="false" customHeight="true" hidden="true" ht="13.5" outlineLevel="0" r="1597">
      <c r="A1597" s="746" t="n">
        <v>94270</v>
      </c>
      <c r="B1597" s="745" t="s">
        <v>2814</v>
      </c>
      <c r="C1597" s="745" t="s">
        <v>236</v>
      </c>
      <c r="D1597" s="747" t="n">
        <v>56.52</v>
      </c>
    </row>
    <row collapsed="false" customFormat="false" customHeight="true" hidden="true" ht="13.5" outlineLevel="0" r="1598">
      <c r="A1598" s="746" t="n">
        <v>94271</v>
      </c>
      <c r="B1598" s="745" t="s">
        <v>2815</v>
      </c>
      <c r="C1598" s="745" t="s">
        <v>236</v>
      </c>
      <c r="D1598" s="747" t="n">
        <v>61.41</v>
      </c>
    </row>
    <row collapsed="false" customFormat="false" customHeight="true" hidden="true" ht="13.5" outlineLevel="0" r="1599">
      <c r="A1599" s="746" t="n">
        <v>94272</v>
      </c>
      <c r="B1599" s="745" t="s">
        <v>2816</v>
      </c>
      <c r="C1599" s="745" t="s">
        <v>236</v>
      </c>
      <c r="D1599" s="747" t="n">
        <v>69.55</v>
      </c>
    </row>
    <row collapsed="false" customFormat="false" customHeight="true" hidden="true" ht="13.5" outlineLevel="0" r="1600">
      <c r="A1600" s="746" t="n">
        <v>94273</v>
      </c>
      <c r="B1600" s="745" t="s">
        <v>2817</v>
      </c>
      <c r="C1600" s="745" t="s">
        <v>236</v>
      </c>
      <c r="D1600" s="747" t="n">
        <v>35.9</v>
      </c>
    </row>
    <row collapsed="false" customFormat="false" customHeight="true" hidden="true" ht="13.5" outlineLevel="0" r="1601">
      <c r="A1601" s="746" t="n">
        <v>94274</v>
      </c>
      <c r="B1601" s="745" t="s">
        <v>2818</v>
      </c>
      <c r="C1601" s="745" t="s">
        <v>236</v>
      </c>
      <c r="D1601" s="747" t="n">
        <v>39.76</v>
      </c>
    </row>
    <row collapsed="false" customFormat="false" customHeight="true" hidden="true" ht="13.5" outlineLevel="0" r="1602">
      <c r="A1602" s="746" t="n">
        <v>94275</v>
      </c>
      <c r="B1602" s="745" t="s">
        <v>2819</v>
      </c>
      <c r="C1602" s="745" t="s">
        <v>236</v>
      </c>
      <c r="D1602" s="747" t="n">
        <v>34</v>
      </c>
    </row>
    <row collapsed="false" customFormat="false" customHeight="true" hidden="true" ht="13.5" outlineLevel="0" r="1603">
      <c r="A1603" s="746" t="n">
        <v>94276</v>
      </c>
      <c r="B1603" s="745" t="s">
        <v>2820</v>
      </c>
      <c r="C1603" s="745" t="s">
        <v>236</v>
      </c>
      <c r="D1603" s="747" t="n">
        <v>37.88</v>
      </c>
    </row>
    <row collapsed="false" customFormat="false" customHeight="true" hidden="true" ht="13.5" outlineLevel="0" r="1604">
      <c r="A1604" s="746" t="n">
        <v>94281</v>
      </c>
      <c r="B1604" s="745" t="s">
        <v>2821</v>
      </c>
      <c r="C1604" s="745" t="s">
        <v>236</v>
      </c>
      <c r="D1604" s="747" t="n">
        <v>38</v>
      </c>
    </row>
    <row collapsed="false" customFormat="false" customHeight="true" hidden="true" ht="13.5" outlineLevel="0" r="1605">
      <c r="A1605" s="746" t="n">
        <v>94282</v>
      </c>
      <c r="B1605" s="745" t="s">
        <v>2822</v>
      </c>
      <c r="C1605" s="745" t="s">
        <v>236</v>
      </c>
      <c r="D1605" s="747" t="n">
        <v>49.78</v>
      </c>
    </row>
    <row collapsed="false" customFormat="false" customHeight="true" hidden="true" ht="13.5" outlineLevel="0" r="1606">
      <c r="A1606" s="746" t="n">
        <v>94283</v>
      </c>
      <c r="B1606" s="745" t="s">
        <v>2823</v>
      </c>
      <c r="C1606" s="745" t="s">
        <v>236</v>
      </c>
      <c r="D1606" s="747" t="n">
        <v>47.28</v>
      </c>
    </row>
    <row collapsed="false" customFormat="false" customHeight="true" hidden="true" ht="13.5" outlineLevel="0" r="1607">
      <c r="A1607" s="746" t="n">
        <v>94284</v>
      </c>
      <c r="B1607" s="745" t="s">
        <v>2824</v>
      </c>
      <c r="C1607" s="745" t="s">
        <v>236</v>
      </c>
      <c r="D1607" s="747" t="n">
        <v>59.06</v>
      </c>
    </row>
    <row collapsed="false" customFormat="false" customHeight="true" hidden="true" ht="13.5" outlineLevel="0" r="1608">
      <c r="A1608" s="746" t="n">
        <v>94285</v>
      </c>
      <c r="B1608" s="745" t="s">
        <v>2825</v>
      </c>
      <c r="C1608" s="745" t="s">
        <v>236</v>
      </c>
      <c r="D1608" s="747" t="n">
        <v>55.99</v>
      </c>
    </row>
    <row collapsed="false" customFormat="false" customHeight="true" hidden="true" ht="13.5" outlineLevel="0" r="1609">
      <c r="A1609" s="746" t="n">
        <v>94286</v>
      </c>
      <c r="B1609" s="745" t="s">
        <v>2826</v>
      </c>
      <c r="C1609" s="745" t="s">
        <v>236</v>
      </c>
      <c r="D1609" s="747" t="n">
        <v>67.78</v>
      </c>
    </row>
    <row collapsed="false" customFormat="false" customHeight="true" hidden="true" ht="13.5" outlineLevel="0" r="1610">
      <c r="A1610" s="746" t="n">
        <v>94287</v>
      </c>
      <c r="B1610" s="745" t="s">
        <v>2827</v>
      </c>
      <c r="C1610" s="745" t="s">
        <v>236</v>
      </c>
      <c r="D1610" s="747" t="n">
        <v>30.81</v>
      </c>
    </row>
    <row collapsed="false" customFormat="false" customHeight="true" hidden="true" ht="13.5" outlineLevel="0" r="1611">
      <c r="A1611" s="746" t="n">
        <v>94288</v>
      </c>
      <c r="B1611" s="745" t="s">
        <v>2828</v>
      </c>
      <c r="C1611" s="745" t="s">
        <v>236</v>
      </c>
      <c r="D1611" s="747" t="n">
        <v>41.12</v>
      </c>
    </row>
    <row collapsed="false" customFormat="false" customHeight="true" hidden="true" ht="13.5" outlineLevel="0" r="1612">
      <c r="A1612" s="746" t="n">
        <v>94289</v>
      </c>
      <c r="B1612" s="745" t="s">
        <v>2829</v>
      </c>
      <c r="C1612" s="745" t="s">
        <v>236</v>
      </c>
      <c r="D1612" s="747" t="n">
        <v>37.6</v>
      </c>
    </row>
    <row collapsed="false" customFormat="false" customHeight="true" hidden="true" ht="13.5" outlineLevel="0" r="1613">
      <c r="A1613" s="746" t="n">
        <v>94290</v>
      </c>
      <c r="B1613" s="745" t="s">
        <v>2830</v>
      </c>
      <c r="C1613" s="745" t="s">
        <v>236</v>
      </c>
      <c r="D1613" s="747" t="n">
        <v>47.91</v>
      </c>
    </row>
    <row collapsed="false" customFormat="false" customHeight="true" hidden="true" ht="13.5" outlineLevel="0" r="1614">
      <c r="A1614" s="746" t="n">
        <v>94291</v>
      </c>
      <c r="B1614" s="745" t="s">
        <v>2831</v>
      </c>
      <c r="C1614" s="745" t="s">
        <v>236</v>
      </c>
      <c r="D1614" s="747" t="n">
        <v>43.88</v>
      </c>
    </row>
    <row collapsed="false" customFormat="false" customHeight="true" hidden="true" ht="13.5" outlineLevel="0" r="1615">
      <c r="A1615" s="746" t="n">
        <v>94292</v>
      </c>
      <c r="B1615" s="745" t="s">
        <v>2832</v>
      </c>
      <c r="C1615" s="745" t="s">
        <v>236</v>
      </c>
      <c r="D1615" s="747" t="n">
        <v>54.19</v>
      </c>
    </row>
    <row collapsed="false" customFormat="false" customHeight="true" hidden="true" ht="13.5" outlineLevel="0" r="1616">
      <c r="A1616" s="746" t="n">
        <v>94293</v>
      </c>
      <c r="B1616" s="745" t="s">
        <v>2833</v>
      </c>
      <c r="C1616" s="745" t="s">
        <v>236</v>
      </c>
      <c r="D1616" s="747" t="n">
        <v>105.29</v>
      </c>
    </row>
    <row collapsed="false" customFormat="false" customHeight="true" hidden="true" ht="13.5" outlineLevel="0" r="1617">
      <c r="A1617" s="746" t="n">
        <v>94294</v>
      </c>
      <c r="B1617" s="745" t="s">
        <v>2834</v>
      </c>
      <c r="C1617" s="745" t="s">
        <v>236</v>
      </c>
      <c r="D1617" s="747" t="n">
        <v>6.26</v>
      </c>
    </row>
    <row collapsed="false" customFormat="false" customHeight="true" hidden="true" ht="13.5" outlineLevel="0" r="1618">
      <c r="A1618" s="746" t="n">
        <v>94037</v>
      </c>
      <c r="B1618" s="745" t="s">
        <v>2835</v>
      </c>
      <c r="C1618" s="745" t="s">
        <v>52</v>
      </c>
      <c r="D1618" s="747" t="n">
        <v>19.11</v>
      </c>
    </row>
    <row collapsed="false" customFormat="false" customHeight="true" hidden="true" ht="13.5" outlineLevel="0" r="1619">
      <c r="A1619" s="746" t="n">
        <v>94038</v>
      </c>
      <c r="B1619" s="745" t="s">
        <v>2836</v>
      </c>
      <c r="C1619" s="745" t="s">
        <v>52</v>
      </c>
      <c r="D1619" s="747" t="n">
        <v>26.8</v>
      </c>
    </row>
    <row collapsed="false" customFormat="false" customHeight="true" hidden="true" ht="13.5" outlineLevel="0" r="1620">
      <c r="A1620" s="746" t="n">
        <v>94039</v>
      </c>
      <c r="B1620" s="745" t="s">
        <v>2837</v>
      </c>
      <c r="C1620" s="745" t="s">
        <v>52</v>
      </c>
      <c r="D1620" s="747" t="n">
        <v>15</v>
      </c>
    </row>
    <row collapsed="false" customFormat="false" customHeight="true" hidden="true" ht="13.5" outlineLevel="0" r="1621">
      <c r="A1621" s="746" t="n">
        <v>94040</v>
      </c>
      <c r="B1621" s="745" t="s">
        <v>2838</v>
      </c>
      <c r="C1621" s="745" t="s">
        <v>52</v>
      </c>
      <c r="D1621" s="747" t="n">
        <v>22.73</v>
      </c>
    </row>
    <row collapsed="false" customFormat="false" customHeight="true" hidden="true" ht="13.5" outlineLevel="0" r="1622">
      <c r="A1622" s="746" t="n">
        <v>94041</v>
      </c>
      <c r="B1622" s="745" t="s">
        <v>2839</v>
      </c>
      <c r="C1622" s="745" t="s">
        <v>52</v>
      </c>
      <c r="D1622" s="747" t="n">
        <v>11.39</v>
      </c>
    </row>
    <row collapsed="false" customFormat="false" customHeight="true" hidden="true" ht="13.5" outlineLevel="0" r="1623">
      <c r="A1623" s="746" t="n">
        <v>94042</v>
      </c>
      <c r="B1623" s="745" t="s">
        <v>2840</v>
      </c>
      <c r="C1623" s="745" t="s">
        <v>52</v>
      </c>
      <c r="D1623" s="747" t="n">
        <v>19.35</v>
      </c>
    </row>
    <row collapsed="false" customFormat="false" customHeight="true" hidden="true" ht="13.5" outlineLevel="0" r="1624">
      <c r="A1624" s="746" t="n">
        <v>94043</v>
      </c>
      <c r="B1624" s="745" t="s">
        <v>2841</v>
      </c>
      <c r="C1624" s="745" t="s">
        <v>52</v>
      </c>
      <c r="D1624" s="747" t="n">
        <v>17.92</v>
      </c>
    </row>
    <row collapsed="false" customFormat="false" customHeight="true" hidden="true" ht="13.5" outlineLevel="0" r="1625">
      <c r="A1625" s="746" t="n">
        <v>94044</v>
      </c>
      <c r="B1625" s="745" t="s">
        <v>2842</v>
      </c>
      <c r="C1625" s="745" t="s">
        <v>52</v>
      </c>
      <c r="D1625" s="747" t="n">
        <v>25.65</v>
      </c>
    </row>
    <row collapsed="false" customFormat="false" customHeight="true" hidden="true" ht="13.5" outlineLevel="0" r="1626">
      <c r="A1626" s="746" t="n">
        <v>94045</v>
      </c>
      <c r="B1626" s="745" t="s">
        <v>2843</v>
      </c>
      <c r="C1626" s="745" t="s">
        <v>52</v>
      </c>
      <c r="D1626" s="747" t="n">
        <v>13.85</v>
      </c>
    </row>
    <row collapsed="false" customFormat="false" customHeight="true" hidden="true" ht="13.5" outlineLevel="0" r="1627">
      <c r="A1627" s="746" t="n">
        <v>94046</v>
      </c>
      <c r="B1627" s="745" t="s">
        <v>2844</v>
      </c>
      <c r="C1627" s="745" t="s">
        <v>52</v>
      </c>
      <c r="D1627" s="747" t="n">
        <v>21.53</v>
      </c>
    </row>
    <row collapsed="false" customFormat="false" customHeight="true" hidden="true" ht="13.5" outlineLevel="0" r="1628">
      <c r="A1628" s="746" t="n">
        <v>94047</v>
      </c>
      <c r="B1628" s="745" t="s">
        <v>2845</v>
      </c>
      <c r="C1628" s="745" t="s">
        <v>52</v>
      </c>
      <c r="D1628" s="747" t="n">
        <v>10.25</v>
      </c>
    </row>
    <row collapsed="false" customFormat="false" customHeight="true" hidden="true" ht="13.5" outlineLevel="0" r="1629">
      <c r="A1629" s="746" t="n">
        <v>94048</v>
      </c>
      <c r="B1629" s="745" t="s">
        <v>2846</v>
      </c>
      <c r="C1629" s="745" t="s">
        <v>52</v>
      </c>
      <c r="D1629" s="747" t="n">
        <v>18.16</v>
      </c>
    </row>
    <row collapsed="false" customFormat="false" customHeight="true" hidden="true" ht="13.5" outlineLevel="0" r="1630">
      <c r="A1630" s="746" t="n">
        <v>94049</v>
      </c>
      <c r="B1630" s="745" t="s">
        <v>2847</v>
      </c>
      <c r="C1630" s="745" t="s">
        <v>52</v>
      </c>
      <c r="D1630" s="747" t="n">
        <v>30.14</v>
      </c>
    </row>
    <row collapsed="false" customFormat="false" customHeight="true" hidden="true" ht="13.5" outlineLevel="0" r="1631">
      <c r="A1631" s="746" t="n">
        <v>94050</v>
      </c>
      <c r="B1631" s="745" t="s">
        <v>2848</v>
      </c>
      <c r="C1631" s="745" t="s">
        <v>52</v>
      </c>
      <c r="D1631" s="747" t="n">
        <v>40.07</v>
      </c>
    </row>
    <row collapsed="false" customFormat="false" customHeight="true" hidden="true" ht="13.5" outlineLevel="0" r="1632">
      <c r="A1632" s="746" t="n">
        <v>94051</v>
      </c>
      <c r="B1632" s="745" t="s">
        <v>2849</v>
      </c>
      <c r="C1632" s="745" t="s">
        <v>52</v>
      </c>
      <c r="D1632" s="747" t="n">
        <v>24.52</v>
      </c>
    </row>
    <row collapsed="false" customFormat="false" customHeight="true" hidden="true" ht="13.5" outlineLevel="0" r="1633">
      <c r="A1633" s="746" t="n">
        <v>94052</v>
      </c>
      <c r="B1633" s="745" t="s">
        <v>2850</v>
      </c>
      <c r="C1633" s="745" t="s">
        <v>52</v>
      </c>
      <c r="D1633" s="747" t="n">
        <v>34.32</v>
      </c>
    </row>
    <row collapsed="false" customFormat="false" customHeight="true" hidden="true" ht="13.5" outlineLevel="0" r="1634">
      <c r="A1634" s="746" t="n">
        <v>94053</v>
      </c>
      <c r="B1634" s="745" t="s">
        <v>2851</v>
      </c>
      <c r="C1634" s="745" t="s">
        <v>52</v>
      </c>
      <c r="D1634" s="747" t="n">
        <v>20.59</v>
      </c>
    </row>
    <row collapsed="false" customFormat="false" customHeight="true" hidden="true" ht="13.5" outlineLevel="0" r="1635">
      <c r="A1635" s="746" t="n">
        <v>94054</v>
      </c>
      <c r="B1635" s="745" t="s">
        <v>2852</v>
      </c>
      <c r="C1635" s="745" t="s">
        <v>52</v>
      </c>
      <c r="D1635" s="747" t="n">
        <v>30.61</v>
      </c>
    </row>
    <row collapsed="false" customFormat="false" customHeight="true" hidden="true" ht="13.5" outlineLevel="0" r="1636">
      <c r="A1636" s="746" t="n">
        <v>94055</v>
      </c>
      <c r="B1636" s="745" t="s">
        <v>2853</v>
      </c>
      <c r="C1636" s="745" t="s">
        <v>52</v>
      </c>
      <c r="D1636" s="747" t="n">
        <v>28.6</v>
      </c>
    </row>
    <row collapsed="false" customFormat="false" customHeight="true" hidden="true" ht="13.5" outlineLevel="0" r="1637">
      <c r="A1637" s="746" t="n">
        <v>94056</v>
      </c>
      <c r="B1637" s="745" t="s">
        <v>2854</v>
      </c>
      <c r="C1637" s="745" t="s">
        <v>52</v>
      </c>
      <c r="D1637" s="747" t="n">
        <v>38.56</v>
      </c>
    </row>
    <row collapsed="false" customFormat="false" customHeight="true" hidden="true" ht="13.5" outlineLevel="0" r="1638">
      <c r="A1638" s="746" t="n">
        <v>94057</v>
      </c>
      <c r="B1638" s="745" t="s">
        <v>2855</v>
      </c>
      <c r="C1638" s="745" t="s">
        <v>52</v>
      </c>
      <c r="D1638" s="747" t="n">
        <v>23.02</v>
      </c>
    </row>
    <row collapsed="false" customFormat="false" customHeight="true" hidden="true" ht="13.5" outlineLevel="0" r="1639">
      <c r="A1639" s="746" t="n">
        <v>94058</v>
      </c>
      <c r="B1639" s="745" t="s">
        <v>2856</v>
      </c>
      <c r="C1639" s="745" t="s">
        <v>52</v>
      </c>
      <c r="D1639" s="747" t="n">
        <v>32.8</v>
      </c>
    </row>
    <row collapsed="false" customFormat="false" customHeight="true" hidden="true" ht="13.5" outlineLevel="0" r="1640">
      <c r="A1640" s="746" t="n">
        <v>94059</v>
      </c>
      <c r="B1640" s="745" t="s">
        <v>2857</v>
      </c>
      <c r="C1640" s="745" t="s">
        <v>52</v>
      </c>
      <c r="D1640" s="747" t="n">
        <v>19.09</v>
      </c>
    </row>
    <row collapsed="false" customFormat="false" customHeight="true" hidden="true" ht="13.5" outlineLevel="0" r="1641">
      <c r="A1641" s="746" t="n">
        <v>94060</v>
      </c>
      <c r="B1641" s="745" t="s">
        <v>2858</v>
      </c>
      <c r="C1641" s="745" t="s">
        <v>52</v>
      </c>
      <c r="D1641" s="747" t="n">
        <v>29.09</v>
      </c>
    </row>
    <row collapsed="false" customFormat="false" customHeight="true" hidden="true" ht="13.5" outlineLevel="0" r="1642">
      <c r="A1642" s="746" t="n">
        <v>83770</v>
      </c>
      <c r="B1642" s="745" t="s">
        <v>2859</v>
      </c>
      <c r="C1642" s="745" t="s">
        <v>52</v>
      </c>
      <c r="D1642" s="747" t="n">
        <v>149.98</v>
      </c>
    </row>
    <row collapsed="false" customFormat="false" customHeight="true" hidden="true" ht="13.5" outlineLevel="0" r="1643">
      <c r="A1643" s="746" t="n">
        <v>73301</v>
      </c>
      <c r="B1643" s="745" t="s">
        <v>2860</v>
      </c>
      <c r="C1643" s="745" t="s">
        <v>2478</v>
      </c>
      <c r="D1643" s="747" t="n">
        <v>10.31</v>
      </c>
    </row>
    <row collapsed="false" customFormat="false" customHeight="true" hidden="true" ht="13.5" outlineLevel="0" r="1644">
      <c r="A1644" s="746" t="n">
        <v>83515</v>
      </c>
      <c r="B1644" s="745" t="s">
        <v>2861</v>
      </c>
      <c r="C1644" s="745" t="s">
        <v>2478</v>
      </c>
      <c r="D1644" s="747" t="n">
        <v>17.13</v>
      </c>
    </row>
    <row collapsed="false" customFormat="false" customHeight="true" hidden="true" ht="13.5" outlineLevel="0" r="1645">
      <c r="A1645" s="746" t="n">
        <v>83516</v>
      </c>
      <c r="B1645" s="745" t="s">
        <v>2862</v>
      </c>
      <c r="C1645" s="745" t="s">
        <v>2478</v>
      </c>
      <c r="D1645" s="747" t="n">
        <v>19.78</v>
      </c>
    </row>
    <row collapsed="false" customFormat="false" customHeight="true" hidden="true" ht="13.5" outlineLevel="0" r="1646">
      <c r="A1646" s="746" t="n">
        <v>72144</v>
      </c>
      <c r="B1646" s="745" t="s">
        <v>2863</v>
      </c>
      <c r="C1646" s="745" t="s">
        <v>30</v>
      </c>
      <c r="D1646" s="747" t="n">
        <v>97.85</v>
      </c>
    </row>
    <row collapsed="false" customFormat="false" customHeight="true" hidden="true" ht="13.5" outlineLevel="0" r="1647">
      <c r="A1647" s="745" t="s">
        <v>2864</v>
      </c>
      <c r="B1647" s="745" t="s">
        <v>2865</v>
      </c>
      <c r="C1647" s="745" t="s">
        <v>30</v>
      </c>
      <c r="D1647" s="747" t="n">
        <v>682.33</v>
      </c>
    </row>
    <row collapsed="false" customFormat="false" customHeight="true" hidden="true" ht="13.5" outlineLevel="0" r="1648">
      <c r="A1648" s="745" t="s">
        <v>2866</v>
      </c>
      <c r="B1648" s="745" t="s">
        <v>2867</v>
      </c>
      <c r="C1648" s="745" t="s">
        <v>30</v>
      </c>
      <c r="D1648" s="747" t="n">
        <v>901.17</v>
      </c>
    </row>
    <row collapsed="false" customFormat="false" customHeight="true" hidden="true" ht="13.5" outlineLevel="0" r="1649">
      <c r="A1649" s="746" t="n">
        <v>84874</v>
      </c>
      <c r="B1649" s="745" t="s">
        <v>2868</v>
      </c>
      <c r="C1649" s="745" t="s">
        <v>30</v>
      </c>
      <c r="D1649" s="747" t="n">
        <v>218.98</v>
      </c>
    </row>
    <row collapsed="false" customFormat="false" customHeight="true" hidden="true" ht="13.5" outlineLevel="0" r="1650">
      <c r="A1650" s="746" t="n">
        <v>84876</v>
      </c>
      <c r="B1650" s="745" t="s">
        <v>2869</v>
      </c>
      <c r="C1650" s="745" t="s">
        <v>52</v>
      </c>
      <c r="D1650" s="747" t="n">
        <v>587.69</v>
      </c>
    </row>
    <row collapsed="false" customFormat="false" customHeight="true" hidden="true" ht="13.5" outlineLevel="0" r="1651">
      <c r="A1651" s="746" t="n">
        <v>90800</v>
      </c>
      <c r="B1651" s="745" t="s">
        <v>2870</v>
      </c>
      <c r="C1651" s="745" t="s">
        <v>30</v>
      </c>
      <c r="D1651" s="747" t="n">
        <v>182.14</v>
      </c>
    </row>
    <row collapsed="false" customFormat="false" customHeight="true" hidden="true" ht="13.5" outlineLevel="0" r="1652">
      <c r="A1652" s="746" t="n">
        <v>90801</v>
      </c>
      <c r="B1652" s="745" t="s">
        <v>2871</v>
      </c>
      <c r="C1652" s="745" t="s">
        <v>30</v>
      </c>
      <c r="D1652" s="747" t="n">
        <v>190.95</v>
      </c>
    </row>
    <row collapsed="false" customFormat="false" customHeight="true" hidden="true" ht="13.5" outlineLevel="0" r="1653">
      <c r="A1653" s="746" t="n">
        <v>90802</v>
      </c>
      <c r="B1653" s="745" t="s">
        <v>2872</v>
      </c>
      <c r="C1653" s="745" t="s">
        <v>30</v>
      </c>
      <c r="D1653" s="747" t="n">
        <v>199.81</v>
      </c>
    </row>
    <row collapsed="false" customFormat="false" customHeight="true" hidden="true" ht="13.5" outlineLevel="0" r="1654">
      <c r="A1654" s="746" t="n">
        <v>90803</v>
      </c>
      <c r="B1654" s="745" t="s">
        <v>2873</v>
      </c>
      <c r="C1654" s="745" t="s">
        <v>30</v>
      </c>
      <c r="D1654" s="747" t="n">
        <v>208.64</v>
      </c>
    </row>
    <row collapsed="false" customFormat="false" customHeight="true" hidden="true" ht="13.5" outlineLevel="0" r="1655">
      <c r="A1655" s="746" t="n">
        <v>90804</v>
      </c>
      <c r="B1655" s="745" t="s">
        <v>2874</v>
      </c>
      <c r="C1655" s="745" t="s">
        <v>30</v>
      </c>
      <c r="D1655" s="747" t="n">
        <v>253.53</v>
      </c>
    </row>
    <row collapsed="false" customFormat="false" customHeight="true" hidden="true" ht="13.5" outlineLevel="0" r="1656">
      <c r="A1656" s="746" t="n">
        <v>90805</v>
      </c>
      <c r="B1656" s="745" t="s">
        <v>2875</v>
      </c>
      <c r="C1656" s="745" t="s">
        <v>30</v>
      </c>
      <c r="D1656" s="747" t="n">
        <v>71.39</v>
      </c>
    </row>
    <row collapsed="false" customFormat="false" customHeight="true" hidden="true" ht="13.5" outlineLevel="0" r="1657">
      <c r="A1657" s="746" t="n">
        <v>90806</v>
      </c>
      <c r="B1657" s="745" t="s">
        <v>2876</v>
      </c>
      <c r="C1657" s="745" t="s">
        <v>30</v>
      </c>
      <c r="D1657" s="747" t="n">
        <v>268.59</v>
      </c>
    </row>
    <row collapsed="false" customFormat="false" customHeight="true" hidden="true" ht="13.5" outlineLevel="0" r="1658">
      <c r="A1658" s="746" t="n">
        <v>90807</v>
      </c>
      <c r="B1658" s="745" t="s">
        <v>2877</v>
      </c>
      <c r="C1658" s="745" t="s">
        <v>30</v>
      </c>
      <c r="D1658" s="747" t="n">
        <v>77.64</v>
      </c>
    </row>
    <row collapsed="false" customFormat="false" customHeight="true" hidden="true" ht="13.5" outlineLevel="0" r="1659">
      <c r="A1659" s="746" t="n">
        <v>90816</v>
      </c>
      <c r="B1659" s="745" t="s">
        <v>2878</v>
      </c>
      <c r="C1659" s="745" t="s">
        <v>30</v>
      </c>
      <c r="D1659" s="747" t="n">
        <v>283.68</v>
      </c>
    </row>
    <row collapsed="false" customFormat="false" customHeight="true" hidden="true" ht="13.5" outlineLevel="0" r="1660">
      <c r="A1660" s="746" t="n">
        <v>90817</v>
      </c>
      <c r="B1660" s="745" t="s">
        <v>2879</v>
      </c>
      <c r="C1660" s="745" t="s">
        <v>30</v>
      </c>
      <c r="D1660" s="747" t="n">
        <v>83.87</v>
      </c>
    </row>
    <row collapsed="false" customFormat="false" customHeight="true" hidden="true" ht="13.5" outlineLevel="0" r="1661">
      <c r="A1661" s="746" t="n">
        <v>90818</v>
      </c>
      <c r="B1661" s="745" t="s">
        <v>2880</v>
      </c>
      <c r="C1661" s="745" t="s">
        <v>30</v>
      </c>
      <c r="D1661" s="747" t="n">
        <v>298.8</v>
      </c>
    </row>
    <row collapsed="false" customFormat="false" customHeight="true" hidden="true" ht="13.5" outlineLevel="0" r="1662">
      <c r="A1662" s="746" t="n">
        <v>90819</v>
      </c>
      <c r="B1662" s="745" t="s">
        <v>2881</v>
      </c>
      <c r="C1662" s="745" t="s">
        <v>30</v>
      </c>
      <c r="D1662" s="747" t="n">
        <v>90.16</v>
      </c>
    </row>
    <row collapsed="false" customFormat="false" customHeight="true" hidden="true" ht="13.5" outlineLevel="0" r="1663">
      <c r="A1663" s="746" t="n">
        <v>90820</v>
      </c>
      <c r="B1663" s="745" t="s">
        <v>2882</v>
      </c>
      <c r="C1663" s="745" t="s">
        <v>30</v>
      </c>
      <c r="D1663" s="747" t="n">
        <v>319.37</v>
      </c>
    </row>
    <row collapsed="false" customFormat="false" customHeight="true" hidden="true" ht="13.5" outlineLevel="0" r="1664">
      <c r="A1664" s="746" t="n">
        <v>90821</v>
      </c>
      <c r="B1664" s="745" t="s">
        <v>2883</v>
      </c>
      <c r="C1664" s="745" t="s">
        <v>30</v>
      </c>
      <c r="D1664" s="747" t="n">
        <v>343.52</v>
      </c>
    </row>
    <row collapsed="false" customFormat="false" customHeight="true" hidden="true" ht="13.5" outlineLevel="0" r="1665">
      <c r="A1665" s="746" t="n">
        <v>90822</v>
      </c>
      <c r="B1665" s="745" t="s">
        <v>2884</v>
      </c>
      <c r="C1665" s="745" t="s">
        <v>30</v>
      </c>
      <c r="D1665" s="747" t="n">
        <v>341.64</v>
      </c>
    </row>
    <row collapsed="false" customFormat="false" customHeight="true" hidden="true" ht="13.5" outlineLevel="0" r="1666">
      <c r="A1666" s="746" t="n">
        <v>90823</v>
      </c>
      <c r="B1666" s="745" t="s">
        <v>2885</v>
      </c>
      <c r="C1666" s="745" t="s">
        <v>30</v>
      </c>
      <c r="D1666" s="747" t="n">
        <v>357.42</v>
      </c>
    </row>
    <row collapsed="false" customFormat="false" customHeight="true" hidden="true" ht="13.5" outlineLevel="0" r="1667">
      <c r="A1667" s="746" t="n">
        <v>90826</v>
      </c>
      <c r="B1667" s="745" t="s">
        <v>2886</v>
      </c>
      <c r="C1667" s="745" t="s">
        <v>30</v>
      </c>
      <c r="D1667" s="747" t="n">
        <v>26.82</v>
      </c>
    </row>
    <row collapsed="false" customFormat="false" customHeight="true" hidden="true" ht="13.5" outlineLevel="0" r="1668">
      <c r="A1668" s="746" t="n">
        <v>90827</v>
      </c>
      <c r="B1668" s="745" t="s">
        <v>2887</v>
      </c>
      <c r="C1668" s="745" t="s">
        <v>30</v>
      </c>
      <c r="D1668" s="747" t="n">
        <v>28.42</v>
      </c>
    </row>
    <row collapsed="false" customFormat="false" customHeight="true" hidden="true" ht="13.5" outlineLevel="0" r="1669">
      <c r="A1669" s="746" t="n">
        <v>90828</v>
      </c>
      <c r="B1669" s="745" t="s">
        <v>2888</v>
      </c>
      <c r="C1669" s="745" t="s">
        <v>30</v>
      </c>
      <c r="D1669" s="747" t="n">
        <v>30.04</v>
      </c>
    </row>
    <row collapsed="false" customFormat="false" customHeight="true" hidden="true" ht="13.5" outlineLevel="0" r="1670">
      <c r="A1670" s="746" t="n">
        <v>90829</v>
      </c>
      <c r="B1670" s="745" t="s">
        <v>2889</v>
      </c>
      <c r="C1670" s="745" t="s">
        <v>30</v>
      </c>
      <c r="D1670" s="747" t="n">
        <v>31.7</v>
      </c>
    </row>
    <row collapsed="false" customFormat="false" customHeight="true" hidden="true" ht="13.5" outlineLevel="0" r="1671">
      <c r="A1671" s="746" t="n">
        <v>90830</v>
      </c>
      <c r="B1671" s="745" t="s">
        <v>2890</v>
      </c>
      <c r="C1671" s="745" t="s">
        <v>30</v>
      </c>
      <c r="D1671" s="747" t="n">
        <v>109.07</v>
      </c>
    </row>
    <row collapsed="false" customFormat="false" customHeight="true" hidden="true" ht="13.5" outlineLevel="0" r="1672">
      <c r="A1672" s="746" t="n">
        <v>90831</v>
      </c>
      <c r="B1672" s="745" t="s">
        <v>2891</v>
      </c>
      <c r="C1672" s="745" t="s">
        <v>30</v>
      </c>
      <c r="D1672" s="747" t="n">
        <v>85.37</v>
      </c>
    </row>
    <row collapsed="false" customFormat="false" customHeight="true" hidden="true" ht="13.5" outlineLevel="0" r="1673">
      <c r="A1673" s="746" t="n">
        <v>90841</v>
      </c>
      <c r="B1673" s="745" t="s">
        <v>777</v>
      </c>
      <c r="C1673" s="745" t="s">
        <v>30</v>
      </c>
      <c r="D1673" s="747" t="n">
        <v>711.91</v>
      </c>
    </row>
    <row collapsed="false" customFormat="false" customHeight="true" hidden="true" ht="13.5" outlineLevel="0" r="1674">
      <c r="A1674" s="746" t="n">
        <v>90842</v>
      </c>
      <c r="B1674" s="745" t="s">
        <v>704</v>
      </c>
      <c r="C1674" s="745" t="s">
        <v>30</v>
      </c>
      <c r="D1674" s="747" t="n">
        <v>761.51</v>
      </c>
    </row>
    <row collapsed="false" customFormat="false" customHeight="true" hidden="true" ht="13.5" outlineLevel="0" r="1675">
      <c r="A1675" s="746" t="n">
        <v>90843</v>
      </c>
      <c r="B1675" s="745" t="s">
        <v>707</v>
      </c>
      <c r="C1675" s="745" t="s">
        <v>30</v>
      </c>
      <c r="D1675" s="747" t="n">
        <v>794.47</v>
      </c>
    </row>
    <row collapsed="false" customFormat="false" customHeight="true" hidden="true" ht="13.5" outlineLevel="0" r="1676">
      <c r="A1676" s="746" t="n">
        <v>90844</v>
      </c>
      <c r="B1676" s="745" t="s">
        <v>2892</v>
      </c>
      <c r="C1676" s="745" t="s">
        <v>30</v>
      </c>
      <c r="D1676" s="747" t="n">
        <v>828.69</v>
      </c>
    </row>
    <row collapsed="false" customFormat="false" customHeight="true" hidden="true" ht="13.5" outlineLevel="0" r="1677">
      <c r="A1677" s="746" t="n">
        <v>90847</v>
      </c>
      <c r="B1677" s="745" t="s">
        <v>2893</v>
      </c>
      <c r="C1677" s="745" t="s">
        <v>30</v>
      </c>
      <c r="D1677" s="747" t="n">
        <v>626.54</v>
      </c>
    </row>
    <row collapsed="false" customFormat="false" customHeight="true" hidden="true" ht="13.5" outlineLevel="0" r="1678">
      <c r="A1678" s="746" t="n">
        <v>90848</v>
      </c>
      <c r="B1678" s="745" t="s">
        <v>2894</v>
      </c>
      <c r="C1678" s="745" t="s">
        <v>30</v>
      </c>
      <c r="D1678" s="747" t="n">
        <v>668.95</v>
      </c>
    </row>
    <row collapsed="false" customFormat="false" customHeight="true" hidden="true" ht="13.5" outlineLevel="0" r="1679">
      <c r="A1679" s="746" t="n">
        <v>90849</v>
      </c>
      <c r="B1679" s="745" t="s">
        <v>2895</v>
      </c>
      <c r="C1679" s="745" t="s">
        <v>30</v>
      </c>
      <c r="D1679" s="747" t="n">
        <v>685.4</v>
      </c>
    </row>
    <row collapsed="false" customFormat="false" customHeight="true" hidden="true" ht="13.5" outlineLevel="0" r="1680">
      <c r="A1680" s="746" t="n">
        <v>90850</v>
      </c>
      <c r="B1680" s="745" t="s">
        <v>2896</v>
      </c>
      <c r="C1680" s="745" t="s">
        <v>30</v>
      </c>
      <c r="D1680" s="747" t="n">
        <v>719.62</v>
      </c>
    </row>
    <row collapsed="false" customFormat="false" customHeight="true" hidden="true" ht="13.5" outlineLevel="0" r="1681">
      <c r="A1681" s="746" t="n">
        <v>91009</v>
      </c>
      <c r="B1681" s="745" t="s">
        <v>2897</v>
      </c>
      <c r="C1681" s="745" t="s">
        <v>30</v>
      </c>
      <c r="D1681" s="747" t="n">
        <v>325.48</v>
      </c>
    </row>
    <row collapsed="false" customFormat="false" customHeight="true" hidden="true" ht="13.5" outlineLevel="0" r="1682">
      <c r="A1682" s="746" t="n">
        <v>91010</v>
      </c>
      <c r="B1682" s="745" t="s">
        <v>2898</v>
      </c>
      <c r="C1682" s="745" t="s">
        <v>30</v>
      </c>
      <c r="D1682" s="747" t="n">
        <v>276.47</v>
      </c>
    </row>
    <row collapsed="false" customFormat="false" customHeight="true" hidden="true" ht="13.5" outlineLevel="0" r="1683">
      <c r="A1683" s="746" t="n">
        <v>91011</v>
      </c>
      <c r="B1683" s="745" t="s">
        <v>2899</v>
      </c>
      <c r="C1683" s="745" t="s">
        <v>30</v>
      </c>
      <c r="D1683" s="747" t="n">
        <v>364.55</v>
      </c>
    </row>
    <row collapsed="false" customFormat="false" customHeight="true" hidden="true" ht="13.5" outlineLevel="0" r="1684">
      <c r="A1684" s="746" t="n">
        <v>91012</v>
      </c>
      <c r="B1684" s="745" t="s">
        <v>2900</v>
      </c>
      <c r="C1684" s="745" t="s">
        <v>30</v>
      </c>
      <c r="D1684" s="747" t="n">
        <v>352.72</v>
      </c>
    </row>
    <row collapsed="false" customFormat="false" customHeight="true" hidden="true" ht="13.5" outlineLevel="0" r="1685">
      <c r="A1685" s="746" t="n">
        <v>91013</v>
      </c>
      <c r="B1685" s="745" t="s">
        <v>2901</v>
      </c>
      <c r="C1685" s="745" t="s">
        <v>30</v>
      </c>
      <c r="D1685" s="747" t="n">
        <v>632.65</v>
      </c>
    </row>
    <row collapsed="false" customFormat="false" customHeight="true" hidden="true" ht="13.5" outlineLevel="0" r="1686">
      <c r="A1686" s="746" t="n">
        <v>91014</v>
      </c>
      <c r="B1686" s="745" t="s">
        <v>2902</v>
      </c>
      <c r="C1686" s="745" t="s">
        <v>30</v>
      </c>
      <c r="D1686" s="747" t="n">
        <v>601.9</v>
      </c>
    </row>
    <row collapsed="false" customFormat="false" customHeight="true" hidden="true" ht="13.5" outlineLevel="0" r="1687">
      <c r="A1687" s="746" t="n">
        <v>91015</v>
      </c>
      <c r="B1687" s="745" t="s">
        <v>2903</v>
      </c>
      <c r="C1687" s="745" t="s">
        <v>30</v>
      </c>
      <c r="D1687" s="747" t="n">
        <v>708.31</v>
      </c>
    </row>
    <row collapsed="false" customFormat="false" customHeight="true" hidden="true" ht="13.5" outlineLevel="0" r="1688">
      <c r="A1688" s="746" t="n">
        <v>91016</v>
      </c>
      <c r="B1688" s="745" t="s">
        <v>2904</v>
      </c>
      <c r="C1688" s="745" t="s">
        <v>30</v>
      </c>
      <c r="D1688" s="747" t="n">
        <v>714.92</v>
      </c>
    </row>
    <row collapsed="false" customFormat="false" customHeight="true" hidden="true" ht="13.5" outlineLevel="0" r="1689">
      <c r="A1689" s="746" t="n">
        <v>91286</v>
      </c>
      <c r="B1689" s="745" t="s">
        <v>2905</v>
      </c>
      <c r="C1689" s="745" t="s">
        <v>30</v>
      </c>
      <c r="D1689" s="747" t="n">
        <v>149.58</v>
      </c>
    </row>
    <row collapsed="false" customFormat="false" customHeight="true" hidden="true" ht="13.5" outlineLevel="0" r="1690">
      <c r="A1690" s="746" t="n">
        <v>91287</v>
      </c>
      <c r="B1690" s="745" t="s">
        <v>2906</v>
      </c>
      <c r="C1690" s="745" t="s">
        <v>30</v>
      </c>
      <c r="D1690" s="747" t="n">
        <v>158.39</v>
      </c>
    </row>
    <row collapsed="false" customFormat="false" customHeight="true" hidden="true" ht="13.5" outlineLevel="0" r="1691">
      <c r="A1691" s="746" t="n">
        <v>91288</v>
      </c>
      <c r="B1691" s="745" t="s">
        <v>2907</v>
      </c>
      <c r="C1691" s="745" t="s">
        <v>30</v>
      </c>
      <c r="D1691" s="747" t="n">
        <v>167.25</v>
      </c>
    </row>
    <row collapsed="false" customFormat="false" customHeight="true" hidden="true" ht="13.5" outlineLevel="0" r="1692">
      <c r="A1692" s="746" t="n">
        <v>91290</v>
      </c>
      <c r="B1692" s="745" t="s">
        <v>2908</v>
      </c>
      <c r="C1692" s="745" t="s">
        <v>30</v>
      </c>
      <c r="D1692" s="747" t="n">
        <v>176.08</v>
      </c>
    </row>
    <row collapsed="false" customFormat="false" customHeight="true" hidden="true" ht="13.5" outlineLevel="0" r="1693">
      <c r="A1693" s="746" t="n">
        <v>91291</v>
      </c>
      <c r="B1693" s="745" t="s">
        <v>2909</v>
      </c>
      <c r="C1693" s="745" t="s">
        <v>30</v>
      </c>
      <c r="D1693" s="747" t="n">
        <v>220.97</v>
      </c>
    </row>
    <row collapsed="false" customFormat="false" customHeight="true" hidden="true" ht="13.5" outlineLevel="0" r="1694">
      <c r="A1694" s="746" t="n">
        <v>91292</v>
      </c>
      <c r="B1694" s="745" t="s">
        <v>2910</v>
      </c>
      <c r="C1694" s="745" t="s">
        <v>30</v>
      </c>
      <c r="D1694" s="747" t="n">
        <v>236.03</v>
      </c>
    </row>
    <row collapsed="false" customFormat="false" customHeight="true" hidden="true" ht="13.5" outlineLevel="0" r="1695">
      <c r="A1695" s="746" t="n">
        <v>91293</v>
      </c>
      <c r="B1695" s="745" t="s">
        <v>2911</v>
      </c>
      <c r="C1695" s="745" t="s">
        <v>30</v>
      </c>
      <c r="D1695" s="747" t="n">
        <v>251.12</v>
      </c>
    </row>
    <row collapsed="false" customFormat="false" customHeight="true" hidden="true" ht="13.5" outlineLevel="0" r="1696">
      <c r="A1696" s="746" t="n">
        <v>91294</v>
      </c>
      <c r="B1696" s="745" t="s">
        <v>2912</v>
      </c>
      <c r="C1696" s="745" t="s">
        <v>30</v>
      </c>
      <c r="D1696" s="747" t="n">
        <v>266.24</v>
      </c>
    </row>
    <row collapsed="false" customFormat="false" customHeight="true" hidden="true" ht="13.5" outlineLevel="0" r="1697">
      <c r="A1697" s="746" t="n">
        <v>91295</v>
      </c>
      <c r="B1697" s="745" t="s">
        <v>2913</v>
      </c>
      <c r="C1697" s="745" t="s">
        <v>30</v>
      </c>
      <c r="D1697" s="747" t="n">
        <v>309.05</v>
      </c>
    </row>
    <row collapsed="false" customFormat="false" customHeight="true" hidden="true" ht="13.5" outlineLevel="0" r="1698">
      <c r="A1698" s="746" t="n">
        <v>91296</v>
      </c>
      <c r="B1698" s="745" t="s">
        <v>2914</v>
      </c>
      <c r="C1698" s="745" t="s">
        <v>30</v>
      </c>
      <c r="D1698" s="747" t="n">
        <v>325.64</v>
      </c>
    </row>
    <row collapsed="false" customFormat="false" customHeight="true" hidden="true" ht="13.5" outlineLevel="0" r="1699">
      <c r="A1699" s="746" t="n">
        <v>91297</v>
      </c>
      <c r="B1699" s="745" t="s">
        <v>2915</v>
      </c>
      <c r="C1699" s="745" t="s">
        <v>30</v>
      </c>
      <c r="D1699" s="747" t="n">
        <v>366.23</v>
      </c>
    </row>
    <row collapsed="false" customFormat="false" customHeight="true" hidden="true" ht="13.5" outlineLevel="0" r="1700">
      <c r="A1700" s="746" t="n">
        <v>91298</v>
      </c>
      <c r="B1700" s="745" t="s">
        <v>2916</v>
      </c>
      <c r="C1700" s="745" t="s">
        <v>30</v>
      </c>
      <c r="D1700" s="747" t="n">
        <v>553.7</v>
      </c>
    </row>
    <row collapsed="false" customFormat="false" customHeight="true" hidden="true" ht="13.5" outlineLevel="0" r="1701">
      <c r="A1701" s="746" t="n">
        <v>91299</v>
      </c>
      <c r="B1701" s="745" t="s">
        <v>2917</v>
      </c>
      <c r="C1701" s="745" t="s">
        <v>30</v>
      </c>
      <c r="D1701" s="747" t="n">
        <v>745.56</v>
      </c>
    </row>
    <row collapsed="false" customFormat="false" customHeight="true" hidden="true" ht="13.5" outlineLevel="0" r="1702">
      <c r="A1702" s="746" t="n">
        <v>91300</v>
      </c>
      <c r="B1702" s="745" t="s">
        <v>2918</v>
      </c>
      <c r="C1702" s="745" t="s">
        <v>30</v>
      </c>
      <c r="D1702" s="747" t="n">
        <v>23.06</v>
      </c>
    </row>
    <row collapsed="false" customFormat="false" customHeight="true" hidden="true" ht="13.5" outlineLevel="0" r="1703">
      <c r="A1703" s="746" t="n">
        <v>91301</v>
      </c>
      <c r="B1703" s="745" t="s">
        <v>2919</v>
      </c>
      <c r="C1703" s="745" t="s">
        <v>30</v>
      </c>
      <c r="D1703" s="747" t="n">
        <v>24.6</v>
      </c>
    </row>
    <row collapsed="false" customFormat="false" customHeight="true" hidden="true" ht="13.5" outlineLevel="0" r="1704">
      <c r="A1704" s="746" t="n">
        <v>91302</v>
      </c>
      <c r="B1704" s="745" t="s">
        <v>2920</v>
      </c>
      <c r="C1704" s="745" t="s">
        <v>30</v>
      </c>
      <c r="D1704" s="747" t="n">
        <v>26.15</v>
      </c>
    </row>
    <row collapsed="false" customFormat="false" customHeight="true" hidden="true" ht="13.5" outlineLevel="0" r="1705">
      <c r="A1705" s="746" t="n">
        <v>91303</v>
      </c>
      <c r="B1705" s="745" t="s">
        <v>2921</v>
      </c>
      <c r="C1705" s="745" t="s">
        <v>30</v>
      </c>
      <c r="D1705" s="747" t="n">
        <v>27.74</v>
      </c>
    </row>
    <row collapsed="false" customFormat="false" customHeight="true" hidden="true" ht="13.5" outlineLevel="0" r="1706">
      <c r="A1706" s="746" t="n">
        <v>91304</v>
      </c>
      <c r="B1706" s="745" t="s">
        <v>2922</v>
      </c>
      <c r="C1706" s="745" t="s">
        <v>30</v>
      </c>
      <c r="D1706" s="747" t="n">
        <v>83.91</v>
      </c>
    </row>
    <row collapsed="false" customFormat="false" customHeight="true" hidden="true" ht="13.5" outlineLevel="0" r="1707">
      <c r="A1707" s="746" t="n">
        <v>91305</v>
      </c>
      <c r="B1707" s="745" t="s">
        <v>2923</v>
      </c>
      <c r="C1707" s="745" t="s">
        <v>30</v>
      </c>
      <c r="D1707" s="747" t="n">
        <v>63.38</v>
      </c>
    </row>
    <row collapsed="false" customFormat="false" customHeight="true" hidden="true" ht="13.5" outlineLevel="0" r="1708">
      <c r="A1708" s="746" t="n">
        <v>91306</v>
      </c>
      <c r="B1708" s="745" t="s">
        <v>2924</v>
      </c>
      <c r="C1708" s="745" t="s">
        <v>30</v>
      </c>
      <c r="D1708" s="747" t="n">
        <v>92.56</v>
      </c>
    </row>
    <row collapsed="false" customFormat="false" customHeight="true" hidden="true" ht="13.5" outlineLevel="0" r="1709">
      <c r="A1709" s="746" t="n">
        <v>91307</v>
      </c>
      <c r="B1709" s="745" t="s">
        <v>2925</v>
      </c>
      <c r="C1709" s="745" t="s">
        <v>30</v>
      </c>
      <c r="D1709" s="747" t="n">
        <v>66.34</v>
      </c>
    </row>
    <row collapsed="false" customFormat="false" customHeight="true" hidden="true" ht="13.5" outlineLevel="0" r="1710">
      <c r="A1710" s="746" t="n">
        <v>91312</v>
      </c>
      <c r="B1710" s="745" t="s">
        <v>2926</v>
      </c>
      <c r="C1710" s="745" t="s">
        <v>30</v>
      </c>
      <c r="D1710" s="747" t="n">
        <v>649.84</v>
      </c>
    </row>
    <row collapsed="false" customFormat="false" customHeight="true" hidden="true" ht="13.5" outlineLevel="0" r="1711">
      <c r="A1711" s="746" t="n">
        <v>91313</v>
      </c>
      <c r="B1711" s="745" t="s">
        <v>2927</v>
      </c>
      <c r="C1711" s="745" t="s">
        <v>30</v>
      </c>
      <c r="D1711" s="747" t="n">
        <v>695.09</v>
      </c>
    </row>
    <row collapsed="false" customFormat="false" customHeight="true" hidden="true" ht="13.5" outlineLevel="0" r="1712">
      <c r="A1712" s="746" t="n">
        <v>91314</v>
      </c>
      <c r="B1712" s="745" t="s">
        <v>2928</v>
      </c>
      <c r="C1712" s="745" t="s">
        <v>30</v>
      </c>
      <c r="D1712" s="747" t="n">
        <v>728.97</v>
      </c>
    </row>
    <row collapsed="false" customFormat="false" customHeight="true" hidden="true" ht="13.5" outlineLevel="0" r="1713">
      <c r="A1713" s="746" t="n">
        <v>91315</v>
      </c>
      <c r="B1713" s="745" t="s">
        <v>2929</v>
      </c>
      <c r="C1713" s="745" t="s">
        <v>30</v>
      </c>
      <c r="D1713" s="747" t="n">
        <v>763.05</v>
      </c>
    </row>
    <row collapsed="false" customFormat="false" customHeight="true" hidden="true" ht="13.5" outlineLevel="0" r="1714">
      <c r="A1714" s="746" t="n">
        <v>91318</v>
      </c>
      <c r="B1714" s="745" t="s">
        <v>2930</v>
      </c>
      <c r="C1714" s="745" t="s">
        <v>30</v>
      </c>
      <c r="D1714" s="747" t="n">
        <v>586.46</v>
      </c>
    </row>
    <row collapsed="false" customFormat="false" customHeight="true" hidden="true" ht="13.5" outlineLevel="0" r="1715">
      <c r="A1715" s="746" t="n">
        <v>91319</v>
      </c>
      <c r="B1715" s="745" t="s">
        <v>2931</v>
      </c>
      <c r="C1715" s="745" t="s">
        <v>30</v>
      </c>
      <c r="D1715" s="747" t="n">
        <v>628.75</v>
      </c>
    </row>
    <row collapsed="false" customFormat="false" customHeight="true" hidden="true" ht="13.5" outlineLevel="0" r="1716">
      <c r="A1716" s="746" t="n">
        <v>91320</v>
      </c>
      <c r="B1716" s="745" t="s">
        <v>2932</v>
      </c>
      <c r="C1716" s="745" t="s">
        <v>30</v>
      </c>
      <c r="D1716" s="747" t="n">
        <v>645.06</v>
      </c>
    </row>
    <row collapsed="false" customFormat="false" customHeight="true" hidden="true" ht="13.5" outlineLevel="0" r="1717">
      <c r="A1717" s="746" t="n">
        <v>91321</v>
      </c>
      <c r="B1717" s="745" t="s">
        <v>2933</v>
      </c>
      <c r="C1717" s="745" t="s">
        <v>30</v>
      </c>
      <c r="D1717" s="747" t="n">
        <v>679.14</v>
      </c>
    </row>
    <row collapsed="false" customFormat="false" customHeight="true" hidden="true" ht="13.5" outlineLevel="0" r="1718">
      <c r="A1718" s="746" t="n">
        <v>91324</v>
      </c>
      <c r="B1718" s="745" t="s">
        <v>2934</v>
      </c>
      <c r="C1718" s="745" t="s">
        <v>30</v>
      </c>
      <c r="D1718" s="747" t="n">
        <v>592.57</v>
      </c>
    </row>
    <row collapsed="false" customFormat="false" customHeight="true" hidden="true" ht="13.5" outlineLevel="0" r="1719">
      <c r="A1719" s="746" t="n">
        <v>91325</v>
      </c>
      <c r="B1719" s="745" t="s">
        <v>2935</v>
      </c>
      <c r="C1719" s="745" t="s">
        <v>30</v>
      </c>
      <c r="D1719" s="747" t="n">
        <v>561.7</v>
      </c>
    </row>
    <row collapsed="false" customFormat="false" customHeight="true" hidden="true" ht="13.5" outlineLevel="0" r="1720">
      <c r="A1720" s="746" t="n">
        <v>91326</v>
      </c>
      <c r="B1720" s="745" t="s">
        <v>2936</v>
      </c>
      <c r="C1720" s="745" t="s">
        <v>30</v>
      </c>
      <c r="D1720" s="747" t="n">
        <v>667.97</v>
      </c>
    </row>
    <row collapsed="false" customFormat="false" customHeight="true" hidden="true" ht="13.5" outlineLevel="0" r="1721">
      <c r="A1721" s="746" t="n">
        <v>91327</v>
      </c>
      <c r="B1721" s="745" t="s">
        <v>2937</v>
      </c>
      <c r="C1721" s="745" t="s">
        <v>30</v>
      </c>
      <c r="D1721" s="747" t="n">
        <v>674.44</v>
      </c>
    </row>
    <row collapsed="false" customFormat="false" customHeight="true" hidden="true" ht="13.5" outlineLevel="0" r="1722">
      <c r="A1722" s="746" t="n">
        <v>91328</v>
      </c>
      <c r="B1722" s="745" t="s">
        <v>2938</v>
      </c>
      <c r="C1722" s="745" t="s">
        <v>30</v>
      </c>
      <c r="D1722" s="747" t="n">
        <v>616.22</v>
      </c>
    </row>
    <row collapsed="false" customFormat="false" customHeight="true" hidden="true" ht="13.5" outlineLevel="0" r="1723">
      <c r="A1723" s="746" t="n">
        <v>91329</v>
      </c>
      <c r="B1723" s="745" t="s">
        <v>2939</v>
      </c>
      <c r="C1723" s="745" t="s">
        <v>30</v>
      </c>
      <c r="D1723" s="747" t="n">
        <v>576.14</v>
      </c>
    </row>
    <row collapsed="false" customFormat="false" customHeight="true" hidden="true" ht="13.5" outlineLevel="0" r="1724">
      <c r="A1724" s="746" t="n">
        <v>91330</v>
      </c>
      <c r="B1724" s="745" t="s">
        <v>2940</v>
      </c>
      <c r="C1724" s="745" t="s">
        <v>30</v>
      </c>
      <c r="D1724" s="747" t="n">
        <v>651.07</v>
      </c>
    </row>
    <row collapsed="false" customFormat="false" customHeight="true" hidden="true" ht="13.5" outlineLevel="0" r="1725">
      <c r="A1725" s="746" t="n">
        <v>91331</v>
      </c>
      <c r="B1725" s="745" t="s">
        <v>2941</v>
      </c>
      <c r="C1725" s="745" t="s">
        <v>30</v>
      </c>
      <c r="D1725" s="747" t="n">
        <v>610.87</v>
      </c>
    </row>
    <row collapsed="false" customFormat="false" customHeight="true" hidden="true" ht="13.5" outlineLevel="0" r="1726">
      <c r="A1726" s="746" t="n">
        <v>91332</v>
      </c>
      <c r="B1726" s="745" t="s">
        <v>2942</v>
      </c>
      <c r="C1726" s="745" t="s">
        <v>30</v>
      </c>
      <c r="D1726" s="747" t="n">
        <v>709.99</v>
      </c>
    </row>
    <row collapsed="false" customFormat="false" customHeight="true" hidden="true" ht="13.5" outlineLevel="0" r="1727">
      <c r="A1727" s="746" t="n">
        <v>91333</v>
      </c>
      <c r="B1727" s="745" t="s">
        <v>2943</v>
      </c>
      <c r="C1727" s="745" t="s">
        <v>30</v>
      </c>
      <c r="D1727" s="747" t="n">
        <v>669.65</v>
      </c>
    </row>
    <row collapsed="false" customFormat="false" customHeight="true" hidden="true" ht="13.5" outlineLevel="0" r="1728">
      <c r="A1728" s="746" t="n">
        <v>91334</v>
      </c>
      <c r="B1728" s="745" t="s">
        <v>2944</v>
      </c>
      <c r="C1728" s="745" t="s">
        <v>30</v>
      </c>
      <c r="D1728" s="747" t="n">
        <v>897.46</v>
      </c>
    </row>
    <row collapsed="false" customFormat="false" customHeight="true" hidden="true" ht="13.5" outlineLevel="0" r="1729">
      <c r="A1729" s="746" t="n">
        <v>91335</v>
      </c>
      <c r="B1729" s="745" t="s">
        <v>2945</v>
      </c>
      <c r="C1729" s="745" t="s">
        <v>30</v>
      </c>
      <c r="D1729" s="747" t="n">
        <v>857.12</v>
      </c>
    </row>
    <row collapsed="false" customFormat="false" customHeight="true" hidden="true" ht="13.5" outlineLevel="0" r="1730">
      <c r="A1730" s="746" t="n">
        <v>91336</v>
      </c>
      <c r="B1730" s="745" t="s">
        <v>2946</v>
      </c>
      <c r="C1730" s="745" t="s">
        <v>30</v>
      </c>
      <c r="D1730" s="748" t="n">
        <v>1089.32</v>
      </c>
    </row>
    <row collapsed="false" customFormat="false" customHeight="true" hidden="true" ht="13.5" outlineLevel="0" r="1731">
      <c r="A1731" s="746" t="n">
        <v>91337</v>
      </c>
      <c r="B1731" s="745" t="s">
        <v>2947</v>
      </c>
      <c r="C1731" s="745" t="s">
        <v>30</v>
      </c>
      <c r="D1731" s="748" t="n">
        <v>1048.98</v>
      </c>
    </row>
    <row collapsed="false" customFormat="false" customHeight="true" hidden="true" ht="13.5" outlineLevel="0" r="1732">
      <c r="A1732" s="745" t="s">
        <v>2948</v>
      </c>
      <c r="B1732" s="745" t="s">
        <v>2949</v>
      </c>
      <c r="C1732" s="745" t="s">
        <v>30</v>
      </c>
      <c r="D1732" s="748" t="n">
        <v>1475.28</v>
      </c>
    </row>
    <row collapsed="false" customFormat="false" customHeight="true" hidden="true" ht="13.5" outlineLevel="0" r="1733">
      <c r="A1733" s="746" t="n">
        <v>84844</v>
      </c>
      <c r="B1733" s="745" t="s">
        <v>746</v>
      </c>
      <c r="C1733" s="745" t="s">
        <v>52</v>
      </c>
      <c r="D1733" s="747" t="n">
        <v>418.68</v>
      </c>
    </row>
    <row collapsed="false" customFormat="false" customHeight="true" hidden="true" ht="13.5" outlineLevel="0" r="1734">
      <c r="A1734" s="746" t="n">
        <v>84845</v>
      </c>
      <c r="B1734" s="745" t="s">
        <v>2950</v>
      </c>
      <c r="C1734" s="745" t="s">
        <v>52</v>
      </c>
      <c r="D1734" s="747" t="n">
        <v>619.07</v>
      </c>
    </row>
    <row collapsed="false" customFormat="false" customHeight="true" hidden="true" ht="13.5" outlineLevel="0" r="1735">
      <c r="A1735" s="746" t="n">
        <v>84846</v>
      </c>
      <c r="B1735" s="745" t="s">
        <v>2951</v>
      </c>
      <c r="C1735" s="745" t="s">
        <v>52</v>
      </c>
      <c r="D1735" s="747" t="n">
        <v>628.72</v>
      </c>
    </row>
    <row collapsed="false" customFormat="false" customHeight="true" hidden="true" ht="13.5" outlineLevel="0" r="1736">
      <c r="A1736" s="746" t="n">
        <v>84847</v>
      </c>
      <c r="B1736" s="745" t="s">
        <v>2952</v>
      </c>
      <c r="C1736" s="745" t="s">
        <v>52</v>
      </c>
      <c r="D1736" s="747" t="n">
        <v>628.72</v>
      </c>
    </row>
    <row collapsed="false" customFormat="false" customHeight="true" hidden="true" ht="13.5" outlineLevel="0" r="1737">
      <c r="A1737" s="746" t="n">
        <v>84848</v>
      </c>
      <c r="B1737" s="745" t="s">
        <v>2953</v>
      </c>
      <c r="C1737" s="745" t="s">
        <v>52</v>
      </c>
      <c r="D1737" s="747" t="n">
        <v>505.7</v>
      </c>
    </row>
    <row collapsed="false" customFormat="false" customHeight="true" hidden="true" ht="13.5" outlineLevel="0" r="1738">
      <c r="A1738" s="746" t="n">
        <v>84849</v>
      </c>
      <c r="B1738" s="745" t="s">
        <v>2954</v>
      </c>
      <c r="C1738" s="745" t="s">
        <v>30</v>
      </c>
      <c r="D1738" s="747" t="n">
        <v>87.55</v>
      </c>
    </row>
    <row collapsed="false" customFormat="false" customHeight="true" hidden="true" ht="13.5" outlineLevel="0" r="1739">
      <c r="A1739" s="745" t="s">
        <v>2955</v>
      </c>
      <c r="B1739" s="745" t="s">
        <v>2956</v>
      </c>
      <c r="C1739" s="745" t="s">
        <v>52</v>
      </c>
      <c r="D1739" s="747" t="n">
        <v>571.09</v>
      </c>
    </row>
    <row collapsed="false" customFormat="false" customHeight="true" hidden="true" ht="13.5" outlineLevel="0" r="1740">
      <c r="A1740" s="745" t="s">
        <v>2957</v>
      </c>
      <c r="B1740" s="745" t="s">
        <v>2958</v>
      </c>
      <c r="C1740" s="745" t="s">
        <v>52</v>
      </c>
      <c r="D1740" s="747" t="n">
        <v>396.29</v>
      </c>
    </row>
    <row collapsed="false" customFormat="false" customHeight="true" hidden="true" ht="13.5" outlineLevel="0" r="1741">
      <c r="A1741" s="745" t="s">
        <v>2959</v>
      </c>
      <c r="B1741" s="745" t="s">
        <v>2960</v>
      </c>
      <c r="C1741" s="745" t="s">
        <v>52</v>
      </c>
      <c r="D1741" s="747" t="n">
        <v>532.45</v>
      </c>
    </row>
    <row collapsed="false" customFormat="false" customHeight="true" hidden="true" ht="13.5" outlineLevel="0" r="1742">
      <c r="A1742" s="745" t="s">
        <v>2961</v>
      </c>
      <c r="B1742" s="745" t="s">
        <v>2962</v>
      </c>
      <c r="C1742" s="745" t="s">
        <v>30</v>
      </c>
      <c r="D1742" s="747" t="n">
        <v>130.84</v>
      </c>
    </row>
    <row collapsed="false" customFormat="false" customHeight="true" hidden="true" ht="13.5" outlineLevel="0" r="1743">
      <c r="A1743" s="745" t="s">
        <v>2963</v>
      </c>
      <c r="B1743" s="745" t="s">
        <v>2964</v>
      </c>
      <c r="C1743" s="745" t="s">
        <v>30</v>
      </c>
      <c r="D1743" s="747" t="n">
        <v>145.29</v>
      </c>
    </row>
    <row collapsed="false" customFormat="false" customHeight="true" hidden="true" ht="13.5" outlineLevel="0" r="1744">
      <c r="A1744" s="745" t="s">
        <v>2965</v>
      </c>
      <c r="B1744" s="745" t="s">
        <v>2966</v>
      </c>
      <c r="C1744" s="745" t="s">
        <v>52</v>
      </c>
      <c r="D1744" s="747" t="n">
        <v>419.76</v>
      </c>
    </row>
    <row collapsed="false" customFormat="false" customHeight="true" hidden="true" ht="13.5" outlineLevel="0" r="1745">
      <c r="A1745" s="745" t="s">
        <v>2967</v>
      </c>
      <c r="B1745" s="745" t="s">
        <v>2968</v>
      </c>
      <c r="C1745" s="745" t="s">
        <v>52</v>
      </c>
      <c r="D1745" s="747" t="n">
        <v>364.99</v>
      </c>
    </row>
    <row collapsed="false" customFormat="false" customHeight="true" hidden="true" ht="13.5" outlineLevel="0" r="1746">
      <c r="A1746" s="745" t="s">
        <v>2969</v>
      </c>
      <c r="B1746" s="745" t="s">
        <v>2970</v>
      </c>
      <c r="C1746" s="745" t="s">
        <v>52</v>
      </c>
      <c r="D1746" s="747" t="n">
        <v>275.48</v>
      </c>
    </row>
    <row collapsed="false" customFormat="false" customHeight="true" hidden="true" ht="13.5" outlineLevel="0" r="1747">
      <c r="A1747" s="746" t="n">
        <v>84854</v>
      </c>
      <c r="B1747" s="745" t="s">
        <v>2971</v>
      </c>
      <c r="C1747" s="745" t="s">
        <v>236</v>
      </c>
      <c r="D1747" s="747" t="n">
        <v>38.99</v>
      </c>
    </row>
    <row collapsed="false" customFormat="false" customHeight="true" hidden="true" ht="13.5" outlineLevel="0" r="1748">
      <c r="A1748" s="746" t="n">
        <v>94559</v>
      </c>
      <c r="B1748" s="745" t="s">
        <v>2972</v>
      </c>
      <c r="C1748" s="745" t="s">
        <v>52</v>
      </c>
      <c r="D1748" s="747" t="n">
        <v>567</v>
      </c>
    </row>
    <row collapsed="false" customFormat="false" customHeight="true" hidden="true" ht="13.5" outlineLevel="0" r="1749">
      <c r="A1749" s="746" t="n">
        <v>94560</v>
      </c>
      <c r="B1749" s="745" t="s">
        <v>2973</v>
      </c>
      <c r="C1749" s="745" t="s">
        <v>52</v>
      </c>
      <c r="D1749" s="747" t="n">
        <v>492.42</v>
      </c>
    </row>
    <row collapsed="false" customFormat="false" customHeight="true" hidden="true" ht="13.5" outlineLevel="0" r="1750">
      <c r="A1750" s="746" t="n">
        <v>94562</v>
      </c>
      <c r="B1750" s="745" t="s">
        <v>2974</v>
      </c>
      <c r="C1750" s="745" t="s">
        <v>52</v>
      </c>
      <c r="D1750" s="747" t="n">
        <v>519.99</v>
      </c>
    </row>
    <row collapsed="false" customFormat="false" customHeight="true" hidden="true" ht="13.5" outlineLevel="0" r="1751">
      <c r="A1751" s="746" t="n">
        <v>94563</v>
      </c>
      <c r="B1751" s="745" t="s">
        <v>2975</v>
      </c>
      <c r="C1751" s="745" t="s">
        <v>52</v>
      </c>
      <c r="D1751" s="747" t="n">
        <v>651.36</v>
      </c>
    </row>
    <row collapsed="false" customFormat="false" customHeight="true" hidden="true" ht="13.5" outlineLevel="0" r="1752">
      <c r="A1752" s="746" t="n">
        <v>94564</v>
      </c>
      <c r="B1752" s="745" t="s">
        <v>2976</v>
      </c>
      <c r="C1752" s="745" t="s">
        <v>52</v>
      </c>
      <c r="D1752" s="747" t="n">
        <v>502.43</v>
      </c>
    </row>
    <row collapsed="false" customFormat="false" customHeight="true" hidden="true" ht="13.5" outlineLevel="0" r="1753">
      <c r="A1753" s="746" t="n">
        <v>94565</v>
      </c>
      <c r="B1753" s="745" t="s">
        <v>2977</v>
      </c>
      <c r="C1753" s="745" t="s">
        <v>52</v>
      </c>
      <c r="D1753" s="747" t="n">
        <v>470.42</v>
      </c>
    </row>
    <row collapsed="false" customFormat="false" customHeight="true" hidden="true" ht="13.5" outlineLevel="0" r="1754">
      <c r="A1754" s="746" t="n">
        <v>94567</v>
      </c>
      <c r="B1754" s="745" t="s">
        <v>2978</v>
      </c>
      <c r="C1754" s="745" t="s">
        <v>52</v>
      </c>
      <c r="D1754" s="747" t="n">
        <v>491.38</v>
      </c>
    </row>
    <row collapsed="false" customFormat="false" customHeight="true" hidden="true" ht="13.5" outlineLevel="0" r="1755">
      <c r="A1755" s="746" t="n">
        <v>94568</v>
      </c>
      <c r="B1755" s="745" t="s">
        <v>2979</v>
      </c>
      <c r="C1755" s="745" t="s">
        <v>52</v>
      </c>
      <c r="D1755" s="747" t="n">
        <v>617.94</v>
      </c>
    </row>
    <row collapsed="false" customFormat="false" customHeight="true" hidden="true" ht="13.5" outlineLevel="0" r="1756">
      <c r="A1756" s="745" t="s">
        <v>2980</v>
      </c>
      <c r="B1756" s="745" t="s">
        <v>2981</v>
      </c>
      <c r="C1756" s="745" t="s">
        <v>52</v>
      </c>
      <c r="D1756" s="747" t="n">
        <v>318.42</v>
      </c>
    </row>
    <row collapsed="false" customFormat="false" customHeight="true" hidden="true" ht="13.5" outlineLevel="0" r="1757">
      <c r="A1757" s="746" t="n">
        <v>73631</v>
      </c>
      <c r="B1757" s="745" t="s">
        <v>2982</v>
      </c>
      <c r="C1757" s="745" t="s">
        <v>52</v>
      </c>
      <c r="D1757" s="747" t="n">
        <v>404.56</v>
      </c>
    </row>
    <row collapsed="false" customFormat="false" customHeight="true" hidden="true" ht="13.5" outlineLevel="0" r="1758">
      <c r="A1758" s="745" t="s">
        <v>2983</v>
      </c>
      <c r="B1758" s="745" t="s">
        <v>2984</v>
      </c>
      <c r="C1758" s="745" t="s">
        <v>236</v>
      </c>
      <c r="D1758" s="747" t="n">
        <v>378.48</v>
      </c>
    </row>
    <row collapsed="false" customFormat="false" customHeight="true" hidden="true" ht="13.5" outlineLevel="0" r="1759">
      <c r="A1759" s="746" t="n">
        <v>73665</v>
      </c>
      <c r="B1759" s="745" t="s">
        <v>2985</v>
      </c>
      <c r="C1759" s="745" t="s">
        <v>236</v>
      </c>
      <c r="D1759" s="747" t="n">
        <v>71.13</v>
      </c>
    </row>
    <row collapsed="false" customFormat="false" customHeight="true" hidden="true" ht="13.5" outlineLevel="0" r="1760">
      <c r="A1760" s="745" t="s">
        <v>157</v>
      </c>
      <c r="B1760" s="745" t="s">
        <v>740</v>
      </c>
      <c r="C1760" s="745" t="s">
        <v>236</v>
      </c>
      <c r="D1760" s="747" t="n">
        <v>136.54</v>
      </c>
    </row>
    <row collapsed="false" customFormat="false" customHeight="true" hidden="true" ht="13.5" outlineLevel="0" r="1761">
      <c r="A1761" s="745" t="s">
        <v>2986</v>
      </c>
      <c r="B1761" s="745" t="s">
        <v>2987</v>
      </c>
      <c r="C1761" s="745" t="s">
        <v>236</v>
      </c>
      <c r="D1761" s="747" t="n">
        <v>99.93</v>
      </c>
    </row>
    <row collapsed="false" customFormat="false" customHeight="true" hidden="true" ht="13.5" outlineLevel="0" r="1762">
      <c r="A1762" s="745" t="s">
        <v>288</v>
      </c>
      <c r="B1762" s="745" t="s">
        <v>769</v>
      </c>
      <c r="C1762" s="745" t="s">
        <v>236</v>
      </c>
      <c r="D1762" s="747" t="n">
        <v>302</v>
      </c>
    </row>
    <row collapsed="false" customFormat="false" customHeight="true" hidden="true" ht="13.5" outlineLevel="0" r="1763">
      <c r="A1763" s="746" t="n">
        <v>84862</v>
      </c>
      <c r="B1763" s="745" t="s">
        <v>2988</v>
      </c>
      <c r="C1763" s="745" t="s">
        <v>236</v>
      </c>
      <c r="D1763" s="747" t="n">
        <v>257.71</v>
      </c>
    </row>
    <row collapsed="false" customFormat="false" customHeight="true" hidden="true" ht="13.5" outlineLevel="0" r="1764">
      <c r="A1764" s="746" t="n">
        <v>68050</v>
      </c>
      <c r="B1764" s="745" t="s">
        <v>2989</v>
      </c>
      <c r="C1764" s="745" t="s">
        <v>52</v>
      </c>
      <c r="D1764" s="747" t="n">
        <v>351.72</v>
      </c>
    </row>
    <row collapsed="false" customFormat="false" customHeight="true" hidden="true" ht="13.5" outlineLevel="0" r="1765">
      <c r="A1765" s="746" t="n">
        <v>90838</v>
      </c>
      <c r="B1765" s="745" t="s">
        <v>2990</v>
      </c>
      <c r="C1765" s="745" t="s">
        <v>30</v>
      </c>
      <c r="D1765" s="748" t="n">
        <v>1079.26</v>
      </c>
    </row>
    <row collapsed="false" customFormat="false" customHeight="true" hidden="true" ht="13.5" outlineLevel="0" r="1766">
      <c r="A1766" s="746" t="n">
        <v>91338</v>
      </c>
      <c r="B1766" s="745" t="s">
        <v>2991</v>
      </c>
      <c r="C1766" s="745" t="s">
        <v>52</v>
      </c>
      <c r="D1766" s="747" t="n">
        <v>549</v>
      </c>
    </row>
    <row collapsed="false" customFormat="false" customHeight="true" hidden="true" ht="13.5" outlineLevel="0" r="1767">
      <c r="A1767" s="746" t="n">
        <v>91341</v>
      </c>
      <c r="B1767" s="745" t="s">
        <v>768</v>
      </c>
      <c r="C1767" s="745" t="s">
        <v>52</v>
      </c>
      <c r="D1767" s="747" t="n">
        <v>408.23</v>
      </c>
    </row>
    <row collapsed="false" customFormat="false" customHeight="true" hidden="true" ht="13.5" outlineLevel="0" r="1768">
      <c r="A1768" s="746" t="n">
        <v>94805</v>
      </c>
      <c r="B1768" s="745" t="s">
        <v>2992</v>
      </c>
      <c r="C1768" s="745" t="s">
        <v>30</v>
      </c>
      <c r="D1768" s="747" t="n">
        <v>644.28</v>
      </c>
    </row>
    <row collapsed="false" customFormat="false" customHeight="true" hidden="true" ht="13.5" outlineLevel="0" r="1769">
      <c r="A1769" s="746" t="n">
        <v>94806</v>
      </c>
      <c r="B1769" s="745" t="s">
        <v>2993</v>
      </c>
      <c r="C1769" s="745" t="s">
        <v>30</v>
      </c>
      <c r="D1769" s="747" t="n">
        <v>510.8</v>
      </c>
    </row>
    <row collapsed="false" customFormat="false" customHeight="true" hidden="true" ht="13.5" outlineLevel="0" r="1770">
      <c r="A1770" s="746" t="n">
        <v>94807</v>
      </c>
      <c r="B1770" s="745" t="s">
        <v>2994</v>
      </c>
      <c r="C1770" s="745" t="s">
        <v>30</v>
      </c>
      <c r="D1770" s="747" t="n">
        <v>613.05</v>
      </c>
    </row>
    <row collapsed="false" customFormat="false" customHeight="true" hidden="true" ht="13.5" outlineLevel="0" r="1771">
      <c r="A1771" s="745" t="s">
        <v>2995</v>
      </c>
      <c r="B1771" s="745" t="s">
        <v>2996</v>
      </c>
      <c r="C1771" s="745" t="s">
        <v>236</v>
      </c>
      <c r="D1771" s="747" t="n">
        <v>158.79</v>
      </c>
    </row>
    <row collapsed="false" customFormat="false" customHeight="true" hidden="true" ht="13.5" outlineLevel="0" r="1772">
      <c r="A1772" s="745" t="s">
        <v>2997</v>
      </c>
      <c r="B1772" s="745" t="s">
        <v>2998</v>
      </c>
      <c r="C1772" s="745" t="s">
        <v>236</v>
      </c>
      <c r="D1772" s="747" t="n">
        <v>319.08</v>
      </c>
    </row>
    <row collapsed="false" customFormat="false" customHeight="true" hidden="true" ht="13.5" outlineLevel="0" r="1773">
      <c r="A1773" s="745" t="s">
        <v>2999</v>
      </c>
      <c r="B1773" s="745" t="s">
        <v>3000</v>
      </c>
      <c r="C1773" s="745" t="s">
        <v>236</v>
      </c>
      <c r="D1773" s="747" t="n">
        <v>370.74</v>
      </c>
    </row>
    <row collapsed="false" customFormat="false" customHeight="true" hidden="true" ht="13.5" outlineLevel="0" r="1774">
      <c r="A1774" s="746" t="n">
        <v>85096</v>
      </c>
      <c r="B1774" s="745" t="s">
        <v>3001</v>
      </c>
      <c r="C1774" s="745" t="s">
        <v>52</v>
      </c>
      <c r="D1774" s="747" t="n">
        <v>321.86</v>
      </c>
    </row>
    <row collapsed="false" customFormat="false" customHeight="true" hidden="true" ht="13.5" outlineLevel="0" r="1775">
      <c r="A1775" s="745" t="s">
        <v>3002</v>
      </c>
      <c r="B1775" s="745" t="s">
        <v>3003</v>
      </c>
      <c r="C1775" s="745" t="s">
        <v>30</v>
      </c>
      <c r="D1775" s="747" t="n">
        <v>123.88</v>
      </c>
    </row>
    <row collapsed="false" customFormat="false" customHeight="true" hidden="true" ht="13.5" outlineLevel="0" r="1776">
      <c r="A1776" s="746" t="n">
        <v>84885</v>
      </c>
      <c r="B1776" s="745" t="s">
        <v>3004</v>
      </c>
      <c r="C1776" s="745" t="s">
        <v>30</v>
      </c>
      <c r="D1776" s="747" t="n">
        <v>733.24</v>
      </c>
    </row>
    <row collapsed="false" customFormat="false" customHeight="true" hidden="true" ht="13.5" outlineLevel="0" r="1777">
      <c r="A1777" s="746" t="n">
        <v>84886</v>
      </c>
      <c r="B1777" s="745" t="s">
        <v>3005</v>
      </c>
      <c r="C1777" s="745" t="s">
        <v>30</v>
      </c>
      <c r="D1777" s="748" t="n">
        <v>1259.18</v>
      </c>
    </row>
    <row collapsed="false" customFormat="false" customHeight="true" hidden="true" ht="13.5" outlineLevel="0" r="1778">
      <c r="A1778" s="746" t="n">
        <v>84889</v>
      </c>
      <c r="B1778" s="745" t="s">
        <v>3006</v>
      </c>
      <c r="C1778" s="745" t="s">
        <v>30</v>
      </c>
      <c r="D1778" s="747" t="n">
        <v>20.59</v>
      </c>
    </row>
    <row collapsed="false" customFormat="false" customHeight="true" hidden="true" ht="13.5" outlineLevel="0" r="1779">
      <c r="A1779" s="746" t="n">
        <v>84891</v>
      </c>
      <c r="B1779" s="745" t="s">
        <v>3007</v>
      </c>
      <c r="C1779" s="745" t="s">
        <v>30</v>
      </c>
      <c r="D1779" s="747" t="n">
        <v>222.54</v>
      </c>
    </row>
    <row collapsed="false" customFormat="false" customHeight="true" hidden="true" ht="13.5" outlineLevel="0" r="1780">
      <c r="A1780" s="745" t="s">
        <v>3008</v>
      </c>
      <c r="B1780" s="745" t="s">
        <v>3009</v>
      </c>
      <c r="C1780" s="745" t="s">
        <v>30</v>
      </c>
      <c r="D1780" s="747" t="n">
        <v>38.12</v>
      </c>
    </row>
    <row collapsed="false" customFormat="false" customHeight="true" hidden="true" ht="13.5" outlineLevel="0" r="1781">
      <c r="A1781" s="745" t="s">
        <v>3010</v>
      </c>
      <c r="B1781" s="745" t="s">
        <v>3011</v>
      </c>
      <c r="C1781" s="745" t="s">
        <v>30</v>
      </c>
      <c r="D1781" s="747" t="n">
        <v>34.45</v>
      </c>
    </row>
    <row collapsed="false" customFormat="false" customHeight="true" hidden="true" ht="13.5" outlineLevel="0" r="1782">
      <c r="A1782" s="745" t="s">
        <v>3012</v>
      </c>
      <c r="B1782" s="745" t="s">
        <v>3013</v>
      </c>
      <c r="C1782" s="745" t="s">
        <v>30</v>
      </c>
      <c r="D1782" s="747" t="n">
        <v>159.17</v>
      </c>
    </row>
    <row collapsed="false" customFormat="false" customHeight="true" hidden="true" ht="13.5" outlineLevel="0" r="1783">
      <c r="A1783" s="746" t="n">
        <v>84950</v>
      </c>
      <c r="B1783" s="745" t="s">
        <v>3014</v>
      </c>
      <c r="C1783" s="745" t="s">
        <v>30</v>
      </c>
      <c r="D1783" s="747" t="n">
        <v>54.21</v>
      </c>
    </row>
    <row collapsed="false" customFormat="false" customHeight="true" hidden="true" ht="13.5" outlineLevel="0" r="1784">
      <c r="A1784" s="746" t="n">
        <v>84952</v>
      </c>
      <c r="B1784" s="745" t="s">
        <v>3015</v>
      </c>
      <c r="C1784" s="745" t="s">
        <v>30</v>
      </c>
      <c r="D1784" s="747" t="n">
        <v>41.55</v>
      </c>
    </row>
    <row collapsed="false" customFormat="false" customHeight="true" hidden="true" ht="13.5" outlineLevel="0" r="1785">
      <c r="A1785" s="746" t="n">
        <v>72116</v>
      </c>
      <c r="B1785" s="745" t="s">
        <v>3016</v>
      </c>
      <c r="C1785" s="745" t="s">
        <v>52</v>
      </c>
      <c r="D1785" s="747" t="n">
        <v>76.16</v>
      </c>
    </row>
    <row collapsed="false" customFormat="false" customHeight="true" hidden="true" ht="13.5" outlineLevel="0" r="1786">
      <c r="A1786" s="746" t="n">
        <v>72117</v>
      </c>
      <c r="B1786" s="745" t="s">
        <v>3017</v>
      </c>
      <c r="C1786" s="745" t="s">
        <v>52</v>
      </c>
      <c r="D1786" s="747" t="n">
        <v>96.23</v>
      </c>
    </row>
    <row collapsed="false" customFormat="false" customHeight="true" hidden="true" ht="13.5" outlineLevel="0" r="1787">
      <c r="A1787" s="746" t="n">
        <v>72118</v>
      </c>
      <c r="B1787" s="745" t="s">
        <v>3018</v>
      </c>
      <c r="C1787" s="745" t="s">
        <v>52</v>
      </c>
      <c r="D1787" s="747" t="n">
        <v>218.86</v>
      </c>
    </row>
    <row collapsed="false" customFormat="false" customHeight="true" hidden="true" ht="13.5" outlineLevel="0" r="1788">
      <c r="A1788" s="746" t="n">
        <v>72119</v>
      </c>
      <c r="B1788" s="745" t="s">
        <v>3019</v>
      </c>
      <c r="C1788" s="745" t="s">
        <v>52</v>
      </c>
      <c r="D1788" s="747" t="n">
        <v>277.18</v>
      </c>
    </row>
    <row collapsed="false" customFormat="false" customHeight="true" hidden="true" ht="13.5" outlineLevel="0" r="1789">
      <c r="A1789" s="746" t="n">
        <v>72120</v>
      </c>
      <c r="B1789" s="745" t="s">
        <v>764</v>
      </c>
      <c r="C1789" s="745" t="s">
        <v>52</v>
      </c>
      <c r="D1789" s="747" t="n">
        <v>351.51</v>
      </c>
    </row>
    <row collapsed="false" customFormat="false" customHeight="true" hidden="true" ht="13.5" outlineLevel="0" r="1790">
      <c r="A1790" s="746" t="n">
        <v>72122</v>
      </c>
      <c r="B1790" s="745" t="s">
        <v>3020</v>
      </c>
      <c r="C1790" s="745" t="s">
        <v>52</v>
      </c>
      <c r="D1790" s="747" t="n">
        <v>84.12</v>
      </c>
    </row>
    <row collapsed="false" customFormat="false" customHeight="true" hidden="true" ht="13.5" outlineLevel="0" r="1791">
      <c r="A1791" s="746" t="n">
        <v>72123</v>
      </c>
      <c r="B1791" s="745" t="s">
        <v>3021</v>
      </c>
      <c r="C1791" s="745" t="s">
        <v>52</v>
      </c>
      <c r="D1791" s="747" t="n">
        <v>206.62</v>
      </c>
    </row>
    <row collapsed="false" customFormat="false" customHeight="true" hidden="true" ht="13.5" outlineLevel="0" r="1792">
      <c r="A1792" s="745" t="s">
        <v>3022</v>
      </c>
      <c r="B1792" s="745" t="s">
        <v>3023</v>
      </c>
      <c r="C1792" s="745" t="s">
        <v>30</v>
      </c>
      <c r="D1792" s="748" t="n">
        <v>2282.39</v>
      </c>
    </row>
    <row collapsed="false" customFormat="false" customHeight="true" hidden="true" ht="13.5" outlineLevel="0" r="1793">
      <c r="A1793" s="745" t="s">
        <v>3024</v>
      </c>
      <c r="B1793" s="745" t="s">
        <v>3025</v>
      </c>
      <c r="C1793" s="745" t="s">
        <v>52</v>
      </c>
      <c r="D1793" s="747" t="n">
        <v>306.3</v>
      </c>
    </row>
    <row collapsed="false" customFormat="false" customHeight="true" hidden="true" ht="13.5" outlineLevel="0" r="1794">
      <c r="A1794" s="745" t="s">
        <v>3026</v>
      </c>
      <c r="B1794" s="745" t="s">
        <v>3027</v>
      </c>
      <c r="C1794" s="745" t="s">
        <v>52</v>
      </c>
      <c r="D1794" s="747" t="n">
        <v>336.45</v>
      </c>
    </row>
    <row collapsed="false" customFormat="false" customHeight="true" hidden="true" ht="13.5" outlineLevel="0" r="1795">
      <c r="A1795" s="746" t="n">
        <v>84957</v>
      </c>
      <c r="B1795" s="745" t="s">
        <v>3028</v>
      </c>
      <c r="C1795" s="745" t="s">
        <v>52</v>
      </c>
      <c r="D1795" s="747" t="n">
        <v>117.65</v>
      </c>
    </row>
    <row collapsed="false" customFormat="false" customHeight="true" hidden="true" ht="13.5" outlineLevel="0" r="1796">
      <c r="A1796" s="746" t="n">
        <v>84959</v>
      </c>
      <c r="B1796" s="745" t="s">
        <v>3029</v>
      </c>
      <c r="C1796" s="745" t="s">
        <v>52</v>
      </c>
      <c r="D1796" s="747" t="n">
        <v>135.15</v>
      </c>
    </row>
    <row collapsed="false" customFormat="false" customHeight="true" hidden="true" ht="13.5" outlineLevel="0" r="1797">
      <c r="A1797" s="746" t="n">
        <v>85001</v>
      </c>
      <c r="B1797" s="745" t="s">
        <v>3030</v>
      </c>
      <c r="C1797" s="745" t="s">
        <v>52</v>
      </c>
      <c r="D1797" s="747" t="n">
        <v>129.32</v>
      </c>
    </row>
    <row collapsed="false" customFormat="false" customHeight="true" hidden="true" ht="13.5" outlineLevel="0" r="1798">
      <c r="A1798" s="746" t="n">
        <v>85002</v>
      </c>
      <c r="B1798" s="745" t="s">
        <v>3031</v>
      </c>
      <c r="C1798" s="745" t="s">
        <v>52</v>
      </c>
      <c r="D1798" s="747" t="n">
        <v>175.99</v>
      </c>
    </row>
    <row collapsed="false" customFormat="false" customHeight="true" hidden="true" ht="13.5" outlineLevel="0" r="1799">
      <c r="A1799" s="746" t="n">
        <v>85004</v>
      </c>
      <c r="B1799" s="745" t="s">
        <v>3032</v>
      </c>
      <c r="C1799" s="745" t="s">
        <v>52</v>
      </c>
      <c r="D1799" s="747" t="n">
        <v>94.32</v>
      </c>
    </row>
    <row collapsed="false" customFormat="false" customHeight="true" hidden="true" ht="13.5" outlineLevel="0" r="1800">
      <c r="A1800" s="746" t="n">
        <v>85005</v>
      </c>
      <c r="B1800" s="745" t="s">
        <v>3033</v>
      </c>
      <c r="C1800" s="745" t="s">
        <v>52</v>
      </c>
      <c r="D1800" s="747" t="n">
        <v>268.4</v>
      </c>
    </row>
    <row collapsed="false" customFormat="false" customHeight="true" hidden="true" ht="13.5" outlineLevel="0" r="1801">
      <c r="A1801" s="746" t="n">
        <v>68054</v>
      </c>
      <c r="B1801" s="745" t="s">
        <v>3034</v>
      </c>
      <c r="C1801" s="745" t="s">
        <v>52</v>
      </c>
      <c r="D1801" s="747" t="n">
        <v>240.4</v>
      </c>
    </row>
    <row collapsed="false" customFormat="false" customHeight="true" hidden="true" ht="13.5" outlineLevel="0" r="1802">
      <c r="A1802" s="745" t="s">
        <v>3035</v>
      </c>
      <c r="B1802" s="745" t="s">
        <v>3036</v>
      </c>
      <c r="C1802" s="745" t="s">
        <v>52</v>
      </c>
      <c r="D1802" s="747" t="n">
        <v>480.63</v>
      </c>
    </row>
    <row collapsed="false" customFormat="false" customHeight="true" hidden="true" ht="13.5" outlineLevel="0" r="1803">
      <c r="A1803" s="745" t="s">
        <v>3037</v>
      </c>
      <c r="B1803" s="745" t="s">
        <v>3038</v>
      </c>
      <c r="C1803" s="745" t="s">
        <v>52</v>
      </c>
      <c r="D1803" s="747" t="n">
        <v>837.2</v>
      </c>
    </row>
    <row collapsed="false" customFormat="false" customHeight="true" hidden="true" ht="13.5" outlineLevel="0" r="1804">
      <c r="A1804" s="746" t="n">
        <v>85188</v>
      </c>
      <c r="B1804" s="745" t="s">
        <v>3039</v>
      </c>
      <c r="C1804" s="745" t="s">
        <v>30</v>
      </c>
      <c r="D1804" s="747" t="n">
        <v>756.08</v>
      </c>
    </row>
    <row collapsed="false" customFormat="false" customHeight="true" hidden="true" ht="13.5" outlineLevel="0" r="1805">
      <c r="A1805" s="746" t="n">
        <v>85189</v>
      </c>
      <c r="B1805" s="745" t="s">
        <v>3040</v>
      </c>
      <c r="C1805" s="745" t="s">
        <v>30</v>
      </c>
      <c r="D1805" s="748" t="n">
        <v>1556.29</v>
      </c>
    </row>
    <row collapsed="false" customFormat="false" customHeight="true" hidden="true" ht="13.5" outlineLevel="0" r="1806">
      <c r="A1806" s="746" t="n">
        <v>85010</v>
      </c>
      <c r="B1806" s="745" t="s">
        <v>772</v>
      </c>
      <c r="C1806" s="745" t="s">
        <v>52</v>
      </c>
      <c r="D1806" s="747" t="n">
        <v>286.31</v>
      </c>
    </row>
    <row collapsed="false" customFormat="false" customHeight="true" hidden="true" ht="13.5" outlineLevel="0" r="1807">
      <c r="A1807" s="746" t="n">
        <v>85014</v>
      </c>
      <c r="B1807" s="745" t="s">
        <v>3041</v>
      </c>
      <c r="C1807" s="745" t="s">
        <v>52</v>
      </c>
      <c r="D1807" s="747" t="n">
        <v>403.43</v>
      </c>
    </row>
    <row collapsed="false" customFormat="false" customHeight="true" hidden="true" ht="13.5" outlineLevel="0" r="1808">
      <c r="A1808" s="746" t="n">
        <v>94569</v>
      </c>
      <c r="B1808" s="745" t="s">
        <v>3042</v>
      </c>
      <c r="C1808" s="745" t="s">
        <v>52</v>
      </c>
      <c r="D1808" s="747" t="n">
        <v>390.99</v>
      </c>
    </row>
    <row collapsed="false" customFormat="false" customHeight="true" hidden="true" ht="13.5" outlineLevel="0" r="1809">
      <c r="A1809" s="746" t="n">
        <v>94570</v>
      </c>
      <c r="B1809" s="745" t="s">
        <v>3043</v>
      </c>
      <c r="C1809" s="745" t="s">
        <v>52</v>
      </c>
      <c r="D1809" s="747" t="n">
        <v>239.23</v>
      </c>
    </row>
    <row collapsed="false" customFormat="false" customHeight="true" hidden="true" ht="13.5" outlineLevel="0" r="1810">
      <c r="A1810" s="746" t="n">
        <v>94572</v>
      </c>
      <c r="B1810" s="745" t="s">
        <v>3044</v>
      </c>
      <c r="C1810" s="745" t="s">
        <v>52</v>
      </c>
      <c r="D1810" s="747" t="n">
        <v>358.44</v>
      </c>
    </row>
    <row collapsed="false" customFormat="false" customHeight="true" hidden="true" ht="13.5" outlineLevel="0" r="1811">
      <c r="A1811" s="746" t="n">
        <v>94573</v>
      </c>
      <c r="B1811" s="745" t="s">
        <v>3045</v>
      </c>
      <c r="C1811" s="745" t="s">
        <v>52</v>
      </c>
      <c r="D1811" s="747" t="n">
        <v>280.81</v>
      </c>
    </row>
    <row collapsed="false" customFormat="false" customHeight="true" hidden="true" ht="13.5" outlineLevel="0" r="1812">
      <c r="A1812" s="746" t="n">
        <v>94574</v>
      </c>
      <c r="B1812" s="745" t="s">
        <v>3046</v>
      </c>
      <c r="C1812" s="745" t="s">
        <v>52</v>
      </c>
      <c r="D1812" s="747" t="n">
        <v>409.21</v>
      </c>
    </row>
    <row collapsed="false" customFormat="false" customHeight="true" hidden="true" ht="13.5" outlineLevel="0" r="1813">
      <c r="A1813" s="746" t="n">
        <v>94575</v>
      </c>
      <c r="B1813" s="745" t="s">
        <v>3047</v>
      </c>
      <c r="C1813" s="745" t="s">
        <v>52</v>
      </c>
      <c r="D1813" s="747" t="n">
        <v>437.21</v>
      </c>
    </row>
    <row collapsed="false" customFormat="false" customHeight="true" hidden="true" ht="13.5" outlineLevel="0" r="1814">
      <c r="A1814" s="746" t="n">
        <v>94576</v>
      </c>
      <c r="B1814" s="745" t="s">
        <v>3048</v>
      </c>
      <c r="C1814" s="745" t="s">
        <v>52</v>
      </c>
      <c r="D1814" s="747" t="n">
        <v>251.73</v>
      </c>
    </row>
    <row collapsed="false" customFormat="false" customHeight="true" hidden="true" ht="13.5" outlineLevel="0" r="1815">
      <c r="A1815" s="746" t="n">
        <v>94578</v>
      </c>
      <c r="B1815" s="745" t="s">
        <v>3049</v>
      </c>
      <c r="C1815" s="745" t="s">
        <v>52</v>
      </c>
      <c r="D1815" s="747" t="n">
        <v>371.18</v>
      </c>
    </row>
    <row collapsed="false" customFormat="false" customHeight="true" hidden="true" ht="13.5" outlineLevel="0" r="1816">
      <c r="A1816" s="746" t="n">
        <v>94579</v>
      </c>
      <c r="B1816" s="745" t="s">
        <v>3050</v>
      </c>
      <c r="C1816" s="745" t="s">
        <v>52</v>
      </c>
      <c r="D1816" s="747" t="n">
        <v>294.74</v>
      </c>
    </row>
    <row collapsed="false" customFormat="false" customHeight="true" hidden="true" ht="13.5" outlineLevel="0" r="1817">
      <c r="A1817" s="746" t="n">
        <v>94580</v>
      </c>
      <c r="B1817" s="745" t="s">
        <v>3051</v>
      </c>
      <c r="C1817" s="745" t="s">
        <v>52</v>
      </c>
      <c r="D1817" s="747" t="n">
        <v>422.63</v>
      </c>
    </row>
    <row collapsed="false" customFormat="false" customHeight="true" hidden="true" ht="13.5" outlineLevel="0" r="1818">
      <c r="A1818" s="746" t="n">
        <v>94581</v>
      </c>
      <c r="B1818" s="745" t="s">
        <v>3052</v>
      </c>
      <c r="C1818" s="745" t="s">
        <v>52</v>
      </c>
      <c r="D1818" s="747" t="n">
        <v>439.44</v>
      </c>
    </row>
    <row collapsed="false" customFormat="false" customHeight="true" hidden="true" ht="13.5" outlineLevel="0" r="1819">
      <c r="A1819" s="746" t="n">
        <v>94582</v>
      </c>
      <c r="B1819" s="745" t="s">
        <v>3053</v>
      </c>
      <c r="C1819" s="745" t="s">
        <v>52</v>
      </c>
      <c r="D1819" s="747" t="n">
        <v>253.72</v>
      </c>
    </row>
    <row collapsed="false" customFormat="false" customHeight="true" hidden="true" ht="13.5" outlineLevel="0" r="1820">
      <c r="A1820" s="746" t="n">
        <v>94584</v>
      </c>
      <c r="B1820" s="745" t="s">
        <v>3054</v>
      </c>
      <c r="C1820" s="745" t="s">
        <v>52</v>
      </c>
      <c r="D1820" s="747" t="n">
        <v>380.7</v>
      </c>
    </row>
    <row collapsed="false" customFormat="false" customHeight="true" hidden="true" ht="13.5" outlineLevel="0" r="1821">
      <c r="A1821" s="746" t="n">
        <v>94585</v>
      </c>
      <c r="B1821" s="745" t="s">
        <v>3055</v>
      </c>
      <c r="C1821" s="745" t="s">
        <v>52</v>
      </c>
      <c r="D1821" s="747" t="n">
        <v>295.62</v>
      </c>
    </row>
    <row collapsed="false" customFormat="false" customHeight="true" hidden="true" ht="13.5" outlineLevel="0" r="1822">
      <c r="A1822" s="746" t="n">
        <v>94586</v>
      </c>
      <c r="B1822" s="745" t="s">
        <v>3056</v>
      </c>
      <c r="C1822" s="745" t="s">
        <v>52</v>
      </c>
      <c r="D1822" s="747" t="n">
        <v>433.2</v>
      </c>
    </row>
    <row collapsed="false" customFormat="false" customHeight="true" hidden="true" ht="13.5" outlineLevel="0" r="1823">
      <c r="A1823" s="745" t="s">
        <v>3057</v>
      </c>
      <c r="B1823" s="745" t="s">
        <v>3058</v>
      </c>
      <c r="C1823" s="745" t="s">
        <v>236</v>
      </c>
      <c r="D1823" s="747" t="n">
        <v>46.44</v>
      </c>
    </row>
    <row collapsed="false" customFormat="false" customHeight="true" hidden="true" ht="13.5" outlineLevel="0" r="1824">
      <c r="A1824" s="745" t="s">
        <v>3059</v>
      </c>
      <c r="B1824" s="745" t="s">
        <v>3060</v>
      </c>
      <c r="C1824" s="745" t="s">
        <v>236</v>
      </c>
      <c r="D1824" s="747" t="n">
        <v>36.85</v>
      </c>
    </row>
    <row collapsed="false" customFormat="false" customHeight="true" hidden="true" ht="13.5" outlineLevel="0" r="1825">
      <c r="A1825" s="746" t="n">
        <v>85015</v>
      </c>
      <c r="B1825" s="745" t="s">
        <v>3061</v>
      </c>
      <c r="C1825" s="745" t="s">
        <v>236</v>
      </c>
      <c r="D1825" s="747" t="n">
        <v>26.15</v>
      </c>
    </row>
    <row collapsed="false" customFormat="false" customHeight="true" hidden="true" ht="13.5" outlineLevel="0" r="1826">
      <c r="A1826" s="746" t="n">
        <v>85016</v>
      </c>
      <c r="B1826" s="745" t="s">
        <v>3062</v>
      </c>
      <c r="C1826" s="745" t="s">
        <v>236</v>
      </c>
      <c r="D1826" s="747" t="n">
        <v>30.89</v>
      </c>
    </row>
    <row collapsed="false" customFormat="false" customHeight="true" hidden="true" ht="13.5" outlineLevel="0" r="1827">
      <c r="A1827" s="746" t="n">
        <v>97751</v>
      </c>
      <c r="B1827" s="745" t="s">
        <v>3063</v>
      </c>
      <c r="C1827" s="745" t="s">
        <v>2478</v>
      </c>
      <c r="D1827" s="747" t="n">
        <v>646.91</v>
      </c>
    </row>
    <row collapsed="false" customFormat="false" customHeight="true" hidden="true" ht="13.5" outlineLevel="0" r="1828">
      <c r="A1828" s="746" t="n">
        <v>97752</v>
      </c>
      <c r="B1828" s="745" t="s">
        <v>3064</v>
      </c>
      <c r="C1828" s="745" t="s">
        <v>2478</v>
      </c>
      <c r="D1828" s="747" t="n">
        <v>610.79</v>
      </c>
    </row>
    <row collapsed="false" customFormat="false" customHeight="true" hidden="true" ht="13.5" outlineLevel="0" r="1829">
      <c r="A1829" s="746" t="n">
        <v>97753</v>
      </c>
      <c r="B1829" s="745" t="s">
        <v>3065</v>
      </c>
      <c r="C1829" s="745" t="s">
        <v>2478</v>
      </c>
      <c r="D1829" s="747" t="n">
        <v>560.59</v>
      </c>
    </row>
    <row collapsed="false" customFormat="false" customHeight="true" hidden="true" ht="13.5" outlineLevel="0" r="1830">
      <c r="A1830" s="746" t="n">
        <v>97754</v>
      </c>
      <c r="B1830" s="745" t="s">
        <v>3066</v>
      </c>
      <c r="C1830" s="745" t="s">
        <v>2478</v>
      </c>
      <c r="D1830" s="747" t="n">
        <v>527.67</v>
      </c>
    </row>
    <row collapsed="false" customFormat="false" customHeight="true" hidden="true" ht="13.5" outlineLevel="0" r="1831">
      <c r="A1831" s="746" t="n">
        <v>97755</v>
      </c>
      <c r="B1831" s="745" t="s">
        <v>3067</v>
      </c>
      <c r="C1831" s="745" t="s">
        <v>2478</v>
      </c>
      <c r="D1831" s="747" t="n">
        <v>629.12</v>
      </c>
    </row>
    <row collapsed="false" customFormat="false" customHeight="true" hidden="true" ht="13.5" outlineLevel="0" r="1832">
      <c r="A1832" s="746" t="n">
        <v>97756</v>
      </c>
      <c r="B1832" s="745" t="s">
        <v>3068</v>
      </c>
      <c r="C1832" s="745" t="s">
        <v>2478</v>
      </c>
      <c r="D1832" s="747" t="n">
        <v>595.65</v>
      </c>
    </row>
    <row collapsed="false" customFormat="false" customHeight="true" hidden="true" ht="13.5" outlineLevel="0" r="1833">
      <c r="A1833" s="746" t="n">
        <v>97757</v>
      </c>
      <c r="B1833" s="745" t="s">
        <v>3069</v>
      </c>
      <c r="C1833" s="745" t="s">
        <v>2478</v>
      </c>
      <c r="D1833" s="747" t="n">
        <v>542.66</v>
      </c>
    </row>
    <row collapsed="false" customFormat="false" customHeight="true" hidden="true" ht="13.5" outlineLevel="0" r="1834">
      <c r="A1834" s="746" t="n">
        <v>97758</v>
      </c>
      <c r="B1834" s="745" t="s">
        <v>3070</v>
      </c>
      <c r="C1834" s="745" t="s">
        <v>2478</v>
      </c>
      <c r="D1834" s="747" t="n">
        <v>504.27</v>
      </c>
    </row>
    <row collapsed="false" customFormat="false" customHeight="true" hidden="true" ht="13.5" outlineLevel="0" r="1835">
      <c r="A1835" s="746" t="n">
        <v>97759</v>
      </c>
      <c r="B1835" s="745" t="s">
        <v>3071</v>
      </c>
      <c r="C1835" s="745" t="s">
        <v>2478</v>
      </c>
      <c r="D1835" s="747" t="n">
        <v>629.3</v>
      </c>
    </row>
    <row collapsed="false" customFormat="false" customHeight="true" hidden="true" ht="13.5" outlineLevel="0" r="1836">
      <c r="A1836" s="746" t="n">
        <v>97760</v>
      </c>
      <c r="B1836" s="745" t="s">
        <v>3072</v>
      </c>
      <c r="C1836" s="745" t="s">
        <v>2478</v>
      </c>
      <c r="D1836" s="747" t="n">
        <v>588.13</v>
      </c>
    </row>
    <row collapsed="false" customFormat="false" customHeight="true" hidden="true" ht="13.5" outlineLevel="0" r="1837">
      <c r="A1837" s="746" t="n">
        <v>97761</v>
      </c>
      <c r="B1837" s="745" t="s">
        <v>3073</v>
      </c>
      <c r="C1837" s="745" t="s">
        <v>2478</v>
      </c>
      <c r="D1837" s="747" t="n">
        <v>530.15</v>
      </c>
    </row>
    <row collapsed="false" customFormat="false" customHeight="true" hidden="true" ht="13.5" outlineLevel="0" r="1838">
      <c r="A1838" s="746" t="n">
        <v>97762</v>
      </c>
      <c r="B1838" s="745" t="s">
        <v>3074</v>
      </c>
      <c r="C1838" s="745" t="s">
        <v>2478</v>
      </c>
      <c r="D1838" s="747" t="n">
        <v>487.91</v>
      </c>
    </row>
    <row collapsed="false" customFormat="false" customHeight="true" hidden="true" ht="13.5" outlineLevel="0" r="1839">
      <c r="A1839" s="746" t="n">
        <v>97763</v>
      </c>
      <c r="B1839" s="745" t="s">
        <v>3075</v>
      </c>
      <c r="C1839" s="745" t="s">
        <v>2478</v>
      </c>
      <c r="D1839" s="747" t="n">
        <v>605.14</v>
      </c>
    </row>
    <row collapsed="false" customFormat="false" customHeight="true" hidden="true" ht="13.5" outlineLevel="0" r="1840">
      <c r="A1840" s="746" t="n">
        <v>97764</v>
      </c>
      <c r="B1840" s="745" t="s">
        <v>3076</v>
      </c>
      <c r="C1840" s="745" t="s">
        <v>2478</v>
      </c>
      <c r="D1840" s="747" t="n">
        <v>492.39</v>
      </c>
    </row>
    <row collapsed="false" customFormat="false" customHeight="true" hidden="true" ht="13.5" outlineLevel="0" r="1841">
      <c r="A1841" s="746" t="n">
        <v>97765</v>
      </c>
      <c r="B1841" s="745" t="s">
        <v>3077</v>
      </c>
      <c r="C1841" s="745" t="s">
        <v>2478</v>
      </c>
      <c r="D1841" s="747" t="n">
        <v>463.82</v>
      </c>
    </row>
    <row collapsed="false" customFormat="false" customHeight="true" hidden="true" ht="13.5" outlineLevel="0" r="1842">
      <c r="A1842" s="746" t="n">
        <v>97766</v>
      </c>
      <c r="B1842" s="745" t="s">
        <v>3078</v>
      </c>
      <c r="C1842" s="745" t="s">
        <v>2478</v>
      </c>
      <c r="D1842" s="747" t="n">
        <v>445.88</v>
      </c>
    </row>
    <row collapsed="false" customFormat="false" customHeight="true" hidden="true" ht="13.5" outlineLevel="0" r="1843">
      <c r="A1843" s="746" t="n">
        <v>97767</v>
      </c>
      <c r="B1843" s="745" t="s">
        <v>3079</v>
      </c>
      <c r="C1843" s="745" t="s">
        <v>2478</v>
      </c>
      <c r="D1843" s="747" t="n">
        <v>464.55</v>
      </c>
    </row>
    <row collapsed="false" customFormat="false" customHeight="true" hidden="true" ht="13.5" outlineLevel="0" r="1844">
      <c r="A1844" s="746" t="n">
        <v>97768</v>
      </c>
      <c r="B1844" s="745" t="s">
        <v>3080</v>
      </c>
      <c r="C1844" s="745" t="s">
        <v>2478</v>
      </c>
      <c r="D1844" s="747" t="n">
        <v>452.33</v>
      </c>
    </row>
    <row collapsed="false" customFormat="false" customHeight="true" hidden="true" ht="13.5" outlineLevel="0" r="1845">
      <c r="A1845" s="746" t="n">
        <v>97769</v>
      </c>
      <c r="B1845" s="745" t="s">
        <v>3081</v>
      </c>
      <c r="C1845" s="745" t="s">
        <v>2478</v>
      </c>
      <c r="D1845" s="747" t="n">
        <v>428.35</v>
      </c>
    </row>
    <row collapsed="false" customFormat="false" customHeight="true" hidden="true" ht="13.5" outlineLevel="0" r="1846">
      <c r="A1846" s="746" t="n">
        <v>97770</v>
      </c>
      <c r="B1846" s="745" t="s">
        <v>3082</v>
      </c>
      <c r="C1846" s="745" t="s">
        <v>2478</v>
      </c>
      <c r="D1846" s="747" t="n">
        <v>408.71</v>
      </c>
    </row>
    <row collapsed="false" customFormat="false" customHeight="true" hidden="true" ht="13.5" outlineLevel="0" r="1847">
      <c r="A1847" s="746" t="n">
        <v>97771</v>
      </c>
      <c r="B1847" s="745" t="s">
        <v>3083</v>
      </c>
      <c r="C1847" s="745" t="s">
        <v>2478</v>
      </c>
      <c r="D1847" s="747" t="n">
        <v>444.94</v>
      </c>
    </row>
    <row collapsed="false" customFormat="false" customHeight="true" hidden="true" ht="13.5" outlineLevel="0" r="1848">
      <c r="A1848" s="746" t="n">
        <v>97772</v>
      </c>
      <c r="B1848" s="745" t="s">
        <v>3084</v>
      </c>
      <c r="C1848" s="745" t="s">
        <v>2478</v>
      </c>
      <c r="D1848" s="747" t="n">
        <v>429.28</v>
      </c>
    </row>
    <row collapsed="false" customFormat="false" customHeight="true" hidden="true" ht="13.5" outlineLevel="0" r="1849">
      <c r="A1849" s="746" t="n">
        <v>97773</v>
      </c>
      <c r="B1849" s="745" t="s">
        <v>3085</v>
      </c>
      <c r="C1849" s="745" t="s">
        <v>2478</v>
      </c>
      <c r="D1849" s="747" t="n">
        <v>405.01</v>
      </c>
    </row>
    <row collapsed="false" customFormat="false" customHeight="true" hidden="true" ht="13.5" outlineLevel="0" r="1850">
      <c r="A1850" s="746" t="n">
        <v>97774</v>
      </c>
      <c r="B1850" s="745" t="s">
        <v>3086</v>
      </c>
      <c r="C1850" s="745" t="s">
        <v>2478</v>
      </c>
      <c r="D1850" s="747" t="n">
        <v>384.33</v>
      </c>
    </row>
    <row collapsed="false" customFormat="false" customHeight="true" hidden="true" ht="13.5" outlineLevel="0" r="1851">
      <c r="A1851" s="746" t="n">
        <v>97775</v>
      </c>
      <c r="B1851" s="745" t="s">
        <v>3087</v>
      </c>
      <c r="C1851" s="745" t="s">
        <v>2478</v>
      </c>
      <c r="D1851" s="747" t="n">
        <v>634.28</v>
      </c>
    </row>
    <row collapsed="false" customFormat="false" customHeight="true" hidden="true" ht="13.5" outlineLevel="0" r="1852">
      <c r="A1852" s="746" t="n">
        <v>97776</v>
      </c>
      <c r="B1852" s="745" t="s">
        <v>3088</v>
      </c>
      <c r="C1852" s="745" t="s">
        <v>2478</v>
      </c>
      <c r="D1852" s="747" t="n">
        <v>597.75</v>
      </c>
    </row>
    <row collapsed="false" customFormat="false" customHeight="true" hidden="true" ht="13.5" outlineLevel="0" r="1853">
      <c r="A1853" s="746" t="n">
        <v>97777</v>
      </c>
      <c r="B1853" s="745" t="s">
        <v>3089</v>
      </c>
      <c r="C1853" s="745" t="s">
        <v>2478</v>
      </c>
      <c r="D1853" s="747" t="n">
        <v>547.67</v>
      </c>
    </row>
    <row collapsed="false" customFormat="false" customHeight="true" hidden="true" ht="13.5" outlineLevel="0" r="1854">
      <c r="A1854" s="746" t="n">
        <v>97778</v>
      </c>
      <c r="B1854" s="745" t="s">
        <v>3090</v>
      </c>
      <c r="C1854" s="745" t="s">
        <v>2478</v>
      </c>
      <c r="D1854" s="747" t="n">
        <v>515.38</v>
      </c>
    </row>
    <row collapsed="false" customFormat="false" customHeight="true" hidden="true" ht="13.5" outlineLevel="0" r="1855">
      <c r="A1855" s="746" t="n">
        <v>97779</v>
      </c>
      <c r="B1855" s="745" t="s">
        <v>3091</v>
      </c>
      <c r="C1855" s="745" t="s">
        <v>2478</v>
      </c>
      <c r="D1855" s="747" t="n">
        <v>609.89</v>
      </c>
    </row>
    <row collapsed="false" customFormat="false" customHeight="true" hidden="true" ht="13.5" outlineLevel="0" r="1856">
      <c r="A1856" s="746" t="n">
        <v>97780</v>
      </c>
      <c r="B1856" s="745" t="s">
        <v>3092</v>
      </c>
      <c r="C1856" s="745" t="s">
        <v>2478</v>
      </c>
      <c r="D1856" s="747" t="n">
        <v>576.94</v>
      </c>
    </row>
    <row collapsed="false" customFormat="false" customHeight="true" hidden="true" ht="13.5" outlineLevel="0" r="1857">
      <c r="A1857" s="746" t="n">
        <v>97781</v>
      </c>
      <c r="B1857" s="745" t="s">
        <v>3093</v>
      </c>
      <c r="C1857" s="745" t="s">
        <v>2478</v>
      </c>
      <c r="D1857" s="747" t="n">
        <v>525.04</v>
      </c>
    </row>
    <row collapsed="false" customFormat="false" customHeight="true" hidden="true" ht="13.5" outlineLevel="0" r="1858">
      <c r="A1858" s="746" t="n">
        <v>97782</v>
      </c>
      <c r="B1858" s="745" t="s">
        <v>3094</v>
      </c>
      <c r="C1858" s="745" t="s">
        <v>2478</v>
      </c>
      <c r="D1858" s="747" t="n">
        <v>487.65</v>
      </c>
    </row>
    <row collapsed="false" customFormat="false" customHeight="true" hidden="true" ht="13.5" outlineLevel="0" r="1859">
      <c r="A1859" s="746" t="n">
        <v>97783</v>
      </c>
      <c r="B1859" s="745" t="s">
        <v>3095</v>
      </c>
      <c r="C1859" s="745" t="s">
        <v>2478</v>
      </c>
      <c r="D1859" s="747" t="n">
        <v>610.86</v>
      </c>
    </row>
    <row collapsed="false" customFormat="false" customHeight="true" hidden="true" ht="13.5" outlineLevel="0" r="1860">
      <c r="A1860" s="746" t="n">
        <v>97784</v>
      </c>
      <c r="B1860" s="745" t="s">
        <v>3096</v>
      </c>
      <c r="C1860" s="745" t="s">
        <v>2478</v>
      </c>
      <c r="D1860" s="747" t="n">
        <v>570.35</v>
      </c>
    </row>
    <row collapsed="false" customFormat="false" customHeight="true" hidden="true" ht="13.5" outlineLevel="0" r="1861">
      <c r="A1861" s="746" t="n">
        <v>97785</v>
      </c>
      <c r="B1861" s="745" t="s">
        <v>3097</v>
      </c>
      <c r="C1861" s="745" t="s">
        <v>2478</v>
      </c>
      <c r="D1861" s="747" t="n">
        <v>513.59</v>
      </c>
    </row>
    <row collapsed="false" customFormat="false" customHeight="true" hidden="true" ht="13.5" outlineLevel="0" r="1862">
      <c r="A1862" s="746" t="n">
        <v>97786</v>
      </c>
      <c r="B1862" s="745" t="s">
        <v>3098</v>
      </c>
      <c r="C1862" s="745" t="s">
        <v>2478</v>
      </c>
      <c r="D1862" s="747" t="n">
        <v>472.32</v>
      </c>
    </row>
    <row collapsed="false" customFormat="false" customHeight="true" hidden="true" ht="13.5" outlineLevel="0" r="1863">
      <c r="A1863" s="746" t="n">
        <v>97787</v>
      </c>
      <c r="B1863" s="745" t="s">
        <v>3099</v>
      </c>
      <c r="C1863" s="745" t="s">
        <v>2478</v>
      </c>
      <c r="D1863" s="747" t="n">
        <v>501.07</v>
      </c>
    </row>
    <row collapsed="false" customFormat="false" customHeight="true" hidden="true" ht="13.5" outlineLevel="0" r="1864">
      <c r="A1864" s="746" t="n">
        <v>97788</v>
      </c>
      <c r="B1864" s="745" t="s">
        <v>3100</v>
      </c>
      <c r="C1864" s="745" t="s">
        <v>2478</v>
      </c>
      <c r="D1864" s="747" t="n">
        <v>479.35</v>
      </c>
    </row>
    <row collapsed="false" customFormat="false" customHeight="true" hidden="true" ht="13.5" outlineLevel="0" r="1865">
      <c r="A1865" s="746" t="n">
        <v>97789</v>
      </c>
      <c r="B1865" s="745" t="s">
        <v>3101</v>
      </c>
      <c r="C1865" s="745" t="s">
        <v>2478</v>
      </c>
      <c r="D1865" s="747" t="n">
        <v>450.9</v>
      </c>
    </row>
    <row collapsed="false" customFormat="false" customHeight="true" hidden="true" ht="13.5" outlineLevel="0" r="1866">
      <c r="A1866" s="746" t="n">
        <v>97790</v>
      </c>
      <c r="B1866" s="745" t="s">
        <v>3102</v>
      </c>
      <c r="C1866" s="745" t="s">
        <v>2478</v>
      </c>
      <c r="D1866" s="747" t="n">
        <v>433.59</v>
      </c>
    </row>
    <row collapsed="false" customFormat="false" customHeight="true" hidden="true" ht="13.5" outlineLevel="0" r="1867">
      <c r="A1867" s="746" t="n">
        <v>97791</v>
      </c>
      <c r="B1867" s="745" t="s">
        <v>3103</v>
      </c>
      <c r="C1867" s="745" t="s">
        <v>2478</v>
      </c>
      <c r="D1867" s="747" t="n">
        <v>445.32</v>
      </c>
    </row>
    <row collapsed="false" customFormat="false" customHeight="true" hidden="true" ht="13.5" outlineLevel="0" r="1868">
      <c r="A1868" s="746" t="n">
        <v>97792</v>
      </c>
      <c r="B1868" s="745" t="s">
        <v>3104</v>
      </c>
      <c r="C1868" s="745" t="s">
        <v>2478</v>
      </c>
      <c r="D1868" s="747" t="n">
        <v>433.62</v>
      </c>
    </row>
    <row collapsed="false" customFormat="false" customHeight="true" hidden="true" ht="13.5" outlineLevel="0" r="1869">
      <c r="A1869" s="746" t="n">
        <v>97793</v>
      </c>
      <c r="B1869" s="745" t="s">
        <v>3105</v>
      </c>
      <c r="C1869" s="745" t="s">
        <v>2478</v>
      </c>
      <c r="D1869" s="747" t="n">
        <v>410.73</v>
      </c>
    </row>
    <row collapsed="false" customFormat="false" customHeight="true" hidden="true" ht="13.5" outlineLevel="0" r="1870">
      <c r="A1870" s="746" t="n">
        <v>97794</v>
      </c>
      <c r="B1870" s="745" t="s">
        <v>3106</v>
      </c>
      <c r="C1870" s="745" t="s">
        <v>2478</v>
      </c>
      <c r="D1870" s="747" t="n">
        <v>392.09</v>
      </c>
    </row>
    <row collapsed="false" customFormat="false" customHeight="true" hidden="true" ht="13.5" outlineLevel="0" r="1871">
      <c r="A1871" s="746" t="n">
        <v>97795</v>
      </c>
      <c r="B1871" s="745" t="s">
        <v>3107</v>
      </c>
      <c r="C1871" s="745" t="s">
        <v>2478</v>
      </c>
      <c r="D1871" s="747" t="n">
        <v>426.5</v>
      </c>
    </row>
    <row collapsed="false" customFormat="false" customHeight="true" hidden="true" ht="13.5" outlineLevel="0" r="1872">
      <c r="A1872" s="746" t="n">
        <v>97796</v>
      </c>
      <c r="B1872" s="745" t="s">
        <v>3108</v>
      </c>
      <c r="C1872" s="745" t="s">
        <v>2478</v>
      </c>
      <c r="D1872" s="747" t="n">
        <v>411.5</v>
      </c>
    </row>
    <row collapsed="false" customFormat="false" customHeight="true" hidden="true" ht="13.5" outlineLevel="0" r="1873">
      <c r="A1873" s="746" t="n">
        <v>97797</v>
      </c>
      <c r="B1873" s="745" t="s">
        <v>3109</v>
      </c>
      <c r="C1873" s="745" t="s">
        <v>2478</v>
      </c>
      <c r="D1873" s="747" t="n">
        <v>388.45</v>
      </c>
    </row>
    <row collapsed="false" customFormat="false" customHeight="true" hidden="true" ht="13.5" outlineLevel="0" r="1874">
      <c r="A1874" s="746" t="n">
        <v>97798</v>
      </c>
      <c r="B1874" s="745" t="s">
        <v>3110</v>
      </c>
      <c r="C1874" s="745" t="s">
        <v>2478</v>
      </c>
      <c r="D1874" s="747" t="n">
        <v>368.74</v>
      </c>
    </row>
    <row collapsed="false" customFormat="false" customHeight="true" hidden="true" ht="13.5" outlineLevel="0" r="1875">
      <c r="A1875" s="746" t="n">
        <v>97799</v>
      </c>
      <c r="B1875" s="745" t="s">
        <v>3111</v>
      </c>
      <c r="C1875" s="745" t="s">
        <v>2478</v>
      </c>
      <c r="D1875" s="747" t="n">
        <v>548.32</v>
      </c>
    </row>
    <row collapsed="false" customFormat="false" customHeight="true" hidden="true" ht="13.5" outlineLevel="0" r="1876">
      <c r="A1876" s="746" t="n">
        <v>97800</v>
      </c>
      <c r="B1876" s="745" t="s">
        <v>3112</v>
      </c>
      <c r="C1876" s="745" t="s">
        <v>2478</v>
      </c>
      <c r="D1876" s="747" t="n">
        <v>539.15</v>
      </c>
    </row>
    <row collapsed="false" customFormat="false" customHeight="true" hidden="true" ht="13.5" outlineLevel="0" r="1877">
      <c r="A1877" s="746" t="n">
        <v>89198</v>
      </c>
      <c r="B1877" s="745" t="s">
        <v>3113</v>
      </c>
      <c r="C1877" s="745" t="s">
        <v>236</v>
      </c>
      <c r="D1877" s="747" t="n">
        <v>77.66</v>
      </c>
    </row>
    <row collapsed="false" customFormat="false" customHeight="true" hidden="true" ht="13.5" outlineLevel="0" r="1878">
      <c r="A1878" s="746" t="n">
        <v>89199</v>
      </c>
      <c r="B1878" s="745" t="s">
        <v>3114</v>
      </c>
      <c r="C1878" s="745" t="s">
        <v>236</v>
      </c>
      <c r="D1878" s="747" t="n">
        <v>101.81</v>
      </c>
    </row>
    <row collapsed="false" customFormat="false" customHeight="true" hidden="true" ht="13.5" outlineLevel="0" r="1879">
      <c r="A1879" s="746" t="n">
        <v>89200</v>
      </c>
      <c r="B1879" s="745" t="s">
        <v>3115</v>
      </c>
      <c r="C1879" s="745" t="s">
        <v>236</v>
      </c>
      <c r="D1879" s="747" t="n">
        <v>238.25</v>
      </c>
    </row>
    <row collapsed="false" customFormat="false" customHeight="true" hidden="true" ht="13.5" outlineLevel="0" r="1880">
      <c r="A1880" s="746" t="n">
        <v>89201</v>
      </c>
      <c r="B1880" s="745" t="s">
        <v>3116</v>
      </c>
      <c r="C1880" s="745" t="s">
        <v>236</v>
      </c>
      <c r="D1880" s="747" t="n">
        <v>61.14</v>
      </c>
    </row>
    <row collapsed="false" customFormat="false" customHeight="true" hidden="true" ht="13.5" outlineLevel="0" r="1881">
      <c r="A1881" s="746" t="n">
        <v>89202</v>
      </c>
      <c r="B1881" s="745" t="s">
        <v>3117</v>
      </c>
      <c r="C1881" s="745" t="s">
        <v>236</v>
      </c>
      <c r="D1881" s="747" t="n">
        <v>78.78</v>
      </c>
    </row>
    <row collapsed="false" customFormat="false" customHeight="true" hidden="true" ht="13.5" outlineLevel="0" r="1882">
      <c r="A1882" s="746" t="n">
        <v>89203</v>
      </c>
      <c r="B1882" s="745" t="s">
        <v>3118</v>
      </c>
      <c r="C1882" s="745" t="s">
        <v>236</v>
      </c>
      <c r="D1882" s="747" t="n">
        <v>181.92</v>
      </c>
    </row>
    <row collapsed="false" customFormat="false" customHeight="true" hidden="true" ht="13.5" outlineLevel="0" r="1883">
      <c r="A1883" s="746" t="n">
        <v>89204</v>
      </c>
      <c r="B1883" s="745" t="s">
        <v>3119</v>
      </c>
      <c r="C1883" s="745" t="s">
        <v>236</v>
      </c>
      <c r="D1883" s="747" t="n">
        <v>55.16</v>
      </c>
    </row>
    <row collapsed="false" customFormat="false" customHeight="true" hidden="true" ht="13.5" outlineLevel="0" r="1884">
      <c r="A1884" s="746" t="n">
        <v>89205</v>
      </c>
      <c r="B1884" s="745" t="s">
        <v>3120</v>
      </c>
      <c r="C1884" s="745" t="s">
        <v>236</v>
      </c>
      <c r="D1884" s="747" t="n">
        <v>71.79</v>
      </c>
    </row>
    <row collapsed="false" customFormat="false" customHeight="true" hidden="true" ht="13.5" outlineLevel="0" r="1885">
      <c r="A1885" s="746" t="n">
        <v>89206</v>
      </c>
      <c r="B1885" s="745" t="s">
        <v>3121</v>
      </c>
      <c r="C1885" s="745" t="s">
        <v>236</v>
      </c>
      <c r="D1885" s="747" t="n">
        <v>168.53</v>
      </c>
    </row>
    <row collapsed="false" customFormat="false" customHeight="true" hidden="true" ht="13.5" outlineLevel="0" r="1886">
      <c r="A1886" s="746" t="n">
        <v>90808</v>
      </c>
      <c r="B1886" s="745" t="s">
        <v>3122</v>
      </c>
      <c r="C1886" s="745" t="s">
        <v>236</v>
      </c>
      <c r="D1886" s="747" t="n">
        <v>61.2</v>
      </c>
    </row>
    <row collapsed="false" customFormat="false" customHeight="true" hidden="true" ht="13.5" outlineLevel="0" r="1887">
      <c r="A1887" s="746" t="n">
        <v>90809</v>
      </c>
      <c r="B1887" s="745" t="s">
        <v>3123</v>
      </c>
      <c r="C1887" s="745" t="s">
        <v>236</v>
      </c>
      <c r="D1887" s="747" t="n">
        <v>58.98</v>
      </c>
    </row>
    <row collapsed="false" customFormat="false" customHeight="true" hidden="true" ht="13.5" outlineLevel="0" r="1888">
      <c r="A1888" s="746" t="n">
        <v>90810</v>
      </c>
      <c r="B1888" s="745" t="s">
        <v>3124</v>
      </c>
      <c r="C1888" s="745" t="s">
        <v>236</v>
      </c>
      <c r="D1888" s="747" t="n">
        <v>128.97</v>
      </c>
    </row>
    <row collapsed="false" customFormat="false" customHeight="true" hidden="true" ht="13.5" outlineLevel="0" r="1889">
      <c r="A1889" s="746" t="n">
        <v>90811</v>
      </c>
      <c r="B1889" s="745" t="s">
        <v>3125</v>
      </c>
      <c r="C1889" s="745" t="s">
        <v>236</v>
      </c>
      <c r="D1889" s="747" t="n">
        <v>122.19</v>
      </c>
    </row>
    <row collapsed="false" customFormat="false" customHeight="true" hidden="true" ht="13.5" outlineLevel="0" r="1890">
      <c r="A1890" s="746" t="n">
        <v>90812</v>
      </c>
      <c r="B1890" s="745" t="s">
        <v>3126</v>
      </c>
      <c r="C1890" s="745" t="s">
        <v>236</v>
      </c>
      <c r="D1890" s="747" t="n">
        <v>220.02</v>
      </c>
    </row>
    <row collapsed="false" customFormat="false" customHeight="true" hidden="true" ht="13.5" outlineLevel="0" r="1891">
      <c r="A1891" s="746" t="n">
        <v>90813</v>
      </c>
      <c r="B1891" s="745" t="s">
        <v>3127</v>
      </c>
      <c r="C1891" s="745" t="s">
        <v>236</v>
      </c>
      <c r="D1891" s="747" t="n">
        <v>210.68</v>
      </c>
    </row>
    <row collapsed="false" customFormat="false" customHeight="true" hidden="true" ht="13.5" outlineLevel="0" r="1892">
      <c r="A1892" s="746" t="n">
        <v>90814</v>
      </c>
      <c r="B1892" s="745" t="s">
        <v>3128</v>
      </c>
      <c r="C1892" s="745" t="s">
        <v>236</v>
      </c>
      <c r="D1892" s="747" t="n">
        <v>265.22</v>
      </c>
    </row>
    <row collapsed="false" customFormat="false" customHeight="true" hidden="true" ht="13.5" outlineLevel="0" r="1893">
      <c r="A1893" s="746" t="n">
        <v>90815</v>
      </c>
      <c r="B1893" s="745" t="s">
        <v>3129</v>
      </c>
      <c r="C1893" s="745" t="s">
        <v>236</v>
      </c>
      <c r="D1893" s="747" t="n">
        <v>320.88</v>
      </c>
    </row>
    <row collapsed="false" customFormat="false" customHeight="true" hidden="true" ht="13.5" outlineLevel="0" r="1894">
      <c r="A1894" s="746" t="n">
        <v>90877</v>
      </c>
      <c r="B1894" s="745" t="s">
        <v>3130</v>
      </c>
      <c r="C1894" s="745" t="s">
        <v>236</v>
      </c>
      <c r="D1894" s="747" t="n">
        <v>39.13</v>
      </c>
    </row>
    <row collapsed="false" customFormat="false" customHeight="true" hidden="true" ht="13.5" outlineLevel="0" r="1895">
      <c r="A1895" s="746" t="n">
        <v>90878</v>
      </c>
      <c r="B1895" s="745" t="s">
        <v>3131</v>
      </c>
      <c r="C1895" s="745" t="s">
        <v>236</v>
      </c>
      <c r="D1895" s="747" t="n">
        <v>37.42</v>
      </c>
    </row>
    <row collapsed="false" customFormat="false" customHeight="true" hidden="true" ht="13.5" outlineLevel="0" r="1896">
      <c r="A1896" s="746" t="n">
        <v>90880</v>
      </c>
      <c r="B1896" s="745" t="s">
        <v>3132</v>
      </c>
      <c r="C1896" s="745" t="s">
        <v>236</v>
      </c>
      <c r="D1896" s="747" t="n">
        <v>55.62</v>
      </c>
    </row>
    <row collapsed="false" customFormat="false" customHeight="true" hidden="true" ht="13.5" outlineLevel="0" r="1897">
      <c r="A1897" s="746" t="n">
        <v>90881</v>
      </c>
      <c r="B1897" s="745" t="s">
        <v>3133</v>
      </c>
      <c r="C1897" s="745" t="s">
        <v>236</v>
      </c>
      <c r="D1897" s="747" t="n">
        <v>50.77</v>
      </c>
    </row>
    <row collapsed="false" customFormat="false" customHeight="true" hidden="true" ht="13.5" outlineLevel="0" r="1898">
      <c r="A1898" s="746" t="n">
        <v>90883</v>
      </c>
      <c r="B1898" s="745" t="s">
        <v>3134</v>
      </c>
      <c r="C1898" s="745" t="s">
        <v>236</v>
      </c>
      <c r="D1898" s="747" t="n">
        <v>65.29</v>
      </c>
    </row>
    <row collapsed="false" customFormat="false" customHeight="true" hidden="true" ht="13.5" outlineLevel="0" r="1899">
      <c r="A1899" s="746" t="n">
        <v>90884</v>
      </c>
      <c r="B1899" s="745" t="s">
        <v>3135</v>
      </c>
      <c r="C1899" s="745" t="s">
        <v>236</v>
      </c>
      <c r="D1899" s="747" t="n">
        <v>63.27</v>
      </c>
    </row>
    <row collapsed="false" customFormat="false" customHeight="true" hidden="true" ht="13.5" outlineLevel="0" r="1900">
      <c r="A1900" s="746" t="n">
        <v>90885</v>
      </c>
      <c r="B1900" s="745" t="s">
        <v>3136</v>
      </c>
      <c r="C1900" s="745" t="s">
        <v>236</v>
      </c>
      <c r="D1900" s="747" t="n">
        <v>62.34</v>
      </c>
    </row>
    <row collapsed="false" customFormat="false" customHeight="true" hidden="true" ht="13.5" outlineLevel="0" r="1901">
      <c r="A1901" s="746" t="n">
        <v>90886</v>
      </c>
      <c r="B1901" s="745" t="s">
        <v>3137</v>
      </c>
      <c r="C1901" s="745" t="s">
        <v>236</v>
      </c>
      <c r="D1901" s="747" t="n">
        <v>125.28</v>
      </c>
    </row>
    <row collapsed="false" customFormat="false" customHeight="true" hidden="true" ht="13.5" outlineLevel="0" r="1902">
      <c r="A1902" s="746" t="n">
        <v>90887</v>
      </c>
      <c r="B1902" s="745" t="s">
        <v>3138</v>
      </c>
      <c r="C1902" s="745" t="s">
        <v>236</v>
      </c>
      <c r="D1902" s="747" t="n">
        <v>122.94</v>
      </c>
    </row>
    <row collapsed="false" customFormat="false" customHeight="true" hidden="true" ht="13.5" outlineLevel="0" r="1903">
      <c r="A1903" s="746" t="n">
        <v>90888</v>
      </c>
      <c r="B1903" s="745" t="s">
        <v>3139</v>
      </c>
      <c r="C1903" s="745" t="s">
        <v>236</v>
      </c>
      <c r="D1903" s="747" t="n">
        <v>121.94</v>
      </c>
    </row>
    <row collapsed="false" customFormat="false" customHeight="true" hidden="true" ht="13.5" outlineLevel="0" r="1904">
      <c r="A1904" s="746" t="n">
        <v>90889</v>
      </c>
      <c r="B1904" s="745" t="s">
        <v>3140</v>
      </c>
      <c r="C1904" s="745" t="s">
        <v>236</v>
      </c>
      <c r="D1904" s="747" t="n">
        <v>148.13</v>
      </c>
    </row>
    <row collapsed="false" customFormat="false" customHeight="true" hidden="true" ht="13.5" outlineLevel="0" r="1905">
      <c r="A1905" s="746" t="n">
        <v>90890</v>
      </c>
      <c r="B1905" s="745" t="s">
        <v>3141</v>
      </c>
      <c r="C1905" s="745" t="s">
        <v>236</v>
      </c>
      <c r="D1905" s="747" t="n">
        <v>144.44</v>
      </c>
    </row>
    <row collapsed="false" customFormat="false" customHeight="true" hidden="true" ht="13.5" outlineLevel="0" r="1906">
      <c r="A1906" s="746" t="n">
        <v>90891</v>
      </c>
      <c r="B1906" s="745" t="s">
        <v>3142</v>
      </c>
      <c r="C1906" s="745" t="s">
        <v>236</v>
      </c>
      <c r="D1906" s="747" t="n">
        <v>142.8</v>
      </c>
    </row>
    <row collapsed="false" customFormat="false" customHeight="true" hidden="true" ht="13.5" outlineLevel="0" r="1907">
      <c r="A1907" s="746" t="n">
        <v>95601</v>
      </c>
      <c r="B1907" s="745" t="s">
        <v>3143</v>
      </c>
      <c r="C1907" s="745" t="s">
        <v>30</v>
      </c>
      <c r="D1907" s="747" t="n">
        <v>21.47</v>
      </c>
    </row>
    <row collapsed="false" customFormat="false" customHeight="true" hidden="true" ht="13.5" outlineLevel="0" r="1908">
      <c r="A1908" s="746" t="n">
        <v>95602</v>
      </c>
      <c r="B1908" s="745" t="s">
        <v>3144</v>
      </c>
      <c r="C1908" s="745" t="s">
        <v>30</v>
      </c>
      <c r="D1908" s="747" t="n">
        <v>27.25</v>
      </c>
    </row>
    <row collapsed="false" customFormat="false" customHeight="true" hidden="true" ht="13.5" outlineLevel="0" r="1909">
      <c r="A1909" s="746" t="n">
        <v>95603</v>
      </c>
      <c r="B1909" s="745" t="s">
        <v>3145</v>
      </c>
      <c r="C1909" s="745" t="s">
        <v>30</v>
      </c>
      <c r="D1909" s="747" t="n">
        <v>35.78</v>
      </c>
    </row>
    <row collapsed="false" customFormat="false" customHeight="true" hidden="true" ht="13.5" outlineLevel="0" r="1910">
      <c r="A1910" s="746" t="n">
        <v>95604</v>
      </c>
      <c r="B1910" s="745" t="s">
        <v>3146</v>
      </c>
      <c r="C1910" s="745" t="s">
        <v>30</v>
      </c>
      <c r="D1910" s="747" t="n">
        <v>47.11</v>
      </c>
    </row>
    <row collapsed="false" customFormat="false" customHeight="true" hidden="true" ht="13.5" outlineLevel="0" r="1911">
      <c r="A1911" s="746" t="n">
        <v>95605</v>
      </c>
      <c r="B1911" s="745" t="s">
        <v>3147</v>
      </c>
      <c r="C1911" s="745" t="s">
        <v>30</v>
      </c>
      <c r="D1911" s="747" t="n">
        <v>73.85</v>
      </c>
    </row>
    <row collapsed="false" customFormat="false" customHeight="true" hidden="true" ht="13.5" outlineLevel="0" r="1912">
      <c r="A1912" s="746" t="n">
        <v>95607</v>
      </c>
      <c r="B1912" s="745" t="s">
        <v>3148</v>
      </c>
      <c r="C1912" s="745" t="s">
        <v>30</v>
      </c>
      <c r="D1912" s="747" t="n">
        <v>5.89</v>
      </c>
    </row>
    <row collapsed="false" customFormat="false" customHeight="true" hidden="true" ht="13.5" outlineLevel="0" r="1913">
      <c r="A1913" s="746" t="n">
        <v>95608</v>
      </c>
      <c r="B1913" s="745" t="s">
        <v>3149</v>
      </c>
      <c r="C1913" s="745" t="s">
        <v>30</v>
      </c>
      <c r="D1913" s="747" t="n">
        <v>6.79</v>
      </c>
    </row>
    <row collapsed="false" customFormat="false" customHeight="true" hidden="true" ht="13.5" outlineLevel="0" r="1914">
      <c r="A1914" s="746" t="n">
        <v>95609</v>
      </c>
      <c r="B1914" s="745" t="s">
        <v>3150</v>
      </c>
      <c r="C1914" s="745" t="s">
        <v>30</v>
      </c>
      <c r="D1914" s="747" t="n">
        <v>7.58</v>
      </c>
    </row>
    <row collapsed="false" customFormat="false" customHeight="true" hidden="true" ht="13.5" outlineLevel="0" r="1915">
      <c r="A1915" s="746" t="n">
        <v>96160</v>
      </c>
      <c r="B1915" s="745" t="s">
        <v>3151</v>
      </c>
      <c r="C1915" s="745" t="s">
        <v>236</v>
      </c>
      <c r="D1915" s="747" t="n">
        <v>171.94</v>
      </c>
    </row>
    <row collapsed="false" customFormat="false" customHeight="true" hidden="true" ht="13.5" outlineLevel="0" r="1916">
      <c r="A1916" s="746" t="n">
        <v>96161</v>
      </c>
      <c r="B1916" s="745" t="s">
        <v>3152</v>
      </c>
      <c r="C1916" s="745" t="s">
        <v>236</v>
      </c>
      <c r="D1916" s="747" t="n">
        <v>254.52</v>
      </c>
    </row>
    <row collapsed="false" customFormat="false" customHeight="true" hidden="true" ht="13.5" outlineLevel="0" r="1917">
      <c r="A1917" s="746" t="n">
        <v>96162</v>
      </c>
      <c r="B1917" s="745" t="s">
        <v>3153</v>
      </c>
      <c r="C1917" s="745" t="s">
        <v>236</v>
      </c>
      <c r="D1917" s="747" t="n">
        <v>332.37</v>
      </c>
    </row>
    <row collapsed="false" customFormat="false" customHeight="true" hidden="true" ht="13.5" outlineLevel="0" r="1918">
      <c r="A1918" s="746" t="n">
        <v>96163</v>
      </c>
      <c r="B1918" s="745" t="s">
        <v>3154</v>
      </c>
      <c r="C1918" s="745" t="s">
        <v>236</v>
      </c>
      <c r="D1918" s="747" t="n">
        <v>378.88</v>
      </c>
    </row>
    <row collapsed="false" customFormat="false" customHeight="true" hidden="true" ht="13.5" outlineLevel="0" r="1919">
      <c r="A1919" s="746" t="n">
        <v>96164</v>
      </c>
      <c r="B1919" s="745" t="s">
        <v>3155</v>
      </c>
      <c r="C1919" s="745" t="s">
        <v>236</v>
      </c>
      <c r="D1919" s="747" t="n">
        <v>155.39</v>
      </c>
    </row>
    <row collapsed="false" customFormat="false" customHeight="true" hidden="true" ht="13.5" outlineLevel="0" r="1920">
      <c r="A1920" s="746" t="n">
        <v>96165</v>
      </c>
      <c r="B1920" s="745" t="s">
        <v>3156</v>
      </c>
      <c r="C1920" s="745" t="s">
        <v>236</v>
      </c>
      <c r="D1920" s="747" t="n">
        <v>231.91</v>
      </c>
    </row>
    <row collapsed="false" customFormat="false" customHeight="true" hidden="true" ht="13.5" outlineLevel="0" r="1921">
      <c r="A1921" s="746" t="n">
        <v>96166</v>
      </c>
      <c r="B1921" s="745" t="s">
        <v>3157</v>
      </c>
      <c r="C1921" s="745" t="s">
        <v>236</v>
      </c>
      <c r="D1921" s="747" t="n">
        <v>297.98</v>
      </c>
    </row>
    <row collapsed="false" customFormat="false" customHeight="true" hidden="true" ht="13.5" outlineLevel="0" r="1922">
      <c r="A1922" s="746" t="n">
        <v>96167</v>
      </c>
      <c r="B1922" s="745" t="s">
        <v>3158</v>
      </c>
      <c r="C1922" s="745" t="s">
        <v>236</v>
      </c>
      <c r="D1922" s="747" t="n">
        <v>330.43</v>
      </c>
    </row>
    <row collapsed="false" customFormat="false" customHeight="true" hidden="true" ht="13.5" outlineLevel="0" r="1923">
      <c r="A1923" s="746" t="n">
        <v>96168</v>
      </c>
      <c r="B1923" s="745" t="s">
        <v>3159</v>
      </c>
      <c r="C1923" s="745" t="s">
        <v>236</v>
      </c>
      <c r="D1923" s="747" t="n">
        <v>147.44</v>
      </c>
    </row>
    <row collapsed="false" customFormat="false" customHeight="true" hidden="true" ht="13.5" outlineLevel="0" r="1924">
      <c r="A1924" s="746" t="n">
        <v>96169</v>
      </c>
      <c r="B1924" s="745" t="s">
        <v>3160</v>
      </c>
      <c r="C1924" s="745" t="s">
        <v>236</v>
      </c>
      <c r="D1924" s="747" t="n">
        <v>221.71</v>
      </c>
    </row>
    <row collapsed="false" customFormat="false" customHeight="true" hidden="true" ht="13.5" outlineLevel="0" r="1925">
      <c r="A1925" s="746" t="n">
        <v>96170</v>
      </c>
      <c r="B1925" s="745" t="s">
        <v>3161</v>
      </c>
      <c r="C1925" s="745" t="s">
        <v>236</v>
      </c>
      <c r="D1925" s="747" t="n">
        <v>285.48</v>
      </c>
    </row>
    <row collapsed="false" customFormat="false" customHeight="true" hidden="true" ht="13.5" outlineLevel="0" r="1926">
      <c r="A1926" s="746" t="n">
        <v>96171</v>
      </c>
      <c r="B1926" s="745" t="s">
        <v>3162</v>
      </c>
      <c r="C1926" s="745" t="s">
        <v>236</v>
      </c>
      <c r="D1926" s="747" t="n">
        <v>313.81</v>
      </c>
    </row>
    <row collapsed="false" customFormat="false" customHeight="true" hidden="true" ht="13.5" outlineLevel="0" r="1927">
      <c r="A1927" s="746" t="n">
        <v>96172</v>
      </c>
      <c r="B1927" s="745" t="s">
        <v>3163</v>
      </c>
      <c r="C1927" s="745" t="s">
        <v>236</v>
      </c>
      <c r="D1927" s="747" t="n">
        <v>182.96</v>
      </c>
    </row>
    <row collapsed="false" customFormat="false" customHeight="true" hidden="true" ht="13.5" outlineLevel="0" r="1928">
      <c r="A1928" s="746" t="n">
        <v>96173</v>
      </c>
      <c r="B1928" s="745" t="s">
        <v>3164</v>
      </c>
      <c r="C1928" s="745" t="s">
        <v>236</v>
      </c>
      <c r="D1928" s="747" t="n">
        <v>268.34</v>
      </c>
    </row>
    <row collapsed="false" customFormat="false" customHeight="true" hidden="true" ht="13.5" outlineLevel="0" r="1929">
      <c r="A1929" s="746" t="n">
        <v>96174</v>
      </c>
      <c r="B1929" s="745" t="s">
        <v>3165</v>
      </c>
      <c r="C1929" s="745" t="s">
        <v>236</v>
      </c>
      <c r="D1929" s="747" t="n">
        <v>350.04</v>
      </c>
    </row>
    <row collapsed="false" customFormat="false" customHeight="true" hidden="true" ht="13.5" outlineLevel="0" r="1930">
      <c r="A1930" s="746" t="n">
        <v>96175</v>
      </c>
      <c r="B1930" s="745" t="s">
        <v>3166</v>
      </c>
      <c r="C1930" s="745" t="s">
        <v>236</v>
      </c>
      <c r="D1930" s="747" t="n">
        <v>399.45</v>
      </c>
    </row>
    <row collapsed="false" customFormat="false" customHeight="true" hidden="true" ht="13.5" outlineLevel="0" r="1931">
      <c r="A1931" s="746" t="n">
        <v>96176</v>
      </c>
      <c r="B1931" s="745" t="s">
        <v>3167</v>
      </c>
      <c r="C1931" s="745" t="s">
        <v>236</v>
      </c>
      <c r="D1931" s="747" t="n">
        <v>162.72</v>
      </c>
    </row>
    <row collapsed="false" customFormat="false" customHeight="true" hidden="true" ht="13.5" outlineLevel="0" r="1932">
      <c r="A1932" s="746" t="n">
        <v>96177</v>
      </c>
      <c r="B1932" s="745" t="s">
        <v>3168</v>
      </c>
      <c r="C1932" s="745" t="s">
        <v>236</v>
      </c>
      <c r="D1932" s="747" t="n">
        <v>240.39</v>
      </c>
    </row>
    <row collapsed="false" customFormat="false" customHeight="true" hidden="true" ht="13.5" outlineLevel="0" r="1933">
      <c r="A1933" s="746" t="n">
        <v>96178</v>
      </c>
      <c r="B1933" s="745" t="s">
        <v>3169</v>
      </c>
      <c r="C1933" s="745" t="s">
        <v>236</v>
      </c>
      <c r="D1933" s="747" t="n">
        <v>307.99</v>
      </c>
    </row>
    <row collapsed="false" customFormat="false" customHeight="true" hidden="true" ht="13.5" outlineLevel="0" r="1934">
      <c r="A1934" s="746" t="n">
        <v>96179</v>
      </c>
      <c r="B1934" s="745" t="s">
        <v>3170</v>
      </c>
      <c r="C1934" s="745" t="s">
        <v>236</v>
      </c>
      <c r="D1934" s="747" t="n">
        <v>341.29</v>
      </c>
    </row>
    <row collapsed="false" customFormat="false" customHeight="true" hidden="true" ht="13.5" outlineLevel="0" r="1935">
      <c r="A1935" s="746" t="n">
        <v>96180</v>
      </c>
      <c r="B1935" s="745" t="s">
        <v>3171</v>
      </c>
      <c r="C1935" s="745" t="s">
        <v>236</v>
      </c>
      <c r="D1935" s="747" t="n">
        <v>152.84</v>
      </c>
    </row>
    <row collapsed="false" customFormat="false" customHeight="true" hidden="true" ht="13.5" outlineLevel="0" r="1936">
      <c r="A1936" s="746" t="n">
        <v>96181</v>
      </c>
      <c r="B1936" s="745" t="s">
        <v>3172</v>
      </c>
      <c r="C1936" s="745" t="s">
        <v>236</v>
      </c>
      <c r="D1936" s="747" t="n">
        <v>228.01</v>
      </c>
    </row>
    <row collapsed="false" customFormat="false" customHeight="true" hidden="true" ht="13.5" outlineLevel="0" r="1937">
      <c r="A1937" s="746" t="n">
        <v>96182</v>
      </c>
      <c r="B1937" s="745" t="s">
        <v>3173</v>
      </c>
      <c r="C1937" s="745" t="s">
        <v>236</v>
      </c>
      <c r="D1937" s="747" t="n">
        <v>291.55</v>
      </c>
    </row>
    <row collapsed="false" customFormat="false" customHeight="true" hidden="true" ht="13.5" outlineLevel="0" r="1938">
      <c r="A1938" s="746" t="n">
        <v>96183</v>
      </c>
      <c r="B1938" s="745" t="s">
        <v>3174</v>
      </c>
      <c r="C1938" s="745" t="s">
        <v>236</v>
      </c>
      <c r="D1938" s="747" t="n">
        <v>321.19</v>
      </c>
    </row>
    <row collapsed="false" customFormat="false" customHeight="true" hidden="true" ht="13.5" outlineLevel="0" r="1939">
      <c r="A1939" s="746" t="n">
        <v>98228</v>
      </c>
      <c r="B1939" s="745" t="s">
        <v>3175</v>
      </c>
      <c r="C1939" s="745" t="s">
        <v>236</v>
      </c>
      <c r="D1939" s="747" t="n">
        <v>52.28</v>
      </c>
    </row>
    <row collapsed="false" customFormat="false" customHeight="true" hidden="true" ht="13.5" outlineLevel="0" r="1940">
      <c r="A1940" s="746" t="n">
        <v>98229</v>
      </c>
      <c r="B1940" s="745" t="s">
        <v>3176</v>
      </c>
      <c r="C1940" s="745" t="s">
        <v>236</v>
      </c>
      <c r="D1940" s="747" t="n">
        <v>71.5</v>
      </c>
    </row>
    <row collapsed="false" customFormat="false" customHeight="true" hidden="true" ht="13.5" outlineLevel="0" r="1941">
      <c r="A1941" s="746" t="n">
        <v>98230</v>
      </c>
      <c r="B1941" s="745" t="s">
        <v>3177</v>
      </c>
      <c r="C1941" s="745" t="s">
        <v>236</v>
      </c>
      <c r="D1941" s="747" t="n">
        <v>96.31</v>
      </c>
    </row>
    <row collapsed="false" customFormat="false" customHeight="true" hidden="true" ht="13.5" outlineLevel="0" r="1942">
      <c r="A1942" s="746" t="n">
        <v>83534</v>
      </c>
      <c r="B1942" s="745" t="s">
        <v>3178</v>
      </c>
      <c r="C1942" s="745" t="s">
        <v>2478</v>
      </c>
      <c r="D1942" s="747" t="n">
        <v>518.87</v>
      </c>
    </row>
    <row collapsed="false" customFormat="false" customHeight="true" hidden="true" ht="13.5" outlineLevel="0" r="1943">
      <c r="A1943" s="746" t="n">
        <v>95240</v>
      </c>
      <c r="B1943" s="745" t="s">
        <v>3179</v>
      </c>
      <c r="C1943" s="745" t="s">
        <v>52</v>
      </c>
      <c r="D1943" s="747" t="n">
        <v>12.95</v>
      </c>
    </row>
    <row collapsed="false" customFormat="false" customHeight="true" hidden="true" ht="13.5" outlineLevel="0" r="1944">
      <c r="A1944" s="746" t="n">
        <v>95241</v>
      </c>
      <c r="B1944" s="745" t="s">
        <v>3180</v>
      </c>
      <c r="C1944" s="745" t="s">
        <v>52</v>
      </c>
      <c r="D1944" s="747" t="n">
        <v>21.59</v>
      </c>
    </row>
    <row collapsed="false" customFormat="false" customHeight="true" hidden="true" ht="13.5" outlineLevel="0" r="1945">
      <c r="A1945" s="746" t="n">
        <v>96616</v>
      </c>
      <c r="B1945" s="745" t="s">
        <v>3181</v>
      </c>
      <c r="C1945" s="745" t="s">
        <v>2478</v>
      </c>
      <c r="D1945" s="747" t="n">
        <v>454.92</v>
      </c>
    </row>
    <row collapsed="false" customFormat="false" customHeight="true" hidden="true" ht="13.5" outlineLevel="0" r="1946">
      <c r="A1946" s="746" t="n">
        <v>96617</v>
      </c>
      <c r="B1946" s="745" t="s">
        <v>3182</v>
      </c>
      <c r="C1946" s="745" t="s">
        <v>52</v>
      </c>
      <c r="D1946" s="747" t="n">
        <v>13.63</v>
      </c>
    </row>
    <row collapsed="false" customFormat="false" customHeight="true" hidden="true" ht="13.5" outlineLevel="0" r="1947">
      <c r="A1947" s="746" t="n">
        <v>96619</v>
      </c>
      <c r="B1947" s="745" t="s">
        <v>3183</v>
      </c>
      <c r="C1947" s="745" t="s">
        <v>52</v>
      </c>
      <c r="D1947" s="747" t="n">
        <v>22.74</v>
      </c>
    </row>
    <row collapsed="false" customFormat="false" customHeight="true" hidden="true" ht="13.5" outlineLevel="0" r="1948">
      <c r="A1948" s="746" t="n">
        <v>96620</v>
      </c>
      <c r="B1948" s="745" t="s">
        <v>3184</v>
      </c>
      <c r="C1948" s="745" t="s">
        <v>2478</v>
      </c>
      <c r="D1948" s="747" t="n">
        <v>432.08</v>
      </c>
    </row>
    <row collapsed="false" customFormat="false" customHeight="true" hidden="true" ht="13.5" outlineLevel="0" r="1949">
      <c r="A1949" s="746" t="n">
        <v>96621</v>
      </c>
      <c r="B1949" s="745" t="s">
        <v>3185</v>
      </c>
      <c r="C1949" s="745" t="s">
        <v>2478</v>
      </c>
      <c r="D1949" s="747" t="n">
        <v>172.1</v>
      </c>
    </row>
    <row collapsed="false" customFormat="false" customHeight="true" hidden="true" ht="13.5" outlineLevel="0" r="1950">
      <c r="A1950" s="746" t="n">
        <v>96622</v>
      </c>
      <c r="B1950" s="745" t="s">
        <v>3186</v>
      </c>
      <c r="C1950" s="745" t="s">
        <v>2478</v>
      </c>
      <c r="D1950" s="747" t="n">
        <v>105.05</v>
      </c>
    </row>
    <row collapsed="false" customFormat="false" customHeight="true" hidden="true" ht="13.5" outlineLevel="0" r="1951">
      <c r="A1951" s="746" t="n">
        <v>96623</v>
      </c>
      <c r="B1951" s="745" t="s">
        <v>3187</v>
      </c>
      <c r="C1951" s="745" t="s">
        <v>2478</v>
      </c>
      <c r="D1951" s="747" t="n">
        <v>156.48</v>
      </c>
    </row>
    <row collapsed="false" customFormat="false" customHeight="true" hidden="true" ht="13.5" outlineLevel="0" r="1952">
      <c r="A1952" s="746" t="n">
        <v>96624</v>
      </c>
      <c r="B1952" s="745" t="s">
        <v>3188</v>
      </c>
      <c r="C1952" s="745" t="s">
        <v>2478</v>
      </c>
      <c r="D1952" s="747" t="n">
        <v>99.53</v>
      </c>
    </row>
    <row collapsed="false" customFormat="false" customHeight="true" hidden="true" ht="13.5" outlineLevel="0" r="1953">
      <c r="A1953" s="746" t="n">
        <v>97082</v>
      </c>
      <c r="B1953" s="745" t="s">
        <v>3189</v>
      </c>
      <c r="C1953" s="745" t="s">
        <v>2478</v>
      </c>
      <c r="D1953" s="747" t="n">
        <v>55.96</v>
      </c>
    </row>
    <row collapsed="false" customFormat="false" customHeight="true" hidden="true" ht="13.5" outlineLevel="0" r="1954">
      <c r="A1954" s="746" t="n">
        <v>97083</v>
      </c>
      <c r="B1954" s="745" t="s">
        <v>3190</v>
      </c>
      <c r="C1954" s="745" t="s">
        <v>52</v>
      </c>
      <c r="D1954" s="747" t="n">
        <v>2.91</v>
      </c>
    </row>
    <row collapsed="false" customFormat="false" customHeight="true" hidden="true" ht="13.5" outlineLevel="0" r="1955">
      <c r="A1955" s="746" t="n">
        <v>97084</v>
      </c>
      <c r="B1955" s="745" t="s">
        <v>3191</v>
      </c>
      <c r="C1955" s="745" t="s">
        <v>52</v>
      </c>
      <c r="D1955" s="747" t="n">
        <v>0.59</v>
      </c>
    </row>
    <row collapsed="false" customFormat="false" customHeight="true" hidden="true" ht="13.5" outlineLevel="0" r="1956">
      <c r="A1956" s="746" t="n">
        <v>97086</v>
      </c>
      <c r="B1956" s="745" t="s">
        <v>3192</v>
      </c>
      <c r="C1956" s="745" t="s">
        <v>52</v>
      </c>
      <c r="D1956" s="747" t="n">
        <v>99.11</v>
      </c>
    </row>
    <row collapsed="false" customFormat="false" customHeight="true" hidden="true" ht="13.5" outlineLevel="0" r="1957">
      <c r="A1957" s="746" t="n">
        <v>97094</v>
      </c>
      <c r="B1957" s="745" t="s">
        <v>3193</v>
      </c>
      <c r="C1957" s="745" t="s">
        <v>2478</v>
      </c>
      <c r="D1957" s="747" t="n">
        <v>388.59</v>
      </c>
    </row>
    <row collapsed="false" customFormat="false" customHeight="true" hidden="true" ht="13.5" outlineLevel="0" r="1958">
      <c r="A1958" s="746" t="n">
        <v>97095</v>
      </c>
      <c r="B1958" s="745" t="s">
        <v>3194</v>
      </c>
      <c r="C1958" s="745" t="s">
        <v>2478</v>
      </c>
      <c r="D1958" s="747" t="n">
        <v>364.45</v>
      </c>
    </row>
    <row collapsed="false" customFormat="false" customHeight="true" hidden="true" ht="13.5" outlineLevel="0" r="1959">
      <c r="A1959" s="746" t="n">
        <v>97096</v>
      </c>
      <c r="B1959" s="745" t="s">
        <v>3195</v>
      </c>
      <c r="C1959" s="745" t="s">
        <v>2478</v>
      </c>
      <c r="D1959" s="747" t="n">
        <v>352.06</v>
      </c>
    </row>
    <row collapsed="false" customFormat="false" customHeight="true" hidden="true" ht="13.5" outlineLevel="0" r="1960">
      <c r="A1960" s="746" t="n">
        <v>90996</v>
      </c>
      <c r="B1960" s="745" t="s">
        <v>3196</v>
      </c>
      <c r="C1960" s="745" t="s">
        <v>52</v>
      </c>
      <c r="D1960" s="747" t="n">
        <v>14.38</v>
      </c>
    </row>
    <row collapsed="false" customFormat="false" customHeight="true" hidden="true" ht="13.5" outlineLevel="0" r="1961">
      <c r="A1961" s="746" t="n">
        <v>90997</v>
      </c>
      <c r="B1961" s="745" t="s">
        <v>3197</v>
      </c>
      <c r="C1961" s="745" t="s">
        <v>52</v>
      </c>
      <c r="D1961" s="747" t="n">
        <v>19.73</v>
      </c>
    </row>
    <row collapsed="false" customFormat="false" customHeight="true" hidden="true" ht="13.5" outlineLevel="0" r="1962">
      <c r="A1962" s="746" t="n">
        <v>90998</v>
      </c>
      <c r="B1962" s="745" t="s">
        <v>3198</v>
      </c>
      <c r="C1962" s="745" t="s">
        <v>52</v>
      </c>
      <c r="D1962" s="747" t="n">
        <v>23.93</v>
      </c>
    </row>
    <row collapsed="false" customFormat="false" customHeight="true" hidden="true" ht="13.5" outlineLevel="0" r="1963">
      <c r="A1963" s="746" t="n">
        <v>91000</v>
      </c>
      <c r="B1963" s="745" t="s">
        <v>3199</v>
      </c>
      <c r="C1963" s="745" t="s">
        <v>52</v>
      </c>
      <c r="D1963" s="747" t="n">
        <v>18.14</v>
      </c>
    </row>
    <row collapsed="false" customFormat="false" customHeight="true" hidden="true" ht="13.5" outlineLevel="0" r="1964">
      <c r="A1964" s="746" t="n">
        <v>91002</v>
      </c>
      <c r="B1964" s="745" t="s">
        <v>3200</v>
      </c>
      <c r="C1964" s="745" t="s">
        <v>52</v>
      </c>
      <c r="D1964" s="747" t="n">
        <v>16.64</v>
      </c>
    </row>
    <row collapsed="false" customFormat="false" customHeight="true" hidden="true" ht="13.5" outlineLevel="0" r="1965">
      <c r="A1965" s="746" t="n">
        <v>91003</v>
      </c>
      <c r="B1965" s="745" t="s">
        <v>3201</v>
      </c>
      <c r="C1965" s="745" t="s">
        <v>52</v>
      </c>
      <c r="D1965" s="747" t="n">
        <v>19.35</v>
      </c>
    </row>
    <row collapsed="false" customFormat="false" customHeight="true" hidden="true" ht="13.5" outlineLevel="0" r="1966">
      <c r="A1966" s="746" t="n">
        <v>91004</v>
      </c>
      <c r="B1966" s="745" t="s">
        <v>3202</v>
      </c>
      <c r="C1966" s="745" t="s">
        <v>52</v>
      </c>
      <c r="D1966" s="747" t="n">
        <v>15.12</v>
      </c>
    </row>
    <row collapsed="false" customFormat="false" customHeight="true" hidden="true" ht="13.5" outlineLevel="0" r="1967">
      <c r="A1967" s="746" t="n">
        <v>91005</v>
      </c>
      <c r="B1967" s="745" t="s">
        <v>3203</v>
      </c>
      <c r="C1967" s="745" t="s">
        <v>52</v>
      </c>
      <c r="D1967" s="747" t="n">
        <v>18.25</v>
      </c>
    </row>
    <row collapsed="false" customFormat="false" customHeight="true" hidden="true" ht="13.5" outlineLevel="0" r="1968">
      <c r="A1968" s="746" t="n">
        <v>91006</v>
      </c>
      <c r="B1968" s="745" t="s">
        <v>3204</v>
      </c>
      <c r="C1968" s="745" t="s">
        <v>52</v>
      </c>
      <c r="D1968" s="747" t="n">
        <v>13.93</v>
      </c>
    </row>
    <row collapsed="false" customFormat="false" customHeight="true" hidden="true" ht="13.5" outlineLevel="0" r="1969">
      <c r="A1969" s="746" t="n">
        <v>91007</v>
      </c>
      <c r="B1969" s="745" t="s">
        <v>3205</v>
      </c>
      <c r="C1969" s="745" t="s">
        <v>52</v>
      </c>
      <c r="D1969" s="747" t="n">
        <v>12.44</v>
      </c>
    </row>
    <row collapsed="false" customFormat="false" customHeight="true" hidden="true" ht="13.5" outlineLevel="0" r="1970">
      <c r="A1970" s="746" t="n">
        <v>91008</v>
      </c>
      <c r="B1970" s="745" t="s">
        <v>3206</v>
      </c>
      <c r="C1970" s="745" t="s">
        <v>52</v>
      </c>
      <c r="D1970" s="747" t="n">
        <v>15.15</v>
      </c>
    </row>
    <row collapsed="false" customFormat="false" customHeight="true" hidden="true" ht="13.5" outlineLevel="0" r="1971">
      <c r="A1971" s="746" t="n">
        <v>92263</v>
      </c>
      <c r="B1971" s="745" t="s">
        <v>3207</v>
      </c>
      <c r="C1971" s="745" t="s">
        <v>52</v>
      </c>
      <c r="D1971" s="747" t="n">
        <v>103.63</v>
      </c>
    </row>
    <row collapsed="false" customFormat="false" customHeight="true" hidden="true" ht="13.5" outlineLevel="0" r="1972">
      <c r="A1972" s="746" t="n">
        <v>92264</v>
      </c>
      <c r="B1972" s="745" t="s">
        <v>3208</v>
      </c>
      <c r="C1972" s="745" t="s">
        <v>52</v>
      </c>
      <c r="D1972" s="747" t="n">
        <v>110.6</v>
      </c>
    </row>
    <row collapsed="false" customFormat="false" customHeight="true" hidden="true" ht="13.5" outlineLevel="0" r="1973">
      <c r="A1973" s="746" t="n">
        <v>92265</v>
      </c>
      <c r="B1973" s="745" t="s">
        <v>3209</v>
      </c>
      <c r="C1973" s="745" t="s">
        <v>52</v>
      </c>
      <c r="D1973" s="747" t="n">
        <v>81.37</v>
      </c>
    </row>
    <row collapsed="false" customFormat="false" customHeight="true" hidden="true" ht="13.5" outlineLevel="0" r="1974">
      <c r="A1974" s="746" t="n">
        <v>92266</v>
      </c>
      <c r="B1974" s="745" t="s">
        <v>3210</v>
      </c>
      <c r="C1974" s="745" t="s">
        <v>52</v>
      </c>
      <c r="D1974" s="747" t="n">
        <v>87.58</v>
      </c>
    </row>
    <row collapsed="false" customFormat="false" customHeight="true" hidden="true" ht="13.5" outlineLevel="0" r="1975">
      <c r="A1975" s="746" t="n">
        <v>92267</v>
      </c>
      <c r="B1975" s="745" t="s">
        <v>3211</v>
      </c>
      <c r="C1975" s="745" t="s">
        <v>52</v>
      </c>
      <c r="D1975" s="747" t="n">
        <v>29</v>
      </c>
    </row>
    <row collapsed="false" customFormat="false" customHeight="true" hidden="true" ht="13.5" outlineLevel="0" r="1976">
      <c r="A1976" s="746" t="n">
        <v>92268</v>
      </c>
      <c r="B1976" s="745" t="s">
        <v>3212</v>
      </c>
      <c r="C1976" s="745" t="s">
        <v>52</v>
      </c>
      <c r="D1976" s="747" t="n">
        <v>34.48</v>
      </c>
    </row>
    <row collapsed="false" customFormat="false" customHeight="true" hidden="true" ht="13.5" outlineLevel="0" r="1977">
      <c r="A1977" s="746" t="n">
        <v>92269</v>
      </c>
      <c r="B1977" s="745" t="s">
        <v>3213</v>
      </c>
      <c r="C1977" s="745" t="s">
        <v>52</v>
      </c>
      <c r="D1977" s="747" t="n">
        <v>79.78</v>
      </c>
    </row>
    <row collapsed="false" customFormat="false" customHeight="true" hidden="true" ht="13.5" outlineLevel="0" r="1978">
      <c r="A1978" s="746" t="n">
        <v>92270</v>
      </c>
      <c r="B1978" s="745" t="s">
        <v>3214</v>
      </c>
      <c r="C1978" s="745" t="s">
        <v>52</v>
      </c>
      <c r="D1978" s="747" t="n">
        <v>63.98</v>
      </c>
    </row>
    <row collapsed="false" customFormat="false" customHeight="true" hidden="true" ht="13.5" outlineLevel="0" r="1979">
      <c r="A1979" s="746" t="n">
        <v>92271</v>
      </c>
      <c r="B1979" s="745" t="s">
        <v>3215</v>
      </c>
      <c r="C1979" s="745" t="s">
        <v>52</v>
      </c>
      <c r="D1979" s="747" t="n">
        <v>43.46</v>
      </c>
    </row>
    <row collapsed="false" customFormat="false" customHeight="true" hidden="true" ht="13.5" outlineLevel="0" r="1980">
      <c r="A1980" s="746" t="n">
        <v>92272</v>
      </c>
      <c r="B1980" s="745" t="s">
        <v>3216</v>
      </c>
      <c r="C1980" s="745" t="s">
        <v>236</v>
      </c>
      <c r="D1980" s="747" t="n">
        <v>18.47</v>
      </c>
    </row>
    <row collapsed="false" customFormat="false" customHeight="true" hidden="true" ht="13.5" outlineLevel="0" r="1981">
      <c r="A1981" s="746" t="n">
        <v>92273</v>
      </c>
      <c r="B1981" s="745" t="s">
        <v>3217</v>
      </c>
      <c r="C1981" s="745" t="s">
        <v>236</v>
      </c>
      <c r="D1981" s="747" t="n">
        <v>7.88</v>
      </c>
    </row>
    <row collapsed="false" customFormat="false" customHeight="true" hidden="true" ht="13.5" outlineLevel="0" r="1982">
      <c r="A1982" s="746" t="n">
        <v>92408</v>
      </c>
      <c r="B1982" s="745" t="s">
        <v>3218</v>
      </c>
      <c r="C1982" s="745" t="s">
        <v>52</v>
      </c>
      <c r="D1982" s="747" t="n">
        <v>176.25</v>
      </c>
    </row>
    <row collapsed="false" customFormat="false" customHeight="true" hidden="true" ht="13.5" outlineLevel="0" r="1983">
      <c r="A1983" s="746" t="n">
        <v>92409</v>
      </c>
      <c r="B1983" s="745" t="s">
        <v>3219</v>
      </c>
      <c r="C1983" s="745" t="s">
        <v>52</v>
      </c>
      <c r="D1983" s="747" t="n">
        <v>165.22</v>
      </c>
    </row>
    <row collapsed="false" customFormat="false" customHeight="true" hidden="true" ht="13.5" outlineLevel="0" r="1984">
      <c r="A1984" s="746" t="n">
        <v>92410</v>
      </c>
      <c r="B1984" s="745" t="s">
        <v>3220</v>
      </c>
      <c r="C1984" s="745" t="s">
        <v>52</v>
      </c>
      <c r="D1984" s="747" t="n">
        <v>126.09</v>
      </c>
    </row>
    <row collapsed="false" customFormat="false" customHeight="true" hidden="true" ht="13.5" outlineLevel="0" r="1985">
      <c r="A1985" s="746" t="n">
        <v>92411</v>
      </c>
      <c r="B1985" s="745" t="s">
        <v>3221</v>
      </c>
      <c r="C1985" s="745" t="s">
        <v>52</v>
      </c>
      <c r="D1985" s="747" t="n">
        <v>116.34</v>
      </c>
    </row>
    <row collapsed="false" customFormat="false" customHeight="true" hidden="true" ht="13.5" outlineLevel="0" r="1986">
      <c r="A1986" s="746" t="n">
        <v>92412</v>
      </c>
      <c r="B1986" s="745" t="s">
        <v>3222</v>
      </c>
      <c r="C1986" s="745" t="s">
        <v>52</v>
      </c>
      <c r="D1986" s="747" t="n">
        <v>86.49</v>
      </c>
    </row>
    <row collapsed="false" customFormat="false" customHeight="true" hidden="true" ht="13.5" outlineLevel="0" r="1987">
      <c r="A1987" s="746" t="n">
        <v>92413</v>
      </c>
      <c r="B1987" s="745" t="s">
        <v>3223</v>
      </c>
      <c r="C1987" s="745" t="s">
        <v>52</v>
      </c>
      <c r="D1987" s="747" t="n">
        <v>78.99</v>
      </c>
    </row>
    <row collapsed="false" customFormat="false" customHeight="true" hidden="true" ht="13.5" outlineLevel="0" r="1988">
      <c r="A1988" s="746" t="n">
        <v>92414</v>
      </c>
      <c r="B1988" s="745" t="s">
        <v>3224</v>
      </c>
      <c r="C1988" s="745" t="s">
        <v>52</v>
      </c>
      <c r="D1988" s="747" t="n">
        <v>106.22</v>
      </c>
    </row>
    <row collapsed="false" customFormat="false" customHeight="true" hidden="true" ht="13.5" outlineLevel="0" r="1989">
      <c r="A1989" s="746" t="n">
        <v>92415</v>
      </c>
      <c r="B1989" s="745" t="s">
        <v>3225</v>
      </c>
      <c r="C1989" s="745" t="s">
        <v>52</v>
      </c>
      <c r="D1989" s="747" t="n">
        <v>96.47</v>
      </c>
    </row>
    <row collapsed="false" customFormat="false" customHeight="true" hidden="true" ht="13.5" outlineLevel="0" r="1990">
      <c r="A1990" s="746" t="n">
        <v>92416</v>
      </c>
      <c r="B1990" s="745" t="s">
        <v>3226</v>
      </c>
      <c r="C1990" s="745" t="s">
        <v>52</v>
      </c>
      <c r="D1990" s="747" t="n">
        <v>126.26</v>
      </c>
    </row>
    <row collapsed="false" customFormat="false" customHeight="true" hidden="true" ht="13.5" outlineLevel="0" r="1991">
      <c r="A1991" s="746" t="n">
        <v>92417</v>
      </c>
      <c r="B1991" s="745" t="s">
        <v>3227</v>
      </c>
      <c r="C1991" s="745" t="s">
        <v>52</v>
      </c>
      <c r="D1991" s="747" t="n">
        <v>116.55</v>
      </c>
    </row>
    <row collapsed="false" customFormat="false" customHeight="true" hidden="true" ht="13.5" outlineLevel="0" r="1992">
      <c r="A1992" s="746" t="n">
        <v>92418</v>
      </c>
      <c r="B1992" s="745" t="s">
        <v>3228</v>
      </c>
      <c r="C1992" s="745" t="s">
        <v>52</v>
      </c>
      <c r="D1992" s="747" t="n">
        <v>69.65</v>
      </c>
    </row>
    <row collapsed="false" customFormat="false" customHeight="true" hidden="true" ht="13.5" outlineLevel="0" r="1993">
      <c r="A1993" s="746" t="n">
        <v>92419</v>
      </c>
      <c r="B1993" s="745" t="s">
        <v>3229</v>
      </c>
      <c r="C1993" s="745" t="s">
        <v>52</v>
      </c>
      <c r="D1993" s="747" t="n">
        <v>62.19</v>
      </c>
    </row>
    <row collapsed="false" customFormat="false" customHeight="true" hidden="true" ht="13.5" outlineLevel="0" r="1994">
      <c r="A1994" s="746" t="n">
        <v>92420</v>
      </c>
      <c r="B1994" s="745" t="s">
        <v>3230</v>
      </c>
      <c r="C1994" s="745" t="s">
        <v>52</v>
      </c>
      <c r="D1994" s="747" t="n">
        <v>85.06</v>
      </c>
    </row>
    <row collapsed="false" customFormat="false" customHeight="true" hidden="true" ht="13.5" outlineLevel="0" r="1995">
      <c r="A1995" s="746" t="n">
        <v>92421</v>
      </c>
      <c r="B1995" s="745" t="s">
        <v>3231</v>
      </c>
      <c r="C1995" s="745" t="s">
        <v>52</v>
      </c>
      <c r="D1995" s="747" t="n">
        <v>77.58</v>
      </c>
    </row>
    <row collapsed="false" customFormat="false" customHeight="true" hidden="true" ht="13.5" outlineLevel="0" r="1996">
      <c r="A1996" s="746" t="n">
        <v>92422</v>
      </c>
      <c r="B1996" s="745" t="s">
        <v>3232</v>
      </c>
      <c r="C1996" s="745" t="s">
        <v>52</v>
      </c>
      <c r="D1996" s="747" t="n">
        <v>57.75</v>
      </c>
    </row>
    <row collapsed="false" customFormat="false" customHeight="true" hidden="true" ht="13.5" outlineLevel="0" r="1997">
      <c r="A1997" s="746" t="n">
        <v>92423</v>
      </c>
      <c r="B1997" s="745" t="s">
        <v>3233</v>
      </c>
      <c r="C1997" s="745" t="s">
        <v>52</v>
      </c>
      <c r="D1997" s="747" t="n">
        <v>51.26</v>
      </c>
    </row>
    <row collapsed="false" customFormat="false" customHeight="true" hidden="true" ht="13.5" outlineLevel="0" r="1998">
      <c r="A1998" s="746" t="n">
        <v>92424</v>
      </c>
      <c r="B1998" s="745" t="s">
        <v>3234</v>
      </c>
      <c r="C1998" s="745" t="s">
        <v>52</v>
      </c>
      <c r="D1998" s="747" t="n">
        <v>71.16</v>
      </c>
    </row>
    <row collapsed="false" customFormat="false" customHeight="true" hidden="true" ht="13.5" outlineLevel="0" r="1999">
      <c r="A1999" s="746" t="n">
        <v>92425</v>
      </c>
      <c r="B1999" s="745" t="s">
        <v>3235</v>
      </c>
      <c r="C1999" s="745" t="s">
        <v>52</v>
      </c>
      <c r="D1999" s="747" t="n">
        <v>64.65</v>
      </c>
    </row>
    <row collapsed="false" customFormat="false" customHeight="true" hidden="true" ht="13.5" outlineLevel="0" r="2000">
      <c r="A2000" s="746" t="n">
        <v>92426</v>
      </c>
      <c r="B2000" s="745" t="s">
        <v>3236</v>
      </c>
      <c r="C2000" s="745" t="s">
        <v>52</v>
      </c>
      <c r="D2000" s="747" t="n">
        <v>51.76</v>
      </c>
    </row>
    <row collapsed="false" customFormat="false" customHeight="true" hidden="true" ht="13.5" outlineLevel="0" r="2001">
      <c r="A2001" s="746" t="n">
        <v>92427</v>
      </c>
      <c r="B2001" s="745" t="s">
        <v>3237</v>
      </c>
      <c r="C2001" s="745" t="s">
        <v>52</v>
      </c>
      <c r="D2001" s="747" t="n">
        <v>45.74</v>
      </c>
    </row>
    <row collapsed="false" customFormat="false" customHeight="true" hidden="true" ht="13.5" outlineLevel="0" r="2002">
      <c r="A2002" s="746" t="n">
        <v>92428</v>
      </c>
      <c r="B2002" s="745" t="s">
        <v>3238</v>
      </c>
      <c r="C2002" s="745" t="s">
        <v>52</v>
      </c>
      <c r="D2002" s="747" t="n">
        <v>64.17</v>
      </c>
    </row>
    <row collapsed="false" customFormat="false" customHeight="true" hidden="true" ht="13.5" outlineLevel="0" r="2003">
      <c r="A2003" s="746" t="n">
        <v>92429</v>
      </c>
      <c r="B2003" s="745" t="s">
        <v>3239</v>
      </c>
      <c r="C2003" s="745" t="s">
        <v>52</v>
      </c>
      <c r="D2003" s="747" t="n">
        <v>58.14</v>
      </c>
    </row>
    <row collapsed="false" customFormat="false" customHeight="true" hidden="true" ht="13.5" outlineLevel="0" r="2004">
      <c r="A2004" s="746" t="n">
        <v>92430</v>
      </c>
      <c r="B2004" s="745" t="s">
        <v>3240</v>
      </c>
      <c r="C2004" s="745" t="s">
        <v>52</v>
      </c>
      <c r="D2004" s="747" t="n">
        <v>46.55</v>
      </c>
    </row>
    <row collapsed="false" customFormat="false" customHeight="true" hidden="true" ht="13.5" outlineLevel="0" r="2005">
      <c r="A2005" s="746" t="n">
        <v>92431</v>
      </c>
      <c r="B2005" s="745" t="s">
        <v>3241</v>
      </c>
      <c r="C2005" s="745" t="s">
        <v>52</v>
      </c>
      <c r="D2005" s="747" t="n">
        <v>40.84</v>
      </c>
    </row>
    <row collapsed="false" customFormat="false" customHeight="true" hidden="true" ht="13.5" outlineLevel="0" r="2006">
      <c r="A2006" s="746" t="n">
        <v>92432</v>
      </c>
      <c r="B2006" s="745" t="s">
        <v>3242</v>
      </c>
      <c r="C2006" s="745" t="s">
        <v>52</v>
      </c>
      <c r="D2006" s="747" t="n">
        <v>58.33</v>
      </c>
    </row>
    <row collapsed="false" customFormat="false" customHeight="true" hidden="true" ht="13.5" outlineLevel="0" r="2007">
      <c r="A2007" s="746" t="n">
        <v>92433</v>
      </c>
      <c r="B2007" s="745" t="s">
        <v>3243</v>
      </c>
      <c r="C2007" s="745" t="s">
        <v>52</v>
      </c>
      <c r="D2007" s="747" t="n">
        <v>52.62</v>
      </c>
    </row>
    <row collapsed="false" customFormat="false" customHeight="true" hidden="true" ht="13.5" outlineLevel="0" r="2008">
      <c r="A2008" s="746" t="n">
        <v>92434</v>
      </c>
      <c r="B2008" s="745" t="s">
        <v>3244</v>
      </c>
      <c r="C2008" s="745" t="s">
        <v>52</v>
      </c>
      <c r="D2008" s="747" t="n">
        <v>44.52</v>
      </c>
    </row>
    <row collapsed="false" customFormat="false" customHeight="true" hidden="true" ht="13.5" outlineLevel="0" r="2009">
      <c r="A2009" s="746" t="n">
        <v>92435</v>
      </c>
      <c r="B2009" s="745" t="s">
        <v>3245</v>
      </c>
      <c r="C2009" s="745" t="s">
        <v>52</v>
      </c>
      <c r="D2009" s="747" t="n">
        <v>38.99</v>
      </c>
    </row>
    <row collapsed="false" customFormat="false" customHeight="true" hidden="true" ht="13.5" outlineLevel="0" r="2010">
      <c r="A2010" s="746" t="n">
        <v>92436</v>
      </c>
      <c r="B2010" s="745" t="s">
        <v>3246</v>
      </c>
      <c r="C2010" s="745" t="s">
        <v>52</v>
      </c>
      <c r="D2010" s="747" t="n">
        <v>55.88</v>
      </c>
    </row>
    <row collapsed="false" customFormat="false" customHeight="true" hidden="true" ht="13.5" outlineLevel="0" r="2011">
      <c r="A2011" s="746" t="n">
        <v>92437</v>
      </c>
      <c r="B2011" s="745" t="s">
        <v>3247</v>
      </c>
      <c r="C2011" s="745" t="s">
        <v>52</v>
      </c>
      <c r="D2011" s="747" t="n">
        <v>50.37</v>
      </c>
    </row>
    <row collapsed="false" customFormat="false" customHeight="true" hidden="true" ht="13.5" outlineLevel="0" r="2012">
      <c r="A2012" s="746" t="n">
        <v>92438</v>
      </c>
      <c r="B2012" s="745" t="s">
        <v>3248</v>
      </c>
      <c r="C2012" s="745" t="s">
        <v>52</v>
      </c>
      <c r="D2012" s="747" t="n">
        <v>43.05</v>
      </c>
    </row>
    <row collapsed="false" customFormat="false" customHeight="true" hidden="true" ht="13.5" outlineLevel="0" r="2013">
      <c r="A2013" s="746" t="n">
        <v>92439</v>
      </c>
      <c r="B2013" s="745" t="s">
        <v>3249</v>
      </c>
      <c r="C2013" s="745" t="s">
        <v>52</v>
      </c>
      <c r="D2013" s="747" t="n">
        <v>37.67</v>
      </c>
    </row>
    <row collapsed="false" customFormat="false" customHeight="true" hidden="true" ht="13.5" outlineLevel="0" r="2014">
      <c r="A2014" s="746" t="n">
        <v>92440</v>
      </c>
      <c r="B2014" s="745" t="s">
        <v>3250</v>
      </c>
      <c r="C2014" s="745" t="s">
        <v>52</v>
      </c>
      <c r="D2014" s="747" t="n">
        <v>54.11</v>
      </c>
    </row>
    <row collapsed="false" customFormat="false" customHeight="true" hidden="true" ht="13.5" outlineLevel="0" r="2015">
      <c r="A2015" s="746" t="n">
        <v>92441</v>
      </c>
      <c r="B2015" s="745" t="s">
        <v>3251</v>
      </c>
      <c r="C2015" s="745" t="s">
        <v>52</v>
      </c>
      <c r="D2015" s="747" t="n">
        <v>48.77</v>
      </c>
    </row>
    <row collapsed="false" customFormat="false" customHeight="true" hidden="true" ht="13.5" outlineLevel="0" r="2016">
      <c r="A2016" s="746" t="n">
        <v>92442</v>
      </c>
      <c r="B2016" s="745" t="s">
        <v>3252</v>
      </c>
      <c r="C2016" s="745" t="s">
        <v>52</v>
      </c>
      <c r="D2016" s="747" t="n">
        <v>40.16</v>
      </c>
    </row>
    <row collapsed="false" customFormat="false" customHeight="true" hidden="true" ht="13.5" outlineLevel="0" r="2017">
      <c r="A2017" s="746" t="n">
        <v>92443</v>
      </c>
      <c r="B2017" s="745" t="s">
        <v>3253</v>
      </c>
      <c r="C2017" s="745" t="s">
        <v>52</v>
      </c>
      <c r="D2017" s="747" t="n">
        <v>34.96</v>
      </c>
    </row>
    <row collapsed="false" customFormat="false" customHeight="true" hidden="true" ht="13.5" outlineLevel="0" r="2018">
      <c r="A2018" s="746" t="n">
        <v>92444</v>
      </c>
      <c r="B2018" s="745" t="s">
        <v>3254</v>
      </c>
      <c r="C2018" s="745" t="s">
        <v>52</v>
      </c>
      <c r="D2018" s="747" t="n">
        <v>50.87</v>
      </c>
    </row>
    <row collapsed="false" customFormat="false" customHeight="true" hidden="true" ht="13.5" outlineLevel="0" r="2019">
      <c r="A2019" s="746" t="n">
        <v>92445</v>
      </c>
      <c r="B2019" s="745" t="s">
        <v>3255</v>
      </c>
      <c r="C2019" s="745" t="s">
        <v>52</v>
      </c>
      <c r="D2019" s="747" t="n">
        <v>45.67</v>
      </c>
    </row>
    <row collapsed="false" customFormat="false" customHeight="true" hidden="true" ht="13.5" outlineLevel="0" r="2020">
      <c r="A2020" s="746" t="n">
        <v>92446</v>
      </c>
      <c r="B2020" s="745" t="s">
        <v>3256</v>
      </c>
      <c r="C2020" s="745" t="s">
        <v>52</v>
      </c>
      <c r="D2020" s="747" t="n">
        <v>155.24</v>
      </c>
    </row>
    <row collapsed="false" customFormat="false" customHeight="true" hidden="true" ht="13.5" outlineLevel="0" r="2021">
      <c r="A2021" s="746" t="n">
        <v>92447</v>
      </c>
      <c r="B2021" s="745" t="s">
        <v>3257</v>
      </c>
      <c r="C2021" s="745" t="s">
        <v>52</v>
      </c>
      <c r="D2021" s="747" t="n">
        <v>113.67</v>
      </c>
    </row>
    <row collapsed="false" customFormat="false" customHeight="true" hidden="true" ht="13.5" outlineLevel="0" r="2022">
      <c r="A2022" s="746" t="n">
        <v>92448</v>
      </c>
      <c r="B2022" s="745" t="s">
        <v>3258</v>
      </c>
      <c r="C2022" s="745" t="s">
        <v>52</v>
      </c>
      <c r="D2022" s="747" t="n">
        <v>91.7</v>
      </c>
    </row>
    <row collapsed="false" customFormat="false" customHeight="true" hidden="true" ht="13.5" outlineLevel="0" r="2023">
      <c r="A2023" s="746" t="n">
        <v>92449</v>
      </c>
      <c r="B2023" s="745" t="s">
        <v>3259</v>
      </c>
      <c r="C2023" s="745" t="s">
        <v>52</v>
      </c>
      <c r="D2023" s="747" t="n">
        <v>169.6</v>
      </c>
    </row>
    <row collapsed="false" customFormat="false" customHeight="true" hidden="true" ht="13.5" outlineLevel="0" r="2024">
      <c r="A2024" s="746" t="n">
        <v>92450</v>
      </c>
      <c r="B2024" s="745" t="s">
        <v>3260</v>
      </c>
      <c r="C2024" s="745" t="s">
        <v>52</v>
      </c>
      <c r="D2024" s="747" t="n">
        <v>209.88</v>
      </c>
    </row>
    <row collapsed="false" customFormat="false" customHeight="true" hidden="true" ht="13.5" outlineLevel="0" r="2025">
      <c r="A2025" s="746" t="n">
        <v>92451</v>
      </c>
      <c r="B2025" s="745" t="s">
        <v>3261</v>
      </c>
      <c r="C2025" s="745" t="s">
        <v>52</v>
      </c>
      <c r="D2025" s="747" t="n">
        <v>119.45</v>
      </c>
    </row>
    <row collapsed="false" customFormat="false" customHeight="true" hidden="true" ht="13.5" outlineLevel="0" r="2026">
      <c r="A2026" s="746" t="n">
        <v>92452</v>
      </c>
      <c r="B2026" s="745" t="s">
        <v>3262</v>
      </c>
      <c r="C2026" s="745" t="s">
        <v>52</v>
      </c>
      <c r="D2026" s="747" t="n">
        <v>118.49</v>
      </c>
    </row>
    <row collapsed="false" customFormat="false" customHeight="true" hidden="true" ht="13.5" outlineLevel="0" r="2027">
      <c r="A2027" s="746" t="n">
        <v>92453</v>
      </c>
      <c r="B2027" s="745" t="s">
        <v>3263</v>
      </c>
      <c r="C2027" s="745" t="s">
        <v>52</v>
      </c>
      <c r="D2027" s="747" t="n">
        <v>144.36</v>
      </c>
    </row>
    <row collapsed="false" customFormat="false" customHeight="true" hidden="true" ht="13.5" outlineLevel="0" r="2028">
      <c r="A2028" s="746" t="n">
        <v>92454</v>
      </c>
      <c r="B2028" s="745" t="s">
        <v>3264</v>
      </c>
      <c r="C2028" s="745" t="s">
        <v>52</v>
      </c>
      <c r="D2028" s="747" t="n">
        <v>225.75</v>
      </c>
    </row>
    <row collapsed="false" customFormat="false" customHeight="true" hidden="true" ht="13.5" outlineLevel="0" r="2029">
      <c r="A2029" s="746" t="n">
        <v>92455</v>
      </c>
      <c r="B2029" s="745" t="s">
        <v>3265</v>
      </c>
      <c r="C2029" s="745" t="s">
        <v>52</v>
      </c>
      <c r="D2029" s="747" t="n">
        <v>97.49</v>
      </c>
    </row>
    <row collapsed="false" customFormat="false" customHeight="true" hidden="true" ht="13.5" outlineLevel="0" r="2030">
      <c r="A2030" s="746" t="n">
        <v>92456</v>
      </c>
      <c r="B2030" s="745" t="s">
        <v>3266</v>
      </c>
      <c r="C2030" s="745" t="s">
        <v>52</v>
      </c>
      <c r="D2030" s="747" t="n">
        <v>100.93</v>
      </c>
    </row>
    <row collapsed="false" customFormat="false" customHeight="true" hidden="true" ht="13.5" outlineLevel="0" r="2031">
      <c r="A2031" s="746" t="n">
        <v>92457</v>
      </c>
      <c r="B2031" s="745" t="s">
        <v>3267</v>
      </c>
      <c r="C2031" s="745" t="s">
        <v>52</v>
      </c>
      <c r="D2031" s="747" t="n">
        <v>125.06</v>
      </c>
    </row>
    <row collapsed="false" customFormat="false" customHeight="true" hidden="true" ht="13.5" outlineLevel="0" r="2032">
      <c r="A2032" s="746" t="n">
        <v>92458</v>
      </c>
      <c r="B2032" s="745" t="s">
        <v>3268</v>
      </c>
      <c r="C2032" s="745" t="s">
        <v>52</v>
      </c>
      <c r="D2032" s="747" t="n">
        <v>211.66</v>
      </c>
    </row>
    <row collapsed="false" customFormat="false" customHeight="true" hidden="true" ht="13.5" outlineLevel="0" r="2033">
      <c r="A2033" s="746" t="n">
        <v>92459</v>
      </c>
      <c r="B2033" s="745" t="s">
        <v>3269</v>
      </c>
      <c r="C2033" s="745" t="s">
        <v>52</v>
      </c>
      <c r="D2033" s="747" t="n">
        <v>82.51</v>
      </c>
    </row>
    <row collapsed="false" customFormat="false" customHeight="true" hidden="true" ht="13.5" outlineLevel="0" r="2034">
      <c r="A2034" s="746" t="n">
        <v>92460</v>
      </c>
      <c r="B2034" s="745" t="s">
        <v>3270</v>
      </c>
      <c r="C2034" s="745" t="s">
        <v>52</v>
      </c>
      <c r="D2034" s="747" t="n">
        <v>83.43</v>
      </c>
    </row>
    <row collapsed="false" customFormat="false" customHeight="true" hidden="true" ht="13.5" outlineLevel="0" r="2035">
      <c r="A2035" s="746" t="n">
        <v>92461</v>
      </c>
      <c r="B2035" s="745" t="s">
        <v>3271</v>
      </c>
      <c r="C2035" s="745" t="s">
        <v>52</v>
      </c>
      <c r="D2035" s="747" t="n">
        <v>114.6</v>
      </c>
    </row>
    <row collapsed="false" customFormat="false" customHeight="true" hidden="true" ht="13.5" outlineLevel="0" r="2036">
      <c r="A2036" s="746" t="n">
        <v>92462</v>
      </c>
      <c r="B2036" s="745" t="s">
        <v>3272</v>
      </c>
      <c r="C2036" s="745" t="s">
        <v>52</v>
      </c>
      <c r="D2036" s="747" t="n">
        <v>202.48</v>
      </c>
    </row>
    <row collapsed="false" customFormat="false" customHeight="true" hidden="true" ht="13.5" outlineLevel="0" r="2037">
      <c r="A2037" s="746" t="n">
        <v>92463</v>
      </c>
      <c r="B2037" s="745" t="s">
        <v>3273</v>
      </c>
      <c r="C2037" s="745" t="s">
        <v>52</v>
      </c>
      <c r="D2037" s="747" t="n">
        <v>74.27</v>
      </c>
    </row>
    <row collapsed="false" customFormat="false" customHeight="true" hidden="true" ht="13.5" outlineLevel="0" r="2038">
      <c r="A2038" s="746" t="n">
        <v>92464</v>
      </c>
      <c r="B2038" s="745" t="s">
        <v>3274</v>
      </c>
      <c r="C2038" s="745" t="s">
        <v>52</v>
      </c>
      <c r="D2038" s="747" t="n">
        <v>79.04</v>
      </c>
    </row>
    <row collapsed="false" customFormat="false" customHeight="true" hidden="true" ht="13.5" outlineLevel="0" r="2039">
      <c r="A2039" s="746" t="n">
        <v>92465</v>
      </c>
      <c r="B2039" s="745" t="s">
        <v>3275</v>
      </c>
      <c r="C2039" s="745" t="s">
        <v>52</v>
      </c>
      <c r="D2039" s="747" t="n">
        <v>90.67</v>
      </c>
    </row>
    <row collapsed="false" customFormat="false" customHeight="true" hidden="true" ht="13.5" outlineLevel="0" r="2040">
      <c r="A2040" s="746" t="n">
        <v>92466</v>
      </c>
      <c r="B2040" s="745" t="s">
        <v>3276</v>
      </c>
      <c r="C2040" s="745" t="s">
        <v>52</v>
      </c>
      <c r="D2040" s="747" t="n">
        <v>193.81</v>
      </c>
    </row>
    <row collapsed="false" customFormat="false" customHeight="true" hidden="true" ht="13.5" outlineLevel="0" r="2041">
      <c r="A2041" s="746" t="n">
        <v>92467</v>
      </c>
      <c r="B2041" s="745" t="s">
        <v>3277</v>
      </c>
      <c r="C2041" s="745" t="s">
        <v>52</v>
      </c>
      <c r="D2041" s="747" t="n">
        <v>59.44</v>
      </c>
    </row>
    <row collapsed="false" customFormat="false" customHeight="true" hidden="true" ht="13.5" outlineLevel="0" r="2042">
      <c r="A2042" s="746" t="n">
        <v>92468</v>
      </c>
      <c r="B2042" s="745" t="s">
        <v>3278</v>
      </c>
      <c r="C2042" s="745" t="s">
        <v>52</v>
      </c>
      <c r="D2042" s="747" t="n">
        <v>70.98</v>
      </c>
    </row>
    <row collapsed="false" customFormat="false" customHeight="true" hidden="true" ht="13.5" outlineLevel="0" r="2043">
      <c r="A2043" s="746" t="n">
        <v>92469</v>
      </c>
      <c r="B2043" s="745" t="s">
        <v>3279</v>
      </c>
      <c r="C2043" s="745" t="s">
        <v>52</v>
      </c>
      <c r="D2043" s="747" t="n">
        <v>82.68</v>
      </c>
    </row>
    <row collapsed="false" customFormat="false" customHeight="true" hidden="true" ht="13.5" outlineLevel="0" r="2044">
      <c r="A2044" s="746" t="n">
        <v>92470</v>
      </c>
      <c r="B2044" s="745" t="s">
        <v>3280</v>
      </c>
      <c r="C2044" s="745" t="s">
        <v>52</v>
      </c>
      <c r="D2044" s="747" t="n">
        <v>188.73</v>
      </c>
    </row>
    <row collapsed="false" customFormat="false" customHeight="true" hidden="true" ht="13.5" outlineLevel="0" r="2045">
      <c r="A2045" s="746" t="n">
        <v>92471</v>
      </c>
      <c r="B2045" s="745" t="s">
        <v>3281</v>
      </c>
      <c r="C2045" s="745" t="s">
        <v>52</v>
      </c>
      <c r="D2045" s="747" t="n">
        <v>54.26</v>
      </c>
    </row>
    <row collapsed="false" customFormat="false" customHeight="true" hidden="true" ht="13.5" outlineLevel="0" r="2046">
      <c r="A2046" s="746" t="n">
        <v>92472</v>
      </c>
      <c r="B2046" s="745" t="s">
        <v>3282</v>
      </c>
      <c r="C2046" s="745" t="s">
        <v>52</v>
      </c>
      <c r="D2046" s="747" t="n">
        <v>66.71</v>
      </c>
    </row>
    <row collapsed="false" customFormat="false" customHeight="true" hidden="true" ht="13.5" outlineLevel="0" r="2047">
      <c r="A2047" s="746" t="n">
        <v>92473</v>
      </c>
      <c r="B2047" s="745" t="s">
        <v>3283</v>
      </c>
      <c r="C2047" s="745" t="s">
        <v>52</v>
      </c>
      <c r="D2047" s="747" t="n">
        <v>76.1</v>
      </c>
    </row>
    <row collapsed="false" customFormat="false" customHeight="true" hidden="true" ht="13.5" outlineLevel="0" r="2048">
      <c r="A2048" s="746" t="n">
        <v>92474</v>
      </c>
      <c r="B2048" s="745" t="s">
        <v>3284</v>
      </c>
      <c r="C2048" s="745" t="s">
        <v>52</v>
      </c>
      <c r="D2048" s="747" t="n">
        <v>184.28</v>
      </c>
    </row>
    <row collapsed="false" customFormat="false" customHeight="true" hidden="true" ht="13.5" outlineLevel="0" r="2049">
      <c r="A2049" s="746" t="n">
        <v>92475</v>
      </c>
      <c r="B2049" s="745" t="s">
        <v>3285</v>
      </c>
      <c r="C2049" s="745" t="s">
        <v>52</v>
      </c>
      <c r="D2049" s="747" t="n">
        <v>49.99</v>
      </c>
    </row>
    <row collapsed="false" customFormat="false" customHeight="true" hidden="true" ht="13.5" outlineLevel="0" r="2050">
      <c r="A2050" s="746" t="n">
        <v>92476</v>
      </c>
      <c r="B2050" s="745" t="s">
        <v>3286</v>
      </c>
      <c r="C2050" s="745" t="s">
        <v>52</v>
      </c>
      <c r="D2050" s="747" t="n">
        <v>63.01</v>
      </c>
    </row>
    <row collapsed="false" customFormat="false" customHeight="true" hidden="true" ht="13.5" outlineLevel="0" r="2051">
      <c r="A2051" s="746" t="n">
        <v>92477</v>
      </c>
      <c r="B2051" s="745" t="s">
        <v>3287</v>
      </c>
      <c r="C2051" s="745" t="s">
        <v>52</v>
      </c>
      <c r="D2051" s="747" t="n">
        <v>62.4</v>
      </c>
    </row>
    <row collapsed="false" customFormat="false" customHeight="true" hidden="true" ht="13.5" outlineLevel="0" r="2052">
      <c r="A2052" s="746" t="n">
        <v>92478</v>
      </c>
      <c r="B2052" s="745" t="s">
        <v>3288</v>
      </c>
      <c r="C2052" s="745" t="s">
        <v>52</v>
      </c>
      <c r="D2052" s="747" t="n">
        <v>175.7</v>
      </c>
    </row>
    <row collapsed="false" customFormat="false" customHeight="true" hidden="true" ht="13.5" outlineLevel="0" r="2053">
      <c r="A2053" s="746" t="n">
        <v>92479</v>
      </c>
      <c r="B2053" s="745" t="s">
        <v>3289</v>
      </c>
      <c r="C2053" s="745" t="s">
        <v>52</v>
      </c>
      <c r="D2053" s="747" t="n">
        <v>41.08</v>
      </c>
    </row>
    <row collapsed="false" customFormat="false" customHeight="true" hidden="true" ht="13.5" outlineLevel="0" r="2054">
      <c r="A2054" s="746" t="n">
        <v>92480</v>
      </c>
      <c r="B2054" s="745" t="s">
        <v>3290</v>
      </c>
      <c r="C2054" s="745" t="s">
        <v>52</v>
      </c>
      <c r="D2054" s="747" t="n">
        <v>55.81</v>
      </c>
    </row>
    <row collapsed="false" customFormat="false" customHeight="true" hidden="true" ht="13.5" outlineLevel="0" r="2055">
      <c r="A2055" s="746" t="n">
        <v>92481</v>
      </c>
      <c r="B2055" s="745" t="s">
        <v>3291</v>
      </c>
      <c r="C2055" s="745" t="s">
        <v>52</v>
      </c>
      <c r="D2055" s="747" t="n">
        <v>203.48</v>
      </c>
    </row>
    <row collapsed="false" customFormat="false" customHeight="true" hidden="true" ht="13.5" outlineLevel="0" r="2056">
      <c r="A2056" s="746" t="n">
        <v>92482</v>
      </c>
      <c r="B2056" s="745" t="s">
        <v>3292</v>
      </c>
      <c r="C2056" s="745" t="s">
        <v>52</v>
      </c>
      <c r="D2056" s="747" t="n">
        <v>190.63</v>
      </c>
    </row>
    <row collapsed="false" customFormat="false" customHeight="true" hidden="true" ht="13.5" outlineLevel="0" r="2057">
      <c r="A2057" s="746" t="n">
        <v>92483</v>
      </c>
      <c r="B2057" s="745" t="s">
        <v>3293</v>
      </c>
      <c r="C2057" s="745" t="s">
        <v>52</v>
      </c>
      <c r="D2057" s="747" t="n">
        <v>158.7</v>
      </c>
    </row>
    <row collapsed="false" customFormat="false" customHeight="true" hidden="true" ht="13.5" outlineLevel="0" r="2058">
      <c r="A2058" s="746" t="n">
        <v>92484</v>
      </c>
      <c r="B2058" s="745" t="s">
        <v>3294</v>
      </c>
      <c r="C2058" s="745" t="s">
        <v>52</v>
      </c>
      <c r="D2058" s="747" t="n">
        <v>147.35</v>
      </c>
    </row>
    <row collapsed="false" customFormat="false" customHeight="true" hidden="true" ht="13.5" outlineLevel="0" r="2059">
      <c r="A2059" s="746" t="n">
        <v>92485</v>
      </c>
      <c r="B2059" s="745" t="s">
        <v>3295</v>
      </c>
      <c r="C2059" s="745" t="s">
        <v>52</v>
      </c>
      <c r="D2059" s="747" t="n">
        <v>115.42</v>
      </c>
    </row>
    <row collapsed="false" customFormat="false" customHeight="true" hidden="true" ht="13.5" outlineLevel="0" r="2060">
      <c r="A2060" s="746" t="n">
        <v>92486</v>
      </c>
      <c r="B2060" s="745" t="s">
        <v>3296</v>
      </c>
      <c r="C2060" s="745" t="s">
        <v>52</v>
      </c>
      <c r="D2060" s="747" t="n">
        <v>106.7</v>
      </c>
    </row>
    <row collapsed="false" customFormat="false" customHeight="true" hidden="true" ht="13.5" outlineLevel="0" r="2061">
      <c r="A2061" s="746" t="n">
        <v>92487</v>
      </c>
      <c r="B2061" s="745" t="s">
        <v>3297</v>
      </c>
      <c r="C2061" s="745" t="s">
        <v>52</v>
      </c>
      <c r="D2061" s="747" t="n">
        <v>79.31</v>
      </c>
    </row>
    <row collapsed="false" customFormat="false" customHeight="true" hidden="true" ht="13.5" outlineLevel="0" r="2062">
      <c r="A2062" s="746" t="n">
        <v>92488</v>
      </c>
      <c r="B2062" s="745" t="s">
        <v>3298</v>
      </c>
      <c r="C2062" s="745" t="s">
        <v>52</v>
      </c>
      <c r="D2062" s="747" t="n">
        <v>76.31</v>
      </c>
    </row>
    <row collapsed="false" customFormat="false" customHeight="true" hidden="true" ht="13.5" outlineLevel="0" r="2063">
      <c r="A2063" s="746" t="n">
        <v>92489</v>
      </c>
      <c r="B2063" s="745" t="s">
        <v>3299</v>
      </c>
      <c r="C2063" s="745" t="s">
        <v>52</v>
      </c>
      <c r="D2063" s="747" t="n">
        <v>46.12</v>
      </c>
    </row>
    <row collapsed="false" customFormat="false" customHeight="true" hidden="true" ht="13.5" outlineLevel="0" r="2064">
      <c r="A2064" s="746" t="n">
        <v>92490</v>
      </c>
      <c r="B2064" s="745" t="s">
        <v>3300</v>
      </c>
      <c r="C2064" s="745" t="s">
        <v>52</v>
      </c>
      <c r="D2064" s="747" t="n">
        <v>43.38</v>
      </c>
    </row>
    <row collapsed="false" customFormat="false" customHeight="true" hidden="true" ht="13.5" outlineLevel="0" r="2065">
      <c r="A2065" s="746" t="n">
        <v>92491</v>
      </c>
      <c r="B2065" s="745" t="s">
        <v>3301</v>
      </c>
      <c r="C2065" s="745" t="s">
        <v>52</v>
      </c>
      <c r="D2065" s="747" t="n">
        <v>76.51</v>
      </c>
    </row>
    <row collapsed="false" customFormat="false" customHeight="true" hidden="true" ht="13.5" outlineLevel="0" r="2066">
      <c r="A2066" s="746" t="n">
        <v>92492</v>
      </c>
      <c r="B2066" s="745" t="s">
        <v>3302</v>
      </c>
      <c r="C2066" s="745" t="s">
        <v>52</v>
      </c>
      <c r="D2066" s="747" t="n">
        <v>73.63</v>
      </c>
    </row>
    <row collapsed="false" customFormat="false" customHeight="true" hidden="true" ht="13.5" outlineLevel="0" r="2067">
      <c r="A2067" s="746" t="n">
        <v>92493</v>
      </c>
      <c r="B2067" s="745" t="s">
        <v>3303</v>
      </c>
      <c r="C2067" s="745" t="s">
        <v>52</v>
      </c>
      <c r="D2067" s="747" t="n">
        <v>41.42</v>
      </c>
    </row>
    <row collapsed="false" customFormat="false" customHeight="true" hidden="true" ht="13.5" outlineLevel="0" r="2068">
      <c r="A2068" s="746" t="n">
        <v>92494</v>
      </c>
      <c r="B2068" s="745" t="s">
        <v>3304</v>
      </c>
      <c r="C2068" s="745" t="s">
        <v>52</v>
      </c>
      <c r="D2068" s="747" t="n">
        <v>41.15</v>
      </c>
    </row>
    <row collapsed="false" customFormat="false" customHeight="true" hidden="true" ht="13.5" outlineLevel="0" r="2069">
      <c r="A2069" s="746" t="n">
        <v>92495</v>
      </c>
      <c r="B2069" s="745" t="s">
        <v>3305</v>
      </c>
      <c r="C2069" s="745" t="s">
        <v>52</v>
      </c>
      <c r="D2069" s="747" t="n">
        <v>74.59</v>
      </c>
    </row>
    <row collapsed="false" customFormat="false" customHeight="true" hidden="true" ht="13.5" outlineLevel="0" r="2070">
      <c r="A2070" s="746" t="n">
        <v>92496</v>
      </c>
      <c r="B2070" s="745" t="s">
        <v>3306</v>
      </c>
      <c r="C2070" s="745" t="s">
        <v>52</v>
      </c>
      <c r="D2070" s="747" t="n">
        <v>71.83</v>
      </c>
    </row>
    <row collapsed="false" customFormat="false" customHeight="true" hidden="true" ht="13.5" outlineLevel="0" r="2071">
      <c r="A2071" s="746" t="n">
        <v>92497</v>
      </c>
      <c r="B2071" s="745" t="s">
        <v>3307</v>
      </c>
      <c r="C2071" s="745" t="s">
        <v>52</v>
      </c>
      <c r="D2071" s="747" t="n">
        <v>42.21</v>
      </c>
    </row>
    <row collapsed="false" customFormat="false" customHeight="true" hidden="true" ht="13.5" outlineLevel="0" r="2072">
      <c r="A2072" s="746" t="n">
        <v>92498</v>
      </c>
      <c r="B2072" s="745" t="s">
        <v>3308</v>
      </c>
      <c r="C2072" s="745" t="s">
        <v>52</v>
      </c>
      <c r="D2072" s="747" t="n">
        <v>39.65</v>
      </c>
    </row>
    <row collapsed="false" customFormat="false" customHeight="true" hidden="true" ht="13.5" outlineLevel="0" r="2073">
      <c r="A2073" s="746" t="n">
        <v>92499</v>
      </c>
      <c r="B2073" s="745" t="s">
        <v>3309</v>
      </c>
      <c r="C2073" s="745" t="s">
        <v>52</v>
      </c>
      <c r="D2073" s="747" t="n">
        <v>73.43</v>
      </c>
    </row>
    <row collapsed="false" customFormat="false" customHeight="true" hidden="true" ht="13.5" outlineLevel="0" r="2074">
      <c r="A2074" s="746" t="n">
        <v>92500</v>
      </c>
      <c r="B2074" s="745" t="s">
        <v>3310</v>
      </c>
      <c r="C2074" s="745" t="s">
        <v>52</v>
      </c>
      <c r="D2074" s="747" t="n">
        <v>70.74</v>
      </c>
    </row>
    <row collapsed="false" customFormat="false" customHeight="true" hidden="true" ht="13.5" outlineLevel="0" r="2075">
      <c r="A2075" s="746" t="n">
        <v>92501</v>
      </c>
      <c r="B2075" s="745" t="s">
        <v>3311</v>
      </c>
      <c r="C2075" s="745" t="s">
        <v>52</v>
      </c>
      <c r="D2075" s="747" t="n">
        <v>41.26</v>
      </c>
    </row>
    <row collapsed="false" customFormat="false" customHeight="true" hidden="true" ht="13.5" outlineLevel="0" r="2076">
      <c r="A2076" s="746" t="n">
        <v>92502</v>
      </c>
      <c r="B2076" s="745" t="s">
        <v>3312</v>
      </c>
      <c r="C2076" s="745" t="s">
        <v>52</v>
      </c>
      <c r="D2076" s="747" t="n">
        <v>38.76</v>
      </c>
    </row>
    <row collapsed="false" customFormat="false" customHeight="true" hidden="true" ht="13.5" outlineLevel="0" r="2077">
      <c r="A2077" s="746" t="n">
        <v>92503</v>
      </c>
      <c r="B2077" s="745" t="s">
        <v>3313</v>
      </c>
      <c r="C2077" s="745" t="s">
        <v>52</v>
      </c>
      <c r="D2077" s="747" t="n">
        <v>71.59</v>
      </c>
    </row>
    <row collapsed="false" customFormat="false" customHeight="true" hidden="true" ht="13.5" outlineLevel="0" r="2078">
      <c r="A2078" s="746" t="n">
        <v>92504</v>
      </c>
      <c r="B2078" s="745" t="s">
        <v>3314</v>
      </c>
      <c r="C2078" s="745" t="s">
        <v>52</v>
      </c>
      <c r="D2078" s="747" t="n">
        <v>45.45</v>
      </c>
    </row>
    <row collapsed="false" customFormat="false" customHeight="true" hidden="true" ht="13.5" outlineLevel="0" r="2079">
      <c r="A2079" s="746" t="n">
        <v>92505</v>
      </c>
      <c r="B2079" s="745" t="s">
        <v>3315</v>
      </c>
      <c r="C2079" s="745" t="s">
        <v>52</v>
      </c>
      <c r="D2079" s="747" t="n">
        <v>39.74</v>
      </c>
    </row>
    <row collapsed="false" customFormat="false" customHeight="true" hidden="true" ht="13.5" outlineLevel="0" r="2080">
      <c r="A2080" s="746" t="n">
        <v>92506</v>
      </c>
      <c r="B2080" s="745" t="s">
        <v>3316</v>
      </c>
      <c r="C2080" s="745" t="s">
        <v>52</v>
      </c>
      <c r="D2080" s="747" t="n">
        <v>37.33</v>
      </c>
    </row>
    <row collapsed="false" customFormat="false" customHeight="true" hidden="true" ht="13.5" outlineLevel="0" r="2081">
      <c r="A2081" s="746" t="n">
        <v>92507</v>
      </c>
      <c r="B2081" s="745" t="s">
        <v>3317</v>
      </c>
      <c r="C2081" s="745" t="s">
        <v>52</v>
      </c>
      <c r="D2081" s="747" t="n">
        <v>71.23</v>
      </c>
    </row>
    <row collapsed="false" customFormat="false" customHeight="true" hidden="true" ht="13.5" outlineLevel="0" r="2082">
      <c r="A2082" s="746" t="n">
        <v>92508</v>
      </c>
      <c r="B2082" s="745" t="s">
        <v>3318</v>
      </c>
      <c r="C2082" s="745" t="s">
        <v>52</v>
      </c>
      <c r="D2082" s="747" t="n">
        <v>68.83</v>
      </c>
    </row>
    <row collapsed="false" customFormat="false" customHeight="true" hidden="true" ht="13.5" outlineLevel="0" r="2083">
      <c r="A2083" s="746" t="n">
        <v>92509</v>
      </c>
      <c r="B2083" s="745" t="s">
        <v>3319</v>
      </c>
      <c r="C2083" s="745" t="s">
        <v>52</v>
      </c>
      <c r="D2083" s="747" t="n">
        <v>40.8</v>
      </c>
    </row>
    <row collapsed="false" customFormat="false" customHeight="true" hidden="true" ht="13.5" outlineLevel="0" r="2084">
      <c r="A2084" s="746" t="n">
        <v>92510</v>
      </c>
      <c r="B2084" s="745" t="s">
        <v>3320</v>
      </c>
      <c r="C2084" s="745" t="s">
        <v>52</v>
      </c>
      <c r="D2084" s="747" t="n">
        <v>38.59</v>
      </c>
    </row>
    <row collapsed="false" customFormat="false" customHeight="true" hidden="true" ht="13.5" outlineLevel="0" r="2085">
      <c r="A2085" s="746" t="n">
        <v>92511</v>
      </c>
      <c r="B2085" s="745" t="s">
        <v>3321</v>
      </c>
      <c r="C2085" s="745" t="s">
        <v>52</v>
      </c>
      <c r="D2085" s="747" t="n">
        <v>64.53</v>
      </c>
    </row>
    <row collapsed="false" customFormat="false" customHeight="true" hidden="true" ht="13.5" outlineLevel="0" r="2086">
      <c r="A2086" s="746" t="n">
        <v>92512</v>
      </c>
      <c r="B2086" s="745" t="s">
        <v>3322</v>
      </c>
      <c r="C2086" s="745" t="s">
        <v>52</v>
      </c>
      <c r="D2086" s="747" t="n">
        <v>62.68</v>
      </c>
    </row>
    <row collapsed="false" customFormat="false" customHeight="true" hidden="true" ht="13.5" outlineLevel="0" r="2087">
      <c r="A2087" s="746" t="n">
        <v>92513</v>
      </c>
      <c r="B2087" s="745" t="s">
        <v>3323</v>
      </c>
      <c r="C2087" s="745" t="s">
        <v>52</v>
      </c>
      <c r="D2087" s="747" t="n">
        <v>30.29</v>
      </c>
    </row>
    <row collapsed="false" customFormat="false" customHeight="true" hidden="true" ht="13.5" outlineLevel="0" r="2088">
      <c r="A2088" s="746" t="n">
        <v>92514</v>
      </c>
      <c r="B2088" s="745" t="s">
        <v>3324</v>
      </c>
      <c r="C2088" s="745" t="s">
        <v>52</v>
      </c>
      <c r="D2088" s="747" t="n">
        <v>28.58</v>
      </c>
    </row>
    <row collapsed="false" customFormat="false" customHeight="true" hidden="true" ht="13.5" outlineLevel="0" r="2089">
      <c r="A2089" s="746" t="n">
        <v>92515</v>
      </c>
      <c r="B2089" s="745" t="s">
        <v>3325</v>
      </c>
      <c r="C2089" s="745" t="s">
        <v>52</v>
      </c>
      <c r="D2089" s="747" t="n">
        <v>58.18</v>
      </c>
    </row>
    <row collapsed="false" customFormat="false" customHeight="true" hidden="true" ht="13.5" outlineLevel="0" r="2090">
      <c r="A2090" s="746" t="n">
        <v>92516</v>
      </c>
      <c r="B2090" s="745" t="s">
        <v>3326</v>
      </c>
      <c r="C2090" s="745" t="s">
        <v>52</v>
      </c>
      <c r="D2090" s="747" t="n">
        <v>56.6</v>
      </c>
    </row>
    <row collapsed="false" customFormat="false" customHeight="true" hidden="true" ht="13.5" outlineLevel="0" r="2091">
      <c r="A2091" s="746" t="n">
        <v>92517</v>
      </c>
      <c r="B2091" s="745" t="s">
        <v>3327</v>
      </c>
      <c r="C2091" s="745" t="s">
        <v>52</v>
      </c>
      <c r="D2091" s="747" t="n">
        <v>25.39</v>
      </c>
    </row>
    <row collapsed="false" customFormat="false" customHeight="true" hidden="true" ht="13.5" outlineLevel="0" r="2092">
      <c r="A2092" s="746" t="n">
        <v>92518</v>
      </c>
      <c r="B2092" s="745" t="s">
        <v>3328</v>
      </c>
      <c r="C2092" s="745" t="s">
        <v>52</v>
      </c>
      <c r="D2092" s="747" t="n">
        <v>23.9</v>
      </c>
    </row>
    <row collapsed="false" customFormat="false" customHeight="true" hidden="true" ht="13.5" outlineLevel="0" r="2093">
      <c r="A2093" s="746" t="n">
        <v>92519</v>
      </c>
      <c r="B2093" s="745" t="s">
        <v>3329</v>
      </c>
      <c r="C2093" s="745" t="s">
        <v>52</v>
      </c>
      <c r="D2093" s="747" t="n">
        <v>54.96</v>
      </c>
    </row>
    <row collapsed="false" customFormat="false" customHeight="true" hidden="true" ht="13.5" outlineLevel="0" r="2094">
      <c r="A2094" s="746" t="n">
        <v>92520</v>
      </c>
      <c r="B2094" s="745" t="s">
        <v>3330</v>
      </c>
      <c r="C2094" s="745" t="s">
        <v>52</v>
      </c>
      <c r="D2094" s="747" t="n">
        <v>53.48</v>
      </c>
    </row>
    <row collapsed="false" customFormat="false" customHeight="true" hidden="true" ht="13.5" outlineLevel="0" r="2095">
      <c r="A2095" s="746" t="n">
        <v>92521</v>
      </c>
      <c r="B2095" s="745" t="s">
        <v>3331</v>
      </c>
      <c r="C2095" s="745" t="s">
        <v>52</v>
      </c>
      <c r="D2095" s="747" t="n">
        <v>22.86</v>
      </c>
    </row>
    <row collapsed="false" customFormat="false" customHeight="true" hidden="true" ht="13.5" outlineLevel="0" r="2096">
      <c r="A2096" s="746" t="n">
        <v>92522</v>
      </c>
      <c r="B2096" s="745" t="s">
        <v>3332</v>
      </c>
      <c r="C2096" s="745" t="s">
        <v>52</v>
      </c>
      <c r="D2096" s="747" t="n">
        <v>21.49</v>
      </c>
    </row>
    <row collapsed="false" customFormat="false" customHeight="true" hidden="true" ht="13.5" outlineLevel="0" r="2097">
      <c r="A2097" s="746" t="n">
        <v>92523</v>
      </c>
      <c r="B2097" s="745" t="s">
        <v>3333</v>
      </c>
      <c r="C2097" s="745" t="s">
        <v>52</v>
      </c>
      <c r="D2097" s="747" t="n">
        <v>52.87</v>
      </c>
    </row>
    <row collapsed="false" customFormat="false" customHeight="true" hidden="true" ht="13.5" outlineLevel="0" r="2098">
      <c r="A2098" s="746" t="n">
        <v>92524</v>
      </c>
      <c r="B2098" s="745" t="s">
        <v>3334</v>
      </c>
      <c r="C2098" s="745" t="s">
        <v>52</v>
      </c>
      <c r="D2098" s="747" t="n">
        <v>51.47</v>
      </c>
    </row>
    <row collapsed="false" customFormat="false" customHeight="true" hidden="true" ht="13.5" outlineLevel="0" r="2099">
      <c r="A2099" s="746" t="n">
        <v>92525</v>
      </c>
      <c r="B2099" s="745" t="s">
        <v>3335</v>
      </c>
      <c r="C2099" s="745" t="s">
        <v>52</v>
      </c>
      <c r="D2099" s="747" t="n">
        <v>21.22</v>
      </c>
    </row>
    <row collapsed="false" customFormat="false" customHeight="true" hidden="true" ht="13.5" outlineLevel="0" r="2100">
      <c r="A2100" s="746" t="n">
        <v>92526</v>
      </c>
      <c r="B2100" s="745" t="s">
        <v>3336</v>
      </c>
      <c r="C2100" s="745" t="s">
        <v>52</v>
      </c>
      <c r="D2100" s="747" t="n">
        <v>19.9</v>
      </c>
    </row>
    <row collapsed="false" customFormat="false" customHeight="true" hidden="true" ht="13.5" outlineLevel="0" r="2101">
      <c r="A2101" s="746" t="n">
        <v>92527</v>
      </c>
      <c r="B2101" s="745" t="s">
        <v>3337</v>
      </c>
      <c r="C2101" s="745" t="s">
        <v>52</v>
      </c>
      <c r="D2101" s="747" t="n">
        <v>51.69</v>
      </c>
    </row>
    <row collapsed="false" customFormat="false" customHeight="true" hidden="true" ht="13.5" outlineLevel="0" r="2102">
      <c r="A2102" s="746" t="n">
        <v>92528</v>
      </c>
      <c r="B2102" s="745" t="s">
        <v>3338</v>
      </c>
      <c r="C2102" s="745" t="s">
        <v>52</v>
      </c>
      <c r="D2102" s="747" t="n">
        <v>50.34</v>
      </c>
    </row>
    <row collapsed="false" customFormat="false" customHeight="true" hidden="true" ht="13.5" outlineLevel="0" r="2103">
      <c r="A2103" s="746" t="n">
        <v>92529</v>
      </c>
      <c r="B2103" s="745" t="s">
        <v>3339</v>
      </c>
      <c r="C2103" s="745" t="s">
        <v>52</v>
      </c>
      <c r="D2103" s="747" t="n">
        <v>20.3</v>
      </c>
    </row>
    <row collapsed="false" customFormat="false" customHeight="true" hidden="true" ht="13.5" outlineLevel="0" r="2104">
      <c r="A2104" s="746" t="n">
        <v>92530</v>
      </c>
      <c r="B2104" s="745" t="s">
        <v>3340</v>
      </c>
      <c r="C2104" s="745" t="s">
        <v>52</v>
      </c>
      <c r="D2104" s="747" t="n">
        <v>19.01</v>
      </c>
    </row>
    <row collapsed="false" customFormat="false" customHeight="true" hidden="true" ht="13.5" outlineLevel="0" r="2105">
      <c r="A2105" s="746" t="n">
        <v>92531</v>
      </c>
      <c r="B2105" s="745" t="s">
        <v>3341</v>
      </c>
      <c r="C2105" s="745" t="s">
        <v>52</v>
      </c>
      <c r="D2105" s="747" t="n">
        <v>50.8</v>
      </c>
    </row>
    <row collapsed="false" customFormat="false" customHeight="true" hidden="true" ht="13.5" outlineLevel="0" r="2106">
      <c r="A2106" s="746" t="n">
        <v>92532</v>
      </c>
      <c r="B2106" s="745" t="s">
        <v>3342</v>
      </c>
      <c r="C2106" s="745" t="s">
        <v>52</v>
      </c>
      <c r="D2106" s="747" t="n">
        <v>49.47</v>
      </c>
    </row>
    <row collapsed="false" customFormat="false" customHeight="true" hidden="true" ht="13.5" outlineLevel="0" r="2107">
      <c r="A2107" s="746" t="n">
        <v>92533</v>
      </c>
      <c r="B2107" s="745" t="s">
        <v>3343</v>
      </c>
      <c r="C2107" s="745" t="s">
        <v>52</v>
      </c>
      <c r="D2107" s="747" t="n">
        <v>19.62</v>
      </c>
    </row>
    <row collapsed="false" customFormat="false" customHeight="true" hidden="true" ht="13.5" outlineLevel="0" r="2108">
      <c r="A2108" s="746" t="n">
        <v>92534</v>
      </c>
      <c r="B2108" s="745" t="s">
        <v>3344</v>
      </c>
      <c r="C2108" s="745" t="s">
        <v>52</v>
      </c>
      <c r="D2108" s="747" t="n">
        <v>18.4</v>
      </c>
    </row>
    <row collapsed="false" customFormat="false" customHeight="true" hidden="true" ht="13.5" outlineLevel="0" r="2109">
      <c r="A2109" s="746" t="n">
        <v>92535</v>
      </c>
      <c r="B2109" s="745" t="s">
        <v>3345</v>
      </c>
      <c r="C2109" s="745" t="s">
        <v>52</v>
      </c>
      <c r="D2109" s="747" t="n">
        <v>49.29</v>
      </c>
    </row>
    <row collapsed="false" customFormat="false" customHeight="true" hidden="true" ht="13.5" outlineLevel="0" r="2110">
      <c r="A2110" s="746" t="n">
        <v>92536</v>
      </c>
      <c r="B2110" s="745" t="s">
        <v>3346</v>
      </c>
      <c r="C2110" s="745" t="s">
        <v>52</v>
      </c>
      <c r="D2110" s="747" t="n">
        <v>48.01</v>
      </c>
    </row>
    <row collapsed="false" customFormat="false" customHeight="true" hidden="true" ht="13.5" outlineLevel="0" r="2111">
      <c r="A2111" s="746" t="n">
        <v>92537</v>
      </c>
      <c r="B2111" s="745" t="s">
        <v>3347</v>
      </c>
      <c r="C2111" s="745" t="s">
        <v>52</v>
      </c>
      <c r="D2111" s="747" t="n">
        <v>18.37</v>
      </c>
    </row>
    <row collapsed="false" customFormat="false" customHeight="true" hidden="true" ht="13.5" outlineLevel="0" r="2112">
      <c r="A2112" s="746" t="n">
        <v>92538</v>
      </c>
      <c r="B2112" s="745" t="s">
        <v>3348</v>
      </c>
      <c r="C2112" s="745" t="s">
        <v>52</v>
      </c>
      <c r="D2112" s="747" t="n">
        <v>17.18</v>
      </c>
    </row>
    <row collapsed="false" customFormat="false" customHeight="true" hidden="true" ht="13.5" outlineLevel="0" r="2113">
      <c r="A2113" s="746" t="n">
        <v>95934</v>
      </c>
      <c r="B2113" s="745" t="s">
        <v>3349</v>
      </c>
      <c r="C2113" s="745" t="s">
        <v>52</v>
      </c>
      <c r="D2113" s="747" t="n">
        <v>103.58</v>
      </c>
    </row>
    <row collapsed="false" customFormat="false" customHeight="true" hidden="true" ht="13.5" outlineLevel="0" r="2114">
      <c r="A2114" s="746" t="n">
        <v>95935</v>
      </c>
      <c r="B2114" s="745" t="s">
        <v>3350</v>
      </c>
      <c r="C2114" s="745" t="s">
        <v>52</v>
      </c>
      <c r="D2114" s="747" t="n">
        <v>96.56</v>
      </c>
    </row>
    <row collapsed="false" customFormat="false" customHeight="true" hidden="true" ht="13.5" outlineLevel="0" r="2115">
      <c r="A2115" s="746" t="n">
        <v>95936</v>
      </c>
      <c r="B2115" s="745" t="s">
        <v>3351</v>
      </c>
      <c r="C2115" s="745" t="s">
        <v>52</v>
      </c>
      <c r="D2115" s="747" t="n">
        <v>110.04</v>
      </c>
    </row>
    <row collapsed="false" customFormat="false" customHeight="true" hidden="true" ht="13.5" outlineLevel="0" r="2116">
      <c r="A2116" s="746" t="n">
        <v>95937</v>
      </c>
      <c r="B2116" s="745" t="s">
        <v>3352</v>
      </c>
      <c r="C2116" s="745" t="s">
        <v>52</v>
      </c>
      <c r="D2116" s="747" t="n">
        <v>279</v>
      </c>
    </row>
    <row collapsed="false" customFormat="false" customHeight="true" hidden="true" ht="13.5" outlineLevel="0" r="2117">
      <c r="A2117" s="746" t="n">
        <v>95938</v>
      </c>
      <c r="B2117" s="745" t="s">
        <v>3353</v>
      </c>
      <c r="C2117" s="745" t="s">
        <v>52</v>
      </c>
      <c r="D2117" s="747" t="n">
        <v>230.26</v>
      </c>
    </row>
    <row collapsed="false" customFormat="false" customHeight="true" hidden="true" ht="13.5" outlineLevel="0" r="2118">
      <c r="A2118" s="746" t="n">
        <v>95939</v>
      </c>
      <c r="B2118" s="745" t="s">
        <v>3354</v>
      </c>
      <c r="C2118" s="745" t="s">
        <v>52</v>
      </c>
      <c r="D2118" s="747" t="n">
        <v>165.34</v>
      </c>
    </row>
    <row collapsed="false" customFormat="false" customHeight="true" hidden="true" ht="13.5" outlineLevel="0" r="2119">
      <c r="A2119" s="746" t="n">
        <v>95940</v>
      </c>
      <c r="B2119" s="745" t="s">
        <v>3355</v>
      </c>
      <c r="C2119" s="745" t="s">
        <v>52</v>
      </c>
      <c r="D2119" s="747" t="n">
        <v>129.63</v>
      </c>
    </row>
    <row collapsed="false" customFormat="false" customHeight="true" hidden="true" ht="13.5" outlineLevel="0" r="2120">
      <c r="A2120" s="746" t="n">
        <v>95941</v>
      </c>
      <c r="B2120" s="745" t="s">
        <v>3356</v>
      </c>
      <c r="C2120" s="745" t="s">
        <v>52</v>
      </c>
      <c r="D2120" s="747" t="n">
        <v>115.67</v>
      </c>
    </row>
    <row collapsed="false" customFormat="false" customHeight="true" hidden="true" ht="13.5" outlineLevel="0" r="2121">
      <c r="A2121" s="746" t="n">
        <v>95942</v>
      </c>
      <c r="B2121" s="745" t="s">
        <v>3357</v>
      </c>
      <c r="C2121" s="745" t="s">
        <v>52</v>
      </c>
      <c r="D2121" s="747" t="n">
        <v>107.03</v>
      </c>
    </row>
    <row collapsed="false" customFormat="false" customHeight="true" hidden="true" ht="13.5" outlineLevel="0" r="2122">
      <c r="A2122" s="746" t="n">
        <v>96252</v>
      </c>
      <c r="B2122" s="745" t="s">
        <v>3358</v>
      </c>
      <c r="C2122" s="745" t="s">
        <v>52</v>
      </c>
      <c r="D2122" s="747" t="n">
        <v>160.19</v>
      </c>
    </row>
    <row collapsed="false" customFormat="false" customHeight="true" hidden="true" ht="13.5" outlineLevel="0" r="2123">
      <c r="A2123" s="746" t="n">
        <v>96257</v>
      </c>
      <c r="B2123" s="745" t="s">
        <v>3359</v>
      </c>
      <c r="C2123" s="745" t="s">
        <v>52</v>
      </c>
      <c r="D2123" s="747" t="n">
        <v>146</v>
      </c>
    </row>
    <row collapsed="false" customFormat="false" customHeight="true" hidden="true" ht="13.5" outlineLevel="0" r="2124">
      <c r="A2124" s="746" t="n">
        <v>96258</v>
      </c>
      <c r="B2124" s="745" t="s">
        <v>3360</v>
      </c>
      <c r="C2124" s="745" t="s">
        <v>52</v>
      </c>
      <c r="D2124" s="747" t="n">
        <v>135.67</v>
      </c>
    </row>
    <row collapsed="false" customFormat="false" customHeight="true" hidden="true" ht="13.5" outlineLevel="0" r="2125">
      <c r="A2125" s="746" t="n">
        <v>96259</v>
      </c>
      <c r="B2125" s="745" t="s">
        <v>3361</v>
      </c>
      <c r="C2125" s="745" t="s">
        <v>52</v>
      </c>
      <c r="D2125" s="747" t="n">
        <v>167.72</v>
      </c>
    </row>
    <row collapsed="false" customFormat="false" customHeight="true" hidden="true" ht="13.5" outlineLevel="0" r="2126">
      <c r="A2126" s="746" t="n">
        <v>96529</v>
      </c>
      <c r="B2126" s="745" t="s">
        <v>3362</v>
      </c>
      <c r="C2126" s="745" t="s">
        <v>52</v>
      </c>
      <c r="D2126" s="747" t="n">
        <v>226.42</v>
      </c>
    </row>
    <row collapsed="false" customFormat="false" customHeight="true" hidden="true" ht="13.5" outlineLevel="0" r="2127">
      <c r="A2127" s="746" t="n">
        <v>96530</v>
      </c>
      <c r="B2127" s="745" t="s">
        <v>3363</v>
      </c>
      <c r="C2127" s="745" t="s">
        <v>52</v>
      </c>
      <c r="D2127" s="747" t="n">
        <v>108.48</v>
      </c>
    </row>
    <row collapsed="false" customFormat="false" customHeight="true" hidden="true" ht="13.5" outlineLevel="0" r="2128">
      <c r="A2128" s="746" t="n">
        <v>96531</v>
      </c>
      <c r="B2128" s="745" t="s">
        <v>3364</v>
      </c>
      <c r="C2128" s="745" t="s">
        <v>52</v>
      </c>
      <c r="D2128" s="747" t="n">
        <v>83.38</v>
      </c>
    </row>
    <row collapsed="false" customFormat="false" customHeight="true" hidden="true" ht="13.5" outlineLevel="0" r="2129">
      <c r="A2129" s="746" t="n">
        <v>96532</v>
      </c>
      <c r="B2129" s="745" t="s">
        <v>3365</v>
      </c>
      <c r="C2129" s="745" t="s">
        <v>52</v>
      </c>
      <c r="D2129" s="747" t="n">
        <v>152.17</v>
      </c>
    </row>
    <row collapsed="false" customFormat="false" customHeight="true" hidden="true" ht="13.5" outlineLevel="0" r="2130">
      <c r="A2130" s="746" t="n">
        <v>96533</v>
      </c>
      <c r="B2130" s="745" t="s">
        <v>3366</v>
      </c>
      <c r="C2130" s="745" t="s">
        <v>52</v>
      </c>
      <c r="D2130" s="747" t="n">
        <v>72.25</v>
      </c>
    </row>
    <row collapsed="false" customFormat="false" customHeight="true" hidden="true" ht="13.5" outlineLevel="0" r="2131">
      <c r="A2131" s="746" t="n">
        <v>96534</v>
      </c>
      <c r="B2131" s="745" t="s">
        <v>3367</v>
      </c>
      <c r="C2131" s="745" t="s">
        <v>52</v>
      </c>
      <c r="D2131" s="747" t="n">
        <v>63.34</v>
      </c>
    </row>
    <row collapsed="false" customFormat="false" customHeight="true" hidden="true" ht="13.5" outlineLevel="0" r="2132">
      <c r="A2132" s="746" t="n">
        <v>96535</v>
      </c>
      <c r="B2132" s="745" t="s">
        <v>3368</v>
      </c>
      <c r="C2132" s="745" t="s">
        <v>52</v>
      </c>
      <c r="D2132" s="747" t="n">
        <v>113.48</v>
      </c>
    </row>
    <row collapsed="false" customFormat="false" customHeight="true" hidden="true" ht="13.5" outlineLevel="0" r="2133">
      <c r="A2133" s="746" t="n">
        <v>96536</v>
      </c>
      <c r="B2133" s="745" t="s">
        <v>3369</v>
      </c>
      <c r="C2133" s="745" t="s">
        <v>52</v>
      </c>
      <c r="D2133" s="747" t="n">
        <v>53.39</v>
      </c>
    </row>
    <row collapsed="false" customFormat="false" customHeight="true" hidden="true" ht="13.5" outlineLevel="0" r="2134">
      <c r="A2134" s="746" t="n">
        <v>96537</v>
      </c>
      <c r="B2134" s="745" t="s">
        <v>3370</v>
      </c>
      <c r="C2134" s="745" t="s">
        <v>52</v>
      </c>
      <c r="D2134" s="747" t="n">
        <v>131.76</v>
      </c>
    </row>
    <row collapsed="false" customFormat="false" customHeight="true" hidden="true" ht="13.5" outlineLevel="0" r="2135">
      <c r="A2135" s="746" t="n">
        <v>96538</v>
      </c>
      <c r="B2135" s="745" t="s">
        <v>3371</v>
      </c>
      <c r="C2135" s="745" t="s">
        <v>52</v>
      </c>
      <c r="D2135" s="747" t="n">
        <v>205.65</v>
      </c>
    </row>
    <row collapsed="false" customFormat="false" customHeight="true" hidden="true" ht="13.5" outlineLevel="0" r="2136">
      <c r="A2136" s="746" t="n">
        <v>96539</v>
      </c>
      <c r="B2136" s="745" t="s">
        <v>3372</v>
      </c>
      <c r="C2136" s="745" t="s">
        <v>52</v>
      </c>
      <c r="D2136" s="747" t="n">
        <v>90.86</v>
      </c>
    </row>
    <row collapsed="false" customFormat="false" customHeight="true" hidden="true" ht="13.5" outlineLevel="0" r="2137">
      <c r="A2137" s="746" t="n">
        <v>96540</v>
      </c>
      <c r="B2137" s="745" t="s">
        <v>3373</v>
      </c>
      <c r="C2137" s="745" t="s">
        <v>52</v>
      </c>
      <c r="D2137" s="747" t="n">
        <v>97.82</v>
      </c>
    </row>
    <row collapsed="false" customFormat="false" customHeight="true" hidden="true" ht="13.5" outlineLevel="0" r="2138">
      <c r="A2138" s="746" t="n">
        <v>96541</v>
      </c>
      <c r="B2138" s="745" t="s">
        <v>3374</v>
      </c>
      <c r="C2138" s="745" t="s">
        <v>52</v>
      </c>
      <c r="D2138" s="747" t="n">
        <v>151.36</v>
      </c>
    </row>
    <row collapsed="false" customFormat="false" customHeight="true" hidden="true" ht="13.5" outlineLevel="0" r="2139">
      <c r="A2139" s="746" t="n">
        <v>96542</v>
      </c>
      <c r="B2139" s="745" t="s">
        <v>3375</v>
      </c>
      <c r="C2139" s="745" t="s">
        <v>52</v>
      </c>
      <c r="D2139" s="747" t="n">
        <v>72.01</v>
      </c>
    </row>
    <row collapsed="false" customFormat="false" customHeight="true" hidden="true" ht="13.5" outlineLevel="0" r="2140">
      <c r="A2140" s="746" t="n">
        <v>96543</v>
      </c>
      <c r="B2140" s="745" t="s">
        <v>3376</v>
      </c>
      <c r="C2140" s="745" t="s">
        <v>1404</v>
      </c>
      <c r="D2140" s="747" t="n">
        <v>13.29</v>
      </c>
    </row>
    <row collapsed="false" customFormat="false" customHeight="true" hidden="true" ht="13.5" outlineLevel="0" r="2141">
      <c r="A2141" s="746" t="n">
        <v>97747</v>
      </c>
      <c r="B2141" s="745" t="s">
        <v>3377</v>
      </c>
      <c r="C2141" s="745" t="s">
        <v>52</v>
      </c>
      <c r="D2141" s="747" t="n">
        <v>154.25</v>
      </c>
    </row>
    <row collapsed="false" customFormat="false" customHeight="true" hidden="true" ht="13.5" outlineLevel="0" r="2142">
      <c r="A2142" s="745" t="s">
        <v>3378</v>
      </c>
      <c r="B2142" s="745" t="s">
        <v>3379</v>
      </c>
      <c r="C2142" s="745" t="s">
        <v>30</v>
      </c>
      <c r="D2142" s="747" t="n">
        <v>25.35</v>
      </c>
    </row>
    <row collapsed="false" customFormat="false" customHeight="true" hidden="true" ht="13.5" outlineLevel="0" r="2143">
      <c r="A2143" s="745" t="s">
        <v>3380</v>
      </c>
      <c r="B2143" s="745" t="s">
        <v>3381</v>
      </c>
      <c r="C2143" s="745" t="s">
        <v>30</v>
      </c>
      <c r="D2143" s="747" t="n">
        <v>539.55</v>
      </c>
    </row>
    <row collapsed="false" customFormat="false" customHeight="true" hidden="true" ht="13.5" outlineLevel="0" r="2144">
      <c r="A2144" s="746" t="n">
        <v>85662</v>
      </c>
      <c r="B2144" s="745" t="s">
        <v>3382</v>
      </c>
      <c r="C2144" s="745" t="s">
        <v>52</v>
      </c>
      <c r="D2144" s="747" t="n">
        <v>10.67</v>
      </c>
    </row>
    <row collapsed="false" customFormat="false" customHeight="true" hidden="true" ht="13.5" outlineLevel="0" r="2145">
      <c r="A2145" s="746" t="n">
        <v>89996</v>
      </c>
      <c r="B2145" s="745" t="s">
        <v>3383</v>
      </c>
      <c r="C2145" s="745" t="s">
        <v>1404</v>
      </c>
      <c r="D2145" s="747" t="n">
        <v>6.73</v>
      </c>
    </row>
    <row collapsed="false" customFormat="false" customHeight="true" hidden="true" ht="13.5" outlineLevel="0" r="2146">
      <c r="A2146" s="746" t="n">
        <v>89997</v>
      </c>
      <c r="B2146" s="745" t="s">
        <v>3384</v>
      </c>
      <c r="C2146" s="745" t="s">
        <v>1404</v>
      </c>
      <c r="D2146" s="747" t="n">
        <v>5.68</v>
      </c>
    </row>
    <row collapsed="false" customFormat="false" customHeight="true" hidden="true" ht="13.5" outlineLevel="0" r="2147">
      <c r="A2147" s="746" t="n">
        <v>89998</v>
      </c>
      <c r="B2147" s="745" t="s">
        <v>3385</v>
      </c>
      <c r="C2147" s="745" t="s">
        <v>1404</v>
      </c>
      <c r="D2147" s="747" t="n">
        <v>6.23</v>
      </c>
    </row>
    <row collapsed="false" customFormat="false" customHeight="true" hidden="true" ht="13.5" outlineLevel="0" r="2148">
      <c r="A2148" s="746" t="n">
        <v>89999</v>
      </c>
      <c r="B2148" s="745" t="s">
        <v>3386</v>
      </c>
      <c r="C2148" s="745" t="s">
        <v>1404</v>
      </c>
      <c r="D2148" s="747" t="n">
        <v>10.87</v>
      </c>
    </row>
    <row collapsed="false" customFormat="false" customHeight="true" hidden="true" ht="13.5" outlineLevel="0" r="2149">
      <c r="A2149" s="746" t="n">
        <v>90000</v>
      </c>
      <c r="B2149" s="745" t="s">
        <v>3387</v>
      </c>
      <c r="C2149" s="745" t="s">
        <v>1404</v>
      </c>
      <c r="D2149" s="747" t="n">
        <v>8.04</v>
      </c>
    </row>
    <row collapsed="false" customFormat="false" customHeight="true" hidden="true" ht="13.5" outlineLevel="0" r="2150">
      <c r="A2150" s="746" t="n">
        <v>91593</v>
      </c>
      <c r="B2150" s="745" t="s">
        <v>3388</v>
      </c>
      <c r="C2150" s="745" t="s">
        <v>1404</v>
      </c>
      <c r="D2150" s="747" t="n">
        <v>7.16</v>
      </c>
    </row>
    <row collapsed="false" customFormat="false" customHeight="true" hidden="true" ht="13.5" outlineLevel="0" r="2151">
      <c r="A2151" s="746" t="n">
        <v>91594</v>
      </c>
      <c r="B2151" s="745" t="s">
        <v>3389</v>
      </c>
      <c r="C2151" s="745" t="s">
        <v>1404</v>
      </c>
      <c r="D2151" s="747" t="n">
        <v>7.69</v>
      </c>
    </row>
    <row collapsed="false" customFormat="false" customHeight="true" hidden="true" ht="13.5" outlineLevel="0" r="2152">
      <c r="A2152" s="746" t="n">
        <v>91595</v>
      </c>
      <c r="B2152" s="745" t="s">
        <v>3390</v>
      </c>
      <c r="C2152" s="745" t="s">
        <v>1404</v>
      </c>
      <c r="D2152" s="747" t="n">
        <v>8.71</v>
      </c>
    </row>
    <row collapsed="false" customFormat="false" customHeight="true" hidden="true" ht="13.5" outlineLevel="0" r="2153">
      <c r="A2153" s="746" t="n">
        <v>91596</v>
      </c>
      <c r="B2153" s="745" t="s">
        <v>3391</v>
      </c>
      <c r="C2153" s="745" t="s">
        <v>1404</v>
      </c>
      <c r="D2153" s="747" t="n">
        <v>7.35</v>
      </c>
    </row>
    <row collapsed="false" customFormat="false" customHeight="true" hidden="true" ht="13.5" outlineLevel="0" r="2154">
      <c r="A2154" s="746" t="n">
        <v>91597</v>
      </c>
      <c r="B2154" s="745" t="s">
        <v>3392</v>
      </c>
      <c r="C2154" s="745" t="s">
        <v>1404</v>
      </c>
      <c r="D2154" s="747" t="n">
        <v>5.23</v>
      </c>
    </row>
    <row collapsed="false" customFormat="false" customHeight="true" hidden="true" ht="13.5" outlineLevel="0" r="2155">
      <c r="A2155" s="746" t="n">
        <v>91598</v>
      </c>
      <c r="B2155" s="745" t="s">
        <v>3393</v>
      </c>
      <c r="C2155" s="745" t="s">
        <v>1404</v>
      </c>
      <c r="D2155" s="747" t="n">
        <v>7.37</v>
      </c>
    </row>
    <row collapsed="false" customFormat="false" customHeight="true" hidden="true" ht="13.5" outlineLevel="0" r="2156">
      <c r="A2156" s="746" t="n">
        <v>91599</v>
      </c>
      <c r="B2156" s="745" t="s">
        <v>3394</v>
      </c>
      <c r="C2156" s="745" t="s">
        <v>1404</v>
      </c>
      <c r="D2156" s="747" t="n">
        <v>7.83</v>
      </c>
    </row>
    <row collapsed="false" customFormat="false" customHeight="true" hidden="true" ht="13.5" outlineLevel="0" r="2157">
      <c r="A2157" s="746" t="n">
        <v>91600</v>
      </c>
      <c r="B2157" s="745" t="s">
        <v>3395</v>
      </c>
      <c r="C2157" s="745" t="s">
        <v>1404</v>
      </c>
      <c r="D2157" s="747" t="n">
        <v>8.59</v>
      </c>
    </row>
    <row collapsed="false" customFormat="false" customHeight="true" hidden="true" ht="13.5" outlineLevel="0" r="2158">
      <c r="A2158" s="746" t="n">
        <v>91601</v>
      </c>
      <c r="B2158" s="745" t="s">
        <v>3396</v>
      </c>
      <c r="C2158" s="745" t="s">
        <v>1404</v>
      </c>
      <c r="D2158" s="747" t="n">
        <v>8.91</v>
      </c>
    </row>
    <row collapsed="false" customFormat="false" customHeight="true" hidden="true" ht="13.5" outlineLevel="0" r="2159">
      <c r="A2159" s="746" t="n">
        <v>91602</v>
      </c>
      <c r="B2159" s="745" t="s">
        <v>3397</v>
      </c>
      <c r="C2159" s="745" t="s">
        <v>1404</v>
      </c>
      <c r="D2159" s="747" t="n">
        <v>8.07</v>
      </c>
    </row>
    <row collapsed="false" customFormat="false" customHeight="true" hidden="true" ht="13.5" outlineLevel="0" r="2160">
      <c r="A2160" s="746" t="n">
        <v>91603</v>
      </c>
      <c r="B2160" s="745" t="s">
        <v>3398</v>
      </c>
      <c r="C2160" s="745" t="s">
        <v>1404</v>
      </c>
      <c r="D2160" s="747" t="n">
        <v>6.38</v>
      </c>
    </row>
    <row collapsed="false" customFormat="false" customHeight="true" hidden="true" ht="13.5" outlineLevel="0" r="2161">
      <c r="A2161" s="746" t="n">
        <v>92759</v>
      </c>
      <c r="B2161" s="745" t="s">
        <v>3399</v>
      </c>
      <c r="C2161" s="745" t="s">
        <v>1404</v>
      </c>
      <c r="D2161" s="747" t="n">
        <v>10.61</v>
      </c>
    </row>
    <row collapsed="false" customFormat="false" customHeight="true" hidden="true" ht="13.5" outlineLevel="0" r="2162">
      <c r="A2162" s="746" t="n">
        <v>92760</v>
      </c>
      <c r="B2162" s="745" t="s">
        <v>3400</v>
      </c>
      <c r="C2162" s="745" t="s">
        <v>1404</v>
      </c>
      <c r="D2162" s="747" t="n">
        <v>9.11</v>
      </c>
    </row>
    <row collapsed="false" customFormat="false" customHeight="true" hidden="true" ht="13.5" outlineLevel="0" r="2163">
      <c r="A2163" s="746" t="n">
        <v>92761</v>
      </c>
      <c r="B2163" s="745" t="s">
        <v>3401</v>
      </c>
      <c r="C2163" s="745" t="s">
        <v>1404</v>
      </c>
      <c r="D2163" s="747" t="n">
        <v>8.67</v>
      </c>
    </row>
    <row collapsed="false" customFormat="false" customHeight="true" hidden="true" ht="13.5" outlineLevel="0" r="2164">
      <c r="A2164" s="746" t="n">
        <v>92762</v>
      </c>
      <c r="B2164" s="745" t="s">
        <v>3402</v>
      </c>
      <c r="C2164" s="745" t="s">
        <v>1404</v>
      </c>
      <c r="D2164" s="747" t="n">
        <v>7.03</v>
      </c>
    </row>
    <row collapsed="false" customFormat="false" customHeight="true" hidden="true" ht="13.5" outlineLevel="0" r="2165">
      <c r="A2165" s="746" t="n">
        <v>92763</v>
      </c>
      <c r="B2165" s="745" t="s">
        <v>3403</v>
      </c>
      <c r="C2165" s="745" t="s">
        <v>1404</v>
      </c>
      <c r="D2165" s="747" t="n">
        <v>6.2</v>
      </c>
    </row>
    <row collapsed="false" customFormat="false" customHeight="true" hidden="true" ht="13.5" outlineLevel="0" r="2166">
      <c r="A2166" s="746" t="n">
        <v>92764</v>
      </c>
      <c r="B2166" s="745" t="s">
        <v>3404</v>
      </c>
      <c r="C2166" s="745" t="s">
        <v>1404</v>
      </c>
      <c r="D2166" s="747" t="n">
        <v>5.74</v>
      </c>
    </row>
    <row collapsed="false" customFormat="false" customHeight="true" hidden="true" ht="13.5" outlineLevel="0" r="2167">
      <c r="A2167" s="746" t="n">
        <v>92765</v>
      </c>
      <c r="B2167" s="745" t="s">
        <v>3405</v>
      </c>
      <c r="C2167" s="745" t="s">
        <v>1404</v>
      </c>
      <c r="D2167" s="747" t="n">
        <v>5.26</v>
      </c>
    </row>
    <row collapsed="false" customFormat="false" customHeight="true" hidden="true" ht="13.5" outlineLevel="0" r="2168">
      <c r="A2168" s="746" t="n">
        <v>92766</v>
      </c>
      <c r="B2168" s="745" t="s">
        <v>3406</v>
      </c>
      <c r="C2168" s="745" t="s">
        <v>1404</v>
      </c>
      <c r="D2168" s="747" t="n">
        <v>5.71</v>
      </c>
    </row>
    <row collapsed="false" customFormat="false" customHeight="true" hidden="true" ht="13.5" outlineLevel="0" r="2169">
      <c r="A2169" s="746" t="n">
        <v>92767</v>
      </c>
      <c r="B2169" s="745" t="s">
        <v>3407</v>
      </c>
      <c r="C2169" s="745" t="s">
        <v>1404</v>
      </c>
      <c r="D2169" s="747" t="n">
        <v>10.87</v>
      </c>
    </row>
    <row collapsed="false" customFormat="false" customHeight="true" hidden="true" ht="13.5" outlineLevel="0" r="2170">
      <c r="A2170" s="746" t="n">
        <v>92768</v>
      </c>
      <c r="B2170" s="745" t="s">
        <v>3408</v>
      </c>
      <c r="C2170" s="745" t="s">
        <v>1404</v>
      </c>
      <c r="D2170" s="747" t="n">
        <v>9.25</v>
      </c>
    </row>
    <row collapsed="false" customFormat="false" customHeight="true" hidden="true" ht="13.5" outlineLevel="0" r="2171">
      <c r="A2171" s="746" t="n">
        <v>92769</v>
      </c>
      <c r="B2171" s="745" t="s">
        <v>3409</v>
      </c>
      <c r="C2171" s="745" t="s">
        <v>1404</v>
      </c>
      <c r="D2171" s="747" t="n">
        <v>8.06</v>
      </c>
    </row>
    <row collapsed="false" customFormat="false" customHeight="true" hidden="true" ht="13.5" outlineLevel="0" r="2172">
      <c r="A2172" s="746" t="n">
        <v>92770</v>
      </c>
      <c r="B2172" s="745" t="s">
        <v>3410</v>
      </c>
      <c r="C2172" s="745" t="s">
        <v>1404</v>
      </c>
      <c r="D2172" s="747" t="n">
        <v>7.88</v>
      </c>
    </row>
    <row collapsed="false" customFormat="false" customHeight="true" hidden="true" ht="13.5" outlineLevel="0" r="2173">
      <c r="A2173" s="746" t="n">
        <v>92771</v>
      </c>
      <c r="B2173" s="745" t="s">
        <v>3411</v>
      </c>
      <c r="C2173" s="745" t="s">
        <v>1404</v>
      </c>
      <c r="D2173" s="747" t="n">
        <v>6.39</v>
      </c>
    </row>
    <row collapsed="false" customFormat="false" customHeight="true" hidden="true" ht="13.5" outlineLevel="0" r="2174">
      <c r="A2174" s="746" t="n">
        <v>92772</v>
      </c>
      <c r="B2174" s="745" t="s">
        <v>3412</v>
      </c>
      <c r="C2174" s="745" t="s">
        <v>1404</v>
      </c>
      <c r="D2174" s="747" t="n">
        <v>5.73</v>
      </c>
    </row>
    <row collapsed="false" customFormat="false" customHeight="true" hidden="true" ht="13.5" outlineLevel="0" r="2175">
      <c r="A2175" s="746" t="n">
        <v>92773</v>
      </c>
      <c r="B2175" s="745" t="s">
        <v>3413</v>
      </c>
      <c r="C2175" s="745" t="s">
        <v>1404</v>
      </c>
      <c r="D2175" s="747" t="n">
        <v>5.4</v>
      </c>
    </row>
    <row collapsed="false" customFormat="false" customHeight="true" hidden="true" ht="13.5" outlineLevel="0" r="2176">
      <c r="A2176" s="746" t="n">
        <v>92774</v>
      </c>
      <c r="B2176" s="745" t="s">
        <v>3414</v>
      </c>
      <c r="C2176" s="745" t="s">
        <v>1404</v>
      </c>
      <c r="D2176" s="747" t="n">
        <v>5.01</v>
      </c>
    </row>
    <row collapsed="false" customFormat="false" customHeight="true" hidden="true" ht="13.5" outlineLevel="0" r="2177">
      <c r="A2177" s="746" t="n">
        <v>92775</v>
      </c>
      <c r="B2177" s="745" t="s">
        <v>3415</v>
      </c>
      <c r="C2177" s="745" t="s">
        <v>1404</v>
      </c>
      <c r="D2177" s="747" t="n">
        <v>13.34</v>
      </c>
    </row>
    <row collapsed="false" customFormat="false" customHeight="true" hidden="true" ht="13.5" outlineLevel="0" r="2178">
      <c r="A2178" s="746" t="n">
        <v>92776</v>
      </c>
      <c r="B2178" s="745" t="s">
        <v>3416</v>
      </c>
      <c r="C2178" s="745" t="s">
        <v>1404</v>
      </c>
      <c r="D2178" s="747" t="n">
        <v>11.18</v>
      </c>
    </row>
    <row collapsed="false" customFormat="false" customHeight="true" hidden="true" ht="13.5" outlineLevel="0" r="2179">
      <c r="A2179" s="746" t="n">
        <v>92777</v>
      </c>
      <c r="B2179" s="745" t="s">
        <v>3417</v>
      </c>
      <c r="C2179" s="745" t="s">
        <v>1404</v>
      </c>
      <c r="D2179" s="747" t="n">
        <v>10.22</v>
      </c>
    </row>
    <row collapsed="false" customFormat="false" customHeight="true" hidden="true" ht="13.5" outlineLevel="0" r="2180">
      <c r="A2180" s="746" t="n">
        <v>92778</v>
      </c>
      <c r="B2180" s="745" t="s">
        <v>3418</v>
      </c>
      <c r="C2180" s="745" t="s">
        <v>1404</v>
      </c>
      <c r="D2180" s="747" t="n">
        <v>8.19</v>
      </c>
    </row>
    <row collapsed="false" customFormat="false" customHeight="true" hidden="true" ht="13.5" outlineLevel="0" r="2181">
      <c r="A2181" s="746" t="n">
        <v>92779</v>
      </c>
      <c r="B2181" s="745" t="s">
        <v>3419</v>
      </c>
      <c r="C2181" s="745" t="s">
        <v>1404</v>
      </c>
      <c r="D2181" s="747" t="n">
        <v>7.06</v>
      </c>
    </row>
    <row collapsed="false" customFormat="false" customHeight="true" hidden="true" ht="13.5" outlineLevel="0" r="2182">
      <c r="A2182" s="746" t="n">
        <v>92780</v>
      </c>
      <c r="B2182" s="745" t="s">
        <v>3420</v>
      </c>
      <c r="C2182" s="745" t="s">
        <v>1404</v>
      </c>
      <c r="D2182" s="747" t="n">
        <v>6.31</v>
      </c>
    </row>
    <row collapsed="false" customFormat="false" customHeight="true" hidden="true" ht="13.5" outlineLevel="0" r="2183">
      <c r="A2183" s="746" t="n">
        <v>92781</v>
      </c>
      <c r="B2183" s="745" t="s">
        <v>3421</v>
      </c>
      <c r="C2183" s="745" t="s">
        <v>1404</v>
      </c>
      <c r="D2183" s="747" t="n">
        <v>5.64</v>
      </c>
    </row>
    <row collapsed="false" customFormat="false" customHeight="true" hidden="true" ht="13.5" outlineLevel="0" r="2184">
      <c r="A2184" s="746" t="n">
        <v>92782</v>
      </c>
      <c r="B2184" s="745" t="s">
        <v>3422</v>
      </c>
      <c r="C2184" s="745" t="s">
        <v>1404</v>
      </c>
      <c r="D2184" s="747" t="n">
        <v>5.93</v>
      </c>
    </row>
    <row collapsed="false" customFormat="false" customHeight="true" hidden="true" ht="13.5" outlineLevel="0" r="2185">
      <c r="A2185" s="746" t="n">
        <v>92783</v>
      </c>
      <c r="B2185" s="745" t="s">
        <v>3423</v>
      </c>
      <c r="C2185" s="745" t="s">
        <v>1404</v>
      </c>
      <c r="D2185" s="747" t="n">
        <v>13.17</v>
      </c>
    </row>
    <row collapsed="false" customFormat="false" customHeight="true" hidden="true" ht="13.5" outlineLevel="0" r="2186">
      <c r="A2186" s="746" t="n">
        <v>92784</v>
      </c>
      <c r="B2186" s="745" t="s">
        <v>3424</v>
      </c>
      <c r="C2186" s="745" t="s">
        <v>1404</v>
      </c>
      <c r="D2186" s="747" t="n">
        <v>11.13</v>
      </c>
    </row>
    <row collapsed="false" customFormat="false" customHeight="true" hidden="true" ht="13.5" outlineLevel="0" r="2187">
      <c r="A2187" s="746" t="n">
        <v>92785</v>
      </c>
      <c r="B2187" s="745" t="s">
        <v>3425</v>
      </c>
      <c r="C2187" s="745" t="s">
        <v>1404</v>
      </c>
      <c r="D2187" s="747" t="n">
        <v>9.49</v>
      </c>
    </row>
    <row collapsed="false" customFormat="false" customHeight="true" hidden="true" ht="13.5" outlineLevel="0" r="2188">
      <c r="A2188" s="746" t="n">
        <v>92786</v>
      </c>
      <c r="B2188" s="745" t="s">
        <v>3426</v>
      </c>
      <c r="C2188" s="745" t="s">
        <v>1404</v>
      </c>
      <c r="D2188" s="747" t="n">
        <v>8.92</v>
      </c>
    </row>
    <row collapsed="false" customFormat="false" customHeight="true" hidden="true" ht="13.5" outlineLevel="0" r="2189">
      <c r="A2189" s="746" t="n">
        <v>92787</v>
      </c>
      <c r="B2189" s="745" t="s">
        <v>3427</v>
      </c>
      <c r="C2189" s="745" t="s">
        <v>1404</v>
      </c>
      <c r="D2189" s="747" t="n">
        <v>7.16</v>
      </c>
    </row>
    <row collapsed="false" customFormat="false" customHeight="true" hidden="true" ht="13.5" outlineLevel="0" r="2190">
      <c r="A2190" s="746" t="n">
        <v>92788</v>
      </c>
      <c r="B2190" s="745" t="s">
        <v>3428</v>
      </c>
      <c r="C2190" s="745" t="s">
        <v>1404</v>
      </c>
      <c r="D2190" s="747" t="n">
        <v>6.27</v>
      </c>
    </row>
    <row collapsed="false" customFormat="false" customHeight="true" hidden="true" ht="13.5" outlineLevel="0" r="2191">
      <c r="A2191" s="746" t="n">
        <v>92789</v>
      </c>
      <c r="B2191" s="745" t="s">
        <v>3429</v>
      </c>
      <c r="C2191" s="745" t="s">
        <v>1404</v>
      </c>
      <c r="D2191" s="747" t="n">
        <v>5.74</v>
      </c>
    </row>
    <row collapsed="false" customFormat="false" customHeight="true" hidden="true" ht="13.5" outlineLevel="0" r="2192">
      <c r="A2192" s="746" t="n">
        <v>92790</v>
      </c>
      <c r="B2192" s="745" t="s">
        <v>3430</v>
      </c>
      <c r="C2192" s="745" t="s">
        <v>1404</v>
      </c>
      <c r="D2192" s="747" t="n">
        <v>5.23</v>
      </c>
    </row>
    <row collapsed="false" customFormat="false" customHeight="true" hidden="true" ht="13.5" outlineLevel="0" r="2193">
      <c r="A2193" s="746" t="n">
        <v>92791</v>
      </c>
      <c r="B2193" s="745" t="s">
        <v>3431</v>
      </c>
      <c r="C2193" s="745" t="s">
        <v>1404</v>
      </c>
      <c r="D2193" s="747" t="n">
        <v>6.68</v>
      </c>
    </row>
    <row collapsed="false" customFormat="false" customHeight="true" hidden="true" ht="13.5" outlineLevel="0" r="2194">
      <c r="A2194" s="746" t="n">
        <v>92792</v>
      </c>
      <c r="B2194" s="745" t="s">
        <v>3432</v>
      </c>
      <c r="C2194" s="745" t="s">
        <v>1404</v>
      </c>
      <c r="D2194" s="747" t="n">
        <v>6.02</v>
      </c>
    </row>
    <row collapsed="false" customFormat="false" customHeight="true" hidden="true" ht="13.5" outlineLevel="0" r="2195">
      <c r="A2195" s="746" t="n">
        <v>92793</v>
      </c>
      <c r="B2195" s="745" t="s">
        <v>3433</v>
      </c>
      <c r="C2195" s="745" t="s">
        <v>1404</v>
      </c>
      <c r="D2195" s="747" t="n">
        <v>6.29</v>
      </c>
    </row>
    <row collapsed="false" customFormat="false" customHeight="true" hidden="true" ht="13.5" outlineLevel="0" r="2196">
      <c r="A2196" s="746" t="n">
        <v>92794</v>
      </c>
      <c r="B2196" s="745" t="s">
        <v>3434</v>
      </c>
      <c r="C2196" s="745" t="s">
        <v>1404</v>
      </c>
      <c r="D2196" s="747" t="n">
        <v>5.18</v>
      </c>
    </row>
    <row collapsed="false" customFormat="false" customHeight="true" hidden="true" ht="13.5" outlineLevel="0" r="2197">
      <c r="A2197" s="746" t="n">
        <v>92795</v>
      </c>
      <c r="B2197" s="745" t="s">
        <v>3435</v>
      </c>
      <c r="C2197" s="745" t="s">
        <v>1404</v>
      </c>
      <c r="D2197" s="747" t="n">
        <v>4.78</v>
      </c>
    </row>
    <row collapsed="false" customFormat="false" customHeight="true" hidden="true" ht="13.5" outlineLevel="0" r="2198">
      <c r="A2198" s="746" t="n">
        <v>92796</v>
      </c>
      <c r="B2198" s="745" t="s">
        <v>3436</v>
      </c>
      <c r="C2198" s="745" t="s">
        <v>1404</v>
      </c>
      <c r="D2198" s="747" t="n">
        <v>4.69</v>
      </c>
    </row>
    <row collapsed="false" customFormat="false" customHeight="true" hidden="true" ht="13.5" outlineLevel="0" r="2199">
      <c r="A2199" s="746" t="n">
        <v>92797</v>
      </c>
      <c r="B2199" s="745" t="s">
        <v>3437</v>
      </c>
      <c r="C2199" s="745" t="s">
        <v>1404</v>
      </c>
      <c r="D2199" s="747" t="n">
        <v>4.47</v>
      </c>
    </row>
    <row collapsed="false" customFormat="false" customHeight="true" hidden="true" ht="13.5" outlineLevel="0" r="2200">
      <c r="A2200" s="746" t="n">
        <v>92798</v>
      </c>
      <c r="B2200" s="745" t="s">
        <v>3438</v>
      </c>
      <c r="C2200" s="745" t="s">
        <v>1404</v>
      </c>
      <c r="D2200" s="747" t="n">
        <v>5.13</v>
      </c>
    </row>
    <row collapsed="false" customFormat="false" customHeight="true" hidden="true" ht="13.5" outlineLevel="0" r="2201">
      <c r="A2201" s="746" t="n">
        <v>92799</v>
      </c>
      <c r="B2201" s="745" t="s">
        <v>3439</v>
      </c>
      <c r="C2201" s="745" t="s">
        <v>1404</v>
      </c>
      <c r="D2201" s="747" t="n">
        <v>7.11</v>
      </c>
    </row>
    <row collapsed="false" customFormat="false" customHeight="true" hidden="true" ht="13.5" outlineLevel="0" r="2202">
      <c r="A2202" s="746" t="n">
        <v>92800</v>
      </c>
      <c r="B2202" s="745" t="s">
        <v>3440</v>
      </c>
      <c r="C2202" s="745" t="s">
        <v>1404</v>
      </c>
      <c r="D2202" s="747" t="n">
        <v>6.17</v>
      </c>
    </row>
    <row collapsed="false" customFormat="false" customHeight="true" hidden="true" ht="13.5" outlineLevel="0" r="2203">
      <c r="A2203" s="746" t="n">
        <v>92801</v>
      </c>
      <c r="B2203" s="745" t="s">
        <v>3441</v>
      </c>
      <c r="C2203" s="745" t="s">
        <v>1404</v>
      </c>
      <c r="D2203" s="747" t="n">
        <v>5.72</v>
      </c>
    </row>
    <row collapsed="false" customFormat="false" customHeight="true" hidden="true" ht="13.5" outlineLevel="0" r="2204">
      <c r="A2204" s="746" t="n">
        <v>92802</v>
      </c>
      <c r="B2204" s="745" t="s">
        <v>3442</v>
      </c>
      <c r="C2204" s="745" t="s">
        <v>1404</v>
      </c>
      <c r="D2204" s="747" t="n">
        <v>6.13</v>
      </c>
    </row>
    <row collapsed="false" customFormat="false" customHeight="true" hidden="true" ht="13.5" outlineLevel="0" r="2205">
      <c r="A2205" s="746" t="n">
        <v>92803</v>
      </c>
      <c r="B2205" s="745" t="s">
        <v>3443</v>
      </c>
      <c r="C2205" s="745" t="s">
        <v>1404</v>
      </c>
      <c r="D2205" s="747" t="n">
        <v>5.08</v>
      </c>
    </row>
    <row collapsed="false" customFormat="false" customHeight="true" hidden="true" ht="13.5" outlineLevel="0" r="2206">
      <c r="A2206" s="746" t="n">
        <v>92804</v>
      </c>
      <c r="B2206" s="745" t="s">
        <v>3444</v>
      </c>
      <c r="C2206" s="745" t="s">
        <v>1404</v>
      </c>
      <c r="D2206" s="747" t="n">
        <v>4.73</v>
      </c>
    </row>
    <row collapsed="false" customFormat="false" customHeight="true" hidden="true" ht="13.5" outlineLevel="0" r="2207">
      <c r="A2207" s="746" t="n">
        <v>92805</v>
      </c>
      <c r="B2207" s="745" t="s">
        <v>3445</v>
      </c>
      <c r="C2207" s="745" t="s">
        <v>1404</v>
      </c>
      <c r="D2207" s="747" t="n">
        <v>4.67</v>
      </c>
    </row>
    <row collapsed="false" customFormat="false" customHeight="true" hidden="true" ht="13.5" outlineLevel="0" r="2208">
      <c r="A2208" s="746" t="n">
        <v>92806</v>
      </c>
      <c r="B2208" s="745" t="s">
        <v>3446</v>
      </c>
      <c r="C2208" s="745" t="s">
        <v>1404</v>
      </c>
      <c r="D2208" s="747" t="n">
        <v>4.46</v>
      </c>
    </row>
    <row collapsed="false" customFormat="false" customHeight="true" hidden="true" ht="13.5" outlineLevel="0" r="2209">
      <c r="A2209" s="746" t="n">
        <v>92875</v>
      </c>
      <c r="B2209" s="745" t="s">
        <v>3447</v>
      </c>
      <c r="C2209" s="745" t="s">
        <v>1404</v>
      </c>
      <c r="D2209" s="747" t="n">
        <v>6.43</v>
      </c>
    </row>
    <row collapsed="false" customFormat="false" customHeight="true" hidden="true" ht="13.5" outlineLevel="0" r="2210">
      <c r="A2210" s="746" t="n">
        <v>92876</v>
      </c>
      <c r="B2210" s="745" t="s">
        <v>3448</v>
      </c>
      <c r="C2210" s="745" t="s">
        <v>1404</v>
      </c>
      <c r="D2210" s="747" t="n">
        <v>6.05</v>
      </c>
    </row>
    <row collapsed="false" customFormat="false" customHeight="true" hidden="true" ht="13.5" outlineLevel="0" r="2211">
      <c r="A2211" s="746" t="n">
        <v>92877</v>
      </c>
      <c r="B2211" s="745" t="s">
        <v>3449</v>
      </c>
      <c r="C2211" s="745" t="s">
        <v>1404</v>
      </c>
      <c r="D2211" s="747" t="n">
        <v>5.44</v>
      </c>
    </row>
    <row collapsed="false" customFormat="false" customHeight="true" hidden="true" ht="13.5" outlineLevel="0" r="2212">
      <c r="A2212" s="746" t="n">
        <v>92878</v>
      </c>
      <c r="B2212" s="745" t="s">
        <v>3450</v>
      </c>
      <c r="C2212" s="745" t="s">
        <v>1404</v>
      </c>
      <c r="D2212" s="747" t="n">
        <v>5.32</v>
      </c>
    </row>
    <row collapsed="false" customFormat="false" customHeight="true" hidden="true" ht="13.5" outlineLevel="0" r="2213">
      <c r="A2213" s="746" t="n">
        <v>92879</v>
      </c>
      <c r="B2213" s="745" t="s">
        <v>3451</v>
      </c>
      <c r="C2213" s="745" t="s">
        <v>1404</v>
      </c>
      <c r="D2213" s="747" t="n">
        <v>5.23</v>
      </c>
    </row>
    <row collapsed="false" customFormat="false" customHeight="true" hidden="true" ht="13.5" outlineLevel="0" r="2214">
      <c r="A2214" s="746" t="n">
        <v>92880</v>
      </c>
      <c r="B2214" s="745" t="s">
        <v>3452</v>
      </c>
      <c r="C2214" s="745" t="s">
        <v>1404</v>
      </c>
      <c r="D2214" s="747" t="n">
        <v>5.32</v>
      </c>
    </row>
    <row collapsed="false" customFormat="false" customHeight="true" hidden="true" ht="13.5" outlineLevel="0" r="2215">
      <c r="A2215" s="746" t="n">
        <v>92881</v>
      </c>
      <c r="B2215" s="745" t="s">
        <v>3453</v>
      </c>
      <c r="C2215" s="745" t="s">
        <v>1404</v>
      </c>
      <c r="D2215" s="747" t="n">
        <v>5.3</v>
      </c>
    </row>
    <row collapsed="false" customFormat="false" customHeight="true" hidden="true" ht="13.5" outlineLevel="0" r="2216">
      <c r="A2216" s="746" t="n">
        <v>92882</v>
      </c>
      <c r="B2216" s="745" t="s">
        <v>3454</v>
      </c>
      <c r="C2216" s="745" t="s">
        <v>1404</v>
      </c>
      <c r="D2216" s="747" t="n">
        <v>9.52</v>
      </c>
    </row>
    <row collapsed="false" customFormat="false" customHeight="true" hidden="true" ht="13.5" outlineLevel="0" r="2217">
      <c r="A2217" s="746" t="n">
        <v>92883</v>
      </c>
      <c r="B2217" s="745" t="s">
        <v>3455</v>
      </c>
      <c r="C2217" s="745" t="s">
        <v>1404</v>
      </c>
      <c r="D2217" s="747" t="n">
        <v>8.43</v>
      </c>
    </row>
    <row collapsed="false" customFormat="false" customHeight="true" hidden="true" ht="13.5" outlineLevel="0" r="2218">
      <c r="A2218" s="746" t="n">
        <v>92884</v>
      </c>
      <c r="B2218" s="745" t="s">
        <v>3456</v>
      </c>
      <c r="C2218" s="745" t="s">
        <v>1404</v>
      </c>
      <c r="D2218" s="747" t="n">
        <v>7.29</v>
      </c>
    </row>
    <row collapsed="false" customFormat="false" customHeight="true" hidden="true" ht="13.5" outlineLevel="0" r="2219">
      <c r="A2219" s="746" t="n">
        <v>92885</v>
      </c>
      <c r="B2219" s="745" t="s">
        <v>3457</v>
      </c>
      <c r="C2219" s="745" t="s">
        <v>1404</v>
      </c>
      <c r="D2219" s="747" t="n">
        <v>6.74</v>
      </c>
    </row>
    <row collapsed="false" customFormat="false" customHeight="true" hidden="true" ht="13.5" outlineLevel="0" r="2220">
      <c r="A2220" s="746" t="n">
        <v>92886</v>
      </c>
      <c r="B2220" s="745" t="s">
        <v>3458</v>
      </c>
      <c r="C2220" s="745" t="s">
        <v>1404</v>
      </c>
      <c r="D2220" s="747" t="n">
        <v>6.28</v>
      </c>
    </row>
    <row collapsed="false" customFormat="false" customHeight="true" hidden="true" ht="13.5" outlineLevel="0" r="2221">
      <c r="A2221" s="746" t="n">
        <v>92887</v>
      </c>
      <c r="B2221" s="745" t="s">
        <v>3459</v>
      </c>
      <c r="C2221" s="745" t="s">
        <v>1404</v>
      </c>
      <c r="D2221" s="747" t="n">
        <v>6.11</v>
      </c>
    </row>
    <row collapsed="false" customFormat="false" customHeight="true" hidden="true" ht="13.5" outlineLevel="0" r="2222">
      <c r="A2222" s="746" t="n">
        <v>92888</v>
      </c>
      <c r="B2222" s="745" t="s">
        <v>3460</v>
      </c>
      <c r="C2222" s="745" t="s">
        <v>1404</v>
      </c>
      <c r="D2222" s="747" t="n">
        <v>5.88</v>
      </c>
    </row>
    <row collapsed="false" customFormat="false" customHeight="true" hidden="true" ht="13.5" outlineLevel="0" r="2223">
      <c r="A2223" s="746" t="n">
        <v>92915</v>
      </c>
      <c r="B2223" s="745" t="s">
        <v>3461</v>
      </c>
      <c r="C2223" s="745" t="s">
        <v>1404</v>
      </c>
      <c r="D2223" s="747" t="n">
        <v>11.97</v>
      </c>
    </row>
    <row collapsed="false" customFormat="false" customHeight="true" hidden="true" ht="13.5" outlineLevel="0" r="2224">
      <c r="A2224" s="746" t="n">
        <v>92916</v>
      </c>
      <c r="B2224" s="745" t="s">
        <v>3462</v>
      </c>
      <c r="C2224" s="745" t="s">
        <v>1404</v>
      </c>
      <c r="D2224" s="747" t="n">
        <v>10.15</v>
      </c>
    </row>
    <row collapsed="false" customFormat="false" customHeight="true" hidden="true" ht="13.5" outlineLevel="0" r="2225">
      <c r="A2225" s="746" t="n">
        <v>92917</v>
      </c>
      <c r="B2225" s="745" t="s">
        <v>3463</v>
      </c>
      <c r="C2225" s="745" t="s">
        <v>1404</v>
      </c>
      <c r="D2225" s="747" t="n">
        <v>9.45</v>
      </c>
    </row>
    <row collapsed="false" customFormat="false" customHeight="true" hidden="true" ht="13.5" outlineLevel="0" r="2226">
      <c r="A2226" s="746" t="n">
        <v>92919</v>
      </c>
      <c r="B2226" s="745" t="s">
        <v>3464</v>
      </c>
      <c r="C2226" s="745" t="s">
        <v>1404</v>
      </c>
      <c r="D2226" s="747" t="n">
        <v>7.6</v>
      </c>
    </row>
    <row collapsed="false" customFormat="false" customHeight="true" hidden="true" ht="13.5" outlineLevel="0" r="2227">
      <c r="A2227" s="746" t="n">
        <v>92921</v>
      </c>
      <c r="B2227" s="745" t="s">
        <v>3465</v>
      </c>
      <c r="C2227" s="745" t="s">
        <v>1404</v>
      </c>
      <c r="D2227" s="747" t="n">
        <v>6.63</v>
      </c>
    </row>
    <row collapsed="false" customFormat="false" customHeight="true" hidden="true" ht="13.5" outlineLevel="0" r="2228">
      <c r="A2228" s="746" t="n">
        <v>92922</v>
      </c>
      <c r="B2228" s="745" t="s">
        <v>3466</v>
      </c>
      <c r="C2228" s="745" t="s">
        <v>1404</v>
      </c>
      <c r="D2228" s="747" t="n">
        <v>6.03</v>
      </c>
    </row>
    <row collapsed="false" customFormat="false" customHeight="true" hidden="true" ht="13.5" outlineLevel="0" r="2229">
      <c r="A2229" s="746" t="n">
        <v>92923</v>
      </c>
      <c r="B2229" s="745" t="s">
        <v>3467</v>
      </c>
      <c r="C2229" s="745" t="s">
        <v>1404</v>
      </c>
      <c r="D2229" s="747" t="n">
        <v>5.45</v>
      </c>
    </row>
    <row collapsed="false" customFormat="false" customHeight="true" hidden="true" ht="13.5" outlineLevel="0" r="2230">
      <c r="A2230" s="746" t="n">
        <v>92924</v>
      </c>
      <c r="B2230" s="745" t="s">
        <v>3468</v>
      </c>
      <c r="C2230" s="745" t="s">
        <v>1404</v>
      </c>
      <c r="D2230" s="747" t="n">
        <v>5.82</v>
      </c>
    </row>
    <row collapsed="false" customFormat="false" customHeight="true" hidden="true" ht="13.5" outlineLevel="0" r="2231">
      <c r="A2231" s="746" t="n">
        <v>95445</v>
      </c>
      <c r="B2231" s="745" t="s">
        <v>3469</v>
      </c>
      <c r="C2231" s="745" t="s">
        <v>1404</v>
      </c>
      <c r="D2231" s="747" t="n">
        <v>5</v>
      </c>
    </row>
    <row collapsed="false" customFormat="false" customHeight="true" hidden="true" ht="13.5" outlineLevel="0" r="2232">
      <c r="A2232" s="746" t="n">
        <v>95446</v>
      </c>
      <c r="B2232" s="745" t="s">
        <v>3470</v>
      </c>
      <c r="C2232" s="745" t="s">
        <v>1404</v>
      </c>
      <c r="D2232" s="747" t="n">
        <v>5.08</v>
      </c>
    </row>
    <row collapsed="false" customFormat="false" customHeight="true" hidden="true" ht="13.5" outlineLevel="0" r="2233">
      <c r="A2233" s="746" t="n">
        <v>95576</v>
      </c>
      <c r="B2233" s="745" t="s">
        <v>3471</v>
      </c>
      <c r="C2233" s="745" t="s">
        <v>1404</v>
      </c>
      <c r="D2233" s="747" t="n">
        <v>8.81</v>
      </c>
    </row>
    <row collapsed="false" customFormat="false" customHeight="true" hidden="true" ht="13.5" outlineLevel="0" r="2234">
      <c r="A2234" s="746" t="n">
        <v>95577</v>
      </c>
      <c r="B2234" s="745" t="s">
        <v>3472</v>
      </c>
      <c r="C2234" s="745" t="s">
        <v>1404</v>
      </c>
      <c r="D2234" s="747" t="n">
        <v>7.26</v>
      </c>
    </row>
    <row collapsed="false" customFormat="false" customHeight="true" hidden="true" ht="13.5" outlineLevel="0" r="2235">
      <c r="A2235" s="746" t="n">
        <v>95578</v>
      </c>
      <c r="B2235" s="745" t="s">
        <v>3473</v>
      </c>
      <c r="C2235" s="745" t="s">
        <v>1404</v>
      </c>
      <c r="D2235" s="747" t="n">
        <v>6.51</v>
      </c>
    </row>
    <row collapsed="false" customFormat="false" customHeight="true" hidden="true" ht="13.5" outlineLevel="0" r="2236">
      <c r="A2236" s="746" t="n">
        <v>95579</v>
      </c>
      <c r="B2236" s="745" t="s">
        <v>3474</v>
      </c>
      <c r="C2236" s="745" t="s">
        <v>1404</v>
      </c>
      <c r="D2236" s="747" t="n">
        <v>6.08</v>
      </c>
    </row>
    <row collapsed="false" customFormat="false" customHeight="true" hidden="true" ht="13.5" outlineLevel="0" r="2237">
      <c r="A2237" s="746" t="n">
        <v>95580</v>
      </c>
      <c r="B2237" s="745" t="s">
        <v>3475</v>
      </c>
      <c r="C2237" s="745" t="s">
        <v>1404</v>
      </c>
      <c r="D2237" s="747" t="n">
        <v>5.65</v>
      </c>
    </row>
    <row collapsed="false" customFormat="false" customHeight="true" hidden="true" ht="13.5" outlineLevel="0" r="2238">
      <c r="A2238" s="746" t="n">
        <v>95581</v>
      </c>
      <c r="B2238" s="745" t="s">
        <v>3476</v>
      </c>
      <c r="C2238" s="745" t="s">
        <v>1404</v>
      </c>
      <c r="D2238" s="747" t="n">
        <v>6.12</v>
      </c>
    </row>
    <row collapsed="false" customFormat="false" customHeight="true" hidden="true" ht="13.5" outlineLevel="0" r="2239">
      <c r="A2239" s="746" t="n">
        <v>95583</v>
      </c>
      <c r="B2239" s="745" t="s">
        <v>3477</v>
      </c>
      <c r="C2239" s="745" t="s">
        <v>1404</v>
      </c>
      <c r="D2239" s="747" t="n">
        <v>12.54</v>
      </c>
    </row>
    <row collapsed="false" customFormat="false" customHeight="true" hidden="true" ht="13.5" outlineLevel="0" r="2240">
      <c r="A2240" s="746" t="n">
        <v>95584</v>
      </c>
      <c r="B2240" s="745" t="s">
        <v>3478</v>
      </c>
      <c r="C2240" s="745" t="s">
        <v>1404</v>
      </c>
      <c r="D2240" s="747" t="n">
        <v>9.86</v>
      </c>
    </row>
    <row collapsed="false" customFormat="false" customHeight="true" hidden="true" ht="13.5" outlineLevel="0" r="2241">
      <c r="A2241" s="746" t="n">
        <v>95585</v>
      </c>
      <c r="B2241" s="745" t="s">
        <v>3479</v>
      </c>
      <c r="C2241" s="745" t="s">
        <v>1404</v>
      </c>
      <c r="D2241" s="747" t="n">
        <v>9.28</v>
      </c>
    </row>
    <row collapsed="false" customFormat="false" customHeight="true" hidden="true" ht="13.5" outlineLevel="0" r="2242">
      <c r="A2242" s="746" t="n">
        <v>95586</v>
      </c>
      <c r="B2242" s="745" t="s">
        <v>3480</v>
      </c>
      <c r="C2242" s="745" t="s">
        <v>1404</v>
      </c>
      <c r="D2242" s="747" t="n">
        <v>7.61</v>
      </c>
    </row>
    <row collapsed="false" customFormat="false" customHeight="true" hidden="true" ht="13.5" outlineLevel="0" r="2243">
      <c r="A2243" s="746" t="n">
        <v>95587</v>
      </c>
      <c r="B2243" s="745" t="s">
        <v>3481</v>
      </c>
      <c r="C2243" s="745" t="s">
        <v>1404</v>
      </c>
      <c r="D2243" s="747" t="n">
        <v>6.81</v>
      </c>
    </row>
    <row collapsed="false" customFormat="false" customHeight="true" hidden="true" ht="13.5" outlineLevel="0" r="2244">
      <c r="A2244" s="746" t="n">
        <v>95588</v>
      </c>
      <c r="B2244" s="745" t="s">
        <v>3482</v>
      </c>
      <c r="C2244" s="745" t="s">
        <v>1404</v>
      </c>
      <c r="D2244" s="747" t="n">
        <v>6.32</v>
      </c>
    </row>
    <row collapsed="false" customFormat="false" customHeight="true" hidden="true" ht="13.5" outlineLevel="0" r="2245">
      <c r="A2245" s="746" t="n">
        <v>95589</v>
      </c>
      <c r="B2245" s="745" t="s">
        <v>3483</v>
      </c>
      <c r="C2245" s="745" t="s">
        <v>1404</v>
      </c>
      <c r="D2245" s="747" t="n">
        <v>5.84</v>
      </c>
    </row>
    <row collapsed="false" customFormat="false" customHeight="true" hidden="true" ht="13.5" outlineLevel="0" r="2246">
      <c r="A2246" s="746" t="n">
        <v>95590</v>
      </c>
      <c r="B2246" s="745" t="s">
        <v>3484</v>
      </c>
      <c r="C2246" s="745" t="s">
        <v>1404</v>
      </c>
      <c r="D2246" s="747" t="n">
        <v>6.29</v>
      </c>
    </row>
    <row collapsed="false" customFormat="false" customHeight="true" hidden="true" ht="13.5" outlineLevel="0" r="2247">
      <c r="A2247" s="746" t="n">
        <v>95592</v>
      </c>
      <c r="B2247" s="745" t="s">
        <v>3485</v>
      </c>
      <c r="C2247" s="745" t="s">
        <v>1404</v>
      </c>
      <c r="D2247" s="747" t="n">
        <v>15.68</v>
      </c>
    </row>
    <row collapsed="false" customFormat="false" customHeight="true" hidden="true" ht="13.5" outlineLevel="0" r="2248">
      <c r="A2248" s="746" t="n">
        <v>95593</v>
      </c>
      <c r="B2248" s="745" t="s">
        <v>3486</v>
      </c>
      <c r="C2248" s="745" t="s">
        <v>1404</v>
      </c>
      <c r="D2248" s="747" t="n">
        <v>11.7</v>
      </c>
    </row>
    <row collapsed="false" customFormat="false" customHeight="true" hidden="true" ht="13.5" outlineLevel="0" r="2249">
      <c r="A2249" s="746" t="n">
        <v>95943</v>
      </c>
      <c r="B2249" s="745" t="s">
        <v>3487</v>
      </c>
      <c r="C2249" s="745" t="s">
        <v>1404</v>
      </c>
      <c r="D2249" s="747" t="n">
        <v>16.6</v>
      </c>
    </row>
    <row collapsed="false" customFormat="false" customHeight="true" hidden="true" ht="13.5" outlineLevel="0" r="2250">
      <c r="A2250" s="746" t="n">
        <v>95944</v>
      </c>
      <c r="B2250" s="745" t="s">
        <v>3488</v>
      </c>
      <c r="C2250" s="745" t="s">
        <v>1404</v>
      </c>
      <c r="D2250" s="747" t="n">
        <v>14.24</v>
      </c>
    </row>
    <row collapsed="false" customFormat="false" customHeight="true" hidden="true" ht="13.5" outlineLevel="0" r="2251">
      <c r="A2251" s="746" t="n">
        <v>95945</v>
      </c>
      <c r="B2251" s="745" t="s">
        <v>3489</v>
      </c>
      <c r="C2251" s="745" t="s">
        <v>1404</v>
      </c>
      <c r="D2251" s="747" t="n">
        <v>11.3</v>
      </c>
    </row>
    <row collapsed="false" customFormat="false" customHeight="true" hidden="true" ht="13.5" outlineLevel="0" r="2252">
      <c r="A2252" s="746" t="n">
        <v>95946</v>
      </c>
      <c r="B2252" s="745" t="s">
        <v>3490</v>
      </c>
      <c r="C2252" s="745" t="s">
        <v>1404</v>
      </c>
      <c r="D2252" s="747" t="n">
        <v>8.02</v>
      </c>
    </row>
    <row collapsed="false" customFormat="false" customHeight="true" hidden="true" ht="13.5" outlineLevel="0" r="2253">
      <c r="A2253" s="746" t="n">
        <v>95947</v>
      </c>
      <c r="B2253" s="745" t="s">
        <v>3491</v>
      </c>
      <c r="C2253" s="745" t="s">
        <v>1404</v>
      </c>
      <c r="D2253" s="747" t="n">
        <v>6.24</v>
      </c>
    </row>
    <row collapsed="false" customFormat="false" customHeight="true" hidden="true" ht="13.5" outlineLevel="0" r="2254">
      <c r="A2254" s="746" t="n">
        <v>95948</v>
      </c>
      <c r="B2254" s="745" t="s">
        <v>3492</v>
      </c>
      <c r="C2254" s="745" t="s">
        <v>1404</v>
      </c>
      <c r="D2254" s="747" t="n">
        <v>5.18</v>
      </c>
    </row>
    <row collapsed="false" customFormat="false" customHeight="true" hidden="true" ht="13.5" outlineLevel="0" r="2255">
      <c r="A2255" s="746" t="n">
        <v>96544</v>
      </c>
      <c r="B2255" s="745" t="s">
        <v>3493</v>
      </c>
      <c r="C2255" s="745" t="s">
        <v>1404</v>
      </c>
      <c r="D2255" s="747" t="n">
        <v>11.14</v>
      </c>
    </row>
    <row collapsed="false" customFormat="false" customHeight="true" hidden="true" ht="13.5" outlineLevel="0" r="2256">
      <c r="A2256" s="746" t="n">
        <v>96545</v>
      </c>
      <c r="B2256" s="745" t="s">
        <v>3494</v>
      </c>
      <c r="C2256" s="745" t="s">
        <v>1404</v>
      </c>
      <c r="D2256" s="747" t="n">
        <v>10.23</v>
      </c>
    </row>
    <row collapsed="false" customFormat="false" customHeight="true" hidden="true" ht="13.5" outlineLevel="0" r="2257">
      <c r="A2257" s="746" t="n">
        <v>96546</v>
      </c>
      <c r="B2257" s="745" t="s">
        <v>3495</v>
      </c>
      <c r="C2257" s="745" t="s">
        <v>1404</v>
      </c>
      <c r="D2257" s="747" t="n">
        <v>8.27</v>
      </c>
    </row>
    <row collapsed="false" customFormat="false" customHeight="true" hidden="true" ht="13.5" outlineLevel="0" r="2258">
      <c r="A2258" s="746" t="n">
        <v>96547</v>
      </c>
      <c r="B2258" s="745" t="s">
        <v>3496</v>
      </c>
      <c r="C2258" s="745" t="s">
        <v>1404</v>
      </c>
      <c r="D2258" s="747" t="n">
        <v>7.19</v>
      </c>
    </row>
    <row collapsed="false" customFormat="false" customHeight="true" hidden="true" ht="13.5" outlineLevel="0" r="2259">
      <c r="A2259" s="746" t="n">
        <v>96548</v>
      </c>
      <c r="B2259" s="745" t="s">
        <v>3497</v>
      </c>
      <c r="C2259" s="745" t="s">
        <v>1404</v>
      </c>
      <c r="D2259" s="747" t="n">
        <v>6.53</v>
      </c>
    </row>
    <row collapsed="false" customFormat="false" customHeight="true" hidden="true" ht="13.5" outlineLevel="0" r="2260">
      <c r="A2260" s="746" t="n">
        <v>96549</v>
      </c>
      <c r="B2260" s="745" t="s">
        <v>3498</v>
      </c>
      <c r="C2260" s="745" t="s">
        <v>1404</v>
      </c>
      <c r="D2260" s="747" t="n">
        <v>5.89</v>
      </c>
    </row>
    <row collapsed="false" customFormat="false" customHeight="true" hidden="true" ht="13.5" outlineLevel="0" r="2261">
      <c r="A2261" s="746" t="n">
        <v>96550</v>
      </c>
      <c r="B2261" s="745" t="s">
        <v>3499</v>
      </c>
      <c r="C2261" s="745" t="s">
        <v>1404</v>
      </c>
      <c r="D2261" s="747" t="n">
        <v>6.24</v>
      </c>
    </row>
    <row collapsed="false" customFormat="false" customHeight="true" hidden="true" ht="13.5" outlineLevel="0" r="2262">
      <c r="A2262" s="746" t="n">
        <v>40780</v>
      </c>
      <c r="B2262" s="745" t="s">
        <v>3500</v>
      </c>
      <c r="C2262" s="745" t="s">
        <v>52</v>
      </c>
      <c r="D2262" s="747" t="n">
        <v>11.41</v>
      </c>
    </row>
    <row collapsed="false" customFormat="false" customHeight="true" hidden="true" ht="13.5" outlineLevel="0" r="2263">
      <c r="A2263" s="745" t="s">
        <v>3501</v>
      </c>
      <c r="B2263" s="745" t="s">
        <v>3502</v>
      </c>
      <c r="C2263" s="745" t="s">
        <v>2478</v>
      </c>
      <c r="D2263" s="747" t="n">
        <v>127.1</v>
      </c>
    </row>
    <row collapsed="false" customFormat="false" customHeight="true" hidden="true" ht="13.5" outlineLevel="0" r="2264">
      <c r="A2264" s="746" t="n">
        <v>89993</v>
      </c>
      <c r="B2264" s="745" t="s">
        <v>3503</v>
      </c>
      <c r="C2264" s="745" t="s">
        <v>2478</v>
      </c>
      <c r="D2264" s="747" t="n">
        <v>665.96</v>
      </c>
    </row>
    <row collapsed="false" customFormat="false" customHeight="true" hidden="true" ht="13.5" outlineLevel="0" r="2265">
      <c r="A2265" s="746" t="n">
        <v>89994</v>
      </c>
      <c r="B2265" s="745" t="s">
        <v>3504</v>
      </c>
      <c r="C2265" s="745" t="s">
        <v>2478</v>
      </c>
      <c r="D2265" s="747" t="n">
        <v>538.46</v>
      </c>
    </row>
    <row collapsed="false" customFormat="false" customHeight="true" hidden="true" ht="13.5" outlineLevel="0" r="2266">
      <c r="A2266" s="746" t="n">
        <v>89995</v>
      </c>
      <c r="B2266" s="745" t="s">
        <v>3505</v>
      </c>
      <c r="C2266" s="745" t="s">
        <v>2478</v>
      </c>
      <c r="D2266" s="747" t="n">
        <v>633.35</v>
      </c>
    </row>
    <row collapsed="false" customFormat="false" customHeight="true" hidden="true" ht="13.5" outlineLevel="0" r="2267">
      <c r="A2267" s="746" t="n">
        <v>90278</v>
      </c>
      <c r="B2267" s="745" t="s">
        <v>3506</v>
      </c>
      <c r="C2267" s="745" t="s">
        <v>2478</v>
      </c>
      <c r="D2267" s="747" t="n">
        <v>286.69</v>
      </c>
    </row>
    <row collapsed="false" customFormat="false" customHeight="true" hidden="true" ht="13.5" outlineLevel="0" r="2268">
      <c r="A2268" s="746" t="n">
        <v>90279</v>
      </c>
      <c r="B2268" s="745" t="s">
        <v>3507</v>
      </c>
      <c r="C2268" s="745" t="s">
        <v>2478</v>
      </c>
      <c r="D2268" s="747" t="n">
        <v>298.75</v>
      </c>
    </row>
    <row collapsed="false" customFormat="false" customHeight="true" hidden="true" ht="13.5" outlineLevel="0" r="2269">
      <c r="A2269" s="746" t="n">
        <v>90280</v>
      </c>
      <c r="B2269" s="745" t="s">
        <v>3508</v>
      </c>
      <c r="C2269" s="745" t="s">
        <v>2478</v>
      </c>
      <c r="D2269" s="747" t="n">
        <v>327.99</v>
      </c>
    </row>
    <row collapsed="false" customFormat="false" customHeight="true" hidden="true" ht="13.5" outlineLevel="0" r="2270">
      <c r="A2270" s="746" t="n">
        <v>90281</v>
      </c>
      <c r="B2270" s="745" t="s">
        <v>3509</v>
      </c>
      <c r="C2270" s="745" t="s">
        <v>2478</v>
      </c>
      <c r="D2270" s="747" t="n">
        <v>365.88</v>
      </c>
    </row>
    <row collapsed="false" customFormat="false" customHeight="true" hidden="true" ht="13.5" outlineLevel="0" r="2271">
      <c r="A2271" s="746" t="n">
        <v>90282</v>
      </c>
      <c r="B2271" s="745" t="s">
        <v>3510</v>
      </c>
      <c r="C2271" s="745" t="s">
        <v>2478</v>
      </c>
      <c r="D2271" s="747" t="n">
        <v>290.01</v>
      </c>
    </row>
    <row collapsed="false" customFormat="false" customHeight="true" hidden="true" ht="13.5" outlineLevel="0" r="2272">
      <c r="A2272" s="746" t="n">
        <v>90283</v>
      </c>
      <c r="B2272" s="745" t="s">
        <v>3511</v>
      </c>
      <c r="C2272" s="745" t="s">
        <v>2478</v>
      </c>
      <c r="D2272" s="747" t="n">
        <v>302.98</v>
      </c>
    </row>
    <row collapsed="false" customFormat="false" customHeight="true" hidden="true" ht="13.5" outlineLevel="0" r="2273">
      <c r="A2273" s="746" t="n">
        <v>90284</v>
      </c>
      <c r="B2273" s="745" t="s">
        <v>3512</v>
      </c>
      <c r="C2273" s="745" t="s">
        <v>2478</v>
      </c>
      <c r="D2273" s="747" t="n">
        <v>333.77</v>
      </c>
    </row>
    <row collapsed="false" customFormat="false" customHeight="true" hidden="true" ht="13.5" outlineLevel="0" r="2274">
      <c r="A2274" s="746" t="n">
        <v>90285</v>
      </c>
      <c r="B2274" s="745" t="s">
        <v>3513</v>
      </c>
      <c r="C2274" s="745" t="s">
        <v>2478</v>
      </c>
      <c r="D2274" s="747" t="n">
        <v>374.03</v>
      </c>
    </row>
    <row collapsed="false" customFormat="false" customHeight="true" hidden="true" ht="13.5" outlineLevel="0" r="2275">
      <c r="A2275" s="746" t="n">
        <v>90853</v>
      </c>
      <c r="B2275" s="745" t="s">
        <v>3514</v>
      </c>
      <c r="C2275" s="745" t="s">
        <v>2478</v>
      </c>
      <c r="D2275" s="747" t="n">
        <v>375.44</v>
      </c>
    </row>
    <row collapsed="false" customFormat="false" customHeight="true" hidden="true" ht="13.5" outlineLevel="0" r="2276">
      <c r="A2276" s="746" t="n">
        <v>90854</v>
      </c>
      <c r="B2276" s="745" t="s">
        <v>3515</v>
      </c>
      <c r="C2276" s="745" t="s">
        <v>2478</v>
      </c>
      <c r="D2276" s="747" t="n">
        <v>363.44</v>
      </c>
    </row>
    <row collapsed="false" customFormat="false" customHeight="true" hidden="true" ht="13.5" outlineLevel="0" r="2277">
      <c r="A2277" s="746" t="n">
        <v>90855</v>
      </c>
      <c r="B2277" s="745" t="s">
        <v>3516</v>
      </c>
      <c r="C2277" s="745" t="s">
        <v>2478</v>
      </c>
      <c r="D2277" s="747" t="n">
        <v>402.05</v>
      </c>
    </row>
    <row collapsed="false" customFormat="false" customHeight="true" hidden="true" ht="13.5" outlineLevel="0" r="2278">
      <c r="A2278" s="746" t="n">
        <v>90856</v>
      </c>
      <c r="B2278" s="745" t="s">
        <v>3517</v>
      </c>
      <c r="C2278" s="745" t="s">
        <v>2478</v>
      </c>
      <c r="D2278" s="747" t="n">
        <v>379.8</v>
      </c>
    </row>
    <row collapsed="false" customFormat="false" customHeight="true" hidden="true" ht="13.5" outlineLevel="0" r="2279">
      <c r="A2279" s="746" t="n">
        <v>90857</v>
      </c>
      <c r="B2279" s="745" t="s">
        <v>3518</v>
      </c>
      <c r="C2279" s="745" t="s">
        <v>2478</v>
      </c>
      <c r="D2279" s="747" t="n">
        <v>366.32</v>
      </c>
    </row>
    <row collapsed="false" customFormat="false" customHeight="true" hidden="true" ht="13.5" outlineLevel="0" r="2280">
      <c r="A2280" s="746" t="n">
        <v>90858</v>
      </c>
      <c r="B2280" s="745" t="s">
        <v>3519</v>
      </c>
      <c r="C2280" s="745" t="s">
        <v>2478</v>
      </c>
      <c r="D2280" s="747" t="n">
        <v>422.06</v>
      </c>
    </row>
    <row collapsed="false" customFormat="false" customHeight="true" hidden="true" ht="13.5" outlineLevel="0" r="2281">
      <c r="A2281" s="746" t="n">
        <v>90859</v>
      </c>
      <c r="B2281" s="745" t="s">
        <v>3520</v>
      </c>
      <c r="C2281" s="745" t="s">
        <v>2478</v>
      </c>
      <c r="D2281" s="747" t="n">
        <v>355.6</v>
      </c>
    </row>
    <row collapsed="false" customFormat="false" customHeight="true" hidden="true" ht="13.5" outlineLevel="0" r="2282">
      <c r="A2282" s="746" t="n">
        <v>90860</v>
      </c>
      <c r="B2282" s="745" t="s">
        <v>3521</v>
      </c>
      <c r="C2282" s="745" t="s">
        <v>2478</v>
      </c>
      <c r="D2282" s="747" t="n">
        <v>361.65</v>
      </c>
    </row>
    <row collapsed="false" customFormat="false" customHeight="true" hidden="true" ht="13.5" outlineLevel="0" r="2283">
      <c r="A2283" s="746" t="n">
        <v>90861</v>
      </c>
      <c r="B2283" s="745" t="s">
        <v>3522</v>
      </c>
      <c r="C2283" s="745" t="s">
        <v>2478</v>
      </c>
      <c r="D2283" s="747" t="n">
        <v>369.86</v>
      </c>
    </row>
    <row collapsed="false" customFormat="false" customHeight="true" hidden="true" ht="13.5" outlineLevel="0" r="2284">
      <c r="A2284" s="746" t="n">
        <v>90862</v>
      </c>
      <c r="B2284" s="745" t="s">
        <v>3523</v>
      </c>
      <c r="C2284" s="745" t="s">
        <v>2478</v>
      </c>
      <c r="D2284" s="747" t="n">
        <v>332.96</v>
      </c>
    </row>
    <row collapsed="false" customFormat="false" customHeight="true" hidden="true" ht="13.5" outlineLevel="0" r="2285">
      <c r="A2285" s="746" t="n">
        <v>92718</v>
      </c>
      <c r="B2285" s="745" t="s">
        <v>3524</v>
      </c>
      <c r="C2285" s="745" t="s">
        <v>2478</v>
      </c>
      <c r="D2285" s="747" t="n">
        <v>485.04</v>
      </c>
    </row>
    <row collapsed="false" customFormat="false" customHeight="true" hidden="true" ht="13.5" outlineLevel="0" r="2286">
      <c r="A2286" s="746" t="n">
        <v>92719</v>
      </c>
      <c r="B2286" s="745" t="s">
        <v>3525</v>
      </c>
      <c r="C2286" s="745" t="s">
        <v>2478</v>
      </c>
      <c r="D2286" s="747" t="n">
        <v>325.84</v>
      </c>
    </row>
    <row collapsed="false" customFormat="false" customHeight="true" hidden="true" ht="13.5" outlineLevel="0" r="2287">
      <c r="A2287" s="746" t="n">
        <v>92720</v>
      </c>
      <c r="B2287" s="745" t="s">
        <v>3526</v>
      </c>
      <c r="C2287" s="745" t="s">
        <v>2478</v>
      </c>
      <c r="D2287" s="747" t="n">
        <v>368.99</v>
      </c>
    </row>
    <row collapsed="false" customFormat="false" customHeight="true" hidden="true" ht="13.5" outlineLevel="0" r="2288">
      <c r="A2288" s="746" t="n">
        <v>92721</v>
      </c>
      <c r="B2288" s="745" t="s">
        <v>3527</v>
      </c>
      <c r="C2288" s="745" t="s">
        <v>2478</v>
      </c>
      <c r="D2288" s="747" t="n">
        <v>316.11</v>
      </c>
    </row>
    <row collapsed="false" customFormat="false" customHeight="true" hidden="true" ht="13.5" outlineLevel="0" r="2289">
      <c r="A2289" s="746" t="n">
        <v>92722</v>
      </c>
      <c r="B2289" s="745" t="s">
        <v>3528</v>
      </c>
      <c r="C2289" s="745" t="s">
        <v>2478</v>
      </c>
      <c r="D2289" s="747" t="n">
        <v>364.95</v>
      </c>
    </row>
    <row collapsed="false" customFormat="false" customHeight="true" hidden="true" ht="13.5" outlineLevel="0" r="2290">
      <c r="A2290" s="746" t="n">
        <v>92723</v>
      </c>
      <c r="B2290" s="745" t="s">
        <v>3529</v>
      </c>
      <c r="C2290" s="745" t="s">
        <v>2478</v>
      </c>
      <c r="D2290" s="747" t="n">
        <v>356.14</v>
      </c>
    </row>
    <row collapsed="false" customFormat="false" customHeight="true" hidden="true" ht="13.5" outlineLevel="0" r="2291">
      <c r="A2291" s="746" t="n">
        <v>92724</v>
      </c>
      <c r="B2291" s="745" t="s">
        <v>3530</v>
      </c>
      <c r="C2291" s="745" t="s">
        <v>2478</v>
      </c>
      <c r="D2291" s="747" t="n">
        <v>352.59</v>
      </c>
    </row>
    <row collapsed="false" customFormat="false" customHeight="true" hidden="true" ht="13.5" outlineLevel="0" r="2292">
      <c r="A2292" s="746" t="n">
        <v>92725</v>
      </c>
      <c r="B2292" s="745" t="s">
        <v>3531</v>
      </c>
      <c r="C2292" s="745" t="s">
        <v>2478</v>
      </c>
      <c r="D2292" s="747" t="n">
        <v>351.09</v>
      </c>
    </row>
    <row collapsed="false" customFormat="false" customHeight="true" hidden="true" ht="13.5" outlineLevel="0" r="2293">
      <c r="A2293" s="746" t="n">
        <v>92726</v>
      </c>
      <c r="B2293" s="745" t="s">
        <v>3532</v>
      </c>
      <c r="C2293" s="745" t="s">
        <v>2478</v>
      </c>
      <c r="D2293" s="747" t="n">
        <v>348.57</v>
      </c>
    </row>
    <row collapsed="false" customFormat="false" customHeight="true" hidden="true" ht="13.5" outlineLevel="0" r="2294">
      <c r="A2294" s="746" t="n">
        <v>92727</v>
      </c>
      <c r="B2294" s="745" t="s">
        <v>3533</v>
      </c>
      <c r="C2294" s="745" t="s">
        <v>2478</v>
      </c>
      <c r="D2294" s="747" t="n">
        <v>416</v>
      </c>
    </row>
    <row collapsed="false" customFormat="false" customHeight="true" hidden="true" ht="13.5" outlineLevel="0" r="2295">
      <c r="A2295" s="746" t="n">
        <v>92728</v>
      </c>
      <c r="B2295" s="745" t="s">
        <v>3534</v>
      </c>
      <c r="C2295" s="745" t="s">
        <v>2478</v>
      </c>
      <c r="D2295" s="747" t="n">
        <v>390.56</v>
      </c>
    </row>
    <row collapsed="false" customFormat="false" customHeight="true" hidden="true" ht="13.5" outlineLevel="0" r="2296">
      <c r="A2296" s="746" t="n">
        <v>92729</v>
      </c>
      <c r="B2296" s="745" t="s">
        <v>3535</v>
      </c>
      <c r="C2296" s="745" t="s">
        <v>2478</v>
      </c>
      <c r="D2296" s="747" t="n">
        <v>379.77</v>
      </c>
    </row>
    <row collapsed="false" customFormat="false" customHeight="true" hidden="true" ht="13.5" outlineLevel="0" r="2297">
      <c r="A2297" s="746" t="n">
        <v>92730</v>
      </c>
      <c r="B2297" s="745" t="s">
        <v>3536</v>
      </c>
      <c r="C2297" s="745" t="s">
        <v>2478</v>
      </c>
      <c r="D2297" s="747" t="n">
        <v>361.83</v>
      </c>
    </row>
    <row collapsed="false" customFormat="false" customHeight="true" hidden="true" ht="13.5" outlineLevel="0" r="2298">
      <c r="A2298" s="746" t="n">
        <v>92731</v>
      </c>
      <c r="B2298" s="745" t="s">
        <v>3537</v>
      </c>
      <c r="C2298" s="745" t="s">
        <v>2478</v>
      </c>
      <c r="D2298" s="747" t="n">
        <v>382.7</v>
      </c>
    </row>
    <row collapsed="false" customFormat="false" customHeight="true" hidden="true" ht="13.5" outlineLevel="0" r="2299">
      <c r="A2299" s="746" t="n">
        <v>92732</v>
      </c>
      <c r="B2299" s="745" t="s">
        <v>3538</v>
      </c>
      <c r="C2299" s="745" t="s">
        <v>2478</v>
      </c>
      <c r="D2299" s="747" t="n">
        <v>365.27</v>
      </c>
    </row>
    <row collapsed="false" customFormat="false" customHeight="true" hidden="true" ht="13.5" outlineLevel="0" r="2300">
      <c r="A2300" s="746" t="n">
        <v>92733</v>
      </c>
      <c r="B2300" s="745" t="s">
        <v>3539</v>
      </c>
      <c r="C2300" s="745" t="s">
        <v>2478</v>
      </c>
      <c r="D2300" s="747" t="n">
        <v>357.84</v>
      </c>
    </row>
    <row collapsed="false" customFormat="false" customHeight="true" hidden="true" ht="13.5" outlineLevel="0" r="2301">
      <c r="A2301" s="746" t="n">
        <v>92734</v>
      </c>
      <c r="B2301" s="745" t="s">
        <v>3540</v>
      </c>
      <c r="C2301" s="745" t="s">
        <v>2478</v>
      </c>
      <c r="D2301" s="747" t="n">
        <v>345.52</v>
      </c>
    </row>
    <row collapsed="false" customFormat="false" customHeight="true" hidden="true" ht="13.5" outlineLevel="0" r="2302">
      <c r="A2302" s="746" t="n">
        <v>92735</v>
      </c>
      <c r="B2302" s="745" t="s">
        <v>3541</v>
      </c>
      <c r="C2302" s="745" t="s">
        <v>2478</v>
      </c>
      <c r="D2302" s="747" t="n">
        <v>352.45</v>
      </c>
    </row>
    <row collapsed="false" customFormat="false" customHeight="true" hidden="true" ht="13.5" outlineLevel="0" r="2303">
      <c r="A2303" s="746" t="n">
        <v>92736</v>
      </c>
      <c r="B2303" s="745" t="s">
        <v>3542</v>
      </c>
      <c r="C2303" s="745" t="s">
        <v>2478</v>
      </c>
      <c r="D2303" s="747" t="n">
        <v>339.18</v>
      </c>
    </row>
    <row collapsed="false" customFormat="false" customHeight="true" hidden="true" ht="13.5" outlineLevel="0" r="2304">
      <c r="A2304" s="746" t="n">
        <v>92739</v>
      </c>
      <c r="B2304" s="745" t="s">
        <v>3543</v>
      </c>
      <c r="C2304" s="745" t="s">
        <v>2478</v>
      </c>
      <c r="D2304" s="747" t="n">
        <v>319.91</v>
      </c>
    </row>
    <row collapsed="false" customFormat="false" customHeight="true" hidden="true" ht="13.5" outlineLevel="0" r="2305">
      <c r="A2305" s="746" t="n">
        <v>92740</v>
      </c>
      <c r="B2305" s="745" t="s">
        <v>3544</v>
      </c>
      <c r="C2305" s="745" t="s">
        <v>2478</v>
      </c>
      <c r="D2305" s="747" t="n">
        <v>313.32</v>
      </c>
    </row>
    <row collapsed="false" customFormat="false" customHeight="true" hidden="true" ht="13.5" outlineLevel="0" r="2306">
      <c r="A2306" s="746" t="n">
        <v>92741</v>
      </c>
      <c r="B2306" s="745" t="s">
        <v>3545</v>
      </c>
      <c r="C2306" s="745" t="s">
        <v>2478</v>
      </c>
      <c r="D2306" s="747" t="n">
        <v>555.39</v>
      </c>
    </row>
    <row collapsed="false" customFormat="false" customHeight="true" hidden="true" ht="13.5" outlineLevel="0" r="2307">
      <c r="A2307" s="746" t="n">
        <v>92742</v>
      </c>
      <c r="B2307" s="745" t="s">
        <v>3546</v>
      </c>
      <c r="C2307" s="745" t="s">
        <v>2478</v>
      </c>
      <c r="D2307" s="747" t="n">
        <v>809.88</v>
      </c>
    </row>
    <row collapsed="false" customFormat="false" customHeight="true" hidden="true" ht="13.5" outlineLevel="0" r="2308">
      <c r="A2308" s="746" t="n">
        <v>92873</v>
      </c>
      <c r="B2308" s="745" t="s">
        <v>3547</v>
      </c>
      <c r="C2308" s="745" t="s">
        <v>2478</v>
      </c>
      <c r="D2308" s="747" t="n">
        <v>196.82</v>
      </c>
    </row>
    <row collapsed="false" customFormat="false" customHeight="true" hidden="true" ht="13.5" outlineLevel="0" r="2309">
      <c r="A2309" s="746" t="n">
        <v>92874</v>
      </c>
      <c r="B2309" s="745" t="s">
        <v>3548</v>
      </c>
      <c r="C2309" s="745" t="s">
        <v>2478</v>
      </c>
      <c r="D2309" s="747" t="n">
        <v>32.64</v>
      </c>
    </row>
    <row collapsed="false" customFormat="false" customHeight="true" hidden="true" ht="13.5" outlineLevel="0" r="2310">
      <c r="A2310" s="746" t="n">
        <v>94962</v>
      </c>
      <c r="B2310" s="745" t="s">
        <v>3549</v>
      </c>
      <c r="C2310" s="745" t="s">
        <v>2478</v>
      </c>
      <c r="D2310" s="747" t="n">
        <v>248.41</v>
      </c>
    </row>
    <row collapsed="false" customFormat="false" customHeight="true" hidden="true" ht="13.5" outlineLevel="0" r="2311">
      <c r="A2311" s="746" t="n">
        <v>94963</v>
      </c>
      <c r="B2311" s="745" t="s">
        <v>3550</v>
      </c>
      <c r="C2311" s="745" t="s">
        <v>2478</v>
      </c>
      <c r="D2311" s="747" t="n">
        <v>268.11</v>
      </c>
    </row>
    <row collapsed="false" customFormat="false" customHeight="true" hidden="true" ht="13.5" outlineLevel="0" r="2312">
      <c r="A2312" s="746" t="n">
        <v>94964</v>
      </c>
      <c r="B2312" s="745" t="s">
        <v>3551</v>
      </c>
      <c r="C2312" s="745" t="s">
        <v>2478</v>
      </c>
      <c r="D2312" s="747" t="n">
        <v>292.87</v>
      </c>
    </row>
    <row collapsed="false" customFormat="false" customHeight="true" hidden="true" ht="13.5" outlineLevel="0" r="2313">
      <c r="A2313" s="746" t="n">
        <v>94965</v>
      </c>
      <c r="B2313" s="745" t="s">
        <v>3552</v>
      </c>
      <c r="C2313" s="745" t="s">
        <v>2478</v>
      </c>
      <c r="D2313" s="747" t="n">
        <v>300.45</v>
      </c>
    </row>
    <row collapsed="false" customFormat="false" customHeight="true" hidden="true" ht="13.5" outlineLevel="0" r="2314">
      <c r="A2314" s="746" t="n">
        <v>94966</v>
      </c>
      <c r="B2314" s="745" t="s">
        <v>3553</v>
      </c>
      <c r="C2314" s="745" t="s">
        <v>2478</v>
      </c>
      <c r="D2314" s="747" t="n">
        <v>309.7</v>
      </c>
    </row>
    <row collapsed="false" customFormat="false" customHeight="true" hidden="true" ht="13.5" outlineLevel="0" r="2315">
      <c r="A2315" s="746" t="n">
        <v>94967</v>
      </c>
      <c r="B2315" s="745" t="s">
        <v>3554</v>
      </c>
      <c r="C2315" s="745" t="s">
        <v>2478</v>
      </c>
      <c r="D2315" s="747" t="n">
        <v>350.88</v>
      </c>
    </row>
    <row collapsed="false" customFormat="false" customHeight="true" hidden="true" ht="13.5" outlineLevel="0" r="2316">
      <c r="A2316" s="746" t="n">
        <v>94968</v>
      </c>
      <c r="B2316" s="745" t="s">
        <v>3555</v>
      </c>
      <c r="C2316" s="745" t="s">
        <v>2478</v>
      </c>
      <c r="D2316" s="747" t="n">
        <v>240.56</v>
      </c>
    </row>
    <row collapsed="false" customFormat="false" customHeight="true" hidden="true" ht="13.5" outlineLevel="0" r="2317">
      <c r="A2317" s="746" t="n">
        <v>94969</v>
      </c>
      <c r="B2317" s="745" t="s">
        <v>3556</v>
      </c>
      <c r="C2317" s="745" t="s">
        <v>2478</v>
      </c>
      <c r="D2317" s="747" t="n">
        <v>261.29</v>
      </c>
    </row>
    <row collapsed="false" customFormat="false" customHeight="true" hidden="true" ht="13.5" outlineLevel="0" r="2318">
      <c r="A2318" s="746" t="n">
        <v>94970</v>
      </c>
      <c r="B2318" s="745" t="s">
        <v>3557</v>
      </c>
      <c r="C2318" s="745" t="s">
        <v>2478</v>
      </c>
      <c r="D2318" s="747" t="n">
        <v>280.16</v>
      </c>
    </row>
    <row collapsed="false" customFormat="false" customHeight="true" hidden="true" ht="13.5" outlineLevel="0" r="2319">
      <c r="A2319" s="746" t="n">
        <v>94971</v>
      </c>
      <c r="B2319" s="745" t="s">
        <v>3558</v>
      </c>
      <c r="C2319" s="745" t="s">
        <v>2478</v>
      </c>
      <c r="D2319" s="747" t="n">
        <v>293.27</v>
      </c>
    </row>
    <row collapsed="false" customFormat="false" customHeight="true" hidden="true" ht="13.5" outlineLevel="0" r="2320">
      <c r="A2320" s="746" t="n">
        <v>94972</v>
      </c>
      <c r="B2320" s="745" t="s">
        <v>3559</v>
      </c>
      <c r="C2320" s="745" t="s">
        <v>2478</v>
      </c>
      <c r="D2320" s="747" t="n">
        <v>304.75</v>
      </c>
    </row>
    <row collapsed="false" customFormat="false" customHeight="true" hidden="true" ht="13.5" outlineLevel="0" r="2321">
      <c r="A2321" s="746" t="n">
        <v>94973</v>
      </c>
      <c r="B2321" s="745" t="s">
        <v>3560</v>
      </c>
      <c r="C2321" s="745" t="s">
        <v>2478</v>
      </c>
      <c r="D2321" s="747" t="n">
        <v>341.74</v>
      </c>
    </row>
    <row collapsed="false" customFormat="false" customHeight="true" hidden="true" ht="13.5" outlineLevel="0" r="2322">
      <c r="A2322" s="746" t="n">
        <v>94974</v>
      </c>
      <c r="B2322" s="745" t="s">
        <v>3561</v>
      </c>
      <c r="C2322" s="745" t="s">
        <v>2478</v>
      </c>
      <c r="D2322" s="747" t="n">
        <v>370.11</v>
      </c>
    </row>
    <row collapsed="false" customFormat="false" customHeight="true" hidden="true" ht="13.5" outlineLevel="0" r="2323">
      <c r="A2323" s="746" t="n">
        <v>94975</v>
      </c>
      <c r="B2323" s="745" t="s">
        <v>3562</v>
      </c>
      <c r="C2323" s="745" t="s">
        <v>2478</v>
      </c>
      <c r="D2323" s="747" t="n">
        <v>388.72</v>
      </c>
    </row>
    <row collapsed="false" customFormat="false" customHeight="true" hidden="true" ht="13.5" outlineLevel="0" r="2324">
      <c r="A2324" s="746" t="n">
        <v>96555</v>
      </c>
      <c r="B2324" s="745" t="s">
        <v>3563</v>
      </c>
      <c r="C2324" s="745" t="s">
        <v>2478</v>
      </c>
      <c r="D2324" s="747" t="n">
        <v>456.16</v>
      </c>
    </row>
    <row collapsed="false" customFormat="false" customHeight="true" hidden="true" ht="13.5" outlineLevel="0" r="2325">
      <c r="A2325" s="746" t="n">
        <v>96556</v>
      </c>
      <c r="B2325" s="745" t="s">
        <v>3564</v>
      </c>
      <c r="C2325" s="745" t="s">
        <v>2478</v>
      </c>
      <c r="D2325" s="747" t="n">
        <v>533.75</v>
      </c>
    </row>
    <row collapsed="false" customFormat="false" customHeight="true" hidden="true" ht="13.5" outlineLevel="0" r="2326">
      <c r="A2326" s="746" t="n">
        <v>96557</v>
      </c>
      <c r="B2326" s="745" t="s">
        <v>3565</v>
      </c>
      <c r="C2326" s="745" t="s">
        <v>2478</v>
      </c>
      <c r="D2326" s="747" t="n">
        <v>381.9</v>
      </c>
    </row>
    <row collapsed="false" customFormat="false" customHeight="true" hidden="true" ht="13.5" outlineLevel="0" r="2327">
      <c r="A2327" s="746" t="n">
        <v>96558</v>
      </c>
      <c r="B2327" s="745" t="s">
        <v>3566</v>
      </c>
      <c r="C2327" s="745" t="s">
        <v>2478</v>
      </c>
      <c r="D2327" s="747" t="n">
        <v>388.88</v>
      </c>
    </row>
    <row collapsed="false" customFormat="false" customHeight="true" hidden="true" ht="13.5" outlineLevel="0" r="2328">
      <c r="A2328" s="746" t="n">
        <v>99235</v>
      </c>
      <c r="B2328" s="745" t="s">
        <v>3567</v>
      </c>
      <c r="C2328" s="745" t="s">
        <v>2478</v>
      </c>
      <c r="D2328" s="747" t="n">
        <v>344.15</v>
      </c>
    </row>
    <row collapsed="false" customFormat="false" customHeight="true" hidden="true" ht="13.5" outlineLevel="0" r="2329">
      <c r="A2329" s="746" t="n">
        <v>99431</v>
      </c>
      <c r="B2329" s="745" t="s">
        <v>3568</v>
      </c>
      <c r="C2329" s="745" t="s">
        <v>2478</v>
      </c>
      <c r="D2329" s="747" t="n">
        <v>411.23</v>
      </c>
    </row>
    <row collapsed="false" customFormat="false" customHeight="true" hidden="true" ht="13.5" outlineLevel="0" r="2330">
      <c r="A2330" s="746" t="n">
        <v>99432</v>
      </c>
      <c r="B2330" s="745" t="s">
        <v>3569</v>
      </c>
      <c r="C2330" s="745" t="s">
        <v>2478</v>
      </c>
      <c r="D2330" s="747" t="n">
        <v>385.52</v>
      </c>
    </row>
    <row collapsed="false" customFormat="false" customHeight="true" hidden="true" ht="13.5" outlineLevel="0" r="2331">
      <c r="A2331" s="746" t="n">
        <v>99433</v>
      </c>
      <c r="B2331" s="745" t="s">
        <v>3570</v>
      </c>
      <c r="C2331" s="745" t="s">
        <v>2478</v>
      </c>
      <c r="D2331" s="747" t="n">
        <v>439.14</v>
      </c>
    </row>
    <row collapsed="false" customFormat="false" customHeight="true" hidden="true" ht="13.5" outlineLevel="0" r="2332">
      <c r="A2332" s="746" t="n">
        <v>99434</v>
      </c>
      <c r="B2332" s="745" t="s">
        <v>3571</v>
      </c>
      <c r="C2332" s="745" t="s">
        <v>2478</v>
      </c>
      <c r="D2332" s="747" t="n">
        <v>415.59</v>
      </c>
    </row>
    <row collapsed="false" customFormat="false" customHeight="true" hidden="true" ht="13.5" outlineLevel="0" r="2333">
      <c r="A2333" s="746" t="n">
        <v>99435</v>
      </c>
      <c r="B2333" s="745" t="s">
        <v>3572</v>
      </c>
      <c r="C2333" s="745" t="s">
        <v>2478</v>
      </c>
      <c r="D2333" s="747" t="n">
        <v>401.15</v>
      </c>
    </row>
    <row collapsed="false" customFormat="false" customHeight="true" hidden="true" ht="13.5" outlineLevel="0" r="2334">
      <c r="A2334" s="746" t="n">
        <v>99436</v>
      </c>
      <c r="B2334" s="745" t="s">
        <v>3573</v>
      </c>
      <c r="C2334" s="745" t="s">
        <v>2478</v>
      </c>
      <c r="D2334" s="747" t="n">
        <v>459.15</v>
      </c>
    </row>
    <row collapsed="false" customFormat="false" customHeight="true" hidden="true" ht="13.5" outlineLevel="0" r="2335">
      <c r="A2335" s="746" t="n">
        <v>99437</v>
      </c>
      <c r="B2335" s="745" t="s">
        <v>3574</v>
      </c>
      <c r="C2335" s="745" t="s">
        <v>2478</v>
      </c>
      <c r="D2335" s="747" t="n">
        <v>367.41</v>
      </c>
    </row>
    <row collapsed="false" customFormat="false" customHeight="true" hidden="true" ht="13.5" outlineLevel="0" r="2336">
      <c r="A2336" s="746" t="n">
        <v>99438</v>
      </c>
      <c r="B2336" s="745" t="s">
        <v>3575</v>
      </c>
      <c r="C2336" s="745" t="s">
        <v>2478</v>
      </c>
      <c r="D2336" s="747" t="n">
        <v>373.46</v>
      </c>
    </row>
    <row collapsed="false" customFormat="false" customHeight="true" hidden="true" ht="13.5" outlineLevel="0" r="2337">
      <c r="A2337" s="746" t="n">
        <v>99439</v>
      </c>
      <c r="B2337" s="745" t="s">
        <v>3576</v>
      </c>
      <c r="C2337" s="745" t="s">
        <v>2478</v>
      </c>
      <c r="D2337" s="747" t="n">
        <v>405.01</v>
      </c>
    </row>
    <row collapsed="false" customFormat="false" customHeight="true" hidden="true" ht="13.5" outlineLevel="0" r="2338">
      <c r="A2338" s="745" t="s">
        <v>3577</v>
      </c>
      <c r="B2338" s="745" t="s">
        <v>3578</v>
      </c>
      <c r="C2338" s="745" t="s">
        <v>52</v>
      </c>
      <c r="D2338" s="747" t="n">
        <v>74.48</v>
      </c>
    </row>
    <row collapsed="false" customFormat="false" customHeight="true" hidden="true" ht="13.5" outlineLevel="0" r="2339">
      <c r="A2339" s="745" t="s">
        <v>105</v>
      </c>
      <c r="B2339" s="745" t="s">
        <v>734</v>
      </c>
      <c r="C2339" s="745" t="s">
        <v>52</v>
      </c>
      <c r="D2339" s="747" t="n">
        <v>82.46</v>
      </c>
    </row>
    <row collapsed="false" customFormat="false" customHeight="true" hidden="true" ht="13.5" outlineLevel="0" r="2340">
      <c r="A2340" s="745" t="s">
        <v>3579</v>
      </c>
      <c r="B2340" s="745" t="s">
        <v>3580</v>
      </c>
      <c r="C2340" s="745" t="s">
        <v>52</v>
      </c>
      <c r="D2340" s="747" t="n">
        <v>97.71</v>
      </c>
    </row>
    <row collapsed="false" customFormat="false" customHeight="true" hidden="true" ht="13.5" outlineLevel="0" r="2341">
      <c r="A2341" s="745" t="s">
        <v>3581</v>
      </c>
      <c r="B2341" s="745" t="s">
        <v>3582</v>
      </c>
      <c r="C2341" s="745" t="s">
        <v>52</v>
      </c>
      <c r="D2341" s="747" t="n">
        <v>111.04</v>
      </c>
    </row>
    <row collapsed="false" customFormat="false" customHeight="true" hidden="true" ht="13.5" outlineLevel="0" r="2342">
      <c r="A2342" s="745" t="s">
        <v>3583</v>
      </c>
      <c r="B2342" s="745" t="s">
        <v>3584</v>
      </c>
      <c r="C2342" s="745" t="s">
        <v>52</v>
      </c>
      <c r="D2342" s="747" t="n">
        <v>66.18</v>
      </c>
    </row>
    <row collapsed="false" customFormat="false" customHeight="true" hidden="true" ht="13.5" outlineLevel="0" r="2343">
      <c r="A2343" s="745" t="s">
        <v>3585</v>
      </c>
      <c r="B2343" s="745" t="s">
        <v>3586</v>
      </c>
      <c r="C2343" s="745" t="s">
        <v>52</v>
      </c>
      <c r="D2343" s="747" t="n">
        <v>73.14</v>
      </c>
    </row>
    <row collapsed="false" customFormat="false" customHeight="true" hidden="true" ht="13.5" outlineLevel="0" r="2344">
      <c r="A2344" s="745" t="s">
        <v>3587</v>
      </c>
      <c r="B2344" s="745" t="s">
        <v>3588</v>
      </c>
      <c r="C2344" s="745" t="s">
        <v>2478</v>
      </c>
      <c r="D2344" s="747" t="n">
        <v>90.91</v>
      </c>
    </row>
    <row collapsed="false" customFormat="false" customHeight="true" hidden="true" ht="13.5" outlineLevel="0" r="2345">
      <c r="A2345" s="745" t="s">
        <v>3589</v>
      </c>
      <c r="B2345" s="745" t="s">
        <v>3590</v>
      </c>
      <c r="C2345" s="745" t="s">
        <v>2478</v>
      </c>
      <c r="D2345" s="747" t="n">
        <v>123.44</v>
      </c>
    </row>
    <row collapsed="false" customFormat="false" customHeight="true" hidden="true" ht="13.5" outlineLevel="0" r="2346">
      <c r="A2346" s="745" t="s">
        <v>3591</v>
      </c>
      <c r="B2346" s="745" t="s">
        <v>3592</v>
      </c>
      <c r="C2346" s="745" t="s">
        <v>52</v>
      </c>
      <c r="D2346" s="747" t="n">
        <v>35.17</v>
      </c>
    </row>
    <row collapsed="false" customFormat="false" customHeight="true" hidden="true" ht="13.5" outlineLevel="0" r="2347">
      <c r="A2347" s="746" t="n">
        <v>83518</v>
      </c>
      <c r="B2347" s="745" t="s">
        <v>3593</v>
      </c>
      <c r="C2347" s="745" t="s">
        <v>2478</v>
      </c>
      <c r="D2347" s="747" t="n">
        <v>329.24</v>
      </c>
    </row>
    <row collapsed="false" customFormat="false" customHeight="true" hidden="true" ht="13.5" outlineLevel="0" r="2348">
      <c r="A2348" s="746" t="n">
        <v>95467</v>
      </c>
      <c r="B2348" s="745" t="s">
        <v>3594</v>
      </c>
      <c r="C2348" s="745" t="s">
        <v>2478</v>
      </c>
      <c r="D2348" s="747" t="n">
        <v>422.9</v>
      </c>
    </row>
    <row collapsed="false" customFormat="false" customHeight="true" hidden="true" ht="13.5" outlineLevel="0" r="2349">
      <c r="A2349" s="746" t="n">
        <v>68328</v>
      </c>
      <c r="B2349" s="745" t="s">
        <v>3595</v>
      </c>
      <c r="C2349" s="745" t="s">
        <v>52</v>
      </c>
      <c r="D2349" s="747" t="n">
        <v>15.44</v>
      </c>
    </row>
    <row collapsed="false" customFormat="false" customHeight="true" hidden="true" ht="13.5" outlineLevel="0" r="2350">
      <c r="A2350" s="745" t="s">
        <v>3596</v>
      </c>
      <c r="B2350" s="745" t="s">
        <v>3597</v>
      </c>
      <c r="C2350" s="745" t="s">
        <v>236</v>
      </c>
      <c r="D2350" s="747" t="n">
        <v>99.53</v>
      </c>
    </row>
    <row collapsed="false" customFormat="false" customHeight="true" hidden="true" ht="13.5" outlineLevel="0" r="2351">
      <c r="A2351" s="746" t="n">
        <v>79471</v>
      </c>
      <c r="B2351" s="745" t="s">
        <v>3598</v>
      </c>
      <c r="C2351" s="745" t="s">
        <v>1404</v>
      </c>
      <c r="D2351" s="747" t="n">
        <v>65.93</v>
      </c>
    </row>
    <row collapsed="false" customFormat="false" customHeight="true" hidden="true" ht="13.5" outlineLevel="0" r="2352">
      <c r="A2352" s="746" t="n">
        <v>98576</v>
      </c>
      <c r="B2352" s="745" t="s">
        <v>3599</v>
      </c>
      <c r="C2352" s="745" t="s">
        <v>236</v>
      </c>
      <c r="D2352" s="747" t="n">
        <v>14.28</v>
      </c>
    </row>
    <row collapsed="false" customFormat="false" customHeight="true" hidden="true" ht="13.5" outlineLevel="0" r="2353">
      <c r="A2353" s="746" t="n">
        <v>93182</v>
      </c>
      <c r="B2353" s="745" t="s">
        <v>3600</v>
      </c>
      <c r="C2353" s="745" t="s">
        <v>236</v>
      </c>
      <c r="D2353" s="747" t="n">
        <v>24.9</v>
      </c>
    </row>
    <row collapsed="false" customFormat="false" customHeight="true" hidden="true" ht="13.5" outlineLevel="0" r="2354">
      <c r="A2354" s="746" t="n">
        <v>93183</v>
      </c>
      <c r="B2354" s="745" t="s">
        <v>3601</v>
      </c>
      <c r="C2354" s="745" t="s">
        <v>236</v>
      </c>
      <c r="D2354" s="747" t="n">
        <v>31.08</v>
      </c>
    </row>
    <row collapsed="false" customFormat="false" customHeight="true" hidden="true" ht="13.5" outlineLevel="0" r="2355">
      <c r="A2355" s="746" t="n">
        <v>93184</v>
      </c>
      <c r="B2355" s="745" t="s">
        <v>3602</v>
      </c>
      <c r="C2355" s="745" t="s">
        <v>236</v>
      </c>
      <c r="D2355" s="747" t="n">
        <v>19.6</v>
      </c>
    </row>
    <row collapsed="false" customFormat="false" customHeight="true" hidden="true" ht="13.5" outlineLevel="0" r="2356">
      <c r="A2356" s="746" t="n">
        <v>93185</v>
      </c>
      <c r="B2356" s="745" t="s">
        <v>3603</v>
      </c>
      <c r="C2356" s="745" t="s">
        <v>236</v>
      </c>
      <c r="D2356" s="747" t="n">
        <v>30.49</v>
      </c>
    </row>
    <row collapsed="false" customFormat="false" customHeight="true" hidden="true" ht="13.5" outlineLevel="0" r="2357">
      <c r="A2357" s="746" t="n">
        <v>93186</v>
      </c>
      <c r="B2357" s="745" t="s">
        <v>3604</v>
      </c>
      <c r="C2357" s="745" t="s">
        <v>236</v>
      </c>
      <c r="D2357" s="747" t="n">
        <v>45.77</v>
      </c>
    </row>
    <row collapsed="false" customFormat="false" customHeight="true" hidden="true" ht="13.5" outlineLevel="0" r="2358">
      <c r="A2358" s="746" t="n">
        <v>93187</v>
      </c>
      <c r="B2358" s="745" t="s">
        <v>816</v>
      </c>
      <c r="C2358" s="745" t="s">
        <v>236</v>
      </c>
      <c r="D2358" s="747" t="n">
        <v>51.63</v>
      </c>
    </row>
    <row collapsed="false" customFormat="false" customHeight="true" hidden="true" ht="13.5" outlineLevel="0" r="2359">
      <c r="A2359" s="746" t="n">
        <v>93188</v>
      </c>
      <c r="B2359" s="745" t="s">
        <v>780</v>
      </c>
      <c r="C2359" s="745" t="s">
        <v>236</v>
      </c>
      <c r="D2359" s="747" t="n">
        <v>43.63</v>
      </c>
    </row>
    <row collapsed="false" customFormat="false" customHeight="true" hidden="true" ht="13.5" outlineLevel="0" r="2360">
      <c r="A2360" s="746" t="n">
        <v>93189</v>
      </c>
      <c r="B2360" s="745" t="s">
        <v>3605</v>
      </c>
      <c r="C2360" s="745" t="s">
        <v>236</v>
      </c>
      <c r="D2360" s="747" t="n">
        <v>51.9</v>
      </c>
    </row>
    <row collapsed="false" customFormat="false" customHeight="true" hidden="true" ht="13.5" outlineLevel="0" r="2361">
      <c r="A2361" s="746" t="n">
        <v>93190</v>
      </c>
      <c r="B2361" s="745" t="s">
        <v>3606</v>
      </c>
      <c r="C2361" s="745" t="s">
        <v>236</v>
      </c>
      <c r="D2361" s="747" t="n">
        <v>28.68</v>
      </c>
    </row>
    <row collapsed="false" customFormat="false" customHeight="true" hidden="true" ht="13.5" outlineLevel="0" r="2362">
      <c r="A2362" s="746" t="n">
        <v>93191</v>
      </c>
      <c r="B2362" s="745" t="s">
        <v>3607</v>
      </c>
      <c r="C2362" s="745" t="s">
        <v>236</v>
      </c>
      <c r="D2362" s="747" t="n">
        <v>29.7</v>
      </c>
    </row>
    <row collapsed="false" customFormat="false" customHeight="true" hidden="true" ht="13.5" outlineLevel="0" r="2363">
      <c r="A2363" s="746" t="n">
        <v>93192</v>
      </c>
      <c r="B2363" s="745" t="s">
        <v>3608</v>
      </c>
      <c r="C2363" s="745" t="s">
        <v>236</v>
      </c>
      <c r="D2363" s="747" t="n">
        <v>31.38</v>
      </c>
    </row>
    <row collapsed="false" customFormat="false" customHeight="true" hidden="true" ht="13.5" outlineLevel="0" r="2364">
      <c r="A2364" s="746" t="n">
        <v>93193</v>
      </c>
      <c r="B2364" s="745" t="s">
        <v>3609</v>
      </c>
      <c r="C2364" s="745" t="s">
        <v>236</v>
      </c>
      <c r="D2364" s="747" t="n">
        <v>30.03</v>
      </c>
    </row>
    <row collapsed="false" customFormat="false" customHeight="true" hidden="true" ht="13.5" outlineLevel="0" r="2365">
      <c r="A2365" s="746" t="n">
        <v>93194</v>
      </c>
      <c r="B2365" s="745" t="s">
        <v>3610</v>
      </c>
      <c r="C2365" s="745" t="s">
        <v>236</v>
      </c>
      <c r="D2365" s="747" t="n">
        <v>24.52</v>
      </c>
    </row>
    <row collapsed="false" customFormat="false" customHeight="true" hidden="true" ht="13.5" outlineLevel="0" r="2366">
      <c r="A2366" s="746" t="n">
        <v>93195</v>
      </c>
      <c r="B2366" s="745" t="s">
        <v>3611</v>
      </c>
      <c r="C2366" s="745" t="s">
        <v>236</v>
      </c>
      <c r="D2366" s="747" t="n">
        <v>28.8</v>
      </c>
    </row>
    <row collapsed="false" customFormat="false" customHeight="true" hidden="true" ht="13.5" outlineLevel="0" r="2367">
      <c r="A2367" s="746" t="n">
        <v>93196</v>
      </c>
      <c r="B2367" s="745" t="s">
        <v>3612</v>
      </c>
      <c r="C2367" s="745" t="s">
        <v>236</v>
      </c>
      <c r="D2367" s="747" t="n">
        <v>44.44</v>
      </c>
    </row>
    <row collapsed="false" customFormat="false" customHeight="true" hidden="true" ht="13.5" outlineLevel="0" r="2368">
      <c r="A2368" s="746" t="n">
        <v>93197</v>
      </c>
      <c r="B2368" s="745" t="s">
        <v>817</v>
      </c>
      <c r="C2368" s="745" t="s">
        <v>236</v>
      </c>
      <c r="D2368" s="747" t="n">
        <v>48.78</v>
      </c>
    </row>
    <row collapsed="false" customFormat="false" customHeight="true" hidden="true" ht="13.5" outlineLevel="0" r="2369">
      <c r="A2369" s="746" t="n">
        <v>93198</v>
      </c>
      <c r="B2369" s="745" t="s">
        <v>3613</v>
      </c>
      <c r="C2369" s="745" t="s">
        <v>236</v>
      </c>
      <c r="D2369" s="747" t="n">
        <v>25.94</v>
      </c>
    </row>
    <row collapsed="false" customFormat="false" customHeight="true" hidden="true" ht="13.5" outlineLevel="0" r="2370">
      <c r="A2370" s="746" t="n">
        <v>93199</v>
      </c>
      <c r="B2370" s="745" t="s">
        <v>3614</v>
      </c>
      <c r="C2370" s="745" t="s">
        <v>236</v>
      </c>
      <c r="D2370" s="747" t="n">
        <v>25.39</v>
      </c>
    </row>
    <row collapsed="false" customFormat="false" customHeight="true" hidden="true" ht="13.5" outlineLevel="0" r="2371">
      <c r="A2371" s="746" t="n">
        <v>93200</v>
      </c>
      <c r="B2371" s="745" t="s">
        <v>3615</v>
      </c>
      <c r="C2371" s="745" t="s">
        <v>236</v>
      </c>
      <c r="D2371" s="747" t="n">
        <v>2.52</v>
      </c>
    </row>
    <row collapsed="false" customFormat="false" customHeight="true" hidden="true" ht="13.5" outlineLevel="0" r="2372">
      <c r="A2372" s="746" t="n">
        <v>93201</v>
      </c>
      <c r="B2372" s="745" t="s">
        <v>3616</v>
      </c>
      <c r="C2372" s="745" t="s">
        <v>236</v>
      </c>
      <c r="D2372" s="747" t="n">
        <v>5.51</v>
      </c>
    </row>
    <row collapsed="false" customFormat="false" customHeight="true" hidden="true" ht="13.5" outlineLevel="0" r="2373">
      <c r="A2373" s="746" t="n">
        <v>93202</v>
      </c>
      <c r="B2373" s="745" t="s">
        <v>3617</v>
      </c>
      <c r="C2373" s="745" t="s">
        <v>236</v>
      </c>
      <c r="D2373" s="747" t="n">
        <v>19.6</v>
      </c>
    </row>
    <row collapsed="false" customFormat="false" customHeight="true" hidden="true" ht="13.5" outlineLevel="0" r="2374">
      <c r="A2374" s="746" t="n">
        <v>93203</v>
      </c>
      <c r="B2374" s="745" t="s">
        <v>3618</v>
      </c>
      <c r="C2374" s="745" t="s">
        <v>236</v>
      </c>
      <c r="D2374" s="747" t="n">
        <v>12.01</v>
      </c>
    </row>
    <row collapsed="false" customFormat="false" customHeight="true" hidden="true" ht="13.5" outlineLevel="0" r="2375">
      <c r="A2375" s="746" t="n">
        <v>93204</v>
      </c>
      <c r="B2375" s="745" t="s">
        <v>3619</v>
      </c>
      <c r="C2375" s="745" t="s">
        <v>236</v>
      </c>
      <c r="D2375" s="747" t="n">
        <v>35.57</v>
      </c>
    </row>
    <row collapsed="false" customFormat="false" customHeight="true" hidden="true" ht="13.5" outlineLevel="0" r="2376">
      <c r="A2376" s="746" t="n">
        <v>93205</v>
      </c>
      <c r="B2376" s="745" t="s">
        <v>3620</v>
      </c>
      <c r="C2376" s="745" t="s">
        <v>236</v>
      </c>
      <c r="D2376" s="747" t="n">
        <v>23.56</v>
      </c>
    </row>
    <row collapsed="false" customFormat="false" customHeight="true" hidden="true" ht="13.5" outlineLevel="0" r="2377">
      <c r="A2377" s="746" t="n">
        <v>71623</v>
      </c>
      <c r="B2377" s="745" t="s">
        <v>3621</v>
      </c>
      <c r="C2377" s="745" t="s">
        <v>236</v>
      </c>
      <c r="D2377" s="747" t="n">
        <v>29.43</v>
      </c>
    </row>
    <row collapsed="false" customFormat="false" customHeight="true" hidden="true" ht="13.5" outlineLevel="0" r="2378">
      <c r="A2378" s="745" t="s">
        <v>3622</v>
      </c>
      <c r="B2378" s="745" t="s">
        <v>3623</v>
      </c>
      <c r="C2378" s="745" t="s">
        <v>30</v>
      </c>
      <c r="D2378" s="747" t="n">
        <v>18.64</v>
      </c>
    </row>
    <row collapsed="false" customFormat="false" customHeight="true" hidden="true" ht="13.5" outlineLevel="0" r="2379">
      <c r="A2379" s="746" t="n">
        <v>83513</v>
      </c>
      <c r="B2379" s="745" t="s">
        <v>3624</v>
      </c>
      <c r="C2379" s="745" t="s">
        <v>1404</v>
      </c>
      <c r="D2379" s="747" t="n">
        <v>7.52</v>
      </c>
    </row>
    <row collapsed="false" customFormat="false" customHeight="true" hidden="true" ht="13.5" outlineLevel="0" r="2380">
      <c r="A2380" s="746" t="n">
        <v>83514</v>
      </c>
      <c r="B2380" s="745" t="s">
        <v>3625</v>
      </c>
      <c r="C2380" s="745" t="s">
        <v>1404</v>
      </c>
      <c r="D2380" s="747" t="n">
        <v>6.42</v>
      </c>
    </row>
    <row collapsed="false" customFormat="false" customHeight="true" hidden="true" ht="13.5" outlineLevel="0" r="2381">
      <c r="A2381" s="746" t="n">
        <v>84153</v>
      </c>
      <c r="B2381" s="745" t="s">
        <v>3626</v>
      </c>
      <c r="C2381" s="745" t="s">
        <v>1404</v>
      </c>
      <c r="D2381" s="747" t="n">
        <v>48.3</v>
      </c>
    </row>
    <row collapsed="false" customFormat="false" customHeight="true" hidden="true" ht="13.5" outlineLevel="0" r="2382">
      <c r="A2382" s="746" t="n">
        <v>84154</v>
      </c>
      <c r="B2382" s="745" t="s">
        <v>3627</v>
      </c>
      <c r="C2382" s="745" t="s">
        <v>3628</v>
      </c>
      <c r="D2382" s="747" t="n">
        <v>97.76</v>
      </c>
    </row>
    <row collapsed="false" customFormat="false" customHeight="true" hidden="true" ht="13.5" outlineLevel="0" r="2383">
      <c r="A2383" s="746" t="n">
        <v>85233</v>
      </c>
      <c r="B2383" s="745" t="s">
        <v>3629</v>
      </c>
      <c r="C2383" s="745" t="s">
        <v>2478</v>
      </c>
      <c r="D2383" s="748" t="n">
        <v>2454.3</v>
      </c>
    </row>
    <row collapsed="false" customFormat="false" customHeight="true" hidden="true" ht="13.5" outlineLevel="0" r="2384">
      <c r="A2384" s="746" t="n">
        <v>95952</v>
      </c>
      <c r="B2384" s="745" t="s">
        <v>3630</v>
      </c>
      <c r="C2384" s="745" t="s">
        <v>2478</v>
      </c>
      <c r="D2384" s="748" t="n">
        <v>1439.08</v>
      </c>
    </row>
    <row collapsed="false" customFormat="false" customHeight="true" hidden="true" ht="13.5" outlineLevel="0" r="2385">
      <c r="A2385" s="746" t="n">
        <v>95953</v>
      </c>
      <c r="B2385" s="745" t="s">
        <v>3631</v>
      </c>
      <c r="C2385" s="745" t="s">
        <v>2478</v>
      </c>
      <c r="D2385" s="748" t="n">
        <v>2465.38</v>
      </c>
    </row>
    <row collapsed="false" customFormat="false" customHeight="true" hidden="true" ht="13.5" outlineLevel="0" r="2386">
      <c r="A2386" s="746" t="n">
        <v>95954</v>
      </c>
      <c r="B2386" s="745" t="s">
        <v>3632</v>
      </c>
      <c r="C2386" s="745" t="s">
        <v>2478</v>
      </c>
      <c r="D2386" s="748" t="n">
        <v>1708.6</v>
      </c>
    </row>
    <row collapsed="false" customFormat="false" customHeight="true" hidden="true" ht="13.5" outlineLevel="0" r="2387">
      <c r="A2387" s="746" t="n">
        <v>95955</v>
      </c>
      <c r="B2387" s="745" t="s">
        <v>3633</v>
      </c>
      <c r="C2387" s="745" t="s">
        <v>2478</v>
      </c>
      <c r="D2387" s="748" t="n">
        <v>2157.66</v>
      </c>
    </row>
    <row collapsed="false" customFormat="false" customHeight="true" hidden="true" ht="13.5" outlineLevel="0" r="2388">
      <c r="A2388" s="746" t="n">
        <v>95956</v>
      </c>
      <c r="B2388" s="745" t="s">
        <v>3634</v>
      </c>
      <c r="C2388" s="745" t="s">
        <v>2478</v>
      </c>
      <c r="D2388" s="748" t="n">
        <v>1656.9</v>
      </c>
    </row>
    <row collapsed="false" customFormat="false" customHeight="true" hidden="true" ht="13.5" outlineLevel="0" r="2389">
      <c r="A2389" s="746" t="n">
        <v>95957</v>
      </c>
      <c r="B2389" s="745" t="s">
        <v>3635</v>
      </c>
      <c r="C2389" s="745" t="s">
        <v>2478</v>
      </c>
      <c r="D2389" s="748" t="n">
        <v>2091.41</v>
      </c>
    </row>
    <row collapsed="false" customFormat="false" customHeight="true" hidden="true" ht="13.5" outlineLevel="0" r="2390">
      <c r="A2390" s="746" t="n">
        <v>95969</v>
      </c>
      <c r="B2390" s="745" t="s">
        <v>694</v>
      </c>
      <c r="C2390" s="745" t="s">
        <v>2478</v>
      </c>
      <c r="D2390" s="748" t="n">
        <v>2103.25</v>
      </c>
    </row>
    <row collapsed="false" customFormat="false" customHeight="true" hidden="true" ht="13.5" outlineLevel="0" r="2391">
      <c r="A2391" s="746" t="n">
        <v>97733</v>
      </c>
      <c r="B2391" s="745" t="s">
        <v>3636</v>
      </c>
      <c r="C2391" s="745" t="s">
        <v>2478</v>
      </c>
      <c r="D2391" s="748" t="n">
        <v>2729.83</v>
      </c>
    </row>
    <row collapsed="false" customFormat="false" customHeight="true" hidden="true" ht="13.5" outlineLevel="0" r="2392">
      <c r="A2392" s="746" t="n">
        <v>97734</v>
      </c>
      <c r="B2392" s="745" t="s">
        <v>3637</v>
      </c>
      <c r="C2392" s="745" t="s">
        <v>2478</v>
      </c>
      <c r="D2392" s="748" t="n">
        <v>2377.22</v>
      </c>
    </row>
    <row collapsed="false" customFormat="false" customHeight="true" hidden="true" ht="13.5" outlineLevel="0" r="2393">
      <c r="A2393" s="746" t="n">
        <v>97735</v>
      </c>
      <c r="B2393" s="745" t="s">
        <v>3638</v>
      </c>
      <c r="C2393" s="745" t="s">
        <v>2478</v>
      </c>
      <c r="D2393" s="748" t="n">
        <v>1924.52</v>
      </c>
    </row>
    <row collapsed="false" customFormat="false" customHeight="true" hidden="true" ht="13.5" outlineLevel="0" r="2394">
      <c r="A2394" s="746" t="n">
        <v>97736</v>
      </c>
      <c r="B2394" s="745" t="s">
        <v>3639</v>
      </c>
      <c r="C2394" s="745" t="s">
        <v>2478</v>
      </c>
      <c r="D2394" s="748" t="n">
        <v>1089.7</v>
      </c>
    </row>
    <row collapsed="false" customFormat="false" customHeight="true" hidden="true" ht="13.5" outlineLevel="0" r="2395">
      <c r="A2395" s="746" t="n">
        <v>97737</v>
      </c>
      <c r="B2395" s="745" t="s">
        <v>3640</v>
      </c>
      <c r="C2395" s="745" t="s">
        <v>2478</v>
      </c>
      <c r="D2395" s="748" t="n">
        <v>2625.02</v>
      </c>
    </row>
    <row collapsed="false" customFormat="false" customHeight="true" hidden="true" ht="13.5" outlineLevel="0" r="2396">
      <c r="A2396" s="746" t="n">
        <v>97738</v>
      </c>
      <c r="B2396" s="745" t="s">
        <v>3641</v>
      </c>
      <c r="C2396" s="745" t="s">
        <v>2478</v>
      </c>
      <c r="D2396" s="748" t="n">
        <v>3634.05</v>
      </c>
    </row>
    <row collapsed="false" customFormat="false" customHeight="true" hidden="true" ht="13.5" outlineLevel="0" r="2397">
      <c r="A2397" s="746" t="n">
        <v>97739</v>
      </c>
      <c r="B2397" s="745" t="s">
        <v>3642</v>
      </c>
      <c r="C2397" s="745" t="s">
        <v>2478</v>
      </c>
      <c r="D2397" s="748" t="n">
        <v>2182.04</v>
      </c>
    </row>
    <row collapsed="false" customFormat="false" customHeight="true" hidden="true" ht="13.5" outlineLevel="0" r="2398">
      <c r="A2398" s="746" t="n">
        <v>97740</v>
      </c>
      <c r="B2398" s="745" t="s">
        <v>3643</v>
      </c>
      <c r="C2398" s="745" t="s">
        <v>2478</v>
      </c>
      <c r="D2398" s="748" t="n">
        <v>1462.42</v>
      </c>
    </row>
    <row collapsed="false" customFormat="false" customHeight="true" hidden="true" ht="13.5" outlineLevel="0" r="2399">
      <c r="A2399" s="746" t="n">
        <v>98615</v>
      </c>
      <c r="B2399" s="745" t="s">
        <v>3644</v>
      </c>
      <c r="C2399" s="745" t="s">
        <v>52</v>
      </c>
      <c r="D2399" s="747" t="n">
        <v>81.4</v>
      </c>
    </row>
    <row collapsed="false" customFormat="false" customHeight="true" hidden="true" ht="13.5" outlineLevel="0" r="2400">
      <c r="A2400" s="746" t="n">
        <v>98616</v>
      </c>
      <c r="B2400" s="745" t="s">
        <v>3645</v>
      </c>
      <c r="C2400" s="745" t="s">
        <v>52</v>
      </c>
      <c r="D2400" s="747" t="n">
        <v>63.33</v>
      </c>
    </row>
    <row collapsed="false" customFormat="false" customHeight="true" hidden="true" ht="13.5" outlineLevel="0" r="2401">
      <c r="A2401" s="746" t="n">
        <v>98617</v>
      </c>
      <c r="B2401" s="745" t="s">
        <v>3646</v>
      </c>
      <c r="C2401" s="745" t="s">
        <v>52</v>
      </c>
      <c r="D2401" s="747" t="n">
        <v>57.94</v>
      </c>
    </row>
    <row collapsed="false" customFormat="false" customHeight="true" hidden="true" ht="13.5" outlineLevel="0" r="2402">
      <c r="A2402" s="746" t="n">
        <v>98618</v>
      </c>
      <c r="B2402" s="745" t="s">
        <v>3647</v>
      </c>
      <c r="C2402" s="745" t="s">
        <v>52</v>
      </c>
      <c r="D2402" s="747" t="n">
        <v>79.89</v>
      </c>
    </row>
    <row collapsed="false" customFormat="false" customHeight="true" hidden="true" ht="13.5" outlineLevel="0" r="2403">
      <c r="A2403" s="746" t="n">
        <v>98619</v>
      </c>
      <c r="B2403" s="745" t="s">
        <v>3648</v>
      </c>
      <c r="C2403" s="745" t="s">
        <v>52</v>
      </c>
      <c r="D2403" s="747" t="n">
        <v>71.74</v>
      </c>
    </row>
    <row collapsed="false" customFormat="false" customHeight="true" hidden="true" ht="13.5" outlineLevel="0" r="2404">
      <c r="A2404" s="746" t="n">
        <v>98620</v>
      </c>
      <c r="B2404" s="745" t="s">
        <v>3649</v>
      </c>
      <c r="C2404" s="745" t="s">
        <v>52</v>
      </c>
      <c r="D2404" s="747" t="n">
        <v>67.62</v>
      </c>
    </row>
    <row collapsed="false" customFormat="false" customHeight="true" hidden="true" ht="13.5" outlineLevel="0" r="2405">
      <c r="A2405" s="746" t="n">
        <v>98621</v>
      </c>
      <c r="B2405" s="745" t="s">
        <v>3650</v>
      </c>
      <c r="C2405" s="745" t="s">
        <v>52</v>
      </c>
      <c r="D2405" s="747" t="n">
        <v>89.22</v>
      </c>
    </row>
    <row collapsed="false" customFormat="false" customHeight="true" hidden="true" ht="13.5" outlineLevel="0" r="2406">
      <c r="A2406" s="746" t="n">
        <v>98622</v>
      </c>
      <c r="B2406" s="745" t="s">
        <v>3651</v>
      </c>
      <c r="C2406" s="745" t="s">
        <v>52</v>
      </c>
      <c r="D2406" s="747" t="n">
        <v>82.67</v>
      </c>
    </row>
    <row collapsed="false" customFormat="false" customHeight="true" hidden="true" ht="13.5" outlineLevel="0" r="2407">
      <c r="A2407" s="746" t="n">
        <v>98623</v>
      </c>
      <c r="B2407" s="745" t="s">
        <v>3652</v>
      </c>
      <c r="C2407" s="745" t="s">
        <v>52</v>
      </c>
      <c r="D2407" s="747" t="n">
        <v>79.33</v>
      </c>
    </row>
    <row collapsed="false" customFormat="false" customHeight="true" hidden="true" ht="13.5" outlineLevel="0" r="2408">
      <c r="A2408" s="746" t="n">
        <v>98624</v>
      </c>
      <c r="B2408" s="745" t="s">
        <v>3653</v>
      </c>
      <c r="C2408" s="745" t="s">
        <v>52</v>
      </c>
      <c r="D2408" s="747" t="n">
        <v>99.77</v>
      </c>
    </row>
    <row collapsed="false" customFormat="false" customHeight="true" hidden="true" ht="13.5" outlineLevel="0" r="2409">
      <c r="A2409" s="746" t="n">
        <v>98625</v>
      </c>
      <c r="B2409" s="745" t="s">
        <v>3654</v>
      </c>
      <c r="C2409" s="745" t="s">
        <v>52</v>
      </c>
      <c r="D2409" s="747" t="n">
        <v>94.25</v>
      </c>
    </row>
    <row collapsed="false" customFormat="false" customHeight="true" hidden="true" ht="13.5" outlineLevel="0" r="2410">
      <c r="A2410" s="746" t="n">
        <v>98626</v>
      </c>
      <c r="B2410" s="745" t="s">
        <v>3655</v>
      </c>
      <c r="C2410" s="745" t="s">
        <v>52</v>
      </c>
      <c r="D2410" s="747" t="n">
        <v>91.41</v>
      </c>
    </row>
    <row collapsed="false" customFormat="false" customHeight="true" hidden="true" ht="13.5" outlineLevel="0" r="2411">
      <c r="A2411" s="746" t="n">
        <v>98655</v>
      </c>
      <c r="B2411" s="745" t="s">
        <v>3656</v>
      </c>
      <c r="C2411" s="745" t="s">
        <v>236</v>
      </c>
      <c r="D2411" s="747" t="n">
        <v>421.77</v>
      </c>
    </row>
    <row collapsed="false" customFormat="false" customHeight="true" hidden="true" ht="13.5" outlineLevel="0" r="2412">
      <c r="A2412" s="746" t="n">
        <v>98656</v>
      </c>
      <c r="B2412" s="745" t="s">
        <v>3657</v>
      </c>
      <c r="C2412" s="745" t="s">
        <v>236</v>
      </c>
      <c r="D2412" s="747" t="n">
        <v>427.91</v>
      </c>
    </row>
    <row collapsed="false" customFormat="false" customHeight="true" hidden="true" ht="13.5" outlineLevel="0" r="2413">
      <c r="A2413" s="746" t="n">
        <v>98657</v>
      </c>
      <c r="B2413" s="745" t="s">
        <v>3658</v>
      </c>
      <c r="C2413" s="745" t="s">
        <v>236</v>
      </c>
      <c r="D2413" s="747" t="n">
        <v>434.05</v>
      </c>
    </row>
    <row collapsed="false" customFormat="false" customHeight="true" hidden="true" ht="13.5" outlineLevel="0" r="2414">
      <c r="A2414" s="746" t="n">
        <v>98658</v>
      </c>
      <c r="B2414" s="745" t="s">
        <v>3659</v>
      </c>
      <c r="C2414" s="745" t="s">
        <v>236</v>
      </c>
      <c r="D2414" s="747" t="n">
        <v>440.19</v>
      </c>
    </row>
    <row collapsed="false" customFormat="false" customHeight="true" hidden="true" ht="13.5" outlineLevel="0" r="2415">
      <c r="A2415" s="746" t="n">
        <v>98659</v>
      </c>
      <c r="B2415" s="745" t="s">
        <v>3660</v>
      </c>
      <c r="C2415" s="745" t="s">
        <v>236</v>
      </c>
      <c r="D2415" s="747" t="n">
        <v>452.47</v>
      </c>
    </row>
    <row collapsed="false" customFormat="false" customHeight="true" hidden="true" ht="13.5" outlineLevel="0" r="2416">
      <c r="A2416" s="746" t="n">
        <v>98746</v>
      </c>
      <c r="B2416" s="745" t="s">
        <v>3661</v>
      </c>
      <c r="C2416" s="745" t="s">
        <v>236</v>
      </c>
      <c r="D2416" s="747" t="n">
        <v>56.63</v>
      </c>
    </row>
    <row collapsed="false" customFormat="false" customHeight="true" hidden="true" ht="13.5" outlineLevel="0" r="2417">
      <c r="A2417" s="746" t="n">
        <v>98749</v>
      </c>
      <c r="B2417" s="745" t="s">
        <v>3662</v>
      </c>
      <c r="C2417" s="745" t="s">
        <v>236</v>
      </c>
      <c r="D2417" s="747" t="n">
        <v>66.27</v>
      </c>
    </row>
    <row collapsed="false" customFormat="false" customHeight="true" hidden="true" ht="13.5" outlineLevel="0" r="2418">
      <c r="A2418" s="746" t="n">
        <v>98750</v>
      </c>
      <c r="B2418" s="745" t="s">
        <v>3663</v>
      </c>
      <c r="C2418" s="745" t="s">
        <v>236</v>
      </c>
      <c r="D2418" s="747" t="n">
        <v>77.78</v>
      </c>
    </row>
    <row collapsed="false" customFormat="false" customHeight="true" hidden="true" ht="13.5" outlineLevel="0" r="2419">
      <c r="A2419" s="746" t="n">
        <v>98751</v>
      </c>
      <c r="B2419" s="745" t="s">
        <v>3664</v>
      </c>
      <c r="C2419" s="745" t="s">
        <v>236</v>
      </c>
      <c r="D2419" s="747" t="n">
        <v>107.79</v>
      </c>
    </row>
    <row collapsed="false" customFormat="false" customHeight="true" hidden="true" ht="13.5" outlineLevel="0" r="2420">
      <c r="A2420" s="746" t="n">
        <v>98752</v>
      </c>
      <c r="B2420" s="745" t="s">
        <v>3665</v>
      </c>
      <c r="C2420" s="745" t="s">
        <v>236</v>
      </c>
      <c r="D2420" s="747" t="n">
        <v>143.74</v>
      </c>
    </row>
    <row collapsed="false" customFormat="false" customHeight="true" hidden="true" ht="13.5" outlineLevel="0" r="2421">
      <c r="A2421" s="746" t="n">
        <v>98753</v>
      </c>
      <c r="B2421" s="745" t="s">
        <v>3666</v>
      </c>
      <c r="C2421" s="745" t="s">
        <v>236</v>
      </c>
      <c r="D2421" s="747" t="n">
        <v>188.24</v>
      </c>
    </row>
    <row collapsed="false" customFormat="false" customHeight="true" hidden="true" ht="13.5" outlineLevel="0" r="2422">
      <c r="A2422" s="746" t="n">
        <v>98560</v>
      </c>
      <c r="B2422" s="745" t="s">
        <v>3667</v>
      </c>
      <c r="C2422" s="745" t="s">
        <v>52</v>
      </c>
      <c r="D2422" s="747" t="n">
        <v>39.11</v>
      </c>
    </row>
    <row collapsed="false" customFormat="false" customHeight="true" hidden="true" ht="13.5" outlineLevel="0" r="2423">
      <c r="A2423" s="746" t="n">
        <v>98561</v>
      </c>
      <c r="B2423" s="745" t="s">
        <v>3668</v>
      </c>
      <c r="C2423" s="745" t="s">
        <v>52</v>
      </c>
      <c r="D2423" s="747" t="n">
        <v>33.88</v>
      </c>
    </row>
    <row collapsed="false" customFormat="false" customHeight="true" hidden="true" ht="13.5" outlineLevel="0" r="2424">
      <c r="A2424" s="746" t="n">
        <v>98562</v>
      </c>
      <c r="B2424" s="745" t="s">
        <v>3669</v>
      </c>
      <c r="C2424" s="745" t="s">
        <v>52</v>
      </c>
      <c r="D2424" s="747" t="n">
        <v>33.73</v>
      </c>
    </row>
    <row collapsed="false" customFormat="false" customHeight="true" hidden="true" ht="13.5" outlineLevel="0" r="2425">
      <c r="A2425" s="746" t="n">
        <v>83735</v>
      </c>
      <c r="B2425" s="745" t="s">
        <v>3670</v>
      </c>
      <c r="C2425" s="745" t="s">
        <v>52</v>
      </c>
      <c r="D2425" s="747" t="n">
        <v>63.32</v>
      </c>
    </row>
    <row collapsed="false" customFormat="false" customHeight="true" hidden="true" ht="13.5" outlineLevel="0" r="2426">
      <c r="A2426" s="746" t="n">
        <v>98555</v>
      </c>
      <c r="B2426" s="745" t="s">
        <v>3671</v>
      </c>
      <c r="C2426" s="745" t="s">
        <v>52</v>
      </c>
      <c r="D2426" s="747" t="n">
        <v>32.36</v>
      </c>
    </row>
    <row collapsed="false" customFormat="false" customHeight="true" hidden="true" ht="13.5" outlineLevel="0" r="2427">
      <c r="A2427" s="746" t="n">
        <v>98556</v>
      </c>
      <c r="B2427" s="745" t="s">
        <v>3672</v>
      </c>
      <c r="C2427" s="745" t="s">
        <v>52</v>
      </c>
      <c r="D2427" s="747" t="n">
        <v>53.89</v>
      </c>
    </row>
    <row collapsed="false" customFormat="false" customHeight="true" hidden="true" ht="13.5" outlineLevel="0" r="2428">
      <c r="A2428" s="746" t="n">
        <v>98558</v>
      </c>
      <c r="B2428" s="745" t="s">
        <v>3673</v>
      </c>
      <c r="C2428" s="745" t="s">
        <v>30</v>
      </c>
      <c r="D2428" s="747" t="n">
        <v>8.21</v>
      </c>
    </row>
    <row collapsed="false" customFormat="false" customHeight="true" hidden="true" ht="13.5" outlineLevel="0" r="2429">
      <c r="A2429" s="746" t="n">
        <v>98559</v>
      </c>
      <c r="B2429" s="745" t="s">
        <v>3674</v>
      </c>
      <c r="C2429" s="745" t="s">
        <v>236</v>
      </c>
      <c r="D2429" s="747" t="n">
        <v>3.49</v>
      </c>
    </row>
    <row collapsed="false" customFormat="false" customHeight="true" hidden="true" ht="13.5" outlineLevel="0" r="2430">
      <c r="A2430" s="746" t="n">
        <v>68053</v>
      </c>
      <c r="B2430" s="745" t="s">
        <v>3675</v>
      </c>
      <c r="C2430" s="745" t="s">
        <v>52</v>
      </c>
      <c r="D2430" s="747" t="n">
        <v>5.74</v>
      </c>
    </row>
    <row collapsed="false" customFormat="false" customHeight="true" hidden="true" ht="13.5" outlineLevel="0" r="2431">
      <c r="A2431" s="745" t="s">
        <v>3676</v>
      </c>
      <c r="B2431" s="745" t="s">
        <v>3677</v>
      </c>
      <c r="C2431" s="745" t="s">
        <v>52</v>
      </c>
      <c r="D2431" s="747" t="n">
        <v>47.15</v>
      </c>
    </row>
    <row collapsed="false" customFormat="false" customHeight="true" hidden="true" ht="13.5" outlineLevel="0" r="2432">
      <c r="A2432" s="746" t="n">
        <v>98546</v>
      </c>
      <c r="B2432" s="745" t="s">
        <v>736</v>
      </c>
      <c r="C2432" s="745" t="s">
        <v>52</v>
      </c>
      <c r="D2432" s="747" t="n">
        <v>74.94</v>
      </c>
    </row>
    <row collapsed="false" customFormat="false" customHeight="true" hidden="true" ht="13.5" outlineLevel="0" r="2433">
      <c r="A2433" s="746" t="n">
        <v>98547</v>
      </c>
      <c r="B2433" s="745" t="s">
        <v>3678</v>
      </c>
      <c r="C2433" s="745" t="s">
        <v>52</v>
      </c>
      <c r="D2433" s="747" t="n">
        <v>136.7</v>
      </c>
    </row>
    <row collapsed="false" customFormat="false" customHeight="true" hidden="true" ht="13.5" outlineLevel="0" r="2434">
      <c r="A2434" s="745" t="s">
        <v>3679</v>
      </c>
      <c r="B2434" s="745" t="s">
        <v>3680</v>
      </c>
      <c r="C2434" s="745" t="s">
        <v>52</v>
      </c>
      <c r="D2434" s="747" t="n">
        <v>144.74</v>
      </c>
    </row>
    <row collapsed="false" customFormat="false" customHeight="true" hidden="true" ht="13.5" outlineLevel="0" r="2435">
      <c r="A2435" s="745" t="s">
        <v>3681</v>
      </c>
      <c r="B2435" s="745" t="s">
        <v>3682</v>
      </c>
      <c r="C2435" s="745" t="s">
        <v>52</v>
      </c>
      <c r="D2435" s="747" t="n">
        <v>87.95</v>
      </c>
    </row>
    <row collapsed="false" customFormat="false" customHeight="true" hidden="true" ht="13.5" outlineLevel="0" r="2436">
      <c r="A2436" s="745" t="s">
        <v>3683</v>
      </c>
      <c r="B2436" s="745" t="s">
        <v>3684</v>
      </c>
      <c r="C2436" s="745" t="s">
        <v>52</v>
      </c>
      <c r="D2436" s="747" t="n">
        <v>10.54</v>
      </c>
    </row>
    <row collapsed="false" customFormat="false" customHeight="true" hidden="true" ht="13.5" outlineLevel="0" r="2437">
      <c r="A2437" s="746" t="n">
        <v>98557</v>
      </c>
      <c r="B2437" s="745" t="s">
        <v>3685</v>
      </c>
      <c r="C2437" s="745" t="s">
        <v>52</v>
      </c>
      <c r="D2437" s="747" t="n">
        <v>28.93</v>
      </c>
    </row>
    <row collapsed="false" customFormat="false" customHeight="true" hidden="true" ht="13.5" outlineLevel="0" r="2438">
      <c r="A2438" s="745" t="s">
        <v>3686</v>
      </c>
      <c r="B2438" s="745" t="s">
        <v>3687</v>
      </c>
      <c r="C2438" s="745" t="s">
        <v>52</v>
      </c>
      <c r="D2438" s="747" t="n">
        <v>32.04</v>
      </c>
    </row>
    <row collapsed="false" customFormat="false" customHeight="true" hidden="true" ht="13.5" outlineLevel="0" r="2439">
      <c r="A2439" s="745" t="s">
        <v>3688</v>
      </c>
      <c r="B2439" s="745" t="s">
        <v>3689</v>
      </c>
      <c r="C2439" s="745" t="s">
        <v>52</v>
      </c>
      <c r="D2439" s="747" t="n">
        <v>62.36</v>
      </c>
    </row>
    <row collapsed="false" customFormat="false" customHeight="true" hidden="true" ht="13.5" outlineLevel="0" r="2440">
      <c r="A2440" s="746" t="n">
        <v>72124</v>
      </c>
      <c r="B2440" s="745" t="s">
        <v>3690</v>
      </c>
      <c r="C2440" s="745" t="s">
        <v>3628</v>
      </c>
      <c r="D2440" s="747" t="n">
        <v>112.15</v>
      </c>
    </row>
    <row collapsed="false" customFormat="false" customHeight="true" hidden="true" ht="13.5" outlineLevel="0" r="2441">
      <c r="A2441" s="745" t="s">
        <v>3691</v>
      </c>
      <c r="B2441" s="745" t="s">
        <v>3692</v>
      </c>
      <c r="C2441" s="745" t="s">
        <v>236</v>
      </c>
      <c r="D2441" s="747" t="n">
        <v>51.05</v>
      </c>
    </row>
    <row collapsed="false" customFormat="false" customHeight="true" hidden="true" ht="13.5" outlineLevel="0" r="2442">
      <c r="A2442" s="745" t="s">
        <v>3693</v>
      </c>
      <c r="B2442" s="745" t="s">
        <v>3694</v>
      </c>
      <c r="C2442" s="745" t="s">
        <v>52</v>
      </c>
      <c r="D2442" s="747" t="n">
        <v>169.37</v>
      </c>
    </row>
    <row collapsed="false" customFormat="false" customHeight="true" hidden="true" ht="13.5" outlineLevel="0" r="2443">
      <c r="A2443" s="746" t="n">
        <v>98563</v>
      </c>
      <c r="B2443" s="745" t="s">
        <v>3695</v>
      </c>
      <c r="C2443" s="745" t="s">
        <v>52</v>
      </c>
      <c r="D2443" s="747" t="n">
        <v>26.19</v>
      </c>
    </row>
    <row collapsed="false" customFormat="false" customHeight="true" hidden="true" ht="13.5" outlineLevel="0" r="2444">
      <c r="A2444" s="746" t="n">
        <v>98564</v>
      </c>
      <c r="B2444" s="745" t="s">
        <v>3696</v>
      </c>
      <c r="C2444" s="745" t="s">
        <v>52</v>
      </c>
      <c r="D2444" s="747" t="n">
        <v>37.87</v>
      </c>
    </row>
    <row collapsed="false" customFormat="false" customHeight="true" hidden="true" ht="13.5" outlineLevel="0" r="2445">
      <c r="A2445" s="746" t="n">
        <v>98565</v>
      </c>
      <c r="B2445" s="745" t="s">
        <v>3697</v>
      </c>
      <c r="C2445" s="745" t="s">
        <v>52</v>
      </c>
      <c r="D2445" s="747" t="n">
        <v>38.14</v>
      </c>
    </row>
    <row collapsed="false" customFormat="false" customHeight="true" hidden="true" ht="13.5" outlineLevel="0" r="2446">
      <c r="A2446" s="746" t="n">
        <v>98566</v>
      </c>
      <c r="B2446" s="745" t="s">
        <v>3698</v>
      </c>
      <c r="C2446" s="745" t="s">
        <v>52</v>
      </c>
      <c r="D2446" s="747" t="n">
        <v>49.79</v>
      </c>
    </row>
    <row collapsed="false" customFormat="false" customHeight="true" hidden="true" ht="13.5" outlineLevel="0" r="2447">
      <c r="A2447" s="746" t="n">
        <v>98567</v>
      </c>
      <c r="B2447" s="745" t="s">
        <v>3699</v>
      </c>
      <c r="C2447" s="745" t="s">
        <v>52</v>
      </c>
      <c r="D2447" s="747" t="n">
        <v>49.58</v>
      </c>
    </row>
    <row collapsed="false" customFormat="false" customHeight="true" hidden="true" ht="13.5" outlineLevel="0" r="2448">
      <c r="A2448" s="746" t="n">
        <v>98568</v>
      </c>
      <c r="B2448" s="745" t="s">
        <v>3700</v>
      </c>
      <c r="C2448" s="745" t="s">
        <v>52</v>
      </c>
      <c r="D2448" s="747" t="n">
        <v>61.23</v>
      </c>
    </row>
    <row collapsed="false" customFormat="false" customHeight="true" hidden="true" ht="13.5" outlineLevel="0" r="2449">
      <c r="A2449" s="746" t="n">
        <v>98569</v>
      </c>
      <c r="B2449" s="745" t="s">
        <v>3701</v>
      </c>
      <c r="C2449" s="745" t="s">
        <v>52</v>
      </c>
      <c r="D2449" s="747" t="n">
        <v>61.51</v>
      </c>
    </row>
    <row collapsed="false" customFormat="false" customHeight="true" hidden="true" ht="13.5" outlineLevel="0" r="2450">
      <c r="A2450" s="746" t="n">
        <v>98570</v>
      </c>
      <c r="B2450" s="745" t="s">
        <v>3702</v>
      </c>
      <c r="C2450" s="745" t="s">
        <v>52</v>
      </c>
      <c r="D2450" s="747" t="n">
        <v>73.19</v>
      </c>
    </row>
    <row collapsed="false" customFormat="false" customHeight="true" hidden="true" ht="13.5" outlineLevel="0" r="2451">
      <c r="A2451" s="746" t="n">
        <v>98571</v>
      </c>
      <c r="B2451" s="745" t="s">
        <v>3703</v>
      </c>
      <c r="C2451" s="745" t="s">
        <v>52</v>
      </c>
      <c r="D2451" s="747" t="n">
        <v>30.44</v>
      </c>
    </row>
    <row collapsed="false" customFormat="false" customHeight="true" hidden="true" ht="13.5" outlineLevel="0" r="2452">
      <c r="A2452" s="746" t="n">
        <v>98572</v>
      </c>
      <c r="B2452" s="745" t="s">
        <v>3704</v>
      </c>
      <c r="C2452" s="745" t="s">
        <v>52</v>
      </c>
      <c r="D2452" s="747" t="n">
        <v>37.71</v>
      </c>
    </row>
    <row collapsed="false" customFormat="false" customHeight="true" hidden="true" ht="13.5" outlineLevel="0" r="2453">
      <c r="A2453" s="746" t="n">
        <v>98573</v>
      </c>
      <c r="B2453" s="745" t="s">
        <v>3705</v>
      </c>
      <c r="C2453" s="745" t="s">
        <v>52</v>
      </c>
      <c r="D2453" s="747" t="n">
        <v>49</v>
      </c>
    </row>
    <row collapsed="false" customFormat="false" customHeight="true" hidden="true" ht="13.5" outlineLevel="0" r="2454">
      <c r="A2454" s="745" t="s">
        <v>3706</v>
      </c>
      <c r="B2454" s="745" t="s">
        <v>3707</v>
      </c>
      <c r="C2454" s="745" t="s">
        <v>236</v>
      </c>
      <c r="D2454" s="747" t="n">
        <v>25.43</v>
      </c>
    </row>
    <row collapsed="false" customFormat="false" customHeight="true" hidden="true" ht="13.5" outlineLevel="0" r="2455">
      <c r="A2455" s="745" t="s">
        <v>3708</v>
      </c>
      <c r="B2455" s="745" t="s">
        <v>3709</v>
      </c>
      <c r="C2455" s="745" t="s">
        <v>236</v>
      </c>
      <c r="D2455" s="747" t="n">
        <v>39.93</v>
      </c>
    </row>
    <row collapsed="false" customFormat="false" customHeight="true" hidden="true" ht="13.5" outlineLevel="0" r="2456">
      <c r="A2456" s="746" t="n">
        <v>91831</v>
      </c>
      <c r="B2456" s="745" t="s">
        <v>3710</v>
      </c>
      <c r="C2456" s="745" t="s">
        <v>236</v>
      </c>
      <c r="D2456" s="747" t="n">
        <v>6.25</v>
      </c>
    </row>
    <row collapsed="false" customFormat="false" customHeight="true" hidden="true" ht="13.5" outlineLevel="0" r="2457">
      <c r="A2457" s="746" t="n">
        <v>91834</v>
      </c>
      <c r="B2457" s="745" t="s">
        <v>3711</v>
      </c>
      <c r="C2457" s="745" t="s">
        <v>236</v>
      </c>
      <c r="D2457" s="747" t="n">
        <v>7.04</v>
      </c>
    </row>
    <row collapsed="false" customFormat="false" customHeight="true" hidden="true" ht="13.5" outlineLevel="0" r="2458">
      <c r="A2458" s="746" t="n">
        <v>91836</v>
      </c>
      <c r="B2458" s="745" t="s">
        <v>3712</v>
      </c>
      <c r="C2458" s="745" t="s">
        <v>236</v>
      </c>
      <c r="D2458" s="747" t="n">
        <v>9.21</v>
      </c>
    </row>
    <row collapsed="false" customFormat="false" customHeight="true" hidden="true" ht="13.5" outlineLevel="0" r="2459">
      <c r="A2459" s="746" t="n">
        <v>91842</v>
      </c>
      <c r="B2459" s="745" t="s">
        <v>3713</v>
      </c>
      <c r="C2459" s="745" t="s">
        <v>236</v>
      </c>
      <c r="D2459" s="747" t="n">
        <v>4.81</v>
      </c>
    </row>
    <row collapsed="false" customFormat="false" customHeight="true" hidden="true" ht="13.5" outlineLevel="0" r="2460">
      <c r="A2460" s="746" t="n">
        <v>91844</v>
      </c>
      <c r="B2460" s="745" t="s">
        <v>3714</v>
      </c>
      <c r="C2460" s="745" t="s">
        <v>236</v>
      </c>
      <c r="D2460" s="747" t="n">
        <v>5.59</v>
      </c>
    </row>
    <row collapsed="false" customFormat="false" customHeight="true" hidden="true" ht="13.5" outlineLevel="0" r="2461">
      <c r="A2461" s="746" t="n">
        <v>91846</v>
      </c>
      <c r="B2461" s="745" t="s">
        <v>3715</v>
      </c>
      <c r="C2461" s="745" t="s">
        <v>236</v>
      </c>
      <c r="D2461" s="747" t="n">
        <v>7.76</v>
      </c>
    </row>
    <row collapsed="false" customFormat="false" customHeight="true" hidden="true" ht="13.5" outlineLevel="0" r="2462">
      <c r="A2462" s="746" t="n">
        <v>91852</v>
      </c>
      <c r="B2462" s="745" t="s">
        <v>3716</v>
      </c>
      <c r="C2462" s="745" t="s">
        <v>236</v>
      </c>
      <c r="D2462" s="747" t="n">
        <v>7.12</v>
      </c>
    </row>
    <row collapsed="false" customFormat="false" customHeight="true" hidden="true" ht="13.5" outlineLevel="0" r="2463">
      <c r="A2463" s="746" t="n">
        <v>91854</v>
      </c>
      <c r="B2463" s="745" t="s">
        <v>3717</v>
      </c>
      <c r="C2463" s="745" t="s">
        <v>236</v>
      </c>
      <c r="D2463" s="747" t="n">
        <v>7.9</v>
      </c>
    </row>
    <row collapsed="false" customFormat="false" customHeight="true" hidden="true" ht="13.5" outlineLevel="0" r="2464">
      <c r="A2464" s="746" t="n">
        <v>91856</v>
      </c>
      <c r="B2464" s="745" t="s">
        <v>3718</v>
      </c>
      <c r="C2464" s="745" t="s">
        <v>236</v>
      </c>
      <c r="D2464" s="747" t="n">
        <v>9.97</v>
      </c>
    </row>
    <row collapsed="false" customFormat="false" customHeight="true" hidden="true" ht="13.5" outlineLevel="0" r="2465">
      <c r="A2465" s="746" t="n">
        <v>91862</v>
      </c>
      <c r="B2465" s="745" t="s">
        <v>3719</v>
      </c>
      <c r="C2465" s="745" t="s">
        <v>236</v>
      </c>
      <c r="D2465" s="747" t="n">
        <v>7.58</v>
      </c>
    </row>
    <row collapsed="false" customFormat="false" customHeight="true" hidden="true" ht="13.5" outlineLevel="0" r="2466">
      <c r="A2466" s="746" t="n">
        <v>91863</v>
      </c>
      <c r="B2466" s="745" t="s">
        <v>3720</v>
      </c>
      <c r="C2466" s="745" t="s">
        <v>236</v>
      </c>
      <c r="D2466" s="747" t="n">
        <v>8.95</v>
      </c>
    </row>
    <row collapsed="false" customFormat="false" customHeight="true" hidden="true" ht="13.5" outlineLevel="0" r="2467">
      <c r="A2467" s="746" t="n">
        <v>91864</v>
      </c>
      <c r="B2467" s="745" t="s">
        <v>3721</v>
      </c>
      <c r="C2467" s="745" t="s">
        <v>236</v>
      </c>
      <c r="D2467" s="747" t="n">
        <v>11.79</v>
      </c>
    </row>
    <row collapsed="false" customFormat="false" customHeight="true" hidden="true" ht="13.5" outlineLevel="0" r="2468">
      <c r="A2468" s="746" t="n">
        <v>91865</v>
      </c>
      <c r="B2468" s="745" t="s">
        <v>3722</v>
      </c>
      <c r="C2468" s="745" t="s">
        <v>236</v>
      </c>
      <c r="D2468" s="747" t="n">
        <v>14.68</v>
      </c>
    </row>
    <row collapsed="false" customFormat="false" customHeight="true" hidden="true" ht="13.5" outlineLevel="0" r="2469">
      <c r="A2469" s="746" t="n">
        <v>91866</v>
      </c>
      <c r="B2469" s="745" t="s">
        <v>3723</v>
      </c>
      <c r="C2469" s="745" t="s">
        <v>236</v>
      </c>
      <c r="D2469" s="747" t="n">
        <v>6.26</v>
      </c>
    </row>
    <row collapsed="false" customFormat="false" customHeight="true" hidden="true" ht="13.5" outlineLevel="0" r="2470">
      <c r="A2470" s="746" t="n">
        <v>91867</v>
      </c>
      <c r="B2470" s="745" t="s">
        <v>3724</v>
      </c>
      <c r="C2470" s="745" t="s">
        <v>236</v>
      </c>
      <c r="D2470" s="747" t="n">
        <v>7.64</v>
      </c>
    </row>
    <row collapsed="false" customFormat="false" customHeight="true" hidden="true" ht="13.5" outlineLevel="0" r="2471">
      <c r="A2471" s="746" t="n">
        <v>91868</v>
      </c>
      <c r="B2471" s="745" t="s">
        <v>3725</v>
      </c>
      <c r="C2471" s="745" t="s">
        <v>236</v>
      </c>
      <c r="D2471" s="747" t="n">
        <v>10.48</v>
      </c>
    </row>
    <row collapsed="false" customFormat="false" customHeight="true" hidden="true" ht="13.5" outlineLevel="0" r="2472">
      <c r="A2472" s="746" t="n">
        <v>91869</v>
      </c>
      <c r="B2472" s="745" t="s">
        <v>3726</v>
      </c>
      <c r="C2472" s="745" t="s">
        <v>236</v>
      </c>
      <c r="D2472" s="747" t="n">
        <v>13.37</v>
      </c>
    </row>
    <row collapsed="false" customFormat="false" customHeight="true" hidden="true" ht="13.5" outlineLevel="0" r="2473">
      <c r="A2473" s="746" t="n">
        <v>91870</v>
      </c>
      <c r="B2473" s="745" t="s">
        <v>3727</v>
      </c>
      <c r="C2473" s="745" t="s">
        <v>236</v>
      </c>
      <c r="D2473" s="747" t="n">
        <v>9.15</v>
      </c>
    </row>
    <row collapsed="false" customFormat="false" customHeight="true" hidden="true" ht="13.5" outlineLevel="0" r="2474">
      <c r="A2474" s="746" t="n">
        <v>91871</v>
      </c>
      <c r="B2474" s="745" t="s">
        <v>3728</v>
      </c>
      <c r="C2474" s="745" t="s">
        <v>236</v>
      </c>
      <c r="D2474" s="747" t="n">
        <v>10.55</v>
      </c>
    </row>
    <row collapsed="false" customFormat="false" customHeight="true" hidden="true" ht="13.5" outlineLevel="0" r="2475">
      <c r="A2475" s="746" t="n">
        <v>91872</v>
      </c>
      <c r="B2475" s="745" t="s">
        <v>3729</v>
      </c>
      <c r="C2475" s="745" t="s">
        <v>236</v>
      </c>
      <c r="D2475" s="747" t="n">
        <v>13.41</v>
      </c>
    </row>
    <row collapsed="false" customFormat="false" customHeight="true" hidden="true" ht="13.5" outlineLevel="0" r="2476">
      <c r="A2476" s="746" t="n">
        <v>91873</v>
      </c>
      <c r="B2476" s="745" t="s">
        <v>3730</v>
      </c>
      <c r="C2476" s="745" t="s">
        <v>236</v>
      </c>
      <c r="D2476" s="747" t="n">
        <v>16.24</v>
      </c>
    </row>
    <row collapsed="false" customFormat="false" customHeight="true" hidden="true" ht="13.5" outlineLevel="0" r="2477">
      <c r="A2477" s="746" t="n">
        <v>93008</v>
      </c>
      <c r="B2477" s="745" t="s">
        <v>3731</v>
      </c>
      <c r="C2477" s="745" t="s">
        <v>236</v>
      </c>
      <c r="D2477" s="747" t="n">
        <v>12.79</v>
      </c>
    </row>
    <row collapsed="false" customFormat="false" customHeight="true" hidden="true" ht="13.5" outlineLevel="0" r="2478">
      <c r="A2478" s="746" t="n">
        <v>93009</v>
      </c>
      <c r="B2478" s="745" t="s">
        <v>3732</v>
      </c>
      <c r="C2478" s="745" t="s">
        <v>236</v>
      </c>
      <c r="D2478" s="747" t="n">
        <v>18.57</v>
      </c>
    </row>
    <row collapsed="false" customFormat="false" customHeight="true" hidden="true" ht="13.5" outlineLevel="0" r="2479">
      <c r="A2479" s="746" t="n">
        <v>93010</v>
      </c>
      <c r="B2479" s="745" t="s">
        <v>3733</v>
      </c>
      <c r="C2479" s="745" t="s">
        <v>236</v>
      </c>
      <c r="D2479" s="747" t="n">
        <v>25.62</v>
      </c>
    </row>
    <row collapsed="false" customFormat="false" customHeight="true" hidden="true" ht="13.5" outlineLevel="0" r="2480">
      <c r="A2480" s="746" t="n">
        <v>93011</v>
      </c>
      <c r="B2480" s="745" t="s">
        <v>3734</v>
      </c>
      <c r="C2480" s="745" t="s">
        <v>236</v>
      </c>
      <c r="D2480" s="747" t="n">
        <v>31.17</v>
      </c>
    </row>
    <row collapsed="false" customFormat="false" customHeight="true" hidden="true" ht="13.5" outlineLevel="0" r="2481">
      <c r="A2481" s="746" t="n">
        <v>93012</v>
      </c>
      <c r="B2481" s="745" t="s">
        <v>3735</v>
      </c>
      <c r="C2481" s="745" t="s">
        <v>236</v>
      </c>
      <c r="D2481" s="747" t="n">
        <v>46.68</v>
      </c>
    </row>
    <row collapsed="false" customFormat="false" customHeight="true" hidden="true" ht="13.5" outlineLevel="0" r="2482">
      <c r="A2482" s="746" t="n">
        <v>95726</v>
      </c>
      <c r="B2482" s="745" t="s">
        <v>3736</v>
      </c>
      <c r="C2482" s="745" t="s">
        <v>236</v>
      </c>
      <c r="D2482" s="747" t="n">
        <v>5.06</v>
      </c>
    </row>
    <row collapsed="false" customFormat="false" customHeight="true" hidden="true" ht="13.5" outlineLevel="0" r="2483">
      <c r="A2483" s="746" t="n">
        <v>95727</v>
      </c>
      <c r="B2483" s="745" t="s">
        <v>3737</v>
      </c>
      <c r="C2483" s="745" t="s">
        <v>236</v>
      </c>
      <c r="D2483" s="747" t="n">
        <v>5.81</v>
      </c>
    </row>
    <row collapsed="false" customFormat="false" customHeight="true" hidden="true" ht="13.5" outlineLevel="0" r="2484">
      <c r="A2484" s="746" t="n">
        <v>95728</v>
      </c>
      <c r="B2484" s="745" t="s">
        <v>3738</v>
      </c>
      <c r="C2484" s="745" t="s">
        <v>236</v>
      </c>
      <c r="D2484" s="747" t="n">
        <v>7.36</v>
      </c>
    </row>
    <row collapsed="false" customFormat="false" customHeight="true" hidden="true" ht="13.5" outlineLevel="0" r="2485">
      <c r="A2485" s="746" t="n">
        <v>95729</v>
      </c>
      <c r="B2485" s="745" t="s">
        <v>3739</v>
      </c>
      <c r="C2485" s="745" t="s">
        <v>236</v>
      </c>
      <c r="D2485" s="747" t="n">
        <v>6.9</v>
      </c>
    </row>
    <row collapsed="false" customFormat="false" customHeight="true" hidden="true" ht="13.5" outlineLevel="0" r="2486">
      <c r="A2486" s="746" t="n">
        <v>95730</v>
      </c>
      <c r="B2486" s="745" t="s">
        <v>3740</v>
      </c>
      <c r="C2486" s="745" t="s">
        <v>236</v>
      </c>
      <c r="D2486" s="747" t="n">
        <v>7.65</v>
      </c>
    </row>
    <row collapsed="false" customFormat="false" customHeight="true" hidden="true" ht="13.5" outlineLevel="0" r="2487">
      <c r="A2487" s="746" t="n">
        <v>95731</v>
      </c>
      <c r="B2487" s="745" t="s">
        <v>3741</v>
      </c>
      <c r="C2487" s="745" t="s">
        <v>236</v>
      </c>
      <c r="D2487" s="747" t="n">
        <v>9.2</v>
      </c>
    </row>
    <row collapsed="false" customFormat="false" customHeight="true" hidden="true" ht="13.5" outlineLevel="0" r="2488">
      <c r="A2488" s="746" t="n">
        <v>95732</v>
      </c>
      <c r="B2488" s="745" t="s">
        <v>3742</v>
      </c>
      <c r="C2488" s="745" t="s">
        <v>30</v>
      </c>
      <c r="D2488" s="747" t="n">
        <v>3.6</v>
      </c>
    </row>
    <row collapsed="false" customFormat="false" customHeight="true" hidden="true" ht="13.5" outlineLevel="0" r="2489">
      <c r="A2489" s="746" t="n">
        <v>95745</v>
      </c>
      <c r="B2489" s="745" t="s">
        <v>3743</v>
      </c>
      <c r="C2489" s="745" t="s">
        <v>236</v>
      </c>
      <c r="D2489" s="747" t="n">
        <v>16.19</v>
      </c>
    </row>
    <row collapsed="false" customFormat="false" customHeight="true" hidden="true" ht="13.5" outlineLevel="0" r="2490">
      <c r="A2490" s="746" t="n">
        <v>95746</v>
      </c>
      <c r="B2490" s="745" t="s">
        <v>3744</v>
      </c>
      <c r="C2490" s="745" t="s">
        <v>236</v>
      </c>
      <c r="D2490" s="747" t="n">
        <v>20.1</v>
      </c>
    </row>
    <row collapsed="false" customFormat="false" customHeight="true" hidden="true" ht="13.5" outlineLevel="0" r="2491">
      <c r="A2491" s="746" t="n">
        <v>95747</v>
      </c>
      <c r="B2491" s="745" t="s">
        <v>3745</v>
      </c>
      <c r="C2491" s="745" t="s">
        <v>236</v>
      </c>
      <c r="D2491" s="747" t="n">
        <v>32.55</v>
      </c>
    </row>
    <row collapsed="false" customFormat="false" customHeight="true" hidden="true" ht="13.5" outlineLevel="0" r="2492">
      <c r="A2492" s="746" t="n">
        <v>95748</v>
      </c>
      <c r="B2492" s="745" t="s">
        <v>3746</v>
      </c>
      <c r="C2492" s="745" t="s">
        <v>236</v>
      </c>
      <c r="D2492" s="747" t="n">
        <v>35.54</v>
      </c>
    </row>
    <row collapsed="false" customFormat="false" customHeight="true" hidden="true" ht="13.5" outlineLevel="0" r="2493">
      <c r="A2493" s="746" t="n">
        <v>95749</v>
      </c>
      <c r="B2493" s="745" t="s">
        <v>3747</v>
      </c>
      <c r="C2493" s="745" t="s">
        <v>236</v>
      </c>
      <c r="D2493" s="747" t="n">
        <v>22.18</v>
      </c>
    </row>
    <row collapsed="false" customFormat="false" customHeight="true" hidden="true" ht="13.5" outlineLevel="0" r="2494">
      <c r="A2494" s="746" t="n">
        <v>95750</v>
      </c>
      <c r="B2494" s="745" t="s">
        <v>3748</v>
      </c>
      <c r="C2494" s="745" t="s">
        <v>236</v>
      </c>
      <c r="D2494" s="747" t="n">
        <v>25.95</v>
      </c>
    </row>
    <row collapsed="false" customFormat="false" customHeight="true" hidden="true" ht="13.5" outlineLevel="0" r="2495">
      <c r="A2495" s="746" t="n">
        <v>95751</v>
      </c>
      <c r="B2495" s="745" t="s">
        <v>3749</v>
      </c>
      <c r="C2495" s="745" t="s">
        <v>236</v>
      </c>
      <c r="D2495" s="747" t="n">
        <v>38.21</v>
      </c>
    </row>
    <row collapsed="false" customFormat="false" customHeight="true" hidden="true" ht="13.5" outlineLevel="0" r="2496">
      <c r="A2496" s="746" t="n">
        <v>95752</v>
      </c>
      <c r="B2496" s="745" t="s">
        <v>3750</v>
      </c>
      <c r="C2496" s="745" t="s">
        <v>236</v>
      </c>
      <c r="D2496" s="747" t="n">
        <v>40.99</v>
      </c>
    </row>
    <row collapsed="false" customFormat="false" customHeight="true" hidden="true" ht="13.5" outlineLevel="0" r="2497">
      <c r="A2497" s="746" t="n">
        <v>72263</v>
      </c>
      <c r="B2497" s="745" t="s">
        <v>3751</v>
      </c>
      <c r="C2497" s="745" t="s">
        <v>30</v>
      </c>
      <c r="D2497" s="747" t="n">
        <v>23.1</v>
      </c>
    </row>
    <row collapsed="false" customFormat="false" customHeight="true" hidden="true" ht="13.5" outlineLevel="0" r="2498">
      <c r="A2498" s="746" t="n">
        <v>72271</v>
      </c>
      <c r="B2498" s="745" t="s">
        <v>3752</v>
      </c>
      <c r="C2498" s="745" t="s">
        <v>30</v>
      </c>
      <c r="D2498" s="747" t="n">
        <v>13.34</v>
      </c>
    </row>
    <row collapsed="false" customFormat="false" customHeight="true" hidden="true" ht="13.5" outlineLevel="0" r="2499">
      <c r="A2499" s="746" t="n">
        <v>72272</v>
      </c>
      <c r="B2499" s="745" t="s">
        <v>3753</v>
      </c>
      <c r="C2499" s="745" t="s">
        <v>30</v>
      </c>
      <c r="D2499" s="747" t="n">
        <v>14.83</v>
      </c>
    </row>
    <row collapsed="false" customFormat="false" customHeight="true" hidden="true" ht="13.5" outlineLevel="0" r="2500">
      <c r="A2500" s="745" t="s">
        <v>3754</v>
      </c>
      <c r="B2500" s="745" t="s">
        <v>3755</v>
      </c>
      <c r="C2500" s="745" t="s">
        <v>30</v>
      </c>
      <c r="D2500" s="747" t="n">
        <v>40.59</v>
      </c>
    </row>
    <row collapsed="false" customFormat="false" customHeight="true" hidden="true" ht="13.5" outlineLevel="0" r="2501">
      <c r="A2501" s="745" t="s">
        <v>3756</v>
      </c>
      <c r="B2501" s="745" t="s">
        <v>3757</v>
      </c>
      <c r="C2501" s="745" t="s">
        <v>30</v>
      </c>
      <c r="D2501" s="747" t="n">
        <v>62.72</v>
      </c>
    </row>
    <row collapsed="false" customFormat="false" customHeight="true" hidden="true" ht="13.5" outlineLevel="0" r="2502">
      <c r="A2502" s="745" t="s">
        <v>3758</v>
      </c>
      <c r="B2502" s="745" t="s">
        <v>3759</v>
      </c>
      <c r="C2502" s="745" t="s">
        <v>30</v>
      </c>
      <c r="D2502" s="747" t="n">
        <v>142.72</v>
      </c>
    </row>
    <row collapsed="false" customFormat="false" customHeight="true" hidden="true" ht="13.5" outlineLevel="0" r="2503">
      <c r="A2503" s="745" t="s">
        <v>3760</v>
      </c>
      <c r="B2503" s="745" t="s">
        <v>3761</v>
      </c>
      <c r="C2503" s="745" t="s">
        <v>30</v>
      </c>
      <c r="D2503" s="747" t="n">
        <v>25.02</v>
      </c>
    </row>
    <row collapsed="false" customFormat="false" customHeight="true" hidden="true" ht="13.5" outlineLevel="0" r="2504">
      <c r="A2504" s="746" t="n">
        <v>83377</v>
      </c>
      <c r="B2504" s="745" t="s">
        <v>3762</v>
      </c>
      <c r="C2504" s="745" t="s">
        <v>30</v>
      </c>
      <c r="D2504" s="747" t="n">
        <v>11.69</v>
      </c>
    </row>
    <row collapsed="false" customFormat="false" customHeight="true" hidden="true" ht="13.5" outlineLevel="0" r="2505">
      <c r="A2505" s="746" t="n">
        <v>91874</v>
      </c>
      <c r="B2505" s="745" t="s">
        <v>3763</v>
      </c>
      <c r="C2505" s="745" t="s">
        <v>30</v>
      </c>
      <c r="D2505" s="747" t="n">
        <v>4.18</v>
      </c>
    </row>
    <row collapsed="false" customFormat="false" customHeight="true" hidden="true" ht="13.5" outlineLevel="0" r="2506">
      <c r="A2506" s="746" t="n">
        <v>91875</v>
      </c>
      <c r="B2506" s="745" t="s">
        <v>3764</v>
      </c>
      <c r="C2506" s="745" t="s">
        <v>30</v>
      </c>
      <c r="D2506" s="747" t="n">
        <v>5.49</v>
      </c>
    </row>
    <row collapsed="false" customFormat="false" customHeight="true" hidden="true" ht="13.5" outlineLevel="0" r="2507">
      <c r="A2507" s="746" t="n">
        <v>91876</v>
      </c>
      <c r="B2507" s="745" t="s">
        <v>3765</v>
      </c>
      <c r="C2507" s="745" t="s">
        <v>30</v>
      </c>
      <c r="D2507" s="747" t="n">
        <v>7.22</v>
      </c>
    </row>
    <row collapsed="false" customFormat="false" customHeight="true" hidden="true" ht="13.5" outlineLevel="0" r="2508">
      <c r="A2508" s="746" t="n">
        <v>91877</v>
      </c>
      <c r="B2508" s="745" t="s">
        <v>3766</v>
      </c>
      <c r="C2508" s="745" t="s">
        <v>30</v>
      </c>
      <c r="D2508" s="747" t="n">
        <v>9.5</v>
      </c>
    </row>
    <row collapsed="false" customFormat="false" customHeight="true" hidden="true" ht="13.5" outlineLevel="0" r="2509">
      <c r="A2509" s="746" t="n">
        <v>91878</v>
      </c>
      <c r="B2509" s="745" t="s">
        <v>3767</v>
      </c>
      <c r="C2509" s="745" t="s">
        <v>30</v>
      </c>
      <c r="D2509" s="747" t="n">
        <v>5.43</v>
      </c>
    </row>
    <row collapsed="false" customFormat="false" customHeight="true" hidden="true" ht="13.5" outlineLevel="0" r="2510">
      <c r="A2510" s="746" t="n">
        <v>91879</v>
      </c>
      <c r="B2510" s="745" t="s">
        <v>3768</v>
      </c>
      <c r="C2510" s="745" t="s">
        <v>30</v>
      </c>
      <c r="D2510" s="747" t="n">
        <v>6.71</v>
      </c>
    </row>
    <row collapsed="false" customFormat="false" customHeight="true" hidden="true" ht="13.5" outlineLevel="0" r="2511">
      <c r="A2511" s="746" t="n">
        <v>91880</v>
      </c>
      <c r="B2511" s="745" t="s">
        <v>3769</v>
      </c>
      <c r="C2511" s="745" t="s">
        <v>30</v>
      </c>
      <c r="D2511" s="747" t="n">
        <v>8.48</v>
      </c>
    </row>
    <row collapsed="false" customFormat="false" customHeight="true" hidden="true" ht="13.5" outlineLevel="0" r="2512">
      <c r="A2512" s="746" t="n">
        <v>91881</v>
      </c>
      <c r="B2512" s="745" t="s">
        <v>3770</v>
      </c>
      <c r="C2512" s="745" t="s">
        <v>30</v>
      </c>
      <c r="D2512" s="747" t="n">
        <v>10.75</v>
      </c>
    </row>
    <row collapsed="false" customFormat="false" customHeight="true" hidden="true" ht="13.5" outlineLevel="0" r="2513">
      <c r="A2513" s="746" t="n">
        <v>91882</v>
      </c>
      <c r="B2513" s="745" t="s">
        <v>3771</v>
      </c>
      <c r="C2513" s="745" t="s">
        <v>30</v>
      </c>
      <c r="D2513" s="747" t="n">
        <v>6.77</v>
      </c>
    </row>
    <row collapsed="false" customFormat="false" customHeight="true" hidden="true" ht="13.5" outlineLevel="0" r="2514">
      <c r="A2514" s="746" t="n">
        <v>91884</v>
      </c>
      <c r="B2514" s="745" t="s">
        <v>3772</v>
      </c>
      <c r="C2514" s="745" t="s">
        <v>30</v>
      </c>
      <c r="D2514" s="747" t="n">
        <v>7.74</v>
      </c>
    </row>
    <row collapsed="false" customFormat="false" customHeight="true" hidden="true" ht="13.5" outlineLevel="0" r="2515">
      <c r="A2515" s="746" t="n">
        <v>91885</v>
      </c>
      <c r="B2515" s="745" t="s">
        <v>3773</v>
      </c>
      <c r="C2515" s="745" t="s">
        <v>30</v>
      </c>
      <c r="D2515" s="747" t="n">
        <v>9.08</v>
      </c>
    </row>
    <row collapsed="false" customFormat="false" customHeight="true" hidden="true" ht="13.5" outlineLevel="0" r="2516">
      <c r="A2516" s="746" t="n">
        <v>91886</v>
      </c>
      <c r="B2516" s="745" t="s">
        <v>3774</v>
      </c>
      <c r="C2516" s="745" t="s">
        <v>30</v>
      </c>
      <c r="D2516" s="747" t="n">
        <v>10.88</v>
      </c>
    </row>
    <row collapsed="false" customFormat="false" customHeight="true" hidden="true" ht="13.5" outlineLevel="0" r="2517">
      <c r="A2517" s="746" t="n">
        <v>91887</v>
      </c>
      <c r="B2517" s="745" t="s">
        <v>3775</v>
      </c>
      <c r="C2517" s="745" t="s">
        <v>30</v>
      </c>
      <c r="D2517" s="747" t="n">
        <v>7.39</v>
      </c>
    </row>
    <row collapsed="false" customFormat="false" customHeight="true" hidden="true" ht="13.5" outlineLevel="0" r="2518">
      <c r="A2518" s="746" t="n">
        <v>91889</v>
      </c>
      <c r="B2518" s="745" t="s">
        <v>3776</v>
      </c>
      <c r="C2518" s="745" t="s">
        <v>30</v>
      </c>
      <c r="D2518" s="747" t="n">
        <v>7.17</v>
      </c>
    </row>
    <row collapsed="false" customFormat="false" customHeight="true" hidden="true" ht="13.5" outlineLevel="0" r="2519">
      <c r="A2519" s="746" t="n">
        <v>91890</v>
      </c>
      <c r="B2519" s="745" t="s">
        <v>3777</v>
      </c>
      <c r="C2519" s="745" t="s">
        <v>30</v>
      </c>
      <c r="D2519" s="747" t="n">
        <v>8.92</v>
      </c>
    </row>
    <row collapsed="false" customFormat="false" customHeight="true" hidden="true" ht="13.5" outlineLevel="0" r="2520">
      <c r="A2520" s="746" t="n">
        <v>91892</v>
      </c>
      <c r="B2520" s="745" t="s">
        <v>3778</v>
      </c>
      <c r="C2520" s="745" t="s">
        <v>30</v>
      </c>
      <c r="D2520" s="747" t="n">
        <v>10.37</v>
      </c>
    </row>
    <row collapsed="false" customFormat="false" customHeight="true" hidden="true" ht="13.5" outlineLevel="0" r="2521">
      <c r="A2521" s="746" t="n">
        <v>91893</v>
      </c>
      <c r="B2521" s="745" t="s">
        <v>3779</v>
      </c>
      <c r="C2521" s="745" t="s">
        <v>30</v>
      </c>
      <c r="D2521" s="747" t="n">
        <v>12.08</v>
      </c>
    </row>
    <row collapsed="false" customFormat="false" customHeight="true" hidden="true" ht="13.5" outlineLevel="0" r="2522">
      <c r="A2522" s="746" t="n">
        <v>91896</v>
      </c>
      <c r="B2522" s="745" t="s">
        <v>3780</v>
      </c>
      <c r="C2522" s="745" t="s">
        <v>30</v>
      </c>
      <c r="D2522" s="747" t="n">
        <v>14.85</v>
      </c>
    </row>
    <row collapsed="false" customFormat="false" customHeight="true" hidden="true" ht="13.5" outlineLevel="0" r="2523">
      <c r="A2523" s="746" t="n">
        <v>91898</v>
      </c>
      <c r="B2523" s="745" t="s">
        <v>3781</v>
      </c>
      <c r="C2523" s="745" t="s">
        <v>30</v>
      </c>
      <c r="D2523" s="747" t="n">
        <v>16.42</v>
      </c>
    </row>
    <row collapsed="false" customFormat="false" customHeight="true" hidden="true" ht="13.5" outlineLevel="0" r="2524">
      <c r="A2524" s="746" t="n">
        <v>91899</v>
      </c>
      <c r="B2524" s="745" t="s">
        <v>3782</v>
      </c>
      <c r="C2524" s="745" t="s">
        <v>30</v>
      </c>
      <c r="D2524" s="747" t="n">
        <v>9.2</v>
      </c>
    </row>
    <row collapsed="false" customFormat="false" customHeight="true" hidden="true" ht="13.5" outlineLevel="0" r="2525">
      <c r="A2525" s="746" t="n">
        <v>91901</v>
      </c>
      <c r="B2525" s="745" t="s">
        <v>3783</v>
      </c>
      <c r="C2525" s="745" t="s">
        <v>30</v>
      </c>
      <c r="D2525" s="747" t="n">
        <v>8.98</v>
      </c>
    </row>
    <row collapsed="false" customFormat="false" customHeight="true" hidden="true" ht="13.5" outlineLevel="0" r="2526">
      <c r="A2526" s="746" t="n">
        <v>91902</v>
      </c>
      <c r="B2526" s="745" t="s">
        <v>3784</v>
      </c>
      <c r="C2526" s="745" t="s">
        <v>30</v>
      </c>
      <c r="D2526" s="747" t="n">
        <v>10.74</v>
      </c>
    </row>
    <row collapsed="false" customFormat="false" customHeight="true" hidden="true" ht="13.5" outlineLevel="0" r="2527">
      <c r="A2527" s="746" t="n">
        <v>91904</v>
      </c>
      <c r="B2527" s="745" t="s">
        <v>3785</v>
      </c>
      <c r="C2527" s="745" t="s">
        <v>30</v>
      </c>
      <c r="D2527" s="747" t="n">
        <v>12.19</v>
      </c>
    </row>
    <row collapsed="false" customFormat="false" customHeight="true" hidden="true" ht="13.5" outlineLevel="0" r="2528">
      <c r="A2528" s="746" t="n">
        <v>91905</v>
      </c>
      <c r="B2528" s="745" t="s">
        <v>3786</v>
      </c>
      <c r="C2528" s="745" t="s">
        <v>30</v>
      </c>
      <c r="D2528" s="747" t="n">
        <v>13.9</v>
      </c>
    </row>
    <row collapsed="false" customFormat="false" customHeight="true" hidden="true" ht="13.5" outlineLevel="0" r="2529">
      <c r="A2529" s="746" t="n">
        <v>91908</v>
      </c>
      <c r="B2529" s="745" t="s">
        <v>3787</v>
      </c>
      <c r="C2529" s="745" t="s">
        <v>30</v>
      </c>
      <c r="D2529" s="747" t="n">
        <v>16.71</v>
      </c>
    </row>
    <row collapsed="false" customFormat="false" customHeight="true" hidden="true" ht="13.5" outlineLevel="0" r="2530">
      <c r="A2530" s="746" t="n">
        <v>91910</v>
      </c>
      <c r="B2530" s="745" t="s">
        <v>3788</v>
      </c>
      <c r="C2530" s="745" t="s">
        <v>30</v>
      </c>
      <c r="D2530" s="747" t="n">
        <v>18.28</v>
      </c>
    </row>
    <row collapsed="false" customFormat="false" customHeight="true" hidden="true" ht="13.5" outlineLevel="0" r="2531">
      <c r="A2531" s="746" t="n">
        <v>91911</v>
      </c>
      <c r="B2531" s="745" t="s">
        <v>3789</v>
      </c>
      <c r="C2531" s="745" t="s">
        <v>30</v>
      </c>
      <c r="D2531" s="747" t="n">
        <v>11.28</v>
      </c>
    </row>
    <row collapsed="false" customFormat="false" customHeight="true" hidden="true" ht="13.5" outlineLevel="0" r="2532">
      <c r="A2532" s="746" t="n">
        <v>91913</v>
      </c>
      <c r="B2532" s="745" t="s">
        <v>3790</v>
      </c>
      <c r="C2532" s="745" t="s">
        <v>30</v>
      </c>
      <c r="D2532" s="747" t="n">
        <v>11.06</v>
      </c>
    </row>
    <row collapsed="false" customFormat="false" customHeight="true" hidden="true" ht="13.5" outlineLevel="0" r="2533">
      <c r="A2533" s="746" t="n">
        <v>91914</v>
      </c>
      <c r="B2533" s="745" t="s">
        <v>3791</v>
      </c>
      <c r="C2533" s="745" t="s">
        <v>30</v>
      </c>
      <c r="D2533" s="747" t="n">
        <v>12.35</v>
      </c>
    </row>
    <row collapsed="false" customFormat="false" customHeight="true" hidden="true" ht="13.5" outlineLevel="0" r="2534">
      <c r="A2534" s="746" t="n">
        <v>91916</v>
      </c>
      <c r="B2534" s="745" t="s">
        <v>3792</v>
      </c>
      <c r="C2534" s="745" t="s">
        <v>30</v>
      </c>
      <c r="D2534" s="747" t="n">
        <v>13.8</v>
      </c>
    </row>
    <row collapsed="false" customFormat="false" customHeight="true" hidden="true" ht="13.5" outlineLevel="0" r="2535">
      <c r="A2535" s="746" t="n">
        <v>91917</v>
      </c>
      <c r="B2535" s="745" t="s">
        <v>3793</v>
      </c>
      <c r="C2535" s="745" t="s">
        <v>30</v>
      </c>
      <c r="D2535" s="747" t="n">
        <v>14.85</v>
      </c>
    </row>
    <row collapsed="false" customFormat="false" customHeight="true" hidden="true" ht="13.5" outlineLevel="0" r="2536">
      <c r="A2536" s="746" t="n">
        <v>91920</v>
      </c>
      <c r="B2536" s="745" t="s">
        <v>3794</v>
      </c>
      <c r="C2536" s="745" t="s">
        <v>30</v>
      </c>
      <c r="D2536" s="747" t="n">
        <v>16.93</v>
      </c>
    </row>
    <row collapsed="false" customFormat="false" customHeight="true" hidden="true" ht="13.5" outlineLevel="0" r="2537">
      <c r="A2537" s="746" t="n">
        <v>91922</v>
      </c>
      <c r="B2537" s="745" t="s">
        <v>3795</v>
      </c>
      <c r="C2537" s="745" t="s">
        <v>30</v>
      </c>
      <c r="D2537" s="747" t="n">
        <v>18.5</v>
      </c>
    </row>
    <row collapsed="false" customFormat="false" customHeight="true" hidden="true" ht="13.5" outlineLevel="0" r="2538">
      <c r="A2538" s="746" t="n">
        <v>93013</v>
      </c>
      <c r="B2538" s="745" t="s">
        <v>3796</v>
      </c>
      <c r="C2538" s="745" t="s">
        <v>30</v>
      </c>
      <c r="D2538" s="747" t="n">
        <v>12.28</v>
      </c>
    </row>
    <row collapsed="false" customFormat="false" customHeight="true" hidden="true" ht="13.5" outlineLevel="0" r="2539">
      <c r="A2539" s="746" t="n">
        <v>93014</v>
      </c>
      <c r="B2539" s="745" t="s">
        <v>3797</v>
      </c>
      <c r="C2539" s="745" t="s">
        <v>30</v>
      </c>
      <c r="D2539" s="747" t="n">
        <v>14.93</v>
      </c>
    </row>
    <row collapsed="false" customFormat="false" customHeight="true" hidden="true" ht="13.5" outlineLevel="0" r="2540">
      <c r="A2540" s="746" t="n">
        <v>93015</v>
      </c>
      <c r="B2540" s="745" t="s">
        <v>3798</v>
      </c>
      <c r="C2540" s="745" t="s">
        <v>30</v>
      </c>
      <c r="D2540" s="747" t="n">
        <v>21.7</v>
      </c>
    </row>
    <row collapsed="false" customFormat="false" customHeight="true" hidden="true" ht="13.5" outlineLevel="0" r="2541">
      <c r="A2541" s="746" t="n">
        <v>93016</v>
      </c>
      <c r="B2541" s="745" t="s">
        <v>3799</v>
      </c>
      <c r="C2541" s="745" t="s">
        <v>30</v>
      </c>
      <c r="D2541" s="747" t="n">
        <v>26.04</v>
      </c>
    </row>
    <row collapsed="false" customFormat="false" customHeight="true" hidden="true" ht="13.5" outlineLevel="0" r="2542">
      <c r="A2542" s="746" t="n">
        <v>93017</v>
      </c>
      <c r="B2542" s="745" t="s">
        <v>3800</v>
      </c>
      <c r="C2542" s="745" t="s">
        <v>30</v>
      </c>
      <c r="D2542" s="747" t="n">
        <v>38.21</v>
      </c>
    </row>
    <row collapsed="false" customFormat="false" customHeight="true" hidden="true" ht="13.5" outlineLevel="0" r="2543">
      <c r="A2543" s="746" t="n">
        <v>93018</v>
      </c>
      <c r="B2543" s="745" t="s">
        <v>3801</v>
      </c>
      <c r="C2543" s="745" t="s">
        <v>30</v>
      </c>
      <c r="D2543" s="747" t="n">
        <v>18.7</v>
      </c>
    </row>
    <row collapsed="false" customFormat="false" customHeight="true" hidden="true" ht="13.5" outlineLevel="0" r="2544">
      <c r="A2544" s="746" t="n">
        <v>93020</v>
      </c>
      <c r="B2544" s="745" t="s">
        <v>3802</v>
      </c>
      <c r="C2544" s="745" t="s">
        <v>30</v>
      </c>
      <c r="D2544" s="747" t="n">
        <v>23.51</v>
      </c>
    </row>
    <row collapsed="false" customFormat="false" customHeight="true" hidden="true" ht="13.5" outlineLevel="0" r="2545">
      <c r="A2545" s="746" t="n">
        <v>93022</v>
      </c>
      <c r="B2545" s="745" t="s">
        <v>3803</v>
      </c>
      <c r="C2545" s="745" t="s">
        <v>30</v>
      </c>
      <c r="D2545" s="747" t="n">
        <v>37.32</v>
      </c>
    </row>
    <row collapsed="false" customFormat="false" customHeight="true" hidden="true" ht="13.5" outlineLevel="0" r="2546">
      <c r="A2546" s="746" t="n">
        <v>93024</v>
      </c>
      <c r="B2546" s="745" t="s">
        <v>3804</v>
      </c>
      <c r="C2546" s="745" t="s">
        <v>30</v>
      </c>
      <c r="D2546" s="747" t="n">
        <v>39.5</v>
      </c>
    </row>
    <row collapsed="false" customFormat="false" customHeight="true" hidden="true" ht="13.5" outlineLevel="0" r="2547">
      <c r="A2547" s="746" t="n">
        <v>93026</v>
      </c>
      <c r="B2547" s="745" t="s">
        <v>3805</v>
      </c>
      <c r="C2547" s="745" t="s">
        <v>30</v>
      </c>
      <c r="D2547" s="747" t="n">
        <v>62.45</v>
      </c>
    </row>
    <row collapsed="false" customFormat="false" customHeight="true" hidden="true" ht="13.5" outlineLevel="0" r="2548">
      <c r="A2548" s="746" t="n">
        <v>95733</v>
      </c>
      <c r="B2548" s="745" t="s">
        <v>3806</v>
      </c>
      <c r="C2548" s="745" t="s">
        <v>30</v>
      </c>
      <c r="D2548" s="747" t="n">
        <v>4.69</v>
      </c>
    </row>
    <row collapsed="false" customFormat="false" customHeight="true" hidden="true" ht="13.5" outlineLevel="0" r="2549">
      <c r="A2549" s="746" t="n">
        <v>95734</v>
      </c>
      <c r="B2549" s="745" t="s">
        <v>3807</v>
      </c>
      <c r="C2549" s="745" t="s">
        <v>30</v>
      </c>
      <c r="D2549" s="747" t="n">
        <v>6.23</v>
      </c>
    </row>
    <row collapsed="false" customFormat="false" customHeight="true" hidden="true" ht="13.5" outlineLevel="0" r="2550">
      <c r="A2550" s="746" t="n">
        <v>95735</v>
      </c>
      <c r="B2550" s="745" t="s">
        <v>3808</v>
      </c>
      <c r="C2550" s="745" t="s">
        <v>30</v>
      </c>
      <c r="D2550" s="747" t="n">
        <v>5.52</v>
      </c>
    </row>
    <row collapsed="false" customFormat="false" customHeight="true" hidden="true" ht="13.5" outlineLevel="0" r="2551">
      <c r="A2551" s="746" t="n">
        <v>95736</v>
      </c>
      <c r="B2551" s="745" t="s">
        <v>3809</v>
      </c>
      <c r="C2551" s="745" t="s">
        <v>30</v>
      </c>
      <c r="D2551" s="747" t="n">
        <v>6.38</v>
      </c>
    </row>
    <row collapsed="false" customFormat="false" customHeight="true" hidden="true" ht="13.5" outlineLevel="0" r="2552">
      <c r="A2552" s="746" t="n">
        <v>95738</v>
      </c>
      <c r="B2552" s="745" t="s">
        <v>3810</v>
      </c>
      <c r="C2552" s="745" t="s">
        <v>30</v>
      </c>
      <c r="D2552" s="747" t="n">
        <v>7.61</v>
      </c>
    </row>
    <row collapsed="false" customFormat="false" customHeight="true" hidden="true" ht="13.5" outlineLevel="0" r="2553">
      <c r="A2553" s="746" t="n">
        <v>95753</v>
      </c>
      <c r="B2553" s="745" t="s">
        <v>3811</v>
      </c>
      <c r="C2553" s="745" t="s">
        <v>30</v>
      </c>
      <c r="D2553" s="747" t="n">
        <v>6.05</v>
      </c>
    </row>
    <row collapsed="false" customFormat="false" customHeight="true" hidden="true" ht="13.5" outlineLevel="0" r="2554">
      <c r="A2554" s="746" t="n">
        <v>95754</v>
      </c>
      <c r="B2554" s="745" t="s">
        <v>3812</v>
      </c>
      <c r="C2554" s="745" t="s">
        <v>30</v>
      </c>
      <c r="D2554" s="747" t="n">
        <v>7.57</v>
      </c>
    </row>
    <row collapsed="false" customFormat="false" customHeight="true" hidden="true" ht="13.5" outlineLevel="0" r="2555">
      <c r="A2555" s="746" t="n">
        <v>95755</v>
      </c>
      <c r="B2555" s="745" t="s">
        <v>3813</v>
      </c>
      <c r="C2555" s="745" t="s">
        <v>30</v>
      </c>
      <c r="D2555" s="747" t="n">
        <v>10.7</v>
      </c>
    </row>
    <row collapsed="false" customFormat="false" customHeight="true" hidden="true" ht="13.5" outlineLevel="0" r="2556">
      <c r="A2556" s="746" t="n">
        <v>95756</v>
      </c>
      <c r="B2556" s="745" t="s">
        <v>3814</v>
      </c>
      <c r="C2556" s="745" t="s">
        <v>30</v>
      </c>
      <c r="D2556" s="747" t="n">
        <v>14.12</v>
      </c>
    </row>
    <row collapsed="false" customFormat="false" customHeight="true" hidden="true" ht="13.5" outlineLevel="0" r="2557">
      <c r="A2557" s="746" t="n">
        <v>95757</v>
      </c>
      <c r="B2557" s="745" t="s">
        <v>3815</v>
      </c>
      <c r="C2557" s="745" t="s">
        <v>30</v>
      </c>
      <c r="D2557" s="747" t="n">
        <v>9.37</v>
      </c>
    </row>
    <row collapsed="false" customFormat="false" customHeight="true" hidden="true" ht="13.5" outlineLevel="0" r="2558">
      <c r="A2558" s="746" t="n">
        <v>95758</v>
      </c>
      <c r="B2558" s="745" t="s">
        <v>3816</v>
      </c>
      <c r="C2558" s="745" t="s">
        <v>30</v>
      </c>
      <c r="D2558" s="747" t="n">
        <v>10.51</v>
      </c>
    </row>
    <row collapsed="false" customFormat="false" customHeight="true" hidden="true" ht="13.5" outlineLevel="0" r="2559">
      <c r="A2559" s="746" t="n">
        <v>95759</v>
      </c>
      <c r="B2559" s="745" t="s">
        <v>3817</v>
      </c>
      <c r="C2559" s="745" t="s">
        <v>30</v>
      </c>
      <c r="D2559" s="747" t="n">
        <v>13.09</v>
      </c>
    </row>
    <row collapsed="false" customFormat="false" customHeight="true" hidden="true" ht="13.5" outlineLevel="0" r="2560">
      <c r="A2560" s="746" t="n">
        <v>95760</v>
      </c>
      <c r="B2560" s="745" t="s">
        <v>3818</v>
      </c>
      <c r="C2560" s="745" t="s">
        <v>30</v>
      </c>
      <c r="D2560" s="747" t="n">
        <v>15.87</v>
      </c>
    </row>
    <row collapsed="false" customFormat="false" customHeight="true" hidden="true" ht="13.5" outlineLevel="0" r="2561">
      <c r="A2561" s="746" t="n">
        <v>91924</v>
      </c>
      <c r="B2561" s="745" t="s">
        <v>3819</v>
      </c>
      <c r="C2561" s="745" t="s">
        <v>236</v>
      </c>
      <c r="D2561" s="747" t="n">
        <v>2.05</v>
      </c>
    </row>
    <row collapsed="false" customFormat="false" customHeight="true" hidden="true" ht="13.5" outlineLevel="0" r="2562">
      <c r="A2562" s="746" t="n">
        <v>91925</v>
      </c>
      <c r="B2562" s="745" t="s">
        <v>3820</v>
      </c>
      <c r="C2562" s="745" t="s">
        <v>236</v>
      </c>
      <c r="D2562" s="747" t="n">
        <v>2.8</v>
      </c>
    </row>
    <row collapsed="false" customFormat="false" customHeight="true" hidden="true" ht="13.5" outlineLevel="0" r="2563">
      <c r="A2563" s="746" t="n">
        <v>91926</v>
      </c>
      <c r="B2563" s="745" t="s">
        <v>3821</v>
      </c>
      <c r="C2563" s="745" t="s">
        <v>236</v>
      </c>
      <c r="D2563" s="747" t="n">
        <v>2.95</v>
      </c>
    </row>
    <row collapsed="false" customFormat="false" customHeight="true" hidden="true" ht="13.5" outlineLevel="0" r="2564">
      <c r="A2564" s="746" t="n">
        <v>91927</v>
      </c>
      <c r="B2564" s="745" t="s">
        <v>3822</v>
      </c>
      <c r="C2564" s="745" t="s">
        <v>236</v>
      </c>
      <c r="D2564" s="747" t="n">
        <v>3.74</v>
      </c>
    </row>
    <row collapsed="false" customFormat="false" customHeight="true" hidden="true" ht="13.5" outlineLevel="0" r="2565">
      <c r="A2565" s="746" t="n">
        <v>91928</v>
      </c>
      <c r="B2565" s="745" t="s">
        <v>3823</v>
      </c>
      <c r="C2565" s="745" t="s">
        <v>236</v>
      </c>
      <c r="D2565" s="747" t="n">
        <v>4.64</v>
      </c>
    </row>
    <row collapsed="false" customFormat="false" customHeight="true" hidden="true" ht="13.5" outlineLevel="0" r="2566">
      <c r="A2566" s="746" t="n">
        <v>91929</v>
      </c>
      <c r="B2566" s="745" t="s">
        <v>3824</v>
      </c>
      <c r="C2566" s="745" t="s">
        <v>236</v>
      </c>
      <c r="D2566" s="747" t="n">
        <v>5.2</v>
      </c>
    </row>
    <row collapsed="false" customFormat="false" customHeight="true" hidden="true" ht="13.5" outlineLevel="0" r="2567">
      <c r="A2567" s="746" t="n">
        <v>91930</v>
      </c>
      <c r="B2567" s="745" t="s">
        <v>3825</v>
      </c>
      <c r="C2567" s="745" t="s">
        <v>236</v>
      </c>
      <c r="D2567" s="747" t="n">
        <v>6.33</v>
      </c>
    </row>
    <row collapsed="false" customFormat="false" customHeight="true" hidden="true" ht="13.5" outlineLevel="0" r="2568">
      <c r="A2568" s="746" t="n">
        <v>91931</v>
      </c>
      <c r="B2568" s="745" t="s">
        <v>3826</v>
      </c>
      <c r="C2568" s="745" t="s">
        <v>236</v>
      </c>
      <c r="D2568" s="747" t="n">
        <v>6.99</v>
      </c>
    </row>
    <row collapsed="false" customFormat="false" customHeight="true" hidden="true" ht="13.5" outlineLevel="0" r="2569">
      <c r="A2569" s="746" t="n">
        <v>91932</v>
      </c>
      <c r="B2569" s="745" t="s">
        <v>3827</v>
      </c>
      <c r="C2569" s="745" t="s">
        <v>236</v>
      </c>
      <c r="D2569" s="747" t="n">
        <v>10.28</v>
      </c>
    </row>
    <row collapsed="false" customFormat="false" customHeight="true" hidden="true" ht="13.5" outlineLevel="0" r="2570">
      <c r="A2570" s="746" t="n">
        <v>91933</v>
      </c>
      <c r="B2570" s="745" t="s">
        <v>3828</v>
      </c>
      <c r="C2570" s="745" t="s">
        <v>236</v>
      </c>
      <c r="D2570" s="747" t="n">
        <v>10.9</v>
      </c>
    </row>
    <row collapsed="false" customFormat="false" customHeight="true" hidden="true" ht="13.5" outlineLevel="0" r="2571">
      <c r="A2571" s="746" t="n">
        <v>91934</v>
      </c>
      <c r="B2571" s="745" t="s">
        <v>3829</v>
      </c>
      <c r="C2571" s="745" t="s">
        <v>236</v>
      </c>
      <c r="D2571" s="747" t="n">
        <v>15.66</v>
      </c>
    </row>
    <row collapsed="false" customFormat="false" customHeight="true" hidden="true" ht="13.5" outlineLevel="0" r="2572">
      <c r="A2572" s="746" t="n">
        <v>91935</v>
      </c>
      <c r="B2572" s="745" t="s">
        <v>3830</v>
      </c>
      <c r="C2572" s="745" t="s">
        <v>236</v>
      </c>
      <c r="D2572" s="747" t="n">
        <v>16.56</v>
      </c>
    </row>
    <row collapsed="false" customFormat="false" customHeight="true" hidden="true" ht="13.5" outlineLevel="0" r="2573">
      <c r="A2573" s="746" t="n">
        <v>92979</v>
      </c>
      <c r="B2573" s="745" t="s">
        <v>3831</v>
      </c>
      <c r="C2573" s="745" t="s">
        <v>236</v>
      </c>
      <c r="D2573" s="747" t="n">
        <v>6.39</v>
      </c>
    </row>
    <row collapsed="false" customFormat="false" customHeight="true" hidden="true" ht="13.5" outlineLevel="0" r="2574">
      <c r="A2574" s="746" t="n">
        <v>92980</v>
      </c>
      <c r="B2574" s="745" t="s">
        <v>3832</v>
      </c>
      <c r="C2574" s="745" t="s">
        <v>236</v>
      </c>
      <c r="D2574" s="747" t="n">
        <v>6.93</v>
      </c>
    </row>
    <row collapsed="false" customFormat="false" customHeight="true" hidden="true" ht="13.5" outlineLevel="0" r="2575">
      <c r="A2575" s="746" t="n">
        <v>92981</v>
      </c>
      <c r="B2575" s="745" t="s">
        <v>3833</v>
      </c>
      <c r="C2575" s="745" t="s">
        <v>236</v>
      </c>
      <c r="D2575" s="747" t="n">
        <v>9.79</v>
      </c>
    </row>
    <row collapsed="false" customFormat="false" customHeight="true" hidden="true" ht="13.5" outlineLevel="0" r="2576">
      <c r="A2576" s="746" t="n">
        <v>92982</v>
      </c>
      <c r="B2576" s="745" t="s">
        <v>3834</v>
      </c>
      <c r="C2576" s="745" t="s">
        <v>236</v>
      </c>
      <c r="D2576" s="747" t="n">
        <v>10.57</v>
      </c>
    </row>
    <row collapsed="false" customFormat="false" customHeight="true" hidden="true" ht="13.5" outlineLevel="0" r="2577">
      <c r="A2577" s="746" t="n">
        <v>92983</v>
      </c>
      <c r="B2577" s="745" t="s">
        <v>3835</v>
      </c>
      <c r="C2577" s="745" t="s">
        <v>236</v>
      </c>
      <c r="D2577" s="747" t="n">
        <v>17.38</v>
      </c>
    </row>
    <row collapsed="false" customFormat="false" customHeight="true" hidden="true" ht="13.5" outlineLevel="0" r="2578">
      <c r="A2578" s="746" t="n">
        <v>92984</v>
      </c>
      <c r="B2578" s="745" t="s">
        <v>3836</v>
      </c>
      <c r="C2578" s="745" t="s">
        <v>236</v>
      </c>
      <c r="D2578" s="747" t="n">
        <v>17.81</v>
      </c>
    </row>
    <row collapsed="false" customFormat="false" customHeight="true" hidden="true" ht="13.5" outlineLevel="0" r="2579">
      <c r="A2579" s="746" t="n">
        <v>92985</v>
      </c>
      <c r="B2579" s="745" t="s">
        <v>3837</v>
      </c>
      <c r="C2579" s="745" t="s">
        <v>236</v>
      </c>
      <c r="D2579" s="747" t="n">
        <v>23.22</v>
      </c>
    </row>
    <row collapsed="false" customFormat="false" customHeight="true" hidden="true" ht="13.5" outlineLevel="0" r="2580">
      <c r="A2580" s="746" t="n">
        <v>92986</v>
      </c>
      <c r="B2580" s="745" t="s">
        <v>3838</v>
      </c>
      <c r="C2580" s="745" t="s">
        <v>236</v>
      </c>
      <c r="D2580" s="747" t="n">
        <v>23.87</v>
      </c>
    </row>
    <row collapsed="false" customFormat="false" customHeight="true" hidden="true" ht="13.5" outlineLevel="0" r="2581">
      <c r="A2581" s="746" t="n">
        <v>92987</v>
      </c>
      <c r="B2581" s="745" t="s">
        <v>3839</v>
      </c>
      <c r="C2581" s="745" t="s">
        <v>236</v>
      </c>
      <c r="D2581" s="747" t="n">
        <v>33.2</v>
      </c>
    </row>
    <row collapsed="false" customFormat="false" customHeight="true" hidden="true" ht="13.5" outlineLevel="0" r="2582">
      <c r="A2582" s="746" t="n">
        <v>92988</v>
      </c>
      <c r="B2582" s="745" t="s">
        <v>3840</v>
      </c>
      <c r="C2582" s="745" t="s">
        <v>236</v>
      </c>
      <c r="D2582" s="747" t="n">
        <v>33.28</v>
      </c>
    </row>
    <row collapsed="false" customFormat="false" customHeight="true" hidden="true" ht="13.5" outlineLevel="0" r="2583">
      <c r="A2583" s="746" t="n">
        <v>92989</v>
      </c>
      <c r="B2583" s="745" t="s">
        <v>3841</v>
      </c>
      <c r="C2583" s="745" t="s">
        <v>236</v>
      </c>
      <c r="D2583" s="747" t="n">
        <v>45.94</v>
      </c>
    </row>
    <row collapsed="false" customFormat="false" customHeight="true" hidden="true" ht="13.5" outlineLevel="0" r="2584">
      <c r="A2584" s="746" t="n">
        <v>92990</v>
      </c>
      <c r="B2584" s="745" t="s">
        <v>3842</v>
      </c>
      <c r="C2584" s="745" t="s">
        <v>236</v>
      </c>
      <c r="D2584" s="747" t="n">
        <v>45.42</v>
      </c>
    </row>
    <row collapsed="false" customFormat="false" customHeight="true" hidden="true" ht="13.5" outlineLevel="0" r="2585">
      <c r="A2585" s="746" t="n">
        <v>92991</v>
      </c>
      <c r="B2585" s="745" t="s">
        <v>3843</v>
      </c>
      <c r="C2585" s="745" t="s">
        <v>236</v>
      </c>
      <c r="D2585" s="747" t="n">
        <v>59.8</v>
      </c>
    </row>
    <row collapsed="false" customFormat="false" customHeight="true" hidden="true" ht="13.5" outlineLevel="0" r="2586">
      <c r="A2586" s="746" t="n">
        <v>92992</v>
      </c>
      <c r="B2586" s="745" t="s">
        <v>3844</v>
      </c>
      <c r="C2586" s="745" t="s">
        <v>236</v>
      </c>
      <c r="D2586" s="747" t="n">
        <v>59.83</v>
      </c>
    </row>
    <row collapsed="false" customFormat="false" customHeight="true" hidden="true" ht="13.5" outlineLevel="0" r="2587">
      <c r="A2587" s="746" t="n">
        <v>92993</v>
      </c>
      <c r="B2587" s="745" t="s">
        <v>3845</v>
      </c>
      <c r="C2587" s="745" t="s">
        <v>236</v>
      </c>
      <c r="D2587" s="747" t="n">
        <v>76.5</v>
      </c>
    </row>
    <row collapsed="false" customFormat="false" customHeight="true" hidden="true" ht="13.5" outlineLevel="0" r="2588">
      <c r="A2588" s="746" t="n">
        <v>92994</v>
      </c>
      <c r="B2588" s="745" t="s">
        <v>3846</v>
      </c>
      <c r="C2588" s="745" t="s">
        <v>236</v>
      </c>
      <c r="D2588" s="747" t="n">
        <v>77.24</v>
      </c>
    </row>
    <row collapsed="false" customFormat="false" customHeight="true" hidden="true" ht="13.5" outlineLevel="0" r="2589">
      <c r="A2589" s="746" t="n">
        <v>92995</v>
      </c>
      <c r="B2589" s="745" t="s">
        <v>3847</v>
      </c>
      <c r="C2589" s="745" t="s">
        <v>236</v>
      </c>
      <c r="D2589" s="747" t="n">
        <v>95.03</v>
      </c>
    </row>
    <row collapsed="false" customFormat="false" customHeight="true" hidden="true" ht="13.5" outlineLevel="0" r="2590">
      <c r="A2590" s="746" t="n">
        <v>92996</v>
      </c>
      <c r="B2590" s="745" t="s">
        <v>3848</v>
      </c>
      <c r="C2590" s="745" t="s">
        <v>236</v>
      </c>
      <c r="D2590" s="747" t="n">
        <v>95.29</v>
      </c>
    </row>
    <row collapsed="false" customFormat="false" customHeight="true" hidden="true" ht="13.5" outlineLevel="0" r="2591">
      <c r="A2591" s="746" t="n">
        <v>92997</v>
      </c>
      <c r="B2591" s="745" t="s">
        <v>3849</v>
      </c>
      <c r="C2591" s="745" t="s">
        <v>236</v>
      </c>
      <c r="D2591" s="747" t="n">
        <v>115.39</v>
      </c>
    </row>
    <row collapsed="false" customFormat="false" customHeight="true" hidden="true" ht="13.5" outlineLevel="0" r="2592">
      <c r="A2592" s="746" t="n">
        <v>92998</v>
      </c>
      <c r="B2592" s="745" t="s">
        <v>680</v>
      </c>
      <c r="C2592" s="745" t="s">
        <v>236</v>
      </c>
      <c r="D2592" s="747" t="n">
        <v>116.48</v>
      </c>
    </row>
    <row collapsed="false" customFormat="false" customHeight="true" hidden="true" ht="13.5" outlineLevel="0" r="2593">
      <c r="A2593" s="746" t="n">
        <v>92999</v>
      </c>
      <c r="B2593" s="745" t="s">
        <v>3850</v>
      </c>
      <c r="C2593" s="745" t="s">
        <v>236</v>
      </c>
      <c r="D2593" s="747" t="n">
        <v>151.77</v>
      </c>
    </row>
    <row collapsed="false" customFormat="false" customHeight="true" hidden="true" ht="13.5" outlineLevel="0" r="2594">
      <c r="A2594" s="746" t="n">
        <v>93000</v>
      </c>
      <c r="B2594" s="745" t="s">
        <v>3851</v>
      </c>
      <c r="C2594" s="745" t="s">
        <v>236</v>
      </c>
      <c r="D2594" s="747" t="n">
        <v>152.67</v>
      </c>
    </row>
    <row collapsed="false" customFormat="false" customHeight="true" hidden="true" ht="13.5" outlineLevel="0" r="2595">
      <c r="A2595" s="746" t="n">
        <v>93001</v>
      </c>
      <c r="B2595" s="745" t="s">
        <v>3852</v>
      </c>
      <c r="C2595" s="745" t="s">
        <v>236</v>
      </c>
      <c r="D2595" s="747" t="n">
        <v>185.22</v>
      </c>
    </row>
    <row collapsed="false" customFormat="false" customHeight="true" hidden="true" ht="13.5" outlineLevel="0" r="2596">
      <c r="A2596" s="746" t="n">
        <v>93002</v>
      </c>
      <c r="B2596" s="745" t="s">
        <v>3853</v>
      </c>
      <c r="C2596" s="745" t="s">
        <v>236</v>
      </c>
      <c r="D2596" s="747" t="n">
        <v>190.28</v>
      </c>
    </row>
    <row collapsed="false" customFormat="false" customHeight="true" hidden="true" ht="13.5" outlineLevel="0" r="2597">
      <c r="A2597" s="746" t="n">
        <v>83446</v>
      </c>
      <c r="B2597" s="745" t="s">
        <v>799</v>
      </c>
      <c r="C2597" s="745" t="s">
        <v>30</v>
      </c>
      <c r="D2597" s="747" t="n">
        <v>169.01</v>
      </c>
    </row>
    <row collapsed="false" customFormat="false" customHeight="true" hidden="true" ht="13.5" outlineLevel="0" r="2598">
      <c r="A2598" s="746" t="n">
        <v>91936</v>
      </c>
      <c r="B2598" s="745" t="s">
        <v>3854</v>
      </c>
      <c r="C2598" s="745" t="s">
        <v>30</v>
      </c>
      <c r="D2598" s="747" t="n">
        <v>10.67</v>
      </c>
    </row>
    <row collapsed="false" customFormat="false" customHeight="true" hidden="true" ht="13.5" outlineLevel="0" r="2599">
      <c r="A2599" s="746" t="n">
        <v>91937</v>
      </c>
      <c r="B2599" s="745" t="s">
        <v>3855</v>
      </c>
      <c r="C2599" s="745" t="s">
        <v>30</v>
      </c>
      <c r="D2599" s="747" t="n">
        <v>9.29</v>
      </c>
    </row>
    <row collapsed="false" customFormat="false" customHeight="true" hidden="true" ht="13.5" outlineLevel="0" r="2600">
      <c r="A2600" s="746" t="n">
        <v>91939</v>
      </c>
      <c r="B2600" s="745" t="s">
        <v>3856</v>
      </c>
      <c r="C2600" s="745" t="s">
        <v>30</v>
      </c>
      <c r="D2600" s="747" t="n">
        <v>24.55</v>
      </c>
    </row>
    <row collapsed="false" customFormat="false" customHeight="true" hidden="true" ht="13.5" outlineLevel="0" r="2601">
      <c r="A2601" s="746" t="n">
        <v>91940</v>
      </c>
      <c r="B2601" s="745" t="s">
        <v>3857</v>
      </c>
      <c r="C2601" s="745" t="s">
        <v>30</v>
      </c>
      <c r="D2601" s="747" t="n">
        <v>12.78</v>
      </c>
    </row>
    <row collapsed="false" customFormat="false" customHeight="true" hidden="true" ht="13.5" outlineLevel="0" r="2602">
      <c r="A2602" s="746" t="n">
        <v>91941</v>
      </c>
      <c r="B2602" s="745" t="s">
        <v>3858</v>
      </c>
      <c r="C2602" s="745" t="s">
        <v>30</v>
      </c>
      <c r="D2602" s="747" t="n">
        <v>8.37</v>
      </c>
    </row>
    <row collapsed="false" customFormat="false" customHeight="true" hidden="true" ht="13.5" outlineLevel="0" r="2603">
      <c r="A2603" s="746" t="n">
        <v>91942</v>
      </c>
      <c r="B2603" s="745" t="s">
        <v>3859</v>
      </c>
      <c r="C2603" s="745" t="s">
        <v>30</v>
      </c>
      <c r="D2603" s="747" t="n">
        <v>29.72</v>
      </c>
    </row>
    <row collapsed="false" customFormat="false" customHeight="true" hidden="true" ht="13.5" outlineLevel="0" r="2604">
      <c r="A2604" s="746" t="n">
        <v>91943</v>
      </c>
      <c r="B2604" s="745" t="s">
        <v>3860</v>
      </c>
      <c r="C2604" s="745" t="s">
        <v>30</v>
      </c>
      <c r="D2604" s="747" t="n">
        <v>16.17</v>
      </c>
    </row>
    <row collapsed="false" customFormat="false" customHeight="true" hidden="true" ht="13.5" outlineLevel="0" r="2605">
      <c r="A2605" s="746" t="n">
        <v>91944</v>
      </c>
      <c r="B2605" s="745" t="s">
        <v>3861</v>
      </c>
      <c r="C2605" s="745" t="s">
        <v>30</v>
      </c>
      <c r="D2605" s="747" t="n">
        <v>11.12</v>
      </c>
    </row>
    <row collapsed="false" customFormat="false" customHeight="true" hidden="true" ht="13.5" outlineLevel="0" r="2606">
      <c r="A2606" s="746" t="n">
        <v>92865</v>
      </c>
      <c r="B2606" s="745" t="s">
        <v>3862</v>
      </c>
      <c r="C2606" s="745" t="s">
        <v>30</v>
      </c>
      <c r="D2606" s="747" t="n">
        <v>7.82</v>
      </c>
    </row>
    <row collapsed="false" customFormat="false" customHeight="true" hidden="true" ht="13.5" outlineLevel="0" r="2607">
      <c r="A2607" s="746" t="n">
        <v>92866</v>
      </c>
      <c r="B2607" s="745" t="s">
        <v>3863</v>
      </c>
      <c r="C2607" s="745" t="s">
        <v>30</v>
      </c>
      <c r="D2607" s="747" t="n">
        <v>7.02</v>
      </c>
    </row>
    <row collapsed="false" customFormat="false" customHeight="true" hidden="true" ht="13.5" outlineLevel="0" r="2608">
      <c r="A2608" s="746" t="n">
        <v>92867</v>
      </c>
      <c r="B2608" s="745" t="s">
        <v>3864</v>
      </c>
      <c r="C2608" s="745" t="s">
        <v>30</v>
      </c>
      <c r="D2608" s="747" t="n">
        <v>23.59</v>
      </c>
    </row>
    <row collapsed="false" customFormat="false" customHeight="true" hidden="true" ht="13.5" outlineLevel="0" r="2609">
      <c r="A2609" s="746" t="n">
        <v>92868</v>
      </c>
      <c r="B2609" s="745" t="s">
        <v>3865</v>
      </c>
      <c r="C2609" s="745" t="s">
        <v>30</v>
      </c>
      <c r="D2609" s="747" t="n">
        <v>11.82</v>
      </c>
    </row>
    <row collapsed="false" customFormat="false" customHeight="true" hidden="true" ht="13.5" outlineLevel="0" r="2610">
      <c r="A2610" s="746" t="n">
        <v>92869</v>
      </c>
      <c r="B2610" s="745" t="s">
        <v>3866</v>
      </c>
      <c r="C2610" s="745" t="s">
        <v>30</v>
      </c>
      <c r="D2610" s="747" t="n">
        <v>7.41</v>
      </c>
    </row>
    <row collapsed="false" customFormat="false" customHeight="true" hidden="true" ht="13.5" outlineLevel="0" r="2611">
      <c r="A2611" s="746" t="n">
        <v>92870</v>
      </c>
      <c r="B2611" s="745" t="s">
        <v>3867</v>
      </c>
      <c r="C2611" s="745" t="s">
        <v>30</v>
      </c>
      <c r="D2611" s="747" t="n">
        <v>27.9</v>
      </c>
    </row>
    <row collapsed="false" customFormat="false" customHeight="true" hidden="true" ht="13.5" outlineLevel="0" r="2612">
      <c r="A2612" s="746" t="n">
        <v>92871</v>
      </c>
      <c r="B2612" s="745" t="s">
        <v>3868</v>
      </c>
      <c r="C2612" s="745" t="s">
        <v>30</v>
      </c>
      <c r="D2612" s="747" t="n">
        <v>14.35</v>
      </c>
    </row>
    <row collapsed="false" customFormat="false" customHeight="true" hidden="true" ht="13.5" outlineLevel="0" r="2613">
      <c r="A2613" s="746" t="n">
        <v>92872</v>
      </c>
      <c r="B2613" s="745" t="s">
        <v>3869</v>
      </c>
      <c r="C2613" s="745" t="s">
        <v>30</v>
      </c>
      <c r="D2613" s="747" t="n">
        <v>9.3</v>
      </c>
    </row>
    <row collapsed="false" customFormat="false" customHeight="true" hidden="true" ht="13.5" outlineLevel="0" r="2614">
      <c r="A2614" s="746" t="n">
        <v>95777</v>
      </c>
      <c r="B2614" s="745" t="s">
        <v>3870</v>
      </c>
      <c r="C2614" s="745" t="s">
        <v>30</v>
      </c>
      <c r="D2614" s="747" t="n">
        <v>24.53</v>
      </c>
    </row>
    <row collapsed="false" customFormat="false" customHeight="true" hidden="true" ht="13.5" outlineLevel="0" r="2615">
      <c r="A2615" s="746" t="n">
        <v>95778</v>
      </c>
      <c r="B2615" s="745" t="s">
        <v>3871</v>
      </c>
      <c r="C2615" s="745" t="s">
        <v>30</v>
      </c>
      <c r="D2615" s="747" t="n">
        <v>25.1</v>
      </c>
    </row>
    <row collapsed="false" customFormat="false" customHeight="true" hidden="true" ht="13.5" outlineLevel="0" r="2616">
      <c r="A2616" s="746" t="n">
        <v>95779</v>
      </c>
      <c r="B2616" s="745" t="s">
        <v>3872</v>
      </c>
      <c r="C2616" s="745" t="s">
        <v>30</v>
      </c>
      <c r="D2616" s="747" t="n">
        <v>23.19</v>
      </c>
    </row>
    <row collapsed="false" customFormat="false" customHeight="true" hidden="true" ht="13.5" outlineLevel="0" r="2617">
      <c r="A2617" s="746" t="n">
        <v>95780</v>
      </c>
      <c r="B2617" s="745" t="s">
        <v>3873</v>
      </c>
      <c r="C2617" s="745" t="s">
        <v>30</v>
      </c>
      <c r="D2617" s="747" t="n">
        <v>27.78</v>
      </c>
    </row>
    <row collapsed="false" customFormat="false" customHeight="true" hidden="true" ht="13.5" outlineLevel="0" r="2618">
      <c r="A2618" s="746" t="n">
        <v>95781</v>
      </c>
      <c r="B2618" s="745" t="s">
        <v>3874</v>
      </c>
      <c r="C2618" s="745" t="s">
        <v>30</v>
      </c>
      <c r="D2618" s="747" t="n">
        <v>28.2</v>
      </c>
    </row>
    <row collapsed="false" customFormat="false" customHeight="true" hidden="true" ht="13.5" outlineLevel="0" r="2619">
      <c r="A2619" s="746" t="n">
        <v>95782</v>
      </c>
      <c r="B2619" s="745" t="s">
        <v>3875</v>
      </c>
      <c r="C2619" s="745" t="s">
        <v>30</v>
      </c>
      <c r="D2619" s="747" t="n">
        <v>29.31</v>
      </c>
    </row>
    <row collapsed="false" customFormat="false" customHeight="true" hidden="true" ht="13.5" outlineLevel="0" r="2620">
      <c r="A2620" s="746" t="n">
        <v>95785</v>
      </c>
      <c r="B2620" s="745" t="s">
        <v>3876</v>
      </c>
      <c r="C2620" s="745" t="s">
        <v>30</v>
      </c>
      <c r="D2620" s="747" t="n">
        <v>33.23</v>
      </c>
    </row>
    <row collapsed="false" customFormat="false" customHeight="true" hidden="true" ht="13.5" outlineLevel="0" r="2621">
      <c r="A2621" s="746" t="n">
        <v>95787</v>
      </c>
      <c r="B2621" s="745" t="s">
        <v>3877</v>
      </c>
      <c r="C2621" s="745" t="s">
        <v>30</v>
      </c>
      <c r="D2621" s="747" t="n">
        <v>24.91</v>
      </c>
    </row>
    <row collapsed="false" customFormat="false" customHeight="true" hidden="true" ht="13.5" outlineLevel="0" r="2622">
      <c r="A2622" s="746" t="n">
        <v>95789</v>
      </c>
      <c r="B2622" s="745" t="s">
        <v>3878</v>
      </c>
      <c r="C2622" s="745" t="s">
        <v>30</v>
      </c>
      <c r="D2622" s="747" t="n">
        <v>30.62</v>
      </c>
    </row>
    <row collapsed="false" customFormat="false" customHeight="true" hidden="true" ht="13.5" outlineLevel="0" r="2623">
      <c r="A2623" s="746" t="n">
        <v>95791</v>
      </c>
      <c r="B2623" s="745" t="s">
        <v>3879</v>
      </c>
      <c r="C2623" s="745" t="s">
        <v>30</v>
      </c>
      <c r="D2623" s="747" t="n">
        <v>39.14</v>
      </c>
    </row>
    <row collapsed="false" customFormat="false" customHeight="true" hidden="true" ht="13.5" outlineLevel="0" r="2624">
      <c r="A2624" s="746" t="n">
        <v>95795</v>
      </c>
      <c r="B2624" s="745" t="s">
        <v>3880</v>
      </c>
      <c r="C2624" s="745" t="s">
        <v>30</v>
      </c>
      <c r="D2624" s="747" t="n">
        <v>28.79</v>
      </c>
    </row>
    <row collapsed="false" customFormat="false" customHeight="true" hidden="true" ht="13.5" outlineLevel="0" r="2625">
      <c r="A2625" s="746" t="n">
        <v>95796</v>
      </c>
      <c r="B2625" s="745" t="s">
        <v>3881</v>
      </c>
      <c r="C2625" s="745" t="s">
        <v>30</v>
      </c>
      <c r="D2625" s="747" t="n">
        <v>36.07</v>
      </c>
    </row>
    <row collapsed="false" customFormat="false" customHeight="true" hidden="true" ht="13.5" outlineLevel="0" r="2626">
      <c r="A2626" s="746" t="n">
        <v>95797</v>
      </c>
      <c r="B2626" s="745" t="s">
        <v>3882</v>
      </c>
      <c r="C2626" s="745" t="s">
        <v>30</v>
      </c>
      <c r="D2626" s="747" t="n">
        <v>45.56</v>
      </c>
    </row>
    <row collapsed="false" customFormat="false" customHeight="true" hidden="true" ht="13.5" outlineLevel="0" r="2627">
      <c r="A2627" s="746" t="n">
        <v>95801</v>
      </c>
      <c r="B2627" s="745" t="s">
        <v>3883</v>
      </c>
      <c r="C2627" s="745" t="s">
        <v>30</v>
      </c>
      <c r="D2627" s="747" t="n">
        <v>34.48</v>
      </c>
    </row>
    <row collapsed="false" customFormat="false" customHeight="true" hidden="true" ht="13.5" outlineLevel="0" r="2628">
      <c r="A2628" s="746" t="n">
        <v>95802</v>
      </c>
      <c r="B2628" s="745" t="s">
        <v>3884</v>
      </c>
      <c r="C2628" s="745" t="s">
        <v>30</v>
      </c>
      <c r="D2628" s="747" t="n">
        <v>38.44</v>
      </c>
    </row>
    <row collapsed="false" customFormat="false" customHeight="true" hidden="true" ht="13.5" outlineLevel="0" r="2629">
      <c r="A2629" s="746" t="n">
        <v>95803</v>
      </c>
      <c r="B2629" s="745" t="s">
        <v>3885</v>
      </c>
      <c r="C2629" s="745" t="s">
        <v>30</v>
      </c>
      <c r="D2629" s="747" t="n">
        <v>50.56</v>
      </c>
    </row>
    <row collapsed="false" customFormat="false" customHeight="true" hidden="true" ht="13.5" outlineLevel="0" r="2630">
      <c r="A2630" s="746" t="n">
        <v>95804</v>
      </c>
      <c r="B2630" s="745" t="s">
        <v>3886</v>
      </c>
      <c r="C2630" s="745" t="s">
        <v>30</v>
      </c>
      <c r="D2630" s="747" t="n">
        <v>19.8</v>
      </c>
    </row>
    <row collapsed="false" customFormat="false" customHeight="true" hidden="true" ht="13.5" outlineLevel="0" r="2631">
      <c r="A2631" s="746" t="n">
        <v>95805</v>
      </c>
      <c r="B2631" s="745" t="s">
        <v>3887</v>
      </c>
      <c r="C2631" s="745" t="s">
        <v>30</v>
      </c>
      <c r="D2631" s="747" t="n">
        <v>20.01</v>
      </c>
    </row>
    <row collapsed="false" customFormat="false" customHeight="true" hidden="true" ht="13.5" outlineLevel="0" r="2632">
      <c r="A2632" s="746" t="n">
        <v>95806</v>
      </c>
      <c r="B2632" s="745" t="s">
        <v>3888</v>
      </c>
      <c r="C2632" s="745" t="s">
        <v>30</v>
      </c>
      <c r="D2632" s="747" t="n">
        <v>20.61</v>
      </c>
    </row>
    <row collapsed="false" customFormat="false" customHeight="true" hidden="true" ht="13.5" outlineLevel="0" r="2633">
      <c r="A2633" s="746" t="n">
        <v>95807</v>
      </c>
      <c r="B2633" s="745" t="s">
        <v>3889</v>
      </c>
      <c r="C2633" s="745" t="s">
        <v>30</v>
      </c>
      <c r="D2633" s="747" t="n">
        <v>22.87</v>
      </c>
    </row>
    <row collapsed="false" customFormat="false" customHeight="true" hidden="true" ht="13.5" outlineLevel="0" r="2634">
      <c r="A2634" s="746" t="n">
        <v>95808</v>
      </c>
      <c r="B2634" s="745" t="s">
        <v>3890</v>
      </c>
      <c r="C2634" s="745" t="s">
        <v>30</v>
      </c>
      <c r="D2634" s="747" t="n">
        <v>23.48</v>
      </c>
    </row>
    <row collapsed="false" customFormat="false" customHeight="true" hidden="true" ht="13.5" outlineLevel="0" r="2635">
      <c r="A2635" s="746" t="n">
        <v>95809</v>
      </c>
      <c r="B2635" s="745" t="s">
        <v>3891</v>
      </c>
      <c r="C2635" s="745" t="s">
        <v>30</v>
      </c>
      <c r="D2635" s="747" t="n">
        <v>25.66</v>
      </c>
    </row>
    <row collapsed="false" customFormat="false" customHeight="true" hidden="true" ht="13.5" outlineLevel="0" r="2636">
      <c r="A2636" s="746" t="n">
        <v>95810</v>
      </c>
      <c r="B2636" s="745" t="s">
        <v>3892</v>
      </c>
      <c r="C2636" s="745" t="s">
        <v>30</v>
      </c>
      <c r="D2636" s="747" t="n">
        <v>11.55</v>
      </c>
    </row>
    <row collapsed="false" customFormat="false" customHeight="true" hidden="true" ht="13.5" outlineLevel="0" r="2637">
      <c r="A2637" s="746" t="n">
        <v>95811</v>
      </c>
      <c r="B2637" s="745" t="s">
        <v>3893</v>
      </c>
      <c r="C2637" s="745" t="s">
        <v>30</v>
      </c>
      <c r="D2637" s="747" t="n">
        <v>12.16</v>
      </c>
    </row>
    <row collapsed="false" customFormat="false" customHeight="true" hidden="true" ht="13.5" outlineLevel="0" r="2638">
      <c r="A2638" s="746" t="n">
        <v>95812</v>
      </c>
      <c r="B2638" s="745" t="s">
        <v>3894</v>
      </c>
      <c r="C2638" s="745" t="s">
        <v>30</v>
      </c>
      <c r="D2638" s="747" t="n">
        <v>14.33</v>
      </c>
    </row>
    <row collapsed="false" customFormat="false" customHeight="true" hidden="true" ht="13.5" outlineLevel="0" r="2639">
      <c r="A2639" s="746" t="n">
        <v>95813</v>
      </c>
      <c r="B2639" s="745" t="s">
        <v>3895</v>
      </c>
      <c r="C2639" s="745" t="s">
        <v>30</v>
      </c>
      <c r="D2639" s="747" t="n">
        <v>14.13</v>
      </c>
    </row>
    <row collapsed="false" customFormat="false" customHeight="true" hidden="true" ht="13.5" outlineLevel="0" r="2640">
      <c r="A2640" s="746" t="n">
        <v>95814</v>
      </c>
      <c r="B2640" s="745" t="s">
        <v>3896</v>
      </c>
      <c r="C2640" s="745" t="s">
        <v>30</v>
      </c>
      <c r="D2640" s="747" t="n">
        <v>15.05</v>
      </c>
    </row>
    <row collapsed="false" customFormat="false" customHeight="true" hidden="true" ht="13.5" outlineLevel="0" r="2641">
      <c r="A2641" s="746" t="n">
        <v>95815</v>
      </c>
      <c r="B2641" s="745" t="s">
        <v>3897</v>
      </c>
      <c r="C2641" s="745" t="s">
        <v>30</v>
      </c>
      <c r="D2641" s="747" t="n">
        <v>19.17</v>
      </c>
    </row>
    <row collapsed="false" customFormat="false" customHeight="true" hidden="true" ht="13.5" outlineLevel="0" r="2642">
      <c r="A2642" s="746" t="n">
        <v>95816</v>
      </c>
      <c r="B2642" s="745" t="s">
        <v>3898</v>
      </c>
      <c r="C2642" s="745" t="s">
        <v>30</v>
      </c>
      <c r="D2642" s="747" t="n">
        <v>28.22</v>
      </c>
    </row>
    <row collapsed="false" customFormat="false" customHeight="true" hidden="true" ht="13.5" outlineLevel="0" r="2643">
      <c r="A2643" s="746" t="n">
        <v>95817</v>
      </c>
      <c r="B2643" s="745" t="s">
        <v>3899</v>
      </c>
      <c r="C2643" s="745" t="s">
        <v>30</v>
      </c>
      <c r="D2643" s="747" t="n">
        <v>29.12</v>
      </c>
    </row>
    <row collapsed="false" customFormat="false" customHeight="true" hidden="true" ht="13.5" outlineLevel="0" r="2644">
      <c r="A2644" s="746" t="n">
        <v>95818</v>
      </c>
      <c r="B2644" s="745" t="s">
        <v>3900</v>
      </c>
      <c r="C2644" s="745" t="s">
        <v>30</v>
      </c>
      <c r="D2644" s="747" t="n">
        <v>34.66</v>
      </c>
    </row>
    <row collapsed="false" customFormat="false" customHeight="true" hidden="true" ht="13.5" outlineLevel="0" r="2645">
      <c r="A2645" s="746" t="n">
        <v>97886</v>
      </c>
      <c r="B2645" s="745" t="s">
        <v>3901</v>
      </c>
      <c r="C2645" s="745" t="s">
        <v>30</v>
      </c>
      <c r="D2645" s="747" t="n">
        <v>137.46</v>
      </c>
    </row>
    <row collapsed="false" customFormat="false" customHeight="true" hidden="true" ht="13.5" outlineLevel="0" r="2646">
      <c r="A2646" s="746" t="n">
        <v>97887</v>
      </c>
      <c r="B2646" s="745" t="s">
        <v>3902</v>
      </c>
      <c r="C2646" s="745" t="s">
        <v>30</v>
      </c>
      <c r="D2646" s="747" t="n">
        <v>216.75</v>
      </c>
    </row>
    <row collapsed="false" customFormat="false" customHeight="true" hidden="true" ht="13.5" outlineLevel="0" r="2647">
      <c r="A2647" s="746" t="n">
        <v>97888</v>
      </c>
      <c r="B2647" s="745" t="s">
        <v>3903</v>
      </c>
      <c r="C2647" s="745" t="s">
        <v>30</v>
      </c>
      <c r="D2647" s="747" t="n">
        <v>413.88</v>
      </c>
    </row>
    <row collapsed="false" customFormat="false" customHeight="true" hidden="true" ht="13.5" outlineLevel="0" r="2648">
      <c r="A2648" s="746" t="n">
        <v>97889</v>
      </c>
      <c r="B2648" s="745" t="s">
        <v>3904</v>
      </c>
      <c r="C2648" s="745" t="s">
        <v>30</v>
      </c>
      <c r="D2648" s="747" t="n">
        <v>555.15</v>
      </c>
    </row>
    <row collapsed="false" customFormat="false" customHeight="true" hidden="true" ht="13.5" outlineLevel="0" r="2649">
      <c r="A2649" s="746" t="n">
        <v>97890</v>
      </c>
      <c r="B2649" s="745" t="s">
        <v>3905</v>
      </c>
      <c r="C2649" s="745" t="s">
        <v>30</v>
      </c>
      <c r="D2649" s="747" t="n">
        <v>626</v>
      </c>
    </row>
    <row collapsed="false" customFormat="false" customHeight="true" hidden="true" ht="13.5" outlineLevel="0" r="2650">
      <c r="A2650" s="746" t="n">
        <v>97891</v>
      </c>
      <c r="B2650" s="745" t="s">
        <v>3906</v>
      </c>
      <c r="C2650" s="745" t="s">
        <v>30</v>
      </c>
      <c r="D2650" s="747" t="n">
        <v>167.18</v>
      </c>
    </row>
    <row collapsed="false" customFormat="false" customHeight="true" hidden="true" ht="13.5" outlineLevel="0" r="2651">
      <c r="A2651" s="746" t="n">
        <v>97892</v>
      </c>
      <c r="B2651" s="745" t="s">
        <v>3907</v>
      </c>
      <c r="C2651" s="745" t="s">
        <v>30</v>
      </c>
      <c r="D2651" s="747" t="n">
        <v>309.08</v>
      </c>
    </row>
    <row collapsed="false" customFormat="false" customHeight="true" hidden="true" ht="13.5" outlineLevel="0" r="2652">
      <c r="A2652" s="746" t="n">
        <v>97893</v>
      </c>
      <c r="B2652" s="745" t="s">
        <v>3908</v>
      </c>
      <c r="C2652" s="745" t="s">
        <v>30</v>
      </c>
      <c r="D2652" s="747" t="n">
        <v>421.51</v>
      </c>
    </row>
    <row collapsed="false" customFormat="false" customHeight="true" hidden="true" ht="13.5" outlineLevel="0" r="2653">
      <c r="A2653" s="746" t="n">
        <v>97894</v>
      </c>
      <c r="B2653" s="745" t="s">
        <v>3909</v>
      </c>
      <c r="C2653" s="745" t="s">
        <v>30</v>
      </c>
      <c r="D2653" s="747" t="n">
        <v>464.05</v>
      </c>
    </row>
    <row collapsed="false" customFormat="false" customHeight="true" hidden="true" ht="13.5" outlineLevel="0" r="2654">
      <c r="A2654" s="746" t="n">
        <v>68066</v>
      </c>
      <c r="B2654" s="745" t="s">
        <v>3910</v>
      </c>
      <c r="C2654" s="745" t="s">
        <v>30</v>
      </c>
      <c r="D2654" s="747" t="n">
        <v>109.26</v>
      </c>
    </row>
    <row collapsed="false" customFormat="false" customHeight="true" hidden="true" ht="13.5" outlineLevel="0" r="2655">
      <c r="A2655" s="746" t="n">
        <v>72319</v>
      </c>
      <c r="B2655" s="745" t="s">
        <v>3911</v>
      </c>
      <c r="C2655" s="745" t="s">
        <v>30</v>
      </c>
      <c r="D2655" s="748" t="n">
        <v>4628.77</v>
      </c>
    </row>
    <row collapsed="false" customFormat="false" customHeight="true" hidden="true" ht="13.5" outlineLevel="0" r="2656">
      <c r="A2656" s="746" t="n">
        <v>72341</v>
      </c>
      <c r="B2656" s="745" t="s">
        <v>3912</v>
      </c>
      <c r="C2656" s="745" t="s">
        <v>30</v>
      </c>
      <c r="D2656" s="747" t="n">
        <v>302.9</v>
      </c>
    </row>
    <row collapsed="false" customFormat="false" customHeight="true" hidden="true" ht="13.5" outlineLevel="0" r="2657">
      <c r="A2657" s="746" t="n">
        <v>72343</v>
      </c>
      <c r="B2657" s="745" t="s">
        <v>3913</v>
      </c>
      <c r="C2657" s="745" t="s">
        <v>30</v>
      </c>
      <c r="D2657" s="747" t="n">
        <v>360.68</v>
      </c>
    </row>
    <row collapsed="false" customFormat="false" customHeight="true" hidden="true" ht="13.5" outlineLevel="0" r="2658">
      <c r="A2658" s="746" t="n">
        <v>72344</v>
      </c>
      <c r="B2658" s="745" t="s">
        <v>3914</v>
      </c>
      <c r="C2658" s="745" t="s">
        <v>30</v>
      </c>
      <c r="D2658" s="747" t="n">
        <v>590.51</v>
      </c>
    </row>
    <row collapsed="false" customFormat="false" customHeight="true" hidden="true" ht="13.5" outlineLevel="0" r="2659">
      <c r="A2659" s="746" t="n">
        <v>72345</v>
      </c>
      <c r="B2659" s="745" t="s">
        <v>3915</v>
      </c>
      <c r="C2659" s="745" t="s">
        <v>30</v>
      </c>
      <c r="D2659" s="748" t="n">
        <v>1778.28</v>
      </c>
    </row>
    <row collapsed="false" customFormat="false" customHeight="true" hidden="true" ht="13.5" outlineLevel="0" r="2660">
      <c r="A2660" s="745" t="s">
        <v>227</v>
      </c>
      <c r="B2660" s="745" t="s">
        <v>813</v>
      </c>
      <c r="C2660" s="745" t="s">
        <v>30</v>
      </c>
      <c r="D2660" s="747" t="n">
        <v>13.97</v>
      </c>
    </row>
    <row collapsed="false" customFormat="false" customHeight="true" hidden="true" ht="13.5" outlineLevel="0" r="2661">
      <c r="A2661" s="745" t="s">
        <v>229</v>
      </c>
      <c r="B2661" s="745" t="s">
        <v>826</v>
      </c>
      <c r="C2661" s="745" t="s">
        <v>30</v>
      </c>
      <c r="D2661" s="747" t="n">
        <v>21.39</v>
      </c>
    </row>
    <row collapsed="false" customFormat="false" customHeight="true" hidden="true" ht="13.5" outlineLevel="0" r="2662">
      <c r="A2662" s="745" t="s">
        <v>3916</v>
      </c>
      <c r="B2662" s="745" t="s">
        <v>3917</v>
      </c>
      <c r="C2662" s="745" t="s">
        <v>30</v>
      </c>
      <c r="D2662" s="747" t="n">
        <v>62.56</v>
      </c>
    </row>
    <row collapsed="false" customFormat="false" customHeight="true" hidden="true" ht="13.5" outlineLevel="0" r="2663">
      <c r="A2663" s="745" t="s">
        <v>222</v>
      </c>
      <c r="B2663" s="745" t="s">
        <v>803</v>
      </c>
      <c r="C2663" s="745" t="s">
        <v>30</v>
      </c>
      <c r="D2663" s="747" t="n">
        <v>90.8</v>
      </c>
    </row>
    <row collapsed="false" customFormat="false" customHeight="true" hidden="true" ht="13.5" outlineLevel="0" r="2664">
      <c r="A2664" s="745" t="s">
        <v>3918</v>
      </c>
      <c r="B2664" s="745" t="s">
        <v>3919</v>
      </c>
      <c r="C2664" s="745" t="s">
        <v>30</v>
      </c>
      <c r="D2664" s="747" t="n">
        <v>120.86</v>
      </c>
    </row>
    <row collapsed="false" customFormat="false" customHeight="true" hidden="true" ht="13.5" outlineLevel="0" r="2665">
      <c r="A2665" s="745" t="s">
        <v>3920</v>
      </c>
      <c r="B2665" s="745" t="s">
        <v>3921</v>
      </c>
      <c r="C2665" s="745" t="s">
        <v>30</v>
      </c>
      <c r="D2665" s="747" t="n">
        <v>341.17</v>
      </c>
    </row>
    <row collapsed="false" customFormat="false" customHeight="true" hidden="true" ht="13.5" outlineLevel="0" r="2666">
      <c r="A2666" s="745" t="s">
        <v>3922</v>
      </c>
      <c r="B2666" s="745" t="s">
        <v>3923</v>
      </c>
      <c r="C2666" s="745" t="s">
        <v>30</v>
      </c>
      <c r="D2666" s="747" t="n">
        <v>880.81</v>
      </c>
    </row>
    <row collapsed="false" customFormat="false" customHeight="true" hidden="true" ht="13.5" outlineLevel="0" r="2667">
      <c r="A2667" s="745" t="s">
        <v>3924</v>
      </c>
      <c r="B2667" s="745" t="s">
        <v>3925</v>
      </c>
      <c r="C2667" s="745" t="s">
        <v>30</v>
      </c>
      <c r="D2667" s="748" t="n">
        <v>1203.45</v>
      </c>
    </row>
    <row collapsed="false" customFormat="false" customHeight="true" hidden="true" ht="13.5" outlineLevel="0" r="2668">
      <c r="A2668" s="745" t="s">
        <v>3926</v>
      </c>
      <c r="B2668" s="745" t="s">
        <v>3927</v>
      </c>
      <c r="C2668" s="745" t="s">
        <v>30</v>
      </c>
      <c r="D2668" s="748" t="n">
        <v>1970.89</v>
      </c>
    </row>
    <row collapsed="false" customFormat="false" customHeight="true" hidden="true" ht="13.5" outlineLevel="0" r="2669">
      <c r="A2669" s="745" t="s">
        <v>3928</v>
      </c>
      <c r="B2669" s="745" t="s">
        <v>3929</v>
      </c>
      <c r="C2669" s="745" t="s">
        <v>30</v>
      </c>
      <c r="D2669" s="747" t="n">
        <v>532.94</v>
      </c>
    </row>
    <row collapsed="false" customFormat="false" customHeight="true" hidden="true" ht="13.5" outlineLevel="0" r="2670">
      <c r="A2670" s="745" t="s">
        <v>3930</v>
      </c>
      <c r="B2670" s="745" t="s">
        <v>3931</v>
      </c>
      <c r="C2670" s="745" t="s">
        <v>30</v>
      </c>
      <c r="D2670" s="747" t="n">
        <v>58.32</v>
      </c>
    </row>
    <row collapsed="false" customFormat="false" customHeight="true" hidden="true" ht="13.5" outlineLevel="0" r="2671">
      <c r="A2671" s="745" t="s">
        <v>218</v>
      </c>
      <c r="B2671" s="745" t="s">
        <v>781</v>
      </c>
      <c r="C2671" s="745" t="s">
        <v>30</v>
      </c>
      <c r="D2671" s="747" t="n">
        <v>299.54</v>
      </c>
    </row>
    <row collapsed="false" customFormat="false" customHeight="true" hidden="true" ht="13.5" outlineLevel="0" r="2672">
      <c r="A2672" s="745" t="s">
        <v>3932</v>
      </c>
      <c r="B2672" s="745" t="s">
        <v>3933</v>
      </c>
      <c r="C2672" s="745" t="s">
        <v>30</v>
      </c>
      <c r="D2672" s="747" t="n">
        <v>349.62</v>
      </c>
    </row>
    <row collapsed="false" customFormat="false" customHeight="true" hidden="true" ht="13.5" outlineLevel="0" r="2673">
      <c r="A2673" s="745" t="s">
        <v>3934</v>
      </c>
      <c r="B2673" s="745" t="s">
        <v>3935</v>
      </c>
      <c r="C2673" s="745" t="s">
        <v>30</v>
      </c>
      <c r="D2673" s="747" t="n">
        <v>632.33</v>
      </c>
    </row>
    <row collapsed="false" customFormat="false" customHeight="true" hidden="true" ht="13.5" outlineLevel="0" r="2674">
      <c r="A2674" s="745" t="s">
        <v>220</v>
      </c>
      <c r="B2674" s="745" t="s">
        <v>785</v>
      </c>
      <c r="C2674" s="745" t="s">
        <v>30</v>
      </c>
      <c r="D2674" s="747" t="n">
        <v>547.8</v>
      </c>
    </row>
    <row collapsed="false" customFormat="false" customHeight="true" hidden="true" ht="13.5" outlineLevel="0" r="2675">
      <c r="A2675" s="745" t="s">
        <v>3936</v>
      </c>
      <c r="B2675" s="745" t="s">
        <v>3937</v>
      </c>
      <c r="C2675" s="745" t="s">
        <v>30</v>
      </c>
      <c r="D2675" s="747" t="n">
        <v>814.12</v>
      </c>
    </row>
    <row collapsed="false" customFormat="false" customHeight="true" hidden="true" ht="13.5" outlineLevel="0" r="2676">
      <c r="A2676" s="746" t="n">
        <v>83463</v>
      </c>
      <c r="B2676" s="745" t="s">
        <v>3938</v>
      </c>
      <c r="C2676" s="745" t="s">
        <v>30</v>
      </c>
      <c r="D2676" s="747" t="n">
        <v>223.53</v>
      </c>
    </row>
    <row collapsed="false" customFormat="false" customHeight="true" hidden="true" ht="13.5" outlineLevel="0" r="2677">
      <c r="A2677" s="746" t="n">
        <v>84402</v>
      </c>
      <c r="B2677" s="745" t="s">
        <v>3939</v>
      </c>
      <c r="C2677" s="745" t="s">
        <v>30</v>
      </c>
      <c r="D2677" s="747" t="n">
        <v>63.97</v>
      </c>
    </row>
    <row collapsed="false" customFormat="false" customHeight="true" hidden="true" ht="13.5" outlineLevel="0" r="2678">
      <c r="A2678" s="746" t="n">
        <v>93653</v>
      </c>
      <c r="B2678" s="745" t="s">
        <v>3940</v>
      </c>
      <c r="C2678" s="745" t="s">
        <v>30</v>
      </c>
      <c r="D2678" s="747" t="n">
        <v>10.56</v>
      </c>
    </row>
    <row collapsed="false" customFormat="false" customHeight="true" hidden="true" ht="13.5" outlineLevel="0" r="2679">
      <c r="A2679" s="746" t="n">
        <v>93654</v>
      </c>
      <c r="B2679" s="745" t="s">
        <v>3941</v>
      </c>
      <c r="C2679" s="745" t="s">
        <v>30</v>
      </c>
      <c r="D2679" s="747" t="n">
        <v>11.13</v>
      </c>
    </row>
    <row collapsed="false" customFormat="false" customHeight="true" hidden="true" ht="13.5" outlineLevel="0" r="2680">
      <c r="A2680" s="746" t="n">
        <v>93655</v>
      </c>
      <c r="B2680" s="745" t="s">
        <v>3942</v>
      </c>
      <c r="C2680" s="745" t="s">
        <v>30</v>
      </c>
      <c r="D2680" s="747" t="n">
        <v>12.08</v>
      </c>
    </row>
    <row collapsed="false" customFormat="false" customHeight="true" hidden="true" ht="13.5" outlineLevel="0" r="2681">
      <c r="A2681" s="746" t="n">
        <v>93656</v>
      </c>
      <c r="B2681" s="745" t="s">
        <v>3943</v>
      </c>
      <c r="C2681" s="745" t="s">
        <v>30</v>
      </c>
      <c r="D2681" s="747" t="n">
        <v>12.08</v>
      </c>
    </row>
    <row collapsed="false" customFormat="false" customHeight="true" hidden="true" ht="13.5" outlineLevel="0" r="2682">
      <c r="A2682" s="746" t="n">
        <v>93657</v>
      </c>
      <c r="B2682" s="745" t="s">
        <v>3944</v>
      </c>
      <c r="C2682" s="745" t="s">
        <v>30</v>
      </c>
      <c r="D2682" s="747" t="n">
        <v>13.32</v>
      </c>
    </row>
    <row collapsed="false" customFormat="false" customHeight="true" hidden="true" ht="13.5" outlineLevel="0" r="2683">
      <c r="A2683" s="746" t="n">
        <v>93658</v>
      </c>
      <c r="B2683" s="745" t="s">
        <v>3945</v>
      </c>
      <c r="C2683" s="745" t="s">
        <v>30</v>
      </c>
      <c r="D2683" s="747" t="n">
        <v>19.39</v>
      </c>
    </row>
    <row collapsed="false" customFormat="false" customHeight="true" hidden="true" ht="13.5" outlineLevel="0" r="2684">
      <c r="A2684" s="746" t="n">
        <v>93659</v>
      </c>
      <c r="B2684" s="745" t="s">
        <v>3946</v>
      </c>
      <c r="C2684" s="745" t="s">
        <v>30</v>
      </c>
      <c r="D2684" s="747" t="n">
        <v>21.9</v>
      </c>
    </row>
    <row collapsed="false" customFormat="false" customHeight="true" hidden="true" ht="13.5" outlineLevel="0" r="2685">
      <c r="A2685" s="746" t="n">
        <v>93660</v>
      </c>
      <c r="B2685" s="745" t="s">
        <v>3947</v>
      </c>
      <c r="C2685" s="745" t="s">
        <v>30</v>
      </c>
      <c r="D2685" s="747" t="n">
        <v>52.7</v>
      </c>
    </row>
    <row collapsed="false" customFormat="false" customHeight="true" hidden="true" ht="13.5" outlineLevel="0" r="2686">
      <c r="A2686" s="746" t="n">
        <v>93661</v>
      </c>
      <c r="B2686" s="745" t="s">
        <v>789</v>
      </c>
      <c r="C2686" s="745" t="s">
        <v>30</v>
      </c>
      <c r="D2686" s="747" t="n">
        <v>53.78</v>
      </c>
    </row>
    <row collapsed="false" customFormat="false" customHeight="true" hidden="true" ht="13.5" outlineLevel="0" r="2687">
      <c r="A2687" s="746" t="n">
        <v>93662</v>
      </c>
      <c r="B2687" s="745" t="s">
        <v>3948</v>
      </c>
      <c r="C2687" s="745" t="s">
        <v>30</v>
      </c>
      <c r="D2687" s="747" t="n">
        <v>55.79</v>
      </c>
    </row>
    <row collapsed="false" customFormat="false" customHeight="true" hidden="true" ht="13.5" outlineLevel="0" r="2688">
      <c r="A2688" s="746" t="n">
        <v>93663</v>
      </c>
      <c r="B2688" s="745" t="s">
        <v>818</v>
      </c>
      <c r="C2688" s="745" t="s">
        <v>30</v>
      </c>
      <c r="D2688" s="747" t="n">
        <v>55.79</v>
      </c>
    </row>
    <row collapsed="false" customFormat="false" customHeight="true" hidden="true" ht="13.5" outlineLevel="0" r="2689">
      <c r="A2689" s="746" t="n">
        <v>93664</v>
      </c>
      <c r="B2689" s="745" t="s">
        <v>823</v>
      </c>
      <c r="C2689" s="745" t="s">
        <v>30</v>
      </c>
      <c r="D2689" s="747" t="n">
        <v>58.2</v>
      </c>
    </row>
    <row collapsed="false" customFormat="false" customHeight="true" hidden="true" ht="13.5" outlineLevel="0" r="2690">
      <c r="A2690" s="746" t="n">
        <v>93665</v>
      </c>
      <c r="B2690" s="745" t="s">
        <v>3949</v>
      </c>
      <c r="C2690" s="745" t="s">
        <v>30</v>
      </c>
      <c r="D2690" s="747" t="n">
        <v>61.44</v>
      </c>
    </row>
    <row collapsed="false" customFormat="false" customHeight="true" hidden="true" ht="13.5" outlineLevel="0" r="2691">
      <c r="A2691" s="746" t="n">
        <v>93666</v>
      </c>
      <c r="B2691" s="745" t="s">
        <v>3950</v>
      </c>
      <c r="C2691" s="745" t="s">
        <v>30</v>
      </c>
      <c r="D2691" s="747" t="n">
        <v>66.48</v>
      </c>
    </row>
    <row collapsed="false" customFormat="false" customHeight="true" hidden="true" ht="13.5" outlineLevel="0" r="2692">
      <c r="A2692" s="746" t="n">
        <v>93667</v>
      </c>
      <c r="B2692" s="745" t="s">
        <v>3951</v>
      </c>
      <c r="C2692" s="745" t="s">
        <v>30</v>
      </c>
      <c r="D2692" s="747" t="n">
        <v>65.73</v>
      </c>
    </row>
    <row collapsed="false" customFormat="false" customHeight="true" hidden="true" ht="13.5" outlineLevel="0" r="2693">
      <c r="A2693" s="746" t="n">
        <v>93668</v>
      </c>
      <c r="B2693" s="745" t="s">
        <v>3952</v>
      </c>
      <c r="C2693" s="745" t="s">
        <v>30</v>
      </c>
      <c r="D2693" s="747" t="n">
        <v>67.38</v>
      </c>
    </row>
    <row collapsed="false" customFormat="false" customHeight="true" hidden="true" ht="13.5" outlineLevel="0" r="2694">
      <c r="A2694" s="746" t="n">
        <v>93669</v>
      </c>
      <c r="B2694" s="745" t="s">
        <v>3953</v>
      </c>
      <c r="C2694" s="745" t="s">
        <v>30</v>
      </c>
      <c r="D2694" s="747" t="n">
        <v>70.34</v>
      </c>
    </row>
    <row collapsed="false" customFormat="false" customHeight="true" hidden="true" ht="13.5" outlineLevel="0" r="2695">
      <c r="A2695" s="746" t="n">
        <v>93670</v>
      </c>
      <c r="B2695" s="745" t="s">
        <v>3954</v>
      </c>
      <c r="C2695" s="745" t="s">
        <v>30</v>
      </c>
      <c r="D2695" s="747" t="n">
        <v>70.34</v>
      </c>
    </row>
    <row collapsed="false" customFormat="false" customHeight="true" hidden="true" ht="13.5" outlineLevel="0" r="2696">
      <c r="A2696" s="746" t="n">
        <v>93671</v>
      </c>
      <c r="B2696" s="745" t="s">
        <v>3955</v>
      </c>
      <c r="C2696" s="745" t="s">
        <v>30</v>
      </c>
      <c r="D2696" s="747" t="n">
        <v>73.99</v>
      </c>
    </row>
    <row collapsed="false" customFormat="false" customHeight="true" hidden="true" ht="13.5" outlineLevel="0" r="2697">
      <c r="A2697" s="746" t="n">
        <v>93672</v>
      </c>
      <c r="B2697" s="745" t="s">
        <v>3956</v>
      </c>
      <c r="C2697" s="745" t="s">
        <v>30</v>
      </c>
      <c r="D2697" s="747" t="n">
        <v>79.99</v>
      </c>
    </row>
    <row collapsed="false" customFormat="false" customHeight="true" hidden="true" ht="13.5" outlineLevel="0" r="2698">
      <c r="A2698" s="746" t="n">
        <v>93673</v>
      </c>
      <c r="B2698" s="745" t="s">
        <v>3957</v>
      </c>
      <c r="C2698" s="745" t="s">
        <v>30</v>
      </c>
      <c r="D2698" s="747" t="n">
        <v>87.57</v>
      </c>
    </row>
    <row collapsed="false" customFormat="false" customHeight="true" hidden="true" ht="13.5" outlineLevel="0" r="2699">
      <c r="A2699" s="746" t="n">
        <v>72339</v>
      </c>
      <c r="B2699" s="745" t="s">
        <v>3958</v>
      </c>
      <c r="C2699" s="745" t="s">
        <v>30</v>
      </c>
      <c r="D2699" s="747" t="n">
        <v>54.12</v>
      </c>
    </row>
    <row collapsed="false" customFormat="false" customHeight="true" hidden="true" ht="13.5" outlineLevel="0" r="2700">
      <c r="A2700" s="746" t="n">
        <v>83403</v>
      </c>
      <c r="B2700" s="745" t="s">
        <v>3959</v>
      </c>
      <c r="C2700" s="745" t="s">
        <v>30</v>
      </c>
      <c r="D2700" s="747" t="n">
        <v>17.57</v>
      </c>
    </row>
    <row collapsed="false" customFormat="false" customHeight="true" hidden="true" ht="13.5" outlineLevel="0" r="2701">
      <c r="A2701" s="746" t="n">
        <v>83465</v>
      </c>
      <c r="B2701" s="745" t="s">
        <v>3960</v>
      </c>
      <c r="C2701" s="745" t="s">
        <v>30</v>
      </c>
      <c r="D2701" s="747" t="n">
        <v>45.89</v>
      </c>
    </row>
    <row collapsed="false" customFormat="false" customHeight="true" hidden="true" ht="13.5" outlineLevel="0" r="2702">
      <c r="A2702" s="746" t="n">
        <v>91945</v>
      </c>
      <c r="B2702" s="745" t="s">
        <v>3961</v>
      </c>
      <c r="C2702" s="745" t="s">
        <v>30</v>
      </c>
      <c r="D2702" s="747" t="n">
        <v>7.99</v>
      </c>
    </row>
    <row collapsed="false" customFormat="false" customHeight="true" hidden="true" ht="13.5" outlineLevel="0" r="2703">
      <c r="A2703" s="746" t="n">
        <v>91946</v>
      </c>
      <c r="B2703" s="745" t="s">
        <v>3962</v>
      </c>
      <c r="C2703" s="745" t="s">
        <v>30</v>
      </c>
      <c r="D2703" s="747" t="n">
        <v>6.59</v>
      </c>
    </row>
    <row collapsed="false" customFormat="false" customHeight="true" hidden="true" ht="13.5" outlineLevel="0" r="2704">
      <c r="A2704" s="746" t="n">
        <v>91947</v>
      </c>
      <c r="B2704" s="745" t="s">
        <v>3963</v>
      </c>
      <c r="C2704" s="745" t="s">
        <v>30</v>
      </c>
      <c r="D2704" s="747" t="n">
        <v>5.72</v>
      </c>
    </row>
    <row collapsed="false" customFormat="false" customHeight="true" hidden="true" ht="13.5" outlineLevel="0" r="2705">
      <c r="A2705" s="746" t="n">
        <v>91949</v>
      </c>
      <c r="B2705" s="745" t="s">
        <v>3964</v>
      </c>
      <c r="C2705" s="745" t="s">
        <v>30</v>
      </c>
      <c r="D2705" s="747" t="n">
        <v>12.05</v>
      </c>
    </row>
    <row collapsed="false" customFormat="false" customHeight="true" hidden="true" ht="13.5" outlineLevel="0" r="2706">
      <c r="A2706" s="746" t="n">
        <v>91950</v>
      </c>
      <c r="B2706" s="745" t="s">
        <v>3965</v>
      </c>
      <c r="C2706" s="745" t="s">
        <v>30</v>
      </c>
      <c r="D2706" s="747" t="n">
        <v>10.35</v>
      </c>
    </row>
    <row collapsed="false" customFormat="false" customHeight="true" hidden="true" ht="13.5" outlineLevel="0" r="2707">
      <c r="A2707" s="746" t="n">
        <v>91951</v>
      </c>
      <c r="B2707" s="745" t="s">
        <v>3966</v>
      </c>
      <c r="C2707" s="745" t="s">
        <v>30</v>
      </c>
      <c r="D2707" s="747" t="n">
        <v>9.33</v>
      </c>
    </row>
    <row collapsed="false" customFormat="false" customHeight="true" hidden="true" ht="13.5" outlineLevel="0" r="2708">
      <c r="A2708" s="746" t="n">
        <v>91952</v>
      </c>
      <c r="B2708" s="745" t="s">
        <v>3967</v>
      </c>
      <c r="C2708" s="745" t="s">
        <v>30</v>
      </c>
      <c r="D2708" s="747" t="n">
        <v>15.31</v>
      </c>
    </row>
    <row collapsed="false" customFormat="false" customHeight="true" hidden="true" ht="13.5" outlineLevel="0" r="2709">
      <c r="A2709" s="746" t="n">
        <v>91953</v>
      </c>
      <c r="B2709" s="745" t="s">
        <v>3968</v>
      </c>
      <c r="C2709" s="745" t="s">
        <v>30</v>
      </c>
      <c r="D2709" s="747" t="n">
        <v>21.9</v>
      </c>
    </row>
    <row collapsed="false" customFormat="false" customHeight="true" hidden="true" ht="13.5" outlineLevel="0" r="2710">
      <c r="A2710" s="746" t="n">
        <v>91954</v>
      </c>
      <c r="B2710" s="745" t="s">
        <v>3969</v>
      </c>
      <c r="C2710" s="745" t="s">
        <v>30</v>
      </c>
      <c r="D2710" s="747" t="n">
        <v>20.59</v>
      </c>
    </row>
    <row collapsed="false" customFormat="false" customHeight="true" hidden="true" ht="13.5" outlineLevel="0" r="2711">
      <c r="A2711" s="746" t="n">
        <v>91955</v>
      </c>
      <c r="B2711" s="745" t="s">
        <v>3970</v>
      </c>
      <c r="C2711" s="745" t="s">
        <v>30</v>
      </c>
      <c r="D2711" s="747" t="n">
        <v>27.18</v>
      </c>
    </row>
    <row collapsed="false" customFormat="false" customHeight="true" hidden="true" ht="13.5" outlineLevel="0" r="2712">
      <c r="A2712" s="746" t="n">
        <v>91956</v>
      </c>
      <c r="B2712" s="745" t="s">
        <v>3971</v>
      </c>
      <c r="C2712" s="745" t="s">
        <v>30</v>
      </c>
      <c r="D2712" s="747" t="n">
        <v>33.26</v>
      </c>
    </row>
    <row collapsed="false" customFormat="false" customHeight="true" hidden="true" ht="13.5" outlineLevel="0" r="2713">
      <c r="A2713" s="746" t="n">
        <v>91957</v>
      </c>
      <c r="B2713" s="745" t="s">
        <v>3972</v>
      </c>
      <c r="C2713" s="745" t="s">
        <v>30</v>
      </c>
      <c r="D2713" s="747" t="n">
        <v>39.85</v>
      </c>
    </row>
    <row collapsed="false" customFormat="false" customHeight="true" hidden="true" ht="13.5" outlineLevel="0" r="2714">
      <c r="A2714" s="746" t="n">
        <v>91958</v>
      </c>
      <c r="B2714" s="745" t="s">
        <v>3973</v>
      </c>
      <c r="C2714" s="745" t="s">
        <v>30</v>
      </c>
      <c r="D2714" s="747" t="n">
        <v>28.02</v>
      </c>
    </row>
    <row collapsed="false" customFormat="false" customHeight="true" hidden="true" ht="13.5" outlineLevel="0" r="2715">
      <c r="A2715" s="746" t="n">
        <v>91959</v>
      </c>
      <c r="B2715" s="745" t="s">
        <v>3974</v>
      </c>
      <c r="C2715" s="745" t="s">
        <v>30</v>
      </c>
      <c r="D2715" s="747" t="n">
        <v>34.61</v>
      </c>
    </row>
    <row collapsed="false" customFormat="false" customHeight="true" hidden="true" ht="13.5" outlineLevel="0" r="2716">
      <c r="A2716" s="746" t="n">
        <v>91960</v>
      </c>
      <c r="B2716" s="745" t="s">
        <v>3975</v>
      </c>
      <c r="C2716" s="745" t="s">
        <v>30</v>
      </c>
      <c r="D2716" s="747" t="n">
        <v>38.54</v>
      </c>
    </row>
    <row collapsed="false" customFormat="false" customHeight="true" hidden="true" ht="13.5" outlineLevel="0" r="2717">
      <c r="A2717" s="746" t="n">
        <v>91961</v>
      </c>
      <c r="B2717" s="745" t="s">
        <v>3976</v>
      </c>
      <c r="C2717" s="745" t="s">
        <v>30</v>
      </c>
      <c r="D2717" s="747" t="n">
        <v>45.13</v>
      </c>
    </row>
    <row collapsed="false" customFormat="false" customHeight="true" hidden="true" ht="13.5" outlineLevel="0" r="2718">
      <c r="A2718" s="746" t="n">
        <v>91962</v>
      </c>
      <c r="B2718" s="745" t="s">
        <v>3977</v>
      </c>
      <c r="C2718" s="745" t="s">
        <v>30</v>
      </c>
      <c r="D2718" s="747" t="n">
        <v>51.26</v>
      </c>
    </row>
    <row collapsed="false" customFormat="false" customHeight="true" hidden="true" ht="13.5" outlineLevel="0" r="2719">
      <c r="A2719" s="746" t="n">
        <v>91963</v>
      </c>
      <c r="B2719" s="745" t="s">
        <v>3978</v>
      </c>
      <c r="C2719" s="745" t="s">
        <v>30</v>
      </c>
      <c r="D2719" s="747" t="n">
        <v>57.85</v>
      </c>
    </row>
    <row collapsed="false" customFormat="false" customHeight="true" hidden="true" ht="13.5" outlineLevel="0" r="2720">
      <c r="A2720" s="746" t="n">
        <v>91964</v>
      </c>
      <c r="B2720" s="745" t="s">
        <v>3979</v>
      </c>
      <c r="C2720" s="745" t="s">
        <v>30</v>
      </c>
      <c r="D2720" s="747" t="n">
        <v>45.98</v>
      </c>
    </row>
    <row collapsed="false" customFormat="false" customHeight="true" hidden="true" ht="13.5" outlineLevel="0" r="2721">
      <c r="A2721" s="746" t="n">
        <v>91965</v>
      </c>
      <c r="B2721" s="745" t="s">
        <v>3980</v>
      </c>
      <c r="C2721" s="745" t="s">
        <v>30</v>
      </c>
      <c r="D2721" s="747" t="n">
        <v>52.57</v>
      </c>
    </row>
    <row collapsed="false" customFormat="false" customHeight="true" hidden="true" ht="13.5" outlineLevel="0" r="2722">
      <c r="A2722" s="746" t="n">
        <v>91966</v>
      </c>
      <c r="B2722" s="745" t="s">
        <v>3981</v>
      </c>
      <c r="C2722" s="745" t="s">
        <v>30</v>
      </c>
      <c r="D2722" s="747" t="n">
        <v>40.74</v>
      </c>
    </row>
    <row collapsed="false" customFormat="false" customHeight="true" hidden="true" ht="13.5" outlineLevel="0" r="2723">
      <c r="A2723" s="746" t="n">
        <v>91967</v>
      </c>
      <c r="B2723" s="745" t="s">
        <v>3982</v>
      </c>
      <c r="C2723" s="745" t="s">
        <v>30</v>
      </c>
      <c r="D2723" s="747" t="n">
        <v>47.33</v>
      </c>
    </row>
    <row collapsed="false" customFormat="false" customHeight="true" hidden="true" ht="13.5" outlineLevel="0" r="2724">
      <c r="A2724" s="746" t="n">
        <v>91968</v>
      </c>
      <c r="B2724" s="745" t="s">
        <v>3983</v>
      </c>
      <c r="C2724" s="745" t="s">
        <v>30</v>
      </c>
      <c r="D2724" s="747" t="n">
        <v>56.51</v>
      </c>
    </row>
    <row collapsed="false" customFormat="false" customHeight="true" hidden="true" ht="13.5" outlineLevel="0" r="2725">
      <c r="A2725" s="746" t="n">
        <v>91969</v>
      </c>
      <c r="B2725" s="745" t="s">
        <v>3984</v>
      </c>
      <c r="C2725" s="745" t="s">
        <v>30</v>
      </c>
      <c r="D2725" s="747" t="n">
        <v>63.1</v>
      </c>
    </row>
    <row collapsed="false" customFormat="false" customHeight="true" hidden="true" ht="13.5" outlineLevel="0" r="2726">
      <c r="A2726" s="746" t="n">
        <v>91970</v>
      </c>
      <c r="B2726" s="745" t="s">
        <v>3985</v>
      </c>
      <c r="C2726" s="745" t="s">
        <v>30</v>
      </c>
      <c r="D2726" s="747" t="n">
        <v>59.01</v>
      </c>
    </row>
    <row collapsed="false" customFormat="false" customHeight="true" hidden="true" ht="13.5" outlineLevel="0" r="2727">
      <c r="A2727" s="746" t="n">
        <v>91971</v>
      </c>
      <c r="B2727" s="745" t="s">
        <v>3986</v>
      </c>
      <c r="C2727" s="745" t="s">
        <v>30</v>
      </c>
      <c r="D2727" s="747" t="n">
        <v>69.36</v>
      </c>
    </row>
    <row collapsed="false" customFormat="false" customHeight="true" hidden="true" ht="13.5" outlineLevel="0" r="2728">
      <c r="A2728" s="746" t="n">
        <v>91972</v>
      </c>
      <c r="B2728" s="745" t="s">
        <v>3987</v>
      </c>
      <c r="C2728" s="745" t="s">
        <v>30</v>
      </c>
      <c r="D2728" s="747" t="n">
        <v>64.29</v>
      </c>
    </row>
    <row collapsed="false" customFormat="false" customHeight="true" hidden="true" ht="13.5" outlineLevel="0" r="2729">
      <c r="A2729" s="746" t="n">
        <v>91973</v>
      </c>
      <c r="B2729" s="745" t="s">
        <v>3988</v>
      </c>
      <c r="C2729" s="745" t="s">
        <v>30</v>
      </c>
      <c r="D2729" s="747" t="n">
        <v>74.64</v>
      </c>
    </row>
    <row collapsed="false" customFormat="false" customHeight="true" hidden="true" ht="13.5" outlineLevel="0" r="2730">
      <c r="A2730" s="746" t="n">
        <v>91974</v>
      </c>
      <c r="B2730" s="745" t="s">
        <v>3989</v>
      </c>
      <c r="C2730" s="745" t="s">
        <v>30</v>
      </c>
      <c r="D2730" s="747" t="n">
        <v>53.73</v>
      </c>
    </row>
    <row collapsed="false" customFormat="false" customHeight="true" hidden="true" ht="13.5" outlineLevel="0" r="2731">
      <c r="A2731" s="746" t="n">
        <v>91975</v>
      </c>
      <c r="B2731" s="745" t="s">
        <v>3990</v>
      </c>
      <c r="C2731" s="745" t="s">
        <v>30</v>
      </c>
      <c r="D2731" s="747" t="n">
        <v>64.08</v>
      </c>
    </row>
    <row collapsed="false" customFormat="false" customHeight="true" hidden="true" ht="13.5" outlineLevel="0" r="2732">
      <c r="A2732" s="746" t="n">
        <v>91976</v>
      </c>
      <c r="B2732" s="745" t="s">
        <v>3991</v>
      </c>
      <c r="C2732" s="745" t="s">
        <v>30</v>
      </c>
      <c r="D2732" s="747" t="n">
        <v>79.25</v>
      </c>
    </row>
    <row collapsed="false" customFormat="false" customHeight="true" hidden="true" ht="13.5" outlineLevel="0" r="2733">
      <c r="A2733" s="746" t="n">
        <v>91977</v>
      </c>
      <c r="B2733" s="745" t="s">
        <v>3992</v>
      </c>
      <c r="C2733" s="745" t="s">
        <v>30</v>
      </c>
      <c r="D2733" s="747" t="n">
        <v>89.6</v>
      </c>
    </row>
    <row collapsed="false" customFormat="false" customHeight="true" hidden="true" ht="13.5" outlineLevel="0" r="2734">
      <c r="A2734" s="746" t="n">
        <v>91978</v>
      </c>
      <c r="B2734" s="745" t="s">
        <v>3993</v>
      </c>
      <c r="C2734" s="745" t="s">
        <v>30</v>
      </c>
      <c r="D2734" s="747" t="n">
        <v>32.31</v>
      </c>
    </row>
    <row collapsed="false" customFormat="false" customHeight="true" hidden="true" ht="13.5" outlineLevel="0" r="2735">
      <c r="A2735" s="746" t="n">
        <v>91979</v>
      </c>
      <c r="B2735" s="745" t="s">
        <v>3994</v>
      </c>
      <c r="C2735" s="745" t="s">
        <v>30</v>
      </c>
      <c r="D2735" s="747" t="n">
        <v>38.9</v>
      </c>
    </row>
    <row collapsed="false" customFormat="false" customHeight="true" hidden="true" ht="13.5" outlineLevel="0" r="2736">
      <c r="A2736" s="746" t="n">
        <v>91980</v>
      </c>
      <c r="B2736" s="745" t="s">
        <v>3995</v>
      </c>
      <c r="C2736" s="745" t="s">
        <v>30</v>
      </c>
      <c r="D2736" s="747" t="n">
        <v>31.33</v>
      </c>
    </row>
    <row collapsed="false" customFormat="false" customHeight="true" hidden="true" ht="13.5" outlineLevel="0" r="2737">
      <c r="A2737" s="746" t="n">
        <v>91981</v>
      </c>
      <c r="B2737" s="745" t="s">
        <v>3996</v>
      </c>
      <c r="C2737" s="745" t="s">
        <v>30</v>
      </c>
      <c r="D2737" s="747" t="n">
        <v>37.92</v>
      </c>
    </row>
    <row collapsed="false" customFormat="false" customHeight="true" hidden="true" ht="13.5" outlineLevel="0" r="2738">
      <c r="A2738" s="746" t="n">
        <v>91982</v>
      </c>
      <c r="B2738" s="745" t="s">
        <v>3997</v>
      </c>
      <c r="C2738" s="745" t="s">
        <v>30</v>
      </c>
      <c r="D2738" s="747" t="n">
        <v>71.9</v>
      </c>
    </row>
    <row collapsed="false" customFormat="false" customHeight="true" hidden="true" ht="13.5" outlineLevel="0" r="2739">
      <c r="A2739" s="746" t="n">
        <v>91983</v>
      </c>
      <c r="B2739" s="745" t="s">
        <v>3998</v>
      </c>
      <c r="C2739" s="745" t="s">
        <v>30</v>
      </c>
      <c r="D2739" s="747" t="n">
        <v>78.49</v>
      </c>
    </row>
    <row collapsed="false" customFormat="false" customHeight="true" hidden="true" ht="13.5" outlineLevel="0" r="2740">
      <c r="A2740" s="746" t="n">
        <v>91984</v>
      </c>
      <c r="B2740" s="745" t="s">
        <v>3999</v>
      </c>
      <c r="C2740" s="745" t="s">
        <v>30</v>
      </c>
      <c r="D2740" s="747" t="n">
        <v>14.41</v>
      </c>
    </row>
    <row collapsed="false" customFormat="false" customHeight="true" hidden="true" ht="13.5" outlineLevel="0" r="2741">
      <c r="A2741" s="746" t="n">
        <v>91985</v>
      </c>
      <c r="B2741" s="745" t="s">
        <v>4000</v>
      </c>
      <c r="C2741" s="745" t="s">
        <v>30</v>
      </c>
      <c r="D2741" s="747" t="n">
        <v>21</v>
      </c>
    </row>
    <row collapsed="false" customFormat="false" customHeight="true" hidden="true" ht="13.5" outlineLevel="0" r="2742">
      <c r="A2742" s="746" t="n">
        <v>91986</v>
      </c>
      <c r="B2742" s="745" t="s">
        <v>4001</v>
      </c>
      <c r="C2742" s="745" t="s">
        <v>30</v>
      </c>
      <c r="D2742" s="747" t="n">
        <v>30.15</v>
      </c>
    </row>
    <row collapsed="false" customFormat="false" customHeight="true" hidden="true" ht="13.5" outlineLevel="0" r="2743">
      <c r="A2743" s="746" t="n">
        <v>91987</v>
      </c>
      <c r="B2743" s="745" t="s">
        <v>4002</v>
      </c>
      <c r="C2743" s="745" t="s">
        <v>30</v>
      </c>
      <c r="D2743" s="747" t="n">
        <v>36.74</v>
      </c>
    </row>
    <row collapsed="false" customFormat="false" customHeight="true" hidden="true" ht="13.5" outlineLevel="0" r="2744">
      <c r="A2744" s="746" t="n">
        <v>91988</v>
      </c>
      <c r="B2744" s="745" t="s">
        <v>4003</v>
      </c>
      <c r="C2744" s="745" t="s">
        <v>30</v>
      </c>
      <c r="D2744" s="747" t="n">
        <v>17.7</v>
      </c>
    </row>
    <row collapsed="false" customFormat="false" customHeight="true" hidden="true" ht="13.5" outlineLevel="0" r="2745">
      <c r="A2745" s="746" t="n">
        <v>91989</v>
      </c>
      <c r="B2745" s="745" t="s">
        <v>4004</v>
      </c>
      <c r="C2745" s="745" t="s">
        <v>30</v>
      </c>
      <c r="D2745" s="747" t="n">
        <v>24.29</v>
      </c>
    </row>
    <row collapsed="false" customFormat="false" customHeight="true" hidden="true" ht="13.5" outlineLevel="0" r="2746">
      <c r="A2746" s="746" t="n">
        <v>91990</v>
      </c>
      <c r="B2746" s="745" t="s">
        <v>4005</v>
      </c>
      <c r="C2746" s="745" t="s">
        <v>30</v>
      </c>
      <c r="D2746" s="747" t="n">
        <v>27.8</v>
      </c>
    </row>
    <row collapsed="false" customFormat="false" customHeight="true" hidden="true" ht="13.5" outlineLevel="0" r="2747">
      <c r="A2747" s="746" t="n">
        <v>91991</v>
      </c>
      <c r="B2747" s="745" t="s">
        <v>4006</v>
      </c>
      <c r="C2747" s="745" t="s">
        <v>30</v>
      </c>
      <c r="D2747" s="747" t="n">
        <v>29.58</v>
      </c>
    </row>
    <row collapsed="false" customFormat="false" customHeight="true" hidden="true" ht="13.5" outlineLevel="0" r="2748">
      <c r="A2748" s="746" t="n">
        <v>91992</v>
      </c>
      <c r="B2748" s="745" t="s">
        <v>4007</v>
      </c>
      <c r="C2748" s="745" t="s">
        <v>30</v>
      </c>
      <c r="D2748" s="747" t="n">
        <v>34.39</v>
      </c>
    </row>
    <row collapsed="false" customFormat="false" customHeight="true" hidden="true" ht="13.5" outlineLevel="0" r="2749">
      <c r="A2749" s="746" t="n">
        <v>91993</v>
      </c>
      <c r="B2749" s="745" t="s">
        <v>4008</v>
      </c>
      <c r="C2749" s="745" t="s">
        <v>30</v>
      </c>
      <c r="D2749" s="747" t="n">
        <v>36.17</v>
      </c>
    </row>
    <row collapsed="false" customFormat="false" customHeight="true" hidden="true" ht="13.5" outlineLevel="0" r="2750">
      <c r="A2750" s="746" t="n">
        <v>91994</v>
      </c>
      <c r="B2750" s="745" t="s">
        <v>4009</v>
      </c>
      <c r="C2750" s="745" t="s">
        <v>30</v>
      </c>
      <c r="D2750" s="747" t="n">
        <v>19.67</v>
      </c>
    </row>
    <row collapsed="false" customFormat="false" customHeight="true" hidden="true" ht="13.5" outlineLevel="0" r="2751">
      <c r="A2751" s="746" t="n">
        <v>91995</v>
      </c>
      <c r="B2751" s="745" t="s">
        <v>4010</v>
      </c>
      <c r="C2751" s="745" t="s">
        <v>30</v>
      </c>
      <c r="D2751" s="747" t="n">
        <v>21.45</v>
      </c>
    </row>
    <row collapsed="false" customFormat="false" customHeight="true" hidden="true" ht="13.5" outlineLevel="0" r="2752">
      <c r="A2752" s="746" t="n">
        <v>91996</v>
      </c>
      <c r="B2752" s="745" t="s">
        <v>4011</v>
      </c>
      <c r="C2752" s="745" t="s">
        <v>30</v>
      </c>
      <c r="D2752" s="747" t="n">
        <v>26.26</v>
      </c>
    </row>
    <row collapsed="false" customFormat="false" customHeight="true" hidden="true" ht="13.5" outlineLevel="0" r="2753">
      <c r="A2753" s="746" t="n">
        <v>91997</v>
      </c>
      <c r="B2753" s="745" t="s">
        <v>4012</v>
      </c>
      <c r="C2753" s="745" t="s">
        <v>30</v>
      </c>
      <c r="D2753" s="747" t="n">
        <v>28.04</v>
      </c>
    </row>
    <row collapsed="false" customFormat="false" customHeight="true" hidden="true" ht="13.5" outlineLevel="0" r="2754">
      <c r="A2754" s="746" t="n">
        <v>91998</v>
      </c>
      <c r="B2754" s="745" t="s">
        <v>4013</v>
      </c>
      <c r="C2754" s="745" t="s">
        <v>30</v>
      </c>
      <c r="D2754" s="747" t="n">
        <v>16.51</v>
      </c>
    </row>
    <row collapsed="false" customFormat="false" customHeight="true" hidden="true" ht="13.5" outlineLevel="0" r="2755">
      <c r="A2755" s="746" t="n">
        <v>91999</v>
      </c>
      <c r="B2755" s="745" t="s">
        <v>4014</v>
      </c>
      <c r="C2755" s="745" t="s">
        <v>30</v>
      </c>
      <c r="D2755" s="747" t="n">
        <v>18.29</v>
      </c>
    </row>
    <row collapsed="false" customFormat="false" customHeight="true" hidden="true" ht="13.5" outlineLevel="0" r="2756">
      <c r="A2756" s="746" t="n">
        <v>92000</v>
      </c>
      <c r="B2756" s="745" t="s">
        <v>4015</v>
      </c>
      <c r="C2756" s="745" t="s">
        <v>30</v>
      </c>
      <c r="D2756" s="747" t="n">
        <v>23.1</v>
      </c>
    </row>
    <row collapsed="false" customFormat="false" customHeight="true" hidden="true" ht="13.5" outlineLevel="0" r="2757">
      <c r="A2757" s="746" t="n">
        <v>92001</v>
      </c>
      <c r="B2757" s="745" t="s">
        <v>4016</v>
      </c>
      <c r="C2757" s="745" t="s">
        <v>30</v>
      </c>
      <c r="D2757" s="747" t="n">
        <v>24.88</v>
      </c>
    </row>
    <row collapsed="false" customFormat="false" customHeight="true" hidden="true" ht="13.5" outlineLevel="0" r="2758">
      <c r="A2758" s="746" t="n">
        <v>92002</v>
      </c>
      <c r="B2758" s="745" t="s">
        <v>4017</v>
      </c>
      <c r="C2758" s="745" t="s">
        <v>30</v>
      </c>
      <c r="D2758" s="747" t="n">
        <v>36.7</v>
      </c>
    </row>
    <row collapsed="false" customFormat="false" customHeight="true" hidden="true" ht="13.5" outlineLevel="0" r="2759">
      <c r="A2759" s="746" t="n">
        <v>92003</v>
      </c>
      <c r="B2759" s="745" t="s">
        <v>4018</v>
      </c>
      <c r="C2759" s="745" t="s">
        <v>30</v>
      </c>
      <c r="D2759" s="747" t="n">
        <v>40.26</v>
      </c>
    </row>
    <row collapsed="false" customFormat="false" customHeight="true" hidden="true" ht="13.5" outlineLevel="0" r="2760">
      <c r="A2760" s="746" t="n">
        <v>92004</v>
      </c>
      <c r="B2760" s="745" t="s">
        <v>4019</v>
      </c>
      <c r="C2760" s="745" t="s">
        <v>30</v>
      </c>
      <c r="D2760" s="747" t="n">
        <v>43.29</v>
      </c>
    </row>
    <row collapsed="false" customFormat="false" customHeight="true" hidden="true" ht="13.5" outlineLevel="0" r="2761">
      <c r="A2761" s="746" t="n">
        <v>92005</v>
      </c>
      <c r="B2761" s="745" t="s">
        <v>4020</v>
      </c>
      <c r="C2761" s="745" t="s">
        <v>30</v>
      </c>
      <c r="D2761" s="747" t="n">
        <v>46.85</v>
      </c>
    </row>
    <row collapsed="false" customFormat="false" customHeight="true" hidden="true" ht="13.5" outlineLevel="0" r="2762">
      <c r="A2762" s="746" t="n">
        <v>92006</v>
      </c>
      <c r="B2762" s="745" t="s">
        <v>4021</v>
      </c>
      <c r="C2762" s="745" t="s">
        <v>30</v>
      </c>
      <c r="D2762" s="747" t="n">
        <v>30.39</v>
      </c>
    </row>
    <row collapsed="false" customFormat="false" customHeight="true" hidden="true" ht="13.5" outlineLevel="0" r="2763">
      <c r="A2763" s="746" t="n">
        <v>92007</v>
      </c>
      <c r="B2763" s="745" t="s">
        <v>4022</v>
      </c>
      <c r="C2763" s="745" t="s">
        <v>30</v>
      </c>
      <c r="D2763" s="747" t="n">
        <v>33.95</v>
      </c>
    </row>
    <row collapsed="false" customFormat="false" customHeight="true" hidden="true" ht="13.5" outlineLevel="0" r="2764">
      <c r="A2764" s="746" t="n">
        <v>92008</v>
      </c>
      <c r="B2764" s="745" t="s">
        <v>4023</v>
      </c>
      <c r="C2764" s="745" t="s">
        <v>30</v>
      </c>
      <c r="D2764" s="747" t="n">
        <v>36.98</v>
      </c>
    </row>
    <row collapsed="false" customFormat="false" customHeight="true" hidden="true" ht="13.5" outlineLevel="0" r="2765">
      <c r="A2765" s="746" t="n">
        <v>92009</v>
      </c>
      <c r="B2765" s="745" t="s">
        <v>4024</v>
      </c>
      <c r="C2765" s="745" t="s">
        <v>30</v>
      </c>
      <c r="D2765" s="747" t="n">
        <v>40.54</v>
      </c>
    </row>
    <row collapsed="false" customFormat="false" customHeight="true" hidden="true" ht="13.5" outlineLevel="0" r="2766">
      <c r="A2766" s="746" t="n">
        <v>92010</v>
      </c>
      <c r="B2766" s="745" t="s">
        <v>4025</v>
      </c>
      <c r="C2766" s="745" t="s">
        <v>30</v>
      </c>
      <c r="D2766" s="747" t="n">
        <v>53.75</v>
      </c>
    </row>
    <row collapsed="false" customFormat="false" customHeight="true" hidden="true" ht="13.5" outlineLevel="0" r="2767">
      <c r="A2767" s="746" t="n">
        <v>92011</v>
      </c>
      <c r="B2767" s="745" t="s">
        <v>4026</v>
      </c>
      <c r="C2767" s="745" t="s">
        <v>30</v>
      </c>
      <c r="D2767" s="747" t="n">
        <v>59.09</v>
      </c>
    </row>
    <row collapsed="false" customFormat="false" customHeight="true" hidden="true" ht="13.5" outlineLevel="0" r="2768">
      <c r="A2768" s="746" t="n">
        <v>92012</v>
      </c>
      <c r="B2768" s="745" t="s">
        <v>4027</v>
      </c>
      <c r="C2768" s="745" t="s">
        <v>30</v>
      </c>
      <c r="D2768" s="747" t="n">
        <v>60.34</v>
      </c>
    </row>
    <row collapsed="false" customFormat="false" customHeight="true" hidden="true" ht="13.5" outlineLevel="0" r="2769">
      <c r="A2769" s="746" t="n">
        <v>92013</v>
      </c>
      <c r="B2769" s="745" t="s">
        <v>4028</v>
      </c>
      <c r="C2769" s="745" t="s">
        <v>30</v>
      </c>
      <c r="D2769" s="747" t="n">
        <v>65.68</v>
      </c>
    </row>
    <row collapsed="false" customFormat="false" customHeight="true" hidden="true" ht="13.5" outlineLevel="0" r="2770">
      <c r="A2770" s="746" t="n">
        <v>92014</v>
      </c>
      <c r="B2770" s="745" t="s">
        <v>4029</v>
      </c>
      <c r="C2770" s="745" t="s">
        <v>30</v>
      </c>
      <c r="D2770" s="747" t="n">
        <v>44.27</v>
      </c>
    </row>
    <row collapsed="false" customFormat="false" customHeight="true" hidden="true" ht="13.5" outlineLevel="0" r="2771">
      <c r="A2771" s="746" t="n">
        <v>92015</v>
      </c>
      <c r="B2771" s="745" t="s">
        <v>4030</v>
      </c>
      <c r="C2771" s="745" t="s">
        <v>30</v>
      </c>
      <c r="D2771" s="747" t="n">
        <v>49.61</v>
      </c>
    </row>
    <row collapsed="false" customFormat="false" customHeight="true" hidden="true" ht="13.5" outlineLevel="0" r="2772">
      <c r="A2772" s="746" t="n">
        <v>92016</v>
      </c>
      <c r="B2772" s="745" t="s">
        <v>4031</v>
      </c>
      <c r="C2772" s="745" t="s">
        <v>30</v>
      </c>
      <c r="D2772" s="747" t="n">
        <v>50.86</v>
      </c>
    </row>
    <row collapsed="false" customFormat="false" customHeight="true" hidden="true" ht="13.5" outlineLevel="0" r="2773">
      <c r="A2773" s="746" t="n">
        <v>92017</v>
      </c>
      <c r="B2773" s="745" t="s">
        <v>4032</v>
      </c>
      <c r="C2773" s="745" t="s">
        <v>30</v>
      </c>
      <c r="D2773" s="747" t="n">
        <v>56.2</v>
      </c>
    </row>
    <row collapsed="false" customFormat="false" customHeight="true" hidden="true" ht="13.5" outlineLevel="0" r="2774">
      <c r="A2774" s="746" t="n">
        <v>92018</v>
      </c>
      <c r="B2774" s="745" t="s">
        <v>4033</v>
      </c>
      <c r="C2774" s="745" t="s">
        <v>30</v>
      </c>
      <c r="D2774" s="747" t="n">
        <v>58.58</v>
      </c>
    </row>
    <row collapsed="false" customFormat="false" customHeight="true" hidden="true" ht="13.5" outlineLevel="0" r="2775">
      <c r="A2775" s="746" t="n">
        <v>92019</v>
      </c>
      <c r="B2775" s="745" t="s">
        <v>4034</v>
      </c>
      <c r="C2775" s="745" t="s">
        <v>30</v>
      </c>
      <c r="D2775" s="747" t="n">
        <v>68.93</v>
      </c>
    </row>
    <row collapsed="false" customFormat="false" customHeight="true" hidden="true" ht="13.5" outlineLevel="0" r="2776">
      <c r="A2776" s="746" t="n">
        <v>92020</v>
      </c>
      <c r="B2776" s="745" t="s">
        <v>4035</v>
      </c>
      <c r="C2776" s="745" t="s">
        <v>30</v>
      </c>
      <c r="D2776" s="747" t="n">
        <v>86.55</v>
      </c>
    </row>
    <row collapsed="false" customFormat="false" customHeight="true" hidden="true" ht="13.5" outlineLevel="0" r="2777">
      <c r="A2777" s="746" t="n">
        <v>92021</v>
      </c>
      <c r="B2777" s="745" t="s">
        <v>4036</v>
      </c>
      <c r="C2777" s="745" t="s">
        <v>30</v>
      </c>
      <c r="D2777" s="747" t="n">
        <v>96.9</v>
      </c>
    </row>
    <row collapsed="false" customFormat="false" customHeight="true" hidden="true" ht="13.5" outlineLevel="0" r="2778">
      <c r="A2778" s="746" t="n">
        <v>92022</v>
      </c>
      <c r="B2778" s="745" t="s">
        <v>4037</v>
      </c>
      <c r="C2778" s="745" t="s">
        <v>30</v>
      </c>
      <c r="D2778" s="747" t="n">
        <v>32.34</v>
      </c>
    </row>
    <row collapsed="false" customFormat="false" customHeight="true" hidden="true" ht="13.5" outlineLevel="0" r="2779">
      <c r="A2779" s="746" t="n">
        <v>92023</v>
      </c>
      <c r="B2779" s="745" t="s">
        <v>4038</v>
      </c>
      <c r="C2779" s="745" t="s">
        <v>30</v>
      </c>
      <c r="D2779" s="747" t="n">
        <v>38.93</v>
      </c>
    </row>
    <row collapsed="false" customFormat="false" customHeight="true" hidden="true" ht="13.5" outlineLevel="0" r="2780">
      <c r="A2780" s="746" t="n">
        <v>92024</v>
      </c>
      <c r="B2780" s="745" t="s">
        <v>4039</v>
      </c>
      <c r="C2780" s="745" t="s">
        <v>30</v>
      </c>
      <c r="D2780" s="747" t="n">
        <v>49.42</v>
      </c>
    </row>
    <row collapsed="false" customFormat="false" customHeight="true" hidden="true" ht="13.5" outlineLevel="0" r="2781">
      <c r="A2781" s="746" t="n">
        <v>92025</v>
      </c>
      <c r="B2781" s="745" t="s">
        <v>4040</v>
      </c>
      <c r="C2781" s="745" t="s">
        <v>30</v>
      </c>
      <c r="D2781" s="747" t="n">
        <v>56.01</v>
      </c>
    </row>
    <row collapsed="false" customFormat="false" customHeight="true" hidden="true" ht="13.5" outlineLevel="0" r="2782">
      <c r="A2782" s="746" t="n">
        <v>92026</v>
      </c>
      <c r="B2782" s="745" t="s">
        <v>4041</v>
      </c>
      <c r="C2782" s="745" t="s">
        <v>30</v>
      </c>
      <c r="D2782" s="747" t="n">
        <v>45.06</v>
      </c>
    </row>
    <row collapsed="false" customFormat="false" customHeight="true" hidden="true" ht="13.5" outlineLevel="0" r="2783">
      <c r="A2783" s="746" t="n">
        <v>92027</v>
      </c>
      <c r="B2783" s="745" t="s">
        <v>4042</v>
      </c>
      <c r="C2783" s="745" t="s">
        <v>30</v>
      </c>
      <c r="D2783" s="747" t="n">
        <v>51.65</v>
      </c>
    </row>
    <row collapsed="false" customFormat="false" customHeight="true" hidden="true" ht="13.5" outlineLevel="0" r="2784">
      <c r="A2784" s="746" t="n">
        <v>92028</v>
      </c>
      <c r="B2784" s="745" t="s">
        <v>4043</v>
      </c>
      <c r="C2784" s="745" t="s">
        <v>30</v>
      </c>
      <c r="D2784" s="747" t="n">
        <v>37.62</v>
      </c>
    </row>
    <row collapsed="false" customFormat="false" customHeight="true" hidden="true" ht="13.5" outlineLevel="0" r="2785">
      <c r="A2785" s="746" t="n">
        <v>92029</v>
      </c>
      <c r="B2785" s="745" t="s">
        <v>4044</v>
      </c>
      <c r="C2785" s="745" t="s">
        <v>30</v>
      </c>
      <c r="D2785" s="747" t="n">
        <v>44.21</v>
      </c>
    </row>
    <row collapsed="false" customFormat="false" customHeight="true" hidden="true" ht="13.5" outlineLevel="0" r="2786">
      <c r="A2786" s="746" t="n">
        <v>92030</v>
      </c>
      <c r="B2786" s="745" t="s">
        <v>4045</v>
      </c>
      <c r="C2786" s="745" t="s">
        <v>30</v>
      </c>
      <c r="D2786" s="747" t="n">
        <v>54.67</v>
      </c>
    </row>
    <row collapsed="false" customFormat="false" customHeight="true" hidden="true" ht="13.5" outlineLevel="0" r="2787">
      <c r="A2787" s="746" t="n">
        <v>92031</v>
      </c>
      <c r="B2787" s="745" t="s">
        <v>4046</v>
      </c>
      <c r="C2787" s="745" t="s">
        <v>30</v>
      </c>
      <c r="D2787" s="747" t="n">
        <v>61.26</v>
      </c>
    </row>
    <row collapsed="false" customFormat="false" customHeight="true" hidden="true" ht="13.5" outlineLevel="0" r="2788">
      <c r="A2788" s="746" t="n">
        <v>92032</v>
      </c>
      <c r="B2788" s="745" t="s">
        <v>4047</v>
      </c>
      <c r="C2788" s="745" t="s">
        <v>30</v>
      </c>
      <c r="D2788" s="747" t="n">
        <v>55.59</v>
      </c>
    </row>
    <row collapsed="false" customFormat="false" customHeight="true" hidden="true" ht="13.5" outlineLevel="0" r="2789">
      <c r="A2789" s="746" t="n">
        <v>92033</v>
      </c>
      <c r="B2789" s="745" t="s">
        <v>4048</v>
      </c>
      <c r="C2789" s="745" t="s">
        <v>30</v>
      </c>
      <c r="D2789" s="747" t="n">
        <v>62.18</v>
      </c>
    </row>
    <row collapsed="false" customFormat="false" customHeight="true" hidden="true" ht="13.5" outlineLevel="0" r="2790">
      <c r="A2790" s="746" t="n">
        <v>92034</v>
      </c>
      <c r="B2790" s="745" t="s">
        <v>4049</v>
      </c>
      <c r="C2790" s="745" t="s">
        <v>30</v>
      </c>
      <c r="D2790" s="747" t="n">
        <v>50.34</v>
      </c>
    </row>
    <row collapsed="false" customFormat="false" customHeight="true" hidden="true" ht="13.5" outlineLevel="0" r="2791">
      <c r="A2791" s="746" t="n">
        <v>92035</v>
      </c>
      <c r="B2791" s="745" t="s">
        <v>4050</v>
      </c>
      <c r="C2791" s="745" t="s">
        <v>30</v>
      </c>
      <c r="D2791" s="747" t="n">
        <v>56.93</v>
      </c>
    </row>
    <row collapsed="false" customFormat="false" customHeight="true" hidden="true" ht="13.5" outlineLevel="0" r="2792">
      <c r="A2792" s="746" t="n">
        <v>72278</v>
      </c>
      <c r="B2792" s="745" t="s">
        <v>4051</v>
      </c>
      <c r="C2792" s="745" t="s">
        <v>30</v>
      </c>
      <c r="D2792" s="747" t="n">
        <v>111.42</v>
      </c>
    </row>
    <row collapsed="false" customFormat="false" customHeight="true" hidden="true" ht="13.5" outlineLevel="0" r="2793">
      <c r="A2793" s="746" t="n">
        <v>72280</v>
      </c>
      <c r="B2793" s="745" t="s">
        <v>4052</v>
      </c>
      <c r="C2793" s="745" t="s">
        <v>30</v>
      </c>
      <c r="D2793" s="747" t="n">
        <v>50.63</v>
      </c>
    </row>
    <row collapsed="false" customFormat="false" customHeight="true" hidden="true" ht="13.5" outlineLevel="0" r="2794">
      <c r="A2794" s="745" t="s">
        <v>4053</v>
      </c>
      <c r="B2794" s="745" t="s">
        <v>4054</v>
      </c>
      <c r="C2794" s="745" t="s">
        <v>30</v>
      </c>
      <c r="D2794" s="747" t="n">
        <v>140.83</v>
      </c>
    </row>
    <row collapsed="false" customFormat="false" customHeight="true" hidden="true" ht="13.5" outlineLevel="0" r="2795">
      <c r="A2795" s="745" t="s">
        <v>4055</v>
      </c>
      <c r="B2795" s="745" t="s">
        <v>4056</v>
      </c>
      <c r="C2795" s="745" t="s">
        <v>30</v>
      </c>
      <c r="D2795" s="747" t="n">
        <v>184.08</v>
      </c>
    </row>
    <row collapsed="false" customFormat="false" customHeight="true" hidden="true" ht="13.5" outlineLevel="0" r="2796">
      <c r="A2796" s="745" t="s">
        <v>4057</v>
      </c>
      <c r="B2796" s="745" t="s">
        <v>4058</v>
      </c>
      <c r="C2796" s="745" t="s">
        <v>30</v>
      </c>
      <c r="D2796" s="747" t="n">
        <v>53.72</v>
      </c>
    </row>
    <row collapsed="false" customFormat="false" customHeight="true" hidden="true" ht="13.5" outlineLevel="0" r="2797">
      <c r="A2797" s="746" t="n">
        <v>83391</v>
      </c>
      <c r="B2797" s="745" t="s">
        <v>4059</v>
      </c>
      <c r="C2797" s="745" t="s">
        <v>30</v>
      </c>
      <c r="D2797" s="747" t="n">
        <v>28.75</v>
      </c>
    </row>
    <row collapsed="false" customFormat="false" customHeight="true" hidden="true" ht="13.5" outlineLevel="0" r="2798">
      <c r="A2798" s="746" t="n">
        <v>83392</v>
      </c>
      <c r="B2798" s="745" t="s">
        <v>4060</v>
      </c>
      <c r="C2798" s="745" t="s">
        <v>30</v>
      </c>
      <c r="D2798" s="747" t="n">
        <v>21.14</v>
      </c>
    </row>
    <row collapsed="false" customFormat="false" customHeight="true" hidden="true" ht="13.5" outlineLevel="0" r="2799">
      <c r="A2799" s="746" t="n">
        <v>83393</v>
      </c>
      <c r="B2799" s="745" t="s">
        <v>4061</v>
      </c>
      <c r="C2799" s="745" t="s">
        <v>30</v>
      </c>
      <c r="D2799" s="747" t="n">
        <v>27.33</v>
      </c>
    </row>
    <row collapsed="false" customFormat="false" customHeight="true" hidden="true" ht="13.5" outlineLevel="0" r="2800">
      <c r="A2800" s="746" t="n">
        <v>83470</v>
      </c>
      <c r="B2800" s="745" t="s">
        <v>4062</v>
      </c>
      <c r="C2800" s="745" t="s">
        <v>30</v>
      </c>
      <c r="D2800" s="747" t="n">
        <v>108.69</v>
      </c>
    </row>
    <row collapsed="false" customFormat="false" customHeight="true" hidden="true" ht="13.5" outlineLevel="0" r="2801">
      <c r="A2801" s="746" t="n">
        <v>93040</v>
      </c>
      <c r="B2801" s="745" t="s">
        <v>4063</v>
      </c>
      <c r="C2801" s="745" t="s">
        <v>30</v>
      </c>
      <c r="D2801" s="747" t="n">
        <v>17.14</v>
      </c>
    </row>
    <row collapsed="false" customFormat="false" customHeight="true" hidden="true" ht="13.5" outlineLevel="0" r="2802">
      <c r="A2802" s="746" t="n">
        <v>93041</v>
      </c>
      <c r="B2802" s="745" t="s">
        <v>4064</v>
      </c>
      <c r="C2802" s="745" t="s">
        <v>30</v>
      </c>
      <c r="D2802" s="747" t="n">
        <v>108.17</v>
      </c>
    </row>
    <row collapsed="false" customFormat="false" customHeight="true" hidden="true" ht="13.5" outlineLevel="0" r="2803">
      <c r="A2803" s="746" t="n">
        <v>93042</v>
      </c>
      <c r="B2803" s="745" t="s">
        <v>4065</v>
      </c>
      <c r="C2803" s="745" t="s">
        <v>30</v>
      </c>
      <c r="D2803" s="747" t="n">
        <v>34.92</v>
      </c>
    </row>
    <row collapsed="false" customFormat="false" customHeight="true" hidden="true" ht="13.5" outlineLevel="0" r="2804">
      <c r="A2804" s="746" t="n">
        <v>93043</v>
      </c>
      <c r="B2804" s="745" t="s">
        <v>4066</v>
      </c>
      <c r="C2804" s="745" t="s">
        <v>30</v>
      </c>
      <c r="D2804" s="747" t="n">
        <v>46.55</v>
      </c>
    </row>
    <row collapsed="false" customFormat="false" customHeight="true" hidden="true" ht="13.5" outlineLevel="0" r="2805">
      <c r="A2805" s="746" t="n">
        <v>93044</v>
      </c>
      <c r="B2805" s="745" t="s">
        <v>4067</v>
      </c>
      <c r="C2805" s="745" t="s">
        <v>30</v>
      </c>
      <c r="D2805" s="747" t="n">
        <v>19.3</v>
      </c>
    </row>
    <row collapsed="false" customFormat="false" customHeight="true" hidden="true" ht="13.5" outlineLevel="0" r="2806">
      <c r="A2806" s="746" t="n">
        <v>93045</v>
      </c>
      <c r="B2806" s="745" t="s">
        <v>4068</v>
      </c>
      <c r="C2806" s="745" t="s">
        <v>30</v>
      </c>
      <c r="D2806" s="747" t="n">
        <v>60.63</v>
      </c>
    </row>
    <row collapsed="false" customFormat="false" customHeight="true" hidden="true" ht="13.5" outlineLevel="0" r="2807">
      <c r="A2807" s="746" t="n">
        <v>97583</v>
      </c>
      <c r="B2807" s="745" t="s">
        <v>4069</v>
      </c>
      <c r="C2807" s="745" t="s">
        <v>30</v>
      </c>
      <c r="D2807" s="747" t="n">
        <v>43.7</v>
      </c>
    </row>
    <row collapsed="false" customFormat="false" customHeight="true" hidden="true" ht="13.5" outlineLevel="0" r="2808">
      <c r="A2808" s="746" t="n">
        <v>97584</v>
      </c>
      <c r="B2808" s="745" t="s">
        <v>4070</v>
      </c>
      <c r="C2808" s="745" t="s">
        <v>30</v>
      </c>
      <c r="D2808" s="747" t="n">
        <v>58.91</v>
      </c>
    </row>
    <row collapsed="false" customFormat="false" customHeight="true" hidden="true" ht="13.5" outlineLevel="0" r="2809">
      <c r="A2809" s="746" t="n">
        <v>97585</v>
      </c>
      <c r="B2809" s="745" t="s">
        <v>4071</v>
      </c>
      <c r="C2809" s="745" t="s">
        <v>30</v>
      </c>
      <c r="D2809" s="747" t="n">
        <v>59.46</v>
      </c>
    </row>
    <row collapsed="false" customFormat="false" customHeight="true" hidden="true" ht="13.5" outlineLevel="0" r="2810">
      <c r="A2810" s="746" t="n">
        <v>97586</v>
      </c>
      <c r="B2810" s="745" t="s">
        <v>4072</v>
      </c>
      <c r="C2810" s="745" t="s">
        <v>30</v>
      </c>
      <c r="D2810" s="747" t="n">
        <v>77.82</v>
      </c>
    </row>
    <row collapsed="false" customFormat="false" customHeight="true" hidden="true" ht="13.5" outlineLevel="0" r="2811">
      <c r="A2811" s="746" t="n">
        <v>97587</v>
      </c>
      <c r="B2811" s="745" t="s">
        <v>4073</v>
      </c>
      <c r="C2811" s="745" t="s">
        <v>30</v>
      </c>
      <c r="D2811" s="747" t="n">
        <v>131.07</v>
      </c>
    </row>
    <row collapsed="false" customFormat="false" customHeight="true" hidden="true" ht="13.5" outlineLevel="0" r="2812">
      <c r="A2812" s="746" t="n">
        <v>97589</v>
      </c>
      <c r="B2812" s="745" t="s">
        <v>4074</v>
      </c>
      <c r="C2812" s="745" t="s">
        <v>30</v>
      </c>
      <c r="D2812" s="747" t="n">
        <v>35.46</v>
      </c>
    </row>
    <row collapsed="false" customFormat="false" customHeight="true" hidden="true" ht="13.5" outlineLevel="0" r="2813">
      <c r="A2813" s="746" t="n">
        <v>97590</v>
      </c>
      <c r="B2813" s="745" t="s">
        <v>4075</v>
      </c>
      <c r="C2813" s="745" t="s">
        <v>30</v>
      </c>
      <c r="D2813" s="747" t="n">
        <v>60.83</v>
      </c>
    </row>
    <row collapsed="false" customFormat="false" customHeight="true" hidden="true" ht="13.5" outlineLevel="0" r="2814">
      <c r="A2814" s="746" t="n">
        <v>97591</v>
      </c>
      <c r="B2814" s="745" t="s">
        <v>4076</v>
      </c>
      <c r="C2814" s="745" t="s">
        <v>30</v>
      </c>
      <c r="D2814" s="747" t="n">
        <v>85.58</v>
      </c>
    </row>
    <row collapsed="false" customFormat="false" customHeight="true" hidden="true" ht="13.5" outlineLevel="0" r="2815">
      <c r="A2815" s="746" t="n">
        <v>97592</v>
      </c>
      <c r="B2815" s="745" t="s">
        <v>4077</v>
      </c>
      <c r="C2815" s="745" t="s">
        <v>30</v>
      </c>
      <c r="D2815" s="747" t="n">
        <v>96.28</v>
      </c>
    </row>
    <row collapsed="false" customFormat="false" customHeight="true" hidden="true" ht="13.5" outlineLevel="0" r="2816">
      <c r="A2816" s="746" t="n">
        <v>97593</v>
      </c>
      <c r="B2816" s="745" t="s">
        <v>706</v>
      </c>
      <c r="C2816" s="745" t="s">
        <v>30</v>
      </c>
      <c r="D2816" s="747" t="n">
        <v>78.96</v>
      </c>
    </row>
    <row collapsed="false" customFormat="false" customHeight="true" hidden="true" ht="13.5" outlineLevel="0" r="2817">
      <c r="A2817" s="746" t="n">
        <v>97594</v>
      </c>
      <c r="B2817" s="745" t="s">
        <v>4078</v>
      </c>
      <c r="C2817" s="745" t="s">
        <v>30</v>
      </c>
      <c r="D2817" s="747" t="n">
        <v>84.19</v>
      </c>
    </row>
    <row collapsed="false" customFormat="false" customHeight="true" hidden="true" ht="13.5" outlineLevel="0" r="2818">
      <c r="A2818" s="746" t="n">
        <v>97595</v>
      </c>
      <c r="B2818" s="745" t="s">
        <v>4079</v>
      </c>
      <c r="C2818" s="745" t="s">
        <v>30</v>
      </c>
      <c r="D2818" s="747" t="n">
        <v>48</v>
      </c>
    </row>
    <row collapsed="false" customFormat="false" customHeight="true" hidden="true" ht="13.5" outlineLevel="0" r="2819">
      <c r="A2819" s="746" t="n">
        <v>97596</v>
      </c>
      <c r="B2819" s="745" t="s">
        <v>4080</v>
      </c>
      <c r="C2819" s="745" t="s">
        <v>30</v>
      </c>
      <c r="D2819" s="747" t="n">
        <v>34.29</v>
      </c>
    </row>
    <row collapsed="false" customFormat="false" customHeight="true" hidden="true" ht="13.5" outlineLevel="0" r="2820">
      <c r="A2820" s="746" t="n">
        <v>97597</v>
      </c>
      <c r="B2820" s="745" t="s">
        <v>4081</v>
      </c>
      <c r="C2820" s="745" t="s">
        <v>30</v>
      </c>
      <c r="D2820" s="747" t="n">
        <v>43.14</v>
      </c>
    </row>
    <row collapsed="false" customFormat="false" customHeight="true" hidden="true" ht="13.5" outlineLevel="0" r="2821">
      <c r="A2821" s="746" t="n">
        <v>97598</v>
      </c>
      <c r="B2821" s="745" t="s">
        <v>4082</v>
      </c>
      <c r="C2821" s="745" t="s">
        <v>30</v>
      </c>
      <c r="D2821" s="747" t="n">
        <v>41.39</v>
      </c>
    </row>
    <row collapsed="false" customFormat="false" customHeight="true" hidden="true" ht="13.5" outlineLevel="0" r="2822">
      <c r="A2822" s="746" t="n">
        <v>97599</v>
      </c>
      <c r="B2822" s="745" t="s">
        <v>4083</v>
      </c>
      <c r="C2822" s="745" t="s">
        <v>30</v>
      </c>
      <c r="D2822" s="747" t="n">
        <v>36.1</v>
      </c>
    </row>
    <row collapsed="false" customFormat="false" customHeight="true" hidden="true" ht="13.5" outlineLevel="0" r="2823">
      <c r="A2823" s="746" t="n">
        <v>97609</v>
      </c>
      <c r="B2823" s="745" t="s">
        <v>4084</v>
      </c>
      <c r="C2823" s="745" t="s">
        <v>30</v>
      </c>
      <c r="D2823" s="747" t="n">
        <v>40.6</v>
      </c>
    </row>
    <row collapsed="false" customFormat="false" customHeight="true" hidden="true" ht="13.5" outlineLevel="0" r="2824">
      <c r="A2824" s="746" t="n">
        <v>97610</v>
      </c>
      <c r="B2824" s="745" t="s">
        <v>4085</v>
      </c>
      <c r="C2824" s="745" t="s">
        <v>30</v>
      </c>
      <c r="D2824" s="747" t="n">
        <v>52.23</v>
      </c>
    </row>
    <row collapsed="false" customFormat="false" customHeight="true" hidden="true" ht="13.5" outlineLevel="0" r="2825">
      <c r="A2825" s="746" t="n">
        <v>97611</v>
      </c>
      <c r="B2825" s="745" t="s">
        <v>4086</v>
      </c>
      <c r="C2825" s="745" t="s">
        <v>30</v>
      </c>
      <c r="D2825" s="747" t="n">
        <v>22.82</v>
      </c>
    </row>
    <row collapsed="false" customFormat="false" customHeight="true" hidden="true" ht="13.5" outlineLevel="0" r="2826">
      <c r="A2826" s="746" t="n">
        <v>97612</v>
      </c>
      <c r="B2826" s="745" t="s">
        <v>4087</v>
      </c>
      <c r="C2826" s="745" t="s">
        <v>30</v>
      </c>
      <c r="D2826" s="747" t="n">
        <v>24.98</v>
      </c>
    </row>
    <row collapsed="false" customFormat="false" customHeight="true" hidden="true" ht="13.5" outlineLevel="0" r="2827">
      <c r="A2827" s="746" t="n">
        <v>97613</v>
      </c>
      <c r="B2827" s="745" t="s">
        <v>4088</v>
      </c>
      <c r="C2827" s="745" t="s">
        <v>30</v>
      </c>
      <c r="D2827" s="747" t="n">
        <v>32.11</v>
      </c>
    </row>
    <row collapsed="false" customFormat="false" customHeight="true" hidden="true" ht="13.5" outlineLevel="0" r="2828">
      <c r="A2828" s="746" t="n">
        <v>97614</v>
      </c>
      <c r="B2828" s="745" t="s">
        <v>4089</v>
      </c>
      <c r="C2828" s="745" t="s">
        <v>30</v>
      </c>
      <c r="D2828" s="747" t="n">
        <v>57.89</v>
      </c>
    </row>
    <row collapsed="false" customFormat="false" customHeight="true" hidden="true" ht="13.5" outlineLevel="0" r="2829">
      <c r="A2829" s="746" t="n">
        <v>97615</v>
      </c>
      <c r="B2829" s="745" t="s">
        <v>4090</v>
      </c>
      <c r="C2829" s="745" t="s">
        <v>30</v>
      </c>
      <c r="D2829" s="747" t="n">
        <v>34.72</v>
      </c>
    </row>
    <row collapsed="false" customFormat="false" customHeight="true" hidden="true" ht="13.5" outlineLevel="0" r="2830">
      <c r="A2830" s="746" t="n">
        <v>97616</v>
      </c>
      <c r="B2830" s="745" t="s">
        <v>4091</v>
      </c>
      <c r="C2830" s="745" t="s">
        <v>30</v>
      </c>
      <c r="D2830" s="747" t="n">
        <v>38.54</v>
      </c>
    </row>
    <row collapsed="false" customFormat="false" customHeight="true" hidden="true" ht="13.5" outlineLevel="0" r="2831">
      <c r="A2831" s="746" t="n">
        <v>97617</v>
      </c>
      <c r="B2831" s="745" t="s">
        <v>4092</v>
      </c>
      <c r="C2831" s="745" t="s">
        <v>30</v>
      </c>
      <c r="D2831" s="747" t="n">
        <v>38.21</v>
      </c>
    </row>
    <row collapsed="false" customFormat="false" customHeight="true" hidden="true" ht="13.5" outlineLevel="0" r="2832">
      <c r="A2832" s="746" t="n">
        <v>97618</v>
      </c>
      <c r="B2832" s="745" t="s">
        <v>4093</v>
      </c>
      <c r="C2832" s="745" t="s">
        <v>30</v>
      </c>
      <c r="D2832" s="747" t="n">
        <v>37.74</v>
      </c>
    </row>
    <row collapsed="false" customFormat="false" customHeight="true" hidden="true" ht="13.5" outlineLevel="0" r="2833">
      <c r="A2833" s="746" t="n">
        <v>41598</v>
      </c>
      <c r="B2833" s="745" t="s">
        <v>4094</v>
      </c>
      <c r="C2833" s="745" t="s">
        <v>30</v>
      </c>
      <c r="D2833" s="748" t="n">
        <v>1431.67</v>
      </c>
    </row>
    <row collapsed="false" customFormat="false" customHeight="true" hidden="true" ht="13.5" outlineLevel="0" r="2834">
      <c r="A2834" s="746" t="n">
        <v>72941</v>
      </c>
      <c r="B2834" s="745" t="s">
        <v>4095</v>
      </c>
      <c r="C2834" s="745" t="s">
        <v>30</v>
      </c>
      <c r="D2834" s="747" t="n">
        <v>179.71</v>
      </c>
    </row>
    <row collapsed="false" customFormat="false" customHeight="true" hidden="true" ht="13.5" outlineLevel="0" r="2835">
      <c r="A2835" s="746" t="n">
        <v>73624</v>
      </c>
      <c r="B2835" s="745" t="s">
        <v>4096</v>
      </c>
      <c r="C2835" s="745" t="s">
        <v>30</v>
      </c>
      <c r="D2835" s="747" t="n">
        <v>90.49</v>
      </c>
    </row>
    <row collapsed="false" customFormat="false" customHeight="true" hidden="true" ht="13.5" outlineLevel="0" r="2836">
      <c r="A2836" s="745" t="s">
        <v>4097</v>
      </c>
      <c r="B2836" s="745" t="s">
        <v>4098</v>
      </c>
      <c r="C2836" s="745" t="s">
        <v>30</v>
      </c>
      <c r="D2836" s="747" t="n">
        <v>10.77</v>
      </c>
    </row>
    <row collapsed="false" customFormat="false" customHeight="true" hidden="true" ht="13.5" outlineLevel="0" r="2837">
      <c r="A2837" s="745" t="s">
        <v>4099</v>
      </c>
      <c r="B2837" s="745" t="s">
        <v>4100</v>
      </c>
      <c r="C2837" s="745" t="s">
        <v>30</v>
      </c>
      <c r="D2837" s="747" t="n">
        <v>10.95</v>
      </c>
    </row>
    <row collapsed="false" customFormat="false" customHeight="true" hidden="true" ht="13.5" outlineLevel="0" r="2838">
      <c r="A2838" s="745" t="s">
        <v>4101</v>
      </c>
      <c r="B2838" s="745" t="s">
        <v>4102</v>
      </c>
      <c r="C2838" s="745" t="s">
        <v>30</v>
      </c>
      <c r="D2838" s="747" t="n">
        <v>7.95</v>
      </c>
    </row>
    <row collapsed="false" customFormat="false" customHeight="true" hidden="true" ht="13.5" outlineLevel="0" r="2839">
      <c r="A2839" s="745" t="s">
        <v>4103</v>
      </c>
      <c r="B2839" s="745" t="s">
        <v>4104</v>
      </c>
      <c r="C2839" s="745" t="s">
        <v>30</v>
      </c>
      <c r="D2839" s="747" t="n">
        <v>5.22</v>
      </c>
    </row>
    <row collapsed="false" customFormat="false" customHeight="true" hidden="true" ht="13.5" outlineLevel="0" r="2840">
      <c r="A2840" s="745" t="s">
        <v>4105</v>
      </c>
      <c r="B2840" s="745" t="s">
        <v>4106</v>
      </c>
      <c r="C2840" s="745" t="s">
        <v>30</v>
      </c>
      <c r="D2840" s="747" t="n">
        <v>4.78</v>
      </c>
    </row>
    <row collapsed="false" customFormat="false" customHeight="true" hidden="true" ht="13.5" outlineLevel="0" r="2841">
      <c r="A2841" s="745" t="s">
        <v>4107</v>
      </c>
      <c r="B2841" s="745" t="s">
        <v>4108</v>
      </c>
      <c r="C2841" s="745" t="s">
        <v>30</v>
      </c>
      <c r="D2841" s="747" t="n">
        <v>359.02</v>
      </c>
    </row>
    <row collapsed="false" customFormat="false" customHeight="true" hidden="true" ht="13.5" outlineLevel="0" r="2842">
      <c r="A2842" s="745" t="s">
        <v>4109</v>
      </c>
      <c r="B2842" s="745" t="s">
        <v>4110</v>
      </c>
      <c r="C2842" s="745" t="s">
        <v>30</v>
      </c>
      <c r="D2842" s="747" t="n">
        <v>31.44</v>
      </c>
    </row>
    <row collapsed="false" customFormat="false" customHeight="true" hidden="true" ht="13.5" outlineLevel="0" r="2843">
      <c r="A2843" s="745" t="s">
        <v>4111</v>
      </c>
      <c r="B2843" s="745" t="s">
        <v>4112</v>
      </c>
      <c r="C2843" s="745" t="s">
        <v>30</v>
      </c>
      <c r="D2843" s="747" t="n">
        <v>96.06</v>
      </c>
    </row>
    <row collapsed="false" customFormat="false" customHeight="true" hidden="true" ht="13.5" outlineLevel="0" r="2844">
      <c r="A2844" s="746" t="n">
        <v>88543</v>
      </c>
      <c r="B2844" s="745" t="s">
        <v>4113</v>
      </c>
      <c r="C2844" s="745" t="s">
        <v>30</v>
      </c>
      <c r="D2844" s="747" t="n">
        <v>146.91</v>
      </c>
    </row>
    <row collapsed="false" customFormat="false" customHeight="true" hidden="true" ht="13.5" outlineLevel="0" r="2845">
      <c r="A2845" s="746" t="n">
        <v>88544</v>
      </c>
      <c r="B2845" s="745" t="s">
        <v>4114</v>
      </c>
      <c r="C2845" s="745" t="s">
        <v>30</v>
      </c>
      <c r="D2845" s="747" t="n">
        <v>95.58</v>
      </c>
    </row>
    <row collapsed="false" customFormat="false" customHeight="true" hidden="true" ht="13.5" outlineLevel="0" r="2846">
      <c r="A2846" s="746" t="n">
        <v>88545</v>
      </c>
      <c r="B2846" s="745" t="s">
        <v>4115</v>
      </c>
      <c r="C2846" s="745" t="s">
        <v>30</v>
      </c>
      <c r="D2846" s="747" t="n">
        <v>171.58</v>
      </c>
    </row>
    <row collapsed="false" customFormat="false" customHeight="true" hidden="true" ht="13.5" outlineLevel="0" r="2847">
      <c r="A2847" s="746" t="n">
        <v>83397</v>
      </c>
      <c r="B2847" s="745" t="s">
        <v>4116</v>
      </c>
      <c r="C2847" s="745" t="s">
        <v>30</v>
      </c>
      <c r="D2847" s="748" t="n">
        <v>1133.21</v>
      </c>
    </row>
    <row collapsed="false" customFormat="false" customHeight="true" hidden="true" ht="13.5" outlineLevel="0" r="2848">
      <c r="A2848" s="745" t="s">
        <v>4117</v>
      </c>
      <c r="B2848" s="745" t="s">
        <v>4118</v>
      </c>
      <c r="C2848" s="745" t="s">
        <v>30</v>
      </c>
      <c r="D2848" s="748" t="n">
        <v>1176.12</v>
      </c>
    </row>
    <row collapsed="false" customFormat="false" customHeight="true" hidden="true" ht="13.5" outlineLevel="0" r="2849">
      <c r="A2849" s="745" t="s">
        <v>4119</v>
      </c>
      <c r="B2849" s="745" t="s">
        <v>4120</v>
      </c>
      <c r="C2849" s="745" t="s">
        <v>30</v>
      </c>
      <c r="D2849" s="748" t="n">
        <v>1177.58</v>
      </c>
    </row>
    <row collapsed="false" customFormat="false" customHeight="true" hidden="true" ht="13.5" outlineLevel="0" r="2850">
      <c r="A2850" s="745" t="s">
        <v>4121</v>
      </c>
      <c r="B2850" s="745" t="s">
        <v>4122</v>
      </c>
      <c r="C2850" s="745" t="s">
        <v>30</v>
      </c>
      <c r="D2850" s="748" t="n">
        <v>1212.38</v>
      </c>
    </row>
    <row collapsed="false" customFormat="false" customHeight="true" hidden="true" ht="13.5" outlineLevel="0" r="2851">
      <c r="A2851" s="745" t="s">
        <v>4123</v>
      </c>
      <c r="B2851" s="745" t="s">
        <v>4124</v>
      </c>
      <c r="C2851" s="745" t="s">
        <v>30</v>
      </c>
      <c r="D2851" s="748" t="n">
        <v>1223.22</v>
      </c>
    </row>
    <row collapsed="false" customFormat="false" customHeight="true" hidden="true" ht="13.5" outlineLevel="0" r="2852">
      <c r="A2852" s="745" t="s">
        <v>4125</v>
      </c>
      <c r="B2852" s="745" t="s">
        <v>4126</v>
      </c>
      <c r="C2852" s="745" t="s">
        <v>30</v>
      </c>
      <c r="D2852" s="747" t="n">
        <v>914.08</v>
      </c>
    </row>
    <row collapsed="false" customFormat="false" customHeight="true" hidden="true" ht="13.5" outlineLevel="0" r="2853">
      <c r="A2853" s="746" t="n">
        <v>72281</v>
      </c>
      <c r="B2853" s="745" t="s">
        <v>4127</v>
      </c>
      <c r="C2853" s="745" t="s">
        <v>30</v>
      </c>
      <c r="D2853" s="747" t="n">
        <v>105.29</v>
      </c>
    </row>
    <row collapsed="false" customFormat="false" customHeight="true" hidden="true" ht="13.5" outlineLevel="0" r="2854">
      <c r="A2854" s="746" t="n">
        <v>72282</v>
      </c>
      <c r="B2854" s="745" t="s">
        <v>4128</v>
      </c>
      <c r="C2854" s="745" t="s">
        <v>30</v>
      </c>
      <c r="D2854" s="747" t="n">
        <v>138.21</v>
      </c>
    </row>
    <row collapsed="false" customFormat="false" customHeight="true" hidden="true" ht="13.5" outlineLevel="0" r="2855">
      <c r="A2855" s="745" t="s">
        <v>4129</v>
      </c>
      <c r="B2855" s="745" t="s">
        <v>4130</v>
      </c>
      <c r="C2855" s="745" t="s">
        <v>30</v>
      </c>
      <c r="D2855" s="747" t="n">
        <v>48.57</v>
      </c>
    </row>
    <row collapsed="false" customFormat="false" customHeight="true" hidden="true" ht="13.5" outlineLevel="0" r="2856">
      <c r="A2856" s="745" t="s">
        <v>4131</v>
      </c>
      <c r="B2856" s="745" t="s">
        <v>4132</v>
      </c>
      <c r="C2856" s="745" t="s">
        <v>30</v>
      </c>
      <c r="D2856" s="747" t="n">
        <v>64.52</v>
      </c>
    </row>
    <row collapsed="false" customFormat="false" customHeight="true" hidden="true" ht="13.5" outlineLevel="0" r="2857">
      <c r="A2857" s="745" t="s">
        <v>4133</v>
      </c>
      <c r="B2857" s="745" t="s">
        <v>4134</v>
      </c>
      <c r="C2857" s="745" t="s">
        <v>30</v>
      </c>
      <c r="D2857" s="747" t="n">
        <v>31.14</v>
      </c>
    </row>
    <row collapsed="false" customFormat="false" customHeight="true" hidden="true" ht="13.5" outlineLevel="0" r="2858">
      <c r="A2858" s="745" t="s">
        <v>4135</v>
      </c>
      <c r="B2858" s="745" t="s">
        <v>4136</v>
      </c>
      <c r="C2858" s="745" t="s">
        <v>30</v>
      </c>
      <c r="D2858" s="747" t="n">
        <v>40.62</v>
      </c>
    </row>
    <row collapsed="false" customFormat="false" customHeight="true" hidden="true" ht="13.5" outlineLevel="0" r="2859">
      <c r="A2859" s="745" t="s">
        <v>4137</v>
      </c>
      <c r="B2859" s="745" t="s">
        <v>4138</v>
      </c>
      <c r="C2859" s="745" t="s">
        <v>30</v>
      </c>
      <c r="D2859" s="747" t="n">
        <v>72.75</v>
      </c>
    </row>
    <row collapsed="false" customFormat="false" customHeight="true" hidden="true" ht="13.5" outlineLevel="0" r="2860">
      <c r="A2860" s="745" t="s">
        <v>4139</v>
      </c>
      <c r="B2860" s="745" t="s">
        <v>4140</v>
      </c>
      <c r="C2860" s="745" t="s">
        <v>30</v>
      </c>
      <c r="D2860" s="747" t="n">
        <v>57.99</v>
      </c>
    </row>
    <row collapsed="false" customFormat="false" customHeight="true" hidden="true" ht="13.5" outlineLevel="0" r="2861">
      <c r="A2861" s="745" t="s">
        <v>4141</v>
      </c>
      <c r="B2861" s="745" t="s">
        <v>4142</v>
      </c>
      <c r="C2861" s="745" t="s">
        <v>30</v>
      </c>
      <c r="D2861" s="747" t="n">
        <v>66.29</v>
      </c>
    </row>
    <row collapsed="false" customFormat="false" customHeight="true" hidden="true" ht="13.5" outlineLevel="0" r="2862">
      <c r="A2862" s="745" t="s">
        <v>4143</v>
      </c>
      <c r="B2862" s="745" t="s">
        <v>4144</v>
      </c>
      <c r="C2862" s="745" t="s">
        <v>30</v>
      </c>
      <c r="D2862" s="747" t="n">
        <v>76.49</v>
      </c>
    </row>
    <row collapsed="false" customFormat="false" customHeight="true" hidden="true" ht="13.5" outlineLevel="0" r="2863">
      <c r="A2863" s="745" t="s">
        <v>4145</v>
      </c>
      <c r="B2863" s="745" t="s">
        <v>4146</v>
      </c>
      <c r="C2863" s="745" t="s">
        <v>30</v>
      </c>
      <c r="D2863" s="747" t="n">
        <v>143.2</v>
      </c>
    </row>
    <row collapsed="false" customFormat="false" customHeight="true" hidden="true" ht="13.5" outlineLevel="0" r="2864">
      <c r="A2864" s="745" t="s">
        <v>4147</v>
      </c>
      <c r="B2864" s="745" t="s">
        <v>4148</v>
      </c>
      <c r="C2864" s="745" t="s">
        <v>30</v>
      </c>
      <c r="D2864" s="747" t="n">
        <v>305.19</v>
      </c>
    </row>
    <row collapsed="false" customFormat="false" customHeight="true" hidden="true" ht="13.5" outlineLevel="0" r="2865">
      <c r="A2865" s="746" t="n">
        <v>83399</v>
      </c>
      <c r="B2865" s="745" t="s">
        <v>4149</v>
      </c>
      <c r="C2865" s="745" t="s">
        <v>30</v>
      </c>
      <c r="D2865" s="747" t="n">
        <v>31.48</v>
      </c>
    </row>
    <row collapsed="false" customFormat="false" customHeight="true" hidden="true" ht="13.5" outlineLevel="0" r="2866">
      <c r="A2866" s="746" t="n">
        <v>83400</v>
      </c>
      <c r="B2866" s="745" t="s">
        <v>4150</v>
      </c>
      <c r="C2866" s="745" t="s">
        <v>30</v>
      </c>
      <c r="D2866" s="747" t="n">
        <v>101.06</v>
      </c>
    </row>
    <row collapsed="false" customFormat="false" customHeight="true" hidden="true" ht="13.5" outlineLevel="0" r="2867">
      <c r="A2867" s="746" t="n">
        <v>83401</v>
      </c>
      <c r="B2867" s="745" t="s">
        <v>4151</v>
      </c>
      <c r="C2867" s="745" t="s">
        <v>30</v>
      </c>
      <c r="D2867" s="747" t="n">
        <v>101.06</v>
      </c>
    </row>
    <row collapsed="false" customFormat="false" customHeight="true" hidden="true" ht="13.5" outlineLevel="0" r="2868">
      <c r="A2868" s="746" t="n">
        <v>83402</v>
      </c>
      <c r="B2868" s="745" t="s">
        <v>4152</v>
      </c>
      <c r="C2868" s="745" t="s">
        <v>30</v>
      </c>
      <c r="D2868" s="747" t="n">
        <v>53.08</v>
      </c>
    </row>
    <row collapsed="false" customFormat="false" customHeight="true" hidden="true" ht="13.5" outlineLevel="0" r="2869">
      <c r="A2869" s="746" t="n">
        <v>83475</v>
      </c>
      <c r="B2869" s="745" t="s">
        <v>4153</v>
      </c>
      <c r="C2869" s="745" t="s">
        <v>30</v>
      </c>
      <c r="D2869" s="747" t="n">
        <v>369.82</v>
      </c>
    </row>
    <row collapsed="false" customFormat="false" customHeight="true" hidden="true" ht="13.5" outlineLevel="0" r="2870">
      <c r="A2870" s="746" t="n">
        <v>83478</v>
      </c>
      <c r="B2870" s="745" t="s">
        <v>4154</v>
      </c>
      <c r="C2870" s="745" t="s">
        <v>30</v>
      </c>
      <c r="D2870" s="747" t="n">
        <v>260.45</v>
      </c>
    </row>
    <row collapsed="false" customFormat="false" customHeight="true" hidden="true" ht="13.5" outlineLevel="0" r="2871">
      <c r="A2871" s="746" t="n">
        <v>83479</v>
      </c>
      <c r="B2871" s="745" t="s">
        <v>4155</v>
      </c>
      <c r="C2871" s="745" t="s">
        <v>30</v>
      </c>
      <c r="D2871" s="747" t="n">
        <v>107.41</v>
      </c>
    </row>
    <row collapsed="false" customFormat="false" customHeight="true" hidden="true" ht="13.5" outlineLevel="0" r="2872">
      <c r="A2872" s="746" t="n">
        <v>83480</v>
      </c>
      <c r="B2872" s="745" t="s">
        <v>4156</v>
      </c>
      <c r="C2872" s="745" t="s">
        <v>30</v>
      </c>
      <c r="D2872" s="747" t="n">
        <v>86.06</v>
      </c>
    </row>
    <row collapsed="false" customFormat="false" customHeight="true" hidden="true" ht="13.5" outlineLevel="0" r="2873">
      <c r="A2873" s="746" t="n">
        <v>83481</v>
      </c>
      <c r="B2873" s="745" t="s">
        <v>4157</v>
      </c>
      <c r="C2873" s="745" t="s">
        <v>30</v>
      </c>
      <c r="D2873" s="747" t="n">
        <v>95.97</v>
      </c>
    </row>
    <row collapsed="false" customFormat="false" customHeight="true" hidden="true" ht="13.5" outlineLevel="0" r="2874">
      <c r="A2874" s="746" t="n">
        <v>97600</v>
      </c>
      <c r="B2874" s="745" t="s">
        <v>4158</v>
      </c>
      <c r="C2874" s="745" t="s">
        <v>30</v>
      </c>
      <c r="D2874" s="747" t="n">
        <v>220.5</v>
      </c>
    </row>
    <row collapsed="false" customFormat="false" customHeight="true" hidden="true" ht="13.5" outlineLevel="0" r="2875">
      <c r="A2875" s="746" t="n">
        <v>97601</v>
      </c>
      <c r="B2875" s="745" t="s">
        <v>4159</v>
      </c>
      <c r="C2875" s="745" t="s">
        <v>30</v>
      </c>
      <c r="D2875" s="747" t="n">
        <v>239.7</v>
      </c>
    </row>
    <row collapsed="false" customFormat="false" customHeight="true" hidden="true" ht="13.5" outlineLevel="0" r="2876">
      <c r="A2876" s="746" t="n">
        <v>97605</v>
      </c>
      <c r="B2876" s="745" t="s">
        <v>809</v>
      </c>
      <c r="C2876" s="745" t="s">
        <v>30</v>
      </c>
      <c r="D2876" s="747" t="n">
        <v>78.16</v>
      </c>
    </row>
    <row collapsed="false" customFormat="false" customHeight="true" hidden="true" ht="13.5" outlineLevel="0" r="2877">
      <c r="A2877" s="746" t="n">
        <v>97606</v>
      </c>
      <c r="B2877" s="745" t="s">
        <v>4160</v>
      </c>
      <c r="C2877" s="745" t="s">
        <v>30</v>
      </c>
      <c r="D2877" s="747" t="n">
        <v>60.38</v>
      </c>
    </row>
    <row collapsed="false" customFormat="false" customHeight="true" hidden="true" ht="13.5" outlineLevel="0" r="2878">
      <c r="A2878" s="746" t="n">
        <v>97607</v>
      </c>
      <c r="B2878" s="745" t="s">
        <v>4161</v>
      </c>
      <c r="C2878" s="745" t="s">
        <v>30</v>
      </c>
      <c r="D2878" s="747" t="n">
        <v>120.83</v>
      </c>
    </row>
    <row collapsed="false" customFormat="false" customHeight="true" hidden="true" ht="13.5" outlineLevel="0" r="2879">
      <c r="A2879" s="746" t="n">
        <v>97608</v>
      </c>
      <c r="B2879" s="745" t="s">
        <v>4162</v>
      </c>
      <c r="C2879" s="745" t="s">
        <v>30</v>
      </c>
      <c r="D2879" s="747" t="n">
        <v>85.27</v>
      </c>
    </row>
    <row collapsed="false" customFormat="false" customHeight="true" hidden="true" ht="13.5" outlineLevel="0" r="2880">
      <c r="A2880" s="745" t="s">
        <v>4163</v>
      </c>
      <c r="B2880" s="745" t="s">
        <v>4164</v>
      </c>
      <c r="C2880" s="745" t="s">
        <v>30</v>
      </c>
      <c r="D2880" s="748" t="n">
        <v>6855</v>
      </c>
    </row>
    <row collapsed="false" customFormat="false" customHeight="true" hidden="true" ht="13.5" outlineLevel="0" r="2881">
      <c r="A2881" s="745" t="s">
        <v>4165</v>
      </c>
      <c r="B2881" s="745" t="s">
        <v>4166</v>
      </c>
      <c r="C2881" s="745" t="s">
        <v>30</v>
      </c>
      <c r="D2881" s="748" t="n">
        <v>8471.46</v>
      </c>
    </row>
    <row collapsed="false" customFormat="false" customHeight="true" hidden="true" ht="13.5" outlineLevel="0" r="2882">
      <c r="A2882" s="745" t="s">
        <v>4167</v>
      </c>
      <c r="B2882" s="745" t="s">
        <v>4168</v>
      </c>
      <c r="C2882" s="745" t="s">
        <v>30</v>
      </c>
      <c r="D2882" s="748" t="n">
        <v>10677.89</v>
      </c>
    </row>
    <row collapsed="false" customFormat="false" customHeight="true" hidden="true" ht="13.5" outlineLevel="0" r="2883">
      <c r="A2883" s="745" t="s">
        <v>4169</v>
      </c>
      <c r="B2883" s="745" t="s">
        <v>4170</v>
      </c>
      <c r="C2883" s="745" t="s">
        <v>30</v>
      </c>
      <c r="D2883" s="748" t="n">
        <v>14948.67</v>
      </c>
    </row>
    <row collapsed="false" customFormat="false" customHeight="true" hidden="true" ht="13.5" outlineLevel="0" r="2884">
      <c r="A2884" s="745" t="s">
        <v>231</v>
      </c>
      <c r="B2884" s="745" t="s">
        <v>681</v>
      </c>
      <c r="C2884" s="745" t="s">
        <v>30</v>
      </c>
      <c r="D2884" s="748" t="n">
        <v>17436.5</v>
      </c>
    </row>
    <row collapsed="false" customFormat="false" customHeight="true" hidden="true" ht="13.5" outlineLevel="0" r="2885">
      <c r="A2885" s="745" t="s">
        <v>4171</v>
      </c>
      <c r="B2885" s="745" t="s">
        <v>4172</v>
      </c>
      <c r="C2885" s="745" t="s">
        <v>30</v>
      </c>
      <c r="D2885" s="748" t="n">
        <v>28365.41</v>
      </c>
    </row>
    <row collapsed="false" customFormat="false" customHeight="true" hidden="true" ht="13.5" outlineLevel="0" r="2886">
      <c r="A2886" s="745" t="s">
        <v>4173</v>
      </c>
      <c r="B2886" s="745" t="s">
        <v>4174</v>
      </c>
      <c r="C2886" s="745" t="s">
        <v>30</v>
      </c>
      <c r="D2886" s="748" t="n">
        <v>4729.03</v>
      </c>
    </row>
    <row collapsed="false" customFormat="false" customHeight="true" hidden="true" ht="13.5" outlineLevel="0" r="2887">
      <c r="A2887" s="745" t="s">
        <v>4175</v>
      </c>
      <c r="B2887" s="745" t="s">
        <v>4176</v>
      </c>
      <c r="C2887" s="745" t="s">
        <v>30</v>
      </c>
      <c r="D2887" s="748" t="n">
        <v>5298.79</v>
      </c>
    </row>
    <row collapsed="false" customFormat="false" customHeight="true" hidden="true" ht="13.5" outlineLevel="0" r="2888">
      <c r="A2888" s="745" t="s">
        <v>4177</v>
      </c>
      <c r="B2888" s="745" t="s">
        <v>4178</v>
      </c>
      <c r="C2888" s="745" t="s">
        <v>30</v>
      </c>
      <c r="D2888" s="748" t="n">
        <v>38857.02</v>
      </c>
    </row>
    <row collapsed="false" customFormat="false" customHeight="true" hidden="true" ht="13.5" outlineLevel="0" r="2889">
      <c r="A2889" s="745" t="s">
        <v>4179</v>
      </c>
      <c r="B2889" s="745" t="s">
        <v>4180</v>
      </c>
      <c r="C2889" s="745" t="s">
        <v>30</v>
      </c>
      <c r="D2889" s="748" t="n">
        <v>54339.39</v>
      </c>
    </row>
    <row collapsed="false" customFormat="false" customHeight="true" hidden="true" ht="13.5" outlineLevel="0" r="2890">
      <c r="A2890" s="746" t="n">
        <v>93128</v>
      </c>
      <c r="B2890" s="745" t="s">
        <v>4181</v>
      </c>
      <c r="C2890" s="745" t="s">
        <v>30</v>
      </c>
      <c r="D2890" s="747" t="n">
        <v>123.03</v>
      </c>
    </row>
    <row collapsed="false" customFormat="false" customHeight="true" hidden="true" ht="13.5" outlineLevel="0" r="2891">
      <c r="A2891" s="746" t="n">
        <v>93137</v>
      </c>
      <c r="B2891" s="745" t="s">
        <v>4182</v>
      </c>
      <c r="C2891" s="745" t="s">
        <v>30</v>
      </c>
      <c r="D2891" s="747" t="n">
        <v>144.35</v>
      </c>
    </row>
    <row collapsed="false" customFormat="false" customHeight="true" hidden="true" ht="13.5" outlineLevel="0" r="2892">
      <c r="A2892" s="746" t="n">
        <v>93138</v>
      </c>
      <c r="B2892" s="745" t="s">
        <v>4183</v>
      </c>
      <c r="C2892" s="745" t="s">
        <v>30</v>
      </c>
      <c r="D2892" s="747" t="n">
        <v>136.92</v>
      </c>
    </row>
    <row collapsed="false" customFormat="false" customHeight="true" hidden="true" ht="13.5" outlineLevel="0" r="2893">
      <c r="A2893" s="746" t="n">
        <v>93139</v>
      </c>
      <c r="B2893" s="745" t="s">
        <v>4184</v>
      </c>
      <c r="C2893" s="745" t="s">
        <v>30</v>
      </c>
      <c r="D2893" s="747" t="n">
        <v>172.09</v>
      </c>
    </row>
    <row collapsed="false" customFormat="false" customHeight="true" hidden="true" ht="13.5" outlineLevel="0" r="2894">
      <c r="A2894" s="746" t="n">
        <v>93140</v>
      </c>
      <c r="B2894" s="745" t="s">
        <v>4185</v>
      </c>
      <c r="C2894" s="745" t="s">
        <v>30</v>
      </c>
      <c r="D2894" s="747" t="n">
        <v>162.5</v>
      </c>
    </row>
    <row collapsed="false" customFormat="false" customHeight="true" hidden="true" ht="13.5" outlineLevel="0" r="2895">
      <c r="A2895" s="746" t="n">
        <v>93141</v>
      </c>
      <c r="B2895" s="745" t="s">
        <v>4186</v>
      </c>
      <c r="C2895" s="745" t="s">
        <v>30</v>
      </c>
      <c r="D2895" s="747" t="n">
        <v>147.34</v>
      </c>
    </row>
    <row collapsed="false" customFormat="false" customHeight="true" hidden="true" ht="13.5" outlineLevel="0" r="2896">
      <c r="A2896" s="746" t="n">
        <v>93142</v>
      </c>
      <c r="B2896" s="745" t="s">
        <v>4187</v>
      </c>
      <c r="C2896" s="745" t="s">
        <v>30</v>
      </c>
      <c r="D2896" s="747" t="n">
        <v>164.37</v>
      </c>
    </row>
    <row collapsed="false" customFormat="false" customHeight="true" hidden="true" ht="13.5" outlineLevel="0" r="2897">
      <c r="A2897" s="746" t="n">
        <v>93143</v>
      </c>
      <c r="B2897" s="745" t="s">
        <v>4188</v>
      </c>
      <c r="C2897" s="745" t="s">
        <v>30</v>
      </c>
      <c r="D2897" s="747" t="n">
        <v>149.12</v>
      </c>
    </row>
    <row collapsed="false" customFormat="false" customHeight="true" hidden="true" ht="13.5" outlineLevel="0" r="2898">
      <c r="A2898" s="746" t="n">
        <v>93144</v>
      </c>
      <c r="B2898" s="745" t="s">
        <v>4189</v>
      </c>
      <c r="C2898" s="745" t="s">
        <v>30</v>
      </c>
      <c r="D2898" s="747" t="n">
        <v>185.04</v>
      </c>
    </row>
    <row collapsed="false" customFormat="false" customHeight="true" hidden="true" ht="13.5" outlineLevel="0" r="2899">
      <c r="A2899" s="746" t="n">
        <v>93145</v>
      </c>
      <c r="B2899" s="745" t="s">
        <v>4190</v>
      </c>
      <c r="C2899" s="745" t="s">
        <v>30</v>
      </c>
      <c r="D2899" s="747" t="n">
        <v>177.23</v>
      </c>
    </row>
    <row collapsed="false" customFormat="false" customHeight="true" hidden="true" ht="13.5" outlineLevel="0" r="2900">
      <c r="A2900" s="746" t="n">
        <v>93146</v>
      </c>
      <c r="B2900" s="745" t="s">
        <v>4191</v>
      </c>
      <c r="C2900" s="745" t="s">
        <v>30</v>
      </c>
      <c r="D2900" s="747" t="n">
        <v>191.12</v>
      </c>
    </row>
    <row collapsed="false" customFormat="false" customHeight="true" hidden="true" ht="13.5" outlineLevel="0" r="2901">
      <c r="A2901" s="746" t="n">
        <v>93147</v>
      </c>
      <c r="B2901" s="745" t="s">
        <v>4192</v>
      </c>
      <c r="C2901" s="745" t="s">
        <v>30</v>
      </c>
      <c r="D2901" s="747" t="n">
        <v>216.75</v>
      </c>
    </row>
    <row collapsed="false" customFormat="false" customHeight="true" hidden="true" ht="13.5" outlineLevel="0" r="2902">
      <c r="A2902" s="746" t="n">
        <v>8260</v>
      </c>
      <c r="B2902" s="745" t="s">
        <v>4193</v>
      </c>
      <c r="C2902" s="745" t="s">
        <v>30</v>
      </c>
      <c r="D2902" s="748" t="n">
        <v>2672.26</v>
      </c>
    </row>
    <row collapsed="false" customFormat="false" customHeight="true" hidden="true" ht="13.5" outlineLevel="0" r="2903">
      <c r="A2903" s="746" t="n">
        <v>72315</v>
      </c>
      <c r="B2903" s="745" t="s">
        <v>4194</v>
      </c>
      <c r="C2903" s="745" t="s">
        <v>30</v>
      </c>
      <c r="D2903" s="747" t="n">
        <v>29.17</v>
      </c>
    </row>
    <row collapsed="false" customFormat="false" customHeight="true" hidden="true" ht="13.5" outlineLevel="0" r="2904">
      <c r="A2904" s="746" t="n">
        <v>96971</v>
      </c>
      <c r="B2904" s="745" t="s">
        <v>4195</v>
      </c>
      <c r="C2904" s="745" t="s">
        <v>236</v>
      </c>
      <c r="D2904" s="747" t="n">
        <v>21.38</v>
      </c>
    </row>
    <row collapsed="false" customFormat="false" customHeight="true" hidden="true" ht="13.5" outlineLevel="0" r="2905">
      <c r="A2905" s="746" t="n">
        <v>96972</v>
      </c>
      <c r="B2905" s="745" t="s">
        <v>4196</v>
      </c>
      <c r="C2905" s="745" t="s">
        <v>236</v>
      </c>
      <c r="D2905" s="747" t="n">
        <v>29.15</v>
      </c>
    </row>
    <row collapsed="false" customFormat="false" customHeight="true" hidden="true" ht="13.5" outlineLevel="0" r="2906">
      <c r="A2906" s="746" t="n">
        <v>96973</v>
      </c>
      <c r="B2906" s="745" t="s">
        <v>4197</v>
      </c>
      <c r="C2906" s="745" t="s">
        <v>236</v>
      </c>
      <c r="D2906" s="747" t="n">
        <v>36.29</v>
      </c>
    </row>
    <row collapsed="false" customFormat="false" customHeight="true" hidden="true" ht="13.5" outlineLevel="0" r="2907">
      <c r="A2907" s="746" t="n">
        <v>96974</v>
      </c>
      <c r="B2907" s="745" t="s">
        <v>4198</v>
      </c>
      <c r="C2907" s="745" t="s">
        <v>236</v>
      </c>
      <c r="D2907" s="747" t="n">
        <v>45.37</v>
      </c>
    </row>
    <row collapsed="false" customFormat="false" customHeight="true" hidden="true" ht="13.5" outlineLevel="0" r="2908">
      <c r="A2908" s="746" t="n">
        <v>96975</v>
      </c>
      <c r="B2908" s="745" t="s">
        <v>4199</v>
      </c>
      <c r="C2908" s="745" t="s">
        <v>236</v>
      </c>
      <c r="D2908" s="747" t="n">
        <v>56.98</v>
      </c>
    </row>
    <row collapsed="false" customFormat="false" customHeight="true" hidden="true" ht="13.5" outlineLevel="0" r="2909">
      <c r="A2909" s="746" t="n">
        <v>96976</v>
      </c>
      <c r="B2909" s="745" t="s">
        <v>4200</v>
      </c>
      <c r="C2909" s="745" t="s">
        <v>236</v>
      </c>
      <c r="D2909" s="747" t="n">
        <v>71.84</v>
      </c>
    </row>
    <row collapsed="false" customFormat="false" customHeight="true" hidden="true" ht="13.5" outlineLevel="0" r="2910">
      <c r="A2910" s="746" t="n">
        <v>96977</v>
      </c>
      <c r="B2910" s="745" t="s">
        <v>4201</v>
      </c>
      <c r="C2910" s="745" t="s">
        <v>236</v>
      </c>
      <c r="D2910" s="747" t="n">
        <v>23.67</v>
      </c>
    </row>
    <row collapsed="false" customFormat="false" customHeight="true" hidden="true" ht="13.5" outlineLevel="0" r="2911">
      <c r="A2911" s="746" t="n">
        <v>96978</v>
      </c>
      <c r="B2911" s="745" t="s">
        <v>4202</v>
      </c>
      <c r="C2911" s="745" t="s">
        <v>236</v>
      </c>
      <c r="D2911" s="747" t="n">
        <v>33.06</v>
      </c>
    </row>
    <row collapsed="false" customFormat="false" customHeight="true" hidden="true" ht="13.5" outlineLevel="0" r="2912">
      <c r="A2912" s="746" t="n">
        <v>96979</v>
      </c>
      <c r="B2912" s="745" t="s">
        <v>4203</v>
      </c>
      <c r="C2912" s="745" t="s">
        <v>236</v>
      </c>
      <c r="D2912" s="747" t="n">
        <v>46.12</v>
      </c>
    </row>
    <row collapsed="false" customFormat="false" customHeight="true" hidden="true" ht="13.5" outlineLevel="0" r="2913">
      <c r="A2913" s="746" t="n">
        <v>96984</v>
      </c>
      <c r="B2913" s="745" t="s">
        <v>4204</v>
      </c>
      <c r="C2913" s="745" t="s">
        <v>30</v>
      </c>
      <c r="D2913" s="747" t="n">
        <v>48.26</v>
      </c>
    </row>
    <row collapsed="false" customFormat="false" customHeight="true" hidden="true" ht="13.5" outlineLevel="0" r="2914">
      <c r="A2914" s="746" t="n">
        <v>96985</v>
      </c>
      <c r="B2914" s="745" t="s">
        <v>4205</v>
      </c>
      <c r="C2914" s="745" t="s">
        <v>30</v>
      </c>
      <c r="D2914" s="747" t="n">
        <v>48.88</v>
      </c>
    </row>
    <row collapsed="false" customFormat="false" customHeight="true" hidden="true" ht="13.5" outlineLevel="0" r="2915">
      <c r="A2915" s="746" t="n">
        <v>96986</v>
      </c>
      <c r="B2915" s="745" t="s">
        <v>4206</v>
      </c>
      <c r="C2915" s="745" t="s">
        <v>30</v>
      </c>
      <c r="D2915" s="747" t="n">
        <v>73.25</v>
      </c>
    </row>
    <row collapsed="false" customFormat="false" customHeight="true" hidden="true" ht="13.5" outlineLevel="0" r="2916">
      <c r="A2916" s="746" t="n">
        <v>96987</v>
      </c>
      <c r="B2916" s="745" t="s">
        <v>4207</v>
      </c>
      <c r="C2916" s="745" t="s">
        <v>30</v>
      </c>
      <c r="D2916" s="747" t="n">
        <v>96.88</v>
      </c>
    </row>
    <row collapsed="false" customFormat="false" customHeight="true" hidden="true" ht="13.5" outlineLevel="0" r="2917">
      <c r="A2917" s="746" t="n">
        <v>96988</v>
      </c>
      <c r="B2917" s="745" t="s">
        <v>4208</v>
      </c>
      <c r="C2917" s="745" t="s">
        <v>30</v>
      </c>
      <c r="D2917" s="747" t="n">
        <v>116.57</v>
      </c>
    </row>
    <row collapsed="false" customFormat="false" customHeight="true" hidden="true" ht="13.5" outlineLevel="0" r="2918">
      <c r="A2918" s="746" t="n">
        <v>96989</v>
      </c>
      <c r="B2918" s="745" t="s">
        <v>4209</v>
      </c>
      <c r="C2918" s="745" t="s">
        <v>30</v>
      </c>
      <c r="D2918" s="747" t="n">
        <v>77.09</v>
      </c>
    </row>
    <row collapsed="false" customFormat="false" customHeight="true" hidden="true" ht="13.5" outlineLevel="0" r="2919">
      <c r="A2919" s="746" t="n">
        <v>98463</v>
      </c>
      <c r="B2919" s="745" t="s">
        <v>4210</v>
      </c>
      <c r="C2919" s="745" t="s">
        <v>30</v>
      </c>
      <c r="D2919" s="747" t="n">
        <v>20.23</v>
      </c>
    </row>
    <row collapsed="false" customFormat="false" customHeight="true" hidden="true" ht="13.5" outlineLevel="0" r="2920">
      <c r="A2920" s="746" t="n">
        <v>9535</v>
      </c>
      <c r="B2920" s="745" t="s">
        <v>4211</v>
      </c>
      <c r="C2920" s="745" t="s">
        <v>30</v>
      </c>
      <c r="D2920" s="747" t="n">
        <v>67.77</v>
      </c>
    </row>
    <row collapsed="false" customFormat="false" customHeight="true" hidden="true" ht="13.5" outlineLevel="0" r="2921">
      <c r="A2921" s="746" t="n">
        <v>72327</v>
      </c>
      <c r="B2921" s="745" t="s">
        <v>4212</v>
      </c>
      <c r="C2921" s="745" t="s">
        <v>30</v>
      </c>
      <c r="D2921" s="747" t="n">
        <v>7.23</v>
      </c>
    </row>
    <row collapsed="false" customFormat="false" customHeight="true" hidden="true" ht="13.5" outlineLevel="0" r="2922">
      <c r="A2922" s="746" t="n">
        <v>72328</v>
      </c>
      <c r="B2922" s="745" t="s">
        <v>4213</v>
      </c>
      <c r="C2922" s="745" t="s">
        <v>30</v>
      </c>
      <c r="D2922" s="747" t="n">
        <v>8.55</v>
      </c>
    </row>
    <row collapsed="false" customFormat="false" customHeight="true" hidden="true" ht="13.5" outlineLevel="0" r="2923">
      <c r="A2923" s="746" t="n">
        <v>72330</v>
      </c>
      <c r="B2923" s="745" t="s">
        <v>4214</v>
      </c>
      <c r="C2923" s="745" t="s">
        <v>30</v>
      </c>
      <c r="D2923" s="747" t="n">
        <v>37.18</v>
      </c>
    </row>
    <row collapsed="false" customFormat="false" customHeight="true" hidden="true" ht="13.5" outlineLevel="0" r="2924">
      <c r="A2924" s="745" t="s">
        <v>4215</v>
      </c>
      <c r="B2924" s="745" t="s">
        <v>4216</v>
      </c>
      <c r="C2924" s="745" t="s">
        <v>30</v>
      </c>
      <c r="D2924" s="747" t="n">
        <v>222.49</v>
      </c>
    </row>
    <row collapsed="false" customFormat="false" customHeight="true" hidden="true" ht="13.5" outlineLevel="0" r="2925">
      <c r="A2925" s="745" t="s">
        <v>4217</v>
      </c>
      <c r="B2925" s="745" t="s">
        <v>4218</v>
      </c>
      <c r="C2925" s="745" t="s">
        <v>30</v>
      </c>
      <c r="D2925" s="747" t="n">
        <v>339.73</v>
      </c>
    </row>
    <row collapsed="false" customFormat="false" customHeight="true" hidden="true" ht="13.5" outlineLevel="0" r="2926">
      <c r="A2926" s="745" t="s">
        <v>4219</v>
      </c>
      <c r="B2926" s="745" t="s">
        <v>4220</v>
      </c>
      <c r="C2926" s="745" t="s">
        <v>30</v>
      </c>
      <c r="D2926" s="747" t="n">
        <v>623.89</v>
      </c>
    </row>
    <row collapsed="false" customFormat="false" customHeight="true" hidden="true" ht="13.5" outlineLevel="0" r="2927">
      <c r="A2927" s="746" t="n">
        <v>83482</v>
      </c>
      <c r="B2927" s="745" t="s">
        <v>4221</v>
      </c>
      <c r="C2927" s="745" t="s">
        <v>30</v>
      </c>
      <c r="D2927" s="747" t="n">
        <v>37.18</v>
      </c>
    </row>
    <row collapsed="false" customFormat="false" customHeight="true" hidden="true" ht="13.5" outlineLevel="0" r="2928">
      <c r="A2928" s="746" t="n">
        <v>83487</v>
      </c>
      <c r="B2928" s="745" t="s">
        <v>4222</v>
      </c>
      <c r="C2928" s="745" t="s">
        <v>30</v>
      </c>
      <c r="D2928" s="747" t="n">
        <v>107.44</v>
      </c>
    </row>
    <row collapsed="false" customFormat="false" customHeight="true" hidden="true" ht="13.5" outlineLevel="0" r="2929">
      <c r="A2929" s="746" t="n">
        <v>83490</v>
      </c>
      <c r="B2929" s="745" t="s">
        <v>4223</v>
      </c>
      <c r="C2929" s="745" t="s">
        <v>30</v>
      </c>
      <c r="D2929" s="747" t="n">
        <v>218.07</v>
      </c>
    </row>
    <row collapsed="false" customFormat="false" customHeight="true" hidden="true" ht="13.5" outlineLevel="0" r="2930">
      <c r="A2930" s="746" t="n">
        <v>83491</v>
      </c>
      <c r="B2930" s="745" t="s">
        <v>4224</v>
      </c>
      <c r="C2930" s="745" t="s">
        <v>30</v>
      </c>
      <c r="D2930" s="747" t="n">
        <v>312.05</v>
      </c>
    </row>
    <row collapsed="false" customFormat="false" customHeight="true" hidden="true" ht="13.5" outlineLevel="0" r="2931">
      <c r="A2931" s="746" t="n">
        <v>83492</v>
      </c>
      <c r="B2931" s="745" t="s">
        <v>4225</v>
      </c>
      <c r="C2931" s="745" t="s">
        <v>30</v>
      </c>
      <c r="D2931" s="747" t="n">
        <v>467.27</v>
      </c>
    </row>
    <row collapsed="false" customFormat="false" customHeight="true" hidden="true" ht="13.5" outlineLevel="0" r="2932">
      <c r="A2932" s="746" t="n">
        <v>83493</v>
      </c>
      <c r="B2932" s="745" t="s">
        <v>4226</v>
      </c>
      <c r="C2932" s="745" t="s">
        <v>30</v>
      </c>
      <c r="D2932" s="747" t="n">
        <v>37.18</v>
      </c>
    </row>
    <row collapsed="false" customFormat="false" customHeight="true" hidden="true" ht="13.5" outlineLevel="0" r="2933">
      <c r="A2933" s="746" t="n">
        <v>85195</v>
      </c>
      <c r="B2933" s="745" t="s">
        <v>4227</v>
      </c>
      <c r="C2933" s="745" t="s">
        <v>30</v>
      </c>
      <c r="D2933" s="747" t="n">
        <v>71.19</v>
      </c>
    </row>
    <row collapsed="false" customFormat="false" customHeight="true" hidden="true" ht="13.5" outlineLevel="0" r="2934">
      <c r="A2934" s="746" t="n">
        <v>88547</v>
      </c>
      <c r="B2934" s="745" t="s">
        <v>4228</v>
      </c>
      <c r="C2934" s="745" t="s">
        <v>30</v>
      </c>
      <c r="D2934" s="747" t="n">
        <v>79.47</v>
      </c>
    </row>
    <row collapsed="false" customFormat="false" customHeight="true" hidden="true" ht="13.5" outlineLevel="0" r="2935">
      <c r="A2935" s="746" t="n">
        <v>72283</v>
      </c>
      <c r="B2935" s="745" t="s">
        <v>4229</v>
      </c>
      <c r="C2935" s="745" t="s">
        <v>30</v>
      </c>
      <c r="D2935" s="747" t="n">
        <v>955.12</v>
      </c>
    </row>
    <row collapsed="false" customFormat="false" customHeight="true" hidden="true" ht="13.5" outlineLevel="0" r="2936">
      <c r="A2936" s="746" t="n">
        <v>72287</v>
      </c>
      <c r="B2936" s="745" t="s">
        <v>4230</v>
      </c>
      <c r="C2936" s="745" t="s">
        <v>30</v>
      </c>
      <c r="D2936" s="747" t="n">
        <v>212.61</v>
      </c>
    </row>
    <row collapsed="false" customFormat="false" customHeight="true" hidden="true" ht="13.5" outlineLevel="0" r="2937">
      <c r="A2937" s="746" t="n">
        <v>72288</v>
      </c>
      <c r="B2937" s="745" t="s">
        <v>4231</v>
      </c>
      <c r="C2937" s="745" t="s">
        <v>30</v>
      </c>
      <c r="D2937" s="747" t="n">
        <v>263</v>
      </c>
    </row>
    <row collapsed="false" customFormat="false" customHeight="true" hidden="true" ht="13.5" outlineLevel="0" r="2938">
      <c r="A2938" s="746" t="n">
        <v>72553</v>
      </c>
      <c r="B2938" s="745" t="s">
        <v>4232</v>
      </c>
      <c r="C2938" s="745" t="s">
        <v>30</v>
      </c>
      <c r="D2938" s="747" t="n">
        <v>119.17</v>
      </c>
    </row>
    <row collapsed="false" customFormat="false" customHeight="true" hidden="true" ht="13.5" outlineLevel="0" r="2939">
      <c r="A2939" s="746" t="n">
        <v>72554</v>
      </c>
      <c r="B2939" s="745" t="s">
        <v>4233</v>
      </c>
      <c r="C2939" s="745" t="s">
        <v>30</v>
      </c>
      <c r="D2939" s="747" t="n">
        <v>388.41</v>
      </c>
    </row>
    <row collapsed="false" customFormat="false" customHeight="true" hidden="true" ht="13.5" outlineLevel="0" r="2940">
      <c r="A2940" s="745" t="s">
        <v>4234</v>
      </c>
      <c r="B2940" s="745" t="s">
        <v>4235</v>
      </c>
      <c r="C2940" s="745" t="s">
        <v>30</v>
      </c>
      <c r="D2940" s="747" t="n">
        <v>127.5</v>
      </c>
    </row>
    <row collapsed="false" customFormat="false" customHeight="true" hidden="true" ht="13.5" outlineLevel="0" r="2941">
      <c r="A2941" s="745" t="s">
        <v>4236</v>
      </c>
      <c r="B2941" s="745" t="s">
        <v>4237</v>
      </c>
      <c r="C2941" s="745" t="s">
        <v>30</v>
      </c>
      <c r="D2941" s="747" t="n">
        <v>131.11</v>
      </c>
    </row>
    <row collapsed="false" customFormat="false" customHeight="true" hidden="true" ht="13.5" outlineLevel="0" r="2942">
      <c r="A2942" s="746" t="n">
        <v>83633</v>
      </c>
      <c r="B2942" s="745" t="s">
        <v>4238</v>
      </c>
      <c r="C2942" s="745" t="s">
        <v>30</v>
      </c>
      <c r="D2942" s="748" t="n">
        <v>1397.16</v>
      </c>
    </row>
    <row collapsed="false" customFormat="false" customHeight="true" hidden="true" ht="13.5" outlineLevel="0" r="2943">
      <c r="A2943" s="746" t="n">
        <v>83634</v>
      </c>
      <c r="B2943" s="745" t="s">
        <v>4239</v>
      </c>
      <c r="C2943" s="745" t="s">
        <v>30</v>
      </c>
      <c r="D2943" s="747" t="n">
        <v>367.89</v>
      </c>
    </row>
    <row collapsed="false" customFormat="false" customHeight="true" hidden="true" ht="13.5" outlineLevel="0" r="2944">
      <c r="A2944" s="746" t="n">
        <v>83635</v>
      </c>
      <c r="B2944" s="745" t="s">
        <v>4240</v>
      </c>
      <c r="C2944" s="745" t="s">
        <v>30</v>
      </c>
      <c r="D2944" s="747" t="n">
        <v>146.74</v>
      </c>
    </row>
    <row collapsed="false" customFormat="false" customHeight="true" hidden="true" ht="13.5" outlineLevel="0" r="2945">
      <c r="A2945" s="746" t="n">
        <v>96765</v>
      </c>
      <c r="B2945" s="745" t="s">
        <v>4241</v>
      </c>
      <c r="C2945" s="745" t="s">
        <v>30</v>
      </c>
      <c r="D2945" s="748" t="n">
        <v>1110.74</v>
      </c>
    </row>
    <row collapsed="false" customFormat="false" customHeight="true" hidden="true" ht="13.5" outlineLevel="0" r="2946">
      <c r="A2946" s="746" t="n">
        <v>72337</v>
      </c>
      <c r="B2946" s="745" t="s">
        <v>4242</v>
      </c>
      <c r="C2946" s="745" t="s">
        <v>30</v>
      </c>
      <c r="D2946" s="747" t="n">
        <v>24.17</v>
      </c>
    </row>
    <row collapsed="false" customFormat="false" customHeight="true" hidden="true" ht="13.5" outlineLevel="0" r="2947">
      <c r="A2947" s="745" t="s">
        <v>4243</v>
      </c>
      <c r="B2947" s="745" t="s">
        <v>4244</v>
      </c>
      <c r="C2947" s="745" t="s">
        <v>30</v>
      </c>
      <c r="D2947" s="747" t="n">
        <v>190.86</v>
      </c>
    </row>
    <row collapsed="false" customFormat="false" customHeight="true" hidden="true" ht="13.5" outlineLevel="0" r="2948">
      <c r="A2948" s="745" t="s">
        <v>4245</v>
      </c>
      <c r="B2948" s="745" t="s">
        <v>4246</v>
      </c>
      <c r="C2948" s="745" t="s">
        <v>30</v>
      </c>
      <c r="D2948" s="747" t="n">
        <v>344.73</v>
      </c>
    </row>
    <row collapsed="false" customFormat="false" customHeight="true" hidden="true" ht="13.5" outlineLevel="0" r="2949">
      <c r="A2949" s="745" t="s">
        <v>4247</v>
      </c>
      <c r="B2949" s="745" t="s">
        <v>4248</v>
      </c>
      <c r="C2949" s="745" t="s">
        <v>30</v>
      </c>
      <c r="D2949" s="748" t="n">
        <v>1127.32</v>
      </c>
    </row>
    <row collapsed="false" customFormat="false" customHeight="true" hidden="true" ht="13.5" outlineLevel="0" r="2950">
      <c r="A2950" s="745" t="s">
        <v>4249</v>
      </c>
      <c r="B2950" s="745" t="s">
        <v>4250</v>
      </c>
      <c r="C2950" s="745" t="s">
        <v>236</v>
      </c>
      <c r="D2950" s="747" t="n">
        <v>1.79</v>
      </c>
    </row>
    <row collapsed="false" customFormat="false" customHeight="true" hidden="true" ht="13.5" outlineLevel="0" r="2951">
      <c r="A2951" s="746" t="n">
        <v>83366</v>
      </c>
      <c r="B2951" s="745" t="s">
        <v>4251</v>
      </c>
      <c r="C2951" s="745" t="s">
        <v>30</v>
      </c>
      <c r="D2951" s="747" t="n">
        <v>63.17</v>
      </c>
    </row>
    <row collapsed="false" customFormat="false" customHeight="true" hidden="true" ht="13.5" outlineLevel="0" r="2952">
      <c r="A2952" s="746" t="n">
        <v>83367</v>
      </c>
      <c r="B2952" s="745" t="s">
        <v>4252</v>
      </c>
      <c r="C2952" s="745" t="s">
        <v>30</v>
      </c>
      <c r="D2952" s="747" t="n">
        <v>305.07</v>
      </c>
    </row>
    <row collapsed="false" customFormat="false" customHeight="true" hidden="true" ht="13.5" outlineLevel="0" r="2953">
      <c r="A2953" s="746" t="n">
        <v>83368</v>
      </c>
      <c r="B2953" s="745" t="s">
        <v>4253</v>
      </c>
      <c r="C2953" s="745" t="s">
        <v>30</v>
      </c>
      <c r="D2953" s="747" t="n">
        <v>874.07</v>
      </c>
    </row>
    <row collapsed="false" customFormat="false" customHeight="true" hidden="true" ht="13.5" outlineLevel="0" r="2954">
      <c r="A2954" s="746" t="n">
        <v>83369</v>
      </c>
      <c r="B2954" s="745" t="s">
        <v>4254</v>
      </c>
      <c r="C2954" s="745" t="s">
        <v>30</v>
      </c>
      <c r="D2954" s="747" t="n">
        <v>221.78</v>
      </c>
    </row>
    <row collapsed="false" customFormat="false" customHeight="true" hidden="true" ht="13.5" outlineLevel="0" r="2955">
      <c r="A2955" s="746" t="n">
        <v>83370</v>
      </c>
      <c r="B2955" s="745" t="s">
        <v>4255</v>
      </c>
      <c r="C2955" s="745" t="s">
        <v>30</v>
      </c>
      <c r="D2955" s="747" t="n">
        <v>151.52</v>
      </c>
    </row>
    <row collapsed="false" customFormat="false" customHeight="true" hidden="true" ht="13.5" outlineLevel="0" r="2956">
      <c r="A2956" s="746" t="n">
        <v>83371</v>
      </c>
      <c r="B2956" s="745" t="s">
        <v>4256</v>
      </c>
      <c r="C2956" s="745" t="s">
        <v>30</v>
      </c>
      <c r="D2956" s="747" t="n">
        <v>98.61</v>
      </c>
    </row>
    <row collapsed="false" customFormat="false" customHeight="true" hidden="true" ht="13.5" outlineLevel="0" r="2957">
      <c r="A2957" s="746" t="n">
        <v>83639</v>
      </c>
      <c r="B2957" s="745" t="s">
        <v>4257</v>
      </c>
      <c r="C2957" s="745" t="s">
        <v>236</v>
      </c>
      <c r="D2957" s="747" t="n">
        <v>49.26</v>
      </c>
    </row>
    <row collapsed="false" customFormat="false" customHeight="true" hidden="true" ht="13.5" outlineLevel="0" r="2958">
      <c r="A2958" s="746" t="n">
        <v>84676</v>
      </c>
      <c r="B2958" s="745" t="s">
        <v>4258</v>
      </c>
      <c r="C2958" s="745" t="s">
        <v>30</v>
      </c>
      <c r="D2958" s="747" t="n">
        <v>291.74</v>
      </c>
    </row>
    <row collapsed="false" customFormat="false" customHeight="true" hidden="true" ht="13.5" outlineLevel="0" r="2959">
      <c r="A2959" s="746" t="n">
        <v>84796</v>
      </c>
      <c r="B2959" s="745" t="s">
        <v>4259</v>
      </c>
      <c r="C2959" s="745" t="s">
        <v>30</v>
      </c>
      <c r="D2959" s="747" t="n">
        <v>483.03</v>
      </c>
    </row>
    <row collapsed="false" customFormat="false" customHeight="true" hidden="true" ht="13.5" outlineLevel="0" r="2960">
      <c r="A2960" s="746" t="n">
        <v>84798</v>
      </c>
      <c r="B2960" s="745" t="s">
        <v>4260</v>
      </c>
      <c r="C2960" s="745" t="s">
        <v>30</v>
      </c>
      <c r="D2960" s="747" t="n">
        <v>227.01</v>
      </c>
    </row>
    <row collapsed="false" customFormat="false" customHeight="true" hidden="true" ht="13.5" outlineLevel="0" r="2961">
      <c r="A2961" s="746" t="n">
        <v>98261</v>
      </c>
      <c r="B2961" s="745" t="s">
        <v>4261</v>
      </c>
      <c r="C2961" s="745" t="s">
        <v>236</v>
      </c>
      <c r="D2961" s="747" t="n">
        <v>3.1</v>
      </c>
    </row>
    <row collapsed="false" customFormat="false" customHeight="true" hidden="true" ht="13.5" outlineLevel="0" r="2962">
      <c r="A2962" s="746" t="n">
        <v>98262</v>
      </c>
      <c r="B2962" s="745" t="s">
        <v>4262</v>
      </c>
      <c r="C2962" s="745" t="s">
        <v>236</v>
      </c>
      <c r="D2962" s="747" t="n">
        <v>3.56</v>
      </c>
    </row>
    <row collapsed="false" customFormat="false" customHeight="true" hidden="true" ht="13.5" outlineLevel="0" r="2963">
      <c r="A2963" s="746" t="n">
        <v>98263</v>
      </c>
      <c r="B2963" s="745" t="s">
        <v>4263</v>
      </c>
      <c r="C2963" s="745" t="s">
        <v>236</v>
      </c>
      <c r="D2963" s="747" t="n">
        <v>4.1</v>
      </c>
    </row>
    <row collapsed="false" customFormat="false" customHeight="true" hidden="true" ht="13.5" outlineLevel="0" r="2964">
      <c r="A2964" s="746" t="n">
        <v>98264</v>
      </c>
      <c r="B2964" s="745" t="s">
        <v>4264</v>
      </c>
      <c r="C2964" s="745" t="s">
        <v>236</v>
      </c>
      <c r="D2964" s="747" t="n">
        <v>4.54</v>
      </c>
    </row>
    <row collapsed="false" customFormat="false" customHeight="true" hidden="true" ht="13.5" outlineLevel="0" r="2965">
      <c r="A2965" s="746" t="n">
        <v>98265</v>
      </c>
      <c r="B2965" s="745" t="s">
        <v>4265</v>
      </c>
      <c r="C2965" s="745" t="s">
        <v>236</v>
      </c>
      <c r="D2965" s="747" t="n">
        <v>5.16</v>
      </c>
    </row>
    <row collapsed="false" customFormat="false" customHeight="true" hidden="true" ht="13.5" outlineLevel="0" r="2966">
      <c r="A2966" s="746" t="n">
        <v>98266</v>
      </c>
      <c r="B2966" s="745" t="s">
        <v>4266</v>
      </c>
      <c r="C2966" s="745" t="s">
        <v>236</v>
      </c>
      <c r="D2966" s="747" t="n">
        <v>5.51</v>
      </c>
    </row>
    <row collapsed="false" customFormat="false" customHeight="true" hidden="true" ht="13.5" outlineLevel="0" r="2967">
      <c r="A2967" s="746" t="n">
        <v>98267</v>
      </c>
      <c r="B2967" s="745" t="s">
        <v>4267</v>
      </c>
      <c r="C2967" s="745" t="s">
        <v>236</v>
      </c>
      <c r="D2967" s="747" t="n">
        <v>8.76</v>
      </c>
    </row>
    <row collapsed="false" customFormat="false" customHeight="true" hidden="true" ht="13.5" outlineLevel="0" r="2968">
      <c r="A2968" s="746" t="n">
        <v>98268</v>
      </c>
      <c r="B2968" s="745" t="s">
        <v>4268</v>
      </c>
      <c r="C2968" s="745" t="s">
        <v>236</v>
      </c>
      <c r="D2968" s="747" t="n">
        <v>13.82</v>
      </c>
    </row>
    <row collapsed="false" customFormat="false" customHeight="true" hidden="true" ht="13.5" outlineLevel="0" r="2969">
      <c r="A2969" s="746" t="n">
        <v>98269</v>
      </c>
      <c r="B2969" s="745" t="s">
        <v>4269</v>
      </c>
      <c r="C2969" s="745" t="s">
        <v>236</v>
      </c>
      <c r="D2969" s="747" t="n">
        <v>17.61</v>
      </c>
    </row>
    <row collapsed="false" customFormat="false" customHeight="true" hidden="true" ht="13.5" outlineLevel="0" r="2970">
      <c r="A2970" s="746" t="n">
        <v>98270</v>
      </c>
      <c r="B2970" s="745" t="s">
        <v>4270</v>
      </c>
      <c r="C2970" s="745" t="s">
        <v>236</v>
      </c>
      <c r="D2970" s="747" t="n">
        <v>28</v>
      </c>
    </row>
    <row collapsed="false" customFormat="false" customHeight="true" hidden="true" ht="13.5" outlineLevel="0" r="2971">
      <c r="A2971" s="746" t="n">
        <v>98271</v>
      </c>
      <c r="B2971" s="745" t="s">
        <v>4271</v>
      </c>
      <c r="C2971" s="745" t="s">
        <v>236</v>
      </c>
      <c r="D2971" s="747" t="n">
        <v>42.8</v>
      </c>
    </row>
    <row collapsed="false" customFormat="false" customHeight="true" hidden="true" ht="13.5" outlineLevel="0" r="2972">
      <c r="A2972" s="746" t="n">
        <v>98272</v>
      </c>
      <c r="B2972" s="745" t="s">
        <v>4272</v>
      </c>
      <c r="C2972" s="745" t="s">
        <v>236</v>
      </c>
      <c r="D2972" s="747" t="n">
        <v>98.85</v>
      </c>
    </row>
    <row collapsed="false" customFormat="false" customHeight="true" hidden="true" ht="13.5" outlineLevel="0" r="2973">
      <c r="A2973" s="746" t="n">
        <v>98273</v>
      </c>
      <c r="B2973" s="745" t="s">
        <v>4273</v>
      </c>
      <c r="C2973" s="745" t="s">
        <v>236</v>
      </c>
      <c r="D2973" s="747" t="n">
        <v>1.93</v>
      </c>
    </row>
    <row collapsed="false" customFormat="false" customHeight="true" hidden="true" ht="13.5" outlineLevel="0" r="2974">
      <c r="A2974" s="746" t="n">
        <v>98274</v>
      </c>
      <c r="B2974" s="745" t="s">
        <v>4274</v>
      </c>
      <c r="C2974" s="745" t="s">
        <v>236</v>
      </c>
      <c r="D2974" s="747" t="n">
        <v>2.56</v>
      </c>
    </row>
    <row collapsed="false" customFormat="false" customHeight="true" hidden="true" ht="13.5" outlineLevel="0" r="2975">
      <c r="A2975" s="746" t="n">
        <v>98275</v>
      </c>
      <c r="B2975" s="745" t="s">
        <v>4275</v>
      </c>
      <c r="C2975" s="745" t="s">
        <v>236</v>
      </c>
      <c r="D2975" s="747" t="n">
        <v>2.9</v>
      </c>
    </row>
    <row collapsed="false" customFormat="false" customHeight="true" hidden="true" ht="13.5" outlineLevel="0" r="2976">
      <c r="A2976" s="746" t="n">
        <v>98276</v>
      </c>
      <c r="B2976" s="745" t="s">
        <v>4276</v>
      </c>
      <c r="C2976" s="745" t="s">
        <v>236</v>
      </c>
      <c r="D2976" s="747" t="n">
        <v>6.16</v>
      </c>
    </row>
    <row collapsed="false" customFormat="false" customHeight="true" hidden="true" ht="13.5" outlineLevel="0" r="2977">
      <c r="A2977" s="746" t="n">
        <v>98277</v>
      </c>
      <c r="B2977" s="745" t="s">
        <v>4277</v>
      </c>
      <c r="C2977" s="745" t="s">
        <v>236</v>
      </c>
      <c r="D2977" s="747" t="n">
        <v>11.21</v>
      </c>
    </row>
    <row collapsed="false" customFormat="false" customHeight="true" hidden="true" ht="13.5" outlineLevel="0" r="2978">
      <c r="A2978" s="746" t="n">
        <v>98278</v>
      </c>
      <c r="B2978" s="745" t="s">
        <v>4278</v>
      </c>
      <c r="C2978" s="745" t="s">
        <v>236</v>
      </c>
      <c r="D2978" s="747" t="n">
        <v>15.02</v>
      </c>
    </row>
    <row collapsed="false" customFormat="false" customHeight="true" hidden="true" ht="13.5" outlineLevel="0" r="2979">
      <c r="A2979" s="746" t="n">
        <v>98279</v>
      </c>
      <c r="B2979" s="745" t="s">
        <v>4279</v>
      </c>
      <c r="C2979" s="745" t="s">
        <v>236</v>
      </c>
      <c r="D2979" s="747" t="n">
        <v>25.39</v>
      </c>
    </row>
    <row collapsed="false" customFormat="false" customHeight="true" hidden="true" ht="13.5" outlineLevel="0" r="2980">
      <c r="A2980" s="746" t="n">
        <v>98280</v>
      </c>
      <c r="B2980" s="745" t="s">
        <v>4280</v>
      </c>
      <c r="C2980" s="745" t="s">
        <v>236</v>
      </c>
      <c r="D2980" s="747" t="n">
        <v>6.46</v>
      </c>
    </row>
    <row collapsed="false" customFormat="false" customHeight="true" hidden="true" ht="13.5" outlineLevel="0" r="2981">
      <c r="A2981" s="746" t="n">
        <v>98281</v>
      </c>
      <c r="B2981" s="745" t="s">
        <v>4281</v>
      </c>
      <c r="C2981" s="745" t="s">
        <v>236</v>
      </c>
      <c r="D2981" s="747" t="n">
        <v>6.91</v>
      </c>
    </row>
    <row collapsed="false" customFormat="false" customHeight="true" hidden="true" ht="13.5" outlineLevel="0" r="2982">
      <c r="A2982" s="746" t="n">
        <v>98282</v>
      </c>
      <c r="B2982" s="745" t="s">
        <v>4282</v>
      </c>
      <c r="C2982" s="745" t="s">
        <v>236</v>
      </c>
      <c r="D2982" s="747" t="n">
        <v>7.46</v>
      </c>
    </row>
    <row collapsed="false" customFormat="false" customHeight="true" hidden="true" ht="13.5" outlineLevel="0" r="2983">
      <c r="A2983" s="746" t="n">
        <v>98283</v>
      </c>
      <c r="B2983" s="745" t="s">
        <v>4283</v>
      </c>
      <c r="C2983" s="745" t="s">
        <v>236</v>
      </c>
      <c r="D2983" s="747" t="n">
        <v>7.9</v>
      </c>
    </row>
    <row collapsed="false" customFormat="false" customHeight="true" hidden="true" ht="13.5" outlineLevel="0" r="2984">
      <c r="A2984" s="746" t="n">
        <v>98284</v>
      </c>
      <c r="B2984" s="745" t="s">
        <v>4284</v>
      </c>
      <c r="C2984" s="745" t="s">
        <v>236</v>
      </c>
      <c r="D2984" s="747" t="n">
        <v>8.51</v>
      </c>
    </row>
    <row collapsed="false" customFormat="false" customHeight="true" hidden="true" ht="13.5" outlineLevel="0" r="2985">
      <c r="A2985" s="746" t="n">
        <v>98285</v>
      </c>
      <c r="B2985" s="745" t="s">
        <v>4285</v>
      </c>
      <c r="C2985" s="745" t="s">
        <v>236</v>
      </c>
      <c r="D2985" s="747" t="n">
        <v>8.86</v>
      </c>
    </row>
    <row collapsed="false" customFormat="false" customHeight="true" hidden="true" ht="13.5" outlineLevel="0" r="2986">
      <c r="A2986" s="746" t="n">
        <v>98286</v>
      </c>
      <c r="B2986" s="745" t="s">
        <v>4286</v>
      </c>
      <c r="C2986" s="745" t="s">
        <v>236</v>
      </c>
      <c r="D2986" s="747" t="n">
        <v>12.12</v>
      </c>
    </row>
    <row collapsed="false" customFormat="false" customHeight="true" hidden="true" ht="13.5" outlineLevel="0" r="2987">
      <c r="A2987" s="746" t="n">
        <v>98287</v>
      </c>
      <c r="B2987" s="745" t="s">
        <v>4287</v>
      </c>
      <c r="C2987" s="745" t="s">
        <v>236</v>
      </c>
      <c r="D2987" s="747" t="n">
        <v>1.09</v>
      </c>
    </row>
    <row collapsed="false" customFormat="false" customHeight="true" hidden="true" ht="13.5" outlineLevel="0" r="2988">
      <c r="A2988" s="746" t="n">
        <v>98288</v>
      </c>
      <c r="B2988" s="745" t="s">
        <v>4288</v>
      </c>
      <c r="C2988" s="745" t="s">
        <v>236</v>
      </c>
      <c r="D2988" s="747" t="n">
        <v>1.54</v>
      </c>
    </row>
    <row collapsed="false" customFormat="false" customHeight="true" hidden="true" ht="13.5" outlineLevel="0" r="2989">
      <c r="A2989" s="746" t="n">
        <v>98289</v>
      </c>
      <c r="B2989" s="745" t="s">
        <v>4289</v>
      </c>
      <c r="C2989" s="745" t="s">
        <v>236</v>
      </c>
      <c r="D2989" s="747" t="n">
        <v>2.09</v>
      </c>
    </row>
    <row collapsed="false" customFormat="false" customHeight="true" hidden="true" ht="13.5" outlineLevel="0" r="2990">
      <c r="A2990" s="746" t="n">
        <v>98290</v>
      </c>
      <c r="B2990" s="745" t="s">
        <v>4290</v>
      </c>
      <c r="C2990" s="745" t="s">
        <v>236</v>
      </c>
      <c r="D2990" s="747" t="n">
        <v>2.53</v>
      </c>
    </row>
    <row collapsed="false" customFormat="false" customHeight="true" hidden="true" ht="13.5" outlineLevel="0" r="2991">
      <c r="A2991" s="746" t="n">
        <v>98291</v>
      </c>
      <c r="B2991" s="745" t="s">
        <v>4291</v>
      </c>
      <c r="C2991" s="745" t="s">
        <v>236</v>
      </c>
      <c r="D2991" s="747" t="n">
        <v>3.15</v>
      </c>
    </row>
    <row collapsed="false" customFormat="false" customHeight="true" hidden="true" ht="13.5" outlineLevel="0" r="2992">
      <c r="A2992" s="746" t="n">
        <v>98292</v>
      </c>
      <c r="B2992" s="745" t="s">
        <v>4292</v>
      </c>
      <c r="C2992" s="745" t="s">
        <v>236</v>
      </c>
      <c r="D2992" s="747" t="n">
        <v>3.49</v>
      </c>
    </row>
    <row collapsed="false" customFormat="false" customHeight="true" hidden="true" ht="13.5" outlineLevel="0" r="2993">
      <c r="A2993" s="746" t="n">
        <v>98293</v>
      </c>
      <c r="B2993" s="745" t="s">
        <v>4293</v>
      </c>
      <c r="C2993" s="745" t="s">
        <v>236</v>
      </c>
      <c r="D2993" s="747" t="n">
        <v>6.76</v>
      </c>
    </row>
    <row collapsed="false" customFormat="false" customHeight="true" hidden="true" ht="13.5" outlineLevel="0" r="2994">
      <c r="A2994" s="746" t="n">
        <v>98400</v>
      </c>
      <c r="B2994" s="745" t="s">
        <v>4294</v>
      </c>
      <c r="C2994" s="745" t="s">
        <v>236</v>
      </c>
      <c r="D2994" s="747" t="n">
        <v>10.2</v>
      </c>
    </row>
    <row collapsed="false" customFormat="false" customHeight="true" hidden="true" ht="13.5" outlineLevel="0" r="2995">
      <c r="A2995" s="746" t="n">
        <v>98401</v>
      </c>
      <c r="B2995" s="745" t="s">
        <v>4295</v>
      </c>
      <c r="C2995" s="745" t="s">
        <v>236</v>
      </c>
      <c r="D2995" s="747" t="n">
        <v>15.36</v>
      </c>
    </row>
    <row collapsed="false" customFormat="false" customHeight="true" hidden="true" ht="13.5" outlineLevel="0" r="2996">
      <c r="A2996" s="746" t="n">
        <v>98402</v>
      </c>
      <c r="B2996" s="745" t="s">
        <v>4296</v>
      </c>
      <c r="C2996" s="745" t="s">
        <v>236</v>
      </c>
      <c r="D2996" s="747" t="n">
        <v>19.67</v>
      </c>
    </row>
    <row collapsed="false" customFormat="false" customHeight="true" hidden="true" ht="13.5" outlineLevel="0" r="2997">
      <c r="A2997" s="746" t="n">
        <v>98397</v>
      </c>
      <c r="B2997" s="745" t="s">
        <v>4297</v>
      </c>
      <c r="C2997" s="745" t="s">
        <v>52</v>
      </c>
      <c r="D2997" s="747" t="n">
        <v>10.05</v>
      </c>
    </row>
    <row collapsed="false" customFormat="false" customHeight="true" hidden="true" ht="13.5" outlineLevel="0" r="2998">
      <c r="A2998" s="745" t="s">
        <v>4298</v>
      </c>
      <c r="B2998" s="745" t="s">
        <v>4299</v>
      </c>
      <c r="C2998" s="745" t="s">
        <v>30</v>
      </c>
      <c r="D2998" s="748" t="n">
        <v>6322.85</v>
      </c>
    </row>
    <row collapsed="false" customFormat="false" customHeight="true" hidden="true" ht="13.5" outlineLevel="0" r="2999">
      <c r="A2999" s="746" t="n">
        <v>85120</v>
      </c>
      <c r="B2999" s="745" t="s">
        <v>4300</v>
      </c>
      <c r="C2999" s="745" t="s">
        <v>30</v>
      </c>
      <c r="D2999" s="747" t="n">
        <v>128.29</v>
      </c>
    </row>
    <row collapsed="false" customFormat="false" customHeight="true" hidden="true" ht="13.5" outlineLevel="0" r="3000">
      <c r="A3000" s="746" t="n">
        <v>83486</v>
      </c>
      <c r="B3000" s="745" t="s">
        <v>4301</v>
      </c>
      <c r="C3000" s="745" t="s">
        <v>30</v>
      </c>
      <c r="D3000" s="748" t="n">
        <v>1168.7</v>
      </c>
    </row>
    <row collapsed="false" customFormat="false" customHeight="true" hidden="true" ht="13.5" outlineLevel="0" r="3001">
      <c r="A3001" s="746" t="n">
        <v>83643</v>
      </c>
      <c r="B3001" s="745" t="s">
        <v>4302</v>
      </c>
      <c r="C3001" s="745" t="s">
        <v>30</v>
      </c>
      <c r="D3001" s="748" t="n">
        <v>2731.08</v>
      </c>
    </row>
    <row collapsed="false" customFormat="false" customHeight="true" hidden="true" ht="13.5" outlineLevel="0" r="3002">
      <c r="A3002" s="746" t="n">
        <v>83644</v>
      </c>
      <c r="B3002" s="745" t="s">
        <v>4303</v>
      </c>
      <c r="C3002" s="745" t="s">
        <v>30</v>
      </c>
      <c r="D3002" s="748" t="n">
        <v>4671.34</v>
      </c>
    </row>
    <row collapsed="false" customFormat="false" customHeight="true" hidden="true" ht="13.5" outlineLevel="0" r="3003">
      <c r="A3003" s="746" t="n">
        <v>83645</v>
      </c>
      <c r="B3003" s="745" t="s">
        <v>4304</v>
      </c>
      <c r="C3003" s="745" t="s">
        <v>30</v>
      </c>
      <c r="D3003" s="748" t="n">
        <v>1551.89</v>
      </c>
    </row>
    <row collapsed="false" customFormat="false" customHeight="true" hidden="true" ht="13.5" outlineLevel="0" r="3004">
      <c r="A3004" s="746" t="n">
        <v>83646</v>
      </c>
      <c r="B3004" s="745" t="s">
        <v>4305</v>
      </c>
      <c r="C3004" s="745" t="s">
        <v>30</v>
      </c>
      <c r="D3004" s="748" t="n">
        <v>1785.6</v>
      </c>
    </row>
    <row collapsed="false" customFormat="false" customHeight="true" hidden="true" ht="13.5" outlineLevel="0" r="3005">
      <c r="A3005" s="746" t="n">
        <v>83647</v>
      </c>
      <c r="B3005" s="745" t="s">
        <v>4306</v>
      </c>
      <c r="C3005" s="745" t="s">
        <v>30</v>
      </c>
      <c r="D3005" s="748" t="n">
        <v>1202.13</v>
      </c>
    </row>
    <row collapsed="false" customFormat="false" customHeight="true" hidden="true" ht="13.5" outlineLevel="0" r="3006">
      <c r="A3006" s="746" t="n">
        <v>83648</v>
      </c>
      <c r="B3006" s="745" t="s">
        <v>4307</v>
      </c>
      <c r="C3006" s="745" t="s">
        <v>30</v>
      </c>
      <c r="D3006" s="747" t="n">
        <v>806.99</v>
      </c>
    </row>
    <row collapsed="false" customFormat="false" customHeight="true" hidden="true" ht="13.5" outlineLevel="0" r="3007">
      <c r="A3007" s="746" t="n">
        <v>83649</v>
      </c>
      <c r="B3007" s="745" t="s">
        <v>4308</v>
      </c>
      <c r="C3007" s="745" t="s">
        <v>30</v>
      </c>
      <c r="D3007" s="748" t="n">
        <v>4709.07</v>
      </c>
    </row>
    <row collapsed="false" customFormat="false" customHeight="true" hidden="true" ht="13.5" outlineLevel="0" r="3008">
      <c r="A3008" s="746" t="n">
        <v>83650</v>
      </c>
      <c r="B3008" s="745" t="s">
        <v>4309</v>
      </c>
      <c r="C3008" s="745" t="s">
        <v>30</v>
      </c>
      <c r="D3008" s="748" t="n">
        <v>4009.55</v>
      </c>
    </row>
    <row collapsed="false" customFormat="false" customHeight="true" hidden="true" ht="13.5" outlineLevel="0" r="3009">
      <c r="A3009" s="746" t="n">
        <v>98294</v>
      </c>
      <c r="B3009" s="745" t="s">
        <v>4310</v>
      </c>
      <c r="C3009" s="745" t="s">
        <v>236</v>
      </c>
      <c r="D3009" s="747" t="n">
        <v>2.27</v>
      </c>
    </row>
    <row collapsed="false" customFormat="false" customHeight="true" hidden="true" ht="13.5" outlineLevel="0" r="3010">
      <c r="A3010" s="746" t="n">
        <v>98295</v>
      </c>
      <c r="B3010" s="745" t="s">
        <v>4311</v>
      </c>
      <c r="C3010" s="745" t="s">
        <v>236</v>
      </c>
      <c r="D3010" s="747" t="n">
        <v>1.66</v>
      </c>
    </row>
    <row collapsed="false" customFormat="false" customHeight="true" hidden="true" ht="13.5" outlineLevel="0" r="3011">
      <c r="A3011" s="746" t="n">
        <v>98296</v>
      </c>
      <c r="B3011" s="745" t="s">
        <v>4312</v>
      </c>
      <c r="C3011" s="745" t="s">
        <v>236</v>
      </c>
      <c r="D3011" s="747" t="n">
        <v>3.5</v>
      </c>
    </row>
    <row collapsed="false" customFormat="false" customHeight="true" hidden="true" ht="13.5" outlineLevel="0" r="3012">
      <c r="A3012" s="746" t="n">
        <v>98297</v>
      </c>
      <c r="B3012" s="745" t="s">
        <v>4313</v>
      </c>
      <c r="C3012" s="745" t="s">
        <v>236</v>
      </c>
      <c r="D3012" s="747" t="n">
        <v>2.52</v>
      </c>
    </row>
    <row collapsed="false" customFormat="false" customHeight="true" hidden="true" ht="13.5" outlineLevel="0" r="3013">
      <c r="A3013" s="746" t="n">
        <v>98301</v>
      </c>
      <c r="B3013" s="745" t="s">
        <v>4314</v>
      </c>
      <c r="C3013" s="745" t="s">
        <v>30</v>
      </c>
      <c r="D3013" s="747" t="n">
        <v>507.05</v>
      </c>
    </row>
    <row collapsed="false" customFormat="false" customHeight="true" hidden="true" ht="13.5" outlineLevel="0" r="3014">
      <c r="A3014" s="746" t="n">
        <v>98302</v>
      </c>
      <c r="B3014" s="745" t="s">
        <v>4315</v>
      </c>
      <c r="C3014" s="745" t="s">
        <v>30</v>
      </c>
      <c r="D3014" s="747" t="n">
        <v>684.43</v>
      </c>
    </row>
    <row collapsed="false" customFormat="false" customHeight="true" hidden="true" ht="13.5" outlineLevel="0" r="3015">
      <c r="A3015" s="746" t="n">
        <v>98304</v>
      </c>
      <c r="B3015" s="745" t="s">
        <v>4316</v>
      </c>
      <c r="C3015" s="745" t="s">
        <v>30</v>
      </c>
      <c r="D3015" s="748" t="n">
        <v>1094.41</v>
      </c>
    </row>
    <row collapsed="false" customFormat="false" customHeight="true" hidden="true" ht="13.5" outlineLevel="0" r="3016">
      <c r="A3016" s="746" t="n">
        <v>98307</v>
      </c>
      <c r="B3016" s="745" t="s">
        <v>4317</v>
      </c>
      <c r="C3016" s="745" t="s">
        <v>30</v>
      </c>
      <c r="D3016" s="747" t="n">
        <v>37.96</v>
      </c>
    </row>
    <row collapsed="false" customFormat="false" customHeight="true" hidden="true" ht="13.5" outlineLevel="0" r="3017">
      <c r="A3017" s="746" t="n">
        <v>98308</v>
      </c>
      <c r="B3017" s="745" t="s">
        <v>4318</v>
      </c>
      <c r="C3017" s="745" t="s">
        <v>30</v>
      </c>
      <c r="D3017" s="747" t="n">
        <v>25.37</v>
      </c>
    </row>
    <row collapsed="false" customFormat="false" customHeight="true" hidden="true" ht="13.5" outlineLevel="0" r="3018">
      <c r="A3018" s="746" t="n">
        <v>98593</v>
      </c>
      <c r="B3018" s="745" t="s">
        <v>4319</v>
      </c>
      <c r="C3018" s="745" t="s">
        <v>30</v>
      </c>
      <c r="D3018" s="747" t="n">
        <v>882.55</v>
      </c>
    </row>
    <row collapsed="false" customFormat="false" customHeight="true" hidden="true" ht="13.5" outlineLevel="0" r="3019">
      <c r="A3019" s="746" t="n">
        <v>89355</v>
      </c>
      <c r="B3019" s="745" t="s">
        <v>4320</v>
      </c>
      <c r="C3019" s="745" t="s">
        <v>236</v>
      </c>
      <c r="D3019" s="747" t="n">
        <v>15.73</v>
      </c>
    </row>
    <row collapsed="false" customFormat="false" customHeight="true" hidden="true" ht="13.5" outlineLevel="0" r="3020">
      <c r="A3020" s="746" t="n">
        <v>89356</v>
      </c>
      <c r="B3020" s="745" t="s">
        <v>4321</v>
      </c>
      <c r="C3020" s="745" t="s">
        <v>236</v>
      </c>
      <c r="D3020" s="747" t="n">
        <v>18.44</v>
      </c>
    </row>
    <row collapsed="false" customFormat="false" customHeight="true" hidden="true" ht="13.5" outlineLevel="0" r="3021">
      <c r="A3021" s="746" t="n">
        <v>89357</v>
      </c>
      <c r="B3021" s="745" t="s">
        <v>4322</v>
      </c>
      <c r="C3021" s="745" t="s">
        <v>236</v>
      </c>
      <c r="D3021" s="747" t="n">
        <v>24.55</v>
      </c>
    </row>
    <row collapsed="false" customFormat="false" customHeight="true" hidden="true" ht="13.5" outlineLevel="0" r="3022">
      <c r="A3022" s="746" t="n">
        <v>89401</v>
      </c>
      <c r="B3022" s="745" t="s">
        <v>4323</v>
      </c>
      <c r="C3022" s="745" t="s">
        <v>236</v>
      </c>
      <c r="D3022" s="747" t="n">
        <v>6.08</v>
      </c>
    </row>
    <row collapsed="false" customFormat="false" customHeight="true" hidden="true" ht="13.5" outlineLevel="0" r="3023">
      <c r="A3023" s="746" t="n">
        <v>89402</v>
      </c>
      <c r="B3023" s="745" t="s">
        <v>4324</v>
      </c>
      <c r="C3023" s="745" t="s">
        <v>236</v>
      </c>
      <c r="D3023" s="747" t="n">
        <v>7.32</v>
      </c>
    </row>
    <row collapsed="false" customFormat="false" customHeight="true" hidden="true" ht="13.5" outlineLevel="0" r="3024">
      <c r="A3024" s="746" t="n">
        <v>89403</v>
      </c>
      <c r="B3024" s="745" t="s">
        <v>4325</v>
      </c>
      <c r="C3024" s="745" t="s">
        <v>236</v>
      </c>
      <c r="D3024" s="747" t="n">
        <v>11.26</v>
      </c>
    </row>
    <row collapsed="false" customFormat="false" customHeight="true" hidden="true" ht="13.5" outlineLevel="0" r="3025">
      <c r="A3025" s="746" t="n">
        <v>89446</v>
      </c>
      <c r="B3025" s="745" t="s">
        <v>4326</v>
      </c>
      <c r="C3025" s="745" t="s">
        <v>236</v>
      </c>
      <c r="D3025" s="747" t="n">
        <v>3.1</v>
      </c>
    </row>
    <row collapsed="false" customFormat="false" customHeight="true" hidden="true" ht="13.5" outlineLevel="0" r="3026">
      <c r="A3026" s="746" t="n">
        <v>89447</v>
      </c>
      <c r="B3026" s="745" t="s">
        <v>4327</v>
      </c>
      <c r="C3026" s="745" t="s">
        <v>236</v>
      </c>
      <c r="D3026" s="747" t="n">
        <v>6.29</v>
      </c>
    </row>
    <row collapsed="false" customFormat="false" customHeight="true" hidden="true" ht="13.5" outlineLevel="0" r="3027">
      <c r="A3027" s="746" t="n">
        <v>89448</v>
      </c>
      <c r="B3027" s="745" t="s">
        <v>4328</v>
      </c>
      <c r="C3027" s="745" t="s">
        <v>236</v>
      </c>
      <c r="D3027" s="747" t="n">
        <v>8.96</v>
      </c>
    </row>
    <row collapsed="false" customFormat="false" customHeight="true" hidden="true" ht="13.5" outlineLevel="0" r="3028">
      <c r="A3028" s="746" t="n">
        <v>89449</v>
      </c>
      <c r="B3028" s="745" t="s">
        <v>4329</v>
      </c>
      <c r="C3028" s="745" t="s">
        <v>236</v>
      </c>
      <c r="D3028" s="747" t="n">
        <v>10.33</v>
      </c>
    </row>
    <row collapsed="false" customFormat="false" customHeight="true" hidden="true" ht="13.5" outlineLevel="0" r="3029">
      <c r="A3029" s="746" t="n">
        <v>89450</v>
      </c>
      <c r="B3029" s="745" t="s">
        <v>4330</v>
      </c>
      <c r="C3029" s="745" t="s">
        <v>236</v>
      </c>
      <c r="D3029" s="747" t="n">
        <v>16.81</v>
      </c>
    </row>
    <row collapsed="false" customFormat="false" customHeight="true" hidden="true" ht="13.5" outlineLevel="0" r="3030">
      <c r="A3030" s="746" t="n">
        <v>89451</v>
      </c>
      <c r="B3030" s="745" t="s">
        <v>4331</v>
      </c>
      <c r="C3030" s="745" t="s">
        <v>236</v>
      </c>
      <c r="D3030" s="747" t="n">
        <v>27.51</v>
      </c>
    </row>
    <row collapsed="false" customFormat="false" customHeight="true" hidden="true" ht="13.5" outlineLevel="0" r="3031">
      <c r="A3031" s="746" t="n">
        <v>89452</v>
      </c>
      <c r="B3031" s="745" t="s">
        <v>4332</v>
      </c>
      <c r="C3031" s="745" t="s">
        <v>236</v>
      </c>
      <c r="D3031" s="747" t="n">
        <v>34.15</v>
      </c>
    </row>
    <row collapsed="false" customFormat="false" customHeight="true" hidden="true" ht="13.5" outlineLevel="0" r="3032">
      <c r="A3032" s="746" t="n">
        <v>89508</v>
      </c>
      <c r="B3032" s="745" t="s">
        <v>4333</v>
      </c>
      <c r="C3032" s="745" t="s">
        <v>236</v>
      </c>
      <c r="D3032" s="747" t="n">
        <v>15.57</v>
      </c>
    </row>
    <row collapsed="false" customFormat="false" customHeight="true" hidden="true" ht="13.5" outlineLevel="0" r="3033">
      <c r="A3033" s="746" t="n">
        <v>89509</v>
      </c>
      <c r="B3033" s="745" t="s">
        <v>4334</v>
      </c>
      <c r="C3033" s="745" t="s">
        <v>236</v>
      </c>
      <c r="D3033" s="747" t="n">
        <v>20.85</v>
      </c>
    </row>
    <row collapsed="false" customFormat="false" customHeight="true" hidden="true" ht="13.5" outlineLevel="0" r="3034">
      <c r="A3034" s="746" t="n">
        <v>89511</v>
      </c>
      <c r="B3034" s="745" t="s">
        <v>4335</v>
      </c>
      <c r="C3034" s="745" t="s">
        <v>236</v>
      </c>
      <c r="D3034" s="747" t="n">
        <v>30.88</v>
      </c>
    </row>
    <row collapsed="false" customFormat="false" customHeight="true" hidden="true" ht="13.5" outlineLevel="0" r="3035">
      <c r="A3035" s="746" t="n">
        <v>89512</v>
      </c>
      <c r="B3035" s="745" t="s">
        <v>4336</v>
      </c>
      <c r="C3035" s="745" t="s">
        <v>236</v>
      </c>
      <c r="D3035" s="747" t="n">
        <v>48</v>
      </c>
    </row>
    <row collapsed="false" customFormat="false" customHeight="true" hidden="true" ht="13.5" outlineLevel="0" r="3036">
      <c r="A3036" s="746" t="n">
        <v>89576</v>
      </c>
      <c r="B3036" s="745" t="s">
        <v>4337</v>
      </c>
      <c r="C3036" s="745" t="s">
        <v>236</v>
      </c>
      <c r="D3036" s="747" t="n">
        <v>17.15</v>
      </c>
    </row>
    <row collapsed="false" customFormat="false" customHeight="true" hidden="true" ht="13.5" outlineLevel="0" r="3037">
      <c r="A3037" s="746" t="n">
        <v>89578</v>
      </c>
      <c r="B3037" s="745" t="s">
        <v>4338</v>
      </c>
      <c r="C3037" s="745" t="s">
        <v>236</v>
      </c>
      <c r="D3037" s="747" t="n">
        <v>29.45</v>
      </c>
    </row>
    <row collapsed="false" customFormat="false" customHeight="true" hidden="true" ht="13.5" outlineLevel="0" r="3038">
      <c r="A3038" s="746" t="n">
        <v>89580</v>
      </c>
      <c r="B3038" s="745" t="s">
        <v>4339</v>
      </c>
      <c r="C3038" s="745" t="s">
        <v>236</v>
      </c>
      <c r="D3038" s="747" t="n">
        <v>57.6</v>
      </c>
    </row>
    <row collapsed="false" customFormat="false" customHeight="true" hidden="true" ht="13.5" outlineLevel="0" r="3039">
      <c r="A3039" s="746" t="n">
        <v>89633</v>
      </c>
      <c r="B3039" s="745" t="s">
        <v>4340</v>
      </c>
      <c r="C3039" s="745" t="s">
        <v>236</v>
      </c>
      <c r="D3039" s="747" t="n">
        <v>16.68</v>
      </c>
    </row>
    <row collapsed="false" customFormat="false" customHeight="true" hidden="true" ht="13.5" outlineLevel="0" r="3040">
      <c r="A3040" s="746" t="n">
        <v>89634</v>
      </c>
      <c r="B3040" s="745" t="s">
        <v>4341</v>
      </c>
      <c r="C3040" s="745" t="s">
        <v>236</v>
      </c>
      <c r="D3040" s="747" t="n">
        <v>23.76</v>
      </c>
    </row>
    <row collapsed="false" customFormat="false" customHeight="true" hidden="true" ht="13.5" outlineLevel="0" r="3041">
      <c r="A3041" s="746" t="n">
        <v>89635</v>
      </c>
      <c r="B3041" s="745" t="s">
        <v>4342</v>
      </c>
      <c r="C3041" s="745" t="s">
        <v>236</v>
      </c>
      <c r="D3041" s="747" t="n">
        <v>31.95</v>
      </c>
    </row>
    <row collapsed="false" customFormat="false" customHeight="true" hidden="true" ht="13.5" outlineLevel="0" r="3042">
      <c r="A3042" s="746" t="n">
        <v>89636</v>
      </c>
      <c r="B3042" s="745" t="s">
        <v>4343</v>
      </c>
      <c r="C3042" s="745" t="s">
        <v>236</v>
      </c>
      <c r="D3042" s="747" t="n">
        <v>38.51</v>
      </c>
    </row>
    <row collapsed="false" customFormat="false" customHeight="true" hidden="true" ht="13.5" outlineLevel="0" r="3043">
      <c r="A3043" s="746" t="n">
        <v>89711</v>
      </c>
      <c r="B3043" s="745" t="s">
        <v>4344</v>
      </c>
      <c r="C3043" s="745" t="s">
        <v>236</v>
      </c>
      <c r="D3043" s="747" t="n">
        <v>16.6</v>
      </c>
    </row>
    <row collapsed="false" customFormat="false" customHeight="true" hidden="true" ht="13.5" outlineLevel="0" r="3044">
      <c r="A3044" s="746" t="n">
        <v>89712</v>
      </c>
      <c r="B3044" s="745" t="s">
        <v>4345</v>
      </c>
      <c r="C3044" s="745" t="s">
        <v>236</v>
      </c>
      <c r="D3044" s="747" t="n">
        <v>23.64</v>
      </c>
    </row>
    <row collapsed="false" customFormat="false" customHeight="true" hidden="true" ht="13.5" outlineLevel="0" r="3045">
      <c r="A3045" s="746" t="n">
        <v>89713</v>
      </c>
      <c r="B3045" s="745" t="s">
        <v>4346</v>
      </c>
      <c r="C3045" s="745" t="s">
        <v>236</v>
      </c>
      <c r="D3045" s="747" t="n">
        <v>35.59</v>
      </c>
    </row>
    <row collapsed="false" customFormat="false" customHeight="true" hidden="true" ht="13.5" outlineLevel="0" r="3046">
      <c r="A3046" s="746" t="n">
        <v>89714</v>
      </c>
      <c r="B3046" s="745" t="s">
        <v>4347</v>
      </c>
      <c r="C3046" s="745" t="s">
        <v>236</v>
      </c>
      <c r="D3046" s="747" t="n">
        <v>45.83</v>
      </c>
    </row>
    <row collapsed="false" customFormat="false" customHeight="true" hidden="true" ht="13.5" outlineLevel="0" r="3047">
      <c r="A3047" s="746" t="n">
        <v>89716</v>
      </c>
      <c r="B3047" s="745" t="s">
        <v>4348</v>
      </c>
      <c r="C3047" s="745" t="s">
        <v>236</v>
      </c>
      <c r="D3047" s="747" t="n">
        <v>13.63</v>
      </c>
    </row>
    <row collapsed="false" customFormat="false" customHeight="true" hidden="true" ht="13.5" outlineLevel="0" r="3048">
      <c r="A3048" s="746" t="n">
        <v>89717</v>
      </c>
      <c r="B3048" s="745" t="s">
        <v>4349</v>
      </c>
      <c r="C3048" s="745" t="s">
        <v>236</v>
      </c>
      <c r="D3048" s="747" t="n">
        <v>20.02</v>
      </c>
    </row>
    <row collapsed="false" customFormat="false" customHeight="true" hidden="true" ht="13.5" outlineLevel="0" r="3049">
      <c r="A3049" s="746" t="n">
        <v>89770</v>
      </c>
      <c r="B3049" s="745" t="s">
        <v>4350</v>
      </c>
      <c r="C3049" s="745" t="s">
        <v>236</v>
      </c>
      <c r="D3049" s="747" t="n">
        <v>19.2</v>
      </c>
    </row>
    <row collapsed="false" customFormat="false" customHeight="true" hidden="true" ht="13.5" outlineLevel="0" r="3050">
      <c r="A3050" s="746" t="n">
        <v>89771</v>
      </c>
      <c r="B3050" s="745" t="s">
        <v>4351</v>
      </c>
      <c r="C3050" s="745" t="s">
        <v>236</v>
      </c>
      <c r="D3050" s="747" t="n">
        <v>26.16</v>
      </c>
    </row>
    <row collapsed="false" customFormat="false" customHeight="true" hidden="true" ht="13.5" outlineLevel="0" r="3051">
      <c r="A3051" s="746" t="n">
        <v>89773</v>
      </c>
      <c r="B3051" s="745" t="s">
        <v>4352</v>
      </c>
      <c r="C3051" s="745" t="s">
        <v>236</v>
      </c>
      <c r="D3051" s="747" t="n">
        <v>60.52</v>
      </c>
    </row>
    <row collapsed="false" customFormat="false" customHeight="true" hidden="true" ht="13.5" outlineLevel="0" r="3052">
      <c r="A3052" s="746" t="n">
        <v>89775</v>
      </c>
      <c r="B3052" s="745" t="s">
        <v>4353</v>
      </c>
      <c r="C3052" s="745" t="s">
        <v>236</v>
      </c>
      <c r="D3052" s="747" t="n">
        <v>95.23</v>
      </c>
    </row>
    <row collapsed="false" customFormat="false" customHeight="true" hidden="true" ht="13.5" outlineLevel="0" r="3053">
      <c r="A3053" s="746" t="n">
        <v>89798</v>
      </c>
      <c r="B3053" s="745" t="s">
        <v>4354</v>
      </c>
      <c r="C3053" s="745" t="s">
        <v>236</v>
      </c>
      <c r="D3053" s="747" t="n">
        <v>8.54</v>
      </c>
    </row>
    <row collapsed="false" customFormat="false" customHeight="true" hidden="true" ht="13.5" outlineLevel="0" r="3054">
      <c r="A3054" s="746" t="n">
        <v>89799</v>
      </c>
      <c r="B3054" s="745" t="s">
        <v>4355</v>
      </c>
      <c r="C3054" s="745" t="s">
        <v>236</v>
      </c>
      <c r="D3054" s="747" t="n">
        <v>14.32</v>
      </c>
    </row>
    <row collapsed="false" customFormat="false" customHeight="true" hidden="true" ht="13.5" outlineLevel="0" r="3055">
      <c r="A3055" s="746" t="n">
        <v>89800</v>
      </c>
      <c r="B3055" s="745" t="s">
        <v>4356</v>
      </c>
      <c r="C3055" s="745" t="s">
        <v>236</v>
      </c>
      <c r="D3055" s="747" t="n">
        <v>18.05</v>
      </c>
    </row>
    <row collapsed="false" customFormat="false" customHeight="true" hidden="true" ht="13.5" outlineLevel="0" r="3056">
      <c r="A3056" s="746" t="n">
        <v>89848</v>
      </c>
      <c r="B3056" s="745" t="s">
        <v>4357</v>
      </c>
      <c r="C3056" s="745" t="s">
        <v>236</v>
      </c>
      <c r="D3056" s="747" t="n">
        <v>23.05</v>
      </c>
    </row>
    <row collapsed="false" customFormat="false" customHeight="true" hidden="true" ht="13.5" outlineLevel="0" r="3057">
      <c r="A3057" s="746" t="n">
        <v>89849</v>
      </c>
      <c r="B3057" s="745" t="s">
        <v>4358</v>
      </c>
      <c r="C3057" s="745" t="s">
        <v>236</v>
      </c>
      <c r="D3057" s="747" t="n">
        <v>43.17</v>
      </c>
    </row>
    <row collapsed="false" customFormat="false" customHeight="true" hidden="true" ht="13.5" outlineLevel="0" r="3058">
      <c r="A3058" s="746" t="n">
        <v>89865</v>
      </c>
      <c r="B3058" s="745" t="s">
        <v>4359</v>
      </c>
      <c r="C3058" s="745" t="s">
        <v>236</v>
      </c>
      <c r="D3058" s="747" t="n">
        <v>10.65</v>
      </c>
    </row>
    <row collapsed="false" customFormat="false" customHeight="true" hidden="true" ht="13.5" outlineLevel="0" r="3059">
      <c r="A3059" s="746" t="n">
        <v>91784</v>
      </c>
      <c r="B3059" s="745" t="s">
        <v>4360</v>
      </c>
      <c r="C3059" s="745" t="s">
        <v>236</v>
      </c>
      <c r="D3059" s="747" t="n">
        <v>36.52</v>
      </c>
    </row>
    <row collapsed="false" customFormat="false" customHeight="true" hidden="true" ht="13.5" outlineLevel="0" r="3060">
      <c r="A3060" s="746" t="n">
        <v>91785</v>
      </c>
      <c r="B3060" s="745" t="s">
        <v>735</v>
      </c>
      <c r="C3060" s="745" t="s">
        <v>236</v>
      </c>
      <c r="D3060" s="747" t="n">
        <v>35.96</v>
      </c>
    </row>
    <row collapsed="false" customFormat="false" customHeight="true" hidden="true" ht="13.5" outlineLevel="0" r="3061">
      <c r="A3061" s="746" t="n">
        <v>91786</v>
      </c>
      <c r="B3061" s="745" t="s">
        <v>778</v>
      </c>
      <c r="C3061" s="745" t="s">
        <v>236</v>
      </c>
      <c r="D3061" s="747" t="n">
        <v>20.97</v>
      </c>
    </row>
    <row collapsed="false" customFormat="false" customHeight="true" hidden="true" ht="13.5" outlineLevel="0" r="3062">
      <c r="A3062" s="746" t="n">
        <v>91787</v>
      </c>
      <c r="B3062" s="745" t="s">
        <v>819</v>
      </c>
      <c r="C3062" s="745" t="s">
        <v>236</v>
      </c>
      <c r="D3062" s="747" t="n">
        <v>20.39</v>
      </c>
    </row>
    <row collapsed="false" customFormat="false" customHeight="true" hidden="true" ht="13.5" outlineLevel="0" r="3063">
      <c r="A3063" s="746" t="n">
        <v>91788</v>
      </c>
      <c r="B3063" s="745" t="s">
        <v>4361</v>
      </c>
      <c r="C3063" s="745" t="s">
        <v>236</v>
      </c>
      <c r="D3063" s="747" t="n">
        <v>27.1</v>
      </c>
    </row>
    <row collapsed="false" customFormat="false" customHeight="true" hidden="true" ht="13.5" outlineLevel="0" r="3064">
      <c r="A3064" s="746" t="n">
        <v>91789</v>
      </c>
      <c r="B3064" s="745" t="s">
        <v>4362</v>
      </c>
      <c r="C3064" s="745" t="s">
        <v>236</v>
      </c>
      <c r="D3064" s="747" t="n">
        <v>31.31</v>
      </c>
    </row>
    <row collapsed="false" customFormat="false" customHeight="true" hidden="true" ht="13.5" outlineLevel="0" r="3065">
      <c r="A3065" s="746" t="n">
        <v>91790</v>
      </c>
      <c r="B3065" s="745" t="s">
        <v>738</v>
      </c>
      <c r="C3065" s="745" t="s">
        <v>236</v>
      </c>
      <c r="D3065" s="747" t="n">
        <v>48.62</v>
      </c>
    </row>
    <row collapsed="false" customFormat="false" customHeight="true" hidden="true" ht="13.5" outlineLevel="0" r="3066">
      <c r="A3066" s="746" t="n">
        <v>91791</v>
      </c>
      <c r="B3066" s="745" t="s">
        <v>4363</v>
      </c>
      <c r="C3066" s="745" t="s">
        <v>236</v>
      </c>
      <c r="D3066" s="747" t="n">
        <v>61.3</v>
      </c>
    </row>
    <row collapsed="false" customFormat="false" customHeight="true" hidden="true" ht="13.5" outlineLevel="0" r="3067">
      <c r="A3067" s="746" t="n">
        <v>91792</v>
      </c>
      <c r="B3067" s="745" t="s">
        <v>793</v>
      </c>
      <c r="C3067" s="745" t="s">
        <v>236</v>
      </c>
      <c r="D3067" s="747" t="n">
        <v>48.61</v>
      </c>
    </row>
    <row collapsed="false" customFormat="false" customHeight="true" hidden="true" ht="13.5" outlineLevel="0" r="3068">
      <c r="A3068" s="746" t="n">
        <v>91793</v>
      </c>
      <c r="B3068" s="745" t="s">
        <v>755</v>
      </c>
      <c r="C3068" s="745" t="s">
        <v>236</v>
      </c>
      <c r="D3068" s="747" t="n">
        <v>69.53</v>
      </c>
    </row>
    <row collapsed="false" customFormat="false" customHeight="true" hidden="true" ht="13.5" outlineLevel="0" r="3069">
      <c r="A3069" s="746" t="n">
        <v>91794</v>
      </c>
      <c r="B3069" s="745" t="s">
        <v>786</v>
      </c>
      <c r="C3069" s="745" t="s">
        <v>236</v>
      </c>
      <c r="D3069" s="747" t="n">
        <v>30.27</v>
      </c>
    </row>
    <row collapsed="false" customFormat="false" customHeight="true" hidden="true" ht="13.5" outlineLevel="0" r="3070">
      <c r="A3070" s="746" t="n">
        <v>91795</v>
      </c>
      <c r="B3070" s="745" t="s">
        <v>714</v>
      </c>
      <c r="C3070" s="745" t="s">
        <v>236</v>
      </c>
      <c r="D3070" s="747" t="n">
        <v>52.02</v>
      </c>
    </row>
    <row collapsed="false" customFormat="false" customHeight="true" hidden="true" ht="13.5" outlineLevel="0" r="3071">
      <c r="A3071" s="746" t="n">
        <v>91796</v>
      </c>
      <c r="B3071" s="745" t="s">
        <v>4364</v>
      </c>
      <c r="C3071" s="745" t="s">
        <v>236</v>
      </c>
      <c r="D3071" s="747" t="n">
        <v>54.83</v>
      </c>
    </row>
    <row collapsed="false" customFormat="false" customHeight="true" hidden="true" ht="13.5" outlineLevel="0" r="3072">
      <c r="A3072" s="746" t="n">
        <v>92275</v>
      </c>
      <c r="B3072" s="745" t="s">
        <v>4365</v>
      </c>
      <c r="C3072" s="745" t="s">
        <v>236</v>
      </c>
      <c r="D3072" s="747" t="n">
        <v>33.81</v>
      </c>
    </row>
    <row collapsed="false" customFormat="false" customHeight="true" hidden="true" ht="13.5" outlineLevel="0" r="3073">
      <c r="A3073" s="746" t="n">
        <v>92276</v>
      </c>
      <c r="B3073" s="745" t="s">
        <v>4366</v>
      </c>
      <c r="C3073" s="745" t="s">
        <v>236</v>
      </c>
      <c r="D3073" s="747" t="n">
        <v>42.76</v>
      </c>
    </row>
    <row collapsed="false" customFormat="false" customHeight="true" hidden="true" ht="13.5" outlineLevel="0" r="3074">
      <c r="A3074" s="746" t="n">
        <v>92277</v>
      </c>
      <c r="B3074" s="745" t="s">
        <v>4367</v>
      </c>
      <c r="C3074" s="745" t="s">
        <v>236</v>
      </c>
      <c r="D3074" s="747" t="n">
        <v>61.45</v>
      </c>
    </row>
    <row collapsed="false" customFormat="false" customHeight="true" hidden="true" ht="13.5" outlineLevel="0" r="3075">
      <c r="A3075" s="746" t="n">
        <v>92278</v>
      </c>
      <c r="B3075" s="745" t="s">
        <v>4368</v>
      </c>
      <c r="C3075" s="745" t="s">
        <v>236</v>
      </c>
      <c r="D3075" s="747" t="n">
        <v>82.42</v>
      </c>
    </row>
    <row collapsed="false" customFormat="false" customHeight="true" hidden="true" ht="13.5" outlineLevel="0" r="3076">
      <c r="A3076" s="746" t="n">
        <v>92279</v>
      </c>
      <c r="B3076" s="745" t="s">
        <v>4369</v>
      </c>
      <c r="C3076" s="745" t="s">
        <v>236</v>
      </c>
      <c r="D3076" s="747" t="n">
        <v>118.84</v>
      </c>
    </row>
    <row collapsed="false" customFormat="false" customHeight="true" hidden="true" ht="13.5" outlineLevel="0" r="3077">
      <c r="A3077" s="746" t="n">
        <v>92280</v>
      </c>
      <c r="B3077" s="745" t="s">
        <v>4370</v>
      </c>
      <c r="C3077" s="745" t="s">
        <v>236</v>
      </c>
      <c r="D3077" s="747" t="n">
        <v>166.51</v>
      </c>
    </row>
    <row collapsed="false" customFormat="false" customHeight="true" hidden="true" ht="13.5" outlineLevel="0" r="3078">
      <c r="A3078" s="746" t="n">
        <v>92281</v>
      </c>
      <c r="B3078" s="745" t="s">
        <v>4371</v>
      </c>
      <c r="C3078" s="745" t="s">
        <v>236</v>
      </c>
      <c r="D3078" s="747" t="n">
        <v>127.28</v>
      </c>
    </row>
    <row collapsed="false" customFormat="false" customHeight="true" hidden="true" ht="13.5" outlineLevel="0" r="3079">
      <c r="A3079" s="746" t="n">
        <v>92282</v>
      </c>
      <c r="B3079" s="745" t="s">
        <v>4372</v>
      </c>
      <c r="C3079" s="745" t="s">
        <v>236</v>
      </c>
      <c r="D3079" s="747" t="n">
        <v>140.01</v>
      </c>
    </row>
    <row collapsed="false" customFormat="false" customHeight="true" hidden="true" ht="13.5" outlineLevel="0" r="3080">
      <c r="A3080" s="746" t="n">
        <v>92283</v>
      </c>
      <c r="B3080" s="745" t="s">
        <v>4373</v>
      </c>
      <c r="C3080" s="745" t="s">
        <v>236</v>
      </c>
      <c r="D3080" s="747" t="n">
        <v>184.43</v>
      </c>
    </row>
    <row collapsed="false" customFormat="false" customHeight="true" hidden="true" ht="13.5" outlineLevel="0" r="3081">
      <c r="A3081" s="746" t="n">
        <v>92284</v>
      </c>
      <c r="B3081" s="745" t="s">
        <v>4374</v>
      </c>
      <c r="C3081" s="745" t="s">
        <v>236</v>
      </c>
      <c r="D3081" s="747" t="n">
        <v>222.68</v>
      </c>
    </row>
    <row collapsed="false" customFormat="false" customHeight="true" hidden="true" ht="13.5" outlineLevel="0" r="3082">
      <c r="A3082" s="746" t="n">
        <v>92285</v>
      </c>
      <c r="B3082" s="745" t="s">
        <v>4375</v>
      </c>
      <c r="C3082" s="745" t="s">
        <v>236</v>
      </c>
      <c r="D3082" s="747" t="n">
        <v>286.48</v>
      </c>
    </row>
    <row collapsed="false" customFormat="false" customHeight="true" hidden="true" ht="13.5" outlineLevel="0" r="3083">
      <c r="A3083" s="746" t="n">
        <v>92286</v>
      </c>
      <c r="B3083" s="745" t="s">
        <v>4376</v>
      </c>
      <c r="C3083" s="745" t="s">
        <v>236</v>
      </c>
      <c r="D3083" s="747" t="n">
        <v>336.52</v>
      </c>
    </row>
    <row collapsed="false" customFormat="false" customHeight="true" hidden="true" ht="13.5" outlineLevel="0" r="3084">
      <c r="A3084" s="746" t="n">
        <v>92305</v>
      </c>
      <c r="B3084" s="745" t="s">
        <v>4377</v>
      </c>
      <c r="C3084" s="745" t="s">
        <v>236</v>
      </c>
      <c r="D3084" s="747" t="n">
        <v>23.84</v>
      </c>
    </row>
    <row collapsed="false" customFormat="false" customHeight="true" hidden="true" ht="13.5" outlineLevel="0" r="3085">
      <c r="A3085" s="746" t="n">
        <v>92306</v>
      </c>
      <c r="B3085" s="745" t="s">
        <v>4378</v>
      </c>
      <c r="C3085" s="745" t="s">
        <v>236</v>
      </c>
      <c r="D3085" s="747" t="n">
        <v>37.97</v>
      </c>
    </row>
    <row collapsed="false" customFormat="false" customHeight="true" hidden="true" ht="13.5" outlineLevel="0" r="3086">
      <c r="A3086" s="746" t="n">
        <v>92307</v>
      </c>
      <c r="B3086" s="745" t="s">
        <v>4379</v>
      </c>
      <c r="C3086" s="745" t="s">
        <v>236</v>
      </c>
      <c r="D3086" s="747" t="n">
        <v>47.22</v>
      </c>
    </row>
    <row collapsed="false" customFormat="false" customHeight="true" hidden="true" ht="13.5" outlineLevel="0" r="3087">
      <c r="A3087" s="746" t="n">
        <v>92308</v>
      </c>
      <c r="B3087" s="745" t="s">
        <v>4380</v>
      </c>
      <c r="C3087" s="745" t="s">
        <v>236</v>
      </c>
      <c r="D3087" s="747" t="n">
        <v>45.58</v>
      </c>
    </row>
    <row collapsed="false" customFormat="false" customHeight="true" hidden="true" ht="13.5" outlineLevel="0" r="3088">
      <c r="A3088" s="746" t="n">
        <v>92309</v>
      </c>
      <c r="B3088" s="745" t="s">
        <v>4381</v>
      </c>
      <c r="C3088" s="745" t="s">
        <v>236</v>
      </c>
      <c r="D3088" s="747" t="n">
        <v>133.55</v>
      </c>
    </row>
    <row collapsed="false" customFormat="false" customHeight="true" hidden="true" ht="13.5" outlineLevel="0" r="3089">
      <c r="A3089" s="746" t="n">
        <v>92310</v>
      </c>
      <c r="B3089" s="745" t="s">
        <v>4382</v>
      </c>
      <c r="C3089" s="745" t="s">
        <v>236</v>
      </c>
      <c r="D3089" s="747" t="n">
        <v>146.62</v>
      </c>
    </row>
    <row collapsed="false" customFormat="false" customHeight="true" hidden="true" ht="13.5" outlineLevel="0" r="3090">
      <c r="A3090" s="746" t="n">
        <v>92320</v>
      </c>
      <c r="B3090" s="745" t="s">
        <v>4383</v>
      </c>
      <c r="C3090" s="745" t="s">
        <v>236</v>
      </c>
      <c r="D3090" s="747" t="n">
        <v>32.99</v>
      </c>
    </row>
    <row collapsed="false" customFormat="false" customHeight="true" hidden="true" ht="13.5" outlineLevel="0" r="3091">
      <c r="A3091" s="746" t="n">
        <v>92321</v>
      </c>
      <c r="B3091" s="745" t="s">
        <v>4384</v>
      </c>
      <c r="C3091" s="745" t="s">
        <v>236</v>
      </c>
      <c r="D3091" s="747" t="n">
        <v>53.68</v>
      </c>
    </row>
    <row collapsed="false" customFormat="false" customHeight="true" hidden="true" ht="13.5" outlineLevel="0" r="3092">
      <c r="A3092" s="746" t="n">
        <v>92322</v>
      </c>
      <c r="B3092" s="745" t="s">
        <v>4385</v>
      </c>
      <c r="C3092" s="745" t="s">
        <v>236</v>
      </c>
      <c r="D3092" s="747" t="n">
        <v>68.63</v>
      </c>
    </row>
    <row collapsed="false" customFormat="false" customHeight="true" hidden="true" ht="13.5" outlineLevel="0" r="3093">
      <c r="A3093" s="746" t="n">
        <v>92323</v>
      </c>
      <c r="B3093" s="745" t="s">
        <v>4386</v>
      </c>
      <c r="C3093" s="745" t="s">
        <v>236</v>
      </c>
      <c r="D3093" s="747" t="n">
        <v>52.53</v>
      </c>
    </row>
    <row collapsed="false" customFormat="false" customHeight="true" hidden="true" ht="13.5" outlineLevel="0" r="3094">
      <c r="A3094" s="746" t="n">
        <v>92324</v>
      </c>
      <c r="B3094" s="745" t="s">
        <v>4387</v>
      </c>
      <c r="C3094" s="745" t="s">
        <v>236</v>
      </c>
      <c r="D3094" s="747" t="n">
        <v>147.07</v>
      </c>
    </row>
    <row collapsed="false" customFormat="false" customHeight="true" hidden="true" ht="13.5" outlineLevel="0" r="3095">
      <c r="A3095" s="746" t="n">
        <v>92325</v>
      </c>
      <c r="B3095" s="745" t="s">
        <v>4388</v>
      </c>
      <c r="C3095" s="745" t="s">
        <v>236</v>
      </c>
      <c r="D3095" s="747" t="n">
        <v>165.81</v>
      </c>
    </row>
    <row collapsed="false" customFormat="false" customHeight="true" hidden="true" ht="13.5" outlineLevel="0" r="3096">
      <c r="A3096" s="746" t="n">
        <v>92335</v>
      </c>
      <c r="B3096" s="745" t="s">
        <v>4389</v>
      </c>
      <c r="C3096" s="745" t="s">
        <v>236</v>
      </c>
      <c r="D3096" s="747" t="n">
        <v>68.61</v>
      </c>
    </row>
    <row collapsed="false" customFormat="false" customHeight="true" hidden="true" ht="13.5" outlineLevel="0" r="3097">
      <c r="A3097" s="746" t="n">
        <v>92336</v>
      </c>
      <c r="B3097" s="745" t="s">
        <v>4390</v>
      </c>
      <c r="C3097" s="745" t="s">
        <v>236</v>
      </c>
      <c r="D3097" s="747" t="n">
        <v>84.16</v>
      </c>
    </row>
    <row collapsed="false" customFormat="false" customHeight="true" hidden="true" ht="13.5" outlineLevel="0" r="3098">
      <c r="A3098" s="746" t="n">
        <v>92337</v>
      </c>
      <c r="B3098" s="745" t="s">
        <v>4391</v>
      </c>
      <c r="C3098" s="745" t="s">
        <v>236</v>
      </c>
      <c r="D3098" s="747" t="n">
        <v>110.43</v>
      </c>
    </row>
    <row collapsed="false" customFormat="false" customHeight="true" hidden="true" ht="13.5" outlineLevel="0" r="3099">
      <c r="A3099" s="746" t="n">
        <v>92338</v>
      </c>
      <c r="B3099" s="745" t="s">
        <v>4392</v>
      </c>
      <c r="C3099" s="745" t="s">
        <v>236</v>
      </c>
      <c r="D3099" s="747" t="n">
        <v>91.41</v>
      </c>
    </row>
    <row collapsed="false" customFormat="false" customHeight="true" hidden="true" ht="13.5" outlineLevel="0" r="3100">
      <c r="A3100" s="746" t="n">
        <v>92339</v>
      </c>
      <c r="B3100" s="745" t="s">
        <v>4393</v>
      </c>
      <c r="C3100" s="745" t="s">
        <v>236</v>
      </c>
      <c r="D3100" s="747" t="n">
        <v>134.93</v>
      </c>
    </row>
    <row collapsed="false" customFormat="false" customHeight="true" hidden="true" ht="13.5" outlineLevel="0" r="3101">
      <c r="A3101" s="746" t="n">
        <v>92341</v>
      </c>
      <c r="B3101" s="745" t="s">
        <v>4394</v>
      </c>
      <c r="C3101" s="745" t="s">
        <v>236</v>
      </c>
      <c r="D3101" s="747" t="n">
        <v>77.74</v>
      </c>
    </row>
    <row collapsed="false" customFormat="false" customHeight="true" hidden="true" ht="13.5" outlineLevel="0" r="3102">
      <c r="A3102" s="746" t="n">
        <v>92342</v>
      </c>
      <c r="B3102" s="745" t="s">
        <v>4395</v>
      </c>
      <c r="C3102" s="745" t="s">
        <v>236</v>
      </c>
      <c r="D3102" s="747" t="n">
        <v>93.35</v>
      </c>
    </row>
    <row collapsed="false" customFormat="false" customHeight="true" hidden="true" ht="13.5" outlineLevel="0" r="3103">
      <c r="A3103" s="746" t="n">
        <v>92343</v>
      </c>
      <c r="B3103" s="745" t="s">
        <v>4396</v>
      </c>
      <c r="C3103" s="745" t="s">
        <v>236</v>
      </c>
      <c r="D3103" s="747" t="n">
        <v>119.7</v>
      </c>
    </row>
    <row collapsed="false" customFormat="false" customHeight="true" hidden="true" ht="13.5" outlineLevel="0" r="3104">
      <c r="A3104" s="746" t="n">
        <v>92361</v>
      </c>
      <c r="B3104" s="745" t="s">
        <v>4397</v>
      </c>
      <c r="C3104" s="745" t="s">
        <v>236</v>
      </c>
      <c r="D3104" s="747" t="n">
        <v>72.47</v>
      </c>
    </row>
    <row collapsed="false" customFormat="false" customHeight="true" hidden="true" ht="13.5" outlineLevel="0" r="3105">
      <c r="A3105" s="746" t="n">
        <v>92362</v>
      </c>
      <c r="B3105" s="745" t="s">
        <v>4398</v>
      </c>
      <c r="C3105" s="745" t="s">
        <v>236</v>
      </c>
      <c r="D3105" s="747" t="n">
        <v>115.24</v>
      </c>
    </row>
    <row collapsed="false" customFormat="false" customHeight="true" hidden="true" ht="13.5" outlineLevel="0" r="3106">
      <c r="A3106" s="746" t="n">
        <v>92364</v>
      </c>
      <c r="B3106" s="745" t="s">
        <v>4399</v>
      </c>
      <c r="C3106" s="745" t="s">
        <v>236</v>
      </c>
      <c r="D3106" s="747" t="n">
        <v>41.8</v>
      </c>
    </row>
    <row collapsed="false" customFormat="false" customHeight="true" hidden="true" ht="13.5" outlineLevel="0" r="3107">
      <c r="A3107" s="746" t="n">
        <v>92365</v>
      </c>
      <c r="B3107" s="745" t="s">
        <v>4400</v>
      </c>
      <c r="C3107" s="745" t="s">
        <v>236</v>
      </c>
      <c r="D3107" s="747" t="n">
        <v>48.02</v>
      </c>
    </row>
    <row collapsed="false" customFormat="false" customHeight="true" hidden="true" ht="13.5" outlineLevel="0" r="3108">
      <c r="A3108" s="746" t="n">
        <v>92366</v>
      </c>
      <c r="B3108" s="745" t="s">
        <v>4401</v>
      </c>
      <c r="C3108" s="745" t="s">
        <v>236</v>
      </c>
      <c r="D3108" s="747" t="n">
        <v>66.46</v>
      </c>
    </row>
    <row collapsed="false" customFormat="false" customHeight="true" hidden="true" ht="13.5" outlineLevel="0" r="3109">
      <c r="A3109" s="746" t="n">
        <v>92367</v>
      </c>
      <c r="B3109" s="745" t="s">
        <v>4402</v>
      </c>
      <c r="C3109" s="745" t="s">
        <v>236</v>
      </c>
      <c r="D3109" s="747" t="n">
        <v>81.55</v>
      </c>
    </row>
    <row collapsed="false" customFormat="false" customHeight="true" hidden="true" ht="13.5" outlineLevel="0" r="3110">
      <c r="A3110" s="746" t="n">
        <v>92368</v>
      </c>
      <c r="B3110" s="745" t="s">
        <v>4403</v>
      </c>
      <c r="C3110" s="745" t="s">
        <v>236</v>
      </c>
      <c r="D3110" s="747" t="n">
        <v>107.43</v>
      </c>
    </row>
    <row collapsed="false" customFormat="false" customHeight="true" hidden="true" ht="13.5" outlineLevel="0" r="3111">
      <c r="A3111" s="746" t="n">
        <v>92648</v>
      </c>
      <c r="B3111" s="745" t="s">
        <v>4404</v>
      </c>
      <c r="C3111" s="745" t="s">
        <v>236</v>
      </c>
      <c r="D3111" s="747" t="n">
        <v>62.35</v>
      </c>
    </row>
    <row collapsed="false" customFormat="false" customHeight="true" hidden="true" ht="13.5" outlineLevel="0" r="3112">
      <c r="A3112" s="746" t="n">
        <v>92649</v>
      </c>
      <c r="B3112" s="745" t="s">
        <v>4405</v>
      </c>
      <c r="C3112" s="745" t="s">
        <v>236</v>
      </c>
      <c r="D3112" s="747" t="n">
        <v>75.88</v>
      </c>
    </row>
    <row collapsed="false" customFormat="false" customHeight="true" hidden="true" ht="13.5" outlineLevel="0" r="3113">
      <c r="A3113" s="746" t="n">
        <v>92650</v>
      </c>
      <c r="B3113" s="745" t="s">
        <v>4406</v>
      </c>
      <c r="C3113" s="745" t="s">
        <v>236</v>
      </c>
      <c r="D3113" s="747" t="n">
        <v>118.65</v>
      </c>
    </row>
    <row collapsed="false" customFormat="false" customHeight="true" hidden="true" ht="13.5" outlineLevel="0" r="3114">
      <c r="A3114" s="746" t="n">
        <v>92652</v>
      </c>
      <c r="B3114" s="745" t="s">
        <v>4407</v>
      </c>
      <c r="C3114" s="745" t="s">
        <v>236</v>
      </c>
      <c r="D3114" s="747" t="n">
        <v>45.97</v>
      </c>
    </row>
    <row collapsed="false" customFormat="false" customHeight="true" hidden="true" ht="13.5" outlineLevel="0" r="3115">
      <c r="A3115" s="746" t="n">
        <v>92653</v>
      </c>
      <c r="B3115" s="745" t="s">
        <v>4408</v>
      </c>
      <c r="C3115" s="745" t="s">
        <v>236</v>
      </c>
      <c r="D3115" s="747" t="n">
        <v>52.22</v>
      </c>
    </row>
    <row collapsed="false" customFormat="false" customHeight="true" hidden="true" ht="13.5" outlineLevel="0" r="3116">
      <c r="A3116" s="746" t="n">
        <v>92654</v>
      </c>
      <c r="B3116" s="745" t="s">
        <v>4409</v>
      </c>
      <c r="C3116" s="745" t="s">
        <v>236</v>
      </c>
      <c r="D3116" s="747" t="n">
        <v>70.67</v>
      </c>
    </row>
    <row collapsed="false" customFormat="false" customHeight="true" hidden="true" ht="13.5" outlineLevel="0" r="3117">
      <c r="A3117" s="746" t="n">
        <v>92655</v>
      </c>
      <c r="B3117" s="745" t="s">
        <v>4410</v>
      </c>
      <c r="C3117" s="745" t="s">
        <v>236</v>
      </c>
      <c r="D3117" s="747" t="n">
        <v>85.83</v>
      </c>
    </row>
    <row collapsed="false" customFormat="false" customHeight="true" hidden="true" ht="13.5" outlineLevel="0" r="3118">
      <c r="A3118" s="746" t="n">
        <v>92656</v>
      </c>
      <c r="B3118" s="745" t="s">
        <v>4411</v>
      </c>
      <c r="C3118" s="745" t="s">
        <v>236</v>
      </c>
      <c r="D3118" s="747" t="n">
        <v>111.72</v>
      </c>
    </row>
    <row collapsed="false" customFormat="false" customHeight="true" hidden="true" ht="13.5" outlineLevel="0" r="3119">
      <c r="A3119" s="746" t="n">
        <v>92687</v>
      </c>
      <c r="B3119" s="745" t="s">
        <v>4412</v>
      </c>
      <c r="C3119" s="745" t="s">
        <v>236</v>
      </c>
      <c r="D3119" s="747" t="n">
        <v>21.84</v>
      </c>
    </row>
    <row collapsed="false" customFormat="false" customHeight="true" hidden="true" ht="13.5" outlineLevel="0" r="3120">
      <c r="A3120" s="746" t="n">
        <v>92688</v>
      </c>
      <c r="B3120" s="745" t="s">
        <v>4413</v>
      </c>
      <c r="C3120" s="745" t="s">
        <v>236</v>
      </c>
      <c r="D3120" s="747" t="n">
        <v>30.98</v>
      </c>
    </row>
    <row collapsed="false" customFormat="false" customHeight="true" hidden="true" ht="13.5" outlineLevel="0" r="3121">
      <c r="A3121" s="746" t="n">
        <v>92689</v>
      </c>
      <c r="B3121" s="745" t="s">
        <v>4414</v>
      </c>
      <c r="C3121" s="745" t="s">
        <v>236</v>
      </c>
      <c r="D3121" s="747" t="n">
        <v>31.62</v>
      </c>
    </row>
    <row collapsed="false" customFormat="false" customHeight="true" hidden="true" ht="13.5" outlineLevel="0" r="3122">
      <c r="A3122" s="746" t="n">
        <v>92690</v>
      </c>
      <c r="B3122" s="745" t="s">
        <v>4415</v>
      </c>
      <c r="C3122" s="745" t="s">
        <v>236</v>
      </c>
      <c r="D3122" s="747" t="n">
        <v>45.89</v>
      </c>
    </row>
    <row collapsed="false" customFormat="false" customHeight="true" hidden="true" ht="13.5" outlineLevel="0" r="3123">
      <c r="A3123" s="746" t="n">
        <v>94462</v>
      </c>
      <c r="B3123" s="745" t="s">
        <v>4416</v>
      </c>
      <c r="C3123" s="745" t="s">
        <v>236</v>
      </c>
      <c r="D3123" s="747" t="n">
        <v>77.67</v>
      </c>
    </row>
    <row collapsed="false" customFormat="false" customHeight="true" hidden="true" ht="13.5" outlineLevel="0" r="3124">
      <c r="A3124" s="746" t="n">
        <v>94463</v>
      </c>
      <c r="B3124" s="745" t="s">
        <v>4417</v>
      </c>
      <c r="C3124" s="745" t="s">
        <v>236</v>
      </c>
      <c r="D3124" s="747" t="n">
        <v>90.39</v>
      </c>
    </row>
    <row collapsed="false" customFormat="false" customHeight="true" hidden="true" ht="13.5" outlineLevel="0" r="3125">
      <c r="A3125" s="746" t="n">
        <v>94464</v>
      </c>
      <c r="B3125" s="745" t="s">
        <v>4418</v>
      </c>
      <c r="C3125" s="745" t="s">
        <v>236</v>
      </c>
      <c r="D3125" s="747" t="n">
        <v>126.69</v>
      </c>
    </row>
    <row collapsed="false" customFormat="false" customHeight="true" hidden="true" ht="13.5" outlineLevel="0" r="3126">
      <c r="A3126" s="746" t="n">
        <v>94602</v>
      </c>
      <c r="B3126" s="745" t="s">
        <v>4419</v>
      </c>
      <c r="C3126" s="745" t="s">
        <v>236</v>
      </c>
      <c r="D3126" s="747" t="n">
        <v>136.3</v>
      </c>
    </row>
    <row collapsed="false" customFormat="false" customHeight="true" hidden="true" ht="13.5" outlineLevel="0" r="3127">
      <c r="A3127" s="746" t="n">
        <v>94603</v>
      </c>
      <c r="B3127" s="745" t="s">
        <v>4420</v>
      </c>
      <c r="C3127" s="745" t="s">
        <v>236</v>
      </c>
      <c r="D3127" s="747" t="n">
        <v>180.06</v>
      </c>
    </row>
    <row collapsed="false" customFormat="false" customHeight="true" hidden="true" ht="13.5" outlineLevel="0" r="3128">
      <c r="A3128" s="746" t="n">
        <v>94604</v>
      </c>
      <c r="B3128" s="745" t="s">
        <v>4421</v>
      </c>
      <c r="C3128" s="745" t="s">
        <v>236</v>
      </c>
      <c r="D3128" s="747" t="n">
        <v>243.52</v>
      </c>
    </row>
    <row collapsed="false" customFormat="false" customHeight="true" hidden="true" ht="13.5" outlineLevel="0" r="3129">
      <c r="A3129" s="746" t="n">
        <v>94605</v>
      </c>
      <c r="B3129" s="745" t="s">
        <v>4422</v>
      </c>
      <c r="C3129" s="745" t="s">
        <v>236</v>
      </c>
      <c r="D3129" s="747" t="n">
        <v>343.96</v>
      </c>
    </row>
    <row collapsed="false" customFormat="false" customHeight="true" hidden="true" ht="13.5" outlineLevel="0" r="3130">
      <c r="A3130" s="746" t="n">
        <v>94648</v>
      </c>
      <c r="B3130" s="745" t="s">
        <v>4423</v>
      </c>
      <c r="C3130" s="745" t="s">
        <v>236</v>
      </c>
      <c r="D3130" s="747" t="n">
        <v>8.08</v>
      </c>
    </row>
    <row collapsed="false" customFormat="false" customHeight="true" hidden="true" ht="13.5" outlineLevel="0" r="3131">
      <c r="A3131" s="746" t="n">
        <v>94649</v>
      </c>
      <c r="B3131" s="745" t="s">
        <v>4424</v>
      </c>
      <c r="C3131" s="745" t="s">
        <v>236</v>
      </c>
      <c r="D3131" s="747" t="n">
        <v>11.06</v>
      </c>
    </row>
    <row collapsed="false" customFormat="false" customHeight="true" hidden="true" ht="13.5" outlineLevel="0" r="3132">
      <c r="A3132" s="746" t="n">
        <v>94650</v>
      </c>
      <c r="B3132" s="745" t="s">
        <v>4425</v>
      </c>
      <c r="C3132" s="745" t="s">
        <v>236</v>
      </c>
      <c r="D3132" s="747" t="n">
        <v>15.8</v>
      </c>
    </row>
    <row collapsed="false" customFormat="false" customHeight="true" hidden="true" ht="13.5" outlineLevel="0" r="3133">
      <c r="A3133" s="746" t="n">
        <v>94651</v>
      </c>
      <c r="B3133" s="745" t="s">
        <v>4426</v>
      </c>
      <c r="C3133" s="745" t="s">
        <v>236</v>
      </c>
      <c r="D3133" s="747" t="n">
        <v>16.92</v>
      </c>
    </row>
    <row collapsed="false" customFormat="false" customHeight="true" hidden="true" ht="13.5" outlineLevel="0" r="3134">
      <c r="A3134" s="746" t="n">
        <v>94652</v>
      </c>
      <c r="B3134" s="745" t="s">
        <v>4427</v>
      </c>
      <c r="C3134" s="745" t="s">
        <v>236</v>
      </c>
      <c r="D3134" s="747" t="n">
        <v>27.51</v>
      </c>
    </row>
    <row collapsed="false" customFormat="false" customHeight="true" hidden="true" ht="13.5" outlineLevel="0" r="3135">
      <c r="A3135" s="746" t="n">
        <v>94653</v>
      </c>
      <c r="B3135" s="745" t="s">
        <v>4428</v>
      </c>
      <c r="C3135" s="745" t="s">
        <v>236</v>
      </c>
      <c r="D3135" s="747" t="n">
        <v>37.19</v>
      </c>
    </row>
    <row collapsed="false" customFormat="false" customHeight="true" hidden="true" ht="13.5" outlineLevel="0" r="3136">
      <c r="A3136" s="746" t="n">
        <v>94654</v>
      </c>
      <c r="B3136" s="745" t="s">
        <v>4429</v>
      </c>
      <c r="C3136" s="745" t="s">
        <v>236</v>
      </c>
      <c r="D3136" s="747" t="n">
        <v>51.64</v>
      </c>
    </row>
    <row collapsed="false" customFormat="false" customHeight="true" hidden="true" ht="13.5" outlineLevel="0" r="3137">
      <c r="A3137" s="746" t="n">
        <v>94655</v>
      </c>
      <c r="B3137" s="745" t="s">
        <v>4430</v>
      </c>
      <c r="C3137" s="745" t="s">
        <v>236</v>
      </c>
      <c r="D3137" s="747" t="n">
        <v>68.88</v>
      </c>
    </row>
    <row collapsed="false" customFormat="false" customHeight="true" hidden="true" ht="13.5" outlineLevel="0" r="3138">
      <c r="A3138" s="746" t="n">
        <v>94716</v>
      </c>
      <c r="B3138" s="745" t="s">
        <v>4431</v>
      </c>
      <c r="C3138" s="745" t="s">
        <v>236</v>
      </c>
      <c r="D3138" s="747" t="n">
        <v>14.23</v>
      </c>
    </row>
    <row collapsed="false" customFormat="false" customHeight="true" hidden="true" ht="13.5" outlineLevel="0" r="3139">
      <c r="A3139" s="746" t="n">
        <v>94717</v>
      </c>
      <c r="B3139" s="745" t="s">
        <v>4432</v>
      </c>
      <c r="C3139" s="745" t="s">
        <v>236</v>
      </c>
      <c r="D3139" s="747" t="n">
        <v>19.62</v>
      </c>
    </row>
    <row collapsed="false" customFormat="false" customHeight="true" hidden="true" ht="13.5" outlineLevel="0" r="3140">
      <c r="A3140" s="746" t="n">
        <v>94718</v>
      </c>
      <c r="B3140" s="745" t="s">
        <v>4433</v>
      </c>
      <c r="C3140" s="745" t="s">
        <v>236</v>
      </c>
      <c r="D3140" s="747" t="n">
        <v>24.51</v>
      </c>
    </row>
    <row collapsed="false" customFormat="false" customHeight="true" hidden="true" ht="13.5" outlineLevel="0" r="3141">
      <c r="A3141" s="746" t="n">
        <v>94719</v>
      </c>
      <c r="B3141" s="745" t="s">
        <v>4434</v>
      </c>
      <c r="C3141" s="745" t="s">
        <v>236</v>
      </c>
      <c r="D3141" s="747" t="n">
        <v>30.99</v>
      </c>
    </row>
    <row collapsed="false" customFormat="false" customHeight="true" hidden="true" ht="13.5" outlineLevel="0" r="3142">
      <c r="A3142" s="746" t="n">
        <v>94720</v>
      </c>
      <c r="B3142" s="745" t="s">
        <v>4435</v>
      </c>
      <c r="C3142" s="745" t="s">
        <v>236</v>
      </c>
      <c r="D3142" s="747" t="n">
        <v>47.6</v>
      </c>
    </row>
    <row collapsed="false" customFormat="false" customHeight="true" hidden="true" ht="13.5" outlineLevel="0" r="3143">
      <c r="A3143" s="746" t="n">
        <v>94721</v>
      </c>
      <c r="B3143" s="745" t="s">
        <v>4436</v>
      </c>
      <c r="C3143" s="745" t="s">
        <v>236</v>
      </c>
      <c r="D3143" s="747" t="n">
        <v>66.58</v>
      </c>
    </row>
    <row collapsed="false" customFormat="false" customHeight="true" hidden="true" ht="13.5" outlineLevel="0" r="3144">
      <c r="A3144" s="746" t="n">
        <v>94722</v>
      </c>
      <c r="B3144" s="745" t="s">
        <v>4437</v>
      </c>
      <c r="C3144" s="745" t="s">
        <v>236</v>
      </c>
      <c r="D3144" s="747" t="n">
        <v>117.81</v>
      </c>
    </row>
    <row collapsed="false" customFormat="false" customHeight="true" hidden="true" ht="13.5" outlineLevel="0" r="3145">
      <c r="A3145" s="746" t="n">
        <v>95697</v>
      </c>
      <c r="B3145" s="745" t="s">
        <v>4438</v>
      </c>
      <c r="C3145" s="745" t="s">
        <v>236</v>
      </c>
      <c r="D3145" s="747" t="n">
        <v>58.94</v>
      </c>
    </row>
    <row collapsed="false" customFormat="false" customHeight="true" hidden="true" ht="13.5" outlineLevel="0" r="3146">
      <c r="A3146" s="746" t="n">
        <v>96635</v>
      </c>
      <c r="B3146" s="745" t="s">
        <v>4439</v>
      </c>
      <c r="C3146" s="745" t="s">
        <v>236</v>
      </c>
      <c r="D3146" s="747" t="n">
        <v>24.27</v>
      </c>
    </row>
    <row collapsed="false" customFormat="false" customHeight="true" hidden="true" ht="13.5" outlineLevel="0" r="3147">
      <c r="A3147" s="746" t="n">
        <v>96636</v>
      </c>
      <c r="B3147" s="745" t="s">
        <v>4440</v>
      </c>
      <c r="C3147" s="745" t="s">
        <v>236</v>
      </c>
      <c r="D3147" s="747" t="n">
        <v>25.81</v>
      </c>
    </row>
    <row collapsed="false" customFormat="false" customHeight="true" hidden="true" ht="13.5" outlineLevel="0" r="3148">
      <c r="A3148" s="746" t="n">
        <v>96644</v>
      </c>
      <c r="B3148" s="745" t="s">
        <v>4441</v>
      </c>
      <c r="C3148" s="745" t="s">
        <v>236</v>
      </c>
      <c r="D3148" s="747" t="n">
        <v>14.78</v>
      </c>
    </row>
    <row collapsed="false" customFormat="false" customHeight="true" hidden="true" ht="13.5" outlineLevel="0" r="3149">
      <c r="A3149" s="746" t="n">
        <v>96645</v>
      </c>
      <c r="B3149" s="745" t="s">
        <v>4442</v>
      </c>
      <c r="C3149" s="745" t="s">
        <v>236</v>
      </c>
      <c r="D3149" s="747" t="n">
        <v>19.26</v>
      </c>
    </row>
    <row collapsed="false" customFormat="false" customHeight="true" hidden="true" ht="13.5" outlineLevel="0" r="3150">
      <c r="A3150" s="746" t="n">
        <v>96646</v>
      </c>
      <c r="B3150" s="745" t="s">
        <v>4443</v>
      </c>
      <c r="C3150" s="745" t="s">
        <v>236</v>
      </c>
      <c r="D3150" s="747" t="n">
        <v>29.99</v>
      </c>
    </row>
    <row collapsed="false" customFormat="false" customHeight="true" hidden="true" ht="13.5" outlineLevel="0" r="3151">
      <c r="A3151" s="746" t="n">
        <v>96647</v>
      </c>
      <c r="B3151" s="745" t="s">
        <v>4444</v>
      </c>
      <c r="C3151" s="745" t="s">
        <v>236</v>
      </c>
      <c r="D3151" s="747" t="n">
        <v>13.06</v>
      </c>
    </row>
    <row collapsed="false" customFormat="false" customHeight="true" hidden="true" ht="13.5" outlineLevel="0" r="3152">
      <c r="A3152" s="746" t="n">
        <v>96648</v>
      </c>
      <c r="B3152" s="745" t="s">
        <v>4445</v>
      </c>
      <c r="C3152" s="745" t="s">
        <v>236</v>
      </c>
      <c r="D3152" s="747" t="n">
        <v>24.25</v>
      </c>
    </row>
    <row collapsed="false" customFormat="false" customHeight="true" hidden="true" ht="13.5" outlineLevel="0" r="3153">
      <c r="A3153" s="746" t="n">
        <v>96649</v>
      </c>
      <c r="B3153" s="745" t="s">
        <v>4446</v>
      </c>
      <c r="C3153" s="745" t="s">
        <v>236</v>
      </c>
      <c r="D3153" s="747" t="n">
        <v>36.16</v>
      </c>
    </row>
    <row collapsed="false" customFormat="false" customHeight="true" hidden="true" ht="13.5" outlineLevel="0" r="3154">
      <c r="A3154" s="746" t="n">
        <v>96668</v>
      </c>
      <c r="B3154" s="745" t="s">
        <v>4447</v>
      </c>
      <c r="C3154" s="745" t="s">
        <v>236</v>
      </c>
      <c r="D3154" s="747" t="n">
        <v>8.17</v>
      </c>
    </row>
    <row collapsed="false" customFormat="false" customHeight="true" hidden="true" ht="13.5" outlineLevel="0" r="3155">
      <c r="A3155" s="746" t="n">
        <v>96669</v>
      </c>
      <c r="B3155" s="745" t="s">
        <v>4448</v>
      </c>
      <c r="C3155" s="745" t="s">
        <v>236</v>
      </c>
      <c r="D3155" s="747" t="n">
        <v>10.13</v>
      </c>
    </row>
    <row collapsed="false" customFormat="false" customHeight="true" hidden="true" ht="13.5" outlineLevel="0" r="3156">
      <c r="A3156" s="746" t="n">
        <v>96670</v>
      </c>
      <c r="B3156" s="745" t="s">
        <v>4449</v>
      </c>
      <c r="C3156" s="745" t="s">
        <v>236</v>
      </c>
      <c r="D3156" s="747" t="n">
        <v>15.36</v>
      </c>
    </row>
    <row collapsed="false" customFormat="false" customHeight="true" hidden="true" ht="13.5" outlineLevel="0" r="3157">
      <c r="A3157" s="746" t="n">
        <v>96671</v>
      </c>
      <c r="B3157" s="745" t="s">
        <v>4450</v>
      </c>
      <c r="C3157" s="745" t="s">
        <v>236</v>
      </c>
      <c r="D3157" s="747" t="n">
        <v>20.65</v>
      </c>
    </row>
    <row collapsed="false" customFormat="false" customHeight="true" hidden="true" ht="13.5" outlineLevel="0" r="3158">
      <c r="A3158" s="746" t="n">
        <v>96672</v>
      </c>
      <c r="B3158" s="745" t="s">
        <v>4451</v>
      </c>
      <c r="C3158" s="745" t="s">
        <v>236</v>
      </c>
      <c r="D3158" s="747" t="n">
        <v>30.41</v>
      </c>
    </row>
    <row collapsed="false" customFormat="false" customHeight="true" hidden="true" ht="13.5" outlineLevel="0" r="3159">
      <c r="A3159" s="746" t="n">
        <v>96673</v>
      </c>
      <c r="B3159" s="745" t="s">
        <v>4452</v>
      </c>
      <c r="C3159" s="745" t="s">
        <v>236</v>
      </c>
      <c r="D3159" s="747" t="n">
        <v>49.28</v>
      </c>
    </row>
    <row collapsed="false" customFormat="false" customHeight="true" hidden="true" ht="13.5" outlineLevel="0" r="3160">
      <c r="A3160" s="746" t="n">
        <v>96674</v>
      </c>
      <c r="B3160" s="745" t="s">
        <v>4453</v>
      </c>
      <c r="C3160" s="745" t="s">
        <v>236</v>
      </c>
      <c r="D3160" s="747" t="n">
        <v>69.28</v>
      </c>
    </row>
    <row collapsed="false" customFormat="false" customHeight="true" hidden="true" ht="13.5" outlineLevel="0" r="3161">
      <c r="A3161" s="746" t="n">
        <v>96675</v>
      </c>
      <c r="B3161" s="745" t="s">
        <v>4454</v>
      </c>
      <c r="C3161" s="745" t="s">
        <v>236</v>
      </c>
      <c r="D3161" s="747" t="n">
        <v>119.52</v>
      </c>
    </row>
    <row collapsed="false" customFormat="false" customHeight="true" hidden="true" ht="13.5" outlineLevel="0" r="3162">
      <c r="A3162" s="746" t="n">
        <v>96676</v>
      </c>
      <c r="B3162" s="745" t="s">
        <v>4455</v>
      </c>
      <c r="C3162" s="745" t="s">
        <v>236</v>
      </c>
      <c r="D3162" s="747" t="n">
        <v>8.12</v>
      </c>
    </row>
    <row collapsed="false" customFormat="false" customHeight="true" hidden="true" ht="13.5" outlineLevel="0" r="3163">
      <c r="A3163" s="746" t="n">
        <v>96677</v>
      </c>
      <c r="B3163" s="745" t="s">
        <v>4456</v>
      </c>
      <c r="C3163" s="745" t="s">
        <v>236</v>
      </c>
      <c r="D3163" s="747" t="n">
        <v>13.35</v>
      </c>
    </row>
    <row collapsed="false" customFormat="false" customHeight="true" hidden="true" ht="13.5" outlineLevel="0" r="3164">
      <c r="A3164" s="746" t="n">
        <v>96678</v>
      </c>
      <c r="B3164" s="745" t="s">
        <v>4457</v>
      </c>
      <c r="C3164" s="745" t="s">
        <v>236</v>
      </c>
      <c r="D3164" s="747" t="n">
        <v>18.57</v>
      </c>
    </row>
    <row collapsed="false" customFormat="false" customHeight="true" hidden="true" ht="13.5" outlineLevel="0" r="3165">
      <c r="A3165" s="746" t="n">
        <v>96679</v>
      </c>
      <c r="B3165" s="745" t="s">
        <v>4458</v>
      </c>
      <c r="C3165" s="745" t="s">
        <v>236</v>
      </c>
      <c r="D3165" s="747" t="n">
        <v>27.14</v>
      </c>
    </row>
    <row collapsed="false" customFormat="false" customHeight="true" hidden="true" ht="13.5" outlineLevel="0" r="3166">
      <c r="A3166" s="746" t="n">
        <v>96680</v>
      </c>
      <c r="B3166" s="745" t="s">
        <v>4459</v>
      </c>
      <c r="C3166" s="745" t="s">
        <v>236</v>
      </c>
      <c r="D3166" s="747" t="n">
        <v>36.82</v>
      </c>
    </row>
    <row collapsed="false" customFormat="false" customHeight="true" hidden="true" ht="13.5" outlineLevel="0" r="3167">
      <c r="A3167" s="746" t="n">
        <v>96681</v>
      </c>
      <c r="B3167" s="745" t="s">
        <v>4460</v>
      </c>
      <c r="C3167" s="745" t="s">
        <v>236</v>
      </c>
      <c r="D3167" s="747" t="n">
        <v>67.71</v>
      </c>
    </row>
    <row collapsed="false" customFormat="false" customHeight="true" hidden="true" ht="13.5" outlineLevel="0" r="3168">
      <c r="A3168" s="746" t="n">
        <v>96682</v>
      </c>
      <c r="B3168" s="745" t="s">
        <v>4461</v>
      </c>
      <c r="C3168" s="745" t="s">
        <v>236</v>
      </c>
      <c r="D3168" s="747" t="n">
        <v>99.74</v>
      </c>
    </row>
    <row collapsed="false" customFormat="false" customHeight="true" hidden="true" ht="13.5" outlineLevel="0" r="3169">
      <c r="A3169" s="746" t="n">
        <v>96683</v>
      </c>
      <c r="B3169" s="745" t="s">
        <v>4462</v>
      </c>
      <c r="C3169" s="745" t="s">
        <v>236</v>
      </c>
      <c r="D3169" s="747" t="n">
        <v>136.98</v>
      </c>
    </row>
    <row collapsed="false" customFormat="false" customHeight="true" hidden="true" ht="13.5" outlineLevel="0" r="3170">
      <c r="A3170" s="746" t="n">
        <v>96718</v>
      </c>
      <c r="B3170" s="745" t="s">
        <v>4463</v>
      </c>
      <c r="C3170" s="745" t="s">
        <v>236</v>
      </c>
      <c r="D3170" s="747" t="n">
        <v>5.17</v>
      </c>
    </row>
    <row collapsed="false" customFormat="false" customHeight="true" hidden="true" ht="13.5" outlineLevel="0" r="3171">
      <c r="A3171" s="746" t="n">
        <v>96719</v>
      </c>
      <c r="B3171" s="745" t="s">
        <v>4464</v>
      </c>
      <c r="C3171" s="745" t="s">
        <v>236</v>
      </c>
      <c r="D3171" s="747" t="n">
        <v>12.24</v>
      </c>
    </row>
    <row collapsed="false" customFormat="false" customHeight="true" hidden="true" ht="13.5" outlineLevel="0" r="3172">
      <c r="A3172" s="746" t="n">
        <v>96720</v>
      </c>
      <c r="B3172" s="745" t="s">
        <v>4465</v>
      </c>
      <c r="C3172" s="745" t="s">
        <v>236</v>
      </c>
      <c r="D3172" s="747" t="n">
        <v>14.76</v>
      </c>
    </row>
    <row collapsed="false" customFormat="false" customHeight="true" hidden="true" ht="13.5" outlineLevel="0" r="3173">
      <c r="A3173" s="746" t="n">
        <v>96721</v>
      </c>
      <c r="B3173" s="745" t="s">
        <v>4466</v>
      </c>
      <c r="C3173" s="745" t="s">
        <v>236</v>
      </c>
      <c r="D3173" s="747" t="n">
        <v>19.07</v>
      </c>
    </row>
    <row collapsed="false" customFormat="false" customHeight="true" hidden="true" ht="13.5" outlineLevel="0" r="3174">
      <c r="A3174" s="746" t="n">
        <v>96722</v>
      </c>
      <c r="B3174" s="745" t="s">
        <v>4467</v>
      </c>
      <c r="C3174" s="745" t="s">
        <v>236</v>
      </c>
      <c r="D3174" s="747" t="n">
        <v>26.4</v>
      </c>
    </row>
    <row collapsed="false" customFormat="false" customHeight="true" hidden="true" ht="13.5" outlineLevel="0" r="3175">
      <c r="A3175" s="746" t="n">
        <v>96723</v>
      </c>
      <c r="B3175" s="745" t="s">
        <v>4468</v>
      </c>
      <c r="C3175" s="745" t="s">
        <v>236</v>
      </c>
      <c r="D3175" s="747" t="n">
        <v>33.93</v>
      </c>
    </row>
    <row collapsed="false" customFormat="false" customHeight="true" hidden="true" ht="13.5" outlineLevel="0" r="3176">
      <c r="A3176" s="746" t="n">
        <v>96724</v>
      </c>
      <c r="B3176" s="745" t="s">
        <v>4469</v>
      </c>
      <c r="C3176" s="745" t="s">
        <v>236</v>
      </c>
      <c r="D3176" s="747" t="n">
        <v>55.46</v>
      </c>
    </row>
    <row collapsed="false" customFormat="false" customHeight="true" hidden="true" ht="13.5" outlineLevel="0" r="3177">
      <c r="A3177" s="746" t="n">
        <v>96725</v>
      </c>
      <c r="B3177" s="745" t="s">
        <v>4470</v>
      </c>
      <c r="C3177" s="745" t="s">
        <v>236</v>
      </c>
      <c r="D3177" s="747" t="n">
        <v>71.16</v>
      </c>
    </row>
    <row collapsed="false" customFormat="false" customHeight="true" hidden="true" ht="13.5" outlineLevel="0" r="3178">
      <c r="A3178" s="746" t="n">
        <v>96726</v>
      </c>
      <c r="B3178" s="745" t="s">
        <v>4471</v>
      </c>
      <c r="C3178" s="745" t="s">
        <v>236</v>
      </c>
      <c r="D3178" s="747" t="n">
        <v>115.68</v>
      </c>
    </row>
    <row collapsed="false" customFormat="false" customHeight="true" hidden="true" ht="13.5" outlineLevel="0" r="3179">
      <c r="A3179" s="746" t="n">
        <v>96727</v>
      </c>
      <c r="B3179" s="745" t="s">
        <v>4472</v>
      </c>
      <c r="C3179" s="745" t="s">
        <v>236</v>
      </c>
      <c r="D3179" s="747" t="n">
        <v>11</v>
      </c>
    </row>
    <row collapsed="false" customFormat="false" customHeight="true" hidden="true" ht="13.5" outlineLevel="0" r="3180">
      <c r="A3180" s="746" t="n">
        <v>96728</v>
      </c>
      <c r="B3180" s="745" t="s">
        <v>4473</v>
      </c>
      <c r="C3180" s="745" t="s">
        <v>236</v>
      </c>
      <c r="D3180" s="747" t="n">
        <v>12.74</v>
      </c>
    </row>
    <row collapsed="false" customFormat="false" customHeight="true" hidden="true" ht="13.5" outlineLevel="0" r="3181">
      <c r="A3181" s="746" t="n">
        <v>96729</v>
      </c>
      <c r="B3181" s="745" t="s">
        <v>4474</v>
      </c>
      <c r="C3181" s="745" t="s">
        <v>236</v>
      </c>
      <c r="D3181" s="747" t="n">
        <v>18.8</v>
      </c>
    </row>
    <row collapsed="false" customFormat="false" customHeight="true" hidden="true" ht="13.5" outlineLevel="0" r="3182">
      <c r="A3182" s="746" t="n">
        <v>96730</v>
      </c>
      <c r="B3182" s="745" t="s">
        <v>4475</v>
      </c>
      <c r="C3182" s="745" t="s">
        <v>236</v>
      </c>
      <c r="D3182" s="747" t="n">
        <v>23.01</v>
      </c>
    </row>
    <row collapsed="false" customFormat="false" customHeight="true" hidden="true" ht="13.5" outlineLevel="0" r="3183">
      <c r="A3183" s="746" t="n">
        <v>96731</v>
      </c>
      <c r="B3183" s="745" t="s">
        <v>4476</v>
      </c>
      <c r="C3183" s="745" t="s">
        <v>236</v>
      </c>
      <c r="D3183" s="747" t="n">
        <v>33.85</v>
      </c>
    </row>
    <row collapsed="false" customFormat="false" customHeight="true" hidden="true" ht="13.5" outlineLevel="0" r="3184">
      <c r="A3184" s="746" t="n">
        <v>96732</v>
      </c>
      <c r="B3184" s="745" t="s">
        <v>4477</v>
      </c>
      <c r="C3184" s="745" t="s">
        <v>236</v>
      </c>
      <c r="D3184" s="747" t="n">
        <v>40.99</v>
      </c>
    </row>
    <row collapsed="false" customFormat="false" customHeight="true" hidden="true" ht="13.5" outlineLevel="0" r="3185">
      <c r="A3185" s="746" t="n">
        <v>96733</v>
      </c>
      <c r="B3185" s="745" t="s">
        <v>4478</v>
      </c>
      <c r="C3185" s="745" t="s">
        <v>236</v>
      </c>
      <c r="D3185" s="747" t="n">
        <v>74.5</v>
      </c>
    </row>
    <row collapsed="false" customFormat="false" customHeight="true" hidden="true" ht="13.5" outlineLevel="0" r="3186">
      <c r="A3186" s="746" t="n">
        <v>96734</v>
      </c>
      <c r="B3186" s="745" t="s">
        <v>4479</v>
      </c>
      <c r="C3186" s="745" t="s">
        <v>236</v>
      </c>
      <c r="D3186" s="747" t="n">
        <v>100.79</v>
      </c>
    </row>
    <row collapsed="false" customFormat="false" customHeight="true" hidden="true" ht="13.5" outlineLevel="0" r="3187">
      <c r="A3187" s="746" t="n">
        <v>96735</v>
      </c>
      <c r="B3187" s="745" t="s">
        <v>4480</v>
      </c>
      <c r="C3187" s="745" t="s">
        <v>236</v>
      </c>
      <c r="D3187" s="747" t="n">
        <v>133.28</v>
      </c>
    </row>
    <row collapsed="false" customFormat="false" customHeight="true" hidden="true" ht="13.5" outlineLevel="0" r="3188">
      <c r="A3188" s="746" t="n">
        <v>96794</v>
      </c>
      <c r="B3188" s="745" t="s">
        <v>4481</v>
      </c>
      <c r="C3188" s="745" t="s">
        <v>236</v>
      </c>
      <c r="D3188" s="747" t="n">
        <v>6.33</v>
      </c>
    </row>
    <row collapsed="false" customFormat="false" customHeight="true" hidden="true" ht="13.5" outlineLevel="0" r="3189">
      <c r="A3189" s="746" t="n">
        <v>96795</v>
      </c>
      <c r="B3189" s="745" t="s">
        <v>4482</v>
      </c>
      <c r="C3189" s="745" t="s">
        <v>236</v>
      </c>
      <c r="D3189" s="747" t="n">
        <v>7.99</v>
      </c>
    </row>
    <row collapsed="false" customFormat="false" customHeight="true" hidden="true" ht="13.5" outlineLevel="0" r="3190">
      <c r="A3190" s="746" t="n">
        <v>96796</v>
      </c>
      <c r="B3190" s="745" t="s">
        <v>4483</v>
      </c>
      <c r="C3190" s="745" t="s">
        <v>236</v>
      </c>
      <c r="D3190" s="747" t="n">
        <v>10.95</v>
      </c>
    </row>
    <row collapsed="false" customFormat="false" customHeight="true" hidden="true" ht="13.5" outlineLevel="0" r="3191">
      <c r="A3191" s="746" t="n">
        <v>96797</v>
      </c>
      <c r="B3191" s="745" t="s">
        <v>4484</v>
      </c>
      <c r="C3191" s="745" t="s">
        <v>236</v>
      </c>
      <c r="D3191" s="747" t="n">
        <v>16.14</v>
      </c>
    </row>
    <row collapsed="false" customFormat="false" customHeight="true" hidden="true" ht="13.5" outlineLevel="0" r="3192">
      <c r="A3192" s="746" t="n">
        <v>96798</v>
      </c>
      <c r="B3192" s="745" t="s">
        <v>4485</v>
      </c>
      <c r="C3192" s="745" t="s">
        <v>236</v>
      </c>
      <c r="D3192" s="747" t="n">
        <v>6.47</v>
      </c>
    </row>
    <row collapsed="false" customFormat="false" customHeight="true" hidden="true" ht="13.5" outlineLevel="0" r="3193">
      <c r="A3193" s="746" t="n">
        <v>96799</v>
      </c>
      <c r="B3193" s="745" t="s">
        <v>4486</v>
      </c>
      <c r="C3193" s="745" t="s">
        <v>236</v>
      </c>
      <c r="D3193" s="747" t="n">
        <v>8.74</v>
      </c>
    </row>
    <row collapsed="false" customFormat="false" customHeight="true" hidden="true" ht="13.5" outlineLevel="0" r="3194">
      <c r="A3194" s="746" t="n">
        <v>96800</v>
      </c>
      <c r="B3194" s="745" t="s">
        <v>4487</v>
      </c>
      <c r="C3194" s="745" t="s">
        <v>236</v>
      </c>
      <c r="D3194" s="747" t="n">
        <v>12.49</v>
      </c>
    </row>
    <row collapsed="false" customFormat="false" customHeight="true" hidden="true" ht="13.5" outlineLevel="0" r="3195">
      <c r="A3195" s="746" t="n">
        <v>96801</v>
      </c>
      <c r="B3195" s="745" t="s">
        <v>4488</v>
      </c>
      <c r="C3195" s="745" t="s">
        <v>236</v>
      </c>
      <c r="D3195" s="747" t="n">
        <v>18.8</v>
      </c>
    </row>
    <row collapsed="false" customFormat="false" customHeight="true" hidden="true" ht="13.5" outlineLevel="0" r="3196">
      <c r="A3196" s="746" t="n">
        <v>97327</v>
      </c>
      <c r="B3196" s="745" t="s">
        <v>4489</v>
      </c>
      <c r="C3196" s="745" t="s">
        <v>236</v>
      </c>
      <c r="D3196" s="747" t="n">
        <v>20.67</v>
      </c>
    </row>
    <row collapsed="false" customFormat="false" customHeight="true" hidden="true" ht="13.5" outlineLevel="0" r="3197">
      <c r="A3197" s="746" t="n">
        <v>97328</v>
      </c>
      <c r="B3197" s="745" t="s">
        <v>4490</v>
      </c>
      <c r="C3197" s="745" t="s">
        <v>236</v>
      </c>
      <c r="D3197" s="747" t="n">
        <v>37.45</v>
      </c>
    </row>
    <row collapsed="false" customFormat="false" customHeight="true" hidden="true" ht="13.5" outlineLevel="0" r="3198">
      <c r="A3198" s="746" t="n">
        <v>97329</v>
      </c>
      <c r="B3198" s="745" t="s">
        <v>4491</v>
      </c>
      <c r="C3198" s="745" t="s">
        <v>236</v>
      </c>
      <c r="D3198" s="747" t="n">
        <v>33.01</v>
      </c>
    </row>
    <row collapsed="false" customFormat="false" customHeight="true" hidden="true" ht="13.5" outlineLevel="0" r="3199">
      <c r="A3199" s="746" t="n">
        <v>97330</v>
      </c>
      <c r="B3199" s="745" t="s">
        <v>4492</v>
      </c>
      <c r="C3199" s="745" t="s">
        <v>236</v>
      </c>
      <c r="D3199" s="747" t="n">
        <v>59.52</v>
      </c>
    </row>
    <row collapsed="false" customFormat="false" customHeight="true" hidden="true" ht="13.5" outlineLevel="0" r="3200">
      <c r="A3200" s="746" t="n">
        <v>97331</v>
      </c>
      <c r="B3200" s="745" t="s">
        <v>4493</v>
      </c>
      <c r="C3200" s="745" t="s">
        <v>236</v>
      </c>
      <c r="D3200" s="747" t="n">
        <v>20.97</v>
      </c>
    </row>
    <row collapsed="false" customFormat="false" customHeight="true" hidden="true" ht="13.5" outlineLevel="0" r="3201">
      <c r="A3201" s="746" t="n">
        <v>97332</v>
      </c>
      <c r="B3201" s="745" t="s">
        <v>4494</v>
      </c>
      <c r="C3201" s="745" t="s">
        <v>236</v>
      </c>
      <c r="D3201" s="747" t="n">
        <v>37.79</v>
      </c>
    </row>
    <row collapsed="false" customFormat="false" customHeight="true" hidden="true" ht="13.5" outlineLevel="0" r="3202">
      <c r="A3202" s="746" t="n">
        <v>97333</v>
      </c>
      <c r="B3202" s="745" t="s">
        <v>4495</v>
      </c>
      <c r="C3202" s="745" t="s">
        <v>236</v>
      </c>
      <c r="D3202" s="747" t="n">
        <v>46.13</v>
      </c>
    </row>
    <row collapsed="false" customFormat="false" customHeight="true" hidden="true" ht="13.5" outlineLevel="0" r="3203">
      <c r="A3203" s="746" t="n">
        <v>97334</v>
      </c>
      <c r="B3203" s="745" t="s">
        <v>4496</v>
      </c>
      <c r="C3203" s="745" t="s">
        <v>236</v>
      </c>
      <c r="D3203" s="747" t="n">
        <v>55.9</v>
      </c>
    </row>
    <row collapsed="false" customFormat="false" customHeight="true" hidden="true" ht="13.5" outlineLevel="0" r="3204">
      <c r="A3204" s="746" t="n">
        <v>97335</v>
      </c>
      <c r="B3204" s="745" t="s">
        <v>4497</v>
      </c>
      <c r="C3204" s="745" t="s">
        <v>236</v>
      </c>
      <c r="D3204" s="747" t="n">
        <v>48.33</v>
      </c>
    </row>
    <row collapsed="false" customFormat="false" customHeight="true" hidden="true" ht="13.5" outlineLevel="0" r="3205">
      <c r="A3205" s="746" t="n">
        <v>97336</v>
      </c>
      <c r="B3205" s="745" t="s">
        <v>4498</v>
      </c>
      <c r="C3205" s="745" t="s">
        <v>236</v>
      </c>
      <c r="D3205" s="747" t="n">
        <v>61.32</v>
      </c>
    </row>
    <row collapsed="false" customFormat="false" customHeight="true" hidden="true" ht="13.5" outlineLevel="0" r="3206">
      <c r="A3206" s="746" t="n">
        <v>97337</v>
      </c>
      <c r="B3206" s="745" t="s">
        <v>4499</v>
      </c>
      <c r="C3206" s="745" t="s">
        <v>236</v>
      </c>
      <c r="D3206" s="747" t="n">
        <v>91.83</v>
      </c>
    </row>
    <row collapsed="false" customFormat="false" customHeight="true" hidden="true" ht="13.5" outlineLevel="0" r="3207">
      <c r="A3207" s="746" t="n">
        <v>97338</v>
      </c>
      <c r="B3207" s="745" t="s">
        <v>4500</v>
      </c>
      <c r="C3207" s="745" t="s">
        <v>236</v>
      </c>
      <c r="D3207" s="747" t="n">
        <v>110.34</v>
      </c>
    </row>
    <row collapsed="false" customFormat="false" customHeight="true" hidden="true" ht="13.5" outlineLevel="0" r="3208">
      <c r="A3208" s="746" t="n">
        <v>97339</v>
      </c>
      <c r="B3208" s="745" t="s">
        <v>4501</v>
      </c>
      <c r="C3208" s="745" t="s">
        <v>236</v>
      </c>
      <c r="D3208" s="747" t="n">
        <v>118.84</v>
      </c>
    </row>
    <row collapsed="false" customFormat="false" customHeight="true" hidden="true" ht="13.5" outlineLevel="0" r="3209">
      <c r="A3209" s="746" t="n">
        <v>97340</v>
      </c>
      <c r="B3209" s="745" t="s">
        <v>4502</v>
      </c>
      <c r="C3209" s="745" t="s">
        <v>236</v>
      </c>
      <c r="D3209" s="747" t="n">
        <v>119.57</v>
      </c>
    </row>
    <row collapsed="false" customFormat="false" customHeight="true" hidden="true" ht="13.5" outlineLevel="0" r="3210">
      <c r="A3210" s="746" t="n">
        <v>97341</v>
      </c>
      <c r="B3210" s="745" t="s">
        <v>4503</v>
      </c>
      <c r="C3210" s="745" t="s">
        <v>236</v>
      </c>
      <c r="D3210" s="747" t="n">
        <v>33.98</v>
      </c>
    </row>
    <row collapsed="false" customFormat="false" customHeight="true" hidden="true" ht="13.5" outlineLevel="0" r="3211">
      <c r="A3211" s="746" t="n">
        <v>97342</v>
      </c>
      <c r="B3211" s="745" t="s">
        <v>4504</v>
      </c>
      <c r="C3211" s="745" t="s">
        <v>236</v>
      </c>
      <c r="D3211" s="747" t="n">
        <v>52.49</v>
      </c>
    </row>
    <row collapsed="false" customFormat="false" customHeight="true" hidden="true" ht="13.5" outlineLevel="0" r="3212">
      <c r="A3212" s="746" t="n">
        <v>97343</v>
      </c>
      <c r="B3212" s="745" t="s">
        <v>4505</v>
      </c>
      <c r="C3212" s="745" t="s">
        <v>236</v>
      </c>
      <c r="D3212" s="747" t="n">
        <v>65.78</v>
      </c>
    </row>
    <row collapsed="false" customFormat="false" customHeight="true" hidden="true" ht="13.5" outlineLevel="0" r="3213">
      <c r="A3213" s="746" t="n">
        <v>97344</v>
      </c>
      <c r="B3213" s="745" t="s">
        <v>4506</v>
      </c>
      <c r="C3213" s="745" t="s">
        <v>236</v>
      </c>
      <c r="D3213" s="747" t="n">
        <v>43.13</v>
      </c>
    </row>
    <row collapsed="false" customFormat="false" customHeight="true" hidden="true" ht="13.5" outlineLevel="0" r="3214">
      <c r="A3214" s="746" t="n">
        <v>97345</v>
      </c>
      <c r="B3214" s="745" t="s">
        <v>4507</v>
      </c>
      <c r="C3214" s="745" t="s">
        <v>236</v>
      </c>
      <c r="D3214" s="747" t="n">
        <v>68.2</v>
      </c>
    </row>
    <row collapsed="false" customFormat="false" customHeight="true" hidden="true" ht="13.5" outlineLevel="0" r="3215">
      <c r="A3215" s="746" t="n">
        <v>97346</v>
      </c>
      <c r="B3215" s="745" t="s">
        <v>4508</v>
      </c>
      <c r="C3215" s="745" t="s">
        <v>236</v>
      </c>
      <c r="D3215" s="747" t="n">
        <v>87.19</v>
      </c>
    </row>
    <row collapsed="false" customFormat="false" customHeight="true" hidden="true" ht="13.5" outlineLevel="0" r="3216">
      <c r="A3216" s="746" t="n">
        <v>97347</v>
      </c>
      <c r="B3216" s="745" t="s">
        <v>4509</v>
      </c>
      <c r="C3216" s="745" t="s">
        <v>236</v>
      </c>
      <c r="D3216" s="747" t="n">
        <v>58.06</v>
      </c>
    </row>
    <row collapsed="false" customFormat="false" customHeight="true" hidden="true" ht="13.5" outlineLevel="0" r="3217">
      <c r="A3217" s="746" t="n">
        <v>97348</v>
      </c>
      <c r="B3217" s="745" t="s">
        <v>4510</v>
      </c>
      <c r="C3217" s="745" t="s">
        <v>236</v>
      </c>
      <c r="D3217" s="747" t="n">
        <v>80.06</v>
      </c>
    </row>
    <row collapsed="false" customFormat="false" customHeight="true" hidden="true" ht="13.5" outlineLevel="0" r="3218">
      <c r="A3218" s="746" t="n">
        <v>97349</v>
      </c>
      <c r="B3218" s="745" t="s">
        <v>4511</v>
      </c>
      <c r="C3218" s="745" t="s">
        <v>236</v>
      </c>
      <c r="D3218" s="747" t="n">
        <v>115.16</v>
      </c>
    </row>
    <row collapsed="false" customFormat="false" customHeight="true" hidden="true" ht="13.5" outlineLevel="0" r="3219">
      <c r="A3219" s="746" t="n">
        <v>97350</v>
      </c>
      <c r="B3219" s="745" t="s">
        <v>4512</v>
      </c>
      <c r="C3219" s="745" t="s">
        <v>236</v>
      </c>
      <c r="D3219" s="747" t="n">
        <v>139.76</v>
      </c>
    </row>
    <row collapsed="false" customFormat="false" customHeight="true" hidden="true" ht="13.5" outlineLevel="0" r="3220">
      <c r="A3220" s="746" t="n">
        <v>97351</v>
      </c>
      <c r="B3220" s="745" t="s">
        <v>4513</v>
      </c>
      <c r="C3220" s="745" t="s">
        <v>236</v>
      </c>
      <c r="D3220" s="747" t="n">
        <v>193.05</v>
      </c>
    </row>
    <row collapsed="false" customFormat="false" customHeight="true" hidden="true" ht="13.5" outlineLevel="0" r="3221">
      <c r="A3221" s="746" t="n">
        <v>97352</v>
      </c>
      <c r="B3221" s="745" t="s">
        <v>4514</v>
      </c>
      <c r="C3221" s="745" t="s">
        <v>236</v>
      </c>
      <c r="D3221" s="747" t="n">
        <v>250.01</v>
      </c>
    </row>
    <row collapsed="false" customFormat="false" customHeight="true" hidden="true" ht="13.5" outlineLevel="0" r="3222">
      <c r="A3222" s="746" t="n">
        <v>97353</v>
      </c>
      <c r="B3222" s="745" t="s">
        <v>4515</v>
      </c>
      <c r="C3222" s="745" t="s">
        <v>236</v>
      </c>
      <c r="D3222" s="747" t="n">
        <v>39.74</v>
      </c>
    </row>
    <row collapsed="false" customFormat="false" customHeight="true" hidden="true" ht="13.5" outlineLevel="0" r="3223">
      <c r="A3223" s="746" t="n">
        <v>97354</v>
      </c>
      <c r="B3223" s="745" t="s">
        <v>4516</v>
      </c>
      <c r="C3223" s="745" t="s">
        <v>236</v>
      </c>
      <c r="D3223" s="747" t="n">
        <v>62.22</v>
      </c>
    </row>
    <row collapsed="false" customFormat="false" customHeight="true" hidden="true" ht="13.5" outlineLevel="0" r="3224">
      <c r="A3224" s="746" t="n">
        <v>97355</v>
      </c>
      <c r="B3224" s="745" t="s">
        <v>4517</v>
      </c>
      <c r="C3224" s="745" t="s">
        <v>236</v>
      </c>
      <c r="D3224" s="747" t="n">
        <v>84.52</v>
      </c>
    </row>
    <row collapsed="false" customFormat="false" customHeight="true" hidden="true" ht="13.5" outlineLevel="0" r="3225">
      <c r="A3225" s="746" t="n">
        <v>97356</v>
      </c>
      <c r="B3225" s="745" t="s">
        <v>4518</v>
      </c>
      <c r="C3225" s="745" t="s">
        <v>236</v>
      </c>
      <c r="D3225" s="747" t="n">
        <v>48.89</v>
      </c>
    </row>
    <row collapsed="false" customFormat="false" customHeight="true" hidden="true" ht="13.5" outlineLevel="0" r="3226">
      <c r="A3226" s="746" t="n">
        <v>97357</v>
      </c>
      <c r="B3226" s="745" t="s">
        <v>4519</v>
      </c>
      <c r="C3226" s="745" t="s">
        <v>236</v>
      </c>
      <c r="D3226" s="747" t="n">
        <v>77.93</v>
      </c>
    </row>
    <row collapsed="false" customFormat="false" customHeight="true" hidden="true" ht="13.5" outlineLevel="0" r="3227">
      <c r="A3227" s="746" t="n">
        <v>97358</v>
      </c>
      <c r="B3227" s="745" t="s">
        <v>4520</v>
      </c>
      <c r="C3227" s="745" t="s">
        <v>236</v>
      </c>
      <c r="D3227" s="747" t="n">
        <v>105.93</v>
      </c>
    </row>
    <row collapsed="false" customFormat="false" customHeight="true" hidden="true" ht="13.5" outlineLevel="0" r="3228">
      <c r="A3228" s="746" t="n">
        <v>97498</v>
      </c>
      <c r="B3228" s="745" t="s">
        <v>4521</v>
      </c>
      <c r="C3228" s="745" t="s">
        <v>236</v>
      </c>
      <c r="D3228" s="747" t="n">
        <v>34.07</v>
      </c>
    </row>
    <row collapsed="false" customFormat="false" customHeight="true" hidden="true" ht="13.5" outlineLevel="0" r="3229">
      <c r="A3229" s="746" t="n">
        <v>97535</v>
      </c>
      <c r="B3229" s="745" t="s">
        <v>4522</v>
      </c>
      <c r="C3229" s="745" t="s">
        <v>236</v>
      </c>
      <c r="D3229" s="747" t="n">
        <v>38.24</v>
      </c>
    </row>
    <row collapsed="false" customFormat="false" customHeight="true" hidden="true" ht="13.5" outlineLevel="0" r="3230">
      <c r="A3230" s="746" t="n">
        <v>97536</v>
      </c>
      <c r="B3230" s="745" t="s">
        <v>4523</v>
      </c>
      <c r="C3230" s="745" t="s">
        <v>236</v>
      </c>
      <c r="D3230" s="747" t="n">
        <v>47.81</v>
      </c>
    </row>
    <row collapsed="false" customFormat="false" customHeight="true" hidden="true" ht="13.5" outlineLevel="0" r="3231">
      <c r="A3231" s="746" t="n">
        <v>72293</v>
      </c>
      <c r="B3231" s="745" t="s">
        <v>4524</v>
      </c>
      <c r="C3231" s="745" t="s">
        <v>30</v>
      </c>
      <c r="D3231" s="747" t="n">
        <v>5.92</v>
      </c>
    </row>
    <row collapsed="false" customFormat="false" customHeight="true" hidden="true" ht="13.5" outlineLevel="0" r="3232">
      <c r="A3232" s="746" t="n">
        <v>72294</v>
      </c>
      <c r="B3232" s="745" t="s">
        <v>4525</v>
      </c>
      <c r="C3232" s="745" t="s">
        <v>30</v>
      </c>
      <c r="D3232" s="747" t="n">
        <v>8.74</v>
      </c>
    </row>
    <row collapsed="false" customFormat="false" customHeight="true" hidden="true" ht="13.5" outlineLevel="0" r="3233">
      <c r="A3233" s="746" t="n">
        <v>72295</v>
      </c>
      <c r="B3233" s="745" t="s">
        <v>4526</v>
      </c>
      <c r="C3233" s="745" t="s">
        <v>30</v>
      </c>
      <c r="D3233" s="747" t="n">
        <v>11.99</v>
      </c>
    </row>
    <row collapsed="false" customFormat="false" customHeight="true" hidden="true" ht="13.5" outlineLevel="0" r="3234">
      <c r="A3234" s="746" t="n">
        <v>72306</v>
      </c>
      <c r="B3234" s="745" t="s">
        <v>4527</v>
      </c>
      <c r="C3234" s="745" t="s">
        <v>30</v>
      </c>
      <c r="D3234" s="747" t="n">
        <v>189.56</v>
      </c>
    </row>
    <row collapsed="false" customFormat="false" customHeight="true" hidden="true" ht="13.5" outlineLevel="0" r="3235">
      <c r="A3235" s="746" t="n">
        <v>72307</v>
      </c>
      <c r="B3235" s="745" t="s">
        <v>4528</v>
      </c>
      <c r="C3235" s="745" t="s">
        <v>30</v>
      </c>
      <c r="D3235" s="747" t="n">
        <v>264.22</v>
      </c>
    </row>
    <row collapsed="false" customFormat="false" customHeight="true" hidden="true" ht="13.5" outlineLevel="0" r="3236">
      <c r="A3236" s="746" t="n">
        <v>72313</v>
      </c>
      <c r="B3236" s="745" t="s">
        <v>4529</v>
      </c>
      <c r="C3236" s="745" t="s">
        <v>30</v>
      </c>
      <c r="D3236" s="747" t="n">
        <v>607.85</v>
      </c>
    </row>
    <row collapsed="false" customFormat="false" customHeight="true" hidden="true" ht="13.5" outlineLevel="0" r="3237">
      <c r="A3237" s="746" t="n">
        <v>72482</v>
      </c>
      <c r="B3237" s="745" t="s">
        <v>4530</v>
      </c>
      <c r="C3237" s="745" t="s">
        <v>30</v>
      </c>
      <c r="D3237" s="747" t="n">
        <v>263.02</v>
      </c>
    </row>
    <row collapsed="false" customFormat="false" customHeight="true" hidden="true" ht="13.5" outlineLevel="0" r="3238">
      <c r="A3238" s="746" t="n">
        <v>72619</v>
      </c>
      <c r="B3238" s="745" t="s">
        <v>4531</v>
      </c>
      <c r="C3238" s="745" t="s">
        <v>30</v>
      </c>
      <c r="D3238" s="747" t="n">
        <v>110.21</v>
      </c>
    </row>
    <row collapsed="false" customFormat="false" customHeight="true" hidden="true" ht="13.5" outlineLevel="0" r="3239">
      <c r="A3239" s="746" t="n">
        <v>72620</v>
      </c>
      <c r="B3239" s="745" t="s">
        <v>4532</v>
      </c>
      <c r="C3239" s="745" t="s">
        <v>30</v>
      </c>
      <c r="D3239" s="747" t="n">
        <v>190.91</v>
      </c>
    </row>
    <row collapsed="false" customFormat="false" customHeight="true" hidden="true" ht="13.5" outlineLevel="0" r="3240">
      <c r="A3240" s="746" t="n">
        <v>72621</v>
      </c>
      <c r="B3240" s="745" t="s">
        <v>4533</v>
      </c>
      <c r="C3240" s="745" t="s">
        <v>30</v>
      </c>
      <c r="D3240" s="747" t="n">
        <v>305.18</v>
      </c>
    </row>
    <row collapsed="false" customFormat="false" customHeight="true" hidden="true" ht="13.5" outlineLevel="0" r="3241">
      <c r="A3241" s="746" t="n">
        <v>72667</v>
      </c>
      <c r="B3241" s="745" t="s">
        <v>4534</v>
      </c>
      <c r="C3241" s="745" t="s">
        <v>30</v>
      </c>
      <c r="D3241" s="747" t="n">
        <v>153.91</v>
      </c>
    </row>
    <row collapsed="false" customFormat="false" customHeight="true" hidden="true" ht="13.5" outlineLevel="0" r="3242">
      <c r="A3242" s="746" t="n">
        <v>72668</v>
      </c>
      <c r="B3242" s="745" t="s">
        <v>4535</v>
      </c>
      <c r="C3242" s="745" t="s">
        <v>30</v>
      </c>
      <c r="D3242" s="747" t="n">
        <v>153.01</v>
      </c>
    </row>
    <row collapsed="false" customFormat="false" customHeight="true" hidden="true" ht="13.5" outlineLevel="0" r="3243">
      <c r="A3243" s="746" t="n">
        <v>72669</v>
      </c>
      <c r="B3243" s="745" t="s">
        <v>4536</v>
      </c>
      <c r="C3243" s="745" t="s">
        <v>30</v>
      </c>
      <c r="D3243" s="747" t="n">
        <v>158.26</v>
      </c>
    </row>
    <row collapsed="false" customFormat="false" customHeight="true" hidden="true" ht="13.5" outlineLevel="0" r="3244">
      <c r="A3244" s="746" t="n">
        <v>72681</v>
      </c>
      <c r="B3244" s="745" t="s">
        <v>4537</v>
      </c>
      <c r="C3244" s="745" t="s">
        <v>30</v>
      </c>
      <c r="D3244" s="747" t="n">
        <v>107.51</v>
      </c>
    </row>
    <row collapsed="false" customFormat="false" customHeight="true" hidden="true" ht="13.5" outlineLevel="0" r="3245">
      <c r="A3245" s="746" t="n">
        <v>72682</v>
      </c>
      <c r="B3245" s="745" t="s">
        <v>4538</v>
      </c>
      <c r="C3245" s="745" t="s">
        <v>30</v>
      </c>
      <c r="D3245" s="747" t="n">
        <v>213.38</v>
      </c>
    </row>
    <row collapsed="false" customFormat="false" customHeight="true" hidden="true" ht="13.5" outlineLevel="0" r="3246">
      <c r="A3246" s="746" t="n">
        <v>72683</v>
      </c>
      <c r="B3246" s="745" t="s">
        <v>4539</v>
      </c>
      <c r="C3246" s="745" t="s">
        <v>30</v>
      </c>
      <c r="D3246" s="747" t="n">
        <v>340.99</v>
      </c>
    </row>
    <row collapsed="false" customFormat="false" customHeight="true" hidden="true" ht="13.5" outlineLevel="0" r="3247">
      <c r="A3247" s="746" t="n">
        <v>72719</v>
      </c>
      <c r="B3247" s="745" t="s">
        <v>4540</v>
      </c>
      <c r="C3247" s="745" t="s">
        <v>30</v>
      </c>
      <c r="D3247" s="747" t="n">
        <v>237.17</v>
      </c>
    </row>
    <row collapsed="false" customFormat="false" customHeight="true" hidden="true" ht="13.5" outlineLevel="0" r="3248">
      <c r="A3248" s="746" t="n">
        <v>72720</v>
      </c>
      <c r="B3248" s="745" t="s">
        <v>4541</v>
      </c>
      <c r="C3248" s="745" t="s">
        <v>30</v>
      </c>
      <c r="D3248" s="747" t="n">
        <v>324.9</v>
      </c>
    </row>
    <row collapsed="false" customFormat="false" customHeight="true" hidden="true" ht="13.5" outlineLevel="0" r="3249">
      <c r="A3249" s="746" t="n">
        <v>72721</v>
      </c>
      <c r="B3249" s="745" t="s">
        <v>4542</v>
      </c>
      <c r="C3249" s="745" t="s">
        <v>30</v>
      </c>
      <c r="D3249" s="747" t="n">
        <v>695.39</v>
      </c>
    </row>
    <row collapsed="false" customFormat="false" customHeight="true" hidden="true" ht="13.5" outlineLevel="0" r="3250">
      <c r="A3250" s="746" t="n">
        <v>89358</v>
      </c>
      <c r="B3250" s="745" t="s">
        <v>4543</v>
      </c>
      <c r="C3250" s="745" t="s">
        <v>30</v>
      </c>
      <c r="D3250" s="747" t="n">
        <v>6.38</v>
      </c>
    </row>
    <row collapsed="false" customFormat="false" customHeight="true" hidden="true" ht="13.5" outlineLevel="0" r="3251">
      <c r="A3251" s="746" t="n">
        <v>89359</v>
      </c>
      <c r="B3251" s="745" t="s">
        <v>4544</v>
      </c>
      <c r="C3251" s="745" t="s">
        <v>30</v>
      </c>
      <c r="D3251" s="747" t="n">
        <v>6.6</v>
      </c>
    </row>
    <row collapsed="false" customFormat="false" customHeight="true" hidden="true" ht="13.5" outlineLevel="0" r="3252">
      <c r="A3252" s="746" t="n">
        <v>89360</v>
      </c>
      <c r="B3252" s="745" t="s">
        <v>4545</v>
      </c>
      <c r="C3252" s="745" t="s">
        <v>30</v>
      </c>
      <c r="D3252" s="747" t="n">
        <v>7.53</v>
      </c>
    </row>
    <row collapsed="false" customFormat="false" customHeight="true" hidden="true" ht="13.5" outlineLevel="0" r="3253">
      <c r="A3253" s="746" t="n">
        <v>89361</v>
      </c>
      <c r="B3253" s="745" t="s">
        <v>4546</v>
      </c>
      <c r="C3253" s="745" t="s">
        <v>30</v>
      </c>
      <c r="D3253" s="747" t="n">
        <v>7.17</v>
      </c>
    </row>
    <row collapsed="false" customFormat="false" customHeight="true" hidden="true" ht="13.5" outlineLevel="0" r="3254">
      <c r="A3254" s="746" t="n">
        <v>89362</v>
      </c>
      <c r="B3254" s="745" t="s">
        <v>4547</v>
      </c>
      <c r="C3254" s="745" t="s">
        <v>30</v>
      </c>
      <c r="D3254" s="747" t="n">
        <v>7.55</v>
      </c>
    </row>
    <row collapsed="false" customFormat="false" customHeight="true" hidden="true" ht="13.5" outlineLevel="0" r="3255">
      <c r="A3255" s="746" t="n">
        <v>89363</v>
      </c>
      <c r="B3255" s="745" t="s">
        <v>4548</v>
      </c>
      <c r="C3255" s="745" t="s">
        <v>30</v>
      </c>
      <c r="D3255" s="747" t="n">
        <v>8.02</v>
      </c>
    </row>
    <row collapsed="false" customFormat="false" customHeight="true" hidden="true" ht="13.5" outlineLevel="0" r="3256">
      <c r="A3256" s="746" t="n">
        <v>89364</v>
      </c>
      <c r="B3256" s="745" t="s">
        <v>4549</v>
      </c>
      <c r="C3256" s="745" t="s">
        <v>30</v>
      </c>
      <c r="D3256" s="747" t="n">
        <v>8.99</v>
      </c>
    </row>
    <row collapsed="false" customFormat="false" customHeight="true" hidden="true" ht="13.5" outlineLevel="0" r="3257">
      <c r="A3257" s="746" t="n">
        <v>89365</v>
      </c>
      <c r="B3257" s="745" t="s">
        <v>4550</v>
      </c>
      <c r="C3257" s="745" t="s">
        <v>30</v>
      </c>
      <c r="D3257" s="747" t="n">
        <v>8.56</v>
      </c>
    </row>
    <row collapsed="false" customFormat="false" customHeight="true" hidden="true" ht="13.5" outlineLevel="0" r="3258">
      <c r="A3258" s="746" t="n">
        <v>89366</v>
      </c>
      <c r="B3258" s="745" t="s">
        <v>4551</v>
      </c>
      <c r="C3258" s="745" t="s">
        <v>30</v>
      </c>
      <c r="D3258" s="747" t="n">
        <v>11.57</v>
      </c>
    </row>
    <row collapsed="false" customFormat="false" customHeight="true" hidden="true" ht="13.5" outlineLevel="0" r="3259">
      <c r="A3259" s="746" t="n">
        <v>89367</v>
      </c>
      <c r="B3259" s="745" t="s">
        <v>4552</v>
      </c>
      <c r="C3259" s="745" t="s">
        <v>30</v>
      </c>
      <c r="D3259" s="747" t="n">
        <v>9.91</v>
      </c>
    </row>
    <row collapsed="false" customFormat="false" customHeight="true" hidden="true" ht="13.5" outlineLevel="0" r="3260">
      <c r="A3260" s="746" t="n">
        <v>89368</v>
      </c>
      <c r="B3260" s="745" t="s">
        <v>4553</v>
      </c>
      <c r="C3260" s="745" t="s">
        <v>30</v>
      </c>
      <c r="D3260" s="747" t="n">
        <v>11.23</v>
      </c>
    </row>
    <row collapsed="false" customFormat="false" customHeight="true" hidden="true" ht="13.5" outlineLevel="0" r="3261">
      <c r="A3261" s="746" t="n">
        <v>89369</v>
      </c>
      <c r="B3261" s="745" t="s">
        <v>4554</v>
      </c>
      <c r="C3261" s="745" t="s">
        <v>30</v>
      </c>
      <c r="D3261" s="747" t="n">
        <v>12.87</v>
      </c>
    </row>
    <row collapsed="false" customFormat="false" customHeight="true" hidden="true" ht="13.5" outlineLevel="0" r="3262">
      <c r="A3262" s="746" t="n">
        <v>89370</v>
      </c>
      <c r="B3262" s="745" t="s">
        <v>4555</v>
      </c>
      <c r="C3262" s="745" t="s">
        <v>30</v>
      </c>
      <c r="D3262" s="747" t="n">
        <v>10.95</v>
      </c>
    </row>
    <row collapsed="false" customFormat="false" customHeight="true" hidden="true" ht="13.5" outlineLevel="0" r="3263">
      <c r="A3263" s="746" t="n">
        <v>89371</v>
      </c>
      <c r="B3263" s="745" t="s">
        <v>4556</v>
      </c>
      <c r="C3263" s="745" t="s">
        <v>30</v>
      </c>
      <c r="D3263" s="747" t="n">
        <v>4.6</v>
      </c>
    </row>
    <row collapsed="false" customFormat="false" customHeight="true" hidden="true" ht="13.5" outlineLevel="0" r="3264">
      <c r="A3264" s="746" t="n">
        <v>89372</v>
      </c>
      <c r="B3264" s="745" t="s">
        <v>4557</v>
      </c>
      <c r="C3264" s="745" t="s">
        <v>30</v>
      </c>
      <c r="D3264" s="747" t="n">
        <v>8.96</v>
      </c>
    </row>
    <row collapsed="false" customFormat="false" customHeight="true" hidden="true" ht="13.5" outlineLevel="0" r="3265">
      <c r="A3265" s="746" t="n">
        <v>89373</v>
      </c>
      <c r="B3265" s="745" t="s">
        <v>4558</v>
      </c>
      <c r="C3265" s="745" t="s">
        <v>30</v>
      </c>
      <c r="D3265" s="747" t="n">
        <v>5</v>
      </c>
    </row>
    <row collapsed="false" customFormat="false" customHeight="true" hidden="true" ht="13.5" outlineLevel="0" r="3266">
      <c r="A3266" s="746" t="n">
        <v>89374</v>
      </c>
      <c r="B3266" s="745" t="s">
        <v>4559</v>
      </c>
      <c r="C3266" s="745" t="s">
        <v>30</v>
      </c>
      <c r="D3266" s="747" t="n">
        <v>7.36</v>
      </c>
    </row>
    <row collapsed="false" customFormat="false" customHeight="true" hidden="true" ht="13.5" outlineLevel="0" r="3267">
      <c r="A3267" s="746" t="n">
        <v>89375</v>
      </c>
      <c r="B3267" s="745" t="s">
        <v>4560</v>
      </c>
      <c r="C3267" s="745" t="s">
        <v>30</v>
      </c>
      <c r="D3267" s="747" t="n">
        <v>8.79</v>
      </c>
    </row>
    <row collapsed="false" customFormat="false" customHeight="true" hidden="true" ht="13.5" outlineLevel="0" r="3268">
      <c r="A3268" s="746" t="n">
        <v>89376</v>
      </c>
      <c r="B3268" s="745" t="s">
        <v>4561</v>
      </c>
      <c r="C3268" s="745" t="s">
        <v>30</v>
      </c>
      <c r="D3268" s="747" t="n">
        <v>4.65</v>
      </c>
    </row>
    <row collapsed="false" customFormat="false" customHeight="true" hidden="true" ht="13.5" outlineLevel="0" r="3269">
      <c r="A3269" s="746" t="n">
        <v>89377</v>
      </c>
      <c r="B3269" s="745" t="s">
        <v>4562</v>
      </c>
      <c r="C3269" s="745" t="s">
        <v>30</v>
      </c>
      <c r="D3269" s="747" t="n">
        <v>6.76</v>
      </c>
    </row>
    <row collapsed="false" customFormat="false" customHeight="true" hidden="true" ht="13.5" outlineLevel="0" r="3270">
      <c r="A3270" s="746" t="n">
        <v>89378</v>
      </c>
      <c r="B3270" s="745" t="s">
        <v>4563</v>
      </c>
      <c r="C3270" s="745" t="s">
        <v>30</v>
      </c>
      <c r="D3270" s="747" t="n">
        <v>5.43</v>
      </c>
    </row>
    <row collapsed="false" customFormat="false" customHeight="true" hidden="true" ht="13.5" outlineLevel="0" r="3271">
      <c r="A3271" s="746" t="n">
        <v>89379</v>
      </c>
      <c r="B3271" s="745" t="s">
        <v>4564</v>
      </c>
      <c r="C3271" s="745" t="s">
        <v>30</v>
      </c>
      <c r="D3271" s="747" t="n">
        <v>11.25</v>
      </c>
    </row>
    <row collapsed="false" customFormat="false" customHeight="true" hidden="true" ht="13.5" outlineLevel="0" r="3272">
      <c r="A3272" s="746" t="n">
        <v>89380</v>
      </c>
      <c r="B3272" s="745" t="s">
        <v>4565</v>
      </c>
      <c r="C3272" s="745" t="s">
        <v>30</v>
      </c>
      <c r="D3272" s="747" t="n">
        <v>7.22</v>
      </c>
    </row>
    <row collapsed="false" customFormat="false" customHeight="true" hidden="true" ht="13.5" outlineLevel="0" r="3273">
      <c r="A3273" s="746" t="n">
        <v>89381</v>
      </c>
      <c r="B3273" s="745" t="s">
        <v>4566</v>
      </c>
      <c r="C3273" s="745" t="s">
        <v>30</v>
      </c>
      <c r="D3273" s="747" t="n">
        <v>9.11</v>
      </c>
    </row>
    <row collapsed="false" customFormat="false" customHeight="true" hidden="true" ht="13.5" outlineLevel="0" r="3274">
      <c r="A3274" s="746" t="n">
        <v>89382</v>
      </c>
      <c r="B3274" s="745" t="s">
        <v>4567</v>
      </c>
      <c r="C3274" s="745" t="s">
        <v>30</v>
      </c>
      <c r="D3274" s="747" t="n">
        <v>10.44</v>
      </c>
    </row>
    <row collapsed="false" customFormat="false" customHeight="true" hidden="true" ht="13.5" outlineLevel="0" r="3275">
      <c r="A3275" s="746" t="n">
        <v>89383</v>
      </c>
      <c r="B3275" s="745" t="s">
        <v>4568</v>
      </c>
      <c r="C3275" s="745" t="s">
        <v>30</v>
      </c>
      <c r="D3275" s="747" t="n">
        <v>5.49</v>
      </c>
    </row>
    <row collapsed="false" customFormat="false" customHeight="true" hidden="true" ht="13.5" outlineLevel="0" r="3276">
      <c r="A3276" s="746" t="n">
        <v>89384</v>
      </c>
      <c r="B3276" s="745" t="s">
        <v>4569</v>
      </c>
      <c r="C3276" s="745" t="s">
        <v>30</v>
      </c>
      <c r="D3276" s="747" t="n">
        <v>9.2</v>
      </c>
    </row>
    <row collapsed="false" customFormat="false" customHeight="true" hidden="true" ht="13.5" outlineLevel="0" r="3277">
      <c r="A3277" s="746" t="n">
        <v>89385</v>
      </c>
      <c r="B3277" s="745" t="s">
        <v>4570</v>
      </c>
      <c r="C3277" s="745" t="s">
        <v>30</v>
      </c>
      <c r="D3277" s="747" t="n">
        <v>5.95</v>
      </c>
    </row>
    <row collapsed="false" customFormat="false" customHeight="true" hidden="true" ht="13.5" outlineLevel="0" r="3278">
      <c r="A3278" s="746" t="n">
        <v>89386</v>
      </c>
      <c r="B3278" s="745" t="s">
        <v>4571</v>
      </c>
      <c r="C3278" s="745" t="s">
        <v>30</v>
      </c>
      <c r="D3278" s="747" t="n">
        <v>7.16</v>
      </c>
    </row>
    <row collapsed="false" customFormat="false" customHeight="true" hidden="true" ht="13.5" outlineLevel="0" r="3279">
      <c r="A3279" s="746" t="n">
        <v>89387</v>
      </c>
      <c r="B3279" s="745" t="s">
        <v>4572</v>
      </c>
      <c r="C3279" s="745" t="s">
        <v>30</v>
      </c>
      <c r="D3279" s="747" t="n">
        <v>21.04</v>
      </c>
    </row>
    <row collapsed="false" customFormat="false" customHeight="true" hidden="true" ht="13.5" outlineLevel="0" r="3280">
      <c r="A3280" s="746" t="n">
        <v>89388</v>
      </c>
      <c r="B3280" s="745" t="s">
        <v>4573</v>
      </c>
      <c r="C3280" s="745" t="s">
        <v>30</v>
      </c>
      <c r="D3280" s="747" t="n">
        <v>8.73</v>
      </c>
    </row>
    <row collapsed="false" customFormat="false" customHeight="true" hidden="true" ht="13.5" outlineLevel="0" r="3281">
      <c r="A3281" s="746" t="n">
        <v>89389</v>
      </c>
      <c r="B3281" s="745" t="s">
        <v>4574</v>
      </c>
      <c r="C3281" s="745" t="s">
        <v>30</v>
      </c>
      <c r="D3281" s="747" t="n">
        <v>9.27</v>
      </c>
    </row>
    <row collapsed="false" customFormat="false" customHeight="true" hidden="true" ht="13.5" outlineLevel="0" r="3282">
      <c r="A3282" s="746" t="n">
        <v>89390</v>
      </c>
      <c r="B3282" s="745" t="s">
        <v>4575</v>
      </c>
      <c r="C3282" s="745" t="s">
        <v>30</v>
      </c>
      <c r="D3282" s="747" t="n">
        <v>14.99</v>
      </c>
    </row>
    <row collapsed="false" customFormat="false" customHeight="true" hidden="true" ht="13.5" outlineLevel="0" r="3283">
      <c r="A3283" s="746" t="n">
        <v>89391</v>
      </c>
      <c r="B3283" s="745" t="s">
        <v>4576</v>
      </c>
      <c r="C3283" s="745" t="s">
        <v>30</v>
      </c>
      <c r="D3283" s="747" t="n">
        <v>7.1</v>
      </c>
    </row>
    <row collapsed="false" customFormat="false" customHeight="true" hidden="true" ht="13.5" outlineLevel="0" r="3284">
      <c r="A3284" s="746" t="n">
        <v>89392</v>
      </c>
      <c r="B3284" s="745" t="s">
        <v>4577</v>
      </c>
      <c r="C3284" s="745" t="s">
        <v>30</v>
      </c>
      <c r="D3284" s="747" t="n">
        <v>17.38</v>
      </c>
    </row>
    <row collapsed="false" customFormat="false" customHeight="true" hidden="true" ht="13.5" outlineLevel="0" r="3285">
      <c r="A3285" s="746" t="n">
        <v>89393</v>
      </c>
      <c r="B3285" s="745" t="s">
        <v>4578</v>
      </c>
      <c r="C3285" s="745" t="s">
        <v>30</v>
      </c>
      <c r="D3285" s="747" t="n">
        <v>8.76</v>
      </c>
    </row>
    <row collapsed="false" customFormat="false" customHeight="true" hidden="true" ht="13.5" outlineLevel="0" r="3286">
      <c r="A3286" s="746" t="n">
        <v>89394</v>
      </c>
      <c r="B3286" s="745" t="s">
        <v>4579</v>
      </c>
      <c r="C3286" s="745" t="s">
        <v>30</v>
      </c>
      <c r="D3286" s="747" t="n">
        <v>14.2</v>
      </c>
    </row>
    <row collapsed="false" customFormat="false" customHeight="true" hidden="true" ht="13.5" outlineLevel="0" r="3287">
      <c r="A3287" s="746" t="n">
        <v>89395</v>
      </c>
      <c r="B3287" s="745" t="s">
        <v>4580</v>
      </c>
      <c r="C3287" s="745" t="s">
        <v>30</v>
      </c>
      <c r="D3287" s="747" t="n">
        <v>10.37</v>
      </c>
    </row>
    <row collapsed="false" customFormat="false" customHeight="true" hidden="true" ht="13.5" outlineLevel="0" r="3288">
      <c r="A3288" s="746" t="n">
        <v>89396</v>
      </c>
      <c r="B3288" s="745" t="s">
        <v>4581</v>
      </c>
      <c r="C3288" s="745" t="s">
        <v>30</v>
      </c>
      <c r="D3288" s="747" t="n">
        <v>15.03</v>
      </c>
    </row>
    <row collapsed="false" customFormat="false" customHeight="true" hidden="true" ht="13.5" outlineLevel="0" r="3289">
      <c r="A3289" s="746" t="n">
        <v>89397</v>
      </c>
      <c r="B3289" s="745" t="s">
        <v>4582</v>
      </c>
      <c r="C3289" s="745" t="s">
        <v>30</v>
      </c>
      <c r="D3289" s="747" t="n">
        <v>11.62</v>
      </c>
    </row>
    <row collapsed="false" customFormat="false" customHeight="true" hidden="true" ht="13.5" outlineLevel="0" r="3290">
      <c r="A3290" s="746" t="n">
        <v>89398</v>
      </c>
      <c r="B3290" s="745" t="s">
        <v>4583</v>
      </c>
      <c r="C3290" s="745" t="s">
        <v>30</v>
      </c>
      <c r="D3290" s="747" t="n">
        <v>14.13</v>
      </c>
    </row>
    <row collapsed="false" customFormat="false" customHeight="true" hidden="true" ht="13.5" outlineLevel="0" r="3291">
      <c r="A3291" s="746" t="n">
        <v>89399</v>
      </c>
      <c r="B3291" s="745" t="s">
        <v>4584</v>
      </c>
      <c r="C3291" s="745" t="s">
        <v>30</v>
      </c>
      <c r="D3291" s="747" t="n">
        <v>22.03</v>
      </c>
    </row>
    <row collapsed="false" customFormat="false" customHeight="true" hidden="true" ht="13.5" outlineLevel="0" r="3292">
      <c r="A3292" s="746" t="n">
        <v>89400</v>
      </c>
      <c r="B3292" s="745" t="s">
        <v>4585</v>
      </c>
      <c r="C3292" s="745" t="s">
        <v>30</v>
      </c>
      <c r="D3292" s="747" t="n">
        <v>15.36</v>
      </c>
    </row>
    <row collapsed="false" customFormat="false" customHeight="true" hidden="true" ht="13.5" outlineLevel="0" r="3293">
      <c r="A3293" s="746" t="n">
        <v>89404</v>
      </c>
      <c r="B3293" s="745" t="s">
        <v>4586</v>
      </c>
      <c r="C3293" s="745" t="s">
        <v>30</v>
      </c>
      <c r="D3293" s="747" t="n">
        <v>4.12</v>
      </c>
    </row>
    <row collapsed="false" customFormat="false" customHeight="true" hidden="true" ht="13.5" outlineLevel="0" r="3294">
      <c r="A3294" s="746" t="n">
        <v>89405</v>
      </c>
      <c r="B3294" s="745" t="s">
        <v>4587</v>
      </c>
      <c r="C3294" s="745" t="s">
        <v>30</v>
      </c>
      <c r="D3294" s="747" t="n">
        <v>4.34</v>
      </c>
    </row>
    <row collapsed="false" customFormat="false" customHeight="true" hidden="true" ht="13.5" outlineLevel="0" r="3295">
      <c r="A3295" s="746" t="n">
        <v>89406</v>
      </c>
      <c r="B3295" s="745" t="s">
        <v>4588</v>
      </c>
      <c r="C3295" s="745" t="s">
        <v>30</v>
      </c>
      <c r="D3295" s="747" t="n">
        <v>5.27</v>
      </c>
    </row>
    <row collapsed="false" customFormat="false" customHeight="true" hidden="true" ht="13.5" outlineLevel="0" r="3296">
      <c r="A3296" s="746" t="n">
        <v>89407</v>
      </c>
      <c r="B3296" s="745" t="s">
        <v>4589</v>
      </c>
      <c r="C3296" s="745" t="s">
        <v>30</v>
      </c>
      <c r="D3296" s="747" t="n">
        <v>4.91</v>
      </c>
    </row>
    <row collapsed="false" customFormat="false" customHeight="true" hidden="true" ht="13.5" outlineLevel="0" r="3297">
      <c r="A3297" s="746" t="n">
        <v>89408</v>
      </c>
      <c r="B3297" s="745" t="s">
        <v>4590</v>
      </c>
      <c r="C3297" s="745" t="s">
        <v>30</v>
      </c>
      <c r="D3297" s="747" t="n">
        <v>4.93</v>
      </c>
    </row>
    <row collapsed="false" customFormat="false" customHeight="true" hidden="true" ht="13.5" outlineLevel="0" r="3298">
      <c r="A3298" s="746" t="n">
        <v>89409</v>
      </c>
      <c r="B3298" s="745" t="s">
        <v>4591</v>
      </c>
      <c r="C3298" s="745" t="s">
        <v>30</v>
      </c>
      <c r="D3298" s="747" t="n">
        <v>5.4</v>
      </c>
    </row>
    <row collapsed="false" customFormat="false" customHeight="true" hidden="true" ht="13.5" outlineLevel="0" r="3299">
      <c r="A3299" s="746" t="n">
        <v>89410</v>
      </c>
      <c r="B3299" s="745" t="s">
        <v>4592</v>
      </c>
      <c r="C3299" s="745" t="s">
        <v>30</v>
      </c>
      <c r="D3299" s="747" t="n">
        <v>6.37</v>
      </c>
    </row>
    <row collapsed="false" customFormat="false" customHeight="true" hidden="true" ht="13.5" outlineLevel="0" r="3300">
      <c r="A3300" s="746" t="n">
        <v>89411</v>
      </c>
      <c r="B3300" s="745" t="s">
        <v>4593</v>
      </c>
      <c r="C3300" s="745" t="s">
        <v>30</v>
      </c>
      <c r="D3300" s="747" t="n">
        <v>5.94</v>
      </c>
    </row>
    <row collapsed="false" customFormat="false" customHeight="true" hidden="true" ht="13.5" outlineLevel="0" r="3301">
      <c r="A3301" s="746" t="n">
        <v>89412</v>
      </c>
      <c r="B3301" s="745" t="s">
        <v>4594</v>
      </c>
      <c r="C3301" s="745" t="s">
        <v>30</v>
      </c>
      <c r="D3301" s="747" t="n">
        <v>6.53</v>
      </c>
    </row>
    <row collapsed="false" customFormat="false" customHeight="true" hidden="true" ht="13.5" outlineLevel="0" r="3302">
      <c r="A3302" s="746" t="n">
        <v>89413</v>
      </c>
      <c r="B3302" s="745" t="s">
        <v>4595</v>
      </c>
      <c r="C3302" s="745" t="s">
        <v>30</v>
      </c>
      <c r="D3302" s="747" t="n">
        <v>6.77</v>
      </c>
    </row>
    <row collapsed="false" customFormat="false" customHeight="true" hidden="true" ht="13.5" outlineLevel="0" r="3303">
      <c r="A3303" s="746" t="n">
        <v>89414</v>
      </c>
      <c r="B3303" s="745" t="s">
        <v>4596</v>
      </c>
      <c r="C3303" s="745" t="s">
        <v>30</v>
      </c>
      <c r="D3303" s="747" t="n">
        <v>8.09</v>
      </c>
    </row>
    <row collapsed="false" customFormat="false" customHeight="true" hidden="true" ht="13.5" outlineLevel="0" r="3304">
      <c r="A3304" s="746" t="n">
        <v>89415</v>
      </c>
      <c r="B3304" s="745" t="s">
        <v>4597</v>
      </c>
      <c r="C3304" s="745" t="s">
        <v>30</v>
      </c>
      <c r="D3304" s="747" t="n">
        <v>9.73</v>
      </c>
    </row>
    <row collapsed="false" customFormat="false" customHeight="true" hidden="true" ht="13.5" outlineLevel="0" r="3305">
      <c r="A3305" s="746" t="n">
        <v>89416</v>
      </c>
      <c r="B3305" s="745" t="s">
        <v>4598</v>
      </c>
      <c r="C3305" s="745" t="s">
        <v>30</v>
      </c>
      <c r="D3305" s="747" t="n">
        <v>7.81</v>
      </c>
    </row>
    <row collapsed="false" customFormat="false" customHeight="true" hidden="true" ht="13.5" outlineLevel="0" r="3306">
      <c r="A3306" s="746" t="n">
        <v>89417</v>
      </c>
      <c r="B3306" s="745" t="s">
        <v>4599</v>
      </c>
      <c r="C3306" s="745" t="s">
        <v>30</v>
      </c>
      <c r="D3306" s="747" t="n">
        <v>3.12</v>
      </c>
    </row>
    <row collapsed="false" customFormat="false" customHeight="true" hidden="true" ht="13.5" outlineLevel="0" r="3307">
      <c r="A3307" s="746" t="n">
        <v>89418</v>
      </c>
      <c r="B3307" s="745" t="s">
        <v>4600</v>
      </c>
      <c r="C3307" s="745" t="s">
        <v>30</v>
      </c>
      <c r="D3307" s="747" t="n">
        <v>7.48</v>
      </c>
    </row>
    <row collapsed="false" customFormat="false" customHeight="true" hidden="true" ht="13.5" outlineLevel="0" r="3308">
      <c r="A3308" s="746" t="n">
        <v>89419</v>
      </c>
      <c r="B3308" s="745" t="s">
        <v>4601</v>
      </c>
      <c r="C3308" s="745" t="s">
        <v>30</v>
      </c>
      <c r="D3308" s="747" t="n">
        <v>3.52</v>
      </c>
    </row>
    <row collapsed="false" customFormat="false" customHeight="true" hidden="true" ht="13.5" outlineLevel="0" r="3309">
      <c r="A3309" s="746" t="n">
        <v>89420</v>
      </c>
      <c r="B3309" s="745" t="s">
        <v>4602</v>
      </c>
      <c r="C3309" s="745" t="s">
        <v>30</v>
      </c>
      <c r="D3309" s="747" t="n">
        <v>5.88</v>
      </c>
    </row>
    <row collapsed="false" customFormat="false" customHeight="true" hidden="true" ht="13.5" outlineLevel="0" r="3310">
      <c r="A3310" s="746" t="n">
        <v>89421</v>
      </c>
      <c r="B3310" s="745" t="s">
        <v>4603</v>
      </c>
      <c r="C3310" s="745" t="s">
        <v>30</v>
      </c>
      <c r="D3310" s="747" t="n">
        <v>7.31</v>
      </c>
    </row>
    <row collapsed="false" customFormat="false" customHeight="true" hidden="true" ht="13.5" outlineLevel="0" r="3311">
      <c r="A3311" s="746" t="n">
        <v>89422</v>
      </c>
      <c r="B3311" s="745" t="s">
        <v>4604</v>
      </c>
      <c r="C3311" s="745" t="s">
        <v>30</v>
      </c>
      <c r="D3311" s="747" t="n">
        <v>3.17</v>
      </c>
    </row>
    <row collapsed="false" customFormat="false" customHeight="true" hidden="true" ht="13.5" outlineLevel="0" r="3312">
      <c r="A3312" s="746" t="n">
        <v>89423</v>
      </c>
      <c r="B3312" s="745" t="s">
        <v>4605</v>
      </c>
      <c r="C3312" s="745" t="s">
        <v>30</v>
      </c>
      <c r="D3312" s="747" t="n">
        <v>5.66</v>
      </c>
    </row>
    <row collapsed="false" customFormat="false" customHeight="true" hidden="true" ht="13.5" outlineLevel="0" r="3313">
      <c r="A3313" s="746" t="n">
        <v>89424</v>
      </c>
      <c r="B3313" s="745" t="s">
        <v>4606</v>
      </c>
      <c r="C3313" s="745" t="s">
        <v>30</v>
      </c>
      <c r="D3313" s="747" t="n">
        <v>3.67</v>
      </c>
    </row>
    <row collapsed="false" customFormat="false" customHeight="true" hidden="true" ht="13.5" outlineLevel="0" r="3314">
      <c r="A3314" s="746" t="n">
        <v>89425</v>
      </c>
      <c r="B3314" s="745" t="s">
        <v>4607</v>
      </c>
      <c r="C3314" s="745" t="s">
        <v>30</v>
      </c>
      <c r="D3314" s="747" t="n">
        <v>9.49</v>
      </c>
    </row>
    <row collapsed="false" customFormat="false" customHeight="true" hidden="true" ht="13.5" outlineLevel="0" r="3315">
      <c r="A3315" s="746" t="n">
        <v>89426</v>
      </c>
      <c r="B3315" s="745" t="s">
        <v>4608</v>
      </c>
      <c r="C3315" s="745" t="s">
        <v>30</v>
      </c>
      <c r="D3315" s="747" t="n">
        <v>5.46</v>
      </c>
    </row>
    <row collapsed="false" customFormat="false" customHeight="true" hidden="true" ht="13.5" outlineLevel="0" r="3316">
      <c r="A3316" s="746" t="n">
        <v>89427</v>
      </c>
      <c r="B3316" s="745" t="s">
        <v>4609</v>
      </c>
      <c r="C3316" s="745" t="s">
        <v>30</v>
      </c>
      <c r="D3316" s="747" t="n">
        <v>7.35</v>
      </c>
    </row>
    <row collapsed="false" customFormat="false" customHeight="true" hidden="true" ht="13.5" outlineLevel="0" r="3317">
      <c r="A3317" s="746" t="n">
        <v>89428</v>
      </c>
      <c r="B3317" s="745" t="s">
        <v>4610</v>
      </c>
      <c r="C3317" s="745" t="s">
        <v>30</v>
      </c>
      <c r="D3317" s="747" t="n">
        <v>8.68</v>
      </c>
    </row>
    <row collapsed="false" customFormat="false" customHeight="true" hidden="true" ht="13.5" outlineLevel="0" r="3318">
      <c r="A3318" s="746" t="n">
        <v>89429</v>
      </c>
      <c r="B3318" s="745" t="s">
        <v>4611</v>
      </c>
      <c r="C3318" s="745" t="s">
        <v>30</v>
      </c>
      <c r="D3318" s="747" t="n">
        <v>3.73</v>
      </c>
    </row>
    <row collapsed="false" customFormat="false" customHeight="true" hidden="true" ht="13.5" outlineLevel="0" r="3319">
      <c r="A3319" s="746" t="n">
        <v>89430</v>
      </c>
      <c r="B3319" s="745" t="s">
        <v>4612</v>
      </c>
      <c r="C3319" s="745" t="s">
        <v>30</v>
      </c>
      <c r="D3319" s="747" t="n">
        <v>7.44</v>
      </c>
    </row>
    <row collapsed="false" customFormat="false" customHeight="true" hidden="true" ht="13.5" outlineLevel="0" r="3320">
      <c r="A3320" s="746" t="n">
        <v>89431</v>
      </c>
      <c r="B3320" s="745" t="s">
        <v>4613</v>
      </c>
      <c r="C3320" s="745" t="s">
        <v>30</v>
      </c>
      <c r="D3320" s="747" t="n">
        <v>5.06</v>
      </c>
    </row>
    <row collapsed="false" customFormat="false" customHeight="true" hidden="true" ht="13.5" outlineLevel="0" r="3321">
      <c r="A3321" s="746" t="n">
        <v>89432</v>
      </c>
      <c r="B3321" s="745" t="s">
        <v>4614</v>
      </c>
      <c r="C3321" s="745" t="s">
        <v>30</v>
      </c>
      <c r="D3321" s="747" t="n">
        <v>18.94</v>
      </c>
    </row>
    <row collapsed="false" customFormat="false" customHeight="true" hidden="true" ht="13.5" outlineLevel="0" r="3322">
      <c r="A3322" s="746" t="n">
        <v>89433</v>
      </c>
      <c r="B3322" s="745" t="s">
        <v>4615</v>
      </c>
      <c r="C3322" s="745" t="s">
        <v>30</v>
      </c>
      <c r="D3322" s="747" t="n">
        <v>6.63</v>
      </c>
    </row>
    <row collapsed="false" customFormat="false" customHeight="true" hidden="true" ht="13.5" outlineLevel="0" r="3323">
      <c r="A3323" s="746" t="n">
        <v>89434</v>
      </c>
      <c r="B3323" s="745" t="s">
        <v>4616</v>
      </c>
      <c r="C3323" s="745" t="s">
        <v>30</v>
      </c>
      <c r="D3323" s="747" t="n">
        <v>7.17</v>
      </c>
    </row>
    <row collapsed="false" customFormat="false" customHeight="true" hidden="true" ht="13.5" outlineLevel="0" r="3324">
      <c r="A3324" s="746" t="n">
        <v>89435</v>
      </c>
      <c r="B3324" s="745" t="s">
        <v>4617</v>
      </c>
      <c r="C3324" s="745" t="s">
        <v>30</v>
      </c>
      <c r="D3324" s="747" t="n">
        <v>12.89</v>
      </c>
    </row>
    <row collapsed="false" customFormat="false" customHeight="true" hidden="true" ht="13.5" outlineLevel="0" r="3325">
      <c r="A3325" s="746" t="n">
        <v>89436</v>
      </c>
      <c r="B3325" s="745" t="s">
        <v>4618</v>
      </c>
      <c r="C3325" s="745" t="s">
        <v>30</v>
      </c>
      <c r="D3325" s="747" t="n">
        <v>5</v>
      </c>
    </row>
    <row collapsed="false" customFormat="false" customHeight="true" hidden="true" ht="13.5" outlineLevel="0" r="3326">
      <c r="A3326" s="746" t="n">
        <v>89437</v>
      </c>
      <c r="B3326" s="745" t="s">
        <v>4619</v>
      </c>
      <c r="C3326" s="745" t="s">
        <v>30</v>
      </c>
      <c r="D3326" s="747" t="n">
        <v>15.28</v>
      </c>
    </row>
    <row collapsed="false" customFormat="false" customHeight="true" hidden="true" ht="13.5" outlineLevel="0" r="3327">
      <c r="A3327" s="746" t="n">
        <v>89438</v>
      </c>
      <c r="B3327" s="745" t="s">
        <v>4620</v>
      </c>
      <c r="C3327" s="745" t="s">
        <v>30</v>
      </c>
      <c r="D3327" s="747" t="n">
        <v>5.76</v>
      </c>
    </row>
    <row collapsed="false" customFormat="false" customHeight="true" hidden="true" ht="13.5" outlineLevel="0" r="3328">
      <c r="A3328" s="746" t="n">
        <v>89439</v>
      </c>
      <c r="B3328" s="745" t="s">
        <v>4621</v>
      </c>
      <c r="C3328" s="745" t="s">
        <v>30</v>
      </c>
      <c r="D3328" s="747" t="n">
        <v>7.01</v>
      </c>
    </row>
    <row collapsed="false" customFormat="false" customHeight="true" hidden="true" ht="13.5" outlineLevel="0" r="3329">
      <c r="A3329" s="746" t="n">
        <v>89440</v>
      </c>
      <c r="B3329" s="745" t="s">
        <v>4622</v>
      </c>
      <c r="C3329" s="745" t="s">
        <v>30</v>
      </c>
      <c r="D3329" s="747" t="n">
        <v>6.88</v>
      </c>
    </row>
    <row collapsed="false" customFormat="false" customHeight="true" hidden="true" ht="13.5" outlineLevel="0" r="3330">
      <c r="A3330" s="746" t="n">
        <v>89441</v>
      </c>
      <c r="B3330" s="745" t="s">
        <v>4623</v>
      </c>
      <c r="C3330" s="745" t="s">
        <v>30</v>
      </c>
      <c r="D3330" s="747" t="n">
        <v>11.54</v>
      </c>
    </row>
    <row collapsed="false" customFormat="false" customHeight="true" hidden="true" ht="13.5" outlineLevel="0" r="3331">
      <c r="A3331" s="746" t="n">
        <v>89442</v>
      </c>
      <c r="B3331" s="745" t="s">
        <v>4624</v>
      </c>
      <c r="C3331" s="745" t="s">
        <v>30</v>
      </c>
      <c r="D3331" s="747" t="n">
        <v>8.13</v>
      </c>
    </row>
    <row collapsed="false" customFormat="false" customHeight="true" hidden="true" ht="13.5" outlineLevel="0" r="3332">
      <c r="A3332" s="746" t="n">
        <v>89443</v>
      </c>
      <c r="B3332" s="745" t="s">
        <v>4625</v>
      </c>
      <c r="C3332" s="745" t="s">
        <v>30</v>
      </c>
      <c r="D3332" s="747" t="n">
        <v>9.98</v>
      </c>
    </row>
    <row collapsed="false" customFormat="false" customHeight="true" hidden="true" ht="13.5" outlineLevel="0" r="3333">
      <c r="A3333" s="746" t="n">
        <v>89444</v>
      </c>
      <c r="B3333" s="745" t="s">
        <v>4626</v>
      </c>
      <c r="C3333" s="745" t="s">
        <v>30</v>
      </c>
      <c r="D3333" s="747" t="n">
        <v>17.88</v>
      </c>
    </row>
    <row collapsed="false" customFormat="false" customHeight="true" hidden="true" ht="13.5" outlineLevel="0" r="3334">
      <c r="A3334" s="746" t="n">
        <v>89445</v>
      </c>
      <c r="B3334" s="745" t="s">
        <v>4627</v>
      </c>
      <c r="C3334" s="745" t="s">
        <v>30</v>
      </c>
      <c r="D3334" s="747" t="n">
        <v>11.21</v>
      </c>
    </row>
    <row collapsed="false" customFormat="false" customHeight="true" hidden="true" ht="13.5" outlineLevel="0" r="3335">
      <c r="A3335" s="746" t="n">
        <v>89481</v>
      </c>
      <c r="B3335" s="745" t="s">
        <v>4628</v>
      </c>
      <c r="C3335" s="745" t="s">
        <v>30</v>
      </c>
      <c r="D3335" s="747" t="n">
        <v>3.62</v>
      </c>
    </row>
    <row collapsed="false" customFormat="false" customHeight="true" hidden="true" ht="13.5" outlineLevel="0" r="3336">
      <c r="A3336" s="746" t="n">
        <v>89485</v>
      </c>
      <c r="B3336" s="745" t="s">
        <v>4629</v>
      </c>
      <c r="C3336" s="745" t="s">
        <v>30</v>
      </c>
      <c r="D3336" s="747" t="n">
        <v>4.09</v>
      </c>
    </row>
    <row collapsed="false" customFormat="false" customHeight="true" hidden="true" ht="13.5" outlineLevel="0" r="3337">
      <c r="A3337" s="746" t="n">
        <v>89489</v>
      </c>
      <c r="B3337" s="745" t="s">
        <v>4630</v>
      </c>
      <c r="C3337" s="745" t="s">
        <v>30</v>
      </c>
      <c r="D3337" s="747" t="n">
        <v>5.06</v>
      </c>
    </row>
    <row collapsed="false" customFormat="false" customHeight="true" hidden="true" ht="13.5" outlineLevel="0" r="3338">
      <c r="A3338" s="746" t="n">
        <v>89490</v>
      </c>
      <c r="B3338" s="745" t="s">
        <v>4631</v>
      </c>
      <c r="C3338" s="745" t="s">
        <v>30</v>
      </c>
      <c r="D3338" s="747" t="n">
        <v>4.63</v>
      </c>
    </row>
    <row collapsed="false" customFormat="false" customHeight="true" hidden="true" ht="13.5" outlineLevel="0" r="3339">
      <c r="A3339" s="746" t="n">
        <v>89492</v>
      </c>
      <c r="B3339" s="745" t="s">
        <v>4632</v>
      </c>
      <c r="C3339" s="745" t="s">
        <v>30</v>
      </c>
      <c r="D3339" s="747" t="n">
        <v>5.28</v>
      </c>
    </row>
    <row collapsed="false" customFormat="false" customHeight="true" hidden="true" ht="13.5" outlineLevel="0" r="3340">
      <c r="A3340" s="746" t="n">
        <v>89493</v>
      </c>
      <c r="B3340" s="745" t="s">
        <v>4633</v>
      </c>
      <c r="C3340" s="745" t="s">
        <v>30</v>
      </c>
      <c r="D3340" s="747" t="n">
        <v>6.6</v>
      </c>
    </row>
    <row collapsed="false" customFormat="false" customHeight="true" hidden="true" ht="13.5" outlineLevel="0" r="3341">
      <c r="A3341" s="746" t="n">
        <v>89494</v>
      </c>
      <c r="B3341" s="745" t="s">
        <v>4634</v>
      </c>
      <c r="C3341" s="745" t="s">
        <v>30</v>
      </c>
      <c r="D3341" s="747" t="n">
        <v>8.24</v>
      </c>
    </row>
    <row collapsed="false" customFormat="false" customHeight="true" hidden="true" ht="13.5" outlineLevel="0" r="3342">
      <c r="A3342" s="746" t="n">
        <v>89496</v>
      </c>
      <c r="B3342" s="745" t="s">
        <v>4635</v>
      </c>
      <c r="C3342" s="745" t="s">
        <v>30</v>
      </c>
      <c r="D3342" s="747" t="n">
        <v>6.32</v>
      </c>
    </row>
    <row collapsed="false" customFormat="false" customHeight="true" hidden="true" ht="13.5" outlineLevel="0" r="3343">
      <c r="A3343" s="746" t="n">
        <v>89497</v>
      </c>
      <c r="B3343" s="745" t="s">
        <v>4636</v>
      </c>
      <c r="C3343" s="745" t="s">
        <v>30</v>
      </c>
      <c r="D3343" s="747" t="n">
        <v>8.07</v>
      </c>
    </row>
    <row collapsed="false" customFormat="false" customHeight="true" hidden="true" ht="13.5" outlineLevel="0" r="3344">
      <c r="A3344" s="746" t="n">
        <v>89498</v>
      </c>
      <c r="B3344" s="745" t="s">
        <v>4637</v>
      </c>
      <c r="C3344" s="745" t="s">
        <v>30</v>
      </c>
      <c r="D3344" s="747" t="n">
        <v>8.67</v>
      </c>
    </row>
    <row collapsed="false" customFormat="false" customHeight="true" hidden="true" ht="13.5" outlineLevel="0" r="3345">
      <c r="A3345" s="746" t="n">
        <v>89499</v>
      </c>
      <c r="B3345" s="745" t="s">
        <v>4638</v>
      </c>
      <c r="C3345" s="745" t="s">
        <v>30</v>
      </c>
      <c r="D3345" s="747" t="n">
        <v>12.52</v>
      </c>
    </row>
    <row collapsed="false" customFormat="false" customHeight="true" hidden="true" ht="13.5" outlineLevel="0" r="3346">
      <c r="A3346" s="746" t="n">
        <v>89500</v>
      </c>
      <c r="B3346" s="745" t="s">
        <v>4639</v>
      </c>
      <c r="C3346" s="745" t="s">
        <v>30</v>
      </c>
      <c r="D3346" s="747" t="n">
        <v>8.79</v>
      </c>
    </row>
    <row collapsed="false" customFormat="false" customHeight="true" hidden="true" ht="13.5" outlineLevel="0" r="3347">
      <c r="A3347" s="746" t="n">
        <v>89501</v>
      </c>
      <c r="B3347" s="745" t="s">
        <v>4640</v>
      </c>
      <c r="C3347" s="745" t="s">
        <v>30</v>
      </c>
      <c r="D3347" s="747" t="n">
        <v>9.7</v>
      </c>
    </row>
    <row collapsed="false" customFormat="false" customHeight="true" hidden="true" ht="13.5" outlineLevel="0" r="3348">
      <c r="A3348" s="746" t="n">
        <v>89502</v>
      </c>
      <c r="B3348" s="745" t="s">
        <v>4641</v>
      </c>
      <c r="C3348" s="745" t="s">
        <v>30</v>
      </c>
      <c r="D3348" s="747" t="n">
        <v>10.79</v>
      </c>
    </row>
    <row collapsed="false" customFormat="false" customHeight="true" hidden="true" ht="13.5" outlineLevel="0" r="3349">
      <c r="A3349" s="746" t="n">
        <v>89503</v>
      </c>
      <c r="B3349" s="745" t="s">
        <v>4642</v>
      </c>
      <c r="C3349" s="745" t="s">
        <v>30</v>
      </c>
      <c r="D3349" s="747" t="n">
        <v>15.56</v>
      </c>
    </row>
    <row collapsed="false" customFormat="false" customHeight="true" hidden="true" ht="13.5" outlineLevel="0" r="3350">
      <c r="A3350" s="746" t="n">
        <v>89504</v>
      </c>
      <c r="B3350" s="745" t="s">
        <v>4643</v>
      </c>
      <c r="C3350" s="745" t="s">
        <v>30</v>
      </c>
      <c r="D3350" s="747" t="n">
        <v>13.83</v>
      </c>
    </row>
    <row collapsed="false" customFormat="false" customHeight="true" hidden="true" ht="13.5" outlineLevel="0" r="3351">
      <c r="A3351" s="746" t="n">
        <v>89505</v>
      </c>
      <c r="B3351" s="745" t="s">
        <v>4644</v>
      </c>
      <c r="C3351" s="745" t="s">
        <v>30</v>
      </c>
      <c r="D3351" s="747" t="n">
        <v>22.69</v>
      </c>
    </row>
    <row collapsed="false" customFormat="false" customHeight="true" hidden="true" ht="13.5" outlineLevel="0" r="3352">
      <c r="A3352" s="746" t="n">
        <v>89506</v>
      </c>
      <c r="B3352" s="745" t="s">
        <v>4645</v>
      </c>
      <c r="C3352" s="745" t="s">
        <v>30</v>
      </c>
      <c r="D3352" s="747" t="n">
        <v>25.29</v>
      </c>
    </row>
    <row collapsed="false" customFormat="false" customHeight="true" hidden="true" ht="13.5" outlineLevel="0" r="3353">
      <c r="A3353" s="746" t="n">
        <v>89507</v>
      </c>
      <c r="B3353" s="745" t="s">
        <v>4646</v>
      </c>
      <c r="C3353" s="745" t="s">
        <v>30</v>
      </c>
      <c r="D3353" s="747" t="n">
        <v>30.72</v>
      </c>
    </row>
    <row collapsed="false" customFormat="false" customHeight="true" hidden="true" ht="13.5" outlineLevel="0" r="3354">
      <c r="A3354" s="746" t="n">
        <v>89510</v>
      </c>
      <c r="B3354" s="745" t="s">
        <v>4647</v>
      </c>
      <c r="C3354" s="745" t="s">
        <v>30</v>
      </c>
      <c r="D3354" s="747" t="n">
        <v>20.76</v>
      </c>
    </row>
    <row collapsed="false" customFormat="false" customHeight="true" hidden="true" ht="13.5" outlineLevel="0" r="3355">
      <c r="A3355" s="746" t="n">
        <v>89513</v>
      </c>
      <c r="B3355" s="745" t="s">
        <v>4648</v>
      </c>
      <c r="C3355" s="745" t="s">
        <v>30</v>
      </c>
      <c r="D3355" s="747" t="n">
        <v>66.82</v>
      </c>
    </row>
    <row collapsed="false" customFormat="false" customHeight="true" hidden="true" ht="13.5" outlineLevel="0" r="3356">
      <c r="A3356" s="746" t="n">
        <v>89514</v>
      </c>
      <c r="B3356" s="745" t="s">
        <v>4649</v>
      </c>
      <c r="C3356" s="745" t="s">
        <v>30</v>
      </c>
      <c r="D3356" s="747" t="n">
        <v>6.94</v>
      </c>
    </row>
    <row collapsed="false" customFormat="false" customHeight="true" hidden="true" ht="13.5" outlineLevel="0" r="3357">
      <c r="A3357" s="746" t="n">
        <v>89515</v>
      </c>
      <c r="B3357" s="745" t="s">
        <v>4650</v>
      </c>
      <c r="C3357" s="745" t="s">
        <v>30</v>
      </c>
      <c r="D3357" s="747" t="n">
        <v>50.94</v>
      </c>
    </row>
    <row collapsed="false" customFormat="false" customHeight="true" hidden="true" ht="13.5" outlineLevel="0" r="3358">
      <c r="A3358" s="746" t="n">
        <v>89516</v>
      </c>
      <c r="B3358" s="745" t="s">
        <v>4651</v>
      </c>
      <c r="C3358" s="745" t="s">
        <v>30</v>
      </c>
      <c r="D3358" s="747" t="n">
        <v>6.1</v>
      </c>
    </row>
    <row collapsed="false" customFormat="false" customHeight="true" hidden="true" ht="13.5" outlineLevel="0" r="3359">
      <c r="A3359" s="746" t="n">
        <v>89517</v>
      </c>
      <c r="B3359" s="745" t="s">
        <v>4652</v>
      </c>
      <c r="C3359" s="745" t="s">
        <v>30</v>
      </c>
      <c r="D3359" s="747" t="n">
        <v>43.22</v>
      </c>
    </row>
    <row collapsed="false" customFormat="false" customHeight="true" hidden="true" ht="13.5" outlineLevel="0" r="3360">
      <c r="A3360" s="746" t="n">
        <v>89518</v>
      </c>
      <c r="B3360" s="745" t="s">
        <v>4653</v>
      </c>
      <c r="C3360" s="745" t="s">
        <v>30</v>
      </c>
      <c r="D3360" s="747" t="n">
        <v>9.83</v>
      </c>
    </row>
    <row collapsed="false" customFormat="false" customHeight="true" hidden="true" ht="13.5" outlineLevel="0" r="3361">
      <c r="A3361" s="746" t="n">
        <v>89519</v>
      </c>
      <c r="B3361" s="745" t="s">
        <v>4654</v>
      </c>
      <c r="C3361" s="745" t="s">
        <v>30</v>
      </c>
      <c r="D3361" s="747" t="n">
        <v>29.89</v>
      </c>
    </row>
    <row collapsed="false" customFormat="false" customHeight="true" hidden="true" ht="13.5" outlineLevel="0" r="3362">
      <c r="A3362" s="746" t="n">
        <v>89520</v>
      </c>
      <c r="B3362" s="745" t="s">
        <v>4655</v>
      </c>
      <c r="C3362" s="745" t="s">
        <v>30</v>
      </c>
      <c r="D3362" s="747" t="n">
        <v>8.72</v>
      </c>
    </row>
    <row collapsed="false" customFormat="false" customHeight="true" hidden="true" ht="13.5" outlineLevel="0" r="3363">
      <c r="A3363" s="746" t="n">
        <v>89521</v>
      </c>
      <c r="B3363" s="745" t="s">
        <v>4656</v>
      </c>
      <c r="C3363" s="745" t="s">
        <v>30</v>
      </c>
      <c r="D3363" s="747" t="n">
        <v>78.61</v>
      </c>
    </row>
    <row collapsed="false" customFormat="false" customHeight="true" hidden="true" ht="13.5" outlineLevel="0" r="3364">
      <c r="A3364" s="746" t="n">
        <v>89522</v>
      </c>
      <c r="B3364" s="745" t="s">
        <v>4657</v>
      </c>
      <c r="C3364" s="745" t="s">
        <v>30</v>
      </c>
      <c r="D3364" s="747" t="n">
        <v>19.47</v>
      </c>
    </row>
    <row collapsed="false" customFormat="false" customHeight="true" hidden="true" ht="13.5" outlineLevel="0" r="3365">
      <c r="A3365" s="746" t="n">
        <v>89523</v>
      </c>
      <c r="B3365" s="745" t="s">
        <v>4658</v>
      </c>
      <c r="C3365" s="745" t="s">
        <v>30</v>
      </c>
      <c r="D3365" s="747" t="n">
        <v>59.91</v>
      </c>
    </row>
    <row collapsed="false" customFormat="false" customHeight="true" hidden="true" ht="13.5" outlineLevel="0" r="3366">
      <c r="A3366" s="746" t="n">
        <v>89524</v>
      </c>
      <c r="B3366" s="745" t="s">
        <v>4659</v>
      </c>
      <c r="C3366" s="745" t="s">
        <v>30</v>
      </c>
      <c r="D3366" s="747" t="n">
        <v>17.34</v>
      </c>
    </row>
    <row collapsed="false" customFormat="false" customHeight="true" hidden="true" ht="13.5" outlineLevel="0" r="3367">
      <c r="A3367" s="746" t="n">
        <v>89525</v>
      </c>
      <c r="B3367" s="745" t="s">
        <v>4660</v>
      </c>
      <c r="C3367" s="745" t="s">
        <v>30</v>
      </c>
      <c r="D3367" s="747" t="n">
        <v>58.96</v>
      </c>
    </row>
    <row collapsed="false" customFormat="false" customHeight="true" hidden="true" ht="13.5" outlineLevel="0" r="3368">
      <c r="A3368" s="746" t="n">
        <v>89526</v>
      </c>
      <c r="B3368" s="745" t="s">
        <v>4661</v>
      </c>
      <c r="C3368" s="745" t="s">
        <v>30</v>
      </c>
      <c r="D3368" s="747" t="n">
        <v>25.12</v>
      </c>
    </row>
    <row collapsed="false" customFormat="false" customHeight="true" hidden="true" ht="13.5" outlineLevel="0" r="3369">
      <c r="A3369" s="746" t="n">
        <v>89527</v>
      </c>
      <c r="B3369" s="745" t="s">
        <v>4662</v>
      </c>
      <c r="C3369" s="745" t="s">
        <v>30</v>
      </c>
      <c r="D3369" s="747" t="n">
        <v>45.84</v>
      </c>
    </row>
    <row collapsed="false" customFormat="false" customHeight="true" hidden="true" ht="13.5" outlineLevel="0" r="3370">
      <c r="A3370" s="746" t="n">
        <v>89528</v>
      </c>
      <c r="B3370" s="745" t="s">
        <v>4663</v>
      </c>
      <c r="C3370" s="745" t="s">
        <v>30</v>
      </c>
      <c r="D3370" s="747" t="n">
        <v>2.79</v>
      </c>
    </row>
    <row collapsed="false" customFormat="false" customHeight="true" hidden="true" ht="13.5" outlineLevel="0" r="3371">
      <c r="A3371" s="746" t="n">
        <v>89529</v>
      </c>
      <c r="B3371" s="745" t="s">
        <v>4664</v>
      </c>
      <c r="C3371" s="745" t="s">
        <v>30</v>
      </c>
      <c r="D3371" s="747" t="n">
        <v>28.88</v>
      </c>
    </row>
    <row collapsed="false" customFormat="false" customHeight="true" hidden="true" ht="13.5" outlineLevel="0" r="3372">
      <c r="A3372" s="746" t="n">
        <v>89530</v>
      </c>
      <c r="B3372" s="745" t="s">
        <v>4665</v>
      </c>
      <c r="C3372" s="745" t="s">
        <v>30</v>
      </c>
      <c r="D3372" s="747" t="n">
        <v>8.61</v>
      </c>
    </row>
    <row collapsed="false" customFormat="false" customHeight="true" hidden="true" ht="13.5" outlineLevel="0" r="3373">
      <c r="A3373" s="746" t="n">
        <v>89531</v>
      </c>
      <c r="B3373" s="745" t="s">
        <v>4666</v>
      </c>
      <c r="C3373" s="745" t="s">
        <v>30</v>
      </c>
      <c r="D3373" s="747" t="n">
        <v>23.68</v>
      </c>
    </row>
    <row collapsed="false" customFormat="false" customHeight="true" hidden="true" ht="13.5" outlineLevel="0" r="3374">
      <c r="A3374" s="746" t="n">
        <v>89532</v>
      </c>
      <c r="B3374" s="745" t="s">
        <v>4667</v>
      </c>
      <c r="C3374" s="745" t="s">
        <v>30</v>
      </c>
      <c r="D3374" s="747" t="n">
        <v>4.58</v>
      </c>
    </row>
    <row collapsed="false" customFormat="false" customHeight="true" hidden="true" ht="13.5" outlineLevel="0" r="3375">
      <c r="A3375" s="746" t="n">
        <v>89533</v>
      </c>
      <c r="B3375" s="745" t="s">
        <v>4668</v>
      </c>
      <c r="C3375" s="745" t="s">
        <v>30</v>
      </c>
      <c r="D3375" s="747" t="n">
        <v>23.68</v>
      </c>
    </row>
    <row collapsed="false" customFormat="false" customHeight="true" hidden="true" ht="13.5" outlineLevel="0" r="3376">
      <c r="A3376" s="746" t="n">
        <v>89534</v>
      </c>
      <c r="B3376" s="745" t="s">
        <v>4669</v>
      </c>
      <c r="C3376" s="745" t="s">
        <v>30</v>
      </c>
      <c r="D3376" s="747" t="n">
        <v>3.31</v>
      </c>
    </row>
    <row collapsed="false" customFormat="false" customHeight="true" hidden="true" ht="13.5" outlineLevel="0" r="3377">
      <c r="A3377" s="746" t="n">
        <v>89535</v>
      </c>
      <c r="B3377" s="745" t="s">
        <v>4670</v>
      </c>
      <c r="C3377" s="745" t="s">
        <v>30</v>
      </c>
      <c r="D3377" s="747" t="n">
        <v>37.02</v>
      </c>
    </row>
    <row collapsed="false" customFormat="false" customHeight="true" hidden="true" ht="13.5" outlineLevel="0" r="3378">
      <c r="A3378" s="746" t="n">
        <v>89536</v>
      </c>
      <c r="B3378" s="745" t="s">
        <v>4671</v>
      </c>
      <c r="C3378" s="745" t="s">
        <v>30</v>
      </c>
      <c r="D3378" s="747" t="n">
        <v>7.8</v>
      </c>
    </row>
    <row collapsed="false" customFormat="false" customHeight="true" hidden="true" ht="13.5" outlineLevel="0" r="3379">
      <c r="A3379" s="746" t="n">
        <v>89538</v>
      </c>
      <c r="B3379" s="745" t="s">
        <v>4672</v>
      </c>
      <c r="C3379" s="745" t="s">
        <v>30</v>
      </c>
      <c r="D3379" s="747" t="n">
        <v>2.85</v>
      </c>
    </row>
    <row collapsed="false" customFormat="false" customHeight="true" hidden="true" ht="13.5" outlineLevel="0" r="3380">
      <c r="A3380" s="746" t="n">
        <v>89540</v>
      </c>
      <c r="B3380" s="745" t="s">
        <v>4673</v>
      </c>
      <c r="C3380" s="745" t="s">
        <v>30</v>
      </c>
      <c r="D3380" s="747" t="n">
        <v>6.56</v>
      </c>
    </row>
    <row collapsed="false" customFormat="false" customHeight="true" hidden="true" ht="13.5" outlineLevel="0" r="3381">
      <c r="A3381" s="746" t="n">
        <v>89541</v>
      </c>
      <c r="B3381" s="745" t="s">
        <v>4674</v>
      </c>
      <c r="C3381" s="745" t="s">
        <v>30</v>
      </c>
      <c r="D3381" s="747" t="n">
        <v>4.08</v>
      </c>
    </row>
    <row collapsed="false" customFormat="false" customHeight="true" hidden="true" ht="13.5" outlineLevel="0" r="3382">
      <c r="A3382" s="746" t="n">
        <v>89542</v>
      </c>
      <c r="B3382" s="745" t="s">
        <v>4675</v>
      </c>
      <c r="C3382" s="745" t="s">
        <v>30</v>
      </c>
      <c r="D3382" s="747" t="n">
        <v>17.96</v>
      </c>
    </row>
    <row collapsed="false" customFormat="false" customHeight="true" hidden="true" ht="13.5" outlineLevel="0" r="3383">
      <c r="A3383" s="746" t="n">
        <v>89544</v>
      </c>
      <c r="B3383" s="745" t="s">
        <v>4676</v>
      </c>
      <c r="C3383" s="745" t="s">
        <v>30</v>
      </c>
      <c r="D3383" s="747" t="n">
        <v>5.97</v>
      </c>
    </row>
    <row collapsed="false" customFormat="false" customHeight="true" hidden="true" ht="13.5" outlineLevel="0" r="3384">
      <c r="A3384" s="746" t="n">
        <v>89545</v>
      </c>
      <c r="B3384" s="745" t="s">
        <v>4677</v>
      </c>
      <c r="C3384" s="745" t="s">
        <v>30</v>
      </c>
      <c r="D3384" s="747" t="n">
        <v>8.73</v>
      </c>
    </row>
    <row collapsed="false" customFormat="false" customHeight="true" hidden="true" ht="13.5" outlineLevel="0" r="3385">
      <c r="A3385" s="746" t="n">
        <v>89546</v>
      </c>
      <c r="B3385" s="745" t="s">
        <v>4678</v>
      </c>
      <c r="C3385" s="745" t="s">
        <v>30</v>
      </c>
      <c r="D3385" s="747" t="n">
        <v>7.6</v>
      </c>
    </row>
    <row collapsed="false" customFormat="false" customHeight="true" hidden="true" ht="13.5" outlineLevel="0" r="3386">
      <c r="A3386" s="746" t="n">
        <v>89547</v>
      </c>
      <c r="B3386" s="745" t="s">
        <v>4679</v>
      </c>
      <c r="C3386" s="745" t="s">
        <v>30</v>
      </c>
      <c r="D3386" s="747" t="n">
        <v>13.09</v>
      </c>
    </row>
    <row collapsed="false" customFormat="false" customHeight="true" hidden="true" ht="13.5" outlineLevel="0" r="3387">
      <c r="A3387" s="746" t="n">
        <v>89548</v>
      </c>
      <c r="B3387" s="745" t="s">
        <v>4680</v>
      </c>
      <c r="C3387" s="745" t="s">
        <v>30</v>
      </c>
      <c r="D3387" s="747" t="n">
        <v>14.15</v>
      </c>
    </row>
    <row collapsed="false" customFormat="false" customHeight="true" hidden="true" ht="13.5" outlineLevel="0" r="3388">
      <c r="A3388" s="746" t="n">
        <v>89549</v>
      </c>
      <c r="B3388" s="745" t="s">
        <v>4681</v>
      </c>
      <c r="C3388" s="745" t="s">
        <v>30</v>
      </c>
      <c r="D3388" s="747" t="n">
        <v>10.24</v>
      </c>
    </row>
    <row collapsed="false" customFormat="false" customHeight="true" hidden="true" ht="13.5" outlineLevel="0" r="3389">
      <c r="A3389" s="746" t="n">
        <v>89550</v>
      </c>
      <c r="B3389" s="745" t="s">
        <v>4682</v>
      </c>
      <c r="C3389" s="745" t="s">
        <v>30</v>
      </c>
      <c r="D3389" s="747" t="n">
        <v>24.75</v>
      </c>
    </row>
    <row collapsed="false" customFormat="false" customHeight="true" hidden="true" ht="13.5" outlineLevel="0" r="3390">
      <c r="A3390" s="746" t="n">
        <v>89551</v>
      </c>
      <c r="B3390" s="745" t="s">
        <v>4683</v>
      </c>
      <c r="C3390" s="745" t="s">
        <v>30</v>
      </c>
      <c r="D3390" s="747" t="n">
        <v>6.19</v>
      </c>
    </row>
    <row collapsed="false" customFormat="false" customHeight="true" hidden="true" ht="13.5" outlineLevel="0" r="3391">
      <c r="A3391" s="746" t="n">
        <v>89552</v>
      </c>
      <c r="B3391" s="745" t="s">
        <v>4684</v>
      </c>
      <c r="C3391" s="745" t="s">
        <v>30</v>
      </c>
      <c r="D3391" s="747" t="n">
        <v>11.91</v>
      </c>
    </row>
    <row collapsed="false" customFormat="false" customHeight="true" hidden="true" ht="13.5" outlineLevel="0" r="3392">
      <c r="A3392" s="746" t="n">
        <v>89553</v>
      </c>
      <c r="B3392" s="745" t="s">
        <v>4685</v>
      </c>
      <c r="C3392" s="745" t="s">
        <v>30</v>
      </c>
      <c r="D3392" s="747" t="n">
        <v>4.02</v>
      </c>
    </row>
    <row collapsed="false" customFormat="false" customHeight="true" hidden="true" ht="13.5" outlineLevel="0" r="3393">
      <c r="A3393" s="746" t="n">
        <v>89554</v>
      </c>
      <c r="B3393" s="745" t="s">
        <v>4686</v>
      </c>
      <c r="C3393" s="745" t="s">
        <v>30</v>
      </c>
      <c r="D3393" s="747" t="n">
        <v>16.24</v>
      </c>
    </row>
    <row collapsed="false" customFormat="false" customHeight="true" hidden="true" ht="13.5" outlineLevel="0" r="3394">
      <c r="A3394" s="746" t="n">
        <v>89555</v>
      </c>
      <c r="B3394" s="745" t="s">
        <v>4687</v>
      </c>
      <c r="C3394" s="745" t="s">
        <v>30</v>
      </c>
      <c r="D3394" s="747" t="n">
        <v>14.3</v>
      </c>
    </row>
    <row collapsed="false" customFormat="false" customHeight="true" hidden="true" ht="13.5" outlineLevel="0" r="3395">
      <c r="A3395" s="746" t="n">
        <v>89556</v>
      </c>
      <c r="B3395" s="745" t="s">
        <v>4688</v>
      </c>
      <c r="C3395" s="745" t="s">
        <v>30</v>
      </c>
      <c r="D3395" s="747" t="n">
        <v>23.51</v>
      </c>
    </row>
    <row collapsed="false" customFormat="false" customHeight="true" hidden="true" ht="13.5" outlineLevel="0" r="3396">
      <c r="A3396" s="746" t="n">
        <v>89557</v>
      </c>
      <c r="B3396" s="745" t="s">
        <v>4689</v>
      </c>
      <c r="C3396" s="745" t="s">
        <v>30</v>
      </c>
      <c r="D3396" s="747" t="n">
        <v>18.73</v>
      </c>
    </row>
    <row collapsed="false" customFormat="false" customHeight="true" hidden="true" ht="13.5" outlineLevel="0" r="3397">
      <c r="A3397" s="746" t="n">
        <v>89558</v>
      </c>
      <c r="B3397" s="745" t="s">
        <v>4690</v>
      </c>
      <c r="C3397" s="745" t="s">
        <v>30</v>
      </c>
      <c r="D3397" s="747" t="n">
        <v>5.99</v>
      </c>
    </row>
    <row collapsed="false" customFormat="false" customHeight="true" hidden="true" ht="13.5" outlineLevel="0" r="3398">
      <c r="A3398" s="746" t="n">
        <v>89559</v>
      </c>
      <c r="B3398" s="745" t="s">
        <v>4691</v>
      </c>
      <c r="C3398" s="745" t="s">
        <v>30</v>
      </c>
      <c r="D3398" s="747" t="n">
        <v>40.82</v>
      </c>
    </row>
    <row collapsed="false" customFormat="false" customHeight="true" hidden="true" ht="13.5" outlineLevel="0" r="3399">
      <c r="A3399" s="746" t="n">
        <v>89561</v>
      </c>
      <c r="B3399" s="745" t="s">
        <v>4692</v>
      </c>
      <c r="C3399" s="745" t="s">
        <v>30</v>
      </c>
      <c r="D3399" s="747" t="n">
        <v>9.01</v>
      </c>
    </row>
    <row collapsed="false" customFormat="false" customHeight="true" hidden="true" ht="13.5" outlineLevel="0" r="3400">
      <c r="A3400" s="746" t="n">
        <v>89562</v>
      </c>
      <c r="B3400" s="745" t="s">
        <v>4693</v>
      </c>
      <c r="C3400" s="745" t="s">
        <v>30</v>
      </c>
      <c r="D3400" s="747" t="n">
        <v>6.33</v>
      </c>
    </row>
    <row collapsed="false" customFormat="false" customHeight="true" hidden="true" ht="13.5" outlineLevel="0" r="3401">
      <c r="A3401" s="746" t="n">
        <v>89563</v>
      </c>
      <c r="B3401" s="745" t="s">
        <v>4694</v>
      </c>
      <c r="C3401" s="745" t="s">
        <v>30</v>
      </c>
      <c r="D3401" s="747" t="n">
        <v>14.48</v>
      </c>
    </row>
    <row collapsed="false" customFormat="false" customHeight="true" hidden="true" ht="13.5" outlineLevel="0" r="3402">
      <c r="A3402" s="746" t="n">
        <v>89564</v>
      </c>
      <c r="B3402" s="745" t="s">
        <v>4695</v>
      </c>
      <c r="C3402" s="745" t="s">
        <v>30</v>
      </c>
      <c r="D3402" s="747" t="n">
        <v>10.86</v>
      </c>
    </row>
    <row collapsed="false" customFormat="false" customHeight="true" hidden="true" ht="13.5" outlineLevel="0" r="3403">
      <c r="A3403" s="746" t="n">
        <v>89565</v>
      </c>
      <c r="B3403" s="745" t="s">
        <v>4696</v>
      </c>
      <c r="C3403" s="745" t="s">
        <v>30</v>
      </c>
      <c r="D3403" s="747" t="n">
        <v>34.71</v>
      </c>
    </row>
    <row collapsed="false" customFormat="false" customHeight="true" hidden="true" ht="13.5" outlineLevel="0" r="3404">
      <c r="A3404" s="746" t="n">
        <v>89566</v>
      </c>
      <c r="B3404" s="745" t="s">
        <v>4697</v>
      </c>
      <c r="C3404" s="745" t="s">
        <v>30</v>
      </c>
      <c r="D3404" s="747" t="n">
        <v>30.1</v>
      </c>
    </row>
    <row collapsed="false" customFormat="false" customHeight="true" hidden="true" ht="13.5" outlineLevel="0" r="3405">
      <c r="A3405" s="746" t="n">
        <v>89567</v>
      </c>
      <c r="B3405" s="745" t="s">
        <v>4698</v>
      </c>
      <c r="C3405" s="745" t="s">
        <v>30</v>
      </c>
      <c r="D3405" s="747" t="n">
        <v>51.37</v>
      </c>
    </row>
    <row collapsed="false" customFormat="false" customHeight="true" hidden="true" ht="13.5" outlineLevel="0" r="3406">
      <c r="A3406" s="746" t="n">
        <v>89568</v>
      </c>
      <c r="B3406" s="745" t="s">
        <v>4699</v>
      </c>
      <c r="C3406" s="745" t="s">
        <v>30</v>
      </c>
      <c r="D3406" s="747" t="n">
        <v>21.13</v>
      </c>
    </row>
    <row collapsed="false" customFormat="false" customHeight="true" hidden="true" ht="13.5" outlineLevel="0" r="3407">
      <c r="A3407" s="746" t="n">
        <v>89569</v>
      </c>
      <c r="B3407" s="745" t="s">
        <v>4700</v>
      </c>
      <c r="C3407" s="745" t="s">
        <v>30</v>
      </c>
      <c r="D3407" s="747" t="n">
        <v>48.69</v>
      </c>
    </row>
    <row collapsed="false" customFormat="false" customHeight="true" hidden="true" ht="13.5" outlineLevel="0" r="3408">
      <c r="A3408" s="746" t="n">
        <v>89570</v>
      </c>
      <c r="B3408" s="745" t="s">
        <v>4701</v>
      </c>
      <c r="C3408" s="745" t="s">
        <v>30</v>
      </c>
      <c r="D3408" s="747" t="n">
        <v>7.92</v>
      </c>
    </row>
    <row collapsed="false" customFormat="false" customHeight="true" hidden="true" ht="13.5" outlineLevel="0" r="3409">
      <c r="A3409" s="746" t="n">
        <v>89571</v>
      </c>
      <c r="B3409" s="745" t="s">
        <v>4702</v>
      </c>
      <c r="C3409" s="745" t="s">
        <v>30</v>
      </c>
      <c r="D3409" s="747" t="n">
        <v>47.33</v>
      </c>
    </row>
    <row collapsed="false" customFormat="false" customHeight="true" hidden="true" ht="13.5" outlineLevel="0" r="3410">
      <c r="A3410" s="746" t="n">
        <v>89572</v>
      </c>
      <c r="B3410" s="745" t="s">
        <v>4703</v>
      </c>
      <c r="C3410" s="745" t="s">
        <v>30</v>
      </c>
      <c r="D3410" s="747" t="n">
        <v>5.72</v>
      </c>
    </row>
    <row collapsed="false" customFormat="false" customHeight="true" hidden="true" ht="13.5" outlineLevel="0" r="3411">
      <c r="A3411" s="746" t="n">
        <v>89573</v>
      </c>
      <c r="B3411" s="745" t="s">
        <v>4704</v>
      </c>
      <c r="C3411" s="745" t="s">
        <v>30</v>
      </c>
      <c r="D3411" s="747" t="n">
        <v>43.23</v>
      </c>
    </row>
    <row collapsed="false" customFormat="false" customHeight="true" hidden="true" ht="13.5" outlineLevel="0" r="3412">
      <c r="A3412" s="746" t="n">
        <v>89574</v>
      </c>
      <c r="B3412" s="745" t="s">
        <v>4705</v>
      </c>
      <c r="C3412" s="745" t="s">
        <v>30</v>
      </c>
      <c r="D3412" s="747" t="n">
        <v>84.04</v>
      </c>
    </row>
    <row collapsed="false" customFormat="false" customHeight="true" hidden="true" ht="13.5" outlineLevel="0" r="3413">
      <c r="A3413" s="746" t="n">
        <v>89575</v>
      </c>
      <c r="B3413" s="745" t="s">
        <v>4706</v>
      </c>
      <c r="C3413" s="745" t="s">
        <v>30</v>
      </c>
      <c r="D3413" s="747" t="n">
        <v>7.53</v>
      </c>
    </row>
    <row collapsed="false" customFormat="false" customHeight="true" hidden="true" ht="13.5" outlineLevel="0" r="3414">
      <c r="A3414" s="746" t="n">
        <v>89577</v>
      </c>
      <c r="B3414" s="745" t="s">
        <v>4707</v>
      </c>
      <c r="C3414" s="745" t="s">
        <v>30</v>
      </c>
      <c r="D3414" s="747" t="n">
        <v>21.79</v>
      </c>
    </row>
    <row collapsed="false" customFormat="false" customHeight="true" hidden="true" ht="13.5" outlineLevel="0" r="3415">
      <c r="A3415" s="746" t="n">
        <v>89579</v>
      </c>
      <c r="B3415" s="745" t="s">
        <v>4708</v>
      </c>
      <c r="C3415" s="745" t="s">
        <v>30</v>
      </c>
      <c r="D3415" s="747" t="n">
        <v>7.69</v>
      </c>
    </row>
    <row collapsed="false" customFormat="false" customHeight="true" hidden="true" ht="13.5" outlineLevel="0" r="3416">
      <c r="A3416" s="746" t="n">
        <v>89581</v>
      </c>
      <c r="B3416" s="745" t="s">
        <v>4709</v>
      </c>
      <c r="C3416" s="745" t="s">
        <v>30</v>
      </c>
      <c r="D3416" s="747" t="n">
        <v>17.75</v>
      </c>
    </row>
    <row collapsed="false" customFormat="false" customHeight="true" hidden="true" ht="13.5" outlineLevel="0" r="3417">
      <c r="A3417" s="746" t="n">
        <v>89582</v>
      </c>
      <c r="B3417" s="745" t="s">
        <v>4710</v>
      </c>
      <c r="C3417" s="745" t="s">
        <v>30</v>
      </c>
      <c r="D3417" s="747" t="n">
        <v>15.62</v>
      </c>
    </row>
    <row collapsed="false" customFormat="false" customHeight="true" hidden="true" ht="13.5" outlineLevel="0" r="3418">
      <c r="A3418" s="746" t="n">
        <v>89583</v>
      </c>
      <c r="B3418" s="745" t="s">
        <v>4711</v>
      </c>
      <c r="C3418" s="745" t="s">
        <v>30</v>
      </c>
      <c r="D3418" s="747" t="n">
        <v>23.4</v>
      </c>
    </row>
    <row collapsed="false" customFormat="false" customHeight="true" hidden="true" ht="13.5" outlineLevel="0" r="3419">
      <c r="A3419" s="746" t="n">
        <v>89584</v>
      </c>
      <c r="B3419" s="745" t="s">
        <v>4712</v>
      </c>
      <c r="C3419" s="745" t="s">
        <v>30</v>
      </c>
      <c r="D3419" s="747" t="n">
        <v>27.16</v>
      </c>
    </row>
    <row collapsed="false" customFormat="false" customHeight="true" hidden="true" ht="13.5" outlineLevel="0" r="3420">
      <c r="A3420" s="746" t="n">
        <v>89585</v>
      </c>
      <c r="B3420" s="745" t="s">
        <v>4713</v>
      </c>
      <c r="C3420" s="745" t="s">
        <v>30</v>
      </c>
      <c r="D3420" s="747" t="n">
        <v>21.96</v>
      </c>
    </row>
    <row collapsed="false" customFormat="false" customHeight="true" hidden="true" ht="13.5" outlineLevel="0" r="3421">
      <c r="A3421" s="746" t="n">
        <v>89586</v>
      </c>
      <c r="B3421" s="745" t="s">
        <v>4714</v>
      </c>
      <c r="C3421" s="745" t="s">
        <v>30</v>
      </c>
      <c r="D3421" s="747" t="n">
        <v>21.96</v>
      </c>
    </row>
    <row collapsed="false" customFormat="false" customHeight="true" hidden="true" ht="13.5" outlineLevel="0" r="3422">
      <c r="A3422" s="746" t="n">
        <v>89587</v>
      </c>
      <c r="B3422" s="745" t="s">
        <v>4715</v>
      </c>
      <c r="C3422" s="745" t="s">
        <v>30</v>
      </c>
      <c r="D3422" s="747" t="n">
        <v>35.3</v>
      </c>
    </row>
    <row collapsed="false" customFormat="false" customHeight="true" hidden="true" ht="13.5" outlineLevel="0" r="3423">
      <c r="A3423" s="746" t="n">
        <v>89590</v>
      </c>
      <c r="B3423" s="745" t="s">
        <v>4716</v>
      </c>
      <c r="C3423" s="745" t="s">
        <v>30</v>
      </c>
      <c r="D3423" s="747" t="n">
        <v>83.84</v>
      </c>
    </row>
    <row collapsed="false" customFormat="false" customHeight="true" hidden="true" ht="13.5" outlineLevel="0" r="3424">
      <c r="A3424" s="746" t="n">
        <v>89591</v>
      </c>
      <c r="B3424" s="745" t="s">
        <v>4717</v>
      </c>
      <c r="C3424" s="745" t="s">
        <v>30</v>
      </c>
      <c r="D3424" s="747" t="n">
        <v>68.93</v>
      </c>
    </row>
    <row collapsed="false" customFormat="false" customHeight="true" hidden="true" ht="13.5" outlineLevel="0" r="3425">
      <c r="A3425" s="746" t="n">
        <v>89592</v>
      </c>
      <c r="B3425" s="745" t="s">
        <v>4718</v>
      </c>
      <c r="C3425" s="745" t="s">
        <v>30</v>
      </c>
      <c r="D3425" s="747" t="n">
        <v>112.3</v>
      </c>
    </row>
    <row collapsed="false" customFormat="false" customHeight="true" hidden="true" ht="13.5" outlineLevel="0" r="3426">
      <c r="A3426" s="746" t="n">
        <v>89593</v>
      </c>
      <c r="B3426" s="745" t="s">
        <v>4719</v>
      </c>
      <c r="C3426" s="745" t="s">
        <v>30</v>
      </c>
      <c r="D3426" s="747" t="n">
        <v>19.82</v>
      </c>
    </row>
    <row collapsed="false" customFormat="false" customHeight="true" hidden="true" ht="13.5" outlineLevel="0" r="3427">
      <c r="A3427" s="746" t="n">
        <v>89594</v>
      </c>
      <c r="B3427" s="745" t="s">
        <v>4720</v>
      </c>
      <c r="C3427" s="745" t="s">
        <v>30</v>
      </c>
      <c r="D3427" s="747" t="n">
        <v>23.71</v>
      </c>
    </row>
    <row collapsed="false" customFormat="false" customHeight="true" hidden="true" ht="13.5" outlineLevel="0" r="3428">
      <c r="A3428" s="746" t="n">
        <v>89595</v>
      </c>
      <c r="B3428" s="745" t="s">
        <v>4721</v>
      </c>
      <c r="C3428" s="745" t="s">
        <v>30</v>
      </c>
      <c r="D3428" s="747" t="n">
        <v>9.7</v>
      </c>
    </row>
    <row collapsed="false" customFormat="false" customHeight="true" hidden="true" ht="13.5" outlineLevel="0" r="3429">
      <c r="A3429" s="746" t="n">
        <v>89596</v>
      </c>
      <c r="B3429" s="745" t="s">
        <v>4722</v>
      </c>
      <c r="C3429" s="745" t="s">
        <v>30</v>
      </c>
      <c r="D3429" s="747" t="n">
        <v>7.42</v>
      </c>
    </row>
    <row collapsed="false" customFormat="false" customHeight="true" hidden="true" ht="13.5" outlineLevel="0" r="3430">
      <c r="A3430" s="746" t="n">
        <v>89597</v>
      </c>
      <c r="B3430" s="745" t="s">
        <v>4723</v>
      </c>
      <c r="C3430" s="745" t="s">
        <v>30</v>
      </c>
      <c r="D3430" s="747" t="n">
        <v>13.21</v>
      </c>
    </row>
    <row collapsed="false" customFormat="false" customHeight="true" hidden="true" ht="13.5" outlineLevel="0" r="3431">
      <c r="A3431" s="746" t="n">
        <v>89598</v>
      </c>
      <c r="B3431" s="745" t="s">
        <v>4724</v>
      </c>
      <c r="C3431" s="745" t="s">
        <v>30</v>
      </c>
      <c r="D3431" s="747" t="n">
        <v>32.53</v>
      </c>
    </row>
    <row collapsed="false" customFormat="false" customHeight="true" hidden="true" ht="13.5" outlineLevel="0" r="3432">
      <c r="A3432" s="746" t="n">
        <v>89599</v>
      </c>
      <c r="B3432" s="745" t="s">
        <v>4725</v>
      </c>
      <c r="C3432" s="745" t="s">
        <v>30</v>
      </c>
      <c r="D3432" s="747" t="n">
        <v>11.8</v>
      </c>
    </row>
    <row collapsed="false" customFormat="false" customHeight="true" hidden="true" ht="13.5" outlineLevel="0" r="3433">
      <c r="A3433" s="746" t="n">
        <v>89600</v>
      </c>
      <c r="B3433" s="745" t="s">
        <v>4726</v>
      </c>
      <c r="C3433" s="745" t="s">
        <v>30</v>
      </c>
      <c r="D3433" s="747" t="n">
        <v>12.86</v>
      </c>
    </row>
    <row collapsed="false" customFormat="false" customHeight="true" hidden="true" ht="13.5" outlineLevel="0" r="3434">
      <c r="A3434" s="746" t="n">
        <v>89605</v>
      </c>
      <c r="B3434" s="745" t="s">
        <v>4727</v>
      </c>
      <c r="C3434" s="745" t="s">
        <v>30</v>
      </c>
      <c r="D3434" s="747" t="n">
        <v>12.93</v>
      </c>
    </row>
    <row collapsed="false" customFormat="false" customHeight="true" hidden="true" ht="13.5" outlineLevel="0" r="3435">
      <c r="A3435" s="746" t="n">
        <v>89609</v>
      </c>
      <c r="B3435" s="745" t="s">
        <v>4728</v>
      </c>
      <c r="C3435" s="745" t="s">
        <v>30</v>
      </c>
      <c r="D3435" s="747" t="n">
        <v>53.67</v>
      </c>
    </row>
    <row collapsed="false" customFormat="false" customHeight="true" hidden="true" ht="13.5" outlineLevel="0" r="3436">
      <c r="A3436" s="746" t="n">
        <v>89610</v>
      </c>
      <c r="B3436" s="745" t="s">
        <v>4729</v>
      </c>
      <c r="C3436" s="745" t="s">
        <v>30</v>
      </c>
      <c r="D3436" s="747" t="n">
        <v>13.22</v>
      </c>
    </row>
    <row collapsed="false" customFormat="false" customHeight="true" hidden="true" ht="13.5" outlineLevel="0" r="3437">
      <c r="A3437" s="746" t="n">
        <v>89611</v>
      </c>
      <c r="B3437" s="745" t="s">
        <v>4730</v>
      </c>
      <c r="C3437" s="745" t="s">
        <v>30</v>
      </c>
      <c r="D3437" s="747" t="n">
        <v>21.02</v>
      </c>
    </row>
    <row collapsed="false" customFormat="false" customHeight="true" hidden="true" ht="13.5" outlineLevel="0" r="3438">
      <c r="A3438" s="746" t="n">
        <v>89612</v>
      </c>
      <c r="B3438" s="745" t="s">
        <v>4731</v>
      </c>
      <c r="C3438" s="745" t="s">
        <v>30</v>
      </c>
      <c r="D3438" s="747" t="n">
        <v>104.72</v>
      </c>
    </row>
    <row collapsed="false" customFormat="false" customHeight="true" hidden="true" ht="13.5" outlineLevel="0" r="3439">
      <c r="A3439" s="746" t="n">
        <v>89613</v>
      </c>
      <c r="B3439" s="745" t="s">
        <v>4732</v>
      </c>
      <c r="C3439" s="745" t="s">
        <v>30</v>
      </c>
      <c r="D3439" s="747" t="n">
        <v>18.92</v>
      </c>
    </row>
    <row collapsed="false" customFormat="false" customHeight="true" hidden="true" ht="13.5" outlineLevel="0" r="3440">
      <c r="A3440" s="746" t="n">
        <v>89614</v>
      </c>
      <c r="B3440" s="745" t="s">
        <v>4733</v>
      </c>
      <c r="C3440" s="745" t="s">
        <v>30</v>
      </c>
      <c r="D3440" s="747" t="n">
        <v>38.73</v>
      </c>
    </row>
    <row collapsed="false" customFormat="false" customHeight="true" hidden="true" ht="13.5" outlineLevel="0" r="3441">
      <c r="A3441" s="746" t="n">
        <v>89615</v>
      </c>
      <c r="B3441" s="745" t="s">
        <v>4734</v>
      </c>
      <c r="C3441" s="745" t="s">
        <v>30</v>
      </c>
      <c r="D3441" s="747" t="n">
        <v>157.78</v>
      </c>
    </row>
    <row collapsed="false" customFormat="false" customHeight="true" hidden="true" ht="13.5" outlineLevel="0" r="3442">
      <c r="A3442" s="746" t="n">
        <v>89616</v>
      </c>
      <c r="B3442" s="745" t="s">
        <v>4735</v>
      </c>
      <c r="C3442" s="745" t="s">
        <v>30</v>
      </c>
      <c r="D3442" s="747" t="n">
        <v>26.99</v>
      </c>
    </row>
    <row collapsed="false" customFormat="false" customHeight="true" hidden="true" ht="13.5" outlineLevel="0" r="3443">
      <c r="A3443" s="746" t="n">
        <v>89617</v>
      </c>
      <c r="B3443" s="745" t="s">
        <v>4736</v>
      </c>
      <c r="C3443" s="745" t="s">
        <v>30</v>
      </c>
      <c r="D3443" s="747" t="n">
        <v>5.12</v>
      </c>
    </row>
    <row collapsed="false" customFormat="false" customHeight="true" hidden="true" ht="13.5" outlineLevel="0" r="3444">
      <c r="A3444" s="746" t="n">
        <v>89618</v>
      </c>
      <c r="B3444" s="745" t="s">
        <v>4737</v>
      </c>
      <c r="C3444" s="745" t="s">
        <v>30</v>
      </c>
      <c r="D3444" s="747" t="n">
        <v>9.78</v>
      </c>
    </row>
    <row collapsed="false" customFormat="false" customHeight="true" hidden="true" ht="13.5" outlineLevel="0" r="3445">
      <c r="A3445" s="746" t="n">
        <v>89619</v>
      </c>
      <c r="B3445" s="745" t="s">
        <v>4738</v>
      </c>
      <c r="C3445" s="745" t="s">
        <v>30</v>
      </c>
      <c r="D3445" s="747" t="n">
        <v>6.37</v>
      </c>
    </row>
    <row collapsed="false" customFormat="false" customHeight="true" hidden="true" ht="13.5" outlineLevel="0" r="3446">
      <c r="A3446" s="746" t="n">
        <v>89620</v>
      </c>
      <c r="B3446" s="745" t="s">
        <v>4739</v>
      </c>
      <c r="C3446" s="745" t="s">
        <v>30</v>
      </c>
      <c r="D3446" s="747" t="n">
        <v>8.01</v>
      </c>
    </row>
    <row collapsed="false" customFormat="false" customHeight="true" hidden="true" ht="13.5" outlineLevel="0" r="3447">
      <c r="A3447" s="746" t="n">
        <v>89621</v>
      </c>
      <c r="B3447" s="745" t="s">
        <v>4740</v>
      </c>
      <c r="C3447" s="745" t="s">
        <v>30</v>
      </c>
      <c r="D3447" s="747" t="n">
        <v>15.91</v>
      </c>
    </row>
    <row collapsed="false" customFormat="false" customHeight="true" hidden="true" ht="13.5" outlineLevel="0" r="3448">
      <c r="A3448" s="746" t="n">
        <v>89622</v>
      </c>
      <c r="B3448" s="745" t="s">
        <v>4741</v>
      </c>
      <c r="C3448" s="745" t="s">
        <v>30</v>
      </c>
      <c r="D3448" s="747" t="n">
        <v>9.24</v>
      </c>
    </row>
    <row collapsed="false" customFormat="false" customHeight="true" hidden="true" ht="13.5" outlineLevel="0" r="3449">
      <c r="A3449" s="746" t="n">
        <v>89623</v>
      </c>
      <c r="B3449" s="745" t="s">
        <v>4742</v>
      </c>
      <c r="C3449" s="745" t="s">
        <v>30</v>
      </c>
      <c r="D3449" s="747" t="n">
        <v>12.26</v>
      </c>
    </row>
    <row collapsed="false" customFormat="false" customHeight="true" hidden="true" ht="13.5" outlineLevel="0" r="3450">
      <c r="A3450" s="746" t="n">
        <v>89624</v>
      </c>
      <c r="B3450" s="745" t="s">
        <v>4743</v>
      </c>
      <c r="C3450" s="745" t="s">
        <v>30</v>
      </c>
      <c r="D3450" s="747" t="n">
        <v>12.88</v>
      </c>
    </row>
    <row collapsed="false" customFormat="false" customHeight="true" hidden="true" ht="13.5" outlineLevel="0" r="3451">
      <c r="A3451" s="746" t="n">
        <v>89625</v>
      </c>
      <c r="B3451" s="745" t="s">
        <v>4744</v>
      </c>
      <c r="C3451" s="745" t="s">
        <v>30</v>
      </c>
      <c r="D3451" s="747" t="n">
        <v>14.8</v>
      </c>
    </row>
    <row collapsed="false" customFormat="false" customHeight="true" hidden="true" ht="13.5" outlineLevel="0" r="3452">
      <c r="A3452" s="746" t="n">
        <v>89626</v>
      </c>
      <c r="B3452" s="745" t="s">
        <v>4745</v>
      </c>
      <c r="C3452" s="745" t="s">
        <v>30</v>
      </c>
      <c r="D3452" s="747" t="n">
        <v>19.59</v>
      </c>
    </row>
    <row collapsed="false" customFormat="false" customHeight="true" hidden="true" ht="13.5" outlineLevel="0" r="3453">
      <c r="A3453" s="746" t="n">
        <v>89627</v>
      </c>
      <c r="B3453" s="745" t="s">
        <v>4746</v>
      </c>
      <c r="C3453" s="745" t="s">
        <v>30</v>
      </c>
      <c r="D3453" s="747" t="n">
        <v>14.08</v>
      </c>
    </row>
    <row collapsed="false" customFormat="false" customHeight="true" hidden="true" ht="13.5" outlineLevel="0" r="3454">
      <c r="A3454" s="746" t="n">
        <v>89628</v>
      </c>
      <c r="B3454" s="745" t="s">
        <v>4747</v>
      </c>
      <c r="C3454" s="745" t="s">
        <v>30</v>
      </c>
      <c r="D3454" s="747" t="n">
        <v>29.11</v>
      </c>
    </row>
    <row collapsed="false" customFormat="false" customHeight="true" hidden="true" ht="13.5" outlineLevel="0" r="3455">
      <c r="A3455" s="746" t="n">
        <v>89629</v>
      </c>
      <c r="B3455" s="745" t="s">
        <v>4748</v>
      </c>
      <c r="C3455" s="745" t="s">
        <v>30</v>
      </c>
      <c r="D3455" s="747" t="n">
        <v>51.69</v>
      </c>
    </row>
    <row collapsed="false" customFormat="false" customHeight="true" hidden="true" ht="13.5" outlineLevel="0" r="3456">
      <c r="A3456" s="746" t="n">
        <v>89630</v>
      </c>
      <c r="B3456" s="745" t="s">
        <v>4749</v>
      </c>
      <c r="C3456" s="745" t="s">
        <v>30</v>
      </c>
      <c r="D3456" s="747" t="n">
        <v>45.16</v>
      </c>
    </row>
    <row collapsed="false" customFormat="false" customHeight="true" hidden="true" ht="13.5" outlineLevel="0" r="3457">
      <c r="A3457" s="746" t="n">
        <v>89631</v>
      </c>
      <c r="B3457" s="745" t="s">
        <v>4750</v>
      </c>
      <c r="C3457" s="745" t="s">
        <v>30</v>
      </c>
      <c r="D3457" s="747" t="n">
        <v>77.51</v>
      </c>
    </row>
    <row collapsed="false" customFormat="false" customHeight="true" hidden="true" ht="13.5" outlineLevel="0" r="3458">
      <c r="A3458" s="746" t="n">
        <v>89632</v>
      </c>
      <c r="B3458" s="745" t="s">
        <v>4751</v>
      </c>
      <c r="C3458" s="745" t="s">
        <v>30</v>
      </c>
      <c r="D3458" s="747" t="n">
        <v>64.15</v>
      </c>
    </row>
    <row collapsed="false" customFormat="false" customHeight="true" hidden="true" ht="13.5" outlineLevel="0" r="3459">
      <c r="A3459" s="746" t="n">
        <v>89637</v>
      </c>
      <c r="B3459" s="745" t="s">
        <v>4752</v>
      </c>
      <c r="C3459" s="745" t="s">
        <v>30</v>
      </c>
      <c r="D3459" s="747" t="n">
        <v>7.3</v>
      </c>
    </row>
    <row collapsed="false" customFormat="false" customHeight="true" hidden="true" ht="13.5" outlineLevel="0" r="3460">
      <c r="A3460" s="746" t="n">
        <v>89638</v>
      </c>
      <c r="B3460" s="745" t="s">
        <v>4753</v>
      </c>
      <c r="C3460" s="745" t="s">
        <v>30</v>
      </c>
      <c r="D3460" s="747" t="n">
        <v>7.94</v>
      </c>
    </row>
    <row collapsed="false" customFormat="false" customHeight="true" hidden="true" ht="13.5" outlineLevel="0" r="3461">
      <c r="A3461" s="746" t="n">
        <v>89639</v>
      </c>
      <c r="B3461" s="745" t="s">
        <v>4754</v>
      </c>
      <c r="C3461" s="745" t="s">
        <v>30</v>
      </c>
      <c r="D3461" s="747" t="n">
        <v>8.19</v>
      </c>
    </row>
    <row collapsed="false" customFormat="false" customHeight="true" hidden="true" ht="13.5" outlineLevel="0" r="3462">
      <c r="A3462" s="746" t="n">
        <v>89641</v>
      </c>
      <c r="B3462" s="745" t="s">
        <v>4755</v>
      </c>
      <c r="C3462" s="745" t="s">
        <v>30</v>
      </c>
      <c r="D3462" s="747" t="n">
        <v>10.02</v>
      </c>
    </row>
    <row collapsed="false" customFormat="false" customHeight="true" hidden="true" ht="13.5" outlineLevel="0" r="3463">
      <c r="A3463" s="746" t="n">
        <v>89642</v>
      </c>
      <c r="B3463" s="745" t="s">
        <v>4756</v>
      </c>
      <c r="C3463" s="745" t="s">
        <v>30</v>
      </c>
      <c r="D3463" s="747" t="n">
        <v>11.26</v>
      </c>
    </row>
    <row collapsed="false" customFormat="false" customHeight="true" hidden="true" ht="13.5" outlineLevel="0" r="3464">
      <c r="A3464" s="746" t="n">
        <v>89643</v>
      </c>
      <c r="B3464" s="745" t="s">
        <v>4757</v>
      </c>
      <c r="C3464" s="745" t="s">
        <v>30</v>
      </c>
      <c r="D3464" s="747" t="n">
        <v>11.67</v>
      </c>
    </row>
    <row collapsed="false" customFormat="false" customHeight="true" hidden="true" ht="13.5" outlineLevel="0" r="3465">
      <c r="A3465" s="746" t="n">
        <v>89645</v>
      </c>
      <c r="B3465" s="745" t="s">
        <v>4758</v>
      </c>
      <c r="C3465" s="745" t="s">
        <v>30</v>
      </c>
      <c r="D3465" s="747" t="n">
        <v>18.91</v>
      </c>
    </row>
    <row collapsed="false" customFormat="false" customHeight="true" hidden="true" ht="13.5" outlineLevel="0" r="3466">
      <c r="A3466" s="746" t="n">
        <v>89646</v>
      </c>
      <c r="B3466" s="745" t="s">
        <v>4759</v>
      </c>
      <c r="C3466" s="745" t="s">
        <v>30</v>
      </c>
      <c r="D3466" s="747" t="n">
        <v>14.88</v>
      </c>
    </row>
    <row collapsed="false" customFormat="false" customHeight="true" hidden="true" ht="13.5" outlineLevel="0" r="3467">
      <c r="A3467" s="746" t="n">
        <v>89647</v>
      </c>
      <c r="B3467" s="745" t="s">
        <v>4760</v>
      </c>
      <c r="C3467" s="745" t="s">
        <v>30</v>
      </c>
      <c r="D3467" s="747" t="n">
        <v>14.59</v>
      </c>
    </row>
    <row collapsed="false" customFormat="false" customHeight="true" hidden="true" ht="13.5" outlineLevel="0" r="3468">
      <c r="A3468" s="746" t="n">
        <v>89648</v>
      </c>
      <c r="B3468" s="745" t="s">
        <v>4761</v>
      </c>
      <c r="C3468" s="745" t="s">
        <v>30</v>
      </c>
      <c r="D3468" s="747" t="n">
        <v>15.92</v>
      </c>
    </row>
    <row collapsed="false" customFormat="false" customHeight="true" hidden="true" ht="13.5" outlineLevel="0" r="3469">
      <c r="A3469" s="746" t="n">
        <v>89649</v>
      </c>
      <c r="B3469" s="745" t="s">
        <v>4762</v>
      </c>
      <c r="C3469" s="745" t="s">
        <v>30</v>
      </c>
      <c r="D3469" s="747" t="n">
        <v>21.31</v>
      </c>
    </row>
    <row collapsed="false" customFormat="false" customHeight="true" hidden="true" ht="13.5" outlineLevel="0" r="3470">
      <c r="A3470" s="746" t="n">
        <v>89650</v>
      </c>
      <c r="B3470" s="745" t="s">
        <v>4763</v>
      </c>
      <c r="C3470" s="745" t="s">
        <v>30</v>
      </c>
      <c r="D3470" s="747" t="n">
        <v>21.31</v>
      </c>
    </row>
    <row collapsed="false" customFormat="false" customHeight="true" hidden="true" ht="13.5" outlineLevel="0" r="3471">
      <c r="A3471" s="746" t="n">
        <v>89651</v>
      </c>
      <c r="B3471" s="745" t="s">
        <v>4764</v>
      </c>
      <c r="C3471" s="745" t="s">
        <v>30</v>
      </c>
      <c r="D3471" s="747" t="n">
        <v>4.94</v>
      </c>
    </row>
    <row collapsed="false" customFormat="false" customHeight="true" hidden="true" ht="13.5" outlineLevel="0" r="3472">
      <c r="A3472" s="746" t="n">
        <v>89652</v>
      </c>
      <c r="B3472" s="745" t="s">
        <v>4765</v>
      </c>
      <c r="C3472" s="745" t="s">
        <v>30</v>
      </c>
      <c r="D3472" s="747" t="n">
        <v>7.77</v>
      </c>
    </row>
    <row collapsed="false" customFormat="false" customHeight="true" hidden="true" ht="13.5" outlineLevel="0" r="3473">
      <c r="A3473" s="746" t="n">
        <v>89653</v>
      </c>
      <c r="B3473" s="745" t="s">
        <v>4766</v>
      </c>
      <c r="C3473" s="745" t="s">
        <v>30</v>
      </c>
      <c r="D3473" s="747" t="n">
        <v>12.13</v>
      </c>
    </row>
    <row collapsed="false" customFormat="false" customHeight="true" hidden="true" ht="13.5" outlineLevel="0" r="3474">
      <c r="A3474" s="746" t="n">
        <v>89654</v>
      </c>
      <c r="B3474" s="745" t="s">
        <v>4767</v>
      </c>
      <c r="C3474" s="745" t="s">
        <v>30</v>
      </c>
      <c r="D3474" s="747" t="n">
        <v>11.84</v>
      </c>
    </row>
    <row collapsed="false" customFormat="false" customHeight="true" hidden="true" ht="13.5" outlineLevel="0" r="3475">
      <c r="A3475" s="746" t="n">
        <v>89655</v>
      </c>
      <c r="B3475" s="745" t="s">
        <v>4768</v>
      </c>
      <c r="C3475" s="745" t="s">
        <v>30</v>
      </c>
      <c r="D3475" s="747" t="n">
        <v>17.17</v>
      </c>
    </row>
    <row collapsed="false" customFormat="false" customHeight="true" hidden="true" ht="13.5" outlineLevel="0" r="3476">
      <c r="A3476" s="746" t="n">
        <v>89656</v>
      </c>
      <c r="B3476" s="745" t="s">
        <v>4769</v>
      </c>
      <c r="C3476" s="745" t="s">
        <v>30</v>
      </c>
      <c r="D3476" s="747" t="n">
        <v>8.22</v>
      </c>
    </row>
    <row collapsed="false" customFormat="false" customHeight="true" hidden="true" ht="13.5" outlineLevel="0" r="3477">
      <c r="A3477" s="746" t="n">
        <v>89657</v>
      </c>
      <c r="B3477" s="745" t="s">
        <v>4770</v>
      </c>
      <c r="C3477" s="745" t="s">
        <v>30</v>
      </c>
      <c r="D3477" s="747" t="n">
        <v>8.36</v>
      </c>
    </row>
    <row collapsed="false" customFormat="false" customHeight="true" hidden="true" ht="13.5" outlineLevel="0" r="3478">
      <c r="A3478" s="746" t="n">
        <v>89658</v>
      </c>
      <c r="B3478" s="745" t="s">
        <v>4771</v>
      </c>
      <c r="C3478" s="745" t="s">
        <v>30</v>
      </c>
      <c r="D3478" s="747" t="n">
        <v>6.65</v>
      </c>
    </row>
    <row collapsed="false" customFormat="false" customHeight="true" hidden="true" ht="13.5" outlineLevel="0" r="3479">
      <c r="A3479" s="746" t="n">
        <v>89659</v>
      </c>
      <c r="B3479" s="745" t="s">
        <v>4772</v>
      </c>
      <c r="C3479" s="745" t="s">
        <v>30</v>
      </c>
      <c r="D3479" s="747" t="n">
        <v>10.99</v>
      </c>
    </row>
    <row collapsed="false" customFormat="false" customHeight="true" hidden="true" ht="13.5" outlineLevel="0" r="3480">
      <c r="A3480" s="746" t="n">
        <v>89660</v>
      </c>
      <c r="B3480" s="745" t="s">
        <v>4773</v>
      </c>
      <c r="C3480" s="745" t="s">
        <v>30</v>
      </c>
      <c r="D3480" s="747" t="n">
        <v>6.28</v>
      </c>
    </row>
    <row collapsed="false" customFormat="false" customHeight="true" hidden="true" ht="13.5" outlineLevel="0" r="3481">
      <c r="A3481" s="746" t="n">
        <v>89661</v>
      </c>
      <c r="B3481" s="745" t="s">
        <v>4774</v>
      </c>
      <c r="C3481" s="745" t="s">
        <v>30</v>
      </c>
      <c r="D3481" s="747" t="n">
        <v>14.29</v>
      </c>
    </row>
    <row collapsed="false" customFormat="false" customHeight="true" hidden="true" ht="13.5" outlineLevel="0" r="3482">
      <c r="A3482" s="746" t="n">
        <v>89662</v>
      </c>
      <c r="B3482" s="745" t="s">
        <v>4775</v>
      </c>
      <c r="C3482" s="745" t="s">
        <v>30</v>
      </c>
      <c r="D3482" s="747" t="n">
        <v>21.35</v>
      </c>
    </row>
    <row collapsed="false" customFormat="false" customHeight="true" hidden="true" ht="13.5" outlineLevel="0" r="3483">
      <c r="A3483" s="746" t="n">
        <v>89663</v>
      </c>
      <c r="B3483" s="745" t="s">
        <v>4776</v>
      </c>
      <c r="C3483" s="745" t="s">
        <v>30</v>
      </c>
      <c r="D3483" s="747" t="n">
        <v>9.52</v>
      </c>
    </row>
    <row collapsed="false" customFormat="false" customHeight="true" hidden="true" ht="13.5" outlineLevel="0" r="3484">
      <c r="A3484" s="746" t="n">
        <v>89664</v>
      </c>
      <c r="B3484" s="745" t="s">
        <v>4777</v>
      </c>
      <c r="C3484" s="745" t="s">
        <v>30</v>
      </c>
      <c r="D3484" s="747" t="n">
        <v>10.99</v>
      </c>
    </row>
    <row collapsed="false" customFormat="false" customHeight="true" hidden="true" ht="13.5" outlineLevel="0" r="3485">
      <c r="A3485" s="746" t="n">
        <v>89665</v>
      </c>
      <c r="B3485" s="745" t="s">
        <v>4778</v>
      </c>
      <c r="C3485" s="745" t="s">
        <v>30</v>
      </c>
      <c r="D3485" s="747" t="n">
        <v>8.95</v>
      </c>
    </row>
    <row collapsed="false" customFormat="false" customHeight="true" hidden="true" ht="13.5" outlineLevel="0" r="3486">
      <c r="A3486" s="746" t="n">
        <v>89666</v>
      </c>
      <c r="B3486" s="745" t="s">
        <v>4779</v>
      </c>
      <c r="C3486" s="745" t="s">
        <v>30</v>
      </c>
      <c r="D3486" s="747" t="n">
        <v>5.63</v>
      </c>
    </row>
    <row collapsed="false" customFormat="false" customHeight="true" hidden="true" ht="13.5" outlineLevel="0" r="3487">
      <c r="A3487" s="746" t="n">
        <v>89667</v>
      </c>
      <c r="B3487" s="745" t="s">
        <v>4780</v>
      </c>
      <c r="C3487" s="745" t="s">
        <v>30</v>
      </c>
      <c r="D3487" s="747" t="n">
        <v>23.46</v>
      </c>
    </row>
    <row collapsed="false" customFormat="false" customHeight="true" hidden="true" ht="13.5" outlineLevel="0" r="3488">
      <c r="A3488" s="746" t="n">
        <v>89668</v>
      </c>
      <c r="B3488" s="745" t="s">
        <v>4781</v>
      </c>
      <c r="C3488" s="745" t="s">
        <v>30</v>
      </c>
      <c r="D3488" s="747" t="n">
        <v>20.31</v>
      </c>
    </row>
    <row collapsed="false" customFormat="false" customHeight="true" hidden="true" ht="13.5" outlineLevel="0" r="3489">
      <c r="A3489" s="746" t="n">
        <v>89669</v>
      </c>
      <c r="B3489" s="745" t="s">
        <v>4782</v>
      </c>
      <c r="C3489" s="745" t="s">
        <v>30</v>
      </c>
      <c r="D3489" s="747" t="n">
        <v>15.16</v>
      </c>
    </row>
    <row collapsed="false" customFormat="false" customHeight="true" hidden="true" ht="13.5" outlineLevel="0" r="3490">
      <c r="A3490" s="746" t="n">
        <v>89670</v>
      </c>
      <c r="B3490" s="745" t="s">
        <v>4783</v>
      </c>
      <c r="C3490" s="745" t="s">
        <v>30</v>
      </c>
      <c r="D3490" s="747" t="n">
        <v>9.47</v>
      </c>
    </row>
    <row collapsed="false" customFormat="false" customHeight="true" hidden="true" ht="13.5" outlineLevel="0" r="3491">
      <c r="A3491" s="746" t="n">
        <v>89671</v>
      </c>
      <c r="B3491" s="745" t="s">
        <v>4784</v>
      </c>
      <c r="C3491" s="745" t="s">
        <v>30</v>
      </c>
      <c r="D3491" s="747" t="n">
        <v>22.43</v>
      </c>
    </row>
    <row collapsed="false" customFormat="false" customHeight="true" hidden="true" ht="13.5" outlineLevel="0" r="3492">
      <c r="A3492" s="746" t="n">
        <v>89672</v>
      </c>
      <c r="B3492" s="745" t="s">
        <v>4785</v>
      </c>
      <c r="C3492" s="745" t="s">
        <v>30</v>
      </c>
      <c r="D3492" s="747" t="n">
        <v>14.44</v>
      </c>
    </row>
    <row collapsed="false" customFormat="false" customHeight="true" hidden="true" ht="13.5" outlineLevel="0" r="3493">
      <c r="A3493" s="746" t="n">
        <v>89673</v>
      </c>
      <c r="B3493" s="745" t="s">
        <v>4786</v>
      </c>
      <c r="C3493" s="745" t="s">
        <v>30</v>
      </c>
      <c r="D3493" s="747" t="n">
        <v>17.65</v>
      </c>
    </row>
    <row collapsed="false" customFormat="false" customHeight="true" hidden="true" ht="13.5" outlineLevel="0" r="3494">
      <c r="A3494" s="746" t="n">
        <v>89674</v>
      </c>
      <c r="B3494" s="745" t="s">
        <v>4787</v>
      </c>
      <c r="C3494" s="745" t="s">
        <v>30</v>
      </c>
      <c r="D3494" s="747" t="n">
        <v>20.77</v>
      </c>
    </row>
    <row collapsed="false" customFormat="false" customHeight="true" hidden="true" ht="13.5" outlineLevel="0" r="3495">
      <c r="A3495" s="746" t="n">
        <v>89675</v>
      </c>
      <c r="B3495" s="745" t="s">
        <v>4788</v>
      </c>
      <c r="C3495" s="745" t="s">
        <v>30</v>
      </c>
      <c r="D3495" s="747" t="n">
        <v>39.74</v>
      </c>
    </row>
    <row collapsed="false" customFormat="false" customHeight="true" hidden="true" ht="13.5" outlineLevel="0" r="3496">
      <c r="A3496" s="746" t="n">
        <v>89676</v>
      </c>
      <c r="B3496" s="745" t="s">
        <v>4789</v>
      </c>
      <c r="C3496" s="745" t="s">
        <v>30</v>
      </c>
      <c r="D3496" s="747" t="n">
        <v>31.09</v>
      </c>
    </row>
    <row collapsed="false" customFormat="false" customHeight="true" hidden="true" ht="13.5" outlineLevel="0" r="3497">
      <c r="A3497" s="746" t="n">
        <v>89677</v>
      </c>
      <c r="B3497" s="745" t="s">
        <v>4790</v>
      </c>
      <c r="C3497" s="745" t="s">
        <v>30</v>
      </c>
      <c r="D3497" s="747" t="n">
        <v>42.39</v>
      </c>
    </row>
    <row collapsed="false" customFormat="false" customHeight="true" hidden="true" ht="13.5" outlineLevel="0" r="3498">
      <c r="A3498" s="746" t="n">
        <v>89678</v>
      </c>
      <c r="B3498" s="745" t="s">
        <v>4791</v>
      </c>
      <c r="C3498" s="745" t="s">
        <v>30</v>
      </c>
      <c r="D3498" s="747" t="n">
        <v>7.27</v>
      </c>
    </row>
    <row collapsed="false" customFormat="false" customHeight="true" hidden="true" ht="13.5" outlineLevel="0" r="3499">
      <c r="A3499" s="746" t="n">
        <v>89679</v>
      </c>
      <c r="B3499" s="745" t="s">
        <v>4792</v>
      </c>
      <c r="C3499" s="745" t="s">
        <v>30</v>
      </c>
      <c r="D3499" s="747" t="n">
        <v>68.32</v>
      </c>
    </row>
    <row collapsed="false" customFormat="false" customHeight="true" hidden="true" ht="13.5" outlineLevel="0" r="3500">
      <c r="A3500" s="746" t="n">
        <v>89680</v>
      </c>
      <c r="B3500" s="745" t="s">
        <v>4793</v>
      </c>
      <c r="C3500" s="745" t="s">
        <v>30</v>
      </c>
      <c r="D3500" s="747" t="n">
        <v>14.36</v>
      </c>
    </row>
    <row collapsed="false" customFormat="false" customHeight="true" hidden="true" ht="13.5" outlineLevel="0" r="3501">
      <c r="A3501" s="746" t="n">
        <v>89681</v>
      </c>
      <c r="B3501" s="745" t="s">
        <v>4794</v>
      </c>
      <c r="C3501" s="745" t="s">
        <v>30</v>
      </c>
      <c r="D3501" s="747" t="n">
        <v>46.98</v>
      </c>
    </row>
    <row collapsed="false" customFormat="false" customHeight="true" hidden="true" ht="13.5" outlineLevel="0" r="3502">
      <c r="A3502" s="746" t="n">
        <v>89682</v>
      </c>
      <c r="B3502" s="745" t="s">
        <v>4795</v>
      </c>
      <c r="C3502" s="745" t="s">
        <v>30</v>
      </c>
      <c r="D3502" s="747" t="n">
        <v>21.78</v>
      </c>
    </row>
    <row collapsed="false" customFormat="false" customHeight="true" hidden="true" ht="13.5" outlineLevel="0" r="3503">
      <c r="A3503" s="746" t="n">
        <v>89684</v>
      </c>
      <c r="B3503" s="745" t="s">
        <v>4796</v>
      </c>
      <c r="C3503" s="745" t="s">
        <v>30</v>
      </c>
      <c r="D3503" s="747" t="n">
        <v>29.74</v>
      </c>
    </row>
    <row collapsed="false" customFormat="false" customHeight="true" hidden="true" ht="13.5" outlineLevel="0" r="3504">
      <c r="A3504" s="746" t="n">
        <v>89685</v>
      </c>
      <c r="B3504" s="745" t="s">
        <v>4797</v>
      </c>
      <c r="C3504" s="745" t="s">
        <v>30</v>
      </c>
      <c r="D3504" s="747" t="n">
        <v>32.35</v>
      </c>
    </row>
    <row collapsed="false" customFormat="false" customHeight="true" hidden="true" ht="13.5" outlineLevel="0" r="3505">
      <c r="A3505" s="746" t="n">
        <v>89686</v>
      </c>
      <c r="B3505" s="745" t="s">
        <v>4798</v>
      </c>
      <c r="C3505" s="745" t="s">
        <v>30</v>
      </c>
      <c r="D3505" s="747" t="n">
        <v>108.48</v>
      </c>
    </row>
    <row collapsed="false" customFormat="false" customHeight="true" hidden="true" ht="13.5" outlineLevel="0" r="3506">
      <c r="A3506" s="746" t="n">
        <v>89687</v>
      </c>
      <c r="B3506" s="745" t="s">
        <v>4799</v>
      </c>
      <c r="C3506" s="745" t="s">
        <v>30</v>
      </c>
      <c r="D3506" s="747" t="n">
        <v>27.74</v>
      </c>
    </row>
    <row collapsed="false" customFormat="false" customHeight="true" hidden="true" ht="13.5" outlineLevel="0" r="3507">
      <c r="A3507" s="746" t="n">
        <v>89689</v>
      </c>
      <c r="B3507" s="745" t="s">
        <v>4800</v>
      </c>
      <c r="C3507" s="745" t="s">
        <v>30</v>
      </c>
      <c r="D3507" s="747" t="n">
        <v>23.38</v>
      </c>
    </row>
    <row collapsed="false" customFormat="false" customHeight="true" hidden="true" ht="13.5" outlineLevel="0" r="3508">
      <c r="A3508" s="746" t="n">
        <v>89690</v>
      </c>
      <c r="B3508" s="745" t="s">
        <v>4801</v>
      </c>
      <c r="C3508" s="745" t="s">
        <v>30</v>
      </c>
      <c r="D3508" s="747" t="n">
        <v>49.01</v>
      </c>
    </row>
    <row collapsed="false" customFormat="false" customHeight="true" hidden="true" ht="13.5" outlineLevel="0" r="3509">
      <c r="A3509" s="746" t="n">
        <v>89691</v>
      </c>
      <c r="B3509" s="745" t="s">
        <v>4802</v>
      </c>
      <c r="C3509" s="745" t="s">
        <v>30</v>
      </c>
      <c r="D3509" s="747" t="n">
        <v>9.42</v>
      </c>
    </row>
    <row collapsed="false" customFormat="false" customHeight="true" hidden="true" ht="13.5" outlineLevel="0" r="3510">
      <c r="A3510" s="746" t="n">
        <v>89692</v>
      </c>
      <c r="B3510" s="745" t="s">
        <v>4803</v>
      </c>
      <c r="C3510" s="745" t="s">
        <v>30</v>
      </c>
      <c r="D3510" s="747" t="n">
        <v>46.33</v>
      </c>
    </row>
    <row collapsed="false" customFormat="false" customHeight="true" hidden="true" ht="13.5" outlineLevel="0" r="3511">
      <c r="A3511" s="746" t="n">
        <v>89693</v>
      </c>
      <c r="B3511" s="745" t="s">
        <v>4804</v>
      </c>
      <c r="C3511" s="745" t="s">
        <v>30</v>
      </c>
      <c r="D3511" s="747" t="n">
        <v>44.97</v>
      </c>
    </row>
    <row collapsed="false" customFormat="false" customHeight="true" hidden="true" ht="13.5" outlineLevel="0" r="3512">
      <c r="A3512" s="746" t="n">
        <v>89694</v>
      </c>
      <c r="B3512" s="745" t="s">
        <v>4805</v>
      </c>
      <c r="C3512" s="745" t="s">
        <v>30</v>
      </c>
      <c r="D3512" s="747" t="n">
        <v>14.28</v>
      </c>
    </row>
    <row collapsed="false" customFormat="false" customHeight="true" hidden="true" ht="13.5" outlineLevel="0" r="3513">
      <c r="A3513" s="746" t="n">
        <v>89695</v>
      </c>
      <c r="B3513" s="745" t="s">
        <v>4806</v>
      </c>
      <c r="C3513" s="745" t="s">
        <v>30</v>
      </c>
      <c r="D3513" s="747" t="n">
        <v>13.37</v>
      </c>
    </row>
    <row collapsed="false" customFormat="false" customHeight="true" hidden="true" ht="13.5" outlineLevel="0" r="3514">
      <c r="A3514" s="746" t="n">
        <v>89696</v>
      </c>
      <c r="B3514" s="745" t="s">
        <v>4807</v>
      </c>
      <c r="C3514" s="745" t="s">
        <v>30</v>
      </c>
      <c r="D3514" s="747" t="n">
        <v>40.87</v>
      </c>
    </row>
    <row collapsed="false" customFormat="false" customHeight="true" hidden="true" ht="13.5" outlineLevel="0" r="3515">
      <c r="A3515" s="746" t="n">
        <v>89697</v>
      </c>
      <c r="B3515" s="745" t="s">
        <v>4808</v>
      </c>
      <c r="C3515" s="745" t="s">
        <v>30</v>
      </c>
      <c r="D3515" s="747" t="n">
        <v>11.67</v>
      </c>
    </row>
    <row collapsed="false" customFormat="false" customHeight="true" hidden="true" ht="13.5" outlineLevel="0" r="3516">
      <c r="A3516" s="746" t="n">
        <v>89698</v>
      </c>
      <c r="B3516" s="745" t="s">
        <v>4809</v>
      </c>
      <c r="C3516" s="745" t="s">
        <v>30</v>
      </c>
      <c r="D3516" s="747" t="n">
        <v>142.64</v>
      </c>
    </row>
    <row collapsed="false" customFormat="false" customHeight="true" hidden="true" ht="13.5" outlineLevel="0" r="3517">
      <c r="A3517" s="746" t="n">
        <v>89699</v>
      </c>
      <c r="B3517" s="745" t="s">
        <v>4810</v>
      </c>
      <c r="C3517" s="745" t="s">
        <v>30</v>
      </c>
      <c r="D3517" s="747" t="n">
        <v>123.16</v>
      </c>
    </row>
    <row collapsed="false" customFormat="false" customHeight="true" hidden="true" ht="13.5" outlineLevel="0" r="3518">
      <c r="A3518" s="746" t="n">
        <v>89700</v>
      </c>
      <c r="B3518" s="745" t="s">
        <v>4811</v>
      </c>
      <c r="C3518" s="745" t="s">
        <v>30</v>
      </c>
      <c r="D3518" s="747" t="n">
        <v>15.83</v>
      </c>
    </row>
    <row collapsed="false" customFormat="false" customHeight="true" hidden="true" ht="13.5" outlineLevel="0" r="3519">
      <c r="A3519" s="746" t="n">
        <v>89701</v>
      </c>
      <c r="B3519" s="745" t="s">
        <v>4812</v>
      </c>
      <c r="C3519" s="745" t="s">
        <v>30</v>
      </c>
      <c r="D3519" s="747" t="n">
        <v>97.62</v>
      </c>
    </row>
    <row collapsed="false" customFormat="false" customHeight="true" hidden="true" ht="13.5" outlineLevel="0" r="3520">
      <c r="A3520" s="746" t="n">
        <v>89702</v>
      </c>
      <c r="B3520" s="745" t="s">
        <v>4813</v>
      </c>
      <c r="C3520" s="745" t="s">
        <v>30</v>
      </c>
      <c r="D3520" s="747" t="n">
        <v>15.83</v>
      </c>
    </row>
    <row collapsed="false" customFormat="false" customHeight="true" hidden="true" ht="13.5" outlineLevel="0" r="3521">
      <c r="A3521" s="746" t="n">
        <v>89703</v>
      </c>
      <c r="B3521" s="745" t="s">
        <v>4814</v>
      </c>
      <c r="C3521" s="745" t="s">
        <v>30</v>
      </c>
      <c r="D3521" s="747" t="n">
        <v>32.72</v>
      </c>
    </row>
    <row collapsed="false" customFormat="false" customHeight="true" hidden="true" ht="13.5" outlineLevel="0" r="3522">
      <c r="A3522" s="746" t="n">
        <v>89704</v>
      </c>
      <c r="B3522" s="745" t="s">
        <v>4815</v>
      </c>
      <c r="C3522" s="745" t="s">
        <v>30</v>
      </c>
      <c r="D3522" s="747" t="n">
        <v>77.79</v>
      </c>
    </row>
    <row collapsed="false" customFormat="false" customHeight="true" hidden="true" ht="13.5" outlineLevel="0" r="3523">
      <c r="A3523" s="746" t="n">
        <v>89705</v>
      </c>
      <c r="B3523" s="745" t="s">
        <v>4816</v>
      </c>
      <c r="C3523" s="745" t="s">
        <v>30</v>
      </c>
      <c r="D3523" s="747" t="n">
        <v>18</v>
      </c>
    </row>
    <row collapsed="false" customFormat="false" customHeight="true" hidden="true" ht="13.5" outlineLevel="0" r="3524">
      <c r="A3524" s="746" t="n">
        <v>89706</v>
      </c>
      <c r="B3524" s="745" t="s">
        <v>4817</v>
      </c>
      <c r="C3524" s="745" t="s">
        <v>30</v>
      </c>
      <c r="D3524" s="747" t="n">
        <v>36.63</v>
      </c>
    </row>
    <row collapsed="false" customFormat="false" customHeight="true" hidden="true" ht="13.5" outlineLevel="0" r="3525">
      <c r="A3525" s="746" t="n">
        <v>89718</v>
      </c>
      <c r="B3525" s="745" t="s">
        <v>4818</v>
      </c>
      <c r="C3525" s="745" t="s">
        <v>236</v>
      </c>
      <c r="D3525" s="747" t="n">
        <v>24.48</v>
      </c>
    </row>
    <row collapsed="false" customFormat="false" customHeight="true" hidden="true" ht="13.5" outlineLevel="0" r="3526">
      <c r="A3526" s="746" t="n">
        <v>89719</v>
      </c>
      <c r="B3526" s="745" t="s">
        <v>4819</v>
      </c>
      <c r="C3526" s="745" t="s">
        <v>30</v>
      </c>
      <c r="D3526" s="747" t="n">
        <v>7.62</v>
      </c>
    </row>
    <row collapsed="false" customFormat="false" customHeight="true" hidden="true" ht="13.5" outlineLevel="0" r="3527">
      <c r="A3527" s="746" t="n">
        <v>89720</v>
      </c>
      <c r="B3527" s="745" t="s">
        <v>4820</v>
      </c>
      <c r="C3527" s="745" t="s">
        <v>30</v>
      </c>
      <c r="D3527" s="747" t="n">
        <v>8.86</v>
      </c>
    </row>
    <row collapsed="false" customFormat="false" customHeight="true" hidden="true" ht="13.5" outlineLevel="0" r="3528">
      <c r="A3528" s="746" t="n">
        <v>89721</v>
      </c>
      <c r="B3528" s="745" t="s">
        <v>4821</v>
      </c>
      <c r="C3528" s="745" t="s">
        <v>30</v>
      </c>
      <c r="D3528" s="747" t="n">
        <v>9.27</v>
      </c>
    </row>
    <row collapsed="false" customFormat="false" customHeight="true" hidden="true" ht="13.5" outlineLevel="0" r="3529">
      <c r="A3529" s="746" t="n">
        <v>89723</v>
      </c>
      <c r="B3529" s="745" t="s">
        <v>4822</v>
      </c>
      <c r="C3529" s="745" t="s">
        <v>30</v>
      </c>
      <c r="D3529" s="747" t="n">
        <v>12.09</v>
      </c>
    </row>
    <row collapsed="false" customFormat="false" customHeight="true" hidden="true" ht="13.5" outlineLevel="0" r="3530">
      <c r="A3530" s="746" t="n">
        <v>89724</v>
      </c>
      <c r="B3530" s="745" t="s">
        <v>4823</v>
      </c>
      <c r="C3530" s="745" t="s">
        <v>30</v>
      </c>
      <c r="D3530" s="747" t="n">
        <v>7.65</v>
      </c>
    </row>
    <row collapsed="false" customFormat="false" customHeight="true" hidden="true" ht="13.5" outlineLevel="0" r="3531">
      <c r="A3531" s="746" t="n">
        <v>89725</v>
      </c>
      <c r="B3531" s="745" t="s">
        <v>4824</v>
      </c>
      <c r="C3531" s="745" t="s">
        <v>30</v>
      </c>
      <c r="D3531" s="747" t="n">
        <v>11.8</v>
      </c>
    </row>
    <row collapsed="false" customFormat="false" customHeight="true" hidden="true" ht="13.5" outlineLevel="0" r="3532">
      <c r="A3532" s="746" t="n">
        <v>89726</v>
      </c>
      <c r="B3532" s="745" t="s">
        <v>4825</v>
      </c>
      <c r="C3532" s="745" t="s">
        <v>30</v>
      </c>
      <c r="D3532" s="747" t="n">
        <v>5.96</v>
      </c>
    </row>
    <row collapsed="false" customFormat="false" customHeight="true" hidden="true" ht="13.5" outlineLevel="0" r="3533">
      <c r="A3533" s="746" t="n">
        <v>89727</v>
      </c>
      <c r="B3533" s="745" t="s">
        <v>4826</v>
      </c>
      <c r="C3533" s="745" t="s">
        <v>30</v>
      </c>
      <c r="D3533" s="747" t="n">
        <v>13.13</v>
      </c>
    </row>
    <row collapsed="false" customFormat="false" customHeight="true" hidden="true" ht="13.5" outlineLevel="0" r="3534">
      <c r="A3534" s="746" t="n">
        <v>89728</v>
      </c>
      <c r="B3534" s="745" t="s">
        <v>4827</v>
      </c>
      <c r="C3534" s="745" t="s">
        <v>30</v>
      </c>
      <c r="D3534" s="747" t="n">
        <v>8.06</v>
      </c>
    </row>
    <row collapsed="false" customFormat="false" customHeight="true" hidden="true" ht="13.5" outlineLevel="0" r="3535">
      <c r="A3535" s="746" t="n">
        <v>89729</v>
      </c>
      <c r="B3535" s="745" t="s">
        <v>4828</v>
      </c>
      <c r="C3535" s="745" t="s">
        <v>30</v>
      </c>
      <c r="D3535" s="747" t="n">
        <v>18.02</v>
      </c>
    </row>
    <row collapsed="false" customFormat="false" customHeight="true" hidden="true" ht="13.5" outlineLevel="0" r="3536">
      <c r="A3536" s="746" t="n">
        <v>89730</v>
      </c>
      <c r="B3536" s="745" t="s">
        <v>4829</v>
      </c>
      <c r="C3536" s="745" t="s">
        <v>30</v>
      </c>
      <c r="D3536" s="747" t="n">
        <v>8.61</v>
      </c>
    </row>
    <row collapsed="false" customFormat="false" customHeight="true" hidden="true" ht="13.5" outlineLevel="0" r="3537">
      <c r="A3537" s="746" t="n">
        <v>89731</v>
      </c>
      <c r="B3537" s="745" t="s">
        <v>4830</v>
      </c>
      <c r="C3537" s="745" t="s">
        <v>30</v>
      </c>
      <c r="D3537" s="747" t="n">
        <v>8.68</v>
      </c>
    </row>
    <row collapsed="false" customFormat="false" customHeight="true" hidden="true" ht="13.5" outlineLevel="0" r="3538">
      <c r="A3538" s="746" t="n">
        <v>89732</v>
      </c>
      <c r="B3538" s="745" t="s">
        <v>4831</v>
      </c>
      <c r="C3538" s="745" t="s">
        <v>30</v>
      </c>
      <c r="D3538" s="747" t="n">
        <v>9.08</v>
      </c>
    </row>
    <row collapsed="false" customFormat="false" customHeight="true" hidden="true" ht="13.5" outlineLevel="0" r="3539">
      <c r="A3539" s="746" t="n">
        <v>89733</v>
      </c>
      <c r="B3539" s="745" t="s">
        <v>4832</v>
      </c>
      <c r="C3539" s="745" t="s">
        <v>30</v>
      </c>
      <c r="D3539" s="747" t="n">
        <v>13.36</v>
      </c>
    </row>
    <row collapsed="false" customFormat="false" customHeight="true" hidden="true" ht="13.5" outlineLevel="0" r="3540">
      <c r="A3540" s="746" t="n">
        <v>89734</v>
      </c>
      <c r="B3540" s="745" t="s">
        <v>4833</v>
      </c>
      <c r="C3540" s="745" t="s">
        <v>30</v>
      </c>
      <c r="D3540" s="747" t="n">
        <v>18.02</v>
      </c>
    </row>
    <row collapsed="false" customFormat="false" customHeight="true" hidden="true" ht="13.5" outlineLevel="0" r="3541">
      <c r="A3541" s="746" t="n">
        <v>89735</v>
      </c>
      <c r="B3541" s="745" t="s">
        <v>4834</v>
      </c>
      <c r="C3541" s="745" t="s">
        <v>30</v>
      </c>
      <c r="D3541" s="747" t="n">
        <v>14.02</v>
      </c>
    </row>
    <row collapsed="false" customFormat="false" customHeight="true" hidden="true" ht="13.5" outlineLevel="0" r="3542">
      <c r="A3542" s="746" t="n">
        <v>89736</v>
      </c>
      <c r="B3542" s="745" t="s">
        <v>4835</v>
      </c>
      <c r="C3542" s="745" t="s">
        <v>30</v>
      </c>
      <c r="D3542" s="747" t="n">
        <v>5.06</v>
      </c>
    </row>
    <row collapsed="false" customFormat="false" customHeight="true" hidden="true" ht="13.5" outlineLevel="0" r="3543">
      <c r="A3543" s="746" t="n">
        <v>89737</v>
      </c>
      <c r="B3543" s="745" t="s">
        <v>4836</v>
      </c>
      <c r="C3543" s="745" t="s">
        <v>30</v>
      </c>
      <c r="D3543" s="747" t="n">
        <v>14.49</v>
      </c>
    </row>
    <row collapsed="false" customFormat="false" customHeight="true" hidden="true" ht="13.5" outlineLevel="0" r="3544">
      <c r="A3544" s="746" t="n">
        <v>89738</v>
      </c>
      <c r="B3544" s="745" t="s">
        <v>4837</v>
      </c>
      <c r="C3544" s="745" t="s">
        <v>30</v>
      </c>
      <c r="D3544" s="747" t="n">
        <v>9.4</v>
      </c>
    </row>
    <row collapsed="false" customFormat="false" customHeight="true" hidden="true" ht="13.5" outlineLevel="0" r="3545">
      <c r="A3545" s="746" t="n">
        <v>89739</v>
      </c>
      <c r="B3545" s="745" t="s">
        <v>4838</v>
      </c>
      <c r="C3545" s="745" t="s">
        <v>30</v>
      </c>
      <c r="D3545" s="747" t="n">
        <v>15.06</v>
      </c>
    </row>
    <row collapsed="false" customFormat="false" customHeight="true" hidden="true" ht="13.5" outlineLevel="0" r="3546">
      <c r="A3546" s="746" t="n">
        <v>89740</v>
      </c>
      <c r="B3546" s="745" t="s">
        <v>4839</v>
      </c>
      <c r="C3546" s="745" t="s">
        <v>30</v>
      </c>
      <c r="D3546" s="747" t="n">
        <v>4.69</v>
      </c>
    </row>
    <row collapsed="false" customFormat="false" customHeight="true" hidden="true" ht="13.5" outlineLevel="0" r="3547">
      <c r="A3547" s="746" t="n">
        <v>89741</v>
      </c>
      <c r="B3547" s="745" t="s">
        <v>4840</v>
      </c>
      <c r="C3547" s="745" t="s">
        <v>30</v>
      </c>
      <c r="D3547" s="747" t="n">
        <v>12.7</v>
      </c>
    </row>
    <row collapsed="false" customFormat="false" customHeight="true" hidden="true" ht="13.5" outlineLevel="0" r="3548">
      <c r="A3548" s="746" t="n">
        <v>89742</v>
      </c>
      <c r="B3548" s="745" t="s">
        <v>4841</v>
      </c>
      <c r="C3548" s="745" t="s">
        <v>30</v>
      </c>
      <c r="D3548" s="747" t="n">
        <v>22.61</v>
      </c>
    </row>
    <row collapsed="false" customFormat="false" customHeight="true" hidden="true" ht="13.5" outlineLevel="0" r="3549">
      <c r="A3549" s="746" t="n">
        <v>89743</v>
      </c>
      <c r="B3549" s="745" t="s">
        <v>4842</v>
      </c>
      <c r="C3549" s="745" t="s">
        <v>30</v>
      </c>
      <c r="D3549" s="747" t="n">
        <v>30.76</v>
      </c>
    </row>
    <row collapsed="false" customFormat="false" customHeight="true" hidden="true" ht="13.5" outlineLevel="0" r="3550">
      <c r="A3550" s="746" t="n">
        <v>89744</v>
      </c>
      <c r="B3550" s="745" t="s">
        <v>4843</v>
      </c>
      <c r="C3550" s="745" t="s">
        <v>30</v>
      </c>
      <c r="D3550" s="747" t="n">
        <v>18.89</v>
      </c>
    </row>
    <row collapsed="false" customFormat="false" customHeight="true" hidden="true" ht="13.5" outlineLevel="0" r="3551">
      <c r="A3551" s="746" t="n">
        <v>89745</v>
      </c>
      <c r="B3551" s="745" t="s">
        <v>4844</v>
      </c>
      <c r="C3551" s="745" t="s">
        <v>30</v>
      </c>
      <c r="D3551" s="747" t="n">
        <v>19.76</v>
      </c>
    </row>
    <row collapsed="false" customFormat="false" customHeight="true" hidden="true" ht="13.5" outlineLevel="0" r="3552">
      <c r="A3552" s="746" t="n">
        <v>89746</v>
      </c>
      <c r="B3552" s="745" t="s">
        <v>4845</v>
      </c>
      <c r="C3552" s="745" t="s">
        <v>30</v>
      </c>
      <c r="D3552" s="747" t="n">
        <v>18.85</v>
      </c>
    </row>
    <row collapsed="false" customFormat="false" customHeight="true" hidden="true" ht="13.5" outlineLevel="0" r="3553">
      <c r="A3553" s="746" t="n">
        <v>89747</v>
      </c>
      <c r="B3553" s="745" t="s">
        <v>4846</v>
      </c>
      <c r="C3553" s="745" t="s">
        <v>30</v>
      </c>
      <c r="D3553" s="747" t="n">
        <v>7.93</v>
      </c>
    </row>
    <row collapsed="false" customFormat="false" customHeight="true" hidden="true" ht="13.5" outlineLevel="0" r="3554">
      <c r="A3554" s="746" t="n">
        <v>89748</v>
      </c>
      <c r="B3554" s="745" t="s">
        <v>4847</v>
      </c>
      <c r="C3554" s="745" t="s">
        <v>30</v>
      </c>
      <c r="D3554" s="747" t="n">
        <v>27.72</v>
      </c>
    </row>
    <row collapsed="false" customFormat="false" customHeight="true" hidden="true" ht="13.5" outlineLevel="0" r="3555">
      <c r="A3555" s="746" t="n">
        <v>89749</v>
      </c>
      <c r="B3555" s="745" t="s">
        <v>4848</v>
      </c>
      <c r="C3555" s="745" t="s">
        <v>30</v>
      </c>
      <c r="D3555" s="747" t="n">
        <v>9.4</v>
      </c>
    </row>
    <row collapsed="false" customFormat="false" customHeight="true" hidden="true" ht="13.5" outlineLevel="0" r="3556">
      <c r="A3556" s="746" t="n">
        <v>89750</v>
      </c>
      <c r="B3556" s="745" t="s">
        <v>4849</v>
      </c>
      <c r="C3556" s="745" t="s">
        <v>30</v>
      </c>
      <c r="D3556" s="747" t="n">
        <v>43.39</v>
      </c>
    </row>
    <row collapsed="false" customFormat="false" customHeight="true" hidden="true" ht="13.5" outlineLevel="0" r="3557">
      <c r="A3557" s="746" t="n">
        <v>89751</v>
      </c>
      <c r="B3557" s="745" t="s">
        <v>4850</v>
      </c>
      <c r="C3557" s="745" t="s">
        <v>30</v>
      </c>
      <c r="D3557" s="747" t="n">
        <v>4.04</v>
      </c>
    </row>
    <row collapsed="false" customFormat="false" customHeight="true" hidden="true" ht="13.5" outlineLevel="0" r="3558">
      <c r="A3558" s="746" t="n">
        <v>89752</v>
      </c>
      <c r="B3558" s="745" t="s">
        <v>4851</v>
      </c>
      <c r="C3558" s="745" t="s">
        <v>30</v>
      </c>
      <c r="D3558" s="747" t="n">
        <v>4.83</v>
      </c>
    </row>
    <row collapsed="false" customFormat="false" customHeight="true" hidden="true" ht="13.5" outlineLevel="0" r="3559">
      <c r="A3559" s="746" t="n">
        <v>89753</v>
      </c>
      <c r="B3559" s="745" t="s">
        <v>4852</v>
      </c>
      <c r="C3559" s="745" t="s">
        <v>30</v>
      </c>
      <c r="D3559" s="747" t="n">
        <v>6.77</v>
      </c>
    </row>
    <row collapsed="false" customFormat="false" customHeight="true" hidden="true" ht="13.5" outlineLevel="0" r="3560">
      <c r="A3560" s="746" t="n">
        <v>89754</v>
      </c>
      <c r="B3560" s="745" t="s">
        <v>4853</v>
      </c>
      <c r="C3560" s="745" t="s">
        <v>30</v>
      </c>
      <c r="D3560" s="747" t="n">
        <v>11.53</v>
      </c>
    </row>
    <row collapsed="false" customFormat="false" customHeight="true" hidden="true" ht="13.5" outlineLevel="0" r="3561">
      <c r="A3561" s="746" t="n">
        <v>89755</v>
      </c>
      <c r="B3561" s="745" t="s">
        <v>4854</v>
      </c>
      <c r="C3561" s="745" t="s">
        <v>30</v>
      </c>
      <c r="D3561" s="747" t="n">
        <v>7.63</v>
      </c>
    </row>
    <row collapsed="false" customFormat="false" customHeight="true" hidden="true" ht="13.5" outlineLevel="0" r="3562">
      <c r="A3562" s="746" t="n">
        <v>89756</v>
      </c>
      <c r="B3562" s="745" t="s">
        <v>4855</v>
      </c>
      <c r="C3562" s="745" t="s">
        <v>30</v>
      </c>
      <c r="D3562" s="747" t="n">
        <v>12.6</v>
      </c>
    </row>
    <row collapsed="false" customFormat="false" customHeight="true" hidden="true" ht="13.5" outlineLevel="0" r="3563">
      <c r="A3563" s="746" t="n">
        <v>89757</v>
      </c>
      <c r="B3563" s="745" t="s">
        <v>4856</v>
      </c>
      <c r="C3563" s="745" t="s">
        <v>30</v>
      </c>
      <c r="D3563" s="747" t="n">
        <v>18.93</v>
      </c>
    </row>
    <row collapsed="false" customFormat="false" customHeight="true" hidden="true" ht="13.5" outlineLevel="0" r="3564">
      <c r="A3564" s="746" t="n">
        <v>89758</v>
      </c>
      <c r="B3564" s="745" t="s">
        <v>4857</v>
      </c>
      <c r="C3564" s="745" t="s">
        <v>30</v>
      </c>
      <c r="D3564" s="747" t="n">
        <v>29.25</v>
      </c>
    </row>
    <row collapsed="false" customFormat="false" customHeight="true" hidden="true" ht="13.5" outlineLevel="0" r="3565">
      <c r="A3565" s="746" t="n">
        <v>89759</v>
      </c>
      <c r="B3565" s="745" t="s">
        <v>4858</v>
      </c>
      <c r="C3565" s="745" t="s">
        <v>30</v>
      </c>
      <c r="D3565" s="747" t="n">
        <v>5.43</v>
      </c>
    </row>
    <row collapsed="false" customFormat="false" customHeight="true" hidden="true" ht="13.5" outlineLevel="0" r="3566">
      <c r="A3566" s="746" t="n">
        <v>89760</v>
      </c>
      <c r="B3566" s="745" t="s">
        <v>4859</v>
      </c>
      <c r="C3566" s="745" t="s">
        <v>30</v>
      </c>
      <c r="D3566" s="747" t="n">
        <v>12.18</v>
      </c>
    </row>
    <row collapsed="false" customFormat="false" customHeight="true" hidden="true" ht="13.5" outlineLevel="0" r="3567">
      <c r="A3567" s="746" t="n">
        <v>89761</v>
      </c>
      <c r="B3567" s="745" t="s">
        <v>4860</v>
      </c>
      <c r="C3567" s="745" t="s">
        <v>30</v>
      </c>
      <c r="D3567" s="747" t="n">
        <v>19.6</v>
      </c>
    </row>
    <row collapsed="false" customFormat="false" customHeight="true" hidden="true" ht="13.5" outlineLevel="0" r="3568">
      <c r="A3568" s="746" t="n">
        <v>89762</v>
      </c>
      <c r="B3568" s="745" t="s">
        <v>4861</v>
      </c>
      <c r="C3568" s="745" t="s">
        <v>30</v>
      </c>
      <c r="D3568" s="747" t="n">
        <v>27.56</v>
      </c>
    </row>
    <row collapsed="false" customFormat="false" customHeight="true" hidden="true" ht="13.5" outlineLevel="0" r="3569">
      <c r="A3569" s="746" t="n">
        <v>89763</v>
      </c>
      <c r="B3569" s="745" t="s">
        <v>4862</v>
      </c>
      <c r="C3569" s="745" t="s">
        <v>30</v>
      </c>
      <c r="D3569" s="747" t="n">
        <v>106.3</v>
      </c>
    </row>
    <row collapsed="false" customFormat="false" customHeight="true" hidden="true" ht="13.5" outlineLevel="0" r="3570">
      <c r="A3570" s="746" t="n">
        <v>89764</v>
      </c>
      <c r="B3570" s="745" t="s">
        <v>4863</v>
      </c>
      <c r="C3570" s="745" t="s">
        <v>30</v>
      </c>
      <c r="D3570" s="747" t="n">
        <v>21.2</v>
      </c>
    </row>
    <row collapsed="false" customFormat="false" customHeight="true" hidden="true" ht="13.5" outlineLevel="0" r="3571">
      <c r="A3571" s="746" t="n">
        <v>89765</v>
      </c>
      <c r="B3571" s="745" t="s">
        <v>4864</v>
      </c>
      <c r="C3571" s="745" t="s">
        <v>30</v>
      </c>
      <c r="D3571" s="747" t="n">
        <v>9.85</v>
      </c>
    </row>
    <row collapsed="false" customFormat="false" customHeight="true" hidden="true" ht="13.5" outlineLevel="0" r="3572">
      <c r="A3572" s="746" t="n">
        <v>89766</v>
      </c>
      <c r="B3572" s="745" t="s">
        <v>4865</v>
      </c>
      <c r="C3572" s="745" t="s">
        <v>30</v>
      </c>
      <c r="D3572" s="747" t="n">
        <v>14.01</v>
      </c>
    </row>
    <row collapsed="false" customFormat="false" customHeight="true" hidden="true" ht="13.5" outlineLevel="0" r="3573">
      <c r="A3573" s="746" t="n">
        <v>89767</v>
      </c>
      <c r="B3573" s="745" t="s">
        <v>4866</v>
      </c>
      <c r="C3573" s="745" t="s">
        <v>30</v>
      </c>
      <c r="D3573" s="747" t="n">
        <v>14.01</v>
      </c>
    </row>
    <row collapsed="false" customFormat="false" customHeight="true" hidden="true" ht="13.5" outlineLevel="0" r="3574">
      <c r="A3574" s="746" t="n">
        <v>89768</v>
      </c>
      <c r="B3574" s="745" t="s">
        <v>4867</v>
      </c>
      <c r="C3574" s="745" t="s">
        <v>30</v>
      </c>
      <c r="D3574" s="747" t="n">
        <v>14.27</v>
      </c>
    </row>
    <row collapsed="false" customFormat="false" customHeight="true" hidden="true" ht="13.5" outlineLevel="0" r="3575">
      <c r="A3575" s="746" t="n">
        <v>89769</v>
      </c>
      <c r="B3575" s="745" t="s">
        <v>4868</v>
      </c>
      <c r="C3575" s="745" t="s">
        <v>30</v>
      </c>
      <c r="D3575" s="747" t="n">
        <v>32.21</v>
      </c>
    </row>
    <row collapsed="false" customFormat="false" customHeight="true" hidden="true" ht="13.5" outlineLevel="0" r="3576">
      <c r="A3576" s="746" t="n">
        <v>89772</v>
      </c>
      <c r="B3576" s="745" t="s">
        <v>4869</v>
      </c>
      <c r="C3576" s="745" t="s">
        <v>236</v>
      </c>
      <c r="D3576" s="747" t="n">
        <v>39.59</v>
      </c>
    </row>
    <row collapsed="false" customFormat="false" customHeight="true" hidden="true" ht="13.5" outlineLevel="0" r="3577">
      <c r="A3577" s="746" t="n">
        <v>89774</v>
      </c>
      <c r="B3577" s="745" t="s">
        <v>4870</v>
      </c>
      <c r="C3577" s="745" t="s">
        <v>30</v>
      </c>
      <c r="D3577" s="747" t="n">
        <v>11.22</v>
      </c>
    </row>
    <row collapsed="false" customFormat="false" customHeight="true" hidden="true" ht="13.5" outlineLevel="0" r="3578">
      <c r="A3578" s="746" t="n">
        <v>89776</v>
      </c>
      <c r="B3578" s="745" t="s">
        <v>4871</v>
      </c>
      <c r="C3578" s="745" t="s">
        <v>30</v>
      </c>
      <c r="D3578" s="747" t="n">
        <v>14.9</v>
      </c>
    </row>
    <row collapsed="false" customFormat="false" customHeight="true" hidden="true" ht="13.5" outlineLevel="0" r="3579">
      <c r="A3579" s="746" t="n">
        <v>89777</v>
      </c>
      <c r="B3579" s="745" t="s">
        <v>4872</v>
      </c>
      <c r="C3579" s="745" t="s">
        <v>30</v>
      </c>
      <c r="D3579" s="747" t="n">
        <v>16.51</v>
      </c>
    </row>
    <row collapsed="false" customFormat="false" customHeight="true" hidden="true" ht="13.5" outlineLevel="0" r="3580">
      <c r="A3580" s="746" t="n">
        <v>89778</v>
      </c>
      <c r="B3580" s="745" t="s">
        <v>4873</v>
      </c>
      <c r="C3580" s="745" t="s">
        <v>30</v>
      </c>
      <c r="D3580" s="747" t="n">
        <v>14.18</v>
      </c>
    </row>
    <row collapsed="false" customFormat="false" customHeight="true" hidden="true" ht="13.5" outlineLevel="0" r="3581">
      <c r="A3581" s="746" t="n">
        <v>89779</v>
      </c>
      <c r="B3581" s="745" t="s">
        <v>4874</v>
      </c>
      <c r="C3581" s="745" t="s">
        <v>30</v>
      </c>
      <c r="D3581" s="747" t="n">
        <v>21</v>
      </c>
    </row>
    <row collapsed="false" customFormat="false" customHeight="true" hidden="true" ht="13.5" outlineLevel="0" r="3582">
      <c r="A3582" s="746" t="n">
        <v>89780</v>
      </c>
      <c r="B3582" s="745" t="s">
        <v>4875</v>
      </c>
      <c r="C3582" s="745" t="s">
        <v>30</v>
      </c>
      <c r="D3582" s="747" t="n">
        <v>16.51</v>
      </c>
    </row>
    <row collapsed="false" customFormat="false" customHeight="true" hidden="true" ht="13.5" outlineLevel="0" r="3583">
      <c r="A3583" s="746" t="n">
        <v>89781</v>
      </c>
      <c r="B3583" s="745" t="s">
        <v>4876</v>
      </c>
      <c r="C3583" s="745" t="s">
        <v>30</v>
      </c>
      <c r="D3583" s="747" t="n">
        <v>24.39</v>
      </c>
    </row>
    <row collapsed="false" customFormat="false" customHeight="true" hidden="true" ht="13.5" outlineLevel="0" r="3584">
      <c r="A3584" s="746" t="n">
        <v>89782</v>
      </c>
      <c r="B3584" s="745" t="s">
        <v>4877</v>
      </c>
      <c r="C3584" s="745" t="s">
        <v>30</v>
      </c>
      <c r="D3584" s="747" t="n">
        <v>9.45</v>
      </c>
    </row>
    <row collapsed="false" customFormat="false" customHeight="true" hidden="true" ht="13.5" outlineLevel="0" r="3585">
      <c r="A3585" s="746" t="n">
        <v>89783</v>
      </c>
      <c r="B3585" s="745" t="s">
        <v>4878</v>
      </c>
      <c r="C3585" s="745" t="s">
        <v>30</v>
      </c>
      <c r="D3585" s="747" t="n">
        <v>9.63</v>
      </c>
    </row>
    <row collapsed="false" customFormat="false" customHeight="true" hidden="true" ht="13.5" outlineLevel="0" r="3586">
      <c r="A3586" s="746" t="n">
        <v>89784</v>
      </c>
      <c r="B3586" s="745" t="s">
        <v>4879</v>
      </c>
      <c r="C3586" s="745" t="s">
        <v>30</v>
      </c>
      <c r="D3586" s="747" t="n">
        <v>14.85</v>
      </c>
    </row>
    <row collapsed="false" customFormat="false" customHeight="true" hidden="true" ht="13.5" outlineLevel="0" r="3587">
      <c r="A3587" s="746" t="n">
        <v>89785</v>
      </c>
      <c r="B3587" s="745" t="s">
        <v>4880</v>
      </c>
      <c r="C3587" s="745" t="s">
        <v>30</v>
      </c>
      <c r="D3587" s="747" t="n">
        <v>15.98</v>
      </c>
    </row>
    <row collapsed="false" customFormat="false" customHeight="true" hidden="true" ht="13.5" outlineLevel="0" r="3588">
      <c r="A3588" s="746" t="n">
        <v>89786</v>
      </c>
      <c r="B3588" s="745" t="s">
        <v>4881</v>
      </c>
      <c r="C3588" s="745" t="s">
        <v>30</v>
      </c>
      <c r="D3588" s="747" t="n">
        <v>24.11</v>
      </c>
    </row>
    <row collapsed="false" customFormat="false" customHeight="true" hidden="true" ht="13.5" outlineLevel="0" r="3589">
      <c r="A3589" s="746" t="n">
        <v>89787</v>
      </c>
      <c r="B3589" s="745" t="s">
        <v>4882</v>
      </c>
      <c r="C3589" s="745" t="s">
        <v>30</v>
      </c>
      <c r="D3589" s="747" t="n">
        <v>24.39</v>
      </c>
    </row>
    <row collapsed="false" customFormat="false" customHeight="true" hidden="true" ht="13.5" outlineLevel="0" r="3590">
      <c r="A3590" s="746" t="n">
        <v>89788</v>
      </c>
      <c r="B3590" s="745" t="s">
        <v>4883</v>
      </c>
      <c r="C3590" s="745" t="s">
        <v>30</v>
      </c>
      <c r="D3590" s="747" t="n">
        <v>47.19</v>
      </c>
    </row>
    <row collapsed="false" customFormat="false" customHeight="true" hidden="true" ht="13.5" outlineLevel="0" r="3591">
      <c r="A3591" s="746" t="n">
        <v>89789</v>
      </c>
      <c r="B3591" s="745" t="s">
        <v>4884</v>
      </c>
      <c r="C3591" s="745" t="s">
        <v>30</v>
      </c>
      <c r="D3591" s="747" t="n">
        <v>47.92</v>
      </c>
    </row>
    <row collapsed="false" customFormat="false" customHeight="true" hidden="true" ht="13.5" outlineLevel="0" r="3592">
      <c r="A3592" s="746" t="n">
        <v>89790</v>
      </c>
      <c r="B3592" s="745" t="s">
        <v>4885</v>
      </c>
      <c r="C3592" s="745" t="s">
        <v>30</v>
      </c>
      <c r="D3592" s="747" t="n">
        <v>115.68</v>
      </c>
    </row>
    <row collapsed="false" customFormat="false" customHeight="true" hidden="true" ht="13.5" outlineLevel="0" r="3593">
      <c r="A3593" s="746" t="n">
        <v>89791</v>
      </c>
      <c r="B3593" s="745" t="s">
        <v>4886</v>
      </c>
      <c r="C3593" s="745" t="s">
        <v>30</v>
      </c>
      <c r="D3593" s="747" t="n">
        <v>118.37</v>
      </c>
    </row>
    <row collapsed="false" customFormat="false" customHeight="true" hidden="true" ht="13.5" outlineLevel="0" r="3594">
      <c r="A3594" s="746" t="n">
        <v>89792</v>
      </c>
      <c r="B3594" s="745" t="s">
        <v>4887</v>
      </c>
      <c r="C3594" s="745" t="s">
        <v>30</v>
      </c>
      <c r="D3594" s="747" t="n">
        <v>135.75</v>
      </c>
    </row>
    <row collapsed="false" customFormat="false" customHeight="true" hidden="true" ht="13.5" outlineLevel="0" r="3595">
      <c r="A3595" s="746" t="n">
        <v>89793</v>
      </c>
      <c r="B3595" s="745" t="s">
        <v>4888</v>
      </c>
      <c r="C3595" s="745" t="s">
        <v>30</v>
      </c>
      <c r="D3595" s="747" t="n">
        <v>139.38</v>
      </c>
    </row>
    <row collapsed="false" customFormat="false" customHeight="true" hidden="true" ht="13.5" outlineLevel="0" r="3596">
      <c r="A3596" s="746" t="n">
        <v>89794</v>
      </c>
      <c r="B3596" s="745" t="s">
        <v>4889</v>
      </c>
      <c r="C3596" s="745" t="s">
        <v>30</v>
      </c>
      <c r="D3596" s="747" t="n">
        <v>11.19</v>
      </c>
    </row>
    <row collapsed="false" customFormat="false" customHeight="true" hidden="true" ht="13.5" outlineLevel="0" r="3597">
      <c r="A3597" s="746" t="n">
        <v>89795</v>
      </c>
      <c r="B3597" s="745" t="s">
        <v>4890</v>
      </c>
      <c r="C3597" s="745" t="s">
        <v>30</v>
      </c>
      <c r="D3597" s="747" t="n">
        <v>25.67</v>
      </c>
    </row>
    <row collapsed="false" customFormat="false" customHeight="true" hidden="true" ht="13.5" outlineLevel="0" r="3598">
      <c r="A3598" s="746" t="n">
        <v>89796</v>
      </c>
      <c r="B3598" s="745" t="s">
        <v>4891</v>
      </c>
      <c r="C3598" s="745" t="s">
        <v>30</v>
      </c>
      <c r="D3598" s="747" t="n">
        <v>30.08</v>
      </c>
    </row>
    <row collapsed="false" customFormat="false" customHeight="true" hidden="true" ht="13.5" outlineLevel="0" r="3599">
      <c r="A3599" s="746" t="n">
        <v>89797</v>
      </c>
      <c r="B3599" s="745" t="s">
        <v>4892</v>
      </c>
      <c r="C3599" s="745" t="s">
        <v>30</v>
      </c>
      <c r="D3599" s="747" t="n">
        <v>33.74</v>
      </c>
    </row>
    <row collapsed="false" customFormat="false" customHeight="true" hidden="true" ht="13.5" outlineLevel="0" r="3600">
      <c r="A3600" s="746" t="n">
        <v>89801</v>
      </c>
      <c r="B3600" s="745" t="s">
        <v>4893</v>
      </c>
      <c r="C3600" s="745" t="s">
        <v>30</v>
      </c>
      <c r="D3600" s="747" t="n">
        <v>4.81</v>
      </c>
    </row>
    <row collapsed="false" customFormat="false" customHeight="true" hidden="true" ht="13.5" outlineLevel="0" r="3601">
      <c r="A3601" s="746" t="n">
        <v>89802</v>
      </c>
      <c r="B3601" s="745" t="s">
        <v>4894</v>
      </c>
      <c r="C3601" s="745" t="s">
        <v>30</v>
      </c>
      <c r="D3601" s="747" t="n">
        <v>5.21</v>
      </c>
    </row>
    <row collapsed="false" customFormat="false" customHeight="true" hidden="true" ht="13.5" outlineLevel="0" r="3602">
      <c r="A3602" s="746" t="n">
        <v>89803</v>
      </c>
      <c r="B3602" s="745" t="s">
        <v>4895</v>
      </c>
      <c r="C3602" s="745" t="s">
        <v>30</v>
      </c>
      <c r="D3602" s="747" t="n">
        <v>9.49</v>
      </c>
    </row>
    <row collapsed="false" customFormat="false" customHeight="true" hidden="true" ht="13.5" outlineLevel="0" r="3603">
      <c r="A3603" s="746" t="n">
        <v>89804</v>
      </c>
      <c r="B3603" s="745" t="s">
        <v>4896</v>
      </c>
      <c r="C3603" s="745" t="s">
        <v>30</v>
      </c>
      <c r="D3603" s="747" t="n">
        <v>10.15</v>
      </c>
    </row>
    <row collapsed="false" customFormat="false" customHeight="true" hidden="true" ht="13.5" outlineLevel="0" r="3604">
      <c r="A3604" s="746" t="n">
        <v>89805</v>
      </c>
      <c r="B3604" s="745" t="s">
        <v>4897</v>
      </c>
      <c r="C3604" s="745" t="s">
        <v>30</v>
      </c>
      <c r="D3604" s="747" t="n">
        <v>9.76</v>
      </c>
    </row>
    <row collapsed="false" customFormat="false" customHeight="true" hidden="true" ht="13.5" outlineLevel="0" r="3605">
      <c r="A3605" s="746" t="n">
        <v>89806</v>
      </c>
      <c r="B3605" s="745" t="s">
        <v>4898</v>
      </c>
      <c r="C3605" s="745" t="s">
        <v>30</v>
      </c>
      <c r="D3605" s="747" t="n">
        <v>10.33</v>
      </c>
    </row>
    <row collapsed="false" customFormat="false" customHeight="true" hidden="true" ht="13.5" outlineLevel="0" r="3606">
      <c r="A3606" s="746" t="n">
        <v>89807</v>
      </c>
      <c r="B3606" s="745" t="s">
        <v>4899</v>
      </c>
      <c r="C3606" s="745" t="s">
        <v>30</v>
      </c>
      <c r="D3606" s="747" t="n">
        <v>17.88</v>
      </c>
    </row>
    <row collapsed="false" customFormat="false" customHeight="true" hidden="true" ht="13.5" outlineLevel="0" r="3607">
      <c r="A3607" s="746" t="n">
        <v>89808</v>
      </c>
      <c r="B3607" s="745" t="s">
        <v>4900</v>
      </c>
      <c r="C3607" s="745" t="s">
        <v>30</v>
      </c>
      <c r="D3607" s="747" t="n">
        <v>26.03</v>
      </c>
    </row>
    <row collapsed="false" customFormat="false" customHeight="true" hidden="true" ht="13.5" outlineLevel="0" r="3608">
      <c r="A3608" s="746" t="n">
        <v>89809</v>
      </c>
      <c r="B3608" s="745" t="s">
        <v>4901</v>
      </c>
      <c r="C3608" s="745" t="s">
        <v>30</v>
      </c>
      <c r="D3608" s="747" t="n">
        <v>13.31</v>
      </c>
    </row>
    <row collapsed="false" customFormat="false" customHeight="true" hidden="true" ht="13.5" outlineLevel="0" r="3609">
      <c r="A3609" s="746" t="n">
        <v>89810</v>
      </c>
      <c r="B3609" s="745" t="s">
        <v>4902</v>
      </c>
      <c r="C3609" s="745" t="s">
        <v>30</v>
      </c>
      <c r="D3609" s="747" t="n">
        <v>13.27</v>
      </c>
    </row>
    <row collapsed="false" customFormat="false" customHeight="true" hidden="true" ht="13.5" outlineLevel="0" r="3610">
      <c r="A3610" s="746" t="n">
        <v>89811</v>
      </c>
      <c r="B3610" s="745" t="s">
        <v>4903</v>
      </c>
      <c r="C3610" s="745" t="s">
        <v>30</v>
      </c>
      <c r="D3610" s="747" t="n">
        <v>22.14</v>
      </c>
    </row>
    <row collapsed="false" customFormat="false" customHeight="true" hidden="true" ht="13.5" outlineLevel="0" r="3611">
      <c r="A3611" s="746" t="n">
        <v>89812</v>
      </c>
      <c r="B3611" s="745" t="s">
        <v>4904</v>
      </c>
      <c r="C3611" s="745" t="s">
        <v>30</v>
      </c>
      <c r="D3611" s="747" t="n">
        <v>37.81</v>
      </c>
    </row>
    <row collapsed="false" customFormat="false" customHeight="true" hidden="true" ht="13.5" outlineLevel="0" r="3612">
      <c r="A3612" s="746" t="n">
        <v>89813</v>
      </c>
      <c r="B3612" s="745" t="s">
        <v>4905</v>
      </c>
      <c r="C3612" s="745" t="s">
        <v>30</v>
      </c>
      <c r="D3612" s="747" t="n">
        <v>4.62</v>
      </c>
    </row>
    <row collapsed="false" customFormat="false" customHeight="true" hidden="true" ht="13.5" outlineLevel="0" r="3613">
      <c r="A3613" s="746" t="n">
        <v>89814</v>
      </c>
      <c r="B3613" s="745" t="s">
        <v>4906</v>
      </c>
      <c r="C3613" s="745" t="s">
        <v>30</v>
      </c>
      <c r="D3613" s="747" t="n">
        <v>9.38</v>
      </c>
    </row>
    <row collapsed="false" customFormat="false" customHeight="true" hidden="true" ht="13.5" outlineLevel="0" r="3614">
      <c r="A3614" s="746" t="n">
        <v>89815</v>
      </c>
      <c r="B3614" s="745" t="s">
        <v>4907</v>
      </c>
      <c r="C3614" s="745" t="s">
        <v>30</v>
      </c>
      <c r="D3614" s="747" t="n">
        <v>18.61</v>
      </c>
    </row>
    <row collapsed="false" customFormat="false" customHeight="true" hidden="true" ht="13.5" outlineLevel="0" r="3615">
      <c r="A3615" s="746" t="n">
        <v>89816</v>
      </c>
      <c r="B3615" s="745" t="s">
        <v>4908</v>
      </c>
      <c r="C3615" s="745" t="s">
        <v>30</v>
      </c>
      <c r="D3615" s="747" t="n">
        <v>26.57</v>
      </c>
    </row>
    <row collapsed="false" customFormat="false" customHeight="true" hidden="true" ht="13.5" outlineLevel="0" r="3616">
      <c r="A3616" s="746" t="n">
        <v>89817</v>
      </c>
      <c r="B3616" s="745" t="s">
        <v>4909</v>
      </c>
      <c r="C3616" s="745" t="s">
        <v>30</v>
      </c>
      <c r="D3616" s="747" t="n">
        <v>8.21</v>
      </c>
    </row>
    <row collapsed="false" customFormat="false" customHeight="true" hidden="true" ht="13.5" outlineLevel="0" r="3617">
      <c r="A3617" s="746" t="n">
        <v>89818</v>
      </c>
      <c r="B3617" s="745" t="s">
        <v>4910</v>
      </c>
      <c r="C3617" s="745" t="s">
        <v>30</v>
      </c>
      <c r="D3617" s="747" t="n">
        <v>105.31</v>
      </c>
    </row>
    <row collapsed="false" customFormat="false" customHeight="true" hidden="true" ht="13.5" outlineLevel="0" r="3618">
      <c r="A3618" s="746" t="n">
        <v>89819</v>
      </c>
      <c r="B3618" s="745" t="s">
        <v>4911</v>
      </c>
      <c r="C3618" s="745" t="s">
        <v>30</v>
      </c>
      <c r="D3618" s="747" t="n">
        <v>11.89</v>
      </c>
    </row>
    <row collapsed="false" customFormat="false" customHeight="true" hidden="true" ht="13.5" outlineLevel="0" r="3619">
      <c r="A3619" s="746" t="n">
        <v>89820</v>
      </c>
      <c r="B3619" s="745" t="s">
        <v>4912</v>
      </c>
      <c r="C3619" s="745" t="s">
        <v>30</v>
      </c>
      <c r="D3619" s="747" t="n">
        <v>20.21</v>
      </c>
    </row>
    <row collapsed="false" customFormat="false" customHeight="true" hidden="true" ht="13.5" outlineLevel="0" r="3620">
      <c r="A3620" s="746" t="n">
        <v>89821</v>
      </c>
      <c r="B3620" s="745" t="s">
        <v>4913</v>
      </c>
      <c r="C3620" s="745" t="s">
        <v>30</v>
      </c>
      <c r="D3620" s="747" t="n">
        <v>10.31</v>
      </c>
    </row>
    <row collapsed="false" customFormat="false" customHeight="true" hidden="true" ht="13.5" outlineLevel="0" r="3621">
      <c r="A3621" s="746" t="n">
        <v>89822</v>
      </c>
      <c r="B3621" s="745" t="s">
        <v>4914</v>
      </c>
      <c r="C3621" s="745" t="s">
        <v>30</v>
      </c>
      <c r="D3621" s="747" t="n">
        <v>14.63</v>
      </c>
    </row>
    <row collapsed="false" customFormat="false" customHeight="true" hidden="true" ht="13.5" outlineLevel="0" r="3622">
      <c r="A3622" s="746" t="n">
        <v>89823</v>
      </c>
      <c r="B3622" s="745" t="s">
        <v>4915</v>
      </c>
      <c r="C3622" s="745" t="s">
        <v>30</v>
      </c>
      <c r="D3622" s="747" t="n">
        <v>17.13</v>
      </c>
    </row>
    <row collapsed="false" customFormat="false" customHeight="true" hidden="true" ht="13.5" outlineLevel="0" r="3623">
      <c r="A3623" s="746" t="n">
        <v>89824</v>
      </c>
      <c r="B3623" s="745" t="s">
        <v>4916</v>
      </c>
      <c r="C3623" s="745" t="s">
        <v>30</v>
      </c>
      <c r="D3623" s="747" t="n">
        <v>25.21</v>
      </c>
    </row>
    <row collapsed="false" customFormat="false" customHeight="true" hidden="true" ht="13.5" outlineLevel="0" r="3624">
      <c r="A3624" s="746" t="n">
        <v>89825</v>
      </c>
      <c r="B3624" s="745" t="s">
        <v>4917</v>
      </c>
      <c r="C3624" s="745" t="s">
        <v>30</v>
      </c>
      <c r="D3624" s="747" t="n">
        <v>10.12</v>
      </c>
    </row>
    <row collapsed="false" customFormat="false" customHeight="true" hidden="true" ht="13.5" outlineLevel="0" r="3625">
      <c r="A3625" s="746" t="n">
        <v>89826</v>
      </c>
      <c r="B3625" s="745" t="s">
        <v>4918</v>
      </c>
      <c r="C3625" s="745" t="s">
        <v>30</v>
      </c>
      <c r="D3625" s="747" t="n">
        <v>107.55</v>
      </c>
    </row>
    <row collapsed="false" customFormat="false" customHeight="true" hidden="true" ht="13.5" outlineLevel="0" r="3626">
      <c r="A3626" s="746" t="n">
        <v>89827</v>
      </c>
      <c r="B3626" s="745" t="s">
        <v>4919</v>
      </c>
      <c r="C3626" s="745" t="s">
        <v>30</v>
      </c>
      <c r="D3626" s="747" t="n">
        <v>11.25</v>
      </c>
    </row>
    <row collapsed="false" customFormat="false" customHeight="true" hidden="true" ht="13.5" outlineLevel="0" r="3627">
      <c r="A3627" s="746" t="n">
        <v>89828</v>
      </c>
      <c r="B3627" s="745" t="s">
        <v>4920</v>
      </c>
      <c r="C3627" s="745" t="s">
        <v>30</v>
      </c>
      <c r="D3627" s="747" t="n">
        <v>38.26</v>
      </c>
    </row>
    <row collapsed="false" customFormat="false" customHeight="true" hidden="true" ht="13.5" outlineLevel="0" r="3628">
      <c r="A3628" s="746" t="n">
        <v>89829</v>
      </c>
      <c r="B3628" s="745" t="s">
        <v>4921</v>
      </c>
      <c r="C3628" s="745" t="s">
        <v>30</v>
      </c>
      <c r="D3628" s="747" t="n">
        <v>18.1</v>
      </c>
    </row>
    <row collapsed="false" customFormat="false" customHeight="true" hidden="true" ht="13.5" outlineLevel="0" r="3629">
      <c r="A3629" s="746" t="n">
        <v>89830</v>
      </c>
      <c r="B3629" s="745" t="s">
        <v>4922</v>
      </c>
      <c r="C3629" s="745" t="s">
        <v>30</v>
      </c>
      <c r="D3629" s="747" t="n">
        <v>19.66</v>
      </c>
    </row>
    <row collapsed="false" customFormat="false" customHeight="true" hidden="true" ht="13.5" outlineLevel="0" r="3630">
      <c r="A3630" s="746" t="n">
        <v>89831</v>
      </c>
      <c r="B3630" s="745" t="s">
        <v>4923</v>
      </c>
      <c r="C3630" s="745" t="s">
        <v>30</v>
      </c>
      <c r="D3630" s="747" t="n">
        <v>128.55</v>
      </c>
    </row>
    <row collapsed="false" customFormat="false" customHeight="true" hidden="true" ht="13.5" outlineLevel="0" r="3631">
      <c r="A3631" s="746" t="n">
        <v>89832</v>
      </c>
      <c r="B3631" s="745" t="s">
        <v>4924</v>
      </c>
      <c r="C3631" s="745" t="s">
        <v>30</v>
      </c>
      <c r="D3631" s="747" t="n">
        <v>26.41</v>
      </c>
    </row>
    <row collapsed="false" customFormat="false" customHeight="true" hidden="true" ht="13.5" outlineLevel="0" r="3632">
      <c r="A3632" s="746" t="n">
        <v>89833</v>
      </c>
      <c r="B3632" s="745" t="s">
        <v>4925</v>
      </c>
      <c r="C3632" s="745" t="s">
        <v>30</v>
      </c>
      <c r="D3632" s="747" t="n">
        <v>22.78</v>
      </c>
    </row>
    <row collapsed="false" customFormat="false" customHeight="true" hidden="true" ht="13.5" outlineLevel="0" r="3633">
      <c r="A3633" s="746" t="n">
        <v>89834</v>
      </c>
      <c r="B3633" s="745" t="s">
        <v>4926</v>
      </c>
      <c r="C3633" s="745" t="s">
        <v>30</v>
      </c>
      <c r="D3633" s="747" t="n">
        <v>26.44</v>
      </c>
    </row>
    <row collapsed="false" customFormat="false" customHeight="true" hidden="true" ht="13.5" outlineLevel="0" r="3634">
      <c r="A3634" s="746" t="n">
        <v>89835</v>
      </c>
      <c r="B3634" s="745" t="s">
        <v>4927</v>
      </c>
      <c r="C3634" s="745" t="s">
        <v>30</v>
      </c>
      <c r="D3634" s="747" t="n">
        <v>26.09</v>
      </c>
    </row>
    <row collapsed="false" customFormat="false" customHeight="true" hidden="true" ht="13.5" outlineLevel="0" r="3635">
      <c r="A3635" s="746" t="n">
        <v>89836</v>
      </c>
      <c r="B3635" s="745" t="s">
        <v>4928</v>
      </c>
      <c r="C3635" s="745" t="s">
        <v>30</v>
      </c>
      <c r="D3635" s="747" t="n">
        <v>173.67</v>
      </c>
    </row>
    <row collapsed="false" customFormat="false" customHeight="true" hidden="true" ht="13.5" outlineLevel="0" r="3636">
      <c r="A3636" s="746" t="n">
        <v>89837</v>
      </c>
      <c r="B3636" s="745" t="s">
        <v>4929</v>
      </c>
      <c r="C3636" s="745" t="s">
        <v>30</v>
      </c>
      <c r="D3636" s="747" t="n">
        <v>86.65</v>
      </c>
    </row>
    <row collapsed="false" customFormat="false" customHeight="true" hidden="true" ht="13.5" outlineLevel="0" r="3637">
      <c r="A3637" s="746" t="n">
        <v>89838</v>
      </c>
      <c r="B3637" s="745" t="s">
        <v>4930</v>
      </c>
      <c r="C3637" s="745" t="s">
        <v>30</v>
      </c>
      <c r="D3637" s="747" t="n">
        <v>94.83</v>
      </c>
    </row>
    <row collapsed="false" customFormat="false" customHeight="true" hidden="true" ht="13.5" outlineLevel="0" r="3638">
      <c r="A3638" s="746" t="n">
        <v>89839</v>
      </c>
      <c r="B3638" s="745" t="s">
        <v>4931</v>
      </c>
      <c r="C3638" s="745" t="s">
        <v>30</v>
      </c>
      <c r="D3638" s="747" t="n">
        <v>125.39</v>
      </c>
    </row>
    <row collapsed="false" customFormat="false" customHeight="true" hidden="true" ht="13.5" outlineLevel="0" r="3639">
      <c r="A3639" s="746" t="n">
        <v>89840</v>
      </c>
      <c r="B3639" s="745" t="s">
        <v>4932</v>
      </c>
      <c r="C3639" s="745" t="s">
        <v>30</v>
      </c>
      <c r="D3639" s="747" t="n">
        <v>108.84</v>
      </c>
    </row>
    <row collapsed="false" customFormat="false" customHeight="true" hidden="true" ht="13.5" outlineLevel="0" r="3640">
      <c r="A3640" s="746" t="n">
        <v>89841</v>
      </c>
      <c r="B3640" s="745" t="s">
        <v>4933</v>
      </c>
      <c r="C3640" s="745" t="s">
        <v>30</v>
      </c>
      <c r="D3640" s="747" t="n">
        <v>183.65</v>
      </c>
    </row>
    <row collapsed="false" customFormat="false" customHeight="true" hidden="true" ht="13.5" outlineLevel="0" r="3641">
      <c r="A3641" s="746" t="n">
        <v>89842</v>
      </c>
      <c r="B3641" s="745" t="s">
        <v>4934</v>
      </c>
      <c r="C3641" s="745" t="s">
        <v>30</v>
      </c>
      <c r="D3641" s="747" t="n">
        <v>30.23</v>
      </c>
    </row>
    <row collapsed="false" customFormat="false" customHeight="true" hidden="true" ht="13.5" outlineLevel="0" r="3642">
      <c r="A3642" s="746" t="n">
        <v>89844</v>
      </c>
      <c r="B3642" s="745" t="s">
        <v>4935</v>
      </c>
      <c r="C3642" s="745" t="s">
        <v>30</v>
      </c>
      <c r="D3642" s="747" t="n">
        <v>38.41</v>
      </c>
    </row>
    <row collapsed="false" customFormat="false" customHeight="true" hidden="true" ht="13.5" outlineLevel="0" r="3643">
      <c r="A3643" s="746" t="n">
        <v>89845</v>
      </c>
      <c r="B3643" s="745" t="s">
        <v>4936</v>
      </c>
      <c r="C3643" s="745" t="s">
        <v>30</v>
      </c>
      <c r="D3643" s="747" t="n">
        <v>59.42</v>
      </c>
    </row>
    <row collapsed="false" customFormat="false" customHeight="true" hidden="true" ht="13.5" outlineLevel="0" r="3644">
      <c r="A3644" s="746" t="n">
        <v>89846</v>
      </c>
      <c r="B3644" s="745" t="s">
        <v>4937</v>
      </c>
      <c r="C3644" s="745" t="s">
        <v>30</v>
      </c>
      <c r="D3644" s="747" t="n">
        <v>132.76</v>
      </c>
    </row>
    <row collapsed="false" customFormat="false" customHeight="true" hidden="true" ht="13.5" outlineLevel="0" r="3645">
      <c r="A3645" s="746" t="n">
        <v>89847</v>
      </c>
      <c r="B3645" s="745" t="s">
        <v>4938</v>
      </c>
      <c r="C3645" s="745" t="s">
        <v>30</v>
      </c>
      <c r="D3645" s="747" t="n">
        <v>162.68</v>
      </c>
    </row>
    <row collapsed="false" customFormat="false" customHeight="true" hidden="true" ht="13.5" outlineLevel="0" r="3646">
      <c r="A3646" s="746" t="n">
        <v>89850</v>
      </c>
      <c r="B3646" s="745" t="s">
        <v>4939</v>
      </c>
      <c r="C3646" s="745" t="s">
        <v>30</v>
      </c>
      <c r="D3646" s="747" t="n">
        <v>18.46</v>
      </c>
    </row>
    <row collapsed="false" customFormat="false" customHeight="true" hidden="true" ht="13.5" outlineLevel="0" r="3647">
      <c r="A3647" s="746" t="n">
        <v>89851</v>
      </c>
      <c r="B3647" s="745" t="s">
        <v>4940</v>
      </c>
      <c r="C3647" s="745" t="s">
        <v>30</v>
      </c>
      <c r="D3647" s="747" t="n">
        <v>18.42</v>
      </c>
    </row>
    <row collapsed="false" customFormat="false" customHeight="true" hidden="true" ht="13.5" outlineLevel="0" r="3648">
      <c r="A3648" s="746" t="n">
        <v>89852</v>
      </c>
      <c r="B3648" s="745" t="s">
        <v>4941</v>
      </c>
      <c r="C3648" s="745" t="s">
        <v>30</v>
      </c>
      <c r="D3648" s="747" t="n">
        <v>27.29</v>
      </c>
    </row>
    <row collapsed="false" customFormat="false" customHeight="true" hidden="true" ht="13.5" outlineLevel="0" r="3649">
      <c r="A3649" s="746" t="n">
        <v>89853</v>
      </c>
      <c r="B3649" s="745" t="s">
        <v>4942</v>
      </c>
      <c r="C3649" s="745" t="s">
        <v>30</v>
      </c>
      <c r="D3649" s="747" t="n">
        <v>42.96</v>
      </c>
    </row>
    <row collapsed="false" customFormat="false" customHeight="true" hidden="true" ht="13.5" outlineLevel="0" r="3650">
      <c r="A3650" s="746" t="n">
        <v>89854</v>
      </c>
      <c r="B3650" s="745" t="s">
        <v>4943</v>
      </c>
      <c r="C3650" s="745" t="s">
        <v>30</v>
      </c>
      <c r="D3650" s="747" t="n">
        <v>55.72</v>
      </c>
    </row>
    <row collapsed="false" customFormat="false" customHeight="true" hidden="true" ht="13.5" outlineLevel="0" r="3651">
      <c r="A3651" s="746" t="n">
        <v>89855</v>
      </c>
      <c r="B3651" s="745" t="s">
        <v>4944</v>
      </c>
      <c r="C3651" s="745" t="s">
        <v>30</v>
      </c>
      <c r="D3651" s="747" t="n">
        <v>58.87</v>
      </c>
    </row>
    <row collapsed="false" customFormat="false" customHeight="true" hidden="true" ht="13.5" outlineLevel="0" r="3652">
      <c r="A3652" s="746" t="n">
        <v>89856</v>
      </c>
      <c r="B3652" s="745" t="s">
        <v>4945</v>
      </c>
      <c r="C3652" s="745" t="s">
        <v>30</v>
      </c>
      <c r="D3652" s="747" t="n">
        <v>13.75</v>
      </c>
    </row>
    <row collapsed="false" customFormat="false" customHeight="true" hidden="true" ht="13.5" outlineLevel="0" r="3653">
      <c r="A3653" s="746" t="n">
        <v>89857</v>
      </c>
      <c r="B3653" s="745" t="s">
        <v>4946</v>
      </c>
      <c r="C3653" s="745" t="s">
        <v>30</v>
      </c>
      <c r="D3653" s="747" t="n">
        <v>20.57</v>
      </c>
    </row>
    <row collapsed="false" customFormat="false" customHeight="true" hidden="true" ht="13.5" outlineLevel="0" r="3654">
      <c r="A3654" s="746" t="n">
        <v>89859</v>
      </c>
      <c r="B3654" s="745" t="s">
        <v>4947</v>
      </c>
      <c r="C3654" s="745" t="s">
        <v>30</v>
      </c>
      <c r="D3654" s="747" t="n">
        <v>58.94</v>
      </c>
    </row>
    <row collapsed="false" customFormat="false" customHeight="true" hidden="true" ht="13.5" outlineLevel="0" r="3655">
      <c r="A3655" s="746" t="n">
        <v>89860</v>
      </c>
      <c r="B3655" s="745" t="s">
        <v>4948</v>
      </c>
      <c r="C3655" s="745" t="s">
        <v>30</v>
      </c>
      <c r="D3655" s="747" t="n">
        <v>29.65</v>
      </c>
    </row>
    <row collapsed="false" customFormat="false" customHeight="true" hidden="true" ht="13.5" outlineLevel="0" r="3656">
      <c r="A3656" s="746" t="n">
        <v>89861</v>
      </c>
      <c r="B3656" s="745" t="s">
        <v>4949</v>
      </c>
      <c r="C3656" s="745" t="s">
        <v>30</v>
      </c>
      <c r="D3656" s="747" t="n">
        <v>33.31</v>
      </c>
    </row>
    <row collapsed="false" customFormat="false" customHeight="true" hidden="true" ht="13.5" outlineLevel="0" r="3657">
      <c r="A3657" s="746" t="n">
        <v>89862</v>
      </c>
      <c r="B3657" s="745" t="s">
        <v>4950</v>
      </c>
      <c r="C3657" s="745" t="s">
        <v>30</v>
      </c>
      <c r="D3657" s="747" t="n">
        <v>61.03</v>
      </c>
    </row>
    <row collapsed="false" customFormat="false" customHeight="true" hidden="true" ht="13.5" outlineLevel="0" r="3658">
      <c r="A3658" s="746" t="n">
        <v>89863</v>
      </c>
      <c r="B3658" s="745" t="s">
        <v>4951</v>
      </c>
      <c r="C3658" s="745" t="s">
        <v>30</v>
      </c>
      <c r="D3658" s="747" t="n">
        <v>122.03</v>
      </c>
    </row>
    <row collapsed="false" customFormat="false" customHeight="true" hidden="true" ht="13.5" outlineLevel="0" r="3659">
      <c r="A3659" s="746" t="n">
        <v>89866</v>
      </c>
      <c r="B3659" s="745" t="s">
        <v>4952</v>
      </c>
      <c r="C3659" s="745" t="s">
        <v>30</v>
      </c>
      <c r="D3659" s="747" t="n">
        <v>4.06</v>
      </c>
    </row>
    <row collapsed="false" customFormat="false" customHeight="true" hidden="true" ht="13.5" outlineLevel="0" r="3660">
      <c r="A3660" s="746" t="n">
        <v>89867</v>
      </c>
      <c r="B3660" s="745" t="s">
        <v>4953</v>
      </c>
      <c r="C3660" s="745" t="s">
        <v>30</v>
      </c>
      <c r="D3660" s="747" t="n">
        <v>4.53</v>
      </c>
    </row>
    <row collapsed="false" customFormat="false" customHeight="true" hidden="true" ht="13.5" outlineLevel="0" r="3661">
      <c r="A3661" s="746" t="n">
        <v>89868</v>
      </c>
      <c r="B3661" s="745" t="s">
        <v>4954</v>
      </c>
      <c r="C3661" s="745" t="s">
        <v>30</v>
      </c>
      <c r="D3661" s="747" t="n">
        <v>2.8</v>
      </c>
    </row>
    <row collapsed="false" customFormat="false" customHeight="true" hidden="true" ht="13.5" outlineLevel="0" r="3662">
      <c r="A3662" s="746" t="n">
        <v>89869</v>
      </c>
      <c r="B3662" s="745" t="s">
        <v>4955</v>
      </c>
      <c r="C3662" s="745" t="s">
        <v>30</v>
      </c>
      <c r="D3662" s="747" t="n">
        <v>6.13</v>
      </c>
    </row>
    <row collapsed="false" customFormat="false" customHeight="true" hidden="true" ht="13.5" outlineLevel="0" r="3663">
      <c r="A3663" s="746" t="n">
        <v>89979</v>
      </c>
      <c r="B3663" s="745" t="s">
        <v>4956</v>
      </c>
      <c r="C3663" s="745" t="s">
        <v>30</v>
      </c>
      <c r="D3663" s="747" t="n">
        <v>17.3</v>
      </c>
    </row>
    <row collapsed="false" customFormat="false" customHeight="true" hidden="true" ht="13.5" outlineLevel="0" r="3664">
      <c r="A3664" s="746" t="n">
        <v>89980</v>
      </c>
      <c r="B3664" s="745" t="s">
        <v>4957</v>
      </c>
      <c r="C3664" s="745" t="s">
        <v>30</v>
      </c>
      <c r="D3664" s="747" t="n">
        <v>6.47</v>
      </c>
    </row>
    <row collapsed="false" customFormat="false" customHeight="true" hidden="true" ht="13.5" outlineLevel="0" r="3665">
      <c r="A3665" s="746" t="n">
        <v>89981</v>
      </c>
      <c r="B3665" s="745" t="s">
        <v>4958</v>
      </c>
      <c r="C3665" s="745" t="s">
        <v>30</v>
      </c>
      <c r="D3665" s="747" t="n">
        <v>14.22</v>
      </c>
    </row>
    <row collapsed="false" customFormat="false" customHeight="true" hidden="true" ht="13.5" outlineLevel="0" r="3666">
      <c r="A3666" s="746" t="n">
        <v>90373</v>
      </c>
      <c r="B3666" s="745" t="s">
        <v>4959</v>
      </c>
      <c r="C3666" s="745" t="s">
        <v>30</v>
      </c>
      <c r="D3666" s="747" t="n">
        <v>10.87</v>
      </c>
    </row>
    <row collapsed="false" customFormat="false" customHeight="true" hidden="true" ht="13.5" outlineLevel="0" r="3667">
      <c r="A3667" s="746" t="n">
        <v>90374</v>
      </c>
      <c r="B3667" s="745" t="s">
        <v>4960</v>
      </c>
      <c r="C3667" s="745" t="s">
        <v>30</v>
      </c>
      <c r="D3667" s="747" t="n">
        <v>16.39</v>
      </c>
    </row>
    <row collapsed="false" customFormat="false" customHeight="true" hidden="true" ht="13.5" outlineLevel="0" r="3668">
      <c r="A3668" s="746" t="n">
        <v>90375</v>
      </c>
      <c r="B3668" s="745" t="s">
        <v>4961</v>
      </c>
      <c r="C3668" s="745" t="s">
        <v>30</v>
      </c>
      <c r="D3668" s="747" t="n">
        <v>7.19</v>
      </c>
    </row>
    <row collapsed="false" customFormat="false" customHeight="true" hidden="true" ht="13.5" outlineLevel="0" r="3669">
      <c r="A3669" s="746" t="n">
        <v>92287</v>
      </c>
      <c r="B3669" s="745" t="s">
        <v>4962</v>
      </c>
      <c r="C3669" s="745" t="s">
        <v>30</v>
      </c>
      <c r="D3669" s="747" t="n">
        <v>12.04</v>
      </c>
    </row>
    <row collapsed="false" customFormat="false" customHeight="true" hidden="true" ht="13.5" outlineLevel="0" r="3670">
      <c r="A3670" s="746" t="n">
        <v>92288</v>
      </c>
      <c r="B3670" s="745" t="s">
        <v>4963</v>
      </c>
      <c r="C3670" s="745" t="s">
        <v>30</v>
      </c>
      <c r="D3670" s="747" t="n">
        <v>18.11</v>
      </c>
    </row>
    <row collapsed="false" customFormat="false" customHeight="true" hidden="true" ht="13.5" outlineLevel="0" r="3671">
      <c r="A3671" s="746" t="n">
        <v>92289</v>
      </c>
      <c r="B3671" s="745" t="s">
        <v>4964</v>
      </c>
      <c r="C3671" s="745" t="s">
        <v>30</v>
      </c>
      <c r="D3671" s="747" t="n">
        <v>30.77</v>
      </c>
    </row>
    <row collapsed="false" customFormat="false" customHeight="true" hidden="true" ht="13.5" outlineLevel="0" r="3672">
      <c r="A3672" s="746" t="n">
        <v>92290</v>
      </c>
      <c r="B3672" s="745" t="s">
        <v>4965</v>
      </c>
      <c r="C3672" s="745" t="s">
        <v>30</v>
      </c>
      <c r="D3672" s="747" t="n">
        <v>46.04</v>
      </c>
    </row>
    <row collapsed="false" customFormat="false" customHeight="true" hidden="true" ht="13.5" outlineLevel="0" r="3673">
      <c r="A3673" s="746" t="n">
        <v>92291</v>
      </c>
      <c r="B3673" s="745" t="s">
        <v>4966</v>
      </c>
      <c r="C3673" s="745" t="s">
        <v>30</v>
      </c>
      <c r="D3673" s="747" t="n">
        <v>69.83</v>
      </c>
    </row>
    <row collapsed="false" customFormat="false" customHeight="true" hidden="true" ht="13.5" outlineLevel="0" r="3674">
      <c r="A3674" s="746" t="n">
        <v>92292</v>
      </c>
      <c r="B3674" s="745" t="s">
        <v>4967</v>
      </c>
      <c r="C3674" s="745" t="s">
        <v>30</v>
      </c>
      <c r="D3674" s="747" t="n">
        <v>212.69</v>
      </c>
    </row>
    <row collapsed="false" customFormat="false" customHeight="true" hidden="true" ht="13.5" outlineLevel="0" r="3675">
      <c r="A3675" s="746" t="n">
        <v>92293</v>
      </c>
      <c r="B3675" s="745" t="s">
        <v>4968</v>
      </c>
      <c r="C3675" s="745" t="s">
        <v>30</v>
      </c>
      <c r="D3675" s="747" t="n">
        <v>7.06</v>
      </c>
    </row>
    <row collapsed="false" customFormat="false" customHeight="true" hidden="true" ht="13.5" outlineLevel="0" r="3676">
      <c r="A3676" s="746" t="n">
        <v>92294</v>
      </c>
      <c r="B3676" s="745" t="s">
        <v>4969</v>
      </c>
      <c r="C3676" s="745" t="s">
        <v>30</v>
      </c>
      <c r="D3676" s="747" t="n">
        <v>11.21</v>
      </c>
    </row>
    <row collapsed="false" customFormat="false" customHeight="true" hidden="true" ht="13.5" outlineLevel="0" r="3677">
      <c r="A3677" s="746" t="n">
        <v>92295</v>
      </c>
      <c r="B3677" s="745" t="s">
        <v>4970</v>
      </c>
      <c r="C3677" s="745" t="s">
        <v>30</v>
      </c>
      <c r="D3677" s="747" t="n">
        <v>20.06</v>
      </c>
    </row>
    <row collapsed="false" customFormat="false" customHeight="true" hidden="true" ht="13.5" outlineLevel="0" r="3678">
      <c r="A3678" s="746" t="n">
        <v>92296</v>
      </c>
      <c r="B3678" s="745" t="s">
        <v>4971</v>
      </c>
      <c r="C3678" s="745" t="s">
        <v>30</v>
      </c>
      <c r="D3678" s="747" t="n">
        <v>26.5</v>
      </c>
    </row>
    <row collapsed="false" customFormat="false" customHeight="true" hidden="true" ht="13.5" outlineLevel="0" r="3679">
      <c r="A3679" s="746" t="n">
        <v>92297</v>
      </c>
      <c r="B3679" s="745" t="s">
        <v>4972</v>
      </c>
      <c r="C3679" s="745" t="s">
        <v>30</v>
      </c>
      <c r="D3679" s="747" t="n">
        <v>40.48</v>
      </c>
    </row>
    <row collapsed="false" customFormat="false" customHeight="true" hidden="true" ht="13.5" outlineLevel="0" r="3680">
      <c r="A3680" s="746" t="n">
        <v>92298</v>
      </c>
      <c r="B3680" s="745" t="s">
        <v>4973</v>
      </c>
      <c r="C3680" s="745" t="s">
        <v>30</v>
      </c>
      <c r="D3680" s="747" t="n">
        <v>110.6</v>
      </c>
    </row>
    <row collapsed="false" customFormat="false" customHeight="true" hidden="true" ht="13.5" outlineLevel="0" r="3681">
      <c r="A3681" s="746" t="n">
        <v>92299</v>
      </c>
      <c r="B3681" s="745" t="s">
        <v>4974</v>
      </c>
      <c r="C3681" s="745" t="s">
        <v>30</v>
      </c>
      <c r="D3681" s="747" t="n">
        <v>15.91</v>
      </c>
    </row>
    <row collapsed="false" customFormat="false" customHeight="true" hidden="true" ht="13.5" outlineLevel="0" r="3682">
      <c r="A3682" s="746" t="n">
        <v>92300</v>
      </c>
      <c r="B3682" s="745" t="s">
        <v>4975</v>
      </c>
      <c r="C3682" s="745" t="s">
        <v>30</v>
      </c>
      <c r="D3682" s="747" t="n">
        <v>23.17</v>
      </c>
    </row>
    <row collapsed="false" customFormat="false" customHeight="true" hidden="true" ht="13.5" outlineLevel="0" r="3683">
      <c r="A3683" s="746" t="n">
        <v>92301</v>
      </c>
      <c r="B3683" s="745" t="s">
        <v>4976</v>
      </c>
      <c r="C3683" s="745" t="s">
        <v>30</v>
      </c>
      <c r="D3683" s="747" t="n">
        <v>43.64</v>
      </c>
    </row>
    <row collapsed="false" customFormat="false" customHeight="true" hidden="true" ht="13.5" outlineLevel="0" r="3684">
      <c r="A3684" s="746" t="n">
        <v>92302</v>
      </c>
      <c r="B3684" s="745" t="s">
        <v>4977</v>
      </c>
      <c r="C3684" s="745" t="s">
        <v>30</v>
      </c>
      <c r="D3684" s="747" t="n">
        <v>57.3</v>
      </c>
    </row>
    <row collapsed="false" customFormat="false" customHeight="true" hidden="true" ht="13.5" outlineLevel="0" r="3685">
      <c r="A3685" s="746" t="n">
        <v>92303</v>
      </c>
      <c r="B3685" s="745" t="s">
        <v>4978</v>
      </c>
      <c r="C3685" s="745" t="s">
        <v>30</v>
      </c>
      <c r="D3685" s="747" t="n">
        <v>103.11</v>
      </c>
    </row>
    <row collapsed="false" customFormat="false" customHeight="true" hidden="true" ht="13.5" outlineLevel="0" r="3686">
      <c r="A3686" s="746" t="n">
        <v>92304</v>
      </c>
      <c r="B3686" s="745" t="s">
        <v>4979</v>
      </c>
      <c r="C3686" s="745" t="s">
        <v>30</v>
      </c>
      <c r="D3686" s="747" t="n">
        <v>262.81</v>
      </c>
    </row>
    <row collapsed="false" customFormat="false" customHeight="true" hidden="true" ht="13.5" outlineLevel="0" r="3687">
      <c r="A3687" s="746" t="n">
        <v>92311</v>
      </c>
      <c r="B3687" s="745" t="s">
        <v>4980</v>
      </c>
      <c r="C3687" s="745" t="s">
        <v>30</v>
      </c>
      <c r="D3687" s="747" t="n">
        <v>9.56</v>
      </c>
    </row>
    <row collapsed="false" customFormat="false" customHeight="true" hidden="true" ht="13.5" outlineLevel="0" r="3688">
      <c r="A3688" s="746" t="n">
        <v>92312</v>
      </c>
      <c r="B3688" s="745" t="s">
        <v>4981</v>
      </c>
      <c r="C3688" s="745" t="s">
        <v>30</v>
      </c>
      <c r="D3688" s="747" t="n">
        <v>14.72</v>
      </c>
    </row>
    <row collapsed="false" customFormat="false" customHeight="true" hidden="true" ht="13.5" outlineLevel="0" r="3689">
      <c r="A3689" s="746" t="n">
        <v>92313</v>
      </c>
      <c r="B3689" s="745" t="s">
        <v>4982</v>
      </c>
      <c r="C3689" s="745" t="s">
        <v>30</v>
      </c>
      <c r="D3689" s="747" t="n">
        <v>20.77</v>
      </c>
    </row>
    <row collapsed="false" customFormat="false" customHeight="true" hidden="true" ht="13.5" outlineLevel="0" r="3690">
      <c r="A3690" s="746" t="n">
        <v>92314</v>
      </c>
      <c r="B3690" s="745" t="s">
        <v>4983</v>
      </c>
      <c r="C3690" s="745" t="s">
        <v>30</v>
      </c>
      <c r="D3690" s="747" t="n">
        <v>6.24</v>
      </c>
    </row>
    <row collapsed="false" customFormat="false" customHeight="true" hidden="true" ht="13.5" outlineLevel="0" r="3691">
      <c r="A3691" s="746" t="n">
        <v>92315</v>
      </c>
      <c r="B3691" s="745" t="s">
        <v>4984</v>
      </c>
      <c r="C3691" s="745" t="s">
        <v>30</v>
      </c>
      <c r="D3691" s="747" t="n">
        <v>8.88</v>
      </c>
    </row>
    <row collapsed="false" customFormat="false" customHeight="true" hidden="true" ht="13.5" outlineLevel="0" r="3692">
      <c r="A3692" s="746" t="n">
        <v>92316</v>
      </c>
      <c r="B3692" s="745" t="s">
        <v>4985</v>
      </c>
      <c r="C3692" s="745" t="s">
        <v>30</v>
      </c>
      <c r="D3692" s="747" t="n">
        <v>13.01</v>
      </c>
    </row>
    <row collapsed="false" customFormat="false" customHeight="true" hidden="true" ht="13.5" outlineLevel="0" r="3693">
      <c r="A3693" s="746" t="n">
        <v>92317</v>
      </c>
      <c r="B3693" s="745" t="s">
        <v>4986</v>
      </c>
      <c r="C3693" s="745" t="s">
        <v>30</v>
      </c>
      <c r="D3693" s="747" t="n">
        <v>12.96</v>
      </c>
    </row>
    <row collapsed="false" customFormat="false" customHeight="true" hidden="true" ht="13.5" outlineLevel="0" r="3694">
      <c r="A3694" s="746" t="n">
        <v>92318</v>
      </c>
      <c r="B3694" s="745" t="s">
        <v>4987</v>
      </c>
      <c r="C3694" s="745" t="s">
        <v>30</v>
      </c>
      <c r="D3694" s="747" t="n">
        <v>19.49</v>
      </c>
    </row>
    <row collapsed="false" customFormat="false" customHeight="true" hidden="true" ht="13.5" outlineLevel="0" r="3695">
      <c r="A3695" s="746" t="n">
        <v>92319</v>
      </c>
      <c r="B3695" s="745" t="s">
        <v>4988</v>
      </c>
      <c r="C3695" s="745" t="s">
        <v>30</v>
      </c>
      <c r="D3695" s="747" t="n">
        <v>26.75</v>
      </c>
    </row>
    <row collapsed="false" customFormat="false" customHeight="true" hidden="true" ht="13.5" outlineLevel="0" r="3696">
      <c r="A3696" s="746" t="n">
        <v>92326</v>
      </c>
      <c r="B3696" s="745" t="s">
        <v>4989</v>
      </c>
      <c r="C3696" s="745" t="s">
        <v>30</v>
      </c>
      <c r="D3696" s="747" t="n">
        <v>10.42</v>
      </c>
    </row>
    <row collapsed="false" customFormat="false" customHeight="true" hidden="true" ht="13.5" outlineLevel="0" r="3697">
      <c r="A3697" s="746" t="n">
        <v>92327</v>
      </c>
      <c r="B3697" s="745" t="s">
        <v>4990</v>
      </c>
      <c r="C3697" s="745" t="s">
        <v>30</v>
      </c>
      <c r="D3697" s="747" t="n">
        <v>17.2</v>
      </c>
    </row>
    <row collapsed="false" customFormat="false" customHeight="true" hidden="true" ht="13.5" outlineLevel="0" r="3698">
      <c r="A3698" s="746" t="n">
        <v>92328</v>
      </c>
      <c r="B3698" s="745" t="s">
        <v>4991</v>
      </c>
      <c r="C3698" s="745" t="s">
        <v>30</v>
      </c>
      <c r="D3698" s="747" t="n">
        <v>25.15</v>
      </c>
    </row>
    <row collapsed="false" customFormat="false" customHeight="true" hidden="true" ht="13.5" outlineLevel="0" r="3699">
      <c r="A3699" s="746" t="n">
        <v>92329</v>
      </c>
      <c r="B3699" s="745" t="s">
        <v>4992</v>
      </c>
      <c r="C3699" s="745" t="s">
        <v>30</v>
      </c>
      <c r="D3699" s="747" t="n">
        <v>6.41</v>
      </c>
    </row>
    <row collapsed="false" customFormat="false" customHeight="true" hidden="true" ht="13.5" outlineLevel="0" r="3700">
      <c r="A3700" s="746" t="n">
        <v>92330</v>
      </c>
      <c r="B3700" s="745" t="s">
        <v>4993</v>
      </c>
      <c r="C3700" s="745" t="s">
        <v>30</v>
      </c>
      <c r="D3700" s="747" t="n">
        <v>10.49</v>
      </c>
    </row>
    <row collapsed="false" customFormat="false" customHeight="true" hidden="true" ht="13.5" outlineLevel="0" r="3701">
      <c r="A3701" s="746" t="n">
        <v>92331</v>
      </c>
      <c r="B3701" s="745" t="s">
        <v>4994</v>
      </c>
      <c r="C3701" s="745" t="s">
        <v>30</v>
      </c>
      <c r="D3701" s="747" t="n">
        <v>15.94</v>
      </c>
    </row>
    <row collapsed="false" customFormat="false" customHeight="true" hidden="true" ht="13.5" outlineLevel="0" r="3702">
      <c r="A3702" s="746" t="n">
        <v>92332</v>
      </c>
      <c r="B3702" s="745" t="s">
        <v>4995</v>
      </c>
      <c r="C3702" s="745" t="s">
        <v>30</v>
      </c>
      <c r="D3702" s="747" t="n">
        <v>13.23</v>
      </c>
    </row>
    <row collapsed="false" customFormat="false" customHeight="true" hidden="true" ht="13.5" outlineLevel="0" r="3703">
      <c r="A3703" s="746" t="n">
        <v>92333</v>
      </c>
      <c r="B3703" s="745" t="s">
        <v>4996</v>
      </c>
      <c r="C3703" s="745" t="s">
        <v>30</v>
      </c>
      <c r="D3703" s="747" t="n">
        <v>22.76</v>
      </c>
    </row>
    <row collapsed="false" customFormat="false" customHeight="true" hidden="true" ht="13.5" outlineLevel="0" r="3704">
      <c r="A3704" s="746" t="n">
        <v>92334</v>
      </c>
      <c r="B3704" s="745" t="s">
        <v>4997</v>
      </c>
      <c r="C3704" s="745" t="s">
        <v>30</v>
      </c>
      <c r="D3704" s="747" t="n">
        <v>32.58</v>
      </c>
    </row>
    <row collapsed="false" customFormat="false" customHeight="true" hidden="true" ht="13.5" outlineLevel="0" r="3705">
      <c r="A3705" s="746" t="n">
        <v>92344</v>
      </c>
      <c r="B3705" s="745" t="s">
        <v>4998</v>
      </c>
      <c r="C3705" s="745" t="s">
        <v>30</v>
      </c>
      <c r="D3705" s="747" t="n">
        <v>49.49</v>
      </c>
    </row>
    <row collapsed="false" customFormat="false" customHeight="true" hidden="true" ht="13.5" outlineLevel="0" r="3706">
      <c r="A3706" s="746" t="n">
        <v>92345</v>
      </c>
      <c r="B3706" s="745" t="s">
        <v>4999</v>
      </c>
      <c r="C3706" s="745" t="s">
        <v>30</v>
      </c>
      <c r="D3706" s="747" t="n">
        <v>49.47</v>
      </c>
    </row>
    <row collapsed="false" customFormat="false" customHeight="true" hidden="true" ht="13.5" outlineLevel="0" r="3707">
      <c r="A3707" s="746" t="n">
        <v>92346</v>
      </c>
      <c r="B3707" s="745" t="s">
        <v>5000</v>
      </c>
      <c r="C3707" s="745" t="s">
        <v>30</v>
      </c>
      <c r="D3707" s="747" t="n">
        <v>63.38</v>
      </c>
    </row>
    <row collapsed="false" customFormat="false" customHeight="true" hidden="true" ht="13.5" outlineLevel="0" r="3708">
      <c r="A3708" s="746" t="n">
        <v>92347</v>
      </c>
      <c r="B3708" s="745" t="s">
        <v>5001</v>
      </c>
      <c r="C3708" s="745" t="s">
        <v>30</v>
      </c>
      <c r="D3708" s="747" t="n">
        <v>69.64</v>
      </c>
    </row>
    <row collapsed="false" customFormat="false" customHeight="true" hidden="true" ht="13.5" outlineLevel="0" r="3709">
      <c r="A3709" s="746" t="n">
        <v>92348</v>
      </c>
      <c r="B3709" s="745" t="s">
        <v>5002</v>
      </c>
      <c r="C3709" s="745" t="s">
        <v>30</v>
      </c>
      <c r="D3709" s="747" t="n">
        <v>86.41</v>
      </c>
    </row>
    <row collapsed="false" customFormat="false" customHeight="true" hidden="true" ht="13.5" outlineLevel="0" r="3710">
      <c r="A3710" s="746" t="n">
        <v>92349</v>
      </c>
      <c r="B3710" s="745" t="s">
        <v>5003</v>
      </c>
      <c r="C3710" s="745" t="s">
        <v>30</v>
      </c>
      <c r="D3710" s="747" t="n">
        <v>91.99</v>
      </c>
    </row>
    <row collapsed="false" customFormat="false" customHeight="true" hidden="true" ht="13.5" outlineLevel="0" r="3711">
      <c r="A3711" s="746" t="n">
        <v>92350</v>
      </c>
      <c r="B3711" s="745" t="s">
        <v>5004</v>
      </c>
      <c r="C3711" s="745" t="s">
        <v>30</v>
      </c>
      <c r="D3711" s="747" t="n">
        <v>73.68</v>
      </c>
    </row>
    <row collapsed="false" customFormat="false" customHeight="true" hidden="true" ht="13.5" outlineLevel="0" r="3712">
      <c r="A3712" s="746" t="n">
        <v>92351</v>
      </c>
      <c r="B3712" s="745" t="s">
        <v>5005</v>
      </c>
      <c r="C3712" s="745" t="s">
        <v>30</v>
      </c>
      <c r="D3712" s="747" t="n">
        <v>72.29</v>
      </c>
    </row>
    <row collapsed="false" customFormat="false" customHeight="true" hidden="true" ht="13.5" outlineLevel="0" r="3713">
      <c r="A3713" s="746" t="n">
        <v>92352</v>
      </c>
      <c r="B3713" s="745" t="s">
        <v>5006</v>
      </c>
      <c r="C3713" s="745" t="s">
        <v>30</v>
      </c>
      <c r="D3713" s="747" t="n">
        <v>107.09</v>
      </c>
    </row>
    <row collapsed="false" customFormat="false" customHeight="true" hidden="true" ht="13.5" outlineLevel="0" r="3714">
      <c r="A3714" s="746" t="n">
        <v>92353</v>
      </c>
      <c r="B3714" s="745" t="s">
        <v>5007</v>
      </c>
      <c r="C3714" s="745" t="s">
        <v>30</v>
      </c>
      <c r="D3714" s="747" t="n">
        <v>100.96</v>
      </c>
    </row>
    <row collapsed="false" customFormat="false" customHeight="true" hidden="true" ht="13.5" outlineLevel="0" r="3715">
      <c r="A3715" s="746" t="n">
        <v>92354</v>
      </c>
      <c r="B3715" s="745" t="s">
        <v>5008</v>
      </c>
      <c r="C3715" s="745" t="s">
        <v>30</v>
      </c>
      <c r="D3715" s="747" t="n">
        <v>139.23</v>
      </c>
    </row>
    <row collapsed="false" customFormat="false" customHeight="true" hidden="true" ht="13.5" outlineLevel="0" r="3716">
      <c r="A3716" s="746" t="n">
        <v>92355</v>
      </c>
      <c r="B3716" s="745" t="s">
        <v>5009</v>
      </c>
      <c r="C3716" s="745" t="s">
        <v>30</v>
      </c>
      <c r="D3716" s="747" t="n">
        <v>127.41</v>
      </c>
    </row>
    <row collapsed="false" customFormat="false" customHeight="true" hidden="true" ht="13.5" outlineLevel="0" r="3717">
      <c r="A3717" s="746" t="n">
        <v>92356</v>
      </c>
      <c r="B3717" s="745" t="s">
        <v>5010</v>
      </c>
      <c r="C3717" s="745" t="s">
        <v>30</v>
      </c>
      <c r="D3717" s="747" t="n">
        <v>96.38</v>
      </c>
    </row>
    <row collapsed="false" customFormat="false" customHeight="true" hidden="true" ht="13.5" outlineLevel="0" r="3718">
      <c r="A3718" s="746" t="n">
        <v>92357</v>
      </c>
      <c r="B3718" s="745" t="s">
        <v>5011</v>
      </c>
      <c r="C3718" s="745" t="s">
        <v>30</v>
      </c>
      <c r="D3718" s="747" t="n">
        <v>137.7</v>
      </c>
    </row>
    <row collapsed="false" customFormat="false" customHeight="true" hidden="true" ht="13.5" outlineLevel="0" r="3719">
      <c r="A3719" s="746" t="n">
        <v>92358</v>
      </c>
      <c r="B3719" s="745" t="s">
        <v>5012</v>
      </c>
      <c r="C3719" s="745" t="s">
        <v>30</v>
      </c>
      <c r="D3719" s="747" t="n">
        <v>168.75</v>
      </c>
    </row>
    <row collapsed="false" customFormat="false" customHeight="true" hidden="true" ht="13.5" outlineLevel="0" r="3720">
      <c r="A3720" s="746" t="n">
        <v>92369</v>
      </c>
      <c r="B3720" s="745" t="s">
        <v>5013</v>
      </c>
      <c r="C3720" s="745" t="s">
        <v>30</v>
      </c>
      <c r="D3720" s="747" t="n">
        <v>28.26</v>
      </c>
    </row>
    <row collapsed="false" customFormat="false" customHeight="true" hidden="true" ht="13.5" outlineLevel="0" r="3721">
      <c r="A3721" s="746" t="n">
        <v>92370</v>
      </c>
      <c r="B3721" s="745" t="s">
        <v>5014</v>
      </c>
      <c r="C3721" s="745" t="s">
        <v>30</v>
      </c>
      <c r="D3721" s="747" t="n">
        <v>29.39</v>
      </c>
    </row>
    <row collapsed="false" customFormat="false" customHeight="true" hidden="true" ht="13.5" outlineLevel="0" r="3722">
      <c r="A3722" s="746" t="n">
        <v>92371</v>
      </c>
      <c r="B3722" s="745" t="s">
        <v>5015</v>
      </c>
      <c r="C3722" s="745" t="s">
        <v>30</v>
      </c>
      <c r="D3722" s="747" t="n">
        <v>33.5</v>
      </c>
    </row>
    <row collapsed="false" customFormat="false" customHeight="true" hidden="true" ht="13.5" outlineLevel="0" r="3723">
      <c r="A3723" s="746" t="n">
        <v>92372</v>
      </c>
      <c r="B3723" s="745" t="s">
        <v>5016</v>
      </c>
      <c r="C3723" s="745" t="s">
        <v>30</v>
      </c>
      <c r="D3723" s="747" t="n">
        <v>34.55</v>
      </c>
    </row>
    <row collapsed="false" customFormat="false" customHeight="true" hidden="true" ht="13.5" outlineLevel="0" r="3724">
      <c r="A3724" s="746" t="n">
        <v>92373</v>
      </c>
      <c r="B3724" s="745" t="s">
        <v>5017</v>
      </c>
      <c r="C3724" s="745" t="s">
        <v>30</v>
      </c>
      <c r="D3724" s="747" t="n">
        <v>39.06</v>
      </c>
    </row>
    <row collapsed="false" customFormat="false" customHeight="true" hidden="true" ht="13.5" outlineLevel="0" r="3725">
      <c r="A3725" s="746" t="n">
        <v>92374</v>
      </c>
      <c r="B3725" s="745" t="s">
        <v>5018</v>
      </c>
      <c r="C3725" s="745" t="s">
        <v>30</v>
      </c>
      <c r="D3725" s="747" t="n">
        <v>39.26</v>
      </c>
    </row>
    <row collapsed="false" customFormat="false" customHeight="true" hidden="true" ht="13.5" outlineLevel="0" r="3726">
      <c r="A3726" s="746" t="n">
        <v>92375</v>
      </c>
      <c r="B3726" s="745" t="s">
        <v>5019</v>
      </c>
      <c r="C3726" s="745" t="s">
        <v>30</v>
      </c>
      <c r="D3726" s="747" t="n">
        <v>49.44</v>
      </c>
    </row>
    <row collapsed="false" customFormat="false" customHeight="true" hidden="true" ht="13.5" outlineLevel="0" r="3727">
      <c r="A3727" s="746" t="n">
        <v>92376</v>
      </c>
      <c r="B3727" s="745" t="s">
        <v>5020</v>
      </c>
      <c r="C3727" s="745" t="s">
        <v>30</v>
      </c>
      <c r="D3727" s="747" t="n">
        <v>49.42</v>
      </c>
    </row>
    <row collapsed="false" customFormat="false" customHeight="true" hidden="true" ht="13.5" outlineLevel="0" r="3728">
      <c r="A3728" s="746" t="n">
        <v>92377</v>
      </c>
      <c r="B3728" s="745" t="s">
        <v>5021</v>
      </c>
      <c r="C3728" s="745" t="s">
        <v>30</v>
      </c>
      <c r="D3728" s="747" t="n">
        <v>64.84</v>
      </c>
    </row>
    <row collapsed="false" customFormat="false" customHeight="true" hidden="true" ht="13.5" outlineLevel="0" r="3729">
      <c r="A3729" s="746" t="n">
        <v>92378</v>
      </c>
      <c r="B3729" s="745" t="s">
        <v>5022</v>
      </c>
      <c r="C3729" s="745" t="s">
        <v>30</v>
      </c>
      <c r="D3729" s="747" t="n">
        <v>71.1</v>
      </c>
    </row>
    <row collapsed="false" customFormat="false" customHeight="true" hidden="true" ht="13.5" outlineLevel="0" r="3730">
      <c r="A3730" s="746" t="n">
        <v>92379</v>
      </c>
      <c r="B3730" s="745" t="s">
        <v>5023</v>
      </c>
      <c r="C3730" s="745" t="s">
        <v>30</v>
      </c>
      <c r="D3730" s="747" t="n">
        <v>89.42</v>
      </c>
    </row>
    <row collapsed="false" customFormat="false" customHeight="true" hidden="true" ht="13.5" outlineLevel="0" r="3731">
      <c r="A3731" s="746" t="n">
        <v>92380</v>
      </c>
      <c r="B3731" s="745" t="s">
        <v>5024</v>
      </c>
      <c r="C3731" s="745" t="s">
        <v>30</v>
      </c>
      <c r="D3731" s="747" t="n">
        <v>95</v>
      </c>
    </row>
    <row collapsed="false" customFormat="false" customHeight="true" hidden="true" ht="13.5" outlineLevel="0" r="3732">
      <c r="A3732" s="746" t="n">
        <v>92381</v>
      </c>
      <c r="B3732" s="745" t="s">
        <v>5025</v>
      </c>
      <c r="C3732" s="745" t="s">
        <v>30</v>
      </c>
      <c r="D3732" s="747" t="n">
        <v>42.72</v>
      </c>
    </row>
    <row collapsed="false" customFormat="false" customHeight="true" hidden="true" ht="13.5" outlineLevel="0" r="3733">
      <c r="A3733" s="746" t="n">
        <v>92382</v>
      </c>
      <c r="B3733" s="745" t="s">
        <v>5026</v>
      </c>
      <c r="C3733" s="745" t="s">
        <v>30</v>
      </c>
      <c r="D3733" s="747" t="n">
        <v>41.22</v>
      </c>
    </row>
    <row collapsed="false" customFormat="false" customHeight="true" hidden="true" ht="13.5" outlineLevel="0" r="3734">
      <c r="A3734" s="746" t="n">
        <v>92383</v>
      </c>
      <c r="B3734" s="745" t="s">
        <v>5027</v>
      </c>
      <c r="C3734" s="745" t="s">
        <v>30</v>
      </c>
      <c r="D3734" s="747" t="n">
        <v>52.41</v>
      </c>
    </row>
    <row collapsed="false" customFormat="false" customHeight="true" hidden="true" ht="13.5" outlineLevel="0" r="3735">
      <c r="A3735" s="746" t="n">
        <v>92384</v>
      </c>
      <c r="B3735" s="745" t="s">
        <v>5028</v>
      </c>
      <c r="C3735" s="745" t="s">
        <v>30</v>
      </c>
      <c r="D3735" s="747" t="n">
        <v>49.43</v>
      </c>
    </row>
    <row collapsed="false" customFormat="false" customHeight="true" hidden="true" ht="13.5" outlineLevel="0" r="3736">
      <c r="A3736" s="746" t="n">
        <v>92385</v>
      </c>
      <c r="B3736" s="745" t="s">
        <v>5029</v>
      </c>
      <c r="C3736" s="745" t="s">
        <v>30</v>
      </c>
      <c r="D3736" s="747" t="n">
        <v>59.59</v>
      </c>
    </row>
    <row collapsed="false" customFormat="false" customHeight="true" hidden="true" ht="13.5" outlineLevel="0" r="3737">
      <c r="A3737" s="746" t="n">
        <v>92386</v>
      </c>
      <c r="B3737" s="745" t="s">
        <v>5030</v>
      </c>
      <c r="C3737" s="745" t="s">
        <v>30</v>
      </c>
      <c r="D3737" s="747" t="n">
        <v>57.54</v>
      </c>
    </row>
    <row collapsed="false" customFormat="false" customHeight="true" hidden="true" ht="13.5" outlineLevel="0" r="3738">
      <c r="A3738" s="746" t="n">
        <v>92387</v>
      </c>
      <c r="B3738" s="745" t="s">
        <v>5031</v>
      </c>
      <c r="C3738" s="745" t="s">
        <v>30</v>
      </c>
      <c r="D3738" s="747" t="n">
        <v>73.6</v>
      </c>
    </row>
    <row collapsed="false" customFormat="false" customHeight="true" hidden="true" ht="13.5" outlineLevel="0" r="3739">
      <c r="A3739" s="746" t="n">
        <v>92388</v>
      </c>
      <c r="B3739" s="745" t="s">
        <v>5032</v>
      </c>
      <c r="C3739" s="745" t="s">
        <v>30</v>
      </c>
      <c r="D3739" s="747" t="n">
        <v>72.21</v>
      </c>
    </row>
    <row collapsed="false" customFormat="false" customHeight="true" hidden="true" ht="13.5" outlineLevel="0" r="3740">
      <c r="A3740" s="746" t="n">
        <v>92389</v>
      </c>
      <c r="B3740" s="745" t="s">
        <v>5033</v>
      </c>
      <c r="C3740" s="745" t="s">
        <v>30</v>
      </c>
      <c r="D3740" s="747" t="n">
        <v>109.33</v>
      </c>
    </row>
    <row collapsed="false" customFormat="false" customHeight="true" hidden="true" ht="13.5" outlineLevel="0" r="3741">
      <c r="A3741" s="746" t="n">
        <v>92390</v>
      </c>
      <c r="B3741" s="745" t="s">
        <v>5034</v>
      </c>
      <c r="C3741" s="745" t="s">
        <v>30</v>
      </c>
      <c r="D3741" s="747" t="n">
        <v>103.2</v>
      </c>
    </row>
    <row collapsed="false" customFormat="false" customHeight="true" hidden="true" ht="13.5" outlineLevel="0" r="3742">
      <c r="A3742" s="746" t="n">
        <v>92635</v>
      </c>
      <c r="B3742" s="745" t="s">
        <v>5035</v>
      </c>
      <c r="C3742" s="745" t="s">
        <v>30</v>
      </c>
      <c r="D3742" s="747" t="n">
        <v>143.74</v>
      </c>
    </row>
    <row collapsed="false" customFormat="false" customHeight="true" hidden="true" ht="13.5" outlineLevel="0" r="3743">
      <c r="A3743" s="746" t="n">
        <v>92636</v>
      </c>
      <c r="B3743" s="745" t="s">
        <v>5036</v>
      </c>
      <c r="C3743" s="745" t="s">
        <v>30</v>
      </c>
      <c r="D3743" s="747" t="n">
        <v>131.92</v>
      </c>
    </row>
    <row collapsed="false" customFormat="false" customHeight="true" hidden="true" ht="13.5" outlineLevel="0" r="3744">
      <c r="A3744" s="746" t="n">
        <v>92637</v>
      </c>
      <c r="B3744" s="745" t="s">
        <v>5037</v>
      </c>
      <c r="C3744" s="745" t="s">
        <v>30</v>
      </c>
      <c r="D3744" s="747" t="n">
        <v>55.55</v>
      </c>
    </row>
    <row collapsed="false" customFormat="false" customHeight="true" hidden="true" ht="13.5" outlineLevel="0" r="3745">
      <c r="A3745" s="746" t="n">
        <v>92638</v>
      </c>
      <c r="B3745" s="745" t="s">
        <v>5038</v>
      </c>
      <c r="C3745" s="745" t="s">
        <v>30</v>
      </c>
      <c r="D3745" s="747" t="n">
        <v>66.29</v>
      </c>
    </row>
    <row collapsed="false" customFormat="false" customHeight="true" hidden="true" ht="13.5" outlineLevel="0" r="3746">
      <c r="A3746" s="746" t="n">
        <v>92639</v>
      </c>
      <c r="B3746" s="745" t="s">
        <v>5039</v>
      </c>
      <c r="C3746" s="745" t="s">
        <v>30</v>
      </c>
      <c r="D3746" s="747" t="n">
        <v>75.93</v>
      </c>
    </row>
    <row collapsed="false" customFormat="false" customHeight="true" hidden="true" ht="13.5" outlineLevel="0" r="3747">
      <c r="A3747" s="746" t="n">
        <v>92640</v>
      </c>
      <c r="B3747" s="745" t="s">
        <v>5040</v>
      </c>
      <c r="C3747" s="745" t="s">
        <v>30</v>
      </c>
      <c r="D3747" s="747" t="n">
        <v>96.24</v>
      </c>
    </row>
    <row collapsed="false" customFormat="false" customHeight="true" hidden="true" ht="13.5" outlineLevel="0" r="3748">
      <c r="A3748" s="746" t="n">
        <v>92642</v>
      </c>
      <c r="B3748" s="745" t="s">
        <v>5041</v>
      </c>
      <c r="C3748" s="745" t="s">
        <v>30</v>
      </c>
      <c r="D3748" s="747" t="n">
        <v>140.62</v>
      </c>
    </row>
    <row collapsed="false" customFormat="false" customHeight="true" hidden="true" ht="13.5" outlineLevel="0" r="3749">
      <c r="A3749" s="746" t="n">
        <v>92644</v>
      </c>
      <c r="B3749" s="745" t="s">
        <v>5042</v>
      </c>
      <c r="C3749" s="745" t="s">
        <v>30</v>
      </c>
      <c r="D3749" s="747" t="n">
        <v>174.77</v>
      </c>
    </row>
    <row collapsed="false" customFormat="false" customHeight="true" hidden="true" ht="13.5" outlineLevel="0" r="3750">
      <c r="A3750" s="746" t="n">
        <v>92657</v>
      </c>
      <c r="B3750" s="745" t="s">
        <v>5043</v>
      </c>
      <c r="C3750" s="745" t="s">
        <v>30</v>
      </c>
      <c r="D3750" s="747" t="n">
        <v>20.15</v>
      </c>
    </row>
    <row collapsed="false" customFormat="false" customHeight="true" hidden="true" ht="13.5" outlineLevel="0" r="3751">
      <c r="A3751" s="746" t="n">
        <v>92658</v>
      </c>
      <c r="B3751" s="745" t="s">
        <v>5044</v>
      </c>
      <c r="C3751" s="745" t="s">
        <v>30</v>
      </c>
      <c r="D3751" s="747" t="n">
        <v>21.28</v>
      </c>
    </row>
    <row collapsed="false" customFormat="false" customHeight="true" hidden="true" ht="13.5" outlineLevel="0" r="3752">
      <c r="A3752" s="746" t="n">
        <v>92659</v>
      </c>
      <c r="B3752" s="745" t="s">
        <v>5045</v>
      </c>
      <c r="C3752" s="745" t="s">
        <v>30</v>
      </c>
      <c r="D3752" s="747" t="n">
        <v>24.27</v>
      </c>
    </row>
    <row collapsed="false" customFormat="false" customHeight="true" hidden="true" ht="13.5" outlineLevel="0" r="3753">
      <c r="A3753" s="746" t="n">
        <v>92660</v>
      </c>
      <c r="B3753" s="745" t="s">
        <v>5046</v>
      </c>
      <c r="C3753" s="745" t="s">
        <v>30</v>
      </c>
      <c r="D3753" s="747" t="n">
        <v>25.32</v>
      </c>
    </row>
    <row collapsed="false" customFormat="false" customHeight="true" hidden="true" ht="13.5" outlineLevel="0" r="3754">
      <c r="A3754" s="746" t="n">
        <v>92661</v>
      </c>
      <c r="B3754" s="745" t="s">
        <v>5047</v>
      </c>
      <c r="C3754" s="745" t="s">
        <v>30</v>
      </c>
      <c r="D3754" s="747" t="n">
        <v>28.54</v>
      </c>
    </row>
    <row collapsed="false" customFormat="false" customHeight="true" hidden="true" ht="13.5" outlineLevel="0" r="3755">
      <c r="A3755" s="746" t="n">
        <v>92662</v>
      </c>
      <c r="B3755" s="745" t="s">
        <v>5048</v>
      </c>
      <c r="C3755" s="745" t="s">
        <v>30</v>
      </c>
      <c r="D3755" s="747" t="n">
        <v>28.74</v>
      </c>
    </row>
    <row collapsed="false" customFormat="false" customHeight="true" hidden="true" ht="13.5" outlineLevel="0" r="3756">
      <c r="A3756" s="746" t="n">
        <v>92663</v>
      </c>
      <c r="B3756" s="745" t="s">
        <v>5049</v>
      </c>
      <c r="C3756" s="745" t="s">
        <v>30</v>
      </c>
      <c r="D3756" s="747" t="n">
        <v>37.33</v>
      </c>
    </row>
    <row collapsed="false" customFormat="false" customHeight="true" hidden="true" ht="13.5" outlineLevel="0" r="3757">
      <c r="A3757" s="746" t="n">
        <v>92664</v>
      </c>
      <c r="B3757" s="745" t="s">
        <v>5050</v>
      </c>
      <c r="C3757" s="745" t="s">
        <v>30</v>
      </c>
      <c r="D3757" s="747" t="n">
        <v>37.31</v>
      </c>
    </row>
    <row collapsed="false" customFormat="false" customHeight="true" hidden="true" ht="13.5" outlineLevel="0" r="3758">
      <c r="A3758" s="746" t="n">
        <v>92665</v>
      </c>
      <c r="B3758" s="745" t="s">
        <v>5051</v>
      </c>
      <c r="C3758" s="745" t="s">
        <v>30</v>
      </c>
      <c r="D3758" s="747" t="n">
        <v>50.34</v>
      </c>
    </row>
    <row collapsed="false" customFormat="false" customHeight="true" hidden="true" ht="13.5" outlineLevel="0" r="3759">
      <c r="A3759" s="746" t="n">
        <v>92666</v>
      </c>
      <c r="B3759" s="745" t="s">
        <v>5052</v>
      </c>
      <c r="C3759" s="745" t="s">
        <v>30</v>
      </c>
      <c r="D3759" s="747" t="n">
        <v>56.6</v>
      </c>
    </row>
    <row collapsed="false" customFormat="false" customHeight="true" hidden="true" ht="13.5" outlineLevel="0" r="3760">
      <c r="A3760" s="746" t="n">
        <v>92667</v>
      </c>
      <c r="B3760" s="745" t="s">
        <v>5053</v>
      </c>
      <c r="C3760" s="745" t="s">
        <v>30</v>
      </c>
      <c r="D3760" s="747" t="n">
        <v>72.55</v>
      </c>
    </row>
    <row collapsed="false" customFormat="false" customHeight="true" hidden="true" ht="13.5" outlineLevel="0" r="3761">
      <c r="A3761" s="746" t="n">
        <v>92668</v>
      </c>
      <c r="B3761" s="745" t="s">
        <v>5054</v>
      </c>
      <c r="C3761" s="745" t="s">
        <v>30</v>
      </c>
      <c r="D3761" s="747" t="n">
        <v>78.13</v>
      </c>
    </row>
    <row collapsed="false" customFormat="false" customHeight="true" hidden="true" ht="13.5" outlineLevel="0" r="3762">
      <c r="A3762" s="746" t="n">
        <v>92669</v>
      </c>
      <c r="B3762" s="745" t="s">
        <v>5055</v>
      </c>
      <c r="C3762" s="745" t="s">
        <v>30</v>
      </c>
      <c r="D3762" s="747" t="n">
        <v>30.54</v>
      </c>
    </row>
    <row collapsed="false" customFormat="false" customHeight="true" hidden="true" ht="13.5" outlineLevel="0" r="3763">
      <c r="A3763" s="746" t="n">
        <v>92670</v>
      </c>
      <c r="B3763" s="745" t="s">
        <v>5056</v>
      </c>
      <c r="C3763" s="745" t="s">
        <v>30</v>
      </c>
      <c r="D3763" s="747" t="n">
        <v>29.04</v>
      </c>
    </row>
    <row collapsed="false" customFormat="false" customHeight="true" hidden="true" ht="13.5" outlineLevel="0" r="3764">
      <c r="A3764" s="746" t="n">
        <v>92671</v>
      </c>
      <c r="B3764" s="745" t="s">
        <v>5057</v>
      </c>
      <c r="C3764" s="745" t="s">
        <v>30</v>
      </c>
      <c r="D3764" s="747" t="n">
        <v>38.58</v>
      </c>
    </row>
    <row collapsed="false" customFormat="false" customHeight="true" hidden="true" ht="13.5" outlineLevel="0" r="3765">
      <c r="A3765" s="746" t="n">
        <v>92672</v>
      </c>
      <c r="B3765" s="745" t="s">
        <v>5058</v>
      </c>
      <c r="C3765" s="745" t="s">
        <v>30</v>
      </c>
      <c r="D3765" s="747" t="n">
        <v>35.6</v>
      </c>
    </row>
    <row collapsed="false" customFormat="false" customHeight="true" hidden="true" ht="13.5" outlineLevel="0" r="3766">
      <c r="A3766" s="746" t="n">
        <v>92673</v>
      </c>
      <c r="B3766" s="745" t="s">
        <v>5059</v>
      </c>
      <c r="C3766" s="745" t="s">
        <v>30</v>
      </c>
      <c r="D3766" s="747" t="n">
        <v>43.83</v>
      </c>
    </row>
    <row collapsed="false" customFormat="false" customHeight="true" hidden="true" ht="13.5" outlineLevel="0" r="3767">
      <c r="A3767" s="746" t="n">
        <v>92674</v>
      </c>
      <c r="B3767" s="745" t="s">
        <v>5060</v>
      </c>
      <c r="C3767" s="745" t="s">
        <v>30</v>
      </c>
      <c r="D3767" s="747" t="n">
        <v>41.78</v>
      </c>
    </row>
    <row collapsed="false" customFormat="false" customHeight="true" hidden="true" ht="13.5" outlineLevel="0" r="3768">
      <c r="A3768" s="746" t="n">
        <v>92675</v>
      </c>
      <c r="B3768" s="745" t="s">
        <v>5061</v>
      </c>
      <c r="C3768" s="745" t="s">
        <v>30</v>
      </c>
      <c r="D3768" s="747" t="n">
        <v>55.48</v>
      </c>
    </row>
    <row collapsed="false" customFormat="false" customHeight="true" hidden="true" ht="13.5" outlineLevel="0" r="3769">
      <c r="A3769" s="746" t="n">
        <v>92676</v>
      </c>
      <c r="B3769" s="745" t="s">
        <v>5062</v>
      </c>
      <c r="C3769" s="745" t="s">
        <v>30</v>
      </c>
      <c r="D3769" s="747" t="n">
        <v>54.09</v>
      </c>
    </row>
    <row collapsed="false" customFormat="false" customHeight="true" hidden="true" ht="13.5" outlineLevel="0" r="3770">
      <c r="A3770" s="746" t="n">
        <v>92677</v>
      </c>
      <c r="B3770" s="745" t="s">
        <v>5063</v>
      </c>
      <c r="C3770" s="745" t="s">
        <v>30</v>
      </c>
      <c r="D3770" s="747" t="n">
        <v>87.61</v>
      </c>
    </row>
    <row collapsed="false" customFormat="false" customHeight="true" hidden="true" ht="13.5" outlineLevel="0" r="3771">
      <c r="A3771" s="746" t="n">
        <v>92678</v>
      </c>
      <c r="B3771" s="745" t="s">
        <v>5064</v>
      </c>
      <c r="C3771" s="745" t="s">
        <v>30</v>
      </c>
      <c r="D3771" s="747" t="n">
        <v>81.48</v>
      </c>
    </row>
    <row collapsed="false" customFormat="false" customHeight="true" hidden="true" ht="13.5" outlineLevel="0" r="3772">
      <c r="A3772" s="746" t="n">
        <v>92679</v>
      </c>
      <c r="B3772" s="745" t="s">
        <v>5065</v>
      </c>
      <c r="C3772" s="745" t="s">
        <v>30</v>
      </c>
      <c r="D3772" s="747" t="n">
        <v>118.46</v>
      </c>
    </row>
    <row collapsed="false" customFormat="false" customHeight="true" hidden="true" ht="13.5" outlineLevel="0" r="3773">
      <c r="A3773" s="746" t="n">
        <v>92680</v>
      </c>
      <c r="B3773" s="745" t="s">
        <v>5066</v>
      </c>
      <c r="C3773" s="745" t="s">
        <v>30</v>
      </c>
      <c r="D3773" s="747" t="n">
        <v>106.64</v>
      </c>
    </row>
    <row collapsed="false" customFormat="false" customHeight="true" hidden="true" ht="13.5" outlineLevel="0" r="3774">
      <c r="A3774" s="746" t="n">
        <v>92681</v>
      </c>
      <c r="B3774" s="745" t="s">
        <v>5067</v>
      </c>
      <c r="C3774" s="745" t="s">
        <v>30</v>
      </c>
      <c r="D3774" s="747" t="n">
        <v>39.27</v>
      </c>
    </row>
    <row collapsed="false" customFormat="false" customHeight="true" hidden="true" ht="13.5" outlineLevel="0" r="3775">
      <c r="A3775" s="746" t="n">
        <v>92682</v>
      </c>
      <c r="B3775" s="745" t="s">
        <v>5068</v>
      </c>
      <c r="C3775" s="745" t="s">
        <v>30</v>
      </c>
      <c r="D3775" s="747" t="n">
        <v>47.79</v>
      </c>
    </row>
    <row collapsed="false" customFormat="false" customHeight="true" hidden="true" ht="13.5" outlineLevel="0" r="3776">
      <c r="A3776" s="746" t="n">
        <v>92683</v>
      </c>
      <c r="B3776" s="745" t="s">
        <v>5069</v>
      </c>
      <c r="C3776" s="745" t="s">
        <v>30</v>
      </c>
      <c r="D3776" s="747" t="n">
        <v>54.94</v>
      </c>
    </row>
    <row collapsed="false" customFormat="false" customHeight="true" hidden="true" ht="13.5" outlineLevel="0" r="3777">
      <c r="A3777" s="746" t="n">
        <v>92684</v>
      </c>
      <c r="B3777" s="745" t="s">
        <v>5070</v>
      </c>
      <c r="C3777" s="745" t="s">
        <v>30</v>
      </c>
      <c r="D3777" s="747" t="n">
        <v>72.08</v>
      </c>
    </row>
    <row collapsed="false" customFormat="false" customHeight="true" hidden="true" ht="13.5" outlineLevel="0" r="3778">
      <c r="A3778" s="746" t="n">
        <v>92685</v>
      </c>
      <c r="B3778" s="745" t="s">
        <v>5071</v>
      </c>
      <c r="C3778" s="745" t="s">
        <v>30</v>
      </c>
      <c r="D3778" s="747" t="n">
        <v>111.7</v>
      </c>
    </row>
    <row collapsed="false" customFormat="false" customHeight="true" hidden="true" ht="13.5" outlineLevel="0" r="3779">
      <c r="A3779" s="746" t="n">
        <v>92686</v>
      </c>
      <c r="B3779" s="745" t="s">
        <v>5072</v>
      </c>
      <c r="C3779" s="745" t="s">
        <v>30</v>
      </c>
      <c r="D3779" s="747" t="n">
        <v>141.03</v>
      </c>
    </row>
    <row collapsed="false" customFormat="false" customHeight="true" hidden="true" ht="13.5" outlineLevel="0" r="3780">
      <c r="A3780" s="746" t="n">
        <v>92692</v>
      </c>
      <c r="B3780" s="745" t="s">
        <v>5073</v>
      </c>
      <c r="C3780" s="745" t="s">
        <v>30</v>
      </c>
      <c r="D3780" s="747" t="n">
        <v>10.97</v>
      </c>
    </row>
    <row collapsed="false" customFormat="false" customHeight="true" hidden="true" ht="13.5" outlineLevel="0" r="3781">
      <c r="A3781" s="746" t="n">
        <v>92693</v>
      </c>
      <c r="B3781" s="745" t="s">
        <v>5074</v>
      </c>
      <c r="C3781" s="745" t="s">
        <v>30</v>
      </c>
      <c r="D3781" s="747" t="n">
        <v>11.22</v>
      </c>
    </row>
    <row collapsed="false" customFormat="false" customHeight="true" hidden="true" ht="13.5" outlineLevel="0" r="3782">
      <c r="A3782" s="746" t="n">
        <v>92694</v>
      </c>
      <c r="B3782" s="745" t="s">
        <v>5075</v>
      </c>
      <c r="C3782" s="745" t="s">
        <v>30</v>
      </c>
      <c r="D3782" s="747" t="n">
        <v>17.68</v>
      </c>
    </row>
    <row collapsed="false" customFormat="false" customHeight="true" hidden="true" ht="13.5" outlineLevel="0" r="3783">
      <c r="A3783" s="746" t="n">
        <v>92695</v>
      </c>
      <c r="B3783" s="745" t="s">
        <v>5076</v>
      </c>
      <c r="C3783" s="745" t="s">
        <v>30</v>
      </c>
      <c r="D3783" s="747" t="n">
        <v>17.93</v>
      </c>
    </row>
    <row collapsed="false" customFormat="false" customHeight="true" hidden="true" ht="13.5" outlineLevel="0" r="3784">
      <c r="A3784" s="746" t="n">
        <v>92696</v>
      </c>
      <c r="B3784" s="745" t="s">
        <v>5077</v>
      </c>
      <c r="C3784" s="745" t="s">
        <v>30</v>
      </c>
      <c r="D3784" s="747" t="n">
        <v>27.92</v>
      </c>
    </row>
    <row collapsed="false" customFormat="false" customHeight="true" hidden="true" ht="13.5" outlineLevel="0" r="3785">
      <c r="A3785" s="746" t="n">
        <v>92697</v>
      </c>
      <c r="B3785" s="745" t="s">
        <v>5078</v>
      </c>
      <c r="C3785" s="745" t="s">
        <v>30</v>
      </c>
      <c r="D3785" s="747" t="n">
        <v>29.05</v>
      </c>
    </row>
    <row collapsed="false" customFormat="false" customHeight="true" hidden="true" ht="13.5" outlineLevel="0" r="3786">
      <c r="A3786" s="746" t="n">
        <v>92698</v>
      </c>
      <c r="B3786" s="745" t="s">
        <v>5079</v>
      </c>
      <c r="C3786" s="745" t="s">
        <v>30</v>
      </c>
      <c r="D3786" s="747" t="n">
        <v>16.26</v>
      </c>
    </row>
    <row collapsed="false" customFormat="false" customHeight="true" hidden="true" ht="13.5" outlineLevel="0" r="3787">
      <c r="A3787" s="746" t="n">
        <v>92699</v>
      </c>
      <c r="B3787" s="745" t="s">
        <v>5080</v>
      </c>
      <c r="C3787" s="745" t="s">
        <v>30</v>
      </c>
      <c r="D3787" s="747" t="n">
        <v>15.44</v>
      </c>
    </row>
    <row collapsed="false" customFormat="false" customHeight="true" hidden="true" ht="13.5" outlineLevel="0" r="3788">
      <c r="A3788" s="746" t="n">
        <v>92700</v>
      </c>
      <c r="B3788" s="745" t="s">
        <v>5081</v>
      </c>
      <c r="C3788" s="745" t="s">
        <v>30</v>
      </c>
      <c r="D3788" s="747" t="n">
        <v>26.81</v>
      </c>
    </row>
    <row collapsed="false" customFormat="false" customHeight="true" hidden="true" ht="13.5" outlineLevel="0" r="3789">
      <c r="A3789" s="746" t="n">
        <v>92701</v>
      </c>
      <c r="B3789" s="745" t="s">
        <v>5082</v>
      </c>
      <c r="C3789" s="745" t="s">
        <v>30</v>
      </c>
      <c r="D3789" s="747" t="n">
        <v>25.59</v>
      </c>
    </row>
    <row collapsed="false" customFormat="false" customHeight="true" hidden="true" ht="13.5" outlineLevel="0" r="3790">
      <c r="A3790" s="746" t="n">
        <v>92702</v>
      </c>
      <c r="B3790" s="745" t="s">
        <v>5083</v>
      </c>
      <c r="C3790" s="745" t="s">
        <v>30</v>
      </c>
      <c r="D3790" s="747" t="n">
        <v>42.25</v>
      </c>
    </row>
    <row collapsed="false" customFormat="false" customHeight="true" hidden="true" ht="13.5" outlineLevel="0" r="3791">
      <c r="A3791" s="746" t="n">
        <v>92703</v>
      </c>
      <c r="B3791" s="745" t="s">
        <v>5084</v>
      </c>
      <c r="C3791" s="745" t="s">
        <v>30</v>
      </c>
      <c r="D3791" s="747" t="n">
        <v>40.75</v>
      </c>
    </row>
    <row collapsed="false" customFormat="false" customHeight="true" hidden="true" ht="13.5" outlineLevel="0" r="3792">
      <c r="A3792" s="746" t="n">
        <v>92704</v>
      </c>
      <c r="B3792" s="745" t="s">
        <v>5085</v>
      </c>
      <c r="C3792" s="745" t="s">
        <v>30</v>
      </c>
      <c r="D3792" s="747" t="n">
        <v>20.78</v>
      </c>
    </row>
    <row collapsed="false" customFormat="false" customHeight="true" hidden="true" ht="13.5" outlineLevel="0" r="3793">
      <c r="A3793" s="746" t="n">
        <v>92705</v>
      </c>
      <c r="B3793" s="745" t="s">
        <v>5086</v>
      </c>
      <c r="C3793" s="745" t="s">
        <v>30</v>
      </c>
      <c r="D3793" s="747" t="n">
        <v>33.87</v>
      </c>
    </row>
    <row collapsed="false" customFormat="false" customHeight="true" hidden="true" ht="13.5" outlineLevel="0" r="3794">
      <c r="A3794" s="746" t="n">
        <v>92706</v>
      </c>
      <c r="B3794" s="745" t="s">
        <v>5087</v>
      </c>
      <c r="C3794" s="745" t="s">
        <v>30</v>
      </c>
      <c r="D3794" s="747" t="n">
        <v>54.9</v>
      </c>
    </row>
    <row collapsed="false" customFormat="false" customHeight="true" hidden="true" ht="13.5" outlineLevel="0" r="3795">
      <c r="A3795" s="746" t="n">
        <v>92889</v>
      </c>
      <c r="B3795" s="745" t="s">
        <v>5088</v>
      </c>
      <c r="C3795" s="745" t="s">
        <v>30</v>
      </c>
      <c r="D3795" s="747" t="n">
        <v>90.15</v>
      </c>
    </row>
    <row collapsed="false" customFormat="false" customHeight="true" hidden="true" ht="13.5" outlineLevel="0" r="3796">
      <c r="A3796" s="746" t="n">
        <v>92890</v>
      </c>
      <c r="B3796" s="745" t="s">
        <v>5089</v>
      </c>
      <c r="C3796" s="745" t="s">
        <v>30</v>
      </c>
      <c r="D3796" s="747" t="n">
        <v>133.31</v>
      </c>
    </row>
    <row collapsed="false" customFormat="false" customHeight="true" hidden="true" ht="13.5" outlineLevel="0" r="3797">
      <c r="A3797" s="746" t="n">
        <v>92891</v>
      </c>
      <c r="B3797" s="745" t="s">
        <v>5090</v>
      </c>
      <c r="C3797" s="745" t="s">
        <v>30</v>
      </c>
      <c r="D3797" s="747" t="n">
        <v>192.22</v>
      </c>
    </row>
    <row collapsed="false" customFormat="false" customHeight="true" hidden="true" ht="13.5" outlineLevel="0" r="3798">
      <c r="A3798" s="746" t="n">
        <v>92892</v>
      </c>
      <c r="B3798" s="745" t="s">
        <v>5091</v>
      </c>
      <c r="C3798" s="745" t="s">
        <v>30</v>
      </c>
      <c r="D3798" s="747" t="n">
        <v>41.5</v>
      </c>
    </row>
    <row collapsed="false" customFormat="false" customHeight="true" hidden="true" ht="13.5" outlineLevel="0" r="3799">
      <c r="A3799" s="746" t="n">
        <v>92893</v>
      </c>
      <c r="B3799" s="745" t="s">
        <v>5092</v>
      </c>
      <c r="C3799" s="745" t="s">
        <v>30</v>
      </c>
      <c r="D3799" s="747" t="n">
        <v>57.05</v>
      </c>
    </row>
    <row collapsed="false" customFormat="false" customHeight="true" hidden="true" ht="13.5" outlineLevel="0" r="3800">
      <c r="A3800" s="746" t="n">
        <v>92894</v>
      </c>
      <c r="B3800" s="745" t="s">
        <v>5093</v>
      </c>
      <c r="C3800" s="745" t="s">
        <v>30</v>
      </c>
      <c r="D3800" s="747" t="n">
        <v>67.51</v>
      </c>
    </row>
    <row collapsed="false" customFormat="false" customHeight="true" hidden="true" ht="13.5" outlineLevel="0" r="3801">
      <c r="A3801" s="746" t="n">
        <v>92895</v>
      </c>
      <c r="B3801" s="745" t="s">
        <v>5094</v>
      </c>
      <c r="C3801" s="745" t="s">
        <v>30</v>
      </c>
      <c r="D3801" s="747" t="n">
        <v>90.1</v>
      </c>
    </row>
    <row collapsed="false" customFormat="false" customHeight="true" hidden="true" ht="13.5" outlineLevel="0" r="3802">
      <c r="A3802" s="746" t="n">
        <v>92896</v>
      </c>
      <c r="B3802" s="745" t="s">
        <v>5095</v>
      </c>
      <c r="C3802" s="745" t="s">
        <v>30</v>
      </c>
      <c r="D3802" s="747" t="n">
        <v>134.77</v>
      </c>
    </row>
    <row collapsed="false" customFormat="false" customHeight="true" hidden="true" ht="13.5" outlineLevel="0" r="3803">
      <c r="A3803" s="746" t="n">
        <v>92897</v>
      </c>
      <c r="B3803" s="745" t="s">
        <v>5096</v>
      </c>
      <c r="C3803" s="745" t="s">
        <v>30</v>
      </c>
      <c r="D3803" s="747" t="n">
        <v>195.23</v>
      </c>
    </row>
    <row collapsed="false" customFormat="false" customHeight="true" hidden="true" ht="13.5" outlineLevel="0" r="3804">
      <c r="A3804" s="746" t="n">
        <v>92898</v>
      </c>
      <c r="B3804" s="745" t="s">
        <v>5097</v>
      </c>
      <c r="C3804" s="745" t="s">
        <v>30</v>
      </c>
      <c r="D3804" s="747" t="n">
        <v>33.39</v>
      </c>
    </row>
    <row collapsed="false" customFormat="false" customHeight="true" hidden="true" ht="13.5" outlineLevel="0" r="3805">
      <c r="A3805" s="746" t="n">
        <v>92899</v>
      </c>
      <c r="B3805" s="745" t="s">
        <v>5098</v>
      </c>
      <c r="C3805" s="745" t="s">
        <v>30</v>
      </c>
      <c r="D3805" s="747" t="n">
        <v>47.82</v>
      </c>
    </row>
    <row collapsed="false" customFormat="false" customHeight="true" hidden="true" ht="13.5" outlineLevel="0" r="3806">
      <c r="A3806" s="746" t="n">
        <v>92900</v>
      </c>
      <c r="B3806" s="745" t="s">
        <v>5099</v>
      </c>
      <c r="C3806" s="745" t="s">
        <v>30</v>
      </c>
      <c r="D3806" s="747" t="n">
        <v>56.99</v>
      </c>
    </row>
    <row collapsed="false" customFormat="false" customHeight="true" hidden="true" ht="13.5" outlineLevel="0" r="3807">
      <c r="A3807" s="746" t="n">
        <v>92901</v>
      </c>
      <c r="B3807" s="745" t="s">
        <v>5100</v>
      </c>
      <c r="C3807" s="745" t="s">
        <v>30</v>
      </c>
      <c r="D3807" s="747" t="n">
        <v>77.99</v>
      </c>
    </row>
    <row collapsed="false" customFormat="false" customHeight="true" hidden="true" ht="13.5" outlineLevel="0" r="3808">
      <c r="A3808" s="746" t="n">
        <v>92902</v>
      </c>
      <c r="B3808" s="745" t="s">
        <v>5101</v>
      </c>
      <c r="C3808" s="745" t="s">
        <v>30</v>
      </c>
      <c r="D3808" s="747" t="n">
        <v>120.27</v>
      </c>
    </row>
    <row collapsed="false" customFormat="false" customHeight="true" hidden="true" ht="13.5" outlineLevel="0" r="3809">
      <c r="A3809" s="746" t="n">
        <v>92903</v>
      </c>
      <c r="B3809" s="745" t="s">
        <v>5102</v>
      </c>
      <c r="C3809" s="745" t="s">
        <v>30</v>
      </c>
      <c r="D3809" s="747" t="n">
        <v>178.36</v>
      </c>
    </row>
    <row collapsed="false" customFormat="false" customHeight="true" hidden="true" ht="13.5" outlineLevel="0" r="3810">
      <c r="A3810" s="746" t="n">
        <v>92904</v>
      </c>
      <c r="B3810" s="745" t="s">
        <v>5103</v>
      </c>
      <c r="C3810" s="745" t="s">
        <v>30</v>
      </c>
      <c r="D3810" s="747" t="n">
        <v>22.33</v>
      </c>
    </row>
    <row collapsed="false" customFormat="false" customHeight="true" hidden="true" ht="13.5" outlineLevel="0" r="3811">
      <c r="A3811" s="746" t="n">
        <v>92905</v>
      </c>
      <c r="B3811" s="745" t="s">
        <v>5104</v>
      </c>
      <c r="C3811" s="745" t="s">
        <v>30</v>
      </c>
      <c r="D3811" s="747" t="n">
        <v>32.51</v>
      </c>
    </row>
    <row collapsed="false" customFormat="false" customHeight="true" hidden="true" ht="13.5" outlineLevel="0" r="3812">
      <c r="A3812" s="746" t="n">
        <v>92906</v>
      </c>
      <c r="B3812" s="745" t="s">
        <v>5105</v>
      </c>
      <c r="C3812" s="745" t="s">
        <v>30</v>
      </c>
      <c r="D3812" s="747" t="n">
        <v>41.16</v>
      </c>
    </row>
    <row collapsed="false" customFormat="false" customHeight="true" hidden="true" ht="13.5" outlineLevel="0" r="3813">
      <c r="A3813" s="746" t="n">
        <v>92907</v>
      </c>
      <c r="B3813" s="745" t="s">
        <v>5106</v>
      </c>
      <c r="C3813" s="745" t="s">
        <v>30</v>
      </c>
      <c r="D3813" s="747" t="n">
        <v>51.84</v>
      </c>
    </row>
    <row collapsed="false" customFormat="false" customHeight="true" hidden="true" ht="13.5" outlineLevel="0" r="3814">
      <c r="A3814" s="746" t="n">
        <v>92908</v>
      </c>
      <c r="B3814" s="745" t="s">
        <v>5107</v>
      </c>
      <c r="C3814" s="745" t="s">
        <v>30</v>
      </c>
      <c r="D3814" s="747" t="n">
        <v>51.84</v>
      </c>
    </row>
    <row collapsed="false" customFormat="false" customHeight="true" hidden="true" ht="13.5" outlineLevel="0" r="3815">
      <c r="A3815" s="746" t="n">
        <v>92909</v>
      </c>
      <c r="B3815" s="745" t="s">
        <v>5108</v>
      </c>
      <c r="C3815" s="745" t="s">
        <v>30</v>
      </c>
      <c r="D3815" s="747" t="n">
        <v>51.84</v>
      </c>
    </row>
    <row collapsed="false" customFormat="false" customHeight="true" hidden="true" ht="13.5" outlineLevel="0" r="3816">
      <c r="A3816" s="746" t="n">
        <v>92910</v>
      </c>
      <c r="B3816" s="745" t="s">
        <v>5109</v>
      </c>
      <c r="C3816" s="745" t="s">
        <v>30</v>
      </c>
      <c r="D3816" s="747" t="n">
        <v>72.29</v>
      </c>
    </row>
    <row collapsed="false" customFormat="false" customHeight="true" hidden="true" ht="13.5" outlineLevel="0" r="3817">
      <c r="A3817" s="746" t="n">
        <v>92911</v>
      </c>
      <c r="B3817" s="745" t="s">
        <v>5110</v>
      </c>
      <c r="C3817" s="745" t="s">
        <v>30</v>
      </c>
      <c r="D3817" s="747" t="n">
        <v>72.29</v>
      </c>
    </row>
    <row collapsed="false" customFormat="false" customHeight="true" hidden="true" ht="13.5" outlineLevel="0" r="3818">
      <c r="A3818" s="746" t="n">
        <v>92912</v>
      </c>
      <c r="B3818" s="745" t="s">
        <v>5111</v>
      </c>
      <c r="C3818" s="745" t="s">
        <v>30</v>
      </c>
      <c r="D3818" s="747" t="n">
        <v>94.13</v>
      </c>
    </row>
    <row collapsed="false" customFormat="false" customHeight="true" hidden="true" ht="13.5" outlineLevel="0" r="3819">
      <c r="A3819" s="746" t="n">
        <v>92913</v>
      </c>
      <c r="B3819" s="745" t="s">
        <v>5112</v>
      </c>
      <c r="C3819" s="745" t="s">
        <v>30</v>
      </c>
      <c r="D3819" s="747" t="n">
        <v>96.61</v>
      </c>
    </row>
    <row collapsed="false" customFormat="false" customHeight="true" hidden="true" ht="13.5" outlineLevel="0" r="3820">
      <c r="A3820" s="746" t="n">
        <v>92914</v>
      </c>
      <c r="B3820" s="745" t="s">
        <v>5113</v>
      </c>
      <c r="C3820" s="745" t="s">
        <v>30</v>
      </c>
      <c r="D3820" s="747" t="n">
        <v>96.61</v>
      </c>
    </row>
    <row collapsed="false" customFormat="false" customHeight="true" hidden="true" ht="13.5" outlineLevel="0" r="3821">
      <c r="A3821" s="746" t="n">
        <v>92918</v>
      </c>
      <c r="B3821" s="745" t="s">
        <v>5114</v>
      </c>
      <c r="C3821" s="745" t="s">
        <v>30</v>
      </c>
      <c r="D3821" s="747" t="n">
        <v>29.3</v>
      </c>
    </row>
    <row collapsed="false" customFormat="false" customHeight="true" hidden="true" ht="13.5" outlineLevel="0" r="3822">
      <c r="A3822" s="746" t="n">
        <v>92920</v>
      </c>
      <c r="B3822" s="745" t="s">
        <v>5115</v>
      </c>
      <c r="C3822" s="745" t="s">
        <v>30</v>
      </c>
      <c r="D3822" s="747" t="n">
        <v>29.45</v>
      </c>
    </row>
    <row collapsed="false" customFormat="false" customHeight="true" hidden="true" ht="13.5" outlineLevel="0" r="3823">
      <c r="A3823" s="746" t="n">
        <v>92925</v>
      </c>
      <c r="B3823" s="745" t="s">
        <v>5116</v>
      </c>
      <c r="C3823" s="745" t="s">
        <v>30</v>
      </c>
      <c r="D3823" s="747" t="n">
        <v>35.39</v>
      </c>
    </row>
    <row collapsed="false" customFormat="false" customHeight="true" hidden="true" ht="13.5" outlineLevel="0" r="3824">
      <c r="A3824" s="746" t="n">
        <v>92926</v>
      </c>
      <c r="B3824" s="745" t="s">
        <v>5117</v>
      </c>
      <c r="C3824" s="745" t="s">
        <v>30</v>
      </c>
      <c r="D3824" s="747" t="n">
        <v>35.38</v>
      </c>
    </row>
    <row collapsed="false" customFormat="false" customHeight="true" hidden="true" ht="13.5" outlineLevel="0" r="3825">
      <c r="A3825" s="746" t="n">
        <v>92927</v>
      </c>
      <c r="B3825" s="745" t="s">
        <v>5118</v>
      </c>
      <c r="C3825" s="745" t="s">
        <v>30</v>
      </c>
      <c r="D3825" s="747" t="n">
        <v>35.38</v>
      </c>
    </row>
    <row collapsed="false" customFormat="false" customHeight="true" hidden="true" ht="13.5" outlineLevel="0" r="3826">
      <c r="A3826" s="746" t="n">
        <v>92928</v>
      </c>
      <c r="B3826" s="745" t="s">
        <v>5119</v>
      </c>
      <c r="C3826" s="745" t="s">
        <v>30</v>
      </c>
      <c r="D3826" s="747" t="n">
        <v>40.13</v>
      </c>
    </row>
    <row collapsed="false" customFormat="false" customHeight="true" hidden="true" ht="13.5" outlineLevel="0" r="3827">
      <c r="A3827" s="746" t="n">
        <v>92929</v>
      </c>
      <c r="B3827" s="745" t="s">
        <v>5120</v>
      </c>
      <c r="C3827" s="745" t="s">
        <v>30</v>
      </c>
      <c r="D3827" s="747" t="n">
        <v>40.13</v>
      </c>
    </row>
    <row collapsed="false" customFormat="false" customHeight="true" hidden="true" ht="13.5" outlineLevel="0" r="3828">
      <c r="A3828" s="746" t="n">
        <v>92930</v>
      </c>
      <c r="B3828" s="745" t="s">
        <v>5121</v>
      </c>
      <c r="C3828" s="745" t="s">
        <v>30</v>
      </c>
      <c r="D3828" s="747" t="n">
        <v>40.13</v>
      </c>
    </row>
    <row collapsed="false" customFormat="false" customHeight="true" hidden="true" ht="13.5" outlineLevel="0" r="3829">
      <c r="A3829" s="746" t="n">
        <v>92931</v>
      </c>
      <c r="B3829" s="745" t="s">
        <v>5122</v>
      </c>
      <c r="C3829" s="745" t="s">
        <v>30</v>
      </c>
      <c r="D3829" s="747" t="n">
        <v>51.79</v>
      </c>
    </row>
    <row collapsed="false" customFormat="false" customHeight="true" hidden="true" ht="13.5" outlineLevel="0" r="3830">
      <c r="A3830" s="746" t="n">
        <v>92932</v>
      </c>
      <c r="B3830" s="745" t="s">
        <v>5123</v>
      </c>
      <c r="C3830" s="745" t="s">
        <v>30</v>
      </c>
      <c r="D3830" s="747" t="n">
        <v>51.79</v>
      </c>
    </row>
    <row collapsed="false" customFormat="false" customHeight="true" hidden="true" ht="13.5" outlineLevel="0" r="3831">
      <c r="A3831" s="746" t="n">
        <v>92933</v>
      </c>
      <c r="B3831" s="745" t="s">
        <v>5124</v>
      </c>
      <c r="C3831" s="745" t="s">
        <v>30</v>
      </c>
      <c r="D3831" s="747" t="n">
        <v>51.79</v>
      </c>
    </row>
    <row collapsed="false" customFormat="false" customHeight="true" hidden="true" ht="13.5" outlineLevel="0" r="3832">
      <c r="A3832" s="746" t="n">
        <v>92934</v>
      </c>
      <c r="B3832" s="745" t="s">
        <v>5125</v>
      </c>
      <c r="C3832" s="745" t="s">
        <v>30</v>
      </c>
      <c r="D3832" s="747" t="n">
        <v>73.75</v>
      </c>
    </row>
    <row collapsed="false" customFormat="false" customHeight="true" hidden="true" ht="13.5" outlineLevel="0" r="3833">
      <c r="A3833" s="746" t="n">
        <v>92935</v>
      </c>
      <c r="B3833" s="745" t="s">
        <v>5126</v>
      </c>
      <c r="C3833" s="745" t="s">
        <v>30</v>
      </c>
      <c r="D3833" s="747" t="n">
        <v>73.75</v>
      </c>
    </row>
    <row collapsed="false" customFormat="false" customHeight="true" hidden="true" ht="13.5" outlineLevel="0" r="3834">
      <c r="A3834" s="746" t="n">
        <v>92936</v>
      </c>
      <c r="B3834" s="745" t="s">
        <v>5127</v>
      </c>
      <c r="C3834" s="745" t="s">
        <v>30</v>
      </c>
      <c r="D3834" s="747" t="n">
        <v>99.62</v>
      </c>
    </row>
    <row collapsed="false" customFormat="false" customHeight="true" hidden="true" ht="13.5" outlineLevel="0" r="3835">
      <c r="A3835" s="746" t="n">
        <v>92937</v>
      </c>
      <c r="B3835" s="745" t="s">
        <v>5128</v>
      </c>
      <c r="C3835" s="745" t="s">
        <v>30</v>
      </c>
      <c r="D3835" s="747" t="n">
        <v>99.62</v>
      </c>
    </row>
    <row collapsed="false" customFormat="false" customHeight="true" hidden="true" ht="13.5" outlineLevel="0" r="3836">
      <c r="A3836" s="746" t="n">
        <v>92938</v>
      </c>
      <c r="B3836" s="745" t="s">
        <v>5129</v>
      </c>
      <c r="C3836" s="745" t="s">
        <v>30</v>
      </c>
      <c r="D3836" s="747" t="n">
        <v>21.19</v>
      </c>
    </row>
    <row collapsed="false" customFormat="false" customHeight="true" hidden="true" ht="13.5" outlineLevel="0" r="3837">
      <c r="A3837" s="746" t="n">
        <v>92939</v>
      </c>
      <c r="B3837" s="745" t="s">
        <v>5130</v>
      </c>
      <c r="C3837" s="745" t="s">
        <v>30</v>
      </c>
      <c r="D3837" s="747" t="n">
        <v>21.34</v>
      </c>
    </row>
    <row collapsed="false" customFormat="false" customHeight="true" hidden="true" ht="13.5" outlineLevel="0" r="3838">
      <c r="A3838" s="746" t="n">
        <v>92940</v>
      </c>
      <c r="B3838" s="745" t="s">
        <v>5131</v>
      </c>
      <c r="C3838" s="745" t="s">
        <v>30</v>
      </c>
      <c r="D3838" s="747" t="n">
        <v>26.16</v>
      </c>
    </row>
    <row collapsed="false" customFormat="false" customHeight="true" hidden="true" ht="13.5" outlineLevel="0" r="3839">
      <c r="A3839" s="746" t="n">
        <v>92941</v>
      </c>
      <c r="B3839" s="745" t="s">
        <v>5132</v>
      </c>
      <c r="C3839" s="745" t="s">
        <v>30</v>
      </c>
      <c r="D3839" s="747" t="n">
        <v>26.15</v>
      </c>
    </row>
    <row collapsed="false" customFormat="false" customHeight="true" hidden="true" ht="13.5" outlineLevel="0" r="3840">
      <c r="A3840" s="746" t="n">
        <v>92942</v>
      </c>
      <c r="B3840" s="745" t="s">
        <v>5133</v>
      </c>
      <c r="C3840" s="745" t="s">
        <v>30</v>
      </c>
      <c r="D3840" s="747" t="n">
        <v>26.15</v>
      </c>
    </row>
    <row collapsed="false" customFormat="false" customHeight="true" hidden="true" ht="13.5" outlineLevel="0" r="3841">
      <c r="A3841" s="746" t="n">
        <v>92943</v>
      </c>
      <c r="B3841" s="745" t="s">
        <v>5134</v>
      </c>
      <c r="C3841" s="745" t="s">
        <v>30</v>
      </c>
      <c r="D3841" s="747" t="n">
        <v>29.61</v>
      </c>
    </row>
    <row collapsed="false" customFormat="false" customHeight="true" hidden="true" ht="13.5" outlineLevel="0" r="3842">
      <c r="A3842" s="746" t="n">
        <v>92944</v>
      </c>
      <c r="B3842" s="745" t="s">
        <v>5135</v>
      </c>
      <c r="C3842" s="745" t="s">
        <v>30</v>
      </c>
      <c r="D3842" s="747" t="n">
        <v>29.61</v>
      </c>
    </row>
    <row collapsed="false" customFormat="false" customHeight="true" hidden="true" ht="13.5" outlineLevel="0" r="3843">
      <c r="A3843" s="746" t="n">
        <v>92945</v>
      </c>
      <c r="B3843" s="745" t="s">
        <v>5136</v>
      </c>
      <c r="C3843" s="745" t="s">
        <v>30</v>
      </c>
      <c r="D3843" s="747" t="n">
        <v>29.61</v>
      </c>
    </row>
    <row collapsed="false" customFormat="false" customHeight="true" hidden="true" ht="13.5" outlineLevel="0" r="3844">
      <c r="A3844" s="746" t="n">
        <v>92946</v>
      </c>
      <c r="B3844" s="745" t="s">
        <v>5137</v>
      </c>
      <c r="C3844" s="745" t="s">
        <v>30</v>
      </c>
      <c r="D3844" s="747" t="n">
        <v>39.68</v>
      </c>
    </row>
    <row collapsed="false" customFormat="false" customHeight="true" hidden="true" ht="13.5" outlineLevel="0" r="3845">
      <c r="A3845" s="746" t="n">
        <v>92947</v>
      </c>
      <c r="B3845" s="745" t="s">
        <v>5138</v>
      </c>
      <c r="C3845" s="745" t="s">
        <v>30</v>
      </c>
      <c r="D3845" s="747" t="n">
        <v>39.68</v>
      </c>
    </row>
    <row collapsed="false" customFormat="false" customHeight="true" hidden="true" ht="13.5" outlineLevel="0" r="3846">
      <c r="A3846" s="746" t="n">
        <v>92948</v>
      </c>
      <c r="B3846" s="745" t="s">
        <v>5139</v>
      </c>
      <c r="C3846" s="745" t="s">
        <v>30</v>
      </c>
      <c r="D3846" s="747" t="n">
        <v>39.68</v>
      </c>
    </row>
    <row collapsed="false" customFormat="false" customHeight="true" hidden="true" ht="13.5" outlineLevel="0" r="3847">
      <c r="A3847" s="746" t="n">
        <v>92949</v>
      </c>
      <c r="B3847" s="745" t="s">
        <v>5140</v>
      </c>
      <c r="C3847" s="745" t="s">
        <v>30</v>
      </c>
      <c r="D3847" s="747" t="n">
        <v>59.25</v>
      </c>
    </row>
    <row collapsed="false" customFormat="false" customHeight="true" hidden="true" ht="13.5" outlineLevel="0" r="3848">
      <c r="A3848" s="746" t="n">
        <v>92950</v>
      </c>
      <c r="B3848" s="745" t="s">
        <v>5141</v>
      </c>
      <c r="C3848" s="745" t="s">
        <v>30</v>
      </c>
      <c r="D3848" s="747" t="n">
        <v>59.25</v>
      </c>
    </row>
    <row collapsed="false" customFormat="false" customHeight="true" hidden="true" ht="13.5" outlineLevel="0" r="3849">
      <c r="A3849" s="746" t="n">
        <v>92951</v>
      </c>
      <c r="B3849" s="745" t="s">
        <v>5142</v>
      </c>
      <c r="C3849" s="745" t="s">
        <v>30</v>
      </c>
      <c r="D3849" s="747" t="n">
        <v>82.75</v>
      </c>
    </row>
    <row collapsed="false" customFormat="false" customHeight="true" hidden="true" ht="13.5" outlineLevel="0" r="3850">
      <c r="A3850" s="746" t="n">
        <v>92952</v>
      </c>
      <c r="B3850" s="745" t="s">
        <v>5143</v>
      </c>
      <c r="C3850" s="745" t="s">
        <v>30</v>
      </c>
      <c r="D3850" s="747" t="n">
        <v>82.75</v>
      </c>
    </row>
    <row collapsed="false" customFormat="false" customHeight="true" hidden="true" ht="13.5" outlineLevel="0" r="3851">
      <c r="A3851" s="746" t="n">
        <v>92953</v>
      </c>
      <c r="B3851" s="745" t="s">
        <v>5144</v>
      </c>
      <c r="C3851" s="745" t="s">
        <v>30</v>
      </c>
      <c r="D3851" s="747" t="n">
        <v>18.75</v>
      </c>
    </row>
    <row collapsed="false" customFormat="false" customHeight="true" hidden="true" ht="13.5" outlineLevel="0" r="3852">
      <c r="A3852" s="746" t="n">
        <v>93050</v>
      </c>
      <c r="B3852" s="745" t="s">
        <v>5145</v>
      </c>
      <c r="C3852" s="745" t="s">
        <v>30</v>
      </c>
      <c r="D3852" s="747" t="n">
        <v>7.84</v>
      </c>
    </row>
    <row collapsed="false" customFormat="false" customHeight="true" hidden="true" ht="13.5" outlineLevel="0" r="3853">
      <c r="A3853" s="746" t="n">
        <v>93051</v>
      </c>
      <c r="B3853" s="745" t="s">
        <v>5146</v>
      </c>
      <c r="C3853" s="745" t="s">
        <v>30</v>
      </c>
      <c r="D3853" s="747" t="n">
        <v>7.31</v>
      </c>
    </row>
    <row collapsed="false" customFormat="false" customHeight="true" hidden="true" ht="13.5" outlineLevel="0" r="3854">
      <c r="A3854" s="746" t="n">
        <v>93052</v>
      </c>
      <c r="B3854" s="745" t="s">
        <v>5147</v>
      </c>
      <c r="C3854" s="745" t="s">
        <v>30</v>
      </c>
      <c r="D3854" s="747" t="n">
        <v>308.05</v>
      </c>
    </row>
    <row collapsed="false" customFormat="false" customHeight="true" hidden="true" ht="13.5" outlineLevel="0" r="3855">
      <c r="A3855" s="746" t="n">
        <v>93054</v>
      </c>
      <c r="B3855" s="745" t="s">
        <v>5148</v>
      </c>
      <c r="C3855" s="745" t="s">
        <v>30</v>
      </c>
      <c r="D3855" s="747" t="n">
        <v>14.1</v>
      </c>
    </row>
    <row collapsed="false" customFormat="false" customHeight="true" hidden="true" ht="13.5" outlineLevel="0" r="3856">
      <c r="A3856" s="746" t="n">
        <v>93055</v>
      </c>
      <c r="B3856" s="745" t="s">
        <v>5149</v>
      </c>
      <c r="C3856" s="745" t="s">
        <v>30</v>
      </c>
      <c r="D3856" s="747" t="n">
        <v>27.72</v>
      </c>
    </row>
    <row collapsed="false" customFormat="false" customHeight="true" hidden="true" ht="13.5" outlineLevel="0" r="3857">
      <c r="A3857" s="746" t="n">
        <v>93056</v>
      </c>
      <c r="B3857" s="745" t="s">
        <v>5150</v>
      </c>
      <c r="C3857" s="745" t="s">
        <v>30</v>
      </c>
      <c r="D3857" s="747" t="n">
        <v>11.21</v>
      </c>
    </row>
    <row collapsed="false" customFormat="false" customHeight="true" hidden="true" ht="13.5" outlineLevel="0" r="3858">
      <c r="A3858" s="746" t="n">
        <v>93057</v>
      </c>
      <c r="B3858" s="745" t="s">
        <v>5151</v>
      </c>
      <c r="C3858" s="745" t="s">
        <v>30</v>
      </c>
      <c r="D3858" s="747" t="n">
        <v>9.94</v>
      </c>
    </row>
    <row collapsed="false" customFormat="false" customHeight="true" hidden="true" ht="13.5" outlineLevel="0" r="3859">
      <c r="A3859" s="746" t="n">
        <v>93058</v>
      </c>
      <c r="B3859" s="745" t="s">
        <v>5152</v>
      </c>
      <c r="C3859" s="745" t="s">
        <v>30</v>
      </c>
      <c r="D3859" s="747" t="n">
        <v>338.85</v>
      </c>
    </row>
    <row collapsed="false" customFormat="false" customHeight="true" hidden="true" ht="13.5" outlineLevel="0" r="3860">
      <c r="A3860" s="746" t="n">
        <v>93059</v>
      </c>
      <c r="B3860" s="745" t="s">
        <v>5153</v>
      </c>
      <c r="C3860" s="745" t="s">
        <v>30</v>
      </c>
      <c r="D3860" s="747" t="n">
        <v>19.19</v>
      </c>
    </row>
    <row collapsed="false" customFormat="false" customHeight="true" hidden="true" ht="13.5" outlineLevel="0" r="3861">
      <c r="A3861" s="746" t="n">
        <v>93060</v>
      </c>
      <c r="B3861" s="745" t="s">
        <v>5154</v>
      </c>
      <c r="C3861" s="745" t="s">
        <v>30</v>
      </c>
      <c r="D3861" s="747" t="n">
        <v>47.77</v>
      </c>
    </row>
    <row collapsed="false" customFormat="false" customHeight="true" hidden="true" ht="13.5" outlineLevel="0" r="3862">
      <c r="A3862" s="746" t="n">
        <v>93061</v>
      </c>
      <c r="B3862" s="745" t="s">
        <v>5155</v>
      </c>
      <c r="C3862" s="745" t="s">
        <v>30</v>
      </c>
      <c r="D3862" s="747" t="n">
        <v>20.13</v>
      </c>
    </row>
    <row collapsed="false" customFormat="false" customHeight="true" hidden="true" ht="13.5" outlineLevel="0" r="3863">
      <c r="A3863" s="746" t="n">
        <v>93062</v>
      </c>
      <c r="B3863" s="745" t="s">
        <v>5156</v>
      </c>
      <c r="C3863" s="745" t="s">
        <v>30</v>
      </c>
      <c r="D3863" s="747" t="n">
        <v>17.66</v>
      </c>
    </row>
    <row collapsed="false" customFormat="false" customHeight="true" hidden="true" ht="13.5" outlineLevel="0" r="3864">
      <c r="A3864" s="746" t="n">
        <v>93063</v>
      </c>
      <c r="B3864" s="745" t="s">
        <v>5157</v>
      </c>
      <c r="C3864" s="745" t="s">
        <v>30</v>
      </c>
      <c r="D3864" s="747" t="n">
        <v>388.13</v>
      </c>
    </row>
    <row collapsed="false" customFormat="false" customHeight="true" hidden="true" ht="13.5" outlineLevel="0" r="3865">
      <c r="A3865" s="746" t="n">
        <v>93064</v>
      </c>
      <c r="B3865" s="745" t="s">
        <v>5158</v>
      </c>
      <c r="C3865" s="745" t="s">
        <v>30</v>
      </c>
      <c r="D3865" s="747" t="n">
        <v>30.55</v>
      </c>
    </row>
    <row collapsed="false" customFormat="false" customHeight="true" hidden="true" ht="13.5" outlineLevel="0" r="3866">
      <c r="A3866" s="746" t="n">
        <v>93065</v>
      </c>
      <c r="B3866" s="745" t="s">
        <v>5159</v>
      </c>
      <c r="C3866" s="745" t="s">
        <v>30</v>
      </c>
      <c r="D3866" s="747" t="n">
        <v>28.73</v>
      </c>
    </row>
    <row collapsed="false" customFormat="false" customHeight="true" hidden="true" ht="13.5" outlineLevel="0" r="3867">
      <c r="A3867" s="746" t="n">
        <v>93066</v>
      </c>
      <c r="B3867" s="745" t="s">
        <v>5160</v>
      </c>
      <c r="C3867" s="745" t="s">
        <v>30</v>
      </c>
      <c r="D3867" s="747" t="n">
        <v>487.09</v>
      </c>
    </row>
    <row collapsed="false" customFormat="false" customHeight="true" hidden="true" ht="13.5" outlineLevel="0" r="3868">
      <c r="A3868" s="746" t="n">
        <v>93067</v>
      </c>
      <c r="B3868" s="745" t="s">
        <v>5161</v>
      </c>
      <c r="C3868" s="745" t="s">
        <v>30</v>
      </c>
      <c r="D3868" s="747" t="n">
        <v>44.89</v>
      </c>
    </row>
    <row collapsed="false" customFormat="false" customHeight="true" hidden="true" ht="13.5" outlineLevel="0" r="3869">
      <c r="A3869" s="746" t="n">
        <v>93068</v>
      </c>
      <c r="B3869" s="745" t="s">
        <v>5162</v>
      </c>
      <c r="C3869" s="745" t="s">
        <v>30</v>
      </c>
      <c r="D3869" s="747" t="n">
        <v>39.53</v>
      </c>
    </row>
    <row collapsed="false" customFormat="false" customHeight="true" hidden="true" ht="13.5" outlineLevel="0" r="3870">
      <c r="A3870" s="746" t="n">
        <v>93069</v>
      </c>
      <c r="B3870" s="745" t="s">
        <v>5163</v>
      </c>
      <c r="C3870" s="745" t="s">
        <v>30</v>
      </c>
      <c r="D3870" s="747" t="n">
        <v>674.79</v>
      </c>
    </row>
    <row collapsed="false" customFormat="false" customHeight="true" hidden="true" ht="13.5" outlineLevel="0" r="3871">
      <c r="A3871" s="746" t="n">
        <v>93070</v>
      </c>
      <c r="B3871" s="745" t="s">
        <v>5164</v>
      </c>
      <c r="C3871" s="745" t="s">
        <v>30</v>
      </c>
      <c r="D3871" s="747" t="n">
        <v>110.6</v>
      </c>
    </row>
    <row collapsed="false" customFormat="false" customHeight="true" hidden="true" ht="13.5" outlineLevel="0" r="3872">
      <c r="A3872" s="746" t="n">
        <v>93071</v>
      </c>
      <c r="B3872" s="745" t="s">
        <v>5165</v>
      </c>
      <c r="C3872" s="745" t="s">
        <v>30</v>
      </c>
      <c r="D3872" s="747" t="n">
        <v>102.87</v>
      </c>
    </row>
    <row collapsed="false" customFormat="false" customHeight="true" hidden="true" ht="13.5" outlineLevel="0" r="3873">
      <c r="A3873" s="746" t="n">
        <v>93072</v>
      </c>
      <c r="B3873" s="745" t="s">
        <v>5166</v>
      </c>
      <c r="C3873" s="745" t="s">
        <v>30</v>
      </c>
      <c r="D3873" s="747" t="n">
        <v>890.05</v>
      </c>
    </row>
    <row collapsed="false" customFormat="false" customHeight="true" hidden="true" ht="13.5" outlineLevel="0" r="3874">
      <c r="A3874" s="746" t="n">
        <v>93073</v>
      </c>
      <c r="B3874" s="745" t="s">
        <v>5167</v>
      </c>
      <c r="C3874" s="745" t="s">
        <v>30</v>
      </c>
      <c r="D3874" s="747" t="n">
        <v>50.87</v>
      </c>
    </row>
    <row collapsed="false" customFormat="false" customHeight="true" hidden="true" ht="13.5" outlineLevel="0" r="3875">
      <c r="A3875" s="746" t="n">
        <v>93074</v>
      </c>
      <c r="B3875" s="745" t="s">
        <v>5168</v>
      </c>
      <c r="C3875" s="745" t="s">
        <v>30</v>
      </c>
      <c r="D3875" s="747" t="n">
        <v>9.54</v>
      </c>
    </row>
    <row collapsed="false" customFormat="false" customHeight="true" hidden="true" ht="13.5" outlineLevel="0" r="3876">
      <c r="A3876" s="746" t="n">
        <v>93075</v>
      </c>
      <c r="B3876" s="745" t="s">
        <v>5169</v>
      </c>
      <c r="C3876" s="745" t="s">
        <v>30</v>
      </c>
      <c r="D3876" s="747" t="n">
        <v>14.64</v>
      </c>
    </row>
    <row collapsed="false" customFormat="false" customHeight="true" hidden="true" ht="13.5" outlineLevel="0" r="3877">
      <c r="A3877" s="746" t="n">
        <v>93076</v>
      </c>
      <c r="B3877" s="745" t="s">
        <v>5170</v>
      </c>
      <c r="C3877" s="745" t="s">
        <v>30</v>
      </c>
      <c r="D3877" s="747" t="n">
        <v>14.55</v>
      </c>
    </row>
    <row collapsed="false" customFormat="false" customHeight="true" hidden="true" ht="13.5" outlineLevel="0" r="3878">
      <c r="A3878" s="746" t="n">
        <v>93077</v>
      </c>
      <c r="B3878" s="745" t="s">
        <v>5171</v>
      </c>
      <c r="C3878" s="745" t="s">
        <v>30</v>
      </c>
      <c r="D3878" s="747" t="n">
        <v>20.28</v>
      </c>
    </row>
    <row collapsed="false" customFormat="false" customHeight="true" hidden="true" ht="13.5" outlineLevel="0" r="3879">
      <c r="A3879" s="746" t="n">
        <v>93078</v>
      </c>
      <c r="B3879" s="745" t="s">
        <v>5172</v>
      </c>
      <c r="C3879" s="745" t="s">
        <v>30</v>
      </c>
      <c r="D3879" s="747" t="n">
        <v>21.78</v>
      </c>
    </row>
    <row collapsed="false" customFormat="false" customHeight="true" hidden="true" ht="13.5" outlineLevel="0" r="3880">
      <c r="A3880" s="746" t="n">
        <v>93079</v>
      </c>
      <c r="B3880" s="745" t="s">
        <v>5173</v>
      </c>
      <c r="C3880" s="745" t="s">
        <v>30</v>
      </c>
      <c r="D3880" s="747" t="n">
        <v>19.72</v>
      </c>
    </row>
    <row collapsed="false" customFormat="false" customHeight="true" hidden="true" ht="13.5" outlineLevel="0" r="3881">
      <c r="A3881" s="746" t="n">
        <v>93080</v>
      </c>
      <c r="B3881" s="745" t="s">
        <v>5174</v>
      </c>
      <c r="C3881" s="745" t="s">
        <v>30</v>
      </c>
      <c r="D3881" s="747" t="n">
        <v>6.26</v>
      </c>
    </row>
    <row collapsed="false" customFormat="false" customHeight="true" hidden="true" ht="13.5" outlineLevel="0" r="3882">
      <c r="A3882" s="746" t="n">
        <v>93081</v>
      </c>
      <c r="B3882" s="745" t="s">
        <v>5175</v>
      </c>
      <c r="C3882" s="745" t="s">
        <v>30</v>
      </c>
      <c r="D3882" s="747" t="n">
        <v>12.73</v>
      </c>
    </row>
    <row collapsed="false" customFormat="false" customHeight="true" hidden="true" ht="13.5" outlineLevel="0" r="3883">
      <c r="A3883" s="746" t="n">
        <v>93082</v>
      </c>
      <c r="B3883" s="745" t="s">
        <v>5176</v>
      </c>
      <c r="C3883" s="745" t="s">
        <v>30</v>
      </c>
      <c r="D3883" s="747" t="n">
        <v>15.3</v>
      </c>
    </row>
    <row collapsed="false" customFormat="false" customHeight="true" hidden="true" ht="13.5" outlineLevel="0" r="3884">
      <c r="A3884" s="746" t="n">
        <v>93083</v>
      </c>
      <c r="B3884" s="745" t="s">
        <v>5177</v>
      </c>
      <c r="C3884" s="745" t="s">
        <v>30</v>
      </c>
      <c r="D3884" s="747" t="n">
        <v>266.83</v>
      </c>
    </row>
    <row collapsed="false" customFormat="false" customHeight="true" hidden="true" ht="13.5" outlineLevel="0" r="3885">
      <c r="A3885" s="746" t="n">
        <v>93084</v>
      </c>
      <c r="B3885" s="745" t="s">
        <v>5178</v>
      </c>
      <c r="C3885" s="745" t="s">
        <v>30</v>
      </c>
      <c r="D3885" s="747" t="n">
        <v>9.66</v>
      </c>
    </row>
    <row collapsed="false" customFormat="false" customHeight="true" hidden="true" ht="13.5" outlineLevel="0" r="3886">
      <c r="A3886" s="746" t="n">
        <v>93085</v>
      </c>
      <c r="B3886" s="745" t="s">
        <v>5179</v>
      </c>
      <c r="C3886" s="745" t="s">
        <v>30</v>
      </c>
      <c r="D3886" s="747" t="n">
        <v>9.13</v>
      </c>
    </row>
    <row collapsed="false" customFormat="false" customHeight="true" hidden="true" ht="13.5" outlineLevel="0" r="3887">
      <c r="A3887" s="746" t="n">
        <v>93086</v>
      </c>
      <c r="B3887" s="745" t="s">
        <v>5180</v>
      </c>
      <c r="C3887" s="745" t="s">
        <v>30</v>
      </c>
      <c r="D3887" s="747" t="n">
        <v>309.87</v>
      </c>
    </row>
    <row collapsed="false" customFormat="false" customHeight="true" hidden="true" ht="13.5" outlineLevel="0" r="3888">
      <c r="A3888" s="746" t="n">
        <v>93087</v>
      </c>
      <c r="B3888" s="745" t="s">
        <v>5181</v>
      </c>
      <c r="C3888" s="745" t="s">
        <v>30</v>
      </c>
      <c r="D3888" s="747" t="n">
        <v>13.92</v>
      </c>
    </row>
    <row collapsed="false" customFormat="false" customHeight="true" hidden="true" ht="13.5" outlineLevel="0" r="3889">
      <c r="A3889" s="746" t="n">
        <v>93088</v>
      </c>
      <c r="B3889" s="745" t="s">
        <v>5182</v>
      </c>
      <c r="C3889" s="745" t="s">
        <v>30</v>
      </c>
      <c r="D3889" s="747" t="n">
        <v>16.01</v>
      </c>
    </row>
    <row collapsed="false" customFormat="false" customHeight="true" hidden="true" ht="13.5" outlineLevel="0" r="3890">
      <c r="A3890" s="746" t="n">
        <v>93089</v>
      </c>
      <c r="B3890" s="745" t="s">
        <v>5183</v>
      </c>
      <c r="C3890" s="745" t="s">
        <v>30</v>
      </c>
      <c r="D3890" s="747" t="n">
        <v>29.54</v>
      </c>
    </row>
    <row collapsed="false" customFormat="false" customHeight="true" hidden="true" ht="13.5" outlineLevel="0" r="3891">
      <c r="A3891" s="746" t="n">
        <v>93090</v>
      </c>
      <c r="B3891" s="745" t="s">
        <v>5184</v>
      </c>
      <c r="C3891" s="745" t="s">
        <v>30</v>
      </c>
      <c r="D3891" s="747" t="n">
        <v>13.01</v>
      </c>
    </row>
    <row collapsed="false" customFormat="false" customHeight="true" hidden="true" ht="13.5" outlineLevel="0" r="3892">
      <c r="A3892" s="746" t="n">
        <v>93091</v>
      </c>
      <c r="B3892" s="745" t="s">
        <v>5185</v>
      </c>
      <c r="C3892" s="745" t="s">
        <v>30</v>
      </c>
      <c r="D3892" s="747" t="n">
        <v>11.74</v>
      </c>
    </row>
    <row collapsed="false" customFormat="false" customHeight="true" hidden="true" ht="13.5" outlineLevel="0" r="3893">
      <c r="A3893" s="746" t="n">
        <v>93092</v>
      </c>
      <c r="B3893" s="745" t="s">
        <v>5186</v>
      </c>
      <c r="C3893" s="745" t="s">
        <v>30</v>
      </c>
      <c r="D3893" s="747" t="n">
        <v>340.65</v>
      </c>
    </row>
    <row collapsed="false" customFormat="false" customHeight="true" hidden="true" ht="13.5" outlineLevel="0" r="3894">
      <c r="A3894" s="746" t="n">
        <v>93093</v>
      </c>
      <c r="B3894" s="745" t="s">
        <v>5187</v>
      </c>
      <c r="C3894" s="745" t="s">
        <v>30</v>
      </c>
      <c r="D3894" s="747" t="n">
        <v>20.99</v>
      </c>
    </row>
    <row collapsed="false" customFormat="false" customHeight="true" hidden="true" ht="13.5" outlineLevel="0" r="3895">
      <c r="A3895" s="746" t="n">
        <v>93094</v>
      </c>
      <c r="B3895" s="745" t="s">
        <v>5188</v>
      </c>
      <c r="C3895" s="745" t="s">
        <v>30</v>
      </c>
      <c r="D3895" s="747" t="n">
        <v>49.57</v>
      </c>
    </row>
    <row collapsed="false" customFormat="false" customHeight="true" hidden="true" ht="13.5" outlineLevel="0" r="3896">
      <c r="A3896" s="746" t="n">
        <v>93095</v>
      </c>
      <c r="B3896" s="745" t="s">
        <v>5189</v>
      </c>
      <c r="C3896" s="745" t="s">
        <v>30</v>
      </c>
      <c r="D3896" s="747" t="n">
        <v>38.69</v>
      </c>
    </row>
    <row collapsed="false" customFormat="false" customHeight="true" hidden="true" ht="13.5" outlineLevel="0" r="3897">
      <c r="A3897" s="746" t="n">
        <v>93096</v>
      </c>
      <c r="B3897" s="745" t="s">
        <v>5190</v>
      </c>
      <c r="C3897" s="745" t="s">
        <v>30</v>
      </c>
      <c r="D3897" s="747" t="n">
        <v>54.45</v>
      </c>
    </row>
    <row collapsed="false" customFormat="false" customHeight="true" hidden="true" ht="13.5" outlineLevel="0" r="3898">
      <c r="A3898" s="746" t="n">
        <v>93097</v>
      </c>
      <c r="B3898" s="745" t="s">
        <v>5191</v>
      </c>
      <c r="C3898" s="745" t="s">
        <v>30</v>
      </c>
      <c r="D3898" s="747" t="n">
        <v>9.76</v>
      </c>
    </row>
    <row collapsed="false" customFormat="false" customHeight="true" hidden="true" ht="13.5" outlineLevel="0" r="3899">
      <c r="A3899" s="746" t="n">
        <v>93098</v>
      </c>
      <c r="B3899" s="745" t="s">
        <v>5192</v>
      </c>
      <c r="C3899" s="745" t="s">
        <v>30</v>
      </c>
      <c r="D3899" s="747" t="n">
        <v>14.86</v>
      </c>
    </row>
    <row collapsed="false" customFormat="false" customHeight="true" hidden="true" ht="13.5" outlineLevel="0" r="3900">
      <c r="A3900" s="746" t="n">
        <v>93099</v>
      </c>
      <c r="B3900" s="745" t="s">
        <v>5193</v>
      </c>
      <c r="C3900" s="745" t="s">
        <v>30</v>
      </c>
      <c r="D3900" s="747" t="n">
        <v>17.03</v>
      </c>
    </row>
    <row collapsed="false" customFormat="false" customHeight="true" hidden="true" ht="13.5" outlineLevel="0" r="3901">
      <c r="A3901" s="746" t="n">
        <v>93100</v>
      </c>
      <c r="B3901" s="745" t="s">
        <v>5194</v>
      </c>
      <c r="C3901" s="745" t="s">
        <v>30</v>
      </c>
      <c r="D3901" s="747" t="n">
        <v>22.76</v>
      </c>
    </row>
    <row collapsed="false" customFormat="false" customHeight="true" hidden="true" ht="13.5" outlineLevel="0" r="3902">
      <c r="A3902" s="746" t="n">
        <v>93101</v>
      </c>
      <c r="B3902" s="745" t="s">
        <v>5195</v>
      </c>
      <c r="C3902" s="745" t="s">
        <v>30</v>
      </c>
      <c r="D3902" s="747" t="n">
        <v>24.26</v>
      </c>
    </row>
    <row collapsed="false" customFormat="false" customHeight="true" hidden="true" ht="13.5" outlineLevel="0" r="3903">
      <c r="A3903" s="746" t="n">
        <v>93102</v>
      </c>
      <c r="B3903" s="745" t="s">
        <v>5196</v>
      </c>
      <c r="C3903" s="745" t="s">
        <v>30</v>
      </c>
      <c r="D3903" s="747" t="n">
        <v>21.97</v>
      </c>
    </row>
    <row collapsed="false" customFormat="false" customHeight="true" hidden="true" ht="13.5" outlineLevel="0" r="3904">
      <c r="A3904" s="746" t="n">
        <v>93103</v>
      </c>
      <c r="B3904" s="745" t="s">
        <v>5197</v>
      </c>
      <c r="C3904" s="745" t="s">
        <v>30</v>
      </c>
      <c r="D3904" s="747" t="n">
        <v>6.43</v>
      </c>
    </row>
    <row collapsed="false" customFormat="false" customHeight="true" hidden="true" ht="13.5" outlineLevel="0" r="3905">
      <c r="A3905" s="746" t="n">
        <v>93104</v>
      </c>
      <c r="B3905" s="745" t="s">
        <v>5198</v>
      </c>
      <c r="C3905" s="745" t="s">
        <v>30</v>
      </c>
      <c r="D3905" s="747" t="n">
        <v>12.9</v>
      </c>
    </row>
    <row collapsed="false" customFormat="false" customHeight="true" hidden="true" ht="13.5" outlineLevel="0" r="3906">
      <c r="A3906" s="746" t="n">
        <v>93105</v>
      </c>
      <c r="B3906" s="745" t="s">
        <v>5199</v>
      </c>
      <c r="C3906" s="745" t="s">
        <v>30</v>
      </c>
      <c r="D3906" s="747" t="n">
        <v>15.47</v>
      </c>
    </row>
    <row collapsed="false" customFormat="false" customHeight="true" hidden="true" ht="13.5" outlineLevel="0" r="3907">
      <c r="A3907" s="746" t="n">
        <v>93106</v>
      </c>
      <c r="B3907" s="745" t="s">
        <v>5200</v>
      </c>
      <c r="C3907" s="745" t="s">
        <v>30</v>
      </c>
      <c r="D3907" s="747" t="n">
        <v>267</v>
      </c>
    </row>
    <row collapsed="false" customFormat="false" customHeight="true" hidden="true" ht="13.5" outlineLevel="0" r="3908">
      <c r="A3908" s="746" t="n">
        <v>93107</v>
      </c>
      <c r="B3908" s="745" t="s">
        <v>5201</v>
      </c>
      <c r="C3908" s="745" t="s">
        <v>30</v>
      </c>
      <c r="D3908" s="747" t="n">
        <v>11.27</v>
      </c>
    </row>
    <row collapsed="false" customFormat="false" customHeight="true" hidden="true" ht="13.5" outlineLevel="0" r="3909">
      <c r="A3909" s="746" t="n">
        <v>93108</v>
      </c>
      <c r="B3909" s="745" t="s">
        <v>5202</v>
      </c>
      <c r="C3909" s="745" t="s">
        <v>30</v>
      </c>
      <c r="D3909" s="747" t="n">
        <v>10.74</v>
      </c>
    </row>
    <row collapsed="false" customFormat="false" customHeight="true" hidden="true" ht="13.5" outlineLevel="0" r="3910">
      <c r="A3910" s="746" t="n">
        <v>93109</v>
      </c>
      <c r="B3910" s="745" t="s">
        <v>5203</v>
      </c>
      <c r="C3910" s="745" t="s">
        <v>30</v>
      </c>
      <c r="D3910" s="747" t="n">
        <v>311.48</v>
      </c>
    </row>
    <row collapsed="false" customFormat="false" customHeight="true" hidden="true" ht="13.5" outlineLevel="0" r="3911">
      <c r="A3911" s="746" t="n">
        <v>93110</v>
      </c>
      <c r="B3911" s="745" t="s">
        <v>5204</v>
      </c>
      <c r="C3911" s="745" t="s">
        <v>30</v>
      </c>
      <c r="D3911" s="747" t="n">
        <v>15.53</v>
      </c>
    </row>
    <row collapsed="false" customFormat="false" customHeight="true" hidden="true" ht="13.5" outlineLevel="0" r="3912">
      <c r="A3912" s="746" t="n">
        <v>93111</v>
      </c>
      <c r="B3912" s="745" t="s">
        <v>5205</v>
      </c>
      <c r="C3912" s="745" t="s">
        <v>30</v>
      </c>
      <c r="D3912" s="747" t="n">
        <v>17.53</v>
      </c>
    </row>
    <row collapsed="false" customFormat="false" customHeight="true" hidden="true" ht="13.5" outlineLevel="0" r="3913">
      <c r="A3913" s="746" t="n">
        <v>93112</v>
      </c>
      <c r="B3913" s="745" t="s">
        <v>5206</v>
      </c>
      <c r="C3913" s="745" t="s">
        <v>30</v>
      </c>
      <c r="D3913" s="747" t="n">
        <v>31.15</v>
      </c>
    </row>
    <row collapsed="false" customFormat="false" customHeight="true" hidden="true" ht="13.5" outlineLevel="0" r="3914">
      <c r="A3914" s="746" t="n">
        <v>93113</v>
      </c>
      <c r="B3914" s="745" t="s">
        <v>5207</v>
      </c>
      <c r="C3914" s="745" t="s">
        <v>30</v>
      </c>
      <c r="D3914" s="747" t="n">
        <v>15.94</v>
      </c>
    </row>
    <row collapsed="false" customFormat="false" customHeight="true" hidden="true" ht="13.5" outlineLevel="0" r="3915">
      <c r="A3915" s="746" t="n">
        <v>93114</v>
      </c>
      <c r="B3915" s="745" t="s">
        <v>5208</v>
      </c>
      <c r="C3915" s="745" t="s">
        <v>30</v>
      </c>
      <c r="D3915" s="747" t="n">
        <v>23.92</v>
      </c>
    </row>
    <row collapsed="false" customFormat="false" customHeight="true" hidden="true" ht="13.5" outlineLevel="0" r="3916">
      <c r="A3916" s="746" t="n">
        <v>93115</v>
      </c>
      <c r="B3916" s="745" t="s">
        <v>5209</v>
      </c>
      <c r="C3916" s="745" t="s">
        <v>30</v>
      </c>
      <c r="D3916" s="747" t="n">
        <v>52.5</v>
      </c>
    </row>
    <row collapsed="false" customFormat="false" customHeight="true" hidden="true" ht="13.5" outlineLevel="0" r="3917">
      <c r="A3917" s="746" t="n">
        <v>93116</v>
      </c>
      <c r="B3917" s="745" t="s">
        <v>5210</v>
      </c>
      <c r="C3917" s="745" t="s">
        <v>30</v>
      </c>
      <c r="D3917" s="747" t="n">
        <v>343.58</v>
      </c>
    </row>
    <row collapsed="false" customFormat="false" customHeight="true" hidden="true" ht="13.5" outlineLevel="0" r="3918">
      <c r="A3918" s="746" t="n">
        <v>93117</v>
      </c>
      <c r="B3918" s="745" t="s">
        <v>5211</v>
      </c>
      <c r="C3918" s="745" t="s">
        <v>30</v>
      </c>
      <c r="D3918" s="747" t="n">
        <v>38.96</v>
      </c>
    </row>
    <row collapsed="false" customFormat="false" customHeight="true" hidden="true" ht="13.5" outlineLevel="0" r="3919">
      <c r="A3919" s="746" t="n">
        <v>93118</v>
      </c>
      <c r="B3919" s="745" t="s">
        <v>5212</v>
      </c>
      <c r="C3919" s="745" t="s">
        <v>30</v>
      </c>
      <c r="D3919" s="747" t="n">
        <v>57.72</v>
      </c>
    </row>
    <row collapsed="false" customFormat="false" customHeight="true" hidden="true" ht="13.5" outlineLevel="0" r="3920">
      <c r="A3920" s="746" t="n">
        <v>93119</v>
      </c>
      <c r="B3920" s="745" t="s">
        <v>5213</v>
      </c>
      <c r="C3920" s="745" t="s">
        <v>30</v>
      </c>
      <c r="D3920" s="747" t="n">
        <v>11.87</v>
      </c>
    </row>
    <row collapsed="false" customFormat="false" customHeight="true" hidden="true" ht="13.5" outlineLevel="0" r="3921">
      <c r="A3921" s="746" t="n">
        <v>93120</v>
      </c>
      <c r="B3921" s="745" t="s">
        <v>5214</v>
      </c>
      <c r="C3921" s="745" t="s">
        <v>30</v>
      </c>
      <c r="D3921" s="747" t="n">
        <v>17.6</v>
      </c>
    </row>
    <row collapsed="false" customFormat="false" customHeight="true" hidden="true" ht="13.5" outlineLevel="0" r="3922">
      <c r="A3922" s="746" t="n">
        <v>93121</v>
      </c>
      <c r="B3922" s="745" t="s">
        <v>5215</v>
      </c>
      <c r="C3922" s="745" t="s">
        <v>30</v>
      </c>
      <c r="D3922" s="747" t="n">
        <v>19.1</v>
      </c>
    </row>
    <row collapsed="false" customFormat="false" customHeight="true" hidden="true" ht="13.5" outlineLevel="0" r="3923">
      <c r="A3923" s="746" t="n">
        <v>93122</v>
      </c>
      <c r="B3923" s="745" t="s">
        <v>5216</v>
      </c>
      <c r="C3923" s="745" t="s">
        <v>30</v>
      </c>
      <c r="D3923" s="747" t="n">
        <v>17.06</v>
      </c>
    </row>
    <row collapsed="false" customFormat="false" customHeight="true" hidden="true" ht="13.5" outlineLevel="0" r="3924">
      <c r="A3924" s="746" t="n">
        <v>93123</v>
      </c>
      <c r="B3924" s="745" t="s">
        <v>5217</v>
      </c>
      <c r="C3924" s="745" t="s">
        <v>30</v>
      </c>
      <c r="D3924" s="747" t="n">
        <v>35.89</v>
      </c>
    </row>
    <row collapsed="false" customFormat="false" customHeight="true" hidden="true" ht="13.5" outlineLevel="0" r="3925">
      <c r="A3925" s="746" t="n">
        <v>93124</v>
      </c>
      <c r="B3925" s="745" t="s">
        <v>5218</v>
      </c>
      <c r="C3925" s="745" t="s">
        <v>30</v>
      </c>
      <c r="D3925" s="747" t="n">
        <v>55.67</v>
      </c>
    </row>
    <row collapsed="false" customFormat="false" customHeight="true" hidden="true" ht="13.5" outlineLevel="0" r="3926">
      <c r="A3926" s="746" t="n">
        <v>93125</v>
      </c>
      <c r="B3926" s="745" t="s">
        <v>5219</v>
      </c>
      <c r="C3926" s="745" t="s">
        <v>30</v>
      </c>
      <c r="D3926" s="747" t="n">
        <v>80.49</v>
      </c>
    </row>
    <row collapsed="false" customFormat="false" customHeight="true" hidden="true" ht="13.5" outlineLevel="0" r="3927">
      <c r="A3927" s="746" t="n">
        <v>93126</v>
      </c>
      <c r="B3927" s="745" t="s">
        <v>5220</v>
      </c>
      <c r="C3927" s="745" t="s">
        <v>30</v>
      </c>
      <c r="D3927" s="747" t="n">
        <v>175.61</v>
      </c>
    </row>
    <row collapsed="false" customFormat="false" customHeight="true" hidden="true" ht="13.5" outlineLevel="0" r="3928">
      <c r="A3928" s="746" t="n">
        <v>93133</v>
      </c>
      <c r="B3928" s="745" t="s">
        <v>5221</v>
      </c>
      <c r="C3928" s="745" t="s">
        <v>30</v>
      </c>
      <c r="D3928" s="747" t="n">
        <v>14.67</v>
      </c>
    </row>
    <row collapsed="false" customFormat="false" customHeight="true" hidden="true" ht="13.5" outlineLevel="0" r="3929">
      <c r="A3929" s="746" t="n">
        <v>94465</v>
      </c>
      <c r="B3929" s="745" t="s">
        <v>5222</v>
      </c>
      <c r="C3929" s="745" t="s">
        <v>30</v>
      </c>
      <c r="D3929" s="747" t="n">
        <v>36.67</v>
      </c>
    </row>
    <row collapsed="false" customFormat="false" customHeight="true" hidden="true" ht="13.5" outlineLevel="0" r="3930">
      <c r="A3930" s="746" t="n">
        <v>94466</v>
      </c>
      <c r="B3930" s="745" t="s">
        <v>5223</v>
      </c>
      <c r="C3930" s="745" t="s">
        <v>30</v>
      </c>
      <c r="D3930" s="747" t="n">
        <v>36.69</v>
      </c>
    </row>
    <row collapsed="false" customFormat="false" customHeight="true" hidden="true" ht="13.5" outlineLevel="0" r="3931">
      <c r="A3931" s="746" t="n">
        <v>94467</v>
      </c>
      <c r="B3931" s="745" t="s">
        <v>5224</v>
      </c>
      <c r="C3931" s="745" t="s">
        <v>30</v>
      </c>
      <c r="D3931" s="747" t="n">
        <v>54.32</v>
      </c>
    </row>
    <row collapsed="false" customFormat="false" customHeight="true" hidden="true" ht="13.5" outlineLevel="0" r="3932">
      <c r="A3932" s="746" t="n">
        <v>94468</v>
      </c>
      <c r="B3932" s="745" t="s">
        <v>5225</v>
      </c>
      <c r="C3932" s="745" t="s">
        <v>30</v>
      </c>
      <c r="D3932" s="747" t="n">
        <v>48.06</v>
      </c>
    </row>
    <row collapsed="false" customFormat="false" customHeight="true" hidden="true" ht="13.5" outlineLevel="0" r="3933">
      <c r="A3933" s="746" t="n">
        <v>94469</v>
      </c>
      <c r="B3933" s="745" t="s">
        <v>5226</v>
      </c>
      <c r="C3933" s="745" t="s">
        <v>30</v>
      </c>
      <c r="D3933" s="747" t="n">
        <v>78.02</v>
      </c>
    </row>
    <row collapsed="false" customFormat="false" customHeight="true" hidden="true" ht="13.5" outlineLevel="0" r="3934">
      <c r="A3934" s="746" t="n">
        <v>94470</v>
      </c>
      <c r="B3934" s="745" t="s">
        <v>5227</v>
      </c>
      <c r="C3934" s="745" t="s">
        <v>30</v>
      </c>
      <c r="D3934" s="747" t="n">
        <v>72.44</v>
      </c>
    </row>
    <row collapsed="false" customFormat="false" customHeight="true" hidden="true" ht="13.5" outlineLevel="0" r="3935">
      <c r="A3935" s="746" t="n">
        <v>94471</v>
      </c>
      <c r="B3935" s="745" t="s">
        <v>5228</v>
      </c>
      <c r="C3935" s="745" t="s">
        <v>30</v>
      </c>
      <c r="D3935" s="747" t="n">
        <v>53.15</v>
      </c>
    </row>
    <row collapsed="false" customFormat="false" customHeight="true" hidden="true" ht="13.5" outlineLevel="0" r="3936">
      <c r="A3936" s="746" t="n">
        <v>94472</v>
      </c>
      <c r="B3936" s="745" t="s">
        <v>5229</v>
      </c>
      <c r="C3936" s="745" t="s">
        <v>30</v>
      </c>
      <c r="D3936" s="747" t="n">
        <v>54.54</v>
      </c>
    </row>
    <row collapsed="false" customFormat="false" customHeight="true" hidden="true" ht="13.5" outlineLevel="0" r="3937">
      <c r="A3937" s="746" t="n">
        <v>94473</v>
      </c>
      <c r="B3937" s="745" t="s">
        <v>5230</v>
      </c>
      <c r="C3937" s="745" t="s">
        <v>30</v>
      </c>
      <c r="D3937" s="747" t="n">
        <v>78.09</v>
      </c>
    </row>
    <row collapsed="false" customFormat="false" customHeight="true" hidden="true" ht="13.5" outlineLevel="0" r="3938">
      <c r="A3938" s="746" t="n">
        <v>94474</v>
      </c>
      <c r="B3938" s="745" t="s">
        <v>5231</v>
      </c>
      <c r="C3938" s="745" t="s">
        <v>30</v>
      </c>
      <c r="D3938" s="747" t="n">
        <v>84.22</v>
      </c>
    </row>
    <row collapsed="false" customFormat="false" customHeight="true" hidden="true" ht="13.5" outlineLevel="0" r="3939">
      <c r="A3939" s="746" t="n">
        <v>94475</v>
      </c>
      <c r="B3939" s="745" t="s">
        <v>5232</v>
      </c>
      <c r="C3939" s="745" t="s">
        <v>30</v>
      </c>
      <c r="D3939" s="747" t="n">
        <v>106.48</v>
      </c>
    </row>
    <row collapsed="false" customFormat="false" customHeight="true" hidden="true" ht="13.5" outlineLevel="0" r="3940">
      <c r="A3940" s="746" t="n">
        <v>94476</v>
      </c>
      <c r="B3940" s="745" t="s">
        <v>5233</v>
      </c>
      <c r="C3940" s="745" t="s">
        <v>30</v>
      </c>
      <c r="D3940" s="747" t="n">
        <v>118.3</v>
      </c>
    </row>
    <row collapsed="false" customFormat="false" customHeight="true" hidden="true" ht="13.5" outlineLevel="0" r="3941">
      <c r="A3941" s="746" t="n">
        <v>94477</v>
      </c>
      <c r="B3941" s="745" t="s">
        <v>5234</v>
      </c>
      <c r="C3941" s="745" t="s">
        <v>30</v>
      </c>
      <c r="D3941" s="747" t="n">
        <v>70.73</v>
      </c>
    </row>
    <row collapsed="false" customFormat="false" customHeight="true" hidden="true" ht="13.5" outlineLevel="0" r="3942">
      <c r="A3942" s="746" t="n">
        <v>94478</v>
      </c>
      <c r="B3942" s="745" t="s">
        <v>5235</v>
      </c>
      <c r="C3942" s="745" t="s">
        <v>30</v>
      </c>
      <c r="D3942" s="747" t="n">
        <v>107.08</v>
      </c>
    </row>
    <row collapsed="false" customFormat="false" customHeight="true" hidden="true" ht="13.5" outlineLevel="0" r="3943">
      <c r="A3943" s="746" t="n">
        <v>94479</v>
      </c>
      <c r="B3943" s="745" t="s">
        <v>5236</v>
      </c>
      <c r="C3943" s="745" t="s">
        <v>30</v>
      </c>
      <c r="D3943" s="747" t="n">
        <v>140.73</v>
      </c>
    </row>
    <row collapsed="false" customFormat="false" customHeight="true" hidden="true" ht="13.5" outlineLevel="0" r="3944">
      <c r="A3944" s="746" t="n">
        <v>94606</v>
      </c>
      <c r="B3944" s="745" t="s">
        <v>5237</v>
      </c>
      <c r="C3944" s="745" t="s">
        <v>30</v>
      </c>
      <c r="D3944" s="747" t="n">
        <v>53.09</v>
      </c>
    </row>
    <row collapsed="false" customFormat="false" customHeight="true" hidden="true" ht="13.5" outlineLevel="0" r="3945">
      <c r="A3945" s="746" t="n">
        <v>94608</v>
      </c>
      <c r="B3945" s="745" t="s">
        <v>5238</v>
      </c>
      <c r="C3945" s="745" t="s">
        <v>30</v>
      </c>
      <c r="D3945" s="747" t="n">
        <v>121.03</v>
      </c>
    </row>
    <row collapsed="false" customFormat="false" customHeight="true" hidden="true" ht="13.5" outlineLevel="0" r="3946">
      <c r="A3946" s="746" t="n">
        <v>94610</v>
      </c>
      <c r="B3946" s="745" t="s">
        <v>5239</v>
      </c>
      <c r="C3946" s="745" t="s">
        <v>30</v>
      </c>
      <c r="D3946" s="747" t="n">
        <v>177.22</v>
      </c>
    </row>
    <row collapsed="false" customFormat="false" customHeight="true" hidden="true" ht="13.5" outlineLevel="0" r="3947">
      <c r="A3947" s="746" t="n">
        <v>94612</v>
      </c>
      <c r="B3947" s="745" t="s">
        <v>5240</v>
      </c>
      <c r="C3947" s="745" t="s">
        <v>30</v>
      </c>
      <c r="D3947" s="747" t="n">
        <v>245.81</v>
      </c>
    </row>
    <row collapsed="false" customFormat="false" customHeight="true" hidden="true" ht="13.5" outlineLevel="0" r="3948">
      <c r="A3948" s="746" t="n">
        <v>94614</v>
      </c>
      <c r="B3948" s="745" t="s">
        <v>5241</v>
      </c>
      <c r="C3948" s="745" t="s">
        <v>30</v>
      </c>
      <c r="D3948" s="747" t="n">
        <v>88.55</v>
      </c>
    </row>
    <row collapsed="false" customFormat="false" customHeight="true" hidden="true" ht="13.5" outlineLevel="0" r="3949">
      <c r="A3949" s="746" t="n">
        <v>94615</v>
      </c>
      <c r="B3949" s="745" t="s">
        <v>5242</v>
      </c>
      <c r="C3949" s="745" t="s">
        <v>30</v>
      </c>
      <c r="D3949" s="747" t="n">
        <v>99.21</v>
      </c>
    </row>
    <row collapsed="false" customFormat="false" customHeight="true" hidden="true" ht="13.5" outlineLevel="0" r="3950">
      <c r="A3950" s="746" t="n">
        <v>94616</v>
      </c>
      <c r="B3950" s="745" t="s">
        <v>5243</v>
      </c>
      <c r="C3950" s="745" t="s">
        <v>30</v>
      </c>
      <c r="D3950" s="747" t="n">
        <v>228.72</v>
      </c>
    </row>
    <row collapsed="false" customFormat="false" customHeight="true" hidden="true" ht="13.5" outlineLevel="0" r="3951">
      <c r="A3951" s="746" t="n">
        <v>94617</v>
      </c>
      <c r="B3951" s="745" t="s">
        <v>5244</v>
      </c>
      <c r="C3951" s="745" t="s">
        <v>30</v>
      </c>
      <c r="D3951" s="747" t="n">
        <v>191.64</v>
      </c>
    </row>
    <row collapsed="false" customFormat="false" customHeight="true" hidden="true" ht="13.5" outlineLevel="0" r="3952">
      <c r="A3952" s="746" t="n">
        <v>94618</v>
      </c>
      <c r="B3952" s="745" t="s">
        <v>5245</v>
      </c>
      <c r="C3952" s="745" t="s">
        <v>30</v>
      </c>
      <c r="D3952" s="747" t="n">
        <v>225.65</v>
      </c>
    </row>
    <row collapsed="false" customFormat="false" customHeight="true" hidden="true" ht="13.5" outlineLevel="0" r="3953">
      <c r="A3953" s="746" t="n">
        <v>94620</v>
      </c>
      <c r="B3953" s="745" t="s">
        <v>5246</v>
      </c>
      <c r="C3953" s="745" t="s">
        <v>30</v>
      </c>
      <c r="D3953" s="747" t="n">
        <v>503.03</v>
      </c>
    </row>
    <row collapsed="false" customFormat="false" customHeight="true" hidden="true" ht="13.5" outlineLevel="0" r="3954">
      <c r="A3954" s="746" t="n">
        <v>94622</v>
      </c>
      <c r="B3954" s="745" t="s">
        <v>5247</v>
      </c>
      <c r="C3954" s="745" t="s">
        <v>30</v>
      </c>
      <c r="D3954" s="747" t="n">
        <v>128.3</v>
      </c>
    </row>
    <row collapsed="false" customFormat="false" customHeight="true" hidden="true" ht="13.5" outlineLevel="0" r="3955">
      <c r="A3955" s="746" t="n">
        <v>94623</v>
      </c>
      <c r="B3955" s="745" t="s">
        <v>5248</v>
      </c>
      <c r="C3955" s="745" t="s">
        <v>30</v>
      </c>
      <c r="D3955" s="747" t="n">
        <v>284.21</v>
      </c>
    </row>
    <row collapsed="false" customFormat="false" customHeight="true" hidden="true" ht="13.5" outlineLevel="0" r="3956">
      <c r="A3956" s="746" t="n">
        <v>94624</v>
      </c>
      <c r="B3956" s="745" t="s">
        <v>5249</v>
      </c>
      <c r="C3956" s="745" t="s">
        <v>30</v>
      </c>
      <c r="D3956" s="747" t="n">
        <v>426.88</v>
      </c>
    </row>
    <row collapsed="false" customFormat="false" customHeight="true" hidden="true" ht="13.5" outlineLevel="0" r="3957">
      <c r="A3957" s="746" t="n">
        <v>94625</v>
      </c>
      <c r="B3957" s="745" t="s">
        <v>5250</v>
      </c>
      <c r="C3957" s="745" t="s">
        <v>30</v>
      </c>
      <c r="D3957" s="747" t="n">
        <v>873.02</v>
      </c>
    </row>
    <row collapsed="false" customFormat="false" customHeight="true" hidden="true" ht="13.5" outlineLevel="0" r="3958">
      <c r="A3958" s="746" t="n">
        <v>94656</v>
      </c>
      <c r="B3958" s="745" t="s">
        <v>5251</v>
      </c>
      <c r="C3958" s="745" t="s">
        <v>30</v>
      </c>
      <c r="D3958" s="747" t="n">
        <v>4.88</v>
      </c>
    </row>
    <row collapsed="false" customFormat="false" customHeight="true" hidden="true" ht="13.5" outlineLevel="0" r="3959">
      <c r="A3959" s="746" t="n">
        <v>94657</v>
      </c>
      <c r="B3959" s="745" t="s">
        <v>5252</v>
      </c>
      <c r="C3959" s="745" t="s">
        <v>30</v>
      </c>
      <c r="D3959" s="747" t="n">
        <v>4.82</v>
      </c>
    </row>
    <row collapsed="false" customFormat="false" customHeight="true" hidden="true" ht="13.5" outlineLevel="0" r="3960">
      <c r="A3960" s="746" t="n">
        <v>94658</v>
      </c>
      <c r="B3960" s="745" t="s">
        <v>5253</v>
      </c>
      <c r="C3960" s="745" t="s">
        <v>30</v>
      </c>
      <c r="D3960" s="747" t="n">
        <v>5.46</v>
      </c>
    </row>
    <row collapsed="false" customFormat="false" customHeight="true" hidden="true" ht="13.5" outlineLevel="0" r="3961">
      <c r="A3961" s="746" t="n">
        <v>94659</v>
      </c>
      <c r="B3961" s="745" t="s">
        <v>5254</v>
      </c>
      <c r="C3961" s="745" t="s">
        <v>30</v>
      </c>
      <c r="D3961" s="747" t="n">
        <v>5.52</v>
      </c>
    </row>
    <row collapsed="false" customFormat="false" customHeight="true" hidden="true" ht="13.5" outlineLevel="0" r="3962">
      <c r="A3962" s="746" t="n">
        <v>94660</v>
      </c>
      <c r="B3962" s="745" t="s">
        <v>5255</v>
      </c>
      <c r="C3962" s="745" t="s">
        <v>30</v>
      </c>
      <c r="D3962" s="747" t="n">
        <v>8.68</v>
      </c>
    </row>
    <row collapsed="false" customFormat="false" customHeight="true" hidden="true" ht="13.5" outlineLevel="0" r="3963">
      <c r="A3963" s="746" t="n">
        <v>94661</v>
      </c>
      <c r="B3963" s="745" t="s">
        <v>5256</v>
      </c>
      <c r="C3963" s="745" t="s">
        <v>30</v>
      </c>
      <c r="D3963" s="747" t="n">
        <v>8.95</v>
      </c>
    </row>
    <row collapsed="false" customFormat="false" customHeight="true" hidden="true" ht="13.5" outlineLevel="0" r="3964">
      <c r="A3964" s="746" t="n">
        <v>94662</v>
      </c>
      <c r="B3964" s="745" t="s">
        <v>5257</v>
      </c>
      <c r="C3964" s="745" t="s">
        <v>30</v>
      </c>
      <c r="D3964" s="747" t="n">
        <v>9.26</v>
      </c>
    </row>
    <row collapsed="false" customFormat="false" customHeight="true" hidden="true" ht="13.5" outlineLevel="0" r="3965">
      <c r="A3965" s="746" t="n">
        <v>94663</v>
      </c>
      <c r="B3965" s="745" t="s">
        <v>5258</v>
      </c>
      <c r="C3965" s="745" t="s">
        <v>30</v>
      </c>
      <c r="D3965" s="747" t="n">
        <v>9.37</v>
      </c>
    </row>
    <row collapsed="false" customFormat="false" customHeight="true" hidden="true" ht="13.5" outlineLevel="0" r="3966">
      <c r="A3966" s="746" t="n">
        <v>94664</v>
      </c>
      <c r="B3966" s="745" t="s">
        <v>5259</v>
      </c>
      <c r="C3966" s="745" t="s">
        <v>30</v>
      </c>
      <c r="D3966" s="747" t="n">
        <v>18.93</v>
      </c>
    </row>
    <row collapsed="false" customFormat="false" customHeight="true" hidden="true" ht="13.5" outlineLevel="0" r="3967">
      <c r="A3967" s="746" t="n">
        <v>94665</v>
      </c>
      <c r="B3967" s="745" t="s">
        <v>5260</v>
      </c>
      <c r="C3967" s="745" t="s">
        <v>30</v>
      </c>
      <c r="D3967" s="747" t="n">
        <v>18.92</v>
      </c>
    </row>
    <row collapsed="false" customFormat="false" customHeight="true" hidden="true" ht="13.5" outlineLevel="0" r="3968">
      <c r="A3968" s="746" t="n">
        <v>94666</v>
      </c>
      <c r="B3968" s="745" t="s">
        <v>5261</v>
      </c>
      <c r="C3968" s="745" t="s">
        <v>30</v>
      </c>
      <c r="D3968" s="747" t="n">
        <v>22.29</v>
      </c>
    </row>
    <row collapsed="false" customFormat="false" customHeight="true" hidden="true" ht="13.5" outlineLevel="0" r="3969">
      <c r="A3969" s="746" t="n">
        <v>94667</v>
      </c>
      <c r="B3969" s="745" t="s">
        <v>5262</v>
      </c>
      <c r="C3969" s="745" t="s">
        <v>30</v>
      </c>
      <c r="D3969" s="747" t="n">
        <v>24.39</v>
      </c>
    </row>
    <row collapsed="false" customFormat="false" customHeight="true" hidden="true" ht="13.5" outlineLevel="0" r="3970">
      <c r="A3970" s="746" t="n">
        <v>94668</v>
      </c>
      <c r="B3970" s="745" t="s">
        <v>5263</v>
      </c>
      <c r="C3970" s="745" t="s">
        <v>30</v>
      </c>
      <c r="D3970" s="747" t="n">
        <v>38.36</v>
      </c>
    </row>
    <row collapsed="false" customFormat="false" customHeight="true" hidden="true" ht="13.5" outlineLevel="0" r="3971">
      <c r="A3971" s="746" t="n">
        <v>94669</v>
      </c>
      <c r="B3971" s="745" t="s">
        <v>5264</v>
      </c>
      <c r="C3971" s="745" t="s">
        <v>30</v>
      </c>
      <c r="D3971" s="747" t="n">
        <v>50.1</v>
      </c>
    </row>
    <row collapsed="false" customFormat="false" customHeight="true" hidden="true" ht="13.5" outlineLevel="0" r="3972">
      <c r="A3972" s="746" t="n">
        <v>94670</v>
      </c>
      <c r="B3972" s="745" t="s">
        <v>5265</v>
      </c>
      <c r="C3972" s="745" t="s">
        <v>30</v>
      </c>
      <c r="D3972" s="747" t="n">
        <v>48.81</v>
      </c>
    </row>
    <row collapsed="false" customFormat="false" customHeight="true" hidden="true" ht="13.5" outlineLevel="0" r="3973">
      <c r="A3973" s="746" t="n">
        <v>94671</v>
      </c>
      <c r="B3973" s="745" t="s">
        <v>5266</v>
      </c>
      <c r="C3973" s="745" t="s">
        <v>30</v>
      </c>
      <c r="D3973" s="747" t="n">
        <v>68.4</v>
      </c>
    </row>
    <row collapsed="false" customFormat="false" customHeight="true" hidden="true" ht="13.5" outlineLevel="0" r="3974">
      <c r="A3974" s="746" t="n">
        <v>94672</v>
      </c>
      <c r="B3974" s="745" t="s">
        <v>5267</v>
      </c>
      <c r="C3974" s="745" t="s">
        <v>30</v>
      </c>
      <c r="D3974" s="747" t="n">
        <v>8.11</v>
      </c>
    </row>
    <row collapsed="false" customFormat="false" customHeight="true" hidden="true" ht="13.5" outlineLevel="0" r="3975">
      <c r="A3975" s="746" t="n">
        <v>94673</v>
      </c>
      <c r="B3975" s="745" t="s">
        <v>5268</v>
      </c>
      <c r="C3975" s="745" t="s">
        <v>30</v>
      </c>
      <c r="D3975" s="747" t="n">
        <v>7.95</v>
      </c>
    </row>
    <row collapsed="false" customFormat="false" customHeight="true" hidden="true" ht="13.5" outlineLevel="0" r="3976">
      <c r="A3976" s="746" t="n">
        <v>94674</v>
      </c>
      <c r="B3976" s="745" t="s">
        <v>5269</v>
      </c>
      <c r="C3976" s="745" t="s">
        <v>30</v>
      </c>
      <c r="D3976" s="747" t="n">
        <v>7.41</v>
      </c>
    </row>
    <row collapsed="false" customFormat="false" customHeight="true" hidden="true" ht="13.5" outlineLevel="0" r="3977">
      <c r="A3977" s="746" t="n">
        <v>94675</v>
      </c>
      <c r="B3977" s="745" t="s">
        <v>5270</v>
      </c>
      <c r="C3977" s="745" t="s">
        <v>30</v>
      </c>
      <c r="D3977" s="747" t="n">
        <v>10.37</v>
      </c>
    </row>
    <row collapsed="false" customFormat="false" customHeight="true" hidden="true" ht="13.5" outlineLevel="0" r="3978">
      <c r="A3978" s="746" t="n">
        <v>94676</v>
      </c>
      <c r="B3978" s="745" t="s">
        <v>5271</v>
      </c>
      <c r="C3978" s="745" t="s">
        <v>30</v>
      </c>
      <c r="D3978" s="747" t="n">
        <v>12.19</v>
      </c>
    </row>
    <row collapsed="false" customFormat="false" customHeight="true" hidden="true" ht="13.5" outlineLevel="0" r="3979">
      <c r="A3979" s="746" t="n">
        <v>94677</v>
      </c>
      <c r="B3979" s="745" t="s">
        <v>5272</v>
      </c>
      <c r="C3979" s="745" t="s">
        <v>30</v>
      </c>
      <c r="D3979" s="747" t="n">
        <v>16.64</v>
      </c>
    </row>
    <row collapsed="false" customFormat="false" customHeight="true" hidden="true" ht="13.5" outlineLevel="0" r="3980">
      <c r="A3980" s="746" t="n">
        <v>94678</v>
      </c>
      <c r="B3980" s="745" t="s">
        <v>5273</v>
      </c>
      <c r="C3980" s="745" t="s">
        <v>30</v>
      </c>
      <c r="D3980" s="747" t="n">
        <v>12.45</v>
      </c>
    </row>
    <row collapsed="false" customFormat="false" customHeight="true" hidden="true" ht="13.5" outlineLevel="0" r="3981">
      <c r="A3981" s="746" t="n">
        <v>94679</v>
      </c>
      <c r="B3981" s="745" t="s">
        <v>5274</v>
      </c>
      <c r="C3981" s="745" t="s">
        <v>30</v>
      </c>
      <c r="D3981" s="747" t="n">
        <v>18.31</v>
      </c>
    </row>
    <row collapsed="false" customFormat="false" customHeight="true" hidden="true" ht="13.5" outlineLevel="0" r="3982">
      <c r="A3982" s="746" t="n">
        <v>94680</v>
      </c>
      <c r="B3982" s="745" t="s">
        <v>5275</v>
      </c>
      <c r="C3982" s="745" t="s">
        <v>30</v>
      </c>
      <c r="D3982" s="747" t="n">
        <v>30.53</v>
      </c>
    </row>
    <row collapsed="false" customFormat="false" customHeight="true" hidden="true" ht="13.5" outlineLevel="0" r="3983">
      <c r="A3983" s="746" t="n">
        <v>94681</v>
      </c>
      <c r="B3983" s="745" t="s">
        <v>5276</v>
      </c>
      <c r="C3983" s="745" t="s">
        <v>30</v>
      </c>
      <c r="D3983" s="747" t="n">
        <v>38.56</v>
      </c>
    </row>
    <row collapsed="false" customFormat="false" customHeight="true" hidden="true" ht="13.5" outlineLevel="0" r="3984">
      <c r="A3984" s="746" t="n">
        <v>94682</v>
      </c>
      <c r="B3984" s="745" t="s">
        <v>5277</v>
      </c>
      <c r="C3984" s="745" t="s">
        <v>30</v>
      </c>
      <c r="D3984" s="747" t="n">
        <v>71.89</v>
      </c>
    </row>
    <row collapsed="false" customFormat="false" customHeight="true" hidden="true" ht="13.5" outlineLevel="0" r="3985">
      <c r="A3985" s="746" t="n">
        <v>94683</v>
      </c>
      <c r="B3985" s="745" t="s">
        <v>5278</v>
      </c>
      <c r="C3985" s="745" t="s">
        <v>30</v>
      </c>
      <c r="D3985" s="747" t="n">
        <v>48.29</v>
      </c>
    </row>
    <row collapsed="false" customFormat="false" customHeight="true" hidden="true" ht="13.5" outlineLevel="0" r="3986">
      <c r="A3986" s="746" t="n">
        <v>94684</v>
      </c>
      <c r="B3986" s="745" t="s">
        <v>5279</v>
      </c>
      <c r="C3986" s="745" t="s">
        <v>30</v>
      </c>
      <c r="D3986" s="747" t="n">
        <v>94.42</v>
      </c>
    </row>
    <row collapsed="false" customFormat="false" customHeight="true" hidden="true" ht="13.5" outlineLevel="0" r="3987">
      <c r="A3987" s="746" t="n">
        <v>94685</v>
      </c>
      <c r="B3987" s="745" t="s">
        <v>5280</v>
      </c>
      <c r="C3987" s="745" t="s">
        <v>30</v>
      </c>
      <c r="D3987" s="747" t="n">
        <v>74.77</v>
      </c>
    </row>
    <row collapsed="false" customFormat="false" customHeight="true" hidden="true" ht="13.5" outlineLevel="0" r="3988">
      <c r="A3988" s="746" t="n">
        <v>94686</v>
      </c>
      <c r="B3988" s="745" t="s">
        <v>5281</v>
      </c>
      <c r="C3988" s="745" t="s">
        <v>30</v>
      </c>
      <c r="D3988" s="747" t="n">
        <v>168.48</v>
      </c>
    </row>
    <row collapsed="false" customFormat="false" customHeight="true" hidden="true" ht="13.5" outlineLevel="0" r="3989">
      <c r="A3989" s="746" t="n">
        <v>94687</v>
      </c>
      <c r="B3989" s="745" t="s">
        <v>5282</v>
      </c>
      <c r="C3989" s="745" t="s">
        <v>30</v>
      </c>
      <c r="D3989" s="747" t="n">
        <v>138.86</v>
      </c>
    </row>
    <row collapsed="false" customFormat="false" customHeight="true" hidden="true" ht="13.5" outlineLevel="0" r="3990">
      <c r="A3990" s="746" t="n">
        <v>94688</v>
      </c>
      <c r="B3990" s="745" t="s">
        <v>5283</v>
      </c>
      <c r="C3990" s="745" t="s">
        <v>30</v>
      </c>
      <c r="D3990" s="747" t="n">
        <v>8.95</v>
      </c>
    </row>
    <row collapsed="false" customFormat="false" customHeight="true" hidden="true" ht="13.5" outlineLevel="0" r="3991">
      <c r="A3991" s="746" t="n">
        <v>94689</v>
      </c>
      <c r="B3991" s="745" t="s">
        <v>5284</v>
      </c>
      <c r="C3991" s="745" t="s">
        <v>30</v>
      </c>
      <c r="D3991" s="747" t="n">
        <v>11.08</v>
      </c>
    </row>
    <row collapsed="false" customFormat="false" customHeight="true" hidden="true" ht="13.5" outlineLevel="0" r="3992">
      <c r="A3992" s="746" t="n">
        <v>94690</v>
      </c>
      <c r="B3992" s="745" t="s">
        <v>5285</v>
      </c>
      <c r="C3992" s="745" t="s">
        <v>30</v>
      </c>
      <c r="D3992" s="747" t="n">
        <v>10.74</v>
      </c>
    </row>
    <row collapsed="false" customFormat="false" customHeight="true" hidden="true" ht="13.5" outlineLevel="0" r="3993">
      <c r="A3993" s="746" t="n">
        <v>94691</v>
      </c>
      <c r="B3993" s="745" t="s">
        <v>5286</v>
      </c>
      <c r="C3993" s="745" t="s">
        <v>30</v>
      </c>
      <c r="D3993" s="747" t="n">
        <v>11.97</v>
      </c>
    </row>
    <row collapsed="false" customFormat="false" customHeight="true" hidden="true" ht="13.5" outlineLevel="0" r="3994">
      <c r="A3994" s="746" t="n">
        <v>94692</v>
      </c>
      <c r="B3994" s="745" t="s">
        <v>5287</v>
      </c>
      <c r="C3994" s="745" t="s">
        <v>30</v>
      </c>
      <c r="D3994" s="747" t="n">
        <v>17.83</v>
      </c>
    </row>
    <row collapsed="false" customFormat="false" customHeight="true" hidden="true" ht="13.5" outlineLevel="0" r="3995">
      <c r="A3995" s="746" t="n">
        <v>94693</v>
      </c>
      <c r="B3995" s="745" t="s">
        <v>5288</v>
      </c>
      <c r="C3995" s="745" t="s">
        <v>30</v>
      </c>
      <c r="D3995" s="747" t="n">
        <v>18.45</v>
      </c>
    </row>
    <row collapsed="false" customFormat="false" customHeight="true" hidden="true" ht="13.5" outlineLevel="0" r="3996">
      <c r="A3996" s="746" t="n">
        <v>94694</v>
      </c>
      <c r="B3996" s="745" t="s">
        <v>5289</v>
      </c>
      <c r="C3996" s="745" t="s">
        <v>30</v>
      </c>
      <c r="D3996" s="747" t="n">
        <v>18.49</v>
      </c>
    </row>
    <row collapsed="false" customFormat="false" customHeight="true" hidden="true" ht="13.5" outlineLevel="0" r="3997">
      <c r="A3997" s="746" t="n">
        <v>94695</v>
      </c>
      <c r="B3997" s="745" t="s">
        <v>5290</v>
      </c>
      <c r="C3997" s="745" t="s">
        <v>30</v>
      </c>
      <c r="D3997" s="747" t="n">
        <v>23.28</v>
      </c>
    </row>
    <row collapsed="false" customFormat="false" customHeight="true" hidden="true" ht="13.5" outlineLevel="0" r="3998">
      <c r="A3998" s="746" t="n">
        <v>94696</v>
      </c>
      <c r="B3998" s="745" t="s">
        <v>5291</v>
      </c>
      <c r="C3998" s="745" t="s">
        <v>30</v>
      </c>
      <c r="D3998" s="747" t="n">
        <v>39.92</v>
      </c>
    </row>
    <row collapsed="false" customFormat="false" customHeight="true" hidden="true" ht="13.5" outlineLevel="0" r="3999">
      <c r="A3999" s="746" t="n">
        <v>94697</v>
      </c>
      <c r="B3999" s="745" t="s">
        <v>5292</v>
      </c>
      <c r="C3999" s="745" t="s">
        <v>30</v>
      </c>
      <c r="D3999" s="747" t="n">
        <v>58.49</v>
      </c>
    </row>
    <row collapsed="false" customFormat="false" customHeight="true" hidden="true" ht="13.5" outlineLevel="0" r="4000">
      <c r="A4000" s="746" t="n">
        <v>94698</v>
      </c>
      <c r="B4000" s="745" t="s">
        <v>5293</v>
      </c>
      <c r="C4000" s="745" t="s">
        <v>30</v>
      </c>
      <c r="D4000" s="747" t="n">
        <v>51.96</v>
      </c>
    </row>
    <row collapsed="false" customFormat="false" customHeight="true" hidden="true" ht="13.5" outlineLevel="0" r="4001">
      <c r="A4001" s="746" t="n">
        <v>94699</v>
      </c>
      <c r="B4001" s="745" t="s">
        <v>5294</v>
      </c>
      <c r="C4001" s="745" t="s">
        <v>30</v>
      </c>
      <c r="D4001" s="747" t="n">
        <v>98.98</v>
      </c>
    </row>
    <row collapsed="false" customFormat="false" customHeight="true" hidden="true" ht="13.5" outlineLevel="0" r="4002">
      <c r="A4002" s="746" t="n">
        <v>94700</v>
      </c>
      <c r="B4002" s="745" t="s">
        <v>5295</v>
      </c>
      <c r="C4002" s="745" t="s">
        <v>30</v>
      </c>
      <c r="D4002" s="747" t="n">
        <v>85.62</v>
      </c>
    </row>
    <row collapsed="false" customFormat="false" customHeight="true" hidden="true" ht="13.5" outlineLevel="0" r="4003">
      <c r="A4003" s="746" t="n">
        <v>94701</v>
      </c>
      <c r="B4003" s="745" t="s">
        <v>5296</v>
      </c>
      <c r="C4003" s="745" t="s">
        <v>30</v>
      </c>
      <c r="D4003" s="747" t="n">
        <v>141.37</v>
      </c>
    </row>
    <row collapsed="false" customFormat="false" customHeight="true" hidden="true" ht="13.5" outlineLevel="0" r="4004">
      <c r="A4004" s="746" t="n">
        <v>94702</v>
      </c>
      <c r="B4004" s="745" t="s">
        <v>5297</v>
      </c>
      <c r="C4004" s="745" t="s">
        <v>30</v>
      </c>
      <c r="D4004" s="747" t="n">
        <v>134.54</v>
      </c>
    </row>
    <row collapsed="false" customFormat="false" customHeight="true" hidden="true" ht="13.5" outlineLevel="0" r="4005">
      <c r="A4005" s="746" t="n">
        <v>94703</v>
      </c>
      <c r="B4005" s="745" t="s">
        <v>5298</v>
      </c>
      <c r="C4005" s="745" t="s">
        <v>30</v>
      </c>
      <c r="D4005" s="747" t="n">
        <v>13.75</v>
      </c>
    </row>
    <row collapsed="false" customFormat="false" customHeight="true" hidden="true" ht="13.5" outlineLevel="0" r="4006">
      <c r="A4006" s="746" t="n">
        <v>94704</v>
      </c>
      <c r="B4006" s="745" t="s">
        <v>5299</v>
      </c>
      <c r="C4006" s="745" t="s">
        <v>30</v>
      </c>
      <c r="D4006" s="747" t="n">
        <v>15.8</v>
      </c>
    </row>
    <row collapsed="false" customFormat="false" customHeight="true" hidden="true" ht="13.5" outlineLevel="0" r="4007">
      <c r="A4007" s="746" t="n">
        <v>94705</v>
      </c>
      <c r="B4007" s="745" t="s">
        <v>5300</v>
      </c>
      <c r="C4007" s="745" t="s">
        <v>30</v>
      </c>
      <c r="D4007" s="747" t="n">
        <v>18.91</v>
      </c>
    </row>
    <row collapsed="false" customFormat="false" customHeight="true" hidden="true" ht="13.5" outlineLevel="0" r="4008">
      <c r="A4008" s="746" t="n">
        <v>94706</v>
      </c>
      <c r="B4008" s="745" t="s">
        <v>5301</v>
      </c>
      <c r="C4008" s="745" t="s">
        <v>30</v>
      </c>
      <c r="D4008" s="747" t="n">
        <v>26.95</v>
      </c>
    </row>
    <row collapsed="false" customFormat="false" customHeight="true" hidden="true" ht="13.5" outlineLevel="0" r="4009">
      <c r="A4009" s="746" t="n">
        <v>94707</v>
      </c>
      <c r="B4009" s="745" t="s">
        <v>5302</v>
      </c>
      <c r="C4009" s="745" t="s">
        <v>30</v>
      </c>
      <c r="D4009" s="747" t="n">
        <v>32.71</v>
      </c>
    </row>
    <row collapsed="false" customFormat="false" customHeight="true" hidden="true" ht="13.5" outlineLevel="0" r="4010">
      <c r="A4010" s="746" t="n">
        <v>94708</v>
      </c>
      <c r="B4010" s="745" t="s">
        <v>5303</v>
      </c>
      <c r="C4010" s="745" t="s">
        <v>30</v>
      </c>
      <c r="D4010" s="747" t="n">
        <v>18.7</v>
      </c>
    </row>
    <row collapsed="false" customFormat="false" customHeight="true" hidden="true" ht="13.5" outlineLevel="0" r="4011">
      <c r="A4011" s="746" t="n">
        <v>94709</v>
      </c>
      <c r="B4011" s="745" t="s">
        <v>5304</v>
      </c>
      <c r="C4011" s="745" t="s">
        <v>30</v>
      </c>
      <c r="D4011" s="747" t="n">
        <v>22.79</v>
      </c>
    </row>
    <row collapsed="false" customFormat="false" customHeight="true" hidden="true" ht="13.5" outlineLevel="0" r="4012">
      <c r="A4012" s="746" t="n">
        <v>94710</v>
      </c>
      <c r="B4012" s="745" t="s">
        <v>5305</v>
      </c>
      <c r="C4012" s="745" t="s">
        <v>30</v>
      </c>
      <c r="D4012" s="747" t="n">
        <v>32.94</v>
      </c>
    </row>
    <row collapsed="false" customFormat="false" customHeight="true" hidden="true" ht="13.5" outlineLevel="0" r="4013">
      <c r="A4013" s="746" t="n">
        <v>94711</v>
      </c>
      <c r="B4013" s="745" t="s">
        <v>5306</v>
      </c>
      <c r="C4013" s="745" t="s">
        <v>30</v>
      </c>
      <c r="D4013" s="747" t="n">
        <v>39.9</v>
      </c>
    </row>
    <row collapsed="false" customFormat="false" customHeight="true" hidden="true" ht="13.5" outlineLevel="0" r="4014">
      <c r="A4014" s="746" t="n">
        <v>94712</v>
      </c>
      <c r="B4014" s="745" t="s">
        <v>5307</v>
      </c>
      <c r="C4014" s="745" t="s">
        <v>30</v>
      </c>
      <c r="D4014" s="747" t="n">
        <v>51.56</v>
      </c>
    </row>
    <row collapsed="false" customFormat="false" customHeight="true" hidden="true" ht="13.5" outlineLevel="0" r="4015">
      <c r="A4015" s="746" t="n">
        <v>94713</v>
      </c>
      <c r="B4015" s="745" t="s">
        <v>5308</v>
      </c>
      <c r="C4015" s="745" t="s">
        <v>30</v>
      </c>
      <c r="D4015" s="747" t="n">
        <v>125.52</v>
      </c>
    </row>
    <row collapsed="false" customFormat="false" customHeight="true" hidden="true" ht="13.5" outlineLevel="0" r="4016">
      <c r="A4016" s="746" t="n">
        <v>94714</v>
      </c>
      <c r="B4016" s="745" t="s">
        <v>5309</v>
      </c>
      <c r="C4016" s="745" t="s">
        <v>30</v>
      </c>
      <c r="D4016" s="747" t="n">
        <v>168.17</v>
      </c>
    </row>
    <row collapsed="false" customFormat="false" customHeight="true" hidden="true" ht="13.5" outlineLevel="0" r="4017">
      <c r="A4017" s="746" t="n">
        <v>94715</v>
      </c>
      <c r="B4017" s="745" t="s">
        <v>5310</v>
      </c>
      <c r="C4017" s="745" t="s">
        <v>30</v>
      </c>
      <c r="D4017" s="747" t="n">
        <v>230.01</v>
      </c>
    </row>
    <row collapsed="false" customFormat="false" customHeight="true" hidden="true" ht="13.5" outlineLevel="0" r="4018">
      <c r="A4018" s="746" t="n">
        <v>94724</v>
      </c>
      <c r="B4018" s="745" t="s">
        <v>5311</v>
      </c>
      <c r="C4018" s="745" t="s">
        <v>30</v>
      </c>
      <c r="D4018" s="747" t="n">
        <v>18.96</v>
      </c>
    </row>
    <row collapsed="false" customFormat="false" customHeight="true" hidden="true" ht="13.5" outlineLevel="0" r="4019">
      <c r="A4019" s="746" t="n">
        <v>94725</v>
      </c>
      <c r="B4019" s="745" t="s">
        <v>5312</v>
      </c>
      <c r="C4019" s="745" t="s">
        <v>30</v>
      </c>
      <c r="D4019" s="747" t="n">
        <v>5.3</v>
      </c>
    </row>
    <row collapsed="false" customFormat="false" customHeight="true" hidden="true" ht="13.5" outlineLevel="0" r="4020">
      <c r="A4020" s="746" t="n">
        <v>94726</v>
      </c>
      <c r="B4020" s="745" t="s">
        <v>5313</v>
      </c>
      <c r="C4020" s="745" t="s">
        <v>30</v>
      </c>
      <c r="D4020" s="747" t="n">
        <v>28.73</v>
      </c>
    </row>
    <row collapsed="false" customFormat="false" customHeight="true" hidden="true" ht="13.5" outlineLevel="0" r="4021">
      <c r="A4021" s="746" t="n">
        <v>94727</v>
      </c>
      <c r="B4021" s="745" t="s">
        <v>5314</v>
      </c>
      <c r="C4021" s="745" t="s">
        <v>30</v>
      </c>
      <c r="D4021" s="747" t="n">
        <v>7.11</v>
      </c>
    </row>
    <row collapsed="false" customFormat="false" customHeight="true" hidden="true" ht="13.5" outlineLevel="0" r="4022">
      <c r="A4022" s="746" t="n">
        <v>94728</v>
      </c>
      <c r="B4022" s="745" t="s">
        <v>5315</v>
      </c>
      <c r="C4022" s="745" t="s">
        <v>30</v>
      </c>
      <c r="D4022" s="747" t="n">
        <v>106.23</v>
      </c>
    </row>
    <row collapsed="false" customFormat="false" customHeight="true" hidden="true" ht="13.5" outlineLevel="0" r="4023">
      <c r="A4023" s="746" t="n">
        <v>94729</v>
      </c>
      <c r="B4023" s="745" t="s">
        <v>5316</v>
      </c>
      <c r="C4023" s="745" t="s">
        <v>30</v>
      </c>
      <c r="D4023" s="747" t="n">
        <v>12.11</v>
      </c>
    </row>
    <row collapsed="false" customFormat="false" customHeight="true" hidden="true" ht="13.5" outlineLevel="0" r="4024">
      <c r="A4024" s="746" t="n">
        <v>94730</v>
      </c>
      <c r="B4024" s="745" t="s">
        <v>5317</v>
      </c>
      <c r="C4024" s="745" t="s">
        <v>30</v>
      </c>
      <c r="D4024" s="747" t="n">
        <v>128.77</v>
      </c>
    </row>
    <row collapsed="false" customFormat="false" customHeight="true" hidden="true" ht="13.5" outlineLevel="0" r="4025">
      <c r="A4025" s="746" t="n">
        <v>94731</v>
      </c>
      <c r="B4025" s="745" t="s">
        <v>5318</v>
      </c>
      <c r="C4025" s="745" t="s">
        <v>30</v>
      </c>
      <c r="D4025" s="747" t="n">
        <v>14.85</v>
      </c>
    </row>
    <row collapsed="false" customFormat="false" customHeight="true" hidden="true" ht="13.5" outlineLevel="0" r="4026">
      <c r="A4026" s="746" t="n">
        <v>94733</v>
      </c>
      <c r="B4026" s="745" t="s">
        <v>5319</v>
      </c>
      <c r="C4026" s="745" t="s">
        <v>30</v>
      </c>
      <c r="D4026" s="747" t="n">
        <v>28.53</v>
      </c>
    </row>
    <row collapsed="false" customFormat="false" customHeight="true" hidden="true" ht="13.5" outlineLevel="0" r="4027">
      <c r="A4027" s="746" t="n">
        <v>94737</v>
      </c>
      <c r="B4027" s="745" t="s">
        <v>5320</v>
      </c>
      <c r="C4027" s="745" t="s">
        <v>30</v>
      </c>
      <c r="D4027" s="747" t="n">
        <v>114.31</v>
      </c>
    </row>
    <row collapsed="false" customFormat="false" customHeight="true" hidden="true" ht="13.5" outlineLevel="0" r="4028">
      <c r="A4028" s="746" t="n">
        <v>94740</v>
      </c>
      <c r="B4028" s="745" t="s">
        <v>5321</v>
      </c>
      <c r="C4028" s="745" t="s">
        <v>30</v>
      </c>
      <c r="D4028" s="747" t="n">
        <v>8.29</v>
      </c>
    </row>
    <row collapsed="false" customFormat="false" customHeight="true" hidden="true" ht="13.5" outlineLevel="0" r="4029">
      <c r="A4029" s="746" t="n">
        <v>94741</v>
      </c>
      <c r="B4029" s="745" t="s">
        <v>5322</v>
      </c>
      <c r="C4029" s="745" t="s">
        <v>30</v>
      </c>
      <c r="D4029" s="747" t="n">
        <v>9.94</v>
      </c>
    </row>
    <row collapsed="false" customFormat="false" customHeight="true" hidden="true" ht="13.5" outlineLevel="0" r="4030">
      <c r="A4030" s="746" t="n">
        <v>94742</v>
      </c>
      <c r="B4030" s="745" t="s">
        <v>5323</v>
      </c>
      <c r="C4030" s="745" t="s">
        <v>30</v>
      </c>
      <c r="D4030" s="747" t="n">
        <v>11.79</v>
      </c>
    </row>
    <row collapsed="false" customFormat="false" customHeight="true" hidden="true" ht="13.5" outlineLevel="0" r="4031">
      <c r="A4031" s="746" t="n">
        <v>94743</v>
      </c>
      <c r="B4031" s="745" t="s">
        <v>5324</v>
      </c>
      <c r="C4031" s="745" t="s">
        <v>30</v>
      </c>
      <c r="D4031" s="747" t="n">
        <v>12.83</v>
      </c>
    </row>
    <row collapsed="false" customFormat="false" customHeight="true" hidden="true" ht="13.5" outlineLevel="0" r="4032">
      <c r="A4032" s="746" t="n">
        <v>94744</v>
      </c>
      <c r="B4032" s="745" t="s">
        <v>5325</v>
      </c>
      <c r="C4032" s="745" t="s">
        <v>30</v>
      </c>
      <c r="D4032" s="747" t="n">
        <v>18.38</v>
      </c>
    </row>
    <row collapsed="false" customFormat="false" customHeight="true" hidden="true" ht="13.5" outlineLevel="0" r="4033">
      <c r="A4033" s="746" t="n">
        <v>94746</v>
      </c>
      <c r="B4033" s="745" t="s">
        <v>5326</v>
      </c>
      <c r="C4033" s="745" t="s">
        <v>30</v>
      </c>
      <c r="D4033" s="747" t="n">
        <v>25.34</v>
      </c>
    </row>
    <row collapsed="false" customFormat="false" customHeight="true" hidden="true" ht="13.5" outlineLevel="0" r="4034">
      <c r="A4034" s="746" t="n">
        <v>94748</v>
      </c>
      <c r="B4034" s="745" t="s">
        <v>5327</v>
      </c>
      <c r="C4034" s="745" t="s">
        <v>30</v>
      </c>
      <c r="D4034" s="747" t="n">
        <v>51.6</v>
      </c>
    </row>
    <row collapsed="false" customFormat="false" customHeight="true" hidden="true" ht="13.5" outlineLevel="0" r="4035">
      <c r="A4035" s="746" t="n">
        <v>94750</v>
      </c>
      <c r="B4035" s="745" t="s">
        <v>5328</v>
      </c>
      <c r="C4035" s="745" t="s">
        <v>30</v>
      </c>
      <c r="D4035" s="747" t="n">
        <v>117.39</v>
      </c>
    </row>
    <row collapsed="false" customFormat="false" customHeight="true" hidden="true" ht="13.5" outlineLevel="0" r="4036">
      <c r="A4036" s="746" t="n">
        <v>94752</v>
      </c>
      <c r="B4036" s="745" t="s">
        <v>5329</v>
      </c>
      <c r="C4036" s="745" t="s">
        <v>30</v>
      </c>
      <c r="D4036" s="747" t="n">
        <v>146.03</v>
      </c>
    </row>
    <row collapsed="false" customFormat="false" customHeight="true" hidden="true" ht="13.5" outlineLevel="0" r="4037">
      <c r="A4037" s="746" t="n">
        <v>94756</v>
      </c>
      <c r="B4037" s="745" t="s">
        <v>5330</v>
      </c>
      <c r="C4037" s="745" t="s">
        <v>30</v>
      </c>
      <c r="D4037" s="747" t="n">
        <v>10.59</v>
      </c>
    </row>
    <row collapsed="false" customFormat="false" customHeight="true" hidden="true" ht="13.5" outlineLevel="0" r="4038">
      <c r="A4038" s="746" t="n">
        <v>94757</v>
      </c>
      <c r="B4038" s="745" t="s">
        <v>5331</v>
      </c>
      <c r="C4038" s="745" t="s">
        <v>30</v>
      </c>
      <c r="D4038" s="747" t="n">
        <v>13.71</v>
      </c>
    </row>
    <row collapsed="false" customFormat="false" customHeight="true" hidden="true" ht="13.5" outlineLevel="0" r="4039">
      <c r="A4039" s="746" t="n">
        <v>94758</v>
      </c>
      <c r="B4039" s="745" t="s">
        <v>5332</v>
      </c>
      <c r="C4039" s="745" t="s">
        <v>30</v>
      </c>
      <c r="D4039" s="747" t="n">
        <v>32.49</v>
      </c>
    </row>
    <row collapsed="false" customFormat="false" customHeight="true" hidden="true" ht="13.5" outlineLevel="0" r="4040">
      <c r="A4040" s="746" t="n">
        <v>94759</v>
      </c>
      <c r="B4040" s="745" t="s">
        <v>5333</v>
      </c>
      <c r="C4040" s="745" t="s">
        <v>30</v>
      </c>
      <c r="D4040" s="747" t="n">
        <v>39.42</v>
      </c>
    </row>
    <row collapsed="false" customFormat="false" customHeight="true" hidden="true" ht="13.5" outlineLevel="0" r="4041">
      <c r="A4041" s="746" t="n">
        <v>94760</v>
      </c>
      <c r="B4041" s="745" t="s">
        <v>5334</v>
      </c>
      <c r="C4041" s="745" t="s">
        <v>30</v>
      </c>
      <c r="D4041" s="747" t="n">
        <v>65.03</v>
      </c>
    </row>
    <row collapsed="false" customFormat="false" customHeight="true" hidden="true" ht="13.5" outlineLevel="0" r="4042">
      <c r="A4042" s="746" t="n">
        <v>94761</v>
      </c>
      <c r="B4042" s="745" t="s">
        <v>5335</v>
      </c>
      <c r="C4042" s="745" t="s">
        <v>30</v>
      </c>
      <c r="D4042" s="747" t="n">
        <v>134.58</v>
      </c>
    </row>
    <row collapsed="false" customFormat="false" customHeight="true" hidden="true" ht="13.5" outlineLevel="0" r="4043">
      <c r="A4043" s="746" t="n">
        <v>94762</v>
      </c>
      <c r="B4043" s="745" t="s">
        <v>5336</v>
      </c>
      <c r="C4043" s="745" t="s">
        <v>30</v>
      </c>
      <c r="D4043" s="747" t="n">
        <v>175.74</v>
      </c>
    </row>
    <row collapsed="false" customFormat="false" customHeight="true" hidden="true" ht="13.5" outlineLevel="0" r="4044">
      <c r="A4044" s="746" t="n">
        <v>94783</v>
      </c>
      <c r="B4044" s="745" t="s">
        <v>5337</v>
      </c>
      <c r="C4044" s="745" t="s">
        <v>30</v>
      </c>
      <c r="D4044" s="747" t="n">
        <v>12.85</v>
      </c>
    </row>
    <row collapsed="false" customFormat="false" customHeight="true" hidden="true" ht="13.5" outlineLevel="0" r="4045">
      <c r="A4045" s="746" t="n">
        <v>94785</v>
      </c>
      <c r="B4045" s="745" t="s">
        <v>5338</v>
      </c>
      <c r="C4045" s="745" t="s">
        <v>30</v>
      </c>
      <c r="D4045" s="747" t="n">
        <v>23.08</v>
      </c>
    </row>
    <row collapsed="false" customFormat="false" customHeight="true" hidden="true" ht="13.5" outlineLevel="0" r="4046">
      <c r="A4046" s="746" t="n">
        <v>94786</v>
      </c>
      <c r="B4046" s="745" t="s">
        <v>5339</v>
      </c>
      <c r="C4046" s="745" t="s">
        <v>30</v>
      </c>
      <c r="D4046" s="747" t="n">
        <v>28.88</v>
      </c>
    </row>
    <row collapsed="false" customFormat="false" customHeight="true" hidden="true" ht="13.5" outlineLevel="0" r="4047">
      <c r="A4047" s="746" t="n">
        <v>94787</v>
      </c>
      <c r="B4047" s="745" t="s">
        <v>5340</v>
      </c>
      <c r="C4047" s="745" t="s">
        <v>30</v>
      </c>
      <c r="D4047" s="747" t="n">
        <v>38.37</v>
      </c>
    </row>
    <row collapsed="false" customFormat="false" customHeight="true" hidden="true" ht="13.5" outlineLevel="0" r="4048">
      <c r="A4048" s="746" t="n">
        <v>94788</v>
      </c>
      <c r="B4048" s="745" t="s">
        <v>5341</v>
      </c>
      <c r="C4048" s="745" t="s">
        <v>30</v>
      </c>
      <c r="D4048" s="747" t="n">
        <v>52.95</v>
      </c>
    </row>
    <row collapsed="false" customFormat="false" customHeight="true" hidden="true" ht="13.5" outlineLevel="0" r="4049">
      <c r="A4049" s="746" t="n">
        <v>94789</v>
      </c>
      <c r="B4049" s="745" t="s">
        <v>5342</v>
      </c>
      <c r="C4049" s="745" t="s">
        <v>30</v>
      </c>
      <c r="D4049" s="747" t="n">
        <v>154.1</v>
      </c>
    </row>
    <row collapsed="false" customFormat="false" customHeight="true" hidden="true" ht="13.5" outlineLevel="0" r="4050">
      <c r="A4050" s="746" t="n">
        <v>94790</v>
      </c>
      <c r="B4050" s="745" t="s">
        <v>5343</v>
      </c>
      <c r="C4050" s="745" t="s">
        <v>30</v>
      </c>
      <c r="D4050" s="747" t="n">
        <v>177.37</v>
      </c>
    </row>
    <row collapsed="false" customFormat="false" customHeight="true" hidden="true" ht="13.5" outlineLevel="0" r="4051">
      <c r="A4051" s="746" t="n">
        <v>94791</v>
      </c>
      <c r="B4051" s="745" t="s">
        <v>5344</v>
      </c>
      <c r="C4051" s="745" t="s">
        <v>30</v>
      </c>
      <c r="D4051" s="747" t="n">
        <v>246.21</v>
      </c>
    </row>
    <row collapsed="false" customFormat="false" customHeight="true" hidden="true" ht="13.5" outlineLevel="0" r="4052">
      <c r="A4052" s="746" t="n">
        <v>94863</v>
      </c>
      <c r="B4052" s="745" t="s">
        <v>5345</v>
      </c>
      <c r="C4052" s="745" t="s">
        <v>30</v>
      </c>
      <c r="D4052" s="747" t="n">
        <v>95.71</v>
      </c>
    </row>
    <row collapsed="false" customFormat="false" customHeight="true" hidden="true" ht="13.5" outlineLevel="0" r="4053">
      <c r="A4053" s="746" t="n">
        <v>95141</v>
      </c>
      <c r="B4053" s="745" t="s">
        <v>5346</v>
      </c>
      <c r="C4053" s="745" t="s">
        <v>30</v>
      </c>
      <c r="D4053" s="747" t="n">
        <v>21.82</v>
      </c>
    </row>
    <row collapsed="false" customFormat="false" customHeight="true" hidden="true" ht="13.5" outlineLevel="0" r="4054">
      <c r="A4054" s="746" t="n">
        <v>95237</v>
      </c>
      <c r="B4054" s="745" t="s">
        <v>5347</v>
      </c>
      <c r="C4054" s="745" t="s">
        <v>30</v>
      </c>
      <c r="D4054" s="747" t="n">
        <v>15.2</v>
      </c>
    </row>
    <row collapsed="false" customFormat="false" customHeight="true" hidden="true" ht="13.5" outlineLevel="0" r="4055">
      <c r="A4055" s="746" t="n">
        <v>95693</v>
      </c>
      <c r="B4055" s="745" t="s">
        <v>5348</v>
      </c>
      <c r="C4055" s="745" t="s">
        <v>30</v>
      </c>
      <c r="D4055" s="747" t="n">
        <v>36.75</v>
      </c>
    </row>
    <row collapsed="false" customFormat="false" customHeight="true" hidden="true" ht="13.5" outlineLevel="0" r="4056">
      <c r="A4056" s="746" t="n">
        <v>95694</v>
      </c>
      <c r="B4056" s="745" t="s">
        <v>5349</v>
      </c>
      <c r="C4056" s="745" t="s">
        <v>30</v>
      </c>
      <c r="D4056" s="747" t="n">
        <v>45.83</v>
      </c>
    </row>
    <row collapsed="false" customFormat="false" customHeight="true" hidden="true" ht="13.5" outlineLevel="0" r="4057">
      <c r="A4057" s="746" t="n">
        <v>95695</v>
      </c>
      <c r="B4057" s="745" t="s">
        <v>5350</v>
      </c>
      <c r="C4057" s="745" t="s">
        <v>30</v>
      </c>
      <c r="D4057" s="747" t="n">
        <v>44.11</v>
      </c>
    </row>
    <row collapsed="false" customFormat="false" customHeight="true" hidden="true" ht="13.5" outlineLevel="0" r="4058">
      <c r="A4058" s="746" t="n">
        <v>95696</v>
      </c>
      <c r="B4058" s="745" t="s">
        <v>5351</v>
      </c>
      <c r="C4058" s="745" t="s">
        <v>30</v>
      </c>
      <c r="D4058" s="747" t="n">
        <v>32.56</v>
      </c>
    </row>
    <row collapsed="false" customFormat="false" customHeight="true" hidden="true" ht="13.5" outlineLevel="0" r="4059">
      <c r="A4059" s="746" t="n">
        <v>96637</v>
      </c>
      <c r="B4059" s="745" t="s">
        <v>5352</v>
      </c>
      <c r="C4059" s="745" t="s">
        <v>30</v>
      </c>
      <c r="D4059" s="747" t="n">
        <v>11.89</v>
      </c>
    </row>
    <row collapsed="false" customFormat="false" customHeight="true" hidden="true" ht="13.5" outlineLevel="0" r="4060">
      <c r="A4060" s="746" t="n">
        <v>96638</v>
      </c>
      <c r="B4060" s="745" t="s">
        <v>5353</v>
      </c>
      <c r="C4060" s="745" t="s">
        <v>30</v>
      </c>
      <c r="D4060" s="747" t="n">
        <v>11.56</v>
      </c>
    </row>
    <row collapsed="false" customFormat="false" customHeight="true" hidden="true" ht="13.5" outlineLevel="0" r="4061">
      <c r="A4061" s="746" t="n">
        <v>96639</v>
      </c>
      <c r="B4061" s="745" t="s">
        <v>5354</v>
      </c>
      <c r="C4061" s="745" t="s">
        <v>30</v>
      </c>
      <c r="D4061" s="747" t="n">
        <v>8.19</v>
      </c>
    </row>
    <row collapsed="false" customFormat="false" customHeight="true" hidden="true" ht="13.5" outlineLevel="0" r="4062">
      <c r="A4062" s="746" t="n">
        <v>96640</v>
      </c>
      <c r="B4062" s="745" t="s">
        <v>5355</v>
      </c>
      <c r="C4062" s="745" t="s">
        <v>30</v>
      </c>
      <c r="D4062" s="747" t="n">
        <v>17.29</v>
      </c>
    </row>
    <row collapsed="false" customFormat="false" customHeight="true" hidden="true" ht="13.5" outlineLevel="0" r="4063">
      <c r="A4063" s="746" t="n">
        <v>96641</v>
      </c>
      <c r="B4063" s="745" t="s">
        <v>5356</v>
      </c>
      <c r="C4063" s="745" t="s">
        <v>30</v>
      </c>
      <c r="D4063" s="747" t="n">
        <v>14.04</v>
      </c>
    </row>
    <row collapsed="false" customFormat="false" customHeight="true" hidden="true" ht="13.5" outlineLevel="0" r="4064">
      <c r="A4064" s="746" t="n">
        <v>96642</v>
      </c>
      <c r="B4064" s="745" t="s">
        <v>5357</v>
      </c>
      <c r="C4064" s="745" t="s">
        <v>30</v>
      </c>
      <c r="D4064" s="747" t="n">
        <v>15.78</v>
      </c>
    </row>
    <row collapsed="false" customFormat="false" customHeight="true" hidden="true" ht="13.5" outlineLevel="0" r="4065">
      <c r="A4065" s="746" t="n">
        <v>96643</v>
      </c>
      <c r="B4065" s="745" t="s">
        <v>5358</v>
      </c>
      <c r="C4065" s="745" t="s">
        <v>30</v>
      </c>
      <c r="D4065" s="747" t="n">
        <v>34.83</v>
      </c>
    </row>
    <row collapsed="false" customFormat="false" customHeight="true" hidden="true" ht="13.5" outlineLevel="0" r="4066">
      <c r="A4066" s="746" t="n">
        <v>96650</v>
      </c>
      <c r="B4066" s="745" t="s">
        <v>5359</v>
      </c>
      <c r="C4066" s="745" t="s">
        <v>30</v>
      </c>
      <c r="D4066" s="747" t="n">
        <v>8.63</v>
      </c>
    </row>
    <row collapsed="false" customFormat="false" customHeight="true" hidden="true" ht="13.5" outlineLevel="0" r="4067">
      <c r="A4067" s="746" t="n">
        <v>96651</v>
      </c>
      <c r="B4067" s="745" t="s">
        <v>5360</v>
      </c>
      <c r="C4067" s="745" t="s">
        <v>30</v>
      </c>
      <c r="D4067" s="747" t="n">
        <v>8.3</v>
      </c>
    </row>
    <row collapsed="false" customFormat="false" customHeight="true" hidden="true" ht="13.5" outlineLevel="0" r="4068">
      <c r="A4068" s="746" t="n">
        <v>96652</v>
      </c>
      <c r="B4068" s="745" t="s">
        <v>5361</v>
      </c>
      <c r="C4068" s="745" t="s">
        <v>30</v>
      </c>
      <c r="D4068" s="747" t="n">
        <v>16.78</v>
      </c>
    </row>
    <row collapsed="false" customFormat="false" customHeight="true" hidden="true" ht="13.5" outlineLevel="0" r="4069">
      <c r="A4069" s="746" t="n">
        <v>96653</v>
      </c>
      <c r="B4069" s="745" t="s">
        <v>5362</v>
      </c>
      <c r="C4069" s="745" t="s">
        <v>30</v>
      </c>
      <c r="D4069" s="747" t="n">
        <v>16.75</v>
      </c>
    </row>
    <row collapsed="false" customFormat="false" customHeight="true" hidden="true" ht="13.5" outlineLevel="0" r="4070">
      <c r="A4070" s="746" t="n">
        <v>96654</v>
      </c>
      <c r="B4070" s="745" t="s">
        <v>5363</v>
      </c>
      <c r="C4070" s="745" t="s">
        <v>30</v>
      </c>
      <c r="D4070" s="747" t="n">
        <v>27.46</v>
      </c>
    </row>
    <row collapsed="false" customFormat="false" customHeight="true" hidden="true" ht="13.5" outlineLevel="0" r="4071">
      <c r="A4071" s="746" t="n">
        <v>96655</v>
      </c>
      <c r="B4071" s="745" t="s">
        <v>5364</v>
      </c>
      <c r="C4071" s="745" t="s">
        <v>30</v>
      </c>
      <c r="D4071" s="747" t="n">
        <v>27.1</v>
      </c>
    </row>
    <row collapsed="false" customFormat="false" customHeight="true" hidden="true" ht="13.5" outlineLevel="0" r="4072">
      <c r="A4072" s="746" t="n">
        <v>96656</v>
      </c>
      <c r="B4072" s="745" t="s">
        <v>5365</v>
      </c>
      <c r="C4072" s="745" t="s">
        <v>30</v>
      </c>
      <c r="D4072" s="747" t="n">
        <v>6.04</v>
      </c>
    </row>
    <row collapsed="false" customFormat="false" customHeight="true" hidden="true" ht="13.5" outlineLevel="0" r="4073">
      <c r="A4073" s="746" t="n">
        <v>96657</v>
      </c>
      <c r="B4073" s="745" t="s">
        <v>5366</v>
      </c>
      <c r="C4073" s="745" t="s">
        <v>30</v>
      </c>
      <c r="D4073" s="747" t="n">
        <v>15.14</v>
      </c>
    </row>
    <row collapsed="false" customFormat="false" customHeight="true" hidden="true" ht="13.5" outlineLevel="0" r="4074">
      <c r="A4074" s="746" t="n">
        <v>96658</v>
      </c>
      <c r="B4074" s="745" t="s">
        <v>5367</v>
      </c>
      <c r="C4074" s="745" t="s">
        <v>30</v>
      </c>
      <c r="D4074" s="747" t="n">
        <v>11.89</v>
      </c>
    </row>
    <row collapsed="false" customFormat="false" customHeight="true" hidden="true" ht="13.5" outlineLevel="0" r="4075">
      <c r="A4075" s="746" t="n">
        <v>96659</v>
      </c>
      <c r="B4075" s="745" t="s">
        <v>5368</v>
      </c>
      <c r="C4075" s="745" t="s">
        <v>30</v>
      </c>
      <c r="D4075" s="747" t="n">
        <v>11.31</v>
      </c>
    </row>
    <row collapsed="false" customFormat="false" customHeight="true" hidden="true" ht="13.5" outlineLevel="0" r="4076">
      <c r="A4076" s="746" t="n">
        <v>96660</v>
      </c>
      <c r="B4076" s="745" t="s">
        <v>5369</v>
      </c>
      <c r="C4076" s="745" t="s">
        <v>30</v>
      </c>
      <c r="D4076" s="747" t="n">
        <v>26.48</v>
      </c>
    </row>
    <row collapsed="false" customFormat="false" customHeight="true" hidden="true" ht="13.5" outlineLevel="0" r="4077">
      <c r="A4077" s="746" t="n">
        <v>96661</v>
      </c>
      <c r="B4077" s="745" t="s">
        <v>5370</v>
      </c>
      <c r="C4077" s="745" t="s">
        <v>30</v>
      </c>
      <c r="D4077" s="747" t="n">
        <v>21.48</v>
      </c>
    </row>
    <row collapsed="false" customFormat="false" customHeight="true" hidden="true" ht="13.5" outlineLevel="0" r="4078">
      <c r="A4078" s="746" t="n">
        <v>96662</v>
      </c>
      <c r="B4078" s="745" t="s">
        <v>5371</v>
      </c>
      <c r="C4078" s="745" t="s">
        <v>30</v>
      </c>
      <c r="D4078" s="747" t="n">
        <v>11.47</v>
      </c>
    </row>
    <row collapsed="false" customFormat="false" customHeight="true" hidden="true" ht="13.5" outlineLevel="0" r="4079">
      <c r="A4079" s="746" t="n">
        <v>96663</v>
      </c>
      <c r="B4079" s="745" t="s">
        <v>5372</v>
      </c>
      <c r="C4079" s="745" t="s">
        <v>30</v>
      </c>
      <c r="D4079" s="747" t="n">
        <v>19.75</v>
      </c>
    </row>
    <row collapsed="false" customFormat="false" customHeight="true" hidden="true" ht="13.5" outlineLevel="0" r="4080">
      <c r="A4080" s="746" t="n">
        <v>96664</v>
      </c>
      <c r="B4080" s="745" t="s">
        <v>5373</v>
      </c>
      <c r="C4080" s="745" t="s">
        <v>30</v>
      </c>
      <c r="D4080" s="747" t="n">
        <v>20.82</v>
      </c>
    </row>
    <row collapsed="false" customFormat="false" customHeight="true" hidden="true" ht="13.5" outlineLevel="0" r="4081">
      <c r="A4081" s="746" t="n">
        <v>96665</v>
      </c>
      <c r="B4081" s="745" t="s">
        <v>5374</v>
      </c>
      <c r="C4081" s="745" t="s">
        <v>30</v>
      </c>
      <c r="D4081" s="747" t="n">
        <v>11.4</v>
      </c>
    </row>
    <row collapsed="false" customFormat="false" customHeight="true" hidden="true" ht="13.5" outlineLevel="0" r="4082">
      <c r="A4082" s="746" t="n">
        <v>96666</v>
      </c>
      <c r="B4082" s="745" t="s">
        <v>5375</v>
      </c>
      <c r="C4082" s="745" t="s">
        <v>30</v>
      </c>
      <c r="D4082" s="747" t="n">
        <v>22.45</v>
      </c>
    </row>
    <row collapsed="false" customFormat="false" customHeight="true" hidden="true" ht="13.5" outlineLevel="0" r="4083">
      <c r="A4083" s="746" t="n">
        <v>96667</v>
      </c>
      <c r="B4083" s="745" t="s">
        <v>5376</v>
      </c>
      <c r="C4083" s="745" t="s">
        <v>30</v>
      </c>
      <c r="D4083" s="747" t="n">
        <v>38.12</v>
      </c>
    </row>
    <row collapsed="false" customFormat="false" customHeight="true" hidden="true" ht="13.5" outlineLevel="0" r="4084">
      <c r="A4084" s="746" t="n">
        <v>96684</v>
      </c>
      <c r="B4084" s="745" t="s">
        <v>5377</v>
      </c>
      <c r="C4084" s="745" t="s">
        <v>30</v>
      </c>
      <c r="D4084" s="747" t="n">
        <v>3.74</v>
      </c>
    </row>
    <row collapsed="false" customFormat="false" customHeight="true" hidden="true" ht="13.5" outlineLevel="0" r="4085">
      <c r="A4085" s="746" t="n">
        <v>96685</v>
      </c>
      <c r="B4085" s="745" t="s">
        <v>5378</v>
      </c>
      <c r="C4085" s="745" t="s">
        <v>30</v>
      </c>
      <c r="D4085" s="747" t="n">
        <v>3.41</v>
      </c>
    </row>
    <row collapsed="false" customFormat="false" customHeight="true" hidden="true" ht="13.5" outlineLevel="0" r="4086">
      <c r="A4086" s="746" t="n">
        <v>96686</v>
      </c>
      <c r="B4086" s="745" t="s">
        <v>5379</v>
      </c>
      <c r="C4086" s="745" t="s">
        <v>30</v>
      </c>
      <c r="D4086" s="747" t="n">
        <v>5.57</v>
      </c>
    </row>
    <row collapsed="false" customFormat="false" customHeight="true" hidden="true" ht="13.5" outlineLevel="0" r="4087">
      <c r="A4087" s="746" t="n">
        <v>96687</v>
      </c>
      <c r="B4087" s="745" t="s">
        <v>5380</v>
      </c>
      <c r="C4087" s="745" t="s">
        <v>30</v>
      </c>
      <c r="D4087" s="747" t="n">
        <v>5.54</v>
      </c>
    </row>
    <row collapsed="false" customFormat="false" customHeight="true" hidden="true" ht="13.5" outlineLevel="0" r="4088">
      <c r="A4088" s="746" t="n">
        <v>96688</v>
      </c>
      <c r="B4088" s="745" t="s">
        <v>5381</v>
      </c>
      <c r="C4088" s="745" t="s">
        <v>30</v>
      </c>
      <c r="D4088" s="747" t="n">
        <v>9.34</v>
      </c>
    </row>
    <row collapsed="false" customFormat="false" customHeight="true" hidden="true" ht="13.5" outlineLevel="0" r="4089">
      <c r="A4089" s="746" t="n">
        <v>96689</v>
      </c>
      <c r="B4089" s="745" t="s">
        <v>5382</v>
      </c>
      <c r="C4089" s="745" t="s">
        <v>30</v>
      </c>
      <c r="D4089" s="747" t="n">
        <v>8.98</v>
      </c>
    </row>
    <row collapsed="false" customFormat="false" customHeight="true" hidden="true" ht="13.5" outlineLevel="0" r="4090">
      <c r="A4090" s="746" t="n">
        <v>96690</v>
      </c>
      <c r="B4090" s="745" t="s">
        <v>5383</v>
      </c>
      <c r="C4090" s="745" t="s">
        <v>30</v>
      </c>
      <c r="D4090" s="747" t="n">
        <v>16.86</v>
      </c>
    </row>
    <row collapsed="false" customFormat="false" customHeight="true" hidden="true" ht="13.5" outlineLevel="0" r="4091">
      <c r="A4091" s="746" t="n">
        <v>96691</v>
      </c>
      <c r="B4091" s="745" t="s">
        <v>5384</v>
      </c>
      <c r="C4091" s="745" t="s">
        <v>30</v>
      </c>
      <c r="D4091" s="747" t="n">
        <v>17.35</v>
      </c>
    </row>
    <row collapsed="false" customFormat="false" customHeight="true" hidden="true" ht="13.5" outlineLevel="0" r="4092">
      <c r="A4092" s="746" t="n">
        <v>96692</v>
      </c>
      <c r="B4092" s="745" t="s">
        <v>5385</v>
      </c>
      <c r="C4092" s="745" t="s">
        <v>30</v>
      </c>
      <c r="D4092" s="747" t="n">
        <v>25.56</v>
      </c>
    </row>
    <row collapsed="false" customFormat="false" customHeight="true" hidden="true" ht="13.5" outlineLevel="0" r="4093">
      <c r="A4093" s="746" t="n">
        <v>96693</v>
      </c>
      <c r="B4093" s="745" t="s">
        <v>5386</v>
      </c>
      <c r="C4093" s="745" t="s">
        <v>30</v>
      </c>
      <c r="D4093" s="747" t="n">
        <v>24.37</v>
      </c>
    </row>
    <row collapsed="false" customFormat="false" customHeight="true" hidden="true" ht="13.5" outlineLevel="0" r="4094">
      <c r="A4094" s="746" t="n">
        <v>96694</v>
      </c>
      <c r="B4094" s="745" t="s">
        <v>5387</v>
      </c>
      <c r="C4094" s="745" t="s">
        <v>30</v>
      </c>
      <c r="D4094" s="747" t="n">
        <v>53.73</v>
      </c>
    </row>
    <row collapsed="false" customFormat="false" customHeight="true" hidden="true" ht="13.5" outlineLevel="0" r="4095">
      <c r="A4095" s="746" t="n">
        <v>96695</v>
      </c>
      <c r="B4095" s="745" t="s">
        <v>5388</v>
      </c>
      <c r="C4095" s="745" t="s">
        <v>30</v>
      </c>
      <c r="D4095" s="747" t="n">
        <v>52.33</v>
      </c>
    </row>
    <row collapsed="false" customFormat="false" customHeight="true" hidden="true" ht="13.5" outlineLevel="0" r="4096">
      <c r="A4096" s="746" t="n">
        <v>96696</v>
      </c>
      <c r="B4096" s="745" t="s">
        <v>5389</v>
      </c>
      <c r="C4096" s="745" t="s">
        <v>30</v>
      </c>
      <c r="D4096" s="747" t="n">
        <v>80.55</v>
      </c>
    </row>
    <row collapsed="false" customFormat="false" customHeight="true" hidden="true" ht="13.5" outlineLevel="0" r="4097">
      <c r="A4097" s="746" t="n">
        <v>96697</v>
      </c>
      <c r="B4097" s="745" t="s">
        <v>5390</v>
      </c>
      <c r="C4097" s="745" t="s">
        <v>30</v>
      </c>
      <c r="D4097" s="747" t="n">
        <v>120.4</v>
      </c>
    </row>
    <row collapsed="false" customFormat="false" customHeight="true" hidden="true" ht="13.5" outlineLevel="0" r="4098">
      <c r="A4098" s="746" t="n">
        <v>96698</v>
      </c>
      <c r="B4098" s="745" t="s">
        <v>5391</v>
      </c>
      <c r="C4098" s="745" t="s">
        <v>30</v>
      </c>
      <c r="D4098" s="747" t="n">
        <v>2.78</v>
      </c>
    </row>
    <row collapsed="false" customFormat="false" customHeight="true" hidden="true" ht="13.5" outlineLevel="0" r="4099">
      <c r="A4099" s="746" t="n">
        <v>96699</v>
      </c>
      <c r="B4099" s="745" t="s">
        <v>5392</v>
      </c>
      <c r="C4099" s="745" t="s">
        <v>30</v>
      </c>
      <c r="D4099" s="747" t="n">
        <v>11.88</v>
      </c>
    </row>
    <row collapsed="false" customFormat="false" customHeight="true" hidden="true" ht="13.5" outlineLevel="0" r="4100">
      <c r="A4100" s="746" t="n">
        <v>96700</v>
      </c>
      <c r="B4100" s="745" t="s">
        <v>5393</v>
      </c>
      <c r="C4100" s="745" t="s">
        <v>30</v>
      </c>
      <c r="D4100" s="747" t="n">
        <v>8.63</v>
      </c>
    </row>
    <row collapsed="false" customFormat="false" customHeight="true" hidden="true" ht="13.5" outlineLevel="0" r="4101">
      <c r="A4101" s="746" t="n">
        <v>96701</v>
      </c>
      <c r="B4101" s="745" t="s">
        <v>5394</v>
      </c>
      <c r="C4101" s="745" t="s">
        <v>30</v>
      </c>
      <c r="D4101" s="747" t="n">
        <v>3.84</v>
      </c>
    </row>
    <row collapsed="false" customFormat="false" customHeight="true" hidden="true" ht="13.5" outlineLevel="0" r="4102">
      <c r="A4102" s="746" t="n">
        <v>96702</v>
      </c>
      <c r="B4102" s="745" t="s">
        <v>5395</v>
      </c>
      <c r="C4102" s="745" t="s">
        <v>30</v>
      </c>
      <c r="D4102" s="747" t="n">
        <v>4</v>
      </c>
    </row>
    <row collapsed="false" customFormat="false" customHeight="true" hidden="true" ht="13.5" outlineLevel="0" r="4103">
      <c r="A4103" s="746" t="n">
        <v>96703</v>
      </c>
      <c r="B4103" s="745" t="s">
        <v>5396</v>
      </c>
      <c r="C4103" s="745" t="s">
        <v>30</v>
      </c>
      <c r="D4103" s="747" t="n">
        <v>7.65</v>
      </c>
    </row>
    <row collapsed="false" customFormat="false" customHeight="true" hidden="true" ht="13.5" outlineLevel="0" r="4104">
      <c r="A4104" s="746" t="n">
        <v>96704</v>
      </c>
      <c r="B4104" s="745" t="s">
        <v>5397</v>
      </c>
      <c r="C4104" s="745" t="s">
        <v>30</v>
      </c>
      <c r="D4104" s="747" t="n">
        <v>8.72</v>
      </c>
    </row>
    <row collapsed="false" customFormat="false" customHeight="true" hidden="true" ht="13.5" outlineLevel="0" r="4105">
      <c r="A4105" s="746" t="n">
        <v>96705</v>
      </c>
      <c r="B4105" s="745" t="s">
        <v>5398</v>
      </c>
      <c r="C4105" s="745" t="s">
        <v>30</v>
      </c>
      <c r="D4105" s="747" t="n">
        <v>11.52</v>
      </c>
    </row>
    <row collapsed="false" customFormat="false" customHeight="true" hidden="true" ht="13.5" outlineLevel="0" r="4106">
      <c r="A4106" s="746" t="n">
        <v>96706</v>
      </c>
      <c r="B4106" s="745" t="s">
        <v>5399</v>
      </c>
      <c r="C4106" s="745" t="s">
        <v>30</v>
      </c>
      <c r="D4106" s="747" t="n">
        <v>17.36</v>
      </c>
    </row>
    <row collapsed="false" customFormat="false" customHeight="true" hidden="true" ht="13.5" outlineLevel="0" r="4107">
      <c r="A4107" s="746" t="n">
        <v>96707</v>
      </c>
      <c r="B4107" s="745" t="s">
        <v>5400</v>
      </c>
      <c r="C4107" s="745" t="s">
        <v>30</v>
      </c>
      <c r="D4107" s="747" t="n">
        <v>34.64</v>
      </c>
    </row>
    <row collapsed="false" customFormat="false" customHeight="true" hidden="true" ht="13.5" outlineLevel="0" r="4108">
      <c r="A4108" s="746" t="n">
        <v>96708</v>
      </c>
      <c r="B4108" s="745" t="s">
        <v>5401</v>
      </c>
      <c r="C4108" s="745" t="s">
        <v>30</v>
      </c>
      <c r="D4108" s="747" t="n">
        <v>54.19</v>
      </c>
    </row>
    <row collapsed="false" customFormat="false" customHeight="true" hidden="true" ht="13.5" outlineLevel="0" r="4109">
      <c r="A4109" s="746" t="n">
        <v>96709</v>
      </c>
      <c r="B4109" s="745" t="s">
        <v>5402</v>
      </c>
      <c r="C4109" s="745" t="s">
        <v>30</v>
      </c>
      <c r="D4109" s="747" t="n">
        <v>85.19</v>
      </c>
    </row>
    <row collapsed="false" customFormat="false" customHeight="true" hidden="true" ht="13.5" outlineLevel="0" r="4110">
      <c r="A4110" s="746" t="n">
        <v>96710</v>
      </c>
      <c r="B4110" s="745" t="s">
        <v>5403</v>
      </c>
      <c r="C4110" s="745" t="s">
        <v>30</v>
      </c>
      <c r="D4110" s="747" t="n">
        <v>4.92</v>
      </c>
    </row>
    <row collapsed="false" customFormat="false" customHeight="true" hidden="true" ht="13.5" outlineLevel="0" r="4111">
      <c r="A4111" s="746" t="n">
        <v>96711</v>
      </c>
      <c r="B4111" s="745" t="s">
        <v>5404</v>
      </c>
      <c r="C4111" s="745" t="s">
        <v>30</v>
      </c>
      <c r="D4111" s="747" t="n">
        <v>7.55</v>
      </c>
    </row>
    <row collapsed="false" customFormat="false" customHeight="true" hidden="true" ht="13.5" outlineLevel="0" r="4112">
      <c r="A4112" s="746" t="n">
        <v>96712</v>
      </c>
      <c r="B4112" s="745" t="s">
        <v>5405</v>
      </c>
      <c r="C4112" s="745" t="s">
        <v>30</v>
      </c>
      <c r="D4112" s="747" t="n">
        <v>13.91</v>
      </c>
    </row>
    <row collapsed="false" customFormat="false" customHeight="true" hidden="true" ht="13.5" outlineLevel="0" r="4113">
      <c r="A4113" s="746" t="n">
        <v>96713</v>
      </c>
      <c r="B4113" s="745" t="s">
        <v>5406</v>
      </c>
      <c r="C4113" s="745" t="s">
        <v>30</v>
      </c>
      <c r="D4113" s="747" t="n">
        <v>19.49</v>
      </c>
    </row>
    <row collapsed="false" customFormat="false" customHeight="true" hidden="true" ht="13.5" outlineLevel="0" r="4114">
      <c r="A4114" s="746" t="n">
        <v>96714</v>
      </c>
      <c r="B4114" s="745" t="s">
        <v>5407</v>
      </c>
      <c r="C4114" s="745" t="s">
        <v>30</v>
      </c>
      <c r="D4114" s="747" t="n">
        <v>32.45</v>
      </c>
    </row>
    <row collapsed="false" customFormat="false" customHeight="true" hidden="true" ht="13.5" outlineLevel="0" r="4115">
      <c r="A4115" s="746" t="n">
        <v>96715</v>
      </c>
      <c r="B4115" s="745" t="s">
        <v>5408</v>
      </c>
      <c r="C4115" s="745" t="s">
        <v>30</v>
      </c>
      <c r="D4115" s="747" t="n">
        <v>58.96</v>
      </c>
    </row>
    <row collapsed="false" customFormat="false" customHeight="true" hidden="true" ht="13.5" outlineLevel="0" r="4116">
      <c r="A4116" s="746" t="n">
        <v>96716</v>
      </c>
      <c r="B4116" s="745" t="s">
        <v>5409</v>
      </c>
      <c r="C4116" s="745" t="s">
        <v>30</v>
      </c>
      <c r="D4116" s="747" t="n">
        <v>88.07</v>
      </c>
    </row>
    <row collapsed="false" customFormat="false" customHeight="true" hidden="true" ht="13.5" outlineLevel="0" r="4117">
      <c r="A4117" s="746" t="n">
        <v>96717</v>
      </c>
      <c r="B4117" s="745" t="s">
        <v>5410</v>
      </c>
      <c r="C4117" s="745" t="s">
        <v>30</v>
      </c>
      <c r="D4117" s="747" t="n">
        <v>137.9</v>
      </c>
    </row>
    <row collapsed="false" customFormat="false" customHeight="true" hidden="true" ht="13.5" outlineLevel="0" r="4118">
      <c r="A4118" s="746" t="n">
        <v>96736</v>
      </c>
      <c r="B4118" s="745" t="s">
        <v>5411</v>
      </c>
      <c r="C4118" s="745" t="s">
        <v>30</v>
      </c>
      <c r="D4118" s="747" t="n">
        <v>4.64</v>
      </c>
    </row>
    <row collapsed="false" customFormat="false" customHeight="true" hidden="true" ht="13.5" outlineLevel="0" r="4119">
      <c r="A4119" s="746" t="n">
        <v>96737</v>
      </c>
      <c r="B4119" s="745" t="s">
        <v>5412</v>
      </c>
      <c r="C4119" s="745" t="s">
        <v>30</v>
      </c>
      <c r="D4119" s="747" t="n">
        <v>5.14</v>
      </c>
    </row>
    <row collapsed="false" customFormat="false" customHeight="true" hidden="true" ht="13.5" outlineLevel="0" r="4120">
      <c r="A4120" s="746" t="n">
        <v>96738</v>
      </c>
      <c r="B4120" s="745" t="s">
        <v>5413</v>
      </c>
      <c r="C4120" s="745" t="s">
        <v>30</v>
      </c>
      <c r="D4120" s="747" t="n">
        <v>14.24</v>
      </c>
    </row>
    <row collapsed="false" customFormat="false" customHeight="true" hidden="true" ht="13.5" outlineLevel="0" r="4121">
      <c r="A4121" s="746" t="n">
        <v>96739</v>
      </c>
      <c r="B4121" s="745" t="s">
        <v>5414</v>
      </c>
      <c r="C4121" s="745" t="s">
        <v>30</v>
      </c>
      <c r="D4121" s="747" t="n">
        <v>6.63</v>
      </c>
    </row>
    <row collapsed="false" customFormat="false" customHeight="true" hidden="true" ht="13.5" outlineLevel="0" r="4122">
      <c r="A4122" s="746" t="n">
        <v>96740</v>
      </c>
      <c r="B4122" s="745" t="s">
        <v>5415</v>
      </c>
      <c r="C4122" s="745" t="s">
        <v>30</v>
      </c>
      <c r="D4122" s="747" t="n">
        <v>21.8</v>
      </c>
    </row>
    <row collapsed="false" customFormat="false" customHeight="true" hidden="true" ht="13.5" outlineLevel="0" r="4123">
      <c r="A4123" s="746" t="n">
        <v>96741</v>
      </c>
      <c r="B4123" s="745" t="s">
        <v>5416</v>
      </c>
      <c r="C4123" s="745" t="s">
        <v>30</v>
      </c>
      <c r="D4123" s="747" t="n">
        <v>9.58</v>
      </c>
    </row>
    <row collapsed="false" customFormat="false" customHeight="true" hidden="true" ht="13.5" outlineLevel="0" r="4124">
      <c r="A4124" s="746" t="n">
        <v>96742</v>
      </c>
      <c r="B4124" s="745" t="s">
        <v>5417</v>
      </c>
      <c r="C4124" s="745" t="s">
        <v>30</v>
      </c>
      <c r="D4124" s="747" t="n">
        <v>14.57</v>
      </c>
    </row>
    <row collapsed="false" customFormat="false" customHeight="true" hidden="true" ht="13.5" outlineLevel="0" r="4125">
      <c r="A4125" s="746" t="n">
        <v>96743</v>
      </c>
      <c r="B4125" s="745" t="s">
        <v>5418</v>
      </c>
      <c r="C4125" s="745" t="s">
        <v>30</v>
      </c>
      <c r="D4125" s="747" t="n">
        <v>18.17</v>
      </c>
    </row>
    <row collapsed="false" customFormat="false" customHeight="true" hidden="true" ht="13.5" outlineLevel="0" r="4126">
      <c r="A4126" s="746" t="n">
        <v>96744</v>
      </c>
      <c r="B4126" s="745" t="s">
        <v>5419</v>
      </c>
      <c r="C4126" s="745" t="s">
        <v>30</v>
      </c>
      <c r="D4126" s="747" t="n">
        <v>37.63</v>
      </c>
    </row>
    <row collapsed="false" customFormat="false" customHeight="true" hidden="true" ht="13.5" outlineLevel="0" r="4127">
      <c r="A4127" s="746" t="n">
        <v>96745</v>
      </c>
      <c r="B4127" s="745" t="s">
        <v>5420</v>
      </c>
      <c r="C4127" s="745" t="s">
        <v>30</v>
      </c>
      <c r="D4127" s="747" t="n">
        <v>53.45</v>
      </c>
    </row>
    <row collapsed="false" customFormat="false" customHeight="true" hidden="true" ht="13.5" outlineLevel="0" r="4128">
      <c r="A4128" s="746" t="n">
        <v>96746</v>
      </c>
      <c r="B4128" s="745" t="s">
        <v>5421</v>
      </c>
      <c r="C4128" s="745" t="s">
        <v>30</v>
      </c>
      <c r="D4128" s="747" t="n">
        <v>85.15</v>
      </c>
    </row>
    <row collapsed="false" customFormat="false" customHeight="true" hidden="true" ht="13.5" outlineLevel="0" r="4129">
      <c r="A4129" s="746" t="n">
        <v>96747</v>
      </c>
      <c r="B4129" s="745" t="s">
        <v>5422</v>
      </c>
      <c r="C4129" s="745" t="s">
        <v>30</v>
      </c>
      <c r="D4129" s="747" t="n">
        <v>6.68</v>
      </c>
    </row>
    <row collapsed="false" customFormat="false" customHeight="true" hidden="true" ht="13.5" outlineLevel="0" r="4130">
      <c r="A4130" s="746" t="n">
        <v>96748</v>
      </c>
      <c r="B4130" s="745" t="s">
        <v>5423</v>
      </c>
      <c r="C4130" s="745" t="s">
        <v>30</v>
      </c>
      <c r="D4130" s="747" t="n">
        <v>7.3</v>
      </c>
    </row>
    <row collapsed="false" customFormat="false" customHeight="true" hidden="true" ht="13.5" outlineLevel="0" r="4131">
      <c r="A4131" s="746" t="n">
        <v>96749</v>
      </c>
      <c r="B4131" s="745" t="s">
        <v>5424</v>
      </c>
      <c r="C4131" s="745" t="s">
        <v>30</v>
      </c>
      <c r="D4131" s="747" t="n">
        <v>9.78</v>
      </c>
    </row>
    <row collapsed="false" customFormat="false" customHeight="true" hidden="true" ht="13.5" outlineLevel="0" r="4132">
      <c r="A4132" s="746" t="n">
        <v>96750</v>
      </c>
      <c r="B4132" s="745" t="s">
        <v>5425</v>
      </c>
      <c r="C4132" s="745" t="s">
        <v>30</v>
      </c>
      <c r="D4132" s="747" t="n">
        <v>12.22</v>
      </c>
    </row>
    <row collapsed="false" customFormat="false" customHeight="true" hidden="true" ht="13.5" outlineLevel="0" r="4133">
      <c r="A4133" s="746" t="n">
        <v>96751</v>
      </c>
      <c r="B4133" s="745" t="s">
        <v>5426</v>
      </c>
      <c r="C4133" s="745" t="s">
        <v>30</v>
      </c>
      <c r="D4133" s="747" t="n">
        <v>21.41</v>
      </c>
    </row>
    <row collapsed="false" customFormat="false" customHeight="true" hidden="true" ht="13.5" outlineLevel="0" r="4134">
      <c r="A4134" s="746" t="n">
        <v>96752</v>
      </c>
      <c r="B4134" s="745" t="s">
        <v>5427</v>
      </c>
      <c r="C4134" s="745" t="s">
        <v>30</v>
      </c>
      <c r="D4134" s="747" t="n">
        <v>26.76</v>
      </c>
    </row>
    <row collapsed="false" customFormat="false" customHeight="true" hidden="true" ht="13.5" outlineLevel="0" r="4135">
      <c r="A4135" s="746" t="n">
        <v>96753</v>
      </c>
      <c r="B4135" s="745" t="s">
        <v>5428</v>
      </c>
      <c r="C4135" s="745" t="s">
        <v>30</v>
      </c>
      <c r="D4135" s="747" t="n">
        <v>58.23</v>
      </c>
    </row>
    <row collapsed="false" customFormat="false" customHeight="true" hidden="true" ht="13.5" outlineLevel="0" r="4136">
      <c r="A4136" s="746" t="n">
        <v>96754</v>
      </c>
      <c r="B4136" s="745" t="s">
        <v>5429</v>
      </c>
      <c r="C4136" s="745" t="s">
        <v>30</v>
      </c>
      <c r="D4136" s="747" t="n">
        <v>79.43</v>
      </c>
    </row>
    <row collapsed="false" customFormat="false" customHeight="true" hidden="true" ht="13.5" outlineLevel="0" r="4137">
      <c r="A4137" s="746" t="n">
        <v>96755</v>
      </c>
      <c r="B4137" s="745" t="s">
        <v>5430</v>
      </c>
      <c r="C4137" s="745" t="s">
        <v>30</v>
      </c>
      <c r="D4137" s="747" t="n">
        <v>120.36</v>
      </c>
    </row>
    <row collapsed="false" customFormat="false" customHeight="true" hidden="true" ht="13.5" outlineLevel="0" r="4138">
      <c r="A4138" s="746" t="n">
        <v>96756</v>
      </c>
      <c r="B4138" s="745" t="s">
        <v>5431</v>
      </c>
      <c r="C4138" s="745" t="s">
        <v>30</v>
      </c>
      <c r="D4138" s="747" t="n">
        <v>11.26</v>
      </c>
    </row>
    <row collapsed="false" customFormat="false" customHeight="true" hidden="true" ht="13.5" outlineLevel="0" r="4139">
      <c r="A4139" s="746" t="n">
        <v>96757</v>
      </c>
      <c r="B4139" s="745" t="s">
        <v>5432</v>
      </c>
      <c r="C4139" s="745" t="s">
        <v>30</v>
      </c>
      <c r="D4139" s="747" t="n">
        <v>10.93</v>
      </c>
    </row>
    <row collapsed="false" customFormat="false" customHeight="true" hidden="true" ht="13.5" outlineLevel="0" r="4140">
      <c r="A4140" s="746" t="n">
        <v>96758</v>
      </c>
      <c r="B4140" s="745" t="s">
        <v>5433</v>
      </c>
      <c r="C4140" s="745" t="s">
        <v>30</v>
      </c>
      <c r="D4140" s="747" t="n">
        <v>13.13</v>
      </c>
    </row>
    <row collapsed="false" customFormat="false" customHeight="true" hidden="true" ht="13.5" outlineLevel="0" r="4141">
      <c r="A4141" s="746" t="n">
        <v>96759</v>
      </c>
      <c r="B4141" s="745" t="s">
        <v>5434</v>
      </c>
      <c r="C4141" s="745" t="s">
        <v>30</v>
      </c>
      <c r="D4141" s="747" t="n">
        <v>17.77</v>
      </c>
    </row>
    <row collapsed="false" customFormat="false" customHeight="true" hidden="true" ht="13.5" outlineLevel="0" r="4142">
      <c r="A4142" s="746" t="n">
        <v>96760</v>
      </c>
      <c r="B4142" s="745" t="s">
        <v>5435</v>
      </c>
      <c r="C4142" s="745" t="s">
        <v>30</v>
      </c>
      <c r="D4142" s="747" t="n">
        <v>25.53</v>
      </c>
    </row>
    <row collapsed="false" customFormat="false" customHeight="true" hidden="true" ht="13.5" outlineLevel="0" r="4143">
      <c r="A4143" s="746" t="n">
        <v>96761</v>
      </c>
      <c r="B4143" s="745" t="s">
        <v>5436</v>
      </c>
      <c r="C4143" s="745" t="s">
        <v>30</v>
      </c>
      <c r="D4143" s="747" t="n">
        <v>34.08</v>
      </c>
    </row>
    <row collapsed="false" customFormat="false" customHeight="true" hidden="true" ht="13.5" outlineLevel="0" r="4144">
      <c r="A4144" s="746" t="n">
        <v>96762</v>
      </c>
      <c r="B4144" s="745" t="s">
        <v>5437</v>
      </c>
      <c r="C4144" s="745" t="s">
        <v>30</v>
      </c>
      <c r="D4144" s="747" t="n">
        <v>64.92</v>
      </c>
    </row>
    <row collapsed="false" customFormat="false" customHeight="true" hidden="true" ht="13.5" outlineLevel="0" r="4145">
      <c r="A4145" s="746" t="n">
        <v>96763</v>
      </c>
      <c r="B4145" s="745" t="s">
        <v>5438</v>
      </c>
      <c r="C4145" s="745" t="s">
        <v>30</v>
      </c>
      <c r="D4145" s="747" t="n">
        <v>86.56</v>
      </c>
    </row>
    <row collapsed="false" customFormat="false" customHeight="true" hidden="true" ht="13.5" outlineLevel="0" r="4146">
      <c r="A4146" s="746" t="n">
        <v>96764</v>
      </c>
      <c r="B4146" s="745" t="s">
        <v>5439</v>
      </c>
      <c r="C4146" s="745" t="s">
        <v>30</v>
      </c>
      <c r="D4146" s="747" t="n">
        <v>137.81</v>
      </c>
    </row>
    <row collapsed="false" customFormat="false" customHeight="true" hidden="true" ht="13.5" outlineLevel="0" r="4147">
      <c r="A4147" s="746" t="n">
        <v>96802</v>
      </c>
      <c r="B4147" s="745" t="s">
        <v>5440</v>
      </c>
      <c r="C4147" s="745" t="s">
        <v>30</v>
      </c>
      <c r="D4147" s="747" t="n">
        <v>176.23</v>
      </c>
    </row>
    <row collapsed="false" customFormat="false" customHeight="true" hidden="true" ht="13.5" outlineLevel="0" r="4148">
      <c r="A4148" s="746" t="n">
        <v>96803</v>
      </c>
      <c r="B4148" s="745" t="s">
        <v>5441</v>
      </c>
      <c r="C4148" s="745" t="s">
        <v>30</v>
      </c>
      <c r="D4148" s="747" t="n">
        <v>91.67</v>
      </c>
    </row>
    <row collapsed="false" customFormat="false" customHeight="true" hidden="true" ht="13.5" outlineLevel="0" r="4149">
      <c r="A4149" s="746" t="n">
        <v>96804</v>
      </c>
      <c r="B4149" s="745" t="s">
        <v>5442</v>
      </c>
      <c r="C4149" s="745" t="s">
        <v>30</v>
      </c>
      <c r="D4149" s="747" t="n">
        <v>167.31</v>
      </c>
    </row>
    <row collapsed="false" customFormat="false" customHeight="true" hidden="true" ht="13.5" outlineLevel="0" r="4150">
      <c r="A4150" s="746" t="n">
        <v>96805</v>
      </c>
      <c r="B4150" s="745" t="s">
        <v>5443</v>
      </c>
      <c r="C4150" s="745" t="s">
        <v>30</v>
      </c>
      <c r="D4150" s="747" t="n">
        <v>184.23</v>
      </c>
    </row>
    <row collapsed="false" customFormat="false" customHeight="true" hidden="true" ht="13.5" outlineLevel="0" r="4151">
      <c r="A4151" s="746" t="n">
        <v>96806</v>
      </c>
      <c r="B4151" s="745" t="s">
        <v>5444</v>
      </c>
      <c r="C4151" s="745" t="s">
        <v>30</v>
      </c>
      <c r="D4151" s="747" t="n">
        <v>91.92</v>
      </c>
    </row>
    <row collapsed="false" customFormat="false" customHeight="true" hidden="true" ht="13.5" outlineLevel="0" r="4152">
      <c r="A4152" s="746" t="n">
        <v>96807</v>
      </c>
      <c r="B4152" s="745" t="s">
        <v>5445</v>
      </c>
      <c r="C4152" s="745" t="s">
        <v>30</v>
      </c>
      <c r="D4152" s="747" t="n">
        <v>155.31</v>
      </c>
    </row>
    <row collapsed="false" customFormat="false" customHeight="true" hidden="true" ht="13.5" outlineLevel="0" r="4153">
      <c r="A4153" s="746" t="n">
        <v>96808</v>
      </c>
      <c r="B4153" s="745" t="s">
        <v>5446</v>
      </c>
      <c r="C4153" s="745" t="s">
        <v>30</v>
      </c>
      <c r="D4153" s="747" t="n">
        <v>9.56</v>
      </c>
    </row>
    <row collapsed="false" customFormat="false" customHeight="true" hidden="true" ht="13.5" outlineLevel="0" r="4154">
      <c r="A4154" s="746" t="n">
        <v>96809</v>
      </c>
      <c r="B4154" s="745" t="s">
        <v>5447</v>
      </c>
      <c r="C4154" s="745" t="s">
        <v>30</v>
      </c>
      <c r="D4154" s="747" t="n">
        <v>10.73</v>
      </c>
    </row>
    <row collapsed="false" customFormat="false" customHeight="true" hidden="true" ht="13.5" outlineLevel="0" r="4155">
      <c r="A4155" s="746" t="n">
        <v>96810</v>
      </c>
      <c r="B4155" s="745" t="s">
        <v>5448</v>
      </c>
      <c r="C4155" s="745" t="s">
        <v>30</v>
      </c>
      <c r="D4155" s="747" t="n">
        <v>11.51</v>
      </c>
    </row>
    <row collapsed="false" customFormat="false" customHeight="true" hidden="true" ht="13.5" outlineLevel="0" r="4156">
      <c r="A4156" s="746" t="n">
        <v>96811</v>
      </c>
      <c r="B4156" s="745" t="s">
        <v>5449</v>
      </c>
      <c r="C4156" s="745" t="s">
        <v>30</v>
      </c>
      <c r="D4156" s="747" t="n">
        <v>12.54</v>
      </c>
    </row>
    <row collapsed="false" customFormat="false" customHeight="true" hidden="true" ht="13.5" outlineLevel="0" r="4157">
      <c r="A4157" s="746" t="n">
        <v>96812</v>
      </c>
      <c r="B4157" s="745" t="s">
        <v>5450</v>
      </c>
      <c r="C4157" s="745" t="s">
        <v>30</v>
      </c>
      <c r="D4157" s="747" t="n">
        <v>12.13</v>
      </c>
    </row>
    <row collapsed="false" customFormat="false" customHeight="true" hidden="true" ht="13.5" outlineLevel="0" r="4158">
      <c r="A4158" s="746" t="n">
        <v>96813</v>
      </c>
      <c r="B4158" s="745" t="s">
        <v>5451</v>
      </c>
      <c r="C4158" s="745" t="s">
        <v>30</v>
      </c>
      <c r="D4158" s="747" t="n">
        <v>13.69</v>
      </c>
    </row>
    <row collapsed="false" customFormat="false" customHeight="true" hidden="true" ht="13.5" outlineLevel="0" r="4159">
      <c r="A4159" s="746" t="n">
        <v>96814</v>
      </c>
      <c r="B4159" s="745" t="s">
        <v>5452</v>
      </c>
      <c r="C4159" s="745" t="s">
        <v>30</v>
      </c>
      <c r="D4159" s="747" t="n">
        <v>11.86</v>
      </c>
    </row>
    <row collapsed="false" customFormat="false" customHeight="true" hidden="true" ht="13.5" outlineLevel="0" r="4160">
      <c r="A4160" s="746" t="n">
        <v>96815</v>
      </c>
      <c r="B4160" s="745" t="s">
        <v>5453</v>
      </c>
      <c r="C4160" s="745" t="s">
        <v>30</v>
      </c>
      <c r="D4160" s="747" t="n">
        <v>19.1</v>
      </c>
    </row>
    <row collapsed="false" customFormat="false" customHeight="true" hidden="true" ht="13.5" outlineLevel="0" r="4161">
      <c r="A4161" s="746" t="n">
        <v>96816</v>
      </c>
      <c r="B4161" s="745" t="s">
        <v>5454</v>
      </c>
      <c r="C4161" s="745" t="s">
        <v>30</v>
      </c>
      <c r="D4161" s="747" t="n">
        <v>16.12</v>
      </c>
    </row>
    <row collapsed="false" customFormat="false" customHeight="true" hidden="true" ht="13.5" outlineLevel="0" r="4162">
      <c r="A4162" s="746" t="n">
        <v>96817</v>
      </c>
      <c r="B4162" s="745" t="s">
        <v>5455</v>
      </c>
      <c r="C4162" s="745" t="s">
        <v>30</v>
      </c>
      <c r="D4162" s="747" t="n">
        <v>18.01</v>
      </c>
    </row>
    <row collapsed="false" customFormat="false" customHeight="true" hidden="true" ht="13.5" outlineLevel="0" r="4163">
      <c r="A4163" s="746" t="n">
        <v>96818</v>
      </c>
      <c r="B4163" s="745" t="s">
        <v>5456</v>
      </c>
      <c r="C4163" s="745" t="s">
        <v>30</v>
      </c>
      <c r="D4163" s="747" t="n">
        <v>16.93</v>
      </c>
    </row>
    <row collapsed="false" customFormat="false" customHeight="true" hidden="true" ht="13.5" outlineLevel="0" r="4164">
      <c r="A4164" s="746" t="n">
        <v>96819</v>
      </c>
      <c r="B4164" s="745" t="s">
        <v>5457</v>
      </c>
      <c r="C4164" s="745" t="s">
        <v>30</v>
      </c>
      <c r="D4164" s="747" t="n">
        <v>16.93</v>
      </c>
    </row>
    <row collapsed="false" customFormat="false" customHeight="true" hidden="true" ht="13.5" outlineLevel="0" r="4165">
      <c r="A4165" s="746" t="n">
        <v>96820</v>
      </c>
      <c r="B4165" s="745" t="s">
        <v>5458</v>
      </c>
      <c r="C4165" s="745" t="s">
        <v>30</v>
      </c>
      <c r="D4165" s="747" t="n">
        <v>29.44</v>
      </c>
    </row>
    <row collapsed="false" customFormat="false" customHeight="true" hidden="true" ht="13.5" outlineLevel="0" r="4166">
      <c r="A4166" s="746" t="n">
        <v>96821</v>
      </c>
      <c r="B4166" s="745" t="s">
        <v>5459</v>
      </c>
      <c r="C4166" s="745" t="s">
        <v>30</v>
      </c>
      <c r="D4166" s="747" t="n">
        <v>25.5</v>
      </c>
    </row>
    <row collapsed="false" customFormat="false" customHeight="true" hidden="true" ht="13.5" outlineLevel="0" r="4167">
      <c r="A4167" s="746" t="n">
        <v>96822</v>
      </c>
      <c r="B4167" s="745" t="s">
        <v>5460</v>
      </c>
      <c r="C4167" s="745" t="s">
        <v>30</v>
      </c>
      <c r="D4167" s="747" t="n">
        <v>25.8</v>
      </c>
    </row>
    <row collapsed="false" customFormat="false" customHeight="true" hidden="true" ht="13.5" outlineLevel="0" r="4168">
      <c r="A4168" s="746" t="n">
        <v>96823</v>
      </c>
      <c r="B4168" s="745" t="s">
        <v>5461</v>
      </c>
      <c r="C4168" s="745" t="s">
        <v>30</v>
      </c>
      <c r="D4168" s="747" t="n">
        <v>10.72</v>
      </c>
    </row>
    <row collapsed="false" customFormat="false" customHeight="true" hidden="true" ht="13.5" outlineLevel="0" r="4169">
      <c r="A4169" s="746" t="n">
        <v>96824</v>
      </c>
      <c r="B4169" s="745" t="s">
        <v>5462</v>
      </c>
      <c r="C4169" s="745" t="s">
        <v>30</v>
      </c>
      <c r="D4169" s="747" t="n">
        <v>11.93</v>
      </c>
    </row>
    <row collapsed="false" customFormat="false" customHeight="true" hidden="true" ht="13.5" outlineLevel="0" r="4170">
      <c r="A4170" s="746" t="n">
        <v>96825</v>
      </c>
      <c r="B4170" s="745" t="s">
        <v>5463</v>
      </c>
      <c r="C4170" s="745" t="s">
        <v>30</v>
      </c>
      <c r="D4170" s="747" t="n">
        <v>15.73</v>
      </c>
    </row>
    <row collapsed="false" customFormat="false" customHeight="true" hidden="true" ht="13.5" outlineLevel="0" r="4171">
      <c r="A4171" s="746" t="n">
        <v>96826</v>
      </c>
      <c r="B4171" s="745" t="s">
        <v>5464</v>
      </c>
      <c r="C4171" s="745" t="s">
        <v>30</v>
      </c>
      <c r="D4171" s="747" t="n">
        <v>14.61</v>
      </c>
    </row>
    <row collapsed="false" customFormat="false" customHeight="true" hidden="true" ht="13.5" outlineLevel="0" r="4172">
      <c r="A4172" s="746" t="n">
        <v>96827</v>
      </c>
      <c r="B4172" s="745" t="s">
        <v>5465</v>
      </c>
      <c r="C4172" s="745" t="s">
        <v>30</v>
      </c>
      <c r="D4172" s="747" t="n">
        <v>15.1</v>
      </c>
    </row>
    <row collapsed="false" customFormat="false" customHeight="true" hidden="true" ht="13.5" outlineLevel="0" r="4173">
      <c r="A4173" s="746" t="n">
        <v>96828</v>
      </c>
      <c r="B4173" s="745" t="s">
        <v>5466</v>
      </c>
      <c r="C4173" s="745" t="s">
        <v>30</v>
      </c>
      <c r="D4173" s="747" t="n">
        <v>18.58</v>
      </c>
    </row>
    <row collapsed="false" customFormat="false" customHeight="true" hidden="true" ht="13.5" outlineLevel="0" r="4174">
      <c r="A4174" s="746" t="n">
        <v>96829</v>
      </c>
      <c r="B4174" s="745" t="s">
        <v>5467</v>
      </c>
      <c r="C4174" s="745" t="s">
        <v>30</v>
      </c>
      <c r="D4174" s="747" t="n">
        <v>14.59</v>
      </c>
    </row>
    <row collapsed="false" customFormat="false" customHeight="true" hidden="true" ht="13.5" outlineLevel="0" r="4175">
      <c r="A4175" s="746" t="n">
        <v>96830</v>
      </c>
      <c r="B4175" s="745" t="s">
        <v>5468</v>
      </c>
      <c r="C4175" s="745" t="s">
        <v>30</v>
      </c>
      <c r="D4175" s="747" t="n">
        <v>20.82</v>
      </c>
    </row>
    <row collapsed="false" customFormat="false" customHeight="true" hidden="true" ht="13.5" outlineLevel="0" r="4176">
      <c r="A4176" s="746" t="n">
        <v>96831</v>
      </c>
      <c r="B4176" s="745" t="s">
        <v>5469</v>
      </c>
      <c r="C4176" s="745" t="s">
        <v>30</v>
      </c>
      <c r="D4176" s="747" t="n">
        <v>17.31</v>
      </c>
    </row>
    <row collapsed="false" customFormat="false" customHeight="true" hidden="true" ht="13.5" outlineLevel="0" r="4177">
      <c r="A4177" s="746" t="n">
        <v>96832</v>
      </c>
      <c r="B4177" s="745" t="s">
        <v>5470</v>
      </c>
      <c r="C4177" s="745" t="s">
        <v>30</v>
      </c>
      <c r="D4177" s="747" t="n">
        <v>19.73</v>
      </c>
    </row>
    <row collapsed="false" customFormat="false" customHeight="true" hidden="true" ht="13.5" outlineLevel="0" r="4178">
      <c r="A4178" s="746" t="n">
        <v>96833</v>
      </c>
      <c r="B4178" s="745" t="s">
        <v>5471</v>
      </c>
      <c r="C4178" s="745" t="s">
        <v>30</v>
      </c>
      <c r="D4178" s="747" t="n">
        <v>18.59</v>
      </c>
    </row>
    <row collapsed="false" customFormat="false" customHeight="true" hidden="true" ht="13.5" outlineLevel="0" r="4179">
      <c r="A4179" s="746" t="n">
        <v>96834</v>
      </c>
      <c r="B4179" s="745" t="s">
        <v>5472</v>
      </c>
      <c r="C4179" s="745" t="s">
        <v>30</v>
      </c>
      <c r="D4179" s="747" t="n">
        <v>29.96</v>
      </c>
    </row>
    <row collapsed="false" customFormat="false" customHeight="true" hidden="true" ht="13.5" outlineLevel="0" r="4180">
      <c r="A4180" s="746" t="n">
        <v>96835</v>
      </c>
      <c r="B4180" s="745" t="s">
        <v>5473</v>
      </c>
      <c r="C4180" s="745" t="s">
        <v>30</v>
      </c>
      <c r="D4180" s="747" t="n">
        <v>26.19</v>
      </c>
    </row>
    <row collapsed="false" customFormat="false" customHeight="true" hidden="true" ht="13.5" outlineLevel="0" r="4181">
      <c r="A4181" s="746" t="n">
        <v>96836</v>
      </c>
      <c r="B4181" s="745" t="s">
        <v>5474</v>
      </c>
      <c r="C4181" s="745" t="s">
        <v>30</v>
      </c>
      <c r="D4181" s="747" t="n">
        <v>27.76</v>
      </c>
    </row>
    <row collapsed="false" customFormat="false" customHeight="true" hidden="true" ht="13.5" outlineLevel="0" r="4182">
      <c r="A4182" s="746" t="n">
        <v>96837</v>
      </c>
      <c r="B4182" s="745" t="s">
        <v>5475</v>
      </c>
      <c r="C4182" s="745" t="s">
        <v>30</v>
      </c>
      <c r="D4182" s="747" t="n">
        <v>16.31</v>
      </c>
    </row>
    <row collapsed="false" customFormat="false" customHeight="true" hidden="true" ht="13.5" outlineLevel="0" r="4183">
      <c r="A4183" s="746" t="n">
        <v>96838</v>
      </c>
      <c r="B4183" s="745" t="s">
        <v>5476</v>
      </c>
      <c r="C4183" s="745" t="s">
        <v>30</v>
      </c>
      <c r="D4183" s="747" t="n">
        <v>15.19</v>
      </c>
    </row>
    <row collapsed="false" customFormat="false" customHeight="true" hidden="true" ht="13.5" outlineLevel="0" r="4184">
      <c r="A4184" s="746" t="n">
        <v>96839</v>
      </c>
      <c r="B4184" s="745" t="s">
        <v>5477</v>
      </c>
      <c r="C4184" s="745" t="s">
        <v>30</v>
      </c>
      <c r="D4184" s="747" t="n">
        <v>14.99</v>
      </c>
    </row>
    <row collapsed="false" customFormat="false" customHeight="true" hidden="true" ht="13.5" outlineLevel="0" r="4185">
      <c r="A4185" s="746" t="n">
        <v>96840</v>
      </c>
      <c r="B4185" s="745" t="s">
        <v>5478</v>
      </c>
      <c r="C4185" s="745" t="s">
        <v>30</v>
      </c>
      <c r="D4185" s="747" t="n">
        <v>19.1</v>
      </c>
    </row>
    <row collapsed="false" customFormat="false" customHeight="true" hidden="true" ht="13.5" outlineLevel="0" r="4186">
      <c r="A4186" s="746" t="n">
        <v>96841</v>
      </c>
      <c r="B4186" s="745" t="s">
        <v>5479</v>
      </c>
      <c r="C4186" s="745" t="s">
        <v>30</v>
      </c>
      <c r="D4186" s="747" t="n">
        <v>17.08</v>
      </c>
    </row>
    <row collapsed="false" customFormat="false" customHeight="true" hidden="true" ht="13.5" outlineLevel="0" r="4187">
      <c r="A4187" s="746" t="n">
        <v>96842</v>
      </c>
      <c r="B4187" s="745" t="s">
        <v>5480</v>
      </c>
      <c r="C4187" s="745" t="s">
        <v>30</v>
      </c>
      <c r="D4187" s="747" t="n">
        <v>20.95</v>
      </c>
    </row>
    <row collapsed="false" customFormat="false" customHeight="true" hidden="true" ht="13.5" outlineLevel="0" r="4188">
      <c r="A4188" s="746" t="n">
        <v>96843</v>
      </c>
      <c r="B4188" s="745" t="s">
        <v>5481</v>
      </c>
      <c r="C4188" s="745" t="s">
        <v>30</v>
      </c>
      <c r="D4188" s="747" t="n">
        <v>20.26</v>
      </c>
    </row>
    <row collapsed="false" customFormat="false" customHeight="true" hidden="true" ht="13.5" outlineLevel="0" r="4189">
      <c r="A4189" s="746" t="n">
        <v>96844</v>
      </c>
      <c r="B4189" s="745" t="s">
        <v>5482</v>
      </c>
      <c r="C4189" s="745" t="s">
        <v>30</v>
      </c>
      <c r="D4189" s="747" t="n">
        <v>26.57</v>
      </c>
    </row>
    <row collapsed="false" customFormat="false" customHeight="true" hidden="true" ht="13.5" outlineLevel="0" r="4190">
      <c r="A4190" s="746" t="n">
        <v>96845</v>
      </c>
      <c r="B4190" s="745" t="s">
        <v>5483</v>
      </c>
      <c r="C4190" s="745" t="s">
        <v>30</v>
      </c>
      <c r="D4190" s="747" t="n">
        <v>28.82</v>
      </c>
    </row>
    <row collapsed="false" customFormat="false" customHeight="true" hidden="true" ht="13.5" outlineLevel="0" r="4191">
      <c r="A4191" s="746" t="n">
        <v>96846</v>
      </c>
      <c r="B4191" s="745" t="s">
        <v>5484</v>
      </c>
      <c r="C4191" s="745" t="s">
        <v>30</v>
      </c>
      <c r="D4191" s="747" t="n">
        <v>23.42</v>
      </c>
    </row>
    <row collapsed="false" customFormat="false" customHeight="true" hidden="true" ht="13.5" outlineLevel="0" r="4192">
      <c r="A4192" s="746" t="n">
        <v>96847</v>
      </c>
      <c r="B4192" s="745" t="s">
        <v>5485</v>
      </c>
      <c r="C4192" s="745" t="s">
        <v>30</v>
      </c>
      <c r="D4192" s="747" t="n">
        <v>25.4</v>
      </c>
    </row>
    <row collapsed="false" customFormat="false" customHeight="true" hidden="true" ht="13.5" outlineLevel="0" r="4193">
      <c r="A4193" s="746" t="n">
        <v>96848</v>
      </c>
      <c r="B4193" s="745" t="s">
        <v>5486</v>
      </c>
      <c r="C4193" s="745" t="s">
        <v>30</v>
      </c>
      <c r="D4193" s="747" t="n">
        <v>37.12</v>
      </c>
    </row>
    <row collapsed="false" customFormat="false" customHeight="true" hidden="true" ht="13.5" outlineLevel="0" r="4194">
      <c r="A4194" s="746" t="n">
        <v>96849</v>
      </c>
      <c r="B4194" s="745" t="s">
        <v>5487</v>
      </c>
      <c r="C4194" s="745" t="s">
        <v>30</v>
      </c>
      <c r="D4194" s="747" t="n">
        <v>13.81</v>
      </c>
    </row>
    <row collapsed="false" customFormat="false" customHeight="true" hidden="true" ht="13.5" outlineLevel="0" r="4195">
      <c r="A4195" s="746" t="n">
        <v>96850</v>
      </c>
      <c r="B4195" s="745" t="s">
        <v>5488</v>
      </c>
      <c r="C4195" s="745" t="s">
        <v>30</v>
      </c>
      <c r="D4195" s="747" t="n">
        <v>15.83</v>
      </c>
    </row>
    <row collapsed="false" customFormat="false" customHeight="true" hidden="true" ht="13.5" outlineLevel="0" r="4196">
      <c r="A4196" s="746" t="n">
        <v>96851</v>
      </c>
      <c r="B4196" s="745" t="s">
        <v>5489</v>
      </c>
      <c r="C4196" s="745" t="s">
        <v>30</v>
      </c>
      <c r="D4196" s="747" t="n">
        <v>20.35</v>
      </c>
    </row>
    <row collapsed="false" customFormat="false" customHeight="true" hidden="true" ht="13.5" outlineLevel="0" r="4197">
      <c r="A4197" s="746" t="n">
        <v>96852</v>
      </c>
      <c r="B4197" s="745" t="s">
        <v>5490</v>
      </c>
      <c r="C4197" s="745" t="s">
        <v>30</v>
      </c>
      <c r="D4197" s="747" t="n">
        <v>18.09</v>
      </c>
    </row>
    <row collapsed="false" customFormat="false" customHeight="true" hidden="true" ht="13.5" outlineLevel="0" r="4198">
      <c r="A4198" s="746" t="n">
        <v>96853</v>
      </c>
      <c r="B4198" s="745" t="s">
        <v>5491</v>
      </c>
      <c r="C4198" s="745" t="s">
        <v>30</v>
      </c>
      <c r="D4198" s="747" t="n">
        <v>20.06</v>
      </c>
    </row>
    <row collapsed="false" customFormat="false" customHeight="true" hidden="true" ht="13.5" outlineLevel="0" r="4199">
      <c r="A4199" s="746" t="n">
        <v>96854</v>
      </c>
      <c r="B4199" s="745" t="s">
        <v>5492</v>
      </c>
      <c r="C4199" s="745" t="s">
        <v>30</v>
      </c>
      <c r="D4199" s="747" t="n">
        <v>23.56</v>
      </c>
    </row>
    <row collapsed="false" customFormat="false" customHeight="true" hidden="true" ht="13.5" outlineLevel="0" r="4200">
      <c r="A4200" s="746" t="n">
        <v>96855</v>
      </c>
      <c r="B4200" s="745" t="s">
        <v>5493</v>
      </c>
      <c r="C4200" s="745" t="s">
        <v>30</v>
      </c>
      <c r="D4200" s="747" t="n">
        <v>22.36</v>
      </c>
    </row>
    <row collapsed="false" customFormat="false" customHeight="true" hidden="true" ht="13.5" outlineLevel="0" r="4201">
      <c r="A4201" s="746" t="n">
        <v>96856</v>
      </c>
      <c r="B4201" s="745" t="s">
        <v>5494</v>
      </c>
      <c r="C4201" s="745" t="s">
        <v>30</v>
      </c>
      <c r="D4201" s="747" t="n">
        <v>22.65</v>
      </c>
    </row>
    <row collapsed="false" customFormat="false" customHeight="true" hidden="true" ht="13.5" outlineLevel="0" r="4202">
      <c r="A4202" s="746" t="n">
        <v>96857</v>
      </c>
      <c r="B4202" s="745" t="s">
        <v>5495</v>
      </c>
      <c r="C4202" s="745" t="s">
        <v>30</v>
      </c>
      <c r="D4202" s="747" t="n">
        <v>34.47</v>
      </c>
    </row>
    <row collapsed="false" customFormat="false" customHeight="true" hidden="true" ht="13.5" outlineLevel="0" r="4203">
      <c r="A4203" s="746" t="n">
        <v>96858</v>
      </c>
      <c r="B4203" s="745" t="s">
        <v>5496</v>
      </c>
      <c r="C4203" s="745" t="s">
        <v>30</v>
      </c>
      <c r="D4203" s="747" t="n">
        <v>35.44</v>
      </c>
    </row>
    <row collapsed="false" customFormat="false" customHeight="true" hidden="true" ht="13.5" outlineLevel="0" r="4204">
      <c r="A4204" s="746" t="n">
        <v>96859</v>
      </c>
      <c r="B4204" s="745" t="s">
        <v>5497</v>
      </c>
      <c r="C4204" s="745" t="s">
        <v>30</v>
      </c>
      <c r="D4204" s="747" t="n">
        <v>43.13</v>
      </c>
    </row>
    <row collapsed="false" customFormat="false" customHeight="true" hidden="true" ht="13.5" outlineLevel="0" r="4205">
      <c r="A4205" s="746" t="n">
        <v>96860</v>
      </c>
      <c r="B4205" s="745" t="s">
        <v>5498</v>
      </c>
      <c r="C4205" s="745" t="s">
        <v>30</v>
      </c>
      <c r="D4205" s="747" t="n">
        <v>19.36</v>
      </c>
    </row>
    <row collapsed="false" customFormat="false" customHeight="true" hidden="true" ht="13.5" outlineLevel="0" r="4206">
      <c r="A4206" s="746" t="n">
        <v>96861</v>
      </c>
      <c r="B4206" s="745" t="s">
        <v>5499</v>
      </c>
      <c r="C4206" s="745" t="s">
        <v>30</v>
      </c>
      <c r="D4206" s="747" t="n">
        <v>20.64</v>
      </c>
    </row>
    <row collapsed="false" customFormat="false" customHeight="true" hidden="true" ht="13.5" outlineLevel="0" r="4207">
      <c r="A4207" s="746" t="n">
        <v>96862</v>
      </c>
      <c r="B4207" s="745" t="s">
        <v>5500</v>
      </c>
      <c r="C4207" s="745" t="s">
        <v>30</v>
      </c>
      <c r="D4207" s="747" t="n">
        <v>23.27</v>
      </c>
    </row>
    <row collapsed="false" customFormat="false" customHeight="true" hidden="true" ht="13.5" outlineLevel="0" r="4208">
      <c r="A4208" s="746" t="n">
        <v>96863</v>
      </c>
      <c r="B4208" s="745" t="s">
        <v>5501</v>
      </c>
      <c r="C4208" s="745" t="s">
        <v>30</v>
      </c>
      <c r="D4208" s="747" t="n">
        <v>23.06</v>
      </c>
    </row>
    <row collapsed="false" customFormat="false" customHeight="true" hidden="true" ht="13.5" outlineLevel="0" r="4209">
      <c r="A4209" s="746" t="n">
        <v>96864</v>
      </c>
      <c r="B4209" s="745" t="s">
        <v>5502</v>
      </c>
      <c r="C4209" s="745" t="s">
        <v>30</v>
      </c>
      <c r="D4209" s="747" t="n">
        <v>35</v>
      </c>
    </row>
    <row collapsed="false" customFormat="false" customHeight="true" hidden="true" ht="13.5" outlineLevel="0" r="4210">
      <c r="A4210" s="746" t="n">
        <v>96865</v>
      </c>
      <c r="B4210" s="745" t="s">
        <v>5503</v>
      </c>
      <c r="C4210" s="745" t="s">
        <v>30</v>
      </c>
      <c r="D4210" s="747" t="n">
        <v>34.38</v>
      </c>
    </row>
    <row collapsed="false" customFormat="false" customHeight="true" hidden="true" ht="13.5" outlineLevel="0" r="4211">
      <c r="A4211" s="746" t="n">
        <v>96866</v>
      </c>
      <c r="B4211" s="745" t="s">
        <v>5504</v>
      </c>
      <c r="C4211" s="745" t="s">
        <v>30</v>
      </c>
      <c r="D4211" s="747" t="n">
        <v>45.6</v>
      </c>
    </row>
    <row collapsed="false" customFormat="false" customHeight="true" hidden="true" ht="13.5" outlineLevel="0" r="4212">
      <c r="A4212" s="746" t="n">
        <v>96867</v>
      </c>
      <c r="B4212" s="745" t="s">
        <v>5505</v>
      </c>
      <c r="C4212" s="745" t="s">
        <v>30</v>
      </c>
      <c r="D4212" s="747" t="n">
        <v>52.05</v>
      </c>
    </row>
    <row collapsed="false" customFormat="false" customHeight="true" hidden="true" ht="13.5" outlineLevel="0" r="4213">
      <c r="A4213" s="746" t="n">
        <v>96868</v>
      </c>
      <c r="B4213" s="745" t="s">
        <v>5506</v>
      </c>
      <c r="C4213" s="745" t="s">
        <v>30</v>
      </c>
      <c r="D4213" s="747" t="n">
        <v>20.98</v>
      </c>
    </row>
    <row collapsed="false" customFormat="false" customHeight="true" hidden="true" ht="13.5" outlineLevel="0" r="4214">
      <c r="A4214" s="746" t="n">
        <v>96869</v>
      </c>
      <c r="B4214" s="745" t="s">
        <v>5507</v>
      </c>
      <c r="C4214" s="745" t="s">
        <v>30</v>
      </c>
      <c r="D4214" s="747" t="n">
        <v>25.03</v>
      </c>
    </row>
    <row collapsed="false" customFormat="false" customHeight="true" hidden="true" ht="13.5" outlineLevel="0" r="4215">
      <c r="A4215" s="746" t="n">
        <v>96870</v>
      </c>
      <c r="B4215" s="745" t="s">
        <v>5508</v>
      </c>
      <c r="C4215" s="745" t="s">
        <v>30</v>
      </c>
      <c r="D4215" s="747" t="n">
        <v>38.39</v>
      </c>
    </row>
    <row collapsed="false" customFormat="false" customHeight="true" hidden="true" ht="13.5" outlineLevel="0" r="4216">
      <c r="A4216" s="746" t="n">
        <v>96871</v>
      </c>
      <c r="B4216" s="745" t="s">
        <v>5509</v>
      </c>
      <c r="C4216" s="745" t="s">
        <v>30</v>
      </c>
      <c r="D4216" s="747" t="n">
        <v>54.87</v>
      </c>
    </row>
    <row collapsed="false" customFormat="false" customHeight="true" hidden="true" ht="13.5" outlineLevel="0" r="4217">
      <c r="A4217" s="746" t="n">
        <v>96872</v>
      </c>
      <c r="B4217" s="745" t="s">
        <v>5510</v>
      </c>
      <c r="C4217" s="745" t="s">
        <v>30</v>
      </c>
      <c r="D4217" s="747" t="n">
        <v>53.6</v>
      </c>
    </row>
    <row collapsed="false" customFormat="false" customHeight="true" hidden="true" ht="13.5" outlineLevel="0" r="4218">
      <c r="A4218" s="746" t="n">
        <v>96873</v>
      </c>
      <c r="B4218" s="745" t="s">
        <v>5511</v>
      </c>
      <c r="C4218" s="745" t="s">
        <v>30</v>
      </c>
      <c r="D4218" s="747" t="n">
        <v>60.72</v>
      </c>
    </row>
    <row collapsed="false" customFormat="false" customHeight="true" hidden="true" ht="13.5" outlineLevel="0" r="4219">
      <c r="A4219" s="746" t="n">
        <v>96874</v>
      </c>
      <c r="B4219" s="745" t="s">
        <v>5512</v>
      </c>
      <c r="C4219" s="745" t="s">
        <v>30</v>
      </c>
      <c r="D4219" s="747" t="n">
        <v>65.89</v>
      </c>
    </row>
    <row collapsed="false" customFormat="false" customHeight="true" hidden="true" ht="13.5" outlineLevel="0" r="4220">
      <c r="A4220" s="746" t="n">
        <v>96875</v>
      </c>
      <c r="B4220" s="745" t="s">
        <v>5513</v>
      </c>
      <c r="C4220" s="745" t="s">
        <v>30</v>
      </c>
      <c r="D4220" s="747" t="n">
        <v>77.34</v>
      </c>
    </row>
    <row collapsed="false" customFormat="false" customHeight="true" hidden="true" ht="13.5" outlineLevel="0" r="4221">
      <c r="A4221" s="746" t="n">
        <v>96876</v>
      </c>
      <c r="B4221" s="745" t="s">
        <v>5514</v>
      </c>
      <c r="C4221" s="745" t="s">
        <v>30</v>
      </c>
      <c r="D4221" s="747" t="n">
        <v>127.63</v>
      </c>
    </row>
    <row collapsed="false" customFormat="false" customHeight="true" hidden="true" ht="13.5" outlineLevel="0" r="4222">
      <c r="A4222" s="746" t="n">
        <v>96877</v>
      </c>
      <c r="B4222" s="745" t="s">
        <v>5515</v>
      </c>
      <c r="C4222" s="745" t="s">
        <v>30</v>
      </c>
      <c r="D4222" s="747" t="n">
        <v>135.94</v>
      </c>
    </row>
    <row collapsed="false" customFormat="false" customHeight="true" hidden="true" ht="13.5" outlineLevel="0" r="4223">
      <c r="A4223" s="746" t="n">
        <v>96878</v>
      </c>
      <c r="B4223" s="745" t="s">
        <v>5516</v>
      </c>
      <c r="C4223" s="745" t="s">
        <v>30</v>
      </c>
      <c r="D4223" s="747" t="n">
        <v>137.49</v>
      </c>
    </row>
    <row collapsed="false" customFormat="false" customHeight="true" hidden="true" ht="13.5" outlineLevel="0" r="4224">
      <c r="A4224" s="746" t="n">
        <v>96879</v>
      </c>
      <c r="B4224" s="745" t="s">
        <v>5517</v>
      </c>
      <c r="C4224" s="745" t="s">
        <v>30</v>
      </c>
      <c r="D4224" s="747" t="n">
        <v>139.71</v>
      </c>
    </row>
    <row collapsed="false" customFormat="false" customHeight="true" hidden="true" ht="13.5" outlineLevel="0" r="4225">
      <c r="A4225" s="746" t="n">
        <v>96880</v>
      </c>
      <c r="B4225" s="745" t="s">
        <v>5518</v>
      </c>
      <c r="C4225" s="745" t="s">
        <v>30</v>
      </c>
      <c r="D4225" s="747" t="n">
        <v>158.31</v>
      </c>
    </row>
    <row collapsed="false" customFormat="false" customHeight="true" hidden="true" ht="13.5" outlineLevel="0" r="4226">
      <c r="A4226" s="746" t="n">
        <v>96881</v>
      </c>
      <c r="B4226" s="745" t="s">
        <v>5519</v>
      </c>
      <c r="C4226" s="745" t="s">
        <v>30</v>
      </c>
      <c r="D4226" s="747" t="n">
        <v>166.74</v>
      </c>
    </row>
    <row collapsed="false" customFormat="false" customHeight="true" hidden="true" ht="13.5" outlineLevel="0" r="4227">
      <c r="A4227" s="746" t="n">
        <v>97425</v>
      </c>
      <c r="B4227" s="745" t="s">
        <v>5520</v>
      </c>
      <c r="C4227" s="745" t="s">
        <v>30</v>
      </c>
      <c r="D4227" s="747" t="n">
        <v>22.62</v>
      </c>
    </row>
    <row collapsed="false" customFormat="false" customHeight="true" hidden="true" ht="13.5" outlineLevel="0" r="4228">
      <c r="A4228" s="746" t="n">
        <v>97426</v>
      </c>
      <c r="B4228" s="745" t="s">
        <v>5521</v>
      </c>
      <c r="C4228" s="745" t="s">
        <v>30</v>
      </c>
      <c r="D4228" s="747" t="n">
        <v>26.72</v>
      </c>
    </row>
    <row collapsed="false" customFormat="false" customHeight="true" hidden="true" ht="13.5" outlineLevel="0" r="4229">
      <c r="A4229" s="746" t="n">
        <v>97427</v>
      </c>
      <c r="B4229" s="745" t="s">
        <v>5522</v>
      </c>
      <c r="C4229" s="745" t="s">
        <v>30</v>
      </c>
      <c r="D4229" s="747" t="n">
        <v>29.82</v>
      </c>
    </row>
    <row collapsed="false" customFormat="false" customHeight="true" hidden="true" ht="13.5" outlineLevel="0" r="4230">
      <c r="A4230" s="746" t="n">
        <v>97428</v>
      </c>
      <c r="B4230" s="745" t="s">
        <v>5523</v>
      </c>
      <c r="C4230" s="745" t="s">
        <v>30</v>
      </c>
      <c r="D4230" s="747" t="n">
        <v>37.02</v>
      </c>
    </row>
    <row collapsed="false" customFormat="false" customHeight="true" hidden="true" ht="13.5" outlineLevel="0" r="4231">
      <c r="A4231" s="746" t="n">
        <v>97429</v>
      </c>
      <c r="B4231" s="745" t="s">
        <v>5524</v>
      </c>
      <c r="C4231" s="745" t="s">
        <v>30</v>
      </c>
      <c r="D4231" s="747" t="n">
        <v>43.64</v>
      </c>
    </row>
    <row collapsed="false" customFormat="false" customHeight="true" hidden="true" ht="13.5" outlineLevel="0" r="4232">
      <c r="A4232" s="746" t="n">
        <v>97430</v>
      </c>
      <c r="B4232" s="745" t="s">
        <v>5525</v>
      </c>
      <c r="C4232" s="745" t="s">
        <v>30</v>
      </c>
      <c r="D4232" s="747" t="n">
        <v>28.46</v>
      </c>
    </row>
    <row collapsed="false" customFormat="false" customHeight="true" hidden="true" ht="13.5" outlineLevel="0" r="4233">
      <c r="A4233" s="746" t="n">
        <v>97431</v>
      </c>
      <c r="B4233" s="745" t="s">
        <v>5526</v>
      </c>
      <c r="C4233" s="745" t="s">
        <v>30</v>
      </c>
      <c r="D4233" s="747" t="n">
        <v>31.95</v>
      </c>
    </row>
    <row collapsed="false" customFormat="false" customHeight="true" hidden="true" ht="13.5" outlineLevel="0" r="4234">
      <c r="A4234" s="746" t="n">
        <v>97432</v>
      </c>
      <c r="B4234" s="745" t="s">
        <v>5527</v>
      </c>
      <c r="C4234" s="745" t="s">
        <v>30</v>
      </c>
      <c r="D4234" s="747" t="n">
        <v>36.07</v>
      </c>
    </row>
    <row collapsed="false" customFormat="false" customHeight="true" hidden="true" ht="13.5" outlineLevel="0" r="4235">
      <c r="A4235" s="746" t="n">
        <v>97433</v>
      </c>
      <c r="B4235" s="745" t="s">
        <v>5528</v>
      </c>
      <c r="C4235" s="745" t="s">
        <v>30</v>
      </c>
      <c r="D4235" s="747" t="n">
        <v>60.63</v>
      </c>
    </row>
    <row collapsed="false" customFormat="false" customHeight="true" hidden="true" ht="13.5" outlineLevel="0" r="4236">
      <c r="A4236" s="746" t="n">
        <v>97434</v>
      </c>
      <c r="B4236" s="745" t="s">
        <v>5529</v>
      </c>
      <c r="C4236" s="745" t="s">
        <v>30</v>
      </c>
      <c r="D4236" s="747" t="n">
        <v>61.61</v>
      </c>
    </row>
    <row collapsed="false" customFormat="false" customHeight="true" hidden="true" ht="13.5" outlineLevel="0" r="4237">
      <c r="A4237" s="746" t="n">
        <v>97435</v>
      </c>
      <c r="B4237" s="745" t="s">
        <v>5530</v>
      </c>
      <c r="C4237" s="745" t="s">
        <v>30</v>
      </c>
      <c r="D4237" s="747" t="n">
        <v>70.77</v>
      </c>
    </row>
    <row collapsed="false" customFormat="false" customHeight="true" hidden="true" ht="13.5" outlineLevel="0" r="4238">
      <c r="A4238" s="746" t="n">
        <v>97436</v>
      </c>
      <c r="B4238" s="745" t="s">
        <v>5531</v>
      </c>
      <c r="C4238" s="745" t="s">
        <v>30</v>
      </c>
      <c r="D4238" s="747" t="n">
        <v>72.65</v>
      </c>
    </row>
    <row collapsed="false" customFormat="false" customHeight="true" hidden="true" ht="13.5" outlineLevel="0" r="4239">
      <c r="A4239" s="746" t="n">
        <v>97437</v>
      </c>
      <c r="B4239" s="745" t="s">
        <v>5532</v>
      </c>
      <c r="C4239" s="745" t="s">
        <v>30</v>
      </c>
      <c r="D4239" s="747" t="n">
        <v>80.89</v>
      </c>
    </row>
    <row collapsed="false" customFormat="false" customHeight="true" hidden="true" ht="13.5" outlineLevel="0" r="4240">
      <c r="A4240" s="746" t="n">
        <v>97438</v>
      </c>
      <c r="B4240" s="745" t="s">
        <v>5533</v>
      </c>
      <c r="C4240" s="745" t="s">
        <v>30</v>
      </c>
      <c r="D4240" s="747" t="n">
        <v>82.91</v>
      </c>
    </row>
    <row collapsed="false" customFormat="false" customHeight="true" hidden="true" ht="13.5" outlineLevel="0" r="4241">
      <c r="A4241" s="746" t="n">
        <v>97439</v>
      </c>
      <c r="B4241" s="745" t="s">
        <v>5534</v>
      </c>
      <c r="C4241" s="745" t="s">
        <v>30</v>
      </c>
      <c r="D4241" s="747" t="n">
        <v>90.25</v>
      </c>
    </row>
    <row collapsed="false" customFormat="false" customHeight="true" hidden="true" ht="13.5" outlineLevel="0" r="4242">
      <c r="A4242" s="746" t="n">
        <v>97440</v>
      </c>
      <c r="B4242" s="745" t="s">
        <v>5535</v>
      </c>
      <c r="C4242" s="745" t="s">
        <v>30</v>
      </c>
      <c r="D4242" s="747" t="n">
        <v>107.66</v>
      </c>
    </row>
    <row collapsed="false" customFormat="false" customHeight="true" hidden="true" ht="13.5" outlineLevel="0" r="4243">
      <c r="A4243" s="746" t="n">
        <v>97442</v>
      </c>
      <c r="B4243" s="745" t="s">
        <v>5536</v>
      </c>
      <c r="C4243" s="745" t="s">
        <v>30</v>
      </c>
      <c r="D4243" s="747" t="n">
        <v>119.27</v>
      </c>
    </row>
    <row collapsed="false" customFormat="false" customHeight="true" hidden="true" ht="13.5" outlineLevel="0" r="4244">
      <c r="A4244" s="746" t="n">
        <v>97443</v>
      </c>
      <c r="B4244" s="745" t="s">
        <v>5537</v>
      </c>
      <c r="C4244" s="745" t="s">
        <v>30</v>
      </c>
      <c r="D4244" s="747" t="n">
        <v>67.45</v>
      </c>
    </row>
    <row collapsed="false" customFormat="false" customHeight="true" hidden="true" ht="13.5" outlineLevel="0" r="4245">
      <c r="A4245" s="746" t="n">
        <v>97444</v>
      </c>
      <c r="B4245" s="745" t="s">
        <v>5538</v>
      </c>
      <c r="C4245" s="745" t="s">
        <v>30</v>
      </c>
      <c r="D4245" s="747" t="n">
        <v>76.42</v>
      </c>
    </row>
    <row collapsed="false" customFormat="false" customHeight="true" hidden="true" ht="13.5" outlineLevel="0" r="4246">
      <c r="A4246" s="746" t="n">
        <v>97446</v>
      </c>
      <c r="B4246" s="745" t="s">
        <v>5539</v>
      </c>
      <c r="C4246" s="745" t="s">
        <v>30</v>
      </c>
      <c r="D4246" s="747" t="n">
        <v>121.94</v>
      </c>
    </row>
    <row collapsed="false" customFormat="false" customHeight="true" hidden="true" ht="13.5" outlineLevel="0" r="4247">
      <c r="A4247" s="746" t="n">
        <v>97447</v>
      </c>
      <c r="B4247" s="745" t="s">
        <v>5540</v>
      </c>
      <c r="C4247" s="745" t="s">
        <v>30</v>
      </c>
      <c r="D4247" s="747" t="n">
        <v>121.94</v>
      </c>
    </row>
    <row collapsed="false" customFormat="false" customHeight="true" hidden="true" ht="13.5" outlineLevel="0" r="4248">
      <c r="A4248" s="746" t="n">
        <v>97449</v>
      </c>
      <c r="B4248" s="745" t="s">
        <v>5541</v>
      </c>
      <c r="C4248" s="745" t="s">
        <v>30</v>
      </c>
      <c r="D4248" s="747" t="n">
        <v>130.64</v>
      </c>
    </row>
    <row collapsed="false" customFormat="false" customHeight="true" hidden="true" ht="13.5" outlineLevel="0" r="4249">
      <c r="A4249" s="746" t="n">
        <v>97450</v>
      </c>
      <c r="B4249" s="745" t="s">
        <v>5542</v>
      </c>
      <c r="C4249" s="745" t="s">
        <v>30</v>
      </c>
      <c r="D4249" s="747" t="n">
        <v>155.06</v>
      </c>
    </row>
    <row collapsed="false" customFormat="false" customHeight="true" hidden="true" ht="13.5" outlineLevel="0" r="4250">
      <c r="A4250" s="746" t="n">
        <v>97452</v>
      </c>
      <c r="B4250" s="745" t="s">
        <v>5543</v>
      </c>
      <c r="C4250" s="745" t="s">
        <v>30</v>
      </c>
      <c r="D4250" s="747" t="n">
        <v>108.33</v>
      </c>
    </row>
    <row collapsed="false" customFormat="false" customHeight="true" hidden="true" ht="13.5" outlineLevel="0" r="4251">
      <c r="A4251" s="746" t="n">
        <v>97453</v>
      </c>
      <c r="B4251" s="745" t="s">
        <v>5544</v>
      </c>
      <c r="C4251" s="745" t="s">
        <v>30</v>
      </c>
      <c r="D4251" s="747" t="n">
        <v>113.45</v>
      </c>
    </row>
    <row collapsed="false" customFormat="false" customHeight="true" hidden="true" ht="13.5" outlineLevel="0" r="4252">
      <c r="A4252" s="746" t="n">
        <v>97454</v>
      </c>
      <c r="B4252" s="745" t="s">
        <v>5545</v>
      </c>
      <c r="C4252" s="745" t="s">
        <v>30</v>
      </c>
      <c r="D4252" s="747" t="n">
        <v>169.67</v>
      </c>
    </row>
    <row collapsed="false" customFormat="false" customHeight="true" hidden="true" ht="13.5" outlineLevel="0" r="4253">
      <c r="A4253" s="746" t="n">
        <v>97455</v>
      </c>
      <c r="B4253" s="745" t="s">
        <v>5546</v>
      </c>
      <c r="C4253" s="745" t="s">
        <v>30</v>
      </c>
      <c r="D4253" s="747" t="n">
        <v>177.86</v>
      </c>
    </row>
    <row collapsed="false" customFormat="false" customHeight="true" hidden="true" ht="13.5" outlineLevel="0" r="4254">
      <c r="A4254" s="746" t="n">
        <v>97456</v>
      </c>
      <c r="B4254" s="745" t="s">
        <v>5547</v>
      </c>
      <c r="C4254" s="745" t="s">
        <v>30</v>
      </c>
      <c r="D4254" s="747" t="n">
        <v>351.79</v>
      </c>
    </row>
    <row collapsed="false" customFormat="false" customHeight="true" hidden="true" ht="13.5" outlineLevel="0" r="4255">
      <c r="A4255" s="746" t="n">
        <v>97457</v>
      </c>
      <c r="B4255" s="745" t="s">
        <v>5548</v>
      </c>
      <c r="C4255" s="745" t="s">
        <v>30</v>
      </c>
      <c r="D4255" s="747" t="n">
        <v>315.06</v>
      </c>
    </row>
    <row collapsed="false" customFormat="false" customHeight="true" hidden="true" ht="13.5" outlineLevel="0" r="4256">
      <c r="A4256" s="746" t="n">
        <v>97458</v>
      </c>
      <c r="B4256" s="745" t="s">
        <v>5549</v>
      </c>
      <c r="C4256" s="745" t="s">
        <v>30</v>
      </c>
      <c r="D4256" s="747" t="n">
        <v>165.09</v>
      </c>
    </row>
    <row collapsed="false" customFormat="false" customHeight="true" hidden="true" ht="13.5" outlineLevel="0" r="4257">
      <c r="A4257" s="746" t="n">
        <v>97459</v>
      </c>
      <c r="B4257" s="745" t="s">
        <v>5550</v>
      </c>
      <c r="C4257" s="745" t="s">
        <v>30</v>
      </c>
      <c r="D4257" s="747" t="n">
        <v>263.16</v>
      </c>
    </row>
    <row collapsed="false" customFormat="false" customHeight="true" hidden="true" ht="13.5" outlineLevel="0" r="4258">
      <c r="A4258" s="746" t="n">
        <v>97460</v>
      </c>
      <c r="B4258" s="745" t="s">
        <v>5551</v>
      </c>
      <c r="C4258" s="745" t="s">
        <v>30</v>
      </c>
      <c r="D4258" s="747" t="n">
        <v>388.16</v>
      </c>
    </row>
    <row collapsed="false" customFormat="false" customHeight="true" hidden="true" ht="13.5" outlineLevel="0" r="4259">
      <c r="A4259" s="746" t="n">
        <v>97461</v>
      </c>
      <c r="B4259" s="745" t="s">
        <v>5552</v>
      </c>
      <c r="C4259" s="745" t="s">
        <v>30</v>
      </c>
      <c r="D4259" s="747" t="n">
        <v>20.96</v>
      </c>
    </row>
    <row collapsed="false" customFormat="false" customHeight="true" hidden="true" ht="13.5" outlineLevel="0" r="4260">
      <c r="A4260" s="746" t="n">
        <v>97462</v>
      </c>
      <c r="B4260" s="745" t="s">
        <v>5553</v>
      </c>
      <c r="C4260" s="745" t="s">
        <v>30</v>
      </c>
      <c r="D4260" s="747" t="n">
        <v>18.33</v>
      </c>
    </row>
    <row collapsed="false" customFormat="false" customHeight="true" hidden="true" ht="13.5" outlineLevel="0" r="4261">
      <c r="A4261" s="746" t="n">
        <v>97464</v>
      </c>
      <c r="B4261" s="745" t="s">
        <v>5554</v>
      </c>
      <c r="C4261" s="745" t="s">
        <v>30</v>
      </c>
      <c r="D4261" s="747" t="n">
        <v>29.38</v>
      </c>
    </row>
    <row collapsed="false" customFormat="false" customHeight="true" hidden="true" ht="13.5" outlineLevel="0" r="4262">
      <c r="A4262" s="746" t="n">
        <v>97465</v>
      </c>
      <c r="B4262" s="745" t="s">
        <v>5555</v>
      </c>
      <c r="C4262" s="745" t="s">
        <v>30</v>
      </c>
      <c r="D4262" s="747" t="n">
        <v>33.81</v>
      </c>
    </row>
    <row collapsed="false" customFormat="false" customHeight="true" hidden="true" ht="13.5" outlineLevel="0" r="4263">
      <c r="A4263" s="746" t="n">
        <v>97467</v>
      </c>
      <c r="B4263" s="745" t="s">
        <v>5556</v>
      </c>
      <c r="C4263" s="745" t="s">
        <v>30</v>
      </c>
      <c r="D4263" s="747" t="n">
        <v>37.15</v>
      </c>
    </row>
    <row collapsed="false" customFormat="false" customHeight="true" hidden="true" ht="13.5" outlineLevel="0" r="4264">
      <c r="A4264" s="746" t="n">
        <v>97468</v>
      </c>
      <c r="B4264" s="745" t="s">
        <v>5557</v>
      </c>
      <c r="C4264" s="745" t="s">
        <v>30</v>
      </c>
      <c r="D4264" s="747" t="n">
        <v>42.83</v>
      </c>
    </row>
    <row collapsed="false" customFormat="false" customHeight="true" hidden="true" ht="13.5" outlineLevel="0" r="4265">
      <c r="A4265" s="746" t="n">
        <v>97470</v>
      </c>
      <c r="B4265" s="745" t="s">
        <v>5558</v>
      </c>
      <c r="C4265" s="745" t="s">
        <v>30</v>
      </c>
      <c r="D4265" s="747" t="n">
        <v>53.09</v>
      </c>
    </row>
    <row collapsed="false" customFormat="false" customHeight="true" hidden="true" ht="13.5" outlineLevel="0" r="4266">
      <c r="A4266" s="746" t="n">
        <v>97471</v>
      </c>
      <c r="B4266" s="745" t="s">
        <v>5559</v>
      </c>
      <c r="C4266" s="745" t="s">
        <v>30</v>
      </c>
      <c r="D4266" s="747" t="n">
        <v>62.06</v>
      </c>
    </row>
    <row collapsed="false" customFormat="false" customHeight="true" hidden="true" ht="13.5" outlineLevel="0" r="4267">
      <c r="A4267" s="746" t="n">
        <v>97474</v>
      </c>
      <c r="B4267" s="745" t="s">
        <v>5560</v>
      </c>
      <c r="C4267" s="745" t="s">
        <v>30</v>
      </c>
      <c r="D4267" s="747" t="n">
        <v>91.89</v>
      </c>
    </row>
    <row collapsed="false" customFormat="false" customHeight="true" hidden="true" ht="13.5" outlineLevel="0" r="4268">
      <c r="A4268" s="746" t="n">
        <v>97475</v>
      </c>
      <c r="B4268" s="745" t="s">
        <v>5561</v>
      </c>
      <c r="C4268" s="745" t="s">
        <v>30</v>
      </c>
      <c r="D4268" s="747" t="n">
        <v>110.02</v>
      </c>
    </row>
    <row collapsed="false" customFormat="false" customHeight="true" hidden="true" ht="13.5" outlineLevel="0" r="4269">
      <c r="A4269" s="746" t="n">
        <v>97477</v>
      </c>
      <c r="B4269" s="745" t="s">
        <v>5562</v>
      </c>
      <c r="C4269" s="745" t="s">
        <v>30</v>
      </c>
      <c r="D4269" s="747" t="n">
        <v>121.17</v>
      </c>
    </row>
    <row collapsed="false" customFormat="false" customHeight="true" hidden="true" ht="13.5" outlineLevel="0" r="4270">
      <c r="A4270" s="746" t="n">
        <v>97478</v>
      </c>
      <c r="B4270" s="745" t="s">
        <v>5563</v>
      </c>
      <c r="C4270" s="745" t="s">
        <v>30</v>
      </c>
      <c r="D4270" s="747" t="n">
        <v>145.59</v>
      </c>
    </row>
    <row collapsed="false" customFormat="false" customHeight="true" hidden="true" ht="13.5" outlineLevel="0" r="4271">
      <c r="A4271" s="746" t="n">
        <v>97479</v>
      </c>
      <c r="B4271" s="745" t="s">
        <v>5564</v>
      </c>
      <c r="C4271" s="745" t="s">
        <v>30</v>
      </c>
      <c r="D4271" s="747" t="n">
        <v>33.15</v>
      </c>
    </row>
    <row collapsed="false" customFormat="false" customHeight="true" hidden="true" ht="13.5" outlineLevel="0" r="4272">
      <c r="A4272" s="746" t="n">
        <v>97480</v>
      </c>
      <c r="B4272" s="745" t="s">
        <v>5565</v>
      </c>
      <c r="C4272" s="745" t="s">
        <v>30</v>
      </c>
      <c r="D4272" s="747" t="n">
        <v>33.15</v>
      </c>
    </row>
    <row collapsed="false" customFormat="false" customHeight="true" hidden="true" ht="13.5" outlineLevel="0" r="4273">
      <c r="A4273" s="746" t="n">
        <v>97481</v>
      </c>
      <c r="B4273" s="745" t="s">
        <v>5566</v>
      </c>
      <c r="C4273" s="745" t="s">
        <v>30</v>
      </c>
      <c r="D4273" s="747" t="n">
        <v>46.77</v>
      </c>
    </row>
    <row collapsed="false" customFormat="false" customHeight="true" hidden="true" ht="13.5" outlineLevel="0" r="4274">
      <c r="A4274" s="746" t="n">
        <v>97482</v>
      </c>
      <c r="B4274" s="745" t="s">
        <v>5567</v>
      </c>
      <c r="C4274" s="745" t="s">
        <v>30</v>
      </c>
      <c r="D4274" s="747" t="n">
        <v>46.77</v>
      </c>
    </row>
    <row collapsed="false" customFormat="false" customHeight="true" hidden="true" ht="13.5" outlineLevel="0" r="4275">
      <c r="A4275" s="746" t="n">
        <v>97483</v>
      </c>
      <c r="B4275" s="745" t="s">
        <v>5568</v>
      </c>
      <c r="C4275" s="745" t="s">
        <v>30</v>
      </c>
      <c r="D4275" s="747" t="n">
        <v>64.05</v>
      </c>
    </row>
    <row collapsed="false" customFormat="false" customHeight="true" hidden="true" ht="13.5" outlineLevel="0" r="4276">
      <c r="A4276" s="746" t="n">
        <v>97484</v>
      </c>
      <c r="B4276" s="745" t="s">
        <v>5569</v>
      </c>
      <c r="C4276" s="745" t="s">
        <v>30</v>
      </c>
      <c r="D4276" s="747" t="n">
        <v>64.05</v>
      </c>
    </row>
    <row collapsed="false" customFormat="false" customHeight="true" hidden="true" ht="13.5" outlineLevel="0" r="4277">
      <c r="A4277" s="746" t="n">
        <v>97485</v>
      </c>
      <c r="B4277" s="745" t="s">
        <v>5570</v>
      </c>
      <c r="C4277" s="745" t="s">
        <v>30</v>
      </c>
      <c r="D4277" s="747" t="n">
        <v>86.8</v>
      </c>
    </row>
    <row collapsed="false" customFormat="false" customHeight="true" hidden="true" ht="13.5" outlineLevel="0" r="4278">
      <c r="A4278" s="746" t="n">
        <v>97486</v>
      </c>
      <c r="B4278" s="745" t="s">
        <v>5571</v>
      </c>
      <c r="C4278" s="745" t="s">
        <v>30</v>
      </c>
      <c r="D4278" s="747" t="n">
        <v>91.92</v>
      </c>
    </row>
    <row collapsed="false" customFormat="false" customHeight="true" hidden="true" ht="13.5" outlineLevel="0" r="4279">
      <c r="A4279" s="746" t="n">
        <v>97487</v>
      </c>
      <c r="B4279" s="745" t="s">
        <v>5572</v>
      </c>
      <c r="C4279" s="745" t="s">
        <v>30</v>
      </c>
      <c r="D4279" s="747" t="n">
        <v>151.83</v>
      </c>
    </row>
    <row collapsed="false" customFormat="false" customHeight="true" hidden="true" ht="13.5" outlineLevel="0" r="4280">
      <c r="A4280" s="746" t="n">
        <v>97488</v>
      </c>
      <c r="B4280" s="745" t="s">
        <v>5573</v>
      </c>
      <c r="C4280" s="745" t="s">
        <v>30</v>
      </c>
      <c r="D4280" s="747" t="n">
        <v>160.02</v>
      </c>
    </row>
    <row collapsed="false" customFormat="false" customHeight="true" hidden="true" ht="13.5" outlineLevel="0" r="4281">
      <c r="A4281" s="746" t="n">
        <v>97489</v>
      </c>
      <c r="B4281" s="745" t="s">
        <v>5574</v>
      </c>
      <c r="C4281" s="745" t="s">
        <v>30</v>
      </c>
      <c r="D4281" s="747" t="n">
        <v>337.55</v>
      </c>
    </row>
    <row collapsed="false" customFormat="false" customHeight="true" hidden="true" ht="13.5" outlineLevel="0" r="4282">
      <c r="A4282" s="746" t="n">
        <v>97490</v>
      </c>
      <c r="B4282" s="745" t="s">
        <v>5575</v>
      </c>
      <c r="C4282" s="745" t="s">
        <v>30</v>
      </c>
      <c r="D4282" s="747" t="n">
        <v>300.82</v>
      </c>
    </row>
    <row collapsed="false" customFormat="false" customHeight="true" hidden="true" ht="13.5" outlineLevel="0" r="4283">
      <c r="A4283" s="746" t="n">
        <v>97491</v>
      </c>
      <c r="B4283" s="745" t="s">
        <v>5576</v>
      </c>
      <c r="C4283" s="745" t="s">
        <v>30</v>
      </c>
      <c r="D4283" s="747" t="n">
        <v>49.61</v>
      </c>
    </row>
    <row collapsed="false" customFormat="false" customHeight="true" hidden="true" ht="13.5" outlineLevel="0" r="4284">
      <c r="A4284" s="746" t="n">
        <v>97492</v>
      </c>
      <c r="B4284" s="745" t="s">
        <v>5577</v>
      </c>
      <c r="C4284" s="745" t="s">
        <v>30</v>
      </c>
      <c r="D4284" s="747" t="n">
        <v>70.98</v>
      </c>
    </row>
    <row collapsed="false" customFormat="false" customHeight="true" hidden="true" ht="13.5" outlineLevel="0" r="4285">
      <c r="A4285" s="746" t="n">
        <v>97493</v>
      </c>
      <c r="B4285" s="745" t="s">
        <v>5578</v>
      </c>
      <c r="C4285" s="745" t="s">
        <v>30</v>
      </c>
      <c r="D4285" s="747" t="n">
        <v>91</v>
      </c>
    </row>
    <row collapsed="false" customFormat="false" customHeight="true" hidden="true" ht="13.5" outlineLevel="0" r="4286">
      <c r="A4286" s="746" t="n">
        <v>97494</v>
      </c>
      <c r="B4286" s="745" t="s">
        <v>5579</v>
      </c>
      <c r="C4286" s="745" t="s">
        <v>30</v>
      </c>
      <c r="D4286" s="747" t="n">
        <v>136.36</v>
      </c>
    </row>
    <row collapsed="false" customFormat="false" customHeight="true" hidden="true" ht="13.5" outlineLevel="0" r="4287">
      <c r="A4287" s="746" t="n">
        <v>97495</v>
      </c>
      <c r="B4287" s="745" t="s">
        <v>5580</v>
      </c>
      <c r="C4287" s="745" t="s">
        <v>30</v>
      </c>
      <c r="D4287" s="747" t="n">
        <v>239.31</v>
      </c>
    </row>
    <row collapsed="false" customFormat="false" customHeight="true" hidden="true" ht="13.5" outlineLevel="0" r="4288">
      <c r="A4288" s="746" t="n">
        <v>97496</v>
      </c>
      <c r="B4288" s="745" t="s">
        <v>5581</v>
      </c>
      <c r="C4288" s="745" t="s">
        <v>30</v>
      </c>
      <c r="D4288" s="747" t="n">
        <v>369.22</v>
      </c>
    </row>
    <row collapsed="false" customFormat="false" customHeight="true" hidden="true" ht="13.5" outlineLevel="0" r="4289">
      <c r="A4289" s="746" t="n">
        <v>97499</v>
      </c>
      <c r="B4289" s="745" t="s">
        <v>5582</v>
      </c>
      <c r="C4289" s="745" t="s">
        <v>30</v>
      </c>
      <c r="D4289" s="747" t="n">
        <v>18.64</v>
      </c>
    </row>
    <row collapsed="false" customFormat="false" customHeight="true" hidden="true" ht="13.5" outlineLevel="0" r="4290">
      <c r="A4290" s="746" t="n">
        <v>97500</v>
      </c>
      <c r="B4290" s="745" t="s">
        <v>5583</v>
      </c>
      <c r="C4290" s="745" t="s">
        <v>30</v>
      </c>
      <c r="D4290" s="747" t="n">
        <v>16.01</v>
      </c>
    </row>
    <row collapsed="false" customFormat="false" customHeight="true" hidden="true" ht="13.5" outlineLevel="0" r="4291">
      <c r="A4291" s="746" t="n">
        <v>97502</v>
      </c>
      <c r="B4291" s="745" t="s">
        <v>5584</v>
      </c>
      <c r="C4291" s="745" t="s">
        <v>30</v>
      </c>
      <c r="D4291" s="747" t="n">
        <v>25.08</v>
      </c>
    </row>
    <row collapsed="false" customFormat="false" customHeight="true" hidden="true" ht="13.5" outlineLevel="0" r="4292">
      <c r="A4292" s="746" t="n">
        <v>97503</v>
      </c>
      <c r="B4292" s="745" t="s">
        <v>5585</v>
      </c>
      <c r="C4292" s="745" t="s">
        <v>30</v>
      </c>
      <c r="D4292" s="747" t="n">
        <v>29.73</v>
      </c>
    </row>
    <row collapsed="false" customFormat="false" customHeight="true" hidden="true" ht="13.5" outlineLevel="0" r="4293">
      <c r="A4293" s="746" t="n">
        <v>97505</v>
      </c>
      <c r="B4293" s="745" t="s">
        <v>5586</v>
      </c>
      <c r="C4293" s="745" t="s">
        <v>30</v>
      </c>
      <c r="D4293" s="747" t="n">
        <v>31.09</v>
      </c>
    </row>
    <row collapsed="false" customFormat="false" customHeight="true" hidden="true" ht="13.5" outlineLevel="0" r="4294">
      <c r="A4294" s="746" t="n">
        <v>97506</v>
      </c>
      <c r="B4294" s="745" t="s">
        <v>5587</v>
      </c>
      <c r="C4294" s="745" t="s">
        <v>30</v>
      </c>
      <c r="D4294" s="747" t="n">
        <v>36.77</v>
      </c>
    </row>
    <row collapsed="false" customFormat="false" customHeight="true" hidden="true" ht="13.5" outlineLevel="0" r="4295">
      <c r="A4295" s="746" t="n">
        <v>97508</v>
      </c>
      <c r="B4295" s="745" t="s">
        <v>5588</v>
      </c>
      <c r="C4295" s="745" t="s">
        <v>30</v>
      </c>
      <c r="D4295" s="747" t="n">
        <v>44.5</v>
      </c>
    </row>
    <row collapsed="false" customFormat="false" customHeight="true" hidden="true" ht="13.5" outlineLevel="0" r="4296">
      <c r="A4296" s="746" t="n">
        <v>97509</v>
      </c>
      <c r="B4296" s="745" t="s">
        <v>5589</v>
      </c>
      <c r="C4296" s="745" t="s">
        <v>30</v>
      </c>
      <c r="D4296" s="747" t="n">
        <v>53.47</v>
      </c>
    </row>
    <row collapsed="false" customFormat="false" customHeight="true" hidden="true" ht="13.5" outlineLevel="0" r="4297">
      <c r="A4297" s="746" t="n">
        <v>97511</v>
      </c>
      <c r="B4297" s="745" t="s">
        <v>5590</v>
      </c>
      <c r="C4297" s="745" t="s">
        <v>30</v>
      </c>
      <c r="D4297" s="747" t="n">
        <v>79.56</v>
      </c>
    </row>
    <row collapsed="false" customFormat="false" customHeight="true" hidden="true" ht="13.5" outlineLevel="0" r="4298">
      <c r="A4298" s="746" t="n">
        <v>97512</v>
      </c>
      <c r="B4298" s="745" t="s">
        <v>5591</v>
      </c>
      <c r="C4298" s="745" t="s">
        <v>30</v>
      </c>
      <c r="D4298" s="747" t="n">
        <v>97.69</v>
      </c>
    </row>
    <row collapsed="false" customFormat="false" customHeight="true" hidden="true" ht="13.5" outlineLevel="0" r="4299">
      <c r="A4299" s="746" t="n">
        <v>97514</v>
      </c>
      <c r="B4299" s="745" t="s">
        <v>5592</v>
      </c>
      <c r="C4299" s="745" t="s">
        <v>30</v>
      </c>
      <c r="D4299" s="747" t="n">
        <v>104.96</v>
      </c>
    </row>
    <row collapsed="false" customFormat="false" customHeight="true" hidden="true" ht="13.5" outlineLevel="0" r="4300">
      <c r="A4300" s="746" t="n">
        <v>97515</v>
      </c>
      <c r="B4300" s="745" t="s">
        <v>5593</v>
      </c>
      <c r="C4300" s="745" t="s">
        <v>30</v>
      </c>
      <c r="D4300" s="747" t="n">
        <v>129.38</v>
      </c>
    </row>
    <row collapsed="false" customFormat="false" customHeight="true" hidden="true" ht="13.5" outlineLevel="0" r="4301">
      <c r="A4301" s="746" t="n">
        <v>97517</v>
      </c>
      <c r="B4301" s="745" t="s">
        <v>5594</v>
      </c>
      <c r="C4301" s="745" t="s">
        <v>30</v>
      </c>
      <c r="D4301" s="747" t="n">
        <v>29.67</v>
      </c>
    </row>
    <row collapsed="false" customFormat="false" customHeight="true" hidden="true" ht="13.5" outlineLevel="0" r="4302">
      <c r="A4302" s="746" t="n">
        <v>97518</v>
      </c>
      <c r="B4302" s="745" t="s">
        <v>5595</v>
      </c>
      <c r="C4302" s="745" t="s">
        <v>30</v>
      </c>
      <c r="D4302" s="747" t="n">
        <v>29.67</v>
      </c>
    </row>
    <row collapsed="false" customFormat="false" customHeight="true" hidden="true" ht="13.5" outlineLevel="0" r="4303">
      <c r="A4303" s="746" t="n">
        <v>97519</v>
      </c>
      <c r="B4303" s="745" t="s">
        <v>5596</v>
      </c>
      <c r="C4303" s="745" t="s">
        <v>30</v>
      </c>
      <c r="D4303" s="747" t="n">
        <v>40.64</v>
      </c>
    </row>
    <row collapsed="false" customFormat="false" customHeight="true" hidden="true" ht="13.5" outlineLevel="0" r="4304">
      <c r="A4304" s="746" t="n">
        <v>97520</v>
      </c>
      <c r="B4304" s="745" t="s">
        <v>5597</v>
      </c>
      <c r="C4304" s="745" t="s">
        <v>30</v>
      </c>
      <c r="D4304" s="747" t="n">
        <v>40.64</v>
      </c>
    </row>
    <row collapsed="false" customFormat="false" customHeight="true" hidden="true" ht="13.5" outlineLevel="0" r="4305">
      <c r="A4305" s="746" t="n">
        <v>97521</v>
      </c>
      <c r="B4305" s="745" t="s">
        <v>5598</v>
      </c>
      <c r="C4305" s="745" t="s">
        <v>30</v>
      </c>
      <c r="D4305" s="747" t="n">
        <v>54.92</v>
      </c>
    </row>
    <row collapsed="false" customFormat="false" customHeight="true" hidden="true" ht="13.5" outlineLevel="0" r="4306">
      <c r="A4306" s="746" t="n">
        <v>97522</v>
      </c>
      <c r="B4306" s="745" t="s">
        <v>5599</v>
      </c>
      <c r="C4306" s="745" t="s">
        <v>30</v>
      </c>
      <c r="D4306" s="747" t="n">
        <v>54.92</v>
      </c>
    </row>
    <row collapsed="false" customFormat="false" customHeight="true" hidden="true" ht="13.5" outlineLevel="0" r="4307">
      <c r="A4307" s="746" t="n">
        <v>97523</v>
      </c>
      <c r="B4307" s="745" t="s">
        <v>5600</v>
      </c>
      <c r="C4307" s="745" t="s">
        <v>30</v>
      </c>
      <c r="D4307" s="747" t="n">
        <v>73.92</v>
      </c>
    </row>
    <row collapsed="false" customFormat="false" customHeight="true" hidden="true" ht="13.5" outlineLevel="0" r="4308">
      <c r="A4308" s="746" t="n">
        <v>97524</v>
      </c>
      <c r="B4308" s="745" t="s">
        <v>5601</v>
      </c>
      <c r="C4308" s="745" t="s">
        <v>30</v>
      </c>
      <c r="D4308" s="747" t="n">
        <v>79.04</v>
      </c>
    </row>
    <row collapsed="false" customFormat="false" customHeight="true" hidden="true" ht="13.5" outlineLevel="0" r="4309">
      <c r="A4309" s="746" t="n">
        <v>97525</v>
      </c>
      <c r="B4309" s="745" t="s">
        <v>5602</v>
      </c>
      <c r="C4309" s="745" t="s">
        <v>30</v>
      </c>
      <c r="D4309" s="747" t="n">
        <v>133.24</v>
      </c>
    </row>
    <row collapsed="false" customFormat="false" customHeight="true" hidden="true" ht="13.5" outlineLevel="0" r="4310">
      <c r="A4310" s="746" t="n">
        <v>97526</v>
      </c>
      <c r="B4310" s="745" t="s">
        <v>5603</v>
      </c>
      <c r="C4310" s="745" t="s">
        <v>30</v>
      </c>
      <c r="D4310" s="747" t="n">
        <v>141.43</v>
      </c>
    </row>
    <row collapsed="false" customFormat="false" customHeight="true" hidden="true" ht="13.5" outlineLevel="0" r="4311">
      <c r="A4311" s="746" t="n">
        <v>97527</v>
      </c>
      <c r="B4311" s="745" t="s">
        <v>5604</v>
      </c>
      <c r="C4311" s="745" t="s">
        <v>30</v>
      </c>
      <c r="D4311" s="747" t="n">
        <v>313.29</v>
      </c>
    </row>
    <row collapsed="false" customFormat="false" customHeight="true" hidden="true" ht="13.5" outlineLevel="0" r="4312">
      <c r="A4312" s="746" t="n">
        <v>97528</v>
      </c>
      <c r="B4312" s="745" t="s">
        <v>5605</v>
      </c>
      <c r="C4312" s="745" t="s">
        <v>30</v>
      </c>
      <c r="D4312" s="747" t="n">
        <v>276.56</v>
      </c>
    </row>
    <row collapsed="false" customFormat="false" customHeight="true" hidden="true" ht="13.5" outlineLevel="0" r="4313">
      <c r="A4313" s="746" t="n">
        <v>97529</v>
      </c>
      <c r="B4313" s="745" t="s">
        <v>5606</v>
      </c>
      <c r="C4313" s="745" t="s">
        <v>30</v>
      </c>
      <c r="D4313" s="747" t="n">
        <v>45.05</v>
      </c>
    </row>
    <row collapsed="false" customFormat="false" customHeight="true" hidden="true" ht="13.5" outlineLevel="0" r="4314">
      <c r="A4314" s="746" t="n">
        <v>97530</v>
      </c>
      <c r="B4314" s="745" t="s">
        <v>5607</v>
      </c>
      <c r="C4314" s="745" t="s">
        <v>30</v>
      </c>
      <c r="D4314" s="747" t="n">
        <v>62.81</v>
      </c>
    </row>
    <row collapsed="false" customFormat="false" customHeight="true" hidden="true" ht="13.5" outlineLevel="0" r="4315">
      <c r="A4315" s="746" t="n">
        <v>97531</v>
      </c>
      <c r="B4315" s="745" t="s">
        <v>5608</v>
      </c>
      <c r="C4315" s="745" t="s">
        <v>30</v>
      </c>
      <c r="D4315" s="747" t="n">
        <v>78.81</v>
      </c>
    </row>
    <row collapsed="false" customFormat="false" customHeight="true" hidden="true" ht="13.5" outlineLevel="0" r="4316">
      <c r="A4316" s="746" t="n">
        <v>97532</v>
      </c>
      <c r="B4316" s="745" t="s">
        <v>5609</v>
      </c>
      <c r="C4316" s="745" t="s">
        <v>30</v>
      </c>
      <c r="D4316" s="747" t="n">
        <v>119.18</v>
      </c>
    </row>
    <row collapsed="false" customFormat="false" customHeight="true" hidden="true" ht="13.5" outlineLevel="0" r="4317">
      <c r="A4317" s="746" t="n">
        <v>97533</v>
      </c>
      <c r="B4317" s="745" t="s">
        <v>5610</v>
      </c>
      <c r="C4317" s="745" t="s">
        <v>30</v>
      </c>
      <c r="D4317" s="747" t="n">
        <v>218.18</v>
      </c>
    </row>
    <row collapsed="false" customFormat="false" customHeight="true" hidden="true" ht="13.5" outlineLevel="0" r="4318">
      <c r="A4318" s="746" t="n">
        <v>97534</v>
      </c>
      <c r="B4318" s="745" t="s">
        <v>5611</v>
      </c>
      <c r="C4318" s="745" t="s">
        <v>30</v>
      </c>
      <c r="D4318" s="747" t="n">
        <v>336.87</v>
      </c>
    </row>
    <row collapsed="false" customFormat="false" customHeight="true" hidden="true" ht="13.5" outlineLevel="0" r="4319">
      <c r="A4319" s="746" t="n">
        <v>97537</v>
      </c>
      <c r="B4319" s="745" t="s">
        <v>5612</v>
      </c>
      <c r="C4319" s="745" t="s">
        <v>30</v>
      </c>
      <c r="D4319" s="747" t="n">
        <v>14.83</v>
      </c>
    </row>
    <row collapsed="false" customFormat="false" customHeight="true" hidden="true" ht="13.5" outlineLevel="0" r="4320">
      <c r="A4320" s="746" t="n">
        <v>97540</v>
      </c>
      <c r="B4320" s="745" t="s">
        <v>5613</v>
      </c>
      <c r="C4320" s="745" t="s">
        <v>30</v>
      </c>
      <c r="D4320" s="747" t="n">
        <v>21.3</v>
      </c>
    </row>
    <row collapsed="false" customFormat="false" customHeight="true" hidden="true" ht="13.5" outlineLevel="0" r="4321">
      <c r="A4321" s="746" t="n">
        <v>97541</v>
      </c>
      <c r="B4321" s="745" t="s">
        <v>5614</v>
      </c>
      <c r="C4321" s="745" t="s">
        <v>30</v>
      </c>
      <c r="D4321" s="747" t="n">
        <v>19.12</v>
      </c>
    </row>
    <row collapsed="false" customFormat="false" customHeight="true" hidden="true" ht="13.5" outlineLevel="0" r="4322">
      <c r="A4322" s="746" t="n">
        <v>97543</v>
      </c>
      <c r="B4322" s="745" t="s">
        <v>5615</v>
      </c>
      <c r="C4322" s="745" t="s">
        <v>30</v>
      </c>
      <c r="D4322" s="747" t="n">
        <v>36.69</v>
      </c>
    </row>
    <row collapsed="false" customFormat="false" customHeight="true" hidden="true" ht="13.5" outlineLevel="0" r="4323">
      <c r="A4323" s="746" t="n">
        <v>97544</v>
      </c>
      <c r="B4323" s="745" t="s">
        <v>5616</v>
      </c>
      <c r="C4323" s="745" t="s">
        <v>30</v>
      </c>
      <c r="D4323" s="747" t="n">
        <v>34.06</v>
      </c>
    </row>
    <row collapsed="false" customFormat="false" customHeight="true" hidden="true" ht="13.5" outlineLevel="0" r="4324">
      <c r="A4324" s="746" t="n">
        <v>97546</v>
      </c>
      <c r="B4324" s="745" t="s">
        <v>5617</v>
      </c>
      <c r="C4324" s="745" t="s">
        <v>30</v>
      </c>
      <c r="D4324" s="747" t="n">
        <v>21.11</v>
      </c>
    </row>
    <row collapsed="false" customFormat="false" customHeight="true" hidden="true" ht="13.5" outlineLevel="0" r="4325">
      <c r="A4325" s="746" t="n">
        <v>97547</v>
      </c>
      <c r="B4325" s="745" t="s">
        <v>5618</v>
      </c>
      <c r="C4325" s="745" t="s">
        <v>30</v>
      </c>
      <c r="D4325" s="747" t="n">
        <v>21.11</v>
      </c>
    </row>
    <row collapsed="false" customFormat="false" customHeight="true" hidden="true" ht="13.5" outlineLevel="0" r="4326">
      <c r="A4326" s="746" t="n">
        <v>97548</v>
      </c>
      <c r="B4326" s="745" t="s">
        <v>5619</v>
      </c>
      <c r="C4326" s="745" t="s">
        <v>30</v>
      </c>
      <c r="D4326" s="747" t="n">
        <v>32.55</v>
      </c>
    </row>
    <row collapsed="false" customFormat="false" customHeight="true" hidden="true" ht="13.5" outlineLevel="0" r="4327">
      <c r="A4327" s="746" t="n">
        <v>97549</v>
      </c>
      <c r="B4327" s="745" t="s">
        <v>5620</v>
      </c>
      <c r="C4327" s="745" t="s">
        <v>30</v>
      </c>
      <c r="D4327" s="747" t="n">
        <v>32.55</v>
      </c>
    </row>
    <row collapsed="false" customFormat="false" customHeight="true" hidden="true" ht="13.5" outlineLevel="0" r="4328">
      <c r="A4328" s="746" t="n">
        <v>97550</v>
      </c>
      <c r="B4328" s="745" t="s">
        <v>5621</v>
      </c>
      <c r="C4328" s="745" t="s">
        <v>30</v>
      </c>
      <c r="D4328" s="747" t="n">
        <v>56.78</v>
      </c>
    </row>
    <row collapsed="false" customFormat="false" customHeight="true" hidden="true" ht="13.5" outlineLevel="0" r="4329">
      <c r="A4329" s="746" t="n">
        <v>97551</v>
      </c>
      <c r="B4329" s="745" t="s">
        <v>5622</v>
      </c>
      <c r="C4329" s="745" t="s">
        <v>30</v>
      </c>
      <c r="D4329" s="747" t="n">
        <v>56.78</v>
      </c>
    </row>
    <row collapsed="false" customFormat="false" customHeight="true" hidden="true" ht="13.5" outlineLevel="0" r="4330">
      <c r="A4330" s="746" t="n">
        <v>97552</v>
      </c>
      <c r="B4330" s="745" t="s">
        <v>5623</v>
      </c>
      <c r="C4330" s="745" t="s">
        <v>30</v>
      </c>
      <c r="D4330" s="747" t="n">
        <v>30.05</v>
      </c>
    </row>
    <row collapsed="false" customFormat="false" customHeight="true" hidden="true" ht="13.5" outlineLevel="0" r="4331">
      <c r="A4331" s="746" t="n">
        <v>97553</v>
      </c>
      <c r="B4331" s="745" t="s">
        <v>5624</v>
      </c>
      <c r="C4331" s="745" t="s">
        <v>30</v>
      </c>
      <c r="D4331" s="747" t="n">
        <v>45.32</v>
      </c>
    </row>
    <row collapsed="false" customFormat="false" customHeight="true" hidden="true" ht="13.5" outlineLevel="0" r="4332">
      <c r="A4332" s="746" t="n">
        <v>97554</v>
      </c>
      <c r="B4332" s="745" t="s">
        <v>5625</v>
      </c>
      <c r="C4332" s="745" t="s">
        <v>30</v>
      </c>
      <c r="D4332" s="747" t="n">
        <v>81.21</v>
      </c>
    </row>
    <row collapsed="false" customFormat="false" customHeight="true" hidden="true" ht="13.5" outlineLevel="0" r="4333">
      <c r="A4333" s="746" t="n">
        <v>98602</v>
      </c>
      <c r="B4333" s="745" t="s">
        <v>5626</v>
      </c>
      <c r="C4333" s="745" t="s">
        <v>30</v>
      </c>
      <c r="D4333" s="747" t="n">
        <v>12.1</v>
      </c>
    </row>
    <row collapsed="false" customFormat="false" customHeight="true" hidden="true" ht="13.5" outlineLevel="0" r="4334">
      <c r="A4334" s="746" t="n">
        <v>6171</v>
      </c>
      <c r="B4334" s="745" t="s">
        <v>5627</v>
      </c>
      <c r="C4334" s="745" t="s">
        <v>30</v>
      </c>
      <c r="D4334" s="747" t="n">
        <v>23.03</v>
      </c>
    </row>
    <row collapsed="false" customFormat="false" customHeight="true" hidden="true" ht="13.5" outlineLevel="0" r="4335">
      <c r="A4335" s="745" t="s">
        <v>165</v>
      </c>
      <c r="B4335" s="745" t="s">
        <v>779</v>
      </c>
      <c r="C4335" s="745" t="s">
        <v>30</v>
      </c>
      <c r="D4335" s="747" t="n">
        <v>215.03</v>
      </c>
    </row>
    <row collapsed="false" customFormat="false" customHeight="true" hidden="true" ht="13.5" outlineLevel="0" r="4336">
      <c r="A4336" s="745" t="s">
        <v>5628</v>
      </c>
      <c r="B4336" s="745" t="s">
        <v>5629</v>
      </c>
      <c r="C4336" s="745" t="s">
        <v>30</v>
      </c>
      <c r="D4336" s="747" t="n">
        <v>268.51</v>
      </c>
    </row>
    <row collapsed="false" customFormat="false" customHeight="true" hidden="true" ht="13.5" outlineLevel="0" r="4337">
      <c r="A4337" s="746" t="n">
        <v>88503</v>
      </c>
      <c r="B4337" s="745" t="s">
        <v>5630</v>
      </c>
      <c r="C4337" s="745" t="s">
        <v>30</v>
      </c>
      <c r="D4337" s="747" t="n">
        <v>720.71</v>
      </c>
    </row>
    <row collapsed="false" customFormat="false" customHeight="true" hidden="true" ht="13.5" outlineLevel="0" r="4338">
      <c r="A4338" s="746" t="n">
        <v>88504</v>
      </c>
      <c r="B4338" s="745" t="s">
        <v>5631</v>
      </c>
      <c r="C4338" s="745" t="s">
        <v>30</v>
      </c>
      <c r="D4338" s="747" t="n">
        <v>601.47</v>
      </c>
    </row>
    <row collapsed="false" customFormat="false" customHeight="true" hidden="true" ht="13.5" outlineLevel="0" r="4339">
      <c r="A4339" s="746" t="n">
        <v>97900</v>
      </c>
      <c r="B4339" s="745" t="s">
        <v>5632</v>
      </c>
      <c r="C4339" s="745" t="s">
        <v>30</v>
      </c>
      <c r="D4339" s="747" t="n">
        <v>150.58</v>
      </c>
    </row>
    <row collapsed="false" customFormat="false" customHeight="true" hidden="true" ht="13.5" outlineLevel="0" r="4340">
      <c r="A4340" s="746" t="n">
        <v>97901</v>
      </c>
      <c r="B4340" s="745" t="s">
        <v>5633</v>
      </c>
      <c r="C4340" s="745" t="s">
        <v>30</v>
      </c>
      <c r="D4340" s="747" t="n">
        <v>238.73</v>
      </c>
    </row>
    <row collapsed="false" customFormat="false" customHeight="true" hidden="true" ht="13.5" outlineLevel="0" r="4341">
      <c r="A4341" s="746" t="n">
        <v>97902</v>
      </c>
      <c r="B4341" s="745" t="s">
        <v>5634</v>
      </c>
      <c r="C4341" s="745" t="s">
        <v>30</v>
      </c>
      <c r="D4341" s="747" t="n">
        <v>467.43</v>
      </c>
    </row>
    <row collapsed="false" customFormat="false" customHeight="true" hidden="true" ht="13.5" outlineLevel="0" r="4342">
      <c r="A4342" s="746" t="n">
        <v>97903</v>
      </c>
      <c r="B4342" s="745" t="s">
        <v>5635</v>
      </c>
      <c r="C4342" s="745" t="s">
        <v>30</v>
      </c>
      <c r="D4342" s="747" t="n">
        <v>645.52</v>
      </c>
    </row>
    <row collapsed="false" customFormat="false" customHeight="true" hidden="true" ht="13.5" outlineLevel="0" r="4343">
      <c r="A4343" s="746" t="n">
        <v>97904</v>
      </c>
      <c r="B4343" s="745" t="s">
        <v>5636</v>
      </c>
      <c r="C4343" s="745" t="s">
        <v>30</v>
      </c>
      <c r="D4343" s="747" t="n">
        <v>751.14</v>
      </c>
    </row>
    <row collapsed="false" customFormat="false" customHeight="true" hidden="true" ht="13.5" outlineLevel="0" r="4344">
      <c r="A4344" s="746" t="n">
        <v>97905</v>
      </c>
      <c r="B4344" s="745" t="s">
        <v>5637</v>
      </c>
      <c r="C4344" s="745" t="s">
        <v>30</v>
      </c>
      <c r="D4344" s="747" t="n">
        <v>194.35</v>
      </c>
    </row>
    <row collapsed="false" customFormat="false" customHeight="true" hidden="true" ht="13.5" outlineLevel="0" r="4345">
      <c r="A4345" s="746" t="n">
        <v>97906</v>
      </c>
      <c r="B4345" s="745" t="s">
        <v>5638</v>
      </c>
      <c r="C4345" s="745" t="s">
        <v>30</v>
      </c>
      <c r="D4345" s="747" t="n">
        <v>360.97</v>
      </c>
    </row>
    <row collapsed="false" customFormat="false" customHeight="true" hidden="true" ht="13.5" outlineLevel="0" r="4346">
      <c r="A4346" s="746" t="n">
        <v>97907</v>
      </c>
      <c r="B4346" s="745" t="s">
        <v>5639</v>
      </c>
      <c r="C4346" s="745" t="s">
        <v>30</v>
      </c>
      <c r="D4346" s="747" t="n">
        <v>509.67</v>
      </c>
    </row>
    <row collapsed="false" customFormat="false" customHeight="true" hidden="true" ht="13.5" outlineLevel="0" r="4347">
      <c r="A4347" s="746" t="n">
        <v>97908</v>
      </c>
      <c r="B4347" s="745" t="s">
        <v>5640</v>
      </c>
      <c r="C4347" s="745" t="s">
        <v>30</v>
      </c>
      <c r="D4347" s="747" t="n">
        <v>590.4</v>
      </c>
    </row>
    <row collapsed="false" customFormat="false" customHeight="true" hidden="true" ht="13.5" outlineLevel="0" r="4348">
      <c r="A4348" s="746" t="n">
        <v>98102</v>
      </c>
      <c r="B4348" s="745" t="s">
        <v>5641</v>
      </c>
      <c r="C4348" s="745" t="s">
        <v>30</v>
      </c>
      <c r="D4348" s="747" t="n">
        <v>65.94</v>
      </c>
    </row>
    <row collapsed="false" customFormat="false" customHeight="true" hidden="true" ht="13.5" outlineLevel="0" r="4349">
      <c r="A4349" s="746" t="n">
        <v>98103</v>
      </c>
      <c r="B4349" s="745" t="s">
        <v>5642</v>
      </c>
      <c r="C4349" s="745" t="s">
        <v>30</v>
      </c>
      <c r="D4349" s="747" t="n">
        <v>137.6</v>
      </c>
    </row>
    <row collapsed="false" customFormat="false" customHeight="true" hidden="true" ht="13.5" outlineLevel="0" r="4350">
      <c r="A4350" s="746" t="n">
        <v>98104</v>
      </c>
      <c r="B4350" s="745" t="s">
        <v>5643</v>
      </c>
      <c r="C4350" s="745" t="s">
        <v>30</v>
      </c>
      <c r="D4350" s="747" t="n">
        <v>315.21</v>
      </c>
    </row>
    <row collapsed="false" customFormat="false" customHeight="true" hidden="true" ht="13.5" outlineLevel="0" r="4351">
      <c r="A4351" s="746" t="n">
        <v>98105</v>
      </c>
      <c r="B4351" s="745" t="s">
        <v>5644</v>
      </c>
      <c r="C4351" s="745" t="s">
        <v>30</v>
      </c>
      <c r="D4351" s="747" t="n">
        <v>547.39</v>
      </c>
    </row>
    <row collapsed="false" customFormat="false" customHeight="true" hidden="true" ht="13.5" outlineLevel="0" r="4352">
      <c r="A4352" s="746" t="n">
        <v>98106</v>
      </c>
      <c r="B4352" s="745" t="s">
        <v>5645</v>
      </c>
      <c r="C4352" s="745" t="s">
        <v>30</v>
      </c>
      <c r="D4352" s="747" t="n">
        <v>904.19</v>
      </c>
    </row>
    <row collapsed="false" customFormat="false" customHeight="true" hidden="true" ht="13.5" outlineLevel="0" r="4353">
      <c r="A4353" s="746" t="n">
        <v>98107</v>
      </c>
      <c r="B4353" s="745" t="s">
        <v>5646</v>
      </c>
      <c r="C4353" s="745" t="s">
        <v>30</v>
      </c>
      <c r="D4353" s="747" t="n">
        <v>232.36</v>
      </c>
    </row>
    <row collapsed="false" customFormat="false" customHeight="true" hidden="true" ht="13.5" outlineLevel="0" r="4354">
      <c r="A4354" s="746" t="n">
        <v>98108</v>
      </c>
      <c r="B4354" s="745" t="s">
        <v>5647</v>
      </c>
      <c r="C4354" s="745" t="s">
        <v>30</v>
      </c>
      <c r="D4354" s="747" t="n">
        <v>413.84</v>
      </c>
    </row>
    <row collapsed="false" customFormat="false" customHeight="true" hidden="true" ht="13.5" outlineLevel="0" r="4355">
      <c r="A4355" s="746" t="n">
        <v>99250</v>
      </c>
      <c r="B4355" s="745" t="s">
        <v>5648</v>
      </c>
      <c r="C4355" s="745" t="s">
        <v>30</v>
      </c>
      <c r="D4355" s="747" t="n">
        <v>147.82</v>
      </c>
    </row>
    <row collapsed="false" customFormat="false" customHeight="true" hidden="true" ht="13.5" outlineLevel="0" r="4356">
      <c r="A4356" s="746" t="n">
        <v>99251</v>
      </c>
      <c r="B4356" s="745" t="s">
        <v>5649</v>
      </c>
      <c r="C4356" s="745" t="s">
        <v>30</v>
      </c>
      <c r="D4356" s="747" t="n">
        <v>233.99</v>
      </c>
    </row>
    <row collapsed="false" customFormat="false" customHeight="true" hidden="true" ht="13.5" outlineLevel="0" r="4357">
      <c r="A4357" s="746" t="n">
        <v>99253</v>
      </c>
      <c r="B4357" s="745" t="s">
        <v>5650</v>
      </c>
      <c r="C4357" s="745" t="s">
        <v>30</v>
      </c>
      <c r="D4357" s="747" t="n">
        <v>456.79</v>
      </c>
    </row>
    <row collapsed="false" customFormat="false" customHeight="true" hidden="true" ht="13.5" outlineLevel="0" r="4358">
      <c r="A4358" s="746" t="n">
        <v>99255</v>
      </c>
      <c r="B4358" s="745" t="s">
        <v>5651</v>
      </c>
      <c r="C4358" s="745" t="s">
        <v>30</v>
      </c>
      <c r="D4358" s="747" t="n">
        <v>630.95</v>
      </c>
    </row>
    <row collapsed="false" customFormat="false" customHeight="true" hidden="true" ht="13.5" outlineLevel="0" r="4359">
      <c r="A4359" s="746" t="n">
        <v>99257</v>
      </c>
      <c r="B4359" s="745" t="s">
        <v>5652</v>
      </c>
      <c r="C4359" s="745" t="s">
        <v>30</v>
      </c>
      <c r="D4359" s="747" t="n">
        <v>732.29</v>
      </c>
    </row>
    <row collapsed="false" customFormat="false" customHeight="true" hidden="true" ht="13.5" outlineLevel="0" r="4360">
      <c r="A4360" s="746" t="n">
        <v>99258</v>
      </c>
      <c r="B4360" s="745" t="s">
        <v>5653</v>
      </c>
      <c r="C4360" s="745" t="s">
        <v>30</v>
      </c>
      <c r="D4360" s="747" t="n">
        <v>190.44</v>
      </c>
    </row>
    <row collapsed="false" customFormat="false" customHeight="true" hidden="true" ht="13.5" outlineLevel="0" r="4361">
      <c r="A4361" s="746" t="n">
        <v>99260</v>
      </c>
      <c r="B4361" s="745" t="s">
        <v>5654</v>
      </c>
      <c r="C4361" s="745" t="s">
        <v>30</v>
      </c>
      <c r="D4361" s="747" t="n">
        <v>354.27</v>
      </c>
    </row>
    <row collapsed="false" customFormat="false" customHeight="true" hidden="true" ht="13.5" outlineLevel="0" r="4362">
      <c r="A4362" s="746" t="n">
        <v>99262</v>
      </c>
      <c r="B4362" s="745" t="s">
        <v>5655</v>
      </c>
      <c r="C4362" s="745" t="s">
        <v>30</v>
      </c>
      <c r="D4362" s="747" t="n">
        <v>500.12</v>
      </c>
    </row>
    <row collapsed="false" customFormat="false" customHeight="true" hidden="true" ht="13.5" outlineLevel="0" r="4363">
      <c r="A4363" s="746" t="n">
        <v>99264</v>
      </c>
      <c r="B4363" s="745" t="s">
        <v>5656</v>
      </c>
      <c r="C4363" s="745" t="s">
        <v>30</v>
      </c>
      <c r="D4363" s="747" t="n">
        <v>577.49</v>
      </c>
    </row>
    <row collapsed="false" customFormat="false" customHeight="true" hidden="true" ht="13.5" outlineLevel="0" r="4364">
      <c r="A4364" s="746" t="n">
        <v>89482</v>
      </c>
      <c r="B4364" s="745" t="s">
        <v>5657</v>
      </c>
      <c r="C4364" s="745" t="s">
        <v>30</v>
      </c>
      <c r="D4364" s="747" t="n">
        <v>22.53</v>
      </c>
    </row>
    <row collapsed="false" customFormat="false" customHeight="true" hidden="true" ht="13.5" outlineLevel="0" r="4365">
      <c r="A4365" s="746" t="n">
        <v>89491</v>
      </c>
      <c r="B4365" s="745" t="s">
        <v>5658</v>
      </c>
      <c r="C4365" s="745" t="s">
        <v>30</v>
      </c>
      <c r="D4365" s="747" t="n">
        <v>56.57</v>
      </c>
    </row>
    <row collapsed="false" customFormat="false" customHeight="true" hidden="true" ht="13.5" outlineLevel="0" r="4366">
      <c r="A4366" s="746" t="n">
        <v>89495</v>
      </c>
      <c r="B4366" s="745" t="s">
        <v>5659</v>
      </c>
      <c r="C4366" s="745" t="s">
        <v>30</v>
      </c>
      <c r="D4366" s="747" t="n">
        <v>9.14</v>
      </c>
    </row>
    <row collapsed="false" customFormat="false" customHeight="true" hidden="true" ht="13.5" outlineLevel="0" r="4367">
      <c r="A4367" s="746" t="n">
        <v>89707</v>
      </c>
      <c r="B4367" s="745" t="s">
        <v>5660</v>
      </c>
      <c r="C4367" s="745" t="s">
        <v>30</v>
      </c>
      <c r="D4367" s="747" t="n">
        <v>27.65</v>
      </c>
    </row>
    <row collapsed="false" customFormat="false" customHeight="true" hidden="true" ht="13.5" outlineLevel="0" r="4368">
      <c r="A4368" s="746" t="n">
        <v>89708</v>
      </c>
      <c r="B4368" s="745" t="s">
        <v>5661</v>
      </c>
      <c r="C4368" s="745" t="s">
        <v>30</v>
      </c>
      <c r="D4368" s="747" t="n">
        <v>63.66</v>
      </c>
    </row>
    <row collapsed="false" customFormat="false" customHeight="true" hidden="true" ht="13.5" outlineLevel="0" r="4369">
      <c r="A4369" s="746" t="n">
        <v>89709</v>
      </c>
      <c r="B4369" s="745" t="s">
        <v>822</v>
      </c>
      <c r="C4369" s="745" t="s">
        <v>30</v>
      </c>
      <c r="D4369" s="747" t="n">
        <v>10.65</v>
      </c>
    </row>
    <row collapsed="false" customFormat="false" customHeight="true" hidden="true" ht="13.5" outlineLevel="0" r="4370">
      <c r="A4370" s="746" t="n">
        <v>89710</v>
      </c>
      <c r="B4370" s="745" t="s">
        <v>827</v>
      </c>
      <c r="C4370" s="745" t="s">
        <v>30</v>
      </c>
      <c r="D4370" s="747" t="n">
        <v>10.43</v>
      </c>
    </row>
    <row collapsed="false" customFormat="false" customHeight="true" hidden="true" ht="13.5" outlineLevel="0" r="4371">
      <c r="A4371" s="746" t="n">
        <v>72739</v>
      </c>
      <c r="B4371" s="745" t="s">
        <v>5662</v>
      </c>
      <c r="C4371" s="745" t="s">
        <v>30</v>
      </c>
      <c r="D4371" s="747" t="n">
        <v>483.9</v>
      </c>
    </row>
    <row collapsed="false" customFormat="false" customHeight="true" hidden="true" ht="13.5" outlineLevel="0" r="4372">
      <c r="A4372" s="745" t="s">
        <v>267</v>
      </c>
      <c r="B4372" s="745" t="s">
        <v>766</v>
      </c>
      <c r="C4372" s="745" t="s">
        <v>30</v>
      </c>
      <c r="D4372" s="747" t="n">
        <v>505.79</v>
      </c>
    </row>
    <row collapsed="false" customFormat="false" customHeight="true" hidden="true" ht="13.5" outlineLevel="0" r="4373">
      <c r="A4373" s="746" t="n">
        <v>86872</v>
      </c>
      <c r="B4373" s="745" t="s">
        <v>5663</v>
      </c>
      <c r="C4373" s="745" t="s">
        <v>30</v>
      </c>
      <c r="D4373" s="747" t="n">
        <v>653.7</v>
      </c>
    </row>
    <row collapsed="false" customFormat="false" customHeight="true" hidden="true" ht="13.5" outlineLevel="0" r="4374">
      <c r="A4374" s="746" t="n">
        <v>86874</v>
      </c>
      <c r="B4374" s="745" t="s">
        <v>5664</v>
      </c>
      <c r="C4374" s="745" t="s">
        <v>30</v>
      </c>
      <c r="D4374" s="747" t="n">
        <v>399.7</v>
      </c>
    </row>
    <row collapsed="false" customFormat="false" customHeight="true" hidden="true" ht="13.5" outlineLevel="0" r="4375">
      <c r="A4375" s="746" t="n">
        <v>86875</v>
      </c>
      <c r="B4375" s="745" t="s">
        <v>5665</v>
      </c>
      <c r="C4375" s="745" t="s">
        <v>30</v>
      </c>
      <c r="D4375" s="747" t="n">
        <v>397.94</v>
      </c>
    </row>
    <row collapsed="false" customFormat="false" customHeight="true" hidden="true" ht="13.5" outlineLevel="0" r="4376">
      <c r="A4376" s="746" t="n">
        <v>86876</v>
      </c>
      <c r="B4376" s="745" t="s">
        <v>5666</v>
      </c>
      <c r="C4376" s="745" t="s">
        <v>30</v>
      </c>
      <c r="D4376" s="747" t="n">
        <v>227.17</v>
      </c>
    </row>
    <row collapsed="false" customFormat="false" customHeight="true" hidden="true" ht="13.5" outlineLevel="0" r="4377">
      <c r="A4377" s="746" t="n">
        <v>86877</v>
      </c>
      <c r="B4377" s="745" t="s">
        <v>5667</v>
      </c>
      <c r="C4377" s="745" t="s">
        <v>30</v>
      </c>
      <c r="D4377" s="747" t="n">
        <v>24.51</v>
      </c>
    </row>
    <row collapsed="false" customFormat="false" customHeight="true" hidden="true" ht="13.5" outlineLevel="0" r="4378">
      <c r="A4378" s="746" t="n">
        <v>86878</v>
      </c>
      <c r="B4378" s="745" t="s">
        <v>5668</v>
      </c>
      <c r="C4378" s="745" t="s">
        <v>30</v>
      </c>
      <c r="D4378" s="747" t="n">
        <v>40.95</v>
      </c>
    </row>
    <row collapsed="false" customFormat="false" customHeight="true" hidden="true" ht="13.5" outlineLevel="0" r="4379">
      <c r="A4379" s="746" t="n">
        <v>86879</v>
      </c>
      <c r="B4379" s="745" t="s">
        <v>5669</v>
      </c>
      <c r="C4379" s="745" t="s">
        <v>30</v>
      </c>
      <c r="D4379" s="747" t="n">
        <v>6.95</v>
      </c>
    </row>
    <row collapsed="false" customFormat="false" customHeight="true" hidden="true" ht="13.5" outlineLevel="0" r="4380">
      <c r="A4380" s="746" t="n">
        <v>86880</v>
      </c>
      <c r="B4380" s="745" t="s">
        <v>5670</v>
      </c>
      <c r="C4380" s="745" t="s">
        <v>30</v>
      </c>
      <c r="D4380" s="747" t="n">
        <v>19.57</v>
      </c>
    </row>
    <row collapsed="false" customFormat="false" customHeight="true" hidden="true" ht="13.5" outlineLevel="0" r="4381">
      <c r="A4381" s="746" t="n">
        <v>86881</v>
      </c>
      <c r="B4381" s="745" t="s">
        <v>5671</v>
      </c>
      <c r="C4381" s="745" t="s">
        <v>30</v>
      </c>
      <c r="D4381" s="747" t="n">
        <v>113.22</v>
      </c>
    </row>
    <row collapsed="false" customFormat="false" customHeight="true" hidden="true" ht="13.5" outlineLevel="0" r="4382">
      <c r="A4382" s="746" t="n">
        <v>86882</v>
      </c>
      <c r="B4382" s="745" t="s">
        <v>5672</v>
      </c>
      <c r="C4382" s="745" t="s">
        <v>30</v>
      </c>
      <c r="D4382" s="747" t="n">
        <v>20.22</v>
      </c>
    </row>
    <row collapsed="false" customFormat="false" customHeight="true" hidden="true" ht="13.5" outlineLevel="0" r="4383">
      <c r="A4383" s="746" t="n">
        <v>86883</v>
      </c>
      <c r="B4383" s="745" t="s">
        <v>5673</v>
      </c>
      <c r="C4383" s="745" t="s">
        <v>30</v>
      </c>
      <c r="D4383" s="747" t="n">
        <v>11.5</v>
      </c>
    </row>
    <row collapsed="false" customFormat="false" customHeight="true" hidden="true" ht="13.5" outlineLevel="0" r="4384">
      <c r="A4384" s="746" t="n">
        <v>86884</v>
      </c>
      <c r="B4384" s="745" t="s">
        <v>5674</v>
      </c>
      <c r="C4384" s="745" t="s">
        <v>30</v>
      </c>
      <c r="D4384" s="747" t="n">
        <v>8.59</v>
      </c>
    </row>
    <row collapsed="false" customFormat="false" customHeight="true" hidden="true" ht="13.5" outlineLevel="0" r="4385">
      <c r="A4385" s="746" t="n">
        <v>86885</v>
      </c>
      <c r="B4385" s="745" t="s">
        <v>5675</v>
      </c>
      <c r="C4385" s="745" t="s">
        <v>30</v>
      </c>
      <c r="D4385" s="747" t="n">
        <v>9.79</v>
      </c>
    </row>
    <row collapsed="false" customFormat="false" customHeight="true" hidden="true" ht="13.5" outlineLevel="0" r="4386">
      <c r="A4386" s="746" t="n">
        <v>86886</v>
      </c>
      <c r="B4386" s="745" t="s">
        <v>5676</v>
      </c>
      <c r="C4386" s="745" t="s">
        <v>30</v>
      </c>
      <c r="D4386" s="747" t="n">
        <v>28.64</v>
      </c>
    </row>
    <row collapsed="false" customFormat="false" customHeight="true" hidden="true" ht="13.5" outlineLevel="0" r="4387">
      <c r="A4387" s="746" t="n">
        <v>86887</v>
      </c>
      <c r="B4387" s="745" t="s">
        <v>5677</v>
      </c>
      <c r="C4387" s="745" t="s">
        <v>30</v>
      </c>
      <c r="D4387" s="747" t="n">
        <v>30.92</v>
      </c>
    </row>
    <row collapsed="false" customFormat="false" customHeight="true" hidden="true" ht="13.5" outlineLevel="0" r="4388">
      <c r="A4388" s="746" t="n">
        <v>86888</v>
      </c>
      <c r="B4388" s="745" t="s">
        <v>5678</v>
      </c>
      <c r="C4388" s="745" t="s">
        <v>30</v>
      </c>
      <c r="D4388" s="747" t="n">
        <v>386.63</v>
      </c>
    </row>
    <row collapsed="false" customFormat="false" customHeight="true" hidden="true" ht="13.5" outlineLevel="0" r="4389">
      <c r="A4389" s="746" t="n">
        <v>86889</v>
      </c>
      <c r="B4389" s="745" t="s">
        <v>5679</v>
      </c>
      <c r="C4389" s="745" t="s">
        <v>30</v>
      </c>
      <c r="D4389" s="747" t="n">
        <v>650.28</v>
      </c>
    </row>
    <row collapsed="false" customFormat="false" customHeight="true" hidden="true" ht="13.5" outlineLevel="0" r="4390">
      <c r="A4390" s="746" t="n">
        <v>86893</v>
      </c>
      <c r="B4390" s="745" t="s">
        <v>5680</v>
      </c>
      <c r="C4390" s="745" t="s">
        <v>30</v>
      </c>
      <c r="D4390" s="747" t="n">
        <v>442.8</v>
      </c>
    </row>
    <row collapsed="false" customFormat="false" customHeight="true" hidden="true" ht="13.5" outlineLevel="0" r="4391">
      <c r="A4391" s="746" t="n">
        <v>86894</v>
      </c>
      <c r="B4391" s="745" t="s">
        <v>5681</v>
      </c>
      <c r="C4391" s="745" t="s">
        <v>30</v>
      </c>
      <c r="D4391" s="747" t="n">
        <v>270.87</v>
      </c>
    </row>
    <row collapsed="false" customFormat="false" customHeight="true" hidden="true" ht="13.5" outlineLevel="0" r="4392">
      <c r="A4392" s="746" t="n">
        <v>86895</v>
      </c>
      <c r="B4392" s="745" t="s">
        <v>5682</v>
      </c>
      <c r="C4392" s="745" t="s">
        <v>30</v>
      </c>
      <c r="D4392" s="747" t="n">
        <v>316.55</v>
      </c>
    </row>
    <row collapsed="false" customFormat="false" customHeight="true" hidden="true" ht="13.5" outlineLevel="0" r="4393">
      <c r="A4393" s="746" t="n">
        <v>86899</v>
      </c>
      <c r="B4393" s="745" t="s">
        <v>5683</v>
      </c>
      <c r="C4393" s="745" t="s">
        <v>30</v>
      </c>
      <c r="D4393" s="747" t="n">
        <v>238.72</v>
      </c>
    </row>
    <row collapsed="false" customFormat="false" customHeight="true" hidden="true" ht="13.5" outlineLevel="0" r="4394">
      <c r="A4394" s="746" t="n">
        <v>86900</v>
      </c>
      <c r="B4394" s="745" t="s">
        <v>5684</v>
      </c>
      <c r="C4394" s="745" t="s">
        <v>30</v>
      </c>
      <c r="D4394" s="747" t="n">
        <v>147.02</v>
      </c>
    </row>
    <row collapsed="false" customFormat="false" customHeight="true" hidden="true" ht="13.5" outlineLevel="0" r="4395">
      <c r="A4395" s="746" t="n">
        <v>86901</v>
      </c>
      <c r="B4395" s="745" t="s">
        <v>5685</v>
      </c>
      <c r="C4395" s="745" t="s">
        <v>30</v>
      </c>
      <c r="D4395" s="747" t="n">
        <v>116.5</v>
      </c>
    </row>
    <row collapsed="false" customFormat="false" customHeight="true" hidden="true" ht="13.5" outlineLevel="0" r="4396">
      <c r="A4396" s="746" t="n">
        <v>86902</v>
      </c>
      <c r="B4396" s="745" t="s">
        <v>5686</v>
      </c>
      <c r="C4396" s="745" t="s">
        <v>30</v>
      </c>
      <c r="D4396" s="747" t="n">
        <v>227.32</v>
      </c>
    </row>
    <row collapsed="false" customFormat="false" customHeight="true" hidden="true" ht="13.5" outlineLevel="0" r="4397">
      <c r="A4397" s="746" t="n">
        <v>86903</v>
      </c>
      <c r="B4397" s="745" t="s">
        <v>5687</v>
      </c>
      <c r="C4397" s="745" t="s">
        <v>30</v>
      </c>
      <c r="D4397" s="747" t="n">
        <v>300.52</v>
      </c>
    </row>
    <row collapsed="false" customFormat="false" customHeight="true" hidden="true" ht="13.5" outlineLevel="0" r="4398">
      <c r="A4398" s="746" t="n">
        <v>86904</v>
      </c>
      <c r="B4398" s="745" t="s">
        <v>5688</v>
      </c>
      <c r="C4398" s="745" t="s">
        <v>30</v>
      </c>
      <c r="D4398" s="747" t="n">
        <v>116.47</v>
      </c>
    </row>
    <row collapsed="false" customFormat="false" customHeight="true" hidden="true" ht="13.5" outlineLevel="0" r="4399">
      <c r="A4399" s="746" t="n">
        <v>86905</v>
      </c>
      <c r="B4399" s="745" t="s">
        <v>5689</v>
      </c>
      <c r="C4399" s="745" t="s">
        <v>30</v>
      </c>
      <c r="D4399" s="747" t="n">
        <v>196.79</v>
      </c>
    </row>
    <row collapsed="false" customFormat="false" customHeight="true" hidden="true" ht="13.5" outlineLevel="0" r="4400">
      <c r="A4400" s="746" t="n">
        <v>86906</v>
      </c>
      <c r="B4400" s="745" t="s">
        <v>5690</v>
      </c>
      <c r="C4400" s="745" t="s">
        <v>30</v>
      </c>
      <c r="D4400" s="747" t="n">
        <v>45.93</v>
      </c>
    </row>
    <row collapsed="false" customFormat="false" customHeight="true" hidden="true" ht="13.5" outlineLevel="0" r="4401">
      <c r="A4401" s="746" t="n">
        <v>86908</v>
      </c>
      <c r="B4401" s="745" t="s">
        <v>5691</v>
      </c>
      <c r="C4401" s="745" t="s">
        <v>30</v>
      </c>
      <c r="D4401" s="747" t="n">
        <v>233.65</v>
      </c>
    </row>
    <row collapsed="false" customFormat="false" customHeight="true" hidden="true" ht="13.5" outlineLevel="0" r="4402">
      <c r="A4402" s="746" t="n">
        <v>86909</v>
      </c>
      <c r="B4402" s="745" t="s">
        <v>5692</v>
      </c>
      <c r="C4402" s="745" t="s">
        <v>30</v>
      </c>
      <c r="D4402" s="747" t="n">
        <v>91.6</v>
      </c>
    </row>
    <row collapsed="false" customFormat="false" customHeight="true" hidden="true" ht="13.5" outlineLevel="0" r="4403">
      <c r="A4403" s="746" t="n">
        <v>86910</v>
      </c>
      <c r="B4403" s="745" t="s">
        <v>5693</v>
      </c>
      <c r="C4403" s="745" t="s">
        <v>30</v>
      </c>
      <c r="D4403" s="747" t="n">
        <v>87.68</v>
      </c>
    </row>
    <row collapsed="false" customFormat="false" customHeight="true" hidden="true" ht="13.5" outlineLevel="0" r="4404">
      <c r="A4404" s="746" t="n">
        <v>86911</v>
      </c>
      <c r="B4404" s="745" t="s">
        <v>5694</v>
      </c>
      <c r="C4404" s="745" t="s">
        <v>30</v>
      </c>
      <c r="D4404" s="747" t="n">
        <v>39.24</v>
      </c>
    </row>
    <row collapsed="false" customFormat="false" customHeight="true" hidden="true" ht="13.5" outlineLevel="0" r="4405">
      <c r="A4405" s="746" t="n">
        <v>86912</v>
      </c>
      <c r="B4405" s="745" t="s">
        <v>5695</v>
      </c>
      <c r="C4405" s="745" t="s">
        <v>30</v>
      </c>
      <c r="D4405" s="747" t="n">
        <v>39.24</v>
      </c>
    </row>
    <row collapsed="false" customFormat="false" customHeight="true" hidden="true" ht="13.5" outlineLevel="0" r="4406">
      <c r="A4406" s="746" t="n">
        <v>86913</v>
      </c>
      <c r="B4406" s="745" t="s">
        <v>5696</v>
      </c>
      <c r="C4406" s="745" t="s">
        <v>30</v>
      </c>
      <c r="D4406" s="747" t="n">
        <v>18.19</v>
      </c>
    </row>
    <row collapsed="false" customFormat="false" customHeight="true" hidden="true" ht="13.5" outlineLevel="0" r="4407">
      <c r="A4407" s="746" t="n">
        <v>86914</v>
      </c>
      <c r="B4407" s="745" t="s">
        <v>5697</v>
      </c>
      <c r="C4407" s="745" t="s">
        <v>30</v>
      </c>
      <c r="D4407" s="747" t="n">
        <v>35.96</v>
      </c>
    </row>
    <row collapsed="false" customFormat="false" customHeight="true" hidden="true" ht="13.5" outlineLevel="0" r="4408">
      <c r="A4408" s="746" t="n">
        <v>86915</v>
      </c>
      <c r="B4408" s="745" t="s">
        <v>5698</v>
      </c>
      <c r="C4408" s="745" t="s">
        <v>30</v>
      </c>
      <c r="D4408" s="747" t="n">
        <v>76.83</v>
      </c>
    </row>
    <row collapsed="false" customFormat="false" customHeight="true" hidden="true" ht="13.5" outlineLevel="0" r="4409">
      <c r="A4409" s="746" t="n">
        <v>86916</v>
      </c>
      <c r="B4409" s="745" t="s">
        <v>5699</v>
      </c>
      <c r="C4409" s="745" t="s">
        <v>30</v>
      </c>
      <c r="D4409" s="747" t="n">
        <v>27.63</v>
      </c>
    </row>
    <row collapsed="false" customFormat="false" customHeight="true" hidden="true" ht="13.5" outlineLevel="0" r="4410">
      <c r="A4410" s="746" t="n">
        <v>86919</v>
      </c>
      <c r="B4410" s="745" t="s">
        <v>5700</v>
      </c>
      <c r="C4410" s="745" t="s">
        <v>30</v>
      </c>
      <c r="D4410" s="747" t="n">
        <v>725.67</v>
      </c>
    </row>
    <row collapsed="false" customFormat="false" customHeight="true" hidden="true" ht="13.5" outlineLevel="0" r="4411">
      <c r="A4411" s="746" t="n">
        <v>86920</v>
      </c>
      <c r="B4411" s="745" t="s">
        <v>5701</v>
      </c>
      <c r="C4411" s="745" t="s">
        <v>30</v>
      </c>
      <c r="D4411" s="747" t="n">
        <v>690.34</v>
      </c>
    </row>
    <row collapsed="false" customFormat="false" customHeight="true" hidden="true" ht="13.5" outlineLevel="0" r="4412">
      <c r="A4412" s="746" t="n">
        <v>86921</v>
      </c>
      <c r="B4412" s="745" t="s">
        <v>5702</v>
      </c>
      <c r="C4412" s="745" t="s">
        <v>30</v>
      </c>
      <c r="D4412" s="747" t="n">
        <v>699.78</v>
      </c>
    </row>
    <row collapsed="false" customFormat="false" customHeight="true" hidden="true" ht="13.5" outlineLevel="0" r="4413">
      <c r="A4413" s="746" t="n">
        <v>86922</v>
      </c>
      <c r="B4413" s="745" t="s">
        <v>5703</v>
      </c>
      <c r="C4413" s="745" t="s">
        <v>30</v>
      </c>
      <c r="D4413" s="747" t="n">
        <v>573.39</v>
      </c>
    </row>
    <row collapsed="false" customFormat="false" customHeight="true" hidden="true" ht="13.5" outlineLevel="0" r="4414">
      <c r="A4414" s="746" t="n">
        <v>86923</v>
      </c>
      <c r="B4414" s="745" t="s">
        <v>5704</v>
      </c>
      <c r="C4414" s="745" t="s">
        <v>30</v>
      </c>
      <c r="D4414" s="747" t="n">
        <v>445.06</v>
      </c>
    </row>
    <row collapsed="false" customFormat="false" customHeight="true" hidden="true" ht="13.5" outlineLevel="0" r="4415">
      <c r="A4415" s="746" t="n">
        <v>86924</v>
      </c>
      <c r="B4415" s="745" t="s">
        <v>5705</v>
      </c>
      <c r="C4415" s="745" t="s">
        <v>30</v>
      </c>
      <c r="D4415" s="747" t="n">
        <v>454.5</v>
      </c>
    </row>
    <row collapsed="false" customFormat="false" customHeight="true" hidden="true" ht="13.5" outlineLevel="0" r="4416">
      <c r="A4416" s="746" t="n">
        <v>86925</v>
      </c>
      <c r="B4416" s="745" t="s">
        <v>5706</v>
      </c>
      <c r="C4416" s="745" t="s">
        <v>30</v>
      </c>
      <c r="D4416" s="747" t="n">
        <v>434.58</v>
      </c>
    </row>
    <row collapsed="false" customFormat="false" customHeight="true" hidden="true" ht="13.5" outlineLevel="0" r="4417">
      <c r="A4417" s="746" t="n">
        <v>86926</v>
      </c>
      <c r="B4417" s="745" t="s">
        <v>5707</v>
      </c>
      <c r="C4417" s="745" t="s">
        <v>30</v>
      </c>
      <c r="D4417" s="747" t="n">
        <v>444.02</v>
      </c>
    </row>
    <row collapsed="false" customFormat="false" customHeight="true" hidden="true" ht="13.5" outlineLevel="0" r="4418">
      <c r="A4418" s="746" t="n">
        <v>86927</v>
      </c>
      <c r="B4418" s="745" t="s">
        <v>5708</v>
      </c>
      <c r="C4418" s="745" t="s">
        <v>30</v>
      </c>
      <c r="D4418" s="747" t="n">
        <v>272.53</v>
      </c>
    </row>
    <row collapsed="false" customFormat="false" customHeight="true" hidden="true" ht="13.5" outlineLevel="0" r="4419">
      <c r="A4419" s="746" t="n">
        <v>86928</v>
      </c>
      <c r="B4419" s="745" t="s">
        <v>5709</v>
      </c>
      <c r="C4419" s="745" t="s">
        <v>30</v>
      </c>
      <c r="D4419" s="747" t="n">
        <v>281.97</v>
      </c>
    </row>
    <row collapsed="false" customFormat="false" customHeight="true" hidden="true" ht="13.5" outlineLevel="0" r="4420">
      <c r="A4420" s="746" t="n">
        <v>86929</v>
      </c>
      <c r="B4420" s="745" t="s">
        <v>5710</v>
      </c>
      <c r="C4420" s="745" t="s">
        <v>30</v>
      </c>
      <c r="D4420" s="747" t="n">
        <v>263.81</v>
      </c>
    </row>
    <row collapsed="false" customFormat="false" customHeight="true" hidden="true" ht="13.5" outlineLevel="0" r="4421">
      <c r="A4421" s="746" t="n">
        <v>86930</v>
      </c>
      <c r="B4421" s="745" t="s">
        <v>5711</v>
      </c>
      <c r="C4421" s="745" t="s">
        <v>30</v>
      </c>
      <c r="D4421" s="747" t="n">
        <v>273.25</v>
      </c>
    </row>
    <row collapsed="false" customFormat="false" customHeight="true" hidden="true" ht="13.5" outlineLevel="0" r="4422">
      <c r="A4422" s="746" t="n">
        <v>86931</v>
      </c>
      <c r="B4422" s="745" t="s">
        <v>5712</v>
      </c>
      <c r="C4422" s="745" t="s">
        <v>30</v>
      </c>
      <c r="D4422" s="747" t="n">
        <v>396.42</v>
      </c>
    </row>
    <row collapsed="false" customFormat="false" customHeight="true" hidden="true" ht="13.5" outlineLevel="0" r="4423">
      <c r="A4423" s="746" t="n">
        <v>86932</v>
      </c>
      <c r="B4423" s="745" t="s">
        <v>728</v>
      </c>
      <c r="C4423" s="745" t="s">
        <v>30</v>
      </c>
      <c r="D4423" s="747" t="n">
        <v>417.55</v>
      </c>
    </row>
    <row collapsed="false" customFormat="false" customHeight="true" hidden="true" ht="13.5" outlineLevel="0" r="4424">
      <c r="A4424" s="746" t="n">
        <v>86933</v>
      </c>
      <c r="B4424" s="745" t="s">
        <v>5713</v>
      </c>
      <c r="C4424" s="745" t="s">
        <v>30</v>
      </c>
      <c r="D4424" s="747" t="n">
        <v>349.9</v>
      </c>
    </row>
    <row collapsed="false" customFormat="false" customHeight="true" hidden="true" ht="13.5" outlineLevel="0" r="4425">
      <c r="A4425" s="746" t="n">
        <v>86934</v>
      </c>
      <c r="B4425" s="745" t="s">
        <v>798</v>
      </c>
      <c r="C4425" s="745" t="s">
        <v>30</v>
      </c>
      <c r="D4425" s="747" t="n">
        <v>341.18</v>
      </c>
    </row>
    <row collapsed="false" customFormat="false" customHeight="true" hidden="true" ht="13.5" outlineLevel="0" r="4426">
      <c r="A4426" s="746" t="n">
        <v>86935</v>
      </c>
      <c r="B4426" s="745" t="s">
        <v>5714</v>
      </c>
      <c r="C4426" s="745" t="s">
        <v>30</v>
      </c>
      <c r="D4426" s="747" t="n">
        <v>199.47</v>
      </c>
    </row>
    <row collapsed="false" customFormat="false" customHeight="true" hidden="true" ht="13.5" outlineLevel="0" r="4427">
      <c r="A4427" s="746" t="n">
        <v>86936</v>
      </c>
      <c r="B4427" s="745" t="s">
        <v>5715</v>
      </c>
      <c r="C4427" s="745" t="s">
        <v>30</v>
      </c>
      <c r="D4427" s="747" t="n">
        <v>301.19</v>
      </c>
    </row>
    <row collapsed="false" customFormat="false" customHeight="true" hidden="true" ht="13.5" outlineLevel="0" r="4428">
      <c r="A4428" s="746" t="n">
        <v>86937</v>
      </c>
      <c r="B4428" s="745" t="s">
        <v>5716</v>
      </c>
      <c r="C4428" s="745" t="s">
        <v>30</v>
      </c>
      <c r="D4428" s="747" t="n">
        <v>152.51</v>
      </c>
    </row>
    <row collapsed="false" customFormat="false" customHeight="true" hidden="true" ht="13.5" outlineLevel="0" r="4429">
      <c r="A4429" s="746" t="n">
        <v>86938</v>
      </c>
      <c r="B4429" s="745" t="s">
        <v>5717</v>
      </c>
      <c r="C4429" s="745" t="s">
        <v>30</v>
      </c>
      <c r="D4429" s="747" t="n">
        <v>254.23</v>
      </c>
    </row>
    <row collapsed="false" customFormat="false" customHeight="true" hidden="true" ht="13.5" outlineLevel="0" r="4430">
      <c r="A4430" s="746" t="n">
        <v>86939</v>
      </c>
      <c r="B4430" s="745" t="s">
        <v>5718</v>
      </c>
      <c r="C4430" s="745" t="s">
        <v>30</v>
      </c>
      <c r="D4430" s="747" t="n">
        <v>300.29</v>
      </c>
    </row>
    <row collapsed="false" customFormat="false" customHeight="true" hidden="true" ht="13.5" outlineLevel="0" r="4431">
      <c r="A4431" s="746" t="n">
        <v>86940</v>
      </c>
      <c r="B4431" s="745" t="s">
        <v>5719</v>
      </c>
      <c r="C4431" s="745" t="s">
        <v>30</v>
      </c>
      <c r="D4431" s="747" t="n">
        <v>696.88</v>
      </c>
    </row>
    <row collapsed="false" customFormat="false" customHeight="true" hidden="true" ht="13.5" outlineLevel="0" r="4432">
      <c r="A4432" s="746" t="n">
        <v>86941</v>
      </c>
      <c r="B4432" s="745" t="s">
        <v>5720</v>
      </c>
      <c r="C4432" s="745" t="s">
        <v>30</v>
      </c>
      <c r="D4432" s="747" t="n">
        <v>546</v>
      </c>
    </row>
    <row collapsed="false" customFormat="false" customHeight="true" hidden="true" ht="13.5" outlineLevel="0" r="4433">
      <c r="A4433" s="746" t="n">
        <v>86942</v>
      </c>
      <c r="B4433" s="745" t="s">
        <v>790</v>
      </c>
      <c r="C4433" s="745" t="s">
        <v>30</v>
      </c>
      <c r="D4433" s="747" t="n">
        <v>198.16</v>
      </c>
    </row>
    <row collapsed="false" customFormat="false" customHeight="true" hidden="true" ht="13.5" outlineLevel="0" r="4434">
      <c r="A4434" s="746" t="n">
        <v>86943</v>
      </c>
      <c r="B4434" s="745" t="s">
        <v>5721</v>
      </c>
      <c r="C4434" s="745" t="s">
        <v>30</v>
      </c>
      <c r="D4434" s="747" t="n">
        <v>189.44</v>
      </c>
    </row>
    <row collapsed="false" customFormat="false" customHeight="true" hidden="true" ht="13.5" outlineLevel="0" r="4435">
      <c r="A4435" s="746" t="n">
        <v>86947</v>
      </c>
      <c r="B4435" s="745" t="s">
        <v>5722</v>
      </c>
      <c r="C4435" s="745" t="s">
        <v>30</v>
      </c>
      <c r="D4435" s="747" t="n">
        <v>751.58</v>
      </c>
    </row>
    <row collapsed="false" customFormat="false" customHeight="true" hidden="true" ht="13.5" outlineLevel="0" r="4436">
      <c r="A4436" s="746" t="n">
        <v>88571</v>
      </c>
      <c r="B4436" s="745" t="s">
        <v>821</v>
      </c>
      <c r="C4436" s="745" t="s">
        <v>30</v>
      </c>
      <c r="D4436" s="747" t="n">
        <v>53.35</v>
      </c>
    </row>
    <row collapsed="false" customFormat="false" customHeight="true" hidden="true" ht="13.5" outlineLevel="0" r="4437">
      <c r="A4437" s="746" t="n">
        <v>93396</v>
      </c>
      <c r="B4437" s="745" t="s">
        <v>748</v>
      </c>
      <c r="C4437" s="745" t="s">
        <v>30</v>
      </c>
      <c r="D4437" s="747" t="n">
        <v>523.58</v>
      </c>
    </row>
    <row collapsed="false" customFormat="false" customHeight="true" hidden="true" ht="13.5" outlineLevel="0" r="4438">
      <c r="A4438" s="746" t="n">
        <v>93441</v>
      </c>
      <c r="B4438" s="745" t="s">
        <v>5723</v>
      </c>
      <c r="C4438" s="745" t="s">
        <v>30</v>
      </c>
      <c r="D4438" s="747" t="n">
        <v>897.58</v>
      </c>
    </row>
    <row collapsed="false" customFormat="false" customHeight="true" hidden="true" ht="13.5" outlineLevel="0" r="4439">
      <c r="A4439" s="746" t="n">
        <v>93442</v>
      </c>
      <c r="B4439" s="745" t="s">
        <v>5724</v>
      </c>
      <c r="C4439" s="745" t="s">
        <v>30</v>
      </c>
      <c r="D4439" s="747" t="n">
        <v>844.18</v>
      </c>
    </row>
    <row collapsed="false" customFormat="false" customHeight="true" hidden="true" ht="13.5" outlineLevel="0" r="4440">
      <c r="A4440" s="746" t="n">
        <v>95469</v>
      </c>
      <c r="B4440" s="745" t="s">
        <v>5725</v>
      </c>
      <c r="C4440" s="745" t="s">
        <v>30</v>
      </c>
      <c r="D4440" s="747" t="n">
        <v>186.84</v>
      </c>
    </row>
    <row collapsed="false" customFormat="false" customHeight="true" hidden="true" ht="13.5" outlineLevel="0" r="4441">
      <c r="A4441" s="746" t="n">
        <v>95470</v>
      </c>
      <c r="B4441" s="745" t="s">
        <v>5726</v>
      </c>
      <c r="C4441" s="745" t="s">
        <v>30</v>
      </c>
      <c r="D4441" s="747" t="n">
        <v>192.89</v>
      </c>
    </row>
    <row collapsed="false" customFormat="false" customHeight="true" hidden="true" ht="13.5" outlineLevel="0" r="4442">
      <c r="A4442" s="746" t="n">
        <v>95471</v>
      </c>
      <c r="B4442" s="745" t="s">
        <v>5727</v>
      </c>
      <c r="C4442" s="745" t="s">
        <v>30</v>
      </c>
      <c r="D4442" s="747" t="n">
        <v>664.29</v>
      </c>
    </row>
    <row collapsed="false" customFormat="false" customHeight="true" hidden="true" ht="13.5" outlineLevel="0" r="4443">
      <c r="A4443" s="746" t="n">
        <v>95472</v>
      </c>
      <c r="B4443" s="745" t="s">
        <v>737</v>
      </c>
      <c r="C4443" s="745" t="s">
        <v>30</v>
      </c>
      <c r="D4443" s="747" t="n">
        <v>670.34</v>
      </c>
    </row>
    <row collapsed="false" customFormat="false" customHeight="true" hidden="true" ht="13.5" outlineLevel="0" r="4444">
      <c r="A4444" s="746" t="n">
        <v>95542</v>
      </c>
      <c r="B4444" s="745" t="s">
        <v>5728</v>
      </c>
      <c r="C4444" s="745" t="s">
        <v>30</v>
      </c>
      <c r="D4444" s="747" t="n">
        <v>29.31</v>
      </c>
    </row>
    <row collapsed="false" customFormat="false" customHeight="true" hidden="true" ht="13.5" outlineLevel="0" r="4445">
      <c r="A4445" s="746" t="n">
        <v>95543</v>
      </c>
      <c r="B4445" s="745" t="s">
        <v>5729</v>
      </c>
      <c r="C4445" s="745" t="s">
        <v>30</v>
      </c>
      <c r="D4445" s="747" t="n">
        <v>47.55</v>
      </c>
    </row>
    <row collapsed="false" customFormat="false" customHeight="true" hidden="true" ht="13.5" outlineLevel="0" r="4446">
      <c r="A4446" s="746" t="n">
        <v>95544</v>
      </c>
      <c r="B4446" s="745" t="s">
        <v>801</v>
      </c>
      <c r="C4446" s="745" t="s">
        <v>30</v>
      </c>
      <c r="D4446" s="747" t="n">
        <v>37.03</v>
      </c>
    </row>
    <row collapsed="false" customFormat="false" customHeight="true" hidden="true" ht="13.5" outlineLevel="0" r="4447">
      <c r="A4447" s="746" t="n">
        <v>95545</v>
      </c>
      <c r="B4447" s="745" t="s">
        <v>5730</v>
      </c>
      <c r="C4447" s="745" t="s">
        <v>30</v>
      </c>
      <c r="D4447" s="747" t="n">
        <v>36.21</v>
      </c>
    </row>
    <row collapsed="false" customFormat="false" customHeight="true" hidden="true" ht="13.5" outlineLevel="0" r="4448">
      <c r="A4448" s="746" t="n">
        <v>95546</v>
      </c>
      <c r="B4448" s="745" t="s">
        <v>5731</v>
      </c>
      <c r="C4448" s="745" t="s">
        <v>30</v>
      </c>
      <c r="D4448" s="747" t="n">
        <v>109.96</v>
      </c>
    </row>
    <row collapsed="false" customFormat="false" customHeight="true" hidden="true" ht="13.5" outlineLevel="0" r="4449">
      <c r="A4449" s="746" t="n">
        <v>95547</v>
      </c>
      <c r="B4449" s="745" t="s">
        <v>792</v>
      </c>
      <c r="C4449" s="745" t="s">
        <v>30</v>
      </c>
      <c r="D4449" s="747" t="n">
        <v>46.62</v>
      </c>
    </row>
    <row collapsed="false" customFormat="false" customHeight="true" hidden="true" ht="13.5" outlineLevel="0" r="4450">
      <c r="A4450" s="746" t="n">
        <v>6087</v>
      </c>
      <c r="B4450" s="745" t="s">
        <v>5732</v>
      </c>
      <c r="C4450" s="745" t="s">
        <v>30</v>
      </c>
      <c r="D4450" s="747" t="n">
        <v>22.58</v>
      </c>
    </row>
    <row collapsed="false" customFormat="false" customHeight="true" hidden="true" ht="13.5" outlineLevel="0" r="4451">
      <c r="A4451" s="746" t="n">
        <v>98052</v>
      </c>
      <c r="B4451" s="745" t="s">
        <v>5733</v>
      </c>
      <c r="C4451" s="745" t="s">
        <v>30</v>
      </c>
      <c r="D4451" s="748" t="n">
        <v>1154.69</v>
      </c>
    </row>
    <row collapsed="false" customFormat="false" customHeight="true" hidden="true" ht="13.5" outlineLevel="0" r="4452">
      <c r="A4452" s="746" t="n">
        <v>98053</v>
      </c>
      <c r="B4452" s="745" t="s">
        <v>5734</v>
      </c>
      <c r="C4452" s="745" t="s">
        <v>30</v>
      </c>
      <c r="D4452" s="748" t="n">
        <v>1686.21</v>
      </c>
    </row>
    <row collapsed="false" customFormat="false" customHeight="true" hidden="true" ht="13.5" outlineLevel="0" r="4453">
      <c r="A4453" s="746" t="n">
        <v>98054</v>
      </c>
      <c r="B4453" s="745" t="s">
        <v>5735</v>
      </c>
      <c r="C4453" s="745" t="s">
        <v>30</v>
      </c>
      <c r="D4453" s="748" t="n">
        <v>2446.14</v>
      </c>
    </row>
    <row collapsed="false" customFormat="false" customHeight="true" hidden="true" ht="13.5" outlineLevel="0" r="4454">
      <c r="A4454" s="746" t="n">
        <v>98055</v>
      </c>
      <c r="B4454" s="745" t="s">
        <v>5736</v>
      </c>
      <c r="C4454" s="745" t="s">
        <v>30</v>
      </c>
      <c r="D4454" s="748" t="n">
        <v>3246.84</v>
      </c>
    </row>
    <row collapsed="false" customFormat="false" customHeight="true" hidden="true" ht="13.5" outlineLevel="0" r="4455">
      <c r="A4455" s="746" t="n">
        <v>98056</v>
      </c>
      <c r="B4455" s="745" t="s">
        <v>5737</v>
      </c>
      <c r="C4455" s="745" t="s">
        <v>30</v>
      </c>
      <c r="D4455" s="748" t="n">
        <v>3746.62</v>
      </c>
    </row>
    <row collapsed="false" customFormat="false" customHeight="true" hidden="true" ht="13.5" outlineLevel="0" r="4456">
      <c r="A4456" s="746" t="n">
        <v>98057</v>
      </c>
      <c r="B4456" s="745" t="s">
        <v>5738</v>
      </c>
      <c r="C4456" s="745" t="s">
        <v>30</v>
      </c>
      <c r="D4456" s="748" t="n">
        <v>4929.47</v>
      </c>
    </row>
    <row collapsed="false" customFormat="false" customHeight="true" hidden="true" ht="13.5" outlineLevel="0" r="4457">
      <c r="A4457" s="746" t="n">
        <v>98066</v>
      </c>
      <c r="B4457" s="745" t="s">
        <v>5739</v>
      </c>
      <c r="C4457" s="745" t="s">
        <v>30</v>
      </c>
      <c r="D4457" s="748" t="n">
        <v>3797.07</v>
      </c>
    </row>
    <row collapsed="false" customFormat="false" customHeight="true" hidden="true" ht="13.5" outlineLevel="0" r="4458">
      <c r="A4458" s="746" t="n">
        <v>98067</v>
      </c>
      <c r="B4458" s="745" t="s">
        <v>5740</v>
      </c>
      <c r="C4458" s="745" t="s">
        <v>30</v>
      </c>
      <c r="D4458" s="748" t="n">
        <v>5074.38</v>
      </c>
    </row>
    <row collapsed="false" customFormat="false" customHeight="true" hidden="true" ht="13.5" outlineLevel="0" r="4459">
      <c r="A4459" s="746" t="n">
        <v>98068</v>
      </c>
      <c r="B4459" s="745" t="s">
        <v>5741</v>
      </c>
      <c r="C4459" s="745" t="s">
        <v>30</v>
      </c>
      <c r="D4459" s="748" t="n">
        <v>7180.71</v>
      </c>
    </row>
    <row collapsed="false" customFormat="false" customHeight="true" hidden="true" ht="13.5" outlineLevel="0" r="4460">
      <c r="A4460" s="746" t="n">
        <v>98069</v>
      </c>
      <c r="B4460" s="745" t="s">
        <v>5742</v>
      </c>
      <c r="C4460" s="745" t="s">
        <v>30</v>
      </c>
      <c r="D4460" s="748" t="n">
        <v>9646.87</v>
      </c>
    </row>
    <row collapsed="false" customFormat="false" customHeight="true" hidden="true" ht="13.5" outlineLevel="0" r="4461">
      <c r="A4461" s="746" t="n">
        <v>98070</v>
      </c>
      <c r="B4461" s="745" t="s">
        <v>5743</v>
      </c>
      <c r="C4461" s="745" t="s">
        <v>30</v>
      </c>
      <c r="D4461" s="748" t="n">
        <v>11044.48</v>
      </c>
    </row>
    <row collapsed="false" customFormat="false" customHeight="true" hidden="true" ht="13.5" outlineLevel="0" r="4462">
      <c r="A4462" s="746" t="n">
        <v>98071</v>
      </c>
      <c r="B4462" s="745" t="s">
        <v>5744</v>
      </c>
      <c r="C4462" s="745" t="s">
        <v>30</v>
      </c>
      <c r="D4462" s="748" t="n">
        <v>12094.5</v>
      </c>
    </row>
    <row collapsed="false" customFormat="false" customHeight="true" hidden="true" ht="13.5" outlineLevel="0" r="4463">
      <c r="A4463" s="746" t="n">
        <v>98072</v>
      </c>
      <c r="B4463" s="745" t="s">
        <v>5745</v>
      </c>
      <c r="C4463" s="745" t="s">
        <v>30</v>
      </c>
      <c r="D4463" s="748" t="n">
        <v>3173.86</v>
      </c>
    </row>
    <row collapsed="false" customFormat="false" customHeight="true" hidden="true" ht="13.5" outlineLevel="0" r="4464">
      <c r="A4464" s="746" t="n">
        <v>98073</v>
      </c>
      <c r="B4464" s="745" t="s">
        <v>5746</v>
      </c>
      <c r="C4464" s="745" t="s">
        <v>30</v>
      </c>
      <c r="D4464" s="748" t="n">
        <v>4967.47</v>
      </c>
    </row>
    <row collapsed="false" customFormat="false" customHeight="true" hidden="true" ht="13.5" outlineLevel="0" r="4465">
      <c r="A4465" s="746" t="n">
        <v>98074</v>
      </c>
      <c r="B4465" s="745" t="s">
        <v>5747</v>
      </c>
      <c r="C4465" s="745" t="s">
        <v>30</v>
      </c>
      <c r="D4465" s="748" t="n">
        <v>7717.69</v>
      </c>
    </row>
    <row collapsed="false" customFormat="false" customHeight="true" hidden="true" ht="13.5" outlineLevel="0" r="4466">
      <c r="A4466" s="746" t="n">
        <v>98075</v>
      </c>
      <c r="B4466" s="745" t="s">
        <v>5748</v>
      </c>
      <c r="C4466" s="745" t="s">
        <v>30</v>
      </c>
      <c r="D4466" s="748" t="n">
        <v>10036.69</v>
      </c>
    </row>
    <row collapsed="false" customFormat="false" customHeight="true" hidden="true" ht="13.5" outlineLevel="0" r="4467">
      <c r="A4467" s="746" t="n">
        <v>98076</v>
      </c>
      <c r="B4467" s="745" t="s">
        <v>5749</v>
      </c>
      <c r="C4467" s="745" t="s">
        <v>30</v>
      </c>
      <c r="D4467" s="748" t="n">
        <v>11569.39</v>
      </c>
    </row>
    <row collapsed="false" customFormat="false" customHeight="true" hidden="true" ht="13.5" outlineLevel="0" r="4468">
      <c r="A4468" s="746" t="n">
        <v>98077</v>
      </c>
      <c r="B4468" s="745" t="s">
        <v>5750</v>
      </c>
      <c r="C4468" s="745" t="s">
        <v>30</v>
      </c>
      <c r="D4468" s="748" t="n">
        <v>13621.51</v>
      </c>
    </row>
    <row collapsed="false" customFormat="false" customHeight="true" hidden="true" ht="13.5" outlineLevel="0" r="4469">
      <c r="A4469" s="746" t="n">
        <v>98078</v>
      </c>
      <c r="B4469" s="745" t="s">
        <v>5751</v>
      </c>
      <c r="C4469" s="745" t="s">
        <v>30</v>
      </c>
      <c r="D4469" s="748" t="n">
        <v>3158.03</v>
      </c>
    </row>
    <row collapsed="false" customFormat="false" customHeight="true" hidden="true" ht="13.5" outlineLevel="0" r="4470">
      <c r="A4470" s="746" t="n">
        <v>98079</v>
      </c>
      <c r="B4470" s="745" t="s">
        <v>5752</v>
      </c>
      <c r="C4470" s="745" t="s">
        <v>30</v>
      </c>
      <c r="D4470" s="748" t="n">
        <v>5538.83</v>
      </c>
    </row>
    <row collapsed="false" customFormat="false" customHeight="true" hidden="true" ht="13.5" outlineLevel="0" r="4471">
      <c r="A4471" s="746" t="n">
        <v>98080</v>
      </c>
      <c r="B4471" s="745" t="s">
        <v>5753</v>
      </c>
      <c r="C4471" s="745" t="s">
        <v>30</v>
      </c>
      <c r="D4471" s="748" t="n">
        <v>7136.72</v>
      </c>
    </row>
    <row collapsed="false" customFormat="false" customHeight="true" hidden="true" ht="13.5" outlineLevel="0" r="4472">
      <c r="A4472" s="746" t="n">
        <v>98081</v>
      </c>
      <c r="B4472" s="745" t="s">
        <v>5754</v>
      </c>
      <c r="C4472" s="745" t="s">
        <v>30</v>
      </c>
      <c r="D4472" s="748" t="n">
        <v>10583.8</v>
      </c>
    </row>
    <row collapsed="false" customFormat="false" customHeight="true" hidden="true" ht="13.5" outlineLevel="0" r="4473">
      <c r="A4473" s="746" t="n">
        <v>98082</v>
      </c>
      <c r="B4473" s="745" t="s">
        <v>5755</v>
      </c>
      <c r="C4473" s="745" t="s">
        <v>30</v>
      </c>
      <c r="D4473" s="748" t="n">
        <v>3012.62</v>
      </c>
    </row>
    <row collapsed="false" customFormat="false" customHeight="true" hidden="true" ht="13.5" outlineLevel="0" r="4474">
      <c r="A4474" s="746" t="n">
        <v>98083</v>
      </c>
      <c r="B4474" s="745" t="s">
        <v>5756</v>
      </c>
      <c r="C4474" s="745" t="s">
        <v>30</v>
      </c>
      <c r="D4474" s="748" t="n">
        <v>3990.3</v>
      </c>
    </row>
    <row collapsed="false" customFormat="false" customHeight="true" hidden="true" ht="13.5" outlineLevel="0" r="4475">
      <c r="A4475" s="746" t="n">
        <v>98084</v>
      </c>
      <c r="B4475" s="745" t="s">
        <v>5757</v>
      </c>
      <c r="C4475" s="745" t="s">
        <v>30</v>
      </c>
      <c r="D4475" s="748" t="n">
        <v>5615.94</v>
      </c>
    </row>
    <row collapsed="false" customFormat="false" customHeight="true" hidden="true" ht="13.5" outlineLevel="0" r="4476">
      <c r="A4476" s="746" t="n">
        <v>98085</v>
      </c>
      <c r="B4476" s="745" t="s">
        <v>5758</v>
      </c>
      <c r="C4476" s="745" t="s">
        <v>30</v>
      </c>
      <c r="D4476" s="748" t="n">
        <v>7618.63</v>
      </c>
    </row>
    <row collapsed="false" customFormat="false" customHeight="true" hidden="true" ht="13.5" outlineLevel="0" r="4477">
      <c r="A4477" s="746" t="n">
        <v>98086</v>
      </c>
      <c r="B4477" s="745" t="s">
        <v>5759</v>
      </c>
      <c r="C4477" s="745" t="s">
        <v>30</v>
      </c>
      <c r="D4477" s="748" t="n">
        <v>8622.26</v>
      </c>
    </row>
    <row collapsed="false" customFormat="false" customHeight="true" hidden="true" ht="13.5" outlineLevel="0" r="4478">
      <c r="A4478" s="746" t="n">
        <v>98087</v>
      </c>
      <c r="B4478" s="745" t="s">
        <v>5760</v>
      </c>
      <c r="C4478" s="745" t="s">
        <v>30</v>
      </c>
      <c r="D4478" s="748" t="n">
        <v>9240.85</v>
      </c>
    </row>
    <row collapsed="false" customFormat="false" customHeight="true" hidden="true" ht="13.5" outlineLevel="0" r="4479">
      <c r="A4479" s="746" t="n">
        <v>98088</v>
      </c>
      <c r="B4479" s="745" t="s">
        <v>5761</v>
      </c>
      <c r="C4479" s="745" t="s">
        <v>30</v>
      </c>
      <c r="D4479" s="748" t="n">
        <v>2562.51</v>
      </c>
    </row>
    <row collapsed="false" customFormat="false" customHeight="true" hidden="true" ht="13.5" outlineLevel="0" r="4480">
      <c r="A4480" s="746" t="n">
        <v>98089</v>
      </c>
      <c r="B4480" s="745" t="s">
        <v>5762</v>
      </c>
      <c r="C4480" s="745" t="s">
        <v>30</v>
      </c>
      <c r="D4480" s="748" t="n">
        <v>4059.11</v>
      </c>
    </row>
    <row collapsed="false" customFormat="false" customHeight="true" hidden="true" ht="13.5" outlineLevel="0" r="4481">
      <c r="A4481" s="746" t="n">
        <v>98090</v>
      </c>
      <c r="B4481" s="745" t="s">
        <v>5763</v>
      </c>
      <c r="C4481" s="745" t="s">
        <v>30</v>
      </c>
      <c r="D4481" s="748" t="n">
        <v>6380.45</v>
      </c>
    </row>
    <row collapsed="false" customFormat="false" customHeight="true" hidden="true" ht="13.5" outlineLevel="0" r="4482">
      <c r="A4482" s="746" t="n">
        <v>98091</v>
      </c>
      <c r="B4482" s="745" t="s">
        <v>5764</v>
      </c>
      <c r="C4482" s="745" t="s">
        <v>30</v>
      </c>
      <c r="D4482" s="748" t="n">
        <v>8240.18</v>
      </c>
    </row>
    <row collapsed="false" customFormat="false" customHeight="true" hidden="true" ht="13.5" outlineLevel="0" r="4483">
      <c r="A4483" s="746" t="n">
        <v>98092</v>
      </c>
      <c r="B4483" s="745" t="s">
        <v>5765</v>
      </c>
      <c r="C4483" s="745" t="s">
        <v>30</v>
      </c>
      <c r="D4483" s="748" t="n">
        <v>9679.94</v>
      </c>
    </row>
    <row collapsed="false" customFormat="false" customHeight="true" hidden="true" ht="13.5" outlineLevel="0" r="4484">
      <c r="A4484" s="746" t="n">
        <v>98093</v>
      </c>
      <c r="B4484" s="745" t="s">
        <v>5766</v>
      </c>
      <c r="C4484" s="745" t="s">
        <v>30</v>
      </c>
      <c r="D4484" s="748" t="n">
        <v>11426.96</v>
      </c>
    </row>
    <row collapsed="false" customFormat="false" customHeight="true" hidden="true" ht="13.5" outlineLevel="0" r="4485">
      <c r="A4485" s="746" t="n">
        <v>98094</v>
      </c>
      <c r="B4485" s="745" t="s">
        <v>5767</v>
      </c>
      <c r="C4485" s="745" t="s">
        <v>30</v>
      </c>
      <c r="D4485" s="748" t="n">
        <v>2113.59</v>
      </c>
    </row>
    <row collapsed="false" customFormat="false" customHeight="true" hidden="true" ht="13.5" outlineLevel="0" r="4486">
      <c r="A4486" s="746" t="n">
        <v>98099</v>
      </c>
      <c r="B4486" s="745" t="s">
        <v>5768</v>
      </c>
      <c r="C4486" s="745" t="s">
        <v>30</v>
      </c>
      <c r="D4486" s="748" t="n">
        <v>3633.33</v>
      </c>
    </row>
    <row collapsed="false" customFormat="false" customHeight="true" hidden="true" ht="13.5" outlineLevel="0" r="4487">
      <c r="A4487" s="746" t="n">
        <v>98100</v>
      </c>
      <c r="B4487" s="745" t="s">
        <v>5769</v>
      </c>
      <c r="C4487" s="745" t="s">
        <v>30</v>
      </c>
      <c r="D4487" s="748" t="n">
        <v>4752.8</v>
      </c>
    </row>
    <row collapsed="false" customFormat="false" customHeight="true" hidden="true" ht="13.5" outlineLevel="0" r="4488">
      <c r="A4488" s="746" t="n">
        <v>98101</v>
      </c>
      <c r="B4488" s="745" t="s">
        <v>5770</v>
      </c>
      <c r="C4488" s="745" t="s">
        <v>30</v>
      </c>
      <c r="D4488" s="748" t="n">
        <v>7039.28</v>
      </c>
    </row>
    <row collapsed="false" customFormat="false" customHeight="true" hidden="true" ht="13.5" outlineLevel="0" r="4489">
      <c r="A4489" s="746" t="n">
        <v>98109</v>
      </c>
      <c r="B4489" s="745" t="s">
        <v>5771</v>
      </c>
      <c r="C4489" s="745" t="s">
        <v>30</v>
      </c>
      <c r="D4489" s="747" t="n">
        <v>673.74</v>
      </c>
    </row>
    <row collapsed="false" customFormat="false" customHeight="true" hidden="true" ht="13.5" outlineLevel="0" r="4490">
      <c r="A4490" s="746" t="n">
        <v>98110</v>
      </c>
      <c r="B4490" s="745" t="s">
        <v>5772</v>
      </c>
      <c r="C4490" s="745" t="s">
        <v>30</v>
      </c>
      <c r="D4490" s="747" t="n">
        <v>473.54</v>
      </c>
    </row>
    <row collapsed="false" customFormat="false" customHeight="true" hidden="true" ht="13.5" outlineLevel="0" r="4491">
      <c r="A4491" s="746" t="n">
        <v>98111</v>
      </c>
      <c r="B4491" s="745" t="s">
        <v>5773</v>
      </c>
      <c r="C4491" s="745" t="s">
        <v>30</v>
      </c>
      <c r="D4491" s="747" t="n">
        <v>24.56</v>
      </c>
    </row>
    <row collapsed="false" customFormat="false" customHeight="true" hidden="true" ht="13.5" outlineLevel="0" r="4492">
      <c r="A4492" s="746" t="n">
        <v>98114</v>
      </c>
      <c r="B4492" s="745" t="s">
        <v>5774</v>
      </c>
      <c r="C4492" s="745" t="s">
        <v>30</v>
      </c>
      <c r="D4492" s="747" t="n">
        <v>382.66</v>
      </c>
    </row>
    <row collapsed="false" customFormat="false" customHeight="true" hidden="true" ht="13.5" outlineLevel="0" r="4493">
      <c r="A4493" s="746" t="n">
        <v>98115</v>
      </c>
      <c r="B4493" s="745" t="s">
        <v>5775</v>
      </c>
      <c r="C4493" s="745" t="s">
        <v>30</v>
      </c>
      <c r="D4493" s="747" t="n">
        <v>99.46</v>
      </c>
    </row>
    <row collapsed="false" customFormat="false" customHeight="true" hidden="true" ht="13.5" outlineLevel="0" r="4494">
      <c r="A4494" s="746" t="n">
        <v>89957</v>
      </c>
      <c r="B4494" s="745" t="s">
        <v>5776</v>
      </c>
      <c r="C4494" s="745" t="s">
        <v>30</v>
      </c>
      <c r="D4494" s="747" t="n">
        <v>119.88</v>
      </c>
    </row>
    <row collapsed="false" customFormat="false" customHeight="true" hidden="true" ht="13.5" outlineLevel="0" r="4495">
      <c r="A4495" s="746" t="n">
        <v>89959</v>
      </c>
      <c r="B4495" s="745" t="s">
        <v>5777</v>
      </c>
      <c r="C4495" s="745" t="s">
        <v>30</v>
      </c>
      <c r="D4495" s="747" t="n">
        <v>175.67</v>
      </c>
    </row>
    <row collapsed="false" customFormat="false" customHeight="true" hidden="true" ht="13.5" outlineLevel="0" r="4496">
      <c r="A4496" s="746" t="n">
        <v>40729</v>
      </c>
      <c r="B4496" s="745" t="s">
        <v>732</v>
      </c>
      <c r="C4496" s="745" t="s">
        <v>30</v>
      </c>
      <c r="D4496" s="747" t="n">
        <v>237.43</v>
      </c>
    </row>
    <row collapsed="false" customFormat="false" customHeight="true" hidden="true" ht="13.5" outlineLevel="0" r="4497">
      <c r="A4497" s="745" t="s">
        <v>5778</v>
      </c>
      <c r="B4497" s="745" t="s">
        <v>5779</v>
      </c>
      <c r="C4497" s="745" t="s">
        <v>30</v>
      </c>
      <c r="D4497" s="747" t="n">
        <v>112.32</v>
      </c>
    </row>
    <row collapsed="false" customFormat="false" customHeight="true" hidden="true" ht="13.5" outlineLevel="0" r="4498">
      <c r="A4498" s="745" t="s">
        <v>5780</v>
      </c>
      <c r="B4498" s="745" t="s">
        <v>5781</v>
      </c>
      <c r="C4498" s="745" t="s">
        <v>30</v>
      </c>
      <c r="D4498" s="747" t="n">
        <v>89.03</v>
      </c>
    </row>
    <row collapsed="false" customFormat="false" customHeight="true" hidden="true" ht="13.5" outlineLevel="0" r="4499">
      <c r="A4499" s="745" t="s">
        <v>5782</v>
      </c>
      <c r="B4499" s="745" t="s">
        <v>5783</v>
      </c>
      <c r="C4499" s="745" t="s">
        <v>30</v>
      </c>
      <c r="D4499" s="747" t="n">
        <v>120.28</v>
      </c>
    </row>
    <row collapsed="false" customFormat="false" customHeight="true" hidden="true" ht="13.5" outlineLevel="0" r="4500">
      <c r="A4500" s="745" t="s">
        <v>5784</v>
      </c>
      <c r="B4500" s="745" t="s">
        <v>5785</v>
      </c>
      <c r="C4500" s="745" t="s">
        <v>30</v>
      </c>
      <c r="D4500" s="747" t="n">
        <v>75.94</v>
      </c>
    </row>
    <row collapsed="false" customFormat="false" customHeight="true" hidden="true" ht="13.5" outlineLevel="0" r="4501">
      <c r="A4501" s="745" t="s">
        <v>5786</v>
      </c>
      <c r="B4501" s="745" t="s">
        <v>5787</v>
      </c>
      <c r="C4501" s="745" t="s">
        <v>30</v>
      </c>
      <c r="D4501" s="747" t="n">
        <v>236.78</v>
      </c>
    </row>
    <row collapsed="false" customFormat="false" customHeight="true" hidden="true" ht="13.5" outlineLevel="0" r="4502">
      <c r="A4502" s="746" t="n">
        <v>89349</v>
      </c>
      <c r="B4502" s="745" t="s">
        <v>5788</v>
      </c>
      <c r="C4502" s="745" t="s">
        <v>30</v>
      </c>
      <c r="D4502" s="747" t="n">
        <v>23.39</v>
      </c>
    </row>
    <row collapsed="false" customFormat="false" customHeight="true" hidden="true" ht="13.5" outlineLevel="0" r="4503">
      <c r="A4503" s="746" t="n">
        <v>89351</v>
      </c>
      <c r="B4503" s="745" t="s">
        <v>5789</v>
      </c>
      <c r="C4503" s="745" t="s">
        <v>30</v>
      </c>
      <c r="D4503" s="747" t="n">
        <v>26.24</v>
      </c>
    </row>
    <row collapsed="false" customFormat="false" customHeight="true" hidden="true" ht="13.5" outlineLevel="0" r="4504">
      <c r="A4504" s="746" t="n">
        <v>89352</v>
      </c>
      <c r="B4504" s="745" t="s">
        <v>5790</v>
      </c>
      <c r="C4504" s="745" t="s">
        <v>30</v>
      </c>
      <c r="D4504" s="747" t="n">
        <v>29.44</v>
      </c>
    </row>
    <row collapsed="false" customFormat="false" customHeight="true" hidden="true" ht="13.5" outlineLevel="0" r="4505">
      <c r="A4505" s="746" t="n">
        <v>89353</v>
      </c>
      <c r="B4505" s="745" t="s">
        <v>5791</v>
      </c>
      <c r="C4505" s="745" t="s">
        <v>30</v>
      </c>
      <c r="D4505" s="747" t="n">
        <v>30.57</v>
      </c>
    </row>
    <row collapsed="false" customFormat="false" customHeight="true" hidden="true" ht="13.5" outlineLevel="0" r="4506">
      <c r="A4506" s="746" t="n">
        <v>89354</v>
      </c>
      <c r="B4506" s="745" t="s">
        <v>5792</v>
      </c>
      <c r="C4506" s="745" t="s">
        <v>30</v>
      </c>
      <c r="D4506" s="747" t="n">
        <v>223.5</v>
      </c>
    </row>
    <row collapsed="false" customFormat="false" customHeight="true" hidden="true" ht="13.5" outlineLevel="0" r="4507">
      <c r="A4507" s="746" t="n">
        <v>89969</v>
      </c>
      <c r="B4507" s="745" t="s">
        <v>5793</v>
      </c>
      <c r="C4507" s="745" t="s">
        <v>30</v>
      </c>
      <c r="D4507" s="747" t="n">
        <v>33.92</v>
      </c>
    </row>
    <row collapsed="false" customFormat="false" customHeight="true" hidden="true" ht="13.5" outlineLevel="0" r="4508">
      <c r="A4508" s="746" t="n">
        <v>89970</v>
      </c>
      <c r="B4508" s="745" t="s">
        <v>5794</v>
      </c>
      <c r="C4508" s="745" t="s">
        <v>30</v>
      </c>
      <c r="D4508" s="747" t="n">
        <v>37.68</v>
      </c>
    </row>
    <row collapsed="false" customFormat="false" customHeight="true" hidden="true" ht="13.5" outlineLevel="0" r="4509">
      <c r="A4509" s="746" t="n">
        <v>89971</v>
      </c>
      <c r="B4509" s="745" t="s">
        <v>5795</v>
      </c>
      <c r="C4509" s="745" t="s">
        <v>30</v>
      </c>
      <c r="D4509" s="747" t="n">
        <v>38.74</v>
      </c>
    </row>
    <row collapsed="false" customFormat="false" customHeight="true" hidden="true" ht="13.5" outlineLevel="0" r="4510">
      <c r="A4510" s="746" t="n">
        <v>89972</v>
      </c>
      <c r="B4510" s="745" t="s">
        <v>5796</v>
      </c>
      <c r="C4510" s="745" t="s">
        <v>30</v>
      </c>
      <c r="D4510" s="747" t="n">
        <v>41.55</v>
      </c>
    </row>
    <row collapsed="false" customFormat="false" customHeight="true" hidden="true" ht="13.5" outlineLevel="0" r="4511">
      <c r="A4511" s="746" t="n">
        <v>89973</v>
      </c>
      <c r="B4511" s="745" t="s">
        <v>5797</v>
      </c>
      <c r="C4511" s="745" t="s">
        <v>30</v>
      </c>
      <c r="D4511" s="747" t="n">
        <v>367.16</v>
      </c>
    </row>
    <row collapsed="false" customFormat="false" customHeight="true" hidden="true" ht="13.5" outlineLevel="0" r="4512">
      <c r="A4512" s="746" t="n">
        <v>89974</v>
      </c>
      <c r="B4512" s="745" t="s">
        <v>5798</v>
      </c>
      <c r="C4512" s="745" t="s">
        <v>30</v>
      </c>
      <c r="D4512" s="747" t="n">
        <v>208.55</v>
      </c>
    </row>
    <row collapsed="false" customFormat="false" customHeight="true" hidden="true" ht="13.5" outlineLevel="0" r="4513">
      <c r="A4513" s="746" t="n">
        <v>89984</v>
      </c>
      <c r="B4513" s="745" t="s">
        <v>5799</v>
      </c>
      <c r="C4513" s="745" t="s">
        <v>30</v>
      </c>
      <c r="D4513" s="747" t="n">
        <v>60.35</v>
      </c>
    </row>
    <row collapsed="false" customFormat="false" customHeight="true" hidden="true" ht="13.5" outlineLevel="0" r="4514">
      <c r="A4514" s="746" t="n">
        <v>89985</v>
      </c>
      <c r="B4514" s="745" t="s">
        <v>812</v>
      </c>
      <c r="C4514" s="745" t="s">
        <v>30</v>
      </c>
      <c r="D4514" s="747" t="n">
        <v>61.99</v>
      </c>
    </row>
    <row collapsed="false" customFormat="false" customHeight="true" hidden="true" ht="13.5" outlineLevel="0" r="4515">
      <c r="A4515" s="746" t="n">
        <v>89986</v>
      </c>
      <c r="B4515" s="745" t="s">
        <v>5800</v>
      </c>
      <c r="C4515" s="745" t="s">
        <v>30</v>
      </c>
      <c r="D4515" s="747" t="n">
        <v>58.97</v>
      </c>
    </row>
    <row collapsed="false" customFormat="false" customHeight="true" hidden="true" ht="13.5" outlineLevel="0" r="4516">
      <c r="A4516" s="746" t="n">
        <v>89987</v>
      </c>
      <c r="B4516" s="745" t="s">
        <v>791</v>
      </c>
      <c r="C4516" s="745" t="s">
        <v>30</v>
      </c>
      <c r="D4516" s="747" t="n">
        <v>65.03</v>
      </c>
    </row>
    <row collapsed="false" customFormat="false" customHeight="true" hidden="true" ht="13.5" outlineLevel="0" r="4517">
      <c r="A4517" s="746" t="n">
        <v>90371</v>
      </c>
      <c r="B4517" s="745" t="s">
        <v>5801</v>
      </c>
      <c r="C4517" s="745" t="s">
        <v>30</v>
      </c>
      <c r="D4517" s="747" t="n">
        <v>26.49</v>
      </c>
    </row>
    <row collapsed="false" customFormat="false" customHeight="true" hidden="true" ht="13.5" outlineLevel="0" r="4518">
      <c r="A4518" s="746" t="n">
        <v>94489</v>
      </c>
      <c r="B4518" s="745" t="s">
        <v>5802</v>
      </c>
      <c r="C4518" s="745" t="s">
        <v>30</v>
      </c>
      <c r="D4518" s="747" t="n">
        <v>21.68</v>
      </c>
    </row>
    <row collapsed="false" customFormat="false" customHeight="true" hidden="true" ht="13.5" outlineLevel="0" r="4519">
      <c r="A4519" s="746" t="n">
        <v>94490</v>
      </c>
      <c r="B4519" s="745" t="s">
        <v>5803</v>
      </c>
      <c r="C4519" s="745" t="s">
        <v>30</v>
      </c>
      <c r="D4519" s="747" t="n">
        <v>36.84</v>
      </c>
    </row>
    <row collapsed="false" customFormat="false" customHeight="true" hidden="true" ht="13.5" outlineLevel="0" r="4520">
      <c r="A4520" s="746" t="n">
        <v>94491</v>
      </c>
      <c r="B4520" s="745" t="s">
        <v>5804</v>
      </c>
      <c r="C4520" s="745" t="s">
        <v>30</v>
      </c>
      <c r="D4520" s="747" t="n">
        <v>50.57</v>
      </c>
    </row>
    <row collapsed="false" customFormat="false" customHeight="true" hidden="true" ht="13.5" outlineLevel="0" r="4521">
      <c r="A4521" s="746" t="n">
        <v>94492</v>
      </c>
      <c r="B4521" s="745" t="s">
        <v>5805</v>
      </c>
      <c r="C4521" s="745" t="s">
        <v>30</v>
      </c>
      <c r="D4521" s="747" t="n">
        <v>51.83</v>
      </c>
    </row>
    <row collapsed="false" customFormat="false" customHeight="true" hidden="true" ht="13.5" outlineLevel="0" r="4522">
      <c r="A4522" s="746" t="n">
        <v>94493</v>
      </c>
      <c r="B4522" s="745" t="s">
        <v>5806</v>
      </c>
      <c r="C4522" s="745" t="s">
        <v>30</v>
      </c>
      <c r="D4522" s="747" t="n">
        <v>93.82</v>
      </c>
    </row>
    <row collapsed="false" customFormat="false" customHeight="true" hidden="true" ht="13.5" outlineLevel="0" r="4523">
      <c r="A4523" s="746" t="n">
        <v>94494</v>
      </c>
      <c r="B4523" s="745" t="s">
        <v>5807</v>
      </c>
      <c r="C4523" s="745" t="s">
        <v>30</v>
      </c>
      <c r="D4523" s="747" t="n">
        <v>55.19</v>
      </c>
    </row>
    <row collapsed="false" customFormat="false" customHeight="true" hidden="true" ht="13.5" outlineLevel="0" r="4524">
      <c r="A4524" s="746" t="n">
        <v>94495</v>
      </c>
      <c r="B4524" s="745" t="s">
        <v>5808</v>
      </c>
      <c r="C4524" s="745" t="s">
        <v>30</v>
      </c>
      <c r="D4524" s="747" t="n">
        <v>67.85</v>
      </c>
    </row>
    <row collapsed="false" customFormat="false" customHeight="true" hidden="true" ht="13.5" outlineLevel="0" r="4525">
      <c r="A4525" s="746" t="n">
        <v>94496</v>
      </c>
      <c r="B4525" s="745" t="s">
        <v>814</v>
      </c>
      <c r="C4525" s="745" t="s">
        <v>30</v>
      </c>
      <c r="D4525" s="747" t="n">
        <v>81.1</v>
      </c>
    </row>
    <row collapsed="false" customFormat="false" customHeight="true" hidden="true" ht="13.5" outlineLevel="0" r="4526">
      <c r="A4526" s="746" t="n">
        <v>94497</v>
      </c>
      <c r="B4526" s="745" t="s">
        <v>5809</v>
      </c>
      <c r="C4526" s="745" t="s">
        <v>30</v>
      </c>
      <c r="D4526" s="747" t="n">
        <v>93.45</v>
      </c>
    </row>
    <row collapsed="false" customFormat="false" customHeight="true" hidden="true" ht="13.5" outlineLevel="0" r="4527">
      <c r="A4527" s="746" t="n">
        <v>94498</v>
      </c>
      <c r="B4527" s="745" t="s">
        <v>5810</v>
      </c>
      <c r="C4527" s="745" t="s">
        <v>30</v>
      </c>
      <c r="D4527" s="747" t="n">
        <v>118.21</v>
      </c>
    </row>
    <row collapsed="false" customFormat="false" customHeight="true" hidden="true" ht="13.5" outlineLevel="0" r="4528">
      <c r="A4528" s="746" t="n">
        <v>94499</v>
      </c>
      <c r="B4528" s="745" t="s">
        <v>5811</v>
      </c>
      <c r="C4528" s="745" t="s">
        <v>30</v>
      </c>
      <c r="D4528" s="747" t="n">
        <v>207.09</v>
      </c>
    </row>
    <row collapsed="false" customFormat="false" customHeight="true" hidden="true" ht="13.5" outlineLevel="0" r="4529">
      <c r="A4529" s="746" t="n">
        <v>94500</v>
      </c>
      <c r="B4529" s="745" t="s">
        <v>5812</v>
      </c>
      <c r="C4529" s="745" t="s">
        <v>30</v>
      </c>
      <c r="D4529" s="747" t="n">
        <v>244.68</v>
      </c>
    </row>
    <row collapsed="false" customFormat="false" customHeight="true" hidden="true" ht="13.5" outlineLevel="0" r="4530">
      <c r="A4530" s="746" t="n">
        <v>94501</v>
      </c>
      <c r="B4530" s="745" t="s">
        <v>5813</v>
      </c>
      <c r="C4530" s="745" t="s">
        <v>30</v>
      </c>
      <c r="D4530" s="747" t="n">
        <v>469.85</v>
      </c>
    </row>
    <row collapsed="false" customFormat="false" customHeight="true" hidden="true" ht="13.5" outlineLevel="0" r="4531">
      <c r="A4531" s="746" t="n">
        <v>94792</v>
      </c>
      <c r="B4531" s="745" t="s">
        <v>5814</v>
      </c>
      <c r="C4531" s="745" t="s">
        <v>30</v>
      </c>
      <c r="D4531" s="747" t="n">
        <v>98.65</v>
      </c>
    </row>
    <row collapsed="false" customFormat="false" customHeight="true" hidden="true" ht="13.5" outlineLevel="0" r="4532">
      <c r="A4532" s="746" t="n">
        <v>94793</v>
      </c>
      <c r="B4532" s="745" t="s">
        <v>5815</v>
      </c>
      <c r="C4532" s="745" t="s">
        <v>30</v>
      </c>
      <c r="D4532" s="747" t="n">
        <v>124.87</v>
      </c>
    </row>
    <row collapsed="false" customFormat="false" customHeight="true" hidden="true" ht="13.5" outlineLevel="0" r="4533">
      <c r="A4533" s="746" t="n">
        <v>94794</v>
      </c>
      <c r="B4533" s="745" t="s">
        <v>5816</v>
      </c>
      <c r="C4533" s="745" t="s">
        <v>30</v>
      </c>
      <c r="D4533" s="747" t="n">
        <v>129.04</v>
      </c>
    </row>
    <row collapsed="false" customFormat="false" customHeight="true" hidden="true" ht="13.5" outlineLevel="0" r="4534">
      <c r="A4534" s="746" t="n">
        <v>94795</v>
      </c>
      <c r="B4534" s="745" t="s">
        <v>5817</v>
      </c>
      <c r="C4534" s="745" t="s">
        <v>30</v>
      </c>
      <c r="D4534" s="747" t="n">
        <v>25.73</v>
      </c>
    </row>
    <row collapsed="false" customFormat="false" customHeight="true" hidden="true" ht="13.5" outlineLevel="0" r="4535">
      <c r="A4535" s="746" t="n">
        <v>94796</v>
      </c>
      <c r="B4535" s="745" t="s">
        <v>5818</v>
      </c>
      <c r="C4535" s="745" t="s">
        <v>30</v>
      </c>
      <c r="D4535" s="747" t="n">
        <v>30.25</v>
      </c>
    </row>
    <row collapsed="false" customFormat="false" customHeight="true" hidden="true" ht="13.5" outlineLevel="0" r="4536">
      <c r="A4536" s="746" t="n">
        <v>94797</v>
      </c>
      <c r="B4536" s="745" t="s">
        <v>825</v>
      </c>
      <c r="C4536" s="745" t="s">
        <v>30</v>
      </c>
      <c r="D4536" s="747" t="n">
        <v>45.79</v>
      </c>
    </row>
    <row collapsed="false" customFormat="false" customHeight="true" hidden="true" ht="13.5" outlineLevel="0" r="4537">
      <c r="A4537" s="746" t="n">
        <v>94798</v>
      </c>
      <c r="B4537" s="745" t="s">
        <v>5819</v>
      </c>
      <c r="C4537" s="745" t="s">
        <v>30</v>
      </c>
      <c r="D4537" s="747" t="n">
        <v>97.68</v>
      </c>
    </row>
    <row collapsed="false" customFormat="false" customHeight="true" hidden="true" ht="13.5" outlineLevel="0" r="4538">
      <c r="A4538" s="746" t="n">
        <v>94799</v>
      </c>
      <c r="B4538" s="745" t="s">
        <v>5820</v>
      </c>
      <c r="C4538" s="745" t="s">
        <v>30</v>
      </c>
      <c r="D4538" s="747" t="n">
        <v>95.3</v>
      </c>
    </row>
    <row collapsed="false" customFormat="false" customHeight="true" hidden="true" ht="13.5" outlineLevel="0" r="4539">
      <c r="A4539" s="746" t="n">
        <v>94800</v>
      </c>
      <c r="B4539" s="745" t="s">
        <v>5821</v>
      </c>
      <c r="C4539" s="745" t="s">
        <v>30</v>
      </c>
      <c r="D4539" s="747" t="n">
        <v>161.28</v>
      </c>
    </row>
    <row collapsed="false" customFormat="false" customHeight="true" hidden="true" ht="13.5" outlineLevel="0" r="4540">
      <c r="A4540" s="746" t="n">
        <v>95248</v>
      </c>
      <c r="B4540" s="745" t="s">
        <v>5822</v>
      </c>
      <c r="C4540" s="745" t="s">
        <v>30</v>
      </c>
      <c r="D4540" s="747" t="n">
        <v>64.41</v>
      </c>
    </row>
    <row collapsed="false" customFormat="false" customHeight="true" hidden="true" ht="13.5" outlineLevel="0" r="4541">
      <c r="A4541" s="746" t="n">
        <v>95249</v>
      </c>
      <c r="B4541" s="745" t="s">
        <v>5823</v>
      </c>
      <c r="C4541" s="745" t="s">
        <v>30</v>
      </c>
      <c r="D4541" s="747" t="n">
        <v>69.2</v>
      </c>
    </row>
    <row collapsed="false" customFormat="false" customHeight="true" hidden="true" ht="13.5" outlineLevel="0" r="4542">
      <c r="A4542" s="746" t="n">
        <v>95250</v>
      </c>
      <c r="B4542" s="745" t="s">
        <v>5824</v>
      </c>
      <c r="C4542" s="745" t="s">
        <v>30</v>
      </c>
      <c r="D4542" s="747" t="n">
        <v>81.76</v>
      </c>
    </row>
    <row collapsed="false" customFormat="false" customHeight="true" hidden="true" ht="13.5" outlineLevel="0" r="4543">
      <c r="A4543" s="746" t="n">
        <v>95251</v>
      </c>
      <c r="B4543" s="745" t="s">
        <v>5825</v>
      </c>
      <c r="C4543" s="745" t="s">
        <v>30</v>
      </c>
      <c r="D4543" s="747" t="n">
        <v>106.25</v>
      </c>
    </row>
    <row collapsed="false" customFormat="false" customHeight="true" hidden="true" ht="13.5" outlineLevel="0" r="4544">
      <c r="A4544" s="746" t="n">
        <v>95252</v>
      </c>
      <c r="B4544" s="745" t="s">
        <v>5826</v>
      </c>
      <c r="C4544" s="745" t="s">
        <v>30</v>
      </c>
      <c r="D4544" s="747" t="n">
        <v>121.05</v>
      </c>
    </row>
    <row collapsed="false" customFormat="false" customHeight="true" hidden="true" ht="13.5" outlineLevel="0" r="4545">
      <c r="A4545" s="746" t="n">
        <v>95253</v>
      </c>
      <c r="B4545" s="745" t="s">
        <v>5827</v>
      </c>
      <c r="C4545" s="745" t="s">
        <v>30</v>
      </c>
      <c r="D4545" s="747" t="n">
        <v>169.63</v>
      </c>
    </row>
    <row collapsed="false" customFormat="false" customHeight="true" hidden="true" ht="13.5" outlineLevel="0" r="4546">
      <c r="A4546" s="746" t="n">
        <v>99619</v>
      </c>
      <c r="B4546" s="745" t="s">
        <v>5828</v>
      </c>
      <c r="C4546" s="745" t="s">
        <v>30</v>
      </c>
      <c r="D4546" s="747" t="n">
        <v>54.89</v>
      </c>
    </row>
    <row collapsed="false" customFormat="false" customHeight="true" hidden="true" ht="13.5" outlineLevel="0" r="4547">
      <c r="A4547" s="746" t="n">
        <v>99620</v>
      </c>
      <c r="B4547" s="745" t="s">
        <v>5829</v>
      </c>
      <c r="C4547" s="745" t="s">
        <v>30</v>
      </c>
      <c r="D4547" s="747" t="n">
        <v>96.1</v>
      </c>
    </row>
    <row collapsed="false" customFormat="false" customHeight="true" hidden="true" ht="13.5" outlineLevel="0" r="4548">
      <c r="A4548" s="746" t="n">
        <v>99621</v>
      </c>
      <c r="B4548" s="745" t="s">
        <v>5830</v>
      </c>
      <c r="C4548" s="745" t="s">
        <v>30</v>
      </c>
      <c r="D4548" s="747" t="n">
        <v>128.02</v>
      </c>
    </row>
    <row collapsed="false" customFormat="false" customHeight="true" hidden="true" ht="13.5" outlineLevel="0" r="4549">
      <c r="A4549" s="746" t="n">
        <v>99622</v>
      </c>
      <c r="B4549" s="745" t="s">
        <v>5831</v>
      </c>
      <c r="C4549" s="745" t="s">
        <v>30</v>
      </c>
      <c r="D4549" s="747" t="n">
        <v>139.07</v>
      </c>
    </row>
    <row collapsed="false" customFormat="false" customHeight="true" hidden="true" ht="13.5" outlineLevel="0" r="4550">
      <c r="A4550" s="746" t="n">
        <v>99623</v>
      </c>
      <c r="B4550" s="745" t="s">
        <v>5832</v>
      </c>
      <c r="C4550" s="745" t="s">
        <v>30</v>
      </c>
      <c r="D4550" s="747" t="n">
        <v>182.61</v>
      </c>
    </row>
    <row collapsed="false" customFormat="false" customHeight="true" hidden="true" ht="13.5" outlineLevel="0" r="4551">
      <c r="A4551" s="746" t="n">
        <v>99624</v>
      </c>
      <c r="B4551" s="745" t="s">
        <v>5833</v>
      </c>
      <c r="C4551" s="745" t="s">
        <v>30</v>
      </c>
      <c r="D4551" s="747" t="n">
        <v>245.89</v>
      </c>
    </row>
    <row collapsed="false" customFormat="false" customHeight="true" hidden="true" ht="13.5" outlineLevel="0" r="4552">
      <c r="A4552" s="746" t="n">
        <v>99625</v>
      </c>
      <c r="B4552" s="745" t="s">
        <v>5834</v>
      </c>
      <c r="C4552" s="745" t="s">
        <v>30</v>
      </c>
      <c r="D4552" s="747" t="n">
        <v>327.54</v>
      </c>
    </row>
    <row collapsed="false" customFormat="false" customHeight="true" hidden="true" ht="13.5" outlineLevel="0" r="4553">
      <c r="A4553" s="746" t="n">
        <v>99626</v>
      </c>
      <c r="B4553" s="745" t="s">
        <v>5835</v>
      </c>
      <c r="C4553" s="745" t="s">
        <v>30</v>
      </c>
      <c r="D4553" s="747" t="n">
        <v>487.7</v>
      </c>
    </row>
    <row collapsed="false" customFormat="false" customHeight="true" hidden="true" ht="13.5" outlineLevel="0" r="4554">
      <c r="A4554" s="746" t="n">
        <v>99627</v>
      </c>
      <c r="B4554" s="745" t="s">
        <v>5836</v>
      </c>
      <c r="C4554" s="745" t="s">
        <v>30</v>
      </c>
      <c r="D4554" s="747" t="n">
        <v>61.79</v>
      </c>
    </row>
    <row collapsed="false" customFormat="false" customHeight="true" hidden="true" ht="13.5" outlineLevel="0" r="4555">
      <c r="A4555" s="746" t="n">
        <v>99628</v>
      </c>
      <c r="B4555" s="745" t="s">
        <v>5837</v>
      </c>
      <c r="C4555" s="745" t="s">
        <v>30</v>
      </c>
      <c r="D4555" s="747" t="n">
        <v>38.31</v>
      </c>
    </row>
    <row collapsed="false" customFormat="false" customHeight="true" hidden="true" ht="13.5" outlineLevel="0" r="4556">
      <c r="A4556" s="746" t="n">
        <v>99629</v>
      </c>
      <c r="B4556" s="745" t="s">
        <v>5838</v>
      </c>
      <c r="C4556" s="745" t="s">
        <v>30</v>
      </c>
      <c r="D4556" s="747" t="n">
        <v>65.67</v>
      </c>
    </row>
    <row collapsed="false" customFormat="false" customHeight="true" hidden="true" ht="13.5" outlineLevel="0" r="4557">
      <c r="A4557" s="746" t="n">
        <v>99630</v>
      </c>
      <c r="B4557" s="745" t="s">
        <v>5839</v>
      </c>
      <c r="C4557" s="745" t="s">
        <v>30</v>
      </c>
      <c r="D4557" s="747" t="n">
        <v>82.57</v>
      </c>
    </row>
    <row collapsed="false" customFormat="false" customHeight="true" hidden="true" ht="13.5" outlineLevel="0" r="4558">
      <c r="A4558" s="746" t="n">
        <v>99631</v>
      </c>
      <c r="B4558" s="745" t="s">
        <v>5840</v>
      </c>
      <c r="C4558" s="745" t="s">
        <v>30</v>
      </c>
      <c r="D4558" s="747" t="n">
        <v>89.95</v>
      </c>
    </row>
    <row collapsed="false" customFormat="false" customHeight="true" hidden="true" ht="13.5" outlineLevel="0" r="4559">
      <c r="A4559" s="746" t="n">
        <v>99632</v>
      </c>
      <c r="B4559" s="745" t="s">
        <v>5841</v>
      </c>
      <c r="C4559" s="745" t="s">
        <v>30</v>
      </c>
      <c r="D4559" s="747" t="n">
        <v>116.93</v>
      </c>
    </row>
    <row collapsed="false" customFormat="false" customHeight="true" hidden="true" ht="13.5" outlineLevel="0" r="4560">
      <c r="A4560" s="746" t="n">
        <v>99633</v>
      </c>
      <c r="B4560" s="745" t="s">
        <v>5842</v>
      </c>
      <c r="C4560" s="745" t="s">
        <v>30</v>
      </c>
      <c r="D4560" s="747" t="n">
        <v>215.17</v>
      </c>
    </row>
    <row collapsed="false" customFormat="false" customHeight="true" hidden="true" ht="13.5" outlineLevel="0" r="4561">
      <c r="A4561" s="746" t="n">
        <v>99634</v>
      </c>
      <c r="B4561" s="745" t="s">
        <v>5843</v>
      </c>
      <c r="C4561" s="745" t="s">
        <v>30</v>
      </c>
      <c r="D4561" s="747" t="n">
        <v>346.31</v>
      </c>
    </row>
    <row collapsed="false" customFormat="false" customHeight="true" hidden="true" ht="13.5" outlineLevel="0" r="4562">
      <c r="A4562" s="746" t="n">
        <v>99635</v>
      </c>
      <c r="B4562" s="745" t="s">
        <v>5844</v>
      </c>
      <c r="C4562" s="745" t="s">
        <v>30</v>
      </c>
      <c r="D4562" s="747" t="n">
        <v>233.95</v>
      </c>
    </row>
    <row collapsed="false" customFormat="false" customHeight="true" hidden="true" ht="13.5" outlineLevel="0" r="4563">
      <c r="A4563" s="746" t="n">
        <v>95634</v>
      </c>
      <c r="B4563" s="745" t="s">
        <v>5845</v>
      </c>
      <c r="C4563" s="745" t="s">
        <v>30</v>
      </c>
      <c r="D4563" s="747" t="n">
        <v>105.66</v>
      </c>
    </row>
    <row collapsed="false" customFormat="false" customHeight="true" hidden="true" ht="13.5" outlineLevel="0" r="4564">
      <c r="A4564" s="746" t="n">
        <v>95635</v>
      </c>
      <c r="B4564" s="745" t="s">
        <v>5846</v>
      </c>
      <c r="C4564" s="745" t="s">
        <v>30</v>
      </c>
      <c r="D4564" s="747" t="n">
        <v>116.95</v>
      </c>
    </row>
    <row collapsed="false" customFormat="false" customHeight="true" hidden="true" ht="13.5" outlineLevel="0" r="4565">
      <c r="A4565" s="746" t="n">
        <v>95637</v>
      </c>
      <c r="B4565" s="745" t="s">
        <v>5847</v>
      </c>
      <c r="C4565" s="745" t="s">
        <v>30</v>
      </c>
      <c r="D4565" s="747" t="n">
        <v>428.53</v>
      </c>
    </row>
    <row collapsed="false" customFormat="false" customHeight="true" hidden="true" ht="13.5" outlineLevel="0" r="4566">
      <c r="A4566" s="746" t="n">
        <v>95638</v>
      </c>
      <c r="B4566" s="745" t="s">
        <v>5848</v>
      </c>
      <c r="C4566" s="745" t="s">
        <v>30</v>
      </c>
      <c r="D4566" s="747" t="n">
        <v>516.16</v>
      </c>
    </row>
    <row collapsed="false" customFormat="false" customHeight="true" hidden="true" ht="13.5" outlineLevel="0" r="4567">
      <c r="A4567" s="746" t="n">
        <v>95639</v>
      </c>
      <c r="B4567" s="745" t="s">
        <v>5849</v>
      </c>
      <c r="C4567" s="745" t="s">
        <v>30</v>
      </c>
      <c r="D4567" s="747" t="n">
        <v>640.27</v>
      </c>
    </row>
    <row collapsed="false" customFormat="false" customHeight="true" hidden="true" ht="13.5" outlineLevel="0" r="4568">
      <c r="A4568" s="746" t="n">
        <v>95641</v>
      </c>
      <c r="B4568" s="745" t="s">
        <v>5850</v>
      </c>
      <c r="C4568" s="745" t="s">
        <v>30</v>
      </c>
      <c r="D4568" s="747" t="n">
        <v>217.72</v>
      </c>
    </row>
    <row collapsed="false" customFormat="false" customHeight="true" hidden="true" ht="13.5" outlineLevel="0" r="4569">
      <c r="A4569" s="746" t="n">
        <v>95642</v>
      </c>
      <c r="B4569" s="745" t="s">
        <v>5851</v>
      </c>
      <c r="C4569" s="745" t="s">
        <v>30</v>
      </c>
      <c r="D4569" s="747" t="n">
        <v>322.03</v>
      </c>
    </row>
    <row collapsed="false" customFormat="false" customHeight="true" hidden="true" ht="13.5" outlineLevel="0" r="4570">
      <c r="A4570" s="746" t="n">
        <v>95643</v>
      </c>
      <c r="B4570" s="745" t="s">
        <v>5852</v>
      </c>
      <c r="C4570" s="745" t="s">
        <v>30</v>
      </c>
      <c r="D4570" s="747" t="n">
        <v>421.32</v>
      </c>
    </row>
    <row collapsed="false" customFormat="false" customHeight="true" hidden="true" ht="13.5" outlineLevel="0" r="4571">
      <c r="A4571" s="746" t="n">
        <v>95644</v>
      </c>
      <c r="B4571" s="745" t="s">
        <v>5853</v>
      </c>
      <c r="C4571" s="745" t="s">
        <v>30</v>
      </c>
      <c r="D4571" s="747" t="n">
        <v>155.06</v>
      </c>
    </row>
    <row collapsed="false" customFormat="false" customHeight="true" hidden="true" ht="13.5" outlineLevel="0" r="4572">
      <c r="A4572" s="746" t="n">
        <v>95645</v>
      </c>
      <c r="B4572" s="745" t="s">
        <v>5854</v>
      </c>
      <c r="C4572" s="745" t="s">
        <v>30</v>
      </c>
      <c r="D4572" s="747" t="n">
        <v>283.95</v>
      </c>
    </row>
    <row collapsed="false" customFormat="false" customHeight="true" hidden="true" ht="13.5" outlineLevel="0" r="4573">
      <c r="A4573" s="746" t="n">
        <v>95646</v>
      </c>
      <c r="B4573" s="745" t="s">
        <v>5855</v>
      </c>
      <c r="C4573" s="745" t="s">
        <v>30</v>
      </c>
      <c r="D4573" s="747" t="n">
        <v>422.98</v>
      </c>
    </row>
    <row collapsed="false" customFormat="false" customHeight="true" hidden="true" ht="13.5" outlineLevel="0" r="4574">
      <c r="A4574" s="746" t="n">
        <v>95647</v>
      </c>
      <c r="B4574" s="745" t="s">
        <v>5856</v>
      </c>
      <c r="C4574" s="745" t="s">
        <v>30</v>
      </c>
      <c r="D4574" s="747" t="n">
        <v>554.61</v>
      </c>
    </row>
    <row collapsed="false" customFormat="false" customHeight="true" hidden="true" ht="13.5" outlineLevel="0" r="4575">
      <c r="A4575" s="746" t="n">
        <v>95673</v>
      </c>
      <c r="B4575" s="745" t="s">
        <v>5857</v>
      </c>
      <c r="C4575" s="745" t="s">
        <v>30</v>
      </c>
      <c r="D4575" s="747" t="n">
        <v>162.65</v>
      </c>
    </row>
    <row collapsed="false" customFormat="false" customHeight="true" hidden="true" ht="13.5" outlineLevel="0" r="4576">
      <c r="A4576" s="746" t="n">
        <v>95674</v>
      </c>
      <c r="B4576" s="745" t="s">
        <v>5858</v>
      </c>
      <c r="C4576" s="745" t="s">
        <v>30</v>
      </c>
      <c r="D4576" s="747" t="n">
        <v>173.16</v>
      </c>
    </row>
    <row collapsed="false" customFormat="false" customHeight="true" hidden="true" ht="13.5" outlineLevel="0" r="4577">
      <c r="A4577" s="746" t="n">
        <v>95675</v>
      </c>
      <c r="B4577" s="745" t="s">
        <v>5859</v>
      </c>
      <c r="C4577" s="745" t="s">
        <v>30</v>
      </c>
      <c r="D4577" s="747" t="n">
        <v>212</v>
      </c>
    </row>
    <row collapsed="false" customFormat="false" customHeight="true" hidden="true" ht="13.5" outlineLevel="0" r="4578">
      <c r="A4578" s="746" t="n">
        <v>95676</v>
      </c>
      <c r="B4578" s="745" t="s">
        <v>5860</v>
      </c>
      <c r="C4578" s="745" t="s">
        <v>30</v>
      </c>
      <c r="D4578" s="747" t="n">
        <v>73.52</v>
      </c>
    </row>
    <row collapsed="false" customFormat="false" customHeight="true" hidden="true" ht="13.5" outlineLevel="0" r="4579">
      <c r="A4579" s="746" t="n">
        <v>97741</v>
      </c>
      <c r="B4579" s="745" t="s">
        <v>5861</v>
      </c>
      <c r="C4579" s="745" t="s">
        <v>30</v>
      </c>
      <c r="D4579" s="747" t="n">
        <v>121.63</v>
      </c>
    </row>
    <row collapsed="false" customFormat="false" customHeight="true" hidden="true" ht="13.5" outlineLevel="0" r="4580">
      <c r="A4580" s="746" t="n">
        <v>72285</v>
      </c>
      <c r="B4580" s="745" t="s">
        <v>5862</v>
      </c>
      <c r="C4580" s="745" t="s">
        <v>30</v>
      </c>
      <c r="D4580" s="747" t="n">
        <v>87.75</v>
      </c>
    </row>
    <row collapsed="false" customFormat="false" customHeight="true" hidden="true" ht="13.5" outlineLevel="0" r="4581">
      <c r="A4581" s="746" t="n">
        <v>90436</v>
      </c>
      <c r="B4581" s="745" t="s">
        <v>5863</v>
      </c>
      <c r="C4581" s="745" t="s">
        <v>30</v>
      </c>
      <c r="D4581" s="747" t="n">
        <v>13.29</v>
      </c>
    </row>
    <row collapsed="false" customFormat="false" customHeight="true" hidden="true" ht="13.5" outlineLevel="0" r="4582">
      <c r="A4582" s="746" t="n">
        <v>90437</v>
      </c>
      <c r="B4582" s="745" t="s">
        <v>5864</v>
      </c>
      <c r="C4582" s="745" t="s">
        <v>30</v>
      </c>
      <c r="D4582" s="747" t="n">
        <v>32.3</v>
      </c>
    </row>
    <row collapsed="false" customFormat="false" customHeight="true" hidden="true" ht="13.5" outlineLevel="0" r="4583">
      <c r="A4583" s="746" t="n">
        <v>90438</v>
      </c>
      <c r="B4583" s="745" t="s">
        <v>5865</v>
      </c>
      <c r="C4583" s="745" t="s">
        <v>30</v>
      </c>
      <c r="D4583" s="747" t="n">
        <v>46.29</v>
      </c>
    </row>
    <row collapsed="false" customFormat="false" customHeight="true" hidden="true" ht="13.5" outlineLevel="0" r="4584">
      <c r="A4584" s="746" t="n">
        <v>90439</v>
      </c>
      <c r="B4584" s="745" t="s">
        <v>5866</v>
      </c>
      <c r="C4584" s="745" t="s">
        <v>30</v>
      </c>
      <c r="D4584" s="747" t="n">
        <v>59.8</v>
      </c>
    </row>
    <row collapsed="false" customFormat="false" customHeight="true" hidden="true" ht="13.5" outlineLevel="0" r="4585">
      <c r="A4585" s="746" t="n">
        <v>90440</v>
      </c>
      <c r="B4585" s="745" t="s">
        <v>5867</v>
      </c>
      <c r="C4585" s="745" t="s">
        <v>30</v>
      </c>
      <c r="D4585" s="747" t="n">
        <v>95.79</v>
      </c>
    </row>
    <row collapsed="false" customFormat="false" customHeight="true" hidden="true" ht="13.5" outlineLevel="0" r="4586">
      <c r="A4586" s="746" t="n">
        <v>90441</v>
      </c>
      <c r="B4586" s="745" t="s">
        <v>5868</v>
      </c>
      <c r="C4586" s="745" t="s">
        <v>30</v>
      </c>
      <c r="D4586" s="747" t="n">
        <v>122.34</v>
      </c>
    </row>
    <row collapsed="false" customFormat="false" customHeight="true" hidden="true" ht="13.5" outlineLevel="0" r="4587">
      <c r="A4587" s="746" t="n">
        <v>90443</v>
      </c>
      <c r="B4587" s="745" t="s">
        <v>5869</v>
      </c>
      <c r="C4587" s="745" t="s">
        <v>236</v>
      </c>
      <c r="D4587" s="747" t="n">
        <v>12.08</v>
      </c>
    </row>
    <row collapsed="false" customFormat="false" customHeight="true" hidden="true" ht="13.5" outlineLevel="0" r="4588">
      <c r="A4588" s="746" t="n">
        <v>90444</v>
      </c>
      <c r="B4588" s="745" t="s">
        <v>5870</v>
      </c>
      <c r="C4588" s="745" t="s">
        <v>236</v>
      </c>
      <c r="D4588" s="747" t="n">
        <v>25.65</v>
      </c>
    </row>
    <row collapsed="false" customFormat="false" customHeight="true" hidden="true" ht="13.5" outlineLevel="0" r="4589">
      <c r="A4589" s="746" t="n">
        <v>90445</v>
      </c>
      <c r="B4589" s="745" t="s">
        <v>5871</v>
      </c>
      <c r="C4589" s="745" t="s">
        <v>236</v>
      </c>
      <c r="D4589" s="747" t="n">
        <v>27.4</v>
      </c>
    </row>
    <row collapsed="false" customFormat="false" customHeight="true" hidden="true" ht="13.5" outlineLevel="0" r="4590">
      <c r="A4590" s="746" t="n">
        <v>90446</v>
      </c>
      <c r="B4590" s="745" t="s">
        <v>5872</v>
      </c>
      <c r="C4590" s="745" t="s">
        <v>236</v>
      </c>
      <c r="D4590" s="747" t="n">
        <v>29.76</v>
      </c>
    </row>
    <row collapsed="false" customFormat="false" customHeight="true" hidden="true" ht="13.5" outlineLevel="0" r="4591">
      <c r="A4591" s="746" t="n">
        <v>90447</v>
      </c>
      <c r="B4591" s="745" t="s">
        <v>5873</v>
      </c>
      <c r="C4591" s="745" t="s">
        <v>236</v>
      </c>
      <c r="D4591" s="747" t="n">
        <v>5.87</v>
      </c>
    </row>
    <row collapsed="false" customFormat="false" customHeight="true" hidden="true" ht="13.5" outlineLevel="0" r="4592">
      <c r="A4592" s="746" t="n">
        <v>90451</v>
      </c>
      <c r="B4592" s="745" t="s">
        <v>5874</v>
      </c>
      <c r="C4592" s="745" t="s">
        <v>30</v>
      </c>
      <c r="D4592" s="747" t="n">
        <v>3.77</v>
      </c>
    </row>
    <row collapsed="false" customFormat="false" customHeight="true" hidden="true" ht="13.5" outlineLevel="0" r="4593">
      <c r="A4593" s="746" t="n">
        <v>90452</v>
      </c>
      <c r="B4593" s="745" t="s">
        <v>5875</v>
      </c>
      <c r="C4593" s="745" t="s">
        <v>30</v>
      </c>
      <c r="D4593" s="747" t="n">
        <v>13.06</v>
      </c>
    </row>
    <row collapsed="false" customFormat="false" customHeight="true" hidden="true" ht="13.5" outlineLevel="0" r="4594">
      <c r="A4594" s="746" t="n">
        <v>90453</v>
      </c>
      <c r="B4594" s="745" t="s">
        <v>5876</v>
      </c>
      <c r="C4594" s="745" t="s">
        <v>30</v>
      </c>
      <c r="D4594" s="747" t="n">
        <v>2.33</v>
      </c>
    </row>
    <row collapsed="false" customFormat="false" customHeight="true" hidden="true" ht="13.5" outlineLevel="0" r="4595">
      <c r="A4595" s="746" t="n">
        <v>90454</v>
      </c>
      <c r="B4595" s="745" t="s">
        <v>5877</v>
      </c>
      <c r="C4595" s="745" t="s">
        <v>30</v>
      </c>
      <c r="D4595" s="747" t="n">
        <v>4.03</v>
      </c>
    </row>
    <row collapsed="false" customFormat="false" customHeight="true" hidden="true" ht="13.5" outlineLevel="0" r="4596">
      <c r="A4596" s="746" t="n">
        <v>90455</v>
      </c>
      <c r="B4596" s="745" t="s">
        <v>5878</v>
      </c>
      <c r="C4596" s="745" t="s">
        <v>30</v>
      </c>
      <c r="D4596" s="747" t="n">
        <v>5.43</v>
      </c>
    </row>
    <row collapsed="false" customFormat="false" customHeight="true" hidden="true" ht="13.5" outlineLevel="0" r="4597">
      <c r="A4597" s="746" t="n">
        <v>90456</v>
      </c>
      <c r="B4597" s="745" t="s">
        <v>5879</v>
      </c>
      <c r="C4597" s="745" t="s">
        <v>30</v>
      </c>
      <c r="D4597" s="747" t="n">
        <v>3.88</v>
      </c>
    </row>
    <row collapsed="false" customFormat="false" customHeight="true" hidden="true" ht="13.5" outlineLevel="0" r="4598">
      <c r="A4598" s="746" t="n">
        <v>90457</v>
      </c>
      <c r="B4598" s="745" t="s">
        <v>5880</v>
      </c>
      <c r="C4598" s="745" t="s">
        <v>30</v>
      </c>
      <c r="D4598" s="747" t="n">
        <v>8.84</v>
      </c>
    </row>
    <row collapsed="false" customFormat="false" customHeight="true" hidden="true" ht="13.5" outlineLevel="0" r="4599">
      <c r="A4599" s="746" t="n">
        <v>90458</v>
      </c>
      <c r="B4599" s="745" t="s">
        <v>5881</v>
      </c>
      <c r="C4599" s="745" t="s">
        <v>30</v>
      </c>
      <c r="D4599" s="747" t="n">
        <v>25.1</v>
      </c>
    </row>
    <row collapsed="false" customFormat="false" customHeight="true" hidden="true" ht="13.5" outlineLevel="0" r="4600">
      <c r="A4600" s="746" t="n">
        <v>90459</v>
      </c>
      <c r="B4600" s="745" t="s">
        <v>5882</v>
      </c>
      <c r="C4600" s="745" t="s">
        <v>30</v>
      </c>
      <c r="D4600" s="747" t="n">
        <v>35.4</v>
      </c>
    </row>
    <row collapsed="false" customFormat="false" customHeight="true" hidden="true" ht="13.5" outlineLevel="0" r="4601">
      <c r="A4601" s="746" t="n">
        <v>90460</v>
      </c>
      <c r="B4601" s="745" t="s">
        <v>5883</v>
      </c>
      <c r="C4601" s="745" t="s">
        <v>236</v>
      </c>
      <c r="D4601" s="747" t="n">
        <v>25.26</v>
      </c>
    </row>
    <row collapsed="false" customFormat="false" customHeight="true" hidden="true" ht="13.5" outlineLevel="0" r="4602">
      <c r="A4602" s="746" t="n">
        <v>90461</v>
      </c>
      <c r="B4602" s="745" t="s">
        <v>5884</v>
      </c>
      <c r="C4602" s="745" t="s">
        <v>236</v>
      </c>
      <c r="D4602" s="747" t="n">
        <v>13.86</v>
      </c>
    </row>
    <row collapsed="false" customFormat="false" customHeight="true" hidden="true" ht="13.5" outlineLevel="0" r="4603">
      <c r="A4603" s="746" t="n">
        <v>90462</v>
      </c>
      <c r="B4603" s="745" t="s">
        <v>5885</v>
      </c>
      <c r="C4603" s="745" t="s">
        <v>236</v>
      </c>
      <c r="D4603" s="747" t="n">
        <v>3.04</v>
      </c>
    </row>
    <row collapsed="false" customFormat="false" customHeight="true" hidden="true" ht="13.5" outlineLevel="0" r="4604">
      <c r="A4604" s="746" t="n">
        <v>90463</v>
      </c>
      <c r="B4604" s="745" t="s">
        <v>5886</v>
      </c>
      <c r="C4604" s="745" t="s">
        <v>236</v>
      </c>
      <c r="D4604" s="747" t="n">
        <v>2.45</v>
      </c>
    </row>
    <row collapsed="false" customFormat="false" customHeight="true" hidden="true" ht="13.5" outlineLevel="0" r="4605">
      <c r="A4605" s="746" t="n">
        <v>90466</v>
      </c>
      <c r="B4605" s="745" t="s">
        <v>5887</v>
      </c>
      <c r="C4605" s="745" t="s">
        <v>236</v>
      </c>
      <c r="D4605" s="747" t="n">
        <v>11.63</v>
      </c>
    </row>
    <row collapsed="false" customFormat="false" customHeight="true" hidden="true" ht="13.5" outlineLevel="0" r="4606">
      <c r="A4606" s="746" t="n">
        <v>90467</v>
      </c>
      <c r="B4606" s="745" t="s">
        <v>5888</v>
      </c>
      <c r="C4606" s="745" t="s">
        <v>236</v>
      </c>
      <c r="D4606" s="747" t="n">
        <v>18.34</v>
      </c>
    </row>
    <row collapsed="false" customFormat="false" customHeight="true" hidden="true" ht="13.5" outlineLevel="0" r="4607">
      <c r="A4607" s="746" t="n">
        <v>90468</v>
      </c>
      <c r="B4607" s="745" t="s">
        <v>5889</v>
      </c>
      <c r="C4607" s="745" t="s">
        <v>236</v>
      </c>
      <c r="D4607" s="747" t="n">
        <v>4.86</v>
      </c>
    </row>
    <row collapsed="false" customFormat="false" customHeight="true" hidden="true" ht="13.5" outlineLevel="0" r="4608">
      <c r="A4608" s="746" t="n">
        <v>90469</v>
      </c>
      <c r="B4608" s="745" t="s">
        <v>5890</v>
      </c>
      <c r="C4608" s="745" t="s">
        <v>236</v>
      </c>
      <c r="D4608" s="747" t="n">
        <v>7.74</v>
      </c>
    </row>
    <row collapsed="false" customFormat="false" customHeight="true" hidden="true" ht="13.5" outlineLevel="0" r="4609">
      <c r="A4609" s="746" t="n">
        <v>90470</v>
      </c>
      <c r="B4609" s="745" t="s">
        <v>5891</v>
      </c>
      <c r="C4609" s="745" t="s">
        <v>236</v>
      </c>
      <c r="D4609" s="747" t="n">
        <v>10.48</v>
      </c>
    </row>
    <row collapsed="false" customFormat="false" customHeight="true" hidden="true" ht="13.5" outlineLevel="0" r="4610">
      <c r="A4610" s="746" t="n">
        <v>91166</v>
      </c>
      <c r="B4610" s="745" t="s">
        <v>5892</v>
      </c>
      <c r="C4610" s="745" t="s">
        <v>236</v>
      </c>
      <c r="D4610" s="747" t="n">
        <v>2.85</v>
      </c>
    </row>
    <row collapsed="false" customFormat="false" customHeight="true" hidden="true" ht="13.5" outlineLevel="0" r="4611">
      <c r="A4611" s="746" t="n">
        <v>91167</v>
      </c>
      <c r="B4611" s="745" t="s">
        <v>5893</v>
      </c>
      <c r="C4611" s="745" t="s">
        <v>236</v>
      </c>
      <c r="D4611" s="747" t="n">
        <v>8.58</v>
      </c>
    </row>
    <row collapsed="false" customFormat="false" customHeight="true" hidden="true" ht="13.5" outlineLevel="0" r="4612">
      <c r="A4612" s="746" t="n">
        <v>91168</v>
      </c>
      <c r="B4612" s="745" t="s">
        <v>5894</v>
      </c>
      <c r="C4612" s="745" t="s">
        <v>236</v>
      </c>
      <c r="D4612" s="747" t="n">
        <v>6.42</v>
      </c>
    </row>
    <row collapsed="false" customFormat="false" customHeight="true" hidden="true" ht="13.5" outlineLevel="0" r="4613">
      <c r="A4613" s="746" t="n">
        <v>91169</v>
      </c>
      <c r="B4613" s="745" t="s">
        <v>5895</v>
      </c>
      <c r="C4613" s="745" t="s">
        <v>236</v>
      </c>
      <c r="D4613" s="747" t="n">
        <v>7.64</v>
      </c>
    </row>
    <row collapsed="false" customFormat="false" customHeight="true" hidden="true" ht="13.5" outlineLevel="0" r="4614">
      <c r="A4614" s="746" t="n">
        <v>91170</v>
      </c>
      <c r="B4614" s="745" t="s">
        <v>5896</v>
      </c>
      <c r="C4614" s="745" t="s">
        <v>236</v>
      </c>
      <c r="D4614" s="747" t="n">
        <v>2.2</v>
      </c>
    </row>
    <row collapsed="false" customFormat="false" customHeight="true" hidden="true" ht="13.5" outlineLevel="0" r="4615">
      <c r="A4615" s="746" t="n">
        <v>91171</v>
      </c>
      <c r="B4615" s="745" t="s">
        <v>5897</v>
      </c>
      <c r="C4615" s="745" t="s">
        <v>236</v>
      </c>
      <c r="D4615" s="747" t="n">
        <v>2.73</v>
      </c>
    </row>
    <row collapsed="false" customFormat="false" customHeight="true" hidden="true" ht="13.5" outlineLevel="0" r="4616">
      <c r="A4616" s="746" t="n">
        <v>91172</v>
      </c>
      <c r="B4616" s="745" t="s">
        <v>5898</v>
      </c>
      <c r="C4616" s="745" t="s">
        <v>236</v>
      </c>
      <c r="D4616" s="747" t="n">
        <v>4.03</v>
      </c>
    </row>
    <row collapsed="false" customFormat="false" customHeight="true" hidden="true" ht="13.5" outlineLevel="0" r="4617">
      <c r="A4617" s="746" t="n">
        <v>91173</v>
      </c>
      <c r="B4617" s="745" t="s">
        <v>5899</v>
      </c>
      <c r="C4617" s="745" t="s">
        <v>236</v>
      </c>
      <c r="D4617" s="747" t="n">
        <v>1.11</v>
      </c>
    </row>
    <row collapsed="false" customFormat="false" customHeight="true" hidden="true" ht="13.5" outlineLevel="0" r="4618">
      <c r="A4618" s="746" t="n">
        <v>91174</v>
      </c>
      <c r="B4618" s="745" t="s">
        <v>5900</v>
      </c>
      <c r="C4618" s="745" t="s">
        <v>236</v>
      </c>
      <c r="D4618" s="747" t="n">
        <v>2.16</v>
      </c>
    </row>
    <row collapsed="false" customFormat="false" customHeight="true" hidden="true" ht="13.5" outlineLevel="0" r="4619">
      <c r="A4619" s="746" t="n">
        <v>91175</v>
      </c>
      <c r="B4619" s="745" t="s">
        <v>5901</v>
      </c>
      <c r="C4619" s="745" t="s">
        <v>236</v>
      </c>
      <c r="D4619" s="747" t="n">
        <v>3.54</v>
      </c>
    </row>
    <row collapsed="false" customFormat="false" customHeight="true" hidden="true" ht="13.5" outlineLevel="0" r="4620">
      <c r="A4620" s="746" t="n">
        <v>91176</v>
      </c>
      <c r="B4620" s="745" t="s">
        <v>5902</v>
      </c>
      <c r="C4620" s="745" t="s">
        <v>236</v>
      </c>
      <c r="D4620" s="747" t="n">
        <v>36.26</v>
      </c>
    </row>
    <row collapsed="false" customFormat="false" customHeight="true" hidden="true" ht="13.5" outlineLevel="0" r="4621">
      <c r="A4621" s="746" t="n">
        <v>91177</v>
      </c>
      <c r="B4621" s="745" t="s">
        <v>5903</v>
      </c>
      <c r="C4621" s="745" t="s">
        <v>236</v>
      </c>
      <c r="D4621" s="747" t="n">
        <v>16.52</v>
      </c>
    </row>
    <row collapsed="false" customFormat="false" customHeight="true" hidden="true" ht="13.5" outlineLevel="0" r="4622">
      <c r="A4622" s="746" t="n">
        <v>91178</v>
      </c>
      <c r="B4622" s="745" t="s">
        <v>5904</v>
      </c>
      <c r="C4622" s="745" t="s">
        <v>236</v>
      </c>
      <c r="D4622" s="747" t="n">
        <v>15.46</v>
      </c>
    </row>
    <row collapsed="false" customFormat="false" customHeight="true" hidden="true" ht="13.5" outlineLevel="0" r="4623">
      <c r="A4623" s="746" t="n">
        <v>91179</v>
      </c>
      <c r="B4623" s="745" t="s">
        <v>5905</v>
      </c>
      <c r="C4623" s="745" t="s">
        <v>236</v>
      </c>
      <c r="D4623" s="747" t="n">
        <v>9.3</v>
      </c>
    </row>
    <row collapsed="false" customFormat="false" customHeight="true" hidden="true" ht="13.5" outlineLevel="0" r="4624">
      <c r="A4624" s="746" t="n">
        <v>91180</v>
      </c>
      <c r="B4624" s="745" t="s">
        <v>5906</v>
      </c>
      <c r="C4624" s="745" t="s">
        <v>236</v>
      </c>
      <c r="D4624" s="747" t="n">
        <v>7.27</v>
      </c>
    </row>
    <row collapsed="false" customFormat="false" customHeight="true" hidden="true" ht="13.5" outlineLevel="0" r="4625">
      <c r="A4625" s="746" t="n">
        <v>91181</v>
      </c>
      <c r="B4625" s="745" t="s">
        <v>5907</v>
      </c>
      <c r="C4625" s="745" t="s">
        <v>236</v>
      </c>
      <c r="D4625" s="747" t="n">
        <v>7.89</v>
      </c>
    </row>
    <row collapsed="false" customFormat="false" customHeight="true" hidden="true" ht="13.5" outlineLevel="0" r="4626">
      <c r="A4626" s="746" t="n">
        <v>91182</v>
      </c>
      <c r="B4626" s="745" t="s">
        <v>5908</v>
      </c>
      <c r="C4626" s="745" t="s">
        <v>236</v>
      </c>
      <c r="D4626" s="747" t="n">
        <v>25.09</v>
      </c>
    </row>
    <row collapsed="false" customFormat="false" customHeight="true" hidden="true" ht="13.5" outlineLevel="0" r="4627">
      <c r="A4627" s="746" t="n">
        <v>91183</v>
      </c>
      <c r="B4627" s="745" t="s">
        <v>5909</v>
      </c>
      <c r="C4627" s="745" t="s">
        <v>236</v>
      </c>
      <c r="D4627" s="747" t="n">
        <v>12.41</v>
      </c>
    </row>
    <row collapsed="false" customFormat="false" customHeight="true" hidden="true" ht="13.5" outlineLevel="0" r="4628">
      <c r="A4628" s="746" t="n">
        <v>91184</v>
      </c>
      <c r="B4628" s="745" t="s">
        <v>5910</v>
      </c>
      <c r="C4628" s="745" t="s">
        <v>236</v>
      </c>
      <c r="D4628" s="747" t="n">
        <v>11.61</v>
      </c>
    </row>
    <row collapsed="false" customFormat="false" customHeight="true" hidden="true" ht="13.5" outlineLevel="0" r="4629">
      <c r="A4629" s="746" t="n">
        <v>91185</v>
      </c>
      <c r="B4629" s="745" t="s">
        <v>5911</v>
      </c>
      <c r="C4629" s="745" t="s">
        <v>236</v>
      </c>
      <c r="D4629" s="747" t="n">
        <v>6.43</v>
      </c>
    </row>
    <row collapsed="false" customFormat="false" customHeight="true" hidden="true" ht="13.5" outlineLevel="0" r="4630">
      <c r="A4630" s="746" t="n">
        <v>91186</v>
      </c>
      <c r="B4630" s="745" t="s">
        <v>5912</v>
      </c>
      <c r="C4630" s="745" t="s">
        <v>236</v>
      </c>
      <c r="D4630" s="747" t="n">
        <v>5.29</v>
      </c>
    </row>
    <row collapsed="false" customFormat="false" customHeight="true" hidden="true" ht="13.5" outlineLevel="0" r="4631">
      <c r="A4631" s="746" t="n">
        <v>91187</v>
      </c>
      <c r="B4631" s="745" t="s">
        <v>5913</v>
      </c>
      <c r="C4631" s="745" t="s">
        <v>236</v>
      </c>
      <c r="D4631" s="747" t="n">
        <v>6.12</v>
      </c>
    </row>
    <row collapsed="false" customFormat="false" customHeight="true" hidden="true" ht="13.5" outlineLevel="0" r="4632">
      <c r="A4632" s="746" t="n">
        <v>91188</v>
      </c>
      <c r="B4632" s="745" t="s">
        <v>5914</v>
      </c>
      <c r="C4632" s="745" t="s">
        <v>30</v>
      </c>
      <c r="D4632" s="747" t="n">
        <v>6.06</v>
      </c>
    </row>
    <row collapsed="false" customFormat="false" customHeight="true" hidden="true" ht="13.5" outlineLevel="0" r="4633">
      <c r="A4633" s="746" t="n">
        <v>91189</v>
      </c>
      <c r="B4633" s="745" t="s">
        <v>5915</v>
      </c>
      <c r="C4633" s="745" t="s">
        <v>30</v>
      </c>
      <c r="D4633" s="747" t="n">
        <v>37.36</v>
      </c>
    </row>
    <row collapsed="false" customFormat="false" customHeight="true" hidden="true" ht="13.5" outlineLevel="0" r="4634">
      <c r="A4634" s="746" t="n">
        <v>91190</v>
      </c>
      <c r="B4634" s="745" t="s">
        <v>5916</v>
      </c>
      <c r="C4634" s="745" t="s">
        <v>30</v>
      </c>
      <c r="D4634" s="747" t="n">
        <v>4.52</v>
      </c>
    </row>
    <row collapsed="false" customFormat="false" customHeight="true" hidden="true" ht="13.5" outlineLevel="0" r="4635">
      <c r="A4635" s="746" t="n">
        <v>91191</v>
      </c>
      <c r="B4635" s="745" t="s">
        <v>5917</v>
      </c>
      <c r="C4635" s="745" t="s">
        <v>30</v>
      </c>
      <c r="D4635" s="747" t="n">
        <v>4.8</v>
      </c>
    </row>
    <row collapsed="false" customFormat="false" customHeight="true" hidden="true" ht="13.5" outlineLevel="0" r="4636">
      <c r="A4636" s="746" t="n">
        <v>91192</v>
      </c>
      <c r="B4636" s="745" t="s">
        <v>5918</v>
      </c>
      <c r="C4636" s="745" t="s">
        <v>30</v>
      </c>
      <c r="D4636" s="747" t="n">
        <v>5.34</v>
      </c>
    </row>
    <row collapsed="false" customFormat="false" customHeight="true" hidden="true" ht="13.5" outlineLevel="0" r="4637">
      <c r="A4637" s="746" t="n">
        <v>91222</v>
      </c>
      <c r="B4637" s="745" t="s">
        <v>5919</v>
      </c>
      <c r="C4637" s="745" t="s">
        <v>236</v>
      </c>
      <c r="D4637" s="747" t="n">
        <v>13.01</v>
      </c>
    </row>
    <row collapsed="false" customFormat="false" customHeight="true" hidden="true" ht="13.5" outlineLevel="0" r="4638">
      <c r="A4638" s="746" t="n">
        <v>94480</v>
      </c>
      <c r="B4638" s="745" t="s">
        <v>5920</v>
      </c>
      <c r="C4638" s="745" t="s">
        <v>30</v>
      </c>
      <c r="D4638" s="748" t="n">
        <v>1857.93</v>
      </c>
    </row>
    <row collapsed="false" customFormat="false" customHeight="true" hidden="true" ht="13.5" outlineLevel="0" r="4639">
      <c r="A4639" s="746" t="n">
        <v>94481</v>
      </c>
      <c r="B4639" s="745" t="s">
        <v>5921</v>
      </c>
      <c r="C4639" s="745" t="s">
        <v>30</v>
      </c>
      <c r="D4639" s="748" t="n">
        <v>1355.98</v>
      </c>
    </row>
    <row collapsed="false" customFormat="false" customHeight="true" hidden="true" ht="13.5" outlineLevel="0" r="4640">
      <c r="A4640" s="746" t="n">
        <v>94482</v>
      </c>
      <c r="B4640" s="745" t="s">
        <v>5922</v>
      </c>
      <c r="C4640" s="745" t="s">
        <v>30</v>
      </c>
      <c r="D4640" s="748" t="n">
        <v>1098.94</v>
      </c>
    </row>
    <row collapsed="false" customFormat="false" customHeight="true" hidden="true" ht="13.5" outlineLevel="0" r="4641">
      <c r="A4641" s="746" t="n">
        <v>94483</v>
      </c>
      <c r="B4641" s="745" t="s">
        <v>5923</v>
      </c>
      <c r="C4641" s="745" t="s">
        <v>30</v>
      </c>
      <c r="D4641" s="747" t="n">
        <v>940.72</v>
      </c>
    </row>
    <row collapsed="false" customFormat="false" customHeight="true" hidden="true" ht="13.5" outlineLevel="0" r="4642">
      <c r="A4642" s="746" t="n">
        <v>95541</v>
      </c>
      <c r="B4642" s="745" t="s">
        <v>5924</v>
      </c>
      <c r="C4642" s="745" t="s">
        <v>30</v>
      </c>
      <c r="D4642" s="747" t="n">
        <v>4.31</v>
      </c>
    </row>
    <row collapsed="false" customFormat="false" customHeight="true" hidden="true" ht="13.5" outlineLevel="0" r="4643">
      <c r="A4643" s="746" t="n">
        <v>95573</v>
      </c>
      <c r="B4643" s="745" t="s">
        <v>5925</v>
      </c>
      <c r="C4643" s="745" t="s">
        <v>30</v>
      </c>
      <c r="D4643" s="747" t="n">
        <v>40.88</v>
      </c>
    </row>
    <row collapsed="false" customFormat="false" customHeight="true" hidden="true" ht="13.5" outlineLevel="0" r="4644">
      <c r="A4644" s="746" t="n">
        <v>95574</v>
      </c>
      <c r="B4644" s="745" t="s">
        <v>5926</v>
      </c>
      <c r="C4644" s="745" t="s">
        <v>30</v>
      </c>
      <c r="D4644" s="747" t="n">
        <v>30.98</v>
      </c>
    </row>
    <row collapsed="false" customFormat="false" customHeight="true" hidden="true" ht="13.5" outlineLevel="0" r="4645">
      <c r="A4645" s="746" t="n">
        <v>96559</v>
      </c>
      <c r="B4645" s="745" t="s">
        <v>5927</v>
      </c>
      <c r="C4645" s="745" t="s">
        <v>52</v>
      </c>
      <c r="D4645" s="747" t="n">
        <v>71.43</v>
      </c>
    </row>
    <row collapsed="false" customFormat="false" customHeight="true" hidden="true" ht="13.5" outlineLevel="0" r="4646">
      <c r="A4646" s="746" t="n">
        <v>96560</v>
      </c>
      <c r="B4646" s="745" t="s">
        <v>5928</v>
      </c>
      <c r="C4646" s="745" t="s">
        <v>52</v>
      </c>
      <c r="D4646" s="747" t="n">
        <v>36.28</v>
      </c>
    </row>
    <row collapsed="false" customFormat="false" customHeight="true" hidden="true" ht="13.5" outlineLevel="0" r="4647">
      <c r="A4647" s="746" t="n">
        <v>96561</v>
      </c>
      <c r="B4647" s="745" t="s">
        <v>5929</v>
      </c>
      <c r="C4647" s="745" t="s">
        <v>52</v>
      </c>
      <c r="D4647" s="747" t="n">
        <v>22.03</v>
      </c>
    </row>
    <row collapsed="false" customFormat="false" customHeight="true" hidden="true" ht="13.5" outlineLevel="0" r="4648">
      <c r="A4648" s="746" t="n">
        <v>96562</v>
      </c>
      <c r="B4648" s="745" t="s">
        <v>5930</v>
      </c>
      <c r="C4648" s="745" t="s">
        <v>236</v>
      </c>
      <c r="D4648" s="747" t="n">
        <v>37.01</v>
      </c>
    </row>
    <row collapsed="false" customFormat="false" customHeight="true" hidden="true" ht="13.5" outlineLevel="0" r="4649">
      <c r="A4649" s="746" t="n">
        <v>96563</v>
      </c>
      <c r="B4649" s="745" t="s">
        <v>5931</v>
      </c>
      <c r="C4649" s="745" t="s">
        <v>236</v>
      </c>
      <c r="D4649" s="747" t="n">
        <v>39.52</v>
      </c>
    </row>
    <row collapsed="false" customFormat="false" customHeight="true" hidden="true" ht="13.5" outlineLevel="0" r="4650">
      <c r="A4650" s="746" t="n">
        <v>98113</v>
      </c>
      <c r="B4650" s="745" t="s">
        <v>5932</v>
      </c>
      <c r="C4650" s="745" t="s">
        <v>30</v>
      </c>
      <c r="D4650" s="748" t="n">
        <v>1809.52</v>
      </c>
    </row>
    <row collapsed="false" customFormat="false" customHeight="true" hidden="true" ht="13.5" outlineLevel="0" r="4651">
      <c r="A4651" s="745" t="s">
        <v>5933</v>
      </c>
      <c r="B4651" s="745" t="s">
        <v>5934</v>
      </c>
      <c r="C4651" s="745" t="s">
        <v>30</v>
      </c>
      <c r="D4651" s="747" t="n">
        <v>526.5</v>
      </c>
    </row>
    <row collapsed="false" customFormat="false" customHeight="true" hidden="true" ht="13.5" outlineLevel="0" r="4652">
      <c r="A4652" s="745" t="s">
        <v>5935</v>
      </c>
      <c r="B4652" s="745" t="s">
        <v>5936</v>
      </c>
      <c r="C4652" s="745" t="s">
        <v>30</v>
      </c>
      <c r="D4652" s="747" t="n">
        <v>684.45</v>
      </c>
    </row>
    <row collapsed="false" customFormat="false" customHeight="true" hidden="true" ht="13.5" outlineLevel="0" r="4653">
      <c r="A4653" s="745" t="s">
        <v>5937</v>
      </c>
      <c r="B4653" s="745" t="s">
        <v>5938</v>
      </c>
      <c r="C4653" s="745" t="s">
        <v>30</v>
      </c>
      <c r="D4653" s="747" t="n">
        <v>211.39</v>
      </c>
    </row>
    <row collapsed="false" customFormat="false" customHeight="true" hidden="true" ht="13.5" outlineLevel="0" r="4654">
      <c r="A4654" s="745" t="s">
        <v>5939</v>
      </c>
      <c r="B4654" s="745" t="s">
        <v>5940</v>
      </c>
      <c r="C4654" s="745" t="s">
        <v>30</v>
      </c>
      <c r="D4654" s="747" t="n">
        <v>338.24</v>
      </c>
    </row>
    <row collapsed="false" customFormat="false" customHeight="true" hidden="true" ht="13.5" outlineLevel="0" r="4655">
      <c r="A4655" s="745" t="s">
        <v>5941</v>
      </c>
      <c r="B4655" s="745" t="s">
        <v>5942</v>
      </c>
      <c r="C4655" s="745" t="s">
        <v>30</v>
      </c>
      <c r="D4655" s="747" t="n">
        <v>676.48</v>
      </c>
    </row>
    <row collapsed="false" customFormat="false" customHeight="true" hidden="true" ht="13.5" outlineLevel="0" r="4656">
      <c r="A4656" s="745" t="s">
        <v>5943</v>
      </c>
      <c r="B4656" s="745" t="s">
        <v>5944</v>
      </c>
      <c r="C4656" s="745" t="s">
        <v>30</v>
      </c>
      <c r="D4656" s="748" t="n">
        <v>1014.72</v>
      </c>
    </row>
    <row collapsed="false" customFormat="false" customHeight="true" hidden="true" ht="13.5" outlineLevel="0" r="4657">
      <c r="A4657" s="745" t="s">
        <v>5945</v>
      </c>
      <c r="B4657" s="745" t="s">
        <v>5946</v>
      </c>
      <c r="C4657" s="745" t="s">
        <v>30</v>
      </c>
      <c r="D4657" s="748" t="n">
        <v>1331.87</v>
      </c>
    </row>
    <row collapsed="false" customFormat="false" customHeight="true" hidden="true" ht="13.5" outlineLevel="0" r="4658">
      <c r="A4658" s="745" t="s">
        <v>5947</v>
      </c>
      <c r="B4658" s="745" t="s">
        <v>5948</v>
      </c>
      <c r="C4658" s="745" t="s">
        <v>30</v>
      </c>
      <c r="D4658" s="748" t="n">
        <v>1811.35</v>
      </c>
    </row>
    <row collapsed="false" customFormat="false" customHeight="true" hidden="true" ht="13.5" outlineLevel="0" r="4659">
      <c r="A4659" s="745" t="s">
        <v>5949</v>
      </c>
      <c r="B4659" s="745" t="s">
        <v>5950</v>
      </c>
      <c r="C4659" s="745" t="s">
        <v>30</v>
      </c>
      <c r="D4659" s="748" t="n">
        <v>2024.45</v>
      </c>
    </row>
    <row collapsed="false" customFormat="false" customHeight="true" hidden="true" ht="13.5" outlineLevel="0" r="4660">
      <c r="A4660" s="745" t="s">
        <v>5951</v>
      </c>
      <c r="B4660" s="745" t="s">
        <v>5952</v>
      </c>
      <c r="C4660" s="745" t="s">
        <v>30</v>
      </c>
      <c r="D4660" s="747" t="n">
        <v>532.75</v>
      </c>
    </row>
    <row collapsed="false" customFormat="false" customHeight="true" hidden="true" ht="13.5" outlineLevel="0" r="4661">
      <c r="A4661" s="745" t="s">
        <v>5953</v>
      </c>
      <c r="B4661" s="745" t="s">
        <v>5954</v>
      </c>
      <c r="C4661" s="745" t="s">
        <v>30</v>
      </c>
      <c r="D4661" s="747" t="n">
        <v>692.57</v>
      </c>
    </row>
    <row collapsed="false" customFormat="false" customHeight="true" hidden="true" ht="13.5" outlineLevel="0" r="4662">
      <c r="A4662" s="745" t="s">
        <v>5955</v>
      </c>
      <c r="B4662" s="745" t="s">
        <v>5956</v>
      </c>
      <c r="C4662" s="745" t="s">
        <v>30</v>
      </c>
      <c r="D4662" s="748" t="n">
        <v>1065.5</v>
      </c>
    </row>
    <row collapsed="false" customFormat="false" customHeight="true" hidden="true" ht="13.5" outlineLevel="0" r="4663">
      <c r="A4663" s="745" t="s">
        <v>5957</v>
      </c>
      <c r="B4663" s="745" t="s">
        <v>5958</v>
      </c>
      <c r="C4663" s="745" t="s">
        <v>30</v>
      </c>
      <c r="D4663" s="748" t="n">
        <v>1704.8</v>
      </c>
    </row>
    <row collapsed="false" customFormat="false" customHeight="true" hidden="true" ht="13.5" outlineLevel="0" r="4664">
      <c r="A4664" s="745" t="s">
        <v>5959</v>
      </c>
      <c r="B4664" s="745" t="s">
        <v>5960</v>
      </c>
      <c r="C4664" s="745" t="s">
        <v>30</v>
      </c>
      <c r="D4664" s="747" t="n">
        <v>211.39</v>
      </c>
    </row>
    <row collapsed="false" customFormat="false" customHeight="true" hidden="true" ht="13.5" outlineLevel="0" r="4665">
      <c r="A4665" s="745" t="s">
        <v>5961</v>
      </c>
      <c r="B4665" s="745" t="s">
        <v>5962</v>
      </c>
      <c r="C4665" s="745" t="s">
        <v>30</v>
      </c>
      <c r="D4665" s="747" t="n">
        <v>422.8</v>
      </c>
    </row>
    <row collapsed="false" customFormat="false" customHeight="true" hidden="true" ht="13.5" outlineLevel="0" r="4666">
      <c r="A4666" s="745" t="s">
        <v>5963</v>
      </c>
      <c r="B4666" s="745" t="s">
        <v>5964</v>
      </c>
      <c r="C4666" s="745" t="s">
        <v>30</v>
      </c>
      <c r="D4666" s="747" t="n">
        <v>845.6</v>
      </c>
    </row>
    <row collapsed="false" customFormat="false" customHeight="true" hidden="true" ht="13.5" outlineLevel="0" r="4667">
      <c r="A4667" s="746" t="n">
        <v>73612</v>
      </c>
      <c r="B4667" s="745" t="s">
        <v>5965</v>
      </c>
      <c r="C4667" s="745" t="s">
        <v>30</v>
      </c>
      <c r="D4667" s="747" t="n">
        <v>432.1</v>
      </c>
    </row>
    <row collapsed="false" customFormat="false" customHeight="true" hidden="true" ht="13.5" outlineLevel="0" r="4668">
      <c r="A4668" s="746" t="n">
        <v>73660</v>
      </c>
      <c r="B4668" s="745" t="s">
        <v>5966</v>
      </c>
      <c r="C4668" s="745" t="s">
        <v>52</v>
      </c>
      <c r="D4668" s="747" t="n">
        <v>77.54</v>
      </c>
    </row>
    <row collapsed="false" customFormat="false" customHeight="true" hidden="true" ht="13.5" outlineLevel="0" r="4669">
      <c r="A4669" s="746" t="n">
        <v>73693</v>
      </c>
      <c r="B4669" s="745" t="s">
        <v>5967</v>
      </c>
      <c r="C4669" s="745" t="s">
        <v>52</v>
      </c>
      <c r="D4669" s="747" t="n">
        <v>23.14</v>
      </c>
    </row>
    <row collapsed="false" customFormat="false" customHeight="true" hidden="true" ht="13.5" outlineLevel="0" r="4670">
      <c r="A4670" s="746" t="n">
        <v>73694</v>
      </c>
      <c r="B4670" s="745" t="s">
        <v>5968</v>
      </c>
      <c r="C4670" s="745" t="s">
        <v>30</v>
      </c>
      <c r="D4670" s="747" t="n">
        <v>169.53</v>
      </c>
    </row>
    <row collapsed="false" customFormat="false" customHeight="true" hidden="true" ht="13.5" outlineLevel="0" r="4671">
      <c r="A4671" s="746" t="n">
        <v>73695</v>
      </c>
      <c r="B4671" s="745" t="s">
        <v>5969</v>
      </c>
      <c r="C4671" s="745" t="s">
        <v>30</v>
      </c>
      <c r="D4671" s="747" t="n">
        <v>87.18</v>
      </c>
    </row>
    <row collapsed="false" customFormat="false" customHeight="true" hidden="true" ht="13.5" outlineLevel="0" r="4672">
      <c r="A4672" s="745" t="s">
        <v>5970</v>
      </c>
      <c r="B4672" s="745" t="s">
        <v>5971</v>
      </c>
      <c r="C4672" s="745" t="s">
        <v>30</v>
      </c>
      <c r="D4672" s="747" t="n">
        <v>432.1</v>
      </c>
    </row>
    <row collapsed="false" customFormat="false" customHeight="true" hidden="true" ht="13.5" outlineLevel="0" r="4673">
      <c r="A4673" s="745" t="s">
        <v>5972</v>
      </c>
      <c r="B4673" s="745" t="s">
        <v>5973</v>
      </c>
      <c r="C4673" s="745" t="s">
        <v>52</v>
      </c>
      <c r="D4673" s="747" t="n">
        <v>943.62</v>
      </c>
    </row>
    <row collapsed="false" customFormat="false" customHeight="true" hidden="true" ht="13.5" outlineLevel="0" r="4674">
      <c r="A4674" s="745" t="s">
        <v>5974</v>
      </c>
      <c r="B4674" s="745" t="s">
        <v>5975</v>
      </c>
      <c r="C4674" s="745" t="s">
        <v>2478</v>
      </c>
      <c r="D4674" s="747" t="n">
        <v>91.32</v>
      </c>
    </row>
    <row collapsed="false" customFormat="false" customHeight="true" hidden="true" ht="13.5" outlineLevel="0" r="4675">
      <c r="A4675" s="745" t="s">
        <v>5976</v>
      </c>
      <c r="B4675" s="745" t="s">
        <v>5977</v>
      </c>
      <c r="C4675" s="745" t="s">
        <v>2478</v>
      </c>
      <c r="D4675" s="747" t="n">
        <v>177.45</v>
      </c>
    </row>
    <row collapsed="false" customFormat="false" customHeight="true" hidden="true" ht="13.5" outlineLevel="0" r="4676">
      <c r="A4676" s="745" t="s">
        <v>5978</v>
      </c>
      <c r="B4676" s="745" t="s">
        <v>5979</v>
      </c>
      <c r="C4676" s="745" t="s">
        <v>2478</v>
      </c>
      <c r="D4676" s="747" t="n">
        <v>91.32</v>
      </c>
    </row>
    <row collapsed="false" customFormat="false" customHeight="true" hidden="true" ht="13.5" outlineLevel="0" r="4677">
      <c r="A4677" s="745" t="s">
        <v>5980</v>
      </c>
      <c r="B4677" s="745" t="s">
        <v>5981</v>
      </c>
      <c r="C4677" s="745" t="s">
        <v>2478</v>
      </c>
      <c r="D4677" s="747" t="n">
        <v>100.02</v>
      </c>
    </row>
    <row collapsed="false" customFormat="false" customHeight="true" hidden="true" ht="13.5" outlineLevel="0" r="4678">
      <c r="A4678" s="745" t="s">
        <v>5982</v>
      </c>
      <c r="B4678" s="745" t="s">
        <v>5983</v>
      </c>
      <c r="C4678" s="745" t="s">
        <v>2478</v>
      </c>
      <c r="D4678" s="747" t="n">
        <v>91.32</v>
      </c>
    </row>
    <row collapsed="false" customFormat="false" customHeight="true" hidden="true" ht="13.5" outlineLevel="0" r="4679">
      <c r="A4679" s="745" t="s">
        <v>5984</v>
      </c>
      <c r="B4679" s="745" t="s">
        <v>5985</v>
      </c>
      <c r="C4679" s="745" t="s">
        <v>30</v>
      </c>
      <c r="D4679" s="747" t="n">
        <v>57.84</v>
      </c>
    </row>
    <row collapsed="false" customFormat="false" customHeight="true" hidden="true" ht="13.5" outlineLevel="0" r="4680">
      <c r="A4680" s="745" t="s">
        <v>5986</v>
      </c>
      <c r="B4680" s="745" t="s">
        <v>5987</v>
      </c>
      <c r="C4680" s="745" t="s">
        <v>30</v>
      </c>
      <c r="D4680" s="747" t="n">
        <v>54.35</v>
      </c>
    </row>
    <row collapsed="false" customFormat="false" customHeight="true" hidden="true" ht="13.5" outlineLevel="0" r="4681">
      <c r="A4681" s="745" t="s">
        <v>5988</v>
      </c>
      <c r="B4681" s="745" t="s">
        <v>5989</v>
      </c>
      <c r="C4681" s="745" t="s">
        <v>236</v>
      </c>
      <c r="D4681" s="747" t="n">
        <v>27.27</v>
      </c>
    </row>
    <row collapsed="false" customFormat="false" customHeight="true" hidden="true" ht="13.5" outlineLevel="0" r="4682">
      <c r="A4682" s="746" t="n">
        <v>83878</v>
      </c>
      <c r="B4682" s="745" t="s">
        <v>5990</v>
      </c>
      <c r="C4682" s="745" t="s">
        <v>30</v>
      </c>
      <c r="D4682" s="747" t="n">
        <v>46.05</v>
      </c>
    </row>
    <row collapsed="false" customFormat="false" customHeight="true" hidden="true" ht="13.5" outlineLevel="0" r="4683">
      <c r="A4683" s="746" t="n">
        <v>83879</v>
      </c>
      <c r="B4683" s="745" t="s">
        <v>824</v>
      </c>
      <c r="C4683" s="745" t="s">
        <v>30</v>
      </c>
      <c r="D4683" s="747" t="n">
        <v>53.71</v>
      </c>
    </row>
    <row collapsed="false" customFormat="false" customHeight="true" hidden="true" ht="13.5" outlineLevel="0" r="4684">
      <c r="A4684" s="746" t="n">
        <v>73658</v>
      </c>
      <c r="B4684" s="745" t="s">
        <v>5991</v>
      </c>
      <c r="C4684" s="745" t="s">
        <v>30</v>
      </c>
      <c r="D4684" s="747" t="n">
        <v>584.64</v>
      </c>
    </row>
    <row collapsed="false" customFormat="false" customHeight="true" hidden="true" ht="13.5" outlineLevel="0" r="4685">
      <c r="A4685" s="746" t="n">
        <v>93350</v>
      </c>
      <c r="B4685" s="745" t="s">
        <v>5992</v>
      </c>
      <c r="C4685" s="745" t="s">
        <v>30</v>
      </c>
      <c r="D4685" s="747" t="n">
        <v>870.36</v>
      </c>
    </row>
    <row collapsed="false" customFormat="false" customHeight="true" hidden="true" ht="13.5" outlineLevel="0" r="4686">
      <c r="A4686" s="746" t="n">
        <v>93351</v>
      </c>
      <c r="B4686" s="745" t="s">
        <v>5993</v>
      </c>
      <c r="C4686" s="745" t="s">
        <v>30</v>
      </c>
      <c r="D4686" s="747" t="n">
        <v>708.06</v>
      </c>
    </row>
    <row collapsed="false" customFormat="false" customHeight="true" hidden="true" ht="13.5" outlineLevel="0" r="4687">
      <c r="A4687" s="746" t="n">
        <v>93352</v>
      </c>
      <c r="B4687" s="745" t="s">
        <v>5994</v>
      </c>
      <c r="C4687" s="745" t="s">
        <v>30</v>
      </c>
      <c r="D4687" s="747" t="n">
        <v>547.55</v>
      </c>
    </row>
    <row collapsed="false" customFormat="false" customHeight="true" hidden="true" ht="13.5" outlineLevel="0" r="4688">
      <c r="A4688" s="746" t="n">
        <v>93353</v>
      </c>
      <c r="B4688" s="745" t="s">
        <v>5995</v>
      </c>
      <c r="C4688" s="745" t="s">
        <v>30</v>
      </c>
      <c r="D4688" s="747" t="n">
        <v>390.71</v>
      </c>
    </row>
    <row collapsed="false" customFormat="false" customHeight="true" hidden="true" ht="13.5" outlineLevel="0" r="4689">
      <c r="A4689" s="746" t="n">
        <v>93354</v>
      </c>
      <c r="B4689" s="745" t="s">
        <v>5996</v>
      </c>
      <c r="C4689" s="745" t="s">
        <v>30</v>
      </c>
      <c r="D4689" s="747" t="n">
        <v>519.78</v>
      </c>
    </row>
    <row collapsed="false" customFormat="false" customHeight="true" hidden="true" ht="13.5" outlineLevel="0" r="4690">
      <c r="A4690" s="746" t="n">
        <v>93355</v>
      </c>
      <c r="B4690" s="745" t="s">
        <v>5997</v>
      </c>
      <c r="C4690" s="745" t="s">
        <v>30</v>
      </c>
      <c r="D4690" s="747" t="n">
        <v>431.7</v>
      </c>
    </row>
    <row collapsed="false" customFormat="false" customHeight="true" hidden="true" ht="13.5" outlineLevel="0" r="4691">
      <c r="A4691" s="746" t="n">
        <v>93356</v>
      </c>
      <c r="B4691" s="745" t="s">
        <v>5998</v>
      </c>
      <c r="C4691" s="745" t="s">
        <v>30</v>
      </c>
      <c r="D4691" s="747" t="n">
        <v>343.33</v>
      </c>
    </row>
    <row collapsed="false" customFormat="false" customHeight="true" hidden="true" ht="13.5" outlineLevel="0" r="4692">
      <c r="A4692" s="746" t="n">
        <v>93357</v>
      </c>
      <c r="B4692" s="745" t="s">
        <v>5999</v>
      </c>
      <c r="C4692" s="745" t="s">
        <v>30</v>
      </c>
      <c r="D4692" s="747" t="n">
        <v>256.62</v>
      </c>
    </row>
    <row collapsed="false" customFormat="false" customHeight="true" hidden="true" ht="13.5" outlineLevel="0" r="4693">
      <c r="A4693" s="746" t="n">
        <v>83335</v>
      </c>
      <c r="B4693" s="745" t="s">
        <v>6000</v>
      </c>
      <c r="C4693" s="745" t="s">
        <v>2478</v>
      </c>
      <c r="D4693" s="747" t="n">
        <v>38.83</v>
      </c>
    </row>
    <row collapsed="false" customFormat="false" customHeight="true" hidden="true" ht="13.5" outlineLevel="0" r="4694">
      <c r="A4694" s="746" t="n">
        <v>88548</v>
      </c>
      <c r="B4694" s="745" t="s">
        <v>6001</v>
      </c>
      <c r="C4694" s="745" t="s">
        <v>2478</v>
      </c>
      <c r="D4694" s="747" t="n">
        <v>28.38</v>
      </c>
    </row>
    <row collapsed="false" customFormat="false" customHeight="true" hidden="true" ht="13.5" outlineLevel="0" r="4695">
      <c r="A4695" s="745" t="s">
        <v>6002</v>
      </c>
      <c r="B4695" s="745" t="s">
        <v>6003</v>
      </c>
      <c r="C4695" s="745" t="s">
        <v>52</v>
      </c>
      <c r="D4695" s="747" t="n">
        <v>0.33</v>
      </c>
    </row>
    <row collapsed="false" customFormat="false" customHeight="true" hidden="true" ht="13.5" outlineLevel="0" r="4696">
      <c r="A4696" s="745" t="s">
        <v>6004</v>
      </c>
      <c r="B4696" s="745" t="s">
        <v>6005</v>
      </c>
      <c r="C4696" s="745" t="s">
        <v>2478</v>
      </c>
      <c r="D4696" s="747" t="n">
        <v>3.03</v>
      </c>
    </row>
    <row collapsed="false" customFormat="false" customHeight="true" hidden="true" ht="13.5" outlineLevel="0" r="4697">
      <c r="A4697" s="745" t="s">
        <v>6006</v>
      </c>
      <c r="B4697" s="745" t="s">
        <v>6007</v>
      </c>
      <c r="C4697" s="745" t="s">
        <v>52</v>
      </c>
      <c r="D4697" s="747" t="n">
        <v>0.22</v>
      </c>
    </row>
    <row collapsed="false" customFormat="false" customHeight="true" hidden="true" ht="13.5" outlineLevel="0" r="4698">
      <c r="A4698" s="745" t="s">
        <v>6008</v>
      </c>
      <c r="B4698" s="745" t="s">
        <v>6009</v>
      </c>
      <c r="C4698" s="745" t="s">
        <v>2478</v>
      </c>
      <c r="D4698" s="747" t="n">
        <v>4.5</v>
      </c>
    </row>
    <row collapsed="false" customFormat="false" customHeight="true" hidden="true" ht="13.5" outlineLevel="0" r="4699">
      <c r="A4699" s="745" t="s">
        <v>6010</v>
      </c>
      <c r="B4699" s="745" t="s">
        <v>6011</v>
      </c>
      <c r="C4699" s="745" t="s">
        <v>2478</v>
      </c>
      <c r="D4699" s="747" t="n">
        <v>1.35</v>
      </c>
    </row>
    <row collapsed="false" customFormat="false" customHeight="true" hidden="true" ht="13.5" outlineLevel="0" r="4700">
      <c r="A4700" s="745" t="s">
        <v>6012</v>
      </c>
      <c r="B4700" s="745" t="s">
        <v>6013</v>
      </c>
      <c r="C4700" s="745" t="s">
        <v>2478</v>
      </c>
      <c r="D4700" s="747" t="n">
        <v>2.62</v>
      </c>
    </row>
    <row collapsed="false" customFormat="false" customHeight="true" hidden="true" ht="13.5" outlineLevel="0" r="4701">
      <c r="A4701" s="745" t="s">
        <v>6014</v>
      </c>
      <c r="B4701" s="745" t="s">
        <v>6015</v>
      </c>
      <c r="C4701" s="745" t="s">
        <v>2478</v>
      </c>
      <c r="D4701" s="747" t="n">
        <v>1.41</v>
      </c>
    </row>
    <row collapsed="false" customFormat="false" customHeight="true" hidden="true" ht="13.5" outlineLevel="0" r="4702">
      <c r="A4702" s="746" t="n">
        <v>79472</v>
      </c>
      <c r="B4702" s="745" t="s">
        <v>6016</v>
      </c>
      <c r="C4702" s="745" t="s">
        <v>52</v>
      </c>
      <c r="D4702" s="747" t="n">
        <v>0.47</v>
      </c>
    </row>
    <row collapsed="false" customFormat="false" customHeight="true" hidden="true" ht="13.5" outlineLevel="0" r="4703">
      <c r="A4703" s="746" t="n">
        <v>79473</v>
      </c>
      <c r="B4703" s="745" t="s">
        <v>6017</v>
      </c>
      <c r="C4703" s="745" t="s">
        <v>2478</v>
      </c>
      <c r="D4703" s="747" t="n">
        <v>4.92</v>
      </c>
    </row>
    <row collapsed="false" customFormat="false" customHeight="true" hidden="true" ht="13.5" outlineLevel="0" r="4704">
      <c r="A4704" s="746" t="n">
        <v>79480</v>
      </c>
      <c r="B4704" s="745" t="s">
        <v>6018</v>
      </c>
      <c r="C4704" s="745" t="s">
        <v>2478</v>
      </c>
      <c r="D4704" s="747" t="n">
        <v>2.04</v>
      </c>
    </row>
    <row collapsed="false" customFormat="false" customHeight="true" hidden="true" ht="13.5" outlineLevel="0" r="4705">
      <c r="A4705" s="746" t="n">
        <v>83336</v>
      </c>
      <c r="B4705" s="745" t="s">
        <v>6019</v>
      </c>
      <c r="C4705" s="745" t="s">
        <v>2478</v>
      </c>
      <c r="D4705" s="747" t="n">
        <v>4.49</v>
      </c>
    </row>
    <row collapsed="false" customFormat="false" customHeight="true" hidden="true" ht="13.5" outlineLevel="0" r="4706">
      <c r="A4706" s="746" t="n">
        <v>83338</v>
      </c>
      <c r="B4706" s="745" t="s">
        <v>6020</v>
      </c>
      <c r="C4706" s="745" t="s">
        <v>2478</v>
      </c>
      <c r="D4706" s="747" t="n">
        <v>2.42</v>
      </c>
    </row>
    <row collapsed="false" customFormat="false" customHeight="true" hidden="true" ht="13.5" outlineLevel="0" r="4707">
      <c r="A4707" s="746" t="n">
        <v>89885</v>
      </c>
      <c r="B4707" s="745" t="s">
        <v>6021</v>
      </c>
      <c r="C4707" s="745" t="s">
        <v>2478</v>
      </c>
      <c r="D4707" s="747" t="n">
        <v>7.61</v>
      </c>
    </row>
    <row collapsed="false" customFormat="false" customHeight="true" hidden="true" ht="13.5" outlineLevel="0" r="4708">
      <c r="A4708" s="746" t="n">
        <v>89886</v>
      </c>
      <c r="B4708" s="745" t="s">
        <v>6022</v>
      </c>
      <c r="C4708" s="745" t="s">
        <v>2478</v>
      </c>
      <c r="D4708" s="747" t="n">
        <v>7.65</v>
      </c>
    </row>
    <row collapsed="false" customFormat="false" customHeight="true" hidden="true" ht="13.5" outlineLevel="0" r="4709">
      <c r="A4709" s="746" t="n">
        <v>89887</v>
      </c>
      <c r="B4709" s="745" t="s">
        <v>6023</v>
      </c>
      <c r="C4709" s="745" t="s">
        <v>2478</v>
      </c>
      <c r="D4709" s="747" t="n">
        <v>7.91</v>
      </c>
    </row>
    <row collapsed="false" customFormat="false" customHeight="true" hidden="true" ht="13.5" outlineLevel="0" r="4710">
      <c r="A4710" s="746" t="n">
        <v>89888</v>
      </c>
      <c r="B4710" s="745" t="s">
        <v>6024</v>
      </c>
      <c r="C4710" s="745" t="s">
        <v>2478</v>
      </c>
      <c r="D4710" s="747" t="n">
        <v>7.82</v>
      </c>
    </row>
    <row collapsed="false" customFormat="false" customHeight="true" hidden="true" ht="13.5" outlineLevel="0" r="4711">
      <c r="A4711" s="746" t="n">
        <v>89889</v>
      </c>
      <c r="B4711" s="745" t="s">
        <v>6025</v>
      </c>
      <c r="C4711" s="745" t="s">
        <v>2478</v>
      </c>
      <c r="D4711" s="747" t="n">
        <v>8.1</v>
      </c>
    </row>
    <row collapsed="false" customFormat="false" customHeight="true" hidden="true" ht="13.5" outlineLevel="0" r="4712">
      <c r="A4712" s="746" t="n">
        <v>89890</v>
      </c>
      <c r="B4712" s="745" t="s">
        <v>6026</v>
      </c>
      <c r="C4712" s="745" t="s">
        <v>2478</v>
      </c>
      <c r="D4712" s="747" t="n">
        <v>11.22</v>
      </c>
    </row>
    <row collapsed="false" customFormat="false" customHeight="true" hidden="true" ht="13.5" outlineLevel="0" r="4713">
      <c r="A4713" s="746" t="n">
        <v>89893</v>
      </c>
      <c r="B4713" s="745" t="s">
        <v>6027</v>
      </c>
      <c r="C4713" s="745" t="s">
        <v>2478</v>
      </c>
      <c r="D4713" s="747" t="n">
        <v>13.78</v>
      </c>
    </row>
    <row collapsed="false" customFormat="false" customHeight="true" hidden="true" ht="13.5" outlineLevel="0" r="4714">
      <c r="A4714" s="746" t="n">
        <v>89894</v>
      </c>
      <c r="B4714" s="745" t="s">
        <v>6028</v>
      </c>
      <c r="C4714" s="745" t="s">
        <v>2478</v>
      </c>
      <c r="D4714" s="747" t="n">
        <v>15.34</v>
      </c>
    </row>
    <row collapsed="false" customFormat="false" customHeight="true" hidden="true" ht="13.5" outlineLevel="0" r="4715">
      <c r="A4715" s="746" t="n">
        <v>89895</v>
      </c>
      <c r="B4715" s="745" t="s">
        <v>6029</v>
      </c>
      <c r="C4715" s="745" t="s">
        <v>2478</v>
      </c>
      <c r="D4715" s="747" t="n">
        <v>18.6</v>
      </c>
    </row>
    <row collapsed="false" customFormat="false" customHeight="true" hidden="true" ht="13.5" outlineLevel="0" r="4716">
      <c r="A4716" s="746" t="n">
        <v>89903</v>
      </c>
      <c r="B4716" s="745" t="s">
        <v>6030</v>
      </c>
      <c r="C4716" s="745" t="s">
        <v>2478</v>
      </c>
      <c r="D4716" s="747" t="n">
        <v>6.7</v>
      </c>
    </row>
    <row collapsed="false" customFormat="false" customHeight="true" hidden="true" ht="13.5" outlineLevel="0" r="4717">
      <c r="A4717" s="746" t="n">
        <v>89904</v>
      </c>
      <c r="B4717" s="745" t="s">
        <v>6031</v>
      </c>
      <c r="C4717" s="745" t="s">
        <v>2478</v>
      </c>
      <c r="D4717" s="747" t="n">
        <v>6.74</v>
      </c>
    </row>
    <row collapsed="false" customFormat="false" customHeight="true" hidden="true" ht="13.5" outlineLevel="0" r="4718">
      <c r="A4718" s="746" t="n">
        <v>89905</v>
      </c>
      <c r="B4718" s="745" t="s">
        <v>6032</v>
      </c>
      <c r="C4718" s="745" t="s">
        <v>2478</v>
      </c>
      <c r="D4718" s="747" t="n">
        <v>6.97</v>
      </c>
    </row>
    <row collapsed="false" customFormat="false" customHeight="true" hidden="true" ht="13.5" outlineLevel="0" r="4719">
      <c r="A4719" s="746" t="n">
        <v>89906</v>
      </c>
      <c r="B4719" s="745" t="s">
        <v>6033</v>
      </c>
      <c r="C4719" s="745" t="s">
        <v>2478</v>
      </c>
      <c r="D4719" s="747" t="n">
        <v>6.89</v>
      </c>
    </row>
    <row collapsed="false" customFormat="false" customHeight="true" hidden="true" ht="13.5" outlineLevel="0" r="4720">
      <c r="A4720" s="746" t="n">
        <v>89907</v>
      </c>
      <c r="B4720" s="745" t="s">
        <v>6034</v>
      </c>
      <c r="C4720" s="745" t="s">
        <v>2478</v>
      </c>
      <c r="D4720" s="747" t="n">
        <v>7.76</v>
      </c>
    </row>
    <row collapsed="false" customFormat="false" customHeight="true" hidden="true" ht="13.5" outlineLevel="0" r="4721">
      <c r="A4721" s="746" t="n">
        <v>89908</v>
      </c>
      <c r="B4721" s="745" t="s">
        <v>6035</v>
      </c>
      <c r="C4721" s="745" t="s">
        <v>2478</v>
      </c>
      <c r="D4721" s="747" t="n">
        <v>10.56</v>
      </c>
    </row>
    <row collapsed="false" customFormat="false" customHeight="true" hidden="true" ht="13.5" outlineLevel="0" r="4722">
      <c r="A4722" s="746" t="n">
        <v>89911</v>
      </c>
      <c r="B4722" s="745" t="s">
        <v>6036</v>
      </c>
      <c r="C4722" s="745" t="s">
        <v>2478</v>
      </c>
      <c r="D4722" s="747" t="n">
        <v>12.87</v>
      </c>
    </row>
    <row collapsed="false" customFormat="false" customHeight="true" hidden="true" ht="13.5" outlineLevel="0" r="4723">
      <c r="A4723" s="746" t="n">
        <v>89912</v>
      </c>
      <c r="B4723" s="745" t="s">
        <v>6037</v>
      </c>
      <c r="C4723" s="745" t="s">
        <v>2478</v>
      </c>
      <c r="D4723" s="747" t="n">
        <v>13.71</v>
      </c>
    </row>
    <row collapsed="false" customFormat="false" customHeight="true" hidden="true" ht="13.5" outlineLevel="0" r="4724">
      <c r="A4724" s="746" t="n">
        <v>89913</v>
      </c>
      <c r="B4724" s="745" t="s">
        <v>6038</v>
      </c>
      <c r="C4724" s="745" t="s">
        <v>2478</v>
      </c>
      <c r="D4724" s="747" t="n">
        <v>16.65</v>
      </c>
    </row>
    <row collapsed="false" customFormat="false" customHeight="true" hidden="true" ht="13.5" outlineLevel="0" r="4725">
      <c r="A4725" s="746" t="n">
        <v>89921</v>
      </c>
      <c r="B4725" s="745" t="s">
        <v>6039</v>
      </c>
      <c r="C4725" s="745" t="s">
        <v>2478</v>
      </c>
      <c r="D4725" s="747" t="n">
        <v>6.18</v>
      </c>
    </row>
    <row collapsed="false" customFormat="false" customHeight="true" hidden="true" ht="13.5" outlineLevel="0" r="4726">
      <c r="A4726" s="746" t="n">
        <v>89922</v>
      </c>
      <c r="B4726" s="745" t="s">
        <v>6040</v>
      </c>
      <c r="C4726" s="745" t="s">
        <v>2478</v>
      </c>
      <c r="D4726" s="747" t="n">
        <v>6.22</v>
      </c>
    </row>
    <row collapsed="false" customFormat="false" customHeight="true" hidden="true" ht="13.5" outlineLevel="0" r="4727">
      <c r="A4727" s="746" t="n">
        <v>89923</v>
      </c>
      <c r="B4727" s="745" t="s">
        <v>6041</v>
      </c>
      <c r="C4727" s="745" t="s">
        <v>2478</v>
      </c>
      <c r="D4727" s="747" t="n">
        <v>6.48</v>
      </c>
    </row>
    <row collapsed="false" customFormat="false" customHeight="true" hidden="true" ht="13.5" outlineLevel="0" r="4728">
      <c r="A4728" s="746" t="n">
        <v>89924</v>
      </c>
      <c r="B4728" s="745" t="s">
        <v>6042</v>
      </c>
      <c r="C4728" s="745" t="s">
        <v>2478</v>
      </c>
      <c r="D4728" s="747" t="n">
        <v>6.4</v>
      </c>
    </row>
    <row collapsed="false" customFormat="false" customHeight="true" hidden="true" ht="13.5" outlineLevel="0" r="4729">
      <c r="A4729" s="746" t="n">
        <v>89925</v>
      </c>
      <c r="B4729" s="745" t="s">
        <v>6043</v>
      </c>
      <c r="C4729" s="745" t="s">
        <v>2478</v>
      </c>
      <c r="D4729" s="747" t="n">
        <v>6.67</v>
      </c>
    </row>
    <row collapsed="false" customFormat="false" customHeight="true" hidden="true" ht="13.5" outlineLevel="0" r="4730">
      <c r="A4730" s="746" t="n">
        <v>89926</v>
      </c>
      <c r="B4730" s="745" t="s">
        <v>6044</v>
      </c>
      <c r="C4730" s="745" t="s">
        <v>2478</v>
      </c>
      <c r="D4730" s="747" t="n">
        <v>10.06</v>
      </c>
    </row>
    <row collapsed="false" customFormat="false" customHeight="true" hidden="true" ht="13.5" outlineLevel="0" r="4731">
      <c r="A4731" s="746" t="n">
        <v>89929</v>
      </c>
      <c r="B4731" s="745" t="s">
        <v>6045</v>
      </c>
      <c r="C4731" s="745" t="s">
        <v>2478</v>
      </c>
      <c r="D4731" s="747" t="n">
        <v>12.91</v>
      </c>
    </row>
    <row collapsed="false" customFormat="false" customHeight="true" hidden="true" ht="13.5" outlineLevel="0" r="4732">
      <c r="A4732" s="746" t="n">
        <v>89930</v>
      </c>
      <c r="B4732" s="745" t="s">
        <v>6046</v>
      </c>
      <c r="C4732" s="745" t="s">
        <v>2478</v>
      </c>
      <c r="D4732" s="747" t="n">
        <v>13.82</v>
      </c>
    </row>
    <row collapsed="false" customFormat="false" customHeight="true" hidden="true" ht="13.5" outlineLevel="0" r="4733">
      <c r="A4733" s="746" t="n">
        <v>89931</v>
      </c>
      <c r="B4733" s="745" t="s">
        <v>6047</v>
      </c>
      <c r="C4733" s="745" t="s">
        <v>2478</v>
      </c>
      <c r="D4733" s="747" t="n">
        <v>17.37</v>
      </c>
    </row>
    <row collapsed="false" customFormat="false" customHeight="true" hidden="true" ht="13.5" outlineLevel="0" r="4734">
      <c r="A4734" s="746" t="n">
        <v>89939</v>
      </c>
      <c r="B4734" s="745" t="s">
        <v>6048</v>
      </c>
      <c r="C4734" s="745" t="s">
        <v>2478</v>
      </c>
      <c r="D4734" s="747" t="n">
        <v>5.8</v>
      </c>
    </row>
    <row collapsed="false" customFormat="false" customHeight="true" hidden="true" ht="13.5" outlineLevel="0" r="4735">
      <c r="A4735" s="746" t="n">
        <v>89940</v>
      </c>
      <c r="B4735" s="745" t="s">
        <v>6049</v>
      </c>
      <c r="C4735" s="745" t="s">
        <v>2478</v>
      </c>
      <c r="D4735" s="747" t="n">
        <v>5.82</v>
      </c>
    </row>
    <row collapsed="false" customFormat="false" customHeight="true" hidden="true" ht="13.5" outlineLevel="0" r="4736">
      <c r="A4736" s="746" t="n">
        <v>89941</v>
      </c>
      <c r="B4736" s="745" t="s">
        <v>6050</v>
      </c>
      <c r="C4736" s="745" t="s">
        <v>2478</v>
      </c>
      <c r="D4736" s="747" t="n">
        <v>6.06</v>
      </c>
    </row>
    <row collapsed="false" customFormat="false" customHeight="true" hidden="true" ht="13.5" outlineLevel="0" r="4737">
      <c r="A4737" s="746" t="n">
        <v>89942</v>
      </c>
      <c r="B4737" s="745" t="s">
        <v>6051</v>
      </c>
      <c r="C4737" s="745" t="s">
        <v>2478</v>
      </c>
      <c r="D4737" s="747" t="n">
        <v>5.99</v>
      </c>
    </row>
    <row collapsed="false" customFormat="false" customHeight="true" hidden="true" ht="13.5" outlineLevel="0" r="4738">
      <c r="A4738" s="746" t="n">
        <v>89943</v>
      </c>
      <c r="B4738" s="745" t="s">
        <v>6052</v>
      </c>
      <c r="C4738" s="745" t="s">
        <v>2478</v>
      </c>
      <c r="D4738" s="747" t="n">
        <v>6.22</v>
      </c>
    </row>
    <row collapsed="false" customFormat="false" customHeight="true" hidden="true" ht="13.5" outlineLevel="0" r="4739">
      <c r="A4739" s="746" t="n">
        <v>89944</v>
      </c>
      <c r="B4739" s="745" t="s">
        <v>6053</v>
      </c>
      <c r="C4739" s="745" t="s">
        <v>2478</v>
      </c>
      <c r="D4739" s="747" t="n">
        <v>9.27</v>
      </c>
    </row>
    <row collapsed="false" customFormat="false" customHeight="true" hidden="true" ht="13.5" outlineLevel="0" r="4740">
      <c r="A4740" s="746" t="n">
        <v>89947</v>
      </c>
      <c r="B4740" s="745" t="s">
        <v>6054</v>
      </c>
      <c r="C4740" s="745" t="s">
        <v>2478</v>
      </c>
      <c r="D4740" s="747" t="n">
        <v>11.41</v>
      </c>
    </row>
    <row collapsed="false" customFormat="false" customHeight="true" hidden="true" ht="13.5" outlineLevel="0" r="4741">
      <c r="A4741" s="746" t="n">
        <v>89948</v>
      </c>
      <c r="B4741" s="745" t="s">
        <v>6055</v>
      </c>
      <c r="C4741" s="745" t="s">
        <v>2478</v>
      </c>
      <c r="D4741" s="747" t="n">
        <v>12.65</v>
      </c>
    </row>
    <row collapsed="false" customFormat="false" customHeight="true" hidden="true" ht="13.5" outlineLevel="0" r="4742">
      <c r="A4742" s="746" t="n">
        <v>89949</v>
      </c>
      <c r="B4742" s="745" t="s">
        <v>6056</v>
      </c>
      <c r="C4742" s="745" t="s">
        <v>2478</v>
      </c>
      <c r="D4742" s="747" t="n">
        <v>15.4</v>
      </c>
    </row>
    <row collapsed="false" customFormat="false" customHeight="true" hidden="true" ht="13.5" outlineLevel="0" r="4743">
      <c r="A4743" s="746" t="n">
        <v>96520</v>
      </c>
      <c r="B4743" s="745" t="s">
        <v>6057</v>
      </c>
      <c r="C4743" s="745" t="s">
        <v>2478</v>
      </c>
      <c r="D4743" s="747" t="n">
        <v>81.68</v>
      </c>
    </row>
    <row collapsed="false" customFormat="false" customHeight="true" hidden="true" ht="13.5" outlineLevel="0" r="4744">
      <c r="A4744" s="746" t="n">
        <v>96521</v>
      </c>
      <c r="B4744" s="745" t="s">
        <v>6058</v>
      </c>
      <c r="C4744" s="745" t="s">
        <v>2478</v>
      </c>
      <c r="D4744" s="747" t="n">
        <v>32.64</v>
      </c>
    </row>
    <row collapsed="false" customFormat="false" customHeight="true" hidden="true" ht="13.5" outlineLevel="0" r="4745">
      <c r="A4745" s="746" t="n">
        <v>96522</v>
      </c>
      <c r="B4745" s="745" t="s">
        <v>6059</v>
      </c>
      <c r="C4745" s="745" t="s">
        <v>2478</v>
      </c>
      <c r="D4745" s="747" t="n">
        <v>137.09</v>
      </c>
    </row>
    <row collapsed="false" customFormat="false" customHeight="true" hidden="true" ht="13.5" outlineLevel="0" r="4746">
      <c r="A4746" s="746" t="n">
        <v>96523</v>
      </c>
      <c r="B4746" s="745" t="s">
        <v>6060</v>
      </c>
      <c r="C4746" s="745" t="s">
        <v>2478</v>
      </c>
      <c r="D4746" s="747" t="n">
        <v>87.62</v>
      </c>
    </row>
    <row collapsed="false" customFormat="false" customHeight="true" hidden="true" ht="13.5" outlineLevel="0" r="4747">
      <c r="A4747" s="746" t="n">
        <v>96524</v>
      </c>
      <c r="B4747" s="745" t="s">
        <v>6061</v>
      </c>
      <c r="C4747" s="745" t="s">
        <v>2478</v>
      </c>
      <c r="D4747" s="747" t="n">
        <v>157.42</v>
      </c>
    </row>
    <row collapsed="false" customFormat="false" customHeight="true" hidden="true" ht="13.5" outlineLevel="0" r="4748">
      <c r="A4748" s="746" t="n">
        <v>96525</v>
      </c>
      <c r="B4748" s="745" t="s">
        <v>6062</v>
      </c>
      <c r="C4748" s="745" t="s">
        <v>2478</v>
      </c>
      <c r="D4748" s="747" t="n">
        <v>30.69</v>
      </c>
    </row>
    <row collapsed="false" customFormat="false" customHeight="true" hidden="true" ht="13.5" outlineLevel="0" r="4749">
      <c r="A4749" s="746" t="n">
        <v>96526</v>
      </c>
      <c r="B4749" s="745" t="s">
        <v>6063</v>
      </c>
      <c r="C4749" s="745" t="s">
        <v>2478</v>
      </c>
      <c r="D4749" s="747" t="n">
        <v>276.67</v>
      </c>
    </row>
    <row collapsed="false" customFormat="false" customHeight="true" hidden="true" ht="13.5" outlineLevel="0" r="4750">
      <c r="A4750" s="746" t="n">
        <v>96527</v>
      </c>
      <c r="B4750" s="745" t="s">
        <v>6064</v>
      </c>
      <c r="C4750" s="745" t="s">
        <v>2478</v>
      </c>
      <c r="D4750" s="747" t="n">
        <v>115.06</v>
      </c>
    </row>
    <row collapsed="false" customFormat="false" customHeight="true" hidden="true" ht="13.5" outlineLevel="0" r="4751">
      <c r="A4751" s="746" t="n">
        <v>96528</v>
      </c>
      <c r="B4751" s="745" t="s">
        <v>6065</v>
      </c>
      <c r="C4751" s="745" t="s">
        <v>52</v>
      </c>
      <c r="D4751" s="747" t="n">
        <v>121.71</v>
      </c>
    </row>
    <row collapsed="false" customFormat="false" customHeight="true" hidden="true" ht="13.5" outlineLevel="0" r="4752">
      <c r="A4752" s="746" t="n">
        <v>98116</v>
      </c>
      <c r="B4752" s="745" t="s">
        <v>6066</v>
      </c>
      <c r="C4752" s="745" t="s">
        <v>2478</v>
      </c>
      <c r="D4752" s="747" t="n">
        <v>11.71</v>
      </c>
    </row>
    <row collapsed="false" customFormat="false" customHeight="true" hidden="true" ht="13.5" outlineLevel="0" r="4753">
      <c r="A4753" s="746" t="n">
        <v>98117</v>
      </c>
      <c r="B4753" s="745" t="s">
        <v>6067</v>
      </c>
      <c r="C4753" s="745" t="s">
        <v>2478</v>
      </c>
      <c r="D4753" s="747" t="n">
        <v>10.99</v>
      </c>
    </row>
    <row collapsed="false" customFormat="false" customHeight="true" hidden="true" ht="13.5" outlineLevel="0" r="4754">
      <c r="A4754" s="746" t="n">
        <v>98118</v>
      </c>
      <c r="B4754" s="745" t="s">
        <v>6068</v>
      </c>
      <c r="C4754" s="745" t="s">
        <v>2478</v>
      </c>
      <c r="D4754" s="747" t="n">
        <v>11</v>
      </c>
    </row>
    <row collapsed="false" customFormat="false" customHeight="true" hidden="true" ht="13.5" outlineLevel="0" r="4755">
      <c r="A4755" s="746" t="n">
        <v>98119</v>
      </c>
      <c r="B4755" s="745" t="s">
        <v>6069</v>
      </c>
      <c r="C4755" s="745" t="s">
        <v>2478</v>
      </c>
      <c r="D4755" s="747" t="n">
        <v>9.7</v>
      </c>
    </row>
    <row collapsed="false" customFormat="false" customHeight="true" hidden="true" ht="13.5" outlineLevel="0" r="4756">
      <c r="A4756" s="746" t="n">
        <v>72915</v>
      </c>
      <c r="B4756" s="745" t="s">
        <v>6070</v>
      </c>
      <c r="C4756" s="745" t="s">
        <v>2478</v>
      </c>
      <c r="D4756" s="747" t="n">
        <v>10.61</v>
      </c>
    </row>
    <row collapsed="false" customFormat="false" customHeight="true" hidden="true" ht="13.5" outlineLevel="0" r="4757">
      <c r="A4757" s="746" t="n">
        <v>72917</v>
      </c>
      <c r="B4757" s="745" t="s">
        <v>6071</v>
      </c>
      <c r="C4757" s="745" t="s">
        <v>2478</v>
      </c>
      <c r="D4757" s="747" t="n">
        <v>12.13</v>
      </c>
    </row>
    <row collapsed="false" customFormat="false" customHeight="true" hidden="true" ht="13.5" outlineLevel="0" r="4758">
      <c r="A4758" s="746" t="n">
        <v>72918</v>
      </c>
      <c r="B4758" s="745" t="s">
        <v>6072</v>
      </c>
      <c r="C4758" s="745" t="s">
        <v>2478</v>
      </c>
      <c r="D4758" s="747" t="n">
        <v>14.15</v>
      </c>
    </row>
    <row collapsed="false" customFormat="false" customHeight="true" hidden="true" ht="13.5" outlineLevel="0" r="4759">
      <c r="A4759" s="745" t="s">
        <v>6073</v>
      </c>
      <c r="B4759" s="745" t="s">
        <v>6074</v>
      </c>
      <c r="C4759" s="745" t="s">
        <v>2478</v>
      </c>
      <c r="D4759" s="747" t="n">
        <v>192.7</v>
      </c>
    </row>
    <row collapsed="false" customFormat="false" customHeight="true" hidden="true" ht="13.5" outlineLevel="0" r="4760">
      <c r="A4760" s="745" t="s">
        <v>6075</v>
      </c>
      <c r="B4760" s="745" t="s">
        <v>6076</v>
      </c>
      <c r="C4760" s="745" t="s">
        <v>2478</v>
      </c>
      <c r="D4760" s="747" t="n">
        <v>289.05</v>
      </c>
    </row>
    <row collapsed="false" customFormat="false" customHeight="true" hidden="true" ht="13.5" outlineLevel="0" r="4761">
      <c r="A4761" s="746" t="n">
        <v>83343</v>
      </c>
      <c r="B4761" s="745" t="s">
        <v>6077</v>
      </c>
      <c r="C4761" s="745" t="s">
        <v>2478</v>
      </c>
      <c r="D4761" s="747" t="n">
        <v>13.3</v>
      </c>
    </row>
    <row collapsed="false" customFormat="false" customHeight="true" hidden="true" ht="13.5" outlineLevel="0" r="4762">
      <c r="A4762" s="746" t="n">
        <v>90082</v>
      </c>
      <c r="B4762" s="745" t="s">
        <v>6078</v>
      </c>
      <c r="C4762" s="745" t="s">
        <v>2478</v>
      </c>
      <c r="D4762" s="747" t="n">
        <v>8.29</v>
      </c>
    </row>
    <row collapsed="false" customFormat="false" customHeight="true" hidden="true" ht="13.5" outlineLevel="0" r="4763">
      <c r="A4763" s="746" t="n">
        <v>90084</v>
      </c>
      <c r="B4763" s="745" t="s">
        <v>943</v>
      </c>
      <c r="C4763" s="745" t="s">
        <v>2478</v>
      </c>
      <c r="D4763" s="747" t="n">
        <v>8.06</v>
      </c>
    </row>
    <row collapsed="false" customFormat="false" customHeight="true" hidden="true" ht="13.5" outlineLevel="0" r="4764">
      <c r="A4764" s="746" t="n">
        <v>90085</v>
      </c>
      <c r="B4764" s="745" t="s">
        <v>6079</v>
      </c>
      <c r="C4764" s="745" t="s">
        <v>2478</v>
      </c>
      <c r="D4764" s="747" t="n">
        <v>7.57</v>
      </c>
    </row>
    <row collapsed="false" customFormat="false" customHeight="true" hidden="true" ht="13.5" outlineLevel="0" r="4765">
      <c r="A4765" s="746" t="n">
        <v>90086</v>
      </c>
      <c r="B4765" s="745" t="s">
        <v>6080</v>
      </c>
      <c r="C4765" s="745" t="s">
        <v>2478</v>
      </c>
      <c r="D4765" s="747" t="n">
        <v>7.67</v>
      </c>
    </row>
    <row collapsed="false" customFormat="false" customHeight="true" hidden="true" ht="13.5" outlineLevel="0" r="4766">
      <c r="A4766" s="746" t="n">
        <v>90087</v>
      </c>
      <c r="B4766" s="745" t="s">
        <v>6081</v>
      </c>
      <c r="C4766" s="745" t="s">
        <v>2478</v>
      </c>
      <c r="D4766" s="747" t="n">
        <v>6.6</v>
      </c>
    </row>
    <row collapsed="false" customFormat="false" customHeight="true" hidden="true" ht="13.5" outlineLevel="0" r="4767">
      <c r="A4767" s="746" t="n">
        <v>90088</v>
      </c>
      <c r="B4767" s="745" t="s">
        <v>6082</v>
      </c>
      <c r="C4767" s="745" t="s">
        <v>2478</v>
      </c>
      <c r="D4767" s="747" t="n">
        <v>6.74</v>
      </c>
    </row>
    <row collapsed="false" customFormat="false" customHeight="true" hidden="true" ht="13.5" outlineLevel="0" r="4768">
      <c r="A4768" s="746" t="n">
        <v>90090</v>
      </c>
      <c r="B4768" s="745" t="s">
        <v>6083</v>
      </c>
      <c r="C4768" s="745" t="s">
        <v>2478</v>
      </c>
      <c r="D4768" s="747" t="n">
        <v>6.48</v>
      </c>
    </row>
    <row collapsed="false" customFormat="false" customHeight="true" hidden="true" ht="13.5" outlineLevel="0" r="4769">
      <c r="A4769" s="746" t="n">
        <v>90091</v>
      </c>
      <c r="B4769" s="745" t="s">
        <v>6084</v>
      </c>
      <c r="C4769" s="745" t="s">
        <v>2478</v>
      </c>
      <c r="D4769" s="747" t="n">
        <v>4.95</v>
      </c>
    </row>
    <row collapsed="false" customFormat="false" customHeight="true" hidden="true" ht="13.5" outlineLevel="0" r="4770">
      <c r="A4770" s="746" t="n">
        <v>90092</v>
      </c>
      <c r="B4770" s="745" t="s">
        <v>6085</v>
      </c>
      <c r="C4770" s="745" t="s">
        <v>2478</v>
      </c>
      <c r="D4770" s="747" t="n">
        <v>4.81</v>
      </c>
    </row>
    <row collapsed="false" customFormat="false" customHeight="true" hidden="true" ht="13.5" outlineLevel="0" r="4771">
      <c r="A4771" s="746" t="n">
        <v>90093</v>
      </c>
      <c r="B4771" s="745" t="s">
        <v>6086</v>
      </c>
      <c r="C4771" s="745" t="s">
        <v>2478</v>
      </c>
      <c r="D4771" s="747" t="n">
        <v>4.52</v>
      </c>
    </row>
    <row collapsed="false" customFormat="false" customHeight="true" hidden="true" ht="13.5" outlineLevel="0" r="4772">
      <c r="A4772" s="746" t="n">
        <v>90094</v>
      </c>
      <c r="B4772" s="745" t="s">
        <v>6087</v>
      </c>
      <c r="C4772" s="745" t="s">
        <v>2478</v>
      </c>
      <c r="D4772" s="747" t="n">
        <v>4.57</v>
      </c>
    </row>
    <row collapsed="false" customFormat="false" customHeight="true" hidden="true" ht="13.5" outlineLevel="0" r="4773">
      <c r="A4773" s="746" t="n">
        <v>90095</v>
      </c>
      <c r="B4773" s="745" t="s">
        <v>6088</v>
      </c>
      <c r="C4773" s="745" t="s">
        <v>2478</v>
      </c>
      <c r="D4773" s="747" t="n">
        <v>3.95</v>
      </c>
    </row>
    <row collapsed="false" customFormat="false" customHeight="true" hidden="true" ht="13.5" outlineLevel="0" r="4774">
      <c r="A4774" s="746" t="n">
        <v>90096</v>
      </c>
      <c r="B4774" s="745" t="s">
        <v>6089</v>
      </c>
      <c r="C4774" s="745" t="s">
        <v>2478</v>
      </c>
      <c r="D4774" s="747" t="n">
        <v>4.03</v>
      </c>
    </row>
    <row collapsed="false" customFormat="false" customHeight="true" hidden="true" ht="13.5" outlineLevel="0" r="4775">
      <c r="A4775" s="746" t="n">
        <v>90098</v>
      </c>
      <c r="B4775" s="745" t="s">
        <v>6090</v>
      </c>
      <c r="C4775" s="745" t="s">
        <v>2478</v>
      </c>
      <c r="D4775" s="747" t="n">
        <v>3.86</v>
      </c>
    </row>
    <row collapsed="false" customFormat="false" customHeight="true" hidden="true" ht="13.5" outlineLevel="0" r="4776">
      <c r="A4776" s="746" t="n">
        <v>90099</v>
      </c>
      <c r="B4776" s="745" t="s">
        <v>6091</v>
      </c>
      <c r="C4776" s="745" t="s">
        <v>2478</v>
      </c>
      <c r="D4776" s="747" t="n">
        <v>11.35</v>
      </c>
    </row>
    <row collapsed="false" customFormat="false" customHeight="true" hidden="true" ht="13.5" outlineLevel="0" r="4777">
      <c r="A4777" s="746" t="n">
        <v>90100</v>
      </c>
      <c r="B4777" s="745" t="s">
        <v>6092</v>
      </c>
      <c r="C4777" s="745" t="s">
        <v>2478</v>
      </c>
      <c r="D4777" s="747" t="n">
        <v>9.65</v>
      </c>
    </row>
    <row collapsed="false" customFormat="false" customHeight="true" hidden="true" ht="13.5" outlineLevel="0" r="4778">
      <c r="A4778" s="746" t="n">
        <v>90101</v>
      </c>
      <c r="B4778" s="745" t="s">
        <v>6093</v>
      </c>
      <c r="C4778" s="745" t="s">
        <v>2478</v>
      </c>
      <c r="D4778" s="747" t="n">
        <v>9.53</v>
      </c>
    </row>
    <row collapsed="false" customFormat="false" customHeight="true" hidden="true" ht="13.5" outlineLevel="0" r="4779">
      <c r="A4779" s="746" t="n">
        <v>90102</v>
      </c>
      <c r="B4779" s="745" t="s">
        <v>6094</v>
      </c>
      <c r="C4779" s="745" t="s">
        <v>2478</v>
      </c>
      <c r="D4779" s="747" t="n">
        <v>8.67</v>
      </c>
    </row>
    <row collapsed="false" customFormat="false" customHeight="true" hidden="true" ht="13.5" outlineLevel="0" r="4780">
      <c r="A4780" s="746" t="n">
        <v>90105</v>
      </c>
      <c r="B4780" s="745" t="s">
        <v>6095</v>
      </c>
      <c r="C4780" s="745" t="s">
        <v>2478</v>
      </c>
      <c r="D4780" s="747" t="n">
        <v>6.78</v>
      </c>
    </row>
    <row collapsed="false" customFormat="false" customHeight="true" hidden="true" ht="13.5" outlineLevel="0" r="4781">
      <c r="A4781" s="746" t="n">
        <v>90106</v>
      </c>
      <c r="B4781" s="745" t="s">
        <v>6096</v>
      </c>
      <c r="C4781" s="745" t="s">
        <v>2478</v>
      </c>
      <c r="D4781" s="747" t="n">
        <v>5.76</v>
      </c>
    </row>
    <row collapsed="false" customFormat="false" customHeight="true" hidden="true" ht="13.5" outlineLevel="0" r="4782">
      <c r="A4782" s="746" t="n">
        <v>90107</v>
      </c>
      <c r="B4782" s="745" t="s">
        <v>6097</v>
      </c>
      <c r="C4782" s="745" t="s">
        <v>2478</v>
      </c>
      <c r="D4782" s="747" t="n">
        <v>5.68</v>
      </c>
    </row>
    <row collapsed="false" customFormat="false" customHeight="true" hidden="true" ht="13.5" outlineLevel="0" r="4783">
      <c r="A4783" s="746" t="n">
        <v>90108</v>
      </c>
      <c r="B4783" s="745" t="s">
        <v>6098</v>
      </c>
      <c r="C4783" s="745" t="s">
        <v>2478</v>
      </c>
      <c r="D4783" s="747" t="n">
        <v>5.17</v>
      </c>
    </row>
    <row collapsed="false" customFormat="false" customHeight="true" hidden="true" ht="13.5" outlineLevel="0" r="4784">
      <c r="A4784" s="746" t="n">
        <v>93358</v>
      </c>
      <c r="B4784" s="745" t="s">
        <v>731</v>
      </c>
      <c r="C4784" s="745" t="s">
        <v>2478</v>
      </c>
      <c r="D4784" s="747" t="n">
        <v>76.23</v>
      </c>
    </row>
    <row collapsed="false" customFormat="false" customHeight="true" hidden="true" ht="13.5" outlineLevel="0" r="4785">
      <c r="A4785" s="746" t="n">
        <v>79482</v>
      </c>
      <c r="B4785" s="745" t="s">
        <v>6099</v>
      </c>
      <c r="C4785" s="745" t="s">
        <v>2478</v>
      </c>
      <c r="D4785" s="747" t="n">
        <v>77.73</v>
      </c>
    </row>
    <row collapsed="false" customFormat="false" customHeight="true" hidden="true" ht="13.5" outlineLevel="0" r="4786">
      <c r="A4786" s="746" t="n">
        <v>94304</v>
      </c>
      <c r="B4786" s="745" t="s">
        <v>6100</v>
      </c>
      <c r="C4786" s="745" t="s">
        <v>2478</v>
      </c>
      <c r="D4786" s="747" t="n">
        <v>26.18</v>
      </c>
    </row>
    <row collapsed="false" customFormat="false" customHeight="true" hidden="true" ht="13.5" outlineLevel="0" r="4787">
      <c r="A4787" s="746" t="n">
        <v>94305</v>
      </c>
      <c r="B4787" s="745" t="s">
        <v>6101</v>
      </c>
      <c r="C4787" s="745" t="s">
        <v>2478</v>
      </c>
      <c r="D4787" s="747" t="n">
        <v>23.05</v>
      </c>
    </row>
    <row collapsed="false" customFormat="false" customHeight="true" hidden="true" ht="13.5" outlineLevel="0" r="4788">
      <c r="A4788" s="746" t="n">
        <v>94306</v>
      </c>
      <c r="B4788" s="745" t="s">
        <v>6102</v>
      </c>
      <c r="C4788" s="745" t="s">
        <v>2478</v>
      </c>
      <c r="D4788" s="747" t="n">
        <v>19.09</v>
      </c>
    </row>
    <row collapsed="false" customFormat="false" customHeight="true" hidden="true" ht="13.5" outlineLevel="0" r="4789">
      <c r="A4789" s="746" t="n">
        <v>94307</v>
      </c>
      <c r="B4789" s="745" t="s">
        <v>6103</v>
      </c>
      <c r="C4789" s="745" t="s">
        <v>2478</v>
      </c>
      <c r="D4789" s="747" t="n">
        <v>19.99</v>
      </c>
    </row>
    <row collapsed="false" customFormat="false" customHeight="true" hidden="true" ht="13.5" outlineLevel="0" r="4790">
      <c r="A4790" s="746" t="n">
        <v>94308</v>
      </c>
      <c r="B4790" s="745" t="s">
        <v>6104</v>
      </c>
      <c r="C4790" s="745" t="s">
        <v>2478</v>
      </c>
      <c r="D4790" s="747" t="n">
        <v>17.66</v>
      </c>
    </row>
    <row collapsed="false" customFormat="false" customHeight="true" hidden="true" ht="13.5" outlineLevel="0" r="4791">
      <c r="A4791" s="746" t="n">
        <v>94309</v>
      </c>
      <c r="B4791" s="745" t="s">
        <v>6105</v>
      </c>
      <c r="C4791" s="745" t="s">
        <v>2478</v>
      </c>
      <c r="D4791" s="747" t="n">
        <v>18.69</v>
      </c>
    </row>
    <row collapsed="false" customFormat="false" customHeight="true" hidden="true" ht="13.5" outlineLevel="0" r="4792">
      <c r="A4792" s="746" t="n">
        <v>94310</v>
      </c>
      <c r="B4792" s="745" t="s">
        <v>6106</v>
      </c>
      <c r="C4792" s="745" t="s">
        <v>2478</v>
      </c>
      <c r="D4792" s="747" t="n">
        <v>16.96</v>
      </c>
    </row>
    <row collapsed="false" customFormat="false" customHeight="true" hidden="true" ht="13.5" outlineLevel="0" r="4793">
      <c r="A4793" s="746" t="n">
        <v>94315</v>
      </c>
      <c r="B4793" s="745" t="s">
        <v>6107</v>
      </c>
      <c r="C4793" s="745" t="s">
        <v>2478</v>
      </c>
      <c r="D4793" s="747" t="n">
        <v>34.41</v>
      </c>
    </row>
    <row collapsed="false" customFormat="false" customHeight="true" hidden="true" ht="13.5" outlineLevel="0" r="4794">
      <c r="A4794" s="746" t="n">
        <v>94316</v>
      </c>
      <c r="B4794" s="745" t="s">
        <v>6108</v>
      </c>
      <c r="C4794" s="745" t="s">
        <v>2478</v>
      </c>
      <c r="D4794" s="747" t="n">
        <v>26.65</v>
      </c>
    </row>
    <row collapsed="false" customFormat="false" customHeight="true" hidden="true" ht="13.5" outlineLevel="0" r="4795">
      <c r="A4795" s="746" t="n">
        <v>94317</v>
      </c>
      <c r="B4795" s="745" t="s">
        <v>6109</v>
      </c>
      <c r="C4795" s="745" t="s">
        <v>2478</v>
      </c>
      <c r="D4795" s="747" t="n">
        <v>23.21</v>
      </c>
    </row>
    <row collapsed="false" customFormat="false" customHeight="true" hidden="true" ht="13.5" outlineLevel="0" r="4796">
      <c r="A4796" s="746" t="n">
        <v>94318</v>
      </c>
      <c r="B4796" s="745" t="s">
        <v>6110</v>
      </c>
      <c r="C4796" s="745" t="s">
        <v>2478</v>
      </c>
      <c r="D4796" s="747" t="n">
        <v>18.78</v>
      </c>
    </row>
    <row collapsed="false" customFormat="false" customHeight="true" hidden="true" ht="13.5" outlineLevel="0" r="4797">
      <c r="A4797" s="746" t="n">
        <v>94319</v>
      </c>
      <c r="B4797" s="745" t="s">
        <v>6111</v>
      </c>
      <c r="C4797" s="745" t="s">
        <v>2478</v>
      </c>
      <c r="D4797" s="747" t="n">
        <v>39.84</v>
      </c>
    </row>
    <row collapsed="false" customFormat="false" customHeight="true" hidden="true" ht="13.5" outlineLevel="0" r="4798">
      <c r="A4798" s="746" t="n">
        <v>94327</v>
      </c>
      <c r="B4798" s="745" t="s">
        <v>6112</v>
      </c>
      <c r="C4798" s="745" t="s">
        <v>2478</v>
      </c>
      <c r="D4798" s="747" t="n">
        <v>83.16</v>
      </c>
    </row>
    <row collapsed="false" customFormat="false" customHeight="true" hidden="true" ht="13.5" outlineLevel="0" r="4799">
      <c r="A4799" s="746" t="n">
        <v>94328</v>
      </c>
      <c r="B4799" s="745" t="s">
        <v>6113</v>
      </c>
      <c r="C4799" s="745" t="s">
        <v>2478</v>
      </c>
      <c r="D4799" s="747" t="n">
        <v>80.03</v>
      </c>
    </row>
    <row collapsed="false" customFormat="false" customHeight="true" hidden="true" ht="13.5" outlineLevel="0" r="4800">
      <c r="A4800" s="746" t="n">
        <v>94329</v>
      </c>
      <c r="B4800" s="745" t="s">
        <v>6114</v>
      </c>
      <c r="C4800" s="745" t="s">
        <v>2478</v>
      </c>
      <c r="D4800" s="747" t="n">
        <v>76.07</v>
      </c>
    </row>
    <row collapsed="false" customFormat="false" customHeight="true" hidden="true" ht="13.5" outlineLevel="0" r="4801">
      <c r="A4801" s="746" t="n">
        <v>94330</v>
      </c>
      <c r="B4801" s="745" t="s">
        <v>6115</v>
      </c>
      <c r="C4801" s="745" t="s">
        <v>2478</v>
      </c>
      <c r="D4801" s="747" t="n">
        <v>76.97</v>
      </c>
    </row>
    <row collapsed="false" customFormat="false" customHeight="true" hidden="true" ht="13.5" outlineLevel="0" r="4802">
      <c r="A4802" s="746" t="n">
        <v>94331</v>
      </c>
      <c r="B4802" s="745" t="s">
        <v>6116</v>
      </c>
      <c r="C4802" s="745" t="s">
        <v>2478</v>
      </c>
      <c r="D4802" s="747" t="n">
        <v>74.64</v>
      </c>
    </row>
    <row collapsed="false" customFormat="false" customHeight="true" hidden="true" ht="13.5" outlineLevel="0" r="4803">
      <c r="A4803" s="746" t="n">
        <v>94332</v>
      </c>
      <c r="B4803" s="745" t="s">
        <v>6117</v>
      </c>
      <c r="C4803" s="745" t="s">
        <v>2478</v>
      </c>
      <c r="D4803" s="747" t="n">
        <v>75.67</v>
      </c>
    </row>
    <row collapsed="false" customFormat="false" customHeight="true" hidden="true" ht="13.5" outlineLevel="0" r="4804">
      <c r="A4804" s="746" t="n">
        <v>94333</v>
      </c>
      <c r="B4804" s="745" t="s">
        <v>6118</v>
      </c>
      <c r="C4804" s="745" t="s">
        <v>2478</v>
      </c>
      <c r="D4804" s="747" t="n">
        <v>73.94</v>
      </c>
    </row>
    <row collapsed="false" customFormat="false" customHeight="true" hidden="true" ht="13.5" outlineLevel="0" r="4805">
      <c r="A4805" s="746" t="n">
        <v>94338</v>
      </c>
      <c r="B4805" s="745" t="s">
        <v>6119</v>
      </c>
      <c r="C4805" s="745" t="s">
        <v>2478</v>
      </c>
      <c r="D4805" s="747" t="n">
        <v>91.39</v>
      </c>
    </row>
    <row collapsed="false" customFormat="false" customHeight="true" hidden="true" ht="13.5" outlineLevel="0" r="4806">
      <c r="A4806" s="746" t="n">
        <v>94339</v>
      </c>
      <c r="B4806" s="745" t="s">
        <v>6120</v>
      </c>
      <c r="C4806" s="745" t="s">
        <v>2478</v>
      </c>
      <c r="D4806" s="747" t="n">
        <v>83.63</v>
      </c>
    </row>
    <row collapsed="false" customFormat="false" customHeight="true" hidden="true" ht="13.5" outlineLevel="0" r="4807">
      <c r="A4807" s="746" t="n">
        <v>94340</v>
      </c>
      <c r="B4807" s="745" t="s">
        <v>6121</v>
      </c>
      <c r="C4807" s="745" t="s">
        <v>2478</v>
      </c>
      <c r="D4807" s="747" t="n">
        <v>80.19</v>
      </c>
    </row>
    <row collapsed="false" customFormat="false" customHeight="true" hidden="true" ht="13.5" outlineLevel="0" r="4808">
      <c r="A4808" s="746" t="n">
        <v>94341</v>
      </c>
      <c r="B4808" s="745" t="s">
        <v>6122</v>
      </c>
      <c r="C4808" s="745" t="s">
        <v>2478</v>
      </c>
      <c r="D4808" s="747" t="n">
        <v>75.76</v>
      </c>
    </row>
    <row collapsed="false" customFormat="false" customHeight="true" hidden="true" ht="13.5" outlineLevel="0" r="4809">
      <c r="A4809" s="746" t="n">
        <v>94342</v>
      </c>
      <c r="B4809" s="745" t="s">
        <v>6123</v>
      </c>
      <c r="C4809" s="745" t="s">
        <v>2478</v>
      </c>
      <c r="D4809" s="747" t="n">
        <v>96.82</v>
      </c>
    </row>
    <row collapsed="false" customFormat="false" customHeight="true" hidden="true" ht="13.5" outlineLevel="0" r="4810">
      <c r="A4810" s="746" t="n">
        <v>96385</v>
      </c>
      <c r="B4810" s="745" t="s">
        <v>6124</v>
      </c>
      <c r="C4810" s="745" t="s">
        <v>2478</v>
      </c>
      <c r="D4810" s="747" t="n">
        <v>5.73</v>
      </c>
    </row>
    <row collapsed="false" customFormat="false" customHeight="true" hidden="true" ht="13.5" outlineLevel="0" r="4811">
      <c r="A4811" s="746" t="n">
        <v>96386</v>
      </c>
      <c r="B4811" s="745" t="s">
        <v>6125</v>
      </c>
      <c r="C4811" s="745" t="s">
        <v>2478</v>
      </c>
      <c r="D4811" s="747" t="n">
        <v>5.46</v>
      </c>
    </row>
    <row collapsed="false" customFormat="false" customHeight="true" hidden="true" ht="13.5" outlineLevel="0" r="4812">
      <c r="A4812" s="746" t="n">
        <v>83346</v>
      </c>
      <c r="B4812" s="745" t="s">
        <v>6126</v>
      </c>
      <c r="C4812" s="745" t="s">
        <v>2478</v>
      </c>
      <c r="D4812" s="747" t="n">
        <v>0.9</v>
      </c>
    </row>
    <row collapsed="false" customFormat="false" customHeight="true" hidden="true" ht="13.5" outlineLevel="0" r="4813">
      <c r="A4813" s="746" t="n">
        <v>93360</v>
      </c>
      <c r="B4813" s="745" t="s">
        <v>6127</v>
      </c>
      <c r="C4813" s="745" t="s">
        <v>2478</v>
      </c>
      <c r="D4813" s="747" t="n">
        <v>16.11</v>
      </c>
    </row>
    <row collapsed="false" customFormat="false" customHeight="true" hidden="true" ht="13.5" outlineLevel="0" r="4814">
      <c r="A4814" s="746" t="n">
        <v>93361</v>
      </c>
      <c r="B4814" s="745" t="s">
        <v>6128</v>
      </c>
      <c r="C4814" s="745" t="s">
        <v>2478</v>
      </c>
      <c r="D4814" s="747" t="n">
        <v>13.07</v>
      </c>
    </row>
    <row collapsed="false" customFormat="false" customHeight="true" hidden="true" ht="13.5" outlineLevel="0" r="4815">
      <c r="A4815" s="746" t="n">
        <v>93362</v>
      </c>
      <c r="B4815" s="745" t="s">
        <v>6129</v>
      </c>
      <c r="C4815" s="745" t="s">
        <v>2478</v>
      </c>
      <c r="D4815" s="747" t="n">
        <v>9.04</v>
      </c>
    </row>
    <row collapsed="false" customFormat="false" customHeight="true" hidden="true" ht="13.5" outlineLevel="0" r="4816">
      <c r="A4816" s="746" t="n">
        <v>93363</v>
      </c>
      <c r="B4816" s="745" t="s">
        <v>6130</v>
      </c>
      <c r="C4816" s="745" t="s">
        <v>2478</v>
      </c>
      <c r="D4816" s="747" t="n">
        <v>9.92</v>
      </c>
    </row>
    <row collapsed="false" customFormat="false" customHeight="true" hidden="true" ht="13.5" outlineLevel="0" r="4817">
      <c r="A4817" s="746" t="n">
        <v>93364</v>
      </c>
      <c r="B4817" s="745" t="s">
        <v>6131</v>
      </c>
      <c r="C4817" s="745" t="s">
        <v>2478</v>
      </c>
      <c r="D4817" s="747" t="n">
        <v>7.6</v>
      </c>
    </row>
    <row collapsed="false" customFormat="false" customHeight="true" hidden="true" ht="13.5" outlineLevel="0" r="4818">
      <c r="A4818" s="746" t="n">
        <v>93365</v>
      </c>
      <c r="B4818" s="745" t="s">
        <v>6132</v>
      </c>
      <c r="C4818" s="745" t="s">
        <v>2478</v>
      </c>
      <c r="D4818" s="747" t="n">
        <v>8.57</v>
      </c>
    </row>
    <row collapsed="false" customFormat="false" customHeight="true" hidden="true" ht="13.5" outlineLevel="0" r="4819">
      <c r="A4819" s="746" t="n">
        <v>93366</v>
      </c>
      <c r="B4819" s="745" t="s">
        <v>6133</v>
      </c>
      <c r="C4819" s="745" t="s">
        <v>2478</v>
      </c>
      <c r="D4819" s="747" t="n">
        <v>6.91</v>
      </c>
    </row>
    <row collapsed="false" customFormat="false" customHeight="true" hidden="true" ht="13.5" outlineLevel="0" r="4820">
      <c r="A4820" s="746" t="n">
        <v>93367</v>
      </c>
      <c r="B4820" s="745" t="s">
        <v>6134</v>
      </c>
      <c r="C4820" s="745" t="s">
        <v>2478</v>
      </c>
      <c r="D4820" s="747" t="n">
        <v>15.13</v>
      </c>
    </row>
    <row collapsed="false" customFormat="false" customHeight="true" hidden="true" ht="13.5" outlineLevel="0" r="4821">
      <c r="A4821" s="746" t="n">
        <v>93368</v>
      </c>
      <c r="B4821" s="745" t="s">
        <v>6135</v>
      </c>
      <c r="C4821" s="745" t="s">
        <v>2478</v>
      </c>
      <c r="D4821" s="747" t="n">
        <v>12.02</v>
      </c>
    </row>
    <row collapsed="false" customFormat="false" customHeight="true" hidden="true" ht="13.5" outlineLevel="0" r="4822">
      <c r="A4822" s="746" t="n">
        <v>93369</v>
      </c>
      <c r="B4822" s="745" t="s">
        <v>6136</v>
      </c>
      <c r="C4822" s="745" t="s">
        <v>2478</v>
      </c>
      <c r="D4822" s="747" t="n">
        <v>8.06</v>
      </c>
    </row>
    <row collapsed="false" customFormat="false" customHeight="true" hidden="true" ht="13.5" outlineLevel="0" r="4823">
      <c r="A4823" s="746" t="n">
        <v>93370</v>
      </c>
      <c r="B4823" s="745" t="s">
        <v>6137</v>
      </c>
      <c r="C4823" s="745" t="s">
        <v>2478</v>
      </c>
      <c r="D4823" s="747" t="n">
        <v>8.96</v>
      </c>
    </row>
    <row collapsed="false" customFormat="false" customHeight="true" hidden="true" ht="13.5" outlineLevel="0" r="4824">
      <c r="A4824" s="746" t="n">
        <v>93371</v>
      </c>
      <c r="B4824" s="745" t="s">
        <v>6138</v>
      </c>
      <c r="C4824" s="745" t="s">
        <v>2478</v>
      </c>
      <c r="D4824" s="747" t="n">
        <v>6.63</v>
      </c>
    </row>
    <row collapsed="false" customFormat="false" customHeight="true" hidden="true" ht="13.5" outlineLevel="0" r="4825">
      <c r="A4825" s="746" t="n">
        <v>93372</v>
      </c>
      <c r="B4825" s="745" t="s">
        <v>6139</v>
      </c>
      <c r="C4825" s="745" t="s">
        <v>2478</v>
      </c>
      <c r="D4825" s="747" t="n">
        <v>7.66</v>
      </c>
    </row>
    <row collapsed="false" customFormat="false" customHeight="true" hidden="true" ht="13.5" outlineLevel="0" r="4826">
      <c r="A4826" s="746" t="n">
        <v>93373</v>
      </c>
      <c r="B4826" s="745" t="s">
        <v>6140</v>
      </c>
      <c r="C4826" s="745" t="s">
        <v>2478</v>
      </c>
      <c r="D4826" s="747" t="n">
        <v>5.94</v>
      </c>
    </row>
    <row collapsed="false" customFormat="false" customHeight="true" hidden="true" ht="13.5" outlineLevel="0" r="4827">
      <c r="A4827" s="746" t="n">
        <v>93374</v>
      </c>
      <c r="B4827" s="745" t="s">
        <v>6141</v>
      </c>
      <c r="C4827" s="745" t="s">
        <v>2478</v>
      </c>
      <c r="D4827" s="747" t="n">
        <v>20.74</v>
      </c>
    </row>
    <row collapsed="false" customFormat="false" customHeight="true" hidden="true" ht="13.5" outlineLevel="0" r="4828">
      <c r="A4828" s="746" t="n">
        <v>93375</v>
      </c>
      <c r="B4828" s="745" t="s">
        <v>6142</v>
      </c>
      <c r="C4828" s="745" t="s">
        <v>2478</v>
      </c>
      <c r="D4828" s="747" t="n">
        <v>15.91</v>
      </c>
    </row>
    <row collapsed="false" customFormat="false" customHeight="true" hidden="true" ht="13.5" outlineLevel="0" r="4829">
      <c r="A4829" s="746" t="n">
        <v>93376</v>
      </c>
      <c r="B4829" s="745" t="s">
        <v>6143</v>
      </c>
      <c r="C4829" s="745" t="s">
        <v>2478</v>
      </c>
      <c r="D4829" s="747" t="n">
        <v>12.86</v>
      </c>
    </row>
    <row collapsed="false" customFormat="false" customHeight="true" hidden="true" ht="13.5" outlineLevel="0" r="4830">
      <c r="A4830" s="746" t="n">
        <v>93377</v>
      </c>
      <c r="B4830" s="745" t="s">
        <v>6144</v>
      </c>
      <c r="C4830" s="745" t="s">
        <v>2478</v>
      </c>
      <c r="D4830" s="747" t="n">
        <v>8.24</v>
      </c>
    </row>
    <row collapsed="false" customFormat="false" customHeight="true" hidden="true" ht="13.5" outlineLevel="0" r="4831">
      <c r="A4831" s="746" t="n">
        <v>93378</v>
      </c>
      <c r="B4831" s="745" t="s">
        <v>6145</v>
      </c>
      <c r="C4831" s="745" t="s">
        <v>2478</v>
      </c>
      <c r="D4831" s="747" t="n">
        <v>19.55</v>
      </c>
    </row>
    <row collapsed="false" customFormat="false" customHeight="true" hidden="true" ht="13.5" outlineLevel="0" r="4832">
      <c r="A4832" s="746" t="n">
        <v>93379</v>
      </c>
      <c r="B4832" s="745" t="s">
        <v>6146</v>
      </c>
      <c r="C4832" s="745" t="s">
        <v>2478</v>
      </c>
      <c r="D4832" s="747" t="n">
        <v>15</v>
      </c>
    </row>
    <row collapsed="false" customFormat="false" customHeight="true" hidden="true" ht="13.5" outlineLevel="0" r="4833">
      <c r="A4833" s="746" t="n">
        <v>93380</v>
      </c>
      <c r="B4833" s="745" t="s">
        <v>6147</v>
      </c>
      <c r="C4833" s="745" t="s">
        <v>2478</v>
      </c>
      <c r="D4833" s="747" t="n">
        <v>12.16</v>
      </c>
    </row>
    <row collapsed="false" customFormat="false" customHeight="true" hidden="true" ht="13.5" outlineLevel="0" r="4834">
      <c r="A4834" s="746" t="n">
        <v>93381</v>
      </c>
      <c r="B4834" s="745" t="s">
        <v>6148</v>
      </c>
      <c r="C4834" s="745" t="s">
        <v>2478</v>
      </c>
      <c r="D4834" s="747" t="n">
        <v>7.74</v>
      </c>
    </row>
    <row collapsed="false" customFormat="false" customHeight="true" hidden="true" ht="13.5" outlineLevel="0" r="4835">
      <c r="A4835" s="746" t="n">
        <v>93382</v>
      </c>
      <c r="B4835" s="745" t="s">
        <v>758</v>
      </c>
      <c r="C4835" s="745" t="s">
        <v>2478</v>
      </c>
      <c r="D4835" s="747" t="n">
        <v>28.81</v>
      </c>
    </row>
    <row collapsed="false" customFormat="false" customHeight="true" hidden="true" ht="13.5" outlineLevel="0" r="4836">
      <c r="A4836" s="746" t="n">
        <v>96995</v>
      </c>
      <c r="B4836" s="745" t="s">
        <v>6149</v>
      </c>
      <c r="C4836" s="745" t="s">
        <v>2478</v>
      </c>
      <c r="D4836" s="747" t="n">
        <v>46.22</v>
      </c>
    </row>
    <row collapsed="false" customFormat="false" customHeight="true" hidden="true" ht="13.5" outlineLevel="0" r="4837">
      <c r="A4837" s="746" t="n">
        <v>72838</v>
      </c>
      <c r="B4837" s="745" t="s">
        <v>6150</v>
      </c>
      <c r="C4837" s="745" t="s">
        <v>6151</v>
      </c>
      <c r="D4837" s="747" t="n">
        <v>0.86</v>
      </c>
    </row>
    <row collapsed="false" customFormat="false" customHeight="true" hidden="true" ht="13.5" outlineLevel="0" r="4838">
      <c r="A4838" s="746" t="n">
        <v>72839</v>
      </c>
      <c r="B4838" s="745" t="s">
        <v>6152</v>
      </c>
      <c r="C4838" s="745" t="s">
        <v>6151</v>
      </c>
      <c r="D4838" s="747" t="n">
        <v>0.69</v>
      </c>
    </row>
    <row collapsed="false" customFormat="false" customHeight="true" hidden="true" ht="13.5" outlineLevel="0" r="4839">
      <c r="A4839" s="746" t="n">
        <v>72840</v>
      </c>
      <c r="B4839" s="745" t="s">
        <v>760</v>
      </c>
      <c r="C4839" s="745" t="s">
        <v>6151</v>
      </c>
      <c r="D4839" s="747" t="n">
        <v>0.58</v>
      </c>
    </row>
    <row collapsed="false" customFormat="false" customHeight="true" hidden="true" ht="13.5" outlineLevel="0" r="4840">
      <c r="A4840" s="746" t="n">
        <v>72844</v>
      </c>
      <c r="B4840" s="745" t="s">
        <v>6153</v>
      </c>
      <c r="C4840" s="745" t="s">
        <v>6154</v>
      </c>
      <c r="D4840" s="747" t="n">
        <v>0.74</v>
      </c>
    </row>
    <row collapsed="false" customFormat="false" customHeight="true" hidden="true" ht="13.5" outlineLevel="0" r="4841">
      <c r="A4841" s="746" t="n">
        <v>72845</v>
      </c>
      <c r="B4841" s="745" t="s">
        <v>6155</v>
      </c>
      <c r="C4841" s="745" t="s">
        <v>6154</v>
      </c>
      <c r="D4841" s="747" t="n">
        <v>4.48</v>
      </c>
    </row>
    <row collapsed="false" customFormat="false" customHeight="true" hidden="true" ht="13.5" outlineLevel="0" r="4842">
      <c r="A4842" s="746" t="n">
        <v>72846</v>
      </c>
      <c r="B4842" s="745" t="s">
        <v>6156</v>
      </c>
      <c r="C4842" s="745" t="s">
        <v>6154</v>
      </c>
      <c r="D4842" s="747" t="n">
        <v>3.69</v>
      </c>
    </row>
    <row collapsed="false" customFormat="false" customHeight="true" hidden="true" ht="13.5" outlineLevel="0" r="4843">
      <c r="A4843" s="746" t="n">
        <v>72847</v>
      </c>
      <c r="B4843" s="745" t="s">
        <v>6157</v>
      </c>
      <c r="C4843" s="745" t="s">
        <v>6154</v>
      </c>
      <c r="D4843" s="747" t="n">
        <v>7.97</v>
      </c>
    </row>
    <row collapsed="false" customFormat="false" customHeight="true" hidden="true" ht="13.5" outlineLevel="0" r="4844">
      <c r="A4844" s="746" t="n">
        <v>72848</v>
      </c>
      <c r="B4844" s="745" t="s">
        <v>6158</v>
      </c>
      <c r="C4844" s="745" t="s">
        <v>6154</v>
      </c>
      <c r="D4844" s="747" t="n">
        <v>1.99</v>
      </c>
    </row>
    <row collapsed="false" customFormat="false" customHeight="true" hidden="true" ht="13.5" outlineLevel="0" r="4845">
      <c r="A4845" s="746" t="n">
        <v>72849</v>
      </c>
      <c r="B4845" s="745" t="s">
        <v>6159</v>
      </c>
      <c r="C4845" s="745" t="s">
        <v>6154</v>
      </c>
      <c r="D4845" s="747" t="n">
        <v>2.55</v>
      </c>
    </row>
    <row collapsed="false" customFormat="false" customHeight="true" hidden="true" ht="13.5" outlineLevel="0" r="4846">
      <c r="A4846" s="746" t="n">
        <v>72850</v>
      </c>
      <c r="B4846" s="745" t="s">
        <v>6160</v>
      </c>
      <c r="C4846" s="745" t="s">
        <v>6154</v>
      </c>
      <c r="D4846" s="747" t="n">
        <v>10.89</v>
      </c>
    </row>
    <row collapsed="false" customFormat="false" customHeight="true" hidden="true" ht="13.5" outlineLevel="0" r="4847">
      <c r="A4847" s="746" t="n">
        <v>72882</v>
      </c>
      <c r="B4847" s="745" t="s">
        <v>6150</v>
      </c>
      <c r="C4847" s="745" t="s">
        <v>6161</v>
      </c>
      <c r="D4847" s="747" t="n">
        <v>1.29</v>
      </c>
    </row>
    <row collapsed="false" customFormat="false" customHeight="true" hidden="true" ht="13.5" outlineLevel="0" r="4848">
      <c r="A4848" s="746" t="n">
        <v>72883</v>
      </c>
      <c r="B4848" s="745" t="s">
        <v>6152</v>
      </c>
      <c r="C4848" s="745" t="s">
        <v>6161</v>
      </c>
      <c r="D4848" s="747" t="n">
        <v>1.03</v>
      </c>
    </row>
    <row collapsed="false" customFormat="false" customHeight="true" hidden="true" ht="13.5" outlineLevel="0" r="4849">
      <c r="A4849" s="746" t="n">
        <v>72884</v>
      </c>
      <c r="B4849" s="745" t="s">
        <v>760</v>
      </c>
      <c r="C4849" s="745" t="s">
        <v>6161</v>
      </c>
      <c r="D4849" s="747" t="n">
        <v>0.86</v>
      </c>
    </row>
    <row collapsed="false" customFormat="false" customHeight="true" hidden="true" ht="13.5" outlineLevel="0" r="4850">
      <c r="A4850" s="746" t="n">
        <v>72888</v>
      </c>
      <c r="B4850" s="745" t="s">
        <v>6153</v>
      </c>
      <c r="C4850" s="745" t="s">
        <v>2478</v>
      </c>
      <c r="D4850" s="747" t="n">
        <v>1.11</v>
      </c>
    </row>
    <row collapsed="false" customFormat="false" customHeight="true" hidden="true" ht="13.5" outlineLevel="0" r="4851">
      <c r="A4851" s="746" t="n">
        <v>72890</v>
      </c>
      <c r="B4851" s="745" t="s">
        <v>6162</v>
      </c>
      <c r="C4851" s="745" t="s">
        <v>2478</v>
      </c>
      <c r="D4851" s="747" t="n">
        <v>6.72</v>
      </c>
    </row>
    <row collapsed="false" customFormat="false" customHeight="true" hidden="true" ht="13.5" outlineLevel="0" r="4852">
      <c r="A4852" s="746" t="n">
        <v>72891</v>
      </c>
      <c r="B4852" s="745" t="s">
        <v>6163</v>
      </c>
      <c r="C4852" s="745" t="s">
        <v>2478</v>
      </c>
      <c r="D4852" s="747" t="n">
        <v>5.54</v>
      </c>
    </row>
    <row collapsed="false" customFormat="false" customHeight="true" hidden="true" ht="13.5" outlineLevel="0" r="4853">
      <c r="A4853" s="746" t="n">
        <v>72892</v>
      </c>
      <c r="B4853" s="745" t="s">
        <v>6164</v>
      </c>
      <c r="C4853" s="745" t="s">
        <v>2478</v>
      </c>
      <c r="D4853" s="747" t="n">
        <v>11.95</v>
      </c>
    </row>
    <row collapsed="false" customFormat="false" customHeight="true" hidden="true" ht="13.5" outlineLevel="0" r="4854">
      <c r="A4854" s="746" t="n">
        <v>72893</v>
      </c>
      <c r="B4854" s="745" t="s">
        <v>6165</v>
      </c>
      <c r="C4854" s="745" t="s">
        <v>2478</v>
      </c>
      <c r="D4854" s="747" t="n">
        <v>2.98</v>
      </c>
    </row>
    <row collapsed="false" customFormat="false" customHeight="true" hidden="true" ht="13.5" outlineLevel="0" r="4855">
      <c r="A4855" s="746" t="n">
        <v>72894</v>
      </c>
      <c r="B4855" s="745" t="s">
        <v>6166</v>
      </c>
      <c r="C4855" s="745" t="s">
        <v>2478</v>
      </c>
      <c r="D4855" s="747" t="n">
        <v>3.82</v>
      </c>
    </row>
    <row collapsed="false" customFormat="false" customHeight="true" hidden="true" ht="13.5" outlineLevel="0" r="4856">
      <c r="A4856" s="746" t="n">
        <v>72895</v>
      </c>
      <c r="B4856" s="745" t="s">
        <v>6167</v>
      </c>
      <c r="C4856" s="745" t="s">
        <v>2478</v>
      </c>
      <c r="D4856" s="747" t="n">
        <v>20.17</v>
      </c>
    </row>
    <row collapsed="false" customFormat="false" customHeight="true" hidden="true" ht="13.5" outlineLevel="0" r="4857">
      <c r="A4857" s="746" t="n">
        <v>72897</v>
      </c>
      <c r="B4857" s="745" t="s">
        <v>6168</v>
      </c>
      <c r="C4857" s="745" t="s">
        <v>2478</v>
      </c>
      <c r="D4857" s="747" t="n">
        <v>22.09</v>
      </c>
    </row>
    <row collapsed="false" customFormat="false" customHeight="true" hidden="true" ht="13.5" outlineLevel="0" r="4858">
      <c r="A4858" s="746" t="n">
        <v>72898</v>
      </c>
      <c r="B4858" s="745" t="s">
        <v>805</v>
      </c>
      <c r="C4858" s="745" t="s">
        <v>2478</v>
      </c>
      <c r="D4858" s="747" t="n">
        <v>3.91</v>
      </c>
    </row>
    <row collapsed="false" customFormat="false" customHeight="true" hidden="true" ht="13.5" outlineLevel="0" r="4859">
      <c r="A4859" s="746" t="n">
        <v>72899</v>
      </c>
      <c r="B4859" s="745" t="s">
        <v>6169</v>
      </c>
      <c r="C4859" s="745" t="s">
        <v>2478</v>
      </c>
      <c r="D4859" s="747" t="n">
        <v>5.21</v>
      </c>
    </row>
    <row collapsed="false" customFormat="false" customHeight="true" hidden="true" ht="13.5" outlineLevel="0" r="4860">
      <c r="A4860" s="746" t="n">
        <v>72900</v>
      </c>
      <c r="B4860" s="745" t="s">
        <v>6170</v>
      </c>
      <c r="C4860" s="745" t="s">
        <v>2478</v>
      </c>
      <c r="D4860" s="747" t="n">
        <v>5.74</v>
      </c>
    </row>
    <row collapsed="false" customFormat="false" customHeight="true" hidden="true" ht="13.5" outlineLevel="0" r="4861">
      <c r="A4861" s="745" t="s">
        <v>6171</v>
      </c>
      <c r="B4861" s="745" t="s">
        <v>6172</v>
      </c>
      <c r="C4861" s="745" t="s">
        <v>2478</v>
      </c>
      <c r="D4861" s="747" t="n">
        <v>1.71</v>
      </c>
    </row>
    <row collapsed="false" customFormat="false" customHeight="true" hidden="true" ht="13.5" outlineLevel="0" r="4862">
      <c r="A4862" s="746" t="n">
        <v>83356</v>
      </c>
      <c r="B4862" s="745" t="s">
        <v>6173</v>
      </c>
      <c r="C4862" s="745" t="s">
        <v>6161</v>
      </c>
      <c r="D4862" s="747" t="n">
        <v>0.75</v>
      </c>
    </row>
    <row collapsed="false" customFormat="false" customHeight="true" hidden="true" ht="13.5" outlineLevel="0" r="4863">
      <c r="A4863" s="746" t="n">
        <v>83358</v>
      </c>
      <c r="B4863" s="745" t="s">
        <v>6174</v>
      </c>
      <c r="C4863" s="745" t="s">
        <v>6161</v>
      </c>
      <c r="D4863" s="747" t="n">
        <v>1.56</v>
      </c>
    </row>
    <row collapsed="false" customFormat="false" customHeight="true" hidden="true" ht="13.5" outlineLevel="0" r="4864">
      <c r="A4864" s="746" t="n">
        <v>95303</v>
      </c>
      <c r="B4864" s="745" t="s">
        <v>6175</v>
      </c>
      <c r="C4864" s="745" t="s">
        <v>6161</v>
      </c>
      <c r="D4864" s="747" t="n">
        <v>0.96</v>
      </c>
    </row>
    <row collapsed="false" customFormat="false" customHeight="true" hidden="true" ht="13.5" outlineLevel="0" r="4865">
      <c r="A4865" s="746" t="n">
        <v>97912</v>
      </c>
      <c r="B4865" s="745" t="s">
        <v>6176</v>
      </c>
      <c r="C4865" s="745" t="s">
        <v>6161</v>
      </c>
      <c r="D4865" s="747" t="n">
        <v>2.1</v>
      </c>
    </row>
    <row collapsed="false" customFormat="false" customHeight="true" hidden="true" ht="13.5" outlineLevel="0" r="4866">
      <c r="A4866" s="746" t="n">
        <v>97913</v>
      </c>
      <c r="B4866" s="745" t="s">
        <v>6177</v>
      </c>
      <c r="C4866" s="745" t="s">
        <v>6161</v>
      </c>
      <c r="D4866" s="747" t="n">
        <v>1.61</v>
      </c>
    </row>
    <row collapsed="false" customFormat="false" customHeight="true" hidden="true" ht="13.5" outlineLevel="0" r="4867">
      <c r="A4867" s="746" t="n">
        <v>97914</v>
      </c>
      <c r="B4867" s="745" t="s">
        <v>6178</v>
      </c>
      <c r="C4867" s="745" t="s">
        <v>6161</v>
      </c>
      <c r="D4867" s="747" t="n">
        <v>1.5</v>
      </c>
    </row>
    <row collapsed="false" customFormat="false" customHeight="true" hidden="true" ht="13.5" outlineLevel="0" r="4868">
      <c r="A4868" s="746" t="n">
        <v>97915</v>
      </c>
      <c r="B4868" s="745" t="s">
        <v>6179</v>
      </c>
      <c r="C4868" s="745" t="s">
        <v>6161</v>
      </c>
      <c r="D4868" s="747" t="n">
        <v>1.07</v>
      </c>
    </row>
    <row collapsed="false" customFormat="false" customHeight="true" hidden="true" ht="13.5" outlineLevel="0" r="4869">
      <c r="A4869" s="746" t="n">
        <v>97916</v>
      </c>
      <c r="B4869" s="745" t="s">
        <v>6180</v>
      </c>
      <c r="C4869" s="745" t="s">
        <v>6151</v>
      </c>
      <c r="D4869" s="747" t="n">
        <v>1.4</v>
      </c>
    </row>
    <row collapsed="false" customFormat="false" customHeight="true" hidden="true" ht="13.5" outlineLevel="0" r="4870">
      <c r="A4870" s="746" t="n">
        <v>97917</v>
      </c>
      <c r="B4870" s="745" t="s">
        <v>6181</v>
      </c>
      <c r="C4870" s="745" t="s">
        <v>6151</v>
      </c>
      <c r="D4870" s="747" t="n">
        <v>1.07</v>
      </c>
    </row>
    <row collapsed="false" customFormat="false" customHeight="true" hidden="true" ht="13.5" outlineLevel="0" r="4871">
      <c r="A4871" s="746" t="n">
        <v>97918</v>
      </c>
      <c r="B4871" s="745" t="s">
        <v>6182</v>
      </c>
      <c r="C4871" s="745" t="s">
        <v>6151</v>
      </c>
      <c r="D4871" s="747" t="n">
        <v>1</v>
      </c>
    </row>
    <row collapsed="false" customFormat="false" customHeight="true" hidden="true" ht="13.5" outlineLevel="0" r="4872">
      <c r="A4872" s="746" t="n">
        <v>97919</v>
      </c>
      <c r="B4872" s="745" t="s">
        <v>6183</v>
      </c>
      <c r="C4872" s="745" t="s">
        <v>6151</v>
      </c>
      <c r="D4872" s="747" t="n">
        <v>0.71</v>
      </c>
    </row>
    <row collapsed="false" customFormat="false" customHeight="true" hidden="true" ht="13.5" outlineLevel="0" r="4873">
      <c r="A4873" s="746" t="n">
        <v>94097</v>
      </c>
      <c r="B4873" s="745" t="s">
        <v>6184</v>
      </c>
      <c r="C4873" s="745" t="s">
        <v>52</v>
      </c>
      <c r="D4873" s="747" t="n">
        <v>5.67</v>
      </c>
    </row>
    <row collapsed="false" customFormat="false" customHeight="true" hidden="true" ht="13.5" outlineLevel="0" r="4874">
      <c r="A4874" s="746" t="n">
        <v>94098</v>
      </c>
      <c r="B4874" s="745" t="s">
        <v>6185</v>
      </c>
      <c r="C4874" s="745" t="s">
        <v>52</v>
      </c>
      <c r="D4874" s="747" t="n">
        <v>6.48</v>
      </c>
    </row>
    <row collapsed="false" customFormat="false" customHeight="true" hidden="true" ht="13.5" outlineLevel="0" r="4875">
      <c r="A4875" s="746" t="n">
        <v>94099</v>
      </c>
      <c r="B4875" s="745" t="s">
        <v>6186</v>
      </c>
      <c r="C4875" s="745" t="s">
        <v>52</v>
      </c>
      <c r="D4875" s="747" t="n">
        <v>2.86</v>
      </c>
    </row>
    <row collapsed="false" customFormat="false" customHeight="true" hidden="true" ht="13.5" outlineLevel="0" r="4876">
      <c r="A4876" s="746" t="n">
        <v>94100</v>
      </c>
      <c r="B4876" s="745" t="s">
        <v>6187</v>
      </c>
      <c r="C4876" s="745" t="s">
        <v>52</v>
      </c>
      <c r="D4876" s="747" t="n">
        <v>3.65</v>
      </c>
    </row>
    <row collapsed="false" customFormat="false" customHeight="true" hidden="true" ht="13.5" outlineLevel="0" r="4877">
      <c r="A4877" s="746" t="n">
        <v>94102</v>
      </c>
      <c r="B4877" s="745" t="s">
        <v>6188</v>
      </c>
      <c r="C4877" s="745" t="s">
        <v>2478</v>
      </c>
      <c r="D4877" s="747" t="n">
        <v>173.57</v>
      </c>
    </row>
    <row collapsed="false" customFormat="false" customHeight="true" hidden="true" ht="13.5" outlineLevel="0" r="4878">
      <c r="A4878" s="746" t="n">
        <v>94103</v>
      </c>
      <c r="B4878" s="745" t="s">
        <v>6189</v>
      </c>
      <c r="C4878" s="745" t="s">
        <v>2478</v>
      </c>
      <c r="D4878" s="747" t="n">
        <v>223.31</v>
      </c>
    </row>
    <row collapsed="false" customFormat="false" customHeight="true" hidden="true" ht="13.5" outlineLevel="0" r="4879">
      <c r="A4879" s="746" t="n">
        <v>94104</v>
      </c>
      <c r="B4879" s="745" t="s">
        <v>6190</v>
      </c>
      <c r="C4879" s="745" t="s">
        <v>2478</v>
      </c>
      <c r="D4879" s="747" t="n">
        <v>178.05</v>
      </c>
    </row>
    <row collapsed="false" customFormat="false" customHeight="true" hidden="true" ht="13.5" outlineLevel="0" r="4880">
      <c r="A4880" s="746" t="n">
        <v>94105</v>
      </c>
      <c r="B4880" s="745" t="s">
        <v>6191</v>
      </c>
      <c r="C4880" s="745" t="s">
        <v>2478</v>
      </c>
      <c r="D4880" s="747" t="n">
        <v>227.83</v>
      </c>
    </row>
    <row collapsed="false" customFormat="false" customHeight="true" hidden="true" ht="13.5" outlineLevel="0" r="4881">
      <c r="A4881" s="746" t="n">
        <v>94106</v>
      </c>
      <c r="B4881" s="745" t="s">
        <v>6192</v>
      </c>
      <c r="C4881" s="745" t="s">
        <v>2478</v>
      </c>
      <c r="D4881" s="747" t="n">
        <v>150.67</v>
      </c>
    </row>
    <row collapsed="false" customFormat="false" customHeight="true" hidden="true" ht="13.5" outlineLevel="0" r="4882">
      <c r="A4882" s="746" t="n">
        <v>94107</v>
      </c>
      <c r="B4882" s="745" t="s">
        <v>6193</v>
      </c>
      <c r="C4882" s="745" t="s">
        <v>2478</v>
      </c>
      <c r="D4882" s="747" t="n">
        <v>200.43</v>
      </c>
    </row>
    <row collapsed="false" customFormat="false" customHeight="true" hidden="true" ht="13.5" outlineLevel="0" r="4883">
      <c r="A4883" s="746" t="n">
        <v>94108</v>
      </c>
      <c r="B4883" s="745" t="s">
        <v>6194</v>
      </c>
      <c r="C4883" s="745" t="s">
        <v>2478</v>
      </c>
      <c r="D4883" s="747" t="n">
        <v>155.18</v>
      </c>
    </row>
    <row collapsed="false" customFormat="false" customHeight="true" hidden="true" ht="13.5" outlineLevel="0" r="4884">
      <c r="A4884" s="746" t="n">
        <v>94110</v>
      </c>
      <c r="B4884" s="745" t="s">
        <v>6195</v>
      </c>
      <c r="C4884" s="745" t="s">
        <v>2478</v>
      </c>
      <c r="D4884" s="747" t="n">
        <v>204.91</v>
      </c>
    </row>
    <row collapsed="false" customFormat="false" customHeight="true" hidden="true" ht="13.5" outlineLevel="0" r="4885">
      <c r="A4885" s="746" t="n">
        <v>94111</v>
      </c>
      <c r="B4885" s="745" t="s">
        <v>6196</v>
      </c>
      <c r="C4885" s="745" t="s">
        <v>2478</v>
      </c>
      <c r="D4885" s="747" t="n">
        <v>136.58</v>
      </c>
    </row>
    <row collapsed="false" customFormat="false" customHeight="true" hidden="true" ht="13.5" outlineLevel="0" r="4886">
      <c r="A4886" s="746" t="n">
        <v>94112</v>
      </c>
      <c r="B4886" s="745" t="s">
        <v>6197</v>
      </c>
      <c r="C4886" s="745" t="s">
        <v>2478</v>
      </c>
      <c r="D4886" s="747" t="n">
        <v>177.72</v>
      </c>
    </row>
    <row collapsed="false" customFormat="false" customHeight="true" hidden="true" ht="13.5" outlineLevel="0" r="4887">
      <c r="A4887" s="746" t="n">
        <v>94113</v>
      </c>
      <c r="B4887" s="745" t="s">
        <v>6198</v>
      </c>
      <c r="C4887" s="745" t="s">
        <v>2478</v>
      </c>
      <c r="D4887" s="747" t="n">
        <v>143.23</v>
      </c>
    </row>
    <row collapsed="false" customFormat="false" customHeight="true" hidden="true" ht="13.5" outlineLevel="0" r="4888">
      <c r="A4888" s="746" t="n">
        <v>94114</v>
      </c>
      <c r="B4888" s="745" t="s">
        <v>6199</v>
      </c>
      <c r="C4888" s="745" t="s">
        <v>2478</v>
      </c>
      <c r="D4888" s="747" t="n">
        <v>185.22</v>
      </c>
    </row>
    <row collapsed="false" customFormat="false" customHeight="true" hidden="true" ht="13.5" outlineLevel="0" r="4889">
      <c r="A4889" s="746" t="n">
        <v>94115</v>
      </c>
      <c r="B4889" s="745" t="s">
        <v>6200</v>
      </c>
      <c r="C4889" s="745" t="s">
        <v>2478</v>
      </c>
      <c r="D4889" s="747" t="n">
        <v>105.06</v>
      </c>
    </row>
    <row collapsed="false" customFormat="false" customHeight="true" hidden="true" ht="13.5" outlineLevel="0" r="4890">
      <c r="A4890" s="746" t="n">
        <v>94116</v>
      </c>
      <c r="B4890" s="745" t="s">
        <v>6201</v>
      </c>
      <c r="C4890" s="745" t="s">
        <v>2478</v>
      </c>
      <c r="D4890" s="747" t="n">
        <v>141.68</v>
      </c>
    </row>
    <row collapsed="false" customFormat="false" customHeight="true" hidden="true" ht="13.5" outlineLevel="0" r="4891">
      <c r="A4891" s="746" t="n">
        <v>94117</v>
      </c>
      <c r="B4891" s="745" t="s">
        <v>6202</v>
      </c>
      <c r="C4891" s="745" t="s">
        <v>2478</v>
      </c>
      <c r="D4891" s="747" t="n">
        <v>111.23</v>
      </c>
    </row>
    <row collapsed="false" customFormat="false" customHeight="true" hidden="true" ht="13.5" outlineLevel="0" r="4892">
      <c r="A4892" s="746" t="n">
        <v>94118</v>
      </c>
      <c r="B4892" s="745" t="s">
        <v>6203</v>
      </c>
      <c r="C4892" s="745" t="s">
        <v>2478</v>
      </c>
      <c r="D4892" s="747" t="n">
        <v>148.93</v>
      </c>
    </row>
    <row collapsed="false" customFormat="false" customHeight="true" hidden="true" ht="13.5" outlineLevel="0" r="4893">
      <c r="A4893" s="746" t="n">
        <v>6514</v>
      </c>
      <c r="B4893" s="745" t="s">
        <v>6204</v>
      </c>
      <c r="C4893" s="745" t="s">
        <v>2478</v>
      </c>
      <c r="D4893" s="747" t="n">
        <v>107.27</v>
      </c>
    </row>
    <row collapsed="false" customFormat="false" customHeight="true" hidden="true" ht="13.5" outlineLevel="0" r="4894">
      <c r="A4894" s="746" t="n">
        <v>88549</v>
      </c>
      <c r="B4894" s="745" t="s">
        <v>6205</v>
      </c>
      <c r="C4894" s="745" t="s">
        <v>2478</v>
      </c>
      <c r="D4894" s="747" t="n">
        <v>82.27</v>
      </c>
    </row>
    <row collapsed="false" customFormat="false" customHeight="true" hidden="true" ht="13.5" outlineLevel="0" r="4895">
      <c r="A4895" s="746" t="n">
        <v>41721</v>
      </c>
      <c r="B4895" s="745" t="s">
        <v>6206</v>
      </c>
      <c r="C4895" s="745" t="s">
        <v>2478</v>
      </c>
      <c r="D4895" s="747" t="n">
        <v>3.05</v>
      </c>
    </row>
    <row collapsed="false" customFormat="false" customHeight="true" hidden="true" ht="13.5" outlineLevel="0" r="4896">
      <c r="A4896" s="746" t="n">
        <v>41722</v>
      </c>
      <c r="B4896" s="745" t="s">
        <v>6207</v>
      </c>
      <c r="C4896" s="745" t="s">
        <v>2478</v>
      </c>
      <c r="D4896" s="747" t="n">
        <v>4.53</v>
      </c>
    </row>
    <row collapsed="false" customFormat="false" customHeight="true" hidden="true" ht="13.5" outlineLevel="0" r="4897">
      <c r="A4897" s="745" t="s">
        <v>6208</v>
      </c>
      <c r="B4897" s="745" t="s">
        <v>6209</v>
      </c>
      <c r="C4897" s="745" t="s">
        <v>2478</v>
      </c>
      <c r="D4897" s="747" t="n">
        <v>5.48</v>
      </c>
    </row>
    <row collapsed="false" customFormat="false" customHeight="true" hidden="true" ht="13.5" outlineLevel="0" r="4898">
      <c r="A4898" s="745" t="s">
        <v>6210</v>
      </c>
      <c r="B4898" s="745" t="s">
        <v>6211</v>
      </c>
      <c r="C4898" s="745" t="s">
        <v>2478</v>
      </c>
      <c r="D4898" s="747" t="n">
        <v>5.34</v>
      </c>
    </row>
    <row collapsed="false" customFormat="false" customHeight="true" hidden="true" ht="13.5" outlineLevel="0" r="4899">
      <c r="A4899" s="745" t="s">
        <v>6212</v>
      </c>
      <c r="B4899" s="745" t="s">
        <v>6213</v>
      </c>
      <c r="C4899" s="745" t="s">
        <v>2478</v>
      </c>
      <c r="D4899" s="747" t="n">
        <v>1.58</v>
      </c>
    </row>
    <row collapsed="false" customFormat="false" customHeight="true" hidden="true" ht="13.5" outlineLevel="0" r="4900">
      <c r="A4900" s="746" t="n">
        <v>83344</v>
      </c>
      <c r="B4900" s="745" t="s">
        <v>6214</v>
      </c>
      <c r="C4900" s="745" t="s">
        <v>2478</v>
      </c>
      <c r="D4900" s="747" t="n">
        <v>0.97</v>
      </c>
    </row>
    <row collapsed="false" customFormat="false" customHeight="true" hidden="true" ht="13.5" outlineLevel="0" r="4901">
      <c r="A4901" s="746" t="n">
        <v>95606</v>
      </c>
      <c r="B4901" s="745" t="s">
        <v>6215</v>
      </c>
      <c r="C4901" s="745" t="s">
        <v>2478</v>
      </c>
      <c r="D4901" s="747" t="n">
        <v>1.23</v>
      </c>
    </row>
    <row collapsed="false" customFormat="false" customHeight="true" hidden="true" ht="13.5" outlineLevel="0" r="4902">
      <c r="A4902" s="746" t="n">
        <v>72131</v>
      </c>
      <c r="B4902" s="745" t="s">
        <v>6216</v>
      </c>
      <c r="C4902" s="745" t="s">
        <v>52</v>
      </c>
      <c r="D4902" s="747" t="n">
        <v>120.14</v>
      </c>
    </row>
    <row collapsed="false" customFormat="false" customHeight="true" hidden="true" ht="13.5" outlineLevel="0" r="4903">
      <c r="A4903" s="746" t="n">
        <v>72132</v>
      </c>
      <c r="B4903" s="745" t="s">
        <v>6217</v>
      </c>
      <c r="C4903" s="745" t="s">
        <v>52</v>
      </c>
      <c r="D4903" s="747" t="n">
        <v>62.33</v>
      </c>
    </row>
    <row collapsed="false" customFormat="false" customHeight="true" hidden="true" ht="13.5" outlineLevel="0" r="4904">
      <c r="A4904" s="746" t="n">
        <v>72133</v>
      </c>
      <c r="B4904" s="745" t="s">
        <v>6218</v>
      </c>
      <c r="C4904" s="745" t="s">
        <v>52</v>
      </c>
      <c r="D4904" s="747" t="n">
        <v>218.59</v>
      </c>
    </row>
    <row collapsed="false" customFormat="false" customHeight="true" hidden="true" ht="13.5" outlineLevel="0" r="4905">
      <c r="A4905" s="746" t="n">
        <v>87471</v>
      </c>
      <c r="B4905" s="745" t="s">
        <v>6219</v>
      </c>
      <c r="C4905" s="745" t="s">
        <v>52</v>
      </c>
      <c r="D4905" s="747" t="n">
        <v>38.44</v>
      </c>
    </row>
    <row collapsed="false" customFormat="false" customHeight="true" hidden="true" ht="13.5" outlineLevel="0" r="4906">
      <c r="A4906" s="746" t="n">
        <v>87472</v>
      </c>
      <c r="B4906" s="745" t="s">
        <v>6220</v>
      </c>
      <c r="C4906" s="745" t="s">
        <v>52</v>
      </c>
      <c r="D4906" s="747" t="n">
        <v>39.62</v>
      </c>
    </row>
    <row collapsed="false" customFormat="false" customHeight="true" hidden="true" ht="13.5" outlineLevel="0" r="4907">
      <c r="A4907" s="746" t="n">
        <v>87473</v>
      </c>
      <c r="B4907" s="745" t="s">
        <v>6221</v>
      </c>
      <c r="C4907" s="745" t="s">
        <v>52</v>
      </c>
      <c r="D4907" s="747" t="n">
        <v>53.6</v>
      </c>
    </row>
    <row collapsed="false" customFormat="false" customHeight="true" hidden="true" ht="13.5" outlineLevel="0" r="4908">
      <c r="A4908" s="746" t="n">
        <v>87474</v>
      </c>
      <c r="B4908" s="745" t="s">
        <v>6222</v>
      </c>
      <c r="C4908" s="745" t="s">
        <v>52</v>
      </c>
      <c r="D4908" s="747" t="n">
        <v>54.94</v>
      </c>
    </row>
    <row collapsed="false" customFormat="false" customHeight="true" hidden="true" ht="13.5" outlineLevel="0" r="4909">
      <c r="A4909" s="746" t="n">
        <v>87475</v>
      </c>
      <c r="B4909" s="745" t="s">
        <v>6223</v>
      </c>
      <c r="C4909" s="745" t="s">
        <v>52</v>
      </c>
      <c r="D4909" s="747" t="n">
        <v>62.76</v>
      </c>
    </row>
    <row collapsed="false" customFormat="false" customHeight="true" hidden="true" ht="13.5" outlineLevel="0" r="4910">
      <c r="A4910" s="746" t="n">
        <v>87476</v>
      </c>
      <c r="B4910" s="745" t="s">
        <v>6224</v>
      </c>
      <c r="C4910" s="745" t="s">
        <v>52</v>
      </c>
      <c r="D4910" s="747" t="n">
        <v>64.33</v>
      </c>
    </row>
    <row collapsed="false" customFormat="false" customHeight="true" hidden="true" ht="13.5" outlineLevel="0" r="4911">
      <c r="A4911" s="746" t="n">
        <v>87477</v>
      </c>
      <c r="B4911" s="745" t="s">
        <v>6225</v>
      </c>
      <c r="C4911" s="745" t="s">
        <v>52</v>
      </c>
      <c r="D4911" s="747" t="n">
        <v>34.05</v>
      </c>
    </row>
    <row collapsed="false" customFormat="false" customHeight="true" hidden="true" ht="13.5" outlineLevel="0" r="4912">
      <c r="A4912" s="746" t="n">
        <v>87478</v>
      </c>
      <c r="B4912" s="745" t="s">
        <v>6226</v>
      </c>
      <c r="C4912" s="745" t="s">
        <v>52</v>
      </c>
      <c r="D4912" s="747" t="n">
        <v>35.23</v>
      </c>
    </row>
    <row collapsed="false" customFormat="false" customHeight="true" hidden="true" ht="13.5" outlineLevel="0" r="4913">
      <c r="A4913" s="746" t="n">
        <v>87479</v>
      </c>
      <c r="B4913" s="745" t="s">
        <v>6227</v>
      </c>
      <c r="C4913" s="745" t="s">
        <v>52</v>
      </c>
      <c r="D4913" s="747" t="n">
        <v>48.72</v>
      </c>
    </row>
    <row collapsed="false" customFormat="false" customHeight="true" hidden="true" ht="13.5" outlineLevel="0" r="4914">
      <c r="A4914" s="746" t="n">
        <v>87480</v>
      </c>
      <c r="B4914" s="745" t="s">
        <v>6228</v>
      </c>
      <c r="C4914" s="745" t="s">
        <v>52</v>
      </c>
      <c r="D4914" s="747" t="n">
        <v>50.06</v>
      </c>
    </row>
    <row collapsed="false" customFormat="false" customHeight="true" hidden="true" ht="13.5" outlineLevel="0" r="4915">
      <c r="A4915" s="746" t="n">
        <v>87481</v>
      </c>
      <c r="B4915" s="745" t="s">
        <v>6229</v>
      </c>
      <c r="C4915" s="745" t="s">
        <v>52</v>
      </c>
      <c r="D4915" s="747" t="n">
        <v>57.9</v>
      </c>
    </row>
    <row collapsed="false" customFormat="false" customHeight="true" hidden="true" ht="13.5" outlineLevel="0" r="4916">
      <c r="A4916" s="746" t="n">
        <v>87482</v>
      </c>
      <c r="B4916" s="745" t="s">
        <v>6230</v>
      </c>
      <c r="C4916" s="745" t="s">
        <v>52</v>
      </c>
      <c r="D4916" s="747" t="n">
        <v>59.47</v>
      </c>
    </row>
    <row collapsed="false" customFormat="false" customHeight="true" hidden="true" ht="13.5" outlineLevel="0" r="4917">
      <c r="A4917" s="746" t="n">
        <v>87483</v>
      </c>
      <c r="B4917" s="745" t="s">
        <v>6231</v>
      </c>
      <c r="C4917" s="745" t="s">
        <v>52</v>
      </c>
      <c r="D4917" s="747" t="n">
        <v>45.47</v>
      </c>
    </row>
    <row collapsed="false" customFormat="false" customHeight="true" hidden="true" ht="13.5" outlineLevel="0" r="4918">
      <c r="A4918" s="746" t="n">
        <v>87484</v>
      </c>
      <c r="B4918" s="745" t="s">
        <v>6232</v>
      </c>
      <c r="C4918" s="745" t="s">
        <v>52</v>
      </c>
      <c r="D4918" s="747" t="n">
        <v>46.65</v>
      </c>
    </row>
    <row collapsed="false" customFormat="false" customHeight="true" hidden="true" ht="13.5" outlineLevel="0" r="4919">
      <c r="A4919" s="746" t="n">
        <v>87485</v>
      </c>
      <c r="B4919" s="745" t="s">
        <v>6233</v>
      </c>
      <c r="C4919" s="745" t="s">
        <v>52</v>
      </c>
      <c r="D4919" s="747" t="n">
        <v>60.71</v>
      </c>
    </row>
    <row collapsed="false" customFormat="false" customHeight="true" hidden="true" ht="13.5" outlineLevel="0" r="4920">
      <c r="A4920" s="746" t="n">
        <v>87487</v>
      </c>
      <c r="B4920" s="745" t="s">
        <v>6234</v>
      </c>
      <c r="C4920" s="745" t="s">
        <v>52</v>
      </c>
      <c r="D4920" s="747" t="n">
        <v>69.59</v>
      </c>
    </row>
    <row collapsed="false" customFormat="false" customHeight="true" hidden="true" ht="13.5" outlineLevel="0" r="4921">
      <c r="A4921" s="746" t="n">
        <v>87488</v>
      </c>
      <c r="B4921" s="745" t="s">
        <v>6235</v>
      </c>
      <c r="C4921" s="745" t="s">
        <v>52</v>
      </c>
      <c r="D4921" s="747" t="n">
        <v>71.16</v>
      </c>
    </row>
    <row collapsed="false" customFormat="false" customHeight="true" hidden="true" ht="13.5" outlineLevel="0" r="4922">
      <c r="A4922" s="746" t="n">
        <v>87489</v>
      </c>
      <c r="B4922" s="745" t="s">
        <v>6236</v>
      </c>
      <c r="C4922" s="745" t="s">
        <v>52</v>
      </c>
      <c r="D4922" s="747" t="n">
        <v>38.02</v>
      </c>
    </row>
    <row collapsed="false" customFormat="false" customHeight="true" hidden="true" ht="13.5" outlineLevel="0" r="4923">
      <c r="A4923" s="746" t="n">
        <v>87490</v>
      </c>
      <c r="B4923" s="745" t="s">
        <v>712</v>
      </c>
      <c r="C4923" s="745" t="s">
        <v>52</v>
      </c>
      <c r="D4923" s="747" t="n">
        <v>39.2</v>
      </c>
    </row>
    <row collapsed="false" customFormat="false" customHeight="true" hidden="true" ht="13.5" outlineLevel="0" r="4924">
      <c r="A4924" s="746" t="n">
        <v>87491</v>
      </c>
      <c r="B4924" s="745" t="s">
        <v>6237</v>
      </c>
      <c r="C4924" s="745" t="s">
        <v>52</v>
      </c>
      <c r="D4924" s="747" t="n">
        <v>52.77</v>
      </c>
    </row>
    <row collapsed="false" customFormat="false" customHeight="true" hidden="true" ht="13.5" outlineLevel="0" r="4925">
      <c r="A4925" s="746" t="n">
        <v>87492</v>
      </c>
      <c r="B4925" s="745" t="s">
        <v>6238</v>
      </c>
      <c r="C4925" s="745" t="s">
        <v>52</v>
      </c>
      <c r="D4925" s="747" t="n">
        <v>54.11</v>
      </c>
    </row>
    <row collapsed="false" customFormat="false" customHeight="true" hidden="true" ht="13.5" outlineLevel="0" r="4926">
      <c r="A4926" s="746" t="n">
        <v>87493</v>
      </c>
      <c r="B4926" s="745" t="s">
        <v>6239</v>
      </c>
      <c r="C4926" s="745" t="s">
        <v>52</v>
      </c>
      <c r="D4926" s="747" t="n">
        <v>62.02</v>
      </c>
    </row>
    <row collapsed="false" customFormat="false" customHeight="true" hidden="true" ht="13.5" outlineLevel="0" r="4927">
      <c r="A4927" s="746" t="n">
        <v>87494</v>
      </c>
      <c r="B4927" s="745" t="s">
        <v>6240</v>
      </c>
      <c r="C4927" s="745" t="s">
        <v>52</v>
      </c>
      <c r="D4927" s="747" t="n">
        <v>63.59</v>
      </c>
    </row>
    <row collapsed="false" customFormat="false" customHeight="true" hidden="true" ht="13.5" outlineLevel="0" r="4928">
      <c r="A4928" s="746" t="n">
        <v>87495</v>
      </c>
      <c r="B4928" s="745" t="s">
        <v>6241</v>
      </c>
      <c r="C4928" s="745" t="s">
        <v>52</v>
      </c>
      <c r="D4928" s="747" t="n">
        <v>73.68</v>
      </c>
    </row>
    <row collapsed="false" customFormat="false" customHeight="true" hidden="true" ht="13.5" outlineLevel="0" r="4929">
      <c r="A4929" s="746" t="n">
        <v>87496</v>
      </c>
      <c r="B4929" s="745" t="s">
        <v>6242</v>
      </c>
      <c r="C4929" s="745" t="s">
        <v>52</v>
      </c>
      <c r="D4929" s="747" t="n">
        <v>74.8</v>
      </c>
    </row>
    <row collapsed="false" customFormat="false" customHeight="true" hidden="true" ht="13.5" outlineLevel="0" r="4930">
      <c r="A4930" s="746" t="n">
        <v>87497</v>
      </c>
      <c r="B4930" s="745" t="s">
        <v>6243</v>
      </c>
      <c r="C4930" s="745" t="s">
        <v>52</v>
      </c>
      <c r="D4930" s="747" t="n">
        <v>68.86</v>
      </c>
    </row>
    <row collapsed="false" customFormat="false" customHeight="true" hidden="true" ht="13.5" outlineLevel="0" r="4931">
      <c r="A4931" s="746" t="n">
        <v>87498</v>
      </c>
      <c r="B4931" s="745" t="s">
        <v>6244</v>
      </c>
      <c r="C4931" s="745" t="s">
        <v>52</v>
      </c>
      <c r="D4931" s="747" t="n">
        <v>70.28</v>
      </c>
    </row>
    <row collapsed="false" customFormat="false" customHeight="true" hidden="true" ht="13.5" outlineLevel="0" r="4932">
      <c r="A4932" s="746" t="n">
        <v>87499</v>
      </c>
      <c r="B4932" s="745" t="s">
        <v>6245</v>
      </c>
      <c r="C4932" s="745" t="s">
        <v>52</v>
      </c>
      <c r="D4932" s="747" t="n">
        <v>81.48</v>
      </c>
    </row>
    <row collapsed="false" customFormat="false" customHeight="true" hidden="true" ht="13.5" outlineLevel="0" r="4933">
      <c r="A4933" s="746" t="n">
        <v>87500</v>
      </c>
      <c r="B4933" s="745" t="s">
        <v>6246</v>
      </c>
      <c r="C4933" s="745" t="s">
        <v>52</v>
      </c>
      <c r="D4933" s="747" t="n">
        <v>82.69</v>
      </c>
    </row>
    <row collapsed="false" customFormat="false" customHeight="true" hidden="true" ht="13.5" outlineLevel="0" r="4934">
      <c r="A4934" s="746" t="n">
        <v>87501</v>
      </c>
      <c r="B4934" s="745" t="s">
        <v>6247</v>
      </c>
      <c r="C4934" s="745" t="s">
        <v>52</v>
      </c>
      <c r="D4934" s="747" t="n">
        <v>126.68</v>
      </c>
    </row>
    <row collapsed="false" customFormat="false" customHeight="true" hidden="true" ht="13.5" outlineLevel="0" r="4935">
      <c r="A4935" s="746" t="n">
        <v>87502</v>
      </c>
      <c r="B4935" s="745" t="s">
        <v>6248</v>
      </c>
      <c r="C4935" s="745" t="s">
        <v>52</v>
      </c>
      <c r="D4935" s="747" t="n">
        <v>128.21</v>
      </c>
    </row>
    <row collapsed="false" customFormat="false" customHeight="true" hidden="true" ht="13.5" outlineLevel="0" r="4936">
      <c r="A4936" s="746" t="n">
        <v>87503</v>
      </c>
      <c r="B4936" s="745" t="s">
        <v>6249</v>
      </c>
      <c r="C4936" s="745" t="s">
        <v>52</v>
      </c>
      <c r="D4936" s="747" t="n">
        <v>62.17</v>
      </c>
    </row>
    <row collapsed="false" customFormat="false" customHeight="true" hidden="true" ht="13.5" outlineLevel="0" r="4937">
      <c r="A4937" s="746" t="n">
        <v>87504</v>
      </c>
      <c r="B4937" s="745" t="s">
        <v>6250</v>
      </c>
      <c r="C4937" s="745" t="s">
        <v>52</v>
      </c>
      <c r="D4937" s="747" t="n">
        <v>63.29</v>
      </c>
    </row>
    <row collapsed="false" customFormat="false" customHeight="true" hidden="true" ht="13.5" outlineLevel="0" r="4938">
      <c r="A4938" s="746" t="n">
        <v>87505</v>
      </c>
      <c r="B4938" s="745" t="s">
        <v>6251</v>
      </c>
      <c r="C4938" s="745" t="s">
        <v>52</v>
      </c>
      <c r="D4938" s="747" t="n">
        <v>57.47</v>
      </c>
    </row>
    <row collapsed="false" customFormat="false" customHeight="true" hidden="true" ht="13.5" outlineLevel="0" r="4939">
      <c r="A4939" s="746" t="n">
        <v>87506</v>
      </c>
      <c r="B4939" s="745" t="s">
        <v>6252</v>
      </c>
      <c r="C4939" s="745" t="s">
        <v>52</v>
      </c>
      <c r="D4939" s="747" t="n">
        <v>58.89</v>
      </c>
    </row>
    <row collapsed="false" customFormat="false" customHeight="true" hidden="true" ht="13.5" outlineLevel="0" r="4940">
      <c r="A4940" s="746" t="n">
        <v>87507</v>
      </c>
      <c r="B4940" s="745" t="s">
        <v>6253</v>
      </c>
      <c r="C4940" s="745" t="s">
        <v>52</v>
      </c>
      <c r="D4940" s="747" t="n">
        <v>66.27</v>
      </c>
    </row>
    <row collapsed="false" customFormat="false" customHeight="true" hidden="true" ht="13.5" outlineLevel="0" r="4941">
      <c r="A4941" s="746" t="n">
        <v>87508</v>
      </c>
      <c r="B4941" s="745" t="s">
        <v>6254</v>
      </c>
      <c r="C4941" s="745" t="s">
        <v>52</v>
      </c>
      <c r="D4941" s="747" t="n">
        <v>67.48</v>
      </c>
    </row>
    <row collapsed="false" customFormat="false" customHeight="true" hidden="true" ht="13.5" outlineLevel="0" r="4942">
      <c r="A4942" s="746" t="n">
        <v>87509</v>
      </c>
      <c r="B4942" s="745" t="s">
        <v>6255</v>
      </c>
      <c r="C4942" s="745" t="s">
        <v>52</v>
      </c>
      <c r="D4942" s="747" t="n">
        <v>102.28</v>
      </c>
    </row>
    <row collapsed="false" customFormat="false" customHeight="true" hidden="true" ht="13.5" outlineLevel="0" r="4943">
      <c r="A4943" s="746" t="n">
        <v>87510</v>
      </c>
      <c r="B4943" s="745" t="s">
        <v>6256</v>
      </c>
      <c r="C4943" s="745" t="s">
        <v>52</v>
      </c>
      <c r="D4943" s="747" t="n">
        <v>103.81</v>
      </c>
    </row>
    <row collapsed="false" customFormat="false" customHeight="true" hidden="true" ht="13.5" outlineLevel="0" r="4944">
      <c r="A4944" s="746" t="n">
        <v>87511</v>
      </c>
      <c r="B4944" s="745" t="s">
        <v>6257</v>
      </c>
      <c r="C4944" s="745" t="s">
        <v>52</v>
      </c>
      <c r="D4944" s="747" t="n">
        <v>83.64</v>
      </c>
    </row>
    <row collapsed="false" customFormat="false" customHeight="true" hidden="true" ht="13.5" outlineLevel="0" r="4945">
      <c r="A4945" s="746" t="n">
        <v>87512</v>
      </c>
      <c r="B4945" s="745" t="s">
        <v>6258</v>
      </c>
      <c r="C4945" s="745" t="s">
        <v>52</v>
      </c>
      <c r="D4945" s="747" t="n">
        <v>84.76</v>
      </c>
    </row>
    <row collapsed="false" customFormat="false" customHeight="true" hidden="true" ht="13.5" outlineLevel="0" r="4946">
      <c r="A4946" s="746" t="n">
        <v>87513</v>
      </c>
      <c r="B4946" s="745" t="s">
        <v>6259</v>
      </c>
      <c r="C4946" s="745" t="s">
        <v>52</v>
      </c>
      <c r="D4946" s="747" t="n">
        <v>79.2</v>
      </c>
    </row>
    <row collapsed="false" customFormat="false" customHeight="true" hidden="true" ht="13.5" outlineLevel="0" r="4947">
      <c r="A4947" s="746" t="n">
        <v>87514</v>
      </c>
      <c r="B4947" s="745" t="s">
        <v>6260</v>
      </c>
      <c r="C4947" s="745" t="s">
        <v>52</v>
      </c>
      <c r="D4947" s="747" t="n">
        <v>80.62</v>
      </c>
    </row>
    <row collapsed="false" customFormat="false" customHeight="true" hidden="true" ht="13.5" outlineLevel="0" r="4948">
      <c r="A4948" s="746" t="n">
        <v>87515</v>
      </c>
      <c r="B4948" s="745" t="s">
        <v>6261</v>
      </c>
      <c r="C4948" s="745" t="s">
        <v>52</v>
      </c>
      <c r="D4948" s="747" t="n">
        <v>95.37</v>
      </c>
    </row>
    <row collapsed="false" customFormat="false" customHeight="true" hidden="true" ht="13.5" outlineLevel="0" r="4949">
      <c r="A4949" s="746" t="n">
        <v>87516</v>
      </c>
      <c r="B4949" s="745" t="s">
        <v>6262</v>
      </c>
      <c r="C4949" s="745" t="s">
        <v>52</v>
      </c>
      <c r="D4949" s="747" t="n">
        <v>96.58</v>
      </c>
    </row>
    <row collapsed="false" customFormat="false" customHeight="true" hidden="true" ht="13.5" outlineLevel="0" r="4950">
      <c r="A4950" s="746" t="n">
        <v>87517</v>
      </c>
      <c r="B4950" s="745" t="s">
        <v>6263</v>
      </c>
      <c r="C4950" s="745" t="s">
        <v>52</v>
      </c>
      <c r="D4950" s="747" t="n">
        <v>148.33</v>
      </c>
    </row>
    <row collapsed="false" customFormat="false" customHeight="true" hidden="true" ht="13.5" outlineLevel="0" r="4951">
      <c r="A4951" s="746" t="n">
        <v>87518</v>
      </c>
      <c r="B4951" s="745" t="s">
        <v>6264</v>
      </c>
      <c r="C4951" s="745" t="s">
        <v>52</v>
      </c>
      <c r="D4951" s="747" t="n">
        <v>149.86</v>
      </c>
    </row>
    <row collapsed="false" customFormat="false" customHeight="true" hidden="true" ht="13.5" outlineLevel="0" r="4952">
      <c r="A4952" s="746" t="n">
        <v>87519</v>
      </c>
      <c r="B4952" s="745" t="s">
        <v>6265</v>
      </c>
      <c r="C4952" s="745" t="s">
        <v>52</v>
      </c>
      <c r="D4952" s="747" t="n">
        <v>68.42</v>
      </c>
    </row>
    <row collapsed="false" customFormat="false" customHeight="true" hidden="true" ht="13.5" outlineLevel="0" r="4953">
      <c r="A4953" s="746" t="n">
        <v>87520</v>
      </c>
      <c r="B4953" s="745" t="s">
        <v>6266</v>
      </c>
      <c r="C4953" s="745" t="s">
        <v>52</v>
      </c>
      <c r="D4953" s="747" t="n">
        <v>69.54</v>
      </c>
    </row>
    <row collapsed="false" customFormat="false" customHeight="true" hidden="true" ht="13.5" outlineLevel="0" r="4954">
      <c r="A4954" s="746" t="n">
        <v>87521</v>
      </c>
      <c r="B4954" s="745" t="s">
        <v>6267</v>
      </c>
      <c r="C4954" s="745" t="s">
        <v>52</v>
      </c>
      <c r="D4954" s="747" t="n">
        <v>63.75</v>
      </c>
    </row>
    <row collapsed="false" customFormat="false" customHeight="true" hidden="true" ht="13.5" outlineLevel="0" r="4955">
      <c r="A4955" s="746" t="n">
        <v>87522</v>
      </c>
      <c r="B4955" s="745" t="s">
        <v>6268</v>
      </c>
      <c r="C4955" s="745" t="s">
        <v>52</v>
      </c>
      <c r="D4955" s="747" t="n">
        <v>65.17</v>
      </c>
    </row>
    <row collapsed="false" customFormat="false" customHeight="true" hidden="true" ht="13.5" outlineLevel="0" r="4956">
      <c r="A4956" s="746" t="n">
        <v>87523</v>
      </c>
      <c r="B4956" s="745" t="s">
        <v>6269</v>
      </c>
      <c r="C4956" s="745" t="s">
        <v>52</v>
      </c>
      <c r="D4956" s="747" t="n">
        <v>74.7</v>
      </c>
    </row>
    <row collapsed="false" customFormat="false" customHeight="true" hidden="true" ht="13.5" outlineLevel="0" r="4957">
      <c r="A4957" s="746" t="n">
        <v>87524</v>
      </c>
      <c r="B4957" s="745" t="s">
        <v>6270</v>
      </c>
      <c r="C4957" s="745" t="s">
        <v>52</v>
      </c>
      <c r="D4957" s="747" t="n">
        <v>75.91</v>
      </c>
    </row>
    <row collapsed="false" customFormat="false" customHeight="true" hidden="true" ht="13.5" outlineLevel="0" r="4958">
      <c r="A4958" s="746" t="n">
        <v>87525</v>
      </c>
      <c r="B4958" s="745" t="s">
        <v>6271</v>
      </c>
      <c r="C4958" s="745" t="s">
        <v>52</v>
      </c>
      <c r="D4958" s="747" t="n">
        <v>115.36</v>
      </c>
    </row>
    <row collapsed="false" customFormat="false" customHeight="true" hidden="true" ht="13.5" outlineLevel="0" r="4959">
      <c r="A4959" s="746" t="n">
        <v>87526</v>
      </c>
      <c r="B4959" s="745" t="s">
        <v>6272</v>
      </c>
      <c r="C4959" s="745" t="s">
        <v>52</v>
      </c>
      <c r="D4959" s="747" t="n">
        <v>116.89</v>
      </c>
    </row>
    <row collapsed="false" customFormat="false" customHeight="true" hidden="true" ht="13.5" outlineLevel="0" r="4960">
      <c r="A4960" s="746" t="n">
        <v>89043</v>
      </c>
      <c r="B4960" s="745" t="s">
        <v>6273</v>
      </c>
      <c r="C4960" s="745" t="s">
        <v>52</v>
      </c>
      <c r="D4960" s="747" t="n">
        <v>69.87</v>
      </c>
    </row>
    <row collapsed="false" customFormat="false" customHeight="true" hidden="true" ht="13.5" outlineLevel="0" r="4961">
      <c r="A4961" s="746" t="n">
        <v>89168</v>
      </c>
      <c r="B4961" s="745" t="s">
        <v>6274</v>
      </c>
      <c r="C4961" s="745" t="s">
        <v>52</v>
      </c>
      <c r="D4961" s="747" t="n">
        <v>72.11</v>
      </c>
    </row>
    <row collapsed="false" customFormat="false" customHeight="true" hidden="true" ht="13.5" outlineLevel="0" r="4962">
      <c r="A4962" s="746" t="n">
        <v>89977</v>
      </c>
      <c r="B4962" s="745" t="s">
        <v>6275</v>
      </c>
      <c r="C4962" s="745" t="s">
        <v>52</v>
      </c>
      <c r="D4962" s="747" t="n">
        <v>123.47</v>
      </c>
    </row>
    <row collapsed="false" customFormat="false" customHeight="true" hidden="true" ht="13.5" outlineLevel="0" r="4963">
      <c r="A4963" s="746" t="n">
        <v>90112</v>
      </c>
      <c r="B4963" s="745" t="s">
        <v>6276</v>
      </c>
      <c r="C4963" s="745" t="s">
        <v>52</v>
      </c>
      <c r="D4963" s="747" t="n">
        <v>62.05</v>
      </c>
    </row>
    <row collapsed="false" customFormat="false" customHeight="true" hidden="true" ht="13.5" outlineLevel="0" r="4964">
      <c r="A4964" s="746" t="n">
        <v>95474</v>
      </c>
      <c r="B4964" s="745" t="s">
        <v>6277</v>
      </c>
      <c r="C4964" s="745" t="s">
        <v>2478</v>
      </c>
      <c r="D4964" s="747" t="n">
        <v>615.22</v>
      </c>
    </row>
    <row collapsed="false" customFormat="false" customHeight="true" hidden="true" ht="13.5" outlineLevel="0" r="4965">
      <c r="A4965" s="746" t="n">
        <v>89282</v>
      </c>
      <c r="B4965" s="745" t="s">
        <v>6278</v>
      </c>
      <c r="C4965" s="745" t="s">
        <v>52</v>
      </c>
      <c r="D4965" s="747" t="n">
        <v>47.34</v>
      </c>
    </row>
    <row collapsed="false" customFormat="false" customHeight="true" hidden="true" ht="13.5" outlineLevel="0" r="4966">
      <c r="A4966" s="746" t="n">
        <v>89283</v>
      </c>
      <c r="B4966" s="745" t="s">
        <v>6279</v>
      </c>
      <c r="C4966" s="745" t="s">
        <v>52</v>
      </c>
      <c r="D4966" s="747" t="n">
        <v>49.73</v>
      </c>
    </row>
    <row collapsed="false" customFormat="false" customHeight="true" hidden="true" ht="13.5" outlineLevel="0" r="4967">
      <c r="A4967" s="746" t="n">
        <v>89284</v>
      </c>
      <c r="B4967" s="745" t="s">
        <v>6280</v>
      </c>
      <c r="C4967" s="745" t="s">
        <v>52</v>
      </c>
      <c r="D4967" s="747" t="n">
        <v>42.46</v>
      </c>
    </row>
    <row collapsed="false" customFormat="false" customHeight="true" hidden="true" ht="13.5" outlineLevel="0" r="4968">
      <c r="A4968" s="746" t="n">
        <v>89285</v>
      </c>
      <c r="B4968" s="745" t="s">
        <v>6281</v>
      </c>
      <c r="C4968" s="745" t="s">
        <v>52</v>
      </c>
      <c r="D4968" s="747" t="n">
        <v>44.85</v>
      </c>
    </row>
    <row collapsed="false" customFormat="false" customHeight="true" hidden="true" ht="13.5" outlineLevel="0" r="4969">
      <c r="A4969" s="746" t="n">
        <v>89286</v>
      </c>
      <c r="B4969" s="745" t="s">
        <v>6282</v>
      </c>
      <c r="C4969" s="745" t="s">
        <v>52</v>
      </c>
      <c r="D4969" s="747" t="n">
        <v>51.9</v>
      </c>
    </row>
    <row collapsed="false" customFormat="false" customHeight="true" hidden="true" ht="13.5" outlineLevel="0" r="4970">
      <c r="A4970" s="746" t="n">
        <v>89287</v>
      </c>
      <c r="B4970" s="745" t="s">
        <v>6283</v>
      </c>
      <c r="C4970" s="745" t="s">
        <v>52</v>
      </c>
      <c r="D4970" s="747" t="n">
        <v>54.29</v>
      </c>
    </row>
    <row collapsed="false" customFormat="false" customHeight="true" hidden="true" ht="13.5" outlineLevel="0" r="4971">
      <c r="A4971" s="746" t="n">
        <v>89288</v>
      </c>
      <c r="B4971" s="745" t="s">
        <v>6284</v>
      </c>
      <c r="C4971" s="745" t="s">
        <v>52</v>
      </c>
      <c r="D4971" s="747" t="n">
        <v>45.07</v>
      </c>
    </row>
    <row collapsed="false" customFormat="false" customHeight="true" hidden="true" ht="13.5" outlineLevel="0" r="4972">
      <c r="A4972" s="746" t="n">
        <v>89289</v>
      </c>
      <c r="B4972" s="745" t="s">
        <v>6285</v>
      </c>
      <c r="C4972" s="745" t="s">
        <v>52</v>
      </c>
      <c r="D4972" s="747" t="n">
        <v>47.46</v>
      </c>
    </row>
    <row collapsed="false" customFormat="false" customHeight="true" hidden="true" ht="13.5" outlineLevel="0" r="4973">
      <c r="A4973" s="746" t="n">
        <v>89290</v>
      </c>
      <c r="B4973" s="745" t="s">
        <v>6286</v>
      </c>
      <c r="C4973" s="745" t="s">
        <v>52</v>
      </c>
      <c r="D4973" s="747" t="n">
        <v>57.14</v>
      </c>
    </row>
    <row collapsed="false" customFormat="false" customHeight="true" hidden="true" ht="13.5" outlineLevel="0" r="4974">
      <c r="A4974" s="746" t="n">
        <v>89291</v>
      </c>
      <c r="B4974" s="745" t="s">
        <v>6287</v>
      </c>
      <c r="C4974" s="745" t="s">
        <v>52</v>
      </c>
      <c r="D4974" s="747" t="n">
        <v>59.79</v>
      </c>
    </row>
    <row collapsed="false" customFormat="false" customHeight="true" hidden="true" ht="13.5" outlineLevel="0" r="4975">
      <c r="A4975" s="746" t="n">
        <v>89292</v>
      </c>
      <c r="B4975" s="745" t="s">
        <v>6288</v>
      </c>
      <c r="C4975" s="745" t="s">
        <v>52</v>
      </c>
      <c r="D4975" s="747" t="n">
        <v>52.29</v>
      </c>
    </row>
    <row collapsed="false" customFormat="false" customHeight="true" hidden="true" ht="13.5" outlineLevel="0" r="4976">
      <c r="A4976" s="746" t="n">
        <v>89293</v>
      </c>
      <c r="B4976" s="745" t="s">
        <v>6289</v>
      </c>
      <c r="C4976" s="745" t="s">
        <v>52</v>
      </c>
      <c r="D4976" s="747" t="n">
        <v>54.94</v>
      </c>
    </row>
    <row collapsed="false" customFormat="false" customHeight="true" hidden="true" ht="13.5" outlineLevel="0" r="4977">
      <c r="A4977" s="746" t="n">
        <v>89294</v>
      </c>
      <c r="B4977" s="745" t="s">
        <v>6290</v>
      </c>
      <c r="C4977" s="745" t="s">
        <v>52</v>
      </c>
      <c r="D4977" s="747" t="n">
        <v>63.51</v>
      </c>
    </row>
    <row collapsed="false" customFormat="false" customHeight="true" hidden="true" ht="13.5" outlineLevel="0" r="4978">
      <c r="A4978" s="746" t="n">
        <v>89295</v>
      </c>
      <c r="B4978" s="745" t="s">
        <v>6291</v>
      </c>
      <c r="C4978" s="745" t="s">
        <v>52</v>
      </c>
      <c r="D4978" s="747" t="n">
        <v>66.16</v>
      </c>
    </row>
    <row collapsed="false" customFormat="false" customHeight="true" hidden="true" ht="13.5" outlineLevel="0" r="4979">
      <c r="A4979" s="746" t="n">
        <v>89296</v>
      </c>
      <c r="B4979" s="745" t="s">
        <v>6292</v>
      </c>
      <c r="C4979" s="745" t="s">
        <v>52</v>
      </c>
      <c r="D4979" s="747" t="n">
        <v>55.91</v>
      </c>
    </row>
    <row collapsed="false" customFormat="false" customHeight="true" hidden="true" ht="13.5" outlineLevel="0" r="4980">
      <c r="A4980" s="746" t="n">
        <v>89297</v>
      </c>
      <c r="B4980" s="745" t="s">
        <v>6293</v>
      </c>
      <c r="C4980" s="745" t="s">
        <v>52</v>
      </c>
      <c r="D4980" s="747" t="n">
        <v>58.56</v>
      </c>
    </row>
    <row collapsed="false" customFormat="false" customHeight="true" hidden="true" ht="13.5" outlineLevel="0" r="4981">
      <c r="A4981" s="746" t="n">
        <v>89298</v>
      </c>
      <c r="B4981" s="745" t="s">
        <v>6294</v>
      </c>
      <c r="C4981" s="745" t="s">
        <v>52</v>
      </c>
      <c r="D4981" s="747" t="n">
        <v>58.65</v>
      </c>
    </row>
    <row collapsed="false" customFormat="false" customHeight="true" hidden="true" ht="13.5" outlineLevel="0" r="4982">
      <c r="A4982" s="746" t="n">
        <v>89299</v>
      </c>
      <c r="B4982" s="745" t="s">
        <v>6295</v>
      </c>
      <c r="C4982" s="745" t="s">
        <v>52</v>
      </c>
      <c r="D4982" s="747" t="n">
        <v>62.03</v>
      </c>
    </row>
    <row collapsed="false" customFormat="false" customHeight="true" hidden="true" ht="13.5" outlineLevel="0" r="4983">
      <c r="A4983" s="746" t="n">
        <v>89300</v>
      </c>
      <c r="B4983" s="745" t="s">
        <v>6296</v>
      </c>
      <c r="C4983" s="745" t="s">
        <v>52</v>
      </c>
      <c r="D4983" s="747" t="n">
        <v>53.77</v>
      </c>
    </row>
    <row collapsed="false" customFormat="false" customHeight="true" hidden="true" ht="13.5" outlineLevel="0" r="4984">
      <c r="A4984" s="746" t="n">
        <v>89301</v>
      </c>
      <c r="B4984" s="745" t="s">
        <v>6297</v>
      </c>
      <c r="C4984" s="745" t="s">
        <v>52</v>
      </c>
      <c r="D4984" s="747" t="n">
        <v>57.15</v>
      </c>
    </row>
    <row collapsed="false" customFormat="false" customHeight="true" hidden="true" ht="13.5" outlineLevel="0" r="4985">
      <c r="A4985" s="746" t="n">
        <v>89302</v>
      </c>
      <c r="B4985" s="745" t="s">
        <v>6298</v>
      </c>
      <c r="C4985" s="745" t="s">
        <v>52</v>
      </c>
      <c r="D4985" s="747" t="n">
        <v>66.79</v>
      </c>
    </row>
    <row collapsed="false" customFormat="false" customHeight="true" hidden="true" ht="13.5" outlineLevel="0" r="4986">
      <c r="A4986" s="746" t="n">
        <v>89303</v>
      </c>
      <c r="B4986" s="745" t="s">
        <v>6299</v>
      </c>
      <c r="C4986" s="745" t="s">
        <v>52</v>
      </c>
      <c r="D4986" s="747" t="n">
        <v>70.17</v>
      </c>
    </row>
    <row collapsed="false" customFormat="false" customHeight="true" hidden="true" ht="13.5" outlineLevel="0" r="4987">
      <c r="A4987" s="746" t="n">
        <v>89304</v>
      </c>
      <c r="B4987" s="745" t="s">
        <v>6300</v>
      </c>
      <c r="C4987" s="745" t="s">
        <v>52</v>
      </c>
      <c r="D4987" s="747" t="n">
        <v>58.6</v>
      </c>
    </row>
    <row collapsed="false" customFormat="false" customHeight="true" hidden="true" ht="13.5" outlineLevel="0" r="4988">
      <c r="A4988" s="746" t="n">
        <v>89305</v>
      </c>
      <c r="B4988" s="745" t="s">
        <v>6301</v>
      </c>
      <c r="C4988" s="745" t="s">
        <v>52</v>
      </c>
      <c r="D4988" s="747" t="n">
        <v>61.98</v>
      </c>
    </row>
    <row collapsed="false" customFormat="false" customHeight="true" hidden="true" ht="13.5" outlineLevel="0" r="4989">
      <c r="A4989" s="746" t="n">
        <v>89306</v>
      </c>
      <c r="B4989" s="745" t="s">
        <v>6302</v>
      </c>
      <c r="C4989" s="745" t="s">
        <v>52</v>
      </c>
      <c r="D4989" s="747" t="n">
        <v>68.62</v>
      </c>
    </row>
    <row collapsed="false" customFormat="false" customHeight="true" hidden="true" ht="13.5" outlineLevel="0" r="4990">
      <c r="A4990" s="746" t="n">
        <v>89307</v>
      </c>
      <c r="B4990" s="745" t="s">
        <v>6303</v>
      </c>
      <c r="C4990" s="745" t="s">
        <v>52</v>
      </c>
      <c r="D4990" s="747" t="n">
        <v>72.38</v>
      </c>
    </row>
    <row collapsed="false" customFormat="false" customHeight="true" hidden="true" ht="13.5" outlineLevel="0" r="4991">
      <c r="A4991" s="746" t="n">
        <v>89308</v>
      </c>
      <c r="B4991" s="745" t="s">
        <v>6304</v>
      </c>
      <c r="C4991" s="745" t="s">
        <v>52</v>
      </c>
      <c r="D4991" s="747" t="n">
        <v>63.77</v>
      </c>
    </row>
    <row collapsed="false" customFormat="false" customHeight="true" hidden="true" ht="13.5" outlineLevel="0" r="4992">
      <c r="A4992" s="746" t="n">
        <v>89309</v>
      </c>
      <c r="B4992" s="745" t="s">
        <v>6305</v>
      </c>
      <c r="C4992" s="745" t="s">
        <v>52</v>
      </c>
      <c r="D4992" s="747" t="n">
        <v>67.53</v>
      </c>
    </row>
    <row collapsed="false" customFormat="false" customHeight="true" hidden="true" ht="13.5" outlineLevel="0" r="4993">
      <c r="A4993" s="746" t="n">
        <v>89310</v>
      </c>
      <c r="B4993" s="745" t="s">
        <v>6306</v>
      </c>
      <c r="C4993" s="745" t="s">
        <v>52</v>
      </c>
      <c r="D4993" s="747" t="n">
        <v>78.53</v>
      </c>
    </row>
    <row collapsed="false" customFormat="false" customHeight="true" hidden="true" ht="13.5" outlineLevel="0" r="4994">
      <c r="A4994" s="746" t="n">
        <v>89311</v>
      </c>
      <c r="B4994" s="745" t="s">
        <v>6307</v>
      </c>
      <c r="C4994" s="745" t="s">
        <v>52</v>
      </c>
      <c r="D4994" s="747" t="n">
        <v>82.29</v>
      </c>
    </row>
    <row collapsed="false" customFormat="false" customHeight="true" hidden="true" ht="13.5" outlineLevel="0" r="4995">
      <c r="A4995" s="746" t="n">
        <v>89312</v>
      </c>
      <c r="B4995" s="745" t="s">
        <v>6308</v>
      </c>
      <c r="C4995" s="745" t="s">
        <v>52</v>
      </c>
      <c r="D4995" s="747" t="n">
        <v>69.62</v>
      </c>
    </row>
    <row collapsed="false" customFormat="false" customHeight="true" hidden="true" ht="13.5" outlineLevel="0" r="4996">
      <c r="A4996" s="746" t="n">
        <v>89313</v>
      </c>
      <c r="B4996" s="745" t="s">
        <v>6309</v>
      </c>
      <c r="C4996" s="745" t="s">
        <v>52</v>
      </c>
      <c r="D4996" s="747" t="n">
        <v>73.38</v>
      </c>
    </row>
    <row collapsed="false" customFormat="false" customHeight="true" hidden="true" ht="13.5" outlineLevel="0" r="4997">
      <c r="A4997" s="746" t="n">
        <v>95465</v>
      </c>
      <c r="B4997" s="745" t="s">
        <v>6310</v>
      </c>
      <c r="C4997" s="745" t="s">
        <v>52</v>
      </c>
      <c r="D4997" s="747" t="n">
        <v>115.26</v>
      </c>
    </row>
    <row collapsed="false" customFormat="false" customHeight="true" hidden="true" ht="13.5" outlineLevel="0" r="4998">
      <c r="A4998" s="746" t="n">
        <v>87447</v>
      </c>
      <c r="B4998" s="745" t="s">
        <v>6311</v>
      </c>
      <c r="C4998" s="745" t="s">
        <v>52</v>
      </c>
      <c r="D4998" s="747" t="n">
        <v>49.52</v>
      </c>
    </row>
    <row collapsed="false" customFormat="false" customHeight="true" hidden="true" ht="13.5" outlineLevel="0" r="4999">
      <c r="A4999" s="746" t="n">
        <v>87448</v>
      </c>
      <c r="B4999" s="745" t="s">
        <v>754</v>
      </c>
      <c r="C4999" s="745" t="s">
        <v>52</v>
      </c>
      <c r="D4999" s="747" t="n">
        <v>50.11</v>
      </c>
    </row>
    <row collapsed="false" customFormat="false" customHeight="true" hidden="true" ht="13.5" outlineLevel="0" r="5000">
      <c r="A5000" s="746" t="n">
        <v>87449</v>
      </c>
      <c r="B5000" s="745" t="s">
        <v>6312</v>
      </c>
      <c r="C5000" s="745" t="s">
        <v>52</v>
      </c>
      <c r="D5000" s="747" t="n">
        <v>63.81</v>
      </c>
    </row>
    <row collapsed="false" customFormat="false" customHeight="true" hidden="true" ht="13.5" outlineLevel="0" r="5001">
      <c r="A5001" s="746" t="n">
        <v>87450</v>
      </c>
      <c r="B5001" s="745" t="s">
        <v>6313</v>
      </c>
      <c r="C5001" s="745" t="s">
        <v>52</v>
      </c>
      <c r="D5001" s="747" t="n">
        <v>64.98</v>
      </c>
    </row>
    <row collapsed="false" customFormat="false" customHeight="true" hidden="true" ht="13.5" outlineLevel="0" r="5002">
      <c r="A5002" s="746" t="n">
        <v>87451</v>
      </c>
      <c r="B5002" s="745" t="s">
        <v>6314</v>
      </c>
      <c r="C5002" s="745" t="s">
        <v>52</v>
      </c>
      <c r="D5002" s="747" t="n">
        <v>77.22</v>
      </c>
    </row>
    <row collapsed="false" customFormat="false" customHeight="true" hidden="true" ht="13.5" outlineLevel="0" r="5003">
      <c r="A5003" s="746" t="n">
        <v>87452</v>
      </c>
      <c r="B5003" s="745" t="s">
        <v>6315</v>
      </c>
      <c r="C5003" s="745" t="s">
        <v>52</v>
      </c>
      <c r="D5003" s="747" t="n">
        <v>77.56</v>
      </c>
    </row>
    <row collapsed="false" customFormat="false" customHeight="true" hidden="true" ht="13.5" outlineLevel="0" r="5004">
      <c r="A5004" s="746" t="n">
        <v>87453</v>
      </c>
      <c r="B5004" s="745" t="s">
        <v>6316</v>
      </c>
      <c r="C5004" s="745" t="s">
        <v>52</v>
      </c>
      <c r="D5004" s="747" t="n">
        <v>45.47</v>
      </c>
    </row>
    <row collapsed="false" customFormat="false" customHeight="true" hidden="true" ht="13.5" outlineLevel="0" r="5005">
      <c r="A5005" s="746" t="n">
        <v>87454</v>
      </c>
      <c r="B5005" s="745" t="s">
        <v>6317</v>
      </c>
      <c r="C5005" s="745" t="s">
        <v>52</v>
      </c>
      <c r="D5005" s="747" t="n">
        <v>46.47</v>
      </c>
    </row>
    <row collapsed="false" customFormat="false" customHeight="true" hidden="true" ht="13.5" outlineLevel="0" r="5006">
      <c r="A5006" s="746" t="n">
        <v>87455</v>
      </c>
      <c r="B5006" s="745" t="s">
        <v>6318</v>
      </c>
      <c r="C5006" s="745" t="s">
        <v>52</v>
      </c>
      <c r="D5006" s="747" t="n">
        <v>59</v>
      </c>
    </row>
    <row collapsed="false" customFormat="false" customHeight="true" hidden="true" ht="13.5" outlineLevel="0" r="5007">
      <c r="A5007" s="746" t="n">
        <v>87456</v>
      </c>
      <c r="B5007" s="745" t="s">
        <v>6319</v>
      </c>
      <c r="C5007" s="745" t="s">
        <v>52</v>
      </c>
      <c r="D5007" s="747" t="n">
        <v>60.44</v>
      </c>
    </row>
    <row collapsed="false" customFormat="false" customHeight="true" hidden="true" ht="13.5" outlineLevel="0" r="5008">
      <c r="A5008" s="746" t="n">
        <v>87457</v>
      </c>
      <c r="B5008" s="745" t="s">
        <v>6320</v>
      </c>
      <c r="C5008" s="745" t="s">
        <v>52</v>
      </c>
      <c r="D5008" s="747" t="n">
        <v>71.22</v>
      </c>
    </row>
    <row collapsed="false" customFormat="false" customHeight="true" hidden="true" ht="13.5" outlineLevel="0" r="5009">
      <c r="A5009" s="746" t="n">
        <v>87458</v>
      </c>
      <c r="B5009" s="745" t="s">
        <v>6321</v>
      </c>
      <c r="C5009" s="745" t="s">
        <v>52</v>
      </c>
      <c r="D5009" s="747" t="n">
        <v>72.69</v>
      </c>
    </row>
    <row collapsed="false" customFormat="false" customHeight="true" hidden="true" ht="13.5" outlineLevel="0" r="5010">
      <c r="A5010" s="746" t="n">
        <v>87459</v>
      </c>
      <c r="B5010" s="745" t="s">
        <v>6322</v>
      </c>
      <c r="C5010" s="745" t="s">
        <v>52</v>
      </c>
      <c r="D5010" s="747" t="n">
        <v>56.45</v>
      </c>
    </row>
    <row collapsed="false" customFormat="false" customHeight="true" hidden="true" ht="13.5" outlineLevel="0" r="5011">
      <c r="A5011" s="746" t="n">
        <v>87460</v>
      </c>
      <c r="B5011" s="745" t="s">
        <v>6323</v>
      </c>
      <c r="C5011" s="745" t="s">
        <v>52</v>
      </c>
      <c r="D5011" s="747" t="n">
        <v>57.45</v>
      </c>
    </row>
    <row collapsed="false" customFormat="false" customHeight="true" hidden="true" ht="13.5" outlineLevel="0" r="5012">
      <c r="A5012" s="746" t="n">
        <v>87461</v>
      </c>
      <c r="B5012" s="745" t="s">
        <v>6324</v>
      </c>
      <c r="C5012" s="745" t="s">
        <v>52</v>
      </c>
      <c r="D5012" s="747" t="n">
        <v>70.76</v>
      </c>
    </row>
    <row collapsed="false" customFormat="false" customHeight="true" hidden="true" ht="13.5" outlineLevel="0" r="5013">
      <c r="A5013" s="746" t="n">
        <v>87462</v>
      </c>
      <c r="B5013" s="745" t="s">
        <v>6325</v>
      </c>
      <c r="C5013" s="745" t="s">
        <v>52</v>
      </c>
      <c r="D5013" s="747" t="n">
        <v>71.93</v>
      </c>
    </row>
    <row collapsed="false" customFormat="false" customHeight="true" hidden="true" ht="13.5" outlineLevel="0" r="5014">
      <c r="A5014" s="746" t="n">
        <v>87463</v>
      </c>
      <c r="B5014" s="745" t="s">
        <v>6326</v>
      </c>
      <c r="C5014" s="745" t="s">
        <v>52</v>
      </c>
      <c r="D5014" s="747" t="n">
        <v>83.09</v>
      </c>
    </row>
    <row collapsed="false" customFormat="false" customHeight="true" hidden="true" ht="13.5" outlineLevel="0" r="5015">
      <c r="A5015" s="746" t="n">
        <v>87464</v>
      </c>
      <c r="B5015" s="745" t="s">
        <v>6327</v>
      </c>
      <c r="C5015" s="745" t="s">
        <v>52</v>
      </c>
      <c r="D5015" s="747" t="n">
        <v>84.56</v>
      </c>
    </row>
    <row collapsed="false" customFormat="false" customHeight="true" hidden="true" ht="13.5" outlineLevel="0" r="5016">
      <c r="A5016" s="746" t="n">
        <v>87465</v>
      </c>
      <c r="B5016" s="745" t="s">
        <v>6328</v>
      </c>
      <c r="C5016" s="745" t="s">
        <v>52</v>
      </c>
      <c r="D5016" s="747" t="n">
        <v>49.35</v>
      </c>
    </row>
    <row collapsed="false" customFormat="false" customHeight="true" hidden="true" ht="13.5" outlineLevel="0" r="5017">
      <c r="A5017" s="746" t="n">
        <v>87466</v>
      </c>
      <c r="B5017" s="745" t="s">
        <v>6329</v>
      </c>
      <c r="C5017" s="745" t="s">
        <v>52</v>
      </c>
      <c r="D5017" s="747" t="n">
        <v>50.35</v>
      </c>
    </row>
    <row collapsed="false" customFormat="false" customHeight="true" hidden="true" ht="13.5" outlineLevel="0" r="5018">
      <c r="A5018" s="746" t="n">
        <v>87467</v>
      </c>
      <c r="B5018" s="745" t="s">
        <v>6330</v>
      </c>
      <c r="C5018" s="745" t="s">
        <v>52</v>
      </c>
      <c r="D5018" s="747" t="n">
        <v>63.17</v>
      </c>
    </row>
    <row collapsed="false" customFormat="false" customHeight="true" hidden="true" ht="13.5" outlineLevel="0" r="5019">
      <c r="A5019" s="746" t="n">
        <v>87468</v>
      </c>
      <c r="B5019" s="745" t="s">
        <v>6331</v>
      </c>
      <c r="C5019" s="745" t="s">
        <v>52</v>
      </c>
      <c r="D5019" s="747" t="n">
        <v>64.34</v>
      </c>
    </row>
    <row collapsed="false" customFormat="false" customHeight="true" hidden="true" ht="13.5" outlineLevel="0" r="5020">
      <c r="A5020" s="746" t="n">
        <v>87469</v>
      </c>
      <c r="B5020" s="745" t="s">
        <v>6332</v>
      </c>
      <c r="C5020" s="745" t="s">
        <v>52</v>
      </c>
      <c r="D5020" s="747" t="n">
        <v>75.51</v>
      </c>
    </row>
    <row collapsed="false" customFormat="false" customHeight="true" hidden="true" ht="13.5" outlineLevel="0" r="5021">
      <c r="A5021" s="746" t="n">
        <v>87470</v>
      </c>
      <c r="B5021" s="745" t="s">
        <v>6333</v>
      </c>
      <c r="C5021" s="745" t="s">
        <v>52</v>
      </c>
      <c r="D5021" s="747" t="n">
        <v>76.98</v>
      </c>
    </row>
    <row collapsed="false" customFormat="false" customHeight="true" hidden="true" ht="13.5" outlineLevel="0" r="5022">
      <c r="A5022" s="746" t="n">
        <v>89044</v>
      </c>
      <c r="B5022" s="745" t="s">
        <v>6334</v>
      </c>
      <c r="C5022" s="745" t="s">
        <v>52</v>
      </c>
      <c r="D5022" s="747" t="n">
        <v>49.45</v>
      </c>
    </row>
    <row collapsed="false" customFormat="false" customHeight="true" hidden="true" ht="13.5" outlineLevel="0" r="5023">
      <c r="A5023" s="746" t="n">
        <v>89169</v>
      </c>
      <c r="B5023" s="745" t="s">
        <v>6335</v>
      </c>
      <c r="C5023" s="745" t="s">
        <v>52</v>
      </c>
      <c r="D5023" s="747" t="n">
        <v>50.34</v>
      </c>
    </row>
    <row collapsed="false" customFormat="false" customHeight="true" hidden="true" ht="13.5" outlineLevel="0" r="5024">
      <c r="A5024" s="746" t="n">
        <v>89978</v>
      </c>
      <c r="B5024" s="745" t="s">
        <v>6336</v>
      </c>
      <c r="C5024" s="745" t="s">
        <v>52</v>
      </c>
      <c r="D5024" s="747" t="n">
        <v>64.33</v>
      </c>
    </row>
    <row collapsed="false" customFormat="false" customHeight="true" hidden="true" ht="13.5" outlineLevel="0" r="5025">
      <c r="A5025" s="745" t="s">
        <v>6337</v>
      </c>
      <c r="B5025" s="745" t="s">
        <v>6338</v>
      </c>
      <c r="C5025" s="745" t="s">
        <v>52</v>
      </c>
      <c r="D5025" s="747" t="n">
        <v>106.4</v>
      </c>
    </row>
    <row collapsed="false" customFormat="false" customHeight="true" hidden="true" ht="13.5" outlineLevel="0" r="5026">
      <c r="A5026" s="745" t="s">
        <v>6339</v>
      </c>
      <c r="B5026" s="745" t="s">
        <v>6340</v>
      </c>
      <c r="C5026" s="745" t="s">
        <v>52</v>
      </c>
      <c r="D5026" s="747" t="n">
        <v>106.54</v>
      </c>
    </row>
    <row collapsed="false" customFormat="false" customHeight="true" hidden="true" ht="13.5" outlineLevel="0" r="5027">
      <c r="A5027" s="745" t="s">
        <v>6341</v>
      </c>
      <c r="B5027" s="745" t="s">
        <v>6342</v>
      </c>
      <c r="C5027" s="745" t="s">
        <v>52</v>
      </c>
      <c r="D5027" s="747" t="n">
        <v>179.72</v>
      </c>
    </row>
    <row collapsed="false" customFormat="false" customHeight="true" hidden="true" ht="13.5" outlineLevel="0" r="5028">
      <c r="A5028" s="746" t="n">
        <v>89453</v>
      </c>
      <c r="B5028" s="745" t="s">
        <v>6343</v>
      </c>
      <c r="C5028" s="745" t="s">
        <v>52</v>
      </c>
      <c r="D5028" s="747" t="n">
        <v>53.67</v>
      </c>
    </row>
    <row collapsed="false" customFormat="false" customHeight="true" hidden="true" ht="13.5" outlineLevel="0" r="5029">
      <c r="A5029" s="746" t="n">
        <v>89454</v>
      </c>
      <c r="B5029" s="745" t="s">
        <v>6344</v>
      </c>
      <c r="C5029" s="745" t="s">
        <v>52</v>
      </c>
      <c r="D5029" s="747" t="n">
        <v>51.11</v>
      </c>
    </row>
    <row collapsed="false" customFormat="false" customHeight="true" hidden="true" ht="13.5" outlineLevel="0" r="5030">
      <c r="A5030" s="746" t="n">
        <v>89455</v>
      </c>
      <c r="B5030" s="745" t="s">
        <v>6345</v>
      </c>
      <c r="C5030" s="745" t="s">
        <v>52</v>
      </c>
      <c r="D5030" s="747" t="n">
        <v>65.65</v>
      </c>
    </row>
    <row collapsed="false" customFormat="false" customHeight="true" hidden="true" ht="13.5" outlineLevel="0" r="5031">
      <c r="A5031" s="746" t="n">
        <v>89456</v>
      </c>
      <c r="B5031" s="745" t="s">
        <v>6346</v>
      </c>
      <c r="C5031" s="745" t="s">
        <v>52</v>
      </c>
      <c r="D5031" s="747" t="n">
        <v>62.45</v>
      </c>
    </row>
    <row collapsed="false" customFormat="false" customHeight="true" hidden="true" ht="13.5" outlineLevel="0" r="5032">
      <c r="A5032" s="746" t="n">
        <v>89457</v>
      </c>
      <c r="B5032" s="745" t="s">
        <v>6347</v>
      </c>
      <c r="C5032" s="745" t="s">
        <v>52</v>
      </c>
      <c r="D5032" s="747" t="n">
        <v>57.74</v>
      </c>
    </row>
    <row collapsed="false" customFormat="false" customHeight="true" hidden="true" ht="13.5" outlineLevel="0" r="5033">
      <c r="A5033" s="746" t="n">
        <v>89458</v>
      </c>
      <c r="B5033" s="745" t="s">
        <v>6348</v>
      </c>
      <c r="C5033" s="745" t="s">
        <v>52</v>
      </c>
      <c r="D5033" s="747" t="n">
        <v>53.4</v>
      </c>
    </row>
    <row collapsed="false" customFormat="false" customHeight="true" hidden="true" ht="13.5" outlineLevel="0" r="5034">
      <c r="A5034" s="746" t="n">
        <v>89459</v>
      </c>
      <c r="B5034" s="745" t="s">
        <v>6349</v>
      </c>
      <c r="C5034" s="745" t="s">
        <v>52</v>
      </c>
      <c r="D5034" s="747" t="n">
        <v>71.02</v>
      </c>
    </row>
    <row collapsed="false" customFormat="false" customHeight="true" hidden="true" ht="13.5" outlineLevel="0" r="5035">
      <c r="A5035" s="746" t="n">
        <v>89460</v>
      </c>
      <c r="B5035" s="745" t="s">
        <v>6350</v>
      </c>
      <c r="C5035" s="745" t="s">
        <v>52</v>
      </c>
      <c r="D5035" s="747" t="n">
        <v>65.72</v>
      </c>
    </row>
    <row collapsed="false" customFormat="false" customHeight="true" hidden="true" ht="13.5" outlineLevel="0" r="5036">
      <c r="A5036" s="746" t="n">
        <v>89462</v>
      </c>
      <c r="B5036" s="745" t="s">
        <v>6351</v>
      </c>
      <c r="C5036" s="745" t="s">
        <v>52</v>
      </c>
      <c r="D5036" s="747" t="n">
        <v>62.33</v>
      </c>
    </row>
    <row collapsed="false" customFormat="false" customHeight="true" hidden="true" ht="13.5" outlineLevel="0" r="5037">
      <c r="A5037" s="746" t="n">
        <v>89463</v>
      </c>
      <c r="B5037" s="745" t="s">
        <v>6352</v>
      </c>
      <c r="C5037" s="745" t="s">
        <v>52</v>
      </c>
      <c r="D5037" s="747" t="n">
        <v>59.95</v>
      </c>
    </row>
    <row collapsed="false" customFormat="false" customHeight="true" hidden="true" ht="13.5" outlineLevel="0" r="5038">
      <c r="A5038" s="746" t="n">
        <v>89464</v>
      </c>
      <c r="B5038" s="745" t="s">
        <v>6353</v>
      </c>
      <c r="C5038" s="745" t="s">
        <v>52</v>
      </c>
      <c r="D5038" s="747" t="n">
        <v>81</v>
      </c>
    </row>
    <row collapsed="false" customFormat="false" customHeight="true" hidden="true" ht="13.5" outlineLevel="0" r="5039">
      <c r="A5039" s="746" t="n">
        <v>89465</v>
      </c>
      <c r="B5039" s="745" t="s">
        <v>6354</v>
      </c>
      <c r="C5039" s="745" t="s">
        <v>52</v>
      </c>
      <c r="D5039" s="747" t="n">
        <v>78.17</v>
      </c>
    </row>
    <row collapsed="false" customFormat="false" customHeight="true" hidden="true" ht="13.5" outlineLevel="0" r="5040">
      <c r="A5040" s="746" t="n">
        <v>89466</v>
      </c>
      <c r="B5040" s="745" t="s">
        <v>6355</v>
      </c>
      <c r="C5040" s="745" t="s">
        <v>52</v>
      </c>
      <c r="D5040" s="747" t="n">
        <v>66.85</v>
      </c>
    </row>
    <row collapsed="false" customFormat="false" customHeight="true" hidden="true" ht="13.5" outlineLevel="0" r="5041">
      <c r="A5041" s="746" t="n">
        <v>89467</v>
      </c>
      <c r="B5041" s="745" t="s">
        <v>6356</v>
      </c>
      <c r="C5041" s="745" t="s">
        <v>52</v>
      </c>
      <c r="D5041" s="747" t="n">
        <v>62.4</v>
      </c>
    </row>
    <row collapsed="false" customFormat="false" customHeight="true" hidden="true" ht="13.5" outlineLevel="0" r="5042">
      <c r="A5042" s="746" t="n">
        <v>89468</v>
      </c>
      <c r="B5042" s="745" t="s">
        <v>6357</v>
      </c>
      <c r="C5042" s="745" t="s">
        <v>52</v>
      </c>
      <c r="D5042" s="747" t="n">
        <v>86.37</v>
      </c>
    </row>
    <row collapsed="false" customFormat="false" customHeight="true" hidden="true" ht="13.5" outlineLevel="0" r="5043">
      <c r="A5043" s="746" t="n">
        <v>89469</v>
      </c>
      <c r="B5043" s="745" t="s">
        <v>6358</v>
      </c>
      <c r="C5043" s="745" t="s">
        <v>52</v>
      </c>
      <c r="D5043" s="747" t="n">
        <v>81.16</v>
      </c>
    </row>
    <row collapsed="false" customFormat="false" customHeight="true" hidden="true" ht="13.5" outlineLevel="0" r="5044">
      <c r="A5044" s="746" t="n">
        <v>89470</v>
      </c>
      <c r="B5044" s="745" t="s">
        <v>6359</v>
      </c>
      <c r="C5044" s="745" t="s">
        <v>52</v>
      </c>
      <c r="D5044" s="747" t="n">
        <v>67.42</v>
      </c>
    </row>
    <row collapsed="false" customFormat="false" customHeight="true" hidden="true" ht="13.5" outlineLevel="0" r="5045">
      <c r="A5045" s="746" t="n">
        <v>89471</v>
      </c>
      <c r="B5045" s="745" t="s">
        <v>6360</v>
      </c>
      <c r="C5045" s="745" t="s">
        <v>52</v>
      </c>
      <c r="D5045" s="747" t="n">
        <v>64.85</v>
      </c>
    </row>
    <row collapsed="false" customFormat="false" customHeight="true" hidden="true" ht="13.5" outlineLevel="0" r="5046">
      <c r="A5046" s="746" t="n">
        <v>89472</v>
      </c>
      <c r="B5046" s="745" t="s">
        <v>6361</v>
      </c>
      <c r="C5046" s="745" t="s">
        <v>52</v>
      </c>
      <c r="D5046" s="747" t="n">
        <v>78.91</v>
      </c>
    </row>
    <row collapsed="false" customFormat="false" customHeight="true" hidden="true" ht="13.5" outlineLevel="0" r="5047">
      <c r="A5047" s="746" t="n">
        <v>89473</v>
      </c>
      <c r="B5047" s="745" t="s">
        <v>6362</v>
      </c>
      <c r="C5047" s="745" t="s">
        <v>52</v>
      </c>
      <c r="D5047" s="747" t="n">
        <v>75.95</v>
      </c>
    </row>
    <row collapsed="false" customFormat="false" customHeight="true" hidden="true" ht="13.5" outlineLevel="0" r="5048">
      <c r="A5048" s="746" t="n">
        <v>89474</v>
      </c>
      <c r="B5048" s="745" t="s">
        <v>6363</v>
      </c>
      <c r="C5048" s="745" t="s">
        <v>52</v>
      </c>
      <c r="D5048" s="747" t="n">
        <v>75.45</v>
      </c>
    </row>
    <row collapsed="false" customFormat="false" customHeight="true" hidden="true" ht="13.5" outlineLevel="0" r="5049">
      <c r="A5049" s="746" t="n">
        <v>89475</v>
      </c>
      <c r="B5049" s="745" t="s">
        <v>6364</v>
      </c>
      <c r="C5049" s="745" t="s">
        <v>52</v>
      </c>
      <c r="D5049" s="747" t="n">
        <v>69.31</v>
      </c>
    </row>
    <row collapsed="false" customFormat="false" customHeight="true" hidden="true" ht="13.5" outlineLevel="0" r="5050">
      <c r="A5050" s="746" t="n">
        <v>89476</v>
      </c>
      <c r="B5050" s="745" t="s">
        <v>6365</v>
      </c>
      <c r="C5050" s="745" t="s">
        <v>52</v>
      </c>
      <c r="D5050" s="747" t="n">
        <v>88.48</v>
      </c>
    </row>
    <row collapsed="false" customFormat="false" customHeight="true" hidden="true" ht="13.5" outlineLevel="0" r="5051">
      <c r="A5051" s="746" t="n">
        <v>89477</v>
      </c>
      <c r="B5051" s="745" t="s">
        <v>6366</v>
      </c>
      <c r="C5051" s="745" t="s">
        <v>52</v>
      </c>
      <c r="D5051" s="747" t="n">
        <v>81.64</v>
      </c>
    </row>
    <row collapsed="false" customFormat="false" customHeight="true" hidden="true" ht="13.5" outlineLevel="0" r="5052">
      <c r="A5052" s="746" t="n">
        <v>89478</v>
      </c>
      <c r="B5052" s="745" t="s">
        <v>6367</v>
      </c>
      <c r="C5052" s="745" t="s">
        <v>52</v>
      </c>
      <c r="D5052" s="747" t="n">
        <v>76.3</v>
      </c>
    </row>
    <row collapsed="false" customFormat="false" customHeight="true" hidden="true" ht="13.5" outlineLevel="0" r="5053">
      <c r="A5053" s="746" t="n">
        <v>89479</v>
      </c>
      <c r="B5053" s="745" t="s">
        <v>6368</v>
      </c>
      <c r="C5053" s="745" t="s">
        <v>52</v>
      </c>
      <c r="D5053" s="747" t="n">
        <v>73.93</v>
      </c>
    </row>
    <row collapsed="false" customFormat="false" customHeight="true" hidden="true" ht="13.5" outlineLevel="0" r="5054">
      <c r="A5054" s="746" t="n">
        <v>89480</v>
      </c>
      <c r="B5054" s="745" t="s">
        <v>6369</v>
      </c>
      <c r="C5054" s="745" t="s">
        <v>52</v>
      </c>
      <c r="D5054" s="747" t="n">
        <v>94.47</v>
      </c>
    </row>
    <row collapsed="false" customFormat="false" customHeight="true" hidden="true" ht="13.5" outlineLevel="0" r="5055">
      <c r="A5055" s="746" t="n">
        <v>89483</v>
      </c>
      <c r="B5055" s="745" t="s">
        <v>6370</v>
      </c>
      <c r="C5055" s="745" t="s">
        <v>52</v>
      </c>
      <c r="D5055" s="747" t="n">
        <v>91.88</v>
      </c>
    </row>
    <row collapsed="false" customFormat="false" customHeight="true" hidden="true" ht="13.5" outlineLevel="0" r="5056">
      <c r="A5056" s="746" t="n">
        <v>89484</v>
      </c>
      <c r="B5056" s="745" t="s">
        <v>6371</v>
      </c>
      <c r="C5056" s="745" t="s">
        <v>52</v>
      </c>
      <c r="D5056" s="747" t="n">
        <v>84.79</v>
      </c>
    </row>
    <row collapsed="false" customFormat="false" customHeight="true" hidden="true" ht="13.5" outlineLevel="0" r="5057">
      <c r="A5057" s="746" t="n">
        <v>89486</v>
      </c>
      <c r="B5057" s="745" t="s">
        <v>6372</v>
      </c>
      <c r="C5057" s="745" t="s">
        <v>52</v>
      </c>
      <c r="D5057" s="747" t="n">
        <v>78.79</v>
      </c>
    </row>
    <row collapsed="false" customFormat="false" customHeight="true" hidden="true" ht="13.5" outlineLevel="0" r="5058">
      <c r="A5058" s="746" t="n">
        <v>89487</v>
      </c>
      <c r="B5058" s="745" t="s">
        <v>6373</v>
      </c>
      <c r="C5058" s="745" t="s">
        <v>52</v>
      </c>
      <c r="D5058" s="747" t="n">
        <v>104.03</v>
      </c>
    </row>
    <row collapsed="false" customFormat="false" customHeight="true" hidden="true" ht="13.5" outlineLevel="0" r="5059">
      <c r="A5059" s="746" t="n">
        <v>89488</v>
      </c>
      <c r="B5059" s="745" t="s">
        <v>6374</v>
      </c>
      <c r="C5059" s="745" t="s">
        <v>52</v>
      </c>
      <c r="D5059" s="747" t="n">
        <v>97.28</v>
      </c>
    </row>
    <row collapsed="false" customFormat="false" customHeight="true" hidden="true" ht="13.5" outlineLevel="0" r="5060">
      <c r="A5060" s="746" t="n">
        <v>91815</v>
      </c>
      <c r="B5060" s="745" t="s">
        <v>6375</v>
      </c>
      <c r="C5060" s="745" t="s">
        <v>52</v>
      </c>
      <c r="D5060" s="747" t="n">
        <v>53.84</v>
      </c>
    </row>
    <row collapsed="false" customFormat="false" customHeight="true" hidden="true" ht="13.5" outlineLevel="0" r="5061">
      <c r="A5061" s="746" t="n">
        <v>91816</v>
      </c>
      <c r="B5061" s="745" t="s">
        <v>6376</v>
      </c>
      <c r="C5061" s="745" t="s">
        <v>52</v>
      </c>
      <c r="D5061" s="747" t="n">
        <v>62.72</v>
      </c>
    </row>
    <row collapsed="false" customFormat="false" customHeight="true" hidden="true" ht="13.5" outlineLevel="0" r="5062">
      <c r="A5062" s="746" t="n">
        <v>72139</v>
      </c>
      <c r="B5062" s="745" t="s">
        <v>6377</v>
      </c>
      <c r="C5062" s="745" t="s">
        <v>52</v>
      </c>
      <c r="D5062" s="747" t="n">
        <v>429.9</v>
      </c>
    </row>
    <row collapsed="false" customFormat="false" customHeight="true" hidden="true" ht="13.5" outlineLevel="0" r="5063">
      <c r="A5063" s="746" t="n">
        <v>72175</v>
      </c>
      <c r="B5063" s="745" t="s">
        <v>6378</v>
      </c>
      <c r="C5063" s="745" t="s">
        <v>52</v>
      </c>
      <c r="D5063" s="747" t="n">
        <v>432.65</v>
      </c>
    </row>
    <row collapsed="false" customFormat="false" customHeight="true" hidden="true" ht="13.5" outlineLevel="0" r="5064">
      <c r="A5064" s="746" t="n">
        <v>72176</v>
      </c>
      <c r="B5064" s="745" t="s">
        <v>6379</v>
      </c>
      <c r="C5064" s="745" t="s">
        <v>52</v>
      </c>
      <c r="D5064" s="747" t="n">
        <v>435.15</v>
      </c>
    </row>
    <row collapsed="false" customFormat="false" customHeight="true" hidden="true" ht="13.5" outlineLevel="0" r="5065">
      <c r="A5065" s="746" t="n">
        <v>72178</v>
      </c>
      <c r="B5065" s="745" t="s">
        <v>6380</v>
      </c>
      <c r="C5065" s="745" t="s">
        <v>52</v>
      </c>
      <c r="D5065" s="747" t="n">
        <v>30.25</v>
      </c>
    </row>
    <row collapsed="false" customFormat="false" customHeight="true" hidden="true" ht="13.5" outlineLevel="0" r="5066">
      <c r="A5066" s="746" t="n">
        <v>72179</v>
      </c>
      <c r="B5066" s="745" t="s">
        <v>6381</v>
      </c>
      <c r="C5066" s="745" t="s">
        <v>52</v>
      </c>
      <c r="D5066" s="747" t="n">
        <v>60.55</v>
      </c>
    </row>
    <row collapsed="false" customFormat="false" customHeight="true" hidden="true" ht="13.5" outlineLevel="0" r="5067">
      <c r="A5067" s="746" t="n">
        <v>72180</v>
      </c>
      <c r="B5067" s="745" t="s">
        <v>6382</v>
      </c>
      <c r="C5067" s="745" t="s">
        <v>52</v>
      </c>
      <c r="D5067" s="747" t="n">
        <v>18.6</v>
      </c>
    </row>
    <row collapsed="false" customFormat="false" customHeight="true" hidden="true" ht="13.5" outlineLevel="0" r="5068">
      <c r="A5068" s="746" t="n">
        <v>72181</v>
      </c>
      <c r="B5068" s="745" t="s">
        <v>6383</v>
      </c>
      <c r="C5068" s="745" t="s">
        <v>52</v>
      </c>
      <c r="D5068" s="747" t="n">
        <v>37.62</v>
      </c>
    </row>
    <row collapsed="false" customFormat="false" customHeight="true" hidden="true" ht="13.5" outlineLevel="0" r="5069">
      <c r="A5069" s="745" t="s">
        <v>117</v>
      </c>
      <c r="B5069" s="745" t="s">
        <v>717</v>
      </c>
      <c r="C5069" s="745" t="s">
        <v>52</v>
      </c>
      <c r="D5069" s="747" t="n">
        <v>312.72</v>
      </c>
    </row>
    <row collapsed="false" customFormat="false" customHeight="true" hidden="true" ht="13.5" outlineLevel="0" r="5070">
      <c r="A5070" s="745" t="s">
        <v>6384</v>
      </c>
      <c r="B5070" s="745" t="s">
        <v>6385</v>
      </c>
      <c r="C5070" s="745" t="s">
        <v>52</v>
      </c>
      <c r="D5070" s="747" t="n">
        <v>242.66</v>
      </c>
    </row>
    <row collapsed="false" customFormat="false" customHeight="true" hidden="true" ht="13.5" outlineLevel="0" r="5071">
      <c r="A5071" s="745" t="s">
        <v>6386</v>
      </c>
      <c r="B5071" s="745" t="s">
        <v>6387</v>
      </c>
      <c r="C5071" s="745" t="s">
        <v>52</v>
      </c>
      <c r="D5071" s="747" t="n">
        <v>531.34</v>
      </c>
    </row>
    <row collapsed="false" customFormat="false" customHeight="true" hidden="true" ht="13.5" outlineLevel="0" r="5072">
      <c r="A5072" s="746" t="n">
        <v>79627</v>
      </c>
      <c r="B5072" s="745" t="s">
        <v>6388</v>
      </c>
      <c r="C5072" s="745" t="s">
        <v>52</v>
      </c>
      <c r="D5072" s="747" t="n">
        <v>712.38</v>
      </c>
    </row>
    <row collapsed="false" customFormat="false" customHeight="true" hidden="true" ht="13.5" outlineLevel="0" r="5073">
      <c r="A5073" s="746" t="n">
        <v>96358</v>
      </c>
      <c r="B5073" s="745" t="s">
        <v>6389</v>
      </c>
      <c r="C5073" s="745" t="s">
        <v>52</v>
      </c>
      <c r="D5073" s="747" t="n">
        <v>83.86</v>
      </c>
    </row>
    <row collapsed="false" customFormat="false" customHeight="true" hidden="true" ht="13.5" outlineLevel="0" r="5074">
      <c r="A5074" s="746" t="n">
        <v>96359</v>
      </c>
      <c r="B5074" s="745" t="s">
        <v>6390</v>
      </c>
      <c r="C5074" s="745" t="s">
        <v>52</v>
      </c>
      <c r="D5074" s="747" t="n">
        <v>91.89</v>
      </c>
    </row>
    <row collapsed="false" customFormat="false" customHeight="true" hidden="true" ht="13.5" outlineLevel="0" r="5075">
      <c r="A5075" s="746" t="n">
        <v>96360</v>
      </c>
      <c r="B5075" s="745" t="s">
        <v>726</v>
      </c>
      <c r="C5075" s="745" t="s">
        <v>52</v>
      </c>
      <c r="D5075" s="747" t="n">
        <v>104.96</v>
      </c>
    </row>
    <row collapsed="false" customFormat="false" customHeight="true" hidden="true" ht="13.5" outlineLevel="0" r="5076">
      <c r="A5076" s="746" t="n">
        <v>96361</v>
      </c>
      <c r="B5076" s="745" t="s">
        <v>6391</v>
      </c>
      <c r="C5076" s="745" t="s">
        <v>52</v>
      </c>
      <c r="D5076" s="747" t="n">
        <v>120.42</v>
      </c>
    </row>
    <row collapsed="false" customFormat="false" customHeight="true" hidden="true" ht="13.5" outlineLevel="0" r="5077">
      <c r="A5077" s="746" t="n">
        <v>96362</v>
      </c>
      <c r="B5077" s="745" t="s">
        <v>6392</v>
      </c>
      <c r="C5077" s="745" t="s">
        <v>52</v>
      </c>
      <c r="D5077" s="747" t="n">
        <v>110.59</v>
      </c>
    </row>
    <row collapsed="false" customFormat="false" customHeight="true" hidden="true" ht="13.5" outlineLevel="0" r="5078">
      <c r="A5078" s="746" t="n">
        <v>96363</v>
      </c>
      <c r="B5078" s="745" t="s">
        <v>6393</v>
      </c>
      <c r="C5078" s="745" t="s">
        <v>52</v>
      </c>
      <c r="D5078" s="747" t="n">
        <v>119.03</v>
      </c>
    </row>
    <row collapsed="false" customFormat="false" customHeight="true" hidden="true" ht="13.5" outlineLevel="0" r="5079">
      <c r="A5079" s="746" t="n">
        <v>96364</v>
      </c>
      <c r="B5079" s="745" t="s">
        <v>6394</v>
      </c>
      <c r="C5079" s="745" t="s">
        <v>52</v>
      </c>
      <c r="D5079" s="747" t="n">
        <v>131.69</v>
      </c>
    </row>
    <row collapsed="false" customFormat="false" customHeight="true" hidden="true" ht="13.5" outlineLevel="0" r="5080">
      <c r="A5080" s="746" t="n">
        <v>96365</v>
      </c>
      <c r="B5080" s="745" t="s">
        <v>6395</v>
      </c>
      <c r="C5080" s="745" t="s">
        <v>52</v>
      </c>
      <c r="D5080" s="747" t="n">
        <v>147.54</v>
      </c>
    </row>
    <row collapsed="false" customFormat="false" customHeight="true" hidden="true" ht="13.5" outlineLevel="0" r="5081">
      <c r="A5081" s="746" t="n">
        <v>96366</v>
      </c>
      <c r="B5081" s="745" t="s">
        <v>6396</v>
      </c>
      <c r="C5081" s="745" t="s">
        <v>52</v>
      </c>
      <c r="D5081" s="747" t="n">
        <v>137.32</v>
      </c>
    </row>
    <row collapsed="false" customFormat="false" customHeight="true" hidden="true" ht="13.5" outlineLevel="0" r="5082">
      <c r="A5082" s="746" t="n">
        <v>96367</v>
      </c>
      <c r="B5082" s="745" t="s">
        <v>6397</v>
      </c>
      <c r="C5082" s="745" t="s">
        <v>52</v>
      </c>
      <c r="D5082" s="747" t="n">
        <v>146.13</v>
      </c>
    </row>
    <row collapsed="false" customFormat="false" customHeight="true" hidden="true" ht="13.5" outlineLevel="0" r="5083">
      <c r="A5083" s="746" t="n">
        <v>96368</v>
      </c>
      <c r="B5083" s="745" t="s">
        <v>6398</v>
      </c>
      <c r="C5083" s="745" t="s">
        <v>52</v>
      </c>
      <c r="D5083" s="747" t="n">
        <v>158.42</v>
      </c>
    </row>
    <row collapsed="false" customFormat="false" customHeight="true" hidden="true" ht="13.5" outlineLevel="0" r="5084">
      <c r="A5084" s="746" t="n">
        <v>96369</v>
      </c>
      <c r="B5084" s="745" t="s">
        <v>6399</v>
      </c>
      <c r="C5084" s="745" t="s">
        <v>52</v>
      </c>
      <c r="D5084" s="747" t="n">
        <v>174.66</v>
      </c>
    </row>
    <row collapsed="false" customFormat="false" customHeight="true" hidden="true" ht="13.5" outlineLevel="0" r="5085">
      <c r="A5085" s="746" t="n">
        <v>96370</v>
      </c>
      <c r="B5085" s="745" t="s">
        <v>6400</v>
      </c>
      <c r="C5085" s="745" t="s">
        <v>52</v>
      </c>
      <c r="D5085" s="747" t="n">
        <v>53.04</v>
      </c>
    </row>
    <row collapsed="false" customFormat="false" customHeight="true" hidden="true" ht="13.5" outlineLevel="0" r="5086">
      <c r="A5086" s="746" t="n">
        <v>96371</v>
      </c>
      <c r="B5086" s="745" t="s">
        <v>6401</v>
      </c>
      <c r="C5086" s="745" t="s">
        <v>52</v>
      </c>
      <c r="D5086" s="747" t="n">
        <v>60.86</v>
      </c>
    </row>
    <row collapsed="false" customFormat="false" customHeight="true" hidden="true" ht="13.5" outlineLevel="0" r="5087">
      <c r="A5087" s="746" t="n">
        <v>96372</v>
      </c>
      <c r="B5087" s="745" t="s">
        <v>6402</v>
      </c>
      <c r="C5087" s="745" t="s">
        <v>52</v>
      </c>
      <c r="D5087" s="747" t="n">
        <v>20.23</v>
      </c>
    </row>
    <row collapsed="false" customFormat="false" customHeight="true" hidden="true" ht="13.5" outlineLevel="0" r="5088">
      <c r="A5088" s="746" t="n">
        <v>96373</v>
      </c>
      <c r="B5088" s="745" t="s">
        <v>6403</v>
      </c>
      <c r="C5088" s="745" t="s">
        <v>236</v>
      </c>
      <c r="D5088" s="747" t="n">
        <v>7.56</v>
      </c>
    </row>
    <row collapsed="false" customFormat="false" customHeight="true" hidden="true" ht="13.5" outlineLevel="0" r="5089">
      <c r="A5089" s="746" t="n">
        <v>96374</v>
      </c>
      <c r="B5089" s="745" t="s">
        <v>6404</v>
      </c>
      <c r="C5089" s="745" t="s">
        <v>236</v>
      </c>
      <c r="D5089" s="747" t="n">
        <v>22.09</v>
      </c>
    </row>
    <row collapsed="false" customFormat="false" customHeight="true" hidden="true" ht="13.5" outlineLevel="0" r="5090">
      <c r="A5090" s="745" t="s">
        <v>6405</v>
      </c>
      <c r="B5090" s="745" t="s">
        <v>6406</v>
      </c>
      <c r="C5090" s="745" t="s">
        <v>52</v>
      </c>
      <c r="D5090" s="747" t="n">
        <v>61.81</v>
      </c>
    </row>
    <row collapsed="false" customFormat="false" customHeight="true" hidden="true" ht="13.5" outlineLevel="0" r="5091">
      <c r="A5091" s="745" t="s">
        <v>6407</v>
      </c>
      <c r="B5091" s="745" t="s">
        <v>6408</v>
      </c>
      <c r="C5091" s="745" t="s">
        <v>52</v>
      </c>
      <c r="D5091" s="747" t="n">
        <v>126.18</v>
      </c>
    </row>
    <row collapsed="false" customFormat="false" customHeight="true" hidden="true" ht="13.5" outlineLevel="0" r="5092">
      <c r="A5092" s="745" t="s">
        <v>6409</v>
      </c>
      <c r="B5092" s="745" t="s">
        <v>6410</v>
      </c>
      <c r="C5092" s="745" t="s">
        <v>52</v>
      </c>
      <c r="D5092" s="747" t="n">
        <v>57.24</v>
      </c>
    </row>
    <row collapsed="false" customFormat="false" customHeight="true" hidden="true" ht="13.5" outlineLevel="0" r="5093">
      <c r="A5093" s="745" t="s">
        <v>6411</v>
      </c>
      <c r="B5093" s="745" t="s">
        <v>6412</v>
      </c>
      <c r="C5093" s="745" t="s">
        <v>52</v>
      </c>
      <c r="D5093" s="747" t="n">
        <v>47.06</v>
      </c>
    </row>
    <row collapsed="false" customFormat="false" customHeight="true" hidden="true" ht="13.5" outlineLevel="0" r="5094">
      <c r="A5094" s="746" t="n">
        <v>83694</v>
      </c>
      <c r="B5094" s="745" t="s">
        <v>6413</v>
      </c>
      <c r="C5094" s="745" t="s">
        <v>52</v>
      </c>
      <c r="D5094" s="747" t="n">
        <v>17.41</v>
      </c>
    </row>
    <row collapsed="false" customFormat="false" customHeight="true" hidden="true" ht="13.5" outlineLevel="0" r="5095">
      <c r="A5095" s="745" t="s">
        <v>6414</v>
      </c>
      <c r="B5095" s="745" t="s">
        <v>6415</v>
      </c>
      <c r="C5095" s="745" t="s">
        <v>52</v>
      </c>
      <c r="D5095" s="747" t="n">
        <v>26.47</v>
      </c>
    </row>
    <row collapsed="false" customFormat="false" customHeight="true" hidden="true" ht="13.5" outlineLevel="0" r="5096">
      <c r="A5096" s="746" t="n">
        <v>83771</v>
      </c>
      <c r="B5096" s="745" t="s">
        <v>6416</v>
      </c>
      <c r="C5096" s="745" t="s">
        <v>2478</v>
      </c>
      <c r="D5096" s="747" t="n">
        <v>7.69</v>
      </c>
    </row>
    <row collapsed="false" customFormat="false" customHeight="true" hidden="true" ht="13.5" outlineLevel="0" r="5097">
      <c r="A5097" s="746" t="n">
        <v>92970</v>
      </c>
      <c r="B5097" s="745" t="s">
        <v>6417</v>
      </c>
      <c r="C5097" s="745" t="s">
        <v>52</v>
      </c>
      <c r="D5097" s="747" t="n">
        <v>13.77</v>
      </c>
    </row>
    <row collapsed="false" customFormat="false" customHeight="true" hidden="true" ht="13.5" outlineLevel="0" r="5098">
      <c r="A5098" s="746" t="n">
        <v>72916</v>
      </c>
      <c r="B5098" s="745" t="s">
        <v>6418</v>
      </c>
      <c r="C5098" s="745" t="s">
        <v>2478</v>
      </c>
      <c r="D5098" s="747" t="n">
        <v>28.35</v>
      </c>
    </row>
    <row collapsed="false" customFormat="false" customHeight="true" hidden="true" ht="13.5" outlineLevel="0" r="5099">
      <c r="A5099" s="746" t="n">
        <v>72919</v>
      </c>
      <c r="B5099" s="745" t="s">
        <v>6419</v>
      </c>
      <c r="C5099" s="745" t="s">
        <v>2478</v>
      </c>
      <c r="D5099" s="747" t="n">
        <v>39.5</v>
      </c>
    </row>
    <row collapsed="false" customFormat="false" customHeight="true" hidden="true" ht="13.5" outlineLevel="0" r="5100">
      <c r="A5100" s="746" t="n">
        <v>72922</v>
      </c>
      <c r="B5100" s="745" t="s">
        <v>6420</v>
      </c>
      <c r="C5100" s="745" t="s">
        <v>2478</v>
      </c>
      <c r="D5100" s="747" t="n">
        <v>53.44</v>
      </c>
    </row>
    <row collapsed="false" customFormat="false" customHeight="true" hidden="true" ht="13.5" outlineLevel="0" r="5101">
      <c r="A5101" s="746" t="n">
        <v>72923</v>
      </c>
      <c r="B5101" s="745" t="s">
        <v>6421</v>
      </c>
      <c r="C5101" s="745" t="s">
        <v>2478</v>
      </c>
      <c r="D5101" s="747" t="n">
        <v>63.14</v>
      </c>
    </row>
    <row collapsed="false" customFormat="false" customHeight="true" hidden="true" ht="13.5" outlineLevel="0" r="5102">
      <c r="A5102" s="746" t="n">
        <v>72924</v>
      </c>
      <c r="B5102" s="745" t="s">
        <v>6422</v>
      </c>
      <c r="C5102" s="745" t="s">
        <v>2478</v>
      </c>
      <c r="D5102" s="747" t="n">
        <v>54.29</v>
      </c>
    </row>
    <row collapsed="false" customFormat="false" customHeight="true" hidden="true" ht="13.5" outlineLevel="0" r="5103">
      <c r="A5103" s="746" t="n">
        <v>72961</v>
      </c>
      <c r="B5103" s="745" t="s">
        <v>6423</v>
      </c>
      <c r="C5103" s="745" t="s">
        <v>52</v>
      </c>
      <c r="D5103" s="747" t="n">
        <v>1.33</v>
      </c>
    </row>
    <row collapsed="false" customFormat="false" customHeight="true" hidden="true" ht="13.5" outlineLevel="0" r="5104">
      <c r="A5104" s="746" t="n">
        <v>96387</v>
      </c>
      <c r="B5104" s="745" t="s">
        <v>6424</v>
      </c>
      <c r="C5104" s="745" t="s">
        <v>2478</v>
      </c>
      <c r="D5104" s="747" t="n">
        <v>7.2</v>
      </c>
    </row>
    <row collapsed="false" customFormat="false" customHeight="true" hidden="true" ht="13.5" outlineLevel="0" r="5105">
      <c r="A5105" s="746" t="n">
        <v>96388</v>
      </c>
      <c r="B5105" s="745" t="s">
        <v>6425</v>
      </c>
      <c r="C5105" s="745" t="s">
        <v>2478</v>
      </c>
      <c r="D5105" s="747" t="n">
        <v>6.8</v>
      </c>
    </row>
    <row collapsed="false" customFormat="false" customHeight="true" hidden="true" ht="13.5" outlineLevel="0" r="5106">
      <c r="A5106" s="746" t="n">
        <v>96389</v>
      </c>
      <c r="B5106" s="745" t="s">
        <v>6426</v>
      </c>
      <c r="C5106" s="745" t="s">
        <v>2478</v>
      </c>
      <c r="D5106" s="747" t="n">
        <v>28.95</v>
      </c>
    </row>
    <row collapsed="false" customFormat="false" customHeight="true" hidden="true" ht="13.5" outlineLevel="0" r="5107">
      <c r="A5107" s="746" t="n">
        <v>96390</v>
      </c>
      <c r="B5107" s="745" t="s">
        <v>6427</v>
      </c>
      <c r="C5107" s="745" t="s">
        <v>2478</v>
      </c>
      <c r="D5107" s="747" t="n">
        <v>47.4</v>
      </c>
    </row>
    <row collapsed="false" customFormat="false" customHeight="true" hidden="true" ht="13.5" outlineLevel="0" r="5108">
      <c r="A5108" s="746" t="n">
        <v>96391</v>
      </c>
      <c r="B5108" s="745" t="s">
        <v>6428</v>
      </c>
      <c r="C5108" s="745" t="s">
        <v>2478</v>
      </c>
      <c r="D5108" s="747" t="n">
        <v>65.66</v>
      </c>
    </row>
    <row collapsed="false" customFormat="false" customHeight="true" hidden="true" ht="13.5" outlineLevel="0" r="5109">
      <c r="A5109" s="746" t="n">
        <v>96392</v>
      </c>
      <c r="B5109" s="745" t="s">
        <v>6429</v>
      </c>
      <c r="C5109" s="745" t="s">
        <v>2478</v>
      </c>
      <c r="D5109" s="747" t="n">
        <v>87.26</v>
      </c>
    </row>
    <row collapsed="false" customFormat="false" customHeight="true" hidden="true" ht="13.5" outlineLevel="0" r="5110">
      <c r="A5110" s="746" t="n">
        <v>96396</v>
      </c>
      <c r="B5110" s="745" t="s">
        <v>6430</v>
      </c>
      <c r="C5110" s="745" t="s">
        <v>2478</v>
      </c>
      <c r="D5110" s="747" t="n">
        <v>106.92</v>
      </c>
    </row>
    <row collapsed="false" customFormat="false" customHeight="true" hidden="true" ht="13.5" outlineLevel="0" r="5111">
      <c r="A5111" s="746" t="n">
        <v>96397</v>
      </c>
      <c r="B5111" s="745" t="s">
        <v>6431</v>
      </c>
      <c r="C5111" s="745" t="s">
        <v>2478</v>
      </c>
      <c r="D5111" s="747" t="n">
        <v>139.9</v>
      </c>
    </row>
    <row collapsed="false" customFormat="false" customHeight="true" hidden="true" ht="13.5" outlineLevel="0" r="5112">
      <c r="A5112" s="746" t="n">
        <v>96398</v>
      </c>
      <c r="B5112" s="745" t="s">
        <v>6432</v>
      </c>
      <c r="C5112" s="745" t="s">
        <v>2478</v>
      </c>
      <c r="D5112" s="747" t="n">
        <v>152.9</v>
      </c>
    </row>
    <row collapsed="false" customFormat="false" customHeight="true" hidden="true" ht="13.5" outlineLevel="0" r="5113">
      <c r="A5113" s="746" t="n">
        <v>96399</v>
      </c>
      <c r="B5113" s="745" t="s">
        <v>6433</v>
      </c>
      <c r="C5113" s="745" t="s">
        <v>2478</v>
      </c>
      <c r="D5113" s="747" t="n">
        <v>87.71</v>
      </c>
    </row>
    <row collapsed="false" customFormat="false" customHeight="true" hidden="true" ht="13.5" outlineLevel="0" r="5114">
      <c r="A5114" s="746" t="n">
        <v>96400</v>
      </c>
      <c r="B5114" s="745" t="s">
        <v>6434</v>
      </c>
      <c r="C5114" s="745" t="s">
        <v>2478</v>
      </c>
      <c r="D5114" s="747" t="n">
        <v>96.19</v>
      </c>
    </row>
    <row collapsed="false" customFormat="false" customHeight="true" hidden="true" ht="13.5" outlineLevel="0" r="5115">
      <c r="A5115" s="746" t="n">
        <v>96401</v>
      </c>
      <c r="B5115" s="745" t="s">
        <v>6435</v>
      </c>
      <c r="C5115" s="745" t="s">
        <v>52</v>
      </c>
      <c r="D5115" s="747" t="n">
        <v>6.31</v>
      </c>
    </row>
    <row collapsed="false" customFormat="false" customHeight="true" hidden="true" ht="13.5" outlineLevel="0" r="5116">
      <c r="A5116" s="746" t="n">
        <v>96402</v>
      </c>
      <c r="B5116" s="745" t="s">
        <v>6436</v>
      </c>
      <c r="C5116" s="745" t="s">
        <v>52</v>
      </c>
      <c r="D5116" s="747" t="n">
        <v>1.51</v>
      </c>
    </row>
    <row collapsed="false" customFormat="false" customHeight="true" hidden="true" ht="13.5" outlineLevel="0" r="5117">
      <c r="A5117" s="746" t="n">
        <v>72799</v>
      </c>
      <c r="B5117" s="745" t="s">
        <v>6437</v>
      </c>
      <c r="C5117" s="745" t="s">
        <v>52</v>
      </c>
      <c r="D5117" s="747" t="n">
        <v>82.27</v>
      </c>
    </row>
    <row collapsed="false" customFormat="false" customHeight="true" hidden="true" ht="13.5" outlineLevel="0" r="5118">
      <c r="A5118" s="746" t="n">
        <v>72942</v>
      </c>
      <c r="B5118" s="745" t="s">
        <v>6438</v>
      </c>
      <c r="C5118" s="745" t="s">
        <v>52</v>
      </c>
      <c r="D5118" s="747" t="n">
        <v>1.6</v>
      </c>
    </row>
    <row collapsed="false" customFormat="false" customHeight="true" hidden="true" ht="13.5" outlineLevel="0" r="5119">
      <c r="A5119" s="746" t="n">
        <v>72943</v>
      </c>
      <c r="B5119" s="745" t="s">
        <v>6439</v>
      </c>
      <c r="C5119" s="745" t="s">
        <v>52</v>
      </c>
      <c r="D5119" s="747" t="n">
        <v>2.02</v>
      </c>
    </row>
    <row collapsed="false" customFormat="false" customHeight="true" hidden="true" ht="13.5" outlineLevel="0" r="5120">
      <c r="A5120" s="746" t="n">
        <v>72972</v>
      </c>
      <c r="B5120" s="745" t="s">
        <v>6440</v>
      </c>
      <c r="C5120" s="745" t="s">
        <v>52</v>
      </c>
      <c r="D5120" s="747" t="n">
        <v>1.02</v>
      </c>
    </row>
    <row collapsed="false" customFormat="false" customHeight="true" hidden="true" ht="13.5" outlineLevel="0" r="5121">
      <c r="A5121" s="746" t="n">
        <v>72973</v>
      </c>
      <c r="B5121" s="745" t="s">
        <v>6441</v>
      </c>
      <c r="C5121" s="745" t="s">
        <v>236</v>
      </c>
      <c r="D5121" s="747" t="n">
        <v>1.92</v>
      </c>
    </row>
    <row collapsed="false" customFormat="false" customHeight="true" hidden="true" ht="13.5" outlineLevel="0" r="5122">
      <c r="A5122" s="746" t="n">
        <v>72974</v>
      </c>
      <c r="B5122" s="745" t="s">
        <v>6442</v>
      </c>
      <c r="C5122" s="745" t="s">
        <v>52</v>
      </c>
      <c r="D5122" s="747" t="n">
        <v>6.42</v>
      </c>
    </row>
    <row collapsed="false" customFormat="false" customHeight="true" hidden="true" ht="13.5" outlineLevel="0" r="5123">
      <c r="A5123" s="746" t="n">
        <v>72975</v>
      </c>
      <c r="B5123" s="745" t="s">
        <v>6443</v>
      </c>
      <c r="C5123" s="745" t="s">
        <v>52</v>
      </c>
      <c r="D5123" s="747" t="n">
        <v>0.72</v>
      </c>
    </row>
    <row collapsed="false" customFormat="false" customHeight="true" hidden="true" ht="13.5" outlineLevel="0" r="5124">
      <c r="A5124" s="746" t="n">
        <v>72978</v>
      </c>
      <c r="B5124" s="745" t="s">
        <v>6444</v>
      </c>
      <c r="C5124" s="745" t="s">
        <v>236</v>
      </c>
      <c r="D5124" s="747" t="n">
        <v>6.41</v>
      </c>
    </row>
    <row collapsed="false" customFormat="false" customHeight="true" hidden="true" ht="13.5" outlineLevel="0" r="5125">
      <c r="A5125" s="746" t="n">
        <v>72979</v>
      </c>
      <c r="B5125" s="745" t="s">
        <v>6445</v>
      </c>
      <c r="C5125" s="745" t="s">
        <v>52</v>
      </c>
      <c r="D5125" s="747" t="n">
        <v>12.27</v>
      </c>
    </row>
    <row collapsed="false" customFormat="false" customHeight="true" hidden="true" ht="13.5" outlineLevel="0" r="5126">
      <c r="A5126" s="745" t="s">
        <v>6446</v>
      </c>
      <c r="B5126" s="745" t="s">
        <v>6447</v>
      </c>
      <c r="C5126" s="745" t="s">
        <v>52</v>
      </c>
      <c r="D5126" s="747" t="n">
        <v>4.51</v>
      </c>
    </row>
    <row collapsed="false" customFormat="false" customHeight="true" hidden="true" ht="13.5" outlineLevel="0" r="5127">
      <c r="A5127" s="745" t="s">
        <v>6448</v>
      </c>
      <c r="B5127" s="745" t="s">
        <v>6449</v>
      </c>
      <c r="C5127" s="745" t="s">
        <v>2478</v>
      </c>
      <c r="D5127" s="747" t="n">
        <v>782.06</v>
      </c>
    </row>
    <row collapsed="false" customFormat="false" customHeight="true" hidden="true" ht="13.5" outlineLevel="0" r="5128">
      <c r="A5128" s="745" t="s">
        <v>6450</v>
      </c>
      <c r="B5128" s="745" t="s">
        <v>6451</v>
      </c>
      <c r="C5128" s="745" t="s">
        <v>2478</v>
      </c>
      <c r="D5128" s="747" t="n">
        <v>666.05</v>
      </c>
    </row>
    <row collapsed="false" customFormat="false" customHeight="true" hidden="true" ht="13.5" outlineLevel="0" r="5129">
      <c r="A5129" s="746" t="n">
        <v>92391</v>
      </c>
      <c r="B5129" s="745" t="s">
        <v>6452</v>
      </c>
      <c r="C5129" s="745" t="s">
        <v>52</v>
      </c>
      <c r="D5129" s="747" t="n">
        <v>48.62</v>
      </c>
    </row>
    <row collapsed="false" customFormat="false" customHeight="true" hidden="true" ht="13.5" outlineLevel="0" r="5130">
      <c r="A5130" s="746" t="n">
        <v>92392</v>
      </c>
      <c r="B5130" s="745" t="s">
        <v>6453</v>
      </c>
      <c r="C5130" s="745" t="s">
        <v>52</v>
      </c>
      <c r="D5130" s="747" t="n">
        <v>51.14</v>
      </c>
    </row>
    <row collapsed="false" customFormat="false" customHeight="true" hidden="true" ht="13.5" outlineLevel="0" r="5131">
      <c r="A5131" s="746" t="n">
        <v>92393</v>
      </c>
      <c r="B5131" s="745" t="s">
        <v>6454</v>
      </c>
      <c r="C5131" s="745" t="s">
        <v>52</v>
      </c>
      <c r="D5131" s="747" t="n">
        <v>44.28</v>
      </c>
    </row>
    <row collapsed="false" customFormat="false" customHeight="true" hidden="true" ht="13.5" outlineLevel="0" r="5132">
      <c r="A5132" s="746" t="n">
        <v>92394</v>
      </c>
      <c r="B5132" s="745" t="s">
        <v>6455</v>
      </c>
      <c r="C5132" s="745" t="s">
        <v>52</v>
      </c>
      <c r="D5132" s="747" t="n">
        <v>48.38</v>
      </c>
    </row>
    <row collapsed="false" customFormat="false" customHeight="true" hidden="true" ht="13.5" outlineLevel="0" r="5133">
      <c r="A5133" s="746" t="n">
        <v>92395</v>
      </c>
      <c r="B5133" s="745" t="s">
        <v>6456</v>
      </c>
      <c r="C5133" s="745" t="s">
        <v>52</v>
      </c>
      <c r="D5133" s="747" t="n">
        <v>61.91</v>
      </c>
    </row>
    <row collapsed="false" customFormat="false" customHeight="true" hidden="true" ht="13.5" outlineLevel="0" r="5134">
      <c r="A5134" s="746" t="n">
        <v>92396</v>
      </c>
      <c r="B5134" s="745" t="s">
        <v>702</v>
      </c>
      <c r="C5134" s="745" t="s">
        <v>52</v>
      </c>
      <c r="D5134" s="747" t="n">
        <v>56.7</v>
      </c>
    </row>
    <row collapsed="false" customFormat="false" customHeight="true" hidden="true" ht="13.5" outlineLevel="0" r="5135">
      <c r="A5135" s="746" t="n">
        <v>92397</v>
      </c>
      <c r="B5135" s="745" t="s">
        <v>6457</v>
      </c>
      <c r="C5135" s="745" t="s">
        <v>52</v>
      </c>
      <c r="D5135" s="747" t="n">
        <v>44.23</v>
      </c>
    </row>
    <row collapsed="false" customFormat="false" customHeight="true" hidden="true" ht="13.5" outlineLevel="0" r="5136">
      <c r="A5136" s="746" t="n">
        <v>92398</v>
      </c>
      <c r="B5136" s="745" t="s">
        <v>6458</v>
      </c>
      <c r="C5136" s="745" t="s">
        <v>52</v>
      </c>
      <c r="D5136" s="747" t="n">
        <v>52.81</v>
      </c>
    </row>
    <row collapsed="false" customFormat="false" customHeight="true" hidden="true" ht="13.5" outlineLevel="0" r="5137">
      <c r="A5137" s="746" t="n">
        <v>92399</v>
      </c>
      <c r="B5137" s="745" t="s">
        <v>6459</v>
      </c>
      <c r="C5137" s="745" t="s">
        <v>52</v>
      </c>
      <c r="D5137" s="747" t="n">
        <v>54.05</v>
      </c>
    </row>
    <row collapsed="false" customFormat="false" customHeight="true" hidden="true" ht="13.5" outlineLevel="0" r="5138">
      <c r="A5138" s="746" t="n">
        <v>92400</v>
      </c>
      <c r="B5138" s="745" t="s">
        <v>6460</v>
      </c>
      <c r="C5138" s="745" t="s">
        <v>52</v>
      </c>
      <c r="D5138" s="747" t="n">
        <v>62.94</v>
      </c>
    </row>
    <row collapsed="false" customFormat="false" customHeight="true" hidden="true" ht="13.5" outlineLevel="0" r="5139">
      <c r="A5139" s="746" t="n">
        <v>92401</v>
      </c>
      <c r="B5139" s="745" t="s">
        <v>6461</v>
      </c>
      <c r="C5139" s="745" t="s">
        <v>52</v>
      </c>
      <c r="D5139" s="747" t="n">
        <v>64.24</v>
      </c>
    </row>
    <row collapsed="false" customFormat="false" customHeight="true" hidden="true" ht="13.5" outlineLevel="0" r="5140">
      <c r="A5140" s="746" t="n">
        <v>92402</v>
      </c>
      <c r="B5140" s="745" t="s">
        <v>6462</v>
      </c>
      <c r="C5140" s="745" t="s">
        <v>52</v>
      </c>
      <c r="D5140" s="747" t="n">
        <v>56.92</v>
      </c>
    </row>
    <row collapsed="false" customFormat="false" customHeight="true" hidden="true" ht="13.5" outlineLevel="0" r="5141">
      <c r="A5141" s="746" t="n">
        <v>92403</v>
      </c>
      <c r="B5141" s="745" t="s">
        <v>6463</v>
      </c>
      <c r="C5141" s="745" t="s">
        <v>52</v>
      </c>
      <c r="D5141" s="747" t="n">
        <v>44.43</v>
      </c>
    </row>
    <row collapsed="false" customFormat="false" customHeight="true" hidden="true" ht="13.5" outlineLevel="0" r="5142">
      <c r="A5142" s="746" t="n">
        <v>92404</v>
      </c>
      <c r="B5142" s="745" t="s">
        <v>6464</v>
      </c>
      <c r="C5142" s="745" t="s">
        <v>52</v>
      </c>
      <c r="D5142" s="747" t="n">
        <v>52.59</v>
      </c>
    </row>
    <row collapsed="false" customFormat="false" customHeight="true" hidden="true" ht="13.5" outlineLevel="0" r="5143">
      <c r="A5143" s="746" t="n">
        <v>92405</v>
      </c>
      <c r="B5143" s="745" t="s">
        <v>6465</v>
      </c>
      <c r="C5143" s="745" t="s">
        <v>52</v>
      </c>
      <c r="D5143" s="747" t="n">
        <v>53.79</v>
      </c>
    </row>
    <row collapsed="false" customFormat="false" customHeight="true" hidden="true" ht="13.5" outlineLevel="0" r="5144">
      <c r="A5144" s="746" t="n">
        <v>92406</v>
      </c>
      <c r="B5144" s="745" t="s">
        <v>6466</v>
      </c>
      <c r="C5144" s="745" t="s">
        <v>52</v>
      </c>
      <c r="D5144" s="747" t="n">
        <v>64.66</v>
      </c>
    </row>
    <row collapsed="false" customFormat="false" customHeight="true" hidden="true" ht="13.5" outlineLevel="0" r="5145">
      <c r="A5145" s="746" t="n">
        <v>92407</v>
      </c>
      <c r="B5145" s="745" t="s">
        <v>6467</v>
      </c>
      <c r="C5145" s="745" t="s">
        <v>52</v>
      </c>
      <c r="D5145" s="747" t="n">
        <v>65.95</v>
      </c>
    </row>
    <row collapsed="false" customFormat="false" customHeight="true" hidden="true" ht="13.5" outlineLevel="0" r="5146">
      <c r="A5146" s="746" t="n">
        <v>93679</v>
      </c>
      <c r="B5146" s="745" t="s">
        <v>6468</v>
      </c>
      <c r="C5146" s="745" t="s">
        <v>52</v>
      </c>
      <c r="D5146" s="747" t="n">
        <v>61.24</v>
      </c>
    </row>
    <row collapsed="false" customFormat="false" customHeight="true" hidden="true" ht="13.5" outlineLevel="0" r="5147">
      <c r="A5147" s="746" t="n">
        <v>93680</v>
      </c>
      <c r="B5147" s="745" t="s">
        <v>6469</v>
      </c>
      <c r="C5147" s="745" t="s">
        <v>52</v>
      </c>
      <c r="D5147" s="747" t="n">
        <v>48.57</v>
      </c>
    </row>
    <row collapsed="false" customFormat="false" customHeight="true" hidden="true" ht="13.5" outlineLevel="0" r="5148">
      <c r="A5148" s="746" t="n">
        <v>93681</v>
      </c>
      <c r="B5148" s="745" t="s">
        <v>6470</v>
      </c>
      <c r="C5148" s="745" t="s">
        <v>52</v>
      </c>
      <c r="D5148" s="747" t="n">
        <v>59.54</v>
      </c>
    </row>
    <row collapsed="false" customFormat="false" customHeight="true" hidden="true" ht="13.5" outlineLevel="0" r="5149">
      <c r="A5149" s="746" t="n">
        <v>93682</v>
      </c>
      <c r="B5149" s="745" t="s">
        <v>6471</v>
      </c>
      <c r="C5149" s="745" t="s">
        <v>52</v>
      </c>
      <c r="D5149" s="747" t="n">
        <v>60.85</v>
      </c>
    </row>
    <row collapsed="false" customFormat="false" customHeight="true" hidden="true" ht="13.5" outlineLevel="0" r="5150">
      <c r="A5150" s="746" t="n">
        <v>97114</v>
      </c>
      <c r="B5150" s="745" t="s">
        <v>6472</v>
      </c>
      <c r="C5150" s="745" t="s">
        <v>236</v>
      </c>
      <c r="D5150" s="747" t="n">
        <v>0.39</v>
      </c>
    </row>
    <row collapsed="false" customFormat="false" customHeight="true" hidden="true" ht="13.5" outlineLevel="0" r="5151">
      <c r="A5151" s="746" t="n">
        <v>97115</v>
      </c>
      <c r="B5151" s="745" t="s">
        <v>6473</v>
      </c>
      <c r="C5151" s="745" t="s">
        <v>1404</v>
      </c>
      <c r="D5151" s="747" t="n">
        <v>46.57</v>
      </c>
    </row>
    <row collapsed="false" customFormat="false" customHeight="true" hidden="true" ht="13.5" outlineLevel="0" r="5152">
      <c r="A5152" s="746" t="n">
        <v>97120</v>
      </c>
      <c r="B5152" s="745" t="s">
        <v>6474</v>
      </c>
      <c r="C5152" s="745" t="s">
        <v>1404</v>
      </c>
      <c r="D5152" s="747" t="n">
        <v>6.36</v>
      </c>
    </row>
    <row collapsed="false" customFormat="false" customHeight="true" hidden="true" ht="13.5" outlineLevel="0" r="5153">
      <c r="A5153" s="746" t="n">
        <v>97802</v>
      </c>
      <c r="B5153" s="745" t="s">
        <v>6475</v>
      </c>
      <c r="C5153" s="745" t="s">
        <v>52</v>
      </c>
      <c r="D5153" s="747" t="n">
        <v>4.06</v>
      </c>
    </row>
    <row collapsed="false" customFormat="false" customHeight="true" hidden="true" ht="13.5" outlineLevel="0" r="5154">
      <c r="A5154" s="746" t="n">
        <v>97803</v>
      </c>
      <c r="B5154" s="745" t="s">
        <v>6476</v>
      </c>
      <c r="C5154" s="745" t="s">
        <v>52</v>
      </c>
      <c r="D5154" s="747" t="n">
        <v>4.91</v>
      </c>
    </row>
    <row collapsed="false" customFormat="false" customHeight="true" hidden="true" ht="13.5" outlineLevel="0" r="5155">
      <c r="A5155" s="746" t="n">
        <v>97805</v>
      </c>
      <c r="B5155" s="745" t="s">
        <v>6477</v>
      </c>
      <c r="C5155" s="745" t="s">
        <v>52</v>
      </c>
      <c r="D5155" s="747" t="n">
        <v>8.71</v>
      </c>
    </row>
    <row collapsed="false" customFormat="false" customHeight="true" hidden="true" ht="13.5" outlineLevel="0" r="5156">
      <c r="A5156" s="746" t="n">
        <v>97806</v>
      </c>
      <c r="B5156" s="745" t="s">
        <v>6478</v>
      </c>
      <c r="C5156" s="745" t="s">
        <v>52</v>
      </c>
      <c r="D5156" s="747" t="n">
        <v>10.71</v>
      </c>
    </row>
    <row collapsed="false" customFormat="false" customHeight="true" hidden="true" ht="13.5" outlineLevel="0" r="5157">
      <c r="A5157" s="746" t="n">
        <v>97807</v>
      </c>
      <c r="B5157" s="745" t="s">
        <v>6479</v>
      </c>
      <c r="C5157" s="745" t="s">
        <v>52</v>
      </c>
      <c r="D5157" s="747" t="n">
        <v>12.39</v>
      </c>
    </row>
    <row collapsed="false" customFormat="false" customHeight="true" hidden="true" ht="13.5" outlineLevel="0" r="5158">
      <c r="A5158" s="746" t="n">
        <v>97809</v>
      </c>
      <c r="B5158" s="745" t="s">
        <v>6480</v>
      </c>
      <c r="C5158" s="745" t="s">
        <v>52</v>
      </c>
      <c r="D5158" s="747" t="n">
        <v>15.5</v>
      </c>
    </row>
    <row collapsed="false" customFormat="false" customHeight="true" hidden="true" ht="13.5" outlineLevel="0" r="5159">
      <c r="A5159" s="746" t="n">
        <v>97810</v>
      </c>
      <c r="B5159" s="745" t="s">
        <v>6481</v>
      </c>
      <c r="C5159" s="745" t="s">
        <v>52</v>
      </c>
      <c r="D5159" s="747" t="n">
        <v>17.51</v>
      </c>
    </row>
    <row collapsed="false" customFormat="false" customHeight="true" hidden="true" ht="13.5" outlineLevel="0" r="5160">
      <c r="A5160" s="746" t="n">
        <v>97811</v>
      </c>
      <c r="B5160" s="745" t="s">
        <v>6482</v>
      </c>
      <c r="C5160" s="745" t="s">
        <v>52</v>
      </c>
      <c r="D5160" s="747" t="n">
        <v>19.22</v>
      </c>
    </row>
    <row collapsed="false" customFormat="false" customHeight="true" hidden="true" ht="13.5" outlineLevel="0" r="5161">
      <c r="A5161" s="746" t="n">
        <v>97813</v>
      </c>
      <c r="B5161" s="745" t="s">
        <v>6483</v>
      </c>
      <c r="C5161" s="745" t="s">
        <v>52</v>
      </c>
      <c r="D5161" s="747" t="n">
        <v>4.24</v>
      </c>
    </row>
    <row collapsed="false" customFormat="false" customHeight="true" hidden="true" ht="13.5" outlineLevel="0" r="5162">
      <c r="A5162" s="746" t="n">
        <v>97814</v>
      </c>
      <c r="B5162" s="745" t="s">
        <v>6484</v>
      </c>
      <c r="C5162" s="745" t="s">
        <v>52</v>
      </c>
      <c r="D5162" s="747" t="n">
        <v>5.09</v>
      </c>
    </row>
    <row collapsed="false" customFormat="false" customHeight="true" hidden="true" ht="13.5" outlineLevel="0" r="5163">
      <c r="A5163" s="746" t="n">
        <v>97816</v>
      </c>
      <c r="B5163" s="745" t="s">
        <v>6485</v>
      </c>
      <c r="C5163" s="745" t="s">
        <v>52</v>
      </c>
      <c r="D5163" s="747" t="n">
        <v>9.23</v>
      </c>
    </row>
    <row collapsed="false" customFormat="false" customHeight="true" hidden="true" ht="13.5" outlineLevel="0" r="5164">
      <c r="A5164" s="746" t="n">
        <v>97817</v>
      </c>
      <c r="B5164" s="745" t="s">
        <v>6486</v>
      </c>
      <c r="C5164" s="745" t="s">
        <v>52</v>
      </c>
      <c r="D5164" s="747" t="n">
        <v>11.23</v>
      </c>
    </row>
    <row collapsed="false" customFormat="false" customHeight="true" hidden="true" ht="13.5" outlineLevel="0" r="5165">
      <c r="A5165" s="746" t="n">
        <v>97818</v>
      </c>
      <c r="B5165" s="745" t="s">
        <v>6487</v>
      </c>
      <c r="C5165" s="745" t="s">
        <v>52</v>
      </c>
      <c r="D5165" s="747" t="n">
        <v>13.08</v>
      </c>
    </row>
    <row collapsed="false" customFormat="false" customHeight="true" hidden="true" ht="13.5" outlineLevel="0" r="5166">
      <c r="A5166" s="746" t="n">
        <v>97820</v>
      </c>
      <c r="B5166" s="745" t="s">
        <v>6488</v>
      </c>
      <c r="C5166" s="745" t="s">
        <v>52</v>
      </c>
      <c r="D5166" s="747" t="n">
        <v>16.54</v>
      </c>
    </row>
    <row collapsed="false" customFormat="false" customHeight="true" hidden="true" ht="13.5" outlineLevel="0" r="5167">
      <c r="A5167" s="746" t="n">
        <v>97821</v>
      </c>
      <c r="B5167" s="745" t="s">
        <v>6489</v>
      </c>
      <c r="C5167" s="745" t="s">
        <v>52</v>
      </c>
      <c r="D5167" s="747" t="n">
        <v>18.55</v>
      </c>
    </row>
    <row collapsed="false" customFormat="false" customHeight="true" hidden="true" ht="13.5" outlineLevel="0" r="5168">
      <c r="A5168" s="746" t="n">
        <v>97822</v>
      </c>
      <c r="B5168" s="745" t="s">
        <v>6490</v>
      </c>
      <c r="C5168" s="745" t="s">
        <v>52</v>
      </c>
      <c r="D5168" s="747" t="n">
        <v>20.42</v>
      </c>
    </row>
    <row collapsed="false" customFormat="false" customHeight="true" hidden="true" ht="13.5" outlineLevel="0" r="5169">
      <c r="A5169" s="746" t="n">
        <v>72947</v>
      </c>
      <c r="B5169" s="745" t="s">
        <v>6491</v>
      </c>
      <c r="C5169" s="745" t="s">
        <v>52</v>
      </c>
      <c r="D5169" s="747" t="n">
        <v>24.45</v>
      </c>
    </row>
    <row collapsed="false" customFormat="false" customHeight="true" hidden="true" ht="13.5" outlineLevel="0" r="5170">
      <c r="A5170" s="746" t="n">
        <v>83693</v>
      </c>
      <c r="B5170" s="745" t="s">
        <v>6492</v>
      </c>
      <c r="C5170" s="745" t="s">
        <v>52</v>
      </c>
      <c r="D5170" s="747" t="n">
        <v>3.98</v>
      </c>
    </row>
    <row collapsed="false" customFormat="false" customHeight="true" hidden="true" ht="13.5" outlineLevel="0" r="5171">
      <c r="A5171" s="745" t="s">
        <v>6493</v>
      </c>
      <c r="B5171" s="745" t="s">
        <v>6494</v>
      </c>
      <c r="C5171" s="745" t="s">
        <v>236</v>
      </c>
      <c r="D5171" s="747" t="n">
        <v>501.22</v>
      </c>
    </row>
    <row collapsed="false" customFormat="false" customHeight="true" hidden="true" ht="13.5" outlineLevel="0" r="5172">
      <c r="A5172" s="745" t="s">
        <v>6495</v>
      </c>
      <c r="B5172" s="745" t="s">
        <v>6496</v>
      </c>
      <c r="C5172" s="745" t="s">
        <v>236</v>
      </c>
      <c r="D5172" s="747" t="n">
        <v>435.74</v>
      </c>
    </row>
    <row collapsed="false" customFormat="false" customHeight="true" hidden="true" ht="13.5" outlineLevel="0" r="5173">
      <c r="A5173" s="745" t="s">
        <v>6497</v>
      </c>
      <c r="B5173" s="745" t="s">
        <v>6498</v>
      </c>
      <c r="C5173" s="745" t="s">
        <v>52</v>
      </c>
      <c r="D5173" s="747" t="n">
        <v>6.37</v>
      </c>
    </row>
    <row collapsed="false" customFormat="false" customHeight="true" hidden="true" ht="13.5" outlineLevel="0" r="5174">
      <c r="A5174" s="746" t="n">
        <v>72962</v>
      </c>
      <c r="B5174" s="745" t="s">
        <v>6499</v>
      </c>
      <c r="C5174" s="745" t="s">
        <v>6154</v>
      </c>
      <c r="D5174" s="747" t="n">
        <v>271.92</v>
      </c>
    </row>
    <row collapsed="false" customFormat="false" customHeight="true" hidden="true" ht="13.5" outlineLevel="0" r="5175">
      <c r="A5175" s="746" t="n">
        <v>72963</v>
      </c>
      <c r="B5175" s="745" t="s">
        <v>6500</v>
      </c>
      <c r="C5175" s="745" t="s">
        <v>6154</v>
      </c>
      <c r="D5175" s="747" t="n">
        <v>228.55</v>
      </c>
    </row>
    <row collapsed="false" customFormat="false" customHeight="true" hidden="true" ht="13.5" outlineLevel="0" r="5176">
      <c r="A5176" s="745" t="s">
        <v>6501</v>
      </c>
      <c r="B5176" s="745" t="s">
        <v>6502</v>
      </c>
      <c r="C5176" s="745" t="s">
        <v>2478</v>
      </c>
      <c r="D5176" s="747" t="n">
        <v>408.82</v>
      </c>
    </row>
    <row collapsed="false" customFormat="false" customHeight="true" hidden="true" ht="13.5" outlineLevel="0" r="5177">
      <c r="A5177" s="746" t="n">
        <v>95990</v>
      </c>
      <c r="B5177" s="745" t="s">
        <v>6503</v>
      </c>
      <c r="C5177" s="745" t="s">
        <v>2478</v>
      </c>
      <c r="D5177" s="747" t="n">
        <v>911.32</v>
      </c>
    </row>
    <row collapsed="false" customFormat="false" customHeight="true" hidden="true" ht="13.5" outlineLevel="0" r="5178">
      <c r="A5178" s="746" t="n">
        <v>95992</v>
      </c>
      <c r="B5178" s="745" t="s">
        <v>6504</v>
      </c>
      <c r="C5178" s="745" t="s">
        <v>2478</v>
      </c>
      <c r="D5178" s="747" t="n">
        <v>846.77</v>
      </c>
    </row>
    <row collapsed="false" customFormat="false" customHeight="true" hidden="true" ht="13.5" outlineLevel="0" r="5179">
      <c r="A5179" s="746" t="n">
        <v>95993</v>
      </c>
      <c r="B5179" s="745" t="s">
        <v>6505</v>
      </c>
      <c r="C5179" s="745" t="s">
        <v>2478</v>
      </c>
      <c r="D5179" s="747" t="n">
        <v>876.57</v>
      </c>
    </row>
    <row collapsed="false" customFormat="false" customHeight="true" hidden="true" ht="13.5" outlineLevel="0" r="5180">
      <c r="A5180" s="746" t="n">
        <v>95994</v>
      </c>
      <c r="B5180" s="745" t="s">
        <v>6506</v>
      </c>
      <c r="C5180" s="745" t="s">
        <v>2478</v>
      </c>
      <c r="D5180" s="747" t="n">
        <v>821.75</v>
      </c>
    </row>
    <row collapsed="false" customFormat="false" customHeight="true" hidden="true" ht="13.5" outlineLevel="0" r="5181">
      <c r="A5181" s="746" t="n">
        <v>95995</v>
      </c>
      <c r="B5181" s="745" t="s">
        <v>6507</v>
      </c>
      <c r="C5181" s="745" t="s">
        <v>2478</v>
      </c>
      <c r="D5181" s="747" t="n">
        <v>855.11</v>
      </c>
    </row>
    <row collapsed="false" customFormat="false" customHeight="true" hidden="true" ht="13.5" outlineLevel="0" r="5182">
      <c r="A5182" s="746" t="n">
        <v>95996</v>
      </c>
      <c r="B5182" s="745" t="s">
        <v>6508</v>
      </c>
      <c r="C5182" s="745" t="s">
        <v>2478</v>
      </c>
      <c r="D5182" s="747" t="n">
        <v>806.3</v>
      </c>
    </row>
    <row collapsed="false" customFormat="false" customHeight="true" hidden="true" ht="13.5" outlineLevel="0" r="5183">
      <c r="A5183" s="746" t="n">
        <v>95997</v>
      </c>
      <c r="B5183" s="745" t="s">
        <v>6509</v>
      </c>
      <c r="C5183" s="745" t="s">
        <v>2478</v>
      </c>
      <c r="D5183" s="747" t="n">
        <v>841.75</v>
      </c>
    </row>
    <row collapsed="false" customFormat="false" customHeight="true" hidden="true" ht="13.5" outlineLevel="0" r="5184">
      <c r="A5184" s="746" t="n">
        <v>95998</v>
      </c>
      <c r="B5184" s="745" t="s">
        <v>6510</v>
      </c>
      <c r="C5184" s="745" t="s">
        <v>2478</v>
      </c>
      <c r="D5184" s="747" t="n">
        <v>796.7</v>
      </c>
    </row>
    <row collapsed="false" customFormat="false" customHeight="true" hidden="true" ht="13.5" outlineLevel="0" r="5185">
      <c r="A5185" s="746" t="n">
        <v>95999</v>
      </c>
      <c r="B5185" s="745" t="s">
        <v>6511</v>
      </c>
      <c r="C5185" s="745" t="s">
        <v>2478</v>
      </c>
      <c r="D5185" s="747" t="n">
        <v>832.24</v>
      </c>
    </row>
    <row collapsed="false" customFormat="false" customHeight="true" hidden="true" ht="13.5" outlineLevel="0" r="5186">
      <c r="A5186" s="746" t="n">
        <v>96000</v>
      </c>
      <c r="B5186" s="745" t="s">
        <v>6512</v>
      </c>
      <c r="C5186" s="745" t="s">
        <v>2478</v>
      </c>
      <c r="D5186" s="747" t="n">
        <v>789.86</v>
      </c>
    </row>
    <row collapsed="false" customFormat="false" customHeight="true" hidden="true" ht="13.5" outlineLevel="0" r="5187">
      <c r="A5187" s="746" t="n">
        <v>96001</v>
      </c>
      <c r="B5187" s="745" t="s">
        <v>6513</v>
      </c>
      <c r="C5187" s="745" t="s">
        <v>52</v>
      </c>
      <c r="D5187" s="747" t="n">
        <v>5.04</v>
      </c>
    </row>
    <row collapsed="false" customFormat="false" customHeight="true" hidden="true" ht="13.5" outlineLevel="0" r="5188">
      <c r="A5188" s="746" t="n">
        <v>96002</v>
      </c>
      <c r="B5188" s="745" t="s">
        <v>6514</v>
      </c>
      <c r="C5188" s="745" t="s">
        <v>52</v>
      </c>
      <c r="D5188" s="747" t="n">
        <v>5.88</v>
      </c>
    </row>
    <row collapsed="false" customFormat="false" customHeight="true" hidden="true" ht="13.5" outlineLevel="0" r="5189">
      <c r="A5189" s="746" t="n">
        <v>96393</v>
      </c>
      <c r="B5189" s="745" t="s">
        <v>6515</v>
      </c>
      <c r="C5189" s="745" t="s">
        <v>2478</v>
      </c>
      <c r="D5189" s="747" t="n">
        <v>100.51</v>
      </c>
    </row>
    <row collapsed="false" customFormat="false" customHeight="true" hidden="true" ht="13.5" outlineLevel="0" r="5190">
      <c r="A5190" s="746" t="n">
        <v>96394</v>
      </c>
      <c r="B5190" s="745" t="s">
        <v>6516</v>
      </c>
      <c r="C5190" s="745" t="s">
        <v>2478</v>
      </c>
      <c r="D5190" s="747" t="n">
        <v>132.71</v>
      </c>
    </row>
    <row collapsed="false" customFormat="false" customHeight="true" hidden="true" ht="13.5" outlineLevel="0" r="5191">
      <c r="A5191" s="746" t="n">
        <v>96395</v>
      </c>
      <c r="B5191" s="745" t="s">
        <v>6517</v>
      </c>
      <c r="C5191" s="745" t="s">
        <v>2478</v>
      </c>
      <c r="D5191" s="747" t="n">
        <v>146.52</v>
      </c>
    </row>
    <row collapsed="false" customFormat="false" customHeight="true" hidden="true" ht="13.5" outlineLevel="0" r="5192">
      <c r="A5192" s="746" t="n">
        <v>73445</v>
      </c>
      <c r="B5192" s="745" t="s">
        <v>6518</v>
      </c>
      <c r="C5192" s="745" t="s">
        <v>52</v>
      </c>
      <c r="D5192" s="747" t="n">
        <v>9.96</v>
      </c>
    </row>
    <row collapsed="false" customFormat="false" customHeight="true" hidden="true" ht="13.5" outlineLevel="0" r="5193">
      <c r="A5193" s="746" t="n">
        <v>73446</v>
      </c>
      <c r="B5193" s="745" t="s">
        <v>6519</v>
      </c>
      <c r="C5193" s="745" t="s">
        <v>52</v>
      </c>
      <c r="D5193" s="747" t="n">
        <v>22.15</v>
      </c>
    </row>
    <row collapsed="false" customFormat="false" customHeight="true" hidden="true" ht="13.5" outlineLevel="0" r="5194">
      <c r="A5194" s="745" t="s">
        <v>6520</v>
      </c>
      <c r="B5194" s="745" t="s">
        <v>6521</v>
      </c>
      <c r="C5194" s="745" t="s">
        <v>52</v>
      </c>
      <c r="D5194" s="747" t="n">
        <v>18.41</v>
      </c>
    </row>
    <row collapsed="false" customFormat="false" customHeight="true" hidden="true" ht="13.5" outlineLevel="0" r="5195">
      <c r="A5195" s="745" t="s">
        <v>6522</v>
      </c>
      <c r="B5195" s="745" t="s">
        <v>6523</v>
      </c>
      <c r="C5195" s="745" t="s">
        <v>52</v>
      </c>
      <c r="D5195" s="747" t="n">
        <v>23.01</v>
      </c>
    </row>
    <row collapsed="false" customFormat="false" customHeight="true" hidden="true" ht="13.5" outlineLevel="0" r="5196">
      <c r="A5196" s="746" t="n">
        <v>79462</v>
      </c>
      <c r="B5196" s="745" t="s">
        <v>6524</v>
      </c>
      <c r="C5196" s="745" t="s">
        <v>52</v>
      </c>
      <c r="D5196" s="747" t="n">
        <v>57.33</v>
      </c>
    </row>
    <row collapsed="false" customFormat="false" customHeight="true" hidden="true" ht="13.5" outlineLevel="0" r="5197">
      <c r="A5197" s="745" t="s">
        <v>6525</v>
      </c>
      <c r="B5197" s="745" t="s">
        <v>6526</v>
      </c>
      <c r="C5197" s="745" t="s">
        <v>52</v>
      </c>
      <c r="D5197" s="747" t="n">
        <v>13.41</v>
      </c>
    </row>
    <row collapsed="false" customFormat="false" customHeight="true" hidden="true" ht="13.5" outlineLevel="0" r="5198">
      <c r="A5198" s="746" t="n">
        <v>84651</v>
      </c>
      <c r="B5198" s="745" t="s">
        <v>6527</v>
      </c>
      <c r="C5198" s="745" t="s">
        <v>52</v>
      </c>
      <c r="D5198" s="747" t="n">
        <v>10.83</v>
      </c>
    </row>
    <row collapsed="false" customFormat="false" customHeight="true" hidden="true" ht="13.5" outlineLevel="0" r="5199">
      <c r="A5199" s="746" t="n">
        <v>88411</v>
      </c>
      <c r="B5199" s="745" t="s">
        <v>6528</v>
      </c>
      <c r="C5199" s="745" t="s">
        <v>52</v>
      </c>
      <c r="D5199" s="747" t="n">
        <v>2.59</v>
      </c>
    </row>
    <row collapsed="false" customFormat="false" customHeight="true" hidden="true" ht="13.5" outlineLevel="0" r="5200">
      <c r="A5200" s="746" t="n">
        <v>88412</v>
      </c>
      <c r="B5200" s="745" t="s">
        <v>6529</v>
      </c>
      <c r="C5200" s="745" t="s">
        <v>52</v>
      </c>
      <c r="D5200" s="747" t="n">
        <v>1.94</v>
      </c>
    </row>
    <row collapsed="false" customFormat="false" customHeight="true" hidden="true" ht="13.5" outlineLevel="0" r="5201">
      <c r="A5201" s="746" t="n">
        <v>88413</v>
      </c>
      <c r="B5201" s="745" t="s">
        <v>6530</v>
      </c>
      <c r="C5201" s="745" t="s">
        <v>52</v>
      </c>
      <c r="D5201" s="747" t="n">
        <v>3.88</v>
      </c>
    </row>
    <row collapsed="false" customFormat="false" customHeight="true" hidden="true" ht="13.5" outlineLevel="0" r="5202">
      <c r="A5202" s="746" t="n">
        <v>88414</v>
      </c>
      <c r="B5202" s="745" t="s">
        <v>6531</v>
      </c>
      <c r="C5202" s="745" t="s">
        <v>52</v>
      </c>
      <c r="D5202" s="747" t="n">
        <v>4.29</v>
      </c>
    </row>
    <row collapsed="false" customFormat="false" customHeight="true" hidden="true" ht="13.5" outlineLevel="0" r="5203">
      <c r="A5203" s="746" t="n">
        <v>88415</v>
      </c>
      <c r="B5203" s="745" t="s">
        <v>6532</v>
      </c>
      <c r="C5203" s="745" t="s">
        <v>52</v>
      </c>
      <c r="D5203" s="747" t="n">
        <v>2.79</v>
      </c>
    </row>
    <row collapsed="false" customFormat="false" customHeight="true" hidden="true" ht="13.5" outlineLevel="0" r="5204">
      <c r="A5204" s="746" t="n">
        <v>88416</v>
      </c>
      <c r="B5204" s="745" t="s">
        <v>6533</v>
      </c>
      <c r="C5204" s="745" t="s">
        <v>52</v>
      </c>
      <c r="D5204" s="747" t="n">
        <v>15.54</v>
      </c>
    </row>
    <row collapsed="false" customFormat="false" customHeight="true" hidden="true" ht="13.5" outlineLevel="0" r="5205">
      <c r="A5205" s="746" t="n">
        <v>88417</v>
      </c>
      <c r="B5205" s="745" t="s">
        <v>6534</v>
      </c>
      <c r="C5205" s="745" t="s">
        <v>52</v>
      </c>
      <c r="D5205" s="747" t="n">
        <v>13.26</v>
      </c>
    </row>
    <row collapsed="false" customFormat="false" customHeight="true" hidden="true" ht="13.5" outlineLevel="0" r="5206">
      <c r="A5206" s="746" t="n">
        <v>88420</v>
      </c>
      <c r="B5206" s="745" t="s">
        <v>6535</v>
      </c>
      <c r="C5206" s="745" t="s">
        <v>52</v>
      </c>
      <c r="D5206" s="747" t="n">
        <v>20.14</v>
      </c>
    </row>
    <row collapsed="false" customFormat="false" customHeight="true" hidden="true" ht="13.5" outlineLevel="0" r="5207">
      <c r="A5207" s="746" t="n">
        <v>88421</v>
      </c>
      <c r="B5207" s="745" t="s">
        <v>6536</v>
      </c>
      <c r="C5207" s="745" t="s">
        <v>52</v>
      </c>
      <c r="D5207" s="747" t="n">
        <v>21.59</v>
      </c>
    </row>
    <row collapsed="false" customFormat="false" customHeight="true" hidden="true" ht="13.5" outlineLevel="0" r="5208">
      <c r="A5208" s="746" t="n">
        <v>88423</v>
      </c>
      <c r="B5208" s="745" t="s">
        <v>6537</v>
      </c>
      <c r="C5208" s="745" t="s">
        <v>52</v>
      </c>
      <c r="D5208" s="747" t="n">
        <v>16.25</v>
      </c>
    </row>
    <row collapsed="false" customFormat="false" customHeight="true" hidden="true" ht="13.5" outlineLevel="0" r="5209">
      <c r="A5209" s="746" t="n">
        <v>88424</v>
      </c>
      <c r="B5209" s="745" t="s">
        <v>6538</v>
      </c>
      <c r="C5209" s="745" t="s">
        <v>52</v>
      </c>
      <c r="D5209" s="747" t="n">
        <v>18.67</v>
      </c>
    </row>
    <row collapsed="false" customFormat="false" customHeight="true" hidden="true" ht="13.5" outlineLevel="0" r="5210">
      <c r="A5210" s="746" t="n">
        <v>88426</v>
      </c>
      <c r="B5210" s="745" t="s">
        <v>6539</v>
      </c>
      <c r="C5210" s="745" t="s">
        <v>52</v>
      </c>
      <c r="D5210" s="747" t="n">
        <v>14.73</v>
      </c>
    </row>
    <row collapsed="false" customFormat="false" customHeight="true" hidden="true" ht="13.5" outlineLevel="0" r="5211">
      <c r="A5211" s="746" t="n">
        <v>88428</v>
      </c>
      <c r="B5211" s="745" t="s">
        <v>6540</v>
      </c>
      <c r="C5211" s="745" t="s">
        <v>52</v>
      </c>
      <c r="D5211" s="747" t="n">
        <v>26.58</v>
      </c>
    </row>
    <row collapsed="false" customFormat="false" customHeight="true" hidden="true" ht="13.5" outlineLevel="0" r="5212">
      <c r="A5212" s="746" t="n">
        <v>88429</v>
      </c>
      <c r="B5212" s="745" t="s">
        <v>6541</v>
      </c>
      <c r="C5212" s="745" t="s">
        <v>52</v>
      </c>
      <c r="D5212" s="747" t="n">
        <v>29.1</v>
      </c>
    </row>
    <row collapsed="false" customFormat="false" customHeight="true" hidden="true" ht="13.5" outlineLevel="0" r="5213">
      <c r="A5213" s="746" t="n">
        <v>88431</v>
      </c>
      <c r="B5213" s="745" t="s">
        <v>6542</v>
      </c>
      <c r="C5213" s="745" t="s">
        <v>52</v>
      </c>
      <c r="D5213" s="747" t="n">
        <v>19.91</v>
      </c>
    </row>
    <row collapsed="false" customFormat="false" customHeight="true" hidden="true" ht="13.5" outlineLevel="0" r="5214">
      <c r="A5214" s="746" t="n">
        <v>88432</v>
      </c>
      <c r="B5214" s="745" t="s">
        <v>6543</v>
      </c>
      <c r="C5214" s="745" t="s">
        <v>52</v>
      </c>
      <c r="D5214" s="747" t="n">
        <v>15.24</v>
      </c>
    </row>
    <row collapsed="false" customFormat="false" customHeight="true" hidden="true" ht="13.5" outlineLevel="0" r="5215">
      <c r="A5215" s="746" t="n">
        <v>88482</v>
      </c>
      <c r="B5215" s="745" t="s">
        <v>6544</v>
      </c>
      <c r="C5215" s="745" t="s">
        <v>52</v>
      </c>
      <c r="D5215" s="747" t="n">
        <v>3.46</v>
      </c>
    </row>
    <row collapsed="false" customFormat="false" customHeight="true" hidden="true" ht="13.5" outlineLevel="0" r="5216">
      <c r="A5216" s="746" t="n">
        <v>88483</v>
      </c>
      <c r="B5216" s="745" t="s">
        <v>6545</v>
      </c>
      <c r="C5216" s="745" t="s">
        <v>52</v>
      </c>
      <c r="D5216" s="747" t="n">
        <v>3.18</v>
      </c>
    </row>
    <row collapsed="false" customFormat="false" customHeight="true" hidden="true" ht="13.5" outlineLevel="0" r="5217">
      <c r="A5217" s="746" t="n">
        <v>88484</v>
      </c>
      <c r="B5217" s="745" t="s">
        <v>6546</v>
      </c>
      <c r="C5217" s="745" t="s">
        <v>52</v>
      </c>
      <c r="D5217" s="747" t="n">
        <v>2.82</v>
      </c>
    </row>
    <row collapsed="false" customFormat="false" customHeight="true" hidden="true" ht="13.5" outlineLevel="0" r="5218">
      <c r="A5218" s="746" t="n">
        <v>88485</v>
      </c>
      <c r="B5218" s="745" t="s">
        <v>6547</v>
      </c>
      <c r="C5218" s="745" t="s">
        <v>52</v>
      </c>
      <c r="D5218" s="747" t="n">
        <v>2.43</v>
      </c>
    </row>
    <row collapsed="false" customFormat="false" customHeight="true" hidden="true" ht="13.5" outlineLevel="0" r="5219">
      <c r="A5219" s="746" t="n">
        <v>88486</v>
      </c>
      <c r="B5219" s="745" t="s">
        <v>763</v>
      </c>
      <c r="C5219" s="745" t="s">
        <v>52</v>
      </c>
      <c r="D5219" s="747" t="n">
        <v>10.6</v>
      </c>
    </row>
    <row collapsed="false" customFormat="false" customHeight="true" hidden="true" ht="13.5" outlineLevel="0" r="5220">
      <c r="A5220" s="746" t="n">
        <v>88487</v>
      </c>
      <c r="B5220" s="745" t="s">
        <v>698</v>
      </c>
      <c r="C5220" s="745" t="s">
        <v>52</v>
      </c>
      <c r="D5220" s="747" t="n">
        <v>9.38</v>
      </c>
    </row>
    <row collapsed="false" customFormat="false" customHeight="true" hidden="true" ht="13.5" outlineLevel="0" r="5221">
      <c r="A5221" s="746" t="n">
        <v>88488</v>
      </c>
      <c r="B5221" s="745" t="s">
        <v>6548</v>
      </c>
      <c r="C5221" s="745" t="s">
        <v>52</v>
      </c>
      <c r="D5221" s="747" t="n">
        <v>13.73</v>
      </c>
    </row>
    <row collapsed="false" customFormat="false" customHeight="true" hidden="true" ht="13.5" outlineLevel="0" r="5222">
      <c r="A5222" s="746" t="n">
        <v>88489</v>
      </c>
      <c r="B5222" s="745" t="s">
        <v>6549</v>
      </c>
      <c r="C5222" s="745" t="s">
        <v>52</v>
      </c>
      <c r="D5222" s="747" t="n">
        <v>11.98</v>
      </c>
    </row>
    <row collapsed="false" customFormat="false" customHeight="true" hidden="true" ht="13.5" outlineLevel="0" r="5223">
      <c r="A5223" s="746" t="n">
        <v>88490</v>
      </c>
      <c r="B5223" s="745" t="s">
        <v>6550</v>
      </c>
      <c r="C5223" s="745" t="s">
        <v>52</v>
      </c>
      <c r="D5223" s="747" t="n">
        <v>7.28</v>
      </c>
    </row>
    <row collapsed="false" customFormat="false" customHeight="true" hidden="true" ht="13.5" outlineLevel="0" r="5224">
      <c r="A5224" s="746" t="n">
        <v>88491</v>
      </c>
      <c r="B5224" s="745" t="s">
        <v>6551</v>
      </c>
      <c r="C5224" s="745" t="s">
        <v>52</v>
      </c>
      <c r="D5224" s="747" t="n">
        <v>7</v>
      </c>
    </row>
    <row collapsed="false" customFormat="false" customHeight="true" hidden="true" ht="13.5" outlineLevel="0" r="5225">
      <c r="A5225" s="746" t="n">
        <v>88492</v>
      </c>
      <c r="B5225" s="745" t="s">
        <v>6552</v>
      </c>
      <c r="C5225" s="745" t="s">
        <v>52</v>
      </c>
      <c r="D5225" s="747" t="n">
        <v>8.79</v>
      </c>
    </row>
    <row collapsed="false" customFormat="false" customHeight="true" hidden="true" ht="13.5" outlineLevel="0" r="5226">
      <c r="A5226" s="746" t="n">
        <v>88493</v>
      </c>
      <c r="B5226" s="745" t="s">
        <v>6553</v>
      </c>
      <c r="C5226" s="745" t="s">
        <v>52</v>
      </c>
      <c r="D5226" s="747" t="n">
        <v>8.36</v>
      </c>
    </row>
    <row collapsed="false" customFormat="false" customHeight="true" hidden="true" ht="13.5" outlineLevel="0" r="5227">
      <c r="A5227" s="746" t="n">
        <v>88494</v>
      </c>
      <c r="B5227" s="745" t="s">
        <v>6554</v>
      </c>
      <c r="C5227" s="745" t="s">
        <v>52</v>
      </c>
      <c r="D5227" s="747" t="n">
        <v>18.21</v>
      </c>
    </row>
    <row collapsed="false" customFormat="false" customHeight="true" hidden="true" ht="13.5" outlineLevel="0" r="5228">
      <c r="A5228" s="746" t="n">
        <v>88495</v>
      </c>
      <c r="B5228" s="745" t="s">
        <v>6555</v>
      </c>
      <c r="C5228" s="745" t="s">
        <v>52</v>
      </c>
      <c r="D5228" s="747" t="n">
        <v>9.83</v>
      </c>
    </row>
    <row collapsed="false" customFormat="false" customHeight="true" hidden="true" ht="13.5" outlineLevel="0" r="5229">
      <c r="A5229" s="746" t="n">
        <v>88496</v>
      </c>
      <c r="B5229" s="745" t="s">
        <v>6556</v>
      </c>
      <c r="C5229" s="745" t="s">
        <v>52</v>
      </c>
      <c r="D5229" s="747" t="n">
        <v>24.69</v>
      </c>
    </row>
    <row collapsed="false" customFormat="false" customHeight="true" hidden="true" ht="13.5" outlineLevel="0" r="5230">
      <c r="A5230" s="746" t="n">
        <v>88497</v>
      </c>
      <c r="B5230" s="745" t="s">
        <v>6557</v>
      </c>
      <c r="C5230" s="745" t="s">
        <v>52</v>
      </c>
      <c r="D5230" s="747" t="n">
        <v>13.51</v>
      </c>
    </row>
    <row collapsed="false" customFormat="false" customHeight="true" hidden="true" ht="13.5" outlineLevel="0" r="5231">
      <c r="A5231" s="746" t="n">
        <v>95305</v>
      </c>
      <c r="B5231" s="745" t="s">
        <v>6558</v>
      </c>
      <c r="C5231" s="745" t="s">
        <v>52</v>
      </c>
      <c r="D5231" s="747" t="n">
        <v>12.39</v>
      </c>
    </row>
    <row collapsed="false" customFormat="false" customHeight="true" hidden="true" ht="13.5" outlineLevel="0" r="5232">
      <c r="A5232" s="746" t="n">
        <v>95306</v>
      </c>
      <c r="B5232" s="745" t="s">
        <v>6559</v>
      </c>
      <c r="C5232" s="745" t="s">
        <v>52</v>
      </c>
      <c r="D5232" s="747" t="n">
        <v>14.61</v>
      </c>
    </row>
    <row collapsed="false" customFormat="false" customHeight="true" hidden="true" ht="13.5" outlineLevel="0" r="5233">
      <c r="A5233" s="746" t="n">
        <v>95622</v>
      </c>
      <c r="B5233" s="745" t="s">
        <v>6560</v>
      </c>
      <c r="C5233" s="745" t="s">
        <v>52</v>
      </c>
      <c r="D5233" s="747" t="n">
        <v>12.62</v>
      </c>
    </row>
    <row collapsed="false" customFormat="false" customHeight="true" hidden="true" ht="13.5" outlineLevel="0" r="5234">
      <c r="A5234" s="746" t="n">
        <v>95623</v>
      </c>
      <c r="B5234" s="745" t="s">
        <v>6561</v>
      </c>
      <c r="C5234" s="745" t="s">
        <v>52</v>
      </c>
      <c r="D5234" s="747" t="n">
        <v>9.51</v>
      </c>
    </row>
    <row collapsed="false" customFormat="false" customHeight="true" hidden="true" ht="13.5" outlineLevel="0" r="5235">
      <c r="A5235" s="746" t="n">
        <v>95624</v>
      </c>
      <c r="B5235" s="745" t="s">
        <v>6562</v>
      </c>
      <c r="C5235" s="745" t="s">
        <v>52</v>
      </c>
      <c r="D5235" s="747" t="n">
        <v>18.94</v>
      </c>
    </row>
    <row collapsed="false" customFormat="false" customHeight="true" hidden="true" ht="13.5" outlineLevel="0" r="5236">
      <c r="A5236" s="746" t="n">
        <v>95625</v>
      </c>
      <c r="B5236" s="745" t="s">
        <v>6563</v>
      </c>
      <c r="C5236" s="745" t="s">
        <v>52</v>
      </c>
      <c r="D5236" s="747" t="n">
        <v>20.95</v>
      </c>
    </row>
    <row collapsed="false" customFormat="false" customHeight="true" hidden="true" ht="13.5" outlineLevel="0" r="5237">
      <c r="A5237" s="746" t="n">
        <v>95626</v>
      </c>
      <c r="B5237" s="745" t="s">
        <v>6564</v>
      </c>
      <c r="C5237" s="745" t="s">
        <v>52</v>
      </c>
      <c r="D5237" s="747" t="n">
        <v>13.63</v>
      </c>
    </row>
    <row collapsed="false" customFormat="false" customHeight="true" hidden="true" ht="13.5" outlineLevel="0" r="5238">
      <c r="A5238" s="746" t="n">
        <v>96126</v>
      </c>
      <c r="B5238" s="745" t="s">
        <v>6565</v>
      </c>
      <c r="C5238" s="745" t="s">
        <v>52</v>
      </c>
      <c r="D5238" s="747" t="n">
        <v>16.24</v>
      </c>
    </row>
    <row collapsed="false" customFormat="false" customHeight="true" hidden="true" ht="13.5" outlineLevel="0" r="5239">
      <c r="A5239" s="746" t="n">
        <v>96127</v>
      </c>
      <c r="B5239" s="745" t="s">
        <v>6566</v>
      </c>
      <c r="C5239" s="745" t="s">
        <v>52</v>
      </c>
      <c r="D5239" s="747" t="n">
        <v>12.36</v>
      </c>
    </row>
    <row collapsed="false" customFormat="false" customHeight="true" hidden="true" ht="13.5" outlineLevel="0" r="5240">
      <c r="A5240" s="746" t="n">
        <v>96128</v>
      </c>
      <c r="B5240" s="745" t="s">
        <v>6567</v>
      </c>
      <c r="C5240" s="745" t="s">
        <v>52</v>
      </c>
      <c r="D5240" s="747" t="n">
        <v>24.11</v>
      </c>
    </row>
    <row collapsed="false" customFormat="false" customHeight="true" hidden="true" ht="13.5" outlineLevel="0" r="5241">
      <c r="A5241" s="746" t="n">
        <v>96129</v>
      </c>
      <c r="B5241" s="745" t="s">
        <v>6568</v>
      </c>
      <c r="C5241" s="745" t="s">
        <v>52</v>
      </c>
      <c r="D5241" s="747" t="n">
        <v>26.62</v>
      </c>
    </row>
    <row collapsed="false" customFormat="false" customHeight="true" hidden="true" ht="13.5" outlineLevel="0" r="5242">
      <c r="A5242" s="746" t="n">
        <v>96130</v>
      </c>
      <c r="B5242" s="745" t="s">
        <v>6569</v>
      </c>
      <c r="C5242" s="745" t="s">
        <v>52</v>
      </c>
      <c r="D5242" s="747" t="n">
        <v>17.47</v>
      </c>
    </row>
    <row collapsed="false" customFormat="false" customHeight="true" hidden="true" ht="13.5" outlineLevel="0" r="5243">
      <c r="A5243" s="746" t="n">
        <v>96131</v>
      </c>
      <c r="B5243" s="745" t="s">
        <v>6570</v>
      </c>
      <c r="C5243" s="745" t="s">
        <v>52</v>
      </c>
      <c r="D5243" s="747" t="n">
        <v>22.43</v>
      </c>
    </row>
    <row collapsed="false" customFormat="false" customHeight="true" hidden="true" ht="13.5" outlineLevel="0" r="5244">
      <c r="A5244" s="746" t="n">
        <v>96132</v>
      </c>
      <c r="B5244" s="745" t="s">
        <v>6571</v>
      </c>
      <c r="C5244" s="745" t="s">
        <v>52</v>
      </c>
      <c r="D5244" s="747" t="n">
        <v>17.25</v>
      </c>
    </row>
    <row collapsed="false" customFormat="false" customHeight="true" hidden="true" ht="13.5" outlineLevel="0" r="5245">
      <c r="A5245" s="746" t="n">
        <v>96133</v>
      </c>
      <c r="B5245" s="745" t="s">
        <v>6572</v>
      </c>
      <c r="C5245" s="745" t="s">
        <v>52</v>
      </c>
      <c r="D5245" s="747" t="n">
        <v>32.9</v>
      </c>
    </row>
    <row collapsed="false" customFormat="false" customHeight="true" hidden="true" ht="13.5" outlineLevel="0" r="5246">
      <c r="A5246" s="746" t="n">
        <v>96134</v>
      </c>
      <c r="B5246" s="745" t="s">
        <v>6573</v>
      </c>
      <c r="C5246" s="745" t="s">
        <v>52</v>
      </c>
      <c r="D5246" s="747" t="n">
        <v>36.22</v>
      </c>
    </row>
    <row collapsed="false" customFormat="false" customHeight="true" hidden="true" ht="13.5" outlineLevel="0" r="5247">
      <c r="A5247" s="746" t="n">
        <v>96135</v>
      </c>
      <c r="B5247" s="745" t="s">
        <v>6574</v>
      </c>
      <c r="C5247" s="745" t="s">
        <v>52</v>
      </c>
      <c r="D5247" s="747" t="n">
        <v>24.08</v>
      </c>
    </row>
    <row collapsed="false" customFormat="false" customHeight="true" hidden="true" ht="13.5" outlineLevel="0" r="5248">
      <c r="A5248" s="746" t="n">
        <v>79460</v>
      </c>
      <c r="B5248" s="745" t="s">
        <v>6575</v>
      </c>
      <c r="C5248" s="745" t="s">
        <v>52</v>
      </c>
      <c r="D5248" s="747" t="n">
        <v>47.98</v>
      </c>
    </row>
    <row collapsed="false" customFormat="false" customHeight="true" hidden="true" ht="13.5" outlineLevel="0" r="5249">
      <c r="A5249" s="746" t="n">
        <v>79465</v>
      </c>
      <c r="B5249" s="745" t="s">
        <v>6576</v>
      </c>
      <c r="C5249" s="745" t="s">
        <v>52</v>
      </c>
      <c r="D5249" s="747" t="n">
        <v>42.33</v>
      </c>
    </row>
    <row collapsed="false" customFormat="false" customHeight="true" hidden="true" ht="13.5" outlineLevel="0" r="5250">
      <c r="A5250" s="745" t="s">
        <v>6577</v>
      </c>
      <c r="B5250" s="745" t="s">
        <v>6578</v>
      </c>
      <c r="C5250" s="745" t="s">
        <v>52</v>
      </c>
      <c r="D5250" s="747" t="n">
        <v>66.97</v>
      </c>
    </row>
    <row collapsed="false" customFormat="false" customHeight="true" hidden="true" ht="13.5" outlineLevel="0" r="5251">
      <c r="A5251" s="746" t="n">
        <v>84647</v>
      </c>
      <c r="B5251" s="745" t="s">
        <v>6579</v>
      </c>
      <c r="C5251" s="745" t="s">
        <v>52</v>
      </c>
      <c r="D5251" s="747" t="n">
        <v>150.7</v>
      </c>
    </row>
    <row collapsed="false" customFormat="false" customHeight="true" hidden="true" ht="13.5" outlineLevel="0" r="5252">
      <c r="A5252" s="746" t="n">
        <v>84656</v>
      </c>
      <c r="B5252" s="745" t="s">
        <v>6580</v>
      </c>
      <c r="C5252" s="745" t="s">
        <v>52</v>
      </c>
      <c r="D5252" s="747" t="n">
        <v>37.75</v>
      </c>
    </row>
    <row collapsed="false" customFormat="false" customHeight="true" hidden="true" ht="13.5" outlineLevel="0" r="5253">
      <c r="A5253" s="746" t="n">
        <v>6082</v>
      </c>
      <c r="B5253" s="745" t="s">
        <v>759</v>
      </c>
      <c r="C5253" s="745" t="s">
        <v>52</v>
      </c>
      <c r="D5253" s="747" t="n">
        <v>18.61</v>
      </c>
    </row>
    <row collapsed="false" customFormat="false" customHeight="true" hidden="true" ht="13.5" outlineLevel="0" r="5254">
      <c r="A5254" s="746" t="n">
        <v>40905</v>
      </c>
      <c r="B5254" s="745" t="s">
        <v>6581</v>
      </c>
      <c r="C5254" s="745" t="s">
        <v>52</v>
      </c>
      <c r="D5254" s="747" t="n">
        <v>23.02</v>
      </c>
    </row>
    <row collapsed="false" customFormat="false" customHeight="true" hidden="true" ht="13.5" outlineLevel="0" r="5255">
      <c r="A5255" s="745" t="s">
        <v>6582</v>
      </c>
      <c r="B5255" s="745" t="s">
        <v>6583</v>
      </c>
      <c r="C5255" s="745" t="s">
        <v>52</v>
      </c>
      <c r="D5255" s="747" t="n">
        <v>18.51</v>
      </c>
    </row>
    <row collapsed="false" customFormat="false" customHeight="true" hidden="true" ht="13.5" outlineLevel="0" r="5256">
      <c r="A5256" s="745" t="s">
        <v>6584</v>
      </c>
      <c r="B5256" s="745" t="s">
        <v>6585</v>
      </c>
      <c r="C5256" s="745" t="s">
        <v>52</v>
      </c>
      <c r="D5256" s="747" t="n">
        <v>26.14</v>
      </c>
    </row>
    <row collapsed="false" customFormat="false" customHeight="true" hidden="true" ht="13.5" outlineLevel="0" r="5257">
      <c r="A5257" s="745" t="s">
        <v>6586</v>
      </c>
      <c r="B5257" s="745" t="s">
        <v>6587</v>
      </c>
      <c r="C5257" s="745" t="s">
        <v>52</v>
      </c>
      <c r="D5257" s="747" t="n">
        <v>25.71</v>
      </c>
    </row>
    <row collapsed="false" customFormat="false" customHeight="true" hidden="true" ht="13.5" outlineLevel="0" r="5258">
      <c r="A5258" s="745" t="s">
        <v>257</v>
      </c>
      <c r="B5258" s="745" t="s">
        <v>752</v>
      </c>
      <c r="C5258" s="745" t="s">
        <v>52</v>
      </c>
      <c r="D5258" s="747" t="n">
        <v>25.58</v>
      </c>
    </row>
    <row collapsed="false" customFormat="false" customHeight="true" hidden="true" ht="13.5" outlineLevel="0" r="5259">
      <c r="A5259" s="746" t="n">
        <v>79463</v>
      </c>
      <c r="B5259" s="745" t="s">
        <v>6588</v>
      </c>
      <c r="C5259" s="745" t="s">
        <v>52</v>
      </c>
      <c r="D5259" s="747" t="n">
        <v>15.84</v>
      </c>
    </row>
    <row collapsed="false" customFormat="false" customHeight="true" hidden="true" ht="13.5" outlineLevel="0" r="5260">
      <c r="A5260" s="746" t="n">
        <v>79464</v>
      </c>
      <c r="B5260" s="745" t="s">
        <v>6589</v>
      </c>
      <c r="C5260" s="745" t="s">
        <v>52</v>
      </c>
      <c r="D5260" s="747" t="n">
        <v>21.13</v>
      </c>
    </row>
    <row collapsed="false" customFormat="false" customHeight="true" hidden="true" ht="13.5" outlineLevel="0" r="5261">
      <c r="A5261" s="746" t="n">
        <v>79466</v>
      </c>
      <c r="B5261" s="745" t="s">
        <v>6590</v>
      </c>
      <c r="C5261" s="745" t="s">
        <v>52</v>
      </c>
      <c r="D5261" s="747" t="n">
        <v>19.79</v>
      </c>
    </row>
    <row collapsed="false" customFormat="false" customHeight="true" hidden="true" ht="13.5" outlineLevel="0" r="5262">
      <c r="A5262" s="745" t="s">
        <v>6591</v>
      </c>
      <c r="B5262" s="745" t="s">
        <v>6592</v>
      </c>
      <c r="C5262" s="745" t="s">
        <v>52</v>
      </c>
      <c r="D5262" s="747" t="n">
        <v>26.14</v>
      </c>
    </row>
    <row collapsed="false" customFormat="false" customHeight="true" hidden="true" ht="13.5" outlineLevel="0" r="5263">
      <c r="A5263" s="746" t="n">
        <v>84645</v>
      </c>
      <c r="B5263" s="745" t="s">
        <v>6593</v>
      </c>
      <c r="C5263" s="745" t="s">
        <v>52</v>
      </c>
      <c r="D5263" s="747" t="n">
        <v>19.55</v>
      </c>
    </row>
    <row collapsed="false" customFormat="false" customHeight="true" hidden="true" ht="13.5" outlineLevel="0" r="5264">
      <c r="A5264" s="746" t="n">
        <v>84657</v>
      </c>
      <c r="B5264" s="745" t="s">
        <v>6594</v>
      </c>
      <c r="C5264" s="745" t="s">
        <v>52</v>
      </c>
      <c r="D5264" s="747" t="n">
        <v>10.55</v>
      </c>
    </row>
    <row collapsed="false" customFormat="false" customHeight="true" hidden="true" ht="13.5" outlineLevel="0" r="5265">
      <c r="A5265" s="746" t="n">
        <v>84659</v>
      </c>
      <c r="B5265" s="745" t="s">
        <v>6595</v>
      </c>
      <c r="C5265" s="745" t="s">
        <v>52</v>
      </c>
      <c r="D5265" s="747" t="n">
        <v>17.23</v>
      </c>
    </row>
    <row collapsed="false" customFormat="false" customHeight="true" hidden="true" ht="13.5" outlineLevel="0" r="5266">
      <c r="A5266" s="746" t="n">
        <v>84679</v>
      </c>
      <c r="B5266" s="745" t="s">
        <v>6596</v>
      </c>
      <c r="C5266" s="745" t="s">
        <v>52</v>
      </c>
      <c r="D5266" s="747" t="n">
        <v>20.36</v>
      </c>
    </row>
    <row collapsed="false" customFormat="false" customHeight="true" hidden="true" ht="13.5" outlineLevel="0" r="5267">
      <c r="A5267" s="746" t="n">
        <v>95464</v>
      </c>
      <c r="B5267" s="745" t="s">
        <v>6597</v>
      </c>
      <c r="C5267" s="745" t="s">
        <v>52</v>
      </c>
      <c r="D5267" s="747" t="n">
        <v>23.11</v>
      </c>
    </row>
    <row collapsed="false" customFormat="false" customHeight="true" hidden="true" ht="13.5" outlineLevel="0" r="5268">
      <c r="A5268" s="746" t="n">
        <v>73656</v>
      </c>
      <c r="B5268" s="745" t="s">
        <v>6598</v>
      </c>
      <c r="C5268" s="745" t="s">
        <v>52</v>
      </c>
      <c r="D5268" s="747" t="n">
        <v>16.11</v>
      </c>
    </row>
    <row collapsed="false" customFormat="false" customHeight="true" hidden="true" ht="13.5" outlineLevel="0" r="5269">
      <c r="A5269" s="745" t="s">
        <v>6599</v>
      </c>
      <c r="B5269" s="745" t="s">
        <v>6600</v>
      </c>
      <c r="C5269" s="745" t="s">
        <v>52</v>
      </c>
      <c r="D5269" s="747" t="n">
        <v>39.38</v>
      </c>
    </row>
    <row collapsed="false" customFormat="false" customHeight="true" hidden="true" ht="13.5" outlineLevel="0" r="5270">
      <c r="A5270" s="745" t="s">
        <v>6601</v>
      </c>
      <c r="B5270" s="745" t="s">
        <v>6602</v>
      </c>
      <c r="C5270" s="745" t="s">
        <v>52</v>
      </c>
      <c r="D5270" s="747" t="n">
        <v>9.84</v>
      </c>
    </row>
    <row collapsed="false" customFormat="false" customHeight="true" hidden="true" ht="13.5" outlineLevel="0" r="5271">
      <c r="A5271" s="745" t="s">
        <v>6603</v>
      </c>
      <c r="B5271" s="745" t="s">
        <v>6604</v>
      </c>
      <c r="C5271" s="745" t="s">
        <v>52</v>
      </c>
      <c r="D5271" s="747" t="n">
        <v>28.38</v>
      </c>
    </row>
    <row collapsed="false" customFormat="false" customHeight="true" hidden="true" ht="13.5" outlineLevel="0" r="5272">
      <c r="A5272" s="745" t="s">
        <v>6605</v>
      </c>
      <c r="B5272" s="745" t="s">
        <v>6606</v>
      </c>
      <c r="C5272" s="745" t="s">
        <v>52</v>
      </c>
      <c r="D5272" s="747" t="n">
        <v>28.51</v>
      </c>
    </row>
    <row collapsed="false" customFormat="false" customHeight="true" hidden="true" ht="13.5" outlineLevel="0" r="5273">
      <c r="A5273" s="745" t="s">
        <v>6607</v>
      </c>
      <c r="B5273" s="745" t="s">
        <v>6608</v>
      </c>
      <c r="C5273" s="745" t="s">
        <v>52</v>
      </c>
      <c r="D5273" s="747" t="n">
        <v>28.94</v>
      </c>
    </row>
    <row collapsed="false" customFormat="false" customHeight="true" hidden="true" ht="13.5" outlineLevel="0" r="5274">
      <c r="A5274" s="745" t="s">
        <v>6609</v>
      </c>
      <c r="B5274" s="745" t="s">
        <v>6610</v>
      </c>
      <c r="C5274" s="745" t="s">
        <v>52</v>
      </c>
      <c r="D5274" s="747" t="n">
        <v>21.86</v>
      </c>
    </row>
    <row collapsed="false" customFormat="false" customHeight="true" hidden="true" ht="13.5" outlineLevel="0" r="5275">
      <c r="A5275" s="745" t="s">
        <v>6611</v>
      </c>
      <c r="B5275" s="745" t="s">
        <v>6612</v>
      </c>
      <c r="C5275" s="745" t="s">
        <v>52</v>
      </c>
      <c r="D5275" s="747" t="n">
        <v>14.27</v>
      </c>
    </row>
    <row collapsed="false" customFormat="false" customHeight="true" hidden="true" ht="13.5" outlineLevel="0" r="5276">
      <c r="A5276" s="745" t="s">
        <v>6613</v>
      </c>
      <c r="B5276" s="745" t="s">
        <v>6614</v>
      </c>
      <c r="C5276" s="745" t="s">
        <v>52</v>
      </c>
      <c r="D5276" s="747" t="n">
        <v>19.01</v>
      </c>
    </row>
    <row collapsed="false" customFormat="false" customHeight="true" hidden="true" ht="13.5" outlineLevel="0" r="5277">
      <c r="A5277" s="745" t="s">
        <v>6615</v>
      </c>
      <c r="B5277" s="745" t="s">
        <v>6616</v>
      </c>
      <c r="C5277" s="745" t="s">
        <v>52</v>
      </c>
      <c r="D5277" s="747" t="n">
        <v>17.82</v>
      </c>
    </row>
    <row collapsed="false" customFormat="false" customHeight="true" hidden="true" ht="13.5" outlineLevel="0" r="5278">
      <c r="A5278" s="745" t="s">
        <v>6617</v>
      </c>
      <c r="B5278" s="745" t="s">
        <v>6618</v>
      </c>
      <c r="C5278" s="745" t="s">
        <v>30</v>
      </c>
      <c r="D5278" s="747" t="n">
        <v>22.81</v>
      </c>
    </row>
    <row collapsed="false" customFormat="false" customHeight="true" hidden="true" ht="13.5" outlineLevel="0" r="5279">
      <c r="A5279" s="745" t="s">
        <v>6619</v>
      </c>
      <c r="B5279" s="745" t="s">
        <v>6620</v>
      </c>
      <c r="C5279" s="745" t="s">
        <v>52</v>
      </c>
      <c r="D5279" s="747" t="n">
        <v>36.45</v>
      </c>
    </row>
    <row collapsed="false" customFormat="false" customHeight="true" hidden="true" ht="13.5" outlineLevel="0" r="5280">
      <c r="A5280" s="746" t="n">
        <v>84660</v>
      </c>
      <c r="B5280" s="745" t="s">
        <v>6621</v>
      </c>
      <c r="C5280" s="745" t="s">
        <v>52</v>
      </c>
      <c r="D5280" s="747" t="n">
        <v>7.01</v>
      </c>
    </row>
    <row collapsed="false" customFormat="false" customHeight="true" hidden="true" ht="13.5" outlineLevel="0" r="5281">
      <c r="A5281" s="746" t="n">
        <v>84661</v>
      </c>
      <c r="B5281" s="745" t="s">
        <v>6622</v>
      </c>
      <c r="C5281" s="745" t="s">
        <v>52</v>
      </c>
      <c r="D5281" s="747" t="n">
        <v>18.36</v>
      </c>
    </row>
    <row collapsed="false" customFormat="false" customHeight="true" hidden="true" ht="13.5" outlineLevel="0" r="5282">
      <c r="A5282" s="746" t="n">
        <v>84662</v>
      </c>
      <c r="B5282" s="745" t="s">
        <v>6623</v>
      </c>
      <c r="C5282" s="745" t="s">
        <v>52</v>
      </c>
      <c r="D5282" s="747" t="n">
        <v>29.09</v>
      </c>
    </row>
    <row collapsed="false" customFormat="false" customHeight="true" hidden="true" ht="13.5" outlineLevel="0" r="5283">
      <c r="A5283" s="746" t="n">
        <v>95468</v>
      </c>
      <c r="B5283" s="745" t="s">
        <v>729</v>
      </c>
      <c r="C5283" s="745" t="s">
        <v>52</v>
      </c>
      <c r="D5283" s="747" t="n">
        <v>42.8</v>
      </c>
    </row>
    <row collapsed="false" customFormat="false" customHeight="true" hidden="true" ht="13.5" outlineLevel="0" r="5284">
      <c r="A5284" s="746" t="n">
        <v>41595</v>
      </c>
      <c r="B5284" s="745" t="s">
        <v>6624</v>
      </c>
      <c r="C5284" s="745" t="s">
        <v>236</v>
      </c>
      <c r="D5284" s="747" t="n">
        <v>12.52</v>
      </c>
    </row>
    <row collapsed="false" customFormat="false" customHeight="true" hidden="true" ht="13.5" outlineLevel="0" r="5285">
      <c r="A5285" s="745" t="s">
        <v>6625</v>
      </c>
      <c r="B5285" s="745" t="s">
        <v>6626</v>
      </c>
      <c r="C5285" s="745" t="s">
        <v>52</v>
      </c>
      <c r="D5285" s="747" t="n">
        <v>18.86</v>
      </c>
    </row>
    <row collapsed="false" customFormat="false" customHeight="true" hidden="true" ht="13.5" outlineLevel="0" r="5286">
      <c r="A5286" s="745" t="s">
        <v>6627</v>
      </c>
      <c r="B5286" s="745" t="s">
        <v>6628</v>
      </c>
      <c r="C5286" s="745" t="s">
        <v>52</v>
      </c>
      <c r="D5286" s="747" t="n">
        <v>15.3</v>
      </c>
    </row>
    <row collapsed="false" customFormat="false" customHeight="true" hidden="true" ht="13.5" outlineLevel="0" r="5287">
      <c r="A5287" s="746" t="n">
        <v>79467</v>
      </c>
      <c r="B5287" s="745" t="s">
        <v>6629</v>
      </c>
      <c r="C5287" s="745" t="s">
        <v>6630</v>
      </c>
      <c r="D5287" s="747" t="n">
        <v>14.92</v>
      </c>
    </row>
    <row collapsed="false" customFormat="false" customHeight="true" hidden="true" ht="13.5" outlineLevel="0" r="5288">
      <c r="A5288" s="745" t="s">
        <v>6631</v>
      </c>
      <c r="B5288" s="745" t="s">
        <v>6632</v>
      </c>
      <c r="C5288" s="745" t="s">
        <v>52</v>
      </c>
      <c r="D5288" s="747" t="n">
        <v>21.23</v>
      </c>
    </row>
    <row collapsed="false" customFormat="false" customHeight="true" hidden="true" ht="13.5" outlineLevel="0" r="5289">
      <c r="A5289" s="746" t="n">
        <v>84663</v>
      </c>
      <c r="B5289" s="745" t="s">
        <v>6633</v>
      </c>
      <c r="C5289" s="745" t="s">
        <v>52</v>
      </c>
      <c r="D5289" s="747" t="n">
        <v>23.34</v>
      </c>
    </row>
    <row collapsed="false" customFormat="false" customHeight="true" hidden="true" ht="13.5" outlineLevel="0" r="5290">
      <c r="A5290" s="746" t="n">
        <v>84665</v>
      </c>
      <c r="B5290" s="745" t="s">
        <v>6634</v>
      </c>
      <c r="C5290" s="745" t="s">
        <v>52</v>
      </c>
      <c r="D5290" s="747" t="n">
        <v>23.27</v>
      </c>
    </row>
    <row collapsed="false" customFormat="false" customHeight="true" hidden="true" ht="13.5" outlineLevel="0" r="5291">
      <c r="A5291" s="746" t="n">
        <v>84666</v>
      </c>
      <c r="B5291" s="745" t="s">
        <v>6635</v>
      </c>
      <c r="C5291" s="745" t="s">
        <v>52</v>
      </c>
      <c r="D5291" s="747" t="n">
        <v>24.1</v>
      </c>
    </row>
    <row collapsed="false" customFormat="false" customHeight="true" hidden="true" ht="13.5" outlineLevel="0" r="5292">
      <c r="A5292" s="746" t="n">
        <v>75889</v>
      </c>
      <c r="B5292" s="745" t="s">
        <v>6636</v>
      </c>
      <c r="C5292" s="745" t="s">
        <v>52</v>
      </c>
      <c r="D5292" s="747" t="n">
        <v>20.84</v>
      </c>
    </row>
    <row collapsed="false" customFormat="false" customHeight="true" hidden="true" ht="13.5" outlineLevel="0" r="5293">
      <c r="A5293" s="746" t="n">
        <v>72191</v>
      </c>
      <c r="B5293" s="745" t="s">
        <v>6637</v>
      </c>
      <c r="C5293" s="745" t="s">
        <v>52</v>
      </c>
      <c r="D5293" s="747" t="n">
        <v>89.55</v>
      </c>
    </row>
    <row collapsed="false" customFormat="false" customHeight="true" hidden="true" ht="13.5" outlineLevel="0" r="5294">
      <c r="A5294" s="746" t="n">
        <v>72192</v>
      </c>
      <c r="B5294" s="745" t="s">
        <v>6638</v>
      </c>
      <c r="C5294" s="745" t="s">
        <v>52</v>
      </c>
      <c r="D5294" s="747" t="n">
        <v>24.9</v>
      </c>
    </row>
    <row collapsed="false" customFormat="false" customHeight="true" hidden="true" ht="13.5" outlineLevel="0" r="5295">
      <c r="A5295" s="746" t="n">
        <v>72193</v>
      </c>
      <c r="B5295" s="745" t="s">
        <v>6639</v>
      </c>
      <c r="C5295" s="745" t="s">
        <v>52</v>
      </c>
      <c r="D5295" s="747" t="n">
        <v>69.38</v>
      </c>
    </row>
    <row collapsed="false" customFormat="false" customHeight="true" hidden="true" ht="13.5" outlineLevel="0" r="5296">
      <c r="A5296" s="746" t="n">
        <v>73655</v>
      </c>
      <c r="B5296" s="745" t="s">
        <v>6640</v>
      </c>
      <c r="C5296" s="745" t="s">
        <v>52</v>
      </c>
      <c r="D5296" s="747" t="n">
        <v>182.39</v>
      </c>
    </row>
    <row collapsed="false" customFormat="false" customHeight="true" hidden="true" ht="13.5" outlineLevel="0" r="5297">
      <c r="A5297" s="745" t="s">
        <v>6641</v>
      </c>
      <c r="B5297" s="745" t="s">
        <v>6642</v>
      </c>
      <c r="C5297" s="745" t="s">
        <v>52</v>
      </c>
      <c r="D5297" s="747" t="n">
        <v>143.64</v>
      </c>
    </row>
    <row collapsed="false" customFormat="false" customHeight="true" hidden="true" ht="13.5" outlineLevel="0" r="5298">
      <c r="A5298" s="746" t="n">
        <v>84181</v>
      </c>
      <c r="B5298" s="745" t="s">
        <v>6643</v>
      </c>
      <c r="C5298" s="745" t="s">
        <v>52</v>
      </c>
      <c r="D5298" s="747" t="n">
        <v>112.61</v>
      </c>
    </row>
    <row collapsed="false" customFormat="false" customHeight="true" hidden="true" ht="13.5" outlineLevel="0" r="5299">
      <c r="A5299" s="746" t="n">
        <v>87246</v>
      </c>
      <c r="B5299" s="745" t="s">
        <v>6644</v>
      </c>
      <c r="C5299" s="745" t="s">
        <v>52</v>
      </c>
      <c r="D5299" s="747" t="n">
        <v>42.82</v>
      </c>
    </row>
    <row collapsed="false" customFormat="false" customHeight="true" hidden="true" ht="13.5" outlineLevel="0" r="5300">
      <c r="A5300" s="746" t="n">
        <v>87247</v>
      </c>
      <c r="B5300" s="745" t="s">
        <v>6645</v>
      </c>
      <c r="C5300" s="745" t="s">
        <v>52</v>
      </c>
      <c r="D5300" s="747" t="n">
        <v>35.98</v>
      </c>
    </row>
    <row collapsed="false" customFormat="false" customHeight="true" hidden="true" ht="13.5" outlineLevel="0" r="5301">
      <c r="A5301" s="746" t="n">
        <v>87248</v>
      </c>
      <c r="B5301" s="745" t="s">
        <v>6646</v>
      </c>
      <c r="C5301" s="745" t="s">
        <v>52</v>
      </c>
      <c r="D5301" s="747" t="n">
        <v>30.19</v>
      </c>
    </row>
    <row collapsed="false" customFormat="false" customHeight="true" hidden="true" ht="13.5" outlineLevel="0" r="5302">
      <c r="A5302" s="746" t="n">
        <v>87249</v>
      </c>
      <c r="B5302" s="745" t="s">
        <v>6647</v>
      </c>
      <c r="C5302" s="745" t="s">
        <v>52</v>
      </c>
      <c r="D5302" s="747" t="n">
        <v>49.2</v>
      </c>
    </row>
    <row collapsed="false" customFormat="false" customHeight="true" hidden="true" ht="13.5" outlineLevel="0" r="5303">
      <c r="A5303" s="746" t="n">
        <v>87250</v>
      </c>
      <c r="B5303" s="745" t="s">
        <v>6648</v>
      </c>
      <c r="C5303" s="745" t="s">
        <v>52</v>
      </c>
      <c r="D5303" s="747" t="n">
        <v>38.37</v>
      </c>
    </row>
    <row collapsed="false" customFormat="false" customHeight="true" hidden="true" ht="13.5" outlineLevel="0" r="5304">
      <c r="A5304" s="746" t="n">
        <v>87251</v>
      </c>
      <c r="B5304" s="745" t="s">
        <v>6649</v>
      </c>
      <c r="C5304" s="745" t="s">
        <v>52</v>
      </c>
      <c r="D5304" s="747" t="n">
        <v>31.2</v>
      </c>
    </row>
    <row collapsed="false" customFormat="false" customHeight="true" hidden="true" ht="13.5" outlineLevel="0" r="5305">
      <c r="A5305" s="746" t="n">
        <v>87255</v>
      </c>
      <c r="B5305" s="745" t="s">
        <v>6650</v>
      </c>
      <c r="C5305" s="745" t="s">
        <v>52</v>
      </c>
      <c r="D5305" s="747" t="n">
        <v>73.72</v>
      </c>
    </row>
    <row collapsed="false" customFormat="false" customHeight="true" hidden="true" ht="13.5" outlineLevel="0" r="5306">
      <c r="A5306" s="746" t="n">
        <v>87256</v>
      </c>
      <c r="B5306" s="745" t="s">
        <v>6651</v>
      </c>
      <c r="C5306" s="745" t="s">
        <v>52</v>
      </c>
      <c r="D5306" s="747" t="n">
        <v>61.26</v>
      </c>
    </row>
    <row collapsed="false" customFormat="false" customHeight="true" hidden="true" ht="13.5" outlineLevel="0" r="5307">
      <c r="A5307" s="746" t="n">
        <v>87257</v>
      </c>
      <c r="B5307" s="745" t="s">
        <v>6652</v>
      </c>
      <c r="C5307" s="745" t="s">
        <v>52</v>
      </c>
      <c r="D5307" s="747" t="n">
        <v>52.95</v>
      </c>
    </row>
    <row collapsed="false" customFormat="false" customHeight="true" hidden="true" ht="13.5" outlineLevel="0" r="5308">
      <c r="A5308" s="746" t="n">
        <v>87258</v>
      </c>
      <c r="B5308" s="745" t="s">
        <v>6653</v>
      </c>
      <c r="C5308" s="745" t="s">
        <v>52</v>
      </c>
      <c r="D5308" s="747" t="n">
        <v>95.48</v>
      </c>
    </row>
    <row collapsed="false" customFormat="false" customHeight="true" hidden="true" ht="13.5" outlineLevel="0" r="5309">
      <c r="A5309" s="746" t="n">
        <v>87259</v>
      </c>
      <c r="B5309" s="745" t="s">
        <v>6654</v>
      </c>
      <c r="C5309" s="745" t="s">
        <v>52</v>
      </c>
      <c r="D5309" s="747" t="n">
        <v>83.72</v>
      </c>
    </row>
    <row collapsed="false" customFormat="false" customHeight="true" hidden="true" ht="13.5" outlineLevel="0" r="5310">
      <c r="A5310" s="746" t="n">
        <v>87260</v>
      </c>
      <c r="B5310" s="745" t="s">
        <v>6655</v>
      </c>
      <c r="C5310" s="745" t="s">
        <v>52</v>
      </c>
      <c r="D5310" s="747" t="n">
        <v>76.51</v>
      </c>
    </row>
    <row collapsed="false" customFormat="false" customHeight="true" hidden="true" ht="13.5" outlineLevel="0" r="5311">
      <c r="A5311" s="746" t="n">
        <v>87261</v>
      </c>
      <c r="B5311" s="745" t="s">
        <v>720</v>
      </c>
      <c r="C5311" s="745" t="s">
        <v>52</v>
      </c>
      <c r="D5311" s="747" t="n">
        <v>108.79</v>
      </c>
    </row>
    <row collapsed="false" customFormat="false" customHeight="true" hidden="true" ht="13.5" outlineLevel="0" r="5312">
      <c r="A5312" s="746" t="n">
        <v>87262</v>
      </c>
      <c r="B5312" s="745" t="s">
        <v>6656</v>
      </c>
      <c r="C5312" s="745" t="s">
        <v>52</v>
      </c>
      <c r="D5312" s="747" t="n">
        <v>95.55</v>
      </c>
    </row>
    <row collapsed="false" customFormat="false" customHeight="true" hidden="true" ht="13.5" outlineLevel="0" r="5313">
      <c r="A5313" s="746" t="n">
        <v>87263</v>
      </c>
      <c r="B5313" s="745" t="s">
        <v>679</v>
      </c>
      <c r="C5313" s="745" t="s">
        <v>52</v>
      </c>
      <c r="D5313" s="747" t="n">
        <v>87.03</v>
      </c>
    </row>
    <row collapsed="false" customFormat="false" customHeight="true" hidden="true" ht="13.5" outlineLevel="0" r="5314">
      <c r="A5314" s="746" t="n">
        <v>89046</v>
      </c>
      <c r="B5314" s="745" t="s">
        <v>6657</v>
      </c>
      <c r="C5314" s="745" t="s">
        <v>52</v>
      </c>
      <c r="D5314" s="747" t="n">
        <v>35.6</v>
      </c>
    </row>
    <row collapsed="false" customFormat="false" customHeight="true" hidden="true" ht="13.5" outlineLevel="0" r="5315">
      <c r="A5315" s="746" t="n">
        <v>89171</v>
      </c>
      <c r="B5315" s="745" t="s">
        <v>6658</v>
      </c>
      <c r="C5315" s="745" t="s">
        <v>52</v>
      </c>
      <c r="D5315" s="747" t="n">
        <v>32.81</v>
      </c>
    </row>
    <row collapsed="false" customFormat="false" customHeight="true" hidden="true" ht="13.5" outlineLevel="0" r="5316">
      <c r="A5316" s="746" t="n">
        <v>93389</v>
      </c>
      <c r="B5316" s="745" t="s">
        <v>6659</v>
      </c>
      <c r="C5316" s="745" t="s">
        <v>52</v>
      </c>
      <c r="D5316" s="747" t="n">
        <v>39.7</v>
      </c>
    </row>
    <row collapsed="false" customFormat="false" customHeight="true" hidden="true" ht="13.5" outlineLevel="0" r="5317">
      <c r="A5317" s="746" t="n">
        <v>93390</v>
      </c>
      <c r="B5317" s="745" t="s">
        <v>6660</v>
      </c>
      <c r="C5317" s="745" t="s">
        <v>52</v>
      </c>
      <c r="D5317" s="747" t="n">
        <v>32.92</v>
      </c>
    </row>
    <row collapsed="false" customFormat="false" customHeight="true" hidden="true" ht="13.5" outlineLevel="0" r="5318">
      <c r="A5318" s="746" t="n">
        <v>93391</v>
      </c>
      <c r="B5318" s="745" t="s">
        <v>6661</v>
      </c>
      <c r="C5318" s="745" t="s">
        <v>52</v>
      </c>
      <c r="D5318" s="747" t="n">
        <v>27.13</v>
      </c>
    </row>
    <row collapsed="false" customFormat="false" customHeight="true" hidden="true" ht="13.5" outlineLevel="0" r="5319">
      <c r="A5319" s="745" t="s">
        <v>6662</v>
      </c>
      <c r="B5319" s="745" t="s">
        <v>6663</v>
      </c>
      <c r="C5319" s="745" t="s">
        <v>52</v>
      </c>
      <c r="D5319" s="747" t="n">
        <v>149.71</v>
      </c>
    </row>
    <row collapsed="false" customFormat="false" customHeight="true" hidden="true" ht="13.5" outlineLevel="0" r="5320">
      <c r="A5320" s="745" t="s">
        <v>6664</v>
      </c>
      <c r="B5320" s="745" t="s">
        <v>6665</v>
      </c>
      <c r="C5320" s="745" t="s">
        <v>52</v>
      </c>
      <c r="D5320" s="747" t="n">
        <v>33.83</v>
      </c>
    </row>
    <row collapsed="false" customFormat="false" customHeight="true" hidden="true" ht="13.5" outlineLevel="0" r="5321">
      <c r="A5321" s="746" t="n">
        <v>84183</v>
      </c>
      <c r="B5321" s="745" t="s">
        <v>6666</v>
      </c>
      <c r="C5321" s="745" t="s">
        <v>52</v>
      </c>
      <c r="D5321" s="747" t="n">
        <v>115.72</v>
      </c>
    </row>
    <row collapsed="false" customFormat="false" customHeight="true" hidden="true" ht="13.5" outlineLevel="0" r="5322">
      <c r="A5322" s="746" t="n">
        <v>98670</v>
      </c>
      <c r="B5322" s="745" t="s">
        <v>6667</v>
      </c>
      <c r="C5322" s="745" t="s">
        <v>52</v>
      </c>
      <c r="D5322" s="747" t="n">
        <v>141.24</v>
      </c>
    </row>
    <row collapsed="false" customFormat="false" customHeight="true" hidden="true" ht="13.5" outlineLevel="0" r="5323">
      <c r="A5323" s="746" t="n">
        <v>98671</v>
      </c>
      <c r="B5323" s="745" t="s">
        <v>688</v>
      </c>
      <c r="C5323" s="745" t="s">
        <v>52</v>
      </c>
      <c r="D5323" s="747" t="n">
        <v>344.84</v>
      </c>
    </row>
    <row collapsed="false" customFormat="false" customHeight="true" hidden="true" ht="13.5" outlineLevel="0" r="5324">
      <c r="A5324" s="746" t="n">
        <v>98672</v>
      </c>
      <c r="B5324" s="745" t="s">
        <v>6668</v>
      </c>
      <c r="C5324" s="745" t="s">
        <v>52</v>
      </c>
      <c r="D5324" s="747" t="n">
        <v>340.69</v>
      </c>
    </row>
    <row collapsed="false" customFormat="false" customHeight="true" hidden="true" ht="13.5" outlineLevel="0" r="5325">
      <c r="A5325" s="746" t="n">
        <v>98673</v>
      </c>
      <c r="B5325" s="745" t="s">
        <v>6669</v>
      </c>
      <c r="C5325" s="745" t="s">
        <v>52</v>
      </c>
      <c r="D5325" s="747" t="n">
        <v>145.21</v>
      </c>
    </row>
    <row collapsed="false" customFormat="false" customHeight="true" hidden="true" ht="13.5" outlineLevel="0" r="5326">
      <c r="A5326" s="746" t="n">
        <v>98679</v>
      </c>
      <c r="B5326" s="745" t="s">
        <v>6670</v>
      </c>
      <c r="C5326" s="745" t="s">
        <v>52</v>
      </c>
      <c r="D5326" s="747" t="n">
        <v>26.37</v>
      </c>
    </row>
    <row collapsed="false" customFormat="false" customHeight="true" hidden="true" ht="13.5" outlineLevel="0" r="5327">
      <c r="A5327" s="746" t="n">
        <v>98680</v>
      </c>
      <c r="B5327" s="745" t="s">
        <v>6671</v>
      </c>
      <c r="C5327" s="745" t="s">
        <v>52</v>
      </c>
      <c r="D5327" s="747" t="n">
        <v>32.52</v>
      </c>
    </row>
    <row collapsed="false" customFormat="false" customHeight="true" hidden="true" ht="13.5" outlineLevel="0" r="5328">
      <c r="A5328" s="746" t="n">
        <v>98681</v>
      </c>
      <c r="B5328" s="745" t="s">
        <v>6672</v>
      </c>
      <c r="C5328" s="745" t="s">
        <v>52</v>
      </c>
      <c r="D5328" s="747" t="n">
        <v>24.27</v>
      </c>
    </row>
    <row collapsed="false" customFormat="false" customHeight="true" hidden="true" ht="13.5" outlineLevel="0" r="5329">
      <c r="A5329" s="746" t="n">
        <v>98682</v>
      </c>
      <c r="B5329" s="745" t="s">
        <v>6673</v>
      </c>
      <c r="C5329" s="745" t="s">
        <v>52</v>
      </c>
      <c r="D5329" s="747" t="n">
        <v>30.42</v>
      </c>
    </row>
    <row collapsed="false" customFormat="false" customHeight="true" hidden="true" ht="13.5" outlineLevel="0" r="5330">
      <c r="A5330" s="746" t="n">
        <v>98685</v>
      </c>
      <c r="B5330" s="745" t="s">
        <v>6674</v>
      </c>
      <c r="C5330" s="745" t="s">
        <v>236</v>
      </c>
      <c r="D5330" s="747" t="n">
        <v>62.99</v>
      </c>
    </row>
    <row collapsed="false" customFormat="false" customHeight="true" hidden="true" ht="13.5" outlineLevel="0" r="5331">
      <c r="A5331" s="746" t="n">
        <v>98686</v>
      </c>
      <c r="B5331" s="745" t="s">
        <v>6675</v>
      </c>
      <c r="C5331" s="745" t="s">
        <v>236</v>
      </c>
      <c r="D5331" s="747" t="n">
        <v>36.22</v>
      </c>
    </row>
    <row collapsed="false" customFormat="false" customHeight="true" hidden="true" ht="13.5" outlineLevel="0" r="5332">
      <c r="A5332" s="746" t="n">
        <v>98688</v>
      </c>
      <c r="B5332" s="745" t="s">
        <v>6676</v>
      </c>
      <c r="C5332" s="745" t="s">
        <v>236</v>
      </c>
      <c r="D5332" s="747" t="n">
        <v>42.6</v>
      </c>
    </row>
    <row collapsed="false" customFormat="false" customHeight="true" hidden="true" ht="13.5" outlineLevel="0" r="5333">
      <c r="A5333" s="746" t="n">
        <v>98689</v>
      </c>
      <c r="B5333" s="745" t="s">
        <v>730</v>
      </c>
      <c r="C5333" s="745" t="s">
        <v>236</v>
      </c>
      <c r="D5333" s="747" t="n">
        <v>89.77</v>
      </c>
    </row>
    <row collapsed="false" customFormat="false" customHeight="true" hidden="true" ht="13.5" outlineLevel="0" r="5334">
      <c r="A5334" s="746" t="n">
        <v>72187</v>
      </c>
      <c r="B5334" s="745" t="s">
        <v>6677</v>
      </c>
      <c r="C5334" s="745" t="s">
        <v>52</v>
      </c>
      <c r="D5334" s="747" t="n">
        <v>188.54</v>
      </c>
    </row>
    <row collapsed="false" customFormat="false" customHeight="true" hidden="true" ht="13.5" outlineLevel="0" r="5335">
      <c r="A5335" s="746" t="n">
        <v>72188</v>
      </c>
      <c r="B5335" s="745" t="s">
        <v>6678</v>
      </c>
      <c r="C5335" s="745" t="s">
        <v>52</v>
      </c>
      <c r="D5335" s="747" t="n">
        <v>188.54</v>
      </c>
    </row>
    <row collapsed="false" customFormat="false" customHeight="true" hidden="true" ht="13.5" outlineLevel="0" r="5336">
      <c r="A5336" s="745" t="s">
        <v>6679</v>
      </c>
      <c r="B5336" s="745" t="s">
        <v>6680</v>
      </c>
      <c r="C5336" s="745" t="s">
        <v>52</v>
      </c>
      <c r="D5336" s="747" t="n">
        <v>172.63</v>
      </c>
    </row>
    <row collapsed="false" customFormat="false" customHeight="true" hidden="true" ht="13.5" outlineLevel="0" r="5337">
      <c r="A5337" s="746" t="n">
        <v>84186</v>
      </c>
      <c r="B5337" s="745" t="s">
        <v>6681</v>
      </c>
      <c r="C5337" s="745" t="s">
        <v>52</v>
      </c>
      <c r="D5337" s="747" t="n">
        <v>76.58</v>
      </c>
    </row>
    <row collapsed="false" customFormat="false" customHeight="true" hidden="true" ht="13.5" outlineLevel="0" r="5338">
      <c r="A5338" s="746" t="n">
        <v>84187</v>
      </c>
      <c r="B5338" s="745" t="s">
        <v>6682</v>
      </c>
      <c r="C5338" s="745" t="s">
        <v>52</v>
      </c>
      <c r="D5338" s="747" t="n">
        <v>17.36</v>
      </c>
    </row>
    <row collapsed="false" customFormat="false" customHeight="true" hidden="true" ht="13.5" outlineLevel="0" r="5339">
      <c r="A5339" s="746" t="n">
        <v>72136</v>
      </c>
      <c r="B5339" s="745" t="s">
        <v>6683</v>
      </c>
      <c r="C5339" s="745" t="s">
        <v>52</v>
      </c>
      <c r="D5339" s="747" t="n">
        <v>91.12</v>
      </c>
    </row>
    <row collapsed="false" customFormat="false" customHeight="true" hidden="true" ht="13.5" outlineLevel="0" r="5340">
      <c r="A5340" s="746" t="n">
        <v>72137</v>
      </c>
      <c r="B5340" s="745" t="s">
        <v>6684</v>
      </c>
      <c r="C5340" s="745" t="s">
        <v>52</v>
      </c>
      <c r="D5340" s="747" t="n">
        <v>106.5</v>
      </c>
    </row>
    <row collapsed="false" customFormat="false" customHeight="true" hidden="true" ht="13.5" outlineLevel="0" r="5341">
      <c r="A5341" s="746" t="n">
        <v>72815</v>
      </c>
      <c r="B5341" s="745" t="s">
        <v>6685</v>
      </c>
      <c r="C5341" s="745" t="s">
        <v>52</v>
      </c>
      <c r="D5341" s="747" t="n">
        <v>54.35</v>
      </c>
    </row>
    <row collapsed="false" customFormat="false" customHeight="true" hidden="true" ht="13.5" outlineLevel="0" r="5342">
      <c r="A5342" s="746" t="n">
        <v>84191</v>
      </c>
      <c r="B5342" s="745" t="s">
        <v>6686</v>
      </c>
      <c r="C5342" s="745" t="s">
        <v>52</v>
      </c>
      <c r="D5342" s="747" t="n">
        <v>100.85</v>
      </c>
    </row>
    <row collapsed="false" customFormat="false" customHeight="true" hidden="true" ht="13.5" outlineLevel="0" r="5343">
      <c r="A5343" s="745" t="s">
        <v>6687</v>
      </c>
      <c r="B5343" s="745" t="s">
        <v>6688</v>
      </c>
      <c r="C5343" s="745" t="s">
        <v>236</v>
      </c>
      <c r="D5343" s="747" t="n">
        <v>29.93</v>
      </c>
    </row>
    <row collapsed="false" customFormat="false" customHeight="true" hidden="true" ht="13.5" outlineLevel="0" r="5344">
      <c r="A5344" s="746" t="n">
        <v>98695</v>
      </c>
      <c r="B5344" s="745" t="s">
        <v>6689</v>
      </c>
      <c r="C5344" s="745" t="s">
        <v>236</v>
      </c>
      <c r="D5344" s="747" t="n">
        <v>63.4</v>
      </c>
    </row>
    <row collapsed="false" customFormat="false" customHeight="true" hidden="true" ht="13.5" outlineLevel="0" r="5345">
      <c r="A5345" s="746" t="n">
        <v>98697</v>
      </c>
      <c r="B5345" s="745" t="s">
        <v>6690</v>
      </c>
      <c r="C5345" s="745" t="s">
        <v>236</v>
      </c>
      <c r="D5345" s="747" t="n">
        <v>41.42</v>
      </c>
    </row>
    <row collapsed="false" customFormat="false" customHeight="true" hidden="true" ht="13.5" outlineLevel="0" r="5346">
      <c r="A5346" s="745" t="s">
        <v>6691</v>
      </c>
      <c r="B5346" s="745" t="s">
        <v>6692</v>
      </c>
      <c r="C5346" s="745" t="s">
        <v>236</v>
      </c>
      <c r="D5346" s="747" t="n">
        <v>15.4</v>
      </c>
    </row>
    <row collapsed="false" customFormat="false" customHeight="true" hidden="true" ht="13.5" outlineLevel="0" r="5347">
      <c r="A5347" s="746" t="n">
        <v>84162</v>
      </c>
      <c r="B5347" s="745" t="s">
        <v>6693</v>
      </c>
      <c r="C5347" s="745" t="s">
        <v>236</v>
      </c>
      <c r="D5347" s="747" t="n">
        <v>16</v>
      </c>
    </row>
    <row collapsed="false" customFormat="false" customHeight="true" hidden="true" ht="13.5" outlineLevel="0" r="5348">
      <c r="A5348" s="746" t="n">
        <v>88648</v>
      </c>
      <c r="B5348" s="745" t="s">
        <v>6694</v>
      </c>
      <c r="C5348" s="745" t="s">
        <v>236</v>
      </c>
      <c r="D5348" s="747" t="n">
        <v>5.02</v>
      </c>
    </row>
    <row collapsed="false" customFormat="false" customHeight="true" hidden="true" ht="13.5" outlineLevel="0" r="5349">
      <c r="A5349" s="746" t="n">
        <v>88649</v>
      </c>
      <c r="B5349" s="745" t="s">
        <v>6695</v>
      </c>
      <c r="C5349" s="745" t="s">
        <v>236</v>
      </c>
      <c r="D5349" s="747" t="n">
        <v>5.58</v>
      </c>
    </row>
    <row collapsed="false" customFormat="false" customHeight="true" hidden="true" ht="13.5" outlineLevel="0" r="5350">
      <c r="A5350" s="746" t="n">
        <v>88650</v>
      </c>
      <c r="B5350" s="745" t="s">
        <v>6696</v>
      </c>
      <c r="C5350" s="745" t="s">
        <v>236</v>
      </c>
      <c r="D5350" s="747" t="n">
        <v>9.81</v>
      </c>
    </row>
    <row collapsed="false" customFormat="false" customHeight="true" hidden="true" ht="13.5" outlineLevel="0" r="5351">
      <c r="A5351" s="746" t="n">
        <v>96467</v>
      </c>
      <c r="B5351" s="745" t="s">
        <v>6697</v>
      </c>
      <c r="C5351" s="745" t="s">
        <v>236</v>
      </c>
      <c r="D5351" s="747" t="n">
        <v>4.66</v>
      </c>
    </row>
    <row collapsed="false" customFormat="false" customHeight="true" hidden="true" ht="13.5" outlineLevel="0" r="5352">
      <c r="A5352" s="745" t="s">
        <v>6698</v>
      </c>
      <c r="B5352" s="745" t="s">
        <v>6699</v>
      </c>
      <c r="C5352" s="745" t="s">
        <v>236</v>
      </c>
      <c r="D5352" s="747" t="n">
        <v>28.01</v>
      </c>
    </row>
    <row collapsed="false" customFormat="false" customHeight="true" hidden="true" ht="13.5" outlineLevel="0" r="5353">
      <c r="A5353" s="746" t="n">
        <v>84168</v>
      </c>
      <c r="B5353" s="745" t="s">
        <v>6700</v>
      </c>
      <c r="C5353" s="745" t="s">
        <v>236</v>
      </c>
      <c r="D5353" s="747" t="n">
        <v>16.58</v>
      </c>
    </row>
    <row collapsed="false" customFormat="false" customHeight="true" hidden="true" ht="13.5" outlineLevel="0" r="5354">
      <c r="A5354" s="746" t="n">
        <v>68325</v>
      </c>
      <c r="B5354" s="745" t="s">
        <v>6701</v>
      </c>
      <c r="C5354" s="745" t="s">
        <v>52</v>
      </c>
      <c r="D5354" s="747" t="n">
        <v>46.11</v>
      </c>
    </row>
    <row collapsed="false" customFormat="false" customHeight="true" hidden="true" ht="13.5" outlineLevel="0" r="5355">
      <c r="A5355" s="746" t="n">
        <v>68333</v>
      </c>
      <c r="B5355" s="745" t="s">
        <v>6702</v>
      </c>
      <c r="C5355" s="745" t="s">
        <v>52</v>
      </c>
      <c r="D5355" s="747" t="n">
        <v>47.81</v>
      </c>
    </row>
    <row collapsed="false" customFormat="false" customHeight="true" hidden="true" ht="13.5" outlineLevel="0" r="5356">
      <c r="A5356" s="746" t="n">
        <v>72183</v>
      </c>
      <c r="B5356" s="745" t="s">
        <v>6703</v>
      </c>
      <c r="C5356" s="745" t="s">
        <v>52</v>
      </c>
      <c r="D5356" s="747" t="n">
        <v>81.43</v>
      </c>
    </row>
    <row collapsed="false" customFormat="false" customHeight="true" hidden="true" ht="13.5" outlineLevel="0" r="5357">
      <c r="A5357" s="746" t="n">
        <v>84175</v>
      </c>
      <c r="B5357" s="745" t="s">
        <v>6704</v>
      </c>
      <c r="C5357" s="745" t="s">
        <v>236</v>
      </c>
      <c r="D5357" s="747" t="n">
        <v>14.06</v>
      </c>
    </row>
    <row collapsed="false" customFormat="false" customHeight="true" hidden="true" ht="13.5" outlineLevel="0" r="5358">
      <c r="A5358" s="746" t="n">
        <v>84176</v>
      </c>
      <c r="B5358" s="745" t="s">
        <v>6705</v>
      </c>
      <c r="C5358" s="745" t="s">
        <v>236</v>
      </c>
      <c r="D5358" s="747" t="n">
        <v>25.01</v>
      </c>
    </row>
    <row collapsed="false" customFormat="false" customHeight="true" hidden="true" ht="13.5" outlineLevel="0" r="5359">
      <c r="A5359" s="746" t="n">
        <v>94990</v>
      </c>
      <c r="B5359" s="745" t="s">
        <v>6706</v>
      </c>
      <c r="C5359" s="745" t="s">
        <v>2478</v>
      </c>
      <c r="D5359" s="747" t="n">
        <v>559.16</v>
      </c>
    </row>
    <row collapsed="false" customFormat="false" customHeight="true" hidden="true" ht="13.5" outlineLevel="0" r="5360">
      <c r="A5360" s="746" t="n">
        <v>94991</v>
      </c>
      <c r="B5360" s="745" t="s">
        <v>6707</v>
      </c>
      <c r="C5360" s="745" t="s">
        <v>2478</v>
      </c>
      <c r="D5360" s="747" t="n">
        <v>434.11</v>
      </c>
    </row>
    <row collapsed="false" customFormat="false" customHeight="true" hidden="true" ht="13.5" outlineLevel="0" r="5361">
      <c r="A5361" s="746" t="n">
        <v>94992</v>
      </c>
      <c r="B5361" s="745" t="s">
        <v>695</v>
      </c>
      <c r="C5361" s="745" t="s">
        <v>52</v>
      </c>
      <c r="D5361" s="747" t="n">
        <v>57.19</v>
      </c>
    </row>
    <row collapsed="false" customFormat="false" customHeight="true" hidden="true" ht="13.5" outlineLevel="0" r="5362">
      <c r="A5362" s="746" t="n">
        <v>94993</v>
      </c>
      <c r="B5362" s="745" t="s">
        <v>6708</v>
      </c>
      <c r="C5362" s="745" t="s">
        <v>52</v>
      </c>
      <c r="D5362" s="747" t="n">
        <v>49.69</v>
      </c>
    </row>
    <row collapsed="false" customFormat="false" customHeight="true" hidden="true" ht="13.5" outlineLevel="0" r="5363">
      <c r="A5363" s="746" t="n">
        <v>94994</v>
      </c>
      <c r="B5363" s="745" t="s">
        <v>6709</v>
      </c>
      <c r="C5363" s="745" t="s">
        <v>52</v>
      </c>
      <c r="D5363" s="747" t="n">
        <v>70.05</v>
      </c>
    </row>
    <row collapsed="false" customFormat="false" customHeight="true" hidden="true" ht="13.5" outlineLevel="0" r="5364">
      <c r="A5364" s="746" t="n">
        <v>94995</v>
      </c>
      <c r="B5364" s="745" t="s">
        <v>6710</v>
      </c>
      <c r="C5364" s="745" t="s">
        <v>52</v>
      </c>
      <c r="D5364" s="747" t="n">
        <v>60.05</v>
      </c>
    </row>
    <row collapsed="false" customFormat="false" customHeight="true" hidden="true" ht="13.5" outlineLevel="0" r="5365">
      <c r="A5365" s="746" t="n">
        <v>94996</v>
      </c>
      <c r="B5365" s="745" t="s">
        <v>6711</v>
      </c>
      <c r="C5365" s="745" t="s">
        <v>52</v>
      </c>
      <c r="D5365" s="747" t="n">
        <v>81.49</v>
      </c>
    </row>
    <row collapsed="false" customFormat="false" customHeight="true" hidden="true" ht="13.5" outlineLevel="0" r="5366">
      <c r="A5366" s="746" t="n">
        <v>94997</v>
      </c>
      <c r="B5366" s="745" t="s">
        <v>6712</v>
      </c>
      <c r="C5366" s="745" t="s">
        <v>52</v>
      </c>
      <c r="D5366" s="747" t="n">
        <v>68.99</v>
      </c>
    </row>
    <row collapsed="false" customFormat="false" customHeight="true" hidden="true" ht="13.5" outlineLevel="0" r="5367">
      <c r="A5367" s="746" t="n">
        <v>94998</v>
      </c>
      <c r="B5367" s="745" t="s">
        <v>6713</v>
      </c>
      <c r="C5367" s="745" t="s">
        <v>52</v>
      </c>
      <c r="D5367" s="747" t="n">
        <v>92.62</v>
      </c>
    </row>
    <row collapsed="false" customFormat="false" customHeight="true" hidden="true" ht="13.5" outlineLevel="0" r="5368">
      <c r="A5368" s="746" t="n">
        <v>94999</v>
      </c>
      <c r="B5368" s="745" t="s">
        <v>6714</v>
      </c>
      <c r="C5368" s="745" t="s">
        <v>52</v>
      </c>
      <c r="D5368" s="747" t="n">
        <v>77.62</v>
      </c>
    </row>
    <row collapsed="false" customFormat="false" customHeight="true" hidden="true" ht="13.5" outlineLevel="0" r="5369">
      <c r="A5369" s="746" t="n">
        <v>87620</v>
      </c>
      <c r="B5369" s="745" t="s">
        <v>6715</v>
      </c>
      <c r="C5369" s="745" t="s">
        <v>52</v>
      </c>
      <c r="D5369" s="747" t="n">
        <v>25.38</v>
      </c>
    </row>
    <row collapsed="false" customFormat="false" customHeight="true" hidden="true" ht="13.5" outlineLevel="0" r="5370">
      <c r="A5370" s="746" t="n">
        <v>87622</v>
      </c>
      <c r="B5370" s="745" t="s">
        <v>6716</v>
      </c>
      <c r="C5370" s="745" t="s">
        <v>52</v>
      </c>
      <c r="D5370" s="747" t="n">
        <v>28.89</v>
      </c>
    </row>
    <row collapsed="false" customFormat="false" customHeight="true" hidden="true" ht="13.5" outlineLevel="0" r="5371">
      <c r="A5371" s="746" t="n">
        <v>87623</v>
      </c>
      <c r="B5371" s="745" t="s">
        <v>6717</v>
      </c>
      <c r="C5371" s="745" t="s">
        <v>52</v>
      </c>
      <c r="D5371" s="747" t="n">
        <v>55.03</v>
      </c>
    </row>
    <row collapsed="false" customFormat="false" customHeight="true" hidden="true" ht="13.5" outlineLevel="0" r="5372">
      <c r="A5372" s="746" t="n">
        <v>87624</v>
      </c>
      <c r="B5372" s="745" t="s">
        <v>6718</v>
      </c>
      <c r="C5372" s="745" t="s">
        <v>52</v>
      </c>
      <c r="D5372" s="747" t="n">
        <v>61.45</v>
      </c>
    </row>
    <row collapsed="false" customFormat="false" customHeight="true" hidden="true" ht="13.5" outlineLevel="0" r="5373">
      <c r="A5373" s="746" t="n">
        <v>87630</v>
      </c>
      <c r="B5373" s="745" t="s">
        <v>6719</v>
      </c>
      <c r="C5373" s="745" t="s">
        <v>52</v>
      </c>
      <c r="D5373" s="747" t="n">
        <v>31.2</v>
      </c>
    </row>
    <row collapsed="false" customFormat="false" customHeight="true" hidden="true" ht="13.5" outlineLevel="0" r="5374">
      <c r="A5374" s="746" t="n">
        <v>87632</v>
      </c>
      <c r="B5374" s="745" t="s">
        <v>6720</v>
      </c>
      <c r="C5374" s="745" t="s">
        <v>52</v>
      </c>
      <c r="D5374" s="747" t="n">
        <v>36.07</v>
      </c>
    </row>
    <row collapsed="false" customFormat="false" customHeight="true" hidden="true" ht="13.5" outlineLevel="0" r="5375">
      <c r="A5375" s="746" t="n">
        <v>87633</v>
      </c>
      <c r="B5375" s="745" t="s">
        <v>6721</v>
      </c>
      <c r="C5375" s="745" t="s">
        <v>52</v>
      </c>
      <c r="D5375" s="747" t="n">
        <v>72.42</v>
      </c>
    </row>
    <row collapsed="false" customFormat="false" customHeight="true" hidden="true" ht="13.5" outlineLevel="0" r="5376">
      <c r="A5376" s="746" t="n">
        <v>87634</v>
      </c>
      <c r="B5376" s="745" t="s">
        <v>6722</v>
      </c>
      <c r="C5376" s="745" t="s">
        <v>52</v>
      </c>
      <c r="D5376" s="747" t="n">
        <v>81.35</v>
      </c>
    </row>
    <row collapsed="false" customFormat="false" customHeight="true" hidden="true" ht="13.5" outlineLevel="0" r="5377">
      <c r="A5377" s="746" t="n">
        <v>87640</v>
      </c>
      <c r="B5377" s="745" t="s">
        <v>6723</v>
      </c>
      <c r="C5377" s="745" t="s">
        <v>52</v>
      </c>
      <c r="D5377" s="747" t="n">
        <v>35.86</v>
      </c>
    </row>
    <row collapsed="false" customFormat="false" customHeight="true" hidden="true" ht="13.5" outlineLevel="0" r="5378">
      <c r="A5378" s="746" t="n">
        <v>87642</v>
      </c>
      <c r="B5378" s="745" t="s">
        <v>6724</v>
      </c>
      <c r="C5378" s="745" t="s">
        <v>52</v>
      </c>
      <c r="D5378" s="747" t="n">
        <v>41.86</v>
      </c>
    </row>
    <row collapsed="false" customFormat="false" customHeight="true" hidden="true" ht="13.5" outlineLevel="0" r="5379">
      <c r="A5379" s="746" t="n">
        <v>87643</v>
      </c>
      <c r="B5379" s="745" t="s">
        <v>6725</v>
      </c>
      <c r="C5379" s="745" t="s">
        <v>52</v>
      </c>
      <c r="D5379" s="747" t="n">
        <v>86.56</v>
      </c>
    </row>
    <row collapsed="false" customFormat="false" customHeight="true" hidden="true" ht="13.5" outlineLevel="0" r="5380">
      <c r="A5380" s="746" t="n">
        <v>87644</v>
      </c>
      <c r="B5380" s="745" t="s">
        <v>6726</v>
      </c>
      <c r="C5380" s="745" t="s">
        <v>52</v>
      </c>
      <c r="D5380" s="747" t="n">
        <v>97.53</v>
      </c>
    </row>
    <row collapsed="false" customFormat="false" customHeight="true" hidden="true" ht="13.5" outlineLevel="0" r="5381">
      <c r="A5381" s="746" t="n">
        <v>87680</v>
      </c>
      <c r="B5381" s="745" t="s">
        <v>6727</v>
      </c>
      <c r="C5381" s="745" t="s">
        <v>52</v>
      </c>
      <c r="D5381" s="747" t="n">
        <v>29.37</v>
      </c>
    </row>
    <row collapsed="false" customFormat="false" customHeight="true" hidden="true" ht="13.5" outlineLevel="0" r="5382">
      <c r="A5382" s="746" t="n">
        <v>87682</v>
      </c>
      <c r="B5382" s="745" t="s">
        <v>6728</v>
      </c>
      <c r="C5382" s="745" t="s">
        <v>52</v>
      </c>
      <c r="D5382" s="747" t="n">
        <v>35.37</v>
      </c>
    </row>
    <row collapsed="false" customFormat="false" customHeight="true" hidden="true" ht="13.5" outlineLevel="0" r="5383">
      <c r="A5383" s="746" t="n">
        <v>87683</v>
      </c>
      <c r="B5383" s="745" t="s">
        <v>6729</v>
      </c>
      <c r="C5383" s="745" t="s">
        <v>52</v>
      </c>
      <c r="D5383" s="747" t="n">
        <v>80.07</v>
      </c>
    </row>
    <row collapsed="false" customFormat="false" customHeight="true" hidden="true" ht="13.5" outlineLevel="0" r="5384">
      <c r="A5384" s="746" t="n">
        <v>87684</v>
      </c>
      <c r="B5384" s="745" t="s">
        <v>6730</v>
      </c>
      <c r="C5384" s="745" t="s">
        <v>52</v>
      </c>
      <c r="D5384" s="747" t="n">
        <v>91.04</v>
      </c>
    </row>
    <row collapsed="false" customFormat="false" customHeight="true" hidden="true" ht="13.5" outlineLevel="0" r="5385">
      <c r="A5385" s="746" t="n">
        <v>87690</v>
      </c>
      <c r="B5385" s="745" t="s">
        <v>6731</v>
      </c>
      <c r="C5385" s="745" t="s">
        <v>52</v>
      </c>
      <c r="D5385" s="747" t="n">
        <v>34.24</v>
      </c>
    </row>
    <row collapsed="false" customFormat="false" customHeight="true" hidden="true" ht="13.5" outlineLevel="0" r="5386">
      <c r="A5386" s="746" t="n">
        <v>87692</v>
      </c>
      <c r="B5386" s="745" t="s">
        <v>6732</v>
      </c>
      <c r="C5386" s="745" t="s">
        <v>52</v>
      </c>
      <c r="D5386" s="747" t="n">
        <v>41.11</v>
      </c>
    </row>
    <row collapsed="false" customFormat="false" customHeight="true" hidden="true" ht="13.5" outlineLevel="0" r="5387">
      <c r="A5387" s="746" t="n">
        <v>87693</v>
      </c>
      <c r="B5387" s="745" t="s">
        <v>6733</v>
      </c>
      <c r="C5387" s="745" t="s">
        <v>52</v>
      </c>
      <c r="D5387" s="747" t="n">
        <v>92.31</v>
      </c>
    </row>
    <row collapsed="false" customFormat="false" customHeight="true" hidden="true" ht="13.5" outlineLevel="0" r="5388">
      <c r="A5388" s="746" t="n">
        <v>87694</v>
      </c>
      <c r="B5388" s="745" t="s">
        <v>6734</v>
      </c>
      <c r="C5388" s="745" t="s">
        <v>52</v>
      </c>
      <c r="D5388" s="747" t="n">
        <v>104.87</v>
      </c>
    </row>
    <row collapsed="false" customFormat="false" customHeight="true" hidden="true" ht="13.5" outlineLevel="0" r="5389">
      <c r="A5389" s="746" t="n">
        <v>87700</v>
      </c>
      <c r="B5389" s="745" t="s">
        <v>6735</v>
      </c>
      <c r="C5389" s="745" t="s">
        <v>52</v>
      </c>
      <c r="D5389" s="747" t="n">
        <v>36.92</v>
      </c>
    </row>
    <row collapsed="false" customFormat="false" customHeight="true" hidden="true" ht="13.5" outlineLevel="0" r="5390">
      <c r="A5390" s="746" t="n">
        <v>87702</v>
      </c>
      <c r="B5390" s="745" t="s">
        <v>6736</v>
      </c>
      <c r="C5390" s="745" t="s">
        <v>52</v>
      </c>
      <c r="D5390" s="747" t="n">
        <v>44.39</v>
      </c>
    </row>
    <row collapsed="false" customFormat="false" customHeight="true" hidden="true" ht="13.5" outlineLevel="0" r="5391">
      <c r="A5391" s="746" t="n">
        <v>87703</v>
      </c>
      <c r="B5391" s="745" t="s">
        <v>6737</v>
      </c>
      <c r="C5391" s="745" t="s">
        <v>52</v>
      </c>
      <c r="D5391" s="747" t="n">
        <v>100.14</v>
      </c>
    </row>
    <row collapsed="false" customFormat="false" customHeight="true" hidden="true" ht="13.5" outlineLevel="0" r="5392">
      <c r="A5392" s="746" t="n">
        <v>87704</v>
      </c>
      <c r="B5392" s="745" t="s">
        <v>6738</v>
      </c>
      <c r="C5392" s="745" t="s">
        <v>52</v>
      </c>
      <c r="D5392" s="747" t="n">
        <v>113.83</v>
      </c>
    </row>
    <row collapsed="false" customFormat="false" customHeight="true" hidden="true" ht="13.5" outlineLevel="0" r="5393">
      <c r="A5393" s="746" t="n">
        <v>87735</v>
      </c>
      <c r="B5393" s="745" t="s">
        <v>6739</v>
      </c>
      <c r="C5393" s="745" t="s">
        <v>52</v>
      </c>
      <c r="D5393" s="747" t="n">
        <v>35.53</v>
      </c>
    </row>
    <row collapsed="false" customFormat="false" customHeight="true" hidden="true" ht="13.5" outlineLevel="0" r="5394">
      <c r="A5394" s="746" t="n">
        <v>87737</v>
      </c>
      <c r="B5394" s="745" t="s">
        <v>6740</v>
      </c>
      <c r="C5394" s="745" t="s">
        <v>52</v>
      </c>
      <c r="D5394" s="747" t="n">
        <v>39.04</v>
      </c>
    </row>
    <row collapsed="false" customFormat="false" customHeight="true" hidden="true" ht="13.5" outlineLevel="0" r="5395">
      <c r="A5395" s="746" t="n">
        <v>87738</v>
      </c>
      <c r="B5395" s="745" t="s">
        <v>6741</v>
      </c>
      <c r="C5395" s="745" t="s">
        <v>52</v>
      </c>
      <c r="D5395" s="747" t="n">
        <v>65.18</v>
      </c>
    </row>
    <row collapsed="false" customFormat="false" customHeight="true" hidden="true" ht="13.5" outlineLevel="0" r="5396">
      <c r="A5396" s="746" t="n">
        <v>87739</v>
      </c>
      <c r="B5396" s="745" t="s">
        <v>6742</v>
      </c>
      <c r="C5396" s="745" t="s">
        <v>52</v>
      </c>
      <c r="D5396" s="747" t="n">
        <v>71.6</v>
      </c>
    </row>
    <row collapsed="false" customFormat="false" customHeight="true" hidden="true" ht="13.5" outlineLevel="0" r="5397">
      <c r="A5397" s="746" t="n">
        <v>87745</v>
      </c>
      <c r="B5397" s="745" t="s">
        <v>6743</v>
      </c>
      <c r="C5397" s="745" t="s">
        <v>52</v>
      </c>
      <c r="D5397" s="747" t="n">
        <v>41.36</v>
      </c>
    </row>
    <row collapsed="false" customFormat="false" customHeight="true" hidden="true" ht="13.5" outlineLevel="0" r="5398">
      <c r="A5398" s="746" t="n">
        <v>87747</v>
      </c>
      <c r="B5398" s="745" t="s">
        <v>6744</v>
      </c>
      <c r="C5398" s="745" t="s">
        <v>52</v>
      </c>
      <c r="D5398" s="747" t="n">
        <v>46.23</v>
      </c>
    </row>
    <row collapsed="false" customFormat="false" customHeight="true" hidden="true" ht="13.5" outlineLevel="0" r="5399">
      <c r="A5399" s="746" t="n">
        <v>87748</v>
      </c>
      <c r="B5399" s="745" t="s">
        <v>6745</v>
      </c>
      <c r="C5399" s="745" t="s">
        <v>52</v>
      </c>
      <c r="D5399" s="747" t="n">
        <v>82.58</v>
      </c>
    </row>
    <row collapsed="false" customFormat="false" customHeight="true" hidden="true" ht="13.5" outlineLevel="0" r="5400">
      <c r="A5400" s="746" t="n">
        <v>87749</v>
      </c>
      <c r="B5400" s="745" t="s">
        <v>6746</v>
      </c>
      <c r="C5400" s="745" t="s">
        <v>52</v>
      </c>
      <c r="D5400" s="747" t="n">
        <v>91.51</v>
      </c>
    </row>
    <row collapsed="false" customFormat="false" customHeight="true" hidden="true" ht="13.5" outlineLevel="0" r="5401">
      <c r="A5401" s="746" t="n">
        <v>87755</v>
      </c>
      <c r="B5401" s="745" t="s">
        <v>6747</v>
      </c>
      <c r="C5401" s="745" t="s">
        <v>52</v>
      </c>
      <c r="D5401" s="747" t="n">
        <v>38.44</v>
      </c>
    </row>
    <row collapsed="false" customFormat="false" customHeight="true" hidden="true" ht="13.5" outlineLevel="0" r="5402">
      <c r="A5402" s="746" t="n">
        <v>87757</v>
      </c>
      <c r="B5402" s="745" t="s">
        <v>6748</v>
      </c>
      <c r="C5402" s="745" t="s">
        <v>52</v>
      </c>
      <c r="D5402" s="747" t="n">
        <v>43.31</v>
      </c>
    </row>
    <row collapsed="false" customFormat="false" customHeight="true" hidden="true" ht="13.5" outlineLevel="0" r="5403">
      <c r="A5403" s="746" t="n">
        <v>87758</v>
      </c>
      <c r="B5403" s="745" t="s">
        <v>6749</v>
      </c>
      <c r="C5403" s="745" t="s">
        <v>52</v>
      </c>
      <c r="D5403" s="747" t="n">
        <v>79.66</v>
      </c>
    </row>
    <row collapsed="false" customFormat="false" customHeight="true" hidden="true" ht="13.5" outlineLevel="0" r="5404">
      <c r="A5404" s="746" t="n">
        <v>87759</v>
      </c>
      <c r="B5404" s="745" t="s">
        <v>6750</v>
      </c>
      <c r="C5404" s="745" t="s">
        <v>52</v>
      </c>
      <c r="D5404" s="747" t="n">
        <v>88.59</v>
      </c>
    </row>
    <row collapsed="false" customFormat="false" customHeight="true" hidden="true" ht="13.5" outlineLevel="0" r="5405">
      <c r="A5405" s="746" t="n">
        <v>87765</v>
      </c>
      <c r="B5405" s="745" t="s">
        <v>6751</v>
      </c>
      <c r="C5405" s="745" t="s">
        <v>52</v>
      </c>
      <c r="D5405" s="747" t="n">
        <v>43.11</v>
      </c>
    </row>
    <row collapsed="false" customFormat="false" customHeight="true" hidden="true" ht="13.5" outlineLevel="0" r="5406">
      <c r="A5406" s="746" t="n">
        <v>87767</v>
      </c>
      <c r="B5406" s="745" t="s">
        <v>6752</v>
      </c>
      <c r="C5406" s="745" t="s">
        <v>52</v>
      </c>
      <c r="D5406" s="747" t="n">
        <v>49.11</v>
      </c>
    </row>
    <row collapsed="false" customFormat="false" customHeight="true" hidden="true" ht="13.5" outlineLevel="0" r="5407">
      <c r="A5407" s="746" t="n">
        <v>87768</v>
      </c>
      <c r="B5407" s="745" t="s">
        <v>6753</v>
      </c>
      <c r="C5407" s="745" t="s">
        <v>52</v>
      </c>
      <c r="D5407" s="747" t="n">
        <v>93.81</v>
      </c>
    </row>
    <row collapsed="false" customFormat="false" customHeight="true" hidden="true" ht="13.5" outlineLevel="0" r="5408">
      <c r="A5408" s="746" t="n">
        <v>87769</v>
      </c>
      <c r="B5408" s="745" t="s">
        <v>6754</v>
      </c>
      <c r="C5408" s="745" t="s">
        <v>52</v>
      </c>
      <c r="D5408" s="747" t="n">
        <v>104.78</v>
      </c>
    </row>
    <row collapsed="false" customFormat="false" customHeight="true" hidden="true" ht="13.5" outlineLevel="0" r="5409">
      <c r="A5409" s="746" t="n">
        <v>88470</v>
      </c>
      <c r="B5409" s="745" t="s">
        <v>6755</v>
      </c>
      <c r="C5409" s="745" t="s">
        <v>52</v>
      </c>
      <c r="D5409" s="747" t="n">
        <v>19.65</v>
      </c>
    </row>
    <row collapsed="false" customFormat="false" customHeight="true" hidden="true" ht="13.5" outlineLevel="0" r="5410">
      <c r="A5410" s="746" t="n">
        <v>88471</v>
      </c>
      <c r="B5410" s="745" t="s">
        <v>6756</v>
      </c>
      <c r="C5410" s="745" t="s">
        <v>52</v>
      </c>
      <c r="D5410" s="747" t="n">
        <v>24.33</v>
      </c>
    </row>
    <row collapsed="false" customFormat="false" customHeight="true" hidden="true" ht="13.5" outlineLevel="0" r="5411">
      <c r="A5411" s="746" t="n">
        <v>88472</v>
      </c>
      <c r="B5411" s="745" t="s">
        <v>6757</v>
      </c>
      <c r="C5411" s="745" t="s">
        <v>52</v>
      </c>
      <c r="D5411" s="747" t="n">
        <v>28</v>
      </c>
    </row>
    <row collapsed="false" customFormat="false" customHeight="true" hidden="true" ht="13.5" outlineLevel="0" r="5412">
      <c r="A5412" s="746" t="n">
        <v>88476</v>
      </c>
      <c r="B5412" s="745" t="s">
        <v>6758</v>
      </c>
      <c r="C5412" s="745" t="s">
        <v>52</v>
      </c>
      <c r="D5412" s="747" t="n">
        <v>16.02</v>
      </c>
    </row>
    <row collapsed="false" customFormat="false" customHeight="true" hidden="true" ht="13.5" outlineLevel="0" r="5413">
      <c r="A5413" s="746" t="n">
        <v>88477</v>
      </c>
      <c r="B5413" s="745" t="s">
        <v>6759</v>
      </c>
      <c r="C5413" s="745" t="s">
        <v>52</v>
      </c>
      <c r="D5413" s="747" t="n">
        <v>22.11</v>
      </c>
    </row>
    <row collapsed="false" customFormat="false" customHeight="true" hidden="true" ht="13.5" outlineLevel="0" r="5414">
      <c r="A5414" s="746" t="n">
        <v>88478</v>
      </c>
      <c r="B5414" s="745" t="s">
        <v>6760</v>
      </c>
      <c r="C5414" s="745" t="s">
        <v>52</v>
      </c>
      <c r="D5414" s="747" t="n">
        <v>27.04</v>
      </c>
    </row>
    <row collapsed="false" customFormat="false" customHeight="true" hidden="true" ht="13.5" outlineLevel="0" r="5415">
      <c r="A5415" s="746" t="n">
        <v>90900</v>
      </c>
      <c r="B5415" s="745" t="s">
        <v>6761</v>
      </c>
      <c r="C5415" s="745" t="s">
        <v>52</v>
      </c>
      <c r="D5415" s="747" t="n">
        <v>62.73</v>
      </c>
    </row>
    <row collapsed="false" customFormat="false" customHeight="true" hidden="true" ht="13.5" outlineLevel="0" r="5416">
      <c r="A5416" s="746" t="n">
        <v>90902</v>
      </c>
      <c r="B5416" s="745" t="s">
        <v>6762</v>
      </c>
      <c r="C5416" s="745" t="s">
        <v>52</v>
      </c>
      <c r="D5416" s="747" t="n">
        <v>69.6</v>
      </c>
    </row>
    <row collapsed="false" customFormat="false" customHeight="true" hidden="true" ht="13.5" outlineLevel="0" r="5417">
      <c r="A5417" s="746" t="n">
        <v>90903</v>
      </c>
      <c r="B5417" s="745" t="s">
        <v>6763</v>
      </c>
      <c r="C5417" s="745" t="s">
        <v>52</v>
      </c>
      <c r="D5417" s="747" t="n">
        <v>120.8</v>
      </c>
    </row>
    <row collapsed="false" customFormat="false" customHeight="true" hidden="true" ht="13.5" outlineLevel="0" r="5418">
      <c r="A5418" s="746" t="n">
        <v>90904</v>
      </c>
      <c r="B5418" s="745" t="s">
        <v>6764</v>
      </c>
      <c r="C5418" s="745" t="s">
        <v>52</v>
      </c>
      <c r="D5418" s="747" t="n">
        <v>133.36</v>
      </c>
    </row>
    <row collapsed="false" customFormat="false" customHeight="true" hidden="true" ht="13.5" outlineLevel="0" r="5419">
      <c r="A5419" s="746" t="n">
        <v>90910</v>
      </c>
      <c r="B5419" s="745" t="s">
        <v>6765</v>
      </c>
      <c r="C5419" s="745" t="s">
        <v>52</v>
      </c>
      <c r="D5419" s="747" t="n">
        <v>66.32</v>
      </c>
    </row>
    <row collapsed="false" customFormat="false" customHeight="true" hidden="true" ht="13.5" outlineLevel="0" r="5420">
      <c r="A5420" s="746" t="n">
        <v>90912</v>
      </c>
      <c r="B5420" s="745" t="s">
        <v>6766</v>
      </c>
      <c r="C5420" s="745" t="s">
        <v>52</v>
      </c>
      <c r="D5420" s="747" t="n">
        <v>73.79</v>
      </c>
    </row>
    <row collapsed="false" customFormat="false" customHeight="true" hidden="true" ht="13.5" outlineLevel="0" r="5421">
      <c r="A5421" s="746" t="n">
        <v>90913</v>
      </c>
      <c r="B5421" s="745" t="s">
        <v>6767</v>
      </c>
      <c r="C5421" s="745" t="s">
        <v>52</v>
      </c>
      <c r="D5421" s="747" t="n">
        <v>129.54</v>
      </c>
    </row>
    <row collapsed="false" customFormat="false" customHeight="true" hidden="true" ht="13.5" outlineLevel="0" r="5422">
      <c r="A5422" s="746" t="n">
        <v>90914</v>
      </c>
      <c r="B5422" s="745" t="s">
        <v>6768</v>
      </c>
      <c r="C5422" s="745" t="s">
        <v>52</v>
      </c>
      <c r="D5422" s="747" t="n">
        <v>143.23</v>
      </c>
    </row>
    <row collapsed="false" customFormat="false" customHeight="true" hidden="true" ht="13.5" outlineLevel="0" r="5423">
      <c r="A5423" s="746" t="n">
        <v>90920</v>
      </c>
      <c r="B5423" s="745" t="s">
        <v>6769</v>
      </c>
      <c r="C5423" s="745" t="s">
        <v>52</v>
      </c>
      <c r="D5423" s="747" t="n">
        <v>72.95</v>
      </c>
    </row>
    <row collapsed="false" customFormat="false" customHeight="true" hidden="true" ht="13.5" outlineLevel="0" r="5424">
      <c r="A5424" s="746" t="n">
        <v>90922</v>
      </c>
      <c r="B5424" s="745" t="s">
        <v>6770</v>
      </c>
      <c r="C5424" s="745" t="s">
        <v>52</v>
      </c>
      <c r="D5424" s="747" t="n">
        <v>81.55</v>
      </c>
    </row>
    <row collapsed="false" customFormat="false" customHeight="true" hidden="true" ht="13.5" outlineLevel="0" r="5425">
      <c r="A5425" s="746" t="n">
        <v>90923</v>
      </c>
      <c r="B5425" s="745" t="s">
        <v>6771</v>
      </c>
      <c r="C5425" s="745" t="s">
        <v>52</v>
      </c>
      <c r="D5425" s="747" t="n">
        <v>145.65</v>
      </c>
    </row>
    <row collapsed="false" customFormat="false" customHeight="true" hidden="true" ht="13.5" outlineLevel="0" r="5426">
      <c r="A5426" s="746" t="n">
        <v>90924</v>
      </c>
      <c r="B5426" s="745" t="s">
        <v>6772</v>
      </c>
      <c r="C5426" s="745" t="s">
        <v>52</v>
      </c>
      <c r="D5426" s="747" t="n">
        <v>161.39</v>
      </c>
    </row>
    <row collapsed="false" customFormat="false" customHeight="true" hidden="true" ht="13.5" outlineLevel="0" r="5427">
      <c r="A5427" s="746" t="n">
        <v>90930</v>
      </c>
      <c r="B5427" s="745" t="s">
        <v>6773</v>
      </c>
      <c r="C5427" s="745" t="s">
        <v>52</v>
      </c>
      <c r="D5427" s="747" t="n">
        <v>56.34</v>
      </c>
    </row>
    <row collapsed="false" customFormat="false" customHeight="true" hidden="true" ht="13.5" outlineLevel="0" r="5428">
      <c r="A5428" s="746" t="n">
        <v>90932</v>
      </c>
      <c r="B5428" s="745" t="s">
        <v>6774</v>
      </c>
      <c r="C5428" s="745" t="s">
        <v>52</v>
      </c>
      <c r="D5428" s="747" t="n">
        <v>63.21</v>
      </c>
    </row>
    <row collapsed="false" customFormat="false" customHeight="true" hidden="true" ht="13.5" outlineLevel="0" r="5429">
      <c r="A5429" s="746" t="n">
        <v>90933</v>
      </c>
      <c r="B5429" s="745" t="s">
        <v>6775</v>
      </c>
      <c r="C5429" s="745" t="s">
        <v>52</v>
      </c>
      <c r="D5429" s="747" t="n">
        <v>114.41</v>
      </c>
    </row>
    <row collapsed="false" customFormat="false" customHeight="true" hidden="true" ht="13.5" outlineLevel="0" r="5430">
      <c r="A5430" s="746" t="n">
        <v>90934</v>
      </c>
      <c r="B5430" s="745" t="s">
        <v>6776</v>
      </c>
      <c r="C5430" s="745" t="s">
        <v>52</v>
      </c>
      <c r="D5430" s="747" t="n">
        <v>126.97</v>
      </c>
    </row>
    <row collapsed="false" customFormat="false" customHeight="true" hidden="true" ht="13.5" outlineLevel="0" r="5431">
      <c r="A5431" s="746" t="n">
        <v>90940</v>
      </c>
      <c r="B5431" s="745" t="s">
        <v>6777</v>
      </c>
      <c r="C5431" s="745" t="s">
        <v>52</v>
      </c>
      <c r="D5431" s="747" t="n">
        <v>59.96</v>
      </c>
    </row>
    <row collapsed="false" customFormat="false" customHeight="true" hidden="true" ht="13.5" outlineLevel="0" r="5432">
      <c r="A5432" s="746" t="n">
        <v>90942</v>
      </c>
      <c r="B5432" s="745" t="s">
        <v>6778</v>
      </c>
      <c r="C5432" s="745" t="s">
        <v>52</v>
      </c>
      <c r="D5432" s="747" t="n">
        <v>67.43</v>
      </c>
    </row>
    <row collapsed="false" customFormat="false" customHeight="true" hidden="true" ht="13.5" outlineLevel="0" r="5433">
      <c r="A5433" s="746" t="n">
        <v>90943</v>
      </c>
      <c r="B5433" s="745" t="s">
        <v>6779</v>
      </c>
      <c r="C5433" s="745" t="s">
        <v>52</v>
      </c>
      <c r="D5433" s="747" t="n">
        <v>123.18</v>
      </c>
    </row>
    <row collapsed="false" customFormat="false" customHeight="true" hidden="true" ht="13.5" outlineLevel="0" r="5434">
      <c r="A5434" s="746" t="n">
        <v>90944</v>
      </c>
      <c r="B5434" s="745" t="s">
        <v>6780</v>
      </c>
      <c r="C5434" s="745" t="s">
        <v>52</v>
      </c>
      <c r="D5434" s="747" t="n">
        <v>136.87</v>
      </c>
    </row>
    <row collapsed="false" customFormat="false" customHeight="true" hidden="true" ht="13.5" outlineLevel="0" r="5435">
      <c r="A5435" s="746" t="n">
        <v>90950</v>
      </c>
      <c r="B5435" s="745" t="s">
        <v>6781</v>
      </c>
      <c r="C5435" s="745" t="s">
        <v>52</v>
      </c>
      <c r="D5435" s="747" t="n">
        <v>66.56</v>
      </c>
    </row>
    <row collapsed="false" customFormat="false" customHeight="true" hidden="true" ht="13.5" outlineLevel="0" r="5436">
      <c r="A5436" s="746" t="n">
        <v>90952</v>
      </c>
      <c r="B5436" s="745" t="s">
        <v>6782</v>
      </c>
      <c r="C5436" s="745" t="s">
        <v>52</v>
      </c>
      <c r="D5436" s="747" t="n">
        <v>75.16</v>
      </c>
    </row>
    <row collapsed="false" customFormat="false" customHeight="true" hidden="true" ht="13.5" outlineLevel="0" r="5437">
      <c r="A5437" s="746" t="n">
        <v>90953</v>
      </c>
      <c r="B5437" s="745" t="s">
        <v>6783</v>
      </c>
      <c r="C5437" s="745" t="s">
        <v>52</v>
      </c>
      <c r="D5437" s="747" t="n">
        <v>139.26</v>
      </c>
    </row>
    <row collapsed="false" customFormat="false" customHeight="true" hidden="true" ht="13.5" outlineLevel="0" r="5438">
      <c r="A5438" s="746" t="n">
        <v>90954</v>
      </c>
      <c r="B5438" s="745" t="s">
        <v>6784</v>
      </c>
      <c r="C5438" s="745" t="s">
        <v>52</v>
      </c>
      <c r="D5438" s="747" t="n">
        <v>155</v>
      </c>
    </row>
    <row collapsed="false" customFormat="false" customHeight="true" hidden="true" ht="13.5" outlineLevel="0" r="5439">
      <c r="A5439" s="746" t="n">
        <v>94438</v>
      </c>
      <c r="B5439" s="745" t="s">
        <v>6785</v>
      </c>
      <c r="C5439" s="745" t="s">
        <v>52</v>
      </c>
      <c r="D5439" s="747" t="n">
        <v>34.38</v>
      </c>
    </row>
    <row collapsed="false" customFormat="false" customHeight="true" hidden="true" ht="13.5" outlineLevel="0" r="5440">
      <c r="A5440" s="746" t="n">
        <v>94439</v>
      </c>
      <c r="B5440" s="745" t="s">
        <v>6786</v>
      </c>
      <c r="C5440" s="745" t="s">
        <v>52</v>
      </c>
      <c r="D5440" s="747" t="n">
        <v>38.12</v>
      </c>
    </row>
    <row collapsed="false" customFormat="false" customHeight="true" hidden="true" ht="13.5" outlineLevel="0" r="5441">
      <c r="A5441" s="746" t="n">
        <v>94779</v>
      </c>
      <c r="B5441" s="745" t="s">
        <v>6787</v>
      </c>
      <c r="C5441" s="745" t="s">
        <v>52</v>
      </c>
      <c r="D5441" s="747" t="n">
        <v>33.15</v>
      </c>
    </row>
    <row collapsed="false" customFormat="false" customHeight="true" hidden="true" ht="13.5" outlineLevel="0" r="5442">
      <c r="A5442" s="746" t="n">
        <v>94782</v>
      </c>
      <c r="B5442" s="745" t="s">
        <v>6788</v>
      </c>
      <c r="C5442" s="745" t="s">
        <v>52</v>
      </c>
      <c r="D5442" s="747" t="n">
        <v>37.28</v>
      </c>
    </row>
    <row collapsed="false" customFormat="false" customHeight="true" hidden="true" ht="13.5" outlineLevel="0" r="5443">
      <c r="A5443" s="746" t="n">
        <v>72190</v>
      </c>
      <c r="B5443" s="745" t="s">
        <v>6789</v>
      </c>
      <c r="C5443" s="745" t="s">
        <v>236</v>
      </c>
      <c r="D5443" s="747" t="n">
        <v>33.51</v>
      </c>
    </row>
    <row collapsed="false" customFormat="false" customHeight="true" hidden="true" ht="13.5" outlineLevel="0" r="5444">
      <c r="A5444" s="746" t="n">
        <v>87871</v>
      </c>
      <c r="B5444" s="745" t="s">
        <v>6790</v>
      </c>
      <c r="C5444" s="745" t="s">
        <v>52</v>
      </c>
      <c r="D5444" s="747" t="n">
        <v>15.83</v>
      </c>
    </row>
    <row collapsed="false" customFormat="false" customHeight="true" hidden="true" ht="13.5" outlineLevel="0" r="5445">
      <c r="A5445" s="746" t="n">
        <v>87872</v>
      </c>
      <c r="B5445" s="745" t="s">
        <v>6791</v>
      </c>
      <c r="C5445" s="745" t="s">
        <v>52</v>
      </c>
      <c r="D5445" s="747" t="n">
        <v>15.06</v>
      </c>
    </row>
    <row collapsed="false" customFormat="false" customHeight="true" hidden="true" ht="13.5" outlineLevel="0" r="5446">
      <c r="A5446" s="746" t="n">
        <v>87873</v>
      </c>
      <c r="B5446" s="745" t="s">
        <v>6792</v>
      </c>
      <c r="C5446" s="745" t="s">
        <v>52</v>
      </c>
      <c r="D5446" s="747" t="n">
        <v>4.17</v>
      </c>
    </row>
    <row collapsed="false" customFormat="false" customHeight="true" hidden="true" ht="13.5" outlineLevel="0" r="5447">
      <c r="A5447" s="746" t="n">
        <v>87874</v>
      </c>
      <c r="B5447" s="745" t="s">
        <v>6793</v>
      </c>
      <c r="C5447" s="745" t="s">
        <v>52</v>
      </c>
      <c r="D5447" s="747" t="n">
        <v>4.02</v>
      </c>
    </row>
    <row collapsed="false" customFormat="false" customHeight="true" hidden="true" ht="13.5" outlineLevel="0" r="5448">
      <c r="A5448" s="746" t="n">
        <v>87876</v>
      </c>
      <c r="B5448" s="745" t="s">
        <v>6794</v>
      </c>
      <c r="C5448" s="745" t="s">
        <v>52</v>
      </c>
      <c r="D5448" s="747" t="n">
        <v>8.22</v>
      </c>
    </row>
    <row collapsed="false" customFormat="false" customHeight="true" hidden="true" ht="13.5" outlineLevel="0" r="5449">
      <c r="A5449" s="746" t="n">
        <v>87877</v>
      </c>
      <c r="B5449" s="745" t="s">
        <v>6795</v>
      </c>
      <c r="C5449" s="745" t="s">
        <v>52</v>
      </c>
      <c r="D5449" s="747" t="n">
        <v>7.87</v>
      </c>
    </row>
    <row collapsed="false" customFormat="false" customHeight="true" hidden="true" ht="13.5" outlineLevel="0" r="5450">
      <c r="A5450" s="746" t="n">
        <v>87878</v>
      </c>
      <c r="B5450" s="745" t="s">
        <v>6796</v>
      </c>
      <c r="C5450" s="745" t="s">
        <v>52</v>
      </c>
      <c r="D5450" s="747" t="n">
        <v>3.71</v>
      </c>
    </row>
    <row collapsed="false" customFormat="false" customHeight="true" hidden="true" ht="13.5" outlineLevel="0" r="5451">
      <c r="A5451" s="746" t="n">
        <v>87879</v>
      </c>
      <c r="B5451" s="745" t="s">
        <v>6797</v>
      </c>
      <c r="C5451" s="745" t="s">
        <v>52</v>
      </c>
      <c r="D5451" s="747" t="n">
        <v>3.21</v>
      </c>
    </row>
    <row collapsed="false" customFormat="false" customHeight="true" hidden="true" ht="13.5" outlineLevel="0" r="5452">
      <c r="A5452" s="746" t="n">
        <v>87881</v>
      </c>
      <c r="B5452" s="745" t="s">
        <v>6798</v>
      </c>
      <c r="C5452" s="745" t="s">
        <v>52</v>
      </c>
      <c r="D5452" s="747" t="n">
        <v>4.07</v>
      </c>
    </row>
    <row collapsed="false" customFormat="false" customHeight="true" hidden="true" ht="13.5" outlineLevel="0" r="5453">
      <c r="A5453" s="746" t="n">
        <v>87882</v>
      </c>
      <c r="B5453" s="745" t="s">
        <v>6799</v>
      </c>
      <c r="C5453" s="745" t="s">
        <v>52</v>
      </c>
      <c r="D5453" s="747" t="n">
        <v>3.92</v>
      </c>
    </row>
    <row collapsed="false" customFormat="false" customHeight="true" hidden="true" ht="13.5" outlineLevel="0" r="5454">
      <c r="A5454" s="746" t="n">
        <v>87884</v>
      </c>
      <c r="B5454" s="745" t="s">
        <v>6800</v>
      </c>
      <c r="C5454" s="745" t="s">
        <v>52</v>
      </c>
      <c r="D5454" s="747" t="n">
        <v>8.12</v>
      </c>
    </row>
    <row collapsed="false" customFormat="false" customHeight="true" hidden="true" ht="13.5" outlineLevel="0" r="5455">
      <c r="A5455" s="746" t="n">
        <v>87885</v>
      </c>
      <c r="B5455" s="745" t="s">
        <v>6801</v>
      </c>
      <c r="C5455" s="745" t="s">
        <v>52</v>
      </c>
      <c r="D5455" s="747" t="n">
        <v>7.77</v>
      </c>
    </row>
    <row collapsed="false" customFormat="false" customHeight="true" hidden="true" ht="13.5" outlineLevel="0" r="5456">
      <c r="A5456" s="746" t="n">
        <v>87886</v>
      </c>
      <c r="B5456" s="745" t="s">
        <v>6802</v>
      </c>
      <c r="C5456" s="745" t="s">
        <v>52</v>
      </c>
      <c r="D5456" s="747" t="n">
        <v>22.18</v>
      </c>
    </row>
    <row collapsed="false" customFormat="false" customHeight="true" hidden="true" ht="13.5" outlineLevel="0" r="5457">
      <c r="A5457" s="746" t="n">
        <v>87887</v>
      </c>
      <c r="B5457" s="745" t="s">
        <v>6803</v>
      </c>
      <c r="C5457" s="745" t="s">
        <v>52</v>
      </c>
      <c r="D5457" s="747" t="n">
        <v>21.41</v>
      </c>
    </row>
    <row collapsed="false" customFormat="false" customHeight="true" hidden="true" ht="13.5" outlineLevel="0" r="5458">
      <c r="A5458" s="746" t="n">
        <v>87888</v>
      </c>
      <c r="B5458" s="745" t="s">
        <v>6804</v>
      </c>
      <c r="C5458" s="745" t="s">
        <v>52</v>
      </c>
      <c r="D5458" s="747" t="n">
        <v>5.53</v>
      </c>
    </row>
    <row collapsed="false" customFormat="false" customHeight="true" hidden="true" ht="13.5" outlineLevel="0" r="5459">
      <c r="A5459" s="746" t="n">
        <v>87889</v>
      </c>
      <c r="B5459" s="745" t="s">
        <v>6805</v>
      </c>
      <c r="C5459" s="745" t="s">
        <v>52</v>
      </c>
      <c r="D5459" s="747" t="n">
        <v>5.38</v>
      </c>
    </row>
    <row collapsed="false" customFormat="false" customHeight="true" hidden="true" ht="13.5" outlineLevel="0" r="5460">
      <c r="A5460" s="746" t="n">
        <v>87891</v>
      </c>
      <c r="B5460" s="745" t="s">
        <v>6806</v>
      </c>
      <c r="C5460" s="745" t="s">
        <v>52</v>
      </c>
      <c r="D5460" s="747" t="n">
        <v>9.58</v>
      </c>
    </row>
    <row collapsed="false" customFormat="false" customHeight="true" hidden="true" ht="13.5" outlineLevel="0" r="5461">
      <c r="A5461" s="746" t="n">
        <v>87892</v>
      </c>
      <c r="B5461" s="745" t="s">
        <v>6807</v>
      </c>
      <c r="C5461" s="745" t="s">
        <v>52</v>
      </c>
      <c r="D5461" s="747" t="n">
        <v>9.23</v>
      </c>
    </row>
    <row collapsed="false" customFormat="false" customHeight="true" hidden="true" ht="13.5" outlineLevel="0" r="5462">
      <c r="A5462" s="746" t="n">
        <v>87893</v>
      </c>
      <c r="B5462" s="745" t="s">
        <v>6808</v>
      </c>
      <c r="C5462" s="745" t="s">
        <v>52</v>
      </c>
      <c r="D5462" s="747" t="n">
        <v>6.08</v>
      </c>
    </row>
    <row collapsed="false" customFormat="false" customHeight="true" hidden="true" ht="13.5" outlineLevel="0" r="5463">
      <c r="A5463" s="746" t="n">
        <v>87894</v>
      </c>
      <c r="B5463" s="745" t="s">
        <v>6809</v>
      </c>
      <c r="C5463" s="745" t="s">
        <v>52</v>
      </c>
      <c r="D5463" s="747" t="n">
        <v>5.58</v>
      </c>
    </row>
    <row collapsed="false" customFormat="false" customHeight="true" hidden="true" ht="13.5" outlineLevel="0" r="5464">
      <c r="A5464" s="746" t="n">
        <v>87896</v>
      </c>
      <c r="B5464" s="745" t="s">
        <v>6810</v>
      </c>
      <c r="C5464" s="745" t="s">
        <v>52</v>
      </c>
      <c r="D5464" s="747" t="n">
        <v>5.27</v>
      </c>
    </row>
    <row collapsed="false" customFormat="false" customHeight="true" hidden="true" ht="13.5" outlineLevel="0" r="5465">
      <c r="A5465" s="746" t="n">
        <v>87897</v>
      </c>
      <c r="B5465" s="745" t="s">
        <v>6811</v>
      </c>
      <c r="C5465" s="745" t="s">
        <v>52</v>
      </c>
      <c r="D5465" s="747" t="n">
        <v>4.77</v>
      </c>
    </row>
    <row collapsed="false" customFormat="false" customHeight="true" hidden="true" ht="13.5" outlineLevel="0" r="5466">
      <c r="A5466" s="746" t="n">
        <v>87899</v>
      </c>
      <c r="B5466" s="745" t="s">
        <v>6812</v>
      </c>
      <c r="C5466" s="745" t="s">
        <v>52</v>
      </c>
      <c r="D5466" s="747" t="n">
        <v>6.73</v>
      </c>
    </row>
    <row collapsed="false" customFormat="false" customHeight="true" hidden="true" ht="13.5" outlineLevel="0" r="5467">
      <c r="A5467" s="746" t="n">
        <v>87900</v>
      </c>
      <c r="B5467" s="745" t="s">
        <v>6813</v>
      </c>
      <c r="C5467" s="745" t="s">
        <v>52</v>
      </c>
      <c r="D5467" s="747" t="n">
        <v>6.58</v>
      </c>
    </row>
    <row collapsed="false" customFormat="false" customHeight="true" hidden="true" ht="13.5" outlineLevel="0" r="5468">
      <c r="A5468" s="746" t="n">
        <v>87902</v>
      </c>
      <c r="B5468" s="745" t="s">
        <v>6814</v>
      </c>
      <c r="C5468" s="745" t="s">
        <v>52</v>
      </c>
      <c r="D5468" s="747" t="n">
        <v>10.78</v>
      </c>
    </row>
    <row collapsed="false" customFormat="false" customHeight="true" hidden="true" ht="13.5" outlineLevel="0" r="5469">
      <c r="A5469" s="746" t="n">
        <v>87903</v>
      </c>
      <c r="B5469" s="745" t="s">
        <v>6815</v>
      </c>
      <c r="C5469" s="745" t="s">
        <v>52</v>
      </c>
      <c r="D5469" s="747" t="n">
        <v>10.43</v>
      </c>
    </row>
    <row collapsed="false" customFormat="false" customHeight="true" hidden="true" ht="13.5" outlineLevel="0" r="5470">
      <c r="A5470" s="746" t="n">
        <v>87904</v>
      </c>
      <c r="B5470" s="745" t="s">
        <v>6816</v>
      </c>
      <c r="C5470" s="745" t="s">
        <v>52</v>
      </c>
      <c r="D5470" s="747" t="n">
        <v>8.07</v>
      </c>
    </row>
    <row collapsed="false" customFormat="false" customHeight="true" hidden="true" ht="13.5" outlineLevel="0" r="5471">
      <c r="A5471" s="746" t="n">
        <v>87905</v>
      </c>
      <c r="B5471" s="745" t="s">
        <v>6817</v>
      </c>
      <c r="C5471" s="745" t="s">
        <v>52</v>
      </c>
      <c r="D5471" s="747" t="n">
        <v>7.57</v>
      </c>
    </row>
    <row collapsed="false" customFormat="false" customHeight="true" hidden="true" ht="13.5" outlineLevel="0" r="5472">
      <c r="A5472" s="746" t="n">
        <v>87907</v>
      </c>
      <c r="B5472" s="745" t="s">
        <v>6818</v>
      </c>
      <c r="C5472" s="745" t="s">
        <v>52</v>
      </c>
      <c r="D5472" s="747" t="n">
        <v>6.94</v>
      </c>
    </row>
    <row collapsed="false" customFormat="false" customHeight="true" hidden="true" ht="13.5" outlineLevel="0" r="5473">
      <c r="A5473" s="746" t="n">
        <v>87908</v>
      </c>
      <c r="B5473" s="745" t="s">
        <v>6819</v>
      </c>
      <c r="C5473" s="745" t="s">
        <v>52</v>
      </c>
      <c r="D5473" s="747" t="n">
        <v>6.44</v>
      </c>
    </row>
    <row collapsed="false" customFormat="false" customHeight="true" hidden="true" ht="13.5" outlineLevel="0" r="5474">
      <c r="A5474" s="746" t="n">
        <v>87910</v>
      </c>
      <c r="B5474" s="745" t="s">
        <v>6820</v>
      </c>
      <c r="C5474" s="745" t="s">
        <v>52</v>
      </c>
      <c r="D5474" s="747" t="n">
        <v>22.03</v>
      </c>
    </row>
    <row collapsed="false" customFormat="false" customHeight="true" hidden="true" ht="13.5" outlineLevel="0" r="5475">
      <c r="A5475" s="746" t="n">
        <v>87911</v>
      </c>
      <c r="B5475" s="745" t="s">
        <v>6821</v>
      </c>
      <c r="C5475" s="745" t="s">
        <v>52</v>
      </c>
      <c r="D5475" s="747" t="n">
        <v>21.26</v>
      </c>
    </row>
    <row collapsed="false" customFormat="false" customHeight="true" hidden="true" ht="13.5" outlineLevel="0" r="5476">
      <c r="A5476" s="746" t="n">
        <v>5991</v>
      </c>
      <c r="B5476" s="745" t="s">
        <v>6822</v>
      </c>
      <c r="C5476" s="745" t="s">
        <v>52</v>
      </c>
      <c r="D5476" s="747" t="n">
        <v>48.26</v>
      </c>
    </row>
    <row collapsed="false" customFormat="false" customHeight="true" hidden="true" ht="13.5" outlineLevel="0" r="5477">
      <c r="A5477" s="746" t="n">
        <v>84023</v>
      </c>
      <c r="B5477" s="745" t="s">
        <v>6823</v>
      </c>
      <c r="C5477" s="745" t="s">
        <v>52</v>
      </c>
      <c r="D5477" s="747" t="n">
        <v>45.64</v>
      </c>
    </row>
    <row collapsed="false" customFormat="false" customHeight="true" hidden="true" ht="13.5" outlineLevel="0" r="5478">
      <c r="A5478" s="746" t="n">
        <v>84024</v>
      </c>
      <c r="B5478" s="745" t="s">
        <v>6824</v>
      </c>
      <c r="C5478" s="745" t="s">
        <v>52</v>
      </c>
      <c r="D5478" s="747" t="n">
        <v>43.61</v>
      </c>
    </row>
    <row collapsed="false" customFormat="false" customHeight="true" hidden="true" ht="13.5" outlineLevel="0" r="5479">
      <c r="A5479" s="746" t="n">
        <v>84026</v>
      </c>
      <c r="B5479" s="745" t="s">
        <v>6825</v>
      </c>
      <c r="C5479" s="745" t="s">
        <v>52</v>
      </c>
      <c r="D5479" s="747" t="n">
        <v>53.54</v>
      </c>
    </row>
    <row collapsed="false" customFormat="false" customHeight="true" hidden="true" ht="13.5" outlineLevel="0" r="5480">
      <c r="A5480" s="746" t="n">
        <v>84027</v>
      </c>
      <c r="B5480" s="745" t="s">
        <v>6826</v>
      </c>
      <c r="C5480" s="745" t="s">
        <v>52</v>
      </c>
      <c r="D5480" s="747" t="n">
        <v>37.22</v>
      </c>
    </row>
    <row collapsed="false" customFormat="false" customHeight="true" hidden="true" ht="13.5" outlineLevel="0" r="5481">
      <c r="A5481" s="746" t="n">
        <v>84028</v>
      </c>
      <c r="B5481" s="745" t="s">
        <v>6827</v>
      </c>
      <c r="C5481" s="745" t="s">
        <v>52</v>
      </c>
      <c r="D5481" s="747" t="n">
        <v>59.8</v>
      </c>
    </row>
    <row collapsed="false" customFormat="false" customHeight="true" hidden="true" ht="13.5" outlineLevel="0" r="5482">
      <c r="A5482" s="746" t="n">
        <v>84072</v>
      </c>
      <c r="B5482" s="745" t="s">
        <v>6828</v>
      </c>
      <c r="C5482" s="745" t="s">
        <v>52</v>
      </c>
      <c r="D5482" s="747" t="n">
        <v>37.68</v>
      </c>
    </row>
    <row collapsed="false" customFormat="false" customHeight="true" hidden="true" ht="13.5" outlineLevel="0" r="5483">
      <c r="A5483" s="746" t="n">
        <v>87411</v>
      </c>
      <c r="B5483" s="745" t="s">
        <v>6829</v>
      </c>
      <c r="C5483" s="745" t="s">
        <v>52</v>
      </c>
      <c r="D5483" s="747" t="n">
        <v>14.35</v>
      </c>
    </row>
    <row collapsed="false" customFormat="false" customHeight="true" hidden="true" ht="13.5" outlineLevel="0" r="5484">
      <c r="A5484" s="746" t="n">
        <v>87412</v>
      </c>
      <c r="B5484" s="745" t="s">
        <v>6830</v>
      </c>
      <c r="C5484" s="745" t="s">
        <v>52</v>
      </c>
      <c r="D5484" s="747" t="n">
        <v>20.85</v>
      </c>
    </row>
    <row collapsed="false" customFormat="false" customHeight="true" hidden="true" ht="13.5" outlineLevel="0" r="5485">
      <c r="A5485" s="746" t="n">
        <v>87413</v>
      </c>
      <c r="B5485" s="745" t="s">
        <v>6831</v>
      </c>
      <c r="C5485" s="745" t="s">
        <v>52</v>
      </c>
      <c r="D5485" s="747" t="n">
        <v>24.56</v>
      </c>
    </row>
    <row collapsed="false" customFormat="false" customHeight="true" hidden="true" ht="13.5" outlineLevel="0" r="5486">
      <c r="A5486" s="746" t="n">
        <v>87414</v>
      </c>
      <c r="B5486" s="745" t="s">
        <v>6832</v>
      </c>
      <c r="C5486" s="745" t="s">
        <v>52</v>
      </c>
      <c r="D5486" s="747" t="n">
        <v>21.06</v>
      </c>
    </row>
    <row collapsed="false" customFormat="false" customHeight="true" hidden="true" ht="13.5" outlineLevel="0" r="5487">
      <c r="A5487" s="746" t="n">
        <v>87415</v>
      </c>
      <c r="B5487" s="745" t="s">
        <v>6833</v>
      </c>
      <c r="C5487" s="745" t="s">
        <v>52</v>
      </c>
      <c r="D5487" s="747" t="n">
        <v>27.37</v>
      </c>
    </row>
    <row collapsed="false" customFormat="false" customHeight="true" hidden="true" ht="13.5" outlineLevel="0" r="5488">
      <c r="A5488" s="746" t="n">
        <v>87416</v>
      </c>
      <c r="B5488" s="745" t="s">
        <v>6834</v>
      </c>
      <c r="C5488" s="745" t="s">
        <v>52</v>
      </c>
      <c r="D5488" s="747" t="n">
        <v>31.32</v>
      </c>
    </row>
    <row collapsed="false" customFormat="false" customHeight="true" hidden="true" ht="13.5" outlineLevel="0" r="5489">
      <c r="A5489" s="746" t="n">
        <v>87417</v>
      </c>
      <c r="B5489" s="745" t="s">
        <v>6835</v>
      </c>
      <c r="C5489" s="745" t="s">
        <v>52</v>
      </c>
      <c r="D5489" s="747" t="n">
        <v>15.26</v>
      </c>
    </row>
    <row collapsed="false" customFormat="false" customHeight="true" hidden="true" ht="13.5" outlineLevel="0" r="5490">
      <c r="A5490" s="746" t="n">
        <v>87418</v>
      </c>
      <c r="B5490" s="745" t="s">
        <v>6836</v>
      </c>
      <c r="C5490" s="745" t="s">
        <v>52</v>
      </c>
      <c r="D5490" s="747" t="n">
        <v>15.74</v>
      </c>
    </row>
    <row collapsed="false" customFormat="false" customHeight="true" hidden="true" ht="13.5" outlineLevel="0" r="5491">
      <c r="A5491" s="746" t="n">
        <v>87419</v>
      </c>
      <c r="B5491" s="745" t="s">
        <v>6837</v>
      </c>
      <c r="C5491" s="745" t="s">
        <v>52</v>
      </c>
      <c r="D5491" s="747" t="n">
        <v>17.15</v>
      </c>
    </row>
    <row collapsed="false" customFormat="false" customHeight="true" hidden="true" ht="13.5" outlineLevel="0" r="5492">
      <c r="A5492" s="746" t="n">
        <v>87420</v>
      </c>
      <c r="B5492" s="745" t="s">
        <v>6838</v>
      </c>
      <c r="C5492" s="745" t="s">
        <v>52</v>
      </c>
      <c r="D5492" s="747" t="n">
        <v>22.7</v>
      </c>
    </row>
    <row collapsed="false" customFormat="false" customHeight="true" hidden="true" ht="13.5" outlineLevel="0" r="5493">
      <c r="A5493" s="746" t="n">
        <v>87421</v>
      </c>
      <c r="B5493" s="745" t="s">
        <v>6839</v>
      </c>
      <c r="C5493" s="745" t="s">
        <v>52</v>
      </c>
      <c r="D5493" s="747" t="n">
        <v>23.18</v>
      </c>
    </row>
    <row collapsed="false" customFormat="false" customHeight="true" hidden="true" ht="13.5" outlineLevel="0" r="5494">
      <c r="A5494" s="746" t="n">
        <v>87422</v>
      </c>
      <c r="B5494" s="745" t="s">
        <v>6840</v>
      </c>
      <c r="C5494" s="745" t="s">
        <v>52</v>
      </c>
      <c r="D5494" s="747" t="n">
        <v>24.58</v>
      </c>
    </row>
    <row collapsed="false" customFormat="false" customHeight="true" hidden="true" ht="13.5" outlineLevel="0" r="5495">
      <c r="A5495" s="746" t="n">
        <v>87423</v>
      </c>
      <c r="B5495" s="745" t="s">
        <v>6841</v>
      </c>
      <c r="C5495" s="745" t="s">
        <v>52</v>
      </c>
      <c r="D5495" s="747" t="n">
        <v>30.6</v>
      </c>
    </row>
    <row collapsed="false" customFormat="false" customHeight="true" hidden="true" ht="13.5" outlineLevel="0" r="5496">
      <c r="A5496" s="746" t="n">
        <v>87424</v>
      </c>
      <c r="B5496" s="745" t="s">
        <v>6842</v>
      </c>
      <c r="C5496" s="745" t="s">
        <v>52</v>
      </c>
      <c r="D5496" s="747" t="n">
        <v>31.32</v>
      </c>
    </row>
    <row collapsed="false" customFormat="false" customHeight="true" hidden="true" ht="13.5" outlineLevel="0" r="5497">
      <c r="A5497" s="746" t="n">
        <v>87425</v>
      </c>
      <c r="B5497" s="745" t="s">
        <v>6843</v>
      </c>
      <c r="C5497" s="745" t="s">
        <v>52</v>
      </c>
      <c r="D5497" s="747" t="n">
        <v>32.48</v>
      </c>
    </row>
    <row collapsed="false" customFormat="false" customHeight="true" hidden="true" ht="13.5" outlineLevel="0" r="5498">
      <c r="A5498" s="746" t="n">
        <v>87426</v>
      </c>
      <c r="B5498" s="745" t="s">
        <v>6844</v>
      </c>
      <c r="C5498" s="745" t="s">
        <v>52</v>
      </c>
      <c r="D5498" s="747" t="n">
        <v>35.76</v>
      </c>
    </row>
    <row collapsed="false" customFormat="false" customHeight="true" hidden="true" ht="13.5" outlineLevel="0" r="5499">
      <c r="A5499" s="746" t="n">
        <v>87427</v>
      </c>
      <c r="B5499" s="745" t="s">
        <v>6845</v>
      </c>
      <c r="C5499" s="745" t="s">
        <v>52</v>
      </c>
      <c r="D5499" s="747" t="n">
        <v>36.48</v>
      </c>
    </row>
    <row collapsed="false" customFormat="false" customHeight="true" hidden="true" ht="13.5" outlineLevel="0" r="5500">
      <c r="A5500" s="746" t="n">
        <v>87428</v>
      </c>
      <c r="B5500" s="745" t="s">
        <v>6846</v>
      </c>
      <c r="C5500" s="745" t="s">
        <v>52</v>
      </c>
      <c r="D5500" s="747" t="n">
        <v>37.63</v>
      </c>
    </row>
    <row collapsed="false" customFormat="false" customHeight="true" hidden="true" ht="13.5" outlineLevel="0" r="5501">
      <c r="A5501" s="746" t="n">
        <v>87429</v>
      </c>
      <c r="B5501" s="745" t="s">
        <v>6847</v>
      </c>
      <c r="C5501" s="745" t="s">
        <v>52</v>
      </c>
      <c r="D5501" s="747" t="n">
        <v>17.34</v>
      </c>
    </row>
    <row collapsed="false" customFormat="false" customHeight="true" hidden="true" ht="13.5" outlineLevel="0" r="5502">
      <c r="A5502" s="746" t="n">
        <v>87430</v>
      </c>
      <c r="B5502" s="745" t="s">
        <v>6848</v>
      </c>
      <c r="C5502" s="745" t="s">
        <v>52</v>
      </c>
      <c r="D5502" s="747" t="n">
        <v>17.82</v>
      </c>
    </row>
    <row collapsed="false" customFormat="false" customHeight="true" hidden="true" ht="13.5" outlineLevel="0" r="5503">
      <c r="A5503" s="746" t="n">
        <v>87431</v>
      </c>
      <c r="B5503" s="745" t="s">
        <v>6849</v>
      </c>
      <c r="C5503" s="745" t="s">
        <v>52</v>
      </c>
      <c r="D5503" s="747" t="n">
        <v>18.06</v>
      </c>
    </row>
    <row collapsed="false" customFormat="false" customHeight="true" hidden="true" ht="13.5" outlineLevel="0" r="5504">
      <c r="A5504" s="746" t="n">
        <v>87432</v>
      </c>
      <c r="B5504" s="745" t="s">
        <v>6850</v>
      </c>
      <c r="C5504" s="745" t="s">
        <v>52</v>
      </c>
      <c r="D5504" s="747" t="n">
        <v>24.73</v>
      </c>
    </row>
    <row collapsed="false" customFormat="false" customHeight="true" hidden="true" ht="13.5" outlineLevel="0" r="5505">
      <c r="A5505" s="746" t="n">
        <v>87433</v>
      </c>
      <c r="B5505" s="745" t="s">
        <v>6851</v>
      </c>
      <c r="C5505" s="745" t="s">
        <v>52</v>
      </c>
      <c r="D5505" s="747" t="n">
        <v>25.7</v>
      </c>
    </row>
    <row collapsed="false" customFormat="false" customHeight="true" hidden="true" ht="13.5" outlineLevel="0" r="5506">
      <c r="A5506" s="746" t="n">
        <v>87434</v>
      </c>
      <c r="B5506" s="745" t="s">
        <v>6852</v>
      </c>
      <c r="C5506" s="745" t="s">
        <v>52</v>
      </c>
      <c r="D5506" s="747" t="n">
        <v>26.37</v>
      </c>
    </row>
    <row collapsed="false" customFormat="false" customHeight="true" hidden="true" ht="13.5" outlineLevel="0" r="5507">
      <c r="A5507" s="746" t="n">
        <v>87435</v>
      </c>
      <c r="B5507" s="745" t="s">
        <v>6853</v>
      </c>
      <c r="C5507" s="745" t="s">
        <v>52</v>
      </c>
      <c r="D5507" s="747" t="n">
        <v>27.76</v>
      </c>
    </row>
    <row collapsed="false" customFormat="false" customHeight="true" hidden="true" ht="13.5" outlineLevel="0" r="5508">
      <c r="A5508" s="746" t="n">
        <v>87436</v>
      </c>
      <c r="B5508" s="745" t="s">
        <v>6854</v>
      </c>
      <c r="C5508" s="745" t="s">
        <v>52</v>
      </c>
      <c r="D5508" s="747" t="n">
        <v>29.4</v>
      </c>
    </row>
    <row collapsed="false" customFormat="false" customHeight="true" hidden="true" ht="13.5" outlineLevel="0" r="5509">
      <c r="A5509" s="746" t="n">
        <v>87437</v>
      </c>
      <c r="B5509" s="745" t="s">
        <v>6855</v>
      </c>
      <c r="C5509" s="745" t="s">
        <v>52</v>
      </c>
      <c r="D5509" s="747" t="n">
        <v>30.56</v>
      </c>
    </row>
    <row collapsed="false" customFormat="false" customHeight="true" hidden="true" ht="13.5" outlineLevel="0" r="5510">
      <c r="A5510" s="746" t="n">
        <v>87438</v>
      </c>
      <c r="B5510" s="745" t="s">
        <v>6856</v>
      </c>
      <c r="C5510" s="745" t="s">
        <v>52</v>
      </c>
      <c r="D5510" s="747" t="n">
        <v>34.13</v>
      </c>
    </row>
    <row collapsed="false" customFormat="false" customHeight="true" hidden="true" ht="13.5" outlineLevel="0" r="5511">
      <c r="A5511" s="746" t="n">
        <v>87439</v>
      </c>
      <c r="B5511" s="745" t="s">
        <v>6857</v>
      </c>
      <c r="C5511" s="745" t="s">
        <v>52</v>
      </c>
      <c r="D5511" s="747" t="n">
        <v>36.2</v>
      </c>
    </row>
    <row collapsed="false" customFormat="false" customHeight="true" hidden="true" ht="13.5" outlineLevel="0" r="5512">
      <c r="A5512" s="746" t="n">
        <v>87440</v>
      </c>
      <c r="B5512" s="745" t="s">
        <v>6858</v>
      </c>
      <c r="C5512" s="745" t="s">
        <v>52</v>
      </c>
      <c r="D5512" s="747" t="n">
        <v>37.17</v>
      </c>
    </row>
    <row collapsed="false" customFormat="false" customHeight="true" hidden="true" ht="13.5" outlineLevel="0" r="5513">
      <c r="A5513" s="746" t="n">
        <v>87527</v>
      </c>
      <c r="B5513" s="745" t="s">
        <v>6859</v>
      </c>
      <c r="C5513" s="745" t="s">
        <v>52</v>
      </c>
      <c r="D5513" s="747" t="n">
        <v>32.98</v>
      </c>
    </row>
    <row collapsed="false" customFormat="false" customHeight="true" hidden="true" ht="13.5" outlineLevel="0" r="5514">
      <c r="A5514" s="746" t="n">
        <v>87528</v>
      </c>
      <c r="B5514" s="745" t="s">
        <v>6860</v>
      </c>
      <c r="C5514" s="745" t="s">
        <v>52</v>
      </c>
      <c r="D5514" s="747" t="n">
        <v>37.25</v>
      </c>
    </row>
    <row collapsed="false" customFormat="false" customHeight="true" hidden="true" ht="13.5" outlineLevel="0" r="5515">
      <c r="A5515" s="746" t="n">
        <v>87529</v>
      </c>
      <c r="B5515" s="745" t="s">
        <v>6861</v>
      </c>
      <c r="C5515" s="745" t="s">
        <v>52</v>
      </c>
      <c r="D5515" s="747" t="n">
        <v>29.55</v>
      </c>
    </row>
    <row collapsed="false" customFormat="false" customHeight="true" hidden="true" ht="13.5" outlineLevel="0" r="5516">
      <c r="A5516" s="746" t="n">
        <v>87530</v>
      </c>
      <c r="B5516" s="745" t="s">
        <v>6862</v>
      </c>
      <c r="C5516" s="745" t="s">
        <v>52</v>
      </c>
      <c r="D5516" s="747" t="n">
        <v>33.82</v>
      </c>
    </row>
    <row collapsed="false" customFormat="false" customHeight="true" hidden="true" ht="13.5" outlineLevel="0" r="5517">
      <c r="A5517" s="746" t="n">
        <v>87531</v>
      </c>
      <c r="B5517" s="745" t="s">
        <v>6863</v>
      </c>
      <c r="C5517" s="745" t="s">
        <v>52</v>
      </c>
      <c r="D5517" s="747" t="n">
        <v>28.33</v>
      </c>
    </row>
    <row collapsed="false" customFormat="false" customHeight="true" hidden="true" ht="13.5" outlineLevel="0" r="5518">
      <c r="A5518" s="746" t="n">
        <v>87532</v>
      </c>
      <c r="B5518" s="745" t="s">
        <v>6864</v>
      </c>
      <c r="C5518" s="745" t="s">
        <v>52</v>
      </c>
      <c r="D5518" s="747" t="n">
        <v>32.6</v>
      </c>
    </row>
    <row collapsed="false" customFormat="false" customHeight="true" hidden="true" ht="13.5" outlineLevel="0" r="5519">
      <c r="A5519" s="746" t="n">
        <v>87535</v>
      </c>
      <c r="B5519" s="745" t="s">
        <v>6865</v>
      </c>
      <c r="C5519" s="745" t="s">
        <v>52</v>
      </c>
      <c r="D5519" s="747" t="n">
        <v>24.9</v>
      </c>
    </row>
    <row collapsed="false" customFormat="false" customHeight="true" hidden="true" ht="13.5" outlineLevel="0" r="5520">
      <c r="A5520" s="746" t="n">
        <v>87536</v>
      </c>
      <c r="B5520" s="745" t="s">
        <v>6866</v>
      </c>
      <c r="C5520" s="745" t="s">
        <v>52</v>
      </c>
      <c r="D5520" s="747" t="n">
        <v>29.17</v>
      </c>
    </row>
    <row collapsed="false" customFormat="false" customHeight="true" hidden="true" ht="13.5" outlineLevel="0" r="5521">
      <c r="A5521" s="746" t="n">
        <v>87537</v>
      </c>
      <c r="B5521" s="745" t="s">
        <v>6867</v>
      </c>
      <c r="C5521" s="745" t="s">
        <v>52</v>
      </c>
      <c r="D5521" s="747" t="n">
        <v>49.95</v>
      </c>
    </row>
    <row collapsed="false" customFormat="false" customHeight="true" hidden="true" ht="13.5" outlineLevel="0" r="5522">
      <c r="A5522" s="746" t="n">
        <v>87538</v>
      </c>
      <c r="B5522" s="745" t="s">
        <v>6868</v>
      </c>
      <c r="C5522" s="745" t="s">
        <v>52</v>
      </c>
      <c r="D5522" s="747" t="n">
        <v>47.02</v>
      </c>
    </row>
    <row collapsed="false" customFormat="false" customHeight="true" hidden="true" ht="13.5" outlineLevel="0" r="5523">
      <c r="A5523" s="746" t="n">
        <v>87539</v>
      </c>
      <c r="B5523" s="745" t="s">
        <v>6869</v>
      </c>
      <c r="C5523" s="745" t="s">
        <v>52</v>
      </c>
      <c r="D5523" s="747" t="n">
        <v>45.97</v>
      </c>
    </row>
    <row collapsed="false" customFormat="false" customHeight="true" hidden="true" ht="13.5" outlineLevel="0" r="5524">
      <c r="A5524" s="746" t="n">
        <v>87541</v>
      </c>
      <c r="B5524" s="745" t="s">
        <v>6870</v>
      </c>
      <c r="C5524" s="745" t="s">
        <v>52</v>
      </c>
      <c r="D5524" s="747" t="n">
        <v>43.04</v>
      </c>
    </row>
    <row collapsed="false" customFormat="false" customHeight="true" hidden="true" ht="13.5" outlineLevel="0" r="5525">
      <c r="A5525" s="746" t="n">
        <v>87543</v>
      </c>
      <c r="B5525" s="745" t="s">
        <v>6871</v>
      </c>
      <c r="C5525" s="745" t="s">
        <v>52</v>
      </c>
      <c r="D5525" s="747" t="n">
        <v>16.01</v>
      </c>
    </row>
    <row collapsed="false" customFormat="false" customHeight="true" hidden="true" ht="13.5" outlineLevel="0" r="5526">
      <c r="A5526" s="746" t="n">
        <v>87545</v>
      </c>
      <c r="B5526" s="745" t="s">
        <v>6872</v>
      </c>
      <c r="C5526" s="745" t="s">
        <v>52</v>
      </c>
      <c r="D5526" s="747" t="n">
        <v>22.78</v>
      </c>
    </row>
    <row collapsed="false" customFormat="false" customHeight="true" hidden="true" ht="13.5" outlineLevel="0" r="5527">
      <c r="A5527" s="746" t="n">
        <v>87546</v>
      </c>
      <c r="B5527" s="745" t="s">
        <v>6873</v>
      </c>
      <c r="C5527" s="745" t="s">
        <v>52</v>
      </c>
      <c r="D5527" s="747" t="n">
        <v>25.2</v>
      </c>
    </row>
    <row collapsed="false" customFormat="false" customHeight="true" hidden="true" ht="13.5" outlineLevel="0" r="5528">
      <c r="A5528" s="746" t="n">
        <v>87547</v>
      </c>
      <c r="B5528" s="745" t="s">
        <v>6874</v>
      </c>
      <c r="C5528" s="745" t="s">
        <v>52</v>
      </c>
      <c r="D5528" s="747" t="n">
        <v>19.36</v>
      </c>
    </row>
    <row collapsed="false" customFormat="false" customHeight="true" hidden="true" ht="13.5" outlineLevel="0" r="5529">
      <c r="A5529" s="746" t="n">
        <v>87548</v>
      </c>
      <c r="B5529" s="745" t="s">
        <v>6875</v>
      </c>
      <c r="C5529" s="745" t="s">
        <v>52</v>
      </c>
      <c r="D5529" s="747" t="n">
        <v>21.78</v>
      </c>
    </row>
    <row collapsed="false" customFormat="false" customHeight="true" hidden="true" ht="13.5" outlineLevel="0" r="5530">
      <c r="A5530" s="746" t="n">
        <v>87549</v>
      </c>
      <c r="B5530" s="745" t="s">
        <v>6876</v>
      </c>
      <c r="C5530" s="745" t="s">
        <v>52</v>
      </c>
      <c r="D5530" s="747" t="n">
        <v>18.12</v>
      </c>
    </row>
    <row collapsed="false" customFormat="false" customHeight="true" hidden="true" ht="13.5" outlineLevel="0" r="5531">
      <c r="A5531" s="746" t="n">
        <v>87550</v>
      </c>
      <c r="B5531" s="745" t="s">
        <v>6877</v>
      </c>
      <c r="C5531" s="745" t="s">
        <v>52</v>
      </c>
      <c r="D5531" s="747" t="n">
        <v>20.54</v>
      </c>
    </row>
    <row collapsed="false" customFormat="false" customHeight="true" hidden="true" ht="13.5" outlineLevel="0" r="5532">
      <c r="A5532" s="746" t="n">
        <v>87553</v>
      </c>
      <c r="B5532" s="745" t="s">
        <v>6878</v>
      </c>
      <c r="C5532" s="745" t="s">
        <v>52</v>
      </c>
      <c r="D5532" s="747" t="n">
        <v>14.69</v>
      </c>
    </row>
    <row collapsed="false" customFormat="false" customHeight="true" hidden="true" ht="13.5" outlineLevel="0" r="5533">
      <c r="A5533" s="746" t="n">
        <v>87554</v>
      </c>
      <c r="B5533" s="745" t="s">
        <v>6879</v>
      </c>
      <c r="C5533" s="745" t="s">
        <v>52</v>
      </c>
      <c r="D5533" s="747" t="n">
        <v>17.11</v>
      </c>
    </row>
    <row collapsed="false" customFormat="false" customHeight="true" hidden="true" ht="13.5" outlineLevel="0" r="5534">
      <c r="A5534" s="746" t="n">
        <v>87555</v>
      </c>
      <c r="B5534" s="745" t="s">
        <v>6880</v>
      </c>
      <c r="C5534" s="745" t="s">
        <v>52</v>
      </c>
      <c r="D5534" s="747" t="n">
        <v>31.33</v>
      </c>
    </row>
    <row collapsed="false" customFormat="false" customHeight="true" hidden="true" ht="13.5" outlineLevel="0" r="5535">
      <c r="A5535" s="746" t="n">
        <v>87556</v>
      </c>
      <c r="B5535" s="745" t="s">
        <v>6881</v>
      </c>
      <c r="C5535" s="745" t="s">
        <v>52</v>
      </c>
      <c r="D5535" s="747" t="n">
        <v>28.41</v>
      </c>
    </row>
    <row collapsed="false" customFormat="false" customHeight="true" hidden="true" ht="13.5" outlineLevel="0" r="5536">
      <c r="A5536" s="746" t="n">
        <v>87557</v>
      </c>
      <c r="B5536" s="745" t="s">
        <v>6882</v>
      </c>
      <c r="C5536" s="745" t="s">
        <v>52</v>
      </c>
      <c r="D5536" s="747" t="n">
        <v>27.34</v>
      </c>
    </row>
    <row collapsed="false" customFormat="false" customHeight="true" hidden="true" ht="13.5" outlineLevel="0" r="5537">
      <c r="A5537" s="746" t="n">
        <v>87559</v>
      </c>
      <c r="B5537" s="745" t="s">
        <v>6883</v>
      </c>
      <c r="C5537" s="745" t="s">
        <v>52</v>
      </c>
      <c r="D5537" s="747" t="n">
        <v>24.41</v>
      </c>
    </row>
    <row collapsed="false" customFormat="false" customHeight="true" hidden="true" ht="13.5" outlineLevel="0" r="5538">
      <c r="A5538" s="746" t="n">
        <v>87561</v>
      </c>
      <c r="B5538" s="745" t="s">
        <v>6884</v>
      </c>
      <c r="C5538" s="745" t="s">
        <v>52</v>
      </c>
      <c r="D5538" s="747" t="n">
        <v>27.61</v>
      </c>
    </row>
    <row collapsed="false" customFormat="false" customHeight="true" hidden="true" ht="13.5" outlineLevel="0" r="5539">
      <c r="A5539" s="746" t="n">
        <v>87775</v>
      </c>
      <c r="B5539" s="745" t="s">
        <v>6885</v>
      </c>
      <c r="C5539" s="745" t="s">
        <v>52</v>
      </c>
      <c r="D5539" s="747" t="n">
        <v>47.83</v>
      </c>
    </row>
    <row collapsed="false" customFormat="false" customHeight="true" hidden="true" ht="13.5" outlineLevel="0" r="5540">
      <c r="A5540" s="746" t="n">
        <v>87777</v>
      </c>
      <c r="B5540" s="745" t="s">
        <v>6886</v>
      </c>
      <c r="C5540" s="745" t="s">
        <v>52</v>
      </c>
      <c r="D5540" s="747" t="n">
        <v>51.4</v>
      </c>
    </row>
    <row collapsed="false" customFormat="false" customHeight="true" hidden="true" ht="13.5" outlineLevel="0" r="5541">
      <c r="A5541" s="746" t="n">
        <v>87778</v>
      </c>
      <c r="B5541" s="745" t="s">
        <v>6887</v>
      </c>
      <c r="C5541" s="745" t="s">
        <v>52</v>
      </c>
      <c r="D5541" s="747" t="n">
        <v>59.47</v>
      </c>
    </row>
    <row collapsed="false" customFormat="false" customHeight="true" hidden="true" ht="13.5" outlineLevel="0" r="5542">
      <c r="A5542" s="746" t="n">
        <v>87779</v>
      </c>
      <c r="B5542" s="745" t="s">
        <v>6888</v>
      </c>
      <c r="C5542" s="745" t="s">
        <v>52</v>
      </c>
      <c r="D5542" s="747" t="n">
        <v>55.54</v>
      </c>
    </row>
    <row collapsed="false" customFormat="false" customHeight="true" hidden="true" ht="13.5" outlineLevel="0" r="5543">
      <c r="A5543" s="746" t="n">
        <v>87781</v>
      </c>
      <c r="B5543" s="745" t="s">
        <v>6889</v>
      </c>
      <c r="C5543" s="745" t="s">
        <v>52</v>
      </c>
      <c r="D5543" s="747" t="n">
        <v>60.33</v>
      </c>
    </row>
    <row collapsed="false" customFormat="false" customHeight="true" hidden="true" ht="13.5" outlineLevel="0" r="5544">
      <c r="A5544" s="746" t="n">
        <v>87783</v>
      </c>
      <c r="B5544" s="745" t="s">
        <v>6890</v>
      </c>
      <c r="C5544" s="745" t="s">
        <v>52</v>
      </c>
      <c r="D5544" s="747" t="n">
        <v>73.08</v>
      </c>
    </row>
    <row collapsed="false" customFormat="false" customHeight="true" hidden="true" ht="13.5" outlineLevel="0" r="5545">
      <c r="A5545" s="746" t="n">
        <v>87784</v>
      </c>
      <c r="B5545" s="745" t="s">
        <v>6891</v>
      </c>
      <c r="C5545" s="745" t="s">
        <v>52</v>
      </c>
      <c r="D5545" s="747" t="n">
        <v>63.25</v>
      </c>
    </row>
    <row collapsed="false" customFormat="false" customHeight="true" hidden="true" ht="13.5" outlineLevel="0" r="5546">
      <c r="A5546" s="746" t="n">
        <v>87786</v>
      </c>
      <c r="B5546" s="745" t="s">
        <v>6892</v>
      </c>
      <c r="C5546" s="745" t="s">
        <v>52</v>
      </c>
      <c r="D5546" s="747" t="n">
        <v>69.26</v>
      </c>
    </row>
    <row collapsed="false" customFormat="false" customHeight="true" hidden="true" ht="13.5" outlineLevel="0" r="5547">
      <c r="A5547" s="746" t="n">
        <v>87787</v>
      </c>
      <c r="B5547" s="745" t="s">
        <v>6893</v>
      </c>
      <c r="C5547" s="745" t="s">
        <v>52</v>
      </c>
      <c r="D5547" s="747" t="n">
        <v>86.67</v>
      </c>
    </row>
    <row collapsed="false" customFormat="false" customHeight="true" hidden="true" ht="13.5" outlineLevel="0" r="5548">
      <c r="A5548" s="746" t="n">
        <v>87788</v>
      </c>
      <c r="B5548" s="745" t="s">
        <v>6894</v>
      </c>
      <c r="C5548" s="745" t="s">
        <v>52</v>
      </c>
      <c r="D5548" s="747" t="n">
        <v>82.31</v>
      </c>
    </row>
    <row collapsed="false" customFormat="false" customHeight="true" hidden="true" ht="13.5" outlineLevel="0" r="5549">
      <c r="A5549" s="746" t="n">
        <v>87790</v>
      </c>
      <c r="B5549" s="745" t="s">
        <v>6895</v>
      </c>
      <c r="C5549" s="745" t="s">
        <v>52</v>
      </c>
      <c r="D5549" s="747" t="n">
        <v>88.92</v>
      </c>
    </row>
    <row collapsed="false" customFormat="false" customHeight="true" hidden="true" ht="13.5" outlineLevel="0" r="5550">
      <c r="A5550" s="746" t="n">
        <v>87791</v>
      </c>
      <c r="B5550" s="745" t="s">
        <v>6896</v>
      </c>
      <c r="C5550" s="745" t="s">
        <v>52</v>
      </c>
      <c r="D5550" s="747" t="n">
        <v>104.74</v>
      </c>
    </row>
    <row collapsed="false" customFormat="false" customHeight="true" hidden="true" ht="13.5" outlineLevel="0" r="5551">
      <c r="A5551" s="746" t="n">
        <v>87792</v>
      </c>
      <c r="B5551" s="745" t="s">
        <v>6897</v>
      </c>
      <c r="C5551" s="745" t="s">
        <v>52</v>
      </c>
      <c r="D5551" s="747" t="n">
        <v>30.67</v>
      </c>
    </row>
    <row collapsed="false" customFormat="false" customHeight="true" hidden="true" ht="13.5" outlineLevel="0" r="5552">
      <c r="A5552" s="746" t="n">
        <v>87794</v>
      </c>
      <c r="B5552" s="745" t="s">
        <v>6898</v>
      </c>
      <c r="C5552" s="745" t="s">
        <v>52</v>
      </c>
      <c r="D5552" s="747" t="n">
        <v>34</v>
      </c>
    </row>
    <row collapsed="false" customFormat="false" customHeight="true" hidden="true" ht="13.5" outlineLevel="0" r="5553">
      <c r="A5553" s="746" t="n">
        <v>87795</v>
      </c>
      <c r="B5553" s="745" t="s">
        <v>6899</v>
      </c>
      <c r="C5553" s="745" t="s">
        <v>52</v>
      </c>
      <c r="D5553" s="747" t="n">
        <v>41.16</v>
      </c>
    </row>
    <row collapsed="false" customFormat="false" customHeight="true" hidden="true" ht="13.5" outlineLevel="0" r="5554">
      <c r="A5554" s="746" t="n">
        <v>87797</v>
      </c>
      <c r="B5554" s="745" t="s">
        <v>6900</v>
      </c>
      <c r="C5554" s="745" t="s">
        <v>52</v>
      </c>
      <c r="D5554" s="747" t="n">
        <v>38.11</v>
      </c>
    </row>
    <row collapsed="false" customFormat="false" customHeight="true" hidden="true" ht="13.5" outlineLevel="0" r="5555">
      <c r="A5555" s="746" t="n">
        <v>87799</v>
      </c>
      <c r="B5555" s="745" t="s">
        <v>6901</v>
      </c>
      <c r="C5555" s="745" t="s">
        <v>52</v>
      </c>
      <c r="D5555" s="747" t="n">
        <v>42.58</v>
      </c>
    </row>
    <row collapsed="false" customFormat="false" customHeight="true" hidden="true" ht="13.5" outlineLevel="0" r="5556">
      <c r="A5556" s="746" t="n">
        <v>87800</v>
      </c>
      <c r="B5556" s="745" t="s">
        <v>6902</v>
      </c>
      <c r="C5556" s="745" t="s">
        <v>52</v>
      </c>
      <c r="D5556" s="747" t="n">
        <v>54.11</v>
      </c>
    </row>
    <row collapsed="false" customFormat="false" customHeight="true" hidden="true" ht="13.5" outlineLevel="0" r="5557">
      <c r="A5557" s="746" t="n">
        <v>87801</v>
      </c>
      <c r="B5557" s="745" t="s">
        <v>6903</v>
      </c>
      <c r="C5557" s="745" t="s">
        <v>52</v>
      </c>
      <c r="D5557" s="747" t="n">
        <v>45.56</v>
      </c>
    </row>
    <row collapsed="false" customFormat="false" customHeight="true" hidden="true" ht="13.5" outlineLevel="0" r="5558">
      <c r="A5558" s="746" t="n">
        <v>87803</v>
      </c>
      <c r="B5558" s="745" t="s">
        <v>6904</v>
      </c>
      <c r="C5558" s="745" t="s">
        <v>52</v>
      </c>
      <c r="D5558" s="747" t="n">
        <v>51.16</v>
      </c>
    </row>
    <row collapsed="false" customFormat="false" customHeight="true" hidden="true" ht="13.5" outlineLevel="0" r="5559">
      <c r="A5559" s="746" t="n">
        <v>87804</v>
      </c>
      <c r="B5559" s="745" t="s">
        <v>6905</v>
      </c>
      <c r="C5559" s="745" t="s">
        <v>52</v>
      </c>
      <c r="D5559" s="747" t="n">
        <v>67.05</v>
      </c>
    </row>
    <row collapsed="false" customFormat="false" customHeight="true" hidden="true" ht="13.5" outlineLevel="0" r="5560">
      <c r="A5560" s="746" t="n">
        <v>87805</v>
      </c>
      <c r="B5560" s="745" t="s">
        <v>6906</v>
      </c>
      <c r="C5560" s="745" t="s">
        <v>52</v>
      </c>
      <c r="D5560" s="747" t="n">
        <v>52.75</v>
      </c>
    </row>
    <row collapsed="false" customFormat="false" customHeight="true" hidden="true" ht="13.5" outlineLevel="0" r="5561">
      <c r="A5561" s="746" t="n">
        <v>87807</v>
      </c>
      <c r="B5561" s="745" t="s">
        <v>6907</v>
      </c>
      <c r="C5561" s="745" t="s">
        <v>52</v>
      </c>
      <c r="D5561" s="747" t="n">
        <v>58.92</v>
      </c>
    </row>
    <row collapsed="false" customFormat="false" customHeight="true" hidden="true" ht="13.5" outlineLevel="0" r="5562">
      <c r="A5562" s="746" t="n">
        <v>87808</v>
      </c>
      <c r="B5562" s="745" t="s">
        <v>6908</v>
      </c>
      <c r="C5562" s="745" t="s">
        <v>52</v>
      </c>
      <c r="D5562" s="747" t="n">
        <v>73.09</v>
      </c>
    </row>
    <row collapsed="false" customFormat="false" customHeight="true" hidden="true" ht="13.5" outlineLevel="0" r="5563">
      <c r="A5563" s="746" t="n">
        <v>87809</v>
      </c>
      <c r="B5563" s="745" t="s">
        <v>6909</v>
      </c>
      <c r="C5563" s="745" t="s">
        <v>52</v>
      </c>
      <c r="D5563" s="747" t="n">
        <v>78.99</v>
      </c>
    </row>
    <row collapsed="false" customFormat="false" customHeight="true" hidden="true" ht="13.5" outlineLevel="0" r="5564">
      <c r="A5564" s="746" t="n">
        <v>87811</v>
      </c>
      <c r="B5564" s="745" t="s">
        <v>6910</v>
      </c>
      <c r="C5564" s="745" t="s">
        <v>52</v>
      </c>
      <c r="D5564" s="747" t="n">
        <v>82.32</v>
      </c>
    </row>
    <row collapsed="false" customFormat="false" customHeight="true" hidden="true" ht="13.5" outlineLevel="0" r="5565">
      <c r="A5565" s="746" t="n">
        <v>87812</v>
      </c>
      <c r="B5565" s="745" t="s">
        <v>6911</v>
      </c>
      <c r="C5565" s="745" t="s">
        <v>52</v>
      </c>
      <c r="D5565" s="747" t="n">
        <v>89.05</v>
      </c>
    </row>
    <row collapsed="false" customFormat="false" customHeight="true" hidden="true" ht="13.5" outlineLevel="0" r="5566">
      <c r="A5566" s="746" t="n">
        <v>87813</v>
      </c>
      <c r="B5566" s="745" t="s">
        <v>6912</v>
      </c>
      <c r="C5566" s="745" t="s">
        <v>52</v>
      </c>
      <c r="D5566" s="747" t="n">
        <v>86.43</v>
      </c>
    </row>
    <row collapsed="false" customFormat="false" customHeight="true" hidden="true" ht="13.5" outlineLevel="0" r="5567">
      <c r="A5567" s="746" t="n">
        <v>87815</v>
      </c>
      <c r="B5567" s="745" t="s">
        <v>6913</v>
      </c>
      <c r="C5567" s="745" t="s">
        <v>52</v>
      </c>
      <c r="D5567" s="747" t="n">
        <v>90.9</v>
      </c>
    </row>
    <row collapsed="false" customFormat="false" customHeight="true" hidden="true" ht="13.5" outlineLevel="0" r="5568">
      <c r="A5568" s="746" t="n">
        <v>87816</v>
      </c>
      <c r="B5568" s="745" t="s">
        <v>6914</v>
      </c>
      <c r="C5568" s="745" t="s">
        <v>52</v>
      </c>
      <c r="D5568" s="747" t="n">
        <v>101.99</v>
      </c>
    </row>
    <row collapsed="false" customFormat="false" customHeight="true" hidden="true" ht="13.5" outlineLevel="0" r="5569">
      <c r="A5569" s="746" t="n">
        <v>87817</v>
      </c>
      <c r="B5569" s="745" t="s">
        <v>6915</v>
      </c>
      <c r="C5569" s="745" t="s">
        <v>52</v>
      </c>
      <c r="D5569" s="747" t="n">
        <v>93.43</v>
      </c>
    </row>
    <row collapsed="false" customFormat="false" customHeight="true" hidden="true" ht="13.5" outlineLevel="0" r="5570">
      <c r="A5570" s="746" t="n">
        <v>87819</v>
      </c>
      <c r="B5570" s="745" t="s">
        <v>6916</v>
      </c>
      <c r="C5570" s="745" t="s">
        <v>52</v>
      </c>
      <c r="D5570" s="747" t="n">
        <v>99.03</v>
      </c>
    </row>
    <row collapsed="false" customFormat="false" customHeight="true" hidden="true" ht="13.5" outlineLevel="0" r="5571">
      <c r="A5571" s="746" t="n">
        <v>87820</v>
      </c>
      <c r="B5571" s="745" t="s">
        <v>6917</v>
      </c>
      <c r="C5571" s="745" t="s">
        <v>52</v>
      </c>
      <c r="D5571" s="747" t="n">
        <v>114.93</v>
      </c>
    </row>
    <row collapsed="false" customFormat="false" customHeight="true" hidden="true" ht="13.5" outlineLevel="0" r="5572">
      <c r="A5572" s="746" t="n">
        <v>87821</v>
      </c>
      <c r="B5572" s="745" t="s">
        <v>6918</v>
      </c>
      <c r="C5572" s="745" t="s">
        <v>52</v>
      </c>
      <c r="D5572" s="747" t="n">
        <v>135.86</v>
      </c>
    </row>
    <row collapsed="false" customFormat="false" customHeight="true" hidden="true" ht="13.5" outlineLevel="0" r="5573">
      <c r="A5573" s="746" t="n">
        <v>87823</v>
      </c>
      <c r="B5573" s="745" t="s">
        <v>6919</v>
      </c>
      <c r="C5573" s="745" t="s">
        <v>52</v>
      </c>
      <c r="D5573" s="747" t="n">
        <v>142.03</v>
      </c>
    </row>
    <row collapsed="false" customFormat="false" customHeight="true" hidden="true" ht="13.5" outlineLevel="0" r="5574">
      <c r="A5574" s="746" t="n">
        <v>87824</v>
      </c>
      <c r="B5574" s="745" t="s">
        <v>6920</v>
      </c>
      <c r="C5574" s="745" t="s">
        <v>52</v>
      </c>
      <c r="D5574" s="747" t="n">
        <v>155.75</v>
      </c>
    </row>
    <row collapsed="false" customFormat="false" customHeight="true" hidden="true" ht="13.5" outlineLevel="0" r="5575">
      <c r="A5575" s="746" t="n">
        <v>87825</v>
      </c>
      <c r="B5575" s="745" t="s">
        <v>6921</v>
      </c>
      <c r="C5575" s="745" t="s">
        <v>52</v>
      </c>
      <c r="D5575" s="747" t="n">
        <v>61.59</v>
      </c>
    </row>
    <row collapsed="false" customFormat="false" customHeight="true" hidden="true" ht="13.5" outlineLevel="0" r="5576">
      <c r="A5576" s="746" t="n">
        <v>87827</v>
      </c>
      <c r="B5576" s="745" t="s">
        <v>6922</v>
      </c>
      <c r="C5576" s="745" t="s">
        <v>52</v>
      </c>
      <c r="D5576" s="747" t="n">
        <v>65.68</v>
      </c>
    </row>
    <row collapsed="false" customFormat="false" customHeight="true" hidden="true" ht="13.5" outlineLevel="0" r="5577">
      <c r="A5577" s="746" t="n">
        <v>87828</v>
      </c>
      <c r="B5577" s="745" t="s">
        <v>6923</v>
      </c>
      <c r="C5577" s="745" t="s">
        <v>52</v>
      </c>
      <c r="D5577" s="747" t="n">
        <v>75.72</v>
      </c>
    </row>
    <row collapsed="false" customFormat="false" customHeight="true" hidden="true" ht="13.5" outlineLevel="0" r="5578">
      <c r="A5578" s="746" t="n">
        <v>87829</v>
      </c>
      <c r="B5578" s="745" t="s">
        <v>6924</v>
      </c>
      <c r="C5578" s="745" t="s">
        <v>52</v>
      </c>
      <c r="D5578" s="747" t="n">
        <v>69.9</v>
      </c>
    </row>
    <row collapsed="false" customFormat="false" customHeight="true" hidden="true" ht="13.5" outlineLevel="0" r="5579">
      <c r="A5579" s="746" t="n">
        <v>87831</v>
      </c>
      <c r="B5579" s="745" t="s">
        <v>6925</v>
      </c>
      <c r="C5579" s="745" t="s">
        <v>52</v>
      </c>
      <c r="D5579" s="747" t="n">
        <v>75.37</v>
      </c>
    </row>
    <row collapsed="false" customFormat="false" customHeight="true" hidden="true" ht="13.5" outlineLevel="0" r="5580">
      <c r="A5580" s="746" t="n">
        <v>87832</v>
      </c>
      <c r="B5580" s="745" t="s">
        <v>6926</v>
      </c>
      <c r="C5580" s="745" t="s">
        <v>52</v>
      </c>
      <c r="D5580" s="747" t="n">
        <v>90.75</v>
      </c>
    </row>
    <row collapsed="false" customFormat="false" customHeight="true" hidden="true" ht="13.5" outlineLevel="0" r="5581">
      <c r="A5581" s="746" t="n">
        <v>87834</v>
      </c>
      <c r="B5581" s="745" t="s">
        <v>6927</v>
      </c>
      <c r="C5581" s="745" t="s">
        <v>52</v>
      </c>
      <c r="D5581" s="747" t="n">
        <v>135.68</v>
      </c>
    </row>
    <row collapsed="false" customFormat="false" customHeight="true" hidden="true" ht="13.5" outlineLevel="0" r="5582">
      <c r="A5582" s="746" t="n">
        <v>87835</v>
      </c>
      <c r="B5582" s="745" t="s">
        <v>6928</v>
      </c>
      <c r="C5582" s="745" t="s">
        <v>52</v>
      </c>
      <c r="D5582" s="747" t="n">
        <v>93.18</v>
      </c>
    </row>
    <row collapsed="false" customFormat="false" customHeight="true" hidden="true" ht="13.5" outlineLevel="0" r="5583">
      <c r="A5583" s="746" t="n">
        <v>87836</v>
      </c>
      <c r="B5583" s="745" t="s">
        <v>6929</v>
      </c>
      <c r="C5583" s="745" t="s">
        <v>52</v>
      </c>
      <c r="D5583" s="747" t="n">
        <v>127.85</v>
      </c>
    </row>
    <row collapsed="false" customFormat="false" customHeight="true" hidden="true" ht="13.5" outlineLevel="0" r="5584">
      <c r="A5584" s="746" t="n">
        <v>87837</v>
      </c>
      <c r="B5584" s="745" t="s">
        <v>6930</v>
      </c>
      <c r="C5584" s="745" t="s">
        <v>52</v>
      </c>
      <c r="D5584" s="747" t="n">
        <v>86.28</v>
      </c>
    </row>
    <row collapsed="false" customFormat="false" customHeight="true" hidden="true" ht="13.5" outlineLevel="0" r="5585">
      <c r="A5585" s="746" t="n">
        <v>87838</v>
      </c>
      <c r="B5585" s="745" t="s">
        <v>6931</v>
      </c>
      <c r="C5585" s="745" t="s">
        <v>52</v>
      </c>
      <c r="D5585" s="747" t="n">
        <v>143.15</v>
      </c>
    </row>
    <row collapsed="false" customFormat="false" customHeight="true" hidden="true" ht="13.5" outlineLevel="0" r="5586">
      <c r="A5586" s="746" t="n">
        <v>87839</v>
      </c>
      <c r="B5586" s="745" t="s">
        <v>6932</v>
      </c>
      <c r="C5586" s="745" t="s">
        <v>52</v>
      </c>
      <c r="D5586" s="747" t="n">
        <v>98.56</v>
      </c>
    </row>
    <row collapsed="false" customFormat="false" customHeight="true" hidden="true" ht="13.5" outlineLevel="0" r="5587">
      <c r="A5587" s="746" t="n">
        <v>87840</v>
      </c>
      <c r="B5587" s="745" t="s">
        <v>6933</v>
      </c>
      <c r="C5587" s="745" t="s">
        <v>52</v>
      </c>
      <c r="D5587" s="747" t="n">
        <v>133.56</v>
      </c>
    </row>
    <row collapsed="false" customFormat="false" customHeight="true" hidden="true" ht="13.5" outlineLevel="0" r="5588">
      <c r="A5588" s="746" t="n">
        <v>87841</v>
      </c>
      <c r="B5588" s="745" t="s">
        <v>6934</v>
      </c>
      <c r="C5588" s="745" t="s">
        <v>52</v>
      </c>
      <c r="D5588" s="747" t="n">
        <v>89.87</v>
      </c>
    </row>
    <row collapsed="false" customFormat="false" customHeight="true" hidden="true" ht="13.5" outlineLevel="0" r="5589">
      <c r="A5589" s="746" t="n">
        <v>87842</v>
      </c>
      <c r="B5589" s="745" t="s">
        <v>6935</v>
      </c>
      <c r="C5589" s="745" t="s">
        <v>52</v>
      </c>
      <c r="D5589" s="747" t="n">
        <v>143.51</v>
      </c>
    </row>
    <row collapsed="false" customFormat="false" customHeight="true" hidden="true" ht="13.5" outlineLevel="0" r="5590">
      <c r="A5590" s="746" t="n">
        <v>87843</v>
      </c>
      <c r="B5590" s="745" t="s">
        <v>6936</v>
      </c>
      <c r="C5590" s="745" t="s">
        <v>52</v>
      </c>
      <c r="D5590" s="747" t="n">
        <v>107.76</v>
      </c>
    </row>
    <row collapsed="false" customFormat="false" customHeight="true" hidden="true" ht="13.5" outlineLevel="0" r="5591">
      <c r="A5591" s="746" t="n">
        <v>87844</v>
      </c>
      <c r="B5591" s="745" t="s">
        <v>6937</v>
      </c>
      <c r="C5591" s="745" t="s">
        <v>52</v>
      </c>
      <c r="D5591" s="747" t="n">
        <v>129.23</v>
      </c>
    </row>
    <row collapsed="false" customFormat="false" customHeight="true" hidden="true" ht="13.5" outlineLevel="0" r="5592">
      <c r="A5592" s="746" t="n">
        <v>87845</v>
      </c>
      <c r="B5592" s="745" t="s">
        <v>6938</v>
      </c>
      <c r="C5592" s="745" t="s">
        <v>52</v>
      </c>
      <c r="D5592" s="747" t="n">
        <v>94.44</v>
      </c>
    </row>
    <row collapsed="false" customFormat="false" customHeight="true" hidden="true" ht="13.5" outlineLevel="0" r="5593">
      <c r="A5593" s="746" t="n">
        <v>87846</v>
      </c>
      <c r="B5593" s="745" t="s">
        <v>6939</v>
      </c>
      <c r="C5593" s="745" t="s">
        <v>52</v>
      </c>
      <c r="D5593" s="747" t="n">
        <v>147.67</v>
      </c>
    </row>
    <row collapsed="false" customFormat="false" customHeight="true" hidden="true" ht="13.5" outlineLevel="0" r="5594">
      <c r="A5594" s="746" t="n">
        <v>87847</v>
      </c>
      <c r="B5594" s="745" t="s">
        <v>6940</v>
      </c>
      <c r="C5594" s="745" t="s">
        <v>52</v>
      </c>
      <c r="D5594" s="747" t="n">
        <v>105.17</v>
      </c>
    </row>
    <row collapsed="false" customFormat="false" customHeight="true" hidden="true" ht="13.5" outlineLevel="0" r="5595">
      <c r="A5595" s="746" t="n">
        <v>87848</v>
      </c>
      <c r="B5595" s="745" t="s">
        <v>6941</v>
      </c>
      <c r="C5595" s="745" t="s">
        <v>52</v>
      </c>
      <c r="D5595" s="747" t="n">
        <v>138.45</v>
      </c>
    </row>
    <row collapsed="false" customFormat="false" customHeight="true" hidden="true" ht="13.5" outlineLevel="0" r="5596">
      <c r="A5596" s="746" t="n">
        <v>87849</v>
      </c>
      <c r="B5596" s="745" t="s">
        <v>6942</v>
      </c>
      <c r="C5596" s="745" t="s">
        <v>52</v>
      </c>
      <c r="D5596" s="747" t="n">
        <v>96.88</v>
      </c>
    </row>
    <row collapsed="false" customFormat="false" customHeight="true" hidden="true" ht="13.5" outlineLevel="0" r="5597">
      <c r="A5597" s="746" t="n">
        <v>87850</v>
      </c>
      <c r="B5597" s="745" t="s">
        <v>6943</v>
      </c>
      <c r="C5597" s="745" t="s">
        <v>52</v>
      </c>
      <c r="D5597" s="747" t="n">
        <v>155.17</v>
      </c>
    </row>
    <row collapsed="false" customFormat="false" customHeight="true" hidden="true" ht="13.5" outlineLevel="0" r="5598">
      <c r="A5598" s="746" t="n">
        <v>87851</v>
      </c>
      <c r="B5598" s="745" t="s">
        <v>6944</v>
      </c>
      <c r="C5598" s="745" t="s">
        <v>52</v>
      </c>
      <c r="D5598" s="747" t="n">
        <v>110.57</v>
      </c>
    </row>
    <row collapsed="false" customFormat="false" customHeight="true" hidden="true" ht="13.5" outlineLevel="0" r="5599">
      <c r="A5599" s="746" t="n">
        <v>87852</v>
      </c>
      <c r="B5599" s="745" t="s">
        <v>6945</v>
      </c>
      <c r="C5599" s="745" t="s">
        <v>52</v>
      </c>
      <c r="D5599" s="747" t="n">
        <v>144.13</v>
      </c>
    </row>
    <row collapsed="false" customFormat="false" customHeight="true" hidden="true" ht="13.5" outlineLevel="0" r="5600">
      <c r="A5600" s="746" t="n">
        <v>87853</v>
      </c>
      <c r="B5600" s="745" t="s">
        <v>6946</v>
      </c>
      <c r="C5600" s="745" t="s">
        <v>52</v>
      </c>
      <c r="D5600" s="747" t="n">
        <v>100.44</v>
      </c>
    </row>
    <row collapsed="false" customFormat="false" customHeight="true" hidden="true" ht="13.5" outlineLevel="0" r="5601">
      <c r="A5601" s="746" t="n">
        <v>87854</v>
      </c>
      <c r="B5601" s="745" t="s">
        <v>6947</v>
      </c>
      <c r="C5601" s="745" t="s">
        <v>52</v>
      </c>
      <c r="D5601" s="747" t="n">
        <v>155.52</v>
      </c>
    </row>
    <row collapsed="false" customFormat="false" customHeight="true" hidden="true" ht="13.5" outlineLevel="0" r="5602">
      <c r="A5602" s="746" t="n">
        <v>87855</v>
      </c>
      <c r="B5602" s="745" t="s">
        <v>6948</v>
      </c>
      <c r="C5602" s="745" t="s">
        <v>52</v>
      </c>
      <c r="D5602" s="747" t="n">
        <v>119.78</v>
      </c>
    </row>
    <row collapsed="false" customFormat="false" customHeight="true" hidden="true" ht="13.5" outlineLevel="0" r="5603">
      <c r="A5603" s="746" t="n">
        <v>87856</v>
      </c>
      <c r="B5603" s="745" t="s">
        <v>6949</v>
      </c>
      <c r="C5603" s="745" t="s">
        <v>52</v>
      </c>
      <c r="D5603" s="747" t="n">
        <v>139.83</v>
      </c>
    </row>
    <row collapsed="false" customFormat="false" customHeight="true" hidden="true" ht="13.5" outlineLevel="0" r="5604">
      <c r="A5604" s="746" t="n">
        <v>87857</v>
      </c>
      <c r="B5604" s="745" t="s">
        <v>6950</v>
      </c>
      <c r="C5604" s="745" t="s">
        <v>52</v>
      </c>
      <c r="D5604" s="747" t="n">
        <v>105.01</v>
      </c>
    </row>
    <row collapsed="false" customFormat="false" customHeight="true" hidden="true" ht="13.5" outlineLevel="0" r="5605">
      <c r="A5605" s="746" t="n">
        <v>87858</v>
      </c>
      <c r="B5605" s="745" t="s">
        <v>6951</v>
      </c>
      <c r="C5605" s="745" t="s">
        <v>52</v>
      </c>
      <c r="D5605" s="747" t="n">
        <v>102.73</v>
      </c>
    </row>
    <row collapsed="false" customFormat="false" customHeight="true" hidden="true" ht="13.5" outlineLevel="0" r="5606">
      <c r="A5606" s="746" t="n">
        <v>87859</v>
      </c>
      <c r="B5606" s="745" t="s">
        <v>6952</v>
      </c>
      <c r="C5606" s="745" t="s">
        <v>52</v>
      </c>
      <c r="D5606" s="747" t="n">
        <v>120.4</v>
      </c>
    </row>
    <row collapsed="false" customFormat="false" customHeight="true" hidden="true" ht="13.5" outlineLevel="0" r="5607">
      <c r="A5607" s="746" t="n">
        <v>89048</v>
      </c>
      <c r="B5607" s="745" t="s">
        <v>6953</v>
      </c>
      <c r="C5607" s="745" t="s">
        <v>52</v>
      </c>
      <c r="D5607" s="747" t="n">
        <v>30.28</v>
      </c>
    </row>
    <row collapsed="false" customFormat="false" customHeight="true" hidden="true" ht="13.5" outlineLevel="0" r="5608">
      <c r="A5608" s="746" t="n">
        <v>89049</v>
      </c>
      <c r="B5608" s="745" t="s">
        <v>6954</v>
      </c>
      <c r="C5608" s="745" t="s">
        <v>52</v>
      </c>
      <c r="D5608" s="747" t="n">
        <v>20.29</v>
      </c>
    </row>
    <row collapsed="false" customFormat="false" customHeight="true" hidden="true" ht="13.5" outlineLevel="0" r="5609">
      <c r="A5609" s="746" t="n">
        <v>89173</v>
      </c>
      <c r="B5609" s="745" t="s">
        <v>6955</v>
      </c>
      <c r="C5609" s="745" t="s">
        <v>52</v>
      </c>
      <c r="D5609" s="747" t="n">
        <v>29.73</v>
      </c>
    </row>
    <row collapsed="false" customFormat="false" customHeight="true" hidden="true" ht="13.5" outlineLevel="0" r="5610">
      <c r="A5610" s="746" t="n">
        <v>90406</v>
      </c>
      <c r="B5610" s="745" t="s">
        <v>6956</v>
      </c>
      <c r="C5610" s="745" t="s">
        <v>52</v>
      </c>
      <c r="D5610" s="747" t="n">
        <v>39.57</v>
      </c>
    </row>
    <row collapsed="false" customFormat="false" customHeight="true" hidden="true" ht="13.5" outlineLevel="0" r="5611">
      <c r="A5611" s="746" t="n">
        <v>90407</v>
      </c>
      <c r="B5611" s="745" t="s">
        <v>6957</v>
      </c>
      <c r="C5611" s="745" t="s">
        <v>52</v>
      </c>
      <c r="D5611" s="747" t="n">
        <v>43.84</v>
      </c>
    </row>
    <row collapsed="false" customFormat="false" customHeight="true" hidden="true" ht="13.5" outlineLevel="0" r="5612">
      <c r="A5612" s="746" t="n">
        <v>90408</v>
      </c>
      <c r="B5612" s="745" t="s">
        <v>6958</v>
      </c>
      <c r="C5612" s="745" t="s">
        <v>52</v>
      </c>
      <c r="D5612" s="747" t="n">
        <v>29.09</v>
      </c>
    </row>
    <row collapsed="false" customFormat="false" customHeight="true" hidden="true" ht="13.5" outlineLevel="0" r="5613">
      <c r="A5613" s="746" t="n">
        <v>90409</v>
      </c>
      <c r="B5613" s="745" t="s">
        <v>6959</v>
      </c>
      <c r="C5613" s="745" t="s">
        <v>52</v>
      </c>
      <c r="D5613" s="747" t="n">
        <v>31.51</v>
      </c>
    </row>
    <row collapsed="false" customFormat="false" customHeight="true" hidden="true" ht="13.5" outlineLevel="0" r="5614">
      <c r="A5614" s="746" t="n">
        <v>5998</v>
      </c>
      <c r="B5614" s="745" t="s">
        <v>6960</v>
      </c>
      <c r="C5614" s="745" t="s">
        <v>52</v>
      </c>
      <c r="D5614" s="747" t="n">
        <v>0.72</v>
      </c>
    </row>
    <row collapsed="false" customFormat="false" customHeight="true" hidden="true" ht="13.5" outlineLevel="0" r="5615">
      <c r="A5615" s="746" t="n">
        <v>84084</v>
      </c>
      <c r="B5615" s="745" t="s">
        <v>6961</v>
      </c>
      <c r="C5615" s="745" t="s">
        <v>52</v>
      </c>
      <c r="D5615" s="747" t="n">
        <v>7.7</v>
      </c>
    </row>
    <row collapsed="false" customFormat="false" customHeight="true" hidden="true" ht="13.5" outlineLevel="0" r="5616">
      <c r="A5616" s="746" t="n">
        <v>87242</v>
      </c>
      <c r="B5616" s="745" t="s">
        <v>6962</v>
      </c>
      <c r="C5616" s="745" t="s">
        <v>52</v>
      </c>
      <c r="D5616" s="747" t="n">
        <v>163.62</v>
      </c>
    </row>
    <row collapsed="false" customFormat="false" customHeight="true" hidden="true" ht="13.5" outlineLevel="0" r="5617">
      <c r="A5617" s="746" t="n">
        <v>87243</v>
      </c>
      <c r="B5617" s="745" t="s">
        <v>6963</v>
      </c>
      <c r="C5617" s="745" t="s">
        <v>52</v>
      </c>
      <c r="D5617" s="747" t="n">
        <v>148.25</v>
      </c>
    </row>
    <row collapsed="false" customFormat="false" customHeight="true" hidden="true" ht="13.5" outlineLevel="0" r="5618">
      <c r="A5618" s="746" t="n">
        <v>87244</v>
      </c>
      <c r="B5618" s="745" t="s">
        <v>6964</v>
      </c>
      <c r="C5618" s="745" t="s">
        <v>52</v>
      </c>
      <c r="D5618" s="747" t="n">
        <v>160.62</v>
      </c>
    </row>
    <row collapsed="false" customFormat="false" customHeight="true" hidden="true" ht="13.5" outlineLevel="0" r="5619">
      <c r="A5619" s="746" t="n">
        <v>87245</v>
      </c>
      <c r="B5619" s="745" t="s">
        <v>6965</v>
      </c>
      <c r="C5619" s="745" t="s">
        <v>52</v>
      </c>
      <c r="D5619" s="747" t="n">
        <v>192.64</v>
      </c>
    </row>
    <row collapsed="false" customFormat="false" customHeight="true" hidden="true" ht="13.5" outlineLevel="0" r="5620">
      <c r="A5620" s="746" t="n">
        <v>87264</v>
      </c>
      <c r="B5620" s="745" t="s">
        <v>6966</v>
      </c>
      <c r="C5620" s="745" t="s">
        <v>52</v>
      </c>
      <c r="D5620" s="747" t="n">
        <v>52.66</v>
      </c>
    </row>
    <row collapsed="false" customFormat="false" customHeight="true" hidden="true" ht="13.5" outlineLevel="0" r="5621">
      <c r="A5621" s="746" t="n">
        <v>87265</v>
      </c>
      <c r="B5621" s="745" t="s">
        <v>6967</v>
      </c>
      <c r="C5621" s="745" t="s">
        <v>52</v>
      </c>
      <c r="D5621" s="747" t="n">
        <v>44.86</v>
      </c>
    </row>
    <row collapsed="false" customFormat="false" customHeight="true" hidden="true" ht="13.5" outlineLevel="0" r="5622">
      <c r="A5622" s="746" t="n">
        <v>87266</v>
      </c>
      <c r="B5622" s="745" t="s">
        <v>6968</v>
      </c>
      <c r="C5622" s="745" t="s">
        <v>52</v>
      </c>
      <c r="D5622" s="747" t="n">
        <v>55.47</v>
      </c>
    </row>
    <row collapsed="false" customFormat="false" customHeight="true" hidden="true" ht="13.5" outlineLevel="0" r="5623">
      <c r="A5623" s="746" t="n">
        <v>87267</v>
      </c>
      <c r="B5623" s="745" t="s">
        <v>6969</v>
      </c>
      <c r="C5623" s="745" t="s">
        <v>52</v>
      </c>
      <c r="D5623" s="747" t="n">
        <v>51.96</v>
      </c>
    </row>
    <row collapsed="false" customFormat="false" customHeight="true" hidden="true" ht="13.5" outlineLevel="0" r="5624">
      <c r="A5624" s="746" t="n">
        <v>87268</v>
      </c>
      <c r="B5624" s="745" t="s">
        <v>6970</v>
      </c>
      <c r="C5624" s="745" t="s">
        <v>52</v>
      </c>
      <c r="D5624" s="747" t="n">
        <v>57.38</v>
      </c>
    </row>
    <row collapsed="false" customFormat="false" customHeight="true" hidden="true" ht="13.5" outlineLevel="0" r="5625">
      <c r="A5625" s="746" t="n">
        <v>87269</v>
      </c>
      <c r="B5625" s="745" t="s">
        <v>6971</v>
      </c>
      <c r="C5625" s="745" t="s">
        <v>52</v>
      </c>
      <c r="D5625" s="747" t="n">
        <v>48.89</v>
      </c>
    </row>
    <row collapsed="false" customFormat="false" customHeight="true" hidden="true" ht="13.5" outlineLevel="0" r="5626">
      <c r="A5626" s="746" t="n">
        <v>87270</v>
      </c>
      <c r="B5626" s="745" t="s">
        <v>6972</v>
      </c>
      <c r="C5626" s="745" t="s">
        <v>52</v>
      </c>
      <c r="D5626" s="747" t="n">
        <v>59.74</v>
      </c>
    </row>
    <row collapsed="false" customFormat="false" customHeight="true" hidden="true" ht="13.5" outlineLevel="0" r="5627">
      <c r="A5627" s="746" t="n">
        <v>87271</v>
      </c>
      <c r="B5627" s="745" t="s">
        <v>6973</v>
      </c>
      <c r="C5627" s="745" t="s">
        <v>52</v>
      </c>
      <c r="D5627" s="747" t="n">
        <v>55.77</v>
      </c>
    </row>
    <row collapsed="false" customFormat="false" customHeight="true" hidden="true" ht="13.5" outlineLevel="0" r="5628">
      <c r="A5628" s="746" t="n">
        <v>87272</v>
      </c>
      <c r="B5628" s="745" t="s">
        <v>6974</v>
      </c>
      <c r="C5628" s="745" t="s">
        <v>52</v>
      </c>
      <c r="D5628" s="747" t="n">
        <v>61.61</v>
      </c>
    </row>
    <row collapsed="false" customFormat="false" customHeight="true" hidden="true" ht="13.5" outlineLevel="0" r="5629">
      <c r="A5629" s="746" t="n">
        <v>87273</v>
      </c>
      <c r="B5629" s="745" t="s">
        <v>6975</v>
      </c>
      <c r="C5629" s="745" t="s">
        <v>52</v>
      </c>
      <c r="D5629" s="747" t="n">
        <v>51.2</v>
      </c>
    </row>
    <row collapsed="false" customFormat="false" customHeight="true" hidden="true" ht="13.5" outlineLevel="0" r="5630">
      <c r="A5630" s="746" t="n">
        <v>87274</v>
      </c>
      <c r="B5630" s="745" t="s">
        <v>690</v>
      </c>
      <c r="C5630" s="745" t="s">
        <v>52</v>
      </c>
      <c r="D5630" s="747" t="n">
        <v>63.27</v>
      </c>
    </row>
    <row collapsed="false" customFormat="false" customHeight="true" hidden="true" ht="13.5" outlineLevel="0" r="5631">
      <c r="A5631" s="746" t="n">
        <v>87275</v>
      </c>
      <c r="B5631" s="745" t="s">
        <v>6976</v>
      </c>
      <c r="C5631" s="745" t="s">
        <v>52</v>
      </c>
      <c r="D5631" s="747" t="n">
        <v>59.71</v>
      </c>
    </row>
    <row collapsed="false" customFormat="false" customHeight="true" hidden="true" ht="13.5" outlineLevel="0" r="5632">
      <c r="A5632" s="746" t="n">
        <v>88786</v>
      </c>
      <c r="B5632" s="745" t="s">
        <v>6977</v>
      </c>
      <c r="C5632" s="745" t="s">
        <v>52</v>
      </c>
      <c r="D5632" s="747" t="n">
        <v>180.57</v>
      </c>
    </row>
    <row collapsed="false" customFormat="false" customHeight="true" hidden="true" ht="13.5" outlineLevel="0" r="5633">
      <c r="A5633" s="746" t="n">
        <v>88787</v>
      </c>
      <c r="B5633" s="745" t="s">
        <v>6978</v>
      </c>
      <c r="C5633" s="745" t="s">
        <v>52</v>
      </c>
      <c r="D5633" s="747" t="n">
        <v>164.47</v>
      </c>
    </row>
    <row collapsed="false" customFormat="false" customHeight="true" hidden="true" ht="13.5" outlineLevel="0" r="5634">
      <c r="A5634" s="746" t="n">
        <v>88788</v>
      </c>
      <c r="B5634" s="745" t="s">
        <v>6979</v>
      </c>
      <c r="C5634" s="745" t="s">
        <v>52</v>
      </c>
      <c r="D5634" s="747" t="n">
        <v>176.84</v>
      </c>
    </row>
    <row collapsed="false" customFormat="false" customHeight="true" hidden="true" ht="13.5" outlineLevel="0" r="5635">
      <c r="A5635" s="746" t="n">
        <v>88789</v>
      </c>
      <c r="B5635" s="745" t="s">
        <v>6980</v>
      </c>
      <c r="C5635" s="745" t="s">
        <v>52</v>
      </c>
      <c r="D5635" s="747" t="n">
        <v>211.34</v>
      </c>
    </row>
    <row collapsed="false" customFormat="false" customHeight="true" hidden="true" ht="13.5" outlineLevel="0" r="5636">
      <c r="A5636" s="746" t="n">
        <v>89045</v>
      </c>
      <c r="B5636" s="745" t="s">
        <v>6981</v>
      </c>
      <c r="C5636" s="745" t="s">
        <v>52</v>
      </c>
      <c r="D5636" s="747" t="n">
        <v>52.47</v>
      </c>
    </row>
    <row collapsed="false" customFormat="false" customHeight="true" hidden="true" ht="13.5" outlineLevel="0" r="5637">
      <c r="A5637" s="746" t="n">
        <v>89170</v>
      </c>
      <c r="B5637" s="745" t="s">
        <v>6982</v>
      </c>
      <c r="C5637" s="745" t="s">
        <v>52</v>
      </c>
      <c r="D5637" s="747" t="n">
        <v>50.5</v>
      </c>
    </row>
    <row collapsed="false" customFormat="false" customHeight="true" hidden="true" ht="13.5" outlineLevel="0" r="5638">
      <c r="A5638" s="746" t="n">
        <v>93392</v>
      </c>
      <c r="B5638" s="745" t="s">
        <v>6983</v>
      </c>
      <c r="C5638" s="745" t="s">
        <v>52</v>
      </c>
      <c r="D5638" s="747" t="n">
        <v>43.14</v>
      </c>
    </row>
    <row collapsed="false" customFormat="false" customHeight="true" hidden="true" ht="13.5" outlineLevel="0" r="5639">
      <c r="A5639" s="746" t="n">
        <v>93393</v>
      </c>
      <c r="B5639" s="745" t="s">
        <v>6984</v>
      </c>
      <c r="C5639" s="745" t="s">
        <v>52</v>
      </c>
      <c r="D5639" s="747" t="n">
        <v>35.43</v>
      </c>
    </row>
    <row collapsed="false" customFormat="false" customHeight="true" hidden="true" ht="13.5" outlineLevel="0" r="5640">
      <c r="A5640" s="746" t="n">
        <v>93394</v>
      </c>
      <c r="B5640" s="745" t="s">
        <v>6985</v>
      </c>
      <c r="C5640" s="745" t="s">
        <v>52</v>
      </c>
      <c r="D5640" s="747" t="n">
        <v>45.95</v>
      </c>
    </row>
    <row collapsed="false" customFormat="false" customHeight="true" hidden="true" ht="13.5" outlineLevel="0" r="5641">
      <c r="A5641" s="746" t="n">
        <v>93395</v>
      </c>
      <c r="B5641" s="745" t="s">
        <v>6986</v>
      </c>
      <c r="C5641" s="745" t="s">
        <v>52</v>
      </c>
      <c r="D5641" s="747" t="n">
        <v>42.44</v>
      </c>
    </row>
    <row collapsed="false" customFormat="false" customHeight="true" hidden="true" ht="13.5" outlineLevel="0" r="5642">
      <c r="A5642" s="746" t="n">
        <v>99194</v>
      </c>
      <c r="B5642" s="745" t="s">
        <v>6987</v>
      </c>
      <c r="C5642" s="745" t="s">
        <v>52</v>
      </c>
      <c r="D5642" s="747" t="n">
        <v>48.2</v>
      </c>
    </row>
    <row collapsed="false" customFormat="false" customHeight="true" hidden="true" ht="13.5" outlineLevel="0" r="5643">
      <c r="A5643" s="746" t="n">
        <v>99195</v>
      </c>
      <c r="B5643" s="745" t="s">
        <v>6988</v>
      </c>
      <c r="C5643" s="745" t="s">
        <v>52</v>
      </c>
      <c r="D5643" s="747" t="n">
        <v>40.49</v>
      </c>
    </row>
    <row collapsed="false" customFormat="false" customHeight="true" hidden="true" ht="13.5" outlineLevel="0" r="5644">
      <c r="A5644" s="746" t="n">
        <v>99196</v>
      </c>
      <c r="B5644" s="745" t="s">
        <v>6989</v>
      </c>
      <c r="C5644" s="745" t="s">
        <v>52</v>
      </c>
      <c r="D5644" s="747" t="n">
        <v>51.01</v>
      </c>
    </row>
    <row collapsed="false" customFormat="false" customHeight="true" hidden="true" ht="13.5" outlineLevel="0" r="5645">
      <c r="A5645" s="746" t="n">
        <v>99198</v>
      </c>
      <c r="B5645" s="745" t="s">
        <v>6990</v>
      </c>
      <c r="C5645" s="745" t="s">
        <v>52</v>
      </c>
      <c r="D5645" s="747" t="n">
        <v>47.5</v>
      </c>
    </row>
    <row collapsed="false" customFormat="false" customHeight="true" hidden="true" ht="13.5" outlineLevel="0" r="5646">
      <c r="A5646" s="746" t="n">
        <v>84088</v>
      </c>
      <c r="B5646" s="745" t="s">
        <v>6991</v>
      </c>
      <c r="C5646" s="745" t="s">
        <v>236</v>
      </c>
      <c r="D5646" s="747" t="n">
        <v>80.89</v>
      </c>
    </row>
    <row collapsed="false" customFormat="false" customHeight="true" hidden="true" ht="13.5" outlineLevel="0" r="5647">
      <c r="A5647" s="746" t="n">
        <v>84089</v>
      </c>
      <c r="B5647" s="745" t="s">
        <v>6992</v>
      </c>
      <c r="C5647" s="745" t="s">
        <v>236</v>
      </c>
      <c r="D5647" s="747" t="n">
        <v>114.53</v>
      </c>
    </row>
    <row collapsed="false" customFormat="false" customHeight="true" hidden="true" ht="13.5" outlineLevel="0" r="5648">
      <c r="A5648" s="746" t="n">
        <v>40675</v>
      </c>
      <c r="B5648" s="745" t="s">
        <v>6993</v>
      </c>
      <c r="C5648" s="745" t="s">
        <v>236</v>
      </c>
      <c r="D5648" s="747" t="n">
        <v>5.1</v>
      </c>
    </row>
    <row collapsed="false" customFormat="false" customHeight="true" hidden="true" ht="13.5" outlineLevel="0" r="5649">
      <c r="A5649" s="746" t="n">
        <v>84093</v>
      </c>
      <c r="B5649" s="745" t="s">
        <v>6994</v>
      </c>
      <c r="C5649" s="745" t="s">
        <v>236</v>
      </c>
      <c r="D5649" s="747" t="n">
        <v>33.03</v>
      </c>
    </row>
    <row collapsed="false" customFormat="false" customHeight="true" hidden="true" ht="13.5" outlineLevel="0" r="5650">
      <c r="A5650" s="746" t="n">
        <v>96112</v>
      </c>
      <c r="B5650" s="745" t="s">
        <v>6995</v>
      </c>
      <c r="C5650" s="745" t="s">
        <v>52</v>
      </c>
      <c r="D5650" s="747" t="n">
        <v>103.7</v>
      </c>
    </row>
    <row collapsed="false" customFormat="false" customHeight="true" hidden="true" ht="13.5" outlineLevel="0" r="5651">
      <c r="A5651" s="746" t="n">
        <v>96117</v>
      </c>
      <c r="B5651" s="745" t="s">
        <v>6996</v>
      </c>
      <c r="C5651" s="745" t="s">
        <v>52</v>
      </c>
      <c r="D5651" s="747" t="n">
        <v>118.17</v>
      </c>
    </row>
    <row collapsed="false" customFormat="false" customHeight="true" hidden="true" ht="13.5" outlineLevel="0" r="5652">
      <c r="A5652" s="746" t="n">
        <v>96122</v>
      </c>
      <c r="B5652" s="745" t="s">
        <v>6997</v>
      </c>
      <c r="C5652" s="745" t="s">
        <v>236</v>
      </c>
      <c r="D5652" s="747" t="n">
        <v>27.65</v>
      </c>
    </row>
    <row collapsed="false" customFormat="false" customHeight="true" hidden="true" ht="13.5" outlineLevel="0" r="5653">
      <c r="A5653" s="746" t="n">
        <v>96109</v>
      </c>
      <c r="B5653" s="745" t="s">
        <v>6998</v>
      </c>
      <c r="C5653" s="745" t="s">
        <v>52</v>
      </c>
      <c r="D5653" s="747" t="n">
        <v>43.03</v>
      </c>
    </row>
    <row collapsed="false" customFormat="false" customHeight="true" hidden="true" ht="13.5" outlineLevel="0" r="5654">
      <c r="A5654" s="746" t="n">
        <v>96110</v>
      </c>
      <c r="B5654" s="745" t="s">
        <v>6999</v>
      </c>
      <c r="C5654" s="745" t="s">
        <v>52</v>
      </c>
      <c r="D5654" s="747" t="n">
        <v>61.47</v>
      </c>
    </row>
    <row collapsed="false" customFormat="false" customHeight="true" hidden="true" ht="13.5" outlineLevel="0" r="5655">
      <c r="A5655" s="746" t="n">
        <v>96113</v>
      </c>
      <c r="B5655" s="745" t="s">
        <v>7000</v>
      </c>
      <c r="C5655" s="745" t="s">
        <v>52</v>
      </c>
      <c r="D5655" s="747" t="n">
        <v>38.05</v>
      </c>
    </row>
    <row collapsed="false" customFormat="false" customHeight="true" hidden="true" ht="13.5" outlineLevel="0" r="5656">
      <c r="A5656" s="746" t="n">
        <v>96114</v>
      </c>
      <c r="B5656" s="745" t="s">
        <v>7001</v>
      </c>
      <c r="C5656" s="745" t="s">
        <v>52</v>
      </c>
      <c r="D5656" s="747" t="n">
        <v>61.64</v>
      </c>
    </row>
    <row collapsed="false" customFormat="false" customHeight="true" hidden="true" ht="13.5" outlineLevel="0" r="5657">
      <c r="A5657" s="746" t="n">
        <v>96120</v>
      </c>
      <c r="B5657" s="745" t="s">
        <v>784</v>
      </c>
      <c r="C5657" s="745" t="s">
        <v>236</v>
      </c>
      <c r="D5657" s="747" t="n">
        <v>2.92</v>
      </c>
    </row>
    <row collapsed="false" customFormat="false" customHeight="true" hidden="true" ht="13.5" outlineLevel="0" r="5658">
      <c r="A5658" s="746" t="n">
        <v>96123</v>
      </c>
      <c r="B5658" s="745" t="s">
        <v>7002</v>
      </c>
      <c r="C5658" s="745" t="s">
        <v>236</v>
      </c>
      <c r="D5658" s="747" t="n">
        <v>25.16</v>
      </c>
    </row>
    <row collapsed="false" customFormat="false" customHeight="true" hidden="true" ht="13.5" outlineLevel="0" r="5659">
      <c r="A5659" s="746" t="n">
        <v>99054</v>
      </c>
      <c r="B5659" s="745" t="s">
        <v>7003</v>
      </c>
      <c r="C5659" s="745" t="s">
        <v>52</v>
      </c>
      <c r="D5659" s="747" t="n">
        <v>53.02</v>
      </c>
    </row>
    <row collapsed="false" customFormat="false" customHeight="true" hidden="true" ht="13.5" outlineLevel="0" r="5660">
      <c r="A5660" s="746" t="n">
        <v>72200</v>
      </c>
      <c r="B5660" s="745" t="s">
        <v>7004</v>
      </c>
      <c r="C5660" s="745" t="s">
        <v>52</v>
      </c>
      <c r="D5660" s="747" t="n">
        <v>88.14</v>
      </c>
    </row>
    <row collapsed="false" customFormat="false" customHeight="true" hidden="true" ht="13.5" outlineLevel="0" r="5661">
      <c r="A5661" s="745" t="s">
        <v>7005</v>
      </c>
      <c r="B5661" s="745" t="s">
        <v>7006</v>
      </c>
      <c r="C5661" s="745" t="s">
        <v>236</v>
      </c>
      <c r="D5661" s="747" t="n">
        <v>104.94</v>
      </c>
    </row>
    <row collapsed="false" customFormat="false" customHeight="true" hidden="true" ht="13.5" outlineLevel="0" r="5662">
      <c r="A5662" s="746" t="n">
        <v>72201</v>
      </c>
      <c r="B5662" s="745" t="s">
        <v>7007</v>
      </c>
      <c r="C5662" s="745" t="s">
        <v>52</v>
      </c>
      <c r="D5662" s="747" t="n">
        <v>13.34</v>
      </c>
    </row>
    <row collapsed="false" customFormat="false" customHeight="true" hidden="true" ht="13.5" outlineLevel="0" r="5663">
      <c r="A5663" s="746" t="n">
        <v>96111</v>
      </c>
      <c r="B5663" s="745" t="s">
        <v>7008</v>
      </c>
      <c r="C5663" s="745" t="s">
        <v>52</v>
      </c>
      <c r="D5663" s="747" t="n">
        <v>41.27</v>
      </c>
    </row>
    <row collapsed="false" customFormat="false" customHeight="true" hidden="true" ht="13.5" outlineLevel="0" r="5664">
      <c r="A5664" s="746" t="n">
        <v>96116</v>
      </c>
      <c r="B5664" s="745" t="s">
        <v>7009</v>
      </c>
      <c r="C5664" s="745" t="s">
        <v>52</v>
      </c>
      <c r="D5664" s="747" t="n">
        <v>44.13</v>
      </c>
    </row>
    <row collapsed="false" customFormat="false" customHeight="true" hidden="true" ht="13.5" outlineLevel="0" r="5665">
      <c r="A5665" s="746" t="n">
        <v>96121</v>
      </c>
      <c r="B5665" s="745" t="s">
        <v>7010</v>
      </c>
      <c r="C5665" s="745" t="s">
        <v>236</v>
      </c>
      <c r="D5665" s="747" t="n">
        <v>8.72</v>
      </c>
    </row>
    <row collapsed="false" customFormat="false" customHeight="true" hidden="true" ht="13.5" outlineLevel="0" r="5666">
      <c r="A5666" s="746" t="n">
        <v>96485</v>
      </c>
      <c r="B5666" s="745" t="s">
        <v>7011</v>
      </c>
      <c r="C5666" s="745" t="s">
        <v>52</v>
      </c>
      <c r="D5666" s="747" t="n">
        <v>47.21</v>
      </c>
    </row>
    <row collapsed="false" customFormat="false" customHeight="true" hidden="true" ht="13.5" outlineLevel="0" r="5667">
      <c r="A5667" s="746" t="n">
        <v>96486</v>
      </c>
      <c r="B5667" s="745" t="s">
        <v>7012</v>
      </c>
      <c r="C5667" s="745" t="s">
        <v>52</v>
      </c>
      <c r="D5667" s="747" t="n">
        <v>50.43</v>
      </c>
    </row>
    <row collapsed="false" customFormat="false" customHeight="true" hidden="true" ht="13.5" outlineLevel="0" r="5668">
      <c r="A5668" s="746" t="n">
        <v>72198</v>
      </c>
      <c r="B5668" s="745" t="s">
        <v>7013</v>
      </c>
      <c r="C5668" s="745" t="s">
        <v>52</v>
      </c>
      <c r="D5668" s="747" t="n">
        <v>111.89</v>
      </c>
    </row>
    <row collapsed="false" customFormat="false" customHeight="true" hidden="true" ht="13.5" outlineLevel="0" r="5669">
      <c r="A5669" s="745" t="s">
        <v>7014</v>
      </c>
      <c r="B5669" s="745" t="s">
        <v>7015</v>
      </c>
      <c r="C5669" s="745" t="s">
        <v>52</v>
      </c>
      <c r="D5669" s="747" t="n">
        <v>58.88</v>
      </c>
    </row>
    <row collapsed="false" customFormat="false" customHeight="true" hidden="true" ht="13.5" outlineLevel="0" r="5670">
      <c r="A5670" s="746" t="n">
        <v>83730</v>
      </c>
      <c r="B5670" s="745" t="s">
        <v>7016</v>
      </c>
      <c r="C5670" s="745" t="s">
        <v>52</v>
      </c>
      <c r="D5670" s="747" t="n">
        <v>208.76</v>
      </c>
    </row>
    <row collapsed="false" customFormat="false" customHeight="true" hidden="true" ht="13.5" outlineLevel="0" r="5671">
      <c r="A5671" s="746" t="n">
        <v>83736</v>
      </c>
      <c r="B5671" s="745" t="s">
        <v>7017</v>
      </c>
      <c r="C5671" s="745" t="s">
        <v>52</v>
      </c>
      <c r="D5671" s="747" t="n">
        <v>194.63</v>
      </c>
    </row>
    <row collapsed="false" customFormat="false" customHeight="true" hidden="true" ht="13.5" outlineLevel="0" r="5672">
      <c r="A5672" s="746" t="n">
        <v>91514</v>
      </c>
      <c r="B5672" s="745" t="s">
        <v>7018</v>
      </c>
      <c r="C5672" s="745" t="s">
        <v>52</v>
      </c>
      <c r="D5672" s="747" t="n">
        <v>6.33</v>
      </c>
    </row>
    <row collapsed="false" customFormat="false" customHeight="true" hidden="true" ht="13.5" outlineLevel="0" r="5673">
      <c r="A5673" s="746" t="n">
        <v>91515</v>
      </c>
      <c r="B5673" s="745" t="s">
        <v>7019</v>
      </c>
      <c r="C5673" s="745" t="s">
        <v>52</v>
      </c>
      <c r="D5673" s="747" t="n">
        <v>8.38</v>
      </c>
    </row>
    <row collapsed="false" customFormat="false" customHeight="true" hidden="true" ht="13.5" outlineLevel="0" r="5674">
      <c r="A5674" s="746" t="n">
        <v>91516</v>
      </c>
      <c r="B5674" s="745" t="s">
        <v>7020</v>
      </c>
      <c r="C5674" s="745" t="s">
        <v>52</v>
      </c>
      <c r="D5674" s="747" t="n">
        <v>12.26</v>
      </c>
    </row>
    <row collapsed="false" customFormat="false" customHeight="true" hidden="true" ht="13.5" outlineLevel="0" r="5675">
      <c r="A5675" s="746" t="n">
        <v>91517</v>
      </c>
      <c r="B5675" s="745" t="s">
        <v>7021</v>
      </c>
      <c r="C5675" s="745" t="s">
        <v>52</v>
      </c>
      <c r="D5675" s="747" t="n">
        <v>13.65</v>
      </c>
    </row>
    <row collapsed="false" customFormat="false" customHeight="true" hidden="true" ht="13.5" outlineLevel="0" r="5676">
      <c r="A5676" s="746" t="n">
        <v>91519</v>
      </c>
      <c r="B5676" s="745" t="s">
        <v>7022</v>
      </c>
      <c r="C5676" s="745" t="s">
        <v>52</v>
      </c>
      <c r="D5676" s="747" t="n">
        <v>15.68</v>
      </c>
    </row>
    <row collapsed="false" customFormat="false" customHeight="true" hidden="true" ht="13.5" outlineLevel="0" r="5677">
      <c r="A5677" s="746" t="n">
        <v>91520</v>
      </c>
      <c r="B5677" s="745" t="s">
        <v>7023</v>
      </c>
      <c r="C5677" s="745" t="s">
        <v>52</v>
      </c>
      <c r="D5677" s="747" t="n">
        <v>2.27</v>
      </c>
    </row>
    <row collapsed="false" customFormat="false" customHeight="true" hidden="true" ht="13.5" outlineLevel="0" r="5678">
      <c r="A5678" s="746" t="n">
        <v>91522</v>
      </c>
      <c r="B5678" s="745" t="s">
        <v>7024</v>
      </c>
      <c r="C5678" s="745" t="s">
        <v>52</v>
      </c>
      <c r="D5678" s="747" t="n">
        <v>2.74</v>
      </c>
    </row>
    <row collapsed="false" customFormat="false" customHeight="true" hidden="true" ht="13.5" outlineLevel="0" r="5679">
      <c r="A5679" s="746" t="n">
        <v>91525</v>
      </c>
      <c r="B5679" s="745" t="s">
        <v>7025</v>
      </c>
      <c r="C5679" s="745" t="s">
        <v>52</v>
      </c>
      <c r="D5679" s="747" t="n">
        <v>4.92</v>
      </c>
    </row>
    <row collapsed="false" customFormat="false" customHeight="true" hidden="true" ht="13.5" outlineLevel="0" r="5680">
      <c r="A5680" s="746" t="n">
        <v>73548</v>
      </c>
      <c r="B5680" s="745" t="s">
        <v>7026</v>
      </c>
      <c r="C5680" s="745" t="s">
        <v>2478</v>
      </c>
      <c r="D5680" s="747" t="n">
        <v>499.22</v>
      </c>
    </row>
    <row collapsed="false" customFormat="false" customHeight="true" hidden="true" ht="13.5" outlineLevel="0" r="5681">
      <c r="A5681" s="746" t="n">
        <v>73549</v>
      </c>
      <c r="B5681" s="745" t="s">
        <v>7027</v>
      </c>
      <c r="C5681" s="745" t="s">
        <v>2478</v>
      </c>
      <c r="D5681" s="747" t="n">
        <v>484.68</v>
      </c>
    </row>
    <row collapsed="false" customFormat="false" customHeight="true" hidden="true" ht="13.5" outlineLevel="0" r="5682">
      <c r="A5682" s="746" t="n">
        <v>87280</v>
      </c>
      <c r="B5682" s="745" t="s">
        <v>7028</v>
      </c>
      <c r="C5682" s="745" t="s">
        <v>2478</v>
      </c>
      <c r="D5682" s="747" t="n">
        <v>282.08</v>
      </c>
    </row>
    <row collapsed="false" customFormat="false" customHeight="true" hidden="true" ht="13.5" outlineLevel="0" r="5683">
      <c r="A5683" s="746" t="n">
        <v>87281</v>
      </c>
      <c r="B5683" s="745" t="s">
        <v>7029</v>
      </c>
      <c r="C5683" s="745" t="s">
        <v>2478</v>
      </c>
      <c r="D5683" s="747" t="n">
        <v>277.01</v>
      </c>
    </row>
    <row collapsed="false" customFormat="false" customHeight="true" hidden="true" ht="13.5" outlineLevel="0" r="5684">
      <c r="A5684" s="746" t="n">
        <v>87283</v>
      </c>
      <c r="B5684" s="745" t="s">
        <v>7030</v>
      </c>
      <c r="C5684" s="745" t="s">
        <v>2478</v>
      </c>
      <c r="D5684" s="747" t="n">
        <v>303.93</v>
      </c>
    </row>
    <row collapsed="false" customFormat="false" customHeight="true" hidden="true" ht="13.5" outlineLevel="0" r="5685">
      <c r="A5685" s="746" t="n">
        <v>87284</v>
      </c>
      <c r="B5685" s="745" t="s">
        <v>7031</v>
      </c>
      <c r="C5685" s="745" t="s">
        <v>2478</v>
      </c>
      <c r="D5685" s="747" t="n">
        <v>280.92</v>
      </c>
    </row>
    <row collapsed="false" customFormat="false" customHeight="true" hidden="true" ht="13.5" outlineLevel="0" r="5686">
      <c r="A5686" s="746" t="n">
        <v>87286</v>
      </c>
      <c r="B5686" s="745" t="s">
        <v>7032</v>
      </c>
      <c r="C5686" s="745" t="s">
        <v>2478</v>
      </c>
      <c r="D5686" s="747" t="n">
        <v>298.34</v>
      </c>
    </row>
    <row collapsed="false" customFormat="false" customHeight="true" hidden="true" ht="13.5" outlineLevel="0" r="5687">
      <c r="A5687" s="746" t="n">
        <v>87287</v>
      </c>
      <c r="B5687" s="745" t="s">
        <v>7033</v>
      </c>
      <c r="C5687" s="745" t="s">
        <v>2478</v>
      </c>
      <c r="D5687" s="747" t="n">
        <v>376.13</v>
      </c>
    </row>
    <row collapsed="false" customFormat="false" customHeight="true" hidden="true" ht="13.5" outlineLevel="0" r="5688">
      <c r="A5688" s="746" t="n">
        <v>87289</v>
      </c>
      <c r="B5688" s="745" t="s">
        <v>7034</v>
      </c>
      <c r="C5688" s="745" t="s">
        <v>2478</v>
      </c>
      <c r="D5688" s="747" t="n">
        <v>373.46</v>
      </c>
    </row>
    <row collapsed="false" customFormat="false" customHeight="true" hidden="true" ht="13.5" outlineLevel="0" r="5689">
      <c r="A5689" s="746" t="n">
        <v>87290</v>
      </c>
      <c r="B5689" s="745" t="s">
        <v>7035</v>
      </c>
      <c r="C5689" s="745" t="s">
        <v>2478</v>
      </c>
      <c r="D5689" s="747" t="n">
        <v>367.8</v>
      </c>
    </row>
    <row collapsed="false" customFormat="false" customHeight="true" hidden="true" ht="13.5" outlineLevel="0" r="5690">
      <c r="A5690" s="746" t="n">
        <v>87292</v>
      </c>
      <c r="B5690" s="745" t="s">
        <v>7036</v>
      </c>
      <c r="C5690" s="745" t="s">
        <v>2478</v>
      </c>
      <c r="D5690" s="747" t="n">
        <v>395.78</v>
      </c>
    </row>
    <row collapsed="false" customFormat="false" customHeight="true" hidden="true" ht="13.5" outlineLevel="0" r="5691">
      <c r="A5691" s="746" t="n">
        <v>87294</v>
      </c>
      <c r="B5691" s="745" t="s">
        <v>7037</v>
      </c>
      <c r="C5691" s="745" t="s">
        <v>2478</v>
      </c>
      <c r="D5691" s="747" t="n">
        <v>376.14</v>
      </c>
    </row>
    <row collapsed="false" customFormat="false" customHeight="true" hidden="true" ht="13.5" outlineLevel="0" r="5692">
      <c r="A5692" s="746" t="n">
        <v>87295</v>
      </c>
      <c r="B5692" s="745" t="s">
        <v>7038</v>
      </c>
      <c r="C5692" s="745" t="s">
        <v>2478</v>
      </c>
      <c r="D5692" s="747" t="n">
        <v>393.13</v>
      </c>
    </row>
    <row collapsed="false" customFormat="false" customHeight="true" hidden="true" ht="13.5" outlineLevel="0" r="5693">
      <c r="A5693" s="746" t="n">
        <v>87296</v>
      </c>
      <c r="B5693" s="745" t="s">
        <v>7039</v>
      </c>
      <c r="C5693" s="745" t="s">
        <v>2478</v>
      </c>
      <c r="D5693" s="747" t="n">
        <v>370.23</v>
      </c>
    </row>
    <row collapsed="false" customFormat="false" customHeight="true" hidden="true" ht="13.5" outlineLevel="0" r="5694">
      <c r="A5694" s="746" t="n">
        <v>87298</v>
      </c>
      <c r="B5694" s="745" t="s">
        <v>7040</v>
      </c>
      <c r="C5694" s="745" t="s">
        <v>2478</v>
      </c>
      <c r="D5694" s="747" t="n">
        <v>409.57</v>
      </c>
    </row>
    <row collapsed="false" customFormat="false" customHeight="true" hidden="true" ht="13.5" outlineLevel="0" r="5695">
      <c r="A5695" s="746" t="n">
        <v>87299</v>
      </c>
      <c r="B5695" s="745" t="s">
        <v>7041</v>
      </c>
      <c r="C5695" s="745" t="s">
        <v>2478</v>
      </c>
      <c r="D5695" s="747" t="n">
        <v>392.97</v>
      </c>
    </row>
    <row collapsed="false" customFormat="false" customHeight="true" hidden="true" ht="13.5" outlineLevel="0" r="5696">
      <c r="A5696" s="746" t="n">
        <v>87301</v>
      </c>
      <c r="B5696" s="745" t="s">
        <v>7042</v>
      </c>
      <c r="C5696" s="745" t="s">
        <v>2478</v>
      </c>
      <c r="D5696" s="747" t="n">
        <v>369.15</v>
      </c>
    </row>
    <row collapsed="false" customFormat="false" customHeight="true" hidden="true" ht="13.5" outlineLevel="0" r="5697">
      <c r="A5697" s="746" t="n">
        <v>87302</v>
      </c>
      <c r="B5697" s="745" t="s">
        <v>7043</v>
      </c>
      <c r="C5697" s="745" t="s">
        <v>2478</v>
      </c>
      <c r="D5697" s="747" t="n">
        <v>355.82</v>
      </c>
    </row>
    <row collapsed="false" customFormat="false" customHeight="true" hidden="true" ht="13.5" outlineLevel="0" r="5698">
      <c r="A5698" s="746" t="n">
        <v>87304</v>
      </c>
      <c r="B5698" s="745" t="s">
        <v>7044</v>
      </c>
      <c r="C5698" s="745" t="s">
        <v>2478</v>
      </c>
      <c r="D5698" s="747" t="n">
        <v>347.55</v>
      </c>
    </row>
    <row collapsed="false" customFormat="false" customHeight="true" hidden="true" ht="13.5" outlineLevel="0" r="5699">
      <c r="A5699" s="746" t="n">
        <v>87305</v>
      </c>
      <c r="B5699" s="745" t="s">
        <v>7045</v>
      </c>
      <c r="C5699" s="745" t="s">
        <v>2478</v>
      </c>
      <c r="D5699" s="747" t="n">
        <v>333.17</v>
      </c>
    </row>
    <row collapsed="false" customFormat="false" customHeight="true" hidden="true" ht="13.5" outlineLevel="0" r="5700">
      <c r="A5700" s="746" t="n">
        <v>87307</v>
      </c>
      <c r="B5700" s="745" t="s">
        <v>7046</v>
      </c>
      <c r="C5700" s="745" t="s">
        <v>2478</v>
      </c>
      <c r="D5700" s="747" t="n">
        <v>324.59</v>
      </c>
    </row>
    <row collapsed="false" customFormat="false" customHeight="true" hidden="true" ht="13.5" outlineLevel="0" r="5701">
      <c r="A5701" s="746" t="n">
        <v>87308</v>
      </c>
      <c r="B5701" s="745" t="s">
        <v>7047</v>
      </c>
      <c r="C5701" s="745" t="s">
        <v>2478</v>
      </c>
      <c r="D5701" s="747" t="n">
        <v>313.4</v>
      </c>
    </row>
    <row collapsed="false" customFormat="false" customHeight="true" hidden="true" ht="13.5" outlineLevel="0" r="5702">
      <c r="A5702" s="746" t="n">
        <v>87310</v>
      </c>
      <c r="B5702" s="745" t="s">
        <v>7048</v>
      </c>
      <c r="C5702" s="745" t="s">
        <v>2478</v>
      </c>
      <c r="D5702" s="747" t="n">
        <v>285.63</v>
      </c>
    </row>
    <row collapsed="false" customFormat="false" customHeight="true" hidden="true" ht="13.5" outlineLevel="0" r="5703">
      <c r="A5703" s="746" t="n">
        <v>87311</v>
      </c>
      <c r="B5703" s="745" t="s">
        <v>7049</v>
      </c>
      <c r="C5703" s="745" t="s">
        <v>2478</v>
      </c>
      <c r="D5703" s="747" t="n">
        <v>277.9</v>
      </c>
    </row>
    <row collapsed="false" customFormat="false" customHeight="true" hidden="true" ht="13.5" outlineLevel="0" r="5704">
      <c r="A5704" s="746" t="n">
        <v>87313</v>
      </c>
      <c r="B5704" s="745" t="s">
        <v>7050</v>
      </c>
      <c r="C5704" s="745" t="s">
        <v>2478</v>
      </c>
      <c r="D5704" s="747" t="n">
        <v>331.67</v>
      </c>
    </row>
    <row collapsed="false" customFormat="false" customHeight="true" hidden="true" ht="13.5" outlineLevel="0" r="5705">
      <c r="A5705" s="746" t="n">
        <v>87314</v>
      </c>
      <c r="B5705" s="745" t="s">
        <v>7051</v>
      </c>
      <c r="C5705" s="745" t="s">
        <v>2478</v>
      </c>
      <c r="D5705" s="747" t="n">
        <v>324.54</v>
      </c>
    </row>
    <row collapsed="false" customFormat="false" customHeight="true" hidden="true" ht="13.5" outlineLevel="0" r="5706">
      <c r="A5706" s="746" t="n">
        <v>87316</v>
      </c>
      <c r="B5706" s="745" t="s">
        <v>7052</v>
      </c>
      <c r="C5706" s="745" t="s">
        <v>2478</v>
      </c>
      <c r="D5706" s="747" t="n">
        <v>309.87</v>
      </c>
    </row>
    <row collapsed="false" customFormat="false" customHeight="true" hidden="true" ht="13.5" outlineLevel="0" r="5707">
      <c r="A5707" s="746" t="n">
        <v>87317</v>
      </c>
      <c r="B5707" s="745" t="s">
        <v>7053</v>
      </c>
      <c r="C5707" s="745" t="s">
        <v>2478</v>
      </c>
      <c r="D5707" s="747" t="n">
        <v>297.1</v>
      </c>
    </row>
    <row collapsed="false" customFormat="false" customHeight="true" hidden="true" ht="13.5" outlineLevel="0" r="5708">
      <c r="A5708" s="746" t="n">
        <v>87319</v>
      </c>
      <c r="B5708" s="745" t="s">
        <v>7054</v>
      </c>
      <c r="C5708" s="745" t="s">
        <v>2478</v>
      </c>
      <c r="D5708" s="748" t="n">
        <v>1932.03</v>
      </c>
    </row>
    <row collapsed="false" customFormat="false" customHeight="true" hidden="true" ht="13.5" outlineLevel="0" r="5709">
      <c r="A5709" s="746" t="n">
        <v>87320</v>
      </c>
      <c r="B5709" s="745" t="s">
        <v>7055</v>
      </c>
      <c r="C5709" s="745" t="s">
        <v>2478</v>
      </c>
      <c r="D5709" s="748" t="n">
        <v>1931.72</v>
      </c>
    </row>
    <row collapsed="false" customFormat="false" customHeight="true" hidden="true" ht="13.5" outlineLevel="0" r="5710">
      <c r="A5710" s="746" t="n">
        <v>87322</v>
      </c>
      <c r="B5710" s="745" t="s">
        <v>7056</v>
      </c>
      <c r="C5710" s="745" t="s">
        <v>2478</v>
      </c>
      <c r="D5710" s="748" t="n">
        <v>1984.14</v>
      </c>
    </row>
    <row collapsed="false" customFormat="false" customHeight="true" hidden="true" ht="13.5" outlineLevel="0" r="5711">
      <c r="A5711" s="746" t="n">
        <v>87323</v>
      </c>
      <c r="B5711" s="745" t="s">
        <v>7057</v>
      </c>
      <c r="C5711" s="745" t="s">
        <v>2478</v>
      </c>
      <c r="D5711" s="748" t="n">
        <v>1970.58</v>
      </c>
    </row>
    <row collapsed="false" customFormat="false" customHeight="true" hidden="true" ht="13.5" outlineLevel="0" r="5712">
      <c r="A5712" s="746" t="n">
        <v>87325</v>
      </c>
      <c r="B5712" s="745" t="s">
        <v>7058</v>
      </c>
      <c r="C5712" s="745" t="s">
        <v>2478</v>
      </c>
      <c r="D5712" s="748" t="n">
        <v>1955.04</v>
      </c>
    </row>
    <row collapsed="false" customFormat="false" customHeight="true" hidden="true" ht="13.5" outlineLevel="0" r="5713">
      <c r="A5713" s="746" t="n">
        <v>87326</v>
      </c>
      <c r="B5713" s="745" t="s">
        <v>7059</v>
      </c>
      <c r="C5713" s="745" t="s">
        <v>2478</v>
      </c>
      <c r="D5713" s="748" t="n">
        <v>1947.08</v>
      </c>
    </row>
    <row collapsed="false" customFormat="false" customHeight="true" hidden="true" ht="13.5" outlineLevel="0" r="5714">
      <c r="A5714" s="746" t="n">
        <v>87327</v>
      </c>
      <c r="B5714" s="745" t="s">
        <v>7060</v>
      </c>
      <c r="C5714" s="745" t="s">
        <v>2478</v>
      </c>
      <c r="D5714" s="747" t="n">
        <v>305.11</v>
      </c>
    </row>
    <row collapsed="false" customFormat="false" customHeight="true" hidden="true" ht="13.5" outlineLevel="0" r="5715">
      <c r="A5715" s="746" t="n">
        <v>87328</v>
      </c>
      <c r="B5715" s="745" t="s">
        <v>7061</v>
      </c>
      <c r="C5715" s="745" t="s">
        <v>2478</v>
      </c>
      <c r="D5715" s="747" t="n">
        <v>262.66</v>
      </c>
    </row>
    <row collapsed="false" customFormat="false" customHeight="true" hidden="true" ht="13.5" outlineLevel="0" r="5716">
      <c r="A5716" s="746" t="n">
        <v>87329</v>
      </c>
      <c r="B5716" s="745" t="s">
        <v>7062</v>
      </c>
      <c r="C5716" s="745" t="s">
        <v>2478</v>
      </c>
      <c r="D5716" s="747" t="n">
        <v>328.61</v>
      </c>
    </row>
    <row collapsed="false" customFormat="false" customHeight="true" hidden="true" ht="13.5" outlineLevel="0" r="5717">
      <c r="A5717" s="746" t="n">
        <v>87330</v>
      </c>
      <c r="B5717" s="745" t="s">
        <v>7063</v>
      </c>
      <c r="C5717" s="745" t="s">
        <v>2478</v>
      </c>
      <c r="D5717" s="747" t="n">
        <v>282.97</v>
      </c>
    </row>
    <row collapsed="false" customFormat="false" customHeight="true" hidden="true" ht="13.5" outlineLevel="0" r="5718">
      <c r="A5718" s="746" t="n">
        <v>87331</v>
      </c>
      <c r="B5718" s="745" t="s">
        <v>7064</v>
      </c>
      <c r="C5718" s="745" t="s">
        <v>2478</v>
      </c>
      <c r="D5718" s="747" t="n">
        <v>402.85</v>
      </c>
    </row>
    <row collapsed="false" customFormat="false" customHeight="true" hidden="true" ht="13.5" outlineLevel="0" r="5719">
      <c r="A5719" s="746" t="n">
        <v>87332</v>
      </c>
      <c r="B5719" s="745" t="s">
        <v>7065</v>
      </c>
      <c r="C5719" s="745" t="s">
        <v>2478</v>
      </c>
      <c r="D5719" s="747" t="n">
        <v>357.76</v>
      </c>
    </row>
    <row collapsed="false" customFormat="false" customHeight="true" hidden="true" ht="13.5" outlineLevel="0" r="5720">
      <c r="A5720" s="746" t="n">
        <v>87333</v>
      </c>
      <c r="B5720" s="745" t="s">
        <v>7066</v>
      </c>
      <c r="C5720" s="745" t="s">
        <v>2478</v>
      </c>
      <c r="D5720" s="747" t="n">
        <v>381.83</v>
      </c>
    </row>
    <row collapsed="false" customFormat="false" customHeight="true" hidden="true" ht="13.5" outlineLevel="0" r="5721">
      <c r="A5721" s="746" t="n">
        <v>87334</v>
      </c>
      <c r="B5721" s="745" t="s">
        <v>7067</v>
      </c>
      <c r="C5721" s="745" t="s">
        <v>2478</v>
      </c>
      <c r="D5721" s="747" t="n">
        <v>348.72</v>
      </c>
    </row>
    <row collapsed="false" customFormat="false" customHeight="true" hidden="true" ht="13.5" outlineLevel="0" r="5722">
      <c r="A5722" s="746" t="n">
        <v>87335</v>
      </c>
      <c r="B5722" s="745" t="s">
        <v>7068</v>
      </c>
      <c r="C5722" s="745" t="s">
        <v>2478</v>
      </c>
      <c r="D5722" s="747" t="n">
        <v>393.14</v>
      </c>
    </row>
    <row collapsed="false" customFormat="false" customHeight="true" hidden="true" ht="13.5" outlineLevel="0" r="5723">
      <c r="A5723" s="746" t="n">
        <v>87336</v>
      </c>
      <c r="B5723" s="745" t="s">
        <v>7069</v>
      </c>
      <c r="C5723" s="745" t="s">
        <v>2478</v>
      </c>
      <c r="D5723" s="747" t="n">
        <v>368.48</v>
      </c>
    </row>
    <row collapsed="false" customFormat="false" customHeight="true" hidden="true" ht="13.5" outlineLevel="0" r="5724">
      <c r="A5724" s="746" t="n">
        <v>87337</v>
      </c>
      <c r="B5724" s="745" t="s">
        <v>7070</v>
      </c>
      <c r="C5724" s="745" t="s">
        <v>2478</v>
      </c>
      <c r="D5724" s="747" t="n">
        <v>373.93</v>
      </c>
    </row>
    <row collapsed="false" customFormat="false" customHeight="true" hidden="true" ht="13.5" outlineLevel="0" r="5725">
      <c r="A5725" s="746" t="n">
        <v>87338</v>
      </c>
      <c r="B5725" s="745" t="s">
        <v>7071</v>
      </c>
      <c r="C5725" s="745" t="s">
        <v>2478</v>
      </c>
      <c r="D5725" s="747" t="n">
        <v>367.46</v>
      </c>
    </row>
    <row collapsed="false" customFormat="false" customHeight="true" hidden="true" ht="13.5" outlineLevel="0" r="5726">
      <c r="A5726" s="746" t="n">
        <v>87339</v>
      </c>
      <c r="B5726" s="745" t="s">
        <v>7072</v>
      </c>
      <c r="C5726" s="745" t="s">
        <v>2478</v>
      </c>
      <c r="D5726" s="747" t="n">
        <v>504.19</v>
      </c>
    </row>
    <row collapsed="false" customFormat="false" customHeight="true" hidden="true" ht="13.5" outlineLevel="0" r="5727">
      <c r="A5727" s="746" t="n">
        <v>87340</v>
      </c>
      <c r="B5727" s="745" t="s">
        <v>7073</v>
      </c>
      <c r="C5727" s="745" t="s">
        <v>2478</v>
      </c>
      <c r="D5727" s="747" t="n">
        <v>399.92</v>
      </c>
    </row>
    <row collapsed="false" customFormat="false" customHeight="true" hidden="true" ht="13.5" outlineLevel="0" r="5728">
      <c r="A5728" s="746" t="n">
        <v>87341</v>
      </c>
      <c r="B5728" s="745" t="s">
        <v>7074</v>
      </c>
      <c r="C5728" s="745" t="s">
        <v>2478</v>
      </c>
      <c r="D5728" s="747" t="n">
        <v>380.68</v>
      </c>
    </row>
    <row collapsed="false" customFormat="false" customHeight="true" hidden="true" ht="13.5" outlineLevel="0" r="5729">
      <c r="A5729" s="746" t="n">
        <v>87342</v>
      </c>
      <c r="B5729" s="745" t="s">
        <v>7075</v>
      </c>
      <c r="C5729" s="745" t="s">
        <v>2478</v>
      </c>
      <c r="D5729" s="747" t="n">
        <v>436.93</v>
      </c>
    </row>
    <row collapsed="false" customFormat="false" customHeight="true" hidden="true" ht="13.5" outlineLevel="0" r="5730">
      <c r="A5730" s="746" t="n">
        <v>87343</v>
      </c>
      <c r="B5730" s="745" t="s">
        <v>7076</v>
      </c>
      <c r="C5730" s="745" t="s">
        <v>2478</v>
      </c>
      <c r="D5730" s="747" t="n">
        <v>370.06</v>
      </c>
    </row>
    <row collapsed="false" customFormat="false" customHeight="true" hidden="true" ht="13.5" outlineLevel="0" r="5731">
      <c r="A5731" s="746" t="n">
        <v>87344</v>
      </c>
      <c r="B5731" s="745" t="s">
        <v>7077</v>
      </c>
      <c r="C5731" s="745" t="s">
        <v>2478</v>
      </c>
      <c r="D5731" s="747" t="n">
        <v>342.53</v>
      </c>
    </row>
    <row collapsed="false" customFormat="false" customHeight="true" hidden="true" ht="13.5" outlineLevel="0" r="5732">
      <c r="A5732" s="746" t="n">
        <v>87345</v>
      </c>
      <c r="B5732" s="745" t="s">
        <v>7078</v>
      </c>
      <c r="C5732" s="745" t="s">
        <v>2478</v>
      </c>
      <c r="D5732" s="747" t="n">
        <v>382.49</v>
      </c>
    </row>
    <row collapsed="false" customFormat="false" customHeight="true" hidden="true" ht="13.5" outlineLevel="0" r="5733">
      <c r="A5733" s="746" t="n">
        <v>87346</v>
      </c>
      <c r="B5733" s="745" t="s">
        <v>7079</v>
      </c>
      <c r="C5733" s="745" t="s">
        <v>2478</v>
      </c>
      <c r="D5733" s="747" t="n">
        <v>336.29</v>
      </c>
    </row>
    <row collapsed="false" customFormat="false" customHeight="true" hidden="true" ht="13.5" outlineLevel="0" r="5734">
      <c r="A5734" s="746" t="n">
        <v>87347</v>
      </c>
      <c r="B5734" s="745" t="s">
        <v>7080</v>
      </c>
      <c r="C5734" s="745" t="s">
        <v>2478</v>
      </c>
      <c r="D5734" s="747" t="n">
        <v>321.4</v>
      </c>
    </row>
    <row collapsed="false" customFormat="false" customHeight="true" hidden="true" ht="13.5" outlineLevel="0" r="5735">
      <c r="A5735" s="746" t="n">
        <v>87348</v>
      </c>
      <c r="B5735" s="745" t="s">
        <v>7081</v>
      </c>
      <c r="C5735" s="745" t="s">
        <v>2478</v>
      </c>
      <c r="D5735" s="747" t="n">
        <v>357.57</v>
      </c>
    </row>
    <row collapsed="false" customFormat="false" customHeight="true" hidden="true" ht="13.5" outlineLevel="0" r="5736">
      <c r="A5736" s="746" t="n">
        <v>87349</v>
      </c>
      <c r="B5736" s="745" t="s">
        <v>7082</v>
      </c>
      <c r="C5736" s="745" t="s">
        <v>2478</v>
      </c>
      <c r="D5736" s="747" t="n">
        <v>298.67</v>
      </c>
    </row>
    <row collapsed="false" customFormat="false" customHeight="true" hidden="true" ht="13.5" outlineLevel="0" r="5737">
      <c r="A5737" s="746" t="n">
        <v>87350</v>
      </c>
      <c r="B5737" s="745" t="s">
        <v>7083</v>
      </c>
      <c r="C5737" s="745" t="s">
        <v>2478</v>
      </c>
      <c r="D5737" s="747" t="n">
        <v>322.6</v>
      </c>
    </row>
    <row collapsed="false" customFormat="false" customHeight="true" hidden="true" ht="13.5" outlineLevel="0" r="5738">
      <c r="A5738" s="746" t="n">
        <v>87351</v>
      </c>
      <c r="B5738" s="745" t="s">
        <v>7084</v>
      </c>
      <c r="C5738" s="745" t="s">
        <v>2478</v>
      </c>
      <c r="D5738" s="747" t="n">
        <v>280</v>
      </c>
    </row>
    <row collapsed="false" customFormat="false" customHeight="true" hidden="true" ht="13.5" outlineLevel="0" r="5739">
      <c r="A5739" s="746" t="n">
        <v>87352</v>
      </c>
      <c r="B5739" s="745" t="s">
        <v>7085</v>
      </c>
      <c r="C5739" s="745" t="s">
        <v>2478</v>
      </c>
      <c r="D5739" s="747" t="n">
        <v>399.74</v>
      </c>
    </row>
    <row collapsed="false" customFormat="false" customHeight="true" hidden="true" ht="13.5" outlineLevel="0" r="5740">
      <c r="A5740" s="746" t="n">
        <v>87353</v>
      </c>
      <c r="B5740" s="745" t="s">
        <v>7086</v>
      </c>
      <c r="C5740" s="745" t="s">
        <v>2478</v>
      </c>
      <c r="D5740" s="747" t="n">
        <v>339.43</v>
      </c>
    </row>
    <row collapsed="false" customFormat="false" customHeight="true" hidden="true" ht="13.5" outlineLevel="0" r="5741">
      <c r="A5741" s="746" t="n">
        <v>87354</v>
      </c>
      <c r="B5741" s="745" t="s">
        <v>7087</v>
      </c>
      <c r="C5741" s="745" t="s">
        <v>2478</v>
      </c>
      <c r="D5741" s="747" t="n">
        <v>311.79</v>
      </c>
    </row>
    <row collapsed="false" customFormat="false" customHeight="true" hidden="true" ht="13.5" outlineLevel="0" r="5742">
      <c r="A5742" s="746" t="n">
        <v>87355</v>
      </c>
      <c r="B5742" s="745" t="s">
        <v>7088</v>
      </c>
      <c r="C5742" s="745" t="s">
        <v>2478</v>
      </c>
      <c r="D5742" s="747" t="n">
        <v>349.61</v>
      </c>
    </row>
    <row collapsed="false" customFormat="false" customHeight="true" hidden="true" ht="13.5" outlineLevel="0" r="5743">
      <c r="A5743" s="746" t="n">
        <v>87356</v>
      </c>
      <c r="B5743" s="745" t="s">
        <v>7089</v>
      </c>
      <c r="C5743" s="745" t="s">
        <v>2478</v>
      </c>
      <c r="D5743" s="747" t="n">
        <v>300.63</v>
      </c>
    </row>
    <row collapsed="false" customFormat="false" customHeight="true" hidden="true" ht="13.5" outlineLevel="0" r="5744">
      <c r="A5744" s="746" t="n">
        <v>87357</v>
      </c>
      <c r="B5744" s="745" t="s">
        <v>7090</v>
      </c>
      <c r="C5744" s="745" t="s">
        <v>2478</v>
      </c>
      <c r="D5744" s="747" t="n">
        <v>289.61</v>
      </c>
    </row>
    <row collapsed="false" customFormat="false" customHeight="true" hidden="true" ht="13.5" outlineLevel="0" r="5745">
      <c r="A5745" s="746" t="n">
        <v>87358</v>
      </c>
      <c r="B5745" s="745" t="s">
        <v>7091</v>
      </c>
      <c r="C5745" s="745" t="s">
        <v>2478</v>
      </c>
      <c r="D5745" s="748" t="n">
        <v>1911.35</v>
      </c>
    </row>
    <row collapsed="false" customFormat="false" customHeight="true" hidden="true" ht="13.5" outlineLevel="0" r="5746">
      <c r="A5746" s="746" t="n">
        <v>87359</v>
      </c>
      <c r="B5746" s="745" t="s">
        <v>7092</v>
      </c>
      <c r="C5746" s="745" t="s">
        <v>2478</v>
      </c>
      <c r="D5746" s="748" t="n">
        <v>1888.29</v>
      </c>
    </row>
    <row collapsed="false" customFormat="false" customHeight="true" hidden="true" ht="13.5" outlineLevel="0" r="5747">
      <c r="A5747" s="746" t="n">
        <v>87360</v>
      </c>
      <c r="B5747" s="745" t="s">
        <v>7093</v>
      </c>
      <c r="C5747" s="745" t="s">
        <v>2478</v>
      </c>
      <c r="D5747" s="748" t="n">
        <v>1980.52</v>
      </c>
    </row>
    <row collapsed="false" customFormat="false" customHeight="true" hidden="true" ht="13.5" outlineLevel="0" r="5748">
      <c r="A5748" s="746" t="n">
        <v>87361</v>
      </c>
      <c r="B5748" s="745" t="s">
        <v>7094</v>
      </c>
      <c r="C5748" s="745" t="s">
        <v>2478</v>
      </c>
      <c r="D5748" s="748" t="n">
        <v>1943.04</v>
      </c>
    </row>
    <row collapsed="false" customFormat="false" customHeight="true" hidden="true" ht="13.5" outlineLevel="0" r="5749">
      <c r="A5749" s="746" t="n">
        <v>87362</v>
      </c>
      <c r="B5749" s="745" t="s">
        <v>7095</v>
      </c>
      <c r="C5749" s="745" t="s">
        <v>2478</v>
      </c>
      <c r="D5749" s="748" t="n">
        <v>1935.8</v>
      </c>
    </row>
    <row collapsed="false" customFormat="false" customHeight="true" hidden="true" ht="13.5" outlineLevel="0" r="5750">
      <c r="A5750" s="746" t="n">
        <v>87363</v>
      </c>
      <c r="B5750" s="745" t="s">
        <v>7096</v>
      </c>
      <c r="C5750" s="745" t="s">
        <v>2478</v>
      </c>
      <c r="D5750" s="748" t="n">
        <v>1952.34</v>
      </c>
    </row>
    <row collapsed="false" customFormat="false" customHeight="true" hidden="true" ht="13.5" outlineLevel="0" r="5751">
      <c r="A5751" s="746" t="n">
        <v>87364</v>
      </c>
      <c r="B5751" s="745" t="s">
        <v>7097</v>
      </c>
      <c r="C5751" s="745" t="s">
        <v>2478</v>
      </c>
      <c r="D5751" s="748" t="n">
        <v>1907.78</v>
      </c>
    </row>
    <row collapsed="false" customFormat="false" customHeight="true" hidden="true" ht="13.5" outlineLevel="0" r="5752">
      <c r="A5752" s="746" t="n">
        <v>87365</v>
      </c>
      <c r="B5752" s="745" t="s">
        <v>7098</v>
      </c>
      <c r="C5752" s="745" t="s">
        <v>2478</v>
      </c>
      <c r="D5752" s="747" t="n">
        <v>393.4</v>
      </c>
    </row>
    <row collapsed="false" customFormat="false" customHeight="true" hidden="true" ht="13.5" outlineLevel="0" r="5753">
      <c r="A5753" s="746" t="n">
        <v>87366</v>
      </c>
      <c r="B5753" s="745" t="s">
        <v>7099</v>
      </c>
      <c r="C5753" s="745" t="s">
        <v>2478</v>
      </c>
      <c r="D5753" s="747" t="n">
        <v>406.5</v>
      </c>
    </row>
    <row collapsed="false" customFormat="false" customHeight="true" hidden="true" ht="13.5" outlineLevel="0" r="5754">
      <c r="A5754" s="746" t="n">
        <v>87367</v>
      </c>
      <c r="B5754" s="745" t="s">
        <v>7100</v>
      </c>
      <c r="C5754" s="745" t="s">
        <v>2478</v>
      </c>
      <c r="D5754" s="747" t="n">
        <v>486.18</v>
      </c>
    </row>
    <row collapsed="false" customFormat="false" customHeight="true" hidden="true" ht="13.5" outlineLevel="0" r="5755">
      <c r="A5755" s="746" t="n">
        <v>87368</v>
      </c>
      <c r="B5755" s="745" t="s">
        <v>7101</v>
      </c>
      <c r="C5755" s="745" t="s">
        <v>2478</v>
      </c>
      <c r="D5755" s="747" t="n">
        <v>491.67</v>
      </c>
    </row>
    <row collapsed="false" customFormat="false" customHeight="true" hidden="true" ht="13.5" outlineLevel="0" r="5756">
      <c r="A5756" s="746" t="n">
        <v>87369</v>
      </c>
      <c r="B5756" s="745" t="s">
        <v>7102</v>
      </c>
      <c r="C5756" s="745" t="s">
        <v>2478</v>
      </c>
      <c r="D5756" s="747" t="n">
        <v>509.53</v>
      </c>
    </row>
    <row collapsed="false" customFormat="false" customHeight="true" hidden="true" ht="13.5" outlineLevel="0" r="5757">
      <c r="A5757" s="746" t="n">
        <v>87370</v>
      </c>
      <c r="B5757" s="745" t="s">
        <v>7103</v>
      </c>
      <c r="C5757" s="745" t="s">
        <v>2478</v>
      </c>
      <c r="D5757" s="747" t="n">
        <v>492.07</v>
      </c>
    </row>
    <row collapsed="false" customFormat="false" customHeight="true" hidden="true" ht="13.5" outlineLevel="0" r="5758">
      <c r="A5758" s="746" t="n">
        <v>87371</v>
      </c>
      <c r="B5758" s="745" t="s">
        <v>7104</v>
      </c>
      <c r="C5758" s="745" t="s">
        <v>2478</v>
      </c>
      <c r="D5758" s="747" t="n">
        <v>492.54</v>
      </c>
    </row>
    <row collapsed="false" customFormat="false" customHeight="true" hidden="true" ht="13.5" outlineLevel="0" r="5759">
      <c r="A5759" s="746" t="n">
        <v>87372</v>
      </c>
      <c r="B5759" s="745" t="s">
        <v>7105</v>
      </c>
      <c r="C5759" s="745" t="s">
        <v>2478</v>
      </c>
      <c r="D5759" s="747" t="n">
        <v>520.83</v>
      </c>
    </row>
    <row collapsed="false" customFormat="false" customHeight="true" hidden="true" ht="13.5" outlineLevel="0" r="5760">
      <c r="A5760" s="746" t="n">
        <v>87373</v>
      </c>
      <c r="B5760" s="745" t="s">
        <v>687</v>
      </c>
      <c r="C5760" s="745" t="s">
        <v>2478</v>
      </c>
      <c r="D5760" s="747" t="n">
        <v>482.27</v>
      </c>
    </row>
    <row collapsed="false" customFormat="false" customHeight="true" hidden="true" ht="13.5" outlineLevel="0" r="5761">
      <c r="A5761" s="746" t="n">
        <v>87374</v>
      </c>
      <c r="B5761" s="745" t="s">
        <v>7106</v>
      </c>
      <c r="C5761" s="745" t="s">
        <v>2478</v>
      </c>
      <c r="D5761" s="747" t="n">
        <v>456.3</v>
      </c>
    </row>
    <row collapsed="false" customFormat="false" customHeight="true" hidden="true" ht="13.5" outlineLevel="0" r="5762">
      <c r="A5762" s="746" t="n">
        <v>87375</v>
      </c>
      <c r="B5762" s="745" t="s">
        <v>7107</v>
      </c>
      <c r="C5762" s="745" t="s">
        <v>2478</v>
      </c>
      <c r="D5762" s="747" t="n">
        <v>432.45</v>
      </c>
    </row>
    <row collapsed="false" customFormat="false" customHeight="true" hidden="true" ht="13.5" outlineLevel="0" r="5763">
      <c r="A5763" s="746" t="n">
        <v>87376</v>
      </c>
      <c r="B5763" s="745" t="s">
        <v>7108</v>
      </c>
      <c r="C5763" s="745" t="s">
        <v>2478</v>
      </c>
      <c r="D5763" s="747" t="n">
        <v>407.41</v>
      </c>
    </row>
    <row collapsed="false" customFormat="false" customHeight="true" hidden="true" ht="13.5" outlineLevel="0" r="5764">
      <c r="A5764" s="746" t="n">
        <v>87377</v>
      </c>
      <c r="B5764" s="745" t="s">
        <v>7109</v>
      </c>
      <c r="C5764" s="745" t="s">
        <v>2478</v>
      </c>
      <c r="D5764" s="747" t="n">
        <v>450.46</v>
      </c>
    </row>
    <row collapsed="false" customFormat="false" customHeight="true" hidden="true" ht="13.5" outlineLevel="0" r="5765">
      <c r="A5765" s="746" t="n">
        <v>87378</v>
      </c>
      <c r="B5765" s="745" t="s">
        <v>7110</v>
      </c>
      <c r="C5765" s="745" t="s">
        <v>2478</v>
      </c>
      <c r="D5765" s="747" t="n">
        <v>424.59</v>
      </c>
    </row>
    <row collapsed="false" customFormat="false" customHeight="true" hidden="true" ht="13.5" outlineLevel="0" r="5766">
      <c r="A5766" s="746" t="n">
        <v>87379</v>
      </c>
      <c r="B5766" s="745" t="s">
        <v>7111</v>
      </c>
      <c r="C5766" s="745" t="s">
        <v>2478</v>
      </c>
      <c r="D5766" s="748" t="n">
        <v>2036.08</v>
      </c>
    </row>
    <row collapsed="false" customFormat="false" customHeight="true" hidden="true" ht="13.5" outlineLevel="0" r="5767">
      <c r="A5767" s="746" t="n">
        <v>87380</v>
      </c>
      <c r="B5767" s="745" t="s">
        <v>7112</v>
      </c>
      <c r="C5767" s="745" t="s">
        <v>2478</v>
      </c>
      <c r="D5767" s="748" t="n">
        <v>2082.04</v>
      </c>
    </row>
    <row collapsed="false" customFormat="false" customHeight="true" hidden="true" ht="13.5" outlineLevel="0" r="5768">
      <c r="A5768" s="746" t="n">
        <v>87381</v>
      </c>
      <c r="B5768" s="745" t="s">
        <v>7113</v>
      </c>
      <c r="C5768" s="745" t="s">
        <v>2478</v>
      </c>
      <c r="D5768" s="748" t="n">
        <v>2055.51</v>
      </c>
    </row>
    <row collapsed="false" customFormat="false" customHeight="true" hidden="true" ht="13.5" outlineLevel="0" r="5769">
      <c r="A5769" s="746" t="n">
        <v>87382</v>
      </c>
      <c r="B5769" s="745" t="s">
        <v>7114</v>
      </c>
      <c r="C5769" s="745" t="s">
        <v>2478</v>
      </c>
      <c r="D5769" s="747" t="n">
        <v>934.38</v>
      </c>
    </row>
    <row collapsed="false" customFormat="false" customHeight="true" hidden="true" ht="13.5" outlineLevel="0" r="5770">
      <c r="A5770" s="746" t="n">
        <v>87383</v>
      </c>
      <c r="B5770" s="745" t="s">
        <v>7115</v>
      </c>
      <c r="C5770" s="745" t="s">
        <v>2478</v>
      </c>
      <c r="D5770" s="747" t="n">
        <v>924.1</v>
      </c>
    </row>
    <row collapsed="false" customFormat="false" customHeight="true" hidden="true" ht="13.5" outlineLevel="0" r="5771">
      <c r="A5771" s="746" t="n">
        <v>87384</v>
      </c>
      <c r="B5771" s="745" t="s">
        <v>7116</v>
      </c>
      <c r="C5771" s="745" t="s">
        <v>2478</v>
      </c>
      <c r="D5771" s="747" t="n">
        <v>915</v>
      </c>
    </row>
    <row collapsed="false" customFormat="false" customHeight="true" hidden="true" ht="13.5" outlineLevel="0" r="5772">
      <c r="A5772" s="746" t="n">
        <v>87385</v>
      </c>
      <c r="B5772" s="745" t="s">
        <v>7117</v>
      </c>
      <c r="C5772" s="745" t="s">
        <v>2478</v>
      </c>
      <c r="D5772" s="748" t="n">
        <v>1337.96</v>
      </c>
    </row>
    <row collapsed="false" customFormat="false" customHeight="true" hidden="true" ht="13.5" outlineLevel="0" r="5773">
      <c r="A5773" s="746" t="n">
        <v>87386</v>
      </c>
      <c r="B5773" s="745" t="s">
        <v>7118</v>
      </c>
      <c r="C5773" s="745" t="s">
        <v>2478</v>
      </c>
      <c r="D5773" s="748" t="n">
        <v>1325.71</v>
      </c>
    </row>
    <row collapsed="false" customFormat="false" customHeight="true" hidden="true" ht="13.5" outlineLevel="0" r="5774">
      <c r="A5774" s="746" t="n">
        <v>87387</v>
      </c>
      <c r="B5774" s="745" t="s">
        <v>7119</v>
      </c>
      <c r="C5774" s="745" t="s">
        <v>2478</v>
      </c>
      <c r="D5774" s="748" t="n">
        <v>1319.46</v>
      </c>
    </row>
    <row collapsed="false" customFormat="false" customHeight="true" hidden="true" ht="13.5" outlineLevel="0" r="5775">
      <c r="A5775" s="746" t="n">
        <v>87388</v>
      </c>
      <c r="B5775" s="745" t="s">
        <v>7120</v>
      </c>
      <c r="C5775" s="745" t="s">
        <v>2478</v>
      </c>
      <c r="D5775" s="748" t="n">
        <v>3103.1</v>
      </c>
    </row>
    <row collapsed="false" customFormat="false" customHeight="true" hidden="true" ht="13.5" outlineLevel="0" r="5776">
      <c r="A5776" s="746" t="n">
        <v>87389</v>
      </c>
      <c r="B5776" s="745" t="s">
        <v>7121</v>
      </c>
      <c r="C5776" s="745" t="s">
        <v>2478</v>
      </c>
      <c r="D5776" s="748" t="n">
        <v>3109.73</v>
      </c>
    </row>
    <row collapsed="false" customFormat="false" customHeight="true" hidden="true" ht="13.5" outlineLevel="0" r="5777">
      <c r="A5777" s="746" t="n">
        <v>87390</v>
      </c>
      <c r="B5777" s="745" t="s">
        <v>7122</v>
      </c>
      <c r="C5777" s="745" t="s">
        <v>2478</v>
      </c>
      <c r="D5777" s="748" t="n">
        <v>3113.19</v>
      </c>
    </row>
    <row collapsed="false" customFormat="false" customHeight="true" hidden="true" ht="13.5" outlineLevel="0" r="5778">
      <c r="A5778" s="746" t="n">
        <v>87391</v>
      </c>
      <c r="B5778" s="745" t="s">
        <v>7123</v>
      </c>
      <c r="C5778" s="745" t="s">
        <v>2478</v>
      </c>
      <c r="D5778" s="748" t="n">
        <v>4477.64</v>
      </c>
    </row>
    <row collapsed="false" customFormat="false" customHeight="true" hidden="true" ht="13.5" outlineLevel="0" r="5779">
      <c r="A5779" s="746" t="n">
        <v>87393</v>
      </c>
      <c r="B5779" s="745" t="s">
        <v>7124</v>
      </c>
      <c r="C5779" s="745" t="s">
        <v>2478</v>
      </c>
      <c r="D5779" s="748" t="n">
        <v>4523.11</v>
      </c>
    </row>
    <row collapsed="false" customFormat="false" customHeight="true" hidden="true" ht="13.5" outlineLevel="0" r="5780">
      <c r="A5780" s="746" t="n">
        <v>87394</v>
      </c>
      <c r="B5780" s="745" t="s">
        <v>7125</v>
      </c>
      <c r="C5780" s="745" t="s">
        <v>2478</v>
      </c>
      <c r="D5780" s="748" t="n">
        <v>4539.3</v>
      </c>
    </row>
    <row collapsed="false" customFormat="false" customHeight="true" hidden="true" ht="13.5" outlineLevel="0" r="5781">
      <c r="A5781" s="746" t="n">
        <v>87395</v>
      </c>
      <c r="B5781" s="745" t="s">
        <v>7126</v>
      </c>
      <c r="C5781" s="745" t="s">
        <v>2478</v>
      </c>
      <c r="D5781" s="748" t="n">
        <v>3525.91</v>
      </c>
    </row>
    <row collapsed="false" customFormat="false" customHeight="true" hidden="true" ht="13.5" outlineLevel="0" r="5782">
      <c r="A5782" s="746" t="n">
        <v>87396</v>
      </c>
      <c r="B5782" s="745" t="s">
        <v>7127</v>
      </c>
      <c r="C5782" s="745" t="s">
        <v>2478</v>
      </c>
      <c r="D5782" s="748" t="n">
        <v>3558.89</v>
      </c>
    </row>
    <row collapsed="false" customFormat="false" customHeight="true" hidden="true" ht="13.5" outlineLevel="0" r="5783">
      <c r="A5783" s="746" t="n">
        <v>87397</v>
      </c>
      <c r="B5783" s="745" t="s">
        <v>7128</v>
      </c>
      <c r="C5783" s="745" t="s">
        <v>2478</v>
      </c>
      <c r="D5783" s="748" t="n">
        <v>3565.67</v>
      </c>
    </row>
    <row collapsed="false" customFormat="false" customHeight="true" hidden="true" ht="13.5" outlineLevel="0" r="5784">
      <c r="A5784" s="746" t="n">
        <v>87398</v>
      </c>
      <c r="B5784" s="745" t="s">
        <v>7129</v>
      </c>
      <c r="C5784" s="745" t="s">
        <v>2478</v>
      </c>
      <c r="D5784" s="748" t="n">
        <v>1113.34</v>
      </c>
    </row>
    <row collapsed="false" customFormat="false" customHeight="true" hidden="true" ht="13.5" outlineLevel="0" r="5785">
      <c r="A5785" s="746" t="n">
        <v>87399</v>
      </c>
      <c r="B5785" s="745" t="s">
        <v>7130</v>
      </c>
      <c r="C5785" s="745" t="s">
        <v>2478</v>
      </c>
      <c r="D5785" s="748" t="n">
        <v>1532.78</v>
      </c>
    </row>
    <row collapsed="false" customFormat="false" customHeight="true" hidden="true" ht="13.5" outlineLevel="0" r="5786">
      <c r="A5786" s="746" t="n">
        <v>87401</v>
      </c>
      <c r="B5786" s="745" t="s">
        <v>7131</v>
      </c>
      <c r="C5786" s="745" t="s">
        <v>2478</v>
      </c>
      <c r="D5786" s="748" t="n">
        <v>4755.61</v>
      </c>
    </row>
    <row collapsed="false" customFormat="false" customHeight="true" hidden="true" ht="13.5" outlineLevel="0" r="5787">
      <c r="A5787" s="746" t="n">
        <v>87402</v>
      </c>
      <c r="B5787" s="745" t="s">
        <v>7132</v>
      </c>
      <c r="C5787" s="745" t="s">
        <v>2478</v>
      </c>
      <c r="D5787" s="748" t="n">
        <v>3798.01</v>
      </c>
    </row>
    <row collapsed="false" customFormat="false" customHeight="true" hidden="true" ht="13.5" outlineLevel="0" r="5788">
      <c r="A5788" s="746" t="n">
        <v>87404</v>
      </c>
      <c r="B5788" s="745" t="s">
        <v>7133</v>
      </c>
      <c r="C5788" s="745" t="s">
        <v>2478</v>
      </c>
      <c r="D5788" s="748" t="n">
        <v>3223.21</v>
      </c>
    </row>
    <row collapsed="false" customFormat="false" customHeight="true" hidden="true" ht="13.5" outlineLevel="0" r="5789">
      <c r="A5789" s="746" t="n">
        <v>87405</v>
      </c>
      <c r="B5789" s="745" t="s">
        <v>7134</v>
      </c>
      <c r="C5789" s="745" t="s">
        <v>2478</v>
      </c>
      <c r="D5789" s="748" t="n">
        <v>3218.94</v>
      </c>
    </row>
    <row collapsed="false" customFormat="false" customHeight="true" hidden="true" ht="13.5" outlineLevel="0" r="5790">
      <c r="A5790" s="746" t="n">
        <v>87407</v>
      </c>
      <c r="B5790" s="745" t="s">
        <v>7135</v>
      </c>
      <c r="C5790" s="745" t="s">
        <v>2478</v>
      </c>
      <c r="D5790" s="747" t="n">
        <v>946.58</v>
      </c>
    </row>
    <row collapsed="false" customFormat="false" customHeight="true" hidden="true" ht="13.5" outlineLevel="0" r="5791">
      <c r="A5791" s="746" t="n">
        <v>87408</v>
      </c>
      <c r="B5791" s="745" t="s">
        <v>7136</v>
      </c>
      <c r="C5791" s="745" t="s">
        <v>2478</v>
      </c>
      <c r="D5791" s="747" t="n">
        <v>929.78</v>
      </c>
    </row>
    <row collapsed="false" customFormat="false" customHeight="true" hidden="true" ht="13.5" outlineLevel="0" r="5792">
      <c r="A5792" s="746" t="n">
        <v>87410</v>
      </c>
      <c r="B5792" s="745" t="s">
        <v>7137</v>
      </c>
      <c r="C5792" s="745" t="s">
        <v>2478</v>
      </c>
      <c r="D5792" s="747" t="n">
        <v>831.1</v>
      </c>
    </row>
    <row collapsed="false" customFormat="false" customHeight="true" hidden="true" ht="13.5" outlineLevel="0" r="5793">
      <c r="A5793" s="746" t="n">
        <v>88626</v>
      </c>
      <c r="B5793" s="745" t="s">
        <v>7138</v>
      </c>
      <c r="C5793" s="745" t="s">
        <v>2478</v>
      </c>
      <c r="D5793" s="747" t="n">
        <v>333.33</v>
      </c>
    </row>
    <row collapsed="false" customFormat="false" customHeight="true" hidden="true" ht="13.5" outlineLevel="0" r="5794">
      <c r="A5794" s="746" t="n">
        <v>88627</v>
      </c>
      <c r="B5794" s="745" t="s">
        <v>7139</v>
      </c>
      <c r="C5794" s="745" t="s">
        <v>2478</v>
      </c>
      <c r="D5794" s="747" t="n">
        <v>421.29</v>
      </c>
    </row>
    <row collapsed="false" customFormat="false" customHeight="true" hidden="true" ht="13.5" outlineLevel="0" r="5795">
      <c r="A5795" s="746" t="n">
        <v>88628</v>
      </c>
      <c r="B5795" s="745" t="s">
        <v>7140</v>
      </c>
      <c r="C5795" s="745" t="s">
        <v>2478</v>
      </c>
      <c r="D5795" s="747" t="n">
        <v>314.26</v>
      </c>
    </row>
    <row collapsed="false" customFormat="false" customHeight="true" hidden="true" ht="13.5" outlineLevel="0" r="5796">
      <c r="A5796" s="746" t="n">
        <v>88629</v>
      </c>
      <c r="B5796" s="745" t="s">
        <v>7141</v>
      </c>
      <c r="C5796" s="745" t="s">
        <v>2478</v>
      </c>
      <c r="D5796" s="747" t="n">
        <v>407.24</v>
      </c>
    </row>
    <row collapsed="false" customFormat="false" customHeight="true" hidden="true" ht="13.5" outlineLevel="0" r="5797">
      <c r="A5797" s="746" t="n">
        <v>88630</v>
      </c>
      <c r="B5797" s="745" t="s">
        <v>7142</v>
      </c>
      <c r="C5797" s="745" t="s">
        <v>2478</v>
      </c>
      <c r="D5797" s="747" t="n">
        <v>282.16</v>
      </c>
    </row>
    <row collapsed="false" customFormat="false" customHeight="true" hidden="true" ht="13.5" outlineLevel="0" r="5798">
      <c r="A5798" s="746" t="n">
        <v>88631</v>
      </c>
      <c r="B5798" s="745" t="s">
        <v>7143</v>
      </c>
      <c r="C5798" s="745" t="s">
        <v>2478</v>
      </c>
      <c r="D5798" s="747" t="n">
        <v>378.28</v>
      </c>
    </row>
    <row collapsed="false" customFormat="false" customHeight="true" hidden="true" ht="13.5" outlineLevel="0" r="5799">
      <c r="A5799" s="746" t="n">
        <v>88715</v>
      </c>
      <c r="B5799" s="745" t="s">
        <v>7144</v>
      </c>
      <c r="C5799" s="745" t="s">
        <v>2478</v>
      </c>
      <c r="D5799" s="747" t="n">
        <v>374.19</v>
      </c>
    </row>
    <row collapsed="false" customFormat="false" customHeight="true" hidden="true" ht="13.5" outlineLevel="0" r="5800">
      <c r="A5800" s="746" t="n">
        <v>95563</v>
      </c>
      <c r="B5800" s="745" t="s">
        <v>7145</v>
      </c>
      <c r="C5800" s="745" t="s">
        <v>2478</v>
      </c>
      <c r="D5800" s="747" t="n">
        <v>518.92</v>
      </c>
    </row>
    <row collapsed="false" customFormat="false" customHeight="true" hidden="true" ht="13.5" outlineLevel="0" r="5801">
      <c r="A5801" s="746" t="n">
        <v>96920</v>
      </c>
      <c r="B5801" s="745" t="s">
        <v>7146</v>
      </c>
      <c r="C5801" s="745" t="s">
        <v>2478</v>
      </c>
      <c r="D5801" s="747" t="n">
        <v>406.24</v>
      </c>
    </row>
    <row collapsed="false" customFormat="false" customHeight="true" hidden="true" ht="13.5" outlineLevel="0" r="5802">
      <c r="A5802" s="746" t="n">
        <v>88036</v>
      </c>
      <c r="B5802" s="745" t="s">
        <v>7147</v>
      </c>
      <c r="C5802" s="745" t="s">
        <v>2478</v>
      </c>
      <c r="D5802" s="747" t="n">
        <v>33.42</v>
      </c>
    </row>
    <row collapsed="false" customFormat="false" customHeight="true" hidden="true" ht="13.5" outlineLevel="0" r="5803">
      <c r="A5803" s="746" t="n">
        <v>88037</v>
      </c>
      <c r="B5803" s="745" t="s">
        <v>7148</v>
      </c>
      <c r="C5803" s="745" t="s">
        <v>2478</v>
      </c>
      <c r="D5803" s="747" t="n">
        <v>46.82</v>
      </c>
    </row>
    <row collapsed="false" customFormat="false" customHeight="true" hidden="true" ht="13.5" outlineLevel="0" r="5804">
      <c r="A5804" s="746" t="n">
        <v>88038</v>
      </c>
      <c r="B5804" s="745" t="s">
        <v>7149</v>
      </c>
      <c r="C5804" s="745" t="s">
        <v>2478</v>
      </c>
      <c r="D5804" s="747" t="n">
        <v>63.58</v>
      </c>
    </row>
    <row collapsed="false" customFormat="false" customHeight="true" hidden="true" ht="13.5" outlineLevel="0" r="5805">
      <c r="A5805" s="746" t="n">
        <v>88039</v>
      </c>
      <c r="B5805" s="745" t="s">
        <v>7150</v>
      </c>
      <c r="C5805" s="745" t="s">
        <v>2478</v>
      </c>
      <c r="D5805" s="747" t="n">
        <v>80.33</v>
      </c>
    </row>
    <row collapsed="false" customFormat="false" customHeight="true" hidden="true" ht="13.5" outlineLevel="0" r="5806">
      <c r="A5806" s="746" t="n">
        <v>88040</v>
      </c>
      <c r="B5806" s="745" t="s">
        <v>7151</v>
      </c>
      <c r="C5806" s="745" t="s">
        <v>2478</v>
      </c>
      <c r="D5806" s="747" t="n">
        <v>9.84</v>
      </c>
    </row>
    <row collapsed="false" customFormat="false" customHeight="true" hidden="true" ht="13.5" outlineLevel="0" r="5807">
      <c r="A5807" s="746" t="n">
        <v>88041</v>
      </c>
      <c r="B5807" s="745" t="s">
        <v>7152</v>
      </c>
      <c r="C5807" s="745" t="s">
        <v>2478</v>
      </c>
      <c r="D5807" s="747" t="n">
        <v>15.26</v>
      </c>
    </row>
    <row collapsed="false" customFormat="false" customHeight="true" hidden="true" ht="13.5" outlineLevel="0" r="5808">
      <c r="A5808" s="746" t="n">
        <v>88042</v>
      </c>
      <c r="B5808" s="745" t="s">
        <v>7153</v>
      </c>
      <c r="C5808" s="745" t="s">
        <v>2478</v>
      </c>
      <c r="D5808" s="747" t="n">
        <v>22.03</v>
      </c>
    </row>
    <row collapsed="false" customFormat="false" customHeight="true" hidden="true" ht="13.5" outlineLevel="0" r="5809">
      <c r="A5809" s="746" t="n">
        <v>88043</v>
      </c>
      <c r="B5809" s="745" t="s">
        <v>7154</v>
      </c>
      <c r="C5809" s="745" t="s">
        <v>2478</v>
      </c>
      <c r="D5809" s="747" t="n">
        <v>28.8</v>
      </c>
    </row>
    <row collapsed="false" customFormat="false" customHeight="true" hidden="true" ht="13.5" outlineLevel="0" r="5810">
      <c r="A5810" s="746" t="n">
        <v>88044</v>
      </c>
      <c r="B5810" s="745" t="s">
        <v>7155</v>
      </c>
      <c r="C5810" s="745" t="s">
        <v>30</v>
      </c>
      <c r="D5810" s="747" t="n">
        <v>0.69</v>
      </c>
    </row>
    <row collapsed="false" customFormat="false" customHeight="true" hidden="true" ht="13.5" outlineLevel="0" r="5811">
      <c r="A5811" s="746" t="n">
        <v>88045</v>
      </c>
      <c r="B5811" s="745" t="s">
        <v>7156</v>
      </c>
      <c r="C5811" s="745" t="s">
        <v>30</v>
      </c>
      <c r="D5811" s="747" t="n">
        <v>0.34</v>
      </c>
    </row>
    <row collapsed="false" customFormat="false" customHeight="true" hidden="true" ht="13.5" outlineLevel="0" r="5812">
      <c r="A5812" s="746" t="n">
        <v>88046</v>
      </c>
      <c r="B5812" s="745" t="s">
        <v>7157</v>
      </c>
      <c r="C5812" s="745" t="s">
        <v>30</v>
      </c>
      <c r="D5812" s="747" t="n">
        <v>0.3</v>
      </c>
    </row>
    <row collapsed="false" customFormat="false" customHeight="true" hidden="true" ht="13.5" outlineLevel="0" r="5813">
      <c r="A5813" s="746" t="n">
        <v>88047</v>
      </c>
      <c r="B5813" s="745" t="s">
        <v>7158</v>
      </c>
      <c r="C5813" s="745" t="s">
        <v>30</v>
      </c>
      <c r="D5813" s="747" t="n">
        <v>0.11</v>
      </c>
    </row>
    <row collapsed="false" customFormat="false" customHeight="true" hidden="true" ht="13.5" outlineLevel="0" r="5814">
      <c r="A5814" s="746" t="n">
        <v>88048</v>
      </c>
      <c r="B5814" s="745" t="s">
        <v>7159</v>
      </c>
      <c r="C5814" s="745" t="s">
        <v>30</v>
      </c>
      <c r="D5814" s="747" t="n">
        <v>0.4</v>
      </c>
    </row>
    <row collapsed="false" customFormat="false" customHeight="true" hidden="true" ht="13.5" outlineLevel="0" r="5815">
      <c r="A5815" s="746" t="n">
        <v>88049</v>
      </c>
      <c r="B5815" s="745" t="s">
        <v>7160</v>
      </c>
      <c r="C5815" s="745" t="s">
        <v>30</v>
      </c>
      <c r="D5815" s="747" t="n">
        <v>0.13</v>
      </c>
    </row>
    <row collapsed="false" customFormat="false" customHeight="true" hidden="true" ht="13.5" outlineLevel="0" r="5816">
      <c r="A5816" s="746" t="n">
        <v>88050</v>
      </c>
      <c r="B5816" s="745" t="s">
        <v>7161</v>
      </c>
      <c r="C5816" s="745" t="s">
        <v>30</v>
      </c>
      <c r="D5816" s="747" t="n">
        <v>0.52</v>
      </c>
    </row>
    <row collapsed="false" customFormat="false" customHeight="true" hidden="true" ht="13.5" outlineLevel="0" r="5817">
      <c r="A5817" s="746" t="n">
        <v>88051</v>
      </c>
      <c r="B5817" s="745" t="s">
        <v>7162</v>
      </c>
      <c r="C5817" s="745" t="s">
        <v>30</v>
      </c>
      <c r="D5817" s="747" t="n">
        <v>0.16</v>
      </c>
    </row>
    <row collapsed="false" customFormat="false" customHeight="true" hidden="true" ht="13.5" outlineLevel="0" r="5818">
      <c r="A5818" s="746" t="n">
        <v>88052</v>
      </c>
      <c r="B5818" s="745" t="s">
        <v>7163</v>
      </c>
      <c r="C5818" s="745" t="s">
        <v>30</v>
      </c>
      <c r="D5818" s="747" t="n">
        <v>0.64</v>
      </c>
    </row>
    <row collapsed="false" customFormat="false" customHeight="true" hidden="true" ht="13.5" outlineLevel="0" r="5819">
      <c r="A5819" s="746" t="n">
        <v>88053</v>
      </c>
      <c r="B5819" s="745" t="s">
        <v>7164</v>
      </c>
      <c r="C5819" s="745" t="s">
        <v>30</v>
      </c>
      <c r="D5819" s="747" t="n">
        <v>0.19</v>
      </c>
    </row>
    <row collapsed="false" customFormat="false" customHeight="true" hidden="true" ht="13.5" outlineLevel="0" r="5820">
      <c r="A5820" s="746" t="n">
        <v>88054</v>
      </c>
      <c r="B5820" s="745" t="s">
        <v>7165</v>
      </c>
      <c r="C5820" s="745" t="s">
        <v>30</v>
      </c>
      <c r="D5820" s="747" t="n">
        <v>0.12</v>
      </c>
    </row>
    <row collapsed="false" customFormat="false" customHeight="true" hidden="true" ht="13.5" outlineLevel="0" r="5821">
      <c r="A5821" s="746" t="n">
        <v>88055</v>
      </c>
      <c r="B5821" s="745" t="s">
        <v>7166</v>
      </c>
      <c r="C5821" s="745" t="s">
        <v>30</v>
      </c>
      <c r="D5821" s="747" t="n">
        <v>0.03</v>
      </c>
    </row>
    <row collapsed="false" customFormat="false" customHeight="true" hidden="true" ht="13.5" outlineLevel="0" r="5822">
      <c r="A5822" s="746" t="n">
        <v>88056</v>
      </c>
      <c r="B5822" s="745" t="s">
        <v>7167</v>
      </c>
      <c r="C5822" s="745" t="s">
        <v>30</v>
      </c>
      <c r="D5822" s="747" t="n">
        <v>0.2</v>
      </c>
    </row>
    <row collapsed="false" customFormat="false" customHeight="true" hidden="true" ht="13.5" outlineLevel="0" r="5823">
      <c r="A5823" s="746" t="n">
        <v>88057</v>
      </c>
      <c r="B5823" s="745" t="s">
        <v>7168</v>
      </c>
      <c r="C5823" s="745" t="s">
        <v>30</v>
      </c>
      <c r="D5823" s="747" t="n">
        <v>0.05</v>
      </c>
    </row>
    <row collapsed="false" customFormat="false" customHeight="true" hidden="true" ht="13.5" outlineLevel="0" r="5824">
      <c r="A5824" s="746" t="n">
        <v>88058</v>
      </c>
      <c r="B5824" s="745" t="s">
        <v>7169</v>
      </c>
      <c r="C5824" s="745" t="s">
        <v>30</v>
      </c>
      <c r="D5824" s="747" t="n">
        <v>0.3</v>
      </c>
    </row>
    <row collapsed="false" customFormat="false" customHeight="true" hidden="true" ht="13.5" outlineLevel="0" r="5825">
      <c r="A5825" s="746" t="n">
        <v>88059</v>
      </c>
      <c r="B5825" s="745" t="s">
        <v>7170</v>
      </c>
      <c r="C5825" s="745" t="s">
        <v>30</v>
      </c>
      <c r="D5825" s="747" t="n">
        <v>0.07</v>
      </c>
    </row>
    <row collapsed="false" customFormat="false" customHeight="true" hidden="true" ht="13.5" outlineLevel="0" r="5826">
      <c r="A5826" s="746" t="n">
        <v>88060</v>
      </c>
      <c r="B5826" s="745" t="s">
        <v>7171</v>
      </c>
      <c r="C5826" s="745" t="s">
        <v>30</v>
      </c>
      <c r="D5826" s="747" t="n">
        <v>0.4</v>
      </c>
    </row>
    <row collapsed="false" customFormat="false" customHeight="true" hidden="true" ht="13.5" outlineLevel="0" r="5827">
      <c r="A5827" s="746" t="n">
        <v>88061</v>
      </c>
      <c r="B5827" s="745" t="s">
        <v>7172</v>
      </c>
      <c r="C5827" s="745" t="s">
        <v>30</v>
      </c>
      <c r="D5827" s="747" t="n">
        <v>0.1</v>
      </c>
    </row>
    <row collapsed="false" customFormat="false" customHeight="true" hidden="true" ht="13.5" outlineLevel="0" r="5828">
      <c r="A5828" s="746" t="n">
        <v>88074</v>
      </c>
      <c r="B5828" s="745" t="s">
        <v>7173</v>
      </c>
      <c r="C5828" s="745" t="s">
        <v>52</v>
      </c>
      <c r="D5828" s="747" t="n">
        <v>0.99</v>
      </c>
    </row>
    <row collapsed="false" customFormat="false" customHeight="true" hidden="true" ht="13.5" outlineLevel="0" r="5829">
      <c r="A5829" s="746" t="n">
        <v>88075</v>
      </c>
      <c r="B5829" s="745" t="s">
        <v>7174</v>
      </c>
      <c r="C5829" s="745" t="s">
        <v>52</v>
      </c>
      <c r="D5829" s="747" t="n">
        <v>0.67</v>
      </c>
    </row>
    <row collapsed="false" customFormat="false" customHeight="true" hidden="true" ht="13.5" outlineLevel="0" r="5830">
      <c r="A5830" s="746" t="n">
        <v>88076</v>
      </c>
      <c r="B5830" s="745" t="s">
        <v>7175</v>
      </c>
      <c r="C5830" s="745" t="s">
        <v>52</v>
      </c>
      <c r="D5830" s="747" t="n">
        <v>0.77</v>
      </c>
    </row>
    <row collapsed="false" customFormat="false" customHeight="true" hidden="true" ht="13.5" outlineLevel="0" r="5831">
      <c r="A5831" s="746" t="n">
        <v>88077</v>
      </c>
      <c r="B5831" s="745" t="s">
        <v>7176</v>
      </c>
      <c r="C5831" s="745" t="s">
        <v>52</v>
      </c>
      <c r="D5831" s="747" t="n">
        <v>0.9</v>
      </c>
    </row>
    <row collapsed="false" customFormat="false" customHeight="true" hidden="true" ht="13.5" outlineLevel="0" r="5832">
      <c r="A5832" s="746" t="n">
        <v>88078</v>
      </c>
      <c r="B5832" s="745" t="s">
        <v>7177</v>
      </c>
      <c r="C5832" s="745" t="s">
        <v>52</v>
      </c>
      <c r="D5832" s="747" t="n">
        <v>1.02</v>
      </c>
    </row>
    <row collapsed="false" customFormat="false" customHeight="true" hidden="true" ht="13.5" outlineLevel="0" r="5833">
      <c r="A5833" s="746" t="n">
        <v>88079</v>
      </c>
      <c r="B5833" s="745" t="s">
        <v>7178</v>
      </c>
      <c r="C5833" s="745" t="s">
        <v>52</v>
      </c>
      <c r="D5833" s="747" t="n">
        <v>0.17</v>
      </c>
    </row>
    <row collapsed="false" customFormat="false" customHeight="true" hidden="true" ht="13.5" outlineLevel="0" r="5834">
      <c r="A5834" s="746" t="n">
        <v>88080</v>
      </c>
      <c r="B5834" s="745" t="s">
        <v>7179</v>
      </c>
      <c r="C5834" s="745" t="s">
        <v>52</v>
      </c>
      <c r="D5834" s="747" t="n">
        <v>0.29</v>
      </c>
    </row>
    <row collapsed="false" customFormat="false" customHeight="true" hidden="true" ht="13.5" outlineLevel="0" r="5835">
      <c r="A5835" s="746" t="n">
        <v>88081</v>
      </c>
      <c r="B5835" s="745" t="s">
        <v>7180</v>
      </c>
      <c r="C5835" s="745" t="s">
        <v>52</v>
      </c>
      <c r="D5835" s="747" t="n">
        <v>0.43</v>
      </c>
    </row>
    <row collapsed="false" customFormat="false" customHeight="true" hidden="true" ht="13.5" outlineLevel="0" r="5836">
      <c r="A5836" s="746" t="n">
        <v>88082</v>
      </c>
      <c r="B5836" s="745" t="s">
        <v>7181</v>
      </c>
      <c r="C5836" s="745" t="s">
        <v>52</v>
      </c>
      <c r="D5836" s="747" t="n">
        <v>0.57</v>
      </c>
    </row>
    <row collapsed="false" customFormat="false" customHeight="true" hidden="true" ht="13.5" outlineLevel="0" r="5837">
      <c r="A5837" s="746" t="n">
        <v>88083</v>
      </c>
      <c r="B5837" s="745" t="s">
        <v>7182</v>
      </c>
      <c r="C5837" s="745" t="s">
        <v>52</v>
      </c>
      <c r="D5837" s="747" t="n">
        <v>0.07</v>
      </c>
    </row>
    <row collapsed="false" customFormat="false" customHeight="true" hidden="true" ht="13.5" outlineLevel="0" r="5838">
      <c r="A5838" s="746" t="n">
        <v>88084</v>
      </c>
      <c r="B5838" s="745" t="s">
        <v>7183</v>
      </c>
      <c r="C5838" s="745" t="s">
        <v>52</v>
      </c>
      <c r="D5838" s="747" t="n">
        <v>0.11</v>
      </c>
    </row>
    <row collapsed="false" customFormat="false" customHeight="true" hidden="true" ht="13.5" outlineLevel="0" r="5839">
      <c r="A5839" s="746" t="n">
        <v>88085</v>
      </c>
      <c r="B5839" s="745" t="s">
        <v>7184</v>
      </c>
      <c r="C5839" s="745" t="s">
        <v>52</v>
      </c>
      <c r="D5839" s="747" t="n">
        <v>0.17</v>
      </c>
    </row>
    <row collapsed="false" customFormat="false" customHeight="true" hidden="true" ht="13.5" outlineLevel="0" r="5840">
      <c r="A5840" s="746" t="n">
        <v>88086</v>
      </c>
      <c r="B5840" s="745" t="s">
        <v>7185</v>
      </c>
      <c r="C5840" s="745" t="s">
        <v>52</v>
      </c>
      <c r="D5840" s="747" t="n">
        <v>0.23</v>
      </c>
    </row>
    <row collapsed="false" customFormat="false" customHeight="true" hidden="true" ht="13.5" outlineLevel="0" r="5841">
      <c r="A5841" s="746" t="n">
        <v>88087</v>
      </c>
      <c r="B5841" s="745" t="s">
        <v>7186</v>
      </c>
      <c r="C5841" s="745" t="s">
        <v>7187</v>
      </c>
      <c r="D5841" s="747" t="n">
        <v>0.07</v>
      </c>
    </row>
    <row collapsed="false" customFormat="false" customHeight="true" hidden="true" ht="13.5" outlineLevel="0" r="5842">
      <c r="A5842" s="746" t="n">
        <v>88099</v>
      </c>
      <c r="B5842" s="745" t="s">
        <v>7188</v>
      </c>
      <c r="C5842" s="745" t="s">
        <v>30</v>
      </c>
      <c r="D5842" s="747" t="n">
        <v>0.28</v>
      </c>
    </row>
    <row collapsed="false" customFormat="false" customHeight="true" hidden="true" ht="13.5" outlineLevel="0" r="5843">
      <c r="A5843" s="746" t="n">
        <v>88100</v>
      </c>
      <c r="B5843" s="745" t="s">
        <v>7189</v>
      </c>
      <c r="C5843" s="745" t="s">
        <v>30</v>
      </c>
      <c r="D5843" s="747" t="n">
        <v>0.14</v>
      </c>
    </row>
    <row collapsed="false" customFormat="false" customHeight="true" hidden="true" ht="13.5" outlineLevel="0" r="5844">
      <c r="A5844" s="746" t="n">
        <v>88101</v>
      </c>
      <c r="B5844" s="745" t="s">
        <v>7190</v>
      </c>
      <c r="C5844" s="745" t="s">
        <v>52</v>
      </c>
      <c r="D5844" s="747" t="n">
        <v>0.44</v>
      </c>
    </row>
    <row collapsed="false" customFormat="false" customHeight="true" hidden="true" ht="13.5" outlineLevel="0" r="5845">
      <c r="A5845" s="746" t="n">
        <v>88102</v>
      </c>
      <c r="B5845" s="745" t="s">
        <v>7191</v>
      </c>
      <c r="C5845" s="745" t="s">
        <v>7187</v>
      </c>
      <c r="D5845" s="747" t="n">
        <v>0.03</v>
      </c>
    </row>
    <row collapsed="false" customFormat="false" customHeight="true" hidden="true" ht="13.5" outlineLevel="0" r="5846">
      <c r="A5846" s="746" t="n">
        <v>88103</v>
      </c>
      <c r="B5846" s="745" t="s">
        <v>7192</v>
      </c>
      <c r="C5846" s="745" t="s">
        <v>7187</v>
      </c>
      <c r="D5846" s="747" t="n">
        <v>0.05</v>
      </c>
    </row>
    <row collapsed="false" customFormat="false" customHeight="true" hidden="true" ht="13.5" outlineLevel="0" r="5847">
      <c r="A5847" s="746" t="n">
        <v>89176</v>
      </c>
      <c r="B5847" s="745" t="s">
        <v>7193</v>
      </c>
      <c r="C5847" s="745" t="s">
        <v>6154</v>
      </c>
      <c r="D5847" s="747" t="n">
        <v>9.63</v>
      </c>
    </row>
    <row collapsed="false" customFormat="false" customHeight="true" hidden="true" ht="13.5" outlineLevel="0" r="5848">
      <c r="A5848" s="746" t="n">
        <v>89177</v>
      </c>
      <c r="B5848" s="745" t="s">
        <v>7194</v>
      </c>
      <c r="C5848" s="745" t="s">
        <v>6154</v>
      </c>
      <c r="D5848" s="747" t="n">
        <v>13.48</v>
      </c>
    </row>
    <row collapsed="false" customFormat="false" customHeight="true" hidden="true" ht="13.5" outlineLevel="0" r="5849">
      <c r="A5849" s="746" t="n">
        <v>89178</v>
      </c>
      <c r="B5849" s="745" t="s">
        <v>7195</v>
      </c>
      <c r="C5849" s="745" t="s">
        <v>6154</v>
      </c>
      <c r="D5849" s="747" t="n">
        <v>15.41</v>
      </c>
    </row>
    <row collapsed="false" customFormat="false" customHeight="true" hidden="true" ht="13.5" outlineLevel="0" r="5850">
      <c r="A5850" s="746" t="n">
        <v>89179</v>
      </c>
      <c r="B5850" s="745" t="s">
        <v>7196</v>
      </c>
      <c r="C5850" s="745" t="s">
        <v>6154</v>
      </c>
      <c r="D5850" s="747" t="n">
        <v>15.41</v>
      </c>
    </row>
    <row collapsed="false" customFormat="false" customHeight="true" hidden="true" ht="13.5" outlineLevel="0" r="5851">
      <c r="A5851" s="746" t="n">
        <v>89180</v>
      </c>
      <c r="B5851" s="745" t="s">
        <v>7197</v>
      </c>
      <c r="C5851" s="745" t="s">
        <v>6154</v>
      </c>
      <c r="D5851" s="747" t="n">
        <v>17.34</v>
      </c>
    </row>
    <row collapsed="false" customFormat="false" customHeight="true" hidden="true" ht="13.5" outlineLevel="0" r="5852">
      <c r="A5852" s="746" t="n">
        <v>89181</v>
      </c>
      <c r="B5852" s="745" t="s">
        <v>7198</v>
      </c>
      <c r="C5852" s="745" t="s">
        <v>6154</v>
      </c>
      <c r="D5852" s="747" t="n">
        <v>21.19</v>
      </c>
    </row>
    <row collapsed="false" customFormat="false" customHeight="true" hidden="true" ht="13.5" outlineLevel="0" r="5853">
      <c r="A5853" s="746" t="n">
        <v>89182</v>
      </c>
      <c r="B5853" s="745" t="s">
        <v>7199</v>
      </c>
      <c r="C5853" s="745" t="s">
        <v>6154</v>
      </c>
      <c r="D5853" s="747" t="n">
        <v>21.19</v>
      </c>
    </row>
    <row collapsed="false" customFormat="false" customHeight="true" hidden="true" ht="13.5" outlineLevel="0" r="5854">
      <c r="A5854" s="746" t="n">
        <v>89183</v>
      </c>
      <c r="B5854" s="745" t="s">
        <v>7200</v>
      </c>
      <c r="C5854" s="745" t="s">
        <v>6154</v>
      </c>
      <c r="D5854" s="747" t="n">
        <v>23.12</v>
      </c>
    </row>
    <row collapsed="false" customFormat="false" customHeight="true" hidden="true" ht="13.5" outlineLevel="0" r="5855">
      <c r="A5855" s="746" t="n">
        <v>89184</v>
      </c>
      <c r="B5855" s="745" t="s">
        <v>7201</v>
      </c>
      <c r="C5855" s="745" t="s">
        <v>6154</v>
      </c>
      <c r="D5855" s="747" t="n">
        <v>26.97</v>
      </c>
    </row>
    <row collapsed="false" customFormat="false" customHeight="true" hidden="true" ht="13.5" outlineLevel="0" r="5856">
      <c r="A5856" s="746" t="n">
        <v>89185</v>
      </c>
      <c r="B5856" s="745" t="s">
        <v>7202</v>
      </c>
      <c r="C5856" s="745" t="s">
        <v>6154</v>
      </c>
      <c r="D5856" s="747" t="n">
        <v>26.97</v>
      </c>
    </row>
    <row collapsed="false" customFormat="false" customHeight="true" hidden="true" ht="13.5" outlineLevel="0" r="5857">
      <c r="A5857" s="746" t="n">
        <v>89186</v>
      </c>
      <c r="B5857" s="745" t="s">
        <v>7203</v>
      </c>
      <c r="C5857" s="745" t="s">
        <v>6154</v>
      </c>
      <c r="D5857" s="747" t="n">
        <v>28.9</v>
      </c>
    </row>
    <row collapsed="false" customFormat="false" customHeight="true" hidden="true" ht="13.5" outlineLevel="0" r="5858">
      <c r="A5858" s="746" t="n">
        <v>89187</v>
      </c>
      <c r="B5858" s="745" t="s">
        <v>7204</v>
      </c>
      <c r="C5858" s="745" t="s">
        <v>6154</v>
      </c>
      <c r="D5858" s="747" t="n">
        <v>32.75</v>
      </c>
    </row>
    <row collapsed="false" customFormat="false" customHeight="true" hidden="true" ht="13.5" outlineLevel="0" r="5859">
      <c r="A5859" s="746" t="n">
        <v>89188</v>
      </c>
      <c r="B5859" s="745" t="s">
        <v>7205</v>
      </c>
      <c r="C5859" s="745" t="s">
        <v>7206</v>
      </c>
      <c r="D5859" s="747" t="n">
        <v>0.48</v>
      </c>
    </row>
    <row collapsed="false" customFormat="false" customHeight="true" hidden="true" ht="13.5" outlineLevel="0" r="5860">
      <c r="A5860" s="746" t="n">
        <v>89189</v>
      </c>
      <c r="B5860" s="745" t="s">
        <v>7207</v>
      </c>
      <c r="C5860" s="745" t="s">
        <v>7206</v>
      </c>
      <c r="D5860" s="747" t="n">
        <v>0.62</v>
      </c>
    </row>
    <row collapsed="false" customFormat="false" customHeight="true" hidden="true" ht="13.5" outlineLevel="0" r="5861">
      <c r="A5861" s="746" t="n">
        <v>89190</v>
      </c>
      <c r="B5861" s="745" t="s">
        <v>7208</v>
      </c>
      <c r="C5861" s="745" t="s">
        <v>7206</v>
      </c>
      <c r="D5861" s="747" t="n">
        <v>0.83</v>
      </c>
    </row>
    <row collapsed="false" customFormat="false" customHeight="true" hidden="true" ht="13.5" outlineLevel="0" r="5862">
      <c r="A5862" s="746" t="n">
        <v>89191</v>
      </c>
      <c r="B5862" s="745" t="s">
        <v>7209</v>
      </c>
      <c r="C5862" s="745" t="s">
        <v>7206</v>
      </c>
      <c r="D5862" s="747" t="n">
        <v>1</v>
      </c>
    </row>
    <row collapsed="false" customFormat="false" customHeight="true" hidden="true" ht="13.5" outlineLevel="0" r="5863">
      <c r="A5863" s="746" t="n">
        <v>89192</v>
      </c>
      <c r="B5863" s="745" t="s">
        <v>7210</v>
      </c>
      <c r="C5863" s="745" t="s">
        <v>6154</v>
      </c>
      <c r="D5863" s="747" t="n">
        <v>28.9</v>
      </c>
    </row>
    <row collapsed="false" customFormat="false" customHeight="true" hidden="true" ht="13.5" outlineLevel="0" r="5864">
      <c r="A5864" s="746" t="n">
        <v>89193</v>
      </c>
      <c r="B5864" s="745" t="s">
        <v>7211</v>
      </c>
      <c r="C5864" s="745" t="s">
        <v>6154</v>
      </c>
      <c r="D5864" s="747" t="n">
        <v>48.17</v>
      </c>
    </row>
    <row collapsed="false" customFormat="false" customHeight="true" hidden="true" ht="13.5" outlineLevel="0" r="5865">
      <c r="A5865" s="746" t="n">
        <v>89194</v>
      </c>
      <c r="B5865" s="745" t="s">
        <v>7212</v>
      </c>
      <c r="C5865" s="745" t="s">
        <v>6154</v>
      </c>
      <c r="D5865" s="747" t="n">
        <v>71.29</v>
      </c>
    </row>
    <row collapsed="false" customFormat="false" customHeight="true" hidden="true" ht="13.5" outlineLevel="0" r="5866">
      <c r="A5866" s="746" t="n">
        <v>89195</v>
      </c>
      <c r="B5866" s="745" t="s">
        <v>7213</v>
      </c>
      <c r="C5866" s="745" t="s">
        <v>6154</v>
      </c>
      <c r="D5866" s="747" t="n">
        <v>11.56</v>
      </c>
    </row>
    <row collapsed="false" customFormat="false" customHeight="true" hidden="true" ht="13.5" outlineLevel="0" r="5867">
      <c r="A5867" s="746" t="n">
        <v>89196</v>
      </c>
      <c r="B5867" s="745" t="s">
        <v>7214</v>
      </c>
      <c r="C5867" s="745" t="s">
        <v>6154</v>
      </c>
      <c r="D5867" s="747" t="n">
        <v>19.27</v>
      </c>
    </row>
    <row collapsed="false" customFormat="false" customHeight="true" hidden="true" ht="13.5" outlineLevel="0" r="5868">
      <c r="A5868" s="746" t="n">
        <v>89197</v>
      </c>
      <c r="B5868" s="745" t="s">
        <v>7215</v>
      </c>
      <c r="C5868" s="745" t="s">
        <v>6154</v>
      </c>
      <c r="D5868" s="747" t="n">
        <v>28.9</v>
      </c>
    </row>
    <row collapsed="false" customFormat="false" customHeight="true" hidden="true" ht="13.5" outlineLevel="0" r="5869">
      <c r="A5869" s="746" t="n">
        <v>91104</v>
      </c>
      <c r="B5869" s="745" t="s">
        <v>7216</v>
      </c>
      <c r="C5869" s="745" t="s">
        <v>236</v>
      </c>
      <c r="D5869" s="747" t="n">
        <v>0.07</v>
      </c>
    </row>
    <row collapsed="false" customFormat="false" customHeight="true" hidden="true" ht="13.5" outlineLevel="0" r="5870">
      <c r="A5870" s="746" t="n">
        <v>91105</v>
      </c>
      <c r="B5870" s="745" t="s">
        <v>7217</v>
      </c>
      <c r="C5870" s="745" t="s">
        <v>236</v>
      </c>
      <c r="D5870" s="747" t="n">
        <v>0.18</v>
      </c>
    </row>
    <row collapsed="false" customFormat="false" customHeight="true" hidden="true" ht="13.5" outlineLevel="0" r="5871">
      <c r="A5871" s="746" t="n">
        <v>91106</v>
      </c>
      <c r="B5871" s="745" t="s">
        <v>7218</v>
      </c>
      <c r="C5871" s="745" t="s">
        <v>236</v>
      </c>
      <c r="D5871" s="747" t="n">
        <v>0.07</v>
      </c>
    </row>
    <row collapsed="false" customFormat="false" customHeight="true" hidden="true" ht="13.5" outlineLevel="0" r="5872">
      <c r="A5872" s="746" t="n">
        <v>91107</v>
      </c>
      <c r="B5872" s="745" t="s">
        <v>7219</v>
      </c>
      <c r="C5872" s="745" t="s">
        <v>236</v>
      </c>
      <c r="D5872" s="747" t="n">
        <v>0.09</v>
      </c>
    </row>
    <row collapsed="false" customFormat="false" customHeight="true" hidden="true" ht="13.5" outlineLevel="0" r="5873">
      <c r="A5873" s="746" t="n">
        <v>91108</v>
      </c>
      <c r="B5873" s="745" t="s">
        <v>7220</v>
      </c>
      <c r="C5873" s="745" t="s">
        <v>236</v>
      </c>
      <c r="D5873" s="747" t="n">
        <v>0.18</v>
      </c>
    </row>
    <row collapsed="false" customFormat="false" customHeight="true" hidden="true" ht="13.5" outlineLevel="0" r="5874">
      <c r="A5874" s="746" t="n">
        <v>91109</v>
      </c>
      <c r="B5874" s="745" t="s">
        <v>7221</v>
      </c>
      <c r="C5874" s="745" t="s">
        <v>236</v>
      </c>
      <c r="D5874" s="747" t="n">
        <v>0.15</v>
      </c>
    </row>
    <row collapsed="false" customFormat="false" customHeight="true" hidden="true" ht="13.5" outlineLevel="0" r="5875">
      <c r="A5875" s="746" t="n">
        <v>91110</v>
      </c>
      <c r="B5875" s="745" t="s">
        <v>7222</v>
      </c>
      <c r="C5875" s="745" t="s">
        <v>236</v>
      </c>
      <c r="D5875" s="747" t="n">
        <v>0.18</v>
      </c>
    </row>
    <row collapsed="false" customFormat="false" customHeight="true" hidden="true" ht="13.5" outlineLevel="0" r="5876">
      <c r="A5876" s="746" t="n">
        <v>91111</v>
      </c>
      <c r="B5876" s="745" t="s">
        <v>7223</v>
      </c>
      <c r="C5876" s="745" t="s">
        <v>236</v>
      </c>
      <c r="D5876" s="747" t="n">
        <v>0.25</v>
      </c>
    </row>
    <row collapsed="false" customFormat="false" customHeight="true" hidden="true" ht="13.5" outlineLevel="0" r="5877">
      <c r="A5877" s="746" t="n">
        <v>91112</v>
      </c>
      <c r="B5877" s="745" t="s">
        <v>7224</v>
      </c>
      <c r="C5877" s="745" t="s">
        <v>236</v>
      </c>
      <c r="D5877" s="747" t="n">
        <v>0.14</v>
      </c>
    </row>
    <row collapsed="false" customFormat="false" customHeight="true" hidden="true" ht="13.5" outlineLevel="0" r="5878">
      <c r="A5878" s="746" t="n">
        <v>91113</v>
      </c>
      <c r="B5878" s="745" t="s">
        <v>7225</v>
      </c>
      <c r="C5878" s="745" t="s">
        <v>236</v>
      </c>
      <c r="D5878" s="747" t="n">
        <v>0.28</v>
      </c>
    </row>
    <row collapsed="false" customFormat="false" customHeight="true" hidden="true" ht="13.5" outlineLevel="0" r="5879">
      <c r="A5879" s="746" t="n">
        <v>91114</v>
      </c>
      <c r="B5879" s="745" t="s">
        <v>7226</v>
      </c>
      <c r="C5879" s="745" t="s">
        <v>236</v>
      </c>
      <c r="D5879" s="747" t="n">
        <v>0.53</v>
      </c>
    </row>
    <row collapsed="false" customFormat="false" customHeight="true" hidden="true" ht="13.5" outlineLevel="0" r="5880">
      <c r="A5880" s="746" t="n">
        <v>91115</v>
      </c>
      <c r="B5880" s="745" t="s">
        <v>7227</v>
      </c>
      <c r="C5880" s="745" t="s">
        <v>236</v>
      </c>
      <c r="D5880" s="747" t="n">
        <v>0.09</v>
      </c>
    </row>
    <row collapsed="false" customFormat="false" customHeight="true" hidden="true" ht="13.5" outlineLevel="0" r="5881">
      <c r="A5881" s="746" t="n">
        <v>91116</v>
      </c>
      <c r="B5881" s="745" t="s">
        <v>7228</v>
      </c>
      <c r="C5881" s="745" t="s">
        <v>236</v>
      </c>
      <c r="D5881" s="747" t="n">
        <v>0.15</v>
      </c>
    </row>
    <row collapsed="false" customFormat="false" customHeight="true" hidden="true" ht="13.5" outlineLevel="0" r="5882">
      <c r="A5882" s="746" t="n">
        <v>91117</v>
      </c>
      <c r="B5882" s="745" t="s">
        <v>7229</v>
      </c>
      <c r="C5882" s="745" t="s">
        <v>236</v>
      </c>
      <c r="D5882" s="747" t="n">
        <v>0.22</v>
      </c>
    </row>
    <row collapsed="false" customFormat="false" customHeight="true" hidden="true" ht="13.5" outlineLevel="0" r="5883">
      <c r="A5883" s="746" t="n">
        <v>91118</v>
      </c>
      <c r="B5883" s="745" t="s">
        <v>7230</v>
      </c>
      <c r="C5883" s="745" t="s">
        <v>236</v>
      </c>
      <c r="D5883" s="747" t="n">
        <v>0.18</v>
      </c>
    </row>
    <row collapsed="false" customFormat="false" customHeight="true" hidden="true" ht="13.5" outlineLevel="0" r="5884">
      <c r="A5884" s="746" t="n">
        <v>91119</v>
      </c>
      <c r="B5884" s="745" t="s">
        <v>7231</v>
      </c>
      <c r="C5884" s="745" t="s">
        <v>236</v>
      </c>
      <c r="D5884" s="747" t="n">
        <v>0.35</v>
      </c>
    </row>
    <row collapsed="false" customFormat="false" customHeight="true" hidden="true" ht="13.5" outlineLevel="0" r="5885">
      <c r="A5885" s="746" t="n">
        <v>91120</v>
      </c>
      <c r="B5885" s="745" t="s">
        <v>7232</v>
      </c>
      <c r="C5885" s="745" t="s">
        <v>236</v>
      </c>
      <c r="D5885" s="747" t="n">
        <v>0.53</v>
      </c>
    </row>
    <row collapsed="false" customFormat="false" customHeight="true" hidden="true" ht="13.5" outlineLevel="0" r="5886">
      <c r="A5886" s="746" t="n">
        <v>91121</v>
      </c>
      <c r="B5886" s="745" t="s">
        <v>7233</v>
      </c>
      <c r="C5886" s="745" t="s">
        <v>236</v>
      </c>
      <c r="D5886" s="747" t="n">
        <v>0.88</v>
      </c>
    </row>
    <row collapsed="false" customFormat="false" customHeight="true" hidden="true" ht="13.5" outlineLevel="0" r="5887">
      <c r="A5887" s="746" t="n">
        <v>91122</v>
      </c>
      <c r="B5887" s="745" t="s">
        <v>7234</v>
      </c>
      <c r="C5887" s="745" t="s">
        <v>236</v>
      </c>
      <c r="D5887" s="747" t="n">
        <v>1.24</v>
      </c>
    </row>
    <row collapsed="false" customFormat="false" customHeight="true" hidden="true" ht="13.5" outlineLevel="0" r="5888">
      <c r="A5888" s="746" t="n">
        <v>91123</v>
      </c>
      <c r="B5888" s="745" t="s">
        <v>7235</v>
      </c>
      <c r="C5888" s="745" t="s">
        <v>236</v>
      </c>
      <c r="D5888" s="747" t="n">
        <v>1.59</v>
      </c>
    </row>
    <row collapsed="false" customFormat="false" customHeight="true" hidden="true" ht="13.5" outlineLevel="0" r="5889">
      <c r="A5889" s="746" t="n">
        <v>91124</v>
      </c>
      <c r="B5889" s="745" t="s">
        <v>7236</v>
      </c>
      <c r="C5889" s="745" t="s">
        <v>2478</v>
      </c>
      <c r="D5889" s="747" t="n">
        <v>81.89</v>
      </c>
    </row>
    <row collapsed="false" customFormat="false" customHeight="true" hidden="true" ht="13.5" outlineLevel="0" r="5890">
      <c r="A5890" s="746" t="n">
        <v>91125</v>
      </c>
      <c r="B5890" s="745" t="s">
        <v>7237</v>
      </c>
      <c r="C5890" s="745" t="s">
        <v>1404</v>
      </c>
      <c r="D5890" s="747" t="n">
        <v>0.09</v>
      </c>
    </row>
    <row collapsed="false" customFormat="false" customHeight="true" hidden="true" ht="13.5" outlineLevel="0" r="5891">
      <c r="A5891" s="746" t="n">
        <v>91128</v>
      </c>
      <c r="B5891" s="745" t="s">
        <v>7238</v>
      </c>
      <c r="C5891" s="745" t="s">
        <v>7206</v>
      </c>
      <c r="D5891" s="747" t="n">
        <v>0.15</v>
      </c>
    </row>
    <row collapsed="false" customFormat="false" customHeight="true" hidden="true" ht="13.5" outlineLevel="0" r="5892">
      <c r="A5892" s="746" t="n">
        <v>91129</v>
      </c>
      <c r="B5892" s="745" t="s">
        <v>7239</v>
      </c>
      <c r="C5892" s="745" t="s">
        <v>7206</v>
      </c>
      <c r="D5892" s="747" t="n">
        <v>0.23</v>
      </c>
    </row>
    <row collapsed="false" customFormat="false" customHeight="true" hidden="true" ht="13.5" outlineLevel="0" r="5893">
      <c r="A5893" s="746" t="n">
        <v>91130</v>
      </c>
      <c r="B5893" s="745" t="s">
        <v>7240</v>
      </c>
      <c r="C5893" s="745" t="s">
        <v>7206</v>
      </c>
      <c r="D5893" s="747" t="n">
        <v>0.31</v>
      </c>
    </row>
    <row collapsed="false" customFormat="false" customHeight="true" hidden="true" ht="13.5" outlineLevel="0" r="5894">
      <c r="A5894" s="746" t="n">
        <v>91132</v>
      </c>
      <c r="B5894" s="745" t="s">
        <v>7241</v>
      </c>
      <c r="C5894" s="745" t="s">
        <v>7206</v>
      </c>
      <c r="D5894" s="747" t="n">
        <v>0.42</v>
      </c>
    </row>
    <row collapsed="false" customFormat="false" customHeight="true" hidden="true" ht="13.5" outlineLevel="0" r="5895">
      <c r="A5895" s="746" t="n">
        <v>91134</v>
      </c>
      <c r="B5895" s="745" t="s">
        <v>7242</v>
      </c>
      <c r="C5895" s="745" t="s">
        <v>6154</v>
      </c>
      <c r="D5895" s="747" t="n">
        <v>2.59</v>
      </c>
    </row>
    <row collapsed="false" customFormat="false" customHeight="true" hidden="true" ht="13.5" outlineLevel="0" r="5896">
      <c r="A5896" s="746" t="n">
        <v>91135</v>
      </c>
      <c r="B5896" s="745" t="s">
        <v>7243</v>
      </c>
      <c r="C5896" s="745" t="s">
        <v>6154</v>
      </c>
      <c r="D5896" s="747" t="n">
        <v>4.61</v>
      </c>
    </row>
    <row collapsed="false" customFormat="false" customHeight="true" hidden="true" ht="13.5" outlineLevel="0" r="5897">
      <c r="A5897" s="746" t="n">
        <v>91136</v>
      </c>
      <c r="B5897" s="745" t="s">
        <v>7244</v>
      </c>
      <c r="C5897" s="745" t="s">
        <v>6154</v>
      </c>
      <c r="D5897" s="747" t="n">
        <v>6.64</v>
      </c>
    </row>
    <row collapsed="false" customFormat="false" customHeight="true" hidden="true" ht="13.5" outlineLevel="0" r="5898">
      <c r="A5898" s="746" t="n">
        <v>91137</v>
      </c>
      <c r="B5898" s="745" t="s">
        <v>7245</v>
      </c>
      <c r="C5898" s="745" t="s">
        <v>6154</v>
      </c>
      <c r="D5898" s="747" t="n">
        <v>8.67</v>
      </c>
    </row>
    <row collapsed="false" customFormat="false" customHeight="true" hidden="true" ht="13.5" outlineLevel="0" r="5899">
      <c r="A5899" s="746" t="n">
        <v>91138</v>
      </c>
      <c r="B5899" s="745" t="s">
        <v>7246</v>
      </c>
      <c r="C5899" s="745" t="s">
        <v>7247</v>
      </c>
      <c r="D5899" s="747" t="n">
        <v>86.81</v>
      </c>
    </row>
    <row collapsed="false" customFormat="false" customHeight="true" hidden="true" ht="13.5" outlineLevel="0" r="5900">
      <c r="A5900" s="746" t="n">
        <v>91139</v>
      </c>
      <c r="B5900" s="745" t="s">
        <v>7248</v>
      </c>
      <c r="C5900" s="745" t="s">
        <v>7247</v>
      </c>
      <c r="D5900" s="747" t="n">
        <v>46.27</v>
      </c>
    </row>
    <row collapsed="false" customFormat="false" customHeight="true" hidden="true" ht="13.5" outlineLevel="0" r="5901">
      <c r="A5901" s="746" t="n">
        <v>91140</v>
      </c>
      <c r="B5901" s="745" t="s">
        <v>7249</v>
      </c>
      <c r="C5901" s="745" t="s">
        <v>7247</v>
      </c>
      <c r="D5901" s="747" t="n">
        <v>20.26</v>
      </c>
    </row>
    <row collapsed="false" customFormat="false" customHeight="true" hidden="true" ht="13.5" outlineLevel="0" r="5902">
      <c r="A5902" s="746" t="n">
        <v>91141</v>
      </c>
      <c r="B5902" s="745" t="s">
        <v>7250</v>
      </c>
      <c r="C5902" s="745" t="s">
        <v>7247</v>
      </c>
      <c r="D5902" s="747" t="n">
        <v>133.1</v>
      </c>
    </row>
    <row collapsed="false" customFormat="false" customHeight="true" hidden="true" ht="13.5" outlineLevel="0" r="5903">
      <c r="A5903" s="746" t="n">
        <v>91142</v>
      </c>
      <c r="B5903" s="745" t="s">
        <v>7251</v>
      </c>
      <c r="C5903" s="745" t="s">
        <v>7247</v>
      </c>
      <c r="D5903" s="747" t="n">
        <v>86.81</v>
      </c>
    </row>
    <row collapsed="false" customFormat="false" customHeight="true" hidden="true" ht="13.5" outlineLevel="0" r="5904">
      <c r="A5904" s="746" t="n">
        <v>91143</v>
      </c>
      <c r="B5904" s="745" t="s">
        <v>7252</v>
      </c>
      <c r="C5904" s="745" t="s">
        <v>7247</v>
      </c>
      <c r="D5904" s="747" t="n">
        <v>20.26</v>
      </c>
    </row>
    <row collapsed="false" customFormat="false" customHeight="true" hidden="true" ht="13.5" outlineLevel="0" r="5905">
      <c r="A5905" s="746" t="n">
        <v>91144</v>
      </c>
      <c r="B5905" s="745" t="s">
        <v>7253</v>
      </c>
      <c r="C5905" s="745" t="s">
        <v>7247</v>
      </c>
      <c r="D5905" s="747" t="n">
        <v>179.37</v>
      </c>
    </row>
    <row collapsed="false" customFormat="false" customHeight="true" hidden="true" ht="13.5" outlineLevel="0" r="5906">
      <c r="A5906" s="746" t="n">
        <v>91145</v>
      </c>
      <c r="B5906" s="745" t="s">
        <v>7254</v>
      </c>
      <c r="C5906" s="745" t="s">
        <v>7247</v>
      </c>
      <c r="D5906" s="747" t="n">
        <v>133.1</v>
      </c>
    </row>
    <row collapsed="false" customFormat="false" customHeight="true" hidden="true" ht="13.5" outlineLevel="0" r="5907">
      <c r="A5907" s="746" t="n">
        <v>91146</v>
      </c>
      <c r="B5907" s="745" t="s">
        <v>7255</v>
      </c>
      <c r="C5907" s="745" t="s">
        <v>7247</v>
      </c>
      <c r="D5907" s="747" t="n">
        <v>25.99</v>
      </c>
    </row>
    <row collapsed="false" customFormat="false" customHeight="true" hidden="true" ht="13.5" outlineLevel="0" r="5908">
      <c r="A5908" s="746" t="n">
        <v>91147</v>
      </c>
      <c r="B5908" s="745" t="s">
        <v>7256</v>
      </c>
      <c r="C5908" s="745" t="s">
        <v>7247</v>
      </c>
      <c r="D5908" s="747" t="n">
        <v>245.92</v>
      </c>
    </row>
    <row collapsed="false" customFormat="false" customHeight="true" hidden="true" ht="13.5" outlineLevel="0" r="5909">
      <c r="A5909" s="746" t="n">
        <v>91148</v>
      </c>
      <c r="B5909" s="745" t="s">
        <v>7257</v>
      </c>
      <c r="C5909" s="745" t="s">
        <v>7247</v>
      </c>
      <c r="D5909" s="747" t="n">
        <v>159.09</v>
      </c>
    </row>
    <row collapsed="false" customFormat="false" customHeight="true" hidden="true" ht="13.5" outlineLevel="0" r="5910">
      <c r="A5910" s="746" t="n">
        <v>91149</v>
      </c>
      <c r="B5910" s="745" t="s">
        <v>7258</v>
      </c>
      <c r="C5910" s="745" t="s">
        <v>7247</v>
      </c>
      <c r="D5910" s="747" t="n">
        <v>40.54</v>
      </c>
    </row>
    <row collapsed="false" customFormat="false" customHeight="true" hidden="true" ht="13.5" outlineLevel="0" r="5911">
      <c r="A5911" s="746" t="n">
        <v>92121</v>
      </c>
      <c r="B5911" s="745" t="s">
        <v>7259</v>
      </c>
      <c r="C5911" s="745" t="s">
        <v>2478</v>
      </c>
      <c r="D5911" s="747" t="n">
        <v>27.18</v>
      </c>
    </row>
    <row collapsed="false" customFormat="false" customHeight="true" hidden="true" ht="13.5" outlineLevel="0" r="5912">
      <c r="A5912" s="746" t="n">
        <v>92122</v>
      </c>
      <c r="B5912" s="745" t="s">
        <v>7260</v>
      </c>
      <c r="C5912" s="745" t="s">
        <v>2478</v>
      </c>
      <c r="D5912" s="747" t="n">
        <v>46.2</v>
      </c>
    </row>
    <row collapsed="false" customFormat="false" customHeight="true" hidden="true" ht="13.5" outlineLevel="0" r="5913">
      <c r="A5913" s="746" t="n">
        <v>92123</v>
      </c>
      <c r="B5913" s="745" t="s">
        <v>7261</v>
      </c>
      <c r="C5913" s="745" t="s">
        <v>2478</v>
      </c>
      <c r="D5913" s="747" t="n">
        <v>43.15</v>
      </c>
    </row>
    <row collapsed="false" customFormat="false" customHeight="true" hidden="true" ht="13.5" outlineLevel="0" r="5914">
      <c r="A5914" s="746" t="n">
        <v>94926</v>
      </c>
      <c r="B5914" s="745" t="s">
        <v>7262</v>
      </c>
      <c r="C5914" s="745" t="s">
        <v>52</v>
      </c>
      <c r="D5914" s="747" t="n">
        <v>1.39</v>
      </c>
    </row>
    <row collapsed="false" customFormat="false" customHeight="true" hidden="true" ht="13.5" outlineLevel="0" r="5915">
      <c r="A5915" s="746" t="n">
        <v>94927</v>
      </c>
      <c r="B5915" s="745" t="s">
        <v>7263</v>
      </c>
      <c r="C5915" s="745" t="s">
        <v>52</v>
      </c>
      <c r="D5915" s="747" t="n">
        <v>0.72</v>
      </c>
    </row>
    <row collapsed="false" customFormat="false" customHeight="true" hidden="true" ht="13.5" outlineLevel="0" r="5916">
      <c r="A5916" s="746" t="n">
        <v>94928</v>
      </c>
      <c r="B5916" s="745" t="s">
        <v>7264</v>
      </c>
      <c r="C5916" s="745" t="s">
        <v>30</v>
      </c>
      <c r="D5916" s="747" t="n">
        <v>2.2</v>
      </c>
    </row>
    <row collapsed="false" customFormat="false" customHeight="true" hidden="true" ht="13.5" outlineLevel="0" r="5917">
      <c r="A5917" s="746" t="n">
        <v>94929</v>
      </c>
      <c r="B5917" s="745" t="s">
        <v>7265</v>
      </c>
      <c r="C5917" s="745" t="s">
        <v>30</v>
      </c>
      <c r="D5917" s="747" t="n">
        <v>3.88</v>
      </c>
    </row>
    <row collapsed="false" customFormat="false" customHeight="true" hidden="true" ht="13.5" outlineLevel="0" r="5918">
      <c r="A5918" s="746" t="n">
        <v>94930</v>
      </c>
      <c r="B5918" s="745" t="s">
        <v>7266</v>
      </c>
      <c r="C5918" s="745" t="s">
        <v>30</v>
      </c>
      <c r="D5918" s="747" t="n">
        <v>1.14</v>
      </c>
    </row>
    <row collapsed="false" customFormat="false" customHeight="true" hidden="true" ht="13.5" outlineLevel="0" r="5919">
      <c r="A5919" s="746" t="n">
        <v>94931</v>
      </c>
      <c r="B5919" s="745" t="s">
        <v>7267</v>
      </c>
      <c r="C5919" s="745" t="s">
        <v>30</v>
      </c>
      <c r="D5919" s="747" t="n">
        <v>2.01</v>
      </c>
    </row>
    <row collapsed="false" customFormat="false" customHeight="true" hidden="true" ht="13.5" outlineLevel="0" r="5920">
      <c r="A5920" s="746" t="n">
        <v>94932</v>
      </c>
      <c r="B5920" s="745" t="s">
        <v>7268</v>
      </c>
      <c r="C5920" s="745" t="s">
        <v>30</v>
      </c>
      <c r="D5920" s="747" t="n">
        <v>4.11</v>
      </c>
    </row>
    <row collapsed="false" customFormat="false" customHeight="true" hidden="true" ht="13.5" outlineLevel="0" r="5921">
      <c r="A5921" s="746" t="n">
        <v>94934</v>
      </c>
      <c r="B5921" s="745" t="s">
        <v>7269</v>
      </c>
      <c r="C5921" s="745" t="s">
        <v>30</v>
      </c>
      <c r="D5921" s="747" t="n">
        <v>1.42</v>
      </c>
    </row>
    <row collapsed="false" customFormat="false" customHeight="true" hidden="true" ht="13.5" outlineLevel="0" r="5922">
      <c r="A5922" s="746" t="n">
        <v>94935</v>
      </c>
      <c r="B5922" s="745" t="s">
        <v>7270</v>
      </c>
      <c r="C5922" s="745" t="s">
        <v>30</v>
      </c>
      <c r="D5922" s="747" t="n">
        <v>2.22</v>
      </c>
    </row>
    <row collapsed="false" customFormat="false" customHeight="true" hidden="true" ht="13.5" outlineLevel="0" r="5923">
      <c r="A5923" s="746" t="n">
        <v>94936</v>
      </c>
      <c r="B5923" s="745" t="s">
        <v>7271</v>
      </c>
      <c r="C5923" s="745" t="s">
        <v>30</v>
      </c>
      <c r="D5923" s="747" t="n">
        <v>3.57</v>
      </c>
    </row>
    <row collapsed="false" customFormat="false" customHeight="true" hidden="true" ht="13.5" outlineLevel="0" r="5924">
      <c r="A5924" s="746" t="n">
        <v>94937</v>
      </c>
      <c r="B5924" s="745" t="s">
        <v>7272</v>
      </c>
      <c r="C5924" s="745" t="s">
        <v>30</v>
      </c>
      <c r="D5924" s="747" t="n">
        <v>5.26</v>
      </c>
    </row>
    <row collapsed="false" customFormat="false" customHeight="true" hidden="true" ht="13.5" outlineLevel="0" r="5925">
      <c r="A5925" s="746" t="n">
        <v>94938</v>
      </c>
      <c r="B5925" s="745" t="s">
        <v>7273</v>
      </c>
      <c r="C5925" s="745" t="s">
        <v>30</v>
      </c>
      <c r="D5925" s="747" t="n">
        <v>6.94</v>
      </c>
    </row>
    <row collapsed="false" customFormat="false" customHeight="true" hidden="true" ht="13.5" outlineLevel="0" r="5926">
      <c r="A5926" s="746" t="n">
        <v>94939</v>
      </c>
      <c r="B5926" s="745" t="s">
        <v>7274</v>
      </c>
      <c r="C5926" s="745" t="s">
        <v>52</v>
      </c>
      <c r="D5926" s="747" t="n">
        <v>2.16</v>
      </c>
    </row>
    <row collapsed="false" customFormat="false" customHeight="true" hidden="true" ht="13.5" outlineLevel="0" r="5927">
      <c r="A5927" s="746" t="n">
        <v>94940</v>
      </c>
      <c r="B5927" s="745" t="s">
        <v>7275</v>
      </c>
      <c r="C5927" s="745" t="s">
        <v>52</v>
      </c>
      <c r="D5927" s="747" t="n">
        <v>1.12</v>
      </c>
    </row>
    <row collapsed="false" customFormat="false" customHeight="true" hidden="true" ht="13.5" outlineLevel="0" r="5928">
      <c r="A5928" s="746" t="n">
        <v>94941</v>
      </c>
      <c r="B5928" s="745" t="s">
        <v>7276</v>
      </c>
      <c r="C5928" s="745" t="s">
        <v>1404</v>
      </c>
      <c r="D5928" s="747" t="n">
        <v>0.07</v>
      </c>
    </row>
    <row collapsed="false" customFormat="false" customHeight="true" hidden="true" ht="13.5" outlineLevel="0" r="5929">
      <c r="A5929" s="746" t="n">
        <v>94942</v>
      </c>
      <c r="B5929" s="745" t="s">
        <v>7277</v>
      </c>
      <c r="C5929" s="745" t="s">
        <v>52</v>
      </c>
      <c r="D5929" s="747" t="n">
        <v>0.87</v>
      </c>
    </row>
    <row collapsed="false" customFormat="false" customHeight="true" hidden="true" ht="13.5" outlineLevel="0" r="5930">
      <c r="A5930" s="746" t="n">
        <v>94943</v>
      </c>
      <c r="B5930" s="745" t="s">
        <v>7278</v>
      </c>
      <c r="C5930" s="745" t="s">
        <v>52</v>
      </c>
      <c r="D5930" s="747" t="n">
        <v>0.47</v>
      </c>
    </row>
    <row collapsed="false" customFormat="false" customHeight="true" hidden="true" ht="13.5" outlineLevel="0" r="5931">
      <c r="A5931" s="746" t="n">
        <v>94944</v>
      </c>
      <c r="B5931" s="745" t="s">
        <v>7279</v>
      </c>
      <c r="C5931" s="745" t="s">
        <v>52</v>
      </c>
      <c r="D5931" s="747" t="n">
        <v>1.21</v>
      </c>
    </row>
    <row collapsed="false" customFormat="false" customHeight="true" hidden="true" ht="13.5" outlineLevel="0" r="5932">
      <c r="A5932" s="746" t="n">
        <v>94945</v>
      </c>
      <c r="B5932" s="745" t="s">
        <v>7280</v>
      </c>
      <c r="C5932" s="745" t="s">
        <v>52</v>
      </c>
      <c r="D5932" s="747" t="n">
        <v>0.24</v>
      </c>
    </row>
    <row collapsed="false" customFormat="false" customHeight="true" hidden="true" ht="13.5" outlineLevel="0" r="5933">
      <c r="A5933" s="746" t="n">
        <v>94946</v>
      </c>
      <c r="B5933" s="745" t="s">
        <v>7281</v>
      </c>
      <c r="C5933" s="745" t="s">
        <v>30</v>
      </c>
      <c r="D5933" s="747" t="n">
        <v>1.23</v>
      </c>
    </row>
    <row collapsed="false" customFormat="false" customHeight="true" hidden="true" ht="13.5" outlineLevel="0" r="5934">
      <c r="A5934" s="746" t="n">
        <v>94947</v>
      </c>
      <c r="B5934" s="745" t="s">
        <v>7282</v>
      </c>
      <c r="C5934" s="745" t="s">
        <v>30</v>
      </c>
      <c r="D5934" s="747" t="n">
        <v>0.91</v>
      </c>
    </row>
    <row collapsed="false" customFormat="false" customHeight="true" hidden="true" ht="13.5" outlineLevel="0" r="5935">
      <c r="A5935" s="746" t="n">
        <v>94948</v>
      </c>
      <c r="B5935" s="745" t="s">
        <v>7283</v>
      </c>
      <c r="C5935" s="745" t="s">
        <v>30</v>
      </c>
      <c r="D5935" s="747" t="n">
        <v>0.65</v>
      </c>
    </row>
    <row collapsed="false" customFormat="false" customHeight="true" hidden="true" ht="13.5" outlineLevel="0" r="5936">
      <c r="A5936" s="746" t="n">
        <v>94949</v>
      </c>
      <c r="B5936" s="745" t="s">
        <v>7284</v>
      </c>
      <c r="C5936" s="745" t="s">
        <v>30</v>
      </c>
      <c r="D5936" s="747" t="n">
        <v>0.99</v>
      </c>
    </row>
    <row collapsed="false" customFormat="false" customHeight="true" hidden="true" ht="13.5" outlineLevel="0" r="5937">
      <c r="A5937" s="746" t="n">
        <v>94950</v>
      </c>
      <c r="B5937" s="745" t="s">
        <v>7285</v>
      </c>
      <c r="C5937" s="745" t="s">
        <v>30</v>
      </c>
      <c r="D5937" s="747" t="n">
        <v>1.41</v>
      </c>
    </row>
    <row collapsed="false" customFormat="false" customHeight="true" hidden="true" ht="13.5" outlineLevel="0" r="5938">
      <c r="A5938" s="746" t="n">
        <v>94951</v>
      </c>
      <c r="B5938" s="745" t="s">
        <v>7286</v>
      </c>
      <c r="C5938" s="745" t="s">
        <v>30</v>
      </c>
      <c r="D5938" s="747" t="n">
        <v>1.84</v>
      </c>
    </row>
    <row collapsed="false" customFormat="false" customHeight="true" hidden="true" ht="13.5" outlineLevel="0" r="5939">
      <c r="A5939" s="746" t="n">
        <v>94952</v>
      </c>
      <c r="B5939" s="745" t="s">
        <v>7287</v>
      </c>
      <c r="C5939" s="745" t="s">
        <v>30</v>
      </c>
      <c r="D5939" s="747" t="n">
        <v>0.3</v>
      </c>
    </row>
    <row collapsed="false" customFormat="false" customHeight="true" hidden="true" ht="13.5" outlineLevel="0" r="5940">
      <c r="A5940" s="746" t="n">
        <v>94953</v>
      </c>
      <c r="B5940" s="745" t="s">
        <v>7288</v>
      </c>
      <c r="C5940" s="745" t="s">
        <v>52</v>
      </c>
      <c r="D5940" s="747" t="n">
        <v>5.6</v>
      </c>
    </row>
    <row collapsed="false" customFormat="false" customHeight="true" hidden="true" ht="13.5" outlineLevel="0" r="5941">
      <c r="A5941" s="746" t="n">
        <v>94954</v>
      </c>
      <c r="B5941" s="745" t="s">
        <v>7289</v>
      </c>
      <c r="C5941" s="745" t="s">
        <v>52</v>
      </c>
      <c r="D5941" s="747" t="n">
        <v>0.9</v>
      </c>
    </row>
    <row collapsed="false" customFormat="false" customHeight="true" hidden="true" ht="13.5" outlineLevel="0" r="5942">
      <c r="A5942" s="746" t="n">
        <v>94955</v>
      </c>
      <c r="B5942" s="745" t="s">
        <v>7290</v>
      </c>
      <c r="C5942" s="745" t="s">
        <v>52</v>
      </c>
      <c r="D5942" s="747" t="n">
        <v>1.35</v>
      </c>
    </row>
    <row collapsed="false" customFormat="false" customHeight="true" hidden="true" ht="13.5" outlineLevel="0" r="5943">
      <c r="A5943" s="746" t="n">
        <v>94956</v>
      </c>
      <c r="B5943" s="745" t="s">
        <v>7291</v>
      </c>
      <c r="C5943" s="745" t="s">
        <v>52</v>
      </c>
      <c r="D5943" s="747" t="n">
        <v>1.92</v>
      </c>
    </row>
    <row collapsed="false" customFormat="false" customHeight="true" hidden="true" ht="13.5" outlineLevel="0" r="5944">
      <c r="A5944" s="746" t="n">
        <v>94957</v>
      </c>
      <c r="B5944" s="745" t="s">
        <v>7292</v>
      </c>
      <c r="C5944" s="745" t="s">
        <v>52</v>
      </c>
      <c r="D5944" s="747" t="n">
        <v>2.48</v>
      </c>
    </row>
    <row collapsed="false" customFormat="false" customHeight="true" hidden="true" ht="13.5" outlineLevel="0" r="5945">
      <c r="A5945" s="746" t="n">
        <v>94958</v>
      </c>
      <c r="B5945" s="745" t="s">
        <v>7293</v>
      </c>
      <c r="C5945" s="745" t="s">
        <v>52</v>
      </c>
      <c r="D5945" s="747" t="n">
        <v>0.55</v>
      </c>
    </row>
    <row collapsed="false" customFormat="false" customHeight="true" hidden="true" ht="13.5" outlineLevel="0" r="5946">
      <c r="A5946" s="746" t="n">
        <v>94959</v>
      </c>
      <c r="B5946" s="745" t="s">
        <v>7294</v>
      </c>
      <c r="C5946" s="745" t="s">
        <v>236</v>
      </c>
      <c r="D5946" s="747" t="n">
        <v>1.54</v>
      </c>
    </row>
    <row collapsed="false" customFormat="false" customHeight="true" hidden="true" ht="13.5" outlineLevel="0" r="5947">
      <c r="A5947" s="746" t="n">
        <v>94960</v>
      </c>
      <c r="B5947" s="745" t="s">
        <v>7295</v>
      </c>
      <c r="C5947" s="745" t="s">
        <v>236</v>
      </c>
      <c r="D5947" s="747" t="n">
        <v>1.26</v>
      </c>
    </row>
    <row collapsed="false" customFormat="false" customHeight="true" hidden="true" ht="13.5" outlineLevel="0" r="5948">
      <c r="A5948" s="746" t="n">
        <v>94961</v>
      </c>
      <c r="B5948" s="745" t="s">
        <v>7296</v>
      </c>
      <c r="C5948" s="745" t="s">
        <v>236</v>
      </c>
      <c r="D5948" s="747" t="n">
        <v>0.57</v>
      </c>
    </row>
    <row collapsed="false" customFormat="false" customHeight="true" hidden="true" ht="13.5" outlineLevel="0" r="5949">
      <c r="A5949" s="745" t="s">
        <v>7297</v>
      </c>
      <c r="B5949" s="745" t="s">
        <v>7298</v>
      </c>
      <c r="C5949" s="745" t="s">
        <v>52</v>
      </c>
      <c r="D5949" s="747" t="n">
        <v>1.96</v>
      </c>
    </row>
    <row collapsed="false" customFormat="false" customHeight="true" hidden="true" ht="13.5" outlineLevel="0" r="5950">
      <c r="A5950" s="745" t="s">
        <v>7299</v>
      </c>
      <c r="B5950" s="745" t="s">
        <v>7300</v>
      </c>
      <c r="C5950" s="745" t="s">
        <v>52</v>
      </c>
      <c r="D5950" s="747" t="n">
        <v>10.08</v>
      </c>
    </row>
    <row collapsed="false" customFormat="false" customHeight="true" hidden="true" ht="13.5" outlineLevel="0" r="5951">
      <c r="A5951" s="745" t="s">
        <v>7301</v>
      </c>
      <c r="B5951" s="745" t="s">
        <v>7302</v>
      </c>
      <c r="C5951" s="745" t="s">
        <v>52</v>
      </c>
      <c r="D5951" s="747" t="n">
        <v>7.06</v>
      </c>
    </row>
    <row collapsed="false" customFormat="false" customHeight="true" hidden="true" ht="13.5" outlineLevel="0" r="5952">
      <c r="A5952" s="745" t="s">
        <v>7303</v>
      </c>
      <c r="B5952" s="745" t="s">
        <v>7304</v>
      </c>
      <c r="C5952" s="745" t="s">
        <v>52</v>
      </c>
      <c r="D5952" s="747" t="n">
        <v>13.69</v>
      </c>
    </row>
    <row collapsed="false" customFormat="false" customHeight="true" hidden="true" ht="13.5" outlineLevel="0" r="5953">
      <c r="A5953" s="745" t="s">
        <v>7305</v>
      </c>
      <c r="B5953" s="745" t="s">
        <v>7306</v>
      </c>
      <c r="C5953" s="745" t="s">
        <v>52</v>
      </c>
      <c r="D5953" s="747" t="n">
        <v>29.35</v>
      </c>
    </row>
    <row collapsed="false" customFormat="false" customHeight="true" hidden="true" ht="13.5" outlineLevel="0" r="5954">
      <c r="A5954" s="745" t="s">
        <v>7307</v>
      </c>
      <c r="B5954" s="745" t="s">
        <v>7308</v>
      </c>
      <c r="C5954" s="745" t="s">
        <v>52</v>
      </c>
      <c r="D5954" s="747" t="n">
        <v>24.71</v>
      </c>
    </row>
    <row collapsed="false" customFormat="false" customHeight="true" hidden="true" ht="13.5" outlineLevel="0" r="5955">
      <c r="A5955" s="745" t="s">
        <v>7309</v>
      </c>
      <c r="B5955" s="745" t="s">
        <v>7310</v>
      </c>
      <c r="C5955" s="745" t="s">
        <v>52</v>
      </c>
      <c r="D5955" s="747" t="n">
        <v>15.81</v>
      </c>
    </row>
    <row collapsed="false" customFormat="false" customHeight="true" hidden="true" ht="13.5" outlineLevel="0" r="5956">
      <c r="A5956" s="745" t="s">
        <v>7311</v>
      </c>
      <c r="B5956" s="745" t="s">
        <v>7312</v>
      </c>
      <c r="C5956" s="745" t="s">
        <v>52</v>
      </c>
      <c r="D5956" s="747" t="n">
        <v>4.81</v>
      </c>
    </row>
    <row collapsed="false" customFormat="false" customHeight="true" hidden="true" ht="13.5" outlineLevel="0" r="5957">
      <c r="A5957" s="745" t="s">
        <v>7313</v>
      </c>
      <c r="B5957" s="745" t="s">
        <v>7314</v>
      </c>
      <c r="C5957" s="745" t="s">
        <v>30</v>
      </c>
      <c r="D5957" s="747" t="n">
        <v>30.12</v>
      </c>
    </row>
    <row collapsed="false" customFormat="false" customHeight="true" hidden="true" ht="13.5" outlineLevel="0" r="5958">
      <c r="A5958" s="746" t="n">
        <v>84117</v>
      </c>
      <c r="B5958" s="745" t="s">
        <v>7315</v>
      </c>
      <c r="C5958" s="745" t="s">
        <v>52</v>
      </c>
      <c r="D5958" s="747" t="n">
        <v>23.26</v>
      </c>
    </row>
    <row collapsed="false" customFormat="false" customHeight="true" hidden="true" ht="13.5" outlineLevel="0" r="5959">
      <c r="A5959" s="746" t="n">
        <v>84120</v>
      </c>
      <c r="B5959" s="745" t="s">
        <v>7316</v>
      </c>
      <c r="C5959" s="745" t="s">
        <v>52</v>
      </c>
      <c r="D5959" s="747" t="n">
        <v>13.3</v>
      </c>
    </row>
    <row collapsed="false" customFormat="false" customHeight="true" hidden="true" ht="13.5" outlineLevel="0" r="5960">
      <c r="A5960" s="746" t="n">
        <v>84123</v>
      </c>
      <c r="B5960" s="745" t="s">
        <v>7317</v>
      </c>
      <c r="C5960" s="745" t="s">
        <v>52</v>
      </c>
      <c r="D5960" s="747" t="n">
        <v>6.93</v>
      </c>
    </row>
    <row collapsed="false" customFormat="false" customHeight="true" hidden="true" ht="13.5" outlineLevel="0" r="5961">
      <c r="A5961" s="746" t="n">
        <v>84125</v>
      </c>
      <c r="B5961" s="745" t="s">
        <v>7318</v>
      </c>
      <c r="C5961" s="745" t="s">
        <v>52</v>
      </c>
      <c r="D5961" s="747" t="n">
        <v>8.82</v>
      </c>
    </row>
    <row collapsed="false" customFormat="false" customHeight="true" hidden="true" ht="13.5" outlineLevel="0" r="5962">
      <c r="A5962" s="745" t="s">
        <v>7319</v>
      </c>
      <c r="B5962" s="745" t="s">
        <v>7320</v>
      </c>
      <c r="C5962" s="745" t="s">
        <v>236</v>
      </c>
      <c r="D5962" s="747" t="n">
        <v>47.53</v>
      </c>
    </row>
    <row collapsed="false" customFormat="false" customHeight="true" hidden="true" ht="13.5" outlineLevel="0" r="5963">
      <c r="A5963" s="745" t="s">
        <v>7321</v>
      </c>
      <c r="B5963" s="745" t="s">
        <v>7322</v>
      </c>
      <c r="C5963" s="745" t="s">
        <v>236</v>
      </c>
      <c r="D5963" s="747" t="n">
        <v>93.15</v>
      </c>
    </row>
    <row collapsed="false" customFormat="false" customHeight="true" hidden="true" ht="13.5" outlineLevel="0" r="5964">
      <c r="A5964" s="746" t="n">
        <v>84127</v>
      </c>
      <c r="B5964" s="745" t="s">
        <v>7323</v>
      </c>
      <c r="C5964" s="745" t="s">
        <v>236</v>
      </c>
      <c r="D5964" s="747" t="n">
        <v>333.17</v>
      </c>
    </row>
    <row collapsed="false" customFormat="false" customHeight="true" hidden="true" ht="13.5" outlineLevel="0" r="5965">
      <c r="A5965" s="746" t="n">
        <v>40841</v>
      </c>
      <c r="B5965" s="745" t="s">
        <v>7324</v>
      </c>
      <c r="C5965" s="745" t="s">
        <v>30</v>
      </c>
      <c r="D5965" s="747" t="n">
        <v>129.14</v>
      </c>
    </row>
    <row collapsed="false" customFormat="false" customHeight="true" hidden="true" ht="13.5" outlineLevel="0" r="5966">
      <c r="A5966" s="746" t="n">
        <v>71516</v>
      </c>
      <c r="B5966" s="745" t="s">
        <v>7325</v>
      </c>
      <c r="C5966" s="745" t="s">
        <v>30</v>
      </c>
      <c r="D5966" s="747" t="n">
        <v>464</v>
      </c>
    </row>
    <row collapsed="false" customFormat="false" customHeight="true" hidden="true" ht="13.5" outlineLevel="0" r="5967">
      <c r="A5967" s="746" t="n">
        <v>73361</v>
      </c>
      <c r="B5967" s="745" t="s">
        <v>7326</v>
      </c>
      <c r="C5967" s="745" t="s">
        <v>2478</v>
      </c>
      <c r="D5967" s="747" t="n">
        <v>392.92</v>
      </c>
    </row>
    <row collapsed="false" customFormat="false" customHeight="true" hidden="true" ht="13.5" outlineLevel="0" r="5968">
      <c r="A5968" s="746" t="n">
        <v>73714</v>
      </c>
      <c r="B5968" s="745" t="s">
        <v>7327</v>
      </c>
      <c r="C5968" s="745" t="s">
        <v>30</v>
      </c>
      <c r="D5968" s="748" t="n">
        <v>1382.11</v>
      </c>
    </row>
    <row collapsed="false" customFormat="false" customHeight="true" hidden="true" ht="13.5" outlineLevel="0" r="5969">
      <c r="A5969" s="746" t="n">
        <v>86957</v>
      </c>
      <c r="B5969" s="745" t="s">
        <v>7328</v>
      </c>
      <c r="C5969" s="745" t="s">
        <v>30</v>
      </c>
      <c r="D5969" s="747" t="n">
        <v>23.21</v>
      </c>
    </row>
    <row collapsed="false" customFormat="false" customHeight="true" hidden="true" ht="13.5" outlineLevel="0" r="5970">
      <c r="A5970" s="746" t="n">
        <v>86958</v>
      </c>
      <c r="B5970" s="745" t="s">
        <v>7329</v>
      </c>
      <c r="C5970" s="745" t="s">
        <v>30</v>
      </c>
      <c r="D5970" s="747" t="n">
        <v>19.25</v>
      </c>
    </row>
    <row collapsed="false" customFormat="false" customHeight="true" hidden="true" ht="13.5" outlineLevel="0" r="5971">
      <c r="A5971" s="746" t="n">
        <v>97010</v>
      </c>
      <c r="B5971" s="745" t="s">
        <v>7330</v>
      </c>
      <c r="C5971" s="745" t="s">
        <v>236</v>
      </c>
      <c r="D5971" s="747" t="n">
        <v>43.52</v>
      </c>
    </row>
    <row collapsed="false" customFormat="false" customHeight="true" hidden="true" ht="13.5" outlineLevel="0" r="5972">
      <c r="A5972" s="746" t="n">
        <v>97011</v>
      </c>
      <c r="B5972" s="745" t="s">
        <v>7331</v>
      </c>
      <c r="C5972" s="745" t="s">
        <v>236</v>
      </c>
      <c r="D5972" s="747" t="n">
        <v>34.73</v>
      </c>
    </row>
    <row collapsed="false" customFormat="false" customHeight="true" hidden="true" ht="13.5" outlineLevel="0" r="5973">
      <c r="A5973" s="746" t="n">
        <v>97012</v>
      </c>
      <c r="B5973" s="745" t="s">
        <v>7332</v>
      </c>
      <c r="C5973" s="745" t="s">
        <v>236</v>
      </c>
      <c r="D5973" s="747" t="n">
        <v>30.33</v>
      </c>
    </row>
    <row collapsed="false" customFormat="false" customHeight="true" hidden="true" ht="13.5" outlineLevel="0" r="5974">
      <c r="A5974" s="746" t="n">
        <v>97013</v>
      </c>
      <c r="B5974" s="745" t="s">
        <v>7333</v>
      </c>
      <c r="C5974" s="745" t="s">
        <v>236</v>
      </c>
      <c r="D5974" s="747" t="n">
        <v>50.55</v>
      </c>
    </row>
    <row collapsed="false" customFormat="false" customHeight="true" hidden="true" ht="13.5" outlineLevel="0" r="5975">
      <c r="A5975" s="746" t="n">
        <v>97014</v>
      </c>
      <c r="B5975" s="745" t="s">
        <v>7334</v>
      </c>
      <c r="C5975" s="745" t="s">
        <v>236</v>
      </c>
      <c r="D5975" s="747" t="n">
        <v>39.67</v>
      </c>
    </row>
    <row collapsed="false" customFormat="false" customHeight="true" hidden="true" ht="13.5" outlineLevel="0" r="5976">
      <c r="A5976" s="746" t="n">
        <v>97015</v>
      </c>
      <c r="B5976" s="745" t="s">
        <v>7335</v>
      </c>
      <c r="C5976" s="745" t="s">
        <v>236</v>
      </c>
      <c r="D5976" s="747" t="n">
        <v>34.16</v>
      </c>
    </row>
    <row collapsed="false" customFormat="false" customHeight="true" hidden="true" ht="13.5" outlineLevel="0" r="5977">
      <c r="A5977" s="746" t="n">
        <v>97016</v>
      </c>
      <c r="B5977" s="745" t="s">
        <v>7336</v>
      </c>
      <c r="C5977" s="745" t="s">
        <v>236</v>
      </c>
      <c r="D5977" s="747" t="n">
        <v>37.03</v>
      </c>
    </row>
    <row collapsed="false" customFormat="false" customHeight="true" hidden="true" ht="13.5" outlineLevel="0" r="5978">
      <c r="A5978" s="746" t="n">
        <v>97017</v>
      </c>
      <c r="B5978" s="745" t="s">
        <v>7337</v>
      </c>
      <c r="C5978" s="745" t="s">
        <v>236</v>
      </c>
      <c r="D5978" s="747" t="n">
        <v>28.69</v>
      </c>
    </row>
    <row collapsed="false" customFormat="false" customHeight="true" hidden="true" ht="13.5" outlineLevel="0" r="5979">
      <c r="A5979" s="746" t="n">
        <v>97018</v>
      </c>
      <c r="B5979" s="745" t="s">
        <v>7338</v>
      </c>
      <c r="C5979" s="745" t="s">
        <v>236</v>
      </c>
      <c r="D5979" s="747" t="n">
        <v>24.34</v>
      </c>
    </row>
    <row collapsed="false" customFormat="false" customHeight="true" hidden="true" ht="13.5" outlineLevel="0" r="5980">
      <c r="A5980" s="746" t="n">
        <v>97031</v>
      </c>
      <c r="B5980" s="745" t="s">
        <v>7339</v>
      </c>
      <c r="C5980" s="745" t="s">
        <v>236</v>
      </c>
      <c r="D5980" s="747" t="n">
        <v>60.88</v>
      </c>
    </row>
    <row collapsed="false" customFormat="false" customHeight="true" hidden="true" ht="13.5" outlineLevel="0" r="5981">
      <c r="A5981" s="746" t="n">
        <v>97032</v>
      </c>
      <c r="B5981" s="745" t="s">
        <v>7340</v>
      </c>
      <c r="C5981" s="745" t="s">
        <v>236</v>
      </c>
      <c r="D5981" s="747" t="n">
        <v>39.51</v>
      </c>
    </row>
    <row collapsed="false" customFormat="false" customHeight="true" hidden="true" ht="13.5" outlineLevel="0" r="5982">
      <c r="A5982" s="746" t="n">
        <v>97033</v>
      </c>
      <c r="B5982" s="745" t="s">
        <v>7341</v>
      </c>
      <c r="C5982" s="745" t="s">
        <v>236</v>
      </c>
      <c r="D5982" s="747" t="n">
        <v>70.04</v>
      </c>
    </row>
    <row collapsed="false" customFormat="false" customHeight="true" hidden="true" ht="13.5" outlineLevel="0" r="5983">
      <c r="A5983" s="746" t="n">
        <v>97034</v>
      </c>
      <c r="B5983" s="745" t="s">
        <v>7342</v>
      </c>
      <c r="C5983" s="745" t="s">
        <v>236</v>
      </c>
      <c r="D5983" s="747" t="n">
        <v>43.31</v>
      </c>
    </row>
    <row collapsed="false" customFormat="false" customHeight="true" hidden="true" ht="13.5" outlineLevel="0" r="5984">
      <c r="A5984" s="746" t="n">
        <v>97039</v>
      </c>
      <c r="B5984" s="745" t="s">
        <v>7343</v>
      </c>
      <c r="C5984" s="745" t="s">
        <v>52</v>
      </c>
      <c r="D5984" s="747" t="n">
        <v>31.81</v>
      </c>
    </row>
    <row collapsed="false" customFormat="false" customHeight="true" hidden="true" ht="13.5" outlineLevel="0" r="5985">
      <c r="A5985" s="746" t="n">
        <v>97040</v>
      </c>
      <c r="B5985" s="745" t="s">
        <v>7344</v>
      </c>
      <c r="C5985" s="745" t="s">
        <v>52</v>
      </c>
      <c r="D5985" s="747" t="n">
        <v>12.52</v>
      </c>
    </row>
    <row collapsed="false" customFormat="false" customHeight="true" hidden="true" ht="13.5" outlineLevel="0" r="5986">
      <c r="A5986" s="746" t="n">
        <v>97041</v>
      </c>
      <c r="B5986" s="745" t="s">
        <v>7345</v>
      </c>
      <c r="C5986" s="745" t="s">
        <v>52</v>
      </c>
      <c r="D5986" s="747" t="n">
        <v>125.87</v>
      </c>
    </row>
    <row collapsed="false" customFormat="false" customHeight="true" hidden="true" ht="13.5" outlineLevel="0" r="5987">
      <c r="A5987" s="746" t="n">
        <v>97046</v>
      </c>
      <c r="B5987" s="745" t="s">
        <v>7346</v>
      </c>
      <c r="C5987" s="745" t="s">
        <v>52</v>
      </c>
      <c r="D5987" s="747" t="n">
        <v>0.37</v>
      </c>
    </row>
    <row collapsed="false" customFormat="false" customHeight="true" hidden="true" ht="13.5" outlineLevel="0" r="5988">
      <c r="A5988" s="746" t="n">
        <v>97047</v>
      </c>
      <c r="B5988" s="745" t="s">
        <v>7347</v>
      </c>
      <c r="C5988" s="745" t="s">
        <v>52</v>
      </c>
      <c r="D5988" s="747" t="n">
        <v>0.15</v>
      </c>
    </row>
    <row collapsed="false" customFormat="false" customHeight="true" hidden="true" ht="13.5" outlineLevel="0" r="5989">
      <c r="A5989" s="746" t="n">
        <v>97048</v>
      </c>
      <c r="B5989" s="745" t="s">
        <v>7348</v>
      </c>
      <c r="C5989" s="745" t="s">
        <v>52</v>
      </c>
      <c r="D5989" s="747" t="n">
        <v>0.11</v>
      </c>
    </row>
    <row collapsed="false" customFormat="false" customHeight="true" hidden="true" ht="13.5" outlineLevel="0" r="5990">
      <c r="A5990" s="746" t="n">
        <v>97051</v>
      </c>
      <c r="B5990" s="745" t="s">
        <v>7349</v>
      </c>
      <c r="C5990" s="745" t="s">
        <v>236</v>
      </c>
      <c r="D5990" s="747" t="n">
        <v>0.6</v>
      </c>
    </row>
    <row collapsed="false" customFormat="false" customHeight="true" hidden="true" ht="13.5" outlineLevel="0" r="5991">
      <c r="A5991" s="746" t="n">
        <v>97053</v>
      </c>
      <c r="B5991" s="745" t="s">
        <v>7350</v>
      </c>
      <c r="C5991" s="745" t="s">
        <v>236</v>
      </c>
      <c r="D5991" s="747" t="n">
        <v>22.56</v>
      </c>
    </row>
    <row collapsed="false" customFormat="false" customHeight="true" hidden="true" ht="13.5" outlineLevel="0" r="5992">
      <c r="A5992" s="746" t="n">
        <v>97062</v>
      </c>
      <c r="B5992" s="745" t="s">
        <v>723</v>
      </c>
      <c r="C5992" s="745" t="s">
        <v>52</v>
      </c>
      <c r="D5992" s="747" t="n">
        <v>5.61</v>
      </c>
    </row>
    <row collapsed="false" customFormat="false" customHeight="true" hidden="true" ht="13.5" outlineLevel="0" r="5993">
      <c r="A5993" s="746" t="n">
        <v>97063</v>
      </c>
      <c r="B5993" s="745" t="s">
        <v>7351</v>
      </c>
      <c r="C5993" s="745" t="s">
        <v>52</v>
      </c>
      <c r="D5993" s="747" t="n">
        <v>10.92</v>
      </c>
    </row>
    <row collapsed="false" customFormat="false" customHeight="true" hidden="true" ht="13.5" outlineLevel="0" r="5994">
      <c r="A5994" s="746" t="n">
        <v>97064</v>
      </c>
      <c r="B5994" s="745" t="s">
        <v>745</v>
      </c>
      <c r="C5994" s="745" t="s">
        <v>236</v>
      </c>
      <c r="D5994" s="747" t="n">
        <v>20.62</v>
      </c>
    </row>
    <row collapsed="false" customFormat="false" customHeight="true" hidden="true" ht="13.5" outlineLevel="0" r="5995">
      <c r="A5995" s="746" t="n">
        <v>97065</v>
      </c>
      <c r="B5995" s="745" t="s">
        <v>7352</v>
      </c>
      <c r="C5995" s="745" t="s">
        <v>2478</v>
      </c>
      <c r="D5995" s="747" t="n">
        <v>7.58</v>
      </c>
    </row>
    <row collapsed="false" customFormat="false" customHeight="true" hidden="true" ht="13.5" outlineLevel="0" r="5996">
      <c r="A5996" s="746" t="n">
        <v>97066</v>
      </c>
      <c r="B5996" s="745" t="s">
        <v>7353</v>
      </c>
      <c r="C5996" s="745" t="s">
        <v>52</v>
      </c>
      <c r="D5996" s="747" t="n">
        <v>55.73</v>
      </c>
    </row>
    <row collapsed="false" customFormat="false" customHeight="true" hidden="true" ht="13.5" outlineLevel="0" r="5997">
      <c r="A5997" s="746" t="n">
        <v>97067</v>
      </c>
      <c r="B5997" s="745" t="s">
        <v>7354</v>
      </c>
      <c r="C5997" s="745" t="s">
        <v>236</v>
      </c>
      <c r="D5997" s="747" t="n">
        <v>536.61</v>
      </c>
    </row>
    <row collapsed="false" customFormat="false" customHeight="true" hidden="true" ht="13.5" outlineLevel="0" r="5998">
      <c r="A5998" s="745" t="s">
        <v>7355</v>
      </c>
      <c r="B5998" s="745" t="s">
        <v>7356</v>
      </c>
      <c r="C5998" s="745" t="s">
        <v>30</v>
      </c>
      <c r="D5998" s="747" t="n">
        <v>123.6</v>
      </c>
    </row>
    <row collapsed="false" customFormat="false" customHeight="true" hidden="true" ht="13.5" outlineLevel="0" r="5999">
      <c r="A5999" s="746" t="n">
        <v>73672</v>
      </c>
      <c r="B5999" s="745" t="s">
        <v>7357</v>
      </c>
      <c r="C5999" s="745" t="s">
        <v>52</v>
      </c>
      <c r="D5999" s="747" t="n">
        <v>0.33</v>
      </c>
    </row>
    <row collapsed="false" customFormat="false" customHeight="true" hidden="true" ht="13.5" outlineLevel="0" r="6000">
      <c r="A6000" s="745" t="s">
        <v>7358</v>
      </c>
      <c r="B6000" s="745" t="s">
        <v>7359</v>
      </c>
      <c r="C6000" s="745" t="s">
        <v>52</v>
      </c>
      <c r="D6000" s="747" t="n">
        <v>0.52</v>
      </c>
    </row>
    <row collapsed="false" customFormat="false" customHeight="true" hidden="true" ht="13.5" outlineLevel="0" r="6001">
      <c r="A6001" s="745" t="s">
        <v>7360</v>
      </c>
      <c r="B6001" s="745" t="s">
        <v>7361</v>
      </c>
      <c r="C6001" s="745" t="s">
        <v>52</v>
      </c>
      <c r="D6001" s="747" t="n">
        <v>0.13</v>
      </c>
    </row>
    <row collapsed="false" customFormat="false" customHeight="true" hidden="true" ht="13.5" outlineLevel="0" r="6002">
      <c r="A6002" s="745" t="s">
        <v>7362</v>
      </c>
      <c r="B6002" s="745" t="s">
        <v>7363</v>
      </c>
      <c r="C6002" s="745" t="s">
        <v>52</v>
      </c>
      <c r="D6002" s="747" t="n">
        <v>1.54</v>
      </c>
    </row>
    <row collapsed="false" customFormat="false" customHeight="true" hidden="true" ht="13.5" outlineLevel="0" r="6003">
      <c r="A6003" s="746" t="n">
        <v>85331</v>
      </c>
      <c r="B6003" s="745" t="s">
        <v>7364</v>
      </c>
      <c r="C6003" s="745" t="s">
        <v>52</v>
      </c>
      <c r="D6003" s="747" t="n">
        <v>1.49</v>
      </c>
    </row>
    <row collapsed="false" customFormat="false" customHeight="true" hidden="true" ht="13.5" outlineLevel="0" r="6004">
      <c r="A6004" s="746" t="n">
        <v>85422</v>
      </c>
      <c r="B6004" s="745" t="s">
        <v>7365</v>
      </c>
      <c r="C6004" s="745" t="s">
        <v>52</v>
      </c>
      <c r="D6004" s="747" t="n">
        <v>7.7</v>
      </c>
    </row>
    <row collapsed="false" customFormat="false" customHeight="true" hidden="true" ht="13.5" outlineLevel="0" r="6005">
      <c r="A6005" s="745" t="s">
        <v>7366</v>
      </c>
      <c r="B6005" s="745" t="s">
        <v>7367</v>
      </c>
      <c r="C6005" s="745" t="s">
        <v>52</v>
      </c>
      <c r="D6005" s="747" t="n">
        <v>58.65</v>
      </c>
    </row>
    <row collapsed="false" customFormat="false" customHeight="true" hidden="true" ht="13.5" outlineLevel="0" r="6006">
      <c r="A6006" s="745" t="s">
        <v>7368</v>
      </c>
      <c r="B6006" s="745" t="s">
        <v>7369</v>
      </c>
      <c r="C6006" s="745" t="s">
        <v>236</v>
      </c>
      <c r="D6006" s="747" t="n">
        <v>2.94</v>
      </c>
    </row>
    <row collapsed="false" customFormat="false" customHeight="true" hidden="true" ht="13.5" outlineLevel="0" r="6007">
      <c r="A6007" s="745" t="s">
        <v>7370</v>
      </c>
      <c r="B6007" s="745" t="s">
        <v>7371</v>
      </c>
      <c r="C6007" s="745" t="s">
        <v>52</v>
      </c>
      <c r="D6007" s="747" t="n">
        <v>63.37</v>
      </c>
    </row>
    <row collapsed="false" customFormat="false" customHeight="true" hidden="true" ht="13.5" outlineLevel="0" r="6008">
      <c r="A6008" s="745" t="s">
        <v>7372</v>
      </c>
      <c r="B6008" s="745" t="s">
        <v>7373</v>
      </c>
      <c r="C6008" s="745" t="s">
        <v>52</v>
      </c>
      <c r="D6008" s="747" t="n">
        <v>56.86</v>
      </c>
    </row>
    <row collapsed="false" customFormat="false" customHeight="true" hidden="true" ht="13.5" outlineLevel="0" r="6009">
      <c r="A6009" s="746" t="n">
        <v>84126</v>
      </c>
      <c r="B6009" s="745" t="s">
        <v>7374</v>
      </c>
      <c r="C6009" s="745" t="s">
        <v>52</v>
      </c>
      <c r="D6009" s="747" t="n">
        <v>40.8</v>
      </c>
    </row>
    <row collapsed="false" customFormat="false" customHeight="true" hidden="true" ht="13.5" outlineLevel="0" r="6010">
      <c r="A6010" s="746" t="n">
        <v>85421</v>
      </c>
      <c r="B6010" s="745" t="s">
        <v>7375</v>
      </c>
      <c r="C6010" s="745" t="s">
        <v>52</v>
      </c>
      <c r="D6010" s="747" t="n">
        <v>15.47</v>
      </c>
    </row>
    <row collapsed="false" customFormat="false" customHeight="true" hidden="true" ht="13.5" outlineLevel="0" r="6011">
      <c r="A6011" s="746" t="n">
        <v>97621</v>
      </c>
      <c r="B6011" s="745" t="s">
        <v>7376</v>
      </c>
      <c r="C6011" s="745" t="s">
        <v>2478</v>
      </c>
      <c r="D6011" s="747" t="n">
        <v>103.08</v>
      </c>
    </row>
    <row collapsed="false" customFormat="false" customHeight="true" hidden="true" ht="13.5" outlineLevel="0" r="6012">
      <c r="A6012" s="746" t="n">
        <v>97622</v>
      </c>
      <c r="B6012" s="745" t="s">
        <v>7377</v>
      </c>
      <c r="C6012" s="745" t="s">
        <v>2478</v>
      </c>
      <c r="D6012" s="747" t="n">
        <v>50.23</v>
      </c>
    </row>
    <row collapsed="false" customFormat="false" customHeight="true" hidden="true" ht="13.5" outlineLevel="0" r="6013">
      <c r="A6013" s="746" t="n">
        <v>97623</v>
      </c>
      <c r="B6013" s="745" t="s">
        <v>7378</v>
      </c>
      <c r="C6013" s="745" t="s">
        <v>2478</v>
      </c>
      <c r="D6013" s="747" t="n">
        <v>153.91</v>
      </c>
    </row>
    <row collapsed="false" customFormat="false" customHeight="true" hidden="true" ht="13.5" outlineLevel="0" r="6014">
      <c r="A6014" s="746" t="n">
        <v>97624</v>
      </c>
      <c r="B6014" s="745" t="s">
        <v>7379</v>
      </c>
      <c r="C6014" s="745" t="s">
        <v>2478</v>
      </c>
      <c r="D6014" s="747" t="n">
        <v>94.46</v>
      </c>
    </row>
    <row collapsed="false" customFormat="false" customHeight="true" hidden="true" ht="13.5" outlineLevel="0" r="6015">
      <c r="A6015" s="746" t="n">
        <v>97625</v>
      </c>
      <c r="B6015" s="745" t="s">
        <v>7380</v>
      </c>
      <c r="C6015" s="745" t="s">
        <v>2478</v>
      </c>
      <c r="D6015" s="747" t="n">
        <v>39.88</v>
      </c>
    </row>
    <row collapsed="false" customFormat="false" customHeight="true" hidden="true" ht="13.5" outlineLevel="0" r="6016">
      <c r="A6016" s="746" t="n">
        <v>97626</v>
      </c>
      <c r="B6016" s="745" t="s">
        <v>7381</v>
      </c>
      <c r="C6016" s="745" t="s">
        <v>2478</v>
      </c>
      <c r="D6016" s="747" t="n">
        <v>521.07</v>
      </c>
    </row>
    <row collapsed="false" customFormat="false" customHeight="true" hidden="true" ht="13.5" outlineLevel="0" r="6017">
      <c r="A6017" s="746" t="n">
        <v>97627</v>
      </c>
      <c r="B6017" s="745" t="s">
        <v>7382</v>
      </c>
      <c r="C6017" s="745" t="s">
        <v>2478</v>
      </c>
      <c r="D6017" s="747" t="n">
        <v>247.71</v>
      </c>
    </row>
    <row collapsed="false" customFormat="false" customHeight="true" hidden="true" ht="13.5" outlineLevel="0" r="6018">
      <c r="A6018" s="746" t="n">
        <v>97628</v>
      </c>
      <c r="B6018" s="745" t="s">
        <v>7383</v>
      </c>
      <c r="C6018" s="745" t="s">
        <v>2478</v>
      </c>
      <c r="D6018" s="747" t="n">
        <v>248.29</v>
      </c>
    </row>
    <row collapsed="false" customFormat="false" customHeight="true" hidden="true" ht="13.5" outlineLevel="0" r="6019">
      <c r="A6019" s="746" t="n">
        <v>97629</v>
      </c>
      <c r="B6019" s="745" t="s">
        <v>7384</v>
      </c>
      <c r="C6019" s="745" t="s">
        <v>2478</v>
      </c>
      <c r="D6019" s="747" t="n">
        <v>117.26</v>
      </c>
    </row>
    <row collapsed="false" customFormat="false" customHeight="true" hidden="true" ht="13.5" outlineLevel="0" r="6020">
      <c r="A6020" s="746" t="n">
        <v>97631</v>
      </c>
      <c r="B6020" s="745" t="s">
        <v>7385</v>
      </c>
      <c r="C6020" s="745" t="s">
        <v>52</v>
      </c>
      <c r="D6020" s="747" t="n">
        <v>2.92</v>
      </c>
    </row>
    <row collapsed="false" customFormat="false" customHeight="true" hidden="true" ht="13.5" outlineLevel="0" r="6021">
      <c r="A6021" s="746" t="n">
        <v>97632</v>
      </c>
      <c r="B6021" s="745" t="s">
        <v>7386</v>
      </c>
      <c r="C6021" s="745" t="s">
        <v>236</v>
      </c>
      <c r="D6021" s="747" t="n">
        <v>2.32</v>
      </c>
    </row>
    <row collapsed="false" customFormat="false" customHeight="true" hidden="true" ht="13.5" outlineLevel="0" r="6022">
      <c r="A6022" s="746" t="n">
        <v>97633</v>
      </c>
      <c r="B6022" s="745" t="s">
        <v>7387</v>
      </c>
      <c r="C6022" s="745" t="s">
        <v>52</v>
      </c>
      <c r="D6022" s="747" t="n">
        <v>20.35</v>
      </c>
    </row>
    <row collapsed="false" customFormat="false" customHeight="true" hidden="true" ht="13.5" outlineLevel="0" r="6023">
      <c r="A6023" s="746" t="n">
        <v>97634</v>
      </c>
      <c r="B6023" s="745" t="s">
        <v>7388</v>
      </c>
      <c r="C6023" s="745" t="s">
        <v>52</v>
      </c>
      <c r="D6023" s="747" t="n">
        <v>11.27</v>
      </c>
    </row>
    <row collapsed="false" customFormat="false" customHeight="true" hidden="true" ht="13.5" outlineLevel="0" r="6024">
      <c r="A6024" s="746" t="n">
        <v>97635</v>
      </c>
      <c r="B6024" s="745" t="s">
        <v>7389</v>
      </c>
      <c r="C6024" s="745" t="s">
        <v>52</v>
      </c>
      <c r="D6024" s="747" t="n">
        <v>14.09</v>
      </c>
    </row>
    <row collapsed="false" customFormat="false" customHeight="true" hidden="true" ht="13.5" outlineLevel="0" r="6025">
      <c r="A6025" s="746" t="n">
        <v>97636</v>
      </c>
      <c r="B6025" s="745" t="s">
        <v>7390</v>
      </c>
      <c r="C6025" s="745" t="s">
        <v>52</v>
      </c>
      <c r="D6025" s="747" t="n">
        <v>9.82</v>
      </c>
    </row>
    <row collapsed="false" customFormat="false" customHeight="true" hidden="true" ht="13.5" outlineLevel="0" r="6026">
      <c r="A6026" s="746" t="n">
        <v>97637</v>
      </c>
      <c r="B6026" s="745" t="s">
        <v>7391</v>
      </c>
      <c r="C6026" s="745" t="s">
        <v>52</v>
      </c>
      <c r="D6026" s="747" t="n">
        <v>2.48</v>
      </c>
    </row>
    <row collapsed="false" customFormat="false" customHeight="true" hidden="true" ht="13.5" outlineLevel="0" r="6027">
      <c r="A6027" s="746" t="n">
        <v>97638</v>
      </c>
      <c r="B6027" s="745" t="s">
        <v>7392</v>
      </c>
      <c r="C6027" s="745" t="s">
        <v>52</v>
      </c>
      <c r="D6027" s="747" t="n">
        <v>7.23</v>
      </c>
    </row>
    <row collapsed="false" customFormat="false" customHeight="true" hidden="true" ht="13.5" outlineLevel="0" r="6028">
      <c r="A6028" s="746" t="n">
        <v>97639</v>
      </c>
      <c r="B6028" s="745" t="s">
        <v>7393</v>
      </c>
      <c r="C6028" s="745" t="s">
        <v>52</v>
      </c>
      <c r="D6028" s="747" t="n">
        <v>17.64</v>
      </c>
    </row>
    <row collapsed="false" customFormat="false" customHeight="true" hidden="true" ht="13.5" outlineLevel="0" r="6029">
      <c r="A6029" s="746" t="n">
        <v>97640</v>
      </c>
      <c r="B6029" s="745" t="s">
        <v>7394</v>
      </c>
      <c r="C6029" s="745" t="s">
        <v>52</v>
      </c>
      <c r="D6029" s="747" t="n">
        <v>1.56</v>
      </c>
    </row>
    <row collapsed="false" customFormat="false" customHeight="true" hidden="true" ht="13.5" outlineLevel="0" r="6030">
      <c r="A6030" s="746" t="n">
        <v>97641</v>
      </c>
      <c r="B6030" s="745" t="s">
        <v>7395</v>
      </c>
      <c r="C6030" s="745" t="s">
        <v>52</v>
      </c>
      <c r="D6030" s="747" t="n">
        <v>4.4</v>
      </c>
    </row>
    <row collapsed="false" customFormat="false" customHeight="true" hidden="true" ht="13.5" outlineLevel="0" r="6031">
      <c r="A6031" s="746" t="n">
        <v>97642</v>
      </c>
      <c r="B6031" s="745" t="s">
        <v>7396</v>
      </c>
      <c r="C6031" s="745" t="s">
        <v>52</v>
      </c>
      <c r="D6031" s="747" t="n">
        <v>2.8</v>
      </c>
    </row>
    <row collapsed="false" customFormat="false" customHeight="true" hidden="true" ht="13.5" outlineLevel="0" r="6032">
      <c r="A6032" s="746" t="n">
        <v>97643</v>
      </c>
      <c r="B6032" s="745" t="s">
        <v>7397</v>
      </c>
      <c r="C6032" s="745" t="s">
        <v>52</v>
      </c>
      <c r="D6032" s="747" t="n">
        <v>21.61</v>
      </c>
    </row>
    <row collapsed="false" customFormat="false" customHeight="true" hidden="true" ht="13.5" outlineLevel="0" r="6033">
      <c r="A6033" s="746" t="n">
        <v>97644</v>
      </c>
      <c r="B6033" s="745" t="s">
        <v>7398</v>
      </c>
      <c r="C6033" s="745" t="s">
        <v>52</v>
      </c>
      <c r="D6033" s="747" t="n">
        <v>8.15</v>
      </c>
    </row>
    <row collapsed="false" customFormat="false" customHeight="true" hidden="true" ht="13.5" outlineLevel="0" r="6034">
      <c r="A6034" s="746" t="n">
        <v>97645</v>
      </c>
      <c r="B6034" s="745" t="s">
        <v>7399</v>
      </c>
      <c r="C6034" s="745" t="s">
        <v>52</v>
      </c>
      <c r="D6034" s="747" t="n">
        <v>23.64</v>
      </c>
    </row>
    <row collapsed="false" customFormat="false" customHeight="true" hidden="true" ht="13.5" outlineLevel="0" r="6035">
      <c r="A6035" s="746" t="n">
        <v>97647</v>
      </c>
      <c r="B6035" s="745" t="s">
        <v>7400</v>
      </c>
      <c r="C6035" s="745" t="s">
        <v>52</v>
      </c>
      <c r="D6035" s="747" t="n">
        <v>2.94</v>
      </c>
    </row>
    <row collapsed="false" customFormat="false" customHeight="true" hidden="true" ht="13.5" outlineLevel="0" r="6036">
      <c r="A6036" s="746" t="n">
        <v>97648</v>
      </c>
      <c r="B6036" s="745" t="s">
        <v>7401</v>
      </c>
      <c r="C6036" s="745" t="s">
        <v>52</v>
      </c>
      <c r="D6036" s="747" t="n">
        <v>1.69</v>
      </c>
    </row>
    <row collapsed="false" customFormat="false" customHeight="true" hidden="true" ht="13.5" outlineLevel="0" r="6037">
      <c r="A6037" s="746" t="n">
        <v>97649</v>
      </c>
      <c r="B6037" s="745" t="s">
        <v>7402</v>
      </c>
      <c r="C6037" s="745" t="s">
        <v>52</v>
      </c>
      <c r="D6037" s="747" t="n">
        <v>3.6</v>
      </c>
    </row>
    <row collapsed="false" customFormat="false" customHeight="true" hidden="true" ht="13.5" outlineLevel="0" r="6038">
      <c r="A6038" s="746" t="n">
        <v>97650</v>
      </c>
      <c r="B6038" s="745" t="s">
        <v>7403</v>
      </c>
      <c r="C6038" s="745" t="s">
        <v>52</v>
      </c>
      <c r="D6038" s="747" t="n">
        <v>6.33</v>
      </c>
    </row>
    <row collapsed="false" customFormat="false" customHeight="true" hidden="true" ht="13.5" outlineLevel="0" r="6039">
      <c r="A6039" s="746" t="n">
        <v>97651</v>
      </c>
      <c r="B6039" s="745" t="s">
        <v>7404</v>
      </c>
      <c r="C6039" s="745" t="s">
        <v>30</v>
      </c>
      <c r="D6039" s="747" t="n">
        <v>70.11</v>
      </c>
    </row>
    <row collapsed="false" customFormat="false" customHeight="true" hidden="true" ht="13.5" outlineLevel="0" r="6040">
      <c r="A6040" s="746" t="n">
        <v>97652</v>
      </c>
      <c r="B6040" s="745" t="s">
        <v>7405</v>
      </c>
      <c r="C6040" s="745" t="s">
        <v>30</v>
      </c>
      <c r="D6040" s="747" t="n">
        <v>158.93</v>
      </c>
    </row>
    <row collapsed="false" customFormat="false" customHeight="true" hidden="true" ht="13.5" outlineLevel="0" r="6041">
      <c r="A6041" s="746" t="n">
        <v>97653</v>
      </c>
      <c r="B6041" s="745" t="s">
        <v>7406</v>
      </c>
      <c r="C6041" s="745" t="s">
        <v>30</v>
      </c>
      <c r="D6041" s="747" t="n">
        <v>92.33</v>
      </c>
    </row>
    <row collapsed="false" customFormat="false" customHeight="true" hidden="true" ht="13.5" outlineLevel="0" r="6042">
      <c r="A6042" s="746" t="n">
        <v>97654</v>
      </c>
      <c r="B6042" s="745" t="s">
        <v>7407</v>
      </c>
      <c r="C6042" s="745" t="s">
        <v>30</v>
      </c>
      <c r="D6042" s="747" t="n">
        <v>116.65</v>
      </c>
    </row>
    <row collapsed="false" customFormat="false" customHeight="true" hidden="true" ht="13.5" outlineLevel="0" r="6043">
      <c r="A6043" s="746" t="n">
        <v>97655</v>
      </c>
      <c r="B6043" s="745" t="s">
        <v>7408</v>
      </c>
      <c r="C6043" s="745" t="s">
        <v>52</v>
      </c>
      <c r="D6043" s="747" t="n">
        <v>16.94</v>
      </c>
    </row>
    <row collapsed="false" customFormat="false" customHeight="true" hidden="true" ht="13.5" outlineLevel="0" r="6044">
      <c r="A6044" s="746" t="n">
        <v>97656</v>
      </c>
      <c r="B6044" s="745" t="s">
        <v>7409</v>
      </c>
      <c r="C6044" s="745" t="s">
        <v>30</v>
      </c>
      <c r="D6044" s="747" t="n">
        <v>172.76</v>
      </c>
    </row>
    <row collapsed="false" customFormat="false" customHeight="true" hidden="true" ht="13.5" outlineLevel="0" r="6045">
      <c r="A6045" s="746" t="n">
        <v>97657</v>
      </c>
      <c r="B6045" s="745" t="s">
        <v>7410</v>
      </c>
      <c r="C6045" s="745" t="s">
        <v>30</v>
      </c>
      <c r="D6045" s="747" t="n">
        <v>342.43</v>
      </c>
    </row>
    <row collapsed="false" customFormat="false" customHeight="true" hidden="true" ht="13.5" outlineLevel="0" r="6046">
      <c r="A6046" s="746" t="n">
        <v>97658</v>
      </c>
      <c r="B6046" s="745" t="s">
        <v>7411</v>
      </c>
      <c r="C6046" s="745" t="s">
        <v>30</v>
      </c>
      <c r="D6046" s="747" t="n">
        <v>134.16</v>
      </c>
    </row>
    <row collapsed="false" customFormat="false" customHeight="true" hidden="true" ht="13.5" outlineLevel="0" r="6047">
      <c r="A6047" s="746" t="n">
        <v>97659</v>
      </c>
      <c r="B6047" s="745" t="s">
        <v>7412</v>
      </c>
      <c r="C6047" s="745" t="s">
        <v>30</v>
      </c>
      <c r="D6047" s="747" t="n">
        <v>183.68</v>
      </c>
    </row>
    <row collapsed="false" customFormat="false" customHeight="true" hidden="true" ht="13.5" outlineLevel="0" r="6048">
      <c r="A6048" s="746" t="n">
        <v>97660</v>
      </c>
      <c r="B6048" s="745" t="s">
        <v>7413</v>
      </c>
      <c r="C6048" s="745" t="s">
        <v>30</v>
      </c>
      <c r="D6048" s="747" t="n">
        <v>0.59</v>
      </c>
    </row>
    <row collapsed="false" customFormat="false" customHeight="true" hidden="true" ht="13.5" outlineLevel="0" r="6049">
      <c r="A6049" s="746" t="n">
        <v>97661</v>
      </c>
      <c r="B6049" s="745" t="s">
        <v>7414</v>
      </c>
      <c r="C6049" s="745" t="s">
        <v>236</v>
      </c>
      <c r="D6049" s="747" t="n">
        <v>0.59</v>
      </c>
    </row>
    <row collapsed="false" customFormat="false" customHeight="true" hidden="true" ht="13.5" outlineLevel="0" r="6050">
      <c r="A6050" s="746" t="n">
        <v>97662</v>
      </c>
      <c r="B6050" s="745" t="s">
        <v>7415</v>
      </c>
      <c r="C6050" s="745" t="s">
        <v>236</v>
      </c>
      <c r="D6050" s="747" t="n">
        <v>0.43</v>
      </c>
    </row>
    <row collapsed="false" customFormat="false" customHeight="true" hidden="true" ht="13.5" outlineLevel="0" r="6051">
      <c r="A6051" s="746" t="n">
        <v>97663</v>
      </c>
      <c r="B6051" s="745" t="s">
        <v>7416</v>
      </c>
      <c r="C6051" s="745" t="s">
        <v>30</v>
      </c>
      <c r="D6051" s="747" t="n">
        <v>10.84</v>
      </c>
    </row>
    <row collapsed="false" customFormat="false" customHeight="true" hidden="true" ht="13.5" outlineLevel="0" r="6052">
      <c r="A6052" s="746" t="n">
        <v>97664</v>
      </c>
      <c r="B6052" s="745" t="s">
        <v>7417</v>
      </c>
      <c r="C6052" s="745" t="s">
        <v>30</v>
      </c>
      <c r="D6052" s="747" t="n">
        <v>1.35</v>
      </c>
    </row>
    <row collapsed="false" customFormat="false" customHeight="true" hidden="true" ht="13.5" outlineLevel="0" r="6053">
      <c r="A6053" s="746" t="n">
        <v>97665</v>
      </c>
      <c r="B6053" s="745" t="s">
        <v>7418</v>
      </c>
      <c r="C6053" s="745" t="s">
        <v>30</v>
      </c>
      <c r="D6053" s="747" t="n">
        <v>1.13</v>
      </c>
    </row>
    <row collapsed="false" customFormat="false" customHeight="true" hidden="true" ht="13.5" outlineLevel="0" r="6054">
      <c r="A6054" s="746" t="n">
        <v>97666</v>
      </c>
      <c r="B6054" s="745" t="s">
        <v>7419</v>
      </c>
      <c r="C6054" s="745" t="s">
        <v>30</v>
      </c>
      <c r="D6054" s="747" t="n">
        <v>7.9</v>
      </c>
    </row>
    <row collapsed="false" customFormat="false" customHeight="true" hidden="true" ht="13.5" outlineLevel="0" r="6055">
      <c r="A6055" s="746" t="n">
        <v>85423</v>
      </c>
      <c r="B6055" s="745" t="s">
        <v>7420</v>
      </c>
      <c r="C6055" s="745" t="s">
        <v>52</v>
      </c>
      <c r="D6055" s="747" t="n">
        <v>7.84</v>
      </c>
    </row>
    <row collapsed="false" customFormat="false" customHeight="true" hidden="true" ht="13.5" outlineLevel="0" r="6056">
      <c r="A6056" s="746" t="n">
        <v>85424</v>
      </c>
      <c r="B6056" s="745" t="s">
        <v>7421</v>
      </c>
      <c r="C6056" s="745" t="s">
        <v>52</v>
      </c>
      <c r="D6056" s="747" t="n">
        <v>24.17</v>
      </c>
    </row>
    <row collapsed="false" customFormat="false" customHeight="true" hidden="true" ht="13.5" outlineLevel="0" r="6057">
      <c r="A6057" s="746" t="n">
        <v>72742</v>
      </c>
      <c r="B6057" s="745" t="s">
        <v>7422</v>
      </c>
      <c r="C6057" s="745" t="s">
        <v>30</v>
      </c>
      <c r="D6057" s="747" t="n">
        <v>755.68</v>
      </c>
    </row>
    <row collapsed="false" customFormat="false" customHeight="true" hidden="true" ht="13.5" outlineLevel="0" r="6058">
      <c r="A6058" s="746" t="n">
        <v>72743</v>
      </c>
      <c r="B6058" s="745" t="s">
        <v>7423</v>
      </c>
      <c r="C6058" s="745" t="s">
        <v>30</v>
      </c>
      <c r="D6058" s="747" t="n">
        <v>377.84</v>
      </c>
    </row>
    <row collapsed="false" customFormat="false" customHeight="true" hidden="true" ht="13.5" outlineLevel="0" r="6059">
      <c r="A6059" s="745" t="s">
        <v>7424</v>
      </c>
      <c r="B6059" s="745" t="s">
        <v>7425</v>
      </c>
      <c r="C6059" s="745" t="s">
        <v>2478</v>
      </c>
      <c r="D6059" s="747" t="n">
        <v>28.49</v>
      </c>
    </row>
    <row collapsed="false" customFormat="false" customHeight="true" hidden="true" ht="13.5" outlineLevel="0" r="6060">
      <c r="A6060" s="745" t="s">
        <v>7426</v>
      </c>
      <c r="B6060" s="745" t="s">
        <v>7427</v>
      </c>
      <c r="C6060" s="745" t="s">
        <v>52</v>
      </c>
      <c r="D6060" s="747" t="n">
        <v>1.04</v>
      </c>
    </row>
    <row collapsed="false" customFormat="false" customHeight="true" hidden="true" ht="13.5" outlineLevel="0" r="6061">
      <c r="A6061" s="745" t="s">
        <v>7428</v>
      </c>
      <c r="B6061" s="745" t="s">
        <v>7429</v>
      </c>
      <c r="C6061" s="745" t="s">
        <v>2478</v>
      </c>
      <c r="D6061" s="747" t="n">
        <v>2</v>
      </c>
    </row>
    <row collapsed="false" customFormat="false" customHeight="true" hidden="true" ht="13.5" outlineLevel="0" r="6062">
      <c r="A6062" s="745" t="s">
        <v>7430</v>
      </c>
      <c r="B6062" s="745" t="s">
        <v>7431</v>
      </c>
      <c r="C6062" s="745" t="s">
        <v>30</v>
      </c>
      <c r="D6062" s="747" t="n">
        <v>188.92</v>
      </c>
    </row>
    <row collapsed="false" customFormat="false" customHeight="true" hidden="true" ht="13.5" outlineLevel="0" r="6063">
      <c r="A6063" s="745" t="s">
        <v>7432</v>
      </c>
      <c r="B6063" s="745" t="s">
        <v>7433</v>
      </c>
      <c r="C6063" s="745" t="s">
        <v>30</v>
      </c>
      <c r="D6063" s="747" t="n">
        <v>151.13</v>
      </c>
    </row>
    <row collapsed="false" customFormat="false" customHeight="true" hidden="true" ht="13.5" outlineLevel="0" r="6064">
      <c r="A6064" s="745" t="s">
        <v>7434</v>
      </c>
      <c r="B6064" s="745" t="s">
        <v>7435</v>
      </c>
      <c r="C6064" s="745" t="s">
        <v>30</v>
      </c>
      <c r="D6064" s="747" t="n">
        <v>94.46</v>
      </c>
    </row>
    <row collapsed="false" customFormat="false" customHeight="true" hidden="true" ht="13.5" outlineLevel="0" r="6065">
      <c r="A6065" s="745" t="s">
        <v>7436</v>
      </c>
      <c r="B6065" s="745" t="s">
        <v>7437</v>
      </c>
      <c r="C6065" s="745" t="s">
        <v>30</v>
      </c>
      <c r="D6065" s="747" t="n">
        <v>85</v>
      </c>
    </row>
    <row collapsed="false" customFormat="false" customHeight="true" hidden="true" ht="13.5" outlineLevel="0" r="6066">
      <c r="A6066" s="745" t="s">
        <v>7438</v>
      </c>
      <c r="B6066" s="745" t="s">
        <v>7439</v>
      </c>
      <c r="C6066" s="745" t="s">
        <v>30</v>
      </c>
      <c r="D6066" s="747" t="n">
        <v>179.46</v>
      </c>
    </row>
    <row collapsed="false" customFormat="false" customHeight="true" hidden="true" ht="13.5" outlineLevel="0" r="6067">
      <c r="A6067" s="745" t="s">
        <v>7440</v>
      </c>
      <c r="B6067" s="745" t="s">
        <v>7441</v>
      </c>
      <c r="C6067" s="745" t="s">
        <v>30</v>
      </c>
      <c r="D6067" s="747" t="n">
        <v>75.56</v>
      </c>
    </row>
    <row collapsed="false" customFormat="false" customHeight="true" hidden="true" ht="13.5" outlineLevel="0" r="6068">
      <c r="A6068" s="745" t="s">
        <v>7442</v>
      </c>
      <c r="B6068" s="745" t="s">
        <v>7443</v>
      </c>
      <c r="C6068" s="745" t="s">
        <v>30</v>
      </c>
      <c r="D6068" s="747" t="n">
        <v>217.25</v>
      </c>
    </row>
    <row collapsed="false" customFormat="false" customHeight="true" hidden="true" ht="13.5" outlineLevel="0" r="6069">
      <c r="A6069" s="745" t="s">
        <v>7444</v>
      </c>
      <c r="B6069" s="745" t="s">
        <v>7445</v>
      </c>
      <c r="C6069" s="745" t="s">
        <v>30</v>
      </c>
      <c r="D6069" s="747" t="n">
        <v>56.67</v>
      </c>
    </row>
    <row collapsed="false" customFormat="false" customHeight="true" hidden="true" ht="13.5" outlineLevel="0" r="6070">
      <c r="A6070" s="745" t="s">
        <v>7446</v>
      </c>
      <c r="B6070" s="745" t="s">
        <v>7447</v>
      </c>
      <c r="C6070" s="745" t="s">
        <v>30</v>
      </c>
      <c r="D6070" s="747" t="n">
        <v>151.13</v>
      </c>
    </row>
    <row collapsed="false" customFormat="false" customHeight="true" hidden="true" ht="13.5" outlineLevel="0" r="6071">
      <c r="A6071" s="745" t="s">
        <v>7448</v>
      </c>
      <c r="B6071" s="745" t="s">
        <v>7449</v>
      </c>
      <c r="C6071" s="745" t="s">
        <v>30</v>
      </c>
      <c r="D6071" s="747" t="n">
        <v>66.11</v>
      </c>
    </row>
    <row collapsed="false" customFormat="false" customHeight="true" hidden="true" ht="13.5" outlineLevel="0" r="6072">
      <c r="A6072" s="745" t="s">
        <v>7450</v>
      </c>
      <c r="B6072" s="745" t="s">
        <v>7451</v>
      </c>
      <c r="C6072" s="745" t="s">
        <v>30</v>
      </c>
      <c r="D6072" s="747" t="n">
        <v>170.02</v>
      </c>
    </row>
    <row collapsed="false" customFormat="false" customHeight="true" hidden="true" ht="13.5" outlineLevel="0" r="6073">
      <c r="A6073" s="745" t="s">
        <v>7452</v>
      </c>
      <c r="B6073" s="745" t="s">
        <v>7453</v>
      </c>
      <c r="C6073" s="745" t="s">
        <v>30</v>
      </c>
      <c r="D6073" s="747" t="n">
        <v>188.92</v>
      </c>
    </row>
    <row collapsed="false" customFormat="false" customHeight="true" hidden="true" ht="13.5" outlineLevel="0" r="6074">
      <c r="A6074" s="745" t="s">
        <v>7454</v>
      </c>
      <c r="B6074" s="745" t="s">
        <v>7455</v>
      </c>
      <c r="C6074" s="745" t="s">
        <v>30</v>
      </c>
      <c r="D6074" s="747" t="n">
        <v>94.46</v>
      </c>
    </row>
    <row collapsed="false" customFormat="false" customHeight="true" hidden="true" ht="13.5" outlineLevel="0" r="6075">
      <c r="A6075" s="745" t="s">
        <v>7456</v>
      </c>
      <c r="B6075" s="745" t="s">
        <v>7457</v>
      </c>
      <c r="C6075" s="745" t="s">
        <v>30</v>
      </c>
      <c r="D6075" s="747" t="n">
        <v>85</v>
      </c>
    </row>
    <row collapsed="false" customFormat="false" customHeight="true" hidden="true" ht="13.5" outlineLevel="0" r="6076">
      <c r="A6076" s="745" t="s">
        <v>7458</v>
      </c>
      <c r="B6076" s="745" t="s">
        <v>7459</v>
      </c>
      <c r="C6076" s="745" t="s">
        <v>30</v>
      </c>
      <c r="D6076" s="747" t="n">
        <v>66.64</v>
      </c>
    </row>
    <row collapsed="false" customFormat="false" customHeight="true" hidden="true" ht="13.5" outlineLevel="0" r="6077">
      <c r="A6077" s="746" t="n">
        <v>95967</v>
      </c>
      <c r="B6077" s="745" t="s">
        <v>7460</v>
      </c>
      <c r="C6077" s="745" t="s">
        <v>1747</v>
      </c>
      <c r="D6077" s="747" t="n">
        <v>121.34</v>
      </c>
    </row>
    <row collapsed="false" customFormat="false" customHeight="true" hidden="true" ht="13.5" outlineLevel="0" r="6078">
      <c r="A6078" s="746" t="n">
        <v>99058</v>
      </c>
      <c r="B6078" s="745" t="s">
        <v>7461</v>
      </c>
      <c r="C6078" s="745" t="s">
        <v>30</v>
      </c>
      <c r="D6078" s="747" t="n">
        <v>7.48</v>
      </c>
    </row>
    <row collapsed="false" customFormat="false" customHeight="true" hidden="true" ht="13.5" outlineLevel="0" r="6079">
      <c r="A6079" s="746" t="n">
        <v>99059</v>
      </c>
      <c r="B6079" s="745" t="s">
        <v>7462</v>
      </c>
      <c r="C6079" s="745" t="s">
        <v>236</v>
      </c>
      <c r="D6079" s="747" t="n">
        <v>40.84</v>
      </c>
    </row>
    <row collapsed="false" customFormat="false" customHeight="true" hidden="true" ht="13.5" outlineLevel="0" r="6080">
      <c r="A6080" s="746" t="n">
        <v>99060</v>
      </c>
      <c r="B6080" s="745" t="s">
        <v>7463</v>
      </c>
      <c r="C6080" s="745" t="s">
        <v>30</v>
      </c>
      <c r="D6080" s="747" t="n">
        <v>107.25</v>
      </c>
    </row>
    <row collapsed="false" customFormat="false" customHeight="true" hidden="true" ht="13.5" outlineLevel="0" r="6081">
      <c r="A6081" s="746" t="n">
        <v>99061</v>
      </c>
      <c r="B6081" s="745" t="s">
        <v>7464</v>
      </c>
      <c r="C6081" s="745" t="s">
        <v>30</v>
      </c>
      <c r="D6081" s="747" t="n">
        <v>73.16</v>
      </c>
    </row>
    <row collapsed="false" customFormat="false" customHeight="true" hidden="true" ht="13.5" outlineLevel="0" r="6082">
      <c r="A6082" s="746" t="n">
        <v>99062</v>
      </c>
      <c r="B6082" s="745" t="s">
        <v>7465</v>
      </c>
      <c r="C6082" s="745" t="s">
        <v>30</v>
      </c>
      <c r="D6082" s="747" t="n">
        <v>2.22</v>
      </c>
    </row>
    <row collapsed="false" customFormat="false" customHeight="true" hidden="true" ht="13.5" outlineLevel="0" r="6083">
      <c r="A6083" s="746" t="n">
        <v>99063</v>
      </c>
      <c r="B6083" s="745" t="s">
        <v>7466</v>
      </c>
      <c r="C6083" s="745" t="s">
        <v>236</v>
      </c>
      <c r="D6083" s="747" t="n">
        <v>3.65</v>
      </c>
    </row>
    <row collapsed="false" customFormat="false" customHeight="true" hidden="true" ht="13.5" outlineLevel="0" r="6084">
      <c r="A6084" s="746" t="n">
        <v>99064</v>
      </c>
      <c r="B6084" s="745" t="s">
        <v>7467</v>
      </c>
      <c r="C6084" s="745" t="s">
        <v>236</v>
      </c>
      <c r="D6084" s="747" t="n">
        <v>0.37</v>
      </c>
    </row>
    <row collapsed="false" customFormat="false" customHeight="true" hidden="true" ht="13.5" outlineLevel="0" r="6085">
      <c r="A6085" s="746" t="n">
        <v>78472</v>
      </c>
      <c r="B6085" s="745" t="s">
        <v>7468</v>
      </c>
      <c r="C6085" s="745" t="s">
        <v>52</v>
      </c>
      <c r="D6085" s="747" t="n">
        <v>0.37</v>
      </c>
    </row>
    <row collapsed="false" customFormat="false" customHeight="true" hidden="true" ht="13.5" outlineLevel="0" r="6086">
      <c r="A6086" s="746" t="n">
        <v>93588</v>
      </c>
      <c r="B6086" s="745" t="s">
        <v>7469</v>
      </c>
      <c r="C6086" s="745" t="s">
        <v>6161</v>
      </c>
      <c r="D6086" s="747" t="n">
        <v>1.49</v>
      </c>
    </row>
    <row collapsed="false" customFormat="false" customHeight="true" hidden="true" ht="13.5" outlineLevel="0" r="6087">
      <c r="A6087" s="746" t="n">
        <v>93589</v>
      </c>
      <c r="B6087" s="745" t="s">
        <v>7470</v>
      </c>
      <c r="C6087" s="745" t="s">
        <v>6161</v>
      </c>
      <c r="D6087" s="747" t="n">
        <v>1.15</v>
      </c>
    </row>
    <row collapsed="false" customFormat="false" customHeight="true" hidden="true" ht="13.5" outlineLevel="0" r="6088">
      <c r="A6088" s="746" t="n">
        <v>93590</v>
      </c>
      <c r="B6088" s="745" t="s">
        <v>7471</v>
      </c>
      <c r="C6088" s="745" t="s">
        <v>6161</v>
      </c>
      <c r="D6088" s="747" t="n">
        <v>0.76</v>
      </c>
    </row>
    <row collapsed="false" customFormat="false" customHeight="true" hidden="true" ht="13.5" outlineLevel="0" r="6089">
      <c r="A6089" s="746" t="n">
        <v>93591</v>
      </c>
      <c r="B6089" s="745" t="s">
        <v>7472</v>
      </c>
      <c r="C6089" s="745" t="s">
        <v>6161</v>
      </c>
      <c r="D6089" s="747" t="n">
        <v>1.34</v>
      </c>
    </row>
    <row collapsed="false" customFormat="false" customHeight="true" hidden="true" ht="13.5" outlineLevel="0" r="6090">
      <c r="A6090" s="746" t="n">
        <v>93592</v>
      </c>
      <c r="B6090" s="745" t="s">
        <v>7473</v>
      </c>
      <c r="C6090" s="745" t="s">
        <v>6161</v>
      </c>
      <c r="D6090" s="747" t="n">
        <v>1.03</v>
      </c>
    </row>
    <row collapsed="false" customFormat="false" customHeight="true" hidden="true" ht="13.5" outlineLevel="0" r="6091">
      <c r="A6091" s="746" t="n">
        <v>93593</v>
      </c>
      <c r="B6091" s="745" t="s">
        <v>7474</v>
      </c>
      <c r="C6091" s="745" t="s">
        <v>6161</v>
      </c>
      <c r="D6091" s="747" t="n">
        <v>0.68</v>
      </c>
    </row>
    <row collapsed="false" customFormat="false" customHeight="true" hidden="true" ht="13.5" outlineLevel="0" r="6092">
      <c r="A6092" s="746" t="n">
        <v>93594</v>
      </c>
      <c r="B6092" s="745" t="s">
        <v>7475</v>
      </c>
      <c r="C6092" s="745" t="s">
        <v>6151</v>
      </c>
      <c r="D6092" s="747" t="n">
        <v>1</v>
      </c>
    </row>
    <row collapsed="false" customFormat="false" customHeight="true" hidden="true" ht="13.5" outlineLevel="0" r="6093">
      <c r="A6093" s="746" t="n">
        <v>93595</v>
      </c>
      <c r="B6093" s="745" t="s">
        <v>7476</v>
      </c>
      <c r="C6093" s="745" t="s">
        <v>6151</v>
      </c>
      <c r="D6093" s="747" t="n">
        <v>0.76</v>
      </c>
    </row>
    <row collapsed="false" customFormat="false" customHeight="true" hidden="true" ht="13.5" outlineLevel="0" r="6094">
      <c r="A6094" s="746" t="n">
        <v>93596</v>
      </c>
      <c r="B6094" s="745" t="s">
        <v>7477</v>
      </c>
      <c r="C6094" s="745" t="s">
        <v>6151</v>
      </c>
      <c r="D6094" s="747" t="n">
        <v>0.5</v>
      </c>
    </row>
    <row collapsed="false" customFormat="false" customHeight="true" hidden="true" ht="13.5" outlineLevel="0" r="6095">
      <c r="A6095" s="746" t="n">
        <v>93597</v>
      </c>
      <c r="B6095" s="745" t="s">
        <v>7478</v>
      </c>
      <c r="C6095" s="745" t="s">
        <v>6151</v>
      </c>
      <c r="D6095" s="747" t="n">
        <v>0.89</v>
      </c>
    </row>
    <row collapsed="false" customFormat="false" customHeight="true" hidden="true" ht="13.5" outlineLevel="0" r="6096">
      <c r="A6096" s="746" t="n">
        <v>93598</v>
      </c>
      <c r="B6096" s="745" t="s">
        <v>7479</v>
      </c>
      <c r="C6096" s="745" t="s">
        <v>6151</v>
      </c>
      <c r="D6096" s="747" t="n">
        <v>0.68</v>
      </c>
    </row>
    <row collapsed="false" customFormat="false" customHeight="true" hidden="true" ht="13.5" outlineLevel="0" r="6097">
      <c r="A6097" s="746" t="n">
        <v>93599</v>
      </c>
      <c r="B6097" s="745" t="s">
        <v>7480</v>
      </c>
      <c r="C6097" s="745" t="s">
        <v>6151</v>
      </c>
      <c r="D6097" s="747" t="n">
        <v>0.45</v>
      </c>
    </row>
    <row collapsed="false" customFormat="false" customHeight="true" hidden="true" ht="13.5" outlineLevel="0" r="6098">
      <c r="A6098" s="746" t="n">
        <v>95425</v>
      </c>
      <c r="B6098" s="745" t="s">
        <v>7481</v>
      </c>
      <c r="C6098" s="745" t="s">
        <v>6161</v>
      </c>
      <c r="D6098" s="747" t="n">
        <v>1.16</v>
      </c>
    </row>
    <row collapsed="false" customFormat="false" customHeight="true" hidden="true" ht="13.5" outlineLevel="0" r="6099">
      <c r="A6099" s="746" t="n">
        <v>95426</v>
      </c>
      <c r="B6099" s="745" t="s">
        <v>7482</v>
      </c>
      <c r="C6099" s="745" t="s">
        <v>6161</v>
      </c>
      <c r="D6099" s="747" t="n">
        <v>0.89</v>
      </c>
    </row>
    <row collapsed="false" customFormat="false" customHeight="true" hidden="true" ht="13.5" outlineLevel="0" r="6100">
      <c r="A6100" s="746" t="n">
        <v>95427</v>
      </c>
      <c r="B6100" s="745" t="s">
        <v>7483</v>
      </c>
      <c r="C6100" s="745" t="s">
        <v>6161</v>
      </c>
      <c r="D6100" s="747" t="n">
        <v>0.58</v>
      </c>
    </row>
    <row collapsed="false" customFormat="false" customHeight="true" hidden="true" ht="13.5" outlineLevel="0" r="6101">
      <c r="A6101" s="746" t="n">
        <v>95428</v>
      </c>
      <c r="B6101" s="745" t="s">
        <v>7484</v>
      </c>
      <c r="C6101" s="745" t="s">
        <v>6151</v>
      </c>
      <c r="D6101" s="747" t="n">
        <v>0.77</v>
      </c>
    </row>
    <row collapsed="false" customFormat="false" customHeight="true" hidden="true" ht="13.5" outlineLevel="0" r="6102">
      <c r="A6102" s="746" t="n">
        <v>95429</v>
      </c>
      <c r="B6102" s="745" t="s">
        <v>7485</v>
      </c>
      <c r="C6102" s="745" t="s">
        <v>6151</v>
      </c>
      <c r="D6102" s="747" t="n">
        <v>0.58</v>
      </c>
    </row>
    <row collapsed="false" customFormat="false" customHeight="true" hidden="true" ht="13.5" outlineLevel="0" r="6103">
      <c r="A6103" s="746" t="n">
        <v>95430</v>
      </c>
      <c r="B6103" s="745" t="s">
        <v>7486</v>
      </c>
      <c r="C6103" s="745" t="s">
        <v>6151</v>
      </c>
      <c r="D6103" s="747" t="n">
        <v>0.39</v>
      </c>
    </row>
    <row collapsed="false" customFormat="false" customHeight="true" hidden="true" ht="13.5" outlineLevel="0" r="6104">
      <c r="A6104" s="746" t="n">
        <v>95875</v>
      </c>
      <c r="B6104" s="745" t="s">
        <v>7487</v>
      </c>
      <c r="C6104" s="745" t="s">
        <v>6161</v>
      </c>
      <c r="D6104" s="747" t="n">
        <v>1.07</v>
      </c>
    </row>
    <row collapsed="false" customFormat="false" customHeight="true" hidden="true" ht="13.5" outlineLevel="0" r="6105">
      <c r="A6105" s="746" t="n">
        <v>95876</v>
      </c>
      <c r="B6105" s="745" t="s">
        <v>7488</v>
      </c>
      <c r="C6105" s="745" t="s">
        <v>6161</v>
      </c>
      <c r="D6105" s="747" t="n">
        <v>0.96</v>
      </c>
    </row>
    <row collapsed="false" customFormat="false" customHeight="true" hidden="true" ht="13.5" outlineLevel="0" r="6106">
      <c r="A6106" s="746" t="n">
        <v>95877</v>
      </c>
      <c r="B6106" s="745" t="s">
        <v>7489</v>
      </c>
      <c r="C6106" s="745" t="s">
        <v>6161</v>
      </c>
      <c r="D6106" s="747" t="n">
        <v>0.82</v>
      </c>
    </row>
    <row collapsed="false" customFormat="false" customHeight="true" hidden="true" ht="13.5" outlineLevel="0" r="6107">
      <c r="A6107" s="746" t="n">
        <v>95878</v>
      </c>
      <c r="B6107" s="745" t="s">
        <v>7490</v>
      </c>
      <c r="C6107" s="745" t="s">
        <v>6151</v>
      </c>
      <c r="D6107" s="747" t="n">
        <v>0.71</v>
      </c>
    </row>
    <row collapsed="false" customFormat="false" customHeight="true" hidden="true" ht="13.5" outlineLevel="0" r="6108">
      <c r="A6108" s="746" t="n">
        <v>95879</v>
      </c>
      <c r="B6108" s="745" t="s">
        <v>7491</v>
      </c>
      <c r="C6108" s="745" t="s">
        <v>6151</v>
      </c>
      <c r="D6108" s="747" t="n">
        <v>0.64</v>
      </c>
    </row>
    <row collapsed="false" customFormat="false" customHeight="true" hidden="true" ht="13.5" outlineLevel="0" r="6109">
      <c r="A6109" s="746" t="n">
        <v>95880</v>
      </c>
      <c r="B6109" s="745" t="s">
        <v>7492</v>
      </c>
      <c r="C6109" s="745" t="s">
        <v>6151</v>
      </c>
      <c r="D6109" s="747" t="n">
        <v>0.55</v>
      </c>
    </row>
    <row collapsed="false" customFormat="false" customHeight="true" hidden="true" ht="13.5" outlineLevel="0" r="6110">
      <c r="A6110" s="746" t="n">
        <v>93176</v>
      </c>
      <c r="B6110" s="745" t="s">
        <v>7493</v>
      </c>
      <c r="C6110" s="745" t="s">
        <v>6151</v>
      </c>
      <c r="D6110" s="747" t="n">
        <v>0.45</v>
      </c>
    </row>
    <row collapsed="false" customFormat="false" customHeight="true" hidden="true" ht="13.5" outlineLevel="0" r="6111">
      <c r="A6111" s="746" t="n">
        <v>93177</v>
      </c>
      <c r="B6111" s="745" t="s">
        <v>7494</v>
      </c>
      <c r="C6111" s="745" t="s">
        <v>6151</v>
      </c>
      <c r="D6111" s="747" t="n">
        <v>1.58</v>
      </c>
    </row>
    <row collapsed="false" customFormat="false" customHeight="true" hidden="true" ht="13.5" outlineLevel="0" r="6112">
      <c r="A6112" s="746" t="n">
        <v>93178</v>
      </c>
      <c r="B6112" s="745" t="s">
        <v>7495</v>
      </c>
      <c r="C6112" s="745" t="s">
        <v>6151</v>
      </c>
      <c r="D6112" s="747" t="n">
        <v>0.51</v>
      </c>
    </row>
    <row collapsed="false" customFormat="false" customHeight="true" hidden="true" ht="13.5" outlineLevel="0" r="6113">
      <c r="A6113" s="746" t="n">
        <v>93179</v>
      </c>
      <c r="B6113" s="745" t="s">
        <v>7496</v>
      </c>
      <c r="C6113" s="745" t="s">
        <v>6151</v>
      </c>
      <c r="D6113" s="747" t="n">
        <v>1.76</v>
      </c>
    </row>
    <row collapsed="false" customFormat="false" customHeight="true" hidden="true" ht="13.5" outlineLevel="0" r="6114">
      <c r="A6114" s="745" t="s">
        <v>7497</v>
      </c>
      <c r="B6114" s="745" t="s">
        <v>7498</v>
      </c>
      <c r="C6114" s="745" t="s">
        <v>236</v>
      </c>
      <c r="D6114" s="747" t="n">
        <v>31.85</v>
      </c>
    </row>
    <row collapsed="false" customFormat="false" customHeight="true" hidden="true" ht="13.5" outlineLevel="0" r="6115">
      <c r="A6115" s="745" t="s">
        <v>7499</v>
      </c>
      <c r="B6115" s="745" t="s">
        <v>7500</v>
      </c>
      <c r="C6115" s="745" t="s">
        <v>236</v>
      </c>
      <c r="D6115" s="747" t="n">
        <v>31.85</v>
      </c>
    </row>
    <row collapsed="false" customFormat="false" customHeight="true" hidden="true" ht="13.5" outlineLevel="0" r="6116">
      <c r="A6116" s="745" t="s">
        <v>7501</v>
      </c>
      <c r="B6116" s="745" t="s">
        <v>7502</v>
      </c>
      <c r="C6116" s="745" t="s">
        <v>236</v>
      </c>
      <c r="D6116" s="747" t="n">
        <v>56.52</v>
      </c>
    </row>
    <row collapsed="false" customFormat="false" customHeight="true" hidden="true" ht="13.5" outlineLevel="0" r="6117">
      <c r="A6117" s="745" t="s">
        <v>7503</v>
      </c>
      <c r="B6117" s="745" t="s">
        <v>7504</v>
      </c>
      <c r="C6117" s="745" t="s">
        <v>236</v>
      </c>
      <c r="D6117" s="747" t="n">
        <v>23.06</v>
      </c>
    </row>
    <row collapsed="false" customFormat="false" customHeight="true" hidden="true" ht="13.5" outlineLevel="0" r="6118">
      <c r="A6118" s="745" t="s">
        <v>7505</v>
      </c>
      <c r="B6118" s="745" t="s">
        <v>7506</v>
      </c>
      <c r="C6118" s="745" t="s">
        <v>236</v>
      </c>
      <c r="D6118" s="747" t="n">
        <v>36.82</v>
      </c>
    </row>
    <row collapsed="false" customFormat="false" customHeight="true" hidden="true" ht="13.5" outlineLevel="0" r="6119">
      <c r="A6119" s="745" t="s">
        <v>7507</v>
      </c>
      <c r="B6119" s="745" t="s">
        <v>7508</v>
      </c>
      <c r="C6119" s="745" t="s">
        <v>236</v>
      </c>
      <c r="D6119" s="747" t="n">
        <v>69.91</v>
      </c>
    </row>
    <row collapsed="false" customFormat="false" customHeight="true" hidden="true" ht="13.5" outlineLevel="0" r="6120">
      <c r="A6120" s="745" t="s">
        <v>7509</v>
      </c>
      <c r="B6120" s="745" t="s">
        <v>7510</v>
      </c>
      <c r="C6120" s="745" t="s">
        <v>236</v>
      </c>
      <c r="D6120" s="747" t="n">
        <v>69.07</v>
      </c>
    </row>
    <row collapsed="false" customFormat="false" customHeight="true" hidden="true" ht="13.5" outlineLevel="0" r="6121">
      <c r="A6121" s="745" t="s">
        <v>7511</v>
      </c>
      <c r="B6121" s="745" t="s">
        <v>7512</v>
      </c>
      <c r="C6121" s="745" t="s">
        <v>236</v>
      </c>
      <c r="D6121" s="747" t="n">
        <v>66.6</v>
      </c>
    </row>
    <row collapsed="false" customFormat="false" customHeight="true" hidden="true" ht="13.5" outlineLevel="0" r="6122">
      <c r="A6122" s="746" t="n">
        <v>85171</v>
      </c>
      <c r="B6122" s="745" t="s">
        <v>7513</v>
      </c>
      <c r="C6122" s="745" t="s">
        <v>236</v>
      </c>
      <c r="D6122" s="747" t="n">
        <v>4.55</v>
      </c>
    </row>
    <row collapsed="false" customFormat="false" customHeight="true" hidden="true" ht="13.5" outlineLevel="0" r="6123">
      <c r="A6123" s="745" t="s">
        <v>7514</v>
      </c>
      <c r="B6123" s="745" t="s">
        <v>7515</v>
      </c>
      <c r="C6123" s="745" t="s">
        <v>52</v>
      </c>
      <c r="D6123" s="747" t="n">
        <v>227.75</v>
      </c>
    </row>
    <row collapsed="false" customFormat="false" customHeight="true" hidden="true" ht="13.5" outlineLevel="0" r="6124">
      <c r="A6124" s="745" t="s">
        <v>7516</v>
      </c>
      <c r="B6124" s="745" t="s">
        <v>7517</v>
      </c>
      <c r="C6124" s="745" t="s">
        <v>52</v>
      </c>
      <c r="D6124" s="747" t="n">
        <v>144.25</v>
      </c>
    </row>
    <row collapsed="false" customFormat="false" customHeight="true" hidden="true" ht="13.5" outlineLevel="0" r="6125">
      <c r="A6125" s="745" t="s">
        <v>7518</v>
      </c>
      <c r="B6125" s="745" t="s">
        <v>7519</v>
      </c>
      <c r="C6125" s="745" t="s">
        <v>30</v>
      </c>
      <c r="D6125" s="747" t="n">
        <v>118.64</v>
      </c>
    </row>
    <row collapsed="false" customFormat="false" customHeight="true" hidden="true" ht="13.5" outlineLevel="0" r="6126">
      <c r="A6126" s="746" t="n">
        <v>98509</v>
      </c>
      <c r="B6126" s="745" t="s">
        <v>7520</v>
      </c>
      <c r="C6126" s="745" t="s">
        <v>30</v>
      </c>
      <c r="D6126" s="747" t="n">
        <v>18.4</v>
      </c>
    </row>
    <row collapsed="false" customFormat="false" customHeight="true" hidden="true" ht="13.5" outlineLevel="0" r="6127">
      <c r="A6127" s="746" t="n">
        <v>98510</v>
      </c>
      <c r="B6127" s="745" t="s">
        <v>7521</v>
      </c>
      <c r="C6127" s="745" t="s">
        <v>30</v>
      </c>
      <c r="D6127" s="747" t="n">
        <v>37.18</v>
      </c>
    </row>
    <row collapsed="false" customFormat="false" customHeight="true" hidden="true" ht="13.5" outlineLevel="0" r="6128">
      <c r="A6128" s="746" t="n">
        <v>98511</v>
      </c>
      <c r="B6128" s="745" t="s">
        <v>7522</v>
      </c>
      <c r="C6128" s="745" t="s">
        <v>30</v>
      </c>
      <c r="D6128" s="747" t="n">
        <v>65</v>
      </c>
    </row>
    <row collapsed="false" customFormat="false" customHeight="true" hidden="true" ht="13.5" outlineLevel="0" r="6129">
      <c r="A6129" s="746" t="n">
        <v>98516</v>
      </c>
      <c r="B6129" s="745" t="s">
        <v>7523</v>
      </c>
      <c r="C6129" s="745" t="s">
        <v>30</v>
      </c>
      <c r="D6129" s="747" t="n">
        <v>216.18</v>
      </c>
    </row>
    <row collapsed="false" customFormat="false" customHeight="true" hidden="true" ht="13.5" outlineLevel="0" r="6130">
      <c r="A6130" s="746" t="n">
        <v>98519</v>
      </c>
      <c r="B6130" s="745" t="s">
        <v>7524</v>
      </c>
      <c r="C6130" s="745" t="s">
        <v>52</v>
      </c>
      <c r="D6130" s="747" t="n">
        <v>1.9</v>
      </c>
    </row>
    <row collapsed="false" customFormat="false" customHeight="true" hidden="true" ht="13.5" outlineLevel="0" r="6131">
      <c r="A6131" s="746" t="n">
        <v>98520</v>
      </c>
      <c r="B6131" s="745" t="s">
        <v>7525</v>
      </c>
      <c r="C6131" s="745" t="s">
        <v>52</v>
      </c>
      <c r="D6131" s="747" t="n">
        <v>3.63</v>
      </c>
    </row>
    <row collapsed="false" customFormat="false" customHeight="true" hidden="true" ht="13.5" outlineLevel="0" r="6132">
      <c r="A6132" s="746" t="n">
        <v>98521</v>
      </c>
      <c r="B6132" s="745" t="s">
        <v>7526</v>
      </c>
      <c r="C6132" s="745" t="s">
        <v>52</v>
      </c>
      <c r="D6132" s="747" t="n">
        <v>0.33</v>
      </c>
    </row>
    <row collapsed="false" customFormat="false" customHeight="true" hidden="true" ht="13.5" outlineLevel="0" r="6133">
      <c r="A6133" s="746" t="n">
        <v>98522</v>
      </c>
      <c r="B6133" s="745" t="s">
        <v>7527</v>
      </c>
      <c r="C6133" s="745" t="s">
        <v>236</v>
      </c>
      <c r="D6133" s="747" t="n">
        <v>142.47</v>
      </c>
    </row>
    <row collapsed="false" customFormat="false" customHeight="true" hidden="true" ht="13.5" outlineLevel="0" r="6134">
      <c r="A6134" s="746" t="n">
        <v>98524</v>
      </c>
      <c r="B6134" s="745" t="s">
        <v>7528</v>
      </c>
      <c r="C6134" s="745" t="s">
        <v>52</v>
      </c>
      <c r="D6134" s="747" t="n">
        <v>3.06</v>
      </c>
    </row>
    <row collapsed="false" customFormat="false" customHeight="true" hidden="true" ht="13.5" outlineLevel="0" r="6135">
      <c r="A6135" s="746" t="n">
        <v>85179</v>
      </c>
      <c r="B6135" s="745" t="s">
        <v>7529</v>
      </c>
      <c r="C6135" s="745" t="s">
        <v>52</v>
      </c>
      <c r="D6135" s="747" t="n">
        <v>14.68</v>
      </c>
    </row>
    <row collapsed="false" customFormat="false" customHeight="true" hidden="true" ht="13.5" outlineLevel="0" r="6136">
      <c r="A6136" s="746" t="n">
        <v>85180</v>
      </c>
      <c r="B6136" s="745" t="s">
        <v>7530</v>
      </c>
      <c r="C6136" s="745" t="s">
        <v>52</v>
      </c>
      <c r="D6136" s="747" t="n">
        <v>14.68</v>
      </c>
    </row>
    <row collapsed="false" customFormat="false" customHeight="true" hidden="true" ht="13.5" outlineLevel="0" r="6137">
      <c r="A6137" s="746" t="n">
        <v>98503</v>
      </c>
      <c r="B6137" s="745" t="s">
        <v>7531</v>
      </c>
      <c r="C6137" s="745" t="s">
        <v>52</v>
      </c>
      <c r="D6137" s="747" t="n">
        <v>13.73</v>
      </c>
    </row>
    <row collapsed="false" customFormat="false" customHeight="true" hidden="true" ht="13.5" outlineLevel="0" r="6138">
      <c r="A6138" s="746" t="n">
        <v>98504</v>
      </c>
      <c r="B6138" s="745" t="s">
        <v>7532</v>
      </c>
      <c r="C6138" s="745" t="s">
        <v>52</v>
      </c>
      <c r="D6138" s="747" t="n">
        <v>9.63</v>
      </c>
    </row>
    <row collapsed="false" customFormat="false" customHeight="true" hidden="true" ht="13.5" outlineLevel="0" r="6139">
      <c r="A6139" s="746" t="n">
        <v>98505</v>
      </c>
      <c r="B6139" s="745" t="s">
        <v>7533</v>
      </c>
      <c r="C6139" s="745" t="s">
        <v>52</v>
      </c>
      <c r="D6139" s="747" t="n">
        <v>27.54</v>
      </c>
    </row>
    <row collapsed="false" customFormat="false" customHeight="true" hidden="true" ht="13.5" outlineLevel="0" r="6140">
      <c r="A6140" s="746" t="n">
        <v>85184</v>
      </c>
      <c r="B6140" s="745" t="s">
        <v>7534</v>
      </c>
      <c r="C6140" s="745" t="s">
        <v>52</v>
      </c>
      <c r="D6140" s="747" t="n">
        <v>4.81</v>
      </c>
    </row>
    <row collapsed="false" customFormat="false" customHeight="true" hidden="true" ht="13.5" outlineLevel="0" r="6141">
      <c r="A6141" s="746" t="n">
        <v>85185</v>
      </c>
      <c r="B6141" s="745" t="s">
        <v>7535</v>
      </c>
      <c r="C6141" s="745" t="s">
        <v>52</v>
      </c>
      <c r="D6141" s="747" t="n">
        <v>5.85</v>
      </c>
    </row>
    <row collapsed="false" customFormat="false" customHeight="true" hidden="true" ht="13.5" outlineLevel="0" r="6142">
      <c r="A6142" s="746" t="n">
        <v>98525</v>
      </c>
      <c r="B6142" s="745" t="s">
        <v>7536</v>
      </c>
      <c r="C6142" s="745" t="s">
        <v>52</v>
      </c>
      <c r="D6142" s="747" t="n">
        <v>0.28</v>
      </c>
    </row>
    <row collapsed="false" customFormat="false" customHeight="true" hidden="true" ht="13.5" outlineLevel="0" r="6143">
      <c r="A6143" s="746" t="n">
        <v>98526</v>
      </c>
      <c r="B6143" s="745" t="s">
        <v>7537</v>
      </c>
      <c r="C6143" s="745" t="s">
        <v>30</v>
      </c>
      <c r="D6143" s="747" t="n">
        <v>63.54</v>
      </c>
    </row>
    <row collapsed="false" customFormat="false" customHeight="true" hidden="true" ht="13.5" outlineLevel="0" r="6144">
      <c r="A6144" s="746" t="n">
        <v>98527</v>
      </c>
      <c r="B6144" s="745" t="s">
        <v>7538</v>
      </c>
      <c r="C6144" s="745" t="s">
        <v>30</v>
      </c>
      <c r="D6144" s="747" t="n">
        <v>136.81</v>
      </c>
    </row>
    <row collapsed="false" customFormat="false" customHeight="true" hidden="true" ht="13.5" outlineLevel="0" r="6145">
      <c r="A6145" s="746" t="n">
        <v>98528</v>
      </c>
      <c r="B6145" s="745" t="s">
        <v>7539</v>
      </c>
      <c r="C6145" s="745" t="s">
        <v>30</v>
      </c>
      <c r="D6145" s="747" t="n">
        <v>200.07</v>
      </c>
    </row>
    <row collapsed="false" customFormat="false" customHeight="true" hidden="true" ht="13.5" outlineLevel="0" r="6146">
      <c r="A6146" s="746" t="n">
        <v>98529</v>
      </c>
      <c r="B6146" s="745" t="s">
        <v>7540</v>
      </c>
      <c r="C6146" s="745" t="s">
        <v>30</v>
      </c>
      <c r="D6146" s="747" t="n">
        <v>65.94</v>
      </c>
    </row>
    <row collapsed="false" customFormat="false" customHeight="true" hidden="true" ht="13.5" outlineLevel="0" r="6147">
      <c r="A6147" s="746" t="n">
        <v>98530</v>
      </c>
      <c r="B6147" s="745" t="s">
        <v>7541</v>
      </c>
      <c r="C6147" s="745" t="s">
        <v>30</v>
      </c>
      <c r="D6147" s="747" t="n">
        <v>117.46</v>
      </c>
    </row>
    <row collapsed="false" customFormat="false" customHeight="true" hidden="true" ht="13.5" outlineLevel="0" r="6148">
      <c r="A6148" s="746" t="n">
        <v>98531</v>
      </c>
      <c r="B6148" s="745" t="s">
        <v>7542</v>
      </c>
      <c r="C6148" s="745" t="s">
        <v>30</v>
      </c>
      <c r="D6148" s="747" t="n">
        <v>234.57</v>
      </c>
    </row>
    <row collapsed="false" customFormat="false" customHeight="true" hidden="true" ht="13.5" outlineLevel="0" r="6149">
      <c r="A6149" s="746" t="n">
        <v>98532</v>
      </c>
      <c r="B6149" s="745" t="s">
        <v>7543</v>
      </c>
      <c r="C6149" s="745" t="s">
        <v>30</v>
      </c>
      <c r="D6149" s="747" t="n">
        <v>70.19</v>
      </c>
    </row>
    <row collapsed="false" customFormat="false" customHeight="true" hidden="true" ht="13.5" outlineLevel="0" r="6150">
      <c r="A6150" s="746" t="n">
        <v>98533</v>
      </c>
      <c r="B6150" s="745" t="s">
        <v>7544</v>
      </c>
      <c r="C6150" s="745" t="s">
        <v>30</v>
      </c>
      <c r="D6150" s="747" t="n">
        <v>195.65</v>
      </c>
    </row>
    <row collapsed="false" customFormat="false" customHeight="true" hidden="true" ht="13.5" outlineLevel="0" r="6151">
      <c r="A6151" s="746" t="n">
        <v>98534</v>
      </c>
      <c r="B6151" s="745" t="s">
        <v>7545</v>
      </c>
      <c r="C6151" s="745" t="s">
        <v>30</v>
      </c>
      <c r="D6151" s="747" t="n">
        <v>497.25</v>
      </c>
    </row>
    <row collapsed="false" customFormat="false" customHeight="true" hidden="true" ht="13.5" outlineLevel="0" r="6152">
      <c r="A6152" s="746" t="n">
        <v>98535</v>
      </c>
      <c r="B6152" s="745" t="s">
        <v>7546</v>
      </c>
      <c r="C6152" s="745" t="s">
        <v>30</v>
      </c>
      <c r="D6152" s="747" t="n">
        <v>793.87</v>
      </c>
    </row>
    <row collapsed="false" customFormat="false" customHeight="true" hidden="true" ht="13.5" outlineLevel="0" r="6153">
      <c r="A6153" s="746" t="n">
        <v>88236</v>
      </c>
      <c r="B6153" s="745" t="s">
        <v>7547</v>
      </c>
      <c r="C6153" s="745" t="s">
        <v>1747</v>
      </c>
      <c r="D6153" s="747" t="n">
        <v>0.41</v>
      </c>
    </row>
    <row collapsed="false" customFormat="false" customHeight="true" hidden="true" ht="13.5" outlineLevel="0" r="6154">
      <c r="A6154" s="746" t="n">
        <v>88237</v>
      </c>
      <c r="B6154" s="745" t="s">
        <v>7548</v>
      </c>
      <c r="C6154" s="745" t="s">
        <v>1747</v>
      </c>
      <c r="D6154" s="747" t="n">
        <v>0.89</v>
      </c>
    </row>
    <row collapsed="false" customFormat="false" customHeight="true" hidden="true" ht="13.5" outlineLevel="0" r="6155">
      <c r="A6155" s="746" t="n">
        <v>88238</v>
      </c>
      <c r="B6155" s="745" t="s">
        <v>7549</v>
      </c>
      <c r="C6155" s="745" t="s">
        <v>1747</v>
      </c>
      <c r="D6155" s="747" t="n">
        <v>18.86</v>
      </c>
    </row>
    <row collapsed="false" customFormat="false" customHeight="true" hidden="true" ht="13.5" outlineLevel="0" r="6156">
      <c r="A6156" s="746" t="n">
        <v>88239</v>
      </c>
      <c r="B6156" s="745" t="s">
        <v>7550</v>
      </c>
      <c r="C6156" s="745" t="s">
        <v>1747</v>
      </c>
      <c r="D6156" s="747" t="n">
        <v>20.28</v>
      </c>
    </row>
    <row collapsed="false" customFormat="false" customHeight="true" hidden="true" ht="13.5" outlineLevel="0" r="6157">
      <c r="A6157" s="746" t="n">
        <v>88240</v>
      </c>
      <c r="B6157" s="745" t="s">
        <v>7551</v>
      </c>
      <c r="C6157" s="745" t="s">
        <v>1747</v>
      </c>
      <c r="D6157" s="747" t="n">
        <v>18.66</v>
      </c>
    </row>
    <row collapsed="false" customFormat="false" customHeight="true" hidden="true" ht="13.5" outlineLevel="0" r="6158">
      <c r="A6158" s="746" t="n">
        <v>88241</v>
      </c>
      <c r="B6158" s="745" t="s">
        <v>7552</v>
      </c>
      <c r="C6158" s="745" t="s">
        <v>1747</v>
      </c>
      <c r="D6158" s="747" t="n">
        <v>19.27</v>
      </c>
    </row>
    <row collapsed="false" customFormat="false" customHeight="true" hidden="true" ht="13.5" outlineLevel="0" r="6159">
      <c r="A6159" s="746" t="n">
        <v>88242</v>
      </c>
      <c r="B6159" s="745" t="s">
        <v>7553</v>
      </c>
      <c r="C6159" s="745" t="s">
        <v>1747</v>
      </c>
      <c r="D6159" s="747" t="n">
        <v>19.34</v>
      </c>
    </row>
    <row collapsed="false" customFormat="false" customHeight="true" hidden="true" ht="13.5" outlineLevel="0" r="6160">
      <c r="A6160" s="746" t="n">
        <v>88243</v>
      </c>
      <c r="B6160" s="745" t="s">
        <v>7554</v>
      </c>
      <c r="C6160" s="745" t="s">
        <v>1747</v>
      </c>
      <c r="D6160" s="747" t="n">
        <v>22.86</v>
      </c>
    </row>
    <row collapsed="false" customFormat="false" customHeight="true" hidden="true" ht="13.5" outlineLevel="0" r="6161">
      <c r="A6161" s="746" t="n">
        <v>88245</v>
      </c>
      <c r="B6161" s="745" t="s">
        <v>7555</v>
      </c>
      <c r="C6161" s="745" t="s">
        <v>1747</v>
      </c>
      <c r="D6161" s="747" t="n">
        <v>24.08</v>
      </c>
    </row>
    <row collapsed="false" customFormat="false" customHeight="true" hidden="true" ht="13.5" outlineLevel="0" r="6162">
      <c r="A6162" s="746" t="n">
        <v>88246</v>
      </c>
      <c r="B6162" s="745" t="s">
        <v>7556</v>
      </c>
      <c r="C6162" s="745" t="s">
        <v>1747</v>
      </c>
      <c r="D6162" s="747" t="n">
        <v>23.94</v>
      </c>
    </row>
    <row collapsed="false" customFormat="false" customHeight="true" hidden="true" ht="13.5" outlineLevel="0" r="6163">
      <c r="A6163" s="746" t="n">
        <v>88247</v>
      </c>
      <c r="B6163" s="745" t="s">
        <v>7557</v>
      </c>
      <c r="C6163" s="745" t="s">
        <v>1747</v>
      </c>
      <c r="D6163" s="747" t="n">
        <v>19.04</v>
      </c>
    </row>
    <row collapsed="false" customFormat="false" customHeight="true" hidden="true" ht="13.5" outlineLevel="0" r="6164">
      <c r="A6164" s="746" t="n">
        <v>88248</v>
      </c>
      <c r="B6164" s="745" t="s">
        <v>7558</v>
      </c>
      <c r="C6164" s="745" t="s">
        <v>1747</v>
      </c>
      <c r="D6164" s="747" t="n">
        <v>18.95</v>
      </c>
    </row>
    <row collapsed="false" customFormat="false" customHeight="true" hidden="true" ht="13.5" outlineLevel="0" r="6165">
      <c r="A6165" s="746" t="n">
        <v>88249</v>
      </c>
      <c r="B6165" s="745" t="s">
        <v>7559</v>
      </c>
      <c r="C6165" s="745" t="s">
        <v>1747</v>
      </c>
      <c r="D6165" s="747" t="n">
        <v>27.82</v>
      </c>
    </row>
    <row collapsed="false" customFormat="false" customHeight="true" hidden="true" ht="13.5" outlineLevel="0" r="6166">
      <c r="A6166" s="746" t="n">
        <v>88250</v>
      </c>
      <c r="B6166" s="745" t="s">
        <v>7560</v>
      </c>
      <c r="C6166" s="745" t="s">
        <v>1747</v>
      </c>
      <c r="D6166" s="747" t="n">
        <v>19.23</v>
      </c>
    </row>
    <row collapsed="false" customFormat="false" customHeight="true" hidden="true" ht="13.5" outlineLevel="0" r="6167">
      <c r="A6167" s="746" t="n">
        <v>88251</v>
      </c>
      <c r="B6167" s="745" t="s">
        <v>7561</v>
      </c>
      <c r="C6167" s="745" t="s">
        <v>1747</v>
      </c>
      <c r="D6167" s="747" t="n">
        <v>19.72</v>
      </c>
    </row>
    <row collapsed="false" customFormat="false" customHeight="true" hidden="true" ht="13.5" outlineLevel="0" r="6168">
      <c r="A6168" s="746" t="n">
        <v>88252</v>
      </c>
      <c r="B6168" s="745" t="s">
        <v>7562</v>
      </c>
      <c r="C6168" s="745" t="s">
        <v>1747</v>
      </c>
      <c r="D6168" s="747" t="n">
        <v>20.12</v>
      </c>
    </row>
    <row collapsed="false" customFormat="false" customHeight="true" hidden="true" ht="13.5" outlineLevel="0" r="6169">
      <c r="A6169" s="746" t="n">
        <v>88253</v>
      </c>
      <c r="B6169" s="745" t="s">
        <v>7563</v>
      </c>
      <c r="C6169" s="745" t="s">
        <v>1747</v>
      </c>
      <c r="D6169" s="747" t="n">
        <v>13.55</v>
      </c>
    </row>
    <row collapsed="false" customFormat="false" customHeight="true" hidden="true" ht="13.5" outlineLevel="0" r="6170">
      <c r="A6170" s="746" t="n">
        <v>88255</v>
      </c>
      <c r="B6170" s="745" t="s">
        <v>7564</v>
      </c>
      <c r="C6170" s="745" t="s">
        <v>1747</v>
      </c>
      <c r="D6170" s="747" t="n">
        <v>33.35</v>
      </c>
    </row>
    <row collapsed="false" customFormat="false" customHeight="true" hidden="true" ht="13.5" outlineLevel="0" r="6171">
      <c r="A6171" s="746" t="n">
        <v>88256</v>
      </c>
      <c r="B6171" s="745" t="s">
        <v>7565</v>
      </c>
      <c r="C6171" s="745" t="s">
        <v>1747</v>
      </c>
      <c r="D6171" s="747" t="n">
        <v>25.43</v>
      </c>
    </row>
    <row collapsed="false" customFormat="false" customHeight="true" hidden="true" ht="13.5" outlineLevel="0" r="6172">
      <c r="A6172" s="746" t="n">
        <v>88257</v>
      </c>
      <c r="B6172" s="745" t="s">
        <v>7566</v>
      </c>
      <c r="C6172" s="745" t="s">
        <v>1747</v>
      </c>
      <c r="D6172" s="747" t="n">
        <v>22.8</v>
      </c>
    </row>
    <row collapsed="false" customFormat="false" customHeight="true" hidden="true" ht="13.5" outlineLevel="0" r="6173">
      <c r="A6173" s="746" t="n">
        <v>88258</v>
      </c>
      <c r="B6173" s="745" t="s">
        <v>7567</v>
      </c>
      <c r="C6173" s="745" t="s">
        <v>1747</v>
      </c>
      <c r="D6173" s="747" t="n">
        <v>18.43</v>
      </c>
    </row>
    <row collapsed="false" customFormat="false" customHeight="true" hidden="true" ht="13.5" outlineLevel="0" r="6174">
      <c r="A6174" s="746" t="n">
        <v>88259</v>
      </c>
      <c r="B6174" s="745" t="s">
        <v>7568</v>
      </c>
      <c r="C6174" s="745" t="s">
        <v>1747</v>
      </c>
      <c r="D6174" s="747" t="n">
        <v>27.9</v>
      </c>
    </row>
    <row collapsed="false" customFormat="false" customHeight="true" hidden="true" ht="13.5" outlineLevel="0" r="6175">
      <c r="A6175" s="746" t="n">
        <v>88260</v>
      </c>
      <c r="B6175" s="745" t="s">
        <v>7569</v>
      </c>
      <c r="C6175" s="745" t="s">
        <v>1747</v>
      </c>
      <c r="D6175" s="747" t="n">
        <v>24.08</v>
      </c>
    </row>
    <row collapsed="false" customFormat="false" customHeight="true" hidden="true" ht="13.5" outlineLevel="0" r="6176">
      <c r="A6176" s="746" t="n">
        <v>88261</v>
      </c>
      <c r="B6176" s="745" t="s">
        <v>7570</v>
      </c>
      <c r="C6176" s="745" t="s">
        <v>1747</v>
      </c>
      <c r="D6176" s="747" t="n">
        <v>25.21</v>
      </c>
    </row>
    <row collapsed="false" customFormat="false" customHeight="true" hidden="true" ht="13.5" outlineLevel="0" r="6177">
      <c r="A6177" s="746" t="n">
        <v>88262</v>
      </c>
      <c r="B6177" s="745" t="s">
        <v>7571</v>
      </c>
      <c r="C6177" s="745" t="s">
        <v>1747</v>
      </c>
      <c r="D6177" s="747" t="n">
        <v>23.88</v>
      </c>
    </row>
    <row collapsed="false" customFormat="false" customHeight="true" hidden="true" ht="13.5" outlineLevel="0" r="6178">
      <c r="A6178" s="746" t="n">
        <v>88263</v>
      </c>
      <c r="B6178" s="745" t="s">
        <v>7572</v>
      </c>
      <c r="C6178" s="745" t="s">
        <v>1747</v>
      </c>
      <c r="D6178" s="747" t="n">
        <v>17.38</v>
      </c>
    </row>
    <row collapsed="false" customFormat="false" customHeight="true" hidden="true" ht="13.5" outlineLevel="0" r="6179">
      <c r="A6179" s="746" t="n">
        <v>88264</v>
      </c>
      <c r="B6179" s="745" t="s">
        <v>7573</v>
      </c>
      <c r="C6179" s="745" t="s">
        <v>1747</v>
      </c>
      <c r="D6179" s="747" t="n">
        <v>24.23</v>
      </c>
    </row>
    <row collapsed="false" customFormat="false" customHeight="true" hidden="true" ht="13.5" outlineLevel="0" r="6180">
      <c r="A6180" s="746" t="n">
        <v>88265</v>
      </c>
      <c r="B6180" s="745" t="s">
        <v>7574</v>
      </c>
      <c r="C6180" s="745" t="s">
        <v>1747</v>
      </c>
      <c r="D6180" s="747" t="n">
        <v>21.85</v>
      </c>
    </row>
    <row collapsed="false" customFormat="false" customHeight="true" hidden="true" ht="13.5" outlineLevel="0" r="6181">
      <c r="A6181" s="746" t="n">
        <v>88266</v>
      </c>
      <c r="B6181" s="745" t="s">
        <v>7575</v>
      </c>
      <c r="C6181" s="745" t="s">
        <v>1747</v>
      </c>
      <c r="D6181" s="747" t="n">
        <v>26.55</v>
      </c>
    </row>
    <row collapsed="false" customFormat="false" customHeight="true" hidden="true" ht="13.5" outlineLevel="0" r="6182">
      <c r="A6182" s="746" t="n">
        <v>88267</v>
      </c>
      <c r="B6182" s="745" t="s">
        <v>7576</v>
      </c>
      <c r="C6182" s="745" t="s">
        <v>1747</v>
      </c>
      <c r="D6182" s="747" t="n">
        <v>23.97</v>
      </c>
    </row>
    <row collapsed="false" customFormat="false" customHeight="true" hidden="true" ht="13.5" outlineLevel="0" r="6183">
      <c r="A6183" s="746" t="n">
        <v>88268</v>
      </c>
      <c r="B6183" s="745" t="s">
        <v>7577</v>
      </c>
      <c r="C6183" s="745" t="s">
        <v>1747</v>
      </c>
      <c r="D6183" s="747" t="n">
        <v>24.93</v>
      </c>
    </row>
    <row collapsed="false" customFormat="false" customHeight="true" hidden="true" ht="13.5" outlineLevel="0" r="6184">
      <c r="A6184" s="746" t="n">
        <v>88269</v>
      </c>
      <c r="B6184" s="745" t="s">
        <v>7578</v>
      </c>
      <c r="C6184" s="745" t="s">
        <v>1747</v>
      </c>
      <c r="D6184" s="747" t="n">
        <v>24.08</v>
      </c>
    </row>
    <row collapsed="false" customFormat="false" customHeight="true" hidden="true" ht="13.5" outlineLevel="0" r="6185">
      <c r="A6185" s="746" t="n">
        <v>88270</v>
      </c>
      <c r="B6185" s="745" t="s">
        <v>7579</v>
      </c>
      <c r="C6185" s="745" t="s">
        <v>1747</v>
      </c>
      <c r="D6185" s="747" t="n">
        <v>24.22</v>
      </c>
    </row>
    <row collapsed="false" customFormat="false" customHeight="true" hidden="true" ht="13.5" outlineLevel="0" r="6186">
      <c r="A6186" s="746" t="n">
        <v>88272</v>
      </c>
      <c r="B6186" s="745" t="s">
        <v>7580</v>
      </c>
      <c r="C6186" s="745" t="s">
        <v>1747</v>
      </c>
      <c r="D6186" s="747" t="n">
        <v>24.41</v>
      </c>
    </row>
    <row collapsed="false" customFormat="false" customHeight="true" hidden="true" ht="13.5" outlineLevel="0" r="6187">
      <c r="A6187" s="746" t="n">
        <v>88273</v>
      </c>
      <c r="B6187" s="745" t="s">
        <v>7581</v>
      </c>
      <c r="C6187" s="745" t="s">
        <v>1747</v>
      </c>
      <c r="D6187" s="747" t="n">
        <v>24.3</v>
      </c>
    </row>
    <row collapsed="false" customFormat="false" customHeight="true" hidden="true" ht="13.5" outlineLevel="0" r="6188">
      <c r="A6188" s="746" t="n">
        <v>88274</v>
      </c>
      <c r="B6188" s="745" t="s">
        <v>7582</v>
      </c>
      <c r="C6188" s="745" t="s">
        <v>1747</v>
      </c>
      <c r="D6188" s="747" t="n">
        <v>21.46</v>
      </c>
    </row>
    <row collapsed="false" customFormat="false" customHeight="true" hidden="true" ht="13.5" outlineLevel="0" r="6189">
      <c r="A6189" s="746" t="n">
        <v>88275</v>
      </c>
      <c r="B6189" s="745" t="s">
        <v>7583</v>
      </c>
      <c r="C6189" s="745" t="s">
        <v>1747</v>
      </c>
      <c r="D6189" s="747" t="n">
        <v>28.49</v>
      </c>
    </row>
    <row collapsed="false" customFormat="false" customHeight="true" hidden="true" ht="13.5" outlineLevel="0" r="6190">
      <c r="A6190" s="746" t="n">
        <v>88277</v>
      </c>
      <c r="B6190" s="745" t="s">
        <v>7584</v>
      </c>
      <c r="C6190" s="745" t="s">
        <v>1747</v>
      </c>
      <c r="D6190" s="747" t="n">
        <v>21.99</v>
      </c>
    </row>
    <row collapsed="false" customFormat="false" customHeight="true" hidden="true" ht="13.5" outlineLevel="0" r="6191">
      <c r="A6191" s="746" t="n">
        <v>88278</v>
      </c>
      <c r="B6191" s="745" t="s">
        <v>7585</v>
      </c>
      <c r="C6191" s="745" t="s">
        <v>1747</v>
      </c>
      <c r="D6191" s="747" t="n">
        <v>23.2</v>
      </c>
    </row>
    <row collapsed="false" customFormat="false" customHeight="true" hidden="true" ht="13.5" outlineLevel="0" r="6192">
      <c r="A6192" s="746" t="n">
        <v>88279</v>
      </c>
      <c r="B6192" s="745" t="s">
        <v>7586</v>
      </c>
      <c r="C6192" s="745" t="s">
        <v>1747</v>
      </c>
      <c r="D6192" s="747" t="n">
        <v>29.17</v>
      </c>
    </row>
    <row collapsed="false" customFormat="false" customHeight="true" hidden="true" ht="13.5" outlineLevel="0" r="6193">
      <c r="A6193" s="746" t="n">
        <v>88281</v>
      </c>
      <c r="B6193" s="745" t="s">
        <v>7587</v>
      </c>
      <c r="C6193" s="745" t="s">
        <v>1747</v>
      </c>
      <c r="D6193" s="747" t="n">
        <v>20.31</v>
      </c>
    </row>
    <row collapsed="false" customFormat="false" customHeight="true" hidden="true" ht="13.5" outlineLevel="0" r="6194">
      <c r="A6194" s="746" t="n">
        <v>88282</v>
      </c>
      <c r="B6194" s="745" t="s">
        <v>7588</v>
      </c>
      <c r="C6194" s="745" t="s">
        <v>1747</v>
      </c>
      <c r="D6194" s="747" t="n">
        <v>21.19</v>
      </c>
    </row>
    <row collapsed="false" customFormat="false" customHeight="true" hidden="true" ht="13.5" outlineLevel="0" r="6195">
      <c r="A6195" s="746" t="n">
        <v>88283</v>
      </c>
      <c r="B6195" s="745" t="s">
        <v>7589</v>
      </c>
      <c r="C6195" s="745" t="s">
        <v>1747</v>
      </c>
      <c r="D6195" s="747" t="n">
        <v>26.47</v>
      </c>
    </row>
    <row collapsed="false" customFormat="false" customHeight="true" hidden="true" ht="13.5" outlineLevel="0" r="6196">
      <c r="A6196" s="746" t="n">
        <v>88284</v>
      </c>
      <c r="B6196" s="745" t="s">
        <v>7590</v>
      </c>
      <c r="C6196" s="745" t="s">
        <v>1747</v>
      </c>
      <c r="D6196" s="747" t="n">
        <v>16.29</v>
      </c>
    </row>
    <row collapsed="false" customFormat="false" customHeight="true" hidden="true" ht="13.5" outlineLevel="0" r="6197">
      <c r="A6197" s="746" t="n">
        <v>88285</v>
      </c>
      <c r="B6197" s="745" t="s">
        <v>7591</v>
      </c>
      <c r="C6197" s="745" t="s">
        <v>1747</v>
      </c>
      <c r="D6197" s="747" t="n">
        <v>23.17</v>
      </c>
    </row>
    <row collapsed="false" customFormat="false" customHeight="true" hidden="true" ht="13.5" outlineLevel="0" r="6198">
      <c r="A6198" s="746" t="n">
        <v>88286</v>
      </c>
      <c r="B6198" s="745" t="s">
        <v>7592</v>
      </c>
      <c r="C6198" s="745" t="s">
        <v>1747</v>
      </c>
      <c r="D6198" s="747" t="n">
        <v>16.86</v>
      </c>
    </row>
    <row collapsed="false" customFormat="false" customHeight="true" hidden="true" ht="13.5" outlineLevel="0" r="6199">
      <c r="A6199" s="746" t="n">
        <v>88288</v>
      </c>
      <c r="B6199" s="745" t="s">
        <v>7593</v>
      </c>
      <c r="C6199" s="745" t="s">
        <v>1747</v>
      </c>
      <c r="D6199" s="747" t="n">
        <v>15.3</v>
      </c>
    </row>
    <row collapsed="false" customFormat="false" customHeight="true" hidden="true" ht="13.5" outlineLevel="0" r="6200">
      <c r="A6200" s="746" t="n">
        <v>88291</v>
      </c>
      <c r="B6200" s="745" t="s">
        <v>7594</v>
      </c>
      <c r="C6200" s="745" t="s">
        <v>1747</v>
      </c>
      <c r="D6200" s="747" t="n">
        <v>20.58</v>
      </c>
    </row>
    <row collapsed="false" customFormat="false" customHeight="true" hidden="true" ht="13.5" outlineLevel="0" r="6201">
      <c r="A6201" s="746" t="n">
        <v>88292</v>
      </c>
      <c r="B6201" s="745" t="s">
        <v>7595</v>
      </c>
      <c r="C6201" s="745" t="s">
        <v>1747</v>
      </c>
      <c r="D6201" s="747" t="n">
        <v>21.38</v>
      </c>
    </row>
    <row collapsed="false" customFormat="false" customHeight="true" hidden="true" ht="13.5" outlineLevel="0" r="6202">
      <c r="A6202" s="746" t="n">
        <v>88293</v>
      </c>
      <c r="B6202" s="745" t="s">
        <v>7596</v>
      </c>
      <c r="C6202" s="745" t="s">
        <v>1747</v>
      </c>
      <c r="D6202" s="747" t="n">
        <v>23.86</v>
      </c>
    </row>
    <row collapsed="false" customFormat="false" customHeight="true" hidden="true" ht="13.5" outlineLevel="0" r="6203">
      <c r="A6203" s="746" t="n">
        <v>88294</v>
      </c>
      <c r="B6203" s="745" t="s">
        <v>7597</v>
      </c>
      <c r="C6203" s="745" t="s">
        <v>1747</v>
      </c>
      <c r="D6203" s="747" t="n">
        <v>25.58</v>
      </c>
    </row>
    <row collapsed="false" customFormat="false" customHeight="true" hidden="true" ht="13.5" outlineLevel="0" r="6204">
      <c r="A6204" s="746" t="n">
        <v>88295</v>
      </c>
      <c r="B6204" s="745" t="s">
        <v>7598</v>
      </c>
      <c r="C6204" s="745" t="s">
        <v>1747</v>
      </c>
      <c r="D6204" s="747" t="n">
        <v>24.89</v>
      </c>
    </row>
    <row collapsed="false" customFormat="false" customHeight="true" hidden="true" ht="13.5" outlineLevel="0" r="6205">
      <c r="A6205" s="746" t="n">
        <v>88296</v>
      </c>
      <c r="B6205" s="745" t="s">
        <v>7599</v>
      </c>
      <c r="C6205" s="745" t="s">
        <v>1747</v>
      </c>
      <c r="D6205" s="747" t="n">
        <v>24.89</v>
      </c>
    </row>
    <row collapsed="false" customFormat="false" customHeight="true" hidden="true" ht="13.5" outlineLevel="0" r="6206">
      <c r="A6206" s="746" t="n">
        <v>88297</v>
      </c>
      <c r="B6206" s="745" t="s">
        <v>7600</v>
      </c>
      <c r="C6206" s="745" t="s">
        <v>1747</v>
      </c>
      <c r="D6206" s="747" t="n">
        <v>25.3</v>
      </c>
    </row>
    <row collapsed="false" customFormat="false" customHeight="true" hidden="true" ht="13.5" outlineLevel="0" r="6207">
      <c r="A6207" s="746" t="n">
        <v>88298</v>
      </c>
      <c r="B6207" s="745" t="s">
        <v>7601</v>
      </c>
      <c r="C6207" s="745" t="s">
        <v>1747</v>
      </c>
      <c r="D6207" s="747" t="n">
        <v>22.74</v>
      </c>
    </row>
    <row collapsed="false" customFormat="false" customHeight="true" hidden="true" ht="13.5" outlineLevel="0" r="6208">
      <c r="A6208" s="746" t="n">
        <v>88299</v>
      </c>
      <c r="B6208" s="745" t="s">
        <v>7602</v>
      </c>
      <c r="C6208" s="745" t="s">
        <v>1747</v>
      </c>
      <c r="D6208" s="747" t="n">
        <v>24.16</v>
      </c>
    </row>
    <row collapsed="false" customFormat="false" customHeight="true" hidden="true" ht="13.5" outlineLevel="0" r="6209">
      <c r="A6209" s="746" t="n">
        <v>88300</v>
      </c>
      <c r="B6209" s="745" t="s">
        <v>7603</v>
      </c>
      <c r="C6209" s="745" t="s">
        <v>1747</v>
      </c>
      <c r="D6209" s="747" t="n">
        <v>28.19</v>
      </c>
    </row>
    <row collapsed="false" customFormat="false" customHeight="true" hidden="true" ht="13.5" outlineLevel="0" r="6210">
      <c r="A6210" s="746" t="n">
        <v>88301</v>
      </c>
      <c r="B6210" s="745" t="s">
        <v>7604</v>
      </c>
      <c r="C6210" s="745" t="s">
        <v>1747</v>
      </c>
      <c r="D6210" s="747" t="n">
        <v>24.77</v>
      </c>
    </row>
    <row collapsed="false" customFormat="false" customHeight="true" hidden="true" ht="13.5" outlineLevel="0" r="6211">
      <c r="A6211" s="746" t="n">
        <v>88302</v>
      </c>
      <c r="B6211" s="745" t="s">
        <v>7605</v>
      </c>
      <c r="C6211" s="745" t="s">
        <v>1747</v>
      </c>
      <c r="D6211" s="747" t="n">
        <v>24.73</v>
      </c>
    </row>
    <row collapsed="false" customFormat="false" customHeight="true" hidden="true" ht="13.5" outlineLevel="0" r="6212">
      <c r="A6212" s="746" t="n">
        <v>88303</v>
      </c>
      <c r="B6212" s="745" t="s">
        <v>7606</v>
      </c>
      <c r="C6212" s="745" t="s">
        <v>1747</v>
      </c>
      <c r="D6212" s="747" t="n">
        <v>23.35</v>
      </c>
    </row>
    <row collapsed="false" customFormat="false" customHeight="true" hidden="true" ht="13.5" outlineLevel="0" r="6213">
      <c r="A6213" s="746" t="n">
        <v>88304</v>
      </c>
      <c r="B6213" s="745" t="s">
        <v>7607</v>
      </c>
      <c r="C6213" s="745" t="s">
        <v>1747</v>
      </c>
      <c r="D6213" s="747" t="n">
        <v>22.14</v>
      </c>
    </row>
    <row collapsed="false" customFormat="false" customHeight="true" hidden="true" ht="13.5" outlineLevel="0" r="6214">
      <c r="A6214" s="746" t="n">
        <v>88306</v>
      </c>
      <c r="B6214" s="745" t="s">
        <v>7608</v>
      </c>
      <c r="C6214" s="745" t="s">
        <v>1747</v>
      </c>
      <c r="D6214" s="747" t="n">
        <v>26.06</v>
      </c>
    </row>
    <row collapsed="false" customFormat="false" customHeight="true" hidden="true" ht="13.5" outlineLevel="0" r="6215">
      <c r="A6215" s="746" t="n">
        <v>88307</v>
      </c>
      <c r="B6215" s="745" t="s">
        <v>7609</v>
      </c>
      <c r="C6215" s="745" t="s">
        <v>1747</v>
      </c>
      <c r="D6215" s="747" t="n">
        <v>24.58</v>
      </c>
    </row>
    <row collapsed="false" customFormat="false" customHeight="true" hidden="true" ht="13.5" outlineLevel="0" r="6216">
      <c r="A6216" s="746" t="n">
        <v>88308</v>
      </c>
      <c r="B6216" s="745" t="s">
        <v>7610</v>
      </c>
      <c r="C6216" s="745" t="s">
        <v>1747</v>
      </c>
      <c r="D6216" s="747" t="n">
        <v>23.73</v>
      </c>
    </row>
    <row collapsed="false" customFormat="false" customHeight="true" hidden="true" ht="13.5" outlineLevel="0" r="6217">
      <c r="A6217" s="746" t="n">
        <v>88309</v>
      </c>
      <c r="B6217" s="745" t="s">
        <v>7611</v>
      </c>
      <c r="C6217" s="745" t="s">
        <v>1747</v>
      </c>
      <c r="D6217" s="747" t="n">
        <v>24.22</v>
      </c>
    </row>
    <row collapsed="false" customFormat="false" customHeight="true" hidden="true" ht="13.5" outlineLevel="0" r="6218">
      <c r="A6218" s="746" t="n">
        <v>88310</v>
      </c>
      <c r="B6218" s="745" t="s">
        <v>7612</v>
      </c>
      <c r="C6218" s="745" t="s">
        <v>1747</v>
      </c>
      <c r="D6218" s="747" t="n">
        <v>23.93</v>
      </c>
    </row>
    <row collapsed="false" customFormat="false" customHeight="true" hidden="true" ht="13.5" outlineLevel="0" r="6219">
      <c r="A6219" s="746" t="n">
        <v>88311</v>
      </c>
      <c r="B6219" s="745" t="s">
        <v>7613</v>
      </c>
      <c r="C6219" s="745" t="s">
        <v>1747</v>
      </c>
      <c r="D6219" s="747" t="n">
        <v>25.74</v>
      </c>
    </row>
    <row collapsed="false" customFormat="false" customHeight="true" hidden="true" ht="13.5" outlineLevel="0" r="6220">
      <c r="A6220" s="746" t="n">
        <v>88312</v>
      </c>
      <c r="B6220" s="745" t="s">
        <v>7614</v>
      </c>
      <c r="C6220" s="745" t="s">
        <v>1747</v>
      </c>
      <c r="D6220" s="747" t="n">
        <v>25.21</v>
      </c>
    </row>
    <row collapsed="false" customFormat="false" customHeight="true" hidden="true" ht="13.5" outlineLevel="0" r="6221">
      <c r="A6221" s="746" t="n">
        <v>88313</v>
      </c>
      <c r="B6221" s="745" t="s">
        <v>7615</v>
      </c>
      <c r="C6221" s="745" t="s">
        <v>1747</v>
      </c>
      <c r="D6221" s="747" t="n">
        <v>19.8</v>
      </c>
    </row>
    <row collapsed="false" customFormat="false" customHeight="true" hidden="true" ht="13.5" outlineLevel="0" r="6222">
      <c r="A6222" s="746" t="n">
        <v>88314</v>
      </c>
      <c r="B6222" s="745" t="s">
        <v>7616</v>
      </c>
      <c r="C6222" s="745" t="s">
        <v>1747</v>
      </c>
      <c r="D6222" s="747" t="n">
        <v>19.17</v>
      </c>
    </row>
    <row collapsed="false" customFormat="false" customHeight="true" hidden="true" ht="13.5" outlineLevel="0" r="6223">
      <c r="A6223" s="746" t="n">
        <v>88315</v>
      </c>
      <c r="B6223" s="745" t="s">
        <v>7617</v>
      </c>
      <c r="C6223" s="745" t="s">
        <v>1747</v>
      </c>
      <c r="D6223" s="747" t="n">
        <v>24.08</v>
      </c>
    </row>
    <row collapsed="false" customFormat="false" customHeight="true" hidden="true" ht="13.5" outlineLevel="0" r="6224">
      <c r="A6224" s="746" t="n">
        <v>88316</v>
      </c>
      <c r="B6224" s="745" t="s">
        <v>7618</v>
      </c>
      <c r="C6224" s="745" t="s">
        <v>1747</v>
      </c>
      <c r="D6224" s="747" t="n">
        <v>19.27</v>
      </c>
    </row>
    <row collapsed="false" customFormat="false" customHeight="true" hidden="true" ht="13.5" outlineLevel="0" r="6225">
      <c r="A6225" s="746" t="n">
        <v>88317</v>
      </c>
      <c r="B6225" s="745" t="s">
        <v>7619</v>
      </c>
      <c r="C6225" s="745" t="s">
        <v>1747</v>
      </c>
      <c r="D6225" s="747" t="n">
        <v>25.2</v>
      </c>
    </row>
    <row collapsed="false" customFormat="false" customHeight="true" hidden="true" ht="13.5" outlineLevel="0" r="6226">
      <c r="A6226" s="746" t="n">
        <v>88318</v>
      </c>
      <c r="B6226" s="745" t="s">
        <v>7620</v>
      </c>
      <c r="C6226" s="745" t="s">
        <v>1747</v>
      </c>
      <c r="D6226" s="747" t="n">
        <v>27.03</v>
      </c>
    </row>
    <row collapsed="false" customFormat="false" customHeight="true" hidden="true" ht="13.5" outlineLevel="0" r="6227">
      <c r="A6227" s="746" t="n">
        <v>88320</v>
      </c>
      <c r="B6227" s="745" t="s">
        <v>7621</v>
      </c>
      <c r="C6227" s="745" t="s">
        <v>1747</v>
      </c>
      <c r="D6227" s="747" t="n">
        <v>27.75</v>
      </c>
    </row>
    <row collapsed="false" customFormat="false" customHeight="true" hidden="true" ht="13.5" outlineLevel="0" r="6228">
      <c r="A6228" s="746" t="n">
        <v>88321</v>
      </c>
      <c r="B6228" s="745" t="s">
        <v>7622</v>
      </c>
      <c r="C6228" s="745" t="s">
        <v>1747</v>
      </c>
      <c r="D6228" s="747" t="n">
        <v>38.82</v>
      </c>
    </row>
    <row collapsed="false" customFormat="false" customHeight="true" hidden="true" ht="13.5" outlineLevel="0" r="6229">
      <c r="A6229" s="746" t="n">
        <v>88322</v>
      </c>
      <c r="B6229" s="745" t="s">
        <v>7623</v>
      </c>
      <c r="C6229" s="745" t="s">
        <v>1747</v>
      </c>
      <c r="D6229" s="747" t="n">
        <v>25.58</v>
      </c>
    </row>
    <row collapsed="false" customFormat="false" customHeight="true" hidden="true" ht="13.5" outlineLevel="0" r="6230">
      <c r="A6230" s="746" t="n">
        <v>88323</v>
      </c>
      <c r="B6230" s="745" t="s">
        <v>7624</v>
      </c>
      <c r="C6230" s="745" t="s">
        <v>1747</v>
      </c>
      <c r="D6230" s="747" t="n">
        <v>21.85</v>
      </c>
    </row>
    <row collapsed="false" customFormat="false" customHeight="true" hidden="true" ht="13.5" outlineLevel="0" r="6231">
      <c r="A6231" s="746" t="n">
        <v>88324</v>
      </c>
      <c r="B6231" s="745" t="s">
        <v>7625</v>
      </c>
      <c r="C6231" s="745" t="s">
        <v>1747</v>
      </c>
      <c r="D6231" s="747" t="n">
        <v>24.93</v>
      </c>
    </row>
    <row collapsed="false" customFormat="false" customHeight="true" hidden="true" ht="13.5" outlineLevel="0" r="6232">
      <c r="A6232" s="746" t="n">
        <v>88325</v>
      </c>
      <c r="B6232" s="745" t="s">
        <v>7626</v>
      </c>
      <c r="C6232" s="745" t="s">
        <v>1747</v>
      </c>
      <c r="D6232" s="747" t="n">
        <v>23.24</v>
      </c>
    </row>
    <row collapsed="false" customFormat="false" customHeight="true" hidden="true" ht="13.5" outlineLevel="0" r="6233">
      <c r="A6233" s="746" t="n">
        <v>88326</v>
      </c>
      <c r="B6233" s="745" t="s">
        <v>552</v>
      </c>
      <c r="C6233" s="745" t="s">
        <v>1747</v>
      </c>
      <c r="D6233" s="747" t="n">
        <v>21.31</v>
      </c>
    </row>
    <row collapsed="false" customFormat="false" customHeight="true" hidden="true" ht="13.5" outlineLevel="0" r="6234">
      <c r="A6234" s="746" t="n">
        <v>88377</v>
      </c>
      <c r="B6234" s="745" t="s">
        <v>7627</v>
      </c>
      <c r="C6234" s="745" t="s">
        <v>1747</v>
      </c>
      <c r="D6234" s="747" t="n">
        <v>20.09</v>
      </c>
    </row>
    <row collapsed="false" customFormat="false" customHeight="true" hidden="true" ht="13.5" outlineLevel="0" r="6235">
      <c r="A6235" s="746" t="n">
        <v>88441</v>
      </c>
      <c r="B6235" s="745" t="s">
        <v>7628</v>
      </c>
      <c r="C6235" s="745" t="s">
        <v>1747</v>
      </c>
      <c r="D6235" s="747" t="n">
        <v>23.43</v>
      </c>
    </row>
    <row collapsed="false" customFormat="false" customHeight="true" hidden="true" ht="13.5" outlineLevel="0" r="6236">
      <c r="A6236" s="746" t="n">
        <v>88597</v>
      </c>
      <c r="B6236" s="745" t="s">
        <v>7629</v>
      </c>
      <c r="C6236" s="745" t="s">
        <v>1747</v>
      </c>
      <c r="D6236" s="747" t="n">
        <v>27.24</v>
      </c>
    </row>
    <row collapsed="false" customFormat="false" customHeight="true" hidden="true" ht="13.5" outlineLevel="0" r="6237">
      <c r="A6237" s="746" t="n">
        <v>90766</v>
      </c>
      <c r="B6237" s="745" t="s">
        <v>7630</v>
      </c>
      <c r="C6237" s="745" t="s">
        <v>1747</v>
      </c>
      <c r="D6237" s="747" t="n">
        <v>25.65</v>
      </c>
    </row>
    <row collapsed="false" customFormat="false" customHeight="true" hidden="true" ht="13.5" outlineLevel="0" r="6238">
      <c r="A6238" s="746" t="n">
        <v>90767</v>
      </c>
      <c r="B6238" s="745" t="s">
        <v>7631</v>
      </c>
      <c r="C6238" s="745" t="s">
        <v>1747</v>
      </c>
      <c r="D6238" s="747" t="n">
        <v>31.43</v>
      </c>
    </row>
    <row collapsed="false" customFormat="false" customHeight="true" hidden="true" ht="13.5" outlineLevel="0" r="6239">
      <c r="A6239" s="746" t="n">
        <v>90768</v>
      </c>
      <c r="B6239" s="745" t="s">
        <v>7632</v>
      </c>
      <c r="C6239" s="745" t="s">
        <v>1747</v>
      </c>
      <c r="D6239" s="747" t="n">
        <v>56.29</v>
      </c>
    </row>
    <row collapsed="false" customFormat="false" customHeight="true" hidden="true" ht="13.5" outlineLevel="0" r="6240">
      <c r="A6240" s="746" t="n">
        <v>90769</v>
      </c>
      <c r="B6240" s="745" t="s">
        <v>7633</v>
      </c>
      <c r="C6240" s="745" t="s">
        <v>1747</v>
      </c>
      <c r="D6240" s="747" t="n">
        <v>79.79</v>
      </c>
    </row>
    <row collapsed="false" customFormat="false" customHeight="true" hidden="true" ht="13.5" outlineLevel="0" r="6241">
      <c r="A6241" s="746" t="n">
        <v>90770</v>
      </c>
      <c r="B6241" s="745" t="s">
        <v>7634</v>
      </c>
      <c r="C6241" s="745" t="s">
        <v>1747</v>
      </c>
      <c r="D6241" s="747" t="n">
        <v>105.34</v>
      </c>
    </row>
    <row collapsed="false" customFormat="false" customHeight="true" hidden="true" ht="13.5" outlineLevel="0" r="6242">
      <c r="A6242" s="746" t="n">
        <v>90771</v>
      </c>
      <c r="B6242" s="745" t="s">
        <v>7635</v>
      </c>
      <c r="C6242" s="745" t="s">
        <v>1747</v>
      </c>
      <c r="D6242" s="747" t="n">
        <v>24.03</v>
      </c>
    </row>
    <row collapsed="false" customFormat="false" customHeight="true" hidden="true" ht="13.5" outlineLevel="0" r="6243">
      <c r="A6243" s="746" t="n">
        <v>90772</v>
      </c>
      <c r="B6243" s="745" t="s">
        <v>7636</v>
      </c>
      <c r="C6243" s="745" t="s">
        <v>1747</v>
      </c>
      <c r="D6243" s="747" t="n">
        <v>21.18</v>
      </c>
    </row>
    <row collapsed="false" customFormat="false" customHeight="true" hidden="true" ht="13.5" outlineLevel="0" r="6244">
      <c r="A6244" s="746" t="n">
        <v>90773</v>
      </c>
      <c r="B6244" s="745" t="s">
        <v>7637</v>
      </c>
      <c r="C6244" s="745" t="s">
        <v>1747</v>
      </c>
      <c r="D6244" s="747" t="n">
        <v>26.42</v>
      </c>
    </row>
    <row collapsed="false" customFormat="false" customHeight="true" hidden="true" ht="13.5" outlineLevel="0" r="6245">
      <c r="A6245" s="746" t="n">
        <v>90775</v>
      </c>
      <c r="B6245" s="745" t="s">
        <v>7638</v>
      </c>
      <c r="C6245" s="745" t="s">
        <v>1747</v>
      </c>
      <c r="D6245" s="747" t="n">
        <v>26.11</v>
      </c>
    </row>
    <row collapsed="false" customFormat="false" customHeight="true" hidden="false" ht="13.5" outlineLevel="0" r="6246">
      <c r="A6246" s="746" t="n">
        <v>90776</v>
      </c>
      <c r="B6246" s="745" t="s">
        <v>7639</v>
      </c>
      <c r="C6246" s="745" t="s">
        <v>1747</v>
      </c>
      <c r="D6246" s="747" t="n">
        <v>34.2</v>
      </c>
    </row>
    <row collapsed="false" customFormat="false" customHeight="true" hidden="true" ht="13.5" outlineLevel="0" r="6247">
      <c r="A6247" s="746" t="n">
        <v>90777</v>
      </c>
      <c r="B6247" s="745" t="s">
        <v>7640</v>
      </c>
      <c r="C6247" s="745" t="s">
        <v>1747</v>
      </c>
      <c r="D6247" s="747" t="n">
        <v>76.62</v>
      </c>
    </row>
    <row collapsed="false" customFormat="false" customHeight="true" hidden="true" ht="13.5" outlineLevel="0" r="6248">
      <c r="A6248" s="746" t="n">
        <v>90778</v>
      </c>
      <c r="B6248" s="745" t="s">
        <v>545</v>
      </c>
      <c r="C6248" s="745" t="s">
        <v>1747</v>
      </c>
      <c r="D6248" s="747" t="n">
        <v>87.14</v>
      </c>
    </row>
    <row collapsed="false" customFormat="false" customHeight="true" hidden="true" ht="13.5" outlineLevel="0" r="6249">
      <c r="A6249" s="746" t="n">
        <v>90779</v>
      </c>
      <c r="B6249" s="745" t="s">
        <v>7641</v>
      </c>
      <c r="C6249" s="745" t="s">
        <v>1747</v>
      </c>
      <c r="D6249" s="747" t="n">
        <v>118.97</v>
      </c>
    </row>
    <row collapsed="false" customFormat="false" customHeight="true" hidden="true" ht="13.5" outlineLevel="0" r="6250">
      <c r="A6250" s="746" t="n">
        <v>90780</v>
      </c>
      <c r="B6250" s="745" t="s">
        <v>7642</v>
      </c>
      <c r="C6250" s="745" t="s">
        <v>1747</v>
      </c>
      <c r="D6250" s="747" t="n">
        <v>43.91</v>
      </c>
    </row>
    <row collapsed="false" customFormat="false" customHeight="true" hidden="true" ht="13.5" outlineLevel="0" r="6251">
      <c r="A6251" s="746" t="n">
        <v>90781</v>
      </c>
      <c r="B6251" s="745" t="s">
        <v>7643</v>
      </c>
      <c r="C6251" s="745" t="s">
        <v>1747</v>
      </c>
      <c r="D6251" s="747" t="n">
        <v>22.09</v>
      </c>
    </row>
    <row collapsed="false" customFormat="false" customHeight="true" hidden="true" ht="13.5" outlineLevel="0" r="6252">
      <c r="A6252" s="746" t="n">
        <v>91677</v>
      </c>
      <c r="B6252" s="745" t="s">
        <v>7644</v>
      </c>
      <c r="C6252" s="745" t="s">
        <v>1747</v>
      </c>
      <c r="D6252" s="747" t="n">
        <v>78.57</v>
      </c>
    </row>
    <row collapsed="false" customFormat="false" customHeight="true" hidden="true" ht="13.5" outlineLevel="0" r="6253">
      <c r="A6253" s="746" t="n">
        <v>91678</v>
      </c>
      <c r="B6253" s="745" t="s">
        <v>7645</v>
      </c>
      <c r="C6253" s="745" t="s">
        <v>1747</v>
      </c>
      <c r="D6253" s="747" t="n">
        <v>73.22</v>
      </c>
    </row>
    <row collapsed="false" customFormat="false" customHeight="true" hidden="true" ht="13.5" outlineLevel="0" r="6254">
      <c r="A6254" s="746" t="n">
        <v>93556</v>
      </c>
      <c r="B6254" s="745" t="s">
        <v>7646</v>
      </c>
      <c r="C6254" s="745" t="s">
        <v>7647</v>
      </c>
      <c r="D6254" s="747" t="n">
        <v>89.59</v>
      </c>
    </row>
    <row collapsed="false" customFormat="false" customHeight="true" hidden="true" ht="13.5" outlineLevel="0" r="6255">
      <c r="A6255" s="746" t="n">
        <v>93557</v>
      </c>
      <c r="B6255" s="745" t="s">
        <v>7648</v>
      </c>
      <c r="C6255" s="745" t="s">
        <v>7647</v>
      </c>
      <c r="D6255" s="747" t="n">
        <v>175.19</v>
      </c>
    </row>
    <row collapsed="false" customFormat="false" customHeight="true" hidden="true" ht="13.5" outlineLevel="0" r="6256">
      <c r="A6256" s="746" t="n">
        <v>93558</v>
      </c>
      <c r="B6256" s="745" t="s">
        <v>7649</v>
      </c>
      <c r="C6256" s="745" t="s">
        <v>7647</v>
      </c>
      <c r="D6256" s="748" t="n">
        <v>4388.13</v>
      </c>
    </row>
    <row collapsed="false" customFormat="false" customHeight="true" hidden="true" ht="13.5" outlineLevel="0" r="6257">
      <c r="A6257" s="746" t="n">
        <v>93559</v>
      </c>
      <c r="B6257" s="745" t="s">
        <v>7629</v>
      </c>
      <c r="C6257" s="745" t="s">
        <v>7647</v>
      </c>
      <c r="D6257" s="748" t="n">
        <v>3589.47</v>
      </c>
    </row>
    <row collapsed="false" customFormat="false" customHeight="true" hidden="true" ht="13.5" outlineLevel="0" r="6258">
      <c r="A6258" s="746" t="n">
        <v>93560</v>
      </c>
      <c r="B6258" s="745" t="s">
        <v>7637</v>
      </c>
      <c r="C6258" s="745" t="s">
        <v>7647</v>
      </c>
      <c r="D6258" s="748" t="n">
        <v>3491.86</v>
      </c>
    </row>
    <row collapsed="false" customFormat="false" customHeight="true" hidden="true" ht="13.5" outlineLevel="0" r="6259">
      <c r="A6259" s="746" t="n">
        <v>93561</v>
      </c>
      <c r="B6259" s="745" t="s">
        <v>7638</v>
      </c>
      <c r="C6259" s="745" t="s">
        <v>7647</v>
      </c>
      <c r="D6259" s="748" t="n">
        <v>3766.11</v>
      </c>
    </row>
    <row collapsed="false" customFormat="false" customHeight="true" hidden="true" ht="13.5" outlineLevel="0" r="6260">
      <c r="A6260" s="746" t="n">
        <v>93562</v>
      </c>
      <c r="B6260" s="745" t="s">
        <v>7635</v>
      </c>
      <c r="C6260" s="745" t="s">
        <v>7647</v>
      </c>
      <c r="D6260" s="748" t="n">
        <v>3213.46</v>
      </c>
    </row>
    <row collapsed="false" customFormat="false" customHeight="true" hidden="true" ht="13.5" outlineLevel="0" r="6261">
      <c r="A6261" s="746" t="n">
        <v>93563</v>
      </c>
      <c r="B6261" s="745" t="s">
        <v>7630</v>
      </c>
      <c r="C6261" s="745" t="s">
        <v>7647</v>
      </c>
      <c r="D6261" s="748" t="n">
        <v>4574.91</v>
      </c>
    </row>
    <row collapsed="false" customFormat="false" customHeight="true" hidden="true" ht="13.5" outlineLevel="0" r="6262">
      <c r="A6262" s="746" t="n">
        <v>93564</v>
      </c>
      <c r="B6262" s="745" t="s">
        <v>7631</v>
      </c>
      <c r="C6262" s="745" t="s">
        <v>7647</v>
      </c>
      <c r="D6262" s="748" t="n">
        <v>5577.99</v>
      </c>
    </row>
    <row collapsed="false" customFormat="false" customHeight="true" hidden="true" ht="13.5" outlineLevel="0" r="6263">
      <c r="A6263" s="746" t="n">
        <v>93565</v>
      </c>
      <c r="B6263" s="745" t="s">
        <v>7640</v>
      </c>
      <c r="C6263" s="745" t="s">
        <v>7647</v>
      </c>
      <c r="D6263" s="748" t="n">
        <v>13424.31</v>
      </c>
    </row>
    <row collapsed="false" customFormat="false" customHeight="true" hidden="true" ht="13.5" outlineLevel="0" r="6264">
      <c r="A6264" s="746" t="n">
        <v>93566</v>
      </c>
      <c r="B6264" s="745" t="s">
        <v>7636</v>
      </c>
      <c r="C6264" s="745" t="s">
        <v>7647</v>
      </c>
      <c r="D6264" s="748" t="n">
        <v>3789.68</v>
      </c>
    </row>
    <row collapsed="false" customFormat="false" customHeight="true" hidden="true" ht="13.5" outlineLevel="0" r="6265">
      <c r="A6265" s="746" t="n">
        <v>93567</v>
      </c>
      <c r="B6265" s="745" t="s">
        <v>545</v>
      </c>
      <c r="C6265" s="745" t="s">
        <v>7647</v>
      </c>
      <c r="D6265" s="748" t="n">
        <v>15268.27</v>
      </c>
    </row>
    <row collapsed="false" customFormat="false" customHeight="true" hidden="true" ht="13.5" outlineLevel="0" r="6266">
      <c r="A6266" s="746" t="n">
        <v>93568</v>
      </c>
      <c r="B6266" s="745" t="s">
        <v>7641</v>
      </c>
      <c r="C6266" s="745" t="s">
        <v>7647</v>
      </c>
      <c r="D6266" s="748" t="n">
        <v>20841.21</v>
      </c>
    </row>
    <row collapsed="false" customFormat="false" customHeight="true" hidden="true" ht="13.5" outlineLevel="0" r="6267">
      <c r="A6267" s="746" t="n">
        <v>93569</v>
      </c>
      <c r="B6267" s="745" t="s">
        <v>7650</v>
      </c>
      <c r="C6267" s="745" t="s">
        <v>7647</v>
      </c>
      <c r="D6267" s="748" t="n">
        <v>9877.66</v>
      </c>
    </row>
    <row collapsed="false" customFormat="false" customHeight="true" hidden="true" ht="13.5" outlineLevel="0" r="6268">
      <c r="A6268" s="746" t="n">
        <v>93570</v>
      </c>
      <c r="B6268" s="745" t="s">
        <v>7651</v>
      </c>
      <c r="C6268" s="745" t="s">
        <v>7647</v>
      </c>
      <c r="D6268" s="748" t="n">
        <v>13995.89</v>
      </c>
    </row>
    <row collapsed="false" customFormat="false" customHeight="true" hidden="true" ht="13.5" outlineLevel="0" r="6269">
      <c r="A6269" s="746" t="n">
        <v>93571</v>
      </c>
      <c r="B6269" s="745" t="s">
        <v>7652</v>
      </c>
      <c r="C6269" s="745" t="s">
        <v>7647</v>
      </c>
      <c r="D6269" s="748" t="n">
        <v>18477.36</v>
      </c>
    </row>
    <row collapsed="false" customFormat="false" customHeight="true" hidden="false" ht="13.5" outlineLevel="0" r="6270">
      <c r="A6270" s="746" t="n">
        <v>93572</v>
      </c>
      <c r="B6270" s="745" t="s">
        <v>7653</v>
      </c>
      <c r="C6270" s="745" t="s">
        <v>7647</v>
      </c>
      <c r="D6270" s="748" t="n">
        <v>6057.97</v>
      </c>
    </row>
    <row collapsed="false" customFormat="false" customHeight="true" hidden="true" ht="13.5" outlineLevel="0" r="6271">
      <c r="A6271" s="746" t="n">
        <v>94295</v>
      </c>
      <c r="B6271" s="745" t="s">
        <v>7642</v>
      </c>
      <c r="C6271" s="745" t="s">
        <v>7647</v>
      </c>
      <c r="D6271" s="748" t="n">
        <v>7686.91</v>
      </c>
    </row>
    <row collapsed="false" customFormat="false" customHeight="true" hidden="true" ht="13.5" outlineLevel="0" r="6272">
      <c r="A6272" s="746" t="n">
        <v>94296</v>
      </c>
      <c r="B6272" s="745" t="s">
        <v>7643</v>
      </c>
      <c r="C6272" s="745" t="s">
        <v>7647</v>
      </c>
      <c r="D6272" s="748" t="n">
        <v>4087.81</v>
      </c>
    </row>
    <row collapsed="false" customFormat="false" customHeight="true" hidden="true" ht="13.5" outlineLevel="0" r="6273">
      <c r="A6273" s="746" t="n">
        <v>95308</v>
      </c>
      <c r="B6273" s="745" t="s">
        <v>7654</v>
      </c>
      <c r="C6273" s="745" t="s">
        <v>1747</v>
      </c>
      <c r="D6273" s="747" t="n">
        <v>0.11</v>
      </c>
    </row>
    <row collapsed="false" customFormat="false" customHeight="true" hidden="true" ht="13.5" outlineLevel="0" r="6274">
      <c r="A6274" s="746" t="n">
        <v>95309</v>
      </c>
      <c r="B6274" s="745" t="s">
        <v>7655</v>
      </c>
      <c r="C6274" s="745" t="s">
        <v>1747</v>
      </c>
      <c r="D6274" s="747" t="n">
        <v>0.15</v>
      </c>
    </row>
    <row collapsed="false" customFormat="false" customHeight="true" hidden="true" ht="13.5" outlineLevel="0" r="6275">
      <c r="A6275" s="746" t="n">
        <v>95310</v>
      </c>
      <c r="B6275" s="745" t="s">
        <v>7656</v>
      </c>
      <c r="C6275" s="745" t="s">
        <v>1747</v>
      </c>
      <c r="D6275" s="747" t="n">
        <v>0.1</v>
      </c>
    </row>
    <row collapsed="false" customFormat="false" customHeight="true" hidden="true" ht="13.5" outlineLevel="0" r="6276">
      <c r="A6276" s="746" t="n">
        <v>95311</v>
      </c>
      <c r="B6276" s="745" t="s">
        <v>7657</v>
      </c>
      <c r="C6276" s="745" t="s">
        <v>1747</v>
      </c>
      <c r="D6276" s="747" t="n">
        <v>0.11</v>
      </c>
    </row>
    <row collapsed="false" customFormat="false" customHeight="true" hidden="true" ht="13.5" outlineLevel="0" r="6277">
      <c r="A6277" s="746" t="n">
        <v>95312</v>
      </c>
      <c r="B6277" s="745" t="s">
        <v>7658</v>
      </c>
      <c r="C6277" s="745" t="s">
        <v>1747</v>
      </c>
      <c r="D6277" s="747" t="n">
        <v>0.14</v>
      </c>
    </row>
    <row collapsed="false" customFormat="false" customHeight="true" hidden="true" ht="13.5" outlineLevel="0" r="6278">
      <c r="A6278" s="746" t="n">
        <v>95313</v>
      </c>
      <c r="B6278" s="745" t="s">
        <v>7659</v>
      </c>
      <c r="C6278" s="745" t="s">
        <v>1747</v>
      </c>
      <c r="D6278" s="747" t="n">
        <v>0.14</v>
      </c>
    </row>
    <row collapsed="false" customFormat="false" customHeight="true" hidden="true" ht="13.5" outlineLevel="0" r="6279">
      <c r="A6279" s="746" t="n">
        <v>95314</v>
      </c>
      <c r="B6279" s="745" t="s">
        <v>7660</v>
      </c>
      <c r="C6279" s="745" t="s">
        <v>1747</v>
      </c>
      <c r="D6279" s="747" t="n">
        <v>0.15</v>
      </c>
    </row>
    <row collapsed="false" customFormat="false" customHeight="true" hidden="true" ht="13.5" outlineLevel="0" r="6280">
      <c r="A6280" s="746" t="n">
        <v>95315</v>
      </c>
      <c r="B6280" s="745" t="s">
        <v>7661</v>
      </c>
      <c r="C6280" s="745" t="s">
        <v>1747</v>
      </c>
      <c r="D6280" s="747" t="n">
        <v>0.2</v>
      </c>
    </row>
    <row collapsed="false" customFormat="false" customHeight="true" hidden="true" ht="13.5" outlineLevel="0" r="6281">
      <c r="A6281" s="746" t="n">
        <v>95316</v>
      </c>
      <c r="B6281" s="745" t="s">
        <v>7662</v>
      </c>
      <c r="C6281" s="745" t="s">
        <v>1747</v>
      </c>
      <c r="D6281" s="747" t="n">
        <v>0.35</v>
      </c>
    </row>
    <row collapsed="false" customFormat="false" customHeight="true" hidden="true" ht="13.5" outlineLevel="0" r="6282">
      <c r="A6282" s="746" t="n">
        <v>95317</v>
      </c>
      <c r="B6282" s="745" t="s">
        <v>7663</v>
      </c>
      <c r="C6282" s="745" t="s">
        <v>1747</v>
      </c>
      <c r="D6282" s="747" t="n">
        <v>0.17</v>
      </c>
    </row>
    <row collapsed="false" customFormat="false" customHeight="true" hidden="true" ht="13.5" outlineLevel="0" r="6283">
      <c r="A6283" s="746" t="n">
        <v>95318</v>
      </c>
      <c r="B6283" s="745" t="s">
        <v>7664</v>
      </c>
      <c r="C6283" s="745" t="s">
        <v>1747</v>
      </c>
      <c r="D6283" s="747" t="n">
        <v>0.13</v>
      </c>
    </row>
    <row collapsed="false" customFormat="false" customHeight="true" hidden="true" ht="13.5" outlineLevel="0" r="6284">
      <c r="A6284" s="746" t="n">
        <v>95319</v>
      </c>
      <c r="B6284" s="745" t="s">
        <v>7665</v>
      </c>
      <c r="C6284" s="745" t="s">
        <v>1747</v>
      </c>
      <c r="D6284" s="747" t="n">
        <v>0.11</v>
      </c>
    </row>
    <row collapsed="false" customFormat="false" customHeight="true" hidden="true" ht="13.5" outlineLevel="0" r="6285">
      <c r="A6285" s="746" t="n">
        <v>95320</v>
      </c>
      <c r="B6285" s="745" t="s">
        <v>7666</v>
      </c>
      <c r="C6285" s="745" t="s">
        <v>1747</v>
      </c>
      <c r="D6285" s="747" t="n">
        <v>0.11</v>
      </c>
    </row>
    <row collapsed="false" customFormat="false" customHeight="true" hidden="true" ht="13.5" outlineLevel="0" r="6286">
      <c r="A6286" s="746" t="n">
        <v>95321</v>
      </c>
      <c r="B6286" s="745" t="s">
        <v>7667</v>
      </c>
      <c r="C6286" s="745" t="s">
        <v>1747</v>
      </c>
      <c r="D6286" s="747" t="n">
        <v>0.12</v>
      </c>
    </row>
    <row collapsed="false" customFormat="false" customHeight="true" hidden="true" ht="13.5" outlineLevel="0" r="6287">
      <c r="A6287" s="746" t="n">
        <v>95322</v>
      </c>
      <c r="B6287" s="745" t="s">
        <v>7668</v>
      </c>
      <c r="C6287" s="745" t="s">
        <v>1747</v>
      </c>
      <c r="D6287" s="747" t="n">
        <v>0.04</v>
      </c>
    </row>
    <row collapsed="false" customFormat="false" customHeight="true" hidden="true" ht="13.5" outlineLevel="0" r="6288">
      <c r="A6288" s="746" t="n">
        <v>95323</v>
      </c>
      <c r="B6288" s="745" t="s">
        <v>7669</v>
      </c>
      <c r="C6288" s="745" t="s">
        <v>1747</v>
      </c>
      <c r="D6288" s="747" t="n">
        <v>0.17</v>
      </c>
    </row>
    <row collapsed="false" customFormat="false" customHeight="true" hidden="true" ht="13.5" outlineLevel="0" r="6289">
      <c r="A6289" s="746" t="n">
        <v>95324</v>
      </c>
      <c r="B6289" s="745" t="s">
        <v>7670</v>
      </c>
      <c r="C6289" s="745" t="s">
        <v>1747</v>
      </c>
      <c r="D6289" s="747" t="n">
        <v>0.21</v>
      </c>
    </row>
    <row collapsed="false" customFormat="false" customHeight="true" hidden="true" ht="13.5" outlineLevel="0" r="6290">
      <c r="A6290" s="746" t="n">
        <v>95325</v>
      </c>
      <c r="B6290" s="745" t="s">
        <v>7671</v>
      </c>
      <c r="C6290" s="745" t="s">
        <v>1747</v>
      </c>
      <c r="D6290" s="747" t="n">
        <v>0.22</v>
      </c>
    </row>
    <row collapsed="false" customFormat="false" customHeight="true" hidden="true" ht="13.5" outlineLevel="0" r="6291">
      <c r="A6291" s="746" t="n">
        <v>95326</v>
      </c>
      <c r="B6291" s="745" t="s">
        <v>7672</v>
      </c>
      <c r="C6291" s="745" t="s">
        <v>1747</v>
      </c>
      <c r="D6291" s="747" t="n">
        <v>0.04</v>
      </c>
    </row>
    <row collapsed="false" customFormat="false" customHeight="true" hidden="true" ht="13.5" outlineLevel="0" r="6292">
      <c r="A6292" s="746" t="n">
        <v>95327</v>
      </c>
      <c r="B6292" s="745" t="s">
        <v>7673</v>
      </c>
      <c r="C6292" s="745" t="s">
        <v>1747</v>
      </c>
      <c r="D6292" s="747" t="n">
        <v>0.24</v>
      </c>
    </row>
    <row collapsed="false" customFormat="false" customHeight="true" hidden="true" ht="13.5" outlineLevel="0" r="6293">
      <c r="A6293" s="746" t="n">
        <v>95328</v>
      </c>
      <c r="B6293" s="745" t="s">
        <v>7674</v>
      </c>
      <c r="C6293" s="745" t="s">
        <v>1747</v>
      </c>
      <c r="D6293" s="747" t="n">
        <v>0.15</v>
      </c>
    </row>
    <row collapsed="false" customFormat="false" customHeight="true" hidden="true" ht="13.5" outlineLevel="0" r="6294">
      <c r="A6294" s="746" t="n">
        <v>95329</v>
      </c>
      <c r="B6294" s="745" t="s">
        <v>7675</v>
      </c>
      <c r="C6294" s="745" t="s">
        <v>1747</v>
      </c>
      <c r="D6294" s="747" t="n">
        <v>0.21</v>
      </c>
    </row>
    <row collapsed="false" customFormat="false" customHeight="true" hidden="true" ht="13.5" outlineLevel="0" r="6295">
      <c r="A6295" s="746" t="n">
        <v>95330</v>
      </c>
      <c r="B6295" s="745" t="s">
        <v>7676</v>
      </c>
      <c r="C6295" s="745" t="s">
        <v>1747</v>
      </c>
      <c r="D6295" s="747" t="n">
        <v>0.15</v>
      </c>
    </row>
    <row collapsed="false" customFormat="false" customHeight="true" hidden="true" ht="13.5" outlineLevel="0" r="6296">
      <c r="A6296" s="746" t="n">
        <v>95331</v>
      </c>
      <c r="B6296" s="745" t="s">
        <v>7677</v>
      </c>
      <c r="C6296" s="745" t="s">
        <v>1747</v>
      </c>
      <c r="D6296" s="747" t="n">
        <v>0.09</v>
      </c>
    </row>
    <row collapsed="false" customFormat="false" customHeight="true" hidden="true" ht="13.5" outlineLevel="0" r="6297">
      <c r="A6297" s="746" t="n">
        <v>95332</v>
      </c>
      <c r="B6297" s="745" t="s">
        <v>7678</v>
      </c>
      <c r="C6297" s="745" t="s">
        <v>1747</v>
      </c>
      <c r="D6297" s="747" t="n">
        <v>0.5</v>
      </c>
    </row>
    <row collapsed="false" customFormat="false" customHeight="true" hidden="true" ht="13.5" outlineLevel="0" r="6298">
      <c r="A6298" s="746" t="n">
        <v>95333</v>
      </c>
      <c r="B6298" s="745" t="s">
        <v>7679</v>
      </c>
      <c r="C6298" s="745" t="s">
        <v>1747</v>
      </c>
      <c r="D6298" s="747" t="n">
        <v>0.43</v>
      </c>
    </row>
    <row collapsed="false" customFormat="false" customHeight="true" hidden="true" ht="13.5" outlineLevel="0" r="6299">
      <c r="A6299" s="746" t="n">
        <v>95334</v>
      </c>
      <c r="B6299" s="745" t="s">
        <v>7680</v>
      </c>
      <c r="C6299" s="745" t="s">
        <v>1747</v>
      </c>
      <c r="D6299" s="747" t="n">
        <v>0.47</v>
      </c>
    </row>
    <row collapsed="false" customFormat="false" customHeight="true" hidden="true" ht="13.5" outlineLevel="0" r="6300">
      <c r="A6300" s="746" t="n">
        <v>95335</v>
      </c>
      <c r="B6300" s="745" t="s">
        <v>7681</v>
      </c>
      <c r="C6300" s="745" t="s">
        <v>1747</v>
      </c>
      <c r="D6300" s="747" t="n">
        <v>0.24</v>
      </c>
    </row>
    <row collapsed="false" customFormat="false" customHeight="true" hidden="true" ht="13.5" outlineLevel="0" r="6301">
      <c r="A6301" s="746" t="n">
        <v>95336</v>
      </c>
      <c r="B6301" s="745" t="s">
        <v>7682</v>
      </c>
      <c r="C6301" s="745" t="s">
        <v>1747</v>
      </c>
      <c r="D6301" s="747" t="n">
        <v>0.16</v>
      </c>
    </row>
    <row collapsed="false" customFormat="false" customHeight="true" hidden="true" ht="13.5" outlineLevel="0" r="6302">
      <c r="A6302" s="746" t="n">
        <v>95337</v>
      </c>
      <c r="B6302" s="745" t="s">
        <v>7683</v>
      </c>
      <c r="C6302" s="745" t="s">
        <v>1747</v>
      </c>
      <c r="D6302" s="747" t="n">
        <v>0.15</v>
      </c>
    </row>
    <row collapsed="false" customFormat="false" customHeight="true" hidden="true" ht="13.5" outlineLevel="0" r="6303">
      <c r="A6303" s="746" t="n">
        <v>95338</v>
      </c>
      <c r="B6303" s="745" t="s">
        <v>7684</v>
      </c>
      <c r="C6303" s="745" t="s">
        <v>1747</v>
      </c>
      <c r="D6303" s="747" t="n">
        <v>0.29</v>
      </c>
    </row>
    <row collapsed="false" customFormat="false" customHeight="true" hidden="true" ht="13.5" outlineLevel="0" r="6304">
      <c r="A6304" s="746" t="n">
        <v>95339</v>
      </c>
      <c r="B6304" s="745" t="s">
        <v>7685</v>
      </c>
      <c r="C6304" s="745" t="s">
        <v>1747</v>
      </c>
      <c r="D6304" s="747" t="n">
        <v>0.25</v>
      </c>
    </row>
    <row collapsed="false" customFormat="false" customHeight="true" hidden="true" ht="13.5" outlineLevel="0" r="6305">
      <c r="A6305" s="746" t="n">
        <v>95340</v>
      </c>
      <c r="B6305" s="745" t="s">
        <v>7686</v>
      </c>
      <c r="C6305" s="745" t="s">
        <v>1747</v>
      </c>
      <c r="D6305" s="747" t="n">
        <v>0.2</v>
      </c>
    </row>
    <row collapsed="false" customFormat="false" customHeight="true" hidden="true" ht="13.5" outlineLevel="0" r="6306">
      <c r="A6306" s="746" t="n">
        <v>95341</v>
      </c>
      <c r="B6306" s="745" t="s">
        <v>7687</v>
      </c>
      <c r="C6306" s="745" t="s">
        <v>1747</v>
      </c>
      <c r="D6306" s="747" t="n">
        <v>0.17</v>
      </c>
    </row>
    <row collapsed="false" customFormat="false" customHeight="true" hidden="true" ht="13.5" outlineLevel="0" r="6307">
      <c r="A6307" s="746" t="n">
        <v>95342</v>
      </c>
      <c r="B6307" s="745" t="s">
        <v>7688</v>
      </c>
      <c r="C6307" s="745" t="s">
        <v>1747</v>
      </c>
      <c r="D6307" s="747" t="n">
        <v>0.14</v>
      </c>
    </row>
    <row collapsed="false" customFormat="false" customHeight="true" hidden="true" ht="13.5" outlineLevel="0" r="6308">
      <c r="A6308" s="746" t="n">
        <v>95343</v>
      </c>
      <c r="B6308" s="745" t="s">
        <v>7689</v>
      </c>
      <c r="C6308" s="745" t="s">
        <v>1747</v>
      </c>
      <c r="D6308" s="747" t="n">
        <v>0.17</v>
      </c>
    </row>
    <row collapsed="false" customFormat="false" customHeight="true" hidden="true" ht="13.5" outlineLevel="0" r="6309">
      <c r="A6309" s="746" t="n">
        <v>95344</v>
      </c>
      <c r="B6309" s="745" t="s">
        <v>7690</v>
      </c>
      <c r="C6309" s="745" t="s">
        <v>1747</v>
      </c>
      <c r="D6309" s="747" t="n">
        <v>0.15</v>
      </c>
    </row>
    <row collapsed="false" customFormat="false" customHeight="true" hidden="true" ht="13.5" outlineLevel="0" r="6310">
      <c r="A6310" s="746" t="n">
        <v>95345</v>
      </c>
      <c r="B6310" s="745" t="s">
        <v>7691</v>
      </c>
      <c r="C6310" s="745" t="s">
        <v>1747</v>
      </c>
      <c r="D6310" s="747" t="n">
        <v>0.54</v>
      </c>
    </row>
    <row collapsed="false" customFormat="false" customHeight="true" hidden="true" ht="13.5" outlineLevel="0" r="6311">
      <c r="A6311" s="746" t="n">
        <v>95346</v>
      </c>
      <c r="B6311" s="745" t="s">
        <v>7692</v>
      </c>
      <c r="C6311" s="745" t="s">
        <v>1747</v>
      </c>
      <c r="D6311" s="747" t="n">
        <v>0.06</v>
      </c>
    </row>
    <row collapsed="false" customFormat="false" customHeight="true" hidden="true" ht="13.5" outlineLevel="0" r="6312">
      <c r="A6312" s="746" t="n">
        <v>95347</v>
      </c>
      <c r="B6312" s="745" t="s">
        <v>7693</v>
      </c>
      <c r="C6312" s="745" t="s">
        <v>1747</v>
      </c>
      <c r="D6312" s="747" t="n">
        <v>0.06</v>
      </c>
    </row>
    <row collapsed="false" customFormat="false" customHeight="true" hidden="true" ht="13.5" outlineLevel="0" r="6313">
      <c r="A6313" s="746" t="n">
        <v>95348</v>
      </c>
      <c r="B6313" s="745" t="s">
        <v>7694</v>
      </c>
      <c r="C6313" s="745" t="s">
        <v>1747</v>
      </c>
      <c r="D6313" s="747" t="n">
        <v>0.08</v>
      </c>
    </row>
    <row collapsed="false" customFormat="false" customHeight="true" hidden="true" ht="13.5" outlineLevel="0" r="6314">
      <c r="A6314" s="746" t="n">
        <v>95349</v>
      </c>
      <c r="B6314" s="745" t="s">
        <v>7695</v>
      </c>
      <c r="C6314" s="745" t="s">
        <v>1747</v>
      </c>
      <c r="D6314" s="747" t="n">
        <v>0.04</v>
      </c>
    </row>
    <row collapsed="false" customFormat="false" customHeight="true" hidden="true" ht="13.5" outlineLevel="0" r="6315">
      <c r="A6315" s="746" t="n">
        <v>95350</v>
      </c>
      <c r="B6315" s="745" t="s">
        <v>7696</v>
      </c>
      <c r="C6315" s="745" t="s">
        <v>1747</v>
      </c>
      <c r="D6315" s="747" t="n">
        <v>0.07</v>
      </c>
    </row>
    <row collapsed="false" customFormat="false" customHeight="true" hidden="true" ht="13.5" outlineLevel="0" r="6316">
      <c r="A6316" s="746" t="n">
        <v>95351</v>
      </c>
      <c r="B6316" s="745" t="s">
        <v>7697</v>
      </c>
      <c r="C6316" s="745" t="s">
        <v>1747</v>
      </c>
      <c r="D6316" s="747" t="n">
        <v>0.14</v>
      </c>
    </row>
    <row collapsed="false" customFormat="false" customHeight="true" hidden="true" ht="13.5" outlineLevel="0" r="6317">
      <c r="A6317" s="746" t="n">
        <v>95352</v>
      </c>
      <c r="B6317" s="745" t="s">
        <v>7698</v>
      </c>
      <c r="C6317" s="745" t="s">
        <v>1747</v>
      </c>
      <c r="D6317" s="747" t="n">
        <v>0.05</v>
      </c>
    </row>
    <row collapsed="false" customFormat="false" customHeight="true" hidden="true" ht="13.5" outlineLevel="0" r="6318">
      <c r="A6318" s="746" t="n">
        <v>95354</v>
      </c>
      <c r="B6318" s="745" t="s">
        <v>7699</v>
      </c>
      <c r="C6318" s="745" t="s">
        <v>1747</v>
      </c>
      <c r="D6318" s="747" t="n">
        <v>0.09</v>
      </c>
    </row>
    <row collapsed="false" customFormat="false" customHeight="true" hidden="true" ht="13.5" outlineLevel="0" r="6319">
      <c r="A6319" s="746" t="n">
        <v>95355</v>
      </c>
      <c r="B6319" s="745" t="s">
        <v>7700</v>
      </c>
      <c r="C6319" s="745" t="s">
        <v>1747</v>
      </c>
      <c r="D6319" s="747" t="n">
        <v>0.09</v>
      </c>
    </row>
    <row collapsed="false" customFormat="false" customHeight="true" hidden="true" ht="13.5" outlineLevel="0" r="6320">
      <c r="A6320" s="746" t="n">
        <v>95356</v>
      </c>
      <c r="B6320" s="745" t="s">
        <v>7701</v>
      </c>
      <c r="C6320" s="745" t="s">
        <v>1747</v>
      </c>
      <c r="D6320" s="747" t="n">
        <v>0.11</v>
      </c>
    </row>
    <row collapsed="false" customFormat="false" customHeight="true" hidden="true" ht="13.5" outlineLevel="0" r="6321">
      <c r="A6321" s="746" t="n">
        <v>95357</v>
      </c>
      <c r="B6321" s="745" t="s">
        <v>7702</v>
      </c>
      <c r="C6321" s="745" t="s">
        <v>1747</v>
      </c>
      <c r="D6321" s="747" t="n">
        <v>0.17</v>
      </c>
    </row>
    <row collapsed="false" customFormat="false" customHeight="true" hidden="true" ht="13.5" outlineLevel="0" r="6322">
      <c r="A6322" s="746" t="n">
        <v>95358</v>
      </c>
      <c r="B6322" s="745" t="s">
        <v>7703</v>
      </c>
      <c r="C6322" s="745" t="s">
        <v>1747</v>
      </c>
      <c r="D6322" s="747" t="n">
        <v>0.24</v>
      </c>
    </row>
    <row collapsed="false" customFormat="false" customHeight="true" hidden="true" ht="13.5" outlineLevel="0" r="6323">
      <c r="A6323" s="746" t="n">
        <v>95359</v>
      </c>
      <c r="B6323" s="745" t="s">
        <v>7704</v>
      </c>
      <c r="C6323" s="745" t="s">
        <v>1747</v>
      </c>
      <c r="D6323" s="747" t="n">
        <v>0.24</v>
      </c>
    </row>
    <row collapsed="false" customFormat="false" customHeight="true" hidden="true" ht="13.5" outlineLevel="0" r="6324">
      <c r="A6324" s="746" t="n">
        <v>95360</v>
      </c>
      <c r="B6324" s="745" t="s">
        <v>7705</v>
      </c>
      <c r="C6324" s="745" t="s">
        <v>1747</v>
      </c>
      <c r="D6324" s="747" t="n">
        <v>0.17</v>
      </c>
    </row>
    <row collapsed="false" customFormat="false" customHeight="true" hidden="true" ht="13.5" outlineLevel="0" r="6325">
      <c r="A6325" s="746" t="n">
        <v>95361</v>
      </c>
      <c r="B6325" s="745" t="s">
        <v>7706</v>
      </c>
      <c r="C6325" s="745" t="s">
        <v>1747</v>
      </c>
      <c r="D6325" s="747" t="n">
        <v>0.1</v>
      </c>
    </row>
    <row collapsed="false" customFormat="false" customHeight="true" hidden="true" ht="13.5" outlineLevel="0" r="6326">
      <c r="A6326" s="746" t="n">
        <v>95362</v>
      </c>
      <c r="B6326" s="745" t="s">
        <v>7707</v>
      </c>
      <c r="C6326" s="745" t="s">
        <v>1747</v>
      </c>
      <c r="D6326" s="747" t="n">
        <v>0.11</v>
      </c>
    </row>
    <row collapsed="false" customFormat="false" customHeight="true" hidden="true" ht="13.5" outlineLevel="0" r="6327">
      <c r="A6327" s="746" t="n">
        <v>95363</v>
      </c>
      <c r="B6327" s="745" t="s">
        <v>7708</v>
      </c>
      <c r="C6327" s="745" t="s">
        <v>1747</v>
      </c>
      <c r="D6327" s="747" t="n">
        <v>0.14</v>
      </c>
    </row>
    <row collapsed="false" customFormat="false" customHeight="true" hidden="true" ht="13.5" outlineLevel="0" r="6328">
      <c r="A6328" s="746" t="n">
        <v>95364</v>
      </c>
      <c r="B6328" s="745" t="s">
        <v>7709</v>
      </c>
      <c r="C6328" s="745" t="s">
        <v>1747</v>
      </c>
      <c r="D6328" s="747" t="n">
        <v>0.12</v>
      </c>
    </row>
    <row collapsed="false" customFormat="false" customHeight="true" hidden="true" ht="13.5" outlineLevel="0" r="6329">
      <c r="A6329" s="746" t="n">
        <v>95365</v>
      </c>
      <c r="B6329" s="745" t="s">
        <v>7710</v>
      </c>
      <c r="C6329" s="745" t="s">
        <v>1747</v>
      </c>
      <c r="D6329" s="747" t="n">
        <v>0.12</v>
      </c>
    </row>
    <row collapsed="false" customFormat="false" customHeight="true" hidden="true" ht="13.5" outlineLevel="0" r="6330">
      <c r="A6330" s="746" t="n">
        <v>95366</v>
      </c>
      <c r="B6330" s="745" t="s">
        <v>7711</v>
      </c>
      <c r="C6330" s="745" t="s">
        <v>1747</v>
      </c>
      <c r="D6330" s="747" t="n">
        <v>0.11</v>
      </c>
    </row>
    <row collapsed="false" customFormat="false" customHeight="true" hidden="true" ht="13.5" outlineLevel="0" r="6331">
      <c r="A6331" s="746" t="n">
        <v>95367</v>
      </c>
      <c r="B6331" s="745" t="s">
        <v>7712</v>
      </c>
      <c r="C6331" s="745" t="s">
        <v>1747</v>
      </c>
      <c r="D6331" s="747" t="n">
        <v>0.1</v>
      </c>
    </row>
    <row collapsed="false" customFormat="false" customHeight="true" hidden="true" ht="13.5" outlineLevel="0" r="6332">
      <c r="A6332" s="746" t="n">
        <v>95368</v>
      </c>
      <c r="B6332" s="745" t="s">
        <v>7713</v>
      </c>
      <c r="C6332" s="745" t="s">
        <v>1747</v>
      </c>
      <c r="D6332" s="747" t="n">
        <v>0.18</v>
      </c>
    </row>
    <row collapsed="false" customFormat="false" customHeight="true" hidden="true" ht="13.5" outlineLevel="0" r="6333">
      <c r="A6333" s="746" t="n">
        <v>95369</v>
      </c>
      <c r="B6333" s="745" t="s">
        <v>7714</v>
      </c>
      <c r="C6333" s="745" t="s">
        <v>1747</v>
      </c>
      <c r="D6333" s="747" t="n">
        <v>0.12</v>
      </c>
    </row>
    <row collapsed="false" customFormat="false" customHeight="true" hidden="true" ht="13.5" outlineLevel="0" r="6334">
      <c r="A6334" s="746" t="n">
        <v>95370</v>
      </c>
      <c r="B6334" s="745" t="s">
        <v>7715</v>
      </c>
      <c r="C6334" s="745" t="s">
        <v>1747</v>
      </c>
      <c r="D6334" s="747" t="n">
        <v>0.19</v>
      </c>
    </row>
    <row collapsed="false" customFormat="false" customHeight="true" hidden="true" ht="13.5" outlineLevel="0" r="6335">
      <c r="A6335" s="746" t="n">
        <v>95371</v>
      </c>
      <c r="B6335" s="745" t="s">
        <v>7716</v>
      </c>
      <c r="C6335" s="745" t="s">
        <v>1747</v>
      </c>
      <c r="D6335" s="747" t="n">
        <v>0.29</v>
      </c>
    </row>
    <row collapsed="false" customFormat="false" customHeight="true" hidden="true" ht="13.5" outlineLevel="0" r="6336">
      <c r="A6336" s="746" t="n">
        <v>95372</v>
      </c>
      <c r="B6336" s="745" t="s">
        <v>7717</v>
      </c>
      <c r="C6336" s="745" t="s">
        <v>1747</v>
      </c>
      <c r="D6336" s="747" t="n">
        <v>0.2</v>
      </c>
    </row>
    <row collapsed="false" customFormat="false" customHeight="true" hidden="true" ht="13.5" outlineLevel="0" r="6337">
      <c r="A6337" s="746" t="n">
        <v>95373</v>
      </c>
      <c r="B6337" s="745" t="s">
        <v>7718</v>
      </c>
      <c r="C6337" s="745" t="s">
        <v>1747</v>
      </c>
      <c r="D6337" s="747" t="n">
        <v>0.22</v>
      </c>
    </row>
    <row collapsed="false" customFormat="false" customHeight="true" hidden="true" ht="13.5" outlineLevel="0" r="6338">
      <c r="A6338" s="746" t="n">
        <v>95374</v>
      </c>
      <c r="B6338" s="745" t="s">
        <v>7719</v>
      </c>
      <c r="C6338" s="745" t="s">
        <v>1747</v>
      </c>
      <c r="D6338" s="747" t="n">
        <v>0.21</v>
      </c>
    </row>
    <row collapsed="false" customFormat="false" customHeight="true" hidden="true" ht="13.5" outlineLevel="0" r="6339">
      <c r="A6339" s="746" t="n">
        <v>95375</v>
      </c>
      <c r="B6339" s="745" t="s">
        <v>7720</v>
      </c>
      <c r="C6339" s="745" t="s">
        <v>1747</v>
      </c>
      <c r="D6339" s="747" t="n">
        <v>0.21</v>
      </c>
    </row>
    <row collapsed="false" customFormat="false" customHeight="true" hidden="true" ht="13.5" outlineLevel="0" r="6340">
      <c r="A6340" s="746" t="n">
        <v>95376</v>
      </c>
      <c r="B6340" s="745" t="s">
        <v>7721</v>
      </c>
      <c r="C6340" s="745" t="s">
        <v>1747</v>
      </c>
      <c r="D6340" s="747" t="n">
        <v>0.05</v>
      </c>
    </row>
    <row collapsed="false" customFormat="false" customHeight="true" hidden="true" ht="13.5" outlineLevel="0" r="6341">
      <c r="A6341" s="746" t="n">
        <v>95377</v>
      </c>
      <c r="B6341" s="745" t="s">
        <v>7722</v>
      </c>
      <c r="C6341" s="745" t="s">
        <v>1747</v>
      </c>
      <c r="D6341" s="747" t="n">
        <v>0.15</v>
      </c>
    </row>
    <row collapsed="false" customFormat="false" customHeight="true" hidden="true" ht="13.5" outlineLevel="0" r="6342">
      <c r="A6342" s="746" t="n">
        <v>95378</v>
      </c>
      <c r="B6342" s="745" t="s">
        <v>7723</v>
      </c>
      <c r="C6342" s="745" t="s">
        <v>1747</v>
      </c>
      <c r="D6342" s="747" t="n">
        <v>0.2</v>
      </c>
    </row>
    <row collapsed="false" customFormat="false" customHeight="true" hidden="true" ht="13.5" outlineLevel="0" r="6343">
      <c r="A6343" s="746" t="n">
        <v>95379</v>
      </c>
      <c r="B6343" s="745" t="s">
        <v>7724</v>
      </c>
      <c r="C6343" s="745" t="s">
        <v>1747</v>
      </c>
      <c r="D6343" s="747" t="n">
        <v>0.16</v>
      </c>
    </row>
    <row collapsed="false" customFormat="false" customHeight="true" hidden="true" ht="13.5" outlineLevel="0" r="6344">
      <c r="A6344" s="746" t="n">
        <v>95380</v>
      </c>
      <c r="B6344" s="745" t="s">
        <v>7725</v>
      </c>
      <c r="C6344" s="745" t="s">
        <v>1747</v>
      </c>
      <c r="D6344" s="747" t="n">
        <v>0.18</v>
      </c>
    </row>
    <row collapsed="false" customFormat="false" customHeight="true" hidden="true" ht="13.5" outlineLevel="0" r="6345">
      <c r="A6345" s="746" t="n">
        <v>95381</v>
      </c>
      <c r="B6345" s="745" t="s">
        <v>7726</v>
      </c>
      <c r="C6345" s="745" t="s">
        <v>1747</v>
      </c>
      <c r="D6345" s="747" t="n">
        <v>0.17</v>
      </c>
    </row>
    <row collapsed="false" customFormat="false" customHeight="true" hidden="true" ht="13.5" outlineLevel="0" r="6346">
      <c r="A6346" s="746" t="n">
        <v>95382</v>
      </c>
      <c r="B6346" s="745" t="s">
        <v>7727</v>
      </c>
      <c r="C6346" s="745" t="s">
        <v>1747</v>
      </c>
      <c r="D6346" s="747" t="n">
        <v>0.19</v>
      </c>
    </row>
    <row collapsed="false" customFormat="false" customHeight="true" hidden="true" ht="13.5" outlineLevel="0" r="6347">
      <c r="A6347" s="746" t="n">
        <v>95383</v>
      </c>
      <c r="B6347" s="745" t="s">
        <v>7728</v>
      </c>
      <c r="C6347" s="745" t="s">
        <v>1747</v>
      </c>
      <c r="D6347" s="747" t="n">
        <v>0.21</v>
      </c>
    </row>
    <row collapsed="false" customFormat="false" customHeight="true" hidden="true" ht="13.5" outlineLevel="0" r="6348">
      <c r="A6348" s="746" t="n">
        <v>95384</v>
      </c>
      <c r="B6348" s="745" t="s">
        <v>7729</v>
      </c>
      <c r="C6348" s="745" t="s">
        <v>1747</v>
      </c>
      <c r="D6348" s="747" t="n">
        <v>0.17</v>
      </c>
    </row>
    <row collapsed="false" customFormat="false" customHeight="true" hidden="true" ht="13.5" outlineLevel="0" r="6349">
      <c r="A6349" s="746" t="n">
        <v>95385</v>
      </c>
      <c r="B6349" s="745" t="s">
        <v>7730</v>
      </c>
      <c r="C6349" s="745" t="s">
        <v>1747</v>
      </c>
      <c r="D6349" s="747" t="n">
        <v>0.13</v>
      </c>
    </row>
    <row collapsed="false" customFormat="false" customHeight="true" hidden="true" ht="13.5" outlineLevel="0" r="6350">
      <c r="A6350" s="746" t="n">
        <v>95386</v>
      </c>
      <c r="B6350" s="745" t="s">
        <v>7731</v>
      </c>
      <c r="C6350" s="745" t="s">
        <v>1747</v>
      </c>
      <c r="D6350" s="747" t="n">
        <v>0.16</v>
      </c>
    </row>
    <row collapsed="false" customFormat="false" customHeight="true" hidden="true" ht="13.5" outlineLevel="0" r="6351">
      <c r="A6351" s="746" t="n">
        <v>95387</v>
      </c>
      <c r="B6351" s="745" t="s">
        <v>7732</v>
      </c>
      <c r="C6351" s="745" t="s">
        <v>1747</v>
      </c>
      <c r="D6351" s="747" t="n">
        <v>0.19</v>
      </c>
    </row>
    <row collapsed="false" customFormat="false" customHeight="true" hidden="true" ht="13.5" outlineLevel="0" r="6352">
      <c r="A6352" s="746" t="n">
        <v>95388</v>
      </c>
      <c r="B6352" s="745" t="s">
        <v>7733</v>
      </c>
      <c r="C6352" s="745" t="s">
        <v>1747</v>
      </c>
      <c r="D6352" s="747" t="n">
        <v>0.06</v>
      </c>
    </row>
    <row collapsed="false" customFormat="false" customHeight="true" hidden="true" ht="13.5" outlineLevel="0" r="6353">
      <c r="A6353" s="746" t="n">
        <v>95389</v>
      </c>
      <c r="B6353" s="745" t="s">
        <v>7734</v>
      </c>
      <c r="C6353" s="745" t="s">
        <v>1747</v>
      </c>
      <c r="D6353" s="747" t="n">
        <v>0.09</v>
      </c>
    </row>
    <row collapsed="false" customFormat="false" customHeight="true" hidden="true" ht="13.5" outlineLevel="0" r="6354">
      <c r="A6354" s="746" t="n">
        <v>95390</v>
      </c>
      <c r="B6354" s="745" t="s">
        <v>7735</v>
      </c>
      <c r="C6354" s="745" t="s">
        <v>1747</v>
      </c>
      <c r="D6354" s="747" t="n">
        <v>0.06</v>
      </c>
    </row>
    <row collapsed="false" customFormat="false" customHeight="true" hidden="true" ht="13.5" outlineLevel="0" r="6355">
      <c r="A6355" s="746" t="n">
        <v>95391</v>
      </c>
      <c r="B6355" s="745" t="s">
        <v>7736</v>
      </c>
      <c r="C6355" s="745" t="s">
        <v>1747</v>
      </c>
      <c r="D6355" s="747" t="n">
        <v>0.08</v>
      </c>
    </row>
    <row collapsed="false" customFormat="false" customHeight="true" hidden="true" ht="13.5" outlineLevel="0" r="6356">
      <c r="A6356" s="746" t="n">
        <v>95392</v>
      </c>
      <c r="B6356" s="745" t="s">
        <v>7737</v>
      </c>
      <c r="C6356" s="745" t="s">
        <v>1747</v>
      </c>
      <c r="D6356" s="747" t="n">
        <v>0.08</v>
      </c>
    </row>
    <row collapsed="false" customFormat="false" customHeight="true" hidden="true" ht="13.5" outlineLevel="0" r="6357">
      <c r="A6357" s="746" t="n">
        <v>95393</v>
      </c>
      <c r="B6357" s="745" t="s">
        <v>7738</v>
      </c>
      <c r="C6357" s="745" t="s">
        <v>1747</v>
      </c>
      <c r="D6357" s="747" t="n">
        <v>0.43</v>
      </c>
    </row>
    <row collapsed="false" customFormat="false" customHeight="true" hidden="true" ht="13.5" outlineLevel="0" r="6358">
      <c r="A6358" s="746" t="n">
        <v>95394</v>
      </c>
      <c r="B6358" s="745" t="s">
        <v>7739</v>
      </c>
      <c r="C6358" s="745" t="s">
        <v>1747</v>
      </c>
      <c r="D6358" s="747" t="n">
        <v>0.37</v>
      </c>
    </row>
    <row collapsed="false" customFormat="false" customHeight="true" hidden="true" ht="13.5" outlineLevel="0" r="6359">
      <c r="A6359" s="746" t="n">
        <v>95395</v>
      </c>
      <c r="B6359" s="745" t="s">
        <v>7740</v>
      </c>
      <c r="C6359" s="745" t="s">
        <v>1747</v>
      </c>
      <c r="D6359" s="747" t="n">
        <v>0.52</v>
      </c>
    </row>
    <row collapsed="false" customFormat="false" customHeight="true" hidden="true" ht="13.5" outlineLevel="0" r="6360">
      <c r="A6360" s="746" t="n">
        <v>95396</v>
      </c>
      <c r="B6360" s="745" t="s">
        <v>7741</v>
      </c>
      <c r="C6360" s="745" t="s">
        <v>1747</v>
      </c>
      <c r="D6360" s="747" t="n">
        <v>0.69</v>
      </c>
    </row>
    <row collapsed="false" customFormat="false" customHeight="true" hidden="true" ht="13.5" outlineLevel="0" r="6361">
      <c r="A6361" s="746" t="n">
        <v>95397</v>
      </c>
      <c r="B6361" s="745" t="s">
        <v>7742</v>
      </c>
      <c r="C6361" s="745" t="s">
        <v>1747</v>
      </c>
      <c r="D6361" s="747" t="n">
        <v>0.07</v>
      </c>
    </row>
    <row collapsed="false" customFormat="false" customHeight="true" hidden="true" ht="13.5" outlineLevel="0" r="6362">
      <c r="A6362" s="746" t="n">
        <v>95398</v>
      </c>
      <c r="B6362" s="745" t="s">
        <v>7743</v>
      </c>
      <c r="C6362" s="745" t="s">
        <v>1747</v>
      </c>
      <c r="D6362" s="747" t="n">
        <v>0.06</v>
      </c>
    </row>
    <row collapsed="false" customFormat="false" customHeight="true" hidden="true" ht="13.5" outlineLevel="0" r="6363">
      <c r="A6363" s="746" t="n">
        <v>95399</v>
      </c>
      <c r="B6363" s="745" t="s">
        <v>7744</v>
      </c>
      <c r="C6363" s="745" t="s">
        <v>1747</v>
      </c>
      <c r="D6363" s="747" t="n">
        <v>0.08</v>
      </c>
    </row>
    <row collapsed="false" customFormat="false" customHeight="true" hidden="true" ht="13.5" outlineLevel="0" r="6364">
      <c r="A6364" s="746" t="n">
        <v>95400</v>
      </c>
      <c r="B6364" s="745" t="s">
        <v>7745</v>
      </c>
      <c r="C6364" s="745" t="s">
        <v>1747</v>
      </c>
      <c r="D6364" s="747" t="n">
        <v>0.1</v>
      </c>
    </row>
    <row collapsed="false" customFormat="false" customHeight="true" hidden="false" ht="13.5" outlineLevel="0" r="6365">
      <c r="A6365" s="746" t="n">
        <v>95401</v>
      </c>
      <c r="B6365" s="745" t="s">
        <v>7746</v>
      </c>
      <c r="C6365" s="745" t="s">
        <v>1747</v>
      </c>
      <c r="D6365" s="747" t="n">
        <v>0.48</v>
      </c>
    </row>
    <row collapsed="false" customFormat="false" customHeight="true" hidden="true" ht="13.5" outlineLevel="0" r="6366">
      <c r="A6366" s="746" t="n">
        <v>95402</v>
      </c>
      <c r="B6366" s="745" t="s">
        <v>7747</v>
      </c>
      <c r="C6366" s="745" t="s">
        <v>1747</v>
      </c>
      <c r="D6366" s="747" t="n">
        <v>0.89</v>
      </c>
    </row>
    <row collapsed="false" customFormat="false" customHeight="true" hidden="true" ht="13.5" outlineLevel="0" r="6367">
      <c r="A6367" s="746" t="n">
        <v>95403</v>
      </c>
      <c r="B6367" s="745" t="s">
        <v>7748</v>
      </c>
      <c r="C6367" s="745" t="s">
        <v>1747</v>
      </c>
      <c r="D6367" s="747" t="n">
        <v>1.01</v>
      </c>
    </row>
    <row collapsed="false" customFormat="false" customHeight="true" hidden="true" ht="13.5" outlineLevel="0" r="6368">
      <c r="A6368" s="746" t="n">
        <v>95404</v>
      </c>
      <c r="B6368" s="745" t="s">
        <v>7749</v>
      </c>
      <c r="C6368" s="745" t="s">
        <v>1747</v>
      </c>
      <c r="D6368" s="747" t="n">
        <v>1.39</v>
      </c>
    </row>
    <row collapsed="false" customFormat="false" customHeight="true" hidden="true" ht="13.5" outlineLevel="0" r="6369">
      <c r="A6369" s="746" t="n">
        <v>95405</v>
      </c>
      <c r="B6369" s="745" t="s">
        <v>7750</v>
      </c>
      <c r="C6369" s="745" t="s">
        <v>1747</v>
      </c>
      <c r="D6369" s="747" t="n">
        <v>0.73</v>
      </c>
    </row>
    <row collapsed="false" customFormat="false" customHeight="true" hidden="true" ht="13.5" outlineLevel="0" r="6370">
      <c r="A6370" s="746" t="n">
        <v>95406</v>
      </c>
      <c r="B6370" s="745" t="s">
        <v>7751</v>
      </c>
      <c r="C6370" s="745" t="s">
        <v>1747</v>
      </c>
      <c r="D6370" s="747" t="n">
        <v>0.11</v>
      </c>
    </row>
    <row collapsed="false" customFormat="false" customHeight="true" hidden="true" ht="13.5" outlineLevel="0" r="6371">
      <c r="A6371" s="746" t="n">
        <v>95407</v>
      </c>
      <c r="B6371" s="745" t="s">
        <v>7752</v>
      </c>
      <c r="C6371" s="745" t="s">
        <v>1747</v>
      </c>
      <c r="D6371" s="747" t="n">
        <v>2.09</v>
      </c>
    </row>
    <row collapsed="false" customFormat="false" customHeight="true" hidden="true" ht="13.5" outlineLevel="0" r="6372">
      <c r="A6372" s="746" t="n">
        <v>95408</v>
      </c>
      <c r="B6372" s="745" t="s">
        <v>7753</v>
      </c>
      <c r="C6372" s="745" t="s">
        <v>7647</v>
      </c>
      <c r="D6372" s="747" t="n">
        <v>10.35</v>
      </c>
    </row>
    <row collapsed="false" customFormat="false" customHeight="true" hidden="true" ht="13.5" outlineLevel="0" r="6373">
      <c r="A6373" s="746" t="n">
        <v>95409</v>
      </c>
      <c r="B6373" s="745" t="s">
        <v>7754</v>
      </c>
      <c r="C6373" s="745" t="s">
        <v>7647</v>
      </c>
      <c r="D6373" s="747" t="n">
        <v>7.88</v>
      </c>
    </row>
    <row collapsed="false" customFormat="false" customHeight="true" hidden="true" ht="13.5" outlineLevel="0" r="6374">
      <c r="A6374" s="746" t="n">
        <v>95410</v>
      </c>
      <c r="B6374" s="745" t="s">
        <v>7755</v>
      </c>
      <c r="C6374" s="745" t="s">
        <v>7647</v>
      </c>
      <c r="D6374" s="747" t="n">
        <v>7.58</v>
      </c>
    </row>
    <row collapsed="false" customFormat="false" customHeight="true" hidden="true" ht="13.5" outlineLevel="0" r="6375">
      <c r="A6375" s="746" t="n">
        <v>95411</v>
      </c>
      <c r="B6375" s="745" t="s">
        <v>7756</v>
      </c>
      <c r="C6375" s="745" t="s">
        <v>7647</v>
      </c>
      <c r="D6375" s="747" t="n">
        <v>9.33</v>
      </c>
    </row>
    <row collapsed="false" customFormat="false" customHeight="true" hidden="true" ht="13.5" outlineLevel="0" r="6376">
      <c r="A6376" s="746" t="n">
        <v>95412</v>
      </c>
      <c r="B6376" s="745" t="s">
        <v>7757</v>
      </c>
      <c r="C6376" s="745" t="s">
        <v>7647</v>
      </c>
      <c r="D6376" s="747" t="n">
        <v>6.72</v>
      </c>
    </row>
    <row collapsed="false" customFormat="false" customHeight="true" hidden="true" ht="13.5" outlineLevel="0" r="6377">
      <c r="A6377" s="746" t="n">
        <v>95413</v>
      </c>
      <c r="B6377" s="745" t="s">
        <v>7758</v>
      </c>
      <c r="C6377" s="745" t="s">
        <v>7647</v>
      </c>
      <c r="D6377" s="747" t="n">
        <v>10.9</v>
      </c>
    </row>
    <row collapsed="false" customFormat="false" customHeight="true" hidden="true" ht="13.5" outlineLevel="0" r="6378">
      <c r="A6378" s="746" t="n">
        <v>95414</v>
      </c>
      <c r="B6378" s="745" t="s">
        <v>7759</v>
      </c>
      <c r="C6378" s="745" t="s">
        <v>7647</v>
      </c>
      <c r="D6378" s="747" t="n">
        <v>58.14</v>
      </c>
    </row>
    <row collapsed="false" customFormat="false" customHeight="true" hidden="true" ht="13.5" outlineLevel="0" r="6379">
      <c r="A6379" s="746" t="n">
        <v>95415</v>
      </c>
      <c r="B6379" s="745" t="s">
        <v>7760</v>
      </c>
      <c r="C6379" s="745" t="s">
        <v>7647</v>
      </c>
      <c r="D6379" s="747" t="n">
        <v>120.31</v>
      </c>
    </row>
    <row collapsed="false" customFormat="false" customHeight="true" hidden="true" ht="13.5" outlineLevel="0" r="6380">
      <c r="A6380" s="746" t="n">
        <v>95416</v>
      </c>
      <c r="B6380" s="745" t="s">
        <v>7761</v>
      </c>
      <c r="C6380" s="745" t="s">
        <v>7647</v>
      </c>
      <c r="D6380" s="747" t="n">
        <v>8.5</v>
      </c>
    </row>
    <row collapsed="false" customFormat="false" customHeight="true" hidden="true" ht="13.5" outlineLevel="0" r="6381">
      <c r="A6381" s="746" t="n">
        <v>95417</v>
      </c>
      <c r="B6381" s="745" t="s">
        <v>7762</v>
      </c>
      <c r="C6381" s="745" t="s">
        <v>7647</v>
      </c>
      <c r="D6381" s="747" t="n">
        <v>136.94</v>
      </c>
    </row>
    <row collapsed="false" customFormat="false" customHeight="true" hidden="true" ht="13.5" outlineLevel="0" r="6382">
      <c r="A6382" s="746" t="n">
        <v>95418</v>
      </c>
      <c r="B6382" s="745" t="s">
        <v>7763</v>
      </c>
      <c r="C6382" s="745" t="s">
        <v>7647</v>
      </c>
      <c r="D6382" s="747" t="n">
        <v>187.2</v>
      </c>
    </row>
    <row collapsed="false" customFormat="false" customHeight="true" hidden="true" ht="13.5" outlineLevel="0" r="6383">
      <c r="A6383" s="746" t="n">
        <v>95419</v>
      </c>
      <c r="B6383" s="745" t="s">
        <v>7764</v>
      </c>
      <c r="C6383" s="745" t="s">
        <v>7647</v>
      </c>
      <c r="D6383" s="747" t="n">
        <v>49.7</v>
      </c>
    </row>
    <row collapsed="false" customFormat="false" customHeight="true" hidden="true" ht="13.5" outlineLevel="0" r="6384">
      <c r="A6384" s="746" t="n">
        <v>95420</v>
      </c>
      <c r="B6384" s="745" t="s">
        <v>7765</v>
      </c>
      <c r="C6384" s="745" t="s">
        <v>7647</v>
      </c>
      <c r="D6384" s="747" t="n">
        <v>70.6</v>
      </c>
    </row>
    <row collapsed="false" customFormat="false" customHeight="true" hidden="true" ht="13.5" outlineLevel="0" r="6385">
      <c r="A6385" s="746" t="n">
        <v>95421</v>
      </c>
      <c r="B6385" s="745" t="s">
        <v>7766</v>
      </c>
      <c r="C6385" s="745" t="s">
        <v>7647</v>
      </c>
      <c r="D6385" s="747" t="n">
        <v>93.33</v>
      </c>
    </row>
    <row collapsed="false" customFormat="false" customHeight="true" hidden="false" ht="13.5" outlineLevel="0" r="6386">
      <c r="A6386" s="746" t="n">
        <v>95422</v>
      </c>
      <c r="B6386" s="745" t="s">
        <v>7767</v>
      </c>
      <c r="C6386" s="745" t="s">
        <v>7647</v>
      </c>
      <c r="D6386" s="747" t="n">
        <v>64.3</v>
      </c>
    </row>
    <row collapsed="false" customFormat="false" customHeight="true" hidden="true" ht="13.5" outlineLevel="0" r="6387">
      <c r="A6387" s="746" t="n">
        <v>95423</v>
      </c>
      <c r="B6387" s="745" t="s">
        <v>7768</v>
      </c>
      <c r="C6387" s="745" t="s">
        <v>7647</v>
      </c>
      <c r="D6387" s="747" t="n">
        <v>97.59</v>
      </c>
    </row>
    <row collapsed="false" customFormat="false" customHeight="true" hidden="true" ht="13.5" outlineLevel="0" r="6388">
      <c r="A6388" s="746" t="n">
        <v>95424</v>
      </c>
      <c r="B6388" s="745" t="s">
        <v>7769</v>
      </c>
      <c r="C6388" s="745" t="s">
        <v>7647</v>
      </c>
      <c r="D6388" s="747" t="n">
        <v>15.42</v>
      </c>
    </row>
  </sheetData>
  <autoFilter ref="A5:D6388">
    <filterColumn colId="1">
      <filters>
        <filter val=""/>
        <filter val="CURSO DE CAPACITAÇÃO PARA ENCARREGADO GERAL DE OBRAS (ENCARGOS COMPLEMENTARES) - MENSALISTA"/>
        <filter val="ENCARREGADO GERAL COM ENCARGOS COMPLEMENTARES"/>
        <filter val="ENCARREGADO GERAL DE OBRAS COM ENCARGOS COMPLEMENTARES"/>
      </filters>
    </filterColumn>
  </autoFilter>
  <mergeCells count="3">
    <mergeCell ref="A1:D1"/>
    <mergeCell ref="A2:D2"/>
    <mergeCell ref="A3:D3"/>
  </mergeCells>
  <printOptions headings="false" gridLines="false" gridLinesSet="true" horizontalCentered="false" verticalCentered="false"/>
  <pageMargins left="0.511805555555555" right="0.511805555555555" top="0.7875" bottom="0.7875" header="0.511805555555555" footer="0.511805555555555"/>
  <pageSetup blackAndWhite="false" cellComments="none" copies="1" draft="false" firstPageNumber="0" fitToHeight="1" fitToWidth="1" horizontalDpi="300" orientation="portrait" pageOrder="downThenOver" paperSize="9" scale="100" useFirstPageNumber="false" usePrinterDefaults="false" verticalDpi="300"/>
  <headerFooter differentFirst="false" differentOddEven="false">
    <oddHeader/>
    <oddFooter/>
  </headerFooter>
  <drawing r:id="rId1"/>
</worksheet>
</file>

<file path=xl/worksheets/sheet12.xml><?xml version="1.0" encoding="utf-8"?>
<worksheet xmlns="http://schemas.openxmlformats.org/spreadsheetml/2006/main" xmlns:r="http://schemas.openxmlformats.org/officeDocument/2006/relationships">
  <sheetPr filterMode="false">
    <pageSetUpPr fitToPage="false"/>
  </sheetPr>
  <dimension ref="A1:K23566"/>
  <sheetViews>
    <sheetView colorId="64" defaultGridColor="true" rightToLeft="false" showFormulas="false" showGridLines="true" showOutlineSymbols="true" showRowColHeaders="true" showZeros="true" tabSelected="false" topLeftCell="A1719" view="pageBreakPreview" windowProtection="false" workbookViewId="0" zoomScale="100" zoomScaleNormal="100" zoomScalePageLayoutView="100">
      <selection activeCell="B3976" activeCellId="0" pane="topLeft" sqref="B3976"/>
    </sheetView>
  </sheetViews>
  <sheetFormatPr defaultRowHeight="12.75"/>
  <cols>
    <col collapsed="false" hidden="false" max="1" min="1" style="749" width="15.7142857142857"/>
    <col collapsed="false" hidden="false" max="2" min="2" style="749" width="99.4234693877551"/>
    <col collapsed="false" hidden="true" max="8" min="3" style="749" width="0"/>
    <col collapsed="false" hidden="false" max="9" min="9" style="749" width="8.70918367346939"/>
    <col collapsed="false" hidden="false" max="10" min="10" style="749" width="10"/>
    <col collapsed="false" hidden="false" max="1025" min="11" style="749" width="9.14285714285714"/>
  </cols>
  <sheetData>
    <row collapsed="false" customFormat="false" customHeight="true" hidden="false" ht="15.75" outlineLevel="0" r="1">
      <c r="A1" s="750" t="s">
        <v>7770</v>
      </c>
      <c r="B1" s="751"/>
      <c r="C1" s="752"/>
      <c r="D1" s="752"/>
      <c r="E1" s="752"/>
      <c r="F1" s="752"/>
      <c r="G1" s="752"/>
      <c r="H1" s="752"/>
      <c r="I1" s="752"/>
      <c r="J1" s="753"/>
    </row>
    <row collapsed="false" customFormat="false" customHeight="true" hidden="false" ht="15" outlineLevel="0" r="2">
      <c r="A2" s="754" t="s">
        <v>667</v>
      </c>
      <c r="B2" s="755" t="s">
        <v>5</v>
      </c>
      <c r="C2" s="754" t="s">
        <v>7771</v>
      </c>
      <c r="D2" s="754" t="s">
        <v>7772</v>
      </c>
      <c r="E2" s="754" t="s">
        <v>7773</v>
      </c>
      <c r="F2" s="754" t="s">
        <v>7774</v>
      </c>
      <c r="G2" s="754" t="s">
        <v>7775</v>
      </c>
      <c r="H2" s="754" t="s">
        <v>7776</v>
      </c>
      <c r="I2" s="754" t="s">
        <v>7777</v>
      </c>
      <c r="J2" s="756" t="s">
        <v>7778</v>
      </c>
      <c r="K2" s="757"/>
    </row>
    <row collapsed="false" customFormat="false" customHeight="true" hidden="true" ht="12.75" outlineLevel="0" r="3">
      <c r="A3" s="749" t="s">
        <v>7779</v>
      </c>
      <c r="B3" s="749" t="n">
        <f aca="false">C3&amp;D3&amp;E3&amp;F3&amp;G3&amp;H3</f>
        <v>0</v>
      </c>
      <c r="C3" s="749" t="s">
        <v>7780</v>
      </c>
      <c r="I3" s="749" t="s">
        <v>30</v>
      </c>
      <c r="J3" s="749" t="n">
        <v>139.11</v>
      </c>
    </row>
    <row collapsed="false" customFormat="false" customHeight="true" hidden="true" ht="12.75" outlineLevel="0" r="4">
      <c r="A4" s="749" t="s">
        <v>7781</v>
      </c>
      <c r="B4" s="749" t="str">
        <f aca="false">C4&amp;D4&amp;E4&amp;F4&amp;G4&amp;H4</f>
        <v>LIMITE DE PLASTICIDADE</v>
      </c>
      <c r="C4" s="749" t="s">
        <v>7780</v>
      </c>
      <c r="I4" s="749" t="s">
        <v>30</v>
      </c>
      <c r="J4" s="749" t="n">
        <v>127.03</v>
      </c>
    </row>
    <row collapsed="false" customFormat="false" customHeight="true" hidden="true" ht="12.75" outlineLevel="0" r="5">
      <c r="A5" s="749" t="s">
        <v>7782</v>
      </c>
      <c r="B5" s="749" t="str">
        <f aca="false">C5&amp;D5&amp;E5&amp;F5&amp;G5&amp;H5</f>
        <v>LIMITE DE LIQUIDEZ</v>
      </c>
      <c r="C5" s="749" t="s">
        <v>7783</v>
      </c>
      <c r="I5" s="749" t="s">
        <v>30</v>
      </c>
      <c r="J5" s="749" t="n">
        <v>139.11</v>
      </c>
    </row>
    <row collapsed="false" customFormat="false" customHeight="true" hidden="true" ht="12.75" outlineLevel="0" r="6">
      <c r="A6" s="749" t="s">
        <v>7784</v>
      </c>
      <c r="B6" s="749" t="str">
        <f aca="false">C6&amp;D6&amp;E6&amp;F6&amp;G6&amp;H6</f>
        <v>LIMITE DE LIQUIDEZ</v>
      </c>
      <c r="C6" s="749" t="s">
        <v>7783</v>
      </c>
      <c r="I6" s="749" t="s">
        <v>30</v>
      </c>
      <c r="J6" s="749" t="n">
        <v>127.03</v>
      </c>
    </row>
    <row collapsed="false" customFormat="false" customHeight="true" hidden="true" ht="12.75" outlineLevel="0" r="7">
      <c r="A7" s="749" t="s">
        <v>7785</v>
      </c>
      <c r="B7" s="749" t="str">
        <f aca="false">C7&amp;D7&amp;E7&amp;F7&amp;G7&amp;H7</f>
        <v>LIMITE DE CONTRACAO</v>
      </c>
      <c r="C7" s="749" t="s">
        <v>7786</v>
      </c>
      <c r="I7" s="749" t="s">
        <v>30</v>
      </c>
      <c r="J7" s="749" t="n">
        <v>81.21</v>
      </c>
    </row>
    <row collapsed="false" customFormat="false" customHeight="true" hidden="true" ht="12.75" outlineLevel="0" r="8">
      <c r="A8" s="749" t="s">
        <v>7787</v>
      </c>
      <c r="B8" s="749" t="str">
        <f aca="false">C8&amp;D8&amp;E8&amp;F8&amp;G8&amp;H8</f>
        <v>LIMITE DE CONTRACAO</v>
      </c>
      <c r="C8" s="749" t="s">
        <v>7786</v>
      </c>
      <c r="I8" s="749" t="s">
        <v>30</v>
      </c>
      <c r="J8" s="749" t="n">
        <v>74.16</v>
      </c>
    </row>
    <row collapsed="false" customFormat="false" customHeight="true" hidden="true" ht="12.75" outlineLevel="0" r="9">
      <c r="A9" s="749" t="s">
        <v>7788</v>
      </c>
      <c r="B9" s="749" t="str">
        <f aca="false">C9&amp;D9&amp;E9&amp;F9&amp;G9&amp;H9</f>
        <v>ANALISE GRANULOMETRICA SEM SEDIMENTACAO (PENEIRAMENTO)</v>
      </c>
      <c r="C9" s="749" t="s">
        <v>7789</v>
      </c>
      <c r="I9" s="749" t="s">
        <v>30</v>
      </c>
      <c r="J9" s="749" t="n">
        <v>156.88</v>
      </c>
    </row>
    <row collapsed="false" customFormat="false" customHeight="true" hidden="true" ht="12.75" outlineLevel="0" r="10">
      <c r="A10" s="749" t="s">
        <v>7790</v>
      </c>
      <c r="B10" s="749" t="str">
        <f aca="false">C10&amp;D10&amp;E10&amp;F10&amp;G10&amp;H10</f>
        <v>ANALISE GRANULOMETRICA SEM SEDIMENTACAO (PENEIRAMENTO)</v>
      </c>
      <c r="C10" s="749" t="s">
        <v>7789</v>
      </c>
      <c r="I10" s="749" t="s">
        <v>30</v>
      </c>
      <c r="J10" s="749" t="n">
        <v>143.26</v>
      </c>
    </row>
    <row collapsed="false" customFormat="false" customHeight="true" hidden="true" ht="12.75" outlineLevel="0" r="11">
      <c r="A11" s="749" t="s">
        <v>7791</v>
      </c>
      <c r="B11" s="749" t="str">
        <f aca="false">C11&amp;D11&amp;E11&amp;F11&amp;G11&amp;H11</f>
        <v>ANALISE GRANULOMETRICA COM SEDIMENTACAO</v>
      </c>
      <c r="C11" s="749" t="s">
        <v>7792</v>
      </c>
      <c r="I11" s="749" t="s">
        <v>30</v>
      </c>
      <c r="J11" s="749" t="n">
        <v>364.17</v>
      </c>
    </row>
    <row collapsed="false" customFormat="false" customHeight="true" hidden="true" ht="12.75" outlineLevel="0" r="12">
      <c r="A12" s="749" t="s">
        <v>7793</v>
      </c>
      <c r="B12" s="749" t="str">
        <f aca="false">C12&amp;D12&amp;E12&amp;F12&amp;G12&amp;H12</f>
        <v>ANALISE GRANULOMETRICA COM SEDIMENTACAO</v>
      </c>
      <c r="C12" s="749" t="s">
        <v>7792</v>
      </c>
      <c r="I12" s="749" t="s">
        <v>30</v>
      </c>
      <c r="J12" s="749" t="n">
        <v>332.54</v>
      </c>
    </row>
    <row collapsed="false" customFormat="false" customHeight="true" hidden="true" ht="12.75" outlineLevel="0" r="13">
      <c r="A13" s="749" t="s">
        <v>7794</v>
      </c>
      <c r="B13" s="749" t="str">
        <f aca="false">C13&amp;D13&amp;E13&amp;F13&amp;G13&amp;H13</f>
        <v>MASSA ESPECIFICA REAL</v>
      </c>
      <c r="C13" s="749" t="s">
        <v>7795</v>
      </c>
      <c r="I13" s="749" t="s">
        <v>30</v>
      </c>
      <c r="J13" s="749" t="n">
        <v>192.11</v>
      </c>
    </row>
    <row collapsed="false" customFormat="false" customHeight="true" hidden="true" ht="12.75" outlineLevel="0" r="14">
      <c r="A14" s="749" t="s">
        <v>7796</v>
      </c>
      <c r="B14" s="749" t="str">
        <f aca="false">C14&amp;D14&amp;E14&amp;F14&amp;G14&amp;H14</f>
        <v>MASSA ESPECIFICA REAL</v>
      </c>
      <c r="C14" s="749" t="s">
        <v>7795</v>
      </c>
      <c r="I14" s="749" t="s">
        <v>30</v>
      </c>
      <c r="J14" s="749" t="n">
        <v>175.43</v>
      </c>
    </row>
    <row collapsed="false" customFormat="false" customHeight="true" hidden="true" ht="12.75" outlineLevel="0" r="15">
      <c r="A15" s="749" t="s">
        <v>7797</v>
      </c>
      <c r="B15" s="749" t="str">
        <f aca="false">C15&amp;D15&amp;E15&amp;F15&amp;G15&amp;H15</f>
        <v>MASSA ESPECIFICA APARENTE "IN SITU"</v>
      </c>
      <c r="C15" s="749" t="s">
        <v>7798</v>
      </c>
      <c r="I15" s="749" t="s">
        <v>30</v>
      </c>
      <c r="J15" s="749" t="n">
        <v>77.34</v>
      </c>
    </row>
    <row collapsed="false" customFormat="false" customHeight="true" hidden="true" ht="12.75" outlineLevel="0" r="16">
      <c r="A16" s="749" t="s">
        <v>7799</v>
      </c>
      <c r="B16" s="749" t="str">
        <f aca="false">C16&amp;D16&amp;E16&amp;F16&amp;G16&amp;H16</f>
        <v>MASSA ESPECIFICA APARENTE "IN SITU"</v>
      </c>
      <c r="C16" s="749" t="s">
        <v>7798</v>
      </c>
      <c r="I16" s="749" t="s">
        <v>30</v>
      </c>
      <c r="J16" s="749" t="n">
        <v>70.62</v>
      </c>
    </row>
    <row collapsed="false" customFormat="false" customHeight="true" hidden="true" ht="12.75" outlineLevel="0" r="17">
      <c r="A17" s="749" t="s">
        <v>7800</v>
      </c>
      <c r="B17" s="749" t="str">
        <f aca="false">C17&amp;D17&amp;E17&amp;F17&amp;G17&amp;H17</f>
        <v>UMIDADE NATURAL EM ESTUFA</v>
      </c>
      <c r="C17" s="749" t="s">
        <v>7801</v>
      </c>
      <c r="I17" s="749" t="s">
        <v>30</v>
      </c>
      <c r="J17" s="749" t="n">
        <v>72.35</v>
      </c>
    </row>
    <row collapsed="false" customFormat="false" customHeight="true" hidden="true" ht="12.75" outlineLevel="0" r="18">
      <c r="A18" s="749" t="s">
        <v>7802</v>
      </c>
      <c r="B18" s="749" t="str">
        <f aca="false">C18&amp;D18&amp;E18&amp;F18&amp;G18&amp;H18</f>
        <v>UMIDADE NATURAL EM ESTUFA</v>
      </c>
      <c r="C18" s="749" t="s">
        <v>7801</v>
      </c>
      <c r="I18" s="749" t="s">
        <v>30</v>
      </c>
      <c r="J18" s="749" t="n">
        <v>66.07</v>
      </c>
    </row>
    <row collapsed="false" customFormat="false" customHeight="true" hidden="true" ht="12.75" outlineLevel="0" r="19">
      <c r="A19" s="749" t="s">
        <v>7803</v>
      </c>
      <c r="B19" s="749" t="str">
        <f aca="false">C19&amp;D19&amp;E19&amp;F19&amp;G19&amp;H19</f>
        <v>EQUIVALENTE DE AREIA</v>
      </c>
      <c r="C19" s="749" t="s">
        <v>7804</v>
      </c>
      <c r="I19" s="749" t="s">
        <v>30</v>
      </c>
      <c r="J19" s="749" t="n">
        <v>172.15</v>
      </c>
    </row>
    <row collapsed="false" customFormat="false" customHeight="true" hidden="true" ht="12.75" outlineLevel="0" r="20">
      <c r="A20" s="749" t="s">
        <v>7805</v>
      </c>
      <c r="B20" s="749" t="str">
        <f aca="false">C20&amp;D20&amp;E20&amp;F20&amp;G20&amp;H20</f>
        <v>EQUIVALENTE DE AREIA</v>
      </c>
      <c r="C20" s="749" t="s">
        <v>7804</v>
      </c>
      <c r="I20" s="749" t="s">
        <v>30</v>
      </c>
      <c r="J20" s="749" t="n">
        <v>157.2</v>
      </c>
    </row>
    <row collapsed="false" customFormat="false" customHeight="true" hidden="true" ht="12.75" outlineLevel="0" r="21">
      <c r="A21" s="749" t="s">
        <v>7806</v>
      </c>
      <c r="B21" s="749" t="str">
        <f aca="false">C21&amp;D21&amp;E21&amp;F21&amp;G21&amp;H21</f>
        <v>UMIDADE PELO METODO EXPEDITO "SPEEDY"</v>
      </c>
      <c r="C21" s="749" t="s">
        <v>7807</v>
      </c>
      <c r="I21" s="749" t="s">
        <v>30</v>
      </c>
      <c r="J21" s="749" t="n">
        <v>48.64</v>
      </c>
    </row>
    <row collapsed="false" customFormat="false" customHeight="true" hidden="true" ht="12.75" outlineLevel="0" r="22">
      <c r="A22" s="749" t="s">
        <v>7808</v>
      </c>
      <c r="B22" s="749" t="str">
        <f aca="false">C22&amp;D22&amp;E22&amp;F22&amp;G22&amp;H22</f>
        <v>UMIDADE PELO METODO EXPEDITO "SPEEDY"</v>
      </c>
      <c r="C22" s="749" t="s">
        <v>7807</v>
      </c>
      <c r="I22" s="749" t="s">
        <v>30</v>
      </c>
      <c r="J22" s="749" t="n">
        <v>44.42</v>
      </c>
    </row>
    <row collapsed="false" customFormat="false" customHeight="true" hidden="true" ht="12.75" outlineLevel="0" r="23">
      <c r="A23" s="749" t="s">
        <v>7809</v>
      </c>
      <c r="B23" s="749" t="str">
        <f aca="false">C23&amp;D23&amp;E23&amp;F23&amp;G23&amp;H23</f>
        <v>COMPACTACAO: ENERGIA PROCTOR NORMAL</v>
      </c>
      <c r="C23" s="749" t="s">
        <v>7810</v>
      </c>
      <c r="I23" s="749" t="s">
        <v>30</v>
      </c>
      <c r="J23" s="749" t="n">
        <v>303.56</v>
      </c>
    </row>
    <row collapsed="false" customFormat="false" customHeight="true" hidden="true" ht="12.75" outlineLevel="0" r="24">
      <c r="A24" s="749" t="s">
        <v>7811</v>
      </c>
      <c r="B24" s="749" t="str">
        <f aca="false">C24&amp;D24&amp;E24&amp;F24&amp;G24&amp;H24</f>
        <v>COMPACTACAO: ENERGIA PROCTOR NORMAL</v>
      </c>
      <c r="C24" s="749" t="s">
        <v>7810</v>
      </c>
      <c r="I24" s="749" t="s">
        <v>30</v>
      </c>
      <c r="J24" s="749" t="n">
        <v>277.19</v>
      </c>
    </row>
    <row collapsed="false" customFormat="false" customHeight="true" hidden="true" ht="12.75" outlineLevel="0" r="25">
      <c r="A25" s="749" t="s">
        <v>7812</v>
      </c>
      <c r="B25" s="749" t="str">
        <f aca="false">C25&amp;D25&amp;E25&amp;F25&amp;G25&amp;H25</f>
        <v>COMPACTACAO: ENERGIA AASHO INTERMEDIARIA</v>
      </c>
      <c r="C25" s="749" t="s">
        <v>7813</v>
      </c>
      <c r="I25" s="749" t="s">
        <v>30</v>
      </c>
      <c r="J25" s="749" t="n">
        <v>364.17</v>
      </c>
    </row>
    <row collapsed="false" customFormat="false" customHeight="true" hidden="true" ht="12.75" outlineLevel="0" r="26">
      <c r="A26" s="749" t="s">
        <v>7814</v>
      </c>
      <c r="B26" s="749" t="str">
        <f aca="false">C26&amp;D26&amp;E26&amp;F26&amp;G26&amp;H26</f>
        <v>COMPACTACAO: ENERGIA AASHO INTERMEDIARIA</v>
      </c>
      <c r="C26" s="749" t="s">
        <v>7813</v>
      </c>
      <c r="I26" s="749" t="s">
        <v>30</v>
      </c>
      <c r="J26" s="749" t="n">
        <v>332.54</v>
      </c>
    </row>
    <row collapsed="false" customFormat="false" customHeight="true" hidden="true" ht="12.75" outlineLevel="0" r="27">
      <c r="A27" s="749" t="s">
        <v>7815</v>
      </c>
      <c r="B27" s="749" t="str">
        <f aca="false">C27&amp;D27&amp;E27&amp;F27&amp;G27&amp;H27</f>
        <v>COMPACTACAO: ENERGIA AASHO MODIFICADA</v>
      </c>
      <c r="C27" s="749" t="s">
        <v>7816</v>
      </c>
      <c r="I27" s="749" t="s">
        <v>30</v>
      </c>
      <c r="J27" s="749" t="n">
        <v>586.1</v>
      </c>
    </row>
    <row collapsed="false" customFormat="false" customHeight="true" hidden="true" ht="12.75" outlineLevel="0" r="28">
      <c r="A28" s="749" t="s">
        <v>7817</v>
      </c>
      <c r="B28" s="749" t="str">
        <f aca="false">C28&amp;D28&amp;E28&amp;F28&amp;G28&amp;H28</f>
        <v>COMPACTACAO: ENERGIA AASHO MODIFICADA</v>
      </c>
      <c r="C28" s="749" t="s">
        <v>7816</v>
      </c>
      <c r="I28" s="749" t="s">
        <v>30</v>
      </c>
      <c r="J28" s="749" t="n">
        <v>535.2</v>
      </c>
    </row>
    <row collapsed="false" customFormat="false" customHeight="true" hidden="true" ht="12.75" outlineLevel="0" r="29">
      <c r="A29" s="749" t="s">
        <v>7818</v>
      </c>
      <c r="B29" s="749" t="str">
        <f aca="false">C29&amp;D29&amp;E29&amp;F29&amp;G29&amp;H29</f>
        <v>INDICE SUPORTE CALIFORNIA,POR 1 PONTO,COMPACTACAO COM ENERGIA PROCTOR NORMAL</v>
      </c>
      <c r="C29" s="749" t="s">
        <v>7819</v>
      </c>
      <c r="D29" s="749" t="s">
        <v>7820</v>
      </c>
      <c r="I29" s="749" t="s">
        <v>30</v>
      </c>
      <c r="J29" s="749" t="n">
        <v>669.03</v>
      </c>
    </row>
    <row collapsed="false" customFormat="false" customHeight="true" hidden="true" ht="12.75" outlineLevel="0" r="30">
      <c r="A30" s="749" t="s">
        <v>7821</v>
      </c>
      <c r="B30" s="749" t="str">
        <f aca="false">C30&amp;D30&amp;E30&amp;F30&amp;G30&amp;H30</f>
        <v>INDICE SUPORTE CALIFORNIA,POR 1 PONTO,COMPACTACAO COM ENERGIA PROCTOR NORMAL</v>
      </c>
      <c r="C30" s="749" t="s">
        <v>7819</v>
      </c>
      <c r="D30" s="749" t="s">
        <v>7820</v>
      </c>
      <c r="I30" s="749" t="s">
        <v>30</v>
      </c>
      <c r="J30" s="749" t="n">
        <v>610.93</v>
      </c>
    </row>
    <row collapsed="false" customFormat="false" customHeight="true" hidden="true" ht="12.75" outlineLevel="0" r="31">
      <c r="A31" s="749" t="s">
        <v>7822</v>
      </c>
      <c r="B31" s="749" t="str">
        <f aca="false">C31&amp;D31&amp;E31&amp;F31&amp;G31&amp;H31</f>
        <v>INDICE SUPORTE CALIFORNIA,POR 1 PONTO,COMPACTACAO COM ENERGIA AASHO INTERMEDIARIA</v>
      </c>
      <c r="C31" s="749" t="s">
        <v>7819</v>
      </c>
      <c r="D31" s="749" t="s">
        <v>7823</v>
      </c>
      <c r="I31" s="749" t="s">
        <v>30</v>
      </c>
      <c r="J31" s="749" t="n">
        <v>876.37</v>
      </c>
    </row>
    <row collapsed="false" customFormat="false" customHeight="true" hidden="true" ht="12.75" outlineLevel="0" r="32">
      <c r="A32" s="749" t="s">
        <v>7824</v>
      </c>
      <c r="B32" s="749" t="str">
        <f aca="false">C32&amp;D32&amp;E32&amp;F32&amp;G32&amp;H32</f>
        <v>INDICE SUPORTE CALIFORNIA,POR 1 PONTO,COMPACTACAO COM ENERGIA AASHO INTERMEDIARIA</v>
      </c>
      <c r="C32" s="749" t="s">
        <v>7819</v>
      </c>
      <c r="D32" s="749" t="s">
        <v>7823</v>
      </c>
      <c r="I32" s="749" t="s">
        <v>30</v>
      </c>
      <c r="J32" s="749" t="n">
        <v>800.26</v>
      </c>
    </row>
    <row collapsed="false" customFormat="false" customHeight="true" hidden="true" ht="12.75" outlineLevel="0" r="33">
      <c r="A33" s="749" t="s">
        <v>7825</v>
      </c>
      <c r="B33" s="749" t="str">
        <f aca="false">C33&amp;D33&amp;E33&amp;F33&amp;G33&amp;H33</f>
        <v>INDICE SUPORTE CALIFORNIA,POR 1 PONTO,COMPACTACAO COM ENERGIA AASHO MODIFICADA</v>
      </c>
      <c r="C33" s="749" t="s">
        <v>7819</v>
      </c>
      <c r="D33" s="749" t="s">
        <v>7826</v>
      </c>
      <c r="I33" s="749" t="s">
        <v>30</v>
      </c>
      <c r="J33" s="749" t="n">
        <v>876.37</v>
      </c>
    </row>
    <row collapsed="false" customFormat="false" customHeight="true" hidden="true" ht="12.75" outlineLevel="0" r="34">
      <c r="A34" s="749" t="s">
        <v>7827</v>
      </c>
      <c r="B34" s="749" t="str">
        <f aca="false">C34&amp;D34&amp;E34&amp;F34&amp;G34&amp;H34</f>
        <v>INDICE SUPORTE CALIFORNIA,POR 1 PONTO,COMPACTACAO COM ENERGIA AASHO MODIFICADA</v>
      </c>
      <c r="C34" s="749" t="s">
        <v>7819</v>
      </c>
      <c r="D34" s="749" t="s">
        <v>7826</v>
      </c>
      <c r="I34" s="749" t="s">
        <v>30</v>
      </c>
      <c r="J34" s="749" t="n">
        <v>800.26</v>
      </c>
    </row>
    <row collapsed="false" customFormat="false" customHeight="true" hidden="true" ht="12.75" outlineLevel="0" r="35">
      <c r="A35" s="749" t="s">
        <v>7828</v>
      </c>
      <c r="B35" s="749" t="str">
        <f aca="false">C35&amp;D35&amp;E35&amp;F35&amp;G35&amp;H35</f>
        <v>INDICE SUPORTE CALIFORNIA,POR 3 PONTOS,COMPACTACAO COM ENERGIA PROCTOR NORMAL</v>
      </c>
      <c r="C35" s="749" t="s">
        <v>7829</v>
      </c>
      <c r="D35" s="749" t="s">
        <v>7830</v>
      </c>
      <c r="I35" s="749" t="s">
        <v>30</v>
      </c>
      <c r="J35" s="749" t="n">
        <v>1402.37</v>
      </c>
    </row>
    <row collapsed="false" customFormat="false" customHeight="true" hidden="true" ht="12.75" outlineLevel="0" r="36">
      <c r="A36" s="749" t="s">
        <v>7831</v>
      </c>
      <c r="B36" s="749" t="str">
        <f aca="false">C36&amp;D36&amp;E36&amp;F36&amp;G36&amp;H36</f>
        <v>INDICE SUPORTE CALIFORNIA,POR 3 PONTOS,COMPACTACAO COM ENERGIA PROCTOR NORMAL</v>
      </c>
      <c r="C36" s="749" t="s">
        <v>7829</v>
      </c>
      <c r="D36" s="749" t="s">
        <v>7830</v>
      </c>
      <c r="I36" s="749" t="s">
        <v>30</v>
      </c>
      <c r="J36" s="749" t="n">
        <v>1280.58</v>
      </c>
    </row>
    <row collapsed="false" customFormat="false" customHeight="true" hidden="true" ht="12.75" outlineLevel="0" r="37">
      <c r="A37" s="749" t="s">
        <v>7832</v>
      </c>
      <c r="B37" s="749" t="str">
        <f aca="false">C37&amp;D37&amp;E37&amp;F37&amp;G37&amp;H37</f>
        <v>INDICE SUPORTE CALIFORNIA,POR 3 PONTOS,COMPACTACAO COM ENERGIA AASHO INTERMEDIARIA</v>
      </c>
      <c r="C37" s="749" t="s">
        <v>7829</v>
      </c>
      <c r="D37" s="749" t="s">
        <v>7833</v>
      </c>
      <c r="I37" s="749" t="s">
        <v>30</v>
      </c>
      <c r="J37" s="749" t="n">
        <v>1519.35</v>
      </c>
    </row>
    <row collapsed="false" customFormat="false" customHeight="true" hidden="true" ht="12.75" outlineLevel="0" r="38">
      <c r="A38" s="749" t="s">
        <v>7834</v>
      </c>
      <c r="B38" s="749" t="str">
        <f aca="false">C38&amp;D38&amp;E38&amp;F38&amp;G38&amp;H38</f>
        <v>INDICE SUPORTE CALIFORNIA,POR 3 PONTOS,COMPACTACAO COM ENERGIA AASHO INTERMEDIARIA</v>
      </c>
      <c r="C38" s="749" t="s">
        <v>7829</v>
      </c>
      <c r="D38" s="749" t="s">
        <v>7833</v>
      </c>
      <c r="I38" s="749" t="s">
        <v>30</v>
      </c>
      <c r="J38" s="749" t="n">
        <v>1387.4</v>
      </c>
    </row>
    <row collapsed="false" customFormat="false" customHeight="true" hidden="true" ht="12.75" outlineLevel="0" r="39">
      <c r="A39" s="749" t="s">
        <v>7835</v>
      </c>
      <c r="B39" s="749" t="str">
        <f aca="false">C39&amp;D39&amp;E39&amp;F39&amp;G39&amp;H39</f>
        <v>INDICE SUPORTE CALIFORNIA,POR 3 PONTOS,COMPACTACAO COM ENERGIA AASHO MODIFICADA</v>
      </c>
      <c r="C39" s="749" t="s">
        <v>7829</v>
      </c>
      <c r="D39" s="749" t="s">
        <v>7836</v>
      </c>
      <c r="I39" s="749" t="s">
        <v>30</v>
      </c>
      <c r="J39" s="749" t="n">
        <v>1636.35</v>
      </c>
    </row>
    <row collapsed="false" customFormat="false" customHeight="true" hidden="true" ht="12.75" outlineLevel="0" r="40">
      <c r="A40" s="749" t="s">
        <v>7837</v>
      </c>
      <c r="B40" s="749" t="str">
        <f aca="false">C40&amp;D40&amp;E40&amp;F40&amp;G40&amp;H40</f>
        <v>INDICE SUPORTE CALIFORNIA,POR 3 PONTOS,COMPACTACAO COM ENERGIA AASHO MODIFICADA</v>
      </c>
      <c r="C40" s="749" t="s">
        <v>7829</v>
      </c>
      <c r="D40" s="749" t="s">
        <v>7836</v>
      </c>
      <c r="I40" s="749" t="s">
        <v>30</v>
      </c>
      <c r="J40" s="749" t="n">
        <v>1494.23</v>
      </c>
    </row>
    <row collapsed="false" customFormat="false" customHeight="true" hidden="true" ht="12.75" outlineLevel="0" r="41">
      <c r="A41" s="749" t="s">
        <v>7838</v>
      </c>
      <c r="B41" s="749" t="str">
        <f aca="false">C41&amp;D41&amp;E41&amp;F41&amp;G41&amp;H41</f>
        <v>INDICE SUPORTE CALIFORNIA,POR 5 PONTOS,COMPACTACAO COM ENERGIA PROCTOR NORMAL</v>
      </c>
      <c r="C41" s="749" t="s">
        <v>7839</v>
      </c>
      <c r="D41" s="749" t="s">
        <v>7830</v>
      </c>
      <c r="I41" s="749" t="s">
        <v>30</v>
      </c>
      <c r="J41" s="749" t="n">
        <v>2221.31</v>
      </c>
    </row>
    <row collapsed="false" customFormat="false" customHeight="true" hidden="true" ht="12.75" outlineLevel="0" r="42">
      <c r="A42" s="749" t="s">
        <v>7840</v>
      </c>
      <c r="B42" s="749" t="str">
        <f aca="false">C42&amp;D42&amp;E42&amp;F42&amp;G42&amp;H42</f>
        <v>INDICE SUPORTE CALIFORNIA,POR 5 PONTOS,COMPACTACAO COM ENERGIA PROCTOR NORMAL</v>
      </c>
      <c r="C42" s="749" t="s">
        <v>7839</v>
      </c>
      <c r="D42" s="749" t="s">
        <v>7830</v>
      </c>
      <c r="I42" s="749" t="s">
        <v>30</v>
      </c>
      <c r="J42" s="749" t="n">
        <v>2028.39</v>
      </c>
    </row>
    <row collapsed="false" customFormat="false" customHeight="true" hidden="true" ht="12.75" outlineLevel="0" r="43">
      <c r="A43" s="749" t="s">
        <v>7841</v>
      </c>
      <c r="B43" s="749" t="str">
        <f aca="false">C43&amp;D43&amp;E43&amp;F43&amp;G43&amp;H43</f>
        <v>INDICE SUPORTE CALIFORNIA,POR 5 PONTOS,COMPACTACAO COM ENERGIA AASHO INTERMEDIARIA</v>
      </c>
      <c r="C43" s="749" t="s">
        <v>7839</v>
      </c>
      <c r="D43" s="749" t="s">
        <v>7833</v>
      </c>
      <c r="I43" s="749" t="s">
        <v>30</v>
      </c>
      <c r="J43" s="749" t="n">
        <v>2453.77</v>
      </c>
    </row>
    <row collapsed="false" customFormat="false" customHeight="true" hidden="true" ht="12.75" outlineLevel="0" r="44">
      <c r="A44" s="749" t="s">
        <v>7842</v>
      </c>
      <c r="B44" s="749" t="str">
        <f aca="false">C44&amp;D44&amp;E44&amp;F44&amp;G44&amp;H44</f>
        <v>INDICE SUPORTE CALIFORNIA,POR 5 PONTOS,COMPACTACAO COM ENERGIA AASHO INTERMEDIARIA</v>
      </c>
      <c r="C44" s="749" t="s">
        <v>7839</v>
      </c>
      <c r="D44" s="749" t="s">
        <v>7833</v>
      </c>
      <c r="I44" s="749" t="s">
        <v>30</v>
      </c>
      <c r="J44" s="749" t="n">
        <v>2240.67</v>
      </c>
    </row>
    <row collapsed="false" customFormat="false" customHeight="true" hidden="true" ht="12.75" outlineLevel="0" r="45">
      <c r="A45" s="749" t="s">
        <v>7843</v>
      </c>
      <c r="B45" s="749" t="str">
        <f aca="false">C45&amp;D45&amp;E45&amp;F45&amp;G45&amp;H45</f>
        <v>INDICE SUPORTE CALIFORNIA,POR 5 PONTOS,COMPACTACAO COM ENERGIA AASHO MODIFICADA</v>
      </c>
      <c r="C45" s="749" t="s">
        <v>7839</v>
      </c>
      <c r="D45" s="749" t="s">
        <v>7836</v>
      </c>
      <c r="I45" s="749" t="s">
        <v>30</v>
      </c>
      <c r="J45" s="749" t="n">
        <v>2570.76</v>
      </c>
    </row>
    <row collapsed="false" customFormat="false" customHeight="true" hidden="true" ht="12.75" outlineLevel="0" r="46">
      <c r="A46" s="749" t="s">
        <v>7844</v>
      </c>
      <c r="B46" s="749" t="str">
        <f aca="false">C46&amp;D46&amp;E46&amp;F46&amp;G46&amp;H46</f>
        <v>INDICE SUPORTE CALIFORNIA,POR 5 PONTOS,COMPACTACAO COM ENERGIA AASHO MODIFICADA</v>
      </c>
      <c r="C46" s="749" t="s">
        <v>7839</v>
      </c>
      <c r="D46" s="749" t="s">
        <v>7836</v>
      </c>
      <c r="I46" s="749" t="s">
        <v>30</v>
      </c>
      <c r="J46" s="749" t="n">
        <v>2347.5</v>
      </c>
    </row>
    <row collapsed="false" customFormat="false" customHeight="true" hidden="true" ht="12.75" outlineLevel="0" r="47">
      <c r="A47" s="749" t="s">
        <v>7845</v>
      </c>
      <c r="B47" s="749" t="str">
        <f aca="false">C47&amp;D47&amp;E47&amp;F47&amp;G47&amp;H47</f>
        <v>PERMEABILIDADE EM AMOSTRA NATURAL</v>
      </c>
      <c r="C47" s="749" t="s">
        <v>7846</v>
      </c>
      <c r="I47" s="749" t="s">
        <v>30</v>
      </c>
      <c r="J47" s="749" t="n">
        <v>846.16</v>
      </c>
    </row>
    <row collapsed="false" customFormat="false" customHeight="true" hidden="true" ht="12.75" outlineLevel="0" r="48">
      <c r="A48" s="749" t="s">
        <v>7847</v>
      </c>
      <c r="B48" s="749" t="str">
        <f aca="false">C48&amp;D48&amp;E48&amp;F48&amp;G48&amp;H48</f>
        <v>PERMEABILIDADE EM AMOSTRA NATURAL</v>
      </c>
      <c r="C48" s="749" t="s">
        <v>7846</v>
      </c>
      <c r="I48" s="749" t="s">
        <v>30</v>
      </c>
      <c r="J48" s="749" t="n">
        <v>772.68</v>
      </c>
    </row>
    <row collapsed="false" customFormat="false" customHeight="true" hidden="true" ht="12.75" outlineLevel="0" r="49">
      <c r="A49" s="749" t="s">
        <v>7848</v>
      </c>
      <c r="B49" s="749" t="str">
        <f aca="false">C49&amp;D49&amp;E49&amp;F49&amp;G49&amp;H49</f>
        <v>PERMEABILIDADE EM AMOSTRA MOLDADA ARGILOSA</v>
      </c>
      <c r="C49" s="749" t="s">
        <v>7849</v>
      </c>
      <c r="I49" s="749" t="s">
        <v>30</v>
      </c>
      <c r="J49" s="749" t="n">
        <v>846.16</v>
      </c>
    </row>
    <row collapsed="false" customFormat="false" customHeight="true" hidden="true" ht="12.75" outlineLevel="0" r="50">
      <c r="A50" s="749" t="s">
        <v>7850</v>
      </c>
      <c r="B50" s="749" t="str">
        <f aca="false">C50&amp;D50&amp;E50&amp;F50&amp;G50&amp;H50</f>
        <v>PERMEABILIDADE EM AMOSTRA MOLDADA ARGILOSA</v>
      </c>
      <c r="C50" s="749" t="s">
        <v>7849</v>
      </c>
      <c r="I50" s="749" t="s">
        <v>30</v>
      </c>
      <c r="J50" s="749" t="n">
        <v>772.68</v>
      </c>
    </row>
    <row collapsed="false" customFormat="false" customHeight="true" hidden="true" ht="12.75" outlineLevel="0" r="51">
      <c r="A51" s="749" t="s">
        <v>7851</v>
      </c>
      <c r="B51" s="749" t="str">
        <f aca="false">C51&amp;D51&amp;E51&amp;F51&amp;G51&amp;H51</f>
        <v>PERMEABILIDADE EM AMOSTRA DE AREIA</v>
      </c>
      <c r="C51" s="749" t="s">
        <v>7852</v>
      </c>
      <c r="I51" s="749" t="s">
        <v>30</v>
      </c>
      <c r="J51" s="749" t="n">
        <v>819.01</v>
      </c>
    </row>
    <row collapsed="false" customFormat="false" customHeight="true" hidden="true" ht="12.75" outlineLevel="0" r="52">
      <c r="A52" s="749" t="s">
        <v>7853</v>
      </c>
      <c r="B52" s="749" t="str">
        <f aca="false">C52&amp;D52&amp;E52&amp;F52&amp;G52&amp;H52</f>
        <v>PERMEABILIDADE EM AMOSTRA DE AREIA</v>
      </c>
      <c r="C52" s="749" t="s">
        <v>7852</v>
      </c>
      <c r="I52" s="749" t="s">
        <v>30</v>
      </c>
      <c r="J52" s="749" t="n">
        <v>747.88</v>
      </c>
    </row>
    <row collapsed="false" customFormat="false" customHeight="true" hidden="true" ht="12.75" outlineLevel="0" r="53">
      <c r="A53" s="749" t="s">
        <v>7854</v>
      </c>
      <c r="B53" s="749" t="str">
        <f aca="false">C53&amp;D53&amp;E53&amp;F53&amp;G53&amp;H53</f>
        <v>COMPRESSAO SIMPLES EM AMOSTRA NATURAL,POR CORPO DE PROVA</v>
      </c>
      <c r="C53" s="749" t="s">
        <v>7855</v>
      </c>
      <c r="I53" s="749" t="s">
        <v>30</v>
      </c>
      <c r="J53" s="749" t="n">
        <v>546.01</v>
      </c>
    </row>
    <row collapsed="false" customFormat="false" customHeight="true" hidden="true" ht="12.75" outlineLevel="0" r="54">
      <c r="A54" s="749" t="s">
        <v>7856</v>
      </c>
      <c r="B54" s="749" t="str">
        <f aca="false">C54&amp;D54&amp;E54&amp;F54&amp;G54&amp;H54</f>
        <v>COMPRESSAO SIMPLES EM AMOSTRA NATURAL,POR CORPO DE PROVA</v>
      </c>
      <c r="C54" s="749" t="s">
        <v>7855</v>
      </c>
      <c r="I54" s="749" t="s">
        <v>30</v>
      </c>
      <c r="J54" s="749" t="n">
        <v>498.59</v>
      </c>
    </row>
    <row collapsed="false" customFormat="false" customHeight="true" hidden="true" ht="12.75" outlineLevel="0" r="55">
      <c r="A55" s="749" t="s">
        <v>7857</v>
      </c>
      <c r="B55" s="749" t="str">
        <f aca="false">C55&amp;D55&amp;E55&amp;F55&amp;G55&amp;H55</f>
        <v>COMPRESSAO SIMPLES EM AMOSTRA MOLDADA,POR CORPO DE PROVA</v>
      </c>
      <c r="C55" s="749" t="s">
        <v>7858</v>
      </c>
      <c r="I55" s="749" t="s">
        <v>30</v>
      </c>
      <c r="J55" s="749" t="n">
        <v>546.01</v>
      </c>
    </row>
    <row collapsed="false" customFormat="false" customHeight="true" hidden="true" ht="12.75" outlineLevel="0" r="56">
      <c r="A56" s="749" t="s">
        <v>7859</v>
      </c>
      <c r="B56" s="749" t="str">
        <f aca="false">C56&amp;D56&amp;E56&amp;F56&amp;G56&amp;H56</f>
        <v>COMPRESSAO SIMPLES EM AMOSTRA MOLDADA,POR CORPO DE PROVA</v>
      </c>
      <c r="C56" s="749" t="s">
        <v>7858</v>
      </c>
      <c r="I56" s="749" t="s">
        <v>30</v>
      </c>
      <c r="J56" s="749" t="n">
        <v>498.59</v>
      </c>
    </row>
    <row collapsed="false" customFormat="false" customHeight="true" hidden="true" ht="12.75" outlineLevel="0" r="57">
      <c r="A57" s="749" t="s">
        <v>7860</v>
      </c>
      <c r="B57" s="749" t="str">
        <f aca="false">C57&amp;D57&amp;E57&amp;F57&amp;G57&amp;H57</f>
        <v>ADENSAMENTO EM AMOSTRA NATURAL</v>
      </c>
      <c r="C57" s="749" t="s">
        <v>7861</v>
      </c>
      <c r="I57" s="749" t="s">
        <v>30</v>
      </c>
      <c r="J57" s="749" t="n">
        <v>1722.67</v>
      </c>
    </row>
    <row collapsed="false" customFormat="false" customHeight="true" hidden="true" ht="12.75" outlineLevel="0" r="58">
      <c r="A58" s="749" t="s">
        <v>7862</v>
      </c>
      <c r="B58" s="749" t="str">
        <f aca="false">C58&amp;D58&amp;E58&amp;F58&amp;G58&amp;H58</f>
        <v>ADENSAMENTO EM AMOSTRA NATURAL</v>
      </c>
      <c r="C58" s="749" t="s">
        <v>7861</v>
      </c>
      <c r="I58" s="749" t="s">
        <v>30</v>
      </c>
      <c r="J58" s="749" t="n">
        <v>1573.06</v>
      </c>
    </row>
    <row collapsed="false" customFormat="false" customHeight="true" hidden="true" ht="12.75" outlineLevel="0" r="59">
      <c r="A59" s="749" t="s">
        <v>7863</v>
      </c>
      <c r="B59" s="749" t="str">
        <f aca="false">C59&amp;D59&amp;E59&amp;F59&amp;G59&amp;H59</f>
        <v>ADENSAMENTO EM AMOSTRA MOLDADA</v>
      </c>
      <c r="C59" s="749" t="s">
        <v>7864</v>
      </c>
      <c r="I59" s="749" t="s">
        <v>30</v>
      </c>
      <c r="J59" s="749" t="n">
        <v>1722.67</v>
      </c>
    </row>
    <row collapsed="false" customFormat="false" customHeight="true" hidden="true" ht="12.75" outlineLevel="0" r="60">
      <c r="A60" s="749" t="s">
        <v>7865</v>
      </c>
      <c r="B60" s="749" t="str">
        <f aca="false">C60&amp;D60&amp;E60&amp;F60&amp;G60&amp;H60</f>
        <v>ADENSAMENTO EM AMOSTRA MOLDADA</v>
      </c>
      <c r="C60" s="749" t="s">
        <v>7864</v>
      </c>
      <c r="I60" s="749" t="s">
        <v>30</v>
      </c>
      <c r="J60" s="749" t="n">
        <v>1573.06</v>
      </c>
    </row>
    <row collapsed="false" customFormat="false" customHeight="true" hidden="true" ht="12.75" outlineLevel="0" r="61">
      <c r="A61" s="749" t="s">
        <v>7866</v>
      </c>
      <c r="B61" s="749" t="str">
        <f aca="false">C61&amp;D61&amp;E61&amp;F61&amp;G61&amp;H61</f>
        <v>ADENSAMENTO:PAR DE ENSAIOS PARA DETERMINACAO DO FATOR DE CORRECAO DE COEFICIENTE DE RECALQUE</v>
      </c>
      <c r="C61" s="749" t="s">
        <v>7867</v>
      </c>
      <c r="D61" s="749" t="s">
        <v>7868</v>
      </c>
      <c r="I61" s="749" t="s">
        <v>30</v>
      </c>
      <c r="J61" s="749" t="n">
        <v>1995.67</v>
      </c>
    </row>
    <row collapsed="false" customFormat="false" customHeight="true" hidden="true" ht="12.75" outlineLevel="0" r="62">
      <c r="A62" s="749" t="s">
        <v>7869</v>
      </c>
      <c r="B62" s="749" t="str">
        <f aca="false">C62&amp;D62&amp;E62&amp;F62&amp;G62&amp;H62</f>
        <v>ADENSAMENTO:PAR DE ENSAIOS PARA DETERMINACAO DO FATOR DE CORRECAO DE COEFICIENTE DE RECALQUE</v>
      </c>
      <c r="C62" s="749" t="s">
        <v>7867</v>
      </c>
      <c r="D62" s="749" t="s">
        <v>7868</v>
      </c>
      <c r="I62" s="749" t="s">
        <v>30</v>
      </c>
      <c r="J62" s="749" t="n">
        <v>1822.35</v>
      </c>
    </row>
    <row collapsed="false" customFormat="false" customHeight="true" hidden="true" ht="12.75" outlineLevel="0" r="63">
      <c r="A63" s="749" t="s">
        <v>7870</v>
      </c>
      <c r="B63" s="749" t="str">
        <f aca="false">C63&amp;D63&amp;E63&amp;F63&amp;G63&amp;H63</f>
        <v>CISALHAMENTO LENTO,POR CORPO DE PROVA</v>
      </c>
      <c r="C63" s="749" t="s">
        <v>7871</v>
      </c>
      <c r="I63" s="749" t="s">
        <v>30</v>
      </c>
      <c r="J63" s="749" t="n">
        <v>1574.71</v>
      </c>
    </row>
    <row collapsed="false" customFormat="false" customHeight="true" hidden="true" ht="12.75" outlineLevel="0" r="64">
      <c r="A64" s="749" t="s">
        <v>7872</v>
      </c>
      <c r="B64" s="749" t="str">
        <f aca="false">C64&amp;D64&amp;E64&amp;F64&amp;G64&amp;H64</f>
        <v>CISALHAMENTO LENTO,POR CORPO DE PROVA</v>
      </c>
      <c r="C64" s="749" t="s">
        <v>7871</v>
      </c>
      <c r="I64" s="749" t="s">
        <v>30</v>
      </c>
      <c r="J64" s="749" t="n">
        <v>1437.95</v>
      </c>
    </row>
    <row collapsed="false" customFormat="false" customHeight="true" hidden="true" ht="12.75" outlineLevel="0" r="65">
      <c r="A65" s="749" t="s">
        <v>7873</v>
      </c>
      <c r="B65" s="749" t="str">
        <f aca="false">C65&amp;D65&amp;E65&amp;F65&amp;G65&amp;H65</f>
        <v>CISALHAMENTO RAPIDO,POR CORPO DE PROVA</v>
      </c>
      <c r="C65" s="749" t="s">
        <v>7874</v>
      </c>
      <c r="I65" s="749" t="s">
        <v>30</v>
      </c>
      <c r="J65" s="749" t="n">
        <v>1574.71</v>
      </c>
    </row>
    <row collapsed="false" customFormat="false" customHeight="true" hidden="true" ht="12.75" outlineLevel="0" r="66">
      <c r="A66" s="749" t="s">
        <v>7875</v>
      </c>
      <c r="B66" s="749" t="str">
        <f aca="false">C66&amp;D66&amp;E66&amp;F66&amp;G66&amp;H66</f>
        <v>CISALHAMENTO RAPIDO,POR CORPO DE PROVA</v>
      </c>
      <c r="C66" s="749" t="s">
        <v>7874</v>
      </c>
      <c r="I66" s="749" t="s">
        <v>30</v>
      </c>
      <c r="J66" s="749" t="n">
        <v>1437.95</v>
      </c>
    </row>
    <row collapsed="false" customFormat="false" customHeight="true" hidden="true" ht="12.75" outlineLevel="0" r="67">
      <c r="A67" s="749" t="s">
        <v>7876</v>
      </c>
      <c r="B67" s="749" t="str">
        <f aca="false">C67&amp;D67&amp;E67&amp;F67&amp;G67&amp;H67</f>
        <v>TRIAXIAL DRENADO,EM AMOSTRA NATURAL,POR CORPO DE PROVA</v>
      </c>
      <c r="C67" s="749" t="s">
        <v>7877</v>
      </c>
      <c r="I67" s="749" t="s">
        <v>30</v>
      </c>
      <c r="J67" s="749" t="n">
        <v>5079.12</v>
      </c>
    </row>
    <row collapsed="false" customFormat="false" customHeight="true" hidden="true" ht="12.75" outlineLevel="0" r="68">
      <c r="A68" s="749" t="s">
        <v>7878</v>
      </c>
      <c r="B68" s="749" t="str">
        <f aca="false">C68&amp;D68&amp;E68&amp;F68&amp;G68&amp;H68</f>
        <v>TRIAXIAL DRENADO,EM AMOSTRA NATURAL,POR CORPO DE PROVA</v>
      </c>
      <c r="C68" s="749" t="s">
        <v>7877</v>
      </c>
      <c r="I68" s="749" t="s">
        <v>30</v>
      </c>
      <c r="J68" s="749" t="n">
        <v>4638.01</v>
      </c>
    </row>
    <row collapsed="false" customFormat="false" customHeight="true" hidden="true" ht="12.75" outlineLevel="0" r="69">
      <c r="A69" s="749" t="s">
        <v>7879</v>
      </c>
      <c r="B69" s="749" t="str">
        <f aca="false">C69&amp;D69&amp;E69&amp;F69&amp;G69&amp;H69</f>
        <v>TRIAXIAL DRENADO,EM AMOSTRA MOLDADA,POR CORPO DE PROVA</v>
      </c>
      <c r="C69" s="749" t="s">
        <v>7880</v>
      </c>
      <c r="I69" s="749" t="s">
        <v>30</v>
      </c>
      <c r="J69" s="749" t="n">
        <v>5462.2</v>
      </c>
    </row>
    <row collapsed="false" customFormat="false" customHeight="true" hidden="true" ht="12.75" outlineLevel="0" r="70">
      <c r="A70" s="749" t="s">
        <v>7881</v>
      </c>
      <c r="B70" s="749" t="str">
        <f aca="false">C70&amp;D70&amp;E70&amp;F70&amp;G70&amp;H70</f>
        <v>TRIAXIAL DRENADO,EM AMOSTRA MOLDADA,POR CORPO DE PROVA</v>
      </c>
      <c r="C70" s="749" t="s">
        <v>7880</v>
      </c>
      <c r="I70" s="749" t="s">
        <v>30</v>
      </c>
      <c r="J70" s="749" t="n">
        <v>4987.82</v>
      </c>
    </row>
    <row collapsed="false" customFormat="false" customHeight="true" hidden="true" ht="12.75" outlineLevel="0" r="71">
      <c r="A71" s="749" t="s">
        <v>7882</v>
      </c>
      <c r="B71" s="749" t="str">
        <f aca="false">C71&amp;D71&amp;E71&amp;F71&amp;G71&amp;H71</f>
        <v>TRIAXIAL NAO DRENADO,EM AMOSTRA NATURAL,POR CORPO DE PROVA</v>
      </c>
      <c r="C71" s="749" t="s">
        <v>7883</v>
      </c>
      <c r="I71" s="749" t="s">
        <v>30</v>
      </c>
      <c r="J71" s="749" t="n">
        <v>1905.49</v>
      </c>
    </row>
    <row collapsed="false" customFormat="false" customHeight="true" hidden="true" ht="12.75" outlineLevel="0" r="72">
      <c r="A72" s="749" t="s">
        <v>7884</v>
      </c>
      <c r="B72" s="749" t="str">
        <f aca="false">C72&amp;D72&amp;E72&amp;F72&amp;G72&amp;H72</f>
        <v>TRIAXIAL NAO DRENADO,EM AMOSTRA NATURAL,POR CORPO DE PROVA</v>
      </c>
      <c r="C72" s="749" t="s">
        <v>7883</v>
      </c>
      <c r="I72" s="749" t="s">
        <v>30</v>
      </c>
      <c r="J72" s="749" t="n">
        <v>1740</v>
      </c>
    </row>
    <row collapsed="false" customFormat="false" customHeight="true" hidden="true" ht="12.75" outlineLevel="0" r="73">
      <c r="A73" s="749" t="s">
        <v>7885</v>
      </c>
      <c r="B73" s="749" t="str">
        <f aca="false">C73&amp;D73&amp;E73&amp;F73&amp;G73&amp;H73</f>
        <v>TRIAXIAL NAO DRENADO,EM AMOSTRA MOLDADA,POR CORPO DE PROVA</v>
      </c>
      <c r="C73" s="749" t="s">
        <v>7886</v>
      </c>
      <c r="I73" s="749" t="s">
        <v>30</v>
      </c>
      <c r="J73" s="749" t="n">
        <v>2159.78</v>
      </c>
    </row>
    <row collapsed="false" customFormat="false" customHeight="true" hidden="true" ht="12.75" outlineLevel="0" r="74">
      <c r="A74" s="749" t="s">
        <v>7887</v>
      </c>
      <c r="B74" s="749" t="str">
        <f aca="false">C74&amp;D74&amp;E74&amp;F74&amp;G74&amp;H74</f>
        <v>TRIAXIAL NAO DRENADO,EM AMOSTRA MOLDADA,POR CORPO DE PROVA</v>
      </c>
      <c r="C74" s="749" t="s">
        <v>7886</v>
      </c>
      <c r="I74" s="749" t="s">
        <v>30</v>
      </c>
      <c r="J74" s="749" t="n">
        <v>1972.21</v>
      </c>
    </row>
    <row collapsed="false" customFormat="false" customHeight="true" hidden="true" ht="12.75" outlineLevel="0" r="75">
      <c r="A75" s="749" t="s">
        <v>7888</v>
      </c>
      <c r="B75" s="749" t="str">
        <f aca="false">C75&amp;D75&amp;E75&amp;F75&amp;G75&amp;H75</f>
        <v>TRIAXIAL NAO DRENADO,PRE-ADENSADO,EM AMOSTRA NATURAL,POR CORPO DE PROVA</v>
      </c>
      <c r="C75" s="749" t="s">
        <v>7889</v>
      </c>
      <c r="D75" s="749" t="s">
        <v>7890</v>
      </c>
      <c r="I75" s="749" t="s">
        <v>30</v>
      </c>
      <c r="J75" s="749" t="n">
        <v>2793.84</v>
      </c>
    </row>
    <row collapsed="false" customFormat="false" customHeight="true" hidden="true" ht="12.75" outlineLevel="0" r="76">
      <c r="A76" s="749" t="s">
        <v>7891</v>
      </c>
      <c r="B76" s="749" t="str">
        <f aca="false">C76&amp;D76&amp;E76&amp;F76&amp;G76&amp;H76</f>
        <v>TRIAXIAL NAO DRENADO,PRE-ADENSADO,EM AMOSTRA NATURAL,POR CORPO DE PROVA</v>
      </c>
      <c r="C76" s="749" t="s">
        <v>7889</v>
      </c>
      <c r="D76" s="749" t="s">
        <v>7890</v>
      </c>
      <c r="I76" s="749" t="s">
        <v>30</v>
      </c>
      <c r="J76" s="749" t="n">
        <v>2551.21</v>
      </c>
    </row>
    <row collapsed="false" customFormat="false" customHeight="true" hidden="true" ht="12.75" outlineLevel="0" r="77">
      <c r="A77" s="749" t="s">
        <v>7892</v>
      </c>
      <c r="B77" s="749" t="str">
        <f aca="false">C77&amp;D77&amp;E77&amp;F77&amp;G77&amp;H77</f>
        <v>TRIAXIAL NAO DRENADO,PRE-ADENSADO,EM AMOSTRA MOLDADA,POR CORPO DE PROVA</v>
      </c>
      <c r="C77" s="749" t="s">
        <v>7893</v>
      </c>
      <c r="D77" s="749" t="s">
        <v>7890</v>
      </c>
      <c r="I77" s="749" t="s">
        <v>30</v>
      </c>
      <c r="J77" s="749" t="n">
        <v>2972.17</v>
      </c>
    </row>
    <row collapsed="false" customFormat="false" customHeight="true" hidden="true" ht="12.75" outlineLevel="0" r="78">
      <c r="A78" s="749" t="s">
        <v>7894</v>
      </c>
      <c r="B78" s="749" t="str">
        <f aca="false">C78&amp;D78&amp;E78&amp;F78&amp;G78&amp;H78</f>
        <v>TRIAXIAL NAO DRENADO,PRE-ADENSADO,EM AMOSTRA MOLDADA,POR CORPO DE PROVA</v>
      </c>
      <c r="C78" s="749" t="s">
        <v>7893</v>
      </c>
      <c r="D78" s="749" t="s">
        <v>7890</v>
      </c>
      <c r="I78" s="749" t="s">
        <v>30</v>
      </c>
      <c r="J78" s="749" t="n">
        <v>2714.04</v>
      </c>
    </row>
    <row collapsed="false" customFormat="false" customHeight="true" hidden="true" ht="12.75" outlineLevel="0" r="79">
      <c r="A79" s="749" t="s">
        <v>7895</v>
      </c>
      <c r="B79" s="749" t="str">
        <f aca="false">C79&amp;D79&amp;E79&amp;F79&amp;G79&amp;H79</f>
        <v>DURABILIDADE POR MOLHAGEM E SECAGEM,EM SOLO-CIMENTO,POR ENSAIO</v>
      </c>
      <c r="C79" s="749" t="s">
        <v>7896</v>
      </c>
      <c r="D79" s="749" t="s">
        <v>7897</v>
      </c>
      <c r="I79" s="749" t="s">
        <v>30</v>
      </c>
      <c r="J79" s="749" t="n">
        <v>1069.97</v>
      </c>
    </row>
    <row collapsed="false" customFormat="false" customHeight="true" hidden="true" ht="12.75" outlineLevel="0" r="80">
      <c r="A80" s="749" t="s">
        <v>7898</v>
      </c>
      <c r="B80" s="749" t="str">
        <f aca="false">C80&amp;D80&amp;E80&amp;F80&amp;G80&amp;H80</f>
        <v>DURABILIDADE POR MOLHAGEM E SECAGEM,EM SOLO-CIMENTO,POR ENSAIO</v>
      </c>
      <c r="C80" s="749" t="s">
        <v>7896</v>
      </c>
      <c r="D80" s="749" t="s">
        <v>7897</v>
      </c>
      <c r="I80" s="749" t="s">
        <v>30</v>
      </c>
      <c r="J80" s="749" t="n">
        <v>977.05</v>
      </c>
    </row>
    <row collapsed="false" customFormat="false" customHeight="true" hidden="true" ht="12.75" outlineLevel="0" r="81">
      <c r="A81" s="749" t="s">
        <v>7899</v>
      </c>
      <c r="B81" s="749" t="str">
        <f aca="false">C81&amp;D81&amp;E81&amp;F81&amp;G81&amp;H81</f>
        <v>SONDAGEM MANUAL,COM TRADO CAVADEIRA,POR METRO LINEAR OU FRACAO</v>
      </c>
      <c r="C81" s="749" t="s">
        <v>7900</v>
      </c>
      <c r="D81" s="749" t="s">
        <v>7901</v>
      </c>
      <c r="I81" s="749" t="s">
        <v>236</v>
      </c>
      <c r="J81" s="749" t="n">
        <v>148.76</v>
      </c>
    </row>
    <row collapsed="false" customFormat="false" customHeight="true" hidden="true" ht="12.75" outlineLevel="0" r="82">
      <c r="A82" s="749" t="s">
        <v>7902</v>
      </c>
      <c r="B82" s="749" t="str">
        <f aca="false">C82&amp;D82&amp;E82&amp;F82&amp;G82&amp;H82</f>
        <v>SONDAGEM MANUAL,COM TRADO CAVADEIRA,POR METRO LINEAR OU FRACAO</v>
      </c>
      <c r="C82" s="749" t="s">
        <v>7900</v>
      </c>
      <c r="D82" s="749" t="s">
        <v>7901</v>
      </c>
      <c r="I82" s="749" t="s">
        <v>236</v>
      </c>
      <c r="J82" s="749" t="n">
        <v>134.87</v>
      </c>
    </row>
    <row collapsed="false" customFormat="false" customHeight="true" hidden="true" ht="12.75" outlineLevel="0" r="83">
      <c r="A83" s="749" t="s">
        <v>7903</v>
      </c>
      <c r="B83" s="749" t="str">
        <f aca="false">C83&amp;D83&amp;E83&amp;F83&amp;G83&amp;H83</f>
        <v>SONDAGEM MANUAL,COM PA E PICARETA,POR METRO LINEAR OU FRACAO</v>
      </c>
      <c r="C83" s="749" t="s">
        <v>7904</v>
      </c>
      <c r="I83" s="749" t="s">
        <v>236</v>
      </c>
      <c r="J83" s="749" t="n">
        <v>154.72</v>
      </c>
    </row>
    <row collapsed="false" customFormat="false" customHeight="true" hidden="true" ht="12.75" outlineLevel="0" r="84">
      <c r="A84" s="749" t="s">
        <v>7905</v>
      </c>
      <c r="B84" s="749" t="str">
        <f aca="false">C84&amp;D84&amp;E84&amp;F84&amp;G84&amp;H84</f>
        <v>SONDAGEM MANUAL,COM PA E PICARETA,POR METRO LINEAR OU FRACAO</v>
      </c>
      <c r="C84" s="749" t="s">
        <v>7904</v>
      </c>
      <c r="I84" s="749" t="s">
        <v>236</v>
      </c>
      <c r="J84" s="749" t="n">
        <v>140.04</v>
      </c>
    </row>
    <row collapsed="false" customFormat="false" customHeight="true" hidden="true" ht="12.75" outlineLevel="0" r="85">
      <c r="A85" s="749" t="s">
        <v>7906</v>
      </c>
      <c r="B85" s="749" t="str">
        <f aca="false">C85&amp;D85&amp;E85&amp;F85&amp;G85&amp;H85</f>
        <v>SONDAGEM DE RECONHECIMENTO A TRADO MANUAL DE 4".PARA TRADO DE 6",ACRESCENTAR 50% AO VALOR DESTE ITEM</v>
      </c>
      <c r="C85" s="749" t="s">
        <v>7907</v>
      </c>
      <c r="D85" s="749" t="s">
        <v>7908</v>
      </c>
      <c r="I85" s="749" t="s">
        <v>236</v>
      </c>
      <c r="J85" s="749" t="n">
        <v>76.01</v>
      </c>
    </row>
    <row collapsed="false" customFormat="false" customHeight="true" hidden="true" ht="12.75" outlineLevel="0" r="86">
      <c r="A86" s="749" t="s">
        <v>7909</v>
      </c>
      <c r="B86" s="749" t="str">
        <f aca="false">C86&amp;D86&amp;E86&amp;F86&amp;G86&amp;H86</f>
        <v>SONDAGEM DE RECONHECIMENTO A TRADO MANUAL DE 4".PARA TRADO DE 6",ACRESCENTAR 50% AO VALOR DESTE ITEM</v>
      </c>
      <c r="C86" s="749" t="s">
        <v>7907</v>
      </c>
      <c r="D86" s="749" t="s">
        <v>7908</v>
      </c>
      <c r="I86" s="749" t="s">
        <v>236</v>
      </c>
      <c r="J86" s="749" t="n">
        <v>65.87</v>
      </c>
    </row>
    <row collapsed="false" customFormat="false" customHeight="true" hidden="true" ht="12.75" outlineLevel="0" r="87">
      <c r="A87" s="749" t="s">
        <v>7910</v>
      </c>
      <c r="B87" s="749" t="str">
        <f aca="false">C87&amp;D87&amp;E87&amp;F87&amp;G87&amp;H87</f>
        <v>SONDAGEM EXPEDITA,DE SIMPLES RECONHECIMENTO A PERCUSSAO,EXCLUSIVAMENTE POR LAVAGEM,DIAMETRO DE 2",INCLUSIVE DESLOCAMENTO E INSTALACAO</v>
      </c>
      <c r="C87" s="749" t="s">
        <v>7911</v>
      </c>
      <c r="D87" s="749" t="s">
        <v>7912</v>
      </c>
      <c r="E87" s="749" t="s">
        <v>7913</v>
      </c>
      <c r="I87" s="749" t="s">
        <v>236</v>
      </c>
      <c r="J87" s="749" t="n">
        <v>60.28</v>
      </c>
    </row>
    <row collapsed="false" customFormat="false" customHeight="true" hidden="true" ht="12.75" outlineLevel="0" r="88">
      <c r="A88" s="749" t="s">
        <v>7914</v>
      </c>
      <c r="B88" s="749" t="str">
        <f aca="false">C88&amp;D88&amp;E88&amp;F88&amp;G88&amp;H88</f>
        <v>SONDAGEM EXPEDITA,DE SIMPLES RECONHECIMENTO A PERCUSSAO,EXCLUSIVAMENTE POR LAVAGEM,DIAMETRO DE 2",INCLUSIVE DESLOCAMENTO E INSTALACAO</v>
      </c>
      <c r="C88" s="749" t="s">
        <v>7911</v>
      </c>
      <c r="D88" s="749" t="s">
        <v>7912</v>
      </c>
      <c r="E88" s="749" t="s">
        <v>7913</v>
      </c>
      <c r="I88" s="749" t="s">
        <v>236</v>
      </c>
      <c r="J88" s="749" t="n">
        <v>52.24</v>
      </c>
    </row>
    <row collapsed="false" customFormat="false" customHeight="true" hidden="true" ht="12.75" outlineLevel="0" r="89">
      <c r="A89" s="749" t="s">
        <v>7915</v>
      </c>
      <c r="B89" s="749" t="str">
        <f aca="false">C89&amp;D89&amp;E89&amp;F89&amp;G89&amp;H89</f>
        <v>FRACIONAMENTO QUIMICO (METODO ROSTLER)</v>
      </c>
      <c r="C89" s="749" t="s">
        <v>7916</v>
      </c>
      <c r="I89" s="749" t="s">
        <v>30</v>
      </c>
      <c r="J89" s="749" t="n">
        <v>155.22</v>
      </c>
    </row>
    <row collapsed="false" customFormat="false" customHeight="true" hidden="true" ht="12.75" outlineLevel="0" r="90">
      <c r="A90" s="749" t="s">
        <v>7917</v>
      </c>
      <c r="B90" s="749" t="str">
        <f aca="false">C90&amp;D90&amp;E90&amp;F90&amp;G90&amp;H90</f>
        <v>FRACIONAMENTO QUIMICO (METODO ROSTLER)</v>
      </c>
      <c r="C90" s="749" t="s">
        <v>7916</v>
      </c>
      <c r="I90" s="749" t="s">
        <v>30</v>
      </c>
      <c r="J90" s="749" t="n">
        <v>141.74</v>
      </c>
    </row>
    <row collapsed="false" customFormat="false" customHeight="true" hidden="true" ht="12.75" outlineLevel="0" r="91">
      <c r="A91" s="749" t="s">
        <v>7918</v>
      </c>
      <c r="B91" s="749" t="str">
        <f aca="false">C91&amp;D91&amp;E91&amp;F91&amp;G91&amp;H91</f>
        <v>ENSAIO DE PALHETA("VANE TEST")REALIZADO NO CAMPO,EXCLUSIVE PERFURACAO</v>
      </c>
      <c r="C91" s="749" t="s">
        <v>7919</v>
      </c>
      <c r="D91" s="749" t="s">
        <v>7920</v>
      </c>
      <c r="I91" s="749" t="s">
        <v>30</v>
      </c>
      <c r="J91" s="749" t="n">
        <v>147.1</v>
      </c>
    </row>
    <row collapsed="false" customFormat="false" customHeight="true" hidden="true" ht="12.75" outlineLevel="0" r="92">
      <c r="A92" s="749" t="s">
        <v>7921</v>
      </c>
      <c r="B92" s="749" t="str">
        <f aca="false">C92&amp;D92&amp;E92&amp;F92&amp;G92&amp;H92</f>
        <v>ENSAIO DE PALHETA("VANE TEST")REALIZADO NO CAMPO,EXCLUSIVE PERFURACAO</v>
      </c>
      <c r="C92" s="749" t="s">
        <v>7919</v>
      </c>
      <c r="D92" s="749" t="s">
        <v>7920</v>
      </c>
      <c r="I92" s="749" t="s">
        <v>30</v>
      </c>
      <c r="J92" s="749" t="n">
        <v>127.47</v>
      </c>
    </row>
    <row collapsed="false" customFormat="false" customHeight="true" hidden="true" ht="12.75" outlineLevel="0" r="93">
      <c r="A93" s="749" t="s">
        <v>7922</v>
      </c>
      <c r="B93" s="749" t="str">
        <f aca="false">C93&amp;D93&amp;E93&amp;F93&amp;G93&amp;H93</f>
        <v>ENSAIO DE PALHETA("VANE TEST"),REALIZADO EM LABORATORIO</v>
      </c>
      <c r="C93" s="749" t="s">
        <v>7923</v>
      </c>
      <c r="I93" s="749" t="s">
        <v>30</v>
      </c>
      <c r="J93" s="749" t="n">
        <v>99.04</v>
      </c>
    </row>
    <row collapsed="false" customFormat="false" customHeight="true" hidden="true" ht="12.75" outlineLevel="0" r="94">
      <c r="A94" s="749" t="s">
        <v>7924</v>
      </c>
      <c r="B94" s="749" t="str">
        <f aca="false">C94&amp;D94&amp;E94&amp;F94&amp;G94&amp;H94</f>
        <v>ENSAIO DE PALHETA("VANE TEST"),REALIZADO EM LABORATORIO</v>
      </c>
      <c r="C94" s="749" t="s">
        <v>7923</v>
      </c>
      <c r="I94" s="749" t="s">
        <v>30</v>
      </c>
      <c r="J94" s="749" t="n">
        <v>85.82</v>
      </c>
    </row>
    <row collapsed="false" customFormat="false" customHeight="true" hidden="true" ht="12.75" outlineLevel="0" r="95">
      <c r="A95" s="749" t="s">
        <v>7925</v>
      </c>
      <c r="B95" s="749" t="str">
        <f aca="false">C95&amp;D95&amp;E95&amp;F95&amp;G95&amp;H95</f>
        <v>CLASSIFICACAO MACROSCOPICA DE AMOSTRAS DE SONDAGEM ROTATIVA</v>
      </c>
      <c r="C95" s="749" t="s">
        <v>7926</v>
      </c>
      <c r="I95" s="749" t="s">
        <v>236</v>
      </c>
      <c r="J95" s="749" t="n">
        <v>272.4</v>
      </c>
    </row>
    <row collapsed="false" customFormat="false" customHeight="true" hidden="true" ht="12.75" outlineLevel="0" r="96">
      <c r="A96" s="749" t="s">
        <v>7927</v>
      </c>
      <c r="B96" s="749" t="str">
        <f aca="false">C96&amp;D96&amp;E96&amp;F96&amp;G96&amp;H96</f>
        <v>CLASSIFICACAO MACROSCOPICA DE AMOSTRAS DE SONDAGEM ROTATIVA</v>
      </c>
      <c r="C96" s="749" t="s">
        <v>7926</v>
      </c>
      <c r="I96" s="749" t="s">
        <v>236</v>
      </c>
      <c r="J96" s="749" t="n">
        <v>248.74</v>
      </c>
    </row>
    <row collapsed="false" customFormat="false" customHeight="true" hidden="true" ht="12.75" outlineLevel="0" r="97">
      <c r="A97" s="749" t="s">
        <v>7928</v>
      </c>
      <c r="B97" s="749" t="str">
        <f aca="false">C97&amp;D97&amp;E97&amp;F97&amp;G97&amp;H97</f>
        <v>CLASSIFICACAO MACROSCOPICA DE AMOSTRAS DE SONDAGEM ROTATIVA,COM LAMINA DE ROCHA</v>
      </c>
      <c r="C97" s="749" t="s">
        <v>7929</v>
      </c>
      <c r="D97" s="749" t="s">
        <v>7930</v>
      </c>
      <c r="I97" s="749" t="s">
        <v>236</v>
      </c>
      <c r="J97" s="749" t="n">
        <v>2539.56</v>
      </c>
    </row>
    <row collapsed="false" customFormat="false" customHeight="true" hidden="true" ht="12.75" outlineLevel="0" r="98">
      <c r="A98" s="749" t="s">
        <v>7931</v>
      </c>
      <c r="B98" s="749" t="str">
        <f aca="false">C98&amp;D98&amp;E98&amp;F98&amp;G98&amp;H98</f>
        <v>CLASSIFICACAO MACROSCOPICA DE AMOSTRAS DE SONDAGEM ROTATIVA,COM LAMINA DE ROCHA</v>
      </c>
      <c r="C98" s="749" t="s">
        <v>7929</v>
      </c>
      <c r="D98" s="749" t="s">
        <v>7930</v>
      </c>
      <c r="I98" s="749" t="s">
        <v>236</v>
      </c>
      <c r="J98" s="749" t="n">
        <v>2319</v>
      </c>
    </row>
    <row collapsed="false" customFormat="false" customHeight="true" hidden="true" ht="12.75" outlineLevel="0" r="99">
      <c r="A99" s="749" t="s">
        <v>7932</v>
      </c>
      <c r="B99" s="749" t="str">
        <f aca="false">C99&amp;D99&amp;E99&amp;F99&amp;G99&amp;H99</f>
        <v>BRITAGEM EM LABORATORIO,DE BLOCOS DE ROCHA,MATACOES OU TESTEMUNHOS DE SONDAGEM ROTATIVA,POR AMOSTRA REPRESENTATIVA</v>
      </c>
      <c r="C99" s="749" t="s">
        <v>7933</v>
      </c>
      <c r="D99" s="749" t="s">
        <v>7934</v>
      </c>
      <c r="I99" s="749" t="s">
        <v>30</v>
      </c>
      <c r="J99" s="749" t="n">
        <v>254.27</v>
      </c>
    </row>
    <row collapsed="false" customFormat="false" customHeight="true" hidden="true" ht="12.75" outlineLevel="0" r="100">
      <c r="A100" s="749" t="s">
        <v>7935</v>
      </c>
      <c r="B100" s="749" t="str">
        <f aca="false">C100&amp;D100&amp;E100&amp;F100&amp;G100&amp;H100</f>
        <v>BRITAGEM EM LABORATORIO,DE BLOCOS DE ROCHA,MATACOES OU TESTEMUNHOS DE SONDAGEM ROTATIVA,POR AMOSTRA REPRESENTATIVA</v>
      </c>
      <c r="C100" s="749" t="s">
        <v>7933</v>
      </c>
      <c r="D100" s="749" t="s">
        <v>7934</v>
      </c>
      <c r="I100" s="749" t="s">
        <v>30</v>
      </c>
      <c r="J100" s="749" t="n">
        <v>232.19</v>
      </c>
    </row>
    <row collapsed="false" customFormat="false" customHeight="true" hidden="true" ht="12.75" outlineLevel="0" r="101">
      <c r="A101" s="749" t="s">
        <v>7936</v>
      </c>
      <c r="B101" s="749" t="str">
        <f aca="false">C101&amp;D101&amp;E101&amp;F101&amp;G101&amp;H101</f>
        <v>MINI-CBR E EXPANSAO DE SOLO COMPACTADO EM EQUIPAMENTO MINIATURA</v>
      </c>
      <c r="C101" s="749" t="s">
        <v>7937</v>
      </c>
      <c r="D101" s="749" t="s">
        <v>7938</v>
      </c>
      <c r="I101" s="749" t="s">
        <v>30</v>
      </c>
      <c r="J101" s="749" t="n">
        <v>83.99</v>
      </c>
    </row>
    <row collapsed="false" customFormat="false" customHeight="true" hidden="true" ht="12.75" outlineLevel="0" r="102">
      <c r="A102" s="749" t="s">
        <v>7939</v>
      </c>
      <c r="B102" s="749" t="str">
        <f aca="false">C102&amp;D102&amp;E102&amp;F102&amp;G102&amp;H102</f>
        <v>MINI-CBR E EXPANSAO DE SOLO COMPACTADO EM EQUIPAMENTO MINIATURA</v>
      </c>
      <c r="C102" s="749" t="s">
        <v>7937</v>
      </c>
      <c r="D102" s="749" t="s">
        <v>7938</v>
      </c>
      <c r="I102" s="749" t="s">
        <v>30</v>
      </c>
      <c r="J102" s="749" t="n">
        <v>76.69</v>
      </c>
    </row>
    <row collapsed="false" customFormat="false" customHeight="true" hidden="true" ht="12.75" outlineLevel="0" r="103">
      <c r="A103" s="749" t="s">
        <v>7940</v>
      </c>
      <c r="B103" s="749" t="str">
        <f aca="false">C103&amp;D103&amp;E103&amp;F103&amp;G103&amp;H103</f>
        <v>MINI-MCV - SOLO COMPACTADO EM EQUIPAMENTO MINIATURA</v>
      </c>
      <c r="C103" s="749" t="s">
        <v>7941</v>
      </c>
      <c r="I103" s="749" t="s">
        <v>30</v>
      </c>
      <c r="J103" s="749" t="n">
        <v>83.99</v>
      </c>
    </row>
    <row collapsed="false" customFormat="false" customHeight="true" hidden="true" ht="12.75" outlineLevel="0" r="104">
      <c r="A104" s="749" t="s">
        <v>7942</v>
      </c>
      <c r="B104" s="749" t="str">
        <f aca="false">C104&amp;D104&amp;E104&amp;F104&amp;G104&amp;H104</f>
        <v>MINI-MCV - SOLO COMPACTADO EM EQUIPAMENTO MINIATURA</v>
      </c>
      <c r="C104" s="749" t="s">
        <v>7941</v>
      </c>
      <c r="I104" s="749" t="s">
        <v>30</v>
      </c>
      <c r="J104" s="749" t="n">
        <v>76.69</v>
      </c>
    </row>
    <row collapsed="false" customFormat="false" customHeight="true" hidden="true" ht="12.75" outlineLevel="0" r="105">
      <c r="A105" s="749" t="s">
        <v>7943</v>
      </c>
      <c r="B105" s="749" t="str">
        <f aca="false">C105&amp;D105&amp;E105&amp;F105&amp;G105&amp;H105</f>
        <v>DETERMINACAO DA PERDA DE MASSA POR IMERSAO DE SOLOS COMPACTADOS EM EQUIPAMENTO MINIATURA</v>
      </c>
      <c r="C105" s="749" t="s">
        <v>7944</v>
      </c>
      <c r="D105" s="749" t="s">
        <v>7945</v>
      </c>
      <c r="I105" s="749" t="s">
        <v>30</v>
      </c>
      <c r="J105" s="749" t="n">
        <v>83.99</v>
      </c>
    </row>
    <row collapsed="false" customFormat="false" customHeight="true" hidden="true" ht="12.75" outlineLevel="0" r="106">
      <c r="A106" s="749" t="s">
        <v>7946</v>
      </c>
      <c r="B106" s="749" t="str">
        <f aca="false">C106&amp;D106&amp;E106&amp;F106&amp;G106&amp;H106</f>
        <v>DETERMINACAO DA PERDA DE MASSA POR IMERSAO DE SOLOS COMPACTADOS EM EQUIPAMENTO MINIATURA</v>
      </c>
      <c r="C106" s="749" t="s">
        <v>7944</v>
      </c>
      <c r="D106" s="749" t="s">
        <v>7945</v>
      </c>
      <c r="I106" s="749" t="s">
        <v>30</v>
      </c>
      <c r="J106" s="749" t="n">
        <v>76.69</v>
      </c>
    </row>
    <row collapsed="false" customFormat="false" customHeight="true" hidden="true" ht="12.75" outlineLevel="0" r="107">
      <c r="A107" s="749" t="s">
        <v>7947</v>
      </c>
      <c r="B107" s="749" t="str">
        <f aca="false">C107&amp;D107&amp;E107&amp;F107&amp;G107&amp;H107</f>
        <v>EXTRACAO DE AMOSTRA INDEFORMADA EM BLOCOS DE 30X30X30CM,INCLUSIVE EMBALAGEM DE MADEIRA,EXCLUSIVE TRANSPORTE</v>
      </c>
      <c r="C107" s="749" t="s">
        <v>7948</v>
      </c>
      <c r="D107" s="749" t="s">
        <v>7949</v>
      </c>
      <c r="I107" s="749" t="s">
        <v>30</v>
      </c>
      <c r="J107" s="749" t="n">
        <v>658.06</v>
      </c>
    </row>
    <row collapsed="false" customFormat="false" customHeight="true" hidden="true" ht="12.75" outlineLevel="0" r="108">
      <c r="A108" s="749" t="s">
        <v>7950</v>
      </c>
      <c r="B108" s="749" t="str">
        <f aca="false">C108&amp;D108&amp;E108&amp;F108&amp;G108&amp;H108</f>
        <v>EXTRACAO DE AMOSTRA INDEFORMADA EM BLOCOS DE 30X30X30CM,INCLUSIVE EMBALAGEM DE MADEIRA,EXCLUSIVE TRANSPORTE</v>
      </c>
      <c r="C108" s="749" t="s">
        <v>7948</v>
      </c>
      <c r="D108" s="749" t="s">
        <v>7949</v>
      </c>
      <c r="I108" s="749" t="s">
        <v>30</v>
      </c>
      <c r="J108" s="749" t="n">
        <v>600.91</v>
      </c>
    </row>
    <row collapsed="false" customFormat="false" customHeight="true" hidden="true" ht="12.75" outlineLevel="0" r="109">
      <c r="A109" s="749" t="s">
        <v>7951</v>
      </c>
      <c r="B109" s="749" t="str">
        <f aca="false">C109&amp;D109&amp;E109&amp;F109&amp;G109&amp;H109</f>
        <v>CLASSIFICACAO DE SOLOS TROPICAIS PARA FINALIDADES RODOVIARIAS,UTILIZANDO CORPOS DE PROVA COMPACTADOS EM EQUIPAMENTO MINIATURA</v>
      </c>
      <c r="C109" s="749" t="s">
        <v>7952</v>
      </c>
      <c r="D109" s="749" t="s">
        <v>7953</v>
      </c>
      <c r="E109" s="749" t="s">
        <v>7954</v>
      </c>
      <c r="I109" s="749" t="s">
        <v>30</v>
      </c>
      <c r="J109" s="749" t="n">
        <v>84.57</v>
      </c>
    </row>
    <row collapsed="false" customFormat="false" customHeight="true" hidden="true" ht="12.75" outlineLevel="0" r="110">
      <c r="A110" s="749" t="s">
        <v>7955</v>
      </c>
      <c r="B110" s="749" t="str">
        <f aca="false">C110&amp;D110&amp;E110&amp;F110&amp;G110&amp;H110</f>
        <v>CLASSIFICACAO DE SOLOS TROPICAIS PARA FINALIDADES RODOVIARIAS,UTILIZANDO CORPOS DE PROVA COMPACTADOS EM EQUIPAMENTO MINIATURA</v>
      </c>
      <c r="C110" s="749" t="s">
        <v>7952</v>
      </c>
      <c r="D110" s="749" t="s">
        <v>7953</v>
      </c>
      <c r="E110" s="749" t="s">
        <v>7954</v>
      </c>
      <c r="I110" s="749" t="s">
        <v>30</v>
      </c>
      <c r="J110" s="749" t="n">
        <v>77.22</v>
      </c>
    </row>
    <row collapsed="false" customFormat="false" customHeight="true" hidden="true" ht="12.75" outlineLevel="0" r="111">
      <c r="A111" s="749" t="s">
        <v>7956</v>
      </c>
      <c r="B111" s="749" t="str">
        <f aca="false">C111&amp;D111&amp;E111&amp;F111&amp;G111&amp;H111</f>
        <v>EXTRACAO DE AMOSTRA INDEFORMADA EM ANEL BISELADO,EXCLUSIVE TRANSPORTE</v>
      </c>
      <c r="C111" s="749" t="s">
        <v>7957</v>
      </c>
      <c r="D111" s="749" t="s">
        <v>7958</v>
      </c>
      <c r="I111" s="749" t="s">
        <v>30</v>
      </c>
      <c r="J111" s="749" t="n">
        <v>363.25</v>
      </c>
    </row>
    <row collapsed="false" customFormat="false" customHeight="true" hidden="true" ht="12.75" outlineLevel="0" r="112">
      <c r="A112" s="749" t="s">
        <v>7959</v>
      </c>
      <c r="B112" s="749" t="str">
        <f aca="false">C112&amp;D112&amp;E112&amp;F112&amp;G112&amp;H112</f>
        <v>EXTRACAO DE AMOSTRA INDEFORMADA EM ANEL BISELADO,EXCLUSIVE TRANSPORTE</v>
      </c>
      <c r="C112" s="749" t="s">
        <v>7957</v>
      </c>
      <c r="D112" s="749" t="s">
        <v>7958</v>
      </c>
      <c r="I112" s="749" t="s">
        <v>30</v>
      </c>
      <c r="J112" s="749" t="n">
        <v>331.7</v>
      </c>
    </row>
    <row collapsed="false" customFormat="false" customHeight="true" hidden="true" ht="12.75" outlineLevel="0" r="113">
      <c r="A113" s="749" t="s">
        <v>7960</v>
      </c>
      <c r="B113" s="749" t="str">
        <f aca="false">C113&amp;D113&amp;E113&amp;F113&amp;G113&amp;H113</f>
        <v>EXTRACAO DE AMOSTRA TIPO "SHELBY" DURANTE SERVICO DE SONDAGEM DO SOLO,EXCLUSIVE TRANSPORTE</v>
      </c>
      <c r="C113" s="749" t="s">
        <v>7961</v>
      </c>
      <c r="D113" s="749" t="s">
        <v>7962</v>
      </c>
      <c r="I113" s="749" t="s">
        <v>30</v>
      </c>
      <c r="J113" s="749" t="n">
        <v>144.65</v>
      </c>
    </row>
    <row collapsed="false" customFormat="false" customHeight="true" hidden="true" ht="12.75" outlineLevel="0" r="114">
      <c r="A114" s="749" t="s">
        <v>7963</v>
      </c>
      <c r="B114" s="749" t="str">
        <f aca="false">C114&amp;D114&amp;E114&amp;F114&amp;G114&amp;H114</f>
        <v>EXTRACAO DE AMOSTRA TIPO "SHELBY" DURANTE SERVICO DE SONDAGEM DO SOLO,EXCLUSIVE TRANSPORTE</v>
      </c>
      <c r="C114" s="749" t="s">
        <v>7961</v>
      </c>
      <c r="D114" s="749" t="s">
        <v>7962</v>
      </c>
      <c r="I114" s="749" t="s">
        <v>30</v>
      </c>
      <c r="J114" s="749" t="n">
        <v>131.12</v>
      </c>
    </row>
    <row collapsed="false" customFormat="false" customHeight="true" hidden="true" ht="12.75" outlineLevel="0" r="115">
      <c r="A115" s="749" t="s">
        <v>7964</v>
      </c>
      <c r="B115" s="749" t="str">
        <f aca="false">C115&amp;D115&amp;E115&amp;F115&amp;G115&amp;H115</f>
        <v>AMOSTRA DE SOLO - PREPARACAO PARA ENSAIOS DE COMPACTACAO E ENSAIOS DE CARACTERIZACAO</v>
      </c>
      <c r="C115" s="749" t="s">
        <v>7965</v>
      </c>
      <c r="D115" s="749" t="s">
        <v>7966</v>
      </c>
      <c r="I115" s="749" t="s">
        <v>30</v>
      </c>
      <c r="J115" s="749" t="n">
        <v>419.96</v>
      </c>
    </row>
    <row collapsed="false" customFormat="false" customHeight="true" hidden="true" ht="12.75" outlineLevel="0" r="116">
      <c r="A116" s="749" t="s">
        <v>7967</v>
      </c>
      <c r="B116" s="749" t="str">
        <f aca="false">C116&amp;D116&amp;E116&amp;F116&amp;G116&amp;H116</f>
        <v>AMOSTRA DE SOLO - PREPARACAO PARA ENSAIOS DE COMPACTACAO E ENSAIOS DE CARACTERIZACAO</v>
      </c>
      <c r="C116" s="749" t="s">
        <v>7965</v>
      </c>
      <c r="D116" s="749" t="s">
        <v>7966</v>
      </c>
      <c r="I116" s="749" t="s">
        <v>30</v>
      </c>
      <c r="J116" s="749" t="n">
        <v>383.48</v>
      </c>
    </row>
    <row collapsed="false" customFormat="false" customHeight="true" hidden="true" ht="12.75" outlineLevel="0" r="117">
      <c r="A117" s="749" t="s">
        <v>7968</v>
      </c>
      <c r="B117" s="749" t="str">
        <f aca="false">C117&amp;D117&amp;E117&amp;F117&amp;G117&amp;H117</f>
        <v>GRAOS DE SOLOS QUE PASSAM NA PENEIRA DE MALHA 4,8MM - DETERMINACAO DA MASSA ESPECIFICA</v>
      </c>
      <c r="C117" s="749" t="s">
        <v>7969</v>
      </c>
      <c r="D117" s="749" t="s">
        <v>7970</v>
      </c>
      <c r="I117" s="749" t="s">
        <v>30</v>
      </c>
      <c r="J117" s="749" t="n">
        <v>84.57</v>
      </c>
    </row>
    <row collapsed="false" customFormat="false" customHeight="true" hidden="true" ht="12.75" outlineLevel="0" r="118">
      <c r="A118" s="749" t="s">
        <v>7971</v>
      </c>
      <c r="B118" s="749" t="str">
        <f aca="false">C118&amp;D118&amp;E118&amp;F118&amp;G118&amp;H118</f>
        <v>GRAOS DE SOLOS QUE PASSAM NA PENEIRA DE MALHA 4,8MM - DETERMINACAO DA MASSA ESPECIFICA</v>
      </c>
      <c r="C118" s="749" t="s">
        <v>7969</v>
      </c>
      <c r="D118" s="749" t="s">
        <v>7970</v>
      </c>
      <c r="I118" s="749" t="s">
        <v>30</v>
      </c>
      <c r="J118" s="749" t="n">
        <v>77.22</v>
      </c>
    </row>
    <row collapsed="false" customFormat="false" customHeight="true" hidden="true" ht="12.75" outlineLevel="0" r="119">
      <c r="A119" s="749" t="s">
        <v>7972</v>
      </c>
      <c r="B119" s="749" t="str">
        <f aca="false">C119&amp;D119&amp;E119&amp;F119&amp;G119&amp;H119</f>
        <v>ADENSAMENTO UNIDIMENSIONAL</v>
      </c>
      <c r="C119" s="749" t="s">
        <v>7973</v>
      </c>
      <c r="I119" s="749" t="s">
        <v>30</v>
      </c>
      <c r="J119" s="749" t="n">
        <v>84.57</v>
      </c>
    </row>
    <row collapsed="false" customFormat="false" customHeight="true" hidden="true" ht="12.75" outlineLevel="0" r="120">
      <c r="A120" s="749" t="s">
        <v>7974</v>
      </c>
      <c r="B120" s="749" t="str">
        <f aca="false">C120&amp;D120&amp;E120&amp;F120&amp;G120&amp;H120</f>
        <v>ADENSAMENTO UNIDIMENSIONAL</v>
      </c>
      <c r="C120" s="749" t="s">
        <v>7973</v>
      </c>
      <c r="I120" s="749" t="s">
        <v>30</v>
      </c>
      <c r="J120" s="749" t="n">
        <v>77.22</v>
      </c>
    </row>
    <row collapsed="false" customFormat="false" customHeight="true" hidden="true" ht="12.75" outlineLevel="0" r="121">
      <c r="A121" s="749" t="s">
        <v>7975</v>
      </c>
      <c r="B121" s="749" t="str">
        <f aca="false">C121&amp;D121&amp;E121&amp;F121&amp;G121&amp;H121</f>
        <v>METODO RIEDEL-WEBER(AGREGADO GRAUDO)</v>
      </c>
      <c r="C121" s="749" t="s">
        <v>7976</v>
      </c>
      <c r="I121" s="749" t="s">
        <v>30</v>
      </c>
      <c r="J121" s="749" t="n">
        <v>84.57</v>
      </c>
    </row>
    <row collapsed="false" customFormat="false" customHeight="true" hidden="true" ht="12.75" outlineLevel="0" r="122">
      <c r="A122" s="749" t="s">
        <v>7977</v>
      </c>
      <c r="B122" s="749" t="str">
        <f aca="false">C122&amp;D122&amp;E122&amp;F122&amp;G122&amp;H122</f>
        <v>METODO RIEDEL-WEBER(AGREGADO GRAUDO)</v>
      </c>
      <c r="C122" s="749" t="s">
        <v>7976</v>
      </c>
      <c r="I122" s="749" t="s">
        <v>30</v>
      </c>
      <c r="J122" s="749" t="n">
        <v>77.22</v>
      </c>
    </row>
    <row collapsed="false" customFormat="false" customHeight="true" hidden="true" ht="12.75" outlineLevel="0" r="123">
      <c r="A123" s="749" t="s">
        <v>7978</v>
      </c>
      <c r="B123" s="749" t="str">
        <f aca="false">C123&amp;D123&amp;E123&amp;F123&amp;G123&amp;H123</f>
        <v>COMPACTACAO DE SOLO EM EQUIPAMENTO MINIATURA</v>
      </c>
      <c r="C123" s="749" t="s">
        <v>7979</v>
      </c>
      <c r="I123" s="749" t="s">
        <v>30</v>
      </c>
      <c r="J123" s="749" t="n">
        <v>84.57</v>
      </c>
    </row>
    <row collapsed="false" customFormat="false" customHeight="true" hidden="true" ht="12.75" outlineLevel="0" r="124">
      <c r="A124" s="749" t="s">
        <v>7980</v>
      </c>
      <c r="B124" s="749" t="str">
        <f aca="false">C124&amp;D124&amp;E124&amp;F124&amp;G124&amp;H124</f>
        <v>COMPACTACAO DE SOLO EM EQUIPAMENTO MINIATURA</v>
      </c>
      <c r="C124" s="749" t="s">
        <v>7979</v>
      </c>
      <c r="I124" s="749" t="s">
        <v>30</v>
      </c>
      <c r="J124" s="749" t="n">
        <v>77.22</v>
      </c>
    </row>
    <row collapsed="false" customFormat="false" customHeight="true" hidden="true" ht="12.75" outlineLevel="0" r="125">
      <c r="A125" s="749" t="s">
        <v>7981</v>
      </c>
      <c r="B125" s="749" t="str">
        <f aca="false">C125&amp;D125&amp;E125&amp;F125&amp;G125&amp;H125</f>
        <v>ENSAIO DE PERDA D'AGUA DURANTE A SONDAGEM ROTATIVA EM ROCHA, CONSTANDO DE 3 ESTAGIOS DE PRESSAO</v>
      </c>
      <c r="C125" s="749" t="s">
        <v>7982</v>
      </c>
      <c r="D125" s="749" t="s">
        <v>7983</v>
      </c>
      <c r="I125" s="749" t="s">
        <v>30</v>
      </c>
      <c r="J125" s="749" t="n">
        <v>155.16</v>
      </c>
    </row>
    <row collapsed="false" customFormat="false" customHeight="true" hidden="true" ht="12.75" outlineLevel="0" r="126">
      <c r="A126" s="749" t="s">
        <v>7984</v>
      </c>
      <c r="B126" s="749" t="str">
        <f aca="false">C126&amp;D126&amp;E126&amp;F126&amp;G126&amp;H126</f>
        <v>ENSAIO DE PERDA D'AGUA DURANTE A SONDAGEM ROTATIVA EM ROCHA, CONSTANDO DE 3 ESTAGIOS DE PRESSAO</v>
      </c>
      <c r="C126" s="749" t="s">
        <v>7982</v>
      </c>
      <c r="D126" s="749" t="s">
        <v>7983</v>
      </c>
      <c r="I126" s="749" t="s">
        <v>30</v>
      </c>
      <c r="J126" s="749" t="n">
        <v>134.48</v>
      </c>
    </row>
    <row collapsed="false" customFormat="false" customHeight="true" hidden="true" ht="12.75" outlineLevel="0" r="127">
      <c r="A127" s="749" t="s">
        <v>7985</v>
      </c>
      <c r="B127" s="749" t="str">
        <f aca="false">C127&amp;D127&amp;E127&amp;F127&amp;G127&amp;H127</f>
        <v>ENSAIO DE PERDA D'AGUA DURANTE A SONDAGEM ROTATIVA EM ROCHA,CONSTANDO DE 5 ESTAGIOS DE PRESSAO</v>
      </c>
      <c r="C127" s="749" t="s">
        <v>7982</v>
      </c>
      <c r="D127" s="749" t="s">
        <v>7986</v>
      </c>
      <c r="I127" s="749" t="s">
        <v>30</v>
      </c>
      <c r="J127" s="749" t="n">
        <v>215.43</v>
      </c>
    </row>
    <row collapsed="false" customFormat="false" customHeight="true" hidden="true" ht="12.75" outlineLevel="0" r="128">
      <c r="A128" s="749" t="s">
        <v>7987</v>
      </c>
      <c r="B128" s="749" t="str">
        <f aca="false">C128&amp;D128&amp;E128&amp;F128&amp;G128&amp;H128</f>
        <v>ENSAIO DE PERDA D'AGUA DURANTE A SONDAGEM ROTATIVA EM ROCHA,CONSTANDO DE 5 ESTAGIOS DE PRESSAO</v>
      </c>
      <c r="C128" s="749" t="s">
        <v>7982</v>
      </c>
      <c r="D128" s="749" t="s">
        <v>7986</v>
      </c>
      <c r="I128" s="749" t="s">
        <v>30</v>
      </c>
      <c r="J128" s="749" t="n">
        <v>186.71</v>
      </c>
    </row>
    <row collapsed="false" customFormat="false" customHeight="true" hidden="true" ht="12.75" outlineLevel="0" r="129">
      <c r="A129" s="749" t="s">
        <v>7988</v>
      </c>
      <c r="B129" s="749" t="str">
        <f aca="false">C129&amp;D129&amp;E129&amp;F129&amp;G129&amp;H129</f>
        <v>ENSAIO DE PENETRACAO TIPO "DEEP SOUNDING"</v>
      </c>
      <c r="C129" s="749" t="s">
        <v>7989</v>
      </c>
      <c r="I129" s="749" t="s">
        <v>236</v>
      </c>
      <c r="J129" s="749" t="n">
        <v>427.76</v>
      </c>
    </row>
    <row collapsed="false" customFormat="false" customHeight="true" hidden="true" ht="12.75" outlineLevel="0" r="130">
      <c r="A130" s="749" t="s">
        <v>7990</v>
      </c>
      <c r="B130" s="749" t="str">
        <f aca="false">C130&amp;D130&amp;E130&amp;F130&amp;G130&amp;H130</f>
        <v>ENSAIO DE PENETRACAO TIPO "DEEP SOUNDING"</v>
      </c>
      <c r="C130" s="749" t="s">
        <v>7989</v>
      </c>
      <c r="I130" s="749" t="s">
        <v>236</v>
      </c>
      <c r="J130" s="749" t="n">
        <v>387.76</v>
      </c>
    </row>
    <row collapsed="false" customFormat="false" customHeight="true" hidden="true" ht="12.75" outlineLevel="0" r="131">
      <c r="A131" s="749" t="s">
        <v>7991</v>
      </c>
      <c r="B131" s="749" t="str">
        <f aca="false">C131&amp;D131&amp;E131&amp;F131&amp;G131&amp;H131</f>
        <v>ENSAIO DE INFILTRACAO EM SOLO</v>
      </c>
      <c r="C131" s="749" t="s">
        <v>7992</v>
      </c>
      <c r="I131" s="749" t="s">
        <v>30</v>
      </c>
      <c r="J131" s="749" t="n">
        <v>347.33</v>
      </c>
    </row>
    <row collapsed="false" customFormat="false" customHeight="true" hidden="true" ht="12.75" outlineLevel="0" r="132">
      <c r="A132" s="749" t="s">
        <v>7993</v>
      </c>
      <c r="B132" s="749" t="str">
        <f aca="false">C132&amp;D132&amp;E132&amp;F132&amp;G132&amp;H132</f>
        <v>ENSAIO DE INFILTRACAO EM SOLO</v>
      </c>
      <c r="C132" s="749" t="s">
        <v>7992</v>
      </c>
      <c r="I132" s="749" t="s">
        <v>30</v>
      </c>
      <c r="J132" s="749" t="n">
        <v>316.42</v>
      </c>
    </row>
    <row collapsed="false" customFormat="false" customHeight="true" hidden="true" ht="12.75" outlineLevel="0" r="133">
      <c r="A133" s="749" t="s">
        <v>7994</v>
      </c>
      <c r="B133" s="749" t="str">
        <f aca="false">C133&amp;D133&amp;E133&amp;F133&amp;G133&amp;H133</f>
        <v>ENSAIO DE CARACTERIZACAO GEOTECNICA DE SOLOS,COM UTILIZACAODE DILATOMETRO,EXCLUSIVE PERFURACAO</v>
      </c>
      <c r="C133" s="749" t="s">
        <v>7995</v>
      </c>
      <c r="D133" s="749" t="s">
        <v>7996</v>
      </c>
      <c r="I133" s="749" t="s">
        <v>30</v>
      </c>
      <c r="J133" s="749" t="n">
        <v>448.11</v>
      </c>
    </row>
    <row collapsed="false" customFormat="false" customHeight="true" hidden="true" ht="12.75" outlineLevel="0" r="134">
      <c r="A134" s="749" t="s">
        <v>7997</v>
      </c>
      <c r="B134" s="749" t="str">
        <f aca="false">C134&amp;D134&amp;E134&amp;F134&amp;G134&amp;H134</f>
        <v>ENSAIO DE CARACTERIZACAO GEOTECNICA DE SOLOS,COM UTILIZACAODE DILATOMETRO,EXCLUSIVE PERFURACAO</v>
      </c>
      <c r="C134" s="749" t="s">
        <v>7995</v>
      </c>
      <c r="D134" s="749" t="s">
        <v>7996</v>
      </c>
      <c r="I134" s="749" t="s">
        <v>30</v>
      </c>
      <c r="J134" s="749" t="n">
        <v>409.19</v>
      </c>
    </row>
    <row collapsed="false" customFormat="false" customHeight="true" hidden="true" ht="12.75" outlineLevel="0" r="135">
      <c r="A135" s="749" t="s">
        <v>7998</v>
      </c>
      <c r="B135" s="749" t="str">
        <f aca="false">C135&amp;D135&amp;E135&amp;F135&amp;G135&amp;H135</f>
        <v>ENSAIO DE PENETRACAO TIPO SPT</v>
      </c>
      <c r="C135" s="749" t="s">
        <v>7999</v>
      </c>
      <c r="I135" s="749" t="s">
        <v>30</v>
      </c>
      <c r="J135" s="749" t="n">
        <v>102.29</v>
      </c>
    </row>
    <row collapsed="false" customFormat="false" customHeight="true" hidden="true" ht="12.75" outlineLevel="0" r="136">
      <c r="A136" s="749" t="s">
        <v>8000</v>
      </c>
      <c r="B136" s="749" t="str">
        <f aca="false">C136&amp;D136&amp;E136&amp;F136&amp;G136&amp;H136</f>
        <v>ENSAIO DE PENETRACAO TIPO SPT</v>
      </c>
      <c r="C136" s="749" t="s">
        <v>7999</v>
      </c>
      <c r="I136" s="749" t="s">
        <v>30</v>
      </c>
      <c r="J136" s="749" t="n">
        <v>92.72</v>
      </c>
    </row>
    <row collapsed="false" customFormat="false" customHeight="true" hidden="true" ht="12.75" outlineLevel="0" r="137">
      <c r="A137" s="749" t="s">
        <v>8001</v>
      </c>
      <c r="B137" s="749" t="str">
        <f aca="false">C137&amp;D137&amp;E137&amp;F137&amp;G137&amp;H137</f>
        <v>PERFURACAO MANUAL DE SOLO,A TRADO ATE 6"</v>
      </c>
      <c r="C137" s="749" t="s">
        <v>8002</v>
      </c>
      <c r="I137" s="749" t="s">
        <v>236</v>
      </c>
      <c r="J137" s="749" t="n">
        <v>11.17</v>
      </c>
    </row>
    <row collapsed="false" customFormat="false" customHeight="true" hidden="true" ht="12.75" outlineLevel="0" r="138">
      <c r="A138" s="749" t="s">
        <v>8003</v>
      </c>
      <c r="B138" s="749" t="str">
        <f aca="false">C138&amp;D138&amp;E138&amp;F138&amp;G138&amp;H138</f>
        <v>PERFURACAO MANUAL DE SOLO,A TRADO ATE 6"</v>
      </c>
      <c r="C138" s="749" t="s">
        <v>8002</v>
      </c>
      <c r="I138" s="749" t="s">
        <v>236</v>
      </c>
      <c r="J138" s="749" t="n">
        <v>9.68</v>
      </c>
    </row>
    <row collapsed="false" customFormat="false" customHeight="true" hidden="true" ht="12.75" outlineLevel="0" r="139">
      <c r="A139" s="749" t="s">
        <v>8004</v>
      </c>
      <c r="B139" s="749" t="str">
        <f aca="false">C139&amp;D139&amp;E139&amp;F139&amp;G139&amp;H139</f>
        <v>PERFURACAO MANUAL DE SOLO,A TRADO ATE 8"</v>
      </c>
      <c r="C139" s="749" t="s">
        <v>8005</v>
      </c>
      <c r="I139" s="749" t="s">
        <v>236</v>
      </c>
      <c r="J139" s="749" t="n">
        <v>14.15</v>
      </c>
    </row>
    <row collapsed="false" customFormat="false" customHeight="true" hidden="true" ht="12.75" outlineLevel="0" r="140">
      <c r="A140" s="749" t="s">
        <v>8006</v>
      </c>
      <c r="B140" s="749" t="str">
        <f aca="false">C140&amp;D140&amp;E140&amp;F140&amp;G140&amp;H140</f>
        <v>PERFURACAO MANUAL DE SOLO,A TRADO ATE 8"</v>
      </c>
      <c r="C140" s="749" t="s">
        <v>8005</v>
      </c>
      <c r="I140" s="749" t="s">
        <v>236</v>
      </c>
      <c r="J140" s="749" t="n">
        <v>12.27</v>
      </c>
    </row>
    <row collapsed="false" customFormat="false" customHeight="true" hidden="true" ht="12.75" outlineLevel="0" r="141">
      <c r="A141" s="749" t="s">
        <v>8007</v>
      </c>
      <c r="B141" s="749" t="str">
        <f aca="false">C141&amp;D141&amp;E141&amp;F141&amp;G141&amp;H141</f>
        <v>PERFURACAO MANUAL DE SOLO,A TRADO ATE 10"</v>
      </c>
      <c r="C141" s="749" t="s">
        <v>8008</v>
      </c>
      <c r="I141" s="749" t="s">
        <v>236</v>
      </c>
      <c r="J141" s="749" t="n">
        <v>17.13</v>
      </c>
    </row>
    <row collapsed="false" customFormat="false" customHeight="true" hidden="true" ht="12.75" outlineLevel="0" r="142">
      <c r="A142" s="749" t="s">
        <v>8009</v>
      </c>
      <c r="B142" s="749" t="str">
        <f aca="false">C142&amp;D142&amp;E142&amp;F142&amp;G142&amp;H142</f>
        <v>PERFURACAO MANUAL DE SOLO,A TRADO ATE 10"</v>
      </c>
      <c r="C142" s="749" t="s">
        <v>8008</v>
      </c>
      <c r="I142" s="749" t="s">
        <v>236</v>
      </c>
      <c r="J142" s="749" t="n">
        <v>14.85</v>
      </c>
    </row>
    <row collapsed="false" customFormat="false" customHeight="true" hidden="true" ht="12.75" outlineLevel="0" r="143">
      <c r="A143" s="749" t="s">
        <v>8010</v>
      </c>
      <c r="B143" s="749" t="str">
        <f aca="false">C143&amp;D143&amp;E143&amp;F143&amp;G143&amp;H143</f>
        <v>PERFURACAO MANUAL DE SOLO,A TRADO ACIMA DE 10"</v>
      </c>
      <c r="C143" s="749" t="s">
        <v>8011</v>
      </c>
      <c r="I143" s="749" t="s">
        <v>236</v>
      </c>
      <c r="J143" s="749" t="n">
        <v>20.86</v>
      </c>
    </row>
    <row collapsed="false" customFormat="false" customHeight="true" hidden="true" ht="12.75" outlineLevel="0" r="144">
      <c r="A144" s="749" t="s">
        <v>8012</v>
      </c>
      <c r="B144" s="749" t="str">
        <f aca="false">C144&amp;D144&amp;E144&amp;F144&amp;G144&amp;H144</f>
        <v>PERFURACAO MANUAL DE SOLO,A TRADO ACIMA DE 10"</v>
      </c>
      <c r="C144" s="749" t="s">
        <v>8011</v>
      </c>
      <c r="I144" s="749" t="s">
        <v>236</v>
      </c>
      <c r="J144" s="749" t="n">
        <v>18.08</v>
      </c>
    </row>
    <row collapsed="false" customFormat="false" customHeight="true" hidden="true" ht="12.75" outlineLevel="0" r="145">
      <c r="A145" s="749" t="s">
        <v>8013</v>
      </c>
      <c r="B145" s="749" t="str">
        <f aca="false">C145&amp;D145&amp;E145&amp;F145&amp;G145&amp;H145</f>
        <v>ANALISE GRANULOMETRICA EM AGREGADO MIUDO</v>
      </c>
      <c r="C145" s="749" t="s">
        <v>8014</v>
      </c>
      <c r="I145" s="749" t="s">
        <v>30</v>
      </c>
      <c r="J145" s="749" t="n">
        <v>139.08</v>
      </c>
    </row>
    <row collapsed="false" customFormat="false" customHeight="true" hidden="true" ht="12.75" outlineLevel="0" r="146">
      <c r="A146" s="749" t="s">
        <v>8015</v>
      </c>
      <c r="B146" s="749" t="str">
        <f aca="false">C146&amp;D146&amp;E146&amp;F146&amp;G146&amp;H146</f>
        <v>ANALISE GRANULOMETRICA EM AGREGADO MIUDO</v>
      </c>
      <c r="C146" s="749" t="s">
        <v>8014</v>
      </c>
      <c r="I146" s="749" t="s">
        <v>30</v>
      </c>
      <c r="J146" s="749" t="n">
        <v>127</v>
      </c>
    </row>
    <row collapsed="false" customFormat="false" customHeight="true" hidden="true" ht="12.75" outlineLevel="0" r="147">
      <c r="A147" s="749" t="s">
        <v>8016</v>
      </c>
      <c r="B147" s="749" t="str">
        <f aca="false">C147&amp;D147&amp;E147&amp;F147&amp;G147&amp;H147</f>
        <v>ANALISE GRANULOMETRICA EM AGREGADO GRAUDO</v>
      </c>
      <c r="C147" s="749" t="s">
        <v>8017</v>
      </c>
      <c r="I147" s="749" t="s">
        <v>30</v>
      </c>
      <c r="J147" s="749" t="n">
        <v>110.02</v>
      </c>
    </row>
    <row collapsed="false" customFormat="false" customHeight="true" hidden="true" ht="12.75" outlineLevel="0" r="148">
      <c r="A148" s="749" t="s">
        <v>8018</v>
      </c>
      <c r="B148" s="749" t="str">
        <f aca="false">C148&amp;D148&amp;E148&amp;F148&amp;G148&amp;H148</f>
        <v>ANALISE GRANULOMETRICA EM AGREGADO GRAUDO</v>
      </c>
      <c r="C148" s="749" t="s">
        <v>8017</v>
      </c>
      <c r="I148" s="749" t="s">
        <v>30</v>
      </c>
      <c r="J148" s="749" t="n">
        <v>100.47</v>
      </c>
    </row>
    <row collapsed="false" customFormat="false" customHeight="true" hidden="true" ht="12.75" outlineLevel="0" r="149">
      <c r="A149" s="749" t="s">
        <v>8019</v>
      </c>
      <c r="B149" s="749" t="str">
        <f aca="false">C149&amp;D149&amp;E149&amp;F149&amp;G149&amp;H149</f>
        <v>AVALIACAO DAS IMPUREZAS ORGANICAS DAS AREIAS</v>
      </c>
      <c r="C149" s="749" t="s">
        <v>8020</v>
      </c>
      <c r="I149" s="749" t="s">
        <v>30</v>
      </c>
      <c r="J149" s="749" t="n">
        <v>139.08</v>
      </c>
    </row>
    <row collapsed="false" customFormat="false" customHeight="true" hidden="true" ht="12.75" outlineLevel="0" r="150">
      <c r="A150" s="749" t="s">
        <v>8021</v>
      </c>
      <c r="B150" s="749" t="str">
        <f aca="false">C150&amp;D150&amp;E150&amp;F150&amp;G150&amp;H150</f>
        <v>AVALIACAO DAS IMPUREZAS ORGANICAS DAS AREIAS</v>
      </c>
      <c r="C150" s="749" t="s">
        <v>8020</v>
      </c>
      <c r="I150" s="749" t="s">
        <v>30</v>
      </c>
      <c r="J150" s="749" t="n">
        <v>127</v>
      </c>
    </row>
    <row collapsed="false" customFormat="false" customHeight="true" hidden="true" ht="12.75" outlineLevel="0" r="151">
      <c r="A151" s="749" t="s">
        <v>8022</v>
      </c>
      <c r="B151" s="749" t="str">
        <f aca="false">C151&amp;D151&amp;E151&amp;F151&amp;G151&amp;H151</f>
        <v>QUALIDADE DA AREIA COM ANALISE GRANULOMETRICA E INDICE DE MATERIA ORGANICA</v>
      </c>
      <c r="C151" s="749" t="s">
        <v>8023</v>
      </c>
      <c r="D151" s="749" t="s">
        <v>8024</v>
      </c>
      <c r="I151" s="749" t="s">
        <v>30</v>
      </c>
      <c r="J151" s="749" t="n">
        <v>3053.26</v>
      </c>
    </row>
    <row collapsed="false" customFormat="false" customHeight="true" hidden="true" ht="12.75" outlineLevel="0" r="152">
      <c r="A152" s="749" t="s">
        <v>8025</v>
      </c>
      <c r="B152" s="749" t="str">
        <f aca="false">C152&amp;D152&amp;E152&amp;F152&amp;G152&amp;H152</f>
        <v>QUALIDADE DA AREIA COM ANALISE GRANULOMETRICA E INDICE DE MATERIA ORGANICA</v>
      </c>
      <c r="C152" s="749" t="s">
        <v>8023</v>
      </c>
      <c r="D152" s="749" t="s">
        <v>8024</v>
      </c>
      <c r="I152" s="749" t="s">
        <v>30</v>
      </c>
      <c r="J152" s="749" t="n">
        <v>2788.09</v>
      </c>
    </row>
    <row collapsed="false" customFormat="false" customHeight="true" hidden="true" ht="12.75" outlineLevel="0" r="153">
      <c r="A153" s="749" t="s">
        <v>8026</v>
      </c>
      <c r="B153" s="749" t="str">
        <f aca="false">C153&amp;D153&amp;E153&amp;F153&amp;G153&amp;H153</f>
        <v>TEOR DE ARGILA EM TORROES(AGREGADO MIUDO)</v>
      </c>
      <c r="C153" s="749" t="s">
        <v>8027</v>
      </c>
      <c r="I153" s="749" t="s">
        <v>30</v>
      </c>
      <c r="J153" s="749" t="n">
        <v>139.08</v>
      </c>
    </row>
    <row collapsed="false" customFormat="false" customHeight="true" hidden="true" ht="12.75" outlineLevel="0" r="154">
      <c r="A154" s="749" t="s">
        <v>8028</v>
      </c>
      <c r="B154" s="749" t="str">
        <f aca="false">C154&amp;D154&amp;E154&amp;F154&amp;G154&amp;H154</f>
        <v>TEOR DE ARGILA EM TORROES(AGREGADO MIUDO)</v>
      </c>
      <c r="C154" s="749" t="s">
        <v>8027</v>
      </c>
      <c r="I154" s="749" t="s">
        <v>30</v>
      </c>
      <c r="J154" s="749" t="n">
        <v>127</v>
      </c>
    </row>
    <row collapsed="false" customFormat="false" customHeight="true" hidden="true" ht="12.75" outlineLevel="0" r="155">
      <c r="A155" s="749" t="s">
        <v>8029</v>
      </c>
      <c r="B155" s="749" t="str">
        <f aca="false">C155&amp;D155&amp;E155&amp;F155&amp;G155&amp;H155</f>
        <v>TEOR DE ARGILA EM TORROES(AGREGADO GRAUDO)</v>
      </c>
      <c r="C155" s="749" t="s">
        <v>8030</v>
      </c>
      <c r="I155" s="749" t="s">
        <v>30</v>
      </c>
      <c r="J155" s="749" t="n">
        <v>139.08</v>
      </c>
    </row>
    <row collapsed="false" customFormat="false" customHeight="true" hidden="true" ht="12.75" outlineLevel="0" r="156">
      <c r="A156" s="749" t="s">
        <v>8031</v>
      </c>
      <c r="B156" s="749" t="str">
        <f aca="false">C156&amp;D156&amp;E156&amp;F156&amp;G156&amp;H156</f>
        <v>TEOR DE ARGILA EM TORROES(AGREGADO GRAUDO)</v>
      </c>
      <c r="C156" s="749" t="s">
        <v>8030</v>
      </c>
      <c r="I156" s="749" t="s">
        <v>30</v>
      </c>
      <c r="J156" s="749" t="n">
        <v>127</v>
      </c>
    </row>
    <row collapsed="false" customFormat="false" customHeight="true" hidden="true" ht="12.75" outlineLevel="0" r="157">
      <c r="A157" s="749" t="s">
        <v>8032</v>
      </c>
      <c r="B157" s="749" t="str">
        <f aca="false">C157&amp;D157&amp;E157&amp;F157&amp;G157&amp;H157</f>
        <v>TEOR DE MATERIAIS PULVERULENTOS(AGREGADO MIUDO)</v>
      </c>
      <c r="C157" s="749" t="s">
        <v>8033</v>
      </c>
      <c r="I157" s="749" t="s">
        <v>30</v>
      </c>
      <c r="J157" s="749" t="n">
        <v>110.14</v>
      </c>
    </row>
    <row collapsed="false" customFormat="false" customHeight="true" hidden="true" ht="12.75" outlineLevel="0" r="158">
      <c r="A158" s="749" t="s">
        <v>8034</v>
      </c>
      <c r="B158" s="749" t="str">
        <f aca="false">C158&amp;D158&amp;E158&amp;F158&amp;G158&amp;H158</f>
        <v>TEOR DE MATERIAIS PULVERULENTOS(AGREGADO MIUDO)</v>
      </c>
      <c r="C158" s="749" t="s">
        <v>8033</v>
      </c>
      <c r="I158" s="749" t="s">
        <v>30</v>
      </c>
      <c r="J158" s="749" t="n">
        <v>100.57</v>
      </c>
    </row>
    <row collapsed="false" customFormat="false" customHeight="true" hidden="true" ht="12.75" outlineLevel="0" r="159">
      <c r="A159" s="749" t="s">
        <v>8035</v>
      </c>
      <c r="B159" s="749" t="str">
        <f aca="false">C159&amp;D159&amp;E159&amp;F159&amp;G159&amp;H159</f>
        <v>TEOR DE MATERIAIS PULVERULENTOS(AGREGADO GRAUDO)</v>
      </c>
      <c r="C159" s="749" t="s">
        <v>8036</v>
      </c>
      <c r="I159" s="749" t="s">
        <v>30</v>
      </c>
      <c r="J159" s="749" t="n">
        <v>150.71</v>
      </c>
    </row>
    <row collapsed="false" customFormat="false" customHeight="true" hidden="true" ht="12.75" outlineLevel="0" r="160">
      <c r="A160" s="749" t="s">
        <v>8037</v>
      </c>
      <c r="B160" s="749" t="str">
        <f aca="false">C160&amp;D160&amp;E160&amp;F160&amp;G160&amp;H160</f>
        <v>TEOR DE MATERIAIS PULVERULENTOS(AGREGADO GRAUDO)</v>
      </c>
      <c r="C160" s="749" t="s">
        <v>8036</v>
      </c>
      <c r="I160" s="749" t="s">
        <v>30</v>
      </c>
      <c r="J160" s="749" t="n">
        <v>137.62</v>
      </c>
    </row>
    <row collapsed="false" customFormat="false" customHeight="true" hidden="true" ht="12.75" outlineLevel="0" r="161">
      <c r="A161" s="749" t="s">
        <v>8038</v>
      </c>
      <c r="B161" s="749" t="str">
        <f aca="false">C161&amp;D161&amp;E161&amp;F161&amp;G161&amp;H161</f>
        <v>DENSIDADE REAL(AGREGADO MIUDO)</v>
      </c>
      <c r="C161" s="749" t="s">
        <v>8039</v>
      </c>
      <c r="I161" s="749" t="s">
        <v>30</v>
      </c>
      <c r="J161" s="749" t="n">
        <v>40.56</v>
      </c>
    </row>
    <row collapsed="false" customFormat="false" customHeight="true" hidden="true" ht="12.75" outlineLevel="0" r="162">
      <c r="A162" s="749" t="s">
        <v>8040</v>
      </c>
      <c r="B162" s="749" t="str">
        <f aca="false">C162&amp;D162&amp;E162&amp;F162&amp;G162&amp;H162</f>
        <v>DENSIDADE REAL(AGREGADO MIUDO)</v>
      </c>
      <c r="C162" s="749" t="s">
        <v>8039</v>
      </c>
      <c r="I162" s="749" t="s">
        <v>30</v>
      </c>
      <c r="J162" s="749" t="n">
        <v>37.04</v>
      </c>
    </row>
    <row collapsed="false" customFormat="false" customHeight="true" hidden="true" ht="12.75" outlineLevel="0" r="163">
      <c r="A163" s="749" t="s">
        <v>8041</v>
      </c>
      <c r="B163" s="749" t="str">
        <f aca="false">C163&amp;D163&amp;E163&amp;F163&amp;G163&amp;H163</f>
        <v>DENSIDADE REAL(AGREGADO GRAUDO)</v>
      </c>
      <c r="C163" s="749" t="s">
        <v>8042</v>
      </c>
      <c r="I163" s="749" t="s">
        <v>30</v>
      </c>
      <c r="J163" s="749" t="n">
        <v>81.15</v>
      </c>
    </row>
    <row collapsed="false" customFormat="false" customHeight="true" hidden="true" ht="12.75" outlineLevel="0" r="164">
      <c r="A164" s="749" t="s">
        <v>8043</v>
      </c>
      <c r="B164" s="749" t="str">
        <f aca="false">C164&amp;D164&amp;E164&amp;F164&amp;G164&amp;H164</f>
        <v>DENSIDADE REAL(AGREGADO GRAUDO)</v>
      </c>
      <c r="C164" s="749" t="s">
        <v>8042</v>
      </c>
      <c r="I164" s="749" t="s">
        <v>30</v>
      </c>
      <c r="J164" s="749" t="n">
        <v>74.1</v>
      </c>
    </row>
    <row collapsed="false" customFormat="false" customHeight="true" hidden="true" ht="12.75" outlineLevel="0" r="165">
      <c r="A165" s="749" t="s">
        <v>8044</v>
      </c>
      <c r="B165" s="749" t="str">
        <f aca="false">C165&amp;D165&amp;E165&amp;F165&amp;G165&amp;H165</f>
        <v>DENSIDADE APARENTE(AGREGADO MIUDO)</v>
      </c>
      <c r="C165" s="749" t="s">
        <v>8045</v>
      </c>
      <c r="I165" s="749" t="s">
        <v>30</v>
      </c>
      <c r="J165" s="749" t="n">
        <v>40.56</v>
      </c>
    </row>
    <row collapsed="false" customFormat="false" customHeight="true" hidden="true" ht="12.75" outlineLevel="0" r="166">
      <c r="A166" s="749" t="s">
        <v>8046</v>
      </c>
      <c r="B166" s="749" t="str">
        <f aca="false">C166&amp;D166&amp;E166&amp;F166&amp;G166&amp;H166</f>
        <v>DENSIDADE APARENTE(AGREGADO MIUDO)</v>
      </c>
      <c r="C166" s="749" t="s">
        <v>8045</v>
      </c>
      <c r="I166" s="749" t="s">
        <v>30</v>
      </c>
      <c r="J166" s="749" t="n">
        <v>37.04</v>
      </c>
    </row>
    <row collapsed="false" customFormat="false" customHeight="true" hidden="true" ht="12.75" outlineLevel="0" r="167">
      <c r="A167" s="749" t="s">
        <v>8047</v>
      </c>
      <c r="B167" s="749" t="str">
        <f aca="false">C167&amp;D167&amp;E167&amp;F167&amp;G167&amp;H167</f>
        <v>DENSIDADE APARENTE(AGREGADO GRAUDO)</v>
      </c>
      <c r="C167" s="749" t="s">
        <v>8048</v>
      </c>
      <c r="I167" s="749" t="s">
        <v>30</v>
      </c>
      <c r="J167" s="749" t="n">
        <v>81.15</v>
      </c>
    </row>
    <row collapsed="false" customFormat="false" customHeight="true" hidden="true" ht="12.75" outlineLevel="0" r="168">
      <c r="A168" s="749" t="s">
        <v>8049</v>
      </c>
      <c r="B168" s="749" t="str">
        <f aca="false">C168&amp;D168&amp;E168&amp;F168&amp;G168&amp;H168</f>
        <v>DENSIDADE APARENTE(AGREGADO GRAUDO)</v>
      </c>
      <c r="C168" s="749" t="s">
        <v>8048</v>
      </c>
      <c r="I168" s="749" t="s">
        <v>30</v>
      </c>
      <c r="J168" s="749" t="n">
        <v>74.1</v>
      </c>
    </row>
    <row collapsed="false" customFormat="false" customHeight="true" hidden="true" ht="12.75" outlineLevel="0" r="169">
      <c r="A169" s="749" t="s">
        <v>8050</v>
      </c>
      <c r="B169" s="749" t="str">
        <f aca="false">C169&amp;D169&amp;E169&amp;F169&amp;G169&amp;H169</f>
        <v>DESGASTE A ABRASAO "LOS ANGELES"</v>
      </c>
      <c r="C169" s="749" t="s">
        <v>8051</v>
      </c>
      <c r="I169" s="749" t="s">
        <v>30</v>
      </c>
      <c r="J169" s="749" t="n">
        <v>586.1</v>
      </c>
    </row>
    <row collapsed="false" customFormat="false" customHeight="true" hidden="true" ht="12.75" outlineLevel="0" r="170">
      <c r="A170" s="749" t="s">
        <v>8052</v>
      </c>
      <c r="B170" s="749" t="str">
        <f aca="false">C170&amp;D170&amp;E170&amp;F170&amp;G170&amp;H170</f>
        <v>DESGASTE A ABRASAO "LOS ANGELES"</v>
      </c>
      <c r="C170" s="749" t="s">
        <v>8051</v>
      </c>
      <c r="I170" s="749" t="s">
        <v>30</v>
      </c>
      <c r="J170" s="749" t="n">
        <v>535.2</v>
      </c>
    </row>
    <row collapsed="false" customFormat="false" customHeight="true" hidden="true" ht="12.75" outlineLevel="0" r="171">
      <c r="A171" s="749" t="s">
        <v>8053</v>
      </c>
      <c r="B171" s="749" t="str">
        <f aca="false">C171&amp;D171&amp;E171&amp;F171&amp;G171&amp;H171</f>
        <v>ESMAGAMENTO</v>
      </c>
      <c r="C171" s="749" t="s">
        <v>8054</v>
      </c>
      <c r="I171" s="749" t="s">
        <v>30</v>
      </c>
      <c r="J171" s="749" t="n">
        <v>534.58</v>
      </c>
    </row>
    <row collapsed="false" customFormat="false" customHeight="true" hidden="true" ht="12.75" outlineLevel="0" r="172">
      <c r="A172" s="749" t="s">
        <v>8055</v>
      </c>
      <c r="B172" s="749" t="str">
        <f aca="false">C172&amp;D172&amp;E172&amp;F172&amp;G172&amp;H172</f>
        <v>ESMAGAMENTO</v>
      </c>
      <c r="C172" s="749" t="s">
        <v>8054</v>
      </c>
      <c r="I172" s="749" t="s">
        <v>30</v>
      </c>
      <c r="J172" s="749" t="n">
        <v>488.15</v>
      </c>
    </row>
    <row collapsed="false" customFormat="false" customHeight="true" hidden="true" ht="12.75" outlineLevel="0" r="173">
      <c r="A173" s="749" t="s">
        <v>8056</v>
      </c>
      <c r="B173" s="749" t="str">
        <f aca="false">C173&amp;D173&amp;E173&amp;F173&amp;G173&amp;H173</f>
        <v>RESISTENCIA AO IMPACTO "TRETON"</v>
      </c>
      <c r="C173" s="749" t="s">
        <v>8057</v>
      </c>
      <c r="I173" s="749" t="s">
        <v>30</v>
      </c>
      <c r="J173" s="749" t="n">
        <v>534.58</v>
      </c>
    </row>
    <row collapsed="false" customFormat="false" customHeight="true" hidden="true" ht="12.75" outlineLevel="0" r="174">
      <c r="A174" s="749" t="s">
        <v>8058</v>
      </c>
      <c r="B174" s="749" t="str">
        <f aca="false">C174&amp;D174&amp;E174&amp;F174&amp;G174&amp;H174</f>
        <v>RESISTENCIA AO IMPACTO "TRETON"</v>
      </c>
      <c r="C174" s="749" t="s">
        <v>8057</v>
      </c>
      <c r="I174" s="749" t="s">
        <v>30</v>
      </c>
      <c r="J174" s="749" t="n">
        <v>488.15</v>
      </c>
    </row>
    <row collapsed="false" customFormat="false" customHeight="true" hidden="true" ht="12.75" outlineLevel="0" r="175">
      <c r="A175" s="749" t="s">
        <v>8059</v>
      </c>
      <c r="B175" s="749" t="str">
        <f aca="false">C175&amp;D175&amp;E175&amp;F175&amp;G175&amp;H175</f>
        <v>INDICE DE FORMA(CUBICIDADE)</v>
      </c>
      <c r="C175" s="749" t="s">
        <v>8060</v>
      </c>
      <c r="I175" s="749" t="s">
        <v>30</v>
      </c>
      <c r="J175" s="749" t="n">
        <v>379.38</v>
      </c>
    </row>
    <row collapsed="false" customFormat="false" customHeight="true" hidden="true" ht="12.75" outlineLevel="0" r="176">
      <c r="A176" s="749" t="s">
        <v>8061</v>
      </c>
      <c r="B176" s="749" t="str">
        <f aca="false">C176&amp;D176&amp;E176&amp;F176&amp;G176&amp;H176</f>
        <v>INDICE DE FORMA(CUBICIDADE)</v>
      </c>
      <c r="C176" s="749" t="s">
        <v>8060</v>
      </c>
      <c r="I176" s="749" t="s">
        <v>30</v>
      </c>
      <c r="J176" s="749" t="n">
        <v>346.43</v>
      </c>
    </row>
    <row collapsed="false" customFormat="false" customHeight="true" hidden="true" ht="12.75" outlineLevel="0" r="177">
      <c r="A177" s="749" t="s">
        <v>8062</v>
      </c>
      <c r="B177" s="749" t="str">
        <f aca="false">C177&amp;D177&amp;E177&amp;F177&amp;G177&amp;H177</f>
        <v>QUALIDADE DE AGREGADO PELO USO DE SOLUCAO DE SULFATO DE SODIO OU MAGNESIO,EM AGREGADO MIUDO</v>
      </c>
      <c r="C177" s="749" t="s">
        <v>8063</v>
      </c>
      <c r="D177" s="749" t="s">
        <v>8064</v>
      </c>
      <c r="I177" s="749" t="s">
        <v>30</v>
      </c>
      <c r="J177" s="749" t="n">
        <v>876.37</v>
      </c>
    </row>
    <row collapsed="false" customFormat="false" customHeight="true" hidden="true" ht="12.75" outlineLevel="0" r="178">
      <c r="A178" s="749" t="s">
        <v>8065</v>
      </c>
      <c r="B178" s="749" t="str">
        <f aca="false">C178&amp;D178&amp;E178&amp;F178&amp;G178&amp;H178</f>
        <v>QUALIDADE DE AGREGADO PELO USO DE SOLUCAO DE SULFATO DE SODIO OU MAGNESIO,EM AGREGADO MIUDO</v>
      </c>
      <c r="C178" s="749" t="s">
        <v>8063</v>
      </c>
      <c r="D178" s="749" t="s">
        <v>8064</v>
      </c>
      <c r="I178" s="749" t="s">
        <v>30</v>
      </c>
      <c r="J178" s="749" t="n">
        <v>800.26</v>
      </c>
    </row>
    <row collapsed="false" customFormat="false" customHeight="true" hidden="true" ht="12.75" outlineLevel="0" r="179">
      <c r="A179" s="749" t="s">
        <v>8066</v>
      </c>
      <c r="B179" s="749" t="str">
        <f aca="false">C179&amp;D179&amp;E179&amp;F179&amp;G179&amp;H179</f>
        <v>QUALIDADE DE AGREGADO PELO USO DE SOLUCAO DE SULFATO DE SODIO OU MAGNESIO,EM AGREGADO GRAUDO</v>
      </c>
      <c r="C179" s="749" t="s">
        <v>8063</v>
      </c>
      <c r="D179" s="749" t="s">
        <v>8067</v>
      </c>
      <c r="I179" s="749" t="s">
        <v>30</v>
      </c>
      <c r="J179" s="749" t="n">
        <v>1213.84</v>
      </c>
    </row>
    <row collapsed="false" customFormat="false" customHeight="true" hidden="true" ht="12.75" outlineLevel="0" r="180">
      <c r="A180" s="749" t="s">
        <v>8068</v>
      </c>
      <c r="B180" s="749" t="str">
        <f aca="false">C180&amp;D180&amp;E180&amp;F180&amp;G180&amp;H180</f>
        <v>QUALIDADE DE AGREGADO PELO USO DE SOLUCAO DE SULFATO DE SODIO OU MAGNESIO,EM AGREGADO GRAUDO</v>
      </c>
      <c r="C180" s="749" t="s">
        <v>8063</v>
      </c>
      <c r="D180" s="749" t="s">
        <v>8067</v>
      </c>
      <c r="I180" s="749" t="s">
        <v>30</v>
      </c>
      <c r="J180" s="749" t="n">
        <v>1108.42</v>
      </c>
    </row>
    <row collapsed="false" customFormat="false" customHeight="true" hidden="true" ht="12.75" outlineLevel="0" r="181">
      <c r="A181" s="749" t="s">
        <v>8069</v>
      </c>
      <c r="B181" s="749" t="str">
        <f aca="false">C181&amp;D181&amp;E181&amp;F181&amp;G181&amp;H181</f>
        <v>REMATE OU CAPEAMENTO DE CORPO DE PROVA CILINDRICO,DE 15X30CM POR TOPO</v>
      </c>
      <c r="C181" s="749" t="s">
        <v>8070</v>
      </c>
      <c r="D181" s="749" t="s">
        <v>8071</v>
      </c>
      <c r="I181" s="749" t="s">
        <v>30</v>
      </c>
      <c r="J181" s="749" t="n">
        <v>11.53</v>
      </c>
    </row>
    <row collapsed="false" customFormat="false" customHeight="true" hidden="true" ht="12.75" outlineLevel="0" r="182">
      <c r="A182" s="749" t="s">
        <v>8072</v>
      </c>
      <c r="B182" s="749" t="str">
        <f aca="false">C182&amp;D182&amp;E182&amp;F182&amp;G182&amp;H182</f>
        <v>REMATE OU CAPEAMENTO DE CORPO DE PROVA CILINDRICO,DE 15X30CM POR TOPO</v>
      </c>
      <c r="C182" s="749" t="s">
        <v>8070</v>
      </c>
      <c r="D182" s="749" t="s">
        <v>8071</v>
      </c>
      <c r="I182" s="749" t="s">
        <v>30</v>
      </c>
      <c r="J182" s="749" t="n">
        <v>10.53</v>
      </c>
    </row>
    <row collapsed="false" customFormat="false" customHeight="true" hidden="true" ht="12.75" outlineLevel="0" r="183">
      <c r="A183" s="749" t="s">
        <v>8073</v>
      </c>
      <c r="B183" s="749" t="str">
        <f aca="false">C183&amp;D183&amp;E183&amp;F183&amp;G183&amp;H183</f>
        <v>RESISTENCIA A COMPRESSAO DE CORPO DE PROVA CILINDRICO DE 15X30CM,POR CORPO DE PROVA</v>
      </c>
      <c r="C183" s="749" t="s">
        <v>8074</v>
      </c>
      <c r="D183" s="749" t="s">
        <v>8075</v>
      </c>
      <c r="I183" s="749" t="s">
        <v>30</v>
      </c>
      <c r="J183" s="749" t="n">
        <v>34.88</v>
      </c>
    </row>
    <row collapsed="false" customFormat="false" customHeight="true" hidden="true" ht="12.75" outlineLevel="0" r="184">
      <c r="A184" s="749" t="s">
        <v>8076</v>
      </c>
      <c r="B184" s="749" t="str">
        <f aca="false">C184&amp;D184&amp;E184&amp;F184&amp;G184&amp;H184</f>
        <v>RESISTENCIA A COMPRESSAO DE CORPO DE PROVA CILINDRICO DE 15X30CM,POR CORPO DE PROVA</v>
      </c>
      <c r="C184" s="749" t="s">
        <v>8074</v>
      </c>
      <c r="D184" s="749" t="s">
        <v>8075</v>
      </c>
      <c r="I184" s="749" t="s">
        <v>30</v>
      </c>
      <c r="J184" s="749" t="n">
        <v>31.85</v>
      </c>
    </row>
    <row collapsed="false" customFormat="false" customHeight="true" hidden="true" ht="12.75" outlineLevel="0" r="185">
      <c r="A185" s="749" t="s">
        <v>8077</v>
      </c>
      <c r="B185" s="749" t="str">
        <f aca="false">C185&amp;D185&amp;E185&amp;F185&amp;G185&amp;H185</f>
        <v>RESISTENCIA A COMPRESSAO SIMPLES DE CORPO DE PROVA DE ARGAMASSA DE CONCRETO,COM 5X10CM,POR CORPO DE PROVA</v>
      </c>
      <c r="C185" s="749" t="s">
        <v>8078</v>
      </c>
      <c r="D185" s="749" t="s">
        <v>8079</v>
      </c>
      <c r="I185" s="749" t="s">
        <v>30</v>
      </c>
      <c r="J185" s="749" t="n">
        <v>89.98</v>
      </c>
    </row>
    <row collapsed="false" customFormat="false" customHeight="true" hidden="true" ht="12.75" outlineLevel="0" r="186">
      <c r="A186" s="749" t="s">
        <v>8080</v>
      </c>
      <c r="B186" s="749" t="str">
        <f aca="false">C186&amp;D186&amp;E186&amp;F186&amp;G186&amp;H186</f>
        <v>RESISTENCIA A COMPRESSAO SIMPLES DE CORPO DE PROVA DE ARGAMASSA DE CONCRETO,COM 5X10CM,POR CORPO DE PROVA</v>
      </c>
      <c r="C186" s="749" t="s">
        <v>8078</v>
      </c>
      <c r="D186" s="749" t="s">
        <v>8079</v>
      </c>
      <c r="I186" s="749" t="s">
        <v>30</v>
      </c>
      <c r="J186" s="749" t="n">
        <v>82.16</v>
      </c>
    </row>
    <row collapsed="false" customFormat="false" customHeight="true" hidden="true" ht="12.75" outlineLevel="0" r="187">
      <c r="A187" s="749" t="s">
        <v>8081</v>
      </c>
      <c r="B187" s="749" t="str">
        <f aca="false">C187&amp;D187&amp;E187&amp;F187&amp;G187&amp;H187</f>
        <v>RESISTENCIA A TRACAO,NA FLEXAO,EM CORPO DE PROVA PRISMATICO,COM ESFORCO ATE 5T</v>
      </c>
      <c r="C187" s="749" t="s">
        <v>8082</v>
      </c>
      <c r="D187" s="749" t="s">
        <v>8083</v>
      </c>
      <c r="I187" s="749" t="s">
        <v>30</v>
      </c>
      <c r="J187" s="749" t="n">
        <v>159.21</v>
      </c>
    </row>
    <row collapsed="false" customFormat="false" customHeight="true" hidden="true" ht="12.75" outlineLevel="0" r="188">
      <c r="A188" s="749" t="s">
        <v>8084</v>
      </c>
      <c r="B188" s="749" t="str">
        <f aca="false">C188&amp;D188&amp;E188&amp;F188&amp;G188&amp;H188</f>
        <v>RESISTENCIA A TRACAO,NA FLEXAO,EM CORPO DE PROVA PRISMATICO,COM ESFORCO ATE 5T</v>
      </c>
      <c r="C188" s="749" t="s">
        <v>8082</v>
      </c>
      <c r="D188" s="749" t="s">
        <v>8083</v>
      </c>
      <c r="I188" s="749" t="s">
        <v>30</v>
      </c>
      <c r="J188" s="749" t="n">
        <v>145.38</v>
      </c>
    </row>
    <row collapsed="false" customFormat="false" customHeight="true" hidden="true" ht="12.75" outlineLevel="0" r="189">
      <c r="A189" s="749" t="s">
        <v>8085</v>
      </c>
      <c r="B189" s="749" t="str">
        <f aca="false">C189&amp;D189&amp;E189&amp;F189&amp;G189&amp;H189</f>
        <v>RESISTENCIA A TRACAO,NA FLEXAO,EM CORPO DE PROVA PRISMATICO,COM ESFORCO DE 5 ATE 30T</v>
      </c>
      <c r="C189" s="749" t="s">
        <v>8082</v>
      </c>
      <c r="D189" s="749" t="s">
        <v>8086</v>
      </c>
      <c r="I189" s="749" t="s">
        <v>30</v>
      </c>
      <c r="J189" s="749" t="n">
        <v>159.21</v>
      </c>
    </row>
    <row collapsed="false" customFormat="false" customHeight="true" hidden="true" ht="12.75" outlineLevel="0" r="190">
      <c r="A190" s="749" t="s">
        <v>8087</v>
      </c>
      <c r="B190" s="749" t="str">
        <f aca="false">C190&amp;D190&amp;E190&amp;F190&amp;G190&amp;H190</f>
        <v>RESISTENCIA A TRACAO,NA FLEXAO,EM CORPO DE PROVA PRISMATICO,COM ESFORCO DE 5 ATE 30T</v>
      </c>
      <c r="C190" s="749" t="s">
        <v>8082</v>
      </c>
      <c r="D190" s="749" t="s">
        <v>8086</v>
      </c>
      <c r="I190" s="749" t="s">
        <v>30</v>
      </c>
      <c r="J190" s="749" t="n">
        <v>145.38</v>
      </c>
    </row>
    <row collapsed="false" customFormat="false" customHeight="true" hidden="true" ht="12.75" outlineLevel="0" r="191">
      <c r="A191" s="749" t="s">
        <v>8088</v>
      </c>
      <c r="B191" s="749" t="str">
        <f aca="false">C191&amp;D191&amp;E191&amp;F191&amp;G191&amp;H191</f>
        <v>RESISTENCIA A TRACAO,NA FLEXAO,EM CORPO DE PROVA PRISMATICO,COM ESFORCO DE 30 ATE 200T</v>
      </c>
      <c r="C191" s="749" t="s">
        <v>8082</v>
      </c>
      <c r="D191" s="749" t="s">
        <v>8089</v>
      </c>
      <c r="I191" s="749" t="s">
        <v>30</v>
      </c>
      <c r="J191" s="749" t="n">
        <v>159.21</v>
      </c>
    </row>
    <row collapsed="false" customFormat="false" customHeight="true" hidden="true" ht="12.75" outlineLevel="0" r="192">
      <c r="A192" s="749" t="s">
        <v>8090</v>
      </c>
      <c r="B192" s="749" t="str">
        <f aca="false">C192&amp;D192&amp;E192&amp;F192&amp;G192&amp;H192</f>
        <v>RESISTENCIA A TRACAO,NA FLEXAO,EM CORPO DE PROVA PRISMATICO,COM ESFORCO DE 30 ATE 200T</v>
      </c>
      <c r="C192" s="749" t="s">
        <v>8082</v>
      </c>
      <c r="D192" s="749" t="s">
        <v>8089</v>
      </c>
      <c r="I192" s="749" t="s">
        <v>30</v>
      </c>
      <c r="J192" s="749" t="n">
        <v>145.38</v>
      </c>
    </row>
    <row collapsed="false" customFormat="false" customHeight="true" hidden="true" ht="12.75" outlineLevel="0" r="193">
      <c r="A193" s="749" t="s">
        <v>8091</v>
      </c>
      <c r="B193" s="749" t="str">
        <f aca="false">C193&amp;D193&amp;E193&amp;F193&amp;G193&amp;H193</f>
        <v>RESISTENCIA A COMPRESSAO SIMPLES DE CORPO DE PROVA,COM AUXILIO DE ESCLEROMETRO,POR CORPO DE PROVA</v>
      </c>
      <c r="C193" s="749" t="s">
        <v>8092</v>
      </c>
      <c r="D193" s="749" t="s">
        <v>8093</v>
      </c>
      <c r="I193" s="749" t="s">
        <v>30</v>
      </c>
      <c r="J193" s="749" t="n">
        <v>48.45</v>
      </c>
    </row>
    <row collapsed="false" customFormat="false" customHeight="true" hidden="true" ht="12.75" outlineLevel="0" r="194">
      <c r="A194" s="749" t="s">
        <v>8094</v>
      </c>
      <c r="B194" s="749" t="str">
        <f aca="false">C194&amp;D194&amp;E194&amp;F194&amp;G194&amp;H194</f>
        <v>RESISTENCIA A COMPRESSAO SIMPLES DE CORPO DE PROVA,COM AUXILIO DE ESCLEROMETRO,POR CORPO DE PROVA</v>
      </c>
      <c r="C194" s="749" t="s">
        <v>8092</v>
      </c>
      <c r="D194" s="749" t="s">
        <v>8093</v>
      </c>
      <c r="I194" s="749" t="s">
        <v>30</v>
      </c>
      <c r="J194" s="749" t="n">
        <v>44.24</v>
      </c>
    </row>
    <row collapsed="false" customFormat="false" customHeight="true" hidden="true" ht="12.75" outlineLevel="0" r="195">
      <c r="A195" s="749" t="s">
        <v>8095</v>
      </c>
      <c r="B195" s="749" t="str">
        <f aca="false">C195&amp;D195&amp;E195&amp;F195&amp;G195&amp;H195</f>
        <v>"SLUMP TEST"</v>
      </c>
      <c r="C195" s="749" t="s">
        <v>8096</v>
      </c>
      <c r="I195" s="749" t="s">
        <v>30</v>
      </c>
      <c r="J195" s="749" t="n">
        <v>23.25</v>
      </c>
    </row>
    <row collapsed="false" customFormat="false" customHeight="true" hidden="true" ht="12.75" outlineLevel="0" r="196">
      <c r="A196" s="749" t="s">
        <v>8097</v>
      </c>
      <c r="B196" s="749" t="str">
        <f aca="false">C196&amp;D196&amp;E196&amp;F196&amp;G196&amp;H196</f>
        <v>"SLUMP TEST"</v>
      </c>
      <c r="C196" s="749" t="s">
        <v>8096</v>
      </c>
      <c r="I196" s="749" t="s">
        <v>30</v>
      </c>
      <c r="J196" s="749" t="n">
        <v>21.23</v>
      </c>
    </row>
    <row collapsed="false" customFormat="false" customHeight="true" hidden="true" ht="12.75" outlineLevel="0" r="197">
      <c r="A197" s="749" t="s">
        <v>8098</v>
      </c>
      <c r="B197" s="749" t="str">
        <f aca="false">C197&amp;D197&amp;E197&amp;F197&amp;G197&amp;H197</f>
        <v>DOSAGEM COM ESTUDO GRANULOMETRICO DOS AGREGADOS,DETERMINACAO DE UM TRACO A PARTIR DOS GRAFICOS OBTIDOS DE MISTURAS EXPERIMENTAIS E COM RUPTURA DE CORPO DE PROVA,DE 15X30CM,AOS 3,7E 28 DIAS DE IDADE,UTILIZANDO COMO MATERIAIS CIMENTO,UM AGREGADO GRAUDO E UM AGREGADO MIUDO</v>
      </c>
      <c r="C197" s="749" t="s">
        <v>8099</v>
      </c>
      <c r="D197" s="749" t="s">
        <v>8100</v>
      </c>
      <c r="E197" s="749" t="s">
        <v>8101</v>
      </c>
      <c r="F197" s="749" t="s">
        <v>8102</v>
      </c>
      <c r="G197" s="749" t="s">
        <v>8103</v>
      </c>
      <c r="I197" s="749" t="s">
        <v>30</v>
      </c>
      <c r="J197" s="749" t="n">
        <v>12662.91</v>
      </c>
    </row>
    <row collapsed="false" customFormat="false" customHeight="true" hidden="true" ht="12.75" outlineLevel="0" r="198">
      <c r="A198" s="749" t="s">
        <v>8104</v>
      </c>
      <c r="B198" s="749" t="str">
        <f aca="false">C198&amp;D198&amp;E198&amp;F198&amp;G198&amp;H198</f>
        <v>DOSAGEM COM ESTUDO GRANULOMETRICO DOS AGREGADOS,DETERMINACAO DE UM TRACO A PARTIR DOS GRAFICOS OBTIDOS DE MISTURAS EXPERIMENTAIS E COM RUPTURA DE CORPO DE PROVA,DE 15X30CM,AOS 3,7E 28 DIAS DE IDADE,UTILIZANDO COMO MATERIAIS CIMENTO,UM AGREGADO GRAUDO E UM AGREGADO MIUDO</v>
      </c>
      <c r="C198" s="749" t="s">
        <v>8099</v>
      </c>
      <c r="D198" s="749" t="s">
        <v>8100</v>
      </c>
      <c r="E198" s="749" t="s">
        <v>8101</v>
      </c>
      <c r="F198" s="749" t="s">
        <v>8102</v>
      </c>
      <c r="G198" s="749" t="s">
        <v>8103</v>
      </c>
      <c r="I198" s="749" t="s">
        <v>30</v>
      </c>
      <c r="J198" s="749" t="n">
        <v>11563.17</v>
      </c>
    </row>
    <row collapsed="false" customFormat="false" customHeight="true" hidden="true" ht="12.75" outlineLevel="0" r="199">
      <c r="A199" s="749" t="s">
        <v>8105</v>
      </c>
      <c r="B199" s="749" t="str">
        <f aca="false">C199&amp;D199&amp;E199&amp;F199&amp;G199&amp;H199</f>
        <v>DOSAGEM COM ESTUDO GRANULOMETRICO DOS AGREGADOS,DETERMINACAO DE UM TRACO A PARTIR DOS GRAFICOS OBTIDOS DE MISTURAS EXPERIMENTAIS E COM RUPTURA DE CORPO DE PROVA,DE 15X30CM,AOS 3,7E 28 DIAS DE IDADE,PARA CADA AGREGADO MIUDO ADICIONAL AO ITEM 01.001.0130</v>
      </c>
      <c r="C199" s="749" t="s">
        <v>8099</v>
      </c>
      <c r="D199" s="749" t="s">
        <v>8100</v>
      </c>
      <c r="E199" s="749" t="s">
        <v>8101</v>
      </c>
      <c r="F199" s="749" t="s">
        <v>8106</v>
      </c>
      <c r="G199" s="749" t="s">
        <v>8107</v>
      </c>
      <c r="I199" s="749" t="s">
        <v>30</v>
      </c>
      <c r="J199" s="749" t="n">
        <v>4220.96</v>
      </c>
    </row>
    <row collapsed="false" customFormat="false" customHeight="true" hidden="true" ht="12.75" outlineLevel="0" r="200">
      <c r="A200" s="749" t="s">
        <v>8108</v>
      </c>
      <c r="B200" s="749" t="str">
        <f aca="false">C200&amp;D200&amp;E200&amp;F200&amp;G200&amp;H200</f>
        <v>DOSAGEM COM ESTUDO GRANULOMETRICO DOS AGREGADOS,DETERMINACAO DE UM TRACO A PARTIR DOS GRAFICOS OBTIDOS DE MISTURAS EXPERIMENTAIS E COM RUPTURA DE CORPO DE PROVA,DE 15X30CM,AOS 3,7E 28 DIAS DE IDADE,PARA CADA AGREGADO MIUDO ADICIONAL AO ITEM 01.001.0130</v>
      </c>
      <c r="C200" s="749" t="s">
        <v>8099</v>
      </c>
      <c r="D200" s="749" t="s">
        <v>8100</v>
      </c>
      <c r="E200" s="749" t="s">
        <v>8101</v>
      </c>
      <c r="F200" s="749" t="s">
        <v>8106</v>
      </c>
      <c r="G200" s="749" t="s">
        <v>8107</v>
      </c>
      <c r="I200" s="749" t="s">
        <v>30</v>
      </c>
      <c r="J200" s="749" t="n">
        <v>3854.38</v>
      </c>
    </row>
    <row collapsed="false" customFormat="false" customHeight="true" hidden="true" ht="12.75" outlineLevel="0" r="201">
      <c r="A201" s="749" t="s">
        <v>8109</v>
      </c>
      <c r="B201" s="749" t="str">
        <f aca="false">C201&amp;D201&amp;E201&amp;F201&amp;G201&amp;H201</f>
        <v>DOSAGEM COM ESTUDO GRANULOMETRICO DOS AGREGADOS,DETERMINACAO DE UM TRACO A PARTIR DOS GRAFICOS OBTIDOS DE MISTURAS EXPERIMENTAIS E COM RUPTURA DE CORPO DE PROVA,DE 15X30CM,AOS 3,7E 28 DIAS DE IDADE,PARA CADA AGREGADO GRAUDO ADICIONAL AO ITEM 01.001.0130</v>
      </c>
      <c r="C201" s="749" t="s">
        <v>8099</v>
      </c>
      <c r="D201" s="749" t="s">
        <v>8100</v>
      </c>
      <c r="E201" s="749" t="s">
        <v>8101</v>
      </c>
      <c r="F201" s="749" t="s">
        <v>8110</v>
      </c>
      <c r="G201" s="749" t="s">
        <v>8111</v>
      </c>
      <c r="I201" s="749" t="s">
        <v>30</v>
      </c>
      <c r="J201" s="749" t="n">
        <v>4220.96</v>
      </c>
    </row>
    <row collapsed="false" customFormat="false" customHeight="true" hidden="true" ht="12.75" outlineLevel="0" r="202">
      <c r="A202" s="749" t="s">
        <v>8112</v>
      </c>
      <c r="B202" s="749" t="str">
        <f aca="false">C202&amp;D202&amp;E202&amp;F202&amp;G202&amp;H202</f>
        <v>DOSAGEM COM ESTUDO GRANULOMETRICO DOS AGREGADOS,DETERMINACAO DE UM TRACO A PARTIR DOS GRAFICOS OBTIDOS DE MISTURAS EXPERIMENTAIS E COM RUPTURA DE CORPO DE PROVA,DE 15X30CM,AOS 3,7E 28 DIAS DE IDADE,PARA CADA AGREGADO GRAUDO ADICIONAL AO ITEM 01.001.0130</v>
      </c>
      <c r="C202" s="749" t="s">
        <v>8099</v>
      </c>
      <c r="D202" s="749" t="s">
        <v>8100</v>
      </c>
      <c r="E202" s="749" t="s">
        <v>8101</v>
      </c>
      <c r="F202" s="749" t="s">
        <v>8110</v>
      </c>
      <c r="G202" s="749" t="s">
        <v>8111</v>
      </c>
      <c r="I202" s="749" t="s">
        <v>30</v>
      </c>
      <c r="J202" s="749" t="n">
        <v>3854.38</v>
      </c>
    </row>
    <row collapsed="false" customFormat="false" customHeight="true" hidden="true" ht="12.75" outlineLevel="0" r="203">
      <c r="A203" s="749" t="s">
        <v>8113</v>
      </c>
      <c r="B203" s="749" t="str">
        <f aca="false">C203&amp;D203&amp;E203&amp;F203&amp;G203&amp;H203</f>
        <v>DETERMINACAO DE OUTROS TRACOS A PARTIR DOS MESMOS GRAFICOS,MENCIONADOS NO ITEM 01.001.0130,POR TRACO</v>
      </c>
      <c r="C203" s="749" t="s">
        <v>8114</v>
      </c>
      <c r="D203" s="749" t="s">
        <v>8115</v>
      </c>
      <c r="I203" s="749" t="s">
        <v>30</v>
      </c>
      <c r="J203" s="749" t="n">
        <v>12662.91</v>
      </c>
    </row>
    <row collapsed="false" customFormat="false" customHeight="true" hidden="true" ht="12.75" outlineLevel="0" r="204">
      <c r="A204" s="749" t="s">
        <v>8116</v>
      </c>
      <c r="B204" s="749" t="str">
        <f aca="false">C204&amp;D204&amp;E204&amp;F204&amp;G204&amp;H204</f>
        <v>DETERMINACAO DE OUTROS TRACOS A PARTIR DOS MESMOS GRAFICOS,MENCIONADOS NO ITEM 01.001.0130,POR TRACO</v>
      </c>
      <c r="C204" s="749" t="s">
        <v>8114</v>
      </c>
      <c r="D204" s="749" t="s">
        <v>8115</v>
      </c>
      <c r="I204" s="749" t="s">
        <v>30</v>
      </c>
      <c r="J204" s="749" t="n">
        <v>11563.17</v>
      </c>
    </row>
    <row collapsed="false" customFormat="false" customHeight="true" hidden="true" ht="12.75" outlineLevel="0" r="205">
      <c r="A205" s="749" t="s">
        <v>8117</v>
      </c>
      <c r="B205" s="749" t="str">
        <f aca="false">C205&amp;D205&amp;E205&amp;F205&amp;G205&amp;H205</f>
        <v>DOSAGEM COM ESTUDO GRANULOMETRICO DOS AGREGADOS,POR TRACO ADICIONAL AO ITEM 01.001.0130,A PARTIR DOS GRAFICOS OBTIDOS DE MISTURAS EXPERIMENTAIS E COM RUPTURA DE CORPO DE PROVA,DE 15X30CM,AOS 3,7 E 28 DIAS DE IDADE,UTILIZANDO AGREGADOS DA MESMA QUALIDADE,POREM EM PROPORCOES DIFERENTES DE CIMENTO,UM AGREGADO MIUDO E UM AGREGADO GRAUDO</v>
      </c>
      <c r="C205" s="749" t="s">
        <v>8118</v>
      </c>
      <c r="D205" s="749" t="s">
        <v>8119</v>
      </c>
      <c r="E205" s="749" t="s">
        <v>8120</v>
      </c>
      <c r="F205" s="749" t="s">
        <v>8121</v>
      </c>
      <c r="G205" s="749" t="s">
        <v>8122</v>
      </c>
      <c r="H205" s="749" t="s">
        <v>8123</v>
      </c>
      <c r="I205" s="749" t="s">
        <v>30</v>
      </c>
      <c r="J205" s="749" t="n">
        <v>12662.91</v>
      </c>
    </row>
    <row collapsed="false" customFormat="false" customHeight="true" hidden="true" ht="12.75" outlineLevel="0" r="206">
      <c r="A206" s="749" t="s">
        <v>8124</v>
      </c>
      <c r="B206" s="749" t="str">
        <f aca="false">C206&amp;D206&amp;E206&amp;F206&amp;G206&amp;H206</f>
        <v>DOSAGEM COM ESTUDO GRANULOMETRICO DOS AGREGADOS,POR TRACO ADICIONAL AO ITEM 01.001.0130,A PARTIR DOS GRAFICOS OBTIDOS DE MISTURAS EXPERIMENTAIS E COM RUPTURA DE CORPO DE PROVA,DE 15X30CM,AOS 3,7 E 28 DIAS DE IDADE,UTILIZANDO AGREGADOS DA MESMA QUALIDADE,POREM EM PROPORCOES DIFERENTES DE CIMENTO,UM AGREGADO MIUDO E UM AGREGADO GRAUDO</v>
      </c>
      <c r="C206" s="749" t="s">
        <v>8118</v>
      </c>
      <c r="D206" s="749" t="s">
        <v>8119</v>
      </c>
      <c r="E206" s="749" t="s">
        <v>8120</v>
      </c>
      <c r="F206" s="749" t="s">
        <v>8121</v>
      </c>
      <c r="G206" s="749" t="s">
        <v>8122</v>
      </c>
      <c r="H206" s="749" t="s">
        <v>8123</v>
      </c>
      <c r="I206" s="749" t="s">
        <v>30</v>
      </c>
      <c r="J206" s="749" t="n">
        <v>11563.17</v>
      </c>
    </row>
    <row collapsed="false" customFormat="false" customHeight="true" hidden="true" ht="12.75" outlineLevel="0" r="207">
      <c r="A207" s="749" t="s">
        <v>8125</v>
      </c>
      <c r="B207" s="749" t="str">
        <f aca="false">C207&amp;D207&amp;E207&amp;F207&amp;G207&amp;H207</f>
        <v>DOSAGEM COM ESTUDO GRANULOMETRICO DOS AGREGADOS,POR TRACO ADICIONAL AO ITEM 01.001.0130,A PARTIR DOS GRAFICOS OBTIDOS DE MISTURAS EXPERIMENTAIS E COM RUPTURA DO CORPO DE PROVA,DE 15X30CM,AOS 3,7 E 28 DIAS DE IDADE,UTILIZANDO AGREGADOS DA MESMA QUALIDADE,POREM EM PROPORCOES DIFERENTES DE CIMENTO,MAIS DE UM AGREGADO MIUDO E MAIS DE UM AGREGADO GRAUDO</v>
      </c>
      <c r="C207" s="749" t="s">
        <v>8118</v>
      </c>
      <c r="D207" s="749" t="s">
        <v>8119</v>
      </c>
      <c r="E207" s="749" t="s">
        <v>8126</v>
      </c>
      <c r="F207" s="749" t="s">
        <v>8121</v>
      </c>
      <c r="G207" s="749" t="s">
        <v>8127</v>
      </c>
      <c r="H207" s="749" t="s">
        <v>8128</v>
      </c>
      <c r="I207" s="749" t="s">
        <v>30</v>
      </c>
      <c r="J207" s="749" t="n">
        <v>12662.91</v>
      </c>
    </row>
    <row collapsed="false" customFormat="false" customHeight="true" hidden="true" ht="12.75" outlineLevel="0" r="208">
      <c r="A208" s="749" t="s">
        <v>8129</v>
      </c>
      <c r="B208" s="749" t="str">
        <f aca="false">C208&amp;D208&amp;E208&amp;F208&amp;G208&amp;H208</f>
        <v>DOSAGEM COM ESTUDO GRANULOMETRICO DOS AGREGADOS,POR TRACO ADICIONAL AO ITEM 01.001.0130,A PARTIR DOS GRAFICOS OBTIDOS DE MISTURAS EXPERIMENTAIS E COM RUPTURA DO CORPO DE PROVA,DE 15X30CM,AOS 3,7 E 28 DIAS DE IDADE,UTILIZANDO AGREGADOS DA MESMA QUALIDADE,POREM EM PROPORCOES DIFERENTES DE CIMENTO,MAIS DE UM AGREGADO MIUDO E MAIS DE UM AGREGADO GRAUDO</v>
      </c>
      <c r="C208" s="749" t="s">
        <v>8118</v>
      </c>
      <c r="D208" s="749" t="s">
        <v>8119</v>
      </c>
      <c r="E208" s="749" t="s">
        <v>8126</v>
      </c>
      <c r="F208" s="749" t="s">
        <v>8121</v>
      </c>
      <c r="G208" s="749" t="s">
        <v>8127</v>
      </c>
      <c r="H208" s="749" t="s">
        <v>8128</v>
      </c>
      <c r="I208" s="749" t="s">
        <v>30</v>
      </c>
      <c r="J208" s="749" t="n">
        <v>11563.17</v>
      </c>
    </row>
    <row collapsed="false" customFormat="false" customHeight="true" hidden="true" ht="12.75" outlineLevel="0" r="209">
      <c r="A209" s="749" t="s">
        <v>8130</v>
      </c>
      <c r="B209" s="749" t="str">
        <f aca="false">C209&amp;D209&amp;E209&amp;F209&amp;G209&amp;H209</f>
        <v>DOSAGEM COM ESTUDO GRANULOMETRICO DOS AGREGADOS,DETERMINACAO DE MAIS TRACOS A PARTIR DOS GRAFICOS OBTIDOS DE MISTURAS EXPERIMENTAIS E COM RUPTURA DE CORPO DE PROVA,DE 15X30CM,AOS 3,7 E 28 DIAS DE IDADE,UTILIZANDO AGREGADOS DA MESMA QUALIDADE,POREM EM PROPORCOES DIFERENTES DE CIMENTO,MAIS DE UM AGREGADO MIUDO E MAIS DE UM AGREGADO GRAUDO</v>
      </c>
      <c r="C209" s="749" t="s">
        <v>8099</v>
      </c>
      <c r="D209" s="749" t="s">
        <v>8131</v>
      </c>
      <c r="E209" s="749" t="s">
        <v>8132</v>
      </c>
      <c r="F209" s="749" t="s">
        <v>8133</v>
      </c>
      <c r="G209" s="749" t="s">
        <v>8134</v>
      </c>
      <c r="H209" s="749" t="s">
        <v>8135</v>
      </c>
      <c r="I209" s="749" t="s">
        <v>30</v>
      </c>
      <c r="J209" s="749" t="n">
        <v>12662.91</v>
      </c>
    </row>
    <row collapsed="false" customFormat="false" customHeight="true" hidden="true" ht="12.75" outlineLevel="0" r="210">
      <c r="A210" s="749" t="s">
        <v>8136</v>
      </c>
      <c r="B210" s="749" t="str">
        <f aca="false">C210&amp;D210&amp;E210&amp;F210&amp;G210&amp;H210</f>
        <v>DOSAGEM COM ESTUDO GRANULOMETRICO DOS AGREGADOS,DETERMINACAO DE MAIS TRACOS A PARTIR DOS GRAFICOS OBTIDOS DE MISTURAS EXPERIMENTAIS E COM RUPTURA DE CORPO DE PROVA,DE 15X30CM,AOS 3,7 E 28 DIAS DE IDADE,UTILIZANDO AGREGADOS DA MESMA QUALIDADE,POREM EM PROPORCOES DIFERENTES DE CIMENTO,MAIS DE UM AGREGADO MIUDO E MAIS DE UM AGREGADO GRAUDO</v>
      </c>
      <c r="C210" s="749" t="s">
        <v>8099</v>
      </c>
      <c r="D210" s="749" t="s">
        <v>8131</v>
      </c>
      <c r="E210" s="749" t="s">
        <v>8132</v>
      </c>
      <c r="F210" s="749" t="s">
        <v>8133</v>
      </c>
      <c r="G210" s="749" t="s">
        <v>8134</v>
      </c>
      <c r="H210" s="749" t="s">
        <v>8135</v>
      </c>
      <c r="I210" s="749" t="s">
        <v>30</v>
      </c>
      <c r="J210" s="749" t="n">
        <v>11563.17</v>
      </c>
    </row>
    <row collapsed="false" customFormat="false" customHeight="true" hidden="true" ht="12.75" outlineLevel="0" r="211">
      <c r="A211" s="749" t="s">
        <v>8137</v>
      </c>
      <c r="B211" s="749" t="str">
        <f aca="false">C211&amp;D211&amp;E211&amp;F211&amp;G211&amp;H211</f>
        <v>TRACADO DAS CURVAS QUE CORRELACIONAM A RESISTENCIA A COMPRESSAO AO FATOR AGUA-CIMENTO,COM MOLDAGEM DE 24 CORPOS-DE-PROVA CILINDRICOS DE CONCRETO,DE 15X30CM,COM TRACOS 1:5,1:6,1:7,1:8 E DETERMINACAO DAS TENSOES DE RUPTURA A COMPRESSAO AOS 3,7 E 28 DIAS DE IDADE(AMOSTRAS 6 SACOS DE CIMENTO)</v>
      </c>
      <c r="C211" s="749" t="s">
        <v>8138</v>
      </c>
      <c r="D211" s="749" t="s">
        <v>8139</v>
      </c>
      <c r="E211" s="749" t="s">
        <v>8140</v>
      </c>
      <c r="F211" s="749" t="s">
        <v>8141</v>
      </c>
      <c r="G211" s="749" t="s">
        <v>8142</v>
      </c>
      <c r="I211" s="749" t="s">
        <v>30</v>
      </c>
      <c r="J211" s="749" t="n">
        <v>82884.57</v>
      </c>
    </row>
    <row collapsed="false" customFormat="false" customHeight="true" hidden="true" ht="12.75" outlineLevel="0" r="212">
      <c r="A212" s="749" t="s">
        <v>8143</v>
      </c>
      <c r="B212" s="749" t="str">
        <f aca="false">C212&amp;D212&amp;E212&amp;F212&amp;G212&amp;H212</f>
        <v>TRACADO DAS CURVAS QUE CORRELACIONAM A RESISTENCIA A COMPRESSAO AO FATOR AGUA-CIMENTO,COM MOLDAGEM DE 24 CORPOS-DE-PROVA CILINDRICOS DE CONCRETO,DE 15X30CM,COM TRACOS 1:5,1:6,1:7,1:8 E DETERMINACAO DAS TENSOES DE RUPTURA A COMPRESSAO AOS 3,7 E 28 DIAS DE IDADE(AMOSTRAS 6 SACOS DE CIMENTO)</v>
      </c>
      <c r="C212" s="749" t="s">
        <v>8138</v>
      </c>
      <c r="D212" s="749" t="s">
        <v>8139</v>
      </c>
      <c r="E212" s="749" t="s">
        <v>8140</v>
      </c>
      <c r="F212" s="749" t="s">
        <v>8141</v>
      </c>
      <c r="G212" s="749" t="s">
        <v>8142</v>
      </c>
      <c r="I212" s="749" t="s">
        <v>30</v>
      </c>
      <c r="J212" s="749" t="n">
        <v>75686.26</v>
      </c>
    </row>
    <row collapsed="false" customFormat="false" customHeight="true" hidden="true" ht="12.75" outlineLevel="0" r="213">
      <c r="A213" s="749" t="s">
        <v>8144</v>
      </c>
      <c r="B213" s="749" t="str">
        <f aca="false">C213&amp;D213&amp;E213&amp;F213&amp;G213&amp;H213</f>
        <v>RECONSTITUICAO DE TRACOS DE CONCRETO,POR TRACO</v>
      </c>
      <c r="C213" s="749" t="s">
        <v>8145</v>
      </c>
      <c r="I213" s="749" t="s">
        <v>30</v>
      </c>
      <c r="J213" s="749" t="n">
        <v>30358.11</v>
      </c>
    </row>
    <row collapsed="false" customFormat="false" customHeight="true" hidden="true" ht="12.75" outlineLevel="0" r="214">
      <c r="A214" s="749" t="s">
        <v>8146</v>
      </c>
      <c r="B214" s="749" t="str">
        <f aca="false">C214&amp;D214&amp;E214&amp;F214&amp;G214&amp;H214</f>
        <v>RECONSTITUICAO DE TRACOS DE CONCRETO,POR TRACO</v>
      </c>
      <c r="C214" s="749" t="s">
        <v>8145</v>
      </c>
      <c r="I214" s="749" t="s">
        <v>30</v>
      </c>
      <c r="J214" s="749" t="n">
        <v>27721.59</v>
      </c>
    </row>
    <row collapsed="false" customFormat="false" customHeight="true" hidden="true" ht="12.75" outlineLevel="0" r="215">
      <c r="A215" s="749" t="s">
        <v>8147</v>
      </c>
      <c r="B215" s="749" t="str">
        <f aca="false">C215&amp;D215&amp;E215&amp;F215&amp;G215&amp;H215</f>
        <v>AVALIACAO DA ESPESSURA DE CARBONATACAO,POR PONTO,EM ESTRUTURAS DE CONCRETO ARMADO OU PROTENDIDO,ATRAVES DE ASPERSAO DE SOLUCAO DE FENOLFTALEINA,INCLUSIVE COLETA E AMOSTRA</v>
      </c>
      <c r="C215" s="749" t="s">
        <v>8148</v>
      </c>
      <c r="D215" s="749" t="s">
        <v>8149</v>
      </c>
      <c r="E215" s="749" t="s">
        <v>8150</v>
      </c>
      <c r="I215" s="749" t="s">
        <v>30</v>
      </c>
      <c r="J215" s="749" t="n">
        <v>256.72</v>
      </c>
    </row>
    <row collapsed="false" customFormat="false" customHeight="true" hidden="true" ht="12.75" outlineLevel="0" r="216">
      <c r="A216" s="749" t="s">
        <v>8151</v>
      </c>
      <c r="B216" s="749" t="str">
        <f aca="false">C216&amp;D216&amp;E216&amp;F216&amp;G216&amp;H216</f>
        <v>AVALIACAO DA ESPESSURA DE CARBONATACAO,POR PONTO,EM ESTRUTURAS DE CONCRETO ARMADO OU PROTENDIDO,ATRAVES DE ASPERSAO DE SOLUCAO DE FENOLFTALEINA,INCLUSIVE COLETA E AMOSTRA</v>
      </c>
      <c r="C216" s="749" t="s">
        <v>8148</v>
      </c>
      <c r="D216" s="749" t="s">
        <v>8149</v>
      </c>
      <c r="E216" s="749" t="s">
        <v>8150</v>
      </c>
      <c r="I216" s="749" t="s">
        <v>30</v>
      </c>
      <c r="J216" s="749" t="n">
        <v>256.72</v>
      </c>
    </row>
    <row collapsed="false" customFormat="false" customHeight="true" hidden="true" ht="12.75" outlineLevel="0" r="217">
      <c r="A217" s="749" t="s">
        <v>8152</v>
      </c>
      <c r="B217" s="749" t="str">
        <f aca="false">C217&amp;D217&amp;E217&amp;F217&amp;G217&amp;H217</f>
        <v>DETERMINACAO DO TEOR DE CLORETOS,POR AMOSTRA,EM ESTRUTURAS DE CONCRETO ARMADO OU PROTENDIDO,CONFORME NORMA DA ACI-318/31-BR36,INCLUSIVE COLETA DA AMOSTRA</v>
      </c>
      <c r="C217" s="749" t="s">
        <v>8153</v>
      </c>
      <c r="D217" s="749" t="s">
        <v>8154</v>
      </c>
      <c r="E217" s="749" t="s">
        <v>8155</v>
      </c>
      <c r="I217" s="749" t="s">
        <v>30</v>
      </c>
      <c r="J217" s="749" t="n">
        <v>277.43</v>
      </c>
    </row>
    <row collapsed="false" customFormat="false" customHeight="true" hidden="true" ht="12.75" outlineLevel="0" r="218">
      <c r="A218" s="749" t="s">
        <v>8156</v>
      </c>
      <c r="B218" s="749" t="str">
        <f aca="false">C218&amp;D218&amp;E218&amp;F218&amp;G218&amp;H218</f>
        <v>DETERMINACAO DO TEOR DE CLORETOS,POR AMOSTRA,EM ESTRUTURAS DE CONCRETO ARMADO OU PROTENDIDO,CONFORME NORMA DA ACI-318/31-BR36,INCLUSIVE COLETA DA AMOSTRA</v>
      </c>
      <c r="C218" s="749" t="s">
        <v>8153</v>
      </c>
      <c r="D218" s="749" t="s">
        <v>8154</v>
      </c>
      <c r="E218" s="749" t="s">
        <v>8155</v>
      </c>
      <c r="I218" s="749" t="s">
        <v>30</v>
      </c>
      <c r="J218" s="749" t="n">
        <v>277.43</v>
      </c>
    </row>
    <row collapsed="false" customFormat="false" customHeight="true" hidden="true" ht="12.75" outlineLevel="0" r="219">
      <c r="A219" s="749" t="s">
        <v>8157</v>
      </c>
      <c r="B219" s="749" t="str">
        <f aca="false">C219&amp;D219&amp;E219&amp;F219&amp;G219&amp;H219</f>
        <v>DETERMINACAO DO TEOR DE SULFATOS,POR AMOSTRA,EM ESTRUTURAS DE CONCRETO ARMADO OU PROTENDIDO,CONFORME BOLETIM N°25 DO IPT,INCLUSIVE COLETA DA AMOSTRA</v>
      </c>
      <c r="C219" s="749" t="s">
        <v>8158</v>
      </c>
      <c r="D219" s="749" t="s">
        <v>8159</v>
      </c>
      <c r="E219" s="749" t="s">
        <v>8160</v>
      </c>
      <c r="I219" s="749" t="s">
        <v>30</v>
      </c>
      <c r="J219" s="749" t="n">
        <v>277.43</v>
      </c>
    </row>
    <row collapsed="false" customFormat="false" customHeight="true" hidden="true" ht="12.75" outlineLevel="0" r="220">
      <c r="A220" s="749" t="s">
        <v>8161</v>
      </c>
      <c r="B220" s="749" t="str">
        <f aca="false">C220&amp;D220&amp;E220&amp;F220&amp;G220&amp;H220</f>
        <v>DETERMINACAO DO TEOR DE SULFATOS,POR AMOSTRA,EM ESTRUTURAS DE CONCRETO ARMADO OU PROTENDIDO,CONFORME BOLETIM N°25 DO IPT,INCLUSIVE COLETA DA AMOSTRA</v>
      </c>
      <c r="C220" s="749" t="s">
        <v>8158</v>
      </c>
      <c r="D220" s="749" t="s">
        <v>8159</v>
      </c>
      <c r="E220" s="749" t="s">
        <v>8160</v>
      </c>
      <c r="I220" s="749" t="s">
        <v>30</v>
      </c>
      <c r="J220" s="749" t="n">
        <v>277.43</v>
      </c>
    </row>
    <row collapsed="false" customFormat="false" customHeight="true" hidden="true" ht="12.75" outlineLevel="0" r="221">
      <c r="A221" s="749" t="s">
        <v>8162</v>
      </c>
      <c r="B221" s="749" t="str">
        <f aca="false">C221&amp;D221&amp;E221&amp;F221&amp;G221&amp;H221</f>
        <v>ENSAIO DE RESISTENCIA A TRACAO SIMPLES,POR COMPRESSAO DIAMETRAL DE CORPOS DE PROVA CILINDRICOS DE 15X30CM,EXCLUSIVE CORPO DE PROVA</v>
      </c>
      <c r="C221" s="749" t="s">
        <v>8163</v>
      </c>
      <c r="D221" s="749" t="s">
        <v>8164</v>
      </c>
      <c r="E221" s="749" t="s">
        <v>8165</v>
      </c>
      <c r="I221" s="749" t="s">
        <v>30</v>
      </c>
      <c r="J221" s="749" t="n">
        <v>1414.27</v>
      </c>
    </row>
    <row collapsed="false" customFormat="false" customHeight="true" hidden="true" ht="12.75" outlineLevel="0" r="222">
      <c r="A222" s="749" t="s">
        <v>8166</v>
      </c>
      <c r="B222" s="749" t="str">
        <f aca="false">C222&amp;D222&amp;E222&amp;F222&amp;G222&amp;H222</f>
        <v>ENSAIO DE RESISTENCIA A TRACAO SIMPLES,POR COMPRESSAO DIAMETRAL DE CORPOS DE PROVA CILINDRICOS DE 15X30CM,EXCLUSIVE CORPO DE PROVA</v>
      </c>
      <c r="C222" s="749" t="s">
        <v>8163</v>
      </c>
      <c r="D222" s="749" t="s">
        <v>8164</v>
      </c>
      <c r="E222" s="749" t="s">
        <v>8165</v>
      </c>
      <c r="I222" s="749" t="s">
        <v>30</v>
      </c>
      <c r="J222" s="749" t="n">
        <v>1291.44</v>
      </c>
    </row>
    <row collapsed="false" customFormat="false" customHeight="true" hidden="true" ht="12.75" outlineLevel="0" r="223">
      <c r="A223" s="749" t="s">
        <v>8167</v>
      </c>
      <c r="B223" s="749" t="str">
        <f aca="false">C223&amp;D223&amp;E223&amp;F223&amp;G223&amp;H223</f>
        <v>RESISTENCIA A COMPRESSAO E TRACAO,MODULO DE ELASTICIDADE DINAMICA,EXCLUSIVE CORPO DE PROVA</v>
      </c>
      <c r="C223" s="749" t="s">
        <v>8168</v>
      </c>
      <c r="D223" s="749" t="s">
        <v>8169</v>
      </c>
      <c r="I223" s="749" t="s">
        <v>30</v>
      </c>
      <c r="J223" s="749" t="n">
        <v>2370.88</v>
      </c>
    </row>
    <row collapsed="false" customFormat="false" customHeight="true" hidden="true" ht="12.75" outlineLevel="0" r="224">
      <c r="A224" s="749" t="s">
        <v>8170</v>
      </c>
      <c r="B224" s="749" t="str">
        <f aca="false">C224&amp;D224&amp;E224&amp;F224&amp;G224&amp;H224</f>
        <v>RESISTENCIA A COMPRESSAO E TRACAO,MODULO DE ELASTICIDADE DINAMICA,EXCLUSIVE CORPO DE PROVA</v>
      </c>
      <c r="C224" s="749" t="s">
        <v>8168</v>
      </c>
      <c r="D224" s="749" t="s">
        <v>8169</v>
      </c>
      <c r="I224" s="749" t="s">
        <v>30</v>
      </c>
      <c r="J224" s="749" t="n">
        <v>2164.98</v>
      </c>
    </row>
    <row collapsed="false" customFormat="false" customHeight="true" hidden="true" ht="12.75" outlineLevel="0" r="225">
      <c r="A225" s="749" t="s">
        <v>8171</v>
      </c>
      <c r="B225" s="749" t="str">
        <f aca="false">C225&amp;D225&amp;E225&amp;F225&amp;G225&amp;H225</f>
        <v>DETERMINACAO DO AR INCORPORADO EM CONCRETO,EXCLUSIVE CORPO DE PROVA</v>
      </c>
      <c r="C225" s="749" t="s">
        <v>8172</v>
      </c>
      <c r="D225" s="749" t="s">
        <v>8173</v>
      </c>
      <c r="I225" s="749" t="s">
        <v>30</v>
      </c>
      <c r="J225" s="749" t="n">
        <v>2370.88</v>
      </c>
    </row>
    <row collapsed="false" customFormat="false" customHeight="true" hidden="true" ht="12.75" outlineLevel="0" r="226">
      <c r="A226" s="749" t="s">
        <v>8174</v>
      </c>
      <c r="B226" s="749" t="str">
        <f aca="false">C226&amp;D226&amp;E226&amp;F226&amp;G226&amp;H226</f>
        <v>DETERMINACAO DO AR INCORPORADO EM CONCRETO,EXCLUSIVE CORPO DE PROVA</v>
      </c>
      <c r="C226" s="749" t="s">
        <v>8172</v>
      </c>
      <c r="D226" s="749" t="s">
        <v>8173</v>
      </c>
      <c r="I226" s="749" t="s">
        <v>30</v>
      </c>
      <c r="J226" s="749" t="n">
        <v>2164.98</v>
      </c>
    </row>
    <row collapsed="false" customFormat="false" customHeight="true" hidden="true" ht="12.75" outlineLevel="0" r="227">
      <c r="A227" s="749" t="s">
        <v>8175</v>
      </c>
      <c r="B227" s="749" t="str">
        <f aca="false">C227&amp;D227&amp;E227&amp;F227&amp;G227&amp;H227</f>
        <v>MOLDAGEM E COLETA DE CORPO DE PROVA DE CONCRETO,EXECUTADO POR FIRMA ESPECIALIZADA,INCLUSIVE TRANSPORTE ATE 50KM</v>
      </c>
      <c r="C227" s="749" t="s">
        <v>8176</v>
      </c>
      <c r="D227" s="749" t="s">
        <v>8177</v>
      </c>
      <c r="I227" s="749" t="s">
        <v>30</v>
      </c>
      <c r="J227" s="749" t="n">
        <v>44.07</v>
      </c>
    </row>
    <row collapsed="false" customFormat="false" customHeight="true" hidden="true" ht="12.75" outlineLevel="0" r="228">
      <c r="A228" s="749" t="s">
        <v>8178</v>
      </c>
      <c r="B228" s="749" t="str">
        <f aca="false">C228&amp;D228&amp;E228&amp;F228&amp;G228&amp;H228</f>
        <v>MOLDAGEM E COLETA DE CORPO DE PROVA DE CONCRETO,EXECUTADO POR FIRMA ESPECIALIZADA,INCLUSIVE TRANSPORTE ATE 50KM</v>
      </c>
      <c r="C228" s="749" t="s">
        <v>8176</v>
      </c>
      <c r="D228" s="749" t="s">
        <v>8177</v>
      </c>
      <c r="I228" s="749" t="s">
        <v>30</v>
      </c>
      <c r="J228" s="749" t="n">
        <v>40.93</v>
      </c>
    </row>
    <row collapsed="false" customFormat="false" customHeight="true" hidden="true" ht="12.75" outlineLevel="0" r="229">
      <c r="A229" s="749" t="s">
        <v>8179</v>
      </c>
      <c r="B229" s="749" t="str">
        <f aca="false">C229&amp;D229&amp;E229&amp;F229&amp;G229&amp;H229</f>
        <v>MOLDAGEM E COLETA DE CORPO DE PROVA DE CONCRETO,EXECUTADO POR FIRMA ESPECIALIZADA,INCLUSIVE TRANSPORTE PARA UMA DISTANCIA DE 51 A 100KM</v>
      </c>
      <c r="C229" s="749" t="s">
        <v>8176</v>
      </c>
      <c r="D229" s="749" t="s">
        <v>8180</v>
      </c>
      <c r="E229" s="749" t="s">
        <v>8181</v>
      </c>
      <c r="I229" s="749" t="s">
        <v>30</v>
      </c>
      <c r="J229" s="749" t="n">
        <v>69.3</v>
      </c>
    </row>
    <row collapsed="false" customFormat="false" customHeight="true" hidden="true" ht="12.75" outlineLevel="0" r="230">
      <c r="A230" s="749" t="s">
        <v>8182</v>
      </c>
      <c r="B230" s="749" t="str">
        <f aca="false">C230&amp;D230&amp;E230&amp;F230&amp;G230&amp;H230</f>
        <v>MOLDAGEM E COLETA DE CORPO DE PROVA DE CONCRETO,EXECUTADO POR FIRMA ESPECIALIZADA,INCLUSIVE TRANSPORTE PARA UMA DISTANCIA DE 51 A 100KM</v>
      </c>
      <c r="C230" s="749" t="s">
        <v>8176</v>
      </c>
      <c r="D230" s="749" t="s">
        <v>8180</v>
      </c>
      <c r="E230" s="749" t="s">
        <v>8181</v>
      </c>
      <c r="I230" s="749" t="s">
        <v>30</v>
      </c>
      <c r="J230" s="749" t="n">
        <v>65.23</v>
      </c>
    </row>
    <row collapsed="false" customFormat="false" customHeight="true" hidden="true" ht="12.75" outlineLevel="0" r="231">
      <c r="A231" s="749" t="s">
        <v>8183</v>
      </c>
      <c r="B231" s="749" t="str">
        <f aca="false">C231&amp;D231&amp;E231&amp;F231&amp;G231&amp;H231</f>
        <v>MOLDAGEM E COLETA DE CORPO DE PROVA DE CONCRETO,EXECUTADO POR FIRMA ESPECIALIZADA,INCLUSIVE TRANSPORTE PARA UMA DISTANCIA DE 101 A 250KM</v>
      </c>
      <c r="C231" s="749" t="s">
        <v>8176</v>
      </c>
      <c r="D231" s="749" t="s">
        <v>8180</v>
      </c>
      <c r="E231" s="749" t="s">
        <v>8184</v>
      </c>
      <c r="I231" s="749" t="s">
        <v>30</v>
      </c>
      <c r="J231" s="749" t="n">
        <v>145.88</v>
      </c>
    </row>
    <row collapsed="false" customFormat="false" customHeight="true" hidden="true" ht="12.75" outlineLevel="0" r="232">
      <c r="A232" s="749" t="s">
        <v>8185</v>
      </c>
      <c r="B232" s="749" t="str">
        <f aca="false">C232&amp;D232&amp;E232&amp;F232&amp;G232&amp;H232</f>
        <v>MOLDAGEM E COLETA DE CORPO DE PROVA DE CONCRETO,EXECUTADO POR FIRMA ESPECIALIZADA,INCLUSIVE TRANSPORTE PARA UMA DISTANCIA DE 101 A 250KM</v>
      </c>
      <c r="C232" s="749" t="s">
        <v>8176</v>
      </c>
      <c r="D232" s="749" t="s">
        <v>8180</v>
      </c>
      <c r="E232" s="749" t="s">
        <v>8184</v>
      </c>
      <c r="I232" s="749" t="s">
        <v>30</v>
      </c>
      <c r="J232" s="749" t="n">
        <v>138.97</v>
      </c>
    </row>
    <row collapsed="false" customFormat="false" customHeight="true" hidden="true" ht="12.75" outlineLevel="0" r="233">
      <c r="A233" s="749" t="s">
        <v>8186</v>
      </c>
      <c r="B233" s="749" t="str">
        <f aca="false">C233&amp;D233&amp;E233&amp;F233&amp;G233&amp;H233</f>
        <v>CONTROLE TECNOLOGICO DE OBRAS EM CONCRETO ARMADO CONSIDERANDO APENAS O CONTROLE DO CONCRETO E CONSTANDO DE COLETA,MOLDAGEM E CAPEAMENTO DE CORPOS DE PROVA,TRANSPORTE ATE 50KM,ENSAIOS DE RESISTENCIA A COMPRESSAO AOS 28 DIAS E"SLUMP TEST",MEDIDO POR M3 DE CONCRETO COLOCADO NAS FORMAS</v>
      </c>
      <c r="C233" s="749" t="s">
        <v>8187</v>
      </c>
      <c r="D233" s="749" t="s">
        <v>8188</v>
      </c>
      <c r="E233" s="749" t="s">
        <v>8189</v>
      </c>
      <c r="F233" s="749" t="s">
        <v>8190</v>
      </c>
      <c r="G233" s="749" t="s">
        <v>8191</v>
      </c>
      <c r="I233" s="749" t="s">
        <v>2478</v>
      </c>
      <c r="J233" s="749" t="n">
        <v>16.91</v>
      </c>
    </row>
    <row collapsed="false" customFormat="false" customHeight="true" hidden="true" ht="12.75" outlineLevel="0" r="234">
      <c r="A234" s="749" t="s">
        <v>8192</v>
      </c>
      <c r="B234" s="749" t="str">
        <f aca="false">C234&amp;D234&amp;E234&amp;F234&amp;G234&amp;H234</f>
        <v>CONTROLE TECNOLOGICO DE OBRAS EM CONCRETO ARMADO CONSIDERANDO APENAS O CONTROLE DO CONCRETO E CONSTANDO DE COLETA,MOLDAGEM E CAPEAMENTO DE CORPOS DE PROVA,TRANSPORTE ATE 50KM,ENSAIOS DE RESISTENCIA A COMPRESSAO AOS 28 DIAS E"SLUMP TEST",MEDIDO POR M3 DE CONCRETO COLOCADO NAS FORMAS</v>
      </c>
      <c r="C234" s="749" t="s">
        <v>8187</v>
      </c>
      <c r="D234" s="749" t="s">
        <v>8188</v>
      </c>
      <c r="E234" s="749" t="s">
        <v>8189</v>
      </c>
      <c r="F234" s="749" t="s">
        <v>8190</v>
      </c>
      <c r="G234" s="749" t="s">
        <v>8191</v>
      </c>
      <c r="I234" s="749" t="s">
        <v>2478</v>
      </c>
      <c r="J234" s="749" t="n">
        <v>15.52</v>
      </c>
    </row>
    <row collapsed="false" customFormat="false" customHeight="true" hidden="true" ht="12.75" outlineLevel="0" r="235">
      <c r="A235" s="749" t="s">
        <v>8193</v>
      </c>
      <c r="B235" s="749" t="str">
        <f aca="false">C235&amp;D235&amp;E235&amp;F235&amp;G235&amp;H235</f>
        <v>CONTROLE TECNOLOGICO DE OBRAS EM CONCRETO ARMADO CONSIDERANDO APENAS O CONTROLE DO CONCRETO E CONSTANDO DE COLETA,MOLDAGEM E CAPEAMENTO DE CORPOS DE PROVA,TRANSPORTE ATE 100KM,ENSAIOS DE RESISTENCIA A COMPRESSAO AOS 28 DIAS E"SLUMP TEST",MEDIDO POR M3 DE CONCRETO COLOCADO NAS FORMAS</v>
      </c>
      <c r="C235" s="749" t="s">
        <v>8187</v>
      </c>
      <c r="D235" s="749" t="s">
        <v>8188</v>
      </c>
      <c r="E235" s="749" t="s">
        <v>8194</v>
      </c>
      <c r="F235" s="749" t="s">
        <v>8195</v>
      </c>
      <c r="G235" s="749" t="s">
        <v>8196</v>
      </c>
      <c r="I235" s="749" t="s">
        <v>2478</v>
      </c>
      <c r="J235" s="749" t="n">
        <v>21.1</v>
      </c>
    </row>
    <row collapsed="false" customFormat="false" customHeight="true" hidden="true" ht="12.75" outlineLevel="0" r="236">
      <c r="A236" s="749" t="s">
        <v>8197</v>
      </c>
      <c r="B236" s="749" t="str">
        <f aca="false">C236&amp;D236&amp;E236&amp;F236&amp;G236&amp;H236</f>
        <v>CONTROLE TECNOLOGICO DE OBRAS EM CONCRETO ARMADO CONSIDERANDO APENAS O CONTROLE DO CONCRETO E CONSTANDO DE COLETA,MOLDAGEM E CAPEAMENTO DE CORPOS DE PROVA,TRANSPORTE ATE 100KM,ENSAIOS DE RESISTENCIA A COMPRESSAO AOS 28 DIAS E"SLUMP TEST",MEDIDO POR M3 DE CONCRETO COLOCADO NAS FORMAS</v>
      </c>
      <c r="C236" s="749" t="s">
        <v>8187</v>
      </c>
      <c r="D236" s="749" t="s">
        <v>8188</v>
      </c>
      <c r="E236" s="749" t="s">
        <v>8194</v>
      </c>
      <c r="F236" s="749" t="s">
        <v>8195</v>
      </c>
      <c r="G236" s="749" t="s">
        <v>8196</v>
      </c>
      <c r="I236" s="749" t="s">
        <v>2478</v>
      </c>
      <c r="J236" s="749" t="n">
        <v>19.5</v>
      </c>
    </row>
    <row collapsed="false" customFormat="false" customHeight="true" hidden="true" ht="12.75" outlineLevel="0" r="237">
      <c r="A237" s="749" t="s">
        <v>8198</v>
      </c>
      <c r="B237" s="749" t="str">
        <f aca="false">C237&amp;D237&amp;E237&amp;F237&amp;G237&amp;H237</f>
        <v>CONTROLE TECNOLOGICO DE OBRAS EM CONCRETO ARMADO CONSIDERANDO APENAS O CONTROLE DO CONCRETO E CONSTANDO DE COLETA,MOLDAGEM E CAPEAMENTO DE CORPOS DE PROVA,TRANSPORTE ATE 250KM,ENSAIOS DE RESISTENCIA A COMPRESSAO AOS 28 DIAS E"SLUMP TEST",MEDIDO POR M3 DE CONCRETO COLOCADO NAS FORMAS</v>
      </c>
      <c r="C237" s="749" t="s">
        <v>8187</v>
      </c>
      <c r="D237" s="749" t="s">
        <v>8188</v>
      </c>
      <c r="E237" s="749" t="s">
        <v>8199</v>
      </c>
      <c r="F237" s="749" t="s">
        <v>8195</v>
      </c>
      <c r="G237" s="749" t="s">
        <v>8196</v>
      </c>
      <c r="I237" s="749" t="s">
        <v>2478</v>
      </c>
      <c r="J237" s="749" t="n">
        <v>30.29</v>
      </c>
    </row>
    <row collapsed="false" customFormat="false" customHeight="true" hidden="true" ht="12.75" outlineLevel="0" r="238">
      <c r="A238" s="749" t="s">
        <v>8200</v>
      </c>
      <c r="B238" s="749" t="str">
        <f aca="false">C238&amp;D238&amp;E238&amp;F238&amp;G238&amp;H238</f>
        <v>CONTROLE TECNOLOGICO DE OBRAS EM CONCRETO ARMADO CONSIDERANDO APENAS O CONTROLE DO CONCRETO E CONSTANDO DE COLETA,MOLDAGEM E CAPEAMENTO DE CORPOS DE PROVA,TRANSPORTE ATE 250KM,ENSAIOS DE RESISTENCIA A COMPRESSAO AOS 28 DIAS E"SLUMP TEST",MEDIDO POR M3 DE CONCRETO COLOCADO NAS FORMAS</v>
      </c>
      <c r="C238" s="749" t="s">
        <v>8187</v>
      </c>
      <c r="D238" s="749" t="s">
        <v>8188</v>
      </c>
      <c r="E238" s="749" t="s">
        <v>8199</v>
      </c>
      <c r="F238" s="749" t="s">
        <v>8195</v>
      </c>
      <c r="G238" s="749" t="s">
        <v>8196</v>
      </c>
      <c r="I238" s="749" t="s">
        <v>2478</v>
      </c>
      <c r="J238" s="749" t="n">
        <v>28.35</v>
      </c>
    </row>
    <row collapsed="false" customFormat="false" customHeight="true" hidden="true" ht="12.75" outlineLevel="0" r="239">
      <c r="A239" s="749" t="s">
        <v>8201</v>
      </c>
      <c r="B239" s="749" t="str">
        <f aca="false">C239&amp;D239&amp;E239&amp;F239&amp;G239&amp;H239</f>
        <v>PENETRACAO A 25°C,100G E 5S</v>
      </c>
      <c r="C239" s="749" t="s">
        <v>8202</v>
      </c>
      <c r="I239" s="749" t="s">
        <v>30</v>
      </c>
      <c r="J239" s="749" t="n">
        <v>156.88</v>
      </c>
    </row>
    <row collapsed="false" customFormat="false" customHeight="true" hidden="true" ht="12.75" outlineLevel="0" r="240">
      <c r="A240" s="749" t="s">
        <v>8203</v>
      </c>
      <c r="B240" s="749" t="str">
        <f aca="false">C240&amp;D240&amp;E240&amp;F240&amp;G240&amp;H240</f>
        <v>PENETRACAO A 25°C,100G E 5S</v>
      </c>
      <c r="C240" s="749" t="s">
        <v>8202</v>
      </c>
      <c r="I240" s="749" t="s">
        <v>30</v>
      </c>
      <c r="J240" s="749" t="n">
        <v>143.26</v>
      </c>
    </row>
    <row collapsed="false" customFormat="false" customHeight="true" hidden="true" ht="12.75" outlineLevel="0" r="241">
      <c r="A241" s="749" t="s">
        <v>8204</v>
      </c>
      <c r="B241" s="749" t="str">
        <f aca="false">C241&amp;D241&amp;E241&amp;F241&amp;G241&amp;H241</f>
        <v>PONTO DE FULGOR CLEVELAND</v>
      </c>
      <c r="C241" s="749" t="s">
        <v>8205</v>
      </c>
      <c r="I241" s="749" t="s">
        <v>30</v>
      </c>
      <c r="J241" s="749" t="n">
        <v>115.93</v>
      </c>
    </row>
    <row collapsed="false" customFormat="false" customHeight="true" hidden="true" ht="12.75" outlineLevel="0" r="242">
      <c r="A242" s="749" t="s">
        <v>8206</v>
      </c>
      <c r="B242" s="749" t="str">
        <f aca="false">C242&amp;D242&amp;E242&amp;F242&amp;G242&amp;H242</f>
        <v>PONTO DE FULGOR CLEVELAND</v>
      </c>
      <c r="C242" s="749" t="s">
        <v>8205</v>
      </c>
      <c r="I242" s="749" t="s">
        <v>30</v>
      </c>
      <c r="J242" s="749" t="n">
        <v>105.86</v>
      </c>
    </row>
    <row collapsed="false" customFormat="false" customHeight="true" hidden="true" ht="12.75" outlineLevel="0" r="243">
      <c r="A243" s="749" t="s">
        <v>8207</v>
      </c>
      <c r="B243" s="749" t="str">
        <f aca="false">C243&amp;D243&amp;E243&amp;F243&amp;G243&amp;H243</f>
        <v>DUCTIBILIDADE A 25°C</v>
      </c>
      <c r="C243" s="749" t="s">
        <v>8208</v>
      </c>
      <c r="I243" s="749" t="s">
        <v>30</v>
      </c>
      <c r="J243" s="749" t="n">
        <v>156.88</v>
      </c>
    </row>
    <row collapsed="false" customFormat="false" customHeight="true" hidden="true" ht="12.75" outlineLevel="0" r="244">
      <c r="A244" s="749" t="s">
        <v>8209</v>
      </c>
      <c r="B244" s="749" t="str">
        <f aca="false">C244&amp;D244&amp;E244&amp;F244&amp;G244&amp;H244</f>
        <v>DUCTIBILIDADE A 25°C</v>
      </c>
      <c r="C244" s="749" t="s">
        <v>8208</v>
      </c>
      <c r="I244" s="749" t="s">
        <v>30</v>
      </c>
      <c r="J244" s="749" t="n">
        <v>143.26</v>
      </c>
    </row>
    <row collapsed="false" customFormat="false" customHeight="true" hidden="true" ht="12.75" outlineLevel="0" r="245">
      <c r="A245" s="749" t="s">
        <v>8210</v>
      </c>
      <c r="B245" s="749" t="str">
        <f aca="false">C245&amp;D245&amp;E245&amp;F245&amp;G245&amp;H245</f>
        <v>VISCOSIDADE SSF,A CADA TEMPERATURA PARA EMULSAO</v>
      </c>
      <c r="C245" s="749" t="s">
        <v>8211</v>
      </c>
      <c r="I245" s="749" t="s">
        <v>30</v>
      </c>
      <c r="J245" s="749" t="n">
        <v>170.01</v>
      </c>
    </row>
    <row collapsed="false" customFormat="false" customHeight="true" hidden="true" ht="12.75" outlineLevel="0" r="246">
      <c r="A246" s="749" t="s">
        <v>8212</v>
      </c>
      <c r="B246" s="749" t="str">
        <f aca="false">C246&amp;D246&amp;E246&amp;F246&amp;G246&amp;H246</f>
        <v>VISCOSIDADE SSF,A CADA TEMPERATURA PARA EMULSAO</v>
      </c>
      <c r="C246" s="749" t="s">
        <v>8211</v>
      </c>
      <c r="I246" s="749" t="s">
        <v>30</v>
      </c>
      <c r="J246" s="749" t="n">
        <v>155.24</v>
      </c>
    </row>
    <row collapsed="false" customFormat="false" customHeight="true" hidden="true" ht="12.75" outlineLevel="0" r="247">
      <c r="A247" s="749" t="s">
        <v>8213</v>
      </c>
      <c r="B247" s="749" t="str">
        <f aca="false">C247&amp;D247&amp;E247&amp;F247&amp;G247&amp;H247</f>
        <v>VISCOSIDADE SSF,A CADA TEMPERATURA PARA ASFALTO DILUIDO</v>
      </c>
      <c r="C247" s="749" t="s">
        <v>8214</v>
      </c>
      <c r="I247" s="749" t="s">
        <v>30</v>
      </c>
      <c r="J247" s="749" t="n">
        <v>170.01</v>
      </c>
    </row>
    <row collapsed="false" customFormat="false" customHeight="true" hidden="true" ht="12.75" outlineLevel="0" r="248">
      <c r="A248" s="749" t="s">
        <v>8215</v>
      </c>
      <c r="B248" s="749" t="str">
        <f aca="false">C248&amp;D248&amp;E248&amp;F248&amp;G248&amp;H248</f>
        <v>VISCOSIDADE SSF,A CADA TEMPERATURA PARA ASFALTO DILUIDO</v>
      </c>
      <c r="C248" s="749" t="s">
        <v>8214</v>
      </c>
      <c r="I248" s="749" t="s">
        <v>30</v>
      </c>
      <c r="J248" s="749" t="n">
        <v>155.24</v>
      </c>
    </row>
    <row collapsed="false" customFormat="false" customHeight="true" hidden="true" ht="12.75" outlineLevel="0" r="249">
      <c r="A249" s="749" t="s">
        <v>8216</v>
      </c>
      <c r="B249" s="749" t="str">
        <f aca="false">C249&amp;D249&amp;E249&amp;F249&amp;G249&amp;H249</f>
        <v>VISCOSIDADE CINEMATICA,A CADA TEMPERATURA</v>
      </c>
      <c r="C249" s="749" t="s">
        <v>8217</v>
      </c>
      <c r="I249" s="749" t="s">
        <v>30</v>
      </c>
      <c r="J249" s="749" t="n">
        <v>334.22</v>
      </c>
    </row>
    <row collapsed="false" customFormat="false" customHeight="true" hidden="true" ht="12.75" outlineLevel="0" r="250">
      <c r="A250" s="749" t="s">
        <v>8218</v>
      </c>
      <c r="B250" s="749" t="str">
        <f aca="false">C250&amp;D250&amp;E250&amp;F250&amp;G250&amp;H250</f>
        <v>VISCOSIDADE CINEMATICA,A CADA TEMPERATURA</v>
      </c>
      <c r="C250" s="749" t="s">
        <v>8217</v>
      </c>
      <c r="I250" s="749" t="s">
        <v>30</v>
      </c>
      <c r="J250" s="749" t="n">
        <v>305.19</v>
      </c>
    </row>
    <row collapsed="false" customFormat="false" customHeight="true" hidden="true" ht="12.75" outlineLevel="0" r="251">
      <c r="A251" s="749" t="s">
        <v>8219</v>
      </c>
      <c r="B251" s="749" t="str">
        <f aca="false">C251&amp;D251&amp;E251&amp;F251&amp;G251&amp;H251</f>
        <v>VISCOSIDADE DINAMICA,A CADA TEMPERATURA</v>
      </c>
      <c r="C251" s="749" t="s">
        <v>8220</v>
      </c>
      <c r="I251" s="749" t="s">
        <v>30</v>
      </c>
      <c r="J251" s="749" t="n">
        <v>278.99</v>
      </c>
    </row>
    <row collapsed="false" customFormat="false" customHeight="true" hidden="true" ht="12.75" outlineLevel="0" r="252">
      <c r="A252" s="749" t="s">
        <v>8221</v>
      </c>
      <c r="B252" s="749" t="str">
        <f aca="false">C252&amp;D252&amp;E252&amp;F252&amp;G252&amp;H252</f>
        <v>VISCOSIDADE DINAMICA,A CADA TEMPERATURA</v>
      </c>
      <c r="C252" s="749" t="s">
        <v>8220</v>
      </c>
      <c r="I252" s="749" t="s">
        <v>30</v>
      </c>
      <c r="J252" s="749" t="n">
        <v>254.76</v>
      </c>
    </row>
    <row collapsed="false" customFormat="false" customHeight="true" hidden="true" ht="12.75" outlineLevel="0" r="253">
      <c r="A253" s="749" t="s">
        <v>8222</v>
      </c>
      <c r="B253" s="749" t="str">
        <f aca="false">C253&amp;D253&amp;E253&amp;F253&amp;G253&amp;H253</f>
        <v>TEOR DE BETUME (SOLUBILIDADE)</v>
      </c>
      <c r="C253" s="749" t="s">
        <v>8223</v>
      </c>
      <c r="I253" s="749" t="s">
        <v>30</v>
      </c>
      <c r="J253" s="749" t="n">
        <v>235.4</v>
      </c>
    </row>
    <row collapsed="false" customFormat="false" customHeight="true" hidden="true" ht="12.75" outlineLevel="0" r="254">
      <c r="A254" s="749" t="s">
        <v>8224</v>
      </c>
      <c r="B254" s="749" t="str">
        <f aca="false">C254&amp;D254&amp;E254&amp;F254&amp;G254&amp;H254</f>
        <v>TEOR DE BETUME (SOLUBILIDADE)</v>
      </c>
      <c r="C254" s="749" t="s">
        <v>8223</v>
      </c>
      <c r="I254" s="749" t="s">
        <v>30</v>
      </c>
      <c r="J254" s="749" t="n">
        <v>214.95</v>
      </c>
    </row>
    <row collapsed="false" customFormat="false" customHeight="true" hidden="true" ht="12.75" outlineLevel="0" r="255">
      <c r="A255" s="749" t="s">
        <v>8225</v>
      </c>
      <c r="B255" s="749" t="str">
        <f aca="false">C255&amp;D255&amp;E255&amp;F255&amp;G255&amp;H255</f>
        <v>INDICE DE SUSCETIBILIDADE TERMICA</v>
      </c>
      <c r="C255" s="749" t="s">
        <v>8226</v>
      </c>
      <c r="I255" s="749" t="s">
        <v>30</v>
      </c>
      <c r="J255" s="749" t="n">
        <v>255.75</v>
      </c>
    </row>
    <row collapsed="false" customFormat="false" customHeight="true" hidden="true" ht="12.75" outlineLevel="0" r="256">
      <c r="A256" s="749" t="s">
        <v>8227</v>
      </c>
      <c r="B256" s="749" t="str">
        <f aca="false">C256&amp;D256&amp;E256&amp;F256&amp;G256&amp;H256</f>
        <v>INDICE DE SUSCETIBILIDADE TERMICA</v>
      </c>
      <c r="C256" s="749" t="s">
        <v>8226</v>
      </c>
      <c r="I256" s="749" t="s">
        <v>30</v>
      </c>
      <c r="J256" s="749" t="n">
        <v>233.54</v>
      </c>
    </row>
    <row collapsed="false" customFormat="false" customHeight="true" hidden="true" ht="12.75" outlineLevel="0" r="257">
      <c r="A257" s="749" t="s">
        <v>8228</v>
      </c>
      <c r="B257" s="749" t="str">
        <f aca="false">C257&amp;D257&amp;E257&amp;F257&amp;G257&amp;H257</f>
        <v>EFEITO DO CALOR E DO AR,POR PERCENTAGEM DA PENETRACAO ORIGINAL</v>
      </c>
      <c r="C257" s="749" t="s">
        <v>8229</v>
      </c>
      <c r="D257" s="749" t="s">
        <v>8230</v>
      </c>
      <c r="I257" s="749" t="s">
        <v>30</v>
      </c>
      <c r="J257" s="749" t="n">
        <v>446.11</v>
      </c>
    </row>
    <row collapsed="false" customFormat="false" customHeight="true" hidden="true" ht="12.75" outlineLevel="0" r="258">
      <c r="A258" s="749" t="s">
        <v>8231</v>
      </c>
      <c r="B258" s="749" t="str">
        <f aca="false">C258&amp;D258&amp;E258&amp;F258&amp;G258&amp;H258</f>
        <v>EFEITO DO CALOR E DO AR,POR PERCENTAGEM DA PENETRACAO ORIGINAL</v>
      </c>
      <c r="C258" s="749" t="s">
        <v>8229</v>
      </c>
      <c r="D258" s="749" t="s">
        <v>8230</v>
      </c>
      <c r="I258" s="749" t="s">
        <v>30</v>
      </c>
      <c r="J258" s="749" t="n">
        <v>407.36</v>
      </c>
    </row>
    <row collapsed="false" customFormat="false" customHeight="true" hidden="true" ht="12.75" outlineLevel="0" r="259">
      <c r="A259" s="749" t="s">
        <v>8232</v>
      </c>
      <c r="B259" s="749" t="str">
        <f aca="false">C259&amp;D259&amp;E259&amp;F259&amp;G259&amp;H259</f>
        <v>EFEITO DO CALOR E DO AR,POR PERCENTAGEM DA VARIACAO EM PESO</v>
      </c>
      <c r="C259" s="749" t="s">
        <v>8233</v>
      </c>
      <c r="I259" s="749" t="s">
        <v>30</v>
      </c>
      <c r="J259" s="749" t="n">
        <v>222.32</v>
      </c>
    </row>
    <row collapsed="false" customFormat="false" customHeight="true" hidden="true" ht="12.75" outlineLevel="0" r="260">
      <c r="A260" s="749" t="s">
        <v>8234</v>
      </c>
      <c r="B260" s="749" t="str">
        <f aca="false">C260&amp;D260&amp;E260&amp;F260&amp;G260&amp;H260</f>
        <v>EFEITO DO CALOR E DO AR,POR PERCENTAGEM DA VARIACAO EM PESO</v>
      </c>
      <c r="C260" s="749" t="s">
        <v>8233</v>
      </c>
      <c r="I260" s="749" t="s">
        <v>30</v>
      </c>
      <c r="J260" s="749" t="n">
        <v>203.01</v>
      </c>
    </row>
    <row collapsed="false" customFormat="false" customHeight="true" hidden="true" ht="12.75" outlineLevel="0" r="261">
      <c r="A261" s="749" t="s">
        <v>8235</v>
      </c>
      <c r="B261" s="749" t="str">
        <f aca="false">C261&amp;D261&amp;E261&amp;F261&amp;G261&amp;H261</f>
        <v>PONTO DE AMOLECIMENTO</v>
      </c>
      <c r="C261" s="749" t="s">
        <v>8236</v>
      </c>
      <c r="I261" s="749" t="s">
        <v>30</v>
      </c>
      <c r="J261" s="749" t="n">
        <v>156.93</v>
      </c>
    </row>
    <row collapsed="false" customFormat="false" customHeight="true" hidden="true" ht="12.75" outlineLevel="0" r="262">
      <c r="A262" s="749" t="s">
        <v>8237</v>
      </c>
      <c r="B262" s="749" t="str">
        <f aca="false">C262&amp;D262&amp;E262&amp;F262&amp;G262&amp;H262</f>
        <v>PONTO DE AMOLECIMENTO</v>
      </c>
      <c r="C262" s="749" t="s">
        <v>8236</v>
      </c>
      <c r="I262" s="749" t="s">
        <v>30</v>
      </c>
      <c r="J262" s="749" t="n">
        <v>143.3</v>
      </c>
    </row>
    <row collapsed="false" customFormat="false" customHeight="true" hidden="true" ht="12.75" outlineLevel="0" r="263">
      <c r="A263" s="749" t="s">
        <v>8238</v>
      </c>
      <c r="B263" s="749" t="str">
        <f aca="false">C263&amp;D263&amp;E263&amp;F263&amp;G263&amp;H263</f>
        <v>DENSIDADE A 25°C</v>
      </c>
      <c r="C263" s="749" t="s">
        <v>8239</v>
      </c>
      <c r="I263" s="749" t="s">
        <v>30</v>
      </c>
      <c r="J263" s="749" t="n">
        <v>145.3</v>
      </c>
    </row>
    <row collapsed="false" customFormat="false" customHeight="true" hidden="true" ht="12.75" outlineLevel="0" r="264">
      <c r="A264" s="749" t="s">
        <v>8240</v>
      </c>
      <c r="B264" s="749" t="str">
        <f aca="false">C264&amp;D264&amp;E264&amp;F264&amp;G264&amp;H264</f>
        <v>DENSIDADE A 25°C</v>
      </c>
      <c r="C264" s="749" t="s">
        <v>8239</v>
      </c>
      <c r="I264" s="749" t="s">
        <v>30</v>
      </c>
      <c r="J264" s="749" t="n">
        <v>132.68</v>
      </c>
    </row>
    <row collapsed="false" customFormat="false" customHeight="true" hidden="true" ht="12.75" outlineLevel="0" r="265">
      <c r="A265" s="749" t="s">
        <v>8241</v>
      </c>
      <c r="B265" s="749" t="str">
        <f aca="false">C265&amp;D265&amp;E265&amp;F265&amp;G265&amp;H265</f>
        <v>DETERMINACAO DA CURVA VISCOSIDADE X TEMPERATURA</v>
      </c>
      <c r="C265" s="749" t="s">
        <v>8242</v>
      </c>
      <c r="I265" s="749" t="s">
        <v>30</v>
      </c>
      <c r="J265" s="749" t="n">
        <v>569.62</v>
      </c>
    </row>
    <row collapsed="false" customFormat="false" customHeight="true" hidden="true" ht="12.75" outlineLevel="0" r="266">
      <c r="A266" s="749" t="s">
        <v>8243</v>
      </c>
      <c r="B266" s="749" t="str">
        <f aca="false">C266&amp;D266&amp;E266&amp;F266&amp;G266&amp;H266</f>
        <v>DETERMINACAO DA CURVA VISCOSIDADE X TEMPERATURA</v>
      </c>
      <c r="C266" s="749" t="s">
        <v>8242</v>
      </c>
      <c r="I266" s="749" t="s">
        <v>30</v>
      </c>
      <c r="J266" s="749" t="n">
        <v>520.15</v>
      </c>
    </row>
    <row collapsed="false" customFormat="false" customHeight="true" hidden="true" ht="12.75" outlineLevel="0" r="267">
      <c r="A267" s="749" t="s">
        <v>8244</v>
      </c>
      <c r="B267" s="749" t="str">
        <f aca="false">C267&amp;D267&amp;E267&amp;F267&amp;G267&amp;H267</f>
        <v>PONTO DE FULGOR TAG</v>
      </c>
      <c r="C267" s="749" t="s">
        <v>8245</v>
      </c>
      <c r="I267" s="749" t="s">
        <v>30</v>
      </c>
      <c r="J267" s="749" t="n">
        <v>139.08</v>
      </c>
    </row>
    <row collapsed="false" customFormat="false" customHeight="true" hidden="true" ht="12.75" outlineLevel="0" r="268">
      <c r="A268" s="749" t="s">
        <v>8246</v>
      </c>
      <c r="B268" s="749" t="str">
        <f aca="false">C268&amp;D268&amp;E268&amp;F268&amp;G268&amp;H268</f>
        <v>PONTO DE FULGOR TAG</v>
      </c>
      <c r="C268" s="749" t="s">
        <v>8245</v>
      </c>
      <c r="I268" s="749" t="s">
        <v>30</v>
      </c>
      <c r="J268" s="749" t="n">
        <v>127</v>
      </c>
    </row>
    <row collapsed="false" customFormat="false" customHeight="true" hidden="true" ht="12.75" outlineLevel="0" r="269">
      <c r="A269" s="749" t="s">
        <v>8247</v>
      </c>
      <c r="B269" s="749" t="str">
        <f aca="false">C269&amp;D269&amp;E269&amp;F269&amp;G269&amp;H269</f>
        <v>DESTILACAO DE ASFALTOS DILUIDOS</v>
      </c>
      <c r="C269" s="749" t="s">
        <v>8248</v>
      </c>
      <c r="I269" s="749" t="s">
        <v>30</v>
      </c>
      <c r="J269" s="749" t="n">
        <v>208.68</v>
      </c>
    </row>
    <row collapsed="false" customFormat="false" customHeight="true" hidden="true" ht="12.75" outlineLevel="0" r="270">
      <c r="A270" s="749" t="s">
        <v>8249</v>
      </c>
      <c r="B270" s="749" t="str">
        <f aca="false">C270&amp;D270&amp;E270&amp;F270&amp;G270&amp;H270</f>
        <v>DESTILACAO DE ASFALTOS DILUIDOS</v>
      </c>
      <c r="C270" s="749" t="s">
        <v>8248</v>
      </c>
      <c r="I270" s="749" t="s">
        <v>30</v>
      </c>
      <c r="J270" s="749" t="n">
        <v>190.56</v>
      </c>
    </row>
    <row collapsed="false" customFormat="false" customHeight="true" hidden="true" ht="12.75" outlineLevel="0" r="271">
      <c r="A271" s="749" t="s">
        <v>8250</v>
      </c>
      <c r="B271" s="749" t="str">
        <f aca="false">C271&amp;D271&amp;E271&amp;F271&amp;G271&amp;H271</f>
        <v>DETERMINACAO DE AGUA POR DESTILACAO</v>
      </c>
      <c r="C271" s="749" t="s">
        <v>8251</v>
      </c>
      <c r="I271" s="749" t="s">
        <v>30</v>
      </c>
      <c r="J271" s="749" t="n">
        <v>208.68</v>
      </c>
    </row>
    <row collapsed="false" customFormat="false" customHeight="true" hidden="true" ht="12.75" outlineLevel="0" r="272">
      <c r="A272" s="749" t="s">
        <v>8252</v>
      </c>
      <c r="B272" s="749" t="str">
        <f aca="false">C272&amp;D272&amp;E272&amp;F272&amp;G272&amp;H272</f>
        <v>DETERMINACAO DE AGUA POR DESTILACAO</v>
      </c>
      <c r="C272" s="749" t="s">
        <v>8251</v>
      </c>
      <c r="I272" s="749" t="s">
        <v>30</v>
      </c>
      <c r="J272" s="749" t="n">
        <v>190.56</v>
      </c>
    </row>
    <row collapsed="false" customFormat="false" customHeight="true" hidden="true" ht="12.75" outlineLevel="0" r="273">
      <c r="A273" s="749" t="s">
        <v>8253</v>
      </c>
      <c r="B273" s="749" t="str">
        <f aca="false">C273&amp;D273&amp;E273&amp;F273&amp;G273&amp;H273</f>
        <v>ENSAIOS DO RESIDUO DA DESTILACAO</v>
      </c>
      <c r="C273" s="749" t="s">
        <v>8254</v>
      </c>
      <c r="I273" s="749" t="s">
        <v>30</v>
      </c>
      <c r="J273" s="749" t="n">
        <v>166.16</v>
      </c>
    </row>
    <row collapsed="false" customFormat="false" customHeight="true" hidden="true" ht="12.75" outlineLevel="0" r="274">
      <c r="A274" s="749" t="s">
        <v>8255</v>
      </c>
      <c r="B274" s="749" t="str">
        <f aca="false">C274&amp;D274&amp;E274&amp;F274&amp;G274&amp;H274</f>
        <v>ENSAIOS DO RESIDUO DA DESTILACAO</v>
      </c>
      <c r="C274" s="749" t="s">
        <v>8254</v>
      </c>
      <c r="I274" s="749" t="s">
        <v>30</v>
      </c>
      <c r="J274" s="749" t="n">
        <v>151.73</v>
      </c>
    </row>
    <row collapsed="false" customFormat="false" customHeight="true" hidden="true" ht="12.75" outlineLevel="0" r="275">
      <c r="A275" s="749" t="s">
        <v>8256</v>
      </c>
      <c r="B275" s="749" t="str">
        <f aca="false">C275&amp;D275&amp;E275&amp;F275&amp;G275&amp;H275</f>
        <v>VISCOSIDADE ESPECIFICA ENGLER</v>
      </c>
      <c r="C275" s="749" t="s">
        <v>8257</v>
      </c>
      <c r="I275" s="749" t="s">
        <v>30</v>
      </c>
      <c r="J275" s="749" t="n">
        <v>180.86</v>
      </c>
    </row>
    <row collapsed="false" customFormat="false" customHeight="true" hidden="true" ht="12.75" outlineLevel="0" r="276">
      <c r="A276" s="749" t="s">
        <v>8258</v>
      </c>
      <c r="B276" s="749" t="str">
        <f aca="false">C276&amp;D276&amp;E276&amp;F276&amp;G276&amp;H276</f>
        <v>VISCOSIDADE ESPECIFICA ENGLER</v>
      </c>
      <c r="C276" s="749" t="s">
        <v>8257</v>
      </c>
      <c r="I276" s="749" t="s">
        <v>30</v>
      </c>
      <c r="J276" s="749" t="n">
        <v>165.15</v>
      </c>
    </row>
    <row collapsed="false" customFormat="false" customHeight="true" hidden="true" ht="12.75" outlineLevel="0" r="277">
      <c r="A277" s="749" t="s">
        <v>8259</v>
      </c>
      <c r="B277" s="749" t="str">
        <f aca="false">C277&amp;D277&amp;E277&amp;F277&amp;G277&amp;H277</f>
        <v>FLUTUACAO</v>
      </c>
      <c r="C277" s="749" t="s">
        <v>8260</v>
      </c>
      <c r="I277" s="749" t="s">
        <v>30</v>
      </c>
      <c r="J277" s="749" t="n">
        <v>202.49</v>
      </c>
    </row>
    <row collapsed="false" customFormat="false" customHeight="true" hidden="true" ht="12.75" outlineLevel="0" r="278">
      <c r="A278" s="749" t="s">
        <v>8261</v>
      </c>
      <c r="B278" s="749" t="str">
        <f aca="false">C278&amp;D278&amp;E278&amp;F278&amp;G278&amp;H278</f>
        <v>FLUTUACAO</v>
      </c>
      <c r="C278" s="749" t="s">
        <v>8260</v>
      </c>
      <c r="I278" s="749" t="s">
        <v>30</v>
      </c>
      <c r="J278" s="749" t="n">
        <v>184.91</v>
      </c>
    </row>
    <row collapsed="false" customFormat="false" customHeight="true" hidden="true" ht="12.75" outlineLevel="0" r="279">
      <c r="A279" s="749" t="s">
        <v>8262</v>
      </c>
      <c r="B279" s="749" t="str">
        <f aca="false">C279&amp;D279&amp;E279&amp;F279&amp;G279&amp;H279</f>
        <v>DESTILACAO DO ALCATRAO</v>
      </c>
      <c r="C279" s="749" t="s">
        <v>8263</v>
      </c>
      <c r="I279" s="749" t="s">
        <v>30</v>
      </c>
      <c r="J279" s="749" t="n">
        <v>208.68</v>
      </c>
    </row>
    <row collapsed="false" customFormat="false" customHeight="true" hidden="true" ht="12.75" outlineLevel="0" r="280">
      <c r="A280" s="749" t="s">
        <v>8264</v>
      </c>
      <c r="B280" s="749" t="str">
        <f aca="false">C280&amp;D280&amp;E280&amp;F280&amp;G280&amp;H280</f>
        <v>DESTILACAO DO ALCATRAO</v>
      </c>
      <c r="C280" s="749" t="s">
        <v>8263</v>
      </c>
      <c r="I280" s="749" t="s">
        <v>30</v>
      </c>
      <c r="J280" s="749" t="n">
        <v>190.56</v>
      </c>
    </row>
    <row collapsed="false" customFormat="false" customHeight="true" hidden="true" ht="12.75" outlineLevel="0" r="281">
      <c r="A281" s="749" t="s">
        <v>8265</v>
      </c>
      <c r="B281" s="749" t="str">
        <f aca="false">C281&amp;D281&amp;E281&amp;F281&amp;G281&amp;H281</f>
        <v>INDICE DE SULFONACAO</v>
      </c>
      <c r="C281" s="749" t="s">
        <v>8266</v>
      </c>
      <c r="I281" s="749" t="s">
        <v>30</v>
      </c>
      <c r="J281" s="749" t="n">
        <v>208.68</v>
      </c>
    </row>
    <row collapsed="false" customFormat="false" customHeight="true" hidden="true" ht="12.75" outlineLevel="0" r="282">
      <c r="A282" s="749" t="s">
        <v>8267</v>
      </c>
      <c r="B282" s="749" t="str">
        <f aca="false">C282&amp;D282&amp;E282&amp;F282&amp;G282&amp;H282</f>
        <v>INDICE DE SULFONACAO</v>
      </c>
      <c r="C282" s="749" t="s">
        <v>8266</v>
      </c>
      <c r="I282" s="749" t="s">
        <v>30</v>
      </c>
      <c r="J282" s="749" t="n">
        <v>190.56</v>
      </c>
    </row>
    <row collapsed="false" customFormat="false" customHeight="true" hidden="true" ht="12.75" outlineLevel="0" r="283">
      <c r="A283" s="749" t="s">
        <v>8268</v>
      </c>
      <c r="B283" s="749" t="str">
        <f aca="false">C283&amp;D283&amp;E283&amp;F283&amp;G283&amp;H283</f>
        <v>BETUME TOTAL</v>
      </c>
      <c r="C283" s="749" t="s">
        <v>8269</v>
      </c>
      <c r="I283" s="749" t="s">
        <v>30</v>
      </c>
      <c r="J283" s="749" t="n">
        <v>235.4</v>
      </c>
    </row>
    <row collapsed="false" customFormat="false" customHeight="true" hidden="true" ht="12.75" outlineLevel="0" r="284">
      <c r="A284" s="749" t="s">
        <v>8270</v>
      </c>
      <c r="B284" s="749" t="str">
        <f aca="false">C284&amp;D284&amp;E284&amp;F284&amp;G284&amp;H284</f>
        <v>BETUME TOTAL</v>
      </c>
      <c r="C284" s="749" t="s">
        <v>8269</v>
      </c>
      <c r="I284" s="749" t="s">
        <v>30</v>
      </c>
      <c r="J284" s="749" t="n">
        <v>214.95</v>
      </c>
    </row>
    <row collapsed="false" customFormat="false" customHeight="true" hidden="true" ht="12.75" outlineLevel="0" r="285">
      <c r="A285" s="749" t="s">
        <v>8271</v>
      </c>
      <c r="B285" s="749" t="str">
        <f aca="false">C285&amp;D285&amp;E285&amp;F285&amp;G285&amp;H285</f>
        <v>SEDIMENTACAO A 5 DIAS</v>
      </c>
      <c r="C285" s="749" t="s">
        <v>8272</v>
      </c>
      <c r="I285" s="749" t="s">
        <v>30</v>
      </c>
      <c r="J285" s="749" t="n">
        <v>379.26</v>
      </c>
    </row>
    <row collapsed="false" customFormat="false" customHeight="true" hidden="true" ht="12.75" outlineLevel="0" r="286">
      <c r="A286" s="749" t="s">
        <v>8273</v>
      </c>
      <c r="B286" s="749" t="str">
        <f aca="false">C286&amp;D286&amp;E286&amp;F286&amp;G286&amp;H286</f>
        <v>SEDIMENTACAO A 5 DIAS</v>
      </c>
      <c r="C286" s="749" t="s">
        <v>8272</v>
      </c>
      <c r="I286" s="749" t="s">
        <v>30</v>
      </c>
      <c r="J286" s="749" t="n">
        <v>346.32</v>
      </c>
    </row>
    <row collapsed="false" customFormat="false" customHeight="true" hidden="true" ht="12.75" outlineLevel="0" r="287">
      <c r="A287" s="749" t="s">
        <v>8274</v>
      </c>
      <c r="B287" s="749" t="str">
        <f aca="false">C287&amp;D287&amp;E287&amp;F287&amp;G287&amp;H287</f>
        <v>PENEIRACAO</v>
      </c>
      <c r="C287" s="749" t="s">
        <v>8275</v>
      </c>
      <c r="I287" s="749" t="s">
        <v>30</v>
      </c>
      <c r="J287" s="749" t="n">
        <v>166.95</v>
      </c>
    </row>
    <row collapsed="false" customFormat="false" customHeight="true" hidden="true" ht="12.75" outlineLevel="0" r="288">
      <c r="A288" s="749" t="s">
        <v>8276</v>
      </c>
      <c r="B288" s="749" t="str">
        <f aca="false">C288&amp;D288&amp;E288&amp;F288&amp;G288&amp;H288</f>
        <v>PENEIRACAO</v>
      </c>
      <c r="C288" s="749" t="s">
        <v>8275</v>
      </c>
      <c r="I288" s="749" t="s">
        <v>30</v>
      </c>
      <c r="J288" s="749" t="n">
        <v>152.45</v>
      </c>
    </row>
    <row collapsed="false" customFormat="false" customHeight="true" hidden="true" ht="12.75" outlineLevel="0" r="289">
      <c r="A289" s="749" t="s">
        <v>8277</v>
      </c>
      <c r="B289" s="749" t="str">
        <f aca="false">C289&amp;D289&amp;E289&amp;F289&amp;G289&amp;H289</f>
        <v>RESISTENCIA A AGUA</v>
      </c>
      <c r="C289" s="749" t="s">
        <v>8278</v>
      </c>
      <c r="I289" s="749" t="s">
        <v>30</v>
      </c>
      <c r="J289" s="749" t="n">
        <v>1574.71</v>
      </c>
    </row>
    <row collapsed="false" customFormat="false" customHeight="true" hidden="true" ht="12.75" outlineLevel="0" r="290">
      <c r="A290" s="749" t="s">
        <v>8279</v>
      </c>
      <c r="B290" s="749" t="str">
        <f aca="false">C290&amp;D290&amp;E290&amp;F290&amp;G290&amp;H290</f>
        <v>RESISTENCIA A AGUA</v>
      </c>
      <c r="C290" s="749" t="s">
        <v>8278</v>
      </c>
      <c r="I290" s="749" t="s">
        <v>30</v>
      </c>
      <c r="J290" s="749" t="n">
        <v>1437.95</v>
      </c>
    </row>
    <row collapsed="false" customFormat="false" customHeight="true" hidden="true" ht="12.75" outlineLevel="0" r="291">
      <c r="A291" s="749" t="s">
        <v>8280</v>
      </c>
      <c r="B291" s="749" t="str">
        <f aca="false">C291&amp;D291&amp;E291&amp;F291&amp;G291&amp;H291</f>
        <v>MISTURA COM CIMENTO OU COM FILLER SILICICO</v>
      </c>
      <c r="C291" s="749" t="s">
        <v>8281</v>
      </c>
      <c r="I291" s="749" t="s">
        <v>30</v>
      </c>
      <c r="J291" s="749" t="n">
        <v>347.81</v>
      </c>
    </row>
    <row collapsed="false" customFormat="false" customHeight="true" hidden="true" ht="12.75" outlineLevel="0" r="292">
      <c r="A292" s="749" t="s">
        <v>8282</v>
      </c>
      <c r="B292" s="749" t="str">
        <f aca="false">C292&amp;D292&amp;E292&amp;F292&amp;G292&amp;H292</f>
        <v>MISTURA COM CIMENTO OU COM FILLER SILICICO</v>
      </c>
      <c r="C292" s="749" t="s">
        <v>8281</v>
      </c>
      <c r="I292" s="749" t="s">
        <v>30</v>
      </c>
      <c r="J292" s="749" t="n">
        <v>317.6</v>
      </c>
    </row>
    <row collapsed="false" customFormat="false" customHeight="true" hidden="true" ht="12.75" outlineLevel="0" r="293">
      <c r="A293" s="749" t="s">
        <v>8283</v>
      </c>
      <c r="B293" s="749" t="str">
        <f aca="false">C293&amp;D293&amp;E293&amp;F293&amp;G293&amp;H293</f>
        <v>CARGA DAS PARTICULAS</v>
      </c>
      <c r="C293" s="749" t="s">
        <v>8284</v>
      </c>
      <c r="I293" s="749" t="s">
        <v>30</v>
      </c>
      <c r="J293" s="749" t="n">
        <v>202.49</v>
      </c>
    </row>
    <row collapsed="false" customFormat="false" customHeight="true" hidden="true" ht="12.75" outlineLevel="0" r="294">
      <c r="A294" s="749" t="s">
        <v>8285</v>
      </c>
      <c r="B294" s="749" t="str">
        <f aca="false">C294&amp;D294&amp;E294&amp;F294&amp;G294&amp;H294</f>
        <v>CARGA DAS PARTICULAS</v>
      </c>
      <c r="C294" s="749" t="s">
        <v>8284</v>
      </c>
      <c r="I294" s="749" t="s">
        <v>30</v>
      </c>
      <c r="J294" s="749" t="n">
        <v>184.91</v>
      </c>
    </row>
    <row collapsed="false" customFormat="false" customHeight="true" hidden="true" ht="12.75" outlineLevel="0" r="295">
      <c r="A295" s="749" t="s">
        <v>8286</v>
      </c>
      <c r="B295" s="749" t="str">
        <f aca="false">C295&amp;D295&amp;E295&amp;F295&amp;G295&amp;H295</f>
        <v>DESEMULSIBILIDADE</v>
      </c>
      <c r="C295" s="749" t="s">
        <v>8287</v>
      </c>
      <c r="I295" s="749" t="s">
        <v>30</v>
      </c>
      <c r="J295" s="749" t="n">
        <v>139.08</v>
      </c>
    </row>
    <row collapsed="false" customFormat="false" customHeight="true" hidden="true" ht="12.75" outlineLevel="0" r="296">
      <c r="A296" s="749" t="s">
        <v>8288</v>
      </c>
      <c r="B296" s="749" t="str">
        <f aca="false">C296&amp;D296&amp;E296&amp;F296&amp;G296&amp;H296</f>
        <v>DESEMULSIBILIDADE</v>
      </c>
      <c r="C296" s="749" t="s">
        <v>8287</v>
      </c>
      <c r="I296" s="749" t="s">
        <v>30</v>
      </c>
      <c r="J296" s="749" t="n">
        <v>127</v>
      </c>
    </row>
    <row collapsed="false" customFormat="false" customHeight="true" hidden="true" ht="12.75" outlineLevel="0" r="297">
      <c r="A297" s="749" t="s">
        <v>8289</v>
      </c>
      <c r="B297" s="749" t="str">
        <f aca="false">C297&amp;D297&amp;E297&amp;F297&amp;G297&amp;H297</f>
        <v>DESTILACAO DE EMULSOES ASFALTICAS E OLEO DESTILADO</v>
      </c>
      <c r="C297" s="749" t="s">
        <v>8290</v>
      </c>
      <c r="I297" s="749" t="s">
        <v>30</v>
      </c>
      <c r="J297" s="749" t="n">
        <v>198.75</v>
      </c>
    </row>
    <row collapsed="false" customFormat="false" customHeight="true" hidden="true" ht="12.75" outlineLevel="0" r="298">
      <c r="A298" s="749" t="s">
        <v>8291</v>
      </c>
      <c r="B298" s="749" t="str">
        <f aca="false">C298&amp;D298&amp;E298&amp;F298&amp;G298&amp;H298</f>
        <v>DESTILACAO DE EMULSOES ASFALTICAS E OLEO DESTILADO</v>
      </c>
      <c r="C298" s="749" t="s">
        <v>8290</v>
      </c>
      <c r="I298" s="749" t="s">
        <v>30</v>
      </c>
      <c r="J298" s="749" t="n">
        <v>181.49</v>
      </c>
    </row>
    <row collapsed="false" customFormat="false" customHeight="true" hidden="true" ht="12.75" outlineLevel="0" r="299">
      <c r="A299" s="749" t="s">
        <v>8292</v>
      </c>
      <c r="B299" s="749" t="str">
        <f aca="false">C299&amp;D299&amp;E299&amp;F299&amp;G299&amp;H299</f>
        <v>RESISTENCIA AO CALOR</v>
      </c>
      <c r="C299" s="749" t="s">
        <v>8293</v>
      </c>
      <c r="I299" s="749" t="s">
        <v>30</v>
      </c>
      <c r="J299" s="749" t="n">
        <v>309.17</v>
      </c>
    </row>
    <row collapsed="false" customFormat="false" customHeight="true" hidden="true" ht="12.75" outlineLevel="0" r="300">
      <c r="A300" s="749" t="s">
        <v>8294</v>
      </c>
      <c r="B300" s="749" t="str">
        <f aca="false">C300&amp;D300&amp;E300&amp;F300&amp;G300&amp;H300</f>
        <v>RESISTENCIA AO CALOR</v>
      </c>
      <c r="C300" s="749" t="s">
        <v>8293</v>
      </c>
      <c r="I300" s="749" t="s">
        <v>30</v>
      </c>
      <c r="J300" s="749" t="n">
        <v>282.32</v>
      </c>
    </row>
    <row collapsed="false" customFormat="false" customHeight="true" hidden="true" ht="12.75" outlineLevel="0" r="301">
      <c r="A301" s="749" t="s">
        <v>8295</v>
      </c>
      <c r="B301" s="749" t="str">
        <f aca="false">C301&amp;D301&amp;E301&amp;F301&amp;G301&amp;H301</f>
        <v>ENSAIO RRL PARA AGREGADO GRAUDO</v>
      </c>
      <c r="C301" s="749" t="s">
        <v>8296</v>
      </c>
      <c r="I301" s="749" t="s">
        <v>30</v>
      </c>
      <c r="J301" s="749" t="n">
        <v>309.17</v>
      </c>
    </row>
    <row collapsed="false" customFormat="false" customHeight="true" hidden="true" ht="12.75" outlineLevel="0" r="302">
      <c r="A302" s="749" t="s">
        <v>8297</v>
      </c>
      <c r="B302" s="749" t="str">
        <f aca="false">C302&amp;D302&amp;E302&amp;F302&amp;G302&amp;H302</f>
        <v>ENSAIO RRL PARA AGREGADO GRAUDO</v>
      </c>
      <c r="C302" s="749" t="s">
        <v>8296</v>
      </c>
      <c r="I302" s="749" t="s">
        <v>30</v>
      </c>
      <c r="J302" s="749" t="n">
        <v>282.32</v>
      </c>
    </row>
    <row collapsed="false" customFormat="false" customHeight="true" hidden="true" ht="12.75" outlineLevel="0" r="303">
      <c r="A303" s="749" t="s">
        <v>8298</v>
      </c>
      <c r="B303" s="749" t="str">
        <f aca="false">C303&amp;D303&amp;E303&amp;F303&amp;G303&amp;H303</f>
        <v>DETERMINACAO DE PERCENTAGEM DE AGENTES ATIVOS</v>
      </c>
      <c r="C303" s="749" t="s">
        <v>8299</v>
      </c>
      <c r="I303" s="749" t="s">
        <v>30</v>
      </c>
      <c r="J303" s="749" t="n">
        <v>309.17</v>
      </c>
    </row>
    <row collapsed="false" customFormat="false" customHeight="true" hidden="true" ht="12.75" outlineLevel="0" r="304">
      <c r="A304" s="749" t="s">
        <v>8300</v>
      </c>
      <c r="B304" s="749" t="str">
        <f aca="false">C304&amp;D304&amp;E304&amp;F304&amp;G304&amp;H304</f>
        <v>DETERMINACAO DE PERCENTAGEM DE AGENTES ATIVOS</v>
      </c>
      <c r="C304" s="749" t="s">
        <v>8299</v>
      </c>
      <c r="I304" s="749" t="s">
        <v>30</v>
      </c>
      <c r="J304" s="749" t="n">
        <v>282.32</v>
      </c>
    </row>
    <row collapsed="false" customFormat="false" customHeight="true" hidden="true" ht="12.75" outlineLevel="0" r="305">
      <c r="A305" s="749" t="s">
        <v>8301</v>
      </c>
      <c r="B305" s="749" t="str">
        <f aca="false">C305&amp;D305&amp;E305&amp;F305&amp;G305&amp;H305</f>
        <v>ENSAIO LCPC</v>
      </c>
      <c r="C305" s="749" t="s">
        <v>8302</v>
      </c>
      <c r="I305" s="749" t="s">
        <v>30</v>
      </c>
      <c r="J305" s="749" t="n">
        <v>231.88</v>
      </c>
    </row>
    <row collapsed="false" customFormat="false" customHeight="true" hidden="true" ht="12.75" outlineLevel="0" r="306">
      <c r="A306" s="749" t="s">
        <v>8303</v>
      </c>
      <c r="B306" s="749" t="str">
        <f aca="false">C306&amp;D306&amp;E306&amp;F306&amp;G306&amp;H306</f>
        <v>ENSAIO LCPC</v>
      </c>
      <c r="C306" s="749" t="s">
        <v>8302</v>
      </c>
      <c r="I306" s="749" t="s">
        <v>30</v>
      </c>
      <c r="J306" s="749" t="n">
        <v>211.74</v>
      </c>
    </row>
    <row collapsed="false" customFormat="false" customHeight="true" hidden="true" ht="12.75" outlineLevel="0" r="307">
      <c r="A307" s="749" t="s">
        <v>8304</v>
      </c>
      <c r="B307" s="749" t="str">
        <f aca="false">C307&amp;D307&amp;E307&amp;F307&amp;G307&amp;H307</f>
        <v>MATERIAL DE ENCHIMENTO (AMOSTRA GRANULOMETRICA)</v>
      </c>
      <c r="C307" s="749" t="s">
        <v>8305</v>
      </c>
      <c r="I307" s="749" t="s">
        <v>30</v>
      </c>
      <c r="J307" s="749" t="n">
        <v>207.58</v>
      </c>
    </row>
    <row collapsed="false" customFormat="false" customHeight="true" hidden="true" ht="12.75" outlineLevel="0" r="308">
      <c r="A308" s="749" t="s">
        <v>8306</v>
      </c>
      <c r="B308" s="749" t="str">
        <f aca="false">C308&amp;D308&amp;E308&amp;F308&amp;G308&amp;H308</f>
        <v>MATERIAL DE ENCHIMENTO (AMOSTRA GRANULOMETRICA)</v>
      </c>
      <c r="C308" s="749" t="s">
        <v>8305</v>
      </c>
      <c r="I308" s="749" t="s">
        <v>30</v>
      </c>
      <c r="J308" s="749" t="n">
        <v>189.55</v>
      </c>
    </row>
    <row collapsed="false" customFormat="false" customHeight="true" hidden="true" ht="12.75" outlineLevel="0" r="309">
      <c r="A309" s="749" t="s">
        <v>8307</v>
      </c>
      <c r="B309" s="749" t="str">
        <f aca="false">C309&amp;D309&amp;E309&amp;F309&amp;G309&amp;H309</f>
        <v>DETERMINACAO DE PERCENTAGEM DE CARBONATO DE CALCIO</v>
      </c>
      <c r="C309" s="749" t="s">
        <v>8308</v>
      </c>
      <c r="I309" s="749" t="s">
        <v>30</v>
      </c>
      <c r="J309" s="749" t="n">
        <v>386.46</v>
      </c>
    </row>
    <row collapsed="false" customFormat="false" customHeight="true" hidden="true" ht="12.75" outlineLevel="0" r="310">
      <c r="A310" s="749" t="s">
        <v>8309</v>
      </c>
      <c r="B310" s="749" t="str">
        <f aca="false">C310&amp;D310&amp;E310&amp;F310&amp;G310&amp;H310</f>
        <v>DETERMINACAO DE PERCENTAGEM DE CARBONATO DE CALCIO</v>
      </c>
      <c r="C310" s="749" t="s">
        <v>8308</v>
      </c>
      <c r="I310" s="749" t="s">
        <v>30</v>
      </c>
      <c r="J310" s="749" t="n">
        <v>352.9</v>
      </c>
    </row>
    <row collapsed="false" customFormat="false" customHeight="true" hidden="true" ht="12.75" outlineLevel="0" r="311">
      <c r="A311" s="749" t="s">
        <v>8310</v>
      </c>
      <c r="B311" s="749" t="str">
        <f aca="false">C311&amp;D311&amp;E311&amp;F311&amp;G311&amp;H311</f>
        <v>MASSA ESPECIFICA REAL DO CORRETIVO DE ADESIVIDADE</v>
      </c>
      <c r="C311" s="749" t="s">
        <v>8311</v>
      </c>
      <c r="I311" s="749" t="s">
        <v>30</v>
      </c>
      <c r="J311" s="749" t="n">
        <v>154.58</v>
      </c>
    </row>
    <row collapsed="false" customFormat="false" customHeight="true" hidden="true" ht="12.75" outlineLevel="0" r="312">
      <c r="A312" s="749" t="s">
        <v>8312</v>
      </c>
      <c r="B312" s="749" t="str">
        <f aca="false">C312&amp;D312&amp;E312&amp;F312&amp;G312&amp;H312</f>
        <v>MASSA ESPECIFICA REAL DO CORRETIVO DE ADESIVIDADE</v>
      </c>
      <c r="C312" s="749" t="s">
        <v>8311</v>
      </c>
      <c r="I312" s="749" t="s">
        <v>30</v>
      </c>
      <c r="J312" s="749" t="n">
        <v>141.15</v>
      </c>
    </row>
    <row collapsed="false" customFormat="false" customHeight="true" hidden="true" ht="12.75" outlineLevel="0" r="313">
      <c r="A313" s="749" t="s">
        <v>8313</v>
      </c>
      <c r="B313" s="749" t="str">
        <f aca="false">C313&amp;D313&amp;E313&amp;F313&amp;G313&amp;H313</f>
        <v>MASSA ESPECIFICA APARENTE DO CORRETIVO DE ADESIVIDADE</v>
      </c>
      <c r="C313" s="749" t="s">
        <v>8314</v>
      </c>
      <c r="I313" s="749" t="s">
        <v>30</v>
      </c>
      <c r="J313" s="749" t="n">
        <v>92.75</v>
      </c>
    </row>
    <row collapsed="false" customFormat="false" customHeight="true" hidden="true" ht="12.75" outlineLevel="0" r="314">
      <c r="A314" s="749" t="s">
        <v>8315</v>
      </c>
      <c r="B314" s="749" t="str">
        <f aca="false">C314&amp;D314&amp;E314&amp;F314&amp;G314&amp;H314</f>
        <v>MASSA ESPECIFICA APARENTE DO CORRETIVO DE ADESIVIDADE</v>
      </c>
      <c r="C314" s="749" t="s">
        <v>8314</v>
      </c>
      <c r="I314" s="749" t="s">
        <v>30</v>
      </c>
      <c r="J314" s="749" t="n">
        <v>84.69</v>
      </c>
    </row>
    <row collapsed="false" customFormat="false" customHeight="true" hidden="true" ht="12.75" outlineLevel="0" r="315">
      <c r="A315" s="749" t="s">
        <v>8316</v>
      </c>
      <c r="B315" s="749" t="str">
        <f aca="false">C315&amp;D315&amp;E315&amp;F315&amp;G315&amp;H315</f>
        <v>DETERMINACAO DO TEOR DE BETUME</v>
      </c>
      <c r="C315" s="749" t="s">
        <v>8317</v>
      </c>
      <c r="I315" s="749" t="s">
        <v>30</v>
      </c>
      <c r="J315" s="749" t="n">
        <v>364.17</v>
      </c>
    </row>
    <row collapsed="false" customFormat="false" customHeight="true" hidden="true" ht="12.75" outlineLevel="0" r="316">
      <c r="A316" s="749" t="s">
        <v>8318</v>
      </c>
      <c r="B316" s="749" t="str">
        <f aca="false">C316&amp;D316&amp;E316&amp;F316&amp;G316&amp;H316</f>
        <v>DETERMINACAO DO TEOR DE BETUME</v>
      </c>
      <c r="C316" s="749" t="s">
        <v>8317</v>
      </c>
      <c r="I316" s="749" t="s">
        <v>30</v>
      </c>
      <c r="J316" s="749" t="n">
        <v>332.54</v>
      </c>
    </row>
    <row collapsed="false" customFormat="false" customHeight="true" hidden="true" ht="12.75" outlineLevel="0" r="317">
      <c r="A317" s="749" t="s">
        <v>8319</v>
      </c>
      <c r="B317" s="749" t="str">
        <f aca="false">C317&amp;D317&amp;E317&amp;F317&amp;G317&amp;H317</f>
        <v>DETERMINACAO DA ESTABILIDADE E FLUENCIA MARSHALL</v>
      </c>
      <c r="C317" s="749" t="s">
        <v>8320</v>
      </c>
      <c r="I317" s="749" t="s">
        <v>30</v>
      </c>
      <c r="J317" s="749" t="n">
        <v>876.37</v>
      </c>
    </row>
    <row collapsed="false" customFormat="false" customHeight="true" hidden="true" ht="12.75" outlineLevel="0" r="318">
      <c r="A318" s="749" t="s">
        <v>8321</v>
      </c>
      <c r="B318" s="749" t="str">
        <f aca="false">C318&amp;D318&amp;E318&amp;F318&amp;G318&amp;H318</f>
        <v>DETERMINACAO DA ESTABILIDADE E FLUENCIA MARSHALL</v>
      </c>
      <c r="C318" s="749" t="s">
        <v>8320</v>
      </c>
      <c r="I318" s="749" t="s">
        <v>30</v>
      </c>
      <c r="J318" s="749" t="n">
        <v>800.26</v>
      </c>
    </row>
    <row collapsed="false" customFormat="false" customHeight="true" hidden="true" ht="12.75" outlineLevel="0" r="319">
      <c r="A319" s="749" t="s">
        <v>8322</v>
      </c>
      <c r="B319" s="749" t="str">
        <f aca="false">C319&amp;D319&amp;E319&amp;F319&amp;G319&amp;H319</f>
        <v>DENSIDADE APARENTE</v>
      </c>
      <c r="C319" s="749" t="s">
        <v>8323</v>
      </c>
      <c r="I319" s="749" t="s">
        <v>30</v>
      </c>
      <c r="J319" s="749" t="n">
        <v>130.29</v>
      </c>
    </row>
    <row collapsed="false" customFormat="false" customHeight="true" hidden="true" ht="12.75" outlineLevel="0" r="320">
      <c r="A320" s="749" t="s">
        <v>8324</v>
      </c>
      <c r="B320" s="749" t="str">
        <f aca="false">C320&amp;D320&amp;E320&amp;F320&amp;G320&amp;H320</f>
        <v>DENSIDADE APARENTE</v>
      </c>
      <c r="C320" s="749" t="s">
        <v>8323</v>
      </c>
      <c r="I320" s="749" t="s">
        <v>30</v>
      </c>
      <c r="J320" s="749" t="n">
        <v>118.97</v>
      </c>
    </row>
    <row collapsed="false" customFormat="false" customHeight="true" hidden="true" ht="12.75" outlineLevel="0" r="321">
      <c r="A321" s="749" t="s">
        <v>8325</v>
      </c>
      <c r="B321" s="749" t="str">
        <f aca="false">C321&amp;D321&amp;E321&amp;F321&amp;G321&amp;H321</f>
        <v>PERCENTAGEM DE VAZIOS RICE</v>
      </c>
      <c r="C321" s="749" t="s">
        <v>8326</v>
      </c>
      <c r="I321" s="749" t="s">
        <v>30</v>
      </c>
      <c r="J321" s="749" t="n">
        <v>219.98</v>
      </c>
    </row>
    <row collapsed="false" customFormat="false" customHeight="true" hidden="true" ht="12.75" outlineLevel="0" r="322">
      <c r="A322" s="749" t="s">
        <v>8327</v>
      </c>
      <c r="B322" s="749" t="str">
        <f aca="false">C322&amp;D322&amp;E322&amp;F322&amp;G322&amp;H322</f>
        <v>PERCENTAGEM DE VAZIOS RICE</v>
      </c>
      <c r="C322" s="749" t="s">
        <v>8326</v>
      </c>
      <c r="I322" s="749" t="s">
        <v>30</v>
      </c>
      <c r="J322" s="749" t="n">
        <v>200.88</v>
      </c>
    </row>
    <row collapsed="false" customFormat="false" customHeight="true" hidden="true" ht="12.75" outlineLevel="0" r="323">
      <c r="A323" s="749" t="s">
        <v>8328</v>
      </c>
      <c r="B323" s="749" t="str">
        <f aca="false">C323&amp;D323&amp;E323&amp;F323&amp;G323&amp;H323</f>
        <v>DOSAGEM MARSHALL</v>
      </c>
      <c r="C323" s="749" t="s">
        <v>8329</v>
      </c>
      <c r="I323" s="749" t="s">
        <v>30</v>
      </c>
      <c r="J323" s="749" t="n">
        <v>1574.71</v>
      </c>
    </row>
    <row collapsed="false" customFormat="false" customHeight="true" hidden="true" ht="12.75" outlineLevel="0" r="324">
      <c r="A324" s="749" t="s">
        <v>8330</v>
      </c>
      <c r="B324" s="749" t="str">
        <f aca="false">C324&amp;D324&amp;E324&amp;F324&amp;G324&amp;H324</f>
        <v>DOSAGEM MARSHALL</v>
      </c>
      <c r="C324" s="749" t="s">
        <v>8329</v>
      </c>
      <c r="I324" s="749" t="s">
        <v>30</v>
      </c>
      <c r="J324" s="749" t="n">
        <v>1437.95</v>
      </c>
    </row>
    <row collapsed="false" customFormat="false" customHeight="true" hidden="true" ht="12.75" outlineLevel="0" r="325">
      <c r="A325" s="749" t="s">
        <v>8331</v>
      </c>
      <c r="B325" s="749" t="str">
        <f aca="false">C325&amp;D325&amp;E325&amp;F325&amp;G325&amp;H325</f>
        <v>RECUPERACAO DO LIGANTE (ALSON)</v>
      </c>
      <c r="C325" s="749" t="s">
        <v>8332</v>
      </c>
      <c r="I325" s="749" t="s">
        <v>30</v>
      </c>
      <c r="J325" s="749" t="n">
        <v>276.09</v>
      </c>
    </row>
    <row collapsed="false" customFormat="false" customHeight="true" hidden="true" ht="12.75" outlineLevel="0" r="326">
      <c r="A326" s="749" t="s">
        <v>8333</v>
      </c>
      <c r="B326" s="749" t="str">
        <f aca="false">C326&amp;D326&amp;E326&amp;F326&amp;G326&amp;H326</f>
        <v>RECUPERACAO DO LIGANTE (ALSON)</v>
      </c>
      <c r="C326" s="749" t="s">
        <v>8332</v>
      </c>
      <c r="I326" s="749" t="s">
        <v>30</v>
      </c>
      <c r="J326" s="749" t="n">
        <v>252.12</v>
      </c>
    </row>
    <row collapsed="false" customFormat="false" customHeight="true" hidden="true" ht="12.75" outlineLevel="0" r="327">
      <c r="A327" s="749" t="s">
        <v>8334</v>
      </c>
      <c r="B327" s="749" t="str">
        <f aca="false">C327&amp;D327&amp;E327&amp;F327&amp;G327&amp;H327</f>
        <v>AMOSTRA GRANULOMETRICA APOS EXTRACAO DO LIGANTE</v>
      </c>
      <c r="C327" s="749" t="s">
        <v>8335</v>
      </c>
      <c r="I327" s="749" t="s">
        <v>30</v>
      </c>
      <c r="J327" s="749" t="n">
        <v>137.82</v>
      </c>
    </row>
    <row collapsed="false" customFormat="false" customHeight="true" hidden="true" ht="12.75" outlineLevel="0" r="328">
      <c r="A328" s="749" t="s">
        <v>8336</v>
      </c>
      <c r="B328" s="749" t="str">
        <f aca="false">C328&amp;D328&amp;E328&amp;F328&amp;G328&amp;H328</f>
        <v>AMOSTRA GRANULOMETRICA APOS EXTRACAO DO LIGANTE</v>
      </c>
      <c r="C328" s="749" t="s">
        <v>8335</v>
      </c>
      <c r="I328" s="749" t="s">
        <v>30</v>
      </c>
      <c r="J328" s="749" t="n">
        <v>125.85</v>
      </c>
    </row>
    <row collapsed="false" customFormat="false" customHeight="true" hidden="true" ht="12.75" outlineLevel="0" r="329">
      <c r="A329" s="749" t="s">
        <v>8337</v>
      </c>
      <c r="B329" s="749" t="str">
        <f aca="false">C329&amp;D329&amp;E329&amp;F329&amp;G329&amp;H329</f>
        <v>DETERMINACAO,COM AUXILIO DE SONDA ROTATIVA,DA DENSIDADE DE MISTURA COMPACTADA,POR CORPO DE PROVA</v>
      </c>
      <c r="C329" s="749" t="s">
        <v>8338</v>
      </c>
      <c r="D329" s="749" t="s">
        <v>8339</v>
      </c>
      <c r="I329" s="749" t="s">
        <v>30</v>
      </c>
      <c r="J329" s="749" t="n">
        <v>39.36</v>
      </c>
    </row>
    <row collapsed="false" customFormat="false" customHeight="true" hidden="true" ht="12.75" outlineLevel="0" r="330">
      <c r="A330" s="749" t="s">
        <v>8340</v>
      </c>
      <c r="B330" s="749" t="str">
        <f aca="false">C330&amp;D330&amp;E330&amp;F330&amp;G330&amp;H330</f>
        <v>DETERMINACAO,COM AUXILIO DE SONDA ROTATIVA,DA DENSIDADE DE MISTURA COMPACTADA,POR CORPO DE PROVA</v>
      </c>
      <c r="C330" s="749" t="s">
        <v>8338</v>
      </c>
      <c r="D330" s="749" t="s">
        <v>8339</v>
      </c>
      <c r="I330" s="749" t="s">
        <v>30</v>
      </c>
      <c r="J330" s="749" t="n">
        <v>35.95</v>
      </c>
    </row>
    <row collapsed="false" customFormat="false" customHeight="true" hidden="true" ht="12.75" outlineLevel="0" r="331">
      <c r="A331" s="749" t="s">
        <v>8341</v>
      </c>
      <c r="B331" s="749" t="str">
        <f aca="false">C331&amp;D331&amp;E331&amp;F331&amp;G331&amp;H331</f>
        <v>CONTROLE DE COMPACTACAO,POR PONTO(METODO DO ANEL)</v>
      </c>
      <c r="C331" s="749" t="s">
        <v>8342</v>
      </c>
      <c r="I331" s="749" t="s">
        <v>30</v>
      </c>
      <c r="J331" s="749" t="n">
        <v>47.25</v>
      </c>
    </row>
    <row collapsed="false" customFormat="false" customHeight="true" hidden="true" ht="12.75" outlineLevel="0" r="332">
      <c r="A332" s="749" t="s">
        <v>8343</v>
      </c>
      <c r="B332" s="749" t="str">
        <f aca="false">C332&amp;D332&amp;E332&amp;F332&amp;G332&amp;H332</f>
        <v>CONTROLE DE COMPACTACAO,POR PONTO(METODO DO ANEL)</v>
      </c>
      <c r="C332" s="749" t="s">
        <v>8342</v>
      </c>
      <c r="I332" s="749" t="s">
        <v>30</v>
      </c>
      <c r="J332" s="749" t="n">
        <v>43.14</v>
      </c>
    </row>
    <row collapsed="false" customFormat="false" customHeight="true" hidden="true" ht="12.75" outlineLevel="0" r="333">
      <c r="A333" s="749" t="s">
        <v>8344</v>
      </c>
      <c r="B333" s="749" t="str">
        <f aca="false">C333&amp;D333&amp;E333&amp;F333&amp;G333&amp;H333</f>
        <v>DETERMINACAO DA RESISTENCIA A TRACAO POR COMPRESSAO DIAMETRAL DE MISTURAS BETUMINOSAS</v>
      </c>
      <c r="C333" s="749" t="s">
        <v>8345</v>
      </c>
      <c r="D333" s="749" t="s">
        <v>8346</v>
      </c>
      <c r="I333" s="749" t="s">
        <v>30</v>
      </c>
      <c r="J333" s="749" t="n">
        <v>137.54</v>
      </c>
    </row>
    <row collapsed="false" customFormat="false" customHeight="true" hidden="true" ht="12.75" outlineLevel="0" r="334">
      <c r="A334" s="749" t="s">
        <v>8347</v>
      </c>
      <c r="B334" s="749" t="str">
        <f aca="false">C334&amp;D334&amp;E334&amp;F334&amp;G334&amp;H334</f>
        <v>DETERMINACAO DA RESISTENCIA A TRACAO POR COMPRESSAO DIAMETRAL DE MISTURAS BETUMINOSAS</v>
      </c>
      <c r="C334" s="749" t="s">
        <v>8345</v>
      </c>
      <c r="D334" s="749" t="s">
        <v>8346</v>
      </c>
      <c r="I334" s="749" t="s">
        <v>30</v>
      </c>
      <c r="J334" s="749" t="n">
        <v>125.59</v>
      </c>
    </row>
    <row collapsed="false" customFormat="false" customHeight="true" hidden="true" ht="12.75" outlineLevel="0" r="335">
      <c r="A335" s="749" t="s">
        <v>8348</v>
      </c>
      <c r="B335" s="749" t="str">
        <f aca="false">C335&amp;D335&amp;E335&amp;F335&amp;G335&amp;H335</f>
        <v>DETERMINACAO DO MODULO DE RESISTENCIA DE MISTURAS BETUMINOSAS</v>
      </c>
      <c r="C335" s="749" t="s">
        <v>8349</v>
      </c>
      <c r="D335" s="749" t="s">
        <v>8350</v>
      </c>
      <c r="I335" s="749" t="s">
        <v>30</v>
      </c>
      <c r="J335" s="749" t="n">
        <v>137.54</v>
      </c>
    </row>
    <row collapsed="false" customFormat="false" customHeight="true" hidden="true" ht="12.75" outlineLevel="0" r="336">
      <c r="A336" s="749" t="s">
        <v>8351</v>
      </c>
      <c r="B336" s="749" t="str">
        <f aca="false">C336&amp;D336&amp;E336&amp;F336&amp;G336&amp;H336</f>
        <v>DETERMINACAO DO MODULO DE RESISTENCIA DE MISTURAS BETUMINOSAS</v>
      </c>
      <c r="C336" s="749" t="s">
        <v>8349</v>
      </c>
      <c r="D336" s="749" t="s">
        <v>8350</v>
      </c>
      <c r="I336" s="749" t="s">
        <v>30</v>
      </c>
      <c r="J336" s="749" t="n">
        <v>125.59</v>
      </c>
    </row>
    <row collapsed="false" customFormat="false" customHeight="true" hidden="true" ht="12.75" outlineLevel="0" r="337">
      <c r="A337" s="749" t="s">
        <v>8352</v>
      </c>
      <c r="B337" s="749" t="str">
        <f aca="false">C337&amp;D337&amp;E337&amp;F337&amp;G337&amp;H337</f>
        <v>DETERMINACAO DE MASSA ESPECIFICA APARENTE "IN SITU" COM EMPREGO DO FRASCO DE AREIA</v>
      </c>
      <c r="C337" s="749" t="s">
        <v>8353</v>
      </c>
      <c r="D337" s="749" t="s">
        <v>8354</v>
      </c>
      <c r="I337" s="749" t="s">
        <v>30</v>
      </c>
      <c r="J337" s="749" t="n">
        <v>83.99</v>
      </c>
    </row>
    <row collapsed="false" customFormat="false" customHeight="true" hidden="true" ht="12.75" outlineLevel="0" r="338">
      <c r="A338" s="749" t="s">
        <v>8355</v>
      </c>
      <c r="B338" s="749" t="str">
        <f aca="false">C338&amp;D338&amp;E338&amp;F338&amp;G338&amp;H338</f>
        <v>DETERMINACAO DE MASSA ESPECIFICA APARENTE "IN SITU" COM EMPREGO DO FRASCO DE AREIA</v>
      </c>
      <c r="C338" s="749" t="s">
        <v>8353</v>
      </c>
      <c r="D338" s="749" t="s">
        <v>8354</v>
      </c>
      <c r="I338" s="749" t="s">
        <v>30</v>
      </c>
      <c r="J338" s="749" t="n">
        <v>76.69</v>
      </c>
    </row>
    <row collapsed="false" customFormat="false" customHeight="true" hidden="true" ht="12.75" outlineLevel="0" r="339">
      <c r="A339" s="749" t="s">
        <v>8356</v>
      </c>
      <c r="B339" s="749" t="str">
        <f aca="false">C339&amp;D339&amp;E339&amp;F339&amp;G339&amp;H339</f>
        <v>ENSAIO NORMAL COMPLETO</v>
      </c>
      <c r="C339" s="749" t="s">
        <v>8357</v>
      </c>
      <c r="I339" s="749" t="s">
        <v>30</v>
      </c>
      <c r="J339" s="749" t="n">
        <v>3029.82</v>
      </c>
    </row>
    <row collapsed="false" customFormat="false" customHeight="true" hidden="true" ht="12.75" outlineLevel="0" r="340">
      <c r="A340" s="749" t="s">
        <v>8358</v>
      </c>
      <c r="B340" s="749" t="str">
        <f aca="false">C340&amp;D340&amp;E340&amp;F340&amp;G340&amp;H340</f>
        <v>ENSAIO NORMAL COMPLETO</v>
      </c>
      <c r="C340" s="749" t="s">
        <v>8357</v>
      </c>
      <c r="I340" s="749" t="s">
        <v>30</v>
      </c>
      <c r="J340" s="749" t="n">
        <v>2766.69</v>
      </c>
    </row>
    <row collapsed="false" customFormat="false" customHeight="true" hidden="true" ht="12.75" outlineLevel="0" r="341">
      <c r="A341" s="749" t="s">
        <v>8359</v>
      </c>
      <c r="B341" s="749" t="str">
        <f aca="false">C341&amp;D341&amp;E341&amp;F341&amp;G341&amp;H341</f>
        <v>ENSAIO DE PEGA</v>
      </c>
      <c r="C341" s="749" t="s">
        <v>8360</v>
      </c>
      <c r="I341" s="749" t="s">
        <v>30</v>
      </c>
      <c r="J341" s="749" t="n">
        <v>156.88</v>
      </c>
    </row>
    <row collapsed="false" customFormat="false" customHeight="true" hidden="true" ht="12.75" outlineLevel="0" r="342">
      <c r="A342" s="749" t="s">
        <v>8361</v>
      </c>
      <c r="B342" s="749" t="str">
        <f aca="false">C342&amp;D342&amp;E342&amp;F342&amp;G342&amp;H342</f>
        <v>ENSAIO DE PEGA</v>
      </c>
      <c r="C342" s="749" t="s">
        <v>8360</v>
      </c>
      <c r="I342" s="749" t="s">
        <v>30</v>
      </c>
      <c r="J342" s="749" t="n">
        <v>143.26</v>
      </c>
    </row>
    <row collapsed="false" customFormat="false" customHeight="true" hidden="true" ht="12.75" outlineLevel="0" r="343">
      <c r="A343" s="749" t="s">
        <v>8362</v>
      </c>
      <c r="B343" s="749" t="str">
        <f aca="false">C343&amp;D343&amp;E343&amp;F343&amp;G343&amp;H343</f>
        <v>ENSAIO DE EXPANSIBILIDADE(LE CHATELIER)</v>
      </c>
      <c r="C343" s="749" t="s">
        <v>8363</v>
      </c>
      <c r="I343" s="749" t="s">
        <v>30</v>
      </c>
      <c r="J343" s="749" t="n">
        <v>156.88</v>
      </c>
    </row>
    <row collapsed="false" customFormat="false" customHeight="true" hidden="true" ht="12.75" outlineLevel="0" r="344">
      <c r="A344" s="749" t="s">
        <v>8364</v>
      </c>
      <c r="B344" s="749" t="str">
        <f aca="false">C344&amp;D344&amp;E344&amp;F344&amp;G344&amp;H344</f>
        <v>ENSAIO DE EXPANSIBILIDADE(LE CHATELIER)</v>
      </c>
      <c r="C344" s="749" t="s">
        <v>8363</v>
      </c>
      <c r="I344" s="749" t="s">
        <v>30</v>
      </c>
      <c r="J344" s="749" t="n">
        <v>143.26</v>
      </c>
    </row>
    <row collapsed="false" customFormat="false" customHeight="true" hidden="true" ht="12.75" outlineLevel="0" r="345">
      <c r="A345" s="749" t="s">
        <v>8365</v>
      </c>
      <c r="B345" s="749" t="str">
        <f aca="false">C345&amp;D345&amp;E345&amp;F345&amp;G345&amp;H345</f>
        <v>ENSAIO DE EXPANSIBILIDADE EM AUTO-CLAVE</v>
      </c>
      <c r="C345" s="749" t="s">
        <v>8366</v>
      </c>
      <c r="I345" s="749" t="s">
        <v>30</v>
      </c>
      <c r="J345" s="749" t="n">
        <v>364.17</v>
      </c>
    </row>
    <row collapsed="false" customFormat="false" customHeight="true" hidden="true" ht="12.75" outlineLevel="0" r="346">
      <c r="A346" s="749" t="s">
        <v>8367</v>
      </c>
      <c r="B346" s="749" t="str">
        <f aca="false">C346&amp;D346&amp;E346&amp;F346&amp;G346&amp;H346</f>
        <v>ENSAIO DE EXPANSIBILIDADE EM AUTO-CLAVE</v>
      </c>
      <c r="C346" s="749" t="s">
        <v>8366</v>
      </c>
      <c r="I346" s="749" t="s">
        <v>30</v>
      </c>
      <c r="J346" s="749" t="n">
        <v>332.54</v>
      </c>
    </row>
    <row collapsed="false" customFormat="false" customHeight="true" hidden="true" ht="12.75" outlineLevel="0" r="347">
      <c r="A347" s="749" t="s">
        <v>8368</v>
      </c>
      <c r="B347" s="749" t="str">
        <f aca="false">C347&amp;D347&amp;E347&amp;F347&amp;G347&amp;H347</f>
        <v>ENSAIO DE FINURA: RESIDUO NA PENEIRA Nº 200</v>
      </c>
      <c r="C347" s="749" t="s">
        <v>8369</v>
      </c>
      <c r="I347" s="749" t="s">
        <v>30</v>
      </c>
      <c r="J347" s="749" t="n">
        <v>139.08</v>
      </c>
    </row>
    <row collapsed="false" customFormat="false" customHeight="true" hidden="true" ht="12.75" outlineLevel="0" r="348">
      <c r="A348" s="749" t="s">
        <v>8370</v>
      </c>
      <c r="B348" s="749" t="str">
        <f aca="false">C348&amp;D348&amp;E348&amp;F348&amp;G348&amp;H348</f>
        <v>ENSAIO DE FINURA: RESIDUO NA PENEIRA Nº 200</v>
      </c>
      <c r="C348" s="749" t="s">
        <v>8369</v>
      </c>
      <c r="I348" s="749" t="s">
        <v>30</v>
      </c>
      <c r="J348" s="749" t="n">
        <v>127</v>
      </c>
    </row>
    <row collapsed="false" customFormat="false" customHeight="true" hidden="true" ht="12.75" outlineLevel="0" r="349">
      <c r="A349" s="749" t="s">
        <v>8371</v>
      </c>
      <c r="B349" s="749" t="str">
        <f aca="false">C349&amp;D349&amp;E349&amp;F349&amp;G349&amp;H349</f>
        <v>ENSAIO DE FINURA: SUPERFICIE ESPECIFICA BLAINE</v>
      </c>
      <c r="C349" s="749" t="s">
        <v>8372</v>
      </c>
      <c r="I349" s="749" t="s">
        <v>30</v>
      </c>
      <c r="J349" s="749" t="n">
        <v>364.17</v>
      </c>
    </row>
    <row collapsed="false" customFormat="false" customHeight="true" hidden="true" ht="12.75" outlineLevel="0" r="350">
      <c r="A350" s="749" t="s">
        <v>8373</v>
      </c>
      <c r="B350" s="749" t="str">
        <f aca="false">C350&amp;D350&amp;E350&amp;F350&amp;G350&amp;H350</f>
        <v>ENSAIO DE FINURA: SUPERFICIE ESPECIFICA BLAINE</v>
      </c>
      <c r="C350" s="749" t="s">
        <v>8372</v>
      </c>
      <c r="I350" s="749" t="s">
        <v>30</v>
      </c>
      <c r="J350" s="749" t="n">
        <v>332.54</v>
      </c>
    </row>
    <row collapsed="false" customFormat="false" customHeight="true" hidden="true" ht="12.75" outlineLevel="0" r="351">
      <c r="A351" s="749" t="s">
        <v>8374</v>
      </c>
      <c r="B351" s="749" t="str">
        <f aca="false">C351&amp;D351&amp;E351&amp;F351&amp;G351&amp;H351</f>
        <v>RESISTENCIA A COMPRESSAO AOS 3,7 E 28 DIAS DE IDADE</v>
      </c>
      <c r="C351" s="749" t="s">
        <v>8375</v>
      </c>
      <c r="I351" s="749" t="s">
        <v>30</v>
      </c>
      <c r="J351" s="749" t="n">
        <v>876.37</v>
      </c>
    </row>
    <row collapsed="false" customFormat="false" customHeight="true" hidden="true" ht="12.75" outlineLevel="0" r="352">
      <c r="A352" s="749" t="s">
        <v>8376</v>
      </c>
      <c r="B352" s="749" t="str">
        <f aca="false">C352&amp;D352&amp;E352&amp;F352&amp;G352&amp;H352</f>
        <v>RESISTENCIA A COMPRESSAO AOS 3,7 E 28 DIAS DE IDADE</v>
      </c>
      <c r="C352" s="749" t="s">
        <v>8375</v>
      </c>
      <c r="I352" s="749" t="s">
        <v>30</v>
      </c>
      <c r="J352" s="749" t="n">
        <v>800.26</v>
      </c>
    </row>
    <row collapsed="false" customFormat="false" customHeight="true" hidden="true" ht="12.75" outlineLevel="0" r="353">
      <c r="A353" s="749" t="s">
        <v>8377</v>
      </c>
      <c r="B353" s="749" t="str">
        <f aca="false">C353&amp;D353&amp;E353&amp;F353&amp;G353&amp;H353</f>
        <v>RESISTENCIA A COMPRESSAO,PARA CADA IDADE COMPLEMENTAR</v>
      </c>
      <c r="C353" s="749" t="s">
        <v>8378</v>
      </c>
      <c r="I353" s="749" t="s">
        <v>30</v>
      </c>
      <c r="J353" s="749" t="n">
        <v>586.1</v>
      </c>
    </row>
    <row collapsed="false" customFormat="false" customHeight="true" hidden="true" ht="12.75" outlineLevel="0" r="354">
      <c r="A354" s="749" t="s">
        <v>8379</v>
      </c>
      <c r="B354" s="749" t="str">
        <f aca="false">C354&amp;D354&amp;E354&amp;F354&amp;G354&amp;H354</f>
        <v>RESISTENCIA A COMPRESSAO,PARA CADA IDADE COMPLEMENTAR</v>
      </c>
      <c r="C354" s="749" t="s">
        <v>8378</v>
      </c>
      <c r="I354" s="749" t="s">
        <v>30</v>
      </c>
      <c r="J354" s="749" t="n">
        <v>535.2</v>
      </c>
    </row>
    <row collapsed="false" customFormat="false" customHeight="true" hidden="true" ht="12.75" outlineLevel="0" r="355">
      <c r="A355" s="749" t="s">
        <v>8380</v>
      </c>
      <c r="B355" s="749" t="str">
        <f aca="false">C355&amp;D355&amp;E355&amp;F355&amp;G355&amp;H355</f>
        <v>MASSA ESPECIFICA REAL DO CIMENTO PORTLAND</v>
      </c>
      <c r="C355" s="749" t="s">
        <v>8381</v>
      </c>
      <c r="I355" s="749" t="s">
        <v>30</v>
      </c>
      <c r="J355" s="749" t="n">
        <v>156.88</v>
      </c>
    </row>
    <row collapsed="false" customFormat="false" customHeight="true" hidden="true" ht="12.75" outlineLevel="0" r="356">
      <c r="A356" s="749" t="s">
        <v>8382</v>
      </c>
      <c r="B356" s="749" t="str">
        <f aca="false">C356&amp;D356&amp;E356&amp;F356&amp;G356&amp;H356</f>
        <v>MASSA ESPECIFICA REAL DO CIMENTO PORTLAND</v>
      </c>
      <c r="C356" s="749" t="s">
        <v>8381</v>
      </c>
      <c r="I356" s="749" t="s">
        <v>30</v>
      </c>
      <c r="J356" s="749" t="n">
        <v>143.26</v>
      </c>
    </row>
    <row collapsed="false" customFormat="false" customHeight="true" hidden="true" ht="12.75" outlineLevel="0" r="357">
      <c r="A357" s="749" t="s">
        <v>8383</v>
      </c>
      <c r="B357" s="749" t="str">
        <f aca="false">C357&amp;D357&amp;E357&amp;F357&amp;G357&amp;H357</f>
        <v>CALOR DE HIDRATACAO AOS 7 E 28 DIAS DE IDADE</v>
      </c>
      <c r="C357" s="749" t="s">
        <v>8384</v>
      </c>
      <c r="I357" s="749" t="s">
        <v>30</v>
      </c>
      <c r="J357" s="749" t="n">
        <v>852.93</v>
      </c>
    </row>
    <row collapsed="false" customFormat="false" customHeight="true" hidden="true" ht="12.75" outlineLevel="0" r="358">
      <c r="A358" s="749" t="s">
        <v>8385</v>
      </c>
      <c r="B358" s="749" t="str">
        <f aca="false">C358&amp;D358&amp;E358&amp;F358&amp;G358&amp;H358</f>
        <v>CALOR DE HIDRATACAO AOS 7 E 28 DIAS DE IDADE</v>
      </c>
      <c r="C358" s="749" t="s">
        <v>8384</v>
      </c>
      <c r="I358" s="749" t="s">
        <v>30</v>
      </c>
      <c r="J358" s="749" t="n">
        <v>778.85</v>
      </c>
    </row>
    <row collapsed="false" customFormat="false" customHeight="true" hidden="true" ht="12.75" outlineLevel="0" r="359">
      <c r="A359" s="749" t="s">
        <v>8386</v>
      </c>
      <c r="B359" s="749" t="str">
        <f aca="false">C359&amp;D359&amp;E359&amp;F359&amp;G359&amp;H359</f>
        <v>PERDA AO FOGO(PORTLAND COMUM)</v>
      </c>
      <c r="C359" s="749" t="s">
        <v>8387</v>
      </c>
      <c r="I359" s="749" t="s">
        <v>30</v>
      </c>
      <c r="J359" s="749" t="n">
        <v>131.35</v>
      </c>
    </row>
    <row collapsed="false" customFormat="false" customHeight="true" hidden="true" ht="12.75" outlineLevel="0" r="360">
      <c r="A360" s="749" t="s">
        <v>8388</v>
      </c>
      <c r="B360" s="749" t="str">
        <f aca="false">C360&amp;D360&amp;E360&amp;F360&amp;G360&amp;H360</f>
        <v>PERDA AO FOGO(PORTLAND COMUM)</v>
      </c>
      <c r="C360" s="749" t="s">
        <v>8387</v>
      </c>
      <c r="I360" s="749" t="s">
        <v>30</v>
      </c>
      <c r="J360" s="749" t="n">
        <v>119.94</v>
      </c>
    </row>
    <row collapsed="false" customFormat="false" customHeight="true" hidden="true" ht="12.75" outlineLevel="0" r="361">
      <c r="A361" s="749" t="s">
        <v>8389</v>
      </c>
      <c r="B361" s="749" t="str">
        <f aca="false">C361&amp;D361&amp;E361&amp;F361&amp;G361&amp;H361</f>
        <v>PERDA AO FOGO(POZOLANICO)</v>
      </c>
      <c r="C361" s="749" t="s">
        <v>8390</v>
      </c>
      <c r="I361" s="749" t="s">
        <v>30</v>
      </c>
      <c r="J361" s="749" t="n">
        <v>131.35</v>
      </c>
    </row>
    <row collapsed="false" customFormat="false" customHeight="true" hidden="true" ht="12.75" outlineLevel="0" r="362">
      <c r="A362" s="749" t="s">
        <v>8391</v>
      </c>
      <c r="B362" s="749" t="str">
        <f aca="false">C362&amp;D362&amp;E362&amp;F362&amp;G362&amp;H362</f>
        <v>PERDA AO FOGO(POZOLANICO)</v>
      </c>
      <c r="C362" s="749" t="s">
        <v>8390</v>
      </c>
      <c r="I362" s="749" t="s">
        <v>30</v>
      </c>
      <c r="J362" s="749" t="n">
        <v>119.94</v>
      </c>
    </row>
    <row collapsed="false" customFormat="false" customHeight="true" hidden="true" ht="12.75" outlineLevel="0" r="363">
      <c r="A363" s="749" t="s">
        <v>8392</v>
      </c>
      <c r="B363" s="749" t="str">
        <f aca="false">C363&amp;D363&amp;E363&amp;F363&amp;G363&amp;H363</f>
        <v>RESIDUO INSOLUVEL</v>
      </c>
      <c r="C363" s="749" t="s">
        <v>8393</v>
      </c>
      <c r="I363" s="749" t="s">
        <v>30</v>
      </c>
      <c r="J363" s="749" t="n">
        <v>131.35</v>
      </c>
    </row>
    <row collapsed="false" customFormat="false" customHeight="true" hidden="true" ht="12.75" outlineLevel="0" r="364">
      <c r="A364" s="749" t="s">
        <v>8394</v>
      </c>
      <c r="B364" s="749" t="str">
        <f aca="false">C364&amp;D364&amp;E364&amp;F364&amp;G364&amp;H364</f>
        <v>RESIDUO INSOLUVEL</v>
      </c>
      <c r="C364" s="749" t="s">
        <v>8393</v>
      </c>
      <c r="I364" s="749" t="s">
        <v>30</v>
      </c>
      <c r="J364" s="749" t="n">
        <v>119.94</v>
      </c>
    </row>
    <row collapsed="false" customFormat="false" customHeight="true" hidden="true" ht="12.75" outlineLevel="0" r="365">
      <c r="A365" s="749" t="s">
        <v>8395</v>
      </c>
      <c r="B365" s="749" t="str">
        <f aca="false">C365&amp;D365&amp;E365&amp;F365&amp;G365&amp;H365</f>
        <v>QUANTIDADE DE ANIDRIDO SULFURICO</v>
      </c>
      <c r="C365" s="749" t="s">
        <v>8396</v>
      </c>
      <c r="I365" s="749" t="s">
        <v>30</v>
      </c>
      <c r="J365" s="749" t="n">
        <v>131.35</v>
      </c>
    </row>
    <row collapsed="false" customFormat="false" customHeight="true" hidden="true" ht="12.75" outlineLevel="0" r="366">
      <c r="A366" s="749" t="s">
        <v>8397</v>
      </c>
      <c r="B366" s="749" t="str">
        <f aca="false">C366&amp;D366&amp;E366&amp;F366&amp;G366&amp;H366</f>
        <v>QUANTIDADE DE ANIDRIDO SULFURICO</v>
      </c>
      <c r="C366" s="749" t="s">
        <v>8396</v>
      </c>
      <c r="I366" s="749" t="s">
        <v>30</v>
      </c>
      <c r="J366" s="749" t="n">
        <v>119.94</v>
      </c>
    </row>
    <row collapsed="false" customFormat="false" customHeight="true" hidden="true" ht="12.75" outlineLevel="0" r="367">
      <c r="A367" s="749" t="s">
        <v>8398</v>
      </c>
      <c r="B367" s="749" t="str">
        <f aca="false">C367&amp;D367&amp;E367&amp;F367&amp;G367&amp;H367</f>
        <v>QUANTIDADE DE SILICA</v>
      </c>
      <c r="C367" s="749" t="s">
        <v>8399</v>
      </c>
      <c r="I367" s="749" t="s">
        <v>30</v>
      </c>
      <c r="J367" s="749" t="n">
        <v>131.35</v>
      </c>
    </row>
    <row collapsed="false" customFormat="false" customHeight="true" hidden="true" ht="12.75" outlineLevel="0" r="368">
      <c r="A368" s="749" t="s">
        <v>8400</v>
      </c>
      <c r="B368" s="749" t="str">
        <f aca="false">C368&amp;D368&amp;E368&amp;F368&amp;G368&amp;H368</f>
        <v>QUANTIDADE DE SILICA</v>
      </c>
      <c r="C368" s="749" t="s">
        <v>8399</v>
      </c>
      <c r="I368" s="749" t="s">
        <v>30</v>
      </c>
      <c r="J368" s="749" t="n">
        <v>119.94</v>
      </c>
    </row>
    <row collapsed="false" customFormat="false" customHeight="true" hidden="true" ht="12.75" outlineLevel="0" r="369">
      <c r="A369" s="749" t="s">
        <v>8401</v>
      </c>
      <c r="B369" s="749" t="str">
        <f aca="false">C369&amp;D369&amp;E369&amp;F369&amp;G369&amp;H369</f>
        <v>QUANTIDADE DE OXIDO DE FERRO</v>
      </c>
      <c r="C369" s="749" t="s">
        <v>8402</v>
      </c>
      <c r="I369" s="749" t="s">
        <v>30</v>
      </c>
      <c r="J369" s="749" t="n">
        <v>131.35</v>
      </c>
    </row>
    <row collapsed="false" customFormat="false" customHeight="true" hidden="true" ht="12.75" outlineLevel="0" r="370">
      <c r="A370" s="749" t="s">
        <v>8403</v>
      </c>
      <c r="B370" s="749" t="str">
        <f aca="false">C370&amp;D370&amp;E370&amp;F370&amp;G370&amp;H370</f>
        <v>QUANTIDADE DE OXIDO DE FERRO</v>
      </c>
      <c r="C370" s="749" t="s">
        <v>8402</v>
      </c>
      <c r="I370" s="749" t="s">
        <v>30</v>
      </c>
      <c r="J370" s="749" t="n">
        <v>119.94</v>
      </c>
    </row>
    <row collapsed="false" customFormat="false" customHeight="true" hidden="true" ht="12.75" outlineLevel="0" r="371">
      <c r="A371" s="749" t="s">
        <v>8404</v>
      </c>
      <c r="B371" s="749" t="str">
        <f aca="false">C371&amp;D371&amp;E371&amp;F371&amp;G371&amp;H371</f>
        <v>QUANTIDADE DE OXIDO DE ALUMINIO</v>
      </c>
      <c r="C371" s="749" t="s">
        <v>8405</v>
      </c>
      <c r="I371" s="749" t="s">
        <v>30</v>
      </c>
      <c r="J371" s="749" t="n">
        <v>131.35</v>
      </c>
    </row>
    <row collapsed="false" customFormat="false" customHeight="true" hidden="true" ht="12.75" outlineLevel="0" r="372">
      <c r="A372" s="749" t="s">
        <v>8406</v>
      </c>
      <c r="B372" s="749" t="str">
        <f aca="false">C372&amp;D372&amp;E372&amp;F372&amp;G372&amp;H372</f>
        <v>QUANTIDADE DE OXIDO DE ALUMINIO</v>
      </c>
      <c r="C372" s="749" t="s">
        <v>8405</v>
      </c>
      <c r="I372" s="749" t="s">
        <v>30</v>
      </c>
      <c r="J372" s="749" t="n">
        <v>119.94</v>
      </c>
    </row>
    <row collapsed="false" customFormat="false" customHeight="true" hidden="true" ht="12.75" outlineLevel="0" r="373">
      <c r="A373" s="749" t="s">
        <v>8407</v>
      </c>
      <c r="B373" s="749" t="str">
        <f aca="false">C373&amp;D373&amp;E373&amp;F373&amp;G373&amp;H373</f>
        <v>QUANTIDADE DE OXIDO DE CALCIO</v>
      </c>
      <c r="C373" s="749" t="s">
        <v>8408</v>
      </c>
      <c r="I373" s="749" t="s">
        <v>30</v>
      </c>
      <c r="J373" s="749" t="n">
        <v>131.35</v>
      </c>
    </row>
    <row collapsed="false" customFormat="false" customHeight="true" hidden="true" ht="12.75" outlineLevel="0" r="374">
      <c r="A374" s="749" t="s">
        <v>8409</v>
      </c>
      <c r="B374" s="749" t="str">
        <f aca="false">C374&amp;D374&amp;E374&amp;F374&amp;G374&amp;H374</f>
        <v>QUANTIDADE DE OXIDO DE CALCIO</v>
      </c>
      <c r="C374" s="749" t="s">
        <v>8408</v>
      </c>
      <c r="I374" s="749" t="s">
        <v>30</v>
      </c>
      <c r="J374" s="749" t="n">
        <v>119.94</v>
      </c>
    </row>
    <row collapsed="false" customFormat="false" customHeight="true" hidden="true" ht="12.75" outlineLevel="0" r="375">
      <c r="A375" s="749" t="s">
        <v>8410</v>
      </c>
      <c r="B375" s="749" t="str">
        <f aca="false">C375&amp;D375&amp;E375&amp;F375&amp;G375&amp;H375</f>
        <v>QUANTIDADE DE OXIDO DE MAGNESIO</v>
      </c>
      <c r="C375" s="749" t="s">
        <v>8411</v>
      </c>
      <c r="I375" s="749" t="s">
        <v>30</v>
      </c>
      <c r="J375" s="749" t="n">
        <v>131.35</v>
      </c>
    </row>
    <row collapsed="false" customFormat="false" customHeight="true" hidden="true" ht="12.75" outlineLevel="0" r="376">
      <c r="A376" s="749" t="s">
        <v>8412</v>
      </c>
      <c r="B376" s="749" t="str">
        <f aca="false">C376&amp;D376&amp;E376&amp;F376&amp;G376&amp;H376</f>
        <v>QUANTIDADE DE OXIDO DE MAGNESIO</v>
      </c>
      <c r="C376" s="749" t="s">
        <v>8411</v>
      </c>
      <c r="I376" s="749" t="s">
        <v>30</v>
      </c>
      <c r="J376" s="749" t="n">
        <v>119.94</v>
      </c>
    </row>
    <row collapsed="false" customFormat="false" customHeight="true" hidden="true" ht="12.75" outlineLevel="0" r="377">
      <c r="A377" s="749" t="s">
        <v>8413</v>
      </c>
      <c r="B377" s="749" t="str">
        <f aca="false">C377&amp;D377&amp;E377&amp;F377&amp;G377&amp;H377</f>
        <v>QUANTIDADE DE ANIDRIDO SILICICO</v>
      </c>
      <c r="C377" s="749" t="s">
        <v>8414</v>
      </c>
      <c r="I377" s="749" t="s">
        <v>30</v>
      </c>
      <c r="J377" s="749" t="n">
        <v>131.35</v>
      </c>
    </row>
    <row collapsed="false" customFormat="false" customHeight="true" hidden="true" ht="12.75" outlineLevel="0" r="378">
      <c r="A378" s="749" t="s">
        <v>8415</v>
      </c>
      <c r="B378" s="749" t="str">
        <f aca="false">C378&amp;D378&amp;E378&amp;F378&amp;G378&amp;H378</f>
        <v>QUANTIDADE DE ANIDRIDO SILICICO</v>
      </c>
      <c r="C378" s="749" t="s">
        <v>8414</v>
      </c>
      <c r="I378" s="749" t="s">
        <v>30</v>
      </c>
      <c r="J378" s="749" t="n">
        <v>119.94</v>
      </c>
    </row>
    <row collapsed="false" customFormat="false" customHeight="true" hidden="true" ht="12.75" outlineLevel="0" r="379">
      <c r="A379" s="749" t="s">
        <v>8416</v>
      </c>
      <c r="B379" s="749" t="str">
        <f aca="false">C379&amp;D379&amp;E379&amp;F379&amp;G379&amp;H379</f>
        <v>QUANTIDADE DE OXIDO DE POTASSIO</v>
      </c>
      <c r="C379" s="749" t="s">
        <v>8417</v>
      </c>
      <c r="I379" s="749" t="s">
        <v>30</v>
      </c>
      <c r="J379" s="749" t="n">
        <v>131.35</v>
      </c>
    </row>
    <row collapsed="false" customFormat="false" customHeight="true" hidden="true" ht="12.75" outlineLevel="0" r="380">
      <c r="A380" s="749" t="s">
        <v>8418</v>
      </c>
      <c r="B380" s="749" t="str">
        <f aca="false">C380&amp;D380&amp;E380&amp;F380&amp;G380&amp;H380</f>
        <v>QUANTIDADE DE OXIDO DE POTASSIO</v>
      </c>
      <c r="C380" s="749" t="s">
        <v>8417</v>
      </c>
      <c r="I380" s="749" t="s">
        <v>30</v>
      </c>
      <c r="J380" s="749" t="n">
        <v>119.94</v>
      </c>
    </row>
    <row collapsed="false" customFormat="false" customHeight="true" hidden="true" ht="12.75" outlineLevel="0" r="381">
      <c r="A381" s="749" t="s">
        <v>8419</v>
      </c>
      <c r="B381" s="749" t="str">
        <f aca="false">C381&amp;D381&amp;E381&amp;F381&amp;G381&amp;H381</f>
        <v>QUANTIDADE DE OXIDO DE SODIO</v>
      </c>
      <c r="C381" s="749" t="s">
        <v>8420</v>
      </c>
      <c r="I381" s="749" t="s">
        <v>30</v>
      </c>
      <c r="J381" s="749" t="n">
        <v>131.35</v>
      </c>
    </row>
    <row collapsed="false" customFormat="false" customHeight="true" hidden="true" ht="12.75" outlineLevel="0" r="382">
      <c r="A382" s="749" t="s">
        <v>8421</v>
      </c>
      <c r="B382" s="749" t="str">
        <f aca="false">C382&amp;D382&amp;E382&amp;F382&amp;G382&amp;H382</f>
        <v>QUANTIDADE DE OXIDO DE SODIO</v>
      </c>
      <c r="C382" s="749" t="s">
        <v>8420</v>
      </c>
      <c r="I382" s="749" t="s">
        <v>30</v>
      </c>
      <c r="J382" s="749" t="n">
        <v>119.94</v>
      </c>
    </row>
    <row collapsed="false" customFormat="false" customHeight="true" hidden="true" ht="12.75" outlineLevel="0" r="383">
      <c r="A383" s="749" t="s">
        <v>8422</v>
      </c>
      <c r="B383" s="749" t="str">
        <f aca="false">C383&amp;D383&amp;E383&amp;F383&amp;G383&amp;H383</f>
        <v>QUANTIDADE DE CALCIO</v>
      </c>
      <c r="C383" s="749" t="s">
        <v>8423</v>
      </c>
      <c r="I383" s="749" t="s">
        <v>30</v>
      </c>
      <c r="J383" s="749" t="n">
        <v>131.35</v>
      </c>
    </row>
    <row collapsed="false" customFormat="false" customHeight="true" hidden="true" ht="12.75" outlineLevel="0" r="384">
      <c r="A384" s="749" t="s">
        <v>8424</v>
      </c>
      <c r="B384" s="749" t="str">
        <f aca="false">C384&amp;D384&amp;E384&amp;F384&amp;G384&amp;H384</f>
        <v>QUANTIDADE DE CALCIO</v>
      </c>
      <c r="C384" s="749" t="s">
        <v>8423</v>
      </c>
      <c r="I384" s="749" t="s">
        <v>30</v>
      </c>
      <c r="J384" s="749" t="n">
        <v>119.94</v>
      </c>
    </row>
    <row collapsed="false" customFormat="false" customHeight="true" hidden="true" ht="12.75" outlineLevel="0" r="385">
      <c r="A385" s="749" t="s">
        <v>8425</v>
      </c>
      <c r="B385" s="749" t="str">
        <f aca="false">C385&amp;D385&amp;E385&amp;F385&amp;G385&amp;H385</f>
        <v>QUANTIDADE DE OXIDO DE MANGANES</v>
      </c>
      <c r="C385" s="749" t="s">
        <v>8426</v>
      </c>
      <c r="I385" s="749" t="s">
        <v>30</v>
      </c>
      <c r="J385" s="749" t="n">
        <v>131.35</v>
      </c>
    </row>
    <row collapsed="false" customFormat="false" customHeight="true" hidden="true" ht="12.75" outlineLevel="0" r="386">
      <c r="A386" s="749" t="s">
        <v>8427</v>
      </c>
      <c r="B386" s="749" t="str">
        <f aca="false">C386&amp;D386&amp;E386&amp;F386&amp;G386&amp;H386</f>
        <v>QUANTIDADE DE OXIDO DE MANGANES</v>
      </c>
      <c r="C386" s="749" t="s">
        <v>8426</v>
      </c>
      <c r="I386" s="749" t="s">
        <v>30</v>
      </c>
      <c r="J386" s="749" t="n">
        <v>119.94</v>
      </c>
    </row>
    <row collapsed="false" customFormat="false" customHeight="true" hidden="true" ht="12.75" outlineLevel="0" r="387">
      <c r="A387" s="749" t="s">
        <v>8428</v>
      </c>
      <c r="B387" s="749" t="str">
        <f aca="false">C387&amp;D387&amp;E387&amp;F387&amp;G387&amp;H387</f>
        <v>QUANTIDADE DE SULFATO</v>
      </c>
      <c r="C387" s="749" t="s">
        <v>8429</v>
      </c>
      <c r="I387" s="749" t="s">
        <v>30</v>
      </c>
      <c r="J387" s="749" t="n">
        <v>131.35</v>
      </c>
    </row>
    <row collapsed="false" customFormat="false" customHeight="true" hidden="true" ht="12.75" outlineLevel="0" r="388">
      <c r="A388" s="749" t="s">
        <v>8430</v>
      </c>
      <c r="B388" s="749" t="str">
        <f aca="false">C388&amp;D388&amp;E388&amp;F388&amp;G388&amp;H388</f>
        <v>QUANTIDADE DE SULFATO</v>
      </c>
      <c r="C388" s="749" t="s">
        <v>8429</v>
      </c>
      <c r="I388" s="749" t="s">
        <v>30</v>
      </c>
      <c r="J388" s="749" t="n">
        <v>119.94</v>
      </c>
    </row>
    <row collapsed="false" customFormat="false" customHeight="true" hidden="true" ht="12.75" outlineLevel="0" r="389">
      <c r="A389" s="749" t="s">
        <v>8431</v>
      </c>
      <c r="B389" s="749" t="str">
        <f aca="false">C389&amp;D389&amp;E389&amp;F389&amp;G389&amp;H389</f>
        <v>DETERMINACAO DOS COMPOSTOS PRINCIPAIS PRESENTES NO CIMENTO PORTLAND</v>
      </c>
      <c r="C389" s="749" t="s">
        <v>8432</v>
      </c>
      <c r="D389" s="749" t="s">
        <v>8433</v>
      </c>
      <c r="I389" s="749" t="s">
        <v>30</v>
      </c>
      <c r="J389" s="749" t="n">
        <v>131.35</v>
      </c>
    </row>
    <row collapsed="false" customFormat="false" customHeight="true" hidden="true" ht="12.75" outlineLevel="0" r="390">
      <c r="A390" s="749" t="s">
        <v>8434</v>
      </c>
      <c r="B390" s="749" t="str">
        <f aca="false">C390&amp;D390&amp;E390&amp;F390&amp;G390&amp;H390</f>
        <v>DETERMINACAO DOS COMPOSTOS PRINCIPAIS PRESENTES NO CIMENTO PORTLAND</v>
      </c>
      <c r="C390" s="749" t="s">
        <v>8432</v>
      </c>
      <c r="D390" s="749" t="s">
        <v>8433</v>
      </c>
      <c r="I390" s="749" t="s">
        <v>30</v>
      </c>
      <c r="J390" s="749" t="n">
        <v>119.94</v>
      </c>
    </row>
    <row collapsed="false" customFormat="false" customHeight="true" hidden="true" ht="12.75" outlineLevel="0" r="391">
      <c r="A391" s="749" t="s">
        <v>8435</v>
      </c>
      <c r="B391" s="749" t="str">
        <f aca="false">C391&amp;D391&amp;E391&amp;F391&amp;G391&amp;H391</f>
        <v>ENSAIO QUIMICO COMPLETO DE CIMENTO</v>
      </c>
      <c r="C391" s="749" t="s">
        <v>8436</v>
      </c>
      <c r="I391" s="749" t="s">
        <v>30</v>
      </c>
      <c r="J391" s="749" t="n">
        <v>2746.46</v>
      </c>
    </row>
    <row collapsed="false" customFormat="false" customHeight="true" hidden="true" ht="12.75" outlineLevel="0" r="392">
      <c r="A392" s="749" t="s">
        <v>8437</v>
      </c>
      <c r="B392" s="749" t="str">
        <f aca="false">C392&amp;D392&amp;E392&amp;F392&amp;G392&amp;H392</f>
        <v>ENSAIO QUIMICO COMPLETO DE CIMENTO</v>
      </c>
      <c r="C392" s="749" t="s">
        <v>8436</v>
      </c>
      <c r="I392" s="749" t="s">
        <v>30</v>
      </c>
      <c r="J392" s="749" t="n">
        <v>2507.94</v>
      </c>
    </row>
    <row collapsed="false" customFormat="false" customHeight="true" hidden="true" ht="12.75" outlineLevel="0" r="393">
      <c r="A393" s="749" t="s">
        <v>8438</v>
      </c>
      <c r="B393" s="749" t="str">
        <f aca="false">C393&amp;D393&amp;E393&amp;F393&amp;G393&amp;H393</f>
        <v>CONTROLE TECNOLOGICO DE OBRAS,CONSIDERANDO APENAS O CONTROLE DAS ARMADURAS,CONSTANDO DE COLETA DE CORPOS DE PROVA,TRANSPORTE ATE 50KM,ENSAIO DE DOBRAMENTO E DE TRACAO SIMPLES,MEDIDO POR TONELADA DE ACO GEOMETRICAMENTE NECESSARIO</v>
      </c>
      <c r="C393" s="749" t="s">
        <v>8439</v>
      </c>
      <c r="D393" s="749" t="s">
        <v>8440</v>
      </c>
      <c r="E393" s="749" t="s">
        <v>8441</v>
      </c>
      <c r="F393" s="749" t="s">
        <v>8442</v>
      </c>
      <c r="I393" s="749" t="s">
        <v>6154</v>
      </c>
      <c r="J393" s="749" t="n">
        <v>128.55</v>
      </c>
    </row>
    <row collapsed="false" customFormat="false" customHeight="true" hidden="true" ht="12.75" outlineLevel="0" r="394">
      <c r="A394" s="749" t="s">
        <v>8443</v>
      </c>
      <c r="B394" s="749" t="str">
        <f aca="false">C394&amp;D394&amp;E394&amp;F394&amp;G394&amp;H394</f>
        <v>CONTROLE TECNOLOGICO DE OBRAS,CONSIDERANDO APENAS O CONTROLE DAS ARMADURAS,CONSTANDO DE COLETA DE CORPOS DE PROVA,TRANSPORTE ATE 50KM,ENSAIO DE DOBRAMENTO E DE TRACAO SIMPLES,MEDIDO POR TONELADA DE ACO GEOMETRICAMENTE NECESSARIO</v>
      </c>
      <c r="C394" s="749" t="s">
        <v>8439</v>
      </c>
      <c r="D394" s="749" t="s">
        <v>8440</v>
      </c>
      <c r="E394" s="749" t="s">
        <v>8441</v>
      </c>
      <c r="F394" s="749" t="s">
        <v>8442</v>
      </c>
      <c r="I394" s="749" t="s">
        <v>6154</v>
      </c>
      <c r="J394" s="749" t="n">
        <v>117.39</v>
      </c>
    </row>
    <row collapsed="false" customFormat="false" customHeight="true" hidden="true" ht="12.75" outlineLevel="0" r="395">
      <c r="A395" s="749" t="s">
        <v>8444</v>
      </c>
      <c r="B395" s="749" t="str">
        <f aca="false">C395&amp;D395&amp;E395&amp;F395&amp;G395&amp;H395</f>
        <v>CONTROLE TECNOLOGICO DE OBRAS,CONSIDERANDO APENAS O CONTROLE DAS ARMADURAS,CONSTANDO DE COLETA DE CORPOS DE PROVA,TRANSPORTE ATE 100KM,ENSAIO DE DOBRAMENTO E DE TRACAO SIMPLES,MEDIDO POR TONELADA DE ACO GEOMETRICAMENTE NECESSARIO</v>
      </c>
      <c r="C395" s="749" t="s">
        <v>8439</v>
      </c>
      <c r="D395" s="749" t="s">
        <v>8440</v>
      </c>
      <c r="E395" s="749" t="s">
        <v>8445</v>
      </c>
      <c r="F395" s="749" t="s">
        <v>8446</v>
      </c>
      <c r="I395" s="749" t="s">
        <v>6154</v>
      </c>
      <c r="J395" s="749" t="n">
        <v>133.5</v>
      </c>
    </row>
    <row collapsed="false" customFormat="false" customHeight="true" hidden="true" ht="12.75" outlineLevel="0" r="396">
      <c r="A396" s="749" t="s">
        <v>8447</v>
      </c>
      <c r="B396" s="749" t="str">
        <f aca="false">C396&amp;D396&amp;E396&amp;F396&amp;G396&amp;H396</f>
        <v>CONTROLE TECNOLOGICO DE OBRAS,CONSIDERANDO APENAS O CONTROLE DAS ARMADURAS,CONSTANDO DE COLETA DE CORPOS DE PROVA,TRANSPORTE ATE 100KM,ENSAIO DE DOBRAMENTO E DE TRACAO SIMPLES,MEDIDO POR TONELADA DE ACO GEOMETRICAMENTE NECESSARIO</v>
      </c>
      <c r="C396" s="749" t="s">
        <v>8439</v>
      </c>
      <c r="D396" s="749" t="s">
        <v>8440</v>
      </c>
      <c r="E396" s="749" t="s">
        <v>8445</v>
      </c>
      <c r="F396" s="749" t="s">
        <v>8446</v>
      </c>
      <c r="I396" s="749" t="s">
        <v>6154</v>
      </c>
      <c r="J396" s="749" t="n">
        <v>121.9</v>
      </c>
    </row>
    <row collapsed="false" customFormat="false" customHeight="true" hidden="true" ht="12.75" outlineLevel="0" r="397">
      <c r="A397" s="749" t="s">
        <v>8448</v>
      </c>
      <c r="B397" s="749" t="str">
        <f aca="false">C397&amp;D397&amp;E397&amp;F397&amp;G397&amp;H397</f>
        <v>CONTROLE TECNOLOGICO DE OBRAS,CONSIDERANDO APENAS O CONTROLE DAS ARMADURAS,CONSTANDO DE COLETA DE CORPOS DE PROVA,TRANSPORTE ATE 250KM,ENSAIO DE DOBRAMENTO E DE TRACAO SIMPLES,MEDIDO POR TONELADA DE ACO GEOMETRICAMENTE NECESSARIO</v>
      </c>
      <c r="C397" s="749" t="s">
        <v>8439</v>
      </c>
      <c r="D397" s="749" t="s">
        <v>8440</v>
      </c>
      <c r="E397" s="749" t="s">
        <v>8449</v>
      </c>
      <c r="F397" s="749" t="s">
        <v>8446</v>
      </c>
      <c r="I397" s="749" t="s">
        <v>6154</v>
      </c>
      <c r="J397" s="749" t="n">
        <v>148.33</v>
      </c>
    </row>
    <row collapsed="false" customFormat="false" customHeight="true" hidden="true" ht="12.75" outlineLevel="0" r="398">
      <c r="A398" s="749" t="s">
        <v>8450</v>
      </c>
      <c r="B398" s="749" t="str">
        <f aca="false">C398&amp;D398&amp;E398&amp;F398&amp;G398&amp;H398</f>
        <v>CONTROLE TECNOLOGICO DE OBRAS,CONSIDERANDO APENAS O CONTROLE DAS ARMADURAS,CONSTANDO DE COLETA DE CORPOS DE PROVA,TRANSPORTE ATE 250KM,ENSAIO DE DOBRAMENTO E DE TRACAO SIMPLES,MEDIDO POR TONELADA DE ACO GEOMETRICAMENTE NECESSARIO</v>
      </c>
      <c r="C398" s="749" t="s">
        <v>8439</v>
      </c>
      <c r="D398" s="749" t="s">
        <v>8440</v>
      </c>
      <c r="E398" s="749" t="s">
        <v>8449</v>
      </c>
      <c r="F398" s="749" t="s">
        <v>8446</v>
      </c>
      <c r="I398" s="749" t="s">
        <v>6154</v>
      </c>
      <c r="J398" s="749" t="n">
        <v>135.45</v>
      </c>
    </row>
    <row collapsed="false" customFormat="false" customHeight="true" hidden="true" ht="12.75" outlineLevel="0" r="399">
      <c r="A399" s="749" t="s">
        <v>8451</v>
      </c>
      <c r="B399" s="749" t="str">
        <f aca="false">C399&amp;D399&amp;E399&amp;F399&amp;G399&amp;H399</f>
        <v>DOBRAMENTO SIMPLES,EM UMA OPERACAO</v>
      </c>
      <c r="C399" s="749" t="s">
        <v>8452</v>
      </c>
      <c r="I399" s="749" t="s">
        <v>30</v>
      </c>
      <c r="J399" s="749" t="n">
        <v>78.46</v>
      </c>
    </row>
    <row collapsed="false" customFormat="false" customHeight="true" hidden="true" ht="12.75" outlineLevel="0" r="400">
      <c r="A400" s="749" t="s">
        <v>8453</v>
      </c>
      <c r="B400" s="749" t="str">
        <f aca="false">C400&amp;D400&amp;E400&amp;F400&amp;G400&amp;H400</f>
        <v>DOBRAMENTO SIMPLES,EM UMA OPERACAO</v>
      </c>
      <c r="C400" s="749" t="s">
        <v>8452</v>
      </c>
      <c r="I400" s="749" t="s">
        <v>30</v>
      </c>
      <c r="J400" s="749" t="n">
        <v>71.64</v>
      </c>
    </row>
    <row collapsed="false" customFormat="false" customHeight="true" hidden="true" ht="12.75" outlineLevel="0" r="401">
      <c r="A401" s="749" t="s">
        <v>8454</v>
      </c>
      <c r="B401" s="749" t="str">
        <f aca="false">C401&amp;D401&amp;E401&amp;F401&amp;G401&amp;H401</f>
        <v>DOBRAMENTO SIMPLES, EM DUAS OPERACOES (FLEXAO E COMPRESSAO)</v>
      </c>
      <c r="C401" s="749" t="s">
        <v>8455</v>
      </c>
      <c r="I401" s="749" t="s">
        <v>30</v>
      </c>
      <c r="J401" s="749" t="n">
        <v>90.08</v>
      </c>
    </row>
    <row collapsed="false" customFormat="false" customHeight="true" hidden="true" ht="12.75" outlineLevel="0" r="402">
      <c r="A402" s="749" t="s">
        <v>8456</v>
      </c>
      <c r="B402" s="749" t="str">
        <f aca="false">C402&amp;D402&amp;E402&amp;F402&amp;G402&amp;H402</f>
        <v>DOBRAMENTO SIMPLES, EM DUAS OPERACOES (FLEXAO E COMPRESSAO)</v>
      </c>
      <c r="C402" s="749" t="s">
        <v>8455</v>
      </c>
      <c r="I402" s="749" t="s">
        <v>30</v>
      </c>
      <c r="J402" s="749" t="n">
        <v>82.26</v>
      </c>
    </row>
    <row collapsed="false" customFormat="false" customHeight="true" hidden="true" ht="12.75" outlineLevel="0" r="403">
      <c r="A403" s="749" t="s">
        <v>8457</v>
      </c>
      <c r="B403" s="749" t="str">
        <f aca="false">C403&amp;D403&amp;E403&amp;F403&amp;G403&amp;H403</f>
        <v>TRACAO SIMPLES,COM ESFORCO ATE 5T</v>
      </c>
      <c r="C403" s="749" t="s">
        <v>8458</v>
      </c>
      <c r="I403" s="749" t="s">
        <v>30</v>
      </c>
      <c r="J403" s="749" t="n">
        <v>130.78</v>
      </c>
    </row>
    <row collapsed="false" customFormat="false" customHeight="true" hidden="true" ht="12.75" outlineLevel="0" r="404">
      <c r="A404" s="749" t="s">
        <v>8459</v>
      </c>
      <c r="B404" s="749" t="str">
        <f aca="false">C404&amp;D404&amp;E404&amp;F404&amp;G404&amp;H404</f>
        <v>TRACAO SIMPLES,COM ESFORCO ATE 5T</v>
      </c>
      <c r="C404" s="749" t="s">
        <v>8458</v>
      </c>
      <c r="I404" s="749" t="s">
        <v>30</v>
      </c>
      <c r="J404" s="749" t="n">
        <v>119.42</v>
      </c>
    </row>
    <row collapsed="false" customFormat="false" customHeight="true" hidden="true" ht="12.75" outlineLevel="0" r="405">
      <c r="A405" s="749" t="s">
        <v>8460</v>
      </c>
      <c r="B405" s="749" t="str">
        <f aca="false">C405&amp;D405&amp;E405&amp;F405&amp;G405&amp;H405</f>
        <v>TRACAO SIMPLES,COM ESFORCO DE 5 ATE 30T</v>
      </c>
      <c r="C405" s="749" t="s">
        <v>8461</v>
      </c>
      <c r="I405" s="749" t="s">
        <v>30</v>
      </c>
      <c r="J405" s="749" t="n">
        <v>156.93</v>
      </c>
    </row>
    <row collapsed="false" customFormat="false" customHeight="true" hidden="true" ht="12.75" outlineLevel="0" r="406">
      <c r="A406" s="749" t="s">
        <v>8462</v>
      </c>
      <c r="B406" s="749" t="str">
        <f aca="false">C406&amp;D406&amp;E406&amp;F406&amp;G406&amp;H406</f>
        <v>TRACAO SIMPLES,COM ESFORCO DE 5 ATE 30T</v>
      </c>
      <c r="C406" s="749" t="s">
        <v>8461</v>
      </c>
      <c r="I406" s="749" t="s">
        <v>30</v>
      </c>
      <c r="J406" s="749" t="n">
        <v>143.3</v>
      </c>
    </row>
    <row collapsed="false" customFormat="false" customHeight="true" hidden="true" ht="12.75" outlineLevel="0" r="407">
      <c r="A407" s="749" t="s">
        <v>8463</v>
      </c>
      <c r="B407" s="749" t="str">
        <f aca="false">C407&amp;D407&amp;E407&amp;F407&amp;G407&amp;H407</f>
        <v>TRACAO SIMPLES,COM ESFORCO DE 30 ATE 100T</v>
      </c>
      <c r="C407" s="749" t="s">
        <v>8464</v>
      </c>
      <c r="I407" s="749" t="s">
        <v>30</v>
      </c>
      <c r="J407" s="749" t="n">
        <v>188.32</v>
      </c>
    </row>
    <row collapsed="false" customFormat="false" customHeight="true" hidden="true" ht="12.75" outlineLevel="0" r="408">
      <c r="A408" s="749" t="s">
        <v>8465</v>
      </c>
      <c r="B408" s="749" t="str">
        <f aca="false">C408&amp;D408&amp;E408&amp;F408&amp;G408&amp;H408</f>
        <v>TRACAO SIMPLES,COM ESFORCO DE 30 ATE 100T</v>
      </c>
      <c r="C408" s="749" t="s">
        <v>8464</v>
      </c>
      <c r="I408" s="749" t="s">
        <v>30</v>
      </c>
      <c r="J408" s="749" t="n">
        <v>171.96</v>
      </c>
    </row>
    <row collapsed="false" customFormat="false" customHeight="true" hidden="true" ht="12.75" outlineLevel="0" r="409">
      <c r="A409" s="749" t="s">
        <v>8466</v>
      </c>
      <c r="B409" s="749" t="str">
        <f aca="false">C409&amp;D409&amp;E409&amp;F409&amp;G409&amp;H409</f>
        <v>TRACAO COM DETERMINACAO DE ALONGAMENTO SOB CARGA</v>
      </c>
      <c r="C409" s="749" t="s">
        <v>8467</v>
      </c>
      <c r="I409" s="749" t="s">
        <v>30</v>
      </c>
      <c r="J409" s="749" t="n">
        <v>225.98</v>
      </c>
    </row>
    <row collapsed="false" customFormat="false" customHeight="true" hidden="true" ht="12.75" outlineLevel="0" r="410">
      <c r="A410" s="749" t="s">
        <v>8468</v>
      </c>
      <c r="B410" s="749" t="str">
        <f aca="false">C410&amp;D410&amp;E410&amp;F410&amp;G410&amp;H410</f>
        <v>TRACAO COM DETERMINACAO DE ALONGAMENTO SOB CARGA</v>
      </c>
      <c r="C410" s="749" t="s">
        <v>8467</v>
      </c>
      <c r="I410" s="749" t="s">
        <v>30</v>
      </c>
      <c r="J410" s="749" t="n">
        <v>206.35</v>
      </c>
    </row>
    <row collapsed="false" customFormat="false" customHeight="true" hidden="true" ht="12.75" outlineLevel="0" r="411">
      <c r="A411" s="749" t="s">
        <v>8469</v>
      </c>
      <c r="B411" s="749" t="str">
        <f aca="false">C411&amp;D411&amp;E411&amp;F411&amp;G411&amp;H411</f>
        <v>MODULO DE ELASTICIDADE</v>
      </c>
      <c r="C411" s="749" t="s">
        <v>8470</v>
      </c>
      <c r="I411" s="749" t="s">
        <v>30</v>
      </c>
      <c r="J411" s="749" t="n">
        <v>390.9</v>
      </c>
    </row>
    <row collapsed="false" customFormat="false" customHeight="true" hidden="true" ht="12.75" outlineLevel="0" r="412">
      <c r="A412" s="749" t="s">
        <v>8471</v>
      </c>
      <c r="B412" s="749" t="str">
        <f aca="false">C412&amp;D412&amp;E412&amp;F412&amp;G412&amp;H412</f>
        <v>MODULO DE ELASTICIDADE</v>
      </c>
      <c r="C412" s="749" t="s">
        <v>8470</v>
      </c>
      <c r="I412" s="749" t="s">
        <v>30</v>
      </c>
      <c r="J412" s="749" t="n">
        <v>356.95</v>
      </c>
    </row>
    <row collapsed="false" customFormat="false" customHeight="true" hidden="true" ht="12.75" outlineLevel="0" r="413">
      <c r="A413" s="749" t="s">
        <v>8472</v>
      </c>
      <c r="B413" s="749" t="str">
        <f aca="false">C413&amp;D413&amp;E413&amp;F413&amp;G413&amp;H413</f>
        <v>FLEXAO POR IMPACTO,COM TRACADO DO DIAGRAMA TENSAO X DEFORMACAO ESPECIFICA,NA TEMPERATURA AMBIENTE</v>
      </c>
      <c r="C413" s="749" t="s">
        <v>8473</v>
      </c>
      <c r="D413" s="749" t="s">
        <v>8474</v>
      </c>
      <c r="I413" s="749" t="s">
        <v>30</v>
      </c>
      <c r="J413" s="749" t="n">
        <v>85.5</v>
      </c>
    </row>
    <row collapsed="false" customFormat="false" customHeight="true" hidden="true" ht="12.75" outlineLevel="0" r="414">
      <c r="A414" s="749" t="s">
        <v>8475</v>
      </c>
      <c r="B414" s="749" t="str">
        <f aca="false">C414&amp;D414&amp;E414&amp;F414&amp;G414&amp;H414</f>
        <v>FLEXAO POR IMPACTO,COM TRACADO DO DIAGRAMA TENSAO X DEFORMACAO ESPECIFICA,NA TEMPERATURA AMBIENTE</v>
      </c>
      <c r="C414" s="749" t="s">
        <v>8473</v>
      </c>
      <c r="D414" s="749" t="s">
        <v>8474</v>
      </c>
      <c r="I414" s="749" t="s">
        <v>30</v>
      </c>
      <c r="J414" s="749" t="n">
        <v>78.08</v>
      </c>
    </row>
    <row collapsed="false" customFormat="false" customHeight="true" hidden="true" ht="12.75" outlineLevel="0" r="415">
      <c r="A415" s="749" t="s">
        <v>8476</v>
      </c>
      <c r="B415" s="749" t="str">
        <f aca="false">C415&amp;D415&amp;E415&amp;F415&amp;G415&amp;H415</f>
        <v>TRACAO COM MEDIDAS DE DEFORMACAO(0,2%),INCLUSIVE TRACADO DEGRAFICOS SENDO O ESFORCO ATE 5T</v>
      </c>
      <c r="C415" s="749" t="s">
        <v>8477</v>
      </c>
      <c r="D415" s="749" t="s">
        <v>8478</v>
      </c>
      <c r="I415" s="749" t="s">
        <v>30</v>
      </c>
      <c r="J415" s="749" t="n">
        <v>256.53</v>
      </c>
    </row>
    <row collapsed="false" customFormat="false" customHeight="true" hidden="true" ht="12.75" outlineLevel="0" r="416">
      <c r="A416" s="749" t="s">
        <v>8479</v>
      </c>
      <c r="B416" s="749" t="str">
        <f aca="false">C416&amp;D416&amp;E416&amp;F416&amp;G416&amp;H416</f>
        <v>TRACAO COM MEDIDAS DE DEFORMACAO(0,2%),INCLUSIVE TRACADO DEGRAFICOS SENDO O ESFORCO ATE 5T</v>
      </c>
      <c r="C416" s="749" t="s">
        <v>8477</v>
      </c>
      <c r="D416" s="749" t="s">
        <v>8478</v>
      </c>
      <c r="I416" s="749" t="s">
        <v>30</v>
      </c>
      <c r="J416" s="749" t="n">
        <v>234.25</v>
      </c>
    </row>
    <row collapsed="false" customFormat="false" customHeight="true" hidden="true" ht="12.75" outlineLevel="0" r="417">
      <c r="A417" s="749" t="s">
        <v>8480</v>
      </c>
      <c r="B417" s="749" t="str">
        <f aca="false">C417&amp;D417&amp;E417&amp;F417&amp;G417&amp;H417</f>
        <v>TRACAO COM MEDIDAS DE DEFORMACAO(0,2%),INCLUSIVE TRACADO DEGRAFICOS,SENDO O ESFORCO DE 5 ATE 30T</v>
      </c>
      <c r="C417" s="749" t="s">
        <v>8477</v>
      </c>
      <c r="D417" s="749" t="s">
        <v>8481</v>
      </c>
      <c r="I417" s="749" t="s">
        <v>30</v>
      </c>
      <c r="J417" s="749" t="n">
        <v>307.82</v>
      </c>
    </row>
    <row collapsed="false" customFormat="false" customHeight="true" hidden="true" ht="12.75" outlineLevel="0" r="418">
      <c r="A418" s="749" t="s">
        <v>8482</v>
      </c>
      <c r="B418" s="749" t="str">
        <f aca="false">C418&amp;D418&amp;E418&amp;F418&amp;G418&amp;H418</f>
        <v>TRACAO COM MEDIDAS DE DEFORMACAO(0,2%),INCLUSIVE TRACADO DEGRAFICOS,SENDO O ESFORCO DE 5 ATE 30T</v>
      </c>
      <c r="C418" s="749" t="s">
        <v>8477</v>
      </c>
      <c r="D418" s="749" t="s">
        <v>8481</v>
      </c>
      <c r="I418" s="749" t="s">
        <v>30</v>
      </c>
      <c r="J418" s="749" t="n">
        <v>281.09</v>
      </c>
    </row>
    <row collapsed="false" customFormat="false" customHeight="true" hidden="true" ht="12.75" outlineLevel="0" r="419">
      <c r="A419" s="749" t="s">
        <v>8483</v>
      </c>
      <c r="B419" s="749" t="str">
        <f aca="false">C419&amp;D419&amp;E419&amp;F419&amp;G419&amp;H419</f>
        <v>TRACAO COM MEDIDAS DE DEFORMACAO(0,2%),INCLUSIVE TRACADO DEGRAFICOS SENDO O ESFORCO DE 30 ATE 200T</v>
      </c>
      <c r="C419" s="749" t="s">
        <v>8477</v>
      </c>
      <c r="D419" s="749" t="s">
        <v>8484</v>
      </c>
      <c r="I419" s="749" t="s">
        <v>30</v>
      </c>
      <c r="J419" s="749" t="n">
        <v>369.39</v>
      </c>
    </row>
    <row collapsed="false" customFormat="false" customHeight="true" hidden="true" ht="12.75" outlineLevel="0" r="420">
      <c r="A420" s="749" t="s">
        <v>8485</v>
      </c>
      <c r="B420" s="749" t="str">
        <f aca="false">C420&amp;D420&amp;E420&amp;F420&amp;G420&amp;H420</f>
        <v>TRACAO COM MEDIDAS DE DEFORMACAO(0,2%),INCLUSIVE TRACADO DEGRAFICOS SENDO O ESFORCO DE 30 ATE 200T</v>
      </c>
      <c r="C420" s="749" t="s">
        <v>8477</v>
      </c>
      <c r="D420" s="749" t="s">
        <v>8484</v>
      </c>
      <c r="I420" s="749" t="s">
        <v>30</v>
      </c>
      <c r="J420" s="749" t="n">
        <v>337.31</v>
      </c>
    </row>
    <row collapsed="false" customFormat="false" customHeight="true" hidden="true" ht="12.75" outlineLevel="0" r="421">
      <c r="A421" s="749" t="s">
        <v>8486</v>
      </c>
      <c r="B421" s="749" t="str">
        <f aca="false">C421&amp;D421&amp;E421&amp;F421&amp;G421&amp;H421</f>
        <v>COMPRESSAO DIAMETRAL</v>
      </c>
      <c r="C421" s="749" t="s">
        <v>8487</v>
      </c>
      <c r="I421" s="749" t="s">
        <v>30</v>
      </c>
      <c r="J421" s="749" t="n">
        <v>156.75</v>
      </c>
    </row>
    <row collapsed="false" customFormat="false" customHeight="true" hidden="true" ht="12.75" outlineLevel="0" r="422">
      <c r="A422" s="749" t="s">
        <v>8488</v>
      </c>
      <c r="B422" s="749" t="str">
        <f aca="false">C422&amp;D422&amp;E422&amp;F422&amp;G422&amp;H422</f>
        <v>COMPRESSAO DIAMETRAL</v>
      </c>
      <c r="C422" s="749" t="s">
        <v>8487</v>
      </c>
      <c r="I422" s="749" t="s">
        <v>30</v>
      </c>
      <c r="J422" s="749" t="n">
        <v>143.14</v>
      </c>
    </row>
    <row collapsed="false" customFormat="false" customHeight="true" hidden="true" ht="12.75" outlineLevel="0" r="423">
      <c r="A423" s="749" t="s">
        <v>8489</v>
      </c>
      <c r="B423" s="749" t="str">
        <f aca="false">C423&amp;D423&amp;E423&amp;F423&amp;G423&amp;H423</f>
        <v>PERMEABILIDADE</v>
      </c>
      <c r="C423" s="749" t="s">
        <v>8490</v>
      </c>
      <c r="I423" s="749" t="s">
        <v>30</v>
      </c>
      <c r="J423" s="749" t="n">
        <v>118.08</v>
      </c>
    </row>
    <row collapsed="false" customFormat="false" customHeight="true" hidden="true" ht="12.75" outlineLevel="0" r="424">
      <c r="A424" s="749" t="s">
        <v>8491</v>
      </c>
      <c r="B424" s="749" t="str">
        <f aca="false">C424&amp;D424&amp;E424&amp;F424&amp;G424&amp;H424</f>
        <v>PERMEABILIDADE</v>
      </c>
      <c r="C424" s="749" t="s">
        <v>8490</v>
      </c>
      <c r="I424" s="749" t="s">
        <v>30</v>
      </c>
      <c r="J424" s="749" t="n">
        <v>107.83</v>
      </c>
    </row>
    <row collapsed="false" customFormat="false" customHeight="true" hidden="true" ht="12.75" outlineLevel="0" r="425">
      <c r="A425" s="749" t="s">
        <v>8492</v>
      </c>
      <c r="B425" s="749" t="str">
        <f aca="false">C425&amp;D425&amp;E425&amp;F425&amp;G425&amp;H425</f>
        <v>ABSORCAO</v>
      </c>
      <c r="C425" s="749" t="s">
        <v>8493</v>
      </c>
      <c r="I425" s="749" t="s">
        <v>30</v>
      </c>
      <c r="J425" s="749" t="n">
        <v>118.08</v>
      </c>
    </row>
    <row collapsed="false" customFormat="false" customHeight="true" hidden="true" ht="12.75" outlineLevel="0" r="426">
      <c r="A426" s="749" t="s">
        <v>8494</v>
      </c>
      <c r="B426" s="749" t="str">
        <f aca="false">C426&amp;D426&amp;E426&amp;F426&amp;G426&amp;H426</f>
        <v>ABSORCAO</v>
      </c>
      <c r="C426" s="749" t="s">
        <v>8493</v>
      </c>
      <c r="I426" s="749" t="s">
        <v>30</v>
      </c>
      <c r="J426" s="749" t="n">
        <v>107.83</v>
      </c>
    </row>
    <row collapsed="false" customFormat="false" customHeight="true" hidden="true" ht="12.75" outlineLevel="0" r="427">
      <c r="A427" s="749" t="s">
        <v>8495</v>
      </c>
      <c r="B427" s="749" t="str">
        <f aca="false">C427&amp;D427&amp;E427&amp;F427&amp;G427&amp;H427</f>
        <v>DIMENSAO</v>
      </c>
      <c r="C427" s="749" t="s">
        <v>8496</v>
      </c>
      <c r="I427" s="749" t="s">
        <v>30</v>
      </c>
      <c r="J427" s="749" t="n">
        <v>46.82</v>
      </c>
    </row>
    <row collapsed="false" customFormat="false" customHeight="true" hidden="true" ht="12.75" outlineLevel="0" r="428">
      <c r="A428" s="749" t="s">
        <v>8497</v>
      </c>
      <c r="B428" s="749" t="str">
        <f aca="false">C428&amp;D428&amp;E428&amp;F428&amp;G428&amp;H428</f>
        <v>DIMENSAO</v>
      </c>
      <c r="C428" s="749" t="s">
        <v>8496</v>
      </c>
      <c r="I428" s="749" t="s">
        <v>30</v>
      </c>
      <c r="J428" s="749" t="n">
        <v>42.75</v>
      </c>
    </row>
    <row collapsed="false" customFormat="false" customHeight="true" hidden="true" ht="12.75" outlineLevel="0" r="429">
      <c r="A429" s="749" t="s">
        <v>8498</v>
      </c>
      <c r="B429" s="749" t="str">
        <f aca="false">C429&amp;D429&amp;E429&amp;F429&amp;G429&amp;H429</f>
        <v>COMPRESSAO DIAMETRAL EM TUBOS OU CALHAS DE CONCRETO SIMPLES,DIAMETRO ATE 0,30M</v>
      </c>
      <c r="C429" s="749" t="s">
        <v>8499</v>
      </c>
      <c r="D429" s="749" t="s">
        <v>8500</v>
      </c>
      <c r="I429" s="749" t="s">
        <v>30</v>
      </c>
      <c r="J429" s="749" t="n">
        <v>3287.49</v>
      </c>
    </row>
    <row collapsed="false" customFormat="false" customHeight="true" hidden="true" ht="12.75" outlineLevel="0" r="430">
      <c r="A430" s="749" t="s">
        <v>8501</v>
      </c>
      <c r="B430" s="749" t="str">
        <f aca="false">C430&amp;D430&amp;E430&amp;F430&amp;G430&amp;H430</f>
        <v>COMPRESSAO DIAMETRAL EM TUBOS OU CALHAS DE CONCRETO SIMPLES,DIAMETRO ATE 0,30M</v>
      </c>
      <c r="C430" s="749" t="s">
        <v>8499</v>
      </c>
      <c r="D430" s="749" t="s">
        <v>8500</v>
      </c>
      <c r="I430" s="749" t="s">
        <v>30</v>
      </c>
      <c r="J430" s="749" t="n">
        <v>3001.98</v>
      </c>
    </row>
    <row collapsed="false" customFormat="false" customHeight="true" hidden="true" ht="12.75" outlineLevel="0" r="431">
      <c r="A431" s="749" t="s">
        <v>8502</v>
      </c>
      <c r="B431" s="749" t="str">
        <f aca="false">C431&amp;D431&amp;E431&amp;F431&amp;G431&amp;H431</f>
        <v>COMPRESSAO DIAMETRAL EM TUBOS OU CALHAS DE CONCRETO SIMPLES,DIAMETRO ACIMA DE 0,30M</v>
      </c>
      <c r="C431" s="749" t="s">
        <v>8499</v>
      </c>
      <c r="D431" s="749" t="s">
        <v>8503</v>
      </c>
      <c r="I431" s="749" t="s">
        <v>30</v>
      </c>
      <c r="J431" s="749" t="n">
        <v>4109.35</v>
      </c>
    </row>
    <row collapsed="false" customFormat="false" customHeight="true" hidden="true" ht="12.75" outlineLevel="0" r="432">
      <c r="A432" s="749" t="s">
        <v>8504</v>
      </c>
      <c r="B432" s="749" t="str">
        <f aca="false">C432&amp;D432&amp;E432&amp;F432&amp;G432&amp;H432</f>
        <v>COMPRESSAO DIAMETRAL EM TUBOS OU CALHAS DE CONCRETO SIMPLES,DIAMETRO ACIMA DE 0,30M</v>
      </c>
      <c r="C432" s="749" t="s">
        <v>8499</v>
      </c>
      <c r="D432" s="749" t="s">
        <v>8503</v>
      </c>
      <c r="I432" s="749" t="s">
        <v>30</v>
      </c>
      <c r="J432" s="749" t="n">
        <v>3752.47</v>
      </c>
    </row>
    <row collapsed="false" customFormat="false" customHeight="true" hidden="true" ht="12.75" outlineLevel="0" r="433">
      <c r="A433" s="749" t="s">
        <v>8505</v>
      </c>
      <c r="B433" s="749" t="str">
        <f aca="false">C433&amp;D433&amp;E433&amp;F433&amp;G433&amp;H433</f>
        <v>COMPRESSAO DIAMETRAL EM TUBOS OU CALHAS DE CONCRETO ARMADO,DIAMETRO DE 0,30 A 0,60M</v>
      </c>
      <c r="C433" s="749" t="s">
        <v>8506</v>
      </c>
      <c r="D433" s="749" t="s">
        <v>8507</v>
      </c>
      <c r="I433" s="749" t="s">
        <v>30</v>
      </c>
      <c r="J433" s="749" t="n">
        <v>4109.35</v>
      </c>
    </row>
    <row collapsed="false" customFormat="false" customHeight="true" hidden="true" ht="12.75" outlineLevel="0" r="434">
      <c r="A434" s="749" t="s">
        <v>8508</v>
      </c>
      <c r="B434" s="749" t="str">
        <f aca="false">C434&amp;D434&amp;E434&amp;F434&amp;G434&amp;H434</f>
        <v>COMPRESSAO DIAMETRAL EM TUBOS OU CALHAS DE CONCRETO ARMADO,DIAMETRO DE 0,30 A 0,60M</v>
      </c>
      <c r="C434" s="749" t="s">
        <v>8506</v>
      </c>
      <c r="D434" s="749" t="s">
        <v>8507</v>
      </c>
      <c r="I434" s="749" t="s">
        <v>30</v>
      </c>
      <c r="J434" s="749" t="n">
        <v>3752.47</v>
      </c>
    </row>
    <row collapsed="false" customFormat="false" customHeight="true" hidden="true" ht="12.75" outlineLevel="0" r="435">
      <c r="A435" s="749" t="s">
        <v>8509</v>
      </c>
      <c r="B435" s="749" t="str">
        <f aca="false">C435&amp;D435&amp;E435&amp;F435&amp;G435&amp;H435</f>
        <v>COMPRESSAO DIAMETRAL EM TUBOS OU CALHAS DE CONCRETO ARMADO,DIAMETRO DE 0,60 A 1,20M</v>
      </c>
      <c r="C435" s="749" t="s">
        <v>8506</v>
      </c>
      <c r="D435" s="749" t="s">
        <v>8510</v>
      </c>
      <c r="I435" s="749" t="s">
        <v>30</v>
      </c>
      <c r="J435" s="749" t="n">
        <v>6164.04</v>
      </c>
    </row>
    <row collapsed="false" customFormat="false" customHeight="true" hidden="true" ht="12.75" outlineLevel="0" r="436">
      <c r="A436" s="749" t="s">
        <v>8511</v>
      </c>
      <c r="B436" s="749" t="str">
        <f aca="false">C436&amp;D436&amp;E436&amp;F436&amp;G436&amp;H436</f>
        <v>COMPRESSAO DIAMETRAL EM TUBOS OU CALHAS DE CONCRETO ARMADO,DIAMETRO DE 0,60 A 1,20M</v>
      </c>
      <c r="C436" s="749" t="s">
        <v>8506</v>
      </c>
      <c r="D436" s="749" t="s">
        <v>8510</v>
      </c>
      <c r="I436" s="749" t="s">
        <v>30</v>
      </c>
      <c r="J436" s="749" t="n">
        <v>5628.71</v>
      </c>
    </row>
    <row collapsed="false" customFormat="false" customHeight="true" hidden="true" ht="12.75" outlineLevel="0" r="437">
      <c r="A437" s="749" t="s">
        <v>8512</v>
      </c>
      <c r="B437" s="749" t="str">
        <f aca="false">C437&amp;D437&amp;E437&amp;F437&amp;G437&amp;H437</f>
        <v>COMPRESSAO DIAMETRAL EM TUBOS OU CALHAS DE CONCRETO ARMADO,DIAMETRO DE 1,20 A 2,00M</v>
      </c>
      <c r="C437" s="749" t="s">
        <v>8506</v>
      </c>
      <c r="D437" s="749" t="s">
        <v>8513</v>
      </c>
      <c r="I437" s="749" t="s">
        <v>30</v>
      </c>
      <c r="J437" s="749" t="n">
        <v>5091.05</v>
      </c>
    </row>
    <row collapsed="false" customFormat="false" customHeight="true" hidden="true" ht="12.75" outlineLevel="0" r="438">
      <c r="A438" s="749" t="s">
        <v>8514</v>
      </c>
      <c r="B438" s="749" t="str">
        <f aca="false">C438&amp;D438&amp;E438&amp;F438&amp;G438&amp;H438</f>
        <v>COMPRESSAO DIAMETRAL EM TUBOS OU CALHAS DE CONCRETO ARMADO,DIAMETRO DE 1,20 A 2,00M</v>
      </c>
      <c r="C438" s="749" t="s">
        <v>8506</v>
      </c>
      <c r="D438" s="749" t="s">
        <v>8513</v>
      </c>
      <c r="I438" s="749" t="s">
        <v>30</v>
      </c>
      <c r="J438" s="749" t="n">
        <v>4648.9</v>
      </c>
    </row>
    <row collapsed="false" customFormat="false" customHeight="true" hidden="true" ht="12.75" outlineLevel="0" r="439">
      <c r="A439" s="749" t="s">
        <v>8515</v>
      </c>
      <c r="B439" s="749" t="str">
        <f aca="false">C439&amp;D439&amp;E439&amp;F439&amp;G439&amp;H439</f>
        <v>ABSORCAO</v>
      </c>
      <c r="C439" s="749" t="s">
        <v>8493</v>
      </c>
      <c r="I439" s="749" t="s">
        <v>30</v>
      </c>
      <c r="J439" s="749" t="n">
        <v>1574.71</v>
      </c>
    </row>
    <row collapsed="false" customFormat="false" customHeight="true" hidden="true" ht="12.75" outlineLevel="0" r="440">
      <c r="A440" s="749" t="s">
        <v>8516</v>
      </c>
      <c r="B440" s="749" t="str">
        <f aca="false">C440&amp;D440&amp;E440&amp;F440&amp;G440&amp;H440</f>
        <v>ABSORCAO</v>
      </c>
      <c r="C440" s="749" t="s">
        <v>8493</v>
      </c>
      <c r="I440" s="749" t="s">
        <v>30</v>
      </c>
      <c r="J440" s="749" t="n">
        <v>1437.95</v>
      </c>
    </row>
    <row collapsed="false" customFormat="false" customHeight="true" hidden="true" ht="12.75" outlineLevel="0" r="441">
      <c r="A441" s="749" t="s">
        <v>8517</v>
      </c>
      <c r="B441" s="749" t="str">
        <f aca="false">C441&amp;D441&amp;E441&amp;F441&amp;G441&amp;H441</f>
        <v>PERMEABILIDADE</v>
      </c>
      <c r="C441" s="749" t="s">
        <v>8490</v>
      </c>
      <c r="I441" s="749" t="s">
        <v>30</v>
      </c>
      <c r="J441" s="749" t="n">
        <v>1574.71</v>
      </c>
    </row>
    <row collapsed="false" customFormat="false" customHeight="true" hidden="true" ht="12.75" outlineLevel="0" r="442">
      <c r="A442" s="749" t="s">
        <v>8518</v>
      </c>
      <c r="B442" s="749" t="str">
        <f aca="false">C442&amp;D442&amp;E442&amp;F442&amp;G442&amp;H442</f>
        <v>PERMEABILIDADE</v>
      </c>
      <c r="C442" s="749" t="s">
        <v>8490</v>
      </c>
      <c r="I442" s="749" t="s">
        <v>30</v>
      </c>
      <c r="J442" s="749" t="n">
        <v>1437.95</v>
      </c>
    </row>
    <row collapsed="false" customFormat="false" customHeight="true" hidden="true" ht="12.75" outlineLevel="0" r="443">
      <c r="A443" s="749" t="s">
        <v>8519</v>
      </c>
      <c r="B443" s="749" t="str">
        <f aca="false">C443&amp;D443&amp;E443&amp;F443&amp;G443&amp;H443</f>
        <v>RESISTENCIA A COMPRESSAO EM UNIDADES MACICAS</v>
      </c>
      <c r="C443" s="749" t="s">
        <v>8520</v>
      </c>
      <c r="I443" s="749" t="s">
        <v>30</v>
      </c>
      <c r="J443" s="749" t="n">
        <v>139.07</v>
      </c>
    </row>
    <row collapsed="false" customFormat="false" customHeight="true" hidden="true" ht="12.75" outlineLevel="0" r="444">
      <c r="A444" s="749" t="s">
        <v>8521</v>
      </c>
      <c r="B444" s="749" t="str">
        <f aca="false">C444&amp;D444&amp;E444&amp;F444&amp;G444&amp;H444</f>
        <v>RESISTENCIA A COMPRESSAO EM UNIDADES MACICAS</v>
      </c>
      <c r="C444" s="749" t="s">
        <v>8520</v>
      </c>
      <c r="I444" s="749" t="s">
        <v>30</v>
      </c>
      <c r="J444" s="749" t="n">
        <v>126.99</v>
      </c>
    </row>
    <row collapsed="false" customFormat="false" customHeight="true" hidden="true" ht="12.75" outlineLevel="0" r="445">
      <c r="A445" s="749" t="s">
        <v>8522</v>
      </c>
      <c r="B445" s="749" t="str">
        <f aca="false">C445&amp;D445&amp;E445&amp;F445&amp;G445&amp;H445</f>
        <v>RESISTENCIA A COMPRESSAO EM UNIDADES FURADAS</v>
      </c>
      <c r="C445" s="749" t="s">
        <v>8523</v>
      </c>
      <c r="I445" s="749" t="s">
        <v>30</v>
      </c>
      <c r="J445" s="749" t="n">
        <v>139.07</v>
      </c>
    </row>
    <row collapsed="false" customFormat="false" customHeight="true" hidden="true" ht="12.75" outlineLevel="0" r="446">
      <c r="A446" s="749" t="s">
        <v>8524</v>
      </c>
      <c r="B446" s="749" t="str">
        <f aca="false">C446&amp;D446&amp;E446&amp;F446&amp;G446&amp;H446</f>
        <v>RESISTENCIA A COMPRESSAO EM UNIDADES FURADAS</v>
      </c>
      <c r="C446" s="749" t="s">
        <v>8523</v>
      </c>
      <c r="I446" s="749" t="s">
        <v>30</v>
      </c>
      <c r="J446" s="749" t="n">
        <v>126.99</v>
      </c>
    </row>
    <row collapsed="false" customFormat="false" customHeight="true" hidden="true" ht="12.75" outlineLevel="0" r="447">
      <c r="A447" s="749" t="s">
        <v>8525</v>
      </c>
      <c r="B447" s="749" t="str">
        <f aca="false">C447&amp;D447&amp;E447&amp;F447&amp;G447&amp;H447</f>
        <v>INDICE DE VICAT DE CAL HIDRAULICA</v>
      </c>
      <c r="C447" s="749" t="s">
        <v>8526</v>
      </c>
      <c r="I447" s="749" t="s">
        <v>30</v>
      </c>
      <c r="J447" s="749" t="n">
        <v>235.03</v>
      </c>
    </row>
    <row collapsed="false" customFormat="false" customHeight="true" hidden="true" ht="12.75" outlineLevel="0" r="448">
      <c r="A448" s="749" t="s">
        <v>8527</v>
      </c>
      <c r="B448" s="749" t="str">
        <f aca="false">C448&amp;D448&amp;E448&amp;F448&amp;G448&amp;H448</f>
        <v>INDICE DE VICAT DE CAL HIDRAULICA</v>
      </c>
      <c r="C448" s="749" t="s">
        <v>8526</v>
      </c>
      <c r="I448" s="749" t="s">
        <v>30</v>
      </c>
      <c r="J448" s="749" t="n">
        <v>214.61</v>
      </c>
    </row>
    <row collapsed="false" customFormat="false" customHeight="true" hidden="true" ht="12.75" outlineLevel="0" r="449">
      <c r="A449" s="749" t="s">
        <v>8528</v>
      </c>
      <c r="B449" s="749" t="str">
        <f aca="false">C449&amp;D449&amp;E449&amp;F449&amp;G449&amp;H449</f>
        <v>ENSAIO QUIMICO COMPLETO DE CAL</v>
      </c>
      <c r="C449" s="749" t="s">
        <v>8529</v>
      </c>
      <c r="I449" s="749" t="s">
        <v>30</v>
      </c>
      <c r="J449" s="749" t="n">
        <v>1574.71</v>
      </c>
    </row>
    <row collapsed="false" customFormat="false" customHeight="true" hidden="true" ht="12.75" outlineLevel="0" r="450">
      <c r="A450" s="749" t="s">
        <v>8530</v>
      </c>
      <c r="B450" s="749" t="str">
        <f aca="false">C450&amp;D450&amp;E450&amp;F450&amp;G450&amp;H450</f>
        <v>ENSAIO QUIMICO COMPLETO DE CAL</v>
      </c>
      <c r="C450" s="749" t="s">
        <v>8529</v>
      </c>
      <c r="I450" s="749" t="s">
        <v>30</v>
      </c>
      <c r="J450" s="749" t="n">
        <v>1437.95</v>
      </c>
    </row>
    <row collapsed="false" customFormat="false" customHeight="true" hidden="true" ht="12.75" outlineLevel="0" r="451">
      <c r="A451" s="749" t="s">
        <v>8531</v>
      </c>
      <c r="B451" s="749" t="str">
        <f aca="false">C451&amp;D451&amp;E451&amp;F451&amp;G451&amp;H451</f>
        <v>FINURA</v>
      </c>
      <c r="C451" s="749" t="s">
        <v>8532</v>
      </c>
      <c r="I451" s="749" t="s">
        <v>30</v>
      </c>
      <c r="J451" s="749" t="n">
        <v>156.88</v>
      </c>
    </row>
    <row collapsed="false" customFormat="false" customHeight="true" hidden="true" ht="12.75" outlineLevel="0" r="452">
      <c r="A452" s="749" t="s">
        <v>8533</v>
      </c>
      <c r="B452" s="749" t="str">
        <f aca="false">C452&amp;D452&amp;E452&amp;F452&amp;G452&amp;H452</f>
        <v>FINURA</v>
      </c>
      <c r="C452" s="749" t="s">
        <v>8532</v>
      </c>
      <c r="I452" s="749" t="s">
        <v>30</v>
      </c>
      <c r="J452" s="749" t="n">
        <v>143.26</v>
      </c>
    </row>
    <row collapsed="false" customFormat="false" customHeight="true" hidden="true" ht="12.75" outlineLevel="0" r="453">
      <c r="A453" s="749" t="s">
        <v>8534</v>
      </c>
      <c r="B453" s="749" t="str">
        <f aca="false">C453&amp;D453&amp;E453&amp;F453&amp;G453&amp;H453</f>
        <v>ESTABILIDADE</v>
      </c>
      <c r="C453" s="749" t="s">
        <v>8535</v>
      </c>
      <c r="I453" s="749" t="s">
        <v>30</v>
      </c>
      <c r="J453" s="749" t="n">
        <v>1574.71</v>
      </c>
    </row>
    <row collapsed="false" customFormat="false" customHeight="true" hidden="true" ht="12.75" outlineLevel="0" r="454">
      <c r="A454" s="749" t="s">
        <v>8536</v>
      </c>
      <c r="B454" s="749" t="str">
        <f aca="false">C454&amp;D454&amp;E454&amp;F454&amp;G454&amp;H454</f>
        <v>ESTABILIDADE</v>
      </c>
      <c r="C454" s="749" t="s">
        <v>8535</v>
      </c>
      <c r="I454" s="749" t="s">
        <v>30</v>
      </c>
      <c r="J454" s="749" t="n">
        <v>1437.95</v>
      </c>
    </row>
    <row collapsed="false" customFormat="false" customHeight="true" hidden="true" ht="12.75" outlineLevel="0" r="455">
      <c r="A455" s="749" t="s">
        <v>8537</v>
      </c>
      <c r="B455" s="749" t="str">
        <f aca="false">C455&amp;D455&amp;E455&amp;F455&amp;G455&amp;H455</f>
        <v>VERIFICACAO DA QUALIDADE PARA POSSIBILIDADE DE EMPREGO EM PREPARO DE CONCRETO</v>
      </c>
      <c r="C455" s="749" t="s">
        <v>8538</v>
      </c>
      <c r="D455" s="749" t="s">
        <v>8539</v>
      </c>
      <c r="I455" s="749" t="s">
        <v>30</v>
      </c>
      <c r="J455" s="749" t="n">
        <v>1574.71</v>
      </c>
    </row>
    <row collapsed="false" customFormat="false" customHeight="true" hidden="true" ht="12.75" outlineLevel="0" r="456">
      <c r="A456" s="749" t="s">
        <v>8540</v>
      </c>
      <c r="B456" s="749" t="str">
        <f aca="false">C456&amp;D456&amp;E456&amp;F456&amp;G456&amp;H456</f>
        <v>VERIFICACAO DA QUALIDADE PARA POSSIBILIDADE DE EMPREGO EM PREPARO DE CONCRETO</v>
      </c>
      <c r="C456" s="749" t="s">
        <v>8538</v>
      </c>
      <c r="D456" s="749" t="s">
        <v>8539</v>
      </c>
      <c r="I456" s="749" t="s">
        <v>30</v>
      </c>
      <c r="J456" s="749" t="n">
        <v>1437.95</v>
      </c>
    </row>
    <row collapsed="false" customFormat="false" customHeight="true" hidden="true" ht="12.75" outlineLevel="0" r="457">
      <c r="A457" s="749" t="s">
        <v>8541</v>
      </c>
      <c r="B457" s="749" t="str">
        <f aca="false">C457&amp;D457&amp;E457&amp;F457&amp;G457&amp;H457</f>
        <v>ENSAIO COMPARATIVO DE RESISTENCIA A COMPRESSAO DE CORPOS DEPROVA DE ARGAMASSA</v>
      </c>
      <c r="C457" s="749" t="s">
        <v>8542</v>
      </c>
      <c r="D457" s="749" t="s">
        <v>8543</v>
      </c>
      <c r="I457" s="749" t="s">
        <v>30</v>
      </c>
      <c r="J457" s="749" t="n">
        <v>1574.71</v>
      </c>
    </row>
    <row collapsed="false" customFormat="false" customHeight="true" hidden="true" ht="12.75" outlineLevel="0" r="458">
      <c r="A458" s="749" t="s">
        <v>8544</v>
      </c>
      <c r="B458" s="749" t="str">
        <f aca="false">C458&amp;D458&amp;E458&amp;F458&amp;G458&amp;H458</f>
        <v>ENSAIO COMPARATIVO DE RESISTENCIA A COMPRESSAO DE CORPOS DEPROVA DE ARGAMASSA</v>
      </c>
      <c r="C458" s="749" t="s">
        <v>8542</v>
      </c>
      <c r="D458" s="749" t="s">
        <v>8543</v>
      </c>
      <c r="I458" s="749" t="s">
        <v>30</v>
      </c>
      <c r="J458" s="749" t="n">
        <v>1437.95</v>
      </c>
    </row>
    <row collapsed="false" customFormat="false" customHeight="true" hidden="true" ht="12.75" outlineLevel="0" r="459">
      <c r="A459" s="749" t="s">
        <v>8545</v>
      </c>
      <c r="B459" s="749" t="str">
        <f aca="false">C459&amp;D459&amp;E459&amp;F459&amp;G459&amp;H459</f>
        <v>DETERMINACAO DAS CONSTANTES ELASTICAS DOS MATERIAIS DE CONSTRUCAO(PROCESSO MECANICO OU ELETRONICO)</v>
      </c>
      <c r="C459" s="749" t="s">
        <v>8546</v>
      </c>
      <c r="D459" s="749" t="s">
        <v>8547</v>
      </c>
      <c r="I459" s="749" t="s">
        <v>30</v>
      </c>
      <c r="J459" s="749" t="n">
        <v>229.68</v>
      </c>
    </row>
    <row collapsed="false" customFormat="false" customHeight="true" hidden="true" ht="12.75" outlineLevel="0" r="460">
      <c r="A460" s="749" t="s">
        <v>8548</v>
      </c>
      <c r="B460" s="749" t="str">
        <f aca="false">C460&amp;D460&amp;E460&amp;F460&amp;G460&amp;H460</f>
        <v>DETERMINACAO DAS CONSTANTES ELASTICAS DOS MATERIAIS DE CONSTRUCAO(PROCESSO MECANICO OU ELETRONICO)</v>
      </c>
      <c r="C460" s="749" t="s">
        <v>8546</v>
      </c>
      <c r="D460" s="749" t="s">
        <v>8547</v>
      </c>
      <c r="I460" s="749" t="s">
        <v>30</v>
      </c>
      <c r="J460" s="749" t="n">
        <v>209.73</v>
      </c>
    </row>
    <row collapsed="false" customFormat="false" customHeight="true" hidden="true" ht="12.75" outlineLevel="0" r="461">
      <c r="A461" s="749" t="s">
        <v>8549</v>
      </c>
      <c r="B461" s="749" t="str">
        <f aca="false">C461&amp;D461&amp;E461&amp;F461&amp;G461&amp;H461</f>
        <v>ENSAIO COMPLETO</v>
      </c>
      <c r="C461" s="749" t="s">
        <v>8550</v>
      </c>
      <c r="I461" s="749" t="s">
        <v>30</v>
      </c>
      <c r="J461" s="749" t="n">
        <v>1574.71</v>
      </c>
    </row>
    <row collapsed="false" customFormat="false" customHeight="true" hidden="true" ht="12.75" outlineLevel="0" r="462">
      <c r="A462" s="749" t="s">
        <v>8551</v>
      </c>
      <c r="B462" s="749" t="str">
        <f aca="false">C462&amp;D462&amp;E462&amp;F462&amp;G462&amp;H462</f>
        <v>ENSAIO COMPLETO</v>
      </c>
      <c r="C462" s="749" t="s">
        <v>8550</v>
      </c>
      <c r="I462" s="749" t="s">
        <v>30</v>
      </c>
      <c r="J462" s="749" t="n">
        <v>1437.95</v>
      </c>
    </row>
    <row collapsed="false" customFormat="false" customHeight="true" hidden="true" ht="12.75" outlineLevel="0" r="463">
      <c r="A463" s="749" t="s">
        <v>8552</v>
      </c>
      <c r="B463" s="749" t="str">
        <f aca="false">C463&amp;D463&amp;E463&amp;F463&amp;G463&amp;H463</f>
        <v>DETERMINACAO DA TAXA DE LIGANTE</v>
      </c>
      <c r="C463" s="749" t="s">
        <v>8553</v>
      </c>
      <c r="I463" s="749" t="s">
        <v>30</v>
      </c>
      <c r="J463" s="749" t="n">
        <v>277.2</v>
      </c>
    </row>
    <row collapsed="false" customFormat="false" customHeight="true" hidden="true" ht="12.75" outlineLevel="0" r="464">
      <c r="A464" s="749" t="s">
        <v>8554</v>
      </c>
      <c r="B464" s="749" t="str">
        <f aca="false">C464&amp;D464&amp;E464&amp;F464&amp;G464&amp;H464</f>
        <v>DETERMINACAO DA TAXA DE LIGANTE</v>
      </c>
      <c r="C464" s="749" t="s">
        <v>8553</v>
      </c>
      <c r="I464" s="749" t="s">
        <v>30</v>
      </c>
      <c r="J464" s="749" t="n">
        <v>253.12</v>
      </c>
    </row>
    <row collapsed="false" customFormat="false" customHeight="true" hidden="true" ht="12.75" outlineLevel="0" r="465">
      <c r="A465" s="749" t="s">
        <v>8555</v>
      </c>
      <c r="B465" s="749" t="str">
        <f aca="false">C465&amp;D465&amp;E465&amp;F465&amp;G465&amp;H465</f>
        <v>DETERMINACAO DA TAXA DE AGREGADO</v>
      </c>
      <c r="C465" s="749" t="s">
        <v>8556</v>
      </c>
      <c r="I465" s="749" t="s">
        <v>30</v>
      </c>
      <c r="J465" s="749" t="n">
        <v>277.2</v>
      </c>
    </row>
    <row collapsed="false" customFormat="false" customHeight="true" hidden="true" ht="12.75" outlineLevel="0" r="466">
      <c r="A466" s="749" t="s">
        <v>8557</v>
      </c>
      <c r="B466" s="749" t="str">
        <f aca="false">C466&amp;D466&amp;E466&amp;F466&amp;G466&amp;H466</f>
        <v>DETERMINACAO DA TAXA DE AGREGADO</v>
      </c>
      <c r="C466" s="749" t="s">
        <v>8556</v>
      </c>
      <c r="I466" s="749" t="s">
        <v>30</v>
      </c>
      <c r="J466" s="749" t="n">
        <v>253.12</v>
      </c>
    </row>
    <row collapsed="false" customFormat="false" customHeight="true" hidden="true" ht="12.75" outlineLevel="0" r="467">
      <c r="A467" s="749" t="s">
        <v>8558</v>
      </c>
      <c r="B467" s="749" t="str">
        <f aca="false">C467&amp;D467&amp;E467&amp;F467&amp;G467&amp;H467</f>
        <v>DETERMINACAO DA DEFORMACAO DE PAVIMENTOS COM O AUXILIO DA VIGA BENKELMANN,POR PONTO</v>
      </c>
      <c r="C467" s="749" t="s">
        <v>8559</v>
      </c>
      <c r="D467" s="749" t="s">
        <v>8560</v>
      </c>
      <c r="I467" s="749" t="s">
        <v>30</v>
      </c>
      <c r="J467" s="749" t="n">
        <v>96.79</v>
      </c>
    </row>
    <row collapsed="false" customFormat="false" customHeight="true" hidden="true" ht="12.75" outlineLevel="0" r="468">
      <c r="A468" s="749" t="s">
        <v>8561</v>
      </c>
      <c r="B468" s="749" t="str">
        <f aca="false">C468&amp;D468&amp;E468&amp;F468&amp;G468&amp;H468</f>
        <v>DETERMINACAO DA DEFORMACAO DE PAVIMENTOS COM O AUXILIO DA VIGA BENKELMANN,POR PONTO</v>
      </c>
      <c r="C468" s="749" t="s">
        <v>8559</v>
      </c>
      <c r="D468" s="749" t="s">
        <v>8560</v>
      </c>
      <c r="I468" s="749" t="s">
        <v>30</v>
      </c>
      <c r="J468" s="749" t="n">
        <v>88.38</v>
      </c>
    </row>
    <row collapsed="false" customFormat="false" customHeight="true" hidden="true" ht="12.75" outlineLevel="0" r="469">
      <c r="A469" s="749" t="s">
        <v>8562</v>
      </c>
      <c r="B469" s="749" t="str">
        <f aca="false">C469&amp;D469&amp;E469&amp;F469&amp;G469&amp;H469</f>
        <v>EXTRACAO COM O AUXILIO DE SONDA ROTATIVA,DE CORPOS DE PROVACOM 15CM DE DIAMETRO,EM PAVIMENTOS COM REVESTIMENTO BETUMINOSO,COM ATE 10CM DE ESPESSURA,POR CORPO DE PROVA</v>
      </c>
      <c r="C469" s="749" t="s">
        <v>8563</v>
      </c>
      <c r="D469" s="749" t="s">
        <v>8564</v>
      </c>
      <c r="E469" s="749" t="s">
        <v>8565</v>
      </c>
      <c r="I469" s="749" t="s">
        <v>30</v>
      </c>
      <c r="J469" s="749" t="n">
        <v>96.79</v>
      </c>
    </row>
    <row collapsed="false" customFormat="false" customHeight="true" hidden="true" ht="12.75" outlineLevel="0" r="470">
      <c r="A470" s="749" t="s">
        <v>8566</v>
      </c>
      <c r="B470" s="749" t="str">
        <f aca="false">C470&amp;D470&amp;E470&amp;F470&amp;G470&amp;H470</f>
        <v>EXTRACAO COM O AUXILIO DE SONDA ROTATIVA,DE CORPOS DE PROVACOM 15CM DE DIAMETRO,EM PAVIMENTOS COM REVESTIMENTO BETUMINOSO,COM ATE 10CM DE ESPESSURA,POR CORPO DE PROVA</v>
      </c>
      <c r="C470" s="749" t="s">
        <v>8563</v>
      </c>
      <c r="D470" s="749" t="s">
        <v>8564</v>
      </c>
      <c r="E470" s="749" t="s">
        <v>8565</v>
      </c>
      <c r="I470" s="749" t="s">
        <v>30</v>
      </c>
      <c r="J470" s="749" t="n">
        <v>88.38</v>
      </c>
    </row>
    <row collapsed="false" customFormat="false" customHeight="true" hidden="true" ht="12.75" outlineLevel="0" r="471">
      <c r="A471" s="749" t="s">
        <v>8567</v>
      </c>
      <c r="B471" s="749" t="str">
        <f aca="false">C471&amp;D471&amp;E471&amp;F471&amp;G471&amp;H471</f>
        <v>EXTRACAO,COM O AUXILIO DE SONDA ROTATIVA,DE CORPOS DE PROVACOM 15CM DE DIAMETRO,EM PAVIMENTOS COM REVESTIMENTO BETUMINOSO,COM MAIS DE 10CM DE ESPESSURA,POR CORPO DE PROVA</v>
      </c>
      <c r="C471" s="749" t="s">
        <v>8568</v>
      </c>
      <c r="D471" s="749" t="s">
        <v>8564</v>
      </c>
      <c r="E471" s="749" t="s">
        <v>8569</v>
      </c>
      <c r="I471" s="749" t="s">
        <v>30</v>
      </c>
      <c r="J471" s="749" t="n">
        <v>144.47</v>
      </c>
    </row>
    <row collapsed="false" customFormat="false" customHeight="true" hidden="true" ht="12.75" outlineLevel="0" r="472">
      <c r="A472" s="749" t="s">
        <v>8570</v>
      </c>
      <c r="B472" s="749" t="str">
        <f aca="false">C472&amp;D472&amp;E472&amp;F472&amp;G472&amp;H472</f>
        <v>EXTRACAO,COM O AUXILIO DE SONDA ROTATIVA,DE CORPOS DE PROVACOM 15CM DE DIAMETRO,EM PAVIMENTOS COM REVESTIMENTO BETUMINOSO,COM MAIS DE 10CM DE ESPESSURA,POR CORPO DE PROVA</v>
      </c>
      <c r="C472" s="749" t="s">
        <v>8568</v>
      </c>
      <c r="D472" s="749" t="s">
        <v>8564</v>
      </c>
      <c r="E472" s="749" t="s">
        <v>8569</v>
      </c>
      <c r="I472" s="749" t="s">
        <v>30</v>
      </c>
      <c r="J472" s="749" t="n">
        <v>131.93</v>
      </c>
    </row>
    <row collapsed="false" customFormat="false" customHeight="true" hidden="true" ht="12.75" outlineLevel="0" r="473">
      <c r="A473" s="749" t="s">
        <v>8571</v>
      </c>
      <c r="B473" s="749" t="str">
        <f aca="false">C473&amp;D473&amp;E473&amp;F473&amp;G473&amp;H473</f>
        <v>EXTRACAO COM O AUXILIO DE SONDA ROTATIVA,DE CORPOS DE PROVACOM 15CM DE DIAMETRO,EM PAVIMENTOS COM PLACAS DE CONCRETO,COM ATE 15CM DE ESPESSURA,POR CORPO DE PROVA</v>
      </c>
      <c r="C473" s="749" t="s">
        <v>8563</v>
      </c>
      <c r="D473" s="749" t="s">
        <v>8572</v>
      </c>
      <c r="E473" s="749" t="s">
        <v>8573</v>
      </c>
      <c r="I473" s="749" t="s">
        <v>30</v>
      </c>
      <c r="J473" s="749" t="n">
        <v>633.61</v>
      </c>
    </row>
    <row collapsed="false" customFormat="false" customHeight="true" hidden="true" ht="12.75" outlineLevel="0" r="474">
      <c r="A474" s="749" t="s">
        <v>8574</v>
      </c>
      <c r="B474" s="749" t="str">
        <f aca="false">C474&amp;D474&amp;E474&amp;F474&amp;G474&amp;H474</f>
        <v>EXTRACAO COM O AUXILIO DE SONDA ROTATIVA,DE CORPOS DE PROVACOM 15CM DE DIAMETRO,EM PAVIMENTOS COM PLACAS DE CONCRETO,COM ATE 15CM DE ESPESSURA,POR CORPO DE PROVA</v>
      </c>
      <c r="C474" s="749" t="s">
        <v>8563</v>
      </c>
      <c r="D474" s="749" t="s">
        <v>8572</v>
      </c>
      <c r="E474" s="749" t="s">
        <v>8573</v>
      </c>
      <c r="I474" s="749" t="s">
        <v>30</v>
      </c>
      <c r="J474" s="749" t="n">
        <v>578.58</v>
      </c>
    </row>
    <row collapsed="false" customFormat="false" customHeight="true" hidden="true" ht="12.75" outlineLevel="0" r="475">
      <c r="A475" s="749" t="s">
        <v>8575</v>
      </c>
      <c r="B475" s="749" t="str">
        <f aca="false">C475&amp;D475&amp;E475&amp;F475&amp;G475&amp;H475</f>
        <v>EXTRACAO COM O AUXILIO DE SONDA ROTATIVA,DE CORPOS DE PROVACOM 15CM DE DIAMETRO,EM PAVIMENTOS COM PLACAS DE CONCRETO,COM ESPESSURA ENTRE 15 E 20CM,POR CORPO DE PROVA</v>
      </c>
      <c r="C475" s="749" t="s">
        <v>8563</v>
      </c>
      <c r="D475" s="749" t="s">
        <v>8572</v>
      </c>
      <c r="E475" s="749" t="s">
        <v>8576</v>
      </c>
      <c r="I475" s="749" t="s">
        <v>30</v>
      </c>
      <c r="J475" s="749" t="n">
        <v>665.29</v>
      </c>
    </row>
    <row collapsed="false" customFormat="false" customHeight="true" hidden="true" ht="12.75" outlineLevel="0" r="476">
      <c r="A476" s="749" t="s">
        <v>8577</v>
      </c>
      <c r="B476" s="749" t="str">
        <f aca="false">C476&amp;D476&amp;E476&amp;F476&amp;G476&amp;H476</f>
        <v>EXTRACAO COM O AUXILIO DE SONDA ROTATIVA,DE CORPOS DE PROVACOM 15CM DE DIAMETRO,EM PAVIMENTOS COM PLACAS DE CONCRETO,COM ESPESSURA ENTRE 15 E 20CM,POR CORPO DE PROVA</v>
      </c>
      <c r="C476" s="749" t="s">
        <v>8563</v>
      </c>
      <c r="D476" s="749" t="s">
        <v>8572</v>
      </c>
      <c r="E476" s="749" t="s">
        <v>8576</v>
      </c>
      <c r="I476" s="749" t="s">
        <v>30</v>
      </c>
      <c r="J476" s="749" t="n">
        <v>607.51</v>
      </c>
    </row>
    <row collapsed="false" customFormat="false" customHeight="true" hidden="true" ht="12.75" outlineLevel="0" r="477">
      <c r="A477" s="749" t="s">
        <v>8578</v>
      </c>
      <c r="B477" s="749" t="str">
        <f aca="false">C477&amp;D477&amp;E477&amp;F477&amp;G477&amp;H477</f>
        <v>EXTRACAO COM O AUXILIO DE SONDA ROTATIVA,DE CORPOS DE PROVACOM 15CM DE DIAMETRO,EM PAVIMENTOS COM PLACAS DE CONCRETO,COM MAIS DE 20CM DE ESPESSURA,POR CORPO DE PROVA</v>
      </c>
      <c r="C477" s="749" t="s">
        <v>8563</v>
      </c>
      <c r="D477" s="749" t="s">
        <v>8572</v>
      </c>
      <c r="E477" s="749" t="s">
        <v>8579</v>
      </c>
      <c r="I477" s="749" t="s">
        <v>30</v>
      </c>
      <c r="J477" s="749" t="n">
        <v>792.02</v>
      </c>
    </row>
    <row collapsed="false" customFormat="false" customHeight="true" hidden="true" ht="12.75" outlineLevel="0" r="478">
      <c r="A478" s="749" t="s">
        <v>8580</v>
      </c>
      <c r="B478" s="749" t="str">
        <f aca="false">C478&amp;D478&amp;E478&amp;F478&amp;G478&amp;H478</f>
        <v>EXTRACAO COM O AUXILIO DE SONDA ROTATIVA,DE CORPOS DE PROVACOM 15CM DE DIAMETRO,EM PAVIMENTOS COM PLACAS DE CONCRETO,COM MAIS DE 20CM DE ESPESSURA,POR CORPO DE PROVA</v>
      </c>
      <c r="C478" s="749" t="s">
        <v>8563</v>
      </c>
      <c r="D478" s="749" t="s">
        <v>8572</v>
      </c>
      <c r="E478" s="749" t="s">
        <v>8579</v>
      </c>
      <c r="I478" s="749" t="s">
        <v>30</v>
      </c>
      <c r="J478" s="749" t="n">
        <v>723.23</v>
      </c>
    </row>
    <row collapsed="false" customFormat="false" customHeight="true" hidden="true" ht="12.75" outlineLevel="0" r="479">
      <c r="A479" s="749" t="s">
        <v>8581</v>
      </c>
      <c r="B479" s="749" t="str">
        <f aca="false">C479&amp;D479&amp;E479&amp;F479&amp;G479&amp;H479</f>
        <v>ENSAIOS PARA RECUPERACAO DE CORROSAO EM ARMADURAS,CONSTANDODE ENSAIO DO POTENCIAL ELETRICO DA ARMADURA EM RELACAO AO ELEMENTO ESTRUTURAL QUE A CERCA</v>
      </c>
      <c r="C479" s="749" t="s">
        <v>8582</v>
      </c>
      <c r="D479" s="749" t="s">
        <v>8583</v>
      </c>
      <c r="E479" s="749" t="s">
        <v>8584</v>
      </c>
      <c r="I479" s="749" t="s">
        <v>30</v>
      </c>
      <c r="J479" s="749" t="n">
        <v>80.39</v>
      </c>
    </row>
    <row collapsed="false" customFormat="false" customHeight="true" hidden="true" ht="12.75" outlineLevel="0" r="480">
      <c r="A480" s="749" t="s">
        <v>8585</v>
      </c>
      <c r="B480" s="749" t="str">
        <f aca="false">C480&amp;D480&amp;E480&amp;F480&amp;G480&amp;H480</f>
        <v>ENSAIOS PARA RECUPERACAO DE CORROSAO EM ARMADURAS,CONSTANDODE ENSAIO DO POTENCIAL ELETRICO DA ARMADURA EM RELACAO AO ELEMENTO ESTRUTURAL QUE A CERCA</v>
      </c>
      <c r="C480" s="749" t="s">
        <v>8582</v>
      </c>
      <c r="D480" s="749" t="s">
        <v>8583</v>
      </c>
      <c r="E480" s="749" t="s">
        <v>8584</v>
      </c>
      <c r="I480" s="749" t="s">
        <v>30</v>
      </c>
      <c r="J480" s="749" t="n">
        <v>77.27</v>
      </c>
    </row>
    <row collapsed="false" customFormat="false" customHeight="true" hidden="true" ht="12.75" outlineLevel="0" r="481">
      <c r="A481" s="749" t="s">
        <v>8586</v>
      </c>
      <c r="B481" s="749" t="str">
        <f aca="false">C481&amp;D481&amp;E481&amp;F481&amp;G481&amp;H481</f>
        <v>ENSAIOS PARA RECUPERACAO DE ARMADURAS,CONSTANDO DE APLICACAO DE LAPIS COLORIMETRICO PARA TESTES DE PH E AVALIACAO DA FRENTE DE CARBONATACAO</v>
      </c>
      <c r="C481" s="749" t="s">
        <v>8587</v>
      </c>
      <c r="D481" s="749" t="s">
        <v>8588</v>
      </c>
      <c r="E481" s="749" t="s">
        <v>8589</v>
      </c>
      <c r="I481" s="749" t="s">
        <v>30</v>
      </c>
      <c r="J481" s="749" t="n">
        <v>10.33</v>
      </c>
    </row>
    <row collapsed="false" customFormat="false" customHeight="true" hidden="true" ht="12.75" outlineLevel="0" r="482">
      <c r="A482" s="749" t="s">
        <v>8590</v>
      </c>
      <c r="B482" s="749" t="str">
        <f aca="false">C482&amp;D482&amp;E482&amp;F482&amp;G482&amp;H482</f>
        <v>ENSAIOS PARA RECUPERACAO DE ARMADURAS,CONSTANDO DE APLICACAO DE LAPIS COLORIMETRICO PARA TESTES DE PH E AVALIACAO DA FRENTE DE CARBONATACAO</v>
      </c>
      <c r="C482" s="749" t="s">
        <v>8587</v>
      </c>
      <c r="D482" s="749" t="s">
        <v>8588</v>
      </c>
      <c r="E482" s="749" t="s">
        <v>8589</v>
      </c>
      <c r="I482" s="749" t="s">
        <v>30</v>
      </c>
      <c r="J482" s="749" t="n">
        <v>9.13</v>
      </c>
    </row>
    <row collapsed="false" customFormat="false" customHeight="true" hidden="true" ht="12.75" outlineLevel="0" r="483">
      <c r="A483" s="749" t="s">
        <v>8591</v>
      </c>
      <c r="B483" s="749" t="str">
        <f aca="false">C483&amp;D483&amp;E483&amp;F483&amp;G483&amp;H483</f>
        <v>ENSAIOS PARA RECUPERACAO DE CORROSAO EM ARMADURAS,CONSTANDODE CRAVACAO POR AMOSTRAGEM,EM DIVERSAS LAJES E VIGAS,DE PINOS LISOS PARA ESTIMATIVA DA TENSAO DE COMPRESSAO DO CONCRETO</v>
      </c>
      <c r="C483" s="749" t="s">
        <v>8582</v>
      </c>
      <c r="D483" s="749" t="s">
        <v>8592</v>
      </c>
      <c r="E483" s="749" t="s">
        <v>8593</v>
      </c>
      <c r="I483" s="749" t="s">
        <v>30</v>
      </c>
      <c r="J483" s="749" t="n">
        <v>23.39</v>
      </c>
    </row>
    <row collapsed="false" customFormat="false" customHeight="true" hidden="true" ht="12.75" outlineLevel="0" r="484">
      <c r="A484" s="749" t="s">
        <v>8594</v>
      </c>
      <c r="B484" s="749" t="str">
        <f aca="false">C484&amp;D484&amp;E484&amp;F484&amp;G484&amp;H484</f>
        <v>ENSAIOS PARA RECUPERACAO DE CORROSAO EM ARMADURAS,CONSTANDODE CRAVACAO POR AMOSTRAGEM,EM DIVERSAS LAJES E VIGAS,DE PINOS LISOS PARA ESTIMATIVA DA TENSAO DE COMPRESSAO DO CONCRETO</v>
      </c>
      <c r="C484" s="749" t="s">
        <v>8582</v>
      </c>
      <c r="D484" s="749" t="s">
        <v>8592</v>
      </c>
      <c r="E484" s="749" t="s">
        <v>8593</v>
      </c>
      <c r="I484" s="749" t="s">
        <v>30</v>
      </c>
      <c r="J484" s="749" t="n">
        <v>20.27</v>
      </c>
    </row>
    <row collapsed="false" customFormat="false" customHeight="true" hidden="true" ht="12.75" outlineLevel="0" r="485">
      <c r="A485" s="749" t="s">
        <v>8595</v>
      </c>
      <c r="B485" s="749" t="str">
        <f aca="false">C485&amp;D485&amp;E485&amp;F485&amp;G485&amp;H485</f>
        <v>SONDAGEM ROTATIVA COM COROA DE WIDIA,EM SOLO,DIAMETRO AX,VERTICAL,INCLUSIVE DESLOCAMENTO DENTRO DO CANTEIRO E INSTALACAO DA SONDA EM CADA FURO</v>
      </c>
      <c r="C485" s="749" t="s">
        <v>8596</v>
      </c>
      <c r="D485" s="749" t="s">
        <v>8597</v>
      </c>
      <c r="E485" s="749" t="s">
        <v>8598</v>
      </c>
      <c r="I485" s="749" t="s">
        <v>236</v>
      </c>
      <c r="J485" s="749" t="n">
        <v>97.73</v>
      </c>
    </row>
    <row collapsed="false" customFormat="false" customHeight="true" hidden="true" ht="12.75" outlineLevel="0" r="486">
      <c r="A486" s="749" t="s">
        <v>8599</v>
      </c>
      <c r="B486" s="749" t="str">
        <f aca="false">C486&amp;D486&amp;E486&amp;F486&amp;G486&amp;H486</f>
        <v>SONDAGEM ROTATIVA COM COROA DE WIDIA,EM SOLO,DIAMETRO AX,VERTICAL,INCLUSIVE DESLOCAMENTO DENTRO DO CANTEIRO E INSTALACAO DA SONDA EM CADA FURO</v>
      </c>
      <c r="C486" s="749" t="s">
        <v>8596</v>
      </c>
      <c r="D486" s="749" t="s">
        <v>8597</v>
      </c>
      <c r="E486" s="749" t="s">
        <v>8598</v>
      </c>
      <c r="I486" s="749" t="s">
        <v>236</v>
      </c>
      <c r="J486" s="749" t="n">
        <v>87.99</v>
      </c>
    </row>
    <row collapsed="false" customFormat="false" customHeight="true" hidden="true" ht="12.75" outlineLevel="0" r="487">
      <c r="A487" s="749" t="s">
        <v>8600</v>
      </c>
      <c r="B487" s="749" t="str">
        <f aca="false">C487&amp;D487&amp;E487&amp;F487&amp;G487&amp;H487</f>
        <v>SONDAGEM ROTATIVA COM COROA DE WIDIA,EM SOLO,DIAMETRO AX,HORIZONTAL,INCLUSIVE DESLOCAMENTO DENTRO DO CANTEIRO E INSTALACAO DA SONDA EM CADA FURO</v>
      </c>
      <c r="C487" s="749" t="s">
        <v>8601</v>
      </c>
      <c r="D487" s="749" t="s">
        <v>8602</v>
      </c>
      <c r="E487" s="749" t="s">
        <v>8603</v>
      </c>
      <c r="I487" s="749" t="s">
        <v>236</v>
      </c>
      <c r="J487" s="749" t="n">
        <v>128.55</v>
      </c>
    </row>
    <row collapsed="false" customFormat="false" customHeight="true" hidden="true" ht="12.75" outlineLevel="0" r="488">
      <c r="A488" s="749" t="s">
        <v>8604</v>
      </c>
      <c r="B488" s="749" t="str">
        <f aca="false">C488&amp;D488&amp;E488&amp;F488&amp;G488&amp;H488</f>
        <v>SONDAGEM ROTATIVA COM COROA DE WIDIA,EM SOLO,DIAMETRO AX,HORIZONTAL,INCLUSIVE DESLOCAMENTO DENTRO DO CANTEIRO E INSTALACAO DA SONDA EM CADA FURO</v>
      </c>
      <c r="C488" s="749" t="s">
        <v>8601</v>
      </c>
      <c r="D488" s="749" t="s">
        <v>8602</v>
      </c>
      <c r="E488" s="749" t="s">
        <v>8603</v>
      </c>
      <c r="I488" s="749" t="s">
        <v>236</v>
      </c>
      <c r="J488" s="749" t="n">
        <v>115.74</v>
      </c>
    </row>
    <row collapsed="false" customFormat="false" customHeight="true" hidden="true" ht="12.75" outlineLevel="0" r="489">
      <c r="A489" s="749" t="s">
        <v>8605</v>
      </c>
      <c r="B489" s="749" t="str">
        <f aca="false">C489&amp;D489&amp;E489&amp;F489&amp;G489&amp;H489</f>
        <v>SONDAGEM ROTATIVA COM COROA DE WIDIA,EM SOLO,DIAMETRO BX,VERTICAL,INCLUSIVE DESLOCAMENTO DENTRO DO CANTEIRO E INSTALACAO DA SONDA EM CADA FURO</v>
      </c>
      <c r="C489" s="749" t="s">
        <v>8606</v>
      </c>
      <c r="D489" s="749" t="s">
        <v>8597</v>
      </c>
      <c r="E489" s="749" t="s">
        <v>8598</v>
      </c>
      <c r="I489" s="749" t="s">
        <v>236</v>
      </c>
      <c r="J489" s="749" t="n">
        <v>105.69</v>
      </c>
    </row>
    <row collapsed="false" customFormat="false" customHeight="true" hidden="true" ht="12.75" outlineLevel="0" r="490">
      <c r="A490" s="749" t="s">
        <v>8607</v>
      </c>
      <c r="B490" s="749" t="str">
        <f aca="false">C490&amp;D490&amp;E490&amp;F490&amp;G490&amp;H490</f>
        <v>SONDAGEM ROTATIVA COM COROA DE WIDIA,EM SOLO,DIAMETRO BX,VERTICAL,INCLUSIVE DESLOCAMENTO DENTRO DO CANTEIRO E INSTALACAO DA SONDA EM CADA FURO</v>
      </c>
      <c r="C490" s="749" t="s">
        <v>8606</v>
      </c>
      <c r="D490" s="749" t="s">
        <v>8597</v>
      </c>
      <c r="E490" s="749" t="s">
        <v>8598</v>
      </c>
      <c r="I490" s="749" t="s">
        <v>236</v>
      </c>
      <c r="J490" s="749" t="n">
        <v>95.16</v>
      </c>
    </row>
    <row collapsed="false" customFormat="false" customHeight="true" hidden="true" ht="12.75" outlineLevel="0" r="491">
      <c r="A491" s="749" t="s">
        <v>8608</v>
      </c>
      <c r="B491" s="749" t="str">
        <f aca="false">C491&amp;D491&amp;E491&amp;F491&amp;G491&amp;H491</f>
        <v>SONDAGEM ROTATIVA COM COROA DE WIDIA,EM SOLO,DIAMETRO BX,HORIZONTAL,INCLUSIVE DESLOCAMENTO DENTRO DO CANTEIRO E INSTALACAO DA SONDA EM CADA FURO</v>
      </c>
      <c r="C491" s="749" t="s">
        <v>8609</v>
      </c>
      <c r="D491" s="749" t="s">
        <v>8602</v>
      </c>
      <c r="E491" s="749" t="s">
        <v>8603</v>
      </c>
      <c r="I491" s="749" t="s">
        <v>236</v>
      </c>
      <c r="J491" s="749" t="n">
        <v>142.69</v>
      </c>
    </row>
    <row collapsed="false" customFormat="false" customHeight="true" hidden="true" ht="12.75" outlineLevel="0" r="492">
      <c r="A492" s="749" t="s">
        <v>8610</v>
      </c>
      <c r="B492" s="749" t="str">
        <f aca="false">C492&amp;D492&amp;E492&amp;F492&amp;G492&amp;H492</f>
        <v>SONDAGEM ROTATIVA COM COROA DE WIDIA,EM SOLO,DIAMETRO BX,HORIZONTAL,INCLUSIVE DESLOCAMENTO DENTRO DO CANTEIRO E INSTALACAO DA SONDA EM CADA FURO</v>
      </c>
      <c r="C492" s="749" t="s">
        <v>8609</v>
      </c>
      <c r="D492" s="749" t="s">
        <v>8602</v>
      </c>
      <c r="E492" s="749" t="s">
        <v>8603</v>
      </c>
      <c r="I492" s="749" t="s">
        <v>236</v>
      </c>
      <c r="J492" s="749" t="n">
        <v>128.47</v>
      </c>
    </row>
    <row collapsed="false" customFormat="false" customHeight="true" hidden="true" ht="12.75" outlineLevel="0" r="493">
      <c r="A493" s="749" t="s">
        <v>8611</v>
      </c>
      <c r="B493" s="749" t="str">
        <f aca="false">C493&amp;D493&amp;E493&amp;F493&amp;G493&amp;H493</f>
        <v>SONDAGEM ROTATIVA COM COROA DE WIDIA,EM SOLO,DIAMETRO NX,VERTICAL,INCLUSIVE DESLOCAMENTO DENTRO DO CANTEIRO E INSTALACAO DA SONDA EM CADA FURO</v>
      </c>
      <c r="C493" s="749" t="s">
        <v>8612</v>
      </c>
      <c r="D493" s="749" t="s">
        <v>8597</v>
      </c>
      <c r="E493" s="749" t="s">
        <v>8598</v>
      </c>
      <c r="I493" s="749" t="s">
        <v>236</v>
      </c>
      <c r="J493" s="749" t="n">
        <v>114.14</v>
      </c>
    </row>
    <row collapsed="false" customFormat="false" customHeight="true" hidden="true" ht="12.75" outlineLevel="0" r="494">
      <c r="A494" s="749" t="s">
        <v>8613</v>
      </c>
      <c r="B494" s="749" t="str">
        <f aca="false">C494&amp;D494&amp;E494&amp;F494&amp;G494&amp;H494</f>
        <v>SONDAGEM ROTATIVA COM COROA DE WIDIA,EM SOLO,DIAMETRO NX,VERTICAL,INCLUSIVE DESLOCAMENTO DENTRO DO CANTEIRO E INSTALACAO DA SONDA EM CADA FURO</v>
      </c>
      <c r="C494" s="749" t="s">
        <v>8612</v>
      </c>
      <c r="D494" s="749" t="s">
        <v>8597</v>
      </c>
      <c r="E494" s="749" t="s">
        <v>8598</v>
      </c>
      <c r="I494" s="749" t="s">
        <v>236</v>
      </c>
      <c r="J494" s="749" t="n">
        <v>102.77</v>
      </c>
    </row>
    <row collapsed="false" customFormat="false" customHeight="true" hidden="true" ht="12.75" outlineLevel="0" r="495">
      <c r="A495" s="749" t="s">
        <v>8614</v>
      </c>
      <c r="B495" s="749" t="str">
        <f aca="false">C495&amp;D495&amp;E495&amp;F495&amp;G495&amp;H495</f>
        <v>SONDAGEM ROTATIVA COM COROA DE WIDIA,EM SOLO,DIAMETRO NX,HORIZONTAL,INCLUSIVE DESLOCAMENTO DENTRO DO CANTEIRO E INSTALACAO DA SONDA EM CADA FURO</v>
      </c>
      <c r="C495" s="749" t="s">
        <v>8615</v>
      </c>
      <c r="D495" s="749" t="s">
        <v>8602</v>
      </c>
      <c r="E495" s="749" t="s">
        <v>8603</v>
      </c>
      <c r="I495" s="749" t="s">
        <v>236</v>
      </c>
      <c r="J495" s="749" t="n">
        <v>158.55</v>
      </c>
    </row>
    <row collapsed="false" customFormat="false" customHeight="true" hidden="true" ht="12.75" outlineLevel="0" r="496">
      <c r="A496" s="749" t="s">
        <v>8616</v>
      </c>
      <c r="B496" s="749" t="str">
        <f aca="false">C496&amp;D496&amp;E496&amp;F496&amp;G496&amp;H496</f>
        <v>SONDAGEM ROTATIVA COM COROA DE WIDIA,EM SOLO,DIAMETRO NX,HORIZONTAL,INCLUSIVE DESLOCAMENTO DENTRO DO CANTEIRO E INSTALACAO DA SONDA EM CADA FURO</v>
      </c>
      <c r="C496" s="749" t="s">
        <v>8615</v>
      </c>
      <c r="D496" s="749" t="s">
        <v>8602</v>
      </c>
      <c r="E496" s="749" t="s">
        <v>8603</v>
      </c>
      <c r="I496" s="749" t="s">
        <v>236</v>
      </c>
      <c r="J496" s="749" t="n">
        <v>142.75</v>
      </c>
    </row>
    <row collapsed="false" customFormat="false" customHeight="true" hidden="true" ht="12.75" outlineLevel="0" r="497">
      <c r="A497" s="749" t="s">
        <v>8617</v>
      </c>
      <c r="B497" s="749" t="str">
        <f aca="false">C497&amp;D497&amp;E497&amp;F497&amp;G497&amp;H497</f>
        <v>SONDAGEM ROTATIVA COM COROA DE WIDIA,EM SOLO,DIAMETRO H,VERTICAL,INCLUSIVE DESLOCAMENTO DENTRO DO CANTEIRO E INSTALACAODA SONDA EM CADA FURO</v>
      </c>
      <c r="C497" s="749" t="s">
        <v>8618</v>
      </c>
      <c r="D497" s="749" t="s">
        <v>8619</v>
      </c>
      <c r="E497" s="749" t="s">
        <v>8620</v>
      </c>
      <c r="I497" s="749" t="s">
        <v>236</v>
      </c>
      <c r="J497" s="749" t="n">
        <v>132.1</v>
      </c>
    </row>
    <row collapsed="false" customFormat="false" customHeight="true" hidden="true" ht="12.75" outlineLevel="0" r="498">
      <c r="A498" s="749" t="s">
        <v>8621</v>
      </c>
      <c r="B498" s="749" t="str">
        <f aca="false">C498&amp;D498&amp;E498&amp;F498&amp;G498&amp;H498</f>
        <v>SONDAGEM ROTATIVA COM COROA DE WIDIA,EM SOLO,DIAMETRO H,VERTICAL,INCLUSIVE DESLOCAMENTO DENTRO DO CANTEIRO E INSTALACAODA SONDA EM CADA FURO</v>
      </c>
      <c r="C498" s="749" t="s">
        <v>8618</v>
      </c>
      <c r="D498" s="749" t="s">
        <v>8619</v>
      </c>
      <c r="E498" s="749" t="s">
        <v>8620</v>
      </c>
      <c r="I498" s="749" t="s">
        <v>236</v>
      </c>
      <c r="J498" s="749" t="n">
        <v>118.94</v>
      </c>
    </row>
    <row collapsed="false" customFormat="false" customHeight="true" hidden="true" ht="12.75" outlineLevel="0" r="499">
      <c r="A499" s="749" t="s">
        <v>8622</v>
      </c>
      <c r="B499" s="749" t="str">
        <f aca="false">C499&amp;D499&amp;E499&amp;F499&amp;G499&amp;H499</f>
        <v>SONDAGEM ROTATIVA COM COROA DE WIDIA,EM SOLO,DIAMETRO H,HORIZONTAL,INCLUSIVE DESLOCAMENTO DENTRO DO CANTEIRO E INSTALACAO DA SONDA EM CADA FURO</v>
      </c>
      <c r="C499" s="749" t="s">
        <v>8623</v>
      </c>
      <c r="D499" s="749" t="s">
        <v>8624</v>
      </c>
      <c r="E499" s="749" t="s">
        <v>8625</v>
      </c>
      <c r="I499" s="749" t="s">
        <v>236</v>
      </c>
      <c r="J499" s="749" t="n">
        <v>184.96</v>
      </c>
    </row>
    <row collapsed="false" customFormat="false" customHeight="true" hidden="true" ht="12.75" outlineLevel="0" r="500">
      <c r="A500" s="749" t="s">
        <v>8626</v>
      </c>
      <c r="B500" s="749" t="str">
        <f aca="false">C500&amp;D500&amp;E500&amp;F500&amp;G500&amp;H500</f>
        <v>SONDAGEM ROTATIVA COM COROA DE WIDIA,EM SOLO,DIAMETRO H,HORIZONTAL,INCLUSIVE DESLOCAMENTO DENTRO DO CANTEIRO E INSTALACAO DA SONDA EM CADA FURO</v>
      </c>
      <c r="C500" s="749" t="s">
        <v>8623</v>
      </c>
      <c r="D500" s="749" t="s">
        <v>8624</v>
      </c>
      <c r="E500" s="749" t="s">
        <v>8625</v>
      </c>
      <c r="I500" s="749" t="s">
        <v>236</v>
      </c>
      <c r="J500" s="749" t="n">
        <v>166.53</v>
      </c>
    </row>
    <row collapsed="false" customFormat="false" customHeight="true" hidden="true" ht="12.75" outlineLevel="0" r="501">
      <c r="A501" s="749" t="s">
        <v>8627</v>
      </c>
      <c r="B501" s="749" t="str">
        <f aca="false">C501&amp;D501&amp;E501&amp;F501&amp;G501&amp;H501</f>
        <v>SONDAGEM ROTATIVA COM COROA DE WIDIA,EM ALTERACAO DE ROCHA,DIAMETRO AX,VERTICAL,INCLUSIVE DESLOCAMENTO DENTRO DO CANTEIRO E INSTALACAO DA SONDA EM CADA FURO</v>
      </c>
      <c r="C501" s="749" t="s">
        <v>8628</v>
      </c>
      <c r="D501" s="749" t="s">
        <v>8629</v>
      </c>
      <c r="E501" s="749" t="s">
        <v>8630</v>
      </c>
      <c r="I501" s="749" t="s">
        <v>236</v>
      </c>
      <c r="J501" s="749" t="n">
        <v>131.81</v>
      </c>
    </row>
    <row collapsed="false" customFormat="false" customHeight="true" hidden="true" ht="12.75" outlineLevel="0" r="502">
      <c r="A502" s="749" t="s">
        <v>8631</v>
      </c>
      <c r="B502" s="749" t="str">
        <f aca="false">C502&amp;D502&amp;E502&amp;F502&amp;G502&amp;H502</f>
        <v>SONDAGEM ROTATIVA COM COROA DE WIDIA,EM ALTERACAO DE ROCHA,DIAMETRO AX,VERTICAL,INCLUSIVE DESLOCAMENTO DENTRO DO CANTEIRO E INSTALACAO DA SONDA EM CADA FURO</v>
      </c>
      <c r="C502" s="749" t="s">
        <v>8628</v>
      </c>
      <c r="D502" s="749" t="s">
        <v>8629</v>
      </c>
      <c r="E502" s="749" t="s">
        <v>8630</v>
      </c>
      <c r="I502" s="749" t="s">
        <v>236</v>
      </c>
      <c r="J502" s="749" t="n">
        <v>118.67</v>
      </c>
    </row>
    <row collapsed="false" customFormat="false" customHeight="true" hidden="true" ht="12.75" outlineLevel="0" r="503">
      <c r="A503" s="749" t="s">
        <v>8632</v>
      </c>
      <c r="B503" s="749" t="str">
        <f aca="false">C503&amp;D503&amp;E503&amp;F503&amp;G503&amp;H503</f>
        <v>SONDAGEM ROTATIVA COM COROA DE WIDIA,EM ALTERACAO DE ROCHA,DIAMETRO BX,VERTICAL,INCLUSIVE DESLOCAMENTO DENTRO DO CANTEIRO E INSTALACAO DA SONDA EM CADA FURO</v>
      </c>
      <c r="C503" s="749" t="s">
        <v>8633</v>
      </c>
      <c r="D503" s="749" t="s">
        <v>8634</v>
      </c>
      <c r="E503" s="749" t="s">
        <v>8635</v>
      </c>
      <c r="I503" s="749" t="s">
        <v>236</v>
      </c>
      <c r="J503" s="749" t="n">
        <v>143.27</v>
      </c>
    </row>
    <row collapsed="false" customFormat="false" customHeight="true" hidden="true" ht="12.75" outlineLevel="0" r="504">
      <c r="A504" s="749" t="s">
        <v>8636</v>
      </c>
      <c r="B504" s="749" t="str">
        <f aca="false">C504&amp;D504&amp;E504&amp;F504&amp;G504&amp;H504</f>
        <v>SONDAGEM ROTATIVA COM COROA DE WIDIA,EM ALTERACAO DE ROCHA,DIAMETRO BX,VERTICAL,INCLUSIVE DESLOCAMENTO DENTRO DO CANTEIRO E INSTALACAO DA SONDA EM CADA FURO</v>
      </c>
      <c r="C504" s="749" t="s">
        <v>8633</v>
      </c>
      <c r="D504" s="749" t="s">
        <v>8634</v>
      </c>
      <c r="E504" s="749" t="s">
        <v>8635</v>
      </c>
      <c r="I504" s="749" t="s">
        <v>236</v>
      </c>
      <c r="J504" s="749" t="n">
        <v>128.98</v>
      </c>
    </row>
    <row collapsed="false" customFormat="false" customHeight="true" hidden="true" ht="12.75" outlineLevel="0" r="505">
      <c r="A505" s="749" t="s">
        <v>8637</v>
      </c>
      <c r="B505" s="749" t="str">
        <f aca="false">C505&amp;D505&amp;E505&amp;F505&amp;G505&amp;H505</f>
        <v>SONDAGEM ROTATIVA COM COROA DE WIDIA,EM ALTERACAO DE ROCHA,DIAMETRO NX,VERTICAL,INCLUSIVE DESLOCAMENTO DENTRO DO CANTEIRO E INSTALACAO DA SONDA EM CADA FURO</v>
      </c>
      <c r="C505" s="749" t="s">
        <v>8633</v>
      </c>
      <c r="D505" s="749" t="s">
        <v>8638</v>
      </c>
      <c r="E505" s="749" t="s">
        <v>8635</v>
      </c>
      <c r="I505" s="749" t="s">
        <v>236</v>
      </c>
      <c r="J505" s="749" t="n">
        <v>154.72</v>
      </c>
    </row>
    <row collapsed="false" customFormat="false" customHeight="true" hidden="true" ht="12.75" outlineLevel="0" r="506">
      <c r="A506" s="749" t="s">
        <v>8639</v>
      </c>
      <c r="B506" s="749" t="str">
        <f aca="false">C506&amp;D506&amp;E506&amp;F506&amp;G506&amp;H506</f>
        <v>SONDAGEM ROTATIVA COM COROA DE WIDIA,EM ALTERACAO DE ROCHA,DIAMETRO NX,VERTICAL,INCLUSIVE DESLOCAMENTO DENTRO DO CANTEIRO E INSTALACAO DA SONDA EM CADA FURO</v>
      </c>
      <c r="C506" s="749" t="s">
        <v>8633</v>
      </c>
      <c r="D506" s="749" t="s">
        <v>8638</v>
      </c>
      <c r="E506" s="749" t="s">
        <v>8635</v>
      </c>
      <c r="I506" s="749" t="s">
        <v>236</v>
      </c>
      <c r="J506" s="749" t="n">
        <v>139.3</v>
      </c>
    </row>
    <row collapsed="false" customFormat="false" customHeight="true" hidden="true" ht="12.75" outlineLevel="0" r="507">
      <c r="A507" s="749" t="s">
        <v>8640</v>
      </c>
      <c r="B507" s="749" t="str">
        <f aca="false">C507&amp;D507&amp;E507&amp;F507&amp;G507&amp;H507</f>
        <v>SONDAGEM ROTATIVA COM COROA DE WIDIA,EM ALTERACAO DE ROCHA,DIAMETRO H,VERTICAL,INCLUSIVE DESLOCAMENTO DENTRO DO CANTEIRO E INSTALACAO DA SONDA EM CADA FURO</v>
      </c>
      <c r="C507" s="749" t="s">
        <v>8633</v>
      </c>
      <c r="D507" s="749" t="s">
        <v>8641</v>
      </c>
      <c r="E507" s="749" t="s">
        <v>8630</v>
      </c>
      <c r="I507" s="749" t="s">
        <v>236</v>
      </c>
      <c r="J507" s="749" t="n">
        <v>186.75</v>
      </c>
    </row>
    <row collapsed="false" customFormat="false" customHeight="true" hidden="true" ht="12.75" outlineLevel="0" r="508">
      <c r="A508" s="749" t="s">
        <v>8642</v>
      </c>
      <c r="B508" s="749" t="str">
        <f aca="false">C508&amp;D508&amp;E508&amp;F508&amp;G508&amp;H508</f>
        <v>SONDAGEM ROTATIVA COM COROA DE WIDIA,EM ALTERACAO DE ROCHA,DIAMETRO H,VERTICAL,INCLUSIVE DESLOCAMENTO DENTRO DO CANTEIRO E INSTALACAO DA SONDA EM CADA FURO</v>
      </c>
      <c r="C508" s="749" t="s">
        <v>8633</v>
      </c>
      <c r="D508" s="749" t="s">
        <v>8641</v>
      </c>
      <c r="E508" s="749" t="s">
        <v>8630</v>
      </c>
      <c r="I508" s="749" t="s">
        <v>236</v>
      </c>
      <c r="J508" s="749" t="n">
        <v>168.13</v>
      </c>
    </row>
    <row collapsed="false" customFormat="false" customHeight="true" hidden="true" ht="12.75" outlineLevel="0" r="509">
      <c r="A509" s="749" t="s">
        <v>8643</v>
      </c>
      <c r="B509" s="749" t="str">
        <f aca="false">C509&amp;D509&amp;E509&amp;F509&amp;G509&amp;H509</f>
        <v>SONDAGEM ROTATIVA COM COROA DE WIDIA,EM ROCHA SA,DIAMETRO AX,VERTICAL,INCLUSIVE DESLOCAMENTO DENTRO DO CANTEIRO E INSTALACAO DA SONDA EM CADA FURO</v>
      </c>
      <c r="C509" s="749" t="s">
        <v>8644</v>
      </c>
      <c r="D509" s="749" t="s">
        <v>8645</v>
      </c>
      <c r="E509" s="749" t="s">
        <v>8646</v>
      </c>
      <c r="I509" s="749" t="s">
        <v>236</v>
      </c>
      <c r="J509" s="749" t="n">
        <v>205.18</v>
      </c>
    </row>
    <row collapsed="false" customFormat="false" customHeight="true" hidden="true" ht="12.75" outlineLevel="0" r="510">
      <c r="A510" s="749" t="s">
        <v>8647</v>
      </c>
      <c r="B510" s="749" t="str">
        <f aca="false">C510&amp;D510&amp;E510&amp;F510&amp;G510&amp;H510</f>
        <v>SONDAGEM ROTATIVA COM COROA DE WIDIA,EM ROCHA SA,DIAMETRO AX,VERTICAL,INCLUSIVE DESLOCAMENTO DENTRO DO CANTEIRO E INSTALACAO DA SONDA EM CADA FURO</v>
      </c>
      <c r="C510" s="749" t="s">
        <v>8644</v>
      </c>
      <c r="D510" s="749" t="s">
        <v>8645</v>
      </c>
      <c r="E510" s="749" t="s">
        <v>8646</v>
      </c>
      <c r="I510" s="749" t="s">
        <v>236</v>
      </c>
      <c r="J510" s="749" t="n">
        <v>186.17</v>
      </c>
    </row>
    <row collapsed="false" customFormat="false" customHeight="true" hidden="true" ht="12.75" outlineLevel="0" r="511">
      <c r="A511" s="749" t="s">
        <v>8648</v>
      </c>
      <c r="B511" s="749" t="str">
        <f aca="false">C511&amp;D511&amp;E511&amp;F511&amp;G511&amp;H511</f>
        <v>SONDAGEM ROTATIVA COM COROA DE WIDIA,EM ROCHA SA,DIAMETRO BX,VERTICAL,INCLUSIVE DESLOCAMNETO DENTRO DO CANTEIRO E INSTALACAO DA SONDA EM CADA FURO</v>
      </c>
      <c r="C511" s="749" t="s">
        <v>8649</v>
      </c>
      <c r="D511" s="749" t="s">
        <v>8650</v>
      </c>
      <c r="E511" s="749" t="s">
        <v>8646</v>
      </c>
      <c r="I511" s="749" t="s">
        <v>236</v>
      </c>
      <c r="J511" s="749" t="n">
        <v>227.98</v>
      </c>
    </row>
    <row collapsed="false" customFormat="false" customHeight="true" hidden="true" ht="12.75" outlineLevel="0" r="512">
      <c r="A512" s="749" t="s">
        <v>8651</v>
      </c>
      <c r="B512" s="749" t="str">
        <f aca="false">C512&amp;D512&amp;E512&amp;F512&amp;G512&amp;H512</f>
        <v>SONDAGEM ROTATIVA COM COROA DE WIDIA,EM ROCHA SA,DIAMETRO BX,VERTICAL,INCLUSIVE DESLOCAMNETO DENTRO DO CANTEIRO E INSTALACAO DA SONDA EM CADA FURO</v>
      </c>
      <c r="C512" s="749" t="s">
        <v>8649</v>
      </c>
      <c r="D512" s="749" t="s">
        <v>8650</v>
      </c>
      <c r="E512" s="749" t="s">
        <v>8646</v>
      </c>
      <c r="I512" s="749" t="s">
        <v>236</v>
      </c>
      <c r="J512" s="749" t="n">
        <v>206.85</v>
      </c>
    </row>
    <row collapsed="false" customFormat="false" customHeight="true" hidden="true" ht="12.75" outlineLevel="0" r="513">
      <c r="A513" s="749" t="s">
        <v>8652</v>
      </c>
      <c r="B513" s="749" t="str">
        <f aca="false">C513&amp;D513&amp;E513&amp;F513&amp;G513&amp;H513</f>
        <v>SONDAGEM ROTATIVA COM COROA DE WIDIA,EM ROCHA SA,DIAMETRO NX,VERTICAL,INCLUSIVE DESLOCAMENTO DENTRO DO CANTEIRO E INSTALACAO DA SONDA EM CADA FURO</v>
      </c>
      <c r="C513" s="749" t="s">
        <v>8653</v>
      </c>
      <c r="D513" s="749" t="s">
        <v>8645</v>
      </c>
      <c r="E513" s="749" t="s">
        <v>8646</v>
      </c>
      <c r="I513" s="749" t="s">
        <v>236</v>
      </c>
      <c r="J513" s="749" t="n">
        <v>245.08</v>
      </c>
    </row>
    <row collapsed="false" customFormat="false" customHeight="true" hidden="true" ht="12.75" outlineLevel="0" r="514">
      <c r="A514" s="749" t="s">
        <v>8654</v>
      </c>
      <c r="B514" s="749" t="str">
        <f aca="false">C514&amp;D514&amp;E514&amp;F514&amp;G514&amp;H514</f>
        <v>SONDAGEM ROTATIVA COM COROA DE WIDIA,EM ROCHA SA,DIAMETRO NX,VERTICAL,INCLUSIVE DESLOCAMENTO DENTRO DO CANTEIRO E INSTALACAO DA SONDA EM CADA FURO</v>
      </c>
      <c r="C514" s="749" t="s">
        <v>8653</v>
      </c>
      <c r="D514" s="749" t="s">
        <v>8645</v>
      </c>
      <c r="E514" s="749" t="s">
        <v>8646</v>
      </c>
      <c r="I514" s="749" t="s">
        <v>236</v>
      </c>
      <c r="J514" s="749" t="n">
        <v>222.37</v>
      </c>
    </row>
    <row collapsed="false" customFormat="false" customHeight="true" hidden="true" ht="12.75" outlineLevel="0" r="515">
      <c r="A515" s="749" t="s">
        <v>8655</v>
      </c>
      <c r="B515" s="749" t="str">
        <f aca="false">C515&amp;D515&amp;E515&amp;F515&amp;G515&amp;H515</f>
        <v>SONDAGEM ROTATIVA COM COROA DE WIDIA,EM ROCHA SA,DIAMETRO H,VERTICAL,INCLUSIVE DESLOCAMENTO DENTRO DO CANTEIRO E INSTALACAO DA SONDA EM CADA FURO</v>
      </c>
      <c r="C515" s="749" t="s">
        <v>8656</v>
      </c>
      <c r="D515" s="749" t="s">
        <v>8657</v>
      </c>
      <c r="E515" s="749" t="s">
        <v>8658</v>
      </c>
      <c r="I515" s="749" t="s">
        <v>236</v>
      </c>
      <c r="J515" s="749" t="n">
        <v>341.99</v>
      </c>
    </row>
    <row collapsed="false" customFormat="false" customHeight="true" hidden="true" ht="12.75" outlineLevel="0" r="516">
      <c r="A516" s="749" t="s">
        <v>8659</v>
      </c>
      <c r="B516" s="749" t="str">
        <f aca="false">C516&amp;D516&amp;E516&amp;F516&amp;G516&amp;H516</f>
        <v>SONDAGEM ROTATIVA COM COROA DE WIDIA,EM ROCHA SA,DIAMETRO H,VERTICAL,INCLUSIVE DESLOCAMENTO DENTRO DO CANTEIRO E INSTALACAO DA SONDA EM CADA FURO</v>
      </c>
      <c r="C516" s="749" t="s">
        <v>8656</v>
      </c>
      <c r="D516" s="749" t="s">
        <v>8657</v>
      </c>
      <c r="E516" s="749" t="s">
        <v>8658</v>
      </c>
      <c r="I516" s="749" t="s">
        <v>236</v>
      </c>
      <c r="J516" s="749" t="n">
        <v>310.3</v>
      </c>
    </row>
    <row collapsed="false" customFormat="false" customHeight="true" hidden="true" ht="12.75" outlineLevel="0" r="517">
      <c r="A517" s="749" t="s">
        <v>8660</v>
      </c>
      <c r="B517" s="749" t="str">
        <f aca="false">C517&amp;D517&amp;E517&amp;F517&amp;G517&amp;H517</f>
        <v>PERFURACAO ROTATIVA COM COROA DE WIDIA,EM SOLO,DIAMETRO AX,VERTICAL,INCLUSIVE DESLOCAMENTO DENTRO DO CANTEIRO E INSTALACAO DA SONDA EM CADA FURO</v>
      </c>
      <c r="C517" s="749" t="s">
        <v>8661</v>
      </c>
      <c r="D517" s="749" t="s">
        <v>8662</v>
      </c>
      <c r="E517" s="749" t="s">
        <v>8603</v>
      </c>
      <c r="I517" s="749" t="s">
        <v>236</v>
      </c>
      <c r="J517" s="749" t="n">
        <v>75.16</v>
      </c>
    </row>
    <row collapsed="false" customFormat="false" customHeight="true" hidden="true" ht="12.75" outlineLevel="0" r="518">
      <c r="A518" s="749" t="s">
        <v>8663</v>
      </c>
      <c r="B518" s="749" t="str">
        <f aca="false">C518&amp;D518&amp;E518&amp;F518&amp;G518&amp;H518</f>
        <v>PERFURACAO ROTATIVA COM COROA DE WIDIA,EM SOLO,DIAMETRO AX,VERTICAL,INCLUSIVE DESLOCAMENTO DENTRO DO CANTEIRO E INSTALACAO DA SONDA EM CADA FURO</v>
      </c>
      <c r="C518" s="749" t="s">
        <v>8661</v>
      </c>
      <c r="D518" s="749" t="s">
        <v>8662</v>
      </c>
      <c r="E518" s="749" t="s">
        <v>8603</v>
      </c>
      <c r="I518" s="749" t="s">
        <v>236</v>
      </c>
      <c r="J518" s="749" t="n">
        <v>67.67</v>
      </c>
    </row>
    <row collapsed="false" customFormat="false" customHeight="true" hidden="true" ht="12.75" outlineLevel="0" r="519">
      <c r="A519" s="749" t="s">
        <v>8664</v>
      </c>
      <c r="B519" s="749" t="str">
        <f aca="false">C519&amp;D519&amp;E519&amp;F519&amp;G519&amp;H519</f>
        <v>PERFURACAO ROTATIVA COM COROA DE WIDIA,EM SOLO,DIAMETRO AX,HORIZONTAL,INCLUSIVE DESLOCAMENTO DENTRO DO CANTEIRO E INSTALACAO DA SONDA EM CADA FURO</v>
      </c>
      <c r="C519" s="749" t="s">
        <v>8665</v>
      </c>
      <c r="D519" s="749" t="s">
        <v>8666</v>
      </c>
      <c r="E519" s="749" t="s">
        <v>8646</v>
      </c>
      <c r="I519" s="749" t="s">
        <v>236</v>
      </c>
      <c r="J519" s="749" t="n">
        <v>105.7</v>
      </c>
    </row>
    <row collapsed="false" customFormat="false" customHeight="true" hidden="true" ht="12.75" outlineLevel="0" r="520">
      <c r="A520" s="749" t="s">
        <v>8667</v>
      </c>
      <c r="B520" s="749" t="str">
        <f aca="false">C520&amp;D520&amp;E520&amp;F520&amp;G520&amp;H520</f>
        <v>PERFURACAO ROTATIVA COM COROA DE WIDIA,EM SOLO,DIAMETRO AX,HORIZONTAL,INCLUSIVE DESLOCAMENTO DENTRO DO CANTEIRO E INSTALACAO DA SONDA EM CADA FURO</v>
      </c>
      <c r="C520" s="749" t="s">
        <v>8665</v>
      </c>
      <c r="D520" s="749" t="s">
        <v>8666</v>
      </c>
      <c r="E520" s="749" t="s">
        <v>8646</v>
      </c>
      <c r="I520" s="749" t="s">
        <v>236</v>
      </c>
      <c r="J520" s="749" t="n">
        <v>95.17</v>
      </c>
    </row>
    <row collapsed="false" customFormat="false" customHeight="true" hidden="true" ht="12.75" outlineLevel="0" r="521">
      <c r="A521" s="749" t="s">
        <v>8668</v>
      </c>
      <c r="B521" s="749" t="str">
        <f aca="false">C521&amp;D521&amp;E521&amp;F521&amp;G521&amp;H521</f>
        <v>PERFURACAO ROTATIVA COM COROA DE WIDIA,EM SOLO,DIAMETRO BX,VERTICAL,INCLUSIVE DESLOCAMENTO DENTRO DO CANTEIRO E INSTALACAO DA SONDA EM CADA FURO</v>
      </c>
      <c r="C521" s="749" t="s">
        <v>8669</v>
      </c>
      <c r="D521" s="749" t="s">
        <v>8662</v>
      </c>
      <c r="E521" s="749" t="s">
        <v>8603</v>
      </c>
      <c r="I521" s="749" t="s">
        <v>236</v>
      </c>
      <c r="J521" s="749" t="n">
        <v>81.3</v>
      </c>
    </row>
    <row collapsed="false" customFormat="false" customHeight="true" hidden="true" ht="12.75" outlineLevel="0" r="522">
      <c r="A522" s="749" t="s">
        <v>8670</v>
      </c>
      <c r="B522" s="749" t="str">
        <f aca="false">C522&amp;D522&amp;E522&amp;F522&amp;G522&amp;H522</f>
        <v>PERFURACAO ROTATIVA COM COROA DE WIDIA,EM SOLO,DIAMETRO BX,VERTICAL,INCLUSIVE DESLOCAMENTO DENTRO DO CANTEIRO E INSTALACAO DA SONDA EM CADA FURO</v>
      </c>
      <c r="C522" s="749" t="s">
        <v>8669</v>
      </c>
      <c r="D522" s="749" t="s">
        <v>8662</v>
      </c>
      <c r="E522" s="749" t="s">
        <v>8603</v>
      </c>
      <c r="I522" s="749" t="s">
        <v>236</v>
      </c>
      <c r="J522" s="749" t="n">
        <v>73.2</v>
      </c>
    </row>
    <row collapsed="false" customFormat="false" customHeight="true" hidden="true" ht="12.75" outlineLevel="0" r="523">
      <c r="A523" s="749" t="s">
        <v>8671</v>
      </c>
      <c r="B523" s="749" t="str">
        <f aca="false">C523&amp;D523&amp;E523&amp;F523&amp;G523&amp;H523</f>
        <v>PERFURACAO ROTATIVA COM COROA DE WIDIA,EM SOLO,DIAMETRO BX,HORIZONTAL,INCLUSIVE DESLOCAMENTO DENTRO DO CANTEIRO E INSTALACAO DA SONDA EM CADA FURO</v>
      </c>
      <c r="C523" s="749" t="s">
        <v>8672</v>
      </c>
      <c r="D523" s="749" t="s">
        <v>8666</v>
      </c>
      <c r="E523" s="749" t="s">
        <v>8646</v>
      </c>
      <c r="I523" s="749" t="s">
        <v>236</v>
      </c>
      <c r="J523" s="749" t="n">
        <v>117.34</v>
      </c>
    </row>
    <row collapsed="false" customFormat="false" customHeight="true" hidden="true" ht="12.75" outlineLevel="0" r="524">
      <c r="A524" s="749" t="s">
        <v>8673</v>
      </c>
      <c r="B524" s="749" t="str">
        <f aca="false">C524&amp;D524&amp;E524&amp;F524&amp;G524&amp;H524</f>
        <v>PERFURACAO ROTATIVA COM COROA DE WIDIA,EM SOLO,DIAMETRO BX,HORIZONTAL,INCLUSIVE DESLOCAMENTO DENTRO DO CANTEIRO E INSTALACAO DA SONDA EM CADA FURO</v>
      </c>
      <c r="C524" s="749" t="s">
        <v>8672</v>
      </c>
      <c r="D524" s="749" t="s">
        <v>8666</v>
      </c>
      <c r="E524" s="749" t="s">
        <v>8646</v>
      </c>
      <c r="I524" s="749" t="s">
        <v>236</v>
      </c>
      <c r="J524" s="749" t="n">
        <v>105.65</v>
      </c>
    </row>
    <row collapsed="false" customFormat="false" customHeight="true" hidden="true" ht="12.75" outlineLevel="0" r="525">
      <c r="A525" s="749" t="s">
        <v>8674</v>
      </c>
      <c r="B525" s="749" t="str">
        <f aca="false">C525&amp;D525&amp;E525&amp;F525&amp;G525&amp;H525</f>
        <v>PERFURACAO ROTATIVA COM COROA DE WIDIA,EM SOLO,DIAMETRO NX,VERTICAL,INCLUSIVE DESLOCAMENTO DENTRO DO CANTEIRO E INSTALACAO DA SONDA EM CADA FURO</v>
      </c>
      <c r="C525" s="749" t="s">
        <v>8675</v>
      </c>
      <c r="D525" s="749" t="s">
        <v>8662</v>
      </c>
      <c r="E525" s="749" t="s">
        <v>8603</v>
      </c>
      <c r="I525" s="749" t="s">
        <v>236</v>
      </c>
      <c r="J525" s="749" t="n">
        <v>87.8</v>
      </c>
    </row>
    <row collapsed="false" customFormat="false" customHeight="true" hidden="true" ht="12.75" outlineLevel="0" r="526">
      <c r="A526" s="749" t="s">
        <v>8676</v>
      </c>
      <c r="B526" s="749" t="str">
        <f aca="false">C526&amp;D526&amp;E526&amp;F526&amp;G526&amp;H526</f>
        <v>PERFURACAO ROTATIVA COM COROA DE WIDIA,EM SOLO,DIAMETRO NX,VERTICAL,INCLUSIVE DESLOCAMENTO DENTRO DO CANTEIRO E INSTALACAO DA SONDA EM CADA FURO</v>
      </c>
      <c r="C526" s="749" t="s">
        <v>8675</v>
      </c>
      <c r="D526" s="749" t="s">
        <v>8662</v>
      </c>
      <c r="E526" s="749" t="s">
        <v>8603</v>
      </c>
      <c r="I526" s="749" t="s">
        <v>236</v>
      </c>
      <c r="J526" s="749" t="n">
        <v>79.05</v>
      </c>
    </row>
    <row collapsed="false" customFormat="false" customHeight="true" hidden="true" ht="12.75" outlineLevel="0" r="527">
      <c r="A527" s="749" t="s">
        <v>8677</v>
      </c>
      <c r="B527" s="749" t="str">
        <f aca="false">C527&amp;D527&amp;E527&amp;F527&amp;G527&amp;H527</f>
        <v>PERFURACAO ROTATIVA COM COROA DE WIDIA,EM SOLO,DIAMETRO NX,HORIZONTAL,INCLUSIVE DESLOCAMENTO DENTRO DO CANTEIRO E INSTALACAO DA SONDA EM CADA FURO</v>
      </c>
      <c r="C527" s="749" t="s">
        <v>8678</v>
      </c>
      <c r="D527" s="749" t="s">
        <v>8666</v>
      </c>
      <c r="E527" s="749" t="s">
        <v>8646</v>
      </c>
      <c r="I527" s="749" t="s">
        <v>236</v>
      </c>
      <c r="J527" s="749" t="n">
        <v>120.81</v>
      </c>
    </row>
    <row collapsed="false" customFormat="false" customHeight="true" hidden="true" ht="12.75" outlineLevel="0" r="528">
      <c r="A528" s="749" t="s">
        <v>8679</v>
      </c>
      <c r="B528" s="749" t="str">
        <f aca="false">C528&amp;D528&amp;E528&amp;F528&amp;G528&amp;H528</f>
        <v>PERFURACAO ROTATIVA COM COROA DE WIDIA,EM SOLO,DIAMETRO NX,HORIZONTAL,INCLUSIVE DESLOCAMENTO DENTRO DO CANTEIRO E INSTALACAO DA SONDA EM CADA FURO</v>
      </c>
      <c r="C528" s="749" t="s">
        <v>8678</v>
      </c>
      <c r="D528" s="749" t="s">
        <v>8666</v>
      </c>
      <c r="E528" s="749" t="s">
        <v>8646</v>
      </c>
      <c r="I528" s="749" t="s">
        <v>236</v>
      </c>
      <c r="J528" s="749" t="n">
        <v>108.77</v>
      </c>
    </row>
    <row collapsed="false" customFormat="false" customHeight="true" hidden="true" ht="12.75" outlineLevel="0" r="529">
      <c r="A529" s="749" t="s">
        <v>8680</v>
      </c>
      <c r="B529" s="749" t="str">
        <f aca="false">C529&amp;D529&amp;E529&amp;F529&amp;G529&amp;H529</f>
        <v>PERFURACAO ROTATIVA COM COROA DE WIDIA,EM SOLO,DIAMETRO H,VERTICAL,INCLUSIVE DESLOCAMENTO DENTRO DO CANTEIRO E INSTALACAO DA SONDA EM CADA FURO</v>
      </c>
      <c r="C529" s="749" t="s">
        <v>8681</v>
      </c>
      <c r="D529" s="749" t="s">
        <v>8682</v>
      </c>
      <c r="E529" s="749" t="s">
        <v>8625</v>
      </c>
      <c r="I529" s="749" t="s">
        <v>236</v>
      </c>
      <c r="J529" s="749" t="n">
        <v>101.62</v>
      </c>
    </row>
    <row collapsed="false" customFormat="false" customHeight="true" hidden="true" ht="12.75" outlineLevel="0" r="530">
      <c r="A530" s="749" t="s">
        <v>8683</v>
      </c>
      <c r="B530" s="749" t="str">
        <f aca="false">C530&amp;D530&amp;E530&amp;F530&amp;G530&amp;H530</f>
        <v>PERFURACAO ROTATIVA COM COROA DE WIDIA,EM SOLO,DIAMETRO H,VERTICAL,INCLUSIVE DESLOCAMENTO DENTRO DO CANTEIRO E INSTALACAO DA SONDA EM CADA FURO</v>
      </c>
      <c r="C530" s="749" t="s">
        <v>8681</v>
      </c>
      <c r="D530" s="749" t="s">
        <v>8682</v>
      </c>
      <c r="E530" s="749" t="s">
        <v>8625</v>
      </c>
      <c r="I530" s="749" t="s">
        <v>236</v>
      </c>
      <c r="J530" s="749" t="n">
        <v>91.5</v>
      </c>
    </row>
    <row collapsed="false" customFormat="false" customHeight="true" hidden="true" ht="12.75" outlineLevel="0" r="531">
      <c r="A531" s="749" t="s">
        <v>8684</v>
      </c>
      <c r="B531" s="749" t="str">
        <f aca="false">C531&amp;D531&amp;E531&amp;F531&amp;G531&amp;H531</f>
        <v>PERFURACAO ROTATIVA COM COROA DE WIDIA,EM SOLO,DIAMETRO H,HORIZONTAL,INCLUSIVE DESLOCAMENTO DENTRO DO CANTEIRO E INSTALACAO DA SONDA EM CADA FURO</v>
      </c>
      <c r="C531" s="749" t="s">
        <v>8685</v>
      </c>
      <c r="D531" s="749" t="s">
        <v>8686</v>
      </c>
      <c r="E531" s="749" t="s">
        <v>8658</v>
      </c>
      <c r="I531" s="749" t="s">
        <v>236</v>
      </c>
      <c r="J531" s="749" t="n">
        <v>142.28</v>
      </c>
    </row>
    <row collapsed="false" customFormat="false" customHeight="true" hidden="true" ht="12.75" outlineLevel="0" r="532">
      <c r="A532" s="749" t="s">
        <v>8687</v>
      </c>
      <c r="B532" s="749" t="str">
        <f aca="false">C532&amp;D532&amp;E532&amp;F532&amp;G532&amp;H532</f>
        <v>PERFURACAO ROTATIVA COM COROA DE WIDIA,EM SOLO,DIAMETRO H,HORIZONTAL,INCLUSIVE DESLOCAMENTO DENTRO DO CANTEIRO E INSTALACAO DA SONDA EM CADA FURO</v>
      </c>
      <c r="C532" s="749" t="s">
        <v>8685</v>
      </c>
      <c r="D532" s="749" t="s">
        <v>8686</v>
      </c>
      <c r="E532" s="749" t="s">
        <v>8658</v>
      </c>
      <c r="I532" s="749" t="s">
        <v>236</v>
      </c>
      <c r="J532" s="749" t="n">
        <v>128.1</v>
      </c>
    </row>
    <row collapsed="false" customFormat="false" customHeight="true" hidden="true" ht="12.75" outlineLevel="0" r="533">
      <c r="A533" s="749" t="s">
        <v>8688</v>
      </c>
      <c r="B533" s="749" t="str">
        <f aca="false">C533&amp;D533&amp;E533&amp;F533&amp;G533&amp;H533</f>
        <v>PERFURACAO ROTATIVA COM COROA DE WIDIA,EM SOLO,DIAMETRO 5",VERTICAL,INCLUSIVE DESLOCAMENTO DENTRO DO CANTEIRO E INSTALACAO DA SONDA EM CADA FURO</v>
      </c>
      <c r="C533" s="749" t="s">
        <v>8689</v>
      </c>
      <c r="D533" s="749" t="s">
        <v>8662</v>
      </c>
      <c r="E533" s="749" t="s">
        <v>8603</v>
      </c>
      <c r="I533" s="749" t="s">
        <v>236</v>
      </c>
      <c r="J533" s="749" t="n">
        <v>121.96</v>
      </c>
    </row>
    <row collapsed="false" customFormat="false" customHeight="true" hidden="true" ht="12.75" outlineLevel="0" r="534">
      <c r="A534" s="749" t="s">
        <v>8690</v>
      </c>
      <c r="B534" s="749" t="str">
        <f aca="false">C534&amp;D534&amp;E534&amp;F534&amp;G534&amp;H534</f>
        <v>PERFURACAO ROTATIVA COM COROA DE WIDIA,EM SOLO,DIAMETRO 5",VERTICAL,INCLUSIVE DESLOCAMENTO DENTRO DO CANTEIRO E INSTALACAO DA SONDA EM CADA FURO</v>
      </c>
      <c r="C534" s="749" t="s">
        <v>8689</v>
      </c>
      <c r="D534" s="749" t="s">
        <v>8662</v>
      </c>
      <c r="E534" s="749" t="s">
        <v>8603</v>
      </c>
      <c r="I534" s="749" t="s">
        <v>236</v>
      </c>
      <c r="J534" s="749" t="n">
        <v>109.8</v>
      </c>
    </row>
    <row collapsed="false" customFormat="false" customHeight="true" hidden="true" ht="12.75" outlineLevel="0" r="535">
      <c r="A535" s="749" t="s">
        <v>8691</v>
      </c>
      <c r="B535" s="749" t="str">
        <f aca="false">C535&amp;D535&amp;E535&amp;F535&amp;G535&amp;H535</f>
        <v>PERFURACAO ROTATIVA COM COROA DE WIDIA,EM SOLO,DIAMETRO 6",VERTICAL,INCLUSIVE DESLOCAMENTO DENTRO DO CANTEIRO E INSTALACAO DA SONDA EM CADA FURO</v>
      </c>
      <c r="C535" s="749" t="s">
        <v>8692</v>
      </c>
      <c r="D535" s="749" t="s">
        <v>8662</v>
      </c>
      <c r="E535" s="749" t="s">
        <v>8603</v>
      </c>
      <c r="I535" s="749" t="s">
        <v>236</v>
      </c>
      <c r="J535" s="749" t="n">
        <v>138.2</v>
      </c>
    </row>
    <row collapsed="false" customFormat="false" customHeight="true" hidden="true" ht="12.75" outlineLevel="0" r="536">
      <c r="A536" s="749" t="s">
        <v>8693</v>
      </c>
      <c r="B536" s="749" t="str">
        <f aca="false">C536&amp;D536&amp;E536&amp;F536&amp;G536&amp;H536</f>
        <v>PERFURACAO ROTATIVA COM COROA DE WIDIA,EM SOLO,DIAMETRO 6",VERTICAL,INCLUSIVE DESLOCAMENTO DENTRO DO CANTEIRO E INSTALACAO DA SONDA EM CADA FURO</v>
      </c>
      <c r="C536" s="749" t="s">
        <v>8692</v>
      </c>
      <c r="D536" s="749" t="s">
        <v>8662</v>
      </c>
      <c r="E536" s="749" t="s">
        <v>8603</v>
      </c>
      <c r="I536" s="749" t="s">
        <v>236</v>
      </c>
      <c r="J536" s="749" t="n">
        <v>124.43</v>
      </c>
    </row>
    <row collapsed="false" customFormat="false" customHeight="true" hidden="true" ht="12.75" outlineLevel="0" r="537">
      <c r="A537" s="749" t="s">
        <v>8694</v>
      </c>
      <c r="B537" s="749" t="str">
        <f aca="false">C537&amp;D537&amp;E537&amp;F537&amp;G537&amp;H537</f>
        <v>PERFURACAO ROTATIVA COM COROA DE WIDIA,EM SOLO,DIAMETRO 8",VERTICAL,INCLUSIVE DESLOCAMENTO DENTRO DO CANTEIRO E INSTALACAO DA SONDA EM CADA FURO</v>
      </c>
      <c r="C537" s="749" t="s">
        <v>8695</v>
      </c>
      <c r="D537" s="749" t="s">
        <v>8662</v>
      </c>
      <c r="E537" s="749" t="s">
        <v>8603</v>
      </c>
      <c r="I537" s="749" t="s">
        <v>236</v>
      </c>
      <c r="J537" s="749" t="n">
        <v>162.6</v>
      </c>
    </row>
    <row collapsed="false" customFormat="false" customHeight="true" hidden="true" ht="12.75" outlineLevel="0" r="538">
      <c r="A538" s="749" t="s">
        <v>8696</v>
      </c>
      <c r="B538" s="749" t="str">
        <f aca="false">C538&amp;D538&amp;E538&amp;F538&amp;G538&amp;H538</f>
        <v>PERFURACAO ROTATIVA COM COROA DE WIDIA,EM SOLO,DIAMETRO 8",VERTICAL,INCLUSIVE DESLOCAMENTO DENTRO DO CANTEIRO E INSTALACAO DA SONDA EM CADA FURO</v>
      </c>
      <c r="C538" s="749" t="s">
        <v>8695</v>
      </c>
      <c r="D538" s="749" t="s">
        <v>8662</v>
      </c>
      <c r="E538" s="749" t="s">
        <v>8603</v>
      </c>
      <c r="I538" s="749" t="s">
        <v>236</v>
      </c>
      <c r="J538" s="749" t="n">
        <v>146.39</v>
      </c>
    </row>
    <row collapsed="false" customFormat="false" customHeight="true" hidden="true" ht="12.75" outlineLevel="0" r="539">
      <c r="A539" s="749" t="s">
        <v>8697</v>
      </c>
      <c r="B539" s="749" t="str">
        <f aca="false">C539&amp;D539&amp;E539&amp;F539&amp;G539&amp;H539</f>
        <v>PERFURACAO ROTATIVA COM COROA DE WIDIA,EM SOLO,DIAMETRO 10",VERTICAL,INCLUSIVE DESLOCAMENTO DENTRO DO CANTEIRO E INSTALACAO DA SONDA EM CADA FURO</v>
      </c>
      <c r="C539" s="749" t="s">
        <v>8698</v>
      </c>
      <c r="D539" s="749" t="s">
        <v>8657</v>
      </c>
      <c r="E539" s="749" t="s">
        <v>8658</v>
      </c>
      <c r="I539" s="749" t="s">
        <v>236</v>
      </c>
      <c r="J539" s="749" t="n">
        <v>203.25</v>
      </c>
    </row>
    <row collapsed="false" customFormat="false" customHeight="true" hidden="true" ht="12.75" outlineLevel="0" r="540">
      <c r="A540" s="749" t="s">
        <v>8699</v>
      </c>
      <c r="B540" s="749" t="str">
        <f aca="false">C540&amp;D540&amp;E540&amp;F540&amp;G540&amp;H540</f>
        <v>PERFURACAO ROTATIVA COM COROA DE WIDIA,EM SOLO,DIAMETRO 10",VERTICAL,INCLUSIVE DESLOCAMENTO DENTRO DO CANTEIRO E INSTALACAO DA SONDA EM CADA FURO</v>
      </c>
      <c r="C540" s="749" t="s">
        <v>8698</v>
      </c>
      <c r="D540" s="749" t="s">
        <v>8657</v>
      </c>
      <c r="E540" s="749" t="s">
        <v>8658</v>
      </c>
      <c r="I540" s="749" t="s">
        <v>236</v>
      </c>
      <c r="J540" s="749" t="n">
        <v>183</v>
      </c>
    </row>
    <row collapsed="false" customFormat="false" customHeight="true" hidden="true" ht="12.75" outlineLevel="0" r="541">
      <c r="A541" s="749" t="s">
        <v>8700</v>
      </c>
      <c r="B541" s="749" t="str">
        <f aca="false">C541&amp;D541&amp;E541&amp;F541&amp;G541&amp;H541</f>
        <v>PERFURACAO ROTATIVA COM COROA DE WIDIA,EM SOLO,DIAMETRO 12",VERTICAL,INCLUSIVE DESLOCAMENTO DENTRO DO CANTEIRO E INSTALACAO DA SONDA EM CADA FURO</v>
      </c>
      <c r="C541" s="749" t="s">
        <v>8701</v>
      </c>
      <c r="D541" s="749" t="s">
        <v>8657</v>
      </c>
      <c r="E541" s="749" t="s">
        <v>8658</v>
      </c>
      <c r="I541" s="749" t="s">
        <v>236</v>
      </c>
      <c r="J541" s="749" t="n">
        <v>243.91</v>
      </c>
    </row>
    <row collapsed="false" customFormat="false" customHeight="true" hidden="true" ht="12.75" outlineLevel="0" r="542">
      <c r="A542" s="749" t="s">
        <v>8702</v>
      </c>
      <c r="B542" s="749" t="str">
        <f aca="false">C542&amp;D542&amp;E542&amp;F542&amp;G542&amp;H542</f>
        <v>PERFURACAO ROTATIVA COM COROA DE WIDIA,EM SOLO,DIAMETRO 12",VERTICAL,INCLUSIVE DESLOCAMENTO DENTRO DO CANTEIRO E INSTALACAO DA SONDA EM CADA FURO</v>
      </c>
      <c r="C542" s="749" t="s">
        <v>8701</v>
      </c>
      <c r="D542" s="749" t="s">
        <v>8657</v>
      </c>
      <c r="E542" s="749" t="s">
        <v>8658</v>
      </c>
      <c r="I542" s="749" t="s">
        <v>236</v>
      </c>
      <c r="J542" s="749" t="n">
        <v>219.6</v>
      </c>
    </row>
    <row collapsed="false" customFormat="false" customHeight="true" hidden="true" ht="12.75" outlineLevel="0" r="543">
      <c r="A543" s="749" t="s">
        <v>8703</v>
      </c>
      <c r="B543" s="749" t="str">
        <f aca="false">C543&amp;D543&amp;E543&amp;F543&amp;G543&amp;H543</f>
        <v>PERFURACAO ROTATIVA COM COROA DE WIDIA,EM SOLO,DIAMETRO 14",VERTICAL,INCLUSIVE DESLOCAMENTO DENTRO DO CANTEIRO E INSTALACAO DA SONDA EM CADA FURO</v>
      </c>
      <c r="C543" s="749" t="s">
        <v>8704</v>
      </c>
      <c r="D543" s="749" t="s">
        <v>8657</v>
      </c>
      <c r="E543" s="749" t="s">
        <v>8658</v>
      </c>
      <c r="I543" s="749" t="s">
        <v>236</v>
      </c>
      <c r="J543" s="749" t="n">
        <v>284.57</v>
      </c>
    </row>
    <row collapsed="false" customFormat="false" customHeight="true" hidden="true" ht="12.75" outlineLevel="0" r="544">
      <c r="A544" s="749" t="s">
        <v>8705</v>
      </c>
      <c r="B544" s="749" t="str">
        <f aca="false">C544&amp;D544&amp;E544&amp;F544&amp;G544&amp;H544</f>
        <v>PERFURACAO ROTATIVA COM COROA DE WIDIA,EM SOLO,DIAMETRO 14",VERTICAL,INCLUSIVE DESLOCAMENTO DENTRO DO CANTEIRO E INSTALACAO DA SONDA EM CADA FURO</v>
      </c>
      <c r="C544" s="749" t="s">
        <v>8704</v>
      </c>
      <c r="D544" s="749" t="s">
        <v>8657</v>
      </c>
      <c r="E544" s="749" t="s">
        <v>8658</v>
      </c>
      <c r="I544" s="749" t="s">
        <v>236</v>
      </c>
      <c r="J544" s="749" t="n">
        <v>256.21</v>
      </c>
    </row>
    <row collapsed="false" customFormat="false" customHeight="true" hidden="true" ht="12.75" outlineLevel="0" r="545">
      <c r="A545" s="749" t="s">
        <v>8706</v>
      </c>
      <c r="B545" s="749" t="str">
        <f aca="false">C545&amp;D545&amp;E545&amp;F545&amp;G545&amp;H545</f>
        <v>PERFURACAO ROTATIVA COM COROA DE WIDIA,EM SOLO,DIAMETRO 16",VERTICAL,INCLUSIVE DESLOCAMENTO DENTRO DO CANTEIRO E INSTALACAO DA SONDA EM CADA FURO</v>
      </c>
      <c r="C545" s="749" t="s">
        <v>8707</v>
      </c>
      <c r="D545" s="749" t="s">
        <v>8657</v>
      </c>
      <c r="E545" s="749" t="s">
        <v>8658</v>
      </c>
      <c r="I545" s="749" t="s">
        <v>236</v>
      </c>
      <c r="J545" s="749" t="n">
        <v>325.23</v>
      </c>
    </row>
    <row collapsed="false" customFormat="false" customHeight="true" hidden="true" ht="12.75" outlineLevel="0" r="546">
      <c r="A546" s="749" t="s">
        <v>8708</v>
      </c>
      <c r="B546" s="749" t="str">
        <f aca="false">C546&amp;D546&amp;E546&amp;F546&amp;G546&amp;H546</f>
        <v>PERFURACAO ROTATIVA COM COROA DE WIDIA,EM SOLO,DIAMETRO 16",VERTICAL,INCLUSIVE DESLOCAMENTO DENTRO DO CANTEIRO E INSTALACAO DA SONDA EM CADA FURO</v>
      </c>
      <c r="C546" s="749" t="s">
        <v>8707</v>
      </c>
      <c r="D546" s="749" t="s">
        <v>8657</v>
      </c>
      <c r="E546" s="749" t="s">
        <v>8658</v>
      </c>
      <c r="I546" s="749" t="s">
        <v>236</v>
      </c>
      <c r="J546" s="749" t="n">
        <v>292.81</v>
      </c>
    </row>
    <row collapsed="false" customFormat="false" customHeight="true" hidden="true" ht="12.75" outlineLevel="0" r="547">
      <c r="A547" s="749" t="s">
        <v>8709</v>
      </c>
      <c r="B547" s="749" t="str">
        <f aca="false">C547&amp;D547&amp;E547&amp;F547&amp;G547&amp;H547</f>
        <v>PERFURACAO ROTATIVA COM COROA DE WIDIA,EM ALTERACAO DE ROCHA,DIAMETRO AX,VERTICAL,INCLUSIVE DESLOCAMENTO DENTRO DO CANTEIRO E INSTALACAO DA SONDA EM CADA FURO</v>
      </c>
      <c r="C547" s="749" t="s">
        <v>8710</v>
      </c>
      <c r="D547" s="749" t="s">
        <v>8711</v>
      </c>
      <c r="E547" s="749" t="s">
        <v>8712</v>
      </c>
      <c r="I547" s="749" t="s">
        <v>236</v>
      </c>
      <c r="J547" s="749" t="n">
        <v>101.38</v>
      </c>
    </row>
    <row collapsed="false" customFormat="false" customHeight="true" hidden="true" ht="12.75" outlineLevel="0" r="548">
      <c r="A548" s="749" t="s">
        <v>8713</v>
      </c>
      <c r="B548" s="749" t="str">
        <f aca="false">C548&amp;D548&amp;E548&amp;F548&amp;G548&amp;H548</f>
        <v>PERFURACAO ROTATIVA COM COROA DE WIDIA,EM ALTERACAO DE ROCHA,DIAMETRO AX,VERTICAL,INCLUSIVE DESLOCAMENTO DENTRO DO CANTEIRO E INSTALACAO DA SONDA EM CADA FURO</v>
      </c>
      <c r="C548" s="749" t="s">
        <v>8710</v>
      </c>
      <c r="D548" s="749" t="s">
        <v>8711</v>
      </c>
      <c r="E548" s="749" t="s">
        <v>8712</v>
      </c>
      <c r="I548" s="749" t="s">
        <v>236</v>
      </c>
      <c r="J548" s="749" t="n">
        <v>91.27</v>
      </c>
    </row>
    <row collapsed="false" customFormat="false" customHeight="true" hidden="true" ht="12.75" outlineLevel="0" r="549">
      <c r="A549" s="749" t="s">
        <v>8714</v>
      </c>
      <c r="B549" s="749" t="str">
        <f aca="false">C549&amp;D549&amp;E549&amp;F549&amp;G549&amp;H549</f>
        <v>PERFURACAO ROTATIVA COM COROA DE WIDIA,EM ALTERACAO DE ROCHA,DIAMETRO BX,VERTICAL,INCLUSIVE DESLOCAMENTO DENTRO DO CANTEIRO E INSTALACAO DA SONDA EM CADA FURO</v>
      </c>
      <c r="C549" s="749" t="s">
        <v>8710</v>
      </c>
      <c r="D549" s="749" t="s">
        <v>8715</v>
      </c>
      <c r="E549" s="749" t="s">
        <v>8712</v>
      </c>
      <c r="I549" s="749" t="s">
        <v>236</v>
      </c>
      <c r="J549" s="749" t="n">
        <v>110.22</v>
      </c>
    </row>
    <row collapsed="false" customFormat="false" customHeight="true" hidden="true" ht="12.75" outlineLevel="0" r="550">
      <c r="A550" s="749" t="s">
        <v>8716</v>
      </c>
      <c r="B550" s="749" t="str">
        <f aca="false">C550&amp;D550&amp;E550&amp;F550&amp;G550&amp;H550</f>
        <v>PERFURACAO ROTATIVA COM COROA DE WIDIA,EM ALTERACAO DE ROCHA,DIAMETRO BX,VERTICAL,INCLUSIVE DESLOCAMENTO DENTRO DO CANTEIRO E INSTALACAO DA SONDA EM CADA FURO</v>
      </c>
      <c r="C550" s="749" t="s">
        <v>8710</v>
      </c>
      <c r="D550" s="749" t="s">
        <v>8715</v>
      </c>
      <c r="E550" s="749" t="s">
        <v>8712</v>
      </c>
      <c r="I550" s="749" t="s">
        <v>236</v>
      </c>
      <c r="J550" s="749" t="n">
        <v>99.23</v>
      </c>
    </row>
    <row collapsed="false" customFormat="false" customHeight="true" hidden="true" ht="12.75" outlineLevel="0" r="551">
      <c r="A551" s="749" t="s">
        <v>8717</v>
      </c>
      <c r="B551" s="749" t="str">
        <f aca="false">C551&amp;D551&amp;E551&amp;F551&amp;G551&amp;H551</f>
        <v>PERFURACAO ROTATIVA COM COROA DE WIDIA,EM ALTERACAO DE ROCHA,DIAMETRO NX,VERTICAL,INCLUSIVE DESLOCAMENTO DENTRO DO CANTEIRO E INSTALACAO DA SONDA EM CADA FURO</v>
      </c>
      <c r="C551" s="749" t="s">
        <v>8710</v>
      </c>
      <c r="D551" s="749" t="s">
        <v>8718</v>
      </c>
      <c r="E551" s="749" t="s">
        <v>8712</v>
      </c>
      <c r="I551" s="749" t="s">
        <v>236</v>
      </c>
      <c r="J551" s="749" t="n">
        <v>119.03</v>
      </c>
    </row>
    <row collapsed="false" customFormat="false" customHeight="true" hidden="true" ht="12.75" outlineLevel="0" r="552">
      <c r="A552" s="749" t="s">
        <v>8719</v>
      </c>
      <c r="B552" s="749" t="str">
        <f aca="false">C552&amp;D552&amp;E552&amp;F552&amp;G552&amp;H552</f>
        <v>PERFURACAO ROTATIVA COM COROA DE WIDIA,EM ALTERACAO DE ROCHA,DIAMETRO NX,VERTICAL,INCLUSIVE DESLOCAMENTO DENTRO DO CANTEIRO E INSTALACAO DA SONDA EM CADA FURO</v>
      </c>
      <c r="C552" s="749" t="s">
        <v>8710</v>
      </c>
      <c r="D552" s="749" t="s">
        <v>8718</v>
      </c>
      <c r="E552" s="749" t="s">
        <v>8712</v>
      </c>
      <c r="I552" s="749" t="s">
        <v>236</v>
      </c>
      <c r="J552" s="749" t="n">
        <v>107.16</v>
      </c>
    </row>
    <row collapsed="false" customFormat="false" customHeight="true" hidden="true" ht="12.75" outlineLevel="0" r="553">
      <c r="A553" s="749" t="s">
        <v>8720</v>
      </c>
      <c r="B553" s="749" t="str">
        <f aca="false">C553&amp;D553&amp;E553&amp;F553&amp;G553&amp;H553</f>
        <v>PERFURACAO ROTATIVA COM COROA DE WIDIA,EM ALTERACAO EM ROCHA,DIAMETRO H,VERTICAL,INCLUSIVE DESLOCAMENTO DENTRO DO CANTEIRO E INSTALACAO DA SONDA EM CADA FURO</v>
      </c>
      <c r="C553" s="749" t="s">
        <v>8721</v>
      </c>
      <c r="D553" s="749" t="s">
        <v>8722</v>
      </c>
      <c r="E553" s="749" t="s">
        <v>8635</v>
      </c>
      <c r="I553" s="749" t="s">
        <v>236</v>
      </c>
      <c r="J553" s="749" t="n">
        <v>143.66</v>
      </c>
    </row>
    <row collapsed="false" customFormat="false" customHeight="true" hidden="true" ht="12.75" outlineLevel="0" r="554">
      <c r="A554" s="749" t="s">
        <v>8723</v>
      </c>
      <c r="B554" s="749" t="str">
        <f aca="false">C554&amp;D554&amp;E554&amp;F554&amp;G554&amp;H554</f>
        <v>PERFURACAO ROTATIVA COM COROA DE WIDIA,EM ALTERACAO EM ROCHA,DIAMETRO H,VERTICAL,INCLUSIVE DESLOCAMENTO DENTRO DO CANTEIRO E INSTALACAO DA SONDA EM CADA FURO</v>
      </c>
      <c r="C554" s="749" t="s">
        <v>8721</v>
      </c>
      <c r="D554" s="749" t="s">
        <v>8722</v>
      </c>
      <c r="E554" s="749" t="s">
        <v>8635</v>
      </c>
      <c r="I554" s="749" t="s">
        <v>236</v>
      </c>
      <c r="J554" s="749" t="n">
        <v>129.34</v>
      </c>
    </row>
    <row collapsed="false" customFormat="false" customHeight="true" hidden="true" ht="12.75" outlineLevel="0" r="555">
      <c r="A555" s="749" t="s">
        <v>8724</v>
      </c>
      <c r="B555" s="749" t="str">
        <f aca="false">C555&amp;D555&amp;E555&amp;F555&amp;G555&amp;H555</f>
        <v>PERFURACAO ROTATIVA COM COROA DE WIDIA,EM ALTERACAO DE ROCHA,DIAMETRO 5",VERTICAL,INCLUSIVE DESLOCAMENTO DENTRO DO CANTEIRO E INSTALACAO DA SONDA EM CADA FURO</v>
      </c>
      <c r="C555" s="749" t="s">
        <v>8710</v>
      </c>
      <c r="D555" s="749" t="s">
        <v>8725</v>
      </c>
      <c r="E555" s="749" t="s">
        <v>8712</v>
      </c>
      <c r="I555" s="749" t="s">
        <v>236</v>
      </c>
      <c r="J555" s="749" t="n">
        <v>175.25</v>
      </c>
    </row>
    <row collapsed="false" customFormat="false" customHeight="true" hidden="true" ht="12.75" outlineLevel="0" r="556">
      <c r="A556" s="749" t="s">
        <v>8726</v>
      </c>
      <c r="B556" s="749" t="str">
        <f aca="false">C556&amp;D556&amp;E556&amp;F556&amp;G556&amp;H556</f>
        <v>PERFURACAO ROTATIVA COM COROA DE WIDIA,EM ALTERACAO DE ROCHA,DIAMETRO 5",VERTICAL,INCLUSIVE DESLOCAMENTO DENTRO DO CANTEIRO E INSTALACAO DA SONDA EM CADA FURO</v>
      </c>
      <c r="C556" s="749" t="s">
        <v>8710</v>
      </c>
      <c r="D556" s="749" t="s">
        <v>8725</v>
      </c>
      <c r="E556" s="749" t="s">
        <v>8712</v>
      </c>
      <c r="I556" s="749" t="s">
        <v>236</v>
      </c>
      <c r="J556" s="749" t="n">
        <v>157.78</v>
      </c>
    </row>
    <row collapsed="false" customFormat="false" customHeight="true" hidden="true" ht="12.75" outlineLevel="0" r="557">
      <c r="A557" s="749" t="s">
        <v>8727</v>
      </c>
      <c r="B557" s="749" t="str">
        <f aca="false">C557&amp;D557&amp;E557&amp;F557&amp;G557&amp;H557</f>
        <v>PERFURACAO ROTATIVA COM COROA DE WIDIA,EM ALTERACAO DE ROCHA,DIAMETRO 6",VERTICAL,INCLUSIVE DESLOCAMENTO DENTRO DO CANTEIRO E INSTALACAO DA SONDA EM CADA FURO</v>
      </c>
      <c r="C557" s="749" t="s">
        <v>8710</v>
      </c>
      <c r="D557" s="749" t="s">
        <v>8728</v>
      </c>
      <c r="E557" s="749" t="s">
        <v>8712</v>
      </c>
      <c r="I557" s="749" t="s">
        <v>236</v>
      </c>
      <c r="J557" s="749" t="n">
        <v>193.93</v>
      </c>
    </row>
    <row collapsed="false" customFormat="false" customHeight="true" hidden="true" ht="12.75" outlineLevel="0" r="558">
      <c r="A558" s="749" t="s">
        <v>8729</v>
      </c>
      <c r="B558" s="749" t="str">
        <f aca="false">C558&amp;D558&amp;E558&amp;F558&amp;G558&amp;H558</f>
        <v>PERFURACAO ROTATIVA COM COROA DE WIDIA,EM ALTERACAO DE ROCHA,DIAMETRO 6",VERTICAL,INCLUSIVE DESLOCAMENTO DENTRO DO CANTEIRO E INSTALACAO DA SONDA EM CADA FURO</v>
      </c>
      <c r="C558" s="749" t="s">
        <v>8710</v>
      </c>
      <c r="D558" s="749" t="s">
        <v>8728</v>
      </c>
      <c r="E558" s="749" t="s">
        <v>8712</v>
      </c>
      <c r="I558" s="749" t="s">
        <v>236</v>
      </c>
      <c r="J558" s="749" t="n">
        <v>174.6</v>
      </c>
    </row>
    <row collapsed="false" customFormat="false" customHeight="true" hidden="true" ht="12.75" outlineLevel="0" r="559">
      <c r="A559" s="749" t="s">
        <v>8730</v>
      </c>
      <c r="B559" s="749" t="str">
        <f aca="false">C559&amp;D559&amp;E559&amp;F559&amp;G559&amp;H559</f>
        <v>PERFURACAO ROTATIVA COM COROA DE WIDIA,EM ALTERACAO DE ROCHA,DIAMETRO 8",VERTICAL,INCLUSIVE DESLOCAMENTO DENTRO DO CANTEIRO E INSTALACAO DA SONDA EM CADA FURO</v>
      </c>
      <c r="C559" s="749" t="s">
        <v>8710</v>
      </c>
      <c r="D559" s="749" t="s">
        <v>8731</v>
      </c>
      <c r="E559" s="749" t="s">
        <v>8712</v>
      </c>
      <c r="I559" s="749" t="s">
        <v>236</v>
      </c>
      <c r="J559" s="749" t="n">
        <v>237.04</v>
      </c>
    </row>
    <row collapsed="false" customFormat="false" customHeight="true" hidden="true" ht="12.75" outlineLevel="0" r="560">
      <c r="A560" s="749" t="s">
        <v>8732</v>
      </c>
      <c r="B560" s="749" t="str">
        <f aca="false">C560&amp;D560&amp;E560&amp;F560&amp;G560&amp;H560</f>
        <v>PERFURACAO ROTATIVA COM COROA DE WIDIA,EM ALTERACAO DE ROCHA,DIAMETRO 8",VERTICAL,INCLUSIVE DESLOCAMENTO DENTRO DO CANTEIRO E INSTALACAO DA SONDA EM CADA FURO</v>
      </c>
      <c r="C560" s="749" t="s">
        <v>8710</v>
      </c>
      <c r="D560" s="749" t="s">
        <v>8731</v>
      </c>
      <c r="E560" s="749" t="s">
        <v>8712</v>
      </c>
      <c r="I560" s="749" t="s">
        <v>236</v>
      </c>
      <c r="J560" s="749" t="n">
        <v>213.41</v>
      </c>
    </row>
    <row collapsed="false" customFormat="false" customHeight="true" hidden="true" ht="12.75" outlineLevel="0" r="561">
      <c r="A561" s="749" t="s">
        <v>8733</v>
      </c>
      <c r="B561" s="749" t="str">
        <f aca="false">C561&amp;D561&amp;E561&amp;F561&amp;G561&amp;H561</f>
        <v>PERFURACAO ROTATIVA COM COROA DE WIDIA,EM ALTERACAO DE ROCHA,DIAMETRO 10",VERTICAL,INCLUSIVE DESLOCAMENTO DENTRO DO CANTEIRO E INSTALACAO DA SONDA EM CADA FURO</v>
      </c>
      <c r="C561" s="749" t="s">
        <v>8710</v>
      </c>
      <c r="D561" s="749" t="s">
        <v>8734</v>
      </c>
      <c r="E561" s="749" t="s">
        <v>8735</v>
      </c>
      <c r="I561" s="749" t="s">
        <v>236</v>
      </c>
      <c r="J561" s="749" t="n">
        <v>272.95</v>
      </c>
    </row>
    <row collapsed="false" customFormat="false" customHeight="true" hidden="true" ht="12.75" outlineLevel="0" r="562">
      <c r="A562" s="749" t="s">
        <v>8736</v>
      </c>
      <c r="B562" s="749" t="str">
        <f aca="false">C562&amp;D562&amp;E562&amp;F562&amp;G562&amp;H562</f>
        <v>PERFURACAO ROTATIVA COM COROA DE WIDIA,EM ALTERACAO DE ROCHA,DIAMETRO 10",VERTICAL,INCLUSIVE DESLOCAMENTO DENTRO DO CANTEIRO E INSTALACAO DA SONDA EM CADA FURO</v>
      </c>
      <c r="C562" s="749" t="s">
        <v>8710</v>
      </c>
      <c r="D562" s="749" t="s">
        <v>8734</v>
      </c>
      <c r="E562" s="749" t="s">
        <v>8735</v>
      </c>
      <c r="I562" s="749" t="s">
        <v>236</v>
      </c>
      <c r="J562" s="749" t="n">
        <v>245.73</v>
      </c>
    </row>
    <row collapsed="false" customFormat="false" customHeight="true" hidden="true" ht="12.75" outlineLevel="0" r="563">
      <c r="A563" s="749" t="s">
        <v>8737</v>
      </c>
      <c r="B563" s="749" t="str">
        <f aca="false">C563&amp;D563&amp;E563&amp;F563&amp;G563&amp;H563</f>
        <v>PERFURACAO ROTATIVA COM COROA DE WIDIA,EM ALTERACAO DE ROCHA,DIAMETRO 12",VERTICAL,INCLUSIVE DESLOCAMENTO DENTRO DO CANTEIRO E INSTALACAO DA SONDA EM CADA FURO</v>
      </c>
      <c r="C563" s="749" t="s">
        <v>8710</v>
      </c>
      <c r="D563" s="749" t="s">
        <v>8738</v>
      </c>
      <c r="E563" s="749" t="s">
        <v>8735</v>
      </c>
      <c r="I563" s="749" t="s">
        <v>236</v>
      </c>
      <c r="J563" s="749" t="n">
        <v>327.55</v>
      </c>
    </row>
    <row collapsed="false" customFormat="false" customHeight="true" hidden="true" ht="12.75" outlineLevel="0" r="564">
      <c r="A564" s="749" t="s">
        <v>8739</v>
      </c>
      <c r="B564" s="749" t="str">
        <f aca="false">C564&amp;D564&amp;E564&amp;F564&amp;G564&amp;H564</f>
        <v>PERFURACAO ROTATIVA COM COROA DE WIDIA,EM ALTERACAO DE ROCHA,DIAMETRO 12",VERTICAL,INCLUSIVE DESLOCAMENTO DENTRO DO CANTEIRO E INSTALACAO DA SONDA EM CADA FURO</v>
      </c>
      <c r="C564" s="749" t="s">
        <v>8710</v>
      </c>
      <c r="D564" s="749" t="s">
        <v>8738</v>
      </c>
      <c r="E564" s="749" t="s">
        <v>8735</v>
      </c>
      <c r="I564" s="749" t="s">
        <v>236</v>
      </c>
      <c r="J564" s="749" t="n">
        <v>294.89</v>
      </c>
    </row>
    <row collapsed="false" customFormat="false" customHeight="true" hidden="true" ht="12.75" outlineLevel="0" r="565">
      <c r="A565" s="749" t="s">
        <v>8740</v>
      </c>
      <c r="B565" s="749" t="str">
        <f aca="false">C565&amp;D565&amp;E565&amp;F565&amp;G565&amp;H565</f>
        <v>PERFURACAO ROTATIVA COM COROA DE WIDIA,EM ALTERACAO DE ROCHA,DIAMETRO 14",VERTICAL,INCLUSIVE DESLOCAMENTO DENTRO DO CANTEIRO E INSTALACAO DA SONDA EM CADA FURO</v>
      </c>
      <c r="C565" s="749" t="s">
        <v>8710</v>
      </c>
      <c r="D565" s="749" t="s">
        <v>8741</v>
      </c>
      <c r="E565" s="749" t="s">
        <v>8735</v>
      </c>
      <c r="I565" s="749" t="s">
        <v>236</v>
      </c>
      <c r="J565" s="749" t="n">
        <v>382.12</v>
      </c>
    </row>
    <row collapsed="false" customFormat="false" customHeight="true" hidden="true" ht="12.75" outlineLevel="0" r="566">
      <c r="A566" s="749" t="s">
        <v>8742</v>
      </c>
      <c r="B566" s="749" t="str">
        <f aca="false">C566&amp;D566&amp;E566&amp;F566&amp;G566&amp;H566</f>
        <v>PERFURACAO ROTATIVA COM COROA DE WIDIA,EM ALTERACAO DE ROCHA,DIAMETRO 14",VERTICAL,INCLUSIVE DESLOCAMENTO DENTRO DO CANTEIRO E INSTALACAO DA SONDA EM CADA FURO</v>
      </c>
      <c r="C566" s="749" t="s">
        <v>8710</v>
      </c>
      <c r="D566" s="749" t="s">
        <v>8741</v>
      </c>
      <c r="E566" s="749" t="s">
        <v>8735</v>
      </c>
      <c r="I566" s="749" t="s">
        <v>236</v>
      </c>
      <c r="J566" s="749" t="n">
        <v>344.02</v>
      </c>
    </row>
    <row collapsed="false" customFormat="false" customHeight="true" hidden="true" ht="12.75" outlineLevel="0" r="567">
      <c r="A567" s="749" t="s">
        <v>8743</v>
      </c>
      <c r="B567" s="749" t="str">
        <f aca="false">C567&amp;D567&amp;E567&amp;F567&amp;G567&amp;H567</f>
        <v>PERFURACAO ROTATIVA COM COROA DE WIDIA,EM ALTERACAO DE ROCHA,DIAMETRO 16",VERTICAL,INCLUSIVE DESLOCAMENTO DENTRO DO CANTEIRO E INSTALACAO DA SONDA EM CADA FURO</v>
      </c>
      <c r="C567" s="749" t="s">
        <v>8710</v>
      </c>
      <c r="D567" s="749" t="s">
        <v>8744</v>
      </c>
      <c r="E567" s="749" t="s">
        <v>8735</v>
      </c>
      <c r="I567" s="749" t="s">
        <v>236</v>
      </c>
      <c r="J567" s="749" t="n">
        <v>436.72</v>
      </c>
    </row>
    <row collapsed="false" customFormat="false" customHeight="true" hidden="true" ht="12.75" outlineLevel="0" r="568">
      <c r="A568" s="749" t="s">
        <v>8745</v>
      </c>
      <c r="B568" s="749" t="str">
        <f aca="false">C568&amp;D568&amp;E568&amp;F568&amp;G568&amp;H568</f>
        <v>PERFURACAO ROTATIVA COM COROA DE WIDIA,EM ALTERACAO DE ROCHA,DIAMETRO 16",VERTICAL,INCLUSIVE DESLOCAMENTO DENTRO DO CANTEIRO E INSTALACAO DA SONDA EM CADA FURO</v>
      </c>
      <c r="C568" s="749" t="s">
        <v>8710</v>
      </c>
      <c r="D568" s="749" t="s">
        <v>8744</v>
      </c>
      <c r="E568" s="749" t="s">
        <v>8735</v>
      </c>
      <c r="I568" s="749" t="s">
        <v>236</v>
      </c>
      <c r="J568" s="749" t="n">
        <v>393.18</v>
      </c>
    </row>
    <row collapsed="false" customFormat="false" customHeight="true" hidden="true" ht="12.75" outlineLevel="0" r="569">
      <c r="A569" s="749" t="s">
        <v>8746</v>
      </c>
      <c r="B569" s="749" t="str">
        <f aca="false">C569&amp;D569&amp;E569&amp;F569&amp;G569&amp;H569</f>
        <v>PERFURACAO ROTATIVA COM COROA DE WIDIA,EM ROCHA SA,DIAMETROAX,VERTICAL,INCLUSIVE DESLOCAMENTO DENTRO DO CANTEIRO E INSTALACAO DA SONDA EM CADA FURO</v>
      </c>
      <c r="C569" s="749" t="s">
        <v>8747</v>
      </c>
      <c r="D569" s="749" t="s">
        <v>8748</v>
      </c>
      <c r="E569" s="749" t="s">
        <v>8749</v>
      </c>
      <c r="I569" s="749" t="s">
        <v>236</v>
      </c>
      <c r="J569" s="749" t="n">
        <v>157.48</v>
      </c>
    </row>
    <row collapsed="false" customFormat="false" customHeight="true" hidden="true" ht="12.75" outlineLevel="0" r="570">
      <c r="A570" s="749" t="s">
        <v>8750</v>
      </c>
      <c r="B570" s="749" t="str">
        <f aca="false">C570&amp;D570&amp;E570&amp;F570&amp;G570&amp;H570</f>
        <v>PERFURACAO ROTATIVA COM COROA DE WIDIA,EM ROCHA SA,DIAMETROAX,VERTICAL,INCLUSIVE DESLOCAMENTO DENTRO DO CANTEIRO E INSTALACAO DA SONDA EM CADA FURO</v>
      </c>
      <c r="C570" s="749" t="s">
        <v>8747</v>
      </c>
      <c r="D570" s="749" t="s">
        <v>8748</v>
      </c>
      <c r="E570" s="749" t="s">
        <v>8749</v>
      </c>
      <c r="I570" s="749" t="s">
        <v>236</v>
      </c>
      <c r="J570" s="749" t="n">
        <v>142.98</v>
      </c>
    </row>
    <row collapsed="false" customFormat="false" customHeight="true" hidden="true" ht="12.75" outlineLevel="0" r="571">
      <c r="A571" s="749" t="s">
        <v>8751</v>
      </c>
      <c r="B571" s="749" t="str">
        <f aca="false">C571&amp;D571&amp;E571&amp;F571&amp;G571&amp;H571</f>
        <v>PERFURACAO ROTATIVA COM COROA DE WIDIA,EM ROCHA SA,DIAMETROBX,VERTICAL,INCLUSIVE DESLOCAMENTO DENTRO DO CANTEIRO E INSTALACAO DA SONDA EM CADA FURO</v>
      </c>
      <c r="C571" s="749" t="s">
        <v>8747</v>
      </c>
      <c r="D571" s="749" t="s">
        <v>8752</v>
      </c>
      <c r="E571" s="749" t="s">
        <v>8749</v>
      </c>
      <c r="I571" s="749" t="s">
        <v>236</v>
      </c>
      <c r="J571" s="749" t="n">
        <v>175.35</v>
      </c>
    </row>
    <row collapsed="false" customFormat="false" customHeight="true" hidden="true" ht="12.75" outlineLevel="0" r="572">
      <c r="A572" s="749" t="s">
        <v>8753</v>
      </c>
      <c r="B572" s="749" t="str">
        <f aca="false">C572&amp;D572&amp;E572&amp;F572&amp;G572&amp;H572</f>
        <v>PERFURACAO ROTATIVA COM COROA DE WIDIA,EM ROCHA SA,DIAMETROBX,VERTICAL,INCLUSIVE DESLOCAMENTO DENTRO DO CANTEIRO E INSTALACAO DA SONDA EM CADA FURO</v>
      </c>
      <c r="C572" s="749" t="s">
        <v>8747</v>
      </c>
      <c r="D572" s="749" t="s">
        <v>8752</v>
      </c>
      <c r="E572" s="749" t="s">
        <v>8749</v>
      </c>
      <c r="I572" s="749" t="s">
        <v>236</v>
      </c>
      <c r="J572" s="749" t="n">
        <v>159.1</v>
      </c>
    </row>
    <row collapsed="false" customFormat="false" customHeight="true" hidden="true" ht="12.75" outlineLevel="0" r="573">
      <c r="A573" s="749" t="s">
        <v>8754</v>
      </c>
      <c r="B573" s="749" t="str">
        <f aca="false">C573&amp;D573&amp;E573&amp;F573&amp;G573&amp;H573</f>
        <v>PERFURACAO ROTATIVA COM COROA DE WIDIA,EM ROCHA SA,DIAMETRONX,VERTICAL,INCLUSIVE DESLOCAMENTO DENTRO DO CANTEIRO E INSTALACAO DA SONDA EM CADA FURO</v>
      </c>
      <c r="C573" s="749" t="s">
        <v>8747</v>
      </c>
      <c r="D573" s="749" t="s">
        <v>8755</v>
      </c>
      <c r="E573" s="749" t="s">
        <v>8749</v>
      </c>
      <c r="I573" s="749" t="s">
        <v>236</v>
      </c>
      <c r="J573" s="749" t="n">
        <v>188.52</v>
      </c>
    </row>
    <row collapsed="false" customFormat="false" customHeight="true" hidden="true" ht="12.75" outlineLevel="0" r="574">
      <c r="A574" s="749" t="s">
        <v>8756</v>
      </c>
      <c r="B574" s="749" t="str">
        <f aca="false">C574&amp;D574&amp;E574&amp;F574&amp;G574&amp;H574</f>
        <v>PERFURACAO ROTATIVA COM COROA DE WIDIA,EM ROCHA SA,DIAMETRONX,VERTICAL,INCLUSIVE DESLOCAMENTO DENTRO DO CANTEIRO E INSTALACAO DA SONDA EM CADA FURO</v>
      </c>
      <c r="C574" s="749" t="s">
        <v>8747</v>
      </c>
      <c r="D574" s="749" t="s">
        <v>8755</v>
      </c>
      <c r="E574" s="749" t="s">
        <v>8749</v>
      </c>
      <c r="I574" s="749" t="s">
        <v>236</v>
      </c>
      <c r="J574" s="749" t="n">
        <v>171.05</v>
      </c>
    </row>
    <row collapsed="false" customFormat="false" customHeight="true" hidden="true" ht="12.75" outlineLevel="0" r="575">
      <c r="A575" s="749" t="s">
        <v>8757</v>
      </c>
      <c r="B575" s="749" t="str">
        <f aca="false">C575&amp;D575&amp;E575&amp;F575&amp;G575&amp;H575</f>
        <v>PERFURACAO ROTATIVA COM COROA DE WIDIA,EM ROCHA SA,DIAMETROH,VERTICAL,INCLUSIVE DESLOCAMENTO DENTRO DO CANTEIRO E INSTALACAO DA SONDA EM CADA FURO</v>
      </c>
      <c r="C575" s="749" t="s">
        <v>8747</v>
      </c>
      <c r="D575" s="749" t="s">
        <v>8758</v>
      </c>
      <c r="E575" s="749" t="s">
        <v>8759</v>
      </c>
      <c r="I575" s="749" t="s">
        <v>236</v>
      </c>
      <c r="J575" s="749" t="n">
        <v>263.05</v>
      </c>
    </row>
    <row collapsed="false" customFormat="false" customHeight="true" hidden="true" ht="12.75" outlineLevel="0" r="576">
      <c r="A576" s="749" t="s">
        <v>8760</v>
      </c>
      <c r="B576" s="749" t="str">
        <f aca="false">C576&amp;D576&amp;E576&amp;F576&amp;G576&amp;H576</f>
        <v>PERFURACAO ROTATIVA COM COROA DE WIDIA,EM ROCHA SA,DIAMETROH,VERTICAL,INCLUSIVE DESLOCAMENTO DENTRO DO CANTEIRO E INSTALACAO DA SONDA EM CADA FURO</v>
      </c>
      <c r="C576" s="749" t="s">
        <v>8747</v>
      </c>
      <c r="D576" s="749" t="s">
        <v>8758</v>
      </c>
      <c r="E576" s="749" t="s">
        <v>8759</v>
      </c>
      <c r="I576" s="749" t="s">
        <v>236</v>
      </c>
      <c r="J576" s="749" t="n">
        <v>238.68</v>
      </c>
    </row>
    <row collapsed="false" customFormat="false" customHeight="true" hidden="true" ht="12.75" outlineLevel="0" r="577">
      <c r="A577" s="749" t="s">
        <v>8761</v>
      </c>
      <c r="B577" s="749" t="str">
        <f aca="false">C577&amp;D577&amp;E577&amp;F577&amp;G577&amp;H577</f>
        <v>PERFURACAO ROTATIVA COM COROA DE WIDIA,EM ROCHA SA,DIAMETRO5",VERTICAL,INCLUSIVE DESLOCAMENTO DENTRO DO CANTEIRO E INSTALACAO DA SONDA EM CADA FURO</v>
      </c>
      <c r="C577" s="749" t="s">
        <v>8747</v>
      </c>
      <c r="D577" s="749" t="s">
        <v>8762</v>
      </c>
      <c r="E577" s="749" t="s">
        <v>8749</v>
      </c>
      <c r="I577" s="749" t="s">
        <v>236</v>
      </c>
      <c r="J577" s="749" t="n">
        <v>318.46</v>
      </c>
    </row>
    <row collapsed="false" customFormat="false" customHeight="true" hidden="true" ht="12.75" outlineLevel="0" r="578">
      <c r="A578" s="749" t="s">
        <v>8763</v>
      </c>
      <c r="B578" s="749" t="str">
        <f aca="false">C578&amp;D578&amp;E578&amp;F578&amp;G578&amp;H578</f>
        <v>PERFURACAO ROTATIVA COM COROA DE WIDIA,EM ROCHA SA,DIAMETRO5",VERTICAL,INCLUSIVE DESLOCAMENTO DENTRO DO CANTEIRO E INSTALACAO DA SONDA EM CADA FURO</v>
      </c>
      <c r="C578" s="749" t="s">
        <v>8747</v>
      </c>
      <c r="D578" s="749" t="s">
        <v>8762</v>
      </c>
      <c r="E578" s="749" t="s">
        <v>8749</v>
      </c>
      <c r="I578" s="749" t="s">
        <v>236</v>
      </c>
      <c r="J578" s="749" t="n">
        <v>288.95</v>
      </c>
    </row>
    <row collapsed="false" customFormat="false" customHeight="true" hidden="true" ht="12.75" outlineLevel="0" r="579">
      <c r="A579" s="749" t="s">
        <v>8764</v>
      </c>
      <c r="B579" s="749" t="str">
        <f aca="false">C579&amp;D579&amp;E579&amp;F579&amp;G579&amp;H579</f>
        <v>PERFURACAO ROTATIVA COM COROA DE WIDIA,EM ROCHA SA,DIAMETRO6",VERTICAL,INCLUSIVE DESLOCAMENTO DENTRO DO CANTEIRO E INSTALACAO DA SONDA EM CADA FURO</v>
      </c>
      <c r="C579" s="749" t="s">
        <v>8747</v>
      </c>
      <c r="D579" s="749" t="s">
        <v>8765</v>
      </c>
      <c r="E579" s="749" t="s">
        <v>8749</v>
      </c>
      <c r="I579" s="749" t="s">
        <v>236</v>
      </c>
      <c r="J579" s="749" t="n">
        <v>382.15</v>
      </c>
    </row>
    <row collapsed="false" customFormat="false" customHeight="true" hidden="true" ht="12.75" outlineLevel="0" r="580">
      <c r="A580" s="749" t="s">
        <v>8766</v>
      </c>
      <c r="B580" s="749" t="str">
        <f aca="false">C580&amp;D580&amp;E580&amp;F580&amp;G580&amp;H580</f>
        <v>PERFURACAO ROTATIVA COM COROA DE WIDIA,EM ROCHA SA,DIAMETRO6",VERTICAL,INCLUSIVE DESLOCAMENTO DENTRO DO CANTEIRO E INSTALACAO DA SONDA EM CADA FURO</v>
      </c>
      <c r="C580" s="749" t="s">
        <v>8747</v>
      </c>
      <c r="D580" s="749" t="s">
        <v>8765</v>
      </c>
      <c r="E580" s="749" t="s">
        <v>8749</v>
      </c>
      <c r="I580" s="749" t="s">
        <v>236</v>
      </c>
      <c r="J580" s="749" t="n">
        <v>346.74</v>
      </c>
    </row>
    <row collapsed="false" customFormat="false" customHeight="true" hidden="true" ht="12.75" outlineLevel="0" r="581">
      <c r="A581" s="749" t="s">
        <v>8767</v>
      </c>
      <c r="B581" s="749" t="str">
        <f aca="false">C581&amp;D581&amp;E581&amp;F581&amp;G581&amp;H581</f>
        <v>PERFURACAO ROTATIVA COM COROA DE WIDIA,EM ROCHA SA,DIAMETRO8",VERTICAL,INCLUSIVE DESLOCAMENTO DENTRO DO CANTEIRO E INSTALACAO DA SONDA EM CADA FURO</v>
      </c>
      <c r="C581" s="749" t="s">
        <v>8747</v>
      </c>
      <c r="D581" s="749" t="s">
        <v>8768</v>
      </c>
      <c r="E581" s="749" t="s">
        <v>8749</v>
      </c>
      <c r="I581" s="749" t="s">
        <v>236</v>
      </c>
      <c r="J581" s="749" t="n">
        <v>509.55</v>
      </c>
    </row>
    <row collapsed="false" customFormat="false" customHeight="true" hidden="true" ht="12.75" outlineLevel="0" r="582">
      <c r="A582" s="749" t="s">
        <v>8769</v>
      </c>
      <c r="B582" s="749" t="str">
        <f aca="false">C582&amp;D582&amp;E582&amp;F582&amp;G582&amp;H582</f>
        <v>PERFURACAO ROTATIVA COM COROA DE WIDIA,EM ROCHA SA,DIAMETRO8",VERTICAL,INCLUSIVE DESLOCAMENTO DENTRO DO CANTEIRO E INSTALACAO DA SONDA EM CADA FURO</v>
      </c>
      <c r="C582" s="749" t="s">
        <v>8747</v>
      </c>
      <c r="D582" s="749" t="s">
        <v>8768</v>
      </c>
      <c r="E582" s="749" t="s">
        <v>8749</v>
      </c>
      <c r="I582" s="749" t="s">
        <v>236</v>
      </c>
      <c r="J582" s="749" t="n">
        <v>462.33</v>
      </c>
    </row>
    <row collapsed="false" customFormat="false" customHeight="true" hidden="true" ht="12.75" outlineLevel="0" r="583">
      <c r="A583" s="749" t="s">
        <v>8770</v>
      </c>
      <c r="B583" s="749" t="str">
        <f aca="false">C583&amp;D583&amp;E583&amp;F583&amp;G583&amp;H583</f>
        <v>PERFURACAO ROTATIVA COM COROA DE WIDIA,EM ROCHA SA,DIAMETRO10",VERTICAL,INCLUSIVE DESLOCAMENTO DENTRO DO CANTEIRO E INSTALACAO DA SONDA EM CADA FURO</v>
      </c>
      <c r="C583" s="749" t="s">
        <v>8747</v>
      </c>
      <c r="D583" s="749" t="s">
        <v>8771</v>
      </c>
      <c r="E583" s="749" t="s">
        <v>8772</v>
      </c>
      <c r="I583" s="749" t="s">
        <v>236</v>
      </c>
      <c r="J583" s="749" t="n">
        <v>636.94</v>
      </c>
    </row>
    <row collapsed="false" customFormat="false" customHeight="true" hidden="true" ht="12.75" outlineLevel="0" r="584">
      <c r="A584" s="749" t="s">
        <v>8773</v>
      </c>
      <c r="B584" s="749" t="str">
        <f aca="false">C584&amp;D584&amp;E584&amp;F584&amp;G584&amp;H584</f>
        <v>PERFURACAO ROTATIVA COM COROA DE WIDIA,EM ROCHA SA,DIAMETRO10",VERTICAL,INCLUSIVE DESLOCAMENTO DENTRO DO CANTEIRO E INSTALACAO DA SONDA EM CADA FURO</v>
      </c>
      <c r="C584" s="749" t="s">
        <v>8747</v>
      </c>
      <c r="D584" s="749" t="s">
        <v>8771</v>
      </c>
      <c r="E584" s="749" t="s">
        <v>8772</v>
      </c>
      <c r="I584" s="749" t="s">
        <v>236</v>
      </c>
      <c r="J584" s="749" t="n">
        <v>577.92</v>
      </c>
    </row>
    <row collapsed="false" customFormat="false" customHeight="true" hidden="true" ht="12.75" outlineLevel="0" r="585">
      <c r="A585" s="749" t="s">
        <v>8774</v>
      </c>
      <c r="B585" s="749" t="str">
        <f aca="false">C585&amp;D585&amp;E585&amp;F585&amp;G585&amp;H585</f>
        <v>PERFURACAO ROTATIVA COM COROA DE WIDIA,EM ROCHA SA,DIAMETRO12",VERTICAL,INCLUSIVE DESLOCAMENTO DENTRO DO CANTEIRO E INSTALACAO DA SONDA EM CADA FURO</v>
      </c>
      <c r="C585" s="749" t="s">
        <v>8747</v>
      </c>
      <c r="D585" s="749" t="s">
        <v>8775</v>
      </c>
      <c r="E585" s="749" t="s">
        <v>8772</v>
      </c>
      <c r="I585" s="749" t="s">
        <v>236</v>
      </c>
      <c r="J585" s="749" t="n">
        <v>764.34</v>
      </c>
    </row>
    <row collapsed="false" customFormat="false" customHeight="true" hidden="true" ht="12.75" outlineLevel="0" r="586">
      <c r="A586" s="749" t="s">
        <v>8776</v>
      </c>
      <c r="B586" s="749" t="str">
        <f aca="false">C586&amp;D586&amp;E586&amp;F586&amp;G586&amp;H586</f>
        <v>PERFURACAO ROTATIVA COM COROA DE WIDIA,EM ROCHA SA,DIAMETRO12",VERTICAL,INCLUSIVE DESLOCAMENTO DENTRO DO CANTEIRO E INSTALACAO DA SONDA EM CADA FURO</v>
      </c>
      <c r="C586" s="749" t="s">
        <v>8747</v>
      </c>
      <c r="D586" s="749" t="s">
        <v>8775</v>
      </c>
      <c r="E586" s="749" t="s">
        <v>8772</v>
      </c>
      <c r="I586" s="749" t="s">
        <v>236</v>
      </c>
      <c r="J586" s="749" t="n">
        <v>693.51</v>
      </c>
    </row>
    <row collapsed="false" customFormat="false" customHeight="true" hidden="true" ht="12.75" outlineLevel="0" r="587">
      <c r="A587" s="749" t="s">
        <v>8777</v>
      </c>
      <c r="B587" s="749" t="str">
        <f aca="false">C587&amp;D587&amp;E587&amp;F587&amp;G587&amp;H587</f>
        <v>PERFURACAO ROTATIVA COM COROA DE WIDIA,EM ROCHA SA,DIAMETRO14",VERTICAL,INCLUSIVE DESLOCAMENTO DENTRO DO CANTEIRO E INSTALACAO DA SONDA EM CADA FURO</v>
      </c>
      <c r="C587" s="749" t="s">
        <v>8747</v>
      </c>
      <c r="D587" s="749" t="s">
        <v>8778</v>
      </c>
      <c r="E587" s="749" t="s">
        <v>8772</v>
      </c>
      <c r="I587" s="749" t="s">
        <v>236</v>
      </c>
      <c r="J587" s="749" t="n">
        <v>891.74</v>
      </c>
    </row>
    <row collapsed="false" customFormat="false" customHeight="true" hidden="true" ht="12.75" outlineLevel="0" r="588">
      <c r="A588" s="749" t="s">
        <v>8779</v>
      </c>
      <c r="B588" s="749" t="str">
        <f aca="false">C588&amp;D588&amp;E588&amp;F588&amp;G588&amp;H588</f>
        <v>PERFURACAO ROTATIVA COM COROA DE WIDIA,EM ROCHA SA,DIAMETRO14",VERTICAL,INCLUSIVE DESLOCAMENTO DENTRO DO CANTEIRO E INSTALACAO DA SONDA EM CADA FURO</v>
      </c>
      <c r="C588" s="749" t="s">
        <v>8747</v>
      </c>
      <c r="D588" s="749" t="s">
        <v>8778</v>
      </c>
      <c r="E588" s="749" t="s">
        <v>8772</v>
      </c>
      <c r="I588" s="749" t="s">
        <v>236</v>
      </c>
      <c r="J588" s="749" t="n">
        <v>809.1</v>
      </c>
    </row>
    <row collapsed="false" customFormat="false" customHeight="true" hidden="true" ht="12.75" outlineLevel="0" r="589">
      <c r="A589" s="749" t="s">
        <v>8780</v>
      </c>
      <c r="B589" s="749" t="str">
        <f aca="false">C589&amp;D589&amp;E589&amp;F589&amp;G589&amp;H589</f>
        <v>PERFURACAO ROTATIVA COM COROA DE WIDIA,EM ROCHA SA,DIAMETRO16",VERTICAL,INCLUSIVE DESLOCAMENTO DENTRO DO CANTEIRO E INSTALACAO DA SONDA EM CADA FURO</v>
      </c>
      <c r="C589" s="749" t="s">
        <v>8747</v>
      </c>
      <c r="D589" s="749" t="s">
        <v>8781</v>
      </c>
      <c r="E589" s="749" t="s">
        <v>8772</v>
      </c>
      <c r="I589" s="749" t="s">
        <v>236</v>
      </c>
      <c r="J589" s="749" t="n">
        <v>1019.13</v>
      </c>
    </row>
    <row collapsed="false" customFormat="false" customHeight="true" hidden="true" ht="12.75" outlineLevel="0" r="590">
      <c r="A590" s="749" t="s">
        <v>8782</v>
      </c>
      <c r="B590" s="749" t="str">
        <f aca="false">C590&amp;D590&amp;E590&amp;F590&amp;G590&amp;H590</f>
        <v>PERFURACAO ROTATIVA COM COROA DE WIDIA,EM ROCHA SA,DIAMETRO16",VERTICAL,INCLUSIVE DESLOCAMENTO DENTRO DO CANTEIRO E INSTALACAO DA SONDA EM CADA FURO</v>
      </c>
      <c r="C590" s="749" t="s">
        <v>8747</v>
      </c>
      <c r="D590" s="749" t="s">
        <v>8781</v>
      </c>
      <c r="E590" s="749" t="s">
        <v>8772</v>
      </c>
      <c r="I590" s="749" t="s">
        <v>236</v>
      </c>
      <c r="J590" s="749" t="n">
        <v>924.69</v>
      </c>
    </row>
    <row collapsed="false" customFormat="false" customHeight="true" hidden="true" ht="12.75" outlineLevel="0" r="591">
      <c r="A591" s="749" t="s">
        <v>8783</v>
      </c>
      <c r="B591" s="749" t="str">
        <f aca="false">C591&amp;D591&amp;E591&amp;F591&amp;G591&amp;H591</f>
        <v>SONDAGEM A PERCUSSAO,EM TERRENO COMUM,COM ENSAIO DE PENETRACAO,DIAMETRO 3",INCLUSIVE DESLOCAMENTO DENTRO DO CANTEIRO E INSTALACAO DA SONDA EM CADA FURO</v>
      </c>
      <c r="C591" s="749" t="s">
        <v>8784</v>
      </c>
      <c r="D591" s="749" t="s">
        <v>8785</v>
      </c>
      <c r="E591" s="749" t="s">
        <v>8786</v>
      </c>
      <c r="I591" s="749" t="s">
        <v>236</v>
      </c>
      <c r="J591" s="749" t="n">
        <v>101.09</v>
      </c>
    </row>
    <row collapsed="false" customFormat="false" customHeight="true" hidden="true" ht="12.75" outlineLevel="0" r="592">
      <c r="A592" s="749" t="s">
        <v>8787</v>
      </c>
      <c r="B592" s="749" t="str">
        <f aca="false">C592&amp;D592&amp;E592&amp;F592&amp;G592&amp;H592</f>
        <v>SONDAGEM A PERCUSSAO,EM TERRENO COMUM,COM ENSAIO DE PENETRACAO,DIAMETRO 3",INCLUSIVE DESLOCAMENTO DENTRO DO CANTEIRO E INSTALACAO DA SONDA EM CADA FURO</v>
      </c>
      <c r="C592" s="749" t="s">
        <v>8784</v>
      </c>
      <c r="D592" s="749" t="s">
        <v>8785</v>
      </c>
      <c r="E592" s="749" t="s">
        <v>8786</v>
      </c>
      <c r="I592" s="749" t="s">
        <v>236</v>
      </c>
      <c r="J592" s="749" t="n">
        <v>87.8</v>
      </c>
    </row>
    <row collapsed="false" customFormat="false" customHeight="true" hidden="true" ht="12.75" outlineLevel="0" r="593">
      <c r="A593" s="749" t="s">
        <v>8788</v>
      </c>
      <c r="B593" s="749" t="str">
        <f aca="false">C593&amp;D593&amp;E593&amp;F593&amp;G593&amp;H593</f>
        <v>SONDAGEM A PERCUSSAO,EM TERRENO COMUM,COM ENSAIO DE PENETRACAO,DIAMETRO 4.1/2",INCLUSIVE DESLOCAMENTO DENTRO DO CANTEIRO E INSTALACAO DA SONDA EM CADA FURO</v>
      </c>
      <c r="C593" s="749" t="s">
        <v>8784</v>
      </c>
      <c r="D593" s="749" t="s">
        <v>8789</v>
      </c>
      <c r="E593" s="749" t="s">
        <v>8790</v>
      </c>
      <c r="I593" s="749" t="s">
        <v>236</v>
      </c>
      <c r="J593" s="749" t="n">
        <v>117.02</v>
      </c>
    </row>
    <row collapsed="false" customFormat="false" customHeight="true" hidden="true" ht="12.75" outlineLevel="0" r="594">
      <c r="A594" s="749" t="s">
        <v>8791</v>
      </c>
      <c r="B594" s="749" t="str">
        <f aca="false">C594&amp;D594&amp;E594&amp;F594&amp;G594&amp;H594</f>
        <v>SONDAGEM A PERCUSSAO,EM TERRENO COMUM,COM ENSAIO DE PENETRACAO,DIAMETRO 4.1/2",INCLUSIVE DESLOCAMENTO DENTRO DO CANTEIRO E INSTALACAO DA SONDA EM CADA FURO</v>
      </c>
      <c r="C594" s="749" t="s">
        <v>8784</v>
      </c>
      <c r="D594" s="749" t="s">
        <v>8789</v>
      </c>
      <c r="E594" s="749" t="s">
        <v>8790</v>
      </c>
      <c r="I594" s="749" t="s">
        <v>236</v>
      </c>
      <c r="J594" s="749" t="n">
        <v>101.64</v>
      </c>
    </row>
    <row collapsed="false" customFormat="false" customHeight="true" hidden="true" ht="12.75" outlineLevel="0" r="595">
      <c r="A595" s="749" t="s">
        <v>8792</v>
      </c>
      <c r="B595" s="749" t="str">
        <f aca="false">C595&amp;D595&amp;E595&amp;F595&amp;G595&amp;H595</f>
        <v>SONDAGEM A PERCUSSAO,EM TERRENO COMUM,COM ENSAIO DE PENETRACAO,DIAMETRO 6",INCLUSIVE DESLOCAMENTO DENTRO DO CANTEIRO E INSTALACAO DA SONDA EM CADA FURO</v>
      </c>
      <c r="C595" s="749" t="s">
        <v>8784</v>
      </c>
      <c r="D595" s="749" t="s">
        <v>8793</v>
      </c>
      <c r="E595" s="749" t="s">
        <v>8786</v>
      </c>
      <c r="I595" s="749" t="s">
        <v>236</v>
      </c>
      <c r="J595" s="749" t="n">
        <v>158.95</v>
      </c>
    </row>
    <row collapsed="false" customFormat="false" customHeight="true" hidden="true" ht="12.75" outlineLevel="0" r="596">
      <c r="A596" s="749" t="s">
        <v>8794</v>
      </c>
      <c r="B596" s="749" t="str">
        <f aca="false">C596&amp;D596&amp;E596&amp;F596&amp;G596&amp;H596</f>
        <v>SONDAGEM A PERCUSSAO,EM TERRENO COMUM,COM ENSAIO DE PENETRACAO,DIAMETRO 6",INCLUSIVE DESLOCAMENTO DENTRO DO CANTEIRO E INSTALACAO DA SONDA EM CADA FURO</v>
      </c>
      <c r="C596" s="749" t="s">
        <v>8784</v>
      </c>
      <c r="D596" s="749" t="s">
        <v>8793</v>
      </c>
      <c r="E596" s="749" t="s">
        <v>8786</v>
      </c>
      <c r="I596" s="749" t="s">
        <v>236</v>
      </c>
      <c r="J596" s="749" t="n">
        <v>138.06</v>
      </c>
    </row>
    <row collapsed="false" customFormat="false" customHeight="true" hidden="true" ht="12.75" outlineLevel="0" r="597">
      <c r="A597" s="749" t="s">
        <v>8795</v>
      </c>
      <c r="B597" s="749" t="str">
        <f aca="false">C597&amp;D597&amp;E597&amp;F597&amp;G597&amp;H597</f>
        <v>SONDAGEM A PERCUSSAO,EM TERRENO COMUM,COM ENSAIO DE PENETRACAO,DIAMETRO 8",INCLUSIVE DESLOCAMENTO DENTRO DO CANTEIRO E INSTALACAO DA SONDA EM CADA FURO</v>
      </c>
      <c r="C597" s="749" t="s">
        <v>8784</v>
      </c>
      <c r="D597" s="749" t="s">
        <v>8796</v>
      </c>
      <c r="E597" s="749" t="s">
        <v>8786</v>
      </c>
      <c r="I597" s="749" t="s">
        <v>236</v>
      </c>
      <c r="J597" s="749" t="n">
        <v>211.89</v>
      </c>
    </row>
    <row collapsed="false" customFormat="false" customHeight="true" hidden="true" ht="12.75" outlineLevel="0" r="598">
      <c r="A598" s="749" t="s">
        <v>8797</v>
      </c>
      <c r="B598" s="749" t="str">
        <f aca="false">C598&amp;D598&amp;E598&amp;F598&amp;G598&amp;H598</f>
        <v>SONDAGEM A PERCUSSAO,EM TERRENO COMUM,COM ENSAIO DE PENETRACAO,DIAMETRO 8",INCLUSIVE DESLOCAMENTO DENTRO DO CANTEIRO E INSTALACAO DA SONDA EM CADA FURO</v>
      </c>
      <c r="C598" s="749" t="s">
        <v>8784</v>
      </c>
      <c r="D598" s="749" t="s">
        <v>8796</v>
      </c>
      <c r="E598" s="749" t="s">
        <v>8786</v>
      </c>
      <c r="I598" s="749" t="s">
        <v>236</v>
      </c>
      <c r="J598" s="749" t="n">
        <v>184.04</v>
      </c>
    </row>
    <row collapsed="false" customFormat="false" customHeight="true" hidden="true" ht="12.75" outlineLevel="0" r="599">
      <c r="A599" s="749" t="s">
        <v>8798</v>
      </c>
      <c r="B599" s="749" t="str">
        <f aca="false">C599&amp;D599&amp;E599&amp;F599&amp;G599&amp;H599</f>
        <v>SONDAGEM A PERCUSSAO,EM TERRENO COMUM,COM ENSAIO DE PENETRACAO,DIAMETRO 10",INCLUSIVE DESLOCAMENTO DENTRO DO CANTEIRO EINSTALACAO DA SONDA EM CADA FURO</v>
      </c>
      <c r="C599" s="749" t="s">
        <v>8784</v>
      </c>
      <c r="D599" s="749" t="s">
        <v>8799</v>
      </c>
      <c r="E599" s="749" t="s">
        <v>8800</v>
      </c>
      <c r="I599" s="749" t="s">
        <v>236</v>
      </c>
      <c r="J599" s="749" t="n">
        <v>255.99</v>
      </c>
    </row>
    <row collapsed="false" customFormat="false" customHeight="true" hidden="true" ht="12.75" outlineLevel="0" r="600">
      <c r="A600" s="749" t="s">
        <v>8801</v>
      </c>
      <c r="B600" s="749" t="str">
        <f aca="false">C600&amp;D600&amp;E600&amp;F600&amp;G600&amp;H600</f>
        <v>SONDAGEM A PERCUSSAO,EM TERRENO COMUM,COM ENSAIO DE PENETRACAO,DIAMETRO 10",INCLUSIVE DESLOCAMENTO DENTRO DO CANTEIRO EINSTALACAO DA SONDA EM CADA FURO</v>
      </c>
      <c r="C600" s="749" t="s">
        <v>8784</v>
      </c>
      <c r="D600" s="749" t="s">
        <v>8799</v>
      </c>
      <c r="E600" s="749" t="s">
        <v>8800</v>
      </c>
      <c r="I600" s="749" t="s">
        <v>236</v>
      </c>
      <c r="J600" s="749" t="n">
        <v>222.33</v>
      </c>
    </row>
    <row collapsed="false" customFormat="false" customHeight="true" hidden="true" ht="12.75" outlineLevel="0" r="601">
      <c r="A601" s="749" t="s">
        <v>8802</v>
      </c>
      <c r="B601" s="749" t="str">
        <f aca="false">C601&amp;D601&amp;E601&amp;F601&amp;G601&amp;H601</f>
        <v>SONDAGEM A PERCUSSAO,SOB LAMINA D'AGUA DE RIOS E LAGOAS,COMENSAIO DE PENETRACAO,DIAMETRO 3",INCLUSIVE DESLOCAMENTO DENTRO DO CANTEIRO E INSTALACAO DA SONDA EM CADA FURO</v>
      </c>
      <c r="C601" s="749" t="s">
        <v>8803</v>
      </c>
      <c r="D601" s="749" t="s">
        <v>8804</v>
      </c>
      <c r="E601" s="749" t="s">
        <v>8805</v>
      </c>
      <c r="I601" s="749" t="s">
        <v>236</v>
      </c>
      <c r="J601" s="749" t="n">
        <v>1517.25</v>
      </c>
    </row>
    <row collapsed="false" customFormat="false" customHeight="true" hidden="true" ht="12.75" outlineLevel="0" r="602">
      <c r="A602" s="749" t="s">
        <v>8806</v>
      </c>
      <c r="B602" s="749" t="str">
        <f aca="false">C602&amp;D602&amp;E602&amp;F602&amp;G602&amp;H602</f>
        <v>SONDAGEM A PERCUSSAO,SOB LAMINA D'AGUA DE RIOS E LAGOAS,COMENSAIO DE PENETRACAO,DIAMETRO 3",INCLUSIVE DESLOCAMENTO DENTRO DO CANTEIRO E INSTALACAO DA SONDA EM CADA FURO</v>
      </c>
      <c r="C602" s="749" t="s">
        <v>8803</v>
      </c>
      <c r="D602" s="749" t="s">
        <v>8804</v>
      </c>
      <c r="E602" s="749" t="s">
        <v>8805</v>
      </c>
      <c r="I602" s="749" t="s">
        <v>236</v>
      </c>
      <c r="J602" s="749" t="n">
        <v>1517.25</v>
      </c>
    </row>
    <row collapsed="false" customFormat="false" customHeight="true" hidden="true" ht="12.75" outlineLevel="0" r="603">
      <c r="A603" s="749" t="s">
        <v>8807</v>
      </c>
      <c r="B603" s="749" t="str">
        <f aca="false">C603&amp;D603&amp;E603&amp;F603&amp;G603&amp;H603</f>
        <v>SONDAGEM A PERCUSSAO,SOB LAMINA D'AGUA DE RIOS E LAGOAS,COMENSAIO DE PENETRACAO,DIAMETRO 4.1/2",INCLUSIVE DESLOCAMENTODENTRO DO CANTEIRO E INSTALACAO DA SONDA EM CADA FURO</v>
      </c>
      <c r="C603" s="749" t="s">
        <v>8803</v>
      </c>
      <c r="D603" s="749" t="s">
        <v>8808</v>
      </c>
      <c r="E603" s="749" t="s">
        <v>8809</v>
      </c>
      <c r="I603" s="749" t="s">
        <v>236</v>
      </c>
      <c r="J603" s="749" t="n">
        <v>1821.75</v>
      </c>
    </row>
    <row collapsed="false" customFormat="false" customHeight="true" hidden="true" ht="12.75" outlineLevel="0" r="604">
      <c r="A604" s="749" t="s">
        <v>8810</v>
      </c>
      <c r="B604" s="749" t="str">
        <f aca="false">C604&amp;D604&amp;E604&amp;F604&amp;G604&amp;H604</f>
        <v>SONDAGEM A PERCUSSAO,SOB LAMINA D'AGUA DE RIOS E LAGOAS,COMENSAIO DE PENETRACAO,DIAMETRO 4.1/2",INCLUSIVE DESLOCAMENTODENTRO DO CANTEIRO E INSTALACAO DA SONDA EM CADA FURO</v>
      </c>
      <c r="C604" s="749" t="s">
        <v>8803</v>
      </c>
      <c r="D604" s="749" t="s">
        <v>8808</v>
      </c>
      <c r="E604" s="749" t="s">
        <v>8809</v>
      </c>
      <c r="I604" s="749" t="s">
        <v>236</v>
      </c>
      <c r="J604" s="749" t="n">
        <v>1821.75</v>
      </c>
    </row>
    <row collapsed="false" customFormat="false" customHeight="true" hidden="true" ht="12.75" outlineLevel="0" r="605">
      <c r="A605" s="749" t="s">
        <v>8811</v>
      </c>
      <c r="B605" s="749" t="str">
        <f aca="false">C605&amp;D605&amp;E605&amp;F605&amp;G605&amp;H605</f>
        <v>SONDAGEM A PERCUSSAO,SOB LAMINA D'AGUA DE RIOS E LAGOAS,COMENSAIO DE PENETRACAO,DIAMETRO 6",INCLUSIVE DESLOCAMENTO DENTRO DO CANTEIRO E INSTALACAO DA SONDA EM CADA FURO</v>
      </c>
      <c r="C605" s="749" t="s">
        <v>8803</v>
      </c>
      <c r="D605" s="749" t="s">
        <v>8812</v>
      </c>
      <c r="E605" s="749" t="s">
        <v>8805</v>
      </c>
      <c r="I605" s="749" t="s">
        <v>236</v>
      </c>
      <c r="J605" s="749" t="n">
        <v>2184</v>
      </c>
    </row>
    <row collapsed="false" customFormat="false" customHeight="true" hidden="true" ht="12.75" outlineLevel="0" r="606">
      <c r="A606" s="749" t="s">
        <v>8813</v>
      </c>
      <c r="B606" s="749" t="str">
        <f aca="false">C606&amp;D606&amp;E606&amp;F606&amp;G606&amp;H606</f>
        <v>SONDAGEM A PERCUSSAO,SOB LAMINA D'AGUA DE RIOS E LAGOAS,COMENSAIO DE PENETRACAO,DIAMETRO 6",INCLUSIVE DESLOCAMENTO DENTRO DO CANTEIRO E INSTALACAO DA SONDA EM CADA FURO</v>
      </c>
      <c r="C606" s="749" t="s">
        <v>8803</v>
      </c>
      <c r="D606" s="749" t="s">
        <v>8812</v>
      </c>
      <c r="E606" s="749" t="s">
        <v>8805</v>
      </c>
      <c r="I606" s="749" t="s">
        <v>236</v>
      </c>
      <c r="J606" s="749" t="n">
        <v>2184</v>
      </c>
    </row>
    <row collapsed="false" customFormat="false" customHeight="true" hidden="true" ht="12.75" outlineLevel="0" r="607">
      <c r="A607" s="749" t="s">
        <v>8814</v>
      </c>
      <c r="B607" s="749" t="str">
        <f aca="false">C607&amp;D607&amp;E607&amp;F607&amp;G607&amp;H607</f>
        <v>PERFURACAO A PERCUSSAO,EM TERRENO COMUM,DIAMETRO 3",INCLUSIVE DESLOCAMENTO DENTRO DO CANTEIRO E INSTALACAO DA SONDA EM CADA FURO</v>
      </c>
      <c r="C607" s="749" t="s">
        <v>8815</v>
      </c>
      <c r="D607" s="749" t="s">
        <v>8816</v>
      </c>
      <c r="E607" s="749" t="s">
        <v>8817</v>
      </c>
      <c r="I607" s="749" t="s">
        <v>236</v>
      </c>
      <c r="J607" s="749" t="n">
        <v>77.75</v>
      </c>
    </row>
    <row collapsed="false" customFormat="false" customHeight="true" hidden="true" ht="12.75" outlineLevel="0" r="608">
      <c r="A608" s="749" t="s">
        <v>8818</v>
      </c>
      <c r="B608" s="749" t="str">
        <f aca="false">C608&amp;D608&amp;E608&amp;F608&amp;G608&amp;H608</f>
        <v>PERFURACAO A PERCUSSAO,EM TERRENO COMUM,DIAMETRO 3",INCLUSIVE DESLOCAMENTO DENTRO DO CANTEIRO E INSTALACAO DA SONDA EM CADA FURO</v>
      </c>
      <c r="C608" s="749" t="s">
        <v>8815</v>
      </c>
      <c r="D608" s="749" t="s">
        <v>8816</v>
      </c>
      <c r="E608" s="749" t="s">
        <v>8817</v>
      </c>
      <c r="I608" s="749" t="s">
        <v>236</v>
      </c>
      <c r="J608" s="749" t="n">
        <v>67.53</v>
      </c>
    </row>
    <row collapsed="false" customFormat="false" customHeight="true" hidden="true" ht="12.75" outlineLevel="0" r="609">
      <c r="A609" s="749" t="s">
        <v>8819</v>
      </c>
      <c r="B609" s="749" t="str">
        <f aca="false">C609&amp;D609&amp;E609&amp;F609&amp;G609&amp;H609</f>
        <v>PERFURACAO A PERCUSSAO,EM TERRENO COMUM,DIAMETRO 4.1/2",INCLUSIVE DESLOCAMENTO DENTRO DO CANTEIRO E INSTALACAO DA SONDAEM CADA FURO</v>
      </c>
      <c r="C609" s="749" t="s">
        <v>8820</v>
      </c>
      <c r="D609" s="749" t="s">
        <v>8821</v>
      </c>
      <c r="E609" s="749" t="s">
        <v>8822</v>
      </c>
      <c r="I609" s="749" t="s">
        <v>236</v>
      </c>
      <c r="J609" s="749" t="n">
        <v>90.04</v>
      </c>
    </row>
    <row collapsed="false" customFormat="false" customHeight="true" hidden="true" ht="12.75" outlineLevel="0" r="610">
      <c r="A610" s="749" t="s">
        <v>8823</v>
      </c>
      <c r="B610" s="749" t="str">
        <f aca="false">C610&amp;D610&amp;E610&amp;F610&amp;G610&amp;H610</f>
        <v>PERFURACAO A PERCUSSAO,EM TERRENO COMUM,DIAMETRO 4.1/2",INCLUSIVE DESLOCAMENTO DENTRO DO CANTEIRO E INSTALACAO DA SONDAEM CADA FURO</v>
      </c>
      <c r="C610" s="749" t="s">
        <v>8820</v>
      </c>
      <c r="D610" s="749" t="s">
        <v>8821</v>
      </c>
      <c r="E610" s="749" t="s">
        <v>8822</v>
      </c>
      <c r="I610" s="749" t="s">
        <v>236</v>
      </c>
      <c r="J610" s="749" t="n">
        <v>78.2</v>
      </c>
    </row>
    <row collapsed="false" customFormat="false" customHeight="true" hidden="true" ht="12.75" outlineLevel="0" r="611">
      <c r="A611" s="749" t="s">
        <v>8824</v>
      </c>
      <c r="B611" s="749" t="str">
        <f aca="false">C611&amp;D611&amp;E611&amp;F611&amp;G611&amp;H611</f>
        <v>PERFURACAO A PERCUSSAO,EM TERRENO COMUM,DIAMETRO 6",INCLUSIVE DESLOCAMENTO DENTRO DO CANTEIRO E INSTALACAO DA SONDA EM CADA FURO</v>
      </c>
      <c r="C611" s="749" t="s">
        <v>8825</v>
      </c>
      <c r="D611" s="749" t="s">
        <v>8816</v>
      </c>
      <c r="E611" s="749" t="s">
        <v>8817</v>
      </c>
      <c r="I611" s="749" t="s">
        <v>236</v>
      </c>
      <c r="J611" s="749" t="n">
        <v>122.28</v>
      </c>
    </row>
    <row collapsed="false" customFormat="false" customHeight="true" hidden="true" ht="12.75" outlineLevel="0" r="612">
      <c r="A612" s="749" t="s">
        <v>8826</v>
      </c>
      <c r="B612" s="749" t="str">
        <f aca="false">C612&amp;D612&amp;E612&amp;F612&amp;G612&amp;H612</f>
        <v>PERFURACAO A PERCUSSAO,EM TERRENO COMUM,DIAMETRO 6",INCLUSIVE DESLOCAMENTO DENTRO DO CANTEIRO E INSTALACAO DA SONDA EM CADA FURO</v>
      </c>
      <c r="C612" s="749" t="s">
        <v>8825</v>
      </c>
      <c r="D612" s="749" t="s">
        <v>8816</v>
      </c>
      <c r="E612" s="749" t="s">
        <v>8817</v>
      </c>
      <c r="I612" s="749" t="s">
        <v>236</v>
      </c>
      <c r="J612" s="749" t="n">
        <v>106.2</v>
      </c>
    </row>
    <row collapsed="false" customFormat="false" customHeight="true" hidden="true" ht="12.75" outlineLevel="0" r="613">
      <c r="A613" s="749" t="s">
        <v>8827</v>
      </c>
      <c r="B613" s="749" t="str">
        <f aca="false">C613&amp;D613&amp;E613&amp;F613&amp;G613&amp;H613</f>
        <v>PERFURACAO A PERCUSSAO,EM TERRENO COMUM,DIAMETRO 8",INCLUSIVE DESLOCAMENTO DENTRO DO CANTEIRO E INSTALACAO DA SONDA EM CADA FURO</v>
      </c>
      <c r="C613" s="749" t="s">
        <v>8828</v>
      </c>
      <c r="D613" s="749" t="s">
        <v>8816</v>
      </c>
      <c r="E613" s="749" t="s">
        <v>8817</v>
      </c>
      <c r="I613" s="749" t="s">
        <v>236</v>
      </c>
      <c r="J613" s="749" t="n">
        <v>163.04</v>
      </c>
    </row>
    <row collapsed="false" customFormat="false" customHeight="true" hidden="true" ht="12.75" outlineLevel="0" r="614">
      <c r="A614" s="749" t="s">
        <v>8829</v>
      </c>
      <c r="B614" s="749" t="str">
        <f aca="false">C614&amp;D614&amp;E614&amp;F614&amp;G614&amp;H614</f>
        <v>PERFURACAO A PERCUSSAO,EM TERRENO COMUM,DIAMETRO 8",INCLUSIVE DESLOCAMENTO DENTRO DO CANTEIRO E INSTALACAO DA SONDA EM CADA FURO</v>
      </c>
      <c r="C614" s="749" t="s">
        <v>8828</v>
      </c>
      <c r="D614" s="749" t="s">
        <v>8816</v>
      </c>
      <c r="E614" s="749" t="s">
        <v>8817</v>
      </c>
      <c r="I614" s="749" t="s">
        <v>236</v>
      </c>
      <c r="J614" s="749" t="n">
        <v>141.61</v>
      </c>
    </row>
    <row collapsed="false" customFormat="false" customHeight="true" hidden="true" ht="12.75" outlineLevel="0" r="615">
      <c r="A615" s="749" t="s">
        <v>8830</v>
      </c>
      <c r="B615" s="749" t="str">
        <f aca="false">C615&amp;D615&amp;E615&amp;F615&amp;G615&amp;H615</f>
        <v>PERFURACAO A PERCUSSAO,EM TERRENO COMUM,DIAMETRO 10",INCLUSIVE DESLOCAMENTO DENTRO DO CANTEIRO E INSTALACAO DA SONDA EMCADA FURO</v>
      </c>
      <c r="C615" s="749" t="s">
        <v>8831</v>
      </c>
      <c r="D615" s="749" t="s">
        <v>8832</v>
      </c>
      <c r="E615" s="749" t="s">
        <v>8833</v>
      </c>
      <c r="I615" s="749" t="s">
        <v>236</v>
      </c>
      <c r="J615" s="749" t="n">
        <v>196.93</v>
      </c>
    </row>
    <row collapsed="false" customFormat="false" customHeight="true" hidden="true" ht="12.75" outlineLevel="0" r="616">
      <c r="A616" s="749" t="s">
        <v>8834</v>
      </c>
      <c r="B616" s="749" t="str">
        <f aca="false">C616&amp;D616&amp;E616&amp;F616&amp;G616&amp;H616</f>
        <v>PERFURACAO A PERCUSSAO,EM TERRENO COMUM,DIAMETRO 10",INCLUSIVE DESLOCAMENTO DENTRO DO CANTEIRO E INSTALACAO DA SONDA EMCADA FURO</v>
      </c>
      <c r="C616" s="749" t="s">
        <v>8831</v>
      </c>
      <c r="D616" s="749" t="s">
        <v>8832</v>
      </c>
      <c r="E616" s="749" t="s">
        <v>8833</v>
      </c>
      <c r="I616" s="749" t="s">
        <v>236</v>
      </c>
      <c r="J616" s="749" t="n">
        <v>171.04</v>
      </c>
    </row>
    <row collapsed="false" customFormat="false" customHeight="true" hidden="true" ht="12.75" outlineLevel="0" r="617">
      <c r="A617" s="749" t="s">
        <v>8835</v>
      </c>
      <c r="B617" s="749" t="str">
        <f aca="false">C617&amp;D617&amp;E617&amp;F617&amp;G617&amp;H617</f>
        <v>PERFURACAO A PERCUSSAO,EM ROCHA ALTERADA,DIAMETRO 3",INCLUSIVE DESLOCAMENTO DENTRO DO CANTEIRO E INSTALACAO DA SONDA EMCADA FURO</v>
      </c>
      <c r="C617" s="749" t="s">
        <v>8836</v>
      </c>
      <c r="D617" s="749" t="s">
        <v>8832</v>
      </c>
      <c r="E617" s="749" t="s">
        <v>8833</v>
      </c>
      <c r="I617" s="749" t="s">
        <v>236</v>
      </c>
      <c r="J617" s="749" t="n">
        <v>104.97</v>
      </c>
    </row>
    <row collapsed="false" customFormat="false" customHeight="true" hidden="true" ht="12.75" outlineLevel="0" r="618">
      <c r="A618" s="749" t="s">
        <v>8837</v>
      </c>
      <c r="B618" s="749" t="str">
        <f aca="false">C618&amp;D618&amp;E618&amp;F618&amp;G618&amp;H618</f>
        <v>PERFURACAO A PERCUSSAO,EM ROCHA ALTERADA,DIAMETRO 3",INCLUSIVE DESLOCAMENTO DENTRO DO CANTEIRO E INSTALACAO DA SONDA EMCADA FURO</v>
      </c>
      <c r="C618" s="749" t="s">
        <v>8836</v>
      </c>
      <c r="D618" s="749" t="s">
        <v>8832</v>
      </c>
      <c r="E618" s="749" t="s">
        <v>8833</v>
      </c>
      <c r="I618" s="749" t="s">
        <v>236</v>
      </c>
      <c r="J618" s="749" t="n">
        <v>91.17</v>
      </c>
    </row>
    <row collapsed="false" customFormat="false" customHeight="true" hidden="true" ht="12.75" outlineLevel="0" r="619">
      <c r="A619" s="749" t="s">
        <v>8838</v>
      </c>
      <c r="B619" s="749" t="str">
        <f aca="false">C619&amp;D619&amp;E619&amp;F619&amp;G619&amp;H619</f>
        <v>PERFURACAO A PERCUSSAO,EM ROCHA ALTERADA,DIAMETRO 4.1/2",INCLUSIVE DESLOCAMENTO DENTRO DO CANTEIRO E INSTALACAO DA SONDA EM CADA FURO</v>
      </c>
      <c r="C619" s="749" t="s">
        <v>8839</v>
      </c>
      <c r="D619" s="749" t="s">
        <v>8840</v>
      </c>
      <c r="E619" s="749" t="s">
        <v>8841</v>
      </c>
      <c r="I619" s="749" t="s">
        <v>236</v>
      </c>
      <c r="J619" s="749" t="n">
        <v>121.55</v>
      </c>
    </row>
    <row collapsed="false" customFormat="false" customHeight="true" hidden="true" ht="12.75" outlineLevel="0" r="620">
      <c r="A620" s="749" t="s">
        <v>8842</v>
      </c>
      <c r="B620" s="749" t="str">
        <f aca="false">C620&amp;D620&amp;E620&amp;F620&amp;G620&amp;H620</f>
        <v>PERFURACAO A PERCUSSAO,EM ROCHA ALTERADA,DIAMETRO 4.1/2",INCLUSIVE DESLOCAMENTO DENTRO DO CANTEIRO E INSTALACAO DA SONDA EM CADA FURO</v>
      </c>
      <c r="C620" s="749" t="s">
        <v>8839</v>
      </c>
      <c r="D620" s="749" t="s">
        <v>8840</v>
      </c>
      <c r="E620" s="749" t="s">
        <v>8841</v>
      </c>
      <c r="I620" s="749" t="s">
        <v>236</v>
      </c>
      <c r="J620" s="749" t="n">
        <v>105.57</v>
      </c>
    </row>
    <row collapsed="false" customFormat="false" customHeight="true" hidden="true" ht="12.75" outlineLevel="0" r="621">
      <c r="A621" s="749" t="s">
        <v>8843</v>
      </c>
      <c r="B621" s="749" t="str">
        <f aca="false">C621&amp;D621&amp;E621&amp;F621&amp;G621&amp;H621</f>
        <v>PERFURACAO A PERCUSSAO,EM ROCHA ALTERADA,DIAMETRO 6",INCLUSIVE DESLOCAMENTO DENTRO DO CANTEIRO E INSTALACAO DA SONDA EMCADA FURO</v>
      </c>
      <c r="C621" s="749" t="s">
        <v>8844</v>
      </c>
      <c r="D621" s="749" t="s">
        <v>8832</v>
      </c>
      <c r="E621" s="749" t="s">
        <v>8833</v>
      </c>
      <c r="I621" s="749" t="s">
        <v>236</v>
      </c>
      <c r="J621" s="749" t="n">
        <v>165.07</v>
      </c>
    </row>
    <row collapsed="false" customFormat="false" customHeight="true" hidden="true" ht="12.75" outlineLevel="0" r="622">
      <c r="A622" s="749" t="s">
        <v>8845</v>
      </c>
      <c r="B622" s="749" t="str">
        <f aca="false">C622&amp;D622&amp;E622&amp;F622&amp;G622&amp;H622</f>
        <v>PERFURACAO A PERCUSSAO,EM ROCHA ALTERADA,DIAMETRO 6",INCLUSIVE DESLOCAMENTO DENTRO DO CANTEIRO E INSTALACAO DA SONDA EMCADA FURO</v>
      </c>
      <c r="C622" s="749" t="s">
        <v>8844</v>
      </c>
      <c r="D622" s="749" t="s">
        <v>8832</v>
      </c>
      <c r="E622" s="749" t="s">
        <v>8833</v>
      </c>
      <c r="I622" s="749" t="s">
        <v>236</v>
      </c>
      <c r="J622" s="749" t="n">
        <v>143.37</v>
      </c>
    </row>
    <row collapsed="false" customFormat="false" customHeight="true" hidden="true" ht="12.75" outlineLevel="0" r="623">
      <c r="A623" s="749" t="s">
        <v>8846</v>
      </c>
      <c r="B623" s="749" t="str">
        <f aca="false">C623&amp;D623&amp;E623&amp;F623&amp;G623&amp;H623</f>
        <v>PERFURACAO A PERCUSSAO,EM ROCHA ALTERADA,DIAMETRO 8",INCLUSIVE DESLOCAMENTO DENTRO DO CANTEIRO E INSTALACAO DA SONDA EMCADA FURO</v>
      </c>
      <c r="C623" s="749" t="s">
        <v>8847</v>
      </c>
      <c r="D623" s="749" t="s">
        <v>8832</v>
      </c>
      <c r="E623" s="749" t="s">
        <v>8833</v>
      </c>
      <c r="I623" s="749" t="s">
        <v>236</v>
      </c>
      <c r="J623" s="749" t="n">
        <v>220.1</v>
      </c>
    </row>
    <row collapsed="false" customFormat="false" customHeight="true" hidden="true" ht="12.75" outlineLevel="0" r="624">
      <c r="A624" s="749" t="s">
        <v>8848</v>
      </c>
      <c r="B624" s="749" t="str">
        <f aca="false">C624&amp;D624&amp;E624&amp;F624&amp;G624&amp;H624</f>
        <v>PERFURACAO A PERCUSSAO,EM ROCHA ALTERADA,DIAMETRO 8",INCLUSIVE DESLOCAMENTO DENTRO DO CANTEIRO E INSTALACAO DA SONDA EMCADA FURO</v>
      </c>
      <c r="C624" s="749" t="s">
        <v>8847</v>
      </c>
      <c r="D624" s="749" t="s">
        <v>8832</v>
      </c>
      <c r="E624" s="749" t="s">
        <v>8833</v>
      </c>
      <c r="I624" s="749" t="s">
        <v>236</v>
      </c>
      <c r="J624" s="749" t="n">
        <v>191.16</v>
      </c>
    </row>
    <row collapsed="false" customFormat="false" customHeight="true" hidden="true" ht="12.75" outlineLevel="0" r="625">
      <c r="A625" s="749" t="s">
        <v>8849</v>
      </c>
      <c r="B625" s="749" t="str">
        <f aca="false">C625&amp;D625&amp;E625&amp;F625&amp;G625&amp;H625</f>
        <v>PERFURACAO A PERCUSSAO,EM ROCHA ALTERADA,DIAMETRO 10",INCLUSIVE DESLOCAMENTO DENTRO DO CANTEIRO E INSTALACAO DA SONDA EM CADA FURO</v>
      </c>
      <c r="C625" s="749" t="s">
        <v>8850</v>
      </c>
      <c r="D625" s="749" t="s">
        <v>8851</v>
      </c>
      <c r="E625" s="749" t="s">
        <v>8852</v>
      </c>
      <c r="I625" s="749" t="s">
        <v>236</v>
      </c>
      <c r="J625" s="749" t="n">
        <v>265.85</v>
      </c>
    </row>
    <row collapsed="false" customFormat="false" customHeight="true" hidden="true" ht="12.75" outlineLevel="0" r="626">
      <c r="A626" s="749" t="s">
        <v>8853</v>
      </c>
      <c r="B626" s="749" t="str">
        <f aca="false">C626&amp;D626&amp;E626&amp;F626&amp;G626&amp;H626</f>
        <v>PERFURACAO A PERCUSSAO,EM ROCHA ALTERADA,DIAMETRO 10",INCLUSIVE DESLOCAMENTO DENTRO DO CANTEIRO E INSTALACAO DA SONDA EM CADA FURO</v>
      </c>
      <c r="C626" s="749" t="s">
        <v>8850</v>
      </c>
      <c r="D626" s="749" t="s">
        <v>8851</v>
      </c>
      <c r="E626" s="749" t="s">
        <v>8852</v>
      </c>
      <c r="I626" s="749" t="s">
        <v>236</v>
      </c>
      <c r="J626" s="749" t="n">
        <v>230.9</v>
      </c>
    </row>
    <row collapsed="false" customFormat="false" customHeight="true" hidden="true" ht="12.75" outlineLevel="0" r="627">
      <c r="A627" s="749" t="s">
        <v>8854</v>
      </c>
      <c r="B627" s="749" t="str">
        <f aca="false">C627&amp;D627&amp;E627&amp;F627&amp;G627&amp;H627</f>
        <v>PERFURACAO COM "WAGON DRILL" DIAMETRO ATE 2.1/2",EM GRANITOOU GNAISSE,INCLUSIVE AR COMPRIMIDO</v>
      </c>
      <c r="C627" s="749" t="s">
        <v>8855</v>
      </c>
      <c r="D627" s="749" t="s">
        <v>8856</v>
      </c>
      <c r="I627" s="749" t="s">
        <v>236</v>
      </c>
      <c r="J627" s="749" t="n">
        <v>125.87</v>
      </c>
    </row>
    <row collapsed="false" customFormat="false" customHeight="true" hidden="true" ht="12.75" outlineLevel="0" r="628">
      <c r="A628" s="749" t="s">
        <v>8857</v>
      </c>
      <c r="B628" s="749" t="str">
        <f aca="false">C628&amp;D628&amp;E628&amp;F628&amp;G628&amp;H628</f>
        <v>PERFURACAO COM "WAGON DRILL" DIAMETRO ATE 2.1/2",EM GRANITOOU GNAISSE,INCLUSIVE AR COMPRIMIDO</v>
      </c>
      <c r="C628" s="749" t="s">
        <v>8855</v>
      </c>
      <c r="D628" s="749" t="s">
        <v>8856</v>
      </c>
      <c r="I628" s="749" t="s">
        <v>236</v>
      </c>
      <c r="J628" s="749" t="n">
        <v>116.33</v>
      </c>
    </row>
    <row collapsed="false" customFormat="false" customHeight="true" hidden="true" ht="12.75" outlineLevel="0" r="629">
      <c r="A629" s="749" t="s">
        <v>8858</v>
      </c>
      <c r="B629" s="749" t="str">
        <f aca="false">C629&amp;D629&amp;E629&amp;F629&amp;G629&amp;H629</f>
        <v>PERFURACAO COM "WAGON DRILL" PESADO,DIAMETRO ATE 4.1/2",EM GRANITO OU GNAISSE,INCLUSIVE AR COMPRIMIDO</v>
      </c>
      <c r="C629" s="749" t="s">
        <v>8859</v>
      </c>
      <c r="D629" s="749" t="s">
        <v>8860</v>
      </c>
      <c r="I629" s="749" t="s">
        <v>236</v>
      </c>
      <c r="J629" s="749" t="n">
        <v>118.22</v>
      </c>
    </row>
    <row collapsed="false" customFormat="false" customHeight="true" hidden="true" ht="12.75" outlineLevel="0" r="630">
      <c r="A630" s="749" t="s">
        <v>8861</v>
      </c>
      <c r="B630" s="749" t="str">
        <f aca="false">C630&amp;D630&amp;E630&amp;F630&amp;G630&amp;H630</f>
        <v>PERFURACAO COM "WAGON DRILL" PESADO,DIAMETRO ATE 4.1/2",EM GRANITO OU GNAISSE,INCLUSIVE AR COMPRIMIDO</v>
      </c>
      <c r="C630" s="749" t="s">
        <v>8859</v>
      </c>
      <c r="D630" s="749" t="s">
        <v>8860</v>
      </c>
      <c r="I630" s="749" t="s">
        <v>236</v>
      </c>
      <c r="J630" s="749" t="n">
        <v>112.28</v>
      </c>
    </row>
    <row collapsed="false" customFormat="false" customHeight="true" hidden="true" ht="12.75" outlineLevel="0" r="631">
      <c r="A631" s="749" t="s">
        <v>8862</v>
      </c>
      <c r="B631" s="749" t="str">
        <f aca="false">C631&amp;D631&amp;E631&amp;F631&amp;G631&amp;H631</f>
        <v>PERFURACAO COM EQUIPAMENTO DE AR COMPRIMIDO,DIAMETRO ATE 1.1/4",EM GRANITO OU GNAISSE,ADMITINDO UMA PRODUCAO MEDIA BRUTA EM TORNO DE 2,00M/H</v>
      </c>
      <c r="C631" s="749" t="s">
        <v>8863</v>
      </c>
      <c r="D631" s="749" t="s">
        <v>8864</v>
      </c>
      <c r="E631" s="749" t="s">
        <v>8865</v>
      </c>
      <c r="I631" s="749" t="s">
        <v>236</v>
      </c>
      <c r="J631" s="749" t="n">
        <v>32.74</v>
      </c>
    </row>
    <row collapsed="false" customFormat="false" customHeight="true" hidden="true" ht="12.75" outlineLevel="0" r="632">
      <c r="A632" s="749" t="s">
        <v>8866</v>
      </c>
      <c r="B632" s="749" t="str">
        <f aca="false">C632&amp;D632&amp;E632&amp;F632&amp;G632&amp;H632</f>
        <v>PERFURACAO COM EQUIPAMENTO DE AR COMPRIMIDO,DIAMETRO ATE 1.1/4",EM GRANITO OU GNAISSE,ADMITINDO UMA PRODUCAO MEDIA BRUTA EM TORNO DE 2,00M/H</v>
      </c>
      <c r="C632" s="749" t="s">
        <v>8863</v>
      </c>
      <c r="D632" s="749" t="s">
        <v>8864</v>
      </c>
      <c r="E632" s="749" t="s">
        <v>8865</v>
      </c>
      <c r="I632" s="749" t="s">
        <v>236</v>
      </c>
      <c r="J632" s="749" t="n">
        <v>31.36</v>
      </c>
    </row>
    <row collapsed="false" customFormat="false" customHeight="true" hidden="true" ht="12.75" outlineLevel="0" r="633">
      <c r="A633" s="749" t="s">
        <v>8867</v>
      </c>
      <c r="B633" s="749" t="str">
        <f aca="false">C633&amp;D633&amp;E633&amp;F633&amp;G633&amp;H633</f>
        <v>PERFURACAO COM EQUIPAMENTO DE AR COMPRIMIDO,DIAMETRO ATE 1.1/4",EM GRANITO OU GNAISSE,ADMITINDO UMA PRODUCAO MEDIA BRUTA EM TORNO DE 0,50M/H</v>
      </c>
      <c r="C633" s="749" t="s">
        <v>8863</v>
      </c>
      <c r="D633" s="749" t="s">
        <v>8864</v>
      </c>
      <c r="E633" s="749" t="s">
        <v>8868</v>
      </c>
      <c r="I633" s="749" t="s">
        <v>236</v>
      </c>
      <c r="J633" s="749" t="n">
        <v>132.72</v>
      </c>
    </row>
    <row collapsed="false" customFormat="false" customHeight="true" hidden="true" ht="12.75" outlineLevel="0" r="634">
      <c r="A634" s="749" t="s">
        <v>8869</v>
      </c>
      <c r="B634" s="749" t="str">
        <f aca="false">C634&amp;D634&amp;E634&amp;F634&amp;G634&amp;H634</f>
        <v>PERFURACAO COM EQUIPAMENTO DE AR COMPRIMIDO,DIAMETRO ATE 1.1/4",EM GRANITO OU GNAISSE,ADMITINDO UMA PRODUCAO MEDIA BRUTA EM TORNO DE 0,50M/H</v>
      </c>
      <c r="C634" s="749" t="s">
        <v>8863</v>
      </c>
      <c r="D634" s="749" t="s">
        <v>8864</v>
      </c>
      <c r="E634" s="749" t="s">
        <v>8868</v>
      </c>
      <c r="I634" s="749" t="s">
        <v>236</v>
      </c>
      <c r="J634" s="749" t="n">
        <v>127.22</v>
      </c>
    </row>
    <row collapsed="false" customFormat="false" customHeight="true" hidden="true" ht="12.75" outlineLevel="0" r="635">
      <c r="A635" s="749" t="s">
        <v>8870</v>
      </c>
      <c r="B635" s="749" t="str">
        <f aca="false">C635&amp;D635&amp;E635&amp;F635&amp;G635&amp;H635</f>
        <v>SONDAGEM ROTATIVA COM COROA DE DIAMANTE,EM ALTERACAO DE ROCHA,DIAMETRO EX(35MM),INCLUSIVE DESLOCAMENTO DENTRO DO CANTEIRO E INSTALACAO DA SONDA EM CADA FURO</v>
      </c>
      <c r="C635" s="749" t="s">
        <v>8871</v>
      </c>
      <c r="D635" s="749" t="s">
        <v>8872</v>
      </c>
      <c r="E635" s="749" t="s">
        <v>8630</v>
      </c>
      <c r="I635" s="749" t="s">
        <v>236</v>
      </c>
      <c r="J635" s="749" t="n">
        <v>296.42</v>
      </c>
    </row>
    <row collapsed="false" customFormat="false" customHeight="true" hidden="true" ht="12.75" outlineLevel="0" r="636">
      <c r="A636" s="749" t="s">
        <v>8873</v>
      </c>
      <c r="B636" s="749" t="str">
        <f aca="false">C636&amp;D636&amp;E636&amp;F636&amp;G636&amp;H636</f>
        <v>SONDAGEM ROTATIVA COM COROA DE DIAMANTE,EM ALTERACAO DE ROCHA,DIAMETRO EX(35MM),INCLUSIVE DESLOCAMENTO DENTRO DO CANTEIRO E INSTALACAO DA SONDA EM CADA FURO</v>
      </c>
      <c r="C636" s="749" t="s">
        <v>8871</v>
      </c>
      <c r="D636" s="749" t="s">
        <v>8872</v>
      </c>
      <c r="E636" s="749" t="s">
        <v>8630</v>
      </c>
      <c r="I636" s="749" t="s">
        <v>236</v>
      </c>
      <c r="J636" s="749" t="n">
        <v>296.42</v>
      </c>
    </row>
    <row collapsed="false" customFormat="false" customHeight="true" hidden="true" ht="12.75" outlineLevel="0" r="637">
      <c r="A637" s="749" t="s">
        <v>8874</v>
      </c>
      <c r="B637" s="749" t="str">
        <f aca="false">C637&amp;D637&amp;E637&amp;F637&amp;G637&amp;H637</f>
        <v>SONDAGEM ROTATIVA COM COROA DE DIAMANTE,EM ALTERACAO DE ROCHA,DIAMETRO AWG(45MM),INCLUSIVE DESLOCAMENTO DENTRO DO CANTEIRO E INSTALACAO DA SONDA EM CADA FURO</v>
      </c>
      <c r="C637" s="749" t="s">
        <v>8871</v>
      </c>
      <c r="D637" s="749" t="s">
        <v>8875</v>
      </c>
      <c r="E637" s="749" t="s">
        <v>8635</v>
      </c>
      <c r="I637" s="749" t="s">
        <v>236</v>
      </c>
      <c r="J637" s="749" t="n">
        <v>326.59</v>
      </c>
    </row>
    <row collapsed="false" customFormat="false" customHeight="true" hidden="true" ht="12.75" outlineLevel="0" r="638">
      <c r="A638" s="749" t="s">
        <v>8876</v>
      </c>
      <c r="B638" s="749" t="str">
        <f aca="false">C638&amp;D638&amp;E638&amp;F638&amp;G638&amp;H638</f>
        <v>SONDAGEM ROTATIVA COM COROA DE DIAMANTE,EM ALTERACAO DE ROCHA,DIAMETRO AWG(45MM),INCLUSIVE DESLOCAMENTO DENTRO DO CANTEIRO E INSTALACAO DA SONDA EM CADA FURO</v>
      </c>
      <c r="C638" s="749" t="s">
        <v>8871</v>
      </c>
      <c r="D638" s="749" t="s">
        <v>8875</v>
      </c>
      <c r="E638" s="749" t="s">
        <v>8635</v>
      </c>
      <c r="I638" s="749" t="s">
        <v>236</v>
      </c>
      <c r="J638" s="749" t="n">
        <v>326.59</v>
      </c>
    </row>
    <row collapsed="false" customFormat="false" customHeight="true" hidden="true" ht="12.75" outlineLevel="0" r="639">
      <c r="A639" s="749" t="s">
        <v>8877</v>
      </c>
      <c r="B639" s="749" t="str">
        <f aca="false">C639&amp;D639&amp;E639&amp;F639&amp;G639&amp;H639</f>
        <v>SONDAGEM ROTATIVA COM COROA DE DIAMANTE,EM ALTERACAO DE ROCHA,DIAMETRO BWG(60MM),INCLUSIVE DESLOCAMENTO DENTRO DO CANTEIRO E INSTALACAO DA SONDA EM CADA FURO</v>
      </c>
      <c r="C639" s="749" t="s">
        <v>8871</v>
      </c>
      <c r="D639" s="749" t="s">
        <v>8878</v>
      </c>
      <c r="E639" s="749" t="s">
        <v>8635</v>
      </c>
      <c r="I639" s="749" t="s">
        <v>236</v>
      </c>
      <c r="J639" s="749" t="n">
        <v>363.86</v>
      </c>
    </row>
    <row collapsed="false" customFormat="false" customHeight="true" hidden="true" ht="12.75" outlineLevel="0" r="640">
      <c r="A640" s="749" t="s">
        <v>8879</v>
      </c>
      <c r="B640" s="749" t="str">
        <f aca="false">C640&amp;D640&amp;E640&amp;F640&amp;G640&amp;H640</f>
        <v>SONDAGEM ROTATIVA COM COROA DE DIAMANTE,EM ALTERACAO DE ROCHA,DIAMETRO BWG(60MM),INCLUSIVE DESLOCAMENTO DENTRO DO CANTEIRO E INSTALACAO DA SONDA EM CADA FURO</v>
      </c>
      <c r="C640" s="749" t="s">
        <v>8871</v>
      </c>
      <c r="D640" s="749" t="s">
        <v>8878</v>
      </c>
      <c r="E640" s="749" t="s">
        <v>8635</v>
      </c>
      <c r="I640" s="749" t="s">
        <v>236</v>
      </c>
      <c r="J640" s="749" t="n">
        <v>363.86</v>
      </c>
    </row>
    <row collapsed="false" customFormat="false" customHeight="true" hidden="true" ht="12.75" outlineLevel="0" r="641">
      <c r="A641" s="749" t="s">
        <v>8880</v>
      </c>
      <c r="B641" s="749" t="str">
        <f aca="false">C641&amp;D641&amp;E641&amp;F641&amp;G641&amp;H641</f>
        <v>SONDAGEM ROTATIVA COM COROA DE DIAMANTE,EM ALTERACAO DE ROCHA,DIAMETRO NWG(75MM),INCLUSIVE DESLOCAMENTO DENTRO DO CANTEIRO E INSTALACAO DA SONDA EM CADA FURO</v>
      </c>
      <c r="C641" s="749" t="s">
        <v>8871</v>
      </c>
      <c r="D641" s="749" t="s">
        <v>8881</v>
      </c>
      <c r="E641" s="749" t="s">
        <v>8635</v>
      </c>
      <c r="I641" s="749" t="s">
        <v>236</v>
      </c>
      <c r="J641" s="749" t="n">
        <v>401.18</v>
      </c>
    </row>
    <row collapsed="false" customFormat="false" customHeight="true" hidden="true" ht="12.75" outlineLevel="0" r="642">
      <c r="A642" s="749" t="s">
        <v>8882</v>
      </c>
      <c r="B642" s="749" t="str">
        <f aca="false">C642&amp;D642&amp;E642&amp;F642&amp;G642&amp;H642</f>
        <v>SONDAGEM ROTATIVA COM COROA DE DIAMANTE,EM ALTERACAO DE ROCHA,DIAMETRO NWG(75MM),INCLUSIVE DESLOCAMENTO DENTRO DO CANTEIRO E INSTALACAO DA SONDA EM CADA FURO</v>
      </c>
      <c r="C642" s="749" t="s">
        <v>8871</v>
      </c>
      <c r="D642" s="749" t="s">
        <v>8881</v>
      </c>
      <c r="E642" s="749" t="s">
        <v>8635</v>
      </c>
      <c r="I642" s="749" t="s">
        <v>236</v>
      </c>
      <c r="J642" s="749" t="n">
        <v>401.18</v>
      </c>
    </row>
    <row collapsed="false" customFormat="false" customHeight="true" hidden="true" ht="12.75" outlineLevel="0" r="643">
      <c r="A643" s="749" t="s">
        <v>8883</v>
      </c>
      <c r="B643" s="749" t="str">
        <f aca="false">C643&amp;D643&amp;E643&amp;F643&amp;G643&amp;H643</f>
        <v>SONDAGEM ROTATIVA COM COROA DE DIAMANTE,EM ALTERACAO DE ROCHA,DIAMETRO HWG(100MM),INCLUSIVE DESLOCAMENTO DENTRO DO CANTEIRO E INSTALACAO DA SONDA EM CADA FURO</v>
      </c>
      <c r="C643" s="749" t="s">
        <v>8871</v>
      </c>
      <c r="D643" s="749" t="s">
        <v>8884</v>
      </c>
      <c r="E643" s="749" t="s">
        <v>8712</v>
      </c>
      <c r="I643" s="749" t="s">
        <v>236</v>
      </c>
      <c r="J643" s="749" t="n">
        <v>487.16</v>
      </c>
    </row>
    <row collapsed="false" customFormat="false" customHeight="true" hidden="true" ht="12.75" outlineLevel="0" r="644">
      <c r="A644" s="749" t="s">
        <v>8885</v>
      </c>
      <c r="B644" s="749" t="str">
        <f aca="false">C644&amp;D644&amp;E644&amp;F644&amp;G644&amp;H644</f>
        <v>SONDAGEM ROTATIVA COM COROA DE DIAMANTE,EM ALTERACAO DE ROCHA,DIAMETRO HWG(100MM),INCLUSIVE DESLOCAMENTO DENTRO DO CANTEIRO E INSTALACAO DA SONDA EM CADA FURO</v>
      </c>
      <c r="C644" s="749" t="s">
        <v>8871</v>
      </c>
      <c r="D644" s="749" t="s">
        <v>8884</v>
      </c>
      <c r="E644" s="749" t="s">
        <v>8712</v>
      </c>
      <c r="I644" s="749" t="s">
        <v>236</v>
      </c>
      <c r="J644" s="749" t="n">
        <v>439.2</v>
      </c>
    </row>
    <row collapsed="false" customFormat="false" customHeight="true" hidden="true" ht="12.75" outlineLevel="0" r="645">
      <c r="A645" s="749" t="s">
        <v>8886</v>
      </c>
      <c r="B645" s="749" t="str">
        <f aca="false">C645&amp;D645&amp;E645&amp;F645&amp;G645&amp;H645</f>
        <v>SONDAGEM ROTATIVA COM COROA DE DIAMANTE,EM ALTERACAO DE ROCHA,DIAMETRO DE SW,INCLUSIVE DESLOCAMENTO DENTRO DO CANTEIRO E INSTALACAO DE SONDA EM CADA FURO</v>
      </c>
      <c r="C645" s="749" t="s">
        <v>8871</v>
      </c>
      <c r="D645" s="749" t="s">
        <v>8887</v>
      </c>
      <c r="E645" s="749" t="s">
        <v>8888</v>
      </c>
      <c r="I645" s="749" t="s">
        <v>236</v>
      </c>
      <c r="J645" s="749" t="n">
        <v>770.24</v>
      </c>
    </row>
    <row collapsed="false" customFormat="false" customHeight="true" hidden="true" ht="12.75" outlineLevel="0" r="646">
      <c r="A646" s="749" t="s">
        <v>8889</v>
      </c>
      <c r="B646" s="749" t="str">
        <f aca="false">C646&amp;D646&amp;E646&amp;F646&amp;G646&amp;H646</f>
        <v>SONDAGEM ROTATIVA COM COROA DE DIAMANTE,EM ALTERACAO DE ROCHA,DIAMETRO DE SW,INCLUSIVE DESLOCAMENTO DENTRO DO CANTEIRO E INSTALACAO DE SONDA EM CADA FURO</v>
      </c>
      <c r="C646" s="749" t="s">
        <v>8871</v>
      </c>
      <c r="D646" s="749" t="s">
        <v>8887</v>
      </c>
      <c r="E646" s="749" t="s">
        <v>8888</v>
      </c>
      <c r="I646" s="749" t="s">
        <v>236</v>
      </c>
      <c r="J646" s="749" t="n">
        <v>770.24</v>
      </c>
    </row>
    <row collapsed="false" customFormat="false" customHeight="true" hidden="true" ht="12.75" outlineLevel="0" r="647">
      <c r="A647" s="749" t="s">
        <v>8890</v>
      </c>
      <c r="B647" s="749" t="str">
        <f aca="false">C647&amp;D647&amp;E647&amp;F647&amp;G647&amp;H647</f>
        <v>SONDAGEM ROTATIVA COM COROA DE DIAMANTE,EM ROCHA SA,DIAMETRO EX(35MM),INCLUSIVE DESLOCAMENTO DENTRO DO CANTEIRO E INSTALACAO DA SONDA EM CADA FURO</v>
      </c>
      <c r="C647" s="749" t="s">
        <v>8891</v>
      </c>
      <c r="D647" s="749" t="s">
        <v>8892</v>
      </c>
      <c r="E647" s="749" t="s">
        <v>8646</v>
      </c>
      <c r="I647" s="749" t="s">
        <v>236</v>
      </c>
      <c r="J647" s="749" t="n">
        <v>474.21</v>
      </c>
    </row>
    <row collapsed="false" customFormat="false" customHeight="true" hidden="true" ht="12.75" outlineLevel="0" r="648">
      <c r="A648" s="749" t="s">
        <v>8893</v>
      </c>
      <c r="B648" s="749" t="str">
        <f aca="false">C648&amp;D648&amp;E648&amp;F648&amp;G648&amp;H648</f>
        <v>SONDAGEM ROTATIVA COM COROA DE DIAMANTE,EM ROCHA SA,DIAMETRO EX(35MM),INCLUSIVE DESLOCAMENTO DENTRO DO CANTEIRO E INSTALACAO DA SONDA EM CADA FURO</v>
      </c>
      <c r="C648" s="749" t="s">
        <v>8891</v>
      </c>
      <c r="D648" s="749" t="s">
        <v>8892</v>
      </c>
      <c r="E648" s="749" t="s">
        <v>8646</v>
      </c>
      <c r="I648" s="749" t="s">
        <v>236</v>
      </c>
      <c r="J648" s="749" t="n">
        <v>474.21</v>
      </c>
    </row>
    <row collapsed="false" customFormat="false" customHeight="true" hidden="true" ht="12.75" outlineLevel="0" r="649">
      <c r="A649" s="749" t="s">
        <v>8894</v>
      </c>
      <c r="B649" s="749" t="str">
        <f aca="false">C649&amp;D649&amp;E649&amp;F649&amp;G649&amp;H649</f>
        <v>SONDAGEM ROTATIVA COM COROA DE DIAMANTE,EM ROCHA SA,DIAMETRO AWG(45MM),INCLUSIVE DESLOCAMENTO DENTRO DO CANTEIRO E INSTALACAO DA SONDA EM CADA FURO</v>
      </c>
      <c r="C649" s="749" t="s">
        <v>8891</v>
      </c>
      <c r="D649" s="749" t="s">
        <v>8895</v>
      </c>
      <c r="E649" s="749" t="s">
        <v>8759</v>
      </c>
      <c r="I649" s="749" t="s">
        <v>236</v>
      </c>
      <c r="J649" s="749" t="n">
        <v>522.6</v>
      </c>
    </row>
    <row collapsed="false" customFormat="false" customHeight="true" hidden="true" ht="12.75" outlineLevel="0" r="650">
      <c r="A650" s="749" t="s">
        <v>8896</v>
      </c>
      <c r="B650" s="749" t="str">
        <f aca="false">C650&amp;D650&amp;E650&amp;F650&amp;G650&amp;H650</f>
        <v>SONDAGEM ROTATIVA COM COROA DE DIAMANTE,EM ROCHA SA,DIAMETRO AWG(45MM),INCLUSIVE DESLOCAMENTO DENTRO DO CANTEIRO E INSTALACAO DA SONDA EM CADA FURO</v>
      </c>
      <c r="C650" s="749" t="s">
        <v>8891</v>
      </c>
      <c r="D650" s="749" t="s">
        <v>8895</v>
      </c>
      <c r="E650" s="749" t="s">
        <v>8759</v>
      </c>
      <c r="I650" s="749" t="s">
        <v>236</v>
      </c>
      <c r="J650" s="749" t="n">
        <v>522.6</v>
      </c>
    </row>
    <row collapsed="false" customFormat="false" customHeight="true" hidden="true" ht="12.75" outlineLevel="0" r="651">
      <c r="A651" s="749" t="s">
        <v>8897</v>
      </c>
      <c r="B651" s="749" t="str">
        <f aca="false">C651&amp;D651&amp;E651&amp;F651&amp;G651&amp;H651</f>
        <v>SONDAGEM ROTATIVA COM COROA DE DIAMANTE,EM ROCHA SA,DIAMETRO BWG(60MM),INCLUSIVE DESLOCAMENTO DENTRO DO CANTEIRO E INSTALACAO DA SONDA EM CADA FURO</v>
      </c>
      <c r="C651" s="749" t="s">
        <v>8891</v>
      </c>
      <c r="D651" s="749" t="s">
        <v>8898</v>
      </c>
      <c r="E651" s="749" t="s">
        <v>8759</v>
      </c>
      <c r="I651" s="749" t="s">
        <v>236</v>
      </c>
      <c r="J651" s="749" t="n">
        <v>610.65</v>
      </c>
    </row>
    <row collapsed="false" customFormat="false" customHeight="true" hidden="true" ht="12.75" outlineLevel="0" r="652">
      <c r="A652" s="749" t="s">
        <v>8899</v>
      </c>
      <c r="B652" s="749" t="str">
        <f aca="false">C652&amp;D652&amp;E652&amp;F652&amp;G652&amp;H652</f>
        <v>SONDAGEM ROTATIVA COM COROA DE DIAMANTE,EM ROCHA SA,DIAMETRO BWG(60MM),INCLUSIVE DESLOCAMENTO DENTRO DO CANTEIRO E INSTALACAO DA SONDA EM CADA FURO</v>
      </c>
      <c r="C652" s="749" t="s">
        <v>8891</v>
      </c>
      <c r="D652" s="749" t="s">
        <v>8898</v>
      </c>
      <c r="E652" s="749" t="s">
        <v>8759</v>
      </c>
      <c r="I652" s="749" t="s">
        <v>236</v>
      </c>
      <c r="J652" s="749" t="n">
        <v>610.65</v>
      </c>
    </row>
    <row collapsed="false" customFormat="false" customHeight="true" hidden="true" ht="12.75" outlineLevel="0" r="653">
      <c r="A653" s="749" t="s">
        <v>8900</v>
      </c>
      <c r="B653" s="749" t="str">
        <f aca="false">C653&amp;D653&amp;E653&amp;F653&amp;G653&amp;H653</f>
        <v>SONDAGEM ROTATIVA COM COROA DE DIAMANTE,EM ROCHA SA,DIAMETRO NWG(75MM),INCLUSIVE DESLOCAMENTO DENTRO DO CANTEIRO E INSTALACAO DA SONDA EM CADA FURO</v>
      </c>
      <c r="C653" s="749" t="s">
        <v>8891</v>
      </c>
      <c r="D653" s="749" t="s">
        <v>8901</v>
      </c>
      <c r="E653" s="749" t="s">
        <v>8759</v>
      </c>
      <c r="I653" s="749" t="s">
        <v>236</v>
      </c>
      <c r="J653" s="749" t="n">
        <v>675.36</v>
      </c>
    </row>
    <row collapsed="false" customFormat="false" customHeight="true" hidden="true" ht="12.75" outlineLevel="0" r="654">
      <c r="A654" s="749" t="s">
        <v>8902</v>
      </c>
      <c r="B654" s="749" t="str">
        <f aca="false">C654&amp;D654&amp;E654&amp;F654&amp;G654&amp;H654</f>
        <v>SONDAGEM ROTATIVA COM COROA DE DIAMANTE,EM ROCHA SA,DIAMETRO NWG(75MM),INCLUSIVE DESLOCAMENTO DENTRO DO CANTEIRO E INSTALACAO DA SONDA EM CADA FURO</v>
      </c>
      <c r="C654" s="749" t="s">
        <v>8891</v>
      </c>
      <c r="D654" s="749" t="s">
        <v>8901</v>
      </c>
      <c r="E654" s="749" t="s">
        <v>8759</v>
      </c>
      <c r="I654" s="749" t="s">
        <v>236</v>
      </c>
      <c r="J654" s="749" t="n">
        <v>675.36</v>
      </c>
    </row>
    <row collapsed="false" customFormat="false" customHeight="true" hidden="true" ht="12.75" outlineLevel="0" r="655">
      <c r="A655" s="749" t="s">
        <v>8903</v>
      </c>
      <c r="B655" s="749" t="str">
        <f aca="false">C655&amp;D655&amp;E655&amp;F655&amp;G655&amp;H655</f>
        <v>SONDAGEM ROTATIVA COM COROA DE DIAMANTE,EM ROCHA SA,DIAMETRO HWG(100MM),INCLUSIVE DESLOCAMENTO DENTRO DO CANTEIRO E INSTALACAO DA SONDA EM CADA FURO</v>
      </c>
      <c r="C655" s="749" t="s">
        <v>8891</v>
      </c>
      <c r="D655" s="749" t="s">
        <v>8904</v>
      </c>
      <c r="E655" s="749" t="s">
        <v>8749</v>
      </c>
      <c r="I655" s="749" t="s">
        <v>236</v>
      </c>
      <c r="J655" s="749" t="n">
        <v>914.92</v>
      </c>
    </row>
    <row collapsed="false" customFormat="false" customHeight="true" hidden="true" ht="12.75" outlineLevel="0" r="656">
      <c r="A656" s="749" t="s">
        <v>8905</v>
      </c>
      <c r="B656" s="749" t="str">
        <f aca="false">C656&amp;D656&amp;E656&amp;F656&amp;G656&amp;H656</f>
        <v>SONDAGEM ROTATIVA COM COROA DE DIAMANTE,EM ROCHA SA,DIAMETRO HWG(100MM),INCLUSIVE DESLOCAMENTO DENTRO DO CANTEIRO E INSTALACAO DA SONDA EM CADA FURO</v>
      </c>
      <c r="C656" s="749" t="s">
        <v>8891</v>
      </c>
      <c r="D656" s="749" t="s">
        <v>8904</v>
      </c>
      <c r="E656" s="749" t="s">
        <v>8749</v>
      </c>
      <c r="I656" s="749" t="s">
        <v>236</v>
      </c>
      <c r="J656" s="749" t="n">
        <v>821.57</v>
      </c>
    </row>
    <row collapsed="false" customFormat="false" customHeight="true" hidden="true" ht="12.75" outlineLevel="0" r="657">
      <c r="A657" s="749" t="s">
        <v>8906</v>
      </c>
      <c r="B657" s="749" t="str">
        <f aca="false">C657&amp;D657&amp;E657&amp;F657&amp;G657&amp;H657</f>
        <v>SONDAGEM ROTATIVA COM COROA DE DIAMANTE,ROCHA SA,DIAMETRO DE SW, INCLUSIVE DESLOCAMENTO DENTRO DO CANTEIRO E INSTALACAODA SONDA EM CADA FURO</v>
      </c>
      <c r="C657" s="749" t="s">
        <v>8907</v>
      </c>
      <c r="D657" s="749" t="s">
        <v>8908</v>
      </c>
      <c r="E657" s="749" t="s">
        <v>8620</v>
      </c>
      <c r="I657" s="749" t="s">
        <v>236</v>
      </c>
      <c r="J657" s="749" t="n">
        <v>1469.02</v>
      </c>
    </row>
    <row collapsed="false" customFormat="false" customHeight="true" hidden="true" ht="12.75" outlineLevel="0" r="658">
      <c r="A658" s="749" t="s">
        <v>8909</v>
      </c>
      <c r="B658" s="749" t="str">
        <f aca="false">C658&amp;D658&amp;E658&amp;F658&amp;G658&amp;H658</f>
        <v>SONDAGEM ROTATIVA COM COROA DE DIAMANTE,ROCHA SA,DIAMETRO DE SW, INCLUSIVE DESLOCAMENTO DENTRO DO CANTEIRO E INSTALACAODA SONDA EM CADA FURO</v>
      </c>
      <c r="C658" s="749" t="s">
        <v>8907</v>
      </c>
      <c r="D658" s="749" t="s">
        <v>8908</v>
      </c>
      <c r="E658" s="749" t="s">
        <v>8620</v>
      </c>
      <c r="I658" s="749" t="s">
        <v>236</v>
      </c>
      <c r="J658" s="749" t="n">
        <v>1469.02</v>
      </c>
    </row>
    <row collapsed="false" customFormat="false" customHeight="true" hidden="true" ht="12.75" outlineLevel="0" r="659">
      <c r="A659" s="749" t="s">
        <v>8910</v>
      </c>
      <c r="B659" s="749" t="str">
        <f aca="false">C659&amp;D659&amp;E659&amp;F659&amp;G659&amp;H659</f>
        <v>PERFURACAO ROTATIVA COM COROA DE DIAMANTE,EM ALTERACAO DE ROCHA,DIAMETRO EX(35MM),INCLUSIVE DESLOCAMENTO DENTRO DO CANTEIRO E INSTALACAO DA SONDA EM CADA FURO</v>
      </c>
      <c r="C659" s="749" t="s">
        <v>8911</v>
      </c>
      <c r="D659" s="749" t="s">
        <v>8912</v>
      </c>
      <c r="E659" s="749" t="s">
        <v>8712</v>
      </c>
      <c r="I659" s="749" t="s">
        <v>236</v>
      </c>
      <c r="J659" s="749" t="n">
        <v>221.94</v>
      </c>
    </row>
    <row collapsed="false" customFormat="false" customHeight="true" hidden="true" ht="12.75" outlineLevel="0" r="660">
      <c r="A660" s="749" t="s">
        <v>8913</v>
      </c>
      <c r="B660" s="749" t="str">
        <f aca="false">C660&amp;D660&amp;E660&amp;F660&amp;G660&amp;H660</f>
        <v>PERFURACAO ROTATIVA COM COROA DE DIAMANTE,EM ALTERACAO DE ROCHA,DIAMETRO EX(35MM),INCLUSIVE DESLOCAMENTO DENTRO DO CANTEIRO E INSTALACAO DA SONDA EM CADA FURO</v>
      </c>
      <c r="C660" s="749" t="s">
        <v>8911</v>
      </c>
      <c r="D660" s="749" t="s">
        <v>8912</v>
      </c>
      <c r="E660" s="749" t="s">
        <v>8712</v>
      </c>
      <c r="I660" s="749" t="s">
        <v>236</v>
      </c>
      <c r="J660" s="749" t="n">
        <v>221.94</v>
      </c>
    </row>
    <row collapsed="false" customFormat="false" customHeight="true" hidden="true" ht="12.75" outlineLevel="0" r="661">
      <c r="A661" s="749" t="s">
        <v>8914</v>
      </c>
      <c r="B661" s="749" t="str">
        <f aca="false">C661&amp;D661&amp;E661&amp;F661&amp;G661&amp;H661</f>
        <v>PERFURACAO ROTATIVA COM COROA DE DIAMANTE,EM ALTERACAO DE ROCHA,DIAMETRO AWG(45MM),INCLUSIVE DESLOCAMENTO DENTRO DO CANTEIRO E INSTALACAO DA SONDA EM CADA FURO</v>
      </c>
      <c r="C661" s="749" t="s">
        <v>8911</v>
      </c>
      <c r="D661" s="749" t="s">
        <v>8915</v>
      </c>
      <c r="E661" s="749" t="s">
        <v>8735</v>
      </c>
      <c r="I661" s="749" t="s">
        <v>236</v>
      </c>
      <c r="J661" s="749" t="n">
        <v>243.42</v>
      </c>
    </row>
    <row collapsed="false" customFormat="false" customHeight="true" hidden="true" ht="12.75" outlineLevel="0" r="662">
      <c r="A662" s="749" t="s">
        <v>8916</v>
      </c>
      <c r="B662" s="749" t="str">
        <f aca="false">C662&amp;D662&amp;E662&amp;F662&amp;G662&amp;H662</f>
        <v>PERFURACAO ROTATIVA COM COROA DE DIAMANTE,EM ALTERACAO DE ROCHA,DIAMETRO AWG(45MM),INCLUSIVE DESLOCAMENTO DENTRO DO CANTEIRO E INSTALACAO DA SONDA EM CADA FURO</v>
      </c>
      <c r="C662" s="749" t="s">
        <v>8911</v>
      </c>
      <c r="D662" s="749" t="s">
        <v>8915</v>
      </c>
      <c r="E662" s="749" t="s">
        <v>8735</v>
      </c>
      <c r="I662" s="749" t="s">
        <v>236</v>
      </c>
      <c r="J662" s="749" t="n">
        <v>243.42</v>
      </c>
    </row>
    <row collapsed="false" customFormat="false" customHeight="true" hidden="true" ht="12.75" outlineLevel="0" r="663">
      <c r="A663" s="749" t="s">
        <v>8917</v>
      </c>
      <c r="B663" s="749" t="str">
        <f aca="false">C663&amp;D663&amp;E663&amp;F663&amp;G663&amp;H663</f>
        <v>PERFURACAO ROTATIVA COM COROA DE DIAMANTE,EM ALTERACAO DE ROCHA,DIAMETRO BWG(60MM),INCLUSIVE DESLOCAMENTO DENTRO DO CANTEIRO E INSTALACAO DA SONDA EM CADA FURO</v>
      </c>
      <c r="C663" s="749" t="s">
        <v>8911</v>
      </c>
      <c r="D663" s="749" t="s">
        <v>8918</v>
      </c>
      <c r="E663" s="749" t="s">
        <v>8735</v>
      </c>
      <c r="I663" s="749" t="s">
        <v>236</v>
      </c>
      <c r="J663" s="749" t="n">
        <v>270.02</v>
      </c>
    </row>
    <row collapsed="false" customFormat="false" customHeight="true" hidden="true" ht="12.75" outlineLevel="0" r="664">
      <c r="A664" s="749" t="s">
        <v>8919</v>
      </c>
      <c r="B664" s="749" t="str">
        <f aca="false">C664&amp;D664&amp;E664&amp;F664&amp;G664&amp;H664</f>
        <v>PERFURACAO ROTATIVA COM COROA DE DIAMANTE,EM ALTERACAO DE ROCHA,DIAMETRO BWG(60MM),INCLUSIVE DESLOCAMENTO DENTRO DO CANTEIRO E INSTALACAO DA SONDA EM CADA FURO</v>
      </c>
      <c r="C664" s="749" t="s">
        <v>8911</v>
      </c>
      <c r="D664" s="749" t="s">
        <v>8918</v>
      </c>
      <c r="E664" s="749" t="s">
        <v>8735</v>
      </c>
      <c r="I664" s="749" t="s">
        <v>236</v>
      </c>
      <c r="J664" s="749" t="n">
        <v>270.02</v>
      </c>
    </row>
    <row collapsed="false" customFormat="false" customHeight="true" hidden="true" ht="12.75" outlineLevel="0" r="665">
      <c r="A665" s="749" t="s">
        <v>8920</v>
      </c>
      <c r="B665" s="749" t="str">
        <f aca="false">C665&amp;D665&amp;E665&amp;F665&amp;G665&amp;H665</f>
        <v>PERFURACAO ROTATIVA COM COROA DE DIAMANTE,EM ALTERACAO DE ROCHA,DIAMETRO NWG(75MM),INCLUSIVE DESLOCAMENTO DENTRO DO CANTEIRO E INSTALACAO DA SONDA EM CADA FURO</v>
      </c>
      <c r="C665" s="749" t="s">
        <v>8911</v>
      </c>
      <c r="D665" s="749" t="s">
        <v>8921</v>
      </c>
      <c r="E665" s="749" t="s">
        <v>8735</v>
      </c>
      <c r="I665" s="749" t="s">
        <v>236</v>
      </c>
      <c r="J665" s="749" t="n">
        <v>296.1</v>
      </c>
    </row>
    <row collapsed="false" customFormat="false" customHeight="true" hidden="true" ht="12.75" outlineLevel="0" r="666">
      <c r="A666" s="749" t="s">
        <v>8922</v>
      </c>
      <c r="B666" s="749" t="str">
        <f aca="false">C666&amp;D666&amp;E666&amp;F666&amp;G666&amp;H666</f>
        <v>PERFURACAO ROTATIVA COM COROA DE DIAMANTE,EM ALTERACAO DE ROCHA,DIAMETRO NWG(75MM),INCLUSIVE DESLOCAMENTO DENTRO DO CANTEIRO E INSTALACAO DA SONDA EM CADA FURO</v>
      </c>
      <c r="C666" s="749" t="s">
        <v>8911</v>
      </c>
      <c r="D666" s="749" t="s">
        <v>8921</v>
      </c>
      <c r="E666" s="749" t="s">
        <v>8735</v>
      </c>
      <c r="I666" s="749" t="s">
        <v>236</v>
      </c>
      <c r="J666" s="749" t="n">
        <v>296.1</v>
      </c>
    </row>
    <row collapsed="false" customFormat="false" customHeight="true" hidden="true" ht="12.75" outlineLevel="0" r="667">
      <c r="A667" s="749" t="s">
        <v>8923</v>
      </c>
      <c r="B667" s="749" t="str">
        <f aca="false">C667&amp;D667&amp;E667&amp;F667&amp;G667&amp;H667</f>
        <v>PERFURACAO ROTATIVA COM COROA DE DIAMANTE,EM ALTERACAO DE ROCHA,DIAMETRO HWG(100MM),INCLUSIVE DESLOCAMENTO DENTRO DO CANTEIRO E INSTALACAO DA SONDA EM CADA FURO</v>
      </c>
      <c r="C667" s="749" t="s">
        <v>8911</v>
      </c>
      <c r="D667" s="749" t="s">
        <v>8924</v>
      </c>
      <c r="E667" s="749" t="s">
        <v>8925</v>
      </c>
      <c r="I667" s="749" t="s">
        <v>236</v>
      </c>
      <c r="J667" s="749" t="n">
        <v>361.72</v>
      </c>
    </row>
    <row collapsed="false" customFormat="false" customHeight="true" hidden="true" ht="12.75" outlineLevel="0" r="668">
      <c r="A668" s="749" t="s">
        <v>8926</v>
      </c>
      <c r="B668" s="749" t="str">
        <f aca="false">C668&amp;D668&amp;E668&amp;F668&amp;G668&amp;H668</f>
        <v>PERFURACAO ROTATIVA COM COROA DE DIAMANTE,EM ALTERACAO DE ROCHA,DIAMETRO HWG(100MM),INCLUSIVE DESLOCAMENTO DENTRO DO CANTEIRO E INSTALACAO DA SONDA EM CADA FURO</v>
      </c>
      <c r="C668" s="749" t="s">
        <v>8911</v>
      </c>
      <c r="D668" s="749" t="s">
        <v>8924</v>
      </c>
      <c r="E668" s="749" t="s">
        <v>8925</v>
      </c>
      <c r="I668" s="749" t="s">
        <v>236</v>
      </c>
      <c r="J668" s="749" t="n">
        <v>327.15</v>
      </c>
    </row>
    <row collapsed="false" customFormat="false" customHeight="true" hidden="true" ht="12.75" outlineLevel="0" r="669">
      <c r="A669" s="749" t="s">
        <v>8927</v>
      </c>
      <c r="B669" s="749" t="str">
        <f aca="false">C669&amp;D669&amp;E669&amp;F669&amp;G669&amp;H669</f>
        <v>PERFURACAO ROTATIVA COM COROA DE DIAMANTE,EM ALTERACAO DE ROCHA DIAMETRO SW,INCLUSIVE DESLOCAMENTO DENTRO DO CANTEIRO EINSTALACAO DA SONDA EM CADA FURO</v>
      </c>
      <c r="C669" s="749" t="s">
        <v>8911</v>
      </c>
      <c r="D669" s="749" t="s">
        <v>8928</v>
      </c>
      <c r="E669" s="749" t="s">
        <v>8800</v>
      </c>
      <c r="I669" s="749" t="s">
        <v>236</v>
      </c>
      <c r="J669" s="749" t="n">
        <v>602.15</v>
      </c>
    </row>
    <row collapsed="false" customFormat="false" customHeight="true" hidden="true" ht="12.75" outlineLevel="0" r="670">
      <c r="A670" s="749" t="s">
        <v>8929</v>
      </c>
      <c r="B670" s="749" t="str">
        <f aca="false">C670&amp;D670&amp;E670&amp;F670&amp;G670&amp;H670</f>
        <v>PERFURACAO ROTATIVA COM COROA DE DIAMANTE,EM ALTERACAO DE ROCHA DIAMETRO SW,INCLUSIVE DESLOCAMENTO DENTRO DO CANTEIRO EINSTALACAO DA SONDA EM CADA FURO</v>
      </c>
      <c r="C670" s="749" t="s">
        <v>8911</v>
      </c>
      <c r="D670" s="749" t="s">
        <v>8928</v>
      </c>
      <c r="E670" s="749" t="s">
        <v>8800</v>
      </c>
      <c r="I670" s="749" t="s">
        <v>236</v>
      </c>
      <c r="J670" s="749" t="n">
        <v>602.15</v>
      </c>
    </row>
    <row collapsed="false" customFormat="false" customHeight="true" hidden="true" ht="12.75" outlineLevel="0" r="671">
      <c r="A671" s="749" t="s">
        <v>8930</v>
      </c>
      <c r="B671" s="749" t="str">
        <f aca="false">C671&amp;D671&amp;E671&amp;F671&amp;G671&amp;H671</f>
        <v>PERFURACAO ROTATIVA COM COROA DE DIAMANTE,EM ROCHA SA,DIAMETRO EX(35MM),INCLUSIVE DESLOCAMENTO DENTRO DO CANTEIRO E INSTALACAO DA SONDA EM CADA FURO</v>
      </c>
      <c r="C671" s="749" t="s">
        <v>8931</v>
      </c>
      <c r="D671" s="749" t="s">
        <v>8932</v>
      </c>
      <c r="E671" s="749" t="s">
        <v>8749</v>
      </c>
      <c r="I671" s="749" t="s">
        <v>236</v>
      </c>
      <c r="J671" s="749" t="n">
        <v>366.91</v>
      </c>
    </row>
    <row collapsed="false" customFormat="false" customHeight="true" hidden="true" ht="12.75" outlineLevel="0" r="672">
      <c r="A672" s="749" t="s">
        <v>8933</v>
      </c>
      <c r="B672" s="749" t="str">
        <f aca="false">C672&amp;D672&amp;E672&amp;F672&amp;G672&amp;H672</f>
        <v>PERFURACAO ROTATIVA COM COROA DE DIAMANTE,EM ROCHA SA,DIAMETRO EX(35MM),INCLUSIVE DESLOCAMENTO DENTRO DO CANTEIRO E INSTALACAO DA SONDA EM CADA FURO</v>
      </c>
      <c r="C672" s="749" t="s">
        <v>8931</v>
      </c>
      <c r="D672" s="749" t="s">
        <v>8932</v>
      </c>
      <c r="E672" s="749" t="s">
        <v>8749</v>
      </c>
      <c r="I672" s="749" t="s">
        <v>236</v>
      </c>
      <c r="J672" s="749" t="n">
        <v>366.91</v>
      </c>
    </row>
    <row collapsed="false" customFormat="false" customHeight="true" hidden="true" ht="12.75" outlineLevel="0" r="673">
      <c r="A673" s="749" t="s">
        <v>8934</v>
      </c>
      <c r="B673" s="749" t="str">
        <f aca="false">C673&amp;D673&amp;E673&amp;F673&amp;G673&amp;H673</f>
        <v>PERFURACAO ROTATIVA COM COROA DE DIAMANTE,EM ROCHA SA,DIAMETRO AWG(45MM),INCLUSIVE DESLOCAMENTO DENTRO DO CANTEIRO E INSTALACAO DA SONDA EM CADA FURO</v>
      </c>
      <c r="C673" s="749" t="s">
        <v>8931</v>
      </c>
      <c r="D673" s="749" t="s">
        <v>8935</v>
      </c>
      <c r="E673" s="749" t="s">
        <v>8936</v>
      </c>
      <c r="I673" s="749" t="s">
        <v>236</v>
      </c>
      <c r="J673" s="749" t="n">
        <v>405.23</v>
      </c>
    </row>
    <row collapsed="false" customFormat="false" customHeight="true" hidden="true" ht="12.75" outlineLevel="0" r="674">
      <c r="A674" s="749" t="s">
        <v>8937</v>
      </c>
      <c r="B674" s="749" t="str">
        <f aca="false">C674&amp;D674&amp;E674&amp;F674&amp;G674&amp;H674</f>
        <v>PERFURACAO ROTATIVA COM COROA DE DIAMANTE,EM ROCHA SA,DIAMETRO AWG(45MM),INCLUSIVE DESLOCAMENTO DENTRO DO CANTEIRO E INSTALACAO DA SONDA EM CADA FURO</v>
      </c>
      <c r="C674" s="749" t="s">
        <v>8931</v>
      </c>
      <c r="D674" s="749" t="s">
        <v>8935</v>
      </c>
      <c r="E674" s="749" t="s">
        <v>8936</v>
      </c>
      <c r="I674" s="749" t="s">
        <v>236</v>
      </c>
      <c r="J674" s="749" t="n">
        <v>405.23</v>
      </c>
    </row>
    <row collapsed="false" customFormat="false" customHeight="true" hidden="true" ht="12.75" outlineLevel="0" r="675">
      <c r="A675" s="749" t="s">
        <v>8938</v>
      </c>
      <c r="B675" s="749" t="str">
        <f aca="false">C675&amp;D675&amp;E675&amp;F675&amp;G675&amp;H675</f>
        <v>PERFURACAO ROTATIVA COM COROA DE DIAMANTE,EM ROCHA SA,DIAMETRO BWG(60MM),INCLUSIVE DESLOCAMENTO DENTRO DO CANTEIRO E INSTALACAO DA SONDA EM CADA FURO</v>
      </c>
      <c r="C675" s="749" t="s">
        <v>8931</v>
      </c>
      <c r="D675" s="749" t="s">
        <v>8939</v>
      </c>
      <c r="E675" s="749" t="s">
        <v>8936</v>
      </c>
      <c r="I675" s="749" t="s">
        <v>236</v>
      </c>
      <c r="J675" s="749" t="n">
        <v>448.84</v>
      </c>
    </row>
    <row collapsed="false" customFormat="false" customHeight="true" hidden="true" ht="12.75" outlineLevel="0" r="676">
      <c r="A676" s="749" t="s">
        <v>8940</v>
      </c>
      <c r="B676" s="749" t="str">
        <f aca="false">C676&amp;D676&amp;E676&amp;F676&amp;G676&amp;H676</f>
        <v>PERFURACAO ROTATIVA COM COROA DE DIAMANTE,EM ROCHA SA,DIAMETRO BWG(60MM),INCLUSIVE DESLOCAMENTO DENTRO DO CANTEIRO E INSTALACAO DA SONDA EM CADA FURO</v>
      </c>
      <c r="C676" s="749" t="s">
        <v>8931</v>
      </c>
      <c r="D676" s="749" t="s">
        <v>8939</v>
      </c>
      <c r="E676" s="749" t="s">
        <v>8936</v>
      </c>
      <c r="I676" s="749" t="s">
        <v>236</v>
      </c>
      <c r="J676" s="749" t="n">
        <v>448.84</v>
      </c>
    </row>
    <row collapsed="false" customFormat="false" customHeight="true" hidden="true" ht="12.75" outlineLevel="0" r="677">
      <c r="A677" s="749" t="s">
        <v>8941</v>
      </c>
      <c r="B677" s="749" t="str">
        <f aca="false">C677&amp;D677&amp;E677&amp;F677&amp;G677&amp;H677</f>
        <v>PERFURACAO ROTATIVA COM COROA DE DIAMANTE,EM ROCHA SA,DIAMETRO NWG(75MM),INCLUSIVE DESLOCAMENTO DENTRO DO CANTEIRO E INSTALACAO DA SONDA EM CADA FURO</v>
      </c>
      <c r="C677" s="749" t="s">
        <v>8931</v>
      </c>
      <c r="D677" s="749" t="s">
        <v>8942</v>
      </c>
      <c r="E677" s="749" t="s">
        <v>8936</v>
      </c>
      <c r="I677" s="749" t="s">
        <v>236</v>
      </c>
      <c r="J677" s="749" t="n">
        <v>501.7</v>
      </c>
    </row>
    <row collapsed="false" customFormat="false" customHeight="true" hidden="true" ht="12.75" outlineLevel="0" r="678">
      <c r="A678" s="749" t="s">
        <v>8943</v>
      </c>
      <c r="B678" s="749" t="str">
        <f aca="false">C678&amp;D678&amp;E678&amp;F678&amp;G678&amp;H678</f>
        <v>PERFURACAO ROTATIVA COM COROA DE DIAMANTE,EM ROCHA SA,DIAMETRO NWG(75MM),INCLUSIVE DESLOCAMENTO DENTRO DO CANTEIRO E INSTALACAO DA SONDA EM CADA FURO</v>
      </c>
      <c r="C678" s="749" t="s">
        <v>8931</v>
      </c>
      <c r="D678" s="749" t="s">
        <v>8942</v>
      </c>
      <c r="E678" s="749" t="s">
        <v>8936</v>
      </c>
      <c r="I678" s="749" t="s">
        <v>236</v>
      </c>
      <c r="J678" s="749" t="n">
        <v>501.7</v>
      </c>
    </row>
    <row collapsed="false" customFormat="false" customHeight="true" hidden="true" ht="12.75" outlineLevel="0" r="679">
      <c r="A679" s="749" t="s">
        <v>8944</v>
      </c>
      <c r="B679" s="749" t="str">
        <f aca="false">C679&amp;D679&amp;E679&amp;F679&amp;G679&amp;H679</f>
        <v>PERFURACAO ROTATIVA COM COROA DE DIAMANTE,EM ROCHA SA,DIAMETRO HWG(100MM),INCLUSIVE DESLOCAMENTO DENTRO DO CANTEIRO E INSTALACAO DA SONDA EM CADA FURO</v>
      </c>
      <c r="C679" s="749" t="s">
        <v>8931</v>
      </c>
      <c r="D679" s="749" t="s">
        <v>8945</v>
      </c>
      <c r="E679" s="749" t="s">
        <v>8772</v>
      </c>
      <c r="I679" s="749" t="s">
        <v>236</v>
      </c>
      <c r="J679" s="749" t="n">
        <v>686.14</v>
      </c>
    </row>
    <row collapsed="false" customFormat="false" customHeight="true" hidden="true" ht="12.75" outlineLevel="0" r="680">
      <c r="A680" s="749" t="s">
        <v>8946</v>
      </c>
      <c r="B680" s="749" t="str">
        <f aca="false">C680&amp;D680&amp;E680&amp;F680&amp;G680&amp;H680</f>
        <v>PERFURACAO ROTATIVA COM COROA DE DIAMANTE,EM ROCHA SA,DIAMETRO HWG(100MM),INCLUSIVE DESLOCAMENTO DENTRO DO CANTEIRO E INSTALACAO DA SONDA EM CADA FURO</v>
      </c>
      <c r="C680" s="749" t="s">
        <v>8931</v>
      </c>
      <c r="D680" s="749" t="s">
        <v>8945</v>
      </c>
      <c r="E680" s="749" t="s">
        <v>8772</v>
      </c>
      <c r="I680" s="749" t="s">
        <v>236</v>
      </c>
      <c r="J680" s="749" t="n">
        <v>617.38</v>
      </c>
    </row>
    <row collapsed="false" customFormat="false" customHeight="true" hidden="true" ht="12.75" outlineLevel="0" r="681">
      <c r="A681" s="749" t="s">
        <v>8947</v>
      </c>
      <c r="B681" s="749" t="str">
        <f aca="false">C681&amp;D681&amp;E681&amp;F681&amp;G681&amp;H681</f>
        <v>PERFURACAO ROTATIVA COM COROA DE DIAMANTE,EM ROCHA SA,DIAMETRO SW,INCLUSIVE DESLOCAMENTO DENTRO DO CANTEIRO E INSTALACAO DA SONDA EM CADA FURO</v>
      </c>
      <c r="C681" s="749" t="s">
        <v>8931</v>
      </c>
      <c r="D681" s="749" t="s">
        <v>8948</v>
      </c>
      <c r="E681" s="749" t="s">
        <v>8598</v>
      </c>
      <c r="I681" s="749" t="s">
        <v>236</v>
      </c>
      <c r="J681" s="749" t="n">
        <v>1169.02</v>
      </c>
    </row>
    <row collapsed="false" customFormat="false" customHeight="true" hidden="true" ht="12.75" outlineLevel="0" r="682">
      <c r="A682" s="749" t="s">
        <v>8949</v>
      </c>
      <c r="B682" s="749" t="str">
        <f aca="false">C682&amp;D682&amp;E682&amp;F682&amp;G682&amp;H682</f>
        <v>PERFURACAO ROTATIVA COM COROA DE DIAMANTE,EM ROCHA SA,DIAMETRO SW,INCLUSIVE DESLOCAMENTO DENTRO DO CANTEIRO E INSTALACAO DA SONDA EM CADA FURO</v>
      </c>
      <c r="C682" s="749" t="s">
        <v>8931</v>
      </c>
      <c r="D682" s="749" t="s">
        <v>8948</v>
      </c>
      <c r="E682" s="749" t="s">
        <v>8598</v>
      </c>
      <c r="I682" s="749" t="s">
        <v>236</v>
      </c>
      <c r="J682" s="749" t="n">
        <v>1169.02</v>
      </c>
    </row>
    <row collapsed="false" customFormat="false" customHeight="true" hidden="true" ht="12.75" outlineLevel="0" r="683">
      <c r="A683" s="749" t="s">
        <v>8950</v>
      </c>
      <c r="B683" s="749" t="str">
        <f aca="false">C683&amp;D683&amp;E683&amp;F683&amp;G683&amp;H683</f>
        <v>PERFURACAO ROTATIVA COM COROA DE DIAMANTE EM CONCRETO,COM DIAMETRO DE 45MM(2"),INCLUSIVE DESLOCAMENTO DENTRO DO CANTEIRO E INSTALACAO DA SONDA EM CADA FURO</v>
      </c>
      <c r="C683" s="749" t="s">
        <v>8951</v>
      </c>
      <c r="D683" s="749" t="s">
        <v>8952</v>
      </c>
      <c r="E683" s="749" t="s">
        <v>8790</v>
      </c>
      <c r="I683" s="749" t="s">
        <v>236</v>
      </c>
      <c r="J683" s="749" t="n">
        <v>309.26</v>
      </c>
    </row>
    <row collapsed="false" customFormat="false" customHeight="true" hidden="true" ht="12.75" outlineLevel="0" r="684">
      <c r="A684" s="749" t="s">
        <v>8953</v>
      </c>
      <c r="B684" s="749" t="str">
        <f aca="false">C684&amp;D684&amp;E684&amp;F684&amp;G684&amp;H684</f>
        <v>PERFURACAO ROTATIVA COM COROA DE DIAMANTE EM CONCRETO,COM DIAMETRO DE 45MM(2"),INCLUSIVE DESLOCAMENTO DENTRO DO CANTEIRO E INSTALACAO DA SONDA EM CADA FURO</v>
      </c>
      <c r="C684" s="749" t="s">
        <v>8951</v>
      </c>
      <c r="D684" s="749" t="s">
        <v>8952</v>
      </c>
      <c r="E684" s="749" t="s">
        <v>8790</v>
      </c>
      <c r="I684" s="749" t="s">
        <v>236</v>
      </c>
      <c r="J684" s="749" t="n">
        <v>309.26</v>
      </c>
    </row>
    <row collapsed="false" customFormat="false" customHeight="true" hidden="true" ht="12.75" outlineLevel="0" r="685">
      <c r="A685" s="749" t="s">
        <v>8954</v>
      </c>
      <c r="B685" s="749" t="str">
        <f aca="false">C685&amp;D685&amp;E685&amp;F685&amp;G685&amp;H685</f>
        <v>PERFURACAO ROTATIVA COM COROA DE DIAMANTE EM CONCRETO,COM DIAMETRO DE 75MM(3"),INCLUSIVE DESLOCAMENTO DENTRO DO CANTEIRO E INSTALACAO DA SONDA EM CADA FURO</v>
      </c>
      <c r="C685" s="749" t="s">
        <v>8951</v>
      </c>
      <c r="D685" s="749" t="s">
        <v>8955</v>
      </c>
      <c r="E685" s="749" t="s">
        <v>8790</v>
      </c>
      <c r="I685" s="749" t="s">
        <v>236</v>
      </c>
      <c r="J685" s="749" t="n">
        <v>350.1</v>
      </c>
    </row>
    <row collapsed="false" customFormat="false" customHeight="true" hidden="true" ht="12.75" outlineLevel="0" r="686">
      <c r="A686" s="749" t="s">
        <v>8956</v>
      </c>
      <c r="B686" s="749" t="str">
        <f aca="false">C686&amp;D686&amp;E686&amp;F686&amp;G686&amp;H686</f>
        <v>PERFURACAO ROTATIVA COM COROA DE DIAMANTE EM CONCRETO,COM DIAMETRO DE 75MM(3"),INCLUSIVE DESLOCAMENTO DENTRO DO CANTEIRO E INSTALACAO DA SONDA EM CADA FURO</v>
      </c>
      <c r="C686" s="749" t="s">
        <v>8951</v>
      </c>
      <c r="D686" s="749" t="s">
        <v>8955</v>
      </c>
      <c r="E686" s="749" t="s">
        <v>8790</v>
      </c>
      <c r="I686" s="749" t="s">
        <v>236</v>
      </c>
      <c r="J686" s="749" t="n">
        <v>350.1</v>
      </c>
    </row>
    <row collapsed="false" customFormat="false" customHeight="true" hidden="true" ht="12.75" outlineLevel="0" r="687">
      <c r="A687" s="749" t="s">
        <v>8957</v>
      </c>
      <c r="B687" s="749" t="str">
        <f aca="false">C687&amp;D687&amp;E687&amp;F687&amp;G687&amp;H687</f>
        <v>PERFURACAO ROTATIVA COM COROA DE DIAMANTE EM CONCRETO,COM DIAMETRO DE 100MM(4"),INCLUSIVE DESLOCAMENTO DENTRO DO CANTEIRO E INSTALACAO DA SONDA EM CADA FURO</v>
      </c>
      <c r="C687" s="749" t="s">
        <v>8951</v>
      </c>
      <c r="D687" s="749" t="s">
        <v>8958</v>
      </c>
      <c r="E687" s="749" t="s">
        <v>8630</v>
      </c>
      <c r="I687" s="749" t="s">
        <v>236</v>
      </c>
      <c r="J687" s="749" t="n">
        <v>534.7</v>
      </c>
    </row>
    <row collapsed="false" customFormat="false" customHeight="true" hidden="true" ht="12.75" outlineLevel="0" r="688">
      <c r="A688" s="749" t="s">
        <v>8959</v>
      </c>
      <c r="B688" s="749" t="str">
        <f aca="false">C688&amp;D688&amp;E688&amp;F688&amp;G688&amp;H688</f>
        <v>PERFURACAO ROTATIVA COM COROA DE DIAMANTE EM CONCRETO,COM DIAMETRO DE 100MM(4"),INCLUSIVE DESLOCAMENTO DENTRO DO CANTEIRO E INSTALACAO DA SONDA EM CADA FURO</v>
      </c>
      <c r="C688" s="749" t="s">
        <v>8951</v>
      </c>
      <c r="D688" s="749" t="s">
        <v>8958</v>
      </c>
      <c r="E688" s="749" t="s">
        <v>8630</v>
      </c>
      <c r="I688" s="749" t="s">
        <v>236</v>
      </c>
      <c r="J688" s="749" t="n">
        <v>534.7</v>
      </c>
    </row>
    <row collapsed="false" customFormat="false" customHeight="true" hidden="true" ht="12.75" outlineLevel="0" r="689">
      <c r="A689" s="749" t="s">
        <v>8960</v>
      </c>
      <c r="B689" s="749" t="str">
        <f aca="false">C689&amp;D689&amp;E689&amp;F689&amp;G689&amp;H689</f>
        <v>PERFURACAO ROTATIVA COM COROA DE DIAMANTE EM CONCRETO,COM DIAMETRO DE 150MM(6"),INCLUSIVE DESLOCAMENTO DENTRO DO CANTEIRO E INSTALACAO DA SONDA EM CADA FURO</v>
      </c>
      <c r="C689" s="749" t="s">
        <v>8951</v>
      </c>
      <c r="D689" s="749" t="s">
        <v>8961</v>
      </c>
      <c r="E689" s="749" t="s">
        <v>8630</v>
      </c>
      <c r="I689" s="749" t="s">
        <v>236</v>
      </c>
      <c r="J689" s="749" t="n">
        <v>820.61</v>
      </c>
    </row>
    <row collapsed="false" customFormat="false" customHeight="true" hidden="true" ht="12.75" outlineLevel="0" r="690">
      <c r="A690" s="749" t="s">
        <v>8962</v>
      </c>
      <c r="B690" s="749" t="str">
        <f aca="false">C690&amp;D690&amp;E690&amp;F690&amp;G690&amp;H690</f>
        <v>PERFURACAO ROTATIVA COM COROA DE DIAMANTE EM CONCRETO,COM DIAMETRO DE 150MM(6"),INCLUSIVE DESLOCAMENTO DENTRO DO CANTEIRO E INSTALACAO DA SONDA EM CADA FURO</v>
      </c>
      <c r="C690" s="749" t="s">
        <v>8951</v>
      </c>
      <c r="D690" s="749" t="s">
        <v>8961</v>
      </c>
      <c r="E690" s="749" t="s">
        <v>8630</v>
      </c>
      <c r="I690" s="749" t="s">
        <v>236</v>
      </c>
      <c r="J690" s="749" t="n">
        <v>820.61</v>
      </c>
    </row>
    <row collapsed="false" customFormat="false" customHeight="true" hidden="true" ht="12.75" outlineLevel="0" r="691">
      <c r="A691" s="749" t="s">
        <v>8963</v>
      </c>
      <c r="B691" s="749" t="str">
        <f aca="false">C691&amp;D691&amp;E691&amp;F691&amp;G691&amp;H691</f>
        <v>EXECUCAO DE SONDAGEM ELETRICA VERTICAL(SEV),INCLUSIVE O PROCESSAMENTO E INTERPRETACAO DOS PERFIS,BEM COMO A APRESENTACAO DOS RESULTADOS EM PAPEL E EM MEIO DIGITAL</v>
      </c>
      <c r="C691" s="749" t="s">
        <v>8964</v>
      </c>
      <c r="D691" s="749" t="s">
        <v>8965</v>
      </c>
      <c r="E691" s="749" t="s">
        <v>8966</v>
      </c>
      <c r="I691" s="749" t="s">
        <v>30</v>
      </c>
      <c r="J691" s="749" t="n">
        <v>1057.33</v>
      </c>
    </row>
    <row collapsed="false" customFormat="false" customHeight="true" hidden="true" ht="12.75" outlineLevel="0" r="692">
      <c r="A692" s="749" t="s">
        <v>8967</v>
      </c>
      <c r="B692" s="749" t="str">
        <f aca="false">C692&amp;D692&amp;E692&amp;F692&amp;G692&amp;H692</f>
        <v>EXECUCAO DE SONDAGEM ELETRICA VERTICAL(SEV),INCLUSIVE O PROCESSAMENTO E INTERPRETACAO DOS PERFIS,BEM COMO A APRESENTACAO DOS RESULTADOS EM PAPEL E EM MEIO DIGITAL</v>
      </c>
      <c r="C692" s="749" t="s">
        <v>8964</v>
      </c>
      <c r="D692" s="749" t="s">
        <v>8965</v>
      </c>
      <c r="E692" s="749" t="s">
        <v>8966</v>
      </c>
      <c r="I692" s="749" t="s">
        <v>30</v>
      </c>
      <c r="J692" s="749" t="n">
        <v>930.85</v>
      </c>
    </row>
    <row collapsed="false" customFormat="false" customHeight="true" hidden="true" ht="12.75" outlineLevel="0" r="693">
      <c r="A693" s="749" t="s">
        <v>8968</v>
      </c>
      <c r="B693" s="749" t="str">
        <f aca="false">C693&amp;D693&amp;E693&amp;F693&amp;G693&amp;H693</f>
        <v>EXECUCAO DE LINHA DE PROSPECCAO GEOFISICA PELO METODO DE CAMINHAMENTO ELETRICO,INCLUSIVE O PROCESSAMENTO E INTERPRETACAO DAS SECOES BEM COMO A APRESENTACAO DOS RESULTADOS(SECOES ORIGINAIS E INTERPRETADAS),EM PAPEL E EM MEIO DIGITAL</v>
      </c>
      <c r="C693" s="749" t="s">
        <v>8969</v>
      </c>
      <c r="D693" s="749" t="s">
        <v>8970</v>
      </c>
      <c r="E693" s="749" t="s">
        <v>8971</v>
      </c>
      <c r="F693" s="749" t="s">
        <v>8972</v>
      </c>
      <c r="I693" s="749" t="s">
        <v>236</v>
      </c>
      <c r="J693" s="749" t="n">
        <v>6.84</v>
      </c>
    </row>
    <row collapsed="false" customFormat="false" customHeight="true" hidden="true" ht="12.75" outlineLevel="0" r="694">
      <c r="A694" s="749" t="s">
        <v>8973</v>
      </c>
      <c r="B694" s="749" t="str">
        <f aca="false">C694&amp;D694&amp;E694&amp;F694&amp;G694&amp;H694</f>
        <v>EXECUCAO DE LINHA DE PROSPECCAO GEOFISICA PELO METODO DE CAMINHAMENTO ELETRICO,INCLUSIVE O PROCESSAMENTO E INTERPRETACAO DAS SECOES BEM COMO A APRESENTACAO DOS RESULTADOS(SECOES ORIGINAIS E INTERPRETADAS),EM PAPEL E EM MEIO DIGITAL</v>
      </c>
      <c r="C694" s="749" t="s">
        <v>8969</v>
      </c>
      <c r="D694" s="749" t="s">
        <v>8970</v>
      </c>
      <c r="E694" s="749" t="s">
        <v>8971</v>
      </c>
      <c r="F694" s="749" t="s">
        <v>8972</v>
      </c>
      <c r="I694" s="749" t="s">
        <v>236</v>
      </c>
      <c r="J694" s="749" t="n">
        <v>6.05</v>
      </c>
    </row>
    <row collapsed="false" customFormat="false" customHeight="true" hidden="true" ht="12.75" outlineLevel="0" r="695">
      <c r="A695" s="749" t="s">
        <v>8974</v>
      </c>
      <c r="B695" s="749" t="str">
        <f aca="false">C695&amp;D695&amp;E695&amp;F695&amp;G695&amp;H695</f>
        <v>EXECUCAO DE LINHA DE PROSPECCAO SISMICA PELO METODO DE REFLEXAO,UTILIZANDO MARTELO OU EXPLOSIVO COMO FONTE GERADORA DO PULSO SISMICO,INCLUSIVE A APRESENTACAO DO RELATORIO COM OS DADOS,EM PAPEL E EM MEIO DIGITAL,EXCLUSIVE O PROCESSAMENTO E INTERPRETACAO DOS DADOS</v>
      </c>
      <c r="C695" s="749" t="s">
        <v>8975</v>
      </c>
      <c r="D695" s="749" t="s">
        <v>8976</v>
      </c>
      <c r="E695" s="749" t="s">
        <v>8977</v>
      </c>
      <c r="F695" s="749" t="s">
        <v>8978</v>
      </c>
      <c r="G695" s="749" t="s">
        <v>8979</v>
      </c>
      <c r="I695" s="749" t="s">
        <v>236</v>
      </c>
      <c r="J695" s="749" t="n">
        <v>5.52</v>
      </c>
    </row>
    <row collapsed="false" customFormat="false" customHeight="true" hidden="true" ht="12.75" outlineLevel="0" r="696">
      <c r="A696" s="749" t="s">
        <v>8980</v>
      </c>
      <c r="B696" s="749" t="str">
        <f aca="false">C696&amp;D696&amp;E696&amp;F696&amp;G696&amp;H696</f>
        <v>EXECUCAO DE LINHA DE PROSPECCAO SISMICA PELO METODO DE REFLEXAO,UTILIZANDO MARTELO OU EXPLOSIVO COMO FONTE GERADORA DO PULSO SISMICO,INCLUSIVE A APRESENTACAO DO RELATORIO COM OS DADOS,EM PAPEL E EM MEIO DIGITAL,EXCLUSIVE O PROCESSAMENTO E INTERPRETACAO DOS DADOS</v>
      </c>
      <c r="C696" s="749" t="s">
        <v>8975</v>
      </c>
      <c r="D696" s="749" t="s">
        <v>8976</v>
      </c>
      <c r="E696" s="749" t="s">
        <v>8977</v>
      </c>
      <c r="F696" s="749" t="s">
        <v>8978</v>
      </c>
      <c r="G696" s="749" t="s">
        <v>8979</v>
      </c>
      <c r="I696" s="749" t="s">
        <v>236</v>
      </c>
      <c r="J696" s="749" t="n">
        <v>5.02</v>
      </c>
    </row>
    <row collapsed="false" customFormat="false" customHeight="true" hidden="true" ht="12.75" outlineLevel="0" r="697">
      <c r="A697" s="749" t="s">
        <v>8981</v>
      </c>
      <c r="B697" s="749" t="str">
        <f aca="false">C697&amp;D697&amp;E697&amp;F697&amp;G697&amp;H697</f>
        <v>EXECUCAO DE LINHA DE PROSPECCAO SISMICA PELO METODO DE REFRACAO,UTILIZANDO MARTELO OU EXPLOSIVO COMO FONTE GERADORA DO PULSO SISMICO,INCLUSIVE A APRESENTACAO DO RELATORIO COM OS DADOS,EM PAPEL E EM MEIO DIGITAL,EXCLUSIVE O PROCESSAMENTO E INTERPRETACAO DOS DADOS</v>
      </c>
      <c r="C697" s="749" t="s">
        <v>8982</v>
      </c>
      <c r="D697" s="749" t="s">
        <v>8983</v>
      </c>
      <c r="E697" s="749" t="s">
        <v>8977</v>
      </c>
      <c r="F697" s="749" t="s">
        <v>8978</v>
      </c>
      <c r="G697" s="749" t="s">
        <v>8979</v>
      </c>
      <c r="I697" s="749" t="s">
        <v>236</v>
      </c>
      <c r="J697" s="749" t="n">
        <v>4.89</v>
      </c>
    </row>
    <row collapsed="false" customFormat="false" customHeight="true" hidden="true" ht="12.75" outlineLevel="0" r="698">
      <c r="A698" s="749" t="s">
        <v>8984</v>
      </c>
      <c r="B698" s="749" t="str">
        <f aca="false">C698&amp;D698&amp;E698&amp;F698&amp;G698&amp;H698</f>
        <v>EXECUCAO DE LINHA DE PROSPECCAO SISMICA PELO METODO DE REFRACAO,UTILIZANDO MARTELO OU EXPLOSIVO COMO FONTE GERADORA DO PULSO SISMICO,INCLUSIVE A APRESENTACAO DO RELATORIO COM OS DADOS,EM PAPEL E EM MEIO DIGITAL,EXCLUSIVE O PROCESSAMENTO E INTERPRETACAO DOS DADOS</v>
      </c>
      <c r="C698" s="749" t="s">
        <v>8982</v>
      </c>
      <c r="D698" s="749" t="s">
        <v>8983</v>
      </c>
      <c r="E698" s="749" t="s">
        <v>8977</v>
      </c>
      <c r="F698" s="749" t="s">
        <v>8978</v>
      </c>
      <c r="G698" s="749" t="s">
        <v>8979</v>
      </c>
      <c r="I698" s="749" t="s">
        <v>236</v>
      </c>
      <c r="J698" s="749" t="n">
        <v>4.48</v>
      </c>
    </row>
    <row collapsed="false" customFormat="false" customHeight="true" hidden="true" ht="12.75" outlineLevel="0" r="699">
      <c r="A699" s="749" t="s">
        <v>8985</v>
      </c>
      <c r="B699" s="749" t="str">
        <f aca="false">C699&amp;D699&amp;E699&amp;F699&amp;G699&amp;H699</f>
        <v>EXECUCAO DE LINHA DE PROSPECCAO POR RADAR DE PENETRACAO NO SOLO(GPR),INCLUSIVE A APRESENTACAO DO RELATORIO COM AS SECOES PROCESSADAS,EM PAPEL E EM MEIO DIGITAL,EXCLUSIVE O PROCESSAMENTO E INTERPRETACAO DOS DADOS</v>
      </c>
      <c r="C699" s="749" t="s">
        <v>8986</v>
      </c>
      <c r="D699" s="749" t="s">
        <v>8987</v>
      </c>
      <c r="E699" s="749" t="s">
        <v>8988</v>
      </c>
      <c r="F699" s="749" t="s">
        <v>8989</v>
      </c>
      <c r="I699" s="749" t="s">
        <v>236</v>
      </c>
      <c r="J699" s="749" t="n">
        <v>1.69</v>
      </c>
    </row>
    <row collapsed="false" customFormat="false" customHeight="true" hidden="true" ht="12.75" outlineLevel="0" r="700">
      <c r="A700" s="749" t="s">
        <v>8990</v>
      </c>
      <c r="B700" s="749" t="str">
        <f aca="false">C700&amp;D700&amp;E700&amp;F700&amp;G700&amp;H700</f>
        <v>EXECUCAO DE LINHA DE PROSPECCAO POR RADAR DE PENETRACAO NO SOLO(GPR),INCLUSIVE A APRESENTACAO DO RELATORIO COM AS SECOES PROCESSADAS,EM PAPEL E EM MEIO DIGITAL,EXCLUSIVE O PROCESSAMENTO E INTERPRETACAO DOS DADOS</v>
      </c>
      <c r="C700" s="749" t="s">
        <v>8986</v>
      </c>
      <c r="D700" s="749" t="s">
        <v>8987</v>
      </c>
      <c r="E700" s="749" t="s">
        <v>8988</v>
      </c>
      <c r="F700" s="749" t="s">
        <v>8989</v>
      </c>
      <c r="I700" s="749" t="s">
        <v>236</v>
      </c>
      <c r="J700" s="749" t="n">
        <v>1.57</v>
      </c>
    </row>
    <row collapsed="false" customFormat="false" customHeight="true" hidden="true" ht="12.75" outlineLevel="0" r="701">
      <c r="A701" s="749" t="s">
        <v>8991</v>
      </c>
      <c r="B701" s="749" t="str">
        <f aca="false">C701&amp;D701&amp;E701&amp;F701&amp;G701&amp;H701</f>
        <v>INTERPRETACAO DE DADOS DE RADAR DE PENETRACAO NO SOLO(GPR),INCLUSIVE A ANALISE DE SECOES MIGRADAS E NAO MIGRADAS E APRESENTACAO DO RELATORIO COM AS SECOES INTERPRETADAS,EM PAPEL EEM MEIO DIGITAL</v>
      </c>
      <c r="C701" s="749" t="s">
        <v>8992</v>
      </c>
      <c r="D701" s="749" t="s">
        <v>8993</v>
      </c>
      <c r="E701" s="749" t="s">
        <v>8994</v>
      </c>
      <c r="F701" s="749" t="s">
        <v>8995</v>
      </c>
      <c r="I701" s="749" t="s">
        <v>236</v>
      </c>
      <c r="J701" s="749" t="n">
        <v>8.18</v>
      </c>
    </row>
    <row collapsed="false" customFormat="false" customHeight="true" hidden="true" ht="12.75" outlineLevel="0" r="702">
      <c r="A702" s="749" t="s">
        <v>8996</v>
      </c>
      <c r="B702" s="749" t="str">
        <f aca="false">C702&amp;D702&amp;E702&amp;F702&amp;G702&amp;H702</f>
        <v>INTERPRETACAO DE DADOS DE RADAR DE PENETRACAO NO SOLO(GPR),INCLUSIVE A ANALISE DE SECOES MIGRADAS E NAO MIGRADAS E APRESENTACAO DO RELATORIO COM AS SECOES INTERPRETADAS,EM PAPEL EEM MEIO DIGITAL</v>
      </c>
      <c r="C702" s="749" t="s">
        <v>8992</v>
      </c>
      <c r="D702" s="749" t="s">
        <v>8993</v>
      </c>
      <c r="E702" s="749" t="s">
        <v>8994</v>
      </c>
      <c r="F702" s="749" t="s">
        <v>8995</v>
      </c>
      <c r="I702" s="749" t="s">
        <v>236</v>
      </c>
      <c r="J702" s="749" t="n">
        <v>7.08</v>
      </c>
    </row>
    <row collapsed="false" customFormat="false" customHeight="true" hidden="true" ht="12.75" outlineLevel="0" r="703">
      <c r="A703" s="749" t="s">
        <v>8997</v>
      </c>
      <c r="B703" s="749" t="str">
        <f aca="false">C703&amp;D703&amp;E703&amp;F703&amp;G703&amp;H703</f>
        <v>PROCESSAMENTO DE DADOS DE RADAR DE PENETRACAO NO SOLO(GPR),INCLUSIVE CORRECAO TOPOGRAFICA,FILTROS,GANHOS E MIGRACAO,ATRAVES DE SOFTWARES PARA ESSE FIM,E A APRESENTACAO DO RELATORIO COM AS SECOES PROCESSADAS,EM PAPEL E EM MEIO DIGITAL</v>
      </c>
      <c r="C703" s="749" t="s">
        <v>8998</v>
      </c>
      <c r="D703" s="749" t="s">
        <v>8999</v>
      </c>
      <c r="E703" s="749" t="s">
        <v>9000</v>
      </c>
      <c r="F703" s="749" t="s">
        <v>9001</v>
      </c>
      <c r="I703" s="749" t="s">
        <v>236</v>
      </c>
      <c r="J703" s="749" t="n">
        <v>6.03</v>
      </c>
    </row>
    <row collapsed="false" customFormat="false" customHeight="true" hidden="true" ht="12.75" outlineLevel="0" r="704">
      <c r="A704" s="749" t="s">
        <v>9002</v>
      </c>
      <c r="B704" s="749" t="str">
        <f aca="false">C704&amp;D704&amp;E704&amp;F704&amp;G704&amp;H704</f>
        <v>PROCESSAMENTO DE DADOS DE RADAR DE PENETRACAO NO SOLO(GPR),INCLUSIVE CORRECAO TOPOGRAFICA,FILTROS,GANHOS E MIGRACAO,ATRAVES DE SOFTWARES PARA ESSE FIM,E A APRESENTACAO DO RELATORIO COM AS SECOES PROCESSADAS,EM PAPEL E EM MEIO DIGITAL</v>
      </c>
      <c r="C704" s="749" t="s">
        <v>8998</v>
      </c>
      <c r="D704" s="749" t="s">
        <v>8999</v>
      </c>
      <c r="E704" s="749" t="s">
        <v>9000</v>
      </c>
      <c r="F704" s="749" t="s">
        <v>9001</v>
      </c>
      <c r="I704" s="749" t="s">
        <v>236</v>
      </c>
      <c r="J704" s="749" t="n">
        <v>5.22</v>
      </c>
    </row>
    <row collapsed="false" customFormat="false" customHeight="true" hidden="true" ht="12.75" outlineLevel="0" r="705">
      <c r="A705" s="749" t="s">
        <v>9003</v>
      </c>
      <c r="B705" s="749" t="str">
        <f aca="false">C705&amp;D705&amp;E705&amp;F705&amp;G705&amp;H705</f>
        <v>INTERPRETACAO DE LINHA SISMICA DE REFLEXAO,INCLUSIVE A ANALISE DE SECOES MIGRADAS E NAO MIGRADAS E A APRESENTACAO DO RELATORIO COM AS SECOES INTERPRETADAS,EM PAPEL E EM MEIO DIGITAL</v>
      </c>
      <c r="C705" s="749" t="s">
        <v>9004</v>
      </c>
      <c r="D705" s="749" t="s">
        <v>9005</v>
      </c>
      <c r="E705" s="749" t="s">
        <v>9006</v>
      </c>
      <c r="F705" s="749" t="s">
        <v>7187</v>
      </c>
      <c r="I705" s="749" t="s">
        <v>236</v>
      </c>
      <c r="J705" s="749" t="n">
        <v>7.37</v>
      </c>
    </row>
    <row collapsed="false" customFormat="false" customHeight="true" hidden="true" ht="12.75" outlineLevel="0" r="706">
      <c r="A706" s="749" t="s">
        <v>9007</v>
      </c>
      <c r="B706" s="749" t="str">
        <f aca="false">C706&amp;D706&amp;E706&amp;F706&amp;G706&amp;H706</f>
        <v>INTERPRETACAO DE LINHA SISMICA DE REFLEXAO,INCLUSIVE A ANALISE DE SECOES MIGRADAS E NAO MIGRADAS E A APRESENTACAO DO RELATORIO COM AS SECOES INTERPRETADAS,EM PAPEL E EM MEIO DIGITAL</v>
      </c>
      <c r="C706" s="749" t="s">
        <v>9004</v>
      </c>
      <c r="D706" s="749" t="s">
        <v>9005</v>
      </c>
      <c r="E706" s="749" t="s">
        <v>9006</v>
      </c>
      <c r="F706" s="749" t="s">
        <v>7187</v>
      </c>
      <c r="I706" s="749" t="s">
        <v>236</v>
      </c>
      <c r="J706" s="749" t="n">
        <v>6.39</v>
      </c>
    </row>
    <row collapsed="false" customFormat="false" customHeight="true" hidden="true" ht="12.75" outlineLevel="0" r="707">
      <c r="A707" s="749" t="s">
        <v>9008</v>
      </c>
      <c r="B707" s="749" t="str">
        <f aca="false">C707&amp;D707&amp;E707&amp;F707&amp;G707&amp;H707</f>
        <v>PROCESSAMENTO DE LINHA SISMICA DE REFRACAO,INCLUSIVE CORRECAO TOPOGRAFICA,FILTROS,GANHOS,ANALISES DE VELOCIDADE E MIGRACAO,ATRAVES DE SOFTWARES ESPECIFICOS PARA ESTE FIM,E A APRESENTACAO DO RELATORIO COM AS SECOES PROCESSADAS EM PAPEL E EMMEIO DIGITAL</v>
      </c>
      <c r="C707" s="749" t="s">
        <v>9009</v>
      </c>
      <c r="D707" s="749" t="s">
        <v>9010</v>
      </c>
      <c r="E707" s="749" t="s">
        <v>9011</v>
      </c>
      <c r="F707" s="749" t="s">
        <v>9012</v>
      </c>
      <c r="G707" s="749" t="s">
        <v>9013</v>
      </c>
      <c r="I707" s="749" t="s">
        <v>236</v>
      </c>
      <c r="J707" s="749" t="n">
        <v>5.9</v>
      </c>
    </row>
    <row collapsed="false" customFormat="false" customHeight="true" hidden="true" ht="12.75" outlineLevel="0" r="708">
      <c r="A708" s="749" t="s">
        <v>9014</v>
      </c>
      <c r="B708" s="749" t="str">
        <f aca="false">C708&amp;D708&amp;E708&amp;F708&amp;G708&amp;H708</f>
        <v>PROCESSAMENTO DE LINHA SISMICA DE REFRACAO,INCLUSIVE CORRECAO TOPOGRAFICA,FILTROS,GANHOS,ANALISES DE VELOCIDADE E MIGRACAO,ATRAVES DE SOFTWARES ESPECIFICOS PARA ESTE FIM,E A APRESENTACAO DO RELATORIO COM AS SECOES PROCESSADAS EM PAPEL E EMMEIO DIGITAL</v>
      </c>
      <c r="C708" s="749" t="s">
        <v>9009</v>
      </c>
      <c r="D708" s="749" t="s">
        <v>9010</v>
      </c>
      <c r="E708" s="749" t="s">
        <v>9011</v>
      </c>
      <c r="F708" s="749" t="s">
        <v>9012</v>
      </c>
      <c r="G708" s="749" t="s">
        <v>9013</v>
      </c>
      <c r="I708" s="749" t="s">
        <v>236</v>
      </c>
      <c r="J708" s="749" t="n">
        <v>5.11</v>
      </c>
    </row>
    <row collapsed="false" customFormat="false" customHeight="true" hidden="true" ht="12.75" outlineLevel="0" r="709">
      <c r="A709" s="749" t="s">
        <v>9015</v>
      </c>
      <c r="B709" s="749" t="str">
        <f aca="false">C709&amp;D709&amp;E709&amp;F709&amp;G709&amp;H709</f>
        <v>PROCESSAMENTO E INTERPRETACAO DE LINHA SISMICA DE REFRACAO,INCLUSIVE A APRESENTACAO DE RELATORIO COM AS SECOES PROCESSADAS E INTERPRETADAS,EM PAPEL E EM MEIO DIGITAL</v>
      </c>
      <c r="C709" s="749" t="s">
        <v>9016</v>
      </c>
      <c r="D709" s="749" t="s">
        <v>9017</v>
      </c>
      <c r="E709" s="749" t="s">
        <v>9018</v>
      </c>
      <c r="I709" s="749" t="s">
        <v>236</v>
      </c>
      <c r="J709" s="749" t="n">
        <v>8.71</v>
      </c>
    </row>
    <row collapsed="false" customFormat="false" customHeight="true" hidden="true" ht="12.75" outlineLevel="0" r="710">
      <c r="A710" s="749" t="s">
        <v>9019</v>
      </c>
      <c r="B710" s="749" t="str">
        <f aca="false">C710&amp;D710&amp;E710&amp;F710&amp;G710&amp;H710</f>
        <v>PROCESSAMENTO E INTERPRETACAO DE LINHA SISMICA DE REFRACAO,INCLUSIVE A APRESENTACAO DE RELATORIO COM AS SECOES PROCESSADAS E INTERPRETADAS,EM PAPEL E EM MEIO DIGITAL</v>
      </c>
      <c r="C710" s="749" t="s">
        <v>9016</v>
      </c>
      <c r="D710" s="749" t="s">
        <v>9017</v>
      </c>
      <c r="E710" s="749" t="s">
        <v>9018</v>
      </c>
      <c r="I710" s="749" t="s">
        <v>236</v>
      </c>
      <c r="J710" s="749" t="n">
        <v>7.55</v>
      </c>
    </row>
    <row collapsed="false" customFormat="false" customHeight="true" hidden="true" ht="25.5" outlineLevel="0" r="711">
      <c r="A711" s="749" t="s">
        <v>9020</v>
      </c>
      <c r="B711" s="758" t="str">
        <f aca="false">C711&amp;D711&amp;E711&amp;F711&amp;G711&amp;H711</f>
        <v>PREPARO MANUAL DE TERRENO,COMPREENDENDO ACERTO,RASPAGEM EVENTUALMENTE ATE 0.30M DE PROFUNDIDADE E AFASTAMENTO LATERAL DO MATERIAL EXCEDENTE,EXCLUSIVE COMPACTACAO</v>
      </c>
      <c r="C711" s="749" t="s">
        <v>9021</v>
      </c>
      <c r="D711" s="749" t="s">
        <v>9022</v>
      </c>
      <c r="E711" s="749" t="s">
        <v>9023</v>
      </c>
      <c r="I711" s="749" t="s">
        <v>52</v>
      </c>
      <c r="J711" s="749" t="n">
        <v>7.45</v>
      </c>
    </row>
    <row collapsed="false" customFormat="false" customHeight="true" hidden="true" ht="25.5" outlineLevel="0" r="712">
      <c r="A712" s="749" t="s">
        <v>9024</v>
      </c>
      <c r="B712" s="758" t="str">
        <f aca="false">C712&amp;D712&amp;E712&amp;F712&amp;G712&amp;H712</f>
        <v>PREPARO MANUAL DE TERRENO,COMPREENDENDO ACERTO,RASPAGEM EVENTUALMENTE ATE 0.30M DE PROFUNDIDADE E AFASTAMENTO LATERAL DO MATERIAL EXCEDENTE,EXCLUSIVE COMPACTACAO</v>
      </c>
      <c r="C712" s="749" t="s">
        <v>9021</v>
      </c>
      <c r="D712" s="749" t="s">
        <v>9022</v>
      </c>
      <c r="E712" s="749" t="s">
        <v>9023</v>
      </c>
      <c r="I712" s="749" t="s">
        <v>52</v>
      </c>
      <c r="J712" s="749" t="n">
        <v>6.45</v>
      </c>
    </row>
    <row collapsed="false" customFormat="false" customHeight="true" hidden="true" ht="38.25" outlineLevel="0" r="713">
      <c r="A713" s="749" t="s">
        <v>9025</v>
      </c>
      <c r="B713" s="758" t="str">
        <f aca="false">C713&amp;D713&amp;E713&amp;F713&amp;G713&amp;H713</f>
        <v>PREPARO MANUAL DE TERRENO,COMPREENDENDO ACERTO,RASPAGEM EVENTUALMENTE ATE 0.30M DE PROFUNDIDADE E AFASTAMENTO LATERAL DO MATERIAL EXCEDENTE,INCLUSIVE COMPACTACAO MECANICA</v>
      </c>
      <c r="C713" s="749" t="s">
        <v>9021</v>
      </c>
      <c r="D713" s="749" t="s">
        <v>9022</v>
      </c>
      <c r="E713" s="749" t="s">
        <v>9026</v>
      </c>
      <c r="I713" s="749" t="s">
        <v>52</v>
      </c>
      <c r="J713" s="749" t="n">
        <v>9.27</v>
      </c>
    </row>
    <row collapsed="false" customFormat="false" customHeight="true" hidden="true" ht="38.25" outlineLevel="0" r="714">
      <c r="A714" s="749" t="s">
        <v>9027</v>
      </c>
      <c r="B714" s="758" t="str">
        <f aca="false">C714&amp;D714&amp;E714&amp;F714&amp;G714&amp;H714</f>
        <v>PREPARO MANUAL DE TERRENO,COMPREENDENDO ACERTO,RASPAGEM EVENTUALMENTE ATE 0.30M DE PROFUNDIDADE E AFASTAMENTO LATERAL DO MATERIAL EXCEDENTE,INCLUSIVE COMPACTACAO MECANICA</v>
      </c>
      <c r="C714" s="749" t="s">
        <v>9021</v>
      </c>
      <c r="D714" s="749" t="s">
        <v>9022</v>
      </c>
      <c r="E714" s="749" t="s">
        <v>9026</v>
      </c>
      <c r="I714" s="749" t="s">
        <v>52</v>
      </c>
      <c r="J714" s="749" t="n">
        <v>8.22</v>
      </c>
    </row>
    <row collapsed="false" customFormat="false" customHeight="true" hidden="true" ht="38.25" outlineLevel="0" r="715">
      <c r="A715" s="749" t="s">
        <v>9028</v>
      </c>
      <c r="B715" s="758" t="str">
        <f aca="false">C715&amp;D715&amp;E715&amp;F715&amp;G715&amp;H715</f>
        <v>PREPARO MANUAL DE TERRENO,COMPREENDENDO ACERTO,RASPAGEM EVENTUAL ATE 0.30M DE PROFUNDIDADE E AFASTAMENTO LATERAL DO MATERIAL EXCEDENTE,INCLUSIVE COMPACTACAO MANUAL</v>
      </c>
      <c r="C715" s="749" t="s">
        <v>9021</v>
      </c>
      <c r="D715" s="749" t="s">
        <v>9029</v>
      </c>
      <c r="E715" s="749" t="s">
        <v>9030</v>
      </c>
      <c r="I715" s="749" t="s">
        <v>52</v>
      </c>
      <c r="J715" s="749" t="n">
        <v>14.9</v>
      </c>
    </row>
    <row collapsed="false" customFormat="false" customHeight="true" hidden="true" ht="38.25" outlineLevel="0" r="716">
      <c r="A716" s="749" t="s">
        <v>9031</v>
      </c>
      <c r="B716" s="758" t="str">
        <f aca="false">C716&amp;D716&amp;E716&amp;F716&amp;G716&amp;H716</f>
        <v>PREPARO MANUAL DE TERRENO,COMPREENDENDO ACERTO,RASPAGEM EVENTUAL ATE 0.30M DE PROFUNDIDADE E AFASTAMENTO LATERAL DO MATERIAL EXCEDENTE,INCLUSIVE COMPACTACAO MANUAL</v>
      </c>
      <c r="C716" s="749" t="s">
        <v>9021</v>
      </c>
      <c r="D716" s="749" t="s">
        <v>9029</v>
      </c>
      <c r="E716" s="749" t="s">
        <v>9030</v>
      </c>
      <c r="I716" s="749" t="s">
        <v>52</v>
      </c>
      <c r="J716" s="749" t="n">
        <v>12.91</v>
      </c>
    </row>
    <row collapsed="false" customFormat="false" customHeight="true" hidden="true" ht="12.75" outlineLevel="0" r="717">
      <c r="A717" s="749" t="s">
        <v>9032</v>
      </c>
      <c r="B717" s="749" t="str">
        <f aca="false">C717&amp;D717&amp;E717&amp;F717&amp;G717&amp;H717</f>
        <v>ROCADO EM VEGETACAO ESPESSA,COM EMPILHAMENTO LATERAL E QUEIMA DOS RESIDUOS</v>
      </c>
      <c r="C717" s="749" t="s">
        <v>9033</v>
      </c>
      <c r="D717" s="749" t="s">
        <v>9034</v>
      </c>
      <c r="I717" s="749" t="s">
        <v>52</v>
      </c>
      <c r="J717" s="749" t="n">
        <v>0.89</v>
      </c>
    </row>
    <row collapsed="false" customFormat="false" customHeight="true" hidden="true" ht="12.75" outlineLevel="0" r="718">
      <c r="A718" s="749" t="s">
        <v>9035</v>
      </c>
      <c r="B718" s="749" t="str">
        <f aca="false">C718&amp;D718&amp;E718&amp;F718&amp;G718&amp;H718</f>
        <v>ROCADO EM VEGETACAO ESPESSA,COM EMPILHAMENTO LATERAL E QUEIMA DOS RESIDUOS</v>
      </c>
      <c r="C718" s="749" t="s">
        <v>9033</v>
      </c>
      <c r="D718" s="749" t="s">
        <v>9034</v>
      </c>
      <c r="I718" s="749" t="s">
        <v>52</v>
      </c>
      <c r="J718" s="749" t="n">
        <v>0.77</v>
      </c>
    </row>
    <row collapsed="false" customFormat="false" customHeight="true" hidden="true" ht="12.75" outlineLevel="0" r="719">
      <c r="A719" s="749" t="s">
        <v>9036</v>
      </c>
      <c r="B719" s="749" t="str">
        <f aca="false">C719&amp;D719&amp;E719&amp;F719&amp;G719&amp;H719</f>
        <v>ROCADO EM VEGETACAO RALA,COM EMPILHAMENTO LATERAL E QUEIMA DOS RESIDUOS</v>
      </c>
      <c r="C719" s="749" t="s">
        <v>9037</v>
      </c>
      <c r="D719" s="749" t="s">
        <v>9038</v>
      </c>
      <c r="I719" s="749" t="s">
        <v>52</v>
      </c>
      <c r="J719" s="749" t="n">
        <v>0.25</v>
      </c>
    </row>
    <row collapsed="false" customFormat="false" customHeight="true" hidden="true" ht="12.75" outlineLevel="0" r="720">
      <c r="A720" s="749" t="s">
        <v>9039</v>
      </c>
      <c r="B720" s="749" t="str">
        <f aca="false">C720&amp;D720&amp;E720&amp;F720&amp;G720&amp;H720</f>
        <v>ROCADO EM VEGETACAO RALA,COM EMPILHAMENTO LATERAL E QUEIMA DOS RESIDUOS</v>
      </c>
      <c r="C720" s="749" t="s">
        <v>9037</v>
      </c>
      <c r="D720" s="749" t="s">
        <v>9038</v>
      </c>
      <c r="I720" s="749" t="s">
        <v>52</v>
      </c>
      <c r="J720" s="749" t="n">
        <v>0.21</v>
      </c>
    </row>
    <row collapsed="false" customFormat="false" customHeight="true" hidden="true" ht="12.75" outlineLevel="0" r="721">
      <c r="A721" s="749" t="s">
        <v>9040</v>
      </c>
      <c r="B721" s="749" t="str">
        <f aca="false">C721&amp;D721&amp;E721&amp;F721&amp;G721&amp;H721</f>
        <v>ROCADO A FOICE E MACHADO EM MATA DE PEQUENO PORTE E QUEIMA DOS RESIDUOS SEM DESTOCAMENTO OU REMOCAO</v>
      </c>
      <c r="C721" s="749" t="s">
        <v>9041</v>
      </c>
      <c r="D721" s="749" t="s">
        <v>9042</v>
      </c>
      <c r="I721" s="749" t="s">
        <v>52</v>
      </c>
      <c r="J721" s="749" t="n">
        <v>1.78</v>
      </c>
    </row>
    <row collapsed="false" customFormat="false" customHeight="true" hidden="true" ht="12.75" outlineLevel="0" r="722">
      <c r="A722" s="749" t="s">
        <v>9043</v>
      </c>
      <c r="B722" s="749" t="str">
        <f aca="false">C722&amp;D722&amp;E722&amp;F722&amp;G722&amp;H722</f>
        <v>ROCADO A FOICE E MACHADO EM MATA DE PEQUENO PORTE E QUEIMA DOS RESIDUOS SEM DESTOCAMENTO OU REMOCAO</v>
      </c>
      <c r="C722" s="749" t="s">
        <v>9041</v>
      </c>
      <c r="D722" s="749" t="s">
        <v>9042</v>
      </c>
      <c r="I722" s="749" t="s">
        <v>52</v>
      </c>
      <c r="J722" s="749" t="n">
        <v>1.54</v>
      </c>
    </row>
    <row collapsed="false" customFormat="false" customHeight="true" hidden="true" ht="12.75" outlineLevel="0" r="723">
      <c r="A723" s="749" t="s">
        <v>9044</v>
      </c>
      <c r="B723" s="749" t="str">
        <f aca="false">C723&amp;D723&amp;E723&amp;F723&amp;G723&amp;H723</f>
        <v>DESTOCAMENTO DE ARVORES DE PORTE MEDIO E RAIZES PROFUNDAS,SEM REMOCAO E AUXILIO MECANICO</v>
      </c>
      <c r="C723" s="749" t="s">
        <v>9045</v>
      </c>
      <c r="D723" s="749" t="s">
        <v>9046</v>
      </c>
      <c r="I723" s="749" t="s">
        <v>30</v>
      </c>
      <c r="J723" s="749" t="n">
        <v>184.81</v>
      </c>
    </row>
    <row collapsed="false" customFormat="false" customHeight="true" hidden="true" ht="12.75" outlineLevel="0" r="724">
      <c r="A724" s="749" t="s">
        <v>9047</v>
      </c>
      <c r="B724" s="749" t="str">
        <f aca="false">C724&amp;D724&amp;E724&amp;F724&amp;G724&amp;H724</f>
        <v>DESTOCAMENTO DE ARVORES DE PORTE MEDIO E RAIZES PROFUNDAS,SEM REMOCAO E AUXILIO MECANICO</v>
      </c>
      <c r="C724" s="749" t="s">
        <v>9045</v>
      </c>
      <c r="D724" s="749" t="s">
        <v>9046</v>
      </c>
      <c r="I724" s="749" t="s">
        <v>30</v>
      </c>
      <c r="J724" s="749" t="n">
        <v>160.16</v>
      </c>
    </row>
    <row collapsed="false" customFormat="false" customHeight="true" hidden="true" ht="12.75" outlineLevel="0" r="725">
      <c r="A725" s="749" t="s">
        <v>9048</v>
      </c>
      <c r="B725" s="749" t="str">
        <f aca="false">C725&amp;D725&amp;E725&amp;F725&amp;G725&amp;H725</f>
        <v>ABERTURA DE PICADA,EM ENCOSTA,EM TERRENO DE VEGETACAO DENSA</v>
      </c>
      <c r="C725" s="749" t="s">
        <v>9049</v>
      </c>
      <c r="I725" s="749" t="s">
        <v>236</v>
      </c>
      <c r="J725" s="749" t="n">
        <v>2.14</v>
      </c>
    </row>
    <row collapsed="false" customFormat="false" customHeight="true" hidden="true" ht="12.75" outlineLevel="0" r="726">
      <c r="A726" s="749" t="s">
        <v>9050</v>
      </c>
      <c r="B726" s="749" t="str">
        <f aca="false">C726&amp;D726&amp;E726&amp;F726&amp;G726&amp;H726</f>
        <v>ABERTURA DE PICADA,EM ENCOSTA,EM TERRENO DE VEGETACAO DENSA</v>
      </c>
      <c r="C726" s="749" t="s">
        <v>9049</v>
      </c>
      <c r="I726" s="749" t="s">
        <v>236</v>
      </c>
      <c r="J726" s="749" t="n">
        <v>1.85</v>
      </c>
    </row>
    <row collapsed="false" customFormat="false" customHeight="true" hidden="true" ht="12.75" outlineLevel="0" r="727">
      <c r="A727" s="749" t="s">
        <v>9051</v>
      </c>
      <c r="B727" s="749" t="str">
        <f aca="false">C727&amp;D727&amp;E727&amp;F727&amp;G727&amp;H727</f>
        <v>ABERTURA DE PICADAS EM TERRENO COM VEGETACAO QUE POSSIBILITE O USO APENAS DE FACAO E FOICE</v>
      </c>
      <c r="C727" s="749" t="s">
        <v>9052</v>
      </c>
      <c r="D727" s="749" t="s">
        <v>9053</v>
      </c>
      <c r="I727" s="749" t="s">
        <v>429</v>
      </c>
      <c r="J727" s="749" t="n">
        <v>1937.53</v>
      </c>
    </row>
    <row collapsed="false" customFormat="false" customHeight="true" hidden="true" ht="12.75" outlineLevel="0" r="728">
      <c r="A728" s="749" t="s">
        <v>9054</v>
      </c>
      <c r="B728" s="749" t="str">
        <f aca="false">C728&amp;D728&amp;E728&amp;F728&amp;G728&amp;H728</f>
        <v>ABERTURA DE PICADAS EM TERRENO COM VEGETACAO QUE POSSIBILITE O USO APENAS DE FACAO E FOICE</v>
      </c>
      <c r="C728" s="749" t="s">
        <v>9052</v>
      </c>
      <c r="D728" s="749" t="s">
        <v>9053</v>
      </c>
      <c r="I728" s="749" t="s">
        <v>429</v>
      </c>
      <c r="J728" s="749" t="n">
        <v>1679.1</v>
      </c>
    </row>
    <row collapsed="false" customFormat="false" customHeight="true" hidden="true" ht="12.75" outlineLevel="0" r="729">
      <c r="A729" s="749" t="s">
        <v>9055</v>
      </c>
      <c r="B729" s="749" t="str">
        <f aca="false">C729&amp;D729&amp;E729&amp;F729&amp;G729&amp;H729</f>
        <v>ABERTURA DE PICADAS EM TERRENO QUE EXIJA ALEM DO USO DE FACAO E FOICE,TAMBEM MACHADO E MOTOSSERRA</v>
      </c>
      <c r="C729" s="749" t="s">
        <v>9056</v>
      </c>
      <c r="D729" s="749" t="s">
        <v>9057</v>
      </c>
      <c r="I729" s="749" t="s">
        <v>429</v>
      </c>
      <c r="J729" s="749" t="n">
        <v>1863.01</v>
      </c>
    </row>
    <row collapsed="false" customFormat="false" customHeight="true" hidden="true" ht="12.75" outlineLevel="0" r="730">
      <c r="A730" s="749" t="s">
        <v>9058</v>
      </c>
      <c r="B730" s="749" t="str">
        <f aca="false">C730&amp;D730&amp;E730&amp;F730&amp;G730&amp;H730</f>
        <v>ABERTURA DE PICADAS EM TERRENO QUE EXIJA ALEM DO USO DE FACAO E FOICE,TAMBEM MACHADO E MOTOSSERRA</v>
      </c>
      <c r="C730" s="749" t="s">
        <v>9056</v>
      </c>
      <c r="D730" s="749" t="s">
        <v>9057</v>
      </c>
      <c r="I730" s="749" t="s">
        <v>429</v>
      </c>
      <c r="J730" s="749" t="n">
        <v>1614.52</v>
      </c>
    </row>
    <row collapsed="false" customFormat="false" customHeight="true" hidden="true" ht="12.75" outlineLevel="0" r="731">
      <c r="A731" s="749" t="s">
        <v>9059</v>
      </c>
      <c r="B731" s="749" t="str">
        <f aca="false">C731&amp;D731&amp;E731&amp;F731&amp;G731&amp;H731</f>
        <v>SUAVIZACAO E RECONFORMACAO MANUAL DE TALUDES,COM PEQUENO DESMATAMENTO E ALTURA MEDIA DE 0,50M</v>
      </c>
      <c r="C731" s="749" t="s">
        <v>9060</v>
      </c>
      <c r="D731" s="749" t="s">
        <v>9061</v>
      </c>
      <c r="I731" s="749" t="s">
        <v>2478</v>
      </c>
      <c r="J731" s="749" t="n">
        <v>38</v>
      </c>
    </row>
    <row collapsed="false" customFormat="false" customHeight="true" hidden="true" ht="12.75" outlineLevel="0" r="732">
      <c r="A732" s="749" t="s">
        <v>9062</v>
      </c>
      <c r="B732" s="749" t="str">
        <f aca="false">C732&amp;D732&amp;E732&amp;F732&amp;G732&amp;H732</f>
        <v>SUAVIZACAO E RECONFORMACAO MANUAL DE TALUDES,COM PEQUENO DESMATAMENTO E ALTURA MEDIA DE 0,50M</v>
      </c>
      <c r="C732" s="749" t="s">
        <v>9060</v>
      </c>
      <c r="D732" s="749" t="s">
        <v>9061</v>
      </c>
      <c r="I732" s="749" t="s">
        <v>2478</v>
      </c>
      <c r="J732" s="749" t="n">
        <v>32.93</v>
      </c>
    </row>
    <row collapsed="false" customFormat="false" customHeight="true" hidden="true" ht="12.75" outlineLevel="0" r="733">
      <c r="A733" s="749" t="s">
        <v>9063</v>
      </c>
      <c r="B733" s="749" t="str">
        <f aca="false">C733&amp;D733&amp;E733&amp;F733&amp;G733&amp;H733</f>
        <v>SUAVIZACAO E RECONFORMACAO MANUAL DE TALUDES,COM PEQUENO DESMATAMENTO E ALTURA MEDIA DE 1,00M</v>
      </c>
      <c r="C733" s="749" t="s">
        <v>9060</v>
      </c>
      <c r="D733" s="749" t="s">
        <v>9064</v>
      </c>
      <c r="I733" s="749" t="s">
        <v>2478</v>
      </c>
      <c r="J733" s="749" t="n">
        <v>55.14</v>
      </c>
    </row>
    <row collapsed="false" customFormat="false" customHeight="true" hidden="true" ht="12.75" outlineLevel="0" r="734">
      <c r="A734" s="749" t="s">
        <v>9065</v>
      </c>
      <c r="B734" s="749" t="str">
        <f aca="false">C734&amp;D734&amp;E734&amp;F734&amp;G734&amp;H734</f>
        <v>SUAVIZACAO E RECONFORMACAO MANUAL DE TALUDES,COM PEQUENO DESMATAMENTO E ALTURA MEDIA DE 1,00M</v>
      </c>
      <c r="C734" s="749" t="s">
        <v>9060</v>
      </c>
      <c r="D734" s="749" t="s">
        <v>9064</v>
      </c>
      <c r="I734" s="749" t="s">
        <v>2478</v>
      </c>
      <c r="J734" s="749" t="n">
        <v>47.78</v>
      </c>
    </row>
    <row collapsed="false" customFormat="false" customHeight="true" hidden="true" ht="12.75" outlineLevel="0" r="735">
      <c r="A735" s="749" t="s">
        <v>9066</v>
      </c>
      <c r="B735" s="749" t="str">
        <f aca="false">C735&amp;D735&amp;E735&amp;F735&amp;G735&amp;H735</f>
        <v>SUAVIZACAO E RECONFORMACAO MANUAL DE TALUDES,COM PEQUENO DESMATAMENTO E ALTURA MEDIA DE 1,50M</v>
      </c>
      <c r="C735" s="749" t="s">
        <v>9060</v>
      </c>
      <c r="D735" s="749" t="s">
        <v>9067</v>
      </c>
      <c r="I735" s="749" t="s">
        <v>2478</v>
      </c>
      <c r="J735" s="749" t="n">
        <v>74.52</v>
      </c>
    </row>
    <row collapsed="false" customFormat="false" customHeight="true" hidden="true" ht="12.75" outlineLevel="0" r="736">
      <c r="A736" s="749" t="s">
        <v>9068</v>
      </c>
      <c r="B736" s="749" t="str">
        <f aca="false">C736&amp;D736&amp;E736&amp;F736&amp;G736&amp;H736</f>
        <v>SUAVIZACAO E RECONFORMACAO MANUAL DE TALUDES,COM PEQUENO DESMATAMENTO E ALTURA MEDIA DE 1,50M</v>
      </c>
      <c r="C736" s="749" t="s">
        <v>9060</v>
      </c>
      <c r="D736" s="749" t="s">
        <v>9067</v>
      </c>
      <c r="I736" s="749" t="s">
        <v>2478</v>
      </c>
      <c r="J736" s="749" t="n">
        <v>64.58</v>
      </c>
    </row>
    <row collapsed="false" customFormat="false" customHeight="true" hidden="true" ht="12.75" outlineLevel="0" r="737">
      <c r="A737" s="749" t="s">
        <v>9069</v>
      </c>
      <c r="B737" s="749" t="str">
        <f aca="false">C737&amp;D737&amp;E737&amp;F737&amp;G737&amp;H737</f>
        <v>DESTOCAMENTO MECANICO DE TOCOS DE ATE 0,30M DE DIAMETRO</v>
      </c>
      <c r="C737" s="749" t="s">
        <v>9070</v>
      </c>
      <c r="I737" s="749" t="s">
        <v>30</v>
      </c>
      <c r="J737" s="749" t="n">
        <v>31.43</v>
      </c>
    </row>
    <row collapsed="false" customFormat="false" customHeight="true" hidden="true" ht="12.75" outlineLevel="0" r="738">
      <c r="A738" s="749" t="s">
        <v>9071</v>
      </c>
      <c r="B738" s="749" t="str">
        <f aca="false">C738&amp;D738&amp;E738&amp;F738&amp;G738&amp;H738</f>
        <v>DESTOCAMENTO MECANICO DE TOCOS DE ATE 0,30M DE DIAMETRO</v>
      </c>
      <c r="C738" s="749" t="s">
        <v>9070</v>
      </c>
      <c r="I738" s="749" t="s">
        <v>30</v>
      </c>
      <c r="J738" s="749" t="n">
        <v>31.04</v>
      </c>
    </row>
    <row collapsed="false" customFormat="false" customHeight="true" hidden="true" ht="12.75" outlineLevel="0" r="739">
      <c r="A739" s="749" t="s">
        <v>9072</v>
      </c>
      <c r="B739" s="749" t="str">
        <f aca="false">C739&amp;D739&amp;E739&amp;F739&amp;G739&amp;H739</f>
        <v>DESTOCAMENTO MECANICO DE TOCOS DE 0,30 A 0,50M DE DIAMETRO</v>
      </c>
      <c r="C739" s="749" t="s">
        <v>9073</v>
      </c>
      <c r="I739" s="749" t="s">
        <v>30</v>
      </c>
      <c r="J739" s="749" t="n">
        <v>56.23</v>
      </c>
    </row>
    <row collapsed="false" customFormat="false" customHeight="true" hidden="true" ht="12.75" outlineLevel="0" r="740">
      <c r="A740" s="749" t="s">
        <v>9074</v>
      </c>
      <c r="B740" s="749" t="str">
        <f aca="false">C740&amp;D740&amp;E740&amp;F740&amp;G740&amp;H740</f>
        <v>DESTOCAMENTO MECANICO DE TOCOS DE 0,30 A 0,50M DE DIAMETRO</v>
      </c>
      <c r="C740" s="749" t="s">
        <v>9073</v>
      </c>
      <c r="I740" s="749" t="s">
        <v>30</v>
      </c>
      <c r="J740" s="749" t="n">
        <v>55.53</v>
      </c>
    </row>
    <row collapsed="false" customFormat="false" customHeight="true" hidden="true" ht="12.75" outlineLevel="0" r="741">
      <c r="A741" s="749" t="s">
        <v>9075</v>
      </c>
      <c r="B741" s="749" t="str">
        <f aca="false">C741&amp;D741&amp;E741&amp;F741&amp;G741&amp;H741</f>
        <v>DESTOCAMENTO MECANICO DE TOCOS MAIORES QUE O,50M DE DIAMETRO</v>
      </c>
      <c r="C741" s="749" t="s">
        <v>9076</v>
      </c>
      <c r="I741" s="749" t="s">
        <v>30</v>
      </c>
      <c r="J741" s="749" t="n">
        <v>94.13</v>
      </c>
    </row>
    <row collapsed="false" customFormat="false" customHeight="true" hidden="true" ht="12.75" outlineLevel="0" r="742">
      <c r="A742" s="749" t="s">
        <v>9077</v>
      </c>
      <c r="B742" s="749" t="str">
        <f aca="false">C742&amp;D742&amp;E742&amp;F742&amp;G742&amp;H742</f>
        <v>DESTOCAMENTO MECANICO DE TOCOS MAIORES QUE O,50M DE DIAMETRO</v>
      </c>
      <c r="C742" s="749" t="s">
        <v>9076</v>
      </c>
      <c r="I742" s="749" t="s">
        <v>30</v>
      </c>
      <c r="J742" s="749" t="n">
        <v>92.97</v>
      </c>
    </row>
    <row collapsed="false" customFormat="false" customHeight="true" hidden="true" ht="12.75" outlineLevel="0" r="743">
      <c r="A743" s="749" t="s">
        <v>9078</v>
      </c>
      <c r="B743" s="749" t="str">
        <f aca="false">C743&amp;D743&amp;E743&amp;F743&amp;G743&amp;H743</f>
        <v>DESMATAMENTO E LIMPEZA DE TERRENOS COM TRATOR DE ESTEIRAS COM POTENCIA EM TORNO DE 200CV</v>
      </c>
      <c r="C743" s="749" t="s">
        <v>9079</v>
      </c>
      <c r="D743" s="749" t="s">
        <v>9080</v>
      </c>
      <c r="I743" s="749" t="s">
        <v>52</v>
      </c>
      <c r="J743" s="749" t="n">
        <v>0.27</v>
      </c>
    </row>
    <row collapsed="false" customFormat="false" customHeight="true" hidden="true" ht="12.75" outlineLevel="0" r="744">
      <c r="A744" s="749" t="s">
        <v>9081</v>
      </c>
      <c r="B744" s="749" t="str">
        <f aca="false">C744&amp;D744&amp;E744&amp;F744&amp;G744&amp;H744</f>
        <v>DESMATAMENTO E LIMPEZA DE TERRENOS COM TRATOR DE ESTEIRAS COM POTENCIA EM TORNO DE 200CV</v>
      </c>
      <c r="C744" s="749" t="s">
        <v>9079</v>
      </c>
      <c r="D744" s="749" t="s">
        <v>9080</v>
      </c>
      <c r="I744" s="749" t="s">
        <v>52</v>
      </c>
      <c r="J744" s="749" t="n">
        <v>0.26</v>
      </c>
    </row>
    <row collapsed="false" customFormat="false" customHeight="true" hidden="true" ht="38.25" outlineLevel="0" r="745">
      <c r="A745" s="749" t="s">
        <v>9082</v>
      </c>
      <c r="B745" s="758" t="str">
        <f aca="false">C745&amp;D745&amp;E745&amp;F745&amp;G745&amp;H745</f>
        <v>REGULARIZACAO DE TERRENO COM TRATOR EM TORNO DE 80CV,COMPREENDENDO ACERTO,RASPAGEM EVENTUALMENTE ATE 0,30M DE PROFUNDIDADE E AFASTAMENTO LATERAL DO MATERIAL EXCEDENTE</v>
      </c>
      <c r="C745" s="749" t="s">
        <v>9083</v>
      </c>
      <c r="D745" s="749" t="s">
        <v>9084</v>
      </c>
      <c r="E745" s="749" t="s">
        <v>9085</v>
      </c>
      <c r="I745" s="749" t="s">
        <v>52</v>
      </c>
      <c r="J745" s="749" t="n">
        <v>0.95</v>
      </c>
    </row>
    <row collapsed="false" customFormat="false" customHeight="true" hidden="true" ht="38.25" outlineLevel="0" r="746">
      <c r="A746" s="749" t="s">
        <v>9086</v>
      </c>
      <c r="B746" s="758" t="str">
        <f aca="false">C746&amp;D746&amp;E746&amp;F746&amp;G746&amp;H746</f>
        <v>REGULARIZACAO DE TERRENO COM TRATOR EM TORNO DE 80CV,COMPREENDENDO ACERTO,RASPAGEM EVENTUALMENTE ATE 0,30M DE PROFUNDIDADE E AFASTAMENTO LATERAL DO MATERIAL EXCEDENTE</v>
      </c>
      <c r="C746" s="749" t="s">
        <v>9083</v>
      </c>
      <c r="D746" s="749" t="s">
        <v>9084</v>
      </c>
      <c r="E746" s="749" t="s">
        <v>9085</v>
      </c>
      <c r="I746" s="749" t="s">
        <v>52</v>
      </c>
      <c r="J746" s="749" t="n">
        <v>0.92</v>
      </c>
    </row>
    <row collapsed="false" customFormat="false" customHeight="true" hidden="true" ht="12.75" outlineLevel="0" r="747">
      <c r="A747" s="749" t="s">
        <v>9087</v>
      </c>
      <c r="B747" s="749" t="str">
        <f aca="false">C747&amp;D747&amp;E747&amp;F747&amp;G747&amp;H747</f>
        <v>MONTAGEM E DESMONTAGEM DE UM CONJUNTO DE BOMBAS (15CV) PARAATE 70,00M DE COLETORES (INCLUSIVE ESTES)</v>
      </c>
      <c r="C747" s="749" t="s">
        <v>9088</v>
      </c>
      <c r="D747" s="749" t="s">
        <v>9089</v>
      </c>
      <c r="I747" s="749" t="s">
        <v>30</v>
      </c>
      <c r="J747" s="749" t="n">
        <v>3685.08</v>
      </c>
    </row>
    <row collapsed="false" customFormat="false" customHeight="true" hidden="true" ht="12.75" outlineLevel="0" r="748">
      <c r="A748" s="749" t="s">
        <v>9090</v>
      </c>
      <c r="B748" s="749" t="str">
        <f aca="false">C748&amp;D748&amp;E748&amp;F748&amp;G748&amp;H748</f>
        <v>MONTAGEM E DESMONTAGEM DE UM CONJUNTO DE BOMBAS (15CV) PARAATE 70,00M DE COLETORES (INCLUSIVE ESTES)</v>
      </c>
      <c r="C748" s="749" t="s">
        <v>9088</v>
      </c>
      <c r="D748" s="749" t="s">
        <v>9089</v>
      </c>
      <c r="I748" s="749" t="s">
        <v>30</v>
      </c>
      <c r="J748" s="749" t="n">
        <v>3454.46</v>
      </c>
    </row>
    <row collapsed="false" customFormat="false" customHeight="true" hidden="true" ht="12.75" outlineLevel="0" r="749">
      <c r="A749" s="749" t="s">
        <v>9091</v>
      </c>
      <c r="B749" s="749" t="str">
        <f aca="false">C749&amp;D749&amp;E749&amp;F749&amp;G749&amp;H749</f>
        <v>CRAVACAO E RETIRADA DE UMA PONTEIRA FILTRANTE</v>
      </c>
      <c r="C749" s="749" t="s">
        <v>9092</v>
      </c>
      <c r="I749" s="749" t="s">
        <v>30</v>
      </c>
      <c r="J749" s="749" t="n">
        <v>267.23</v>
      </c>
    </row>
    <row collapsed="false" customFormat="false" customHeight="true" hidden="true" ht="12.75" outlineLevel="0" r="750">
      <c r="A750" s="749" t="s">
        <v>9093</v>
      </c>
      <c r="B750" s="749" t="str">
        <f aca="false">C750&amp;D750&amp;E750&amp;F750&amp;G750&amp;H750</f>
        <v>CRAVACAO E RETIRADA DE UMA PONTEIRA FILTRANTE</v>
      </c>
      <c r="C750" s="749" t="s">
        <v>9092</v>
      </c>
      <c r="I750" s="749" t="s">
        <v>30</v>
      </c>
      <c r="J750" s="749" t="n">
        <v>231.54</v>
      </c>
    </row>
    <row collapsed="false" customFormat="false" customHeight="true" hidden="true" ht="12.75" outlineLevel="0" r="751">
      <c r="A751" s="749" t="s">
        <v>9094</v>
      </c>
      <c r="B751" s="749" t="str">
        <f aca="false">C751&amp;D751&amp;E751&amp;F751&amp;G751&amp;H751</f>
        <v>OPERACAO E MANUTENCAO DO SISTEMA,EXCLUSIVE ENERGIA ELETRICA,PELO TEMPO CORRIDO DE EMPREGO NA OBRA</v>
      </c>
      <c r="C751" s="749" t="s">
        <v>9095</v>
      </c>
      <c r="D751" s="749" t="s">
        <v>9096</v>
      </c>
      <c r="I751" s="749" t="s">
        <v>9097</v>
      </c>
      <c r="J751" s="749" t="n">
        <v>350.72</v>
      </c>
    </row>
    <row collapsed="false" customFormat="false" customHeight="true" hidden="true" ht="12.75" outlineLevel="0" r="752">
      <c r="A752" s="749" t="s">
        <v>9098</v>
      </c>
      <c r="B752" s="749" t="str">
        <f aca="false">C752&amp;D752&amp;E752&amp;F752&amp;G752&amp;H752</f>
        <v>OPERACAO E MANUTENCAO DO SISTEMA,EXCLUSIVE ENERGIA ELETRICA,PELO TEMPO CORRIDO DE EMPREGO NA OBRA</v>
      </c>
      <c r="C752" s="749" t="s">
        <v>9095</v>
      </c>
      <c r="D752" s="749" t="s">
        <v>9096</v>
      </c>
      <c r="I752" s="749" t="s">
        <v>9097</v>
      </c>
      <c r="J752" s="749" t="n">
        <v>303.88</v>
      </c>
    </row>
    <row collapsed="false" customFormat="false" customHeight="true" hidden="true" ht="12.75" outlineLevel="0" r="753">
      <c r="A753" s="749" t="s">
        <v>9099</v>
      </c>
      <c r="B753" s="749" t="str">
        <f aca="false">C753&amp;D753&amp;E753&amp;F753&amp;G753&amp;H753</f>
        <v>ENERGIA CONSUMIDA PELO SISTEMA,MEDIDA PELA POTENCIA INSTALADA E PELO TEMPO DE FUNCIONAMENTO</v>
      </c>
      <c r="C753" s="749" t="s">
        <v>9100</v>
      </c>
      <c r="D753" s="749" t="s">
        <v>9101</v>
      </c>
      <c r="I753" s="749" t="s">
        <v>9102</v>
      </c>
      <c r="J753" s="749" t="n">
        <v>0.06</v>
      </c>
    </row>
    <row collapsed="false" customFormat="false" customHeight="true" hidden="true" ht="12.75" outlineLevel="0" r="754">
      <c r="A754" s="749" t="s">
        <v>9103</v>
      </c>
      <c r="B754" s="749" t="str">
        <f aca="false">C754&amp;D754&amp;E754&amp;F754&amp;G754&amp;H754</f>
        <v>ENERGIA CONSUMIDA PELO SISTEMA,MEDIDA PELA POTENCIA INSTALADA E PELO TEMPO DE FUNCIONAMENTO</v>
      </c>
      <c r="C754" s="749" t="s">
        <v>9100</v>
      </c>
      <c r="D754" s="749" t="s">
        <v>9101</v>
      </c>
      <c r="I754" s="749" t="s">
        <v>9102</v>
      </c>
      <c r="J754" s="749" t="n">
        <v>0.06</v>
      </c>
    </row>
    <row collapsed="false" customFormat="false" customHeight="true" hidden="true" ht="12.75" outlineLevel="0" r="755">
      <c r="A755" s="749" t="s">
        <v>9104</v>
      </c>
      <c r="B755" s="749" t="str">
        <f aca="false">C755&amp;D755&amp;E755&amp;F755&amp;G755&amp;H755</f>
        <v>POCO ARTESIANO,PROFUNDIDADE ATE 50 METROS,INCLUSIVE PERFURACAO,INSTALACAO E ANALISE DA AGUA,EXCLUSIVE MOTOBOMBA</v>
      </c>
      <c r="C755" s="749" t="s">
        <v>9105</v>
      </c>
      <c r="D755" s="749" t="s">
        <v>9106</v>
      </c>
      <c r="I755" s="749" t="s">
        <v>236</v>
      </c>
      <c r="J755" s="749" t="n">
        <v>297.4</v>
      </c>
    </row>
    <row collapsed="false" customFormat="false" customHeight="true" hidden="true" ht="12.75" outlineLevel="0" r="756">
      <c r="A756" s="749" t="s">
        <v>9107</v>
      </c>
      <c r="B756" s="749" t="str">
        <f aca="false">C756&amp;D756&amp;E756&amp;F756&amp;G756&amp;H756</f>
        <v>POCO ARTESIANO,PROFUNDIDADE ATE 50 METROS,INCLUSIVE PERFURACAO,INSTALACAO E ANALISE DA AGUA,EXCLUSIVE MOTOBOMBA</v>
      </c>
      <c r="C756" s="749" t="s">
        <v>9105</v>
      </c>
      <c r="D756" s="749" t="s">
        <v>9106</v>
      </c>
      <c r="I756" s="749" t="s">
        <v>236</v>
      </c>
      <c r="J756" s="749" t="n">
        <v>297.4</v>
      </c>
    </row>
    <row collapsed="false" customFormat="false" customHeight="true" hidden="true" ht="12.75" outlineLevel="0" r="757">
      <c r="A757" s="749" t="s">
        <v>9108</v>
      </c>
      <c r="B757" s="749" t="str">
        <f aca="false">C757&amp;D757&amp;E757&amp;F757&amp;G757&amp;H757</f>
        <v>POCO ARTESIANO PROFUNDO,PROFUNDIDADE DE 51 METROS ATE 100 METROS,INCLUSIVE PERFURACAO,REVESTIMENTO E ANALISE DA AGUA,EXCLUSIVE MOTOBOMBA</v>
      </c>
      <c r="C757" s="749" t="s">
        <v>9109</v>
      </c>
      <c r="D757" s="749" t="s">
        <v>9110</v>
      </c>
      <c r="E757" s="749" t="s">
        <v>9111</v>
      </c>
      <c r="I757" s="749" t="s">
        <v>236</v>
      </c>
      <c r="J757" s="749" t="n">
        <v>214.7</v>
      </c>
    </row>
    <row collapsed="false" customFormat="false" customHeight="true" hidden="true" ht="12.75" outlineLevel="0" r="758">
      <c r="A758" s="749" t="s">
        <v>9112</v>
      </c>
      <c r="B758" s="749" t="str">
        <f aca="false">C758&amp;D758&amp;E758&amp;F758&amp;G758&amp;H758</f>
        <v>POCO ARTESIANO PROFUNDO,PROFUNDIDADE DE 51 METROS ATE 100 METROS,INCLUSIVE PERFURACAO,REVESTIMENTO E ANALISE DA AGUA,EXCLUSIVE MOTOBOMBA</v>
      </c>
      <c r="C758" s="749" t="s">
        <v>9109</v>
      </c>
      <c r="D758" s="749" t="s">
        <v>9110</v>
      </c>
      <c r="E758" s="749" t="s">
        <v>9111</v>
      </c>
      <c r="I758" s="749" t="s">
        <v>236</v>
      </c>
      <c r="J758" s="749" t="n">
        <v>214.7</v>
      </c>
    </row>
    <row collapsed="false" customFormat="false" customHeight="true" hidden="true" ht="12.75" outlineLevel="0" r="759">
      <c r="A759" s="749" t="s">
        <v>9113</v>
      </c>
      <c r="B759" s="749" t="str">
        <f aca="false">C759&amp;D759&amp;E759&amp;F759&amp;G759&amp;H759</f>
        <v>POCO ARTESIANO,INCLUSIVE PERFURACAO A TRADO,REVESTIMENTO E ANALISE DA AGUA E EXCLUSIVE MOTOBOMBA</v>
      </c>
      <c r="C759" s="749" t="s">
        <v>9114</v>
      </c>
      <c r="D759" s="749" t="s">
        <v>9115</v>
      </c>
      <c r="I759" s="749" t="s">
        <v>236</v>
      </c>
      <c r="J759" s="749" t="n">
        <v>179.3</v>
      </c>
    </row>
    <row collapsed="false" customFormat="false" customHeight="true" hidden="true" ht="12.75" outlineLevel="0" r="760">
      <c r="A760" s="749" t="s">
        <v>9116</v>
      </c>
      <c r="B760" s="749" t="str">
        <f aca="false">C760&amp;D760&amp;E760&amp;F760&amp;G760&amp;H760</f>
        <v>POCO ARTESIANO,INCLUSIVE PERFURACAO A TRADO,REVESTIMENTO E ANALISE DA AGUA E EXCLUSIVE MOTOBOMBA</v>
      </c>
      <c r="C760" s="749" t="s">
        <v>9114</v>
      </c>
      <c r="D760" s="749" t="s">
        <v>9115</v>
      </c>
      <c r="I760" s="749" t="s">
        <v>236</v>
      </c>
      <c r="J760" s="749" t="n">
        <v>179.3</v>
      </c>
    </row>
    <row collapsed="false" customFormat="false" customHeight="true" hidden="true" ht="12.75" outlineLevel="0" r="761">
      <c r="A761" s="749" t="s">
        <v>9117</v>
      </c>
      <c r="B761" s="749" t="str">
        <f aca="false">C761&amp;D761&amp;E761&amp;F761&amp;G761&amp;H761</f>
        <v>MOBILIZACAO E DESMOBILIZACAO DE EQUIPAMENTO E EQUIPE DE SONDAGEM E PERFURACAO A PERCUSSAO,COM TRANSPORTE ATE 50KM</v>
      </c>
      <c r="C761" s="749" t="s">
        <v>9118</v>
      </c>
      <c r="D761" s="749" t="s">
        <v>9119</v>
      </c>
      <c r="I761" s="749" t="s">
        <v>30</v>
      </c>
      <c r="J761" s="749" t="n">
        <v>5738.35</v>
      </c>
    </row>
    <row collapsed="false" customFormat="false" customHeight="true" hidden="true" ht="12.75" outlineLevel="0" r="762">
      <c r="A762" s="749" t="s">
        <v>9120</v>
      </c>
      <c r="B762" s="749" t="str">
        <f aca="false">C762&amp;D762&amp;E762&amp;F762&amp;G762&amp;H762</f>
        <v>MOBILIZACAO E DESMOBILIZACAO DE EQUIPAMENTO E EQUIPE DE SONDAGEM E PERFURACAO A PERCUSSAO,COM TRANSPORTE ATE 50KM</v>
      </c>
      <c r="C762" s="749" t="s">
        <v>9118</v>
      </c>
      <c r="D762" s="749" t="s">
        <v>9119</v>
      </c>
      <c r="I762" s="749" t="s">
        <v>30</v>
      </c>
      <c r="J762" s="749" t="n">
        <v>5097.05</v>
      </c>
    </row>
    <row collapsed="false" customFormat="false" customHeight="true" hidden="true" ht="12.75" outlineLevel="0" r="763">
      <c r="A763" s="749" t="s">
        <v>9121</v>
      </c>
      <c r="B763" s="749" t="str">
        <f aca="false">C763&amp;D763&amp;E763&amp;F763&amp;G763&amp;H763</f>
        <v>MOBILIZACAO E DESMOBILIZACAO DE EQUIPAMENTO E EQUIPE DE SONDAGEM E PERFURACAO A PERCUSSAO,COM TRANSPORTE DE 51 A 100KM</v>
      </c>
      <c r="C763" s="749" t="s">
        <v>9118</v>
      </c>
      <c r="D763" s="749" t="s">
        <v>9122</v>
      </c>
      <c r="I763" s="749" t="s">
        <v>30</v>
      </c>
      <c r="J763" s="749" t="n">
        <v>5887.63</v>
      </c>
    </row>
    <row collapsed="false" customFormat="false" customHeight="true" hidden="true" ht="12.75" outlineLevel="0" r="764">
      <c r="A764" s="749" t="s">
        <v>9123</v>
      </c>
      <c r="B764" s="749" t="str">
        <f aca="false">C764&amp;D764&amp;E764&amp;F764&amp;G764&amp;H764</f>
        <v>MOBILIZACAO E DESMOBILIZACAO DE EQUIPAMENTO E EQUIPE DE SONDAGEM E PERFURACAO A PERCUSSAO,COM TRANSPORTE DE 51 A 100KM</v>
      </c>
      <c r="C764" s="749" t="s">
        <v>9118</v>
      </c>
      <c r="D764" s="749" t="s">
        <v>9122</v>
      </c>
      <c r="I764" s="749" t="s">
        <v>30</v>
      </c>
      <c r="J764" s="749" t="n">
        <v>5242.99</v>
      </c>
    </row>
    <row collapsed="false" customFormat="false" customHeight="true" hidden="true" ht="12.75" outlineLevel="0" r="765">
      <c r="A765" s="749" t="s">
        <v>9124</v>
      </c>
      <c r="B765" s="749" t="str">
        <f aca="false">C765&amp;D765&amp;E765&amp;F765&amp;G765&amp;H765</f>
        <v>MOBILIZACAO E DESMOBILIZACAO DE EQUIPAMENTO E EQUIPE DE SONDAGEM E PERFURACAO A PERCUSSAO,COM TRANSPORTE DE 101 A 200KM</v>
      </c>
      <c r="C765" s="749" t="s">
        <v>9118</v>
      </c>
      <c r="D765" s="749" t="s">
        <v>9125</v>
      </c>
      <c r="I765" s="749" t="s">
        <v>30</v>
      </c>
      <c r="J765" s="749" t="n">
        <v>6186.19</v>
      </c>
    </row>
    <row collapsed="false" customFormat="false" customHeight="true" hidden="true" ht="12.75" outlineLevel="0" r="766">
      <c r="A766" s="749" t="s">
        <v>9126</v>
      </c>
      <c r="B766" s="749" t="str">
        <f aca="false">C766&amp;D766&amp;E766&amp;F766&amp;G766&amp;H766</f>
        <v>MOBILIZACAO E DESMOBILIZACAO DE EQUIPAMENTO E EQUIPE DE SONDAGEM E PERFURACAO A PERCUSSAO,COM TRANSPORTE DE 101 A 200KM</v>
      </c>
      <c r="C766" s="749" t="s">
        <v>9118</v>
      </c>
      <c r="D766" s="749" t="s">
        <v>9125</v>
      </c>
      <c r="I766" s="749" t="s">
        <v>30</v>
      </c>
      <c r="J766" s="749" t="n">
        <v>5534.88</v>
      </c>
    </row>
    <row collapsed="false" customFormat="false" customHeight="true" hidden="true" ht="12.75" outlineLevel="0" r="767">
      <c r="A767" s="749" t="s">
        <v>9127</v>
      </c>
      <c r="B767" s="749" t="str">
        <f aca="false">C767&amp;D767&amp;E767&amp;F767&amp;G767&amp;H767</f>
        <v>MOBILIZACAO E DESMOBILIZACAO DE EQUIPAMENTO E EQUIPE DE SONDAGEM E PERFURACAO ROTATIVA,COM TRANSPORTE ATE 50KM</v>
      </c>
      <c r="C767" s="749" t="s">
        <v>9118</v>
      </c>
      <c r="D767" s="749" t="s">
        <v>9128</v>
      </c>
      <c r="I767" s="749" t="s">
        <v>30</v>
      </c>
      <c r="J767" s="749" t="n">
        <v>9315.79</v>
      </c>
    </row>
    <row collapsed="false" customFormat="false" customHeight="true" hidden="true" ht="12.75" outlineLevel="0" r="768">
      <c r="A768" s="749" t="s">
        <v>9129</v>
      </c>
      <c r="B768" s="749" t="str">
        <f aca="false">C768&amp;D768&amp;E768&amp;F768&amp;G768&amp;H768</f>
        <v>MOBILIZACAO E DESMOBILIZACAO DE EQUIPAMENTO E EQUIPE DE SONDAGEM E PERFURACAO ROTATIVA,COM TRANSPORTE ATE 50KM</v>
      </c>
      <c r="C768" s="749" t="s">
        <v>9118</v>
      </c>
      <c r="D768" s="749" t="s">
        <v>9128</v>
      </c>
      <c r="I768" s="749" t="s">
        <v>30</v>
      </c>
      <c r="J768" s="749" t="n">
        <v>8233.35</v>
      </c>
    </row>
    <row collapsed="false" customFormat="false" customHeight="true" hidden="true" ht="12.75" outlineLevel="0" r="769">
      <c r="A769" s="749" t="s">
        <v>9130</v>
      </c>
      <c r="B769" s="749" t="str">
        <f aca="false">C769&amp;D769&amp;E769&amp;F769&amp;G769&amp;H769</f>
        <v>MOBILIZACAO E DESMOBILIZACAO DE EQUIPAMENTO E EQUIPE DE SONDAGEM E PERFURACAO ROTATIVA,COM TRANSPORTE DE 51 A 100KM</v>
      </c>
      <c r="C769" s="749" t="s">
        <v>9118</v>
      </c>
      <c r="D769" s="749" t="s">
        <v>9131</v>
      </c>
      <c r="I769" s="749" t="s">
        <v>30</v>
      </c>
      <c r="J769" s="749" t="n">
        <v>9465.07</v>
      </c>
    </row>
    <row collapsed="false" customFormat="false" customHeight="true" hidden="true" ht="12.75" outlineLevel="0" r="770">
      <c r="A770" s="749" t="s">
        <v>9132</v>
      </c>
      <c r="B770" s="749" t="str">
        <f aca="false">C770&amp;D770&amp;E770&amp;F770&amp;G770&amp;H770</f>
        <v>MOBILIZACAO E DESMOBILIZACAO DE EQUIPAMENTO E EQUIPE DE SONDAGEM E PERFURACAO ROTATIVA,COM TRANSPORTE DE 51 A 100KM</v>
      </c>
      <c r="C770" s="749" t="s">
        <v>9118</v>
      </c>
      <c r="D770" s="749" t="s">
        <v>9131</v>
      </c>
      <c r="I770" s="749" t="s">
        <v>30</v>
      </c>
      <c r="J770" s="749" t="n">
        <v>8379.29</v>
      </c>
    </row>
    <row collapsed="false" customFormat="false" customHeight="true" hidden="true" ht="12.75" outlineLevel="0" r="771">
      <c r="A771" s="749" t="s">
        <v>9133</v>
      </c>
      <c r="B771" s="749" t="str">
        <f aca="false">C771&amp;D771&amp;E771&amp;F771&amp;G771&amp;H771</f>
        <v>MOBILIZACAO E DESMOBILIZACAO DE EQUIPAMENTO E EQUIPE DE SONDAGEM E PERFURACAO ROTATIVA,COM TRANSPORTE DE 101 A 200KM</v>
      </c>
      <c r="C771" s="749" t="s">
        <v>9118</v>
      </c>
      <c r="D771" s="749" t="s">
        <v>9134</v>
      </c>
      <c r="I771" s="749" t="s">
        <v>30</v>
      </c>
      <c r="J771" s="749" t="n">
        <v>9763.63</v>
      </c>
    </row>
    <row collapsed="false" customFormat="false" customHeight="true" hidden="true" ht="12.75" outlineLevel="0" r="772">
      <c r="A772" s="749" t="s">
        <v>9135</v>
      </c>
      <c r="B772" s="749" t="str">
        <f aca="false">C772&amp;D772&amp;E772&amp;F772&amp;G772&amp;H772</f>
        <v>MOBILIZACAO E DESMOBILIZACAO DE EQUIPAMENTO E EQUIPE DE SONDAGEM E PERFURACAO ROTATIVA,COM TRANSPORTE DE 101 A 200KM</v>
      </c>
      <c r="C772" s="749" t="s">
        <v>9118</v>
      </c>
      <c r="D772" s="749" t="s">
        <v>9134</v>
      </c>
      <c r="I772" s="749" t="s">
        <v>30</v>
      </c>
      <c r="J772" s="749" t="n">
        <v>8671.17</v>
      </c>
    </row>
    <row collapsed="false" customFormat="false" customHeight="true" hidden="true" ht="12.75" outlineLevel="0" r="773">
      <c r="A773" s="749" t="s">
        <v>9136</v>
      </c>
      <c r="B773" s="749" t="str">
        <f aca="false">C773&amp;D773&amp;E773&amp;F773&amp;G773&amp;H773</f>
        <v>LEVANTAMENTO TOPOGRAFICO,PLANIALTIMETRICO E CADASTRAL,DE TERRENO DE OROGRAFIA ACIDENTADA,VEGETACAO DENSA E EDIFICACAO DENSA (ESCALA 1:500)</v>
      </c>
      <c r="C773" s="749" t="s">
        <v>9137</v>
      </c>
      <c r="D773" s="749" t="s">
        <v>9138</v>
      </c>
      <c r="E773" s="749" t="s">
        <v>9139</v>
      </c>
      <c r="I773" s="749" t="s">
        <v>9140</v>
      </c>
      <c r="J773" s="749" t="n">
        <v>14755.73</v>
      </c>
    </row>
    <row collapsed="false" customFormat="false" customHeight="true" hidden="true" ht="12.75" outlineLevel="0" r="774">
      <c r="A774" s="749" t="s">
        <v>9141</v>
      </c>
      <c r="B774" s="749" t="str">
        <f aca="false">C774&amp;D774&amp;E774&amp;F774&amp;G774&amp;H774</f>
        <v>LEVANTAMENTO TOPOGRAFICO,PLANIALTIMETRICO E CADASTRAL,DE TERRENO DE OROGRAFIA ACIDENTADA,VEGETACAO DENSA E EDIFICACAO DENSA (ESCALA 1:500)</v>
      </c>
      <c r="C774" s="749" t="s">
        <v>9137</v>
      </c>
      <c r="D774" s="749" t="s">
        <v>9138</v>
      </c>
      <c r="E774" s="749" t="s">
        <v>9139</v>
      </c>
      <c r="I774" s="749" t="s">
        <v>9140</v>
      </c>
      <c r="J774" s="749" t="n">
        <v>13129.96</v>
      </c>
    </row>
    <row collapsed="false" customFormat="false" customHeight="true" hidden="true" ht="12.75" outlineLevel="0" r="775">
      <c r="A775" s="749" t="s">
        <v>9142</v>
      </c>
      <c r="B775" s="749" t="str">
        <f aca="false">C775&amp;D775&amp;E775&amp;F775&amp;G775&amp;H775</f>
        <v>LEVANTAMENTO TOPOGRAFICO,PLANIALTIMETRICO E CADASTRAL,DE TERRENO DE OROGRAFIA ACIDENTADA,VEGETACAO DENSA E EDIFICACAO MEDIA</v>
      </c>
      <c r="C775" s="749" t="s">
        <v>9137</v>
      </c>
      <c r="D775" s="749" t="s">
        <v>9143</v>
      </c>
      <c r="E775" s="749" t="s">
        <v>9097</v>
      </c>
      <c r="I775" s="749" t="s">
        <v>9140</v>
      </c>
      <c r="J775" s="749" t="n">
        <v>11288.54</v>
      </c>
    </row>
    <row collapsed="false" customFormat="false" customHeight="true" hidden="true" ht="12.75" outlineLevel="0" r="776">
      <c r="A776" s="749" t="s">
        <v>9144</v>
      </c>
      <c r="B776" s="749" t="str">
        <f aca="false">C776&amp;D776&amp;E776&amp;F776&amp;G776&amp;H776</f>
        <v>LEVANTAMENTO TOPOGRAFICO,PLANIALTIMETRICO E CADASTRAL,DE TERRENO DE OROGRAFIA ACIDENTADA,VEGETACAO DENSA E EDIFICACAO MEDIA</v>
      </c>
      <c r="C776" s="749" t="s">
        <v>9137</v>
      </c>
      <c r="D776" s="749" t="s">
        <v>9143</v>
      </c>
      <c r="E776" s="749" t="s">
        <v>9097</v>
      </c>
      <c r="I776" s="749" t="s">
        <v>9140</v>
      </c>
      <c r="J776" s="749" t="n">
        <v>10044.78</v>
      </c>
    </row>
    <row collapsed="false" customFormat="false" customHeight="true" hidden="true" ht="12.75" outlineLevel="0" r="777">
      <c r="A777" s="749" t="s">
        <v>9145</v>
      </c>
      <c r="B777" s="749" t="str">
        <f aca="false">C777&amp;D777&amp;E777&amp;F777&amp;G777&amp;H777</f>
        <v>LEVANTAMENTO TOPOGRAFICO,PLANIALTIMETRICO E CADASTRAL,DE TERRENO DE OROGRAFIA ACIDENTADA,VEGETACAO DENSA E EDIFICACAO LEVE</v>
      </c>
      <c r="C777" s="749" t="s">
        <v>9137</v>
      </c>
      <c r="D777" s="749" t="s">
        <v>9146</v>
      </c>
      <c r="E777" s="749" t="s">
        <v>9147</v>
      </c>
      <c r="I777" s="749" t="s">
        <v>9140</v>
      </c>
      <c r="J777" s="749" t="n">
        <v>9595.26</v>
      </c>
    </row>
    <row collapsed="false" customFormat="false" customHeight="true" hidden="true" ht="12.75" outlineLevel="0" r="778">
      <c r="A778" s="749" t="s">
        <v>9148</v>
      </c>
      <c r="B778" s="749" t="str">
        <f aca="false">C778&amp;D778&amp;E778&amp;F778&amp;G778&amp;H778</f>
        <v>LEVANTAMENTO TOPOGRAFICO,PLANIALTIMETRICO E CADASTRAL,DE TERRENO DE OROGRAFIA ACIDENTADA,VEGETACAO DENSA E EDIFICACAO LEVE</v>
      </c>
      <c r="C778" s="749" t="s">
        <v>9137</v>
      </c>
      <c r="D778" s="749" t="s">
        <v>9146</v>
      </c>
      <c r="E778" s="749" t="s">
        <v>9147</v>
      </c>
      <c r="I778" s="749" t="s">
        <v>9140</v>
      </c>
      <c r="J778" s="749" t="n">
        <v>8538.06</v>
      </c>
    </row>
    <row collapsed="false" customFormat="false" customHeight="true" hidden="true" ht="12.75" outlineLevel="0" r="779">
      <c r="A779" s="749" t="s">
        <v>9149</v>
      </c>
      <c r="B779" s="749" t="str">
        <f aca="false">C779&amp;D779&amp;E779&amp;F779&amp;G779&amp;H779</f>
        <v>LEVANTAMENTO TOPOGRAFICO,PLANIALTIMETRICO E CADASTRAL,DE TERRENO DE OROGRAFIA ACIDENTADA,VEGETACAO RALA E EDIFICACAO DENSA</v>
      </c>
      <c r="C779" s="749" t="s">
        <v>9137</v>
      </c>
      <c r="D779" s="749" t="s">
        <v>9150</v>
      </c>
      <c r="E779" s="749" t="s">
        <v>9151</v>
      </c>
      <c r="I779" s="749" t="s">
        <v>9140</v>
      </c>
      <c r="J779" s="749" t="n">
        <v>8869.56</v>
      </c>
    </row>
    <row collapsed="false" customFormat="false" customHeight="true" hidden="true" ht="12.75" outlineLevel="0" r="780">
      <c r="A780" s="749" t="s">
        <v>9152</v>
      </c>
      <c r="B780" s="749" t="str">
        <f aca="false">C780&amp;D780&amp;E780&amp;F780&amp;G780&amp;H780</f>
        <v>LEVANTAMENTO TOPOGRAFICO,PLANIALTIMETRICO E CADASTRAL,DE TERRENO DE OROGRAFIA ACIDENTADA,VEGETACAO RALA E EDIFICACAO DENSA</v>
      </c>
      <c r="C780" s="749" t="s">
        <v>9137</v>
      </c>
      <c r="D780" s="749" t="s">
        <v>9150</v>
      </c>
      <c r="E780" s="749" t="s">
        <v>9151</v>
      </c>
      <c r="I780" s="749" t="s">
        <v>9140</v>
      </c>
      <c r="J780" s="749" t="n">
        <v>7892.33</v>
      </c>
    </row>
    <row collapsed="false" customFormat="false" customHeight="true" hidden="true" ht="12.75" outlineLevel="0" r="781">
      <c r="A781" s="749" t="s">
        <v>9153</v>
      </c>
      <c r="B781" s="749" t="str">
        <f aca="false">C781&amp;D781&amp;E781&amp;F781&amp;G781&amp;H781</f>
        <v>LEVANTAMENTO TOPOGRAFICO,PLANIALTIMETRICO E CADASTRAL,DE TERRENO DE OROGRAFIA ACIDENTADA,VEGETACAO RALA E EDIFICACAO MEDIA</v>
      </c>
      <c r="C781" s="749" t="s">
        <v>9137</v>
      </c>
      <c r="D781" s="749" t="s">
        <v>9154</v>
      </c>
      <c r="E781" s="749" t="s">
        <v>9155</v>
      </c>
      <c r="I781" s="749" t="s">
        <v>9140</v>
      </c>
      <c r="J781" s="749" t="n">
        <v>6773.12</v>
      </c>
    </row>
    <row collapsed="false" customFormat="false" customHeight="true" hidden="true" ht="12.75" outlineLevel="0" r="782">
      <c r="A782" s="749" t="s">
        <v>9156</v>
      </c>
      <c r="B782" s="749" t="str">
        <f aca="false">C782&amp;D782&amp;E782&amp;F782&amp;G782&amp;H782</f>
        <v>LEVANTAMENTO TOPOGRAFICO,PLANIALTIMETRICO E CADASTRAL,DE TERRENO DE OROGRAFIA ACIDENTADA,VEGETACAO RALA E EDIFICACAO MEDIA</v>
      </c>
      <c r="C782" s="749" t="s">
        <v>9137</v>
      </c>
      <c r="D782" s="749" t="s">
        <v>9154</v>
      </c>
      <c r="E782" s="749" t="s">
        <v>9155</v>
      </c>
      <c r="I782" s="749" t="s">
        <v>9140</v>
      </c>
      <c r="J782" s="749" t="n">
        <v>6026.86</v>
      </c>
    </row>
    <row collapsed="false" customFormat="false" customHeight="true" hidden="true" ht="12.75" outlineLevel="0" r="783">
      <c r="A783" s="749" t="s">
        <v>9157</v>
      </c>
      <c r="B783" s="749" t="str">
        <f aca="false">C783&amp;D783&amp;E783&amp;F783&amp;G783&amp;H783</f>
        <v>LEVANTAMENTO TOPOGRAFICO,PLANIALTIMETRICO E CADASTRAL,DE TERRENO DE OROGRAFIA ACIDENTADA,VEGETACAO RALA E EDIFICACAO LEVE</v>
      </c>
      <c r="C783" s="749" t="s">
        <v>9137</v>
      </c>
      <c r="D783" s="749" t="s">
        <v>9158</v>
      </c>
      <c r="E783" s="749" t="s">
        <v>9159</v>
      </c>
      <c r="I783" s="749" t="s">
        <v>9140</v>
      </c>
      <c r="J783" s="749" t="n">
        <v>5765.22</v>
      </c>
    </row>
    <row collapsed="false" customFormat="false" customHeight="true" hidden="true" ht="12.75" outlineLevel="0" r="784">
      <c r="A784" s="749" t="s">
        <v>9160</v>
      </c>
      <c r="B784" s="749" t="str">
        <f aca="false">C784&amp;D784&amp;E784&amp;F784&amp;G784&amp;H784</f>
        <v>LEVANTAMENTO TOPOGRAFICO,PLANIALTIMETRICO E CADASTRAL,DE TERRENO DE OROGRAFIA ACIDENTADA,VEGETACAO RALA E EDIFICACAO LEVE</v>
      </c>
      <c r="C784" s="749" t="s">
        <v>9137</v>
      </c>
      <c r="D784" s="749" t="s">
        <v>9158</v>
      </c>
      <c r="E784" s="749" t="s">
        <v>9159</v>
      </c>
      <c r="I784" s="749" t="s">
        <v>9140</v>
      </c>
      <c r="J784" s="749" t="n">
        <v>5130.02</v>
      </c>
    </row>
    <row collapsed="false" customFormat="false" customHeight="true" hidden="true" ht="12.75" outlineLevel="0" r="785">
      <c r="A785" s="749" t="s">
        <v>9161</v>
      </c>
      <c r="B785" s="749" t="str">
        <f aca="false">C785&amp;D785&amp;E785&amp;F785&amp;G785&amp;H785</f>
        <v>LEVANTAMENTO TOPOGRAFICO,PLANIALTIMETRICO E CADASTRAL,DE TERRENO DE OROGRAFIA NAO ACIDENTADA,VEGETACAO DENSA E EDIFICACAO DENSA</v>
      </c>
      <c r="C785" s="749" t="s">
        <v>9137</v>
      </c>
      <c r="D785" s="749" t="s">
        <v>9162</v>
      </c>
      <c r="E785" s="749" t="s">
        <v>9163</v>
      </c>
      <c r="I785" s="749" t="s">
        <v>9140</v>
      </c>
      <c r="J785" s="749" t="n">
        <v>10320.95</v>
      </c>
    </row>
    <row collapsed="false" customFormat="false" customHeight="true" hidden="true" ht="12.75" outlineLevel="0" r="786">
      <c r="A786" s="749" t="s">
        <v>9164</v>
      </c>
      <c r="B786" s="749" t="str">
        <f aca="false">C786&amp;D786&amp;E786&amp;F786&amp;G786&amp;H786</f>
        <v>LEVANTAMENTO TOPOGRAFICO,PLANIALTIMETRICO E CADASTRAL,DE TERRENO DE OROGRAFIA NAO ACIDENTADA,VEGETACAO DENSA E EDIFICACAO DENSA</v>
      </c>
      <c r="C786" s="749" t="s">
        <v>9137</v>
      </c>
      <c r="D786" s="749" t="s">
        <v>9162</v>
      </c>
      <c r="E786" s="749" t="s">
        <v>9163</v>
      </c>
      <c r="I786" s="749" t="s">
        <v>9140</v>
      </c>
      <c r="J786" s="749" t="n">
        <v>9183.8</v>
      </c>
    </row>
    <row collapsed="false" customFormat="false" customHeight="true" hidden="true" ht="12.75" outlineLevel="0" r="787">
      <c r="A787" s="749" t="s">
        <v>9165</v>
      </c>
      <c r="B787" s="749" t="str">
        <f aca="false">C787&amp;D787&amp;E787&amp;F787&amp;G787&amp;H787</f>
        <v>LEVANTAMENTO TOPOGRAFICO,PLANIALTIMETRICO E CADASTRAL,DE TERRENO OROGRAFIA NAO ACIDENTADA,VEGETACAO DENSA E EDIFICACAO MEDIA</v>
      </c>
      <c r="C787" s="749" t="s">
        <v>9137</v>
      </c>
      <c r="D787" s="749" t="s">
        <v>9166</v>
      </c>
      <c r="E787" s="749" t="s">
        <v>9167</v>
      </c>
      <c r="I787" s="749" t="s">
        <v>9140</v>
      </c>
      <c r="J787" s="749" t="n">
        <v>7901.98</v>
      </c>
    </row>
    <row collapsed="false" customFormat="false" customHeight="true" hidden="true" ht="12.75" outlineLevel="0" r="788">
      <c r="A788" s="749" t="s">
        <v>9168</v>
      </c>
      <c r="B788" s="749" t="str">
        <f aca="false">C788&amp;D788&amp;E788&amp;F788&amp;G788&amp;H788</f>
        <v>LEVANTAMENTO TOPOGRAFICO,PLANIALTIMETRICO E CADASTRAL,DE TERRENO OROGRAFIA NAO ACIDENTADA,VEGETACAO DENSA E EDIFICACAO MEDIA</v>
      </c>
      <c r="C788" s="749" t="s">
        <v>9137</v>
      </c>
      <c r="D788" s="749" t="s">
        <v>9166</v>
      </c>
      <c r="E788" s="749" t="s">
        <v>9167</v>
      </c>
      <c r="I788" s="749" t="s">
        <v>9140</v>
      </c>
      <c r="J788" s="749" t="n">
        <v>7031.35</v>
      </c>
    </row>
    <row collapsed="false" customFormat="false" customHeight="true" hidden="true" ht="12.75" outlineLevel="0" r="789">
      <c r="A789" s="749" t="s">
        <v>9169</v>
      </c>
      <c r="B789" s="749" t="str">
        <f aca="false">C789&amp;D789&amp;E789&amp;F789&amp;G789&amp;H789</f>
        <v>LEVANTAMENTO TOPOGRAFICO,PLANIALTIMETRICO E CADASTRAL,DE TERRENO DE OROGRAFIA NAO ACIDENTADA,VEGETACAO DENSA E EDIFICACAO LEVE</v>
      </c>
      <c r="C789" s="749" t="s">
        <v>9137</v>
      </c>
      <c r="D789" s="749" t="s">
        <v>9162</v>
      </c>
      <c r="E789" s="749" t="s">
        <v>9170</v>
      </c>
      <c r="I789" s="749" t="s">
        <v>9140</v>
      </c>
      <c r="J789" s="749" t="n">
        <v>6732.81</v>
      </c>
    </row>
    <row collapsed="false" customFormat="false" customHeight="true" hidden="true" ht="12.75" outlineLevel="0" r="790">
      <c r="A790" s="749" t="s">
        <v>9171</v>
      </c>
      <c r="B790" s="749" t="str">
        <f aca="false">C790&amp;D790&amp;E790&amp;F790&amp;G790&amp;H790</f>
        <v>LEVANTAMENTO TOPOGRAFICO,PLANIALTIMETRICO E CADASTRAL,DE TERRENO DE OROGRAFIA NAO ACIDENTADA,VEGETACAO DENSA E EDIFICACAO LEVE</v>
      </c>
      <c r="C790" s="749" t="s">
        <v>9137</v>
      </c>
      <c r="D790" s="749" t="s">
        <v>9162</v>
      </c>
      <c r="E790" s="749" t="s">
        <v>9170</v>
      </c>
      <c r="I790" s="749" t="s">
        <v>9140</v>
      </c>
      <c r="J790" s="749" t="n">
        <v>5991</v>
      </c>
    </row>
    <row collapsed="false" customFormat="false" customHeight="true" hidden="true" ht="12.75" outlineLevel="0" r="791">
      <c r="A791" s="749" t="s">
        <v>9172</v>
      </c>
      <c r="B791" s="749" t="str">
        <f aca="false">C791&amp;D791&amp;E791&amp;F791&amp;G791&amp;H791</f>
        <v>LEVANTAMENTO TOPOGRAFICO,PLANIALTIMETRICO E CADASTRAL,DE TERRENO DE OROGRAFIA NAO ACIDENTADA,VEGETACAO RALA E EDIFICACAO DENSA</v>
      </c>
      <c r="C791" s="749" t="s">
        <v>9137</v>
      </c>
      <c r="D791" s="749" t="s">
        <v>9173</v>
      </c>
      <c r="E791" s="749" t="s">
        <v>9174</v>
      </c>
      <c r="I791" s="749" t="s">
        <v>9140</v>
      </c>
      <c r="J791" s="749" t="n">
        <v>6208.7</v>
      </c>
    </row>
    <row collapsed="false" customFormat="false" customHeight="true" hidden="true" ht="12.75" outlineLevel="0" r="792">
      <c r="A792" s="749" t="s">
        <v>9175</v>
      </c>
      <c r="B792" s="749" t="str">
        <f aca="false">C792&amp;D792&amp;E792&amp;F792&amp;G792&amp;H792</f>
        <v>LEVANTAMENTO TOPOGRAFICO,PLANIALTIMETRICO E CADASTRAL,DE TERRENO DE OROGRAFIA NAO ACIDENTADA,VEGETACAO RALA E EDIFICACAO DENSA</v>
      </c>
      <c r="C792" s="749" t="s">
        <v>9137</v>
      </c>
      <c r="D792" s="749" t="s">
        <v>9173</v>
      </c>
      <c r="E792" s="749" t="s">
        <v>9174</v>
      </c>
      <c r="I792" s="749" t="s">
        <v>9140</v>
      </c>
      <c r="J792" s="749" t="n">
        <v>5524.63</v>
      </c>
    </row>
    <row collapsed="false" customFormat="false" customHeight="true" hidden="true" ht="12.75" outlineLevel="0" r="793">
      <c r="A793" s="749" t="s">
        <v>9176</v>
      </c>
      <c r="B793" s="749" t="str">
        <f aca="false">C793&amp;D793&amp;E793&amp;F793&amp;G793&amp;H793</f>
        <v>LEVANTAMENTO TOPOGRAFICO,PLANIALTIMETRICO E CADASTRAL,DE TERRENO DE OROGRAFIA NAO ACIDENTADA,VEGETACAO RALA E EDIFICACAO MEDIA</v>
      </c>
      <c r="C793" s="749" t="s">
        <v>9137</v>
      </c>
      <c r="D793" s="749" t="s">
        <v>9173</v>
      </c>
      <c r="E793" s="749" t="s">
        <v>9177</v>
      </c>
      <c r="I793" s="749" t="s">
        <v>9140</v>
      </c>
      <c r="J793" s="749" t="n">
        <v>4757.31</v>
      </c>
    </row>
    <row collapsed="false" customFormat="false" customHeight="true" hidden="true" ht="12.75" outlineLevel="0" r="794">
      <c r="A794" s="749" t="s">
        <v>9178</v>
      </c>
      <c r="B794" s="749" t="str">
        <f aca="false">C794&amp;D794&amp;E794&amp;F794&amp;G794&amp;H794</f>
        <v>LEVANTAMENTO TOPOGRAFICO,PLANIALTIMETRICO E CADASTRAL,DE TERRENO DE OROGRAFIA NAO ACIDENTADA,VEGETACAO RALA E EDIFICACAO MEDIA</v>
      </c>
      <c r="C794" s="749" t="s">
        <v>9137</v>
      </c>
      <c r="D794" s="749" t="s">
        <v>9173</v>
      </c>
      <c r="E794" s="749" t="s">
        <v>9177</v>
      </c>
      <c r="I794" s="749" t="s">
        <v>9140</v>
      </c>
      <c r="J794" s="749" t="n">
        <v>4233.16</v>
      </c>
    </row>
    <row collapsed="false" customFormat="false" customHeight="true" hidden="true" ht="12.75" outlineLevel="0" r="795">
      <c r="A795" s="749" t="s">
        <v>9179</v>
      </c>
      <c r="B795" s="749" t="str">
        <f aca="false">C795&amp;D795&amp;E795&amp;F795&amp;G795&amp;H795</f>
        <v>LEVANTAMENTO TOPOGRAFICO,PLANIALTIMETRICO E CADASTRAL,DE TERRENO DE OROGRAFIA NAO ACIDENTADA,VEGETACAO RALA E EDIFICACAO LEVE</v>
      </c>
      <c r="C795" s="749" t="s">
        <v>9137</v>
      </c>
      <c r="D795" s="749" t="s">
        <v>9173</v>
      </c>
      <c r="E795" s="749" t="s">
        <v>9180</v>
      </c>
      <c r="I795" s="749" t="s">
        <v>9140</v>
      </c>
      <c r="J795" s="749" t="n">
        <v>4031.62</v>
      </c>
    </row>
    <row collapsed="false" customFormat="false" customHeight="true" hidden="true" ht="12.75" outlineLevel="0" r="796">
      <c r="A796" s="749" t="s">
        <v>9181</v>
      </c>
      <c r="B796" s="749" t="str">
        <f aca="false">C796&amp;D796&amp;E796&amp;F796&amp;G796&amp;H796</f>
        <v>LEVANTAMENTO TOPOGRAFICO,PLANIALTIMETRICO E CADASTRAL,DE TERRENO DE OROGRAFIA NAO ACIDENTADA,VEGETACAO RALA E EDIFICACAO LEVE</v>
      </c>
      <c r="C796" s="749" t="s">
        <v>9137</v>
      </c>
      <c r="D796" s="749" t="s">
        <v>9173</v>
      </c>
      <c r="E796" s="749" t="s">
        <v>9180</v>
      </c>
      <c r="I796" s="749" t="s">
        <v>9140</v>
      </c>
      <c r="J796" s="749" t="n">
        <v>3587.42</v>
      </c>
    </row>
    <row collapsed="false" customFormat="false" customHeight="true" hidden="true" ht="12.75" outlineLevel="0" r="797">
      <c r="A797" s="749" t="s">
        <v>9182</v>
      </c>
      <c r="B797" s="749" t="str">
        <f aca="false">C797&amp;D797&amp;E797&amp;F797&amp;G797&amp;H797</f>
        <v>DETERMINACAO DE NORTE VERDADEIRO(N.V.)POR OBSERVACAO DIRETADE ALTURA DE SOL,PELO PROCESSO DAS DISTANCIAS ZENITAIS ABSOLUTAS</v>
      </c>
      <c r="C797" s="749" t="s">
        <v>9183</v>
      </c>
      <c r="D797" s="749" t="s">
        <v>9184</v>
      </c>
      <c r="E797" s="749" t="s">
        <v>9185</v>
      </c>
      <c r="I797" s="749" t="s">
        <v>30</v>
      </c>
      <c r="J797" s="749" t="n">
        <v>358.79</v>
      </c>
    </row>
    <row collapsed="false" customFormat="false" customHeight="true" hidden="true" ht="12.75" outlineLevel="0" r="798">
      <c r="A798" s="749" t="s">
        <v>9186</v>
      </c>
      <c r="B798" s="749" t="str">
        <f aca="false">C798&amp;D798&amp;E798&amp;F798&amp;G798&amp;H798</f>
        <v>DETERMINACAO DE NORTE VERDADEIRO(N.V.)POR OBSERVACAO DIRETADE ALTURA DE SOL,PELO PROCESSO DAS DISTANCIAS ZENITAIS ABSOLUTAS</v>
      </c>
      <c r="C798" s="749" t="s">
        <v>9183</v>
      </c>
      <c r="D798" s="749" t="s">
        <v>9184</v>
      </c>
      <c r="E798" s="749" t="s">
        <v>9185</v>
      </c>
      <c r="I798" s="749" t="s">
        <v>30</v>
      </c>
      <c r="J798" s="749" t="n">
        <v>312.34</v>
      </c>
    </row>
    <row collapsed="false" customFormat="false" customHeight="true" hidden="true" ht="12.75" outlineLevel="0" r="799">
      <c r="A799" s="749" t="s">
        <v>9187</v>
      </c>
      <c r="B799" s="749" t="str">
        <f aca="false">C799&amp;D799&amp;E799&amp;F799&amp;G799&amp;H799</f>
        <v>IMPLANTACAO DE MARCO DE R.N.,EM CONCRETO COM TARUGO METALICO,E DETERMINACAO DE SUA COTA POR TRANSPORTE DE COTA,DE R.N.JA ESTABELECIDO.O CUSTO INCLUI ESTE TRANSPORTE ATE A DISTANCIA DE 150,00M.ALEM DESTE CUSTO,PAGAR O NIVELAMENTO PELOS CODIGOS 01.016.0050 A 01.016.0052</v>
      </c>
      <c r="C799" s="749" t="s">
        <v>9188</v>
      </c>
      <c r="D799" s="749" t="s">
        <v>9189</v>
      </c>
      <c r="E799" s="749" t="s">
        <v>9190</v>
      </c>
      <c r="F799" s="749" t="s">
        <v>9191</v>
      </c>
      <c r="G799" s="749" t="s">
        <v>9192</v>
      </c>
      <c r="I799" s="749" t="s">
        <v>30</v>
      </c>
      <c r="J799" s="749" t="n">
        <v>190.41</v>
      </c>
    </row>
    <row collapsed="false" customFormat="false" customHeight="true" hidden="true" ht="12.75" outlineLevel="0" r="800">
      <c r="A800" s="749" t="s">
        <v>9193</v>
      </c>
      <c r="B800" s="749" t="str">
        <f aca="false">C800&amp;D800&amp;E800&amp;F800&amp;G800&amp;H800</f>
        <v>IMPLANTACAO DE MARCO DE R.N.,EM CONCRETO COM TARUGO METALICO,E DETERMINACAO DE SUA COTA POR TRANSPORTE DE COTA,DE R.N.JA ESTABELECIDO.O CUSTO INCLUI ESTE TRANSPORTE ATE A DISTANCIA DE 150,00M.ALEM DESTE CUSTO,PAGAR O NIVELAMENTO PELOS CODIGOS 01.016.0050 A 01.016.0052</v>
      </c>
      <c r="C800" s="749" t="s">
        <v>9188</v>
      </c>
      <c r="D800" s="749" t="s">
        <v>9189</v>
      </c>
      <c r="E800" s="749" t="s">
        <v>9190</v>
      </c>
      <c r="F800" s="749" t="s">
        <v>9191</v>
      </c>
      <c r="G800" s="749" t="s">
        <v>9192</v>
      </c>
      <c r="I800" s="749" t="s">
        <v>30</v>
      </c>
      <c r="J800" s="749" t="n">
        <v>166.42</v>
      </c>
    </row>
    <row collapsed="false" customFormat="false" customHeight="true" hidden="true" ht="12.75" outlineLevel="0" r="801">
      <c r="A801" s="749" t="s">
        <v>9194</v>
      </c>
      <c r="B801" s="749" t="str">
        <f aca="false">C801&amp;D801&amp;E801&amp;F801&amp;G801&amp;H801</f>
        <v>LANCAMENTO DE LINHA POLIGONAL BASICA,COM PRECISAO DE FECHAMENTO RELATIVA A 1ª ORDEM,USANDO DISTANCIOMETRO ELETRONICO EMTERRENO DE OROGRAFIA ACIDENTADA E VEGETACAO DENSA,PARA POLIGONAIS DE 2ª ORDEM TOMAR 85% DO CUSTO</v>
      </c>
      <c r="C801" s="749" t="s">
        <v>9195</v>
      </c>
      <c r="D801" s="749" t="s">
        <v>9196</v>
      </c>
      <c r="E801" s="749" t="s">
        <v>9197</v>
      </c>
      <c r="F801" s="749" t="s">
        <v>9198</v>
      </c>
      <c r="I801" s="749" t="s">
        <v>429</v>
      </c>
      <c r="J801" s="749" t="n">
        <v>2061.82</v>
      </c>
    </row>
    <row collapsed="false" customFormat="false" customHeight="true" hidden="true" ht="12.75" outlineLevel="0" r="802">
      <c r="A802" s="749" t="s">
        <v>9199</v>
      </c>
      <c r="B802" s="749" t="str">
        <f aca="false">C802&amp;D802&amp;E802&amp;F802&amp;G802&amp;H802</f>
        <v>LANCAMENTO DE LINHA POLIGONAL BASICA,COM PRECISAO DE FECHAMENTO RELATIVA A 1ª ORDEM,USANDO DISTANCIOMETRO ELETRONICO EMTERRENO DE OROGRAFIA ACIDENTADA E VEGETACAO DENSA,PARA POLIGONAIS DE 2ª ORDEM TOMAR 85% DO CUSTO</v>
      </c>
      <c r="C802" s="749" t="s">
        <v>9195</v>
      </c>
      <c r="D802" s="749" t="s">
        <v>9196</v>
      </c>
      <c r="E802" s="749" t="s">
        <v>9197</v>
      </c>
      <c r="F802" s="749" t="s">
        <v>9198</v>
      </c>
      <c r="I802" s="749" t="s">
        <v>429</v>
      </c>
      <c r="J802" s="749" t="n">
        <v>1802.03</v>
      </c>
    </row>
    <row collapsed="false" customFormat="false" customHeight="true" hidden="true" ht="12.75" outlineLevel="0" r="803">
      <c r="A803" s="749" t="s">
        <v>9200</v>
      </c>
      <c r="B803" s="749" t="str">
        <f aca="false">C803&amp;D803&amp;E803&amp;F803&amp;G803&amp;H803</f>
        <v>LANCAMENTO DE LINHA POLIGONAL BASICA,COM PRECISAO DE FECHAMENTO RELATIVA A 1ª ORDEM,USANDO DISTANCIOMETRO ELETRONICO EMTERRENO DE OROGRAFIA ACIDENTADA E VEGETACAO RALA,PARA POLIGONAIS DE 2ª ORDEM TOMAR 85% DO CUSTO</v>
      </c>
      <c r="C803" s="749" t="s">
        <v>9195</v>
      </c>
      <c r="D803" s="749" t="s">
        <v>9196</v>
      </c>
      <c r="E803" s="749" t="s">
        <v>9201</v>
      </c>
      <c r="F803" s="749" t="s">
        <v>9202</v>
      </c>
      <c r="I803" s="749" t="s">
        <v>429</v>
      </c>
      <c r="J803" s="749" t="n">
        <v>1238.83</v>
      </c>
    </row>
    <row collapsed="false" customFormat="false" customHeight="true" hidden="true" ht="12.75" outlineLevel="0" r="804">
      <c r="A804" s="749" t="s">
        <v>9203</v>
      </c>
      <c r="B804" s="749" t="str">
        <f aca="false">C804&amp;D804&amp;E804&amp;F804&amp;G804&amp;H804</f>
        <v>LANCAMENTO DE LINHA POLIGONAL BASICA,COM PRECISAO DE FECHAMENTO RELATIVA A 1ª ORDEM,USANDO DISTANCIOMETRO ELETRONICO EMTERRENO DE OROGRAFIA ACIDENTADA E VEGETACAO RALA,PARA POLIGONAIS DE 2ª ORDEM TOMAR 85% DO CUSTO</v>
      </c>
      <c r="C804" s="749" t="s">
        <v>9195</v>
      </c>
      <c r="D804" s="749" t="s">
        <v>9196</v>
      </c>
      <c r="E804" s="749" t="s">
        <v>9201</v>
      </c>
      <c r="F804" s="749" t="s">
        <v>9202</v>
      </c>
      <c r="I804" s="749" t="s">
        <v>429</v>
      </c>
      <c r="J804" s="749" t="n">
        <v>1082.73</v>
      </c>
    </row>
    <row collapsed="false" customFormat="false" customHeight="true" hidden="true" ht="12.75" outlineLevel="0" r="805">
      <c r="A805" s="749" t="s">
        <v>9204</v>
      </c>
      <c r="B805" s="749" t="str">
        <f aca="false">C805&amp;D805&amp;E805&amp;F805&amp;G805&amp;H805</f>
        <v>LANCAMENTO DE LINHA POLIGONAL BASICA,COM PRECISAO DE FECHAMENTO RELATIVA A 1ª ORDEM,USANDO DISTANCIOMETRO ELETRONICO EMTERRENO DE OROGRAFIA NAO ACIDENTADA E VEGETACAO DENSA,PARAPOLIGONAIS DE 2ª ORDEM TOMAR 85% DO CUSTO</v>
      </c>
      <c r="C805" s="749" t="s">
        <v>9195</v>
      </c>
      <c r="D805" s="749" t="s">
        <v>9196</v>
      </c>
      <c r="E805" s="749" t="s">
        <v>9205</v>
      </c>
      <c r="F805" s="749" t="s">
        <v>9206</v>
      </c>
      <c r="I805" s="749" t="s">
        <v>429</v>
      </c>
      <c r="J805" s="749" t="n">
        <v>1446.74</v>
      </c>
    </row>
    <row collapsed="false" customFormat="false" customHeight="true" hidden="true" ht="12.75" outlineLevel="0" r="806">
      <c r="A806" s="749" t="s">
        <v>9207</v>
      </c>
      <c r="B806" s="749" t="str">
        <f aca="false">C806&amp;D806&amp;E806&amp;F806&amp;G806&amp;H806</f>
        <v>LANCAMENTO DE LINHA POLIGONAL BASICA,COM PRECISAO DE FECHAMENTO RELATIVA A 1ª ORDEM,USANDO DISTANCIOMETRO ELETRONICO EMTERRENO DE OROGRAFIA NAO ACIDENTADA E VEGETACAO DENSA,PARAPOLIGONAIS DE 2ª ORDEM TOMAR 85% DO CUSTO</v>
      </c>
      <c r="C806" s="749" t="s">
        <v>9195</v>
      </c>
      <c r="D806" s="749" t="s">
        <v>9196</v>
      </c>
      <c r="E806" s="749" t="s">
        <v>9205</v>
      </c>
      <c r="F806" s="749" t="s">
        <v>9206</v>
      </c>
      <c r="I806" s="749" t="s">
        <v>429</v>
      </c>
      <c r="J806" s="749" t="n">
        <v>1264.45</v>
      </c>
    </row>
    <row collapsed="false" customFormat="false" customHeight="true" hidden="true" ht="12.75" outlineLevel="0" r="807">
      <c r="A807" s="749" t="s">
        <v>9208</v>
      </c>
      <c r="B807" s="749" t="str">
        <f aca="false">C807&amp;D807&amp;E807&amp;F807&amp;G807&amp;H807</f>
        <v>LANCAMENTO DE LINHA POLIGONAL BASICA,COM PRECISAO DE FECHAMENTO RELATIVA A 1ª ORDEM,USANDO DISTANCIOMETRO ELETRONICO EMTERRENO DE OROGRAFIA NAO ACIDENTADA E VEGETACAO RALA,PARAPOLIGONAIS DE 2ª ORDEM TOMAR 85% DO CUSTO</v>
      </c>
      <c r="C807" s="749" t="s">
        <v>9195</v>
      </c>
      <c r="D807" s="749" t="s">
        <v>9196</v>
      </c>
      <c r="E807" s="749" t="s">
        <v>9209</v>
      </c>
      <c r="F807" s="749" t="s">
        <v>9206</v>
      </c>
      <c r="I807" s="749" t="s">
        <v>429</v>
      </c>
      <c r="J807" s="749" t="n">
        <v>866.31</v>
      </c>
    </row>
    <row collapsed="false" customFormat="false" customHeight="true" hidden="true" ht="12.75" outlineLevel="0" r="808">
      <c r="A808" s="749" t="s">
        <v>9210</v>
      </c>
      <c r="B808" s="749" t="str">
        <f aca="false">C808&amp;D808&amp;E808&amp;F808&amp;G808&amp;H808</f>
        <v>LANCAMENTO DE LINHA POLIGONAL BASICA,COM PRECISAO DE FECHAMENTO RELATIVA A 1ª ORDEM,USANDO DISTANCIOMETRO ELETRONICO EMTERRENO DE OROGRAFIA NAO ACIDENTADA E VEGETACAO RALA,PARAPOLIGONAIS DE 2ª ORDEM TOMAR 85% DO CUSTO</v>
      </c>
      <c r="C808" s="749" t="s">
        <v>9195</v>
      </c>
      <c r="D808" s="749" t="s">
        <v>9196</v>
      </c>
      <c r="E808" s="749" t="s">
        <v>9209</v>
      </c>
      <c r="F808" s="749" t="s">
        <v>9206</v>
      </c>
      <c r="I808" s="749" t="s">
        <v>429</v>
      </c>
      <c r="J808" s="749" t="n">
        <v>757.15</v>
      </c>
    </row>
    <row collapsed="false" customFormat="false" customHeight="true" hidden="true" ht="12.75" outlineLevel="0" r="809">
      <c r="A809" s="749" t="s">
        <v>9211</v>
      </c>
      <c r="B809" s="749" t="str">
        <f aca="false">C809&amp;D809&amp;E809&amp;F809&amp;G809&amp;H809</f>
        <v>LANCAMENTO DE LINHA POLIGONAL,COM PRECISAO DE FECHAMENTO RELATIVO A 3ª ORDEM,EM TERRENO DE OROGRAFIA ACIDENTADA E VEGETACAO DENSA</v>
      </c>
      <c r="C809" s="749" t="s">
        <v>9212</v>
      </c>
      <c r="D809" s="749" t="s">
        <v>9213</v>
      </c>
      <c r="E809" s="749" t="s">
        <v>9214</v>
      </c>
      <c r="I809" s="749" t="s">
        <v>429</v>
      </c>
      <c r="J809" s="749" t="n">
        <v>1649.46</v>
      </c>
    </row>
    <row collapsed="false" customFormat="false" customHeight="true" hidden="true" ht="12.75" outlineLevel="0" r="810">
      <c r="A810" s="749" t="s">
        <v>9215</v>
      </c>
      <c r="B810" s="749" t="str">
        <f aca="false">C810&amp;D810&amp;E810&amp;F810&amp;G810&amp;H810</f>
        <v>LANCAMENTO DE LINHA POLIGONAL,COM PRECISAO DE FECHAMENTO RELATIVO A 3ª ORDEM,EM TERRENO DE OROGRAFIA ACIDENTADA E VEGETACAO DENSA</v>
      </c>
      <c r="C810" s="749" t="s">
        <v>9212</v>
      </c>
      <c r="D810" s="749" t="s">
        <v>9213</v>
      </c>
      <c r="E810" s="749" t="s">
        <v>9214</v>
      </c>
      <c r="I810" s="749" t="s">
        <v>429</v>
      </c>
      <c r="J810" s="749" t="n">
        <v>1441.62</v>
      </c>
    </row>
    <row collapsed="false" customFormat="false" customHeight="true" hidden="true" ht="12.75" outlineLevel="0" r="811">
      <c r="A811" s="749" t="s">
        <v>9216</v>
      </c>
      <c r="B811" s="749" t="str">
        <f aca="false">C811&amp;D811&amp;E811&amp;F811&amp;G811&amp;H811</f>
        <v>LANCAMENTO DE LINHA POLIGONAL,COM PRECISAO DE FECHAMENTO RELATIVO A 3ª ORDEM,EM TERRENO DE OROGRAFIA ACIDENTADA E VEGETACAO RALA</v>
      </c>
      <c r="C811" s="749" t="s">
        <v>9212</v>
      </c>
      <c r="D811" s="749" t="s">
        <v>9213</v>
      </c>
      <c r="E811" s="749" t="s">
        <v>9217</v>
      </c>
      <c r="I811" s="749" t="s">
        <v>429</v>
      </c>
      <c r="J811" s="749" t="n">
        <v>991.06</v>
      </c>
    </row>
    <row collapsed="false" customFormat="false" customHeight="true" hidden="true" ht="12.75" outlineLevel="0" r="812">
      <c r="A812" s="749" t="s">
        <v>9218</v>
      </c>
      <c r="B812" s="749" t="str">
        <f aca="false">C812&amp;D812&amp;E812&amp;F812&amp;G812&amp;H812</f>
        <v>LANCAMENTO DE LINHA POLIGONAL,COM PRECISAO DE FECHAMENTO RELATIVO A 3ª ORDEM,EM TERRENO DE OROGRAFIA ACIDENTADA E VEGETACAO RALA</v>
      </c>
      <c r="C812" s="749" t="s">
        <v>9212</v>
      </c>
      <c r="D812" s="749" t="s">
        <v>9213</v>
      </c>
      <c r="E812" s="749" t="s">
        <v>9217</v>
      </c>
      <c r="I812" s="749" t="s">
        <v>429</v>
      </c>
      <c r="J812" s="749" t="n">
        <v>866.18</v>
      </c>
    </row>
    <row collapsed="false" customFormat="false" customHeight="true" hidden="true" ht="12.75" outlineLevel="0" r="813">
      <c r="A813" s="749" t="s">
        <v>9219</v>
      </c>
      <c r="B813" s="749" t="str">
        <f aca="false">C813&amp;D813&amp;E813&amp;F813&amp;G813&amp;H813</f>
        <v>LANCAMENTO DE LINHA POLIGONAL,COM PRECISAO DE FECHAMENTO RELATIVO A 3ª ORDEM,EM TERRENO DE OROGRAFIA NAO ACIDENTADA E VEGETACAO DENSA</v>
      </c>
      <c r="C813" s="749" t="s">
        <v>9212</v>
      </c>
      <c r="D813" s="749" t="s">
        <v>9220</v>
      </c>
      <c r="E813" s="749" t="s">
        <v>9221</v>
      </c>
      <c r="I813" s="749" t="s">
        <v>429</v>
      </c>
      <c r="J813" s="749" t="n">
        <v>1157.39</v>
      </c>
    </row>
    <row collapsed="false" customFormat="false" customHeight="true" hidden="true" ht="12.75" outlineLevel="0" r="814">
      <c r="A814" s="749" t="s">
        <v>9222</v>
      </c>
      <c r="B814" s="749" t="str">
        <f aca="false">C814&amp;D814&amp;E814&amp;F814&amp;G814&amp;H814</f>
        <v>LANCAMENTO DE LINHA POLIGONAL,COM PRECISAO DE FECHAMENTO RELATIVO A 3ª ORDEM,EM TERRENO DE OROGRAFIA NAO ACIDENTADA E VEGETACAO DENSA</v>
      </c>
      <c r="C814" s="749" t="s">
        <v>9212</v>
      </c>
      <c r="D814" s="749" t="s">
        <v>9220</v>
      </c>
      <c r="E814" s="749" t="s">
        <v>9221</v>
      </c>
      <c r="I814" s="749" t="s">
        <v>429</v>
      </c>
      <c r="J814" s="749" t="n">
        <v>1011.55</v>
      </c>
    </row>
    <row collapsed="false" customFormat="false" customHeight="true" hidden="true" ht="12.75" outlineLevel="0" r="815">
      <c r="A815" s="749" t="s">
        <v>9223</v>
      </c>
      <c r="B815" s="749" t="str">
        <f aca="false">C815&amp;D815&amp;E815&amp;F815&amp;G815&amp;H815</f>
        <v>LANCAMENTO DE LINHA POLIGONAL,COM PRECISAO DE FECHAMENTO RELATIVO A 3ª ORDEM,EM TERRENO DE OROGRAFIA NAO ACIDENTADA E VEGETACAO RALA</v>
      </c>
      <c r="C815" s="749" t="s">
        <v>9212</v>
      </c>
      <c r="D815" s="749" t="s">
        <v>9220</v>
      </c>
      <c r="E815" s="749" t="s">
        <v>9224</v>
      </c>
      <c r="I815" s="749" t="s">
        <v>429</v>
      </c>
      <c r="J815" s="749" t="n">
        <v>693.05</v>
      </c>
    </row>
    <row collapsed="false" customFormat="false" customHeight="true" hidden="true" ht="12.75" outlineLevel="0" r="816">
      <c r="A816" s="749" t="s">
        <v>9225</v>
      </c>
      <c r="B816" s="749" t="str">
        <f aca="false">C816&amp;D816&amp;E816&amp;F816&amp;G816&amp;H816</f>
        <v>LANCAMENTO DE LINHA POLIGONAL,COM PRECISAO DE FECHAMENTO RELATIVO A 3ª ORDEM,EM TERRENO DE OROGRAFIA NAO ACIDENTADA E VEGETACAO RALA</v>
      </c>
      <c r="C816" s="749" t="s">
        <v>9212</v>
      </c>
      <c r="D816" s="749" t="s">
        <v>9220</v>
      </c>
      <c r="E816" s="749" t="s">
        <v>9224</v>
      </c>
      <c r="I816" s="749" t="s">
        <v>429</v>
      </c>
      <c r="J816" s="749" t="n">
        <v>605.72</v>
      </c>
    </row>
    <row collapsed="false" customFormat="false" customHeight="true" hidden="true" ht="12.75" outlineLevel="0" r="817">
      <c r="A817" s="749" t="s">
        <v>9226</v>
      </c>
      <c r="B817" s="749" t="str">
        <f aca="false">C817&amp;D817&amp;E817&amp;F817&amp;G817&amp;H817</f>
        <v>NIVELAMENTO E CONTRANIVELAMENTO DE LINHA TOPOGRAFICA,EM TERRENO DE OROGRAFIA ACIDENTADA.O CUSTO INCLUI O DESENHO EM ESCALA 1:2000(H) OU 1:1000(H) E 1:200(V) OU 1:100(V)</v>
      </c>
      <c r="C817" s="749" t="s">
        <v>9227</v>
      </c>
      <c r="D817" s="749" t="s">
        <v>9228</v>
      </c>
      <c r="E817" s="749" t="s">
        <v>9229</v>
      </c>
      <c r="I817" s="749" t="s">
        <v>429</v>
      </c>
      <c r="J817" s="749" t="n">
        <v>1414.16</v>
      </c>
    </row>
    <row collapsed="false" customFormat="false" customHeight="true" hidden="true" ht="12.75" outlineLevel="0" r="818">
      <c r="A818" s="749" t="s">
        <v>9230</v>
      </c>
      <c r="B818" s="749" t="str">
        <f aca="false">C818&amp;D818&amp;E818&amp;F818&amp;G818&amp;H818</f>
        <v>NIVELAMENTO E CONTRANIVELAMENTO DE LINHA TOPOGRAFICA,EM TERRENO DE OROGRAFIA ACIDENTADA.O CUSTO INCLUI O DESENHO EM ESCALA 1:2000(H) OU 1:1000(H) E 1:200(V) OU 1:100(V)</v>
      </c>
      <c r="C818" s="749" t="s">
        <v>9227</v>
      </c>
      <c r="D818" s="749" t="s">
        <v>9228</v>
      </c>
      <c r="E818" s="749" t="s">
        <v>9229</v>
      </c>
      <c r="I818" s="749" t="s">
        <v>429</v>
      </c>
      <c r="J818" s="749" t="n">
        <v>1226.39</v>
      </c>
    </row>
    <row collapsed="false" customFormat="false" customHeight="true" hidden="true" ht="12.75" outlineLevel="0" r="819">
      <c r="A819" s="749" t="s">
        <v>9231</v>
      </c>
      <c r="B819" s="749" t="str">
        <f aca="false">C819&amp;D819&amp;E819&amp;F819&amp;G819&amp;H819</f>
        <v>NIVELAMENTO E CONTRANIVELAMENTO DE LINHA TOPOGRAFICA,EM TERRENO DE OROGRAFIA ONDULADA.O CUSTO INCLUI O DESENHO EM ESCALA 1:2000(H) OU 1:1000(H) E 1:200(V) OU 1:100(V)</v>
      </c>
      <c r="C819" s="749" t="s">
        <v>9227</v>
      </c>
      <c r="D819" s="749" t="s">
        <v>9232</v>
      </c>
      <c r="E819" s="749" t="s">
        <v>9233</v>
      </c>
      <c r="I819" s="749" t="s">
        <v>429</v>
      </c>
      <c r="J819" s="749" t="n">
        <v>989.91</v>
      </c>
    </row>
    <row collapsed="false" customFormat="false" customHeight="true" hidden="true" ht="12.75" outlineLevel="0" r="820">
      <c r="A820" s="749" t="s">
        <v>9234</v>
      </c>
      <c r="B820" s="749" t="str">
        <f aca="false">C820&amp;D820&amp;E820&amp;F820&amp;G820&amp;H820</f>
        <v>NIVELAMENTO E CONTRANIVELAMENTO DE LINHA TOPOGRAFICA,EM TERRENO DE OROGRAFIA ONDULADA.O CUSTO INCLUI O DESENHO EM ESCALA 1:2000(H) OU 1:1000(H) E 1:200(V) OU 1:100(V)</v>
      </c>
      <c r="C820" s="749" t="s">
        <v>9227</v>
      </c>
      <c r="D820" s="749" t="s">
        <v>9232</v>
      </c>
      <c r="E820" s="749" t="s">
        <v>9233</v>
      </c>
      <c r="I820" s="749" t="s">
        <v>429</v>
      </c>
      <c r="J820" s="749" t="n">
        <v>858.47</v>
      </c>
    </row>
    <row collapsed="false" customFormat="false" customHeight="true" hidden="true" ht="12.75" outlineLevel="0" r="821">
      <c r="A821" s="749" t="s">
        <v>9235</v>
      </c>
      <c r="B821" s="749" t="str">
        <f aca="false">C821&amp;D821&amp;E821&amp;F821&amp;G821&amp;H821</f>
        <v>NIVELAMENTO E CONTRANIVELAMENTO DE LINHA TOPOGRAFICA,EM TERRENO DE OROGRAFIA NAO ACIDENTADA OU EM ESTRADA IMPLANTADA.O CUSTO INCLUI O DESENHO EM ESCALA 1:2000(H) OU 1:1000(H) E 1:200(V) OU 1:100(V)</v>
      </c>
      <c r="C821" s="749" t="s">
        <v>9227</v>
      </c>
      <c r="D821" s="749" t="s">
        <v>9236</v>
      </c>
      <c r="E821" s="749" t="s">
        <v>9237</v>
      </c>
      <c r="F821" s="749" t="s">
        <v>9238</v>
      </c>
      <c r="I821" s="749" t="s">
        <v>429</v>
      </c>
      <c r="J821" s="749" t="n">
        <v>707.08</v>
      </c>
    </row>
    <row collapsed="false" customFormat="false" customHeight="true" hidden="true" ht="12.75" outlineLevel="0" r="822">
      <c r="A822" s="749" t="s">
        <v>9239</v>
      </c>
      <c r="B822" s="749" t="str">
        <f aca="false">C822&amp;D822&amp;E822&amp;F822&amp;G822&amp;H822</f>
        <v>NIVELAMENTO E CONTRANIVELAMENTO DE LINHA TOPOGRAFICA,EM TERRENO DE OROGRAFIA NAO ACIDENTADA OU EM ESTRADA IMPLANTADA.O CUSTO INCLUI O DESENHO EM ESCALA 1:2000(H) OU 1:1000(H) E 1:200(V) OU 1:100(V)</v>
      </c>
      <c r="C822" s="749" t="s">
        <v>9227</v>
      </c>
      <c r="D822" s="749" t="s">
        <v>9236</v>
      </c>
      <c r="E822" s="749" t="s">
        <v>9237</v>
      </c>
      <c r="F822" s="749" t="s">
        <v>9238</v>
      </c>
      <c r="I822" s="749" t="s">
        <v>429</v>
      </c>
      <c r="J822" s="749" t="n">
        <v>613.19</v>
      </c>
    </row>
    <row collapsed="false" customFormat="false" customHeight="true" hidden="true" ht="12.75" outlineLevel="0" r="823">
      <c r="A823" s="749" t="s">
        <v>9240</v>
      </c>
      <c r="B823" s="749" t="str">
        <f aca="false">C823&amp;D823&amp;E823&amp;F823&amp;G823&amp;H823</f>
        <v>LEVANTAMENTO DE SECAO TRANSVERSAL EM TERRENO DE OROGRAFIA ACIDENTADA E VEGETACAO DENSA.O EQUIPAMENTO CONSIDERADO E O TEODOLITO,USANDO-SE A ESTADIMETRIA.MEDIDO POR METRO LINEAR DE SECAO.O CUSTO INCLUI DESENHO NA ESCALA 1:200</v>
      </c>
      <c r="C823" s="749" t="s">
        <v>9241</v>
      </c>
      <c r="D823" s="749" t="s">
        <v>9242</v>
      </c>
      <c r="E823" s="749" t="s">
        <v>9243</v>
      </c>
      <c r="F823" s="749" t="s">
        <v>9244</v>
      </c>
      <c r="I823" s="749" t="s">
        <v>236</v>
      </c>
      <c r="J823" s="749" t="n">
        <v>2.58</v>
      </c>
    </row>
    <row collapsed="false" customFormat="false" customHeight="true" hidden="true" ht="12.75" outlineLevel="0" r="824">
      <c r="A824" s="749" t="s">
        <v>9245</v>
      </c>
      <c r="B824" s="749" t="str">
        <f aca="false">C824&amp;D824&amp;E824&amp;F824&amp;G824&amp;H824</f>
        <v>LEVANTAMENTO DE SECAO TRANSVERSAL EM TERRENO DE OROGRAFIA ACIDENTADA E VEGETACAO DENSA.O EQUIPAMENTO CONSIDERADO E O TEODOLITO,USANDO-SE A ESTADIMETRIA.MEDIDO POR METRO LINEAR DE SECAO.O CUSTO INCLUI DESENHO NA ESCALA 1:200</v>
      </c>
      <c r="C824" s="749" t="s">
        <v>9241</v>
      </c>
      <c r="D824" s="749" t="s">
        <v>9242</v>
      </c>
      <c r="E824" s="749" t="s">
        <v>9243</v>
      </c>
      <c r="F824" s="749" t="s">
        <v>9244</v>
      </c>
      <c r="I824" s="749" t="s">
        <v>236</v>
      </c>
      <c r="J824" s="749" t="n">
        <v>2.25</v>
      </c>
    </row>
    <row collapsed="false" customFormat="false" customHeight="true" hidden="true" ht="12.75" outlineLevel="0" r="825">
      <c r="A825" s="749" t="s">
        <v>9246</v>
      </c>
      <c r="B825" s="749" t="str">
        <f aca="false">C825&amp;D825&amp;E825&amp;F825&amp;G825&amp;H825</f>
        <v>LEVANTAMENTO DE SECAO TRANSVERSAL EM TERRENO DE OROGRAFIA ACIDENTADA E VEGETACAO RALA.O EQUIPAMENTO CONSIDERADO E O TEODOLITO,USANDO-SE A ESTADIMETRIA.MEDIDO POR METRO LINEAR DE SECAO.O CUSTO INCLUI DESENHO NA ESCALA 1:200</v>
      </c>
      <c r="C825" s="749" t="s">
        <v>9241</v>
      </c>
      <c r="D825" s="749" t="s">
        <v>9247</v>
      </c>
      <c r="E825" s="749" t="s">
        <v>9248</v>
      </c>
      <c r="F825" s="749" t="s">
        <v>9249</v>
      </c>
      <c r="I825" s="749" t="s">
        <v>236</v>
      </c>
      <c r="J825" s="749" t="n">
        <v>1.8</v>
      </c>
    </row>
    <row collapsed="false" customFormat="false" customHeight="true" hidden="true" ht="12.75" outlineLevel="0" r="826">
      <c r="A826" s="749" t="s">
        <v>9250</v>
      </c>
      <c r="B826" s="749" t="str">
        <f aca="false">C826&amp;D826&amp;E826&amp;F826&amp;G826&amp;H826</f>
        <v>LEVANTAMENTO DE SECAO TRANSVERSAL EM TERRENO DE OROGRAFIA ACIDENTADA E VEGETACAO RALA.O EQUIPAMENTO CONSIDERADO E O TEODOLITO,USANDO-SE A ESTADIMETRIA.MEDIDO POR METRO LINEAR DE SECAO.O CUSTO INCLUI DESENHO NA ESCALA 1:200</v>
      </c>
      <c r="C826" s="749" t="s">
        <v>9241</v>
      </c>
      <c r="D826" s="749" t="s">
        <v>9247</v>
      </c>
      <c r="E826" s="749" t="s">
        <v>9248</v>
      </c>
      <c r="F826" s="749" t="s">
        <v>9249</v>
      </c>
      <c r="I826" s="749" t="s">
        <v>236</v>
      </c>
      <c r="J826" s="749" t="n">
        <v>1.57</v>
      </c>
    </row>
    <row collapsed="false" customFormat="false" customHeight="true" hidden="true" ht="12.75" outlineLevel="0" r="827">
      <c r="A827" s="749" t="s">
        <v>9251</v>
      </c>
      <c r="B827" s="749" t="str">
        <f aca="false">C827&amp;D827&amp;E827&amp;F827&amp;G827&amp;H827</f>
        <v>LEVANTAMENTO DE SECAO TRANSVERSAL EM TERRENO DE OROGRAFIA NAO ACIDENTADA E VEGETACAO DENSA.O EQUIPAMENTO CONSIDERADO E O NIVEL.O CUSTO INCLUI DESENHO DE SECAO NA ESCALA 1:200.MEDIDO POR METRO LINEAR DE SECAO</v>
      </c>
      <c r="C827" s="749" t="s">
        <v>9252</v>
      </c>
      <c r="D827" s="749" t="s">
        <v>9253</v>
      </c>
      <c r="E827" s="749" t="s">
        <v>9254</v>
      </c>
      <c r="F827" s="749" t="s">
        <v>9255</v>
      </c>
      <c r="I827" s="749" t="s">
        <v>236</v>
      </c>
      <c r="J827" s="749" t="n">
        <v>2.28</v>
      </c>
    </row>
    <row collapsed="false" customFormat="false" customHeight="true" hidden="true" ht="12.75" outlineLevel="0" r="828">
      <c r="A828" s="749" t="s">
        <v>9256</v>
      </c>
      <c r="B828" s="749" t="str">
        <f aca="false">C828&amp;D828&amp;E828&amp;F828&amp;G828&amp;H828</f>
        <v>LEVANTAMENTO DE SECAO TRANSVERSAL EM TERRENO DE OROGRAFIA NAO ACIDENTADA E VEGETACAO DENSA.O EQUIPAMENTO CONSIDERADO E O NIVEL.O CUSTO INCLUI DESENHO DE SECAO NA ESCALA 1:200.MEDIDO POR METRO LINEAR DE SECAO</v>
      </c>
      <c r="C828" s="749" t="s">
        <v>9252</v>
      </c>
      <c r="D828" s="749" t="s">
        <v>9253</v>
      </c>
      <c r="E828" s="749" t="s">
        <v>9254</v>
      </c>
      <c r="F828" s="749" t="s">
        <v>9255</v>
      </c>
      <c r="I828" s="749" t="s">
        <v>236</v>
      </c>
      <c r="J828" s="749" t="n">
        <v>1.98</v>
      </c>
    </row>
    <row collapsed="false" customFormat="false" customHeight="true" hidden="true" ht="12.75" outlineLevel="0" r="829">
      <c r="A829" s="749" t="s">
        <v>9257</v>
      </c>
      <c r="B829" s="749" t="str">
        <f aca="false">C829&amp;D829&amp;E829&amp;F829&amp;G829&amp;H829</f>
        <v>LEVANTAMENTO DE SECAO TRANSVERSAL EM TERRENO DE OROGRAFIA NAO ACIDENTADA E VEGETACAO RALA.O EQUIPAMENTO CONSIDERADO E ONIVEL.O CUSTO INCLUI DESENHO DE SECAO NA ESCALA 1:200.MEDIDO POR METRO LINEAR DE SECAO</v>
      </c>
      <c r="C829" s="749" t="s">
        <v>9252</v>
      </c>
      <c r="D829" s="749" t="s">
        <v>9258</v>
      </c>
      <c r="E829" s="749" t="s">
        <v>9259</v>
      </c>
      <c r="F829" s="749" t="s">
        <v>9260</v>
      </c>
      <c r="I829" s="749" t="s">
        <v>236</v>
      </c>
      <c r="J829" s="749" t="n">
        <v>1.37</v>
      </c>
    </row>
    <row collapsed="false" customFormat="false" customHeight="true" hidden="true" ht="12.75" outlineLevel="0" r="830">
      <c r="A830" s="749" t="s">
        <v>9261</v>
      </c>
      <c r="B830" s="749" t="str">
        <f aca="false">C830&amp;D830&amp;E830&amp;F830&amp;G830&amp;H830</f>
        <v>LEVANTAMENTO DE SECAO TRANSVERSAL EM TERRENO DE OROGRAFIA NAO ACIDENTADA E VEGETACAO RALA.O EQUIPAMENTO CONSIDERADO E ONIVEL.O CUSTO INCLUI DESENHO DE SECAO NA ESCALA 1:200.MEDIDO POR METRO LINEAR DE SECAO</v>
      </c>
      <c r="C830" s="749" t="s">
        <v>9252</v>
      </c>
      <c r="D830" s="749" t="s">
        <v>9258</v>
      </c>
      <c r="E830" s="749" t="s">
        <v>9259</v>
      </c>
      <c r="F830" s="749" t="s">
        <v>9260</v>
      </c>
      <c r="I830" s="749" t="s">
        <v>236</v>
      </c>
      <c r="J830" s="749" t="n">
        <v>1.19</v>
      </c>
    </row>
    <row collapsed="false" customFormat="false" customHeight="true" hidden="true" ht="12.75" outlineLevel="0" r="831">
      <c r="A831" s="749" t="s">
        <v>9262</v>
      </c>
      <c r="B831" s="749" t="str">
        <f aca="false">C831&amp;D831&amp;E831&amp;F831&amp;G831&amp;H831</f>
        <v>LEVANTAMENTO TOPOGRAFICO PLANIALTIMETRICO E CADASTRAL,EM AREAS DE FAVELAS,EM TERRENOS DE OROGRAFIA NAO ACIDENTADA.ESTAOINCLUIDOS NOS SERVICOS O LEVANTAMENTO DE SOLEIRAS E TESTADAS DAS EDIFICACOES</v>
      </c>
      <c r="C831" s="749" t="s">
        <v>9263</v>
      </c>
      <c r="D831" s="749" t="s">
        <v>9264</v>
      </c>
      <c r="E831" s="749" t="s">
        <v>9265</v>
      </c>
      <c r="F831" s="749" t="s">
        <v>9266</v>
      </c>
      <c r="I831" s="749" t="s">
        <v>52</v>
      </c>
      <c r="J831" s="749" t="n">
        <v>2.73</v>
      </c>
    </row>
    <row collapsed="false" customFormat="false" customHeight="true" hidden="true" ht="12.75" outlineLevel="0" r="832">
      <c r="A832" s="749" t="s">
        <v>9267</v>
      </c>
      <c r="B832" s="749" t="str">
        <f aca="false">C832&amp;D832&amp;E832&amp;F832&amp;G832&amp;H832</f>
        <v>LEVANTAMENTO TOPOGRAFICO PLANIALTIMETRICO E CADASTRAL,EM AREAS DE FAVELAS,EM TERRENOS DE OROGRAFIA NAO ACIDENTADA.ESTAOINCLUIDOS NOS SERVICOS O LEVANTAMENTO DE SOLEIRAS E TESTADAS DAS EDIFICACOES</v>
      </c>
      <c r="C832" s="749" t="s">
        <v>9263</v>
      </c>
      <c r="D832" s="749" t="s">
        <v>9264</v>
      </c>
      <c r="E832" s="749" t="s">
        <v>9265</v>
      </c>
      <c r="F832" s="749" t="s">
        <v>9266</v>
      </c>
      <c r="I832" s="749" t="s">
        <v>52</v>
      </c>
      <c r="J832" s="749" t="n">
        <v>2.42</v>
      </c>
    </row>
    <row collapsed="false" customFormat="false" customHeight="true" hidden="true" ht="12.75" outlineLevel="0" r="833">
      <c r="A833" s="749" t="s">
        <v>9268</v>
      </c>
      <c r="B833" s="749" t="str">
        <f aca="false">C833&amp;D833&amp;E833&amp;F833&amp;G833&amp;H833</f>
        <v>LEVANTAMENTO TOPOGRAFICO PLANIALTIMETRICO E CADASTRAL EXECUTADO EM AREAS DE FAVELAS,EM TERRENOS DE OROGRAFIA ACIDENTADA.ESTAO INCLUIDOS NOS SERVICOS O LEVANTAMENTO DE SOLEIRAS E TESTADAS DAS EDIFICACOES</v>
      </c>
      <c r="C833" s="749" t="s">
        <v>9269</v>
      </c>
      <c r="D833" s="749" t="s">
        <v>9270</v>
      </c>
      <c r="E833" s="749" t="s">
        <v>9271</v>
      </c>
      <c r="F833" s="749" t="s">
        <v>9272</v>
      </c>
      <c r="I833" s="749" t="s">
        <v>52</v>
      </c>
      <c r="J833" s="749" t="n">
        <v>4.34</v>
      </c>
    </row>
    <row collapsed="false" customFormat="false" customHeight="true" hidden="true" ht="12.75" outlineLevel="0" r="834">
      <c r="A834" s="749" t="s">
        <v>9273</v>
      </c>
      <c r="B834" s="749" t="str">
        <f aca="false">C834&amp;D834&amp;E834&amp;F834&amp;G834&amp;H834</f>
        <v>LEVANTAMENTO TOPOGRAFICO PLANIALTIMETRICO E CADASTRAL EXECUTADO EM AREAS DE FAVELAS,EM TERRENOS DE OROGRAFIA ACIDENTADA.ESTAO INCLUIDOS NOS SERVICOS O LEVANTAMENTO DE SOLEIRAS E TESTADAS DAS EDIFICACOES</v>
      </c>
      <c r="C834" s="749" t="s">
        <v>9269</v>
      </c>
      <c r="D834" s="749" t="s">
        <v>9270</v>
      </c>
      <c r="E834" s="749" t="s">
        <v>9271</v>
      </c>
      <c r="F834" s="749" t="s">
        <v>9272</v>
      </c>
      <c r="I834" s="749" t="s">
        <v>52</v>
      </c>
      <c r="J834" s="749" t="n">
        <v>3.85</v>
      </c>
    </row>
    <row collapsed="false" customFormat="false" customHeight="true" hidden="true" ht="12.75" outlineLevel="0" r="835">
      <c r="A835" s="749" t="s">
        <v>9274</v>
      </c>
      <c r="B835" s="749" t="str">
        <f aca="false">C835&amp;D835&amp;E835&amp;F835&amp;G835&amp;H835</f>
        <v>MOBILIZACAO E DESMOBILIZACAO DE EQUIPE E EQUIPAMENTO DE TOPOGRAFIA COM DESLOCAMENTO SUPERIOR A 20KM,MEDIDO POR KM EXCEDENTE,A PARTIR DA CIDADE DO RIO DE JANEIRO (KM 0 DA AV.BRASIL)</v>
      </c>
      <c r="C835" s="749" t="s">
        <v>9275</v>
      </c>
      <c r="D835" s="749" t="s">
        <v>9276</v>
      </c>
      <c r="E835" s="749" t="s">
        <v>9277</v>
      </c>
      <c r="I835" s="749" t="s">
        <v>429</v>
      </c>
      <c r="J835" s="749" t="n">
        <v>5.52</v>
      </c>
    </row>
    <row collapsed="false" customFormat="false" customHeight="true" hidden="true" ht="12.75" outlineLevel="0" r="836">
      <c r="A836" s="749" t="s">
        <v>9278</v>
      </c>
      <c r="B836" s="749" t="str">
        <f aca="false">C836&amp;D836&amp;E836&amp;F836&amp;G836&amp;H836</f>
        <v>MOBILIZACAO E DESMOBILIZACAO DE EQUIPE E EQUIPAMENTO DE TOPOGRAFIA COM DESLOCAMENTO SUPERIOR A 20KM,MEDIDO POR KM EXCEDENTE,A PARTIR DA CIDADE DO RIO DE JANEIRO (KM 0 DA AV.BRASIL)</v>
      </c>
      <c r="C836" s="749" t="s">
        <v>9275</v>
      </c>
      <c r="D836" s="749" t="s">
        <v>9276</v>
      </c>
      <c r="E836" s="749" t="s">
        <v>9277</v>
      </c>
      <c r="I836" s="749" t="s">
        <v>429</v>
      </c>
      <c r="J836" s="749" t="n">
        <v>4.93</v>
      </c>
    </row>
    <row collapsed="false" customFormat="false" customHeight="true" hidden="true" ht="12.75" outlineLevel="0" r="837">
      <c r="A837" s="749" t="s">
        <v>9279</v>
      </c>
      <c r="B837" s="749" t="str">
        <f aca="false">C837&amp;D837&amp;E837&amp;F837&amp;G837&amp;H837</f>
        <v>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v>
      </c>
      <c r="C837" s="749" t="s">
        <v>9280</v>
      </c>
      <c r="D837" s="749" t="s">
        <v>9281</v>
      </c>
      <c r="E837" s="749" t="s">
        <v>9282</v>
      </c>
      <c r="F837" s="749" t="s">
        <v>9283</v>
      </c>
      <c r="G837" s="749" t="s">
        <v>9284</v>
      </c>
      <c r="I837" s="749" t="s">
        <v>30</v>
      </c>
      <c r="J837" s="749" t="n">
        <v>5836.51</v>
      </c>
    </row>
    <row collapsed="false" customFormat="false" customHeight="true" hidden="true" ht="12.75" outlineLevel="0" r="838">
      <c r="A838" s="749" t="s">
        <v>9285</v>
      </c>
      <c r="B838" s="749" t="str">
        <f aca="false">C838&amp;D838&amp;E838&amp;F838&amp;G838&amp;H838</f>
        <v>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v>
      </c>
      <c r="C838" s="749" t="s">
        <v>9280</v>
      </c>
      <c r="D838" s="749" t="s">
        <v>9281</v>
      </c>
      <c r="E838" s="749" t="s">
        <v>9282</v>
      </c>
      <c r="F838" s="749" t="s">
        <v>9283</v>
      </c>
      <c r="G838" s="749" t="s">
        <v>9284</v>
      </c>
      <c r="I838" s="749" t="s">
        <v>30</v>
      </c>
      <c r="J838" s="749" t="n">
        <v>5182.09</v>
      </c>
    </row>
    <row collapsed="false" customFormat="false" customHeight="true" hidden="true" ht="12.75" outlineLevel="0" r="839">
      <c r="A839" s="749" t="s">
        <v>9286</v>
      </c>
      <c r="B839" s="749" t="str">
        <f aca="false">C839&amp;D839&amp;E839&amp;F839&amp;G839&amp;H839</f>
        <v>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v>
      </c>
      <c r="C839" s="749" t="s">
        <v>9280</v>
      </c>
      <c r="D839" s="749" t="s">
        <v>9281</v>
      </c>
      <c r="E839" s="749" t="s">
        <v>9282</v>
      </c>
      <c r="F839" s="749" t="s">
        <v>9283</v>
      </c>
      <c r="G839" s="749" t="s">
        <v>9287</v>
      </c>
      <c r="H839" s="749" t="s">
        <v>9288</v>
      </c>
      <c r="I839" s="749" t="s">
        <v>52</v>
      </c>
      <c r="J839" s="749" t="n">
        <v>1.88</v>
      </c>
    </row>
    <row collapsed="false" customFormat="false" customHeight="true" hidden="true" ht="12.75" outlineLevel="0" r="840">
      <c r="A840" s="749" t="s">
        <v>9289</v>
      </c>
      <c r="B840" s="749" t="str">
        <f aca="false">C840&amp;D840&amp;E840&amp;F840&amp;G840&amp;H840</f>
        <v>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v>
      </c>
      <c r="C840" s="749" t="s">
        <v>9280</v>
      </c>
      <c r="D840" s="749" t="s">
        <v>9281</v>
      </c>
      <c r="E840" s="749" t="s">
        <v>9282</v>
      </c>
      <c r="F840" s="749" t="s">
        <v>9283</v>
      </c>
      <c r="G840" s="749" t="s">
        <v>9287</v>
      </c>
      <c r="H840" s="749" t="s">
        <v>9288</v>
      </c>
      <c r="I840" s="749" t="s">
        <v>52</v>
      </c>
      <c r="J840" s="749" t="n">
        <v>1.67</v>
      </c>
    </row>
    <row collapsed="false" customFormat="false" customHeight="true" hidden="true" ht="12.75" outlineLevel="0" r="841">
      <c r="A841" s="749" t="s">
        <v>9290</v>
      </c>
      <c r="B841" s="749" t="str">
        <f aca="false">C841&amp;D841&amp;E841&amp;F841&amp;G841&amp;H841</f>
        <v>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 10000M2</v>
      </c>
      <c r="C841" s="749" t="s">
        <v>9280</v>
      </c>
      <c r="D841" s="749" t="s">
        <v>9281</v>
      </c>
      <c r="E841" s="749" t="s">
        <v>9291</v>
      </c>
      <c r="F841" s="749" t="s">
        <v>9283</v>
      </c>
      <c r="G841" s="749" t="s">
        <v>9292</v>
      </c>
      <c r="H841" s="749" t="s">
        <v>9293</v>
      </c>
      <c r="I841" s="749" t="s">
        <v>52</v>
      </c>
      <c r="J841" s="749" t="n">
        <v>1.3</v>
      </c>
    </row>
    <row collapsed="false" customFormat="false" customHeight="true" hidden="true" ht="12.75" outlineLevel="0" r="842">
      <c r="A842" s="749" t="s">
        <v>9294</v>
      </c>
      <c r="B842" s="749" t="str">
        <f aca="false">C842&amp;D842&amp;E842&amp;F842&amp;G842&amp;H842</f>
        <v>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 10000M2</v>
      </c>
      <c r="C842" s="749" t="s">
        <v>9280</v>
      </c>
      <c r="D842" s="749" t="s">
        <v>9281</v>
      </c>
      <c r="E842" s="749" t="s">
        <v>9291</v>
      </c>
      <c r="F842" s="749" t="s">
        <v>9283</v>
      </c>
      <c r="G842" s="749" t="s">
        <v>9292</v>
      </c>
      <c r="H842" s="749" t="s">
        <v>9293</v>
      </c>
      <c r="I842" s="749" t="s">
        <v>52</v>
      </c>
      <c r="J842" s="749" t="n">
        <v>1.15</v>
      </c>
    </row>
    <row collapsed="false" customFormat="false" customHeight="true" hidden="true" ht="12.75" outlineLevel="0" r="843">
      <c r="A843" s="749" t="s">
        <v>9295</v>
      </c>
      <c r="B843" s="749" t="str">
        <f aca="false">C843&amp;D843&amp;E843&amp;F843&amp;G843&amp;H843</f>
        <v>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v>
      </c>
      <c r="C843" s="749" t="s">
        <v>9280</v>
      </c>
      <c r="D843" s="749" t="s">
        <v>9281</v>
      </c>
      <c r="E843" s="749" t="s">
        <v>9282</v>
      </c>
      <c r="F843" s="749" t="s">
        <v>9296</v>
      </c>
      <c r="G843" s="749" t="s">
        <v>9297</v>
      </c>
      <c r="I843" s="749" t="s">
        <v>30</v>
      </c>
      <c r="J843" s="749" t="n">
        <v>5246.43</v>
      </c>
    </row>
    <row collapsed="false" customFormat="false" customHeight="true" hidden="true" ht="12.75" outlineLevel="0" r="844">
      <c r="A844" s="749" t="s">
        <v>9298</v>
      </c>
      <c r="B844" s="749" t="str">
        <f aca="false">C844&amp;D844&amp;E844&amp;F844&amp;G844&amp;H844</f>
        <v>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v>
      </c>
      <c r="C844" s="749" t="s">
        <v>9280</v>
      </c>
      <c r="D844" s="749" t="s">
        <v>9281</v>
      </c>
      <c r="E844" s="749" t="s">
        <v>9282</v>
      </c>
      <c r="F844" s="749" t="s">
        <v>9296</v>
      </c>
      <c r="G844" s="749" t="s">
        <v>9297</v>
      </c>
      <c r="I844" s="749" t="s">
        <v>30</v>
      </c>
      <c r="J844" s="749" t="n">
        <v>4658.62</v>
      </c>
    </row>
    <row collapsed="false" customFormat="false" customHeight="true" hidden="true" ht="12.75" outlineLevel="0" r="845">
      <c r="A845" s="749" t="s">
        <v>9299</v>
      </c>
      <c r="B845" s="749" t="str">
        <f aca="false">C845&amp;D845&amp;E845&amp;F845&amp;G845&amp;H845</f>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v>
      </c>
      <c r="C845" s="749" t="s">
        <v>9280</v>
      </c>
      <c r="D845" s="749" t="s">
        <v>9281</v>
      </c>
      <c r="E845" s="749" t="s">
        <v>9282</v>
      </c>
      <c r="F845" s="749" t="s">
        <v>9296</v>
      </c>
      <c r="G845" s="749" t="s">
        <v>9300</v>
      </c>
      <c r="H845" s="749" t="s">
        <v>9301</v>
      </c>
      <c r="I845" s="749" t="s">
        <v>52</v>
      </c>
      <c r="J845" s="749" t="n">
        <v>2.56</v>
      </c>
    </row>
    <row collapsed="false" customFormat="false" customHeight="true" hidden="true" ht="12.75" outlineLevel="0" r="846">
      <c r="A846" s="749" t="s">
        <v>9302</v>
      </c>
      <c r="B846" s="749" t="str">
        <f aca="false">C846&amp;D846&amp;E846&amp;F846&amp;G846&amp;H846</f>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v>
      </c>
      <c r="C846" s="749" t="s">
        <v>9280</v>
      </c>
      <c r="D846" s="749" t="s">
        <v>9281</v>
      </c>
      <c r="E846" s="749" t="s">
        <v>9282</v>
      </c>
      <c r="F846" s="749" t="s">
        <v>9296</v>
      </c>
      <c r="G846" s="749" t="s">
        <v>9300</v>
      </c>
      <c r="H846" s="749" t="s">
        <v>9301</v>
      </c>
      <c r="I846" s="749" t="s">
        <v>52</v>
      </c>
      <c r="J846" s="749" t="n">
        <v>2.28</v>
      </c>
    </row>
    <row collapsed="false" customFormat="false" customHeight="true" hidden="true" ht="12.75" outlineLevel="0" r="847">
      <c r="A847" s="749" t="s">
        <v>9303</v>
      </c>
      <c r="B847" s="749" t="str">
        <f aca="false">C847&amp;D847&amp;E847&amp;F847&amp;G847&amp;H847</f>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v>
      </c>
      <c r="C847" s="749" t="s">
        <v>9280</v>
      </c>
      <c r="D847" s="749" t="s">
        <v>9281</v>
      </c>
      <c r="E847" s="749" t="s">
        <v>9282</v>
      </c>
      <c r="F847" s="749" t="s">
        <v>9296</v>
      </c>
      <c r="G847" s="749" t="s">
        <v>9304</v>
      </c>
      <c r="H847" s="749" t="s">
        <v>9305</v>
      </c>
      <c r="I847" s="749" t="s">
        <v>52</v>
      </c>
      <c r="J847" s="749" t="n">
        <v>2.09</v>
      </c>
    </row>
    <row collapsed="false" customFormat="false" customHeight="true" hidden="true" ht="12.75" outlineLevel="0" r="848">
      <c r="A848" s="749" t="s">
        <v>9306</v>
      </c>
      <c r="B848" s="749" t="str">
        <f aca="false">C848&amp;D848&amp;E848&amp;F848&amp;G848&amp;H848</f>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v>
      </c>
      <c r="C848" s="749" t="s">
        <v>9280</v>
      </c>
      <c r="D848" s="749" t="s">
        <v>9281</v>
      </c>
      <c r="E848" s="749" t="s">
        <v>9282</v>
      </c>
      <c r="F848" s="749" t="s">
        <v>9296</v>
      </c>
      <c r="G848" s="749" t="s">
        <v>9304</v>
      </c>
      <c r="H848" s="749" t="s">
        <v>9305</v>
      </c>
      <c r="I848" s="749" t="s">
        <v>52</v>
      </c>
      <c r="J848" s="749" t="n">
        <v>1.86</v>
      </c>
    </row>
    <row collapsed="false" customFormat="false" customHeight="true" hidden="true" ht="12.75" outlineLevel="0" r="849">
      <c r="A849" s="749" t="s">
        <v>9307</v>
      </c>
      <c r="B849" s="749" t="str">
        <f aca="false">C849&amp;D849&amp;E849&amp;F849&amp;G849&amp;H849</f>
        <v>LEVANTAMENTO PLANIALTIMETRICO CADASTRAL DE AREA RURAL,DESTINADO A PROJETOS VIARIOS,DE SANEAMENTO,DUTOS,LINHAS DE TRANSMISSAO,ETC,EXECUTADOS COM POLIGONAL CLASSE II PAC,COMPREENDENDO CALCULOS E DESENHOS NA ESCALA DE 1:2000 ATE 1:500 EM AREAS ATE 1HA</v>
      </c>
      <c r="C849" s="749" t="s">
        <v>9308</v>
      </c>
      <c r="D849" s="749" t="s">
        <v>9309</v>
      </c>
      <c r="E849" s="749" t="s">
        <v>9310</v>
      </c>
      <c r="F849" s="749" t="s">
        <v>9311</v>
      </c>
      <c r="G849" s="749" t="s">
        <v>9312</v>
      </c>
      <c r="I849" s="749" t="s">
        <v>9140</v>
      </c>
      <c r="J849" s="749" t="n">
        <v>5836.51</v>
      </c>
    </row>
    <row collapsed="false" customFormat="false" customHeight="true" hidden="true" ht="12.75" outlineLevel="0" r="850">
      <c r="A850" s="749" t="s">
        <v>9313</v>
      </c>
      <c r="B850" s="749" t="str">
        <f aca="false">C850&amp;D850&amp;E850&amp;F850&amp;G850&amp;H850</f>
        <v>LEVANTAMENTO PLANIALTIMETRICO CADASTRAL DE AREA RURAL,DESTINADO A PROJETOS VIARIOS,DE SANEAMENTO,DUTOS,LINHAS DE TRANSMISSAO,ETC,EXECUTADOS COM POLIGONAL CLASSE II PAC,COMPREENDENDO CALCULOS E DESENHOS NA ESCALA DE 1:2000 ATE 1:500 EM AREAS ATE 1HA</v>
      </c>
      <c r="C850" s="749" t="s">
        <v>9308</v>
      </c>
      <c r="D850" s="749" t="s">
        <v>9309</v>
      </c>
      <c r="E850" s="749" t="s">
        <v>9310</v>
      </c>
      <c r="F850" s="749" t="s">
        <v>9311</v>
      </c>
      <c r="G850" s="749" t="s">
        <v>9312</v>
      </c>
      <c r="I850" s="749" t="s">
        <v>9140</v>
      </c>
      <c r="J850" s="749" t="n">
        <v>5182.09</v>
      </c>
    </row>
    <row collapsed="false" customFormat="false" customHeight="true" hidden="true" ht="12.75" outlineLevel="0" r="851">
      <c r="A851" s="749" t="s">
        <v>9314</v>
      </c>
      <c r="B851" s="749" t="str">
        <f aca="false">C851&amp;D851&amp;E851&amp;F851&amp;G851&amp;H851</f>
        <v>LEVANTAMENTO PLANIALTIMETRICO CADASTRAL DE AREA RURAL,DESTINADO A PROJETOS VIARIOS,DE SANEAMENTO,DUTOS,LINHAS DE TRANSMISSAO,ETC,EXECUTADOS COM POLIGONAL CLASSE II PAC,COMPREENDENDO CALCULOS E DESENHOS NA ESCALA DE 1:2000 ATE 1:500 EM AREAS ACIMA DE 1HA</v>
      </c>
      <c r="C851" s="749" t="s">
        <v>9308</v>
      </c>
      <c r="D851" s="749" t="s">
        <v>9309</v>
      </c>
      <c r="E851" s="749" t="s">
        <v>9310</v>
      </c>
      <c r="F851" s="749" t="s">
        <v>9311</v>
      </c>
      <c r="G851" s="749" t="s">
        <v>9315</v>
      </c>
      <c r="I851" s="749" t="s">
        <v>9140</v>
      </c>
      <c r="J851" s="749" t="n">
        <v>4861.05</v>
      </c>
    </row>
    <row collapsed="false" customFormat="false" customHeight="true" hidden="true" ht="12.75" outlineLevel="0" r="852">
      <c r="A852" s="749" t="s">
        <v>9316</v>
      </c>
      <c r="B852" s="749" t="str">
        <f aca="false">C852&amp;D852&amp;E852&amp;F852&amp;G852&amp;H852</f>
        <v>LEVANTAMENTO PLANIALTIMETRICO CADASTRAL DE AREA RURAL,DESTINADO A PROJETOS VIARIOS,DE SANEAMENTO,DUTOS,LINHAS DE TRANSMISSAO,ETC,EXECUTADOS COM POLIGONAL CLASSE II PAC,COMPREENDENDO CALCULOS E DESENHOS NA ESCALA DE 1:2000 ATE 1:500 EM AREAS ACIMA DE 1HA</v>
      </c>
      <c r="C852" s="749" t="s">
        <v>9308</v>
      </c>
      <c r="D852" s="749" t="s">
        <v>9309</v>
      </c>
      <c r="E852" s="749" t="s">
        <v>9310</v>
      </c>
      <c r="F852" s="749" t="s">
        <v>9311</v>
      </c>
      <c r="G852" s="749" t="s">
        <v>9315</v>
      </c>
      <c r="I852" s="749" t="s">
        <v>9140</v>
      </c>
      <c r="J852" s="749" t="n">
        <v>4315.96</v>
      </c>
    </row>
    <row collapsed="false" customFormat="false" customHeight="true" hidden="true" ht="12.75" outlineLevel="0" r="853">
      <c r="A853" s="749" t="s">
        <v>9317</v>
      </c>
      <c r="B853" s="749" t="str">
        <f aca="false">C853&amp;D853&amp;E853&amp;F853&amp;G853&amp;H853</f>
        <v>LEVANTAMENTO TOPOGRAFICO POR BATIMETRIA,SERVICOS DE CAMPO EESCRITORIO,COM SECOES DE LEVANTAMENTO EQUIDISTANTE DE ATE 20 METROS,INCLUSIVE TRANSPORTE DO PESSOAL,COM AREA DE ATE 10 HA (ESCALA 1:500)</v>
      </c>
      <c r="C853" s="749" t="s">
        <v>9318</v>
      </c>
      <c r="D853" s="749" t="s">
        <v>9319</v>
      </c>
      <c r="E853" s="749" t="s">
        <v>9320</v>
      </c>
      <c r="F853" s="749" t="s">
        <v>9321</v>
      </c>
      <c r="I853" s="749" t="s">
        <v>9140</v>
      </c>
      <c r="J853" s="749" t="n">
        <v>3502.6</v>
      </c>
    </row>
    <row collapsed="false" customFormat="false" customHeight="true" hidden="true" ht="12.75" outlineLevel="0" r="854">
      <c r="A854" s="749" t="s">
        <v>9322</v>
      </c>
      <c r="B854" s="749" t="str">
        <f aca="false">C854&amp;D854&amp;E854&amp;F854&amp;G854&amp;H854</f>
        <v>LEVANTAMENTO TOPOGRAFICO POR BATIMETRIA,SERVICOS DE CAMPO EESCRITORIO,COM SECOES DE LEVANTAMENTO EQUIDISTANTE DE ATE 20 METROS,INCLUSIVE TRANSPORTE DO PESSOAL,COM AREA DE ATE 10 HA (ESCALA 1:500)</v>
      </c>
      <c r="C854" s="749" t="s">
        <v>9318</v>
      </c>
      <c r="D854" s="749" t="s">
        <v>9319</v>
      </c>
      <c r="E854" s="749" t="s">
        <v>9320</v>
      </c>
      <c r="F854" s="749" t="s">
        <v>9321</v>
      </c>
      <c r="I854" s="749" t="s">
        <v>9140</v>
      </c>
      <c r="J854" s="749" t="n">
        <v>3156.54</v>
      </c>
    </row>
    <row collapsed="false" customFormat="false" customHeight="true" hidden="true" ht="12.75" outlineLevel="0" r="855">
      <c r="A855" s="749" t="s">
        <v>9323</v>
      </c>
      <c r="B855" s="749" t="str">
        <f aca="false">C855&amp;D855&amp;E855&amp;F855&amp;G855&amp;H855</f>
        <v>LEVANTAMENTO FOTOGRAFICO DE ASPECTO DE AREA URBANA,COM IMPRESSAO COLORIDA</v>
      </c>
      <c r="C855" s="749" t="s">
        <v>9324</v>
      </c>
      <c r="D855" s="749" t="s">
        <v>9325</v>
      </c>
      <c r="I855" s="749" t="s">
        <v>30</v>
      </c>
      <c r="J855" s="749" t="n">
        <v>1.56</v>
      </c>
    </row>
    <row collapsed="false" customFormat="false" customHeight="true" hidden="true" ht="12.75" outlineLevel="0" r="856">
      <c r="A856" s="749" t="s">
        <v>9326</v>
      </c>
      <c r="B856" s="749" t="str">
        <f aca="false">C856&amp;D856&amp;E856&amp;F856&amp;G856&amp;H856</f>
        <v>LEVANTAMENTO FOTOGRAFICO DE ASPECTO DE AREA URBANA,COM IMPRESSAO COLORIDA</v>
      </c>
      <c r="C856" s="749" t="s">
        <v>9324</v>
      </c>
      <c r="D856" s="749" t="s">
        <v>9325</v>
      </c>
      <c r="I856" s="749" t="s">
        <v>30</v>
      </c>
      <c r="J856" s="749" t="n">
        <v>1.35</v>
      </c>
    </row>
    <row collapsed="false" customFormat="false" customHeight="true" hidden="true" ht="12.75" outlineLevel="0" r="857">
      <c r="A857" s="749" t="s">
        <v>9327</v>
      </c>
      <c r="B857" s="749" t="str">
        <f aca="false">C857&amp;D857&amp;E857&amp;F857&amp;G857&amp;H857</f>
        <v>LEVANTAMENTO TOPOGRAFICO,PLANIALTIMETRICO CADASTRAL DE AREAS DE LOGRADOUROS PUBLICOS,COMPREENDENDO NIVELAMENTO DO EIXO DE LOGRADOUROS,COM COTAS DE TAMPOES DE POCOS DE VISITA,COTASDE SOLEIRAS DE EDIFICACOES E/OU TERRENOS,LEVANTAMENTO DE POSTEACAO,ARVORES,ETC</v>
      </c>
      <c r="C857" s="749" t="s">
        <v>9328</v>
      </c>
      <c r="D857" s="749" t="s">
        <v>9329</v>
      </c>
      <c r="E857" s="749" t="s">
        <v>9330</v>
      </c>
      <c r="F857" s="749" t="s">
        <v>9331</v>
      </c>
      <c r="G857" s="749" t="s">
        <v>9332</v>
      </c>
      <c r="I857" s="749" t="s">
        <v>52</v>
      </c>
      <c r="J857" s="749" t="n">
        <v>1.31</v>
      </c>
    </row>
    <row collapsed="false" customFormat="false" customHeight="true" hidden="true" ht="12.75" outlineLevel="0" r="858">
      <c r="A858" s="749" t="s">
        <v>9333</v>
      </c>
      <c r="B858" s="749" t="str">
        <f aca="false">C858&amp;D858&amp;E858&amp;F858&amp;G858&amp;H858</f>
        <v>LEVANTAMENTO TOPOGRAFICO,PLANIALTIMETRICO CADASTRAL DE AREAS DE LOGRADOUROS PUBLICOS,COMPREENDENDO NIVELAMENTO DO EIXO DE LOGRADOUROS,COM COTAS DE TAMPOES DE POCOS DE VISITA,COTASDE SOLEIRAS DE EDIFICACOES E/OU TERRENOS,LEVANTAMENTO DE POSTEACAO,ARVORES,ETC</v>
      </c>
      <c r="C858" s="749" t="s">
        <v>9328</v>
      </c>
      <c r="D858" s="749" t="s">
        <v>9329</v>
      </c>
      <c r="E858" s="749" t="s">
        <v>9330</v>
      </c>
      <c r="F858" s="749" t="s">
        <v>9331</v>
      </c>
      <c r="G858" s="749" t="s">
        <v>9332</v>
      </c>
      <c r="I858" s="749" t="s">
        <v>52</v>
      </c>
      <c r="J858" s="749" t="n">
        <v>1.17</v>
      </c>
    </row>
    <row collapsed="false" customFormat="false" customHeight="true" hidden="true" ht="12.75" outlineLevel="0" r="859">
      <c r="A859" s="749" t="s">
        <v>9334</v>
      </c>
      <c r="B859" s="749" t="str">
        <f aca="false">C859&amp;D859&amp;E859&amp;F859&amp;G859&amp;H859</f>
        <v>IMPLANTACAO DE POLIGONAL PELO PERIMETRO DE AREA DE ENCOSTA A SER LEVANTADA,LOCADA EM RELACAO A MARCOS TOPOGRAFICOS(EXCLUINDO ESTES),TERRENO DE VEGETACAO LEVE</v>
      </c>
      <c r="C859" s="749" t="s">
        <v>9335</v>
      </c>
      <c r="D859" s="749" t="s">
        <v>9336</v>
      </c>
      <c r="E859" s="749" t="s">
        <v>9337</v>
      </c>
      <c r="I859" s="749" t="s">
        <v>236</v>
      </c>
      <c r="J859" s="749" t="n">
        <v>8.54</v>
      </c>
    </row>
    <row collapsed="false" customFormat="false" customHeight="true" hidden="true" ht="12.75" outlineLevel="0" r="860">
      <c r="A860" s="749" t="s">
        <v>9338</v>
      </c>
      <c r="B860" s="749" t="str">
        <f aca="false">C860&amp;D860&amp;E860&amp;F860&amp;G860&amp;H860</f>
        <v>IMPLANTACAO DE POLIGONAL PELO PERIMETRO DE AREA DE ENCOSTA A SER LEVANTADA,LOCADA EM RELACAO A MARCOS TOPOGRAFICOS(EXCLUINDO ESTES),TERRENO DE VEGETACAO LEVE</v>
      </c>
      <c r="C860" s="749" t="s">
        <v>9335</v>
      </c>
      <c r="D860" s="749" t="s">
        <v>9336</v>
      </c>
      <c r="E860" s="749" t="s">
        <v>9337</v>
      </c>
      <c r="I860" s="749" t="s">
        <v>236</v>
      </c>
      <c r="J860" s="749" t="n">
        <v>7.56</v>
      </c>
    </row>
    <row collapsed="false" customFormat="false" customHeight="true" hidden="true" ht="12.75" outlineLevel="0" r="861">
      <c r="A861" s="749" t="s">
        <v>9339</v>
      </c>
      <c r="B861" s="749" t="str">
        <f aca="false">C861&amp;D861&amp;E861&amp;F861&amp;G861&amp;H861</f>
        <v>IMPLANTACAO DE POLIGONAL PELO PERIMETRO DE AREA DE ENCOSTA A SER LEVANTADA,LOCADA EM RELACAO A MARCOS TOPOGRAFICOS(EXCLUINDO ESTES),TERRENO DE VEGETACAO DENSA</v>
      </c>
      <c r="C861" s="749" t="s">
        <v>9335</v>
      </c>
      <c r="D861" s="749" t="s">
        <v>9336</v>
      </c>
      <c r="E861" s="749" t="s">
        <v>9340</v>
      </c>
      <c r="I861" s="749" t="s">
        <v>236</v>
      </c>
      <c r="J861" s="749" t="n">
        <v>11.6</v>
      </c>
    </row>
    <row collapsed="false" customFormat="false" customHeight="true" hidden="true" ht="12.75" outlineLevel="0" r="862">
      <c r="A862" s="749" t="s">
        <v>9341</v>
      </c>
      <c r="B862" s="749" t="str">
        <f aca="false">C862&amp;D862&amp;E862&amp;F862&amp;G862&amp;H862</f>
        <v>IMPLANTACAO DE POLIGONAL PELO PERIMETRO DE AREA DE ENCOSTA A SER LEVANTADA,LOCADA EM RELACAO A MARCOS TOPOGRAFICOS(EXCLUINDO ESTES),TERRENO DE VEGETACAO DENSA</v>
      </c>
      <c r="C862" s="749" t="s">
        <v>9335</v>
      </c>
      <c r="D862" s="749" t="s">
        <v>9336</v>
      </c>
      <c r="E862" s="749" t="s">
        <v>9340</v>
      </c>
      <c r="I862" s="749" t="s">
        <v>236</v>
      </c>
      <c r="J862" s="749" t="n">
        <v>10.28</v>
      </c>
    </row>
    <row collapsed="false" customFormat="false" customHeight="true" hidden="true" ht="12.75" outlineLevel="0" r="863">
      <c r="A863" s="749" t="s">
        <v>9342</v>
      </c>
      <c r="B863" s="749" t="str">
        <f aca="false">C863&amp;D863&amp;E863&amp;F863&amp;G863&amp;H863</f>
        <v>MARCOS TOPOGRAFICOS DE CONCRETO COM PINO DE REFERENCIA,EM ENCOSTA.FORNECIMENTO E COLOCACAO</v>
      </c>
      <c r="C863" s="749" t="s">
        <v>9343</v>
      </c>
      <c r="D863" s="749" t="s">
        <v>9344</v>
      </c>
      <c r="I863" s="749" t="s">
        <v>30</v>
      </c>
      <c r="J863" s="749" t="n">
        <v>60.78</v>
      </c>
    </row>
    <row collapsed="false" customFormat="false" customHeight="true" hidden="true" ht="12.75" outlineLevel="0" r="864">
      <c r="A864" s="749" t="s">
        <v>9345</v>
      </c>
      <c r="B864" s="749" t="str">
        <f aca="false">C864&amp;D864&amp;E864&amp;F864&amp;G864&amp;H864</f>
        <v>MARCOS TOPOGRAFICOS DE CONCRETO COM PINO DE REFERENCIA,EM ENCOSTA.FORNECIMENTO E COLOCACAO</v>
      </c>
      <c r="C864" s="749" t="s">
        <v>9343</v>
      </c>
      <c r="D864" s="749" t="s">
        <v>9344</v>
      </c>
      <c r="I864" s="749" t="s">
        <v>30</v>
      </c>
      <c r="J864" s="749" t="n">
        <v>53.86</v>
      </c>
    </row>
    <row collapsed="false" customFormat="false" customHeight="true" hidden="true" ht="12.75" outlineLevel="0" r="865">
      <c r="A865" s="749" t="s">
        <v>9346</v>
      </c>
      <c r="B865" s="749" t="str">
        <f aca="false">C865&amp;D865&amp;E865&amp;F865&amp;G865&amp;H865</f>
        <v>EXECUCAO DE PERFIS TOPOGRAFICOS,EM ENCOSTAS COM LEVANTAMENTO DE DETALHES,TERRENO DE VEGETACAO LEVE,INCLUINDO SERVICOS DE CAMPO,DE ESCRITORIO E APRESENTACAO DE DESENHOS</v>
      </c>
      <c r="C865" s="749" t="s">
        <v>9347</v>
      </c>
      <c r="D865" s="749" t="s">
        <v>9348</v>
      </c>
      <c r="E865" s="749" t="s">
        <v>9349</v>
      </c>
      <c r="I865" s="749" t="s">
        <v>236</v>
      </c>
      <c r="J865" s="749" t="n">
        <v>14.78</v>
      </c>
    </row>
    <row collapsed="false" customFormat="false" customHeight="true" hidden="true" ht="12.75" outlineLevel="0" r="866">
      <c r="A866" s="749" t="s">
        <v>9350</v>
      </c>
      <c r="B866" s="749" t="str">
        <f aca="false">C866&amp;D866&amp;E866&amp;F866&amp;G866&amp;H866</f>
        <v>EXECUCAO DE PERFIS TOPOGRAFICOS,EM ENCOSTAS COM LEVANTAMENTO DE DETALHES,TERRENO DE VEGETACAO LEVE,INCLUINDO SERVICOS DE CAMPO,DE ESCRITORIO E APRESENTACAO DE DESENHOS</v>
      </c>
      <c r="C866" s="749" t="s">
        <v>9347</v>
      </c>
      <c r="D866" s="749" t="s">
        <v>9348</v>
      </c>
      <c r="E866" s="749" t="s">
        <v>9349</v>
      </c>
      <c r="I866" s="749" t="s">
        <v>236</v>
      </c>
      <c r="J866" s="749" t="n">
        <v>13.1</v>
      </c>
    </row>
    <row collapsed="false" customFormat="false" customHeight="true" hidden="true" ht="12.75" outlineLevel="0" r="867">
      <c r="A867" s="749" t="s">
        <v>9351</v>
      </c>
      <c r="B867" s="749" t="str">
        <f aca="false">C867&amp;D867&amp;E867&amp;F867&amp;G867&amp;H867</f>
        <v>EXECUCAO DE PERFIS TOPOGRAFICOS,EM ENCOSTAS COM LEVANTAMENTO DE DETALHES,TERRENO DE VEGETACAO DENSA,INCLUINDO SERVICOS DE CAMPO,DE ESCRITORIO E APRESENTACAO DE DESENHOS</v>
      </c>
      <c r="C867" s="749" t="s">
        <v>9347</v>
      </c>
      <c r="D867" s="749" t="s">
        <v>9352</v>
      </c>
      <c r="E867" s="749" t="s">
        <v>9353</v>
      </c>
      <c r="I867" s="749" t="s">
        <v>236</v>
      </c>
      <c r="J867" s="749" t="n">
        <v>19.96</v>
      </c>
    </row>
    <row collapsed="false" customFormat="false" customHeight="true" hidden="true" ht="12.75" outlineLevel="0" r="868">
      <c r="A868" s="749" t="s">
        <v>9354</v>
      </c>
      <c r="B868" s="749" t="str">
        <f aca="false">C868&amp;D868&amp;E868&amp;F868&amp;G868&amp;H868</f>
        <v>EXECUCAO DE PERFIS TOPOGRAFICOS,EM ENCOSTAS COM LEVANTAMENTO DE DETALHES,TERRENO DE VEGETACAO DENSA,INCLUINDO SERVICOS DE CAMPO,DE ESCRITORIO E APRESENTACAO DE DESENHOS</v>
      </c>
      <c r="C868" s="749" t="s">
        <v>9347</v>
      </c>
      <c r="D868" s="749" t="s">
        <v>9352</v>
      </c>
      <c r="E868" s="749" t="s">
        <v>9353</v>
      </c>
      <c r="I868" s="749" t="s">
        <v>236</v>
      </c>
      <c r="J868" s="749" t="n">
        <v>17.68</v>
      </c>
    </row>
    <row collapsed="false" customFormat="false" customHeight="true" hidden="true" ht="12.75" outlineLevel="0" r="869">
      <c r="A869" s="749" t="s">
        <v>9355</v>
      </c>
      <c r="B869" s="749" t="str">
        <f aca="false">C869&amp;D869&amp;E869&amp;F869&amp;G869&amp;H869</f>
        <v>LEVANTAMENTO TOPOGRAFICO PLANIALTIMETRICO, EM AREAS DE RECUPERACAO DE LOGRADOUROS PUBLICOS</v>
      </c>
      <c r="C869" s="749" t="s">
        <v>9356</v>
      </c>
      <c r="D869" s="749" t="s">
        <v>9357</v>
      </c>
      <c r="I869" s="749" t="s">
        <v>52</v>
      </c>
      <c r="J869" s="749" t="n">
        <v>0.22</v>
      </c>
    </row>
    <row collapsed="false" customFormat="false" customHeight="true" hidden="true" ht="12.75" outlineLevel="0" r="870">
      <c r="A870" s="749" t="s">
        <v>9358</v>
      </c>
      <c r="B870" s="749" t="str">
        <f aca="false">C870&amp;D870&amp;E870&amp;F870&amp;G870&amp;H870</f>
        <v>LEVANTAMENTO TOPOGRAFICO PLANIALTIMETRICO, EM AREAS DE RECUPERACAO DE LOGRADOUROS PUBLICOS</v>
      </c>
      <c r="C870" s="749" t="s">
        <v>9356</v>
      </c>
      <c r="D870" s="749" t="s">
        <v>9357</v>
      </c>
      <c r="I870" s="749" t="s">
        <v>52</v>
      </c>
      <c r="J870" s="749" t="n">
        <v>0.19</v>
      </c>
    </row>
    <row collapsed="false" customFormat="false" customHeight="true" hidden="true" ht="12.75" outlineLevel="0" r="871">
      <c r="A871" s="749" t="s">
        <v>9359</v>
      </c>
      <c r="B871" s="749" t="str">
        <f aca="false">C871&amp;D871&amp;E871&amp;F871&amp;G871&amp;H871</f>
        <v>LEVANTAMENTO TOPOGRAFICO PLANIALTIMETRICO E CADASTRAL,COM CURVAS DE NIVEL A CADA 1,00M,CONSIDERANDO TERRENO DE OROGRAFIA ACIDENTADA E VEGETACAO DENSA.CUSTO PARA AREA ATE 5000,00M2(ESCALA 1:250/500)</v>
      </c>
      <c r="C871" s="749" t="s">
        <v>9360</v>
      </c>
      <c r="D871" s="749" t="s">
        <v>9361</v>
      </c>
      <c r="E871" s="749" t="s">
        <v>9362</v>
      </c>
      <c r="F871" s="749" t="s">
        <v>9363</v>
      </c>
      <c r="I871" s="749" t="s">
        <v>30</v>
      </c>
      <c r="J871" s="749" t="n">
        <v>6873.91</v>
      </c>
    </row>
    <row collapsed="false" customFormat="false" customHeight="true" hidden="true" ht="12.75" outlineLevel="0" r="872">
      <c r="A872" s="749" t="s">
        <v>9364</v>
      </c>
      <c r="B872" s="749" t="str">
        <f aca="false">C872&amp;D872&amp;E872&amp;F872&amp;G872&amp;H872</f>
        <v>LEVANTAMENTO TOPOGRAFICO PLANIALTIMETRICO E CADASTRAL,COM CURVAS DE NIVEL A CADA 1,00M,CONSIDERANDO TERRENO DE OROGRAFIA ACIDENTADA E VEGETACAO DENSA.CUSTO PARA AREA ATE 5000,00M2(ESCALA 1:250/500)</v>
      </c>
      <c r="C872" s="749" t="s">
        <v>9360</v>
      </c>
      <c r="D872" s="749" t="s">
        <v>9361</v>
      </c>
      <c r="E872" s="749" t="s">
        <v>9362</v>
      </c>
      <c r="F872" s="749" t="s">
        <v>9363</v>
      </c>
      <c r="I872" s="749" t="s">
        <v>30</v>
      </c>
      <c r="J872" s="749" t="n">
        <v>6116.55</v>
      </c>
    </row>
    <row collapsed="false" customFormat="false" customHeight="true" hidden="true" ht="12.75" outlineLevel="0" r="873">
      <c r="A873" s="749" t="s">
        <v>9365</v>
      </c>
      <c r="B873" s="749" t="str">
        <f aca="false">C873&amp;D873&amp;E873&amp;F873&amp;G873&amp;H873</f>
        <v>LEVANTAMENTO TOPOGRAFICO PLANIALTIMETRICO E CADASTRAL,COM CURVAS DE NIVEL A CADA 1,00M,CONSIDERANDO TERRENO DE OROGRAFIA ACIDENTADA E VEGETACAO RALA.CUSTO PARA AREA ATE 5000,00M2(ESCALA 1:250/500)</v>
      </c>
      <c r="C873" s="749" t="s">
        <v>9360</v>
      </c>
      <c r="D873" s="749" t="s">
        <v>9361</v>
      </c>
      <c r="E873" s="749" t="s">
        <v>9366</v>
      </c>
      <c r="F873" s="749" t="s">
        <v>9367</v>
      </c>
      <c r="I873" s="749" t="s">
        <v>30</v>
      </c>
      <c r="J873" s="749" t="n">
        <v>5499.13</v>
      </c>
    </row>
    <row collapsed="false" customFormat="false" customHeight="true" hidden="true" ht="12.75" outlineLevel="0" r="874">
      <c r="A874" s="749" t="s">
        <v>9368</v>
      </c>
      <c r="B874" s="749" t="str">
        <f aca="false">C874&amp;D874&amp;E874&amp;F874&amp;G874&amp;H874</f>
        <v>LEVANTAMENTO TOPOGRAFICO PLANIALTIMETRICO E CADASTRAL,COM CURVAS DE NIVEL A CADA 1,00M,CONSIDERANDO TERRENO DE OROGRAFIA ACIDENTADA E VEGETACAO RALA.CUSTO PARA AREA ATE 5000,00M2(ESCALA 1:250/500)</v>
      </c>
      <c r="C874" s="749" t="s">
        <v>9360</v>
      </c>
      <c r="D874" s="749" t="s">
        <v>9361</v>
      </c>
      <c r="E874" s="749" t="s">
        <v>9366</v>
      </c>
      <c r="F874" s="749" t="s">
        <v>9367</v>
      </c>
      <c r="I874" s="749" t="s">
        <v>30</v>
      </c>
      <c r="J874" s="749" t="n">
        <v>4893.24</v>
      </c>
    </row>
    <row collapsed="false" customFormat="false" customHeight="true" hidden="true" ht="12.75" outlineLevel="0" r="875">
      <c r="A875" s="749" t="s">
        <v>9369</v>
      </c>
      <c r="B875" s="749" t="str">
        <f aca="false">C875&amp;D875&amp;E875&amp;F875&amp;G875&amp;H875</f>
        <v>LEVANTAMENTO TOPOGRAFICO PLANIALTIMETRICO E CADASTRAL,COM CURVAS DE NIVEL A CADA 1,00M,CONSIDERANDO TERRENO DE OROGRAFIA NAO ACIDENTADA E VEGETACAO DENSA.CUSTO PARA AREA ATE 5000,00M2(ESCALA 1:250/500)</v>
      </c>
      <c r="C875" s="749" t="s">
        <v>9360</v>
      </c>
      <c r="D875" s="749" t="s">
        <v>9361</v>
      </c>
      <c r="E875" s="749" t="s">
        <v>9370</v>
      </c>
      <c r="F875" s="749" t="s">
        <v>9371</v>
      </c>
      <c r="I875" s="749" t="s">
        <v>30</v>
      </c>
      <c r="J875" s="749" t="n">
        <v>5499.13</v>
      </c>
    </row>
    <row collapsed="false" customFormat="false" customHeight="true" hidden="true" ht="12.75" outlineLevel="0" r="876">
      <c r="A876" s="749" t="s">
        <v>9372</v>
      </c>
      <c r="B876" s="749" t="str">
        <f aca="false">C876&amp;D876&amp;E876&amp;F876&amp;G876&amp;H876</f>
        <v>LEVANTAMENTO TOPOGRAFICO PLANIALTIMETRICO E CADASTRAL,COM CURVAS DE NIVEL A CADA 1,00M,CONSIDERANDO TERRENO DE OROGRAFIA NAO ACIDENTADA E VEGETACAO DENSA.CUSTO PARA AREA ATE 5000,00M2(ESCALA 1:250/500)</v>
      </c>
      <c r="C876" s="749" t="s">
        <v>9360</v>
      </c>
      <c r="D876" s="749" t="s">
        <v>9361</v>
      </c>
      <c r="E876" s="749" t="s">
        <v>9370</v>
      </c>
      <c r="F876" s="749" t="s">
        <v>9371</v>
      </c>
      <c r="I876" s="749" t="s">
        <v>30</v>
      </c>
      <c r="J876" s="749" t="n">
        <v>4893.24</v>
      </c>
    </row>
    <row collapsed="false" customFormat="false" customHeight="true" hidden="true" ht="12.75" outlineLevel="0" r="877">
      <c r="A877" s="749" t="s">
        <v>9373</v>
      </c>
      <c r="B877" s="749" t="str">
        <f aca="false">C877&amp;D877&amp;E877&amp;F877&amp;G877&amp;H877</f>
        <v>LEVANTAMENTO TOPOGRAFICO PLANIALTIMETRICO E CADASTRAL,COM CURVAS DE NIVEL A CADA 1,00M,CONSIDERANDO TERRENO DE OROGRAFIA NAO ACIDENTADA E VEGETACAO RALA.CUSTO PARA AREA ATE 5000,00M2(ESCALA 1:250/500)</v>
      </c>
      <c r="C877" s="749" t="s">
        <v>9360</v>
      </c>
      <c r="D877" s="749" t="s">
        <v>9361</v>
      </c>
      <c r="E877" s="749" t="s">
        <v>9374</v>
      </c>
      <c r="F877" s="749" t="s">
        <v>9375</v>
      </c>
      <c r="I877" s="749" t="s">
        <v>30</v>
      </c>
      <c r="J877" s="749" t="n">
        <v>4123.55</v>
      </c>
    </row>
    <row collapsed="false" customFormat="false" customHeight="true" hidden="true" ht="12.75" outlineLevel="0" r="878">
      <c r="A878" s="749" t="s">
        <v>9376</v>
      </c>
      <c r="B878" s="749" t="str">
        <f aca="false">C878&amp;D878&amp;E878&amp;F878&amp;G878&amp;H878</f>
        <v>LEVANTAMENTO TOPOGRAFICO PLANIALTIMETRICO E CADASTRAL,COM CURVAS DE NIVEL A CADA 1,00M,CONSIDERANDO TERRENO DE OROGRAFIA NAO ACIDENTADA E VEGETACAO RALA.CUSTO PARA AREA ATE 5000,00M2(ESCALA 1:250/500)</v>
      </c>
      <c r="C878" s="749" t="s">
        <v>9360</v>
      </c>
      <c r="D878" s="749" t="s">
        <v>9361</v>
      </c>
      <c r="E878" s="749" t="s">
        <v>9374</v>
      </c>
      <c r="F878" s="749" t="s">
        <v>9375</v>
      </c>
      <c r="I878" s="749" t="s">
        <v>30</v>
      </c>
      <c r="J878" s="749" t="n">
        <v>3669.22</v>
      </c>
    </row>
    <row collapsed="false" customFormat="false" customHeight="true" hidden="true" ht="12.75" outlineLevel="0" r="879">
      <c r="A879" s="749" t="s">
        <v>9377</v>
      </c>
      <c r="B879" s="749" t="str">
        <f aca="false">C879&amp;D879&amp;E879&amp;F879&amp;G879&amp;H879</f>
        <v>LEVANTAMENTO TOPOGRAFICO PLANIALTIMETRICO E CADASTRAL,COM CURVAS DE NIVEL A CADA 1,00M,CONSIDERANDO TERRENO DE OROGRAFIA ACIDENTADA E VEGETACAO DENSA,CUSTO PARA AREA DE 5000,00 A 10000,00M2 (ESCALA 1:200/500)</v>
      </c>
      <c r="C879" s="749" t="s">
        <v>9360</v>
      </c>
      <c r="D879" s="749" t="s">
        <v>9361</v>
      </c>
      <c r="E879" s="749" t="s">
        <v>9378</v>
      </c>
      <c r="F879" s="749" t="s">
        <v>9379</v>
      </c>
      <c r="I879" s="749" t="s">
        <v>30</v>
      </c>
      <c r="J879" s="749" t="n">
        <v>8264.83</v>
      </c>
    </row>
    <row collapsed="false" customFormat="false" customHeight="true" hidden="true" ht="12.75" outlineLevel="0" r="880">
      <c r="A880" s="749" t="s">
        <v>9380</v>
      </c>
      <c r="B880" s="749" t="str">
        <f aca="false">C880&amp;D880&amp;E880&amp;F880&amp;G880&amp;H880</f>
        <v>LEVANTAMENTO TOPOGRAFICO PLANIALTIMETRICO E CADASTRAL,COM CURVAS DE NIVEL A CADA 1,00M,CONSIDERANDO TERRENO DE OROGRAFIA ACIDENTADA E VEGETACAO DENSA,CUSTO PARA AREA DE 5000,00 A 10000,00M2 (ESCALA 1:200/500)</v>
      </c>
      <c r="C880" s="749" t="s">
        <v>9360</v>
      </c>
      <c r="D880" s="749" t="s">
        <v>9361</v>
      </c>
      <c r="E880" s="749" t="s">
        <v>9378</v>
      </c>
      <c r="F880" s="749" t="s">
        <v>9379</v>
      </c>
      <c r="I880" s="749" t="s">
        <v>30</v>
      </c>
      <c r="J880" s="749" t="n">
        <v>7354.22</v>
      </c>
    </row>
    <row collapsed="false" customFormat="false" customHeight="true" hidden="true" ht="12.75" outlineLevel="0" r="881">
      <c r="A881" s="749" t="s">
        <v>9381</v>
      </c>
      <c r="B881" s="749" t="str">
        <f aca="false">C881&amp;D881&amp;E881&amp;F881&amp;G881&amp;H881</f>
        <v>LEVANTAMENTO TOPOGRAFICO PLANIALTIMETRICO E CADASTRAL,COM CURVAS DE NIVEL A CADA 1,00M,CONSIDERANDO TERRENO DE OROGRAFIA ACIDENTADA E VEGETACAO RALA.CUSTO PARA AREA DE 5000,00 A 10000,00M2 (ESCALA 1:250/500)</v>
      </c>
      <c r="C881" s="749" t="s">
        <v>9360</v>
      </c>
      <c r="D881" s="749" t="s">
        <v>9361</v>
      </c>
      <c r="E881" s="749" t="s">
        <v>9382</v>
      </c>
      <c r="F881" s="749" t="s">
        <v>9383</v>
      </c>
      <c r="I881" s="749" t="s">
        <v>30</v>
      </c>
      <c r="J881" s="749" t="n">
        <v>6873.91</v>
      </c>
    </row>
    <row collapsed="false" customFormat="false" customHeight="true" hidden="true" ht="12.75" outlineLevel="0" r="882">
      <c r="A882" s="749" t="s">
        <v>9384</v>
      </c>
      <c r="B882" s="749" t="str">
        <f aca="false">C882&amp;D882&amp;E882&amp;F882&amp;G882&amp;H882</f>
        <v>LEVANTAMENTO TOPOGRAFICO PLANIALTIMETRICO E CADASTRAL,COM CURVAS DE NIVEL A CADA 1,00M,CONSIDERANDO TERRENO DE OROGRAFIA ACIDENTADA E VEGETACAO RALA.CUSTO PARA AREA DE 5000,00 A 10000,00M2 (ESCALA 1:250/500)</v>
      </c>
      <c r="C882" s="749" t="s">
        <v>9360</v>
      </c>
      <c r="D882" s="749" t="s">
        <v>9361</v>
      </c>
      <c r="E882" s="749" t="s">
        <v>9382</v>
      </c>
      <c r="F882" s="749" t="s">
        <v>9383</v>
      </c>
      <c r="I882" s="749" t="s">
        <v>30</v>
      </c>
      <c r="J882" s="749" t="n">
        <v>6116.55</v>
      </c>
    </row>
    <row collapsed="false" customFormat="false" customHeight="true" hidden="true" ht="12.75" outlineLevel="0" r="883">
      <c r="A883" s="749" t="s">
        <v>9385</v>
      </c>
      <c r="B883" s="749" t="str">
        <f aca="false">C883&amp;D883&amp;E883&amp;F883&amp;G883&amp;H883</f>
        <v>LEVANTAMENTO TOPOGRAFICO PLANIALTIMETRICO E CADASTRAL,COM CURVAS DE NIVEL A CADA 1,00M,CONSIDERANDO TERRENO DE OROGRAFIA NAO ACIDENTADA E VEGETACAO DENSA.CUSTO PARA AREA DE 5000,00 A 10000,00M2 (ESCALA 1:250/500)</v>
      </c>
      <c r="C883" s="749" t="s">
        <v>9360</v>
      </c>
      <c r="D883" s="749" t="s">
        <v>9361</v>
      </c>
      <c r="E883" s="749" t="s">
        <v>9386</v>
      </c>
      <c r="F883" s="749" t="s">
        <v>9387</v>
      </c>
      <c r="I883" s="749" t="s">
        <v>30</v>
      </c>
      <c r="J883" s="749" t="n">
        <v>6873.91</v>
      </c>
    </row>
    <row collapsed="false" customFormat="false" customHeight="true" hidden="true" ht="12.75" outlineLevel="0" r="884">
      <c r="A884" s="749" t="s">
        <v>9388</v>
      </c>
      <c r="B884" s="749" t="str">
        <f aca="false">C884&amp;D884&amp;E884&amp;F884&amp;G884&amp;H884</f>
        <v>LEVANTAMENTO TOPOGRAFICO PLANIALTIMETRICO E CADASTRAL,COM CURVAS DE NIVEL A CADA 1,00M,CONSIDERANDO TERRENO DE OROGRAFIA NAO ACIDENTADA E VEGETACAO DENSA.CUSTO PARA AREA DE 5000,00 A 10000,00M2 (ESCALA 1:250/500)</v>
      </c>
      <c r="C884" s="749" t="s">
        <v>9360</v>
      </c>
      <c r="D884" s="749" t="s">
        <v>9361</v>
      </c>
      <c r="E884" s="749" t="s">
        <v>9386</v>
      </c>
      <c r="F884" s="749" t="s">
        <v>9387</v>
      </c>
      <c r="I884" s="749" t="s">
        <v>30</v>
      </c>
      <c r="J884" s="749" t="n">
        <v>6116.55</v>
      </c>
    </row>
    <row collapsed="false" customFormat="false" customHeight="true" hidden="true" ht="12.75" outlineLevel="0" r="885">
      <c r="A885" s="749" t="s">
        <v>9389</v>
      </c>
      <c r="B885" s="749" t="str">
        <f aca="false">C885&amp;D885&amp;E885&amp;F885&amp;G885&amp;H885</f>
        <v>LEVANTAMENTO TOPOGRAFICO PLANIALTIMETRICO E CADASTRAL,COM CURVAS DE NIVEL A CADA 1,00M,CONSIDERANDO TERRENO DE OROGRAFIA NAO ACIDENTADA E VEGETACAO RALA.CUSTO PARA AREA DE 5000,00A 10000,00M2 (ESCALA 1:250/500)</v>
      </c>
      <c r="C885" s="749" t="s">
        <v>9360</v>
      </c>
      <c r="D885" s="749" t="s">
        <v>9361</v>
      </c>
      <c r="E885" s="749" t="s">
        <v>9390</v>
      </c>
      <c r="F885" s="749" t="s">
        <v>9391</v>
      </c>
      <c r="I885" s="749" t="s">
        <v>30</v>
      </c>
      <c r="J885" s="749" t="n">
        <v>5499.13</v>
      </c>
    </row>
    <row collapsed="false" customFormat="false" customHeight="true" hidden="true" ht="12.75" outlineLevel="0" r="886">
      <c r="A886" s="749" t="s">
        <v>9392</v>
      </c>
      <c r="B886" s="749" t="str">
        <f aca="false">C886&amp;D886&amp;E886&amp;F886&amp;G886&amp;H886</f>
        <v>LEVANTAMENTO TOPOGRAFICO PLANIALTIMETRICO E CADASTRAL,COM CURVAS DE NIVEL A CADA 1,00M,CONSIDERANDO TERRENO DE OROGRAFIA NAO ACIDENTADA E VEGETACAO RALA.CUSTO PARA AREA DE 5000,00A 10000,00M2 (ESCALA 1:250/500)</v>
      </c>
      <c r="C886" s="749" t="s">
        <v>9360</v>
      </c>
      <c r="D886" s="749" t="s">
        <v>9361</v>
      </c>
      <c r="E886" s="749" t="s">
        <v>9390</v>
      </c>
      <c r="F886" s="749" t="s">
        <v>9391</v>
      </c>
      <c r="I886" s="749" t="s">
        <v>30</v>
      </c>
      <c r="J886" s="749" t="n">
        <v>4893.24</v>
      </c>
    </row>
    <row collapsed="false" customFormat="false" customHeight="true" hidden="true" ht="12.75" outlineLevel="0" r="887">
      <c r="A887" s="749" t="s">
        <v>9393</v>
      </c>
      <c r="B887" s="749" t="str">
        <f aca="false">C887&amp;D887&amp;E887&amp;F887&amp;G887&amp;H887</f>
        <v>LEVANTAMENTO TOPOGRAFICO PLANIALTIMETRICO E CADASTRAL,COM CURVAS DE NIVEL A CADA 1,00M,CONSIDERANDO TERRENO DE OROGRAFIA ACIDENTADA E VEGETACAO DENSA.CUSTO PARA AREA DE 10000,00 A20000,00M2 (ESCALA 1:250/500)</v>
      </c>
      <c r="C887" s="749" t="s">
        <v>9360</v>
      </c>
      <c r="D887" s="749" t="s">
        <v>9361</v>
      </c>
      <c r="E887" s="749" t="s">
        <v>9394</v>
      </c>
      <c r="F887" s="749" t="s">
        <v>9395</v>
      </c>
      <c r="I887" s="749" t="s">
        <v>30</v>
      </c>
      <c r="J887" s="749" t="n">
        <v>9635.57</v>
      </c>
    </row>
    <row collapsed="false" customFormat="false" customHeight="true" hidden="true" ht="12.75" outlineLevel="0" r="888">
      <c r="A888" s="749" t="s">
        <v>9396</v>
      </c>
      <c r="B888" s="749" t="str">
        <f aca="false">C888&amp;D888&amp;E888&amp;F888&amp;G888&amp;H888</f>
        <v>LEVANTAMENTO TOPOGRAFICO PLANIALTIMETRICO E CADASTRAL,COM CURVAS DE NIVEL A CADA 1,00M,CONSIDERANDO TERRENO DE OROGRAFIA ACIDENTADA E VEGETACAO DENSA.CUSTO PARA AREA DE 10000,00 A20000,00M2 (ESCALA 1:250/500)</v>
      </c>
      <c r="C888" s="749" t="s">
        <v>9360</v>
      </c>
      <c r="D888" s="749" t="s">
        <v>9361</v>
      </c>
      <c r="E888" s="749" t="s">
        <v>9394</v>
      </c>
      <c r="F888" s="749" t="s">
        <v>9395</v>
      </c>
      <c r="I888" s="749" t="s">
        <v>30</v>
      </c>
      <c r="J888" s="749" t="n">
        <v>8573.94</v>
      </c>
    </row>
    <row collapsed="false" customFormat="false" customHeight="true" hidden="true" ht="12.75" outlineLevel="0" r="889">
      <c r="A889" s="749" t="s">
        <v>9397</v>
      </c>
      <c r="B889" s="749" t="str">
        <f aca="false">C889&amp;D889&amp;E889&amp;F889&amp;G889&amp;H889</f>
        <v>LEVANTAMENTO TOPOGRAFICO PLANIALTIMETRICO E CADASTRAL,COM CUEVAS DE NIVEL A CADA 1,00M,CONSIDERANDO TERRENO DE OROGRAFIA ACIDENTADA E VEGETACAO RALA.CUSTO PARA AREA DE 10000,00 A 20000,00M2 (ESCALA 1:250/500)</v>
      </c>
      <c r="C889" s="749" t="s">
        <v>9360</v>
      </c>
      <c r="D889" s="749" t="s">
        <v>9398</v>
      </c>
      <c r="E889" s="749" t="s">
        <v>9399</v>
      </c>
      <c r="F889" s="749" t="s">
        <v>9400</v>
      </c>
      <c r="I889" s="749" t="s">
        <v>30</v>
      </c>
      <c r="J889" s="749" t="n">
        <v>8264.83</v>
      </c>
    </row>
    <row collapsed="false" customFormat="false" customHeight="true" hidden="true" ht="12.75" outlineLevel="0" r="890">
      <c r="A890" s="749" t="s">
        <v>9401</v>
      </c>
      <c r="B890" s="749" t="str">
        <f aca="false">C890&amp;D890&amp;E890&amp;F890&amp;G890&amp;H890</f>
        <v>LEVANTAMENTO TOPOGRAFICO PLANIALTIMETRICO E CADASTRAL,COM CUEVAS DE NIVEL A CADA 1,00M,CONSIDERANDO TERRENO DE OROGRAFIA ACIDENTADA E VEGETACAO RALA.CUSTO PARA AREA DE 10000,00 A 20000,00M2 (ESCALA 1:250/500)</v>
      </c>
      <c r="C890" s="749" t="s">
        <v>9360</v>
      </c>
      <c r="D890" s="749" t="s">
        <v>9398</v>
      </c>
      <c r="E890" s="749" t="s">
        <v>9399</v>
      </c>
      <c r="F890" s="749" t="s">
        <v>9400</v>
      </c>
      <c r="I890" s="749" t="s">
        <v>30</v>
      </c>
      <c r="J890" s="749" t="n">
        <v>7354.22</v>
      </c>
    </row>
    <row collapsed="false" customFormat="false" customHeight="true" hidden="true" ht="12.75" outlineLevel="0" r="891">
      <c r="A891" s="749" t="s">
        <v>9402</v>
      </c>
      <c r="B891" s="749" t="str">
        <f aca="false">C891&amp;D891&amp;E891&amp;F891&amp;G891&amp;H891</f>
        <v>LEVANTAMENTO TOPOGRAFICO PLANIALTIMETRICO E CADASTRAL,COM CURVAS DE NIVEL A CADA 1,00M,CONSIDERANDO TERRENO DE OROGRAFIA NAO ACIDENTADA E VEGETACAO DENSA.CUSTO PARA AREA DE 10000,00 ATE 20000,00M2 (ESCALA 1:250/500)</v>
      </c>
      <c r="C891" s="749" t="s">
        <v>9360</v>
      </c>
      <c r="D891" s="749" t="s">
        <v>9361</v>
      </c>
      <c r="E891" s="749" t="s">
        <v>9403</v>
      </c>
      <c r="F891" s="749" t="s">
        <v>9404</v>
      </c>
      <c r="I891" s="749" t="s">
        <v>30</v>
      </c>
      <c r="J891" s="749" t="n">
        <v>8264.83</v>
      </c>
    </row>
    <row collapsed="false" customFormat="false" customHeight="true" hidden="true" ht="12.75" outlineLevel="0" r="892">
      <c r="A892" s="749" t="s">
        <v>9405</v>
      </c>
      <c r="B892" s="749" t="str">
        <f aca="false">C892&amp;D892&amp;E892&amp;F892&amp;G892&amp;H892</f>
        <v>LEVANTAMENTO TOPOGRAFICO PLANIALTIMETRICO E CADASTRAL,COM CURVAS DE NIVEL A CADA 1,00M,CONSIDERANDO TERRENO DE OROGRAFIA NAO ACIDENTADA E VEGETACAO DENSA.CUSTO PARA AREA DE 10000,00 ATE 20000,00M2 (ESCALA 1:250/500)</v>
      </c>
      <c r="C892" s="749" t="s">
        <v>9360</v>
      </c>
      <c r="D892" s="749" t="s">
        <v>9361</v>
      </c>
      <c r="E892" s="749" t="s">
        <v>9403</v>
      </c>
      <c r="F892" s="749" t="s">
        <v>9404</v>
      </c>
      <c r="I892" s="749" t="s">
        <v>30</v>
      </c>
      <c r="J892" s="749" t="n">
        <v>7354.22</v>
      </c>
    </row>
    <row collapsed="false" customFormat="false" customHeight="true" hidden="true" ht="12.75" outlineLevel="0" r="893">
      <c r="A893" s="749" t="s">
        <v>9406</v>
      </c>
      <c r="B893" s="749" t="str">
        <f aca="false">C893&amp;D893&amp;E893&amp;F893&amp;G893&amp;H893</f>
        <v>LEVANTAMENTO TOPOGRAFICO PLANIALTIMETRICO E CADASTRAL,COM CURVAS DE NIVEL A CADA 1,00M,CONSIDERANDO TERRENO DE OROGRAFIA NAO ACIDENTADA E VEGETACAO RALA.CUSTO PARA AREA DE 10.000 A 20.000M2 (ESCALA 1:250/500)</v>
      </c>
      <c r="C893" s="749" t="s">
        <v>9360</v>
      </c>
      <c r="D893" s="749" t="s">
        <v>9361</v>
      </c>
      <c r="E893" s="749" t="s">
        <v>9407</v>
      </c>
      <c r="F893" s="749" t="s">
        <v>9408</v>
      </c>
      <c r="I893" s="749" t="s">
        <v>30</v>
      </c>
      <c r="J893" s="749" t="n">
        <v>6873.91</v>
      </c>
    </row>
    <row collapsed="false" customFormat="false" customHeight="true" hidden="true" ht="12.75" outlineLevel="0" r="894">
      <c r="A894" s="749" t="s">
        <v>9409</v>
      </c>
      <c r="B894" s="749" t="str">
        <f aca="false">C894&amp;D894&amp;E894&amp;F894&amp;G894&amp;H894</f>
        <v>LEVANTAMENTO TOPOGRAFICO PLANIALTIMETRICO E CADASTRAL,COM CURVAS DE NIVEL A CADA 1,00M,CONSIDERANDO TERRENO DE OROGRAFIA NAO ACIDENTADA E VEGETACAO RALA.CUSTO PARA AREA DE 10.000 A 20.000M2 (ESCALA 1:250/500)</v>
      </c>
      <c r="C894" s="749" t="s">
        <v>9360</v>
      </c>
      <c r="D894" s="749" t="s">
        <v>9361</v>
      </c>
      <c r="E894" s="749" t="s">
        <v>9407</v>
      </c>
      <c r="F894" s="749" t="s">
        <v>9408</v>
      </c>
      <c r="I894" s="749" t="s">
        <v>30</v>
      </c>
      <c r="J894" s="749" t="n">
        <v>6116.55</v>
      </c>
    </row>
    <row collapsed="false" customFormat="false" customHeight="true" hidden="true" ht="12.75" outlineLevel="0" r="895">
      <c r="A895" s="749" t="s">
        <v>9410</v>
      </c>
      <c r="B895" s="749" t="str">
        <f aca="false">C895&amp;D895&amp;E895&amp;F895&amp;G895&amp;H895</f>
        <v>LOCACAO DE PROJETO DE ESTRADAS,EXECUTADAS DE ACORDO COM A INSTRUCAO IT-28/80 DO DER-RJ,INCLUSIVE NIVELAMENTO E SECOES TRANSVERSAIS E DELIMITACAO DAS LINHAS DEMARCADORAS DE FAIXA DE DOMINIO,EM TERRENO DE OROGRAFIA ACIDENTADA E VEGETACAO DENSA</v>
      </c>
      <c r="C895" s="749" t="s">
        <v>9411</v>
      </c>
      <c r="D895" s="749" t="s">
        <v>9412</v>
      </c>
      <c r="E895" s="749" t="s">
        <v>9413</v>
      </c>
      <c r="F895" s="749" t="s">
        <v>9414</v>
      </c>
      <c r="G895" s="749" t="s">
        <v>9415</v>
      </c>
      <c r="I895" s="749" t="s">
        <v>429</v>
      </c>
      <c r="J895" s="749" t="n">
        <v>24411.6</v>
      </c>
    </row>
    <row collapsed="false" customFormat="false" customHeight="true" hidden="true" ht="12.75" outlineLevel="0" r="896">
      <c r="A896" s="749" t="s">
        <v>9416</v>
      </c>
      <c r="B896" s="749" t="str">
        <f aca="false">C896&amp;D896&amp;E896&amp;F896&amp;G896&amp;H896</f>
        <v>LOCACAO DE PROJETO DE ESTRADAS,EXECUTADAS DE ACORDO COM A INSTRUCAO IT-28/80 DO DER-RJ,INCLUSIVE NIVELAMENTO E SECOES TRANSVERSAIS E DELIMITACAO DAS LINHAS DEMARCADORAS DE FAIXA DE DOMINIO,EM TERRENO DE OROGRAFIA ACIDENTADA E VEGETACAO DENSA</v>
      </c>
      <c r="C896" s="749" t="s">
        <v>9411</v>
      </c>
      <c r="D896" s="749" t="s">
        <v>9412</v>
      </c>
      <c r="E896" s="749" t="s">
        <v>9413</v>
      </c>
      <c r="F896" s="749" t="s">
        <v>9414</v>
      </c>
      <c r="G896" s="749" t="s">
        <v>9415</v>
      </c>
      <c r="I896" s="749" t="s">
        <v>429</v>
      </c>
      <c r="J896" s="749" t="n">
        <v>21664.58</v>
      </c>
    </row>
    <row collapsed="false" customFormat="false" customHeight="true" hidden="true" ht="12.75" outlineLevel="0" r="897">
      <c r="A897" s="749" t="s">
        <v>9417</v>
      </c>
      <c r="B897" s="749" t="str">
        <f aca="false">C897&amp;D897&amp;E897&amp;F897&amp;G897&amp;H897</f>
        <v>LOCACAO DE PROJETO DE ESTRADAS,EXECUTADAS DE ACORDO COM A INSTRUCAO IT-28/80 DO DER-RJ,INCLUSIVE NIVELAMENTO E SECOES TRANSVERSAIS E DELIMITACAO DAS LINHAS DEMARCADORAS DE FAIXA DE DOMINIO,EM TERRENO DE OROGRAFIA ACIDENTADA E VEGETACAO LEVE</v>
      </c>
      <c r="C897" s="749" t="s">
        <v>9411</v>
      </c>
      <c r="D897" s="749" t="s">
        <v>9412</v>
      </c>
      <c r="E897" s="749" t="s">
        <v>9413</v>
      </c>
      <c r="F897" s="749" t="s">
        <v>9418</v>
      </c>
      <c r="I897" s="749" t="s">
        <v>429</v>
      </c>
      <c r="J897" s="749" t="n">
        <v>13331.71</v>
      </c>
    </row>
    <row collapsed="false" customFormat="false" customHeight="true" hidden="true" ht="12.75" outlineLevel="0" r="898">
      <c r="A898" s="749" t="s">
        <v>9419</v>
      </c>
      <c r="B898" s="749" t="str">
        <f aca="false">C898&amp;D898&amp;E898&amp;F898&amp;G898&amp;H898</f>
        <v>LOCACAO DE PROJETO DE ESTRADAS,EXECUTADAS DE ACORDO COM A INSTRUCAO IT-28/80 DO DER-RJ,INCLUSIVE NIVELAMENTO E SECOES TRANSVERSAIS E DELIMITACAO DAS LINHAS DEMARCADORAS DE FAIXA DE DOMINIO,EM TERRENO DE OROGRAFIA ACIDENTADA E VEGETACAO LEVE</v>
      </c>
      <c r="C898" s="749" t="s">
        <v>9411</v>
      </c>
      <c r="D898" s="749" t="s">
        <v>9412</v>
      </c>
      <c r="E898" s="749" t="s">
        <v>9413</v>
      </c>
      <c r="F898" s="749" t="s">
        <v>9418</v>
      </c>
      <c r="I898" s="749" t="s">
        <v>429</v>
      </c>
      <c r="J898" s="749" t="n">
        <v>11858.69</v>
      </c>
    </row>
    <row collapsed="false" customFormat="false" customHeight="true" hidden="true" ht="12.75" outlineLevel="0" r="899">
      <c r="A899" s="749" t="s">
        <v>9420</v>
      </c>
      <c r="B899" s="749" t="str">
        <f aca="false">C899&amp;D899&amp;E899&amp;F899&amp;G899&amp;H899</f>
        <v>LOCACAO DE PROJETO DE ESTRADAS,EXECUTADAS DE ACORDO COM A INSTRUCAO IT-28/80 DO DER-RJ,INCLUSIVE NIVELAMENTO E SECOES TRANSVERSAIS E DELIMITACAO DAS LINHAS DEMARCADORAS DE FAIXA DE DOMINIO,EM TERRENO DE OROGRAFIA NAO ACIDENTADA E VEGETACAODENSA</v>
      </c>
      <c r="C899" s="749" t="s">
        <v>9411</v>
      </c>
      <c r="D899" s="749" t="s">
        <v>9412</v>
      </c>
      <c r="E899" s="749" t="s">
        <v>9413</v>
      </c>
      <c r="F899" s="749" t="s">
        <v>9421</v>
      </c>
      <c r="G899" s="749" t="s">
        <v>9422</v>
      </c>
      <c r="I899" s="749" t="s">
        <v>429</v>
      </c>
      <c r="J899" s="749" t="n">
        <v>17090.87</v>
      </c>
    </row>
    <row collapsed="false" customFormat="false" customHeight="true" hidden="true" ht="12.75" outlineLevel="0" r="900">
      <c r="A900" s="749" t="s">
        <v>9423</v>
      </c>
      <c r="B900" s="749" t="str">
        <f aca="false">C900&amp;D900&amp;E900&amp;F900&amp;G900&amp;H900</f>
        <v>LOCACAO DE PROJETO DE ESTRADAS,EXECUTADAS DE ACORDO COM A INSTRUCAO IT-28/80 DO DER-RJ,INCLUSIVE NIVELAMENTO E SECOES TRANSVERSAIS E DELIMITACAO DAS LINHAS DEMARCADORAS DE FAIXA DE DOMINIO,EM TERRENO DE OROGRAFIA NAO ACIDENTADA E VEGETACAODENSA</v>
      </c>
      <c r="C900" s="749" t="s">
        <v>9411</v>
      </c>
      <c r="D900" s="749" t="s">
        <v>9412</v>
      </c>
      <c r="E900" s="749" t="s">
        <v>9413</v>
      </c>
      <c r="F900" s="749" t="s">
        <v>9421</v>
      </c>
      <c r="G900" s="749" t="s">
        <v>9422</v>
      </c>
      <c r="I900" s="749" t="s">
        <v>429</v>
      </c>
      <c r="J900" s="749" t="n">
        <v>15189.28</v>
      </c>
    </row>
    <row collapsed="false" customFormat="false" customHeight="true" hidden="true" ht="12.75" outlineLevel="0" r="901">
      <c r="A901" s="749" t="s">
        <v>9424</v>
      </c>
      <c r="B901" s="749" t="str">
        <f aca="false">C901&amp;D901&amp;E901&amp;F901&amp;G901&amp;H901</f>
        <v>LOCACAO DE PROJETO DE ESTRADAS,EXECUTADAS DE ACORDO COM A INSTRUCAO IT-28/80 DO DER-RJ,INCLUSIVE NIVELAMENTO E SECOES TRANSVERSAIS E DELIMITACAO DAS LINHAS DEMARCADORAS DE FAIXA DE DOMINIO,EM TERRENO DE OROGRAFIA NAO ACIDENTADA E VEGETACAOLEVE</v>
      </c>
      <c r="C901" s="749" t="s">
        <v>9411</v>
      </c>
      <c r="D901" s="749" t="s">
        <v>9412</v>
      </c>
      <c r="E901" s="749" t="s">
        <v>9413</v>
      </c>
      <c r="F901" s="749" t="s">
        <v>9421</v>
      </c>
      <c r="G901" s="749" t="s">
        <v>9425</v>
      </c>
      <c r="I901" s="749" t="s">
        <v>429</v>
      </c>
      <c r="J901" s="749" t="n">
        <v>9729.16</v>
      </c>
    </row>
    <row collapsed="false" customFormat="false" customHeight="true" hidden="true" ht="12.75" outlineLevel="0" r="902">
      <c r="A902" s="749" t="s">
        <v>9426</v>
      </c>
      <c r="B902" s="749" t="str">
        <f aca="false">C902&amp;D902&amp;E902&amp;F902&amp;G902&amp;H902</f>
        <v>LOCACAO DE PROJETO DE ESTRADAS,EXECUTADAS DE ACORDO COM A INSTRUCAO IT-28/80 DO DER-RJ,INCLUSIVE NIVELAMENTO E SECOES TRANSVERSAIS E DELIMITACAO DAS LINHAS DEMARCADORAS DE FAIXA DE DOMINIO,EM TERRENO DE OROGRAFIA NAO ACIDENTADA E VEGETACAOLEVE</v>
      </c>
      <c r="C902" s="749" t="s">
        <v>9411</v>
      </c>
      <c r="D902" s="749" t="s">
        <v>9412</v>
      </c>
      <c r="E902" s="749" t="s">
        <v>9413</v>
      </c>
      <c r="F902" s="749" t="s">
        <v>9421</v>
      </c>
      <c r="G902" s="749" t="s">
        <v>9425</v>
      </c>
      <c r="I902" s="749" t="s">
        <v>429</v>
      </c>
      <c r="J902" s="749" t="n">
        <v>8683.22</v>
      </c>
    </row>
    <row collapsed="false" customFormat="false" customHeight="true" hidden="true" ht="12.75" outlineLevel="0" r="903">
      <c r="A903" s="749" t="s">
        <v>9427</v>
      </c>
      <c r="B903" s="749" t="str">
        <f aca="false">C903&amp;D903&amp;E903&amp;F903&amp;G903&amp;H903</f>
        <v>RELOCACAO DE PROJETO DE ESTRADA EXISTENTE EXECUTADA DE ACORDO COM A INSTRUCAO IT-28/80 DO DER-RJ,INCLUSIVE NIVELAMENTO E SECOES TRANSVERSAIS PARA TRAFEGO COM VOLUME MEDIO DIARIO MENOR QUE 500 VEICULOS/DIA</v>
      </c>
      <c r="C903" s="749" t="s">
        <v>9428</v>
      </c>
      <c r="D903" s="749" t="s">
        <v>9429</v>
      </c>
      <c r="E903" s="749" t="s">
        <v>9430</v>
      </c>
      <c r="F903" s="749" t="s">
        <v>9431</v>
      </c>
      <c r="I903" s="749" t="s">
        <v>429</v>
      </c>
      <c r="J903" s="749" t="n">
        <v>10873.76</v>
      </c>
    </row>
    <row collapsed="false" customFormat="false" customHeight="true" hidden="true" ht="12.75" outlineLevel="0" r="904">
      <c r="A904" s="749" t="s">
        <v>9432</v>
      </c>
      <c r="B904" s="749" t="str">
        <f aca="false">C904&amp;D904&amp;E904&amp;F904&amp;G904&amp;H904</f>
        <v>RELOCACAO DE PROJETO DE ESTRADA EXISTENTE EXECUTADA DE ACORDO COM A INSTRUCAO IT-28/80 DO DER-RJ,INCLUSIVE NIVELAMENTO E SECOES TRANSVERSAIS PARA TRAFEGO COM VOLUME MEDIO DIARIO MENOR QUE 500 VEICULOS/DIA</v>
      </c>
      <c r="C904" s="749" t="s">
        <v>9428</v>
      </c>
      <c r="D904" s="749" t="s">
        <v>9429</v>
      </c>
      <c r="E904" s="749" t="s">
        <v>9430</v>
      </c>
      <c r="F904" s="749" t="s">
        <v>9431</v>
      </c>
      <c r="I904" s="749" t="s">
        <v>429</v>
      </c>
      <c r="J904" s="749" t="n">
        <v>9774.87</v>
      </c>
    </row>
    <row collapsed="false" customFormat="false" customHeight="true" hidden="true" ht="12.75" outlineLevel="0" r="905">
      <c r="A905" s="749" t="s">
        <v>9433</v>
      </c>
      <c r="B905" s="749" t="str">
        <f aca="false">C905&amp;D905&amp;E905&amp;F905&amp;G905&amp;H905</f>
        <v>SERVICOS TOPOGRAFICOS PARA RESTAURACAO DE RODOVIAS,DE ACORDO COM A INSTRUCAO IT-55/83 DO DER-RJ,COMPREENDENDO RELOCACAO,NIVELAMENTO,SECOES TRANSVERSAIS,IMPLANTACAO DE MARCOS,CADASTRO DE OBRAS DE ARTE CORRENTE,ELEMENTOS DE DRENAGEM,CONDICOES DE SUPERFICIE DA PISTA E INTERSECOES,PARA VOLUME MEDIO DIARIO ATE 1000 VEICULOS/DIA</v>
      </c>
      <c r="C905" s="749" t="s">
        <v>9434</v>
      </c>
      <c r="D905" s="749" t="s">
        <v>9435</v>
      </c>
      <c r="E905" s="749" t="s">
        <v>9436</v>
      </c>
      <c r="F905" s="749" t="s">
        <v>9437</v>
      </c>
      <c r="G905" s="749" t="s">
        <v>9438</v>
      </c>
      <c r="H905" s="749" t="s">
        <v>9439</v>
      </c>
      <c r="I905" s="749" t="s">
        <v>429</v>
      </c>
      <c r="J905" s="749" t="n">
        <v>9665.56</v>
      </c>
    </row>
    <row collapsed="false" customFormat="false" customHeight="true" hidden="true" ht="12.75" outlineLevel="0" r="906">
      <c r="A906" s="749" t="s">
        <v>9440</v>
      </c>
      <c r="B906" s="749" t="str">
        <f aca="false">C906&amp;D906&amp;E906&amp;F906&amp;G906&amp;H906</f>
        <v>SERVICOS TOPOGRAFICOS PARA RESTAURACAO DE RODOVIAS,DE ACORDO COM A INSTRUCAO IT-55/83 DO DER-RJ,COMPREENDENDO RELOCACAO,NIVELAMENTO,SECOES TRANSVERSAIS,IMPLANTACAO DE MARCOS,CADASTRO DE OBRAS DE ARTE CORRENTE,ELEMENTOS DE DRENAGEM,CONDICOES DE SUPERFICIE DA PISTA E INTERSECOES,PARA VOLUME MEDIO DIARIO ATE 1000 VEICULOS/DIA</v>
      </c>
      <c r="C906" s="749" t="s">
        <v>9434</v>
      </c>
      <c r="D906" s="749" t="s">
        <v>9435</v>
      </c>
      <c r="E906" s="749" t="s">
        <v>9436</v>
      </c>
      <c r="F906" s="749" t="s">
        <v>9437</v>
      </c>
      <c r="G906" s="749" t="s">
        <v>9438</v>
      </c>
      <c r="H906" s="749" t="s">
        <v>9439</v>
      </c>
      <c r="I906" s="749" t="s">
        <v>429</v>
      </c>
      <c r="J906" s="749" t="n">
        <v>8688.78</v>
      </c>
    </row>
    <row collapsed="false" customFormat="false" customHeight="true" hidden="true" ht="12.75" outlineLevel="0" r="907">
      <c r="A907" s="749" t="s">
        <v>9441</v>
      </c>
      <c r="B907" s="749" t="str">
        <f aca="false">C907&amp;D907&amp;E907&amp;F907&amp;G907&amp;H907</f>
        <v>MARCACAO DE OBRA SEM INSTRUMENTO TOPOGRAFICO,CONSIDERADA A PROJECAO HORIZONTAL DA AREA ENVOLVENTE</v>
      </c>
      <c r="C907" s="749" t="s">
        <v>9442</v>
      </c>
      <c r="D907" s="749" t="s">
        <v>9443</v>
      </c>
      <c r="I907" s="749" t="s">
        <v>52</v>
      </c>
      <c r="J907" s="749" t="n">
        <v>2.41</v>
      </c>
    </row>
    <row collapsed="false" customFormat="false" customHeight="true" hidden="true" ht="12.75" outlineLevel="0" r="908">
      <c r="A908" s="749" t="s">
        <v>9444</v>
      </c>
      <c r="B908" s="749" t="str">
        <f aca="false">C908&amp;D908&amp;E908&amp;F908&amp;G908&amp;H908</f>
        <v>MARCACAO DE OBRA SEM INSTRUMENTO TOPOGRAFICO,CONSIDERADA A PROJECAO HORIZONTAL DA AREA ENVOLVENTE</v>
      </c>
      <c r="C908" s="749" t="s">
        <v>9442</v>
      </c>
      <c r="D908" s="749" t="s">
        <v>9443</v>
      </c>
      <c r="I908" s="749" t="s">
        <v>52</v>
      </c>
      <c r="J908" s="749" t="n">
        <v>2.16</v>
      </c>
    </row>
    <row collapsed="false" customFormat="false" customHeight="true" hidden="true" ht="12.75" outlineLevel="0" r="909">
      <c r="A909" s="749" t="s">
        <v>9445</v>
      </c>
      <c r="B909" s="749" t="str">
        <f aca="false">C909&amp;D909&amp;E909&amp;F909&amp;G909&amp;H909</f>
        <v>LOCACAO DE OBRA COM APARELHO TOPOGRAFICO SOBRE CERCA DE MARCACAO,INCLUSIVE CONSTRUCAO DESTA E SUA PRE-LOCACAO E O FORNECIMENTO DO MATERIAL E TENDO POR MEDICAO O PERIMETRO A CONSTRUIR</v>
      </c>
      <c r="C909" s="749" t="s">
        <v>9446</v>
      </c>
      <c r="D909" s="749" t="s">
        <v>9447</v>
      </c>
      <c r="E909" s="749" t="s">
        <v>9448</v>
      </c>
      <c r="F909" s="749" t="s">
        <v>9449</v>
      </c>
      <c r="I909" s="749" t="s">
        <v>236</v>
      </c>
      <c r="J909" s="749" t="n">
        <v>16.22</v>
      </c>
    </row>
    <row collapsed="false" customFormat="false" customHeight="true" hidden="true" ht="12.75" outlineLevel="0" r="910">
      <c r="A910" s="749" t="s">
        <v>9450</v>
      </c>
      <c r="B910" s="749" t="str">
        <f aca="false">C910&amp;D910&amp;E910&amp;F910&amp;G910&amp;H910</f>
        <v>LOCACAO DE OBRA COM APARELHO TOPOGRAFICO SOBRE CERCA DE MARCACAO,INCLUSIVE CONSTRUCAO DESTA E SUA PRE-LOCACAO E O FORNECIMENTO DO MATERIAL E TENDO POR MEDICAO O PERIMETRO A CONSTRUIR</v>
      </c>
      <c r="C910" s="749" t="s">
        <v>9446</v>
      </c>
      <c r="D910" s="749" t="s">
        <v>9447</v>
      </c>
      <c r="E910" s="749" t="s">
        <v>9448</v>
      </c>
      <c r="F910" s="749" t="s">
        <v>9449</v>
      </c>
      <c r="I910" s="749" t="s">
        <v>236</v>
      </c>
      <c r="J910" s="749" t="n">
        <v>14.57</v>
      </c>
    </row>
    <row collapsed="false" customFormat="false" customHeight="true" hidden="true" ht="12.75" outlineLevel="0" r="911">
      <c r="A911" s="749" t="s">
        <v>9451</v>
      </c>
      <c r="B911" s="749" t="str">
        <f aca="false">C911&amp;D911&amp;E911&amp;F911&amp;G911&amp;H911</f>
        <v>LEVANTAMENTO CADASTRAL GEOMETRICO DE IMOVEIS COM AREA ATE 1500M2</v>
      </c>
      <c r="C911" s="749" t="s">
        <v>9452</v>
      </c>
      <c r="D911" s="749" t="s">
        <v>9453</v>
      </c>
      <c r="I911" s="749" t="s">
        <v>52</v>
      </c>
      <c r="J911" s="749" t="n">
        <v>5.05</v>
      </c>
    </row>
    <row collapsed="false" customFormat="false" customHeight="true" hidden="true" ht="12.75" outlineLevel="0" r="912">
      <c r="A912" s="749" t="s">
        <v>9454</v>
      </c>
      <c r="B912" s="749" t="str">
        <f aca="false">C912&amp;D912&amp;E912&amp;F912&amp;G912&amp;H912</f>
        <v>LEVANTAMENTO CADASTRAL GEOMETRICO DE IMOVEIS COM AREA ATE 1500M2</v>
      </c>
      <c r="C912" s="749" t="s">
        <v>9452</v>
      </c>
      <c r="D912" s="749" t="s">
        <v>9453</v>
      </c>
      <c r="I912" s="749" t="s">
        <v>52</v>
      </c>
      <c r="J912" s="749" t="n">
        <v>4.41</v>
      </c>
    </row>
    <row collapsed="false" customFormat="false" customHeight="true" hidden="true" ht="12.75" outlineLevel="0" r="913">
      <c r="A913" s="749" t="s">
        <v>9455</v>
      </c>
      <c r="B913" s="749" t="str">
        <f aca="false">C913&amp;D913&amp;E913&amp;F913&amp;G913&amp;H913</f>
        <v>LEVANTAMENTO CADASTRAL GEOMETRICO DE IMOVEIS COM AREA ENTRE1501 E 3000M2. ESTE ITEM DEVE SER UTILIZADO COMO COMPLEMENTO DO ANTERIOR</v>
      </c>
      <c r="C913" s="749" t="s">
        <v>9456</v>
      </c>
      <c r="D913" s="749" t="s">
        <v>9457</v>
      </c>
      <c r="E913" s="749" t="s">
        <v>9458</v>
      </c>
      <c r="I913" s="749" t="s">
        <v>52</v>
      </c>
      <c r="J913" s="749" t="n">
        <v>1.62</v>
      </c>
    </row>
    <row collapsed="false" customFormat="false" customHeight="true" hidden="true" ht="12.75" outlineLevel="0" r="914">
      <c r="A914" s="749" t="s">
        <v>9459</v>
      </c>
      <c r="B914" s="749" t="str">
        <f aca="false">C914&amp;D914&amp;E914&amp;F914&amp;G914&amp;H914</f>
        <v>LEVANTAMENTO CADASTRAL GEOMETRICO DE IMOVEIS COM AREA ENTRE1501 E 3000M2. ESTE ITEM DEVE SER UTILIZADO COMO COMPLEMENTO DO ANTERIOR</v>
      </c>
      <c r="C914" s="749" t="s">
        <v>9456</v>
      </c>
      <c r="D914" s="749" t="s">
        <v>9457</v>
      </c>
      <c r="E914" s="749" t="s">
        <v>9458</v>
      </c>
      <c r="I914" s="749" t="s">
        <v>52</v>
      </c>
      <c r="J914" s="749" t="n">
        <v>1.42</v>
      </c>
    </row>
    <row collapsed="false" customFormat="false" customHeight="true" hidden="true" ht="12.75" outlineLevel="0" r="915">
      <c r="A915" s="749" t="s">
        <v>9460</v>
      </c>
      <c r="B915" s="749" t="str">
        <f aca="false">C915&amp;D915&amp;E915&amp;F915&amp;G915&amp;H915</f>
        <v>LEVANTAMENTO CADASTRAL GEOMETRICO DE IMOVEIS COM AREA ACIMADE 3000M2. ESTE ITEM DEVE SER UTILIZADO COMO COMPLEMENTO DOS ANTERIORES</v>
      </c>
      <c r="C915" s="749" t="s">
        <v>9461</v>
      </c>
      <c r="D915" s="749" t="s">
        <v>9462</v>
      </c>
      <c r="E915" s="749" t="s">
        <v>9463</v>
      </c>
      <c r="I915" s="749" t="s">
        <v>52</v>
      </c>
      <c r="J915" s="749" t="n">
        <v>0.66</v>
      </c>
    </row>
    <row collapsed="false" customFormat="false" customHeight="true" hidden="true" ht="12.75" outlineLevel="0" r="916">
      <c r="A916" s="749" t="s">
        <v>9464</v>
      </c>
      <c r="B916" s="749" t="str">
        <f aca="false">C916&amp;D916&amp;E916&amp;F916&amp;G916&amp;H916</f>
        <v>LEVANTAMENTO CADASTRAL GEOMETRICO DE IMOVEIS COM AREA ACIMADE 3000M2. ESTE ITEM DEVE SER UTILIZADO COMO COMPLEMENTO DOS ANTERIORES</v>
      </c>
      <c r="C916" s="749" t="s">
        <v>9461</v>
      </c>
      <c r="D916" s="749" t="s">
        <v>9462</v>
      </c>
      <c r="E916" s="749" t="s">
        <v>9463</v>
      </c>
      <c r="I916" s="749" t="s">
        <v>52</v>
      </c>
      <c r="J916" s="749" t="n">
        <v>0.58</v>
      </c>
    </row>
    <row collapsed="false" customFormat="false" customHeight="true" hidden="true" ht="12.75" outlineLevel="0" r="917">
      <c r="A917" s="749" t="s">
        <v>9465</v>
      </c>
      <c r="B917" s="749" t="str">
        <f aca="false">C917&amp;D917&amp;E917&amp;F917&amp;G917&amp;H917</f>
        <v>LEVANTAMENTO CADASTRAL DAS PROFUNDIDADES DOS TUBOS E GALERIAS QUE CONCORREM EM UM POCO DE VISITA,PROFUNDIDADES ESTAS,MEDIDAS A REGUA E REFERENCIADAS A COTA DA TAMPA DO POCO-POCO ENCONTRADO EM CONDICOES DE LIMPEZA QUE PERMITAM A LEITURA IMEDIATA</v>
      </c>
      <c r="C917" s="749" t="s">
        <v>9466</v>
      </c>
      <c r="D917" s="749" t="s">
        <v>9467</v>
      </c>
      <c r="E917" s="749" t="s">
        <v>9468</v>
      </c>
      <c r="F917" s="749" t="s">
        <v>9469</v>
      </c>
      <c r="G917" s="749" t="s">
        <v>9470</v>
      </c>
      <c r="I917" s="749" t="s">
        <v>30</v>
      </c>
      <c r="J917" s="749" t="n">
        <v>5.55</v>
      </c>
    </row>
    <row collapsed="false" customFormat="false" customHeight="true" hidden="true" ht="12.75" outlineLevel="0" r="918">
      <c r="A918" s="749" t="s">
        <v>9471</v>
      </c>
      <c r="B918" s="749" t="str">
        <f aca="false">C918&amp;D918&amp;E918&amp;F918&amp;G918&amp;H918</f>
        <v>LEVANTAMENTO CADASTRAL DAS PROFUNDIDADES DOS TUBOS E GALERIAS QUE CONCORREM EM UM POCO DE VISITA,PROFUNDIDADES ESTAS,MEDIDAS A REGUA E REFERENCIADAS A COTA DA TAMPA DO POCO-POCO ENCONTRADO EM CONDICOES DE LIMPEZA QUE PERMITAM A LEITURA IMEDIATA</v>
      </c>
      <c r="C918" s="749" t="s">
        <v>9466</v>
      </c>
      <c r="D918" s="749" t="s">
        <v>9467</v>
      </c>
      <c r="E918" s="749" t="s">
        <v>9468</v>
      </c>
      <c r="F918" s="749" t="s">
        <v>9469</v>
      </c>
      <c r="G918" s="749" t="s">
        <v>9470</v>
      </c>
      <c r="I918" s="749" t="s">
        <v>30</v>
      </c>
      <c r="J918" s="749" t="n">
        <v>4.81</v>
      </c>
    </row>
    <row collapsed="false" customFormat="false" customHeight="true" hidden="true" ht="12.75" outlineLevel="0" r="919">
      <c r="A919" s="749" t="s">
        <v>9472</v>
      </c>
      <c r="B919" s="749" t="str">
        <f aca="false">C919&amp;D919&amp;E919&amp;F919&amp;G919&amp;H919</f>
        <v>LEVANTAMENTO CADASTRAL DAS PROFUNDIDADES DOS TUBOS E GALERIAS QUE CONCORREM EM UM POCO DE VISITA,PROFUNDIDADES ESTAS,MEDIDAS A REGUA E REFERENCIADAS A COTA DA TAMPA DO POCO-POCO ENCONTRADO INUNDADO TENDO QUE SER ESGOTADO ANTES QUE SE POSSAFAZER A LEITURA</v>
      </c>
      <c r="C919" s="749" t="s">
        <v>9466</v>
      </c>
      <c r="D919" s="749" t="s">
        <v>9467</v>
      </c>
      <c r="E919" s="749" t="s">
        <v>9468</v>
      </c>
      <c r="F919" s="749" t="s">
        <v>9473</v>
      </c>
      <c r="G919" s="749" t="s">
        <v>9474</v>
      </c>
      <c r="I919" s="749" t="s">
        <v>30</v>
      </c>
      <c r="J919" s="749" t="n">
        <v>48.43</v>
      </c>
    </row>
    <row collapsed="false" customFormat="false" customHeight="true" hidden="true" ht="12.75" outlineLevel="0" r="920">
      <c r="A920" s="749" t="s">
        <v>9475</v>
      </c>
      <c r="B920" s="749" t="str">
        <f aca="false">C920&amp;D920&amp;E920&amp;F920&amp;G920&amp;H920</f>
        <v>LEVANTAMENTO CADASTRAL DAS PROFUNDIDADES DOS TUBOS E GALERIAS QUE CONCORREM EM UM POCO DE VISITA,PROFUNDIDADES ESTAS,MEDIDAS A REGUA E REFERENCIADAS A COTA DA TAMPA DO POCO-POCO ENCONTRADO INUNDADO TENDO QUE SER ESGOTADO ANTES QUE SE POSSAFAZER A LEITURA</v>
      </c>
      <c r="C920" s="749" t="s">
        <v>9466</v>
      </c>
      <c r="D920" s="749" t="s">
        <v>9467</v>
      </c>
      <c r="E920" s="749" t="s">
        <v>9468</v>
      </c>
      <c r="F920" s="749" t="s">
        <v>9473</v>
      </c>
      <c r="G920" s="749" t="s">
        <v>9474</v>
      </c>
      <c r="I920" s="749" t="s">
        <v>30</v>
      </c>
      <c r="J920" s="749" t="n">
        <v>45.97</v>
      </c>
    </row>
    <row collapsed="false" customFormat="false" customHeight="true" hidden="true" ht="12.75" outlineLevel="0" r="921">
      <c r="A921" s="749" t="s">
        <v>9476</v>
      </c>
      <c r="B921" s="749" t="str">
        <f aca="false">C921&amp;D921&amp;E921&amp;F921&amp;G921&amp;H921</f>
        <v>LEVANTAMENTO CADASTRAL DAS PROFUNDIDADES DOS TUBOS E GALERIAS QUE CONCORREM EM UM POCO DE VISITA,PROFUNDIDADES ESTAS,MEDIDAS A REGUA E REFERENCIADAS A COTA DA TAMPA DO POCO-POCO ENCONTRADO ASSOREADO TENDO QUE SER LIMPO ANTES QUE SE POSSA FAZER A LEITURA</v>
      </c>
      <c r="C921" s="749" t="s">
        <v>9466</v>
      </c>
      <c r="D921" s="749" t="s">
        <v>9467</v>
      </c>
      <c r="E921" s="749" t="s">
        <v>9468</v>
      </c>
      <c r="F921" s="749" t="s">
        <v>9477</v>
      </c>
      <c r="G921" s="749" t="s">
        <v>9478</v>
      </c>
      <c r="I921" s="749" t="s">
        <v>30</v>
      </c>
      <c r="J921" s="749" t="n">
        <v>46.54</v>
      </c>
    </row>
    <row collapsed="false" customFormat="false" customHeight="true" hidden="true" ht="12.75" outlineLevel="0" r="922">
      <c r="A922" s="749" t="s">
        <v>9479</v>
      </c>
      <c r="B922" s="749" t="str">
        <f aca="false">C922&amp;D922&amp;E922&amp;F922&amp;G922&amp;H922</f>
        <v>LEVANTAMENTO CADASTRAL DAS PROFUNDIDADES DOS TUBOS E GALERIAS QUE CONCORREM EM UM POCO DE VISITA,PROFUNDIDADES ESTAS,MEDIDAS A REGUA E REFERENCIADAS A COTA DA TAMPA DO POCO-POCO ENCONTRADO ASSOREADO TENDO QUE SER LIMPO ANTES QUE SE POSSA FAZER A LEITURA</v>
      </c>
      <c r="C922" s="749" t="s">
        <v>9466</v>
      </c>
      <c r="D922" s="749" t="s">
        <v>9467</v>
      </c>
      <c r="E922" s="749" t="s">
        <v>9468</v>
      </c>
      <c r="F922" s="749" t="s">
        <v>9477</v>
      </c>
      <c r="G922" s="749" t="s">
        <v>9478</v>
      </c>
      <c r="I922" s="749" t="s">
        <v>30</v>
      </c>
      <c r="J922" s="749" t="n">
        <v>44.09</v>
      </c>
    </row>
    <row collapsed="false" customFormat="false" customHeight="true" hidden="true" ht="12.75" outlineLevel="0" r="923">
      <c r="A923" s="749" t="s">
        <v>9480</v>
      </c>
      <c r="B923" s="749" t="str">
        <f aca="false">C923&amp;D923&amp;E923&amp;F923&amp;G923&amp;H923</f>
        <v>LEVANTAMENTO CADASTRAL DAS PROFUNDIDADES DOS TUBOS E GALERIAS QUE CONCORREM EM UM POCO DE VISITA,PROFUNDIDADES ESTAS,MEDIDAS A REGUA E REFERENCIADAS A COTA DA TAMPA DO POCO-POCO EM MEIO A UMA VIA PUBLICA COM TRAFEGO,ENCONTRADO EM CONDICOESDE LIMPEZA QUE PERMITAM A LEITURA IMEDIATA</v>
      </c>
      <c r="C923" s="749" t="s">
        <v>9466</v>
      </c>
      <c r="D923" s="749" t="s">
        <v>9467</v>
      </c>
      <c r="E923" s="749" t="s">
        <v>9481</v>
      </c>
      <c r="F923" s="749" t="s">
        <v>9482</v>
      </c>
      <c r="G923" s="749" t="s">
        <v>9483</v>
      </c>
      <c r="I923" s="749" t="s">
        <v>30</v>
      </c>
      <c r="J923" s="749" t="n">
        <v>118.97</v>
      </c>
    </row>
    <row collapsed="false" customFormat="false" customHeight="true" hidden="true" ht="12.75" outlineLevel="0" r="924">
      <c r="A924" s="749" t="s">
        <v>9484</v>
      </c>
      <c r="B924" s="749" t="str">
        <f aca="false">C924&amp;D924&amp;E924&amp;F924&amp;G924&amp;H924</f>
        <v>LEVANTAMENTO CADASTRAL DAS PROFUNDIDADES DOS TUBOS E GALERIAS QUE CONCORREM EM UM POCO DE VISITA,PROFUNDIDADES ESTAS,MEDIDAS A REGUA E REFERENCIADAS A COTA DA TAMPA DO POCO-POCO EM MEIO A UMA VIA PUBLICA COM TRAFEGO,ENCONTRADO EM CONDICOESDE LIMPEZA QUE PERMITAM A LEITURA IMEDIATA</v>
      </c>
      <c r="C924" s="749" t="s">
        <v>9466</v>
      </c>
      <c r="D924" s="749" t="s">
        <v>9467</v>
      </c>
      <c r="E924" s="749" t="s">
        <v>9481</v>
      </c>
      <c r="F924" s="749" t="s">
        <v>9482</v>
      </c>
      <c r="G924" s="749" t="s">
        <v>9483</v>
      </c>
      <c r="I924" s="749" t="s">
        <v>30</v>
      </c>
      <c r="J924" s="749" t="n">
        <v>111.92</v>
      </c>
    </row>
    <row collapsed="false" customFormat="false" customHeight="true" hidden="true" ht="12.75" outlineLevel="0" r="925">
      <c r="A925" s="749" t="s">
        <v>9485</v>
      </c>
      <c r="B925" s="749" t="str">
        <f aca="false">C925&amp;D925&amp;E925&amp;F925&amp;G925&amp;H925</f>
        <v>LEVANTAMENTO CADASTRAL DAS PROFUNDIDADES DOS TUBOS E GALERIAS QUE CONCORREM EM UM POCO DE VISITA,PROFUNDIDADES ESTAS MEDIDAS A REGUA E REFERENCIADAS A COTA DA TAMPA DO POCO-POCO EM MEIO A UMA VIA PUBLICA COM TRAFEGO,ENCONTRADO INUNDADO TENDO QUE SER ESGOTADO ANTES QUE SE POSSA FAZER A LEITURA</v>
      </c>
      <c r="C925" s="749" t="s">
        <v>9466</v>
      </c>
      <c r="D925" s="749" t="s">
        <v>9486</v>
      </c>
      <c r="E925" s="749" t="s">
        <v>9481</v>
      </c>
      <c r="F925" s="749" t="s">
        <v>9487</v>
      </c>
      <c r="G925" s="749" t="s">
        <v>9488</v>
      </c>
      <c r="I925" s="749" t="s">
        <v>30</v>
      </c>
      <c r="J925" s="749" t="n">
        <v>161.85</v>
      </c>
    </row>
    <row collapsed="false" customFormat="false" customHeight="true" hidden="true" ht="12.75" outlineLevel="0" r="926">
      <c r="A926" s="749" t="s">
        <v>9489</v>
      </c>
      <c r="B926" s="749" t="str">
        <f aca="false">C926&amp;D926&amp;E926&amp;F926&amp;G926&amp;H926</f>
        <v>LEVANTAMENTO CADASTRAL DAS PROFUNDIDADES DOS TUBOS E GALERIAS QUE CONCORREM EM UM POCO DE VISITA,PROFUNDIDADES ESTAS MEDIDAS A REGUA E REFERENCIADAS A COTA DA TAMPA DO POCO-POCO EM MEIO A UMA VIA PUBLICA COM TRAFEGO,ENCONTRADO INUNDADO TENDO QUE SER ESGOTADO ANTES QUE SE POSSA FAZER A LEITURA</v>
      </c>
      <c r="C926" s="749" t="s">
        <v>9466</v>
      </c>
      <c r="D926" s="749" t="s">
        <v>9486</v>
      </c>
      <c r="E926" s="749" t="s">
        <v>9481</v>
      </c>
      <c r="F926" s="749" t="s">
        <v>9487</v>
      </c>
      <c r="G926" s="749" t="s">
        <v>9488</v>
      </c>
      <c r="I926" s="749" t="s">
        <v>30</v>
      </c>
      <c r="J926" s="749" t="n">
        <v>153.08</v>
      </c>
    </row>
    <row collapsed="false" customFormat="false" customHeight="true" hidden="true" ht="12.75" outlineLevel="0" r="927">
      <c r="A927" s="749" t="s">
        <v>9490</v>
      </c>
      <c r="B927" s="749" t="str">
        <f aca="false">C927&amp;D927&amp;E927&amp;F927&amp;G927&amp;H927</f>
        <v>LEVANTAMENTO CADASTRAL DAS PROFUNDIDADES DOS TUBOS E GALERIAS QUE CONCORREM EM UM POCO DE VISITA,PROFUNDIDADES ESTAS,MEDIDAS A REGUA E REFERENCIADAS A COTA DA TAMPA DO POCO-POCO EM MEIO A UMA VIA PUBLICA COM TRAFEGO,ENCONTRADO ASSOREADO TENDO QUE SER LIMPO ANTES QUE SE POSSA FAZER A LEITURA</v>
      </c>
      <c r="C927" s="749" t="s">
        <v>9466</v>
      </c>
      <c r="D927" s="749" t="s">
        <v>9467</v>
      </c>
      <c r="E927" s="749" t="s">
        <v>9481</v>
      </c>
      <c r="F927" s="749" t="s">
        <v>9491</v>
      </c>
      <c r="G927" s="749" t="s">
        <v>9492</v>
      </c>
      <c r="I927" s="749" t="s">
        <v>30</v>
      </c>
      <c r="J927" s="749" t="n">
        <v>159.97</v>
      </c>
    </row>
    <row collapsed="false" customFormat="false" customHeight="true" hidden="true" ht="12.75" outlineLevel="0" r="928">
      <c r="A928" s="749" t="s">
        <v>9493</v>
      </c>
      <c r="B928" s="749" t="str">
        <f aca="false">C928&amp;D928&amp;E928&amp;F928&amp;G928&amp;H928</f>
        <v>LEVANTAMENTO CADASTRAL DAS PROFUNDIDADES DOS TUBOS E GALERIAS QUE CONCORREM EM UM POCO DE VISITA,PROFUNDIDADES ESTAS,MEDIDAS A REGUA E REFERENCIADAS A COTA DA TAMPA DO POCO-POCO EM MEIO A UMA VIA PUBLICA COM TRAFEGO,ENCONTRADO ASSOREADO TENDO QUE SER LIMPO ANTES QUE SE POSSA FAZER A LEITURA</v>
      </c>
      <c r="C928" s="749" t="s">
        <v>9466</v>
      </c>
      <c r="D928" s="749" t="s">
        <v>9467</v>
      </c>
      <c r="E928" s="749" t="s">
        <v>9481</v>
      </c>
      <c r="F928" s="749" t="s">
        <v>9491</v>
      </c>
      <c r="G928" s="749" t="s">
        <v>9492</v>
      </c>
      <c r="I928" s="749" t="s">
        <v>30</v>
      </c>
      <c r="J928" s="749" t="n">
        <v>151.2</v>
      </c>
    </row>
    <row collapsed="false" customFormat="false" customHeight="true" hidden="true" ht="12.75" outlineLevel="0" r="929">
      <c r="A929" s="749" t="s">
        <v>9494</v>
      </c>
      <c r="B929" s="749" t="str">
        <f aca="false">C929&amp;D929&amp;E929&amp;F929&amp;G929&amp;H929</f>
        <v>LEVANTAMENTO CADASTRAL DAS PROFUNDIDADES DOS TUBOS E GALERIAS QUE CONCORREM EM UM POCO DE VISITA,PROFUNDIDADES ESTAS,MEDIDAS A REGUA E REFERENCIADAS A COTA DA TAMPA DO POCO-POCO EM MEIO A UMA VIA PUBLICA COM TRAFEGO,COBERTO POR CAMADA ASFALTICA,ENCONTRADO EM CONDICOES DE LIMPEZA QUE PERMITAM A LEITURA IMEDIATA</v>
      </c>
      <c r="C929" s="749" t="s">
        <v>9466</v>
      </c>
      <c r="D929" s="749" t="s">
        <v>9467</v>
      </c>
      <c r="E929" s="749" t="s">
        <v>9481</v>
      </c>
      <c r="F929" s="749" t="s">
        <v>9495</v>
      </c>
      <c r="G929" s="749" t="s">
        <v>9496</v>
      </c>
      <c r="H929" s="749" t="s">
        <v>9497</v>
      </c>
      <c r="I929" s="749" t="s">
        <v>30</v>
      </c>
      <c r="J929" s="749" t="n">
        <v>131.7</v>
      </c>
    </row>
    <row collapsed="false" customFormat="false" customHeight="true" hidden="true" ht="12.75" outlineLevel="0" r="930">
      <c r="A930" s="749" t="s">
        <v>9498</v>
      </c>
      <c r="B930" s="749" t="str">
        <f aca="false">C930&amp;D930&amp;E930&amp;F930&amp;G930&amp;H930</f>
        <v>LEVANTAMENTO CADASTRAL DAS PROFUNDIDADES DOS TUBOS E GALERIAS QUE CONCORREM EM UM POCO DE VISITA,PROFUNDIDADES ESTAS,MEDIDAS A REGUA E REFERENCIADAS A COTA DA TAMPA DO POCO-POCO EM MEIO A UMA VIA PUBLICA COM TRAFEGO,COBERTO POR CAMADA ASFALTICA,ENCONTRADO EM CONDICOES DE LIMPEZA QUE PERMITAM A LEITURA IMEDIATA</v>
      </c>
      <c r="C930" s="749" t="s">
        <v>9466</v>
      </c>
      <c r="D930" s="749" t="s">
        <v>9467</v>
      </c>
      <c r="E930" s="749" t="s">
        <v>9481</v>
      </c>
      <c r="F930" s="749" t="s">
        <v>9495</v>
      </c>
      <c r="G930" s="749" t="s">
        <v>9496</v>
      </c>
      <c r="H930" s="749" t="s">
        <v>9497</v>
      </c>
      <c r="I930" s="749" t="s">
        <v>30</v>
      </c>
      <c r="J930" s="749" t="n">
        <v>123.82</v>
      </c>
    </row>
    <row collapsed="false" customFormat="false" customHeight="true" hidden="true" ht="12.75" outlineLevel="0" r="931">
      <c r="A931" s="749" t="s">
        <v>9499</v>
      </c>
      <c r="B931" s="749" t="str">
        <f aca="false">C931&amp;D931&amp;E931&amp;F931&amp;G931&amp;H931</f>
        <v>LEVANTAMENTO CADASTRAL DAS PROFUNDIDADES DOS TUBOS E GALERIAS QUE CONCORREM EM UM POCO DE VISITA,PROFUNDIDADES ESTAS MEDIDAS A REGUA E REFERENCIADAS A COTA DA TAMPA DO POCO-POCO EM MEIO A UMA VIA PUBLICA COM TRAFEGO,COBERTO POR CAMADA ASFALTICA,ENCONTRADO INUNDADO TENDO QUE SER ESGOTADO ANTES QUE SE POSSA FAZER A LEITURA</v>
      </c>
      <c r="C931" s="749" t="s">
        <v>9466</v>
      </c>
      <c r="D931" s="749" t="s">
        <v>9486</v>
      </c>
      <c r="E931" s="749" t="s">
        <v>9481</v>
      </c>
      <c r="F931" s="749" t="s">
        <v>9495</v>
      </c>
      <c r="G931" s="749" t="s">
        <v>9500</v>
      </c>
      <c r="H931" s="749" t="s">
        <v>9501</v>
      </c>
      <c r="I931" s="749" t="s">
        <v>30</v>
      </c>
      <c r="J931" s="749" t="n">
        <v>174.58</v>
      </c>
    </row>
    <row collapsed="false" customFormat="false" customHeight="true" hidden="true" ht="12.75" outlineLevel="0" r="932">
      <c r="A932" s="749" t="s">
        <v>9502</v>
      </c>
      <c r="B932" s="749" t="str">
        <f aca="false">C932&amp;D932&amp;E932&amp;F932&amp;G932&amp;H932</f>
        <v>LEVANTAMENTO CADASTRAL DAS PROFUNDIDADES DOS TUBOS E GALERIAS QUE CONCORREM EM UM POCO DE VISITA,PROFUNDIDADES ESTAS MEDIDAS A REGUA E REFERENCIADAS A COTA DA TAMPA DO POCO-POCO EM MEIO A UMA VIA PUBLICA COM TRAFEGO,COBERTO POR CAMADA ASFALTICA,ENCONTRADO INUNDADO TENDO QUE SER ESGOTADO ANTES QUE SE POSSA FAZER A LEITURA</v>
      </c>
      <c r="C932" s="749" t="s">
        <v>9466</v>
      </c>
      <c r="D932" s="749" t="s">
        <v>9486</v>
      </c>
      <c r="E932" s="749" t="s">
        <v>9481</v>
      </c>
      <c r="F932" s="749" t="s">
        <v>9495</v>
      </c>
      <c r="G932" s="749" t="s">
        <v>9500</v>
      </c>
      <c r="H932" s="749" t="s">
        <v>9501</v>
      </c>
      <c r="I932" s="749" t="s">
        <v>30</v>
      </c>
      <c r="J932" s="749" t="n">
        <v>164.99</v>
      </c>
    </row>
    <row collapsed="false" customFormat="false" customHeight="true" hidden="true" ht="12.75" outlineLevel="0" r="933">
      <c r="A933" s="749" t="s">
        <v>9503</v>
      </c>
      <c r="B933" s="749" t="str">
        <f aca="false">C933&amp;D933&amp;E933&amp;F933&amp;G933&amp;H933</f>
        <v>LEVANTAMENTO CADASTRAL DAS PROFUNDIDADES DOS TUBOS E GALERIAS QUE CONCORREM EM UM POCO DE VISITA,PROFUNDIDADES ESTAS,MEDIDAS A REGUA E REFERENCIADAS A COTA DA TAMPA DO POCO-POCO EM MEIO A UMA VIA PUBLICA COM TRAFEGO,COBERTO POR CAMADA ASFALTICA,ENCONTRADO ASSOREADO TENDO QUE SER LIMPO ANTES QUE SE POSSA FAZER A LEITURA</v>
      </c>
      <c r="C933" s="749" t="s">
        <v>9466</v>
      </c>
      <c r="D933" s="749" t="s">
        <v>9467</v>
      </c>
      <c r="E933" s="749" t="s">
        <v>9481</v>
      </c>
      <c r="F933" s="749" t="s">
        <v>9495</v>
      </c>
      <c r="G933" s="749" t="s">
        <v>9504</v>
      </c>
      <c r="H933" s="749" t="s">
        <v>9505</v>
      </c>
      <c r="I933" s="749" t="s">
        <v>30</v>
      </c>
      <c r="J933" s="749" t="n">
        <v>172.69</v>
      </c>
    </row>
    <row collapsed="false" customFormat="false" customHeight="true" hidden="true" ht="12.75" outlineLevel="0" r="934">
      <c r="A934" s="749" t="s">
        <v>9506</v>
      </c>
      <c r="B934" s="749" t="str">
        <f aca="false">C934&amp;D934&amp;E934&amp;F934&amp;G934&amp;H934</f>
        <v>LEVANTAMENTO CADASTRAL DAS PROFUNDIDADES DOS TUBOS E GALERIAS QUE CONCORREM EM UM POCO DE VISITA,PROFUNDIDADES ESTAS,MEDIDAS A REGUA E REFERENCIADAS A COTA DA TAMPA DO POCO-POCO EM MEIO A UMA VIA PUBLICA COM TRAFEGO,COBERTO POR CAMADA ASFALTICA,ENCONTRADO ASSOREADO TENDO QUE SER LIMPO ANTES QUE SE POSSA FAZER A LEITURA</v>
      </c>
      <c r="C934" s="749" t="s">
        <v>9466</v>
      </c>
      <c r="D934" s="749" t="s">
        <v>9467</v>
      </c>
      <c r="E934" s="749" t="s">
        <v>9481</v>
      </c>
      <c r="F934" s="749" t="s">
        <v>9495</v>
      </c>
      <c r="G934" s="749" t="s">
        <v>9504</v>
      </c>
      <c r="H934" s="749" t="s">
        <v>9505</v>
      </c>
      <c r="I934" s="749" t="s">
        <v>30</v>
      </c>
      <c r="J934" s="749" t="n">
        <v>163.1</v>
      </c>
    </row>
    <row collapsed="false" customFormat="false" customHeight="true" hidden="true" ht="12.75" outlineLevel="0" r="935">
      <c r="A935" s="749" t="s">
        <v>9507</v>
      </c>
      <c r="B935" s="749" t="str">
        <f aca="false">C935&amp;D935&amp;E935&amp;F935&amp;G935&amp;H935</f>
        <v>LEVANTAMENTO CLIMATOLOGICO COM ANALISE DE TEMPERATURAS MAXIMA E MINIMA DOS ULTIMOS 10 ANOS,PARA 4 PONTOS,VISANDO A DEFINICAO DO GRAU DE PERFORMANCE (PCG)</v>
      </c>
      <c r="C935" s="749" t="s">
        <v>9508</v>
      </c>
      <c r="D935" s="749" t="s">
        <v>9509</v>
      </c>
      <c r="E935" s="749" t="s">
        <v>9510</v>
      </c>
      <c r="I935" s="749" t="s">
        <v>30</v>
      </c>
      <c r="J935" s="749" t="n">
        <v>6270</v>
      </c>
    </row>
    <row collapsed="false" customFormat="false" customHeight="true" hidden="true" ht="12.75" outlineLevel="0" r="936">
      <c r="A936" s="749" t="s">
        <v>9511</v>
      </c>
      <c r="B936" s="749" t="str">
        <f aca="false">C936&amp;D936&amp;E936&amp;F936&amp;G936&amp;H936</f>
        <v>LEVANTAMENTO CLIMATOLOGICO COM ANALISE DE TEMPERATURAS MAXIMA E MINIMA DOS ULTIMOS 10 ANOS,PARA 4 PONTOS,VISANDO A DEFINICAO DO GRAU DE PERFORMANCE (PCG)</v>
      </c>
      <c r="C936" s="749" t="s">
        <v>9508</v>
      </c>
      <c r="D936" s="749" t="s">
        <v>9509</v>
      </c>
      <c r="E936" s="749" t="s">
        <v>9510</v>
      </c>
      <c r="I936" s="749" t="s">
        <v>30</v>
      </c>
      <c r="J936" s="749" t="n">
        <v>6270</v>
      </c>
    </row>
    <row collapsed="false" customFormat="false" customHeight="true" hidden="true" ht="12.75" outlineLevel="0" r="937">
      <c r="A937" s="749" t="s">
        <v>9512</v>
      </c>
      <c r="B937" s="749" t="str">
        <f aca="false">C937&amp;D937&amp;E937&amp;F937&amp;G937&amp;H937</f>
        <v>PROJETO BASICO DE ARQUITETURA PARA PREDIOS HOSPITALARES ATE1.000M2,APRESENTADO EM AUTOCAD NOS PADROES DA CONTRATANTE,INCLUSIVE AS LEGALIZACOES PERTINENTES,COORDENACAO E COMPATIBILIZACAO COM OS PROJETOS COMPLEMENTARES</v>
      </c>
      <c r="C937" s="749" t="s">
        <v>9513</v>
      </c>
      <c r="D937" s="749" t="s">
        <v>9514</v>
      </c>
      <c r="E937" s="749" t="s">
        <v>9515</v>
      </c>
      <c r="F937" s="749" t="s">
        <v>9516</v>
      </c>
      <c r="I937" s="749" t="s">
        <v>52</v>
      </c>
      <c r="J937" s="749" t="n">
        <v>63.62</v>
      </c>
    </row>
    <row collapsed="false" customFormat="false" customHeight="true" hidden="true" ht="12.75" outlineLevel="0" r="938">
      <c r="A938" s="749" t="s">
        <v>9517</v>
      </c>
      <c r="B938" s="749" t="str">
        <f aca="false">C938&amp;D938&amp;E938&amp;F938&amp;G938&amp;H938</f>
        <v>PROJETO BASICO DE ARQUITETURA PARA PREDIOS HOSPITALARES ATE1.000M2,APRESENTADO EM AUTOCAD NOS PADROES DA CONTRATANTE,INCLUSIVE AS LEGALIZACOES PERTINENTES,COORDENACAO E COMPATIBILIZACAO COM OS PROJETOS COMPLEMENTARES</v>
      </c>
      <c r="C938" s="749" t="s">
        <v>9513</v>
      </c>
      <c r="D938" s="749" t="s">
        <v>9514</v>
      </c>
      <c r="E938" s="749" t="s">
        <v>9515</v>
      </c>
      <c r="F938" s="749" t="s">
        <v>9516</v>
      </c>
      <c r="I938" s="749" t="s">
        <v>52</v>
      </c>
      <c r="J938" s="749" t="n">
        <v>55.12</v>
      </c>
    </row>
    <row collapsed="false" customFormat="false" customHeight="true" hidden="true" ht="12.75" outlineLevel="0" r="939">
      <c r="A939" s="749" t="s">
        <v>9518</v>
      </c>
      <c r="B939" s="749" t="str">
        <f aca="false">C939&amp;D939&amp;E939&amp;F939&amp;G939&amp;H939</f>
        <v>PROJETO BASICO DE ARQUITETURA PARA PREDIOS HOSPITALARES DE 1.001 ATE 4.000M2,APRESENTADO EM AUTOCAD NOS PADROES DA CONTRATANTE,INCLUSIVE AS LEGALIZACOES PERTINENTES,COORDENACAO E COMPATIBILIZACAO COM OS PROJETOS COMPLEMENTARES</v>
      </c>
      <c r="C939" s="749" t="s">
        <v>9519</v>
      </c>
      <c r="D939" s="749" t="s">
        <v>9520</v>
      </c>
      <c r="E939" s="749" t="s">
        <v>9521</v>
      </c>
      <c r="F939" s="749" t="s">
        <v>9522</v>
      </c>
      <c r="I939" s="749" t="s">
        <v>52</v>
      </c>
      <c r="J939" s="749" t="n">
        <v>58.11</v>
      </c>
    </row>
    <row collapsed="false" customFormat="false" customHeight="true" hidden="true" ht="12.75" outlineLevel="0" r="940">
      <c r="A940" s="749" t="s">
        <v>9523</v>
      </c>
      <c r="B940" s="749" t="str">
        <f aca="false">C940&amp;D940&amp;E940&amp;F940&amp;G940&amp;H940</f>
        <v>PROJETO BASICO DE ARQUITETURA PARA PREDIOS HOSPITALARES DE 1.001 ATE 4.000M2,APRESENTADO EM AUTOCAD NOS PADROES DA CONTRATANTE,INCLUSIVE AS LEGALIZACOES PERTINENTES,COORDENACAO E COMPATIBILIZACAO COM OS PROJETOS COMPLEMENTARES</v>
      </c>
      <c r="C940" s="749" t="s">
        <v>9519</v>
      </c>
      <c r="D940" s="749" t="s">
        <v>9520</v>
      </c>
      <c r="E940" s="749" t="s">
        <v>9521</v>
      </c>
      <c r="F940" s="749" t="s">
        <v>9522</v>
      </c>
      <c r="I940" s="749" t="s">
        <v>52</v>
      </c>
      <c r="J940" s="749" t="n">
        <v>50.34</v>
      </c>
    </row>
    <row collapsed="false" customFormat="false" customHeight="true" hidden="true" ht="12.75" outlineLevel="0" r="941">
      <c r="A941" s="749" t="s">
        <v>9524</v>
      </c>
      <c r="B941" s="749" t="str">
        <f aca="false">C941&amp;D941&amp;E941&amp;F941&amp;G941&amp;H941</f>
        <v>PROJETO BASICO DE ARQUITETURA PARA PREDIOS HOSPITALARES ACIMA DE 4.000M2,APRESENTADO EM AUTOCAD NOS PADROES DA CONTRATANTE,INCLUSIVE AS LEGALIZACOES PERTINENTES,COORDENACAO E COMPATIBILIZACAO COM OS PROJETOS COMPLEMENTARES</v>
      </c>
      <c r="C941" s="749" t="s">
        <v>9525</v>
      </c>
      <c r="D941" s="749" t="s">
        <v>9526</v>
      </c>
      <c r="E941" s="749" t="s">
        <v>9527</v>
      </c>
      <c r="F941" s="749" t="s">
        <v>9528</v>
      </c>
      <c r="I941" s="749" t="s">
        <v>52</v>
      </c>
      <c r="J941" s="749" t="n">
        <v>54.81</v>
      </c>
    </row>
    <row collapsed="false" customFormat="false" customHeight="true" hidden="true" ht="12.75" outlineLevel="0" r="942">
      <c r="A942" s="749" t="s">
        <v>9529</v>
      </c>
      <c r="B942" s="749" t="str">
        <f aca="false">C942&amp;D942&amp;E942&amp;F942&amp;G942&amp;H942</f>
        <v>PROJETO BASICO DE ARQUITETURA PARA PREDIOS HOSPITALARES ACIMA DE 4.000M2,APRESENTADO EM AUTOCAD NOS PADROES DA CONTRATANTE,INCLUSIVE AS LEGALIZACOES PERTINENTES,COORDENACAO E COMPATIBILIZACAO COM OS PROJETOS COMPLEMENTARES</v>
      </c>
      <c r="C942" s="749" t="s">
        <v>9525</v>
      </c>
      <c r="D942" s="749" t="s">
        <v>9526</v>
      </c>
      <c r="E942" s="749" t="s">
        <v>9527</v>
      </c>
      <c r="F942" s="749" t="s">
        <v>9528</v>
      </c>
      <c r="I942" s="749" t="s">
        <v>52</v>
      </c>
      <c r="J942" s="749" t="n">
        <v>47.49</v>
      </c>
    </row>
    <row collapsed="false" customFormat="false" customHeight="true" hidden="true" ht="38.25" outlineLevel="0" r="943">
      <c r="A943" s="749" t="s">
        <v>9530</v>
      </c>
      <c r="B943" s="758" t="str">
        <f aca="false">C943&amp;D943&amp;E943&amp;F943&amp;G943&amp;H943</f>
        <v>PROJETO EXECUTIVO ESTRUTURAL PARA PREDIOS HOSPITALARES ATE 1000M2,INCLUSIVE PROJETO BASICO,APRESENTADO EM AUTOCAD NOS PADROES DA CONTRATANTE,CONSTANDO DE PLANTAS DE FORMA,ARMACAO E DETALHES,DE ACORDO COM A ABNT</v>
      </c>
      <c r="C943" s="749" t="s">
        <v>9531</v>
      </c>
      <c r="D943" s="749" t="s">
        <v>9532</v>
      </c>
      <c r="E943" s="749" t="s">
        <v>9533</v>
      </c>
      <c r="F943" s="749" t="s">
        <v>9534</v>
      </c>
      <c r="I943" s="749" t="s">
        <v>52</v>
      </c>
      <c r="J943" s="749" t="n">
        <v>69.35</v>
      </c>
    </row>
    <row collapsed="false" customFormat="false" customHeight="true" hidden="true" ht="38.25" outlineLevel="0" r="944">
      <c r="A944" s="749" t="s">
        <v>9535</v>
      </c>
      <c r="B944" s="758" t="str">
        <f aca="false">C944&amp;D944&amp;E944&amp;F944&amp;G944&amp;H944</f>
        <v>PROJETO EXECUTIVO ESTRUTURAL PARA PREDIOS HOSPITALARES ATE 1000M2,INCLUSIVE PROJETO BASICO,APRESENTADO EM AUTOCAD NOS PADROES DA CONTRATANTE,CONSTANDO DE PLANTAS DE FORMA,ARMACAO E DETALHES,DE ACORDO COM A ABNT</v>
      </c>
      <c r="C944" s="749" t="s">
        <v>9531</v>
      </c>
      <c r="D944" s="749" t="s">
        <v>9532</v>
      </c>
      <c r="E944" s="749" t="s">
        <v>9533</v>
      </c>
      <c r="F944" s="749" t="s">
        <v>9534</v>
      </c>
      <c r="I944" s="749" t="s">
        <v>52</v>
      </c>
      <c r="J944" s="749" t="n">
        <v>60.09</v>
      </c>
    </row>
    <row collapsed="false" customFormat="false" customHeight="true" hidden="true" ht="38.25" outlineLevel="0" r="945">
      <c r="A945" s="749" t="s">
        <v>9536</v>
      </c>
      <c r="B945" s="758" t="str">
        <f aca="false">C945&amp;D945&amp;E945&amp;F945&amp;G945&amp;H945</f>
        <v>PROJETO EXECUTIVO ESTRUTURAL PARA PREDIOS HOSPITALARES DE 1001 ATE 4000M2,INCLUSIVE PROJETO BASICO,APRESENTADO EM AUTOCAD NOS PADROES DA CONTRATANTE,CONSTANDO DE PLANTAS DE FORMA,ARMACAO E DETALHES,DE ACORDO COM A ABNT</v>
      </c>
      <c r="C945" s="749" t="s">
        <v>9537</v>
      </c>
      <c r="D945" s="749" t="s">
        <v>9538</v>
      </c>
      <c r="E945" s="749" t="s">
        <v>9539</v>
      </c>
      <c r="F945" s="749" t="s">
        <v>9540</v>
      </c>
      <c r="I945" s="749" t="s">
        <v>52</v>
      </c>
      <c r="J945" s="749" t="n">
        <v>60.89</v>
      </c>
    </row>
    <row collapsed="false" customFormat="false" customHeight="true" hidden="true" ht="38.25" outlineLevel="0" r="946">
      <c r="A946" s="749" t="s">
        <v>9541</v>
      </c>
      <c r="B946" s="758" t="str">
        <f aca="false">C946&amp;D946&amp;E946&amp;F946&amp;G946&amp;H946</f>
        <v>PROJETO EXECUTIVO ESTRUTURAL PARA PREDIOS HOSPITALARES DE 1001 ATE 4000M2,INCLUSIVE PROJETO BASICO,APRESENTADO EM AUTOCAD NOS PADROES DA CONTRATANTE,CONSTANDO DE PLANTAS DE FORMA,ARMACAO E DETALHES,DE ACORDO COM A ABNT</v>
      </c>
      <c r="C946" s="749" t="s">
        <v>9537</v>
      </c>
      <c r="D946" s="749" t="s">
        <v>9538</v>
      </c>
      <c r="E946" s="749" t="s">
        <v>9539</v>
      </c>
      <c r="F946" s="749" t="s">
        <v>9540</v>
      </c>
      <c r="I946" s="749" t="s">
        <v>52</v>
      </c>
      <c r="J946" s="749" t="n">
        <v>52.76</v>
      </c>
    </row>
    <row collapsed="false" customFormat="false" customHeight="true" hidden="true" ht="38.25" outlineLevel="0" r="947">
      <c r="A947" s="749" t="s">
        <v>9542</v>
      </c>
      <c r="B947" s="758" t="str">
        <f aca="false">C947&amp;D947&amp;E947&amp;F947&amp;G947&amp;H947</f>
        <v>PROJETO EXECUTIVO ESTRUTURAL PARA PREDIOS HOSPITALARES ACIMA DE 4000M2,INCLUSIVE PROJETO BASICO,APRESENTADO EM AUTOCAD NOS PADROES DA CONTRATANTE,CONSTANDO DE PLANTAS DE FORMA,ARMACAO E DETALHES,DE ACORDO COM A ABNT</v>
      </c>
      <c r="C947" s="749" t="s">
        <v>9543</v>
      </c>
      <c r="D947" s="749" t="s">
        <v>9544</v>
      </c>
      <c r="E947" s="749" t="s">
        <v>9545</v>
      </c>
      <c r="F947" s="749" t="s">
        <v>9546</v>
      </c>
      <c r="I947" s="749" t="s">
        <v>52</v>
      </c>
      <c r="J947" s="749" t="n">
        <v>52.39</v>
      </c>
    </row>
    <row collapsed="false" customFormat="false" customHeight="true" hidden="true" ht="38.25" outlineLevel="0" r="948">
      <c r="A948" s="749" t="s">
        <v>9547</v>
      </c>
      <c r="B948" s="758" t="str">
        <f aca="false">C948&amp;D948&amp;E948&amp;F948&amp;G948&amp;H948</f>
        <v>PROJETO EXECUTIVO ESTRUTURAL PARA PREDIOS HOSPITALARES ACIMA DE 4000M2,INCLUSIVE PROJETO BASICO,APRESENTADO EM AUTOCAD NOS PADROES DA CONTRATANTE,CONSTANDO DE PLANTAS DE FORMA,ARMACAO E DETALHES,DE ACORDO COM A ABNT</v>
      </c>
      <c r="C948" s="749" t="s">
        <v>9543</v>
      </c>
      <c r="D948" s="749" t="s">
        <v>9544</v>
      </c>
      <c r="E948" s="749" t="s">
        <v>9545</v>
      </c>
      <c r="F948" s="749" t="s">
        <v>9546</v>
      </c>
      <c r="I948" s="749" t="s">
        <v>52</v>
      </c>
      <c r="J948" s="749" t="n">
        <v>45.39</v>
      </c>
    </row>
    <row collapsed="false" customFormat="false" customHeight="true" hidden="true" ht="51" outlineLevel="0" r="949">
      <c r="A949" s="749" t="s">
        <v>9548</v>
      </c>
      <c r="B949" s="758" t="str">
        <f aca="false">C949&amp;D949&amp;E949&amp;F949&amp;G949&amp;H949</f>
        <v>PROJETO EXECUTIVO DE ARQUITETURA PARA PREDIOS HOSPITALARES ATE 1000M2,INCLUSIVE PROJETO BASICO,APRESENTADO EM AUTOCAD NOS PADROES DA CONTRATANTE,INCLUSIVE AS LEGALIZACOES PERTINENTES,COORDENACAO E COMPATIBILIZACAO COM OS PROJETOS COMPLEMENTARES</v>
      </c>
      <c r="C949" s="749" t="s">
        <v>9549</v>
      </c>
      <c r="D949" s="749" t="s">
        <v>9550</v>
      </c>
      <c r="E949" s="749" t="s">
        <v>9551</v>
      </c>
      <c r="F949" s="749" t="s">
        <v>9552</v>
      </c>
      <c r="G949" s="749" t="s">
        <v>9553</v>
      </c>
      <c r="I949" s="749" t="s">
        <v>52</v>
      </c>
      <c r="J949" s="749" t="n">
        <v>159.09</v>
      </c>
    </row>
    <row collapsed="false" customFormat="false" customHeight="true" hidden="true" ht="51" outlineLevel="0" r="950">
      <c r="A950" s="749" t="s">
        <v>9554</v>
      </c>
      <c r="B950" s="758" t="str">
        <f aca="false">C950&amp;D950&amp;E950&amp;F950&amp;G950&amp;H950</f>
        <v>PROJETO EXECUTIVO DE ARQUITETURA PARA PREDIOS HOSPITALARES ATE 1000M2,INCLUSIVE PROJETO BASICO,APRESENTADO EM AUTOCAD NOS PADROES DA CONTRATANTE,INCLUSIVE AS LEGALIZACOES PERTINENTES,COORDENACAO E COMPATIBILIZACAO COM OS PROJETOS COMPLEMENTARES</v>
      </c>
      <c r="C950" s="749" t="s">
        <v>9549</v>
      </c>
      <c r="D950" s="749" t="s">
        <v>9550</v>
      </c>
      <c r="E950" s="749" t="s">
        <v>9551</v>
      </c>
      <c r="F950" s="749" t="s">
        <v>9552</v>
      </c>
      <c r="G950" s="749" t="s">
        <v>9553</v>
      </c>
      <c r="I950" s="749" t="s">
        <v>52</v>
      </c>
      <c r="J950" s="749" t="n">
        <v>137.83</v>
      </c>
    </row>
    <row collapsed="false" customFormat="false" customHeight="true" hidden="true" ht="51" outlineLevel="0" r="951">
      <c r="A951" s="749" t="s">
        <v>9555</v>
      </c>
      <c r="B951" s="758" t="str">
        <f aca="false">C951&amp;D951&amp;E951&amp;F951&amp;G951&amp;H951</f>
        <v>PROJETO EXECUTIVO DE ARQUITETURA PARA PREDIOS HOSPITALARES DE 1001 ATE 4000M2,INCLUSIVE PROJETO BASICO,APRESENTADO EM AUTOCAD NOS PADROES DA CONTRATANTE,INCLUSIVE AS LEGALIZACOESPERTINENTES,COORDENACAO E COMPATIBILIZACAO COM OS PROJETOS COMPLEMENTARES</v>
      </c>
      <c r="C951" s="749" t="s">
        <v>9556</v>
      </c>
      <c r="D951" s="749" t="s">
        <v>9557</v>
      </c>
      <c r="E951" s="749" t="s">
        <v>9558</v>
      </c>
      <c r="F951" s="749" t="s">
        <v>9559</v>
      </c>
      <c r="G951" s="749" t="s">
        <v>9560</v>
      </c>
      <c r="I951" s="749" t="s">
        <v>52</v>
      </c>
      <c r="J951" s="749" t="n">
        <v>145.34</v>
      </c>
    </row>
    <row collapsed="false" customFormat="false" customHeight="true" hidden="true" ht="51" outlineLevel="0" r="952">
      <c r="A952" s="749" t="s">
        <v>9561</v>
      </c>
      <c r="B952" s="758" t="str">
        <f aca="false">C952&amp;D952&amp;E952&amp;F952&amp;G952&amp;H952</f>
        <v>PROJETO EXECUTIVO DE ARQUITETURA PARA PREDIOS HOSPITALARES DE 1001 ATE 4000M2,INCLUSIVE PROJETO BASICO,APRESENTADO EM AUTOCAD NOS PADROES DA CONTRATANTE,INCLUSIVE AS LEGALIZACOESPERTINENTES,COORDENACAO E COMPATIBILIZACAO COM OS PROJETOS COMPLEMENTARES</v>
      </c>
      <c r="C952" s="749" t="s">
        <v>9556</v>
      </c>
      <c r="D952" s="749" t="s">
        <v>9557</v>
      </c>
      <c r="E952" s="749" t="s">
        <v>9558</v>
      </c>
      <c r="F952" s="749" t="s">
        <v>9559</v>
      </c>
      <c r="G952" s="749" t="s">
        <v>9560</v>
      </c>
      <c r="I952" s="749" t="s">
        <v>52</v>
      </c>
      <c r="J952" s="749" t="n">
        <v>125.92</v>
      </c>
    </row>
    <row collapsed="false" customFormat="false" customHeight="true" hidden="true" ht="51" outlineLevel="0" r="953">
      <c r="A953" s="749" t="s">
        <v>9562</v>
      </c>
      <c r="B953" s="758" t="str">
        <f aca="false">C953&amp;D953&amp;E953&amp;F953&amp;G953&amp;H953</f>
        <v>PROJETO EXECUTIVO DE ARQUITETURA PARA PREDIOS HOSPITALARES ACIMA DE 4.000M2,INCLUSIVE PROJETO BASICO,APRESENTADO EM AUTOCAD NO PADROES DA CONTRATANTE,INCLUSIVE AS LEGALIZACOES PERTINENTES,COORDENACAO E COMPATIBILIZACAO COM OS PROJETOS COMPLEMENTARES</v>
      </c>
      <c r="C953" s="749" t="s">
        <v>9549</v>
      </c>
      <c r="D953" s="749" t="s">
        <v>9563</v>
      </c>
      <c r="E953" s="749" t="s">
        <v>9564</v>
      </c>
      <c r="F953" s="749" t="s">
        <v>9565</v>
      </c>
      <c r="G953" s="749" t="s">
        <v>9566</v>
      </c>
      <c r="I953" s="749" t="s">
        <v>52</v>
      </c>
      <c r="J953" s="749" t="n">
        <v>137.06</v>
      </c>
    </row>
    <row collapsed="false" customFormat="false" customHeight="true" hidden="true" ht="51" outlineLevel="0" r="954">
      <c r="A954" s="749" t="s">
        <v>9567</v>
      </c>
      <c r="B954" s="758" t="str">
        <f aca="false">C954&amp;D954&amp;E954&amp;F954&amp;G954&amp;H954</f>
        <v>PROJETO EXECUTIVO DE ARQUITETURA PARA PREDIOS HOSPITALARES ACIMA DE 4.000M2,INCLUSIVE PROJETO BASICO,APRESENTADO EM AUTOCAD NO PADROES DA CONTRATANTE,INCLUSIVE AS LEGALIZACOES PERTINENTES,COORDENACAO E COMPATIBILIZACAO COM OS PROJETOS COMPLEMENTARES</v>
      </c>
      <c r="C954" s="749" t="s">
        <v>9549</v>
      </c>
      <c r="D954" s="749" t="s">
        <v>9563</v>
      </c>
      <c r="E954" s="749" t="s">
        <v>9564</v>
      </c>
      <c r="F954" s="749" t="s">
        <v>9565</v>
      </c>
      <c r="G954" s="749" t="s">
        <v>9566</v>
      </c>
      <c r="I954" s="749" t="s">
        <v>52</v>
      </c>
      <c r="J954" s="749" t="n">
        <v>118.75</v>
      </c>
    </row>
    <row collapsed="false" customFormat="false" customHeight="true" hidden="true" ht="12.75" outlineLevel="0" r="955">
      <c r="A955" s="749" t="s">
        <v>9568</v>
      </c>
      <c r="B955" s="749" t="str">
        <f aca="false">C955&amp;D955&amp;E955&amp;F955&amp;G955&amp;H955</f>
        <v>PROJETO BASICO DE ARQUITETURA PARA PREDIOS CULTURAIS ATE 500M2,APRESENTADO EM AUTOCAD NOS PADROES DA CONTRATANTE,INCLUSIVE AS LEGALIZACOES PERTINENTES,COORDENACAO E COMPATIBILIZACAO COM OS PROJETOS COMPLEMENTARES</v>
      </c>
      <c r="C955" s="749" t="s">
        <v>9569</v>
      </c>
      <c r="D955" s="749" t="s">
        <v>9570</v>
      </c>
      <c r="E955" s="749" t="s">
        <v>9571</v>
      </c>
      <c r="F955" s="749" t="s">
        <v>9572</v>
      </c>
      <c r="I955" s="749" t="s">
        <v>52</v>
      </c>
      <c r="J955" s="749" t="n">
        <v>50.12</v>
      </c>
    </row>
    <row collapsed="false" customFormat="false" customHeight="true" hidden="true" ht="12.75" outlineLevel="0" r="956">
      <c r="A956" s="749" t="s">
        <v>9573</v>
      </c>
      <c r="B956" s="749" t="str">
        <f aca="false">C956&amp;D956&amp;E956&amp;F956&amp;G956&amp;H956</f>
        <v>PROJETO BASICO DE ARQUITETURA PARA PREDIOS CULTURAIS ATE 500M2,APRESENTADO EM AUTOCAD NOS PADROES DA CONTRATANTE,INCLUSIVE AS LEGALIZACOES PERTINENTES,COORDENACAO E COMPATIBILIZACAO COM OS PROJETOS COMPLEMENTARES</v>
      </c>
      <c r="C956" s="749" t="s">
        <v>9569</v>
      </c>
      <c r="D956" s="749" t="s">
        <v>9570</v>
      </c>
      <c r="E956" s="749" t="s">
        <v>9571</v>
      </c>
      <c r="F956" s="749" t="s">
        <v>9572</v>
      </c>
      <c r="I956" s="749" t="s">
        <v>52</v>
      </c>
      <c r="J956" s="749" t="n">
        <v>43.42</v>
      </c>
    </row>
    <row collapsed="false" customFormat="false" customHeight="true" hidden="true" ht="12.75" outlineLevel="0" r="957">
      <c r="A957" s="749" t="s">
        <v>9574</v>
      </c>
      <c r="B957" s="749" t="str">
        <f aca="false">C957&amp;D957&amp;E957&amp;F957&amp;G957&amp;H957</f>
        <v>PROJETO BASICO DE ARQUITETURA PARA PREDIOS CULTURAIS DE 501ATE 3.000M2,APRESENTADO EM AUTOCAD NOS PADROES DA CONTRATANTE,INCLUSIVE AS LEGALIZACOES PERTINENTES,COORDENACAO E COMPATIBILIZACAO COM OS PROJETOS COMPLEMENTARES</v>
      </c>
      <c r="C957" s="749" t="s">
        <v>9575</v>
      </c>
      <c r="D957" s="749" t="s">
        <v>9576</v>
      </c>
      <c r="E957" s="749" t="s">
        <v>9577</v>
      </c>
      <c r="F957" s="749" t="s">
        <v>9578</v>
      </c>
      <c r="I957" s="749" t="s">
        <v>52</v>
      </c>
      <c r="J957" s="749" t="n">
        <v>44.59</v>
      </c>
    </row>
    <row collapsed="false" customFormat="false" customHeight="true" hidden="true" ht="12.75" outlineLevel="0" r="958">
      <c r="A958" s="749" t="s">
        <v>9579</v>
      </c>
      <c r="B958" s="749" t="str">
        <f aca="false">C958&amp;D958&amp;E958&amp;F958&amp;G958&amp;H958</f>
        <v>PROJETO BASICO DE ARQUITETURA PARA PREDIOS CULTURAIS DE 501ATE 3.000M2,APRESENTADO EM AUTOCAD NOS PADROES DA CONTRATANTE,INCLUSIVE AS LEGALIZACOES PERTINENTES,COORDENACAO E COMPATIBILIZACAO COM OS PROJETOS COMPLEMENTARES</v>
      </c>
      <c r="C958" s="749" t="s">
        <v>9575</v>
      </c>
      <c r="D958" s="749" t="s">
        <v>9576</v>
      </c>
      <c r="E958" s="749" t="s">
        <v>9577</v>
      </c>
      <c r="F958" s="749" t="s">
        <v>9578</v>
      </c>
      <c r="I958" s="749" t="s">
        <v>52</v>
      </c>
      <c r="J958" s="749" t="n">
        <v>38.63</v>
      </c>
    </row>
    <row collapsed="false" customFormat="false" customHeight="true" hidden="true" ht="12.75" outlineLevel="0" r="959">
      <c r="A959" s="749" t="s">
        <v>9580</v>
      </c>
      <c r="B959" s="749" t="str">
        <f aca="false">C959&amp;D959&amp;E959&amp;F959&amp;G959&amp;H959</f>
        <v>PROJETO BASICO DE ARQUITETURA PARA PREDIOS CULTURAIS ACIMA DE 3.000M2,APRESENTADO EM AUTOCAD NOS PADROES DA CONTRATANTE,INCLUSIVE AS LEGALIZACOES PERTINENTES,COORDENACAO E COMPATIBILIZACAO COM OS PROJETOS COMPLEMENTARES</v>
      </c>
      <c r="C959" s="749" t="s">
        <v>9581</v>
      </c>
      <c r="D959" s="749" t="s">
        <v>9582</v>
      </c>
      <c r="E959" s="749" t="s">
        <v>9583</v>
      </c>
      <c r="F959" s="749" t="s">
        <v>9584</v>
      </c>
      <c r="I959" s="749" t="s">
        <v>52</v>
      </c>
      <c r="J959" s="749" t="n">
        <v>35.29</v>
      </c>
    </row>
    <row collapsed="false" customFormat="false" customHeight="true" hidden="true" ht="12.75" outlineLevel="0" r="960">
      <c r="A960" s="749" t="s">
        <v>9585</v>
      </c>
      <c r="B960" s="749" t="str">
        <f aca="false">C960&amp;D960&amp;E960&amp;F960&amp;G960&amp;H960</f>
        <v>PROJETO BASICO DE ARQUITETURA PARA PREDIOS CULTURAIS ACIMA DE 3.000M2,APRESENTADO EM AUTOCAD NOS PADROES DA CONTRATANTE,INCLUSIVE AS LEGALIZACOES PERTINENTES,COORDENACAO E COMPATIBILIZACAO COM OS PROJETOS COMPLEMENTARES</v>
      </c>
      <c r="C960" s="749" t="s">
        <v>9581</v>
      </c>
      <c r="D960" s="749" t="s">
        <v>9582</v>
      </c>
      <c r="E960" s="749" t="s">
        <v>9583</v>
      </c>
      <c r="F960" s="749" t="s">
        <v>9584</v>
      </c>
      <c r="I960" s="749" t="s">
        <v>52</v>
      </c>
      <c r="J960" s="749" t="n">
        <v>30.58</v>
      </c>
    </row>
    <row collapsed="false" customFormat="false" customHeight="true" hidden="true" ht="38.25" outlineLevel="0" r="961">
      <c r="A961" s="749" t="s">
        <v>9586</v>
      </c>
      <c r="B961" s="758" t="str">
        <f aca="false">C961&amp;D961&amp;E961&amp;F961&amp;G961&amp;H961</f>
        <v>PROJETO EXECUTIVO DE ARQUITETURA PARA PREDIOS CULTURAIS ATE500M2,INCLUSIVE PROJETO BASICO,APRESENTADO EM AUTOCAD NOS PADROES DA CONTRATANTE,INCLUSIVE AS LEGALIZACOES PERTINENTES,COORDENACAO E COMPATIBILIZACAO COM OS PROJETOS COMPLEMENTARES</v>
      </c>
      <c r="C961" s="749" t="s">
        <v>9587</v>
      </c>
      <c r="D961" s="749" t="s">
        <v>9588</v>
      </c>
      <c r="E961" s="749" t="s">
        <v>9589</v>
      </c>
      <c r="F961" s="749" t="s">
        <v>9590</v>
      </c>
      <c r="I961" s="749" t="s">
        <v>52</v>
      </c>
      <c r="J961" s="749" t="n">
        <v>125.35</v>
      </c>
    </row>
    <row collapsed="false" customFormat="false" customHeight="true" hidden="true" ht="38.25" outlineLevel="0" r="962">
      <c r="A962" s="749" t="s">
        <v>9591</v>
      </c>
      <c r="B962" s="758" t="str">
        <f aca="false">C962&amp;D962&amp;E962&amp;F962&amp;G962&amp;H962</f>
        <v>PROJETO EXECUTIVO DE ARQUITETURA PARA PREDIOS CULTURAIS ATE500M2,INCLUSIVE PROJETO BASICO,APRESENTADO EM AUTOCAD NOS PADROES DA CONTRATANTE,INCLUSIVE AS LEGALIZACOES PERTINENTES,COORDENACAO E COMPATIBILIZACAO COM OS PROJETOS COMPLEMENTARES</v>
      </c>
      <c r="C962" s="749" t="s">
        <v>9587</v>
      </c>
      <c r="D962" s="749" t="s">
        <v>9588</v>
      </c>
      <c r="E962" s="749" t="s">
        <v>9589</v>
      </c>
      <c r="F962" s="749" t="s">
        <v>9590</v>
      </c>
      <c r="I962" s="749" t="s">
        <v>52</v>
      </c>
      <c r="J962" s="749" t="n">
        <v>108.6</v>
      </c>
    </row>
    <row collapsed="false" customFormat="false" customHeight="true" hidden="true" ht="51" outlineLevel="0" r="963">
      <c r="A963" s="749" t="s">
        <v>9592</v>
      </c>
      <c r="B963" s="758" t="str">
        <f aca="false">C963&amp;D963&amp;E963&amp;F963&amp;G963&amp;H963</f>
        <v>PROJETO EXECUTIVO DE ARQUITETURA PARA PREDIOS CULTURAIS DE 501 ATE 3.000M2,INCLUSIVE PROJETO BASICO,APRESENTADO EM AUTOCAD NOS PADROES DA CONTRATANTE,INCLUSIVE AS LEGALIZACOES PERTINENTES,COORDENACAO E COMPATIBILIZACAO COM OS PROJETOS COMPLEMENTARES</v>
      </c>
      <c r="C963" s="749" t="s">
        <v>9593</v>
      </c>
      <c r="D963" s="749" t="s">
        <v>9594</v>
      </c>
      <c r="E963" s="749" t="s">
        <v>9595</v>
      </c>
      <c r="F963" s="749" t="s">
        <v>9565</v>
      </c>
      <c r="G963" s="749" t="s">
        <v>9566</v>
      </c>
      <c r="I963" s="749" t="s">
        <v>52</v>
      </c>
      <c r="J963" s="749" t="n">
        <v>111.51</v>
      </c>
    </row>
    <row collapsed="false" customFormat="false" customHeight="true" hidden="true" ht="51" outlineLevel="0" r="964">
      <c r="A964" s="749" t="s">
        <v>9596</v>
      </c>
      <c r="B964" s="758" t="str">
        <f aca="false">C964&amp;D964&amp;E964&amp;F964&amp;G964&amp;H964</f>
        <v>PROJETO EXECUTIVO DE ARQUITETURA PARA PREDIOS CULTURAIS DE 501 ATE 3.000M2,INCLUSIVE PROJETO BASICO,APRESENTADO EM AUTOCAD NOS PADROES DA CONTRATANTE,INCLUSIVE AS LEGALIZACOES PERTINENTES,COORDENACAO E COMPATIBILIZACAO COM OS PROJETOS COMPLEMENTARES</v>
      </c>
      <c r="C964" s="749" t="s">
        <v>9593</v>
      </c>
      <c r="D964" s="749" t="s">
        <v>9594</v>
      </c>
      <c r="E964" s="749" t="s">
        <v>9595</v>
      </c>
      <c r="F964" s="749" t="s">
        <v>9565</v>
      </c>
      <c r="G964" s="749" t="s">
        <v>9566</v>
      </c>
      <c r="I964" s="749" t="s">
        <v>52</v>
      </c>
      <c r="J964" s="749" t="n">
        <v>96.61</v>
      </c>
    </row>
    <row collapsed="false" customFormat="false" customHeight="true" hidden="true" ht="51" outlineLevel="0" r="965">
      <c r="A965" s="749" t="s">
        <v>9597</v>
      </c>
      <c r="B965" s="758" t="str">
        <f aca="false">C965&amp;D965&amp;E965&amp;F965&amp;G965&amp;H965</f>
        <v>PROJETO EXECUTIVO DE ARQUITETURA PARA PREDIOS CULTURAIS ACIMA DE 3.000M2,INCLUSIVE PROJETO BASICO,APRESENTADO EM AUTOCAD NOS PADROES DA CONTRATANTE,INCLUSIVE AS LEGALIZACOES PERTINENTES,COORDENACAO E COMPATIBILIZACAO COM OS PROJETOS COMPLEMENTARES</v>
      </c>
      <c r="C965" s="749" t="s">
        <v>9598</v>
      </c>
      <c r="D965" s="749" t="s">
        <v>9599</v>
      </c>
      <c r="E965" s="749" t="s">
        <v>9600</v>
      </c>
      <c r="F965" s="749" t="s">
        <v>9601</v>
      </c>
      <c r="G965" s="749" t="s">
        <v>9602</v>
      </c>
      <c r="I965" s="749" t="s">
        <v>52</v>
      </c>
      <c r="J965" s="749" t="n">
        <v>88.31</v>
      </c>
    </row>
    <row collapsed="false" customFormat="false" customHeight="true" hidden="true" ht="51" outlineLevel="0" r="966">
      <c r="A966" s="749" t="s">
        <v>9603</v>
      </c>
      <c r="B966" s="758" t="str">
        <f aca="false">C966&amp;D966&amp;E966&amp;F966&amp;G966&amp;H966</f>
        <v>PROJETO EXECUTIVO DE ARQUITETURA PARA PREDIOS CULTURAIS ACIMA DE 3.000M2,INCLUSIVE PROJETO BASICO,APRESENTADO EM AUTOCAD NOS PADROES DA CONTRATANTE,INCLUSIVE AS LEGALIZACOES PERTINENTES,COORDENACAO E COMPATIBILIZACAO COM OS PROJETOS COMPLEMENTARES</v>
      </c>
      <c r="C966" s="749" t="s">
        <v>9598</v>
      </c>
      <c r="D966" s="749" t="s">
        <v>9599</v>
      </c>
      <c r="E966" s="749" t="s">
        <v>9600</v>
      </c>
      <c r="F966" s="749" t="s">
        <v>9601</v>
      </c>
      <c r="G966" s="749" t="s">
        <v>9602</v>
      </c>
      <c r="I966" s="749" t="s">
        <v>52</v>
      </c>
      <c r="J966" s="749" t="n">
        <v>76.51</v>
      </c>
    </row>
    <row collapsed="false" customFormat="false" customHeight="true" hidden="true" ht="38.25" outlineLevel="0" r="967">
      <c r="A967" s="749" t="s">
        <v>9604</v>
      </c>
      <c r="B967" s="758" t="str">
        <f aca="false">C967&amp;D967&amp;E967&amp;F967&amp;G967&amp;H967</f>
        <v>PROJETO EXECUTIVO ESTRUTURAL PARA PREDIOS CULTURAIS ATE 500M2,INCLUSIVE PROJETO BASICO,APRESENTADO EM AUTOCAD NOS PADROES DA CONTRATANTE,CONSTANDO DE PLANTAS DE FORMA,ARMACAO E DETALHES,DE ACORDO COM A ABNT</v>
      </c>
      <c r="C967" s="749" t="s">
        <v>9605</v>
      </c>
      <c r="D967" s="749" t="s">
        <v>9606</v>
      </c>
      <c r="E967" s="749" t="s">
        <v>9607</v>
      </c>
      <c r="F967" s="749" t="s">
        <v>9608</v>
      </c>
      <c r="I967" s="749" t="s">
        <v>52</v>
      </c>
      <c r="J967" s="749" t="n">
        <v>69.38</v>
      </c>
    </row>
    <row collapsed="false" customFormat="false" customHeight="true" hidden="true" ht="38.25" outlineLevel="0" r="968">
      <c r="A968" s="749" t="s">
        <v>9609</v>
      </c>
      <c r="B968" s="758" t="str">
        <f aca="false">C968&amp;D968&amp;E968&amp;F968&amp;G968&amp;H968</f>
        <v>PROJETO EXECUTIVO ESTRUTURAL PARA PREDIOS CULTURAIS ATE 500M2,INCLUSIVE PROJETO BASICO,APRESENTADO EM AUTOCAD NOS PADROES DA CONTRATANTE,CONSTANDO DE PLANTAS DE FORMA,ARMACAO E DETALHES,DE ACORDO COM A ABNT</v>
      </c>
      <c r="C968" s="749" t="s">
        <v>9605</v>
      </c>
      <c r="D968" s="749" t="s">
        <v>9606</v>
      </c>
      <c r="E968" s="749" t="s">
        <v>9607</v>
      </c>
      <c r="F968" s="749" t="s">
        <v>9608</v>
      </c>
      <c r="I968" s="749" t="s">
        <v>52</v>
      </c>
      <c r="J968" s="749" t="n">
        <v>60.11</v>
      </c>
    </row>
    <row collapsed="false" customFormat="false" customHeight="true" hidden="true" ht="38.25" outlineLevel="0" r="969">
      <c r="A969" s="749" t="s">
        <v>9610</v>
      </c>
      <c r="B969" s="758" t="str">
        <f aca="false">C969&amp;D969&amp;E969&amp;F969&amp;G969&amp;H969</f>
        <v>PROJETO EXECUTIVO ESTRUTURAL PARA PREDIOS CULTURAIS DE 501 ATE 3000M2,INCLUSIVE PROJETO BASICO,APRESENTADO EM AUTOCAD NOS PADROES DA CONTRATANTE,CONSTANDO DE PLANTAS DE FORMA,ARMACAO E DETALHES,DE ACORDO COM A ABNT</v>
      </c>
      <c r="C969" s="749" t="s">
        <v>9611</v>
      </c>
      <c r="D969" s="749" t="s">
        <v>9612</v>
      </c>
      <c r="E969" s="749" t="s">
        <v>9613</v>
      </c>
      <c r="F969" s="749" t="s">
        <v>9614</v>
      </c>
      <c r="I969" s="749" t="s">
        <v>52</v>
      </c>
      <c r="J969" s="749" t="n">
        <v>60.92</v>
      </c>
    </row>
    <row collapsed="false" customFormat="false" customHeight="true" hidden="true" ht="38.25" outlineLevel="0" r="970">
      <c r="A970" s="749" t="s">
        <v>9615</v>
      </c>
      <c r="B970" s="758" t="str">
        <f aca="false">C970&amp;D970&amp;E970&amp;F970&amp;G970&amp;H970</f>
        <v>PROJETO EXECUTIVO ESTRUTURAL PARA PREDIOS CULTURAIS DE 501 ATE 3000M2,INCLUSIVE PROJETO BASICO,APRESENTADO EM AUTOCAD NOS PADROES DA CONTRATANTE,CONSTANDO DE PLANTAS DE FORMA,ARMACAO E DETALHES,DE ACORDO COM A ABNT</v>
      </c>
      <c r="C970" s="749" t="s">
        <v>9611</v>
      </c>
      <c r="D970" s="749" t="s">
        <v>9612</v>
      </c>
      <c r="E970" s="749" t="s">
        <v>9613</v>
      </c>
      <c r="F970" s="749" t="s">
        <v>9614</v>
      </c>
      <c r="I970" s="749" t="s">
        <v>52</v>
      </c>
      <c r="J970" s="749" t="n">
        <v>52.78</v>
      </c>
    </row>
    <row collapsed="false" customFormat="false" customHeight="true" hidden="true" ht="38.25" outlineLevel="0" r="971">
      <c r="A971" s="749" t="s">
        <v>9616</v>
      </c>
      <c r="B971" s="758" t="str">
        <f aca="false">C971&amp;D971&amp;E971&amp;F971&amp;G971&amp;H971</f>
        <v>PROJETO EXECUTIVO ESTRUTURAL PARA PREDIOS CULTURAIS ACIMA DE 3000M2,INCLUSIVE PROJETO BASICO,APRESENTADO EM AUTOCAD NOSPADROES DA CONTRATANTE,CONSTANDO DE PLANTAS DE FORMA,ARMACAO E DETALHES,DE ACORDO COM A ABNT</v>
      </c>
      <c r="C971" s="749" t="s">
        <v>9617</v>
      </c>
      <c r="D971" s="749" t="s">
        <v>9618</v>
      </c>
      <c r="E971" s="749" t="s">
        <v>9619</v>
      </c>
      <c r="F971" s="749" t="s">
        <v>9620</v>
      </c>
      <c r="I971" s="749" t="s">
        <v>52</v>
      </c>
      <c r="J971" s="749" t="n">
        <v>54.65</v>
      </c>
    </row>
    <row collapsed="false" customFormat="false" customHeight="true" hidden="true" ht="38.25" outlineLevel="0" r="972">
      <c r="A972" s="749" t="s">
        <v>9621</v>
      </c>
      <c r="B972" s="758" t="str">
        <f aca="false">C972&amp;D972&amp;E972&amp;F972&amp;G972&amp;H972</f>
        <v>PROJETO EXECUTIVO ESTRUTURAL PARA PREDIOS CULTURAIS ACIMA DE 3000M2,INCLUSIVE PROJETO BASICO,APRESENTADO EM AUTOCAD NOSPADROES DA CONTRATANTE,CONSTANDO DE PLANTAS DE FORMA,ARMACAO E DETALHES,DE ACORDO COM A ABNT</v>
      </c>
      <c r="C972" s="749" t="s">
        <v>9617</v>
      </c>
      <c r="D972" s="749" t="s">
        <v>9618</v>
      </c>
      <c r="E972" s="749" t="s">
        <v>9619</v>
      </c>
      <c r="F972" s="749" t="s">
        <v>9620</v>
      </c>
      <c r="I972" s="749" t="s">
        <v>52</v>
      </c>
      <c r="J972" s="749" t="n">
        <v>47.35</v>
      </c>
    </row>
    <row collapsed="false" customFormat="false" customHeight="true" hidden="true" ht="12.75" outlineLevel="0" r="973">
      <c r="A973" s="749" t="s">
        <v>9622</v>
      </c>
      <c r="B973" s="749" t="str">
        <f aca="false">C973&amp;D973&amp;E973&amp;F973&amp;G973&amp;H973</f>
        <v>PROJETO BASICO DE ARQUITETURA PARA PREDIOS ESCOLARES E/OU ADMINISTRATIVOS ATE 500M2,APRESENTADO EM AUTOCAD NOS PADROES DA CONTRATANTE,INCLUSIVE AS LEGALIZACOES PERTINENTES,COORDENACAO E COMPATIBILIZACAO COM OS PROJETOS COMPLEMENTARES</v>
      </c>
      <c r="C973" s="749" t="s">
        <v>9623</v>
      </c>
      <c r="D973" s="749" t="s">
        <v>9624</v>
      </c>
      <c r="E973" s="749" t="s">
        <v>9625</v>
      </c>
      <c r="F973" s="749" t="s">
        <v>9626</v>
      </c>
      <c r="I973" s="749" t="s">
        <v>52</v>
      </c>
      <c r="J973" s="749" t="n">
        <v>36.19</v>
      </c>
    </row>
    <row collapsed="false" customFormat="false" customHeight="true" hidden="true" ht="12.75" outlineLevel="0" r="974">
      <c r="A974" s="749" t="s">
        <v>9627</v>
      </c>
      <c r="B974" s="749" t="str">
        <f aca="false">C974&amp;D974&amp;E974&amp;F974&amp;G974&amp;H974</f>
        <v>PROJETO BASICO DE ARQUITETURA PARA PREDIOS ESCOLARES E/OU ADMINISTRATIVOS ATE 500M2,APRESENTADO EM AUTOCAD NOS PADROES DA CONTRATANTE,INCLUSIVE AS LEGALIZACOES PERTINENTES,COORDENACAO E COMPATIBILIZACAO COM OS PROJETOS COMPLEMENTARES</v>
      </c>
      <c r="C974" s="749" t="s">
        <v>9623</v>
      </c>
      <c r="D974" s="749" t="s">
        <v>9624</v>
      </c>
      <c r="E974" s="749" t="s">
        <v>9625</v>
      </c>
      <c r="F974" s="749" t="s">
        <v>9626</v>
      </c>
      <c r="I974" s="749" t="s">
        <v>52</v>
      </c>
      <c r="J974" s="749" t="n">
        <v>31.36</v>
      </c>
    </row>
    <row collapsed="false" customFormat="false" customHeight="true" hidden="true" ht="12.75" outlineLevel="0" r="975">
      <c r="A975" s="749" t="s">
        <v>9628</v>
      </c>
      <c r="B975" s="749" t="str">
        <f aca="false">C975&amp;D975&amp;E975&amp;F975&amp;G975&amp;H975</f>
        <v>PROJETO BASICO DE ARQUITETURA PARA PREDIOS ESCOLARES E/OU ADMINISTRATIVOS DE 501 ATE 3.000M2,APRESENTADO EM AUTOCAD NOSPADROES DA CONTRATANTE,INCLUSIVE AS LEGALIZACOES PERTINENTES,COORDENACAO E COMPATIBILIZACAO COM OS PROJETOS COMPLEMENTARES</v>
      </c>
      <c r="C975" s="749" t="s">
        <v>9623</v>
      </c>
      <c r="D975" s="749" t="s">
        <v>9629</v>
      </c>
      <c r="E975" s="749" t="s">
        <v>9630</v>
      </c>
      <c r="F975" s="749" t="s">
        <v>9631</v>
      </c>
      <c r="G975" s="749" t="s">
        <v>9632</v>
      </c>
      <c r="I975" s="749" t="s">
        <v>52</v>
      </c>
      <c r="J975" s="749" t="n">
        <v>26.27</v>
      </c>
    </row>
    <row collapsed="false" customFormat="false" customHeight="true" hidden="true" ht="12.75" outlineLevel="0" r="976">
      <c r="A976" s="749" t="s">
        <v>9633</v>
      </c>
      <c r="B976" s="749" t="str">
        <f aca="false">C976&amp;D976&amp;E976&amp;F976&amp;G976&amp;H976</f>
        <v>PROJETO BASICO DE ARQUITETURA PARA PREDIOS ESCOLARES E/OU ADMINISTRATIVOS DE 501 ATE 3.000M2,APRESENTADO EM AUTOCAD NOSPADROES DA CONTRATANTE,INCLUSIVE AS LEGALIZACOES PERTINENTES,COORDENACAO E COMPATIBILIZACAO COM OS PROJETOS COMPLEMENTARES</v>
      </c>
      <c r="C976" s="749" t="s">
        <v>9623</v>
      </c>
      <c r="D976" s="749" t="s">
        <v>9629</v>
      </c>
      <c r="E976" s="749" t="s">
        <v>9630</v>
      </c>
      <c r="F976" s="749" t="s">
        <v>9631</v>
      </c>
      <c r="G976" s="749" t="s">
        <v>9632</v>
      </c>
      <c r="I976" s="749" t="s">
        <v>52</v>
      </c>
      <c r="J976" s="749" t="n">
        <v>22.76</v>
      </c>
    </row>
    <row collapsed="false" customFormat="false" customHeight="true" hidden="true" ht="12.75" outlineLevel="0" r="977">
      <c r="A977" s="749" t="s">
        <v>9634</v>
      </c>
      <c r="B977" s="749" t="str">
        <f aca="false">C977&amp;D977&amp;E977&amp;F977&amp;G977&amp;H977</f>
        <v>PROJETO BASICO DE ARQUITETURA PARA PREDIOS ESCOLARES E/OU ADMINISTRATIVOS ACIMA DE 3.000M2,APRESENTADO EM AUTOCAD NOS PADROES DA CONTRATANTE,INCLUSIVE AS LEGALIZACOES PERTINENTES,COORDENACAO E COMPATIBILIZACAO COM OS PROJETOS COMPLEMENTARES</v>
      </c>
      <c r="C977" s="749" t="s">
        <v>9623</v>
      </c>
      <c r="D977" s="749" t="s">
        <v>9635</v>
      </c>
      <c r="E977" s="749" t="s">
        <v>9589</v>
      </c>
      <c r="F977" s="749" t="s">
        <v>9590</v>
      </c>
      <c r="I977" s="749" t="s">
        <v>52</v>
      </c>
      <c r="J977" s="749" t="n">
        <v>21.1</v>
      </c>
    </row>
    <row collapsed="false" customFormat="false" customHeight="true" hidden="true" ht="12.75" outlineLevel="0" r="978">
      <c r="A978" s="749" t="s">
        <v>9636</v>
      </c>
      <c r="B978" s="749" t="str">
        <f aca="false">C978&amp;D978&amp;E978&amp;F978&amp;G978&amp;H978</f>
        <v>PROJETO BASICO DE ARQUITETURA PARA PREDIOS ESCOLARES E/OU ADMINISTRATIVOS ACIMA DE 3.000M2,APRESENTADO EM AUTOCAD NOS PADROES DA CONTRATANTE,INCLUSIVE AS LEGALIZACOES PERTINENTES,COORDENACAO E COMPATIBILIZACAO COM OS PROJETOS COMPLEMENTARES</v>
      </c>
      <c r="C978" s="749" t="s">
        <v>9623</v>
      </c>
      <c r="D978" s="749" t="s">
        <v>9635</v>
      </c>
      <c r="E978" s="749" t="s">
        <v>9589</v>
      </c>
      <c r="F978" s="749" t="s">
        <v>9590</v>
      </c>
      <c r="I978" s="749" t="s">
        <v>52</v>
      </c>
      <c r="J978" s="749" t="n">
        <v>18.28</v>
      </c>
    </row>
    <row collapsed="false" customFormat="false" customHeight="true" hidden="true" ht="51" outlineLevel="0" r="979">
      <c r="A979" s="749" t="s">
        <v>9637</v>
      </c>
      <c r="B979" s="758" t="str">
        <f aca="false">C979&amp;D979&amp;E979&amp;F979&amp;G979&amp;H979</f>
        <v>PROJETO EXECUTIVO DE ARQUITETURA PARA PREDIOS ESCOLARES E/OU ADMINISTRATIVOS ATE 500M2,INCLUSIVE PROJETO BASICO,APRESENTADO EM AUTOCAD NOS PADROES DA CONTRATANTE,INCLUSIVE AS LEGALIZACOES PERTINENTES,COORDENACAO E COMPATIBILIZACAO COM OS PROJETOS COMPLEMENTARES</v>
      </c>
      <c r="C979" s="749" t="s">
        <v>9638</v>
      </c>
      <c r="D979" s="749" t="s">
        <v>9639</v>
      </c>
      <c r="E979" s="749" t="s">
        <v>9640</v>
      </c>
      <c r="F979" s="749" t="s">
        <v>9641</v>
      </c>
      <c r="G979" s="749" t="s">
        <v>9642</v>
      </c>
      <c r="I979" s="749" t="s">
        <v>52</v>
      </c>
      <c r="J979" s="749" t="n">
        <v>90.49</v>
      </c>
    </row>
    <row collapsed="false" customFormat="false" customHeight="true" hidden="true" ht="51" outlineLevel="0" r="980">
      <c r="A980" s="749" t="s">
        <v>9643</v>
      </c>
      <c r="B980" s="758" t="str">
        <f aca="false">C980&amp;D980&amp;E980&amp;F980&amp;G980&amp;H980</f>
        <v>PROJETO EXECUTIVO DE ARQUITETURA PARA PREDIOS ESCOLARES E/OU ADMINISTRATIVOS ATE 500M2,INCLUSIVE PROJETO BASICO,APRESENTADO EM AUTOCAD NOS PADROES DA CONTRATANTE,INCLUSIVE AS LEGALIZACOES PERTINENTES,COORDENACAO E COMPATIBILIZACAO COM OS PROJETOS COMPLEMENTARES</v>
      </c>
      <c r="C980" s="749" t="s">
        <v>9638</v>
      </c>
      <c r="D980" s="749" t="s">
        <v>9639</v>
      </c>
      <c r="E980" s="749" t="s">
        <v>9640</v>
      </c>
      <c r="F980" s="749" t="s">
        <v>9641</v>
      </c>
      <c r="G980" s="749" t="s">
        <v>9642</v>
      </c>
      <c r="I980" s="749" t="s">
        <v>52</v>
      </c>
      <c r="J980" s="749" t="n">
        <v>78.4</v>
      </c>
    </row>
    <row collapsed="false" customFormat="false" customHeight="true" hidden="true" ht="51" outlineLevel="0" r="981">
      <c r="A981" s="749" t="s">
        <v>9644</v>
      </c>
      <c r="B981" s="758" t="str">
        <f aca="false">C981&amp;D981&amp;E981&amp;F981&amp;G981&amp;H981</f>
        <v>PROJETO EXECUTIVO DE ARQUITETURA PARA PREDIOS ESCOLARES E/OU ADMINISTRATIVOS DE 501 ATE 3.000M2,INCLUSIVE PROJETO BASICO,APRESENTADO EM AUTOCAD NOS PADROES DA CONTRATANTE,INCLUSIVE AS LEGALIZACOES PERTINENTES,COORDENACAO E COMPATIBILIZACAOCOM OS PROJETOS COMPLEMENTARES</v>
      </c>
      <c r="C981" s="749" t="s">
        <v>9638</v>
      </c>
      <c r="D981" s="749" t="s">
        <v>9645</v>
      </c>
      <c r="E981" s="749" t="s">
        <v>9646</v>
      </c>
      <c r="F981" s="749" t="s">
        <v>9647</v>
      </c>
      <c r="G981" s="749" t="s">
        <v>9648</v>
      </c>
      <c r="I981" s="749" t="s">
        <v>52</v>
      </c>
      <c r="J981" s="749" t="n">
        <v>65.7</v>
      </c>
    </row>
    <row collapsed="false" customFormat="false" customHeight="true" hidden="true" ht="51" outlineLevel="0" r="982">
      <c r="A982" s="749" t="s">
        <v>9649</v>
      </c>
      <c r="B982" s="758" t="str">
        <f aca="false">C982&amp;D982&amp;E982&amp;F982&amp;G982&amp;H982</f>
        <v>PROJETO EXECUTIVO DE ARQUITETURA PARA PREDIOS ESCOLARES E/OU ADMINISTRATIVOS DE 501 ATE 3.000M2,INCLUSIVE PROJETO BASICO,APRESENTADO EM AUTOCAD NOS PADROES DA CONTRATANTE,INCLUSIVE AS LEGALIZACOES PERTINENTES,COORDENACAO E COMPATIBILIZACAOCOM OS PROJETOS COMPLEMENTARES</v>
      </c>
      <c r="C982" s="749" t="s">
        <v>9638</v>
      </c>
      <c r="D982" s="749" t="s">
        <v>9645</v>
      </c>
      <c r="E982" s="749" t="s">
        <v>9646</v>
      </c>
      <c r="F982" s="749" t="s">
        <v>9647</v>
      </c>
      <c r="G982" s="749" t="s">
        <v>9648</v>
      </c>
      <c r="I982" s="749" t="s">
        <v>52</v>
      </c>
      <c r="J982" s="749" t="n">
        <v>56.92</v>
      </c>
    </row>
    <row collapsed="false" customFormat="false" customHeight="true" hidden="true" ht="51" outlineLevel="0" r="983">
      <c r="A983" s="749" t="s">
        <v>9650</v>
      </c>
      <c r="B983" s="758" t="str">
        <f aca="false">C983&amp;D983&amp;E983&amp;F983&amp;G983&amp;H983</f>
        <v>PROJETO EXECUTIVO DE ARQUITETURA PARA PREDIOS ESCOLARES E/OU ADMINISTRATIVOS ACIMA DE 3.000M2,INCLUSIVE PROJETO BASICO,APRESENTADO EM AUTOCAD NOS PADROES DA CONTRATANTE,INCLUSIVE AS LEGALIZACOES PERTINENTES,COORDENACAO E COMPATIBILIZACAO COM OS PROJETOS COMPLEMENTARES</v>
      </c>
      <c r="C983" s="749" t="s">
        <v>9638</v>
      </c>
      <c r="D983" s="749" t="s">
        <v>9651</v>
      </c>
      <c r="E983" s="749" t="s">
        <v>9652</v>
      </c>
      <c r="F983" s="749" t="s">
        <v>9653</v>
      </c>
      <c r="G983" s="749" t="s">
        <v>9654</v>
      </c>
      <c r="I983" s="749" t="s">
        <v>52</v>
      </c>
      <c r="J983" s="749" t="n">
        <v>52.81</v>
      </c>
    </row>
    <row collapsed="false" customFormat="false" customHeight="true" hidden="true" ht="51" outlineLevel="0" r="984">
      <c r="A984" s="749" t="s">
        <v>9655</v>
      </c>
      <c r="B984" s="758" t="str">
        <f aca="false">C984&amp;D984&amp;E984&amp;F984&amp;G984&amp;H984</f>
        <v>PROJETO EXECUTIVO DE ARQUITETURA PARA PREDIOS ESCOLARES E/OU ADMINISTRATIVOS ACIMA DE 3.000M2,INCLUSIVE PROJETO BASICO,APRESENTADO EM AUTOCAD NOS PADROES DA CONTRATANTE,INCLUSIVE AS LEGALIZACOES PERTINENTES,COORDENACAO E COMPATIBILIZACAO COM OS PROJETOS COMPLEMENTARES</v>
      </c>
      <c r="C984" s="749" t="s">
        <v>9638</v>
      </c>
      <c r="D984" s="749" t="s">
        <v>9651</v>
      </c>
      <c r="E984" s="749" t="s">
        <v>9652</v>
      </c>
      <c r="F984" s="749" t="s">
        <v>9653</v>
      </c>
      <c r="G984" s="749" t="s">
        <v>9654</v>
      </c>
      <c r="I984" s="749" t="s">
        <v>52</v>
      </c>
      <c r="J984" s="749" t="n">
        <v>45.75</v>
      </c>
    </row>
    <row collapsed="false" customFormat="false" customHeight="true" hidden="true" ht="38.25" outlineLevel="0" r="985">
      <c r="A985" s="749" t="s">
        <v>9656</v>
      </c>
      <c r="B985" s="758" t="str">
        <f aca="false">C985&amp;D985&amp;E985&amp;F985&amp;G985&amp;H985</f>
        <v>PROJETO EXECUTIVO ESTRUTURAL PARA PREDIOS ESCOLARES E ADMINISTRATIVOS ATE 500M2,INCLUSIVE PROJETO BASICO,APRESENTADO EMAUTOCAD NOS PADROES DA CONTRATANTE,CONSTANDO DE PLANTAS DE FORMA,ARMACAO E DETALHES, DE ACORDO COM A ABNT</v>
      </c>
      <c r="C985" s="749" t="s">
        <v>9657</v>
      </c>
      <c r="D985" s="749" t="s">
        <v>9658</v>
      </c>
      <c r="E985" s="749" t="s">
        <v>9659</v>
      </c>
      <c r="F985" s="749" t="s">
        <v>9660</v>
      </c>
      <c r="I985" s="749" t="s">
        <v>52</v>
      </c>
      <c r="J985" s="749" t="n">
        <v>60.73</v>
      </c>
    </row>
    <row collapsed="false" customFormat="false" customHeight="true" hidden="true" ht="38.25" outlineLevel="0" r="986">
      <c r="A986" s="749" t="s">
        <v>9661</v>
      </c>
      <c r="B986" s="758" t="str">
        <f aca="false">C986&amp;D986&amp;E986&amp;F986&amp;G986&amp;H986</f>
        <v>PROJETO EXECUTIVO ESTRUTURAL PARA PREDIOS ESCOLARES E ADMINISTRATIVOS ATE 500M2,INCLUSIVE PROJETO BASICO,APRESENTADO EMAUTOCAD NOS PADROES DA CONTRATANTE,CONSTANDO DE PLANTAS DE FORMA,ARMACAO E DETALHES, DE ACORDO COM A ABNT</v>
      </c>
      <c r="C986" s="749" t="s">
        <v>9657</v>
      </c>
      <c r="D986" s="749" t="s">
        <v>9658</v>
      </c>
      <c r="E986" s="749" t="s">
        <v>9659</v>
      </c>
      <c r="F986" s="749" t="s">
        <v>9660</v>
      </c>
      <c r="I986" s="749" t="s">
        <v>52</v>
      </c>
      <c r="J986" s="749" t="n">
        <v>52.62</v>
      </c>
    </row>
    <row collapsed="false" customFormat="false" customHeight="true" hidden="true" ht="38.25" outlineLevel="0" r="987">
      <c r="A987" s="749" t="s">
        <v>9662</v>
      </c>
      <c r="B987" s="758" t="str">
        <f aca="false">C987&amp;D987&amp;E987&amp;F987&amp;G987&amp;H987</f>
        <v>PROJETO EXECUTIVO ESTRUTURAL PARA PREDIOS ESCOLARES E ADMINISTRATIVOS DE 501 ATE 3.000M2,INCLUSIVE PROJETO BASICO,APRESENTADO EM AUTOCAD NOS PADROES DA CONTRATANTE,CONSTANDO DE PLANTAS DE FORMA,ARMACAO E DETALHES,DE ACORDO COM A ABNT</v>
      </c>
      <c r="C987" s="749" t="s">
        <v>9657</v>
      </c>
      <c r="D987" s="749" t="s">
        <v>9663</v>
      </c>
      <c r="E987" s="749" t="s">
        <v>9664</v>
      </c>
      <c r="F987" s="749" t="s">
        <v>9665</v>
      </c>
      <c r="I987" s="749" t="s">
        <v>52</v>
      </c>
      <c r="J987" s="749" t="n">
        <v>53.72</v>
      </c>
    </row>
    <row collapsed="false" customFormat="false" customHeight="true" hidden="true" ht="38.25" outlineLevel="0" r="988">
      <c r="A988" s="749" t="s">
        <v>9666</v>
      </c>
      <c r="B988" s="758" t="str">
        <f aca="false">C988&amp;D988&amp;E988&amp;F988&amp;G988&amp;H988</f>
        <v>PROJETO EXECUTIVO ESTRUTURAL PARA PREDIOS ESCOLARES E ADMINISTRATIVOS DE 501 ATE 3.000M2,INCLUSIVE PROJETO BASICO,APRESENTADO EM AUTOCAD NOS PADROES DA CONTRATANTE,CONSTANDO DE PLANTAS DE FORMA,ARMACAO E DETALHES,DE ACORDO COM A ABNT</v>
      </c>
      <c r="C988" s="749" t="s">
        <v>9657</v>
      </c>
      <c r="D988" s="749" t="s">
        <v>9663</v>
      </c>
      <c r="E988" s="749" t="s">
        <v>9664</v>
      </c>
      <c r="F988" s="749" t="s">
        <v>9665</v>
      </c>
      <c r="I988" s="749" t="s">
        <v>52</v>
      </c>
      <c r="J988" s="749" t="n">
        <v>46.55</v>
      </c>
    </row>
    <row collapsed="false" customFormat="false" customHeight="true" hidden="true" ht="38.25" outlineLevel="0" r="989">
      <c r="A989" s="749" t="s">
        <v>9667</v>
      </c>
      <c r="B989" s="758" t="str">
        <f aca="false">C989&amp;D989&amp;E989&amp;F989&amp;G989&amp;H989</f>
        <v>PROJETO EXECUTIVO ESTRUTURAL PARA PREDIOS ESCOLARES E ADMINISTRATIVOS ACIMA DE 3.000M2,INCLUSIVE PROJETO BASICO,APRESENTADO EM AUTOCAD NOS PADROES DA CONTRATANTE,CONSTANDO DE PLANTAS DE FORMA,ARMACAO E DETALHES,DE ACORDO COM A ABNT</v>
      </c>
      <c r="C989" s="749" t="s">
        <v>9657</v>
      </c>
      <c r="D989" s="749" t="s">
        <v>9668</v>
      </c>
      <c r="E989" s="749" t="s">
        <v>9669</v>
      </c>
      <c r="F989" s="749" t="s">
        <v>9670</v>
      </c>
      <c r="I989" s="749" t="s">
        <v>52</v>
      </c>
      <c r="J989" s="749" t="n">
        <v>45.22</v>
      </c>
    </row>
    <row collapsed="false" customFormat="false" customHeight="true" hidden="true" ht="38.25" outlineLevel="0" r="990">
      <c r="A990" s="749" t="s">
        <v>9671</v>
      </c>
      <c r="B990" s="758" t="str">
        <f aca="false">C990&amp;D990&amp;E990&amp;F990&amp;G990&amp;H990</f>
        <v>PROJETO EXECUTIVO ESTRUTURAL PARA PREDIOS ESCOLARES E ADMINISTRATIVOS ACIMA DE 3.000M2,INCLUSIVE PROJETO BASICO,APRESENTADO EM AUTOCAD NOS PADROES DA CONTRATANTE,CONSTANDO DE PLANTAS DE FORMA,ARMACAO E DETALHES,DE ACORDO COM A ABNT</v>
      </c>
      <c r="C990" s="749" t="s">
        <v>9657</v>
      </c>
      <c r="D990" s="749" t="s">
        <v>9668</v>
      </c>
      <c r="E990" s="749" t="s">
        <v>9669</v>
      </c>
      <c r="F990" s="749" t="s">
        <v>9670</v>
      </c>
      <c r="I990" s="749" t="s">
        <v>52</v>
      </c>
      <c r="J990" s="749" t="n">
        <v>39.18</v>
      </c>
    </row>
    <row collapsed="false" customFormat="false" customHeight="true" hidden="true" ht="12.75" outlineLevel="0" r="991">
      <c r="A991" s="749" t="s">
        <v>9672</v>
      </c>
      <c r="B991" s="749" t="str">
        <f aca="false">C991&amp;D991&amp;E991&amp;F991&amp;G991&amp;H991</f>
        <v>PROJETO BASICO DE ARQUITETURA PARA LOTEAMENTOS COM 3 UNIDADES UNI OU BIFAMILIARES PARA AREAS ATE 12.000M2,APRESENTADO EM AUTOCAD NOS PADROES DA CONTRATANTE,INCLUSIVE AS LEGALIZACOES PERTINENTES,COORDENACAO E COMPATIBILIZACAO COM OS PROJETOS COMPLEMENTARES</v>
      </c>
      <c r="C991" s="749" t="s">
        <v>9673</v>
      </c>
      <c r="D991" s="749" t="s">
        <v>9674</v>
      </c>
      <c r="E991" s="749" t="s">
        <v>9675</v>
      </c>
      <c r="F991" s="749" t="s">
        <v>9676</v>
      </c>
      <c r="G991" s="749" t="s">
        <v>9677</v>
      </c>
      <c r="I991" s="749" t="s">
        <v>52</v>
      </c>
      <c r="J991" s="749" t="n">
        <v>9.98</v>
      </c>
    </row>
    <row collapsed="false" customFormat="false" customHeight="true" hidden="true" ht="12.75" outlineLevel="0" r="992">
      <c r="A992" s="749" t="s">
        <v>9678</v>
      </c>
      <c r="B992" s="749" t="str">
        <f aca="false">C992&amp;D992&amp;E992&amp;F992&amp;G992&amp;H992</f>
        <v>PROJETO BASICO DE ARQUITETURA PARA LOTEAMENTOS COM 3 UNIDADES UNI OU BIFAMILIARES PARA AREAS ATE 12.000M2,APRESENTADO EM AUTOCAD NOS PADROES DA CONTRATANTE,INCLUSIVE AS LEGALIZACOES PERTINENTES,COORDENACAO E COMPATIBILIZACAO COM OS PROJETOS COMPLEMENTARES</v>
      </c>
      <c r="C992" s="749" t="s">
        <v>9673</v>
      </c>
      <c r="D992" s="749" t="s">
        <v>9674</v>
      </c>
      <c r="E992" s="749" t="s">
        <v>9675</v>
      </c>
      <c r="F992" s="749" t="s">
        <v>9676</v>
      </c>
      <c r="G992" s="749" t="s">
        <v>9677</v>
      </c>
      <c r="I992" s="749" t="s">
        <v>52</v>
      </c>
      <c r="J992" s="749" t="n">
        <v>8.65</v>
      </c>
    </row>
    <row collapsed="false" customFormat="false" customHeight="true" hidden="true" ht="12.75" outlineLevel="0" r="993">
      <c r="A993" s="749" t="s">
        <v>9679</v>
      </c>
      <c r="B993" s="749" t="str">
        <f aca="false">C993&amp;D993&amp;E993&amp;F993&amp;G993&amp;H993</f>
        <v>PROJETO BASICO DE ARQUITETURA PARA LOTEAMENTOS COM 3 UNIDADES UNI OU BIFAMILIARES PARA AREAS DE 12.001 ATE 36.000M2,APRESENTADO EM AUTOCAD NOS PADROES DA CONTRATANTE,INCLUSIVE AS LEGALIZACOES PERTINENTES,COORDENACAO E COMPATIBILIZACAO COM OS PROJETOS COMPLEMENTARES</v>
      </c>
      <c r="C993" s="749" t="s">
        <v>9673</v>
      </c>
      <c r="D993" s="749" t="s">
        <v>9680</v>
      </c>
      <c r="E993" s="749" t="s">
        <v>9681</v>
      </c>
      <c r="F993" s="749" t="s">
        <v>9682</v>
      </c>
      <c r="G993" s="749" t="s">
        <v>9683</v>
      </c>
      <c r="I993" s="749" t="s">
        <v>52</v>
      </c>
      <c r="J993" s="749" t="n">
        <v>6.88</v>
      </c>
    </row>
    <row collapsed="false" customFormat="false" customHeight="true" hidden="true" ht="12.75" outlineLevel="0" r="994">
      <c r="A994" s="749" t="s">
        <v>9684</v>
      </c>
      <c r="B994" s="749" t="str">
        <f aca="false">C994&amp;D994&amp;E994&amp;F994&amp;G994&amp;H994</f>
        <v>PROJETO BASICO DE ARQUITETURA PARA LOTEAMENTOS COM 3 UNIDADES UNI OU BIFAMILIARES PARA AREAS DE 12.001 ATE 36.000M2,APRESENTADO EM AUTOCAD NOS PADROES DA CONTRATANTE,INCLUSIVE AS LEGALIZACOES PERTINENTES,COORDENACAO E COMPATIBILIZACAO COM OS PROJETOS COMPLEMENTARES</v>
      </c>
      <c r="C994" s="749" t="s">
        <v>9673</v>
      </c>
      <c r="D994" s="749" t="s">
        <v>9680</v>
      </c>
      <c r="E994" s="749" t="s">
        <v>9681</v>
      </c>
      <c r="F994" s="749" t="s">
        <v>9682</v>
      </c>
      <c r="G994" s="749" t="s">
        <v>9683</v>
      </c>
      <c r="I994" s="749" t="s">
        <v>52</v>
      </c>
      <c r="J994" s="749" t="n">
        <v>5.96</v>
      </c>
    </row>
    <row collapsed="false" customFormat="false" customHeight="true" hidden="true" ht="12.75" outlineLevel="0" r="995">
      <c r="A995" s="749" t="s">
        <v>9685</v>
      </c>
      <c r="B995" s="749" t="str">
        <f aca="false">C995&amp;D995&amp;E995&amp;F995&amp;G995&amp;H995</f>
        <v>PROJETO BASICO DE ARQUITETURA PARA LOTEAMENTOS COM 3 UNIDADES UNI OU BIFAMILIARES PARA AREAS ACIMA DE 36.000M2,APRESENTADO EM AUTOCAD NOS PADROES DA CONTRATANTE,INCLUSIVE AS LEGALIZACOES PERTINENTES,COORDENACAO E COMPATIBILIZACAO COM  OS PROJETOS COMPLEMENTARES</v>
      </c>
      <c r="C995" s="749" t="s">
        <v>9673</v>
      </c>
      <c r="D995" s="749" t="s">
        <v>9686</v>
      </c>
      <c r="E995" s="749" t="s">
        <v>9687</v>
      </c>
      <c r="F995" s="749" t="s">
        <v>9688</v>
      </c>
      <c r="G995" s="749" t="s">
        <v>9642</v>
      </c>
      <c r="I995" s="749" t="s">
        <v>52</v>
      </c>
      <c r="J995" s="749" t="n">
        <v>6.91</v>
      </c>
    </row>
    <row collapsed="false" customFormat="false" customHeight="true" hidden="true" ht="12.75" outlineLevel="0" r="996">
      <c r="A996" s="749" t="s">
        <v>9689</v>
      </c>
      <c r="B996" s="749" t="str">
        <f aca="false">C996&amp;D996&amp;E996&amp;F996&amp;G996&amp;H996</f>
        <v>PROJETO BASICO DE ARQUITETURA PARA LOTEAMENTOS COM 3 UNIDADES UNI OU BIFAMILIARES PARA AREAS ACIMA DE 36.000M2,APRESENTADO EM AUTOCAD NOS PADROES DA CONTRATANTE,INCLUSIVE AS LEGALIZACOES PERTINENTES,COORDENACAO E COMPATIBILIZACAO COM  OS PROJETOS COMPLEMENTARES</v>
      </c>
      <c r="C996" s="749" t="s">
        <v>9673</v>
      </c>
      <c r="D996" s="749" t="s">
        <v>9686</v>
      </c>
      <c r="E996" s="749" t="s">
        <v>9687</v>
      </c>
      <c r="F996" s="749" t="s">
        <v>9688</v>
      </c>
      <c r="G996" s="749" t="s">
        <v>9642</v>
      </c>
      <c r="I996" s="749" t="s">
        <v>52</v>
      </c>
      <c r="J996" s="749" t="n">
        <v>5.99</v>
      </c>
    </row>
    <row collapsed="false" customFormat="false" customHeight="true" hidden="true" ht="51" outlineLevel="0" r="997">
      <c r="A997" s="749" t="s">
        <v>9690</v>
      </c>
      <c r="B997" s="758" t="str">
        <f aca="false">C997&amp;D997&amp;E997&amp;F997&amp;G997&amp;H997</f>
        <v>PROJETO EXECUTIVO DE ARQUITETURA PARA LOTEAMENTOS COM 3 UNIDADES UNI OU BIFAMILIARES TIPO PARA AREAS ATE 12.000M2,INCLUSIVE PROJETO BASICO,APRESENTADO EM AUTOCAD NOS PADROES DA CONTRATANTE,INCLUSIVE AS LEGALIZACOES PERTINENTES,COORDENACAO E COMPATIBILIZACAO COM OS PROJETOS COMPLEMENTARES</v>
      </c>
      <c r="C997" s="749" t="s">
        <v>9691</v>
      </c>
      <c r="D997" s="749" t="s">
        <v>9692</v>
      </c>
      <c r="E997" s="749" t="s">
        <v>9693</v>
      </c>
      <c r="F997" s="749" t="s">
        <v>9694</v>
      </c>
      <c r="G997" s="749" t="s">
        <v>9695</v>
      </c>
      <c r="I997" s="749" t="s">
        <v>52</v>
      </c>
      <c r="J997" s="749" t="n">
        <v>25</v>
      </c>
    </row>
    <row collapsed="false" customFormat="false" customHeight="true" hidden="true" ht="51" outlineLevel="0" r="998">
      <c r="A998" s="749" t="s">
        <v>9696</v>
      </c>
      <c r="B998" s="758" t="str">
        <f aca="false">C998&amp;D998&amp;E998&amp;F998&amp;G998&amp;H998</f>
        <v>PROJETO EXECUTIVO DE ARQUITETURA PARA LOTEAMENTOS COM 3 UNIDADES UNI OU BIFAMILIARES TIPO PARA AREAS ATE 12.000M2,INCLUSIVE PROJETO BASICO,APRESENTADO EM AUTOCAD NOS PADROES DA CONTRATANTE,INCLUSIVE AS LEGALIZACOES PERTINENTES,COORDENACAO E COMPATIBILIZACAO COM OS PROJETOS COMPLEMENTARES</v>
      </c>
      <c r="C998" s="749" t="s">
        <v>9691</v>
      </c>
      <c r="D998" s="749" t="s">
        <v>9692</v>
      </c>
      <c r="E998" s="749" t="s">
        <v>9693</v>
      </c>
      <c r="F998" s="749" t="s">
        <v>9694</v>
      </c>
      <c r="G998" s="749" t="s">
        <v>9695</v>
      </c>
      <c r="I998" s="749" t="s">
        <v>52</v>
      </c>
      <c r="J998" s="749" t="n">
        <v>21.66</v>
      </c>
    </row>
    <row collapsed="false" customFormat="false" customHeight="true" hidden="true" ht="51" outlineLevel="0" r="999">
      <c r="A999" s="749" t="s">
        <v>9697</v>
      </c>
      <c r="B999" s="758" t="str">
        <f aca="false">C999&amp;D999&amp;E999&amp;F999&amp;G999&amp;H999</f>
        <v>PROJETO EXECUTIVO DE ARQUITETURA PARA LOTEAMENTOS COM 3 UNIDADES UNI OU BIFAMILIARES TIPO PARA AREAS DE 12.001 ATE 36.000M2,INCLUSIVE PROJETO BASICO,APRESENTADO EM AUTOCAD NOS PADROES DA CONTRATANTE,INCLUSIVE AS LEGALIZACOES PERTINENTES,COORDENACAO E COMPATIBILIZACAO COM OS PROJETOS COMPLEMENTARES</v>
      </c>
      <c r="C999" s="749" t="s">
        <v>9691</v>
      </c>
      <c r="D999" s="749" t="s">
        <v>9698</v>
      </c>
      <c r="E999" s="749" t="s">
        <v>9699</v>
      </c>
      <c r="F999" s="749" t="s">
        <v>9700</v>
      </c>
      <c r="G999" s="749" t="s">
        <v>9701</v>
      </c>
      <c r="I999" s="749" t="s">
        <v>52</v>
      </c>
      <c r="J999" s="749" t="n">
        <v>17.28</v>
      </c>
    </row>
    <row collapsed="false" customFormat="false" customHeight="true" hidden="true" ht="51" outlineLevel="0" r="1000">
      <c r="A1000" s="749" t="s">
        <v>9702</v>
      </c>
      <c r="B1000" s="758" t="str">
        <f aca="false">C1000&amp;D1000&amp;E1000&amp;F1000&amp;G1000&amp;H1000</f>
        <v>PROJETO EXECUTIVO DE ARQUITETURA PARA LOTEAMENTOS COM 3 UNIDADES UNI OU BIFAMILIARES TIPO PARA AREAS DE 12.001 ATE 36.000M2,INCLUSIVE PROJETO BASICO,APRESENTADO EM AUTOCAD NOS PADROES DA CONTRATANTE,INCLUSIVE AS LEGALIZACOES PERTINENTES,COORDENACAO E COMPATIBILIZACAO COM OS PROJETOS COMPLEMENTARES</v>
      </c>
      <c r="C1000" s="749" t="s">
        <v>9691</v>
      </c>
      <c r="D1000" s="749" t="s">
        <v>9698</v>
      </c>
      <c r="E1000" s="749" t="s">
        <v>9699</v>
      </c>
      <c r="F1000" s="749" t="s">
        <v>9700</v>
      </c>
      <c r="G1000" s="749" t="s">
        <v>9701</v>
      </c>
      <c r="I1000" s="749" t="s">
        <v>52</v>
      </c>
      <c r="J1000" s="749" t="n">
        <v>14.97</v>
      </c>
    </row>
    <row collapsed="false" customFormat="false" customHeight="true" hidden="true" ht="51" outlineLevel="0" r="1001">
      <c r="A1001" s="749" t="s">
        <v>9703</v>
      </c>
      <c r="B1001" s="758" t="str">
        <f aca="false">C1001&amp;D1001&amp;E1001&amp;F1001&amp;G1001&amp;H1001</f>
        <v>PROJETO EXECUTIVO DE ARQUITETURA PARA LOTEAMENTOS COM 3 UNIDADES UNI OU BIFAMILIARES TIPO PARA AREAS ACIMA DE 36.000M2,INCLUSIVE PROJETO BASICO,APRESENTADO EM AUTOCAD NOS PADROES DA CONTRATANTE,INCLUSIVE AS LEGALIZACOES PERTINENTES,COORDENACAO E COMPATIBILIZACAO COM OS PROJETOS COMPLEMENTARES</v>
      </c>
      <c r="C1001" s="749" t="s">
        <v>9691</v>
      </c>
      <c r="D1001" s="749" t="s">
        <v>9704</v>
      </c>
      <c r="E1001" s="749" t="s">
        <v>9705</v>
      </c>
      <c r="F1001" s="749" t="s">
        <v>9625</v>
      </c>
      <c r="G1001" s="749" t="s">
        <v>9626</v>
      </c>
      <c r="I1001" s="749" t="s">
        <v>52</v>
      </c>
      <c r="J1001" s="749" t="n">
        <v>17.3</v>
      </c>
    </row>
    <row collapsed="false" customFormat="false" customHeight="true" hidden="true" ht="51" outlineLevel="0" r="1002">
      <c r="A1002" s="749" t="s">
        <v>9706</v>
      </c>
      <c r="B1002" s="758" t="str">
        <f aca="false">C1002&amp;D1002&amp;E1002&amp;F1002&amp;G1002&amp;H1002</f>
        <v>PROJETO EXECUTIVO DE ARQUITETURA PARA LOTEAMENTOS COM 3 UNIDADES UNI OU BIFAMILIARES TIPO PARA AREAS ACIMA DE 36.000M2,INCLUSIVE PROJETO BASICO,APRESENTADO EM AUTOCAD NOS PADROES DA CONTRATANTE,INCLUSIVE AS LEGALIZACOES PERTINENTES,COORDENACAO E COMPATIBILIZACAO COM OS PROJETOS COMPLEMENTARES</v>
      </c>
      <c r="C1002" s="749" t="s">
        <v>9691</v>
      </c>
      <c r="D1002" s="749" t="s">
        <v>9704</v>
      </c>
      <c r="E1002" s="749" t="s">
        <v>9705</v>
      </c>
      <c r="F1002" s="749" t="s">
        <v>9625</v>
      </c>
      <c r="G1002" s="749" t="s">
        <v>9626</v>
      </c>
      <c r="I1002" s="749" t="s">
        <v>52</v>
      </c>
      <c r="J1002" s="749" t="n">
        <v>14.99</v>
      </c>
    </row>
    <row collapsed="false" customFormat="false" customHeight="true" hidden="true" ht="12.75" outlineLevel="0" r="1003">
      <c r="A1003" s="749" t="s">
        <v>9707</v>
      </c>
      <c r="B1003" s="749" t="str">
        <f aca="false">C1003&amp;D1003&amp;E1003&amp;F1003&amp;G1003&amp;H1003</f>
        <v>PROJETO BASICO DE ARQUITETURA PARA HABITACAO/EDIFICIOS ATE 6.000M2,APRESENTADO EM AUTOCAD NOS PADROES DA CONTRATANTE,INCLUSIVE AS LEGALIZACOES PERTINENTES,COORDENACAO E COMPATIBILIZACAO COM OS PROJETOS COMPLEMENTARES</v>
      </c>
      <c r="C1003" s="749" t="s">
        <v>9708</v>
      </c>
      <c r="D1003" s="749" t="s">
        <v>9709</v>
      </c>
      <c r="E1003" s="749" t="s">
        <v>9710</v>
      </c>
      <c r="F1003" s="749" t="s">
        <v>9711</v>
      </c>
      <c r="I1003" s="749" t="s">
        <v>52</v>
      </c>
      <c r="J1003" s="749" t="n">
        <v>33.89</v>
      </c>
    </row>
    <row collapsed="false" customFormat="false" customHeight="true" hidden="true" ht="12.75" outlineLevel="0" r="1004">
      <c r="A1004" s="749" t="s">
        <v>9712</v>
      </c>
      <c r="B1004" s="749" t="str">
        <f aca="false">C1004&amp;D1004&amp;E1004&amp;F1004&amp;G1004&amp;H1004</f>
        <v>PROJETO BASICO DE ARQUITETURA PARA HABITACAO/EDIFICIOS ATE 6.000M2,APRESENTADO EM AUTOCAD NOS PADROES DA CONTRATANTE,INCLUSIVE AS LEGALIZACOES PERTINENTES,COORDENACAO E COMPATIBILIZACAO COM OS PROJETOS COMPLEMENTARES</v>
      </c>
      <c r="C1004" s="749" t="s">
        <v>9708</v>
      </c>
      <c r="D1004" s="749" t="s">
        <v>9709</v>
      </c>
      <c r="E1004" s="749" t="s">
        <v>9710</v>
      </c>
      <c r="F1004" s="749" t="s">
        <v>9711</v>
      </c>
      <c r="I1004" s="749" t="s">
        <v>52</v>
      </c>
      <c r="J1004" s="749" t="n">
        <v>29.36</v>
      </c>
    </row>
    <row collapsed="false" customFormat="false" customHeight="true" hidden="true" ht="12.75" outlineLevel="0" r="1005">
      <c r="A1005" s="749" t="s">
        <v>9713</v>
      </c>
      <c r="B1005" s="749" t="str">
        <f aca="false">C1005&amp;D1005&amp;E1005&amp;F1005&amp;G1005&amp;H1005</f>
        <v>PROJETO BASICO DE ARQUITETURA PARA HABITACAO/EDIFICIOS DE 6.001 ATE 12.000M2,APRESENTADO EM AUTOCAD NOS PADROES DA CONTRATANTE,INCLUSIVE AS LEGALIZACOES PERTINENTES,COORDENACAO E CCOMPATIBILIZACAO COM OS PROJETOS COMPLEMENTARES</v>
      </c>
      <c r="C1005" s="749" t="s">
        <v>9714</v>
      </c>
      <c r="D1005" s="749" t="s">
        <v>9715</v>
      </c>
      <c r="E1005" s="749" t="s">
        <v>9521</v>
      </c>
      <c r="F1005" s="749" t="s">
        <v>9716</v>
      </c>
      <c r="I1005" s="749" t="s">
        <v>52</v>
      </c>
      <c r="J1005" s="749" t="n">
        <v>23.5</v>
      </c>
    </row>
    <row collapsed="false" customFormat="false" customHeight="true" hidden="true" ht="12.75" outlineLevel="0" r="1006">
      <c r="A1006" s="749" t="s">
        <v>9717</v>
      </c>
      <c r="B1006" s="749" t="str">
        <f aca="false">C1006&amp;D1006&amp;E1006&amp;F1006&amp;G1006&amp;H1006</f>
        <v>PROJETO BASICO DE ARQUITETURA PARA HABITACAO/EDIFICIOS DE 6.001 ATE 12.000M2,APRESENTADO EM AUTOCAD NOS PADROES DA CONTRATANTE,INCLUSIVE AS LEGALIZACOES PERTINENTES,COORDENACAO E CCOMPATIBILIZACAO COM OS PROJETOS COMPLEMENTARES</v>
      </c>
      <c r="C1006" s="749" t="s">
        <v>9714</v>
      </c>
      <c r="D1006" s="749" t="s">
        <v>9715</v>
      </c>
      <c r="E1006" s="749" t="s">
        <v>9521</v>
      </c>
      <c r="F1006" s="749" t="s">
        <v>9716</v>
      </c>
      <c r="I1006" s="749" t="s">
        <v>52</v>
      </c>
      <c r="J1006" s="749" t="n">
        <v>20.36</v>
      </c>
    </row>
    <row collapsed="false" customFormat="false" customHeight="true" hidden="true" ht="12.75" outlineLevel="0" r="1007">
      <c r="A1007" s="749" t="s">
        <v>9718</v>
      </c>
      <c r="B1007" s="749" t="str">
        <f aca="false">C1007&amp;D1007&amp;E1007&amp;F1007&amp;G1007&amp;H1007</f>
        <v>PROJETO BASICO DE ARQUITETURA PARA HABITACAO/EDIFICIOS ACIMA DE 12.000M2,APRESENTADO EM AUTOCAD NOS PADROES DA CONTRATANTE,INCLUSIVE AS LEGALIZACOES PERTINENTES,COORDENACAO E COMPATIBILIZACAO COM OS PROJETOS COMPLEMENTARES</v>
      </c>
      <c r="C1007" s="749" t="s">
        <v>9719</v>
      </c>
      <c r="D1007" s="749" t="s">
        <v>9720</v>
      </c>
      <c r="E1007" s="749" t="s">
        <v>9527</v>
      </c>
      <c r="F1007" s="749" t="s">
        <v>9528</v>
      </c>
      <c r="I1007" s="749" t="s">
        <v>52</v>
      </c>
      <c r="J1007" s="749" t="n">
        <v>18.79</v>
      </c>
    </row>
    <row collapsed="false" customFormat="false" customHeight="true" hidden="true" ht="12.75" outlineLevel="0" r="1008">
      <c r="A1008" s="749" t="s">
        <v>9721</v>
      </c>
      <c r="B1008" s="749" t="str">
        <f aca="false">C1008&amp;D1008&amp;E1008&amp;F1008&amp;G1008&amp;H1008</f>
        <v>PROJETO BASICO DE ARQUITETURA PARA HABITACAO/EDIFICIOS ACIMA DE 12.000M2,APRESENTADO EM AUTOCAD NOS PADROES DA CONTRATANTE,INCLUSIVE AS LEGALIZACOES PERTINENTES,COORDENACAO E COMPATIBILIZACAO COM OS PROJETOS COMPLEMENTARES</v>
      </c>
      <c r="C1008" s="749" t="s">
        <v>9719</v>
      </c>
      <c r="D1008" s="749" t="s">
        <v>9720</v>
      </c>
      <c r="E1008" s="749" t="s">
        <v>9527</v>
      </c>
      <c r="F1008" s="749" t="s">
        <v>9528</v>
      </c>
      <c r="I1008" s="749" t="s">
        <v>52</v>
      </c>
      <c r="J1008" s="749" t="n">
        <v>16.28</v>
      </c>
    </row>
    <row collapsed="false" customFormat="false" customHeight="true" hidden="true" ht="38.25" outlineLevel="0" r="1009">
      <c r="A1009" s="749" t="s">
        <v>9722</v>
      </c>
      <c r="B1009" s="758" t="str">
        <f aca="false">C1009&amp;D1009&amp;E1009&amp;F1009&amp;G1009&amp;H1009</f>
        <v>PROJETO EXECUTIVO DE ARQUITETURA PARA HABITACAO/EDIFICIOS ATE 6.000M2,INCLUSIVE PROJETO BASICO,APRESENTADO EM AUTOCAD NOS PADROES DA CONTRATANTE,INCLUSIVE AS LEGALIZACOES PERTINENTES,COORDENACAO E COMPATIBILIZACAO COM OS PROJETOS COMPLEMENTARES</v>
      </c>
      <c r="C1009" s="749" t="s">
        <v>9723</v>
      </c>
      <c r="D1009" s="749" t="s">
        <v>9724</v>
      </c>
      <c r="E1009" s="749" t="s">
        <v>9551</v>
      </c>
      <c r="F1009" s="749" t="s">
        <v>9552</v>
      </c>
      <c r="G1009" s="749" t="s">
        <v>9553</v>
      </c>
      <c r="I1009" s="749" t="s">
        <v>52</v>
      </c>
      <c r="J1009" s="749" t="n">
        <v>84.8</v>
      </c>
    </row>
    <row collapsed="false" customFormat="false" customHeight="true" hidden="true" ht="38.25" outlineLevel="0" r="1010">
      <c r="A1010" s="749" t="s">
        <v>9725</v>
      </c>
      <c r="B1010" s="758" t="str">
        <f aca="false">C1010&amp;D1010&amp;E1010&amp;F1010&amp;G1010&amp;H1010</f>
        <v>PROJETO EXECUTIVO DE ARQUITETURA PARA HABITACAO/EDIFICIOS ATE 6.000M2,INCLUSIVE PROJETO BASICO,APRESENTADO EM AUTOCAD NOS PADROES DA CONTRATANTE,INCLUSIVE AS LEGALIZACOES PERTINENTES,COORDENACAO E COMPATIBILIZACAO COM OS PROJETOS COMPLEMENTARES</v>
      </c>
      <c r="C1010" s="749" t="s">
        <v>9723</v>
      </c>
      <c r="D1010" s="749" t="s">
        <v>9724</v>
      </c>
      <c r="E1010" s="749" t="s">
        <v>9551</v>
      </c>
      <c r="F1010" s="749" t="s">
        <v>9552</v>
      </c>
      <c r="G1010" s="749" t="s">
        <v>9553</v>
      </c>
      <c r="I1010" s="749" t="s">
        <v>52</v>
      </c>
      <c r="J1010" s="749" t="n">
        <v>73.48</v>
      </c>
    </row>
    <row collapsed="false" customFormat="false" customHeight="true" hidden="true" ht="51" outlineLevel="0" r="1011">
      <c r="A1011" s="749" t="s">
        <v>9726</v>
      </c>
      <c r="B1011" s="758" t="str">
        <f aca="false">C1011&amp;D1011&amp;E1011&amp;F1011&amp;G1011&amp;H1011</f>
        <v>PROJETO EXECUTIVO DE ARQUITETURA PARA HABITACAO/EDIFICIOS DE 6.001 ATE 12.000M2,INCLUSIVE PROJETO BASICO,APRESENTADO EMAUTOCAD NOS PADROES DA CONTRATANTE,INCLUSIVE AS LEGALIZACOESPERTINENTES,COORDENACAO E COMPATIBILIZACAO COM OS PROJETOS COMPLEMENTARES</v>
      </c>
      <c r="C1011" s="749" t="s">
        <v>9727</v>
      </c>
      <c r="D1011" s="749" t="s">
        <v>9728</v>
      </c>
      <c r="E1011" s="749" t="s">
        <v>9729</v>
      </c>
      <c r="F1011" s="749" t="s">
        <v>9559</v>
      </c>
      <c r="G1011" s="749" t="s">
        <v>9560</v>
      </c>
      <c r="I1011" s="749" t="s">
        <v>52</v>
      </c>
      <c r="J1011" s="749" t="n">
        <v>58.76</v>
      </c>
    </row>
    <row collapsed="false" customFormat="false" customHeight="true" hidden="true" ht="51" outlineLevel="0" r="1012">
      <c r="A1012" s="749" t="s">
        <v>9730</v>
      </c>
      <c r="B1012" s="758" t="str">
        <f aca="false">C1012&amp;D1012&amp;E1012&amp;F1012&amp;G1012&amp;H1012</f>
        <v>PROJETO EXECUTIVO DE ARQUITETURA PARA HABITACAO/EDIFICIOS DE 6.001 ATE 12.000M2,INCLUSIVE PROJETO BASICO,APRESENTADO EMAUTOCAD NOS PADROES DA CONTRATANTE,INCLUSIVE AS LEGALIZACOESPERTINENTES,COORDENACAO E COMPATIBILIZACAO COM OS PROJETOS COMPLEMENTARES</v>
      </c>
      <c r="C1012" s="749" t="s">
        <v>9727</v>
      </c>
      <c r="D1012" s="749" t="s">
        <v>9728</v>
      </c>
      <c r="E1012" s="749" t="s">
        <v>9729</v>
      </c>
      <c r="F1012" s="749" t="s">
        <v>9559</v>
      </c>
      <c r="G1012" s="749" t="s">
        <v>9560</v>
      </c>
      <c r="I1012" s="749" t="s">
        <v>52</v>
      </c>
      <c r="J1012" s="749" t="n">
        <v>50.91</v>
      </c>
    </row>
    <row collapsed="false" customFormat="false" customHeight="true" hidden="true" ht="51" outlineLevel="0" r="1013">
      <c r="A1013" s="749" t="s">
        <v>9731</v>
      </c>
      <c r="B1013" s="758" t="str">
        <f aca="false">C1013&amp;D1013&amp;E1013&amp;F1013&amp;G1013&amp;H1013</f>
        <v>PROJETO EXECUTIVO DE ARQUITETURA PARA HABITACAO/EDIFICIOS ACIMA DE 12.000M2,INCLUSIVE PROJETO BASICO,APRESENTADO EM AUTOCAD NOS PADROES DA CONTRATANTE,INCLUSIVE AS LEGALIZACOES PERTINENTES,COORDENACAO E COMPATIBLIZACAO COM OS PROJETOS COMPLEMENTARES</v>
      </c>
      <c r="C1013" s="749" t="s">
        <v>9732</v>
      </c>
      <c r="D1013" s="749" t="s">
        <v>9733</v>
      </c>
      <c r="E1013" s="749" t="s">
        <v>9734</v>
      </c>
      <c r="F1013" s="749" t="s">
        <v>9735</v>
      </c>
      <c r="G1013" s="749" t="s">
        <v>9566</v>
      </c>
      <c r="I1013" s="749" t="s">
        <v>52</v>
      </c>
      <c r="J1013" s="749" t="n">
        <v>47</v>
      </c>
    </row>
    <row collapsed="false" customFormat="false" customHeight="true" hidden="true" ht="51" outlineLevel="0" r="1014">
      <c r="A1014" s="749" t="s">
        <v>9736</v>
      </c>
      <c r="B1014" s="758" t="str">
        <f aca="false">C1014&amp;D1014&amp;E1014&amp;F1014&amp;G1014&amp;H1014</f>
        <v>PROJETO EXECUTIVO DE ARQUITETURA PARA HABITACAO/EDIFICIOS ACIMA DE 12.000M2,INCLUSIVE PROJETO BASICO,APRESENTADO EM AUTOCAD NOS PADROES DA CONTRATANTE,INCLUSIVE AS LEGALIZACOES PERTINENTES,COORDENACAO E COMPATIBLIZACAO COM OS PROJETOS COMPLEMENTARES</v>
      </c>
      <c r="C1014" s="749" t="s">
        <v>9732</v>
      </c>
      <c r="D1014" s="749" t="s">
        <v>9733</v>
      </c>
      <c r="E1014" s="749" t="s">
        <v>9734</v>
      </c>
      <c r="F1014" s="749" t="s">
        <v>9735</v>
      </c>
      <c r="G1014" s="749" t="s">
        <v>9566</v>
      </c>
      <c r="I1014" s="749" t="s">
        <v>52</v>
      </c>
      <c r="J1014" s="749" t="n">
        <v>40.72</v>
      </c>
    </row>
    <row collapsed="false" customFormat="false" customHeight="true" hidden="true" ht="38.25" outlineLevel="0" r="1015">
      <c r="A1015" s="749" t="s">
        <v>9737</v>
      </c>
      <c r="B1015" s="758" t="str">
        <f aca="false">C1015&amp;D1015&amp;E1015&amp;F1015&amp;G1015&amp;H1015</f>
        <v>PROJETO EXECUTIVO DE INSTALACAO DE INCENDIO E SPDA PARA PREDIOS ESCOLARES E/OU ADMINISTRATIVOS ATE 500M2,INCLUSIVE PROJETO BASICO,APRESENTADO EM AUTOCAD,INCLUSIVE AS LEGALIZACOES PERTINENTES</v>
      </c>
      <c r="C1015" s="749" t="s">
        <v>9738</v>
      </c>
      <c r="D1015" s="749" t="s">
        <v>9739</v>
      </c>
      <c r="E1015" s="749" t="s">
        <v>9740</v>
      </c>
      <c r="F1015" s="749" t="s">
        <v>9741</v>
      </c>
      <c r="I1015" s="749" t="s">
        <v>52</v>
      </c>
      <c r="J1015" s="749" t="n">
        <v>6.58</v>
      </c>
    </row>
    <row collapsed="false" customFormat="false" customHeight="true" hidden="true" ht="38.25" outlineLevel="0" r="1016">
      <c r="A1016" s="749" t="s">
        <v>9742</v>
      </c>
      <c r="B1016" s="758" t="str">
        <f aca="false">C1016&amp;D1016&amp;E1016&amp;F1016&amp;G1016&amp;H1016</f>
        <v>PROJETO EXECUTIVO DE INSTALACAO DE INCENDIO E SPDA PARA PREDIOS ESCOLARES E/OU ADMINISTRATIVOS ATE 500M2,INCLUSIVE PROJETO BASICO,APRESENTADO EM AUTOCAD,INCLUSIVE AS LEGALIZACOES PERTINENTES</v>
      </c>
      <c r="C1016" s="749" t="s">
        <v>9738</v>
      </c>
      <c r="D1016" s="749" t="s">
        <v>9739</v>
      </c>
      <c r="E1016" s="749" t="s">
        <v>9740</v>
      </c>
      <c r="F1016" s="749" t="s">
        <v>9741</v>
      </c>
      <c r="I1016" s="749" t="s">
        <v>52</v>
      </c>
      <c r="J1016" s="749" t="n">
        <v>5.7</v>
      </c>
    </row>
    <row collapsed="false" customFormat="false" customHeight="true" hidden="true" ht="38.25" outlineLevel="0" r="1017">
      <c r="A1017" s="749" t="s">
        <v>9743</v>
      </c>
      <c r="B1017" s="758" t="str">
        <f aca="false">C1017&amp;D1017&amp;E1017&amp;F1017&amp;G1017&amp;H1017</f>
        <v>PROJETO EXECUTIVO DE INSTALACAO DE INCENDIO E SPDA PARA PREDIOS ESCOLARES E/OU ADMINISTRATIVOS DE 501 ATE 3.000M2,INCLUSIVE PROJETO BASICO,APRESENTADO EM AUTOCAD,INCLUSIVE AS LEGALIZACOES PERTINENTES</v>
      </c>
      <c r="C1017" s="749" t="s">
        <v>9738</v>
      </c>
      <c r="D1017" s="749" t="s">
        <v>9744</v>
      </c>
      <c r="E1017" s="749" t="s">
        <v>9745</v>
      </c>
      <c r="F1017" s="749" t="s">
        <v>9746</v>
      </c>
      <c r="I1017" s="749" t="s">
        <v>52</v>
      </c>
      <c r="J1017" s="749" t="n">
        <v>3.62</v>
      </c>
    </row>
    <row collapsed="false" customFormat="false" customHeight="true" hidden="true" ht="38.25" outlineLevel="0" r="1018">
      <c r="A1018" s="749" t="s">
        <v>9747</v>
      </c>
      <c r="B1018" s="758" t="str">
        <f aca="false">C1018&amp;D1018&amp;E1018&amp;F1018&amp;G1018&amp;H1018</f>
        <v>PROJETO EXECUTIVO DE INSTALACAO DE INCENDIO E SPDA PARA PREDIOS ESCOLARES E/OU ADMINISTRATIVOS DE 501 ATE 3.000M2,INCLUSIVE PROJETO BASICO,APRESENTADO EM AUTOCAD,INCLUSIVE AS LEGALIZACOES PERTINENTES</v>
      </c>
      <c r="C1018" s="749" t="s">
        <v>9738</v>
      </c>
      <c r="D1018" s="749" t="s">
        <v>9744</v>
      </c>
      <c r="E1018" s="749" t="s">
        <v>9745</v>
      </c>
      <c r="F1018" s="749" t="s">
        <v>9746</v>
      </c>
      <c r="I1018" s="749" t="s">
        <v>52</v>
      </c>
      <c r="J1018" s="749" t="n">
        <v>3.13</v>
      </c>
    </row>
    <row collapsed="false" customFormat="false" customHeight="true" hidden="true" ht="38.25" outlineLevel="0" r="1019">
      <c r="A1019" s="749" t="s">
        <v>9748</v>
      </c>
      <c r="B1019" s="758" t="str">
        <f aca="false">C1019&amp;D1019&amp;E1019&amp;F1019&amp;G1019&amp;H1019</f>
        <v>PROJETO EXECUTIVO DE INSTALACAO DE INCENDIO E SPDA PARA PREDIOS ESCOLARES E/OU ADMINISTRATIVOS ACIMA DE 3.000M2,INCLUSIVE PROJETO BASICO,APRESENTADO EM AUTOCAD,INCLUSIVE AS LEGALILIZACOES PERTINENTES</v>
      </c>
      <c r="C1019" s="749" t="s">
        <v>9738</v>
      </c>
      <c r="D1019" s="749" t="s">
        <v>9749</v>
      </c>
      <c r="E1019" s="749" t="s">
        <v>9750</v>
      </c>
      <c r="F1019" s="749" t="s">
        <v>9746</v>
      </c>
      <c r="I1019" s="749" t="s">
        <v>52</v>
      </c>
      <c r="J1019" s="749" t="n">
        <v>1.81</v>
      </c>
    </row>
    <row collapsed="false" customFormat="false" customHeight="true" hidden="true" ht="38.25" outlineLevel="0" r="1020">
      <c r="A1020" s="749" t="s">
        <v>9751</v>
      </c>
      <c r="B1020" s="758" t="str">
        <f aca="false">C1020&amp;D1020&amp;E1020&amp;F1020&amp;G1020&amp;H1020</f>
        <v>PROJETO EXECUTIVO DE INSTALACAO DE INCENDIO E SPDA PARA PREDIOS ESCOLARES E/OU ADMINISTRATIVOS ACIMA DE 3.000M2,INCLUSIVE PROJETO BASICO,APRESENTADO EM AUTOCAD,INCLUSIVE AS LEGALILIZACOES PERTINENTES</v>
      </c>
      <c r="C1020" s="749" t="s">
        <v>9738</v>
      </c>
      <c r="D1020" s="749" t="s">
        <v>9749</v>
      </c>
      <c r="E1020" s="749" t="s">
        <v>9750</v>
      </c>
      <c r="F1020" s="749" t="s">
        <v>9746</v>
      </c>
      <c r="I1020" s="749" t="s">
        <v>52</v>
      </c>
      <c r="J1020" s="749" t="n">
        <v>1.57</v>
      </c>
    </row>
    <row collapsed="false" customFormat="false" customHeight="true" hidden="true" ht="38.25" outlineLevel="0" r="1021">
      <c r="A1021" s="749" t="s">
        <v>9752</v>
      </c>
      <c r="B1021" s="758" t="str">
        <f aca="false">C1021&amp;D1021&amp;E1021&amp;F1021&amp;G1021&amp;H1021</f>
        <v>PROJETO EXECUTIVO DE INSTALACAO DE INCENDIO E SPDA PARA PREDIOS CULTURAIS ATE 500M2,INCLUSIVE PROJETO BASICO,APRESENTADO EM AUTOCAD,INCLUSIVE AS LEGALIZACOES PERTINENTES</v>
      </c>
      <c r="C1021" s="749" t="s">
        <v>9738</v>
      </c>
      <c r="D1021" s="749" t="s">
        <v>9753</v>
      </c>
      <c r="E1021" s="749" t="s">
        <v>9754</v>
      </c>
      <c r="I1021" s="749" t="s">
        <v>52</v>
      </c>
      <c r="J1021" s="749" t="n">
        <v>16.51</v>
      </c>
    </row>
    <row collapsed="false" customFormat="false" customHeight="true" hidden="true" ht="38.25" outlineLevel="0" r="1022">
      <c r="A1022" s="749" t="s">
        <v>9755</v>
      </c>
      <c r="B1022" s="758" t="str">
        <f aca="false">C1022&amp;D1022&amp;E1022&amp;F1022&amp;G1022&amp;H1022</f>
        <v>PROJETO EXECUTIVO DE INSTALACAO DE INCENDIO E SPDA PARA PREDIOS CULTURAIS ATE 500M2,INCLUSIVE PROJETO BASICO,APRESENTADO EM AUTOCAD,INCLUSIVE AS LEGALIZACOES PERTINENTES</v>
      </c>
      <c r="C1022" s="749" t="s">
        <v>9738</v>
      </c>
      <c r="D1022" s="749" t="s">
        <v>9753</v>
      </c>
      <c r="E1022" s="749" t="s">
        <v>9754</v>
      </c>
      <c r="I1022" s="749" t="s">
        <v>52</v>
      </c>
      <c r="J1022" s="749" t="n">
        <v>14.3</v>
      </c>
    </row>
    <row collapsed="false" customFormat="false" customHeight="true" hidden="true" ht="38.25" outlineLevel="0" r="1023">
      <c r="A1023" s="749" t="s">
        <v>9756</v>
      </c>
      <c r="B1023" s="758" t="str">
        <f aca="false">C1023&amp;D1023&amp;E1023&amp;F1023&amp;G1023&amp;H1023</f>
        <v>PROJETO EXECUTIVO DE INSTALACAO DE INCENDIO E SPDA PARA PREDIOS CULTURAIS ACIMA DE 500M2,INCLUSIVE PROJETO BASICO,APRESENTADO EM AUTOCAD,INCLUSIVE AS LEGALIZACOES PERTINENTES</v>
      </c>
      <c r="C1023" s="749" t="s">
        <v>9738</v>
      </c>
      <c r="D1023" s="749" t="s">
        <v>9757</v>
      </c>
      <c r="E1023" s="749" t="s">
        <v>9758</v>
      </c>
      <c r="I1023" s="749" t="s">
        <v>52</v>
      </c>
      <c r="J1023" s="749" t="n">
        <v>11.03</v>
      </c>
    </row>
    <row collapsed="false" customFormat="false" customHeight="true" hidden="true" ht="38.25" outlineLevel="0" r="1024">
      <c r="A1024" s="749" t="s">
        <v>9759</v>
      </c>
      <c r="B1024" s="758" t="str">
        <f aca="false">C1024&amp;D1024&amp;E1024&amp;F1024&amp;G1024&amp;H1024</f>
        <v>PROJETO EXECUTIVO DE INSTALACAO DE INCENDIO E SPDA PARA PREDIOS CULTURAIS ACIMA DE 500M2,INCLUSIVE PROJETO BASICO,APRESENTADO EM AUTOCAD,INCLUSIVE AS LEGALIZACOES PERTINENTES</v>
      </c>
      <c r="C1024" s="749" t="s">
        <v>9738</v>
      </c>
      <c r="D1024" s="749" t="s">
        <v>9757</v>
      </c>
      <c r="E1024" s="749" t="s">
        <v>9758</v>
      </c>
      <c r="I1024" s="749" t="s">
        <v>52</v>
      </c>
      <c r="J1024" s="749" t="n">
        <v>9.56</v>
      </c>
    </row>
    <row collapsed="false" customFormat="false" customHeight="true" hidden="true" ht="25.5" outlineLevel="0" r="1025">
      <c r="A1025" s="749" t="s">
        <v>9760</v>
      </c>
      <c r="B1025" s="758" t="str">
        <f aca="false">C1025&amp;D1025&amp;E1025&amp;F1025&amp;G1025&amp;H1025</f>
        <v>PROJETO EXECUTIVO DE INSTALACAO DE INCENDIO E SPDA PARA PREDIOS HOSPITALARES,INCLUSIVE PROJETO BASICO,APRESENTADO EM AUTOCAD,INCLUSIVE AS LEGALIZACOES ERTINENTES</v>
      </c>
      <c r="C1025" s="749" t="s">
        <v>9738</v>
      </c>
      <c r="D1025" s="749" t="s">
        <v>9761</v>
      </c>
      <c r="E1025" s="749" t="s">
        <v>9762</v>
      </c>
      <c r="I1025" s="749" t="s">
        <v>52</v>
      </c>
      <c r="J1025" s="749" t="n">
        <v>13.21</v>
      </c>
    </row>
    <row collapsed="false" customFormat="false" customHeight="true" hidden="true" ht="25.5" outlineLevel="0" r="1026">
      <c r="A1026" s="749" t="s">
        <v>9763</v>
      </c>
      <c r="B1026" s="758" t="str">
        <f aca="false">C1026&amp;D1026&amp;E1026&amp;F1026&amp;G1026&amp;H1026</f>
        <v>PROJETO EXECUTIVO DE INSTALACAO DE INCENDIO E SPDA PARA PREDIOS HOSPITALARES,INCLUSIVE PROJETO BASICO,APRESENTADO EM AUTOCAD,INCLUSIVE AS LEGALIZACOES ERTINENTES</v>
      </c>
      <c r="C1026" s="749" t="s">
        <v>9738</v>
      </c>
      <c r="D1026" s="749" t="s">
        <v>9761</v>
      </c>
      <c r="E1026" s="749" t="s">
        <v>9762</v>
      </c>
      <c r="I1026" s="749" t="s">
        <v>52</v>
      </c>
      <c r="J1026" s="749" t="n">
        <v>11.44</v>
      </c>
    </row>
    <row collapsed="false" customFormat="false" customHeight="true" hidden="true" ht="38.25" outlineLevel="0" r="1027">
      <c r="A1027" s="749" t="s">
        <v>9764</v>
      </c>
      <c r="B1027" s="758" t="str">
        <f aca="false">C1027&amp;D1027&amp;E1027&amp;F1027&amp;G1027&amp;H1027</f>
        <v>PROJETO EXECUTIVO DE INSTALACAO DE INCENDIO E SPDA PARA HABITACOES/EDIFICIOS ATE 500M2,INCLUSIVE PROJETO BASICO,APRESENTADO EM AUTOCAD,INCLUSIVE AS LEGALIZACOES PERTINENTES</v>
      </c>
      <c r="C1027" s="749" t="s">
        <v>9765</v>
      </c>
      <c r="D1027" s="749" t="s">
        <v>9766</v>
      </c>
      <c r="E1027" s="749" t="s">
        <v>9767</v>
      </c>
      <c r="I1027" s="749" t="s">
        <v>52</v>
      </c>
      <c r="J1027" s="749" t="n">
        <v>8.09</v>
      </c>
    </row>
    <row collapsed="false" customFormat="false" customHeight="true" hidden="true" ht="38.25" outlineLevel="0" r="1028">
      <c r="A1028" s="749" t="s">
        <v>9768</v>
      </c>
      <c r="B1028" s="758" t="str">
        <f aca="false">C1028&amp;D1028&amp;E1028&amp;F1028&amp;G1028&amp;H1028</f>
        <v>PROJETO EXECUTIVO DE INSTALACAO DE INCENDIO E SPDA PARA HABITACOES/EDIFICIOS ATE 500M2,INCLUSIVE PROJETO BASICO,APRESENTADO EM AUTOCAD,INCLUSIVE AS LEGALIZACOES PERTINENTES</v>
      </c>
      <c r="C1028" s="749" t="s">
        <v>9765</v>
      </c>
      <c r="D1028" s="749" t="s">
        <v>9766</v>
      </c>
      <c r="E1028" s="749" t="s">
        <v>9767</v>
      </c>
      <c r="I1028" s="749" t="s">
        <v>52</v>
      </c>
      <c r="J1028" s="749" t="n">
        <v>7.01</v>
      </c>
    </row>
    <row collapsed="false" customFormat="false" customHeight="true" hidden="true" ht="38.25" outlineLevel="0" r="1029">
      <c r="A1029" s="749" t="s">
        <v>9769</v>
      </c>
      <c r="B1029" s="758" t="str">
        <f aca="false">C1029&amp;D1029&amp;E1029&amp;F1029&amp;G1029&amp;H1029</f>
        <v>PROJETO EXECUTIVO DE INSTALACAO DE INCENDIO E SPDA PARA HABITACOES/EDIFICIOS DE 501 ATE 3.000M2,INCLUSIVE PROJETO BASICO,APRESENTADO EM AUTOCAD,INCLUSIVE AS LEGALIZACOES PERTINENTES</v>
      </c>
      <c r="C1029" s="749" t="s">
        <v>9765</v>
      </c>
      <c r="D1029" s="749" t="s">
        <v>9770</v>
      </c>
      <c r="E1029" s="749" t="s">
        <v>9771</v>
      </c>
      <c r="F1029" s="749" t="s">
        <v>8350</v>
      </c>
      <c r="I1029" s="749" t="s">
        <v>52</v>
      </c>
      <c r="J1029" s="749" t="n">
        <v>3.87</v>
      </c>
    </row>
    <row collapsed="false" customFormat="false" customHeight="true" hidden="true" ht="38.25" outlineLevel="0" r="1030">
      <c r="A1030" s="749" t="s">
        <v>9772</v>
      </c>
      <c r="B1030" s="758" t="str">
        <f aca="false">C1030&amp;D1030&amp;E1030&amp;F1030&amp;G1030&amp;H1030</f>
        <v>PROJETO EXECUTIVO DE INSTALACAO DE INCENDIO E SPDA PARA HABITACOES/EDIFICIOS DE 501 ATE 3.000M2,INCLUSIVE PROJETO BASICO,APRESENTADO EM AUTOCAD,INCLUSIVE AS LEGALIZACOES PERTINENTES</v>
      </c>
      <c r="C1030" s="749" t="s">
        <v>9765</v>
      </c>
      <c r="D1030" s="749" t="s">
        <v>9770</v>
      </c>
      <c r="E1030" s="749" t="s">
        <v>9771</v>
      </c>
      <c r="F1030" s="749" t="s">
        <v>8350</v>
      </c>
      <c r="I1030" s="749" t="s">
        <v>52</v>
      </c>
      <c r="J1030" s="749" t="n">
        <v>3.35</v>
      </c>
    </row>
    <row collapsed="false" customFormat="false" customHeight="true" hidden="true" ht="38.25" outlineLevel="0" r="1031">
      <c r="A1031" s="749" t="s">
        <v>9773</v>
      </c>
      <c r="B1031" s="758" t="str">
        <f aca="false">C1031&amp;D1031&amp;E1031&amp;F1031&amp;G1031&amp;H1031</f>
        <v>PROJETO EXECUTIVO DE INSTALACAO DE INCENDIO E SPDA PARA HABITACOES/EDIFICIOS ACIMA DE 3000M2,INCLUSIVE PROJETO BASICO,APRESENTADO EM AUTOCAD,INCLUSIVE AS LEGALIZACOES PERTINENTES</v>
      </c>
      <c r="C1031" s="749" t="s">
        <v>9765</v>
      </c>
      <c r="D1031" s="749" t="s">
        <v>9774</v>
      </c>
      <c r="E1031" s="749" t="s">
        <v>9775</v>
      </c>
      <c r="I1031" s="749" t="s">
        <v>52</v>
      </c>
      <c r="J1031" s="749" t="n">
        <v>2</v>
      </c>
    </row>
    <row collapsed="false" customFormat="false" customHeight="true" hidden="true" ht="38.25" outlineLevel="0" r="1032">
      <c r="A1032" s="749" t="s">
        <v>9776</v>
      </c>
      <c r="B1032" s="758" t="str">
        <f aca="false">C1032&amp;D1032&amp;E1032&amp;F1032&amp;G1032&amp;H1032</f>
        <v>PROJETO EXECUTIVO DE INSTALACAO DE INCENDIO E SPDA PARA HABITACOES/EDIFICIOS ACIMA DE 3000M2,INCLUSIVE PROJETO BASICO,APRESENTADO EM AUTOCAD,INCLUSIVE AS LEGALIZACOES PERTINENTES</v>
      </c>
      <c r="C1032" s="749" t="s">
        <v>9765</v>
      </c>
      <c r="D1032" s="749" t="s">
        <v>9774</v>
      </c>
      <c r="E1032" s="749" t="s">
        <v>9775</v>
      </c>
      <c r="I1032" s="749" t="s">
        <v>52</v>
      </c>
      <c r="J1032" s="749" t="n">
        <v>1.73</v>
      </c>
    </row>
    <row collapsed="false" customFormat="false" customHeight="true" hidden="true" ht="38.25" outlineLevel="0" r="1033">
      <c r="A1033" s="749" t="s">
        <v>9777</v>
      </c>
      <c r="B1033" s="758" t="str">
        <f aca="false">C1033&amp;D1033&amp;E1033&amp;F1033&amp;G1033&amp;H1033</f>
        <v>PROJETO EXECUTIVO DE INSTALACAO DE INCENDIO E SPDA PARA HABITACAO/LOTEAMENTO ATE 36.000M2,INCLUSIVE PROJETO BASICO,APRESENTADO EM AUTOCAD,INCLUSIVE AS LEGALIZACOES PERTINENTES</v>
      </c>
      <c r="C1033" s="749" t="s">
        <v>9765</v>
      </c>
      <c r="D1033" s="749" t="s">
        <v>9778</v>
      </c>
      <c r="E1033" s="749" t="s">
        <v>9779</v>
      </c>
      <c r="I1033" s="749" t="s">
        <v>52</v>
      </c>
      <c r="J1033" s="749" t="n">
        <v>2.15</v>
      </c>
    </row>
    <row collapsed="false" customFormat="false" customHeight="true" hidden="true" ht="38.25" outlineLevel="0" r="1034">
      <c r="A1034" s="749" t="s">
        <v>9780</v>
      </c>
      <c r="B1034" s="758" t="str">
        <f aca="false">C1034&amp;D1034&amp;E1034&amp;F1034&amp;G1034&amp;H1034</f>
        <v>PROJETO EXECUTIVO DE INSTALACAO DE INCENDIO E SPDA PARA HABITACAO/LOTEAMENTO ATE 36.000M2,INCLUSIVE PROJETO BASICO,APRESENTADO EM AUTOCAD,INCLUSIVE AS LEGALIZACOES PERTINENTES</v>
      </c>
      <c r="C1034" s="749" t="s">
        <v>9765</v>
      </c>
      <c r="D1034" s="749" t="s">
        <v>9778</v>
      </c>
      <c r="E1034" s="749" t="s">
        <v>9779</v>
      </c>
      <c r="I1034" s="749" t="s">
        <v>52</v>
      </c>
      <c r="J1034" s="749" t="n">
        <v>1.86</v>
      </c>
    </row>
    <row collapsed="false" customFormat="false" customHeight="true" hidden="true" ht="38.25" outlineLevel="0" r="1035">
      <c r="A1035" s="749" t="s">
        <v>9781</v>
      </c>
      <c r="B1035" s="758" t="str">
        <f aca="false">C1035&amp;D1035&amp;E1035&amp;F1035&amp;G1035&amp;H1035</f>
        <v>PROJETO EXECUTIVO DE INSTALACAO DE INCENDIO E SPDA PARA HABITACAO/LOTEAMENTO ACIMA DE 36.000M2,INCLUSIVE PROJETO BASICO,APRESENTADO EM AUTOCAD,INCLUSIVE AS LEGALIZACOES PERTINENTES</v>
      </c>
      <c r="C1035" s="749" t="s">
        <v>9765</v>
      </c>
      <c r="D1035" s="749" t="s">
        <v>9782</v>
      </c>
      <c r="E1035" s="749" t="s">
        <v>9783</v>
      </c>
      <c r="I1035" s="749" t="s">
        <v>52</v>
      </c>
      <c r="J1035" s="749" t="n">
        <v>1.07</v>
      </c>
    </row>
    <row collapsed="false" customFormat="false" customHeight="true" hidden="true" ht="38.25" outlineLevel="0" r="1036">
      <c r="A1036" s="749" t="s">
        <v>9784</v>
      </c>
      <c r="B1036" s="758" t="str">
        <f aca="false">C1036&amp;D1036&amp;E1036&amp;F1036&amp;G1036&amp;H1036</f>
        <v>PROJETO EXECUTIVO DE INSTALACAO DE INCENDIO E SPDA PARA HABITACAO/LOTEAMENTO ACIMA DE 36.000M2,INCLUSIVE PROJETO BASICO,APRESENTADO EM AUTOCAD,INCLUSIVE AS LEGALIZACOES PERTINENTES</v>
      </c>
      <c r="C1036" s="749" t="s">
        <v>9765</v>
      </c>
      <c r="D1036" s="749" t="s">
        <v>9782</v>
      </c>
      <c r="E1036" s="749" t="s">
        <v>9783</v>
      </c>
      <c r="I1036" s="749" t="s">
        <v>52</v>
      </c>
      <c r="J1036" s="749" t="n">
        <v>0.92</v>
      </c>
    </row>
    <row collapsed="false" customFormat="false" customHeight="true" hidden="true" ht="38.25" outlineLevel="0" r="1037">
      <c r="A1037" s="749" t="s">
        <v>9785</v>
      </c>
      <c r="B1037" s="758" t="str">
        <f aca="false">C1037&amp;D1037&amp;E1037&amp;F1037&amp;G1037&amp;H1037</f>
        <v>PROJETO EXECUTIVO DE INSTALACAO DE GAS PARA PREDIOS ESCOLARES E/OU ADMINISTRATIVOS ATE 500M2,INCLUSIVE PROJETO BASICO,APRESNTADO EM AUTOCAD,INCLUSIVE AS LEGALIZACOES PERTINENTES</v>
      </c>
      <c r="C1037" s="749" t="s">
        <v>9786</v>
      </c>
      <c r="D1037" s="749" t="s">
        <v>9787</v>
      </c>
      <c r="E1037" s="749" t="s">
        <v>9788</v>
      </c>
      <c r="I1037" s="749" t="s">
        <v>52</v>
      </c>
      <c r="J1037" s="749" t="n">
        <v>3.62</v>
      </c>
    </row>
    <row collapsed="false" customFormat="false" customHeight="true" hidden="true" ht="38.25" outlineLevel="0" r="1038">
      <c r="A1038" s="749" t="s">
        <v>9789</v>
      </c>
      <c r="B1038" s="758" t="str">
        <f aca="false">C1038&amp;D1038&amp;E1038&amp;F1038&amp;G1038&amp;H1038</f>
        <v>PROJETO EXECUTIVO DE INSTALACAO DE GAS PARA PREDIOS ESCOLARES E/OU ADMINISTRATIVOS ATE 500M2,INCLUSIVE PROJETO BASICO,APRESNTADO EM AUTOCAD,INCLUSIVE AS LEGALIZACOES PERTINENTES</v>
      </c>
      <c r="C1038" s="749" t="s">
        <v>9786</v>
      </c>
      <c r="D1038" s="749" t="s">
        <v>9787</v>
      </c>
      <c r="E1038" s="749" t="s">
        <v>9788</v>
      </c>
      <c r="I1038" s="749" t="s">
        <v>52</v>
      </c>
      <c r="J1038" s="749" t="n">
        <v>3.13</v>
      </c>
    </row>
    <row collapsed="false" customFormat="false" customHeight="true" hidden="true" ht="38.25" outlineLevel="0" r="1039">
      <c r="A1039" s="749" t="s">
        <v>9790</v>
      </c>
      <c r="B1039" s="758" t="str">
        <f aca="false">C1039&amp;D1039&amp;E1039&amp;F1039&amp;G1039&amp;H1039</f>
        <v>PROJETO EXECUTIVO DE INSTALACAO DE GAS PARA PREDIOS ESCOLARES E/OU ADMINISTRATIVOS ACIMA DE 500M2,INCLUSIVE PROJETO BASICO,APRESENTADO EM AUTOCAD,INCLUSIVE AS LEGALIZACOES PERTINENTES</v>
      </c>
      <c r="C1039" s="749" t="s">
        <v>9786</v>
      </c>
      <c r="D1039" s="749" t="s">
        <v>9791</v>
      </c>
      <c r="E1039" s="749" t="s">
        <v>9792</v>
      </c>
      <c r="F1039" s="749" t="s">
        <v>9793</v>
      </c>
      <c r="I1039" s="749" t="s">
        <v>52</v>
      </c>
      <c r="J1039" s="749" t="n">
        <v>1.81</v>
      </c>
    </row>
    <row collapsed="false" customFormat="false" customHeight="true" hidden="true" ht="38.25" outlineLevel="0" r="1040">
      <c r="A1040" s="749" t="s">
        <v>9794</v>
      </c>
      <c r="B1040" s="758" t="str">
        <f aca="false">C1040&amp;D1040&amp;E1040&amp;F1040&amp;G1040&amp;H1040</f>
        <v>PROJETO EXECUTIVO DE INSTALACAO DE GAS PARA PREDIOS ESCOLARES E/OU ADMINISTRATIVOS ACIMA DE 500M2,INCLUSIVE PROJETO BASICO,APRESENTADO EM AUTOCAD,INCLUSIVE AS LEGALIZACOES PERTINENTES</v>
      </c>
      <c r="C1040" s="749" t="s">
        <v>9786</v>
      </c>
      <c r="D1040" s="749" t="s">
        <v>9791</v>
      </c>
      <c r="E1040" s="749" t="s">
        <v>9792</v>
      </c>
      <c r="F1040" s="749" t="s">
        <v>9793</v>
      </c>
      <c r="I1040" s="749" t="s">
        <v>52</v>
      </c>
      <c r="J1040" s="749" t="n">
        <v>1.57</v>
      </c>
    </row>
    <row collapsed="false" customFormat="false" customHeight="true" hidden="true" ht="25.5" outlineLevel="0" r="1041">
      <c r="A1041" s="749" t="s">
        <v>9795</v>
      </c>
      <c r="B1041" s="758" t="str">
        <f aca="false">C1041&amp;D1041&amp;E1041&amp;F1041&amp;G1041&amp;H1041</f>
        <v>PROJETO EXECUTIVO DE INSTALACAO DE GAS PARA PREDIOS CULTURAIS,INCLUSIVE PROJETO BASICO,APRESENTADO EM AUTOCAD,INCLUSIVEAS LEGALIZACOES PERTINENTES</v>
      </c>
      <c r="C1041" s="749" t="s">
        <v>9796</v>
      </c>
      <c r="D1041" s="749" t="s">
        <v>9797</v>
      </c>
      <c r="E1041" s="749" t="s">
        <v>9798</v>
      </c>
      <c r="I1041" s="749" t="s">
        <v>52</v>
      </c>
      <c r="J1041" s="749" t="n">
        <v>6.1</v>
      </c>
    </row>
    <row collapsed="false" customFormat="false" customHeight="true" hidden="true" ht="25.5" outlineLevel="0" r="1042">
      <c r="A1042" s="749" t="s">
        <v>9799</v>
      </c>
      <c r="B1042" s="758" t="str">
        <f aca="false">C1042&amp;D1042&amp;E1042&amp;F1042&amp;G1042&amp;H1042</f>
        <v>PROJETO EXECUTIVO DE INSTALACAO DE GAS PARA PREDIOS CULTURAIS,INCLUSIVE PROJETO BASICO,APRESENTADO EM AUTOCAD,INCLUSIVEAS LEGALIZACOES PERTINENTES</v>
      </c>
      <c r="C1042" s="749" t="s">
        <v>9796</v>
      </c>
      <c r="D1042" s="749" t="s">
        <v>9797</v>
      </c>
      <c r="E1042" s="749" t="s">
        <v>9798</v>
      </c>
      <c r="I1042" s="749" t="s">
        <v>52</v>
      </c>
      <c r="J1042" s="749" t="n">
        <v>5.28</v>
      </c>
    </row>
    <row collapsed="false" customFormat="false" customHeight="true" hidden="true" ht="25.5" outlineLevel="0" r="1043">
      <c r="A1043" s="749" t="s">
        <v>9800</v>
      </c>
      <c r="B1043" s="758" t="str">
        <f aca="false">C1043&amp;D1043&amp;E1043&amp;F1043&amp;G1043&amp;H1043</f>
        <v>PROJETO EXECUTIVO DE INSTALACAO DE GAS PARA PREDIOS HOSPITALARES ATE 4.000M2,INCLUSIVE PROJETO BASICO,APRESENTADO EM AUTOCAD,INCLUSIVE AS LEGALIZACOES PERTINENTES</v>
      </c>
      <c r="C1043" s="749" t="s">
        <v>9801</v>
      </c>
      <c r="D1043" s="749" t="s">
        <v>9802</v>
      </c>
      <c r="E1043" s="749" t="s">
        <v>9803</v>
      </c>
      <c r="I1043" s="749" t="s">
        <v>52</v>
      </c>
      <c r="J1043" s="749" t="n">
        <v>13.21</v>
      </c>
    </row>
    <row collapsed="false" customFormat="false" customHeight="true" hidden="true" ht="25.5" outlineLevel="0" r="1044">
      <c r="A1044" s="749" t="s">
        <v>9804</v>
      </c>
      <c r="B1044" s="758" t="str">
        <f aca="false">C1044&amp;D1044&amp;E1044&amp;F1044&amp;G1044&amp;H1044</f>
        <v>PROJETO EXECUTIVO DE INSTALACAO DE GAS PARA PREDIOS HOSPITALARES ATE 4.000M2,INCLUSIVE PROJETO BASICO,APRESENTADO EM AUTOCAD,INCLUSIVE AS LEGALIZACOES PERTINENTES</v>
      </c>
      <c r="C1044" s="749" t="s">
        <v>9801</v>
      </c>
      <c r="D1044" s="749" t="s">
        <v>9802</v>
      </c>
      <c r="E1044" s="749" t="s">
        <v>9803</v>
      </c>
      <c r="I1044" s="749" t="s">
        <v>52</v>
      </c>
      <c r="J1044" s="749" t="n">
        <v>11.44</v>
      </c>
    </row>
    <row collapsed="false" customFormat="false" customHeight="true" hidden="true" ht="38.25" outlineLevel="0" r="1045">
      <c r="A1045" s="749" t="s">
        <v>9805</v>
      </c>
      <c r="B1045" s="758" t="str">
        <f aca="false">C1045&amp;D1045&amp;E1045&amp;F1045&amp;G1045&amp;H1045</f>
        <v>PROJETO EXECUTIVO DE INSTALACAO DE GAS PARA PREDIOS HOSPITALARES ACIMA DE 4.000M2,INCLUSIVE PROJETO BASICO,APRESENTADO EM AUTOCAD,INCLUSIVE AS LEGALIZACOES PERTINENTES</v>
      </c>
      <c r="C1045" s="749" t="s">
        <v>9801</v>
      </c>
      <c r="D1045" s="749" t="s">
        <v>9806</v>
      </c>
      <c r="E1045" s="749" t="s">
        <v>9807</v>
      </c>
      <c r="I1045" s="749" t="s">
        <v>52</v>
      </c>
      <c r="J1045" s="749" t="n">
        <v>6.58</v>
      </c>
    </row>
    <row collapsed="false" customFormat="false" customHeight="true" hidden="true" ht="38.25" outlineLevel="0" r="1046">
      <c r="A1046" s="749" t="s">
        <v>9808</v>
      </c>
      <c r="B1046" s="758" t="str">
        <f aca="false">C1046&amp;D1046&amp;E1046&amp;F1046&amp;G1046&amp;H1046</f>
        <v>PROJETO EXECUTIVO DE INSTALACAO DE GAS PARA PREDIOS HOSPITALARES ACIMA DE 4.000M2,INCLUSIVE PROJETO BASICO,APRESENTADO EM AUTOCAD,INCLUSIVE AS LEGALIZACOES PERTINENTES</v>
      </c>
      <c r="C1046" s="749" t="s">
        <v>9801</v>
      </c>
      <c r="D1046" s="749" t="s">
        <v>9806</v>
      </c>
      <c r="E1046" s="749" t="s">
        <v>9807</v>
      </c>
      <c r="I1046" s="749" t="s">
        <v>52</v>
      </c>
      <c r="J1046" s="749" t="n">
        <v>5.7</v>
      </c>
    </row>
    <row collapsed="false" customFormat="false" customHeight="true" hidden="true" ht="25.5" outlineLevel="0" r="1047">
      <c r="A1047" s="749" t="s">
        <v>9809</v>
      </c>
      <c r="B1047" s="758" t="str">
        <f aca="false">C1047&amp;D1047&amp;E1047&amp;F1047&amp;G1047&amp;H1047</f>
        <v>PROJETO EXECUTIVO DE INSTALACAO DE GAS PARA HABITACOES/EDIFICIOS ATE 500M2,INCLUSIVE PROJETO BASICO,APRESENTADO EM AUTOCAD,INCLUSIVE AS LEGALIZACOES PERTINENTES</v>
      </c>
      <c r="C1047" s="749" t="s">
        <v>9810</v>
      </c>
      <c r="D1047" s="749" t="s">
        <v>9811</v>
      </c>
      <c r="E1047" s="749" t="s">
        <v>9812</v>
      </c>
      <c r="I1047" s="749" t="s">
        <v>52</v>
      </c>
      <c r="J1047" s="749" t="n">
        <v>3.87</v>
      </c>
    </row>
    <row collapsed="false" customFormat="false" customHeight="true" hidden="true" ht="25.5" outlineLevel="0" r="1048">
      <c r="A1048" s="749" t="s">
        <v>9813</v>
      </c>
      <c r="B1048" s="758" t="str">
        <f aca="false">C1048&amp;D1048&amp;E1048&amp;F1048&amp;G1048&amp;H1048</f>
        <v>PROJETO EXECUTIVO DE INSTALACAO DE GAS PARA HABITACOES/EDIFICIOS ATE 500M2,INCLUSIVE PROJETO BASICO,APRESENTADO EM AUTOCAD,INCLUSIVE AS LEGALIZACOES PERTINENTES</v>
      </c>
      <c r="C1048" s="749" t="s">
        <v>9810</v>
      </c>
      <c r="D1048" s="749" t="s">
        <v>9811</v>
      </c>
      <c r="E1048" s="749" t="s">
        <v>9812</v>
      </c>
      <c r="I1048" s="749" t="s">
        <v>52</v>
      </c>
      <c r="J1048" s="749" t="n">
        <v>3.35</v>
      </c>
    </row>
    <row collapsed="false" customFormat="false" customHeight="true" hidden="true" ht="38.25" outlineLevel="0" r="1049">
      <c r="A1049" s="749" t="s">
        <v>9814</v>
      </c>
      <c r="B1049" s="758" t="str">
        <f aca="false">C1049&amp;D1049&amp;E1049&amp;F1049&amp;G1049&amp;H1049</f>
        <v>PROJETO EXECUTIVO DE INSTALACAO DE GAS PARA HABITACOES/EDIFICIOS ACIMA DE 500M2,INCLUSIVE PROJETO BASICO,APRESENTADO EMAUTOCAD,INCLUSEVE AS LEGALIZACOES PERTINENTES</v>
      </c>
      <c r="C1049" s="749" t="s">
        <v>9810</v>
      </c>
      <c r="D1049" s="749" t="s">
        <v>9815</v>
      </c>
      <c r="E1049" s="749" t="s">
        <v>9816</v>
      </c>
      <c r="I1049" s="749" t="s">
        <v>52</v>
      </c>
      <c r="J1049" s="749" t="n">
        <v>2</v>
      </c>
    </row>
    <row collapsed="false" customFormat="false" customHeight="true" hidden="true" ht="38.25" outlineLevel="0" r="1050">
      <c r="A1050" s="749" t="s">
        <v>9817</v>
      </c>
      <c r="B1050" s="758" t="str">
        <f aca="false">C1050&amp;D1050&amp;E1050&amp;F1050&amp;G1050&amp;H1050</f>
        <v>PROJETO EXECUTIVO DE INSTALACAO DE GAS PARA HABITACOES/EDIFICIOS ACIMA DE 500M2,INCLUSIVE PROJETO BASICO,APRESENTADO EMAUTOCAD,INCLUSEVE AS LEGALIZACOES PERTINENTES</v>
      </c>
      <c r="C1050" s="749" t="s">
        <v>9810</v>
      </c>
      <c r="D1050" s="749" t="s">
        <v>9815</v>
      </c>
      <c r="E1050" s="749" t="s">
        <v>9816</v>
      </c>
      <c r="I1050" s="749" t="s">
        <v>52</v>
      </c>
      <c r="J1050" s="749" t="n">
        <v>1.73</v>
      </c>
    </row>
    <row collapsed="false" customFormat="false" customHeight="true" hidden="true" ht="25.5" outlineLevel="0" r="1051">
      <c r="A1051" s="749" t="s">
        <v>9818</v>
      </c>
      <c r="B1051" s="758" t="str">
        <f aca="false">C1051&amp;D1051&amp;E1051&amp;F1051&amp;G1051&amp;H1051</f>
        <v>PROJETO EXECUTIVO DE INSTALACAO DE GAS PARA HABITACAO/LOTEAMENTO ATE 12.000M2,INCLUSIVE PROJETO BASICO,APRESENTADO EM AUTOCAD,INCLUSIVE AS LEGALIZACOES PERTINENTES</v>
      </c>
      <c r="C1051" s="749" t="s">
        <v>9819</v>
      </c>
      <c r="D1051" s="749" t="s">
        <v>9820</v>
      </c>
      <c r="E1051" s="749" t="s">
        <v>9821</v>
      </c>
      <c r="I1051" s="749" t="s">
        <v>52</v>
      </c>
      <c r="J1051" s="749" t="n">
        <v>2.15</v>
      </c>
    </row>
    <row collapsed="false" customFormat="false" customHeight="true" hidden="true" ht="25.5" outlineLevel="0" r="1052">
      <c r="A1052" s="749" t="s">
        <v>9822</v>
      </c>
      <c r="B1052" s="758" t="str">
        <f aca="false">C1052&amp;D1052&amp;E1052&amp;F1052&amp;G1052&amp;H1052</f>
        <v>PROJETO EXECUTIVO DE INSTALACAO DE GAS PARA HABITACAO/LOTEAMENTO ATE 12.000M2,INCLUSIVE PROJETO BASICO,APRESENTADO EM AUTOCAD,INCLUSIVE AS LEGALIZACOES PERTINENTES</v>
      </c>
      <c r="C1052" s="749" t="s">
        <v>9819</v>
      </c>
      <c r="D1052" s="749" t="s">
        <v>9820</v>
      </c>
      <c r="E1052" s="749" t="s">
        <v>9821</v>
      </c>
      <c r="I1052" s="749" t="s">
        <v>52</v>
      </c>
      <c r="J1052" s="749" t="n">
        <v>1.86</v>
      </c>
    </row>
    <row collapsed="false" customFormat="false" customHeight="true" hidden="true" ht="38.25" outlineLevel="0" r="1053">
      <c r="A1053" s="749" t="s">
        <v>9823</v>
      </c>
      <c r="B1053" s="758" t="str">
        <f aca="false">C1053&amp;D1053&amp;E1053&amp;F1053&amp;G1053&amp;H1053</f>
        <v>PROJETO EXECUTIVO DE INSTALACAO DE GAS PARA HABITACAO/LOTEAMENTO ACIMA DE 12.000M2,INCLUSIVE PROJETO BASICO,APRESENTADOEM AUTOCAD,INCLUSIVE AS LEGALIZACOES PERTINENTES</v>
      </c>
      <c r="C1053" s="749" t="s">
        <v>9819</v>
      </c>
      <c r="D1053" s="749" t="s">
        <v>9824</v>
      </c>
      <c r="E1053" s="749" t="s">
        <v>9825</v>
      </c>
      <c r="I1053" s="749" t="s">
        <v>52</v>
      </c>
      <c r="J1053" s="749" t="n">
        <v>1.07</v>
      </c>
    </row>
    <row collapsed="false" customFormat="false" customHeight="true" hidden="true" ht="38.25" outlineLevel="0" r="1054">
      <c r="A1054" s="749" t="s">
        <v>9826</v>
      </c>
      <c r="B1054" s="758" t="str">
        <f aca="false">C1054&amp;D1054&amp;E1054&amp;F1054&amp;G1054&amp;H1054</f>
        <v>PROJETO EXECUTIVO DE INSTALACAO DE GAS PARA HABITACAO/LOTEAMENTO ACIMA DE 12.000M2,INCLUSIVE PROJETO BASICO,APRESENTADOEM AUTOCAD,INCLUSIVE AS LEGALIZACOES PERTINENTES</v>
      </c>
      <c r="C1054" s="749" t="s">
        <v>9819</v>
      </c>
      <c r="D1054" s="749" t="s">
        <v>9824</v>
      </c>
      <c r="E1054" s="749" t="s">
        <v>9825</v>
      </c>
      <c r="I1054" s="749" t="s">
        <v>52</v>
      </c>
      <c r="J1054" s="749" t="n">
        <v>0.92</v>
      </c>
    </row>
    <row collapsed="false" customFormat="false" customHeight="true" hidden="true" ht="38.25" outlineLevel="0" r="1055">
      <c r="A1055" s="749" t="s">
        <v>9827</v>
      </c>
      <c r="B1055" s="758" t="str">
        <f aca="false">C1055&amp;D1055&amp;E1055&amp;F1055&amp;G1055&amp;H1055</f>
        <v>PROJETO EXECUTIVO DE INSTALACAO DE TELEMATICA PARA PREDIOS ESCOLARES E/OU ADMINISTRATIVOS ATE 500M2,INCLUSIVE PROJETO BASICO,APRESENTADO EM AUTOCAD,INCLUSIVE AS LEGALIZACOES PERTINENTES</v>
      </c>
      <c r="C1055" s="749" t="s">
        <v>9828</v>
      </c>
      <c r="D1055" s="749" t="s">
        <v>9829</v>
      </c>
      <c r="E1055" s="749" t="s">
        <v>9830</v>
      </c>
      <c r="F1055" s="749" t="s">
        <v>9831</v>
      </c>
      <c r="I1055" s="749" t="s">
        <v>52</v>
      </c>
      <c r="J1055" s="749" t="n">
        <v>3.62</v>
      </c>
    </row>
    <row collapsed="false" customFormat="false" customHeight="true" hidden="true" ht="38.25" outlineLevel="0" r="1056">
      <c r="A1056" s="749" t="s">
        <v>9832</v>
      </c>
      <c r="B1056" s="758" t="str">
        <f aca="false">C1056&amp;D1056&amp;E1056&amp;F1056&amp;G1056&amp;H1056</f>
        <v>PROJETO EXECUTIVO DE INSTALACAO DE TELEMATICA PARA PREDIOS ESCOLARES E/OU ADMINISTRATIVOS ATE 500M2,INCLUSIVE PROJETO BASICO,APRESENTADO EM AUTOCAD,INCLUSIVE AS LEGALIZACOES PERTINENTES</v>
      </c>
      <c r="C1056" s="749" t="s">
        <v>9828</v>
      </c>
      <c r="D1056" s="749" t="s">
        <v>9829</v>
      </c>
      <c r="E1056" s="749" t="s">
        <v>9830</v>
      </c>
      <c r="F1056" s="749" t="s">
        <v>9831</v>
      </c>
      <c r="I1056" s="749" t="s">
        <v>52</v>
      </c>
      <c r="J1056" s="749" t="n">
        <v>3.13</v>
      </c>
    </row>
    <row collapsed="false" customFormat="false" customHeight="true" hidden="true" ht="38.25" outlineLevel="0" r="1057">
      <c r="A1057" s="749" t="s">
        <v>9833</v>
      </c>
      <c r="B1057" s="758" t="str">
        <f aca="false">C1057&amp;D1057&amp;E1057&amp;F1057&amp;G1057&amp;H1057</f>
        <v>PROJETO EXECUTIVO DE INSTALACAO DE TELEMATICA PARA PREDIOS ESCOLARES E/OU ADMINISTRATIVOS ACIMA DE 500M2,INCLUSIVE PROJETO BASICO,APRESENTADO EM AUTOCAD,INCLUSIVE AS LEGALIZACOES PERTINENTES</v>
      </c>
      <c r="C1057" s="749" t="s">
        <v>9828</v>
      </c>
      <c r="D1057" s="749" t="s">
        <v>9834</v>
      </c>
      <c r="E1057" s="749" t="s">
        <v>9740</v>
      </c>
      <c r="F1057" s="749" t="s">
        <v>9741</v>
      </c>
      <c r="I1057" s="749" t="s">
        <v>52</v>
      </c>
      <c r="J1057" s="749" t="n">
        <v>3.25</v>
      </c>
    </row>
    <row collapsed="false" customFormat="false" customHeight="true" hidden="true" ht="38.25" outlineLevel="0" r="1058">
      <c r="A1058" s="749" t="s">
        <v>9835</v>
      </c>
      <c r="B1058" s="758" t="str">
        <f aca="false">C1058&amp;D1058&amp;E1058&amp;F1058&amp;G1058&amp;H1058</f>
        <v>PROJETO EXECUTIVO DE INSTALACAO DE TELEMATICA PARA PREDIOS ESCOLARES E/OU ADMINISTRATIVOS ACIMA DE 500M2,INCLUSIVE PROJETO BASICO,APRESENTADO EM AUTOCAD,INCLUSIVE AS LEGALIZACOES PERTINENTES</v>
      </c>
      <c r="C1058" s="749" t="s">
        <v>9828</v>
      </c>
      <c r="D1058" s="749" t="s">
        <v>9834</v>
      </c>
      <c r="E1058" s="749" t="s">
        <v>9740</v>
      </c>
      <c r="F1058" s="749" t="s">
        <v>9741</v>
      </c>
      <c r="I1058" s="749" t="s">
        <v>52</v>
      </c>
      <c r="J1058" s="749" t="n">
        <v>2.82</v>
      </c>
    </row>
    <row collapsed="false" customFormat="false" customHeight="true" hidden="true" ht="38.25" outlineLevel="0" r="1059">
      <c r="A1059" s="749" t="s">
        <v>9836</v>
      </c>
      <c r="B1059" s="758" t="str">
        <f aca="false">C1059&amp;D1059&amp;E1059&amp;F1059&amp;G1059&amp;H1059</f>
        <v>PROJETO EXECUTIVO DE INSTALACAO DE TELEMATICA PARA PREDIOS CULTURAIS ATE 500M2,INCLUSIVE PROJETO BASICO,APRESENTADO EM AUTOCAD,INCLUSIVE AS LEGALIZACOES PERTINENTES</v>
      </c>
      <c r="C1059" s="749" t="s">
        <v>9837</v>
      </c>
      <c r="D1059" s="749" t="s">
        <v>9838</v>
      </c>
      <c r="E1059" s="749" t="s">
        <v>9839</v>
      </c>
      <c r="I1059" s="749" t="s">
        <v>52</v>
      </c>
      <c r="J1059" s="749" t="n">
        <v>9.22</v>
      </c>
    </row>
    <row collapsed="false" customFormat="false" customHeight="true" hidden="true" ht="38.25" outlineLevel="0" r="1060">
      <c r="A1060" s="749" t="s">
        <v>9840</v>
      </c>
      <c r="B1060" s="758" t="str">
        <f aca="false">C1060&amp;D1060&amp;E1060&amp;F1060&amp;G1060&amp;H1060</f>
        <v>PROJETO EXECUTIVO DE INSTALACAO DE TELEMATICA PARA PREDIOS CULTURAIS ATE 500M2,INCLUSIVE PROJETO BASICO,APRESENTADO EM AUTOCAD,INCLUSIVE AS LEGALIZACOES PERTINENTES</v>
      </c>
      <c r="C1060" s="749" t="s">
        <v>9837</v>
      </c>
      <c r="D1060" s="749" t="s">
        <v>9838</v>
      </c>
      <c r="E1060" s="749" t="s">
        <v>9839</v>
      </c>
      <c r="I1060" s="749" t="s">
        <v>52</v>
      </c>
      <c r="J1060" s="749" t="n">
        <v>7.99</v>
      </c>
    </row>
    <row collapsed="false" customFormat="false" customHeight="true" hidden="true" ht="38.25" outlineLevel="0" r="1061">
      <c r="A1061" s="749" t="s">
        <v>9841</v>
      </c>
      <c r="B1061" s="758" t="str">
        <f aca="false">C1061&amp;D1061&amp;E1061&amp;F1061&amp;G1061&amp;H1061</f>
        <v>PROJETO EXECUTIVO DE INSTALACAO DE TELEMATICA PARA PREDIOS CULTURAIS ACIMA DE 500M2,INCLUSIVE PROJETO BASICO,APRESENTADO EM AUTOCAD,INCLUSIVE AS LEGALIZACOES PERTINENTES</v>
      </c>
      <c r="C1061" s="749" t="s">
        <v>9837</v>
      </c>
      <c r="D1061" s="749" t="s">
        <v>9842</v>
      </c>
      <c r="E1061" s="749" t="s">
        <v>9754</v>
      </c>
      <c r="I1061" s="749" t="s">
        <v>52</v>
      </c>
      <c r="J1061" s="749" t="n">
        <v>8.29</v>
      </c>
    </row>
    <row collapsed="false" customFormat="false" customHeight="true" hidden="true" ht="38.25" outlineLevel="0" r="1062">
      <c r="A1062" s="749" t="s">
        <v>9843</v>
      </c>
      <c r="B1062" s="758" t="str">
        <f aca="false">C1062&amp;D1062&amp;E1062&amp;F1062&amp;G1062&amp;H1062</f>
        <v>PROJETO EXECUTIVO DE INSTALACAO DE TELEMATICA PARA PREDIOS CULTURAIS ACIMA DE 500M2,INCLUSIVE PROJETO BASICO,APRESENTADO EM AUTOCAD,INCLUSIVE AS LEGALIZACOES PERTINENTES</v>
      </c>
      <c r="C1062" s="749" t="s">
        <v>9837</v>
      </c>
      <c r="D1062" s="749" t="s">
        <v>9842</v>
      </c>
      <c r="E1062" s="749" t="s">
        <v>9754</v>
      </c>
      <c r="I1062" s="749" t="s">
        <v>52</v>
      </c>
      <c r="J1062" s="749" t="n">
        <v>7.18</v>
      </c>
    </row>
    <row collapsed="false" customFormat="false" customHeight="true" hidden="true" ht="25.5" outlineLevel="0" r="1063">
      <c r="A1063" s="749" t="s">
        <v>9844</v>
      </c>
      <c r="B1063" s="758" t="str">
        <f aca="false">C1063&amp;D1063&amp;E1063&amp;F1063&amp;G1063&amp;H1063</f>
        <v>PROJETO EXECUTIVO DE INSTALACAO DE TELEMATICA PARA PREDIOS HOSPITALARES,INCLUSIVE PROJETO BASICO,APRESENTADO EM AUTOCAD,INCLUSIVE AS LEGALIZACOES PERTINENTES</v>
      </c>
      <c r="C1063" s="749" t="s">
        <v>9845</v>
      </c>
      <c r="D1063" s="749" t="s">
        <v>9846</v>
      </c>
      <c r="E1063" s="749" t="s">
        <v>9847</v>
      </c>
      <c r="I1063" s="749" t="s">
        <v>52</v>
      </c>
      <c r="J1063" s="749" t="n">
        <v>9.22</v>
      </c>
    </row>
    <row collapsed="false" customFormat="false" customHeight="true" hidden="true" ht="25.5" outlineLevel="0" r="1064">
      <c r="A1064" s="749" t="s">
        <v>9848</v>
      </c>
      <c r="B1064" s="758" t="str">
        <f aca="false">C1064&amp;D1064&amp;E1064&amp;F1064&amp;G1064&amp;H1064</f>
        <v>PROJETO EXECUTIVO DE INSTALACAO DE TELEMATICA PARA PREDIOS HOSPITALARES,INCLUSIVE PROJETO BASICO,APRESENTADO EM AUTOCAD,INCLUSIVE AS LEGALIZACOES PERTINENTES</v>
      </c>
      <c r="C1064" s="749" t="s">
        <v>9845</v>
      </c>
      <c r="D1064" s="749" t="s">
        <v>9846</v>
      </c>
      <c r="E1064" s="749" t="s">
        <v>9847</v>
      </c>
      <c r="I1064" s="749" t="s">
        <v>52</v>
      </c>
      <c r="J1064" s="749" t="n">
        <v>7.99</v>
      </c>
    </row>
    <row collapsed="false" customFormat="false" customHeight="true" hidden="true" ht="38.25" outlineLevel="0" r="1065">
      <c r="A1065" s="749" t="s">
        <v>9849</v>
      </c>
      <c r="B1065" s="758" t="str">
        <f aca="false">C1065&amp;D1065&amp;E1065&amp;F1065&amp;G1065&amp;H1065</f>
        <v>PROJETO EXECUTIVO DE INSTALACAO DE TELEMATICA PARA HABITACOES/EDIFICIOS ATE 500M2,INCLUSIVE PROJETO BASICO,APRESENTADO EM AUTOCAD,INCLUSIVE AS LEGALIZACOES PERTINENTES</v>
      </c>
      <c r="C1065" s="749" t="s">
        <v>9850</v>
      </c>
      <c r="D1065" s="749" t="s">
        <v>9851</v>
      </c>
      <c r="E1065" s="749" t="s">
        <v>9807</v>
      </c>
      <c r="I1065" s="749" t="s">
        <v>52</v>
      </c>
      <c r="J1065" s="749" t="n">
        <v>3.84</v>
      </c>
    </row>
    <row collapsed="false" customFormat="false" customHeight="true" hidden="true" ht="38.25" outlineLevel="0" r="1066">
      <c r="A1066" s="749" t="s">
        <v>9852</v>
      </c>
      <c r="B1066" s="758" t="str">
        <f aca="false">C1066&amp;D1066&amp;E1066&amp;F1066&amp;G1066&amp;H1066</f>
        <v>PROJETO EXECUTIVO DE INSTALACAO DE TELEMATICA PARA HABITACOES/EDIFICIOS ATE 500M2,INCLUSIVE PROJETO BASICO,APRESENTADO EM AUTOCAD,INCLUSIVE AS LEGALIZACOES PERTINENTES</v>
      </c>
      <c r="C1066" s="749" t="s">
        <v>9850</v>
      </c>
      <c r="D1066" s="749" t="s">
        <v>9851</v>
      </c>
      <c r="E1066" s="749" t="s">
        <v>9807</v>
      </c>
      <c r="I1066" s="749" t="s">
        <v>52</v>
      </c>
      <c r="J1066" s="749" t="n">
        <v>3.33</v>
      </c>
    </row>
    <row collapsed="false" customFormat="false" customHeight="true" hidden="true" ht="38.25" outlineLevel="0" r="1067">
      <c r="A1067" s="749" t="s">
        <v>9853</v>
      </c>
      <c r="B1067" s="758" t="str">
        <f aca="false">C1067&amp;D1067&amp;E1067&amp;F1067&amp;G1067&amp;H1067</f>
        <v>PROJETO EXECUTIVO DE INSTALACAO DE TELEMATICA PARA HABITACOES/EDIFICIOS DE 501 ATE 3.000M2,INCLUSIVE PROJETO BASICO,APRESENTADO EM AUTOCAD,INCLUSIVE AS LEGALIZACOES PERTINENTES</v>
      </c>
      <c r="C1067" s="749" t="s">
        <v>9850</v>
      </c>
      <c r="D1067" s="749" t="s">
        <v>9854</v>
      </c>
      <c r="E1067" s="749" t="s">
        <v>9855</v>
      </c>
      <c r="I1067" s="749" t="s">
        <v>52</v>
      </c>
      <c r="J1067" s="749" t="n">
        <v>3.48</v>
      </c>
    </row>
    <row collapsed="false" customFormat="false" customHeight="true" hidden="true" ht="38.25" outlineLevel="0" r="1068">
      <c r="A1068" s="749" t="s">
        <v>9856</v>
      </c>
      <c r="B1068" s="758" t="str">
        <f aca="false">C1068&amp;D1068&amp;E1068&amp;F1068&amp;G1068&amp;H1068</f>
        <v>PROJETO EXECUTIVO DE INSTALACAO DE TELEMATICA PARA HABITACOES/EDIFICIOS DE 501 ATE 3.000M2,INCLUSIVE PROJETO BASICO,APRESENTADO EM AUTOCAD,INCLUSIVE AS LEGALIZACOES PERTINENTES</v>
      </c>
      <c r="C1068" s="749" t="s">
        <v>9850</v>
      </c>
      <c r="D1068" s="749" t="s">
        <v>9854</v>
      </c>
      <c r="E1068" s="749" t="s">
        <v>9855</v>
      </c>
      <c r="I1068" s="749" t="s">
        <v>52</v>
      </c>
      <c r="J1068" s="749" t="n">
        <v>3.02</v>
      </c>
    </row>
    <row collapsed="false" customFormat="false" customHeight="true" hidden="true" ht="38.25" outlineLevel="0" r="1069">
      <c r="A1069" s="749" t="s">
        <v>9857</v>
      </c>
      <c r="B1069" s="758" t="str">
        <f aca="false">C1069&amp;D1069&amp;E1069&amp;F1069&amp;G1069&amp;H1069</f>
        <v>PROJETO EXECUTIVO DE INSTALACAO DE TELEMATICA PARA HABITACAO/LOTEAMENTO ATE 12.000M2,INCLUSIVE PROJETO BASICO,APRESENTADO EM AUTOCAD,INCLUSIVE AS LEGALIZACOES PERTINENTES</v>
      </c>
      <c r="C1069" s="749" t="s">
        <v>9858</v>
      </c>
      <c r="D1069" s="749" t="s">
        <v>9859</v>
      </c>
      <c r="E1069" s="749" t="s">
        <v>9860</v>
      </c>
      <c r="I1069" s="749" t="s">
        <v>52</v>
      </c>
      <c r="J1069" s="749" t="n">
        <v>2.15</v>
      </c>
    </row>
    <row collapsed="false" customFormat="false" customHeight="true" hidden="true" ht="38.25" outlineLevel="0" r="1070">
      <c r="A1070" s="749" t="s">
        <v>9861</v>
      </c>
      <c r="B1070" s="758" t="str">
        <f aca="false">C1070&amp;D1070&amp;E1070&amp;F1070&amp;G1070&amp;H1070</f>
        <v>PROJETO EXECUTIVO DE INSTALACAO DE TELEMATICA PARA HABITACAO/LOTEAMENTO ATE 12.000M2,INCLUSIVE PROJETO BASICO,APRESENTADO EM AUTOCAD,INCLUSIVE AS LEGALIZACOES PERTINENTES</v>
      </c>
      <c r="C1070" s="749" t="s">
        <v>9858</v>
      </c>
      <c r="D1070" s="749" t="s">
        <v>9859</v>
      </c>
      <c r="E1070" s="749" t="s">
        <v>9860</v>
      </c>
      <c r="I1070" s="749" t="s">
        <v>52</v>
      </c>
      <c r="J1070" s="749" t="n">
        <v>1.86</v>
      </c>
    </row>
    <row collapsed="false" customFormat="false" customHeight="true" hidden="true" ht="38.25" outlineLevel="0" r="1071">
      <c r="A1071" s="749" t="s">
        <v>9862</v>
      </c>
      <c r="B1071" s="758" t="str">
        <f aca="false">C1071&amp;D1071&amp;E1071&amp;F1071&amp;G1071&amp;H1071</f>
        <v>PROJETO EXECUTIVO DE INSTALACAO DE TELEMATICA PARA HABITACAO/LOTEAMENTO ACIMA DE 12.000M2,INCLUSIVE PROJETO BASICO,APRESENTADO EM AUTOCAD,INCLUSIVE AS LEGALIZACOES PERTINENTES</v>
      </c>
      <c r="C1071" s="749" t="s">
        <v>9858</v>
      </c>
      <c r="D1071" s="749" t="s">
        <v>9863</v>
      </c>
      <c r="E1071" s="749" t="s">
        <v>9779</v>
      </c>
      <c r="I1071" s="749" t="s">
        <v>52</v>
      </c>
      <c r="J1071" s="749" t="n">
        <v>1.07</v>
      </c>
    </row>
    <row collapsed="false" customFormat="false" customHeight="true" hidden="true" ht="38.25" outlineLevel="0" r="1072">
      <c r="A1072" s="749" t="s">
        <v>9864</v>
      </c>
      <c r="B1072" s="758" t="str">
        <f aca="false">C1072&amp;D1072&amp;E1072&amp;F1072&amp;G1072&amp;H1072</f>
        <v>PROJETO EXECUTIVO DE INSTALACAO DE TELEMATICA PARA HABITACAO/LOTEAMENTO ACIMA DE 12.000M2,INCLUSIVE PROJETO BASICO,APRESENTADO EM AUTOCAD,INCLUSIVE AS LEGALIZACOES PERTINENTES</v>
      </c>
      <c r="C1072" s="749" t="s">
        <v>9858</v>
      </c>
      <c r="D1072" s="749" t="s">
        <v>9863</v>
      </c>
      <c r="E1072" s="749" t="s">
        <v>9779</v>
      </c>
      <c r="I1072" s="749" t="s">
        <v>52</v>
      </c>
      <c r="J1072" s="749" t="n">
        <v>0.92</v>
      </c>
    </row>
    <row collapsed="false" customFormat="false" customHeight="true" hidden="true" ht="38.25" outlineLevel="0" r="1073">
      <c r="A1073" s="749" t="s">
        <v>9865</v>
      </c>
      <c r="B1073" s="758" t="str">
        <f aca="false">C1073&amp;D1073&amp;E1073&amp;F1073&amp;G1073&amp;H1073</f>
        <v>PROJETO EXECUTIVO DE INSTALACAO DE ESGOTO SANITARIO E AGUASPLUVIAIS PARA PREDIOS ESCOLARES E/OU ADMINISTRATIVOS ATE 500M2,INCLUSIVE PROJETO BASICO,APRESENTADO EM AUTOCAD,INCLUSIVEAS LEGALIZACOES PERTINENTES</v>
      </c>
      <c r="C1073" s="749" t="s">
        <v>9866</v>
      </c>
      <c r="D1073" s="749" t="s">
        <v>9867</v>
      </c>
      <c r="E1073" s="749" t="s">
        <v>9868</v>
      </c>
      <c r="F1073" s="749" t="s">
        <v>9798</v>
      </c>
      <c r="I1073" s="749" t="s">
        <v>52</v>
      </c>
      <c r="J1073" s="749" t="n">
        <v>6.58</v>
      </c>
    </row>
    <row collapsed="false" customFormat="false" customHeight="true" hidden="true" ht="38.25" outlineLevel="0" r="1074">
      <c r="A1074" s="749" t="s">
        <v>9869</v>
      </c>
      <c r="B1074" s="758" t="str">
        <f aca="false">C1074&amp;D1074&amp;E1074&amp;F1074&amp;G1074&amp;H1074</f>
        <v>PROJETO EXECUTIVO DE INSTALACAO DE ESGOTO SANITARIO E AGUASPLUVIAIS PARA PREDIOS ESCOLARES E/OU ADMINISTRATIVOS ATE 500M2,INCLUSIVE PROJETO BASICO,APRESENTADO EM AUTOCAD,INCLUSIVEAS LEGALIZACOES PERTINENTES</v>
      </c>
      <c r="C1074" s="749" t="s">
        <v>9866</v>
      </c>
      <c r="D1074" s="749" t="s">
        <v>9867</v>
      </c>
      <c r="E1074" s="749" t="s">
        <v>9868</v>
      </c>
      <c r="F1074" s="749" t="s">
        <v>9798</v>
      </c>
      <c r="I1074" s="749" t="s">
        <v>52</v>
      </c>
      <c r="J1074" s="749" t="n">
        <v>5.7</v>
      </c>
    </row>
    <row collapsed="false" customFormat="false" customHeight="true" hidden="true" ht="38.25" outlineLevel="0" r="1075">
      <c r="A1075" s="749" t="s">
        <v>9870</v>
      </c>
      <c r="B1075" s="758" t="str">
        <f aca="false">C1075&amp;D1075&amp;E1075&amp;F1075&amp;G1075&amp;H1075</f>
        <v>PROJETO EXECUTIVO DE INSTALACAO DE ESGOTO SANITARIO E AGUASPLUVIAIS PARA PREDIOS ESCOLARES E/OU ADMINISTRATIVOS DE 501ATE 3.000M2,INCLUSIVE PROJETO BASICO,APRESENTADO EM AUTOCAD,INCLUSIVE AS LEGALIZACOES PERTINENTES</v>
      </c>
      <c r="C1075" s="749" t="s">
        <v>9866</v>
      </c>
      <c r="D1075" s="749" t="s">
        <v>9871</v>
      </c>
      <c r="E1075" s="749" t="s">
        <v>9872</v>
      </c>
      <c r="F1075" s="749" t="s">
        <v>9847</v>
      </c>
      <c r="I1075" s="749" t="s">
        <v>52</v>
      </c>
      <c r="J1075" s="749" t="n">
        <v>6.1</v>
      </c>
    </row>
    <row collapsed="false" customFormat="false" customHeight="true" hidden="true" ht="38.25" outlineLevel="0" r="1076">
      <c r="A1076" s="749" t="s">
        <v>9873</v>
      </c>
      <c r="B1076" s="758" t="str">
        <f aca="false">C1076&amp;D1076&amp;E1076&amp;F1076&amp;G1076&amp;H1076</f>
        <v>PROJETO EXECUTIVO DE INSTALACAO DE ESGOTO SANITARIO E AGUASPLUVIAIS PARA PREDIOS ESCOLARES E/OU ADMINISTRATIVOS DE 501ATE 3.000M2,INCLUSIVE PROJETO BASICO,APRESENTADO EM AUTOCAD,INCLUSIVE AS LEGALIZACOES PERTINENTES</v>
      </c>
      <c r="C1076" s="749" t="s">
        <v>9866</v>
      </c>
      <c r="D1076" s="749" t="s">
        <v>9871</v>
      </c>
      <c r="E1076" s="749" t="s">
        <v>9872</v>
      </c>
      <c r="F1076" s="749" t="s">
        <v>9847</v>
      </c>
      <c r="I1076" s="749" t="s">
        <v>52</v>
      </c>
      <c r="J1076" s="749" t="n">
        <v>5.28</v>
      </c>
    </row>
    <row collapsed="false" customFormat="false" customHeight="true" hidden="true" ht="38.25" outlineLevel="0" r="1077">
      <c r="A1077" s="749" t="s">
        <v>9874</v>
      </c>
      <c r="B1077" s="758" t="str">
        <f aca="false">C1077&amp;D1077&amp;E1077&amp;F1077&amp;G1077&amp;H1077</f>
        <v>PROJETO EXECUTIVO DE INSTALACAO DE ESGOTO SANITARIO E AGUASPLUVIAIS PARA PREDIOS ESCOLARES E/OU ADMINISTRATIVOS ACIMA DE 3.000M2,INCLUSIVE PROJETO BASICO,APRESENTADO EM AUTOCAD,INCLUSIVE AS LEGALIZACOES PERTINENTES</v>
      </c>
      <c r="C1077" s="749" t="s">
        <v>9866</v>
      </c>
      <c r="D1077" s="749" t="s">
        <v>9875</v>
      </c>
      <c r="E1077" s="749" t="s">
        <v>9876</v>
      </c>
      <c r="F1077" s="749" t="s">
        <v>9877</v>
      </c>
      <c r="I1077" s="749" t="s">
        <v>52</v>
      </c>
      <c r="J1077" s="749" t="n">
        <v>3.62</v>
      </c>
    </row>
    <row collapsed="false" customFormat="false" customHeight="true" hidden="true" ht="38.25" outlineLevel="0" r="1078">
      <c r="A1078" s="749" t="s">
        <v>9878</v>
      </c>
      <c r="B1078" s="758" t="str">
        <f aca="false">C1078&amp;D1078&amp;E1078&amp;F1078&amp;G1078&amp;H1078</f>
        <v>PROJETO EXECUTIVO DE INSTALACAO DE ESGOTO SANITARIO E AGUASPLUVIAIS PARA PREDIOS ESCOLARES E/OU ADMINISTRATIVOS ACIMA DE 3.000M2,INCLUSIVE PROJETO BASICO,APRESENTADO EM AUTOCAD,INCLUSIVE AS LEGALIZACOES PERTINENTES</v>
      </c>
      <c r="C1078" s="749" t="s">
        <v>9866</v>
      </c>
      <c r="D1078" s="749" t="s">
        <v>9875</v>
      </c>
      <c r="E1078" s="749" t="s">
        <v>9876</v>
      </c>
      <c r="F1078" s="749" t="s">
        <v>9877</v>
      </c>
      <c r="I1078" s="749" t="s">
        <v>52</v>
      </c>
      <c r="J1078" s="749" t="n">
        <v>3.13</v>
      </c>
    </row>
    <row collapsed="false" customFormat="false" customHeight="true" hidden="true" ht="38.25" outlineLevel="0" r="1079">
      <c r="A1079" s="749" t="s">
        <v>9879</v>
      </c>
      <c r="B1079" s="758" t="str">
        <f aca="false">C1079&amp;D1079&amp;E1079&amp;F1079&amp;G1079&amp;H1079</f>
        <v>PROJETO EXECUTIVO DE INSTALACAO DE ESGOTO SANITARIO E AGUASPLUVIAIS PARA PREDIOS CULTURAIS,INCLUSIVE PROJETO BASICO,APRESENTADO EM AUTOCAD,INCLUSIVE AS LEGALIZACOES PERTINENTES</v>
      </c>
      <c r="C1079" s="749" t="s">
        <v>9866</v>
      </c>
      <c r="D1079" s="749" t="s">
        <v>9880</v>
      </c>
      <c r="E1079" s="749" t="s">
        <v>9881</v>
      </c>
      <c r="I1079" s="749" t="s">
        <v>52</v>
      </c>
      <c r="J1079" s="749" t="n">
        <v>6.1</v>
      </c>
    </row>
    <row collapsed="false" customFormat="false" customHeight="true" hidden="true" ht="38.25" outlineLevel="0" r="1080">
      <c r="A1080" s="749" t="s">
        <v>9882</v>
      </c>
      <c r="B1080" s="758" t="str">
        <f aca="false">C1080&amp;D1080&amp;E1080&amp;F1080&amp;G1080&amp;H1080</f>
        <v>PROJETO EXECUTIVO DE INSTALACAO DE ESGOTO SANITARIO E AGUASPLUVIAIS PARA PREDIOS CULTURAIS,INCLUSIVE PROJETO BASICO,APRESENTADO EM AUTOCAD,INCLUSIVE AS LEGALIZACOES PERTINENTES</v>
      </c>
      <c r="C1080" s="749" t="s">
        <v>9866</v>
      </c>
      <c r="D1080" s="749" t="s">
        <v>9880</v>
      </c>
      <c r="E1080" s="749" t="s">
        <v>9881</v>
      </c>
      <c r="I1080" s="749" t="s">
        <v>52</v>
      </c>
      <c r="J1080" s="749" t="n">
        <v>5.28</v>
      </c>
    </row>
    <row collapsed="false" customFormat="false" customHeight="true" hidden="true" ht="38.25" outlineLevel="0" r="1081">
      <c r="A1081" s="749" t="s">
        <v>9883</v>
      </c>
      <c r="B1081" s="758" t="str">
        <f aca="false">C1081&amp;D1081&amp;E1081&amp;F1081&amp;G1081&amp;H1081</f>
        <v>PROJETO EXECUTIVO DE INSTALACAO DE ESGOTO SANITARIO E AGUASPLUVIAIS PARA PREDIOS HOSPITALARES ATE 4.000M2,INCLUSIVE PROJETO BASICO,APRESENTADO EM AUTOCAD,INCLUSIVE AS LEGALIZACOES PERTINENTES</v>
      </c>
      <c r="C1081" s="749" t="s">
        <v>9866</v>
      </c>
      <c r="D1081" s="749" t="s">
        <v>9884</v>
      </c>
      <c r="E1081" s="749" t="s">
        <v>9885</v>
      </c>
      <c r="F1081" s="749" t="s">
        <v>9886</v>
      </c>
      <c r="I1081" s="749" t="s">
        <v>52</v>
      </c>
      <c r="J1081" s="749" t="n">
        <v>19.76</v>
      </c>
    </row>
    <row collapsed="false" customFormat="false" customHeight="true" hidden="true" ht="38.25" outlineLevel="0" r="1082">
      <c r="A1082" s="749" t="s">
        <v>9887</v>
      </c>
      <c r="B1082" s="758" t="str">
        <f aca="false">C1082&amp;D1082&amp;E1082&amp;F1082&amp;G1082&amp;H1082</f>
        <v>PROJETO EXECUTIVO DE INSTALACAO DE ESGOTO SANITARIO E AGUASPLUVIAIS PARA PREDIOS HOSPITALARES ATE 4.000M2,INCLUSIVE PROJETO BASICO,APRESENTADO EM AUTOCAD,INCLUSIVE AS LEGALIZACOES PERTINENTES</v>
      </c>
      <c r="C1082" s="749" t="s">
        <v>9866</v>
      </c>
      <c r="D1082" s="749" t="s">
        <v>9884</v>
      </c>
      <c r="E1082" s="749" t="s">
        <v>9885</v>
      </c>
      <c r="F1082" s="749" t="s">
        <v>9886</v>
      </c>
      <c r="I1082" s="749" t="s">
        <v>52</v>
      </c>
      <c r="J1082" s="749" t="n">
        <v>17.12</v>
      </c>
    </row>
    <row collapsed="false" customFormat="false" customHeight="true" hidden="true" ht="38.25" outlineLevel="0" r="1083">
      <c r="A1083" s="749" t="s">
        <v>9888</v>
      </c>
      <c r="B1083" s="758" t="str">
        <f aca="false">C1083&amp;D1083&amp;E1083&amp;F1083&amp;G1083&amp;H1083</f>
        <v>PROJETO EXECUTIVO DE INSTALACAO DE ESGOTO SANITARIO E AGUASPLUVIAIS PARA PREDIOS HOSPITALARES ACIMA DE 4.000M2,INCLUSIVE PROJETO BASICO,APRESENTADO EM AUTOCAD,INCLUSIVE AS LEGALIZACOES PERTINENTES</v>
      </c>
      <c r="C1083" s="749" t="s">
        <v>9866</v>
      </c>
      <c r="D1083" s="749" t="s">
        <v>9889</v>
      </c>
      <c r="E1083" s="749" t="s">
        <v>9890</v>
      </c>
      <c r="F1083" s="749" t="s">
        <v>9891</v>
      </c>
      <c r="I1083" s="749" t="s">
        <v>52</v>
      </c>
      <c r="J1083" s="749" t="n">
        <v>16.5</v>
      </c>
    </row>
    <row collapsed="false" customFormat="false" customHeight="true" hidden="true" ht="38.25" outlineLevel="0" r="1084">
      <c r="A1084" s="749" t="s">
        <v>9892</v>
      </c>
      <c r="B1084" s="758" t="str">
        <f aca="false">C1084&amp;D1084&amp;E1084&amp;F1084&amp;G1084&amp;H1084</f>
        <v>PROJETO EXECUTIVO DE INSTALACAO DE ESGOTO SANITARIO E AGUASPLUVIAIS PARA PREDIOS HOSPITALARES ACIMA DE 4.000M2,INCLUSIVE PROJETO BASICO,APRESENTADO EM AUTOCAD,INCLUSIVE AS LEGALIZACOES PERTINENTES</v>
      </c>
      <c r="C1084" s="749" t="s">
        <v>9866</v>
      </c>
      <c r="D1084" s="749" t="s">
        <v>9889</v>
      </c>
      <c r="E1084" s="749" t="s">
        <v>9890</v>
      </c>
      <c r="F1084" s="749" t="s">
        <v>9891</v>
      </c>
      <c r="I1084" s="749" t="s">
        <v>52</v>
      </c>
      <c r="J1084" s="749" t="n">
        <v>14.29</v>
      </c>
    </row>
    <row collapsed="false" customFormat="false" customHeight="true" hidden="true" ht="38.25" outlineLevel="0" r="1085">
      <c r="A1085" s="749" t="s">
        <v>9893</v>
      </c>
      <c r="B1085" s="758" t="str">
        <f aca="false">C1085&amp;D1085&amp;E1085&amp;F1085&amp;G1085&amp;H1085</f>
        <v>PROJETO EXECUTIVO DE INSTALACAO DE ESGOTO SANITARIO E AGUASPLUVIAIS PARA URBANIZACAO ATE 15.000M2,INCLUSIVE PROJETO BASICO,APRESENTADO EM AUTOCAD,INCLUSIVE AS LEGALIZACOES PERTINENTES</v>
      </c>
      <c r="C1085" s="749" t="s">
        <v>9866</v>
      </c>
      <c r="D1085" s="749" t="s">
        <v>9894</v>
      </c>
      <c r="E1085" s="749" t="s">
        <v>9895</v>
      </c>
      <c r="F1085" s="749" t="s">
        <v>9896</v>
      </c>
      <c r="I1085" s="749" t="s">
        <v>52</v>
      </c>
      <c r="J1085" s="749" t="n">
        <v>1.09</v>
      </c>
    </row>
    <row collapsed="false" customFormat="false" customHeight="true" hidden="true" ht="38.25" outlineLevel="0" r="1086">
      <c r="A1086" s="749" t="s">
        <v>9897</v>
      </c>
      <c r="B1086" s="758" t="str">
        <f aca="false">C1086&amp;D1086&amp;E1086&amp;F1086&amp;G1086&amp;H1086</f>
        <v>PROJETO EXECUTIVO DE INSTALACAO DE ESGOTO SANITARIO E AGUASPLUVIAIS PARA URBANIZACAO ATE 15.000M2,INCLUSIVE PROJETO BASICO,APRESENTADO EM AUTOCAD,INCLUSIVE AS LEGALIZACOES PERTINENTES</v>
      </c>
      <c r="C1086" s="749" t="s">
        <v>9866</v>
      </c>
      <c r="D1086" s="749" t="s">
        <v>9894</v>
      </c>
      <c r="E1086" s="749" t="s">
        <v>9895</v>
      </c>
      <c r="F1086" s="749" t="s">
        <v>9896</v>
      </c>
      <c r="I1086" s="749" t="s">
        <v>52</v>
      </c>
      <c r="J1086" s="749" t="n">
        <v>0.94</v>
      </c>
    </row>
    <row collapsed="false" customFormat="false" customHeight="true" hidden="true" ht="38.25" outlineLevel="0" r="1087">
      <c r="A1087" s="749" t="s">
        <v>9898</v>
      </c>
      <c r="B1087" s="758" t="str">
        <f aca="false">C1087&amp;D1087&amp;E1087&amp;F1087&amp;G1087&amp;H1087</f>
        <v>PROJETO EXECUTIVO DE INSTALACAO DE ESGOTO SANITARIO E AGUASPLUVIAIS PARA URBANIZACAO ACIMA DE 15.000M2,INCLUSIVE PROJETO BASICO,APRESENTADO EM AUTOCAD,INCLUSIVE AS LEGALIZACOES PERTINENTES</v>
      </c>
      <c r="C1087" s="749" t="s">
        <v>9866</v>
      </c>
      <c r="D1087" s="749" t="s">
        <v>9899</v>
      </c>
      <c r="E1087" s="749" t="s">
        <v>9900</v>
      </c>
      <c r="F1087" s="749" t="s">
        <v>9901</v>
      </c>
      <c r="I1087" s="749" t="s">
        <v>52</v>
      </c>
      <c r="J1087" s="749" t="n">
        <v>0.68</v>
      </c>
    </row>
    <row collapsed="false" customFormat="false" customHeight="true" hidden="true" ht="38.25" outlineLevel="0" r="1088">
      <c r="A1088" s="749" t="s">
        <v>9902</v>
      </c>
      <c r="B1088" s="758" t="str">
        <f aca="false">C1088&amp;D1088&amp;E1088&amp;F1088&amp;G1088&amp;H1088</f>
        <v>PROJETO EXECUTIVO DE INSTALACAO DE ESGOTO SANITARIO E AGUASPLUVIAIS PARA URBANIZACAO ACIMA DE 15.000M2,INCLUSIVE PROJETO BASICO,APRESENTADO EM AUTOCAD,INCLUSIVE AS LEGALIZACOES PERTINENTES</v>
      </c>
      <c r="C1088" s="749" t="s">
        <v>9866</v>
      </c>
      <c r="D1088" s="749" t="s">
        <v>9899</v>
      </c>
      <c r="E1088" s="749" t="s">
        <v>9900</v>
      </c>
      <c r="F1088" s="749" t="s">
        <v>9901</v>
      </c>
      <c r="I1088" s="749" t="s">
        <v>52</v>
      </c>
      <c r="J1088" s="749" t="n">
        <v>0.59</v>
      </c>
    </row>
    <row collapsed="false" customFormat="false" customHeight="true" hidden="true" ht="38.25" outlineLevel="0" r="1089">
      <c r="A1089" s="749" t="s">
        <v>9903</v>
      </c>
      <c r="B1089" s="758" t="str">
        <f aca="false">C1089&amp;D1089&amp;E1089&amp;F1089&amp;G1089&amp;H1089</f>
        <v>PROJETO EXECUTIVO DE INSTALACAO DE ESGOTO SANITARIO E AGUASPLUVIAIS PARA HABITACAO/LOTEAMENTO ATE 12.000M2,INCLUSIVE PROJETO BASICO,APRESENTADO EM AUTOCAD,INCLUSIVE AS LEGALIZACOES PERTINENTES</v>
      </c>
      <c r="C1089" s="749" t="s">
        <v>9866</v>
      </c>
      <c r="D1089" s="749" t="s">
        <v>9904</v>
      </c>
      <c r="E1089" s="749" t="s">
        <v>9905</v>
      </c>
      <c r="F1089" s="749" t="s">
        <v>9906</v>
      </c>
      <c r="I1089" s="749" t="s">
        <v>52</v>
      </c>
      <c r="J1089" s="749" t="n">
        <v>5.99</v>
      </c>
    </row>
    <row collapsed="false" customFormat="false" customHeight="true" hidden="true" ht="38.25" outlineLevel="0" r="1090">
      <c r="A1090" s="749" t="s">
        <v>9907</v>
      </c>
      <c r="B1090" s="758" t="str">
        <f aca="false">C1090&amp;D1090&amp;E1090&amp;F1090&amp;G1090&amp;H1090</f>
        <v>PROJETO EXECUTIVO DE INSTALACAO DE ESGOTO SANITARIO E AGUASPLUVIAIS PARA HABITACAO/LOTEAMENTO ATE 12.000M2,INCLUSIVE PROJETO BASICO,APRESENTADO EM AUTOCAD,INCLUSIVE AS LEGALIZACOES PERTINENTES</v>
      </c>
      <c r="C1090" s="749" t="s">
        <v>9866</v>
      </c>
      <c r="D1090" s="749" t="s">
        <v>9904</v>
      </c>
      <c r="E1090" s="749" t="s">
        <v>9905</v>
      </c>
      <c r="F1090" s="749" t="s">
        <v>9906</v>
      </c>
      <c r="I1090" s="749" t="s">
        <v>52</v>
      </c>
      <c r="J1090" s="749" t="n">
        <v>5.19</v>
      </c>
    </row>
    <row collapsed="false" customFormat="false" customHeight="true" hidden="true" ht="38.25" outlineLevel="0" r="1091">
      <c r="A1091" s="749" t="s">
        <v>9908</v>
      </c>
      <c r="B1091" s="758" t="str">
        <f aca="false">C1091&amp;D1091&amp;E1091&amp;F1091&amp;G1091&amp;H1091</f>
        <v>PROJETO EXECUTIVO DE INSTALACAO DE ESGOTO SANITARIO E AGUASPLUVIAIS PARA HABITACAO/LOTEAMENTO DE 12.001 ATE 36.000M2,INCLUSIVE PROJETO BASICO,APRESENTADO EM AUTOCAD,INCLUSIVE AS LEGALIZACOES PERTINENTES</v>
      </c>
      <c r="C1091" s="749" t="s">
        <v>9866</v>
      </c>
      <c r="D1091" s="749" t="s">
        <v>9909</v>
      </c>
      <c r="E1091" s="749" t="s">
        <v>9910</v>
      </c>
      <c r="F1091" s="749" t="s">
        <v>9911</v>
      </c>
      <c r="I1091" s="749" t="s">
        <v>52</v>
      </c>
      <c r="J1091" s="749" t="n">
        <v>4.35</v>
      </c>
    </row>
    <row collapsed="false" customFormat="false" customHeight="true" hidden="true" ht="38.25" outlineLevel="0" r="1092">
      <c r="A1092" s="749" t="s">
        <v>9912</v>
      </c>
      <c r="B1092" s="758" t="str">
        <f aca="false">C1092&amp;D1092&amp;E1092&amp;F1092&amp;G1092&amp;H1092</f>
        <v>PROJETO EXECUTIVO DE INSTALACAO DE ESGOTO SANITARIO E AGUASPLUVIAIS PARA HABITACAO/LOTEAMENTO DE 12.001 ATE 36.000M2,INCLUSIVE PROJETO BASICO,APRESENTADO EM AUTOCAD,INCLUSIVE AS LEGALIZACOES PERTINENTES</v>
      </c>
      <c r="C1092" s="749" t="s">
        <v>9866</v>
      </c>
      <c r="D1092" s="749" t="s">
        <v>9909</v>
      </c>
      <c r="E1092" s="749" t="s">
        <v>9910</v>
      </c>
      <c r="F1092" s="749" t="s">
        <v>9911</v>
      </c>
      <c r="I1092" s="749" t="s">
        <v>52</v>
      </c>
      <c r="J1092" s="749" t="n">
        <v>3.77</v>
      </c>
    </row>
    <row collapsed="false" customFormat="false" customHeight="true" hidden="true" ht="38.25" outlineLevel="0" r="1093">
      <c r="A1093" s="749" t="s">
        <v>9913</v>
      </c>
      <c r="B1093" s="758" t="str">
        <f aca="false">C1093&amp;D1093&amp;E1093&amp;F1093&amp;G1093&amp;H1093</f>
        <v>PROJETO EXECUTIVO DE INSTALACAO DE ESGOTO SANITARIO E AGUASPLUVIAIS PARA HABITACAO/LOTEAMENTO ACIMA DE 36.000M2,INCLUSIVE PROJETO BASICO,APRESENTADO EM AUTOCAD,INCLUSIVE AS LEGALIZACOES PERTINENTES</v>
      </c>
      <c r="C1093" s="749" t="s">
        <v>9866</v>
      </c>
      <c r="D1093" s="749" t="s">
        <v>9914</v>
      </c>
      <c r="E1093" s="749" t="s">
        <v>9915</v>
      </c>
      <c r="F1093" s="749" t="s">
        <v>9916</v>
      </c>
      <c r="I1093" s="749" t="s">
        <v>52</v>
      </c>
      <c r="J1093" s="749" t="n">
        <v>2.15</v>
      </c>
    </row>
    <row collapsed="false" customFormat="false" customHeight="true" hidden="true" ht="38.25" outlineLevel="0" r="1094">
      <c r="A1094" s="749" t="s">
        <v>9917</v>
      </c>
      <c r="B1094" s="758" t="str">
        <f aca="false">C1094&amp;D1094&amp;E1094&amp;F1094&amp;G1094&amp;H1094</f>
        <v>PROJETO EXECUTIVO DE INSTALACAO DE ESGOTO SANITARIO E AGUASPLUVIAIS PARA HABITACAO/LOTEAMENTO ACIMA DE 36.000M2,INCLUSIVE PROJETO BASICO,APRESENTADO EM AUTOCAD,INCLUSIVE AS LEGALIZACOES PERTINENTES</v>
      </c>
      <c r="C1094" s="749" t="s">
        <v>9866</v>
      </c>
      <c r="D1094" s="749" t="s">
        <v>9914</v>
      </c>
      <c r="E1094" s="749" t="s">
        <v>9915</v>
      </c>
      <c r="F1094" s="749" t="s">
        <v>9916</v>
      </c>
      <c r="I1094" s="749" t="s">
        <v>52</v>
      </c>
      <c r="J1094" s="749" t="n">
        <v>1.86</v>
      </c>
    </row>
    <row collapsed="false" customFormat="false" customHeight="true" hidden="true" ht="38.25" outlineLevel="0" r="1095">
      <c r="A1095" s="749" t="s">
        <v>9918</v>
      </c>
      <c r="B1095" s="758" t="str">
        <f aca="false">C1095&amp;D1095&amp;E1095&amp;F1095&amp;G1095&amp;H1095</f>
        <v>PROJETO EXECUTIVO DE INSTALACAO HIDRAULICA PARA PREDIOS ESCOLARES E/OU ADMINISTRATIVOS ATE 500M2,INCLUSIVE PROJETO BASICO,APRESENTADO EM AUTOCAD,INCLUSIVE AS LEGALIZACOES PERTINENTES</v>
      </c>
      <c r="C1095" s="749" t="s">
        <v>9919</v>
      </c>
      <c r="D1095" s="749" t="s">
        <v>9920</v>
      </c>
      <c r="E1095" s="749" t="s">
        <v>9921</v>
      </c>
      <c r="F1095" s="749" t="s">
        <v>9632</v>
      </c>
      <c r="I1095" s="749" t="s">
        <v>52</v>
      </c>
      <c r="J1095" s="749" t="n">
        <v>11.03</v>
      </c>
    </row>
    <row collapsed="false" customFormat="false" customHeight="true" hidden="true" ht="38.25" outlineLevel="0" r="1096">
      <c r="A1096" s="749" t="s">
        <v>9922</v>
      </c>
      <c r="B1096" s="758" t="str">
        <f aca="false">C1096&amp;D1096&amp;E1096&amp;F1096&amp;G1096&amp;H1096</f>
        <v>PROJETO EXECUTIVO DE INSTALACAO HIDRAULICA PARA PREDIOS ESCOLARES E/OU ADMINISTRATIVOS ATE 500M2,INCLUSIVE PROJETO BASICO,APRESENTADO EM AUTOCAD,INCLUSIVE AS LEGALIZACOES PERTINENTES</v>
      </c>
      <c r="C1096" s="749" t="s">
        <v>9919</v>
      </c>
      <c r="D1096" s="749" t="s">
        <v>9920</v>
      </c>
      <c r="E1096" s="749" t="s">
        <v>9921</v>
      </c>
      <c r="F1096" s="749" t="s">
        <v>9632</v>
      </c>
      <c r="I1096" s="749" t="s">
        <v>52</v>
      </c>
      <c r="J1096" s="749" t="n">
        <v>9.56</v>
      </c>
    </row>
    <row collapsed="false" customFormat="false" customHeight="true" hidden="true" ht="38.25" outlineLevel="0" r="1097">
      <c r="A1097" s="749" t="s">
        <v>9923</v>
      </c>
      <c r="B1097" s="758" t="str">
        <f aca="false">C1097&amp;D1097&amp;E1097&amp;F1097&amp;G1097&amp;H1097</f>
        <v>PROJETO EXECUTIVO DE INSTALACAO HIDRAULICA PARA PREDIOS ESCOLARES E/OU ADMINISTRATIVOS DE 501 A 3.000M2,INCLUSIVE PROJETO BASICO,APRESENTADO EM AUTOCAD,INCLUSIVE AS LEGALIZACOES PERTINENTES</v>
      </c>
      <c r="C1097" s="749" t="s">
        <v>9919</v>
      </c>
      <c r="D1097" s="749" t="s">
        <v>9924</v>
      </c>
      <c r="E1097" s="749" t="s">
        <v>9900</v>
      </c>
      <c r="F1097" s="749" t="s">
        <v>9901</v>
      </c>
      <c r="I1097" s="749" t="s">
        <v>52</v>
      </c>
      <c r="J1097" s="749" t="n">
        <v>6.58</v>
      </c>
    </row>
    <row collapsed="false" customFormat="false" customHeight="true" hidden="true" ht="38.25" outlineLevel="0" r="1098">
      <c r="A1098" s="749" t="s">
        <v>9925</v>
      </c>
      <c r="B1098" s="758" t="str">
        <f aca="false">C1098&amp;D1098&amp;E1098&amp;F1098&amp;G1098&amp;H1098</f>
        <v>PROJETO EXECUTIVO DE INSTALACAO HIDRAULICA PARA PREDIOS ESCOLARES E/OU ADMINISTRATIVOS DE 501 A 3.000M2,INCLUSIVE PROJETO BASICO,APRESENTADO EM AUTOCAD,INCLUSIVE AS LEGALIZACOES PERTINENTES</v>
      </c>
      <c r="C1098" s="749" t="s">
        <v>9919</v>
      </c>
      <c r="D1098" s="749" t="s">
        <v>9924</v>
      </c>
      <c r="E1098" s="749" t="s">
        <v>9900</v>
      </c>
      <c r="F1098" s="749" t="s">
        <v>9901</v>
      </c>
      <c r="I1098" s="749" t="s">
        <v>52</v>
      </c>
      <c r="J1098" s="749" t="n">
        <v>5.7</v>
      </c>
    </row>
    <row collapsed="false" customFormat="false" customHeight="true" hidden="true" ht="38.25" outlineLevel="0" r="1099">
      <c r="A1099" s="749" t="s">
        <v>9926</v>
      </c>
      <c r="B1099" s="758" t="str">
        <f aca="false">C1099&amp;D1099&amp;E1099&amp;F1099&amp;G1099&amp;H1099</f>
        <v>PROJETO EXECUTIVO DE INSTALACAO HIDRAULICA PARA PREDIOS ESCOLARES E/OU ADMINISTRATIVOS ACIMA DE 3.000M2,INCLUSIVE PROJETO BASICO,APRESENTADO EM AUTOCAD,INCLUSIVE AS LEGALIZACOES PERTINENTES</v>
      </c>
      <c r="C1099" s="749" t="s">
        <v>9919</v>
      </c>
      <c r="D1099" s="749" t="s">
        <v>9927</v>
      </c>
      <c r="E1099" s="749" t="s">
        <v>9900</v>
      </c>
      <c r="F1099" s="749" t="s">
        <v>9901</v>
      </c>
      <c r="I1099" s="749" t="s">
        <v>52</v>
      </c>
      <c r="J1099" s="749" t="n">
        <v>6.1</v>
      </c>
    </row>
    <row collapsed="false" customFormat="false" customHeight="true" hidden="true" ht="38.25" outlineLevel="0" r="1100">
      <c r="A1100" s="749" t="s">
        <v>9928</v>
      </c>
      <c r="B1100" s="758" t="str">
        <f aca="false">C1100&amp;D1100&amp;E1100&amp;F1100&amp;G1100&amp;H1100</f>
        <v>PROJETO EXECUTIVO DE INSTALACAO HIDRAULICA PARA PREDIOS ESCOLARES E/OU ADMINISTRATIVOS ACIMA DE 3.000M2,INCLUSIVE PROJETO BASICO,APRESENTADO EM AUTOCAD,INCLUSIVE AS LEGALIZACOES PERTINENTES</v>
      </c>
      <c r="C1100" s="749" t="s">
        <v>9919</v>
      </c>
      <c r="D1100" s="749" t="s">
        <v>9927</v>
      </c>
      <c r="E1100" s="749" t="s">
        <v>9900</v>
      </c>
      <c r="F1100" s="749" t="s">
        <v>9901</v>
      </c>
      <c r="I1100" s="749" t="s">
        <v>52</v>
      </c>
      <c r="J1100" s="749" t="n">
        <v>5.28</v>
      </c>
    </row>
    <row collapsed="false" customFormat="false" customHeight="true" hidden="true" ht="25.5" outlineLevel="0" r="1101">
      <c r="A1101" s="749" t="s">
        <v>9929</v>
      </c>
      <c r="B1101" s="758" t="str">
        <f aca="false">C1101&amp;D1101&amp;E1101&amp;F1101&amp;G1101&amp;H1101</f>
        <v>PROJETO EXECUTIVO DE INSTALACAO HIDRAULICA PARA PREDIOS CULTURAIS,INCLUSIVE PROJETO BASICO,APRESENTADO EM AUTOCAD,INCLUSIVE AS LEGALIZACOES PERTINENTES</v>
      </c>
      <c r="C1101" s="749" t="s">
        <v>9930</v>
      </c>
      <c r="D1101" s="749" t="s">
        <v>9931</v>
      </c>
      <c r="E1101" s="749" t="s">
        <v>9932</v>
      </c>
      <c r="I1101" s="749" t="s">
        <v>52</v>
      </c>
      <c r="J1101" s="749" t="n">
        <v>11.03</v>
      </c>
    </row>
    <row collapsed="false" customFormat="false" customHeight="true" hidden="true" ht="25.5" outlineLevel="0" r="1102">
      <c r="A1102" s="749" t="s">
        <v>9933</v>
      </c>
      <c r="B1102" s="758" t="str">
        <f aca="false">C1102&amp;D1102&amp;E1102&amp;F1102&amp;G1102&amp;H1102</f>
        <v>PROJETO EXECUTIVO DE INSTALACAO HIDRAULICA PARA PREDIOS CULTURAIS,INCLUSIVE PROJETO BASICO,APRESENTADO EM AUTOCAD,INCLUSIVE AS LEGALIZACOES PERTINENTES</v>
      </c>
      <c r="C1102" s="749" t="s">
        <v>9930</v>
      </c>
      <c r="D1102" s="749" t="s">
        <v>9931</v>
      </c>
      <c r="E1102" s="749" t="s">
        <v>9932</v>
      </c>
      <c r="I1102" s="749" t="s">
        <v>52</v>
      </c>
      <c r="J1102" s="749" t="n">
        <v>9.56</v>
      </c>
    </row>
    <row collapsed="false" customFormat="false" customHeight="true" hidden="true" ht="38.25" outlineLevel="0" r="1103">
      <c r="A1103" s="749" t="s">
        <v>9934</v>
      </c>
      <c r="B1103" s="758" t="str">
        <f aca="false">C1103&amp;D1103&amp;E1103&amp;F1103&amp;G1103&amp;H1103</f>
        <v>PROJETO EXECUTIVO DE INSTALACAO HIDRAULICA PARA PREDIOS HOSPITALARES ATE 4.000M2,INCLUSIVE PROJETO BASICO,APRESENTADO EM AUTOCAD,INCLUSIVE AS LEGALIZACOES PERTINENTES</v>
      </c>
      <c r="C1103" s="749" t="s">
        <v>9935</v>
      </c>
      <c r="D1103" s="749" t="s">
        <v>9936</v>
      </c>
      <c r="E1103" s="749" t="s">
        <v>9937</v>
      </c>
      <c r="I1103" s="749" t="s">
        <v>52</v>
      </c>
      <c r="J1103" s="749" t="n">
        <v>19.76</v>
      </c>
    </row>
    <row collapsed="false" customFormat="false" customHeight="true" hidden="true" ht="38.25" outlineLevel="0" r="1104">
      <c r="A1104" s="749" t="s">
        <v>9938</v>
      </c>
      <c r="B1104" s="758" t="str">
        <f aca="false">C1104&amp;D1104&amp;E1104&amp;F1104&amp;G1104&amp;H1104</f>
        <v>PROJETO EXECUTIVO DE INSTALACAO HIDRAULICA PARA PREDIOS HOSPITALARES ATE 4.000M2,INCLUSIVE PROJETO BASICO,APRESENTADO EM AUTOCAD,INCLUSIVE AS LEGALIZACOES PERTINENTES</v>
      </c>
      <c r="C1104" s="749" t="s">
        <v>9935</v>
      </c>
      <c r="D1104" s="749" t="s">
        <v>9936</v>
      </c>
      <c r="E1104" s="749" t="s">
        <v>9937</v>
      </c>
      <c r="I1104" s="749" t="s">
        <v>52</v>
      </c>
      <c r="J1104" s="749" t="n">
        <v>17.12</v>
      </c>
    </row>
    <row collapsed="false" customFormat="false" customHeight="true" hidden="true" ht="38.25" outlineLevel="0" r="1105">
      <c r="A1105" s="749" t="s">
        <v>9939</v>
      </c>
      <c r="B1105" s="758" t="str">
        <f aca="false">C1105&amp;D1105&amp;E1105&amp;F1105&amp;G1105&amp;H1105</f>
        <v>PROJETO EXECUTIVO DE INSTALACAO HIDRAULICA PARA PREDIOS HOSPITALARES ACIMA DE 4.000M2,INCLUSIVE PROJETO BASICO,APRESENTADO EM AUTOCAD,INCLUSIVE AS LEGALIZACOES PERTINENTES</v>
      </c>
      <c r="C1105" s="749" t="s">
        <v>9935</v>
      </c>
      <c r="D1105" s="749" t="s">
        <v>9940</v>
      </c>
      <c r="E1105" s="749" t="s">
        <v>9941</v>
      </c>
      <c r="I1105" s="749" t="s">
        <v>52</v>
      </c>
      <c r="J1105" s="749" t="n">
        <v>16.5</v>
      </c>
    </row>
    <row collapsed="false" customFormat="false" customHeight="true" hidden="true" ht="38.25" outlineLevel="0" r="1106">
      <c r="A1106" s="749" t="s">
        <v>9942</v>
      </c>
      <c r="B1106" s="758" t="str">
        <f aca="false">C1106&amp;D1106&amp;E1106&amp;F1106&amp;G1106&amp;H1106</f>
        <v>PROJETO EXECUTIVO DE INSTALACAO HIDRAULICA PARA PREDIOS HOSPITALARES ACIMA DE 4.000M2,INCLUSIVE PROJETO BASICO,APRESENTADO EM AUTOCAD,INCLUSIVE AS LEGALIZACOES PERTINENTES</v>
      </c>
      <c r="C1106" s="749" t="s">
        <v>9935</v>
      </c>
      <c r="D1106" s="749" t="s">
        <v>9940</v>
      </c>
      <c r="E1106" s="749" t="s">
        <v>9941</v>
      </c>
      <c r="I1106" s="749" t="s">
        <v>52</v>
      </c>
      <c r="J1106" s="749" t="n">
        <v>14.29</v>
      </c>
    </row>
    <row collapsed="false" customFormat="false" customHeight="true" hidden="true" ht="25.5" outlineLevel="0" r="1107">
      <c r="A1107" s="749" t="s">
        <v>9943</v>
      </c>
      <c r="B1107" s="758" t="str">
        <f aca="false">C1107&amp;D1107&amp;E1107&amp;F1107&amp;G1107&amp;H1107</f>
        <v>PROJETO EXECUTIVO DE INSTALACAO HIDRAULICA PARA HABITACOES/EDIFICIOS ATE 500M2,INCLUSIVE PROJETO BASICO,APRESENTADO EM AUTOCAD,INCLUSIVE AS LEGALIZACOES PERTINENTES</v>
      </c>
      <c r="C1107" s="749" t="s">
        <v>9944</v>
      </c>
      <c r="D1107" s="749" t="s">
        <v>9945</v>
      </c>
      <c r="E1107" s="749" t="s">
        <v>9839</v>
      </c>
      <c r="I1107" s="749" t="s">
        <v>52</v>
      </c>
      <c r="J1107" s="749" t="n">
        <v>12.03</v>
      </c>
    </row>
    <row collapsed="false" customFormat="false" customHeight="true" hidden="true" ht="25.5" outlineLevel="0" r="1108">
      <c r="A1108" s="749" t="s">
        <v>9946</v>
      </c>
      <c r="B1108" s="758" t="str">
        <f aca="false">C1108&amp;D1108&amp;E1108&amp;F1108&amp;G1108&amp;H1108</f>
        <v>PROJETO EXECUTIVO DE INSTALACAO HIDRAULICA PARA HABITACOES/EDIFICIOS ATE 500M2,INCLUSIVE PROJETO BASICO,APRESENTADO EM AUTOCAD,INCLUSIVE AS LEGALIZACOES PERTINENTES</v>
      </c>
      <c r="C1108" s="749" t="s">
        <v>9944</v>
      </c>
      <c r="D1108" s="749" t="s">
        <v>9945</v>
      </c>
      <c r="E1108" s="749" t="s">
        <v>9839</v>
      </c>
      <c r="I1108" s="749" t="s">
        <v>52</v>
      </c>
      <c r="J1108" s="749" t="n">
        <v>10.42</v>
      </c>
    </row>
    <row collapsed="false" customFormat="false" customHeight="true" hidden="true" ht="38.25" outlineLevel="0" r="1109">
      <c r="A1109" s="749" t="s">
        <v>9947</v>
      </c>
      <c r="B1109" s="758" t="str">
        <f aca="false">C1109&amp;D1109&amp;E1109&amp;F1109&amp;G1109&amp;H1109</f>
        <v>PROJETO EXECUTIVO DE INSTALACAO HIDRAULICA PARA HABITACOES/EDIFICIOS DE 501 ATE 3.000M2,INCLUSVE PROJETO BASICO,APRESENTADO EM AUTOCAD,INCLUSIVE AS LEGALIZACOES PERTINENTES</v>
      </c>
      <c r="C1109" s="749" t="s">
        <v>9944</v>
      </c>
      <c r="D1109" s="749" t="s">
        <v>9948</v>
      </c>
      <c r="E1109" s="749" t="s">
        <v>9767</v>
      </c>
      <c r="I1109" s="749" t="s">
        <v>52</v>
      </c>
      <c r="J1109" s="749" t="n">
        <v>8.09</v>
      </c>
    </row>
    <row collapsed="false" customFormat="false" customHeight="true" hidden="true" ht="38.25" outlineLevel="0" r="1110">
      <c r="A1110" s="749" t="s">
        <v>9949</v>
      </c>
      <c r="B1110" s="758" t="str">
        <f aca="false">C1110&amp;D1110&amp;E1110&amp;F1110&amp;G1110&amp;H1110</f>
        <v>PROJETO EXECUTIVO DE INSTALACAO HIDRAULICA PARA HABITACOES/EDIFICIOS DE 501 ATE 3.000M2,INCLUSVE PROJETO BASICO,APRESENTADO EM AUTOCAD,INCLUSIVE AS LEGALIZACOES PERTINENTES</v>
      </c>
      <c r="C1110" s="749" t="s">
        <v>9944</v>
      </c>
      <c r="D1110" s="749" t="s">
        <v>9948</v>
      </c>
      <c r="E1110" s="749" t="s">
        <v>9767</v>
      </c>
      <c r="I1110" s="749" t="s">
        <v>52</v>
      </c>
      <c r="J1110" s="749" t="n">
        <v>7.01</v>
      </c>
    </row>
    <row collapsed="false" customFormat="false" customHeight="true" hidden="true" ht="38.25" outlineLevel="0" r="1111">
      <c r="A1111" s="749" t="s">
        <v>9950</v>
      </c>
      <c r="B1111" s="758" t="str">
        <f aca="false">C1111&amp;D1111&amp;E1111&amp;F1111&amp;G1111&amp;H1111</f>
        <v>PROJETO EXECUTIVO DE INSTALACAO HIDRAULICA PARA HABITACOES/EDIFICIOS ACIMA DE 3.000M2,INCLUSIVE PROJETO BASICO,APRESENTADO EM AUTOCAD,INCLUSIVE AS LEGALIZACOES PERTINENTES</v>
      </c>
      <c r="C1111" s="749" t="s">
        <v>9944</v>
      </c>
      <c r="D1111" s="749" t="s">
        <v>9951</v>
      </c>
      <c r="E1111" s="749" t="s">
        <v>9941</v>
      </c>
      <c r="I1111" s="749" t="s">
        <v>52</v>
      </c>
      <c r="J1111" s="749" t="n">
        <v>6.1</v>
      </c>
    </row>
    <row collapsed="false" customFormat="false" customHeight="true" hidden="true" ht="38.25" outlineLevel="0" r="1112">
      <c r="A1112" s="749" t="s">
        <v>9952</v>
      </c>
      <c r="B1112" s="758" t="str">
        <f aca="false">C1112&amp;D1112&amp;E1112&amp;F1112&amp;G1112&amp;H1112</f>
        <v>PROJETO EXECUTIVO DE INSTALACAO HIDRAULICA PARA HABITACOES/EDIFICIOS ACIMA DE 3.000M2,INCLUSIVE PROJETO BASICO,APRESENTADO EM AUTOCAD,INCLUSIVE AS LEGALIZACOES PERTINENTES</v>
      </c>
      <c r="C1112" s="749" t="s">
        <v>9944</v>
      </c>
      <c r="D1112" s="749" t="s">
        <v>9951</v>
      </c>
      <c r="E1112" s="749" t="s">
        <v>9941</v>
      </c>
      <c r="I1112" s="749" t="s">
        <v>52</v>
      </c>
      <c r="J1112" s="749" t="n">
        <v>5.29</v>
      </c>
    </row>
    <row collapsed="false" customFormat="false" customHeight="true" hidden="true" ht="25.5" outlineLevel="0" r="1113">
      <c r="A1113" s="749" t="s">
        <v>9953</v>
      </c>
      <c r="B1113" s="758" t="str">
        <f aca="false">C1113&amp;D1113&amp;E1113&amp;F1113&amp;G1113&amp;H1113</f>
        <v>PROJETO EXECUTIVO DE INSTALACAO HIDRAULICA PARA URBANIZACAOATE 15.000M2,INCLUSIVE PROJETO BASICO,APRESENTADO EM AUTOCAD,INCLUSIVE AS LEGALIZACOES PERTINENTES</v>
      </c>
      <c r="C1113" s="749" t="s">
        <v>9954</v>
      </c>
      <c r="D1113" s="749" t="s">
        <v>9955</v>
      </c>
      <c r="E1113" s="749" t="s">
        <v>9956</v>
      </c>
      <c r="I1113" s="749" t="s">
        <v>52</v>
      </c>
      <c r="J1113" s="749" t="n">
        <v>1.07</v>
      </c>
    </row>
    <row collapsed="false" customFormat="false" customHeight="true" hidden="true" ht="25.5" outlineLevel="0" r="1114">
      <c r="A1114" s="749" t="s">
        <v>9957</v>
      </c>
      <c r="B1114" s="758" t="str">
        <f aca="false">C1114&amp;D1114&amp;E1114&amp;F1114&amp;G1114&amp;H1114</f>
        <v>PROJETO EXECUTIVO DE INSTALACAO HIDRAULICA PARA URBANIZACAOATE 15.000M2,INCLUSIVE PROJETO BASICO,APRESENTADO EM AUTOCAD,INCLUSIVE AS LEGALIZACOES PERTINENTES</v>
      </c>
      <c r="C1114" s="749" t="s">
        <v>9954</v>
      </c>
      <c r="D1114" s="749" t="s">
        <v>9955</v>
      </c>
      <c r="E1114" s="749" t="s">
        <v>9956</v>
      </c>
      <c r="I1114" s="749" t="s">
        <v>52</v>
      </c>
      <c r="J1114" s="749" t="n">
        <v>0.92</v>
      </c>
    </row>
    <row collapsed="false" customFormat="false" customHeight="true" hidden="true" ht="25.5" outlineLevel="0" r="1115">
      <c r="A1115" s="749" t="s">
        <v>9958</v>
      </c>
      <c r="B1115" s="758" t="str">
        <f aca="false">C1115&amp;D1115&amp;E1115&amp;F1115&amp;G1115&amp;H1115</f>
        <v>PROJETO EXECUTIVO DE INSTALACAO HIDRAULICA PARA URBANIZACAOACIMA DE 15.000M2,INCLUSIVE PROJETO BASICO,APRESENTADO EM AUTOCAD,INCLUSIVE AS LEGALIZACOES PERTINENTES</v>
      </c>
      <c r="C1115" s="749" t="s">
        <v>9954</v>
      </c>
      <c r="D1115" s="749" t="s">
        <v>9959</v>
      </c>
      <c r="E1115" s="749" t="s">
        <v>9821</v>
      </c>
      <c r="I1115" s="749" t="s">
        <v>52</v>
      </c>
      <c r="J1115" s="749" t="n">
        <v>0.68</v>
      </c>
    </row>
    <row collapsed="false" customFormat="false" customHeight="true" hidden="true" ht="25.5" outlineLevel="0" r="1116">
      <c r="A1116" s="749" t="s">
        <v>9960</v>
      </c>
      <c r="B1116" s="758" t="str">
        <f aca="false">C1116&amp;D1116&amp;E1116&amp;F1116&amp;G1116&amp;H1116</f>
        <v>PROJETO EXECUTIVO DE INSTALACAO HIDRAULICA PARA URBANIZACAOACIMA DE 15.000M2,INCLUSIVE PROJETO BASICO,APRESENTADO EM AUTOCAD,INCLUSIVE AS LEGALIZACOES PERTINENTES</v>
      </c>
      <c r="C1116" s="749" t="s">
        <v>9954</v>
      </c>
      <c r="D1116" s="749" t="s">
        <v>9959</v>
      </c>
      <c r="E1116" s="749" t="s">
        <v>9821</v>
      </c>
      <c r="I1116" s="749" t="s">
        <v>52</v>
      </c>
      <c r="J1116" s="749" t="n">
        <v>0.59</v>
      </c>
    </row>
    <row collapsed="false" customFormat="false" customHeight="true" hidden="true" ht="38.25" outlineLevel="0" r="1117">
      <c r="A1117" s="749" t="s">
        <v>9961</v>
      </c>
      <c r="B1117" s="758" t="str">
        <f aca="false">C1117&amp;D1117&amp;E1117&amp;F1117&amp;G1117&amp;H1117</f>
        <v>PROJETO EXECUTIVO DE INSTALACAO HIDRAULICA PARA HABITACAO/LOTEAMENTO ATE 12.000M2,INCLUSIVE PROJETO BASICO,APRESENTADO EM AUTOCAD,INCLUSIVE AS LEGALIZACOES PERTINENTES</v>
      </c>
      <c r="C1117" s="749" t="s">
        <v>9962</v>
      </c>
      <c r="D1117" s="749" t="s">
        <v>9963</v>
      </c>
      <c r="E1117" s="749" t="s">
        <v>9807</v>
      </c>
      <c r="I1117" s="749" t="s">
        <v>52</v>
      </c>
      <c r="J1117" s="749" t="n">
        <v>6.58</v>
      </c>
    </row>
    <row collapsed="false" customFormat="false" customHeight="true" hidden="true" ht="38.25" outlineLevel="0" r="1118">
      <c r="A1118" s="749" t="s">
        <v>9964</v>
      </c>
      <c r="B1118" s="758" t="str">
        <f aca="false">C1118&amp;D1118&amp;E1118&amp;F1118&amp;G1118&amp;H1118</f>
        <v>PROJETO EXECUTIVO DE INSTALACAO HIDRAULICA PARA HABITACAO/LOTEAMENTO ATE 12.000M2,INCLUSIVE PROJETO BASICO,APRESENTADO EM AUTOCAD,INCLUSIVE AS LEGALIZACOES PERTINENTES</v>
      </c>
      <c r="C1118" s="749" t="s">
        <v>9962</v>
      </c>
      <c r="D1118" s="749" t="s">
        <v>9963</v>
      </c>
      <c r="E1118" s="749" t="s">
        <v>9807</v>
      </c>
      <c r="I1118" s="749" t="s">
        <v>52</v>
      </c>
      <c r="J1118" s="749" t="n">
        <v>5.7</v>
      </c>
    </row>
    <row collapsed="false" customFormat="false" customHeight="true" hidden="true" ht="38.25" outlineLevel="0" r="1119">
      <c r="A1119" s="749" t="s">
        <v>9965</v>
      </c>
      <c r="B1119" s="758" t="str">
        <f aca="false">C1119&amp;D1119&amp;E1119&amp;F1119&amp;G1119&amp;H1119</f>
        <v>PROJETO EXECUTIVO DE INSTALACAO HIDRAULICA PARA HABITACAO/LOTEAMENTO DE 12.001 ATE 36.000M2,INCLUSIVE PROJETO BASICO,APRESENTADO EM AUTOCAD,INCLUSIVE AS LEGALIZACOES PERTINENTES</v>
      </c>
      <c r="C1119" s="749" t="s">
        <v>9962</v>
      </c>
      <c r="D1119" s="749" t="s">
        <v>9966</v>
      </c>
      <c r="E1119" s="749" t="s">
        <v>9881</v>
      </c>
      <c r="I1119" s="749" t="s">
        <v>52</v>
      </c>
      <c r="J1119" s="749" t="n">
        <v>4.35</v>
      </c>
    </row>
    <row collapsed="false" customFormat="false" customHeight="true" hidden="true" ht="38.25" outlineLevel="0" r="1120">
      <c r="A1120" s="749" t="s">
        <v>9967</v>
      </c>
      <c r="B1120" s="758" t="str">
        <f aca="false">C1120&amp;D1120&amp;E1120&amp;F1120&amp;G1120&amp;H1120</f>
        <v>PROJETO EXECUTIVO DE INSTALACAO HIDRAULICA PARA HABITACAO/LOTEAMENTO DE 12.001 ATE 36.000M2,INCLUSIVE PROJETO BASICO,APRESENTADO EM AUTOCAD,INCLUSIVE AS LEGALIZACOES PERTINENTES</v>
      </c>
      <c r="C1120" s="749" t="s">
        <v>9962</v>
      </c>
      <c r="D1120" s="749" t="s">
        <v>9966</v>
      </c>
      <c r="E1120" s="749" t="s">
        <v>9881</v>
      </c>
      <c r="I1120" s="749" t="s">
        <v>52</v>
      </c>
      <c r="J1120" s="749" t="n">
        <v>3.77</v>
      </c>
    </row>
    <row collapsed="false" customFormat="false" customHeight="true" hidden="true" ht="38.25" outlineLevel="0" r="1121">
      <c r="A1121" s="749" t="s">
        <v>9968</v>
      </c>
      <c r="B1121" s="758" t="str">
        <f aca="false">C1121&amp;D1121&amp;E1121&amp;F1121&amp;G1121&amp;H1121</f>
        <v>PROJETO EXECUTIVO DE INSTALACAO HIDRAULICA PARA HABITACAO/LOTEAMENTO ACIMA DE 36.000M2,INCLUSIVE PROJETO BASICO,APRESENTADO EM AUTOCAD,INCLUSIVE AS LEGALIZACOES PERTINENTES</v>
      </c>
      <c r="C1121" s="749" t="s">
        <v>9962</v>
      </c>
      <c r="D1121" s="749" t="s">
        <v>9969</v>
      </c>
      <c r="E1121" s="749" t="s">
        <v>9767</v>
      </c>
      <c r="I1121" s="749" t="s">
        <v>52</v>
      </c>
      <c r="J1121" s="749" t="n">
        <v>3.29</v>
      </c>
    </row>
    <row collapsed="false" customFormat="false" customHeight="true" hidden="true" ht="38.25" outlineLevel="0" r="1122">
      <c r="A1122" s="749" t="s">
        <v>9970</v>
      </c>
      <c r="B1122" s="758" t="str">
        <f aca="false">C1122&amp;D1122&amp;E1122&amp;F1122&amp;G1122&amp;H1122</f>
        <v>PROJETO EXECUTIVO DE INSTALACAO HIDRAULICA PARA HABITACAO/LOTEAMENTO ACIMA DE 36.000M2,INCLUSIVE PROJETO BASICO,APRESENTADO EM AUTOCAD,INCLUSIVE AS LEGALIZACOES PERTINENTES</v>
      </c>
      <c r="C1122" s="749" t="s">
        <v>9962</v>
      </c>
      <c r="D1122" s="749" t="s">
        <v>9969</v>
      </c>
      <c r="E1122" s="749" t="s">
        <v>9767</v>
      </c>
      <c r="I1122" s="749" t="s">
        <v>52</v>
      </c>
      <c r="J1122" s="749" t="n">
        <v>2.85</v>
      </c>
    </row>
    <row collapsed="false" customFormat="false" customHeight="true" hidden="true" ht="25.5" outlineLevel="0" r="1123">
      <c r="A1123" s="749" t="s">
        <v>9971</v>
      </c>
      <c r="B1123" s="758" t="str">
        <f aca="false">C1123&amp;D1123&amp;E1123&amp;F1123&amp;G1123&amp;H1123</f>
        <v>PROJETO EXECUTIVO DE INSTALACAO HIDRAULICA DE MONTAGEM INTERNA DE CHAFARIZES,APRESENTADO EM AUTOCAD NOS PADROES DA CONTRATADA,DE ACORDO COM A ABNT</v>
      </c>
      <c r="C1123" s="749" t="s">
        <v>9972</v>
      </c>
      <c r="D1123" s="749" t="s">
        <v>9973</v>
      </c>
      <c r="E1123" s="749" t="s">
        <v>9974</v>
      </c>
      <c r="I1123" s="749" t="s">
        <v>30</v>
      </c>
      <c r="J1123" s="749" t="n">
        <v>1211.3</v>
      </c>
    </row>
    <row collapsed="false" customFormat="false" customHeight="true" hidden="true" ht="25.5" outlineLevel="0" r="1124">
      <c r="A1124" s="749" t="s">
        <v>9975</v>
      </c>
      <c r="B1124" s="758" t="str">
        <f aca="false">C1124&amp;D1124&amp;E1124&amp;F1124&amp;G1124&amp;H1124</f>
        <v>PROJETO EXECUTIVO DE INSTALACAO HIDRAULICA DE MONTAGEM INTERNA DE CHAFARIZES,APRESENTADO EM AUTOCAD NOS PADROES DA CONTRATADA,DE ACORDO COM A ABNT</v>
      </c>
      <c r="C1124" s="749" t="s">
        <v>9972</v>
      </c>
      <c r="D1124" s="749" t="s">
        <v>9973</v>
      </c>
      <c r="E1124" s="749" t="s">
        <v>9974</v>
      </c>
      <c r="I1124" s="749" t="s">
        <v>30</v>
      </c>
      <c r="J1124" s="749" t="n">
        <v>1049.5</v>
      </c>
    </row>
    <row collapsed="false" customFormat="false" customHeight="true" hidden="true" ht="38.25" outlineLevel="0" r="1125">
      <c r="A1125" s="749" t="s">
        <v>9976</v>
      </c>
      <c r="B1125" s="758" t="str">
        <f aca="false">C1125&amp;D1125&amp;E1125&amp;F1125&amp;G1125&amp;H1125</f>
        <v>PROJETO EXECUTIVO DE INSTALACAO ELETRICA PARA PREDIOS ESCOLARES E/OU ADMINISTRATIVOS ATE 500M2,INCLUSIVE PROJETO BASICO,APRESENTADO EM AUTOCAD,INCLUSIVE AS LEGALIZACOES PERTINENTES</v>
      </c>
      <c r="C1125" s="749" t="s">
        <v>9977</v>
      </c>
      <c r="D1125" s="749" t="s">
        <v>9978</v>
      </c>
      <c r="E1125" s="749" t="s">
        <v>9783</v>
      </c>
      <c r="I1125" s="749" t="s">
        <v>52</v>
      </c>
      <c r="J1125" s="749" t="n">
        <v>13.21</v>
      </c>
    </row>
    <row collapsed="false" customFormat="false" customHeight="true" hidden="true" ht="38.25" outlineLevel="0" r="1126">
      <c r="A1126" s="749" t="s">
        <v>9979</v>
      </c>
      <c r="B1126" s="758" t="str">
        <f aca="false">C1126&amp;D1126&amp;E1126&amp;F1126&amp;G1126&amp;H1126</f>
        <v>PROJETO EXECUTIVO DE INSTALACAO ELETRICA PARA PREDIOS ESCOLARES E/OU ADMINISTRATIVOS ATE 500M2,INCLUSIVE PROJETO BASICO,APRESENTADO EM AUTOCAD,INCLUSIVE AS LEGALIZACOES PERTINENTES</v>
      </c>
      <c r="C1126" s="749" t="s">
        <v>9977</v>
      </c>
      <c r="D1126" s="749" t="s">
        <v>9978</v>
      </c>
      <c r="E1126" s="749" t="s">
        <v>9783</v>
      </c>
      <c r="I1126" s="749" t="s">
        <v>52</v>
      </c>
      <c r="J1126" s="749" t="n">
        <v>11.44</v>
      </c>
    </row>
    <row collapsed="false" customFormat="false" customHeight="true" hidden="true" ht="38.25" outlineLevel="0" r="1127">
      <c r="A1127" s="749" t="s">
        <v>9980</v>
      </c>
      <c r="B1127" s="758" t="str">
        <f aca="false">C1127&amp;D1127&amp;E1127&amp;F1127&amp;G1127&amp;H1127</f>
        <v>PROJETO EXECUTIVO DE INSTALACAO ELETRICA PARA PREDIOS ESCOLARES E/OU ADMINISTRATIVOS DE 501 ATE 3.000M2,INCLUSIVE PROJETO BASICO,APRESENTADO EM AUTOCAD,INCLUSIVE AS LEGALIZACOES PERTINENTES</v>
      </c>
      <c r="C1127" s="749" t="s">
        <v>9977</v>
      </c>
      <c r="D1127" s="749" t="s">
        <v>9981</v>
      </c>
      <c r="E1127" s="749" t="s">
        <v>9900</v>
      </c>
      <c r="F1127" s="749" t="s">
        <v>9901</v>
      </c>
      <c r="I1127" s="749" t="s">
        <v>52</v>
      </c>
      <c r="J1127" s="749" t="n">
        <v>11.03</v>
      </c>
    </row>
    <row collapsed="false" customFormat="false" customHeight="true" hidden="true" ht="38.25" outlineLevel="0" r="1128">
      <c r="A1128" s="749" t="s">
        <v>9982</v>
      </c>
      <c r="B1128" s="758" t="str">
        <f aca="false">C1128&amp;D1128&amp;E1128&amp;F1128&amp;G1128&amp;H1128</f>
        <v>PROJETO EXECUTIVO DE INSTALACAO ELETRICA PARA PREDIOS ESCOLARES E/OU ADMINISTRATIVOS DE 501 ATE 3.000M2,INCLUSIVE PROJETO BASICO,APRESENTADO EM AUTOCAD,INCLUSIVE AS LEGALIZACOES PERTINENTES</v>
      </c>
      <c r="C1128" s="749" t="s">
        <v>9977</v>
      </c>
      <c r="D1128" s="749" t="s">
        <v>9981</v>
      </c>
      <c r="E1128" s="749" t="s">
        <v>9900</v>
      </c>
      <c r="F1128" s="749" t="s">
        <v>9901</v>
      </c>
      <c r="I1128" s="749" t="s">
        <v>52</v>
      </c>
      <c r="J1128" s="749" t="n">
        <v>9.56</v>
      </c>
    </row>
    <row collapsed="false" customFormat="false" customHeight="true" hidden="true" ht="38.25" outlineLevel="0" r="1129">
      <c r="A1129" s="749" t="s">
        <v>9983</v>
      </c>
      <c r="B1129" s="758" t="str">
        <f aca="false">C1129&amp;D1129&amp;E1129&amp;F1129&amp;G1129&amp;H1129</f>
        <v>PROJETO EXECUTIVO DE INSTALACAO ELETRICA PARA PREDIOS ESCOLARES E/OU ADMINISTRATIVOS ACIMA DE 3.000M2,INCLUSIVE PROJETOBASICO,APRESENTADO EM AUTOCAD,INCLUSIVE AS LEGALIZACOES PERTINENTES</v>
      </c>
      <c r="C1129" s="749" t="s">
        <v>9977</v>
      </c>
      <c r="D1129" s="749" t="s">
        <v>9984</v>
      </c>
      <c r="E1129" s="749" t="s">
        <v>9985</v>
      </c>
      <c r="F1129" s="749" t="s">
        <v>9986</v>
      </c>
      <c r="I1129" s="749" t="s">
        <v>52</v>
      </c>
      <c r="J1129" s="749" t="n">
        <v>6.58</v>
      </c>
    </row>
    <row collapsed="false" customFormat="false" customHeight="true" hidden="true" ht="38.25" outlineLevel="0" r="1130">
      <c r="A1130" s="749" t="s">
        <v>9987</v>
      </c>
      <c r="B1130" s="758" t="str">
        <f aca="false">C1130&amp;D1130&amp;E1130&amp;F1130&amp;G1130&amp;H1130</f>
        <v>PROJETO EXECUTIVO DE INSTALACAO ELETRICA PARA PREDIOS ESCOLARES E/OU ADMINISTRATIVOS ACIMA DE 3.000M2,INCLUSIVE PROJETOBASICO,APRESENTADO EM AUTOCAD,INCLUSIVE AS LEGALIZACOES PERTINENTES</v>
      </c>
      <c r="C1130" s="749" t="s">
        <v>9977</v>
      </c>
      <c r="D1130" s="749" t="s">
        <v>9984</v>
      </c>
      <c r="E1130" s="749" t="s">
        <v>9985</v>
      </c>
      <c r="F1130" s="749" t="s">
        <v>9986</v>
      </c>
      <c r="I1130" s="749" t="s">
        <v>52</v>
      </c>
      <c r="J1130" s="749" t="n">
        <v>5.7</v>
      </c>
    </row>
    <row collapsed="false" customFormat="false" customHeight="true" hidden="true" ht="25.5" outlineLevel="0" r="1131">
      <c r="A1131" s="749" t="s">
        <v>9988</v>
      </c>
      <c r="B1131" s="758" t="str">
        <f aca="false">C1131&amp;D1131&amp;E1131&amp;F1131&amp;G1131&amp;H1131</f>
        <v>PROJETO EXECUTIVO DE INSTALACAO ELETRICA PARA PREDIOS CULTURAIS ATE 3.000M2,INCLUSIVE PROJETO BASICO,APRESENTADO EM AUTOCAD,INCLUSIVE AS LEGALIZACOES PERTINENTES</v>
      </c>
      <c r="C1131" s="749" t="s">
        <v>9989</v>
      </c>
      <c r="D1131" s="749" t="s">
        <v>9990</v>
      </c>
      <c r="E1131" s="749" t="s">
        <v>9991</v>
      </c>
      <c r="I1131" s="749" t="s">
        <v>52</v>
      </c>
      <c r="J1131" s="749" t="n">
        <v>22.08</v>
      </c>
    </row>
    <row collapsed="false" customFormat="false" customHeight="true" hidden="true" ht="25.5" outlineLevel="0" r="1132">
      <c r="A1132" s="749" t="s">
        <v>9992</v>
      </c>
      <c r="B1132" s="758" t="str">
        <f aca="false">C1132&amp;D1132&amp;E1132&amp;F1132&amp;G1132&amp;H1132</f>
        <v>PROJETO EXECUTIVO DE INSTALACAO ELETRICA PARA PREDIOS CULTURAIS ATE 3.000M2,INCLUSIVE PROJETO BASICO,APRESENTADO EM AUTOCAD,INCLUSIVE AS LEGALIZACOES PERTINENTES</v>
      </c>
      <c r="C1132" s="749" t="s">
        <v>9989</v>
      </c>
      <c r="D1132" s="749" t="s">
        <v>9990</v>
      </c>
      <c r="E1132" s="749" t="s">
        <v>9991</v>
      </c>
      <c r="I1132" s="749" t="s">
        <v>52</v>
      </c>
      <c r="J1132" s="749" t="n">
        <v>19.13</v>
      </c>
    </row>
    <row collapsed="false" customFormat="false" customHeight="true" hidden="true" ht="38.25" outlineLevel="0" r="1133">
      <c r="A1133" s="749" t="s">
        <v>9993</v>
      </c>
      <c r="B1133" s="758" t="str">
        <f aca="false">C1133&amp;D1133&amp;E1133&amp;F1133&amp;G1133&amp;H1133</f>
        <v>PROJETO EXECUTIVO DE INSTALACAO ELETRICA PARA PREDIOS CULTURAIS ACIMA DE 3.000M2,INCLUSIVE PROJETO BASICO,APRESENTADO EM AUTOCAD,INCLUSIVE AS LEGALIZACOES PERTINENTES</v>
      </c>
      <c r="C1133" s="749" t="s">
        <v>9989</v>
      </c>
      <c r="D1133" s="749" t="s">
        <v>9994</v>
      </c>
      <c r="E1133" s="749" t="s">
        <v>9937</v>
      </c>
      <c r="I1133" s="749" t="s">
        <v>52</v>
      </c>
      <c r="J1133" s="749" t="n">
        <v>16.5</v>
      </c>
    </row>
    <row collapsed="false" customFormat="false" customHeight="true" hidden="true" ht="38.25" outlineLevel="0" r="1134">
      <c r="A1134" s="749" t="s">
        <v>9995</v>
      </c>
      <c r="B1134" s="758" t="str">
        <f aca="false">C1134&amp;D1134&amp;E1134&amp;F1134&amp;G1134&amp;H1134</f>
        <v>PROJETO EXECUTIVO DE INSTALACAO ELETRICA PARA PREDIOS CULTURAIS ACIMA DE 3.000M2,INCLUSIVE PROJETO BASICO,APRESENTADO EM AUTOCAD,INCLUSIVE AS LEGALIZACOES PERTINENTES</v>
      </c>
      <c r="C1134" s="749" t="s">
        <v>9989</v>
      </c>
      <c r="D1134" s="749" t="s">
        <v>9994</v>
      </c>
      <c r="E1134" s="749" t="s">
        <v>9937</v>
      </c>
      <c r="I1134" s="749" t="s">
        <v>52</v>
      </c>
      <c r="J1134" s="749" t="n">
        <v>14.29</v>
      </c>
    </row>
    <row collapsed="false" customFormat="false" customHeight="true" hidden="true" ht="25.5" outlineLevel="0" r="1135">
      <c r="A1135" s="749" t="s">
        <v>9996</v>
      </c>
      <c r="B1135" s="758" t="str">
        <f aca="false">C1135&amp;D1135&amp;E1135&amp;F1135&amp;G1135&amp;H1135</f>
        <v>PROJETO EXECUTIVO DE INSTALACAO ELETRICA PARA PREDIOS HOSPITALARES,INCLUSIVE PROJETO BASICO,APRESENTADO EM AUTOCAD,INCLUSIVE AS LEGALIZACOES PERTINENTES</v>
      </c>
      <c r="C1135" s="749" t="s">
        <v>9997</v>
      </c>
      <c r="D1135" s="749" t="s">
        <v>9998</v>
      </c>
      <c r="E1135" s="749" t="s">
        <v>9999</v>
      </c>
      <c r="I1135" s="749" t="s">
        <v>52</v>
      </c>
      <c r="J1135" s="749" t="n">
        <v>26.39</v>
      </c>
    </row>
    <row collapsed="false" customFormat="false" customHeight="true" hidden="true" ht="25.5" outlineLevel="0" r="1136">
      <c r="A1136" s="749" t="s">
        <v>10000</v>
      </c>
      <c r="B1136" s="758" t="str">
        <f aca="false">C1136&amp;D1136&amp;E1136&amp;F1136&amp;G1136&amp;H1136</f>
        <v>PROJETO EXECUTIVO DE INSTALACAO ELETRICA PARA PREDIOS HOSPITALARES,INCLUSIVE PROJETO BASICO,APRESENTADO EM AUTOCAD,INCLUSIVE AS LEGALIZACOES PERTINENTES</v>
      </c>
      <c r="C1136" s="749" t="s">
        <v>9997</v>
      </c>
      <c r="D1136" s="749" t="s">
        <v>9998</v>
      </c>
      <c r="E1136" s="749" t="s">
        <v>9999</v>
      </c>
      <c r="I1136" s="749" t="s">
        <v>52</v>
      </c>
      <c r="J1136" s="749" t="n">
        <v>22.87</v>
      </c>
    </row>
    <row collapsed="false" customFormat="false" customHeight="true" hidden="true" ht="25.5" outlineLevel="0" r="1137">
      <c r="A1137" s="749" t="s">
        <v>10001</v>
      </c>
      <c r="B1137" s="758" t="str">
        <f aca="false">C1137&amp;D1137&amp;E1137&amp;F1137&amp;G1137&amp;H1137</f>
        <v>PROJETO EXECUTIVO DE INSTALACAO ELETRICA PARA HABITACOES/EDIFICIOS ATE 500M2,INCLUSIVE PROJETO BASICO,APRESENTADO EM AUTOCAD,INCLUSIVE AS LEGALIZACOES PERTINENTES</v>
      </c>
      <c r="C1137" s="749" t="s">
        <v>10002</v>
      </c>
      <c r="D1137" s="749" t="s">
        <v>10003</v>
      </c>
      <c r="E1137" s="749" t="s">
        <v>9803</v>
      </c>
      <c r="I1137" s="749" t="s">
        <v>52</v>
      </c>
      <c r="J1137" s="749" t="n">
        <v>16.07</v>
      </c>
    </row>
    <row collapsed="false" customFormat="false" customHeight="true" hidden="true" ht="25.5" outlineLevel="0" r="1138">
      <c r="A1138" s="749" t="s">
        <v>10004</v>
      </c>
      <c r="B1138" s="758" t="str">
        <f aca="false">C1138&amp;D1138&amp;E1138&amp;F1138&amp;G1138&amp;H1138</f>
        <v>PROJETO EXECUTIVO DE INSTALACAO ELETRICA PARA HABITACOES/EDIFICIOS ATE 500M2,INCLUSIVE PROJETO BASICO,APRESENTADO EM AUTOCAD,INCLUSIVE AS LEGALIZACOES PERTINENTES</v>
      </c>
      <c r="C1138" s="749" t="s">
        <v>10002</v>
      </c>
      <c r="D1138" s="749" t="s">
        <v>10003</v>
      </c>
      <c r="E1138" s="749" t="s">
        <v>9803</v>
      </c>
      <c r="I1138" s="749" t="s">
        <v>52</v>
      </c>
      <c r="J1138" s="749" t="n">
        <v>13.92</v>
      </c>
    </row>
    <row collapsed="false" customFormat="false" customHeight="true" hidden="true" ht="38.25" outlineLevel="0" r="1139">
      <c r="A1139" s="749" t="s">
        <v>10005</v>
      </c>
      <c r="B1139" s="758" t="str">
        <f aca="false">C1139&amp;D1139&amp;E1139&amp;F1139&amp;G1139&amp;H1139</f>
        <v>PROJETO EXECUTIVO DE INSTALACAO ELETRICA PARA HABITACOES/EDIFICIOS DE 501 ATE 3.000M2,INCLUSIVE PROJETO BASICO,APRESENTADO EM AUTOCAD,INCLUSIVE AS LEGALIZACOES PERTINENTES</v>
      </c>
      <c r="C1139" s="749" t="s">
        <v>10002</v>
      </c>
      <c r="D1139" s="749" t="s">
        <v>10006</v>
      </c>
      <c r="E1139" s="749" t="s">
        <v>9941</v>
      </c>
      <c r="I1139" s="749" t="s">
        <v>52</v>
      </c>
      <c r="J1139" s="749" t="n">
        <v>12.03</v>
      </c>
    </row>
    <row collapsed="false" customFormat="false" customHeight="true" hidden="true" ht="38.25" outlineLevel="0" r="1140">
      <c r="A1140" s="749" t="s">
        <v>10007</v>
      </c>
      <c r="B1140" s="758" t="str">
        <f aca="false">C1140&amp;D1140&amp;E1140&amp;F1140&amp;G1140&amp;H1140</f>
        <v>PROJETO EXECUTIVO DE INSTALACAO ELETRICA PARA HABITACOES/EDIFICIOS DE 501 ATE 3.000M2,INCLUSIVE PROJETO BASICO,APRESENTADO EM AUTOCAD,INCLUSIVE AS LEGALIZACOES PERTINENTES</v>
      </c>
      <c r="C1140" s="749" t="s">
        <v>10002</v>
      </c>
      <c r="D1140" s="749" t="s">
        <v>10006</v>
      </c>
      <c r="E1140" s="749" t="s">
        <v>9941</v>
      </c>
      <c r="I1140" s="749" t="s">
        <v>52</v>
      </c>
      <c r="J1140" s="749" t="n">
        <v>10.42</v>
      </c>
    </row>
    <row collapsed="false" customFormat="false" customHeight="true" hidden="true" ht="38.25" outlineLevel="0" r="1141">
      <c r="A1141" s="749" t="s">
        <v>10008</v>
      </c>
      <c r="B1141" s="758" t="str">
        <f aca="false">C1141&amp;D1141&amp;E1141&amp;F1141&amp;G1141&amp;H1141</f>
        <v>PROJETO EXECUTIVO DE INSTALACAO ELETRICA PARA HABITACOES/EDIFICIOS ACIMA DE 3.000M2,INCLUSIVE PROJETO BASICO,APRESENTADO EM AUTOCAD,INCLUSIVE AS LEGALIZACOES PERTINENTES</v>
      </c>
      <c r="C1141" s="749" t="s">
        <v>10002</v>
      </c>
      <c r="D1141" s="749" t="s">
        <v>10009</v>
      </c>
      <c r="E1141" s="749" t="s">
        <v>9754</v>
      </c>
      <c r="I1141" s="749" t="s">
        <v>52</v>
      </c>
      <c r="J1141" s="749" t="n">
        <v>8.09</v>
      </c>
    </row>
    <row collapsed="false" customFormat="false" customHeight="true" hidden="true" ht="38.25" outlineLevel="0" r="1142">
      <c r="A1142" s="749" t="s">
        <v>10010</v>
      </c>
      <c r="B1142" s="758" t="str">
        <f aca="false">C1142&amp;D1142&amp;E1142&amp;F1142&amp;G1142&amp;H1142</f>
        <v>PROJETO EXECUTIVO DE INSTALACAO ELETRICA PARA HABITACOES/EDIFICIOS ACIMA DE 3.000M2,INCLUSIVE PROJETO BASICO,APRESENTADO EM AUTOCAD,INCLUSIVE AS LEGALIZACOES PERTINENTES</v>
      </c>
      <c r="C1142" s="749" t="s">
        <v>10002</v>
      </c>
      <c r="D1142" s="749" t="s">
        <v>10009</v>
      </c>
      <c r="E1142" s="749" t="s">
        <v>9754</v>
      </c>
      <c r="I1142" s="749" t="s">
        <v>52</v>
      </c>
      <c r="J1142" s="749" t="n">
        <v>7.01</v>
      </c>
    </row>
    <row collapsed="false" customFormat="false" customHeight="true" hidden="true" ht="25.5" outlineLevel="0" r="1143">
      <c r="A1143" s="749" t="s">
        <v>10011</v>
      </c>
      <c r="B1143" s="758" t="str">
        <f aca="false">C1143&amp;D1143&amp;E1143&amp;F1143&amp;G1143&amp;H1143</f>
        <v>PROJETO EXECUTIVO DE INSTALACAO ELETRICA PARA URBANIZACAO ATE 15.000M2,INCLUSIVE PROJETO BASICO,APRESENTADO EM AUTOCAD,INCLUSIVE AS LEGALIZACOES PERTINENTES</v>
      </c>
      <c r="C1143" s="749" t="s">
        <v>10012</v>
      </c>
      <c r="D1143" s="749" t="s">
        <v>10013</v>
      </c>
      <c r="E1143" s="749" t="s">
        <v>10014</v>
      </c>
      <c r="I1143" s="749" t="s">
        <v>52</v>
      </c>
      <c r="J1143" s="749" t="n">
        <v>1.45</v>
      </c>
    </row>
    <row collapsed="false" customFormat="false" customHeight="true" hidden="true" ht="25.5" outlineLevel="0" r="1144">
      <c r="A1144" s="749" t="s">
        <v>10015</v>
      </c>
      <c r="B1144" s="758" t="str">
        <f aca="false">C1144&amp;D1144&amp;E1144&amp;F1144&amp;G1144&amp;H1144</f>
        <v>PROJETO EXECUTIVO DE INSTALACAO ELETRICA PARA URBANIZACAO ATE 15.000M2,INCLUSIVE PROJETO BASICO,APRESENTADO EM AUTOCAD,INCLUSIVE AS LEGALIZACOES PERTINENTES</v>
      </c>
      <c r="C1144" s="749" t="s">
        <v>10012</v>
      </c>
      <c r="D1144" s="749" t="s">
        <v>10013</v>
      </c>
      <c r="E1144" s="749" t="s">
        <v>10014</v>
      </c>
      <c r="I1144" s="749" t="s">
        <v>52</v>
      </c>
      <c r="J1144" s="749" t="n">
        <v>1.26</v>
      </c>
    </row>
    <row collapsed="false" customFormat="false" customHeight="true" hidden="true" ht="25.5" outlineLevel="0" r="1145">
      <c r="A1145" s="749" t="s">
        <v>10016</v>
      </c>
      <c r="B1145" s="758" t="str">
        <f aca="false">C1145&amp;D1145&amp;E1145&amp;F1145&amp;G1145&amp;H1145</f>
        <v>PROJETO EXECUTIVO DE INSTALACAO ELETRICA PARA URBANIZACAO ACIMA DE 15.000M2,INCLUSIVE PROJETO BASICO,APRESENTADO EM AUTOCAD,INCLUSIVE AS LEGALIZACOES PERTINENTES</v>
      </c>
      <c r="C1145" s="749" t="s">
        <v>10017</v>
      </c>
      <c r="D1145" s="749" t="s">
        <v>10018</v>
      </c>
      <c r="E1145" s="749" t="s">
        <v>9991</v>
      </c>
      <c r="I1145" s="749" t="s">
        <v>52</v>
      </c>
      <c r="J1145" s="749" t="n">
        <v>1.07</v>
      </c>
    </row>
    <row collapsed="false" customFormat="false" customHeight="true" hidden="true" ht="25.5" outlineLevel="0" r="1146">
      <c r="A1146" s="749" t="s">
        <v>10019</v>
      </c>
      <c r="B1146" s="758" t="str">
        <f aca="false">C1146&amp;D1146&amp;E1146&amp;F1146&amp;G1146&amp;H1146</f>
        <v>PROJETO EXECUTIVO DE INSTALACAO ELETRICA PARA URBANIZACAO ACIMA DE 15.000M2,INCLUSIVE PROJETO BASICO,APRESENTADO EM AUTOCAD,INCLUSIVE AS LEGALIZACOES PERTINENTES</v>
      </c>
      <c r="C1146" s="749" t="s">
        <v>10017</v>
      </c>
      <c r="D1146" s="749" t="s">
        <v>10018</v>
      </c>
      <c r="E1146" s="749" t="s">
        <v>9991</v>
      </c>
      <c r="I1146" s="749" t="s">
        <v>52</v>
      </c>
      <c r="J1146" s="749" t="n">
        <v>0.92</v>
      </c>
    </row>
    <row collapsed="false" customFormat="false" customHeight="true" hidden="true" ht="38.25" outlineLevel="0" r="1147">
      <c r="A1147" s="749" t="s">
        <v>10020</v>
      </c>
      <c r="B1147" s="758" t="str">
        <f aca="false">C1147&amp;D1147&amp;E1147&amp;F1147&amp;G1147&amp;H1147</f>
        <v>PROJETO EXECUTIVO DE INSTALACAO ELETRICA PARA HABITACAO/LOTEAMENTO ATE 12.000M2,INCLUSIVE PROJETO BASICO,APRESENTADO EMAUTOCAD,INCLUSIVE AS LEGALIZACOES PERTINENTES</v>
      </c>
      <c r="C1147" s="749" t="s">
        <v>10021</v>
      </c>
      <c r="D1147" s="749" t="s">
        <v>10022</v>
      </c>
      <c r="E1147" s="749" t="s">
        <v>10023</v>
      </c>
      <c r="I1147" s="749" t="s">
        <v>52</v>
      </c>
      <c r="J1147" s="749" t="n">
        <v>6.58</v>
      </c>
    </row>
    <row collapsed="false" customFormat="false" customHeight="true" hidden="true" ht="38.25" outlineLevel="0" r="1148">
      <c r="A1148" s="749" t="s">
        <v>10024</v>
      </c>
      <c r="B1148" s="758" t="str">
        <f aca="false">C1148&amp;D1148&amp;E1148&amp;F1148&amp;G1148&amp;H1148</f>
        <v>PROJETO EXECUTIVO DE INSTALACAO ELETRICA PARA HABITACAO/LOTEAMENTO ATE 12.000M2,INCLUSIVE PROJETO BASICO,APRESENTADO EMAUTOCAD,INCLUSIVE AS LEGALIZACOES PERTINENTES</v>
      </c>
      <c r="C1148" s="749" t="s">
        <v>10021</v>
      </c>
      <c r="D1148" s="749" t="s">
        <v>10022</v>
      </c>
      <c r="E1148" s="749" t="s">
        <v>10023</v>
      </c>
      <c r="I1148" s="749" t="s">
        <v>52</v>
      </c>
      <c r="J1148" s="749" t="n">
        <v>5.7</v>
      </c>
    </row>
    <row collapsed="false" customFormat="false" customHeight="true" hidden="true" ht="38.25" outlineLevel="0" r="1149">
      <c r="A1149" s="749" t="s">
        <v>10025</v>
      </c>
      <c r="B1149" s="758" t="str">
        <f aca="false">C1149&amp;D1149&amp;E1149&amp;F1149&amp;G1149&amp;H1149</f>
        <v>PROJETO EXECUTIVO DE INSTALACAO ELETRICA PARA HABITACAO/LOTEAMENTO DE 12.001 ATE 36.000M2,INCLUSIVE PROJETO BASICO,APRESENTADO EM AUTOCAD,INCLUSIVE AS LEGALIZACOES PERTINENTES</v>
      </c>
      <c r="C1149" s="749" t="s">
        <v>10021</v>
      </c>
      <c r="D1149" s="749" t="s">
        <v>10026</v>
      </c>
      <c r="E1149" s="749" t="s">
        <v>9779</v>
      </c>
      <c r="I1149" s="749" t="s">
        <v>52</v>
      </c>
      <c r="J1149" s="749" t="n">
        <v>4.35</v>
      </c>
    </row>
    <row collapsed="false" customFormat="false" customHeight="true" hidden="true" ht="38.25" outlineLevel="0" r="1150">
      <c r="A1150" s="749" t="s">
        <v>10027</v>
      </c>
      <c r="B1150" s="758" t="str">
        <f aca="false">C1150&amp;D1150&amp;E1150&amp;F1150&amp;G1150&amp;H1150</f>
        <v>PROJETO EXECUTIVO DE INSTALACAO ELETRICA PARA HABITACAO/LOTEAMENTO DE 12.001 ATE 36.000M2,INCLUSIVE PROJETO BASICO,APRESENTADO EM AUTOCAD,INCLUSIVE AS LEGALIZACOES PERTINENTES</v>
      </c>
      <c r="C1150" s="749" t="s">
        <v>10021</v>
      </c>
      <c r="D1150" s="749" t="s">
        <v>10026</v>
      </c>
      <c r="E1150" s="749" t="s">
        <v>9779</v>
      </c>
      <c r="I1150" s="749" t="s">
        <v>52</v>
      </c>
      <c r="J1150" s="749" t="n">
        <v>3.77</v>
      </c>
    </row>
    <row collapsed="false" customFormat="false" customHeight="true" hidden="true" ht="38.25" outlineLevel="0" r="1151">
      <c r="A1151" s="749" t="s">
        <v>10028</v>
      </c>
      <c r="B1151" s="758" t="str">
        <f aca="false">C1151&amp;D1151&amp;E1151&amp;F1151&amp;G1151&amp;H1151</f>
        <v>PROJETO EXECUTIVO DE INSTALACAO ELETRICA PARA HABITACAO/LOTEAMENTO ACIMA DE 36.000M2,INCLUSIVE PROJETO BASICO,APRESENTADO EM AUTOCAD,INCLUSIVE AS LEGALIZACOES PERTINENTES</v>
      </c>
      <c r="C1151" s="749" t="s">
        <v>10021</v>
      </c>
      <c r="D1151" s="749" t="s">
        <v>10029</v>
      </c>
      <c r="E1151" s="749" t="s">
        <v>9860</v>
      </c>
      <c r="I1151" s="749" t="s">
        <v>52</v>
      </c>
      <c r="J1151" s="749" t="n">
        <v>3.29</v>
      </c>
    </row>
    <row collapsed="false" customFormat="false" customHeight="true" hidden="true" ht="38.25" outlineLevel="0" r="1152">
      <c r="A1152" s="749" t="s">
        <v>10030</v>
      </c>
      <c r="B1152" s="758" t="str">
        <f aca="false">C1152&amp;D1152&amp;E1152&amp;F1152&amp;G1152&amp;H1152</f>
        <v>PROJETO EXECUTIVO DE INSTALACAO ELETRICA PARA HABITACAO/LOTEAMENTO ACIMA DE 36.000M2,INCLUSIVE PROJETO BASICO,APRESENTADO EM AUTOCAD,INCLUSIVE AS LEGALIZACOES PERTINENTES</v>
      </c>
      <c r="C1152" s="749" t="s">
        <v>10021</v>
      </c>
      <c r="D1152" s="749" t="s">
        <v>10029</v>
      </c>
      <c r="E1152" s="749" t="s">
        <v>9860</v>
      </c>
      <c r="I1152" s="749" t="s">
        <v>52</v>
      </c>
      <c r="J1152" s="749" t="n">
        <v>2.85</v>
      </c>
    </row>
    <row collapsed="false" customFormat="false" customHeight="true" hidden="true" ht="25.5" outlineLevel="0" r="1153">
      <c r="A1153" s="749" t="s">
        <v>10031</v>
      </c>
      <c r="B1153" s="758" t="str">
        <f aca="false">C1153&amp;D1153&amp;E1153&amp;F1153&amp;G1153&amp;H1153</f>
        <v>PROJETO EXECUTIVO DE INSTALACAO ELETRICA DO QUADRO DOS COMANDOS DE MOTORES PARA CHAFARIZES,APRESENTADO EM AUTOCAD NOS PADROES DA CONTRATADA,DE ACORDO COM A ABNT</v>
      </c>
      <c r="C1153" s="749" t="s">
        <v>10032</v>
      </c>
      <c r="D1153" s="749" t="s">
        <v>10033</v>
      </c>
      <c r="E1153" s="749" t="s">
        <v>10034</v>
      </c>
      <c r="I1153" s="749" t="s">
        <v>30</v>
      </c>
      <c r="J1153" s="749" t="n">
        <v>1211.28</v>
      </c>
    </row>
    <row collapsed="false" customFormat="false" customHeight="true" hidden="true" ht="25.5" outlineLevel="0" r="1154">
      <c r="A1154" s="749" t="s">
        <v>10035</v>
      </c>
      <c r="B1154" s="758" t="str">
        <f aca="false">C1154&amp;D1154&amp;E1154&amp;F1154&amp;G1154&amp;H1154</f>
        <v>PROJETO EXECUTIVO DE INSTALACAO ELETRICA DO QUADRO DOS COMANDOS DE MOTORES PARA CHAFARIZES,APRESENTADO EM AUTOCAD NOS PADROES DA CONTRATADA,DE ACORDO COM A ABNT</v>
      </c>
      <c r="C1154" s="749" t="s">
        <v>10032</v>
      </c>
      <c r="D1154" s="749" t="s">
        <v>10033</v>
      </c>
      <c r="E1154" s="749" t="s">
        <v>10034</v>
      </c>
      <c r="I1154" s="749" t="s">
        <v>30</v>
      </c>
      <c r="J1154" s="749" t="n">
        <v>1049.49</v>
      </c>
    </row>
    <row collapsed="false" customFormat="false" customHeight="true" hidden="true" ht="25.5" outlineLevel="0" r="1155">
      <c r="A1155" s="749" t="s">
        <v>10036</v>
      </c>
      <c r="B1155" s="758" t="str">
        <f aca="false">C1155&amp;D1155&amp;E1155&amp;F1155&amp;G1155&amp;H1155</f>
        <v>PROJETO EXECUTIVO DE SISTEMA DE AR CONDICIONADO E EXAUSTAO MECANICA, INCLUSIVE PROJETO BASICO,EM AUTOCAD,EM PREDIOS COMAREA DE ATE 500M2</v>
      </c>
      <c r="C1155" s="749" t="s">
        <v>10037</v>
      </c>
      <c r="D1155" s="749" t="s">
        <v>10038</v>
      </c>
      <c r="E1155" s="749" t="s">
        <v>10039</v>
      </c>
      <c r="I1155" s="749" t="s">
        <v>52</v>
      </c>
      <c r="J1155" s="749" t="n">
        <v>10.1</v>
      </c>
    </row>
    <row collapsed="false" customFormat="false" customHeight="true" hidden="true" ht="25.5" outlineLevel="0" r="1156">
      <c r="A1156" s="749" t="s">
        <v>10040</v>
      </c>
      <c r="B1156" s="758" t="str">
        <f aca="false">C1156&amp;D1156&amp;E1156&amp;F1156&amp;G1156&amp;H1156</f>
        <v>PROJETO EXECUTIVO DE SISTEMA DE AR CONDICIONADO E EXAUSTAO MECANICA, INCLUSIVE PROJETO BASICO,EM AUTOCAD,EM PREDIOS COMAREA DE ATE 500M2</v>
      </c>
      <c r="C1156" s="749" t="s">
        <v>10037</v>
      </c>
      <c r="D1156" s="749" t="s">
        <v>10038</v>
      </c>
      <c r="E1156" s="749" t="s">
        <v>10039</v>
      </c>
      <c r="I1156" s="749" t="s">
        <v>52</v>
      </c>
      <c r="J1156" s="749" t="n">
        <v>8.75</v>
      </c>
    </row>
    <row collapsed="false" customFormat="false" customHeight="true" hidden="true" ht="25.5" outlineLevel="0" r="1157">
      <c r="A1157" s="749" t="s">
        <v>10041</v>
      </c>
      <c r="B1157" s="758" t="str">
        <f aca="false">C1157&amp;D1157&amp;E1157&amp;F1157&amp;G1157&amp;H1157</f>
        <v>PROJETO EXECUTIVO DE SISTEMA DE AR CONDICIONADO E EXAUSTAO MECANICA, INCLUSIVE PROJETO BASICO,EM AUTOCAD,EM PREDIOS COMAREA DE 501 ATE 3000M2</v>
      </c>
      <c r="C1157" s="749" t="s">
        <v>10037</v>
      </c>
      <c r="D1157" s="749" t="s">
        <v>10038</v>
      </c>
      <c r="E1157" s="749" t="s">
        <v>10042</v>
      </c>
      <c r="I1157" s="749" t="s">
        <v>52</v>
      </c>
      <c r="J1157" s="749" t="n">
        <v>8.41</v>
      </c>
    </row>
    <row collapsed="false" customFormat="false" customHeight="true" hidden="true" ht="25.5" outlineLevel="0" r="1158">
      <c r="A1158" s="749" t="s">
        <v>10043</v>
      </c>
      <c r="B1158" s="758" t="str">
        <f aca="false">C1158&amp;D1158&amp;E1158&amp;F1158&amp;G1158&amp;H1158</f>
        <v>PROJETO EXECUTIVO DE SISTEMA DE AR CONDICIONADO E EXAUSTAO MECANICA, INCLUSIVE PROJETO BASICO,EM AUTOCAD,EM PREDIOS COMAREA DE 501 ATE 3000M2</v>
      </c>
      <c r="C1158" s="749" t="s">
        <v>10037</v>
      </c>
      <c r="D1158" s="749" t="s">
        <v>10038</v>
      </c>
      <c r="E1158" s="749" t="s">
        <v>10042</v>
      </c>
      <c r="I1158" s="749" t="s">
        <v>52</v>
      </c>
      <c r="J1158" s="749" t="n">
        <v>7.29</v>
      </c>
    </row>
    <row collapsed="false" customFormat="false" customHeight="true" hidden="true" ht="25.5" outlineLevel="0" r="1159">
      <c r="A1159" s="749" t="s">
        <v>10044</v>
      </c>
      <c r="B1159" s="758" t="str">
        <f aca="false">C1159&amp;D1159&amp;E1159&amp;F1159&amp;G1159&amp;H1159</f>
        <v>PROJETO EXECUTIVO DE SISTEMA DE AR CONDICIONADO E EXAUSTAO MECANICA, INCLUSIVE PROJETO BASICO,EM AUTOCAD,EM PREDIOS COMAREA ACIMA DE 3000M2</v>
      </c>
      <c r="C1159" s="749" t="s">
        <v>10037</v>
      </c>
      <c r="D1159" s="749" t="s">
        <v>10038</v>
      </c>
      <c r="E1159" s="749" t="s">
        <v>10045</v>
      </c>
      <c r="I1159" s="749" t="s">
        <v>52</v>
      </c>
      <c r="J1159" s="749" t="n">
        <v>5.06</v>
      </c>
    </row>
    <row collapsed="false" customFormat="false" customHeight="true" hidden="true" ht="25.5" outlineLevel="0" r="1160">
      <c r="A1160" s="749" t="s">
        <v>10046</v>
      </c>
      <c r="B1160" s="758" t="str">
        <f aca="false">C1160&amp;D1160&amp;E1160&amp;F1160&amp;G1160&amp;H1160</f>
        <v>PROJETO EXECUTIVO DE SISTEMA DE AR CONDICIONADO E EXAUSTAO MECANICA, INCLUSIVE PROJETO BASICO,EM AUTOCAD,EM PREDIOS COMAREA ACIMA DE 3000M2</v>
      </c>
      <c r="C1160" s="749" t="s">
        <v>10037</v>
      </c>
      <c r="D1160" s="749" t="s">
        <v>10038</v>
      </c>
      <c r="E1160" s="749" t="s">
        <v>10045</v>
      </c>
      <c r="I1160" s="749" t="s">
        <v>52</v>
      </c>
      <c r="J1160" s="749" t="n">
        <v>4.38</v>
      </c>
    </row>
    <row collapsed="false" customFormat="false" customHeight="true" hidden="true" ht="38.25" outlineLevel="0" r="1161">
      <c r="A1161" s="749" t="s">
        <v>10047</v>
      </c>
      <c r="B1161" s="758" t="str">
        <f aca="false">C1161&amp;D1161&amp;E1161&amp;F1161&amp;G1161&amp;H1161</f>
        <v>PROJETO EXECUTIVO DE ARQUITETURA PARA CONSTRUCAO DE GALPAO (GEOMETRICO,CORTES,DETALHAMENTO E PERSPECTIVA) ATE 500M2,APRESENTADO EM AUTOCAD NOS PADROES DA CONTRATANTE,DE ACORDO COMA ABNT</v>
      </c>
      <c r="C1161" s="749" t="s">
        <v>10048</v>
      </c>
      <c r="D1161" s="749" t="s">
        <v>10049</v>
      </c>
      <c r="E1161" s="749" t="s">
        <v>10050</v>
      </c>
      <c r="F1161" s="749" t="s">
        <v>10051</v>
      </c>
      <c r="I1161" s="749" t="s">
        <v>52</v>
      </c>
      <c r="J1161" s="749" t="n">
        <v>40.41</v>
      </c>
    </row>
    <row collapsed="false" customFormat="false" customHeight="true" hidden="true" ht="38.25" outlineLevel="0" r="1162">
      <c r="A1162" s="749" t="s">
        <v>10052</v>
      </c>
      <c r="B1162" s="758" t="str">
        <f aca="false">C1162&amp;D1162&amp;E1162&amp;F1162&amp;G1162&amp;H1162</f>
        <v>PROJETO EXECUTIVO DE ARQUITETURA PARA CONSTRUCAO DE GALPAO (GEOMETRICO,CORTES,DETALHAMENTO E PERSPECTIVA) ATE 500M2,APRESENTADO EM AUTOCAD NOS PADROES DA CONTRATANTE,DE ACORDO COMA ABNT</v>
      </c>
      <c r="C1162" s="749" t="s">
        <v>10048</v>
      </c>
      <c r="D1162" s="749" t="s">
        <v>10049</v>
      </c>
      <c r="E1162" s="749" t="s">
        <v>10050</v>
      </c>
      <c r="F1162" s="749" t="s">
        <v>10051</v>
      </c>
      <c r="I1162" s="749" t="s">
        <v>52</v>
      </c>
      <c r="J1162" s="749" t="n">
        <v>35.01</v>
      </c>
    </row>
    <row collapsed="false" customFormat="false" customHeight="true" hidden="true" ht="38.25" outlineLevel="0" r="1163">
      <c r="A1163" s="749" t="s">
        <v>10053</v>
      </c>
      <c r="B1163" s="758" t="str">
        <f aca="false">C1163&amp;D1163&amp;E1163&amp;F1163&amp;G1163&amp;H1163</f>
        <v>PROJETO EXECUTIVO DE ARQUITETURA PARA AREA DESTINADA A ABRIGAR SUBESTACAO,ATE 2750KVA,INCLUSIVE DETALHAMENTO DA SERRALHERIA E DOS CUBICULOS,APRESENTADO EM AUTOCAD NOS PADROES DA CONTRATANTE</v>
      </c>
      <c r="C1163" s="749" t="s">
        <v>10054</v>
      </c>
      <c r="D1163" s="749" t="s">
        <v>10055</v>
      </c>
      <c r="E1163" s="749" t="s">
        <v>10056</v>
      </c>
      <c r="F1163" s="749" t="s">
        <v>10057</v>
      </c>
      <c r="I1163" s="749" t="s">
        <v>30</v>
      </c>
      <c r="J1163" s="749" t="n">
        <v>8625.06</v>
      </c>
    </row>
    <row collapsed="false" customFormat="false" customHeight="true" hidden="true" ht="38.25" outlineLevel="0" r="1164">
      <c r="A1164" s="749" t="s">
        <v>10058</v>
      </c>
      <c r="B1164" s="758" t="str">
        <f aca="false">C1164&amp;D1164&amp;E1164&amp;F1164&amp;G1164&amp;H1164</f>
        <v>PROJETO EXECUTIVO DE ARQUITETURA PARA AREA DESTINADA A ABRIGAR SUBESTACAO,ATE 2750KVA,INCLUSIVE DETALHAMENTO DA SERRALHERIA E DOS CUBICULOS,APRESENTADO EM AUTOCAD NOS PADROES DA CONTRATANTE</v>
      </c>
      <c r="C1164" s="749" t="s">
        <v>10054</v>
      </c>
      <c r="D1164" s="749" t="s">
        <v>10055</v>
      </c>
      <c r="E1164" s="749" t="s">
        <v>10056</v>
      </c>
      <c r="F1164" s="749" t="s">
        <v>10057</v>
      </c>
      <c r="I1164" s="749" t="s">
        <v>30</v>
      </c>
      <c r="J1164" s="749" t="n">
        <v>7473.1</v>
      </c>
    </row>
    <row collapsed="false" customFormat="false" customHeight="true" hidden="true" ht="12.75" outlineLevel="0" r="1165">
      <c r="A1165" s="749" t="s">
        <v>10059</v>
      </c>
      <c r="B1165" s="749" t="str">
        <f aca="false">C1165&amp;D1165&amp;E1165&amp;F1165&amp;G1165&amp;H1165</f>
        <v>DESENHO EM PERSPECTIVA NO TAMANHO DE (70X50)CM,COLORIDO,PARA PROJETO DE TRATAMENTO PAISAGISTICO EM AREAS PUBLICAS</v>
      </c>
      <c r="C1165" s="749" t="s">
        <v>10060</v>
      </c>
      <c r="D1165" s="749" t="s">
        <v>10061</v>
      </c>
      <c r="I1165" s="749" t="s">
        <v>30</v>
      </c>
      <c r="J1165" s="749" t="n">
        <v>1169.52</v>
      </c>
    </row>
    <row collapsed="false" customFormat="false" customHeight="true" hidden="true" ht="12.75" outlineLevel="0" r="1166">
      <c r="A1166" s="749" t="s">
        <v>10062</v>
      </c>
      <c r="B1166" s="749" t="str">
        <f aca="false">C1166&amp;D1166&amp;E1166&amp;F1166&amp;G1166&amp;H1166</f>
        <v>DESENHO EM PERSPECTIVA NO TAMANHO DE (70X50)CM,COLORIDO,PARA PROJETO DE TRATAMENTO PAISAGISTICO EM AREAS PUBLICAS</v>
      </c>
      <c r="C1166" s="749" t="s">
        <v>10060</v>
      </c>
      <c r="D1166" s="749" t="s">
        <v>10061</v>
      </c>
      <c r="I1166" s="749" t="s">
        <v>30</v>
      </c>
      <c r="J1166" s="749" t="n">
        <v>1013.35</v>
      </c>
    </row>
    <row collapsed="false" customFormat="false" customHeight="true" hidden="true" ht="38.25" outlineLevel="0" r="1167">
      <c r="A1167" s="749" t="s">
        <v>10063</v>
      </c>
      <c r="B1167" s="758" t="str">
        <f aca="false">C1167&amp;D1167&amp;E1167&amp;F1167&amp;G1167&amp;H1167</f>
        <v>PROJETO EXECUTIVO DE ARQUITETURA PARA IMPLANTACAO DE VIVEIROS DE MUDAS DE ARVORES E HORTAS (GEOMETRICO,CORTES,DETALHAMENTO E PERSPECTIVAS) ATE 20.000M2,APRESENTADO EM AUTOCAD NOS PADROES DA CONTRATANTE,DE ACORDO COM A ABNT</v>
      </c>
      <c r="C1167" s="749" t="s">
        <v>10064</v>
      </c>
      <c r="D1167" s="749" t="s">
        <v>10065</v>
      </c>
      <c r="E1167" s="749" t="s">
        <v>10066</v>
      </c>
      <c r="F1167" s="749" t="s">
        <v>10067</v>
      </c>
      <c r="I1167" s="749" t="s">
        <v>52</v>
      </c>
      <c r="J1167" s="749" t="n">
        <v>2.54</v>
      </c>
    </row>
    <row collapsed="false" customFormat="false" customHeight="true" hidden="true" ht="38.25" outlineLevel="0" r="1168">
      <c r="A1168" s="749" t="s">
        <v>10068</v>
      </c>
      <c r="B1168" s="758" t="str">
        <f aca="false">C1168&amp;D1168&amp;E1168&amp;F1168&amp;G1168&amp;H1168</f>
        <v>PROJETO EXECUTIVO DE ARQUITETURA PARA IMPLANTACAO DE VIVEIROS DE MUDAS DE ARVORES E HORTAS (GEOMETRICO,CORTES,DETALHAMENTO E PERSPECTIVAS) ATE 20.000M2,APRESENTADO EM AUTOCAD NOS PADROES DA CONTRATANTE,DE ACORDO COM A ABNT</v>
      </c>
      <c r="C1168" s="749" t="s">
        <v>10064</v>
      </c>
      <c r="D1168" s="749" t="s">
        <v>10065</v>
      </c>
      <c r="E1168" s="749" t="s">
        <v>10066</v>
      </c>
      <c r="F1168" s="749" t="s">
        <v>10067</v>
      </c>
      <c r="I1168" s="749" t="s">
        <v>52</v>
      </c>
      <c r="J1168" s="749" t="n">
        <v>2.2</v>
      </c>
    </row>
    <row collapsed="false" customFormat="false" customHeight="true" hidden="true" ht="25.5" outlineLevel="0" r="1169">
      <c r="A1169" s="749" t="s">
        <v>10069</v>
      </c>
      <c r="B1169" s="758" t="str">
        <f aca="false">C1169&amp;D1169&amp;E1169&amp;F1169&amp;G1169&amp;H1169</f>
        <v>PROJETO EXECUTIVO DE INSTALACAO ELETRICA PARA CHAFARIZES,APRESENTADO EM AUTOCAD NOS PADROES DA CONTRATANTE,DE ACORDO COM A ABNT,INCLUSIVE AS LEGALIZACOES PERTINENTES</v>
      </c>
      <c r="C1169" s="749" t="s">
        <v>10070</v>
      </c>
      <c r="D1169" s="749" t="s">
        <v>10071</v>
      </c>
      <c r="E1169" s="749" t="s">
        <v>10072</v>
      </c>
      <c r="I1169" s="749" t="s">
        <v>30</v>
      </c>
      <c r="J1169" s="749" t="n">
        <v>605.65</v>
      </c>
    </row>
    <row collapsed="false" customFormat="false" customHeight="true" hidden="true" ht="25.5" outlineLevel="0" r="1170">
      <c r="A1170" s="749" t="s">
        <v>10073</v>
      </c>
      <c r="B1170" s="758" t="str">
        <f aca="false">C1170&amp;D1170&amp;E1170&amp;F1170&amp;G1170&amp;H1170</f>
        <v>PROJETO EXECUTIVO DE INSTALACAO ELETRICA PARA CHAFARIZES,APRESENTADO EM AUTOCAD NOS PADROES DA CONTRATANTE,DE ACORDO COM A ABNT,INCLUSIVE AS LEGALIZACOES PERTINENTES</v>
      </c>
      <c r="C1170" s="749" t="s">
        <v>10070</v>
      </c>
      <c r="D1170" s="749" t="s">
        <v>10071</v>
      </c>
      <c r="E1170" s="749" t="s">
        <v>10072</v>
      </c>
      <c r="I1170" s="749" t="s">
        <v>30</v>
      </c>
      <c r="J1170" s="749" t="n">
        <v>524.75</v>
      </c>
    </row>
    <row collapsed="false" customFormat="false" customHeight="true" hidden="true" ht="38.25" outlineLevel="0" r="1171">
      <c r="A1171" s="749" t="s">
        <v>10074</v>
      </c>
      <c r="B1171" s="758" t="str">
        <f aca="false">C1171&amp;D1171&amp;E1171&amp;F1171&amp;G1171&amp;H1171</f>
        <v>PROJETO EXECUTIVO DE INSTALACAO HIDROSSANITARIA PARA CHAFARIZES,APRESENTADO EM AUTOCAD NOS PADROES DA CONTRATANTE,DE ACORDO COM ABNT,INCLUSIVE AS LEGALIZACOES PERTINENTES</v>
      </c>
      <c r="C1171" s="749" t="s">
        <v>10075</v>
      </c>
      <c r="D1171" s="749" t="s">
        <v>10076</v>
      </c>
      <c r="E1171" s="749" t="s">
        <v>10077</v>
      </c>
      <c r="I1171" s="749" t="s">
        <v>30</v>
      </c>
      <c r="J1171" s="749" t="n">
        <v>605.65</v>
      </c>
    </row>
    <row collapsed="false" customFormat="false" customHeight="true" hidden="true" ht="38.25" outlineLevel="0" r="1172">
      <c r="A1172" s="749" t="s">
        <v>10078</v>
      </c>
      <c r="B1172" s="758" t="str">
        <f aca="false">C1172&amp;D1172&amp;E1172&amp;F1172&amp;G1172&amp;H1172</f>
        <v>PROJETO EXECUTIVO DE INSTALACAO HIDROSSANITARIA PARA CHAFARIZES,APRESENTADO EM AUTOCAD NOS PADROES DA CONTRATANTE,DE ACORDO COM ABNT,INCLUSIVE AS LEGALIZACOES PERTINENTES</v>
      </c>
      <c r="C1172" s="749" t="s">
        <v>10075</v>
      </c>
      <c r="D1172" s="749" t="s">
        <v>10076</v>
      </c>
      <c r="E1172" s="749" t="s">
        <v>10077</v>
      </c>
      <c r="I1172" s="749" t="s">
        <v>30</v>
      </c>
      <c r="J1172" s="749" t="n">
        <v>524.75</v>
      </c>
    </row>
    <row collapsed="false" customFormat="false" customHeight="true" hidden="true" ht="38.25" outlineLevel="0" r="1173">
      <c r="A1173" s="749" t="s">
        <v>10079</v>
      </c>
      <c r="B1173" s="758" t="str">
        <f aca="false">C1173&amp;D1173&amp;E1173&amp;F1173&amp;G1173&amp;H1173</f>
        <v>PROJETO EXECUTIVO DE SISTEMA DE DRENAGEM E IRRIGACAO PARA IMPLANTACAO DE VIVEIROS DE MUDAS DE ARVORES E HORTAS,ATE 20.000M2,APRESENTADO EM AUTOCAD NOS PADROES DA CONTRATANTE,DE ACORDO COM A ABNT</v>
      </c>
      <c r="C1173" s="749" t="s">
        <v>10080</v>
      </c>
      <c r="D1173" s="749" t="s">
        <v>10081</v>
      </c>
      <c r="E1173" s="749" t="s">
        <v>10082</v>
      </c>
      <c r="F1173" s="749" t="s">
        <v>10083</v>
      </c>
      <c r="I1173" s="749" t="s">
        <v>52</v>
      </c>
      <c r="J1173" s="749" t="n">
        <v>1.47</v>
      </c>
    </row>
    <row collapsed="false" customFormat="false" customHeight="true" hidden="true" ht="38.25" outlineLevel="0" r="1174">
      <c r="A1174" s="749" t="s">
        <v>10084</v>
      </c>
      <c r="B1174" s="758" t="str">
        <f aca="false">C1174&amp;D1174&amp;E1174&amp;F1174&amp;G1174&amp;H1174</f>
        <v>PROJETO EXECUTIVO DE SISTEMA DE DRENAGEM E IRRIGACAO PARA IMPLANTACAO DE VIVEIROS DE MUDAS DE ARVORES E HORTAS,ATE 20.000M2,APRESENTADO EM AUTOCAD NOS PADROES DA CONTRATANTE,DE ACORDO COM A ABNT</v>
      </c>
      <c r="C1174" s="749" t="s">
        <v>10080</v>
      </c>
      <c r="D1174" s="749" t="s">
        <v>10081</v>
      </c>
      <c r="E1174" s="749" t="s">
        <v>10082</v>
      </c>
      <c r="F1174" s="749" t="s">
        <v>10083</v>
      </c>
      <c r="I1174" s="749" t="s">
        <v>52</v>
      </c>
      <c r="J1174" s="749" t="n">
        <v>1.27</v>
      </c>
    </row>
    <row collapsed="false" customFormat="false" customHeight="true" hidden="true" ht="38.25" outlineLevel="0" r="1175">
      <c r="A1175" s="749" t="s">
        <v>10085</v>
      </c>
      <c r="B1175" s="758" t="str">
        <f aca="false">C1175&amp;D1175&amp;E1175&amp;F1175&amp;G1175&amp;H1175</f>
        <v>PROJETO EXECUTIVO DE INSTALACOES ESPECIAIS,COMPREENDENDO PROJETOS DE ILUMINACAO CENICA,SONORIZACAO DE AUDITORIO,PLATEIAE PALCO,SISTEMA DE AUDIVISUAL E TRADUCAO SIMULTANEA,ATE 500M2,APRESENTADO EM AUTOCAD,INCLUSIVE AS LEGALIZACOES PERTINENTES</v>
      </c>
      <c r="C1175" s="749" t="s">
        <v>10086</v>
      </c>
      <c r="D1175" s="749" t="s">
        <v>10087</v>
      </c>
      <c r="E1175" s="749" t="s">
        <v>10088</v>
      </c>
      <c r="F1175" s="749" t="s">
        <v>10089</v>
      </c>
      <c r="G1175" s="749" t="s">
        <v>9632</v>
      </c>
      <c r="I1175" s="749" t="s">
        <v>52</v>
      </c>
      <c r="J1175" s="749" t="n">
        <v>116.43</v>
      </c>
    </row>
    <row collapsed="false" customFormat="false" customHeight="true" hidden="true" ht="38.25" outlineLevel="0" r="1176">
      <c r="A1176" s="749" t="s">
        <v>10090</v>
      </c>
      <c r="B1176" s="758" t="str">
        <f aca="false">C1176&amp;D1176&amp;E1176&amp;F1176&amp;G1176&amp;H1176</f>
        <v>PROJETO EXECUTIVO DE INSTALACOES ESPECIAIS,COMPREENDENDO PROJETOS DE ILUMINACAO CENICA,SONORIZACAO DE AUDITORIO,PLATEIAE PALCO,SISTEMA DE AUDIVISUAL E TRADUCAO SIMULTANEA,ATE 500M2,APRESENTADO EM AUTOCAD,INCLUSIVE AS LEGALIZACOES PERTINENTES</v>
      </c>
      <c r="C1176" s="749" t="s">
        <v>10086</v>
      </c>
      <c r="D1176" s="749" t="s">
        <v>10087</v>
      </c>
      <c r="E1176" s="749" t="s">
        <v>10088</v>
      </c>
      <c r="F1176" s="749" t="s">
        <v>10089</v>
      </c>
      <c r="G1176" s="749" t="s">
        <v>9632</v>
      </c>
      <c r="I1176" s="749" t="s">
        <v>52</v>
      </c>
      <c r="J1176" s="749" t="n">
        <v>100.88</v>
      </c>
    </row>
    <row collapsed="false" customFormat="false" customHeight="true" hidden="true" ht="51" outlineLevel="0" r="1177">
      <c r="A1177" s="749" t="s">
        <v>10091</v>
      </c>
      <c r="B1177" s="758" t="str">
        <f aca="false">C1177&amp;D1177&amp;E1177&amp;F1177&amp;G1177&amp;H1177</f>
        <v>PROJETO EXECUTIVO DE INSTALACOES ESPECIAIS,COMPREENDENDO PROJETOS DE ILUMINACAO CENICA,SONORIZACAO DE AUDITORIO,PLATEIAE PALCO,SISTEMA DE AUDIVISUAL E TRADUCAO SIMULTANEA,DE 501 ATE 3.000M2,APRESENTADO EM AUTOCAD,INCLUSIVE AS LEGALIZACOESPERTINENTES</v>
      </c>
      <c r="C1177" s="749" t="s">
        <v>10086</v>
      </c>
      <c r="D1177" s="749" t="s">
        <v>10087</v>
      </c>
      <c r="E1177" s="749" t="s">
        <v>10092</v>
      </c>
      <c r="F1177" s="749" t="s">
        <v>10093</v>
      </c>
      <c r="G1177" s="749" t="s">
        <v>10094</v>
      </c>
      <c r="I1177" s="749" t="s">
        <v>52</v>
      </c>
      <c r="J1177" s="749" t="n">
        <v>94.31</v>
      </c>
    </row>
    <row collapsed="false" customFormat="false" customHeight="true" hidden="true" ht="51" outlineLevel="0" r="1178">
      <c r="A1178" s="749" t="s">
        <v>10095</v>
      </c>
      <c r="B1178" s="758" t="str">
        <f aca="false">C1178&amp;D1178&amp;E1178&amp;F1178&amp;G1178&amp;H1178</f>
        <v>PROJETO EXECUTIVO DE INSTALACOES ESPECIAIS,COMPREENDENDO PROJETOS DE ILUMINACAO CENICA,SONORIZACAO DE AUDITORIO,PLATEIAE PALCO,SISTEMA DE AUDIVISUAL E TRADUCAO SIMULTANEA,DE 501 ATE 3.000M2,APRESENTADO EM AUTOCAD,INCLUSIVE AS LEGALIZACOESPERTINENTES</v>
      </c>
      <c r="C1178" s="749" t="s">
        <v>10086</v>
      </c>
      <c r="D1178" s="749" t="s">
        <v>10087</v>
      </c>
      <c r="E1178" s="749" t="s">
        <v>10092</v>
      </c>
      <c r="F1178" s="749" t="s">
        <v>10093</v>
      </c>
      <c r="G1178" s="749" t="s">
        <v>10094</v>
      </c>
      <c r="I1178" s="749" t="s">
        <v>52</v>
      </c>
      <c r="J1178" s="749" t="n">
        <v>81.71</v>
      </c>
    </row>
    <row collapsed="false" customFormat="false" customHeight="true" hidden="true" ht="51" outlineLevel="0" r="1179">
      <c r="A1179" s="749" t="s">
        <v>10096</v>
      </c>
      <c r="B1179" s="758" t="str">
        <f aca="false">C1179&amp;D1179&amp;E1179&amp;F1179&amp;G1179&amp;H1179</f>
        <v>PROJETO EXECUTIVO DE INSTALACOES ESPECIAIS,COMPREENDENDO PROJETOS DE ILUMINACAO CENICA,SONORIZACAO DE AUDITORIO,PLATEIAE PALCO,SISTEMA DE AUDIVISUAL E TRADUCAO SIMULTANEA,ACIMA DE 3.000M2,APRESENTADO EM AUTOCAD,INCLUSIVE AS LEGALIZACOES PERTINENTES</v>
      </c>
      <c r="C1179" s="749" t="s">
        <v>10086</v>
      </c>
      <c r="D1179" s="749" t="s">
        <v>10087</v>
      </c>
      <c r="E1179" s="749" t="s">
        <v>10097</v>
      </c>
      <c r="F1179" s="749" t="s">
        <v>10098</v>
      </c>
      <c r="G1179" s="749" t="s">
        <v>9901</v>
      </c>
      <c r="I1179" s="749" t="s">
        <v>52</v>
      </c>
      <c r="J1179" s="749" t="n">
        <v>55.77</v>
      </c>
    </row>
    <row collapsed="false" customFormat="false" customHeight="true" hidden="true" ht="51" outlineLevel="0" r="1180">
      <c r="A1180" s="749" t="s">
        <v>10099</v>
      </c>
      <c r="B1180" s="758" t="str">
        <f aca="false">C1180&amp;D1180&amp;E1180&amp;F1180&amp;G1180&amp;H1180</f>
        <v>PROJETO EXECUTIVO DE INSTALACOES ESPECIAIS,COMPREENDENDO PROJETOS DE ILUMINACAO CENICA,SONORIZACAO DE AUDITORIO,PLATEIAE PALCO,SISTEMA DE AUDIVISUAL E TRADUCAO SIMULTANEA,ACIMA DE 3.000M2,APRESENTADO EM AUTOCAD,INCLUSIVE AS LEGALIZACOES PERTINENTES</v>
      </c>
      <c r="C1180" s="749" t="s">
        <v>10086</v>
      </c>
      <c r="D1180" s="749" t="s">
        <v>10087</v>
      </c>
      <c r="E1180" s="749" t="s">
        <v>10097</v>
      </c>
      <c r="F1180" s="749" t="s">
        <v>10098</v>
      </c>
      <c r="G1180" s="749" t="s">
        <v>9901</v>
      </c>
      <c r="I1180" s="749" t="s">
        <v>52</v>
      </c>
      <c r="J1180" s="749" t="n">
        <v>48.32</v>
      </c>
    </row>
    <row collapsed="false" customFormat="false" customHeight="true" hidden="true" ht="25.5" outlineLevel="0" r="1181">
      <c r="A1181" s="749" t="s">
        <v>10100</v>
      </c>
      <c r="B1181" s="758" t="str">
        <f aca="false">C1181&amp;D1181&amp;E1181&amp;F1181&amp;G1181&amp;H1181</f>
        <v>PROJETO EXECUTIVO DE INSTALACAO DE SEGURANCA (CFTV E SONORIZACAO),ATE 500M2,INCLUSIVE PROJETO BASICO,APRESENTADO EM AUTOCAD,INCLUSIVE AS LEGALIZACOES PERTINENTES</v>
      </c>
      <c r="C1181" s="749" t="s">
        <v>10101</v>
      </c>
      <c r="D1181" s="749" t="s">
        <v>10102</v>
      </c>
      <c r="E1181" s="749" t="s">
        <v>9991</v>
      </c>
      <c r="I1181" s="749" t="s">
        <v>52</v>
      </c>
      <c r="J1181" s="749" t="n">
        <v>4.4</v>
      </c>
    </row>
    <row collapsed="false" customFormat="false" customHeight="true" hidden="true" ht="25.5" outlineLevel="0" r="1182">
      <c r="A1182" s="749" t="s">
        <v>10103</v>
      </c>
      <c r="B1182" s="758" t="str">
        <f aca="false">C1182&amp;D1182&amp;E1182&amp;F1182&amp;G1182&amp;H1182</f>
        <v>PROJETO EXECUTIVO DE INSTALACAO DE SEGURANCA (CFTV E SONORIZACAO),ATE 500M2,INCLUSIVE PROJETO BASICO,APRESENTADO EM AUTOCAD,INCLUSIVE AS LEGALIZACOES PERTINENTES</v>
      </c>
      <c r="C1182" s="749" t="s">
        <v>10101</v>
      </c>
      <c r="D1182" s="749" t="s">
        <v>10102</v>
      </c>
      <c r="E1182" s="749" t="s">
        <v>9991</v>
      </c>
      <c r="I1182" s="749" t="s">
        <v>52</v>
      </c>
      <c r="J1182" s="749" t="n">
        <v>3.82</v>
      </c>
    </row>
    <row collapsed="false" customFormat="false" customHeight="true" hidden="true" ht="38.25" outlineLevel="0" r="1183">
      <c r="A1183" s="749" t="s">
        <v>10104</v>
      </c>
      <c r="B1183" s="758" t="str">
        <f aca="false">C1183&amp;D1183&amp;E1183&amp;F1183&amp;G1183&amp;H1183</f>
        <v>PROJETO EXECUTIVO DE INSTALACAO DE SEGURANCA (CFTV E SONORIZACAO),DE 501 ATE 3000M2,INCLUSIVE PROJETO BASICO,APRESENTADO EM AUTOCAD,INCLUSIVE AS LEGALIZACOES PERTINENTES</v>
      </c>
      <c r="C1183" s="749" t="s">
        <v>10101</v>
      </c>
      <c r="D1183" s="749" t="s">
        <v>10105</v>
      </c>
      <c r="E1183" s="749" t="s">
        <v>9754</v>
      </c>
      <c r="I1183" s="749" t="s">
        <v>52</v>
      </c>
      <c r="J1183" s="749" t="n">
        <v>3.02</v>
      </c>
    </row>
    <row collapsed="false" customFormat="false" customHeight="true" hidden="true" ht="38.25" outlineLevel="0" r="1184">
      <c r="A1184" s="749" t="s">
        <v>10106</v>
      </c>
      <c r="B1184" s="758" t="str">
        <f aca="false">C1184&amp;D1184&amp;E1184&amp;F1184&amp;G1184&amp;H1184</f>
        <v>PROJETO EXECUTIVO DE INSTALACAO DE SEGURANCA (CFTV E SONORIZACAO),DE 501 ATE 3000M2,INCLUSIVE PROJETO BASICO,APRESENTADO EM AUTOCAD,INCLUSIVE AS LEGALIZACOES PERTINENTES</v>
      </c>
      <c r="C1184" s="749" t="s">
        <v>10101</v>
      </c>
      <c r="D1184" s="749" t="s">
        <v>10105</v>
      </c>
      <c r="E1184" s="749" t="s">
        <v>9754</v>
      </c>
      <c r="I1184" s="749" t="s">
        <v>52</v>
      </c>
      <c r="J1184" s="749" t="n">
        <v>2.62</v>
      </c>
    </row>
    <row collapsed="false" customFormat="false" customHeight="true" hidden="true" ht="38.25" outlineLevel="0" r="1185">
      <c r="A1185" s="749" t="s">
        <v>10107</v>
      </c>
      <c r="B1185" s="758" t="str">
        <f aca="false">C1185&amp;D1185&amp;E1185&amp;F1185&amp;G1185&amp;H1185</f>
        <v>PROJETO EXECUTIVO DE INSTALACAO DE SEGURANCA (CFTV E SONORIZACAO),ACIMA DE 3000M2,INCLUSIVE PROJETO BASICO,APRESENTADO EM AUTOCAD,INCLUSIVE AS LEGALIZACOES PERTINENTES</v>
      </c>
      <c r="C1185" s="749" t="s">
        <v>10101</v>
      </c>
      <c r="D1185" s="749" t="s">
        <v>10108</v>
      </c>
      <c r="E1185" s="749" t="s">
        <v>9807</v>
      </c>
      <c r="I1185" s="749" t="s">
        <v>52</v>
      </c>
      <c r="J1185" s="749" t="n">
        <v>1.81</v>
      </c>
    </row>
    <row collapsed="false" customFormat="false" customHeight="true" hidden="true" ht="38.25" outlineLevel="0" r="1186">
      <c r="A1186" s="749" t="s">
        <v>10109</v>
      </c>
      <c r="B1186" s="758" t="str">
        <f aca="false">C1186&amp;D1186&amp;E1186&amp;F1186&amp;G1186&amp;H1186</f>
        <v>PROJETO EXECUTIVO DE INSTALACAO DE SEGURANCA (CFTV E SONORIZACAO),ACIMA DE 3000M2,INCLUSIVE PROJETO BASICO,APRESENTADO EM AUTOCAD,INCLUSIVE AS LEGALIZACOES PERTINENTES</v>
      </c>
      <c r="C1186" s="749" t="s">
        <v>10101</v>
      </c>
      <c r="D1186" s="749" t="s">
        <v>10108</v>
      </c>
      <c r="E1186" s="749" t="s">
        <v>9807</v>
      </c>
      <c r="I1186" s="749" t="s">
        <v>52</v>
      </c>
      <c r="J1186" s="749" t="n">
        <v>1.56</v>
      </c>
    </row>
    <row collapsed="false" customFormat="false" customHeight="true" hidden="true" ht="12.75" outlineLevel="0" r="1187">
      <c r="A1187" s="749" t="s">
        <v>10110</v>
      </c>
      <c r="B1187" s="749" t="str">
        <f aca="false">C1187&amp;D1187&amp;E1187&amp;F1187&amp;G1187&amp;H1187</f>
        <v>ELABORACAO DE MICRO E MESODRENAGEM (VAZAO ATE 10M3/SEG) EMCONFORMIDADE COM AS NORMAS ESTABELECIDAS PELA RIO-AGUAS.SERVICOS MEDIDOS POR KM DE PROJETO EFETIVAMENTE CONCLUIDO,OS QUAIS APOS APROVACAO SERAO ENTREGUES A FISCALIZACAO SENDO A MEMORIA CALCULO DIGITALIZADA,DESENHOS EM AUTOCAD (ORIGINAL EM MEIO DIGITAL,UMA VIA PLOTADA EM VEGETAL,DUAS EM PAPEL OPACO)</v>
      </c>
      <c r="C1187" s="749" t="s">
        <v>10111</v>
      </c>
      <c r="D1187" s="749" t="s">
        <v>10112</v>
      </c>
      <c r="E1187" s="749" t="s">
        <v>10113</v>
      </c>
      <c r="F1187" s="749" t="s">
        <v>10114</v>
      </c>
      <c r="G1187" s="749" t="s">
        <v>10115</v>
      </c>
      <c r="H1187" s="749" t="s">
        <v>10116</v>
      </c>
      <c r="I1187" s="749" t="s">
        <v>429</v>
      </c>
      <c r="J1187" s="749" t="n">
        <v>18431.46</v>
      </c>
    </row>
    <row collapsed="false" customFormat="false" customHeight="true" hidden="true" ht="12.75" outlineLevel="0" r="1188">
      <c r="A1188" s="749" t="s">
        <v>10117</v>
      </c>
      <c r="B1188" s="749" t="str">
        <f aca="false">C1188&amp;D1188&amp;E1188&amp;F1188&amp;G1188&amp;H1188</f>
        <v>ELABORACAO DE MICRO E MESODRENAGEM (VAZAO ATE 10M3/SEG) EMCONFORMIDADE COM AS NORMAS ESTABELECIDAS PELA RIO-AGUAS.SERVICOS MEDIDOS POR KM DE PROJETO EFETIVAMENTE CONCLUIDO,OS QUAIS APOS APROVACAO SERAO ENTREGUES A FISCALIZACAO SENDO A MEMORIA CALCULO DIGITALIZADA,DESENHOS EM AUTOCAD (ORIGINAL EM MEIO DIGITAL,UMA VIA PLOTADA EM VEGETAL,DUAS EM PAPEL OPACO)</v>
      </c>
      <c r="C1188" s="749" t="s">
        <v>10111</v>
      </c>
      <c r="D1188" s="749" t="s">
        <v>10112</v>
      </c>
      <c r="E1188" s="749" t="s">
        <v>10113</v>
      </c>
      <c r="F1188" s="749" t="s">
        <v>10114</v>
      </c>
      <c r="G1188" s="749" t="s">
        <v>10115</v>
      </c>
      <c r="H1188" s="749" t="s">
        <v>10116</v>
      </c>
      <c r="I1188" s="749" t="s">
        <v>429</v>
      </c>
      <c r="J1188" s="749" t="n">
        <v>15970.84</v>
      </c>
    </row>
    <row collapsed="false" customFormat="false" customHeight="true" hidden="true" ht="12.75" outlineLevel="0" r="1189">
      <c r="A1189" s="749" t="s">
        <v>10118</v>
      </c>
      <c r="B1189" s="749" t="str">
        <f aca="false">C1189&amp;D1189&amp;E1189&amp;F1189&amp;G1189&amp;H1189</f>
        <v>ELABORACAO DE MACRODRENAGEM(VAZAO A PARTIR DE 10M3/SEG) EM CONFORM.COM NORMAS ESTABELECIDAS PELA RIO-AGUAS.SERVICOS MEDIDOS POR KM DE PROJETO EFETIVAMENTE CONCLUIDO,OS QUAIS APOS APROVACAO SERAO ENTREGUES A FISCALIZACAO SENDO A MEMORIA DE CALCULO DIGITALIZADA,DESENHOS EM AUTOCAD(ORIGINAL EM MEIO DIGITAL,UMA VIA PLOTADA EM VEGETAL,DUAS EM PAPEL OPACO)</v>
      </c>
      <c r="C1189" s="749" t="s">
        <v>10119</v>
      </c>
      <c r="D1189" s="749" t="s">
        <v>10120</v>
      </c>
      <c r="E1189" s="749" t="s">
        <v>10121</v>
      </c>
      <c r="F1189" s="749" t="s">
        <v>10122</v>
      </c>
      <c r="G1189" s="749" t="s">
        <v>10123</v>
      </c>
      <c r="H1189" s="749" t="s">
        <v>10124</v>
      </c>
      <c r="I1189" s="749" t="s">
        <v>429</v>
      </c>
      <c r="J1189" s="749" t="n">
        <v>24809.41</v>
      </c>
    </row>
    <row collapsed="false" customFormat="false" customHeight="true" hidden="true" ht="12.75" outlineLevel="0" r="1190">
      <c r="A1190" s="749" t="s">
        <v>10125</v>
      </c>
      <c r="B1190" s="749" t="str">
        <f aca="false">C1190&amp;D1190&amp;E1190&amp;F1190&amp;G1190&amp;H1190</f>
        <v>ELABORACAO DE MACRODRENAGEM(VAZAO A PARTIR DE 10M3/SEG) EM CONFORM.COM NORMAS ESTABELECIDAS PELA RIO-AGUAS.SERVICOS MEDIDOS POR KM DE PROJETO EFETIVAMENTE CONCLUIDO,OS QUAIS APOS APROVACAO SERAO ENTREGUES A FISCALIZACAO SENDO A MEMORIA DE CALCULO DIGITALIZADA,DESENHOS EM AUTOCAD(ORIGINAL EM MEIO DIGITAL,UMA VIA PLOTADA EM VEGETAL,DUAS EM PAPEL OPACO)</v>
      </c>
      <c r="C1190" s="749" t="s">
        <v>10119</v>
      </c>
      <c r="D1190" s="749" t="s">
        <v>10120</v>
      </c>
      <c r="E1190" s="749" t="s">
        <v>10121</v>
      </c>
      <c r="F1190" s="749" t="s">
        <v>10122</v>
      </c>
      <c r="G1190" s="749" t="s">
        <v>10123</v>
      </c>
      <c r="H1190" s="749" t="s">
        <v>10124</v>
      </c>
      <c r="I1190" s="749" t="s">
        <v>429</v>
      </c>
      <c r="J1190" s="749" t="n">
        <v>21497.3</v>
      </c>
    </row>
    <row collapsed="false" customFormat="false" customHeight="true" hidden="true" ht="12.75" outlineLevel="0" r="1191">
      <c r="A1191" s="749" t="s">
        <v>10126</v>
      </c>
      <c r="B1191" s="758" t="str">
        <f aca="false">C1191&amp;D1191&amp;E1191&amp;F1191&amp;G1191&amp;H1191</f>
        <v>PROJETO EXECUTIVO DE SISTEMA DE DRENAGEM ATE 20.000M2,APRESENTADO EM AUTOCAD</v>
      </c>
      <c r="C1191" s="749" t="s">
        <v>10127</v>
      </c>
      <c r="D1191" s="749" t="s">
        <v>10128</v>
      </c>
      <c r="I1191" s="749" t="s">
        <v>52</v>
      </c>
      <c r="J1191" s="749" t="n">
        <v>0.95</v>
      </c>
    </row>
    <row collapsed="false" customFormat="false" customHeight="true" hidden="true" ht="12.75" outlineLevel="0" r="1192">
      <c r="A1192" s="749" t="s">
        <v>10129</v>
      </c>
      <c r="B1192" s="758" t="str">
        <f aca="false">C1192&amp;D1192&amp;E1192&amp;F1192&amp;G1192&amp;H1192</f>
        <v>PROJETO EXECUTIVO DE SISTEMA DE DRENAGEM ATE 20.000M2,APRESENTADO EM AUTOCAD</v>
      </c>
      <c r="C1192" s="749" t="s">
        <v>10127</v>
      </c>
      <c r="D1192" s="749" t="s">
        <v>10128</v>
      </c>
      <c r="I1192" s="749" t="s">
        <v>52</v>
      </c>
      <c r="J1192" s="749" t="n">
        <v>0.82</v>
      </c>
    </row>
    <row collapsed="false" customFormat="false" customHeight="true" hidden="true" ht="12.75" outlineLevel="0" r="1193">
      <c r="A1193" s="749" t="s">
        <v>10130</v>
      </c>
      <c r="B1193" s="758" t="str">
        <f aca="false">C1193&amp;D1193&amp;E1193&amp;F1193&amp;G1193&amp;H1193</f>
        <v>PROJETO EXECUTIVO DE SISTEMA DE DRENAGEM ACIMA DE 20.000M2,APRESENTADO EM AUTOCAD</v>
      </c>
      <c r="C1193" s="749" t="s">
        <v>10131</v>
      </c>
      <c r="D1193" s="749" t="s">
        <v>10132</v>
      </c>
      <c r="I1193" s="749" t="s">
        <v>52</v>
      </c>
      <c r="J1193" s="749" t="n">
        <v>0.65</v>
      </c>
    </row>
    <row collapsed="false" customFormat="false" customHeight="true" hidden="true" ht="12.75" outlineLevel="0" r="1194">
      <c r="A1194" s="749" t="s">
        <v>10133</v>
      </c>
      <c r="B1194" s="758" t="str">
        <f aca="false">C1194&amp;D1194&amp;E1194&amp;F1194&amp;G1194&amp;H1194</f>
        <v>PROJETO EXECUTIVO DE SISTEMA DE DRENAGEM ACIMA DE 20.000M2,APRESENTADO EM AUTOCAD</v>
      </c>
      <c r="C1194" s="749" t="s">
        <v>10131</v>
      </c>
      <c r="D1194" s="749" t="s">
        <v>10132</v>
      </c>
      <c r="I1194" s="749" t="s">
        <v>52</v>
      </c>
      <c r="J1194" s="749" t="n">
        <v>0.56</v>
      </c>
    </row>
    <row collapsed="false" customFormat="false" customHeight="true" hidden="true" ht="12.75" outlineLevel="0" r="1195">
      <c r="A1195" s="749" t="s">
        <v>10134</v>
      </c>
      <c r="B1195" s="749" t="str">
        <f aca="false">C1195&amp;D1195&amp;E1195&amp;F1195&amp;G1195&amp;H1195</f>
        <v>PROJETO BASICO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195" s="749" t="s">
        <v>10135</v>
      </c>
      <c r="D1195" s="749" t="s">
        <v>10136</v>
      </c>
      <c r="E1195" s="749" t="s">
        <v>10137</v>
      </c>
      <c r="F1195" s="749" t="s">
        <v>10138</v>
      </c>
      <c r="G1195" s="749" t="s">
        <v>10139</v>
      </c>
      <c r="H1195" s="749" t="s">
        <v>10140</v>
      </c>
      <c r="I1195" s="749" t="s">
        <v>9140</v>
      </c>
      <c r="J1195" s="749" t="n">
        <v>61486.63</v>
      </c>
    </row>
    <row collapsed="false" customFormat="false" customHeight="true" hidden="true" ht="12.75" outlineLevel="0" r="1196">
      <c r="A1196" s="749" t="s">
        <v>10141</v>
      </c>
      <c r="B1196" s="749" t="str">
        <f aca="false">C1196&amp;D1196&amp;E1196&amp;F1196&amp;G1196&amp;H1196</f>
        <v>PROJETO BASICO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196" s="749" t="s">
        <v>10135</v>
      </c>
      <c r="D1196" s="749" t="s">
        <v>10136</v>
      </c>
      <c r="E1196" s="749" t="s">
        <v>10137</v>
      </c>
      <c r="F1196" s="749" t="s">
        <v>10138</v>
      </c>
      <c r="G1196" s="749" t="s">
        <v>10139</v>
      </c>
      <c r="H1196" s="749" t="s">
        <v>10140</v>
      </c>
      <c r="I1196" s="749" t="s">
        <v>9140</v>
      </c>
      <c r="J1196" s="749" t="n">
        <v>53277.39</v>
      </c>
    </row>
    <row collapsed="false" customFormat="false" customHeight="true" hidden="true" ht="63.75" outlineLevel="0" r="1197">
      <c r="A1197" s="749" t="s">
        <v>10142</v>
      </c>
      <c r="B1197" s="758" t="str">
        <f aca="false">C1197&amp;D1197&amp;E1197&amp;F1197&amp;G1197&amp;H1197</f>
        <v>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197" s="749" t="s">
        <v>10143</v>
      </c>
      <c r="D1197" s="749" t="s">
        <v>10144</v>
      </c>
      <c r="E1197" s="749" t="s">
        <v>10145</v>
      </c>
      <c r="F1197" s="749" t="s">
        <v>10146</v>
      </c>
      <c r="G1197" s="749" t="s">
        <v>10147</v>
      </c>
      <c r="H1197" s="749" t="s">
        <v>10148</v>
      </c>
      <c r="I1197" s="749" t="s">
        <v>9140</v>
      </c>
      <c r="J1197" s="749" t="n">
        <v>99043.41</v>
      </c>
    </row>
    <row collapsed="false" customFormat="false" customHeight="true" hidden="true" ht="63.75" outlineLevel="0" r="1198">
      <c r="A1198" s="749" t="s">
        <v>10149</v>
      </c>
      <c r="B1198" s="758" t="str">
        <f aca="false">C1198&amp;D1198&amp;E1198&amp;F1198&amp;G1198&amp;H1198</f>
        <v>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198" s="749" t="s">
        <v>10143</v>
      </c>
      <c r="D1198" s="749" t="s">
        <v>10144</v>
      </c>
      <c r="E1198" s="749" t="s">
        <v>10145</v>
      </c>
      <c r="F1198" s="749" t="s">
        <v>10146</v>
      </c>
      <c r="G1198" s="749" t="s">
        <v>10147</v>
      </c>
      <c r="H1198" s="749" t="s">
        <v>10148</v>
      </c>
      <c r="I1198" s="749" t="s">
        <v>9140</v>
      </c>
      <c r="J1198" s="749" t="n">
        <v>85819.87</v>
      </c>
    </row>
    <row collapsed="false" customFormat="false" customHeight="true" hidden="true" ht="51" outlineLevel="0" r="1199">
      <c r="A1199" s="749" t="s">
        <v>10150</v>
      </c>
      <c r="B1199" s="758" t="str">
        <f aca="false">C1199&amp;D1199&amp;E1199&amp;F1199&amp;G1199&amp;H1199</f>
        <v>PROJETO EXECUTIVO PARA URBANIZACAO/REURBANIZACAO (GEOMETRICO,CORTES E DETALHES) PARA TRATAMENTO PAISAGISTICO DE AREAS PUBLICAS,APRESENTADO EM AUTOCAD NOS PADROES DA CONTRATANTE,INCLUSIVE AS OPERACOES PERTINENTES E A COORDENACAO DOS PROJETOS COMPLEMENTARES</v>
      </c>
      <c r="C1199" s="749" t="s">
        <v>10151</v>
      </c>
      <c r="D1199" s="749" t="s">
        <v>10152</v>
      </c>
      <c r="E1199" s="749" t="s">
        <v>10153</v>
      </c>
      <c r="F1199" s="749" t="s">
        <v>10154</v>
      </c>
      <c r="G1199" s="749" t="s">
        <v>9677</v>
      </c>
      <c r="I1199" s="749" t="s">
        <v>9140</v>
      </c>
      <c r="J1199" s="749" t="n">
        <v>46838.86</v>
      </c>
    </row>
    <row collapsed="false" customFormat="false" customHeight="true" hidden="true" ht="51" outlineLevel="0" r="1200">
      <c r="A1200" s="749" t="s">
        <v>10155</v>
      </c>
      <c r="B1200" s="758" t="str">
        <f aca="false">C1200&amp;D1200&amp;E1200&amp;F1200&amp;G1200&amp;H1200</f>
        <v>PROJETO EXECUTIVO PARA URBANIZACAO/REURBANIZACAO (GEOMETRICO,CORTES E DETALHES) PARA TRATAMENTO PAISAGISTICO DE AREAS PUBLICAS,APRESENTADO EM AUTOCAD NOS PADROES DA CONTRATANTE,INCLUSIVE AS OPERACOES PERTINENTES E A COORDENACAO DOS PROJETOS COMPLEMENTARES</v>
      </c>
      <c r="C1200" s="749" t="s">
        <v>10151</v>
      </c>
      <c r="D1200" s="749" t="s">
        <v>10152</v>
      </c>
      <c r="E1200" s="749" t="s">
        <v>10153</v>
      </c>
      <c r="F1200" s="749" t="s">
        <v>10154</v>
      </c>
      <c r="G1200" s="749" t="s">
        <v>9677</v>
      </c>
      <c r="I1200" s="749" t="s">
        <v>9140</v>
      </c>
      <c r="J1200" s="749" t="n">
        <v>40586.94</v>
      </c>
    </row>
    <row collapsed="false" customFormat="false" customHeight="true" hidden="true" ht="12.75" outlineLevel="0" r="1201">
      <c r="A1201" s="749" t="s">
        <v>10156</v>
      </c>
      <c r="B1201" s="749" t="str">
        <f aca="false">C1201&amp;D1201&amp;E1201&amp;F1201&amp;G1201&amp;H1201</f>
        <v>PROJETO DE VIA SIMPLES DE VEICULOS EM FAVELA,COM 1 FAIXA DEROLAMENTO,COM LARGURA MAXIMA DE 3M</v>
      </c>
      <c r="C1201" s="749" t="s">
        <v>10157</v>
      </c>
      <c r="D1201" s="749" t="s">
        <v>10158</v>
      </c>
      <c r="I1201" s="749" t="s">
        <v>429</v>
      </c>
      <c r="J1201" s="749" t="n">
        <v>7377.64</v>
      </c>
    </row>
    <row collapsed="false" customFormat="false" customHeight="true" hidden="true" ht="12.75" outlineLevel="0" r="1202">
      <c r="A1202" s="749" t="s">
        <v>10159</v>
      </c>
      <c r="B1202" s="749" t="str">
        <f aca="false">C1202&amp;D1202&amp;E1202&amp;F1202&amp;G1202&amp;H1202</f>
        <v>PROJETO DE VIA SIMPLES DE VEICULOS EM FAVELA,COM 1 FAIXA DEROLAMENTO,COM LARGURA MAXIMA DE 3M</v>
      </c>
      <c r="C1202" s="749" t="s">
        <v>10157</v>
      </c>
      <c r="D1202" s="749" t="s">
        <v>10158</v>
      </c>
      <c r="I1202" s="749" t="s">
        <v>429</v>
      </c>
      <c r="J1202" s="749" t="n">
        <v>6392.56</v>
      </c>
    </row>
    <row collapsed="false" customFormat="false" customHeight="true" hidden="true" ht="12.75" outlineLevel="0" r="1203">
      <c r="A1203" s="749" t="s">
        <v>10160</v>
      </c>
      <c r="B1203" s="749" t="str">
        <f aca="false">C1203&amp;D1203&amp;E1203&amp;F1203&amp;G1203&amp;H1203</f>
        <v>PROJETO PARA PASSARELA SOBRE LOGRADOURO PUBLICO,COM RAMPAS E OU ESCADAS</v>
      </c>
      <c r="C1203" s="749" t="s">
        <v>10161</v>
      </c>
      <c r="D1203" s="749" t="s">
        <v>10162</v>
      </c>
      <c r="I1203" s="749" t="s">
        <v>52</v>
      </c>
      <c r="J1203" s="749" t="n">
        <v>123.81</v>
      </c>
    </row>
    <row collapsed="false" customFormat="false" customHeight="true" hidden="true" ht="12.75" outlineLevel="0" r="1204">
      <c r="A1204" s="749" t="s">
        <v>10163</v>
      </c>
      <c r="B1204" s="749" t="str">
        <f aca="false">C1204&amp;D1204&amp;E1204&amp;F1204&amp;G1204&amp;H1204</f>
        <v>PROJETO PARA PASSARELA SOBRE LOGRADOURO PUBLICO,COM RAMPAS E OU ESCADAS</v>
      </c>
      <c r="C1204" s="749" t="s">
        <v>10161</v>
      </c>
      <c r="D1204" s="749" t="s">
        <v>10162</v>
      </c>
      <c r="I1204" s="749" t="s">
        <v>52</v>
      </c>
      <c r="J1204" s="749" t="n">
        <v>107.27</v>
      </c>
    </row>
    <row collapsed="false" customFormat="false" customHeight="true" hidden="true" ht="38.25" outlineLevel="0" r="1205">
      <c r="A1205" s="749" t="s">
        <v>10164</v>
      </c>
      <c r="B1205" s="758" t="str">
        <f aca="false">C1205&amp;D1205&amp;E1205&amp;F1205&amp;G1205&amp;H1205</f>
        <v>PROJETO EXECUTIVO PARA TRATAMENTO PAISAGISTICO COM ESPECIFICACAO VEGETAL LEGENDADA E QUANTIFICADA,EM AREAS PUBLICAS,CONSIDERANDO A AREA EFETIVA DE PLANTIO,APRESENTADO EM AUTOCAD NOS PADROES DA CONTRATANTE</v>
      </c>
      <c r="C1205" s="749" t="s">
        <v>10165</v>
      </c>
      <c r="D1205" s="749" t="s">
        <v>10166</v>
      </c>
      <c r="E1205" s="749" t="s">
        <v>10167</v>
      </c>
      <c r="F1205" s="749" t="s">
        <v>10168</v>
      </c>
      <c r="I1205" s="749" t="s">
        <v>9140</v>
      </c>
      <c r="J1205" s="749" t="n">
        <v>22034.83</v>
      </c>
    </row>
    <row collapsed="false" customFormat="false" customHeight="true" hidden="true" ht="38.25" outlineLevel="0" r="1206">
      <c r="A1206" s="749" t="s">
        <v>10169</v>
      </c>
      <c r="B1206" s="758" t="str">
        <f aca="false">C1206&amp;D1206&amp;E1206&amp;F1206&amp;G1206&amp;H1206</f>
        <v>PROJETO EXECUTIVO PARA TRATAMENTO PAISAGISTICO COM ESPECIFICACAO VEGETAL LEGENDADA E QUANTIFICADA,EM AREAS PUBLICAS,CONSIDERANDO A AREA EFETIVA DE PLANTIO,APRESENTADO EM AUTOCAD NOS PADROES DA CONTRATANTE</v>
      </c>
      <c r="C1206" s="749" t="s">
        <v>10165</v>
      </c>
      <c r="D1206" s="749" t="s">
        <v>10166</v>
      </c>
      <c r="E1206" s="749" t="s">
        <v>10167</v>
      </c>
      <c r="F1206" s="749" t="s">
        <v>10168</v>
      </c>
      <c r="I1206" s="749" t="s">
        <v>9140</v>
      </c>
      <c r="J1206" s="749" t="n">
        <v>19093.58</v>
      </c>
    </row>
    <row collapsed="false" customFormat="false" customHeight="true" hidden="true" ht="38.25" outlineLevel="0" r="1207">
      <c r="A1207" s="749" t="s">
        <v>10170</v>
      </c>
      <c r="B1207" s="758" t="str">
        <f aca="false">C1207&amp;D1207&amp;E1207&amp;F1207&amp;G1207&amp;H1207</f>
        <v>PROJETO EXECUTIVO DE VIA ESPECIAL PARA VEICULOS E PEDESTRES,EM AVENIDAS CANAL,COM CALCADAS EM AMBOS OS LADOS,COM LARGURA MAXIMA DE 40M,APRESENTADO EM AUTOCAD NOS PADROES DA CONTRATANTE</v>
      </c>
      <c r="C1207" s="749" t="s">
        <v>10171</v>
      </c>
      <c r="D1207" s="749" t="s">
        <v>10172</v>
      </c>
      <c r="E1207" s="749" t="s">
        <v>10173</v>
      </c>
      <c r="F1207" s="749" t="s">
        <v>10174</v>
      </c>
      <c r="I1207" s="749" t="s">
        <v>9140</v>
      </c>
      <c r="J1207" s="749" t="n">
        <v>4425.95</v>
      </c>
    </row>
    <row collapsed="false" customFormat="false" customHeight="true" hidden="true" ht="38.25" outlineLevel="0" r="1208">
      <c r="A1208" s="749" t="s">
        <v>10175</v>
      </c>
      <c r="B1208" s="758" t="str">
        <f aca="false">C1208&amp;D1208&amp;E1208&amp;F1208&amp;G1208&amp;H1208</f>
        <v>PROJETO EXECUTIVO DE VIA ESPECIAL PARA VEICULOS E PEDESTRES,EM AVENIDAS CANAL,COM CALCADAS EM AMBOS OS LADOS,COM LARGURA MAXIMA DE 40M,APRESENTADO EM AUTOCAD NOS PADROES DA CONTRATANTE</v>
      </c>
      <c r="C1208" s="749" t="s">
        <v>10171</v>
      </c>
      <c r="D1208" s="749" t="s">
        <v>10172</v>
      </c>
      <c r="E1208" s="749" t="s">
        <v>10173</v>
      </c>
      <c r="F1208" s="749" t="s">
        <v>10174</v>
      </c>
      <c r="I1208" s="749" t="s">
        <v>9140</v>
      </c>
      <c r="J1208" s="749" t="n">
        <v>3835</v>
      </c>
    </row>
    <row collapsed="false" customFormat="false" customHeight="true" hidden="true" ht="51" outlineLevel="0" r="1209">
      <c r="A1209" s="749" t="s">
        <v>10176</v>
      </c>
      <c r="B1209" s="758" t="str">
        <f aca="false">C1209&amp;D1209&amp;E1209&amp;F1209&amp;G1209&amp;H1209</f>
        <v>PROJETO EXECUTIVO DE VIA ESPECIAL PARA VEICULOS E PEDESTRESEM RUAS E AVENIDAS URBANAS,COM CALCADAS EM AMBOS OS LADOS,CANTEIRO CENTRAL E SEPARADORES DE PISTAS LATERAIS EM AMBOS OSSENTIDOS E COM LARGURA MAXIMA DE 46M,APRESENTADO EM AUTOCADNOS PADROES DA CONTRATANTE</v>
      </c>
      <c r="C1209" s="749" t="s">
        <v>10177</v>
      </c>
      <c r="D1209" s="749" t="s">
        <v>10178</v>
      </c>
      <c r="E1209" s="749" t="s">
        <v>10179</v>
      </c>
      <c r="F1209" s="749" t="s">
        <v>10180</v>
      </c>
      <c r="G1209" s="749" t="s">
        <v>10181</v>
      </c>
      <c r="I1209" s="749" t="s">
        <v>9140</v>
      </c>
      <c r="J1209" s="749" t="n">
        <v>8809.97</v>
      </c>
    </row>
    <row collapsed="false" customFormat="false" customHeight="true" hidden="true" ht="51" outlineLevel="0" r="1210">
      <c r="A1210" s="749" t="s">
        <v>10182</v>
      </c>
      <c r="B1210" s="758" t="str">
        <f aca="false">C1210&amp;D1210&amp;E1210&amp;F1210&amp;G1210&amp;H1210</f>
        <v>PROJETO EXECUTIVO DE VIA ESPECIAL PARA VEICULOS E PEDESTRESEM RUAS E AVENIDAS URBANAS,COM CALCADAS EM AMBOS OS LADOS,CANTEIRO CENTRAL E SEPARADORES DE PISTAS LATERAIS EM AMBOS OSSENTIDOS E COM LARGURA MAXIMA DE 46M,APRESENTADO EM AUTOCADNOS PADROES DA CONTRATANTE</v>
      </c>
      <c r="C1210" s="749" t="s">
        <v>10177</v>
      </c>
      <c r="D1210" s="749" t="s">
        <v>10178</v>
      </c>
      <c r="E1210" s="749" t="s">
        <v>10179</v>
      </c>
      <c r="F1210" s="749" t="s">
        <v>10180</v>
      </c>
      <c r="G1210" s="749" t="s">
        <v>10181</v>
      </c>
      <c r="I1210" s="749" t="s">
        <v>9140</v>
      </c>
      <c r="J1210" s="749" t="n">
        <v>7633.69</v>
      </c>
    </row>
    <row collapsed="false" customFormat="false" customHeight="true" hidden="true" ht="38.25" outlineLevel="0" r="1211">
      <c r="A1211" s="749" t="s">
        <v>10183</v>
      </c>
      <c r="B1211" s="758" t="str">
        <f aca="false">C1211&amp;D1211&amp;E1211&amp;F1211&amp;G1211&amp;H1211</f>
        <v>PROJETO EXECUTIVO DE VIA PARA VEICULOS E PEDESTRES EM RUAS E AVENIDAS URBANAS,COM CALCADAS EM AMBOS OS LADOS E 2 FAIXASDE ROLAMENTO COM LARGURA MAXIMA DE 13M,APRESENTADO EM AUTOCAD NOS PADROES DA CONTRATANTE</v>
      </c>
      <c r="C1211" s="749" t="s">
        <v>10184</v>
      </c>
      <c r="D1211" s="749" t="s">
        <v>10185</v>
      </c>
      <c r="E1211" s="749" t="s">
        <v>10186</v>
      </c>
      <c r="F1211" s="749" t="s">
        <v>10187</v>
      </c>
      <c r="I1211" s="749" t="s">
        <v>9140</v>
      </c>
      <c r="J1211" s="749" t="n">
        <v>8151.55</v>
      </c>
    </row>
    <row collapsed="false" customFormat="false" customHeight="true" hidden="true" ht="38.25" outlineLevel="0" r="1212">
      <c r="A1212" s="749" t="s">
        <v>10188</v>
      </c>
      <c r="B1212" s="758" t="str">
        <f aca="false">C1212&amp;D1212&amp;E1212&amp;F1212&amp;G1212&amp;H1212</f>
        <v>PROJETO EXECUTIVO DE VIA PARA VEICULOS E PEDESTRES EM RUAS E AVENIDAS URBANAS,COM CALCADAS EM AMBOS OS LADOS E 2 FAIXASDE ROLAMENTO COM LARGURA MAXIMA DE 13M,APRESENTADO EM AUTOCAD NOS PADROES DA CONTRATANTE</v>
      </c>
      <c r="C1212" s="749" t="s">
        <v>10184</v>
      </c>
      <c r="D1212" s="749" t="s">
        <v>10185</v>
      </c>
      <c r="E1212" s="749" t="s">
        <v>10186</v>
      </c>
      <c r="F1212" s="749" t="s">
        <v>10187</v>
      </c>
      <c r="I1212" s="749" t="s">
        <v>9140</v>
      </c>
      <c r="J1212" s="749" t="n">
        <v>7063.19</v>
      </c>
    </row>
    <row collapsed="false" customFormat="false" customHeight="true" hidden="true" ht="38.25" outlineLevel="0" r="1213">
      <c r="A1213" s="749" t="s">
        <v>10189</v>
      </c>
      <c r="B1213" s="758" t="str">
        <f aca="false">C1213&amp;D1213&amp;E1213&amp;F1213&amp;G1213&amp;H1213</f>
        <v>PROJETO EXECUTIVO DE VIA PARA VEICULOS E PEDESTRES EM RUAS E AVENIDAS URBANAS,COM CALCADAS EM AMBOS OS LADOS E 3 FAIXASDE ROLAMENTO COM LARGURA MAXIMA DE 16M,APRESENTADO EM AUTOCAD NOS PADROES DA CONTRATANTE</v>
      </c>
      <c r="C1213" s="749" t="s">
        <v>10184</v>
      </c>
      <c r="D1213" s="749" t="s">
        <v>10190</v>
      </c>
      <c r="E1213" s="749" t="s">
        <v>10191</v>
      </c>
      <c r="F1213" s="749" t="s">
        <v>10187</v>
      </c>
      <c r="I1213" s="749" t="s">
        <v>9140</v>
      </c>
      <c r="J1213" s="749" t="n">
        <v>7469.08</v>
      </c>
    </row>
    <row collapsed="false" customFormat="false" customHeight="true" hidden="true" ht="38.25" outlineLevel="0" r="1214">
      <c r="A1214" s="749" t="s">
        <v>10192</v>
      </c>
      <c r="B1214" s="758" t="str">
        <f aca="false">C1214&amp;D1214&amp;E1214&amp;F1214&amp;G1214&amp;H1214</f>
        <v>PROJETO EXECUTIVO DE VIA PARA VEICULOS E PEDESTRES EM RUAS E AVENIDAS URBANAS,COM CALCADAS EM AMBOS OS LADOS E 3 FAIXASDE ROLAMENTO COM LARGURA MAXIMA DE 16M,APRESENTADO EM AUTOCAD NOS PADROES DA CONTRATANTE</v>
      </c>
      <c r="C1214" s="749" t="s">
        <v>10184</v>
      </c>
      <c r="D1214" s="749" t="s">
        <v>10190</v>
      </c>
      <c r="E1214" s="749" t="s">
        <v>10191</v>
      </c>
      <c r="F1214" s="749" t="s">
        <v>10187</v>
      </c>
      <c r="I1214" s="749" t="s">
        <v>9140</v>
      </c>
      <c r="J1214" s="749" t="n">
        <v>6471.85</v>
      </c>
    </row>
    <row collapsed="false" customFormat="false" customHeight="true" hidden="true" ht="51" outlineLevel="0" r="1215">
      <c r="A1215" s="749" t="s">
        <v>10193</v>
      </c>
      <c r="B1215" s="758" t="str">
        <f aca="false">C1215&amp;D1215&amp;E1215&amp;F1215&amp;G1215&amp;H1215</f>
        <v>PROJETO EXECUTIVO DE VIA ESPECIAL PARA VEICULOS E PEDESTRESEM RUAS E AVENIDAS URBANAS,COM CALCADAS EM AMBOS OS LADOS,CANTEIRO CENTRAL,COM 3 FAIXAS DE ROLAMENTO NAS PISTAS CENTRAIS E SEPARADORES DE PISTAS LATERAIS EM AMBOS OS SENTIDOS E COM LARGURA MAXIMA DE 53M,APRESENTADO EM AUTOCAD NOS PADROES DA CONTRATANTE</v>
      </c>
      <c r="C1215" s="749" t="s">
        <v>10177</v>
      </c>
      <c r="D1215" s="749" t="s">
        <v>10178</v>
      </c>
      <c r="E1215" s="749" t="s">
        <v>10194</v>
      </c>
      <c r="F1215" s="749" t="s">
        <v>10195</v>
      </c>
      <c r="G1215" s="749" t="s">
        <v>10196</v>
      </c>
      <c r="H1215" s="749" t="s">
        <v>10197</v>
      </c>
      <c r="I1215" s="749" t="s">
        <v>9140</v>
      </c>
      <c r="J1215" s="749" t="n">
        <v>8412.85</v>
      </c>
    </row>
    <row collapsed="false" customFormat="false" customHeight="true" hidden="true" ht="51" outlineLevel="0" r="1216">
      <c r="A1216" s="749" t="s">
        <v>10198</v>
      </c>
      <c r="B1216" s="758" t="str">
        <f aca="false">C1216&amp;D1216&amp;E1216&amp;F1216&amp;G1216&amp;H1216</f>
        <v>PROJETO EXECUTIVO DE VIA ESPECIAL PARA VEICULOS E PEDESTRESEM RUAS E AVENIDAS URBANAS,COM CALCADAS EM AMBOS OS LADOS,CANTEIRO CENTRAL,COM 3 FAIXAS DE ROLAMENTO NAS PISTAS CENTRAIS E SEPARADORES DE PISTAS LATERAIS EM AMBOS OS SENTIDOS E COM LARGURA MAXIMA DE 53M,APRESENTADO EM AUTOCAD NOS PADROES DA CONTRATANTE</v>
      </c>
      <c r="C1216" s="749" t="s">
        <v>10177</v>
      </c>
      <c r="D1216" s="749" t="s">
        <v>10178</v>
      </c>
      <c r="E1216" s="749" t="s">
        <v>10194</v>
      </c>
      <c r="F1216" s="749" t="s">
        <v>10195</v>
      </c>
      <c r="G1216" s="749" t="s">
        <v>10196</v>
      </c>
      <c r="H1216" s="749" t="s">
        <v>10197</v>
      </c>
      <c r="I1216" s="749" t="s">
        <v>9140</v>
      </c>
      <c r="J1216" s="749" t="n">
        <v>7289.57</v>
      </c>
    </row>
    <row collapsed="false" customFormat="false" customHeight="true" hidden="true" ht="38.25" outlineLevel="0" r="1217">
      <c r="A1217" s="749" t="s">
        <v>10199</v>
      </c>
      <c r="B1217" s="758" t="str">
        <f aca="false">C1217&amp;D1217&amp;E1217&amp;F1217&amp;G1217&amp;H1217</f>
        <v>PROJETO EXECUTIVO DE VIA PARA VEICULOS E PEDESTRES EM RUAS E AVENIDAS URBANAS,COM CALCADAS EM AMBOS OS LADOS E 4 FAIXASDE ROLAMENTO COM LARGURA MAXIMA DE 25M,APRESENTADO EM AUTOCAD NOS PADROES DA CONTRATANTE</v>
      </c>
      <c r="C1217" s="749" t="s">
        <v>10184</v>
      </c>
      <c r="D1217" s="749" t="s">
        <v>10200</v>
      </c>
      <c r="E1217" s="749" t="s">
        <v>10201</v>
      </c>
      <c r="F1217" s="749" t="s">
        <v>10187</v>
      </c>
      <c r="I1217" s="749" t="s">
        <v>9140</v>
      </c>
      <c r="J1217" s="749" t="n">
        <v>5295.04</v>
      </c>
    </row>
    <row collapsed="false" customFormat="false" customHeight="true" hidden="true" ht="38.25" outlineLevel="0" r="1218">
      <c r="A1218" s="749" t="s">
        <v>10202</v>
      </c>
      <c r="B1218" s="758" t="str">
        <f aca="false">C1218&amp;D1218&amp;E1218&amp;F1218&amp;G1218&amp;H1218</f>
        <v>PROJETO EXECUTIVO DE VIA PARA VEICULOS E PEDESTRES EM RUAS E AVENIDAS URBANAS,COM CALCADAS EM AMBOS OS LADOS E 4 FAIXASDE ROLAMENTO COM LARGURA MAXIMA DE 25M,APRESENTADO EM AUTOCAD NOS PADROES DA CONTRATANTE</v>
      </c>
      <c r="C1218" s="749" t="s">
        <v>10184</v>
      </c>
      <c r="D1218" s="749" t="s">
        <v>10200</v>
      </c>
      <c r="E1218" s="749" t="s">
        <v>10201</v>
      </c>
      <c r="F1218" s="749" t="s">
        <v>10187</v>
      </c>
      <c r="I1218" s="749" t="s">
        <v>9140</v>
      </c>
      <c r="J1218" s="749" t="n">
        <v>4588.06</v>
      </c>
    </row>
    <row collapsed="false" customFormat="false" customHeight="true" hidden="true" ht="51" outlineLevel="0" r="1219">
      <c r="A1219" s="749" t="s">
        <v>10203</v>
      </c>
      <c r="B1219" s="758" t="str">
        <f aca="false">C1219&amp;D1219&amp;E1219&amp;F1219&amp;G1219&amp;H1219</f>
        <v>PROJETO EXECUTIVO DE VIA ESPECIAL PARA VEICULOS E PEDESTRESEM RUAS E AVENIDAS URBANAS,COM CALCADAS EM AMBOS OS LADOS,CANTEIRO CENTRAL E PISTAS COM 4 FAIXAS DE ROLAMENTO EM CADA SENTIDO,COM LARGURA MAXIMA DE 40M,APRESENTADO EM AUTOCAD NOS PADROES DA CONTRATANTE</v>
      </c>
      <c r="C1219" s="749" t="s">
        <v>10177</v>
      </c>
      <c r="D1219" s="749" t="s">
        <v>10178</v>
      </c>
      <c r="E1219" s="749" t="s">
        <v>10204</v>
      </c>
      <c r="F1219" s="749" t="s">
        <v>10205</v>
      </c>
      <c r="G1219" s="749" t="s">
        <v>10148</v>
      </c>
      <c r="I1219" s="749" t="s">
        <v>9140</v>
      </c>
      <c r="J1219" s="749" t="n">
        <v>8568.13</v>
      </c>
    </row>
    <row collapsed="false" customFormat="false" customHeight="true" hidden="true" ht="51" outlineLevel="0" r="1220">
      <c r="A1220" s="749" t="s">
        <v>10206</v>
      </c>
      <c r="B1220" s="758" t="str">
        <f aca="false">C1220&amp;D1220&amp;E1220&amp;F1220&amp;G1220&amp;H1220</f>
        <v>PROJETO EXECUTIVO DE VIA ESPECIAL PARA VEICULOS E PEDESTRESEM RUAS E AVENIDAS URBANAS,COM CALCADAS EM AMBOS OS LADOS,CANTEIRO CENTRAL E PISTAS COM 4 FAIXAS DE ROLAMENTO EM CADA SENTIDO,COM LARGURA MAXIMA DE 40M,APRESENTADO EM AUTOCAD NOS PADROES DA CONTRATANTE</v>
      </c>
      <c r="C1220" s="749" t="s">
        <v>10177</v>
      </c>
      <c r="D1220" s="749" t="s">
        <v>10178</v>
      </c>
      <c r="E1220" s="749" t="s">
        <v>10204</v>
      </c>
      <c r="F1220" s="749" t="s">
        <v>10205</v>
      </c>
      <c r="G1220" s="749" t="s">
        <v>10148</v>
      </c>
      <c r="I1220" s="749" t="s">
        <v>9140</v>
      </c>
      <c r="J1220" s="749" t="n">
        <v>7424.12</v>
      </c>
    </row>
    <row collapsed="false" customFormat="false" customHeight="true" hidden="true" ht="25.5" outlineLevel="0" r="1221">
      <c r="A1221" s="749" t="s">
        <v>10207</v>
      </c>
      <c r="B1221" s="758" t="str">
        <f aca="false">C1221&amp;D1221&amp;E1221&amp;F1221&amp;G1221&amp;H1221</f>
        <v>PROJETO EXECUTIVO DE VIA SIMPLES DE CICLOVIA,COM 1 FAIXA DEROLAMENTO,COM LARGURA MAXIMA DE 1,30M,APRESENTADO EM AUTOCAD NOS PADROES DA CONTRATANTE</v>
      </c>
      <c r="C1221" s="749" t="s">
        <v>10208</v>
      </c>
      <c r="D1221" s="749" t="s">
        <v>10209</v>
      </c>
      <c r="E1221" s="749" t="s">
        <v>10210</v>
      </c>
      <c r="I1221" s="749" t="s">
        <v>9140</v>
      </c>
      <c r="J1221" s="749" t="n">
        <v>7337.53</v>
      </c>
    </row>
    <row collapsed="false" customFormat="false" customHeight="true" hidden="true" ht="25.5" outlineLevel="0" r="1222">
      <c r="A1222" s="749" t="s">
        <v>10211</v>
      </c>
      <c r="B1222" s="758" t="str">
        <f aca="false">C1222&amp;D1222&amp;E1222&amp;F1222&amp;G1222&amp;H1222</f>
        <v>PROJETO EXECUTIVO DE VIA SIMPLES DE CICLOVIA,COM 1 FAIXA DEROLAMENTO,COM LARGURA MAXIMA DE 1,30M,APRESENTADO EM AUTOCAD NOS PADROES DA CONTRATANTE</v>
      </c>
      <c r="C1222" s="749" t="s">
        <v>10208</v>
      </c>
      <c r="D1222" s="749" t="s">
        <v>10209</v>
      </c>
      <c r="E1222" s="749" t="s">
        <v>10210</v>
      </c>
      <c r="I1222" s="749" t="s">
        <v>9140</v>
      </c>
      <c r="J1222" s="749" t="n">
        <v>6357.7</v>
      </c>
    </row>
    <row collapsed="false" customFormat="false" customHeight="true" hidden="true" ht="25.5" outlineLevel="0" r="1223">
      <c r="A1223" s="749" t="s">
        <v>10212</v>
      </c>
      <c r="B1223" s="758" t="str">
        <f aca="false">C1223&amp;D1223&amp;E1223&amp;F1223&amp;G1223&amp;H1223</f>
        <v>PROJETO EXECUTIVO DE VIA DUPLA DE CICLOVIA,COM 2 FAIXAS DE ROLAMENTO,COM LARGURA MAXIMA DE 3M,APRESENTADO EM AUTOCAD NOS PADROES DA CONTRATANTE</v>
      </c>
      <c r="C1223" s="749" t="s">
        <v>10213</v>
      </c>
      <c r="D1223" s="749" t="s">
        <v>10214</v>
      </c>
      <c r="E1223" s="749" t="s">
        <v>10215</v>
      </c>
      <c r="I1223" s="749" t="s">
        <v>9140</v>
      </c>
      <c r="J1223" s="749" t="n">
        <v>10957.45</v>
      </c>
    </row>
    <row collapsed="false" customFormat="false" customHeight="true" hidden="true" ht="25.5" outlineLevel="0" r="1224">
      <c r="A1224" s="749" t="s">
        <v>10216</v>
      </c>
      <c r="B1224" s="758" t="str">
        <f aca="false">C1224&amp;D1224&amp;E1224&amp;F1224&amp;G1224&amp;H1224</f>
        <v>PROJETO EXECUTIVO DE VIA DUPLA DE CICLOVIA,COM 2 FAIXAS DE ROLAMENTO,COM LARGURA MAXIMA DE 3M,APRESENTADO EM AUTOCAD NOS PADROES DA CONTRATANTE</v>
      </c>
      <c r="C1224" s="749" t="s">
        <v>10213</v>
      </c>
      <c r="D1224" s="749" t="s">
        <v>10214</v>
      </c>
      <c r="E1224" s="749" t="s">
        <v>10215</v>
      </c>
      <c r="I1224" s="749" t="s">
        <v>9140</v>
      </c>
      <c r="J1224" s="749" t="n">
        <v>9494.24</v>
      </c>
    </row>
    <row collapsed="false" customFormat="false" customHeight="true" hidden="true" ht="12.75" outlineLevel="0" r="1225">
      <c r="A1225" s="749" t="s">
        <v>10217</v>
      </c>
      <c r="B1225" s="749" t="str">
        <f aca="false">C1225&amp;D1225&amp;E1225&amp;F1225&amp;G1225&amp;H1225</f>
        <v>PROJETO ESTRUTURAL FINAL DE ENGENHARIA DE OBRAS-DE-ARTE ESPECIAIS (PONTES,VIADUTOS E PASSARELAS) EM CONCRETO ARMADO E/OU PROTENDIDO OU ESTRUTURA DE ACO,COM AREA DE PROJECAO HORIZONTAL INFERIOR A 500M2,APRESENTADO EM AUTOCAD</v>
      </c>
      <c r="C1225" s="749" t="s">
        <v>10218</v>
      </c>
      <c r="D1225" s="749" t="s">
        <v>10219</v>
      </c>
      <c r="E1225" s="749" t="s">
        <v>10220</v>
      </c>
      <c r="F1225" s="749" t="s">
        <v>10221</v>
      </c>
      <c r="I1225" s="749" t="s">
        <v>52</v>
      </c>
      <c r="J1225" s="749" t="n">
        <v>120.42</v>
      </c>
    </row>
    <row collapsed="false" customFormat="false" customHeight="true" hidden="true" ht="12.75" outlineLevel="0" r="1226">
      <c r="A1226" s="749" t="s">
        <v>10222</v>
      </c>
      <c r="B1226" s="749" t="str">
        <f aca="false">C1226&amp;D1226&amp;E1226&amp;F1226&amp;G1226&amp;H1226</f>
        <v>PROJETO ESTRUTURAL FINAL DE ENGENHARIA DE OBRAS-DE-ARTE ESPECIAIS (PONTES,VIADUTOS E PASSARELAS) EM CONCRETO ARMADO E/OU PROTENDIDO OU ESTRUTURA DE ACO,COM AREA DE PROJECAO HORIZONTAL INFERIOR A 500M2,APRESENTADO EM AUTOCAD</v>
      </c>
      <c r="C1226" s="749" t="s">
        <v>10218</v>
      </c>
      <c r="D1226" s="749" t="s">
        <v>10219</v>
      </c>
      <c r="E1226" s="749" t="s">
        <v>10220</v>
      </c>
      <c r="F1226" s="749" t="s">
        <v>10221</v>
      </c>
      <c r="I1226" s="749" t="s">
        <v>52</v>
      </c>
      <c r="J1226" s="749" t="n">
        <v>104.58</v>
      </c>
    </row>
    <row collapsed="false" customFormat="false" customHeight="true" hidden="true" ht="12.75" outlineLevel="0" r="1227">
      <c r="A1227" s="749" t="s">
        <v>10223</v>
      </c>
      <c r="B1227" s="749" t="str">
        <f aca="false">C1227&amp;D1227&amp;E1227&amp;F1227&amp;G1227&amp;H1227</f>
        <v>PROJETO ESTRUTURAL FINAL DE ENGENHARIA DE OBRAS-DE-ARTE ESPECIAIS (PONTES,VIADUTOS E PASSARELAS) EM CONCRETO ARMADO E/OU PROTENDIDO OU ESTRUTURA DE ACO,COM AREA DE PROJECAO HORIZONTAL DE 501 ATE 5.000M2,APRESENTADO EM AUTOCAD</v>
      </c>
      <c r="C1227" s="749" t="s">
        <v>10218</v>
      </c>
      <c r="D1227" s="749" t="s">
        <v>10219</v>
      </c>
      <c r="E1227" s="749" t="s">
        <v>10220</v>
      </c>
      <c r="F1227" s="749" t="s">
        <v>10224</v>
      </c>
      <c r="I1227" s="749" t="s">
        <v>52</v>
      </c>
      <c r="J1227" s="749" t="n">
        <v>110.39</v>
      </c>
    </row>
    <row collapsed="false" customFormat="false" customHeight="true" hidden="true" ht="12.75" outlineLevel="0" r="1228">
      <c r="A1228" s="749" t="s">
        <v>10225</v>
      </c>
      <c r="B1228" s="749" t="str">
        <f aca="false">C1228&amp;D1228&amp;E1228&amp;F1228&amp;G1228&amp;H1228</f>
        <v>PROJETO ESTRUTURAL FINAL DE ENGENHARIA DE OBRAS-DE-ARTE ESPECIAIS (PONTES,VIADUTOS E PASSARELAS) EM CONCRETO ARMADO E/OU PROTENDIDO OU ESTRUTURA DE ACO,COM AREA DE PROJECAO HORIZONTAL DE 501 ATE 5.000M2,APRESENTADO EM AUTOCAD</v>
      </c>
      <c r="C1228" s="749" t="s">
        <v>10218</v>
      </c>
      <c r="D1228" s="749" t="s">
        <v>10219</v>
      </c>
      <c r="E1228" s="749" t="s">
        <v>10220</v>
      </c>
      <c r="F1228" s="749" t="s">
        <v>10224</v>
      </c>
      <c r="I1228" s="749" t="s">
        <v>52</v>
      </c>
      <c r="J1228" s="749" t="n">
        <v>95.89</v>
      </c>
    </row>
    <row collapsed="false" customFormat="false" customHeight="true" hidden="true" ht="12.75" outlineLevel="0" r="1229">
      <c r="A1229" s="749" t="s">
        <v>10226</v>
      </c>
      <c r="B1229" s="749" t="str">
        <f aca="false">C1229&amp;D1229&amp;E1229&amp;F1229&amp;G1229&amp;H1229</f>
        <v>PROJETO ESTRUTURAL FINAL DE ENGENHARIA DE OBRAS-DE-ARTE ESPECIAIS (PONTES,VIADUTOS E PASSARELAS) EM CONCRETO ARMADO E/OU PROTENDIDO OU ESTRUTURA DE ACO,COM AREA DE PROJECAO HORIZONTAL DE 5.001 ATE 7.000M2,APRESENTADO EM AUTOCAD</v>
      </c>
      <c r="C1229" s="749" t="s">
        <v>10218</v>
      </c>
      <c r="D1229" s="749" t="s">
        <v>10219</v>
      </c>
      <c r="E1229" s="749" t="s">
        <v>10220</v>
      </c>
      <c r="F1229" s="749" t="s">
        <v>10227</v>
      </c>
      <c r="I1229" s="749" t="s">
        <v>52</v>
      </c>
      <c r="J1229" s="749" t="n">
        <v>105.55</v>
      </c>
    </row>
    <row collapsed="false" customFormat="false" customHeight="true" hidden="true" ht="12.75" outlineLevel="0" r="1230">
      <c r="A1230" s="749" t="s">
        <v>10228</v>
      </c>
      <c r="B1230" s="749" t="str">
        <f aca="false">C1230&amp;D1230&amp;E1230&amp;F1230&amp;G1230&amp;H1230</f>
        <v>PROJETO ESTRUTURAL FINAL DE ENGENHARIA DE OBRAS-DE-ARTE ESPECIAIS (PONTES,VIADUTOS E PASSARELAS) EM CONCRETO ARMADO E/OU PROTENDIDO OU ESTRUTURA DE ACO,COM AREA DE PROJECAO HORIZONTAL DE 5.001 ATE 7.000M2,APRESENTADO EM AUTOCAD</v>
      </c>
      <c r="C1230" s="749" t="s">
        <v>10218</v>
      </c>
      <c r="D1230" s="749" t="s">
        <v>10219</v>
      </c>
      <c r="E1230" s="749" t="s">
        <v>10220</v>
      </c>
      <c r="F1230" s="749" t="s">
        <v>10227</v>
      </c>
      <c r="I1230" s="749" t="s">
        <v>52</v>
      </c>
      <c r="J1230" s="749" t="n">
        <v>91.7</v>
      </c>
    </row>
    <row collapsed="false" customFormat="false" customHeight="true" hidden="true" ht="25.5" outlineLevel="0" r="1231">
      <c r="A1231" s="749" t="s">
        <v>10229</v>
      </c>
      <c r="B1231" s="758" t="str">
        <f aca="false">C1231&amp;D1231&amp;E1231&amp;F1231&amp;G1231&amp;H1231</f>
        <v>PROJETO EXECUTIVO DE PROGRAMACAO VISUAL PARA PREDIOS ESCOLARES E/OU ADMINISTRATIVOS ATE 500M2,APRESENTADO EM AUTOCAD NOS PADROES DA CONTRATANTE</v>
      </c>
      <c r="C1231" s="749" t="s">
        <v>10230</v>
      </c>
      <c r="D1231" s="749" t="s">
        <v>10231</v>
      </c>
      <c r="E1231" s="749" t="s">
        <v>10215</v>
      </c>
      <c r="I1231" s="749" t="s">
        <v>52</v>
      </c>
      <c r="J1231" s="749" t="n">
        <v>6.59</v>
      </c>
    </row>
    <row collapsed="false" customFormat="false" customHeight="true" hidden="true" ht="25.5" outlineLevel="0" r="1232">
      <c r="A1232" s="749" t="s">
        <v>10232</v>
      </c>
      <c r="B1232" s="758" t="str">
        <f aca="false">C1232&amp;D1232&amp;E1232&amp;F1232&amp;G1232&amp;H1232</f>
        <v>PROJETO EXECUTIVO DE PROGRAMACAO VISUAL PARA PREDIOS ESCOLARES E/OU ADMINISTRATIVOS ATE 500M2,APRESENTADO EM AUTOCAD NOS PADROES DA CONTRATANTE</v>
      </c>
      <c r="C1232" s="749" t="s">
        <v>10230</v>
      </c>
      <c r="D1232" s="749" t="s">
        <v>10231</v>
      </c>
      <c r="E1232" s="749" t="s">
        <v>10215</v>
      </c>
      <c r="I1232" s="749" t="s">
        <v>52</v>
      </c>
      <c r="J1232" s="749" t="n">
        <v>5.71</v>
      </c>
    </row>
    <row collapsed="false" customFormat="false" customHeight="true" hidden="true" ht="25.5" outlineLevel="0" r="1233">
      <c r="A1233" s="749" t="s">
        <v>10233</v>
      </c>
      <c r="B1233" s="758" t="str">
        <f aca="false">C1233&amp;D1233&amp;E1233&amp;F1233&amp;G1233&amp;H1233</f>
        <v>PROJETO EXECUTIVO DE PROGRAMACAO VISUAL PARA PREDIOS ESCOLARES E/OU ADMINISTRATIVOS,DE 501 ATE 3000M2,APRESENTADO EM AUTOCAD NOS PADROES DA CONTRATANTE</v>
      </c>
      <c r="C1233" s="749" t="s">
        <v>10230</v>
      </c>
      <c r="D1233" s="749" t="s">
        <v>10234</v>
      </c>
      <c r="E1233" s="749" t="s">
        <v>10235</v>
      </c>
      <c r="I1233" s="749" t="s">
        <v>52</v>
      </c>
      <c r="J1233" s="749" t="n">
        <v>5.51</v>
      </c>
    </row>
    <row collapsed="false" customFormat="false" customHeight="true" hidden="true" ht="25.5" outlineLevel="0" r="1234">
      <c r="A1234" s="749" t="s">
        <v>10236</v>
      </c>
      <c r="B1234" s="758" t="str">
        <f aca="false">C1234&amp;D1234&amp;E1234&amp;F1234&amp;G1234&amp;H1234</f>
        <v>PROJETO EXECUTIVO DE PROGRAMACAO VISUAL PARA PREDIOS ESCOLARES E/OU ADMINISTRATIVOS,DE 501 ATE 3000M2,APRESENTADO EM AUTOCAD NOS PADROES DA CONTRATANTE</v>
      </c>
      <c r="C1234" s="749" t="s">
        <v>10230</v>
      </c>
      <c r="D1234" s="749" t="s">
        <v>10234</v>
      </c>
      <c r="E1234" s="749" t="s">
        <v>10235</v>
      </c>
      <c r="I1234" s="749" t="s">
        <v>52</v>
      </c>
      <c r="J1234" s="749" t="n">
        <v>4.77</v>
      </c>
    </row>
    <row collapsed="false" customFormat="false" customHeight="true" hidden="true" ht="12.75" outlineLevel="0" r="1235">
      <c r="A1235" s="749" t="s">
        <v>10237</v>
      </c>
      <c r="B1235" s="749" t="str">
        <f aca="false">C1235&amp;D1235&amp;E1235&amp;F1235&amp;G1235&amp;H1235</f>
        <v>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 PELO NUMERO DE PRANCHAS ORIGINAIS QUE COMPOE O RELATORIO</v>
      </c>
      <c r="C1235" s="749" t="s">
        <v>10238</v>
      </c>
      <c r="D1235" s="749" t="s">
        <v>10239</v>
      </c>
      <c r="E1235" s="749" t="s">
        <v>10240</v>
      </c>
      <c r="F1235" s="749" t="s">
        <v>10241</v>
      </c>
      <c r="G1235" s="749" t="s">
        <v>10242</v>
      </c>
      <c r="H1235" s="749" t="s">
        <v>10243</v>
      </c>
      <c r="I1235" s="749" t="s">
        <v>30</v>
      </c>
      <c r="J1235" s="749" t="n">
        <v>1392.86</v>
      </c>
    </row>
    <row collapsed="false" customFormat="false" customHeight="true" hidden="true" ht="12.75" outlineLevel="0" r="1236">
      <c r="A1236" s="749" t="s">
        <v>10244</v>
      </c>
      <c r="B1236" s="749" t="str">
        <f aca="false">C1236&amp;D1236&amp;E1236&amp;F1236&amp;G1236&amp;H1236</f>
        <v>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 PELO NUMERO DE PRANCHAS ORIGINAIS QUE COMPOE O RELATORIO</v>
      </c>
      <c r="C1236" s="749" t="s">
        <v>10238</v>
      </c>
      <c r="D1236" s="749" t="s">
        <v>10239</v>
      </c>
      <c r="E1236" s="749" t="s">
        <v>10240</v>
      </c>
      <c r="F1236" s="749" t="s">
        <v>10241</v>
      </c>
      <c r="G1236" s="749" t="s">
        <v>10242</v>
      </c>
      <c r="H1236" s="749" t="s">
        <v>10243</v>
      </c>
      <c r="I1236" s="749" t="s">
        <v>30</v>
      </c>
      <c r="J1236" s="749" t="n">
        <v>1207</v>
      </c>
    </row>
    <row collapsed="false" customFormat="false" customHeight="true" hidden="true" ht="12.75" outlineLevel="0" r="1237">
      <c r="A1237" s="749" t="s">
        <v>10245</v>
      </c>
      <c r="B1237" s="749" t="str">
        <f aca="false">C1237&amp;D1237&amp;E1237&amp;F1237&amp;G1237&amp;H1237</f>
        <v>SERVICOS DE ELABORACAO DE VISTORIAS,LAUDOS TECNICOS,ANTEPROJETOS DE INTERVENCOES LOCALIZADAS,QUANTITATIVOS E RELATORIO FOTOGRAFICO PARA EXECUCAO DE RECUPERACAO ESTRUTURAL DE OBRAS-DE-ARTE ESPECIAIS,COM AREAS DE PROJECAO HORIZONTAL ATE 1000M2</v>
      </c>
      <c r="C1237" s="749" t="s">
        <v>10246</v>
      </c>
      <c r="D1237" s="749" t="s">
        <v>10247</v>
      </c>
      <c r="E1237" s="749" t="s">
        <v>10248</v>
      </c>
      <c r="F1237" s="749" t="s">
        <v>10249</v>
      </c>
      <c r="G1237" s="759" t="s">
        <v>10250</v>
      </c>
      <c r="I1237" s="749" t="s">
        <v>52</v>
      </c>
      <c r="J1237" s="749" t="n">
        <v>19.11</v>
      </c>
    </row>
    <row collapsed="false" customFormat="false" customHeight="true" hidden="true" ht="12.75" outlineLevel="0" r="1238">
      <c r="A1238" s="749" t="s">
        <v>10251</v>
      </c>
      <c r="B1238" s="749" t="str">
        <f aca="false">C1238&amp;D1238&amp;E1238&amp;F1238&amp;G1238&amp;H1238</f>
        <v>SERVICOS DE ELABORACAO DE VISTORIAS,LAUDOS TECNICOS,ANTEPROJETOS DE INTERVENCOES LOCALIZADAS,QUANTITATIVOS E RELATORIO FOTOGRAFICO PARA EXECUCAO DE RECUPERACAO ESTRUTURAL DE OBRAS-DE-ARTE ESPECIAIS,COM AREAS DE PROJECAO HORIZONTAL ATE 1000M2</v>
      </c>
      <c r="C1238" s="749" t="s">
        <v>10246</v>
      </c>
      <c r="D1238" s="749" t="s">
        <v>10247</v>
      </c>
      <c r="E1238" s="749" t="s">
        <v>10248</v>
      </c>
      <c r="F1238" s="749" t="s">
        <v>10249</v>
      </c>
      <c r="G1238" s="759" t="s">
        <v>10250</v>
      </c>
      <c r="I1238" s="749" t="s">
        <v>52</v>
      </c>
      <c r="J1238" s="749" t="n">
        <v>16.75</v>
      </c>
    </row>
    <row collapsed="false" customFormat="false" customHeight="true" hidden="true" ht="12.75" outlineLevel="0" r="1239">
      <c r="A1239" s="749" t="s">
        <v>10252</v>
      </c>
      <c r="B1239" s="749" t="str">
        <f aca="false">C1239&amp;D1239&amp;E1239&amp;F1239&amp;G1239&amp;H1239</f>
        <v>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v>
      </c>
      <c r="C1239" s="749" t="s">
        <v>10246</v>
      </c>
      <c r="D1239" s="749" t="s">
        <v>10247</v>
      </c>
      <c r="E1239" s="749" t="s">
        <v>10248</v>
      </c>
      <c r="F1239" s="749" t="s">
        <v>10253</v>
      </c>
      <c r="G1239" s="749" t="s">
        <v>10254</v>
      </c>
      <c r="H1239" s="749" t="s">
        <v>10255</v>
      </c>
      <c r="I1239" s="749" t="s">
        <v>52</v>
      </c>
      <c r="J1239" s="749" t="n">
        <v>12.77</v>
      </c>
    </row>
    <row collapsed="false" customFormat="false" customHeight="true" hidden="true" ht="12.75" outlineLevel="0" r="1240">
      <c r="A1240" s="749" t="s">
        <v>10256</v>
      </c>
      <c r="B1240" s="749" t="str">
        <f aca="false">C1240&amp;D1240&amp;E1240&amp;F1240&amp;G1240&amp;H1240</f>
        <v>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v>
      </c>
      <c r="C1240" s="749" t="s">
        <v>10246</v>
      </c>
      <c r="D1240" s="749" t="s">
        <v>10247</v>
      </c>
      <c r="E1240" s="749" t="s">
        <v>10248</v>
      </c>
      <c r="F1240" s="749" t="s">
        <v>10253</v>
      </c>
      <c r="G1240" s="749" t="s">
        <v>10254</v>
      </c>
      <c r="H1240" s="749" t="s">
        <v>10255</v>
      </c>
      <c r="I1240" s="749" t="s">
        <v>52</v>
      </c>
      <c r="J1240" s="749" t="n">
        <v>11.18</v>
      </c>
    </row>
    <row collapsed="false" customFormat="false" customHeight="true" hidden="true" ht="12.75" outlineLevel="0" r="1241">
      <c r="A1241" s="749" t="s">
        <v>10257</v>
      </c>
      <c r="B1241" s="749" t="str">
        <f aca="false">C1241&amp;D1241&amp;E1241&amp;F1241&amp;G1241&amp;H1241</f>
        <v>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v>
      </c>
      <c r="C1241" s="749" t="s">
        <v>10246</v>
      </c>
      <c r="D1241" s="749" t="s">
        <v>10247</v>
      </c>
      <c r="E1241" s="749" t="s">
        <v>10248</v>
      </c>
      <c r="F1241" s="749" t="s">
        <v>10258</v>
      </c>
      <c r="G1241" s="749" t="s">
        <v>10259</v>
      </c>
      <c r="H1241" s="749" t="s">
        <v>9901</v>
      </c>
      <c r="I1241" s="749" t="s">
        <v>52</v>
      </c>
      <c r="J1241" s="749" t="n">
        <v>10.07</v>
      </c>
    </row>
    <row collapsed="false" customFormat="false" customHeight="true" hidden="true" ht="12.75" outlineLevel="0" r="1242">
      <c r="A1242" s="749" t="s">
        <v>10260</v>
      </c>
      <c r="B1242" s="749" t="str">
        <f aca="false">C1242&amp;D1242&amp;E1242&amp;F1242&amp;G1242&amp;H1242</f>
        <v>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v>
      </c>
      <c r="C1242" s="749" t="s">
        <v>10246</v>
      </c>
      <c r="D1242" s="749" t="s">
        <v>10247</v>
      </c>
      <c r="E1242" s="749" t="s">
        <v>10248</v>
      </c>
      <c r="F1242" s="749" t="s">
        <v>10258</v>
      </c>
      <c r="G1242" s="749" t="s">
        <v>10259</v>
      </c>
      <c r="H1242" s="749" t="s">
        <v>9901</v>
      </c>
      <c r="I1242" s="749" t="s">
        <v>52</v>
      </c>
      <c r="J1242" s="749" t="n">
        <v>8.83</v>
      </c>
    </row>
    <row collapsed="false" customFormat="false" customHeight="true" hidden="true" ht="12.75" outlineLevel="0" r="1243">
      <c r="A1243" s="749" t="s">
        <v>10261</v>
      </c>
      <c r="B1243" s="749" t="str">
        <f aca="false">C1243&amp;D1243&amp;E1243&amp;F1243&amp;G1243&amp;H1243</f>
        <v>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v>
      </c>
      <c r="C1243" s="749" t="s">
        <v>10246</v>
      </c>
      <c r="D1243" s="749" t="s">
        <v>10247</v>
      </c>
      <c r="E1243" s="749" t="s">
        <v>10248</v>
      </c>
      <c r="F1243" s="749" t="s">
        <v>10262</v>
      </c>
      <c r="G1243" s="749" t="s">
        <v>10263</v>
      </c>
      <c r="H1243" s="749" t="s">
        <v>9793</v>
      </c>
      <c r="I1243" s="749" t="s">
        <v>52</v>
      </c>
      <c r="J1243" s="749" t="n">
        <v>8.61</v>
      </c>
    </row>
    <row collapsed="false" customFormat="false" customHeight="true" hidden="true" ht="12.75" outlineLevel="0" r="1244">
      <c r="A1244" s="749" t="s">
        <v>10264</v>
      </c>
      <c r="B1244" s="749" t="str">
        <f aca="false">C1244&amp;D1244&amp;E1244&amp;F1244&amp;G1244&amp;H1244</f>
        <v>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v>
      </c>
      <c r="C1244" s="749" t="s">
        <v>10246</v>
      </c>
      <c r="D1244" s="749" t="s">
        <v>10247</v>
      </c>
      <c r="E1244" s="749" t="s">
        <v>10248</v>
      </c>
      <c r="F1244" s="749" t="s">
        <v>10262</v>
      </c>
      <c r="G1244" s="749" t="s">
        <v>10263</v>
      </c>
      <c r="H1244" s="749" t="s">
        <v>9793</v>
      </c>
      <c r="I1244" s="749" t="s">
        <v>52</v>
      </c>
      <c r="J1244" s="749" t="n">
        <v>7.55</v>
      </c>
    </row>
    <row collapsed="false" customFormat="false" customHeight="true" hidden="true" ht="12.75" outlineLevel="0" r="1245">
      <c r="A1245" s="749" t="s">
        <v>10265</v>
      </c>
      <c r="B1245" s="749" t="str">
        <f aca="false">C1245&amp;D1245&amp;E1245&amp;F1245&amp;G1245&amp;H1245</f>
        <v>SERVICOS DE ELABORACAO DE VISTORIAS,LAUDOS TECNICOS,ANTEPROJETOS DE INTERVENCOES LOCALIZADAS,QUANTITATIVOS E RELATORIO FOTOGRAFICO PARA EXECUCAO DE RECUPERACAO ESTRUTURAL DE PREDIOS PUBLICOS,COM AREAS DE PROJECAO HORIZONTAL ATE 1000M2</v>
      </c>
      <c r="C1245" s="749" t="s">
        <v>10246</v>
      </c>
      <c r="D1245" s="749" t="s">
        <v>10247</v>
      </c>
      <c r="E1245" s="749" t="s">
        <v>10266</v>
      </c>
      <c r="F1245" s="749" t="s">
        <v>10267</v>
      </c>
      <c r="I1245" s="749" t="s">
        <v>52</v>
      </c>
      <c r="J1245" s="749" t="n">
        <v>8.32</v>
      </c>
    </row>
    <row collapsed="false" customFormat="false" customHeight="true" hidden="true" ht="12.75" outlineLevel="0" r="1246">
      <c r="A1246" s="749" t="s">
        <v>10268</v>
      </c>
      <c r="B1246" s="749" t="str">
        <f aca="false">C1246&amp;D1246&amp;E1246&amp;F1246&amp;G1246&amp;H1246</f>
        <v>SERVICOS DE ELABORACAO DE VISTORIAS,LAUDOS TECNICOS,ANTEPROJETOS DE INTERVENCOES LOCALIZADAS,QUANTITATIVOS E RELATORIO FOTOGRAFICO PARA EXECUCAO DE RECUPERACAO ESTRUTURAL DE PREDIOS PUBLICOS,COM AREAS DE PROJECAO HORIZONTAL ATE 1000M2</v>
      </c>
      <c r="C1246" s="749" t="s">
        <v>10246</v>
      </c>
      <c r="D1246" s="749" t="s">
        <v>10247</v>
      </c>
      <c r="E1246" s="749" t="s">
        <v>10266</v>
      </c>
      <c r="F1246" s="749" t="s">
        <v>10267</v>
      </c>
      <c r="I1246" s="749" t="s">
        <v>52</v>
      </c>
      <c r="J1246" s="749" t="n">
        <v>7.4</v>
      </c>
    </row>
    <row collapsed="false" customFormat="false" customHeight="true" hidden="true" ht="12.75" outlineLevel="0" r="1247">
      <c r="A1247" s="749" t="s">
        <v>10269</v>
      </c>
      <c r="B1247" s="749" t="str">
        <f aca="false">C1247&amp;D1247&amp;E1247&amp;F1247&amp;G1247&amp;H1247</f>
        <v>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v>
      </c>
      <c r="C1247" s="749" t="s">
        <v>10246</v>
      </c>
      <c r="D1247" s="749" t="s">
        <v>10247</v>
      </c>
      <c r="E1247" s="749" t="s">
        <v>10266</v>
      </c>
      <c r="F1247" s="749" t="s">
        <v>10270</v>
      </c>
      <c r="G1247" s="749" t="s">
        <v>10271</v>
      </c>
      <c r="I1247" s="749" t="s">
        <v>52</v>
      </c>
      <c r="J1247" s="749" t="n">
        <v>5.54</v>
      </c>
    </row>
    <row collapsed="false" customFormat="false" customHeight="true" hidden="true" ht="12.75" outlineLevel="0" r="1248">
      <c r="A1248" s="749" t="s">
        <v>10272</v>
      </c>
      <c r="B1248" s="749" t="str">
        <f aca="false">C1248&amp;D1248&amp;E1248&amp;F1248&amp;G1248&amp;H1248</f>
        <v>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v>
      </c>
      <c r="C1248" s="749" t="s">
        <v>10246</v>
      </c>
      <c r="D1248" s="749" t="s">
        <v>10247</v>
      </c>
      <c r="E1248" s="749" t="s">
        <v>10266</v>
      </c>
      <c r="F1248" s="749" t="s">
        <v>10270</v>
      </c>
      <c r="G1248" s="749" t="s">
        <v>10271</v>
      </c>
      <c r="I1248" s="749" t="s">
        <v>52</v>
      </c>
      <c r="J1248" s="749" t="n">
        <v>4.92</v>
      </c>
    </row>
    <row collapsed="false" customFormat="false" customHeight="true" hidden="true" ht="12.75" outlineLevel="0" r="1249">
      <c r="A1249" s="749" t="s">
        <v>10273</v>
      </c>
      <c r="B1249" s="749" t="str">
        <f aca="false">C1249&amp;D1249&amp;E1249&amp;F1249&amp;G1249&amp;H1249</f>
        <v>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v>
      </c>
      <c r="C1249" s="749" t="s">
        <v>10246</v>
      </c>
      <c r="D1249" s="749" t="s">
        <v>10247</v>
      </c>
      <c r="E1249" s="749" t="s">
        <v>10266</v>
      </c>
      <c r="F1249" s="749" t="s">
        <v>10274</v>
      </c>
      <c r="G1249" s="749" t="s">
        <v>10275</v>
      </c>
      <c r="H1249" s="749" t="s">
        <v>9632</v>
      </c>
      <c r="I1249" s="749" t="s">
        <v>52</v>
      </c>
      <c r="J1249" s="749" t="n">
        <v>4.4</v>
      </c>
    </row>
    <row collapsed="false" customFormat="false" customHeight="true" hidden="true" ht="12.75" outlineLevel="0" r="1250">
      <c r="A1250" s="749" t="s">
        <v>10276</v>
      </c>
      <c r="B1250" s="749" t="str">
        <f aca="false">C1250&amp;D1250&amp;E1250&amp;F1250&amp;G1250&amp;H1250</f>
        <v>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v>
      </c>
      <c r="C1250" s="749" t="s">
        <v>10246</v>
      </c>
      <c r="D1250" s="749" t="s">
        <v>10247</v>
      </c>
      <c r="E1250" s="749" t="s">
        <v>10266</v>
      </c>
      <c r="F1250" s="749" t="s">
        <v>10274</v>
      </c>
      <c r="G1250" s="749" t="s">
        <v>10275</v>
      </c>
      <c r="H1250" s="749" t="s">
        <v>9632</v>
      </c>
      <c r="I1250" s="749" t="s">
        <v>52</v>
      </c>
      <c r="J1250" s="749" t="n">
        <v>3.91</v>
      </c>
    </row>
    <row collapsed="false" customFormat="false" customHeight="true" hidden="true" ht="12.75" outlineLevel="0" r="1251">
      <c r="A1251" s="749" t="s">
        <v>10277</v>
      </c>
      <c r="B1251" s="749" t="str">
        <f aca="false">C1251&amp;D1251&amp;E1251&amp;F1251&amp;G1251&amp;H1251</f>
        <v>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v>
      </c>
      <c r="C1251" s="749" t="s">
        <v>10246</v>
      </c>
      <c r="D1251" s="749" t="s">
        <v>10247</v>
      </c>
      <c r="E1251" s="749" t="s">
        <v>10266</v>
      </c>
      <c r="F1251" s="749" t="s">
        <v>10278</v>
      </c>
      <c r="G1251" s="749" t="s">
        <v>10279</v>
      </c>
      <c r="I1251" s="749" t="s">
        <v>52</v>
      </c>
      <c r="J1251" s="749" t="n">
        <v>3.49</v>
      </c>
    </row>
    <row collapsed="false" customFormat="false" customHeight="true" hidden="true" ht="12.75" outlineLevel="0" r="1252">
      <c r="A1252" s="749" t="s">
        <v>10280</v>
      </c>
      <c r="B1252" s="749" t="str">
        <f aca="false">C1252&amp;D1252&amp;E1252&amp;F1252&amp;G1252&amp;H1252</f>
        <v>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v>
      </c>
      <c r="C1252" s="749" t="s">
        <v>10246</v>
      </c>
      <c r="D1252" s="749" t="s">
        <v>10247</v>
      </c>
      <c r="E1252" s="749" t="s">
        <v>10266</v>
      </c>
      <c r="F1252" s="749" t="s">
        <v>10278</v>
      </c>
      <c r="G1252" s="749" t="s">
        <v>10279</v>
      </c>
      <c r="I1252" s="749" t="s">
        <v>52</v>
      </c>
      <c r="J1252" s="749" t="n">
        <v>3.11</v>
      </c>
    </row>
    <row collapsed="false" customFormat="false" customHeight="true" hidden="true" ht="51" outlineLevel="0" r="1253">
      <c r="A1253" s="749" t="s">
        <v>10281</v>
      </c>
      <c r="B1253" s="758" t="str">
        <f aca="false">C1253&amp;D1253&amp;E1253&amp;F1253&amp;G1253&amp;H1253</f>
        <v>PROJETO EXECUTIVO DE ARQUITETURA,CONSIDERANDO O PROJETO BASICO EXISTENTE,PARA PREDIOS HOSPITALARES ATE 1000M2,APRESENTADO EM AUTOCAD NOS PADROES DA CONTRATANTE,INCLUSIVE AS LEGALIZACOES PERTINENTES,COORDENACAO E COMPATIBILIZACAO COM OS PROJETOS COMPLEMENTARES</v>
      </c>
      <c r="C1253" s="749" t="s">
        <v>10282</v>
      </c>
      <c r="D1253" s="749" t="s">
        <v>10283</v>
      </c>
      <c r="E1253" s="749" t="s">
        <v>10284</v>
      </c>
      <c r="F1253" s="749" t="s">
        <v>10285</v>
      </c>
      <c r="G1253" s="749" t="s">
        <v>10286</v>
      </c>
      <c r="I1253" s="749" t="s">
        <v>52</v>
      </c>
      <c r="J1253" s="749" t="n">
        <v>95.44</v>
      </c>
    </row>
    <row collapsed="false" customFormat="false" customHeight="true" hidden="true" ht="51" outlineLevel="0" r="1254">
      <c r="A1254" s="749" t="s">
        <v>10287</v>
      </c>
      <c r="B1254" s="758" t="str">
        <f aca="false">C1254&amp;D1254&amp;E1254&amp;F1254&amp;G1254&amp;H1254</f>
        <v>PROJETO EXECUTIVO DE ARQUITETURA,CONSIDERANDO O PROJETO BASICO EXISTENTE,PARA PREDIOS HOSPITALARES ATE 1000M2,APRESENTADO EM AUTOCAD NOS PADROES DA CONTRATANTE,INCLUSIVE AS LEGALIZACOES PERTINENTES,COORDENACAO E COMPATIBILIZACAO COM OS PROJETOS COMPLEMENTARES</v>
      </c>
      <c r="C1254" s="749" t="s">
        <v>10282</v>
      </c>
      <c r="D1254" s="749" t="s">
        <v>10283</v>
      </c>
      <c r="E1254" s="749" t="s">
        <v>10284</v>
      </c>
      <c r="F1254" s="749" t="s">
        <v>10285</v>
      </c>
      <c r="G1254" s="749" t="s">
        <v>10286</v>
      </c>
      <c r="I1254" s="749" t="s">
        <v>52</v>
      </c>
      <c r="J1254" s="749" t="n">
        <v>82.69</v>
      </c>
    </row>
    <row collapsed="false" customFormat="false" customHeight="true" hidden="true" ht="51" outlineLevel="0" r="1255">
      <c r="A1255" s="749" t="s">
        <v>10288</v>
      </c>
      <c r="B1255" s="758" t="str">
        <f aca="false">C1255&amp;D1255&amp;E1255&amp;F1255&amp;G1255&amp;H1255</f>
        <v>PROJETO EXECUTIVO DE ARQUITETURA,CONSIDERANDO O PROJETO BASICO EXISTENTE,PARA PREDIOS HOSPITALARES DE 1001 ATE 4000M2,APRESENTADO EM AUTOCAD NOS PADROES DA CONTRATANTE,INCLUSIVE AS LEGALIZACOES PERTINENTES,COORDENACAO E COMPATIBILIZACAO COM OS PROJETOS COMPLEMENTARES</v>
      </c>
      <c r="C1255" s="749" t="s">
        <v>10282</v>
      </c>
      <c r="D1255" s="749" t="s">
        <v>10289</v>
      </c>
      <c r="E1255" s="749" t="s">
        <v>10290</v>
      </c>
      <c r="F1255" s="749" t="s">
        <v>10291</v>
      </c>
      <c r="G1255" s="749" t="s">
        <v>10292</v>
      </c>
      <c r="I1255" s="749" t="s">
        <v>52</v>
      </c>
      <c r="J1255" s="749" t="n">
        <v>87.19</v>
      </c>
    </row>
    <row collapsed="false" customFormat="false" customHeight="true" hidden="true" ht="51" outlineLevel="0" r="1256">
      <c r="A1256" s="749" t="s">
        <v>10293</v>
      </c>
      <c r="B1256" s="758" t="str">
        <f aca="false">C1256&amp;D1256&amp;E1256&amp;F1256&amp;G1256&amp;H1256</f>
        <v>PROJETO EXECUTIVO DE ARQUITETURA,CONSIDERANDO O PROJETO BASICO EXISTENTE,PARA PREDIOS HOSPITALARES DE 1001 ATE 4000M2,APRESENTADO EM AUTOCAD NOS PADROES DA CONTRATANTE,INCLUSIVE AS LEGALIZACOES PERTINENTES,COORDENACAO E COMPATIBILIZACAO COM OS PROJETOS COMPLEMENTARES</v>
      </c>
      <c r="C1256" s="749" t="s">
        <v>10282</v>
      </c>
      <c r="D1256" s="749" t="s">
        <v>10289</v>
      </c>
      <c r="E1256" s="749" t="s">
        <v>10290</v>
      </c>
      <c r="F1256" s="749" t="s">
        <v>10291</v>
      </c>
      <c r="G1256" s="749" t="s">
        <v>10292</v>
      </c>
      <c r="I1256" s="749" t="s">
        <v>52</v>
      </c>
      <c r="J1256" s="749" t="n">
        <v>75.54</v>
      </c>
    </row>
    <row collapsed="false" customFormat="false" customHeight="true" hidden="true" ht="51" outlineLevel="0" r="1257">
      <c r="A1257" s="749" t="s">
        <v>10294</v>
      </c>
      <c r="B1257" s="758" t="str">
        <f aca="false">C1257&amp;D1257&amp;E1257&amp;F1257&amp;G1257&amp;H1257</f>
        <v>PROJETO EXECUTIVO DE ARQUITETURA,CONSIDERANDO O PROJETO BASICO EXISTENTE,PARA PREDIOS HOSPITALARES ACIMA DE 4000M2,APRESENTADO EM AUTOCAD NOS PADROES DA CONTRATANTE,INCLUSIVE AS LEGALIZACOES PERTINENTES,COORDENACAO E COMPATIBILIZACAO COM OS PROJETOS COMPLEMENTARES</v>
      </c>
      <c r="C1257" s="749" t="s">
        <v>10282</v>
      </c>
      <c r="D1257" s="749" t="s">
        <v>10295</v>
      </c>
      <c r="E1257" s="749" t="s">
        <v>10296</v>
      </c>
      <c r="F1257" s="749" t="s">
        <v>10297</v>
      </c>
      <c r="G1257" s="749" t="s">
        <v>10298</v>
      </c>
      <c r="I1257" s="749" t="s">
        <v>52</v>
      </c>
      <c r="J1257" s="749" t="n">
        <v>82.21</v>
      </c>
    </row>
    <row collapsed="false" customFormat="false" customHeight="true" hidden="true" ht="51" outlineLevel="0" r="1258">
      <c r="A1258" s="749" t="s">
        <v>10299</v>
      </c>
      <c r="B1258" s="758" t="str">
        <f aca="false">C1258&amp;D1258&amp;E1258&amp;F1258&amp;G1258&amp;H1258</f>
        <v>PROJETO EXECUTIVO DE ARQUITETURA,CONSIDERANDO O PROJETO BASICO EXISTENTE,PARA PREDIOS HOSPITALARES ACIMA DE 4000M2,APRESENTADO EM AUTOCAD NOS PADROES DA CONTRATANTE,INCLUSIVE AS LEGALIZACOES PERTINENTES,COORDENACAO E COMPATIBILIZACAO COM OS PROJETOS COMPLEMENTARES</v>
      </c>
      <c r="C1258" s="749" t="s">
        <v>10282</v>
      </c>
      <c r="D1258" s="749" t="s">
        <v>10295</v>
      </c>
      <c r="E1258" s="749" t="s">
        <v>10296</v>
      </c>
      <c r="F1258" s="749" t="s">
        <v>10297</v>
      </c>
      <c r="G1258" s="749" t="s">
        <v>10298</v>
      </c>
      <c r="I1258" s="749" t="s">
        <v>52</v>
      </c>
      <c r="J1258" s="749" t="n">
        <v>71.23</v>
      </c>
    </row>
    <row collapsed="false" customFormat="false" customHeight="true" hidden="true" ht="51" outlineLevel="0" r="1259">
      <c r="A1259" s="749" t="s">
        <v>10300</v>
      </c>
      <c r="B1259" s="758" t="str">
        <f aca="false">C1259&amp;D1259&amp;E1259&amp;F1259&amp;G1259&amp;H1259</f>
        <v>PROJETO EXECUTIVO DE ARQUITETURA,CONSIDERANDO O PROJETO BASICO EXISTENTE,PARA PREDIOS CULTURAIS ATE 500M2,APRESENTADO EM AUTOCAD NOS PADROES DA CONTRATANTE,INCLUSIVE AS LEGALIZACOES PERTINENTES,COORDENACAO E COMPATIBILIZACAO COM OS PROJETOS COMPLEMENTARES</v>
      </c>
      <c r="C1259" s="749" t="s">
        <v>10282</v>
      </c>
      <c r="D1259" s="749" t="s">
        <v>10301</v>
      </c>
      <c r="E1259" s="749" t="s">
        <v>9675</v>
      </c>
      <c r="F1259" s="749" t="s">
        <v>9676</v>
      </c>
      <c r="G1259" s="749" t="s">
        <v>9677</v>
      </c>
      <c r="I1259" s="749" t="s">
        <v>52</v>
      </c>
      <c r="J1259" s="749" t="n">
        <v>75.17</v>
      </c>
    </row>
    <row collapsed="false" customFormat="false" customHeight="true" hidden="true" ht="51" outlineLevel="0" r="1260">
      <c r="A1260" s="749" t="s">
        <v>10302</v>
      </c>
      <c r="B1260" s="758" t="str">
        <f aca="false">C1260&amp;D1260&amp;E1260&amp;F1260&amp;G1260&amp;H1260</f>
        <v>PROJETO EXECUTIVO DE ARQUITETURA,CONSIDERANDO O PROJETO BASICO EXISTENTE,PARA PREDIOS CULTURAIS ATE 500M2,APRESENTADO EM AUTOCAD NOS PADROES DA CONTRATANTE,INCLUSIVE AS LEGALIZACOES PERTINENTES,COORDENACAO E COMPATIBILIZACAO COM OS PROJETOS COMPLEMENTARES</v>
      </c>
      <c r="C1260" s="749" t="s">
        <v>10282</v>
      </c>
      <c r="D1260" s="749" t="s">
        <v>10301</v>
      </c>
      <c r="E1260" s="749" t="s">
        <v>9675</v>
      </c>
      <c r="F1260" s="749" t="s">
        <v>9676</v>
      </c>
      <c r="G1260" s="749" t="s">
        <v>9677</v>
      </c>
      <c r="I1260" s="749" t="s">
        <v>52</v>
      </c>
      <c r="J1260" s="749" t="n">
        <v>65.13</v>
      </c>
    </row>
    <row collapsed="false" customFormat="false" customHeight="true" hidden="true" ht="51" outlineLevel="0" r="1261">
      <c r="A1261" s="749" t="s">
        <v>10303</v>
      </c>
      <c r="B1261" s="758" t="str">
        <f aca="false">C1261&amp;D1261&amp;E1261&amp;F1261&amp;G1261&amp;H1261</f>
        <v>PROJETO EXECUTIVO DE ARQUITETURA,CONSIDERANDO O PROJETO BASICO EXISTENTE,PARA PREDIOS CULTURAIS DE 501 ATE 3000M2,APRESENTADO EM AUTOCAD NOS PADROES DA CONTRATANTE,INCLUSIVE AS LEGALIZACOES PERTINENTES,COORDENACAO E COMPATIBILIZACAO COM OSPROJETOS COMPLEMENTARES</v>
      </c>
      <c r="C1261" s="749" t="s">
        <v>10282</v>
      </c>
      <c r="D1261" s="749" t="s">
        <v>10304</v>
      </c>
      <c r="E1261" s="749" t="s">
        <v>10305</v>
      </c>
      <c r="F1261" s="749" t="s">
        <v>10306</v>
      </c>
      <c r="G1261" s="749" t="s">
        <v>10307</v>
      </c>
      <c r="I1261" s="749" t="s">
        <v>52</v>
      </c>
      <c r="J1261" s="749" t="n">
        <v>66.89</v>
      </c>
    </row>
    <row collapsed="false" customFormat="false" customHeight="true" hidden="true" ht="51" outlineLevel="0" r="1262">
      <c r="A1262" s="749" t="s">
        <v>10308</v>
      </c>
      <c r="B1262" s="758" t="str">
        <f aca="false">C1262&amp;D1262&amp;E1262&amp;F1262&amp;G1262&amp;H1262</f>
        <v>PROJETO EXECUTIVO DE ARQUITETURA,CONSIDERANDO O PROJETO BASICO EXISTENTE,PARA PREDIOS CULTURAIS DE 501 ATE 3000M2,APRESENTADO EM AUTOCAD NOS PADROES DA CONTRATANTE,INCLUSIVE AS LEGALIZACOES PERTINENTES,COORDENACAO E COMPATIBILIZACAO COM OSPROJETOS COMPLEMENTARES</v>
      </c>
      <c r="C1262" s="749" t="s">
        <v>10282</v>
      </c>
      <c r="D1262" s="749" t="s">
        <v>10304</v>
      </c>
      <c r="E1262" s="749" t="s">
        <v>10305</v>
      </c>
      <c r="F1262" s="749" t="s">
        <v>10306</v>
      </c>
      <c r="G1262" s="749" t="s">
        <v>10307</v>
      </c>
      <c r="I1262" s="749" t="s">
        <v>52</v>
      </c>
      <c r="J1262" s="749" t="n">
        <v>57.95</v>
      </c>
    </row>
    <row collapsed="false" customFormat="false" customHeight="true" hidden="true" ht="51" outlineLevel="0" r="1263">
      <c r="A1263" s="749" t="s">
        <v>10309</v>
      </c>
      <c r="B1263" s="758" t="str">
        <f aca="false">C1263&amp;D1263&amp;E1263&amp;F1263&amp;G1263&amp;H1263</f>
        <v>PROJETO EXECUTIVO DE ARQUITETURA,CONSIDERANDO O PROJETO BASICO EXISTENTE,PARA PREDIOS CULTURAIS ACIMA DE 3000M2,APRESENTADO EM AUTOCAD NOS PADROES DA CONTRATANTE,INCLUSIVE AS LEGALIZACOES PERTINENTES,COORDENACAO E COMPATIBILIZACAO COM OS PROJETOS COMPLEMENTARES</v>
      </c>
      <c r="C1263" s="749" t="s">
        <v>10282</v>
      </c>
      <c r="D1263" s="749" t="s">
        <v>10310</v>
      </c>
      <c r="E1263" s="749" t="s">
        <v>9640</v>
      </c>
      <c r="F1263" s="749" t="s">
        <v>9641</v>
      </c>
      <c r="G1263" s="749" t="s">
        <v>9642</v>
      </c>
      <c r="I1263" s="749" t="s">
        <v>52</v>
      </c>
      <c r="J1263" s="749" t="n">
        <v>52.97</v>
      </c>
    </row>
    <row collapsed="false" customFormat="false" customHeight="true" hidden="true" ht="51" outlineLevel="0" r="1264">
      <c r="A1264" s="749" t="s">
        <v>10311</v>
      </c>
      <c r="B1264" s="758" t="str">
        <f aca="false">C1264&amp;D1264&amp;E1264&amp;F1264&amp;G1264&amp;H1264</f>
        <v>PROJETO EXECUTIVO DE ARQUITETURA,CONSIDERANDO O PROJETO BASICO EXISTENTE,PARA PREDIOS CULTURAIS ACIMA DE 3000M2,APRESENTADO EM AUTOCAD NOS PADROES DA CONTRATANTE,INCLUSIVE AS LEGALIZACOES PERTINENTES,COORDENACAO E COMPATIBILIZACAO COM OS PROJETOS COMPLEMENTARES</v>
      </c>
      <c r="C1264" s="749" t="s">
        <v>10282</v>
      </c>
      <c r="D1264" s="749" t="s">
        <v>10310</v>
      </c>
      <c r="E1264" s="749" t="s">
        <v>9640</v>
      </c>
      <c r="F1264" s="749" t="s">
        <v>9641</v>
      </c>
      <c r="G1264" s="749" t="s">
        <v>9642</v>
      </c>
      <c r="I1264" s="749" t="s">
        <v>52</v>
      </c>
      <c r="J1264" s="749" t="n">
        <v>45.89</v>
      </c>
    </row>
    <row collapsed="false" customFormat="false" customHeight="true" hidden="true" ht="51" outlineLevel="0" r="1265">
      <c r="A1265" s="749" t="s">
        <v>10312</v>
      </c>
      <c r="B1265" s="758" t="str">
        <f aca="false">C1265&amp;D1265&amp;E1265&amp;F1265&amp;G1265&amp;H1265</f>
        <v>PROJETO EXECUTIVO DE ARQUITETURA,CONSIDERANDO O PROJETO BASICO EXISTENTE,PARA PREDIOS ESCOLARES E/OU ADMINISTRATIVOS ATE 500M2,APRESENTADO EM AUTOCAD NOS PADROES DA CONTRATANTE,INCLUSIVE AS LEGALIZACOES PERTINENTES,COORDENACAO E COMPATIBILIZACAO COM OS PROJETOS COMPLEMENTARES</v>
      </c>
      <c r="C1265" s="749" t="s">
        <v>10282</v>
      </c>
      <c r="D1265" s="749" t="s">
        <v>10313</v>
      </c>
      <c r="E1265" s="749" t="s">
        <v>10314</v>
      </c>
      <c r="F1265" s="749" t="s">
        <v>9710</v>
      </c>
      <c r="G1265" s="749" t="s">
        <v>9711</v>
      </c>
      <c r="I1265" s="749" t="s">
        <v>52</v>
      </c>
      <c r="J1265" s="749" t="n">
        <v>54.29</v>
      </c>
    </row>
    <row collapsed="false" customFormat="false" customHeight="true" hidden="true" ht="51" outlineLevel="0" r="1266">
      <c r="A1266" s="749" t="s">
        <v>10315</v>
      </c>
      <c r="B1266" s="758" t="str">
        <f aca="false">C1266&amp;D1266&amp;E1266&amp;F1266&amp;G1266&amp;H1266</f>
        <v>PROJETO EXECUTIVO DE ARQUITETURA,CONSIDERANDO O PROJETO BASICO EXISTENTE,PARA PREDIOS ESCOLARES E/OU ADMINISTRATIVOS ATE 500M2,APRESENTADO EM AUTOCAD NOS PADROES DA CONTRATANTE,INCLUSIVE AS LEGALIZACOES PERTINENTES,COORDENACAO E COMPATIBILIZACAO COM OS PROJETOS COMPLEMENTARES</v>
      </c>
      <c r="C1266" s="749" t="s">
        <v>10282</v>
      </c>
      <c r="D1266" s="749" t="s">
        <v>10313</v>
      </c>
      <c r="E1266" s="749" t="s">
        <v>10314</v>
      </c>
      <c r="F1266" s="749" t="s">
        <v>9710</v>
      </c>
      <c r="G1266" s="749" t="s">
        <v>9711</v>
      </c>
      <c r="I1266" s="749" t="s">
        <v>52</v>
      </c>
      <c r="J1266" s="749" t="n">
        <v>47.03</v>
      </c>
    </row>
    <row collapsed="false" customFormat="false" customHeight="true" hidden="true" ht="51" outlineLevel="0" r="1267">
      <c r="A1267" s="749" t="s">
        <v>10316</v>
      </c>
      <c r="B1267" s="758" t="str">
        <f aca="false">C1267&amp;D1267&amp;E1267&amp;F1267&amp;G1267&amp;H1267</f>
        <v>PROJETO EXECUTIVO DE ARQUITETURA,CONSIDERANDO O PROJETO BASICO EXISTENTE,PARA PREDIOS ESCOLARES E/OU ADMINISTRATIVOS DE501 ATE 3000M2,APRESENTADO EM AUTOCAD NOS PADROES DA CONTRATANTE,INCLUSIVE AS LEGALIZACOES PERTINENTES,COORDENACAO E COMPATIBILIZACAO COM OS PROJETOS COMPLEMENTARES</v>
      </c>
      <c r="C1267" s="749" t="s">
        <v>10282</v>
      </c>
      <c r="D1267" s="749" t="s">
        <v>10317</v>
      </c>
      <c r="E1267" s="749" t="s">
        <v>10318</v>
      </c>
      <c r="F1267" s="749" t="s">
        <v>10319</v>
      </c>
      <c r="G1267" s="749" t="s">
        <v>10320</v>
      </c>
      <c r="I1267" s="749" t="s">
        <v>52</v>
      </c>
      <c r="J1267" s="749" t="n">
        <v>39.42</v>
      </c>
    </row>
    <row collapsed="false" customFormat="false" customHeight="true" hidden="true" ht="51" outlineLevel="0" r="1268">
      <c r="A1268" s="749" t="s">
        <v>10321</v>
      </c>
      <c r="B1268" s="758" t="str">
        <f aca="false">C1268&amp;D1268&amp;E1268&amp;F1268&amp;G1268&amp;H1268</f>
        <v>PROJETO EXECUTIVO DE ARQUITETURA,CONSIDERANDO O PROJETO BASICO EXISTENTE,PARA PREDIOS ESCOLARES E/OU ADMINISTRATIVOS DE501 ATE 3000M2,APRESENTADO EM AUTOCAD NOS PADROES DA CONTRATANTE,INCLUSIVE AS LEGALIZACOES PERTINENTES,COORDENACAO E COMPATIBILIZACAO COM OS PROJETOS COMPLEMENTARES</v>
      </c>
      <c r="C1268" s="749" t="s">
        <v>10282</v>
      </c>
      <c r="D1268" s="749" t="s">
        <v>10317</v>
      </c>
      <c r="E1268" s="749" t="s">
        <v>10318</v>
      </c>
      <c r="F1268" s="749" t="s">
        <v>10319</v>
      </c>
      <c r="G1268" s="749" t="s">
        <v>10320</v>
      </c>
      <c r="I1268" s="749" t="s">
        <v>52</v>
      </c>
      <c r="J1268" s="749" t="n">
        <v>34.15</v>
      </c>
    </row>
    <row collapsed="false" customFormat="false" customHeight="true" hidden="true" ht="51" outlineLevel="0" r="1269">
      <c r="A1269" s="749" t="s">
        <v>10322</v>
      </c>
      <c r="B1269" s="758" t="str">
        <f aca="false">C1269&amp;D1269&amp;E1269&amp;F1269&amp;G1269&amp;H1269</f>
        <v>PROJETO EXECUTIVO DE ARQUITETURA,CONSIDERANDO O PROJETO BASICO EXISTENTE,PARA PREDIOS ESCOLARES E/OU ADMINISTRATIVOS ACIMA DE 3000M2,APRESENTADO EM AUTOCAD NOS PADROES DA CONTRATANTE,INCLUSIVE AS LEGALIZACOES PERTINENTES,COORDENACAO E COMPATIBILIZACAO COM OS PROJETOS COMPLEMENTARES</v>
      </c>
      <c r="C1269" s="749" t="s">
        <v>10282</v>
      </c>
      <c r="D1269" s="749" t="s">
        <v>10323</v>
      </c>
      <c r="E1269" s="749" t="s">
        <v>10324</v>
      </c>
      <c r="F1269" s="749" t="s">
        <v>9527</v>
      </c>
      <c r="G1269" s="749" t="s">
        <v>9528</v>
      </c>
      <c r="I1269" s="749" t="s">
        <v>52</v>
      </c>
      <c r="J1269" s="749" t="n">
        <v>31.67</v>
      </c>
    </row>
    <row collapsed="false" customFormat="false" customHeight="true" hidden="true" ht="51" outlineLevel="0" r="1270">
      <c r="A1270" s="749" t="s">
        <v>10325</v>
      </c>
      <c r="B1270" s="758" t="str">
        <f aca="false">C1270&amp;D1270&amp;E1270&amp;F1270&amp;G1270&amp;H1270</f>
        <v>PROJETO EXECUTIVO DE ARQUITETURA,CONSIDERANDO O PROJETO BASICO EXISTENTE,PARA PREDIOS ESCOLARES E/OU ADMINISTRATIVOS ACIMA DE 3000M2,APRESENTADO EM AUTOCAD NOS PADROES DA CONTRATANTE,INCLUSIVE AS LEGALIZACOES PERTINENTES,COORDENACAO E COMPATIBILIZACAO COM OS PROJETOS COMPLEMENTARES</v>
      </c>
      <c r="C1270" s="749" t="s">
        <v>10282</v>
      </c>
      <c r="D1270" s="749" t="s">
        <v>10323</v>
      </c>
      <c r="E1270" s="749" t="s">
        <v>10324</v>
      </c>
      <c r="F1270" s="749" t="s">
        <v>9527</v>
      </c>
      <c r="G1270" s="749" t="s">
        <v>9528</v>
      </c>
      <c r="I1270" s="749" t="s">
        <v>52</v>
      </c>
      <c r="J1270" s="749" t="n">
        <v>27.44</v>
      </c>
    </row>
    <row collapsed="false" customFormat="false" customHeight="true" hidden="true" ht="51" outlineLevel="0" r="1271">
      <c r="A1271" s="749" t="s">
        <v>10326</v>
      </c>
      <c r="B1271" s="758" t="str">
        <f aca="false">C1271&amp;D1271&amp;E1271&amp;F1271&amp;G1271&amp;H1271</f>
        <v>PROJETO EXECUTIVO DE ARQUITETURA,CONSIDERANDO O PROJETO BASICO EXISTENTE,PARA LOTEAMENTOS COM 3 UNIDADES UNI OU BIFAMILIARES TIPO PARA AREAS ATE 12000M2,APRESENTADO EM AUTOCAD NOSPADROES DA CONTRATANTE,INCLUSIVE AS LEGALIZACOES PERTINENTES,COORDENACAO E COMPATIBLIZACAO COM OS PROJETOS COMPLEMENTARES</v>
      </c>
      <c r="C1271" s="749" t="s">
        <v>10282</v>
      </c>
      <c r="D1271" s="749" t="s">
        <v>10327</v>
      </c>
      <c r="E1271" s="749" t="s">
        <v>10328</v>
      </c>
      <c r="F1271" s="749" t="s">
        <v>9630</v>
      </c>
      <c r="G1271" s="749" t="s">
        <v>10329</v>
      </c>
      <c r="H1271" s="749" t="s">
        <v>8350</v>
      </c>
      <c r="I1271" s="749" t="s">
        <v>52</v>
      </c>
      <c r="J1271" s="749" t="n">
        <v>15</v>
      </c>
    </row>
    <row collapsed="false" customFormat="false" customHeight="true" hidden="true" ht="51" outlineLevel="0" r="1272">
      <c r="A1272" s="749" t="s">
        <v>10330</v>
      </c>
      <c r="B1272" s="758" t="str">
        <f aca="false">C1272&amp;D1272&amp;E1272&amp;F1272&amp;G1272&amp;H1272</f>
        <v>PROJETO EXECUTIVO DE ARQUITETURA,CONSIDERANDO O PROJETO BASICO EXISTENTE,PARA LOTEAMENTOS COM 3 UNIDADES UNI OU BIFAMILIARES TIPO PARA AREAS ATE 12000M2,APRESENTADO EM AUTOCAD NOSPADROES DA CONTRATANTE,INCLUSIVE AS LEGALIZACOES PERTINENTES,COORDENACAO E COMPATIBLIZACAO COM OS PROJETOS COMPLEMENTARES</v>
      </c>
      <c r="C1272" s="749" t="s">
        <v>10282</v>
      </c>
      <c r="D1272" s="749" t="s">
        <v>10327</v>
      </c>
      <c r="E1272" s="749" t="s">
        <v>10328</v>
      </c>
      <c r="F1272" s="749" t="s">
        <v>9630</v>
      </c>
      <c r="G1272" s="749" t="s">
        <v>10329</v>
      </c>
      <c r="H1272" s="749" t="s">
        <v>8350</v>
      </c>
      <c r="I1272" s="749" t="s">
        <v>52</v>
      </c>
      <c r="J1272" s="749" t="n">
        <v>12.99</v>
      </c>
    </row>
    <row collapsed="false" customFormat="false" customHeight="true" hidden="true" ht="51" outlineLevel="0" r="1273">
      <c r="A1273" s="749" t="s">
        <v>10331</v>
      </c>
      <c r="B1273" s="758" t="str">
        <f aca="false">C1273&amp;D1273&amp;E1273&amp;F1273&amp;G1273&amp;H1273</f>
        <v>PROJETO EXECUTIVO DE ARQUITETURA,CONSIDERANDO O PROJETO BASICO EXISTENTE,PARA LOTEAMENTOS COM 3 UNIDADES UNI OU BIFAMILIARES TIPO PARA AREAS DE 12001 ATE 36000M2,APRESENTADO EM AUTOCAD NOS PADROES DA CONTRATANTE,INCLUSIVE AS LEGALIZACOES PERTINENTES,COORDENACAO E COMPATIBILIZACAO COM OS PROJETOS COMPLEMENTARES</v>
      </c>
      <c r="C1273" s="749" t="s">
        <v>10282</v>
      </c>
      <c r="D1273" s="749" t="s">
        <v>10327</v>
      </c>
      <c r="E1273" s="749" t="s">
        <v>10332</v>
      </c>
      <c r="F1273" s="749" t="s">
        <v>10333</v>
      </c>
      <c r="G1273" s="749" t="s">
        <v>10334</v>
      </c>
      <c r="H1273" s="749" t="s">
        <v>10335</v>
      </c>
      <c r="I1273" s="749" t="s">
        <v>52</v>
      </c>
      <c r="J1273" s="749" t="n">
        <v>10.36</v>
      </c>
    </row>
    <row collapsed="false" customFormat="false" customHeight="true" hidden="true" ht="51" outlineLevel="0" r="1274">
      <c r="A1274" s="749" t="s">
        <v>10336</v>
      </c>
      <c r="B1274" s="758" t="str">
        <f aca="false">C1274&amp;D1274&amp;E1274&amp;F1274&amp;G1274&amp;H1274</f>
        <v>PROJETO EXECUTIVO DE ARQUITETURA,CONSIDERANDO O PROJETO BASICO EXISTENTE,PARA LOTEAMENTOS COM 3 UNIDADES UNI OU BIFAMILIARES TIPO PARA AREAS DE 12001 ATE 36000M2,APRESENTADO EM AUTOCAD NOS PADROES DA CONTRATANTE,INCLUSIVE AS LEGALIZACOES PERTINENTES,COORDENACAO E COMPATIBILIZACAO COM OS PROJETOS COMPLEMENTARES</v>
      </c>
      <c r="C1274" s="749" t="s">
        <v>10282</v>
      </c>
      <c r="D1274" s="749" t="s">
        <v>10327</v>
      </c>
      <c r="E1274" s="749" t="s">
        <v>10332</v>
      </c>
      <c r="F1274" s="749" t="s">
        <v>10333</v>
      </c>
      <c r="G1274" s="749" t="s">
        <v>10334</v>
      </c>
      <c r="H1274" s="749" t="s">
        <v>10335</v>
      </c>
      <c r="I1274" s="749" t="s">
        <v>52</v>
      </c>
      <c r="J1274" s="749" t="n">
        <v>8.97</v>
      </c>
    </row>
    <row collapsed="false" customFormat="false" customHeight="true" hidden="true" ht="51" outlineLevel="0" r="1275">
      <c r="A1275" s="749" t="s">
        <v>10337</v>
      </c>
      <c r="B1275" s="758" t="str">
        <f aca="false">C1275&amp;D1275&amp;E1275&amp;F1275&amp;G1275&amp;H1275</f>
        <v>PROJETO EXECUTIVO DE ARQUITETURA,CONSIDERANDO O PROJETO BASICO EXISTENTE,PARA LOTEAMENTOS COM 3 UNIDADES UNI OU BIFAMILIARES TIPO PARA AREAS ACIMA DE 36000M2,APRESENTADO EM AUTOCAD NOS PADROES DA CONTRATANTE,INCLUSIVE AS LEGALIZACOES PERTINENTES,COORDENACAO E COMPATIBILIZACAO COM OS PROJETOS COMPLEMENTARES</v>
      </c>
      <c r="C1275" s="749" t="s">
        <v>10282</v>
      </c>
      <c r="D1275" s="749" t="s">
        <v>10327</v>
      </c>
      <c r="E1275" s="749" t="s">
        <v>10338</v>
      </c>
      <c r="F1275" s="749" t="s">
        <v>9600</v>
      </c>
      <c r="G1275" s="749" t="s">
        <v>9601</v>
      </c>
      <c r="H1275" s="749" t="s">
        <v>9602</v>
      </c>
      <c r="I1275" s="749" t="s">
        <v>52</v>
      </c>
      <c r="J1275" s="749" t="n">
        <v>10.36</v>
      </c>
    </row>
    <row collapsed="false" customFormat="false" customHeight="true" hidden="true" ht="51" outlineLevel="0" r="1276">
      <c r="A1276" s="749" t="s">
        <v>10339</v>
      </c>
      <c r="B1276" s="758" t="str">
        <f aca="false">C1276&amp;D1276&amp;E1276&amp;F1276&amp;G1276&amp;H1276</f>
        <v>PROJETO EXECUTIVO DE ARQUITETURA,CONSIDERANDO O PROJETO BASICO EXISTENTE,PARA LOTEAMENTOS COM 3 UNIDADES UNI OU BIFAMILIARES TIPO PARA AREAS ACIMA DE 36000M2,APRESENTADO EM AUTOCAD NOS PADROES DA CONTRATANTE,INCLUSIVE AS LEGALIZACOES PERTINENTES,COORDENACAO E COMPATIBILIZACAO COM OS PROJETOS COMPLEMENTARES</v>
      </c>
      <c r="C1276" s="749" t="s">
        <v>10282</v>
      </c>
      <c r="D1276" s="749" t="s">
        <v>10327</v>
      </c>
      <c r="E1276" s="749" t="s">
        <v>10338</v>
      </c>
      <c r="F1276" s="749" t="s">
        <v>9600</v>
      </c>
      <c r="G1276" s="749" t="s">
        <v>9601</v>
      </c>
      <c r="H1276" s="749" t="s">
        <v>9602</v>
      </c>
      <c r="I1276" s="749" t="s">
        <v>52</v>
      </c>
      <c r="J1276" s="749" t="n">
        <v>8.98</v>
      </c>
    </row>
    <row collapsed="false" customFormat="false" customHeight="true" hidden="true" ht="51" outlineLevel="0" r="1277">
      <c r="A1277" s="749" t="s">
        <v>10340</v>
      </c>
      <c r="B1277" s="758" t="str">
        <f aca="false">C1277&amp;D1277&amp;E1277&amp;F1277&amp;G1277&amp;H1277</f>
        <v>PROJETO EXECUTIVO DE ARQUITETURA,CONSIDERANDO O PROJETO BASICO EXISTENTE,PARA HABITACAO/EDIFICIOS ATE 6000M2,APRESENTADO EM AUTOCAD NOS PADROES DA CONTRATANTE,INCLUSIVE AS LEGALIZACOES PERTINENTES,COORDENACAO E COMPATIBILIZACAO COM OS PROJETOS COMPLEMENTARES</v>
      </c>
      <c r="C1277" s="749" t="s">
        <v>10282</v>
      </c>
      <c r="D1277" s="749" t="s">
        <v>10341</v>
      </c>
      <c r="E1277" s="749" t="s">
        <v>10342</v>
      </c>
      <c r="F1277" s="749" t="s">
        <v>10343</v>
      </c>
      <c r="G1277" s="749" t="s">
        <v>10344</v>
      </c>
      <c r="I1277" s="749" t="s">
        <v>52</v>
      </c>
      <c r="J1277" s="749" t="n">
        <v>50.86</v>
      </c>
    </row>
    <row collapsed="false" customFormat="false" customHeight="true" hidden="true" ht="51" outlineLevel="0" r="1278">
      <c r="A1278" s="749" t="s">
        <v>10345</v>
      </c>
      <c r="B1278" s="758" t="str">
        <f aca="false">C1278&amp;D1278&amp;E1278&amp;F1278&amp;G1278&amp;H1278</f>
        <v>PROJETO EXECUTIVO DE ARQUITETURA,CONSIDERANDO O PROJETO BASICO EXISTENTE,PARA HABITACAO/EDIFICIOS ATE 6000M2,APRESENTADO EM AUTOCAD NOS PADROES DA CONTRATANTE,INCLUSIVE AS LEGALIZACOES PERTINENTES,COORDENACAO E COMPATIBILIZACAO COM OS PROJETOS COMPLEMENTARES</v>
      </c>
      <c r="C1278" s="749" t="s">
        <v>10282</v>
      </c>
      <c r="D1278" s="749" t="s">
        <v>10341</v>
      </c>
      <c r="E1278" s="749" t="s">
        <v>10342</v>
      </c>
      <c r="F1278" s="749" t="s">
        <v>10343</v>
      </c>
      <c r="G1278" s="749" t="s">
        <v>10344</v>
      </c>
      <c r="I1278" s="749" t="s">
        <v>52</v>
      </c>
      <c r="J1278" s="749" t="n">
        <v>44.07</v>
      </c>
    </row>
    <row collapsed="false" customFormat="false" customHeight="true" hidden="true" ht="51" outlineLevel="0" r="1279">
      <c r="A1279" s="749" t="s">
        <v>10346</v>
      </c>
      <c r="B1279" s="758" t="str">
        <f aca="false">C1279&amp;D1279&amp;E1279&amp;F1279&amp;G1279&amp;H1279</f>
        <v>PROJETO EXECUTIVO DE ARQUITETURA,CONSIDERANDO O PROJETO BASICO EXISTENTE,PARA HABITACAO/EDIFICIOS DE 6001 ATE 12000M2,APRESENTADO EM AUTOCAD NOS PADROES DA CONTRATANTE,INCLUSIVE AS LEGALIZACOES PERTINENTES,COORDENACAO E COMPATIBILIZACAO COM OS PROJETOS COMPLEMENTARES</v>
      </c>
      <c r="C1279" s="749" t="s">
        <v>10282</v>
      </c>
      <c r="D1279" s="749" t="s">
        <v>10347</v>
      </c>
      <c r="E1279" s="749" t="s">
        <v>10290</v>
      </c>
      <c r="F1279" s="749" t="s">
        <v>10291</v>
      </c>
      <c r="G1279" s="749" t="s">
        <v>10292</v>
      </c>
      <c r="I1279" s="749" t="s">
        <v>52</v>
      </c>
      <c r="J1279" s="749" t="n">
        <v>35.25</v>
      </c>
    </row>
    <row collapsed="false" customFormat="false" customHeight="true" hidden="true" ht="51" outlineLevel="0" r="1280">
      <c r="A1280" s="749" t="s">
        <v>10348</v>
      </c>
      <c r="B1280" s="758" t="str">
        <f aca="false">C1280&amp;D1280&amp;E1280&amp;F1280&amp;G1280&amp;H1280</f>
        <v>PROJETO EXECUTIVO DE ARQUITETURA,CONSIDERANDO O PROJETO BASICO EXISTENTE,PARA HABITACAO/EDIFICIOS DE 6001 ATE 12000M2,APRESENTADO EM AUTOCAD NOS PADROES DA CONTRATANTE,INCLUSIVE AS LEGALIZACOES PERTINENTES,COORDENACAO E COMPATIBILIZACAO COM OS PROJETOS COMPLEMENTARES</v>
      </c>
      <c r="C1280" s="749" t="s">
        <v>10282</v>
      </c>
      <c r="D1280" s="749" t="s">
        <v>10347</v>
      </c>
      <c r="E1280" s="749" t="s">
        <v>10290</v>
      </c>
      <c r="F1280" s="749" t="s">
        <v>10291</v>
      </c>
      <c r="G1280" s="749" t="s">
        <v>10292</v>
      </c>
      <c r="I1280" s="749" t="s">
        <v>52</v>
      </c>
      <c r="J1280" s="749" t="n">
        <v>30.54</v>
      </c>
    </row>
    <row collapsed="false" customFormat="false" customHeight="true" hidden="true" ht="51" outlineLevel="0" r="1281">
      <c r="A1281" s="749" t="s">
        <v>10349</v>
      </c>
      <c r="B1281" s="758" t="str">
        <f aca="false">C1281&amp;D1281&amp;E1281&amp;F1281&amp;G1281&amp;H1281</f>
        <v>PROJETO EXECUTIVO DE ARQUITETURA,CONSIDERANDO O PROJETO BASICO EXISTENTE,PARA HABITACAO/EDIFICIOS ACIMA DE 12000M2,APRESENTADO EM AUTOCAD NOS PADROES DA CONTRATANTE,INCLUSIVE AS LEGALIZACOES PERTINENTES,COORDENACAO E COMPATIBILIZACAO COM OS PROJETOS COMPLEMENTARES</v>
      </c>
      <c r="C1281" s="749" t="s">
        <v>10282</v>
      </c>
      <c r="D1281" s="749" t="s">
        <v>10350</v>
      </c>
      <c r="E1281" s="749" t="s">
        <v>10296</v>
      </c>
      <c r="F1281" s="749" t="s">
        <v>10297</v>
      </c>
      <c r="G1281" s="749" t="s">
        <v>10298</v>
      </c>
      <c r="I1281" s="749" t="s">
        <v>52</v>
      </c>
      <c r="J1281" s="749" t="n">
        <v>28.18</v>
      </c>
    </row>
    <row collapsed="false" customFormat="false" customHeight="true" hidden="true" ht="51" outlineLevel="0" r="1282">
      <c r="A1282" s="749" t="s">
        <v>10351</v>
      </c>
      <c r="B1282" s="758" t="str">
        <f aca="false">C1282&amp;D1282&amp;E1282&amp;F1282&amp;G1282&amp;H1282</f>
        <v>PROJETO EXECUTIVO DE ARQUITETURA,CONSIDERANDO O PROJETO BASICO EXISTENTE,PARA HABITACAO/EDIFICIOS ACIMA DE 12000M2,APRESENTADO EM AUTOCAD NOS PADROES DA CONTRATANTE,INCLUSIVE AS LEGALIZACOES PERTINENTES,COORDENACAO E COMPATIBILIZACAO COM OS PROJETOS COMPLEMENTARES</v>
      </c>
      <c r="C1282" s="749" t="s">
        <v>10282</v>
      </c>
      <c r="D1282" s="749" t="s">
        <v>10350</v>
      </c>
      <c r="E1282" s="749" t="s">
        <v>10296</v>
      </c>
      <c r="F1282" s="749" t="s">
        <v>10297</v>
      </c>
      <c r="G1282" s="749" t="s">
        <v>10298</v>
      </c>
      <c r="I1282" s="749" t="s">
        <v>52</v>
      </c>
      <c r="J1282" s="749" t="n">
        <v>24.42</v>
      </c>
    </row>
    <row collapsed="false" customFormat="false" customHeight="true" hidden="true" ht="12.75" outlineLevel="0" r="1283">
      <c r="A1283" s="749" t="s">
        <v>10352</v>
      </c>
      <c r="B1283" s="749" t="str">
        <f aca="false">C1283&amp;D1283&amp;E1283&amp;F1283&amp;G1283&amp;H1283</f>
        <v>PROJETO BASICO DE INSTALACAO DE INCENDIO E SPDA PARA PREDIOS ESCOLARES E/OU ADMINISTRATIVOS ATE 500M2,APRESENTADO EM AUTOCAD,INCLUSIVE AS LEGALIZACOES PERTINENTES</v>
      </c>
      <c r="C1283" s="749" t="s">
        <v>10353</v>
      </c>
      <c r="D1283" s="749" t="s">
        <v>10354</v>
      </c>
      <c r="E1283" s="749" t="s">
        <v>9803</v>
      </c>
      <c r="I1283" s="749" t="s">
        <v>52</v>
      </c>
      <c r="J1283" s="749" t="n">
        <v>3.29</v>
      </c>
    </row>
    <row collapsed="false" customFormat="false" customHeight="true" hidden="true" ht="12.75" outlineLevel="0" r="1284">
      <c r="A1284" s="749" t="s">
        <v>10355</v>
      </c>
      <c r="B1284" s="749" t="str">
        <f aca="false">C1284&amp;D1284&amp;E1284&amp;F1284&amp;G1284&amp;H1284</f>
        <v>PROJETO BASICO DE INSTALACAO DE INCENDIO E SPDA PARA PREDIOS ESCOLARES E/OU ADMINISTRATIVOS ATE 500M2,APRESENTADO EM AUTOCAD,INCLUSIVE AS LEGALIZACOES PERTINENTES</v>
      </c>
      <c r="C1284" s="749" t="s">
        <v>10353</v>
      </c>
      <c r="D1284" s="749" t="s">
        <v>10354</v>
      </c>
      <c r="E1284" s="749" t="s">
        <v>9803</v>
      </c>
      <c r="I1284" s="749" t="s">
        <v>52</v>
      </c>
      <c r="J1284" s="749" t="n">
        <v>2.85</v>
      </c>
    </row>
    <row collapsed="false" customFormat="false" customHeight="true" hidden="true" ht="12.75" outlineLevel="0" r="1285">
      <c r="A1285" s="749" t="s">
        <v>10356</v>
      </c>
      <c r="B1285" s="749" t="str">
        <f aca="false">C1285&amp;D1285&amp;E1285&amp;F1285&amp;G1285&amp;H1285</f>
        <v>PROJETO BASICO DE INSTALACAO DE INCENDIO E SPDA PARA PREDIOS ESCOLARES E/OU ADMINISTRATIVOS DE 501 ATE 3000M2,APRESENTADO EM AUTOCAD,INCLUSIVE AS LEGALIZACOES PERTINENTES</v>
      </c>
      <c r="C1285" s="749" t="s">
        <v>10353</v>
      </c>
      <c r="D1285" s="749" t="s">
        <v>10357</v>
      </c>
      <c r="E1285" s="749" t="s">
        <v>9860</v>
      </c>
      <c r="I1285" s="749" t="s">
        <v>52</v>
      </c>
      <c r="J1285" s="749" t="n">
        <v>1.81</v>
      </c>
    </row>
    <row collapsed="false" customFormat="false" customHeight="true" hidden="true" ht="12.75" outlineLevel="0" r="1286">
      <c r="A1286" s="749" t="s">
        <v>10358</v>
      </c>
      <c r="B1286" s="749" t="str">
        <f aca="false">C1286&amp;D1286&amp;E1286&amp;F1286&amp;G1286&amp;H1286</f>
        <v>PROJETO BASICO DE INSTALACAO DE INCENDIO E SPDA PARA PREDIOS ESCOLARES E/OU ADMINISTRATIVOS DE 501 ATE 3000M2,APRESENTADO EM AUTOCAD,INCLUSIVE AS LEGALIZACOES PERTINENTES</v>
      </c>
      <c r="C1286" s="749" t="s">
        <v>10353</v>
      </c>
      <c r="D1286" s="749" t="s">
        <v>10357</v>
      </c>
      <c r="E1286" s="749" t="s">
        <v>9860</v>
      </c>
      <c r="I1286" s="749" t="s">
        <v>52</v>
      </c>
      <c r="J1286" s="749" t="n">
        <v>1.56</v>
      </c>
    </row>
    <row collapsed="false" customFormat="false" customHeight="true" hidden="true" ht="12.75" outlineLevel="0" r="1287">
      <c r="A1287" s="749" t="s">
        <v>10359</v>
      </c>
      <c r="B1287" s="749" t="str">
        <f aca="false">C1287&amp;D1287&amp;E1287&amp;F1287&amp;G1287&amp;H1287</f>
        <v>PROJETO BASICO DE INSTALACAO DE INCENDIO E SPDA PARA PREDIOS ESCOLARES E/OU ADMINISTRATIVOS ACIMA DE 3000M2,APRESENTADOEM AUTOCAD,INCLUSIVE AS LEGALIZACOES PERTINENTES</v>
      </c>
      <c r="C1287" s="749" t="s">
        <v>10353</v>
      </c>
      <c r="D1287" s="749" t="s">
        <v>10360</v>
      </c>
      <c r="E1287" s="749" t="s">
        <v>9825</v>
      </c>
      <c r="I1287" s="749" t="s">
        <v>52</v>
      </c>
      <c r="J1287" s="749" t="n">
        <v>0.9</v>
      </c>
    </row>
    <row collapsed="false" customFormat="false" customHeight="true" hidden="true" ht="12.75" outlineLevel="0" r="1288">
      <c r="A1288" s="749" t="s">
        <v>10361</v>
      </c>
      <c r="B1288" s="749" t="str">
        <f aca="false">C1288&amp;D1288&amp;E1288&amp;F1288&amp;G1288&amp;H1288</f>
        <v>PROJETO BASICO DE INSTALACAO DE INCENDIO E SPDA PARA PREDIOS ESCOLARES E/OU ADMINISTRATIVOS ACIMA DE 3000M2,APRESENTADOEM AUTOCAD,INCLUSIVE AS LEGALIZACOES PERTINENTES</v>
      </c>
      <c r="C1288" s="749" t="s">
        <v>10353</v>
      </c>
      <c r="D1288" s="749" t="s">
        <v>10360</v>
      </c>
      <c r="E1288" s="749" t="s">
        <v>9825</v>
      </c>
      <c r="I1288" s="749" t="s">
        <v>52</v>
      </c>
      <c r="J1288" s="749" t="n">
        <v>0.78</v>
      </c>
    </row>
    <row collapsed="false" customFormat="false" customHeight="true" hidden="true" ht="12.75" outlineLevel="0" r="1289">
      <c r="A1289" s="749" t="s">
        <v>10362</v>
      </c>
      <c r="B1289" s="749" t="str">
        <f aca="false">C1289&amp;D1289&amp;E1289&amp;F1289&amp;G1289&amp;H1289</f>
        <v>PROJETO BASICO DE INSTALACAO DE INCENDIO E SPDA PARA PREDIOS CULTURAIS ATE 500M2,APRESENTADO EM AUTOCAD,INCLUSIVE AS LEGALIZACOES PERTINENTES</v>
      </c>
      <c r="C1289" s="749" t="s">
        <v>10353</v>
      </c>
      <c r="D1289" s="749" t="s">
        <v>10363</v>
      </c>
      <c r="E1289" s="749" t="s">
        <v>10364</v>
      </c>
      <c r="I1289" s="749" t="s">
        <v>52</v>
      </c>
      <c r="J1289" s="749" t="n">
        <v>8.26</v>
      </c>
    </row>
    <row collapsed="false" customFormat="false" customHeight="true" hidden="true" ht="12.75" outlineLevel="0" r="1290">
      <c r="A1290" s="749" t="s">
        <v>10365</v>
      </c>
      <c r="B1290" s="749" t="str">
        <f aca="false">C1290&amp;D1290&amp;E1290&amp;F1290&amp;G1290&amp;H1290</f>
        <v>PROJETO BASICO DE INSTALACAO DE INCENDIO E SPDA PARA PREDIOS CULTURAIS ATE 500M2,APRESENTADO EM AUTOCAD,INCLUSIVE AS LEGALIZACOES PERTINENTES</v>
      </c>
      <c r="C1290" s="749" t="s">
        <v>10353</v>
      </c>
      <c r="D1290" s="749" t="s">
        <v>10363</v>
      </c>
      <c r="E1290" s="749" t="s">
        <v>10364</v>
      </c>
      <c r="I1290" s="749" t="s">
        <v>52</v>
      </c>
      <c r="J1290" s="749" t="n">
        <v>7.16</v>
      </c>
    </row>
    <row collapsed="false" customFormat="false" customHeight="true" hidden="true" ht="12.75" outlineLevel="0" r="1291">
      <c r="A1291" s="749" t="s">
        <v>10366</v>
      </c>
      <c r="B1291" s="749" t="str">
        <f aca="false">C1291&amp;D1291&amp;E1291&amp;F1291&amp;G1291&amp;H1291</f>
        <v>PROJETO BASICO DE INSTALACAO DE INCENDIO E SPDA PARA PREDIOS CULTURAIS ACIMA DE 500M2,APRESENTADO EM AUTOCAD,INCLUSIVE AS LEGALIZACOES PERTINENTES</v>
      </c>
      <c r="C1291" s="749" t="s">
        <v>10353</v>
      </c>
      <c r="D1291" s="749" t="s">
        <v>10367</v>
      </c>
      <c r="E1291" s="749" t="s">
        <v>10368</v>
      </c>
      <c r="I1291" s="749" t="s">
        <v>52</v>
      </c>
      <c r="J1291" s="749" t="n">
        <v>5.52</v>
      </c>
    </row>
    <row collapsed="false" customFormat="false" customHeight="true" hidden="true" ht="12.75" outlineLevel="0" r="1292">
      <c r="A1292" s="749" t="s">
        <v>10369</v>
      </c>
      <c r="B1292" s="749" t="str">
        <f aca="false">C1292&amp;D1292&amp;E1292&amp;F1292&amp;G1292&amp;H1292</f>
        <v>PROJETO BASICO DE INSTALACAO DE INCENDIO E SPDA PARA PREDIOS CULTURAIS ACIMA DE 500M2,APRESENTADO EM AUTOCAD,INCLUSIVE AS LEGALIZACOES PERTINENTES</v>
      </c>
      <c r="C1292" s="749" t="s">
        <v>10353</v>
      </c>
      <c r="D1292" s="749" t="s">
        <v>10367</v>
      </c>
      <c r="E1292" s="749" t="s">
        <v>10368</v>
      </c>
      <c r="I1292" s="749" t="s">
        <v>52</v>
      </c>
      <c r="J1292" s="749" t="n">
        <v>4.79</v>
      </c>
    </row>
    <row collapsed="false" customFormat="false" customHeight="true" hidden="true" ht="12.75" outlineLevel="0" r="1293">
      <c r="A1293" s="749" t="s">
        <v>10370</v>
      </c>
      <c r="B1293" s="749" t="str">
        <f aca="false">C1293&amp;D1293&amp;E1293&amp;F1293&amp;G1293&amp;H1293</f>
        <v>PROJETO BASICO DE INSTALACAO DE INCENDIO E SPDA PARA PREDIOS HOSPITALARES,APRESENTADO EM AUTOCAD,INCLUSIVE AS LEGALIZACOES PERTINENTES</v>
      </c>
      <c r="C1293" s="749" t="s">
        <v>10353</v>
      </c>
      <c r="D1293" s="749" t="s">
        <v>10371</v>
      </c>
      <c r="E1293" s="749" t="s">
        <v>10372</v>
      </c>
      <c r="I1293" s="749" t="s">
        <v>52</v>
      </c>
      <c r="J1293" s="749" t="n">
        <v>6.6</v>
      </c>
    </row>
    <row collapsed="false" customFormat="false" customHeight="true" hidden="true" ht="12.75" outlineLevel="0" r="1294">
      <c r="A1294" s="749" t="s">
        <v>10373</v>
      </c>
      <c r="B1294" s="749" t="str">
        <f aca="false">C1294&amp;D1294&amp;E1294&amp;F1294&amp;G1294&amp;H1294</f>
        <v>PROJETO BASICO DE INSTALACAO DE INCENDIO E SPDA PARA PREDIOS HOSPITALARES,APRESENTADO EM AUTOCAD,INCLUSIVE AS LEGALIZACOES PERTINENTES</v>
      </c>
      <c r="C1294" s="749" t="s">
        <v>10353</v>
      </c>
      <c r="D1294" s="749" t="s">
        <v>10371</v>
      </c>
      <c r="E1294" s="749" t="s">
        <v>10372</v>
      </c>
      <c r="I1294" s="749" t="s">
        <v>52</v>
      </c>
      <c r="J1294" s="749" t="n">
        <v>5.72</v>
      </c>
    </row>
    <row collapsed="false" customFormat="false" customHeight="true" hidden="true" ht="12.75" outlineLevel="0" r="1295">
      <c r="A1295" s="749" t="s">
        <v>10374</v>
      </c>
      <c r="B1295" s="749" t="str">
        <f aca="false">C1295&amp;D1295&amp;E1295&amp;F1295&amp;G1295&amp;H1295</f>
        <v>PROJETO BASICO DE INSTALACAO DE INCENDIO E SPDA PARA HABITACOES/EDIFICIOS ATE 500M2,APRESENTADO EM AUTOCAD,INCLUSIVE ASLEGALIZACOES PERTINENTES</v>
      </c>
      <c r="C1295" s="749" t="s">
        <v>10375</v>
      </c>
      <c r="D1295" s="749" t="s">
        <v>10376</v>
      </c>
      <c r="E1295" s="749" t="s">
        <v>10377</v>
      </c>
      <c r="I1295" s="749" t="s">
        <v>52</v>
      </c>
      <c r="J1295" s="749" t="n">
        <v>4.04</v>
      </c>
    </row>
    <row collapsed="false" customFormat="false" customHeight="true" hidden="true" ht="12.75" outlineLevel="0" r="1296">
      <c r="A1296" s="749" t="s">
        <v>10378</v>
      </c>
      <c r="B1296" s="749" t="str">
        <f aca="false">C1296&amp;D1296&amp;E1296&amp;F1296&amp;G1296&amp;H1296</f>
        <v>PROJETO BASICO DE INSTALACAO DE INCENDIO E SPDA PARA HABITACOES/EDIFICIOS ATE 500M2,APRESENTADO EM AUTOCAD,INCLUSIVE ASLEGALIZACOES PERTINENTES</v>
      </c>
      <c r="C1296" s="749" t="s">
        <v>10375</v>
      </c>
      <c r="D1296" s="749" t="s">
        <v>10376</v>
      </c>
      <c r="E1296" s="749" t="s">
        <v>10377</v>
      </c>
      <c r="I1296" s="749" t="s">
        <v>52</v>
      </c>
      <c r="J1296" s="749" t="n">
        <v>3.5</v>
      </c>
    </row>
    <row collapsed="false" customFormat="false" customHeight="true" hidden="true" ht="12.75" outlineLevel="0" r="1297">
      <c r="A1297" s="749" t="s">
        <v>10379</v>
      </c>
      <c r="B1297" s="749" t="str">
        <f aca="false">C1297&amp;D1297&amp;E1297&amp;F1297&amp;G1297&amp;H1297</f>
        <v>PROJETO BASICO DE INSTALACAO DE INCENDIO E SPDA PARA HABITACOES/EDIFICIOS DE 501 ATE 3000M2,APRESENTADO EM AUTOCAD,INCLUSIVE AS LEGALIZACOES PERTINENTES</v>
      </c>
      <c r="C1297" s="749" t="s">
        <v>10375</v>
      </c>
      <c r="D1297" s="749" t="s">
        <v>10380</v>
      </c>
      <c r="E1297" s="749" t="s">
        <v>9999</v>
      </c>
      <c r="I1297" s="749" t="s">
        <v>52</v>
      </c>
      <c r="J1297" s="749" t="n">
        <v>1.93</v>
      </c>
    </row>
    <row collapsed="false" customFormat="false" customHeight="true" hidden="true" ht="12.75" outlineLevel="0" r="1298">
      <c r="A1298" s="749" t="s">
        <v>10381</v>
      </c>
      <c r="B1298" s="749" t="str">
        <f aca="false">C1298&amp;D1298&amp;E1298&amp;F1298&amp;G1298&amp;H1298</f>
        <v>PROJETO BASICO DE INSTALACAO DE INCENDIO E SPDA PARA HABITACOES/EDIFICIOS DE 501 ATE 3000M2,APRESENTADO EM AUTOCAD,INCLUSIVE AS LEGALIZACOES PERTINENTES</v>
      </c>
      <c r="C1298" s="749" t="s">
        <v>10375</v>
      </c>
      <c r="D1298" s="749" t="s">
        <v>10380</v>
      </c>
      <c r="E1298" s="749" t="s">
        <v>9999</v>
      </c>
      <c r="I1298" s="749" t="s">
        <v>52</v>
      </c>
      <c r="J1298" s="749" t="n">
        <v>1.67</v>
      </c>
    </row>
    <row collapsed="false" customFormat="false" customHeight="true" hidden="true" ht="12.75" outlineLevel="0" r="1299">
      <c r="A1299" s="749" t="s">
        <v>10382</v>
      </c>
      <c r="B1299" s="749" t="str">
        <f aca="false">C1299&amp;D1299&amp;E1299&amp;F1299&amp;G1299&amp;H1299</f>
        <v>PROJETO BASICO DE INSTALACAO DE INCENDIO E SPDA PARA HABITACOES/EDIFICIOS ACIMA DE 3000M2,APRESENTADO EM AUTOCAD,INCLUSIVE AS LEGALIZACOES PERTINENTES</v>
      </c>
      <c r="C1299" s="749" t="s">
        <v>10375</v>
      </c>
      <c r="D1299" s="749" t="s">
        <v>10383</v>
      </c>
      <c r="E1299" s="749" t="s">
        <v>10384</v>
      </c>
      <c r="I1299" s="749" t="s">
        <v>52</v>
      </c>
      <c r="J1299" s="749" t="n">
        <v>1</v>
      </c>
    </row>
    <row collapsed="false" customFormat="false" customHeight="true" hidden="true" ht="12.75" outlineLevel="0" r="1300">
      <c r="A1300" s="749" t="s">
        <v>10385</v>
      </c>
      <c r="B1300" s="749" t="str">
        <f aca="false">C1300&amp;D1300&amp;E1300&amp;F1300&amp;G1300&amp;H1300</f>
        <v>PROJETO BASICO DE INSTALACAO DE INCENDIO E SPDA PARA HABITACOES/EDIFICIOS ACIMA DE 3000M2,APRESENTADO EM AUTOCAD,INCLUSIVE AS LEGALIZACOES PERTINENTES</v>
      </c>
      <c r="C1300" s="749" t="s">
        <v>10375</v>
      </c>
      <c r="D1300" s="749" t="s">
        <v>10383</v>
      </c>
      <c r="E1300" s="749" t="s">
        <v>10384</v>
      </c>
      <c r="I1300" s="749" t="s">
        <v>52</v>
      </c>
      <c r="J1300" s="749" t="n">
        <v>0.87</v>
      </c>
    </row>
    <row collapsed="false" customFormat="false" customHeight="true" hidden="true" ht="12.75" outlineLevel="0" r="1301">
      <c r="A1301" s="749" t="s">
        <v>10386</v>
      </c>
      <c r="B1301" s="749" t="str">
        <f aca="false">C1301&amp;D1301&amp;E1301&amp;F1301&amp;G1301&amp;H1301</f>
        <v>PROJETO BASICO DE INSTALACAO DE INCENDIO E SPDA PARA HABITACAO/LOTEAMENTO ATE 36000M2,APRESENTADO EM AUTOCAD,INCLUSIVE AS LEGALIZACOES PERTINENTES</v>
      </c>
      <c r="C1301" s="749" t="s">
        <v>10375</v>
      </c>
      <c r="D1301" s="749" t="s">
        <v>10387</v>
      </c>
      <c r="E1301" s="749" t="s">
        <v>10368</v>
      </c>
      <c r="I1301" s="749" t="s">
        <v>52</v>
      </c>
      <c r="J1301" s="749" t="n">
        <v>1.07</v>
      </c>
    </row>
    <row collapsed="false" customFormat="false" customHeight="true" hidden="true" ht="12.75" outlineLevel="0" r="1302">
      <c r="A1302" s="749" t="s">
        <v>10388</v>
      </c>
      <c r="B1302" s="749" t="str">
        <f aca="false">C1302&amp;D1302&amp;E1302&amp;F1302&amp;G1302&amp;H1302</f>
        <v>PROJETO BASICO DE INSTALACAO DE INCENDIO E SPDA PARA HABITACAO/LOTEAMENTO ATE 36000M2,APRESENTADO EM AUTOCAD,INCLUSIVE AS LEGALIZACOES PERTINENTES</v>
      </c>
      <c r="C1302" s="749" t="s">
        <v>10375</v>
      </c>
      <c r="D1302" s="749" t="s">
        <v>10387</v>
      </c>
      <c r="E1302" s="749" t="s">
        <v>10368</v>
      </c>
      <c r="I1302" s="749" t="s">
        <v>52</v>
      </c>
      <c r="J1302" s="749" t="n">
        <v>0.93</v>
      </c>
    </row>
    <row collapsed="false" customFormat="false" customHeight="true" hidden="true" ht="12.75" outlineLevel="0" r="1303">
      <c r="A1303" s="749" t="s">
        <v>10389</v>
      </c>
      <c r="B1303" s="749" t="str">
        <f aca="false">C1303&amp;D1303&amp;E1303&amp;F1303&amp;G1303&amp;H1303</f>
        <v>PROJETO BASICO DE INSTALACAO DE INCENDIO E SPDA PARA HABITACAO/LOTEAMENTO ACIMA DE 36000M2,APRESENTADO EM AUTOCAD,INCLUSIVE AS LEGALIZACOES PERTINENTES</v>
      </c>
      <c r="C1303" s="749" t="s">
        <v>10375</v>
      </c>
      <c r="D1303" s="749" t="s">
        <v>10390</v>
      </c>
      <c r="E1303" s="749" t="s">
        <v>9932</v>
      </c>
      <c r="I1303" s="749" t="s">
        <v>52</v>
      </c>
      <c r="J1303" s="749" t="n">
        <v>0.54</v>
      </c>
    </row>
    <row collapsed="false" customFormat="false" customHeight="true" hidden="true" ht="12.75" outlineLevel="0" r="1304">
      <c r="A1304" s="749" t="s">
        <v>10391</v>
      </c>
      <c r="B1304" s="749" t="str">
        <f aca="false">C1304&amp;D1304&amp;E1304&amp;F1304&amp;G1304&amp;H1304</f>
        <v>PROJETO BASICO DE INSTALACAO DE INCENDIO E SPDA PARA HABITACAO/LOTEAMENTO ACIMA DE 36000M2,APRESENTADO EM AUTOCAD,INCLUSIVE AS LEGALIZACOES PERTINENTES</v>
      </c>
      <c r="C1304" s="749" t="s">
        <v>10375</v>
      </c>
      <c r="D1304" s="749" t="s">
        <v>10390</v>
      </c>
      <c r="E1304" s="749" t="s">
        <v>9932</v>
      </c>
      <c r="I1304" s="749" t="s">
        <v>52</v>
      </c>
      <c r="J1304" s="749" t="n">
        <v>0.47</v>
      </c>
    </row>
    <row collapsed="false" customFormat="false" customHeight="true" hidden="true" ht="38.25" outlineLevel="0" r="1305">
      <c r="A1305" s="749" t="s">
        <v>10392</v>
      </c>
      <c r="B1305" s="758" t="str">
        <f aca="false">C1305&amp;D1305&amp;E1305&amp;F1305&amp;G1305&amp;H1305</f>
        <v>PROJETO EXECUTIVO DE INSTALACAO DE INCENDIO E SPDA,CONSIDERANDO PROJETO BASICO EXISTENTE,PARA PREDIOS ESCOLARES E/OU ADMINISTRATIVOS ATE 500M2,APRESENTADO EM AUTOCAD,INCLUSIVE AS LEGALIZACOES PERTINENTES</v>
      </c>
      <c r="C1305" s="749" t="s">
        <v>10393</v>
      </c>
      <c r="D1305" s="749" t="s">
        <v>10394</v>
      </c>
      <c r="E1305" s="749" t="s">
        <v>10395</v>
      </c>
      <c r="F1305" s="749" t="s">
        <v>9911</v>
      </c>
      <c r="I1305" s="749" t="s">
        <v>52</v>
      </c>
      <c r="J1305" s="749" t="n">
        <v>3.29</v>
      </c>
    </row>
    <row collapsed="false" customFormat="false" customHeight="true" hidden="true" ht="38.25" outlineLevel="0" r="1306">
      <c r="A1306" s="749" t="s">
        <v>10396</v>
      </c>
      <c r="B1306" s="758" t="str">
        <f aca="false">C1306&amp;D1306&amp;E1306&amp;F1306&amp;G1306&amp;H1306</f>
        <v>PROJETO EXECUTIVO DE INSTALACAO DE INCENDIO E SPDA,CONSIDERANDO PROJETO BASICO EXISTENTE,PARA PREDIOS ESCOLARES E/OU ADMINISTRATIVOS ATE 500M2,APRESENTADO EM AUTOCAD,INCLUSIVE AS LEGALIZACOES PERTINENTES</v>
      </c>
      <c r="C1306" s="749" t="s">
        <v>10393</v>
      </c>
      <c r="D1306" s="749" t="s">
        <v>10394</v>
      </c>
      <c r="E1306" s="749" t="s">
        <v>10395</v>
      </c>
      <c r="F1306" s="749" t="s">
        <v>9911</v>
      </c>
      <c r="I1306" s="749" t="s">
        <v>52</v>
      </c>
      <c r="J1306" s="749" t="n">
        <v>2.85</v>
      </c>
    </row>
    <row collapsed="false" customFormat="false" customHeight="true" hidden="true" ht="38.25" outlineLevel="0" r="1307">
      <c r="A1307" s="749" t="s">
        <v>10397</v>
      </c>
      <c r="B1307" s="758" t="str">
        <f aca="false">C1307&amp;D1307&amp;E1307&amp;F1307&amp;G1307&amp;H1307</f>
        <v>PROJETO EXECUTIVO DE INSTALACAO DE INCENDIO E SPDA,CONSIDERANDO PROJETO BASICO EXISTENTE,PARA PREDIOS ESCOLARES E/OU ADMINISTRATIVOS DE 501 ATE 3000M2,APRESENTADO EM AUTOCAD,INCLUSIVE AS LEGALIZACOES PERTINENTES</v>
      </c>
      <c r="C1307" s="749" t="s">
        <v>10393</v>
      </c>
      <c r="D1307" s="749" t="s">
        <v>10394</v>
      </c>
      <c r="E1307" s="749" t="s">
        <v>10398</v>
      </c>
      <c r="F1307" s="749" t="s">
        <v>9932</v>
      </c>
      <c r="I1307" s="749" t="s">
        <v>52</v>
      </c>
      <c r="J1307" s="749" t="n">
        <v>1.81</v>
      </c>
    </row>
    <row collapsed="false" customFormat="false" customHeight="true" hidden="true" ht="38.25" outlineLevel="0" r="1308">
      <c r="A1308" s="749" t="s">
        <v>10399</v>
      </c>
      <c r="B1308" s="758" t="str">
        <f aca="false">C1308&amp;D1308&amp;E1308&amp;F1308&amp;G1308&amp;H1308</f>
        <v>PROJETO EXECUTIVO DE INSTALACAO DE INCENDIO E SPDA,CONSIDERANDO PROJETO BASICO EXISTENTE,PARA PREDIOS ESCOLARES E/OU ADMINISTRATIVOS DE 501 ATE 3000M2,APRESENTADO EM AUTOCAD,INCLUSIVE AS LEGALIZACOES PERTINENTES</v>
      </c>
      <c r="C1308" s="749" t="s">
        <v>10393</v>
      </c>
      <c r="D1308" s="749" t="s">
        <v>10394</v>
      </c>
      <c r="E1308" s="749" t="s">
        <v>10398</v>
      </c>
      <c r="F1308" s="749" t="s">
        <v>9932</v>
      </c>
      <c r="I1308" s="749" t="s">
        <v>52</v>
      </c>
      <c r="J1308" s="749" t="n">
        <v>1.56</v>
      </c>
    </row>
    <row collapsed="false" customFormat="false" customHeight="true" hidden="true" ht="38.25" outlineLevel="0" r="1309">
      <c r="A1309" s="749" t="s">
        <v>10400</v>
      </c>
      <c r="B1309" s="758" t="str">
        <f aca="false">C1309&amp;D1309&amp;E1309&amp;F1309&amp;G1309&amp;H1309</f>
        <v>PROJETO EXECUTIVO DE INSTALACAO DE INCENDIO E SPDA,CONSIDERANDO PROJETO BASICO EXISTENTE,PARA PREDIOS ESCOLARES E/OU ADMINISTRATIVOS ACIMA DE 3000M2,APRESENTADO EM AUTOCAD,INCLUSIVE AS LEGALIZACOES PERTINENTES</v>
      </c>
      <c r="C1309" s="749" t="s">
        <v>10393</v>
      </c>
      <c r="D1309" s="749" t="s">
        <v>10394</v>
      </c>
      <c r="E1309" s="749" t="s">
        <v>10401</v>
      </c>
      <c r="F1309" s="749" t="s">
        <v>10402</v>
      </c>
      <c r="I1309" s="749" t="s">
        <v>52</v>
      </c>
      <c r="J1309" s="749" t="n">
        <v>0.9</v>
      </c>
    </row>
    <row collapsed="false" customFormat="false" customHeight="true" hidden="true" ht="38.25" outlineLevel="0" r="1310">
      <c r="A1310" s="749" t="s">
        <v>10403</v>
      </c>
      <c r="B1310" s="758" t="str">
        <f aca="false">C1310&amp;D1310&amp;E1310&amp;F1310&amp;G1310&amp;H1310</f>
        <v>PROJETO EXECUTIVO DE INSTALACAO DE INCENDIO E SPDA,CONSIDERANDO PROJETO BASICO EXISTENTE,PARA PREDIOS ESCOLARES E/OU ADMINISTRATIVOS ACIMA DE 3000M2,APRESENTADO EM AUTOCAD,INCLUSIVE AS LEGALIZACOES PERTINENTES</v>
      </c>
      <c r="C1310" s="749" t="s">
        <v>10393</v>
      </c>
      <c r="D1310" s="749" t="s">
        <v>10394</v>
      </c>
      <c r="E1310" s="749" t="s">
        <v>10401</v>
      </c>
      <c r="F1310" s="749" t="s">
        <v>10402</v>
      </c>
      <c r="I1310" s="749" t="s">
        <v>52</v>
      </c>
      <c r="J1310" s="749" t="n">
        <v>0.78</v>
      </c>
    </row>
    <row collapsed="false" customFormat="false" customHeight="true" hidden="true" ht="38.25" outlineLevel="0" r="1311">
      <c r="A1311" s="749" t="s">
        <v>10404</v>
      </c>
      <c r="B1311" s="758" t="str">
        <f aca="false">C1311&amp;D1311&amp;E1311&amp;F1311&amp;G1311&amp;H1311</f>
        <v>PROJETO EXECUTIVO DE INSTALACAO DE INCENDIO E SPDA,CONSIDERANDO PROJETO BASICO EXISTENTE,PARA PREDIOS CULTURAIS ATE 500M2,APRESENTADO EM AUTOCAD,INCLUSIVE AS LEGALIZACOES PERTINENTES</v>
      </c>
      <c r="C1311" s="749" t="s">
        <v>10393</v>
      </c>
      <c r="D1311" s="749" t="s">
        <v>10405</v>
      </c>
      <c r="E1311" s="749" t="s">
        <v>10089</v>
      </c>
      <c r="F1311" s="749" t="s">
        <v>9632</v>
      </c>
      <c r="I1311" s="749" t="s">
        <v>52</v>
      </c>
      <c r="J1311" s="749" t="n">
        <v>8.26</v>
      </c>
    </row>
    <row collapsed="false" customFormat="false" customHeight="true" hidden="true" ht="38.25" outlineLevel="0" r="1312">
      <c r="A1312" s="749" t="s">
        <v>10406</v>
      </c>
      <c r="B1312" s="758" t="str">
        <f aca="false">C1312&amp;D1312&amp;E1312&amp;F1312&amp;G1312&amp;H1312</f>
        <v>PROJETO EXECUTIVO DE INSTALACAO DE INCENDIO E SPDA,CONSIDERANDO PROJETO BASICO EXISTENTE,PARA PREDIOS CULTURAIS ATE 500M2,APRESENTADO EM AUTOCAD,INCLUSIVE AS LEGALIZACOES PERTINENTES</v>
      </c>
      <c r="C1312" s="749" t="s">
        <v>10393</v>
      </c>
      <c r="D1312" s="749" t="s">
        <v>10405</v>
      </c>
      <c r="E1312" s="749" t="s">
        <v>10089</v>
      </c>
      <c r="F1312" s="749" t="s">
        <v>9632</v>
      </c>
      <c r="I1312" s="749" t="s">
        <v>52</v>
      </c>
      <c r="J1312" s="749" t="n">
        <v>7.16</v>
      </c>
    </row>
    <row collapsed="false" customFormat="false" customHeight="true" hidden="true" ht="38.25" outlineLevel="0" r="1313">
      <c r="A1313" s="749" t="s">
        <v>10407</v>
      </c>
      <c r="B1313" s="758" t="str">
        <f aca="false">C1313&amp;D1313&amp;E1313&amp;F1313&amp;G1313&amp;H1313</f>
        <v>PROJETO EXECUTIVO DE INSTALACAO DE INCENDIO E SPDA,CONSIDERANDO PROJETO BASICO EXISTENTE,PARA PREDIOS CULTURAIS ACIMA DE 500M2,APRESENTADO EM AUTOCAD,INCLUSIVE AS LEGALIZACOES PERTINENTES</v>
      </c>
      <c r="C1313" s="749" t="s">
        <v>10393</v>
      </c>
      <c r="D1313" s="749" t="s">
        <v>10408</v>
      </c>
      <c r="E1313" s="749" t="s">
        <v>10409</v>
      </c>
      <c r="F1313" s="749" t="s">
        <v>9986</v>
      </c>
      <c r="I1313" s="749" t="s">
        <v>52</v>
      </c>
      <c r="J1313" s="749" t="n">
        <v>5.52</v>
      </c>
    </row>
    <row collapsed="false" customFormat="false" customHeight="true" hidden="true" ht="38.25" outlineLevel="0" r="1314">
      <c r="A1314" s="749" t="s">
        <v>10410</v>
      </c>
      <c r="B1314" s="758" t="str">
        <f aca="false">C1314&amp;D1314&amp;E1314&amp;F1314&amp;G1314&amp;H1314</f>
        <v>PROJETO EXECUTIVO DE INSTALACAO DE INCENDIO E SPDA,CONSIDERANDO PROJETO BASICO EXISTENTE,PARA PREDIOS CULTURAIS ACIMA DE 500M2,APRESENTADO EM AUTOCAD,INCLUSIVE AS LEGALIZACOES PERTINENTES</v>
      </c>
      <c r="C1314" s="749" t="s">
        <v>10393</v>
      </c>
      <c r="D1314" s="749" t="s">
        <v>10408</v>
      </c>
      <c r="E1314" s="749" t="s">
        <v>10409</v>
      </c>
      <c r="F1314" s="749" t="s">
        <v>9986</v>
      </c>
      <c r="I1314" s="749" t="s">
        <v>52</v>
      </c>
      <c r="J1314" s="749" t="n">
        <v>4.79</v>
      </c>
    </row>
    <row collapsed="false" customFormat="false" customHeight="true" hidden="true" ht="38.25" outlineLevel="0" r="1315">
      <c r="A1315" s="749" t="s">
        <v>10411</v>
      </c>
      <c r="B1315" s="758" t="str">
        <f aca="false">C1315&amp;D1315&amp;E1315&amp;F1315&amp;G1315&amp;H1315</f>
        <v>PROJETO EXECUTIVO DE INSTALACAO DE INCENDIO E SPDA,CONSIDERANDO PROJETO BASICO EXISTENTE,PARA PREDIOS HOSPITALARES,APRESENTADO EM AUTOCAD,INCLUSIVE AS LEGALIZACOES PERTINENTES</v>
      </c>
      <c r="C1315" s="749" t="s">
        <v>10393</v>
      </c>
      <c r="D1315" s="749" t="s">
        <v>10412</v>
      </c>
      <c r="E1315" s="749" t="s">
        <v>9779</v>
      </c>
      <c r="I1315" s="749" t="s">
        <v>52</v>
      </c>
      <c r="J1315" s="749" t="n">
        <v>6.6</v>
      </c>
    </row>
    <row collapsed="false" customFormat="false" customHeight="true" hidden="true" ht="38.25" outlineLevel="0" r="1316">
      <c r="A1316" s="749" t="s">
        <v>10413</v>
      </c>
      <c r="B1316" s="758" t="str">
        <f aca="false">C1316&amp;D1316&amp;E1316&amp;F1316&amp;G1316&amp;H1316</f>
        <v>PROJETO EXECUTIVO DE INSTALACAO DE INCENDIO E SPDA,CONSIDERANDO PROJETO BASICO EXISTENTE,PARA PREDIOS HOSPITALARES,APRESENTADO EM AUTOCAD,INCLUSIVE AS LEGALIZACOES PERTINENTES</v>
      </c>
      <c r="C1316" s="749" t="s">
        <v>10393</v>
      </c>
      <c r="D1316" s="749" t="s">
        <v>10412</v>
      </c>
      <c r="E1316" s="749" t="s">
        <v>9779</v>
      </c>
      <c r="I1316" s="749" t="s">
        <v>52</v>
      </c>
      <c r="J1316" s="749" t="n">
        <v>5.72</v>
      </c>
    </row>
    <row collapsed="false" customFormat="false" customHeight="true" hidden="true" ht="38.25" outlineLevel="0" r="1317">
      <c r="A1317" s="749" t="s">
        <v>10414</v>
      </c>
      <c r="B1317" s="758" t="str">
        <f aca="false">C1317&amp;D1317&amp;E1317&amp;F1317&amp;G1317&amp;H1317</f>
        <v>PROJETO EXECUTIVO DE INSTALACAO DE INCENDIO E SPDA,CONSIDERANDO PROJETO BASICO EXISTENTE,PARA HABITACOES/EDIFICIOS ATE 500M2,APRESENTADO EM AUTOCAD,INCLUSIVE AS LEGALIZACOES PERTINENTES</v>
      </c>
      <c r="C1317" s="749" t="s">
        <v>10393</v>
      </c>
      <c r="D1317" s="749" t="s">
        <v>10415</v>
      </c>
      <c r="E1317" s="749" t="s">
        <v>10416</v>
      </c>
      <c r="F1317" s="749" t="s">
        <v>9831</v>
      </c>
      <c r="I1317" s="749" t="s">
        <v>52</v>
      </c>
      <c r="J1317" s="749" t="n">
        <v>4.04</v>
      </c>
    </row>
    <row collapsed="false" customFormat="false" customHeight="true" hidden="true" ht="38.25" outlineLevel="0" r="1318">
      <c r="A1318" s="749" t="s">
        <v>10417</v>
      </c>
      <c r="B1318" s="758" t="str">
        <f aca="false">C1318&amp;D1318&amp;E1318&amp;F1318&amp;G1318&amp;H1318</f>
        <v>PROJETO EXECUTIVO DE INSTALACAO DE INCENDIO E SPDA,CONSIDERANDO PROJETO BASICO EXISTENTE,PARA HABITACOES/EDIFICIOS ATE 500M2,APRESENTADO EM AUTOCAD,INCLUSIVE AS LEGALIZACOES PERTINENTES</v>
      </c>
      <c r="C1318" s="749" t="s">
        <v>10393</v>
      </c>
      <c r="D1318" s="749" t="s">
        <v>10415</v>
      </c>
      <c r="E1318" s="749" t="s">
        <v>10416</v>
      </c>
      <c r="F1318" s="749" t="s">
        <v>9831</v>
      </c>
      <c r="I1318" s="749" t="s">
        <v>52</v>
      </c>
      <c r="J1318" s="749" t="n">
        <v>3.5</v>
      </c>
    </row>
    <row collapsed="false" customFormat="false" customHeight="true" hidden="true" ht="38.25" outlineLevel="0" r="1319">
      <c r="A1319" s="749" t="s">
        <v>10418</v>
      </c>
      <c r="B1319" s="758" t="str">
        <f aca="false">C1319&amp;D1319&amp;E1319&amp;F1319&amp;G1319&amp;H1319</f>
        <v>PROJETO EXECUTIVO DE INSTALACAO DE INCENDIO E SPDA,CONSIDERANDO PROJETO BASICO EXISTENTE,PARA HABITACOES/EDIFICIOS DE 501 ATE 3000M2,APRESENTADO EM AUTOCAD,INCLUSIVE AS LEGALIZACOES PERTINENTES</v>
      </c>
      <c r="C1319" s="749" t="s">
        <v>10393</v>
      </c>
      <c r="D1319" s="749" t="s">
        <v>10419</v>
      </c>
      <c r="E1319" s="749" t="s">
        <v>10420</v>
      </c>
      <c r="F1319" s="749" t="s">
        <v>9906</v>
      </c>
      <c r="I1319" s="749" t="s">
        <v>52</v>
      </c>
      <c r="J1319" s="749" t="n">
        <v>1.93</v>
      </c>
    </row>
    <row collapsed="false" customFormat="false" customHeight="true" hidden="true" ht="38.25" outlineLevel="0" r="1320">
      <c r="A1320" s="749" t="s">
        <v>10421</v>
      </c>
      <c r="B1320" s="758" t="str">
        <f aca="false">C1320&amp;D1320&amp;E1320&amp;F1320&amp;G1320&amp;H1320</f>
        <v>PROJETO EXECUTIVO DE INSTALACAO DE INCENDIO E SPDA,CONSIDERANDO PROJETO BASICO EXISTENTE,PARA HABITACOES/EDIFICIOS DE 501 ATE 3000M2,APRESENTADO EM AUTOCAD,INCLUSIVE AS LEGALIZACOES PERTINENTES</v>
      </c>
      <c r="C1320" s="749" t="s">
        <v>10393</v>
      </c>
      <c r="D1320" s="749" t="s">
        <v>10419</v>
      </c>
      <c r="E1320" s="749" t="s">
        <v>10420</v>
      </c>
      <c r="F1320" s="749" t="s">
        <v>9906</v>
      </c>
      <c r="I1320" s="749" t="s">
        <v>52</v>
      </c>
      <c r="J1320" s="749" t="n">
        <v>1.67</v>
      </c>
    </row>
    <row collapsed="false" customFormat="false" customHeight="true" hidden="true" ht="38.25" outlineLevel="0" r="1321">
      <c r="A1321" s="749" t="s">
        <v>10422</v>
      </c>
      <c r="B1321" s="758" t="str">
        <f aca="false">C1321&amp;D1321&amp;E1321&amp;F1321&amp;G1321&amp;H1321</f>
        <v>PROJETO EXECUTIVO DE INSTALACAO DE INCENDIO E SPDA,CONSIDERANDO PROJETO BASICO EXISTENTE,PARA HABITACOES/EDIFICIOS ACIMADE 3000M2,APRESENTADO EM AUTOCAD,INCLUSIVE AS LEGALIZACOES PERTINENTES</v>
      </c>
      <c r="C1321" s="749" t="s">
        <v>10393</v>
      </c>
      <c r="D1321" s="749" t="s">
        <v>10423</v>
      </c>
      <c r="E1321" s="749" t="s">
        <v>10424</v>
      </c>
      <c r="F1321" s="749" t="s">
        <v>9741</v>
      </c>
      <c r="I1321" s="749" t="s">
        <v>52</v>
      </c>
      <c r="J1321" s="749" t="n">
        <v>1</v>
      </c>
    </row>
    <row collapsed="false" customFormat="false" customHeight="true" hidden="true" ht="38.25" outlineLevel="0" r="1322">
      <c r="A1322" s="749" t="s">
        <v>10425</v>
      </c>
      <c r="B1322" s="758" t="str">
        <f aca="false">C1322&amp;D1322&amp;E1322&amp;F1322&amp;G1322&amp;H1322</f>
        <v>PROJETO EXECUTIVO DE INSTALACAO DE INCENDIO E SPDA,CONSIDERANDO PROJETO BASICO EXISTENTE,PARA HABITACOES/EDIFICIOS ACIMADE 3000M2,APRESENTADO EM AUTOCAD,INCLUSIVE AS LEGALIZACOES PERTINENTES</v>
      </c>
      <c r="C1322" s="749" t="s">
        <v>10393</v>
      </c>
      <c r="D1322" s="749" t="s">
        <v>10423</v>
      </c>
      <c r="E1322" s="749" t="s">
        <v>10424</v>
      </c>
      <c r="F1322" s="749" t="s">
        <v>9741</v>
      </c>
      <c r="I1322" s="749" t="s">
        <v>52</v>
      </c>
      <c r="J1322" s="749" t="n">
        <v>0.87</v>
      </c>
    </row>
    <row collapsed="false" customFormat="false" customHeight="true" hidden="true" ht="38.25" outlineLevel="0" r="1323">
      <c r="A1323" s="749" t="s">
        <v>10426</v>
      </c>
      <c r="B1323" s="758" t="str">
        <f aca="false">C1323&amp;D1323&amp;E1323&amp;F1323&amp;G1323&amp;H1323</f>
        <v>PROJETO EXECUTIVO DE INSTALACAO DE INCENDIO E SPDA,CONSIDERANDO PROJETO BASICO EXISTENTE,PARA HABITACAO/LOTEAMENTO ATE 36000M2,APRESENTADO EM AUTOCAD,INCLUSIVE AS LEGALIZACOES PERTINENTES</v>
      </c>
      <c r="C1323" s="749" t="s">
        <v>10393</v>
      </c>
      <c r="D1323" s="749" t="s">
        <v>10427</v>
      </c>
      <c r="E1323" s="749" t="s">
        <v>10428</v>
      </c>
      <c r="F1323" s="749" t="s">
        <v>9986</v>
      </c>
      <c r="I1323" s="749" t="s">
        <v>52</v>
      </c>
      <c r="J1323" s="749" t="n">
        <v>1.07</v>
      </c>
    </row>
    <row collapsed="false" customFormat="false" customHeight="true" hidden="true" ht="38.25" outlineLevel="0" r="1324">
      <c r="A1324" s="749" t="s">
        <v>10429</v>
      </c>
      <c r="B1324" s="758" t="str">
        <f aca="false">C1324&amp;D1324&amp;E1324&amp;F1324&amp;G1324&amp;H1324</f>
        <v>PROJETO EXECUTIVO DE INSTALACAO DE INCENDIO E SPDA,CONSIDERANDO PROJETO BASICO EXISTENTE,PARA HABITACAO/LOTEAMENTO ATE 36000M2,APRESENTADO EM AUTOCAD,INCLUSIVE AS LEGALIZACOES PERTINENTES</v>
      </c>
      <c r="C1324" s="749" t="s">
        <v>10393</v>
      </c>
      <c r="D1324" s="749" t="s">
        <v>10427</v>
      </c>
      <c r="E1324" s="749" t="s">
        <v>10428</v>
      </c>
      <c r="F1324" s="749" t="s">
        <v>9986</v>
      </c>
      <c r="I1324" s="749" t="s">
        <v>52</v>
      </c>
      <c r="J1324" s="749" t="n">
        <v>0.93</v>
      </c>
    </row>
    <row collapsed="false" customFormat="false" customHeight="true" hidden="true" ht="38.25" outlineLevel="0" r="1325">
      <c r="A1325" s="749" t="s">
        <v>10430</v>
      </c>
      <c r="B1325" s="758" t="str">
        <f aca="false">C1325&amp;D1325&amp;E1325&amp;F1325&amp;G1325&amp;H1325</f>
        <v>PROJETO EXECUTIVO DE INSTALACAO DE INCENDIO E SPDA,CONSIDERANDO PROJETO BASICO EXISTENTE,PARA HABITACAO/LOTEAMENTO ACIMADE 36000M2,APRESENTADO EM AUTOCAD,INCLUSIVE AS LEGALIZACOESPERTINENTES</v>
      </c>
      <c r="C1325" s="749" t="s">
        <v>10393</v>
      </c>
      <c r="D1325" s="749" t="s">
        <v>10431</v>
      </c>
      <c r="E1325" s="749" t="s">
        <v>10432</v>
      </c>
      <c r="F1325" s="749" t="s">
        <v>10094</v>
      </c>
      <c r="I1325" s="749" t="s">
        <v>52</v>
      </c>
      <c r="J1325" s="749" t="n">
        <v>0.54</v>
      </c>
    </row>
    <row collapsed="false" customFormat="false" customHeight="true" hidden="true" ht="38.25" outlineLevel="0" r="1326">
      <c r="A1326" s="749" t="s">
        <v>10433</v>
      </c>
      <c r="B1326" s="758" t="str">
        <f aca="false">C1326&amp;D1326&amp;E1326&amp;F1326&amp;G1326&amp;H1326</f>
        <v>PROJETO EXECUTIVO DE INSTALACAO DE INCENDIO E SPDA,CONSIDERANDO PROJETO BASICO EXISTENTE,PARA HABITACAO/LOTEAMENTO ACIMADE 36000M2,APRESENTADO EM AUTOCAD,INCLUSIVE AS LEGALIZACOESPERTINENTES</v>
      </c>
      <c r="C1326" s="749" t="s">
        <v>10393</v>
      </c>
      <c r="D1326" s="749" t="s">
        <v>10431</v>
      </c>
      <c r="E1326" s="749" t="s">
        <v>10432</v>
      </c>
      <c r="F1326" s="749" t="s">
        <v>10094</v>
      </c>
      <c r="I1326" s="749" t="s">
        <v>52</v>
      </c>
      <c r="J1326" s="749" t="n">
        <v>0.47</v>
      </c>
    </row>
    <row collapsed="false" customFormat="false" customHeight="true" hidden="true" ht="12.75" outlineLevel="0" r="1327">
      <c r="A1327" s="749" t="s">
        <v>10434</v>
      </c>
      <c r="B1327" s="749" t="str">
        <f aca="false">C1327&amp;D1327&amp;E1327&amp;F1327&amp;G1327&amp;H1327</f>
        <v>PROJETO BASICO DE INSTALACAO DE GAS PARA PREDIOS ESCOLARES E/OU ADMINISTRATIVOS ATE 500M2,APRESENTADO EM AUTOCAD,INCLUSIVE AS LEGALIZACOES PERTINENTES</v>
      </c>
      <c r="C1327" s="749" t="s">
        <v>10435</v>
      </c>
      <c r="D1327" s="749" t="s">
        <v>10436</v>
      </c>
      <c r="E1327" s="749" t="s">
        <v>10384</v>
      </c>
      <c r="I1327" s="749" t="s">
        <v>52</v>
      </c>
      <c r="J1327" s="749" t="n">
        <v>1.81</v>
      </c>
    </row>
    <row collapsed="false" customFormat="false" customHeight="true" hidden="true" ht="12.75" outlineLevel="0" r="1328">
      <c r="A1328" s="749" t="s">
        <v>10437</v>
      </c>
      <c r="B1328" s="749" t="str">
        <f aca="false">C1328&amp;D1328&amp;E1328&amp;F1328&amp;G1328&amp;H1328</f>
        <v>PROJETO BASICO DE INSTALACAO DE GAS PARA PREDIOS ESCOLARES E/OU ADMINISTRATIVOS ATE 500M2,APRESENTADO EM AUTOCAD,INCLUSIVE AS LEGALIZACOES PERTINENTES</v>
      </c>
      <c r="C1328" s="749" t="s">
        <v>10435</v>
      </c>
      <c r="D1328" s="749" t="s">
        <v>10436</v>
      </c>
      <c r="E1328" s="749" t="s">
        <v>10384</v>
      </c>
      <c r="I1328" s="749" t="s">
        <v>52</v>
      </c>
      <c r="J1328" s="749" t="n">
        <v>1.56</v>
      </c>
    </row>
    <row collapsed="false" customFormat="false" customHeight="true" hidden="true" ht="12.75" outlineLevel="0" r="1329">
      <c r="A1329" s="749" t="s">
        <v>10438</v>
      </c>
      <c r="B1329" s="749" t="str">
        <f aca="false">C1329&amp;D1329&amp;E1329&amp;F1329&amp;G1329&amp;H1329</f>
        <v>PROJETO BASICO DE INSTALACAO DE GAS PARA PREDIOS ESCOLARES E/OU ADMINISTRATIVOS ACIMA DE 500M2,APRESENTADO EM AUTOCAD,INCLUSIVE AS LEGALIZACOES PERTINENTES</v>
      </c>
      <c r="C1329" s="749" t="s">
        <v>10435</v>
      </c>
      <c r="D1329" s="749" t="s">
        <v>10439</v>
      </c>
      <c r="E1329" s="749" t="s">
        <v>9877</v>
      </c>
      <c r="I1329" s="749" t="s">
        <v>52</v>
      </c>
      <c r="J1329" s="749" t="n">
        <v>0.9</v>
      </c>
    </row>
    <row collapsed="false" customFormat="false" customHeight="true" hidden="true" ht="12.75" outlineLevel="0" r="1330">
      <c r="A1330" s="749" t="s">
        <v>10440</v>
      </c>
      <c r="B1330" s="749" t="str">
        <f aca="false">C1330&amp;D1330&amp;E1330&amp;F1330&amp;G1330&amp;H1330</f>
        <v>PROJETO BASICO DE INSTALACAO DE GAS PARA PREDIOS ESCOLARES E/OU ADMINISTRATIVOS ACIMA DE 500M2,APRESENTADO EM AUTOCAD,INCLUSIVE AS LEGALIZACOES PERTINENTES</v>
      </c>
      <c r="C1330" s="749" t="s">
        <v>10435</v>
      </c>
      <c r="D1330" s="749" t="s">
        <v>10439</v>
      </c>
      <c r="E1330" s="749" t="s">
        <v>9877</v>
      </c>
      <c r="I1330" s="749" t="s">
        <v>52</v>
      </c>
      <c r="J1330" s="749" t="n">
        <v>0.78</v>
      </c>
    </row>
    <row collapsed="false" customFormat="false" customHeight="true" hidden="true" ht="12.75" outlineLevel="0" r="1331">
      <c r="A1331" s="749" t="s">
        <v>10441</v>
      </c>
      <c r="B1331" s="749" t="str">
        <f aca="false">C1331&amp;D1331&amp;E1331&amp;F1331&amp;G1331&amp;H1331</f>
        <v>PROJETO BASICO DE INSTALACAO DE GAS PARA PREDIOS CULTURAIS,APRESENTADO EM AUTOCAD,INCLUSIVE AS LEGALIZACOES PERTINENTES</v>
      </c>
      <c r="C1331" s="749" t="s">
        <v>10442</v>
      </c>
      <c r="D1331" s="749" t="s">
        <v>10443</v>
      </c>
      <c r="I1331" s="749" t="s">
        <v>52</v>
      </c>
      <c r="J1331" s="749" t="n">
        <v>3.05</v>
      </c>
    </row>
    <row collapsed="false" customFormat="false" customHeight="true" hidden="true" ht="12.75" outlineLevel="0" r="1332">
      <c r="A1332" s="749" t="s">
        <v>10444</v>
      </c>
      <c r="B1332" s="749" t="str">
        <f aca="false">C1332&amp;D1332&amp;E1332&amp;F1332&amp;G1332&amp;H1332</f>
        <v>PROJETO BASICO DE INSTALACAO DE GAS PARA PREDIOS CULTURAIS,APRESENTADO EM AUTOCAD,INCLUSIVE AS LEGALIZACOES PERTINENTES</v>
      </c>
      <c r="C1332" s="749" t="s">
        <v>10442</v>
      </c>
      <c r="D1332" s="749" t="s">
        <v>10443</v>
      </c>
      <c r="I1332" s="749" t="s">
        <v>52</v>
      </c>
      <c r="J1332" s="749" t="n">
        <v>2.64</v>
      </c>
    </row>
    <row collapsed="false" customFormat="false" customHeight="true" hidden="true" ht="12.75" outlineLevel="0" r="1333">
      <c r="A1333" s="749" t="s">
        <v>10445</v>
      </c>
      <c r="B1333" s="749" t="str">
        <f aca="false">C1333&amp;D1333&amp;E1333&amp;F1333&amp;G1333&amp;H1333</f>
        <v>PROJETO BASICO DE INSTALACAO DE GAS PARA PREDIOS HOSPITALARES ATE 4000M2,APRESENTADO EM AUTOCAD,INCLUSIVE AS LEGALIZACOES PERTINENTES</v>
      </c>
      <c r="C1333" s="749" t="s">
        <v>10446</v>
      </c>
      <c r="D1333" s="749" t="s">
        <v>10447</v>
      </c>
      <c r="E1333" s="749" t="s">
        <v>9906</v>
      </c>
      <c r="I1333" s="749" t="s">
        <v>52</v>
      </c>
      <c r="J1333" s="749" t="n">
        <v>6.6</v>
      </c>
    </row>
    <row collapsed="false" customFormat="false" customHeight="true" hidden="true" ht="12.75" outlineLevel="0" r="1334">
      <c r="A1334" s="749" t="s">
        <v>10448</v>
      </c>
      <c r="B1334" s="749" t="str">
        <f aca="false">C1334&amp;D1334&amp;E1334&amp;F1334&amp;G1334&amp;H1334</f>
        <v>PROJETO BASICO DE INSTALACAO DE GAS PARA PREDIOS HOSPITALARES ATE 4000M2,APRESENTADO EM AUTOCAD,INCLUSIVE AS LEGALIZACOES PERTINENTES</v>
      </c>
      <c r="C1334" s="749" t="s">
        <v>10446</v>
      </c>
      <c r="D1334" s="749" t="s">
        <v>10447</v>
      </c>
      <c r="E1334" s="749" t="s">
        <v>9906</v>
      </c>
      <c r="I1334" s="749" t="s">
        <v>52</v>
      </c>
      <c r="J1334" s="749" t="n">
        <v>5.72</v>
      </c>
    </row>
    <row collapsed="false" customFormat="false" customHeight="true" hidden="true" ht="12.75" outlineLevel="0" r="1335">
      <c r="A1335" s="749" t="s">
        <v>10449</v>
      </c>
      <c r="B1335" s="749" t="str">
        <f aca="false">C1335&amp;D1335&amp;E1335&amp;F1335&amp;G1335&amp;H1335</f>
        <v>PROJETO BASICO DE INSTALACAO DE GAS PARA PREDIOS HOSPITALARES ACIMA DE 4000M2,APRESENTADO EM AUTOCAD,INCLUSIVE AS LEGALIZACOES PERTINENTES</v>
      </c>
      <c r="C1335" s="749" t="s">
        <v>10446</v>
      </c>
      <c r="D1335" s="749" t="s">
        <v>10450</v>
      </c>
      <c r="E1335" s="749" t="s">
        <v>9916</v>
      </c>
      <c r="I1335" s="749" t="s">
        <v>52</v>
      </c>
      <c r="J1335" s="749" t="n">
        <v>3.29</v>
      </c>
    </row>
    <row collapsed="false" customFormat="false" customHeight="true" hidden="true" ht="12.75" outlineLevel="0" r="1336">
      <c r="A1336" s="749" t="s">
        <v>10451</v>
      </c>
      <c r="B1336" s="749" t="str">
        <f aca="false">C1336&amp;D1336&amp;E1336&amp;F1336&amp;G1336&amp;H1336</f>
        <v>PROJETO BASICO DE INSTALACAO DE GAS PARA PREDIOS HOSPITALARES ACIMA DE 4000M2,APRESENTADO EM AUTOCAD,INCLUSIVE AS LEGALIZACOES PERTINENTES</v>
      </c>
      <c r="C1336" s="749" t="s">
        <v>10446</v>
      </c>
      <c r="D1336" s="749" t="s">
        <v>10450</v>
      </c>
      <c r="E1336" s="749" t="s">
        <v>9916</v>
      </c>
      <c r="I1336" s="749" t="s">
        <v>52</v>
      </c>
      <c r="J1336" s="749" t="n">
        <v>2.85</v>
      </c>
    </row>
    <row collapsed="false" customFormat="false" customHeight="true" hidden="true" ht="12.75" outlineLevel="0" r="1337">
      <c r="A1337" s="749" t="s">
        <v>10452</v>
      </c>
      <c r="B1337" s="749" t="str">
        <f aca="false">C1337&amp;D1337&amp;E1337&amp;F1337&amp;G1337&amp;H1337</f>
        <v>PROJETO BASICO DE INSTALACAO DE GAS PARA HABITACOES/EDIFICIOS ATE 500M2,APRESENTADO EM AUTOCAD,INCLUSIVE AS LEGALIZACOES PERTINENTES</v>
      </c>
      <c r="C1337" s="749" t="s">
        <v>10453</v>
      </c>
      <c r="D1337" s="749" t="s">
        <v>10454</v>
      </c>
      <c r="E1337" s="749" t="s">
        <v>9886</v>
      </c>
      <c r="I1337" s="749" t="s">
        <v>52</v>
      </c>
      <c r="J1337" s="749" t="n">
        <v>1.93</v>
      </c>
    </row>
    <row collapsed="false" customFormat="false" customHeight="true" hidden="true" ht="12.75" outlineLevel="0" r="1338">
      <c r="A1338" s="749" t="s">
        <v>10455</v>
      </c>
      <c r="B1338" s="749" t="str">
        <f aca="false">C1338&amp;D1338&amp;E1338&amp;F1338&amp;G1338&amp;H1338</f>
        <v>PROJETO BASICO DE INSTALACAO DE GAS PARA HABITACOES/EDIFICIOS ATE 500M2,APRESENTADO EM AUTOCAD,INCLUSIVE AS LEGALIZACOES PERTINENTES</v>
      </c>
      <c r="C1338" s="749" t="s">
        <v>10453</v>
      </c>
      <c r="D1338" s="749" t="s">
        <v>10454</v>
      </c>
      <c r="E1338" s="749" t="s">
        <v>9886</v>
      </c>
      <c r="I1338" s="749" t="s">
        <v>52</v>
      </c>
      <c r="J1338" s="749" t="n">
        <v>1.67</v>
      </c>
    </row>
    <row collapsed="false" customFormat="false" customHeight="true" hidden="true" ht="12.75" outlineLevel="0" r="1339">
      <c r="A1339" s="749" t="s">
        <v>10456</v>
      </c>
      <c r="B1339" s="749" t="str">
        <f aca="false">C1339&amp;D1339&amp;E1339&amp;F1339&amp;G1339&amp;H1339</f>
        <v>PROJETO BASICO DE INSTALACAO DE GAS PARA HABITACOES/EDIFICIOS ACIMA DE 500M2,APRESENTADO EM AUTOCAD,INCLUSIVE AS LEGALIZACOES PERTINENTES</v>
      </c>
      <c r="C1339" s="749" t="s">
        <v>10453</v>
      </c>
      <c r="D1339" s="749" t="s">
        <v>10457</v>
      </c>
      <c r="E1339" s="749" t="s">
        <v>9891</v>
      </c>
      <c r="I1339" s="749" t="s">
        <v>52</v>
      </c>
      <c r="J1339" s="749" t="n">
        <v>1</v>
      </c>
    </row>
    <row collapsed="false" customFormat="false" customHeight="true" hidden="true" ht="12.75" outlineLevel="0" r="1340">
      <c r="A1340" s="749" t="s">
        <v>10458</v>
      </c>
      <c r="B1340" s="749" t="str">
        <f aca="false">C1340&amp;D1340&amp;E1340&amp;F1340&amp;G1340&amp;H1340</f>
        <v>PROJETO BASICO DE INSTALACAO DE GAS PARA HABITACOES/EDIFICIOS ACIMA DE 500M2,APRESENTADO EM AUTOCAD,INCLUSIVE AS LEGALIZACOES PERTINENTES</v>
      </c>
      <c r="C1340" s="749" t="s">
        <v>10453</v>
      </c>
      <c r="D1340" s="749" t="s">
        <v>10457</v>
      </c>
      <c r="E1340" s="749" t="s">
        <v>9891</v>
      </c>
      <c r="I1340" s="749" t="s">
        <v>52</v>
      </c>
      <c r="J1340" s="749" t="n">
        <v>0.87</v>
      </c>
    </row>
    <row collapsed="false" customFormat="false" customHeight="true" hidden="true" ht="12.75" outlineLevel="0" r="1341">
      <c r="A1341" s="749" t="s">
        <v>10459</v>
      </c>
      <c r="B1341" s="749" t="str">
        <f aca="false">C1341&amp;D1341&amp;E1341&amp;F1341&amp;G1341&amp;H1341</f>
        <v>PROJETO BASICO DE INSTALACAO DE GAS PARA HABITACAO/LOTEAMENTO ACIMA DE 12000M2,APRESENTADO EM AUTOCAD,INCLUSIVE AS LEGALIZACOES PERTINENTES</v>
      </c>
      <c r="C1341" s="749" t="s">
        <v>10460</v>
      </c>
      <c r="D1341" s="749" t="s">
        <v>10461</v>
      </c>
      <c r="E1341" s="749" t="s">
        <v>9746</v>
      </c>
      <c r="I1341" s="749" t="s">
        <v>52</v>
      </c>
      <c r="J1341" s="749" t="n">
        <v>1.07</v>
      </c>
    </row>
    <row collapsed="false" customFormat="false" customHeight="true" hidden="true" ht="12.75" outlineLevel="0" r="1342">
      <c r="A1342" s="749" t="s">
        <v>10462</v>
      </c>
      <c r="B1342" s="749" t="str">
        <f aca="false">C1342&amp;D1342&amp;E1342&amp;F1342&amp;G1342&amp;H1342</f>
        <v>PROJETO BASICO DE INSTALACAO DE GAS PARA HABITACAO/LOTEAMENTO ACIMA DE 12000M2,APRESENTADO EM AUTOCAD,INCLUSIVE AS LEGALIZACOES PERTINENTES</v>
      </c>
      <c r="C1342" s="749" t="s">
        <v>10460</v>
      </c>
      <c r="D1342" s="749" t="s">
        <v>10461</v>
      </c>
      <c r="E1342" s="749" t="s">
        <v>9746</v>
      </c>
      <c r="I1342" s="749" t="s">
        <v>52</v>
      </c>
      <c r="J1342" s="749" t="n">
        <v>0.93</v>
      </c>
    </row>
    <row collapsed="false" customFormat="false" customHeight="true" hidden="true" ht="12.75" outlineLevel="0" r="1343">
      <c r="A1343" s="749" t="s">
        <v>10463</v>
      </c>
      <c r="B1343" s="749" t="str">
        <f aca="false">C1343&amp;D1343&amp;E1343&amp;F1343&amp;G1343&amp;H1343</f>
        <v>PROJETO BASICO DE INSTALACAO DE GAS PARA HABITACAO/LOTEAMENTO ACIMA DE 12000M2,APRESENTADO EM AUTOCAD,INCLUSIVE AS LEGALIZACOES PERTINENTES</v>
      </c>
      <c r="C1343" s="749" t="s">
        <v>10460</v>
      </c>
      <c r="D1343" s="749" t="s">
        <v>10461</v>
      </c>
      <c r="E1343" s="749" t="s">
        <v>9746</v>
      </c>
      <c r="I1343" s="749" t="s">
        <v>52</v>
      </c>
      <c r="J1343" s="749" t="n">
        <v>0.54</v>
      </c>
    </row>
    <row collapsed="false" customFormat="false" customHeight="true" hidden="true" ht="12.75" outlineLevel="0" r="1344">
      <c r="A1344" s="749" t="s">
        <v>10464</v>
      </c>
      <c r="B1344" s="749" t="str">
        <f aca="false">C1344&amp;D1344&amp;E1344&amp;F1344&amp;G1344&amp;H1344</f>
        <v>PROJETO BASICO DE INSTALACAO DE GAS PARA HABITACAO/LOTEAMENTO ACIMA DE 12000M2,APRESENTADO EM AUTOCAD,INCLUSIVE AS LEGALIZACOES PERTINENTES</v>
      </c>
      <c r="C1344" s="749" t="s">
        <v>10460</v>
      </c>
      <c r="D1344" s="749" t="s">
        <v>10461</v>
      </c>
      <c r="E1344" s="749" t="s">
        <v>9746</v>
      </c>
      <c r="I1344" s="749" t="s">
        <v>52</v>
      </c>
      <c r="J1344" s="749" t="n">
        <v>0.47</v>
      </c>
    </row>
    <row collapsed="false" customFormat="false" customHeight="true" hidden="true" ht="38.25" outlineLevel="0" r="1345">
      <c r="A1345" s="749" t="s">
        <v>10465</v>
      </c>
      <c r="B1345" s="758" t="str">
        <f aca="false">C1345&amp;D1345&amp;E1345&amp;F1345&amp;G1345&amp;H1345</f>
        <v>PROJETO EXECUTIVO DE INSTALACAO DE GAS,CONSIDERANDO O PROJETO BASICO EXISTENTE,PARA PREDIOS ESCOLARES E/OU ADMINISTRATIVOS ATE 500M2,APRESENTADO EM AUTOCAD,INCLUSIVE AS LEGALIZACOES PERTINENTES</v>
      </c>
      <c r="C1345" s="749" t="s">
        <v>10466</v>
      </c>
      <c r="D1345" s="749" t="s">
        <v>10467</v>
      </c>
      <c r="E1345" s="749" t="s">
        <v>10468</v>
      </c>
      <c r="F1345" s="749" t="s">
        <v>9906</v>
      </c>
      <c r="I1345" s="749" t="s">
        <v>52</v>
      </c>
      <c r="J1345" s="749" t="n">
        <v>1.81</v>
      </c>
    </row>
    <row collapsed="false" customFormat="false" customHeight="true" hidden="true" ht="38.25" outlineLevel="0" r="1346">
      <c r="A1346" s="749" t="s">
        <v>10469</v>
      </c>
      <c r="B1346" s="758" t="str">
        <f aca="false">C1346&amp;D1346&amp;E1346&amp;F1346&amp;G1346&amp;H1346</f>
        <v>PROJETO EXECUTIVO DE INSTALACAO DE GAS,CONSIDERANDO O PROJETO BASICO EXISTENTE,PARA PREDIOS ESCOLARES E/OU ADMINISTRATIVOS ATE 500M2,APRESENTADO EM AUTOCAD,INCLUSIVE AS LEGALIZACOES PERTINENTES</v>
      </c>
      <c r="C1346" s="749" t="s">
        <v>10466</v>
      </c>
      <c r="D1346" s="749" t="s">
        <v>10467</v>
      </c>
      <c r="E1346" s="749" t="s">
        <v>10468</v>
      </c>
      <c r="F1346" s="749" t="s">
        <v>9906</v>
      </c>
      <c r="I1346" s="749" t="s">
        <v>52</v>
      </c>
      <c r="J1346" s="749" t="n">
        <v>1.56</v>
      </c>
    </row>
    <row collapsed="false" customFormat="false" customHeight="true" hidden="true" ht="38.25" outlineLevel="0" r="1347">
      <c r="A1347" s="749" t="s">
        <v>10470</v>
      </c>
      <c r="B1347" s="758" t="str">
        <f aca="false">C1347&amp;D1347&amp;E1347&amp;F1347&amp;G1347&amp;H1347</f>
        <v>PROJETO EXECUTIVO DE INSTALACAO DE GAS,CONSIDERANDO O PROJETO BASICO EXISTENTE,PARA PREDIOS ESCOLARES E/OU ADMINISTRATIVOS ACIMA DE 500M2,APRESENTADO EM AUTOCAD,INCLUSIVE AS LEGALIZACOES PERTINENTES</v>
      </c>
      <c r="C1347" s="749" t="s">
        <v>10466</v>
      </c>
      <c r="D1347" s="749" t="s">
        <v>10467</v>
      </c>
      <c r="E1347" s="749" t="s">
        <v>10471</v>
      </c>
      <c r="F1347" s="749" t="s">
        <v>9916</v>
      </c>
      <c r="I1347" s="749" t="s">
        <v>52</v>
      </c>
      <c r="J1347" s="749" t="n">
        <v>0.9</v>
      </c>
    </row>
    <row collapsed="false" customFormat="false" customHeight="true" hidden="true" ht="38.25" outlineLevel="0" r="1348">
      <c r="A1348" s="749" t="s">
        <v>10472</v>
      </c>
      <c r="B1348" s="758" t="str">
        <f aca="false">C1348&amp;D1348&amp;E1348&amp;F1348&amp;G1348&amp;H1348</f>
        <v>PROJETO EXECUTIVO DE INSTALACAO DE GAS,CONSIDERANDO O PROJETO BASICO EXISTENTE,PARA PREDIOS ESCOLARES E/OU ADMINISTRATIVOS ACIMA DE 500M2,APRESENTADO EM AUTOCAD,INCLUSIVE AS LEGALIZACOES PERTINENTES</v>
      </c>
      <c r="C1348" s="749" t="s">
        <v>10466</v>
      </c>
      <c r="D1348" s="749" t="s">
        <v>10467</v>
      </c>
      <c r="E1348" s="749" t="s">
        <v>10471</v>
      </c>
      <c r="F1348" s="749" t="s">
        <v>9916</v>
      </c>
      <c r="I1348" s="749" t="s">
        <v>52</v>
      </c>
      <c r="J1348" s="749" t="n">
        <v>0.78</v>
      </c>
    </row>
    <row collapsed="false" customFormat="false" customHeight="true" hidden="true" ht="25.5" outlineLevel="0" r="1349">
      <c r="A1349" s="749" t="s">
        <v>10473</v>
      </c>
      <c r="B1349" s="758" t="str">
        <f aca="false">C1349&amp;D1349&amp;E1349&amp;F1349&amp;G1349&amp;H1349</f>
        <v>PROJETO EXECUTIVO DE INSTALACAO DE GAS,CONSIDERANDO O PROJETO BASICO EXISTENTE,PARA PREDIOS CULTURAIS,APRESENTADO EM AUTOCAD,INCLUSIVE AS LEGALIZACOES PERTINENTES</v>
      </c>
      <c r="C1349" s="749" t="s">
        <v>10466</v>
      </c>
      <c r="D1349" s="749" t="s">
        <v>10474</v>
      </c>
      <c r="E1349" s="749" t="s">
        <v>9803</v>
      </c>
      <c r="I1349" s="749" t="s">
        <v>52</v>
      </c>
      <c r="J1349" s="749" t="n">
        <v>3.05</v>
      </c>
    </row>
    <row collapsed="false" customFormat="false" customHeight="true" hidden="true" ht="25.5" outlineLevel="0" r="1350">
      <c r="A1350" s="749" t="s">
        <v>10475</v>
      </c>
      <c r="B1350" s="758" t="str">
        <f aca="false">C1350&amp;D1350&amp;E1350&amp;F1350&amp;G1350&amp;H1350</f>
        <v>PROJETO EXECUTIVO DE INSTALACAO DE GAS,CONSIDERANDO O PROJETO BASICO EXISTENTE,PARA PREDIOS CULTURAIS,APRESENTADO EM AUTOCAD,INCLUSIVE AS LEGALIZACOES PERTINENTES</v>
      </c>
      <c r="C1350" s="749" t="s">
        <v>10466</v>
      </c>
      <c r="D1350" s="749" t="s">
        <v>10474</v>
      </c>
      <c r="E1350" s="749" t="s">
        <v>9803</v>
      </c>
      <c r="I1350" s="749" t="s">
        <v>52</v>
      </c>
      <c r="J1350" s="749" t="n">
        <v>2.64</v>
      </c>
    </row>
    <row collapsed="false" customFormat="false" customHeight="true" hidden="true" ht="38.25" outlineLevel="0" r="1351">
      <c r="A1351" s="749" t="s">
        <v>10476</v>
      </c>
      <c r="B1351" s="758" t="str">
        <f aca="false">C1351&amp;D1351&amp;E1351&amp;F1351&amp;G1351&amp;H1351</f>
        <v>PROJETO EXECUTIVO DE INSTALACAO DE GAS,CONSIDERANDO O PROJETO BASICO EXISTENTE,PARA PREDIOS HOSPITALARES ATE 4000M2,APRESENTADO EM AUTOCAD,INCLUSIVE AS LEGALIZACOES PERTINENTES</v>
      </c>
      <c r="C1351" s="749" t="s">
        <v>10466</v>
      </c>
      <c r="D1351" s="749" t="s">
        <v>10477</v>
      </c>
      <c r="E1351" s="749" t="s">
        <v>9855</v>
      </c>
      <c r="I1351" s="749" t="s">
        <v>52</v>
      </c>
      <c r="J1351" s="749" t="n">
        <v>6.6</v>
      </c>
    </row>
    <row collapsed="false" customFormat="false" customHeight="true" hidden="true" ht="38.25" outlineLevel="0" r="1352">
      <c r="A1352" s="749" t="s">
        <v>10478</v>
      </c>
      <c r="B1352" s="758" t="str">
        <f aca="false">C1352&amp;D1352&amp;E1352&amp;F1352&amp;G1352&amp;H1352</f>
        <v>PROJETO EXECUTIVO DE INSTALACAO DE GAS,CONSIDERANDO O PROJETO BASICO EXISTENTE,PARA PREDIOS HOSPITALARES ATE 4000M2,APRESENTADO EM AUTOCAD,INCLUSIVE AS LEGALIZACOES PERTINENTES</v>
      </c>
      <c r="C1352" s="749" t="s">
        <v>10466</v>
      </c>
      <c r="D1352" s="749" t="s">
        <v>10477</v>
      </c>
      <c r="E1352" s="749" t="s">
        <v>9855</v>
      </c>
      <c r="I1352" s="749" t="s">
        <v>52</v>
      </c>
      <c r="J1352" s="749" t="n">
        <v>5.72</v>
      </c>
    </row>
    <row collapsed="false" customFormat="false" customHeight="true" hidden="true" ht="38.25" outlineLevel="0" r="1353">
      <c r="A1353" s="749" t="s">
        <v>10479</v>
      </c>
      <c r="B1353" s="758" t="str">
        <f aca="false">C1353&amp;D1353&amp;E1353&amp;F1353&amp;G1353&amp;H1353</f>
        <v>PROJETO EXECUTIVO DE INSTALACAO DE GAS,CONSIDERANDO O PROJETO BASICO EXISTENTE,PARA PREDIOS HOSPITALARES ACIMA DE 4000M2,APRESENTADO EM AUTOCAD,INCLUSIVE AS LEGALIZACOES PERTINENTES</v>
      </c>
      <c r="C1353" s="749" t="s">
        <v>10466</v>
      </c>
      <c r="D1353" s="749" t="s">
        <v>10480</v>
      </c>
      <c r="E1353" s="749" t="s">
        <v>9771</v>
      </c>
      <c r="F1353" s="749" t="s">
        <v>8350</v>
      </c>
      <c r="I1353" s="749" t="s">
        <v>52</v>
      </c>
      <c r="J1353" s="749" t="n">
        <v>3.29</v>
      </c>
    </row>
    <row collapsed="false" customFormat="false" customHeight="true" hidden="true" ht="38.25" outlineLevel="0" r="1354">
      <c r="A1354" s="749" t="s">
        <v>10481</v>
      </c>
      <c r="B1354" s="758" t="str">
        <f aca="false">C1354&amp;D1354&amp;E1354&amp;F1354&amp;G1354&amp;H1354</f>
        <v>PROJETO EXECUTIVO DE INSTALACAO DE GAS,CONSIDERANDO O PROJETO BASICO EXISTENTE,PARA PREDIOS HOSPITALARES ACIMA DE 4000M2,APRESENTADO EM AUTOCAD,INCLUSIVE AS LEGALIZACOES PERTINENTES</v>
      </c>
      <c r="C1354" s="749" t="s">
        <v>10466</v>
      </c>
      <c r="D1354" s="749" t="s">
        <v>10480</v>
      </c>
      <c r="E1354" s="749" t="s">
        <v>9771</v>
      </c>
      <c r="F1354" s="749" t="s">
        <v>8350</v>
      </c>
      <c r="I1354" s="749" t="s">
        <v>52</v>
      </c>
      <c r="J1354" s="749" t="n">
        <v>2.85</v>
      </c>
    </row>
    <row collapsed="false" customFormat="false" customHeight="true" hidden="true" ht="38.25" outlineLevel="0" r="1355">
      <c r="A1355" s="749" t="s">
        <v>10482</v>
      </c>
      <c r="B1355" s="758" t="str">
        <f aca="false">C1355&amp;D1355&amp;E1355&amp;F1355&amp;G1355&amp;H1355</f>
        <v>PROJETO EXECUTIVO DE INSTALACAO DE GAS,CONSIDERANDO O PROJETO BASICO EXISTENTE,PARA HABITACOES/EDIFICIOS ATE 500M2,APRESENTADO EM AUTOCAD,INCLUSIVE AS LEGALIZACOES PERTINENTES</v>
      </c>
      <c r="C1355" s="749" t="s">
        <v>10466</v>
      </c>
      <c r="D1355" s="749" t="s">
        <v>10483</v>
      </c>
      <c r="E1355" s="749" t="s">
        <v>9779</v>
      </c>
      <c r="I1355" s="749" t="s">
        <v>52</v>
      </c>
      <c r="J1355" s="749" t="n">
        <v>1.93</v>
      </c>
    </row>
    <row collapsed="false" customFormat="false" customHeight="true" hidden="true" ht="38.25" outlineLevel="0" r="1356">
      <c r="A1356" s="749" t="s">
        <v>10484</v>
      </c>
      <c r="B1356" s="758" t="str">
        <f aca="false">C1356&amp;D1356&amp;E1356&amp;F1356&amp;G1356&amp;H1356</f>
        <v>PROJETO EXECUTIVO DE INSTALACAO DE GAS,CONSIDERANDO O PROJETO BASICO EXISTENTE,PARA HABITACOES/EDIFICIOS ATE 500M2,APRESENTADO EM AUTOCAD,INCLUSIVE AS LEGALIZACOES PERTINENTES</v>
      </c>
      <c r="C1356" s="749" t="s">
        <v>10466</v>
      </c>
      <c r="D1356" s="749" t="s">
        <v>10483</v>
      </c>
      <c r="E1356" s="749" t="s">
        <v>9779</v>
      </c>
      <c r="I1356" s="749" t="s">
        <v>52</v>
      </c>
      <c r="J1356" s="749" t="n">
        <v>1.67</v>
      </c>
    </row>
    <row collapsed="false" customFormat="false" customHeight="true" hidden="true" ht="38.25" outlineLevel="0" r="1357">
      <c r="A1357" s="749" t="s">
        <v>10485</v>
      </c>
      <c r="B1357" s="758" t="str">
        <f aca="false">C1357&amp;D1357&amp;E1357&amp;F1357&amp;G1357&amp;H1357</f>
        <v>PROJETO EXECUTIVO DE INSTALACAO DE GAS,CONSIDERANDO O PROJETO BASICO EXISTENTE,PARA HABITACOES/EDIFICIOS ACIMA DE 500M2,APRESENTADO EM AUTOCAD,INCLUSIVE AS LEGALIZACOES PERTINENTES</v>
      </c>
      <c r="C1357" s="749" t="s">
        <v>10466</v>
      </c>
      <c r="D1357" s="749" t="s">
        <v>10486</v>
      </c>
      <c r="E1357" s="749" t="s">
        <v>9783</v>
      </c>
      <c r="I1357" s="749" t="s">
        <v>52</v>
      </c>
      <c r="J1357" s="749" t="n">
        <v>1</v>
      </c>
    </row>
    <row collapsed="false" customFormat="false" customHeight="true" hidden="true" ht="38.25" outlineLevel="0" r="1358">
      <c r="A1358" s="749" t="s">
        <v>10487</v>
      </c>
      <c r="B1358" s="758" t="str">
        <f aca="false">C1358&amp;D1358&amp;E1358&amp;F1358&amp;G1358&amp;H1358</f>
        <v>PROJETO EXECUTIVO DE INSTALACAO DE GAS,CONSIDERANDO O PROJETO BASICO EXISTENTE,PARA HABITACOES/EDIFICIOS ACIMA DE 500M2,APRESENTADO EM AUTOCAD,INCLUSIVE AS LEGALIZACOES PERTINENTES</v>
      </c>
      <c r="C1358" s="749" t="s">
        <v>10466</v>
      </c>
      <c r="D1358" s="749" t="s">
        <v>10486</v>
      </c>
      <c r="E1358" s="749" t="s">
        <v>9783</v>
      </c>
      <c r="I1358" s="749" t="s">
        <v>52</v>
      </c>
      <c r="J1358" s="749" t="n">
        <v>0.87</v>
      </c>
    </row>
    <row collapsed="false" customFormat="false" customHeight="true" hidden="true" ht="38.25" outlineLevel="0" r="1359">
      <c r="A1359" s="749" t="s">
        <v>10488</v>
      </c>
      <c r="B1359" s="758" t="str">
        <f aca="false">C1359&amp;D1359&amp;E1359&amp;F1359&amp;G1359&amp;H1359</f>
        <v>PROJETO EXECUTIVO DE INSTALACAO DE GAS,CONSIDERANDO O PROJETO BASICO EXISTENTE,PARA HABITACAO/LOTEAMENTO ATE 12000M2,APRESENTADO EM AUTOCAD,INCLUSIVE AS LEGALIZACOES PERTINENTES</v>
      </c>
      <c r="C1359" s="749" t="s">
        <v>10466</v>
      </c>
      <c r="D1359" s="749" t="s">
        <v>10489</v>
      </c>
      <c r="E1359" s="749" t="s">
        <v>9881</v>
      </c>
      <c r="I1359" s="749" t="s">
        <v>52</v>
      </c>
      <c r="J1359" s="749" t="n">
        <v>1.07</v>
      </c>
    </row>
    <row collapsed="false" customFormat="false" customHeight="true" hidden="true" ht="38.25" outlineLevel="0" r="1360">
      <c r="A1360" s="749" t="s">
        <v>10490</v>
      </c>
      <c r="B1360" s="758" t="str">
        <f aca="false">C1360&amp;D1360&amp;E1360&amp;F1360&amp;G1360&amp;H1360</f>
        <v>PROJETO EXECUTIVO DE INSTALACAO DE GAS,CONSIDERANDO O PROJETO BASICO EXISTENTE,PARA HABITACAO/LOTEAMENTO ATE 12000M2,APRESENTADO EM AUTOCAD,INCLUSIVE AS LEGALIZACOES PERTINENTES</v>
      </c>
      <c r="C1360" s="749" t="s">
        <v>10466</v>
      </c>
      <c r="D1360" s="749" t="s">
        <v>10489</v>
      </c>
      <c r="E1360" s="749" t="s">
        <v>9881</v>
      </c>
      <c r="I1360" s="749" t="s">
        <v>52</v>
      </c>
      <c r="J1360" s="749" t="n">
        <v>0.93</v>
      </c>
    </row>
    <row collapsed="false" customFormat="false" customHeight="true" hidden="true" ht="38.25" outlineLevel="0" r="1361">
      <c r="A1361" s="749" t="s">
        <v>10491</v>
      </c>
      <c r="B1361" s="758" t="str">
        <f aca="false">C1361&amp;D1361&amp;E1361&amp;F1361&amp;G1361&amp;H1361</f>
        <v>PROJETO EXECUTIVO DE INSTALACAO DE GAS,CONSIDERANDO O PROJETO BASICO EXISTENTE,PARA HABITACAO/LOTEAMENTO ACIMA DE 12000M2,APRESENTADO EM AUTOCAD,INCLUSIVE AS LEGALIZACOES PERTINENTES</v>
      </c>
      <c r="C1361" s="749" t="s">
        <v>10466</v>
      </c>
      <c r="D1361" s="749" t="s">
        <v>10492</v>
      </c>
      <c r="E1361" s="749" t="s">
        <v>10089</v>
      </c>
      <c r="F1361" s="749" t="s">
        <v>9632</v>
      </c>
      <c r="I1361" s="749" t="s">
        <v>52</v>
      </c>
      <c r="J1361" s="749" t="n">
        <v>0.54</v>
      </c>
    </row>
    <row collapsed="false" customFormat="false" customHeight="true" hidden="true" ht="38.25" outlineLevel="0" r="1362">
      <c r="A1362" s="749" t="s">
        <v>10493</v>
      </c>
      <c r="B1362" s="758" t="str">
        <f aca="false">C1362&amp;D1362&amp;E1362&amp;F1362&amp;G1362&amp;H1362</f>
        <v>PROJETO EXECUTIVO DE INSTALACAO DE GAS,CONSIDERANDO O PROJETO BASICO EXISTENTE,PARA HABITACAO/LOTEAMENTO ACIMA DE 12000M2,APRESENTADO EM AUTOCAD,INCLUSIVE AS LEGALIZACOES PERTINENTES</v>
      </c>
      <c r="C1362" s="749" t="s">
        <v>10466</v>
      </c>
      <c r="D1362" s="749" t="s">
        <v>10492</v>
      </c>
      <c r="E1362" s="749" t="s">
        <v>10089</v>
      </c>
      <c r="F1362" s="749" t="s">
        <v>9632</v>
      </c>
      <c r="I1362" s="749" t="s">
        <v>52</v>
      </c>
      <c r="J1362" s="749" t="n">
        <v>0.47</v>
      </c>
    </row>
    <row collapsed="false" customFormat="false" customHeight="true" hidden="true" ht="12.75" outlineLevel="0" r="1363">
      <c r="A1363" s="749" t="s">
        <v>10494</v>
      </c>
      <c r="B1363" s="749" t="str">
        <f aca="false">C1363&amp;D1363&amp;E1363&amp;F1363&amp;G1363&amp;H1363</f>
        <v>PROJETO BASICO DE INSTALACAO DE TELEMATICA PARA PREDIOS ESCOLARES E/OU ADMINISTRATIVOS ATE 500M2,APRESENTADO EM AUTOCAD,INCLUSIVE AS LEGALIZACOES PERTINENTES</v>
      </c>
      <c r="C1363" s="749" t="s">
        <v>10495</v>
      </c>
      <c r="D1363" s="749" t="s">
        <v>10496</v>
      </c>
      <c r="E1363" s="749" t="s">
        <v>9847</v>
      </c>
      <c r="I1363" s="749" t="s">
        <v>52</v>
      </c>
      <c r="J1363" s="749" t="n">
        <v>1.81</v>
      </c>
    </row>
    <row collapsed="false" customFormat="false" customHeight="true" hidden="true" ht="12.75" outlineLevel="0" r="1364">
      <c r="A1364" s="749" t="s">
        <v>10497</v>
      </c>
      <c r="B1364" s="749" t="str">
        <f aca="false">C1364&amp;D1364&amp;E1364&amp;F1364&amp;G1364&amp;H1364</f>
        <v>PROJETO BASICO DE INSTALACAO DE TELEMATICA PARA PREDIOS ESCOLARES E/OU ADMINISTRATIVOS ATE 500M2,APRESENTADO EM AUTOCAD,INCLUSIVE AS LEGALIZACOES PERTINENTES</v>
      </c>
      <c r="C1364" s="749" t="s">
        <v>10495</v>
      </c>
      <c r="D1364" s="749" t="s">
        <v>10496</v>
      </c>
      <c r="E1364" s="749" t="s">
        <v>9847</v>
      </c>
      <c r="I1364" s="749" t="s">
        <v>52</v>
      </c>
      <c r="J1364" s="749" t="n">
        <v>1.56</v>
      </c>
    </row>
    <row collapsed="false" customFormat="false" customHeight="true" hidden="true" ht="12.75" outlineLevel="0" r="1365">
      <c r="A1365" s="749" t="s">
        <v>10498</v>
      </c>
      <c r="B1365" s="749" t="str">
        <f aca="false">C1365&amp;D1365&amp;E1365&amp;F1365&amp;G1365&amp;H1365</f>
        <v>PROJETO BASICO DE INSTALACAO DE TELEMATICA PARA PREDIOS ESCOLARES E/OU ADMINISTRATIVOS ACIMA DE 500M2,APRESENTADO EM AUTOCAD,INCLUSIVE AS LEGALIZACOES PERTINENTES</v>
      </c>
      <c r="C1365" s="749" t="s">
        <v>10495</v>
      </c>
      <c r="D1365" s="749" t="s">
        <v>10499</v>
      </c>
      <c r="E1365" s="749" t="s">
        <v>9803</v>
      </c>
      <c r="I1365" s="749" t="s">
        <v>52</v>
      </c>
      <c r="J1365" s="749" t="n">
        <v>1.62</v>
      </c>
    </row>
    <row collapsed="false" customFormat="false" customHeight="true" hidden="true" ht="12.75" outlineLevel="0" r="1366">
      <c r="A1366" s="749" t="s">
        <v>10500</v>
      </c>
      <c r="B1366" s="749" t="str">
        <f aca="false">C1366&amp;D1366&amp;E1366&amp;F1366&amp;G1366&amp;H1366</f>
        <v>PROJETO BASICO DE INSTALACAO DE TELEMATICA PARA PREDIOS ESCOLARES E/OU ADMINISTRATIVOS ACIMA DE 500M2,APRESENTADO EM AUTOCAD,INCLUSIVE AS LEGALIZACOES PERTINENTES</v>
      </c>
      <c r="C1366" s="749" t="s">
        <v>10495</v>
      </c>
      <c r="D1366" s="749" t="s">
        <v>10499</v>
      </c>
      <c r="E1366" s="749" t="s">
        <v>9803</v>
      </c>
      <c r="I1366" s="749" t="s">
        <v>52</v>
      </c>
      <c r="J1366" s="749" t="n">
        <v>1.41</v>
      </c>
    </row>
    <row collapsed="false" customFormat="false" customHeight="true" hidden="true" ht="12.75" outlineLevel="0" r="1367">
      <c r="A1367" s="749" t="s">
        <v>10501</v>
      </c>
      <c r="B1367" s="749" t="str">
        <f aca="false">C1367&amp;D1367&amp;E1367&amp;F1367&amp;G1367&amp;H1367</f>
        <v>PROJETO BASICO DE INSTALACAO DE TELEMATICA PARA PREDIOS CULTURAIS ATE 500M2,APRESENTADO EM AUTOCAD,INCLUSIVE AS LEGALIZACOES PERTINENTES</v>
      </c>
      <c r="C1367" s="749" t="s">
        <v>10502</v>
      </c>
      <c r="D1367" s="749" t="s">
        <v>10503</v>
      </c>
      <c r="E1367" s="749" t="s">
        <v>10504</v>
      </c>
      <c r="I1367" s="749" t="s">
        <v>52</v>
      </c>
      <c r="J1367" s="749" t="n">
        <v>4.62</v>
      </c>
    </row>
    <row collapsed="false" customFormat="false" customHeight="true" hidden="true" ht="12.75" outlineLevel="0" r="1368">
      <c r="A1368" s="749" t="s">
        <v>10505</v>
      </c>
      <c r="B1368" s="749" t="str">
        <f aca="false">C1368&amp;D1368&amp;E1368&amp;F1368&amp;G1368&amp;H1368</f>
        <v>PROJETO BASICO DE INSTALACAO DE TELEMATICA PARA PREDIOS CULTURAIS ATE 500M2,APRESENTADO EM AUTOCAD,INCLUSIVE AS LEGALIZACOES PERTINENTES</v>
      </c>
      <c r="C1368" s="749" t="s">
        <v>10502</v>
      </c>
      <c r="D1368" s="749" t="s">
        <v>10503</v>
      </c>
      <c r="E1368" s="749" t="s">
        <v>10504</v>
      </c>
      <c r="I1368" s="749" t="s">
        <v>52</v>
      </c>
      <c r="J1368" s="749" t="n">
        <v>4</v>
      </c>
    </row>
    <row collapsed="false" customFormat="false" customHeight="true" hidden="true" ht="12.75" outlineLevel="0" r="1369">
      <c r="A1369" s="749" t="s">
        <v>10506</v>
      </c>
      <c r="B1369" s="749" t="str">
        <f aca="false">C1369&amp;D1369&amp;E1369&amp;F1369&amp;G1369&amp;H1369</f>
        <v>PROJETO BASICO DE INSTALACAO DE TELEMATICA PARA PREDIOS CULTURAIS ACIMA DE 500M2,APRESENTADO EM AUTOCAD,INCLUSIVE AS LEGALIZACOES PERTINENTES</v>
      </c>
      <c r="C1369" s="749" t="s">
        <v>10502</v>
      </c>
      <c r="D1369" s="749" t="s">
        <v>10507</v>
      </c>
      <c r="E1369" s="749" t="s">
        <v>10364</v>
      </c>
      <c r="I1369" s="749" t="s">
        <v>52</v>
      </c>
      <c r="J1369" s="749" t="n">
        <v>4.16</v>
      </c>
    </row>
    <row collapsed="false" customFormat="false" customHeight="true" hidden="true" ht="12.75" outlineLevel="0" r="1370">
      <c r="A1370" s="749" t="s">
        <v>10508</v>
      </c>
      <c r="B1370" s="749" t="str">
        <f aca="false">C1370&amp;D1370&amp;E1370&amp;F1370&amp;G1370&amp;H1370</f>
        <v>PROJETO BASICO DE INSTALACAO DE TELEMATICA PARA PREDIOS CULTURAIS ACIMA DE 500M2,APRESENTADO EM AUTOCAD,INCLUSIVE AS LEGALIZACOES PERTINENTES</v>
      </c>
      <c r="C1370" s="749" t="s">
        <v>10502</v>
      </c>
      <c r="D1370" s="749" t="s">
        <v>10507</v>
      </c>
      <c r="E1370" s="749" t="s">
        <v>10364</v>
      </c>
      <c r="I1370" s="749" t="s">
        <v>52</v>
      </c>
      <c r="J1370" s="749" t="n">
        <v>3.6</v>
      </c>
    </row>
    <row collapsed="false" customFormat="false" customHeight="true" hidden="true" ht="12.75" outlineLevel="0" r="1371">
      <c r="A1371" s="749" t="s">
        <v>10509</v>
      </c>
      <c r="B1371" s="749" t="str">
        <f aca="false">C1371&amp;D1371&amp;E1371&amp;F1371&amp;G1371&amp;H1371</f>
        <v>PROJETO BASICO DE INSTALACAO DE TELEMATICA PARA PREDIOS HOSPITALARES,APRESENTADO EM AUTOCAD,INCLUSIVE AS LEGALIZACOES PERTINENTES</v>
      </c>
      <c r="C1371" s="749" t="s">
        <v>10510</v>
      </c>
      <c r="D1371" s="749" t="s">
        <v>10511</v>
      </c>
      <c r="E1371" s="749" t="s">
        <v>9901</v>
      </c>
      <c r="I1371" s="749" t="s">
        <v>52</v>
      </c>
      <c r="J1371" s="749" t="n">
        <v>4.62</v>
      </c>
    </row>
    <row collapsed="false" customFormat="false" customHeight="true" hidden="true" ht="12.75" outlineLevel="0" r="1372">
      <c r="A1372" s="749" t="s">
        <v>10512</v>
      </c>
      <c r="B1372" s="749" t="str">
        <f aca="false">C1372&amp;D1372&amp;E1372&amp;F1372&amp;G1372&amp;H1372</f>
        <v>PROJETO BASICO DE INSTALACAO DE TELEMATICA PARA PREDIOS HOSPITALARES,APRESENTADO EM AUTOCAD,INCLUSIVE AS LEGALIZACOES PERTINENTES</v>
      </c>
      <c r="C1372" s="749" t="s">
        <v>10510</v>
      </c>
      <c r="D1372" s="749" t="s">
        <v>10511</v>
      </c>
      <c r="E1372" s="749" t="s">
        <v>9901</v>
      </c>
      <c r="I1372" s="749" t="s">
        <v>52</v>
      </c>
      <c r="J1372" s="749" t="n">
        <v>4</v>
      </c>
    </row>
    <row collapsed="false" customFormat="false" customHeight="true" hidden="true" ht="12.75" outlineLevel="0" r="1373">
      <c r="A1373" s="749" t="s">
        <v>10513</v>
      </c>
      <c r="B1373" s="749" t="str">
        <f aca="false">C1373&amp;D1373&amp;E1373&amp;F1373&amp;G1373&amp;H1373</f>
        <v>PROJETO BASICO DE INSTALACAO DE TELEMATICA PARA HABITACOES/EDIFICIOS ATE 500M2,APRESENTADO EM AUTOCAD,INCLUSIVE AS LEGALIZACOES PERTINENTES</v>
      </c>
      <c r="C1373" s="749" t="s">
        <v>10514</v>
      </c>
      <c r="D1373" s="749" t="s">
        <v>10515</v>
      </c>
      <c r="E1373" s="749" t="s">
        <v>9746</v>
      </c>
      <c r="I1373" s="749" t="s">
        <v>52</v>
      </c>
      <c r="J1373" s="749" t="n">
        <v>1.93</v>
      </c>
    </row>
    <row collapsed="false" customFormat="false" customHeight="true" hidden="true" ht="12.75" outlineLevel="0" r="1374">
      <c r="A1374" s="749" t="s">
        <v>10516</v>
      </c>
      <c r="B1374" s="749" t="str">
        <f aca="false">C1374&amp;D1374&amp;E1374&amp;F1374&amp;G1374&amp;H1374</f>
        <v>PROJETO BASICO DE INSTALACAO DE TELEMATICA PARA HABITACOES/EDIFICIOS ATE 500M2,APRESENTADO EM AUTOCAD,INCLUSIVE AS LEGALIZACOES PERTINENTES</v>
      </c>
      <c r="C1374" s="749" t="s">
        <v>10514</v>
      </c>
      <c r="D1374" s="749" t="s">
        <v>10515</v>
      </c>
      <c r="E1374" s="749" t="s">
        <v>9746</v>
      </c>
      <c r="I1374" s="749" t="s">
        <v>52</v>
      </c>
      <c r="J1374" s="749" t="n">
        <v>1.67</v>
      </c>
    </row>
    <row collapsed="false" customFormat="false" customHeight="true" hidden="true" ht="12.75" outlineLevel="0" r="1375">
      <c r="A1375" s="749" t="s">
        <v>10517</v>
      </c>
      <c r="B1375" s="749" t="str">
        <f aca="false">C1375&amp;D1375&amp;E1375&amp;F1375&amp;G1375&amp;H1375</f>
        <v>PROJETO BASICO DE INSTALACAO DE TELEMATICA PARA HABITACOES/EDIFICIOS DE 501 ATE 3000M2,APRESENTADO EM AUTOCAD,INCLUSIVEAS LEGALIZACOES PERTINENTES</v>
      </c>
      <c r="C1375" s="749" t="s">
        <v>10514</v>
      </c>
      <c r="D1375" s="749" t="s">
        <v>10518</v>
      </c>
      <c r="E1375" s="749" t="s">
        <v>9798</v>
      </c>
      <c r="I1375" s="749" t="s">
        <v>52</v>
      </c>
      <c r="J1375" s="749" t="n">
        <v>1.74</v>
      </c>
    </row>
    <row collapsed="false" customFormat="false" customHeight="true" hidden="true" ht="12.75" outlineLevel="0" r="1376">
      <c r="A1376" s="749" t="s">
        <v>10519</v>
      </c>
      <c r="B1376" s="749" t="str">
        <f aca="false">C1376&amp;D1376&amp;E1376&amp;F1376&amp;G1376&amp;H1376</f>
        <v>PROJETO BASICO DE INSTALACAO DE TELEMATICA PARA HABITACOES/EDIFICIOS DE 501 ATE 3000M2,APRESENTADO EM AUTOCAD,INCLUSIVEAS LEGALIZACOES PERTINENTES</v>
      </c>
      <c r="C1376" s="749" t="s">
        <v>10514</v>
      </c>
      <c r="D1376" s="749" t="s">
        <v>10518</v>
      </c>
      <c r="E1376" s="749" t="s">
        <v>9798</v>
      </c>
      <c r="I1376" s="749" t="s">
        <v>52</v>
      </c>
      <c r="J1376" s="749" t="n">
        <v>1.51</v>
      </c>
    </row>
    <row collapsed="false" customFormat="false" customHeight="true" hidden="true" ht="12.75" outlineLevel="0" r="1377">
      <c r="A1377" s="749" t="s">
        <v>10520</v>
      </c>
      <c r="B1377" s="749" t="str">
        <f aca="false">C1377&amp;D1377&amp;E1377&amp;F1377&amp;G1377&amp;H1377</f>
        <v>PROJETO BASICO DE INSTALACAO DE TELEMATICA PARA HABITACAO/LOTEAMENTO ATE 12000M2,APRESENTADO EM AUTOCAD,INCLUSIVE AS LEGALIZACOES PERTINENTES</v>
      </c>
      <c r="C1377" s="749" t="s">
        <v>10521</v>
      </c>
      <c r="D1377" s="749" t="s">
        <v>10522</v>
      </c>
      <c r="E1377" s="749" t="s">
        <v>10364</v>
      </c>
      <c r="I1377" s="749" t="s">
        <v>52</v>
      </c>
      <c r="J1377" s="749" t="n">
        <v>1.07</v>
      </c>
    </row>
    <row collapsed="false" customFormat="false" customHeight="true" hidden="true" ht="12.75" outlineLevel="0" r="1378">
      <c r="A1378" s="749" t="s">
        <v>10523</v>
      </c>
      <c r="B1378" s="749" t="str">
        <f aca="false">C1378&amp;D1378&amp;E1378&amp;F1378&amp;G1378&amp;H1378</f>
        <v>PROJETO BASICO DE INSTALACAO DE TELEMATICA PARA HABITACAO/LOTEAMENTO ATE 12000M2,APRESENTADO EM AUTOCAD,INCLUSIVE AS LEGALIZACOES PERTINENTES</v>
      </c>
      <c r="C1378" s="749" t="s">
        <v>10521</v>
      </c>
      <c r="D1378" s="749" t="s">
        <v>10522</v>
      </c>
      <c r="E1378" s="749" t="s">
        <v>10364</v>
      </c>
      <c r="I1378" s="749" t="s">
        <v>52</v>
      </c>
      <c r="J1378" s="749" t="n">
        <v>0.93</v>
      </c>
    </row>
    <row collapsed="false" customFormat="false" customHeight="true" hidden="true" ht="12.75" outlineLevel="0" r="1379">
      <c r="A1379" s="749" t="s">
        <v>10524</v>
      </c>
      <c r="B1379" s="749" t="str">
        <f aca="false">C1379&amp;D1379&amp;E1379&amp;F1379&amp;G1379&amp;H1379</f>
        <v>PROJETO BASICO DE INSTALACAO DE TELEMATICA PARA HABITACAO/LOTEAMENTO ACIMA DE 12000M2,APRESENTADO EM AUTOCAD,INCLUSIVE AS LEGALIZACOES PERTINENTES</v>
      </c>
      <c r="C1379" s="749" t="s">
        <v>10521</v>
      </c>
      <c r="D1379" s="749" t="s">
        <v>10525</v>
      </c>
      <c r="E1379" s="749" t="s">
        <v>10368</v>
      </c>
      <c r="I1379" s="749" t="s">
        <v>52</v>
      </c>
      <c r="J1379" s="749" t="n">
        <v>0.54</v>
      </c>
    </row>
    <row collapsed="false" customFormat="false" customHeight="true" hidden="true" ht="12.75" outlineLevel="0" r="1380">
      <c r="A1380" s="749" t="s">
        <v>10526</v>
      </c>
      <c r="B1380" s="749" t="str">
        <f aca="false">C1380&amp;D1380&amp;E1380&amp;F1380&amp;G1380&amp;H1380</f>
        <v>PROJETO BASICO DE INSTALACAO DE TELEMATICA PARA HABITACAO/LOTEAMENTO ACIMA DE 12000M2,APRESENTADO EM AUTOCAD,INCLUSIVE AS LEGALIZACOES PERTINENTES</v>
      </c>
      <c r="C1380" s="749" t="s">
        <v>10521</v>
      </c>
      <c r="D1380" s="749" t="s">
        <v>10525</v>
      </c>
      <c r="E1380" s="749" t="s">
        <v>10368</v>
      </c>
      <c r="I1380" s="749" t="s">
        <v>52</v>
      </c>
      <c r="J1380" s="749" t="n">
        <v>0.47</v>
      </c>
    </row>
    <row collapsed="false" customFormat="false" customHeight="true" hidden="true" ht="38.25" outlineLevel="0" r="1381">
      <c r="A1381" s="749" t="s">
        <v>10527</v>
      </c>
      <c r="B1381" s="758" t="str">
        <f aca="false">C1381&amp;D1381&amp;E1381&amp;F1381&amp;G1381&amp;H1381</f>
        <v>PROJETO EXECUTIVO DE INSTALACAO DE TELEMATICA,CONSIDERANDO O PROJETO BASICO EXISTENTE,PARA PREDIOS ESCOLARES E/OU ADMINISTRATIVOS ATE 500M2,APRESENTADO EM AUTOCAD,INCLUSIVE AS LEGALIZACOES PERTINENTES</v>
      </c>
      <c r="C1381" s="749" t="s">
        <v>10528</v>
      </c>
      <c r="D1381" s="749" t="s">
        <v>10529</v>
      </c>
      <c r="E1381" s="749" t="s">
        <v>10530</v>
      </c>
      <c r="F1381" s="749" t="s">
        <v>10531</v>
      </c>
      <c r="I1381" s="749" t="s">
        <v>52</v>
      </c>
      <c r="J1381" s="749" t="n">
        <v>1.81</v>
      </c>
    </row>
    <row collapsed="false" customFormat="false" customHeight="true" hidden="true" ht="38.25" outlineLevel="0" r="1382">
      <c r="A1382" s="749" t="s">
        <v>10532</v>
      </c>
      <c r="B1382" s="758" t="str">
        <f aca="false">C1382&amp;D1382&amp;E1382&amp;F1382&amp;G1382&amp;H1382</f>
        <v>PROJETO EXECUTIVO DE INSTALACAO DE TELEMATICA,CONSIDERANDO O PROJETO BASICO EXISTENTE,PARA PREDIOS ESCOLARES E/OU ADMINISTRATIVOS ATE 500M2,APRESENTADO EM AUTOCAD,INCLUSIVE AS LEGALIZACOES PERTINENTES</v>
      </c>
      <c r="C1382" s="749" t="s">
        <v>10528</v>
      </c>
      <c r="D1382" s="749" t="s">
        <v>10529</v>
      </c>
      <c r="E1382" s="749" t="s">
        <v>10530</v>
      </c>
      <c r="F1382" s="749" t="s">
        <v>10531</v>
      </c>
      <c r="I1382" s="749" t="s">
        <v>52</v>
      </c>
      <c r="J1382" s="749" t="n">
        <v>1.56</v>
      </c>
    </row>
    <row collapsed="false" customFormat="false" customHeight="true" hidden="true" ht="38.25" outlineLevel="0" r="1383">
      <c r="A1383" s="749" t="s">
        <v>10533</v>
      </c>
      <c r="B1383" s="758" t="str">
        <f aca="false">C1383&amp;D1383&amp;E1383&amp;F1383&amp;G1383&amp;H1383</f>
        <v>PROJETO EXECUTIVO DE INSTALACAO DE TELEMATICA,CONSIDERANDO O PROJETO BASICO EXISTENTE,PARA PREDIOS ESCOLARES E/OU ADMINISTRATIVOS ACIMA DE 500M2,APRESENTADO EM AUTOCAD,INCLUSIVE AS LEGALIZACOES PERTINENTES</v>
      </c>
      <c r="C1383" s="749" t="s">
        <v>10528</v>
      </c>
      <c r="D1383" s="749" t="s">
        <v>10529</v>
      </c>
      <c r="E1383" s="749" t="s">
        <v>10534</v>
      </c>
      <c r="F1383" s="749" t="s">
        <v>10535</v>
      </c>
      <c r="I1383" s="749" t="s">
        <v>52</v>
      </c>
      <c r="J1383" s="749" t="n">
        <v>1.62</v>
      </c>
    </row>
    <row collapsed="false" customFormat="false" customHeight="true" hidden="true" ht="38.25" outlineLevel="0" r="1384">
      <c r="A1384" s="749" t="s">
        <v>10536</v>
      </c>
      <c r="B1384" s="758" t="str">
        <f aca="false">C1384&amp;D1384&amp;E1384&amp;F1384&amp;G1384&amp;H1384</f>
        <v>PROJETO EXECUTIVO DE INSTALACAO DE TELEMATICA,CONSIDERANDO O PROJETO BASICO EXISTENTE,PARA PREDIOS ESCOLARES E/OU ADMINISTRATIVOS ACIMA DE 500M2,APRESENTADO EM AUTOCAD,INCLUSIVE AS LEGALIZACOES PERTINENTES</v>
      </c>
      <c r="C1384" s="749" t="s">
        <v>10528</v>
      </c>
      <c r="D1384" s="749" t="s">
        <v>10529</v>
      </c>
      <c r="E1384" s="749" t="s">
        <v>10534</v>
      </c>
      <c r="F1384" s="749" t="s">
        <v>10535</v>
      </c>
      <c r="I1384" s="749" t="s">
        <v>52</v>
      </c>
      <c r="J1384" s="749" t="n">
        <v>1.41</v>
      </c>
    </row>
    <row collapsed="false" customFormat="false" customHeight="true" hidden="true" ht="38.25" outlineLevel="0" r="1385">
      <c r="A1385" s="749" t="s">
        <v>10537</v>
      </c>
      <c r="B1385" s="758" t="str">
        <f aca="false">C1385&amp;D1385&amp;E1385&amp;F1385&amp;G1385&amp;H1385</f>
        <v>PROJETO EXECUTIVO DE INSTALACAO DE TELEMATICA,CONSIDERANDO O PROJETO BASICO EXISTENTE,PARA PREDIOS CULTURAIS ATE 500M2,APRESENTADO EM AUTOCAD,INCLUSIVE AS LEGALIZACOES PERTINENTES</v>
      </c>
      <c r="C1385" s="749" t="s">
        <v>10528</v>
      </c>
      <c r="D1385" s="749" t="s">
        <v>10538</v>
      </c>
      <c r="E1385" s="749" t="s">
        <v>10443</v>
      </c>
      <c r="I1385" s="749" t="s">
        <v>52</v>
      </c>
      <c r="J1385" s="749" t="n">
        <v>4.62</v>
      </c>
    </row>
    <row collapsed="false" customFormat="false" customHeight="true" hidden="true" ht="38.25" outlineLevel="0" r="1386">
      <c r="A1386" s="749" t="s">
        <v>10539</v>
      </c>
      <c r="B1386" s="758" t="str">
        <f aca="false">C1386&amp;D1386&amp;E1386&amp;F1386&amp;G1386&amp;H1386</f>
        <v>PROJETO EXECUTIVO DE INSTALACAO DE TELEMATICA,CONSIDERANDO O PROJETO BASICO EXISTENTE,PARA PREDIOS CULTURAIS ATE 500M2,APRESENTADO EM AUTOCAD,INCLUSIVE AS LEGALIZACOES PERTINENTES</v>
      </c>
      <c r="C1386" s="749" t="s">
        <v>10528</v>
      </c>
      <c r="D1386" s="749" t="s">
        <v>10538</v>
      </c>
      <c r="E1386" s="749" t="s">
        <v>10443</v>
      </c>
      <c r="I1386" s="749" t="s">
        <v>52</v>
      </c>
      <c r="J1386" s="749" t="n">
        <v>4</v>
      </c>
    </row>
    <row collapsed="false" customFormat="false" customHeight="true" hidden="true" ht="38.25" outlineLevel="0" r="1387">
      <c r="A1387" s="749" t="s">
        <v>10540</v>
      </c>
      <c r="B1387" s="758" t="str">
        <f aca="false">C1387&amp;D1387&amp;E1387&amp;F1387&amp;G1387&amp;H1387</f>
        <v>PROJETO EXECUTIVO DE INSTALACAO DE TELEMATICA,CONSIDERANDO O PROJETO BASICO EXISTENTE,PARA PREDIOS CULTURAIS ACIMA DE 500M2,APRESENTADO EM AUTOCAD,INCLUSIVE AS LEGALIZACOES PERTINENTES</v>
      </c>
      <c r="C1387" s="749" t="s">
        <v>10528</v>
      </c>
      <c r="D1387" s="749" t="s">
        <v>10541</v>
      </c>
      <c r="E1387" s="749" t="s">
        <v>10542</v>
      </c>
      <c r="F1387" s="749" t="s">
        <v>9896</v>
      </c>
      <c r="I1387" s="749" t="s">
        <v>52</v>
      </c>
      <c r="J1387" s="749" t="n">
        <v>4.16</v>
      </c>
    </row>
    <row collapsed="false" customFormat="false" customHeight="true" hidden="true" ht="38.25" outlineLevel="0" r="1388">
      <c r="A1388" s="749" t="s">
        <v>10543</v>
      </c>
      <c r="B1388" s="758" t="str">
        <f aca="false">C1388&amp;D1388&amp;E1388&amp;F1388&amp;G1388&amp;H1388</f>
        <v>PROJETO EXECUTIVO DE INSTALACAO DE TELEMATICA,CONSIDERANDO O PROJETO BASICO EXISTENTE,PARA PREDIOS CULTURAIS ACIMA DE 500M2,APRESENTADO EM AUTOCAD,INCLUSIVE AS LEGALIZACOES PERTINENTES</v>
      </c>
      <c r="C1388" s="749" t="s">
        <v>10528</v>
      </c>
      <c r="D1388" s="749" t="s">
        <v>10541</v>
      </c>
      <c r="E1388" s="749" t="s">
        <v>10542</v>
      </c>
      <c r="F1388" s="749" t="s">
        <v>9896</v>
      </c>
      <c r="I1388" s="749" t="s">
        <v>52</v>
      </c>
      <c r="J1388" s="749" t="n">
        <v>3.6</v>
      </c>
    </row>
    <row collapsed="false" customFormat="false" customHeight="true" hidden="true" ht="38.25" outlineLevel="0" r="1389">
      <c r="A1389" s="749" t="s">
        <v>10544</v>
      </c>
      <c r="B1389" s="758" t="str">
        <f aca="false">C1389&amp;D1389&amp;E1389&amp;F1389&amp;G1389&amp;H1389</f>
        <v>PROJETO EXECUTIVO DE INSTALACAO DE TELEMATICA,CONSIDERANDO O PROJETO BASICO EXISTENTE,PARA PREDIOS HOSPITALARES,APRESENTADO EM AUTOCAD,INCLUSIVE AS LEGALIZACOES PERTINENTES</v>
      </c>
      <c r="C1389" s="749" t="s">
        <v>10528</v>
      </c>
      <c r="D1389" s="749" t="s">
        <v>10545</v>
      </c>
      <c r="E1389" s="749" t="s">
        <v>9767</v>
      </c>
      <c r="I1389" s="749" t="s">
        <v>52</v>
      </c>
      <c r="J1389" s="749" t="n">
        <v>4.62</v>
      </c>
    </row>
    <row collapsed="false" customFormat="false" customHeight="true" hidden="true" ht="38.25" outlineLevel="0" r="1390">
      <c r="A1390" s="749" t="s">
        <v>10546</v>
      </c>
      <c r="B1390" s="758" t="str">
        <f aca="false">C1390&amp;D1390&amp;E1390&amp;F1390&amp;G1390&amp;H1390</f>
        <v>PROJETO EXECUTIVO DE INSTALACAO DE TELEMATICA,CONSIDERANDO O PROJETO BASICO EXISTENTE,PARA PREDIOS HOSPITALARES,APRESENTADO EM AUTOCAD,INCLUSIVE AS LEGALIZACOES PERTINENTES</v>
      </c>
      <c r="C1390" s="749" t="s">
        <v>10528</v>
      </c>
      <c r="D1390" s="749" t="s">
        <v>10545</v>
      </c>
      <c r="E1390" s="749" t="s">
        <v>9767</v>
      </c>
      <c r="I1390" s="749" t="s">
        <v>52</v>
      </c>
      <c r="J1390" s="749" t="n">
        <v>4</v>
      </c>
    </row>
    <row collapsed="false" customFormat="false" customHeight="true" hidden="true" ht="38.25" outlineLevel="0" r="1391">
      <c r="A1391" s="749" t="s">
        <v>10547</v>
      </c>
      <c r="B1391" s="758" t="str">
        <f aca="false">C1391&amp;D1391&amp;E1391&amp;F1391&amp;G1391&amp;H1391</f>
        <v>PROJETO EXECUTIVO DE INSTALACAO DE TELEMATICA,CONSIDERANDO O PROJETO BASICO EXISTENTE,PARA HABITACOES/EDIFICIOS ATE 500M2,APRESENTADO EM AUTOCAD,INCLUSIVE AS LEGALIZACOES PERTINENTES</v>
      </c>
      <c r="C1391" s="749" t="s">
        <v>10528</v>
      </c>
      <c r="D1391" s="749" t="s">
        <v>10548</v>
      </c>
      <c r="E1391" s="749" t="s">
        <v>10089</v>
      </c>
      <c r="F1391" s="749" t="s">
        <v>9632</v>
      </c>
      <c r="I1391" s="749" t="s">
        <v>52</v>
      </c>
      <c r="J1391" s="749" t="n">
        <v>1.93</v>
      </c>
    </row>
    <row collapsed="false" customFormat="false" customHeight="true" hidden="true" ht="38.25" outlineLevel="0" r="1392">
      <c r="A1392" s="749" t="s">
        <v>10549</v>
      </c>
      <c r="B1392" s="758" t="str">
        <f aca="false">C1392&amp;D1392&amp;E1392&amp;F1392&amp;G1392&amp;H1392</f>
        <v>PROJETO EXECUTIVO DE INSTALACAO DE TELEMATICA,CONSIDERANDO O PROJETO BASICO EXISTENTE,PARA HABITACOES/EDIFICIOS ATE 500M2,APRESENTADO EM AUTOCAD,INCLUSIVE AS LEGALIZACOES PERTINENTES</v>
      </c>
      <c r="C1392" s="749" t="s">
        <v>10528</v>
      </c>
      <c r="D1392" s="749" t="s">
        <v>10548</v>
      </c>
      <c r="E1392" s="749" t="s">
        <v>10089</v>
      </c>
      <c r="F1392" s="749" t="s">
        <v>9632</v>
      </c>
      <c r="I1392" s="749" t="s">
        <v>52</v>
      </c>
      <c r="J1392" s="749" t="n">
        <v>1.67</v>
      </c>
    </row>
    <row collapsed="false" customFormat="false" customHeight="true" hidden="true" ht="38.25" outlineLevel="0" r="1393">
      <c r="A1393" s="749" t="s">
        <v>10550</v>
      </c>
      <c r="B1393" s="758" t="str">
        <f aca="false">C1393&amp;D1393&amp;E1393&amp;F1393&amp;G1393&amp;H1393</f>
        <v>PROJETO EXECUTIVO DE INSTALACAO DE TELEMATICA,CONSIDERANDO O PROJETO BASICO EXISTENTE,PARA HABITACOES/EDIFICIOS DE 501 ATE 3000M2,APRESENTADO EM AUTOCAD,INCLUSIVE AS LEGALIZACOES PERTINENTES</v>
      </c>
      <c r="C1393" s="749" t="s">
        <v>10528</v>
      </c>
      <c r="D1393" s="749" t="s">
        <v>10551</v>
      </c>
      <c r="E1393" s="749" t="s">
        <v>10552</v>
      </c>
      <c r="F1393" s="749" t="s">
        <v>9741</v>
      </c>
      <c r="I1393" s="749" t="s">
        <v>52</v>
      </c>
      <c r="J1393" s="749" t="n">
        <v>1.74</v>
      </c>
    </row>
    <row collapsed="false" customFormat="false" customHeight="true" hidden="true" ht="38.25" outlineLevel="0" r="1394">
      <c r="A1394" s="749" t="s">
        <v>10553</v>
      </c>
      <c r="B1394" s="758" t="str">
        <f aca="false">C1394&amp;D1394&amp;E1394&amp;F1394&amp;G1394&amp;H1394</f>
        <v>PROJETO EXECUTIVO DE INSTALACAO DE TELEMATICA,CONSIDERANDO O PROJETO BASICO EXISTENTE,PARA HABITACOES/EDIFICIOS DE 501 ATE 3000M2,APRESENTADO EM AUTOCAD,INCLUSIVE AS LEGALIZACOES PERTINENTES</v>
      </c>
      <c r="C1394" s="749" t="s">
        <v>10528</v>
      </c>
      <c r="D1394" s="749" t="s">
        <v>10551</v>
      </c>
      <c r="E1394" s="749" t="s">
        <v>10552</v>
      </c>
      <c r="F1394" s="749" t="s">
        <v>9741</v>
      </c>
      <c r="I1394" s="749" t="s">
        <v>52</v>
      </c>
      <c r="J1394" s="749" t="n">
        <v>1.51</v>
      </c>
    </row>
    <row collapsed="false" customFormat="false" customHeight="true" hidden="true" ht="38.25" outlineLevel="0" r="1395">
      <c r="A1395" s="749" t="s">
        <v>10554</v>
      </c>
      <c r="B1395" s="758" t="str">
        <f aca="false">C1395&amp;D1395&amp;E1395&amp;F1395&amp;G1395&amp;H1395</f>
        <v>PROJETO EXECUTIVO DE INSTALACAO DE TELEMATICA,CONSIDERANDO O PROJETO BASICO EXISTENTE,PARA HABITACAO/LOTEAMENTO ATE 12000M2,APRESENTADO EM AUTOCAD,INCLUSIVE AS LEGALIZACOES PERTINENTES</v>
      </c>
      <c r="C1395" s="749" t="s">
        <v>10528</v>
      </c>
      <c r="D1395" s="749" t="s">
        <v>10555</v>
      </c>
      <c r="E1395" s="749" t="s">
        <v>10542</v>
      </c>
      <c r="F1395" s="749" t="s">
        <v>9896</v>
      </c>
      <c r="I1395" s="749" t="s">
        <v>52</v>
      </c>
      <c r="J1395" s="749" t="n">
        <v>1.07</v>
      </c>
    </row>
    <row collapsed="false" customFormat="false" customHeight="true" hidden="true" ht="38.25" outlineLevel="0" r="1396">
      <c r="A1396" s="749" t="s">
        <v>10556</v>
      </c>
      <c r="B1396" s="758" t="str">
        <f aca="false">C1396&amp;D1396&amp;E1396&amp;F1396&amp;G1396&amp;H1396</f>
        <v>PROJETO EXECUTIVO DE INSTALACAO DE TELEMATICA,CONSIDERANDO O PROJETO BASICO EXISTENTE,PARA HABITACAO/LOTEAMENTO ATE 12000M2,APRESENTADO EM AUTOCAD,INCLUSIVE AS LEGALIZACOES PERTINENTES</v>
      </c>
      <c r="C1396" s="749" t="s">
        <v>10528</v>
      </c>
      <c r="D1396" s="749" t="s">
        <v>10555</v>
      </c>
      <c r="E1396" s="749" t="s">
        <v>10542</v>
      </c>
      <c r="F1396" s="749" t="s">
        <v>9896</v>
      </c>
      <c r="I1396" s="749" t="s">
        <v>52</v>
      </c>
      <c r="J1396" s="749" t="n">
        <v>0.93</v>
      </c>
    </row>
    <row collapsed="false" customFormat="false" customHeight="true" hidden="true" ht="38.25" outlineLevel="0" r="1397">
      <c r="A1397" s="749" t="s">
        <v>10557</v>
      </c>
      <c r="B1397" s="758" t="str">
        <f aca="false">C1397&amp;D1397&amp;E1397&amp;F1397&amp;G1397&amp;H1397</f>
        <v>PROJETO EXECUTIVO DE INSTALACAO DE TELEMATICA,CONSIDERANDO O PROJETO BASICO EXISTENTE,PARA HABITACAO/LOTEAMENTO ACIMA DE 12000M2,APRESENTADO EM AUTOCAD,INCLUSIVE AS LEGALIZACOES PERTINENTES</v>
      </c>
      <c r="C1397" s="749" t="s">
        <v>10528</v>
      </c>
      <c r="D1397" s="749" t="s">
        <v>10558</v>
      </c>
      <c r="E1397" s="749" t="s">
        <v>10559</v>
      </c>
      <c r="F1397" s="749" t="s">
        <v>9901</v>
      </c>
      <c r="I1397" s="749" t="s">
        <v>52</v>
      </c>
      <c r="J1397" s="749" t="n">
        <v>0.54</v>
      </c>
    </row>
    <row collapsed="false" customFormat="false" customHeight="true" hidden="true" ht="38.25" outlineLevel="0" r="1398">
      <c r="A1398" s="749" t="s">
        <v>10560</v>
      </c>
      <c r="B1398" s="758" t="str">
        <f aca="false">C1398&amp;D1398&amp;E1398&amp;F1398&amp;G1398&amp;H1398</f>
        <v>PROJETO EXECUTIVO DE INSTALACAO DE TELEMATICA,CONSIDERANDO O PROJETO BASICO EXISTENTE,PARA HABITACAO/LOTEAMENTO ACIMA DE 12000M2,APRESENTADO EM AUTOCAD,INCLUSIVE AS LEGALIZACOES PERTINENTES</v>
      </c>
      <c r="C1398" s="749" t="s">
        <v>10528</v>
      </c>
      <c r="D1398" s="749" t="s">
        <v>10558</v>
      </c>
      <c r="E1398" s="749" t="s">
        <v>10559</v>
      </c>
      <c r="F1398" s="749" t="s">
        <v>9901</v>
      </c>
      <c r="I1398" s="749" t="s">
        <v>52</v>
      </c>
      <c r="J1398" s="749" t="n">
        <v>0.47</v>
      </c>
    </row>
    <row collapsed="false" customFormat="false" customHeight="true" hidden="true" ht="12.75" outlineLevel="0" r="1399">
      <c r="A1399" s="749" t="s">
        <v>10561</v>
      </c>
      <c r="B1399" s="749" t="str">
        <f aca="false">C1399&amp;D1399&amp;E1399&amp;F1399&amp;G1399&amp;H1399</f>
        <v>PROJETO BASICO DE INSTALACAO DE ESGOTO SANITARIO E AGUAS PLUVIAIS PARA PREDIOS ESCOLARES E/OU ADMINISTRATIVOS ATE 500M2,APRESENTADO EM AUTOCAD,INCLUSIVE AS LEGALIZACOES PERTINENTES</v>
      </c>
      <c r="C1399" s="749" t="s">
        <v>10562</v>
      </c>
      <c r="D1399" s="749" t="s">
        <v>10563</v>
      </c>
      <c r="E1399" s="749" t="s">
        <v>9783</v>
      </c>
      <c r="I1399" s="749" t="s">
        <v>52</v>
      </c>
      <c r="J1399" s="749" t="n">
        <v>3.29</v>
      </c>
    </row>
    <row collapsed="false" customFormat="false" customHeight="true" hidden="true" ht="12.75" outlineLevel="0" r="1400">
      <c r="A1400" s="749" t="s">
        <v>10564</v>
      </c>
      <c r="B1400" s="749" t="str">
        <f aca="false">C1400&amp;D1400&amp;E1400&amp;F1400&amp;G1400&amp;H1400</f>
        <v>PROJETO BASICO DE INSTALACAO DE ESGOTO SANITARIO E AGUAS PLUVIAIS PARA PREDIOS ESCOLARES E/OU ADMINISTRATIVOS ATE 500M2,APRESENTADO EM AUTOCAD,INCLUSIVE AS LEGALIZACOES PERTINENTES</v>
      </c>
      <c r="C1400" s="749" t="s">
        <v>10562</v>
      </c>
      <c r="D1400" s="749" t="s">
        <v>10563</v>
      </c>
      <c r="E1400" s="749" t="s">
        <v>9783</v>
      </c>
      <c r="I1400" s="749" t="s">
        <v>52</v>
      </c>
      <c r="J1400" s="749" t="n">
        <v>2.85</v>
      </c>
    </row>
    <row collapsed="false" customFormat="false" customHeight="true" hidden="true" ht="12.75" outlineLevel="0" r="1401">
      <c r="A1401" s="749" t="s">
        <v>10565</v>
      </c>
      <c r="B1401" s="749" t="str">
        <f aca="false">C1401&amp;D1401&amp;E1401&amp;F1401&amp;G1401&amp;H1401</f>
        <v>PROJETO BASICO DE INSTALACAO DE ESGOTO SANITARIO E AGUAS PLUVIAIS PARA PREDIOS ESCOLARES E/OU ADMINISTRATIVOS DE 501 ATE 3000M2,APRESENTADO EM AUTOCAD,INCLUSIVE AS LEGALIZACOES PERTINENTES</v>
      </c>
      <c r="C1401" s="749" t="s">
        <v>10562</v>
      </c>
      <c r="D1401" s="749" t="s">
        <v>10566</v>
      </c>
      <c r="E1401" s="749" t="s">
        <v>10567</v>
      </c>
      <c r="F1401" s="749" t="s">
        <v>10568</v>
      </c>
      <c r="I1401" s="749" t="s">
        <v>52</v>
      </c>
      <c r="J1401" s="749" t="n">
        <v>3.05</v>
      </c>
    </row>
    <row collapsed="false" customFormat="false" customHeight="true" hidden="true" ht="12.75" outlineLevel="0" r="1402">
      <c r="A1402" s="749" t="s">
        <v>10569</v>
      </c>
      <c r="B1402" s="749" t="str">
        <f aca="false">C1402&amp;D1402&amp;E1402&amp;F1402&amp;G1402&amp;H1402</f>
        <v>PROJETO BASICO DE INSTALACAO DE ESGOTO SANITARIO E AGUAS PLUVIAIS PARA PREDIOS ESCOLARES E/OU ADMINISTRATIVOS DE 501 ATE 3000M2,APRESENTADO EM AUTOCAD,INCLUSIVE AS LEGALIZACOES PERTINENTES</v>
      </c>
      <c r="C1402" s="749" t="s">
        <v>10562</v>
      </c>
      <c r="D1402" s="749" t="s">
        <v>10566</v>
      </c>
      <c r="E1402" s="749" t="s">
        <v>10567</v>
      </c>
      <c r="F1402" s="749" t="s">
        <v>10568</v>
      </c>
      <c r="I1402" s="749" t="s">
        <v>52</v>
      </c>
      <c r="J1402" s="749" t="n">
        <v>2.64</v>
      </c>
    </row>
    <row collapsed="false" customFormat="false" customHeight="true" hidden="true" ht="12.75" outlineLevel="0" r="1403">
      <c r="A1403" s="749" t="s">
        <v>10570</v>
      </c>
      <c r="B1403" s="749" t="str">
        <f aca="false">C1403&amp;D1403&amp;E1403&amp;F1403&amp;G1403&amp;H1403</f>
        <v>PROJETO BASICO DE INSTALACAO DE ESGOTO SANITARIO E AGUAS PLUVIAIS PARA PREDIOS ESCOLARES E/OU ADMINISTRATIVOS ACIMA DE 3000M2,APRESENTADO EM AUTOCAD,INCLUSIVE AS LEGALIZACOES PERTINENTES</v>
      </c>
      <c r="C1403" s="749" t="s">
        <v>10562</v>
      </c>
      <c r="D1403" s="749" t="s">
        <v>10571</v>
      </c>
      <c r="E1403" s="749" t="s">
        <v>10572</v>
      </c>
      <c r="F1403" s="749" t="s">
        <v>10573</v>
      </c>
      <c r="I1403" s="749" t="s">
        <v>52</v>
      </c>
      <c r="J1403" s="749" t="n">
        <v>1.81</v>
      </c>
    </row>
    <row collapsed="false" customFormat="false" customHeight="true" hidden="true" ht="12.75" outlineLevel="0" r="1404">
      <c r="A1404" s="749" t="s">
        <v>10574</v>
      </c>
      <c r="B1404" s="749" t="str">
        <f aca="false">C1404&amp;D1404&amp;E1404&amp;F1404&amp;G1404&amp;H1404</f>
        <v>PROJETO BASICO DE INSTALACAO DE ESGOTO SANITARIO E AGUAS PLUVIAIS PARA PREDIOS ESCOLARES E/OU ADMINISTRATIVOS ACIMA DE 3000M2,APRESENTADO EM AUTOCAD,INCLUSIVE AS LEGALIZACOES PERTINENTES</v>
      </c>
      <c r="C1404" s="749" t="s">
        <v>10562</v>
      </c>
      <c r="D1404" s="749" t="s">
        <v>10571</v>
      </c>
      <c r="E1404" s="749" t="s">
        <v>10572</v>
      </c>
      <c r="F1404" s="749" t="s">
        <v>10573</v>
      </c>
      <c r="I1404" s="749" t="s">
        <v>52</v>
      </c>
      <c r="J1404" s="749" t="n">
        <v>1.56</v>
      </c>
    </row>
    <row collapsed="false" customFormat="false" customHeight="true" hidden="true" ht="12.75" outlineLevel="0" r="1405">
      <c r="A1405" s="749" t="s">
        <v>10575</v>
      </c>
      <c r="B1405" s="749" t="str">
        <f aca="false">C1405&amp;D1405&amp;E1405&amp;F1405&amp;G1405&amp;H1405</f>
        <v>PROJETO BASICO DE INSTALACAO DE ESGOTO SANITARIO E AGUAS PLUVIAIS PARA PREDIOS CULTURAIS,APRESENTADO EM AUTOCAD,INCLUSIVE AS LEGALIZACOES PERTINENTES</v>
      </c>
      <c r="C1405" s="749" t="s">
        <v>10562</v>
      </c>
      <c r="D1405" s="749" t="s">
        <v>10576</v>
      </c>
      <c r="E1405" s="749" t="s">
        <v>10402</v>
      </c>
      <c r="I1405" s="749" t="s">
        <v>52</v>
      </c>
      <c r="J1405" s="749" t="n">
        <v>3.05</v>
      </c>
    </row>
    <row collapsed="false" customFormat="false" customHeight="true" hidden="true" ht="12.75" outlineLevel="0" r="1406">
      <c r="A1406" s="749" t="s">
        <v>10577</v>
      </c>
      <c r="B1406" s="749" t="str">
        <f aca="false">C1406&amp;D1406&amp;E1406&amp;F1406&amp;G1406&amp;H1406</f>
        <v>PROJETO BASICO DE INSTALACAO DE ESGOTO SANITARIO E AGUAS PLUVIAIS PARA PREDIOS CULTURAIS,APRESENTADO EM AUTOCAD,INCLUSIVE AS LEGALIZACOES PERTINENTES</v>
      </c>
      <c r="C1406" s="749" t="s">
        <v>10562</v>
      </c>
      <c r="D1406" s="749" t="s">
        <v>10576</v>
      </c>
      <c r="E1406" s="749" t="s">
        <v>10402</v>
      </c>
      <c r="I1406" s="749" t="s">
        <v>52</v>
      </c>
      <c r="J1406" s="749" t="n">
        <v>2.64</v>
      </c>
    </row>
    <row collapsed="false" customFormat="false" customHeight="true" hidden="true" ht="12.75" outlineLevel="0" r="1407">
      <c r="A1407" s="749" t="s">
        <v>10578</v>
      </c>
      <c r="B1407" s="749" t="str">
        <f aca="false">C1407&amp;D1407&amp;E1407&amp;F1407&amp;G1407&amp;H1407</f>
        <v>PROJETO BASICO DE INSTALACAO DE ESGOTO SANITARIO E AGUAS PLUVIAIS PARA PREDIOS HOSPITALARES ATE 4000M2,APRESENTADO EM AUTOCAD,INCLUSIVE AS LEGALIZACOES PERTINENTES</v>
      </c>
      <c r="C1407" s="749" t="s">
        <v>10562</v>
      </c>
      <c r="D1407" s="749" t="s">
        <v>10579</v>
      </c>
      <c r="E1407" s="749" t="s">
        <v>9821</v>
      </c>
      <c r="I1407" s="749" t="s">
        <v>52</v>
      </c>
      <c r="J1407" s="749" t="n">
        <v>9.89</v>
      </c>
    </row>
    <row collapsed="false" customFormat="false" customHeight="true" hidden="true" ht="12.75" outlineLevel="0" r="1408">
      <c r="A1408" s="749" t="s">
        <v>10580</v>
      </c>
      <c r="B1408" s="749" t="str">
        <f aca="false">C1408&amp;D1408&amp;E1408&amp;F1408&amp;G1408&amp;H1408</f>
        <v>PROJETO BASICO DE INSTALACAO DE ESGOTO SANITARIO E AGUAS PLUVIAIS PARA PREDIOS HOSPITALARES ATE 4000M2,APRESENTADO EM AUTOCAD,INCLUSIVE AS LEGALIZACOES PERTINENTES</v>
      </c>
      <c r="C1408" s="749" t="s">
        <v>10562</v>
      </c>
      <c r="D1408" s="749" t="s">
        <v>10579</v>
      </c>
      <c r="E1408" s="749" t="s">
        <v>9821</v>
      </c>
      <c r="I1408" s="749" t="s">
        <v>52</v>
      </c>
      <c r="J1408" s="749" t="n">
        <v>8.57</v>
      </c>
    </row>
    <row collapsed="false" customFormat="false" customHeight="true" hidden="true" ht="12.75" outlineLevel="0" r="1409">
      <c r="A1409" s="749" t="s">
        <v>10581</v>
      </c>
      <c r="B1409" s="749" t="str">
        <f aca="false">C1409&amp;D1409&amp;E1409&amp;F1409&amp;G1409&amp;H1409</f>
        <v>PROJETO BASICO DE INSTALACAO DE ESGOTO SANITARIO E AGUAS PLUVIAIS PARA PREDIOS HOSPITALARES ACIMA DE 4000M2,APRESENTADOEM AUTOCAD,INCLUSIVE AS LEGALIZACOES PERTINENTES</v>
      </c>
      <c r="C1409" s="749" t="s">
        <v>10562</v>
      </c>
      <c r="D1409" s="749" t="s">
        <v>10582</v>
      </c>
      <c r="E1409" s="749" t="s">
        <v>9825</v>
      </c>
      <c r="I1409" s="749" t="s">
        <v>52</v>
      </c>
      <c r="J1409" s="749" t="n">
        <v>8.25</v>
      </c>
    </row>
    <row collapsed="false" customFormat="false" customHeight="true" hidden="true" ht="12.75" outlineLevel="0" r="1410">
      <c r="A1410" s="749" t="s">
        <v>10583</v>
      </c>
      <c r="B1410" s="749" t="str">
        <f aca="false">C1410&amp;D1410&amp;E1410&amp;F1410&amp;G1410&amp;H1410</f>
        <v>PROJETO BASICO DE INSTALACAO DE ESGOTO SANITARIO E AGUAS PLUVIAIS PARA PREDIOS HOSPITALARES ACIMA DE 4000M2,APRESENTADOEM AUTOCAD,INCLUSIVE AS LEGALIZACOES PERTINENTES</v>
      </c>
      <c r="C1410" s="749" t="s">
        <v>10562</v>
      </c>
      <c r="D1410" s="749" t="s">
        <v>10582</v>
      </c>
      <c r="E1410" s="749" t="s">
        <v>9825</v>
      </c>
      <c r="I1410" s="749" t="s">
        <v>52</v>
      </c>
      <c r="J1410" s="749" t="n">
        <v>7.14</v>
      </c>
    </row>
    <row collapsed="false" customFormat="false" customHeight="true" hidden="true" ht="12.75" outlineLevel="0" r="1411">
      <c r="A1411" s="749" t="s">
        <v>10584</v>
      </c>
      <c r="B1411" s="749" t="str">
        <f aca="false">C1411&amp;D1411&amp;E1411&amp;F1411&amp;G1411&amp;H1411</f>
        <v>PROJETO BASICO DE INSTALACAO DE ESGOTO SANITARIO E AGUAS PLUVIAIS PARA URBANIZACAO ATE 15000M2,APRESENTADO EM AUTOCAD,INCLUSIVE AS LEGALIZACOES PERTINENTES</v>
      </c>
      <c r="C1411" s="749" t="s">
        <v>10562</v>
      </c>
      <c r="D1411" s="749" t="s">
        <v>10585</v>
      </c>
      <c r="E1411" s="749" t="s">
        <v>9877</v>
      </c>
      <c r="I1411" s="749" t="s">
        <v>52</v>
      </c>
      <c r="J1411" s="749" t="n">
        <v>0.54</v>
      </c>
    </row>
    <row collapsed="false" customFormat="false" customHeight="true" hidden="true" ht="12.75" outlineLevel="0" r="1412">
      <c r="A1412" s="749" t="s">
        <v>10586</v>
      </c>
      <c r="B1412" s="749" t="str">
        <f aca="false">C1412&amp;D1412&amp;E1412&amp;F1412&amp;G1412&amp;H1412</f>
        <v>PROJETO BASICO DE INSTALACAO DE ESGOTO SANITARIO E AGUAS PLUVIAIS PARA URBANIZACAO ATE 15000M2,APRESENTADO EM AUTOCAD,INCLUSIVE AS LEGALIZACOES PERTINENTES</v>
      </c>
      <c r="C1412" s="749" t="s">
        <v>10562</v>
      </c>
      <c r="D1412" s="749" t="s">
        <v>10585</v>
      </c>
      <c r="E1412" s="749" t="s">
        <v>9877</v>
      </c>
      <c r="I1412" s="749" t="s">
        <v>52</v>
      </c>
      <c r="J1412" s="749" t="n">
        <v>0.47</v>
      </c>
    </row>
    <row collapsed="false" customFormat="false" customHeight="true" hidden="true" ht="12.75" outlineLevel="0" r="1413">
      <c r="A1413" s="749" t="s">
        <v>10587</v>
      </c>
      <c r="B1413" s="749" t="str">
        <f aca="false">C1413&amp;D1413&amp;E1413&amp;F1413&amp;G1413&amp;H1413</f>
        <v>PROJETO BASICO DE INSTALACAO DE ESGOTO SANITARIO E AGUAS PLUVIAIS PARA URBANIZACAO ACIMA DE 15000M2,APRESENTADO EM AUTOCAD,INCLUSIVE AS LEGALIZACOES PERTINENTES</v>
      </c>
      <c r="C1413" s="749" t="s">
        <v>10562</v>
      </c>
      <c r="D1413" s="749" t="s">
        <v>10588</v>
      </c>
      <c r="E1413" s="749" t="s">
        <v>9812</v>
      </c>
      <c r="I1413" s="749" t="s">
        <v>52</v>
      </c>
      <c r="J1413" s="749" t="n">
        <v>0.35</v>
      </c>
    </row>
    <row collapsed="false" customFormat="false" customHeight="true" hidden="true" ht="12.75" outlineLevel="0" r="1414">
      <c r="A1414" s="749" t="s">
        <v>10589</v>
      </c>
      <c r="B1414" s="749" t="str">
        <f aca="false">C1414&amp;D1414&amp;E1414&amp;F1414&amp;G1414&amp;H1414</f>
        <v>PROJETO BASICO DE INSTALACAO DE ESGOTO SANITARIO E AGUAS PLUVIAIS PARA URBANIZACAO ACIMA DE 15000M2,APRESENTADO EM AUTOCAD,INCLUSIVE AS LEGALIZACOES PERTINENTES</v>
      </c>
      <c r="C1414" s="749" t="s">
        <v>10562</v>
      </c>
      <c r="D1414" s="749" t="s">
        <v>10588</v>
      </c>
      <c r="E1414" s="749" t="s">
        <v>9812</v>
      </c>
      <c r="I1414" s="749" t="s">
        <v>52</v>
      </c>
      <c r="J1414" s="749" t="n">
        <v>0.3</v>
      </c>
    </row>
    <row collapsed="false" customFormat="false" customHeight="true" hidden="true" ht="12.75" outlineLevel="0" r="1415">
      <c r="A1415" s="749" t="s">
        <v>10590</v>
      </c>
      <c r="B1415" s="749" t="str">
        <f aca="false">C1415&amp;D1415&amp;E1415&amp;F1415&amp;G1415&amp;H1415</f>
        <v>PROJETO BASICO DE INSTALACAO DE ESGOTO SANITARIO E AGUAS PLUVIAIS PARA HABITACAO/LOTEAMENTO ATE 12000M2,APRESENTADO EM AUTOCAD,INCLUSIVE AS LEGALIZACOES PERTINENTES</v>
      </c>
      <c r="C1415" s="749" t="s">
        <v>10562</v>
      </c>
      <c r="D1415" s="749" t="s">
        <v>10591</v>
      </c>
      <c r="E1415" s="749" t="s">
        <v>9839</v>
      </c>
      <c r="I1415" s="749" t="s">
        <v>52</v>
      </c>
      <c r="J1415" s="749" t="n">
        <v>3</v>
      </c>
    </row>
    <row collapsed="false" customFormat="false" customHeight="true" hidden="true" ht="12.75" outlineLevel="0" r="1416">
      <c r="A1416" s="749" t="s">
        <v>10592</v>
      </c>
      <c r="B1416" s="749" t="str">
        <f aca="false">C1416&amp;D1416&amp;E1416&amp;F1416&amp;G1416&amp;H1416</f>
        <v>PROJETO BASICO DE INSTALACAO DE ESGOTO SANITARIO E AGUAS PLUVIAIS PARA HABITACAO/LOTEAMENTO ATE 12000M2,APRESENTADO EM AUTOCAD,INCLUSIVE AS LEGALIZACOES PERTINENTES</v>
      </c>
      <c r="C1416" s="749" t="s">
        <v>10562</v>
      </c>
      <c r="D1416" s="749" t="s">
        <v>10591</v>
      </c>
      <c r="E1416" s="749" t="s">
        <v>9839</v>
      </c>
      <c r="I1416" s="749" t="s">
        <v>52</v>
      </c>
      <c r="J1416" s="749" t="n">
        <v>2.6</v>
      </c>
    </row>
    <row collapsed="false" customFormat="false" customHeight="true" hidden="true" ht="12.75" outlineLevel="0" r="1417">
      <c r="A1417" s="749" t="s">
        <v>10593</v>
      </c>
      <c r="B1417" s="749" t="str">
        <f aca="false">C1417&amp;D1417&amp;E1417&amp;F1417&amp;G1417&amp;H1417</f>
        <v>PROJETO BASICO DE INSTALACAO DE ESGOTO SANITARIO E AGUAS PLUVIAIS PARA HABITACAO/LOTEAMENTO DE 12001 ATE 36000M2,APRESENTADO EM AUTOCAD,INCLUSIVE AS LEGALIZACOES PERTINENTES</v>
      </c>
      <c r="C1417" s="749" t="s">
        <v>10562</v>
      </c>
      <c r="D1417" s="749" t="s">
        <v>10594</v>
      </c>
      <c r="E1417" s="749" t="s">
        <v>10595</v>
      </c>
      <c r="I1417" s="749" t="s">
        <v>52</v>
      </c>
      <c r="J1417" s="749" t="n">
        <v>2.18</v>
      </c>
    </row>
    <row collapsed="false" customFormat="false" customHeight="true" hidden="true" ht="12.75" outlineLevel="0" r="1418">
      <c r="A1418" s="749" t="s">
        <v>10596</v>
      </c>
      <c r="B1418" s="749" t="str">
        <f aca="false">C1418&amp;D1418&amp;E1418&amp;F1418&amp;G1418&amp;H1418</f>
        <v>PROJETO BASICO DE INSTALACAO DE ESGOTO SANITARIO E AGUAS PLUVIAIS PARA HABITACAO/LOTEAMENTO DE 12001 ATE 36000M2,APRESENTADO EM AUTOCAD,INCLUSIVE AS LEGALIZACOES PERTINENTES</v>
      </c>
      <c r="C1418" s="749" t="s">
        <v>10562</v>
      </c>
      <c r="D1418" s="749" t="s">
        <v>10594</v>
      </c>
      <c r="E1418" s="749" t="s">
        <v>10595</v>
      </c>
      <c r="I1418" s="749" t="s">
        <v>52</v>
      </c>
      <c r="J1418" s="749" t="n">
        <v>1.89</v>
      </c>
    </row>
    <row collapsed="false" customFormat="false" customHeight="true" hidden="true" ht="12.75" outlineLevel="0" r="1419">
      <c r="A1419" s="749" t="s">
        <v>10597</v>
      </c>
      <c r="B1419" s="749" t="str">
        <f aca="false">C1419&amp;D1419&amp;E1419&amp;F1419&amp;G1419&amp;H1419</f>
        <v>PROJETO BASICO DE INSTALACAO DE ESGOTO SANITARIO E AGUAS PLUVIAIS PARA HABITACAO/LOTEAMENTO ACIMA DE 36000M2,APRESENTADO EM AUTOCAD,INCLUSIVE AS LEGALIZACOES PERTINENTES</v>
      </c>
      <c r="C1419" s="749" t="s">
        <v>10562</v>
      </c>
      <c r="D1419" s="749" t="s">
        <v>10598</v>
      </c>
      <c r="E1419" s="749" t="s">
        <v>9754</v>
      </c>
      <c r="I1419" s="749" t="s">
        <v>52</v>
      </c>
      <c r="J1419" s="749" t="n">
        <v>1.07</v>
      </c>
    </row>
    <row collapsed="false" customFormat="false" customHeight="true" hidden="true" ht="12.75" outlineLevel="0" r="1420">
      <c r="A1420" s="749" t="s">
        <v>10599</v>
      </c>
      <c r="B1420" s="749" t="str">
        <f aca="false">C1420&amp;D1420&amp;E1420&amp;F1420&amp;G1420&amp;H1420</f>
        <v>PROJETO BASICO DE INSTALACAO DE ESGOTO SANITARIO E AGUAS PLUVIAIS PARA HABITACAO/LOTEAMENTO ACIMA DE 36000M2,APRESENTADO EM AUTOCAD,INCLUSIVE AS LEGALIZACOES PERTINENTES</v>
      </c>
      <c r="C1420" s="749" t="s">
        <v>10562</v>
      </c>
      <c r="D1420" s="749" t="s">
        <v>10598</v>
      </c>
      <c r="E1420" s="749" t="s">
        <v>9754</v>
      </c>
      <c r="I1420" s="749" t="s">
        <v>52</v>
      </c>
      <c r="J1420" s="749" t="n">
        <v>0.93</v>
      </c>
    </row>
    <row collapsed="false" customFormat="false" customHeight="true" hidden="true" ht="38.25" outlineLevel="0" r="1421">
      <c r="A1421" s="749" t="s">
        <v>10600</v>
      </c>
      <c r="B1421" s="758" t="str">
        <f aca="false">C1421&amp;D1421&amp;E1421&amp;F1421&amp;G1421&amp;H1421</f>
        <v>PROJETO EXECUTIVO DE INSTALACAO DE ESGOTO SANITARIO E AGUASPLUVIAIS,CONSIDERANDO O PROJETO BASICO EXISTENTE,PARA PREDIOS ESCOLARES E/OU ADMINISTRATIVOS ATE 500M2,APRESENTADO EM AUTOCAD,INCLUSIVE AS LEGALIZACOES PERTINENTES</v>
      </c>
      <c r="C1421" s="749" t="s">
        <v>9866</v>
      </c>
      <c r="D1421" s="749" t="s">
        <v>10601</v>
      </c>
      <c r="E1421" s="749" t="s">
        <v>10602</v>
      </c>
      <c r="F1421" s="749" t="s">
        <v>9821</v>
      </c>
      <c r="I1421" s="749" t="s">
        <v>52</v>
      </c>
      <c r="J1421" s="749" t="n">
        <v>3.29</v>
      </c>
    </row>
    <row collapsed="false" customFormat="false" customHeight="true" hidden="true" ht="38.25" outlineLevel="0" r="1422">
      <c r="A1422" s="749" t="s">
        <v>10603</v>
      </c>
      <c r="B1422" s="758" t="str">
        <f aca="false">C1422&amp;D1422&amp;E1422&amp;F1422&amp;G1422&amp;H1422</f>
        <v>PROJETO EXECUTIVO DE INSTALACAO DE ESGOTO SANITARIO E AGUASPLUVIAIS,CONSIDERANDO O PROJETO BASICO EXISTENTE,PARA PREDIOS ESCOLARES E/OU ADMINISTRATIVOS ATE 500M2,APRESENTADO EM AUTOCAD,INCLUSIVE AS LEGALIZACOES PERTINENTES</v>
      </c>
      <c r="C1422" s="749" t="s">
        <v>9866</v>
      </c>
      <c r="D1422" s="749" t="s">
        <v>10601</v>
      </c>
      <c r="E1422" s="749" t="s">
        <v>10602</v>
      </c>
      <c r="F1422" s="749" t="s">
        <v>9821</v>
      </c>
      <c r="I1422" s="749" t="s">
        <v>52</v>
      </c>
      <c r="J1422" s="749" t="n">
        <v>2.85</v>
      </c>
    </row>
    <row collapsed="false" customFormat="false" customHeight="true" hidden="true" ht="38.25" outlineLevel="0" r="1423">
      <c r="A1423" s="749" t="s">
        <v>10604</v>
      </c>
      <c r="B1423" s="758" t="str">
        <f aca="false">C1423&amp;D1423&amp;E1423&amp;F1423&amp;G1423&amp;H1423</f>
        <v>PROJETO EXECUTIVO DE INSTALACAO DE ESGOTO SANITARIO E AGUASPLUVIAIS,CONSIDERANDO O PROJETO BASICO EXISTENTE,PARA PREDIOS ESCOLARES E/OU ADMINISTRATIVOS DE 501 ATE 3000M2,APRESENTADO EM AUTOCAD,INCLUSIVE AS LEGALIZACOES PERTINENTES</v>
      </c>
      <c r="C1423" s="749" t="s">
        <v>9866</v>
      </c>
      <c r="D1423" s="749" t="s">
        <v>10601</v>
      </c>
      <c r="E1423" s="749" t="s">
        <v>10605</v>
      </c>
      <c r="F1423" s="749" t="s">
        <v>9941</v>
      </c>
      <c r="I1423" s="749" t="s">
        <v>52</v>
      </c>
      <c r="J1423" s="749" t="n">
        <v>3.05</v>
      </c>
    </row>
    <row collapsed="false" customFormat="false" customHeight="true" hidden="true" ht="38.25" outlineLevel="0" r="1424">
      <c r="A1424" s="749" t="s">
        <v>10606</v>
      </c>
      <c r="B1424" s="758" t="str">
        <f aca="false">C1424&amp;D1424&amp;E1424&amp;F1424&amp;G1424&amp;H1424</f>
        <v>PROJETO EXECUTIVO DE INSTALACAO DE ESGOTO SANITARIO E AGUASPLUVIAIS,CONSIDERANDO O PROJETO BASICO EXISTENTE,PARA PREDIOS ESCOLARES E/OU ADMINISTRATIVOS DE 501 ATE 3000M2,APRESENTADO EM AUTOCAD,INCLUSIVE AS LEGALIZACOES PERTINENTES</v>
      </c>
      <c r="C1424" s="749" t="s">
        <v>9866</v>
      </c>
      <c r="D1424" s="749" t="s">
        <v>10601</v>
      </c>
      <c r="E1424" s="749" t="s">
        <v>10605</v>
      </c>
      <c r="F1424" s="749" t="s">
        <v>9941</v>
      </c>
      <c r="I1424" s="749" t="s">
        <v>52</v>
      </c>
      <c r="J1424" s="749" t="n">
        <v>2.64</v>
      </c>
    </row>
    <row collapsed="false" customFormat="false" customHeight="true" hidden="true" ht="38.25" outlineLevel="0" r="1425">
      <c r="A1425" s="749" t="s">
        <v>10607</v>
      </c>
      <c r="B1425" s="758" t="str">
        <f aca="false">C1425&amp;D1425&amp;E1425&amp;F1425&amp;G1425&amp;H1425</f>
        <v>PROJETO EXECUTIVO DE INSTALACAO DE ESGOTO SANITARIO E AGUASPLUVIAIS,CONSIDERANDO O PROJETO BASICO EXISTENTE,PARA PREDIOS ESCOLARES E/OU ADMINISTRATIVOS ACIMA DE 3000M2,APRESENTADO EM AUTOCAD,INCLUSIVE AS LEGALIZACOES PERTINENTES</v>
      </c>
      <c r="C1425" s="749" t="s">
        <v>9866</v>
      </c>
      <c r="D1425" s="749" t="s">
        <v>10601</v>
      </c>
      <c r="E1425" s="749" t="s">
        <v>10608</v>
      </c>
      <c r="F1425" s="749" t="s">
        <v>9754</v>
      </c>
      <c r="I1425" s="749" t="s">
        <v>52</v>
      </c>
      <c r="J1425" s="749" t="n">
        <v>1.81</v>
      </c>
    </row>
    <row collapsed="false" customFormat="false" customHeight="true" hidden="true" ht="38.25" outlineLevel="0" r="1426">
      <c r="A1426" s="749" t="s">
        <v>10609</v>
      </c>
      <c r="B1426" s="758" t="str">
        <f aca="false">C1426&amp;D1426&amp;E1426&amp;F1426&amp;G1426&amp;H1426</f>
        <v>PROJETO EXECUTIVO DE INSTALACAO DE ESGOTO SANITARIO E AGUASPLUVIAIS,CONSIDERANDO O PROJETO BASICO EXISTENTE,PARA PREDIOS ESCOLARES E/OU ADMINISTRATIVOS ACIMA DE 3000M2,APRESENTADO EM AUTOCAD,INCLUSIVE AS LEGALIZACOES PERTINENTES</v>
      </c>
      <c r="C1426" s="749" t="s">
        <v>9866</v>
      </c>
      <c r="D1426" s="749" t="s">
        <v>10601</v>
      </c>
      <c r="E1426" s="749" t="s">
        <v>10608</v>
      </c>
      <c r="F1426" s="749" t="s">
        <v>9754</v>
      </c>
      <c r="I1426" s="749" t="s">
        <v>52</v>
      </c>
      <c r="J1426" s="749" t="n">
        <v>1.56</v>
      </c>
    </row>
    <row collapsed="false" customFormat="false" customHeight="true" hidden="true" ht="38.25" outlineLevel="0" r="1427">
      <c r="A1427" s="749" t="s">
        <v>10610</v>
      </c>
      <c r="B1427" s="758" t="str">
        <f aca="false">C1427&amp;D1427&amp;E1427&amp;F1427&amp;G1427&amp;H1427</f>
        <v>PROJETO EXECUTIVO DE INSTALACAO DE ESGOTO SANITARIO E AGUASPLUVIAIS,CONSIDERANDO O PROJETO BASICO EXISTENTE,PARA PREDIOS CULTURAIS,APRESENTADO EM AUTOCAD,INCLUSIVE AS LEGALIZACOES PERTINENTES</v>
      </c>
      <c r="C1427" s="749" t="s">
        <v>9866</v>
      </c>
      <c r="D1427" s="749" t="s">
        <v>10601</v>
      </c>
      <c r="E1427" s="749" t="s">
        <v>10611</v>
      </c>
      <c r="F1427" s="749" t="s">
        <v>9886</v>
      </c>
      <c r="I1427" s="749" t="s">
        <v>52</v>
      </c>
      <c r="J1427" s="749" t="n">
        <v>3.05</v>
      </c>
    </row>
    <row collapsed="false" customFormat="false" customHeight="true" hidden="true" ht="38.25" outlineLevel="0" r="1428">
      <c r="A1428" s="749" t="s">
        <v>43</v>
      </c>
      <c r="B1428" s="758" t="str">
        <f aca="false">C1428&amp;D1428&amp;E1428&amp;F1428&amp;G1428&amp;H1428</f>
        <v>PROJETO EXECUTIVO DE INSTALACAO DE ESGOTO SANITARIO E AGUASPLUVIAIS,CONSIDERANDO O PROJETO BASICO EXISTENTE,PARA PREDIOS CULTURAIS,APRESENTADO EM AUTOCAD,INCLUSIVE AS LEGALIZACOES PERTINENTES</v>
      </c>
      <c r="C1428" s="749" t="s">
        <v>9866</v>
      </c>
      <c r="D1428" s="749" t="s">
        <v>10601</v>
      </c>
      <c r="E1428" s="749" t="s">
        <v>10611</v>
      </c>
      <c r="F1428" s="749" t="s">
        <v>9886</v>
      </c>
      <c r="I1428" s="749" t="s">
        <v>52</v>
      </c>
      <c r="J1428" s="749" t="n">
        <v>2.64</v>
      </c>
    </row>
    <row collapsed="false" customFormat="false" customHeight="true" hidden="true" ht="38.25" outlineLevel="0" r="1429">
      <c r="A1429" s="749" t="s">
        <v>10612</v>
      </c>
      <c r="B1429" s="758" t="str">
        <f aca="false">C1429&amp;D1429&amp;E1429&amp;F1429&amp;G1429&amp;H1429</f>
        <v>PROJETO EXECUTIVO DE INSTALACAO DE ESGOTO SANITARIO E AGUASPLUVIAIS,CONSIDERANDO O PROJETO BASICO EXISTENTE,PARA PREDIOS HOSPITALARES ATE 4000M2,APRESENTADO EM AUTOCAD,INCLUSIVE AS LEGALIZACOES PERTINENTES</v>
      </c>
      <c r="C1429" s="749" t="s">
        <v>9866</v>
      </c>
      <c r="D1429" s="749" t="s">
        <v>10601</v>
      </c>
      <c r="E1429" s="749" t="s">
        <v>10613</v>
      </c>
      <c r="F1429" s="749" t="s">
        <v>10368</v>
      </c>
      <c r="I1429" s="749" t="s">
        <v>52</v>
      </c>
      <c r="J1429" s="749" t="n">
        <v>9.89</v>
      </c>
    </row>
    <row collapsed="false" customFormat="false" customHeight="true" hidden="true" ht="38.25" outlineLevel="0" r="1430">
      <c r="A1430" s="749" t="s">
        <v>10614</v>
      </c>
      <c r="B1430" s="758" t="str">
        <f aca="false">C1430&amp;D1430&amp;E1430&amp;F1430&amp;G1430&amp;H1430</f>
        <v>PROJETO EXECUTIVO DE INSTALACAO DE ESGOTO SANITARIO E AGUASPLUVIAIS,CONSIDERANDO O PROJETO BASICO EXISTENTE,PARA PREDIOS HOSPITALARES ATE 4000M2,APRESENTADO EM AUTOCAD,INCLUSIVE AS LEGALIZACOES PERTINENTES</v>
      </c>
      <c r="C1430" s="749" t="s">
        <v>9866</v>
      </c>
      <c r="D1430" s="749" t="s">
        <v>10601</v>
      </c>
      <c r="E1430" s="749" t="s">
        <v>10613</v>
      </c>
      <c r="F1430" s="749" t="s">
        <v>10368</v>
      </c>
      <c r="I1430" s="749" t="s">
        <v>52</v>
      </c>
      <c r="J1430" s="749" t="n">
        <v>8.57</v>
      </c>
    </row>
    <row collapsed="false" customFormat="false" customHeight="true" hidden="true" ht="38.25" outlineLevel="0" r="1431">
      <c r="A1431" s="749" t="s">
        <v>10615</v>
      </c>
      <c r="B1431" s="758" t="str">
        <f aca="false">C1431&amp;D1431&amp;E1431&amp;F1431&amp;G1431&amp;H1431</f>
        <v>PROJETO EXECUTIVO DE INSTALACAO DE ESGOTO SANITARIO E AGUASPLUVIAIS,CONSIDERANDO O PROJETO BASICO EXISTENTE,PARA PREDIOS HOSPITALARES ACIMA DE 4000M2,APRESENTADO EM AUTOCAD,INCLUSIVE AS LEGALIZACOES PERTINENTES</v>
      </c>
      <c r="C1431" s="749" t="s">
        <v>9866</v>
      </c>
      <c r="D1431" s="749" t="s">
        <v>10601</v>
      </c>
      <c r="E1431" s="749" t="s">
        <v>10616</v>
      </c>
      <c r="F1431" s="749" t="s">
        <v>9932</v>
      </c>
      <c r="I1431" s="749" t="s">
        <v>52</v>
      </c>
      <c r="J1431" s="749" t="n">
        <v>8.25</v>
      </c>
    </row>
    <row collapsed="false" customFormat="false" customHeight="true" hidden="true" ht="38.25" outlineLevel="0" r="1432">
      <c r="A1432" s="749" t="s">
        <v>10617</v>
      </c>
      <c r="B1432" s="758" t="str">
        <f aca="false">C1432&amp;D1432&amp;E1432&amp;F1432&amp;G1432&amp;H1432</f>
        <v>PROJETO EXECUTIVO DE INSTALACAO DE ESGOTO SANITARIO E AGUASPLUVIAIS,CONSIDERANDO O PROJETO BASICO EXISTENTE,PARA PREDIOS HOSPITALARES ACIMA DE 4000M2,APRESENTADO EM AUTOCAD,INCLUSIVE AS LEGALIZACOES PERTINENTES</v>
      </c>
      <c r="C1432" s="749" t="s">
        <v>9866</v>
      </c>
      <c r="D1432" s="749" t="s">
        <v>10601</v>
      </c>
      <c r="E1432" s="749" t="s">
        <v>10616</v>
      </c>
      <c r="F1432" s="749" t="s">
        <v>9932</v>
      </c>
      <c r="I1432" s="749" t="s">
        <v>52</v>
      </c>
      <c r="J1432" s="749" t="n">
        <v>7.14</v>
      </c>
    </row>
    <row collapsed="false" customFormat="false" customHeight="true" hidden="true" ht="38.25" outlineLevel="0" r="1433">
      <c r="A1433" s="749" t="s">
        <v>10618</v>
      </c>
      <c r="B1433" s="758" t="str">
        <f aca="false">C1433&amp;D1433&amp;E1433&amp;F1433&amp;G1433&amp;H1433</f>
        <v>PROJETO EXECUTIVO DE INSTALACAO DE ESGOTO SANITARIO E AGUASPLUVIAIS,CONSIDERANDO O PROJETO BASICO EXISTENTE,PARA URBANIZACAO ATE 15000M2,APRESENTADO EM AUTOCAD,INCLUSIVE AS LEGALIZACOES PERTINENTES</v>
      </c>
      <c r="C1433" s="749" t="s">
        <v>9866</v>
      </c>
      <c r="D1433" s="749" t="s">
        <v>10619</v>
      </c>
      <c r="E1433" s="749" t="s">
        <v>10620</v>
      </c>
      <c r="F1433" s="749" t="s">
        <v>9916</v>
      </c>
      <c r="I1433" s="749" t="s">
        <v>52</v>
      </c>
      <c r="J1433" s="749" t="n">
        <v>0.54</v>
      </c>
    </row>
    <row collapsed="false" customFormat="false" customHeight="true" hidden="true" ht="38.25" outlineLevel="0" r="1434">
      <c r="A1434" s="749" t="s">
        <v>10621</v>
      </c>
      <c r="B1434" s="758" t="str">
        <f aca="false">C1434&amp;D1434&amp;E1434&amp;F1434&amp;G1434&amp;H1434</f>
        <v>PROJETO EXECUTIVO DE INSTALACAO DE ESGOTO SANITARIO E AGUASPLUVIAIS,CONSIDERANDO O PROJETO BASICO EXISTENTE,PARA URBANIZACAO ATE 15000M2,APRESENTADO EM AUTOCAD,INCLUSIVE AS LEGALIZACOES PERTINENTES</v>
      </c>
      <c r="C1434" s="749" t="s">
        <v>9866</v>
      </c>
      <c r="D1434" s="749" t="s">
        <v>10619</v>
      </c>
      <c r="E1434" s="749" t="s">
        <v>10620</v>
      </c>
      <c r="F1434" s="749" t="s">
        <v>9916</v>
      </c>
      <c r="I1434" s="749" t="s">
        <v>52</v>
      </c>
      <c r="J1434" s="749" t="n">
        <v>0.47</v>
      </c>
    </row>
    <row collapsed="false" customFormat="false" customHeight="true" hidden="true" ht="38.25" outlineLevel="0" r="1435">
      <c r="A1435" s="749" t="s">
        <v>10622</v>
      </c>
      <c r="B1435" s="758" t="str">
        <f aca="false">C1435&amp;D1435&amp;E1435&amp;F1435&amp;G1435&amp;H1435</f>
        <v>PROJETO EXECUTIVO DE INSTALACAO DE ESGOTO SANITARIO E AGUASPLUVIAIS,CONSIDERANDO O PROJETO BASICO EXISTENTE,PARA URBANIZACAO ACIMA DE 15000M2,APRESENTADO EM AUTOCAD,INCLUSIVE AS LEGALIZACOES PERTINENTES</v>
      </c>
      <c r="C1435" s="749" t="s">
        <v>9866</v>
      </c>
      <c r="D1435" s="749" t="s">
        <v>10619</v>
      </c>
      <c r="E1435" s="749" t="s">
        <v>10623</v>
      </c>
      <c r="F1435" s="749" t="s">
        <v>9911</v>
      </c>
      <c r="I1435" s="749" t="s">
        <v>52</v>
      </c>
      <c r="J1435" s="749" t="n">
        <v>0.35</v>
      </c>
    </row>
    <row collapsed="false" customFormat="false" customHeight="true" hidden="true" ht="38.25" outlineLevel="0" r="1436">
      <c r="A1436" s="749" t="s">
        <v>10624</v>
      </c>
      <c r="B1436" s="758" t="str">
        <f aca="false">C1436&amp;D1436&amp;E1436&amp;F1436&amp;G1436&amp;H1436</f>
        <v>PROJETO EXECUTIVO DE INSTALACAO DE ESGOTO SANITARIO E AGUASPLUVIAIS,CONSIDERANDO O PROJETO BASICO EXISTENTE,PARA URBANIZACAO ACIMA DE 15000M2,APRESENTADO EM AUTOCAD,INCLUSIVE AS LEGALIZACOES PERTINENTES</v>
      </c>
      <c r="C1436" s="749" t="s">
        <v>9866</v>
      </c>
      <c r="D1436" s="749" t="s">
        <v>10619</v>
      </c>
      <c r="E1436" s="749" t="s">
        <v>10623</v>
      </c>
      <c r="F1436" s="749" t="s">
        <v>9911</v>
      </c>
      <c r="I1436" s="749" t="s">
        <v>52</v>
      </c>
      <c r="J1436" s="749" t="n">
        <v>0.3</v>
      </c>
    </row>
    <row collapsed="false" customFormat="false" customHeight="true" hidden="true" ht="38.25" outlineLevel="0" r="1437">
      <c r="A1437" s="749" t="s">
        <v>10625</v>
      </c>
      <c r="B1437" s="758" t="str">
        <f aca="false">C1437&amp;D1437&amp;E1437&amp;F1437&amp;G1437&amp;H1437</f>
        <v>PROJETO EXECUTIVO DE INSTALACAO DE ESGOTO SANITARIO E AGUASPLUVIAIS,CONSIDERANDO O PROJETO BASICO EXISTENTE,PARA HABITACAO/LOTEAMENTO ATE 12000M2,APRESENTADO EM AUTOCAD,INCLUSIVEAS LEGALIZACOES PERTINENTES</v>
      </c>
      <c r="C1437" s="749" t="s">
        <v>9866</v>
      </c>
      <c r="D1437" s="749" t="s">
        <v>10626</v>
      </c>
      <c r="E1437" s="749" t="s">
        <v>10627</v>
      </c>
      <c r="F1437" s="749" t="s">
        <v>9798</v>
      </c>
      <c r="I1437" s="749" t="s">
        <v>52</v>
      </c>
      <c r="J1437" s="749" t="n">
        <v>3</v>
      </c>
    </row>
    <row collapsed="false" customFormat="false" customHeight="true" hidden="true" ht="38.25" outlineLevel="0" r="1438">
      <c r="A1438" s="749" t="s">
        <v>10628</v>
      </c>
      <c r="B1438" s="758" t="str">
        <f aca="false">C1438&amp;D1438&amp;E1438&amp;F1438&amp;G1438&amp;H1438</f>
        <v>PROJETO EXECUTIVO DE INSTALACAO DE ESGOTO SANITARIO E AGUASPLUVIAIS,CONSIDERANDO O PROJETO BASICO EXISTENTE,PARA HABITACAO/LOTEAMENTO ATE 12000M2,APRESENTADO EM AUTOCAD,INCLUSIVEAS LEGALIZACOES PERTINENTES</v>
      </c>
      <c r="C1438" s="749" t="s">
        <v>9866</v>
      </c>
      <c r="D1438" s="749" t="s">
        <v>10626</v>
      </c>
      <c r="E1438" s="749" t="s">
        <v>10627</v>
      </c>
      <c r="F1438" s="749" t="s">
        <v>9798</v>
      </c>
      <c r="I1438" s="749" t="s">
        <v>52</v>
      </c>
      <c r="J1438" s="749" t="n">
        <v>2.6</v>
      </c>
    </row>
    <row collapsed="false" customFormat="false" customHeight="true" hidden="true" ht="38.25" outlineLevel="0" r="1439">
      <c r="A1439" s="749" t="s">
        <v>10629</v>
      </c>
      <c r="B1439" s="758" t="str">
        <f aca="false">C1439&amp;D1439&amp;E1439&amp;F1439&amp;G1439&amp;H1439</f>
        <v>PROJETO EXECUTIVO DE INSTALACAO DE ESGOTO SANITARIO E AGUASPLUVIAIS,CONSIDERANDO O PROJETO BASICO EXISTENTE,PARA HABITACAO/LOTEAMENTO DE 12001 ATE 36000M2,APRESENTADO EM AUTOCAD,INCLUSIVE AS LEGALIZACOES PERTINENTES</v>
      </c>
      <c r="C1439" s="749" t="s">
        <v>9866</v>
      </c>
      <c r="D1439" s="749" t="s">
        <v>10626</v>
      </c>
      <c r="E1439" s="749" t="s">
        <v>10630</v>
      </c>
      <c r="F1439" s="749" t="s">
        <v>10014</v>
      </c>
      <c r="I1439" s="749" t="s">
        <v>52</v>
      </c>
      <c r="J1439" s="749" t="n">
        <v>2.18</v>
      </c>
    </row>
    <row collapsed="false" customFormat="false" customHeight="true" hidden="true" ht="38.25" outlineLevel="0" r="1440">
      <c r="A1440" s="749" t="s">
        <v>10631</v>
      </c>
      <c r="B1440" s="758" t="str">
        <f aca="false">C1440&amp;D1440&amp;E1440&amp;F1440&amp;G1440&amp;H1440</f>
        <v>PROJETO EXECUTIVO DE INSTALACAO DE ESGOTO SANITARIO E AGUASPLUVIAIS,CONSIDERANDO O PROJETO BASICO EXISTENTE,PARA HABITACAO/LOTEAMENTO DE 12001 ATE 36000M2,APRESENTADO EM AUTOCAD,INCLUSIVE AS LEGALIZACOES PERTINENTES</v>
      </c>
      <c r="C1440" s="749" t="s">
        <v>9866</v>
      </c>
      <c r="D1440" s="749" t="s">
        <v>10626</v>
      </c>
      <c r="E1440" s="749" t="s">
        <v>10630</v>
      </c>
      <c r="F1440" s="749" t="s">
        <v>10014</v>
      </c>
      <c r="I1440" s="749" t="s">
        <v>52</v>
      </c>
      <c r="J1440" s="749" t="n">
        <v>1.89</v>
      </c>
    </row>
    <row collapsed="false" customFormat="false" customHeight="true" hidden="true" ht="38.25" outlineLevel="0" r="1441">
      <c r="A1441" s="749" t="s">
        <v>10632</v>
      </c>
      <c r="B1441" s="758" t="str">
        <f aca="false">C1441&amp;D1441&amp;E1441&amp;F1441&amp;G1441&amp;H1441</f>
        <v>PROJETO EXECUTIVO DE INSTALACAO DE ESGOTO SANITARIO E AGUASPLUVIAIS,CONSIDERANDO O PROJETO BASICO EXISTENTE,PARA HABITACAO/LOTEAMENTO ACIMA DE 36000M2,APRESENTADO EM AUTOCAD,INCLUSIVE AS LEGALIZACOES PERTINENTES</v>
      </c>
      <c r="C1441" s="749" t="s">
        <v>9866</v>
      </c>
      <c r="D1441" s="749" t="s">
        <v>10626</v>
      </c>
      <c r="E1441" s="749" t="s">
        <v>10633</v>
      </c>
      <c r="F1441" s="749" t="s">
        <v>9999</v>
      </c>
      <c r="I1441" s="749" t="s">
        <v>52</v>
      </c>
      <c r="J1441" s="749" t="n">
        <v>1.07</v>
      </c>
    </row>
    <row collapsed="false" customFormat="false" customHeight="true" hidden="true" ht="38.25" outlineLevel="0" r="1442">
      <c r="A1442" s="749" t="s">
        <v>10634</v>
      </c>
      <c r="B1442" s="758" t="str">
        <f aca="false">C1442&amp;D1442&amp;E1442&amp;F1442&amp;G1442&amp;H1442</f>
        <v>PROJETO EXECUTIVO DE INSTALACAO DE ESGOTO SANITARIO E AGUASPLUVIAIS,CONSIDERANDO O PROJETO BASICO EXISTENTE,PARA HABITACAO/LOTEAMENTO ACIMA DE 36000M2,APRESENTADO EM AUTOCAD,INCLUSIVE AS LEGALIZACOES PERTINENTES</v>
      </c>
      <c r="C1442" s="749" t="s">
        <v>9866</v>
      </c>
      <c r="D1442" s="749" t="s">
        <v>10626</v>
      </c>
      <c r="E1442" s="749" t="s">
        <v>10633</v>
      </c>
      <c r="F1442" s="749" t="s">
        <v>9999</v>
      </c>
      <c r="I1442" s="749" t="s">
        <v>52</v>
      </c>
      <c r="J1442" s="749" t="n">
        <v>0.93</v>
      </c>
    </row>
    <row collapsed="false" customFormat="false" customHeight="true" hidden="true" ht="12.75" outlineLevel="0" r="1443">
      <c r="A1443" s="749" t="s">
        <v>10635</v>
      </c>
      <c r="B1443" s="749" t="str">
        <f aca="false">C1443&amp;D1443&amp;E1443&amp;F1443&amp;G1443&amp;H1443</f>
        <v>PROJETO BASICO DE INSTALACAO HIDRAULICA PARA PREDIOS ESCOLARES E/OU ADMINISTRATIVOS ATE 500M2,APRESENTADO EM AUTOCAD,INCLUSIVE EM AUTOCAD,INCLUSIVE AS LEGALIZACOES PERTINENTES</v>
      </c>
      <c r="C1443" s="749" t="s">
        <v>10636</v>
      </c>
      <c r="D1443" s="749" t="s">
        <v>10637</v>
      </c>
      <c r="E1443" s="749" t="s">
        <v>10638</v>
      </c>
      <c r="I1443" s="749" t="s">
        <v>52</v>
      </c>
      <c r="J1443" s="749" t="n">
        <v>5.52</v>
      </c>
    </row>
    <row collapsed="false" customFormat="false" customHeight="true" hidden="true" ht="12.75" outlineLevel="0" r="1444">
      <c r="A1444" s="749" t="s">
        <v>10639</v>
      </c>
      <c r="B1444" s="749" t="str">
        <f aca="false">C1444&amp;D1444&amp;E1444&amp;F1444&amp;G1444&amp;H1444</f>
        <v>PROJETO BASICO DE INSTALACAO HIDRAULICA PARA PREDIOS ESCOLARES E/OU ADMINISTRATIVOS ATE 500M2,APRESENTADO EM AUTOCAD,INCLUSIVE EM AUTOCAD,INCLUSIVE AS LEGALIZACOES PERTINENTES</v>
      </c>
      <c r="C1444" s="749" t="s">
        <v>10636</v>
      </c>
      <c r="D1444" s="749" t="s">
        <v>10637</v>
      </c>
      <c r="E1444" s="749" t="s">
        <v>10638</v>
      </c>
      <c r="I1444" s="749" t="s">
        <v>52</v>
      </c>
      <c r="J1444" s="749" t="n">
        <v>4.79</v>
      </c>
    </row>
    <row collapsed="false" customFormat="false" customHeight="true" hidden="true" ht="12.75" outlineLevel="0" r="1445">
      <c r="A1445" s="749" t="s">
        <v>10640</v>
      </c>
      <c r="B1445" s="749" t="str">
        <f aca="false">C1445&amp;D1445&amp;E1445&amp;F1445&amp;G1445&amp;H1445</f>
        <v>PROJETO BASICO DE INSTALACAO HIDRAULICA PARA PREDIOS ESCOLARES E/OU ADMINISTRATIVOS DE 501 ATE 3000M2,APRESENTADO EM AUTOCAD,INCLUSIVE AS LEGALIZACOES PERTINENTES</v>
      </c>
      <c r="C1445" s="749" t="s">
        <v>10636</v>
      </c>
      <c r="D1445" s="749" t="s">
        <v>10641</v>
      </c>
      <c r="E1445" s="749" t="s">
        <v>9803</v>
      </c>
      <c r="I1445" s="749" t="s">
        <v>52</v>
      </c>
      <c r="J1445" s="749" t="n">
        <v>3.29</v>
      </c>
    </row>
    <row collapsed="false" customFormat="false" customHeight="true" hidden="true" ht="12.75" outlineLevel="0" r="1446">
      <c r="A1446" s="749" t="s">
        <v>10642</v>
      </c>
      <c r="B1446" s="749" t="str">
        <f aca="false">C1446&amp;D1446&amp;E1446&amp;F1446&amp;G1446&amp;H1446</f>
        <v>PROJETO BASICO DE INSTALACAO HIDRAULICA PARA PREDIOS ESCOLARES E/OU ADMINISTRATIVOS DE 501 ATE 3000M2,APRESENTADO EM AUTOCAD,INCLUSIVE AS LEGALIZACOES PERTINENTES</v>
      </c>
      <c r="C1446" s="749" t="s">
        <v>10636</v>
      </c>
      <c r="D1446" s="749" t="s">
        <v>10641</v>
      </c>
      <c r="E1446" s="749" t="s">
        <v>9803</v>
      </c>
      <c r="I1446" s="749" t="s">
        <v>52</v>
      </c>
      <c r="J1446" s="749" t="n">
        <v>2.85</v>
      </c>
    </row>
    <row collapsed="false" customFormat="false" customHeight="true" hidden="true" ht="12.75" outlineLevel="0" r="1447">
      <c r="A1447" s="749" t="s">
        <v>10643</v>
      </c>
      <c r="B1447" s="749" t="str">
        <f aca="false">C1447&amp;D1447&amp;E1447&amp;F1447&amp;G1447&amp;H1447</f>
        <v>PROJETO BASICO DE INSTALACAO HIDRAULICA PARA PREDIOS ESCOLARES E/OU ADMINISTRATIVOS ACIMA DE 3000M2,APRESENTADO EM AUTOCAD,INCLUSIVE AS LEGALIZACOES PERTINENTES</v>
      </c>
      <c r="C1447" s="749" t="s">
        <v>10636</v>
      </c>
      <c r="D1447" s="749" t="s">
        <v>10644</v>
      </c>
      <c r="E1447" s="749" t="s">
        <v>9812</v>
      </c>
      <c r="I1447" s="749" t="s">
        <v>52</v>
      </c>
      <c r="J1447" s="749" t="n">
        <v>3.05</v>
      </c>
    </row>
    <row collapsed="false" customFormat="false" customHeight="true" hidden="true" ht="12.75" outlineLevel="0" r="1448">
      <c r="A1448" s="749" t="s">
        <v>10645</v>
      </c>
      <c r="B1448" s="749" t="str">
        <f aca="false">C1448&amp;D1448&amp;E1448&amp;F1448&amp;G1448&amp;H1448</f>
        <v>PROJETO BASICO DE INSTALACAO HIDRAULICA PARA PREDIOS ESCOLARES E/OU ADMINISTRATIVOS ACIMA DE 3000M2,APRESENTADO EM AUTOCAD,INCLUSIVE AS LEGALIZACOES PERTINENTES</v>
      </c>
      <c r="C1448" s="749" t="s">
        <v>10636</v>
      </c>
      <c r="D1448" s="749" t="s">
        <v>10644</v>
      </c>
      <c r="E1448" s="749" t="s">
        <v>9812</v>
      </c>
      <c r="I1448" s="749" t="s">
        <v>52</v>
      </c>
      <c r="J1448" s="749" t="n">
        <v>2.64</v>
      </c>
    </row>
    <row collapsed="false" customFormat="false" customHeight="true" hidden="true" ht="12.75" outlineLevel="0" r="1449">
      <c r="A1449" s="749" t="s">
        <v>10646</v>
      </c>
      <c r="B1449" s="749" t="str">
        <f aca="false">C1449&amp;D1449&amp;E1449&amp;F1449&amp;G1449&amp;H1449</f>
        <v>PROJETO BASICO DE INSTALACAO HIDRAULICA PARA PREDIOS CULTURAIS,APRESENTADO EM AUTOCAD,INCLUSIVE AS LEGALIZACOES PERTINENTES</v>
      </c>
      <c r="C1449" s="749" t="s">
        <v>10647</v>
      </c>
      <c r="D1449" s="749" t="s">
        <v>10648</v>
      </c>
      <c r="E1449" s="749" t="s">
        <v>9793</v>
      </c>
      <c r="I1449" s="749" t="s">
        <v>52</v>
      </c>
      <c r="J1449" s="749" t="n">
        <v>5.52</v>
      </c>
    </row>
    <row collapsed="false" customFormat="false" customHeight="true" hidden="true" ht="12.75" outlineLevel="0" r="1450">
      <c r="A1450" s="749" t="s">
        <v>10649</v>
      </c>
      <c r="B1450" s="749" t="str">
        <f aca="false">C1450&amp;D1450&amp;E1450&amp;F1450&amp;G1450&amp;H1450</f>
        <v>PROJETO BASICO DE INSTALACAO HIDRAULICA PARA PREDIOS CULTURAIS,APRESENTADO EM AUTOCAD,INCLUSIVE AS LEGALIZACOES PERTINENTES</v>
      </c>
      <c r="C1450" s="749" t="s">
        <v>10647</v>
      </c>
      <c r="D1450" s="749" t="s">
        <v>10648</v>
      </c>
      <c r="E1450" s="749" t="s">
        <v>9793</v>
      </c>
      <c r="I1450" s="749" t="s">
        <v>52</v>
      </c>
      <c r="J1450" s="749" t="n">
        <v>4.79</v>
      </c>
    </row>
    <row collapsed="false" customFormat="false" customHeight="true" hidden="true" ht="12.75" outlineLevel="0" r="1451">
      <c r="A1451" s="749" t="s">
        <v>10650</v>
      </c>
      <c r="B1451" s="749" t="str">
        <f aca="false">C1451&amp;D1451&amp;E1451&amp;F1451&amp;G1451&amp;H1451</f>
        <v>PROJETO BASICO DE INSTALACAO HIDRAULICA PARA PREDIOS HOSPITALARES ATE 4000M2,APRESENTADO EM AUTOCAD,INCLUSIVE AS LEGALIZACOES PERTINENTES</v>
      </c>
      <c r="C1451" s="749" t="s">
        <v>10651</v>
      </c>
      <c r="D1451" s="749" t="s">
        <v>10652</v>
      </c>
      <c r="E1451" s="749" t="s">
        <v>9891</v>
      </c>
      <c r="I1451" s="749" t="s">
        <v>52</v>
      </c>
      <c r="J1451" s="749" t="n">
        <v>9.89</v>
      </c>
    </row>
    <row collapsed="false" customFormat="false" customHeight="true" hidden="true" ht="12.75" outlineLevel="0" r="1452">
      <c r="A1452" s="749" t="s">
        <v>10653</v>
      </c>
      <c r="B1452" s="749" t="str">
        <f aca="false">C1452&amp;D1452&amp;E1452&amp;F1452&amp;G1452&amp;H1452</f>
        <v>PROJETO BASICO DE INSTALACAO HIDRAULICA PARA PREDIOS HOSPITALARES ATE 4000M2,APRESENTADO EM AUTOCAD,INCLUSIVE AS LEGALIZACOES PERTINENTES</v>
      </c>
      <c r="C1452" s="749" t="s">
        <v>10651</v>
      </c>
      <c r="D1452" s="749" t="s">
        <v>10652</v>
      </c>
      <c r="E1452" s="749" t="s">
        <v>9891</v>
      </c>
      <c r="I1452" s="749" t="s">
        <v>52</v>
      </c>
      <c r="J1452" s="749" t="n">
        <v>8.57</v>
      </c>
    </row>
    <row collapsed="false" customFormat="false" customHeight="true" hidden="true" ht="12.75" outlineLevel="0" r="1453">
      <c r="A1453" s="749" t="s">
        <v>10654</v>
      </c>
      <c r="B1453" s="749" t="str">
        <f aca="false">C1453&amp;D1453&amp;E1453&amp;F1453&amp;G1453&amp;H1453</f>
        <v>PROJETO BASICO DE INSTALACAO HIDRAULICA PARA PREDIOS HOSPITALARES ACIMA DE 4000M2,APRESENTADO EM AUTOCAD,INCLUSIVE AS LEGALIZACOES PERTINENTES</v>
      </c>
      <c r="C1453" s="749" t="s">
        <v>10651</v>
      </c>
      <c r="D1453" s="749" t="s">
        <v>10655</v>
      </c>
      <c r="E1453" s="749" t="s">
        <v>10656</v>
      </c>
      <c r="I1453" s="749" t="s">
        <v>52</v>
      </c>
      <c r="J1453" s="749" t="n">
        <v>8.25</v>
      </c>
    </row>
    <row collapsed="false" customFormat="false" customHeight="true" hidden="true" ht="12.75" outlineLevel="0" r="1454">
      <c r="A1454" s="749" t="s">
        <v>10657</v>
      </c>
      <c r="B1454" s="749" t="str">
        <f aca="false">C1454&amp;D1454&amp;E1454&amp;F1454&amp;G1454&amp;H1454</f>
        <v>PROJETO BASICO DE INSTALACAO HIDRAULICA PARA PREDIOS HOSPITALARES ACIMA DE 4000M2,APRESENTADO EM AUTOCAD,INCLUSIVE AS LEGALIZACOES PERTINENTES</v>
      </c>
      <c r="C1454" s="749" t="s">
        <v>10651</v>
      </c>
      <c r="D1454" s="749" t="s">
        <v>10655</v>
      </c>
      <c r="E1454" s="749" t="s">
        <v>10656</v>
      </c>
      <c r="I1454" s="749" t="s">
        <v>52</v>
      </c>
      <c r="J1454" s="749" t="n">
        <v>7.14</v>
      </c>
    </row>
    <row collapsed="false" customFormat="false" customHeight="true" hidden="true" ht="12.75" outlineLevel="0" r="1455">
      <c r="A1455" s="749" t="s">
        <v>10658</v>
      </c>
      <c r="B1455" s="749" t="str">
        <f aca="false">C1455&amp;D1455&amp;E1455&amp;F1455&amp;G1455&amp;H1455</f>
        <v>PROJETO BASICO DE INSTALACAO HIDRAULICA PARA HABITACOES/EDIFICIOS ATE 500M2,APRESENTADO EM AUTOCAD,INCLUSIVE AS LEGALIZACOES PERTINENTES</v>
      </c>
      <c r="C1455" s="749" t="s">
        <v>10659</v>
      </c>
      <c r="D1455" s="749" t="s">
        <v>10660</v>
      </c>
      <c r="E1455" s="749" t="s">
        <v>10504</v>
      </c>
      <c r="I1455" s="749" t="s">
        <v>52</v>
      </c>
      <c r="J1455" s="749" t="n">
        <v>6.03</v>
      </c>
    </row>
    <row collapsed="false" customFormat="false" customHeight="true" hidden="true" ht="12.75" outlineLevel="0" r="1456">
      <c r="A1456" s="749" t="s">
        <v>10661</v>
      </c>
      <c r="B1456" s="749" t="str">
        <f aca="false">C1456&amp;D1456&amp;E1456&amp;F1456&amp;G1456&amp;H1456</f>
        <v>PROJETO BASICO DE INSTALACAO HIDRAULICA PARA HABITACOES/EDIFICIOS ATE 500M2,APRESENTADO EM AUTOCAD,INCLUSIVE AS LEGALIZACOES PERTINENTES</v>
      </c>
      <c r="C1456" s="749" t="s">
        <v>10659</v>
      </c>
      <c r="D1456" s="749" t="s">
        <v>10660</v>
      </c>
      <c r="E1456" s="749" t="s">
        <v>10504</v>
      </c>
      <c r="I1456" s="749" t="s">
        <v>52</v>
      </c>
      <c r="J1456" s="749" t="n">
        <v>5.22</v>
      </c>
    </row>
    <row collapsed="false" customFormat="false" customHeight="true" hidden="true" ht="12.75" outlineLevel="0" r="1457">
      <c r="A1457" s="749" t="s">
        <v>10662</v>
      </c>
      <c r="B1457" s="749" t="str">
        <f aca="false">C1457&amp;D1457&amp;E1457&amp;F1457&amp;G1457&amp;H1457</f>
        <v>PROJETO BASICO DE INSTALACAO HIDRAULICA PARA HABITACOES/EDIFICIOS DE 501 ATE 3000M2,APRESENTADO EM AUTOCAD,INCLUSIVE ASLEGALIZACOES PERTINENTES</v>
      </c>
      <c r="C1457" s="749" t="s">
        <v>10659</v>
      </c>
      <c r="D1457" s="749" t="s">
        <v>10663</v>
      </c>
      <c r="E1457" s="749" t="s">
        <v>10377</v>
      </c>
      <c r="I1457" s="749" t="s">
        <v>52</v>
      </c>
      <c r="J1457" s="749" t="n">
        <v>4.04</v>
      </c>
    </row>
    <row collapsed="false" customFormat="false" customHeight="true" hidden="true" ht="12.75" outlineLevel="0" r="1458">
      <c r="A1458" s="749" t="s">
        <v>10664</v>
      </c>
      <c r="B1458" s="749" t="str">
        <f aca="false">C1458&amp;D1458&amp;E1458&amp;F1458&amp;G1458&amp;H1458</f>
        <v>PROJETO BASICO DE INSTALACAO HIDRAULICA PARA HABITACOES/EDIFICIOS DE 501 ATE 3000M2,APRESENTADO EM AUTOCAD,INCLUSIVE ASLEGALIZACOES PERTINENTES</v>
      </c>
      <c r="C1458" s="749" t="s">
        <v>10659</v>
      </c>
      <c r="D1458" s="749" t="s">
        <v>10663</v>
      </c>
      <c r="E1458" s="749" t="s">
        <v>10377</v>
      </c>
      <c r="I1458" s="749" t="s">
        <v>52</v>
      </c>
      <c r="J1458" s="749" t="n">
        <v>3.5</v>
      </c>
    </row>
    <row collapsed="false" customFormat="false" customHeight="true" hidden="true" ht="12.75" outlineLevel="0" r="1459">
      <c r="A1459" s="749" t="s">
        <v>10665</v>
      </c>
      <c r="B1459" s="749" t="str">
        <f aca="false">C1459&amp;D1459&amp;E1459&amp;F1459&amp;G1459&amp;H1459</f>
        <v>PROJETO BASICO DE INSTALACAO HIDRAULICA PARA HABITACOES/EDIFICIOS ACIMA DE 3000M2,APRESENTADO EM AUTOCAD,INCLUSIVE AS LEGALIZACOES PERTINENTES</v>
      </c>
      <c r="C1459" s="749" t="s">
        <v>10659</v>
      </c>
      <c r="D1459" s="749" t="s">
        <v>10666</v>
      </c>
      <c r="E1459" s="749" t="s">
        <v>10656</v>
      </c>
      <c r="I1459" s="749" t="s">
        <v>52</v>
      </c>
      <c r="J1459" s="749" t="n">
        <v>3.06</v>
      </c>
    </row>
    <row collapsed="false" customFormat="false" customHeight="true" hidden="true" ht="12.75" outlineLevel="0" r="1460">
      <c r="A1460" s="749" t="s">
        <v>10667</v>
      </c>
      <c r="B1460" s="749" t="str">
        <f aca="false">C1460&amp;D1460&amp;E1460&amp;F1460&amp;G1460&amp;H1460</f>
        <v>PROJETO BASICO DE INSTALACAO HIDRAULICA PARA HABITACOES/EDIFICIOS ACIMA DE 3000M2,APRESENTADO EM AUTOCAD,INCLUSIVE AS LEGALIZACOES PERTINENTES</v>
      </c>
      <c r="C1460" s="749" t="s">
        <v>10659</v>
      </c>
      <c r="D1460" s="749" t="s">
        <v>10666</v>
      </c>
      <c r="E1460" s="749" t="s">
        <v>10656</v>
      </c>
      <c r="I1460" s="749" t="s">
        <v>52</v>
      </c>
      <c r="J1460" s="749" t="n">
        <v>2.65</v>
      </c>
    </row>
    <row collapsed="false" customFormat="false" customHeight="true" hidden="true" ht="12.75" outlineLevel="0" r="1461">
      <c r="A1461" s="749" t="s">
        <v>10668</v>
      </c>
      <c r="B1461" s="749" t="str">
        <f aca="false">C1461&amp;D1461&amp;E1461&amp;F1461&amp;G1461&amp;H1461</f>
        <v>PROJETO BASICO DE INSTALACAO HIDRAULICA PARA URBANIZACAO ATE 15000M2,APRESENTADO EM AUTOCAD,INCLUSIVE AS LEGALIZACOES PERTINENTES</v>
      </c>
      <c r="C1461" s="749" t="s">
        <v>10669</v>
      </c>
      <c r="D1461" s="749" t="s">
        <v>10670</v>
      </c>
      <c r="E1461" s="749" t="s">
        <v>9901</v>
      </c>
      <c r="I1461" s="749" t="s">
        <v>52</v>
      </c>
      <c r="J1461" s="749" t="n">
        <v>0.54</v>
      </c>
    </row>
    <row collapsed="false" customFormat="false" customHeight="true" hidden="true" ht="12.75" outlineLevel="0" r="1462">
      <c r="A1462" s="749" t="s">
        <v>10671</v>
      </c>
      <c r="B1462" s="749" t="str">
        <f aca="false">C1462&amp;D1462&amp;E1462&amp;F1462&amp;G1462&amp;H1462</f>
        <v>PROJETO BASICO DE INSTALACAO HIDRAULICA PARA URBANIZACAO ATE 15000M2,APRESENTADO EM AUTOCAD,INCLUSIVE AS LEGALIZACOES PERTINENTES</v>
      </c>
      <c r="C1462" s="749" t="s">
        <v>10669</v>
      </c>
      <c r="D1462" s="749" t="s">
        <v>10670</v>
      </c>
      <c r="E1462" s="749" t="s">
        <v>9901</v>
      </c>
      <c r="I1462" s="749" t="s">
        <v>52</v>
      </c>
      <c r="J1462" s="749" t="n">
        <v>0.47</v>
      </c>
    </row>
    <row collapsed="false" customFormat="false" customHeight="true" hidden="true" ht="12.75" outlineLevel="0" r="1463">
      <c r="A1463" s="749" t="s">
        <v>10672</v>
      </c>
      <c r="B1463" s="749" t="str">
        <f aca="false">C1463&amp;D1463&amp;E1463&amp;F1463&amp;G1463&amp;H1463</f>
        <v>PROJETO BASICO DE INSTALACAO HIDRAULICA PARA URBANIZACAO ACIMA DE 15000M2,APRESENTADO EM AUTOCAD,INCLUSIVE AS LEGALIZACOES PERTINENTES</v>
      </c>
      <c r="C1463" s="749" t="s">
        <v>10673</v>
      </c>
      <c r="D1463" s="749" t="s">
        <v>10674</v>
      </c>
      <c r="E1463" s="749" t="s">
        <v>10372</v>
      </c>
      <c r="I1463" s="749" t="s">
        <v>52</v>
      </c>
      <c r="J1463" s="749" t="n">
        <v>0.35</v>
      </c>
    </row>
    <row collapsed="false" customFormat="false" customHeight="true" hidden="true" ht="12.75" outlineLevel="0" r="1464">
      <c r="A1464" s="749" t="s">
        <v>10675</v>
      </c>
      <c r="B1464" s="749" t="str">
        <f aca="false">C1464&amp;D1464&amp;E1464&amp;F1464&amp;G1464&amp;H1464</f>
        <v>PROJETO BASICO DE INSTALACAO HIDRAULICA PARA URBANIZACAO ACIMA DE 15000M2,APRESENTADO EM AUTOCAD,INCLUSIVE AS LEGALIZACOES PERTINENTES</v>
      </c>
      <c r="C1464" s="749" t="s">
        <v>10673</v>
      </c>
      <c r="D1464" s="749" t="s">
        <v>10674</v>
      </c>
      <c r="E1464" s="749" t="s">
        <v>10372</v>
      </c>
      <c r="I1464" s="749" t="s">
        <v>52</v>
      </c>
      <c r="J1464" s="749" t="n">
        <v>0.3</v>
      </c>
    </row>
    <row collapsed="false" customFormat="false" customHeight="true" hidden="true" ht="12.75" outlineLevel="0" r="1465">
      <c r="A1465" s="749" t="s">
        <v>10676</v>
      </c>
      <c r="B1465" s="749" t="str">
        <f aca="false">C1465&amp;D1465&amp;E1465&amp;F1465&amp;G1465&amp;H1465</f>
        <v>PROJETO BASICO DE INSTALACAO HIDRAULICA PARA HABITACAO/LOTEAMENTO ATE 12000M2,APRESENTADO EM AUTOCAD,INCLUSIVE AS LEGALIZACOES PERTINENTES</v>
      </c>
      <c r="C1465" s="749" t="s">
        <v>10677</v>
      </c>
      <c r="D1465" s="749" t="s">
        <v>10678</v>
      </c>
      <c r="E1465" s="749" t="s">
        <v>9916</v>
      </c>
      <c r="I1465" s="749" t="s">
        <v>52</v>
      </c>
      <c r="J1465" s="749" t="n">
        <v>3.29</v>
      </c>
    </row>
    <row collapsed="false" customFormat="false" customHeight="true" hidden="true" ht="12.75" outlineLevel="0" r="1466">
      <c r="A1466" s="749" t="s">
        <v>10679</v>
      </c>
      <c r="B1466" s="749" t="str">
        <f aca="false">C1466&amp;D1466&amp;E1466&amp;F1466&amp;G1466&amp;H1466</f>
        <v>PROJETO BASICO DE INSTALACAO HIDRAULICA PARA HABITACAO/LOTEAMENTO ATE 12000M2,APRESENTADO EM AUTOCAD,INCLUSIVE AS LEGALIZACOES PERTINENTES</v>
      </c>
      <c r="C1466" s="749" t="s">
        <v>10677</v>
      </c>
      <c r="D1466" s="749" t="s">
        <v>10678</v>
      </c>
      <c r="E1466" s="749" t="s">
        <v>9916</v>
      </c>
      <c r="I1466" s="749" t="s">
        <v>52</v>
      </c>
      <c r="J1466" s="749" t="n">
        <v>2.85</v>
      </c>
    </row>
    <row collapsed="false" customFormat="false" customHeight="true" hidden="true" ht="12.75" outlineLevel="0" r="1467">
      <c r="A1467" s="749" t="s">
        <v>10680</v>
      </c>
      <c r="B1467" s="749" t="str">
        <f aca="false">C1467&amp;D1467&amp;E1467&amp;F1467&amp;G1467&amp;H1467</f>
        <v>PROJETO BASICO DE INSTALACAO HIDRAULICA PARA HABITACAO/LOTEAMENTO DE 12001 ATE 36000M2,APRESENTADO EM AUTOCAD,INCLUSIVEAS LEGALIZACOES PERTINENTES</v>
      </c>
      <c r="C1467" s="749" t="s">
        <v>10677</v>
      </c>
      <c r="D1467" s="749" t="s">
        <v>10681</v>
      </c>
      <c r="E1467" s="749" t="s">
        <v>9798</v>
      </c>
      <c r="I1467" s="749" t="s">
        <v>52</v>
      </c>
      <c r="J1467" s="749" t="n">
        <v>2.18</v>
      </c>
    </row>
    <row collapsed="false" customFormat="false" customHeight="true" hidden="true" ht="12.75" outlineLevel="0" r="1468">
      <c r="A1468" s="749" t="s">
        <v>10682</v>
      </c>
      <c r="B1468" s="749" t="str">
        <f aca="false">C1468&amp;D1468&amp;E1468&amp;F1468&amp;G1468&amp;H1468</f>
        <v>PROJETO BASICO DE INSTALACAO HIDRAULICA PARA HABITACAO/LOTEAMENTO DE 12001 ATE 36000M2,APRESENTADO EM AUTOCAD,INCLUSIVEAS LEGALIZACOES PERTINENTES</v>
      </c>
      <c r="C1468" s="749" t="s">
        <v>10677</v>
      </c>
      <c r="D1468" s="749" t="s">
        <v>10681</v>
      </c>
      <c r="E1468" s="749" t="s">
        <v>9798</v>
      </c>
      <c r="I1468" s="749" t="s">
        <v>52</v>
      </c>
      <c r="J1468" s="749" t="n">
        <v>1.89</v>
      </c>
    </row>
    <row collapsed="false" customFormat="false" customHeight="true" hidden="true" ht="12.75" outlineLevel="0" r="1469">
      <c r="A1469" s="749" t="s">
        <v>10683</v>
      </c>
      <c r="B1469" s="749" t="str">
        <f aca="false">C1469&amp;D1469&amp;E1469&amp;F1469&amp;G1469&amp;H1469</f>
        <v>PROJETO BASICO DE INSTALACAO HIDRAULICA PARA HABITACAO/LOTEAMENTO ACIMA DE 36000M2,APRESENTADO EM AUTOCAD,INCLUSIVE AS LEGALIZACOES PERTINENTES</v>
      </c>
      <c r="C1469" s="749" t="s">
        <v>10677</v>
      </c>
      <c r="D1469" s="749" t="s">
        <v>10684</v>
      </c>
      <c r="E1469" s="749" t="s">
        <v>9911</v>
      </c>
      <c r="I1469" s="749" t="s">
        <v>52</v>
      </c>
      <c r="J1469" s="749" t="n">
        <v>1.65</v>
      </c>
    </row>
    <row collapsed="false" customFormat="false" customHeight="true" hidden="true" ht="12.75" outlineLevel="0" r="1470">
      <c r="A1470" s="749" t="s">
        <v>10685</v>
      </c>
      <c r="B1470" s="749" t="str">
        <f aca="false">C1470&amp;D1470&amp;E1470&amp;F1470&amp;G1470&amp;H1470</f>
        <v>PROJETO BASICO DE INSTALACAO HIDRAULICA PARA HABITACAO/LOTEAMENTO ACIMA DE 36000M2,APRESENTADO EM AUTOCAD,INCLUSIVE AS LEGALIZACOES PERTINENTES</v>
      </c>
      <c r="C1470" s="749" t="s">
        <v>10677</v>
      </c>
      <c r="D1470" s="749" t="s">
        <v>10684</v>
      </c>
      <c r="E1470" s="749" t="s">
        <v>9911</v>
      </c>
      <c r="I1470" s="749" t="s">
        <v>52</v>
      </c>
      <c r="J1470" s="749" t="n">
        <v>1.43</v>
      </c>
    </row>
    <row collapsed="false" customFormat="false" customHeight="true" hidden="true" ht="38.25" outlineLevel="0" r="1471">
      <c r="A1471" s="749" t="s">
        <v>10686</v>
      </c>
      <c r="B1471" s="758" t="str">
        <f aca="false">C1471&amp;D1471&amp;E1471&amp;F1471&amp;G1471&amp;H1471</f>
        <v>PROJETO EXECUTIVO DE INSTALACAO HIDRAULICA,CONSIDERANDO O PROJETO BASICO EXISTENTE,PARA PREDIOS ESCOLARES E/OU ADMINISTRATIVOS ATE 500M2,APRESENTADO EM AUTOCAD,INCLUSIVE AS LEGALIZACOES PERTINENTES</v>
      </c>
      <c r="C1471" s="749" t="s">
        <v>10687</v>
      </c>
      <c r="D1471" s="749" t="s">
        <v>10688</v>
      </c>
      <c r="E1471" s="749" t="s">
        <v>10689</v>
      </c>
      <c r="F1471" s="749" t="s">
        <v>9891</v>
      </c>
      <c r="I1471" s="749" t="s">
        <v>52</v>
      </c>
      <c r="J1471" s="749" t="n">
        <v>5.52</v>
      </c>
    </row>
    <row collapsed="false" customFormat="false" customHeight="true" hidden="true" ht="38.25" outlineLevel="0" r="1472">
      <c r="A1472" s="749" t="s">
        <v>10690</v>
      </c>
      <c r="B1472" s="758" t="str">
        <f aca="false">C1472&amp;D1472&amp;E1472&amp;F1472&amp;G1472&amp;H1472</f>
        <v>PROJETO EXECUTIVO DE INSTALACAO HIDRAULICA,CONSIDERANDO O PROJETO BASICO EXISTENTE,PARA PREDIOS ESCOLARES E/OU ADMINISTRATIVOS ATE 500M2,APRESENTADO EM AUTOCAD,INCLUSIVE AS LEGALIZACOES PERTINENTES</v>
      </c>
      <c r="C1472" s="749" t="s">
        <v>10687</v>
      </c>
      <c r="D1472" s="749" t="s">
        <v>10688</v>
      </c>
      <c r="E1472" s="749" t="s">
        <v>10689</v>
      </c>
      <c r="F1472" s="749" t="s">
        <v>9891</v>
      </c>
      <c r="I1472" s="749" t="s">
        <v>52</v>
      </c>
      <c r="J1472" s="749" t="n">
        <v>4.79</v>
      </c>
    </row>
    <row collapsed="false" customFormat="false" customHeight="true" hidden="true" ht="38.25" outlineLevel="0" r="1473">
      <c r="A1473" s="749" t="s">
        <v>10691</v>
      </c>
      <c r="B1473" s="758" t="str">
        <f aca="false">C1473&amp;D1473&amp;E1473&amp;F1473&amp;G1473&amp;H1473</f>
        <v>PROJETO EXECUTIVO DE INSTALACAO HIDRAULICA,CONSIDERANDO O PROJETO BASICO EXISTENTE,PARA PREDIOS ESCOLARES E/OU ADMINISTRATIVOS DE 501 ATE 3000M2,APRESENTADO EM AUTOCAD,INCLUSIVE AS LEGALIZACOES PERTINENTES</v>
      </c>
      <c r="C1473" s="749" t="s">
        <v>10687</v>
      </c>
      <c r="D1473" s="749" t="s">
        <v>10688</v>
      </c>
      <c r="E1473" s="749" t="s">
        <v>10692</v>
      </c>
      <c r="F1473" s="749" t="s">
        <v>10535</v>
      </c>
      <c r="I1473" s="749" t="s">
        <v>52</v>
      </c>
      <c r="J1473" s="749" t="n">
        <v>3.29</v>
      </c>
    </row>
    <row collapsed="false" customFormat="false" customHeight="true" hidden="true" ht="38.25" outlineLevel="0" r="1474">
      <c r="A1474" s="749" t="s">
        <v>10693</v>
      </c>
      <c r="B1474" s="758" t="str">
        <f aca="false">C1474&amp;D1474&amp;E1474&amp;F1474&amp;G1474&amp;H1474</f>
        <v>PROJETO EXECUTIVO DE INSTALACAO HIDRAULICA,CONSIDERANDO O PROJETO BASICO EXISTENTE,PARA PREDIOS ESCOLARES E/OU ADMINISTRATIVOS DE 501 ATE 3000M2,APRESENTADO EM AUTOCAD,INCLUSIVE AS LEGALIZACOES PERTINENTES</v>
      </c>
      <c r="C1474" s="749" t="s">
        <v>10687</v>
      </c>
      <c r="D1474" s="749" t="s">
        <v>10688</v>
      </c>
      <c r="E1474" s="749" t="s">
        <v>10692</v>
      </c>
      <c r="F1474" s="749" t="s">
        <v>10535</v>
      </c>
      <c r="I1474" s="749" t="s">
        <v>52</v>
      </c>
      <c r="J1474" s="749" t="n">
        <v>2.85</v>
      </c>
    </row>
    <row collapsed="false" customFormat="false" customHeight="true" hidden="true" ht="38.25" outlineLevel="0" r="1475">
      <c r="A1475" s="749" t="s">
        <v>10694</v>
      </c>
      <c r="B1475" s="758" t="str">
        <f aca="false">C1475&amp;D1475&amp;E1475&amp;F1475&amp;G1475&amp;H1475</f>
        <v>PROJETO EXECUTIVO DE INSTALACAO HIDRAULICA,CONSIDERANDO O PROJETO BASICO EXISTENTE,PARA PREDIOS ESCOLARES E/OU ADMINISTRATIVOS ACIMA DE 3000M2,APRESENTADO EM AUTOCAD,INCLUSIVE AS LEGALIZACOES PERTINENTES</v>
      </c>
      <c r="C1475" s="749" t="s">
        <v>10687</v>
      </c>
      <c r="D1475" s="749" t="s">
        <v>10688</v>
      </c>
      <c r="E1475" s="749" t="s">
        <v>10695</v>
      </c>
      <c r="F1475" s="749" t="s">
        <v>9911</v>
      </c>
      <c r="I1475" s="749" t="s">
        <v>52</v>
      </c>
      <c r="J1475" s="749" t="n">
        <v>3.05</v>
      </c>
    </row>
    <row collapsed="false" customFormat="false" customHeight="true" hidden="true" ht="38.25" outlineLevel="0" r="1476">
      <c r="A1476" s="749" t="s">
        <v>10696</v>
      </c>
      <c r="B1476" s="758" t="str">
        <f aca="false">C1476&amp;D1476&amp;E1476&amp;F1476&amp;G1476&amp;H1476</f>
        <v>PROJETO EXECUTIVO DE INSTALACAO HIDRAULICA,CONSIDERANDO O PROJETO BASICO EXISTENTE,PARA PREDIOS ESCOLARES E/OU ADMINISTRATIVOS ACIMA DE 3000M2,APRESENTADO EM AUTOCAD,INCLUSIVE AS LEGALIZACOES PERTINENTES</v>
      </c>
      <c r="C1476" s="749" t="s">
        <v>10687</v>
      </c>
      <c r="D1476" s="749" t="s">
        <v>10688</v>
      </c>
      <c r="E1476" s="749" t="s">
        <v>10695</v>
      </c>
      <c r="F1476" s="749" t="s">
        <v>9911</v>
      </c>
      <c r="I1476" s="749" t="s">
        <v>52</v>
      </c>
      <c r="J1476" s="749" t="n">
        <v>2.64</v>
      </c>
    </row>
    <row collapsed="false" customFormat="false" customHeight="true" hidden="true" ht="38.25" outlineLevel="0" r="1477">
      <c r="A1477" s="749" t="s">
        <v>10697</v>
      </c>
      <c r="B1477" s="758" t="str">
        <f aca="false">C1477&amp;D1477&amp;E1477&amp;F1477&amp;G1477&amp;H1477</f>
        <v>PROJETO EXECUTIVO DE INSTALACAO HIDRAULICA,CONSIDERANDO O PROJETO BASICO EXISTENTE,PARA PREDIOS CULTURAIS,APRESENTADO EM AUTOCAD,INCLUSIVE AS LEGALIZACOES PERTINENTES</v>
      </c>
      <c r="C1477" s="749" t="s">
        <v>10687</v>
      </c>
      <c r="D1477" s="749" t="s">
        <v>10698</v>
      </c>
      <c r="E1477" s="749" t="s">
        <v>9937</v>
      </c>
      <c r="I1477" s="749" t="s">
        <v>52</v>
      </c>
      <c r="J1477" s="749" t="n">
        <v>5.52</v>
      </c>
    </row>
    <row collapsed="false" customFormat="false" customHeight="true" hidden="true" ht="38.25" outlineLevel="0" r="1478">
      <c r="A1478" s="749" t="s">
        <v>39</v>
      </c>
      <c r="B1478" s="758" t="str">
        <f aca="false">C1478&amp;D1478&amp;E1478&amp;F1478&amp;G1478&amp;H1478</f>
        <v>PROJETO EXECUTIVO DE INSTALACAO HIDRAULICA,CONSIDERANDO O PROJETO BASICO EXISTENTE,PARA PREDIOS CULTURAIS,APRESENTADO EM AUTOCAD,INCLUSIVE AS LEGALIZACOES PERTINENTES</v>
      </c>
      <c r="C1478" s="749" t="s">
        <v>10687</v>
      </c>
      <c r="D1478" s="749" t="s">
        <v>10698</v>
      </c>
      <c r="E1478" s="749" t="s">
        <v>9937</v>
      </c>
      <c r="I1478" s="749" t="s">
        <v>52</v>
      </c>
      <c r="J1478" s="749" t="n">
        <v>4.79</v>
      </c>
    </row>
    <row collapsed="false" customFormat="false" customHeight="true" hidden="true" ht="38.25" outlineLevel="0" r="1479">
      <c r="A1479" s="749" t="s">
        <v>10699</v>
      </c>
      <c r="B1479" s="758" t="str">
        <f aca="false">C1479&amp;D1479&amp;E1479&amp;F1479&amp;G1479&amp;H1479</f>
        <v>PROJETO EXECUTIVO DE INSTALACAO HIDRAULICA,CONSIDERANDO O PROJETO BASICO EXISTENTE,PARA PREDIOS HOSPITALARES ATE 4000M2,APRESENTADO EM AUTOCAD,INCLUSIVE AS LEGALIZACOES PERTINENTES</v>
      </c>
      <c r="C1479" s="749" t="s">
        <v>10687</v>
      </c>
      <c r="D1479" s="749" t="s">
        <v>10700</v>
      </c>
      <c r="E1479" s="749" t="s">
        <v>9783</v>
      </c>
      <c r="I1479" s="749" t="s">
        <v>52</v>
      </c>
      <c r="J1479" s="749" t="n">
        <v>9.89</v>
      </c>
    </row>
    <row collapsed="false" customFormat="false" customHeight="true" hidden="true" ht="38.25" outlineLevel="0" r="1480">
      <c r="A1480" s="749" t="s">
        <v>10701</v>
      </c>
      <c r="B1480" s="758" t="str">
        <f aca="false">C1480&amp;D1480&amp;E1480&amp;F1480&amp;G1480&amp;H1480</f>
        <v>PROJETO EXECUTIVO DE INSTALACAO HIDRAULICA,CONSIDERANDO O PROJETO BASICO EXISTENTE,PARA PREDIOS HOSPITALARES ATE 4000M2,APRESENTADO EM AUTOCAD,INCLUSIVE AS LEGALIZACOES PERTINENTES</v>
      </c>
      <c r="C1480" s="749" t="s">
        <v>10687</v>
      </c>
      <c r="D1480" s="749" t="s">
        <v>10700</v>
      </c>
      <c r="E1480" s="749" t="s">
        <v>9783</v>
      </c>
      <c r="I1480" s="749" t="s">
        <v>52</v>
      </c>
      <c r="J1480" s="749" t="n">
        <v>8.57</v>
      </c>
    </row>
    <row collapsed="false" customFormat="false" customHeight="true" hidden="true" ht="38.25" outlineLevel="0" r="1481">
      <c r="A1481" s="749" t="s">
        <v>10702</v>
      </c>
      <c r="B1481" s="758" t="str">
        <f aca="false">C1481&amp;D1481&amp;E1481&amp;F1481&amp;G1481&amp;H1481</f>
        <v>PROJETO EXECUTIVO DE INSTALACAO HIDRAULICA,CONSIDERANDO O PROJETO BASICO EXISTENTE,PARA PREDIOS HOSPITALARES ACIMA DE 4000M2,APRESENTADO EM AUTOCAD,INCLUSIVE AS LEGALIZACOES PERTINENTES</v>
      </c>
      <c r="C1481" s="749" t="s">
        <v>10687</v>
      </c>
      <c r="D1481" s="749" t="s">
        <v>10703</v>
      </c>
      <c r="E1481" s="749" t="s">
        <v>10416</v>
      </c>
      <c r="F1481" s="749" t="s">
        <v>9831</v>
      </c>
      <c r="I1481" s="749" t="s">
        <v>52</v>
      </c>
      <c r="J1481" s="749" t="n">
        <v>8.25</v>
      </c>
    </row>
    <row collapsed="false" customFormat="false" customHeight="true" hidden="true" ht="38.25" outlineLevel="0" r="1482">
      <c r="A1482" s="749" t="s">
        <v>10704</v>
      </c>
      <c r="B1482" s="758" t="str">
        <f aca="false">C1482&amp;D1482&amp;E1482&amp;F1482&amp;G1482&amp;H1482</f>
        <v>PROJETO EXECUTIVO DE INSTALACAO HIDRAULICA,CONSIDERANDO O PROJETO BASICO EXISTENTE,PARA PREDIOS HOSPITALARES ACIMA DE 4000M2,APRESENTADO EM AUTOCAD,INCLUSIVE AS LEGALIZACOES PERTINENTES</v>
      </c>
      <c r="C1482" s="749" t="s">
        <v>10687</v>
      </c>
      <c r="D1482" s="749" t="s">
        <v>10703</v>
      </c>
      <c r="E1482" s="749" t="s">
        <v>10416</v>
      </c>
      <c r="F1482" s="749" t="s">
        <v>9831</v>
      </c>
      <c r="I1482" s="749" t="s">
        <v>52</v>
      </c>
      <c r="J1482" s="749" t="n">
        <v>7.14</v>
      </c>
    </row>
    <row collapsed="false" customFormat="false" customHeight="true" hidden="true" ht="38.25" outlineLevel="0" r="1483">
      <c r="A1483" s="749" t="s">
        <v>10705</v>
      </c>
      <c r="B1483" s="758" t="str">
        <f aca="false">C1483&amp;D1483&amp;E1483&amp;F1483&amp;G1483&amp;H1483</f>
        <v>PROJETO EXECUTIVO DE INSTALACAO HIDRAULICA,CONSIDERANDO O PROJETO BASICO EXISTENTE,PARA HABITACOES/EDIFICIOS ATE 500M2,APRESENTADO EM AUTOCAD,INCLUSIVE AS LEGALIZACOES PERTINENTES</v>
      </c>
      <c r="C1483" s="749" t="s">
        <v>10687</v>
      </c>
      <c r="D1483" s="749" t="s">
        <v>10706</v>
      </c>
      <c r="E1483" s="749" t="s">
        <v>10443</v>
      </c>
      <c r="I1483" s="749" t="s">
        <v>52</v>
      </c>
      <c r="J1483" s="749" t="n">
        <v>6.03</v>
      </c>
    </row>
    <row collapsed="false" customFormat="false" customHeight="true" hidden="true" ht="38.25" outlineLevel="0" r="1484">
      <c r="A1484" s="749" t="s">
        <v>10707</v>
      </c>
      <c r="B1484" s="758" t="str">
        <f aca="false">C1484&amp;D1484&amp;E1484&amp;F1484&amp;G1484&amp;H1484</f>
        <v>PROJETO EXECUTIVO DE INSTALACAO HIDRAULICA,CONSIDERANDO O PROJETO BASICO EXISTENTE,PARA HABITACOES/EDIFICIOS ATE 500M2,APRESENTADO EM AUTOCAD,INCLUSIVE AS LEGALIZACOES PERTINENTES</v>
      </c>
      <c r="C1484" s="749" t="s">
        <v>10687</v>
      </c>
      <c r="D1484" s="749" t="s">
        <v>10706</v>
      </c>
      <c r="E1484" s="749" t="s">
        <v>10443</v>
      </c>
      <c r="I1484" s="749" t="s">
        <v>52</v>
      </c>
      <c r="J1484" s="749" t="n">
        <v>5.22</v>
      </c>
    </row>
    <row collapsed="false" customFormat="false" customHeight="true" hidden="true" ht="38.25" outlineLevel="0" r="1485">
      <c r="A1485" s="749" t="s">
        <v>10708</v>
      </c>
      <c r="B1485" s="758" t="str">
        <f aca="false">C1485&amp;D1485&amp;E1485&amp;F1485&amp;G1485&amp;H1485</f>
        <v>PROJETO EXECUTIVO DE INSTALACAO HIDRAULICA,CONSIDERANDO O PROJETO BASICO EXISTENTE,PARA HABITACOES/EDIFICIOS DE 501 ATE3000M2,APRESENTADO EM AUTOCAD,INCLUSIVE AS LEGALIZACOES PERTINENTES</v>
      </c>
      <c r="C1485" s="749" t="s">
        <v>10687</v>
      </c>
      <c r="D1485" s="749" t="s">
        <v>10709</v>
      </c>
      <c r="E1485" s="749" t="s">
        <v>10710</v>
      </c>
      <c r="F1485" s="749" t="s">
        <v>9986</v>
      </c>
      <c r="I1485" s="749" t="s">
        <v>52</v>
      </c>
      <c r="J1485" s="749" t="n">
        <v>4.04</v>
      </c>
    </row>
    <row collapsed="false" customFormat="false" customHeight="true" hidden="true" ht="38.25" outlineLevel="0" r="1486">
      <c r="A1486" s="749" t="s">
        <v>10711</v>
      </c>
      <c r="B1486" s="758" t="str">
        <f aca="false">C1486&amp;D1486&amp;E1486&amp;F1486&amp;G1486&amp;H1486</f>
        <v>PROJETO EXECUTIVO DE INSTALACAO HIDRAULICA,CONSIDERANDO O PROJETO BASICO EXISTENTE,PARA HABITACOES/EDIFICIOS DE 501 ATE3000M2,APRESENTADO EM AUTOCAD,INCLUSIVE AS LEGALIZACOES PERTINENTES</v>
      </c>
      <c r="C1486" s="749" t="s">
        <v>10687</v>
      </c>
      <c r="D1486" s="749" t="s">
        <v>10709</v>
      </c>
      <c r="E1486" s="749" t="s">
        <v>10710</v>
      </c>
      <c r="F1486" s="749" t="s">
        <v>9986</v>
      </c>
      <c r="I1486" s="749" t="s">
        <v>52</v>
      </c>
      <c r="J1486" s="749" t="n">
        <v>3.5</v>
      </c>
    </row>
    <row collapsed="false" customFormat="false" customHeight="true" hidden="true" ht="38.25" outlineLevel="0" r="1487">
      <c r="A1487" s="749" t="s">
        <v>10712</v>
      </c>
      <c r="B1487" s="758" t="str">
        <f aca="false">C1487&amp;D1487&amp;E1487&amp;F1487&amp;G1487&amp;H1487</f>
        <v>PROJETO EXECUTIVO DE INSTALACAO HIDRAULICA,CONSIDERANDO O PROJETO BASICO EXISTENTE,PARA HABITACOES/EDIFICIOS ACIMA DE 3000M2,APRESENTADO EM AUTOCAD,INCLUSIVE AS LEGALIZACOES PERTINENTES</v>
      </c>
      <c r="C1487" s="749" t="s">
        <v>10687</v>
      </c>
      <c r="D1487" s="749" t="s">
        <v>10713</v>
      </c>
      <c r="E1487" s="749" t="s">
        <v>10416</v>
      </c>
      <c r="F1487" s="749" t="s">
        <v>9831</v>
      </c>
      <c r="I1487" s="749" t="s">
        <v>52</v>
      </c>
      <c r="J1487" s="749" t="n">
        <v>3.06</v>
      </c>
    </row>
    <row collapsed="false" customFormat="false" customHeight="true" hidden="true" ht="38.25" outlineLevel="0" r="1488">
      <c r="A1488" s="749" t="s">
        <v>10714</v>
      </c>
      <c r="B1488" s="758" t="str">
        <f aca="false">C1488&amp;D1488&amp;E1488&amp;F1488&amp;G1488&amp;H1488</f>
        <v>PROJETO EXECUTIVO DE INSTALACAO HIDRAULICA,CONSIDERANDO O PROJETO BASICO EXISTENTE,PARA HABITACOES/EDIFICIOS ACIMA DE 3000M2,APRESENTADO EM AUTOCAD,INCLUSIVE AS LEGALIZACOES PERTINENTES</v>
      </c>
      <c r="C1488" s="749" t="s">
        <v>10687</v>
      </c>
      <c r="D1488" s="749" t="s">
        <v>10713</v>
      </c>
      <c r="E1488" s="749" t="s">
        <v>10416</v>
      </c>
      <c r="F1488" s="749" t="s">
        <v>9831</v>
      </c>
      <c r="I1488" s="749" t="s">
        <v>52</v>
      </c>
      <c r="J1488" s="749" t="n">
        <v>2.65</v>
      </c>
    </row>
    <row collapsed="false" customFormat="false" customHeight="true" hidden="true" ht="38.25" outlineLevel="0" r="1489">
      <c r="A1489" s="749" t="s">
        <v>10715</v>
      </c>
      <c r="B1489" s="758" t="str">
        <f aca="false">C1489&amp;D1489&amp;E1489&amp;F1489&amp;G1489&amp;H1489</f>
        <v>PROJETO EXECUTIVO DE INSTALACAO HIDRAULICA,CONSIDERANDO O PROJETO BASICO EXISTENTE,PARA URBANIZACAO ATE 15000M2,APRESENTADO EM AUTOCAD,INCLUSIVE AS LEGALIZACOES PERTINENTES</v>
      </c>
      <c r="C1489" s="749" t="s">
        <v>10687</v>
      </c>
      <c r="D1489" s="749" t="s">
        <v>10716</v>
      </c>
      <c r="E1489" s="749" t="s">
        <v>9767</v>
      </c>
      <c r="I1489" s="749" t="s">
        <v>52</v>
      </c>
      <c r="J1489" s="749" t="n">
        <v>0.54</v>
      </c>
    </row>
    <row collapsed="false" customFormat="false" customHeight="true" hidden="true" ht="38.25" outlineLevel="0" r="1490">
      <c r="A1490" s="749" t="s">
        <v>10717</v>
      </c>
      <c r="B1490" s="758" t="str">
        <f aca="false">C1490&amp;D1490&amp;E1490&amp;F1490&amp;G1490&amp;H1490</f>
        <v>PROJETO EXECUTIVO DE INSTALACAO HIDRAULICA,CONSIDERANDO O PROJETO BASICO EXISTENTE,PARA URBANIZACAO ATE 15000M2,APRESENTADO EM AUTOCAD,INCLUSIVE AS LEGALIZACOES PERTINENTES</v>
      </c>
      <c r="C1490" s="749" t="s">
        <v>10687</v>
      </c>
      <c r="D1490" s="749" t="s">
        <v>10716</v>
      </c>
      <c r="E1490" s="749" t="s">
        <v>9767</v>
      </c>
      <c r="I1490" s="749" t="s">
        <v>52</v>
      </c>
      <c r="J1490" s="749" t="n">
        <v>0.47</v>
      </c>
    </row>
    <row collapsed="false" customFormat="false" customHeight="true" hidden="true" ht="38.25" outlineLevel="0" r="1491">
      <c r="A1491" s="749" t="s">
        <v>10718</v>
      </c>
      <c r="B1491" s="758" t="str">
        <f aca="false">C1491&amp;D1491&amp;E1491&amp;F1491&amp;G1491&amp;H1491</f>
        <v>PROJETO EXECUTIVO DE INSTALACAO HIDRAULICA,CONSIDERANDO O PROJETO BASICO EXISTENTE,PARA URBANIZACAO ACIMA DE 15000M2,APRESENTADO EM AUTOCAD,INCLUSIVE AS LEGALIZACOES PERTINENTES</v>
      </c>
      <c r="C1491" s="749" t="s">
        <v>10687</v>
      </c>
      <c r="D1491" s="749" t="s">
        <v>10719</v>
      </c>
      <c r="E1491" s="749" t="s">
        <v>9881</v>
      </c>
      <c r="I1491" s="749" t="s">
        <v>52</v>
      </c>
      <c r="J1491" s="749" t="n">
        <v>0.35</v>
      </c>
    </row>
    <row collapsed="false" customFormat="false" customHeight="true" hidden="true" ht="38.25" outlineLevel="0" r="1492">
      <c r="A1492" s="749" t="s">
        <v>10720</v>
      </c>
      <c r="B1492" s="758" t="str">
        <f aca="false">C1492&amp;D1492&amp;E1492&amp;F1492&amp;G1492&amp;H1492</f>
        <v>PROJETO EXECUTIVO DE INSTALACAO HIDRAULICA,CONSIDERANDO O PROJETO BASICO EXISTENTE,PARA URBANIZACAO ACIMA DE 15000M2,APRESENTADO EM AUTOCAD,INCLUSIVE AS LEGALIZACOES PERTINENTES</v>
      </c>
      <c r="C1492" s="749" t="s">
        <v>10687</v>
      </c>
      <c r="D1492" s="749" t="s">
        <v>10719</v>
      </c>
      <c r="E1492" s="749" t="s">
        <v>9881</v>
      </c>
      <c r="I1492" s="749" t="s">
        <v>52</v>
      </c>
      <c r="J1492" s="749" t="n">
        <v>0.3</v>
      </c>
    </row>
    <row collapsed="false" customFormat="false" customHeight="true" hidden="true" ht="38.25" outlineLevel="0" r="1493">
      <c r="A1493" s="749" t="s">
        <v>10721</v>
      </c>
      <c r="B1493" s="758" t="str">
        <f aca="false">C1493&amp;D1493&amp;E1493&amp;F1493&amp;G1493&amp;H1493</f>
        <v>PROJETO EXECUTIVO DE INSTALACAO HIDRAULICA,CONSIDERANDO O PROJETO BASICO EXISTENTE,PARA HABITACAO/LOTEAMENTO ATE 12000M,APRESENTADO EM AUTOCAD,INCLUSIVE AS LEGALIZACOES PERTINENTES</v>
      </c>
      <c r="C1493" s="749" t="s">
        <v>10687</v>
      </c>
      <c r="D1493" s="749" t="s">
        <v>10722</v>
      </c>
      <c r="E1493" s="749" t="s">
        <v>9783</v>
      </c>
      <c r="I1493" s="749" t="s">
        <v>52</v>
      </c>
      <c r="J1493" s="749" t="n">
        <v>3.29</v>
      </c>
    </row>
    <row collapsed="false" customFormat="false" customHeight="true" hidden="true" ht="38.25" outlineLevel="0" r="1494">
      <c r="A1494" s="749" t="s">
        <v>10723</v>
      </c>
      <c r="B1494" s="758" t="str">
        <f aca="false">C1494&amp;D1494&amp;E1494&amp;F1494&amp;G1494&amp;H1494</f>
        <v>PROJETO EXECUTIVO DE INSTALACAO HIDRAULICA,CONSIDERANDO O PROJETO BASICO EXISTENTE,PARA HABITACAO/LOTEAMENTO ATE 12000M,APRESENTADO EM AUTOCAD,INCLUSIVE AS LEGALIZACOES PERTINENTES</v>
      </c>
      <c r="C1494" s="749" t="s">
        <v>10687</v>
      </c>
      <c r="D1494" s="749" t="s">
        <v>10722</v>
      </c>
      <c r="E1494" s="749" t="s">
        <v>9783</v>
      </c>
      <c r="I1494" s="749" t="s">
        <v>52</v>
      </c>
      <c r="J1494" s="749" t="n">
        <v>2.85</v>
      </c>
    </row>
    <row collapsed="false" customFormat="false" customHeight="true" hidden="true" ht="38.25" outlineLevel="0" r="1495">
      <c r="A1495" s="749" t="s">
        <v>10724</v>
      </c>
      <c r="B1495" s="758" t="str">
        <f aca="false">C1495&amp;D1495&amp;E1495&amp;F1495&amp;G1495&amp;H1495</f>
        <v>PROJETO EXECUTIVO DE INSTALACAO HIDRAULICA,CONSIDERANDO O PROJETO BASICO EXISTENTE,PARA HABITACAO/LOTEAMENTO DE 12001 ATE 36000M2,APRESENTADO EM AUTOCAD,INCLUSIVE AS LEGALIZACOES PERTINENTES</v>
      </c>
      <c r="C1495" s="749" t="s">
        <v>10687</v>
      </c>
      <c r="D1495" s="749" t="s">
        <v>10725</v>
      </c>
      <c r="E1495" s="749" t="s">
        <v>10726</v>
      </c>
      <c r="F1495" s="749" t="s">
        <v>9741</v>
      </c>
      <c r="I1495" s="749" t="s">
        <v>52</v>
      </c>
      <c r="J1495" s="749" t="n">
        <v>2.18</v>
      </c>
    </row>
    <row collapsed="false" customFormat="false" customHeight="true" hidden="true" ht="38.25" outlineLevel="0" r="1496">
      <c r="A1496" s="749" t="s">
        <v>10727</v>
      </c>
      <c r="B1496" s="758" t="str">
        <f aca="false">C1496&amp;D1496&amp;E1496&amp;F1496&amp;G1496&amp;H1496</f>
        <v>PROJETO EXECUTIVO DE INSTALACAO HIDRAULICA,CONSIDERANDO O PROJETO BASICO EXISTENTE,PARA HABITACAO/LOTEAMENTO DE 12001 ATE 36000M2,APRESENTADO EM AUTOCAD,INCLUSIVE AS LEGALIZACOES PERTINENTES</v>
      </c>
      <c r="C1496" s="749" t="s">
        <v>10687</v>
      </c>
      <c r="D1496" s="749" t="s">
        <v>10725</v>
      </c>
      <c r="E1496" s="749" t="s">
        <v>10726</v>
      </c>
      <c r="F1496" s="749" t="s">
        <v>9741</v>
      </c>
      <c r="I1496" s="749" t="s">
        <v>52</v>
      </c>
      <c r="J1496" s="749" t="n">
        <v>1.89</v>
      </c>
    </row>
    <row collapsed="false" customFormat="false" customHeight="true" hidden="true" ht="38.25" outlineLevel="0" r="1497">
      <c r="A1497" s="749" t="s">
        <v>10728</v>
      </c>
      <c r="B1497" s="758" t="str">
        <f aca="false">C1497&amp;D1497&amp;E1497&amp;F1497&amp;G1497&amp;H1497</f>
        <v>PROJETO EXECUTIVO DE INSTALACAO HIDRAULICA,CONSIDERANDO O PROJETO BASICO EXISTENTE,PARA HABITACAO/LOTEAMENTO ACIMA DE 36000M2,APRESENTADO EM AUTOCAD,INCLUSIVE AS LEGALIZACOES PERTINENTES</v>
      </c>
      <c r="C1497" s="749" t="s">
        <v>10687</v>
      </c>
      <c r="D1497" s="749" t="s">
        <v>10729</v>
      </c>
      <c r="E1497" s="749" t="s">
        <v>10572</v>
      </c>
      <c r="F1497" s="749" t="s">
        <v>10573</v>
      </c>
      <c r="I1497" s="749" t="s">
        <v>52</v>
      </c>
      <c r="J1497" s="749" t="n">
        <v>1.65</v>
      </c>
    </row>
    <row collapsed="false" customFormat="false" customHeight="true" hidden="true" ht="38.25" outlineLevel="0" r="1498">
      <c r="A1498" s="749" t="s">
        <v>10730</v>
      </c>
      <c r="B1498" s="758" t="str">
        <f aca="false">C1498&amp;D1498&amp;E1498&amp;F1498&amp;G1498&amp;H1498</f>
        <v>PROJETO EXECUTIVO DE INSTALACAO HIDRAULICA,CONSIDERANDO O PROJETO BASICO EXISTENTE,PARA HABITACAO/LOTEAMENTO ACIMA DE 36000M2,APRESENTADO EM AUTOCAD,INCLUSIVE AS LEGALIZACOES PERTINENTES</v>
      </c>
      <c r="C1498" s="749" t="s">
        <v>10687</v>
      </c>
      <c r="D1498" s="749" t="s">
        <v>10729</v>
      </c>
      <c r="E1498" s="749" t="s">
        <v>10572</v>
      </c>
      <c r="F1498" s="749" t="s">
        <v>10573</v>
      </c>
      <c r="I1498" s="749" t="s">
        <v>52</v>
      </c>
      <c r="J1498" s="749" t="n">
        <v>1.43</v>
      </c>
    </row>
    <row collapsed="false" customFormat="false" customHeight="true" hidden="true" ht="12.75" outlineLevel="0" r="1499">
      <c r="A1499" s="749" t="s">
        <v>10731</v>
      </c>
      <c r="B1499" s="749" t="str">
        <f aca="false">C1499&amp;D1499&amp;E1499&amp;F1499&amp;G1499&amp;H1499</f>
        <v>PROJETO BASICO DE INSTALACAO ELETRICA PARA PREDIOS ESCOLARES E/OU ADMINISTRATIVOS ATE 500M2,APRESENTADO EM AUTOCAD,INCLUSIVE AS LEGALIZACOES PERTINENTES</v>
      </c>
      <c r="C1499" s="749" t="s">
        <v>10732</v>
      </c>
      <c r="D1499" s="749" t="s">
        <v>10733</v>
      </c>
      <c r="E1499" s="749" t="s">
        <v>9999</v>
      </c>
      <c r="I1499" s="749" t="s">
        <v>52</v>
      </c>
      <c r="J1499" s="749" t="n">
        <v>6.6</v>
      </c>
    </row>
    <row collapsed="false" customFormat="false" customHeight="true" hidden="true" ht="12.75" outlineLevel="0" r="1500">
      <c r="A1500" s="749" t="s">
        <v>10734</v>
      </c>
      <c r="B1500" s="749" t="str">
        <f aca="false">C1500&amp;D1500&amp;E1500&amp;F1500&amp;G1500&amp;H1500</f>
        <v>PROJETO BASICO DE INSTALACAO ELETRICA PARA PREDIOS ESCOLARES E/OU ADMINISTRATIVOS ATE 500M2,APRESENTADO EM AUTOCAD,INCLUSIVE AS LEGALIZACOES PERTINENTES</v>
      </c>
      <c r="C1500" s="749" t="s">
        <v>10732</v>
      </c>
      <c r="D1500" s="749" t="s">
        <v>10733</v>
      </c>
      <c r="E1500" s="749" t="s">
        <v>9999</v>
      </c>
      <c r="I1500" s="749" t="s">
        <v>52</v>
      </c>
      <c r="J1500" s="749" t="n">
        <v>5.72</v>
      </c>
    </row>
    <row collapsed="false" customFormat="false" customHeight="true" hidden="true" ht="12.75" outlineLevel="0" r="1501">
      <c r="A1501" s="749" t="s">
        <v>10735</v>
      </c>
      <c r="B1501" s="749" t="str">
        <f aca="false">C1501&amp;D1501&amp;E1501&amp;F1501&amp;G1501&amp;H1501</f>
        <v>PROJETO BASICO DE INSTALACAO ELETRICA PARA PREDIOS ESCOLARES E/OU ADMINISTRATIVOS DE 501 ATE 3000M2,APRESENTADO EM AUTOCAD,INCLUSIVE AS LEGALIZACOES PERTINENTES</v>
      </c>
      <c r="C1501" s="749" t="s">
        <v>10732</v>
      </c>
      <c r="D1501" s="749" t="s">
        <v>10736</v>
      </c>
      <c r="E1501" s="749" t="s">
        <v>9812</v>
      </c>
      <c r="I1501" s="749" t="s">
        <v>52</v>
      </c>
      <c r="J1501" s="749" t="n">
        <v>5.52</v>
      </c>
    </row>
    <row collapsed="false" customFormat="false" customHeight="true" hidden="true" ht="12.75" outlineLevel="0" r="1502">
      <c r="A1502" s="749" t="s">
        <v>10737</v>
      </c>
      <c r="B1502" s="749" t="str">
        <f aca="false">C1502&amp;D1502&amp;E1502&amp;F1502&amp;G1502&amp;H1502</f>
        <v>PROJETO BASICO DE INSTALACAO ELETRICA PARA PREDIOS ESCOLARES E/OU ADMINISTRATIVOS DE 501 ATE 3000M2,APRESENTADO EM AUTOCAD,INCLUSIVE AS LEGALIZACOES PERTINENTES</v>
      </c>
      <c r="C1502" s="749" t="s">
        <v>10732</v>
      </c>
      <c r="D1502" s="749" t="s">
        <v>10736</v>
      </c>
      <c r="E1502" s="749" t="s">
        <v>9812</v>
      </c>
      <c r="I1502" s="749" t="s">
        <v>52</v>
      </c>
      <c r="J1502" s="749" t="n">
        <v>4.79</v>
      </c>
    </row>
    <row collapsed="false" customFormat="false" customHeight="true" hidden="true" ht="12.75" outlineLevel="0" r="1503">
      <c r="A1503" s="749" t="s">
        <v>10738</v>
      </c>
      <c r="B1503" s="749" t="str">
        <f aca="false">C1503&amp;D1503&amp;E1503&amp;F1503&amp;G1503&amp;H1503</f>
        <v>PROJETO BASICO DE INSTALACAO ELETRICA PARA PREDIOS ESCOLARES E/OU ADMINISTRATIVOS ACIMA DE 3000M2,APRESENTADO EM AUTOCAD,INCLUSIVE AS LEGALIZACOES PERTINENTES</v>
      </c>
      <c r="C1503" s="749" t="s">
        <v>10732</v>
      </c>
      <c r="D1503" s="749" t="s">
        <v>10739</v>
      </c>
      <c r="E1503" s="749" t="s">
        <v>9956</v>
      </c>
      <c r="I1503" s="749" t="s">
        <v>52</v>
      </c>
      <c r="J1503" s="749" t="n">
        <v>3.29</v>
      </c>
    </row>
    <row collapsed="false" customFormat="false" customHeight="true" hidden="true" ht="12.75" outlineLevel="0" r="1504">
      <c r="A1504" s="749" t="s">
        <v>10740</v>
      </c>
      <c r="B1504" s="749" t="str">
        <f aca="false">C1504&amp;D1504&amp;E1504&amp;F1504&amp;G1504&amp;H1504</f>
        <v>PROJETO BASICO DE INSTALACAO ELETRICA PARA PREDIOS ESCOLARES E/OU ADMINISTRATIVOS ACIMA DE 3000M2,APRESENTADO EM AUTOCAD,INCLUSIVE AS LEGALIZACOES PERTINENTES</v>
      </c>
      <c r="C1504" s="749" t="s">
        <v>10732</v>
      </c>
      <c r="D1504" s="749" t="s">
        <v>10739</v>
      </c>
      <c r="E1504" s="749" t="s">
        <v>9956</v>
      </c>
      <c r="I1504" s="749" t="s">
        <v>52</v>
      </c>
      <c r="J1504" s="749" t="n">
        <v>2.85</v>
      </c>
    </row>
    <row collapsed="false" customFormat="false" customHeight="true" hidden="true" ht="12.75" outlineLevel="0" r="1505">
      <c r="A1505" s="749" t="s">
        <v>10741</v>
      </c>
      <c r="B1505" s="749" t="str">
        <f aca="false">C1505&amp;D1505&amp;E1505&amp;F1505&amp;G1505&amp;H1505</f>
        <v>PROJETO BASICO DE INSTALACAO ELETRICA PARA PREDIOS CULTURAIS ATE 3000M2,APRESENTADO EM AUTOCAD,INCLUSIVE AS LEGALIZACOES PERTINENTES</v>
      </c>
      <c r="C1505" s="749" t="s">
        <v>10742</v>
      </c>
      <c r="D1505" s="749" t="s">
        <v>10743</v>
      </c>
      <c r="E1505" s="749" t="s">
        <v>9886</v>
      </c>
      <c r="I1505" s="749" t="s">
        <v>52</v>
      </c>
      <c r="J1505" s="749" t="n">
        <v>11.04</v>
      </c>
    </row>
    <row collapsed="false" customFormat="false" customHeight="true" hidden="true" ht="12.75" outlineLevel="0" r="1506">
      <c r="A1506" s="749" t="s">
        <v>10744</v>
      </c>
      <c r="B1506" s="749" t="str">
        <f aca="false">C1506&amp;D1506&amp;E1506&amp;F1506&amp;G1506&amp;H1506</f>
        <v>PROJETO BASICO DE INSTALACAO ELETRICA PARA PREDIOS CULTURAIS ATE 3000M2,APRESENTADO EM AUTOCAD,INCLUSIVE AS LEGALIZACOES PERTINENTES</v>
      </c>
      <c r="C1506" s="749" t="s">
        <v>10742</v>
      </c>
      <c r="D1506" s="749" t="s">
        <v>10743</v>
      </c>
      <c r="E1506" s="749" t="s">
        <v>9886</v>
      </c>
      <c r="I1506" s="749" t="s">
        <v>52</v>
      </c>
      <c r="J1506" s="749" t="n">
        <v>9.56</v>
      </c>
    </row>
    <row collapsed="false" customFormat="false" customHeight="true" hidden="true" ht="12.75" outlineLevel="0" r="1507">
      <c r="A1507" s="749" t="s">
        <v>10745</v>
      </c>
      <c r="B1507" s="749" t="str">
        <f aca="false">C1507&amp;D1507&amp;E1507&amp;F1507&amp;G1507&amp;H1507</f>
        <v>PROJETO BASICO DE INSTALACAO ELETRICA PARA PREDIOS CULTURAIS ACIMA DE 3000M2,APRESENTADO EM AUTOCAD,INCLUSIVE AS LEGALIZACOES PERTINENTES</v>
      </c>
      <c r="C1507" s="749" t="s">
        <v>10742</v>
      </c>
      <c r="D1507" s="749" t="s">
        <v>10746</v>
      </c>
      <c r="E1507" s="749" t="s">
        <v>9891</v>
      </c>
      <c r="I1507" s="749" t="s">
        <v>52</v>
      </c>
      <c r="J1507" s="749" t="n">
        <v>8.25</v>
      </c>
    </row>
    <row collapsed="false" customFormat="false" customHeight="true" hidden="true" ht="12.75" outlineLevel="0" r="1508">
      <c r="A1508" s="749" t="s">
        <v>10747</v>
      </c>
      <c r="B1508" s="749" t="str">
        <f aca="false">C1508&amp;D1508&amp;E1508&amp;F1508&amp;G1508&amp;H1508</f>
        <v>PROJETO BASICO DE INSTALACAO ELETRICA PARA PREDIOS CULTURAIS ACIMA DE 3000M2,APRESENTADO EM AUTOCAD,INCLUSIVE AS LEGALIZACOES PERTINENTES</v>
      </c>
      <c r="C1508" s="749" t="s">
        <v>10742</v>
      </c>
      <c r="D1508" s="749" t="s">
        <v>10746</v>
      </c>
      <c r="E1508" s="749" t="s">
        <v>9891</v>
      </c>
      <c r="I1508" s="749" t="s">
        <v>52</v>
      </c>
      <c r="J1508" s="749" t="n">
        <v>7.14</v>
      </c>
    </row>
    <row collapsed="false" customFormat="false" customHeight="true" hidden="true" ht="12.75" outlineLevel="0" r="1509">
      <c r="A1509" s="749" t="s">
        <v>10748</v>
      </c>
      <c r="B1509" s="749" t="str">
        <f aca="false">C1509&amp;D1509&amp;E1509&amp;F1509&amp;G1509&amp;H1509</f>
        <v>PROJETO BASICO DE INSTALACAO ELETRICA PARA PREDIOS HOSPITALARES,APRESENTADO EM AUTOCAD,INCLUSIVE AS LEGALIZACOES PERTINENTES</v>
      </c>
      <c r="C1509" s="749" t="s">
        <v>10749</v>
      </c>
      <c r="D1509" s="749" t="s">
        <v>10750</v>
      </c>
      <c r="E1509" s="749" t="s">
        <v>9896</v>
      </c>
      <c r="I1509" s="749" t="s">
        <v>52</v>
      </c>
      <c r="J1509" s="749" t="n">
        <v>13.21</v>
      </c>
    </row>
    <row collapsed="false" customFormat="false" customHeight="true" hidden="true" ht="12.75" outlineLevel="0" r="1510">
      <c r="A1510" s="749" t="s">
        <v>10751</v>
      </c>
      <c r="B1510" s="749" t="str">
        <f aca="false">C1510&amp;D1510&amp;E1510&amp;F1510&amp;G1510&amp;H1510</f>
        <v>PROJETO BASICO DE INSTALACAO ELETRICA PARA PREDIOS HOSPITALARES,APRESENTADO EM AUTOCAD,INCLUSIVE AS LEGALIZACOES PERTINENTES</v>
      </c>
      <c r="C1510" s="749" t="s">
        <v>10749</v>
      </c>
      <c r="D1510" s="749" t="s">
        <v>10750</v>
      </c>
      <c r="E1510" s="749" t="s">
        <v>9896</v>
      </c>
      <c r="I1510" s="749" t="s">
        <v>52</v>
      </c>
      <c r="J1510" s="749" t="n">
        <v>11.44</v>
      </c>
    </row>
    <row collapsed="false" customFormat="false" customHeight="true" hidden="true" ht="12.75" outlineLevel="0" r="1511">
      <c r="A1511" s="749" t="s">
        <v>10752</v>
      </c>
      <c r="B1511" s="749" t="str">
        <f aca="false">C1511&amp;D1511&amp;E1511&amp;F1511&amp;G1511&amp;H1511</f>
        <v>PROJETO BASICO DE INSTALACAO ELETRICA PARA HABITACOES/EDIFICIOS ATE 500M2,APRESENTADO EM AUTOCAD,INCLUSIVE AS LEGALIZACOES PERTINENTES</v>
      </c>
      <c r="C1511" s="749" t="s">
        <v>10753</v>
      </c>
      <c r="D1511" s="749" t="s">
        <v>10754</v>
      </c>
      <c r="E1511" s="749" t="s">
        <v>10372</v>
      </c>
      <c r="I1511" s="749" t="s">
        <v>52</v>
      </c>
      <c r="J1511" s="749" t="n">
        <v>8.03</v>
      </c>
    </row>
    <row collapsed="false" customFormat="false" customHeight="true" hidden="true" ht="12.75" outlineLevel="0" r="1512">
      <c r="A1512" s="749" t="s">
        <v>10755</v>
      </c>
      <c r="B1512" s="749" t="str">
        <f aca="false">C1512&amp;D1512&amp;E1512&amp;F1512&amp;G1512&amp;H1512</f>
        <v>PROJETO BASICO DE INSTALACAO ELETRICA PARA HABITACOES/EDIFICIOS ATE 500M2,APRESENTADO EM AUTOCAD,INCLUSIVE AS LEGALIZACOES PERTINENTES</v>
      </c>
      <c r="C1512" s="749" t="s">
        <v>10753</v>
      </c>
      <c r="D1512" s="749" t="s">
        <v>10754</v>
      </c>
      <c r="E1512" s="749" t="s">
        <v>10372</v>
      </c>
      <c r="I1512" s="749" t="s">
        <v>52</v>
      </c>
      <c r="J1512" s="749" t="n">
        <v>6.96</v>
      </c>
    </row>
    <row collapsed="false" customFormat="false" customHeight="true" hidden="true" ht="12.75" outlineLevel="0" r="1513">
      <c r="A1513" s="749" t="s">
        <v>10756</v>
      </c>
      <c r="B1513" s="749" t="str">
        <f aca="false">C1513&amp;D1513&amp;E1513&amp;F1513&amp;G1513&amp;H1513</f>
        <v>PROJETO BASICO DE INSTALACAO ELETRICA PARA HABITACOES/EDIFICIOS DE 501 ATE 3000M2,APRESENTADO EM AUTOCAD,INCLUSIVE AS LEGALIZACOES PERTINENTES</v>
      </c>
      <c r="C1513" s="749" t="s">
        <v>10753</v>
      </c>
      <c r="D1513" s="749" t="s">
        <v>10757</v>
      </c>
      <c r="E1513" s="749" t="s">
        <v>10656</v>
      </c>
      <c r="I1513" s="749" t="s">
        <v>52</v>
      </c>
      <c r="J1513" s="749" t="n">
        <v>6.03</v>
      </c>
    </row>
    <row collapsed="false" customFormat="false" customHeight="true" hidden="true" ht="12.75" outlineLevel="0" r="1514">
      <c r="A1514" s="749" t="s">
        <v>10758</v>
      </c>
      <c r="B1514" s="749" t="str">
        <f aca="false">C1514&amp;D1514&amp;E1514&amp;F1514&amp;G1514&amp;H1514</f>
        <v>PROJETO BASICO DE INSTALACAO ELETRICA PARA HABITACOES/EDIFICIOS DE 501 ATE 3000M2,APRESENTADO EM AUTOCAD,INCLUSIVE AS LEGALIZACOES PERTINENTES</v>
      </c>
      <c r="C1514" s="749" t="s">
        <v>10753</v>
      </c>
      <c r="D1514" s="749" t="s">
        <v>10757</v>
      </c>
      <c r="E1514" s="749" t="s">
        <v>10656</v>
      </c>
      <c r="I1514" s="749" t="s">
        <v>52</v>
      </c>
      <c r="J1514" s="749" t="n">
        <v>5.22</v>
      </c>
    </row>
    <row collapsed="false" customFormat="false" customHeight="true" hidden="true" ht="12.75" outlineLevel="0" r="1515">
      <c r="A1515" s="749" t="s">
        <v>10759</v>
      </c>
      <c r="B1515" s="749" t="str">
        <f aca="false">C1515&amp;D1515&amp;E1515&amp;F1515&amp;G1515&amp;H1515</f>
        <v>PROJETO BASICO DE INSTALACAO ELETRICA PARA HABITACOES/EDIFICIOS ACIMA DE 3000M2,APRESENTADO EM AUTOCAD,INCLUSIVE AS LEGALIZACOES PERTINENTES</v>
      </c>
      <c r="C1515" s="749" t="s">
        <v>10753</v>
      </c>
      <c r="D1515" s="749" t="s">
        <v>10760</v>
      </c>
      <c r="E1515" s="749" t="s">
        <v>10531</v>
      </c>
      <c r="I1515" s="749" t="s">
        <v>52</v>
      </c>
      <c r="J1515" s="749" t="n">
        <v>4.04</v>
      </c>
    </row>
    <row collapsed="false" customFormat="false" customHeight="true" hidden="true" ht="12.75" outlineLevel="0" r="1516">
      <c r="A1516" s="749" t="s">
        <v>10761</v>
      </c>
      <c r="B1516" s="749" t="str">
        <f aca="false">C1516&amp;D1516&amp;E1516&amp;F1516&amp;G1516&amp;H1516</f>
        <v>PROJETO BASICO DE INSTALACAO ELETRICA PARA HABITACOES/EDIFICIOS ACIMA DE 3000M2,APRESENTADO EM AUTOCAD,INCLUSIVE AS LEGALIZACOES PERTINENTES</v>
      </c>
      <c r="C1516" s="749" t="s">
        <v>10753</v>
      </c>
      <c r="D1516" s="749" t="s">
        <v>10760</v>
      </c>
      <c r="E1516" s="749" t="s">
        <v>10531</v>
      </c>
      <c r="I1516" s="749" t="s">
        <v>52</v>
      </c>
      <c r="J1516" s="749" t="n">
        <v>3.5</v>
      </c>
    </row>
    <row collapsed="false" customFormat="false" customHeight="true" hidden="true" ht="12.75" outlineLevel="0" r="1517">
      <c r="A1517" s="749" t="s">
        <v>10762</v>
      </c>
      <c r="B1517" s="749" t="str">
        <f aca="false">C1517&amp;D1517&amp;E1517&amp;F1517&amp;G1517&amp;H1517</f>
        <v>PROJETO BASICO DE INSTALACAO ELETRICA PARA URBANIZACAO ATE 15000M2,APRESENTADO EM AUTOCAD,INCLUSIVE AS LEGALIZACOES PERTINENTES</v>
      </c>
      <c r="C1517" s="749" t="s">
        <v>10763</v>
      </c>
      <c r="D1517" s="749" t="s">
        <v>10764</v>
      </c>
      <c r="E1517" s="749" t="s">
        <v>9986</v>
      </c>
      <c r="I1517" s="749" t="s">
        <v>52</v>
      </c>
      <c r="J1517" s="749" t="n">
        <v>0.73</v>
      </c>
    </row>
    <row collapsed="false" customFormat="false" customHeight="true" hidden="true" ht="12.75" outlineLevel="0" r="1518">
      <c r="A1518" s="749" t="s">
        <v>10765</v>
      </c>
      <c r="B1518" s="749" t="str">
        <f aca="false">C1518&amp;D1518&amp;E1518&amp;F1518&amp;G1518&amp;H1518</f>
        <v>PROJETO BASICO DE INSTALACAO ELETRICA PARA URBANIZACAO ATE 15000M2,APRESENTADO EM AUTOCAD,INCLUSIVE AS LEGALIZACOES PERTINENTES</v>
      </c>
      <c r="C1518" s="749" t="s">
        <v>10763</v>
      </c>
      <c r="D1518" s="749" t="s">
        <v>10764</v>
      </c>
      <c r="E1518" s="749" t="s">
        <v>9986</v>
      </c>
      <c r="I1518" s="749" t="s">
        <v>52</v>
      </c>
      <c r="J1518" s="749" t="n">
        <v>0.63</v>
      </c>
    </row>
    <row collapsed="false" customFormat="false" customHeight="true" hidden="true" ht="12.75" outlineLevel="0" r="1519">
      <c r="A1519" s="749" t="s">
        <v>10766</v>
      </c>
      <c r="B1519" s="749" t="str">
        <f aca="false">C1519&amp;D1519&amp;E1519&amp;F1519&amp;G1519&amp;H1519</f>
        <v>PROJETO BASICO DE INSTALACAO ELETRICA PARA URBANIZACAO ACIMA DE 15000M2,APRESENTADO EM AUTOCAD,INCLUSIVE AS LEGALIZACOES PERTINENTES</v>
      </c>
      <c r="C1519" s="749" t="s">
        <v>10767</v>
      </c>
      <c r="D1519" s="749" t="s">
        <v>10768</v>
      </c>
      <c r="E1519" s="749" t="s">
        <v>9886</v>
      </c>
      <c r="I1519" s="749" t="s">
        <v>52</v>
      </c>
      <c r="J1519" s="749" t="n">
        <v>0.54</v>
      </c>
    </row>
    <row collapsed="false" customFormat="false" customHeight="true" hidden="true" ht="12.75" outlineLevel="0" r="1520">
      <c r="A1520" s="749" t="s">
        <v>10769</v>
      </c>
      <c r="B1520" s="749" t="str">
        <f aca="false">C1520&amp;D1520&amp;E1520&amp;F1520&amp;G1520&amp;H1520</f>
        <v>PROJETO BASICO DE INSTALACAO ELETRICA PARA URBANIZACAO ACIMA DE 15000M2,APRESENTADO EM AUTOCAD,INCLUSIVE AS LEGALIZACOES PERTINENTES</v>
      </c>
      <c r="C1520" s="749" t="s">
        <v>10767</v>
      </c>
      <c r="D1520" s="749" t="s">
        <v>10768</v>
      </c>
      <c r="E1520" s="749" t="s">
        <v>9886</v>
      </c>
      <c r="I1520" s="749" t="s">
        <v>52</v>
      </c>
      <c r="J1520" s="749" t="n">
        <v>0.47</v>
      </c>
    </row>
    <row collapsed="false" customFormat="false" customHeight="true" hidden="true" ht="12.75" outlineLevel="0" r="1521">
      <c r="A1521" s="749" t="s">
        <v>10770</v>
      </c>
      <c r="B1521" s="749" t="str">
        <f aca="false">C1521&amp;D1521&amp;E1521&amp;F1521&amp;G1521&amp;H1521</f>
        <v>PROJETO BASICO DE INSTALACAO ELETRICA PARA HABITACAO/LOTEAMENTO ATE 12000M2,APRESENTADO EM AUTOCAD,INCLUSIVE AS LEGALIZACOES PERTINENTES</v>
      </c>
      <c r="C1521" s="749" t="s">
        <v>10771</v>
      </c>
      <c r="D1521" s="749" t="s">
        <v>10772</v>
      </c>
      <c r="E1521" s="749" t="s">
        <v>10504</v>
      </c>
      <c r="I1521" s="749" t="s">
        <v>52</v>
      </c>
      <c r="J1521" s="749" t="n">
        <v>3.29</v>
      </c>
    </row>
    <row collapsed="false" customFormat="false" customHeight="true" hidden="true" ht="12.75" outlineLevel="0" r="1522">
      <c r="A1522" s="749" t="s">
        <v>10773</v>
      </c>
      <c r="B1522" s="749" t="str">
        <f aca="false">C1522&amp;D1522&amp;E1522&amp;F1522&amp;G1522&amp;H1522</f>
        <v>PROJETO BASICO DE INSTALACAO ELETRICA PARA HABITACAO/LOTEAMENTO ATE 12000M2,APRESENTADO EM AUTOCAD,INCLUSIVE AS LEGALIZACOES PERTINENTES</v>
      </c>
      <c r="C1522" s="749" t="s">
        <v>10771</v>
      </c>
      <c r="D1522" s="749" t="s">
        <v>10772</v>
      </c>
      <c r="E1522" s="749" t="s">
        <v>10504</v>
      </c>
      <c r="I1522" s="749" t="s">
        <v>52</v>
      </c>
      <c r="J1522" s="749" t="n">
        <v>2.85</v>
      </c>
    </row>
    <row collapsed="false" customFormat="false" customHeight="true" hidden="true" ht="12.75" outlineLevel="0" r="1523">
      <c r="A1523" s="749" t="s">
        <v>10774</v>
      </c>
      <c r="B1523" s="749" t="str">
        <f aca="false">C1523&amp;D1523&amp;E1523&amp;F1523&amp;G1523&amp;H1523</f>
        <v>PROJETO BASICO DE INSTALACAO ELETRICA PARA HABITACAO/LOTEAMENTO DE 12001 ATE 36000M2,APRESENTADO EM AUTOCAD,INCLUSIVE AS LEGALIZACOES PERTINENTES</v>
      </c>
      <c r="C1523" s="749" t="s">
        <v>10771</v>
      </c>
      <c r="D1523" s="749" t="s">
        <v>10775</v>
      </c>
      <c r="E1523" s="749" t="s">
        <v>10535</v>
      </c>
      <c r="I1523" s="749" t="s">
        <v>52</v>
      </c>
      <c r="J1523" s="749" t="n">
        <v>2.18</v>
      </c>
    </row>
    <row collapsed="false" customFormat="false" customHeight="true" hidden="true" ht="12.75" outlineLevel="0" r="1524">
      <c r="A1524" s="749" t="s">
        <v>10776</v>
      </c>
      <c r="B1524" s="749" t="str">
        <f aca="false">C1524&amp;D1524&amp;E1524&amp;F1524&amp;G1524&amp;H1524</f>
        <v>PROJETO BASICO DE INSTALACAO ELETRICA PARA HABITACAO/LOTEAMENTO DE 12001 ATE 36000M2,APRESENTADO EM AUTOCAD,INCLUSIVE AS LEGALIZACOES PERTINENTES</v>
      </c>
      <c r="C1524" s="749" t="s">
        <v>10771</v>
      </c>
      <c r="D1524" s="749" t="s">
        <v>10775</v>
      </c>
      <c r="E1524" s="749" t="s">
        <v>10535</v>
      </c>
      <c r="I1524" s="749" t="s">
        <v>52</v>
      </c>
      <c r="J1524" s="749" t="n">
        <v>1.89</v>
      </c>
    </row>
    <row collapsed="false" customFormat="false" customHeight="true" hidden="true" ht="12.75" outlineLevel="0" r="1525">
      <c r="A1525" s="749" t="s">
        <v>10777</v>
      </c>
      <c r="B1525" s="749" t="str">
        <f aca="false">C1525&amp;D1525&amp;E1525&amp;F1525&amp;G1525&amp;H1525</f>
        <v>PROJETO BASICO DE INSTALACAO ELETRICA PARA HABITACAO/LOTEAMENTO ACIMA DE 36000M2,APRESENTADO EM AUTOCAD,INCLUSIVE AS LEGALIZACOES PERTINENTES</v>
      </c>
      <c r="C1525" s="749" t="s">
        <v>10771</v>
      </c>
      <c r="D1525" s="749" t="s">
        <v>10778</v>
      </c>
      <c r="E1525" s="749" t="s">
        <v>10364</v>
      </c>
      <c r="I1525" s="749" t="s">
        <v>52</v>
      </c>
      <c r="J1525" s="749" t="n">
        <v>1.65</v>
      </c>
    </row>
    <row collapsed="false" customFormat="false" customHeight="true" hidden="true" ht="12.75" outlineLevel="0" r="1526">
      <c r="A1526" s="749" t="s">
        <v>10779</v>
      </c>
      <c r="B1526" s="749" t="str">
        <f aca="false">C1526&amp;D1526&amp;E1526&amp;F1526&amp;G1526&amp;H1526</f>
        <v>PROJETO BASICO DE INSTALACAO ELETRICA PARA HABITACAO/LOTEAMENTO ACIMA DE 36000M2,APRESENTADO EM AUTOCAD,INCLUSIVE AS LEGALIZACOES PERTINENTES</v>
      </c>
      <c r="C1526" s="749" t="s">
        <v>10771</v>
      </c>
      <c r="D1526" s="749" t="s">
        <v>10778</v>
      </c>
      <c r="E1526" s="749" t="s">
        <v>10364</v>
      </c>
      <c r="I1526" s="749" t="s">
        <v>52</v>
      </c>
      <c r="J1526" s="749" t="n">
        <v>1.43</v>
      </c>
    </row>
    <row collapsed="false" customFormat="false" customHeight="true" hidden="true" ht="12.75" outlineLevel="0" r="1527">
      <c r="A1527" s="749" t="s">
        <v>10780</v>
      </c>
      <c r="B1527" s="749" t="str">
        <f aca="false">C1527&amp;D1527&amp;E1527&amp;F1527&amp;G1527&amp;H1527</f>
        <v>PROJETO BASICO DE SISTEMA DE AR CONDICIONADO E EXAUSTAO MECANICA,EM AUTOCAD,PARA PREDIOS COM AREA ATE 500M2</v>
      </c>
      <c r="C1527" s="749" t="s">
        <v>10781</v>
      </c>
      <c r="D1527" s="749" t="s">
        <v>10782</v>
      </c>
      <c r="I1527" s="749" t="s">
        <v>52</v>
      </c>
      <c r="J1527" s="749" t="n">
        <v>5.06</v>
      </c>
    </row>
    <row collapsed="false" customFormat="false" customHeight="true" hidden="true" ht="12.75" outlineLevel="0" r="1528">
      <c r="A1528" s="749" t="s">
        <v>10783</v>
      </c>
      <c r="B1528" s="749" t="str">
        <f aca="false">C1528&amp;D1528&amp;E1528&amp;F1528&amp;G1528&amp;H1528</f>
        <v>PROJETO BASICO DE SISTEMA DE AR CONDICIONADO E EXAUSTAO MECANICA,EM AUTOCAD,PARA PREDIOS COM AREA ATE 500M2</v>
      </c>
      <c r="C1528" s="749" t="s">
        <v>10781</v>
      </c>
      <c r="D1528" s="749" t="s">
        <v>10782</v>
      </c>
      <c r="I1528" s="749" t="s">
        <v>52</v>
      </c>
      <c r="J1528" s="749" t="n">
        <v>4.38</v>
      </c>
    </row>
    <row collapsed="false" customFormat="false" customHeight="true" hidden="true" ht="12.75" outlineLevel="0" r="1529">
      <c r="A1529" s="749" t="s">
        <v>10784</v>
      </c>
      <c r="B1529" s="749" t="str">
        <f aca="false">C1529&amp;D1529&amp;E1529&amp;F1529&amp;G1529&amp;H1529</f>
        <v>PROJETO BASICO DE SISTEMA DE AR CONDICIONADO E EXAUSTAO MECANICA,EM AUTOCAD,PARA PREDIOS COM AREA DE 501 ATE 3000M2</v>
      </c>
      <c r="C1529" s="749" t="s">
        <v>10781</v>
      </c>
      <c r="D1529" s="749" t="s">
        <v>10785</v>
      </c>
      <c r="I1529" s="749" t="s">
        <v>52</v>
      </c>
      <c r="J1529" s="749" t="n">
        <v>4.21</v>
      </c>
    </row>
    <row collapsed="false" customFormat="false" customHeight="true" hidden="true" ht="12.75" outlineLevel="0" r="1530">
      <c r="A1530" s="749" t="s">
        <v>10786</v>
      </c>
      <c r="B1530" s="749" t="str">
        <f aca="false">C1530&amp;D1530&amp;E1530&amp;F1530&amp;G1530&amp;H1530</f>
        <v>PROJETO BASICO DE SISTEMA DE AR CONDICIONADO E EXAUSTAO MECANICA,EM AUTOCAD,PARA PREDIOS COM AREA DE 501 ATE 3000M2</v>
      </c>
      <c r="C1530" s="749" t="s">
        <v>10781</v>
      </c>
      <c r="D1530" s="749" t="s">
        <v>10785</v>
      </c>
      <c r="I1530" s="749" t="s">
        <v>52</v>
      </c>
      <c r="J1530" s="749" t="n">
        <v>3.64</v>
      </c>
    </row>
    <row collapsed="false" customFormat="false" customHeight="true" hidden="true" ht="12.75" outlineLevel="0" r="1531">
      <c r="A1531" s="749" t="s">
        <v>10787</v>
      </c>
      <c r="B1531" s="749" t="str">
        <f aca="false">C1531&amp;D1531&amp;E1531&amp;F1531&amp;G1531&amp;H1531</f>
        <v>PROJETO BASICO DE SISTEMA DE AR CONDICIONADO E EXAUSTAO MECANICA,PARA PREDIOS COM AREA ACIMA DE 3000M2</v>
      </c>
      <c r="C1531" s="749" t="s">
        <v>10781</v>
      </c>
      <c r="D1531" s="749" t="s">
        <v>10788</v>
      </c>
      <c r="I1531" s="749" t="s">
        <v>52</v>
      </c>
      <c r="J1531" s="749" t="n">
        <v>2.54</v>
      </c>
    </row>
    <row collapsed="false" customFormat="false" customHeight="true" hidden="true" ht="12.75" outlineLevel="0" r="1532">
      <c r="A1532" s="749" t="s">
        <v>10789</v>
      </c>
      <c r="B1532" s="749" t="str">
        <f aca="false">C1532&amp;D1532&amp;E1532&amp;F1532&amp;G1532&amp;H1532</f>
        <v>PROJETO BASICO DE SISTEMA DE AR CONDICIONADO E EXAUSTAO MECANICA,PARA PREDIOS COM AREA ACIMA DE 3000M2</v>
      </c>
      <c r="C1532" s="749" t="s">
        <v>10781</v>
      </c>
      <c r="D1532" s="749" t="s">
        <v>10788</v>
      </c>
      <c r="I1532" s="749" t="s">
        <v>52</v>
      </c>
      <c r="J1532" s="749" t="n">
        <v>2.2</v>
      </c>
    </row>
    <row collapsed="false" customFormat="false" customHeight="true" hidden="true" ht="38.25" outlineLevel="0" r="1533">
      <c r="A1533" s="749" t="s">
        <v>10790</v>
      </c>
      <c r="B1533" s="758" t="str">
        <f aca="false">C1533&amp;D1533&amp;E1533&amp;F1533&amp;G1533&amp;H1533</f>
        <v>PROJETO EXECUTIVO DE INSTALACAO ELETRICA,CONSIDERANDO O PROJETO BASICO EXISTENTE,PARA PREDIOS ESCOLARES E/OU ADMINISTRATIVOS ATE 500M2,APRESENTADO EM AUTOCAD,INCLUSIVE AS LEGALIZACOES PERTINENTES</v>
      </c>
      <c r="C1533" s="749" t="s">
        <v>10791</v>
      </c>
      <c r="D1533" s="749" t="s">
        <v>10792</v>
      </c>
      <c r="E1533" s="749" t="s">
        <v>10793</v>
      </c>
      <c r="F1533" s="749" t="s">
        <v>10794</v>
      </c>
      <c r="I1533" s="749" t="s">
        <v>52</v>
      </c>
      <c r="J1533" s="749" t="n">
        <v>6.6</v>
      </c>
    </row>
    <row collapsed="false" customFormat="false" customHeight="true" hidden="true" ht="38.25" outlineLevel="0" r="1534">
      <c r="A1534" s="749" t="s">
        <v>10795</v>
      </c>
      <c r="B1534" s="758" t="str">
        <f aca="false">C1534&amp;D1534&amp;E1534&amp;F1534&amp;G1534&amp;H1534</f>
        <v>PROJETO EXECUTIVO DE INSTALACAO ELETRICA,CONSIDERANDO O PROJETO BASICO EXISTENTE,PARA PREDIOS ESCOLARES E/OU ADMINISTRATIVOS ATE 500M2,APRESENTADO EM AUTOCAD,INCLUSIVE AS LEGALIZACOES PERTINENTES</v>
      </c>
      <c r="C1534" s="749" t="s">
        <v>10791</v>
      </c>
      <c r="D1534" s="749" t="s">
        <v>10792</v>
      </c>
      <c r="E1534" s="749" t="s">
        <v>10793</v>
      </c>
      <c r="F1534" s="749" t="s">
        <v>10794</v>
      </c>
      <c r="I1534" s="749" t="s">
        <v>52</v>
      </c>
      <c r="J1534" s="749" t="n">
        <v>5.72</v>
      </c>
    </row>
    <row collapsed="false" customFormat="false" customHeight="true" hidden="true" ht="38.25" outlineLevel="0" r="1535">
      <c r="A1535" s="749" t="s">
        <v>10796</v>
      </c>
      <c r="B1535" s="758" t="str">
        <f aca="false">C1535&amp;D1535&amp;E1535&amp;F1535&amp;G1535&amp;H1535</f>
        <v>PROJETO EXECUTIVO DE INSTALACAO ELETRICA,CONSIDERANDO O PROJETO BASICO EXISTENTE,PARA PREDIOS ESCOLARES E/OU ADMINISTRATIVOS DE 501 ATE 3000M2,APRESENTADO EM AUTOCAD,INCLUSIVE AS LEGALIZACOES PERTINENTES</v>
      </c>
      <c r="C1535" s="749" t="s">
        <v>10791</v>
      </c>
      <c r="D1535" s="749" t="s">
        <v>10792</v>
      </c>
      <c r="E1535" s="749" t="s">
        <v>10797</v>
      </c>
      <c r="F1535" s="749" t="s">
        <v>9911</v>
      </c>
      <c r="I1535" s="749" t="s">
        <v>52</v>
      </c>
      <c r="J1535" s="749" t="n">
        <v>5.52</v>
      </c>
    </row>
    <row collapsed="false" customFormat="false" customHeight="true" hidden="true" ht="38.25" outlineLevel="0" r="1536">
      <c r="A1536" s="749" t="s">
        <v>10798</v>
      </c>
      <c r="B1536" s="758" t="str">
        <f aca="false">C1536&amp;D1536&amp;E1536&amp;F1536&amp;G1536&amp;H1536</f>
        <v>PROJETO EXECUTIVO DE INSTALACAO ELETRICA,CONSIDERANDO O PROJETO BASICO EXISTENTE,PARA PREDIOS ESCOLARES E/OU ADMINISTRATIVOS DE 501 ATE 3000M2,APRESENTADO EM AUTOCAD,INCLUSIVE AS LEGALIZACOES PERTINENTES</v>
      </c>
      <c r="C1536" s="749" t="s">
        <v>10791</v>
      </c>
      <c r="D1536" s="749" t="s">
        <v>10792</v>
      </c>
      <c r="E1536" s="749" t="s">
        <v>10797</v>
      </c>
      <c r="F1536" s="749" t="s">
        <v>9911</v>
      </c>
      <c r="I1536" s="749" t="s">
        <v>52</v>
      </c>
      <c r="J1536" s="749" t="n">
        <v>4.79</v>
      </c>
    </row>
    <row collapsed="false" customFormat="false" customHeight="true" hidden="true" ht="38.25" outlineLevel="0" r="1537">
      <c r="A1537" s="749" t="s">
        <v>10799</v>
      </c>
      <c r="B1537" s="758" t="str">
        <f aca="false">C1537&amp;D1537&amp;E1537&amp;F1537&amp;G1537&amp;H1537</f>
        <v>PROJETO EXECUTIVO DE INSTALACAO ELETRICA,CONSIDERANDO O PROJETO BASICO EXISTENTE,PARA PREDIOS ESCOLARES E/OU ADMINISTRATIVOS ACIMA DE 3000M2,APRESENTADO EM AUTOCAD,INCLUSIVE AS LEGALIZACOES PERTINENTES</v>
      </c>
      <c r="C1537" s="749" t="s">
        <v>10791</v>
      </c>
      <c r="D1537" s="749" t="s">
        <v>10792</v>
      </c>
      <c r="E1537" s="749" t="s">
        <v>10800</v>
      </c>
      <c r="F1537" s="749" t="s">
        <v>10364</v>
      </c>
      <c r="I1537" s="749" t="s">
        <v>52</v>
      </c>
      <c r="J1537" s="749" t="n">
        <v>3.29</v>
      </c>
    </row>
    <row collapsed="false" customFormat="false" customHeight="true" hidden="true" ht="38.25" outlineLevel="0" r="1538">
      <c r="A1538" s="749" t="s">
        <v>10801</v>
      </c>
      <c r="B1538" s="758" t="str">
        <f aca="false">C1538&amp;D1538&amp;E1538&amp;F1538&amp;G1538&amp;H1538</f>
        <v>PROJETO EXECUTIVO DE INSTALACAO ELETRICA,CONSIDERANDO O PROJETO BASICO EXISTENTE,PARA PREDIOS ESCOLARES E/OU ADMINISTRATIVOS ACIMA DE 3000M2,APRESENTADO EM AUTOCAD,INCLUSIVE AS LEGALIZACOES PERTINENTES</v>
      </c>
      <c r="C1538" s="749" t="s">
        <v>10791</v>
      </c>
      <c r="D1538" s="749" t="s">
        <v>10792</v>
      </c>
      <c r="E1538" s="749" t="s">
        <v>10800</v>
      </c>
      <c r="F1538" s="749" t="s">
        <v>10364</v>
      </c>
      <c r="I1538" s="749" t="s">
        <v>52</v>
      </c>
      <c r="J1538" s="749" t="n">
        <v>2.85</v>
      </c>
    </row>
    <row collapsed="false" customFormat="false" customHeight="true" hidden="true" ht="38.25" outlineLevel="0" r="1539">
      <c r="A1539" s="749" t="s">
        <v>10802</v>
      </c>
      <c r="B1539" s="758" t="str">
        <f aca="false">C1539&amp;D1539&amp;E1539&amp;F1539&amp;G1539&amp;H1539</f>
        <v>PROJETO EXECUTIVO DE INSTALACAO ELETRICA,CONSIDERANDO O PROJETO BASICO EXISTENTE,PARA PREDIOS CULTURAIS ATE 3000M2,APRESENTADO EM AUTOCAD,INCLUSIVE AS LEGALIZACOES PERTINENTES</v>
      </c>
      <c r="C1539" s="749" t="s">
        <v>10791</v>
      </c>
      <c r="D1539" s="749" t="s">
        <v>10803</v>
      </c>
      <c r="E1539" s="749" t="s">
        <v>9779</v>
      </c>
      <c r="I1539" s="749" t="s">
        <v>52</v>
      </c>
      <c r="J1539" s="749" t="n">
        <v>11.04</v>
      </c>
    </row>
    <row collapsed="false" customFormat="false" customHeight="true" hidden="true" ht="38.25" outlineLevel="0" r="1540">
      <c r="A1540" s="749" t="s">
        <v>41</v>
      </c>
      <c r="B1540" s="758" t="str">
        <f aca="false">C1540&amp;D1540&amp;E1540&amp;F1540&amp;G1540&amp;H1540</f>
        <v>PROJETO EXECUTIVO DE INSTALACAO ELETRICA,CONSIDERANDO O PROJETO BASICO EXISTENTE,PARA PREDIOS CULTURAIS ATE 3000M2,APRESENTADO EM AUTOCAD,INCLUSIVE AS LEGALIZACOES PERTINENTES</v>
      </c>
      <c r="C1540" s="749" t="s">
        <v>10791</v>
      </c>
      <c r="D1540" s="749" t="s">
        <v>10803</v>
      </c>
      <c r="E1540" s="749" t="s">
        <v>9779</v>
      </c>
      <c r="I1540" s="749" t="s">
        <v>52</v>
      </c>
      <c r="J1540" s="749" t="n">
        <v>9.56</v>
      </c>
    </row>
    <row collapsed="false" customFormat="false" customHeight="true" hidden="true" ht="38.25" outlineLevel="0" r="1541">
      <c r="A1541" s="749" t="s">
        <v>10804</v>
      </c>
      <c r="B1541" s="758" t="str">
        <f aca="false">C1541&amp;D1541&amp;E1541&amp;F1541&amp;G1541&amp;H1541</f>
        <v>PROJETO EXECUTIVO DE INSTALACAO ELETRICA,CONSIDERANDO O PROJETO BASICO EXISTENTE,PARA PREDIOS CULTURAIS ACIMA DE 3000M2,APRESENTADO EM AUTOCAD,INCLUSIVE AS LEGALIZACOES PERTINENTES</v>
      </c>
      <c r="C1541" s="749" t="s">
        <v>10791</v>
      </c>
      <c r="D1541" s="749" t="s">
        <v>10805</v>
      </c>
      <c r="E1541" s="749" t="s">
        <v>9783</v>
      </c>
      <c r="I1541" s="749" t="s">
        <v>52</v>
      </c>
      <c r="J1541" s="749" t="n">
        <v>8.25</v>
      </c>
    </row>
    <row collapsed="false" customFormat="false" customHeight="true" hidden="true" ht="38.25" outlineLevel="0" r="1542">
      <c r="A1542" s="749" t="s">
        <v>10806</v>
      </c>
      <c r="B1542" s="758" t="str">
        <f aca="false">C1542&amp;D1542&amp;E1542&amp;F1542&amp;G1542&amp;H1542</f>
        <v>PROJETO EXECUTIVO DE INSTALACAO ELETRICA,CONSIDERANDO O PROJETO BASICO EXISTENTE,PARA PREDIOS CULTURAIS ACIMA DE 3000M2,APRESENTADO EM AUTOCAD,INCLUSIVE AS LEGALIZACOES PERTINENTES</v>
      </c>
      <c r="C1542" s="749" t="s">
        <v>10791</v>
      </c>
      <c r="D1542" s="749" t="s">
        <v>10805</v>
      </c>
      <c r="E1542" s="749" t="s">
        <v>9783</v>
      </c>
      <c r="I1542" s="749" t="s">
        <v>52</v>
      </c>
      <c r="J1542" s="749" t="n">
        <v>7.14</v>
      </c>
    </row>
    <row collapsed="false" customFormat="false" customHeight="true" hidden="true" ht="25.5" outlineLevel="0" r="1543">
      <c r="A1543" s="749" t="s">
        <v>10807</v>
      </c>
      <c r="B1543" s="758" t="str">
        <f aca="false">C1543&amp;D1543&amp;E1543&amp;F1543&amp;G1543&amp;H1543</f>
        <v>PROJETO EXECUTIVO DE INSTALACAO ELETRICA,CONSIDERANDO O PROJETO BASICO EXISTENTE,PARA PREDIOS HOSPITALARES,APRESENTADO EM AUTOCAD,INCLUSIVE AS LEGALIZACOES PERTINENTES</v>
      </c>
      <c r="C1543" s="749" t="s">
        <v>10791</v>
      </c>
      <c r="D1543" s="749" t="s">
        <v>10808</v>
      </c>
      <c r="E1543" s="749" t="s">
        <v>9807</v>
      </c>
      <c r="I1543" s="749" t="s">
        <v>52</v>
      </c>
      <c r="J1543" s="749" t="n">
        <v>13.21</v>
      </c>
    </row>
    <row collapsed="false" customFormat="false" customHeight="true" hidden="true" ht="25.5" outlineLevel="0" r="1544">
      <c r="A1544" s="749" t="s">
        <v>10809</v>
      </c>
      <c r="B1544" s="758" t="str">
        <f aca="false">C1544&amp;D1544&amp;E1544&amp;F1544&amp;G1544&amp;H1544</f>
        <v>PROJETO EXECUTIVO DE INSTALACAO ELETRICA,CONSIDERANDO O PROJETO BASICO EXISTENTE,PARA PREDIOS HOSPITALARES,APRESENTADO EM AUTOCAD,INCLUSIVE AS LEGALIZACOES PERTINENTES</v>
      </c>
      <c r="C1544" s="749" t="s">
        <v>10791</v>
      </c>
      <c r="D1544" s="749" t="s">
        <v>10808</v>
      </c>
      <c r="E1544" s="749" t="s">
        <v>9807</v>
      </c>
      <c r="I1544" s="749" t="s">
        <v>52</v>
      </c>
      <c r="J1544" s="749" t="n">
        <v>11.44</v>
      </c>
    </row>
    <row collapsed="false" customFormat="false" customHeight="true" hidden="true" ht="38.25" outlineLevel="0" r="1545">
      <c r="A1545" s="749" t="s">
        <v>10810</v>
      </c>
      <c r="B1545" s="758" t="str">
        <f aca="false">C1545&amp;D1545&amp;E1545&amp;F1545&amp;G1545&amp;H1545</f>
        <v>PROJETO EXECUTIVO DE INSTALACAO ELETRICA,CONSIDERANDO O PROJETO BASICO EXISTENTE,PARA HABITACOES/EDIFICIOS ATE 500M2,APRESENTADO EM AUTOCAD,INCLUSIVE AS LEGALIZACOES PERTINENTES</v>
      </c>
      <c r="C1545" s="749" t="s">
        <v>10791</v>
      </c>
      <c r="D1545" s="749" t="s">
        <v>10811</v>
      </c>
      <c r="E1545" s="749" t="s">
        <v>9881</v>
      </c>
      <c r="I1545" s="749" t="s">
        <v>52</v>
      </c>
      <c r="J1545" s="749" t="n">
        <v>8.03</v>
      </c>
    </row>
    <row collapsed="false" customFormat="false" customHeight="true" hidden="true" ht="38.25" outlineLevel="0" r="1546">
      <c r="A1546" s="749" t="s">
        <v>10812</v>
      </c>
      <c r="B1546" s="758" t="str">
        <f aca="false">C1546&amp;D1546&amp;E1546&amp;F1546&amp;G1546&amp;H1546</f>
        <v>PROJETO EXECUTIVO DE INSTALACAO ELETRICA,CONSIDERANDO O PROJETO BASICO EXISTENTE,PARA HABITACOES/EDIFICIOS ATE 500M2,APRESENTADO EM AUTOCAD,INCLUSIVE AS LEGALIZACOES PERTINENTES</v>
      </c>
      <c r="C1546" s="749" t="s">
        <v>10791</v>
      </c>
      <c r="D1546" s="749" t="s">
        <v>10811</v>
      </c>
      <c r="E1546" s="749" t="s">
        <v>9881</v>
      </c>
      <c r="I1546" s="749" t="s">
        <v>52</v>
      </c>
      <c r="J1546" s="749" t="n">
        <v>6.96</v>
      </c>
    </row>
    <row collapsed="false" customFormat="false" customHeight="true" hidden="true" ht="38.25" outlineLevel="0" r="1547">
      <c r="A1547" s="749" t="s">
        <v>10813</v>
      </c>
      <c r="B1547" s="758" t="str">
        <f aca="false">C1547&amp;D1547&amp;E1547&amp;F1547&amp;G1547&amp;H1547</f>
        <v>PROJETO EXECUTIVO DE INSTALACAO ELETRICA,CONSIDERANDO O PROJETO BASICO EXISTENTE,PARA HABITACOES/EDIFICIOS DE 501 ATE 3000M2,APRESENTADO EM AUTOCAD,INCLUSIVE AS LEGALIZACOES PERTINENTES</v>
      </c>
      <c r="C1547" s="749" t="s">
        <v>10791</v>
      </c>
      <c r="D1547" s="749" t="s">
        <v>10814</v>
      </c>
      <c r="E1547" s="749" t="s">
        <v>10416</v>
      </c>
      <c r="F1547" s="749" t="s">
        <v>9831</v>
      </c>
      <c r="I1547" s="749" t="s">
        <v>52</v>
      </c>
      <c r="J1547" s="749" t="n">
        <v>6.03</v>
      </c>
    </row>
    <row collapsed="false" customFormat="false" customHeight="true" hidden="true" ht="38.25" outlineLevel="0" r="1548">
      <c r="A1548" s="749" t="s">
        <v>10815</v>
      </c>
      <c r="B1548" s="758" t="str">
        <f aca="false">C1548&amp;D1548&amp;E1548&amp;F1548&amp;G1548&amp;H1548</f>
        <v>PROJETO EXECUTIVO DE INSTALACAO ELETRICA,CONSIDERANDO O PROJETO BASICO EXISTENTE,PARA HABITACOES/EDIFICIOS DE 501 ATE 3000M2,APRESENTADO EM AUTOCAD,INCLUSIVE AS LEGALIZACOES PERTINENTES</v>
      </c>
      <c r="C1548" s="749" t="s">
        <v>10791</v>
      </c>
      <c r="D1548" s="749" t="s">
        <v>10814</v>
      </c>
      <c r="E1548" s="749" t="s">
        <v>10416</v>
      </c>
      <c r="F1548" s="749" t="s">
        <v>9831</v>
      </c>
      <c r="I1548" s="749" t="s">
        <v>52</v>
      </c>
      <c r="J1548" s="749" t="n">
        <v>5.22</v>
      </c>
    </row>
    <row collapsed="false" customFormat="false" customHeight="true" hidden="true" ht="38.25" outlineLevel="0" r="1549">
      <c r="A1549" s="749" t="s">
        <v>10816</v>
      </c>
      <c r="B1549" s="758" t="str">
        <f aca="false">C1549&amp;D1549&amp;E1549&amp;F1549&amp;G1549&amp;H1549</f>
        <v>PROJETO EXECUTIVO DE INSTALACAO ELETRICA,CONSIDERANDO O PROJETO BASICO EXISTENTE,PARA HABITACOES/EDIFICIOS ACIMA DE 3000M2,APRESENTADO EM AUTOCAD,INCLUSIVE AS LEGALIZACOES PERTINENTES</v>
      </c>
      <c r="C1549" s="749" t="s">
        <v>10791</v>
      </c>
      <c r="D1549" s="749" t="s">
        <v>10817</v>
      </c>
      <c r="E1549" s="749" t="s">
        <v>10818</v>
      </c>
      <c r="F1549" s="749" t="s">
        <v>9793</v>
      </c>
      <c r="I1549" s="749" t="s">
        <v>52</v>
      </c>
      <c r="J1549" s="749" t="n">
        <v>4.04</v>
      </c>
    </row>
    <row collapsed="false" customFormat="false" customHeight="true" hidden="true" ht="38.25" outlineLevel="0" r="1550">
      <c r="A1550" s="749" t="s">
        <v>10819</v>
      </c>
      <c r="B1550" s="758" t="str">
        <f aca="false">C1550&amp;D1550&amp;E1550&amp;F1550&amp;G1550&amp;H1550</f>
        <v>PROJETO EXECUTIVO DE INSTALACAO ELETRICA,CONSIDERANDO O PROJETO BASICO EXISTENTE,PARA HABITACOES/EDIFICIOS ACIMA DE 3000M2,APRESENTADO EM AUTOCAD,INCLUSIVE AS LEGALIZACOES PERTINENTES</v>
      </c>
      <c r="C1550" s="749" t="s">
        <v>10791</v>
      </c>
      <c r="D1550" s="749" t="s">
        <v>10817</v>
      </c>
      <c r="E1550" s="749" t="s">
        <v>10818</v>
      </c>
      <c r="F1550" s="749" t="s">
        <v>9793</v>
      </c>
      <c r="I1550" s="749" t="s">
        <v>52</v>
      </c>
      <c r="J1550" s="749" t="n">
        <v>3.5</v>
      </c>
    </row>
    <row collapsed="false" customFormat="false" customHeight="true" hidden="true" ht="25.5" outlineLevel="0" r="1551">
      <c r="A1551" s="749" t="s">
        <v>10820</v>
      </c>
      <c r="B1551" s="758" t="str">
        <f aca="false">C1551&amp;D1551&amp;E1551&amp;F1551&amp;G1551&amp;H1551</f>
        <v>PROJETO EXECUTIVO DE INSTALACAO ELETRICA,CONSIDERANDO O PROJETO BASICO EXISTENTE,PARA URBANIZACAO ATE 15000M2,APRESENTADO EM AUTOCAD,INCLUSIVE AS LEGALIZACOES PERTINENTES</v>
      </c>
      <c r="C1551" s="749" t="s">
        <v>10791</v>
      </c>
      <c r="D1551" s="749" t="s">
        <v>10821</v>
      </c>
      <c r="E1551" s="749" t="s">
        <v>9860</v>
      </c>
      <c r="I1551" s="749" t="s">
        <v>52</v>
      </c>
      <c r="J1551" s="749" t="n">
        <v>0.74</v>
      </c>
    </row>
    <row collapsed="false" customFormat="false" customHeight="true" hidden="true" ht="25.5" outlineLevel="0" r="1552">
      <c r="A1552" s="749" t="s">
        <v>10822</v>
      </c>
      <c r="B1552" s="758" t="str">
        <f aca="false">C1552&amp;D1552&amp;E1552&amp;F1552&amp;G1552&amp;H1552</f>
        <v>PROJETO EXECUTIVO DE INSTALACAO ELETRICA,CONSIDERANDO O PROJETO BASICO EXISTENTE,PARA URBANIZACAO ATE 15000M2,APRESENTADO EM AUTOCAD,INCLUSIVE AS LEGALIZACOES PERTINENTES</v>
      </c>
      <c r="C1552" s="749" t="s">
        <v>10791</v>
      </c>
      <c r="D1552" s="749" t="s">
        <v>10821</v>
      </c>
      <c r="E1552" s="749" t="s">
        <v>9860</v>
      </c>
      <c r="I1552" s="749" t="s">
        <v>52</v>
      </c>
      <c r="J1552" s="749" t="n">
        <v>0.64</v>
      </c>
    </row>
    <row collapsed="false" customFormat="false" customHeight="true" hidden="true" ht="38.25" outlineLevel="0" r="1553">
      <c r="A1553" s="749" t="s">
        <v>10823</v>
      </c>
      <c r="B1553" s="758" t="str">
        <f aca="false">C1553&amp;D1553&amp;E1553&amp;F1553&amp;G1553&amp;H1553</f>
        <v>PROJETO EXECUTIVO DE INSTALACAO ELETRICA,CONSIDERANDO O PROJETO BASICO EXISTENTE,PARA URBANIZACAO ACIMA DE 15000M2,APRESENTADO EM AUTOCAD,INCLUSIVE AS LEGALIZACOES PERTINENTES</v>
      </c>
      <c r="C1553" s="749" t="s">
        <v>10791</v>
      </c>
      <c r="D1553" s="749" t="s">
        <v>10824</v>
      </c>
      <c r="E1553" s="749" t="s">
        <v>9779</v>
      </c>
      <c r="I1553" s="749" t="s">
        <v>52</v>
      </c>
      <c r="J1553" s="749" t="n">
        <v>0.54</v>
      </c>
    </row>
    <row collapsed="false" customFormat="false" customHeight="true" hidden="true" ht="38.25" outlineLevel="0" r="1554">
      <c r="A1554" s="749" t="s">
        <v>10825</v>
      </c>
      <c r="B1554" s="758" t="str">
        <f aca="false">C1554&amp;D1554&amp;E1554&amp;F1554&amp;G1554&amp;H1554</f>
        <v>PROJETO EXECUTIVO DE INSTALACAO ELETRICA,CONSIDERANDO O PROJETO BASICO EXISTENTE,PARA URBANIZACAO ACIMA DE 15000M2,APRESENTADO EM AUTOCAD,INCLUSIVE AS LEGALIZACOES PERTINENTES</v>
      </c>
      <c r="C1554" s="749" t="s">
        <v>10791</v>
      </c>
      <c r="D1554" s="749" t="s">
        <v>10824</v>
      </c>
      <c r="E1554" s="749" t="s">
        <v>9779</v>
      </c>
      <c r="I1554" s="749" t="s">
        <v>52</v>
      </c>
      <c r="J1554" s="749" t="n">
        <v>0.47</v>
      </c>
    </row>
    <row collapsed="false" customFormat="false" customHeight="true" hidden="true" ht="38.25" outlineLevel="0" r="1555">
      <c r="A1555" s="749" t="s">
        <v>10826</v>
      </c>
      <c r="B1555" s="758" t="str">
        <f aca="false">C1555&amp;D1555&amp;E1555&amp;F1555&amp;G1555&amp;H1555</f>
        <v>PROJETO EXECUTIVO DE INSTALACAO ELETRICA,CONSIDERANDO O PROJETO BASICO EXISTENTE,PARA HABITACAO/LOTEAMENTO ATE 12000M2,APRESENTADO EM AUTOCAD,INCLUSIVE AS LEGALIZACOES PERTINENTES</v>
      </c>
      <c r="C1555" s="749" t="s">
        <v>10791</v>
      </c>
      <c r="D1555" s="749" t="s">
        <v>10827</v>
      </c>
      <c r="E1555" s="749" t="s">
        <v>10443</v>
      </c>
      <c r="I1555" s="749" t="s">
        <v>52</v>
      </c>
      <c r="J1555" s="749" t="n">
        <v>3.29</v>
      </c>
    </row>
    <row collapsed="false" customFormat="false" customHeight="true" hidden="true" ht="38.25" outlineLevel="0" r="1556">
      <c r="A1556" s="749" t="s">
        <v>10828</v>
      </c>
      <c r="B1556" s="758" t="str">
        <f aca="false">C1556&amp;D1556&amp;E1556&amp;F1556&amp;G1556&amp;H1556</f>
        <v>PROJETO EXECUTIVO DE INSTALACAO ELETRICA,CONSIDERANDO O PROJETO BASICO EXISTENTE,PARA HABITACAO/LOTEAMENTO ATE 12000M2,APRESENTADO EM AUTOCAD,INCLUSIVE AS LEGALIZACOES PERTINENTES</v>
      </c>
      <c r="C1556" s="749" t="s">
        <v>10791</v>
      </c>
      <c r="D1556" s="749" t="s">
        <v>10827</v>
      </c>
      <c r="E1556" s="749" t="s">
        <v>10443</v>
      </c>
      <c r="I1556" s="749" t="s">
        <v>52</v>
      </c>
      <c r="J1556" s="749" t="n">
        <v>2.85</v>
      </c>
    </row>
    <row collapsed="false" customFormat="false" customHeight="true" hidden="true" ht="38.25" outlineLevel="0" r="1557">
      <c r="A1557" s="749" t="s">
        <v>10829</v>
      </c>
      <c r="B1557" s="758" t="str">
        <f aca="false">C1557&amp;D1557&amp;E1557&amp;F1557&amp;G1557&amp;H1557</f>
        <v>PROJETO EXECUTIVO DE INSTALACAO ELETRICA,CONSIDERANDO O PROJETO BASICO EXISTENTE,PARA HABITACAO/LOTEAMENTO DE 12001 ATE36000M2,APRESENTADO EM AUTOCAD,INCLUSIVE AS LEGALIZACOES PERTINENTES</v>
      </c>
      <c r="C1557" s="749" t="s">
        <v>10791</v>
      </c>
      <c r="D1557" s="749" t="s">
        <v>10830</v>
      </c>
      <c r="E1557" s="749" t="s">
        <v>10831</v>
      </c>
      <c r="F1557" s="749" t="s">
        <v>10568</v>
      </c>
      <c r="I1557" s="749" t="s">
        <v>52</v>
      </c>
      <c r="J1557" s="749" t="n">
        <v>2.18</v>
      </c>
    </row>
    <row collapsed="false" customFormat="false" customHeight="true" hidden="true" ht="38.25" outlineLevel="0" r="1558">
      <c r="A1558" s="749" t="s">
        <v>10832</v>
      </c>
      <c r="B1558" s="758" t="str">
        <f aca="false">C1558&amp;D1558&amp;E1558&amp;F1558&amp;G1558&amp;H1558</f>
        <v>PROJETO EXECUTIVO DE INSTALACAO ELETRICA,CONSIDERANDO O PROJETO BASICO EXISTENTE,PARA HABITACAO/LOTEAMENTO DE 12001 ATE36000M2,APRESENTADO EM AUTOCAD,INCLUSIVE AS LEGALIZACOES PERTINENTES</v>
      </c>
      <c r="C1558" s="749" t="s">
        <v>10791</v>
      </c>
      <c r="D1558" s="749" t="s">
        <v>10830</v>
      </c>
      <c r="E1558" s="749" t="s">
        <v>10831</v>
      </c>
      <c r="F1558" s="749" t="s">
        <v>10568</v>
      </c>
      <c r="I1558" s="749" t="s">
        <v>52</v>
      </c>
      <c r="J1558" s="749" t="n">
        <v>1.89</v>
      </c>
    </row>
    <row collapsed="false" customFormat="false" customHeight="true" hidden="true" ht="38.25" outlineLevel="0" r="1559">
      <c r="A1559" s="749" t="s">
        <v>10833</v>
      </c>
      <c r="B1559" s="758" t="str">
        <f aca="false">C1559&amp;D1559&amp;E1559&amp;F1559&amp;G1559&amp;H1559</f>
        <v>PROJETO EXECUTIVO DE INSTALACAO ELETRICA,CONSIDERANDO O PROJETO BASICO EXISTENTE,PARA HABITACAO/LOTEAMENTO ACIMA DE 36000M2,APRESENTADO EM AUTOCAD,INCLUSIVE AS LEGALIZACOES PERTINENTES</v>
      </c>
      <c r="C1559" s="749" t="s">
        <v>10791</v>
      </c>
      <c r="D1559" s="749" t="s">
        <v>10834</v>
      </c>
      <c r="E1559" s="749" t="s">
        <v>10542</v>
      </c>
      <c r="F1559" s="749" t="s">
        <v>9896</v>
      </c>
      <c r="I1559" s="749" t="s">
        <v>52</v>
      </c>
      <c r="J1559" s="749" t="n">
        <v>1.65</v>
      </c>
    </row>
    <row collapsed="false" customFormat="false" customHeight="true" hidden="true" ht="38.25" outlineLevel="0" r="1560">
      <c r="A1560" s="749" t="s">
        <v>10835</v>
      </c>
      <c r="B1560" s="758" t="str">
        <f aca="false">C1560&amp;D1560&amp;E1560&amp;F1560&amp;G1560&amp;H1560</f>
        <v>PROJETO EXECUTIVO DE INSTALACAO ELETRICA,CONSIDERANDO O PROJETO BASICO EXISTENTE,PARA HABITACAO/LOTEAMENTO ACIMA DE 36000M2,APRESENTADO EM AUTOCAD,INCLUSIVE AS LEGALIZACOES PERTINENTES</v>
      </c>
      <c r="C1560" s="749" t="s">
        <v>10791</v>
      </c>
      <c r="D1560" s="749" t="s">
        <v>10834</v>
      </c>
      <c r="E1560" s="749" t="s">
        <v>10542</v>
      </c>
      <c r="F1560" s="749" t="s">
        <v>9896</v>
      </c>
      <c r="I1560" s="749" t="s">
        <v>52</v>
      </c>
      <c r="J1560" s="749" t="n">
        <v>1.43</v>
      </c>
    </row>
    <row collapsed="false" customFormat="false" customHeight="true" hidden="true" ht="25.5" outlineLevel="0" r="1561">
      <c r="A1561" s="749" t="s">
        <v>10836</v>
      </c>
      <c r="B1561" s="758" t="str">
        <f aca="false">C1561&amp;D1561&amp;E1561&amp;F1561&amp;G1561&amp;H1561</f>
        <v>PROJETO EXECUTIVO DE SISTEMA DE AR CONDICIONADO E EXAUSTAO MECANICA,CONSIDERANDO O PROJETO BASICO EXISTENTE,EM AUTOCAD,PARA PREDIOS COM AREA ATE 500M2</v>
      </c>
      <c r="C1561" s="749" t="s">
        <v>10037</v>
      </c>
      <c r="D1561" s="749" t="s">
        <v>10837</v>
      </c>
      <c r="E1561" s="749" t="s">
        <v>10838</v>
      </c>
      <c r="I1561" s="749" t="s">
        <v>52</v>
      </c>
      <c r="J1561" s="749" t="n">
        <v>5.06</v>
      </c>
    </row>
    <row collapsed="false" customFormat="false" customHeight="true" hidden="true" ht="25.5" outlineLevel="0" r="1562">
      <c r="A1562" s="749" t="s">
        <v>45</v>
      </c>
      <c r="B1562" s="758" t="str">
        <f aca="false">C1562&amp;D1562&amp;E1562&amp;F1562&amp;G1562&amp;H1562</f>
        <v>PROJETO EXECUTIVO DE SISTEMA DE AR CONDICIONADO E EXAUSTAO MECANICA,CONSIDERANDO O PROJETO BASICO EXISTENTE,EM AUTOCAD,PARA PREDIOS COM AREA ATE 500M2</v>
      </c>
      <c r="C1562" s="749" t="s">
        <v>10037</v>
      </c>
      <c r="D1562" s="749" t="s">
        <v>10837</v>
      </c>
      <c r="E1562" s="749" t="s">
        <v>10838</v>
      </c>
      <c r="I1562" s="749" t="s">
        <v>52</v>
      </c>
      <c r="J1562" s="749" t="n">
        <v>4.38</v>
      </c>
    </row>
    <row collapsed="false" customFormat="false" customHeight="true" hidden="true" ht="25.5" outlineLevel="0" r="1563">
      <c r="A1563" s="749" t="s">
        <v>10839</v>
      </c>
      <c r="B1563" s="758" t="str">
        <f aca="false">C1563&amp;D1563&amp;E1563&amp;F1563&amp;G1563&amp;H1563</f>
        <v>PROJETO EXECUTIVO DE SISTEMA DE AR CONDICIONADO E EXAUSTAO MECANICA,CONSIDERANDO O PROJETO BASICO EXISTENTE,EM AUTOCAD,PARA PREDIOS COM AREA DE 501 ATE 3000M2</v>
      </c>
      <c r="C1563" s="749" t="s">
        <v>10037</v>
      </c>
      <c r="D1563" s="749" t="s">
        <v>10837</v>
      </c>
      <c r="E1563" s="749" t="s">
        <v>10840</v>
      </c>
      <c r="I1563" s="749" t="s">
        <v>52</v>
      </c>
      <c r="J1563" s="749" t="n">
        <v>4.21</v>
      </c>
    </row>
    <row collapsed="false" customFormat="false" customHeight="true" hidden="true" ht="25.5" outlineLevel="0" r="1564">
      <c r="A1564" s="749" t="s">
        <v>10841</v>
      </c>
      <c r="B1564" s="758" t="str">
        <f aca="false">C1564&amp;D1564&amp;E1564&amp;F1564&amp;G1564&amp;H1564</f>
        <v>PROJETO EXECUTIVO DE SISTEMA DE AR CONDICIONADO E EXAUSTAO MECANICA,CONSIDERANDO O PROJETO BASICO EXISTENTE,EM AUTOCAD,PARA PREDIOS COM AREA DE 501 ATE 3000M2</v>
      </c>
      <c r="C1564" s="749" t="s">
        <v>10037</v>
      </c>
      <c r="D1564" s="749" t="s">
        <v>10837</v>
      </c>
      <c r="E1564" s="749" t="s">
        <v>10840</v>
      </c>
      <c r="I1564" s="749" t="s">
        <v>52</v>
      </c>
      <c r="J1564" s="749" t="n">
        <v>3.64</v>
      </c>
    </row>
    <row collapsed="false" customFormat="false" customHeight="true" hidden="true" ht="25.5" outlineLevel="0" r="1565">
      <c r="A1565" s="749" t="s">
        <v>10842</v>
      </c>
      <c r="B1565" s="758" t="str">
        <f aca="false">C1565&amp;D1565&amp;E1565&amp;F1565&amp;G1565&amp;H1565</f>
        <v>PROJETO EXECUTIVO DE SISTEMA DE AR CONDICIONADO E EXAUSTAO MECANICA,CONSIDERANDO O PROJETO BASICO EXISTENTE,EM AUTOCAD,PARA PREDIOS COM AREA ACIMA DE 3000M2</v>
      </c>
      <c r="C1565" s="749" t="s">
        <v>10037</v>
      </c>
      <c r="D1565" s="749" t="s">
        <v>10837</v>
      </c>
      <c r="E1565" s="749" t="s">
        <v>10843</v>
      </c>
      <c r="I1565" s="749" t="s">
        <v>52</v>
      </c>
      <c r="J1565" s="749" t="n">
        <v>2.54</v>
      </c>
    </row>
    <row collapsed="false" customFormat="false" customHeight="true" hidden="true" ht="25.5" outlineLevel="0" r="1566">
      <c r="A1566" s="749" t="s">
        <v>10844</v>
      </c>
      <c r="B1566" s="758" t="str">
        <f aca="false">C1566&amp;D1566&amp;E1566&amp;F1566&amp;G1566&amp;H1566</f>
        <v>PROJETO EXECUTIVO DE SISTEMA DE AR CONDICIONADO E EXAUSTAO MECANICA,CONSIDERANDO O PROJETO BASICO EXISTENTE,EM AUTOCAD,PARA PREDIOS COM AREA ACIMA DE 3000M2</v>
      </c>
      <c r="C1566" s="749" t="s">
        <v>10037</v>
      </c>
      <c r="D1566" s="749" t="s">
        <v>10837</v>
      </c>
      <c r="E1566" s="749" t="s">
        <v>10843</v>
      </c>
      <c r="I1566" s="749" t="s">
        <v>52</v>
      </c>
      <c r="J1566" s="749" t="n">
        <v>2.2</v>
      </c>
    </row>
    <row collapsed="false" customFormat="false" customHeight="true" hidden="true" ht="12.75" outlineLevel="0" r="1567">
      <c r="A1567" s="749" t="s">
        <v>10845</v>
      </c>
      <c r="B1567" s="749" t="str">
        <f aca="false">C1567&amp;D1567&amp;E1567&amp;F1567&amp;G1567&amp;H1567</f>
        <v>PROJETO ESTRUTURAL BASICO PARA PREDIOS HOSPITALARES ATE 1000M2,APRESENTADO EM AUTOCAD NOS PADROES DA CONTRATANTE,DE ACORDO COM A ABNT</v>
      </c>
      <c r="C1567" s="749" t="s">
        <v>10846</v>
      </c>
      <c r="D1567" s="749" t="s">
        <v>10847</v>
      </c>
      <c r="E1567" s="749" t="s">
        <v>10848</v>
      </c>
      <c r="I1567" s="749" t="s">
        <v>52</v>
      </c>
      <c r="J1567" s="749" t="n">
        <v>34.69</v>
      </c>
    </row>
    <row collapsed="false" customFormat="false" customHeight="true" hidden="true" ht="12.75" outlineLevel="0" r="1568">
      <c r="A1568" s="749" t="s">
        <v>10849</v>
      </c>
      <c r="B1568" s="749" t="str">
        <f aca="false">C1568&amp;D1568&amp;E1568&amp;F1568&amp;G1568&amp;H1568</f>
        <v>PROJETO ESTRUTURAL BASICO PARA PREDIOS HOSPITALARES ATE 1000M2,APRESENTADO EM AUTOCAD NOS PADROES DA CONTRATANTE,DE ACORDO COM A ABNT</v>
      </c>
      <c r="C1568" s="749" t="s">
        <v>10846</v>
      </c>
      <c r="D1568" s="749" t="s">
        <v>10847</v>
      </c>
      <c r="E1568" s="749" t="s">
        <v>10848</v>
      </c>
      <c r="I1568" s="749" t="s">
        <v>52</v>
      </c>
      <c r="J1568" s="749" t="n">
        <v>30.05</v>
      </c>
    </row>
    <row collapsed="false" customFormat="false" customHeight="true" hidden="true" ht="12.75" outlineLevel="0" r="1569">
      <c r="A1569" s="749" t="s">
        <v>10850</v>
      </c>
      <c r="B1569" s="749" t="str">
        <f aca="false">C1569&amp;D1569&amp;E1569&amp;F1569&amp;G1569&amp;H1569</f>
        <v>PROJETO ESTRUTURAL BASICO PARA PREDIOS HOSPITALARES DE 1001ATE 4000M2,APRESENTADO EM AUTOCAD NOS PADROES DA CONTRATANTE,DE ACORDO COM A ABNT</v>
      </c>
      <c r="C1569" s="749" t="s">
        <v>10851</v>
      </c>
      <c r="D1569" s="749" t="s">
        <v>10852</v>
      </c>
      <c r="E1569" s="749" t="s">
        <v>10853</v>
      </c>
      <c r="I1569" s="749" t="s">
        <v>52</v>
      </c>
      <c r="J1569" s="749" t="n">
        <v>30.45</v>
      </c>
    </row>
    <row collapsed="false" customFormat="false" customHeight="true" hidden="true" ht="12.75" outlineLevel="0" r="1570">
      <c r="A1570" s="749" t="s">
        <v>10854</v>
      </c>
      <c r="B1570" s="749" t="str">
        <f aca="false">C1570&amp;D1570&amp;E1570&amp;F1570&amp;G1570&amp;H1570</f>
        <v>PROJETO ESTRUTURAL BASICO PARA PREDIOS HOSPITALARES DE 1001ATE 4000M2,APRESENTADO EM AUTOCAD NOS PADROES DA CONTRATANTE,DE ACORDO COM A ABNT</v>
      </c>
      <c r="C1570" s="749" t="s">
        <v>10851</v>
      </c>
      <c r="D1570" s="749" t="s">
        <v>10852</v>
      </c>
      <c r="E1570" s="749" t="s">
        <v>10853</v>
      </c>
      <c r="I1570" s="749" t="s">
        <v>52</v>
      </c>
      <c r="J1570" s="749" t="n">
        <v>26.38</v>
      </c>
    </row>
    <row collapsed="false" customFormat="false" customHeight="true" hidden="true" ht="12.75" outlineLevel="0" r="1571">
      <c r="A1571" s="749" t="s">
        <v>10855</v>
      </c>
      <c r="B1571" s="749" t="str">
        <f aca="false">C1571&amp;D1571&amp;E1571&amp;F1571&amp;G1571&amp;H1571</f>
        <v>PROJETO ESTRUTURAL BASICO PARA PREDIOS HOSPITALARES ACIMA DE 4000M2,APRESENTADO EM AUTOCAD NOS PADROES DA CONSTRATANTE,DE ACORDO COM A ABNT</v>
      </c>
      <c r="C1571" s="749" t="s">
        <v>10856</v>
      </c>
      <c r="D1571" s="749" t="s">
        <v>10857</v>
      </c>
      <c r="E1571" s="749" t="s">
        <v>10858</v>
      </c>
      <c r="I1571" s="749" t="s">
        <v>52</v>
      </c>
      <c r="J1571" s="749" t="n">
        <v>26.2</v>
      </c>
    </row>
    <row collapsed="false" customFormat="false" customHeight="true" hidden="true" ht="12.75" outlineLevel="0" r="1572">
      <c r="A1572" s="749" t="s">
        <v>10859</v>
      </c>
      <c r="B1572" s="749" t="str">
        <f aca="false">C1572&amp;D1572&amp;E1572&amp;F1572&amp;G1572&amp;H1572</f>
        <v>PROJETO ESTRUTURAL BASICO PARA PREDIOS HOSPITALARES ACIMA DE 4000M2,APRESENTADO EM AUTOCAD NOS PADROES DA CONSTRATANTE,DE ACORDO COM A ABNT</v>
      </c>
      <c r="C1572" s="749" t="s">
        <v>10856</v>
      </c>
      <c r="D1572" s="749" t="s">
        <v>10857</v>
      </c>
      <c r="E1572" s="749" t="s">
        <v>10858</v>
      </c>
      <c r="I1572" s="749" t="s">
        <v>52</v>
      </c>
      <c r="J1572" s="749" t="n">
        <v>22.7</v>
      </c>
    </row>
    <row collapsed="false" customFormat="false" customHeight="true" hidden="true" ht="38.25" outlineLevel="0" r="1573">
      <c r="A1573" s="749" t="s">
        <v>10860</v>
      </c>
      <c r="B1573" s="758" t="str">
        <f aca="false">C1573&amp;D1573&amp;E1573&amp;F1573&amp;G1573&amp;H1573</f>
        <v>PROJETO EXECUTIVO ESTRUTURAL PARA PREDIOS HOSPITALARES ATE 1000M2,CONSIDERANDO O PROJETO BASICO EXISTENTE,APRESENTADO EM AUTOCAD NOS PADROES DA CONTRATANTE,CONSTANDO DE PLANTAS DEFORMA,ARMACAO E DETALHES,DE ACORDO COM A ABNT</v>
      </c>
      <c r="C1573" s="749" t="s">
        <v>9531</v>
      </c>
      <c r="D1573" s="749" t="s">
        <v>10861</v>
      </c>
      <c r="E1573" s="749" t="s">
        <v>10862</v>
      </c>
      <c r="F1573" s="749" t="s">
        <v>10863</v>
      </c>
      <c r="I1573" s="749" t="s">
        <v>52</v>
      </c>
      <c r="J1573" s="749" t="n">
        <v>34.69</v>
      </c>
    </row>
    <row collapsed="false" customFormat="false" customHeight="true" hidden="true" ht="38.25" outlineLevel="0" r="1574">
      <c r="A1574" s="749" t="s">
        <v>10864</v>
      </c>
      <c r="B1574" s="758" t="str">
        <f aca="false">C1574&amp;D1574&amp;E1574&amp;F1574&amp;G1574&amp;H1574</f>
        <v>PROJETO EXECUTIVO ESTRUTURAL PARA PREDIOS HOSPITALARES ATE 1000M2,CONSIDERANDO O PROJETO BASICO EXISTENTE,APRESENTADO EM AUTOCAD NOS PADROES DA CONTRATANTE,CONSTANDO DE PLANTAS DEFORMA,ARMACAO E DETALHES,DE ACORDO COM A ABNT</v>
      </c>
      <c r="C1574" s="749" t="s">
        <v>9531</v>
      </c>
      <c r="D1574" s="749" t="s">
        <v>10861</v>
      </c>
      <c r="E1574" s="749" t="s">
        <v>10862</v>
      </c>
      <c r="F1574" s="749" t="s">
        <v>10863</v>
      </c>
      <c r="I1574" s="749" t="s">
        <v>52</v>
      </c>
      <c r="J1574" s="749" t="n">
        <v>30.05</v>
      </c>
    </row>
    <row collapsed="false" customFormat="false" customHeight="true" hidden="true" ht="51" outlineLevel="0" r="1575">
      <c r="A1575" s="749" t="s">
        <v>10865</v>
      </c>
      <c r="B1575" s="758" t="str">
        <f aca="false">C1575&amp;D1575&amp;E1575&amp;F1575&amp;G1575&amp;H1575</f>
        <v>PROJETO EXECUTIVO ESTRUTURAL PARA PREDIOS HOSPITALARES DE 1001 ATE 4000M2,CONSIDERANDO O PROJETO BASICO EXISTENTE,APRESENTADO EM AUTOCAD NOS PADROES DA CONTRATANTE,CONSTANDO DE PLANTAS DE FORMA,ARMACAO E DETALHES,DE ACORDO COM A ABNT</v>
      </c>
      <c r="C1575" s="749" t="s">
        <v>9537</v>
      </c>
      <c r="D1575" s="749" t="s">
        <v>10866</v>
      </c>
      <c r="E1575" s="749" t="s">
        <v>9664</v>
      </c>
      <c r="F1575" s="749" t="s">
        <v>9665</v>
      </c>
      <c r="I1575" s="749" t="s">
        <v>52</v>
      </c>
      <c r="J1575" s="749" t="n">
        <v>30.45</v>
      </c>
    </row>
    <row collapsed="false" customFormat="false" customHeight="true" hidden="true" ht="51" outlineLevel="0" r="1576">
      <c r="A1576" s="749" t="s">
        <v>10867</v>
      </c>
      <c r="B1576" s="758" t="str">
        <f aca="false">C1576&amp;D1576&amp;E1576&amp;F1576&amp;G1576&amp;H1576</f>
        <v>PROJETO EXECUTIVO ESTRUTURAL PARA PREDIOS HOSPITALARES DE 1001 ATE 4000M2,CONSIDERANDO O PROJETO BASICO EXISTENTE,APRESENTADO EM AUTOCAD NOS PADROES DA CONTRATANTE,CONSTANDO DE PLANTAS DE FORMA,ARMACAO E DETALHES,DE ACORDO COM A ABNT</v>
      </c>
      <c r="C1576" s="749" t="s">
        <v>9537</v>
      </c>
      <c r="D1576" s="749" t="s">
        <v>10866</v>
      </c>
      <c r="E1576" s="749" t="s">
        <v>9664</v>
      </c>
      <c r="F1576" s="749" t="s">
        <v>9665</v>
      </c>
      <c r="I1576" s="749" t="s">
        <v>52</v>
      </c>
      <c r="J1576" s="749" t="n">
        <v>26.38</v>
      </c>
    </row>
    <row collapsed="false" customFormat="false" customHeight="true" hidden="true" ht="38.25" outlineLevel="0" r="1577">
      <c r="A1577" s="749" t="s">
        <v>10868</v>
      </c>
      <c r="B1577" s="758" t="str">
        <f aca="false">C1577&amp;D1577&amp;E1577&amp;F1577&amp;G1577&amp;H1577</f>
        <v>PROJETO EXECUTIVO ESTRUTURAL PARA PREDIOS HOSPITALARES ACIMA DE 4000M2,CONSIDERANDO O PROJETO BASICO EXISTENTE,APRESENTADO EM AUTOCAD NOS PADROES DA CONTRATANTE,CONSTANDO DE PLANTAS DE FORMA,ARMACAO E DETALHES,DE ACORDO COM A ABNT</v>
      </c>
      <c r="C1577" s="749" t="s">
        <v>9543</v>
      </c>
      <c r="D1577" s="749" t="s">
        <v>10869</v>
      </c>
      <c r="E1577" s="749" t="s">
        <v>10870</v>
      </c>
      <c r="F1577" s="749" t="s">
        <v>10871</v>
      </c>
      <c r="I1577" s="749" t="s">
        <v>52</v>
      </c>
      <c r="J1577" s="749" t="n">
        <v>26.2</v>
      </c>
    </row>
    <row collapsed="false" customFormat="false" customHeight="true" hidden="true" ht="38.25" outlineLevel="0" r="1578">
      <c r="A1578" s="749" t="s">
        <v>10872</v>
      </c>
      <c r="B1578" s="758" t="str">
        <f aca="false">C1578&amp;D1578&amp;E1578&amp;F1578&amp;G1578&amp;H1578</f>
        <v>PROJETO EXECUTIVO ESTRUTURAL PARA PREDIOS HOSPITALARES ACIMA DE 4000M2,CONSIDERANDO O PROJETO BASICO EXISTENTE,APRESENTADO EM AUTOCAD NOS PADROES DA CONTRATANTE,CONSTANDO DE PLANTAS DE FORMA,ARMACAO E DETALHES,DE ACORDO COM A ABNT</v>
      </c>
      <c r="C1578" s="749" t="s">
        <v>9543</v>
      </c>
      <c r="D1578" s="749" t="s">
        <v>10869</v>
      </c>
      <c r="E1578" s="749" t="s">
        <v>10870</v>
      </c>
      <c r="F1578" s="749" t="s">
        <v>10871</v>
      </c>
      <c r="I1578" s="749" t="s">
        <v>52</v>
      </c>
      <c r="J1578" s="749" t="n">
        <v>22.7</v>
      </c>
    </row>
    <row collapsed="false" customFormat="false" customHeight="true" hidden="true" ht="12.75" outlineLevel="0" r="1579">
      <c r="A1579" s="749" t="s">
        <v>10873</v>
      </c>
      <c r="B1579" s="749" t="str">
        <f aca="false">C1579&amp;D1579&amp;E1579&amp;F1579&amp;G1579&amp;H1579</f>
        <v>PROJETO ESTRUTURAL BASICO PARA PREDIOS CULTURAIS ATE 500M2,APRESENTADO EM AUTOCAD NOS PADROES DA CONTRATANTE,DE ACORDO COM A ABNT</v>
      </c>
      <c r="C1579" s="749" t="s">
        <v>10874</v>
      </c>
      <c r="D1579" s="749" t="s">
        <v>10875</v>
      </c>
      <c r="E1579" s="749" t="s">
        <v>10876</v>
      </c>
      <c r="I1579" s="749" t="s">
        <v>52</v>
      </c>
      <c r="J1579" s="749" t="n">
        <v>34.69</v>
      </c>
    </row>
    <row collapsed="false" customFormat="false" customHeight="true" hidden="true" ht="12.75" outlineLevel="0" r="1580">
      <c r="A1580" s="749" t="s">
        <v>10877</v>
      </c>
      <c r="B1580" s="749" t="str">
        <f aca="false">C1580&amp;D1580&amp;E1580&amp;F1580&amp;G1580&amp;H1580</f>
        <v>PROJETO ESTRUTURAL BASICO PARA PREDIOS CULTURAIS ATE 500M2,APRESENTADO EM AUTOCAD NOS PADROES DA CONTRATANTE,DE ACORDO COM A ABNT</v>
      </c>
      <c r="C1580" s="749" t="s">
        <v>10874</v>
      </c>
      <c r="D1580" s="749" t="s">
        <v>10875</v>
      </c>
      <c r="E1580" s="749" t="s">
        <v>10876</v>
      </c>
      <c r="I1580" s="749" t="s">
        <v>52</v>
      </c>
      <c r="J1580" s="749" t="n">
        <v>30.05</v>
      </c>
    </row>
    <row collapsed="false" customFormat="false" customHeight="true" hidden="true" ht="12.75" outlineLevel="0" r="1581">
      <c r="A1581" s="749" t="s">
        <v>10878</v>
      </c>
      <c r="B1581" s="749" t="str">
        <f aca="false">C1581&amp;D1581&amp;E1581&amp;F1581&amp;G1581&amp;H1581</f>
        <v>PROJETO ESTRUTURAL BASICO PARA PREDIOS CULTURAIS DE 501 ATE3000M2,APRESENTADO EM AUTOCAD NOS PADROES DA CONTRATANTE,DEACORDO COM A ABNT</v>
      </c>
      <c r="C1581" s="749" t="s">
        <v>10879</v>
      </c>
      <c r="D1581" s="749" t="s">
        <v>10880</v>
      </c>
      <c r="E1581" s="749" t="s">
        <v>10881</v>
      </c>
      <c r="I1581" s="749" t="s">
        <v>52</v>
      </c>
      <c r="J1581" s="749" t="n">
        <v>30.47</v>
      </c>
    </row>
    <row collapsed="false" customFormat="false" customHeight="true" hidden="true" ht="12.75" outlineLevel="0" r="1582">
      <c r="A1582" s="749" t="s">
        <v>10882</v>
      </c>
      <c r="B1582" s="749" t="str">
        <f aca="false">C1582&amp;D1582&amp;E1582&amp;F1582&amp;G1582&amp;H1582</f>
        <v>PROJETO ESTRUTURAL BASICO PARA PREDIOS CULTURAIS DE 501 ATE3000M2,APRESENTADO EM AUTOCAD NOS PADROES DA CONTRATANTE,DEACORDO COM A ABNT</v>
      </c>
      <c r="C1582" s="749" t="s">
        <v>10879</v>
      </c>
      <c r="D1582" s="749" t="s">
        <v>10880</v>
      </c>
      <c r="E1582" s="749" t="s">
        <v>10881</v>
      </c>
      <c r="I1582" s="749" t="s">
        <v>52</v>
      </c>
      <c r="J1582" s="749" t="n">
        <v>26.4</v>
      </c>
    </row>
    <row collapsed="false" customFormat="false" customHeight="true" hidden="true" ht="12.75" outlineLevel="0" r="1583">
      <c r="A1583" s="749" t="s">
        <v>10883</v>
      </c>
      <c r="B1583" s="749" t="str">
        <f aca="false">C1583&amp;D1583&amp;E1583&amp;F1583&amp;G1583&amp;H1583</f>
        <v>PROJETO ESTRUTURAL BASICO PARA PREDIOS CULTURAIS ACIMA DE 3000M2,APRESENTADO EM AUTOCAD NOS PADROES DA CONTRATANTE,DE ACORDO COM A ABNT</v>
      </c>
      <c r="C1583" s="749" t="s">
        <v>10884</v>
      </c>
      <c r="D1583" s="749" t="s">
        <v>10885</v>
      </c>
      <c r="E1583" s="749" t="s">
        <v>10886</v>
      </c>
      <c r="I1583" s="749" t="s">
        <v>52</v>
      </c>
      <c r="J1583" s="749" t="n">
        <v>27.33</v>
      </c>
    </row>
    <row collapsed="false" customFormat="false" customHeight="true" hidden="true" ht="12.75" outlineLevel="0" r="1584">
      <c r="A1584" s="749" t="s">
        <v>10887</v>
      </c>
      <c r="B1584" s="749" t="str">
        <f aca="false">C1584&amp;D1584&amp;E1584&amp;F1584&amp;G1584&amp;H1584</f>
        <v>PROJETO ESTRUTURAL BASICO PARA PREDIOS CULTURAIS ACIMA DE 3000M2,APRESENTADO EM AUTOCAD NOS PADROES DA CONTRATANTE,DE ACORDO COM A ABNT</v>
      </c>
      <c r="C1584" s="749" t="s">
        <v>10884</v>
      </c>
      <c r="D1584" s="749" t="s">
        <v>10885</v>
      </c>
      <c r="E1584" s="749" t="s">
        <v>10886</v>
      </c>
      <c r="I1584" s="749" t="s">
        <v>52</v>
      </c>
      <c r="J1584" s="749" t="n">
        <v>23.68</v>
      </c>
    </row>
    <row collapsed="false" customFormat="false" customHeight="true" hidden="true" ht="38.25" outlineLevel="0" r="1585">
      <c r="A1585" s="749" t="s">
        <v>10888</v>
      </c>
      <c r="B1585" s="758" t="str">
        <f aca="false">C1585&amp;D1585&amp;E1585&amp;F1585&amp;G1585&amp;H1585</f>
        <v>PROJETO EXECUTIVO ESTRUTURAL PARA PREDIOS CULTURAIS ATE 500M2,CONSIDERANDO O PROJETO BASICO EXISTENTE,APRESENTADO EM AUTOCAD NOS PADROES DA CONTRATANTE,CONSTANDO DE PLANTAS DE FORMA,ARMACAO E DETALHES,DE ACORDO COM A ABNT</v>
      </c>
      <c r="C1585" s="749" t="s">
        <v>9605</v>
      </c>
      <c r="D1585" s="749" t="s">
        <v>10889</v>
      </c>
      <c r="E1585" s="749" t="s">
        <v>10890</v>
      </c>
      <c r="F1585" s="749" t="s">
        <v>10891</v>
      </c>
      <c r="I1585" s="749" t="s">
        <v>52</v>
      </c>
      <c r="J1585" s="749" t="n">
        <v>52.02</v>
      </c>
    </row>
    <row collapsed="false" customFormat="false" customHeight="true" hidden="true" ht="38.25" outlineLevel="0" r="1586">
      <c r="A1586" s="749" t="s">
        <v>37</v>
      </c>
      <c r="B1586" s="758" t="str">
        <f aca="false">C1586&amp;D1586&amp;E1586&amp;F1586&amp;G1586&amp;H1586</f>
        <v>PROJETO EXECUTIVO ESTRUTURAL PARA PREDIOS CULTURAIS ATE 500M2,CONSIDERANDO O PROJETO BASICO EXISTENTE,APRESENTADO EM AUTOCAD NOS PADROES DA CONTRATANTE,CONSTANDO DE PLANTAS DE FORMA,ARMACAO E DETALHES,DE ACORDO COM A ABNT</v>
      </c>
      <c r="C1586" s="749" t="s">
        <v>9605</v>
      </c>
      <c r="D1586" s="749" t="s">
        <v>10889</v>
      </c>
      <c r="E1586" s="749" t="s">
        <v>10890</v>
      </c>
      <c r="F1586" s="749" t="s">
        <v>10891</v>
      </c>
      <c r="I1586" s="749" t="s">
        <v>52</v>
      </c>
      <c r="J1586" s="749" t="n">
        <v>45.07</v>
      </c>
    </row>
    <row collapsed="false" customFormat="false" customHeight="true" hidden="true" ht="38.25" outlineLevel="0" r="1587">
      <c r="A1587" s="749" t="s">
        <v>10892</v>
      </c>
      <c r="B1587" s="758" t="str">
        <f aca="false">C1587&amp;D1587&amp;E1587&amp;F1587&amp;G1587&amp;H1587</f>
        <v>PROJETO EXECUTIVO ESTRUTURAL PARA PREDIOS CULTURAIS DE 501 ATE 3000M2,CONSIDERANDO O PROJETO BASICO EXISTENTE,APRESENTADO EM AUTOCAD NOS PADROES DA CONTRATANTE,CONSTANDO DE PLANTAS DE FORMA,ARMACAO E DETALHES,DE ACORDO COM A ABNT</v>
      </c>
      <c r="C1587" s="749" t="s">
        <v>9611</v>
      </c>
      <c r="D1587" s="749" t="s">
        <v>10893</v>
      </c>
      <c r="E1587" s="749" t="s">
        <v>10894</v>
      </c>
      <c r="F1587" s="749" t="s">
        <v>10895</v>
      </c>
      <c r="I1587" s="749" t="s">
        <v>52</v>
      </c>
      <c r="J1587" s="749" t="n">
        <v>30.47</v>
      </c>
    </row>
    <row collapsed="false" customFormat="false" customHeight="true" hidden="true" ht="38.25" outlineLevel="0" r="1588">
      <c r="A1588" s="749" t="s">
        <v>10896</v>
      </c>
      <c r="B1588" s="758" t="str">
        <f aca="false">C1588&amp;D1588&amp;E1588&amp;F1588&amp;G1588&amp;H1588</f>
        <v>PROJETO EXECUTIVO ESTRUTURAL PARA PREDIOS CULTURAIS DE 501 ATE 3000M2,CONSIDERANDO O PROJETO BASICO EXISTENTE,APRESENTADO EM AUTOCAD NOS PADROES DA CONTRATANTE,CONSTANDO DE PLANTAS DE FORMA,ARMACAO E DETALHES,DE ACORDO COM A ABNT</v>
      </c>
      <c r="C1588" s="749" t="s">
        <v>9611</v>
      </c>
      <c r="D1588" s="749" t="s">
        <v>10893</v>
      </c>
      <c r="E1588" s="749" t="s">
        <v>10894</v>
      </c>
      <c r="F1588" s="749" t="s">
        <v>10895</v>
      </c>
      <c r="I1588" s="749" t="s">
        <v>52</v>
      </c>
      <c r="J1588" s="749" t="n">
        <v>26.4</v>
      </c>
    </row>
    <row collapsed="false" customFormat="false" customHeight="true" hidden="true" ht="38.25" outlineLevel="0" r="1589">
      <c r="A1589" s="749" t="s">
        <v>10897</v>
      </c>
      <c r="B1589" s="758" t="str">
        <f aca="false">C1589&amp;D1589&amp;E1589&amp;F1589&amp;G1589&amp;H1589</f>
        <v>PROJETO EXECUTIVO ESTRUTURAL PARA PREDIOS CULTURAIS ACIMA DE 3000M2,CONSIDERANDO O PROJETO BASICO EXISTENTE,APRESENTADOEM AUTOCAD NOS PADROES DA CONTRATANTE,CONSTANDO DE PLANTAS DE FORMA,ARMACAO E DETALHES,DE ACORDO COM A ABNT</v>
      </c>
      <c r="C1589" s="749" t="s">
        <v>9617</v>
      </c>
      <c r="D1589" s="749" t="s">
        <v>10898</v>
      </c>
      <c r="E1589" s="749" t="s">
        <v>10899</v>
      </c>
      <c r="F1589" s="749" t="s">
        <v>10900</v>
      </c>
      <c r="I1589" s="749" t="s">
        <v>52</v>
      </c>
      <c r="J1589" s="749" t="n">
        <v>27.33</v>
      </c>
    </row>
    <row collapsed="false" customFormat="false" customHeight="true" hidden="true" ht="38.25" outlineLevel="0" r="1590">
      <c r="A1590" s="749" t="s">
        <v>10901</v>
      </c>
      <c r="B1590" s="758" t="str">
        <f aca="false">C1590&amp;D1590&amp;E1590&amp;F1590&amp;G1590&amp;H1590</f>
        <v>PROJETO EXECUTIVO ESTRUTURAL PARA PREDIOS CULTURAIS ACIMA DE 3000M2,CONSIDERANDO O PROJETO BASICO EXISTENTE,APRESENTADOEM AUTOCAD NOS PADROES DA CONTRATANTE,CONSTANDO DE PLANTAS DE FORMA,ARMACAO E DETALHES,DE ACORDO COM A ABNT</v>
      </c>
      <c r="C1590" s="749" t="s">
        <v>9617</v>
      </c>
      <c r="D1590" s="749" t="s">
        <v>10898</v>
      </c>
      <c r="E1590" s="749" t="s">
        <v>10899</v>
      </c>
      <c r="F1590" s="749" t="s">
        <v>10900</v>
      </c>
      <c r="I1590" s="749" t="s">
        <v>52</v>
      </c>
      <c r="J1590" s="749" t="n">
        <v>23.68</v>
      </c>
    </row>
    <row collapsed="false" customFormat="false" customHeight="true" hidden="true" ht="12.75" outlineLevel="0" r="1591">
      <c r="A1591" s="749" t="s">
        <v>10902</v>
      </c>
      <c r="B1591" s="749" t="str">
        <f aca="false">C1591&amp;D1591&amp;E1591&amp;F1591&amp;G1591&amp;H1591</f>
        <v>PROJETO ESTRUTURAL BASICO PARA PREDIOS ESCOLARES E/OU ADMINISTRATIVOS ATE 500M2,APRESENTADO EM AUTOCAD NOS PADROES DA CONTRATANTE,DE ACORDO COM A ABNT</v>
      </c>
      <c r="C1591" s="749" t="s">
        <v>10903</v>
      </c>
      <c r="D1591" s="749" t="s">
        <v>10904</v>
      </c>
      <c r="E1591" s="749" t="s">
        <v>10905</v>
      </c>
      <c r="I1591" s="749" t="s">
        <v>52</v>
      </c>
      <c r="J1591" s="749" t="n">
        <v>30.38</v>
      </c>
    </row>
    <row collapsed="false" customFormat="false" customHeight="true" hidden="true" ht="12.75" outlineLevel="0" r="1592">
      <c r="A1592" s="749" t="s">
        <v>10906</v>
      </c>
      <c r="B1592" s="749" t="str">
        <f aca="false">C1592&amp;D1592&amp;E1592&amp;F1592&amp;G1592&amp;H1592</f>
        <v>PROJETO ESTRUTURAL BASICO PARA PREDIOS ESCOLARES E/OU ADMINISTRATIVOS ATE 500M2,APRESENTADO EM AUTOCAD NOS PADROES DA CONTRATANTE,DE ACORDO COM A ABNT</v>
      </c>
      <c r="C1592" s="749" t="s">
        <v>10903</v>
      </c>
      <c r="D1592" s="749" t="s">
        <v>10904</v>
      </c>
      <c r="E1592" s="749" t="s">
        <v>10905</v>
      </c>
      <c r="I1592" s="749" t="s">
        <v>52</v>
      </c>
      <c r="J1592" s="749" t="n">
        <v>26.32</v>
      </c>
    </row>
    <row collapsed="false" customFormat="false" customHeight="true" hidden="true" ht="12.75" outlineLevel="0" r="1593">
      <c r="A1593" s="749" t="s">
        <v>10907</v>
      </c>
      <c r="B1593" s="749" t="str">
        <f aca="false">C1593&amp;D1593&amp;E1593&amp;F1593&amp;G1593&amp;H1593</f>
        <v>PROJETO ESTRUTURAL BASICO PARA PREDIOS ESCOLARES E/OU ADMINISTRATIVOS DE 501 ATE 3000M2,APRESENTADO EM AUTOCAD NOS PADROES DA CONTRATANTE,DE ACORDO COM A ABNT</v>
      </c>
      <c r="C1593" s="749" t="s">
        <v>10903</v>
      </c>
      <c r="D1593" s="749" t="s">
        <v>10908</v>
      </c>
      <c r="E1593" s="749" t="s">
        <v>10909</v>
      </c>
      <c r="I1593" s="749" t="s">
        <v>52</v>
      </c>
      <c r="J1593" s="749" t="n">
        <v>26.87</v>
      </c>
    </row>
    <row collapsed="false" customFormat="false" customHeight="true" hidden="true" ht="12.75" outlineLevel="0" r="1594">
      <c r="A1594" s="749" t="s">
        <v>10910</v>
      </c>
      <c r="B1594" s="749" t="str">
        <f aca="false">C1594&amp;D1594&amp;E1594&amp;F1594&amp;G1594&amp;H1594</f>
        <v>PROJETO ESTRUTURAL BASICO PARA PREDIOS ESCOLARES E/OU ADMINISTRATIVOS DE 501 ATE 3000M2,APRESENTADO EM AUTOCAD NOS PADROES DA CONTRATANTE,DE ACORDO COM A ABNT</v>
      </c>
      <c r="C1594" s="749" t="s">
        <v>10903</v>
      </c>
      <c r="D1594" s="749" t="s">
        <v>10908</v>
      </c>
      <c r="E1594" s="749" t="s">
        <v>10909</v>
      </c>
      <c r="I1594" s="749" t="s">
        <v>52</v>
      </c>
      <c r="J1594" s="749" t="n">
        <v>23.28</v>
      </c>
    </row>
    <row collapsed="false" customFormat="false" customHeight="true" hidden="true" ht="12.75" outlineLevel="0" r="1595">
      <c r="A1595" s="749" t="s">
        <v>10911</v>
      </c>
      <c r="B1595" s="749" t="str">
        <f aca="false">C1595&amp;D1595&amp;E1595&amp;F1595&amp;G1595&amp;H1595</f>
        <v>PROJETO ESTRUTURAL BASICO PARA PREDIOS ESCOLARES E/OU ADMINISTRATIVOS ACIMA DE 3000M2,APRESENTADO EM AUTOCAD NOS PADROES DA CONTRATANTE,DE ACORDO COM A ABNT</v>
      </c>
      <c r="C1595" s="749" t="s">
        <v>10903</v>
      </c>
      <c r="D1595" s="749" t="s">
        <v>10912</v>
      </c>
      <c r="E1595" s="749" t="s">
        <v>10913</v>
      </c>
      <c r="I1595" s="749" t="s">
        <v>52</v>
      </c>
      <c r="J1595" s="749" t="n">
        <v>22.61</v>
      </c>
    </row>
    <row collapsed="false" customFormat="false" customHeight="true" hidden="true" ht="12.75" outlineLevel="0" r="1596">
      <c r="A1596" s="749" t="s">
        <v>10914</v>
      </c>
      <c r="B1596" s="749" t="str">
        <f aca="false">C1596&amp;D1596&amp;E1596&amp;F1596&amp;G1596&amp;H1596</f>
        <v>PROJETO ESTRUTURAL BASICO PARA PREDIOS ESCOLARES E/OU ADMINISTRATIVOS ACIMA DE 3000M2,APRESENTADO EM AUTOCAD NOS PADROES DA CONTRATANTE,DE ACORDO COM A ABNT</v>
      </c>
      <c r="C1596" s="749" t="s">
        <v>10903</v>
      </c>
      <c r="D1596" s="749" t="s">
        <v>10912</v>
      </c>
      <c r="E1596" s="749" t="s">
        <v>10913</v>
      </c>
      <c r="I1596" s="749" t="s">
        <v>52</v>
      </c>
      <c r="J1596" s="749" t="n">
        <v>19.59</v>
      </c>
    </row>
    <row collapsed="false" customFormat="false" customHeight="true" hidden="true" ht="38.25" outlineLevel="0" r="1597">
      <c r="A1597" s="749" t="s">
        <v>10915</v>
      </c>
      <c r="B1597" s="758" t="str">
        <f aca="false">C1597&amp;D1597&amp;E1597&amp;F1597&amp;G1597&amp;H1597</f>
        <v>PROJETO EXECUTIVO ESTRUTURAL PARA PREDIOS ESCOLARES E/OU ADMINISTRATIVOS ATE 500M2,CONSIDERANDO O PROJETO BASICO EXISTENTE,APRESENTADO EM AUTOCAD NOS PADROES DA CONTRATANTE,CONSTANDO DE PLANTAS DE FORMA,ARMACAO E DETALHES,DE ACORDO COM A ABNT</v>
      </c>
      <c r="C1597" s="749" t="s">
        <v>10916</v>
      </c>
      <c r="D1597" s="749" t="s">
        <v>10917</v>
      </c>
      <c r="E1597" s="749" t="s">
        <v>10918</v>
      </c>
      <c r="F1597" s="749" t="s">
        <v>10919</v>
      </c>
      <c r="G1597" s="749" t="s">
        <v>10920</v>
      </c>
      <c r="I1597" s="749" t="s">
        <v>52</v>
      </c>
      <c r="J1597" s="749" t="n">
        <v>30.38</v>
      </c>
    </row>
    <row collapsed="false" customFormat="false" customHeight="true" hidden="true" ht="38.25" outlineLevel="0" r="1598">
      <c r="A1598" s="749" t="s">
        <v>10921</v>
      </c>
      <c r="B1598" s="758" t="str">
        <f aca="false">C1598&amp;D1598&amp;E1598&amp;F1598&amp;G1598&amp;H1598</f>
        <v>PROJETO EXECUTIVO ESTRUTURAL PARA PREDIOS ESCOLARES E/OU ADMINISTRATIVOS ATE 500M2,CONSIDERANDO O PROJETO BASICO EXISTENTE,APRESENTADO EM AUTOCAD NOS PADROES DA CONTRATANTE,CONSTANDO DE PLANTAS DE FORMA,ARMACAO E DETALHES,DE ACORDO COM A ABNT</v>
      </c>
      <c r="C1598" s="749" t="s">
        <v>10916</v>
      </c>
      <c r="D1598" s="749" t="s">
        <v>10917</v>
      </c>
      <c r="E1598" s="749" t="s">
        <v>10918</v>
      </c>
      <c r="F1598" s="749" t="s">
        <v>10919</v>
      </c>
      <c r="G1598" s="749" t="s">
        <v>10920</v>
      </c>
      <c r="I1598" s="749" t="s">
        <v>52</v>
      </c>
      <c r="J1598" s="749" t="n">
        <v>26.32</v>
      </c>
    </row>
    <row collapsed="false" customFormat="false" customHeight="true" hidden="true" ht="51" outlineLevel="0" r="1599">
      <c r="A1599" s="749" t="s">
        <v>10922</v>
      </c>
      <c r="B1599" s="758" t="str">
        <f aca="false">C1599&amp;D1599&amp;E1599&amp;F1599&amp;G1599&amp;H1599</f>
        <v>PROJETO EXECUTIVO ESTRUTURAL PARA PREDIOS ESCOLARES E/OU ADMINISTRATIVOS DE 501 ATE 3000M2,CONSIDERANDO O PROJETO BASICO EXISTENTE,APRESENTADO EM AUTOCAD NOS PADROES DA CONTRATANTE,CONSTANDO DE PLANTAS DE FORMA,ARMACAO E DETALHES,DE ACORDOCOM A ABNT</v>
      </c>
      <c r="C1599" s="749" t="s">
        <v>10916</v>
      </c>
      <c r="D1599" s="749" t="s">
        <v>10923</v>
      </c>
      <c r="E1599" s="749" t="s">
        <v>10924</v>
      </c>
      <c r="F1599" s="749" t="s">
        <v>10925</v>
      </c>
      <c r="G1599" s="749" t="s">
        <v>10926</v>
      </c>
      <c r="I1599" s="749" t="s">
        <v>52</v>
      </c>
      <c r="J1599" s="749" t="n">
        <v>26.87</v>
      </c>
    </row>
    <row collapsed="false" customFormat="false" customHeight="true" hidden="true" ht="51" outlineLevel="0" r="1600">
      <c r="A1600" s="749" t="s">
        <v>10927</v>
      </c>
      <c r="B1600" s="758" t="str">
        <f aca="false">C1600&amp;D1600&amp;E1600&amp;F1600&amp;G1600&amp;H1600</f>
        <v>PROJETO EXECUTIVO ESTRUTURAL PARA PREDIOS ESCOLARES E/OU ADMINISTRATIVOS DE 501 ATE 3000M2,CONSIDERANDO O PROJETO BASICO EXISTENTE,APRESENTADO EM AUTOCAD NOS PADROES DA CONTRATANTE,CONSTANDO DE PLANTAS DE FORMA,ARMACAO E DETALHES,DE ACORDOCOM A ABNT</v>
      </c>
      <c r="C1600" s="749" t="s">
        <v>10916</v>
      </c>
      <c r="D1600" s="749" t="s">
        <v>10923</v>
      </c>
      <c r="E1600" s="749" t="s">
        <v>10924</v>
      </c>
      <c r="F1600" s="749" t="s">
        <v>10925</v>
      </c>
      <c r="G1600" s="749" t="s">
        <v>10926</v>
      </c>
      <c r="I1600" s="749" t="s">
        <v>52</v>
      </c>
      <c r="J1600" s="749" t="n">
        <v>23.28</v>
      </c>
    </row>
    <row collapsed="false" customFormat="false" customHeight="true" hidden="true" ht="51" outlineLevel="0" r="1601">
      <c r="A1601" s="749" t="s">
        <v>10928</v>
      </c>
      <c r="B1601" s="758" t="str">
        <f aca="false">C1601&amp;D1601&amp;E1601&amp;F1601&amp;G1601&amp;H1601</f>
        <v>PROJETO EXECUTIVO ESTRUTURAL PARA PREDIOS ESCOLARES E/OU ADMINISTRATIVOS ACIMA DE 3000M2,CONSIDERANDO O PROJETO BASICO EXISTENTE,APRESENTADO EM AUTOCAD NOS PADROES DA CONTRATANTE,CONSTANDO DE PLANTAS DE FORMA,ARMACAO E DETALHES,DE ACORDO COM A ABNT</v>
      </c>
      <c r="C1601" s="749" t="s">
        <v>10916</v>
      </c>
      <c r="D1601" s="749" t="s">
        <v>10929</v>
      </c>
      <c r="E1601" s="749" t="s">
        <v>10930</v>
      </c>
      <c r="F1601" s="749" t="s">
        <v>10931</v>
      </c>
      <c r="G1601" s="749" t="s">
        <v>10932</v>
      </c>
      <c r="I1601" s="749" t="s">
        <v>52</v>
      </c>
      <c r="J1601" s="749" t="n">
        <v>22.61</v>
      </c>
    </row>
    <row collapsed="false" customFormat="false" customHeight="true" hidden="true" ht="51" outlineLevel="0" r="1602">
      <c r="A1602" s="749" t="s">
        <v>10933</v>
      </c>
      <c r="B1602" s="758" t="str">
        <f aca="false">C1602&amp;D1602&amp;E1602&amp;F1602&amp;G1602&amp;H1602</f>
        <v>PROJETO EXECUTIVO ESTRUTURAL PARA PREDIOS ESCOLARES E/OU ADMINISTRATIVOS ACIMA DE 3000M2,CONSIDERANDO O PROJETO BASICO EXISTENTE,APRESENTADO EM AUTOCAD NOS PADROES DA CONTRATANTE,CONSTANDO DE PLANTAS DE FORMA,ARMACAO E DETALHES,DE ACORDO COM A ABNT</v>
      </c>
      <c r="C1602" s="749" t="s">
        <v>10916</v>
      </c>
      <c r="D1602" s="749" t="s">
        <v>10929</v>
      </c>
      <c r="E1602" s="749" t="s">
        <v>10930</v>
      </c>
      <c r="F1602" s="749" t="s">
        <v>10931</v>
      </c>
      <c r="G1602" s="749" t="s">
        <v>10932</v>
      </c>
      <c r="I1602" s="749" t="s">
        <v>52</v>
      </c>
      <c r="J1602" s="749" t="n">
        <v>19.59</v>
      </c>
    </row>
    <row collapsed="false" customFormat="false" customHeight="true" hidden="true" ht="12.75" outlineLevel="0" r="1603">
      <c r="A1603" s="749" t="s">
        <v>10934</v>
      </c>
      <c r="B1603" s="749" t="str">
        <f aca="false">C1603&amp;D1603&amp;E1603&amp;F1603&amp;G1603&amp;H1603</f>
        <v>PROJETO BASICO DE INSTALACAO DE SEGURANCA (CFTV E SONORIZACAO),ATE 500M2,APRESENTADO EM AUTOCAD,INCLUSIVE AS LEGALIZACOES PERTINENTES</v>
      </c>
      <c r="C1603" s="749" t="s">
        <v>10935</v>
      </c>
      <c r="D1603" s="749" t="s">
        <v>10936</v>
      </c>
      <c r="E1603" s="749" t="s">
        <v>9906</v>
      </c>
      <c r="I1603" s="749" t="s">
        <v>52</v>
      </c>
      <c r="J1603" s="749" t="n">
        <v>2.19</v>
      </c>
    </row>
    <row collapsed="false" customFormat="false" customHeight="true" hidden="true" ht="12.75" outlineLevel="0" r="1604">
      <c r="A1604" s="749" t="s">
        <v>10937</v>
      </c>
      <c r="B1604" s="749" t="str">
        <f aca="false">C1604&amp;D1604&amp;E1604&amp;F1604&amp;G1604&amp;H1604</f>
        <v>PROJETO BASICO DE INSTALACAO DE SEGURANCA (CFTV E SONORIZACAO),ATE 500M2,APRESENTADO EM AUTOCAD,INCLUSIVE AS LEGALIZACOES PERTINENTES</v>
      </c>
      <c r="C1604" s="749" t="s">
        <v>10935</v>
      </c>
      <c r="D1604" s="749" t="s">
        <v>10936</v>
      </c>
      <c r="E1604" s="749" t="s">
        <v>9906</v>
      </c>
      <c r="I1604" s="749" t="s">
        <v>52</v>
      </c>
      <c r="J1604" s="749" t="n">
        <v>1.9</v>
      </c>
    </row>
    <row collapsed="false" customFormat="false" customHeight="true" hidden="true" ht="12.75" outlineLevel="0" r="1605">
      <c r="A1605" s="749" t="s">
        <v>10938</v>
      </c>
      <c r="B1605" s="749" t="str">
        <f aca="false">C1605&amp;D1605&amp;E1605&amp;F1605&amp;G1605&amp;H1605</f>
        <v>PROJETO BASICO DE INSTALACAO DE SEGURANCA (CFTV E SONORIZACAO),DE 501 ATE 3000M2,APRESENTADO EM AUTOCAD,INCLUSIVE AS LEGALIZACOES PERTINENTES</v>
      </c>
      <c r="C1605" s="749" t="s">
        <v>10935</v>
      </c>
      <c r="D1605" s="749" t="s">
        <v>10939</v>
      </c>
      <c r="E1605" s="749" t="s">
        <v>10364</v>
      </c>
      <c r="I1605" s="749" t="s">
        <v>52</v>
      </c>
      <c r="J1605" s="749" t="n">
        <v>1.52</v>
      </c>
    </row>
    <row collapsed="false" customFormat="false" customHeight="true" hidden="true" ht="12.75" outlineLevel="0" r="1606">
      <c r="A1606" s="749" t="s">
        <v>10940</v>
      </c>
      <c r="B1606" s="749" t="str">
        <f aca="false">C1606&amp;D1606&amp;E1606&amp;F1606&amp;G1606&amp;H1606</f>
        <v>PROJETO BASICO DE INSTALACAO DE SEGURANCA (CFTV E SONORIZACAO),DE 501 ATE 3000M2,APRESENTADO EM AUTOCAD,INCLUSIVE AS LEGALIZACOES PERTINENTES</v>
      </c>
      <c r="C1606" s="749" t="s">
        <v>10935</v>
      </c>
      <c r="D1606" s="749" t="s">
        <v>10939</v>
      </c>
      <c r="E1606" s="749" t="s">
        <v>10364</v>
      </c>
      <c r="I1606" s="749" t="s">
        <v>52</v>
      </c>
      <c r="J1606" s="749" t="n">
        <v>1.32</v>
      </c>
    </row>
    <row collapsed="false" customFormat="false" customHeight="true" hidden="true" ht="12.75" outlineLevel="0" r="1607">
      <c r="A1607" s="749" t="s">
        <v>10941</v>
      </c>
      <c r="B1607" s="749" t="str">
        <f aca="false">C1607&amp;D1607&amp;E1607&amp;F1607&amp;G1607&amp;H1607</f>
        <v>PROJETO BASICO DE INSTALACAO DE SEGURANCA (CFTV E SONORIZACAO),ACIMA DE 3000M2,APRESENTADO EM AUTOCAD,INCLUSIVE AS LEGALIZACOES PERTINENTES</v>
      </c>
      <c r="C1607" s="749" t="s">
        <v>10935</v>
      </c>
      <c r="D1607" s="749" t="s">
        <v>10942</v>
      </c>
      <c r="E1607" s="749" t="s">
        <v>9746</v>
      </c>
      <c r="I1607" s="749" t="s">
        <v>52</v>
      </c>
      <c r="J1607" s="749" t="n">
        <v>0.9</v>
      </c>
    </row>
    <row collapsed="false" customFormat="false" customHeight="true" hidden="true" ht="12.75" outlineLevel="0" r="1608">
      <c r="A1608" s="749" t="s">
        <v>10943</v>
      </c>
      <c r="B1608" s="749" t="str">
        <f aca="false">C1608&amp;D1608&amp;E1608&amp;F1608&amp;G1608&amp;H1608</f>
        <v>PROJETO BASICO DE INSTALACAO DE SEGURANCA (CFTV E SONORIZACAO),ACIMA DE 3000M2,APRESENTADO EM AUTOCAD,INCLUSIVE AS LEGALIZACOES PERTINENTES</v>
      </c>
      <c r="C1608" s="749" t="s">
        <v>10935</v>
      </c>
      <c r="D1608" s="749" t="s">
        <v>10942</v>
      </c>
      <c r="E1608" s="749" t="s">
        <v>9746</v>
      </c>
      <c r="I1608" s="749" t="s">
        <v>52</v>
      </c>
      <c r="J1608" s="749" t="n">
        <v>0.78</v>
      </c>
    </row>
    <row collapsed="false" customFormat="false" customHeight="true" hidden="true" ht="38.25" outlineLevel="0" r="1609">
      <c r="A1609" s="749" t="s">
        <v>10944</v>
      </c>
      <c r="B1609" s="758" t="str">
        <f aca="false">C1609&amp;D1609&amp;E1609&amp;F1609&amp;G1609&amp;H1609</f>
        <v>PROJETO EXECUTIVO DE INSTALACAO DE SEGURANCA(CFTV E SONORIZACAO),CONSIDERANDO PROJETO BASICO EXISTENTE,ATE 500M2,APRESENTADO EM AUTOCAD,INCLUSIVE AS LEGALIZACOES PERTINENTES</v>
      </c>
      <c r="C1609" s="749" t="s">
        <v>10945</v>
      </c>
      <c r="D1609" s="749" t="s">
        <v>10946</v>
      </c>
      <c r="E1609" s="749" t="s">
        <v>10595</v>
      </c>
      <c r="I1609" s="749" t="s">
        <v>52</v>
      </c>
      <c r="J1609" s="749" t="n">
        <v>2.19</v>
      </c>
    </row>
    <row collapsed="false" customFormat="false" customHeight="true" hidden="true" ht="38.25" outlineLevel="0" r="1610">
      <c r="A1610" s="749" t="s">
        <v>10947</v>
      </c>
      <c r="B1610" s="758" t="str">
        <f aca="false">C1610&amp;D1610&amp;E1610&amp;F1610&amp;G1610&amp;H1610</f>
        <v>PROJETO EXECUTIVO DE INSTALACAO DE SEGURANCA(CFTV E SONORIZACAO),CONSIDERANDO PROJETO BASICO EXISTENTE,ATE 500M2,APRESENTADO EM AUTOCAD,INCLUSIVE AS LEGALIZACOES PERTINENTES</v>
      </c>
      <c r="C1610" s="749" t="s">
        <v>10945</v>
      </c>
      <c r="D1610" s="749" t="s">
        <v>10946</v>
      </c>
      <c r="E1610" s="749" t="s">
        <v>10595</v>
      </c>
      <c r="I1610" s="749" t="s">
        <v>52</v>
      </c>
      <c r="J1610" s="749" t="n">
        <v>1.9</v>
      </c>
    </row>
    <row collapsed="false" customFormat="false" customHeight="true" hidden="true" ht="38.25" outlineLevel="0" r="1611">
      <c r="A1611" s="749" t="s">
        <v>10948</v>
      </c>
      <c r="B1611" s="758" t="str">
        <f aca="false">C1611&amp;D1611&amp;E1611&amp;F1611&amp;G1611&amp;H1611</f>
        <v>PROJETO EXECUTIVO DE INSTALACAO DE SEGURANCA(CFTV E SONORIZACAO),CONSIDERANDO PROJETO BASICO EXISTENTE,DE 501 ATE 3000M2,APRESENTADO EM AUTOCAD,INCLUSIVE AS LEGALIZACOES PERTINENTES</v>
      </c>
      <c r="C1611" s="749" t="s">
        <v>10945</v>
      </c>
      <c r="D1611" s="749" t="s">
        <v>10949</v>
      </c>
      <c r="E1611" s="749" t="s">
        <v>9771</v>
      </c>
      <c r="F1611" s="749" t="s">
        <v>8350</v>
      </c>
      <c r="I1611" s="749" t="s">
        <v>52</v>
      </c>
      <c r="J1611" s="749" t="n">
        <v>1.52</v>
      </c>
    </row>
    <row collapsed="false" customFormat="false" customHeight="true" hidden="true" ht="38.25" outlineLevel="0" r="1612">
      <c r="A1612" s="749" t="s">
        <v>10950</v>
      </c>
      <c r="B1612" s="758" t="str">
        <f aca="false">C1612&amp;D1612&amp;E1612&amp;F1612&amp;G1612&amp;H1612</f>
        <v>PROJETO EXECUTIVO DE INSTALACAO DE SEGURANCA(CFTV E SONORIZACAO),CONSIDERANDO PROJETO BASICO EXISTENTE,DE 501 ATE 3000M2,APRESENTADO EM AUTOCAD,INCLUSIVE AS LEGALIZACOES PERTINENTES</v>
      </c>
      <c r="C1612" s="749" t="s">
        <v>10945</v>
      </c>
      <c r="D1612" s="749" t="s">
        <v>10949</v>
      </c>
      <c r="E1612" s="749" t="s">
        <v>9771</v>
      </c>
      <c r="F1612" s="749" t="s">
        <v>8350</v>
      </c>
      <c r="I1612" s="749" t="s">
        <v>52</v>
      </c>
      <c r="J1612" s="749" t="n">
        <v>1.32</v>
      </c>
    </row>
    <row collapsed="false" customFormat="false" customHeight="true" hidden="true" ht="38.25" outlineLevel="0" r="1613">
      <c r="A1613" s="749" t="s">
        <v>10951</v>
      </c>
      <c r="B1613" s="758" t="str">
        <f aca="false">C1613&amp;D1613&amp;E1613&amp;F1613&amp;G1613&amp;H1613</f>
        <v>PROJETO EXECUTIVO DE INSTALACAO DE SEGURANCA(CFTV E SONORIZACAO),CONSIDERANDO PROJETO BASICO EXISTENTE,ACIMA DE 3000M2,APRESENTADO EM AUTOCAD,INCLUSIVE AS LEGALIZACOES PERTINENTES</v>
      </c>
      <c r="C1613" s="749" t="s">
        <v>10945</v>
      </c>
      <c r="D1613" s="749" t="s">
        <v>10952</v>
      </c>
      <c r="E1613" s="749" t="s">
        <v>9783</v>
      </c>
      <c r="I1613" s="749" t="s">
        <v>52</v>
      </c>
      <c r="J1613" s="749" t="n">
        <v>0.9</v>
      </c>
    </row>
    <row collapsed="false" customFormat="false" customHeight="true" hidden="true" ht="38.25" outlineLevel="0" r="1614">
      <c r="A1614" s="749" t="s">
        <v>10953</v>
      </c>
      <c r="B1614" s="758" t="str">
        <f aca="false">C1614&amp;D1614&amp;E1614&amp;F1614&amp;G1614&amp;H1614</f>
        <v>PROJETO EXECUTIVO DE INSTALACAO DE SEGURANCA(CFTV E SONORIZACAO),CONSIDERANDO PROJETO BASICO EXISTENTE,ACIMA DE 3000M2,APRESENTADO EM AUTOCAD,INCLUSIVE AS LEGALIZACOES PERTINENTES</v>
      </c>
      <c r="C1614" s="749" t="s">
        <v>10945</v>
      </c>
      <c r="D1614" s="749" t="s">
        <v>10952</v>
      </c>
      <c r="E1614" s="749" t="s">
        <v>9783</v>
      </c>
      <c r="I1614" s="749" t="s">
        <v>52</v>
      </c>
      <c r="J1614" s="749" t="n">
        <v>0.78</v>
      </c>
    </row>
    <row collapsed="false" customFormat="false" customHeight="true" hidden="true" ht="12.75" outlineLevel="0" r="1615">
      <c r="A1615" s="749" t="s">
        <v>10954</v>
      </c>
      <c r="B1615" s="749" t="str">
        <f aca="false">C1615&amp;D1615&amp;E1615&amp;F1615&amp;G1615&amp;H1615</f>
        <v>MAO-DE-OBRA DE BIOLOGO JUNIOR,PARA SERVICOS DE CONSULTORIA DE ENGENHARIA E ARQUITETURA,INCLUSIVE ENCARGOS SOCIAIS</v>
      </c>
      <c r="C1615" s="749" t="s">
        <v>10955</v>
      </c>
      <c r="D1615" s="749" t="s">
        <v>10956</v>
      </c>
      <c r="I1615" s="749" t="s">
        <v>1747</v>
      </c>
      <c r="J1615" s="749" t="n">
        <v>63.71</v>
      </c>
    </row>
    <row collapsed="false" customFormat="false" customHeight="true" hidden="true" ht="12.75" outlineLevel="0" r="1616">
      <c r="A1616" s="749" t="s">
        <v>10957</v>
      </c>
      <c r="B1616" s="749" t="str">
        <f aca="false">C1616&amp;D1616&amp;E1616&amp;F1616&amp;G1616&amp;H1616</f>
        <v>MAO-DE-OBRA DE BIOLOGO JUNIOR,PARA SERVICOS DE CONSULTORIA DE ENGENHARIA E ARQUITETURA,INCLUSIVE ENCARGOS SOCIAIS</v>
      </c>
      <c r="C1616" s="749" t="s">
        <v>10955</v>
      </c>
      <c r="D1616" s="749" t="s">
        <v>10956</v>
      </c>
      <c r="I1616" s="749" t="s">
        <v>1747</v>
      </c>
      <c r="J1616" s="749" t="n">
        <v>55.2</v>
      </c>
    </row>
    <row collapsed="false" customFormat="false" customHeight="true" hidden="true" ht="12.75" outlineLevel="0" r="1617">
      <c r="A1617" s="749" t="s">
        <v>10958</v>
      </c>
      <c r="B1617" s="749" t="str">
        <f aca="false">C1617&amp;D1617&amp;E1617&amp;F1617&amp;G1617&amp;H1617</f>
        <v>MAO-DE-OBRA DE BIOLOGO PLENO,PARA SERVICOS DE CONSULTORIA DE ENGENHARIA E ARQUITETURA,INCLUSIVE ENCARGOS SOCIAIS</v>
      </c>
      <c r="C1617" s="749" t="s">
        <v>10959</v>
      </c>
      <c r="D1617" s="749" t="s">
        <v>10960</v>
      </c>
      <c r="I1617" s="749" t="s">
        <v>1747</v>
      </c>
      <c r="J1617" s="749" t="n">
        <v>93.88</v>
      </c>
    </row>
    <row collapsed="false" customFormat="false" customHeight="true" hidden="true" ht="12.75" outlineLevel="0" r="1618">
      <c r="A1618" s="749" t="s">
        <v>10961</v>
      </c>
      <c r="B1618" s="749" t="str">
        <f aca="false">C1618&amp;D1618&amp;E1618&amp;F1618&amp;G1618&amp;H1618</f>
        <v>MAO-DE-OBRA DE BIOLOGO PLENO,PARA SERVICOS DE CONSULTORIA DE ENGENHARIA E ARQUITETURA,INCLUSIVE ENCARGOS SOCIAIS</v>
      </c>
      <c r="C1618" s="749" t="s">
        <v>10959</v>
      </c>
      <c r="D1618" s="749" t="s">
        <v>10960</v>
      </c>
      <c r="I1618" s="749" t="s">
        <v>1747</v>
      </c>
      <c r="J1618" s="749" t="n">
        <v>81.35</v>
      </c>
    </row>
    <row collapsed="false" customFormat="false" customHeight="true" hidden="true" ht="12.75" outlineLevel="0" r="1619">
      <c r="A1619" s="749" t="s">
        <v>10962</v>
      </c>
      <c r="B1619" s="749" t="str">
        <f aca="false">C1619&amp;D1619&amp;E1619&amp;F1619&amp;G1619&amp;H1619</f>
        <v>MAO-DE-OBRA DE BIOLOGO SENIOR,PARA SERVICOS DE CONSULTORIA DE ENGENHARIA E ARQUITETURA,INCLUSIVE ENCARGOS SOCIAIS</v>
      </c>
      <c r="C1619" s="749" t="s">
        <v>10963</v>
      </c>
      <c r="D1619" s="749" t="s">
        <v>10956</v>
      </c>
      <c r="I1619" s="749" t="s">
        <v>1747</v>
      </c>
      <c r="J1619" s="749" t="n">
        <v>134.12</v>
      </c>
    </row>
    <row collapsed="false" customFormat="false" customHeight="true" hidden="true" ht="12.75" outlineLevel="0" r="1620">
      <c r="A1620" s="749" t="s">
        <v>10964</v>
      </c>
      <c r="B1620" s="749" t="str">
        <f aca="false">C1620&amp;D1620&amp;E1620&amp;F1620&amp;G1620&amp;H1620</f>
        <v>MAO-DE-OBRA DE BIOLOGO SENIOR,PARA SERVICOS DE CONSULTORIA DE ENGENHARIA E ARQUITETURA,INCLUSIVE ENCARGOS SOCIAIS</v>
      </c>
      <c r="C1620" s="749" t="s">
        <v>10963</v>
      </c>
      <c r="D1620" s="749" t="s">
        <v>10956</v>
      </c>
      <c r="I1620" s="749" t="s">
        <v>1747</v>
      </c>
      <c r="J1620" s="749" t="n">
        <v>116.2</v>
      </c>
    </row>
    <row collapsed="false" customFormat="false" customHeight="true" hidden="true" ht="12.75" outlineLevel="0" r="1621">
      <c r="A1621" s="749" t="s">
        <v>10965</v>
      </c>
      <c r="B1621" s="749" t="str">
        <f aca="false">C1621&amp;D1621&amp;E1621&amp;F1621&amp;G1621&amp;H1621</f>
        <v>MAO-DE-OBRA DE AGRONOMO JUNIOR,PARA SERVICOS DE CONSULTORIADE ENGENHARIA E ARQUITETURA,INCLUSIVE ENCARGOS SOCIAIS</v>
      </c>
      <c r="C1621" s="749" t="s">
        <v>10966</v>
      </c>
      <c r="D1621" s="749" t="s">
        <v>10967</v>
      </c>
      <c r="I1621" s="749" t="s">
        <v>1747</v>
      </c>
      <c r="J1621" s="749" t="n">
        <v>91.01</v>
      </c>
    </row>
    <row collapsed="false" customFormat="false" customHeight="true" hidden="true" ht="12.75" outlineLevel="0" r="1622">
      <c r="A1622" s="749" t="s">
        <v>10968</v>
      </c>
      <c r="B1622" s="749" t="str">
        <f aca="false">C1622&amp;D1622&amp;E1622&amp;F1622&amp;G1622&amp;H1622</f>
        <v>MAO-DE-OBRA DE AGRONOMO JUNIOR,PARA SERVICOS DE CONSULTORIADE ENGENHARIA E ARQUITETURA,INCLUSIVE ENCARGOS SOCIAIS</v>
      </c>
      <c r="C1622" s="749" t="s">
        <v>10966</v>
      </c>
      <c r="D1622" s="749" t="s">
        <v>10967</v>
      </c>
      <c r="I1622" s="749" t="s">
        <v>1747</v>
      </c>
      <c r="J1622" s="749" t="n">
        <v>78.86</v>
      </c>
    </row>
    <row collapsed="false" customFormat="false" customHeight="true" hidden="true" ht="12.75" outlineLevel="0" r="1623">
      <c r="A1623" s="749" t="s">
        <v>10969</v>
      </c>
      <c r="B1623" s="749" t="str">
        <f aca="false">C1623&amp;D1623&amp;E1623&amp;F1623&amp;G1623&amp;H1623</f>
        <v>MAO-DE-OBRA DE AGRONOMO PLENO,PARA SERVICOS DE CONSULTORIA DE ENGENHARIA E ARQUITETURA,INCLUSIVE ENCARGOS SOCIAIS</v>
      </c>
      <c r="C1623" s="749" t="s">
        <v>10970</v>
      </c>
      <c r="D1623" s="749" t="s">
        <v>10956</v>
      </c>
      <c r="I1623" s="749" t="s">
        <v>1747</v>
      </c>
      <c r="J1623" s="749" t="n">
        <v>134.12</v>
      </c>
    </row>
    <row collapsed="false" customFormat="false" customHeight="true" hidden="true" ht="12.75" outlineLevel="0" r="1624">
      <c r="A1624" s="749" t="s">
        <v>10971</v>
      </c>
      <c r="B1624" s="749" t="str">
        <f aca="false">C1624&amp;D1624&amp;E1624&amp;F1624&amp;G1624&amp;H1624</f>
        <v>MAO-DE-OBRA DE AGRONOMO PLENO,PARA SERVICOS DE CONSULTORIA DE ENGENHARIA E ARQUITETURA,INCLUSIVE ENCARGOS SOCIAIS</v>
      </c>
      <c r="C1624" s="749" t="s">
        <v>10970</v>
      </c>
      <c r="D1624" s="749" t="s">
        <v>10956</v>
      </c>
      <c r="I1624" s="749" t="s">
        <v>1747</v>
      </c>
      <c r="J1624" s="749" t="n">
        <v>116.21</v>
      </c>
    </row>
    <row collapsed="false" customFormat="false" customHeight="true" hidden="true" ht="12.75" outlineLevel="0" r="1625">
      <c r="A1625" s="749" t="s">
        <v>10972</v>
      </c>
      <c r="B1625" s="749" t="str">
        <f aca="false">C1625&amp;D1625&amp;E1625&amp;F1625&amp;G1625&amp;H1625</f>
        <v>MAO-DE-OBRA DE AGRONOMO SENIOR,PARA SERVICOS DE CONSULTORIADE ENGENHARIA E ARQUITETURA,INCLUSIVE ENCARGOS SOCIAIS</v>
      </c>
      <c r="C1625" s="749" t="s">
        <v>10973</v>
      </c>
      <c r="D1625" s="749" t="s">
        <v>10967</v>
      </c>
      <c r="I1625" s="749" t="s">
        <v>1747</v>
      </c>
      <c r="J1625" s="749" t="n">
        <v>191.6</v>
      </c>
    </row>
    <row collapsed="false" customFormat="false" customHeight="true" hidden="true" ht="12.75" outlineLevel="0" r="1626">
      <c r="A1626" s="749" t="s">
        <v>10974</v>
      </c>
      <c r="B1626" s="749" t="str">
        <f aca="false">C1626&amp;D1626&amp;E1626&amp;F1626&amp;G1626&amp;H1626</f>
        <v>MAO-DE-OBRA DE AGRONOMO SENIOR,PARA SERVICOS DE CONSULTORIADE ENGENHARIA E ARQUITETURA,INCLUSIVE ENCARGOS SOCIAIS</v>
      </c>
      <c r="C1626" s="749" t="s">
        <v>10973</v>
      </c>
      <c r="D1626" s="749" t="s">
        <v>10967</v>
      </c>
      <c r="I1626" s="749" t="s">
        <v>1747</v>
      </c>
      <c r="J1626" s="749" t="n">
        <v>166</v>
      </c>
    </row>
    <row collapsed="false" customFormat="false" customHeight="true" hidden="true" ht="12.75" outlineLevel="0" r="1627">
      <c r="A1627" s="749" t="s">
        <v>10975</v>
      </c>
      <c r="B1627" s="749" t="str">
        <f aca="false">C1627&amp;D1627&amp;E1627&amp;F1627&amp;G1627&amp;H1627</f>
        <v>MAO-DE-OBRA DE GEOLOGO JUNIOR,PARA SERVICOS DE CONSULTORIA DE ENGENHARIA E ARQUITETURA,INCLUSIVE ENCARGOS SOCIAIS</v>
      </c>
      <c r="C1627" s="749" t="s">
        <v>10976</v>
      </c>
      <c r="D1627" s="749" t="s">
        <v>10956</v>
      </c>
      <c r="I1627" s="749" t="s">
        <v>1747</v>
      </c>
      <c r="J1627" s="749" t="n">
        <v>63.71</v>
      </c>
    </row>
    <row collapsed="false" customFormat="false" customHeight="true" hidden="true" ht="12.75" outlineLevel="0" r="1628">
      <c r="A1628" s="749" t="s">
        <v>10977</v>
      </c>
      <c r="B1628" s="749" t="str">
        <f aca="false">C1628&amp;D1628&amp;E1628&amp;F1628&amp;G1628&amp;H1628</f>
        <v>MAO-DE-OBRA DE GEOLOGO JUNIOR,PARA SERVICOS DE CONSULTORIA DE ENGENHARIA E ARQUITETURA,INCLUSIVE ENCARGOS SOCIAIS</v>
      </c>
      <c r="C1628" s="749" t="s">
        <v>10976</v>
      </c>
      <c r="D1628" s="749" t="s">
        <v>10956</v>
      </c>
      <c r="I1628" s="749" t="s">
        <v>1747</v>
      </c>
      <c r="J1628" s="749" t="n">
        <v>55.2</v>
      </c>
    </row>
    <row collapsed="false" customFormat="false" customHeight="true" hidden="true" ht="12.75" outlineLevel="0" r="1629">
      <c r="A1629" s="749" t="s">
        <v>10978</v>
      </c>
      <c r="B1629" s="749" t="str">
        <f aca="false">C1629&amp;D1629&amp;E1629&amp;F1629&amp;G1629&amp;H1629</f>
        <v>MAO-DE-OBRA DE GEOLOGO PLENO,PARA SERVICOS DE CONSULTORIA DE ENGENHARIA E ARQUITETURA,INCLUSIVE ENCARGOS SOCIAIS</v>
      </c>
      <c r="C1629" s="749" t="s">
        <v>10979</v>
      </c>
      <c r="D1629" s="749" t="s">
        <v>10960</v>
      </c>
      <c r="I1629" s="749" t="s">
        <v>1747</v>
      </c>
      <c r="J1629" s="749" t="n">
        <v>93.88</v>
      </c>
    </row>
    <row collapsed="false" customFormat="false" customHeight="true" hidden="true" ht="12.75" outlineLevel="0" r="1630">
      <c r="A1630" s="749" t="s">
        <v>10980</v>
      </c>
      <c r="B1630" s="749" t="str">
        <f aca="false">C1630&amp;D1630&amp;E1630&amp;F1630&amp;G1630&amp;H1630</f>
        <v>MAO-DE-OBRA DE GEOLOGO PLENO,PARA SERVICOS DE CONSULTORIA DE ENGENHARIA E ARQUITETURA,INCLUSIVE ENCARGOS SOCIAIS</v>
      </c>
      <c r="C1630" s="749" t="s">
        <v>10979</v>
      </c>
      <c r="D1630" s="749" t="s">
        <v>10960</v>
      </c>
      <c r="I1630" s="749" t="s">
        <v>1747</v>
      </c>
      <c r="J1630" s="749" t="n">
        <v>81.35</v>
      </c>
    </row>
    <row collapsed="false" customFormat="false" customHeight="true" hidden="true" ht="12.75" outlineLevel="0" r="1631">
      <c r="A1631" s="749" t="s">
        <v>10981</v>
      </c>
      <c r="B1631" s="749" t="str">
        <f aca="false">C1631&amp;D1631&amp;E1631&amp;F1631&amp;G1631&amp;H1631</f>
        <v>MAO-DE-OBRA DE GEOLOGO SENIOR,PARA SERVICOS DE CONSULTORIA DE ENGENHARIA E ARQUITETURA,INCLUSIVE ENCARGOS SOCIAIS</v>
      </c>
      <c r="C1631" s="749" t="s">
        <v>10982</v>
      </c>
      <c r="D1631" s="749" t="s">
        <v>10956</v>
      </c>
      <c r="I1631" s="749" t="s">
        <v>1747</v>
      </c>
      <c r="J1631" s="749" t="n">
        <v>134.12</v>
      </c>
    </row>
    <row collapsed="false" customFormat="false" customHeight="true" hidden="true" ht="12.75" outlineLevel="0" r="1632">
      <c r="A1632" s="749" t="s">
        <v>10983</v>
      </c>
      <c r="B1632" s="749" t="str">
        <f aca="false">C1632&amp;D1632&amp;E1632&amp;F1632&amp;G1632&amp;H1632</f>
        <v>MAO-DE-OBRA DE GEOLOGO SENIOR,PARA SERVICOS DE CONSULTORIA DE ENGENHARIA E ARQUITETURA,INCLUSIVE ENCARGOS SOCIAIS</v>
      </c>
      <c r="C1632" s="749" t="s">
        <v>10982</v>
      </c>
      <c r="D1632" s="749" t="s">
        <v>10956</v>
      </c>
      <c r="I1632" s="749" t="s">
        <v>1747</v>
      </c>
      <c r="J1632" s="749" t="n">
        <v>116.2</v>
      </c>
    </row>
    <row collapsed="false" customFormat="false" customHeight="true" hidden="true" ht="12.75" outlineLevel="0" r="1633">
      <c r="A1633" s="749" t="s">
        <v>10984</v>
      </c>
      <c r="B1633" s="749" t="str">
        <f aca="false">C1633&amp;D1633&amp;E1633&amp;F1633&amp;G1633&amp;H1633</f>
        <v>MAO-DE-OBRA DE TECNICO ESPECIALIZADO,PARA SERVICOS DE CONSULTORIA DE ENGENHARIA E ARQUITETURA,INCLUSIVE ENCARGOS SOCIAIS</v>
      </c>
      <c r="C1633" s="749" t="s">
        <v>10985</v>
      </c>
      <c r="D1633" s="749" t="s">
        <v>10986</v>
      </c>
      <c r="I1633" s="749" t="s">
        <v>1747</v>
      </c>
      <c r="J1633" s="749" t="n">
        <v>42.77</v>
      </c>
    </row>
    <row collapsed="false" customFormat="false" customHeight="true" hidden="true" ht="12.75" outlineLevel="0" r="1634">
      <c r="A1634" s="749" t="s">
        <v>10987</v>
      </c>
      <c r="B1634" s="749" t="str">
        <f aca="false">C1634&amp;D1634&amp;E1634&amp;F1634&amp;G1634&amp;H1634</f>
        <v>MAO-DE-OBRA DE TECNICO ESPECIALIZADO,PARA SERVICOS DE CONSULTORIA DE ENGENHARIA E ARQUITETURA,INCLUSIVE ENCARGOS SOCIAIS</v>
      </c>
      <c r="C1634" s="749" t="s">
        <v>10985</v>
      </c>
      <c r="D1634" s="749" t="s">
        <v>10986</v>
      </c>
      <c r="I1634" s="749" t="s">
        <v>1747</v>
      </c>
      <c r="J1634" s="749" t="n">
        <v>37.06</v>
      </c>
    </row>
    <row collapsed="false" customFormat="false" customHeight="true" hidden="true" ht="12.75" outlineLevel="0" r="1635">
      <c r="A1635" s="749" t="s">
        <v>10988</v>
      </c>
      <c r="B1635" s="749" t="str">
        <f aca="false">C1635&amp;D1635&amp;E1635&amp;F1635&amp;G1635&amp;H1635</f>
        <v>MAO-DE-OBRA DE AUXILIAR TECNICO,PARA SERVICOS DE CONSULTORIA DE ENGENHARIA E ARQUITETURA,INCLUSIVE ENCARGOS SOCIAIS</v>
      </c>
      <c r="C1635" s="749" t="s">
        <v>10989</v>
      </c>
      <c r="D1635" s="749" t="s">
        <v>10990</v>
      </c>
      <c r="I1635" s="749" t="s">
        <v>1747</v>
      </c>
      <c r="J1635" s="749" t="n">
        <v>20.02</v>
      </c>
    </row>
    <row collapsed="false" customFormat="false" customHeight="true" hidden="true" ht="12.75" outlineLevel="0" r="1636">
      <c r="A1636" s="749" t="s">
        <v>10991</v>
      </c>
      <c r="B1636" s="749" t="str">
        <f aca="false">C1636&amp;D1636&amp;E1636&amp;F1636&amp;G1636&amp;H1636</f>
        <v>MAO-DE-OBRA DE AUXILIAR TECNICO,PARA SERVICOS DE CONSULTORIA DE ENGENHARIA E ARQUITETURA,INCLUSIVE ENCARGOS SOCIAIS</v>
      </c>
      <c r="C1636" s="749" t="s">
        <v>10989</v>
      </c>
      <c r="D1636" s="749" t="s">
        <v>10990</v>
      </c>
      <c r="I1636" s="749" t="s">
        <v>1747</v>
      </c>
      <c r="J1636" s="749" t="n">
        <v>17.35</v>
      </c>
    </row>
    <row collapsed="false" customFormat="false" customHeight="true" hidden="true" ht="12.75" outlineLevel="0" r="1637">
      <c r="A1637" s="749" t="s">
        <v>10992</v>
      </c>
      <c r="B1637" s="749" t="str">
        <f aca="false">C1637&amp;D1637&amp;E1637&amp;F1637&amp;G1637&amp;H1637</f>
        <v>MAO-DE-OBRA DE SECRETARIA,PARA SERVICOS DE CONSULTORIA DE ENGENHARIA E ARQUITETURA,INCLUSIVE ENCARGOS SOCIAIS</v>
      </c>
      <c r="C1637" s="749" t="s">
        <v>10993</v>
      </c>
      <c r="D1637" s="749" t="s">
        <v>10994</v>
      </c>
      <c r="I1637" s="749" t="s">
        <v>1747</v>
      </c>
      <c r="J1637" s="749" t="n">
        <v>30.94</v>
      </c>
    </row>
    <row collapsed="false" customFormat="false" customHeight="true" hidden="true" ht="12.75" outlineLevel="0" r="1638">
      <c r="A1638" s="749" t="s">
        <v>10995</v>
      </c>
      <c r="B1638" s="749" t="str">
        <f aca="false">C1638&amp;D1638&amp;E1638&amp;F1638&amp;G1638&amp;H1638</f>
        <v>MAO-DE-OBRA DE SECRETARIA,PARA SERVICOS DE CONSULTORIA DE ENGENHARIA E ARQUITETURA,INCLUSIVE ENCARGOS SOCIAIS</v>
      </c>
      <c r="C1638" s="749" t="s">
        <v>10993</v>
      </c>
      <c r="D1638" s="749" t="s">
        <v>10994</v>
      </c>
      <c r="I1638" s="749" t="s">
        <v>1747</v>
      </c>
      <c r="J1638" s="749" t="n">
        <v>26.81</v>
      </c>
    </row>
    <row collapsed="false" customFormat="false" customHeight="true" hidden="false" ht="12.75" outlineLevel="0" r="1639">
      <c r="A1639" s="749" t="s">
        <v>10996</v>
      </c>
      <c r="B1639" s="749" t="str">
        <f aca="false">C1639&amp;D1639&amp;E1639&amp;F1639&amp;G1639&amp;H1639</f>
        <v>MAO-DE-OBRA DE ARQUITETO OU ENGENHEIRO COORDENADOR,PARA SERVICOS DE CONSULTORIA DE ENGENHARIA E ARQUITETURA,INCLUSIVE ENCARGOS SOCIAIS</v>
      </c>
      <c r="C1639" s="749" t="s">
        <v>10997</v>
      </c>
      <c r="D1639" s="749" t="s">
        <v>10998</v>
      </c>
      <c r="E1639" s="749" t="s">
        <v>10999</v>
      </c>
      <c r="I1639" s="749" t="s">
        <v>1747</v>
      </c>
      <c r="J1639" s="749" t="n">
        <v>220.34</v>
      </c>
    </row>
    <row collapsed="false" customFormat="false" customHeight="true" hidden="false" ht="12.75" outlineLevel="0" r="1640">
      <c r="A1640" s="749" t="s">
        <v>11000</v>
      </c>
      <c r="B1640" s="749" t="str">
        <f aca="false">C1640&amp;D1640&amp;E1640&amp;F1640&amp;G1640&amp;H1640</f>
        <v>MAO-DE-OBRA DE ARQUITETO OU ENGENHEIRO COORDENADOR,PARA SERVICOS DE CONSULTORIA DE ENGENHARIA E ARQUITETURA,INCLUSIVE ENCARGOS SOCIAIS</v>
      </c>
      <c r="C1640" s="749" t="s">
        <v>10997</v>
      </c>
      <c r="D1640" s="749" t="s">
        <v>10998</v>
      </c>
      <c r="E1640" s="749" t="s">
        <v>10999</v>
      </c>
      <c r="I1640" s="749" t="s">
        <v>1747</v>
      </c>
      <c r="J1640" s="749" t="n">
        <v>190.9</v>
      </c>
    </row>
    <row collapsed="false" customFormat="false" customHeight="true" hidden="false" ht="12.75" outlineLevel="0" r="1641">
      <c r="A1641" s="749" t="s">
        <v>11001</v>
      </c>
      <c r="B1641" s="749" t="str">
        <f aca="false">C1641&amp;D1641&amp;E1641&amp;F1641&amp;G1641&amp;H1641</f>
        <v>MAO-DE-OBRA DE ARQUITETO OU ENGENHEIRO JUNIOR,PARA SERVICOSDE CONSULTORIA DE ENGENHARIA E ARQUITETURA,INCLUSIVE ENCARGOS SOCIAIS</v>
      </c>
      <c r="C1641" s="749" t="s">
        <v>11002</v>
      </c>
      <c r="D1641" s="749" t="s">
        <v>11003</v>
      </c>
      <c r="E1641" s="749" t="s">
        <v>11004</v>
      </c>
      <c r="I1641" s="749" t="s">
        <v>1747</v>
      </c>
      <c r="J1641" s="749" t="n">
        <v>91.01</v>
      </c>
    </row>
    <row collapsed="false" customFormat="false" customHeight="true" hidden="false" ht="12.75" outlineLevel="0" r="1642">
      <c r="A1642" s="749" t="s">
        <v>11005</v>
      </c>
      <c r="B1642" s="749" t="str">
        <f aca="false">C1642&amp;D1642&amp;E1642&amp;F1642&amp;G1642&amp;H1642</f>
        <v>MAO-DE-OBRA DE ARQUITETO OU ENGENHEIRO JUNIOR,PARA SERVICOSDE CONSULTORIA DE ENGENHARIA E ARQUITETURA,INCLUSIVE ENCARGOS SOCIAIS</v>
      </c>
      <c r="C1642" s="749" t="s">
        <v>11002</v>
      </c>
      <c r="D1642" s="749" t="s">
        <v>11003</v>
      </c>
      <c r="E1642" s="749" t="s">
        <v>11004</v>
      </c>
      <c r="I1642" s="749" t="s">
        <v>1747</v>
      </c>
      <c r="J1642" s="749" t="n">
        <v>78.86</v>
      </c>
    </row>
    <row collapsed="false" customFormat="false" customHeight="true" hidden="false" ht="12.75" outlineLevel="0" r="1643">
      <c r="A1643" s="749" t="s">
        <v>11006</v>
      </c>
      <c r="B1643" s="749" t="str">
        <f aca="false">C1643&amp;D1643&amp;E1643&amp;F1643&amp;G1643&amp;H1643</f>
        <v>MAO-DE-OBRA DE ARQUITETO OU ENGENHEIRO PLENO,PARA SERVICOS DE CONSULTORIA DE ENGENHARIA E ARQUITETURA,INCLUSIVE ENCARGOS SOCIAIS</v>
      </c>
      <c r="C1643" s="749" t="s">
        <v>11007</v>
      </c>
      <c r="D1643" s="749" t="s">
        <v>11008</v>
      </c>
      <c r="E1643" s="749" t="s">
        <v>11009</v>
      </c>
      <c r="I1643" s="749" t="s">
        <v>1747</v>
      </c>
      <c r="J1643" s="749" t="n">
        <v>134.12</v>
      </c>
    </row>
    <row collapsed="false" customFormat="false" customHeight="true" hidden="false" ht="12.75" outlineLevel="0" r="1644">
      <c r="A1644" s="749" t="s">
        <v>11010</v>
      </c>
      <c r="B1644" s="749" t="str">
        <f aca="false">C1644&amp;D1644&amp;E1644&amp;F1644&amp;G1644&amp;H1644</f>
        <v>MAO-DE-OBRA DE ARQUITETO OU ENGENHEIRO PLENO,PARA SERVICOS DE CONSULTORIA DE ENGENHARIA E ARQUITETURA,INCLUSIVE ENCARGOS SOCIAIS</v>
      </c>
      <c r="C1644" s="749" t="s">
        <v>11007</v>
      </c>
      <c r="D1644" s="749" t="s">
        <v>11008</v>
      </c>
      <c r="E1644" s="749" t="s">
        <v>11009</v>
      </c>
      <c r="I1644" s="749" t="s">
        <v>1747</v>
      </c>
      <c r="J1644" s="749" t="n">
        <v>116.21</v>
      </c>
    </row>
    <row collapsed="false" customFormat="false" customHeight="true" hidden="false" ht="12.75" outlineLevel="0" r="1645">
      <c r="A1645" s="749" t="s">
        <v>11011</v>
      </c>
      <c r="B1645" s="749" t="str">
        <f aca="false">C1645&amp;D1645&amp;E1645&amp;F1645&amp;G1645&amp;H1645</f>
        <v>MAO-DE-OBRA DE ARQUITETO OU ENGENHEIRO SENIOR,PARA SERVICOSDE CONSULTORIA DE ENGENHARIA E ARQUITETURA,INCLUSIVE ENCARGOS SOCIAIS</v>
      </c>
      <c r="C1645" s="749" t="s">
        <v>11012</v>
      </c>
      <c r="D1645" s="749" t="s">
        <v>11003</v>
      </c>
      <c r="E1645" s="749" t="s">
        <v>11004</v>
      </c>
      <c r="I1645" s="749" t="s">
        <v>1747</v>
      </c>
      <c r="J1645" s="749" t="n">
        <v>191.6</v>
      </c>
    </row>
    <row collapsed="false" customFormat="false" customHeight="true" hidden="false" ht="12.75" outlineLevel="0" r="1646">
      <c r="A1646" s="749" t="s">
        <v>11013</v>
      </c>
      <c r="B1646" s="749" t="str">
        <f aca="false">C1646&amp;D1646&amp;E1646&amp;F1646&amp;G1646&amp;H1646</f>
        <v>MAO-DE-OBRA DE ARQUITETO OU ENGENHEIRO SENIOR,PARA SERVICOSDE CONSULTORIA DE ENGENHARIA E ARQUITETURA,INCLUSIVE ENCARGOS SOCIAIS</v>
      </c>
      <c r="C1646" s="749" t="s">
        <v>11012</v>
      </c>
      <c r="D1646" s="749" t="s">
        <v>11003</v>
      </c>
      <c r="E1646" s="749" t="s">
        <v>11004</v>
      </c>
      <c r="I1646" s="749" t="s">
        <v>1747</v>
      </c>
      <c r="J1646" s="749" t="n">
        <v>166</v>
      </c>
    </row>
    <row collapsed="false" customFormat="false" customHeight="true" hidden="true" ht="12.75" outlineLevel="0" r="1647">
      <c r="A1647" s="749" t="s">
        <v>11014</v>
      </c>
      <c r="B1647" s="749" t="str">
        <f aca="false">C1647&amp;D1647&amp;E1647&amp;F1647&amp;G1647&amp;H1647</f>
        <v>MAO-DE-OBRA DE DESENHISTA CADISTA JUNIOR,PARA SERVICOS DE CONSULTORIA DE ENGENHARIA E ARQUITETURA,INCLUSIVE ENCARGOS SOCIAIS</v>
      </c>
      <c r="C1647" s="749" t="s">
        <v>11015</v>
      </c>
      <c r="D1647" s="749" t="s">
        <v>11016</v>
      </c>
      <c r="E1647" s="749" t="s">
        <v>11017</v>
      </c>
      <c r="I1647" s="749" t="s">
        <v>1747</v>
      </c>
      <c r="J1647" s="749" t="n">
        <v>24.84</v>
      </c>
    </row>
    <row collapsed="false" customFormat="false" customHeight="true" hidden="true" ht="12.75" outlineLevel="0" r="1648">
      <c r="A1648" s="749" t="s">
        <v>11018</v>
      </c>
      <c r="B1648" s="749" t="str">
        <f aca="false">C1648&amp;D1648&amp;E1648&amp;F1648&amp;G1648&amp;H1648</f>
        <v>MAO-DE-OBRA DE DESENHISTA CADISTA JUNIOR,PARA SERVICOS DE CONSULTORIA DE ENGENHARIA E ARQUITETURA,INCLUSIVE ENCARGOS SOCIAIS</v>
      </c>
      <c r="C1648" s="749" t="s">
        <v>11015</v>
      </c>
      <c r="D1648" s="749" t="s">
        <v>11016</v>
      </c>
      <c r="E1648" s="749" t="s">
        <v>11017</v>
      </c>
      <c r="I1648" s="749" t="s">
        <v>1747</v>
      </c>
      <c r="J1648" s="749" t="n">
        <v>21.53</v>
      </c>
    </row>
    <row collapsed="false" customFormat="false" customHeight="true" hidden="true" ht="12.75" outlineLevel="0" r="1649">
      <c r="A1649" s="749" t="s">
        <v>11019</v>
      </c>
      <c r="B1649" s="749" t="str">
        <f aca="false">C1649&amp;D1649&amp;E1649&amp;F1649&amp;G1649&amp;H1649</f>
        <v>MAO-DE-OBRA DE DESENHISTA CADISTA PLENO,PARA SERVICOS DE CONSULTORIA DE ENGENHARIA E ARQUITETURA,INCLUSIVE ENCARGOS SOCIAIS</v>
      </c>
      <c r="C1649" s="749" t="s">
        <v>11020</v>
      </c>
      <c r="D1649" s="749" t="s">
        <v>11021</v>
      </c>
      <c r="E1649" s="749" t="s">
        <v>11022</v>
      </c>
      <c r="I1649" s="749" t="s">
        <v>1747</v>
      </c>
      <c r="J1649" s="749" t="n">
        <v>28.39</v>
      </c>
    </row>
    <row collapsed="false" customFormat="false" customHeight="true" hidden="true" ht="12.75" outlineLevel="0" r="1650">
      <c r="A1650" s="749" t="s">
        <v>11023</v>
      </c>
      <c r="B1650" s="749" t="str">
        <f aca="false">C1650&amp;D1650&amp;E1650&amp;F1650&amp;G1650&amp;H1650</f>
        <v>MAO-DE-OBRA DE DESENHISTA CADISTA PLENO,PARA SERVICOS DE CONSULTORIA DE ENGENHARIA E ARQUITETURA,INCLUSIVE ENCARGOS SOCIAIS</v>
      </c>
      <c r="C1650" s="749" t="s">
        <v>11020</v>
      </c>
      <c r="D1650" s="749" t="s">
        <v>11021</v>
      </c>
      <c r="E1650" s="749" t="s">
        <v>11022</v>
      </c>
      <c r="I1650" s="749" t="s">
        <v>1747</v>
      </c>
      <c r="J1650" s="749" t="n">
        <v>24.61</v>
      </c>
    </row>
    <row collapsed="false" customFormat="false" customHeight="true" hidden="true" ht="12.75" outlineLevel="0" r="1651">
      <c r="A1651" s="749" t="s">
        <v>11024</v>
      </c>
      <c r="B1651" s="749" t="str">
        <f aca="false">C1651&amp;D1651&amp;E1651&amp;F1651&amp;G1651&amp;H1651</f>
        <v>MAO-DE-OBRA DE DESENHISTA CADISTA SENIOR,PARA SERVICOS DE CONSULTORIA DE ENGENHARIA E ARQUITETURA,INCLUSIVE ENCARGOS SOCIAIS</v>
      </c>
      <c r="C1651" s="749" t="s">
        <v>11025</v>
      </c>
      <c r="D1651" s="749" t="s">
        <v>11016</v>
      </c>
      <c r="E1651" s="749" t="s">
        <v>11017</v>
      </c>
      <c r="I1651" s="749" t="s">
        <v>1747</v>
      </c>
      <c r="J1651" s="749" t="n">
        <v>35.49</v>
      </c>
    </row>
    <row collapsed="false" customFormat="false" customHeight="true" hidden="true" ht="12.75" outlineLevel="0" r="1652">
      <c r="A1652" s="749" t="s">
        <v>11026</v>
      </c>
      <c r="B1652" s="749" t="str">
        <f aca="false">C1652&amp;D1652&amp;E1652&amp;F1652&amp;G1652&amp;H1652</f>
        <v>MAO-DE-OBRA DE DESENHISTA CADISTA SENIOR,PARA SERVICOS DE CONSULTORIA DE ENGENHARIA E ARQUITETURA,INCLUSIVE ENCARGOS SOCIAIS</v>
      </c>
      <c r="C1652" s="749" t="s">
        <v>11025</v>
      </c>
      <c r="D1652" s="749" t="s">
        <v>11016</v>
      </c>
      <c r="E1652" s="749" t="s">
        <v>11017</v>
      </c>
      <c r="I1652" s="749" t="s">
        <v>1747</v>
      </c>
      <c r="J1652" s="749" t="n">
        <v>30.76</v>
      </c>
    </row>
    <row collapsed="false" customFormat="false" customHeight="true" hidden="true" ht="12.75" outlineLevel="0" r="1653">
      <c r="A1653" s="749" t="s">
        <v>11027</v>
      </c>
      <c r="B1653" s="749" t="str">
        <f aca="false">C1653&amp;D1653&amp;E1653&amp;F1653&amp;G1653&amp;H1653</f>
        <v>MAO-DE-OBRA DE PROJETISTA CADISTA JUNIOR,PARA SERVICOS DE CONSULTORIA DE ENGENHARIA E ARQUITETURA,INCLUSIVE ENCARGOS SOCIAIS</v>
      </c>
      <c r="C1653" s="749" t="s">
        <v>11028</v>
      </c>
      <c r="D1653" s="749" t="s">
        <v>11016</v>
      </c>
      <c r="E1653" s="749" t="s">
        <v>11017</v>
      </c>
      <c r="I1653" s="749" t="s">
        <v>1747</v>
      </c>
      <c r="J1653" s="749" t="n">
        <v>41.41</v>
      </c>
    </row>
    <row collapsed="false" customFormat="false" customHeight="true" hidden="true" ht="12.75" outlineLevel="0" r="1654">
      <c r="A1654" s="749" t="s">
        <v>11029</v>
      </c>
      <c r="B1654" s="749" t="str">
        <f aca="false">C1654&amp;D1654&amp;E1654&amp;F1654&amp;G1654&amp;H1654</f>
        <v>MAO-DE-OBRA DE PROJETISTA CADISTA JUNIOR,PARA SERVICOS DE CONSULTORIA DE ENGENHARIA E ARQUITETURA,INCLUSIVE ENCARGOS SOCIAIS</v>
      </c>
      <c r="C1654" s="749" t="s">
        <v>11028</v>
      </c>
      <c r="D1654" s="749" t="s">
        <v>11016</v>
      </c>
      <c r="E1654" s="749" t="s">
        <v>11017</v>
      </c>
      <c r="I1654" s="749" t="s">
        <v>1747</v>
      </c>
      <c r="J1654" s="749" t="n">
        <v>35.88</v>
      </c>
    </row>
    <row collapsed="false" customFormat="false" customHeight="true" hidden="true" ht="12.75" outlineLevel="0" r="1655">
      <c r="A1655" s="749" t="s">
        <v>11030</v>
      </c>
      <c r="B1655" s="749" t="str">
        <f aca="false">C1655&amp;D1655&amp;E1655&amp;F1655&amp;G1655&amp;H1655</f>
        <v>MAO-DE-OBRA DE PROJETISTA CADISTA PLENO,PARA SERVICOS DE CONSULTORIA DE ENGENHARIA E ARQUITETURA,INCLUSVE ENCARGOS SOCIAIS</v>
      </c>
      <c r="C1655" s="749" t="s">
        <v>11031</v>
      </c>
      <c r="D1655" s="749" t="s">
        <v>11032</v>
      </c>
      <c r="E1655" s="749" t="s">
        <v>11033</v>
      </c>
      <c r="I1655" s="749" t="s">
        <v>1747</v>
      </c>
      <c r="J1655" s="749" t="n">
        <v>47.33</v>
      </c>
    </row>
    <row collapsed="false" customFormat="false" customHeight="true" hidden="true" ht="12.75" outlineLevel="0" r="1656">
      <c r="A1656" s="749" t="s">
        <v>11034</v>
      </c>
      <c r="B1656" s="749" t="str">
        <f aca="false">C1656&amp;D1656&amp;E1656&amp;F1656&amp;G1656&amp;H1656</f>
        <v>MAO-DE-OBRA DE PROJETISTA CADISTA PLENO,PARA SERVICOS DE CONSULTORIA DE ENGENHARIA E ARQUITETURA,INCLUSVE ENCARGOS SOCIAIS</v>
      </c>
      <c r="C1656" s="749" t="s">
        <v>11031</v>
      </c>
      <c r="D1656" s="749" t="s">
        <v>11032</v>
      </c>
      <c r="E1656" s="749" t="s">
        <v>11033</v>
      </c>
      <c r="I1656" s="749" t="s">
        <v>1747</v>
      </c>
      <c r="J1656" s="749" t="n">
        <v>41.01</v>
      </c>
    </row>
    <row collapsed="false" customFormat="false" customHeight="true" hidden="true" ht="12.75" outlineLevel="0" r="1657">
      <c r="A1657" s="749" t="s">
        <v>11035</v>
      </c>
      <c r="B1657" s="749" t="str">
        <f aca="false">C1657&amp;D1657&amp;E1657&amp;F1657&amp;G1657&amp;H1657</f>
        <v>MAO-DE-OBRA DE PROJETISTA CADISTA SENIOR,PARA SERVICOS DE CONSULTORIA DE ENGENHARIA E ARQUITETURA,INCLUSIVE ENCARGOS SOCIAIS</v>
      </c>
      <c r="C1657" s="749" t="s">
        <v>11036</v>
      </c>
      <c r="D1657" s="749" t="s">
        <v>11016</v>
      </c>
      <c r="E1657" s="749" t="s">
        <v>11017</v>
      </c>
      <c r="I1657" s="749" t="s">
        <v>1747</v>
      </c>
      <c r="J1657" s="749" t="n">
        <v>59.16</v>
      </c>
    </row>
    <row collapsed="false" customFormat="false" customHeight="true" hidden="true" ht="12.75" outlineLevel="0" r="1658">
      <c r="A1658" s="749" t="s">
        <v>11037</v>
      </c>
      <c r="B1658" s="749" t="str">
        <f aca="false">C1658&amp;D1658&amp;E1658&amp;F1658&amp;G1658&amp;H1658</f>
        <v>MAO-DE-OBRA DE PROJETISTA CADISTA SENIOR,PARA SERVICOS DE CONSULTORIA DE ENGENHARIA E ARQUITETURA,INCLUSIVE ENCARGOS SOCIAIS</v>
      </c>
      <c r="C1658" s="749" t="s">
        <v>11036</v>
      </c>
      <c r="D1658" s="749" t="s">
        <v>11016</v>
      </c>
      <c r="E1658" s="749" t="s">
        <v>11017</v>
      </c>
      <c r="I1658" s="749" t="s">
        <v>1747</v>
      </c>
      <c r="J1658" s="749" t="n">
        <v>51.26</v>
      </c>
    </row>
    <row collapsed="false" customFormat="false" customHeight="true" hidden="true" ht="12.75" outlineLevel="0" r="1659">
      <c r="A1659" s="749" t="s">
        <v>11038</v>
      </c>
      <c r="B1659" s="749" t="str">
        <f aca="false">C1659&amp;D1659&amp;E1659&amp;F1659&amp;G1659&amp;H1659</f>
        <v>MAO-DE-OBRA DE CONSULTOR,PARA SERVICOS DE CONSULTORIA DE ENGENHARIA E ARQUITETURA,EXCLUSIVE ENCARGOS SOCIAIS</v>
      </c>
      <c r="C1659" s="749" t="s">
        <v>11039</v>
      </c>
      <c r="D1659" s="749" t="s">
        <v>11040</v>
      </c>
      <c r="I1659" s="749" t="s">
        <v>1747</v>
      </c>
      <c r="J1659" s="749" t="n">
        <v>117.09</v>
      </c>
    </row>
    <row collapsed="false" customFormat="false" customHeight="true" hidden="true" ht="12.75" outlineLevel="0" r="1660">
      <c r="A1660" s="749" t="s">
        <v>11041</v>
      </c>
      <c r="B1660" s="749" t="str">
        <f aca="false">C1660&amp;D1660&amp;E1660&amp;F1660&amp;G1660&amp;H1660</f>
        <v>MAO-DE-OBRA DE CONSULTOR,PARA SERVICOS DE CONSULTORIA DE ENGENHARIA E ARQUITETURA,EXCLUSIVE ENCARGOS SOCIAIS</v>
      </c>
      <c r="C1660" s="749" t="s">
        <v>11039</v>
      </c>
      <c r="D1660" s="749" t="s">
        <v>11040</v>
      </c>
      <c r="I1660" s="749" t="s">
        <v>1747</v>
      </c>
      <c r="J1660" s="749" t="n">
        <v>117.09</v>
      </c>
    </row>
    <row collapsed="false" customFormat="false" customHeight="true" hidden="true" ht="12.75" outlineLevel="0" r="1661">
      <c r="A1661" s="749" t="s">
        <v>11042</v>
      </c>
      <c r="B1661" s="749" t="str">
        <f aca="false">C1661&amp;D1661&amp;E1661&amp;F1661&amp;G1661&amp;H1661</f>
        <v>MAO-DE-OBRA DE CONSULTOR,PARA SERVICOS DE CONSULTORIA DE ENGENHARIA E ARQUITETURA,INCLUSIVE ENCARGOS SOCIAIS</v>
      </c>
      <c r="C1661" s="749" t="s">
        <v>11039</v>
      </c>
      <c r="D1661" s="749" t="s">
        <v>11043</v>
      </c>
      <c r="I1661" s="749" t="s">
        <v>1747</v>
      </c>
      <c r="J1661" s="749" t="n">
        <v>258.66</v>
      </c>
    </row>
    <row collapsed="false" customFormat="false" customHeight="true" hidden="true" ht="12.75" outlineLevel="0" r="1662">
      <c r="A1662" s="749" t="s">
        <v>11044</v>
      </c>
      <c r="B1662" s="749" t="str">
        <f aca="false">C1662&amp;D1662&amp;E1662&amp;F1662&amp;G1662&amp;H1662</f>
        <v>MAO-DE-OBRA DE CONSULTOR,PARA SERVICOS DE CONSULTORIA DE ENGENHARIA E ARQUITETURA,INCLUSIVE ENCARGOS SOCIAIS</v>
      </c>
      <c r="C1662" s="749" t="s">
        <v>11039</v>
      </c>
      <c r="D1662" s="749" t="s">
        <v>11043</v>
      </c>
      <c r="I1662" s="749" t="s">
        <v>1747</v>
      </c>
      <c r="J1662" s="749" t="n">
        <v>224.1</v>
      </c>
    </row>
    <row collapsed="false" customFormat="false" customHeight="true" hidden="true" ht="12.75" outlineLevel="0" r="1663">
      <c r="A1663" s="749" t="s">
        <v>11045</v>
      </c>
      <c r="B1663" s="749" t="str">
        <f aca="false">C1663&amp;D1663&amp;E1663&amp;F1663&amp;G1663&amp;H1663</f>
        <v>MAO-DE-OBRA DE ADVOGADO,PARA SERVICOS DE CONSULTORIA DE ENGENHARIA E ARQUITETURA,EXCLUSIVE ENCARGOS SOCIAIS</v>
      </c>
      <c r="C1663" s="749" t="s">
        <v>11046</v>
      </c>
      <c r="D1663" s="749" t="s">
        <v>11047</v>
      </c>
      <c r="I1663" s="749" t="s">
        <v>1747</v>
      </c>
      <c r="J1663" s="749" t="n">
        <v>35.02</v>
      </c>
    </row>
    <row collapsed="false" customFormat="false" customHeight="true" hidden="true" ht="12.75" outlineLevel="0" r="1664">
      <c r="A1664" s="749" t="s">
        <v>11048</v>
      </c>
      <c r="B1664" s="749" t="str">
        <f aca="false">C1664&amp;D1664&amp;E1664&amp;F1664&amp;G1664&amp;H1664</f>
        <v>MAO-DE-OBRA DE ADVOGADO,PARA SERVICOS DE CONSULTORIA DE ENGENHARIA E ARQUITETURA,EXCLUSIVE ENCARGOS SOCIAIS</v>
      </c>
      <c r="C1664" s="749" t="s">
        <v>11046</v>
      </c>
      <c r="D1664" s="749" t="s">
        <v>11047</v>
      </c>
      <c r="I1664" s="749" t="s">
        <v>1747</v>
      </c>
      <c r="J1664" s="749" t="n">
        <v>35.02</v>
      </c>
    </row>
    <row collapsed="false" customFormat="false" customHeight="true" hidden="true" ht="12.75" outlineLevel="0" r="1665">
      <c r="A1665" s="749" t="s">
        <v>11049</v>
      </c>
      <c r="B1665" s="749" t="str">
        <f aca="false">C1665&amp;D1665&amp;E1665&amp;F1665&amp;G1665&amp;H1665</f>
        <v>MAO-DE-OBRA DE ADVOGADO,PARA SERVICOS DE CONSULTORIA DE ENGENHARIA E ARQUITETURA,INCLUSIVE ENCARGOS SOCIAIS</v>
      </c>
      <c r="C1665" s="749" t="s">
        <v>11046</v>
      </c>
      <c r="D1665" s="749" t="s">
        <v>11050</v>
      </c>
      <c r="I1665" s="749" t="s">
        <v>1747</v>
      </c>
      <c r="J1665" s="749" t="n">
        <v>77.36</v>
      </c>
    </row>
    <row collapsed="false" customFormat="false" customHeight="true" hidden="true" ht="12.75" outlineLevel="0" r="1666">
      <c r="A1666" s="749" t="s">
        <v>11051</v>
      </c>
      <c r="B1666" s="749" t="str">
        <f aca="false">C1666&amp;D1666&amp;E1666&amp;F1666&amp;G1666&amp;H1666</f>
        <v>MAO-DE-OBRA DE ADVOGADO,PARA SERVICOS DE CONSULTORIA DE ENGENHARIA E ARQUITETURA,INCLUSIVE ENCARGOS SOCIAIS</v>
      </c>
      <c r="C1666" s="749" t="s">
        <v>11046</v>
      </c>
      <c r="D1666" s="749" t="s">
        <v>11050</v>
      </c>
      <c r="I1666" s="749" t="s">
        <v>1747</v>
      </c>
      <c r="J1666" s="749" t="n">
        <v>67.03</v>
      </c>
    </row>
    <row collapsed="false" customFormat="false" customHeight="true" hidden="true" ht="12.75" outlineLevel="0" r="1667">
      <c r="A1667" s="749" t="s">
        <v>11052</v>
      </c>
      <c r="B1667" s="749" t="str">
        <f aca="false">C1667&amp;D1667&amp;E1667&amp;F1667&amp;G1667&amp;H1667</f>
        <v>MAO-DE-OBRA DE PROGRAMADOR DE INFORMATICA JUNIOR,PARA SERVICOS DE CONSULTORIA DE ENGENHARIA E ARQUITETURA,INCLUSIVE ENCARGOS SOCIAIS</v>
      </c>
      <c r="C1667" s="749" t="s">
        <v>11053</v>
      </c>
      <c r="D1667" s="749" t="s">
        <v>11054</v>
      </c>
      <c r="E1667" s="749" t="s">
        <v>11055</v>
      </c>
      <c r="I1667" s="749" t="s">
        <v>1747</v>
      </c>
      <c r="J1667" s="749" t="n">
        <v>37.31</v>
      </c>
    </row>
    <row collapsed="false" customFormat="false" customHeight="true" hidden="true" ht="12.75" outlineLevel="0" r="1668">
      <c r="A1668" s="749" t="s">
        <v>11056</v>
      </c>
      <c r="B1668" s="749" t="str">
        <f aca="false">C1668&amp;D1668&amp;E1668&amp;F1668&amp;G1668&amp;H1668</f>
        <v>MAO-DE-OBRA DE PROGRAMADOR DE INFORMATICA JUNIOR,PARA SERVICOS DE CONSULTORIA DE ENGENHARIA E ARQUITETURA,INCLUSIVE ENCARGOS SOCIAIS</v>
      </c>
      <c r="C1668" s="749" t="s">
        <v>11053</v>
      </c>
      <c r="D1668" s="749" t="s">
        <v>11054</v>
      </c>
      <c r="E1668" s="749" t="s">
        <v>11055</v>
      </c>
      <c r="I1668" s="749" t="s">
        <v>1747</v>
      </c>
      <c r="J1668" s="749" t="n">
        <v>32.33</v>
      </c>
    </row>
    <row collapsed="false" customFormat="false" customHeight="true" hidden="true" ht="12.75" outlineLevel="0" r="1669">
      <c r="A1669" s="749" t="s">
        <v>11057</v>
      </c>
      <c r="B1669" s="749" t="str">
        <f aca="false">C1669&amp;D1669&amp;E1669&amp;F1669&amp;G1669&amp;H1669</f>
        <v>MAO-DE-OBRA DE PROGRAMADOR DE INFORMATICA PLENO,PARA SERVICOS DE CONSULTORIA DE ENGENHARIA E ARQUITETURA,INCLUSIVE ENCARGOS SOCIAIS</v>
      </c>
      <c r="C1669" s="749" t="s">
        <v>11058</v>
      </c>
      <c r="D1669" s="749" t="s">
        <v>11059</v>
      </c>
      <c r="E1669" s="749" t="s">
        <v>11060</v>
      </c>
      <c r="I1669" s="749" t="s">
        <v>1747</v>
      </c>
      <c r="J1669" s="749" t="n">
        <v>42.77</v>
      </c>
    </row>
    <row collapsed="false" customFormat="false" customHeight="true" hidden="true" ht="12.75" outlineLevel="0" r="1670">
      <c r="A1670" s="749" t="s">
        <v>11061</v>
      </c>
      <c r="B1670" s="749" t="str">
        <f aca="false">C1670&amp;D1670&amp;E1670&amp;F1670&amp;G1670&amp;H1670</f>
        <v>MAO-DE-OBRA DE PROGRAMADOR DE INFORMATICA PLENO,PARA SERVICOS DE CONSULTORIA DE ENGENHARIA E ARQUITETURA,INCLUSIVE ENCARGOS SOCIAIS</v>
      </c>
      <c r="C1670" s="749" t="s">
        <v>11058</v>
      </c>
      <c r="D1670" s="749" t="s">
        <v>11059</v>
      </c>
      <c r="E1670" s="749" t="s">
        <v>11060</v>
      </c>
      <c r="I1670" s="749" t="s">
        <v>1747</v>
      </c>
      <c r="J1670" s="749" t="n">
        <v>37.06</v>
      </c>
    </row>
    <row collapsed="false" customFormat="false" customHeight="true" hidden="true" ht="12.75" outlineLevel="0" r="1671">
      <c r="A1671" s="749" t="s">
        <v>11062</v>
      </c>
      <c r="B1671" s="749" t="str">
        <f aca="false">C1671&amp;D1671&amp;E1671&amp;F1671&amp;G1671&amp;H1671</f>
        <v>MAO-DE-OBRA DE PROGRAMADOR DE INFORMATICA SENIOR,PARA SERVICOS DE CONSULTORIA DE ENGENHARIA E ARQUITETURA,INCLUSIVE ENCARGOS SOCIAIS</v>
      </c>
      <c r="C1671" s="749" t="s">
        <v>11063</v>
      </c>
      <c r="D1671" s="749" t="s">
        <v>11054</v>
      </c>
      <c r="E1671" s="749" t="s">
        <v>11055</v>
      </c>
      <c r="I1671" s="749" t="s">
        <v>1747</v>
      </c>
      <c r="J1671" s="749" t="n">
        <v>53.7</v>
      </c>
    </row>
    <row collapsed="false" customFormat="false" customHeight="true" hidden="true" ht="12.75" outlineLevel="0" r="1672">
      <c r="A1672" s="749" t="s">
        <v>11064</v>
      </c>
      <c r="B1672" s="749" t="str">
        <f aca="false">C1672&amp;D1672&amp;E1672&amp;F1672&amp;G1672&amp;H1672</f>
        <v>MAO-DE-OBRA DE PROGRAMADOR DE INFORMATICA SENIOR,PARA SERVICOS DE CONSULTORIA DE ENGENHARIA E ARQUITETURA,INCLUSIVE ENCARGOS SOCIAIS</v>
      </c>
      <c r="C1672" s="749" t="s">
        <v>11063</v>
      </c>
      <c r="D1672" s="749" t="s">
        <v>11054</v>
      </c>
      <c r="E1672" s="749" t="s">
        <v>11055</v>
      </c>
      <c r="I1672" s="749" t="s">
        <v>1747</v>
      </c>
      <c r="J1672" s="749" t="n">
        <v>46.53</v>
      </c>
    </row>
    <row collapsed="false" customFormat="false" customHeight="true" hidden="true" ht="12.75" outlineLevel="0" r="1673">
      <c r="A1673" s="749" t="s">
        <v>11065</v>
      </c>
      <c r="B1673" s="749" t="str">
        <f aca="false">C1673&amp;D1673&amp;E1673&amp;F1673&amp;G1673&amp;H1673</f>
        <v>MAO-DE-OBRA DE ANALISTA DE SISTEMA JUNIOR,PARA SERVICOS DE CONSULTORIA DE ENGENHARIA E ARQUITETURA,INCLUSIVE ENCARGOS SOCIAIS</v>
      </c>
      <c r="C1673" s="749" t="s">
        <v>11066</v>
      </c>
      <c r="D1673" s="749" t="s">
        <v>11067</v>
      </c>
      <c r="E1673" s="749" t="s">
        <v>11068</v>
      </c>
      <c r="I1673" s="749" t="s">
        <v>1747</v>
      </c>
      <c r="J1673" s="749" t="n">
        <v>50.97</v>
      </c>
    </row>
    <row collapsed="false" customFormat="false" customHeight="true" hidden="true" ht="12.75" outlineLevel="0" r="1674">
      <c r="A1674" s="749" t="s">
        <v>11069</v>
      </c>
      <c r="B1674" s="749" t="str">
        <f aca="false">C1674&amp;D1674&amp;E1674&amp;F1674&amp;G1674&amp;H1674</f>
        <v>MAO-DE-OBRA DE ANALISTA DE SISTEMA JUNIOR,PARA SERVICOS DE CONSULTORIA DE ENGENHARIA E ARQUITETURA,INCLUSIVE ENCARGOS SOCIAIS</v>
      </c>
      <c r="C1674" s="749" t="s">
        <v>11066</v>
      </c>
      <c r="D1674" s="749" t="s">
        <v>11067</v>
      </c>
      <c r="E1674" s="749" t="s">
        <v>11068</v>
      </c>
      <c r="I1674" s="749" t="s">
        <v>1747</v>
      </c>
      <c r="J1674" s="749" t="n">
        <v>44.16</v>
      </c>
    </row>
    <row collapsed="false" customFormat="false" customHeight="true" hidden="true" ht="12.75" outlineLevel="0" r="1675">
      <c r="A1675" s="749" t="s">
        <v>11070</v>
      </c>
      <c r="B1675" s="749" t="str">
        <f aca="false">C1675&amp;D1675&amp;E1675&amp;F1675&amp;G1675&amp;H1675</f>
        <v>MAO-DE-OBRA DE ANALISTA DE SISTEMA PLENO,PARA SERVICOS DE CONSULTORIA DE ENGENHARIA E ARQUITETURA,INCLUSIVE ENCARGOS SOCIAIS</v>
      </c>
      <c r="C1675" s="749" t="s">
        <v>11071</v>
      </c>
      <c r="D1675" s="749" t="s">
        <v>11016</v>
      </c>
      <c r="E1675" s="749" t="s">
        <v>11017</v>
      </c>
      <c r="I1675" s="749" t="s">
        <v>1747</v>
      </c>
      <c r="J1675" s="749" t="n">
        <v>58.25</v>
      </c>
    </row>
    <row collapsed="false" customFormat="false" customHeight="true" hidden="true" ht="12.75" outlineLevel="0" r="1676">
      <c r="A1676" s="749" t="s">
        <v>11072</v>
      </c>
      <c r="B1676" s="749" t="str">
        <f aca="false">C1676&amp;D1676&amp;E1676&amp;F1676&amp;G1676&amp;H1676</f>
        <v>MAO-DE-OBRA DE ANALISTA DE SISTEMA PLENO,PARA SERVICOS DE CONSULTORIA DE ENGENHARIA E ARQUITETURA,INCLUSIVE ENCARGOS SOCIAIS</v>
      </c>
      <c r="C1676" s="749" t="s">
        <v>11071</v>
      </c>
      <c r="D1676" s="749" t="s">
        <v>11016</v>
      </c>
      <c r="E1676" s="749" t="s">
        <v>11017</v>
      </c>
      <c r="I1676" s="749" t="s">
        <v>1747</v>
      </c>
      <c r="J1676" s="749" t="n">
        <v>50.47</v>
      </c>
    </row>
    <row collapsed="false" customFormat="false" customHeight="true" hidden="true" ht="12.75" outlineLevel="0" r="1677">
      <c r="A1677" s="749" t="s">
        <v>11073</v>
      </c>
      <c r="B1677" s="749" t="str">
        <f aca="false">C1677&amp;D1677&amp;E1677&amp;F1677&amp;G1677&amp;H1677</f>
        <v>MAO-DE-OBRA DE ANALISTA DE SISTEMA SENIOR,PARA SERVICOS DE CONSULTORIA DE ENGENHARIA E ARQUITETURA,INCLUSIVE ENCARGOS SOCIAIS</v>
      </c>
      <c r="C1677" s="749" t="s">
        <v>11074</v>
      </c>
      <c r="D1677" s="749" t="s">
        <v>11067</v>
      </c>
      <c r="E1677" s="749" t="s">
        <v>11068</v>
      </c>
      <c r="I1677" s="749" t="s">
        <v>1747</v>
      </c>
      <c r="J1677" s="749" t="n">
        <v>72.81</v>
      </c>
    </row>
    <row collapsed="false" customFormat="false" customHeight="true" hidden="true" ht="12.75" outlineLevel="0" r="1678">
      <c r="A1678" s="749" t="s">
        <v>11075</v>
      </c>
      <c r="B1678" s="749" t="str">
        <f aca="false">C1678&amp;D1678&amp;E1678&amp;F1678&amp;G1678&amp;H1678</f>
        <v>MAO-DE-OBRA DE ANALISTA DE SISTEMA SENIOR,PARA SERVICOS DE CONSULTORIA DE ENGENHARIA E ARQUITETURA,INCLUSIVE ENCARGOS SOCIAIS</v>
      </c>
      <c r="C1678" s="749" t="s">
        <v>11074</v>
      </c>
      <c r="D1678" s="749" t="s">
        <v>11067</v>
      </c>
      <c r="E1678" s="749" t="s">
        <v>11068</v>
      </c>
      <c r="I1678" s="749" t="s">
        <v>1747</v>
      </c>
      <c r="J1678" s="749" t="n">
        <v>63.09</v>
      </c>
    </row>
    <row collapsed="false" customFormat="false" customHeight="true" hidden="true" ht="12.75" outlineLevel="0" r="1679">
      <c r="A1679" s="749" t="s">
        <v>11076</v>
      </c>
      <c r="B1679" s="749" t="str">
        <f aca="false">C1679&amp;D1679&amp;E1679&amp;F1679&amp;G1679&amp;H1679</f>
        <v>MAO-DE-OBRA DE DIGITADOR,PARA SERVICOS DE CONSULTORIA DE ENGENHARIA E ARQUITETURA,INCLUSIVE ENCARGOS SOCIAIS</v>
      </c>
      <c r="C1679" s="749" t="s">
        <v>11077</v>
      </c>
      <c r="D1679" s="749" t="s">
        <v>11043</v>
      </c>
      <c r="I1679" s="749" t="s">
        <v>1747</v>
      </c>
      <c r="J1679" s="749" t="n">
        <v>18.29</v>
      </c>
    </row>
    <row collapsed="false" customFormat="false" customHeight="true" hidden="true" ht="12.75" outlineLevel="0" r="1680">
      <c r="A1680" s="749" t="s">
        <v>11078</v>
      </c>
      <c r="B1680" s="749" t="str">
        <f aca="false">C1680&amp;D1680&amp;E1680&amp;F1680&amp;G1680&amp;H1680</f>
        <v>MAO-DE-OBRA DE DIGITADOR,PARA SERVICOS DE CONSULTORIA DE ENGENHARIA E ARQUITETURA,INCLUSIVE ENCARGOS SOCIAIS</v>
      </c>
      <c r="C1680" s="749" t="s">
        <v>11077</v>
      </c>
      <c r="D1680" s="749" t="s">
        <v>11043</v>
      </c>
      <c r="I1680" s="749" t="s">
        <v>1747</v>
      </c>
      <c r="J1680" s="749" t="n">
        <v>15.85</v>
      </c>
    </row>
    <row collapsed="false" customFormat="false" customHeight="true" hidden="true" ht="12.75" outlineLevel="0" r="1681">
      <c r="A1681" s="749" t="s">
        <v>11079</v>
      </c>
      <c r="B1681" s="749" t="str">
        <f aca="false">C1681&amp;D1681&amp;E1681&amp;F1681&amp;G1681&amp;H1681</f>
        <v>MAO-DE-OBRA DE ANALISTA AMBIENTAL,PARA SERVICOS DE CONSULTORIA DE ENGENHARIA E ARQUITETURA,EXCLUSIVE ENCARGOS SOCIAIS</v>
      </c>
      <c r="C1681" s="749" t="s">
        <v>11080</v>
      </c>
      <c r="D1681" s="749" t="s">
        <v>11081</v>
      </c>
      <c r="I1681" s="749" t="s">
        <v>1747</v>
      </c>
      <c r="J1681" s="749" t="n">
        <v>37.08</v>
      </c>
    </row>
    <row collapsed="false" customFormat="false" customHeight="true" hidden="true" ht="12.75" outlineLevel="0" r="1682">
      <c r="A1682" s="749" t="s">
        <v>11082</v>
      </c>
      <c r="B1682" s="749" t="str">
        <f aca="false">C1682&amp;D1682&amp;E1682&amp;F1682&amp;G1682&amp;H1682</f>
        <v>MAO-DE-OBRA DE ANALISTA AMBIENTAL,PARA SERVICOS DE CONSULTORIA DE ENGENHARIA E ARQUITETURA,EXCLUSIVE ENCARGOS SOCIAIS</v>
      </c>
      <c r="C1682" s="749" t="s">
        <v>11080</v>
      </c>
      <c r="D1682" s="749" t="s">
        <v>11081</v>
      </c>
      <c r="I1682" s="749" t="s">
        <v>1747</v>
      </c>
      <c r="J1682" s="749" t="n">
        <v>37.08</v>
      </c>
    </row>
    <row collapsed="false" customFormat="false" customHeight="true" hidden="true" ht="12.75" outlineLevel="0" r="1683">
      <c r="A1683" s="749" t="s">
        <v>11083</v>
      </c>
      <c r="B1683" s="749" t="str">
        <f aca="false">C1683&amp;D1683&amp;E1683&amp;F1683&amp;G1683&amp;H1683</f>
        <v>MAO-DE-OBRA DE ANALISTA AMBIENTAL,PARA SERVICOS DE CONSULTORIA DE ENGENHARIA E ARQUITETURA,INCLUSIVE ENCARGOS SOCIAIS</v>
      </c>
      <c r="C1683" s="749" t="s">
        <v>11080</v>
      </c>
      <c r="D1683" s="749" t="s">
        <v>11084</v>
      </c>
      <c r="I1683" s="749" t="s">
        <v>1747</v>
      </c>
      <c r="J1683" s="749" t="n">
        <v>81.91</v>
      </c>
    </row>
    <row collapsed="false" customFormat="false" customHeight="true" hidden="true" ht="12.75" outlineLevel="0" r="1684">
      <c r="A1684" s="749" t="s">
        <v>11085</v>
      </c>
      <c r="B1684" s="749" t="str">
        <f aca="false">C1684&amp;D1684&amp;E1684&amp;F1684&amp;G1684&amp;H1684</f>
        <v>MAO-DE-OBRA DE ANALISTA AMBIENTAL,PARA SERVICOS DE CONSULTORIA DE ENGENHARIA E ARQUITETURA,INCLUSIVE ENCARGOS SOCIAIS</v>
      </c>
      <c r="C1684" s="749" t="s">
        <v>11080</v>
      </c>
      <c r="D1684" s="749" t="s">
        <v>11084</v>
      </c>
      <c r="I1684" s="749" t="s">
        <v>1747</v>
      </c>
      <c r="J1684" s="749" t="n">
        <v>70.97</v>
      </c>
    </row>
    <row collapsed="false" customFormat="false" customHeight="true" hidden="false" ht="12.75" outlineLevel="0" r="1685">
      <c r="A1685" s="749" t="s">
        <v>11086</v>
      </c>
      <c r="B1685" s="749" t="str">
        <f aca="false">C1685&amp;D1685&amp;E1685&amp;F1685&amp;G1685&amp;H1685</f>
        <v>MAO-DE-OBRA DE ENGENHEIRO SANITARISTA,PARA SERVICOS DE CONSULTORIA DE ENGENHARIA E ARQUITETURA,EXCLUSIVE ENCARGOS SOCIAIS</v>
      </c>
      <c r="C1685" s="749" t="s">
        <v>11087</v>
      </c>
      <c r="D1685" s="749" t="s">
        <v>11088</v>
      </c>
      <c r="E1685" s="749" t="s">
        <v>8350</v>
      </c>
      <c r="I1685" s="749" t="s">
        <v>1747</v>
      </c>
      <c r="J1685" s="749" t="n">
        <v>60.71</v>
      </c>
    </row>
    <row collapsed="false" customFormat="false" customHeight="true" hidden="false" ht="12.75" outlineLevel="0" r="1686">
      <c r="A1686" s="749" t="s">
        <v>11089</v>
      </c>
      <c r="B1686" s="749" t="str">
        <f aca="false">C1686&amp;D1686&amp;E1686&amp;F1686&amp;G1686&amp;H1686</f>
        <v>MAO-DE-OBRA DE ENGENHEIRO SANITARISTA,PARA SERVICOS DE CONSULTORIA DE ENGENHARIA E ARQUITETURA,EXCLUSIVE ENCARGOS SOCIAIS</v>
      </c>
      <c r="C1686" s="749" t="s">
        <v>11087</v>
      </c>
      <c r="D1686" s="749" t="s">
        <v>11088</v>
      </c>
      <c r="E1686" s="749" t="s">
        <v>8350</v>
      </c>
      <c r="I1686" s="749" t="s">
        <v>1747</v>
      </c>
      <c r="J1686" s="749" t="n">
        <v>60.71</v>
      </c>
    </row>
    <row collapsed="false" customFormat="false" customHeight="true" hidden="false" ht="12.75" outlineLevel="0" r="1687">
      <c r="A1687" s="749" t="s">
        <v>11090</v>
      </c>
      <c r="B1687" s="749" t="str">
        <f aca="false">C1687&amp;D1687&amp;E1687&amp;F1687&amp;G1687&amp;H1687</f>
        <v>MAO-DE-OBRA DE ENGENHEIRO SANITARISTA,PARA SERVICOS DE CONSULTORIA DE ENGENHARIA E ARQUITETURA,INCLUSIVE ENCARGOS SOCIAIS</v>
      </c>
      <c r="C1687" s="749" t="s">
        <v>11087</v>
      </c>
      <c r="D1687" s="749" t="s">
        <v>11091</v>
      </c>
      <c r="E1687" s="749" t="s">
        <v>8350</v>
      </c>
      <c r="I1687" s="749" t="s">
        <v>1747</v>
      </c>
      <c r="J1687" s="749" t="n">
        <v>134.12</v>
      </c>
    </row>
    <row collapsed="false" customFormat="false" customHeight="true" hidden="false" ht="12.75" outlineLevel="0" r="1688">
      <c r="A1688" s="749" t="s">
        <v>11092</v>
      </c>
      <c r="B1688" s="749" t="str">
        <f aca="false">C1688&amp;D1688&amp;E1688&amp;F1688&amp;G1688&amp;H1688</f>
        <v>MAO-DE-OBRA DE ENGENHEIRO SANITARISTA,PARA SERVICOS DE CONSULTORIA DE ENGENHARIA E ARQUITETURA,INCLUSIVE ENCARGOS SOCIAIS</v>
      </c>
      <c r="C1688" s="749" t="s">
        <v>11087</v>
      </c>
      <c r="D1688" s="749" t="s">
        <v>11091</v>
      </c>
      <c r="E1688" s="749" t="s">
        <v>8350</v>
      </c>
      <c r="I1688" s="749" t="s">
        <v>1747</v>
      </c>
      <c r="J1688" s="749" t="n">
        <v>116.21</v>
      </c>
    </row>
    <row collapsed="false" customFormat="false" customHeight="true" hidden="true" ht="12.75" outlineLevel="0" r="1689">
      <c r="A1689" s="749" t="s">
        <v>11093</v>
      </c>
      <c r="B1689" s="749" t="str">
        <f aca="false">C1689&amp;D1689&amp;E1689&amp;F1689&amp;G1689&amp;H1689</f>
        <v>MAO-DE-OBRA DE BIOLOGO JUNIOR,PARA SERVICOS DE CONSULTORIA DE ENGENHARIA E ARQUITETURA,INCLUSIVE ENCARGOS SOCIAIS</v>
      </c>
      <c r="C1689" s="749" t="s">
        <v>10955</v>
      </c>
      <c r="D1689" s="749" t="s">
        <v>10956</v>
      </c>
      <c r="I1689" s="749" t="s">
        <v>7647</v>
      </c>
      <c r="J1689" s="749" t="n">
        <v>11212.96</v>
      </c>
    </row>
    <row collapsed="false" customFormat="false" customHeight="true" hidden="true" ht="12.75" outlineLevel="0" r="1690">
      <c r="A1690" s="749" t="s">
        <v>11094</v>
      </c>
      <c r="B1690" s="749" t="str">
        <f aca="false">C1690&amp;D1690&amp;E1690&amp;F1690&amp;G1690&amp;H1690</f>
        <v>MAO-DE-OBRA DE BIOLOGO JUNIOR,PARA SERVICOS DE CONSULTORIA DE ENGENHARIA E ARQUITETURA,INCLUSIVE ENCARGOS SOCIAIS</v>
      </c>
      <c r="C1690" s="749" t="s">
        <v>10955</v>
      </c>
      <c r="D1690" s="749" t="s">
        <v>10956</v>
      </c>
      <c r="I1690" s="749" t="s">
        <v>7647</v>
      </c>
      <c r="J1690" s="749" t="n">
        <v>9715.2</v>
      </c>
    </row>
    <row collapsed="false" customFormat="false" customHeight="true" hidden="true" ht="12.75" outlineLevel="0" r="1691">
      <c r="A1691" s="749" t="s">
        <v>11095</v>
      </c>
      <c r="B1691" s="749" t="str">
        <f aca="false">C1691&amp;D1691&amp;E1691&amp;F1691&amp;G1691&amp;H1691</f>
        <v>MAO-DE-OBRA DE BIOLOGO PLENO,PARA SERVICOS DE CONSULTORIA DE ENGENHARIA E ARQUITETURA,INCLUSIVE ENCARGOS SOCIAIS</v>
      </c>
      <c r="C1691" s="749" t="s">
        <v>10959</v>
      </c>
      <c r="D1691" s="749" t="s">
        <v>10960</v>
      </c>
      <c r="I1691" s="749" t="s">
        <v>7647</v>
      </c>
      <c r="J1691" s="749" t="n">
        <v>16522.88</v>
      </c>
    </row>
    <row collapsed="false" customFormat="false" customHeight="true" hidden="true" ht="12.75" outlineLevel="0" r="1692">
      <c r="A1692" s="749" t="s">
        <v>11096</v>
      </c>
      <c r="B1692" s="749" t="str">
        <f aca="false">C1692&amp;D1692&amp;E1692&amp;F1692&amp;G1692&amp;H1692</f>
        <v>MAO-DE-OBRA DE BIOLOGO PLENO,PARA SERVICOS DE CONSULTORIA DE ENGENHARIA E ARQUITETURA,INCLUSIVE ENCARGOS SOCIAIS</v>
      </c>
      <c r="C1692" s="749" t="s">
        <v>10959</v>
      </c>
      <c r="D1692" s="749" t="s">
        <v>10960</v>
      </c>
      <c r="I1692" s="749" t="s">
        <v>7647</v>
      </c>
      <c r="J1692" s="749" t="n">
        <v>14317.6</v>
      </c>
    </row>
    <row collapsed="false" customFormat="false" customHeight="true" hidden="true" ht="12.75" outlineLevel="0" r="1693">
      <c r="A1693" s="749" t="s">
        <v>11097</v>
      </c>
      <c r="B1693" s="749" t="str">
        <f aca="false">C1693&amp;D1693&amp;E1693&amp;F1693&amp;G1693&amp;H1693</f>
        <v>MAO-DE-OBRA DE BIOLOGO SENIOR,PARA SERVICOS DE CONSULTORIA DE ENGENHARIA E ARQUITETURA,INCLUSIVE ENCARGOS SOCIAIS</v>
      </c>
      <c r="C1693" s="749" t="s">
        <v>10963</v>
      </c>
      <c r="D1693" s="749" t="s">
        <v>10956</v>
      </c>
      <c r="I1693" s="749" t="s">
        <v>7647</v>
      </c>
      <c r="J1693" s="749" t="n">
        <v>23605.12</v>
      </c>
    </row>
    <row collapsed="false" customFormat="false" customHeight="true" hidden="true" ht="12.75" outlineLevel="0" r="1694">
      <c r="A1694" s="749" t="s">
        <v>11098</v>
      </c>
      <c r="B1694" s="749" t="str">
        <f aca="false">C1694&amp;D1694&amp;E1694&amp;F1694&amp;G1694&amp;H1694</f>
        <v>MAO-DE-OBRA DE BIOLOGO SENIOR,PARA SERVICOS DE CONSULTORIA DE ENGENHARIA E ARQUITETURA,INCLUSIVE ENCARGOS SOCIAIS</v>
      </c>
      <c r="C1694" s="749" t="s">
        <v>10963</v>
      </c>
      <c r="D1694" s="749" t="s">
        <v>10956</v>
      </c>
      <c r="I1694" s="749" t="s">
        <v>7647</v>
      </c>
      <c r="J1694" s="749" t="n">
        <v>20451.2</v>
      </c>
    </row>
    <row collapsed="false" customFormat="false" customHeight="true" hidden="true" ht="12.75" outlineLevel="0" r="1695">
      <c r="A1695" s="749" t="s">
        <v>11099</v>
      </c>
      <c r="B1695" s="749" t="str">
        <f aca="false">C1695&amp;D1695&amp;E1695&amp;F1695&amp;G1695&amp;H1695</f>
        <v>MAO-DE-OBRA DE AGRONOMO JUNIOR,PARA SERVICOS DE CONSULTORIADE ENGENHARIA E ARQUITETURA,INCLUSIVE ENCARGOS SOCIAIS</v>
      </c>
      <c r="C1695" s="749" t="s">
        <v>10966</v>
      </c>
      <c r="D1695" s="749" t="s">
        <v>10967</v>
      </c>
      <c r="I1695" s="749" t="s">
        <v>7647</v>
      </c>
      <c r="J1695" s="749" t="n">
        <v>16017.76</v>
      </c>
    </row>
    <row collapsed="false" customFormat="false" customHeight="true" hidden="true" ht="12.75" outlineLevel="0" r="1696">
      <c r="A1696" s="749" t="s">
        <v>11100</v>
      </c>
      <c r="B1696" s="749" t="str">
        <f aca="false">C1696&amp;D1696&amp;E1696&amp;F1696&amp;G1696&amp;H1696</f>
        <v>MAO-DE-OBRA DE AGRONOMO JUNIOR,PARA SERVICOS DE CONSULTORIADE ENGENHARIA E ARQUITETURA,INCLUSIVE ENCARGOS SOCIAIS</v>
      </c>
      <c r="C1696" s="749" t="s">
        <v>10966</v>
      </c>
      <c r="D1696" s="749" t="s">
        <v>10967</v>
      </c>
      <c r="I1696" s="749" t="s">
        <v>7647</v>
      </c>
      <c r="J1696" s="749" t="n">
        <v>13879.36</v>
      </c>
    </row>
    <row collapsed="false" customFormat="false" customHeight="true" hidden="true" ht="12.75" outlineLevel="0" r="1697">
      <c r="A1697" s="749" t="s">
        <v>11101</v>
      </c>
      <c r="B1697" s="749" t="str">
        <f aca="false">C1697&amp;D1697&amp;E1697&amp;F1697&amp;G1697&amp;H1697</f>
        <v>MAO-DE-OBRA DE AGRONOMO PLENO,PARA SERVICOS DE CONSULTORIA DE ENGENHARIA E ARQUITETURA,INCLUSIVE ENCARGOS SOCIAIS</v>
      </c>
      <c r="C1697" s="749" t="s">
        <v>10970</v>
      </c>
      <c r="D1697" s="749" t="s">
        <v>10956</v>
      </c>
      <c r="I1697" s="749" t="s">
        <v>7647</v>
      </c>
      <c r="J1697" s="749" t="n">
        <v>23605.12</v>
      </c>
    </row>
    <row collapsed="false" customFormat="false" customHeight="true" hidden="true" ht="12.75" outlineLevel="0" r="1698">
      <c r="A1698" s="749" t="s">
        <v>11102</v>
      </c>
      <c r="B1698" s="749" t="str">
        <f aca="false">C1698&amp;D1698&amp;E1698&amp;F1698&amp;G1698&amp;H1698</f>
        <v>MAO-DE-OBRA DE AGRONOMO PLENO,PARA SERVICOS DE CONSULTORIA DE ENGENHARIA E ARQUITETURA,INCLUSIVE ENCARGOS SOCIAIS</v>
      </c>
      <c r="C1698" s="749" t="s">
        <v>10970</v>
      </c>
      <c r="D1698" s="749" t="s">
        <v>10956</v>
      </c>
      <c r="I1698" s="749" t="s">
        <v>7647</v>
      </c>
      <c r="J1698" s="749" t="n">
        <v>20452.96</v>
      </c>
    </row>
    <row collapsed="false" customFormat="false" customHeight="true" hidden="true" ht="12.75" outlineLevel="0" r="1699">
      <c r="A1699" s="749" t="s">
        <v>11103</v>
      </c>
      <c r="B1699" s="749" t="str">
        <f aca="false">C1699&amp;D1699&amp;E1699&amp;F1699&amp;G1699&amp;H1699</f>
        <v>MAO-DE-OBRA DE AGRONOMO SENIOR,PARA SERVICOS DE CONSULTORIADE ENGENHARIA E ARQUITETURA,INCLUSIVE ENCARGOS SOCIAIS</v>
      </c>
      <c r="C1699" s="749" t="s">
        <v>10973</v>
      </c>
      <c r="D1699" s="749" t="s">
        <v>10967</v>
      </c>
      <c r="I1699" s="749" t="s">
        <v>7647</v>
      </c>
      <c r="J1699" s="749" t="n">
        <v>33721.6</v>
      </c>
    </row>
    <row collapsed="false" customFormat="false" customHeight="true" hidden="true" ht="12.75" outlineLevel="0" r="1700">
      <c r="A1700" s="749" t="s">
        <v>11104</v>
      </c>
      <c r="B1700" s="749" t="str">
        <f aca="false">C1700&amp;D1700&amp;E1700&amp;F1700&amp;G1700&amp;H1700</f>
        <v>MAO-DE-OBRA DE AGRONOMO SENIOR,PARA SERVICOS DE CONSULTORIADE ENGENHARIA E ARQUITETURA,INCLUSIVE ENCARGOS SOCIAIS</v>
      </c>
      <c r="C1700" s="749" t="s">
        <v>10973</v>
      </c>
      <c r="D1700" s="749" t="s">
        <v>10967</v>
      </c>
      <c r="I1700" s="749" t="s">
        <v>7647</v>
      </c>
      <c r="J1700" s="749" t="n">
        <v>29216</v>
      </c>
    </row>
    <row collapsed="false" customFormat="false" customHeight="true" hidden="true" ht="12.75" outlineLevel="0" r="1701">
      <c r="A1701" s="749" t="s">
        <v>11105</v>
      </c>
      <c r="B1701" s="749" t="str">
        <f aca="false">C1701&amp;D1701&amp;E1701&amp;F1701&amp;G1701&amp;H1701</f>
        <v>MAO-DE-OBRA DE GEOLOGO JUNIOR,PARA SERVICOS DE CONSULTORIA DE ENGENHARIA E ARQUITETURA,INCLUSIVE ENCARGOS SOCIAIS</v>
      </c>
      <c r="C1701" s="749" t="s">
        <v>10976</v>
      </c>
      <c r="D1701" s="749" t="s">
        <v>10956</v>
      </c>
      <c r="I1701" s="749" t="s">
        <v>7647</v>
      </c>
      <c r="J1701" s="749" t="n">
        <v>11212.96</v>
      </c>
    </row>
    <row collapsed="false" customFormat="false" customHeight="true" hidden="true" ht="12.75" outlineLevel="0" r="1702">
      <c r="A1702" s="749" t="s">
        <v>11106</v>
      </c>
      <c r="B1702" s="749" t="str">
        <f aca="false">C1702&amp;D1702&amp;E1702&amp;F1702&amp;G1702&amp;H1702</f>
        <v>MAO-DE-OBRA DE GEOLOGO JUNIOR,PARA SERVICOS DE CONSULTORIA DE ENGENHARIA E ARQUITETURA,INCLUSIVE ENCARGOS SOCIAIS</v>
      </c>
      <c r="C1702" s="749" t="s">
        <v>10976</v>
      </c>
      <c r="D1702" s="749" t="s">
        <v>10956</v>
      </c>
      <c r="I1702" s="749" t="s">
        <v>7647</v>
      </c>
      <c r="J1702" s="749" t="n">
        <v>9715.2</v>
      </c>
    </row>
    <row collapsed="false" customFormat="false" customHeight="true" hidden="true" ht="12.75" outlineLevel="0" r="1703">
      <c r="A1703" s="749" t="s">
        <v>11107</v>
      </c>
      <c r="B1703" s="749" t="str">
        <f aca="false">C1703&amp;D1703&amp;E1703&amp;F1703&amp;G1703&amp;H1703</f>
        <v>MAO-DE-OBRA DE GEOLOGO PLENO,PARA SERVICOS DE CONSULTORIA DE ENGENHARIA E ARQUITETURA,INCLUSIVE ENCARGOS SOCIAIS</v>
      </c>
      <c r="C1703" s="749" t="s">
        <v>10979</v>
      </c>
      <c r="D1703" s="749" t="s">
        <v>10960</v>
      </c>
      <c r="I1703" s="749" t="s">
        <v>7647</v>
      </c>
      <c r="J1703" s="749" t="n">
        <v>16522.88</v>
      </c>
    </row>
    <row collapsed="false" customFormat="false" customHeight="true" hidden="true" ht="12.75" outlineLevel="0" r="1704">
      <c r="A1704" s="749" t="s">
        <v>11108</v>
      </c>
      <c r="B1704" s="749" t="str">
        <f aca="false">C1704&amp;D1704&amp;E1704&amp;F1704&amp;G1704&amp;H1704</f>
        <v>MAO-DE-OBRA DE GEOLOGO PLENO,PARA SERVICOS DE CONSULTORIA DE ENGENHARIA E ARQUITETURA,INCLUSIVE ENCARGOS SOCIAIS</v>
      </c>
      <c r="C1704" s="749" t="s">
        <v>10979</v>
      </c>
      <c r="D1704" s="749" t="s">
        <v>10960</v>
      </c>
      <c r="I1704" s="749" t="s">
        <v>7647</v>
      </c>
      <c r="J1704" s="749" t="n">
        <v>14317.6</v>
      </c>
    </row>
    <row collapsed="false" customFormat="false" customHeight="true" hidden="true" ht="12.75" outlineLevel="0" r="1705">
      <c r="A1705" s="749" t="s">
        <v>11109</v>
      </c>
      <c r="B1705" s="749" t="str">
        <f aca="false">C1705&amp;D1705&amp;E1705&amp;F1705&amp;G1705&amp;H1705</f>
        <v>MAO-DE-OBRA DE GEOLOGO SENIOR,PARA SERVICOS DE CONSULTORIA DE ENGENHARIA E ARQUITETURA,INCLUSIVE ENCARGOS SOCIAIS</v>
      </c>
      <c r="C1705" s="749" t="s">
        <v>10982</v>
      </c>
      <c r="D1705" s="749" t="s">
        <v>10956</v>
      </c>
      <c r="I1705" s="749" t="s">
        <v>7647</v>
      </c>
      <c r="J1705" s="749" t="n">
        <v>23605.12</v>
      </c>
    </row>
    <row collapsed="false" customFormat="false" customHeight="true" hidden="true" ht="12.75" outlineLevel="0" r="1706">
      <c r="A1706" s="749" t="s">
        <v>11110</v>
      </c>
      <c r="B1706" s="749" t="str">
        <f aca="false">C1706&amp;D1706&amp;E1706&amp;F1706&amp;G1706&amp;H1706</f>
        <v>MAO-DE-OBRA DE GEOLOGO SENIOR,PARA SERVICOS DE CONSULTORIA DE ENGENHARIA E ARQUITETURA,INCLUSIVE ENCARGOS SOCIAIS</v>
      </c>
      <c r="C1706" s="749" t="s">
        <v>10982</v>
      </c>
      <c r="D1706" s="749" t="s">
        <v>10956</v>
      </c>
      <c r="I1706" s="749" t="s">
        <v>7647</v>
      </c>
      <c r="J1706" s="749" t="n">
        <v>20451.2</v>
      </c>
    </row>
    <row collapsed="false" customFormat="false" customHeight="true" hidden="true" ht="12.75" outlineLevel="0" r="1707">
      <c r="A1707" s="749" t="s">
        <v>11111</v>
      </c>
      <c r="B1707" s="749" t="str">
        <f aca="false">C1707&amp;D1707&amp;E1707&amp;F1707&amp;G1707&amp;H1707</f>
        <v>MAO-DE-OBRA DE TECNICO ESPECIALIZADO,PARA SERVICOS DE CONSULTORIA DE ENGENHARIA E ARQUITETURA,INCLUSIVE ENCARGOS SOCIAIS</v>
      </c>
      <c r="C1707" s="749" t="s">
        <v>10985</v>
      </c>
      <c r="D1707" s="749" t="s">
        <v>10986</v>
      </c>
      <c r="I1707" s="749" t="s">
        <v>7647</v>
      </c>
      <c r="J1707" s="749" t="n">
        <v>7527.52</v>
      </c>
    </row>
    <row collapsed="false" customFormat="false" customHeight="true" hidden="true" ht="12.75" outlineLevel="0" r="1708">
      <c r="A1708" s="749" t="s">
        <v>11112</v>
      </c>
      <c r="B1708" s="749" t="str">
        <f aca="false">C1708&amp;D1708&amp;E1708&amp;F1708&amp;G1708&amp;H1708</f>
        <v>MAO-DE-OBRA DE TECNICO ESPECIALIZADO,PARA SERVICOS DE CONSULTORIA DE ENGENHARIA E ARQUITETURA,INCLUSIVE ENCARGOS SOCIAIS</v>
      </c>
      <c r="C1708" s="749" t="s">
        <v>10985</v>
      </c>
      <c r="D1708" s="749" t="s">
        <v>10986</v>
      </c>
      <c r="I1708" s="749" t="s">
        <v>7647</v>
      </c>
      <c r="J1708" s="749" t="n">
        <v>6522.56</v>
      </c>
    </row>
    <row collapsed="false" customFormat="false" customHeight="true" hidden="true" ht="12.75" outlineLevel="0" r="1709">
      <c r="A1709" s="749" t="s">
        <v>11113</v>
      </c>
      <c r="B1709" s="749" t="str">
        <f aca="false">C1709&amp;D1709&amp;E1709&amp;F1709&amp;G1709&amp;H1709</f>
        <v>MAO-DE-OBRA DE AUXILIAR TECNICO,PARA SERVICOS DE CONSULTORIA DE ENGENHARIA E ARQUITETURA,INCLUSIVE ENCARGOS SOCIAIS</v>
      </c>
      <c r="C1709" s="749" t="s">
        <v>10989</v>
      </c>
      <c r="D1709" s="749" t="s">
        <v>10990</v>
      </c>
      <c r="I1709" s="749" t="s">
        <v>7647</v>
      </c>
      <c r="J1709" s="749" t="n">
        <v>3523.52</v>
      </c>
    </row>
    <row collapsed="false" customFormat="false" customHeight="true" hidden="true" ht="12.75" outlineLevel="0" r="1710">
      <c r="A1710" s="749" t="s">
        <v>11114</v>
      </c>
      <c r="B1710" s="749" t="str">
        <f aca="false">C1710&amp;D1710&amp;E1710&amp;F1710&amp;G1710&amp;H1710</f>
        <v>MAO-DE-OBRA DE AUXILIAR TECNICO,PARA SERVICOS DE CONSULTORIA DE ENGENHARIA E ARQUITETURA,INCLUSIVE ENCARGOS SOCIAIS</v>
      </c>
      <c r="C1710" s="749" t="s">
        <v>10989</v>
      </c>
      <c r="D1710" s="749" t="s">
        <v>10990</v>
      </c>
      <c r="I1710" s="749" t="s">
        <v>7647</v>
      </c>
      <c r="J1710" s="749" t="n">
        <v>3053.6</v>
      </c>
    </row>
    <row collapsed="false" customFormat="false" customHeight="true" hidden="true" ht="12.75" outlineLevel="0" r="1711">
      <c r="A1711" s="749" t="s">
        <v>11115</v>
      </c>
      <c r="B1711" s="749" t="str">
        <f aca="false">C1711&amp;D1711&amp;E1711&amp;F1711&amp;G1711&amp;H1711</f>
        <v>MAO-DE-OBRA DE SECRETARIA,PARA SERVICOS DE CONSULTORIA DE ENGENHARIA E ARQUITETURA,INCLUSIVE ENCARGOS SOCIAIS</v>
      </c>
      <c r="C1711" s="749" t="s">
        <v>10993</v>
      </c>
      <c r="D1711" s="749" t="s">
        <v>10994</v>
      </c>
      <c r="I1711" s="749" t="s">
        <v>7647</v>
      </c>
      <c r="J1711" s="749" t="n">
        <v>5445.44</v>
      </c>
    </row>
    <row collapsed="false" customFormat="false" customHeight="true" hidden="true" ht="12.75" outlineLevel="0" r="1712">
      <c r="A1712" s="749" t="s">
        <v>11116</v>
      </c>
      <c r="B1712" s="749" t="str">
        <f aca="false">C1712&amp;D1712&amp;E1712&amp;F1712&amp;G1712&amp;H1712</f>
        <v>MAO-DE-OBRA DE SECRETARIA,PARA SERVICOS DE CONSULTORIA DE ENGENHARIA E ARQUITETURA,INCLUSIVE ENCARGOS SOCIAIS</v>
      </c>
      <c r="C1712" s="749" t="s">
        <v>10993</v>
      </c>
      <c r="D1712" s="749" t="s">
        <v>10994</v>
      </c>
      <c r="I1712" s="749" t="s">
        <v>7647</v>
      </c>
      <c r="J1712" s="749" t="n">
        <v>4718.56</v>
      </c>
    </row>
    <row collapsed="false" customFormat="false" customHeight="true" hidden="false" ht="12.75" outlineLevel="0" r="1713">
      <c r="A1713" s="749" t="s">
        <v>11117</v>
      </c>
      <c r="B1713" s="749" t="str">
        <f aca="false">C1713&amp;D1713&amp;E1713&amp;F1713&amp;G1713&amp;H1713</f>
        <v>MAO-DE-OBRA DE ARQUITETO OU ENGENHEIRO COORDENADOR,PARA SERVICOS DE CONSULTORIA DE ENGENHARIA E ARQUITETURA,INCLUSIVE ENCARGOS SOCIAIS</v>
      </c>
      <c r="C1713" s="749" t="s">
        <v>10997</v>
      </c>
      <c r="D1713" s="749" t="s">
        <v>10998</v>
      </c>
      <c r="E1713" s="749" t="s">
        <v>10999</v>
      </c>
      <c r="I1713" s="749" t="s">
        <v>7647</v>
      </c>
      <c r="J1713" s="749" t="n">
        <v>38779.84</v>
      </c>
    </row>
    <row collapsed="false" customFormat="false" customHeight="true" hidden="false" ht="12.75" outlineLevel="0" r="1714">
      <c r="A1714" s="749" t="s">
        <v>11118</v>
      </c>
      <c r="B1714" s="749" t="str">
        <f aca="false">C1714&amp;D1714&amp;E1714&amp;F1714&amp;G1714&amp;H1714</f>
        <v>MAO-DE-OBRA DE ARQUITETO OU ENGENHEIRO COORDENADOR,PARA SERVICOS DE CONSULTORIA DE ENGENHARIA E ARQUITETURA,INCLUSIVE ENCARGOS SOCIAIS</v>
      </c>
      <c r="C1714" s="749" t="s">
        <v>10997</v>
      </c>
      <c r="D1714" s="749" t="s">
        <v>10998</v>
      </c>
      <c r="E1714" s="749" t="s">
        <v>10999</v>
      </c>
      <c r="I1714" s="749" t="s">
        <v>7647</v>
      </c>
      <c r="J1714" s="749" t="n">
        <v>33598.4</v>
      </c>
    </row>
    <row collapsed="false" customFormat="false" customHeight="true" hidden="false" ht="12.75" outlineLevel="0" r="1715">
      <c r="A1715" s="749" t="s">
        <v>11119</v>
      </c>
      <c r="B1715" s="749" t="str">
        <f aca="false">C1715&amp;D1715&amp;E1715&amp;F1715&amp;G1715&amp;H1715</f>
        <v>MAO-DE-OBRA DE ARQUITETO OU ENGENHEIRO JUNIOR,PARA SERVICOSDE CONSULTORIA DE ENGENHARIA E ARQUITETURA,INCLUSIVE ENCARGOS SOCIAIS</v>
      </c>
      <c r="C1715" s="749" t="s">
        <v>11002</v>
      </c>
      <c r="D1715" s="749" t="s">
        <v>11003</v>
      </c>
      <c r="E1715" s="749" t="s">
        <v>11004</v>
      </c>
      <c r="I1715" s="749" t="s">
        <v>7647</v>
      </c>
      <c r="J1715" s="749" t="n">
        <v>16017.76</v>
      </c>
    </row>
    <row collapsed="false" customFormat="false" customHeight="true" hidden="false" ht="12.75" outlineLevel="0" r="1716">
      <c r="A1716" s="749" t="s">
        <v>11120</v>
      </c>
      <c r="B1716" s="749" t="str">
        <f aca="false">C1716&amp;D1716&amp;E1716&amp;F1716&amp;G1716&amp;H1716</f>
        <v>MAO-DE-OBRA DE ARQUITETO OU ENGENHEIRO JUNIOR,PARA SERVICOSDE CONSULTORIA DE ENGENHARIA E ARQUITETURA,INCLUSIVE ENCARGOS SOCIAIS</v>
      </c>
      <c r="C1716" s="749" t="s">
        <v>11002</v>
      </c>
      <c r="D1716" s="749" t="s">
        <v>11003</v>
      </c>
      <c r="E1716" s="749" t="s">
        <v>11004</v>
      </c>
      <c r="I1716" s="749" t="s">
        <v>7647</v>
      </c>
      <c r="J1716" s="749" t="n">
        <v>13879.36</v>
      </c>
    </row>
    <row collapsed="false" customFormat="false" customHeight="true" hidden="false" ht="12.75" outlineLevel="0" r="1717">
      <c r="A1717" s="749" t="s">
        <v>11121</v>
      </c>
      <c r="B1717" s="749" t="str">
        <f aca="false">C1717&amp;D1717&amp;E1717&amp;F1717&amp;G1717&amp;H1717</f>
        <v>MAO-DE-OBRA DE ARQUITETO OU ENGENHEIRO PLENO,PARA SERVICOS DE CONSULTORIA DE ENGENHARIA E ARQUITETURA,INCLUSIVE ENCARGOS SOCIAIS</v>
      </c>
      <c r="C1717" s="749" t="s">
        <v>11007</v>
      </c>
      <c r="D1717" s="749" t="s">
        <v>11008</v>
      </c>
      <c r="E1717" s="749" t="s">
        <v>11009</v>
      </c>
      <c r="I1717" s="749" t="s">
        <v>7647</v>
      </c>
      <c r="J1717" s="749" t="n">
        <v>23605.12</v>
      </c>
    </row>
    <row collapsed="false" customFormat="false" customHeight="true" hidden="false" ht="12.75" outlineLevel="0" r="1718">
      <c r="A1718" s="749" t="s">
        <v>11122</v>
      </c>
      <c r="B1718" s="749" t="str">
        <f aca="false">C1718&amp;D1718&amp;E1718&amp;F1718&amp;G1718&amp;H1718</f>
        <v>MAO-DE-OBRA DE ARQUITETO OU ENGENHEIRO PLENO,PARA SERVICOS DE CONSULTORIA DE ENGENHARIA E ARQUITETURA,INCLUSIVE ENCARGOS SOCIAIS</v>
      </c>
      <c r="C1718" s="749" t="s">
        <v>11007</v>
      </c>
      <c r="D1718" s="749" t="s">
        <v>11008</v>
      </c>
      <c r="E1718" s="749" t="s">
        <v>11009</v>
      </c>
      <c r="I1718" s="749" t="s">
        <v>7647</v>
      </c>
      <c r="J1718" s="749" t="n">
        <v>20452.96</v>
      </c>
    </row>
    <row collapsed="false" customFormat="false" customHeight="true" hidden="false" ht="12.75" outlineLevel="0" r="1719">
      <c r="A1719" s="749" t="s">
        <v>11123</v>
      </c>
      <c r="B1719" s="749" t="str">
        <f aca="false">C1719&amp;D1719&amp;E1719&amp;F1719&amp;G1719&amp;H1719</f>
        <v>MAO-DE-OBRA DE ARQUITETO OU ENGENHEIRO SENIOR,PARA SERVICOSDE CONSULTORIA DE ENGENHARIA E ARQUITETURA,INCLUSIVE ENCARGOS SOCIAIS</v>
      </c>
      <c r="C1719" s="749" t="s">
        <v>11012</v>
      </c>
      <c r="D1719" s="749" t="s">
        <v>11003</v>
      </c>
      <c r="E1719" s="749" t="s">
        <v>11004</v>
      </c>
      <c r="I1719" s="749" t="s">
        <v>7647</v>
      </c>
      <c r="J1719" s="749" t="n">
        <v>33721.6</v>
      </c>
    </row>
    <row collapsed="false" customFormat="false" customHeight="true" hidden="false" ht="12.75" outlineLevel="0" r="1720">
      <c r="A1720" s="749" t="s">
        <v>11124</v>
      </c>
      <c r="B1720" s="749" t="str">
        <f aca="false">C1720&amp;D1720&amp;E1720&amp;F1720&amp;G1720&amp;H1720</f>
        <v>MAO-DE-OBRA DE ARQUITETO OU ENGENHEIRO SENIOR,PARA SERVICOSDE CONSULTORIA DE ENGENHARIA E ARQUITETURA,INCLUSIVE ENCARGOS SOCIAIS</v>
      </c>
      <c r="C1720" s="749" t="s">
        <v>11012</v>
      </c>
      <c r="D1720" s="749" t="s">
        <v>11003</v>
      </c>
      <c r="E1720" s="749" t="s">
        <v>11004</v>
      </c>
      <c r="I1720" s="749" t="s">
        <v>7647</v>
      </c>
      <c r="J1720" s="749" t="n">
        <v>29216</v>
      </c>
    </row>
    <row collapsed="false" customFormat="false" customHeight="true" hidden="true" ht="12.75" outlineLevel="0" r="1721">
      <c r="A1721" s="749" t="s">
        <v>11125</v>
      </c>
      <c r="B1721" s="749" t="str">
        <f aca="false">C1721&amp;D1721&amp;E1721&amp;F1721&amp;G1721&amp;H1721</f>
        <v>MAO-DE-OBRA DE DESENHISTA CADISTA JUNIOR,PARA SERVICOS DE CONSULTORIA DE ENGENHARIA E ARQUITETURA,INCLUSIVE ENCARGOS SOCIAIS</v>
      </c>
      <c r="C1721" s="749" t="s">
        <v>11015</v>
      </c>
      <c r="D1721" s="749" t="s">
        <v>11016</v>
      </c>
      <c r="E1721" s="749" t="s">
        <v>11017</v>
      </c>
      <c r="I1721" s="749" t="s">
        <v>7647</v>
      </c>
      <c r="J1721" s="749" t="n">
        <v>4371.84</v>
      </c>
    </row>
    <row collapsed="false" customFormat="false" customHeight="true" hidden="true" ht="12.75" outlineLevel="0" r="1722">
      <c r="A1722" s="749" t="s">
        <v>11126</v>
      </c>
      <c r="B1722" s="749" t="str">
        <f aca="false">C1722&amp;D1722&amp;E1722&amp;F1722&amp;G1722&amp;H1722</f>
        <v>MAO-DE-OBRA DE DESENHISTA CADISTA JUNIOR,PARA SERVICOS DE CONSULTORIA DE ENGENHARIA E ARQUITETURA,INCLUSIVE ENCARGOS SOCIAIS</v>
      </c>
      <c r="C1722" s="749" t="s">
        <v>11015</v>
      </c>
      <c r="D1722" s="749" t="s">
        <v>11016</v>
      </c>
      <c r="E1722" s="749" t="s">
        <v>11017</v>
      </c>
      <c r="I1722" s="749" t="s">
        <v>7647</v>
      </c>
      <c r="J1722" s="749" t="n">
        <v>3789.28</v>
      </c>
    </row>
    <row collapsed="false" customFormat="false" customHeight="true" hidden="true" ht="12.75" outlineLevel="0" r="1723">
      <c r="A1723" s="749" t="s">
        <v>11127</v>
      </c>
      <c r="B1723" s="749" t="str">
        <f aca="false">C1723&amp;D1723&amp;E1723&amp;F1723&amp;G1723&amp;H1723</f>
        <v>MAO-DE-OBRA DE DESENHISTA CADISTA PLENO,PARA SERVICOS DE CONSULTORIA DE ENGENHARIA E ARQUITETURA,INCLUSIVE ENCARGOS SOCIAIS</v>
      </c>
      <c r="C1723" s="749" t="s">
        <v>11020</v>
      </c>
      <c r="D1723" s="749" t="s">
        <v>11021</v>
      </c>
      <c r="E1723" s="749" t="s">
        <v>11022</v>
      </c>
      <c r="I1723" s="749" t="s">
        <v>7647</v>
      </c>
      <c r="J1723" s="749" t="n">
        <v>4996.64</v>
      </c>
    </row>
    <row collapsed="false" customFormat="false" customHeight="true" hidden="true" ht="12.75" outlineLevel="0" r="1724">
      <c r="A1724" s="749" t="s">
        <v>11128</v>
      </c>
      <c r="B1724" s="749" t="str">
        <f aca="false">C1724&amp;D1724&amp;E1724&amp;F1724&amp;G1724&amp;H1724</f>
        <v>MAO-DE-OBRA DE DESENHISTA CADISTA PLENO,PARA SERVICOS DE CONSULTORIA DE ENGENHARIA E ARQUITETURA,INCLUSIVE ENCARGOS SOCIAIS</v>
      </c>
      <c r="C1724" s="749" t="s">
        <v>11020</v>
      </c>
      <c r="D1724" s="749" t="s">
        <v>11021</v>
      </c>
      <c r="E1724" s="749" t="s">
        <v>11022</v>
      </c>
      <c r="I1724" s="749" t="s">
        <v>7647</v>
      </c>
      <c r="J1724" s="749" t="n">
        <v>4331.36</v>
      </c>
    </row>
    <row collapsed="false" customFormat="false" customHeight="true" hidden="true" ht="12.75" outlineLevel="0" r="1725">
      <c r="A1725" s="749" t="s">
        <v>11129</v>
      </c>
      <c r="B1725" s="749" t="str">
        <f aca="false">C1725&amp;D1725&amp;E1725&amp;F1725&amp;G1725&amp;H1725</f>
        <v>MAO-DE-OBRA DE DESENHISTA CADISTA SENIOR,PARA SERVICOS DE CONSULTORIA DE ENGENHARIA E ARQUITETURA,INCLUSIVE ENCARGOS SOCIAIS</v>
      </c>
      <c r="C1725" s="749" t="s">
        <v>11025</v>
      </c>
      <c r="D1725" s="749" t="s">
        <v>11016</v>
      </c>
      <c r="E1725" s="749" t="s">
        <v>11017</v>
      </c>
      <c r="I1725" s="749" t="s">
        <v>7647</v>
      </c>
      <c r="J1725" s="749" t="n">
        <v>6246.24</v>
      </c>
    </row>
    <row collapsed="false" customFormat="false" customHeight="true" hidden="true" ht="12.75" outlineLevel="0" r="1726">
      <c r="A1726" s="749" t="s">
        <v>11130</v>
      </c>
      <c r="B1726" s="749" t="str">
        <f aca="false">C1726&amp;D1726&amp;E1726&amp;F1726&amp;G1726&amp;H1726</f>
        <v>MAO-DE-OBRA DE DESENHISTA CADISTA SENIOR,PARA SERVICOS DE CONSULTORIA DE ENGENHARIA E ARQUITETURA,INCLUSIVE ENCARGOS SOCIAIS</v>
      </c>
      <c r="C1726" s="749" t="s">
        <v>11025</v>
      </c>
      <c r="D1726" s="749" t="s">
        <v>11016</v>
      </c>
      <c r="E1726" s="749" t="s">
        <v>11017</v>
      </c>
      <c r="I1726" s="749" t="s">
        <v>7647</v>
      </c>
      <c r="J1726" s="749" t="n">
        <v>5413.76</v>
      </c>
    </row>
    <row collapsed="false" customFormat="false" customHeight="true" hidden="true" ht="12.75" outlineLevel="0" r="1727">
      <c r="A1727" s="749" t="s">
        <v>11131</v>
      </c>
      <c r="B1727" s="749" t="str">
        <f aca="false">C1727&amp;D1727&amp;E1727&amp;F1727&amp;G1727&amp;H1727</f>
        <v>MAO-DE-OBRA DE PROJETISTA CADISTA JUNIOR,PARA SERVICOS DE CONSULTORIA DE ENGENHARIA E ARQUITETURA,INCLUSIVE ENCARGOS SOCIAIS</v>
      </c>
      <c r="C1727" s="749" t="s">
        <v>11028</v>
      </c>
      <c r="D1727" s="749" t="s">
        <v>11016</v>
      </c>
      <c r="E1727" s="749" t="s">
        <v>11017</v>
      </c>
      <c r="I1727" s="749" t="s">
        <v>7647</v>
      </c>
      <c r="J1727" s="749" t="n">
        <v>7288.16</v>
      </c>
    </row>
    <row collapsed="false" customFormat="false" customHeight="true" hidden="true" ht="12.75" outlineLevel="0" r="1728">
      <c r="A1728" s="749" t="s">
        <v>11132</v>
      </c>
      <c r="B1728" s="749" t="str">
        <f aca="false">C1728&amp;D1728&amp;E1728&amp;F1728&amp;G1728&amp;H1728</f>
        <v>MAO-DE-OBRA DE PROJETISTA CADISTA JUNIOR,PARA SERVICOS DE CONSULTORIA DE ENGENHARIA E ARQUITETURA,INCLUSIVE ENCARGOS SOCIAIS</v>
      </c>
      <c r="C1728" s="749" t="s">
        <v>11028</v>
      </c>
      <c r="D1728" s="749" t="s">
        <v>11016</v>
      </c>
      <c r="E1728" s="749" t="s">
        <v>11017</v>
      </c>
      <c r="I1728" s="749" t="s">
        <v>7647</v>
      </c>
      <c r="J1728" s="749" t="n">
        <v>6314.88</v>
      </c>
    </row>
    <row collapsed="false" customFormat="false" customHeight="true" hidden="true" ht="12.75" outlineLevel="0" r="1729">
      <c r="A1729" s="749" t="s">
        <v>11133</v>
      </c>
      <c r="B1729" s="749" t="str">
        <f aca="false">C1729&amp;D1729&amp;E1729&amp;F1729&amp;G1729&amp;H1729</f>
        <v>MAO-DE-OBRA DE PROJETISTA CADISTA PLENO,PARA SERVICOS DE CONSULTORIA DE ENGENHARIA E ARQUITETURA,INCLUSIVE ENCARGOS SOCIAIS</v>
      </c>
      <c r="C1729" s="749" t="s">
        <v>11031</v>
      </c>
      <c r="D1729" s="749" t="s">
        <v>11021</v>
      </c>
      <c r="E1729" s="749" t="s">
        <v>11022</v>
      </c>
      <c r="I1729" s="749" t="s">
        <v>7647</v>
      </c>
      <c r="J1729" s="749" t="n">
        <v>8330.08</v>
      </c>
    </row>
    <row collapsed="false" customFormat="false" customHeight="true" hidden="true" ht="12.75" outlineLevel="0" r="1730">
      <c r="A1730" s="749" t="s">
        <v>11134</v>
      </c>
      <c r="B1730" s="749" t="str">
        <f aca="false">C1730&amp;D1730&amp;E1730&amp;F1730&amp;G1730&amp;H1730</f>
        <v>MAO-DE-OBRA DE PROJETISTA CADISTA PLENO,PARA SERVICOS DE CONSULTORIA DE ENGENHARIA E ARQUITETURA,INCLUSIVE ENCARGOS SOCIAIS</v>
      </c>
      <c r="C1730" s="749" t="s">
        <v>11031</v>
      </c>
      <c r="D1730" s="749" t="s">
        <v>11021</v>
      </c>
      <c r="E1730" s="749" t="s">
        <v>11022</v>
      </c>
      <c r="I1730" s="749" t="s">
        <v>7647</v>
      </c>
      <c r="J1730" s="749" t="n">
        <v>7217.76</v>
      </c>
    </row>
    <row collapsed="false" customFormat="false" customHeight="true" hidden="true" ht="12.75" outlineLevel="0" r="1731">
      <c r="A1731" s="749" t="s">
        <v>11135</v>
      </c>
      <c r="B1731" s="749" t="str">
        <f aca="false">C1731&amp;D1731&amp;E1731&amp;F1731&amp;G1731&amp;H1731</f>
        <v>MAO-DE-OBRA DE PROJETISTA CADISTA SENIOR,PARA SERVICOS DE CONSULTORIA DE ENGENHARIA E ARQUITETURA,INCLUSIVE ENCARGOS SOCIAIS</v>
      </c>
      <c r="C1731" s="749" t="s">
        <v>11036</v>
      </c>
      <c r="D1731" s="749" t="s">
        <v>11016</v>
      </c>
      <c r="E1731" s="749" t="s">
        <v>11017</v>
      </c>
      <c r="I1731" s="749" t="s">
        <v>7647</v>
      </c>
      <c r="J1731" s="749" t="n">
        <v>10412.16</v>
      </c>
    </row>
    <row collapsed="false" customFormat="false" customHeight="true" hidden="true" ht="12.75" outlineLevel="0" r="1732">
      <c r="A1732" s="749" t="s">
        <v>11136</v>
      </c>
      <c r="B1732" s="749" t="str">
        <f aca="false">C1732&amp;D1732&amp;E1732&amp;F1732&amp;G1732&amp;H1732</f>
        <v>MAO-DE-OBRA DE PROJETISTA CADISTA SENIOR,PARA SERVICOS DE CONSULTORIA DE ENGENHARIA E ARQUITETURA,INCLUSIVE ENCARGOS SOCIAIS</v>
      </c>
      <c r="C1732" s="749" t="s">
        <v>11036</v>
      </c>
      <c r="D1732" s="749" t="s">
        <v>11016</v>
      </c>
      <c r="E1732" s="749" t="s">
        <v>11017</v>
      </c>
      <c r="I1732" s="749" t="s">
        <v>7647</v>
      </c>
      <c r="J1732" s="749" t="n">
        <v>9021.76</v>
      </c>
    </row>
    <row collapsed="false" customFormat="false" customHeight="true" hidden="true" ht="12.75" outlineLevel="0" r="1733">
      <c r="A1733" s="749" t="s">
        <v>11137</v>
      </c>
      <c r="B1733" s="749" t="str">
        <f aca="false">C1733&amp;D1733&amp;E1733&amp;F1733&amp;G1733&amp;H1733</f>
        <v>MAO-DE-OBRA DE CONSULTOR,PARA SERVICOS DE CONSULTORIA DE ENGENHARIA E ARQUITETURA,EXCLUSIVE ENCARGOS SOCIAIS</v>
      </c>
      <c r="C1733" s="749" t="s">
        <v>11039</v>
      </c>
      <c r="D1733" s="749" t="s">
        <v>11040</v>
      </c>
      <c r="I1733" s="749" t="s">
        <v>7647</v>
      </c>
      <c r="J1733" s="749" t="n">
        <v>25759.8</v>
      </c>
    </row>
    <row collapsed="false" customFormat="false" customHeight="true" hidden="true" ht="12.75" outlineLevel="0" r="1734">
      <c r="A1734" s="749" t="s">
        <v>11138</v>
      </c>
      <c r="B1734" s="749" t="str">
        <f aca="false">C1734&amp;D1734&amp;E1734&amp;F1734&amp;G1734&amp;H1734</f>
        <v>MAO-DE-OBRA DE CONSULTOR,PARA SERVICOS DE CONSULTORIA DE ENGENHARIA E ARQUITETURA,EXCLUSIVE ENCARGOS SOCIAIS</v>
      </c>
      <c r="C1734" s="749" t="s">
        <v>11039</v>
      </c>
      <c r="D1734" s="749" t="s">
        <v>11040</v>
      </c>
      <c r="I1734" s="749" t="s">
        <v>7647</v>
      </c>
      <c r="J1734" s="749" t="n">
        <v>25759.8</v>
      </c>
    </row>
    <row collapsed="false" customFormat="false" customHeight="true" hidden="true" ht="12.75" outlineLevel="0" r="1735">
      <c r="A1735" s="749" t="s">
        <v>11139</v>
      </c>
      <c r="B1735" s="749" t="str">
        <f aca="false">C1735&amp;D1735&amp;E1735&amp;F1735&amp;G1735&amp;H1735</f>
        <v>MAO-DE-OBRA DE CONSULTOR,PARA SERVICOS DE CONSULTORIA DE ENGENHARIA E ARQUITETURA,INCLUSIVE ENCARGOS SOCIAIS</v>
      </c>
      <c r="C1735" s="749" t="s">
        <v>11039</v>
      </c>
      <c r="D1735" s="749" t="s">
        <v>11043</v>
      </c>
      <c r="I1735" s="749" t="s">
        <v>7647</v>
      </c>
      <c r="J1735" s="749" t="n">
        <v>45524.16</v>
      </c>
    </row>
    <row collapsed="false" customFormat="false" customHeight="true" hidden="true" ht="12.75" outlineLevel="0" r="1736">
      <c r="A1736" s="749" t="s">
        <v>11140</v>
      </c>
      <c r="B1736" s="749" t="str">
        <f aca="false">C1736&amp;D1736&amp;E1736&amp;F1736&amp;G1736&amp;H1736</f>
        <v>MAO-DE-OBRA DE CONSULTOR,PARA SERVICOS DE CONSULTORIA DE ENGENHARIA E ARQUITETURA,INCLUSIVE ENCARGOS SOCIAIS</v>
      </c>
      <c r="C1736" s="749" t="s">
        <v>11039</v>
      </c>
      <c r="D1736" s="749" t="s">
        <v>11043</v>
      </c>
      <c r="I1736" s="749" t="s">
        <v>7647</v>
      </c>
      <c r="J1736" s="749" t="n">
        <v>39441.6</v>
      </c>
    </row>
    <row collapsed="false" customFormat="false" customHeight="true" hidden="true" ht="12.75" outlineLevel="0" r="1737">
      <c r="A1737" s="749" t="s">
        <v>11141</v>
      </c>
      <c r="B1737" s="749" t="str">
        <f aca="false">C1737&amp;D1737&amp;E1737&amp;F1737&amp;G1737&amp;H1737</f>
        <v>MAO-DE-OBRA DE PROGRAMADOR DE INFORMATICA JUNIOR,PARA SERVICOS DE CONSULTORIA DE ENGENHARIA E ARQUITETURA,INCLUSIVE ENCARGOS SOCIAIS</v>
      </c>
      <c r="C1737" s="749" t="s">
        <v>11053</v>
      </c>
      <c r="D1737" s="749" t="s">
        <v>11054</v>
      </c>
      <c r="E1737" s="749" t="s">
        <v>11055</v>
      </c>
      <c r="I1737" s="749" t="s">
        <v>7647</v>
      </c>
      <c r="J1737" s="749" t="n">
        <v>6566.56</v>
      </c>
    </row>
    <row collapsed="false" customFormat="false" customHeight="true" hidden="true" ht="12.75" outlineLevel="0" r="1738">
      <c r="A1738" s="749" t="s">
        <v>11142</v>
      </c>
      <c r="B1738" s="749" t="str">
        <f aca="false">C1738&amp;D1738&amp;E1738&amp;F1738&amp;G1738&amp;H1738</f>
        <v>MAO-DE-OBRA DE PROGRAMADOR DE INFORMATICA JUNIOR,PARA SERVICOS DE CONSULTORIA DE ENGENHARIA E ARQUITETURA,INCLUSIVE ENCARGOS SOCIAIS</v>
      </c>
      <c r="C1738" s="749" t="s">
        <v>11053</v>
      </c>
      <c r="D1738" s="749" t="s">
        <v>11054</v>
      </c>
      <c r="E1738" s="749" t="s">
        <v>11055</v>
      </c>
      <c r="I1738" s="749" t="s">
        <v>7647</v>
      </c>
      <c r="J1738" s="749" t="n">
        <v>5690.08</v>
      </c>
    </row>
    <row collapsed="false" customFormat="false" customHeight="true" hidden="true" ht="12.75" outlineLevel="0" r="1739">
      <c r="A1739" s="749" t="s">
        <v>11143</v>
      </c>
      <c r="B1739" s="749" t="str">
        <f aca="false">C1739&amp;D1739&amp;E1739&amp;F1739&amp;G1739&amp;H1739</f>
        <v>MAO-DE-OBRA DE PROGRAMADOR DE INFORMATICA PLENO,PARA SERVICOS DE CONSULTORIA DE ENGENHARIA E ARQUITETURA,INCLUSIVE ENCARGOS SOCIAIS</v>
      </c>
      <c r="C1739" s="749" t="s">
        <v>11058</v>
      </c>
      <c r="D1739" s="749" t="s">
        <v>11059</v>
      </c>
      <c r="E1739" s="749" t="s">
        <v>11060</v>
      </c>
      <c r="I1739" s="749" t="s">
        <v>7647</v>
      </c>
      <c r="J1739" s="749" t="n">
        <v>7527.52</v>
      </c>
    </row>
    <row collapsed="false" customFormat="false" customHeight="true" hidden="true" ht="12.75" outlineLevel="0" r="1740">
      <c r="A1740" s="749" t="s">
        <v>11144</v>
      </c>
      <c r="B1740" s="749" t="str">
        <f aca="false">C1740&amp;D1740&amp;E1740&amp;F1740&amp;G1740&amp;H1740</f>
        <v>MAO-DE-OBRA DE PROGRAMADOR DE INFORMATICA PLENO,PARA SERVICOS DE CONSULTORIA DE ENGENHARIA E ARQUITETURA,INCLUSIVE ENCARGOS SOCIAIS</v>
      </c>
      <c r="C1740" s="749" t="s">
        <v>11058</v>
      </c>
      <c r="D1740" s="749" t="s">
        <v>11059</v>
      </c>
      <c r="E1740" s="749" t="s">
        <v>11060</v>
      </c>
      <c r="I1740" s="749" t="s">
        <v>7647</v>
      </c>
      <c r="J1740" s="749" t="n">
        <v>6522.56</v>
      </c>
    </row>
    <row collapsed="false" customFormat="false" customHeight="true" hidden="true" ht="12.75" outlineLevel="0" r="1741">
      <c r="A1741" s="749" t="s">
        <v>11145</v>
      </c>
      <c r="B1741" s="749" t="str">
        <f aca="false">C1741&amp;D1741&amp;E1741&amp;F1741&amp;G1741&amp;H1741</f>
        <v>MAO-DE-OBRA DE PROGRAMADOR DE INFORMATICA SENIOR,PARA SERVICOS DE CONSULTORIA DE ENGENHARIA E ARQUITETURA,INCLUSIVE ENCARGOS SOCIAIS</v>
      </c>
      <c r="C1741" s="749" t="s">
        <v>11063</v>
      </c>
      <c r="D1741" s="749" t="s">
        <v>11054</v>
      </c>
      <c r="E1741" s="749" t="s">
        <v>11055</v>
      </c>
      <c r="I1741" s="749" t="s">
        <v>7647</v>
      </c>
      <c r="J1741" s="749" t="n">
        <v>9451.2</v>
      </c>
    </row>
    <row collapsed="false" customFormat="false" customHeight="true" hidden="true" ht="12.75" outlineLevel="0" r="1742">
      <c r="A1742" s="749" t="s">
        <v>11146</v>
      </c>
      <c r="B1742" s="749" t="str">
        <f aca="false">C1742&amp;D1742&amp;E1742&amp;F1742&amp;G1742&amp;H1742</f>
        <v>MAO-DE-OBRA DE PROGRAMADOR DE INFORMATICA SENIOR,PARA SERVICOS DE CONSULTORIA DE ENGENHARIA E ARQUITETURA,INCLUSIVE ENCARGOS SOCIAIS</v>
      </c>
      <c r="C1742" s="749" t="s">
        <v>11063</v>
      </c>
      <c r="D1742" s="749" t="s">
        <v>11054</v>
      </c>
      <c r="E1742" s="749" t="s">
        <v>11055</v>
      </c>
      <c r="I1742" s="749" t="s">
        <v>7647</v>
      </c>
      <c r="J1742" s="749" t="n">
        <v>8189.28</v>
      </c>
    </row>
    <row collapsed="false" customFormat="false" customHeight="true" hidden="true" ht="12.75" outlineLevel="0" r="1743">
      <c r="A1743" s="749" t="s">
        <v>11147</v>
      </c>
      <c r="B1743" s="749" t="str">
        <f aca="false">C1743&amp;D1743&amp;E1743&amp;F1743&amp;G1743&amp;H1743</f>
        <v>MAO-DE-OBRA DE ANALISTA DE SISTEMA JUNIOR,PARA SERVICOS DE CONSULTORIA DE ENGENHARIA E ARQUITETURA,INCLUSIVE ENCARGOS SOCIAIS</v>
      </c>
      <c r="C1743" s="749" t="s">
        <v>11066</v>
      </c>
      <c r="D1743" s="749" t="s">
        <v>11067</v>
      </c>
      <c r="E1743" s="749" t="s">
        <v>11068</v>
      </c>
      <c r="I1743" s="749" t="s">
        <v>11148</v>
      </c>
      <c r="J1743" s="749" t="n">
        <v>8970.72</v>
      </c>
    </row>
    <row collapsed="false" customFormat="false" customHeight="true" hidden="true" ht="12.75" outlineLevel="0" r="1744">
      <c r="A1744" s="749" t="s">
        <v>11149</v>
      </c>
      <c r="B1744" s="749" t="str">
        <f aca="false">C1744&amp;D1744&amp;E1744&amp;F1744&amp;G1744&amp;H1744</f>
        <v>MAO-DE-OBRA DE ANALISTA DE SISTEMA JUNIOR,PARA SERVICOS DE CONSULTORIA DE ENGENHARIA E ARQUITETURA,INCLUSIVE ENCARGOS SOCIAIS</v>
      </c>
      <c r="C1744" s="749" t="s">
        <v>11066</v>
      </c>
      <c r="D1744" s="749" t="s">
        <v>11067</v>
      </c>
      <c r="E1744" s="749" t="s">
        <v>11068</v>
      </c>
      <c r="I1744" s="749" t="s">
        <v>11148</v>
      </c>
      <c r="J1744" s="749" t="n">
        <v>7772.16</v>
      </c>
    </row>
    <row collapsed="false" customFormat="false" customHeight="true" hidden="true" ht="12.75" outlineLevel="0" r="1745">
      <c r="A1745" s="749" t="s">
        <v>11150</v>
      </c>
      <c r="B1745" s="749" t="str">
        <f aca="false">C1745&amp;D1745&amp;E1745&amp;F1745&amp;G1745&amp;H1745</f>
        <v>MAO-DE-OBRA DE ANALISTA DE SISTEMA PLENO,PARA SERVICOS DE CONSULTORIA DE ENGENHARIA E ARQUITETURA,INCLUSIVE ENCARGOS SOCIAIS</v>
      </c>
      <c r="C1745" s="749" t="s">
        <v>11071</v>
      </c>
      <c r="D1745" s="749" t="s">
        <v>11016</v>
      </c>
      <c r="E1745" s="749" t="s">
        <v>11017</v>
      </c>
      <c r="I1745" s="749" t="s">
        <v>7647</v>
      </c>
      <c r="J1745" s="749" t="n">
        <v>10252</v>
      </c>
    </row>
    <row collapsed="false" customFormat="false" customHeight="true" hidden="true" ht="12.75" outlineLevel="0" r="1746">
      <c r="A1746" s="749" t="s">
        <v>11151</v>
      </c>
      <c r="B1746" s="749" t="str">
        <f aca="false">C1746&amp;D1746&amp;E1746&amp;F1746&amp;G1746&amp;H1746</f>
        <v>MAO-DE-OBRA DE ANALISTA DE SISTEMA PLENO,PARA SERVICOS DE CONSULTORIA DE ENGENHARIA E ARQUITETURA,INCLUSIVE ENCARGOS SOCIAIS</v>
      </c>
      <c r="C1746" s="749" t="s">
        <v>11071</v>
      </c>
      <c r="D1746" s="749" t="s">
        <v>11016</v>
      </c>
      <c r="E1746" s="749" t="s">
        <v>11017</v>
      </c>
      <c r="I1746" s="749" t="s">
        <v>7647</v>
      </c>
      <c r="J1746" s="749" t="n">
        <v>8882.72</v>
      </c>
    </row>
    <row collapsed="false" customFormat="false" customHeight="true" hidden="true" ht="12.75" outlineLevel="0" r="1747">
      <c r="A1747" s="749" t="s">
        <v>11152</v>
      </c>
      <c r="B1747" s="749" t="str">
        <f aca="false">C1747&amp;D1747&amp;E1747&amp;F1747&amp;G1747&amp;H1747</f>
        <v>MAO-DE-OBRA DE ANALISTA DE SISTEMA SENIOR,PARA SERVICOS DE CONSULTORIA DE ENGENHARIA E ARQUITETURA,INCLUSIVE ENCARGOS SOCIAIS</v>
      </c>
      <c r="C1747" s="749" t="s">
        <v>11074</v>
      </c>
      <c r="D1747" s="749" t="s">
        <v>11067</v>
      </c>
      <c r="E1747" s="749" t="s">
        <v>11068</v>
      </c>
      <c r="I1747" s="749" t="s">
        <v>7647</v>
      </c>
      <c r="J1747" s="749" t="n">
        <v>12814.56</v>
      </c>
    </row>
    <row collapsed="false" customFormat="false" customHeight="true" hidden="true" ht="12.75" outlineLevel="0" r="1748">
      <c r="A1748" s="749" t="s">
        <v>11153</v>
      </c>
      <c r="B1748" s="749" t="str">
        <f aca="false">C1748&amp;D1748&amp;E1748&amp;F1748&amp;G1748&amp;H1748</f>
        <v>MAO-DE-OBRA DE ANALISTA DE SISTEMA SENIOR,PARA SERVICOS DE CONSULTORIA DE ENGENHARIA E ARQUITETURA,INCLUSIVE ENCARGOS SOCIAIS</v>
      </c>
      <c r="C1748" s="749" t="s">
        <v>11074</v>
      </c>
      <c r="D1748" s="749" t="s">
        <v>11067</v>
      </c>
      <c r="E1748" s="749" t="s">
        <v>11068</v>
      </c>
      <c r="I1748" s="749" t="s">
        <v>7647</v>
      </c>
      <c r="J1748" s="749" t="n">
        <v>11103.84</v>
      </c>
    </row>
    <row collapsed="false" customFormat="false" customHeight="true" hidden="true" ht="12.75" outlineLevel="0" r="1749">
      <c r="A1749" s="749" t="s">
        <v>11154</v>
      </c>
      <c r="B1749" s="749" t="str">
        <f aca="false">C1749&amp;D1749&amp;E1749&amp;F1749&amp;G1749&amp;H1749</f>
        <v>MAO-DE-OBRA DE DIGITADOR,PARA SERVICOS DE CONSULTORIA DE ENGENHARIA E ARQUITETURA,INCLUSIVE ENCARGOS SOCIAIS</v>
      </c>
      <c r="C1749" s="749" t="s">
        <v>11077</v>
      </c>
      <c r="D1749" s="749" t="s">
        <v>11043</v>
      </c>
      <c r="I1749" s="749" t="s">
        <v>7647</v>
      </c>
      <c r="J1749" s="749" t="n">
        <v>3219.04</v>
      </c>
    </row>
    <row collapsed="false" customFormat="false" customHeight="true" hidden="true" ht="12.75" outlineLevel="0" r="1750">
      <c r="A1750" s="749" t="s">
        <v>11155</v>
      </c>
      <c r="B1750" s="749" t="str">
        <f aca="false">C1750&amp;D1750&amp;E1750&amp;F1750&amp;G1750&amp;H1750</f>
        <v>MAO-DE-OBRA DE DIGITADOR,PARA SERVICOS DE CONSULTORIA DE ENGENHARIA E ARQUITETURA,INCLUSIVE ENCARGOS SOCIAIS</v>
      </c>
      <c r="C1750" s="749" t="s">
        <v>11077</v>
      </c>
      <c r="D1750" s="749" t="s">
        <v>11043</v>
      </c>
      <c r="I1750" s="749" t="s">
        <v>7647</v>
      </c>
      <c r="J1750" s="749" t="n">
        <v>2789.6</v>
      </c>
    </row>
    <row collapsed="false" customFormat="false" customHeight="true" hidden="true" ht="12.75" outlineLevel="0" r="1751">
      <c r="A1751" s="749" t="s">
        <v>11156</v>
      </c>
      <c r="B1751" s="749" t="str">
        <f aca="false">C1751&amp;D1751&amp;E1751&amp;F1751&amp;G1751&amp;H1751</f>
        <v>MAO-DE-OBRA DE ADVOGADO,PARA SERVICOS DE CONSULTORIA DE ENGENHARIA E ARQUITETURA,EXCLUSIVE ENCARGOS SOCIAIS</v>
      </c>
      <c r="C1751" s="749" t="s">
        <v>11046</v>
      </c>
      <c r="D1751" s="749" t="s">
        <v>11047</v>
      </c>
      <c r="I1751" s="749" t="s">
        <v>7647</v>
      </c>
      <c r="J1751" s="749" t="n">
        <v>7704.4</v>
      </c>
    </row>
    <row collapsed="false" customFormat="false" customHeight="true" hidden="true" ht="12.75" outlineLevel="0" r="1752">
      <c r="A1752" s="749" t="s">
        <v>11157</v>
      </c>
      <c r="B1752" s="749" t="str">
        <f aca="false">C1752&amp;D1752&amp;E1752&amp;F1752&amp;G1752&amp;H1752</f>
        <v>MAO-DE-OBRA DE ADVOGADO,PARA SERVICOS DE CONSULTORIA DE ENGENHARIA E ARQUITETURA,EXCLUSIVE ENCARGOS SOCIAIS</v>
      </c>
      <c r="C1752" s="749" t="s">
        <v>11046</v>
      </c>
      <c r="D1752" s="749" t="s">
        <v>11047</v>
      </c>
      <c r="I1752" s="749" t="s">
        <v>7647</v>
      </c>
      <c r="J1752" s="749" t="n">
        <v>7704.4</v>
      </c>
    </row>
    <row collapsed="false" customFormat="false" customHeight="true" hidden="true" ht="12.75" outlineLevel="0" r="1753">
      <c r="A1753" s="749" t="s">
        <v>11158</v>
      </c>
      <c r="B1753" s="749" t="str">
        <f aca="false">C1753&amp;D1753&amp;E1753&amp;F1753&amp;G1753&amp;H1753</f>
        <v>MAO-DE-OBRA DE ADVOGADO,PARA SERVICOS DE CONSULTORIA DE ENGENHARIA E ARQUITETURA,INCLUSIVE ENCARGOS SOCIAIS</v>
      </c>
      <c r="C1753" s="749" t="s">
        <v>11046</v>
      </c>
      <c r="D1753" s="749" t="s">
        <v>11050</v>
      </c>
      <c r="I1753" s="749" t="s">
        <v>7647</v>
      </c>
      <c r="J1753" s="749" t="n">
        <v>13615.36</v>
      </c>
    </row>
    <row collapsed="false" customFormat="false" customHeight="true" hidden="true" ht="12.75" outlineLevel="0" r="1754">
      <c r="A1754" s="749" t="s">
        <v>11159</v>
      </c>
      <c r="B1754" s="749" t="str">
        <f aca="false">C1754&amp;D1754&amp;E1754&amp;F1754&amp;G1754&amp;H1754</f>
        <v>MAO-DE-OBRA DE ADVOGADO,PARA SERVICOS DE CONSULTORIA DE ENGENHARIA E ARQUITETURA,INCLUSIVE ENCARGOS SOCIAIS</v>
      </c>
      <c r="C1754" s="749" t="s">
        <v>11046</v>
      </c>
      <c r="D1754" s="749" t="s">
        <v>11050</v>
      </c>
      <c r="I1754" s="749" t="s">
        <v>7647</v>
      </c>
      <c r="J1754" s="749" t="n">
        <v>11797.28</v>
      </c>
    </row>
    <row collapsed="false" customFormat="false" customHeight="true" hidden="false" ht="12.75" outlineLevel="0" r="1755">
      <c r="A1755" s="749" t="s">
        <v>11160</v>
      </c>
      <c r="B1755" s="749" t="str">
        <f aca="false">C1755&amp;D1755&amp;E1755&amp;F1755&amp;G1755&amp;H1755</f>
        <v>MAO-DE-OBRA DE ENGENHEIRO SANITARISTA,PARA SERVICOS DE CONSULTORIA DE ENGENHARIA E ARQUITETURA,EXCLUSIVE ENCARGOS SOCIAIS</v>
      </c>
      <c r="C1755" s="749" t="s">
        <v>11087</v>
      </c>
      <c r="D1755" s="749" t="s">
        <v>11088</v>
      </c>
      <c r="E1755" s="749" t="s">
        <v>8350</v>
      </c>
      <c r="I1755" s="749" t="s">
        <v>7647</v>
      </c>
      <c r="J1755" s="749" t="n">
        <v>13356.2</v>
      </c>
    </row>
    <row collapsed="false" customFormat="false" customHeight="true" hidden="false" ht="12.75" outlineLevel="0" r="1756">
      <c r="A1756" s="749" t="s">
        <v>11161</v>
      </c>
      <c r="B1756" s="749" t="str">
        <f aca="false">C1756&amp;D1756&amp;E1756&amp;F1756&amp;G1756&amp;H1756</f>
        <v>MAO-DE-OBRA DE ENGENHEIRO SANITARISTA,PARA SERVICOS DE CONSULTORIA DE ENGENHARIA E ARQUITETURA,EXCLUSIVE ENCARGOS SOCIAIS</v>
      </c>
      <c r="C1756" s="749" t="s">
        <v>11087</v>
      </c>
      <c r="D1756" s="749" t="s">
        <v>11088</v>
      </c>
      <c r="E1756" s="749" t="s">
        <v>8350</v>
      </c>
      <c r="I1756" s="749" t="s">
        <v>7647</v>
      </c>
      <c r="J1756" s="749" t="n">
        <v>13356.2</v>
      </c>
    </row>
    <row collapsed="false" customFormat="false" customHeight="true" hidden="false" ht="12.75" outlineLevel="0" r="1757">
      <c r="A1757" s="749" t="s">
        <v>11162</v>
      </c>
      <c r="B1757" s="749" t="str">
        <f aca="false">C1757&amp;D1757&amp;E1757&amp;F1757&amp;G1757&amp;H1757</f>
        <v>MAO-DE-OBRA DE ENGENHEIRO SANITARISTA,PARA SERVICOS DE CONSULTORIA DE ENGENHARIA E ARQUITETURA,INCLUSIVE ENCARGOS SOCIAIS</v>
      </c>
      <c r="C1757" s="749" t="s">
        <v>11087</v>
      </c>
      <c r="D1757" s="749" t="s">
        <v>11091</v>
      </c>
      <c r="E1757" s="749" t="s">
        <v>8350</v>
      </c>
      <c r="I1757" s="749" t="s">
        <v>7647</v>
      </c>
      <c r="J1757" s="749" t="n">
        <v>23605.12</v>
      </c>
    </row>
    <row collapsed="false" customFormat="false" customHeight="true" hidden="false" ht="12.75" outlineLevel="0" r="1758">
      <c r="A1758" s="749" t="s">
        <v>11163</v>
      </c>
      <c r="B1758" s="749" t="str">
        <f aca="false">C1758&amp;D1758&amp;E1758&amp;F1758&amp;G1758&amp;H1758</f>
        <v>MAO-DE-OBRA DE ENGENHEIRO SANITARISTA,PARA SERVICOS DE CONSULTORIA DE ENGENHARIA E ARQUITETURA,INCLUSIVE ENCARGOS SOCIAIS</v>
      </c>
      <c r="C1758" s="749" t="s">
        <v>11087</v>
      </c>
      <c r="D1758" s="749" t="s">
        <v>11091</v>
      </c>
      <c r="E1758" s="749" t="s">
        <v>8350</v>
      </c>
      <c r="I1758" s="749" t="s">
        <v>7647</v>
      </c>
      <c r="J1758" s="749" t="n">
        <v>20452.96</v>
      </c>
    </row>
    <row collapsed="false" customFormat="false" customHeight="true" hidden="true" ht="12.75" outlineLevel="0" r="1759">
      <c r="A1759" s="749" t="s">
        <v>11164</v>
      </c>
      <c r="B1759" s="749" t="str">
        <f aca="false">C1759&amp;D1759&amp;E1759&amp;F1759&amp;G1759&amp;H1759</f>
        <v>MAO-DE-OBRA DE ANALISTA AMBIENTAL,PARA SERVICOS DE CONSULTORIA DE ENGENHARIA E ARQUITETURA,EXCLUSIVE ENCARGOS SOCIAIS</v>
      </c>
      <c r="C1759" s="749" t="s">
        <v>11080</v>
      </c>
      <c r="D1759" s="749" t="s">
        <v>11081</v>
      </c>
      <c r="I1759" s="749" t="s">
        <v>7647</v>
      </c>
      <c r="J1759" s="749" t="n">
        <v>8157.6</v>
      </c>
    </row>
    <row collapsed="false" customFormat="false" customHeight="true" hidden="true" ht="12.75" outlineLevel="0" r="1760">
      <c r="A1760" s="749" t="s">
        <v>11165</v>
      </c>
      <c r="B1760" s="749" t="str">
        <f aca="false">C1760&amp;D1760&amp;E1760&amp;F1760&amp;G1760&amp;H1760</f>
        <v>MAO-DE-OBRA DE ANALISTA AMBIENTAL,PARA SERVICOS DE CONSULTORIA DE ENGENHARIA E ARQUITETURA,EXCLUSIVE ENCARGOS SOCIAIS</v>
      </c>
      <c r="C1760" s="749" t="s">
        <v>11080</v>
      </c>
      <c r="D1760" s="749" t="s">
        <v>11081</v>
      </c>
      <c r="I1760" s="749" t="s">
        <v>7647</v>
      </c>
      <c r="J1760" s="749" t="n">
        <v>8157.6</v>
      </c>
    </row>
    <row collapsed="false" customFormat="false" customHeight="true" hidden="true" ht="12.75" outlineLevel="0" r="1761">
      <c r="A1761" s="749" t="s">
        <v>11166</v>
      </c>
      <c r="B1761" s="749" t="str">
        <f aca="false">C1761&amp;D1761&amp;E1761&amp;F1761&amp;G1761&amp;H1761</f>
        <v>MAO-DE-OBRA DE ANALISTA AMBIENTAL,PARA SERVICOS DE CONSULTORIA DE ENGENHARIA E ARQUITETURA,INCLUSIVE ENCARGOS SOCIAIS</v>
      </c>
      <c r="C1761" s="749" t="s">
        <v>11080</v>
      </c>
      <c r="D1761" s="749" t="s">
        <v>11084</v>
      </c>
      <c r="I1761" s="749" t="s">
        <v>7647</v>
      </c>
      <c r="J1761" s="749" t="n">
        <v>14416.16</v>
      </c>
    </row>
    <row collapsed="false" customFormat="false" customHeight="true" hidden="true" ht="12.75" outlineLevel="0" r="1762">
      <c r="A1762" s="749" t="s">
        <v>11167</v>
      </c>
      <c r="B1762" s="749" t="str">
        <f aca="false">C1762&amp;D1762&amp;E1762&amp;F1762&amp;G1762&amp;H1762</f>
        <v>MAO-DE-OBRA DE ANALISTA AMBIENTAL,PARA SERVICOS DE CONSULTORIA DE ENGENHARIA E ARQUITETURA,INCLUSIVE ENCARGOS SOCIAIS</v>
      </c>
      <c r="C1762" s="749" t="s">
        <v>11080</v>
      </c>
      <c r="D1762" s="749" t="s">
        <v>11084</v>
      </c>
      <c r="I1762" s="749" t="s">
        <v>7647</v>
      </c>
      <c r="J1762" s="749" t="n">
        <v>12490.72</v>
      </c>
    </row>
    <row collapsed="false" customFormat="false" customHeight="true" hidden="true" ht="12.75" outlineLevel="0" r="1763">
      <c r="A1763" s="749" t="s">
        <v>11168</v>
      </c>
      <c r="B1763" s="749" t="str">
        <f aca="false">C1763&amp;D1763&amp;E1763&amp;F1763&amp;G1763&amp;H1763</f>
        <v>FAMILIA 01.050PROJETOS E CONSULTORIA</v>
      </c>
      <c r="C1763" s="749" t="s">
        <v>11169</v>
      </c>
      <c r="D1763" s="749" t="s">
        <v>11170</v>
      </c>
      <c r="J1763" s="749" t="n">
        <v>4352</v>
      </c>
    </row>
    <row collapsed="false" customFormat="false" customHeight="true" hidden="true" ht="12.75" outlineLevel="0" r="1764">
      <c r="A1764" s="749" t="s">
        <v>11171</v>
      </c>
      <c r="B1764" s="749" t="str">
        <f aca="false">C1764&amp;D1764&amp;E1764&amp;F1764&amp;G1764&amp;H1764</f>
        <v>FAMILIA 01.050PROJETOS E CONSULTORIA</v>
      </c>
      <c r="C1764" s="749" t="s">
        <v>11169</v>
      </c>
      <c r="D1764" s="749" t="s">
        <v>11170</v>
      </c>
      <c r="J1764" s="749" t="n">
        <v>3994</v>
      </c>
    </row>
    <row collapsed="false" customFormat="false" customHeight="true" hidden="true" ht="12.75" outlineLevel="0" r="1765">
      <c r="A1765" s="749" t="s">
        <v>11172</v>
      </c>
      <c r="B1765" s="749" t="str">
        <f aca="false">C1765&amp;D1765&amp;E1765&amp;F1765&amp;G1765&amp;H1765</f>
        <v>TAPUME DE VEDACAO OU PROTECAO,EXECUTADO C/CHAPAS DE MADEIRACOMPENSADA,RESINADA,LISA,DE COLAGEM FENOLICA,A PROVA D`AGUA,COM 2,20X1,10M E 6MM DE ESPESSURA,PREGADAS EM PECAS DE MADEIRA DE 3ª DE 3"X3" HORIZONTAIS E VERTICAIS A CADA 1,22M,EXCLUSIVE PINTURA</v>
      </c>
      <c r="C1765" s="749" t="s">
        <v>11173</v>
      </c>
      <c r="D1765" s="749" t="s">
        <v>11174</v>
      </c>
      <c r="E1765" s="749" t="s">
        <v>11175</v>
      </c>
      <c r="F1765" s="749" t="s">
        <v>11176</v>
      </c>
      <c r="G1765" s="749" t="s">
        <v>11177</v>
      </c>
      <c r="I1765" s="749" t="s">
        <v>52</v>
      </c>
      <c r="J1765" s="749" t="n">
        <v>45.45</v>
      </c>
    </row>
    <row collapsed="false" customFormat="false" customHeight="true" hidden="true" ht="12.75" outlineLevel="0" r="1766">
      <c r="A1766" s="749" t="s">
        <v>11178</v>
      </c>
      <c r="B1766" s="749" t="str">
        <f aca="false">C1766&amp;D1766&amp;E1766&amp;F1766&amp;G1766&amp;H1766</f>
        <v>TAPUME DE VEDACAO OU PROTECAO,EXECUTADO C/CHAPAS DE MADEIRACOMPENSADA,RESINADA,LISA,DE COLAGEM FENOLICA,A PROVA D`AGUA,COM 2,20X1,10M E 6MM DE ESPESSURA,PREGADAS EM PECAS DE MADEIRA DE 3ª DE 3"X3" HORIZONTAIS E VERTICAIS A CADA 1,22M,EXCLUSIVE PINTURA</v>
      </c>
      <c r="C1766" s="749" t="s">
        <v>11173</v>
      </c>
      <c r="D1766" s="749" t="s">
        <v>11174</v>
      </c>
      <c r="E1766" s="749" t="s">
        <v>11175</v>
      </c>
      <c r="F1766" s="749" t="s">
        <v>11176</v>
      </c>
      <c r="G1766" s="749" t="s">
        <v>11177</v>
      </c>
      <c r="I1766" s="749" t="s">
        <v>52</v>
      </c>
      <c r="J1766" s="749" t="n">
        <v>41.5</v>
      </c>
    </row>
    <row collapsed="false" customFormat="false" customHeight="true" hidden="true" ht="12.75" outlineLevel="0" r="1767">
      <c r="A1767" s="749" t="s">
        <v>11179</v>
      </c>
      <c r="B1767" s="749" t="str">
        <f aca="false">C1767&amp;D1767&amp;E1767&amp;F1767&amp;G1767&amp;H1767</f>
        <v>TAPUME DE VEDACAO OU PROTECAO,EXECUTADO C/CHAPAS DE MADEIRACOMPENSADA,RESINADA,LISA,DE COLAGEM FENOLICA,A PROVA D`AGUA,COM 2,20X1,10M E 6MM DE ESPESSURA,PREGADAS EM PECAS DE MADEIRA DE 3ª DE 3"X3" HORIZONTAIS E VERTICAIS A CADA 1,22M,EXCLUSIVE PINTURA,COM UTILIZACAO 2 VEZES</v>
      </c>
      <c r="C1767" s="749" t="s">
        <v>11173</v>
      </c>
      <c r="D1767" s="749" t="s">
        <v>11174</v>
      </c>
      <c r="E1767" s="749" t="s">
        <v>11175</v>
      </c>
      <c r="F1767" s="749" t="s">
        <v>11176</v>
      </c>
      <c r="G1767" s="749" t="s">
        <v>11180</v>
      </c>
      <c r="I1767" s="749" t="s">
        <v>52</v>
      </c>
      <c r="J1767" s="749" t="n">
        <v>37.5</v>
      </c>
    </row>
    <row collapsed="false" customFormat="false" customHeight="true" hidden="true" ht="12.75" outlineLevel="0" r="1768">
      <c r="A1768" s="749" t="s">
        <v>11181</v>
      </c>
      <c r="B1768" s="749" t="str">
        <f aca="false">C1768&amp;D1768&amp;E1768&amp;F1768&amp;G1768&amp;H1768</f>
        <v>TAPUME DE VEDACAO OU PROTECAO,EXECUTADO C/CHAPAS DE MADEIRACOMPENSADA,RESINADA,LISA,DE COLAGEM FENOLICA,A PROVA D`AGUA,COM 2,20X1,10M E 6MM DE ESPESSURA,PREGADAS EM PECAS DE MADEIRA DE 3ª DE 3"X3" HORIZONTAIS E VERTICAIS A CADA 1,22M,EXCLUSIVE PINTURA,COM UTILIZACAO 2 VEZES</v>
      </c>
      <c r="C1768" s="749" t="s">
        <v>11173</v>
      </c>
      <c r="D1768" s="749" t="s">
        <v>11174</v>
      </c>
      <c r="E1768" s="749" t="s">
        <v>11175</v>
      </c>
      <c r="F1768" s="749" t="s">
        <v>11176</v>
      </c>
      <c r="G1768" s="749" t="s">
        <v>11180</v>
      </c>
      <c r="I1768" s="749" t="s">
        <v>52</v>
      </c>
      <c r="J1768" s="749" t="n">
        <v>33.55</v>
      </c>
    </row>
    <row collapsed="false" customFormat="false" customHeight="true" hidden="true" ht="12.75" outlineLevel="0" r="1769">
      <c r="A1769" s="749" t="s">
        <v>11182</v>
      </c>
      <c r="B1769" s="749" t="str">
        <f aca="false">C1769&amp;D1769&amp;E1769&amp;F1769&amp;G1769&amp;H1769</f>
        <v>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v>
      </c>
      <c r="C1769" s="749" t="s">
        <v>11183</v>
      </c>
      <c r="D1769" s="749" t="s">
        <v>11184</v>
      </c>
      <c r="E1769" s="749" t="s">
        <v>11185</v>
      </c>
      <c r="F1769" s="749" t="s">
        <v>11186</v>
      </c>
      <c r="G1769" s="749" t="s">
        <v>11187</v>
      </c>
      <c r="H1769" s="749" t="s">
        <v>11188</v>
      </c>
      <c r="I1769" s="749" t="s">
        <v>52</v>
      </c>
      <c r="J1769" s="749" t="n">
        <v>32.2</v>
      </c>
    </row>
    <row collapsed="false" customFormat="false" customHeight="true" hidden="true" ht="12.75" outlineLevel="0" r="1770">
      <c r="A1770" s="749" t="s">
        <v>11189</v>
      </c>
      <c r="B1770" s="749" t="str">
        <f aca="false">C1770&amp;D1770&amp;E1770&amp;F1770&amp;G1770&amp;H1770</f>
        <v>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v>
      </c>
      <c r="C1770" s="749" t="s">
        <v>11183</v>
      </c>
      <c r="D1770" s="749" t="s">
        <v>11184</v>
      </c>
      <c r="E1770" s="749" t="s">
        <v>11185</v>
      </c>
      <c r="F1770" s="749" t="s">
        <v>11186</v>
      </c>
      <c r="G1770" s="749" t="s">
        <v>11187</v>
      </c>
      <c r="H1770" s="749" t="s">
        <v>11188</v>
      </c>
      <c r="I1770" s="749" t="s">
        <v>52</v>
      </c>
      <c r="J1770" s="749" t="n">
        <v>28.25</v>
      </c>
    </row>
    <row collapsed="false" customFormat="false" customHeight="true" hidden="true" ht="12.75" outlineLevel="0" r="1771">
      <c r="A1771" s="749" t="s">
        <v>11190</v>
      </c>
      <c r="B1771" s="749" t="str">
        <f aca="false">C1771&amp;D1771&amp;E1771&amp;F1771&amp;G1771&amp;H1771</f>
        <v>TAPUME DE VEDACAO OU PROTECAO,EXECUTADO COM TELHAS TRAPEZOIDAIS DE ACO GALVANIZADO,ESPESSURA DE 0,5MM,ESTAS COM 4 VEZESDE UTILIZACAO,INCLUSIVE ENGRADAMENTO DE MADEIRA,UTILIZADO 2VEZES E PINTURA ESMALTE SINTETICO NA FACE EXTERNA</v>
      </c>
      <c r="C1771" s="749" t="s">
        <v>11191</v>
      </c>
      <c r="D1771" s="749" t="s">
        <v>11192</v>
      </c>
      <c r="E1771" s="749" t="s">
        <v>11193</v>
      </c>
      <c r="F1771" s="749" t="s">
        <v>11194</v>
      </c>
      <c r="I1771" s="749" t="s">
        <v>52</v>
      </c>
      <c r="J1771" s="749" t="n">
        <v>21.07</v>
      </c>
    </row>
    <row collapsed="false" customFormat="false" customHeight="true" hidden="true" ht="12.75" outlineLevel="0" r="1772">
      <c r="A1772" s="749" t="s">
        <v>11195</v>
      </c>
      <c r="B1772" s="749" t="str">
        <f aca="false">C1772&amp;D1772&amp;E1772&amp;F1772&amp;G1772&amp;H1772</f>
        <v>TAPUME DE VEDACAO OU PROTECAO,EXECUTADO COM TELHAS TRAPEZOIDAIS DE ACO GALVANIZADO,ESPESSURA DE 0,5MM,ESTAS COM 4 VEZESDE UTILIZACAO,INCLUSIVE ENGRADAMENTO DE MADEIRA,UTILIZADO 2VEZES E PINTURA ESMALTE SINTETICO NA FACE EXTERNA</v>
      </c>
      <c r="C1772" s="749" t="s">
        <v>11191</v>
      </c>
      <c r="D1772" s="749" t="s">
        <v>11192</v>
      </c>
      <c r="E1772" s="749" t="s">
        <v>11193</v>
      </c>
      <c r="F1772" s="749" t="s">
        <v>11194</v>
      </c>
      <c r="I1772" s="749" t="s">
        <v>52</v>
      </c>
      <c r="J1772" s="749" t="n">
        <v>19.53</v>
      </c>
    </row>
    <row collapsed="false" customFormat="false" customHeight="true" hidden="true" ht="12.75" outlineLevel="0" r="1773">
      <c r="A1773" s="749" t="s">
        <v>11196</v>
      </c>
      <c r="B1773" s="749" t="str">
        <f aca="false">C1773&amp;D1773&amp;E1773&amp;F1773&amp;G1773&amp;H1773</f>
        <v>TAPUME DE VEDACAO OU PROTECAO EXECUTADO COM TELHAS TRAPEZOIDAIS DE ACO GALVANIZADO,ESPESSURA DE 0,5MM,ESTAS COM 4 VEZESDE UTILIZACAO,INCLUSIVE ENGRADAMENTO DE MADEIRA,UTILIZADO 2VEZES E PINTURA ESMALTE SINTETICO NAS FACES INTERNA E EXTERNA</v>
      </c>
      <c r="C1773" s="749" t="s">
        <v>11197</v>
      </c>
      <c r="D1773" s="749" t="s">
        <v>11192</v>
      </c>
      <c r="E1773" s="749" t="s">
        <v>11193</v>
      </c>
      <c r="F1773" s="749" t="s">
        <v>11198</v>
      </c>
      <c r="G1773" s="749" t="s">
        <v>9415</v>
      </c>
      <c r="I1773" s="749" t="s">
        <v>52</v>
      </c>
      <c r="J1773" s="749" t="n">
        <v>27.64</v>
      </c>
    </row>
    <row collapsed="false" customFormat="false" customHeight="true" hidden="true" ht="12.75" outlineLevel="0" r="1774">
      <c r="A1774" s="749" t="s">
        <v>11199</v>
      </c>
      <c r="B1774" s="749" t="str">
        <f aca="false">C1774&amp;D1774&amp;E1774&amp;F1774&amp;G1774&amp;H1774</f>
        <v>TAPUME DE VEDACAO OU PROTECAO EXECUTADO COM TELHAS TRAPEZOIDAIS DE ACO GALVANIZADO,ESPESSURA DE 0,5MM,ESTAS COM 4 VEZESDE UTILIZACAO,INCLUSIVE ENGRADAMENTO DE MADEIRA,UTILIZADO 2VEZES E PINTURA ESMALTE SINTETICO NAS FACES INTERNA E EXTERNA</v>
      </c>
      <c r="C1774" s="749" t="s">
        <v>11197</v>
      </c>
      <c r="D1774" s="749" t="s">
        <v>11192</v>
      </c>
      <c r="E1774" s="749" t="s">
        <v>11193</v>
      </c>
      <c r="F1774" s="749" t="s">
        <v>11198</v>
      </c>
      <c r="G1774" s="749" t="s">
        <v>9415</v>
      </c>
      <c r="I1774" s="749" t="s">
        <v>52</v>
      </c>
      <c r="J1774" s="749" t="n">
        <v>25.56</v>
      </c>
    </row>
    <row collapsed="false" customFormat="false" customHeight="true" hidden="true" ht="12.75" outlineLevel="0" r="1775">
      <c r="A1775" s="749" t="s">
        <v>11200</v>
      </c>
      <c r="B1775" s="749" t="str">
        <f aca="false">C1775&amp;D1775&amp;E1775&amp;F1775&amp;G1775&amp;H1775</f>
        <v>TAPUME DE VEDACAO OU PROTECAO EXECUTADO COM TELHAS TRAPEZOIDAIS DE ACO GALVANIZADO,ESPESSURA DE 0,5MM,ESTAS COM 4 VEZESDE UTILIZACAO,INCLUSIVE ENGRADAMENTO DE MADEIRA,UTILIZADO 2VEZES,EXCLUSIVE PINTURA</v>
      </c>
      <c r="C1775" s="749" t="s">
        <v>11197</v>
      </c>
      <c r="D1775" s="749" t="s">
        <v>11192</v>
      </c>
      <c r="E1775" s="749" t="s">
        <v>11193</v>
      </c>
      <c r="F1775" s="749" t="s">
        <v>11201</v>
      </c>
      <c r="I1775" s="749" t="s">
        <v>52</v>
      </c>
      <c r="J1775" s="749" t="n">
        <v>14.49</v>
      </c>
    </row>
    <row collapsed="false" customFormat="false" customHeight="true" hidden="true" ht="12.75" outlineLevel="0" r="1776">
      <c r="A1776" s="749" t="s">
        <v>11202</v>
      </c>
      <c r="B1776" s="749" t="str">
        <f aca="false">C1776&amp;D1776&amp;E1776&amp;F1776&amp;G1776&amp;H1776</f>
        <v>TAPUME DE VEDACAO OU PROTECAO EXECUTADO COM TELHAS TRAPEZOIDAIS DE ACO GALVANIZADO,ESPESSURA DE 0,5MM,ESTAS COM 4 VEZESDE UTILIZACAO,INCLUSIVE ENGRADAMENTO DE MADEIRA,UTILIZADO 2VEZES,EXCLUSIVE PINTURA</v>
      </c>
      <c r="C1776" s="749" t="s">
        <v>11197</v>
      </c>
      <c r="D1776" s="749" t="s">
        <v>11192</v>
      </c>
      <c r="E1776" s="749" t="s">
        <v>11193</v>
      </c>
      <c r="F1776" s="749" t="s">
        <v>11201</v>
      </c>
      <c r="I1776" s="749" t="s">
        <v>52</v>
      </c>
      <c r="J1776" s="749" t="n">
        <v>13.51</v>
      </c>
    </row>
    <row collapsed="false" customFormat="false" customHeight="true" hidden="true" ht="12.75" outlineLevel="0" r="1777">
      <c r="A1777" s="749" t="s">
        <v>11203</v>
      </c>
      <c r="B1777" s="749" t="str">
        <f aca="false">C1777&amp;D1777&amp;E1777&amp;F1777&amp;G1777&amp;H1777</f>
        <v>TAPUME DE VEDACAO OU PROTECAO,EXECUTADO COM TELHAS TRAPEZOIDAIS DE ACO GALVANIZADO,ESPESSURA DE 0,5MM,ESTAS COM 2 VEZESDE UTILIZACAO,INCLUSIVE ENGRADAMENTO DE MADEIRA,UTILIZADO 2VEZES E PINTURA ESMALTE SINTETICO NA FACE EXTERNA</v>
      </c>
      <c r="C1777" s="749" t="s">
        <v>11191</v>
      </c>
      <c r="D1777" s="749" t="s">
        <v>11204</v>
      </c>
      <c r="E1777" s="749" t="s">
        <v>11193</v>
      </c>
      <c r="F1777" s="749" t="s">
        <v>11194</v>
      </c>
      <c r="I1777" s="749" t="s">
        <v>52</v>
      </c>
      <c r="J1777" s="749" t="n">
        <v>25.74</v>
      </c>
    </row>
    <row collapsed="false" customFormat="false" customHeight="true" hidden="true" ht="12.75" outlineLevel="0" r="1778">
      <c r="A1778" s="749" t="s">
        <v>11205</v>
      </c>
      <c r="B1778" s="749" t="str">
        <f aca="false">C1778&amp;D1778&amp;E1778&amp;F1778&amp;G1778&amp;H1778</f>
        <v>TAPUME DE VEDACAO OU PROTECAO,EXECUTADO COM TELHAS TRAPEZOIDAIS DE ACO GALVANIZADO,ESPESSURA DE 0,5MM,ESTAS COM 2 VEZESDE UTILIZACAO,INCLUSIVE ENGRADAMENTO DE MADEIRA,UTILIZADO 2VEZES E PINTURA ESMALTE SINTETICO NA FACE EXTERNA</v>
      </c>
      <c r="C1778" s="749" t="s">
        <v>11191</v>
      </c>
      <c r="D1778" s="749" t="s">
        <v>11204</v>
      </c>
      <c r="E1778" s="749" t="s">
        <v>11193</v>
      </c>
      <c r="F1778" s="749" t="s">
        <v>11194</v>
      </c>
      <c r="I1778" s="749" t="s">
        <v>52</v>
      </c>
      <c r="J1778" s="749" t="n">
        <v>24.2</v>
      </c>
    </row>
    <row collapsed="false" customFormat="false" customHeight="true" hidden="true" ht="12.75" outlineLevel="0" r="1779">
      <c r="A1779" s="749" t="s">
        <v>11206</v>
      </c>
      <c r="B1779" s="749" t="str">
        <f aca="false">C1779&amp;D1779&amp;E1779&amp;F1779&amp;G1779&amp;H1779</f>
        <v>TAPUME DE VEDACAO OU PROTECAO,EXECUTADO COM TELHAS TRAPEZOIDAIS DE ACO GALVANIZADO,ESPESSURA DE 0,5MM,ESTAS COM 2 VEZESDE UTILIZACAO,INCLUSIVE ENGRADAMENTO DE MADEIRA,UTILIZADO 2VEZES E PINTURA ESMALTE SINTETICO NAS FACES INTERNA E EXTERNA</v>
      </c>
      <c r="C1779" s="749" t="s">
        <v>11191</v>
      </c>
      <c r="D1779" s="749" t="s">
        <v>11204</v>
      </c>
      <c r="E1779" s="749" t="s">
        <v>11193</v>
      </c>
      <c r="F1779" s="749" t="s">
        <v>11198</v>
      </c>
      <c r="G1779" s="749" t="s">
        <v>9415</v>
      </c>
      <c r="I1779" s="749" t="s">
        <v>52</v>
      </c>
      <c r="J1779" s="749" t="n">
        <v>32.31</v>
      </c>
    </row>
    <row collapsed="false" customFormat="false" customHeight="true" hidden="true" ht="12.75" outlineLevel="0" r="1780">
      <c r="A1780" s="749" t="s">
        <v>11207</v>
      </c>
      <c r="B1780" s="749" t="str">
        <f aca="false">C1780&amp;D1780&amp;E1780&amp;F1780&amp;G1780&amp;H1780</f>
        <v>TAPUME DE VEDACAO OU PROTECAO,EXECUTADO COM TELHAS TRAPEZOIDAIS DE ACO GALVANIZADO,ESPESSURA DE 0,5MM,ESTAS COM 2 VEZESDE UTILIZACAO,INCLUSIVE ENGRADAMENTO DE MADEIRA,UTILIZADO 2VEZES E PINTURA ESMALTE SINTETICO NAS FACES INTERNA E EXTERNA</v>
      </c>
      <c r="C1780" s="749" t="s">
        <v>11191</v>
      </c>
      <c r="D1780" s="749" t="s">
        <v>11204</v>
      </c>
      <c r="E1780" s="749" t="s">
        <v>11193</v>
      </c>
      <c r="F1780" s="749" t="s">
        <v>11198</v>
      </c>
      <c r="G1780" s="749" t="s">
        <v>9415</v>
      </c>
      <c r="I1780" s="749" t="s">
        <v>52</v>
      </c>
      <c r="J1780" s="749" t="n">
        <v>30.23</v>
      </c>
    </row>
    <row collapsed="false" customFormat="false" customHeight="true" hidden="true" ht="12.75" outlineLevel="0" r="1781">
      <c r="A1781" s="749" t="s">
        <v>11208</v>
      </c>
      <c r="B1781" s="749" t="str">
        <f aca="false">C1781&amp;D1781&amp;E1781&amp;F1781&amp;G1781&amp;H1781</f>
        <v>TAPUME DE VEDACAO OU PROTECAO,EXECUTADO COM TELHAS TRAPEZOIDAIS DE ACO GALVANIZADO,ESPESSURA DE 0,5MM,ESTAS COM 2 VEZESDE UTILIZACAO,INCLUSIVE ENGRADAMENTO DE MADEIRA,UTILIZADO 2VEZES,EXCLUSIVE PINTURA</v>
      </c>
      <c r="C1781" s="749" t="s">
        <v>11191</v>
      </c>
      <c r="D1781" s="749" t="s">
        <v>11204</v>
      </c>
      <c r="E1781" s="749" t="s">
        <v>11193</v>
      </c>
      <c r="F1781" s="749" t="s">
        <v>11201</v>
      </c>
      <c r="I1781" s="749" t="s">
        <v>52</v>
      </c>
      <c r="J1781" s="749" t="n">
        <v>19.17</v>
      </c>
    </row>
    <row collapsed="false" customFormat="false" customHeight="true" hidden="true" ht="12.75" outlineLevel="0" r="1782">
      <c r="A1782" s="749" t="s">
        <v>11209</v>
      </c>
      <c r="B1782" s="749" t="str">
        <f aca="false">C1782&amp;D1782&amp;E1782&amp;F1782&amp;G1782&amp;H1782</f>
        <v>TAPUME DE VEDACAO OU PROTECAO,EXECUTADO COM TELHAS TRAPEZOIDAIS DE ACO GALVANIZADO,ESPESSURA DE 0,5MM,ESTAS COM 2 VEZESDE UTILIZACAO,INCLUSIVE ENGRADAMENTO DE MADEIRA,UTILIZADO 2VEZES,EXCLUSIVE PINTURA</v>
      </c>
      <c r="C1782" s="749" t="s">
        <v>11191</v>
      </c>
      <c r="D1782" s="749" t="s">
        <v>11204</v>
      </c>
      <c r="E1782" s="749" t="s">
        <v>11193</v>
      </c>
      <c r="F1782" s="749" t="s">
        <v>11201</v>
      </c>
      <c r="I1782" s="749" t="s">
        <v>52</v>
      </c>
      <c r="J1782" s="749" t="n">
        <v>18.18</v>
      </c>
    </row>
    <row collapsed="false" customFormat="false" customHeight="true" hidden="true" ht="12.75" outlineLevel="0" r="1783">
      <c r="A1783" s="749" t="s">
        <v>11210</v>
      </c>
      <c r="B1783" s="749" t="str">
        <f aca="false">C1783&amp;D1783&amp;E1783&amp;F1783&amp;G1783&amp;H1783</f>
        <v>TAPUME DE VEDACAO OU PROTECAO,EXECUTADO COM TABUAS DE MADEIRA DE 3ª DE 1"X9" E 1"X12" PREGADAS EM PECAS DE MADEIRA DE 3ª DE 3"X3" VERTICAIS A CADA 1,50M,EXCLUSIVE PINTURA</v>
      </c>
      <c r="C1783" s="749" t="s">
        <v>11211</v>
      </c>
      <c r="D1783" s="749" t="s">
        <v>11212</v>
      </c>
      <c r="E1783" s="749" t="s">
        <v>11213</v>
      </c>
      <c r="I1783" s="749" t="s">
        <v>52</v>
      </c>
      <c r="J1783" s="749" t="n">
        <v>67.5</v>
      </c>
    </row>
    <row collapsed="false" customFormat="false" customHeight="true" hidden="true" ht="12.75" outlineLevel="0" r="1784">
      <c r="A1784" s="749" t="s">
        <v>11214</v>
      </c>
      <c r="B1784" s="749" t="str">
        <f aca="false">C1784&amp;D1784&amp;E1784&amp;F1784&amp;G1784&amp;H1784</f>
        <v>TAPUME DE VEDACAO OU PROTECAO,EXECUTADO COM TABUAS DE MADEIRA DE 3ª DE 1"X9" E 1"X12" PREGADAS EM PECAS DE MADEIRA DE 3ª DE 3"X3" VERTICAIS A CADA 1,50M,EXCLUSIVE PINTURA</v>
      </c>
      <c r="C1784" s="749" t="s">
        <v>11211</v>
      </c>
      <c r="D1784" s="749" t="s">
        <v>11212</v>
      </c>
      <c r="E1784" s="749" t="s">
        <v>11213</v>
      </c>
      <c r="I1784" s="749" t="s">
        <v>52</v>
      </c>
      <c r="J1784" s="749" t="n">
        <v>62.07</v>
      </c>
    </row>
    <row collapsed="false" customFormat="false" customHeight="true" hidden="true" ht="12.75" outlineLevel="0" r="1785">
      <c r="A1785" s="749" t="s">
        <v>11215</v>
      </c>
      <c r="B1785" s="749" t="str">
        <f aca="false">C1785&amp;D1785&amp;E1785&amp;F1785&amp;G1785&amp;H1785</f>
        <v>BARRACAO DE OBRA,COM PAREDES E PISO DE TABUAS DE MADEIRA DE3ª,COBERTURA DE TELHAS DE FIBROCIMENTO DE 6MM,E INSTALACOES,EXCLUSIVE PINTURA,SENDO REAPROVEITADO 2 VEZES</v>
      </c>
      <c r="C1785" s="749" t="s">
        <v>11216</v>
      </c>
      <c r="D1785" s="749" t="s">
        <v>11217</v>
      </c>
      <c r="E1785" s="749" t="s">
        <v>11218</v>
      </c>
      <c r="I1785" s="749" t="s">
        <v>52</v>
      </c>
      <c r="J1785" s="749" t="n">
        <v>362.83</v>
      </c>
    </row>
    <row collapsed="false" customFormat="false" customHeight="true" hidden="true" ht="12.75" outlineLevel="0" r="1786">
      <c r="A1786" s="749" t="s">
        <v>11219</v>
      </c>
      <c r="B1786" s="749" t="str">
        <f aca="false">C1786&amp;D1786&amp;E1786&amp;F1786&amp;G1786&amp;H1786</f>
        <v>BARRACAO DE OBRA,COM PAREDES E PISO DE TABUAS DE MADEIRA DE3ª,COBERTURA DE TELHAS DE FIBROCIMENTO DE 6MM,E INSTALACOES,EXCLUSIVE PINTURA,SENDO REAPROVEITADO 2 VEZES</v>
      </c>
      <c r="C1786" s="749" t="s">
        <v>11216</v>
      </c>
      <c r="D1786" s="749" t="s">
        <v>11217</v>
      </c>
      <c r="E1786" s="749" t="s">
        <v>11218</v>
      </c>
      <c r="I1786" s="749" t="s">
        <v>52</v>
      </c>
      <c r="J1786" s="749" t="n">
        <v>321.96</v>
      </c>
    </row>
    <row collapsed="false" customFormat="false" customHeight="true" hidden="true" ht="12.75" outlineLevel="0" r="1787">
      <c r="A1787" s="749" t="s">
        <v>11220</v>
      </c>
      <c r="B1787" s="749" t="str">
        <f aca="false">C1787&amp;D1787&amp;E1787&amp;F1787&amp;G1787&amp;H1787</f>
        <v>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v>
      </c>
      <c r="C1787" s="749" t="s">
        <v>11221</v>
      </c>
      <c r="D1787" s="749" t="s">
        <v>11222</v>
      </c>
      <c r="E1787" s="749" t="s">
        <v>11223</v>
      </c>
      <c r="F1787" s="749" t="s">
        <v>11224</v>
      </c>
      <c r="G1787" s="749" t="s">
        <v>11225</v>
      </c>
      <c r="H1787" s="749" t="s">
        <v>11226</v>
      </c>
      <c r="I1787" s="749" t="s">
        <v>52</v>
      </c>
      <c r="J1787" s="749" t="n">
        <v>378.76</v>
      </c>
    </row>
    <row collapsed="false" customFormat="false" customHeight="true" hidden="true" ht="12.75" outlineLevel="0" r="1788">
      <c r="A1788" s="749" t="s">
        <v>11227</v>
      </c>
      <c r="B1788" s="749" t="str">
        <f aca="false">C1788&amp;D1788&amp;E1788&amp;F1788&amp;G1788&amp;H1788</f>
        <v>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v>
      </c>
      <c r="C1788" s="749" t="s">
        <v>11221</v>
      </c>
      <c r="D1788" s="749" t="s">
        <v>11222</v>
      </c>
      <c r="E1788" s="749" t="s">
        <v>11223</v>
      </c>
      <c r="F1788" s="749" t="s">
        <v>11224</v>
      </c>
      <c r="G1788" s="749" t="s">
        <v>11225</v>
      </c>
      <c r="H1788" s="749" t="s">
        <v>11226</v>
      </c>
      <c r="I1788" s="749" t="s">
        <v>52</v>
      </c>
      <c r="J1788" s="749" t="n">
        <v>339.14</v>
      </c>
    </row>
    <row collapsed="false" customFormat="false" customHeight="true" hidden="true" ht="12.75" outlineLevel="0" r="1789">
      <c r="A1789" s="749" t="s">
        <v>11228</v>
      </c>
      <c r="B1789" s="749" t="str">
        <f aca="false">C1789&amp;D1789&amp;E1789&amp;F1789&amp;G1789&amp;H1789</f>
        <v>BARRACAO OBRA C/PAREDES CHAPAS MADEIRA COMPENSADA,PLASTIF.,LISA,COLAGEM FENOLICA,PROVA D'AGUA, COM 10MM ESP.PISO E ESTRUTURA MADEIRA 3ª,COBERTURA TELHAS ONDULADAS 6MM FIBROCIMENTO, EXCL.PINT.E LIGACOES PROVISORIAS,INCL.INST.,APARELHOS,ESQUADRIAS E FERRAG.,PROJ.Nº2006/EMOP,ESCRITORIO,SANITARIOS,DEPOSITOS E TORRE C/CAIXA D`AGUA 500L,REAPROVEITADO 5 VEZES</v>
      </c>
      <c r="C1789" s="749" t="s">
        <v>11221</v>
      </c>
      <c r="D1789" s="749" t="s">
        <v>11229</v>
      </c>
      <c r="E1789" s="749" t="s">
        <v>11223</v>
      </c>
      <c r="F1789" s="749" t="s">
        <v>11230</v>
      </c>
      <c r="G1789" s="749" t="s">
        <v>11231</v>
      </c>
      <c r="H1789" s="749" t="s">
        <v>11232</v>
      </c>
      <c r="I1789" s="749" t="s">
        <v>52</v>
      </c>
      <c r="J1789" s="749" t="n">
        <v>366.17</v>
      </c>
    </row>
    <row collapsed="false" customFormat="false" customHeight="true" hidden="true" ht="12.75" outlineLevel="0" r="1790">
      <c r="A1790" s="749" t="s">
        <v>11233</v>
      </c>
      <c r="B1790" s="749" t="str">
        <f aca="false">C1790&amp;D1790&amp;E1790&amp;F1790&amp;G1790&amp;H1790</f>
        <v>BARRACAO OBRA C/PAREDES CHAPAS MADEIRA COMPENSADA,PLASTIF.,LISA,COLAGEM FENOLICA,PROVA D'AGUA, COM 10MM ESP.PISO E ESTRUTURA MADEIRA 3ª,COBERTURA TELHAS ONDULADAS 6MM FIBROCIMENTO, EXCL.PINT.E LIGACOES PROVISORIAS,INCL.INST.,APARELHOS,ESQUADRIAS E FERRAG.,PROJ.Nº2006/EMOP,ESCRITORIO,SANITARIOS,DEPOSITOS E TORRE C/CAIXA D`AGUA 500L,REAPROVEITADO 5 VEZES</v>
      </c>
      <c r="C1790" s="749" t="s">
        <v>11221</v>
      </c>
      <c r="D1790" s="749" t="s">
        <v>11229</v>
      </c>
      <c r="E1790" s="749" t="s">
        <v>11223</v>
      </c>
      <c r="F1790" s="749" t="s">
        <v>11230</v>
      </c>
      <c r="G1790" s="749" t="s">
        <v>11231</v>
      </c>
      <c r="H1790" s="749" t="s">
        <v>11232</v>
      </c>
      <c r="I1790" s="749" t="s">
        <v>52</v>
      </c>
      <c r="J1790" s="749" t="n">
        <v>326.45</v>
      </c>
    </row>
    <row collapsed="false" customFormat="false" customHeight="true" hidden="true" ht="12.75" outlineLevel="0" r="1791">
      <c r="A1791" s="749" t="s">
        <v>11234</v>
      </c>
      <c r="B1791" s="749" t="str">
        <f aca="false">C1791&amp;D1791&amp;E1791&amp;F1791&amp;G1791&amp;H1791</f>
        <v>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v>
      </c>
      <c r="C1791" s="749" t="s">
        <v>11221</v>
      </c>
      <c r="D1791" s="749" t="s">
        <v>11222</v>
      </c>
      <c r="E1791" s="749" t="s">
        <v>11235</v>
      </c>
      <c r="F1791" s="749" t="s">
        <v>11236</v>
      </c>
      <c r="G1791" s="749" t="s">
        <v>11237</v>
      </c>
      <c r="H1791" s="749" t="s">
        <v>11232</v>
      </c>
      <c r="I1791" s="749" t="s">
        <v>52</v>
      </c>
      <c r="J1791" s="749" t="n">
        <v>315.35</v>
      </c>
    </row>
    <row collapsed="false" customFormat="false" customHeight="true" hidden="true" ht="12.75" outlineLevel="0" r="1792">
      <c r="A1792" s="749" t="s">
        <v>11238</v>
      </c>
      <c r="B1792" s="749" t="str">
        <f aca="false">C1792&amp;D1792&amp;E1792&amp;F1792&amp;G1792&amp;H1792</f>
        <v>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v>
      </c>
      <c r="C1792" s="749" t="s">
        <v>11221</v>
      </c>
      <c r="D1792" s="749" t="s">
        <v>11222</v>
      </c>
      <c r="E1792" s="749" t="s">
        <v>11235</v>
      </c>
      <c r="F1792" s="749" t="s">
        <v>11236</v>
      </c>
      <c r="G1792" s="749" t="s">
        <v>11237</v>
      </c>
      <c r="H1792" s="749" t="s">
        <v>11232</v>
      </c>
      <c r="I1792" s="749" t="s">
        <v>52</v>
      </c>
      <c r="J1792" s="749" t="n">
        <v>282.68</v>
      </c>
    </row>
    <row collapsed="false" customFormat="false" customHeight="true" hidden="true" ht="12.75" outlineLevel="0" r="1793">
      <c r="A1793" s="749" t="s">
        <v>11239</v>
      </c>
      <c r="B1793" s="749" t="str">
        <f aca="false">C1793&amp;D1793&amp;E1793&amp;F1793&amp;G1793&amp;H1793</f>
        <v>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v>
      </c>
      <c r="C1793" s="749" t="s">
        <v>11240</v>
      </c>
      <c r="D1793" s="749" t="s">
        <v>11241</v>
      </c>
      <c r="E1793" s="749" t="s">
        <v>11242</v>
      </c>
      <c r="F1793" s="749" t="s">
        <v>11243</v>
      </c>
      <c r="G1793" s="749" t="s">
        <v>11244</v>
      </c>
      <c r="H1793" s="749" t="s">
        <v>11245</v>
      </c>
      <c r="I1793" s="749" t="s">
        <v>11246</v>
      </c>
      <c r="J1793" s="749" t="n">
        <v>342.57</v>
      </c>
    </row>
    <row collapsed="false" customFormat="false" customHeight="true" hidden="true" ht="12.75" outlineLevel="0" r="1794">
      <c r="A1794" s="749" t="s">
        <v>11247</v>
      </c>
      <c r="B1794" s="749" t="str">
        <f aca="false">C1794&amp;D1794&amp;E1794&amp;F1794&amp;G1794&amp;H1794</f>
        <v>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v>
      </c>
      <c r="C1794" s="749" t="s">
        <v>11240</v>
      </c>
      <c r="D1794" s="749" t="s">
        <v>11241</v>
      </c>
      <c r="E1794" s="749" t="s">
        <v>11242</v>
      </c>
      <c r="F1794" s="749" t="s">
        <v>11243</v>
      </c>
      <c r="G1794" s="749" t="s">
        <v>11244</v>
      </c>
      <c r="H1794" s="749" t="s">
        <v>11245</v>
      </c>
      <c r="I1794" s="749" t="s">
        <v>11246</v>
      </c>
      <c r="J1794" s="749" t="n">
        <v>309.28</v>
      </c>
    </row>
    <row collapsed="false" customFormat="false" customHeight="true" hidden="true" ht="12.75" outlineLevel="0" r="1795">
      <c r="A1795" s="749" t="s">
        <v>11248</v>
      </c>
      <c r="B1795" s="749" t="str">
        <f aca="false">C1795&amp;D1795&amp;E1795&amp;F1795&amp;G1795&amp;H1795</f>
        <v>BARRACAO OBRA C/DIVISAO INTERNA P/ESCRITORIO E ALOJAMENTO,PISO TABUAS MAD.3ª,2,50M ACIMA DO SOLO SOBRE ESTAQUEAMENTO PECAS MAD.3ª,3"X4.1/2",PAREDES CHAPAS MAD.COMPENSADA,PROVA D'AGUA,10MM ESP.COBERTURA TELHAS ONDULADAS 6MM FIBROCIMENTO,EXCL PINT.E LIGACOES PROVISORIAS,REAPROVEITADO 5 VEZES.ESPACO ENTRE SOLO E PISO BARRACAO DIVIDIDO 3 DEPOSITOS DE MAT.INERTE</v>
      </c>
      <c r="C1795" s="749" t="s">
        <v>11249</v>
      </c>
      <c r="D1795" s="749" t="s">
        <v>11250</v>
      </c>
      <c r="E1795" s="749" t="s">
        <v>11251</v>
      </c>
      <c r="F1795" s="749" t="s">
        <v>11252</v>
      </c>
      <c r="G1795" s="749" t="s">
        <v>11253</v>
      </c>
      <c r="H1795" s="749" t="s">
        <v>11254</v>
      </c>
      <c r="I1795" s="749" t="s">
        <v>52</v>
      </c>
      <c r="J1795" s="749" t="n">
        <v>301.43</v>
      </c>
    </row>
    <row collapsed="false" customFormat="false" customHeight="true" hidden="true" ht="12.75" outlineLevel="0" r="1796">
      <c r="A1796" s="749" t="s">
        <v>11255</v>
      </c>
      <c r="B1796" s="749" t="str">
        <f aca="false">C1796&amp;D1796&amp;E1796&amp;F1796&amp;G1796&amp;H1796</f>
        <v>BARRACAO OBRA C/DIVISAO INTERNA P/ESCRITORIO E ALOJAMENTO,PISO TABUAS MAD.3ª,2,50M ACIMA DO SOLO SOBRE ESTAQUEAMENTO PECAS MAD.3ª,3"X4.1/2",PAREDES CHAPAS MAD.COMPENSADA,PROVA D'AGUA,10MM ESP.COBERTURA TELHAS ONDULADAS 6MM FIBROCIMENTO,EXCL PINT.E LIGACOES PROVISORIAS,REAPROVEITADO 5 VEZES.ESPACO ENTRE SOLO E PISO BARRACAO DIVIDIDO 3 DEPOSITOS DE MAT.INERTE</v>
      </c>
      <c r="C1796" s="749" t="s">
        <v>11249</v>
      </c>
      <c r="D1796" s="749" t="s">
        <v>11250</v>
      </c>
      <c r="E1796" s="749" t="s">
        <v>11251</v>
      </c>
      <c r="F1796" s="749" t="s">
        <v>11252</v>
      </c>
      <c r="G1796" s="749" t="s">
        <v>11253</v>
      </c>
      <c r="H1796" s="749" t="s">
        <v>11254</v>
      </c>
      <c r="I1796" s="749" t="s">
        <v>52</v>
      </c>
      <c r="J1796" s="749" t="n">
        <v>267.5</v>
      </c>
    </row>
    <row collapsed="false" customFormat="false" customHeight="true" hidden="true" ht="12.75" outlineLevel="0" r="1797">
      <c r="A1797" s="749" t="s">
        <v>11256</v>
      </c>
      <c r="B1797" s="749" t="str">
        <f aca="false">C1797&amp;D1797&amp;E1797&amp;F1797&amp;G1797&amp;H1797</f>
        <v>BARRACAO OBRA C/PAREDES CHAPAS MAD.COMP.PLASTIF.LISA,COLAGEM FENOLICA,PROVA D'AGUA,2,44X1,22M,9MM ESP.PISO/ESTRUT.MAD.3ª,COBERT.TELHAS ONDULADAS 6MM FIBROCIMENTO,EXCL.PINT.E LIG.PROVIS.INCL.INST.APARELHOS,ESQUADRIAS E FERRAG.PROJ.2005,ESCRIT.SANITARIOS,DEPOSITOS E TORRE C/CAIXA D'AGUA 1000L,REAPROVEITADO 5 VEZES,C/ALOJAMENTO CONF.PROJ.2008,ACIMA SOLO 2,50M</v>
      </c>
      <c r="C1797" s="749" t="s">
        <v>11257</v>
      </c>
      <c r="D1797" s="749" t="s">
        <v>11258</v>
      </c>
      <c r="E1797" s="749" t="s">
        <v>11259</v>
      </c>
      <c r="F1797" s="749" t="s">
        <v>11260</v>
      </c>
      <c r="G1797" s="749" t="s">
        <v>11261</v>
      </c>
      <c r="H1797" s="749" t="s">
        <v>11262</v>
      </c>
      <c r="I1797" s="749" t="s">
        <v>52</v>
      </c>
      <c r="J1797" s="749" t="n">
        <v>393.63</v>
      </c>
    </row>
    <row collapsed="false" customFormat="false" customHeight="true" hidden="true" ht="12.75" outlineLevel="0" r="1798">
      <c r="A1798" s="749" t="s">
        <v>11263</v>
      </c>
      <c r="B1798" s="749" t="str">
        <f aca="false">C1798&amp;D1798&amp;E1798&amp;F1798&amp;G1798&amp;H1798</f>
        <v>BARRACAO OBRA C/PAREDES CHAPAS MAD.COMP.PLASTIF.LISA,COLAGEM FENOLICA,PROVA D'AGUA,2,44X1,22M,9MM ESP.PISO/ESTRUT.MAD.3ª,COBERT.TELHAS ONDULADAS 6MM FIBROCIMENTO,EXCL.PINT.E LIG.PROVIS.INCL.INST.APARELHOS,ESQUADRIAS E FERRAG.PROJ.2005,ESCRIT.SANITARIOS,DEPOSITOS E TORRE C/CAIXA D'AGUA 1000L,REAPROVEITADO 5 VEZES,C/ALOJAMENTO CONF.PROJ.2008,ACIMA SOLO 2,50M</v>
      </c>
      <c r="C1798" s="749" t="s">
        <v>11257</v>
      </c>
      <c r="D1798" s="749" t="s">
        <v>11258</v>
      </c>
      <c r="E1798" s="749" t="s">
        <v>11259</v>
      </c>
      <c r="F1798" s="749" t="s">
        <v>11260</v>
      </c>
      <c r="G1798" s="749" t="s">
        <v>11261</v>
      </c>
      <c r="H1798" s="749" t="s">
        <v>11262</v>
      </c>
      <c r="I1798" s="749" t="s">
        <v>52</v>
      </c>
      <c r="J1798" s="749" t="n">
        <v>349.97</v>
      </c>
    </row>
    <row collapsed="false" customFormat="false" customHeight="true" hidden="true" ht="12.75" outlineLevel="0" r="1799">
      <c r="A1799" s="749" t="s">
        <v>11264</v>
      </c>
      <c r="B1799" s="749" t="str">
        <f aca="false">C1799&amp;D1799&amp;E1799&amp;F1799&amp;G1799&amp;H1799</f>
        <v>BARRACAO DE OBRA EM CHAPA DE MADEIRA COMPENSADA DE 6MM DE ESPESSURA,RESINADA,SIMPLES,REAPROVEITAMENTO DE 2 VEZES,PISO EMCIMENTADO,COBERTURA COM TELHAS DE FIBROCIMENTO SEM AMIANTO,ESPESSURA 6MM,INCLUSIVE INSTALACOES</v>
      </c>
      <c r="C1799" s="749" t="s">
        <v>11265</v>
      </c>
      <c r="D1799" s="749" t="s">
        <v>11266</v>
      </c>
      <c r="E1799" s="749" t="s">
        <v>11267</v>
      </c>
      <c r="F1799" s="749" t="s">
        <v>11268</v>
      </c>
      <c r="I1799" s="749" t="s">
        <v>52</v>
      </c>
      <c r="J1799" s="749" t="n">
        <v>395.57</v>
      </c>
    </row>
    <row collapsed="false" customFormat="false" customHeight="true" hidden="true" ht="12.75" outlineLevel="0" r="1800">
      <c r="A1800" s="749" t="s">
        <v>11269</v>
      </c>
      <c r="B1800" s="749" t="str">
        <f aca="false">C1800&amp;D1800&amp;E1800&amp;F1800&amp;G1800&amp;H1800</f>
        <v>BARRACAO DE OBRA EM CHAPA DE MADEIRA COMPENSADA DE 6MM DE ESPESSURA,RESINADA,SIMPLES,REAPROVEITAMENTO DE 2 VEZES,PISO EMCIMENTADO,COBERTURA COM TELHAS DE FIBROCIMENTO SEM AMIANTO,ESPESSURA 6MM,INCLUSIVE INSTALACOES</v>
      </c>
      <c r="C1800" s="749" t="s">
        <v>11265</v>
      </c>
      <c r="D1800" s="749" t="s">
        <v>11266</v>
      </c>
      <c r="E1800" s="749" t="s">
        <v>11267</v>
      </c>
      <c r="F1800" s="749" t="s">
        <v>11268</v>
      </c>
      <c r="I1800" s="749" t="s">
        <v>52</v>
      </c>
      <c r="J1800" s="749" t="n">
        <v>354.7</v>
      </c>
    </row>
    <row collapsed="false" customFormat="false" customHeight="true" hidden="true" ht="12.75" outlineLevel="0" r="1801">
      <c r="A1801" s="749" t="s">
        <v>11270</v>
      </c>
      <c r="B1801" s="749" t="str">
        <f aca="false">C1801&amp;D1801&amp;E1801&amp;F1801&amp;G1801&amp;H1801</f>
        <v>SANITARIO COM VASO E CHUVEIRO PARA PESSOAL DE OBRA,COM 2,00M2 EXECUTADO COM TABUAS DE MADEIRA DE 3ª,E TELHAS ONDULADAS DE 6MM DE FIBROCIMENTO,INCLUSIVE INSTALACOES,APARELHOS,ESQUADRIAS E FERRAGENS CONSIDERANDO REAPROVEITAMENTO DAS INSTALACOES E APARELHOS 2 VEZES</v>
      </c>
      <c r="C1801" s="749" t="s">
        <v>11271</v>
      </c>
      <c r="D1801" s="749" t="s">
        <v>11272</v>
      </c>
      <c r="E1801" s="749" t="s">
        <v>11273</v>
      </c>
      <c r="F1801" s="749" t="s">
        <v>11274</v>
      </c>
      <c r="G1801" s="749" t="s">
        <v>11275</v>
      </c>
      <c r="I1801" s="749" t="s">
        <v>30</v>
      </c>
      <c r="J1801" s="749" t="n">
        <v>1775.35</v>
      </c>
    </row>
    <row collapsed="false" customFormat="false" customHeight="true" hidden="true" ht="12.75" outlineLevel="0" r="1802">
      <c r="A1802" s="749" t="s">
        <v>11276</v>
      </c>
      <c r="B1802" s="749" t="str">
        <f aca="false">C1802&amp;D1802&amp;E1802&amp;F1802&amp;G1802&amp;H1802</f>
        <v>SANITARIO COM VASO E CHUVEIRO PARA PESSOAL DE OBRA,COM 2,00M2 EXECUTADO COM TABUAS DE MADEIRA DE 3ª,E TELHAS ONDULADAS DE 6MM DE FIBROCIMENTO,INCLUSIVE INSTALACOES,APARELHOS,ESQUADRIAS E FERRAGENS CONSIDERANDO REAPROVEITAMENTO DAS INSTALACOES E APARELHOS 2 VEZES</v>
      </c>
      <c r="C1802" s="749" t="s">
        <v>11271</v>
      </c>
      <c r="D1802" s="749" t="s">
        <v>11272</v>
      </c>
      <c r="E1802" s="749" t="s">
        <v>11273</v>
      </c>
      <c r="F1802" s="749" t="s">
        <v>11274</v>
      </c>
      <c r="G1802" s="749" t="s">
        <v>11275</v>
      </c>
      <c r="I1802" s="749" t="s">
        <v>30</v>
      </c>
      <c r="J1802" s="749" t="n">
        <v>1638.78</v>
      </c>
    </row>
    <row collapsed="false" customFormat="false" customHeight="true" hidden="true" ht="12.75" outlineLevel="0" r="1803">
      <c r="A1803" s="749" t="s">
        <v>11277</v>
      </c>
      <c r="B1803" s="749" t="str">
        <f aca="false">C1803&amp;D1803&amp;E1803&amp;F1803&amp;G1803&amp;H1803</f>
        <v>SANITARIO COM VASO E CHUVEIRO PARA PESSOAL DE OBRA,COLETIVODE 2 UNIDADES E 4,00M2 EXECUTADO COM TABUAS DE MADEIRA DE 3ª,E TELHAS ONDULADAS DE 6MM DE FIBROCIMENTO,INCLUSIVE INSTALACOES,APARELHOS,ESQUADRIAS E FERRAGENS CONSIDERANDO REAPROVEITAMENTO DAS INSTALACOES E APARELHOS 2 VEZES</v>
      </c>
      <c r="C1803" s="749" t="s">
        <v>11278</v>
      </c>
      <c r="D1803" s="749" t="s">
        <v>11279</v>
      </c>
      <c r="E1803" s="749" t="s">
        <v>11280</v>
      </c>
      <c r="F1803" s="749" t="s">
        <v>11281</v>
      </c>
      <c r="G1803" s="749" t="s">
        <v>11282</v>
      </c>
      <c r="I1803" s="749" t="s">
        <v>30</v>
      </c>
      <c r="J1803" s="749" t="n">
        <v>3197.73</v>
      </c>
    </row>
    <row collapsed="false" customFormat="false" customHeight="true" hidden="true" ht="12.75" outlineLevel="0" r="1804">
      <c r="A1804" s="749" t="s">
        <v>11283</v>
      </c>
      <c r="B1804" s="749" t="str">
        <f aca="false">C1804&amp;D1804&amp;E1804&amp;F1804&amp;G1804&amp;H1804</f>
        <v>SANITARIO COM VASO E CHUVEIRO PARA PESSOAL DE OBRA,COLETIVODE 2 UNIDADES E 4,00M2 EXECUTADO COM TABUAS DE MADEIRA DE 3ª,E TELHAS ONDULADAS DE 6MM DE FIBROCIMENTO,INCLUSIVE INSTALACOES,APARELHOS,ESQUADRIAS E FERRAGENS CONSIDERANDO REAPROVEITAMENTO DAS INSTALACOES E APARELHOS 2 VEZES</v>
      </c>
      <c r="C1804" s="749" t="s">
        <v>11278</v>
      </c>
      <c r="D1804" s="749" t="s">
        <v>11279</v>
      </c>
      <c r="E1804" s="749" t="s">
        <v>11280</v>
      </c>
      <c r="F1804" s="749" t="s">
        <v>11281</v>
      </c>
      <c r="G1804" s="749" t="s">
        <v>11282</v>
      </c>
      <c r="I1804" s="749" t="s">
        <v>30</v>
      </c>
      <c r="J1804" s="749" t="n">
        <v>2946.29</v>
      </c>
    </row>
    <row collapsed="false" customFormat="false" customHeight="true" hidden="true" ht="12.75" outlineLevel="0" r="1805">
      <c r="A1805" s="749" t="s">
        <v>11284</v>
      </c>
      <c r="B1805" s="749" t="str">
        <f aca="false">C1805&amp;D1805&amp;E1805&amp;F1805&amp;G1805&amp;H1805</f>
        <v>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 CARGA E DESCARGA(VIDE ITEM 04.013.0015)</v>
      </c>
      <c r="C1805" s="749" t="s">
        <v>11285</v>
      </c>
      <c r="D1805" s="749" t="s">
        <v>11286</v>
      </c>
      <c r="E1805" s="749" t="s">
        <v>11287</v>
      </c>
      <c r="F1805" s="749" t="s">
        <v>11288</v>
      </c>
      <c r="G1805" s="749" t="s">
        <v>11289</v>
      </c>
      <c r="H1805" s="749" t="s">
        <v>11290</v>
      </c>
      <c r="I1805" s="749" t="s">
        <v>11291</v>
      </c>
      <c r="J1805" s="749" t="n">
        <v>460</v>
      </c>
    </row>
    <row collapsed="false" customFormat="false" customHeight="true" hidden="true" ht="12.75" outlineLevel="0" r="1806">
      <c r="A1806" s="749" t="s">
        <v>11292</v>
      </c>
      <c r="B1806" s="749" t="str">
        <f aca="false">C1806&amp;D1806&amp;E1806&amp;F1806&amp;G1806&amp;H1806</f>
        <v>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 CARGA E DESCARGA(VIDE ITEM 04.013.0015)</v>
      </c>
      <c r="C1806" s="749" t="s">
        <v>11285</v>
      </c>
      <c r="D1806" s="749" t="s">
        <v>11286</v>
      </c>
      <c r="E1806" s="749" t="s">
        <v>11287</v>
      </c>
      <c r="F1806" s="749" t="s">
        <v>11288</v>
      </c>
      <c r="G1806" s="749" t="s">
        <v>11289</v>
      </c>
      <c r="H1806" s="749" t="s">
        <v>11290</v>
      </c>
      <c r="I1806" s="749" t="s">
        <v>11291</v>
      </c>
      <c r="J1806" s="749" t="n">
        <v>460</v>
      </c>
    </row>
    <row collapsed="false" customFormat="false" customHeight="true" hidden="true" ht="12.75" outlineLevel="0" r="1807">
      <c r="A1807" s="749" t="s">
        <v>11293</v>
      </c>
      <c r="B1807" s="749" t="str">
        <f aca="false">C1807&amp;D1807&amp;E1807&amp;F1807&amp;G1807&amp;H1807</f>
        <v>ALUGUEL CONTAINER PARA ESCRITORIO C/WC,MEDINDO 2,20M LARGURA,6,20M COMPRIMENTO E 2,50M ALTURA,CHAPAS ACO C/NERVURAS TRAPEZOIDAIS,ISOLAMENTO TERMO-ACUSTICO FORRO,CHASSIS REFORCADO E PISO COMPENSADO NAVAL,INCL.INST.ELETRICA E HIDRO-SANITARIAS,ACESSORIOS,1 VASO SANITARIO E 1 LAVATORIO,EXCL.TRANSP.(VIDE ITEM 04.005.0300),CARGA E DESCARGA(VIDE ITEM 04.013.0015)</v>
      </c>
      <c r="C1807" s="749" t="s">
        <v>11294</v>
      </c>
      <c r="D1807" s="749" t="s">
        <v>11295</v>
      </c>
      <c r="E1807" s="749" t="s">
        <v>11296</v>
      </c>
      <c r="F1807" s="749" t="s">
        <v>11297</v>
      </c>
      <c r="G1807" s="749" t="s">
        <v>11298</v>
      </c>
      <c r="H1807" s="749" t="s">
        <v>11299</v>
      </c>
      <c r="I1807" s="749" t="s">
        <v>11291</v>
      </c>
      <c r="J1807" s="749" t="n">
        <v>500</v>
      </c>
    </row>
    <row collapsed="false" customFormat="false" customHeight="true" hidden="true" ht="12.75" outlineLevel="0" r="1808">
      <c r="A1808" s="749" t="s">
        <v>11300</v>
      </c>
      <c r="B1808" s="749" t="str">
        <f aca="false">C1808&amp;D1808&amp;E1808&amp;F1808&amp;G1808&amp;H1808</f>
        <v>ALUGUEL CONTAINER PARA ESCRITORIO C/WC,MEDINDO 2,20M LARGURA,6,20M COMPRIMENTO E 2,50M ALTURA,CHAPAS ACO C/NERVURAS TRAPEZOIDAIS,ISOLAMENTO TERMO-ACUSTICO FORRO,CHASSIS REFORCADO E PISO COMPENSADO NAVAL,INCL.INST.ELETRICA E HIDRO-SANITARIAS,ACESSORIOS,1 VASO SANITARIO E 1 LAVATORIO,EXCL.TRANSP.(VIDE ITEM 04.005.0300),CARGA E DESCARGA(VIDE ITEM 04.013.0015)</v>
      </c>
      <c r="C1808" s="749" t="s">
        <v>11294</v>
      </c>
      <c r="D1808" s="749" t="s">
        <v>11295</v>
      </c>
      <c r="E1808" s="749" t="s">
        <v>11296</v>
      </c>
      <c r="F1808" s="749" t="s">
        <v>11297</v>
      </c>
      <c r="G1808" s="749" t="s">
        <v>11298</v>
      </c>
      <c r="H1808" s="749" t="s">
        <v>11299</v>
      </c>
      <c r="I1808" s="749" t="s">
        <v>11291</v>
      </c>
      <c r="J1808" s="749" t="n">
        <v>500</v>
      </c>
    </row>
    <row collapsed="false" customFormat="false" customHeight="true" hidden="true" ht="12.75" outlineLevel="0" r="1809">
      <c r="A1809" s="749" t="s">
        <v>11301</v>
      </c>
      <c r="B1809" s="749" t="str">
        <f aca="false">C1809&amp;D1809&amp;E1809&amp;F1809&amp;G1809&amp;H1809</f>
        <v>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 4 CHUVEIROS,EXCL.TRANSP.CARGA E DESCARGA</v>
      </c>
      <c r="C1809" s="749" t="s">
        <v>11302</v>
      </c>
      <c r="D1809" s="749" t="s">
        <v>11303</v>
      </c>
      <c r="E1809" s="749" t="s">
        <v>11304</v>
      </c>
      <c r="F1809" s="749" t="s">
        <v>11305</v>
      </c>
      <c r="G1809" s="749" t="s">
        <v>11306</v>
      </c>
      <c r="H1809" s="749" t="s">
        <v>11307</v>
      </c>
      <c r="I1809" s="749" t="s">
        <v>11291</v>
      </c>
      <c r="J1809" s="749" t="n">
        <v>620</v>
      </c>
    </row>
    <row collapsed="false" customFormat="false" customHeight="true" hidden="true" ht="12.75" outlineLevel="0" r="1810">
      <c r="A1810" s="749" t="s">
        <v>11308</v>
      </c>
      <c r="B1810" s="749" t="str">
        <f aca="false">C1810&amp;D1810&amp;E1810&amp;F1810&amp;G1810&amp;H1810</f>
        <v>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 4 CHUVEIROS,EXCL.TRANSP.CARGA E DESCARGA</v>
      </c>
      <c r="C1810" s="749" t="s">
        <v>11302</v>
      </c>
      <c r="D1810" s="749" t="s">
        <v>11303</v>
      </c>
      <c r="E1810" s="749" t="s">
        <v>11304</v>
      </c>
      <c r="F1810" s="749" t="s">
        <v>11305</v>
      </c>
      <c r="G1810" s="749" t="s">
        <v>11306</v>
      </c>
      <c r="H1810" s="749" t="s">
        <v>11307</v>
      </c>
      <c r="I1810" s="749" t="s">
        <v>11291</v>
      </c>
      <c r="J1810" s="749" t="n">
        <v>620</v>
      </c>
    </row>
    <row collapsed="false" customFormat="false" customHeight="true" hidden="true" ht="12.75" outlineLevel="0" r="1811">
      <c r="A1811" s="749" t="s">
        <v>11309</v>
      </c>
      <c r="B1811" s="749" t="str">
        <f aca="false">C1811&amp;D1811&amp;E1811&amp;F1811&amp;G1811&amp;H1811</f>
        <v>ALUGUEL CONTAINER,PARA SANITARIO-VESTIARIO,MEDINDO 2,20M LARGURA,6,20M COMPRIMENTO E 2,50M ALTURA,CHAPAS ACO C/NERVURASTRAPEZOIDAIS,ISOLAMENTO TERMO-ACUSTICO FORRO,CHASSIS REFORCADO E PISO COMPENSADO NAVAL,INCL.INST.ELETRICAS E HIDRO-SANITARIAS,ACESSORIOS,4 VASOS SANITARIOS,1 LAVATORIO,1 MICTORIO E 4 CHUVEIROS,EXCL.TRANSP.,CARGA E DESCARGA</v>
      </c>
      <c r="C1811" s="749" t="s">
        <v>11310</v>
      </c>
      <c r="D1811" s="749" t="s">
        <v>11303</v>
      </c>
      <c r="E1811" s="749" t="s">
        <v>11304</v>
      </c>
      <c r="F1811" s="749" t="s">
        <v>11305</v>
      </c>
      <c r="G1811" s="749" t="s">
        <v>11311</v>
      </c>
      <c r="H1811" s="749" t="s">
        <v>11312</v>
      </c>
      <c r="I1811" s="749" t="s">
        <v>11291</v>
      </c>
      <c r="J1811" s="749" t="n">
        <v>620</v>
      </c>
    </row>
    <row collapsed="false" customFormat="false" customHeight="true" hidden="true" ht="12.75" outlineLevel="0" r="1812">
      <c r="A1812" s="749" t="s">
        <v>11313</v>
      </c>
      <c r="B1812" s="749" t="str">
        <f aca="false">C1812&amp;D1812&amp;E1812&amp;F1812&amp;G1812&amp;H1812</f>
        <v>ALUGUEL CONTAINER,PARA SANITARIO-VESTIARIO,MEDINDO 2,20M LARGURA,6,20M COMPRIMENTO E 2,50M ALTURA,CHAPAS ACO C/NERVURASTRAPEZOIDAIS,ISOLAMENTO TERMO-ACUSTICO FORRO,CHASSIS REFORCADO E PISO COMPENSADO NAVAL,INCL.INST.ELETRICAS E HIDRO-SANITARIAS,ACESSORIOS,4 VASOS SANITARIOS,1 LAVATORIO,1 MICTORIO E 4 CHUVEIROS,EXCL.TRANSP.,CARGA E DESCARGA</v>
      </c>
      <c r="C1812" s="749" t="s">
        <v>11310</v>
      </c>
      <c r="D1812" s="749" t="s">
        <v>11303</v>
      </c>
      <c r="E1812" s="749" t="s">
        <v>11304</v>
      </c>
      <c r="F1812" s="749" t="s">
        <v>11305</v>
      </c>
      <c r="G1812" s="749" t="s">
        <v>11311</v>
      </c>
      <c r="H1812" s="749" t="s">
        <v>11312</v>
      </c>
      <c r="I1812" s="749" t="s">
        <v>11291</v>
      </c>
      <c r="J1812" s="749" t="n">
        <v>620</v>
      </c>
    </row>
    <row collapsed="false" customFormat="false" customHeight="true" hidden="true" ht="12.75" outlineLevel="0" r="1813">
      <c r="A1813" s="749" t="s">
        <v>11314</v>
      </c>
      <c r="B1813" s="749" t="str">
        <f aca="false">C1813&amp;D1813&amp;E1813&amp;F1813&amp;G1813&amp;H1813</f>
        <v>ALUGUEL CONTAINER,PARA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v>
      </c>
      <c r="C1813" s="749" t="s">
        <v>11310</v>
      </c>
      <c r="D1813" s="749" t="s">
        <v>11303</v>
      </c>
      <c r="E1813" s="749" t="s">
        <v>11304</v>
      </c>
      <c r="F1813" s="749" t="s">
        <v>11305</v>
      </c>
      <c r="G1813" s="749" t="s">
        <v>11315</v>
      </c>
      <c r="H1813" s="749" t="s">
        <v>11316</v>
      </c>
      <c r="I1813" s="749" t="s">
        <v>11291</v>
      </c>
      <c r="J1813" s="749" t="n">
        <v>620</v>
      </c>
    </row>
    <row collapsed="false" customFormat="false" customHeight="true" hidden="true" ht="12.75" outlineLevel="0" r="1814">
      <c r="A1814" s="749" t="s">
        <v>11317</v>
      </c>
      <c r="B1814" s="749" t="str">
        <f aca="false">C1814&amp;D1814&amp;E1814&amp;F1814&amp;G1814&amp;H1814</f>
        <v>ALUGUEL CONTAINER,PARA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v>
      </c>
      <c r="C1814" s="749" t="s">
        <v>11310</v>
      </c>
      <c r="D1814" s="749" t="s">
        <v>11303</v>
      </c>
      <c r="E1814" s="749" t="s">
        <v>11304</v>
      </c>
      <c r="F1814" s="749" t="s">
        <v>11305</v>
      </c>
      <c r="G1814" s="749" t="s">
        <v>11315</v>
      </c>
      <c r="H1814" s="749" t="s">
        <v>11316</v>
      </c>
      <c r="I1814" s="749" t="s">
        <v>11291</v>
      </c>
      <c r="J1814" s="749" t="n">
        <v>620</v>
      </c>
    </row>
    <row collapsed="false" customFormat="false" customHeight="true" hidden="true" ht="12.75" outlineLevel="0" r="1815">
      <c r="A1815" s="749" t="s">
        <v>11318</v>
      </c>
      <c r="B1815" s="749" t="str">
        <f aca="false">C1815&amp;D1815&amp;E1815&amp;F1815&amp;G1815&amp;H1815</f>
        <v>ALUGUEL DE BANHEIRO QUIMICO,PORTATIL,MEDINDO 2,31M ALTURA X1,56M LARGURA E 1,16M PROFUNDIDADE,INCLUSIVE INSTALACAO E RETIRADA DO EQUIPAMENTO,FORNECIMENTO DE QUIMICA DESODORIZANTE,BACTERICIDA E BACTERIOSTATICA,PAPEL HIGIENICO E VEICULO PROPRIO COM UNIDADE MOVEL DE SUCCAO PARA LIMPEZA</v>
      </c>
      <c r="C1815" s="749" t="s">
        <v>11319</v>
      </c>
      <c r="D1815" s="749" t="s">
        <v>11320</v>
      </c>
      <c r="E1815" s="749" t="s">
        <v>11321</v>
      </c>
      <c r="F1815" s="749" t="s">
        <v>11322</v>
      </c>
      <c r="G1815" s="749" t="s">
        <v>11323</v>
      </c>
      <c r="I1815" s="749" t="s">
        <v>11291</v>
      </c>
      <c r="J1815" s="749" t="n">
        <v>867.22</v>
      </c>
    </row>
    <row collapsed="false" customFormat="false" customHeight="true" hidden="true" ht="12.75" outlineLevel="0" r="1816">
      <c r="A1816" s="749" t="s">
        <v>11324</v>
      </c>
      <c r="B1816" s="749" t="str">
        <f aca="false">C1816&amp;D1816&amp;E1816&amp;F1816&amp;G1816&amp;H1816</f>
        <v>ALUGUEL DE BANHEIRO QUIMICO,PORTATIL,MEDINDO 2,31M ALTURA X1,56M LARGURA E 1,16M PROFUNDIDADE,INCLUSIVE INSTALACAO E RETIRADA DO EQUIPAMENTO,FORNECIMENTO DE QUIMICA DESODORIZANTE,BACTERICIDA E BACTERIOSTATICA,PAPEL HIGIENICO E VEICULO PROPRIO COM UNIDADE MOVEL DE SUCCAO PARA LIMPEZA</v>
      </c>
      <c r="C1816" s="749" t="s">
        <v>11319</v>
      </c>
      <c r="D1816" s="749" t="s">
        <v>11320</v>
      </c>
      <c r="E1816" s="749" t="s">
        <v>11321</v>
      </c>
      <c r="F1816" s="749" t="s">
        <v>11322</v>
      </c>
      <c r="G1816" s="749" t="s">
        <v>11323</v>
      </c>
      <c r="I1816" s="749" t="s">
        <v>11291</v>
      </c>
      <c r="J1816" s="749" t="n">
        <v>867.22</v>
      </c>
    </row>
    <row collapsed="false" customFormat="false" customHeight="true" hidden="true" ht="12.75" outlineLevel="0" r="1817">
      <c r="A1817" s="749" t="s">
        <v>11325</v>
      </c>
      <c r="B1817" s="749" t="str">
        <f aca="false">C1817&amp;D1817&amp;E1817&amp;F1817&amp;G1817&amp;H1817</f>
        <v>GALPAO ABERTO PARA OFICINAS E DEPOSITOS DE CANTEIRO DE OBRAS,ESTRUTURADO EM MADEIRA DE LEI,COBERTURA DE TELHAS DE CIMENTO SEM AMIANTO ONDULADAS,DE 6MM DE ESPESSURA,PISO CIMENTADO E PREPARO DO TERRENO</v>
      </c>
      <c r="C1817" s="749" t="s">
        <v>11326</v>
      </c>
      <c r="D1817" s="749" t="s">
        <v>11327</v>
      </c>
      <c r="E1817" s="749" t="s">
        <v>11328</v>
      </c>
      <c r="F1817" s="749" t="s">
        <v>11329</v>
      </c>
      <c r="I1817" s="749" t="s">
        <v>52</v>
      </c>
      <c r="J1817" s="749" t="n">
        <v>244.41</v>
      </c>
    </row>
    <row collapsed="false" customFormat="false" customHeight="true" hidden="true" ht="12.75" outlineLevel="0" r="1818">
      <c r="A1818" s="749" t="s">
        <v>11330</v>
      </c>
      <c r="B1818" s="749" t="str">
        <f aca="false">C1818&amp;D1818&amp;E1818&amp;F1818&amp;G1818&amp;H1818</f>
        <v>GALPAO ABERTO PARA OFICINAS E DEPOSITOS DE CANTEIRO DE OBRAS,ESTRUTURADO EM MADEIRA DE LEI,COBERTURA DE TELHAS DE CIMENTO SEM AMIANTO ONDULADAS,DE 6MM DE ESPESSURA,PISO CIMENTADO E PREPARO DO TERRENO</v>
      </c>
      <c r="C1818" s="749" t="s">
        <v>11326</v>
      </c>
      <c r="D1818" s="749" t="s">
        <v>11327</v>
      </c>
      <c r="E1818" s="749" t="s">
        <v>11328</v>
      </c>
      <c r="F1818" s="749" t="s">
        <v>11329</v>
      </c>
      <c r="I1818" s="749" t="s">
        <v>52</v>
      </c>
      <c r="J1818" s="749" t="n">
        <v>217.65</v>
      </c>
    </row>
    <row collapsed="false" customFormat="false" customHeight="true" hidden="true" ht="12.75" outlineLevel="0" r="1819">
      <c r="A1819" s="749" t="s">
        <v>11331</v>
      </c>
      <c r="B1819" s="749" t="str">
        <f aca="false">C1819&amp;D1819&amp;E1819&amp;F1819&amp;G1819&amp;H1819</f>
        <v>GALPAO ABERTO PARA OFICINAS E DEPOSITOS DE CANTEIRO DE OBRAS,ESTRUTURADO EM MADEIRA DE LEI,COBERTURA DE TELHAS DE CIMENTO SEM AMIANTO ONDULADAS,DE 6MM DE ESPESSURA,PISO CIMENTADO E PREPARO DO TERRENO,SENDO A MADEIRA E A COBERTURA EMPREGADAS 3 VEZES</v>
      </c>
      <c r="C1819" s="749" t="s">
        <v>11326</v>
      </c>
      <c r="D1819" s="749" t="s">
        <v>11327</v>
      </c>
      <c r="E1819" s="749" t="s">
        <v>11328</v>
      </c>
      <c r="F1819" s="749" t="s">
        <v>11332</v>
      </c>
      <c r="G1819" s="749" t="s">
        <v>11333</v>
      </c>
      <c r="I1819" s="749" t="s">
        <v>52</v>
      </c>
      <c r="J1819" s="749" t="n">
        <v>218.03</v>
      </c>
    </row>
    <row collapsed="false" customFormat="false" customHeight="true" hidden="true" ht="12.75" outlineLevel="0" r="1820">
      <c r="A1820" s="749" t="s">
        <v>11334</v>
      </c>
      <c r="B1820" s="749" t="str">
        <f aca="false">C1820&amp;D1820&amp;E1820&amp;F1820&amp;G1820&amp;H1820</f>
        <v>GALPAO ABERTO PARA OFICINAS E DEPOSITOS DE CANTEIRO DE OBRAS,ESTRUTURADO EM MADEIRA DE LEI,COBERTURA DE TELHAS DE CIMENTO SEM AMIANTO ONDULADAS,DE 6MM DE ESPESSURA,PISO CIMENTADO E PREPARO DO TERRENO,SENDO A MADEIRA E A COBERTURA EMPREGADAS 3 VEZES</v>
      </c>
      <c r="C1820" s="749" t="s">
        <v>11326</v>
      </c>
      <c r="D1820" s="749" t="s">
        <v>11327</v>
      </c>
      <c r="E1820" s="749" t="s">
        <v>11328</v>
      </c>
      <c r="F1820" s="749" t="s">
        <v>11332</v>
      </c>
      <c r="G1820" s="749" t="s">
        <v>11333</v>
      </c>
      <c r="I1820" s="749" t="s">
        <v>52</v>
      </c>
      <c r="J1820" s="749" t="n">
        <v>191.26</v>
      </c>
    </row>
    <row collapsed="false" customFormat="false" customHeight="true" hidden="true" ht="12.75" outlineLevel="0" r="1821">
      <c r="A1821" s="749" t="s">
        <v>11335</v>
      </c>
      <c r="B1821" s="749" t="str">
        <f aca="false">C1821&amp;D1821&amp;E1821&amp;F1821&amp;G1821&amp;H1821</f>
        <v>CERCA PROTETORA DE BORDA DE VALA,CONSTRUIDA COM MONTANTES DE 3"X3" DE MADEIRA DE 3ª,C/1,50M DE COMPRIMENTO,FICANDO 0,50M ENTERRADO, COM INTERVALO DE 2,00M E 2 TABUAS DE MADEIRA DE1"X12",HORIZONTAIS,COM 40CM DE SEPARACAO,COM APROVEITAMENTODE UMA VEZ DA MADEIRA</v>
      </c>
      <c r="C1821" s="749" t="s">
        <v>11336</v>
      </c>
      <c r="D1821" s="749" t="s">
        <v>11337</v>
      </c>
      <c r="E1821" s="749" t="s">
        <v>11338</v>
      </c>
      <c r="F1821" s="749" t="s">
        <v>11339</v>
      </c>
      <c r="G1821" s="749" t="s">
        <v>11340</v>
      </c>
      <c r="I1821" s="749" t="s">
        <v>236</v>
      </c>
      <c r="J1821" s="749" t="n">
        <v>20.16</v>
      </c>
    </row>
    <row collapsed="false" customFormat="false" customHeight="true" hidden="true" ht="12.75" outlineLevel="0" r="1822">
      <c r="A1822" s="749" t="s">
        <v>11341</v>
      </c>
      <c r="B1822" s="749" t="str">
        <f aca="false">C1822&amp;D1822&amp;E1822&amp;F1822&amp;G1822&amp;H1822</f>
        <v>CERCA PROTETORA DE BORDA DE VALA,CONSTRUIDA COM MONTANTES DE 3"X3" DE MADEIRA DE 3ª,C/1,50M DE COMPRIMENTO,FICANDO 0,50M ENTERRADO, COM INTERVALO DE 2,00M E 2 TABUAS DE MADEIRA DE1"X12",HORIZONTAIS,COM 40CM DE SEPARACAO,COM APROVEITAMENTODE UMA VEZ DA MADEIRA</v>
      </c>
      <c r="C1822" s="749" t="s">
        <v>11336</v>
      </c>
      <c r="D1822" s="749" t="s">
        <v>11337</v>
      </c>
      <c r="E1822" s="749" t="s">
        <v>11338</v>
      </c>
      <c r="F1822" s="749" t="s">
        <v>11339</v>
      </c>
      <c r="G1822" s="749" t="s">
        <v>11340</v>
      </c>
      <c r="I1822" s="749" t="s">
        <v>236</v>
      </c>
      <c r="J1822" s="749" t="n">
        <v>19.12</v>
      </c>
    </row>
    <row collapsed="false" customFormat="false" customHeight="true" hidden="true" ht="12.75" outlineLevel="0" r="1823">
      <c r="A1823" s="749" t="s">
        <v>11342</v>
      </c>
      <c r="B1823" s="749" t="str">
        <f aca="false">C1823&amp;D1823&amp;E1823&amp;F1823&amp;G1823&amp;H1823</f>
        <v>CERCA PROTETORA DE BORDA DE VALA,CONSTRUIDA COM MONTANTES DE 3"X3" DE MADEIRA DE 3ª,COM 1,50M DE COMPRIMENTO,FICANDO 0,50M ENTERRADO,COM INTERVALO DE 2,00M E 2 TABUAS DE MADEIRA DE 1"X12",HORIZONTAIS,COM 40CM DE SEPARACAO,COM APROVEITAMENTO DE 3 VEZES DA MADEIRA</v>
      </c>
      <c r="C1823" s="749" t="s">
        <v>11336</v>
      </c>
      <c r="D1823" s="749" t="s">
        <v>11343</v>
      </c>
      <c r="E1823" s="749" t="s">
        <v>11344</v>
      </c>
      <c r="F1823" s="749" t="s">
        <v>11345</v>
      </c>
      <c r="G1823" s="749" t="s">
        <v>11346</v>
      </c>
      <c r="I1823" s="749" t="s">
        <v>236</v>
      </c>
      <c r="J1823" s="749" t="n">
        <v>11.91</v>
      </c>
    </row>
    <row collapsed="false" customFormat="false" customHeight="true" hidden="true" ht="12.75" outlineLevel="0" r="1824">
      <c r="A1824" s="749" t="s">
        <v>11347</v>
      </c>
      <c r="B1824" s="749" t="str">
        <f aca="false">C1824&amp;D1824&amp;E1824&amp;F1824&amp;G1824&amp;H1824</f>
        <v>CERCA PROTETORA DE BORDA DE VALA,CONSTRUIDA COM MONTANTES DE 3"X3" DE MADEIRA DE 3ª,COM 1,50M DE COMPRIMENTO,FICANDO 0,50M ENTERRADO,COM INTERVALO DE 2,00M E 2 TABUAS DE MADEIRA DE 1"X12",HORIZONTAIS,COM 40CM DE SEPARACAO,COM APROVEITAMENTO DE 3 VEZES DA MADEIRA</v>
      </c>
      <c r="C1824" s="749" t="s">
        <v>11336</v>
      </c>
      <c r="D1824" s="749" t="s">
        <v>11343</v>
      </c>
      <c r="E1824" s="749" t="s">
        <v>11344</v>
      </c>
      <c r="F1824" s="749" t="s">
        <v>11345</v>
      </c>
      <c r="G1824" s="749" t="s">
        <v>11346</v>
      </c>
      <c r="I1824" s="749" t="s">
        <v>236</v>
      </c>
      <c r="J1824" s="749" t="n">
        <v>10.87</v>
      </c>
    </row>
    <row collapsed="false" customFormat="false" customHeight="true" hidden="true" ht="12.75" outlineLevel="0" r="1825">
      <c r="A1825" s="749" t="s">
        <v>11348</v>
      </c>
      <c r="B1825" s="749" t="str">
        <f aca="false">C1825&amp;D1825&amp;E1825&amp;F1825&amp;G1825&amp;H1825</f>
        <v>RETIRADA E RECOLOCACAO DA CERCA PROTETORA DE BORDA DE VALA,SEGUNDO DESCRICAO DO ITEM 02.011.0001,EXCETO MATERIAIS</v>
      </c>
      <c r="C1825" s="749" t="s">
        <v>11349</v>
      </c>
      <c r="D1825" s="749" t="s">
        <v>11350</v>
      </c>
      <c r="I1825" s="749" t="s">
        <v>236</v>
      </c>
      <c r="J1825" s="749" t="n">
        <v>11.79</v>
      </c>
    </row>
    <row collapsed="false" customFormat="false" customHeight="true" hidden="true" ht="12.75" outlineLevel="0" r="1826">
      <c r="A1826" s="749" t="s">
        <v>11351</v>
      </c>
      <c r="B1826" s="749" t="str">
        <f aca="false">C1826&amp;D1826&amp;E1826&amp;F1826&amp;G1826&amp;H1826</f>
        <v>RETIRADA E RECOLOCACAO DA CERCA PROTETORA DE BORDA DE VALA,SEGUNDO DESCRICAO DO ITEM 02.011.0001,EXCETO MATERIAIS</v>
      </c>
      <c r="C1826" s="749" t="s">
        <v>11349</v>
      </c>
      <c r="D1826" s="749" t="s">
        <v>11350</v>
      </c>
      <c r="I1826" s="749" t="s">
        <v>236</v>
      </c>
      <c r="J1826" s="749" t="n">
        <v>10.22</v>
      </c>
    </row>
    <row collapsed="false" customFormat="false" customHeight="true" hidden="true" ht="12.75" outlineLevel="0" r="1827">
      <c r="A1827" s="749" t="s">
        <v>11352</v>
      </c>
      <c r="B1827" s="749" t="str">
        <f aca="false">C1827&amp;D1827&amp;E1827&amp;F1827&amp;G1827&amp;H1827</f>
        <v>CERCA PROTETORA DE BORDA DE VALA OU OBRA,COM TELA PLASTICA NA COR LARANJA OU AMARELA,CONSIDERANDO 2 VEZES DE UTILIZACAO,INCLUSIVE APOIOS,FORNECIMENTO,COLOCACAO E RETIRADA</v>
      </c>
      <c r="C1827" s="749" t="s">
        <v>11353</v>
      </c>
      <c r="D1827" s="749" t="s">
        <v>11354</v>
      </c>
      <c r="E1827" s="749" t="s">
        <v>11355</v>
      </c>
      <c r="I1827" s="749" t="s">
        <v>52</v>
      </c>
      <c r="J1827" s="749" t="n">
        <v>0.79</v>
      </c>
    </row>
    <row collapsed="false" customFormat="false" customHeight="true" hidden="true" ht="12.75" outlineLevel="0" r="1828">
      <c r="A1828" s="749" t="s">
        <v>11356</v>
      </c>
      <c r="B1828" s="749" t="str">
        <f aca="false">C1828&amp;D1828&amp;E1828&amp;F1828&amp;G1828&amp;H1828</f>
        <v>CERCA PROTETORA DE BORDA DE VALA OU OBRA,COM TELA PLASTICA NA COR LARANJA OU AMARELA,CONSIDERANDO 2 VEZES DE UTILIZACAO,INCLUSIVE APOIOS,FORNECIMENTO,COLOCACAO E RETIRADA</v>
      </c>
      <c r="C1828" s="749" t="s">
        <v>11353</v>
      </c>
      <c r="D1828" s="749" t="s">
        <v>11354</v>
      </c>
      <c r="E1828" s="749" t="s">
        <v>11355</v>
      </c>
      <c r="I1828" s="749" t="s">
        <v>52</v>
      </c>
      <c r="J1828" s="749" t="n">
        <v>0.79</v>
      </c>
    </row>
    <row collapsed="false" customFormat="false" customHeight="true" hidden="true" ht="12.75" outlineLevel="0" r="1829">
      <c r="A1829" s="749" t="s">
        <v>11357</v>
      </c>
      <c r="B1829" s="749" t="str">
        <f aca="false">C1829&amp;D1829&amp;E1829&amp;F1829&amp;G1829&amp;H1829</f>
        <v>CERCA PROTETORA DE BORDA DE VALA OU OBRA,COM TELA PLASTICA NA COR LARANJA OU AMARELA,CONSIDERANDO 1 VEZ DE UTILIZACAO,INCLUSIVE APOIOS,FORNECIMENTO,COLOCACAO E RETIRADA</v>
      </c>
      <c r="C1829" s="749" t="s">
        <v>11353</v>
      </c>
      <c r="D1829" s="749" t="s">
        <v>11358</v>
      </c>
      <c r="E1829" s="749" t="s">
        <v>11359</v>
      </c>
      <c r="I1829" s="749" t="s">
        <v>52</v>
      </c>
      <c r="J1829" s="749" t="n">
        <v>1.58</v>
      </c>
    </row>
    <row collapsed="false" customFormat="false" customHeight="true" hidden="true" ht="12.75" outlineLevel="0" r="1830">
      <c r="A1830" s="749" t="s">
        <v>11360</v>
      </c>
      <c r="B1830" s="749" t="str">
        <f aca="false">C1830&amp;D1830&amp;E1830&amp;F1830&amp;G1830&amp;H1830</f>
        <v>CERCA PROTETORA DE BORDA DE VALA OU OBRA,COM TELA PLASTICA NA COR LARANJA OU AMARELA,CONSIDERANDO 1 VEZ DE UTILIZACAO,INCLUSIVE APOIOS,FORNECIMENTO,COLOCACAO E RETIRADA</v>
      </c>
      <c r="C1830" s="749" t="s">
        <v>11353</v>
      </c>
      <c r="D1830" s="749" t="s">
        <v>11358</v>
      </c>
      <c r="E1830" s="749" t="s">
        <v>11359</v>
      </c>
      <c r="I1830" s="749" t="s">
        <v>52</v>
      </c>
      <c r="J1830" s="749" t="n">
        <v>1.58</v>
      </c>
    </row>
    <row collapsed="false" customFormat="false" customHeight="true" hidden="true" ht="12.75" outlineLevel="0" r="1831">
      <c r="A1831" s="749" t="s">
        <v>11361</v>
      </c>
      <c r="B1831" s="749" t="str">
        <f aca="false">C1831&amp;D1831&amp;E1831&amp;F1831&amp;G1831&amp;H1831</f>
        <v>INSTALACAO E LIGACAO PROVISORIA PARA ABASTECIMENTO DE AGUA E ESGOTAMENTO SANITARIO EM CANTEIRO DE OBRAS,INCLUSIVE ESCAVACAO,EXCLUSIVE REPOSICAO DA PAVIMENTACAO DO LOGRADOURO PUBLICO</v>
      </c>
      <c r="C1831" s="749" t="s">
        <v>11362</v>
      </c>
      <c r="D1831" s="749" t="s">
        <v>11363</v>
      </c>
      <c r="E1831" s="749" t="s">
        <v>11364</v>
      </c>
      <c r="F1831" s="749" t="s">
        <v>11365</v>
      </c>
      <c r="I1831" s="749" t="s">
        <v>30</v>
      </c>
      <c r="J1831" s="749" t="n">
        <v>2984.44</v>
      </c>
    </row>
    <row collapsed="false" customFormat="false" customHeight="true" hidden="true" ht="12.75" outlineLevel="0" r="1832">
      <c r="A1832" s="749" t="s">
        <v>11366</v>
      </c>
      <c r="B1832" s="749" t="str">
        <f aca="false">C1832&amp;D1832&amp;E1832&amp;F1832&amp;G1832&amp;H1832</f>
        <v>INSTALACAO E LIGACAO PROVISORIA PARA ABASTECIMENTO DE AGUA E ESGOTAMENTO SANITARIO EM CANTEIRO DE OBRAS,INCLUSIVE ESCAVACAO,EXCLUSIVE REPOSICAO DA PAVIMENTACAO DO LOGRADOURO PUBLICO</v>
      </c>
      <c r="C1832" s="749" t="s">
        <v>11362</v>
      </c>
      <c r="D1832" s="749" t="s">
        <v>11363</v>
      </c>
      <c r="E1832" s="749" t="s">
        <v>11364</v>
      </c>
      <c r="F1832" s="749" t="s">
        <v>11365</v>
      </c>
      <c r="I1832" s="749" t="s">
        <v>30</v>
      </c>
      <c r="J1832" s="749" t="n">
        <v>2866.25</v>
      </c>
    </row>
    <row collapsed="false" customFormat="false" customHeight="true" hidden="true" ht="12.75" outlineLevel="0" r="1833">
      <c r="A1833" s="749" t="s">
        <v>11367</v>
      </c>
      <c r="B1833" s="749" t="str">
        <f aca="false">C1833&amp;D1833&amp;E1833&amp;F1833&amp;G1833&amp;H1833</f>
        <v>INSTALACAO E LIGACAO PROVISORIA DE ALIMENTACAO DE ENERGIA ELETRICA,EM BAIXA TENSAO,PARA CANTEIRO DE OBRAS,M3-CHAVE 100A,CARGA 3KW,20CV,EXCLUSIVE O FORNECIMENTO DO MEDIDOR</v>
      </c>
      <c r="C1833" s="749" t="s">
        <v>11368</v>
      </c>
      <c r="D1833" s="749" t="s">
        <v>11369</v>
      </c>
      <c r="E1833" s="749" t="s">
        <v>11370</v>
      </c>
      <c r="I1833" s="749" t="s">
        <v>30</v>
      </c>
      <c r="J1833" s="749" t="n">
        <v>1473.94</v>
      </c>
    </row>
    <row collapsed="false" customFormat="false" customHeight="true" hidden="true" ht="12.75" outlineLevel="0" r="1834">
      <c r="A1834" s="749" t="s">
        <v>11371</v>
      </c>
      <c r="B1834" s="749" t="str">
        <f aca="false">C1834&amp;D1834&amp;E1834&amp;F1834&amp;G1834&amp;H1834</f>
        <v>INSTALACAO E LIGACAO PROVISORIA DE ALIMENTACAO DE ENERGIA ELETRICA,EM BAIXA TENSAO,PARA CANTEIRO DE OBRAS,M3-CHAVE 100A,CARGA 3KW,20CV,EXCLUSIVE O FORNECIMENTO DO MEDIDOR</v>
      </c>
      <c r="C1834" s="749" t="s">
        <v>11368</v>
      </c>
      <c r="D1834" s="749" t="s">
        <v>11369</v>
      </c>
      <c r="E1834" s="749" t="s">
        <v>11370</v>
      </c>
      <c r="I1834" s="749" t="s">
        <v>30</v>
      </c>
      <c r="J1834" s="749" t="n">
        <v>1360.23</v>
      </c>
    </row>
    <row collapsed="false" customFormat="false" customHeight="true" hidden="true" ht="38.25" outlineLevel="0" r="1835">
      <c r="A1835" s="749" t="s">
        <v>11372</v>
      </c>
      <c r="B1835" s="758" t="str">
        <f aca="false">C1835&amp;D1835&amp;E1835&amp;F1835&amp;G1835&amp;H1835</f>
        <v>ENTRADA DE SERVICO AEREA,EM MEDIA TENSAO(15KV),PARA 30KVA,INCLUSIVE MEDICAO,POSTE E TODOS OS MATERIAIS ELETRICOS NECESSARIOS,EXCLUSIVE ALUGUEL DO TRANSFORMADOR (VIDE FAMILIA 05.014)</v>
      </c>
      <c r="C1835" s="749" t="s">
        <v>11373</v>
      </c>
      <c r="D1835" s="749" t="s">
        <v>11374</v>
      </c>
      <c r="E1835" s="749" t="s">
        <v>11375</v>
      </c>
      <c r="F1835" s="749" t="s">
        <v>11376</v>
      </c>
      <c r="I1835" s="749" t="s">
        <v>30</v>
      </c>
      <c r="J1835" s="749" t="n">
        <v>8538.48</v>
      </c>
    </row>
    <row collapsed="false" customFormat="false" customHeight="true" hidden="true" ht="38.25" outlineLevel="0" r="1836">
      <c r="A1836" s="749" t="s">
        <v>11377</v>
      </c>
      <c r="B1836" s="758" t="str">
        <f aca="false">C1836&amp;D1836&amp;E1836&amp;F1836&amp;G1836&amp;H1836</f>
        <v>ENTRADA DE SERVICO AEREA,EM MEDIA TENSAO(15KV),PARA 30KVA,INCLUSIVE MEDICAO,POSTE E TODOS OS MATERIAIS ELETRICOS NECESSARIOS,EXCLUSIVE ALUGUEL DO TRANSFORMADOR (VIDE FAMILIA 05.014)</v>
      </c>
      <c r="C1836" s="749" t="s">
        <v>11373</v>
      </c>
      <c r="D1836" s="749" t="s">
        <v>11374</v>
      </c>
      <c r="E1836" s="749" t="s">
        <v>11375</v>
      </c>
      <c r="F1836" s="749" t="s">
        <v>11376</v>
      </c>
      <c r="I1836" s="749" t="s">
        <v>30</v>
      </c>
      <c r="J1836" s="749" t="n">
        <v>8051.23</v>
      </c>
    </row>
    <row collapsed="false" customFormat="false" customHeight="true" hidden="true" ht="38.25" outlineLevel="0" r="1837">
      <c r="A1837" s="749" t="s">
        <v>11378</v>
      </c>
      <c r="B1837" s="758" t="str">
        <f aca="false">C1837&amp;D1837&amp;E1837&amp;F1837&amp;G1837&amp;H1837</f>
        <v>ENTRADA DE SERVICO AEREA,EM MEDIA TENSAO(15KV),PARA 45KVA,INCLUSIVE MEDICAO,POSTE E TODOS OS MATERIAIS ELETRICOS NECESSARIOS,EXCLUSIVE ALUGUEL DO TRANSFORMADOR (VIDE FAMILIA 05.014)</v>
      </c>
      <c r="C1837" s="749" t="s">
        <v>11379</v>
      </c>
      <c r="D1837" s="749" t="s">
        <v>11374</v>
      </c>
      <c r="E1837" s="749" t="s">
        <v>11375</v>
      </c>
      <c r="F1837" s="749" t="s">
        <v>11376</v>
      </c>
      <c r="I1837" s="749" t="s">
        <v>30</v>
      </c>
      <c r="J1837" s="749" t="n">
        <v>9721.91</v>
      </c>
    </row>
    <row collapsed="false" customFormat="false" customHeight="true" hidden="true" ht="38.25" outlineLevel="0" r="1838">
      <c r="A1838" s="749" t="s">
        <v>11380</v>
      </c>
      <c r="B1838" s="758" t="str">
        <f aca="false">C1838&amp;D1838&amp;E1838&amp;F1838&amp;G1838&amp;H1838</f>
        <v>ENTRADA DE SERVICO AEREA,EM MEDIA TENSAO(15KV),PARA 45KVA,INCLUSIVE MEDICAO,POSTE E TODOS OS MATERIAIS ELETRICOS NECESSARIOS,EXCLUSIVE ALUGUEL DO TRANSFORMADOR (VIDE FAMILIA 05.014)</v>
      </c>
      <c r="C1838" s="749" t="s">
        <v>11379</v>
      </c>
      <c r="D1838" s="749" t="s">
        <v>11374</v>
      </c>
      <c r="E1838" s="749" t="s">
        <v>11375</v>
      </c>
      <c r="F1838" s="749" t="s">
        <v>11376</v>
      </c>
      <c r="I1838" s="749" t="s">
        <v>30</v>
      </c>
      <c r="J1838" s="749" t="n">
        <v>9234.66</v>
      </c>
    </row>
    <row collapsed="false" customFormat="false" customHeight="true" hidden="true" ht="38.25" outlineLevel="0" r="1839">
      <c r="A1839" s="749" t="s">
        <v>11381</v>
      </c>
      <c r="B1839" s="758" t="str">
        <f aca="false">C1839&amp;D1839&amp;E1839&amp;F1839&amp;G1839&amp;H1839</f>
        <v>ENTRADA DE SERVICO AEREA,EM MEDIA TENSAO(15KV),PARA 75KVA,INCLUSIVE MEDICAO,POSTE E TODOS OS MATERIAIS ELETRICOS NECESSARIOS,EXCLUSIVE ALUGUEL DO TRANSFORMADOR (VIDE FAMILIA 05.014)</v>
      </c>
      <c r="C1839" s="749" t="s">
        <v>11382</v>
      </c>
      <c r="D1839" s="749" t="s">
        <v>11374</v>
      </c>
      <c r="E1839" s="749" t="s">
        <v>11375</v>
      </c>
      <c r="F1839" s="749" t="s">
        <v>11376</v>
      </c>
      <c r="I1839" s="749" t="s">
        <v>30</v>
      </c>
      <c r="J1839" s="749" t="n">
        <v>10707.86</v>
      </c>
    </row>
    <row collapsed="false" customFormat="false" customHeight="true" hidden="true" ht="38.25" outlineLevel="0" r="1840">
      <c r="A1840" s="749" t="s">
        <v>11383</v>
      </c>
      <c r="B1840" s="758" t="str">
        <f aca="false">C1840&amp;D1840&amp;E1840&amp;F1840&amp;G1840&amp;H1840</f>
        <v>ENTRADA DE SERVICO AEREA,EM MEDIA TENSAO(15KV),PARA 75KVA,INCLUSIVE MEDICAO,POSTE E TODOS OS MATERIAIS ELETRICOS NECESSARIOS,EXCLUSIVE ALUGUEL DO TRANSFORMADOR (VIDE FAMILIA 05.014)</v>
      </c>
      <c r="C1840" s="749" t="s">
        <v>11382</v>
      </c>
      <c r="D1840" s="749" t="s">
        <v>11374</v>
      </c>
      <c r="E1840" s="749" t="s">
        <v>11375</v>
      </c>
      <c r="F1840" s="749" t="s">
        <v>11376</v>
      </c>
      <c r="I1840" s="749" t="s">
        <v>30</v>
      </c>
      <c r="J1840" s="749" t="n">
        <v>10220.61</v>
      </c>
    </row>
    <row collapsed="false" customFormat="false" customHeight="true" hidden="true" ht="38.25" outlineLevel="0" r="1841">
      <c r="A1841" s="749" t="s">
        <v>11384</v>
      </c>
      <c r="B1841" s="758" t="str">
        <f aca="false">C1841&amp;D1841&amp;E1841&amp;F1841&amp;G1841&amp;H1841</f>
        <v>ENTRADA DE SERVICO AEREA,EM MEDIA TENSAO(15KV),PARA 112,5KVA,INCLUSIVE MEDICAO,POSTE E TODOS OS MATERIAIS ELETRICOS NECESSARIOS,EXCLUSIVE ALUGUEL DO TRANSFORMADOR (VIDE FAMILIA 05.014)</v>
      </c>
      <c r="C1841" s="749" t="s">
        <v>11385</v>
      </c>
      <c r="D1841" s="749" t="s">
        <v>11386</v>
      </c>
      <c r="E1841" s="749" t="s">
        <v>11387</v>
      </c>
      <c r="F1841" s="749" t="s">
        <v>11388</v>
      </c>
      <c r="I1841" s="749" t="s">
        <v>30</v>
      </c>
      <c r="J1841" s="749" t="n">
        <v>11397.12</v>
      </c>
    </row>
    <row collapsed="false" customFormat="false" customHeight="true" hidden="true" ht="38.25" outlineLevel="0" r="1842">
      <c r="A1842" s="749" t="s">
        <v>11389</v>
      </c>
      <c r="B1842" s="758" t="str">
        <f aca="false">C1842&amp;D1842&amp;E1842&amp;F1842&amp;G1842&amp;H1842</f>
        <v>ENTRADA DE SERVICO AEREA,EM MEDIA TENSAO(15KV),PARA 112,5KVA,INCLUSIVE MEDICAO,POSTE E TODOS OS MATERIAIS ELETRICOS NECESSARIOS,EXCLUSIVE ALUGUEL DO TRANSFORMADOR (VIDE FAMILIA 05.014)</v>
      </c>
      <c r="C1842" s="749" t="s">
        <v>11385</v>
      </c>
      <c r="D1842" s="749" t="s">
        <v>11386</v>
      </c>
      <c r="E1842" s="749" t="s">
        <v>11387</v>
      </c>
      <c r="F1842" s="749" t="s">
        <v>11388</v>
      </c>
      <c r="I1842" s="749" t="s">
        <v>30</v>
      </c>
      <c r="J1842" s="749" t="n">
        <v>10904.87</v>
      </c>
    </row>
    <row collapsed="false" customFormat="false" customHeight="true" hidden="true" ht="38.25" outlineLevel="0" r="1843">
      <c r="A1843" s="749" t="s">
        <v>11390</v>
      </c>
      <c r="B1843" s="758" t="str">
        <f aca="false">C1843&amp;D1843&amp;E1843&amp;F1843&amp;G1843&amp;H1843</f>
        <v>ENTRADA DE SERVICO AEREA,EM MEDIA TENSAO(15KV),PARA 150KVA,INCLUSIVE MEDICAO,POSTE E TODOS OS MATERIAIS ELETRICOS NECESSARIOS,EXCLUSIVE ALUGUEL DO TRANSFORMADOR (VIDE FAMILIA 05.014)</v>
      </c>
      <c r="C1843" s="749" t="s">
        <v>11391</v>
      </c>
      <c r="D1843" s="749" t="s">
        <v>11392</v>
      </c>
      <c r="E1843" s="749" t="s">
        <v>11393</v>
      </c>
      <c r="F1843" s="749" t="s">
        <v>11394</v>
      </c>
      <c r="I1843" s="749" t="s">
        <v>30</v>
      </c>
      <c r="J1843" s="749" t="n">
        <v>11925.07</v>
      </c>
    </row>
    <row collapsed="false" customFormat="false" customHeight="true" hidden="true" ht="38.25" outlineLevel="0" r="1844">
      <c r="A1844" s="749" t="s">
        <v>11395</v>
      </c>
      <c r="B1844" s="758" t="str">
        <f aca="false">C1844&amp;D1844&amp;E1844&amp;F1844&amp;G1844&amp;H1844</f>
        <v>ENTRADA DE SERVICO AEREA,EM MEDIA TENSAO(15KV),PARA 150KVA,INCLUSIVE MEDICAO,POSTE E TODOS OS MATERIAIS ELETRICOS NECESSARIOS,EXCLUSIVE ALUGUEL DO TRANSFORMADOR (VIDE FAMILIA 05.014)</v>
      </c>
      <c r="C1844" s="749" t="s">
        <v>11391</v>
      </c>
      <c r="D1844" s="749" t="s">
        <v>11392</v>
      </c>
      <c r="E1844" s="749" t="s">
        <v>11393</v>
      </c>
      <c r="F1844" s="749" t="s">
        <v>11394</v>
      </c>
      <c r="I1844" s="749" t="s">
        <v>30</v>
      </c>
      <c r="J1844" s="749" t="n">
        <v>11432.83</v>
      </c>
    </row>
    <row collapsed="false" customFormat="false" customHeight="true" hidden="true" ht="12.75" outlineLevel="0" r="1845">
      <c r="A1845" s="749" t="s">
        <v>11396</v>
      </c>
      <c r="B1845" s="749" t="str">
        <f aca="false">C1845&amp;D1845&amp;E1845&amp;F1845&amp;G1845&amp;H1845</f>
        <v>PLACA DE IDENTIFICACAO DE OBRA PUBLICA,INCLUSIVE PINTURA E SUPORTES DE MADEIRA.FORNECIMENTO E COLOCACAO</v>
      </c>
      <c r="C1845" s="749" t="s">
        <v>11397</v>
      </c>
      <c r="D1845" s="749" t="s">
        <v>11398</v>
      </c>
      <c r="I1845" s="749" t="s">
        <v>52</v>
      </c>
      <c r="J1845" s="749" t="n">
        <v>329.73</v>
      </c>
    </row>
    <row collapsed="false" customFormat="false" customHeight="true" hidden="true" ht="12.75" outlineLevel="0" r="1846">
      <c r="A1846" s="749" t="s">
        <v>11399</v>
      </c>
      <c r="B1846" s="749" t="str">
        <f aca="false">C1846&amp;D1846&amp;E1846&amp;F1846&amp;G1846&amp;H1846</f>
        <v>PLACA DE IDENTIFICACAO DE OBRA PUBLICA,INCLUSIVE PINTURA E SUPORTES DE MADEIRA.FORNECIMENTO E COLOCACAO</v>
      </c>
      <c r="C1846" s="749" t="s">
        <v>11397</v>
      </c>
      <c r="D1846" s="749" t="s">
        <v>11398</v>
      </c>
      <c r="I1846" s="749" t="s">
        <v>52</v>
      </c>
      <c r="J1846" s="749" t="n">
        <v>306.2</v>
      </c>
    </row>
    <row collapsed="false" customFormat="false" customHeight="true" hidden="true" ht="12.75" outlineLevel="0" r="1847">
      <c r="A1847" s="749" t="s">
        <v>11400</v>
      </c>
      <c r="B1847" s="749" t="str">
        <f aca="false">C1847&amp;D1847&amp;E1847&amp;F1847&amp;G1847&amp;H1847</f>
        <v>PLACA DE IDENTIFICACAO DE OBRA PUBLICA,TIPO BANNER/PLOTTER,CONSTITUIDA POR LONA E IMPRESSAO DIGITAL,INCLUSIVE SUPORTES DE MADEIRA.FORNECIMENTO E COLOCACAO</v>
      </c>
      <c r="C1847" s="749" t="s">
        <v>11401</v>
      </c>
      <c r="D1847" s="749" t="s">
        <v>11402</v>
      </c>
      <c r="E1847" s="749" t="s">
        <v>11403</v>
      </c>
      <c r="I1847" s="749" t="s">
        <v>52</v>
      </c>
      <c r="J1847" s="749" t="n">
        <v>168.32</v>
      </c>
    </row>
    <row collapsed="false" customFormat="false" customHeight="true" hidden="true" ht="12.75" outlineLevel="0" r="1848">
      <c r="A1848" s="749" t="s">
        <v>11404</v>
      </c>
      <c r="B1848" s="749" t="str">
        <f aca="false">C1848&amp;D1848&amp;E1848&amp;F1848&amp;G1848&amp;H1848</f>
        <v>PLACA DE IDENTIFICACAO DE OBRA PUBLICA,TIPO BANNER/PLOTTER,CONSTITUIDA POR LONA E IMPRESSAO DIGITAL,INCLUSIVE SUPORTES DE MADEIRA.FORNECIMENTO E COLOCACAO</v>
      </c>
      <c r="C1848" s="749" t="s">
        <v>11401</v>
      </c>
      <c r="D1848" s="749" t="s">
        <v>11402</v>
      </c>
      <c r="E1848" s="749" t="s">
        <v>11403</v>
      </c>
      <c r="I1848" s="749" t="s">
        <v>52</v>
      </c>
      <c r="J1848" s="749" t="n">
        <v>158.45</v>
      </c>
    </row>
    <row collapsed="false" customFormat="false" customHeight="true" hidden="true" ht="12.75" outlineLevel="0" r="1849">
      <c r="A1849" s="749" t="s">
        <v>11405</v>
      </c>
      <c r="B1849" s="749" t="str">
        <f aca="false">C1849&amp;D1849&amp;E1849&amp;F1849&amp;G1849&amp;H1849</f>
        <v>PLACA DE IDENTIFICACAO DE OBRA PUBLICA,TIPO BANNER/PLOTTER,CONSTITUIDA POR LONA E IMPRESSAO DIGITAL,EXCLUSIVE SUPORTE DE MADEIRA.FORNECIMENTO E COLOCACAO</v>
      </c>
      <c r="C1849" s="749" t="s">
        <v>11401</v>
      </c>
      <c r="D1849" s="749" t="s">
        <v>11406</v>
      </c>
      <c r="E1849" s="749" t="s">
        <v>11407</v>
      </c>
      <c r="I1849" s="749" t="s">
        <v>52</v>
      </c>
      <c r="J1849" s="749" t="n">
        <v>98.53</v>
      </c>
    </row>
    <row collapsed="false" customFormat="false" customHeight="true" hidden="true" ht="12.75" outlineLevel="0" r="1850">
      <c r="A1850" s="749" t="s">
        <v>11408</v>
      </c>
      <c r="B1850" s="749" t="str">
        <f aca="false">C1850&amp;D1850&amp;E1850&amp;F1850&amp;G1850&amp;H1850</f>
        <v>PLACA DE IDENTIFICACAO DE OBRA PUBLICA,TIPO BANNER/PLOTTER,CONSTITUIDA POR LONA E IMPRESSAO DIGITAL,EXCLUSIVE SUPORTE DE MADEIRA.FORNECIMENTO E COLOCACAO</v>
      </c>
      <c r="C1850" s="749" t="s">
        <v>11401</v>
      </c>
      <c r="D1850" s="749" t="s">
        <v>11406</v>
      </c>
      <c r="E1850" s="749" t="s">
        <v>11407</v>
      </c>
      <c r="I1850" s="749" t="s">
        <v>52</v>
      </c>
      <c r="J1850" s="749" t="n">
        <v>94.56</v>
      </c>
    </row>
    <row collapsed="false" customFormat="false" customHeight="true" hidden="true" ht="12.75" outlineLevel="0" r="1851">
      <c r="A1851" s="749" t="s">
        <v>11409</v>
      </c>
      <c r="B1851" s="749" t="str">
        <f aca="false">C1851&amp;D1851&amp;E1851&amp;F1851&amp;G1851&amp;H1851</f>
        <v>BARRAGEM DE BLOQUEIO DE OBRA NA VIA PUBLICA,DE ACORDO COM ARESOLUCAO DA PREFEITURA-RJ,COMPREENDENDO FORNECIMENTO,COLOCACAO E PINTURA DOS SUPORTES DE MADEIRA COM REAPROVEITAMENTO DO CONJUNTO 40 (QUARENTA) VEZES</v>
      </c>
      <c r="C1851" s="749" t="s">
        <v>11410</v>
      </c>
      <c r="D1851" s="749" t="s">
        <v>11411</v>
      </c>
      <c r="E1851" s="749" t="s">
        <v>11412</v>
      </c>
      <c r="F1851" s="749" t="s">
        <v>11413</v>
      </c>
      <c r="I1851" s="749" t="s">
        <v>236</v>
      </c>
      <c r="J1851" s="749" t="n">
        <v>2.63</v>
      </c>
    </row>
    <row collapsed="false" customFormat="false" customHeight="true" hidden="true" ht="12.75" outlineLevel="0" r="1852">
      <c r="A1852" s="749" t="s">
        <v>11414</v>
      </c>
      <c r="B1852" s="749" t="str">
        <f aca="false">C1852&amp;D1852&amp;E1852&amp;F1852&amp;G1852&amp;H1852</f>
        <v>BARRAGEM DE BLOQUEIO DE OBRA NA VIA PUBLICA,DE ACORDO COM ARESOLUCAO DA PREFEITURA-RJ,COMPREENDENDO FORNECIMENTO,COLOCACAO E PINTURA DOS SUPORTES DE MADEIRA COM REAPROVEITAMENTO DO CONJUNTO 40 (QUARENTA) VEZES</v>
      </c>
      <c r="C1852" s="749" t="s">
        <v>11410</v>
      </c>
      <c r="D1852" s="749" t="s">
        <v>11411</v>
      </c>
      <c r="E1852" s="749" t="s">
        <v>11412</v>
      </c>
      <c r="F1852" s="749" t="s">
        <v>11413</v>
      </c>
      <c r="I1852" s="749" t="s">
        <v>236</v>
      </c>
      <c r="J1852" s="749" t="n">
        <v>2.36</v>
      </c>
    </row>
    <row collapsed="false" customFormat="false" customHeight="true" hidden="true" ht="12.75" outlineLevel="0" r="1853">
      <c r="A1853" s="749" t="s">
        <v>11415</v>
      </c>
      <c r="B1853" s="749" t="str">
        <f aca="false">C1853&amp;D1853&amp;E1853&amp;F1853&amp;G1853&amp;H1853</f>
        <v>SEMAFORO PARA SINALIZACAO DE BLOQUEIO DE OBRA NA VIA PUBLICA,DE ACORDO COM A RESOLUCAO DA PREFEITURA-RJ,COMPREENDENDO FORNECIMENTO E COLOCACAO DE TODOS OS MATERIAIS NECESSARIOS,INCLUSIVE MATERIAIS ELETRICOS,CONSIDERANDO 40 VEZES O REAPROVEITAMENTO DA MADEIRA</v>
      </c>
      <c r="C1853" s="749" t="s">
        <v>11416</v>
      </c>
      <c r="D1853" s="749" t="s">
        <v>11417</v>
      </c>
      <c r="E1853" s="749" t="s">
        <v>11418</v>
      </c>
      <c r="F1853" s="749" t="s">
        <v>11419</v>
      </c>
      <c r="G1853" s="749" t="s">
        <v>11420</v>
      </c>
      <c r="I1853" s="749" t="s">
        <v>30</v>
      </c>
      <c r="J1853" s="749" t="n">
        <v>81.69</v>
      </c>
    </row>
    <row collapsed="false" customFormat="false" customHeight="true" hidden="true" ht="12.75" outlineLevel="0" r="1854">
      <c r="A1854" s="749" t="s">
        <v>11421</v>
      </c>
      <c r="B1854" s="749" t="str">
        <f aca="false">C1854&amp;D1854&amp;E1854&amp;F1854&amp;G1854&amp;H1854</f>
        <v>SEMAFORO PARA SINALIZACAO DE BLOQUEIO DE OBRA NA VIA PUBLICA,DE ACORDO COM A RESOLUCAO DA PREFEITURA-RJ,COMPREENDENDO FORNECIMENTO E COLOCACAO DE TODOS OS MATERIAIS NECESSARIOS,INCLUSIVE MATERIAIS ELETRICOS,CONSIDERANDO 40 VEZES O REAPROVEITAMENTO DA MADEIRA</v>
      </c>
      <c r="C1854" s="749" t="s">
        <v>11416</v>
      </c>
      <c r="D1854" s="749" t="s">
        <v>11417</v>
      </c>
      <c r="E1854" s="749" t="s">
        <v>11418</v>
      </c>
      <c r="F1854" s="749" t="s">
        <v>11419</v>
      </c>
      <c r="G1854" s="749" t="s">
        <v>11420</v>
      </c>
      <c r="I1854" s="749" t="s">
        <v>30</v>
      </c>
      <c r="J1854" s="749" t="n">
        <v>75.8</v>
      </c>
    </row>
    <row collapsed="false" customFormat="false" customHeight="true" hidden="true" ht="51" outlineLevel="0" r="1855">
      <c r="A1855" s="749" t="s">
        <v>11422</v>
      </c>
      <c r="B1855" s="758" t="str">
        <f aca="false">C1855&amp;D1855&amp;E1855&amp;F1855&amp;G1855&amp;H1855</f>
        <v>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v>
      </c>
      <c r="C1855" s="749" t="s">
        <v>11423</v>
      </c>
      <c r="D1855" s="749" t="s">
        <v>11424</v>
      </c>
      <c r="E1855" s="749" t="s">
        <v>11425</v>
      </c>
      <c r="F1855" s="749" t="s">
        <v>11426</v>
      </c>
      <c r="G1855" s="749" t="s">
        <v>11427</v>
      </c>
      <c r="H1855" s="749" t="s">
        <v>11428</v>
      </c>
      <c r="I1855" s="749" t="s">
        <v>30</v>
      </c>
      <c r="J1855" s="749" t="n">
        <v>17595.67</v>
      </c>
    </row>
    <row collapsed="false" customFormat="false" customHeight="true" hidden="true" ht="51" outlineLevel="0" r="1856">
      <c r="A1856" s="749" t="s">
        <v>11429</v>
      </c>
      <c r="B1856" s="758" t="str">
        <f aca="false">C1856&amp;D1856&amp;E1856&amp;F1856&amp;G1856&amp;H1856</f>
        <v>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v>
      </c>
      <c r="C1856" s="749" t="s">
        <v>11423</v>
      </c>
      <c r="D1856" s="749" t="s">
        <v>11424</v>
      </c>
      <c r="E1856" s="749" t="s">
        <v>11425</v>
      </c>
      <c r="F1856" s="749" t="s">
        <v>11426</v>
      </c>
      <c r="G1856" s="749" t="s">
        <v>11427</v>
      </c>
      <c r="H1856" s="749" t="s">
        <v>11428</v>
      </c>
      <c r="I1856" s="749" t="s">
        <v>30</v>
      </c>
      <c r="J1856" s="749" t="n">
        <v>15714.03</v>
      </c>
    </row>
    <row collapsed="false" customFormat="false" customHeight="true" hidden="true" ht="51" outlineLevel="0" r="1857">
      <c r="A1857" s="749" t="s">
        <v>11430</v>
      </c>
      <c r="B1857" s="758" t="str">
        <f aca="false">C1857&amp;D1857&amp;E1857&amp;F1857&amp;G1857&amp;H1857</f>
        <v>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v>
      </c>
      <c r="C1857" s="749" t="s">
        <v>11423</v>
      </c>
      <c r="D1857" s="749" t="s">
        <v>11424</v>
      </c>
      <c r="E1857" s="749" t="s">
        <v>11425</v>
      </c>
      <c r="F1857" s="749" t="s">
        <v>11431</v>
      </c>
      <c r="G1857" s="749" t="s">
        <v>11432</v>
      </c>
      <c r="H1857" s="749" t="s">
        <v>11433</v>
      </c>
      <c r="I1857" s="749" t="s">
        <v>30</v>
      </c>
      <c r="J1857" s="749" t="n">
        <v>15972.61</v>
      </c>
    </row>
    <row collapsed="false" customFormat="false" customHeight="true" hidden="true" ht="51" outlineLevel="0" r="1858">
      <c r="A1858" s="749" t="s">
        <v>11434</v>
      </c>
      <c r="B1858" s="758" t="str">
        <f aca="false">C1858&amp;D1858&amp;E1858&amp;F1858&amp;G1858&amp;H1858</f>
        <v>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v>
      </c>
      <c r="C1858" s="749" t="s">
        <v>11423</v>
      </c>
      <c r="D1858" s="749" t="s">
        <v>11424</v>
      </c>
      <c r="E1858" s="749" t="s">
        <v>11425</v>
      </c>
      <c r="F1858" s="749" t="s">
        <v>11431</v>
      </c>
      <c r="G1858" s="749" t="s">
        <v>11432</v>
      </c>
      <c r="H1858" s="749" t="s">
        <v>11433</v>
      </c>
      <c r="I1858" s="749" t="s">
        <v>30</v>
      </c>
      <c r="J1858" s="749" t="n">
        <v>14090.97</v>
      </c>
    </row>
    <row collapsed="false" customFormat="false" customHeight="true" hidden="true" ht="51" outlineLevel="0" r="1859">
      <c r="A1859" s="749" t="s">
        <v>11435</v>
      </c>
      <c r="B1859" s="758" t="str">
        <f aca="false">C1859&amp;D1859&amp;E1859&amp;F1859&amp;G1859&amp;H1859</f>
        <v>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v>
      </c>
      <c r="C1859" s="749" t="s">
        <v>11423</v>
      </c>
      <c r="D1859" s="749" t="s">
        <v>11424</v>
      </c>
      <c r="E1859" s="749" t="s">
        <v>11425</v>
      </c>
      <c r="F1859" s="749" t="s">
        <v>11436</v>
      </c>
      <c r="G1859" s="749" t="s">
        <v>11432</v>
      </c>
      <c r="H1859" s="749" t="s">
        <v>11433</v>
      </c>
      <c r="I1859" s="749" t="s">
        <v>30</v>
      </c>
      <c r="J1859" s="749" t="n">
        <v>9839.78</v>
      </c>
    </row>
    <row collapsed="false" customFormat="false" customHeight="true" hidden="true" ht="51" outlineLevel="0" r="1860">
      <c r="A1860" s="749" t="s">
        <v>11437</v>
      </c>
      <c r="B1860" s="758" t="str">
        <f aca="false">C1860&amp;D1860&amp;E1860&amp;F1860&amp;G1860&amp;H1860</f>
        <v>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v>
      </c>
      <c r="C1860" s="749" t="s">
        <v>11423</v>
      </c>
      <c r="D1860" s="749" t="s">
        <v>11424</v>
      </c>
      <c r="E1860" s="749" t="s">
        <v>11425</v>
      </c>
      <c r="F1860" s="749" t="s">
        <v>11436</v>
      </c>
      <c r="G1860" s="749" t="s">
        <v>11432</v>
      </c>
      <c r="H1860" s="749" t="s">
        <v>11433</v>
      </c>
      <c r="I1860" s="749" t="s">
        <v>30</v>
      </c>
      <c r="J1860" s="749" t="n">
        <v>8666.19</v>
      </c>
    </row>
    <row collapsed="false" customFormat="false" customHeight="true" hidden="true" ht="51" outlineLevel="0" r="1861">
      <c r="A1861" s="749" t="s">
        <v>11438</v>
      </c>
      <c r="B1861" s="758" t="str">
        <f aca="false">C1861&amp;D1861&amp;E1861&amp;F1861&amp;G1861&amp;H1861</f>
        <v>GABARITO DUPLO DE PASSAGEM,PROVISORIO PARA VIA PUBLICA MEDINDO 19,00M DE VAO E 4,50M DE ALTURA(VIGA EM "I" 8" E 3 COLUNAS EM "I" 8" ESTAIADAS COM VERGALHAO DE 1/4")ASSENTES EM BASE DE CONCRETO CICLOPICO,SENDO O MATERIAL UTILIZADO 1 VEZ,INCLUSIVE DEMOLICAO POSTERIOR DO PAVIMENTO E REMOCAO DA ESTRUTURA</v>
      </c>
      <c r="C1861" s="749" t="s">
        <v>11439</v>
      </c>
      <c r="D1861" s="749" t="s">
        <v>11440</v>
      </c>
      <c r="E1861" s="749" t="s">
        <v>11441</v>
      </c>
      <c r="F1861" s="749" t="s">
        <v>11442</v>
      </c>
      <c r="G1861" s="749" t="s">
        <v>11443</v>
      </c>
      <c r="H1861" s="749" t="s">
        <v>9415</v>
      </c>
      <c r="I1861" s="749" t="s">
        <v>30</v>
      </c>
      <c r="J1861" s="749" t="n">
        <v>34936.19</v>
      </c>
    </row>
    <row collapsed="false" customFormat="false" customHeight="true" hidden="true" ht="51" outlineLevel="0" r="1862">
      <c r="A1862" s="749" t="s">
        <v>11444</v>
      </c>
      <c r="B1862" s="758" t="str">
        <f aca="false">C1862&amp;D1862&amp;E1862&amp;F1862&amp;G1862&amp;H1862</f>
        <v>GABARITO DUPLO DE PASSAGEM,PROVISORIO PARA VIA PUBLICA MEDINDO 19,00M DE VAO E 4,50M DE ALTURA(VIGA EM "I" 8" E 3 COLUNAS EM "I" 8" ESTAIADAS COM VERGALHAO DE 1/4")ASSENTES EM BASE DE CONCRETO CICLOPICO,SENDO O MATERIAL UTILIZADO 1 VEZ,INCLUSIVE DEMOLICAO POSTERIOR DO PAVIMENTO E REMOCAO DA ESTRUTURA</v>
      </c>
      <c r="C1862" s="749" t="s">
        <v>11439</v>
      </c>
      <c r="D1862" s="749" t="s">
        <v>11440</v>
      </c>
      <c r="E1862" s="749" t="s">
        <v>11441</v>
      </c>
      <c r="F1862" s="749" t="s">
        <v>11442</v>
      </c>
      <c r="G1862" s="749" t="s">
        <v>11443</v>
      </c>
      <c r="H1862" s="749" t="s">
        <v>9415</v>
      </c>
      <c r="I1862" s="749" t="s">
        <v>30</v>
      </c>
      <c r="J1862" s="749" t="n">
        <v>31055.83</v>
      </c>
    </row>
    <row collapsed="false" customFormat="false" customHeight="true" hidden="true" ht="51" outlineLevel="0" r="1863">
      <c r="A1863" s="749" t="s">
        <v>11445</v>
      </c>
      <c r="B1863" s="758" t="str">
        <f aca="false">C1863&amp;D1863&amp;E1863&amp;F1863&amp;G1863&amp;H1863</f>
        <v>GABARITO DUPLO DE PASSAGEM,PROVISORIO PARA VIA PUBLICA,MEDINDO 19,00M DE VAO E 4,50M DE ALTURA(VIGA EM "I" 8" E 3 COLUNAS EM "I" 8" ESTAIADAS COM VERGALHAO DE 1/4")ASSENTES EM BASE DE CONCRETO CICLOPICO,SENDO O MATERIAL UTILIZADO 2 VEZES,INCLUSIVE DEMOLICAO POSTERIOR DO PAVIMENTO E REMOCAO DA ESTRUTURA</v>
      </c>
      <c r="C1863" s="749" t="s">
        <v>11446</v>
      </c>
      <c r="D1863" s="749" t="s">
        <v>11440</v>
      </c>
      <c r="E1863" s="749" t="s">
        <v>11441</v>
      </c>
      <c r="F1863" s="749" t="s">
        <v>11447</v>
      </c>
      <c r="G1863" s="749" t="s">
        <v>11448</v>
      </c>
      <c r="H1863" s="749" t="s">
        <v>7938</v>
      </c>
      <c r="I1863" s="749" t="s">
        <v>30</v>
      </c>
      <c r="J1863" s="749" t="n">
        <v>26388.55</v>
      </c>
    </row>
    <row collapsed="false" customFormat="false" customHeight="true" hidden="true" ht="51" outlineLevel="0" r="1864">
      <c r="A1864" s="749" t="s">
        <v>11449</v>
      </c>
      <c r="B1864" s="758" t="str">
        <f aca="false">C1864&amp;D1864&amp;E1864&amp;F1864&amp;G1864&amp;H1864</f>
        <v>GABARITO DUPLO DE PASSAGEM,PROVISORIO PARA VIA PUBLICA,MEDINDO 19,00M DE VAO E 4,50M DE ALTURA(VIGA EM "I" 8" E 3 COLUNAS EM "I" 8" ESTAIADAS COM VERGALHAO DE 1/4")ASSENTES EM BASE DE CONCRETO CICLOPICO,SENDO O MATERIAL UTILIZADO 2 VEZES,INCLUSIVE DEMOLICAO POSTERIOR DO PAVIMENTO E REMOCAO DA ESTRUTURA</v>
      </c>
      <c r="C1864" s="749" t="s">
        <v>11446</v>
      </c>
      <c r="D1864" s="749" t="s">
        <v>11440</v>
      </c>
      <c r="E1864" s="749" t="s">
        <v>11441</v>
      </c>
      <c r="F1864" s="749" t="s">
        <v>11447</v>
      </c>
      <c r="G1864" s="749" t="s">
        <v>11448</v>
      </c>
      <c r="H1864" s="749" t="s">
        <v>7938</v>
      </c>
      <c r="I1864" s="749" t="s">
        <v>30</v>
      </c>
      <c r="J1864" s="749" t="n">
        <v>23281.51</v>
      </c>
    </row>
    <row collapsed="false" customFormat="false" customHeight="true" hidden="true" ht="51" outlineLevel="0" r="1865">
      <c r="A1865" s="749" t="s">
        <v>11450</v>
      </c>
      <c r="B1865" s="758" t="str">
        <f aca="false">C1865&amp;D1865&amp;E1865&amp;F1865&amp;G1865&amp;H1865</f>
        <v>GABARITO DUPLO DE PASSAGEM,PROVISORIO PARA VIA PUBLICA MEDINDO 19,00M DE VAO E 4,50M DE ALTURA(VIGA EM "I" 8" E 3 COLUNAS EM "I" 8" ESTAIADAS COM VERGALHAO DE 1/4")ASSENTES EM BASE DE CONCRETO CICLOPICO,SENDO O MATERIAL UTILIZADO 4 VEZES,INCLUSIVE DEMOLICAO POSTERIOR DO PAVIMENTO E REMOCAO DA ESTRUTURA</v>
      </c>
      <c r="C1865" s="749" t="s">
        <v>11439</v>
      </c>
      <c r="D1865" s="749" t="s">
        <v>11440</v>
      </c>
      <c r="E1865" s="749" t="s">
        <v>11441</v>
      </c>
      <c r="F1865" s="749" t="s">
        <v>11451</v>
      </c>
      <c r="G1865" s="749" t="s">
        <v>11448</v>
      </c>
      <c r="H1865" s="749" t="s">
        <v>7938</v>
      </c>
      <c r="I1865" s="749" t="s">
        <v>30</v>
      </c>
      <c r="J1865" s="749" t="n">
        <v>22098.96</v>
      </c>
    </row>
    <row collapsed="false" customFormat="false" customHeight="true" hidden="true" ht="51" outlineLevel="0" r="1866">
      <c r="A1866" s="749" t="s">
        <v>11452</v>
      </c>
      <c r="B1866" s="758" t="str">
        <f aca="false">C1866&amp;D1866&amp;E1866&amp;F1866&amp;G1866&amp;H1866</f>
        <v>GABARITO DUPLO DE PASSAGEM,PROVISORIO PARA VIA PUBLICA MEDINDO 19,00M DE VAO E 4,50M DE ALTURA(VIGA EM "I" 8" E 3 COLUNAS EM "I" 8" ESTAIADAS COM VERGALHAO DE 1/4")ASSENTES EM BASE DE CONCRETO CICLOPICO,SENDO O MATERIAL UTILIZADO 4 VEZES,INCLUSIVE DEMOLICAO POSTERIOR DO PAVIMENTO E REMOCAO DA ESTRUTURA</v>
      </c>
      <c r="C1866" s="749" t="s">
        <v>11439</v>
      </c>
      <c r="D1866" s="749" t="s">
        <v>11440</v>
      </c>
      <c r="E1866" s="749" t="s">
        <v>11441</v>
      </c>
      <c r="F1866" s="749" t="s">
        <v>11451</v>
      </c>
      <c r="G1866" s="749" t="s">
        <v>11448</v>
      </c>
      <c r="H1866" s="749" t="s">
        <v>7938</v>
      </c>
      <c r="I1866" s="749" t="s">
        <v>30</v>
      </c>
      <c r="J1866" s="749" t="n">
        <v>19380.62</v>
      </c>
    </row>
    <row collapsed="false" customFormat="false" customHeight="true" hidden="true" ht="12.75" outlineLevel="0" r="1867">
      <c r="A1867" s="749" t="s">
        <v>11453</v>
      </c>
      <c r="B1867" s="749" t="str">
        <f aca="false">C1867&amp;D1867&amp;E1867&amp;F1867&amp;G1867&amp;H1867</f>
        <v>PLACA DE SINALIZACAO PREVENTIVA PARA OBRA NA VIA PUBLICA,DEACORDO COM A RESOLUCAO DA PREFEITURA-RJ, COMPREENDENDO FORNECIMENTO E PINTURA DA PLACA E DOS SUPORTES DE MADEIRA.FORNECIMENTO E COLOCACAO</v>
      </c>
      <c r="C1867" s="749" t="s">
        <v>11454</v>
      </c>
      <c r="D1867" s="749" t="s">
        <v>11455</v>
      </c>
      <c r="E1867" s="749" t="s">
        <v>11456</v>
      </c>
      <c r="F1867" s="749" t="s">
        <v>11457</v>
      </c>
      <c r="I1867" s="749" t="s">
        <v>30</v>
      </c>
      <c r="J1867" s="749" t="n">
        <v>67.08</v>
      </c>
    </row>
    <row collapsed="false" customFormat="false" customHeight="true" hidden="true" ht="12.75" outlineLevel="0" r="1868">
      <c r="A1868" s="749" t="s">
        <v>11458</v>
      </c>
      <c r="B1868" s="749" t="str">
        <f aca="false">C1868&amp;D1868&amp;E1868&amp;F1868&amp;G1868&amp;H1868</f>
        <v>PLACA DE SINALIZACAO PREVENTIVA PARA OBRA NA VIA PUBLICA,DEACORDO COM A RESOLUCAO DA PREFEITURA-RJ, COMPREENDENDO FORNECIMENTO E PINTURA DA PLACA E DOS SUPORTES DE MADEIRA.FORNECIMENTO E COLOCACAO</v>
      </c>
      <c r="C1868" s="749" t="s">
        <v>11454</v>
      </c>
      <c r="D1868" s="749" t="s">
        <v>11455</v>
      </c>
      <c r="E1868" s="749" t="s">
        <v>11456</v>
      </c>
      <c r="F1868" s="749" t="s">
        <v>11457</v>
      </c>
      <c r="I1868" s="749" t="s">
        <v>30</v>
      </c>
      <c r="J1868" s="749" t="n">
        <v>60.41</v>
      </c>
    </row>
    <row collapsed="false" customFormat="false" customHeight="true" hidden="true" ht="12.75" outlineLevel="0" r="1869">
      <c r="A1869" s="749" t="s">
        <v>11459</v>
      </c>
      <c r="B1869" s="749" t="str">
        <f aca="false">C1869&amp;D1869&amp;E1869&amp;F1869&amp;G1869&amp;H1869</f>
        <v>BALIZADOR VAGALUME (ALUGUEL),EQUIPADO COM PISCA ALERTA E PAINEIS DE FITA REFLETIVA PADRAO ENGENHARIA COM ALTURA DE 1,32M,DE ACORDO COM O MANUAL DA CET-RIO,INCLUSIVE MANUTENCAO,PRIMEIRA COLOCACAO E RETIRADA DA OBRA</v>
      </c>
      <c r="C1869" s="749" t="s">
        <v>11460</v>
      </c>
      <c r="D1869" s="749" t="s">
        <v>11461</v>
      </c>
      <c r="E1869" s="749" t="s">
        <v>11462</v>
      </c>
      <c r="F1869" s="749" t="s">
        <v>11463</v>
      </c>
      <c r="I1869" s="749" t="s">
        <v>11291</v>
      </c>
      <c r="J1869" s="749" t="n">
        <v>75</v>
      </c>
    </row>
    <row collapsed="false" customFormat="false" customHeight="true" hidden="true" ht="12.75" outlineLevel="0" r="1870">
      <c r="A1870" s="749" t="s">
        <v>11464</v>
      </c>
      <c r="B1870" s="749" t="str">
        <f aca="false">C1870&amp;D1870&amp;E1870&amp;F1870&amp;G1870&amp;H1870</f>
        <v>BALIZADOR VAGALUME (ALUGUEL),EQUIPADO COM PISCA ALERTA E PAINEIS DE FITA REFLETIVA PADRAO ENGENHARIA COM ALTURA DE 1,32M,DE ACORDO COM O MANUAL DA CET-RIO,INCLUSIVE MANUTENCAO,PRIMEIRA COLOCACAO E RETIRADA DA OBRA</v>
      </c>
      <c r="C1870" s="749" t="s">
        <v>11460</v>
      </c>
      <c r="D1870" s="749" t="s">
        <v>11461</v>
      </c>
      <c r="E1870" s="749" t="s">
        <v>11462</v>
      </c>
      <c r="F1870" s="749" t="s">
        <v>11463</v>
      </c>
      <c r="I1870" s="749" t="s">
        <v>11291</v>
      </c>
      <c r="J1870" s="749" t="n">
        <v>75</v>
      </c>
    </row>
    <row collapsed="false" customFormat="false" customHeight="true" hidden="true" ht="12.75" outlineLevel="0" r="1871">
      <c r="A1871" s="749" t="s">
        <v>11465</v>
      </c>
      <c r="B1871" s="749" t="str">
        <f aca="false">C1871&amp;D1871&amp;E1871&amp;F1871&amp;G1871&amp;H1871</f>
        <v>CAVALETE MINICADE (ALUGUEL),EQUIPADO COM PAINEIS REFLETIVOSDE ALTA INTENSIDADE E UM PISCA ALERTA COM CELULA FOTO-ELETRICA,ALIMENTADA POR 2 BATERIAS DE 6V (DISPENSA O USO DE GERADOR)</v>
      </c>
      <c r="C1871" s="749" t="s">
        <v>11466</v>
      </c>
      <c r="D1871" s="749" t="s">
        <v>11467</v>
      </c>
      <c r="E1871" s="749" t="s">
        <v>11468</v>
      </c>
      <c r="F1871" s="749" t="s">
        <v>11469</v>
      </c>
      <c r="I1871" s="749" t="s">
        <v>11291</v>
      </c>
      <c r="J1871" s="749" t="n">
        <v>41</v>
      </c>
    </row>
    <row collapsed="false" customFormat="false" customHeight="true" hidden="true" ht="12.75" outlineLevel="0" r="1872">
      <c r="A1872" s="749" t="s">
        <v>11470</v>
      </c>
      <c r="B1872" s="749" t="str">
        <f aca="false">C1872&amp;D1872&amp;E1872&amp;F1872&amp;G1872&amp;H1872</f>
        <v>CAVALETE MINICADE (ALUGUEL),EQUIPADO COM PAINEIS REFLETIVOSDE ALTA INTENSIDADE E UM PISCA ALERTA COM CELULA FOTO-ELETRICA,ALIMENTADA POR 2 BATERIAS DE 6V (DISPENSA O USO DE GERADOR)</v>
      </c>
      <c r="C1872" s="749" t="s">
        <v>11466</v>
      </c>
      <c r="D1872" s="749" t="s">
        <v>11467</v>
      </c>
      <c r="E1872" s="749" t="s">
        <v>11468</v>
      </c>
      <c r="F1872" s="749" t="s">
        <v>11469</v>
      </c>
      <c r="I1872" s="749" t="s">
        <v>11291</v>
      </c>
      <c r="J1872" s="749" t="n">
        <v>41</v>
      </c>
    </row>
    <row collapsed="false" customFormat="false" customHeight="true" hidden="true" ht="12.75" outlineLevel="0" r="1873">
      <c r="A1873" s="749" t="s">
        <v>11471</v>
      </c>
      <c r="B1873" s="749" t="str">
        <f aca="false">C1873&amp;D1873&amp;E1873&amp;F1873&amp;G1873&amp;H1873</f>
        <v>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v>
      </c>
      <c r="C1873" s="749" t="s">
        <v>11472</v>
      </c>
      <c r="D1873" s="749" t="s">
        <v>11473</v>
      </c>
      <c r="E1873" s="749" t="s">
        <v>11474</v>
      </c>
      <c r="F1873" s="749" t="s">
        <v>11475</v>
      </c>
      <c r="G1873" s="749" t="s">
        <v>11476</v>
      </c>
      <c r="H1873" s="749" t="s">
        <v>11477</v>
      </c>
      <c r="I1873" s="749" t="s">
        <v>11291</v>
      </c>
      <c r="J1873" s="749" t="n">
        <v>52</v>
      </c>
    </row>
    <row collapsed="false" customFormat="false" customHeight="true" hidden="true" ht="12.75" outlineLevel="0" r="1874">
      <c r="A1874" s="749" t="s">
        <v>11478</v>
      </c>
      <c r="B1874" s="749" t="str">
        <f aca="false">C1874&amp;D1874&amp;E1874&amp;F1874&amp;G1874&amp;H1874</f>
        <v>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v>
      </c>
      <c r="C1874" s="749" t="s">
        <v>11472</v>
      </c>
      <c r="D1874" s="749" t="s">
        <v>11473</v>
      </c>
      <c r="E1874" s="749" t="s">
        <v>11474</v>
      </c>
      <c r="F1874" s="749" t="s">
        <v>11475</v>
      </c>
      <c r="G1874" s="749" t="s">
        <v>11476</v>
      </c>
      <c r="H1874" s="749" t="s">
        <v>11477</v>
      </c>
      <c r="I1874" s="749" t="s">
        <v>11291</v>
      </c>
      <c r="J1874" s="749" t="n">
        <v>52</v>
      </c>
    </row>
    <row collapsed="false" customFormat="false" customHeight="true" hidden="true" ht="12.75" outlineLevel="0" r="1875">
      <c r="A1875" s="749" t="s">
        <v>11479</v>
      </c>
      <c r="B1875" s="749" t="str">
        <f aca="false">C1875&amp;D1875&amp;E1875&amp;F1875&amp;G1875&amp;H1875</f>
        <v>SINALIZADOR ELETRONICO (ALUGUEL) A LED BIDIRECIONAL (PISCA ALERTA) PARA ADAPTACAO EM CONES, CAVALETES E BARREIRAS</v>
      </c>
      <c r="C1875" s="749" t="s">
        <v>11480</v>
      </c>
      <c r="D1875" s="749" t="s">
        <v>11481</v>
      </c>
      <c r="I1875" s="749" t="s">
        <v>11291</v>
      </c>
      <c r="J1875" s="749" t="n">
        <v>23.33</v>
      </c>
    </row>
    <row collapsed="false" customFormat="false" customHeight="true" hidden="true" ht="12.75" outlineLevel="0" r="1876">
      <c r="A1876" s="749" t="s">
        <v>11482</v>
      </c>
      <c r="B1876" s="749" t="str">
        <f aca="false">C1876&amp;D1876&amp;E1876&amp;F1876&amp;G1876&amp;H1876</f>
        <v>SINALIZADOR ELETRONICO (ALUGUEL) A LED BIDIRECIONAL (PISCA ALERTA) PARA ADAPTACAO EM CONES, CAVALETES E BARREIRAS</v>
      </c>
      <c r="C1876" s="749" t="s">
        <v>11480</v>
      </c>
      <c r="D1876" s="749" t="s">
        <v>11481</v>
      </c>
      <c r="I1876" s="749" t="s">
        <v>11291</v>
      </c>
      <c r="J1876" s="749" t="n">
        <v>23.33</v>
      </c>
    </row>
    <row collapsed="false" customFormat="false" customHeight="true" hidden="true" ht="12.75" outlineLevel="0" r="1877">
      <c r="A1877" s="749" t="s">
        <v>11483</v>
      </c>
      <c r="B1877" s="749" t="str">
        <f aca="false">C1877&amp;D1877&amp;E1877&amp;F1877&amp;G1877&amp;H1877</f>
        <v>PLACAS DE SINALIZACAO DE OBRAS (ALUGUEL),REFLETIVAS,REVESTIDAS COM PELICULA REFLETIVA GRAU TECNICO</v>
      </c>
      <c r="C1877" s="749" t="s">
        <v>11484</v>
      </c>
      <c r="D1877" s="749" t="s">
        <v>11485</v>
      </c>
      <c r="I1877" s="749" t="s">
        <v>11486</v>
      </c>
      <c r="J1877" s="749" t="n">
        <v>27</v>
      </c>
    </row>
    <row collapsed="false" customFormat="false" customHeight="true" hidden="true" ht="12.75" outlineLevel="0" r="1878">
      <c r="A1878" s="749" t="s">
        <v>11487</v>
      </c>
      <c r="B1878" s="749" t="str">
        <f aca="false">C1878&amp;D1878&amp;E1878&amp;F1878&amp;G1878&amp;H1878</f>
        <v>PLACAS DE SINALIZACAO DE OBRAS (ALUGUEL),REFLETIVAS,REVESTIDAS COM PELICULA REFLETIVA GRAU TECNICO</v>
      </c>
      <c r="C1878" s="749" t="s">
        <v>11484</v>
      </c>
      <c r="D1878" s="749" t="s">
        <v>11485</v>
      </c>
      <c r="I1878" s="749" t="s">
        <v>11486</v>
      </c>
      <c r="J1878" s="749" t="n">
        <v>27</v>
      </c>
    </row>
    <row collapsed="false" customFormat="false" customHeight="true" hidden="true" ht="12.75" outlineLevel="0" r="1879">
      <c r="A1879" s="749" t="s">
        <v>11488</v>
      </c>
      <c r="B1879" s="749" t="str">
        <f aca="false">C1879&amp;D1879&amp;E1879&amp;F1879&amp;G1879&amp;H1879</f>
        <v>DEMARCACAO DE PAVIMENTO POR PINTURA EM FAIXAS ALTERNADAS,PARA DESVIO DO TRAFEGO EM OBRAS NA VIA PUBLICA,DE ACORDO COM ARESOLUCAO DA PREFEITURA-RJ,MEDIDO POR UNIDADE DE SUPERFICIEDEMARCADA</v>
      </c>
      <c r="C1879" s="749" t="s">
        <v>11489</v>
      </c>
      <c r="D1879" s="749" t="s">
        <v>11490</v>
      </c>
      <c r="E1879" s="749" t="s">
        <v>11491</v>
      </c>
      <c r="F1879" s="749" t="s">
        <v>11492</v>
      </c>
      <c r="I1879" s="749" t="s">
        <v>52</v>
      </c>
      <c r="J1879" s="749" t="n">
        <v>8.31</v>
      </c>
    </row>
    <row collapsed="false" customFormat="false" customHeight="true" hidden="true" ht="12.75" outlineLevel="0" r="1880">
      <c r="A1880" s="749" t="s">
        <v>11493</v>
      </c>
      <c r="B1880" s="749" t="str">
        <f aca="false">C1880&amp;D1880&amp;E1880&amp;F1880&amp;G1880&amp;H1880</f>
        <v>DEMARCACAO DE PAVIMENTO POR PINTURA EM FAIXAS ALTERNADAS,PARA DESVIO DO TRAFEGO EM OBRAS NA VIA PUBLICA,DE ACORDO COM ARESOLUCAO DA PREFEITURA-RJ,MEDIDO POR UNIDADE DE SUPERFICIEDEMARCADA</v>
      </c>
      <c r="C1880" s="749" t="s">
        <v>11489</v>
      </c>
      <c r="D1880" s="749" t="s">
        <v>11490</v>
      </c>
      <c r="E1880" s="749" t="s">
        <v>11491</v>
      </c>
      <c r="F1880" s="749" t="s">
        <v>11492</v>
      </c>
      <c r="I1880" s="749" t="s">
        <v>52</v>
      </c>
      <c r="J1880" s="749" t="n">
        <v>7.36</v>
      </c>
    </row>
    <row collapsed="false" customFormat="false" customHeight="true" hidden="true" ht="12.75" outlineLevel="0" r="1881">
      <c r="A1881" s="749" t="s">
        <v>11494</v>
      </c>
      <c r="B1881" s="749" t="str">
        <f aca="false">C1881&amp;D1881&amp;E1881&amp;F1881&amp;G1881&amp;H1881</f>
        <v>REPINTURA DE PLACA DE IDENTIFICACAO DE OBRAS PUBLICAS</v>
      </c>
      <c r="C1881" s="749" t="s">
        <v>11495</v>
      </c>
      <c r="I1881" s="749" t="s">
        <v>52</v>
      </c>
      <c r="J1881" s="749" t="n">
        <v>79.48</v>
      </c>
    </row>
    <row collapsed="false" customFormat="false" customHeight="true" hidden="true" ht="12.75" outlineLevel="0" r="1882">
      <c r="A1882" s="749" t="s">
        <v>11496</v>
      </c>
      <c r="B1882" s="749" t="str">
        <f aca="false">C1882&amp;D1882&amp;E1882&amp;F1882&amp;G1882&amp;H1882</f>
        <v>REPINTURA DE PLACA DE IDENTIFICACAO DE OBRAS PUBLICAS</v>
      </c>
      <c r="C1882" s="749" t="s">
        <v>11495</v>
      </c>
      <c r="I1882" s="749" t="s">
        <v>52</v>
      </c>
      <c r="J1882" s="749" t="n">
        <v>70</v>
      </c>
    </row>
    <row collapsed="false" customFormat="false" customHeight="true" hidden="true" ht="12.75" outlineLevel="0" r="1883">
      <c r="A1883" s="749" t="s">
        <v>11497</v>
      </c>
      <c r="B1883" s="749" t="str">
        <f aca="false">C1883&amp;D1883&amp;E1883&amp;F1883&amp;G1883&amp;H1883</f>
        <v>ESCAVACAO MANUAL DE VALA/CAVA EM MATERIAL DE 1ª CATEGORIA (A(AREIA,ARGILA OU PICARRA),ATE 1,50M DE PROFUNDIDADE,EXCLUSIVE ESCORAMENTO E ESGOTAMENTO</v>
      </c>
      <c r="C1883" s="749" t="s">
        <v>11498</v>
      </c>
      <c r="D1883" s="749" t="s">
        <v>11499</v>
      </c>
      <c r="E1883" s="749" t="s">
        <v>11500</v>
      </c>
      <c r="I1883" s="749" t="s">
        <v>2478</v>
      </c>
      <c r="J1883" s="749" t="n">
        <v>50.67</v>
      </c>
    </row>
    <row collapsed="false" customFormat="false" customHeight="true" hidden="true" ht="12.75" outlineLevel="0" r="1884">
      <c r="A1884" s="749" t="s">
        <v>11501</v>
      </c>
      <c r="B1884" s="749" t="str">
        <f aca="false">C1884&amp;D1884&amp;E1884&amp;F1884&amp;G1884&amp;H1884</f>
        <v>ESCAVACAO MANUAL DE VALA/CAVA EM MATERIAL DE 1ª CATEGORIA (A(AREIA,ARGILA OU PICARRA),ATE 1,50M DE PROFUNDIDADE,EXCLUSIVE ESCORAMENTO E ESGOTAMENTO</v>
      </c>
      <c r="C1884" s="749" t="s">
        <v>11498</v>
      </c>
      <c r="D1884" s="749" t="s">
        <v>11499</v>
      </c>
      <c r="E1884" s="749" t="s">
        <v>11500</v>
      </c>
      <c r="I1884" s="749" t="s">
        <v>2478</v>
      </c>
      <c r="J1884" s="749" t="n">
        <v>43.91</v>
      </c>
    </row>
    <row collapsed="false" customFormat="false" customHeight="true" hidden="true" ht="12.75" outlineLevel="0" r="1885">
      <c r="A1885" s="749" t="s">
        <v>11502</v>
      </c>
      <c r="B1885" s="749" t="str">
        <f aca="false">C1885&amp;D1885&amp;E1885&amp;F1885&amp;G1885&amp;H1885</f>
        <v>ESCAVACAO MANUAL DE VALA/CAVA EM MATERIAL DE 1ª CATEGORIA (AREIA,ARGILA OU PICARRA),ENTRE 1,50 E 3,00M DE PROFUNDIDADE,EXCLUSIVE ESCORAMENTO E ESGOTAMENTO</v>
      </c>
      <c r="C1885" s="749" t="s">
        <v>11498</v>
      </c>
      <c r="D1885" s="749" t="s">
        <v>11503</v>
      </c>
      <c r="E1885" s="749" t="s">
        <v>11504</v>
      </c>
      <c r="I1885" s="749" t="s">
        <v>2478</v>
      </c>
      <c r="J1885" s="749" t="n">
        <v>64.08</v>
      </c>
    </row>
    <row collapsed="false" customFormat="false" customHeight="true" hidden="true" ht="12.75" outlineLevel="0" r="1886">
      <c r="A1886" s="749" t="s">
        <v>11505</v>
      </c>
      <c r="B1886" s="749" t="str">
        <f aca="false">C1886&amp;D1886&amp;E1886&amp;F1886&amp;G1886&amp;H1886</f>
        <v>ESCAVACAO MANUAL DE VALA/CAVA EM MATERIAL DE 1ª CATEGORIA (AREIA,ARGILA OU PICARRA),ENTRE 1,50 E 3,00M DE PROFUNDIDADE,EXCLUSIVE ESCORAMENTO E ESGOTAMENTO</v>
      </c>
      <c r="C1886" s="749" t="s">
        <v>11498</v>
      </c>
      <c r="D1886" s="749" t="s">
        <v>11503</v>
      </c>
      <c r="E1886" s="749" t="s">
        <v>11504</v>
      </c>
      <c r="I1886" s="749" t="s">
        <v>2478</v>
      </c>
      <c r="J1886" s="749" t="n">
        <v>55.53</v>
      </c>
    </row>
    <row collapsed="false" customFormat="false" customHeight="true" hidden="true" ht="12.75" outlineLevel="0" r="1887">
      <c r="A1887" s="749" t="s">
        <v>11506</v>
      </c>
      <c r="B1887" s="749" t="str">
        <f aca="false">C1887&amp;D1887&amp;E1887&amp;F1887&amp;G1887&amp;H1887</f>
        <v>ESCAVACAO MANUAL DE VALA/CAVA EM MATERIAL DE 1ª CATEGORIA (AREIA,ARGILA OU PICARRA),ENTRE 3,00 E 4,50M DE PROFUNDIDADE,EXCLUSIVE ESCORAMENTO E ESGOTAMENTO</v>
      </c>
      <c r="C1887" s="749" t="s">
        <v>11498</v>
      </c>
      <c r="D1887" s="749" t="s">
        <v>11507</v>
      </c>
      <c r="E1887" s="749" t="s">
        <v>11504</v>
      </c>
      <c r="I1887" s="749" t="s">
        <v>2478</v>
      </c>
      <c r="J1887" s="749" t="n">
        <v>86.44</v>
      </c>
    </row>
    <row collapsed="false" customFormat="false" customHeight="true" hidden="true" ht="12.75" outlineLevel="0" r="1888">
      <c r="A1888" s="749" t="s">
        <v>11508</v>
      </c>
      <c r="B1888" s="749" t="str">
        <f aca="false">C1888&amp;D1888&amp;E1888&amp;F1888&amp;G1888&amp;H1888</f>
        <v>ESCAVACAO MANUAL DE VALA/CAVA EM MATERIAL DE 1ª CATEGORIA (AREIA,ARGILA OU PICARRA),ENTRE 3,00 E 4,50M DE PROFUNDIDADE,EXCLUSIVE ESCORAMENTO E ESGOTAMENTO</v>
      </c>
      <c r="C1888" s="749" t="s">
        <v>11498</v>
      </c>
      <c r="D1888" s="749" t="s">
        <v>11507</v>
      </c>
      <c r="E1888" s="749" t="s">
        <v>11504</v>
      </c>
      <c r="I1888" s="749" t="s">
        <v>2478</v>
      </c>
      <c r="J1888" s="749" t="n">
        <v>74.91</v>
      </c>
    </row>
    <row collapsed="false" customFormat="false" customHeight="true" hidden="true" ht="12.75" outlineLevel="0" r="1889">
      <c r="A1889" s="749" t="s">
        <v>11509</v>
      </c>
      <c r="B1889" s="749" t="str">
        <f aca="false">C1889&amp;D1889&amp;E1889&amp;F1889&amp;G1889&amp;H1889</f>
        <v>ESCAVACAO MANUAL DE VALA/CAVA EM MATERIAL DE 1ª CATEGORIA (AREIA,ARGILA OU PICARRA),ENTRE 4,50 E 6,00M DE PROFUNDIDADE,EXCLUSIVE ESCORAMENTO E ESGOTAMENTO</v>
      </c>
      <c r="C1889" s="749" t="s">
        <v>11498</v>
      </c>
      <c r="D1889" s="749" t="s">
        <v>11510</v>
      </c>
      <c r="E1889" s="749" t="s">
        <v>11504</v>
      </c>
      <c r="I1889" s="749" t="s">
        <v>2478</v>
      </c>
      <c r="J1889" s="749" t="n">
        <v>116.25</v>
      </c>
    </row>
    <row collapsed="false" customFormat="false" customHeight="true" hidden="true" ht="12.75" outlineLevel="0" r="1890">
      <c r="A1890" s="749" t="s">
        <v>11511</v>
      </c>
      <c r="B1890" s="749" t="str">
        <f aca="false">C1890&amp;D1890&amp;E1890&amp;F1890&amp;G1890&amp;H1890</f>
        <v>ESCAVACAO MANUAL DE VALA/CAVA EM MATERIAL DE 1ª CATEGORIA (AREIA,ARGILA OU PICARRA),ENTRE 4,50 E 6,00M DE PROFUNDIDADE,EXCLUSIVE ESCORAMENTO E ESGOTAMENTO</v>
      </c>
      <c r="C1890" s="749" t="s">
        <v>11498</v>
      </c>
      <c r="D1890" s="749" t="s">
        <v>11510</v>
      </c>
      <c r="E1890" s="749" t="s">
        <v>11504</v>
      </c>
      <c r="I1890" s="749" t="s">
        <v>2478</v>
      </c>
      <c r="J1890" s="749" t="n">
        <v>100.74</v>
      </c>
    </row>
    <row collapsed="false" customFormat="false" customHeight="true" hidden="true" ht="12.75" outlineLevel="0" r="1891">
      <c r="A1891" s="749" t="s">
        <v>11512</v>
      </c>
      <c r="B1891" s="749" t="str">
        <f aca="false">C1891&amp;D1891&amp;E1891&amp;F1891&amp;G1891&amp;H1891</f>
        <v>ESCAVACAO MANUAL DE VALA/CAVA EM MATERIAL DE 1ª CATEGORIA (AREIA,ARGILA OU PICARRA),ENTRE 6,00 E 7,50M DE PROFUNDIDADE,EXCLUSIVE ESCORAMENTO E ESGOTAMENTO</v>
      </c>
      <c r="C1891" s="749" t="s">
        <v>11498</v>
      </c>
      <c r="D1891" s="749" t="s">
        <v>11513</v>
      </c>
      <c r="E1891" s="749" t="s">
        <v>11504</v>
      </c>
      <c r="I1891" s="749" t="s">
        <v>2478</v>
      </c>
      <c r="J1891" s="749" t="n">
        <v>144.56</v>
      </c>
    </row>
    <row collapsed="false" customFormat="false" customHeight="true" hidden="true" ht="12.75" outlineLevel="0" r="1892">
      <c r="A1892" s="749" t="s">
        <v>11514</v>
      </c>
      <c r="B1892" s="749" t="str">
        <f aca="false">C1892&amp;D1892&amp;E1892&amp;F1892&amp;G1892&amp;H1892</f>
        <v>ESCAVACAO MANUAL DE VALA/CAVA EM MATERIAL DE 1ª CATEGORIA (AREIA,ARGILA OU PICARRA),ENTRE 6,00 E 7,50M DE PROFUNDIDADE,EXCLUSIVE ESCORAMENTO E ESGOTAMENTO</v>
      </c>
      <c r="C1892" s="749" t="s">
        <v>11498</v>
      </c>
      <c r="D1892" s="749" t="s">
        <v>11513</v>
      </c>
      <c r="E1892" s="749" t="s">
        <v>11504</v>
      </c>
      <c r="I1892" s="749" t="s">
        <v>2478</v>
      </c>
      <c r="J1892" s="749" t="n">
        <v>125.28</v>
      </c>
    </row>
    <row collapsed="false" customFormat="false" customHeight="true" hidden="true" ht="12.75" outlineLevel="0" r="1893">
      <c r="A1893" s="749" t="s">
        <v>11515</v>
      </c>
      <c r="B1893" s="749" t="str">
        <f aca="false">C1893&amp;D1893&amp;E1893&amp;F1893&amp;G1893&amp;H1893</f>
        <v>ESCAVACAO MANUAL DE VALA/CAVA A FRIO EM MATERIAL DE 2ªCATEGORIA(MOLEDO OU ROCHA DECOMPOSTA),ATE 1,50M DE PROFUNDIDADE,EXCLUSIVE ESCORAMENTO E ESGOTAMENTO</v>
      </c>
      <c r="C1893" s="749" t="s">
        <v>11516</v>
      </c>
      <c r="D1893" s="749" t="s">
        <v>11517</v>
      </c>
      <c r="E1893" s="749" t="s">
        <v>11518</v>
      </c>
      <c r="I1893" s="749" t="s">
        <v>2478</v>
      </c>
      <c r="J1893" s="749" t="n">
        <v>111.78</v>
      </c>
    </row>
    <row collapsed="false" customFormat="false" customHeight="true" hidden="true" ht="12.75" outlineLevel="0" r="1894">
      <c r="A1894" s="749" t="s">
        <v>11519</v>
      </c>
      <c r="B1894" s="749" t="str">
        <f aca="false">C1894&amp;D1894&amp;E1894&amp;F1894&amp;G1894&amp;H1894</f>
        <v>ESCAVACAO MANUAL DE VALA/CAVA A FRIO EM MATERIAL DE 2ªCATEGORIA(MOLEDO OU ROCHA DECOMPOSTA),ATE 1,50M DE PROFUNDIDADE,EXCLUSIVE ESCORAMENTO E ESGOTAMENTO</v>
      </c>
      <c r="C1894" s="749" t="s">
        <v>11516</v>
      </c>
      <c r="D1894" s="749" t="s">
        <v>11517</v>
      </c>
      <c r="E1894" s="749" t="s">
        <v>11518</v>
      </c>
      <c r="I1894" s="749" t="s">
        <v>2478</v>
      </c>
      <c r="J1894" s="749" t="n">
        <v>96.87</v>
      </c>
    </row>
    <row collapsed="false" customFormat="false" customHeight="true" hidden="true" ht="12.75" outlineLevel="0" r="1895">
      <c r="A1895" s="749" t="s">
        <v>11520</v>
      </c>
      <c r="B1895" s="749" t="str">
        <f aca="false">C1895&amp;D1895&amp;E1895&amp;F1895&amp;G1895&amp;H1895</f>
        <v>ESCAVACAO MANUAL DE VALA/CAVA A FRIO EM MATERIAL DE 2ªCATEGORIA(MOLEDO OU ROCHA DECOMPOSTA),ENTRE 1,50 E 3,00M DE PROFUNDIDADE,EXCLUSIVE ESCORAMENTO E ESGOTAMENTO</v>
      </c>
      <c r="C1895" s="749" t="s">
        <v>11516</v>
      </c>
      <c r="D1895" s="749" t="s">
        <v>11521</v>
      </c>
      <c r="E1895" s="749" t="s">
        <v>11522</v>
      </c>
      <c r="I1895" s="749" t="s">
        <v>2478</v>
      </c>
      <c r="J1895" s="749" t="n">
        <v>141.58</v>
      </c>
    </row>
    <row collapsed="false" customFormat="false" customHeight="true" hidden="true" ht="12.75" outlineLevel="0" r="1896">
      <c r="A1896" s="749" t="s">
        <v>11523</v>
      </c>
      <c r="B1896" s="749" t="str">
        <f aca="false">C1896&amp;D1896&amp;E1896&amp;F1896&amp;G1896&amp;H1896</f>
        <v>ESCAVACAO MANUAL DE VALA/CAVA A FRIO EM MATERIAL DE 2ªCATEGORIA(MOLEDO OU ROCHA DECOMPOSTA),ENTRE 1,50 E 3,00M DE PROFUNDIDADE,EXCLUSIVE ESCORAMENTO E ESGOTAMENTO</v>
      </c>
      <c r="C1896" s="749" t="s">
        <v>11516</v>
      </c>
      <c r="D1896" s="749" t="s">
        <v>11521</v>
      </c>
      <c r="E1896" s="749" t="s">
        <v>11522</v>
      </c>
      <c r="I1896" s="749" t="s">
        <v>2478</v>
      </c>
      <c r="J1896" s="749" t="n">
        <v>122.7</v>
      </c>
    </row>
    <row collapsed="false" customFormat="false" customHeight="true" hidden="true" ht="12.75" outlineLevel="0" r="1897">
      <c r="A1897" s="749" t="s">
        <v>11524</v>
      </c>
      <c r="B1897" s="749" t="str">
        <f aca="false">C1897&amp;D1897&amp;E1897&amp;F1897&amp;G1897&amp;H1897</f>
        <v>ESCAVACAO MANUAL DE VALA/CAVA A FRIO EM MATERIAL DE 2ªCATEGORIA(MOLEDO OU ROCHA DECOMPOSTA),ENTRE 3,00 E 4,50M DE PROFUNDIDADE,EXCLUSIVE ESCORAMENTO E ESGOTAMENTO</v>
      </c>
      <c r="C1897" s="749" t="s">
        <v>11516</v>
      </c>
      <c r="D1897" s="749" t="s">
        <v>11525</v>
      </c>
      <c r="E1897" s="749" t="s">
        <v>11522</v>
      </c>
      <c r="I1897" s="749" t="s">
        <v>2478</v>
      </c>
      <c r="J1897" s="749" t="n">
        <v>163.94</v>
      </c>
    </row>
    <row collapsed="false" customFormat="false" customHeight="true" hidden="true" ht="12.75" outlineLevel="0" r="1898">
      <c r="A1898" s="749" t="s">
        <v>11526</v>
      </c>
      <c r="B1898" s="749" t="str">
        <f aca="false">C1898&amp;D1898&amp;E1898&amp;F1898&amp;G1898&amp;H1898</f>
        <v>ESCAVACAO MANUAL DE VALA/CAVA A FRIO EM MATERIAL DE 2ªCATEGORIA(MOLEDO OU ROCHA DECOMPOSTA),ENTRE 3,00 E 4,50M DE PROFUNDIDADE,EXCLUSIVE ESCORAMENTO E ESGOTAMENTO</v>
      </c>
      <c r="C1898" s="749" t="s">
        <v>11516</v>
      </c>
      <c r="D1898" s="749" t="s">
        <v>11525</v>
      </c>
      <c r="E1898" s="749" t="s">
        <v>11522</v>
      </c>
      <c r="I1898" s="749" t="s">
        <v>2478</v>
      </c>
      <c r="J1898" s="749" t="n">
        <v>142.07</v>
      </c>
    </row>
    <row collapsed="false" customFormat="false" customHeight="true" hidden="true" ht="12.75" outlineLevel="0" r="1899">
      <c r="A1899" s="749" t="s">
        <v>11527</v>
      </c>
      <c r="B1899" s="749" t="str">
        <f aca="false">C1899&amp;D1899&amp;E1899&amp;F1899&amp;G1899&amp;H1899</f>
        <v>ESCAVACAO MANUAL DE VALA/CAVA A FRIO EM MATERIAL DE 2ªCATEGORIA(MOLEDO OU ROCHA DECOMPOSTA),ENTRE 4,50 E 6,00M DE PROFUNDIDADE,EXCLUSIVE ESCORAMENTO E ESGOTAMENTO</v>
      </c>
      <c r="C1899" s="749" t="s">
        <v>11516</v>
      </c>
      <c r="D1899" s="749" t="s">
        <v>11528</v>
      </c>
      <c r="E1899" s="749" t="s">
        <v>11522</v>
      </c>
      <c r="I1899" s="749" t="s">
        <v>2478</v>
      </c>
      <c r="J1899" s="749" t="n">
        <v>193.75</v>
      </c>
    </row>
    <row collapsed="false" customFormat="false" customHeight="true" hidden="true" ht="12.75" outlineLevel="0" r="1900">
      <c r="A1900" s="749" t="s">
        <v>11529</v>
      </c>
      <c r="B1900" s="749" t="str">
        <f aca="false">C1900&amp;D1900&amp;E1900&amp;F1900&amp;G1900&amp;H1900</f>
        <v>ESCAVACAO MANUAL DE VALA/CAVA A FRIO EM MATERIAL DE 2ªCATEGORIA(MOLEDO OU ROCHA DECOMPOSTA),ENTRE 4,50 E 6,00M DE PROFUNDIDADE,EXCLUSIVE ESCORAMENTO E ESGOTAMENTO</v>
      </c>
      <c r="C1900" s="749" t="s">
        <v>11516</v>
      </c>
      <c r="D1900" s="749" t="s">
        <v>11528</v>
      </c>
      <c r="E1900" s="749" t="s">
        <v>11522</v>
      </c>
      <c r="I1900" s="749" t="s">
        <v>2478</v>
      </c>
      <c r="J1900" s="749" t="n">
        <v>167.91</v>
      </c>
    </row>
    <row collapsed="false" customFormat="false" customHeight="true" hidden="true" ht="12.75" outlineLevel="0" r="1901">
      <c r="A1901" s="749" t="s">
        <v>11530</v>
      </c>
      <c r="B1901" s="749" t="str">
        <f aca="false">C1901&amp;D1901&amp;E1901&amp;F1901&amp;G1901&amp;H1901</f>
        <v>ESCAVACAO MANUAL DE VALA/CAVA A FRIO EM MATERIAL DE 2ªCATEGORIA(MOLEDO OU ROCHA DECOMPOSTA),ENTRE 6,00 E 7,50M DE PROFUNDIDADE,EXCLUSIVE ESCORAMENTO E ESGOTAMENTO</v>
      </c>
      <c r="C1901" s="749" t="s">
        <v>11516</v>
      </c>
      <c r="D1901" s="749" t="s">
        <v>11531</v>
      </c>
      <c r="E1901" s="749" t="s">
        <v>11522</v>
      </c>
      <c r="I1901" s="749" t="s">
        <v>2478</v>
      </c>
      <c r="J1901" s="749" t="n">
        <v>223.56</v>
      </c>
    </row>
    <row collapsed="false" customFormat="false" customHeight="true" hidden="true" ht="12.75" outlineLevel="0" r="1902">
      <c r="A1902" s="749" t="s">
        <v>11532</v>
      </c>
      <c r="B1902" s="749" t="str">
        <f aca="false">C1902&amp;D1902&amp;E1902&amp;F1902&amp;G1902&amp;H1902</f>
        <v>ESCAVACAO MANUAL DE VALA/CAVA A FRIO EM MATERIAL DE 2ªCATEGORIA(MOLEDO OU ROCHA DECOMPOSTA),ENTRE 6,00 E 7,50M DE PROFUNDIDADE,EXCLUSIVE ESCORAMENTO E ESGOTAMENTO</v>
      </c>
      <c r="C1902" s="749" t="s">
        <v>11516</v>
      </c>
      <c r="D1902" s="749" t="s">
        <v>11531</v>
      </c>
      <c r="E1902" s="749" t="s">
        <v>11522</v>
      </c>
      <c r="I1902" s="749" t="s">
        <v>2478</v>
      </c>
      <c r="J1902" s="749" t="n">
        <v>193.74</v>
      </c>
    </row>
    <row collapsed="false" customFormat="false" customHeight="true" hidden="true" ht="12.75" outlineLevel="0" r="1903">
      <c r="A1903" s="749" t="s">
        <v>11533</v>
      </c>
      <c r="B1903" s="749" t="str">
        <f aca="false">C1903&amp;D1903&amp;E1903&amp;F1903&amp;G1903&amp;H1903</f>
        <v>ESCAVACAO MANUAL DE VALA/CAVA EM PEDRA SOLTA DO TAMANHO MEDIO DE PEDRA DE MAO OU ARGILA RIJA,ATE 1,50M DE PROFUNDIDADE,EXCLUSIVE ESCORAMENTO E ESGOTAMENTO</v>
      </c>
      <c r="C1903" s="749" t="s">
        <v>11534</v>
      </c>
      <c r="D1903" s="749" t="s">
        <v>11535</v>
      </c>
      <c r="E1903" s="749" t="s">
        <v>11504</v>
      </c>
      <c r="I1903" s="749" t="s">
        <v>2478</v>
      </c>
      <c r="J1903" s="749" t="n">
        <v>71.53</v>
      </c>
    </row>
    <row collapsed="false" customFormat="false" customHeight="true" hidden="true" ht="12.75" outlineLevel="0" r="1904">
      <c r="A1904" s="749" t="s">
        <v>11536</v>
      </c>
      <c r="B1904" s="749" t="str">
        <f aca="false">C1904&amp;D1904&amp;E1904&amp;F1904&amp;G1904&amp;H1904</f>
        <v>ESCAVACAO MANUAL DE VALA/CAVA EM PEDRA SOLTA DO TAMANHO MEDIO DE PEDRA DE MAO OU ARGILA RIJA,ATE 1,50M DE PROFUNDIDADE,EXCLUSIVE ESCORAMENTO E ESGOTAMENTO</v>
      </c>
      <c r="C1904" s="749" t="s">
        <v>11534</v>
      </c>
      <c r="D1904" s="749" t="s">
        <v>11535</v>
      </c>
      <c r="E1904" s="749" t="s">
        <v>11504</v>
      </c>
      <c r="I1904" s="749" t="s">
        <v>2478</v>
      </c>
      <c r="J1904" s="749" t="n">
        <v>61.99</v>
      </c>
    </row>
    <row collapsed="false" customFormat="false" customHeight="true" hidden="true" ht="12.75" outlineLevel="0" r="1905">
      <c r="A1905" s="749" t="s">
        <v>11537</v>
      </c>
      <c r="B1905" s="749" t="str">
        <f aca="false">C1905&amp;D1905&amp;E1905&amp;F1905&amp;G1905&amp;H1905</f>
        <v>ESCAVACAO MANUAL DE VALA/CAVA EM PEDRA SOLTA DO TAMANHO MEDIO DE PEDRA DE MAO OU ARGILA RIJA,ENTRE 1,50 E 3,00M DE PROFUNDIDADE,EXCLUSIVE ESCORAMENTO E ESGOTAMENTO</v>
      </c>
      <c r="C1905" s="749" t="s">
        <v>11534</v>
      </c>
      <c r="D1905" s="749" t="s">
        <v>11538</v>
      </c>
      <c r="E1905" s="749" t="s">
        <v>11539</v>
      </c>
      <c r="I1905" s="749" t="s">
        <v>2478</v>
      </c>
      <c r="J1905" s="749" t="n">
        <v>83.46</v>
      </c>
    </row>
    <row collapsed="false" customFormat="false" customHeight="true" hidden="true" ht="12.75" outlineLevel="0" r="1906">
      <c r="A1906" s="749" t="s">
        <v>11540</v>
      </c>
      <c r="B1906" s="749" t="str">
        <f aca="false">C1906&amp;D1906&amp;E1906&amp;F1906&amp;G1906&amp;H1906</f>
        <v>ESCAVACAO MANUAL DE VALA/CAVA EM PEDRA SOLTA DO TAMANHO MEDIO DE PEDRA DE MAO OU ARGILA RIJA,ENTRE 1,50 E 3,00M DE PROFUNDIDADE,EXCLUSIVE ESCORAMENTO E ESGOTAMENTO</v>
      </c>
      <c r="C1906" s="749" t="s">
        <v>11534</v>
      </c>
      <c r="D1906" s="749" t="s">
        <v>11538</v>
      </c>
      <c r="E1906" s="749" t="s">
        <v>11539</v>
      </c>
      <c r="I1906" s="749" t="s">
        <v>2478</v>
      </c>
      <c r="J1906" s="749" t="n">
        <v>72.33</v>
      </c>
    </row>
    <row collapsed="false" customFormat="false" customHeight="true" hidden="true" ht="12.75" outlineLevel="0" r="1907">
      <c r="A1907" s="749" t="s">
        <v>11541</v>
      </c>
      <c r="B1907" s="749" t="str">
        <f aca="false">C1907&amp;D1907&amp;E1907&amp;F1907&amp;G1907&amp;H1907</f>
        <v>ESCAVACAO MANUAL DE VALA/CAVA EM PEDRA SOLTA DO TAMANHO MEDIO DE PEDRA DE MAO OU ARGILA RIJA,ENTRE 3,00 E 4,50M DE PROFUNDIDADE,EXCLUSIVE ESCORAMENTO E ESGOTAMENTO</v>
      </c>
      <c r="C1907" s="749" t="s">
        <v>11534</v>
      </c>
      <c r="D1907" s="749" t="s">
        <v>11542</v>
      </c>
      <c r="E1907" s="749" t="s">
        <v>11539</v>
      </c>
      <c r="I1907" s="749" t="s">
        <v>2478</v>
      </c>
      <c r="J1907" s="749" t="n">
        <v>134.13</v>
      </c>
    </row>
    <row collapsed="false" customFormat="false" customHeight="true" hidden="true" ht="12.75" outlineLevel="0" r="1908">
      <c r="A1908" s="749" t="s">
        <v>11543</v>
      </c>
      <c r="B1908" s="749" t="str">
        <f aca="false">C1908&amp;D1908&amp;E1908&amp;F1908&amp;G1908&amp;H1908</f>
        <v>ESCAVACAO MANUAL DE VALA/CAVA EM PEDRA SOLTA DO TAMANHO MEDIO DE PEDRA DE MAO OU ARGILA RIJA,ENTRE 3,00 E 4,50M DE PROFUNDIDADE,EXCLUSIVE ESCORAMENTO E ESGOTAMENTO</v>
      </c>
      <c r="C1908" s="749" t="s">
        <v>11534</v>
      </c>
      <c r="D1908" s="749" t="s">
        <v>11542</v>
      </c>
      <c r="E1908" s="749" t="s">
        <v>11539</v>
      </c>
      <c r="I1908" s="749" t="s">
        <v>2478</v>
      </c>
      <c r="J1908" s="749" t="n">
        <v>116.24</v>
      </c>
    </row>
    <row collapsed="false" customFormat="false" customHeight="true" hidden="true" ht="12.75" outlineLevel="0" r="1909">
      <c r="A1909" s="749" t="s">
        <v>11544</v>
      </c>
      <c r="B1909" s="749" t="str">
        <f aca="false">C1909&amp;D1909&amp;E1909&amp;F1909&amp;G1909&amp;H1909</f>
        <v>ESCAVACAO MANUAL DE VALA/CAVA EM PEDRA SOLTA DO TAMANHO MEDIO DE PEDRA DE MAO OU ARGILA RIJA,ENTRE 4,50 E 6,00M DE PROFUNDIDADE,EXCLUSIVE ESCORAMENTO E ESGOTAMENTO</v>
      </c>
      <c r="C1909" s="749" t="s">
        <v>11534</v>
      </c>
      <c r="D1909" s="749" t="s">
        <v>11545</v>
      </c>
      <c r="E1909" s="749" t="s">
        <v>11539</v>
      </c>
      <c r="I1909" s="749" t="s">
        <v>2478</v>
      </c>
      <c r="J1909" s="749" t="n">
        <v>163.94</v>
      </c>
    </row>
    <row collapsed="false" customFormat="false" customHeight="true" hidden="true" ht="12.75" outlineLevel="0" r="1910">
      <c r="A1910" s="749" t="s">
        <v>11546</v>
      </c>
      <c r="B1910" s="749" t="str">
        <f aca="false">C1910&amp;D1910&amp;E1910&amp;F1910&amp;G1910&amp;H1910</f>
        <v>ESCAVACAO MANUAL DE VALA/CAVA EM PEDRA SOLTA DO TAMANHO MEDIO DE PEDRA DE MAO OU ARGILA RIJA,ENTRE 4,50 E 6,00M DE PROFUNDIDADE,EXCLUSIVE ESCORAMENTO E ESGOTAMENTO</v>
      </c>
      <c r="C1910" s="749" t="s">
        <v>11534</v>
      </c>
      <c r="D1910" s="749" t="s">
        <v>11545</v>
      </c>
      <c r="E1910" s="749" t="s">
        <v>11539</v>
      </c>
      <c r="I1910" s="749" t="s">
        <v>2478</v>
      </c>
      <c r="J1910" s="749" t="n">
        <v>142.07</v>
      </c>
    </row>
    <row collapsed="false" customFormat="false" customHeight="true" hidden="true" ht="12.75" outlineLevel="0" r="1911">
      <c r="A1911" s="749" t="s">
        <v>11547</v>
      </c>
      <c r="B1911" s="749" t="str">
        <f aca="false">C1911&amp;D1911&amp;E1911&amp;F1911&amp;G1911&amp;H1911</f>
        <v>ESCAVACAO MANUAL DE VALA/CAVA EM PEDRA SOLTA DO TAMANHO MEDIO DE PEDRA DE MAO OU ARGILA RIJA,ENTRE 6,00 E 7,50M DE PROFUNDIDADE,EXCLUSIVE ESCORAMENTO E ESGOTAMENTO</v>
      </c>
      <c r="C1911" s="749" t="s">
        <v>11534</v>
      </c>
      <c r="D1911" s="749" t="s">
        <v>11548</v>
      </c>
      <c r="E1911" s="749" t="s">
        <v>11539</v>
      </c>
      <c r="I1911" s="749" t="s">
        <v>2478</v>
      </c>
      <c r="J1911" s="749" t="n">
        <v>193.75</v>
      </c>
    </row>
    <row collapsed="false" customFormat="false" customHeight="true" hidden="true" ht="12.75" outlineLevel="0" r="1912">
      <c r="A1912" s="749" t="s">
        <v>11549</v>
      </c>
      <c r="B1912" s="749" t="str">
        <f aca="false">C1912&amp;D1912&amp;E1912&amp;F1912&amp;G1912&amp;H1912</f>
        <v>ESCAVACAO MANUAL DE VALA/CAVA EM PEDRA SOLTA DO TAMANHO MEDIO DE PEDRA DE MAO OU ARGILA RIJA,ENTRE 6,00 E 7,50M DE PROFUNDIDADE,EXCLUSIVE ESCORAMENTO E ESGOTAMENTO</v>
      </c>
      <c r="C1912" s="749" t="s">
        <v>11534</v>
      </c>
      <c r="D1912" s="749" t="s">
        <v>11548</v>
      </c>
      <c r="E1912" s="749" t="s">
        <v>11539</v>
      </c>
      <c r="I1912" s="749" t="s">
        <v>2478</v>
      </c>
      <c r="J1912" s="749" t="n">
        <v>167.91</v>
      </c>
    </row>
    <row collapsed="false" customFormat="false" customHeight="true" hidden="true" ht="12.75" outlineLevel="0" r="1913">
      <c r="A1913" s="749" t="s">
        <v>11550</v>
      </c>
      <c r="B1913" s="749" t="str">
        <f aca="false">C1913&amp;D1913&amp;E1913&amp;F1913&amp;G1913&amp;H1913</f>
        <v>ESCAVACAO MANUAL DE VALA/CAVA EM LODO,ATE 1,50M DE PROFUNDIDADE,EXCLUSIVE ESCORAMENTO E ESGOTAMENTO</v>
      </c>
      <c r="C1913" s="749" t="s">
        <v>11551</v>
      </c>
      <c r="D1913" s="749" t="s">
        <v>11552</v>
      </c>
      <c r="I1913" s="749" t="s">
        <v>2478</v>
      </c>
      <c r="J1913" s="749" t="n">
        <v>81.97</v>
      </c>
    </row>
    <row collapsed="false" customFormat="false" customHeight="true" hidden="true" ht="12.75" outlineLevel="0" r="1914">
      <c r="A1914" s="749" t="s">
        <v>11553</v>
      </c>
      <c r="B1914" s="749" t="str">
        <f aca="false">C1914&amp;D1914&amp;E1914&amp;F1914&amp;G1914&amp;H1914</f>
        <v>ESCAVACAO MANUAL DE VALA/CAVA EM LODO,ATE 1,50M DE PROFUNDIDADE,EXCLUSIVE ESCORAMENTO E ESGOTAMENTO</v>
      </c>
      <c r="C1914" s="749" t="s">
        <v>11551</v>
      </c>
      <c r="D1914" s="749" t="s">
        <v>11552</v>
      </c>
      <c r="I1914" s="749" t="s">
        <v>2478</v>
      </c>
      <c r="J1914" s="749" t="n">
        <v>71.03</v>
      </c>
    </row>
    <row collapsed="false" customFormat="false" customHeight="true" hidden="true" ht="12.75" outlineLevel="0" r="1915">
      <c r="A1915" s="749" t="s">
        <v>11554</v>
      </c>
      <c r="B1915" s="749" t="str">
        <f aca="false">C1915&amp;D1915&amp;E1915&amp;F1915&amp;G1915&amp;H1915</f>
        <v>ESCAVACAO MANUAL DE VALA/CAVA EM LODO,ENTRE 1,50 E 3,00M DEPROFUNDIDADE,EXCLUSIVE ESCORAMENTO E ESGOTAMENTO</v>
      </c>
      <c r="C1915" s="749" t="s">
        <v>11555</v>
      </c>
      <c r="D1915" s="749" t="s">
        <v>11556</v>
      </c>
      <c r="I1915" s="749" t="s">
        <v>2478</v>
      </c>
      <c r="J1915" s="749" t="n">
        <v>149.04</v>
      </c>
    </row>
    <row collapsed="false" customFormat="false" customHeight="true" hidden="true" ht="12.75" outlineLevel="0" r="1916">
      <c r="A1916" s="749" t="s">
        <v>11557</v>
      </c>
      <c r="B1916" s="749" t="str">
        <f aca="false">C1916&amp;D1916&amp;E1916&amp;F1916&amp;G1916&amp;H1916</f>
        <v>ESCAVACAO MANUAL DE VALA/CAVA EM LODO,ENTRE 1,50 E 3,00M DEPROFUNDIDADE,EXCLUSIVE ESCORAMENTO E ESGOTAMENTO</v>
      </c>
      <c r="C1916" s="749" t="s">
        <v>11555</v>
      </c>
      <c r="D1916" s="749" t="s">
        <v>11556</v>
      </c>
      <c r="I1916" s="749" t="s">
        <v>2478</v>
      </c>
      <c r="J1916" s="749" t="n">
        <v>129.16</v>
      </c>
    </row>
    <row collapsed="false" customFormat="false" customHeight="true" hidden="true" ht="12.75" outlineLevel="0" r="1917">
      <c r="A1917" s="749" t="s">
        <v>11558</v>
      </c>
      <c r="B1917" s="749" t="str">
        <f aca="false">C1917&amp;D1917&amp;E1917&amp;F1917&amp;G1917&amp;H1917</f>
        <v>ESCAVACAO MANUAL DE VALA/CAVA EM LODO,ENTRE 3,00 E 4,50M DEPROFUNDIDADE,EXCLUSIVE ESCORAMENTO E ESGOTAMENTO</v>
      </c>
      <c r="C1917" s="749" t="s">
        <v>11559</v>
      </c>
      <c r="D1917" s="749" t="s">
        <v>11556</v>
      </c>
      <c r="I1917" s="749" t="s">
        <v>2478</v>
      </c>
      <c r="J1917" s="749" t="n">
        <v>223.56</v>
      </c>
    </row>
    <row collapsed="false" customFormat="false" customHeight="true" hidden="true" ht="12.75" outlineLevel="0" r="1918">
      <c r="A1918" s="749" t="s">
        <v>11560</v>
      </c>
      <c r="B1918" s="749" t="str">
        <f aca="false">C1918&amp;D1918&amp;E1918&amp;F1918&amp;G1918&amp;H1918</f>
        <v>ESCAVACAO MANUAL DE VALA/CAVA EM LODO,ENTRE 3,00 E 4,50M DEPROFUNDIDADE,EXCLUSIVE ESCORAMENTO E ESGOTAMENTO</v>
      </c>
      <c r="C1918" s="749" t="s">
        <v>11559</v>
      </c>
      <c r="D1918" s="749" t="s">
        <v>11556</v>
      </c>
      <c r="I1918" s="749" t="s">
        <v>2478</v>
      </c>
      <c r="J1918" s="749" t="n">
        <v>193.74</v>
      </c>
    </row>
    <row collapsed="false" customFormat="false" customHeight="true" hidden="true" ht="12.75" outlineLevel="0" r="1919">
      <c r="A1919" s="749" t="s">
        <v>11561</v>
      </c>
      <c r="B1919" s="749" t="str">
        <f aca="false">C1919&amp;D1919&amp;E1919&amp;F1919&amp;G1919&amp;H1919</f>
        <v>ESCAVACAO MANUAL DE VALA/CAVA EM LODO, ENTRE 4,50 E 6,00M DE PROFUNDIDADE,EXCLUSIVE ESCORAMENTO E ESGOTAMENTO</v>
      </c>
      <c r="C1919" s="749" t="s">
        <v>11562</v>
      </c>
      <c r="D1919" s="749" t="s">
        <v>11563</v>
      </c>
      <c r="I1919" s="749" t="s">
        <v>2478</v>
      </c>
      <c r="J1919" s="749" t="n">
        <v>268.27</v>
      </c>
    </row>
    <row collapsed="false" customFormat="false" customHeight="true" hidden="true" ht="12.75" outlineLevel="0" r="1920">
      <c r="A1920" s="749" t="s">
        <v>11564</v>
      </c>
      <c r="B1920" s="749" t="str">
        <f aca="false">C1920&amp;D1920&amp;E1920&amp;F1920&amp;G1920&amp;H1920</f>
        <v>ESCAVACAO MANUAL DE VALA/CAVA EM LODO, ENTRE 4,50 E 6,00M DE PROFUNDIDADE,EXCLUSIVE ESCORAMENTO E ESGOTAMENTO</v>
      </c>
      <c r="C1920" s="749" t="s">
        <v>11562</v>
      </c>
      <c r="D1920" s="749" t="s">
        <v>11563</v>
      </c>
      <c r="I1920" s="749" t="s">
        <v>2478</v>
      </c>
      <c r="J1920" s="749" t="n">
        <v>232.49</v>
      </c>
    </row>
    <row collapsed="false" customFormat="false" customHeight="true" hidden="true" ht="12.75" outlineLevel="0" r="1921">
      <c r="A1921" s="749" t="s">
        <v>11565</v>
      </c>
      <c r="B1921" s="749" t="str">
        <f aca="false">C1921&amp;D1921&amp;E1921&amp;F1921&amp;G1921&amp;H1921</f>
        <v>ESCAVACAO MANUAL DE VALA/CAVA EM LODO,ENTRE 6,00 E 7,50M DEPROFUNDIDADE,EXCLUSIVE ESCORAMENTO E ESGOTAMENTO</v>
      </c>
      <c r="C1921" s="749" t="s">
        <v>11566</v>
      </c>
      <c r="D1921" s="749" t="s">
        <v>11556</v>
      </c>
      <c r="I1921" s="749" t="s">
        <v>2478</v>
      </c>
      <c r="J1921" s="749" t="n">
        <v>312.98</v>
      </c>
    </row>
    <row collapsed="false" customFormat="false" customHeight="true" hidden="true" ht="12.75" outlineLevel="0" r="1922">
      <c r="A1922" s="749" t="s">
        <v>11567</v>
      </c>
      <c r="B1922" s="749" t="str">
        <f aca="false">C1922&amp;D1922&amp;E1922&amp;F1922&amp;G1922&amp;H1922</f>
        <v>ESCAVACAO MANUAL DE VALA/CAVA EM LODO,ENTRE 6,00 E 7,50M DEPROFUNDIDADE,EXCLUSIVE ESCORAMENTO E ESGOTAMENTO</v>
      </c>
      <c r="C1922" s="749" t="s">
        <v>11566</v>
      </c>
      <c r="D1922" s="749" t="s">
        <v>11556</v>
      </c>
      <c r="I1922" s="749" t="s">
        <v>2478</v>
      </c>
      <c r="J1922" s="749" t="n">
        <v>271.24</v>
      </c>
    </row>
    <row collapsed="false" customFormat="false" customHeight="true" hidden="true" ht="12.75" outlineLevel="0" r="1923">
      <c r="A1923" s="749" t="s">
        <v>11568</v>
      </c>
      <c r="B1923" s="749" t="str">
        <f aca="false">C1923&amp;D1923&amp;E1923&amp;F1923&amp;G1923&amp;H1923</f>
        <v>MARROAMENTO DE MATERIAL DE 3ªCATEGORIA(ROCHA VIVA),COM VOLUME MAXIMO DE 0,064M3,PARA REDUCAO A PEDRA DE MAO,REFERINDO-SE O PRECO AO MATERIAL SOLTO,DEPOIS DE MARROADO</v>
      </c>
      <c r="C1923" s="749" t="s">
        <v>11569</v>
      </c>
      <c r="D1923" s="749" t="s">
        <v>11570</v>
      </c>
      <c r="E1923" s="749" t="s">
        <v>11571</v>
      </c>
      <c r="I1923" s="749" t="s">
        <v>2478</v>
      </c>
      <c r="J1923" s="749" t="n">
        <v>40.3</v>
      </c>
    </row>
    <row collapsed="false" customFormat="false" customHeight="true" hidden="true" ht="12.75" outlineLevel="0" r="1924">
      <c r="A1924" s="749" t="s">
        <v>11572</v>
      </c>
      <c r="B1924" s="749" t="str">
        <f aca="false">C1924&amp;D1924&amp;E1924&amp;F1924&amp;G1924&amp;H1924</f>
        <v>MARROAMENTO DE MATERIAL DE 3ªCATEGORIA(ROCHA VIVA),COM VOLUME MAXIMO DE 0,064M3,PARA REDUCAO A PEDRA DE MAO,REFERINDO-SE O PRECO AO MATERIAL SOLTO,DEPOIS DE MARROADO</v>
      </c>
      <c r="C1924" s="749" t="s">
        <v>11569</v>
      </c>
      <c r="D1924" s="749" t="s">
        <v>11570</v>
      </c>
      <c r="E1924" s="749" t="s">
        <v>11571</v>
      </c>
      <c r="I1924" s="749" t="s">
        <v>2478</v>
      </c>
      <c r="J1924" s="749" t="n">
        <v>34.92</v>
      </c>
    </row>
    <row collapsed="false" customFormat="false" customHeight="true" hidden="true" ht="12.75" outlineLevel="0" r="1925">
      <c r="A1925" s="749" t="s">
        <v>11573</v>
      </c>
      <c r="B1925" s="749" t="str">
        <f aca="false">C1925&amp;D1925&amp;E1925&amp;F1925&amp;G1925&amp;H1925</f>
        <v>DESMONTE MANUAL DE BLOCO DE MATERIAL DE 3ªCATEGORIA(ROCHA VIVA),COM VOLUME ATE 1,00M3,INCLUSIVE REDUCAO A PEDRA DE MAO.PARA VOLUMES ACIMA DE 1,00M3 VER CATALOGO DE REFERENCIA</v>
      </c>
      <c r="C1925" s="749" t="s">
        <v>11574</v>
      </c>
      <c r="D1925" s="749" t="s">
        <v>11575</v>
      </c>
      <c r="E1925" s="749" t="s">
        <v>11576</v>
      </c>
      <c r="I1925" s="749" t="s">
        <v>2478</v>
      </c>
      <c r="J1925" s="749" t="n">
        <v>107.32</v>
      </c>
    </row>
    <row collapsed="false" customFormat="false" customHeight="true" hidden="true" ht="12.75" outlineLevel="0" r="1926">
      <c r="A1926" s="749" t="s">
        <v>11577</v>
      </c>
      <c r="B1926" s="749" t="str">
        <f aca="false">C1926&amp;D1926&amp;E1926&amp;F1926&amp;G1926&amp;H1926</f>
        <v>DESMONTE MANUAL DE BLOCO DE MATERIAL DE 3ªCATEGORIA(ROCHA VIVA),COM VOLUME ATE 1,00M3,INCLUSIVE REDUCAO A PEDRA DE MAO.PARA VOLUMES ACIMA DE 1,00M3 VER CATALOGO DE REFERENCIA</v>
      </c>
      <c r="C1926" s="749" t="s">
        <v>11574</v>
      </c>
      <c r="D1926" s="749" t="s">
        <v>11575</v>
      </c>
      <c r="E1926" s="749" t="s">
        <v>11576</v>
      </c>
      <c r="I1926" s="749" t="s">
        <v>2478</v>
      </c>
      <c r="J1926" s="749" t="n">
        <v>92.98</v>
      </c>
    </row>
    <row collapsed="false" customFormat="false" customHeight="true" hidden="true" ht="12.75" outlineLevel="0" r="1927">
      <c r="A1927" s="749" t="s">
        <v>11578</v>
      </c>
      <c r="B1927" s="749" t="str">
        <f aca="false">C1927&amp;D1927&amp;E1927&amp;F1927&amp;G1927&amp;H1927</f>
        <v>DESMONTE MANUAL EM MATERIAL DE 2ªCATEGORIA(MOLEDO OU ROCHA DECOMPOSTA).VALEM A FORMULA E AS OBSERVACOES DO ITEM 03.001.0065</v>
      </c>
      <c r="C1927" s="749" t="s">
        <v>11579</v>
      </c>
      <c r="D1927" s="749" t="s">
        <v>11580</v>
      </c>
      <c r="E1927" s="759" t="s">
        <v>11581</v>
      </c>
      <c r="I1927" s="749" t="s">
        <v>2478</v>
      </c>
      <c r="J1927" s="749" t="n">
        <v>96.59</v>
      </c>
    </row>
    <row collapsed="false" customFormat="false" customHeight="true" hidden="true" ht="12.75" outlineLevel="0" r="1928">
      <c r="A1928" s="749" t="s">
        <v>11582</v>
      </c>
      <c r="B1928" s="749" t="str">
        <f aca="false">C1928&amp;D1928&amp;E1928&amp;F1928&amp;G1928&amp;H1928</f>
        <v>DESMONTE MANUAL EM MATERIAL DE 2ªCATEGORIA(MOLEDO OU ROCHA DECOMPOSTA).VALEM A FORMULA E AS OBSERVACOES DO ITEM 03.001.0065</v>
      </c>
      <c r="C1928" s="749" t="s">
        <v>11579</v>
      </c>
      <c r="D1928" s="749" t="s">
        <v>11580</v>
      </c>
      <c r="E1928" s="759" t="s">
        <v>11581</v>
      </c>
      <c r="I1928" s="749" t="s">
        <v>2478</v>
      </c>
      <c r="J1928" s="749" t="n">
        <v>83.68</v>
      </c>
    </row>
    <row collapsed="false" customFormat="false" customHeight="true" hidden="true" ht="12.75" outlineLevel="0" r="1929">
      <c r="A1929" s="749" t="s">
        <v>11583</v>
      </c>
      <c r="B1929" s="749" t="str">
        <f aca="false">C1929&amp;D1929&amp;E1929&amp;F1929&amp;G1929&amp;H1929</f>
        <v>MARROAMENTO DE MATERIAL DE 2ªCATEGORIA(ROCHA DECOMPOSTA),COM VOLUME MAXIMO DE 0,064M3,PARA REDUCAO A PEDRA DE MAO,REFERINDO-SE O PRECO AO MATERIAL SOLTO,DEPOIS DE MARROADO</v>
      </c>
      <c r="C1929" s="749" t="s">
        <v>11584</v>
      </c>
      <c r="D1929" s="749" t="s">
        <v>11585</v>
      </c>
      <c r="E1929" s="749" t="s">
        <v>11586</v>
      </c>
      <c r="I1929" s="749" t="s">
        <v>2478</v>
      </c>
      <c r="J1929" s="749" t="n">
        <v>36.27</v>
      </c>
    </row>
    <row collapsed="false" customFormat="false" customHeight="true" hidden="true" ht="12.75" outlineLevel="0" r="1930">
      <c r="A1930" s="749" t="s">
        <v>11587</v>
      </c>
      <c r="B1930" s="749" t="str">
        <f aca="false">C1930&amp;D1930&amp;E1930&amp;F1930&amp;G1930&amp;H1930</f>
        <v>MARROAMENTO DE MATERIAL DE 2ªCATEGORIA(ROCHA DECOMPOSTA),COM VOLUME MAXIMO DE 0,064M3,PARA REDUCAO A PEDRA DE MAO,REFERINDO-SE O PRECO AO MATERIAL SOLTO,DEPOIS DE MARROADO</v>
      </c>
      <c r="C1930" s="749" t="s">
        <v>11584</v>
      </c>
      <c r="D1930" s="749" t="s">
        <v>11585</v>
      </c>
      <c r="E1930" s="749" t="s">
        <v>11586</v>
      </c>
      <c r="I1930" s="749" t="s">
        <v>2478</v>
      </c>
      <c r="J1930" s="749" t="n">
        <v>31.42</v>
      </c>
    </row>
    <row collapsed="false" customFormat="false" customHeight="true" hidden="true" ht="12.75" outlineLevel="0" r="1931">
      <c r="A1931" s="749" t="s">
        <v>11588</v>
      </c>
      <c r="B1931" s="749" t="str">
        <f aca="false">C1931&amp;D1931&amp;E1931&amp;F1931&amp;G1931&amp;H1931</f>
        <v>ESCAVACAO MANUAL EM MATERIAL DE 1ªCATEGORIA,A CEU ABERTO,ATE 0,50M DE PROFUNDIDADE COM REMOCAO ATE 1 DAM</v>
      </c>
      <c r="C1931" s="749" t="s">
        <v>11589</v>
      </c>
      <c r="D1931" s="749" t="s">
        <v>11590</v>
      </c>
      <c r="I1931" s="749" t="s">
        <v>2478</v>
      </c>
      <c r="J1931" s="749" t="n">
        <v>35.76</v>
      </c>
    </row>
    <row collapsed="false" customFormat="false" customHeight="true" hidden="true" ht="12.75" outlineLevel="0" r="1932">
      <c r="A1932" s="749" t="s">
        <v>11591</v>
      </c>
      <c r="B1932" s="749" t="str">
        <f aca="false">C1932&amp;D1932&amp;E1932&amp;F1932&amp;G1932&amp;H1932</f>
        <v>ESCAVACAO MANUAL EM MATERIAL DE 1ªCATEGORIA,A CEU ABERTO,ATE 0,50M DE PROFUNDIDADE COM REMOCAO ATE 1 DAM</v>
      </c>
      <c r="C1932" s="749" t="s">
        <v>11589</v>
      </c>
      <c r="D1932" s="749" t="s">
        <v>11590</v>
      </c>
      <c r="I1932" s="749" t="s">
        <v>2478</v>
      </c>
      <c r="J1932" s="749" t="n">
        <v>30.99</v>
      </c>
    </row>
    <row collapsed="false" customFormat="false" customHeight="true" hidden="true" ht="12.75" outlineLevel="0" r="1933">
      <c r="A1933" s="749" t="s">
        <v>11592</v>
      </c>
      <c r="B1933" s="749" t="str">
        <f aca="false">C1933&amp;D1933&amp;E1933&amp;F1933&amp;G1933&amp;H1933</f>
        <v>ESCAVACAO MANUAL EM MATERIAL DE 1ªCATEGORIA,A CEU ABERTO,PARA PROFUNDIDADES MAIORES QUE 0,50M COM REMOCAO ATE 1 DAM</v>
      </c>
      <c r="C1933" s="749" t="s">
        <v>11593</v>
      </c>
      <c r="D1933" s="749" t="s">
        <v>11594</v>
      </c>
      <c r="I1933" s="749" t="s">
        <v>2478</v>
      </c>
      <c r="J1933" s="749" t="n">
        <v>48.43</v>
      </c>
    </row>
    <row collapsed="false" customFormat="false" customHeight="true" hidden="true" ht="12.75" outlineLevel="0" r="1934">
      <c r="A1934" s="749" t="s">
        <v>11595</v>
      </c>
      <c r="B1934" s="749" t="str">
        <f aca="false">C1934&amp;D1934&amp;E1934&amp;F1934&amp;G1934&amp;H1934</f>
        <v>ESCAVACAO MANUAL EM MATERIAL DE 1ªCATEGORIA,A CEU ABERTO,PARA PROFUNDIDADES MAIORES QUE 0,50M COM REMOCAO ATE 1 DAM</v>
      </c>
      <c r="C1934" s="749" t="s">
        <v>11593</v>
      </c>
      <c r="D1934" s="749" t="s">
        <v>11594</v>
      </c>
      <c r="I1934" s="749" t="s">
        <v>2478</v>
      </c>
      <c r="J1934" s="749" t="n">
        <v>41.97</v>
      </c>
    </row>
    <row collapsed="false" customFormat="false" customHeight="true" hidden="true" ht="12.75" outlineLevel="0" r="1935">
      <c r="A1935" s="749" t="s">
        <v>11596</v>
      </c>
      <c r="B1935" s="749" t="str">
        <f aca="false">C1935&amp;D1935&amp;E1935&amp;F1935&amp;G1935&amp;H1935</f>
        <v>ESCAVACAO EM TUNEL DE PEQUENAS DIMENSOES,EM MATERIAL DE 1ªCATEGORIA(AREIA,ARGILA OU PICARRA),INTEIRAMENTE SECO,EM SERVICO SEMI-MECANIZADO,EXCLUSIVE ESCORAMENTO</v>
      </c>
      <c r="C1935" s="749" t="s">
        <v>11597</v>
      </c>
      <c r="D1935" s="749" t="s">
        <v>11598</v>
      </c>
      <c r="E1935" s="749" t="s">
        <v>11599</v>
      </c>
      <c r="I1935" s="749" t="s">
        <v>2478</v>
      </c>
      <c r="J1935" s="749" t="n">
        <v>154.84</v>
      </c>
    </row>
    <row collapsed="false" customFormat="false" customHeight="true" hidden="true" ht="12.75" outlineLevel="0" r="1936">
      <c r="A1936" s="749" t="s">
        <v>11600</v>
      </c>
      <c r="B1936" s="749" t="str">
        <f aca="false">C1936&amp;D1936&amp;E1936&amp;F1936&amp;G1936&amp;H1936</f>
        <v>ESCAVACAO EM TUNEL DE PEQUENAS DIMENSOES,EM MATERIAL DE 1ªCATEGORIA(AREIA,ARGILA OU PICARRA),INTEIRAMENTE SECO,EM SERVICO SEMI-MECANIZADO,EXCLUSIVE ESCORAMENTO</v>
      </c>
      <c r="C1936" s="749" t="s">
        <v>11597</v>
      </c>
      <c r="D1936" s="749" t="s">
        <v>11598</v>
      </c>
      <c r="E1936" s="749" t="s">
        <v>11599</v>
      </c>
      <c r="I1936" s="749" t="s">
        <v>2478</v>
      </c>
      <c r="J1936" s="749" t="n">
        <v>134.59</v>
      </c>
    </row>
    <row collapsed="false" customFormat="false" customHeight="true" hidden="true" ht="12.75" outlineLevel="0" r="1937">
      <c r="A1937" s="749" t="s">
        <v>11601</v>
      </c>
      <c r="B1937" s="749" t="str">
        <f aca="false">C1937&amp;D1937&amp;E1937&amp;F1937&amp;G1937&amp;H1937</f>
        <v>ESCAVACAO E REATERRO DE VALA,EM MATERIAL DE 1ªCATEGORIA,PARA LIGACAO PREDIAL DE ESGOTO SANITARIO</v>
      </c>
      <c r="C1937" s="749" t="s">
        <v>11602</v>
      </c>
      <c r="D1937" s="749" t="s">
        <v>11603</v>
      </c>
      <c r="I1937" s="749" t="s">
        <v>236</v>
      </c>
      <c r="J1937" s="749" t="n">
        <v>36.66</v>
      </c>
    </row>
    <row collapsed="false" customFormat="false" customHeight="true" hidden="true" ht="12.75" outlineLevel="0" r="1938">
      <c r="A1938" s="749" t="s">
        <v>11604</v>
      </c>
      <c r="B1938" s="749" t="str">
        <f aca="false">C1938&amp;D1938&amp;E1938&amp;F1938&amp;G1938&amp;H1938</f>
        <v>ESCAVACAO E REATERRO DE VALA,EM MATERIAL DE 1ªCATEGORIA,PARA LIGACAO PREDIAL DE ESGOTO SANITARIO</v>
      </c>
      <c r="C1938" s="749" t="s">
        <v>11602</v>
      </c>
      <c r="D1938" s="749" t="s">
        <v>11603</v>
      </c>
      <c r="I1938" s="749" t="s">
        <v>236</v>
      </c>
      <c r="J1938" s="749" t="n">
        <v>31.77</v>
      </c>
    </row>
    <row collapsed="false" customFormat="false" customHeight="true" hidden="true" ht="12.75" outlineLevel="0" r="1939">
      <c r="A1939" s="749" t="s">
        <v>11605</v>
      </c>
      <c r="B1939" s="749" t="str">
        <f aca="false">C1939&amp;D1939&amp;E1939&amp;F1939&amp;G1939&amp;H1939</f>
        <v>ESCAVACAO E REATERRO DE VALA,EM MATERIAL DE 2ªCATEGORIA,PARA LIGACAO PREDIAL DE ESGOTO SANITARIO</v>
      </c>
      <c r="C1939" s="749" t="s">
        <v>11606</v>
      </c>
      <c r="D1939" s="749" t="s">
        <v>11603</v>
      </c>
      <c r="I1939" s="749" t="s">
        <v>236</v>
      </c>
      <c r="J1939" s="749" t="n">
        <v>78.24</v>
      </c>
    </row>
    <row collapsed="false" customFormat="false" customHeight="true" hidden="true" ht="12.75" outlineLevel="0" r="1940">
      <c r="A1940" s="749" t="s">
        <v>11607</v>
      </c>
      <c r="B1940" s="749" t="str">
        <f aca="false">C1940&amp;D1940&amp;E1940&amp;F1940&amp;G1940&amp;H1940</f>
        <v>ESCAVACAO E REATERRO DE VALA,EM MATERIAL DE 2ªCATEGORIA,PARA LIGACAO PREDIAL DE ESGOTO SANITARIO</v>
      </c>
      <c r="C1940" s="749" t="s">
        <v>11606</v>
      </c>
      <c r="D1940" s="749" t="s">
        <v>11603</v>
      </c>
      <c r="I1940" s="749" t="s">
        <v>236</v>
      </c>
      <c r="J1940" s="749" t="n">
        <v>67.81</v>
      </c>
    </row>
    <row collapsed="false" customFormat="false" customHeight="true" hidden="true" ht="12.75" outlineLevel="0" r="1941">
      <c r="A1941" s="749" t="s">
        <v>11608</v>
      </c>
      <c r="B1941" s="749" t="str">
        <f aca="false">C1941&amp;D1941&amp;E1941&amp;F1941&amp;G1941&amp;H1941</f>
        <v>ESCAVACAO E REATERRO DE VALA,EM MATERIAL DE 1ªCATEGORIA,PARA LIGACAO DE AGUA POTAVEL</v>
      </c>
      <c r="C1941" s="749" t="s">
        <v>11602</v>
      </c>
      <c r="D1941" s="749" t="s">
        <v>11609</v>
      </c>
      <c r="I1941" s="749" t="s">
        <v>236</v>
      </c>
      <c r="J1941" s="749" t="n">
        <v>7.45</v>
      </c>
    </row>
    <row collapsed="false" customFormat="false" customHeight="true" hidden="true" ht="12.75" outlineLevel="0" r="1942">
      <c r="A1942" s="749" t="s">
        <v>11610</v>
      </c>
      <c r="B1942" s="749" t="str">
        <f aca="false">C1942&amp;D1942&amp;E1942&amp;F1942&amp;G1942&amp;H1942</f>
        <v>ESCAVACAO E REATERRO DE VALA,EM MATERIAL DE 1ªCATEGORIA,PARA LIGACAO DE AGUA POTAVEL</v>
      </c>
      <c r="C1942" s="749" t="s">
        <v>11602</v>
      </c>
      <c r="D1942" s="749" t="s">
        <v>11609</v>
      </c>
      <c r="I1942" s="749" t="s">
        <v>236</v>
      </c>
      <c r="J1942" s="749" t="n">
        <v>6.45</v>
      </c>
    </row>
    <row collapsed="false" customFormat="false" customHeight="true" hidden="true" ht="12.75" outlineLevel="0" r="1943">
      <c r="A1943" s="749" t="s">
        <v>11611</v>
      </c>
      <c r="B1943" s="749" t="str">
        <f aca="false">C1943&amp;D1943&amp;E1943&amp;F1943&amp;G1943&amp;H1943</f>
        <v>ESCAVACAO E REATERRO DE VALA,EM MATERIAL DE 2ª CATEGORIA,PARA LIGACAO DE AGUA POTAVEL</v>
      </c>
      <c r="C1943" s="749" t="s">
        <v>11612</v>
      </c>
      <c r="D1943" s="749" t="s">
        <v>11613</v>
      </c>
      <c r="I1943" s="749" t="s">
        <v>236</v>
      </c>
      <c r="J1943" s="749" t="n">
        <v>15.64</v>
      </c>
    </row>
    <row collapsed="false" customFormat="false" customHeight="true" hidden="true" ht="12.75" outlineLevel="0" r="1944">
      <c r="A1944" s="749" t="s">
        <v>11614</v>
      </c>
      <c r="B1944" s="749" t="str">
        <f aca="false">C1944&amp;D1944&amp;E1944&amp;F1944&amp;G1944&amp;H1944</f>
        <v>ESCAVACAO E REATERRO DE VALA,EM MATERIAL DE 2ª CATEGORIA,PARA LIGACAO DE AGUA POTAVEL</v>
      </c>
      <c r="C1944" s="749" t="s">
        <v>11612</v>
      </c>
      <c r="D1944" s="749" t="s">
        <v>11613</v>
      </c>
      <c r="I1944" s="749" t="s">
        <v>236</v>
      </c>
      <c r="J1944" s="749" t="n">
        <v>13.56</v>
      </c>
    </row>
    <row collapsed="false" customFormat="false" customHeight="true" hidden="true" ht="12.75" outlineLevel="0" r="1945">
      <c r="A1945" s="749" t="s">
        <v>11615</v>
      </c>
      <c r="B1945" s="749" t="str">
        <f aca="false">C1945&amp;D1945&amp;E1945&amp;F1945&amp;G1945&amp;H1945</f>
        <v>ESCAVACAO MANUAL DE VALA/CAVA EM MATERIAL DE 1ªCATEGORIA ATE 1,50M DE PROFUNDIDADE,EM BECOS DE ATE 2,00M DE LARGURA COMIMPOSSIBILIDADE DE ENTRADA DE CAMINHAO OU EQUIPAMENTO MOTORIZADO PARA RETIRADA DO MATERIAL,EM FAVELAS,EXCLUSIVE ESCORAMENTO E ESGOTAMENTO</v>
      </c>
      <c r="C1945" s="749" t="s">
        <v>11616</v>
      </c>
      <c r="D1945" s="749" t="s">
        <v>11617</v>
      </c>
      <c r="E1945" s="749" t="s">
        <v>11618</v>
      </c>
      <c r="F1945" s="749" t="s">
        <v>11619</v>
      </c>
      <c r="G1945" s="749" t="s">
        <v>11620</v>
      </c>
      <c r="I1945" s="749" t="s">
        <v>2478</v>
      </c>
      <c r="J1945" s="749" t="n">
        <v>62.59</v>
      </c>
    </row>
    <row collapsed="false" customFormat="false" customHeight="true" hidden="true" ht="12.75" outlineLevel="0" r="1946">
      <c r="A1946" s="749" t="s">
        <v>11621</v>
      </c>
      <c r="B1946" s="749" t="str">
        <f aca="false">C1946&amp;D1946&amp;E1946&amp;F1946&amp;G1946&amp;H1946</f>
        <v>ESCAVACAO MANUAL DE VALA/CAVA EM MATERIAL DE 1ªCATEGORIA ATE 1,50M DE PROFUNDIDADE,EM BECOS DE ATE 2,00M DE LARGURA COMIMPOSSIBILIDADE DE ENTRADA DE CAMINHAO OU EQUIPAMENTO MOTORIZADO PARA RETIRADA DO MATERIAL,EM FAVELAS,EXCLUSIVE ESCORAMENTO E ESGOTAMENTO</v>
      </c>
      <c r="C1946" s="749" t="s">
        <v>11616</v>
      </c>
      <c r="D1946" s="749" t="s">
        <v>11617</v>
      </c>
      <c r="E1946" s="749" t="s">
        <v>11618</v>
      </c>
      <c r="F1946" s="749" t="s">
        <v>11619</v>
      </c>
      <c r="G1946" s="749" t="s">
        <v>11620</v>
      </c>
      <c r="I1946" s="749" t="s">
        <v>2478</v>
      </c>
      <c r="J1946" s="749" t="n">
        <v>54.24</v>
      </c>
    </row>
    <row collapsed="false" customFormat="false" customHeight="true" hidden="true" ht="12.75" outlineLevel="0" r="1947">
      <c r="A1947" s="749" t="s">
        <v>11622</v>
      </c>
      <c r="B1947" s="749" t="str">
        <f aca="false">C1947&amp;D1947&amp;E1947&amp;F1947&amp;G1947&amp;H1947</f>
        <v>ESCAVACAO MANUAL DE VALA/CAVA EM MATERIAL DE 1ªCATEGORIA ENTRE 1,50 E 3,00M DE PROFUNDIDADE,EM BECOS DE ATE 2,00M DE LARGURA COM IMPOSSIBILIDADE DE ENTRADA DE CAMINHAO OU EQUIPAMENTO MOTORIZADO PARA RETIRADA DO MATERIAL,EM FAVELAS,EXCLUSIVE ESCORAMENTO E ESGOTAMENTO</v>
      </c>
      <c r="C1947" s="749" t="s">
        <v>11623</v>
      </c>
      <c r="D1947" s="749" t="s">
        <v>11624</v>
      </c>
      <c r="E1947" s="749" t="s">
        <v>11625</v>
      </c>
      <c r="F1947" s="749" t="s">
        <v>11626</v>
      </c>
      <c r="G1947" s="749" t="s">
        <v>11627</v>
      </c>
      <c r="I1947" s="749" t="s">
        <v>2478</v>
      </c>
      <c r="J1947" s="749" t="n">
        <v>80.48</v>
      </c>
    </row>
    <row collapsed="false" customFormat="false" customHeight="true" hidden="true" ht="12.75" outlineLevel="0" r="1948">
      <c r="A1948" s="749" t="s">
        <v>11628</v>
      </c>
      <c r="B1948" s="749" t="str">
        <f aca="false">C1948&amp;D1948&amp;E1948&amp;F1948&amp;G1948&amp;H1948</f>
        <v>ESCAVACAO MANUAL DE VALA/CAVA EM MATERIAL DE 1ªCATEGORIA ENTRE 1,50 E 3,00M DE PROFUNDIDADE,EM BECOS DE ATE 2,00M DE LARGURA COM IMPOSSIBILIDADE DE ENTRADA DE CAMINHAO OU EQUIPAMENTO MOTORIZADO PARA RETIRADA DO MATERIAL,EM FAVELAS,EXCLUSIVE ESCORAMENTO E ESGOTAMENTO</v>
      </c>
      <c r="C1948" s="749" t="s">
        <v>11623</v>
      </c>
      <c r="D1948" s="749" t="s">
        <v>11624</v>
      </c>
      <c r="E1948" s="749" t="s">
        <v>11625</v>
      </c>
      <c r="F1948" s="749" t="s">
        <v>11626</v>
      </c>
      <c r="G1948" s="749" t="s">
        <v>11627</v>
      </c>
      <c r="I1948" s="749" t="s">
        <v>2478</v>
      </c>
      <c r="J1948" s="749" t="n">
        <v>69.74</v>
      </c>
    </row>
    <row collapsed="false" customFormat="false" customHeight="true" hidden="true" ht="12.75" outlineLevel="0" r="1949">
      <c r="A1949" s="749" t="s">
        <v>11629</v>
      </c>
      <c r="B1949" s="749" t="str">
        <f aca="false">C1949&amp;D1949&amp;E1949&amp;F1949&amp;G1949&amp;H1949</f>
        <v>ESCAVACAO MANUAL DE VALA/CAVA EM MATERIAL DE 1ªCATEGORIA ENTRE 3,00 E 4,50M DE PROFUNDIDADE,EM BECOS DE ATE 2,00M DE LARGURA COM IMPOSSIBILIDADE DE ENTRADA DE CAMINHAO OU EQUIPAMENTO MOTORIZADO PARA RETIRADA DO MATERIAL,EM FAVELAS,EXCLUSIVE ESCORAMENTO E ESGOTAMENTO</v>
      </c>
      <c r="C1949" s="749" t="s">
        <v>11623</v>
      </c>
      <c r="D1949" s="749" t="s">
        <v>11630</v>
      </c>
      <c r="E1949" s="749" t="s">
        <v>11625</v>
      </c>
      <c r="F1949" s="749" t="s">
        <v>11626</v>
      </c>
      <c r="G1949" s="749" t="s">
        <v>11627</v>
      </c>
      <c r="I1949" s="749" t="s">
        <v>2478</v>
      </c>
      <c r="J1949" s="749" t="n">
        <v>107.3</v>
      </c>
    </row>
    <row collapsed="false" customFormat="false" customHeight="true" hidden="true" ht="12.75" outlineLevel="0" r="1950">
      <c r="A1950" s="749" t="s">
        <v>11631</v>
      </c>
      <c r="B1950" s="749" t="str">
        <f aca="false">C1950&amp;D1950&amp;E1950&amp;F1950&amp;G1950&amp;H1950</f>
        <v>ESCAVACAO MANUAL DE VALA/CAVA EM MATERIAL DE 1ªCATEGORIA ENTRE 3,00 E 4,50M DE PROFUNDIDADE,EM BECOS DE ATE 2,00M DE LARGURA COM IMPOSSIBILIDADE DE ENTRADA DE CAMINHAO OU EQUIPAMENTO MOTORIZADO PARA RETIRADA DO MATERIAL,EM FAVELAS,EXCLUSIVE ESCORAMENTO E ESGOTAMENTO</v>
      </c>
      <c r="C1950" s="749" t="s">
        <v>11623</v>
      </c>
      <c r="D1950" s="749" t="s">
        <v>11630</v>
      </c>
      <c r="E1950" s="749" t="s">
        <v>11625</v>
      </c>
      <c r="F1950" s="749" t="s">
        <v>11626</v>
      </c>
      <c r="G1950" s="749" t="s">
        <v>11627</v>
      </c>
      <c r="I1950" s="749" t="s">
        <v>2478</v>
      </c>
      <c r="J1950" s="749" t="n">
        <v>92.99</v>
      </c>
    </row>
    <row collapsed="false" customFormat="false" customHeight="true" hidden="true" ht="12.75" outlineLevel="0" r="1951">
      <c r="A1951" s="749" t="s">
        <v>11632</v>
      </c>
      <c r="B1951" s="749" t="str">
        <f aca="false">C1951&amp;D1951&amp;E1951&amp;F1951&amp;G1951&amp;H1951</f>
        <v>ESCAVACAO MANUAL DE VALA/CAVA EM LODO OU LAMA ATE 1,50M DE PROFUNDIDADE,EM BECOS DE ATE 2,00M DE LARGURA,EM FAVELAS,EXCLUSIVE ESCORAMENTO E ESGOTAMENTO</v>
      </c>
      <c r="C1951" s="749" t="s">
        <v>11633</v>
      </c>
      <c r="D1951" s="749" t="s">
        <v>11634</v>
      </c>
      <c r="E1951" s="749" t="s">
        <v>11635</v>
      </c>
      <c r="I1951" s="749" t="s">
        <v>2478</v>
      </c>
      <c r="J1951" s="749" t="n">
        <v>94.34</v>
      </c>
    </row>
    <row collapsed="false" customFormat="false" customHeight="true" hidden="true" ht="12.75" outlineLevel="0" r="1952">
      <c r="A1952" s="749" t="s">
        <v>11636</v>
      </c>
      <c r="B1952" s="749" t="str">
        <f aca="false">C1952&amp;D1952&amp;E1952&amp;F1952&amp;G1952&amp;H1952</f>
        <v>ESCAVACAO MANUAL DE VALA/CAVA EM LODO OU LAMA ATE 1,50M DE PROFUNDIDADE,EM BECOS DE ATE 2,00M DE LARGURA,EM FAVELAS,EXCLUSIVE ESCORAMENTO E ESGOTAMENTO</v>
      </c>
      <c r="C1952" s="749" t="s">
        <v>11633</v>
      </c>
      <c r="D1952" s="749" t="s">
        <v>11634</v>
      </c>
      <c r="E1952" s="749" t="s">
        <v>11635</v>
      </c>
      <c r="I1952" s="749" t="s">
        <v>2478</v>
      </c>
      <c r="J1952" s="749" t="n">
        <v>81.75</v>
      </c>
    </row>
    <row collapsed="false" customFormat="false" customHeight="true" hidden="true" ht="12.75" outlineLevel="0" r="1953">
      <c r="A1953" s="749" t="s">
        <v>11637</v>
      </c>
      <c r="B1953" s="749" t="str">
        <f aca="false">C1953&amp;D1953&amp;E1953&amp;F1953&amp;G1953&amp;H1953</f>
        <v>ESCAVACAO MANUAL DE VALA/CAVA EM LODO OU LAMA COM PROFUNDIDADE ENTRE 1,50 E 3,00M,EM BECOS DE ATE 2,00M DE LARGURA,EM FAVELAS,EXCLUSIVE ESCORAMENTO E ESGOTAMENTO</v>
      </c>
      <c r="C1953" s="749" t="s">
        <v>11638</v>
      </c>
      <c r="D1953" s="749" t="s">
        <v>11639</v>
      </c>
      <c r="E1953" s="749" t="s">
        <v>11640</v>
      </c>
      <c r="I1953" s="749" t="s">
        <v>2478</v>
      </c>
      <c r="J1953" s="749" t="n">
        <v>171.39</v>
      </c>
    </row>
    <row collapsed="false" customFormat="false" customHeight="true" hidden="true" ht="12.75" outlineLevel="0" r="1954">
      <c r="A1954" s="749" t="s">
        <v>11641</v>
      </c>
      <c r="B1954" s="749" t="str">
        <f aca="false">C1954&amp;D1954&amp;E1954&amp;F1954&amp;G1954&amp;H1954</f>
        <v>ESCAVACAO MANUAL DE VALA/CAVA EM LODO OU LAMA COM PROFUNDIDADE ENTRE 1,50 E 3,00M,EM BECOS DE ATE 2,00M DE LARGURA,EM FAVELAS,EXCLUSIVE ESCORAMENTO E ESGOTAMENTO</v>
      </c>
      <c r="C1954" s="749" t="s">
        <v>11638</v>
      </c>
      <c r="D1954" s="749" t="s">
        <v>11639</v>
      </c>
      <c r="E1954" s="749" t="s">
        <v>11640</v>
      </c>
      <c r="I1954" s="749" t="s">
        <v>2478</v>
      </c>
      <c r="J1954" s="749" t="n">
        <v>148.53</v>
      </c>
    </row>
    <row collapsed="false" customFormat="false" customHeight="true" hidden="true" ht="12.75" outlineLevel="0" r="1955">
      <c r="A1955" s="749" t="s">
        <v>11642</v>
      </c>
      <c r="B1955" s="749" t="str">
        <f aca="false">C1955&amp;D1955&amp;E1955&amp;F1955&amp;G1955&amp;H1955</f>
        <v>ESCAVACAO MANUAL DE VALA EM MATERIAL DE 1ªCATEGORIA,COM ESCORAMENTO E ESGOTAMENTO MANUAL</v>
      </c>
      <c r="C1955" s="749" t="s">
        <v>11643</v>
      </c>
      <c r="D1955" s="749" t="s">
        <v>11644</v>
      </c>
      <c r="I1955" s="749" t="s">
        <v>2478</v>
      </c>
      <c r="J1955" s="749" t="n">
        <v>141.9</v>
      </c>
    </row>
    <row collapsed="false" customFormat="false" customHeight="true" hidden="true" ht="12.75" outlineLevel="0" r="1956">
      <c r="A1956" s="749" t="s">
        <v>11645</v>
      </c>
      <c r="B1956" s="749" t="str">
        <f aca="false">C1956&amp;D1956&amp;E1956&amp;F1956&amp;G1956&amp;H1956</f>
        <v>ESCAVACAO MANUAL DE VALA EM MATERIAL DE 1ªCATEGORIA,COM ESCORAMENTO E ESGOTAMENTO MANUAL</v>
      </c>
      <c r="C1956" s="749" t="s">
        <v>11643</v>
      </c>
      <c r="D1956" s="749" t="s">
        <v>11644</v>
      </c>
      <c r="I1956" s="749" t="s">
        <v>2478</v>
      </c>
      <c r="J1956" s="749" t="n">
        <v>128.98</v>
      </c>
    </row>
    <row collapsed="false" customFormat="false" customHeight="true" hidden="true" ht="12.75" outlineLevel="0" r="1957">
      <c r="A1957" s="749" t="s">
        <v>11646</v>
      </c>
      <c r="B1957" s="749" t="str">
        <f aca="false">C1957&amp;D1957&amp;E1957&amp;F1957&amp;G1957&amp;H1957</f>
        <v>ESCAVACAO DE VALA/CAVA A FOGO EM MATERIAL DE 2ª CATEGORIA(MOLEDO OU ROCHA DECOMPOSTA),ATE 1,50M DE PROFUNDIDADE,FURACAOA BARRA MINA,INCLUSIVE EMPILHAMENTO DO MATERIAL PARA REMOCAO</v>
      </c>
      <c r="C1957" s="749" t="s">
        <v>11647</v>
      </c>
      <c r="D1957" s="749" t="s">
        <v>11648</v>
      </c>
      <c r="E1957" s="749" t="s">
        <v>11649</v>
      </c>
      <c r="I1957" s="749" t="s">
        <v>2478</v>
      </c>
      <c r="J1957" s="749" t="n">
        <v>182.5</v>
      </c>
    </row>
    <row collapsed="false" customFormat="false" customHeight="true" hidden="true" ht="12.75" outlineLevel="0" r="1958">
      <c r="A1958" s="749" t="s">
        <v>11650</v>
      </c>
      <c r="B1958" s="749" t="str">
        <f aca="false">C1958&amp;D1958&amp;E1958&amp;F1958&amp;G1958&amp;H1958</f>
        <v>ESCAVACAO DE VALA/CAVA A FOGO EM MATERIAL DE 2ª CATEGORIA(MOLEDO OU ROCHA DECOMPOSTA),ATE 1,50M DE PROFUNDIDADE,FURACAOA BARRA MINA,INCLUSIVE EMPILHAMENTO DO MATERIAL PARA REMOCAO</v>
      </c>
      <c r="C1958" s="749" t="s">
        <v>11647</v>
      </c>
      <c r="D1958" s="749" t="s">
        <v>11648</v>
      </c>
      <c r="E1958" s="749" t="s">
        <v>11649</v>
      </c>
      <c r="I1958" s="749" t="s">
        <v>2478</v>
      </c>
      <c r="J1958" s="749" t="n">
        <v>158.13</v>
      </c>
    </row>
    <row collapsed="false" customFormat="false" customHeight="true" hidden="true" ht="12.75" outlineLevel="0" r="1959">
      <c r="A1959" s="749" t="s">
        <v>11651</v>
      </c>
      <c r="B1959" s="749" t="str">
        <f aca="false">C1959&amp;D1959&amp;E1959&amp;F1959&amp;G1959&amp;H1959</f>
        <v>ESCAVACAO DE VALA/CAVA A FOGO EM MATERIAL DE 2ªCATEGORIA(MOLEDO OU ROCHA DECOMPOSTA),ENTRE 1,50 E 3,00M DE PROFUNDIDADE,FURACAO A BARRA MINA,INCLUSIVE EMPILHAMENTO DO MATERIAL PARA REMOCAO</v>
      </c>
      <c r="C1959" s="749" t="s">
        <v>11652</v>
      </c>
      <c r="D1959" s="749" t="s">
        <v>11653</v>
      </c>
      <c r="E1959" s="749" t="s">
        <v>11654</v>
      </c>
      <c r="F1959" s="749" t="s">
        <v>11655</v>
      </c>
      <c r="I1959" s="749" t="s">
        <v>2478</v>
      </c>
      <c r="J1959" s="749" t="n">
        <v>188.09</v>
      </c>
    </row>
    <row collapsed="false" customFormat="false" customHeight="true" hidden="true" ht="12.75" outlineLevel="0" r="1960">
      <c r="A1960" s="749" t="s">
        <v>11656</v>
      </c>
      <c r="B1960" s="749" t="str">
        <f aca="false">C1960&amp;D1960&amp;E1960&amp;F1960&amp;G1960&amp;H1960</f>
        <v>ESCAVACAO DE VALA/CAVA A FOGO EM MATERIAL DE 2ªCATEGORIA(MOLEDO OU ROCHA DECOMPOSTA),ENTRE 1,50 E 3,00M DE PROFUNDIDADE,FURACAO A BARRA MINA,INCLUSIVE EMPILHAMENTO DO MATERIAL PARA REMOCAO</v>
      </c>
      <c r="C1960" s="749" t="s">
        <v>11652</v>
      </c>
      <c r="D1960" s="749" t="s">
        <v>11653</v>
      </c>
      <c r="E1960" s="749" t="s">
        <v>11654</v>
      </c>
      <c r="F1960" s="749" t="s">
        <v>11655</v>
      </c>
      <c r="I1960" s="749" t="s">
        <v>2478</v>
      </c>
      <c r="J1960" s="749" t="n">
        <v>162.97</v>
      </c>
    </row>
    <row collapsed="false" customFormat="false" customHeight="true" hidden="true" ht="12.75" outlineLevel="0" r="1961">
      <c r="A1961" s="749" t="s">
        <v>11657</v>
      </c>
      <c r="B1961" s="749" t="str">
        <f aca="false">C1961&amp;D1961&amp;E1961&amp;F1961&amp;G1961&amp;H1961</f>
        <v>ESCAVACAO DE VALA/CAVA A FOGO EM MATERIAL DE 2ªCATEGORIA(MOLEDO OU ROCHA DECOMPOSTA),ENTRE 3,00 E 4,50M DE PROFUNDIDADE,FURACAO A BARRA MINA,INCLUSIVE EMPILHAMENTO DO MATERIAL PARA REMOCAO</v>
      </c>
      <c r="C1961" s="749" t="s">
        <v>11652</v>
      </c>
      <c r="D1961" s="749" t="s">
        <v>11658</v>
      </c>
      <c r="E1961" s="749" t="s">
        <v>11654</v>
      </c>
      <c r="F1961" s="749" t="s">
        <v>11655</v>
      </c>
      <c r="I1961" s="749" t="s">
        <v>2478</v>
      </c>
      <c r="J1961" s="749" t="n">
        <v>195.17</v>
      </c>
    </row>
    <row collapsed="false" customFormat="false" customHeight="true" hidden="true" ht="12.75" outlineLevel="0" r="1962">
      <c r="A1962" s="749" t="s">
        <v>11659</v>
      </c>
      <c r="B1962" s="749" t="str">
        <f aca="false">C1962&amp;D1962&amp;E1962&amp;F1962&amp;G1962&amp;H1962</f>
        <v>ESCAVACAO DE VALA/CAVA A FOGO EM MATERIAL DE 2ªCATEGORIA(MOLEDO OU ROCHA DECOMPOSTA),ENTRE 3,00 E 4,50M DE PROFUNDIDADE,FURACAO A BARRA MINA,INCLUSIVE EMPILHAMENTO DO MATERIAL PARA REMOCAO</v>
      </c>
      <c r="C1962" s="749" t="s">
        <v>11652</v>
      </c>
      <c r="D1962" s="749" t="s">
        <v>11658</v>
      </c>
      <c r="E1962" s="749" t="s">
        <v>11654</v>
      </c>
      <c r="F1962" s="749" t="s">
        <v>11655</v>
      </c>
      <c r="I1962" s="749" t="s">
        <v>2478</v>
      </c>
      <c r="J1962" s="749" t="n">
        <v>169.1</v>
      </c>
    </row>
    <row collapsed="false" customFormat="false" customHeight="true" hidden="true" ht="12.75" outlineLevel="0" r="1963">
      <c r="A1963" s="749" t="s">
        <v>11660</v>
      </c>
      <c r="B1963" s="749" t="str">
        <f aca="false">C1963&amp;D1963&amp;E1963&amp;F1963&amp;G1963&amp;H1963</f>
        <v>ESCAVACAO DE VALA/CAVA A FOGO EM MATERIAL DE 2ªCATEGORIA(MOLEDO OU ROCHA DECOMPOSTA),ENTRE 4,50 E 6,00M DE PROFUNDIDADE,FURACAO A BARRA MINA,INCLUSIVE EMPILHAMENTO DO MATERIAL PARA REMOCAO</v>
      </c>
      <c r="C1963" s="749" t="s">
        <v>11652</v>
      </c>
      <c r="D1963" s="749" t="s">
        <v>11661</v>
      </c>
      <c r="E1963" s="749" t="s">
        <v>11654</v>
      </c>
      <c r="F1963" s="749" t="s">
        <v>11655</v>
      </c>
      <c r="I1963" s="749" t="s">
        <v>2478</v>
      </c>
      <c r="J1963" s="749" t="n">
        <v>200.76</v>
      </c>
    </row>
    <row collapsed="false" customFormat="false" customHeight="true" hidden="true" ht="12.75" outlineLevel="0" r="1964">
      <c r="A1964" s="749" t="s">
        <v>11662</v>
      </c>
      <c r="B1964" s="749" t="str">
        <f aca="false">C1964&amp;D1964&amp;E1964&amp;F1964&amp;G1964&amp;H1964</f>
        <v>ESCAVACAO DE VALA/CAVA A FOGO EM MATERIAL DE 2ªCATEGORIA(MOLEDO OU ROCHA DECOMPOSTA),ENTRE 4,50 E 6,00M DE PROFUNDIDADE,FURACAO A BARRA MINA,INCLUSIVE EMPILHAMENTO DO MATERIAL PARA REMOCAO</v>
      </c>
      <c r="C1964" s="749" t="s">
        <v>11652</v>
      </c>
      <c r="D1964" s="749" t="s">
        <v>11661</v>
      </c>
      <c r="E1964" s="749" t="s">
        <v>11654</v>
      </c>
      <c r="F1964" s="749" t="s">
        <v>11655</v>
      </c>
      <c r="I1964" s="749" t="s">
        <v>2478</v>
      </c>
      <c r="J1964" s="749" t="n">
        <v>173.94</v>
      </c>
    </row>
    <row collapsed="false" customFormat="false" customHeight="true" hidden="true" ht="12.75" outlineLevel="0" r="1965">
      <c r="A1965" s="749" t="s">
        <v>11663</v>
      </c>
      <c r="B1965" s="749" t="str">
        <f aca="false">C1965&amp;D1965&amp;E1965&amp;F1965&amp;G1965&amp;H1965</f>
        <v>ESCAVACAO DE VALA/CAVA A FOGO EM MATERIAL DE 2ªCATEGORIA(MOLEDO OU ROCHA DECOMPOSTA),ENTRE 6,00 E 7,50M DE PROFUNDIDADE,FURACAO A BARRA MINA,INCLUSIVE EMPILHAMENTO DO MATERIAL PARA REMOCAO</v>
      </c>
      <c r="C1965" s="749" t="s">
        <v>11652</v>
      </c>
      <c r="D1965" s="749" t="s">
        <v>11664</v>
      </c>
      <c r="E1965" s="749" t="s">
        <v>11654</v>
      </c>
      <c r="F1965" s="749" t="s">
        <v>11655</v>
      </c>
      <c r="I1965" s="749" t="s">
        <v>2478</v>
      </c>
      <c r="J1965" s="749" t="n">
        <v>210.07</v>
      </c>
    </row>
    <row collapsed="false" customFormat="false" customHeight="true" hidden="true" ht="12.75" outlineLevel="0" r="1966">
      <c r="A1966" s="749" t="s">
        <v>11665</v>
      </c>
      <c r="B1966" s="749" t="str">
        <f aca="false">C1966&amp;D1966&amp;E1966&amp;F1966&amp;G1966&amp;H1966</f>
        <v>ESCAVACAO DE VALA/CAVA A FOGO EM MATERIAL DE 2ªCATEGORIA(MOLEDO OU ROCHA DECOMPOSTA),ENTRE 6,00 E 7,50M DE PROFUNDIDADE,FURACAO A BARRA MINA,INCLUSIVE EMPILHAMENTO DO MATERIAL PARA REMOCAO</v>
      </c>
      <c r="C1966" s="749" t="s">
        <v>11652</v>
      </c>
      <c r="D1966" s="749" t="s">
        <v>11664</v>
      </c>
      <c r="E1966" s="749" t="s">
        <v>11654</v>
      </c>
      <c r="F1966" s="749" t="s">
        <v>11655</v>
      </c>
      <c r="I1966" s="749" t="s">
        <v>2478</v>
      </c>
      <c r="J1966" s="749" t="n">
        <v>182.01</v>
      </c>
    </row>
    <row collapsed="false" customFormat="false" customHeight="true" hidden="true" ht="12.75" outlineLevel="0" r="1967">
      <c r="A1967" s="749" t="s">
        <v>11666</v>
      </c>
      <c r="B1967" s="749" t="str">
        <f aca="false">C1967&amp;D1967&amp;E1967&amp;F1967&amp;G1967&amp;H1967</f>
        <v>ESCAVACAO DE VALA/CAVA A FOGO EM MATERIAL DE 3ªCATEGORIA(ROCHA VIVA),ATE 1,50M DE PROFUNDIDADE,FURACAO A BARRA MINA,INCLUSIVE EMPILHAMENTO DO MATERIAL PARA REMOCAO</v>
      </c>
      <c r="C1967" s="749" t="s">
        <v>11667</v>
      </c>
      <c r="D1967" s="749" t="s">
        <v>11668</v>
      </c>
      <c r="E1967" s="749" t="s">
        <v>11669</v>
      </c>
      <c r="I1967" s="749" t="s">
        <v>2478</v>
      </c>
      <c r="J1967" s="749" t="n">
        <v>316.59</v>
      </c>
    </row>
    <row collapsed="false" customFormat="false" customHeight="true" hidden="true" ht="12.75" outlineLevel="0" r="1968">
      <c r="A1968" s="749" t="s">
        <v>11670</v>
      </c>
      <c r="B1968" s="749" t="str">
        <f aca="false">C1968&amp;D1968&amp;E1968&amp;F1968&amp;G1968&amp;H1968</f>
        <v>ESCAVACAO DE VALA/CAVA A FOGO EM MATERIAL DE 3ªCATEGORIA(ROCHA VIVA),ATE 1,50M DE PROFUNDIDADE,FURACAO A BARRA MINA,INCLUSIVE EMPILHAMENTO DO MATERIAL PARA REMOCAO</v>
      </c>
      <c r="C1968" s="749" t="s">
        <v>11667</v>
      </c>
      <c r="D1968" s="749" t="s">
        <v>11668</v>
      </c>
      <c r="E1968" s="749" t="s">
        <v>11669</v>
      </c>
      <c r="I1968" s="749" t="s">
        <v>2478</v>
      </c>
      <c r="J1968" s="749" t="n">
        <v>274.31</v>
      </c>
    </row>
    <row collapsed="false" customFormat="false" customHeight="true" hidden="true" ht="12.75" outlineLevel="0" r="1969">
      <c r="A1969" s="749" t="s">
        <v>11671</v>
      </c>
      <c r="B1969" s="749" t="str">
        <f aca="false">C1969&amp;D1969&amp;E1969&amp;F1969&amp;G1969&amp;H1969</f>
        <v>ESCAVACAO DE VALA/CAVA A FOGO EM MATERIAL DE 3ªCATEGORIA(ROCHA VIVA),ENTRE 1,50 E 3,00M DE PROFUNDIDADE,FURACAO A BARRAMINA,INCLUSIVE EMPILHAMENTO DO MATERIAL PARA A REMOCAO</v>
      </c>
      <c r="C1969" s="749" t="s">
        <v>11667</v>
      </c>
      <c r="D1969" s="749" t="s">
        <v>11672</v>
      </c>
      <c r="E1969" s="749" t="s">
        <v>11673</v>
      </c>
      <c r="I1969" s="749" t="s">
        <v>2478</v>
      </c>
      <c r="J1969" s="749" t="n">
        <v>326.28</v>
      </c>
    </row>
    <row collapsed="false" customFormat="false" customHeight="true" hidden="true" ht="12.75" outlineLevel="0" r="1970">
      <c r="A1970" s="749" t="s">
        <v>11674</v>
      </c>
      <c r="B1970" s="749" t="str">
        <f aca="false">C1970&amp;D1970&amp;E1970&amp;F1970&amp;G1970&amp;H1970</f>
        <v>ESCAVACAO DE VALA/CAVA A FOGO EM MATERIAL DE 3ªCATEGORIA(ROCHA VIVA),ENTRE 1,50 E 3,00M DE PROFUNDIDADE,FURACAO A BARRAMINA,INCLUSIVE EMPILHAMENTO DO MATERIAL PARA A REMOCAO</v>
      </c>
      <c r="C1970" s="749" t="s">
        <v>11667</v>
      </c>
      <c r="D1970" s="749" t="s">
        <v>11672</v>
      </c>
      <c r="E1970" s="749" t="s">
        <v>11673</v>
      </c>
      <c r="I1970" s="749" t="s">
        <v>2478</v>
      </c>
      <c r="J1970" s="749" t="n">
        <v>282.7</v>
      </c>
    </row>
    <row collapsed="false" customFormat="false" customHeight="true" hidden="true" ht="12.75" outlineLevel="0" r="1971">
      <c r="A1971" s="749" t="s">
        <v>11675</v>
      </c>
      <c r="B1971" s="749" t="str">
        <f aca="false">C1971&amp;D1971&amp;E1971&amp;F1971&amp;G1971&amp;H1971</f>
        <v>ESCAVACAO DE VALA/CAVA A FOGO EM MATERIAL DE 3ªCATEGORIA(ROCHA VIVA),ENTRE 3,00 E 4,50M DE PROFUNDIDADE,FURACAO A BARRAMINA,INCLUSIVE EMPILHAMENTO DO MATERIAL PARA REMOCAO</v>
      </c>
      <c r="C1971" s="749" t="s">
        <v>11667</v>
      </c>
      <c r="D1971" s="749" t="s">
        <v>11676</v>
      </c>
      <c r="E1971" s="749" t="s">
        <v>11677</v>
      </c>
      <c r="I1971" s="749" t="s">
        <v>2478</v>
      </c>
      <c r="J1971" s="749" t="n">
        <v>338.94</v>
      </c>
    </row>
    <row collapsed="false" customFormat="false" customHeight="true" hidden="true" ht="12.75" outlineLevel="0" r="1972">
      <c r="A1972" s="749" t="s">
        <v>11678</v>
      </c>
      <c r="B1972" s="749" t="str">
        <f aca="false">C1972&amp;D1972&amp;E1972&amp;F1972&amp;G1972&amp;H1972</f>
        <v>ESCAVACAO DE VALA/CAVA A FOGO EM MATERIAL DE 3ªCATEGORIA(ROCHA VIVA),ENTRE 3,00 E 4,50M DE PROFUNDIDADE,FURACAO A BARRAMINA,INCLUSIVE EMPILHAMENTO DO MATERIAL PARA REMOCAO</v>
      </c>
      <c r="C1972" s="749" t="s">
        <v>11667</v>
      </c>
      <c r="D1972" s="749" t="s">
        <v>11676</v>
      </c>
      <c r="E1972" s="749" t="s">
        <v>11677</v>
      </c>
      <c r="I1972" s="749" t="s">
        <v>2478</v>
      </c>
      <c r="J1972" s="749" t="n">
        <v>293.67</v>
      </c>
    </row>
    <row collapsed="false" customFormat="false" customHeight="true" hidden="true" ht="12.75" outlineLevel="0" r="1973">
      <c r="A1973" s="749" t="s">
        <v>11679</v>
      </c>
      <c r="B1973" s="749" t="str">
        <f aca="false">C1973&amp;D1973&amp;E1973&amp;F1973&amp;G1973&amp;H1973</f>
        <v>ESCAVACAO DE VALA/CAVA A FOGO EM MATERIAL DE 3ªCATEGORIA(ROCHA VIVA),ENTRE 4,50 E 6,00M DE PROFUNDIDADE,FURACAO A BARRAMINA,INCLUSIVE EMPILHAMENTO DO MATERIAL PARA REMOCAO</v>
      </c>
      <c r="C1973" s="749" t="s">
        <v>11667</v>
      </c>
      <c r="D1973" s="749" t="s">
        <v>11680</v>
      </c>
      <c r="E1973" s="749" t="s">
        <v>11677</v>
      </c>
      <c r="I1973" s="749" t="s">
        <v>2478</v>
      </c>
      <c r="J1973" s="749" t="n">
        <v>348.25</v>
      </c>
    </row>
    <row collapsed="false" customFormat="false" customHeight="true" hidden="true" ht="12.75" outlineLevel="0" r="1974">
      <c r="A1974" s="749" t="s">
        <v>11681</v>
      </c>
      <c r="B1974" s="749" t="str">
        <f aca="false">C1974&amp;D1974&amp;E1974&amp;F1974&amp;G1974&amp;H1974</f>
        <v>ESCAVACAO DE VALA/CAVA A FOGO EM MATERIAL DE 3ªCATEGORIA(ROCHA VIVA),ENTRE 4,50 E 6,00M DE PROFUNDIDADE,FURACAO A BARRAMINA,INCLUSIVE EMPILHAMENTO DO MATERIAL PARA REMOCAO</v>
      </c>
      <c r="C1974" s="749" t="s">
        <v>11667</v>
      </c>
      <c r="D1974" s="749" t="s">
        <v>11680</v>
      </c>
      <c r="E1974" s="749" t="s">
        <v>11677</v>
      </c>
      <c r="I1974" s="749" t="s">
        <v>2478</v>
      </c>
      <c r="J1974" s="749" t="n">
        <v>301.74</v>
      </c>
    </row>
    <row collapsed="false" customFormat="false" customHeight="true" hidden="true" ht="12.75" outlineLevel="0" r="1975">
      <c r="A1975" s="749" t="s">
        <v>11682</v>
      </c>
      <c r="B1975" s="749" t="str">
        <f aca="false">C1975&amp;D1975&amp;E1975&amp;F1975&amp;G1975&amp;H1975</f>
        <v>ESCAVACAO DE VALA/CAVA A FOGO EM MATERIAL DE 3ªCATEGORIA(ROCHA VIVA),ENTRE 6,00 E 7,50M DE PROFUNDIDADE,FURACAO A BARRAMINA,INCLUSIVE EMPILHAMENTO DO MATERIAL PARA REMOCAO</v>
      </c>
      <c r="C1975" s="749" t="s">
        <v>11667</v>
      </c>
      <c r="D1975" s="749" t="s">
        <v>11683</v>
      </c>
      <c r="E1975" s="749" t="s">
        <v>11677</v>
      </c>
      <c r="I1975" s="749" t="s">
        <v>2478</v>
      </c>
      <c r="J1975" s="749" t="n">
        <v>364.27</v>
      </c>
    </row>
    <row collapsed="false" customFormat="false" customHeight="true" hidden="true" ht="12.75" outlineLevel="0" r="1976">
      <c r="A1976" s="749" t="s">
        <v>11684</v>
      </c>
      <c r="B1976" s="749" t="str">
        <f aca="false">C1976&amp;D1976&amp;E1976&amp;F1976&amp;G1976&amp;H1976</f>
        <v>ESCAVACAO DE VALA/CAVA A FOGO EM MATERIAL DE 3ªCATEGORIA(ROCHA VIVA),ENTRE 6,00 E 7,50M DE PROFUNDIDADE,FURACAO A BARRAMINA,INCLUSIVE EMPILHAMENTO DO MATERIAL PARA REMOCAO</v>
      </c>
      <c r="C1976" s="749" t="s">
        <v>11667</v>
      </c>
      <c r="D1976" s="749" t="s">
        <v>11683</v>
      </c>
      <c r="E1976" s="749" t="s">
        <v>11677</v>
      </c>
      <c r="I1976" s="749" t="s">
        <v>2478</v>
      </c>
      <c r="J1976" s="749" t="n">
        <v>315.61</v>
      </c>
    </row>
    <row collapsed="false" customFormat="false" customHeight="true" hidden="true" ht="12.75" outlineLevel="0" r="1977">
      <c r="A1977" s="749" t="s">
        <v>11685</v>
      </c>
      <c r="B1977" s="749" t="str">
        <f aca="false">C1977&amp;D1977&amp;E1977&amp;F1977&amp;G1977&amp;H1977</f>
        <v>ESCAVACAO A FOGO EM MATERIAL DE 2ªCATEGORIA(MOLEDO OU ROCHADECOMPOSTA),A CEU ABERTO,FURACAO A BARRA MINA</v>
      </c>
      <c r="C1977" s="749" t="s">
        <v>11686</v>
      </c>
      <c r="D1977" s="749" t="s">
        <v>11687</v>
      </c>
      <c r="I1977" s="749" t="s">
        <v>2478</v>
      </c>
      <c r="J1977" s="749" t="n">
        <v>104.29</v>
      </c>
    </row>
    <row collapsed="false" customFormat="false" customHeight="true" hidden="true" ht="12.75" outlineLevel="0" r="1978">
      <c r="A1978" s="749" t="s">
        <v>11688</v>
      </c>
      <c r="B1978" s="749" t="str">
        <f aca="false">C1978&amp;D1978&amp;E1978&amp;F1978&amp;G1978&amp;H1978</f>
        <v>ESCAVACAO A FOGO EM MATERIAL DE 2ªCATEGORIA(MOLEDO OU ROCHADECOMPOSTA),A CEU ABERTO,FURACAO A BARRA MINA</v>
      </c>
      <c r="C1978" s="749" t="s">
        <v>11686</v>
      </c>
      <c r="D1978" s="749" t="s">
        <v>11687</v>
      </c>
      <c r="I1978" s="749" t="s">
        <v>2478</v>
      </c>
      <c r="J1978" s="749" t="n">
        <v>90.36</v>
      </c>
    </row>
    <row collapsed="false" customFormat="false" customHeight="true" hidden="true" ht="12.75" outlineLevel="0" r="1979">
      <c r="A1979" s="749" t="s">
        <v>11689</v>
      </c>
      <c r="B1979" s="749" t="str">
        <f aca="false">C1979&amp;D1979&amp;E1979&amp;F1979&amp;G1979&amp;H1979</f>
        <v>ESCAVACAO A FOGO EM MATERIAL DE 3ªCATEGORIA(ROCHA VIVA),A CEU ABERTO,FURACAO A BARRA MINA</v>
      </c>
      <c r="C1979" s="749" t="s">
        <v>11690</v>
      </c>
      <c r="D1979" s="749" t="s">
        <v>11691</v>
      </c>
      <c r="I1979" s="749" t="s">
        <v>2478</v>
      </c>
      <c r="J1979" s="749" t="n">
        <v>221.61</v>
      </c>
    </row>
    <row collapsed="false" customFormat="false" customHeight="true" hidden="true" ht="12.75" outlineLevel="0" r="1980">
      <c r="A1980" s="749" t="s">
        <v>11692</v>
      </c>
      <c r="B1980" s="749" t="str">
        <f aca="false">C1980&amp;D1980&amp;E1980&amp;F1980&amp;G1980&amp;H1980</f>
        <v>ESCAVACAO A FOGO EM MATERIAL DE 3ªCATEGORIA(ROCHA VIVA),A CEU ABERTO,FURACAO A BARRA MINA</v>
      </c>
      <c r="C1980" s="749" t="s">
        <v>11690</v>
      </c>
      <c r="D1980" s="749" t="s">
        <v>11691</v>
      </c>
      <c r="I1980" s="749" t="s">
        <v>2478</v>
      </c>
      <c r="J1980" s="749" t="n">
        <v>192.01</v>
      </c>
    </row>
    <row collapsed="false" customFormat="false" customHeight="true" hidden="true" ht="12.75" outlineLevel="0" r="1981">
      <c r="A1981" s="749" t="s">
        <v>11693</v>
      </c>
      <c r="B1981" s="749" t="str">
        <f aca="false">C1981&amp;D1981&amp;E1981&amp;F1981&amp;G1981&amp;H1981</f>
        <v>DESMONTE A FOGO DE BLOCOS DE MATERIAL DE 3ªCATEGORIA(ROCHA VIVA),COM VOLUME DE 1,00 A 20,00M3,SENDO OS FUROS ABERTOS A BROCA E MARRETA,INCLUSIVE REDUCAO MANUAL A PEDRA DE MAO</v>
      </c>
      <c r="C1981" s="749" t="s">
        <v>11694</v>
      </c>
      <c r="D1981" s="749" t="s">
        <v>11695</v>
      </c>
      <c r="E1981" s="749" t="s">
        <v>11696</v>
      </c>
      <c r="I1981" s="749" t="s">
        <v>2478</v>
      </c>
      <c r="J1981" s="749" t="n">
        <v>238.45</v>
      </c>
    </row>
    <row collapsed="false" customFormat="false" customHeight="true" hidden="true" ht="12.75" outlineLevel="0" r="1982">
      <c r="A1982" s="749" t="s">
        <v>11697</v>
      </c>
      <c r="B1982" s="749" t="str">
        <f aca="false">C1982&amp;D1982&amp;E1982&amp;F1982&amp;G1982&amp;H1982</f>
        <v>DESMONTE A FOGO DE BLOCOS DE MATERIAL DE 3ªCATEGORIA(ROCHA VIVA),COM VOLUME DE 1,00 A 20,00M3,SENDO OS FUROS ABERTOS A BROCA E MARRETA,INCLUSIVE REDUCAO MANUAL A PEDRA DE MAO</v>
      </c>
      <c r="C1982" s="749" t="s">
        <v>11694</v>
      </c>
      <c r="D1982" s="749" t="s">
        <v>11695</v>
      </c>
      <c r="E1982" s="749" t="s">
        <v>11696</v>
      </c>
      <c r="I1982" s="749" t="s">
        <v>2478</v>
      </c>
      <c r="J1982" s="749" t="n">
        <v>206.6</v>
      </c>
    </row>
    <row collapsed="false" customFormat="false" customHeight="true" hidden="true" ht="12.75" outlineLevel="0" r="1983">
      <c r="A1983" s="749" t="s">
        <v>11698</v>
      </c>
      <c r="B1983" s="749" t="str">
        <f aca="false">C1983&amp;D1983&amp;E1983&amp;F1983&amp;G1983&amp;H1983</f>
        <v>DESMONTE A FOGO DE BLOCOS DE MATERIAL DE 2ªCATEGORIA(ROCHA MEDIANAMENTE DECOMPOSTA),COM VOLUME DE 1,00 A 20,00M3,SENDO OS FUROS ABERTOS A BROCA E MARRETA,INCLUSIVE REDUCAO MANUAL A PEDRA DE MAO</v>
      </c>
      <c r="C1983" s="749" t="s">
        <v>11699</v>
      </c>
      <c r="D1983" s="749" t="s">
        <v>11700</v>
      </c>
      <c r="E1983" s="749" t="s">
        <v>11701</v>
      </c>
      <c r="F1983" s="749" t="s">
        <v>11702</v>
      </c>
      <c r="I1983" s="749" t="s">
        <v>2478</v>
      </c>
      <c r="J1983" s="749" t="n">
        <v>205.86</v>
      </c>
    </row>
    <row collapsed="false" customFormat="false" customHeight="true" hidden="true" ht="12.75" outlineLevel="0" r="1984">
      <c r="A1984" s="749" t="s">
        <v>11703</v>
      </c>
      <c r="B1984" s="749" t="str">
        <f aca="false">C1984&amp;D1984&amp;E1984&amp;F1984&amp;G1984&amp;H1984</f>
        <v>DESMONTE A FOGO DE BLOCOS DE MATERIAL DE 2ªCATEGORIA(ROCHA MEDIANAMENTE DECOMPOSTA),COM VOLUME DE 1,00 A 20,00M3,SENDO OS FUROS ABERTOS A BROCA E MARRETA,INCLUSIVE REDUCAO MANUAL A PEDRA DE MAO</v>
      </c>
      <c r="C1984" s="749" t="s">
        <v>11699</v>
      </c>
      <c r="D1984" s="749" t="s">
        <v>11700</v>
      </c>
      <c r="E1984" s="749" t="s">
        <v>11701</v>
      </c>
      <c r="F1984" s="749" t="s">
        <v>11702</v>
      </c>
      <c r="I1984" s="749" t="s">
        <v>2478</v>
      </c>
      <c r="J1984" s="749" t="n">
        <v>178.36</v>
      </c>
    </row>
    <row collapsed="false" customFormat="false" customHeight="true" hidden="true" ht="12.75" outlineLevel="0" r="1985">
      <c r="A1985" s="749" t="s">
        <v>11704</v>
      </c>
      <c r="B1985" s="749" t="str">
        <f aca="false">C1985&amp;D1985&amp;E1985&amp;F1985&amp;G1985&amp;H1985</f>
        <v>ESCAVACAO DE ROCHA COM UTILIZACAO DE FOGO CUIDADOSO(SMOOTH BLASTING),A CEU ABERTO,EM AREA URBANA,SENDO A PERFURACAO A AR COMPRIMIDO,INCLUSIVE EMPILHAMENTO DO MATERIAL PARA REMOCAO</v>
      </c>
      <c r="C1985" s="749" t="s">
        <v>11705</v>
      </c>
      <c r="D1985" s="749" t="s">
        <v>11706</v>
      </c>
      <c r="E1985" s="749" t="s">
        <v>11707</v>
      </c>
      <c r="I1985" s="749" t="s">
        <v>2478</v>
      </c>
      <c r="J1985" s="749" t="n">
        <v>151.61</v>
      </c>
    </row>
    <row collapsed="false" customFormat="false" customHeight="true" hidden="true" ht="12.75" outlineLevel="0" r="1986">
      <c r="A1986" s="749" t="s">
        <v>11708</v>
      </c>
      <c r="B1986" s="749" t="str">
        <f aca="false">C1986&amp;D1986&amp;E1986&amp;F1986&amp;G1986&amp;H1986</f>
        <v>ESCAVACAO DE ROCHA COM UTILIZACAO DE FOGO CUIDADOSO(SMOOTH BLASTING),A CEU ABERTO,EM AREA URBANA,SENDO A PERFURACAO A AR COMPRIMIDO,INCLUSIVE EMPILHAMENTO DO MATERIAL PARA REMOCAO</v>
      </c>
      <c r="C1986" s="749" t="s">
        <v>11705</v>
      </c>
      <c r="D1986" s="749" t="s">
        <v>11706</v>
      </c>
      <c r="E1986" s="749" t="s">
        <v>11707</v>
      </c>
      <c r="I1986" s="749" t="s">
        <v>2478</v>
      </c>
      <c r="J1986" s="749" t="n">
        <v>138.41</v>
      </c>
    </row>
    <row collapsed="false" customFormat="false" customHeight="true" hidden="true" ht="12.75" outlineLevel="0" r="1987">
      <c r="A1987" s="749" t="s">
        <v>11709</v>
      </c>
      <c r="B1987" s="749" t="str">
        <f aca="false">C1987&amp;D1987&amp;E1987&amp;F1987&amp;G1987&amp;H1987</f>
        <v>ESCAVACAO DE ROCHA COM UTILIZACAO DE FOGO CUIDADOSO(SMOOTH BLASTING),A CEU ABERTO,EM AREA URBANA,SENDO A PERFURACAO A AR COMPRIMIDO,INCLUSIVE EMPILHAMENTO DO MATERIAL PARA REMOCAOE TRANSPORTE A 50,00M COM TRATOR</v>
      </c>
      <c r="C1987" s="749" t="s">
        <v>11705</v>
      </c>
      <c r="D1987" s="749" t="s">
        <v>11706</v>
      </c>
      <c r="E1987" s="749" t="s">
        <v>11707</v>
      </c>
      <c r="F1987" s="749" t="s">
        <v>11710</v>
      </c>
      <c r="I1987" s="749" t="s">
        <v>2478</v>
      </c>
      <c r="J1987" s="749" t="n">
        <v>168.97</v>
      </c>
    </row>
    <row collapsed="false" customFormat="false" customHeight="true" hidden="true" ht="12.75" outlineLevel="0" r="1988">
      <c r="A1988" s="749" t="s">
        <v>11711</v>
      </c>
      <c r="B1988" s="749" t="str">
        <f aca="false">C1988&amp;D1988&amp;E1988&amp;F1988&amp;G1988&amp;H1988</f>
        <v>ESCAVACAO DE ROCHA COM UTILIZACAO DE FOGO CUIDADOSO(SMOOTH BLASTING),A CEU ABERTO,EM AREA URBANA,SENDO A PERFURACAO A AR COMPRIMIDO,INCLUSIVE EMPILHAMENTO DO MATERIAL PARA REMOCAOE TRANSPORTE A 50,00M COM TRATOR</v>
      </c>
      <c r="C1988" s="749" t="s">
        <v>11705</v>
      </c>
      <c r="D1988" s="749" t="s">
        <v>11706</v>
      </c>
      <c r="E1988" s="749" t="s">
        <v>11707</v>
      </c>
      <c r="F1988" s="749" t="s">
        <v>11710</v>
      </c>
      <c r="I1988" s="749" t="s">
        <v>2478</v>
      </c>
      <c r="J1988" s="749" t="n">
        <v>155.46</v>
      </c>
    </row>
    <row collapsed="false" customFormat="false" customHeight="true" hidden="true" ht="12.75" outlineLevel="0" r="1989">
      <c r="A1989" s="749" t="s">
        <v>11712</v>
      </c>
      <c r="B1989" s="749" t="str">
        <f aca="false">C1989&amp;D1989&amp;E1989&amp;F1989&amp;G1989&amp;H1989</f>
        <v>ESCAVACAO A FOGO EM MATERIAL DE 2ªCATEGORIA(MOLEDO OU ROCHADECOMPOSTA)EM TALUDES,VALA/CAVA,ATE 1,50M DE PROFUNDIDADE,SENDO A PERFURACAO A AR COMPRIMIDO,INCLUSIVE EMPILHAMENTO DO MATERIAL PARA REMOCAO</v>
      </c>
      <c r="C1989" s="749" t="s">
        <v>11686</v>
      </c>
      <c r="D1989" s="749" t="s">
        <v>11713</v>
      </c>
      <c r="E1989" s="749" t="s">
        <v>11714</v>
      </c>
      <c r="F1989" s="749" t="s">
        <v>11715</v>
      </c>
      <c r="I1989" s="749" t="s">
        <v>2478</v>
      </c>
      <c r="J1989" s="749" t="n">
        <v>96.82</v>
      </c>
    </row>
    <row collapsed="false" customFormat="false" customHeight="true" hidden="true" ht="12.75" outlineLevel="0" r="1990">
      <c r="A1990" s="749" t="s">
        <v>11716</v>
      </c>
      <c r="B1990" s="749" t="str">
        <f aca="false">C1990&amp;D1990&amp;E1990&amp;F1990&amp;G1990&amp;H1990</f>
        <v>ESCAVACAO A FOGO EM MATERIAL DE 2ªCATEGORIA(MOLEDO OU ROCHADECOMPOSTA)EM TALUDES,VALA/CAVA,ATE 1,50M DE PROFUNDIDADE,SENDO A PERFURACAO A AR COMPRIMIDO,INCLUSIVE EMPILHAMENTO DO MATERIAL PARA REMOCAO</v>
      </c>
      <c r="C1990" s="749" t="s">
        <v>11686</v>
      </c>
      <c r="D1990" s="749" t="s">
        <v>11713</v>
      </c>
      <c r="E1990" s="749" t="s">
        <v>11714</v>
      </c>
      <c r="F1990" s="749" t="s">
        <v>11715</v>
      </c>
      <c r="I1990" s="749" t="s">
        <v>2478</v>
      </c>
      <c r="J1990" s="749" t="n">
        <v>87.88</v>
      </c>
    </row>
    <row collapsed="false" customFormat="false" customHeight="true" hidden="true" ht="12.75" outlineLevel="0" r="1991">
      <c r="A1991" s="749" t="s">
        <v>11717</v>
      </c>
      <c r="B1991" s="749" t="str">
        <f aca="false">C1991&amp;D1991&amp;E1991&amp;F1991&amp;G1991&amp;H1991</f>
        <v>ESCAVACAO A FOGO EM MATERIAL DE 2ªCATEGORIA(MOLEDO OU ROCHADECOMPOSTA)EM TALUDES,VALA/CAVA,ENTRE 1,50 E 3,00M DE PROFUNDIDADE,SENDO A PERFURACAO A AR COMPRIMIDO,INCLUSIVE EMPILHAMENTO DO MATERIAL PARA REMOCAO</v>
      </c>
      <c r="C1991" s="749" t="s">
        <v>11686</v>
      </c>
      <c r="D1991" s="749" t="s">
        <v>11718</v>
      </c>
      <c r="E1991" s="749" t="s">
        <v>11719</v>
      </c>
      <c r="F1991" s="749" t="s">
        <v>11720</v>
      </c>
      <c r="I1991" s="749" t="s">
        <v>2478</v>
      </c>
      <c r="J1991" s="749" t="n">
        <v>99.74</v>
      </c>
    </row>
    <row collapsed="false" customFormat="false" customHeight="true" hidden="true" ht="12.75" outlineLevel="0" r="1992">
      <c r="A1992" s="749" t="s">
        <v>11721</v>
      </c>
      <c r="B1992" s="749" t="str">
        <f aca="false">C1992&amp;D1992&amp;E1992&amp;F1992&amp;G1992&amp;H1992</f>
        <v>ESCAVACAO A FOGO EM MATERIAL DE 2ªCATEGORIA(MOLEDO OU ROCHADECOMPOSTA)EM TALUDES,VALA/CAVA,ENTRE 1,50 E 3,00M DE PROFUNDIDADE,SENDO A PERFURACAO A AR COMPRIMIDO,INCLUSIVE EMPILHAMENTO DO MATERIAL PARA REMOCAO</v>
      </c>
      <c r="C1992" s="749" t="s">
        <v>11686</v>
      </c>
      <c r="D1992" s="749" t="s">
        <v>11718</v>
      </c>
      <c r="E1992" s="749" t="s">
        <v>11719</v>
      </c>
      <c r="F1992" s="749" t="s">
        <v>11720</v>
      </c>
      <c r="I1992" s="749" t="s">
        <v>2478</v>
      </c>
      <c r="J1992" s="749" t="n">
        <v>90.53</v>
      </c>
    </row>
    <row collapsed="false" customFormat="false" customHeight="true" hidden="true" ht="12.75" outlineLevel="0" r="1993">
      <c r="A1993" s="749" t="s">
        <v>11722</v>
      </c>
      <c r="B1993" s="749" t="str">
        <f aca="false">C1993&amp;D1993&amp;E1993&amp;F1993&amp;G1993&amp;H1993</f>
        <v>ESCAVACAO A FOGO EM MATERIAL DE 2ªCATEGORIA(MOLEDO OU ROCHADECOMPOSTA)EM TALUDES,VALA/CAVA,ENTRE 3,00 E 4,50M DE PROFUNDIDADE,SENDO A PERFURACAO A AR COMPRIMIDO,INCLUSIVE EMPILHAMENTO DO MATERIAL PARA REMOCAO</v>
      </c>
      <c r="C1993" s="749" t="s">
        <v>11686</v>
      </c>
      <c r="D1993" s="749" t="s">
        <v>11723</v>
      </c>
      <c r="E1993" s="749" t="s">
        <v>11719</v>
      </c>
      <c r="F1993" s="749" t="s">
        <v>11720</v>
      </c>
      <c r="I1993" s="749" t="s">
        <v>2478</v>
      </c>
      <c r="J1993" s="749" t="n">
        <v>103.57</v>
      </c>
    </row>
    <row collapsed="false" customFormat="false" customHeight="true" hidden="true" ht="12.75" outlineLevel="0" r="1994">
      <c r="A1994" s="749" t="s">
        <v>11724</v>
      </c>
      <c r="B1994" s="749" t="str">
        <f aca="false">C1994&amp;D1994&amp;E1994&amp;F1994&amp;G1994&amp;H1994</f>
        <v>ESCAVACAO A FOGO EM MATERIAL DE 2ªCATEGORIA(MOLEDO OU ROCHADECOMPOSTA)EM TALUDES,VALA/CAVA,ENTRE 3,00 E 4,50M DE PROFUNDIDADE,SENDO A PERFURACAO A AR COMPRIMIDO,INCLUSIVE EMPILHAMENTO DO MATERIAL PARA REMOCAO</v>
      </c>
      <c r="C1994" s="749" t="s">
        <v>11686</v>
      </c>
      <c r="D1994" s="749" t="s">
        <v>11723</v>
      </c>
      <c r="E1994" s="749" t="s">
        <v>11719</v>
      </c>
      <c r="F1994" s="749" t="s">
        <v>11720</v>
      </c>
      <c r="I1994" s="749" t="s">
        <v>2478</v>
      </c>
      <c r="J1994" s="749" t="n">
        <v>94.01</v>
      </c>
    </row>
    <row collapsed="false" customFormat="false" customHeight="true" hidden="true" ht="12.75" outlineLevel="0" r="1995">
      <c r="A1995" s="749" t="s">
        <v>11725</v>
      </c>
      <c r="B1995" s="749" t="str">
        <f aca="false">C1995&amp;D1995&amp;E1995&amp;F1995&amp;G1995&amp;H1995</f>
        <v>ESCAVACAO A FOGO EM MATERIAL DE 2ªCATEGORIA(MOLEDO OU ROCHADECOMPOSTA)EM TALUDES,VALA/CAVA,ENTRE 4,50 E 6,00M DE PROFUNDIDADE,SENDO A PERFURACAO A AR COMPRIMIDO,INCLUSIVE EMPILHAMENTO DO MATERIAL PARA REMOCAO</v>
      </c>
      <c r="C1995" s="749" t="s">
        <v>11686</v>
      </c>
      <c r="D1995" s="749" t="s">
        <v>11726</v>
      </c>
      <c r="E1995" s="749" t="s">
        <v>11719</v>
      </c>
      <c r="F1995" s="749" t="s">
        <v>11720</v>
      </c>
      <c r="I1995" s="749" t="s">
        <v>2478</v>
      </c>
      <c r="J1995" s="749" t="n">
        <v>106.48</v>
      </c>
    </row>
    <row collapsed="false" customFormat="false" customHeight="true" hidden="true" ht="12.75" outlineLevel="0" r="1996">
      <c r="A1996" s="749" t="s">
        <v>11727</v>
      </c>
      <c r="B1996" s="749" t="str">
        <f aca="false">C1996&amp;D1996&amp;E1996&amp;F1996&amp;G1996&amp;H1996</f>
        <v>ESCAVACAO A FOGO EM MATERIAL DE 2ªCATEGORIA(MOLEDO OU ROCHADECOMPOSTA)EM TALUDES,VALA/CAVA,ENTRE 4,50 E 6,00M DE PROFUNDIDADE,SENDO A PERFURACAO A AR COMPRIMIDO,INCLUSIVE EMPILHAMENTO DO MATERIAL PARA REMOCAO</v>
      </c>
      <c r="C1996" s="749" t="s">
        <v>11686</v>
      </c>
      <c r="D1996" s="749" t="s">
        <v>11726</v>
      </c>
      <c r="E1996" s="749" t="s">
        <v>11719</v>
      </c>
      <c r="F1996" s="749" t="s">
        <v>11720</v>
      </c>
      <c r="I1996" s="749" t="s">
        <v>2478</v>
      </c>
      <c r="J1996" s="749" t="n">
        <v>96.65</v>
      </c>
    </row>
    <row collapsed="false" customFormat="false" customHeight="true" hidden="true" ht="12.75" outlineLevel="0" r="1997">
      <c r="A1997" s="749" t="s">
        <v>11728</v>
      </c>
      <c r="B1997" s="749" t="str">
        <f aca="false">C1997&amp;D1997&amp;E1997&amp;F1997&amp;G1997&amp;H1997</f>
        <v>ESCAVACAO A FOGO EM MATERIAL DE 2ªCATEGORIA(MOLEDO OU ROCHADECOMPOSTA)EM TALUDES,VALA/CAVA,ENTRE 6,00 E 7,50M DE PROFUNDIDADE,SENDO A PERFURACAO A AR COMPRIMIDO,INCLUSIVE EMPILHAMENTO DO MATERIAL PARA REMOCAO</v>
      </c>
      <c r="C1997" s="749" t="s">
        <v>11686</v>
      </c>
      <c r="D1997" s="749" t="s">
        <v>11729</v>
      </c>
      <c r="E1997" s="749" t="s">
        <v>11719</v>
      </c>
      <c r="F1997" s="749" t="s">
        <v>11720</v>
      </c>
      <c r="I1997" s="749" t="s">
        <v>2478</v>
      </c>
      <c r="J1997" s="749" t="n">
        <v>111.35</v>
      </c>
    </row>
    <row collapsed="false" customFormat="false" customHeight="true" hidden="true" ht="12.75" outlineLevel="0" r="1998">
      <c r="A1998" s="749" t="s">
        <v>11730</v>
      </c>
      <c r="B1998" s="749" t="str">
        <f aca="false">C1998&amp;D1998&amp;E1998&amp;F1998&amp;G1998&amp;H1998</f>
        <v>ESCAVACAO A FOGO EM MATERIAL DE 2ªCATEGORIA(MOLEDO OU ROCHADECOMPOSTA)EM TALUDES,VALA/CAVA,ENTRE 6,00 E 7,50M DE PROFUNDIDADE,SENDO A PERFURACAO A AR COMPRIMIDO,INCLUSIVE EMPILHAMENTO DO MATERIAL PARA REMOCAO</v>
      </c>
      <c r="C1998" s="749" t="s">
        <v>11686</v>
      </c>
      <c r="D1998" s="749" t="s">
        <v>11729</v>
      </c>
      <c r="E1998" s="749" t="s">
        <v>11719</v>
      </c>
      <c r="F1998" s="749" t="s">
        <v>11720</v>
      </c>
      <c r="I1998" s="749" t="s">
        <v>2478</v>
      </c>
      <c r="J1998" s="749" t="n">
        <v>101.07</v>
      </c>
    </row>
    <row collapsed="false" customFormat="false" customHeight="true" hidden="true" ht="12.75" outlineLevel="0" r="1999">
      <c r="A1999" s="749" t="s">
        <v>11731</v>
      </c>
      <c r="B1999" s="749" t="str">
        <f aca="false">C1999&amp;D1999&amp;E1999&amp;F1999&amp;G1999&amp;H1999</f>
        <v>ESCAVACAO A FOGO EM MATERIAL DE 3ªCATEGORIA(ROCHA VIVA),A CEU ABERTO,SENDO A PERFURACAO A AR COMPRIMIDO,INCLUSIVE TRANSPORTE A 50,00M,COM TRATOR COM LAMINA</v>
      </c>
      <c r="C1999" s="749" t="s">
        <v>11690</v>
      </c>
      <c r="D1999" s="749" t="s">
        <v>11732</v>
      </c>
      <c r="E1999" s="749" t="s">
        <v>11733</v>
      </c>
      <c r="I1999" s="749" t="s">
        <v>2478</v>
      </c>
      <c r="J1999" s="749" t="n">
        <v>54.08</v>
      </c>
    </row>
    <row collapsed="false" customFormat="false" customHeight="true" hidden="true" ht="12.75" outlineLevel="0" r="2000">
      <c r="A2000" s="749" t="s">
        <v>11734</v>
      </c>
      <c r="B2000" s="749" t="str">
        <f aca="false">C2000&amp;D2000&amp;E2000&amp;F2000&amp;G2000&amp;H2000</f>
        <v>ESCAVACAO A FOGO EM MATERIAL DE 3ªCATEGORIA(ROCHA VIVA),A CEU ABERTO,SENDO A PERFURACAO A AR COMPRIMIDO,INCLUSIVE TRANSPORTE A 50,00M,COM TRATOR COM LAMINA</v>
      </c>
      <c r="C2000" s="749" t="s">
        <v>11690</v>
      </c>
      <c r="D2000" s="749" t="s">
        <v>11732</v>
      </c>
      <c r="E2000" s="749" t="s">
        <v>11733</v>
      </c>
      <c r="I2000" s="749" t="s">
        <v>2478</v>
      </c>
      <c r="J2000" s="749" t="n">
        <v>52.29</v>
      </c>
    </row>
    <row collapsed="false" customFormat="false" customHeight="true" hidden="true" ht="12.75" outlineLevel="0" r="2001">
      <c r="A2001" s="749" t="s">
        <v>11735</v>
      </c>
      <c r="B2001" s="749" t="str">
        <f aca="false">C2001&amp;D2001&amp;E2001&amp;F2001&amp;G2001&amp;H2001</f>
        <v>ESCAVACAO A FOGO EM MATERIAL DE 3ªCATEGORIA(ROCHA VIVA),A CEU ABERTO,SENDO A PERFURACAO A AR COMPRIMIDO,INCLUSIVE TRANSPORTE A 100,00M,COM TRATOR COM LAMINA</v>
      </c>
      <c r="C2001" s="749" t="s">
        <v>11690</v>
      </c>
      <c r="D2001" s="749" t="s">
        <v>11732</v>
      </c>
      <c r="E2001" s="749" t="s">
        <v>11736</v>
      </c>
      <c r="I2001" s="749" t="s">
        <v>2478</v>
      </c>
      <c r="J2001" s="749" t="n">
        <v>74.9</v>
      </c>
    </row>
    <row collapsed="false" customFormat="false" customHeight="true" hidden="true" ht="12.75" outlineLevel="0" r="2002">
      <c r="A2002" s="749" t="s">
        <v>11737</v>
      </c>
      <c r="B2002" s="749" t="str">
        <f aca="false">C2002&amp;D2002&amp;E2002&amp;F2002&amp;G2002&amp;H2002</f>
        <v>ESCAVACAO A FOGO EM MATERIAL DE 3ªCATEGORIA(ROCHA VIVA),A CEU ABERTO,SENDO A PERFURACAO A AR COMPRIMIDO,INCLUSIVE TRANSPORTE A 100,00M,COM TRATOR COM LAMINA</v>
      </c>
      <c r="C2002" s="749" t="s">
        <v>11690</v>
      </c>
      <c r="D2002" s="749" t="s">
        <v>11732</v>
      </c>
      <c r="E2002" s="749" t="s">
        <v>11736</v>
      </c>
      <c r="I2002" s="749" t="s">
        <v>2478</v>
      </c>
      <c r="J2002" s="749" t="n">
        <v>72.99</v>
      </c>
    </row>
    <row collapsed="false" customFormat="false" customHeight="true" hidden="true" ht="12.75" outlineLevel="0" r="2003">
      <c r="A2003" s="749" t="s">
        <v>11738</v>
      </c>
      <c r="B2003" s="749" t="str">
        <f aca="false">C2003&amp;D2003&amp;E2003&amp;F2003&amp;G2003&amp;H2003</f>
        <v>ESCAVACAO A FOGO EM MATERIAL DE 3ªCATEGORIA(ROCHA VIVA)EM TALUDES,VALA/CAVA,ATE 1,50M DE PROFUNDIDADE,SENDO A PERFURACAO A AR COMPRIMIDO,INCLUSIVE EMPILHAMENDO DO MATERIAL PARA REMOCAO</v>
      </c>
      <c r="C2003" s="749" t="s">
        <v>11739</v>
      </c>
      <c r="D2003" s="749" t="s">
        <v>11740</v>
      </c>
      <c r="E2003" s="749" t="s">
        <v>11741</v>
      </c>
      <c r="F2003" s="749" t="s">
        <v>11742</v>
      </c>
      <c r="I2003" s="749" t="s">
        <v>2478</v>
      </c>
      <c r="J2003" s="749" t="n">
        <v>112.29</v>
      </c>
    </row>
    <row collapsed="false" customFormat="false" customHeight="true" hidden="true" ht="12.75" outlineLevel="0" r="2004">
      <c r="A2004" s="749" t="s">
        <v>11743</v>
      </c>
      <c r="B2004" s="749" t="str">
        <f aca="false">C2004&amp;D2004&amp;E2004&amp;F2004&amp;G2004&amp;H2004</f>
        <v>ESCAVACAO A FOGO EM MATERIAL DE 3ªCATEGORIA(ROCHA VIVA)EM TALUDES,VALA/CAVA,ATE 1,50M DE PROFUNDIDADE,SENDO A PERFURACAO A AR COMPRIMIDO,INCLUSIVE EMPILHAMENDO DO MATERIAL PARA REMOCAO</v>
      </c>
      <c r="C2004" s="749" t="s">
        <v>11739</v>
      </c>
      <c r="D2004" s="749" t="s">
        <v>11740</v>
      </c>
      <c r="E2004" s="749" t="s">
        <v>11741</v>
      </c>
      <c r="F2004" s="749" t="s">
        <v>11742</v>
      </c>
      <c r="I2004" s="749" t="s">
        <v>2478</v>
      </c>
      <c r="J2004" s="749" t="n">
        <v>102.25</v>
      </c>
    </row>
    <row collapsed="false" customFormat="false" customHeight="true" hidden="true" ht="12.75" outlineLevel="0" r="2005">
      <c r="A2005" s="749" t="s">
        <v>11744</v>
      </c>
      <c r="B2005" s="749" t="str">
        <f aca="false">C2005&amp;D2005&amp;E2005&amp;F2005&amp;G2005&amp;H2005</f>
        <v>ESCAVACAO A FOGO EM MATERIAL DE 3ªCATEGORIA(ROCHA VIVA)EM TALUDES,VALA/CAVA,ENTRE 1,50 E 3,00M DE PROFUNDIDADE,SENDO A PERFURACAO A AR COMPRIMIDO,INCLUSIVE EMPILHAMENTO DO MATERIAL PARA REMOCAO</v>
      </c>
      <c r="C2005" s="749" t="s">
        <v>11739</v>
      </c>
      <c r="D2005" s="749" t="s">
        <v>11745</v>
      </c>
      <c r="E2005" s="749" t="s">
        <v>11746</v>
      </c>
      <c r="F2005" s="749" t="s">
        <v>11747</v>
      </c>
      <c r="I2005" s="749" t="s">
        <v>2478</v>
      </c>
      <c r="J2005" s="749" t="n">
        <v>115.68</v>
      </c>
    </row>
    <row collapsed="false" customFormat="false" customHeight="true" hidden="true" ht="12.75" outlineLevel="0" r="2006">
      <c r="A2006" s="749" t="s">
        <v>11748</v>
      </c>
      <c r="B2006" s="749" t="str">
        <f aca="false">C2006&amp;D2006&amp;E2006&amp;F2006&amp;G2006&amp;H2006</f>
        <v>ESCAVACAO A FOGO EM MATERIAL DE 3ªCATEGORIA(ROCHA VIVA)EM TALUDES,VALA/CAVA,ENTRE 1,50 E 3,00M DE PROFUNDIDADE,SENDO A PERFURACAO A AR COMPRIMIDO,INCLUSIVE EMPILHAMENTO DO MATERIAL PARA REMOCAO</v>
      </c>
      <c r="C2006" s="749" t="s">
        <v>11739</v>
      </c>
      <c r="D2006" s="749" t="s">
        <v>11745</v>
      </c>
      <c r="E2006" s="749" t="s">
        <v>11746</v>
      </c>
      <c r="F2006" s="749" t="s">
        <v>11747</v>
      </c>
      <c r="I2006" s="749" t="s">
        <v>2478</v>
      </c>
      <c r="J2006" s="749" t="n">
        <v>105.33</v>
      </c>
    </row>
    <row collapsed="false" customFormat="false" customHeight="true" hidden="true" ht="12.75" outlineLevel="0" r="2007">
      <c r="A2007" s="749" t="s">
        <v>11749</v>
      </c>
      <c r="B2007" s="749" t="str">
        <f aca="false">C2007&amp;D2007&amp;E2007&amp;F2007&amp;G2007&amp;H2007</f>
        <v>ESCAVACAO A FOGO EM MATERIAL DE 3ªCATEGORIA(ROCHA VIVA)EM TALUDES,VALA/CAVA,ENTRE 3,00 E 4,50M DE PROFUNDIDADE,SENDO A PERFURACAO A AR COMPRIMIDO,INCLUSIVE EMPILHAMENTO DO MATERIAL PARA REMOCAO</v>
      </c>
      <c r="C2007" s="749" t="s">
        <v>11739</v>
      </c>
      <c r="D2007" s="749" t="s">
        <v>11750</v>
      </c>
      <c r="E2007" s="749" t="s">
        <v>11746</v>
      </c>
      <c r="F2007" s="749" t="s">
        <v>11747</v>
      </c>
      <c r="I2007" s="749" t="s">
        <v>2478</v>
      </c>
      <c r="J2007" s="749" t="n">
        <v>120.17</v>
      </c>
    </row>
    <row collapsed="false" customFormat="false" customHeight="true" hidden="true" ht="12.75" outlineLevel="0" r="2008">
      <c r="A2008" s="749" t="s">
        <v>11751</v>
      </c>
      <c r="B2008" s="749" t="str">
        <f aca="false">C2008&amp;D2008&amp;E2008&amp;F2008&amp;G2008&amp;H2008</f>
        <v>ESCAVACAO A FOGO EM MATERIAL DE 3ªCATEGORIA(ROCHA VIVA)EM TALUDES,VALA/CAVA,ENTRE 3,00 E 4,50M DE PROFUNDIDADE,SENDO A PERFURACAO A AR COMPRIMIDO,INCLUSIVE EMPILHAMENTO DO MATERIAL PARA REMOCAO</v>
      </c>
      <c r="C2008" s="749" t="s">
        <v>11739</v>
      </c>
      <c r="D2008" s="749" t="s">
        <v>11750</v>
      </c>
      <c r="E2008" s="749" t="s">
        <v>11746</v>
      </c>
      <c r="F2008" s="749" t="s">
        <v>11747</v>
      </c>
      <c r="I2008" s="749" t="s">
        <v>2478</v>
      </c>
      <c r="J2008" s="749" t="n">
        <v>109.42</v>
      </c>
    </row>
    <row collapsed="false" customFormat="false" customHeight="true" hidden="true" ht="12.75" outlineLevel="0" r="2009">
      <c r="A2009" s="749" t="s">
        <v>11752</v>
      </c>
      <c r="B2009" s="749" t="str">
        <f aca="false">C2009&amp;D2009&amp;E2009&amp;F2009&amp;G2009&amp;H2009</f>
        <v>ESCAVACAO A FOGO EM MATERIAL DE 3ªCATEGORIA(ROCHA VIVA)EM TALUDES,VALA/CAVA,ENTRE 4,50 E 6,00M DE PROFUNDIDADE,SENDO A PERFURACAO A AR COMPRIMIDO,INCLUSIVE EMPILHAMENTO DO MATERIAL PARA REMOCAO</v>
      </c>
      <c r="C2009" s="749" t="s">
        <v>11739</v>
      </c>
      <c r="D2009" s="749" t="s">
        <v>11753</v>
      </c>
      <c r="E2009" s="749" t="s">
        <v>11746</v>
      </c>
      <c r="F2009" s="749" t="s">
        <v>11747</v>
      </c>
      <c r="I2009" s="749" t="s">
        <v>2478</v>
      </c>
      <c r="J2009" s="749" t="n">
        <v>123.55</v>
      </c>
    </row>
    <row collapsed="false" customFormat="false" customHeight="true" hidden="true" ht="12.75" outlineLevel="0" r="2010">
      <c r="A2010" s="749" t="s">
        <v>11754</v>
      </c>
      <c r="B2010" s="749" t="str">
        <f aca="false">C2010&amp;D2010&amp;E2010&amp;F2010&amp;G2010&amp;H2010</f>
        <v>ESCAVACAO A FOGO EM MATERIAL DE 3ªCATEGORIA(ROCHA VIVA)EM TALUDES,VALA/CAVA,ENTRE 4,50 E 6,00M DE PROFUNDIDADE,SENDO A PERFURACAO A AR COMPRIMIDO,INCLUSIVE EMPILHAMENTO DO MATERIAL PARA REMOCAO</v>
      </c>
      <c r="C2010" s="749" t="s">
        <v>11739</v>
      </c>
      <c r="D2010" s="749" t="s">
        <v>11753</v>
      </c>
      <c r="E2010" s="749" t="s">
        <v>11746</v>
      </c>
      <c r="F2010" s="749" t="s">
        <v>11747</v>
      </c>
      <c r="I2010" s="749" t="s">
        <v>2478</v>
      </c>
      <c r="J2010" s="749" t="n">
        <v>112.5</v>
      </c>
    </row>
    <row collapsed="false" customFormat="false" customHeight="true" hidden="true" ht="12.75" outlineLevel="0" r="2011">
      <c r="A2011" s="749" t="s">
        <v>11755</v>
      </c>
      <c r="B2011" s="749" t="str">
        <f aca="false">C2011&amp;D2011&amp;E2011&amp;F2011&amp;G2011&amp;H2011</f>
        <v>ESCAVACAO A FOGO EM MATERIAL DE 3ªCATEGORIA(ROCHA VIVA)EM TALUDES,VALA/CAVA,ENTRE 6,00 E 7,50M DE PROFUNDIDADE,SENDO A PERFURACAO A AR COMPRIMIDO,INCLUSIVE EMPILHAMENTO DO MATERIAL PARA REMOCAO</v>
      </c>
      <c r="C2011" s="749" t="s">
        <v>11739</v>
      </c>
      <c r="D2011" s="749" t="s">
        <v>11756</v>
      </c>
      <c r="E2011" s="749" t="s">
        <v>11746</v>
      </c>
      <c r="F2011" s="749" t="s">
        <v>11747</v>
      </c>
      <c r="I2011" s="749" t="s">
        <v>2478</v>
      </c>
      <c r="J2011" s="749" t="n">
        <v>129.15</v>
      </c>
    </row>
    <row collapsed="false" customFormat="false" customHeight="true" hidden="true" ht="12.75" outlineLevel="0" r="2012">
      <c r="A2012" s="749" t="s">
        <v>11757</v>
      </c>
      <c r="B2012" s="749" t="str">
        <f aca="false">C2012&amp;D2012&amp;E2012&amp;F2012&amp;G2012&amp;H2012</f>
        <v>ESCAVACAO A FOGO EM MATERIAL DE 3ªCATEGORIA(ROCHA VIVA)EM TALUDES,VALA/CAVA,ENTRE 6,00 E 7,50M DE PROFUNDIDADE,SENDO A PERFURACAO A AR COMPRIMIDO,INCLUSIVE EMPILHAMENTO DO MATERIAL PARA REMOCAO</v>
      </c>
      <c r="C2012" s="749" t="s">
        <v>11739</v>
      </c>
      <c r="D2012" s="749" t="s">
        <v>11756</v>
      </c>
      <c r="E2012" s="749" t="s">
        <v>11746</v>
      </c>
      <c r="F2012" s="749" t="s">
        <v>11747</v>
      </c>
      <c r="I2012" s="749" t="s">
        <v>2478</v>
      </c>
      <c r="J2012" s="749" t="n">
        <v>117.6</v>
      </c>
    </row>
    <row collapsed="false" customFormat="false" customHeight="true" hidden="true" ht="12.75" outlineLevel="0" r="2013">
      <c r="A2013" s="749" t="s">
        <v>11758</v>
      </c>
      <c r="B2013" s="749" t="str">
        <f aca="false">C2013&amp;D2013&amp;E2013&amp;F2013&amp;G2013&amp;H2013</f>
        <v>ESCAVACAO A FOGO EM MATERIAL DE 3ªCATEGORIA(ROCHA VIVA),A CEU ABERTO,SENDO A PERFURACAO A AR COMPRIMIDO,INCLUSIVE CARGACOM CARREGADOR FRONTAL DE PNEUS DE 3,10M3 E TRATOR DE LAMINA COM POTENCIA EM TORNO DE 200CV,COM LAMINA</v>
      </c>
      <c r="C2013" s="749" t="s">
        <v>11690</v>
      </c>
      <c r="D2013" s="749" t="s">
        <v>11759</v>
      </c>
      <c r="E2013" s="749" t="s">
        <v>11760</v>
      </c>
      <c r="F2013" s="749" t="s">
        <v>11761</v>
      </c>
      <c r="I2013" s="749" t="s">
        <v>2478</v>
      </c>
      <c r="J2013" s="749" t="n">
        <v>55.41</v>
      </c>
    </row>
    <row collapsed="false" customFormat="false" customHeight="true" hidden="true" ht="12.75" outlineLevel="0" r="2014">
      <c r="A2014" s="749" t="s">
        <v>11762</v>
      </c>
      <c r="B2014" s="749" t="str">
        <f aca="false">C2014&amp;D2014&amp;E2014&amp;F2014&amp;G2014&amp;H2014</f>
        <v>ESCAVACAO A FOGO EM MATERIAL DE 3ªCATEGORIA(ROCHA VIVA),A CEU ABERTO,SENDO A PERFURACAO A AR COMPRIMIDO,INCLUSIVE CARGACOM CARREGADOR FRONTAL DE PNEUS DE 3,10M3 E TRATOR DE LAMINA COM POTENCIA EM TORNO DE 200CV,COM LAMINA</v>
      </c>
      <c r="C2014" s="749" t="s">
        <v>11690</v>
      </c>
      <c r="D2014" s="749" t="s">
        <v>11759</v>
      </c>
      <c r="E2014" s="749" t="s">
        <v>11760</v>
      </c>
      <c r="F2014" s="749" t="s">
        <v>11761</v>
      </c>
      <c r="I2014" s="749" t="s">
        <v>2478</v>
      </c>
      <c r="J2014" s="749" t="n">
        <v>53.5</v>
      </c>
    </row>
    <row collapsed="false" customFormat="false" customHeight="true" hidden="true" ht="12.75" outlineLevel="0" r="2015">
      <c r="A2015" s="749" t="s">
        <v>11763</v>
      </c>
      <c r="B2015" s="749" t="str">
        <f aca="false">C2015&amp;D2015&amp;E2015&amp;F2015&amp;G2015&amp;H2015</f>
        <v>ESCAVACAO A FOGO EM MATERIAL DE 2ªCATEGORIA(MOLEDO OU ROCHADECOMPOSTA),A CEU ABERTO,SENDO A PERFURACAO A AR COMPRIMIDO,INCLUSIVE CARGA COM CARREGADOR FRONTAL DE PNEUS DE 3,10M3 ETRATOR DE LAMINA COM POTENCIA EM TORNO DE 200CV,COM LAMINA</v>
      </c>
      <c r="C2015" s="749" t="s">
        <v>11686</v>
      </c>
      <c r="D2015" s="749" t="s">
        <v>11764</v>
      </c>
      <c r="E2015" s="749" t="s">
        <v>11765</v>
      </c>
      <c r="F2015" s="749" t="s">
        <v>11766</v>
      </c>
      <c r="I2015" s="749" t="s">
        <v>2478</v>
      </c>
      <c r="J2015" s="749" t="n">
        <v>41.62</v>
      </c>
    </row>
    <row collapsed="false" customFormat="false" customHeight="true" hidden="true" ht="12.75" outlineLevel="0" r="2016">
      <c r="A2016" s="749" t="s">
        <v>11767</v>
      </c>
      <c r="B2016" s="749" t="str">
        <f aca="false">C2016&amp;D2016&amp;E2016&amp;F2016&amp;G2016&amp;H2016</f>
        <v>ESCAVACAO A FOGO EM MATERIAL DE 2ªCATEGORIA(MOLEDO OU ROCHADECOMPOSTA),A CEU ABERTO,SENDO A PERFURACAO A AR COMPRIMIDO,INCLUSIVE CARGA COM CARREGADOR FRONTAL DE PNEUS DE 3,10M3 ETRATOR DE LAMINA COM POTENCIA EM TORNO DE 200CV,COM LAMINA</v>
      </c>
      <c r="C2016" s="749" t="s">
        <v>11686</v>
      </c>
      <c r="D2016" s="749" t="s">
        <v>11764</v>
      </c>
      <c r="E2016" s="749" t="s">
        <v>11765</v>
      </c>
      <c r="F2016" s="749" t="s">
        <v>11766</v>
      </c>
      <c r="I2016" s="749" t="s">
        <v>2478</v>
      </c>
      <c r="J2016" s="749" t="n">
        <v>39.91</v>
      </c>
    </row>
    <row collapsed="false" customFormat="false" customHeight="true" hidden="true" ht="12.75" outlineLevel="0" r="2017">
      <c r="A2017" s="749" t="s">
        <v>11768</v>
      </c>
      <c r="B2017" s="749" t="str">
        <f aca="false">C2017&amp;D2017&amp;E2017&amp;F2017&amp;G2017&amp;H2017</f>
        <v>DESMONTE A FOGO DE BLOCO DE MATERIAL DE 3ªCATEGORIA(ROCHA VIVA),COM VOLUME DE 1,00 A 50,00M3,SENDO A PERFURACAO A AR COMPRIMIDO,INCLUSIVE REDUCAO MANUAL A PEDRA DE MAO</v>
      </c>
      <c r="C2017" s="749" t="s">
        <v>11769</v>
      </c>
      <c r="D2017" s="749" t="s">
        <v>11770</v>
      </c>
      <c r="E2017" s="749" t="s">
        <v>11771</v>
      </c>
      <c r="I2017" s="749" t="s">
        <v>2478</v>
      </c>
      <c r="J2017" s="749" t="n">
        <v>99.63</v>
      </c>
    </row>
    <row collapsed="false" customFormat="false" customHeight="true" hidden="true" ht="12.75" outlineLevel="0" r="2018">
      <c r="A2018" s="749" t="s">
        <v>11772</v>
      </c>
      <c r="B2018" s="749" t="str">
        <f aca="false">C2018&amp;D2018&amp;E2018&amp;F2018&amp;G2018&amp;H2018</f>
        <v>DESMONTE A FOGO DE BLOCO DE MATERIAL DE 3ªCATEGORIA(ROCHA VIVA),COM VOLUME DE 1,00 A 50,00M3,SENDO A PERFURACAO A AR COMPRIMIDO,INCLUSIVE REDUCAO MANUAL A PEDRA DE MAO</v>
      </c>
      <c r="C2018" s="749" t="s">
        <v>11769</v>
      </c>
      <c r="D2018" s="749" t="s">
        <v>11770</v>
      </c>
      <c r="E2018" s="749" t="s">
        <v>11771</v>
      </c>
      <c r="I2018" s="749" t="s">
        <v>2478</v>
      </c>
      <c r="J2018" s="749" t="n">
        <v>87.17</v>
      </c>
    </row>
    <row collapsed="false" customFormat="false" customHeight="true" hidden="true" ht="12.75" outlineLevel="0" r="2019">
      <c r="A2019" s="749" t="s">
        <v>11773</v>
      </c>
      <c r="B2019" s="749" t="str">
        <f aca="false">C2019&amp;D2019&amp;E2019&amp;F2019&amp;G2019&amp;H2019</f>
        <v>DESMONTE A FOGO DE BLOCO DE MATERIAL DE 2ªCATEGORIA,COM VOLUME DE 1,00 A 50,00M3,SENDO A PERFURACAO A AR COMPRIMIDO,INCLUSIVE REDUCAO MANUAL A PEDRA DE MAO</v>
      </c>
      <c r="C2019" s="749" t="s">
        <v>11774</v>
      </c>
      <c r="D2019" s="749" t="s">
        <v>11775</v>
      </c>
      <c r="E2019" s="749" t="s">
        <v>11776</v>
      </c>
      <c r="I2019" s="749" t="s">
        <v>2478</v>
      </c>
      <c r="J2019" s="749" t="n">
        <v>77.09</v>
      </c>
    </row>
    <row collapsed="false" customFormat="false" customHeight="true" hidden="true" ht="12.75" outlineLevel="0" r="2020">
      <c r="A2020" s="749" t="s">
        <v>11777</v>
      </c>
      <c r="B2020" s="749" t="str">
        <f aca="false">C2020&amp;D2020&amp;E2020&amp;F2020&amp;G2020&amp;H2020</f>
        <v>DESMONTE A FOGO DE BLOCO DE MATERIAL DE 2ªCATEGORIA,COM VOLUME DE 1,00 A 50,00M3,SENDO A PERFURACAO A AR COMPRIMIDO,INCLUSIVE REDUCAO MANUAL A PEDRA DE MAO</v>
      </c>
      <c r="C2020" s="749" t="s">
        <v>11774</v>
      </c>
      <c r="D2020" s="749" t="s">
        <v>11775</v>
      </c>
      <c r="E2020" s="749" t="s">
        <v>11776</v>
      </c>
      <c r="I2020" s="749" t="s">
        <v>2478</v>
      </c>
      <c r="J2020" s="749" t="n">
        <v>67.88</v>
      </c>
    </row>
    <row collapsed="false" customFormat="false" customHeight="true" hidden="true" ht="12.75" outlineLevel="0" r="2021">
      <c r="A2021" s="749" t="s">
        <v>11778</v>
      </c>
      <c r="B2021" s="749" t="str">
        <f aca="false">C2021&amp;D2021&amp;E2021&amp;F2021&amp;G2021&amp;H2021</f>
        <v>DESMONTE A FOGO DE BLOCO DE MATERIAL DE 2ªCATEGORIA,COM VOLUME DE 1,00 A 50,00M3,SENDO A AR COMPRIMIDO TANTO A PERFURACAO COMO A REDUCAO A PEDRA DE MAO,ESTA ULTIMA AINDA COM O AUXILIO DE CUNHA E PALMETA</v>
      </c>
      <c r="C2021" s="749" t="s">
        <v>11774</v>
      </c>
      <c r="D2021" s="749" t="s">
        <v>11779</v>
      </c>
      <c r="E2021" s="749" t="s">
        <v>11780</v>
      </c>
      <c r="F2021" s="749" t="s">
        <v>11781</v>
      </c>
      <c r="I2021" s="749" t="s">
        <v>2478</v>
      </c>
      <c r="J2021" s="749" t="n">
        <v>116.49</v>
      </c>
    </row>
    <row collapsed="false" customFormat="false" customHeight="true" hidden="true" ht="12.75" outlineLevel="0" r="2022">
      <c r="A2022" s="749" t="s">
        <v>11782</v>
      </c>
      <c r="B2022" s="749" t="str">
        <f aca="false">C2022&amp;D2022&amp;E2022&amp;F2022&amp;G2022&amp;H2022</f>
        <v>DESMONTE A FOGO DE BLOCO DE MATERIAL DE 2ªCATEGORIA,COM VOLUME DE 1,00 A 50,00M3,SENDO A AR COMPRIMIDO TANTO A PERFURACAO COMO A REDUCAO A PEDRA DE MAO,ESTA ULTIMA AINDA COM O AUXILIO DE CUNHA E PALMETA</v>
      </c>
      <c r="C2022" s="749" t="s">
        <v>11774</v>
      </c>
      <c r="D2022" s="749" t="s">
        <v>11779</v>
      </c>
      <c r="E2022" s="749" t="s">
        <v>11780</v>
      </c>
      <c r="F2022" s="749" t="s">
        <v>11781</v>
      </c>
      <c r="I2022" s="749" t="s">
        <v>2478</v>
      </c>
      <c r="J2022" s="749" t="n">
        <v>104.91</v>
      </c>
    </row>
    <row collapsed="false" customFormat="false" customHeight="true" hidden="true" ht="12.75" outlineLevel="0" r="2023">
      <c r="A2023" s="749" t="s">
        <v>11783</v>
      </c>
      <c r="B2023" s="749" t="str">
        <f aca="false">C2023&amp;D2023&amp;E2023&amp;F2023&amp;G2023&amp;H2023</f>
        <v>DESMONTE A FOGO DE BLOCO DE MATERIAL DE 3ª CATEGORIA,COM VOLUME DE 1,00 A 50,00M3,SENDO A PERFURACAO A AR COMPRIMIDO E A REDUCAO A PEDRA DE MAO A ROMPEDOR,ESTA ULTIMA AINDA COM O AUXILIO DE CUNHA E PALMETA</v>
      </c>
      <c r="C2023" s="749" t="s">
        <v>11784</v>
      </c>
      <c r="D2023" s="749" t="s">
        <v>11785</v>
      </c>
      <c r="E2023" s="749" t="s">
        <v>11786</v>
      </c>
      <c r="F2023" s="749" t="s">
        <v>11787</v>
      </c>
      <c r="I2023" s="749" t="s">
        <v>2478</v>
      </c>
      <c r="J2023" s="749" t="n">
        <v>223.01</v>
      </c>
    </row>
    <row collapsed="false" customFormat="false" customHeight="true" hidden="true" ht="12.75" outlineLevel="0" r="2024">
      <c r="A2024" s="749" t="s">
        <v>11788</v>
      </c>
      <c r="B2024" s="749" t="str">
        <f aca="false">C2024&amp;D2024&amp;E2024&amp;F2024&amp;G2024&amp;H2024</f>
        <v>DESMONTE A FOGO DE BLOCO DE MATERIAL DE 3ª CATEGORIA,COM VOLUME DE 1,00 A 50,00M3,SENDO A PERFURACAO A AR COMPRIMIDO E A REDUCAO A PEDRA DE MAO A ROMPEDOR,ESTA ULTIMA AINDA COM O AUXILIO DE CUNHA E PALMETA</v>
      </c>
      <c r="C2024" s="749" t="s">
        <v>11784</v>
      </c>
      <c r="D2024" s="749" t="s">
        <v>11785</v>
      </c>
      <c r="E2024" s="749" t="s">
        <v>11786</v>
      </c>
      <c r="F2024" s="749" t="s">
        <v>11787</v>
      </c>
      <c r="I2024" s="749" t="s">
        <v>2478</v>
      </c>
      <c r="J2024" s="749" t="n">
        <v>204.53</v>
      </c>
    </row>
    <row collapsed="false" customFormat="false" customHeight="true" hidden="true" ht="12.75" outlineLevel="0" r="2025">
      <c r="A2025" s="749" t="s">
        <v>11789</v>
      </c>
      <c r="B2025" s="749" t="str">
        <f aca="false">C2025&amp;D2025&amp;E2025&amp;F2025&amp;G2025&amp;H2025</f>
        <v>ESCAVACAO A FOGO EM MATERIAL DE 3ªCATEGORIA(ROCHA VIVA),PARA ABERTURA DE TUNEL DE CERCA DE 21,00M2 DE SECAO,COM RETIRADA MECANICA DO MATERIAL ESCAVADO ATE A BOCA DO TUNEL,EXCLUSIVE ESCORAMENTO</v>
      </c>
      <c r="C2025" s="749" t="s">
        <v>11790</v>
      </c>
      <c r="D2025" s="749" t="s">
        <v>11791</v>
      </c>
      <c r="E2025" s="749" t="s">
        <v>11792</v>
      </c>
      <c r="F2025" s="749" t="s">
        <v>11793</v>
      </c>
      <c r="I2025" s="749" t="s">
        <v>2478</v>
      </c>
      <c r="J2025" s="749" t="n">
        <v>300.91</v>
      </c>
    </row>
    <row collapsed="false" customFormat="false" customHeight="true" hidden="true" ht="12.75" outlineLevel="0" r="2026">
      <c r="A2026" s="749" t="s">
        <v>11794</v>
      </c>
      <c r="B2026" s="749" t="str">
        <f aca="false">C2026&amp;D2026&amp;E2026&amp;F2026&amp;G2026&amp;H2026</f>
        <v>ESCAVACAO EM MATERIAL DE 2ªCATEGORIA(MOLEDO OU ROCHA MUITO DECOMPOSTA),COM EQUIPAMENTO A AR COMPRIMIDO,SEM UTILIZACAO DE EXPLOSIVOS,EM TALUDES,VALA/CAVA,ATE 1,50M DE PROFUNDIDADE,INCLUSIVE EMPILHAMENTO DO MATERIAL PARA REMOCAO</v>
      </c>
      <c r="C2026" s="749" t="s">
        <v>11795</v>
      </c>
      <c r="D2026" s="749" t="s">
        <v>11796</v>
      </c>
      <c r="E2026" s="749" t="s">
        <v>11797</v>
      </c>
      <c r="F2026" s="749" t="s">
        <v>11798</v>
      </c>
      <c r="I2026" s="749" t="s">
        <v>2478</v>
      </c>
      <c r="J2026" s="749" t="n">
        <v>141.59</v>
      </c>
    </row>
    <row collapsed="false" customFormat="false" customHeight="true" hidden="true" ht="12.75" outlineLevel="0" r="2027">
      <c r="A2027" s="749" t="s">
        <v>11799</v>
      </c>
      <c r="B2027" s="749" t="str">
        <f aca="false">C2027&amp;D2027&amp;E2027&amp;F2027&amp;G2027&amp;H2027</f>
        <v>ESCAVACAO EM MATERIAL DE 2ªCATEGORIA(MOLEDO OU ROCHA MUITO DECOMPOSTA),COM EQUIPAMENTO A AR COMPRIMIDO,SEM UTILIZACAO DE EXPLOSIVOS,EM TALUDES,VALA/CAVA,ATE 1,50M DE PROFUNDIDADE,INCLUSIVE EMPILHAMENTO DO MATERIAL PARA REMOCAO</v>
      </c>
      <c r="C2027" s="749" t="s">
        <v>11795</v>
      </c>
      <c r="D2027" s="749" t="s">
        <v>11796</v>
      </c>
      <c r="E2027" s="749" t="s">
        <v>11797</v>
      </c>
      <c r="F2027" s="749" t="s">
        <v>11798</v>
      </c>
      <c r="I2027" s="749" t="s">
        <v>2478</v>
      </c>
      <c r="J2027" s="749" t="n">
        <v>128.8</v>
      </c>
    </row>
    <row collapsed="false" customFormat="false" customHeight="true" hidden="true" ht="12.75" outlineLevel="0" r="2028">
      <c r="A2028" s="749" t="s">
        <v>11800</v>
      </c>
      <c r="B2028" s="749" t="str">
        <f aca="false">C2028&amp;D2028&amp;E2028&amp;F2028&amp;G2028&amp;H2028</f>
        <v>ESCAVACAO EM MATERIAL DE 2ªCATEGORIA(MOLEDO OU ROCHA MUITO DECOMPOSTA),COM EQUIPAMENTO A AR COMPRIMIDO,SEM UTILIZACAO DE EXPLOSIVOS,EM TALUDES,VALA/CAVA,ENTRE 1,50 E 3,00M DE PROFUNDIDADE,INCLUSIVE EMPILHAMENTO DO MATERIAL PARA REMOCAO</v>
      </c>
      <c r="C2028" s="749" t="s">
        <v>11795</v>
      </c>
      <c r="D2028" s="749" t="s">
        <v>11796</v>
      </c>
      <c r="E2028" s="749" t="s">
        <v>11801</v>
      </c>
      <c r="F2028" s="749" t="s">
        <v>11802</v>
      </c>
      <c r="I2028" s="749" t="s">
        <v>2478</v>
      </c>
      <c r="J2028" s="749" t="n">
        <v>145.82</v>
      </c>
    </row>
    <row collapsed="false" customFormat="false" customHeight="true" hidden="true" ht="12.75" outlineLevel="0" r="2029">
      <c r="A2029" s="749" t="s">
        <v>11803</v>
      </c>
      <c r="B2029" s="749" t="str">
        <f aca="false">C2029&amp;D2029&amp;E2029&amp;F2029&amp;G2029&amp;H2029</f>
        <v>ESCAVACAO EM MATERIAL DE 2ªCATEGORIA(MOLEDO OU ROCHA MUITO DECOMPOSTA),COM EQUIPAMENTO A AR COMPRIMIDO,SEM UTILIZACAO DE EXPLOSIVOS,EM TALUDES,VALA/CAVA,ENTRE 1,50 E 3,00M DE PROFUNDIDADE,INCLUSIVE EMPILHAMENTO DO MATERIAL PARA REMOCAO</v>
      </c>
      <c r="C2029" s="749" t="s">
        <v>11795</v>
      </c>
      <c r="D2029" s="749" t="s">
        <v>11796</v>
      </c>
      <c r="E2029" s="749" t="s">
        <v>11801</v>
      </c>
      <c r="F2029" s="749" t="s">
        <v>11802</v>
      </c>
      <c r="I2029" s="749" t="s">
        <v>2478</v>
      </c>
      <c r="J2029" s="749" t="n">
        <v>132.65</v>
      </c>
    </row>
    <row collapsed="false" customFormat="false" customHeight="true" hidden="true" ht="12.75" outlineLevel="0" r="2030">
      <c r="A2030" s="749" t="s">
        <v>11804</v>
      </c>
      <c r="B2030" s="749" t="str">
        <f aca="false">C2030&amp;D2030&amp;E2030&amp;F2030&amp;G2030&amp;H2030</f>
        <v>ESCAVACAO EM MATERIAL DE 2ªCATEGORIA(MOLEDO OU ROCHA MUITO DECOMPOSTA),COM EQUIPAMENTO A AR COMPRIMIDO,SEM UTILIZACAO DE EXPLOSIVOS,EM TALUDES,VALA/CAVA,ENTRE 3,00 E 4,50M DE PROFUNDIDADE,INCLUSIVE EMPILHAMENTO DO MATERIAL PARA REMOCAO</v>
      </c>
      <c r="C2030" s="749" t="s">
        <v>11795</v>
      </c>
      <c r="D2030" s="749" t="s">
        <v>11796</v>
      </c>
      <c r="E2030" s="749" t="s">
        <v>11805</v>
      </c>
      <c r="F2030" s="749" t="s">
        <v>11802</v>
      </c>
      <c r="I2030" s="749" t="s">
        <v>2478</v>
      </c>
      <c r="J2030" s="749" t="n">
        <v>151.94</v>
      </c>
    </row>
    <row collapsed="false" customFormat="false" customHeight="true" hidden="true" ht="12.75" outlineLevel="0" r="2031">
      <c r="A2031" s="749" t="s">
        <v>11806</v>
      </c>
      <c r="B2031" s="749" t="str">
        <f aca="false">C2031&amp;D2031&amp;E2031&amp;F2031&amp;G2031&amp;H2031</f>
        <v>ESCAVACAO EM MATERIAL DE 2ªCATEGORIA(MOLEDO OU ROCHA MUITO DECOMPOSTA),COM EQUIPAMENTO A AR COMPRIMIDO,SEM UTILIZACAO DE EXPLOSIVOS,EM TALUDES,VALA/CAVA,ENTRE 3,00 E 4,50M DE PROFUNDIDADE,INCLUSIVE EMPILHAMENTO DO MATERIAL PARA REMOCAO</v>
      </c>
      <c r="C2031" s="749" t="s">
        <v>11795</v>
      </c>
      <c r="D2031" s="749" t="s">
        <v>11796</v>
      </c>
      <c r="E2031" s="749" t="s">
        <v>11805</v>
      </c>
      <c r="F2031" s="749" t="s">
        <v>11802</v>
      </c>
      <c r="I2031" s="749" t="s">
        <v>2478</v>
      </c>
      <c r="J2031" s="749" t="n">
        <v>138.22</v>
      </c>
    </row>
    <row collapsed="false" customFormat="false" customHeight="true" hidden="true" ht="12.75" outlineLevel="0" r="2032">
      <c r="A2032" s="749" t="s">
        <v>11807</v>
      </c>
      <c r="B2032" s="749" t="str">
        <f aca="false">C2032&amp;D2032&amp;E2032&amp;F2032&amp;G2032&amp;H2032</f>
        <v>ESCAVACAO EM MATERIAL DE 2ªCATEGORIA(MOLEDO OU ROCHA MUITO DECOMPOSTA),COM EQUIPAMENTO A AR COMPRIMIDO,SEM UTILIZACAO DE EXPLOSIVOS,EM TALUDES,VALA/CAVA,ENTRE 4,50 E 6,00M DE PROFUNDIDADE,INCLUSIVE EMPILHAMENTO DO MATERIAL PARA REMOCAO</v>
      </c>
      <c r="C2032" s="749" t="s">
        <v>11795</v>
      </c>
      <c r="D2032" s="749" t="s">
        <v>11796</v>
      </c>
      <c r="E2032" s="749" t="s">
        <v>11808</v>
      </c>
      <c r="F2032" s="749" t="s">
        <v>11802</v>
      </c>
      <c r="I2032" s="749" t="s">
        <v>2478</v>
      </c>
      <c r="J2032" s="749" t="n">
        <v>155.86</v>
      </c>
    </row>
    <row collapsed="false" customFormat="false" customHeight="true" hidden="true" ht="12.75" outlineLevel="0" r="2033">
      <c r="A2033" s="749" t="s">
        <v>11809</v>
      </c>
      <c r="B2033" s="749" t="str">
        <f aca="false">C2033&amp;D2033&amp;E2033&amp;F2033&amp;G2033&amp;H2033</f>
        <v>ESCAVACAO EM MATERIAL DE 2ªCATEGORIA(MOLEDO OU ROCHA MUITO DECOMPOSTA),COM EQUIPAMENTO A AR COMPRIMIDO,SEM UTILIZACAO DE EXPLOSIVOS,EM TALUDES,VALA/CAVA,ENTRE 4,50 E 6,00M DE PROFUNDIDADE,INCLUSIVE EMPILHAMENTO DO MATERIAL PARA REMOCAO</v>
      </c>
      <c r="C2033" s="749" t="s">
        <v>11795</v>
      </c>
      <c r="D2033" s="749" t="s">
        <v>11796</v>
      </c>
      <c r="E2033" s="749" t="s">
        <v>11808</v>
      </c>
      <c r="F2033" s="749" t="s">
        <v>11802</v>
      </c>
      <c r="I2033" s="749" t="s">
        <v>2478</v>
      </c>
      <c r="J2033" s="749" t="n">
        <v>141.79</v>
      </c>
    </row>
    <row collapsed="false" customFormat="false" customHeight="true" hidden="true" ht="12.75" outlineLevel="0" r="2034">
      <c r="A2034" s="749" t="s">
        <v>11810</v>
      </c>
      <c r="B2034" s="749" t="str">
        <f aca="false">C2034&amp;D2034&amp;E2034&amp;F2034&amp;G2034&amp;H2034</f>
        <v>ESCAVACAO EM MATERIAL DE 2ªCATEGORIA(MOLEDO OU ROCHA MUITO DECOMPOSTA),COM EQUIPAMENTO A AR COMPRIMIDO,SEM UTILIZACAO DE EXPLOSIVOS,EM TALUDES,VALA/CAVA,ENTRE 6,00 E 7,50M DE PROFUNDIDADE,INCLUSIVE EMPILHAMENTO DO MATERIAL PARA REMOCAO</v>
      </c>
      <c r="C2034" s="749" t="s">
        <v>11795</v>
      </c>
      <c r="D2034" s="749" t="s">
        <v>11796</v>
      </c>
      <c r="E2034" s="749" t="s">
        <v>11811</v>
      </c>
      <c r="F2034" s="749" t="s">
        <v>11802</v>
      </c>
      <c r="I2034" s="749" t="s">
        <v>2478</v>
      </c>
      <c r="J2034" s="749" t="n">
        <v>162.64</v>
      </c>
    </row>
    <row collapsed="false" customFormat="false" customHeight="true" hidden="true" ht="12.75" outlineLevel="0" r="2035">
      <c r="A2035" s="749" t="s">
        <v>11812</v>
      </c>
      <c r="B2035" s="749" t="str">
        <f aca="false">C2035&amp;D2035&amp;E2035&amp;F2035&amp;G2035&amp;H2035</f>
        <v>ESCAVACAO EM MATERIAL DE 2ªCATEGORIA(MOLEDO OU ROCHA MUITO DECOMPOSTA),COM EQUIPAMENTO A AR COMPRIMIDO,SEM UTILIZACAO DE EXPLOSIVOS,EM TALUDES,VALA/CAVA,ENTRE 6,00 E 7,50M DE PROFUNDIDADE,INCLUSIVE EMPILHAMENTO DO MATERIAL PARA REMOCAO</v>
      </c>
      <c r="C2035" s="749" t="s">
        <v>11795</v>
      </c>
      <c r="D2035" s="749" t="s">
        <v>11796</v>
      </c>
      <c r="E2035" s="749" t="s">
        <v>11811</v>
      </c>
      <c r="F2035" s="749" t="s">
        <v>11802</v>
      </c>
      <c r="I2035" s="749" t="s">
        <v>2478</v>
      </c>
      <c r="J2035" s="749" t="n">
        <v>147.94</v>
      </c>
    </row>
    <row collapsed="false" customFormat="false" customHeight="true" hidden="true" ht="12.75" outlineLevel="0" r="2036">
      <c r="A2036" s="749" t="s">
        <v>11813</v>
      </c>
      <c r="B2036" s="749" t="str">
        <f aca="false">C2036&amp;D2036&amp;E2036&amp;F2036&amp;G2036&amp;H2036</f>
        <v>ESCAVACAO EM MATERIAL DE 2ªCATEGORIA(MOLEDO OU ROCHA DECOMPOSTA),COM EQUIPAMENTO A AR COMPRIMIDO,SEM UTILIZACAO DE EXPLOSIVOS,EM TALUDES,VALA/CAVA,ATE 1,50M DE PROFUNDIDADE,INCLUSIVE EMPILHAMENTO DO MATERIAL PARA REMOCAO</v>
      </c>
      <c r="C2036" s="749" t="s">
        <v>11814</v>
      </c>
      <c r="D2036" s="749" t="s">
        <v>11815</v>
      </c>
      <c r="E2036" s="749" t="s">
        <v>11816</v>
      </c>
      <c r="F2036" s="749" t="s">
        <v>11817</v>
      </c>
      <c r="I2036" s="749" t="s">
        <v>2478</v>
      </c>
      <c r="J2036" s="749" t="n">
        <v>426.46</v>
      </c>
    </row>
    <row collapsed="false" customFormat="false" customHeight="true" hidden="true" ht="12.75" outlineLevel="0" r="2037">
      <c r="A2037" s="749" t="s">
        <v>11818</v>
      </c>
      <c r="B2037" s="749" t="str">
        <f aca="false">C2037&amp;D2037&amp;E2037&amp;F2037&amp;G2037&amp;H2037</f>
        <v>ESCAVACAO EM MATERIAL DE 2ªCATEGORIA(MOLEDO OU ROCHA DECOMPOSTA),COM EQUIPAMENTO A AR COMPRIMIDO,SEM UTILIZACAO DE EXPLOSIVOS,EM TALUDES,VALA/CAVA,ATE 1,50M DE PROFUNDIDADE,INCLUSIVE EMPILHAMENTO DO MATERIAL PARA REMOCAO</v>
      </c>
      <c r="C2037" s="749" t="s">
        <v>11814</v>
      </c>
      <c r="D2037" s="749" t="s">
        <v>11815</v>
      </c>
      <c r="E2037" s="749" t="s">
        <v>11816</v>
      </c>
      <c r="F2037" s="749" t="s">
        <v>11817</v>
      </c>
      <c r="I2037" s="749" t="s">
        <v>2478</v>
      </c>
      <c r="J2037" s="749" t="n">
        <v>389.79</v>
      </c>
    </row>
    <row collapsed="false" customFormat="false" customHeight="true" hidden="true" ht="12.75" outlineLevel="0" r="2038">
      <c r="A2038" s="749" t="s">
        <v>11819</v>
      </c>
      <c r="B2038" s="749" t="str">
        <f aca="false">C2038&amp;D2038&amp;E2038&amp;F2038&amp;G2038&amp;H2038</f>
        <v>ESCAVACAO EM MATERIAL DE 2ªCATEGORIA(MOLEDO OU ROCHA DECOMPOSTA),COM EQUIPAMENTO A AR COMPRIMIDO,SEM UTILIZACAO DE EXPLOSIVOS,EM TALUDES,VALA/CAVA,ENTRE 1,50 E 3,00M DE PROFUNDIDADE,INCLUSIVE EMPILHAMENTO DO MATERIAL PARA REMOCAO</v>
      </c>
      <c r="C2038" s="749" t="s">
        <v>11814</v>
      </c>
      <c r="D2038" s="749" t="s">
        <v>11815</v>
      </c>
      <c r="E2038" s="749" t="s">
        <v>11820</v>
      </c>
      <c r="F2038" s="749" t="s">
        <v>11821</v>
      </c>
      <c r="I2038" s="749" t="s">
        <v>2478</v>
      </c>
      <c r="J2038" s="749" t="n">
        <v>439.39</v>
      </c>
    </row>
    <row collapsed="false" customFormat="false" customHeight="true" hidden="true" ht="12.75" outlineLevel="0" r="2039">
      <c r="A2039" s="749" t="s">
        <v>11822</v>
      </c>
      <c r="B2039" s="749" t="str">
        <f aca="false">C2039&amp;D2039&amp;E2039&amp;F2039&amp;G2039&amp;H2039</f>
        <v>ESCAVACAO EM MATERIAL DE 2ªCATEGORIA(MOLEDO OU ROCHA DECOMPOSTA),COM EQUIPAMENTO A AR COMPRIMIDO,SEM UTILIZACAO DE EXPLOSIVOS,EM TALUDES,VALA/CAVA,ENTRE 1,50 E 3,00M DE PROFUNDIDADE,INCLUSIVE EMPILHAMENTO DO MATERIAL PARA REMOCAO</v>
      </c>
      <c r="C2039" s="749" t="s">
        <v>11814</v>
      </c>
      <c r="D2039" s="749" t="s">
        <v>11815</v>
      </c>
      <c r="E2039" s="749" t="s">
        <v>11820</v>
      </c>
      <c r="F2039" s="749" t="s">
        <v>11821</v>
      </c>
      <c r="I2039" s="749" t="s">
        <v>2478</v>
      </c>
      <c r="J2039" s="749" t="n">
        <v>401.61</v>
      </c>
    </row>
    <row collapsed="false" customFormat="false" customHeight="true" hidden="true" ht="12.75" outlineLevel="0" r="2040">
      <c r="A2040" s="749" t="s">
        <v>11823</v>
      </c>
      <c r="B2040" s="749" t="str">
        <f aca="false">C2040&amp;D2040&amp;E2040&amp;F2040&amp;G2040&amp;H2040</f>
        <v>ESCAVACAO EM MATERIAL DE 2ªCATEGORIA(MOLEDO OU ROCHA DECOMPOSTA),COM EQUIPAMENTO A AR COMPRIMIDO,SEM UTILIZACAO DE EXPLOSIVOS,EM TALUDES,VALA/CAVA,ENTRE 3,00 E 4,50M DE PROFUNDIDADE,INCLUSIVE EMPILHAMENTO DO MATERIAL PARA REMOCAO</v>
      </c>
      <c r="C2040" s="749" t="s">
        <v>11814</v>
      </c>
      <c r="D2040" s="749" t="s">
        <v>11815</v>
      </c>
      <c r="E2040" s="749" t="s">
        <v>11824</v>
      </c>
      <c r="F2040" s="749" t="s">
        <v>11821</v>
      </c>
      <c r="I2040" s="749" t="s">
        <v>2478</v>
      </c>
      <c r="J2040" s="749" t="n">
        <v>456.45</v>
      </c>
    </row>
    <row collapsed="false" customFormat="false" customHeight="true" hidden="true" ht="12.75" outlineLevel="0" r="2041">
      <c r="A2041" s="749" t="s">
        <v>11825</v>
      </c>
      <c r="B2041" s="749" t="str">
        <f aca="false">C2041&amp;D2041&amp;E2041&amp;F2041&amp;G2041&amp;H2041</f>
        <v>ESCAVACAO EM MATERIAL DE 2ªCATEGORIA(MOLEDO OU ROCHA DECOMPOSTA),COM EQUIPAMENTO A AR COMPRIMIDO,SEM UTILIZACAO DE EXPLOSIVOS,EM TALUDES,VALA/CAVA,ENTRE 3,00 E 4,50M DE PROFUNDIDADE,INCLUSIVE EMPILHAMENTO DO MATERIAL PARA REMOCAO</v>
      </c>
      <c r="C2041" s="749" t="s">
        <v>11814</v>
      </c>
      <c r="D2041" s="749" t="s">
        <v>11815</v>
      </c>
      <c r="E2041" s="749" t="s">
        <v>11824</v>
      </c>
      <c r="F2041" s="749" t="s">
        <v>11821</v>
      </c>
      <c r="I2041" s="749" t="s">
        <v>2478</v>
      </c>
      <c r="J2041" s="749" t="n">
        <v>417.2</v>
      </c>
    </row>
    <row collapsed="false" customFormat="false" customHeight="true" hidden="true" ht="12.75" outlineLevel="0" r="2042">
      <c r="A2042" s="749" t="s">
        <v>11826</v>
      </c>
      <c r="B2042" s="749" t="str">
        <f aca="false">C2042&amp;D2042&amp;E2042&amp;F2042&amp;G2042&amp;H2042</f>
        <v>ESCAVACAO EM MATERIAL DE 2ªCATEGORIA(MOLEDO OU ROCHA DECOMPOSTA),COM EQUIPAMENTO A AR COMPRIMIDO,SEM UTILIZACAO DE EXPLOSIVOS,EM TALUDES,VALA/CAVA,ENTRE 4,50 E 6,00M DE PROFUNDIDADE,INCLUSIVE EMPILHAMENTO DO MATERIAL PARA REMOCAO</v>
      </c>
      <c r="C2042" s="749" t="s">
        <v>11814</v>
      </c>
      <c r="D2042" s="749" t="s">
        <v>11815</v>
      </c>
      <c r="E2042" s="749" t="s">
        <v>11827</v>
      </c>
      <c r="F2042" s="749" t="s">
        <v>11821</v>
      </c>
      <c r="I2042" s="749" t="s">
        <v>2478</v>
      </c>
      <c r="J2042" s="749" t="n">
        <v>469.68</v>
      </c>
    </row>
    <row collapsed="false" customFormat="false" customHeight="true" hidden="true" ht="12.75" outlineLevel="0" r="2043">
      <c r="A2043" s="749" t="s">
        <v>11828</v>
      </c>
      <c r="B2043" s="749" t="str">
        <f aca="false">C2043&amp;D2043&amp;E2043&amp;F2043&amp;G2043&amp;H2043</f>
        <v>ESCAVACAO EM MATERIAL DE 2ªCATEGORIA(MOLEDO OU ROCHA DECOMPOSTA),COM EQUIPAMENTO A AR COMPRIMIDO,SEM UTILIZACAO DE EXPLOSIVOS,EM TALUDES,VALA/CAVA,ENTRE 4,50 E 6,00M DE PROFUNDIDADE,INCLUSIVE EMPILHAMENTO DO MATERIAL PARA REMOCAO</v>
      </c>
      <c r="C2043" s="749" t="s">
        <v>11814</v>
      </c>
      <c r="D2043" s="749" t="s">
        <v>11815</v>
      </c>
      <c r="E2043" s="749" t="s">
        <v>11827</v>
      </c>
      <c r="F2043" s="749" t="s">
        <v>11821</v>
      </c>
      <c r="I2043" s="749" t="s">
        <v>2478</v>
      </c>
      <c r="J2043" s="749" t="n">
        <v>429.31</v>
      </c>
    </row>
    <row collapsed="false" customFormat="false" customHeight="true" hidden="true" ht="12.75" outlineLevel="0" r="2044">
      <c r="A2044" s="749" t="s">
        <v>11829</v>
      </c>
      <c r="B2044" s="749" t="str">
        <f aca="false">C2044&amp;D2044&amp;E2044&amp;F2044&amp;G2044&amp;H2044</f>
        <v>ESCAVACAO EM MATERIAL DE 2ªCATEGORIA(MOLEDO OU ROCHA DECOMPOSTA),COM EQUIPAMENTO A AR COMPRIMIDO,SEM UTILIZACAO DE EXPLOSIVOS,EM TALUDES,VALA/CAVA,ENTRE 6,00 E 7,50M DE PROFUNDIDADE,INCLUSIVE EMPILHAMENTO DO MATERIAL PARA REMOCAO</v>
      </c>
      <c r="C2044" s="749" t="s">
        <v>11814</v>
      </c>
      <c r="D2044" s="749" t="s">
        <v>11815</v>
      </c>
      <c r="E2044" s="749" t="s">
        <v>11830</v>
      </c>
      <c r="F2044" s="749" t="s">
        <v>11821</v>
      </c>
      <c r="I2044" s="749" t="s">
        <v>2478</v>
      </c>
      <c r="J2044" s="749" t="n">
        <v>490.56</v>
      </c>
    </row>
    <row collapsed="false" customFormat="false" customHeight="true" hidden="true" ht="12.75" outlineLevel="0" r="2045">
      <c r="A2045" s="749" t="s">
        <v>11831</v>
      </c>
      <c r="B2045" s="749" t="str">
        <f aca="false">C2045&amp;D2045&amp;E2045&amp;F2045&amp;G2045&amp;H2045</f>
        <v>ESCAVACAO EM MATERIAL DE 2ªCATEGORIA(MOLEDO OU ROCHA DECOMPOSTA),COM EQUIPAMENTO A AR COMPRIMIDO,SEM UTILIZACAO DE EXPLOSIVOS,EM TALUDES,VALA/CAVA,ENTRE 6,00 E 7,50M DE PROFUNDIDADE,INCLUSIVE EMPILHAMENTO DO MATERIAL PARA REMOCAO</v>
      </c>
      <c r="C2045" s="749" t="s">
        <v>11814</v>
      </c>
      <c r="D2045" s="749" t="s">
        <v>11815</v>
      </c>
      <c r="E2045" s="749" t="s">
        <v>11830</v>
      </c>
      <c r="F2045" s="749" t="s">
        <v>11821</v>
      </c>
      <c r="I2045" s="749" t="s">
        <v>2478</v>
      </c>
      <c r="J2045" s="749" t="n">
        <v>448.38</v>
      </c>
    </row>
    <row collapsed="false" customFormat="false" customHeight="true" hidden="true" ht="12.75" outlineLevel="0" r="2046">
      <c r="A2046" s="749" t="s">
        <v>11832</v>
      </c>
      <c r="B2046" s="749" t="str">
        <f aca="false">C2046&amp;D2046&amp;E2046&amp;F2046&amp;G2046&amp;H2046</f>
        <v>ESCAVACAO EM MATERIAL DE 3ªCATEGORIA(ROCHA SA FRATURADA),COM EQUIPAMENTO A AR COMPRIMIDO E ENCUNHAMENTO GENERALIZADO,SEM UTILIZACAO DE EXPLOSIVOS,EM TALUDES,VALA/CAVA,ATE 1,50M DEPROFUNDIDADE,INCLUSIVE EMPILHAMENTO DO MATERIAL PARA REMOCAO</v>
      </c>
      <c r="C2046" s="749" t="s">
        <v>11833</v>
      </c>
      <c r="D2046" s="749" t="s">
        <v>11834</v>
      </c>
      <c r="E2046" s="749" t="s">
        <v>11835</v>
      </c>
      <c r="F2046" s="749" t="s">
        <v>11836</v>
      </c>
      <c r="I2046" s="749" t="s">
        <v>2478</v>
      </c>
      <c r="J2046" s="749" t="n">
        <v>478.27</v>
      </c>
    </row>
    <row collapsed="false" customFormat="false" customHeight="true" hidden="true" ht="12.75" outlineLevel="0" r="2047">
      <c r="A2047" s="749" t="s">
        <v>11837</v>
      </c>
      <c r="B2047" s="749" t="str">
        <f aca="false">C2047&amp;D2047&amp;E2047&amp;F2047&amp;G2047&amp;H2047</f>
        <v>ESCAVACAO EM MATERIAL DE 3ªCATEGORIA(ROCHA SA FRATURADA),COM EQUIPAMENTO A AR COMPRIMIDO E ENCUNHAMENTO GENERALIZADO,SEM UTILIZACAO DE EXPLOSIVOS,EM TALUDES,VALA/CAVA,ATE 1,50M DEPROFUNDIDADE,INCLUSIVE EMPILHAMENTO DO MATERIAL PARA REMOCAO</v>
      </c>
      <c r="C2047" s="749" t="s">
        <v>11833</v>
      </c>
      <c r="D2047" s="749" t="s">
        <v>11834</v>
      </c>
      <c r="E2047" s="749" t="s">
        <v>11835</v>
      </c>
      <c r="F2047" s="749" t="s">
        <v>11836</v>
      </c>
      <c r="I2047" s="749" t="s">
        <v>2478</v>
      </c>
      <c r="J2047" s="749" t="n">
        <v>434.84</v>
      </c>
    </row>
    <row collapsed="false" customFormat="false" customHeight="true" hidden="true" ht="12.75" outlineLevel="0" r="2048">
      <c r="A2048" s="749" t="s">
        <v>11838</v>
      </c>
      <c r="B2048" s="749" t="str">
        <f aca="false">C2048&amp;D2048&amp;E2048&amp;F2048&amp;G2048&amp;H2048</f>
        <v>ESCAVACAO EM MATERIAL DE 3ªCATEGORIA(ROCHA SA FRATURADA),COM EQUIPAMENTO A AR COMPRIMIDO E ENCUNHAMENTO GENERALIZADO,SEM UTILIZACAO DE EXPLOSIVOS,EM TALUDES,VALA/CAVA,ENTRE 1,50 E3,00M DE PROFUNDIDADE,INCLUSIVE EMPILHAMENTO DO MATERIAL PARA REMOCAO</v>
      </c>
      <c r="C2048" s="749" t="s">
        <v>11833</v>
      </c>
      <c r="D2048" s="749" t="s">
        <v>11834</v>
      </c>
      <c r="E2048" s="749" t="s">
        <v>11839</v>
      </c>
      <c r="F2048" s="749" t="s">
        <v>11840</v>
      </c>
      <c r="G2048" s="749" t="s">
        <v>11841</v>
      </c>
      <c r="I2048" s="749" t="s">
        <v>2478</v>
      </c>
      <c r="J2048" s="749" t="n">
        <v>493.12</v>
      </c>
    </row>
    <row collapsed="false" customFormat="false" customHeight="true" hidden="true" ht="12.75" outlineLevel="0" r="2049">
      <c r="A2049" s="749" t="s">
        <v>11842</v>
      </c>
      <c r="B2049" s="749" t="str">
        <f aca="false">C2049&amp;D2049&amp;E2049&amp;F2049&amp;G2049&amp;H2049</f>
        <v>ESCAVACAO EM MATERIAL DE 3ªCATEGORIA(ROCHA SA FRATURADA),COM EQUIPAMENTO A AR COMPRIMIDO E ENCUNHAMENTO GENERALIZADO,SEM UTILIZACAO DE EXPLOSIVOS,EM TALUDES,VALA/CAVA,ENTRE 1,50 E3,00M DE PROFUNDIDADE,INCLUSIVE EMPILHAMENTO DO MATERIAL PARA REMOCAO</v>
      </c>
      <c r="C2049" s="749" t="s">
        <v>11833</v>
      </c>
      <c r="D2049" s="749" t="s">
        <v>11834</v>
      </c>
      <c r="E2049" s="749" t="s">
        <v>11839</v>
      </c>
      <c r="F2049" s="749" t="s">
        <v>11840</v>
      </c>
      <c r="G2049" s="749" t="s">
        <v>11841</v>
      </c>
      <c r="I2049" s="749" t="s">
        <v>2478</v>
      </c>
      <c r="J2049" s="749" t="n">
        <v>448.34</v>
      </c>
    </row>
    <row collapsed="false" customFormat="false" customHeight="true" hidden="true" ht="12.75" outlineLevel="0" r="2050">
      <c r="A2050" s="749" t="s">
        <v>11843</v>
      </c>
      <c r="B2050" s="749" t="str">
        <f aca="false">C2050&amp;D2050&amp;E2050&amp;F2050&amp;G2050&amp;H2050</f>
        <v>ESCAVACAO EM MATERIAL DE 3ªCATEGORIA(ROCHA SA FRATURADA),COM EQUIPAMENTO A AR COMPRIMIDO E ENCUNHAMENTO GENERALIZADO,SEM UTILIZACAO DE EXPLOSIVOS,EM TALUDES,VALA/CAVA,ENTRE 3,00 E4,50M DE PROFUNDIDADE,INCLUSIVE EMPILHAMENTO DO MATERIAL PARA REMOCAO</v>
      </c>
      <c r="C2050" s="749" t="s">
        <v>11833</v>
      </c>
      <c r="D2050" s="749" t="s">
        <v>11834</v>
      </c>
      <c r="E2050" s="749" t="s">
        <v>11844</v>
      </c>
      <c r="F2050" s="749" t="s">
        <v>11845</v>
      </c>
      <c r="G2050" s="749" t="s">
        <v>11841</v>
      </c>
      <c r="I2050" s="749" t="s">
        <v>2478</v>
      </c>
      <c r="J2050" s="749" t="n">
        <v>511.42</v>
      </c>
    </row>
    <row collapsed="false" customFormat="false" customHeight="true" hidden="true" ht="12.75" outlineLevel="0" r="2051">
      <c r="A2051" s="749" t="s">
        <v>11846</v>
      </c>
      <c r="B2051" s="749" t="str">
        <f aca="false">C2051&amp;D2051&amp;E2051&amp;F2051&amp;G2051&amp;H2051</f>
        <v>ESCAVACAO EM MATERIAL DE 3ªCATEGORIA(ROCHA SA FRATURADA),COM EQUIPAMENTO A AR COMPRIMIDO E ENCUNHAMENTO GENERALIZADO,SEM UTILIZACAO DE EXPLOSIVOS,EM TALUDES,VALA/CAVA,ENTRE 3,00 E4,50M DE PROFUNDIDADE,INCLUSIVE EMPILHAMENTO DO MATERIAL PARA REMOCAO</v>
      </c>
      <c r="C2051" s="749" t="s">
        <v>11833</v>
      </c>
      <c r="D2051" s="749" t="s">
        <v>11834</v>
      </c>
      <c r="E2051" s="749" t="s">
        <v>11844</v>
      </c>
      <c r="F2051" s="749" t="s">
        <v>11845</v>
      </c>
      <c r="G2051" s="749" t="s">
        <v>11841</v>
      </c>
      <c r="I2051" s="749" t="s">
        <v>2478</v>
      </c>
      <c r="J2051" s="749" t="n">
        <v>464.98</v>
      </c>
    </row>
    <row collapsed="false" customFormat="false" customHeight="true" hidden="true" ht="12.75" outlineLevel="0" r="2052">
      <c r="A2052" s="749" t="s">
        <v>11847</v>
      </c>
      <c r="B2052" s="749" t="str">
        <f aca="false">C2052&amp;D2052&amp;E2052&amp;F2052&amp;G2052&amp;H2052</f>
        <v>ESCAVACAO EM MATERIAL DE 3ªCATEGORIA(ROCHA SA FRATURADA),COM EQUIPAMENTO A AR COMPRIMIDO E ENCUNHAMENTO GENERALIZADO,SEM UTILIZACAO DE EXPLOSIVOS,EM TALUDES,VALA/CAVA,ENTRE 4,50 E6,00M DE PROFUNDIDADE,INCLUSIVE EMPILHAMENTO DO MATERIAL PARA REMOCAO</v>
      </c>
      <c r="C2052" s="749" t="s">
        <v>11833</v>
      </c>
      <c r="D2052" s="749" t="s">
        <v>11834</v>
      </c>
      <c r="E2052" s="749" t="s">
        <v>11848</v>
      </c>
      <c r="F2052" s="749" t="s">
        <v>11849</v>
      </c>
      <c r="G2052" s="749" t="s">
        <v>11841</v>
      </c>
      <c r="I2052" s="749" t="s">
        <v>2478</v>
      </c>
      <c r="J2052" s="749" t="n">
        <v>526.27</v>
      </c>
    </row>
    <row collapsed="false" customFormat="false" customHeight="true" hidden="true" ht="12.75" outlineLevel="0" r="2053">
      <c r="A2053" s="749" t="s">
        <v>11850</v>
      </c>
      <c r="B2053" s="749" t="str">
        <f aca="false">C2053&amp;D2053&amp;E2053&amp;F2053&amp;G2053&amp;H2053</f>
        <v>ESCAVACAO EM MATERIAL DE 3ªCATEGORIA(ROCHA SA FRATURADA),COM EQUIPAMENTO A AR COMPRIMIDO E ENCUNHAMENTO GENERALIZADO,SEM UTILIZACAO DE EXPLOSIVOS,EM TALUDES,VALA/CAVA,ENTRE 4,50 E6,00M DE PROFUNDIDADE,INCLUSIVE EMPILHAMENTO DO MATERIAL PARA REMOCAO</v>
      </c>
      <c r="C2053" s="749" t="s">
        <v>11833</v>
      </c>
      <c r="D2053" s="749" t="s">
        <v>11834</v>
      </c>
      <c r="E2053" s="749" t="s">
        <v>11848</v>
      </c>
      <c r="F2053" s="749" t="s">
        <v>11849</v>
      </c>
      <c r="G2053" s="749" t="s">
        <v>11841</v>
      </c>
      <c r="I2053" s="749" t="s">
        <v>2478</v>
      </c>
      <c r="J2053" s="749" t="n">
        <v>478.48</v>
      </c>
    </row>
    <row collapsed="false" customFormat="false" customHeight="true" hidden="true" ht="12.75" outlineLevel="0" r="2054">
      <c r="A2054" s="749" t="s">
        <v>11851</v>
      </c>
      <c r="B2054" s="749" t="str">
        <f aca="false">C2054&amp;D2054&amp;E2054&amp;F2054&amp;G2054&amp;H2054</f>
        <v>ESCAVACAO EM MATERIAL DE 3ªCATEGORIA(ROCHA SA FRATURADA),COM EQUIPAMENTO A AR COMPRIMIDO E ENCUNHAMENTO GENERALIZADO,SEM UTILIZACAO DE EXPLOSIVOS,EM TALUDES,VALA/CAVA,ENTRE 6,00 E7,50M DE PROFUNDIDADE,INCLUSIVE EMPILHAMENTO DO MATERIAL PARA REMOCAO</v>
      </c>
      <c r="C2054" s="749" t="s">
        <v>11833</v>
      </c>
      <c r="D2054" s="749" t="s">
        <v>11834</v>
      </c>
      <c r="E2054" s="749" t="s">
        <v>11852</v>
      </c>
      <c r="F2054" s="749" t="s">
        <v>11853</v>
      </c>
      <c r="G2054" s="749" t="s">
        <v>11841</v>
      </c>
      <c r="I2054" s="749" t="s">
        <v>2478</v>
      </c>
      <c r="J2054" s="749" t="n">
        <v>550.38</v>
      </c>
    </row>
    <row collapsed="false" customFormat="false" customHeight="true" hidden="true" ht="12.75" outlineLevel="0" r="2055">
      <c r="A2055" s="749" t="s">
        <v>11854</v>
      </c>
      <c r="B2055" s="749" t="str">
        <f aca="false">C2055&amp;D2055&amp;E2055&amp;F2055&amp;G2055&amp;H2055</f>
        <v>ESCAVACAO EM MATERIAL DE 3ªCATEGORIA(ROCHA SA FRATURADA),COM EQUIPAMENTO A AR COMPRIMIDO E ENCUNHAMENTO GENERALIZADO,SEM UTILIZACAO DE EXPLOSIVOS,EM TALUDES,VALA/CAVA,ENTRE 6,00 E7,50M DE PROFUNDIDADE,INCLUSIVE EMPILHAMENTO DO MATERIAL PARA REMOCAO</v>
      </c>
      <c r="C2055" s="749" t="s">
        <v>11833</v>
      </c>
      <c r="D2055" s="749" t="s">
        <v>11834</v>
      </c>
      <c r="E2055" s="749" t="s">
        <v>11852</v>
      </c>
      <c r="F2055" s="749" t="s">
        <v>11853</v>
      </c>
      <c r="G2055" s="749" t="s">
        <v>11841</v>
      </c>
      <c r="I2055" s="749" t="s">
        <v>2478</v>
      </c>
      <c r="J2055" s="749" t="n">
        <v>500.39</v>
      </c>
    </row>
    <row collapsed="false" customFormat="false" customHeight="true" hidden="true" ht="12.75" outlineLevel="0" r="2056">
      <c r="A2056" s="749" t="s">
        <v>11855</v>
      </c>
      <c r="B2056" s="749" t="str">
        <f aca="false">C2056&amp;D2056&amp;E2056&amp;F2056&amp;G2056&amp;H2056</f>
        <v>ESCAVACAO EM MATERIAL DE 3ªCATEGORIA(ROCHA VIVA),COM EQUIPAMENTO A AR COMPRIMIDO E SERRACAO COM BROCAS,SEGUIDA DE ENCUNHAMENTO,SEM UTILIZACAO DE EXPLOSIVOS,EM TALUDES,VALA/CAVA,ATE 1,50M DE PROFUNDIDADE,INCLUSIVE EMPILHAMENTO DO MATERIAL PARA REMOCAO</v>
      </c>
      <c r="C2056" s="749" t="s">
        <v>11856</v>
      </c>
      <c r="D2056" s="749" t="s">
        <v>11857</v>
      </c>
      <c r="E2056" s="749" t="s">
        <v>11858</v>
      </c>
      <c r="F2056" s="749" t="s">
        <v>11859</v>
      </c>
      <c r="G2056" s="749" t="s">
        <v>11860</v>
      </c>
      <c r="I2056" s="749" t="s">
        <v>2478</v>
      </c>
      <c r="J2056" s="749" t="n">
        <v>1081.84</v>
      </c>
    </row>
    <row collapsed="false" customFormat="false" customHeight="true" hidden="true" ht="12.75" outlineLevel="0" r="2057">
      <c r="A2057" s="749" t="s">
        <v>11861</v>
      </c>
      <c r="B2057" s="749" t="str">
        <f aca="false">C2057&amp;D2057&amp;E2057&amp;F2057&amp;G2057&amp;H2057</f>
        <v>ESCAVACAO EM MATERIAL DE 3ªCATEGORIA(ROCHA VIVA),COM EQUIPAMENTO A AR COMPRIMIDO E SERRACAO COM BROCAS,SEGUIDA DE ENCUNHAMENTO,SEM UTILIZACAO DE EXPLOSIVOS,EM TALUDES,VALA/CAVA,ATE 1,50M DE PROFUNDIDADE,INCLUSIVE EMPILHAMENTO DO MATERIAL PARA REMOCAO</v>
      </c>
      <c r="C2057" s="749" t="s">
        <v>11856</v>
      </c>
      <c r="D2057" s="749" t="s">
        <v>11857</v>
      </c>
      <c r="E2057" s="749" t="s">
        <v>11858</v>
      </c>
      <c r="F2057" s="749" t="s">
        <v>11859</v>
      </c>
      <c r="G2057" s="749" t="s">
        <v>11860</v>
      </c>
      <c r="I2057" s="749" t="s">
        <v>2478</v>
      </c>
      <c r="J2057" s="749" t="n">
        <v>987.41</v>
      </c>
    </row>
    <row collapsed="false" customFormat="false" customHeight="true" hidden="true" ht="12.75" outlineLevel="0" r="2058">
      <c r="A2058" s="749" t="s">
        <v>11862</v>
      </c>
      <c r="B2058" s="749" t="str">
        <f aca="false">C2058&amp;D2058&amp;E2058&amp;F2058&amp;G2058&amp;H2058</f>
        <v>ESCAVACAO EM MATERIAL DE 3ªCATEGORIA(ROCHA VIVA),COM EQUIPAMENTO A AR COMPRIMIDO E SERRACAO COM BROCAS,SEGUIDA DE ENCUNHAMENTO,SEM UTILIZACAO DE EXPLOSIVOS,EM TALUDES,VALA/CAVA,ENTRE 1,50 E 3,00M DE PROFUNDIDADE,INCLUSIVE EMPILHAMENTO DO MATERIAL PARA REMOCAO</v>
      </c>
      <c r="C2058" s="749" t="s">
        <v>11856</v>
      </c>
      <c r="D2058" s="749" t="s">
        <v>11857</v>
      </c>
      <c r="E2058" s="749" t="s">
        <v>11863</v>
      </c>
      <c r="F2058" s="749" t="s">
        <v>11864</v>
      </c>
      <c r="G2058" s="749" t="s">
        <v>11865</v>
      </c>
      <c r="I2058" s="749" t="s">
        <v>2478</v>
      </c>
      <c r="J2058" s="749" t="n">
        <v>1128.69</v>
      </c>
    </row>
    <row collapsed="false" customFormat="false" customHeight="true" hidden="true" ht="12.75" outlineLevel="0" r="2059">
      <c r="A2059" s="749" t="s">
        <v>11866</v>
      </c>
      <c r="B2059" s="749" t="str">
        <f aca="false">C2059&amp;D2059&amp;E2059&amp;F2059&amp;G2059&amp;H2059</f>
        <v>ESCAVACAO EM MATERIAL DE 3ªCATEGORIA(ROCHA VIVA),COM EQUIPAMENTO A AR COMPRIMIDO E SERRACAO COM BROCAS,SEGUIDA DE ENCUNHAMENTO,SEM UTILIZACAO DE EXPLOSIVOS,EM TALUDES,VALA/CAVA,ENTRE 1,50 E 3,00M DE PROFUNDIDADE,INCLUSIVE EMPILHAMENTO DO MATERIAL PARA REMOCAO</v>
      </c>
      <c r="C2059" s="749" t="s">
        <v>11856</v>
      </c>
      <c r="D2059" s="749" t="s">
        <v>11857</v>
      </c>
      <c r="E2059" s="749" t="s">
        <v>11863</v>
      </c>
      <c r="F2059" s="749" t="s">
        <v>11864</v>
      </c>
      <c r="G2059" s="749" t="s">
        <v>11865</v>
      </c>
      <c r="I2059" s="749" t="s">
        <v>2478</v>
      </c>
      <c r="J2059" s="749" t="n">
        <v>1031.4</v>
      </c>
    </row>
    <row collapsed="false" customFormat="false" customHeight="true" hidden="true" ht="12.75" outlineLevel="0" r="2060">
      <c r="A2060" s="749" t="s">
        <v>11867</v>
      </c>
      <c r="B2060" s="749" t="str">
        <f aca="false">C2060&amp;D2060&amp;E2060&amp;F2060&amp;G2060&amp;H2060</f>
        <v>ESCAVACAO EM MATERIAL DE 3ªCATEGORIA(ROCHA VIVA),COM EQUIPAMENTO A AR COMPRIMIDO E SERRACAO COM BROCAS,SEGUIDA DE ENCUNHAMENTO,SEM UTILIZACAO DE EXPLOSIVOS,EM TALUDES,VALA/CAVA,ENTRE 3,00 E 4,50M DE PROFUNDIDADE,INCLUSIVE EMPILHAMENTO DO MATERIAL PARA REMOCAO</v>
      </c>
      <c r="C2060" s="749" t="s">
        <v>11856</v>
      </c>
      <c r="D2060" s="749" t="s">
        <v>11857</v>
      </c>
      <c r="E2060" s="749" t="s">
        <v>11863</v>
      </c>
      <c r="F2060" s="749" t="s">
        <v>11868</v>
      </c>
      <c r="G2060" s="749" t="s">
        <v>11865</v>
      </c>
      <c r="I2060" s="749" t="s">
        <v>2478</v>
      </c>
      <c r="J2060" s="749" t="n">
        <v>1173.17</v>
      </c>
    </row>
    <row collapsed="false" customFormat="false" customHeight="true" hidden="true" ht="12.75" outlineLevel="0" r="2061">
      <c r="A2061" s="749" t="s">
        <v>11869</v>
      </c>
      <c r="B2061" s="749" t="str">
        <f aca="false">C2061&amp;D2061&amp;E2061&amp;F2061&amp;G2061&amp;H2061</f>
        <v>ESCAVACAO EM MATERIAL DE 3ªCATEGORIA(ROCHA VIVA),COM EQUIPAMENTO A AR COMPRIMIDO E SERRACAO COM BROCAS,SEGUIDA DE ENCUNHAMENTO,SEM UTILIZACAO DE EXPLOSIVOS,EM TALUDES,VALA/CAVA,ENTRE 3,00 E 4,50M DE PROFUNDIDADE,INCLUSIVE EMPILHAMENTO DO MATERIAL PARA REMOCAO</v>
      </c>
      <c r="C2061" s="749" t="s">
        <v>11856</v>
      </c>
      <c r="D2061" s="749" t="s">
        <v>11857</v>
      </c>
      <c r="E2061" s="749" t="s">
        <v>11863</v>
      </c>
      <c r="F2061" s="749" t="s">
        <v>11868</v>
      </c>
      <c r="G2061" s="749" t="s">
        <v>11865</v>
      </c>
      <c r="I2061" s="749" t="s">
        <v>2478</v>
      </c>
      <c r="J2061" s="749" t="n">
        <v>1072.11</v>
      </c>
    </row>
    <row collapsed="false" customFormat="false" customHeight="true" hidden="true" ht="12.75" outlineLevel="0" r="2062">
      <c r="A2062" s="749" t="s">
        <v>11870</v>
      </c>
      <c r="B2062" s="749" t="str">
        <f aca="false">C2062&amp;D2062&amp;E2062&amp;F2062&amp;G2062&amp;H2062</f>
        <v>ESCAVACAO EM MATERIAL DE 3ªCATEGORIA(ROCHA VIVA),COM EQUIPAMENTO A AR COMPRIMIDO E SERRACAO COM BROCAS,SEGUIDA DE ENCUNHAMENTO,SEM UTILIZACAO DE EXPLOSIVOS,EM TALUDES,VALA/CAVA,ENTRE 4,50 E 6,00M DE PROFUNDIDADE,INCLUSIVE EMPILHAMENTO DO MATERIAL PARA REMOCAO</v>
      </c>
      <c r="C2062" s="749" t="s">
        <v>11856</v>
      </c>
      <c r="D2062" s="749" t="s">
        <v>11857</v>
      </c>
      <c r="E2062" s="749" t="s">
        <v>11863</v>
      </c>
      <c r="F2062" s="749" t="s">
        <v>11871</v>
      </c>
      <c r="G2062" s="749" t="s">
        <v>11865</v>
      </c>
      <c r="I2062" s="749" t="s">
        <v>2478</v>
      </c>
      <c r="J2062" s="749" t="n">
        <v>1206.73</v>
      </c>
    </row>
    <row collapsed="false" customFormat="false" customHeight="true" hidden="true" ht="12.75" outlineLevel="0" r="2063">
      <c r="A2063" s="749" t="s">
        <v>11872</v>
      </c>
      <c r="B2063" s="749" t="str">
        <f aca="false">C2063&amp;D2063&amp;E2063&amp;F2063&amp;G2063&amp;H2063</f>
        <v>ESCAVACAO EM MATERIAL DE 3ªCATEGORIA(ROCHA VIVA),COM EQUIPAMENTO A AR COMPRIMIDO E SERRACAO COM BROCAS,SEGUIDA DE ENCUNHAMENTO,SEM UTILIZACAO DE EXPLOSIVOS,EM TALUDES,VALA/CAVA,ENTRE 4,50 E 6,00M DE PROFUNDIDADE,INCLUSIVE EMPILHAMENTO DO MATERIAL PARA REMOCAO</v>
      </c>
      <c r="C2063" s="749" t="s">
        <v>11856</v>
      </c>
      <c r="D2063" s="749" t="s">
        <v>11857</v>
      </c>
      <c r="E2063" s="749" t="s">
        <v>11863</v>
      </c>
      <c r="F2063" s="749" t="s">
        <v>11871</v>
      </c>
      <c r="G2063" s="749" t="s">
        <v>11865</v>
      </c>
      <c r="I2063" s="749" t="s">
        <v>2478</v>
      </c>
      <c r="J2063" s="749" t="n">
        <v>1102.85</v>
      </c>
    </row>
    <row collapsed="false" customFormat="false" customHeight="true" hidden="true" ht="12.75" outlineLevel="0" r="2064">
      <c r="A2064" s="749" t="s">
        <v>11873</v>
      </c>
      <c r="B2064" s="749" t="str">
        <f aca="false">C2064&amp;D2064&amp;E2064&amp;F2064&amp;G2064&amp;H2064</f>
        <v>ESCAVACAO EM MATERIAL DE 3ªCATEGORIA(ROCHA VIVA),COM EQUIPAMENTO A AR COMPRIMIDO E SERRACAO COM BROCAS,SEGUIDA DE ENCUNHAMENTO,SEM UTILIZACAO DE EXPLOSIVOS,EM TALUDES,VALA/CAVA,ENTRE 6,00 E 7,50M DE PROFUNDIDADE,INCLUSIVE EMPILHAMENTO DO MATERIAL PARA REMOCAO</v>
      </c>
      <c r="C2064" s="749" t="s">
        <v>11856</v>
      </c>
      <c r="D2064" s="749" t="s">
        <v>11857</v>
      </c>
      <c r="E2064" s="749" t="s">
        <v>11863</v>
      </c>
      <c r="F2064" s="749" t="s">
        <v>11874</v>
      </c>
      <c r="G2064" s="749" t="s">
        <v>11865</v>
      </c>
      <c r="I2064" s="749" t="s">
        <v>2478</v>
      </c>
      <c r="J2064" s="749" t="n">
        <v>1262.15</v>
      </c>
    </row>
    <row collapsed="false" customFormat="false" customHeight="true" hidden="true" ht="12.75" outlineLevel="0" r="2065">
      <c r="A2065" s="749" t="s">
        <v>11875</v>
      </c>
      <c r="B2065" s="749" t="str">
        <f aca="false">C2065&amp;D2065&amp;E2065&amp;F2065&amp;G2065&amp;H2065</f>
        <v>ESCAVACAO EM MATERIAL DE 3ªCATEGORIA(ROCHA VIVA),COM EQUIPAMENTO A AR COMPRIMIDO E SERRACAO COM BROCAS,SEGUIDA DE ENCUNHAMENTO,SEM UTILIZACAO DE EXPLOSIVOS,EM TALUDES,VALA/CAVA,ENTRE 6,00 E 7,50M DE PROFUNDIDADE,INCLUSIVE EMPILHAMENTO DO MATERIAL PARA REMOCAO</v>
      </c>
      <c r="C2065" s="749" t="s">
        <v>11856</v>
      </c>
      <c r="D2065" s="749" t="s">
        <v>11857</v>
      </c>
      <c r="E2065" s="749" t="s">
        <v>11863</v>
      </c>
      <c r="F2065" s="749" t="s">
        <v>11874</v>
      </c>
      <c r="G2065" s="749" t="s">
        <v>11865</v>
      </c>
      <c r="I2065" s="749" t="s">
        <v>2478</v>
      </c>
      <c r="J2065" s="749" t="n">
        <v>1153.53</v>
      </c>
    </row>
    <row collapsed="false" customFormat="false" customHeight="true" hidden="true" ht="12.75" outlineLevel="0" r="2066">
      <c r="A2066" s="749" t="s">
        <v>11876</v>
      </c>
      <c r="B2066" s="749" t="str">
        <f aca="false">C2066&amp;D2066&amp;E2066&amp;F2066&amp;G2066&amp;H2066</f>
        <v>ESCAVACAO EM MATERIAL DE 3ªCATEGORIA(ROCHA SA FRATURADA),COM EQUIPAMENTO A AR COMPRIMIDO,A CEU ABERTO,SEM UTILIZACAO DEEXPLOSIVOS,INCLUSIVE EMPILHAMENTO DO MATERIAL PARA REMOCAO</v>
      </c>
      <c r="C2066" s="749" t="s">
        <v>11833</v>
      </c>
      <c r="D2066" s="749" t="s">
        <v>11877</v>
      </c>
      <c r="E2066" s="749" t="s">
        <v>11878</v>
      </c>
      <c r="I2066" s="749" t="s">
        <v>2478</v>
      </c>
      <c r="J2066" s="749" t="n">
        <v>286.96</v>
      </c>
    </row>
    <row collapsed="false" customFormat="false" customHeight="true" hidden="true" ht="12.75" outlineLevel="0" r="2067">
      <c r="A2067" s="749" t="s">
        <v>11879</v>
      </c>
      <c r="B2067" s="749" t="str">
        <f aca="false">C2067&amp;D2067&amp;E2067&amp;F2067&amp;G2067&amp;H2067</f>
        <v>ESCAVACAO EM MATERIAL DE 3ªCATEGORIA(ROCHA SA FRATURADA),COM EQUIPAMENTO A AR COMPRIMIDO,A CEU ABERTO,SEM UTILIZACAO DEEXPLOSIVOS,INCLUSIVE EMPILHAMENTO DO MATERIAL PARA REMOCAO</v>
      </c>
      <c r="C2067" s="749" t="s">
        <v>11833</v>
      </c>
      <c r="D2067" s="749" t="s">
        <v>11877</v>
      </c>
      <c r="E2067" s="749" t="s">
        <v>11878</v>
      </c>
      <c r="I2067" s="749" t="s">
        <v>2478</v>
      </c>
      <c r="J2067" s="749" t="n">
        <v>260.9</v>
      </c>
    </row>
    <row collapsed="false" customFormat="false" customHeight="true" hidden="true" ht="12.75" outlineLevel="0" r="2068">
      <c r="A2068" s="749" t="s">
        <v>11880</v>
      </c>
      <c r="B2068" s="749" t="str">
        <f aca="false">C2068&amp;D2068&amp;E2068&amp;F2068&amp;G2068&amp;H2068</f>
        <v>ESCAVACAO EM MATERIAL DE 3ªCATEGORIA(ROCHA VIVA),COM EQUIPAMENTO A AR COMPRIMIDO,A CEU ABERTO,SEM UTILIZACAO DE EXPLOSIVOS,INCLUSIVE EMPILHAMENTO DO MATERIAL PARA REMOCAO</v>
      </c>
      <c r="C2068" s="749" t="s">
        <v>11856</v>
      </c>
      <c r="D2068" s="749" t="s">
        <v>11881</v>
      </c>
      <c r="E2068" s="749" t="s">
        <v>11882</v>
      </c>
      <c r="I2068" s="749" t="s">
        <v>2478</v>
      </c>
      <c r="J2068" s="749" t="n">
        <v>778.54</v>
      </c>
    </row>
    <row collapsed="false" customFormat="false" customHeight="true" hidden="true" ht="12.75" outlineLevel="0" r="2069">
      <c r="A2069" s="749" t="s">
        <v>11883</v>
      </c>
      <c r="B2069" s="749" t="str">
        <f aca="false">C2069&amp;D2069&amp;E2069&amp;F2069&amp;G2069&amp;H2069</f>
        <v>ESCAVACAO EM MATERIAL DE 3ªCATEGORIA(ROCHA VIVA),COM EQUIPAMENTO A AR COMPRIMIDO,A CEU ABERTO,SEM UTILIZACAO DE EXPLOSIVOS,INCLUSIVE EMPILHAMENTO DO MATERIAL PARA REMOCAO</v>
      </c>
      <c r="C2069" s="749" t="s">
        <v>11856</v>
      </c>
      <c r="D2069" s="749" t="s">
        <v>11881</v>
      </c>
      <c r="E2069" s="749" t="s">
        <v>11882</v>
      </c>
      <c r="I2069" s="749" t="s">
        <v>2478</v>
      </c>
      <c r="J2069" s="749" t="n">
        <v>712.44</v>
      </c>
    </row>
    <row collapsed="false" customFormat="false" customHeight="true" hidden="true" ht="12.75" outlineLevel="0" r="2070">
      <c r="A2070" s="749" t="s">
        <v>11884</v>
      </c>
      <c r="B2070" s="749" t="str">
        <f aca="false">C2070&amp;D2070&amp;E2070&amp;F2070&amp;G2070&amp;H2070</f>
        <v>ESCAVACAO EM MATERIAL DE 2ªCATEGORIA(MOLEDO OU ROCHA MUITO DECOMPOSTA),COM EQUIPAMENTO A AR COMPRIMIDO,A CEU ABERTO,SEMUTILIZACAO DE EXPLOSIVOS,INCLUSIVE EMPILHAMENTO DO MATERIALPARA REMOCAO</v>
      </c>
      <c r="C2070" s="749" t="s">
        <v>11795</v>
      </c>
      <c r="D2070" s="749" t="s">
        <v>11885</v>
      </c>
      <c r="E2070" s="749" t="s">
        <v>11886</v>
      </c>
      <c r="F2070" s="749" t="s">
        <v>11887</v>
      </c>
      <c r="I2070" s="749" t="s">
        <v>2478</v>
      </c>
      <c r="J2070" s="749" t="n">
        <v>85.05</v>
      </c>
    </row>
    <row collapsed="false" customFormat="false" customHeight="true" hidden="true" ht="12.75" outlineLevel="0" r="2071">
      <c r="A2071" s="749" t="s">
        <v>11888</v>
      </c>
      <c r="B2071" s="749" t="str">
        <f aca="false">C2071&amp;D2071&amp;E2071&amp;F2071&amp;G2071&amp;H2071</f>
        <v>ESCAVACAO EM MATERIAL DE 2ªCATEGORIA(MOLEDO OU ROCHA MUITO DECOMPOSTA),COM EQUIPAMENTO A AR COMPRIMIDO,A CEU ABERTO,SEMUTILIZACAO DE EXPLOSIVOS,INCLUSIVE EMPILHAMENTO DO MATERIALPARA REMOCAO</v>
      </c>
      <c r="C2071" s="749" t="s">
        <v>11795</v>
      </c>
      <c r="D2071" s="749" t="s">
        <v>11885</v>
      </c>
      <c r="E2071" s="749" t="s">
        <v>11886</v>
      </c>
      <c r="F2071" s="749" t="s">
        <v>11887</v>
      </c>
      <c r="I2071" s="749" t="s">
        <v>2478</v>
      </c>
      <c r="J2071" s="749" t="n">
        <v>77.38</v>
      </c>
    </row>
    <row collapsed="false" customFormat="false" customHeight="true" hidden="true" ht="12.75" outlineLevel="0" r="2072">
      <c r="A2072" s="749" t="s">
        <v>11889</v>
      </c>
      <c r="B2072" s="749" t="str">
        <f aca="false">C2072&amp;D2072&amp;E2072&amp;F2072&amp;G2072&amp;H2072</f>
        <v>ESCAVACAO EM MATERIAL DE 2ªCATEGORIA(MOLEDO OU ROCHA DECOMPOSTA),COM EQUIPAMENTO A AR COMPRIMIDO,A CEU ABERTO,SEM UTILIZACAO DE EXPLOSIVOS,INCLUSIVE EMPILHAMENTO DO MATERIAL PARA REMOCAO</v>
      </c>
      <c r="C2072" s="749" t="s">
        <v>11814</v>
      </c>
      <c r="D2072" s="749" t="s">
        <v>11890</v>
      </c>
      <c r="E2072" s="749" t="s">
        <v>11891</v>
      </c>
      <c r="F2072" s="749" t="s">
        <v>11892</v>
      </c>
      <c r="I2072" s="749" t="s">
        <v>2478</v>
      </c>
      <c r="J2072" s="749" t="n">
        <v>277.09</v>
      </c>
    </row>
    <row collapsed="false" customFormat="false" customHeight="true" hidden="true" ht="12.75" outlineLevel="0" r="2073">
      <c r="A2073" s="749" t="s">
        <v>11893</v>
      </c>
      <c r="B2073" s="749" t="str">
        <f aca="false">C2073&amp;D2073&amp;E2073&amp;F2073&amp;G2073&amp;H2073</f>
        <v>ESCAVACAO EM MATERIAL DE 2ªCATEGORIA(MOLEDO OU ROCHA DECOMPOSTA),COM EQUIPAMENTO A AR COMPRIMIDO,A CEU ABERTO,SEM UTILIZACAO DE EXPLOSIVOS,INCLUSIVE EMPILHAMENTO DO MATERIAL PARA REMOCAO</v>
      </c>
      <c r="C2073" s="749" t="s">
        <v>11814</v>
      </c>
      <c r="D2073" s="749" t="s">
        <v>11890</v>
      </c>
      <c r="E2073" s="749" t="s">
        <v>11891</v>
      </c>
      <c r="F2073" s="749" t="s">
        <v>11892</v>
      </c>
      <c r="I2073" s="749" t="s">
        <v>2478</v>
      </c>
      <c r="J2073" s="749" t="n">
        <v>253.24</v>
      </c>
    </row>
    <row collapsed="false" customFormat="false" customHeight="true" hidden="true" ht="12.75" outlineLevel="0" r="2074">
      <c r="A2074" s="749" t="s">
        <v>11894</v>
      </c>
      <c r="B2074" s="749" t="str">
        <f aca="false">C2074&amp;D2074&amp;E2074&amp;F2074&amp;G2074&amp;H2074</f>
        <v>DESMONTE DE BLOCO DE MATERIAL DE 3ªCATEGORIA(ROCHA VIVA),COM EQUIPAMENTO A AR COMPRIMIDO,COM VOLUME ATE 1,00M3,SEM UTILIZACAO DE EXPLOSIVOS,INCLUSIVE REDUCAO A PEDRA DE MAO COM O MESMO EQUIPAMENTO</v>
      </c>
      <c r="C2074" s="749" t="s">
        <v>11895</v>
      </c>
      <c r="D2074" s="749" t="s">
        <v>11896</v>
      </c>
      <c r="E2074" s="749" t="s">
        <v>11897</v>
      </c>
      <c r="F2074" s="749" t="s">
        <v>11898</v>
      </c>
      <c r="I2074" s="749" t="s">
        <v>2478</v>
      </c>
      <c r="J2074" s="749" t="n">
        <v>374.54</v>
      </c>
    </row>
    <row collapsed="false" customFormat="false" customHeight="true" hidden="true" ht="12.75" outlineLevel="0" r="2075">
      <c r="A2075" s="749" t="s">
        <v>11899</v>
      </c>
      <c r="B2075" s="749" t="str">
        <f aca="false">C2075&amp;D2075&amp;E2075&amp;F2075&amp;G2075&amp;H2075</f>
        <v>DESMONTE DE BLOCO DE MATERIAL DE 3ªCATEGORIA(ROCHA VIVA),COM EQUIPAMENTO A AR COMPRIMIDO,COM VOLUME ATE 1,00M3,SEM UTILIZACAO DE EXPLOSIVOS,INCLUSIVE REDUCAO A PEDRA DE MAO COM O MESMO EQUIPAMENTO</v>
      </c>
      <c r="C2075" s="749" t="s">
        <v>11895</v>
      </c>
      <c r="D2075" s="749" t="s">
        <v>11896</v>
      </c>
      <c r="E2075" s="749" t="s">
        <v>11897</v>
      </c>
      <c r="F2075" s="749" t="s">
        <v>11898</v>
      </c>
      <c r="I2075" s="749" t="s">
        <v>2478</v>
      </c>
      <c r="J2075" s="749" t="n">
        <v>343.97</v>
      </c>
    </row>
    <row collapsed="false" customFormat="false" customHeight="true" hidden="true" ht="12.75" outlineLevel="0" r="2076">
      <c r="A2076" s="749" t="s">
        <v>11900</v>
      </c>
      <c r="B2076" s="749" t="str">
        <f aca="false">C2076&amp;D2076&amp;E2076&amp;F2076&amp;G2076&amp;H2076</f>
        <v>DESMONTE DE BLOCO DE MATERIAL DE 2ªCATEGORIA,SEM UTILIZACAODE EXPLOSIVOS,COM ROMPEDOR A AR COMPRIMIDO</v>
      </c>
      <c r="C2076" s="749" t="s">
        <v>11901</v>
      </c>
      <c r="D2076" s="749" t="s">
        <v>11902</v>
      </c>
      <c r="I2076" s="749" t="s">
        <v>2478</v>
      </c>
      <c r="J2076" s="749" t="n">
        <v>130.27</v>
      </c>
    </row>
    <row collapsed="false" customFormat="false" customHeight="true" hidden="true" ht="12.75" outlineLevel="0" r="2077">
      <c r="A2077" s="749" t="s">
        <v>11903</v>
      </c>
      <c r="B2077" s="749" t="str">
        <f aca="false">C2077&amp;D2077&amp;E2077&amp;F2077&amp;G2077&amp;H2077</f>
        <v>DESMONTE DE BLOCO DE MATERIAL DE 2ªCATEGORIA,SEM UTILIZACAODE EXPLOSIVOS,COM ROMPEDOR A AR COMPRIMIDO</v>
      </c>
      <c r="C2077" s="749" t="s">
        <v>11901</v>
      </c>
      <c r="D2077" s="749" t="s">
        <v>11902</v>
      </c>
      <c r="I2077" s="749" t="s">
        <v>2478</v>
      </c>
      <c r="J2077" s="749" t="n">
        <v>117.12</v>
      </c>
    </row>
    <row collapsed="false" customFormat="false" customHeight="true" hidden="true" ht="12.75" outlineLevel="0" r="2078">
      <c r="A2078" s="749" t="s">
        <v>11904</v>
      </c>
      <c r="B2078" s="749" t="str">
        <f aca="false">C2078&amp;D2078&amp;E2078&amp;F2078&amp;G2078&amp;H2078</f>
        <v>SERRACAO CONTINUA EM MATERIAL DE 3ªCATEGORIA(ROCHA VIVA),COM A FINALIDADE DE IMPEDIR PROPAGACAO DE VIBRACOES DECORRENTES DE ESCAVACAO A FOGO</v>
      </c>
      <c r="C2078" s="749" t="s">
        <v>11905</v>
      </c>
      <c r="D2078" s="749" t="s">
        <v>11906</v>
      </c>
      <c r="E2078" s="749" t="s">
        <v>11907</v>
      </c>
      <c r="I2078" s="749" t="s">
        <v>52</v>
      </c>
      <c r="J2078" s="749" t="n">
        <v>522.92</v>
      </c>
    </row>
    <row collapsed="false" customFormat="false" customHeight="true" hidden="true" ht="12.75" outlineLevel="0" r="2079">
      <c r="A2079" s="749" t="s">
        <v>11908</v>
      </c>
      <c r="B2079" s="749" t="str">
        <f aca="false">C2079&amp;D2079&amp;E2079&amp;F2079&amp;G2079&amp;H2079</f>
        <v>SERRACAO CONTINUA EM MATERIAL DE 3ªCATEGORIA(ROCHA VIVA),COM A FINALIDADE DE IMPEDIR PROPAGACAO DE VIBRACOES DECORRENTES DE ESCAVACAO A FOGO</v>
      </c>
      <c r="C2079" s="749" t="s">
        <v>11905</v>
      </c>
      <c r="D2079" s="749" t="s">
        <v>11906</v>
      </c>
      <c r="E2079" s="749" t="s">
        <v>11907</v>
      </c>
      <c r="I2079" s="749" t="s">
        <v>52</v>
      </c>
      <c r="J2079" s="749" t="n">
        <v>482.02</v>
      </c>
    </row>
    <row collapsed="false" customFormat="false" customHeight="true" hidden="true" ht="12.75" outlineLevel="0" r="2080">
      <c r="A2080" s="749" t="s">
        <v>11909</v>
      </c>
      <c r="B2080" s="749" t="str">
        <f aca="false">C2080&amp;D2080&amp;E2080&amp;F2080&amp;G2080&amp;H2080</f>
        <v>COMPACTACAO DE ATERRO,EM CAMADAS DE 15CM,COM MACO</v>
      </c>
      <c r="C2080" s="749" t="s">
        <v>11910</v>
      </c>
      <c r="I2080" s="749" t="s">
        <v>2478</v>
      </c>
      <c r="J2080" s="749" t="n">
        <v>41.73</v>
      </c>
    </row>
    <row collapsed="false" customFormat="false" customHeight="true" hidden="true" ht="12.75" outlineLevel="0" r="2081">
      <c r="A2081" s="749" t="s">
        <v>11911</v>
      </c>
      <c r="B2081" s="749" t="str">
        <f aca="false">C2081&amp;D2081&amp;E2081&amp;F2081&amp;G2081&amp;H2081</f>
        <v>COMPACTACAO DE ATERRO,EM CAMADAS DE 15CM,COM MACO</v>
      </c>
      <c r="C2081" s="749" t="s">
        <v>11910</v>
      </c>
      <c r="I2081" s="749" t="s">
        <v>2478</v>
      </c>
      <c r="J2081" s="749" t="n">
        <v>36.16</v>
      </c>
    </row>
    <row collapsed="false" customFormat="false" customHeight="true" hidden="true" ht="12.75" outlineLevel="0" r="2082">
      <c r="A2082" s="749" t="s">
        <v>11912</v>
      </c>
      <c r="B2082" s="749" t="str">
        <f aca="false">C2082&amp;D2082&amp;E2082&amp;F2082&amp;G2082&amp;H2082</f>
        <v>COMPACTACAO DE ATERRO,EM CAMADAS DE 20CM,COM MACO</v>
      </c>
      <c r="C2082" s="749" t="s">
        <v>11913</v>
      </c>
      <c r="I2082" s="749" t="s">
        <v>2478</v>
      </c>
      <c r="J2082" s="749" t="n">
        <v>37.26</v>
      </c>
    </row>
    <row collapsed="false" customFormat="false" customHeight="true" hidden="true" ht="12.75" outlineLevel="0" r="2083">
      <c r="A2083" s="749" t="s">
        <v>11914</v>
      </c>
      <c r="B2083" s="749" t="str">
        <f aca="false">C2083&amp;D2083&amp;E2083&amp;F2083&amp;G2083&amp;H2083</f>
        <v>COMPACTACAO DE ATERRO,EM CAMADAS DE 20CM,COM MACO</v>
      </c>
      <c r="C2083" s="749" t="s">
        <v>11913</v>
      </c>
      <c r="I2083" s="749" t="s">
        <v>2478</v>
      </c>
      <c r="J2083" s="749" t="n">
        <v>32.29</v>
      </c>
    </row>
    <row collapsed="false" customFormat="false" customHeight="true" hidden="true" ht="12.75" outlineLevel="0" r="2084">
      <c r="A2084" s="749" t="s">
        <v>11915</v>
      </c>
      <c r="B2084" s="749" t="str">
        <f aca="false">C2084&amp;D2084&amp;E2084&amp;F2084&amp;G2084&amp;H2084</f>
        <v>ATERRO COM MATERIAL DE 1ªCATEGORIA,COMPACTADO MANUALMENTE EM CAMADAS DE 20CM,ATE UMA ALTURA MAXIMA DE 80CM,PARA SUPORTEDE CAMADA DE CONCRETO,INCLUSIVE DOIS TIROS DE PA,ESPALHAMENTO E REGA,EXCLUSIVE FORNECIMENTO DA TERRA</v>
      </c>
      <c r="C2084" s="749" t="s">
        <v>11916</v>
      </c>
      <c r="D2084" s="749" t="s">
        <v>11917</v>
      </c>
      <c r="E2084" s="749" t="s">
        <v>11918</v>
      </c>
      <c r="F2084" s="749" t="s">
        <v>11919</v>
      </c>
      <c r="I2084" s="749" t="s">
        <v>2478</v>
      </c>
      <c r="J2084" s="749" t="n">
        <v>67.06</v>
      </c>
    </row>
    <row collapsed="false" customFormat="false" customHeight="true" hidden="true" ht="12.75" outlineLevel="0" r="2085">
      <c r="A2085" s="749" t="s">
        <v>11920</v>
      </c>
      <c r="B2085" s="749" t="str">
        <f aca="false">C2085&amp;D2085&amp;E2085&amp;F2085&amp;G2085&amp;H2085</f>
        <v>ATERRO COM MATERIAL DE 1ªCATEGORIA,COMPACTADO MANUALMENTE EM CAMADAS DE 20CM,ATE UMA ALTURA MAXIMA DE 80CM,PARA SUPORTEDE CAMADA DE CONCRETO,INCLUSIVE DOIS TIROS DE PA,ESPALHAMENTO E REGA,EXCLUSIVE FORNECIMENTO DA TERRA</v>
      </c>
      <c r="C2085" s="749" t="s">
        <v>11916</v>
      </c>
      <c r="D2085" s="749" t="s">
        <v>11917</v>
      </c>
      <c r="E2085" s="749" t="s">
        <v>11918</v>
      </c>
      <c r="F2085" s="749" t="s">
        <v>11919</v>
      </c>
      <c r="I2085" s="749" t="s">
        <v>2478</v>
      </c>
      <c r="J2085" s="749" t="n">
        <v>58.12</v>
      </c>
    </row>
    <row collapsed="false" customFormat="false" customHeight="true" hidden="true" ht="12.75" outlineLevel="0" r="2086">
      <c r="A2086" s="749" t="s">
        <v>11921</v>
      </c>
      <c r="B2086" s="749" t="str">
        <f aca="false">C2086&amp;D2086&amp;E2086&amp;F2086&amp;G2086&amp;H2086</f>
        <v>ATERRO COM MATERIAL DE 1ª CATEGORIA,COMPACTADO MANUALMENTE EM CAMADAS DE 20CM DE MATERIAL APILOADO,PROVENIENTE DE JAZIDA DISTANTE ATE 1KM,INCLUSIVE ESCAVACAO,CARGA,TRANSPORTE EM CAMINHAO BASCULANTE,DESCARGA,ESPALHAMENTO E IRRIGACAO MANUAIS</v>
      </c>
      <c r="C2086" s="749" t="s">
        <v>11922</v>
      </c>
      <c r="D2086" s="749" t="s">
        <v>11923</v>
      </c>
      <c r="E2086" s="749" t="s">
        <v>11924</v>
      </c>
      <c r="F2086" s="749" t="s">
        <v>11925</v>
      </c>
      <c r="I2086" s="749" t="s">
        <v>2478</v>
      </c>
      <c r="J2086" s="749" t="n">
        <v>119.67</v>
      </c>
    </row>
    <row collapsed="false" customFormat="false" customHeight="true" hidden="true" ht="12.75" outlineLevel="0" r="2087">
      <c r="A2087" s="749" t="s">
        <v>11926</v>
      </c>
      <c r="B2087" s="749" t="str">
        <f aca="false">C2087&amp;D2087&amp;E2087&amp;F2087&amp;G2087&amp;H2087</f>
        <v>ATERRO COM MATERIAL DE 1ª CATEGORIA,COMPACTADO MANUALMENTE EM CAMADAS DE 20CM DE MATERIAL APILOADO,PROVENIENTE DE JAZIDA DISTANTE ATE 1KM,INCLUSIVE ESCAVACAO,CARGA,TRANSPORTE EM CAMINHAO BASCULANTE,DESCARGA,ESPALHAMENTO E IRRIGACAO MANUAIS</v>
      </c>
      <c r="C2087" s="749" t="s">
        <v>11922</v>
      </c>
      <c r="D2087" s="749" t="s">
        <v>11923</v>
      </c>
      <c r="E2087" s="749" t="s">
        <v>11924</v>
      </c>
      <c r="F2087" s="749" t="s">
        <v>11925</v>
      </c>
      <c r="I2087" s="749" t="s">
        <v>2478</v>
      </c>
      <c r="J2087" s="749" t="n">
        <v>105.35</v>
      </c>
    </row>
    <row collapsed="false" customFormat="false" customHeight="true" hidden="true" ht="12.75" outlineLevel="0" r="2088">
      <c r="A2088" s="749" t="s">
        <v>11927</v>
      </c>
      <c r="B2088" s="749" t="str">
        <f aca="false">C2088&amp;D2088&amp;E2088&amp;F2088&amp;G2088&amp;H2088</f>
        <v>ATERRO COM MATERIAL DE 1ª CATEGORIA,COMPACTADO MANUALMENTE EM CAMADAS DE 20CM DE MATERIAL APILOADO,PROVENIENTE DE JAZIDA DISTANTE ATE 2KM,INCLUSIVE ESCAVACAO,CARGA,TRANSPORTE EM CAMINHAO BASCULANTE,DESCARGA,ESPALHAMENTO E IRRIGACAO MANUAIS</v>
      </c>
      <c r="C2088" s="749" t="s">
        <v>11922</v>
      </c>
      <c r="D2088" s="749" t="s">
        <v>11923</v>
      </c>
      <c r="E2088" s="749" t="s">
        <v>11928</v>
      </c>
      <c r="F2088" s="749" t="s">
        <v>11925</v>
      </c>
      <c r="I2088" s="749" t="s">
        <v>2478</v>
      </c>
      <c r="J2088" s="749" t="n">
        <v>123.31</v>
      </c>
    </row>
    <row collapsed="false" customFormat="false" customHeight="true" hidden="true" ht="12.75" outlineLevel="0" r="2089">
      <c r="A2089" s="749" t="s">
        <v>11929</v>
      </c>
      <c r="B2089" s="749" t="str">
        <f aca="false">C2089&amp;D2089&amp;E2089&amp;F2089&amp;G2089&amp;H2089</f>
        <v>ATERRO COM MATERIAL DE 1ª CATEGORIA,COMPACTADO MANUALMENTE EM CAMADAS DE 20CM DE MATERIAL APILOADO,PROVENIENTE DE JAZIDA DISTANTE ATE 2KM,INCLUSIVE ESCAVACAO,CARGA,TRANSPORTE EM CAMINHAO BASCULANTE,DESCARGA,ESPALHAMENTO E IRRIGACAO MANUAIS</v>
      </c>
      <c r="C2089" s="749" t="s">
        <v>11922</v>
      </c>
      <c r="D2089" s="749" t="s">
        <v>11923</v>
      </c>
      <c r="E2089" s="749" t="s">
        <v>11928</v>
      </c>
      <c r="F2089" s="749" t="s">
        <v>11925</v>
      </c>
      <c r="I2089" s="749" t="s">
        <v>2478</v>
      </c>
      <c r="J2089" s="749" t="n">
        <v>108.55</v>
      </c>
    </row>
    <row collapsed="false" customFormat="false" customHeight="true" hidden="true" ht="12.75" outlineLevel="0" r="2090">
      <c r="A2090" s="749" t="s">
        <v>11930</v>
      </c>
      <c r="B2090" s="749" t="str">
        <f aca="false">C2090&amp;D2090&amp;E2090&amp;F2090&amp;G2090&amp;H2090</f>
        <v>ATERRO COM MATERIAL DE 1ª CATEGORIA,COMPACTADO MANUALMENTE EM CAMADAS DE 20CM DE MATERIAL APILOADO,PROVENIENTE DE JAZIDA DISTANTE ATE 3KM,INCLUSIVE ESCAVACAO,CARGA,TRANSPORTE EM CAMINHAO BASCULANTE,DESCARGA,ESPALHAMENTO E IRRIGACAO MANUAIS</v>
      </c>
      <c r="C2090" s="749" t="s">
        <v>11922</v>
      </c>
      <c r="D2090" s="749" t="s">
        <v>11923</v>
      </c>
      <c r="E2090" s="749" t="s">
        <v>11931</v>
      </c>
      <c r="F2090" s="749" t="s">
        <v>11925</v>
      </c>
      <c r="I2090" s="749" t="s">
        <v>2478</v>
      </c>
      <c r="J2090" s="749" t="n">
        <v>126.83</v>
      </c>
    </row>
    <row collapsed="false" customFormat="false" customHeight="true" hidden="true" ht="12.75" outlineLevel="0" r="2091">
      <c r="A2091" s="749" t="s">
        <v>11932</v>
      </c>
      <c r="B2091" s="749" t="str">
        <f aca="false">C2091&amp;D2091&amp;E2091&amp;F2091&amp;G2091&amp;H2091</f>
        <v>ATERRO COM MATERIAL DE 1ª CATEGORIA,COMPACTADO MANUALMENTE EM CAMADAS DE 20CM DE MATERIAL APILOADO,PROVENIENTE DE JAZIDA DISTANTE ATE 3KM,INCLUSIVE ESCAVACAO,CARGA,TRANSPORTE EM CAMINHAO BASCULANTE,DESCARGA,ESPALHAMENTO E IRRIGACAO MANUAIS</v>
      </c>
      <c r="C2091" s="749" t="s">
        <v>11922</v>
      </c>
      <c r="D2091" s="749" t="s">
        <v>11923</v>
      </c>
      <c r="E2091" s="749" t="s">
        <v>11931</v>
      </c>
      <c r="F2091" s="749" t="s">
        <v>11925</v>
      </c>
      <c r="I2091" s="749" t="s">
        <v>2478</v>
      </c>
      <c r="J2091" s="749" t="n">
        <v>111.65</v>
      </c>
    </row>
    <row collapsed="false" customFormat="false" customHeight="true" hidden="true" ht="12.75" outlineLevel="0" r="2092">
      <c r="A2092" s="749" t="s">
        <v>11933</v>
      </c>
      <c r="B2092" s="749" t="str">
        <f aca="false">C2092&amp;D2092&amp;E2092&amp;F2092&amp;G2092&amp;H2092</f>
        <v>ATERRO COM MATERIAL DE 1ª CATEGORIA,COMPACTADO MANUALMENTE EM CAMADAS DE 20CM DE MATERIAL APILOADO,PROVENIENTE DE JAZIDA DISTANTE ATE 4KM,INCLUSIVE ESCAVACAO,CARGA,TRANSPORTE EM CAMINHAO BASCULANTE,DESCARGA,ESPALHAMENTO E IRRIGACAO MANUAIS</v>
      </c>
      <c r="C2092" s="749" t="s">
        <v>11922</v>
      </c>
      <c r="D2092" s="749" t="s">
        <v>11923</v>
      </c>
      <c r="E2092" s="749" t="s">
        <v>11934</v>
      </c>
      <c r="F2092" s="749" t="s">
        <v>11925</v>
      </c>
      <c r="I2092" s="749" t="s">
        <v>2478</v>
      </c>
      <c r="J2092" s="749" t="n">
        <v>130.51</v>
      </c>
    </row>
    <row collapsed="false" customFormat="false" customHeight="true" hidden="true" ht="12.75" outlineLevel="0" r="2093">
      <c r="A2093" s="749" t="s">
        <v>11935</v>
      </c>
      <c r="B2093" s="749" t="str">
        <f aca="false">C2093&amp;D2093&amp;E2093&amp;F2093&amp;G2093&amp;H2093</f>
        <v>ATERRO COM MATERIAL DE 1ª CATEGORIA,COMPACTADO MANUALMENTE EM CAMADAS DE 20CM DE MATERIAL APILOADO,PROVENIENTE DE JAZIDA DISTANTE ATE 4KM,INCLUSIVE ESCAVACAO,CARGA,TRANSPORTE EM CAMINHAO BASCULANTE,DESCARGA,ESPALHAMENTO E IRRIGACAO MANUAIS</v>
      </c>
      <c r="C2093" s="749" t="s">
        <v>11922</v>
      </c>
      <c r="D2093" s="749" t="s">
        <v>11923</v>
      </c>
      <c r="E2093" s="749" t="s">
        <v>11934</v>
      </c>
      <c r="F2093" s="749" t="s">
        <v>11925</v>
      </c>
      <c r="I2093" s="749" t="s">
        <v>2478</v>
      </c>
      <c r="J2093" s="749" t="n">
        <v>114.9</v>
      </c>
    </row>
    <row collapsed="false" customFormat="false" customHeight="true" hidden="true" ht="12.75" outlineLevel="0" r="2094">
      <c r="A2094" s="749" t="s">
        <v>11936</v>
      </c>
      <c r="B2094" s="749" t="str">
        <f aca="false">C2094&amp;D2094&amp;E2094&amp;F2094&amp;G2094&amp;H2094</f>
        <v>ATERRO COM MATERIAL DE 1ª CATEGORIA,COMPACTADO MANUALMENTE EM CAMADAS DE 20CM DE MATERIAL APILOADO,PROVENIENTE DE JAZIDA DISTANTE ATE 5KM,INCLUSIVE ESCAVACAO,CARGA,TRANSPORTE EM CAMINHAO BASCULANTE,DESCARGA,ESPALHAMENTO E IRRIGACAO MANUAIS</v>
      </c>
      <c r="C2094" s="749" t="s">
        <v>11922</v>
      </c>
      <c r="D2094" s="749" t="s">
        <v>11923</v>
      </c>
      <c r="E2094" s="749" t="s">
        <v>11937</v>
      </c>
      <c r="F2094" s="749" t="s">
        <v>11925</v>
      </c>
      <c r="I2094" s="749" t="s">
        <v>2478</v>
      </c>
      <c r="J2094" s="749" t="n">
        <v>132.83</v>
      </c>
    </row>
    <row collapsed="false" customFormat="false" customHeight="true" hidden="true" ht="12.75" outlineLevel="0" r="2095">
      <c r="A2095" s="749" t="s">
        <v>11938</v>
      </c>
      <c r="B2095" s="749" t="str">
        <f aca="false">C2095&amp;D2095&amp;E2095&amp;F2095&amp;G2095&amp;H2095</f>
        <v>ATERRO COM MATERIAL DE 1ª CATEGORIA,COMPACTADO MANUALMENTE EM CAMADAS DE 20CM DE MATERIAL APILOADO,PROVENIENTE DE JAZIDA DISTANTE ATE 5KM,INCLUSIVE ESCAVACAO,CARGA,TRANSPORTE EM CAMINHAO BASCULANTE,DESCARGA,ESPALHAMENTO E IRRIGACAO MANUAIS</v>
      </c>
      <c r="C2095" s="749" t="s">
        <v>11922</v>
      </c>
      <c r="D2095" s="749" t="s">
        <v>11923</v>
      </c>
      <c r="E2095" s="749" t="s">
        <v>11937</v>
      </c>
      <c r="F2095" s="749" t="s">
        <v>11925</v>
      </c>
      <c r="I2095" s="749" t="s">
        <v>2478</v>
      </c>
      <c r="J2095" s="749" t="n">
        <v>116.93</v>
      </c>
    </row>
    <row collapsed="false" customFormat="false" customHeight="true" hidden="true" ht="12.75" outlineLevel="0" r="2096">
      <c r="A2096" s="749" t="s">
        <v>11939</v>
      </c>
      <c r="B2096" s="749" t="str">
        <f aca="false">C2096&amp;D2096&amp;E2096&amp;F2096&amp;G2096&amp;H2096</f>
        <v>ATERRO COM MATERIAL DE 1ª CATEGORIA,COMPACTADO MANUALMENTE EM CAMADAS DE 20CM DE MATERIAL APILOADO,PROVENIENTE DE JAZIDA DISTANTE ATE 10KM,INCLUSIVE ESCAVACAO,CARGA,TRANSPORTE EM CAMINHAO BASCULANTE,DESCARGA,ESPALHAMENTO E IRRIGACAO MANUAIS</v>
      </c>
      <c r="C2096" s="749" t="s">
        <v>11922</v>
      </c>
      <c r="D2096" s="749" t="s">
        <v>11923</v>
      </c>
      <c r="E2096" s="749" t="s">
        <v>11940</v>
      </c>
      <c r="F2096" s="749" t="s">
        <v>11941</v>
      </c>
      <c r="I2096" s="749" t="s">
        <v>2478</v>
      </c>
      <c r="J2096" s="749" t="n">
        <v>146.86</v>
      </c>
    </row>
    <row collapsed="false" customFormat="false" customHeight="true" hidden="true" ht="12.75" outlineLevel="0" r="2097">
      <c r="A2097" s="749" t="s">
        <v>73</v>
      </c>
      <c r="B2097" s="749" t="str">
        <f aca="false">C2097&amp;D2097&amp;E2097&amp;F2097&amp;G2097&amp;H2097</f>
        <v>ATERRO COM MATERIAL DE 1ª CATEGORIA,COMPACTADO MANUALMENTE EM CAMADAS DE 20CM DE MATERIAL APILOADO,PROVENIENTE DE JAZIDA DISTANTE ATE 10KM,INCLUSIVE ESCAVACAO,CARGA,TRANSPORTE EM CAMINHAO BASCULANTE,DESCARGA,ESPALHAMENTO E IRRIGACAO MANUAIS</v>
      </c>
      <c r="C2097" s="749" t="s">
        <v>11922</v>
      </c>
      <c r="D2097" s="749" t="s">
        <v>11923</v>
      </c>
      <c r="E2097" s="749" t="s">
        <v>11940</v>
      </c>
      <c r="F2097" s="749" t="s">
        <v>11941</v>
      </c>
      <c r="I2097" s="749" t="s">
        <v>2478</v>
      </c>
      <c r="J2097" s="749" t="n">
        <v>129.25</v>
      </c>
    </row>
    <row collapsed="false" customFormat="false" customHeight="true" hidden="true" ht="12.75" outlineLevel="0" r="2098">
      <c r="A2098" s="749" t="s">
        <v>11942</v>
      </c>
      <c r="B2098" s="749" t="str">
        <f aca="false">C2098&amp;D2098&amp;E2098&amp;F2098&amp;G2098&amp;H2098</f>
        <v>ATERRO COM MATERIAL DE 1ª CATEGORIA,COMPACTADO MANUALMENTE EM CAMADAS DE 20CM DE MATERIAL APILOADO,PROVENIENTE DE JAZIDA DISTANTE ATE 15KM,INCLUSIVE ESCAVACAO,CARGA,TRANSPORTE EM CAMINHAO BASCULANTE,DESCARGA,ESPALHAMENTO E IRRIGACAO MANUAIS</v>
      </c>
      <c r="C2098" s="749" t="s">
        <v>11922</v>
      </c>
      <c r="D2098" s="749" t="s">
        <v>11923</v>
      </c>
      <c r="E2098" s="749" t="s">
        <v>11943</v>
      </c>
      <c r="F2098" s="749" t="s">
        <v>11941</v>
      </c>
      <c r="I2098" s="749" t="s">
        <v>2478</v>
      </c>
      <c r="J2098" s="749" t="n">
        <v>156.66</v>
      </c>
    </row>
    <row collapsed="false" customFormat="false" customHeight="true" hidden="true" ht="12.75" outlineLevel="0" r="2099">
      <c r="A2099" s="749" t="s">
        <v>11944</v>
      </c>
      <c r="B2099" s="749" t="str">
        <f aca="false">C2099&amp;D2099&amp;E2099&amp;F2099&amp;G2099&amp;H2099</f>
        <v>ATERRO COM MATERIAL DE 1ª CATEGORIA,COMPACTADO MANUALMENTE EM CAMADAS DE 20CM DE MATERIAL APILOADO,PROVENIENTE DE JAZIDA DISTANTE ATE 15KM,INCLUSIVE ESCAVACAO,CARGA,TRANSPORTE EM CAMINHAO BASCULANTE,DESCARGA,ESPALHAMENTO E IRRIGACAO MANUAIS</v>
      </c>
      <c r="C2099" s="749" t="s">
        <v>11922</v>
      </c>
      <c r="D2099" s="749" t="s">
        <v>11923</v>
      </c>
      <c r="E2099" s="749" t="s">
        <v>11943</v>
      </c>
      <c r="F2099" s="749" t="s">
        <v>11941</v>
      </c>
      <c r="I2099" s="749" t="s">
        <v>2478</v>
      </c>
      <c r="J2099" s="749" t="n">
        <v>137.94</v>
      </c>
    </row>
    <row collapsed="false" customFormat="false" customHeight="true" hidden="true" ht="12.75" outlineLevel="0" r="2100">
      <c r="A2100" s="749" t="s">
        <v>11945</v>
      </c>
      <c r="B2100" s="749" t="str">
        <f aca="false">C2100&amp;D2100&amp;E2100&amp;F2100&amp;G2100&amp;H2100</f>
        <v>ATERRO COM MATERIAL DE 1ª CATEGORIA,COMPACTADO MANUALMENTE EM CAMADAS DE 20CM DE MATERIAL APILOADO,PROVENIENTE DE JAZIDA DISTANTE ATE 20KM,INCLUSIVE ESCAVACAO,CARGA,TRANSPORTE EM CAMINHAO BASCULANTE,DESCARGA,ESPALHAMENTO E IRRIGACAO MANUAIS</v>
      </c>
      <c r="C2100" s="749" t="s">
        <v>11922</v>
      </c>
      <c r="D2100" s="749" t="s">
        <v>11923</v>
      </c>
      <c r="E2100" s="749" t="s">
        <v>11946</v>
      </c>
      <c r="F2100" s="749" t="s">
        <v>11941</v>
      </c>
      <c r="I2100" s="749" t="s">
        <v>2478</v>
      </c>
      <c r="J2100" s="749" t="n">
        <v>165.8</v>
      </c>
    </row>
    <row collapsed="false" customFormat="false" customHeight="true" hidden="true" ht="12.75" outlineLevel="0" r="2101">
      <c r="A2101" s="749" t="s">
        <v>11947</v>
      </c>
      <c r="B2101" s="749" t="str">
        <f aca="false">C2101&amp;D2101&amp;E2101&amp;F2101&amp;G2101&amp;H2101</f>
        <v>ATERRO COM MATERIAL DE 1ª CATEGORIA,COMPACTADO MANUALMENTE EM CAMADAS DE 20CM DE MATERIAL APILOADO,PROVENIENTE DE JAZIDA DISTANTE ATE 20KM,INCLUSIVE ESCAVACAO,CARGA,TRANSPORTE EM CAMINHAO BASCULANTE,DESCARGA,ESPALHAMENTO E IRRIGACAO MANUAIS</v>
      </c>
      <c r="C2101" s="749" t="s">
        <v>11922</v>
      </c>
      <c r="D2101" s="749" t="s">
        <v>11923</v>
      </c>
      <c r="E2101" s="749" t="s">
        <v>11946</v>
      </c>
      <c r="F2101" s="749" t="s">
        <v>11941</v>
      </c>
      <c r="I2101" s="749" t="s">
        <v>2478</v>
      </c>
      <c r="J2101" s="749" t="n">
        <v>146</v>
      </c>
    </row>
    <row collapsed="false" customFormat="false" customHeight="true" hidden="true" ht="12.75" outlineLevel="0" r="2102">
      <c r="A2102" s="749" t="s">
        <v>11948</v>
      </c>
      <c r="B2102" s="749" t="str">
        <f aca="false">C2102&amp;D2102&amp;E2102&amp;F2102&amp;G2102&amp;H2102</f>
        <v>ATERRO COM MATERIAL DE 1ª CATEGORIA,COMPACTADO MANUALMENTE EM CAMADAS DE 20CM DE MATERIAL APILOADO,PROVENIENTE DE JAZIDA DISTANTE ATE 25KM,INCLUSIVE ESCAVACAO,CARGA,TRANSPORTE EM CAMINHAO BASCULANTE,DESCARGA,ESPALHAMENTO E IRRIGACAO MANUAIS</v>
      </c>
      <c r="C2102" s="749" t="s">
        <v>11922</v>
      </c>
      <c r="D2102" s="749" t="s">
        <v>11923</v>
      </c>
      <c r="E2102" s="749" t="s">
        <v>11949</v>
      </c>
      <c r="F2102" s="749" t="s">
        <v>11941</v>
      </c>
      <c r="I2102" s="749" t="s">
        <v>2478</v>
      </c>
      <c r="J2102" s="749" t="n">
        <v>174.65</v>
      </c>
    </row>
    <row collapsed="false" customFormat="false" customHeight="true" hidden="true" ht="12.75" outlineLevel="0" r="2103">
      <c r="A2103" s="749" t="s">
        <v>11950</v>
      </c>
      <c r="B2103" s="749" t="str">
        <f aca="false">C2103&amp;D2103&amp;E2103&amp;F2103&amp;G2103&amp;H2103</f>
        <v>ATERRO COM MATERIAL DE 1ª CATEGORIA,COMPACTADO MANUALMENTE EM CAMADAS DE 20CM DE MATERIAL APILOADO,PROVENIENTE DE JAZIDA DISTANTE ATE 25KM,INCLUSIVE ESCAVACAO,CARGA,TRANSPORTE EM CAMINHAO BASCULANTE,DESCARGA,ESPALHAMENTO E IRRIGACAO MANUAIS</v>
      </c>
      <c r="C2103" s="749" t="s">
        <v>11922</v>
      </c>
      <c r="D2103" s="749" t="s">
        <v>11923</v>
      </c>
      <c r="E2103" s="749" t="s">
        <v>11949</v>
      </c>
      <c r="F2103" s="749" t="s">
        <v>11941</v>
      </c>
      <c r="I2103" s="749" t="s">
        <v>2478</v>
      </c>
      <c r="J2103" s="749" t="n">
        <v>153.79</v>
      </c>
    </row>
    <row collapsed="false" customFormat="false" customHeight="true" hidden="true" ht="12.75" outlineLevel="0" r="2104">
      <c r="A2104" s="749" t="s">
        <v>11951</v>
      </c>
      <c r="B2104" s="749" t="str">
        <f aca="false">C2104&amp;D2104&amp;E2104&amp;F2104&amp;G2104&amp;H2104</f>
        <v>ATERRO COM MATERIAL DE 1ª CATEGORIA,COMPACTADO MANUALMENTE EM CAMADAS DE 20CM DE MATERIAL APILOADO,PROVENIENTE DE JAZIDA DISTANTE ATE 30KM,INCLUSIVE ESCAVACAO,CARGA,TRANSPORTE EM CAMINHAO BASCULANTE,DESCARGA,ESPALHAMENTO E IRRIGACAO MANUAIS</v>
      </c>
      <c r="C2104" s="749" t="s">
        <v>11922</v>
      </c>
      <c r="D2104" s="749" t="s">
        <v>11923</v>
      </c>
      <c r="E2104" s="749" t="s">
        <v>11952</v>
      </c>
      <c r="F2104" s="749" t="s">
        <v>11941</v>
      </c>
      <c r="I2104" s="749" t="s">
        <v>2478</v>
      </c>
      <c r="J2104" s="749" t="n">
        <v>188.22</v>
      </c>
    </row>
    <row collapsed="false" customFormat="false" customHeight="true" hidden="true" ht="12.75" outlineLevel="0" r="2105">
      <c r="A2105" s="749" t="s">
        <v>11953</v>
      </c>
      <c r="B2105" s="749" t="str">
        <f aca="false">C2105&amp;D2105&amp;E2105&amp;F2105&amp;G2105&amp;H2105</f>
        <v>ATERRO COM MATERIAL DE 1ª CATEGORIA,COMPACTADO MANUALMENTE EM CAMADAS DE 20CM DE MATERIAL APILOADO,PROVENIENTE DE JAZIDA DISTANTE ATE 30KM,INCLUSIVE ESCAVACAO,CARGA,TRANSPORTE EM CAMINHAO BASCULANTE,DESCARGA,ESPALHAMENTO E IRRIGACAO MANUAIS</v>
      </c>
      <c r="C2105" s="749" t="s">
        <v>11922</v>
      </c>
      <c r="D2105" s="749" t="s">
        <v>11923</v>
      </c>
      <c r="E2105" s="749" t="s">
        <v>11952</v>
      </c>
      <c r="F2105" s="749" t="s">
        <v>11941</v>
      </c>
      <c r="I2105" s="749" t="s">
        <v>2478</v>
      </c>
      <c r="J2105" s="749" t="n">
        <v>165.73</v>
      </c>
    </row>
    <row collapsed="false" customFormat="false" customHeight="true" hidden="true" ht="12.75" outlineLevel="0" r="2106">
      <c r="A2106" s="749" t="s">
        <v>11954</v>
      </c>
      <c r="B2106" s="749" t="str">
        <f aca="false">C2106&amp;D2106&amp;E2106&amp;F2106&amp;G2106&amp;H2106</f>
        <v>COMPACTACAO DE MATERIAL DE 1ªCATEGORIA,INCLUSIVE DESCARGA DE CAMINHAO BASCULANTE,MOVIMENTACAO A 1 TIRO DE PA,ESPALHAMENTO E SOCAMENTO MANUAL EM CAMADAS DE 30CM DE MATERIAL APILOADO</v>
      </c>
      <c r="C2106" s="749" t="s">
        <v>11955</v>
      </c>
      <c r="D2106" s="749" t="s">
        <v>11956</v>
      </c>
      <c r="E2106" s="749" t="s">
        <v>11957</v>
      </c>
      <c r="I2106" s="749" t="s">
        <v>2478</v>
      </c>
      <c r="J2106" s="749" t="n">
        <v>38.99</v>
      </c>
    </row>
    <row collapsed="false" customFormat="false" customHeight="true" hidden="true" ht="12.75" outlineLevel="0" r="2107">
      <c r="A2107" s="749" t="s">
        <v>11958</v>
      </c>
      <c r="B2107" s="749" t="str">
        <f aca="false">C2107&amp;D2107&amp;E2107&amp;F2107&amp;G2107&amp;H2107</f>
        <v>COMPACTACAO DE MATERIAL DE 1ªCATEGORIA,INCLUSIVE DESCARGA DE CAMINHAO BASCULANTE,MOVIMENTACAO A 1 TIRO DE PA,ESPALHAMENTO E SOCAMENTO MANUAL EM CAMADAS DE 30CM DE MATERIAL APILOADO</v>
      </c>
      <c r="C2107" s="749" t="s">
        <v>11955</v>
      </c>
      <c r="D2107" s="749" t="s">
        <v>11956</v>
      </c>
      <c r="E2107" s="749" t="s">
        <v>11957</v>
      </c>
      <c r="I2107" s="749" t="s">
        <v>2478</v>
      </c>
      <c r="J2107" s="749" t="n">
        <v>33.98</v>
      </c>
    </row>
    <row collapsed="false" customFormat="false" customHeight="true" hidden="true" ht="12.75" outlineLevel="0" r="2108">
      <c r="A2108" s="749" t="s">
        <v>11959</v>
      </c>
      <c r="B2108" s="749" t="str">
        <f aca="false">C2108&amp;D2108&amp;E2108&amp;F2108&amp;G2108&amp;H2108</f>
        <v>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v>
      </c>
      <c r="C2108" s="749" t="s">
        <v>11960</v>
      </c>
      <c r="D2108" s="749" t="s">
        <v>11961</v>
      </c>
      <c r="E2108" s="749" t="s">
        <v>11962</v>
      </c>
      <c r="F2108" s="749" t="s">
        <v>11963</v>
      </c>
      <c r="G2108" s="749" t="s">
        <v>11964</v>
      </c>
      <c r="H2108" s="749" t="s">
        <v>11965</v>
      </c>
      <c r="I2108" s="749" t="s">
        <v>2478</v>
      </c>
      <c r="J2108" s="749" t="n">
        <v>6.97</v>
      </c>
    </row>
    <row collapsed="false" customFormat="false" customHeight="true" hidden="true" ht="12.75" outlineLevel="0" r="2109">
      <c r="A2109" s="749" t="s">
        <v>11966</v>
      </c>
      <c r="B2109" s="749" t="str">
        <f aca="false">C2109&amp;D2109&amp;E2109&amp;F2109&amp;G2109&amp;H2109</f>
        <v>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v>
      </c>
      <c r="C2109" s="749" t="s">
        <v>11960</v>
      </c>
      <c r="D2109" s="749" t="s">
        <v>11961</v>
      </c>
      <c r="E2109" s="749" t="s">
        <v>11962</v>
      </c>
      <c r="F2109" s="749" t="s">
        <v>11963</v>
      </c>
      <c r="G2109" s="749" t="s">
        <v>11964</v>
      </c>
      <c r="H2109" s="749" t="s">
        <v>11965</v>
      </c>
      <c r="I2109" s="749" t="s">
        <v>2478</v>
      </c>
      <c r="J2109" s="749" t="n">
        <v>6.72</v>
      </c>
    </row>
    <row collapsed="false" customFormat="false" customHeight="true" hidden="true" ht="12.75" outlineLevel="0" r="2110">
      <c r="A2110" s="749" t="s">
        <v>11967</v>
      </c>
      <c r="B2110" s="749" t="str">
        <f aca="false">C2110&amp;D2110&amp;E2110&amp;F2110&amp;G2110&amp;H2110</f>
        <v>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v>
      </c>
      <c r="C2110" s="749" t="s">
        <v>11960</v>
      </c>
      <c r="D2110" s="749" t="s">
        <v>11968</v>
      </c>
      <c r="E2110" s="749" t="s">
        <v>11969</v>
      </c>
      <c r="F2110" s="749" t="s">
        <v>11970</v>
      </c>
      <c r="G2110" s="749" t="s">
        <v>11971</v>
      </c>
      <c r="H2110" s="749" t="s">
        <v>11972</v>
      </c>
      <c r="I2110" s="749" t="s">
        <v>2478</v>
      </c>
      <c r="J2110" s="749" t="n">
        <v>3.2</v>
      </c>
    </row>
    <row collapsed="false" customFormat="false" customHeight="true" hidden="true" ht="12.75" outlineLevel="0" r="2111">
      <c r="A2111" s="749" t="s">
        <v>11973</v>
      </c>
      <c r="B2111" s="749" t="str">
        <f aca="false">C2111&amp;D2111&amp;E2111&amp;F2111&amp;G2111&amp;H2111</f>
        <v>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v>
      </c>
      <c r="C2111" s="749" t="s">
        <v>11960</v>
      </c>
      <c r="D2111" s="749" t="s">
        <v>11968</v>
      </c>
      <c r="E2111" s="749" t="s">
        <v>11969</v>
      </c>
      <c r="F2111" s="749" t="s">
        <v>11970</v>
      </c>
      <c r="G2111" s="749" t="s">
        <v>11971</v>
      </c>
      <c r="H2111" s="749" t="s">
        <v>11972</v>
      </c>
      <c r="I2111" s="749" t="s">
        <v>2478</v>
      </c>
      <c r="J2111" s="749" t="n">
        <v>3.11</v>
      </c>
    </row>
    <row collapsed="false" customFormat="false" customHeight="true" hidden="true" ht="12.75" outlineLevel="0" r="2112">
      <c r="A2112" s="749" t="s">
        <v>11974</v>
      </c>
      <c r="B2112" s="749" t="str">
        <f aca="false">C2112&amp;D2112&amp;E2112&amp;F2112&amp;G2112&amp;H2112</f>
        <v>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v>
      </c>
      <c r="C2112" s="749" t="s">
        <v>11960</v>
      </c>
      <c r="D2112" s="749" t="s">
        <v>11975</v>
      </c>
      <c r="E2112" s="749" t="s">
        <v>11969</v>
      </c>
      <c r="F2112" s="749" t="s">
        <v>11970</v>
      </c>
      <c r="G2112" s="749" t="s">
        <v>11971</v>
      </c>
      <c r="H2112" s="749" t="s">
        <v>11972</v>
      </c>
      <c r="I2112" s="749" t="s">
        <v>2478</v>
      </c>
      <c r="J2112" s="749" t="n">
        <v>2.4</v>
      </c>
    </row>
    <row collapsed="false" customFormat="false" customHeight="true" hidden="true" ht="12.75" outlineLevel="0" r="2113">
      <c r="A2113" s="749" t="s">
        <v>11976</v>
      </c>
      <c r="B2113" s="749" t="str">
        <f aca="false">C2113&amp;D2113&amp;E2113&amp;F2113&amp;G2113&amp;H2113</f>
        <v>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v>
      </c>
      <c r="C2113" s="749" t="s">
        <v>11960</v>
      </c>
      <c r="D2113" s="749" t="s">
        <v>11975</v>
      </c>
      <c r="E2113" s="749" t="s">
        <v>11969</v>
      </c>
      <c r="F2113" s="749" t="s">
        <v>11970</v>
      </c>
      <c r="G2113" s="749" t="s">
        <v>11971</v>
      </c>
      <c r="H2113" s="749" t="s">
        <v>11972</v>
      </c>
      <c r="I2113" s="749" t="s">
        <v>2478</v>
      </c>
      <c r="J2113" s="749" t="n">
        <v>2.36</v>
      </c>
    </row>
    <row collapsed="false" customFormat="false" customHeight="true" hidden="true" ht="12.75" outlineLevel="0" r="2114">
      <c r="A2114" s="749" t="s">
        <v>11977</v>
      </c>
      <c r="B2114" s="749" t="str">
        <f aca="false">C2114&amp;D2114&amp;E2114&amp;F2114&amp;G2114&amp;H2114</f>
        <v>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v>
      </c>
      <c r="C2114" s="749" t="s">
        <v>11978</v>
      </c>
      <c r="D2114" s="749" t="s">
        <v>11979</v>
      </c>
      <c r="E2114" s="749" t="s">
        <v>11980</v>
      </c>
      <c r="F2114" s="749" t="s">
        <v>11981</v>
      </c>
      <c r="G2114" s="749" t="s">
        <v>11982</v>
      </c>
      <c r="H2114" s="749" t="s">
        <v>11428</v>
      </c>
      <c r="I2114" s="749" t="s">
        <v>2478</v>
      </c>
      <c r="J2114" s="749" t="n">
        <v>5.93</v>
      </c>
    </row>
    <row collapsed="false" customFormat="false" customHeight="true" hidden="true" ht="12.75" outlineLevel="0" r="2115">
      <c r="A2115" s="749" t="s">
        <v>11983</v>
      </c>
      <c r="B2115" s="749" t="str">
        <f aca="false">C2115&amp;D2115&amp;E2115&amp;F2115&amp;G2115&amp;H2115</f>
        <v>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v>
      </c>
      <c r="C2115" s="749" t="s">
        <v>11978</v>
      </c>
      <c r="D2115" s="749" t="s">
        <v>11979</v>
      </c>
      <c r="E2115" s="749" t="s">
        <v>11980</v>
      </c>
      <c r="F2115" s="749" t="s">
        <v>11981</v>
      </c>
      <c r="G2115" s="749" t="s">
        <v>11982</v>
      </c>
      <c r="H2115" s="749" t="s">
        <v>11428</v>
      </c>
      <c r="I2115" s="749" t="s">
        <v>2478</v>
      </c>
      <c r="J2115" s="749" t="n">
        <v>5.62</v>
      </c>
    </row>
    <row collapsed="false" customFormat="false" customHeight="true" hidden="true" ht="12.75" outlineLevel="0" r="2116">
      <c r="A2116" s="749" t="s">
        <v>11984</v>
      </c>
      <c r="B2116" s="749" t="str">
        <f aca="false">C2116&amp;D2116&amp;E2116&amp;F2116&amp;G2116&amp;H2116</f>
        <v>ATERRO COM MATERIAL DE 1ªCATEGORIA,ESPALHADO POR RETRO ESCAVADEIRA,EM CAMADAS DE 20CM DE MATERIAL ADENSADO,REGADO POR CAMINHAO TANQUE E COMPACTADO A 90% COM SOQUETE VIBRATORIO,INTERVINDO 2(DOIS) SERVENTES,EXCLUSIVE O FORNECIMENTO DA TERRA</v>
      </c>
      <c r="C2116" s="749" t="s">
        <v>11978</v>
      </c>
      <c r="D2116" s="749" t="s">
        <v>11979</v>
      </c>
      <c r="E2116" s="749" t="s">
        <v>11985</v>
      </c>
      <c r="F2116" s="749" t="s">
        <v>11986</v>
      </c>
      <c r="I2116" s="749" t="s">
        <v>2478</v>
      </c>
      <c r="J2116" s="749" t="n">
        <v>5.38</v>
      </c>
    </row>
    <row collapsed="false" customFormat="false" customHeight="true" hidden="true" ht="12.75" outlineLevel="0" r="2117">
      <c r="A2117" s="749" t="s">
        <v>11987</v>
      </c>
      <c r="B2117" s="749" t="str">
        <f aca="false">C2117&amp;D2117&amp;E2117&amp;F2117&amp;G2117&amp;H2117</f>
        <v>ATERRO COM MATERIAL DE 1ªCATEGORIA,ESPALHADO POR RETRO ESCAVADEIRA,EM CAMADAS DE 20CM DE MATERIAL ADENSADO,REGADO POR CAMINHAO TANQUE E COMPACTADO A 90% COM SOQUETE VIBRATORIO,INTERVINDO 2(DOIS) SERVENTES,EXCLUSIVE O FORNECIMENTO DA TERRA</v>
      </c>
      <c r="C2117" s="749" t="s">
        <v>11978</v>
      </c>
      <c r="D2117" s="749" t="s">
        <v>11979</v>
      </c>
      <c r="E2117" s="749" t="s">
        <v>11985</v>
      </c>
      <c r="F2117" s="749" t="s">
        <v>11986</v>
      </c>
      <c r="I2117" s="749" t="s">
        <v>2478</v>
      </c>
      <c r="J2117" s="749" t="n">
        <v>5.08</v>
      </c>
    </row>
    <row collapsed="false" customFormat="false" customHeight="true" hidden="true" ht="12.75" outlineLevel="0" r="2118">
      <c r="A2118" s="749" t="s">
        <v>11988</v>
      </c>
      <c r="B2118" s="749" t="str">
        <f aca="false">C2118&amp;D2118&amp;E2118&amp;F2118&amp;G2118&amp;H2118</f>
        <v>MATERIAL DE 1ª CATEGORIA PARA ATERROS,COMPREENDENDO:ESCAVACAO,CARGA,TRANSPORTE A 1KM EM CAMINHAO BASCULANTE E DESCARGA,CONSIDERANDO O VOLUME NECESSARIO A EXECUCAO DE 1,00M3 DE MATERIAL COMPACTADO</v>
      </c>
      <c r="C2118" s="749" t="s">
        <v>11989</v>
      </c>
      <c r="D2118" s="749" t="s">
        <v>11990</v>
      </c>
      <c r="E2118" s="749" t="s">
        <v>11991</v>
      </c>
      <c r="F2118" s="749" t="s">
        <v>11992</v>
      </c>
      <c r="I2118" s="749" t="s">
        <v>2478</v>
      </c>
      <c r="J2118" s="749" t="n">
        <v>10.99</v>
      </c>
    </row>
    <row collapsed="false" customFormat="false" customHeight="true" hidden="true" ht="12.75" outlineLevel="0" r="2119">
      <c r="A2119" s="749" t="s">
        <v>11993</v>
      </c>
      <c r="B2119" s="749" t="str">
        <f aca="false">C2119&amp;D2119&amp;E2119&amp;F2119&amp;G2119&amp;H2119</f>
        <v>MATERIAL DE 1ª CATEGORIA PARA ATERROS,COMPREENDENDO:ESCAVACAO,CARGA,TRANSPORTE A 1KM EM CAMINHAO BASCULANTE E DESCARGA,CONSIDERANDO O VOLUME NECESSARIO A EXECUCAO DE 1,00M3 DE MATERIAL COMPACTADO</v>
      </c>
      <c r="C2119" s="749" t="s">
        <v>11989</v>
      </c>
      <c r="D2119" s="749" t="s">
        <v>11990</v>
      </c>
      <c r="E2119" s="749" t="s">
        <v>11991</v>
      </c>
      <c r="F2119" s="749" t="s">
        <v>11992</v>
      </c>
      <c r="I2119" s="749" t="s">
        <v>2478</v>
      </c>
      <c r="J2119" s="749" t="n">
        <v>10.74</v>
      </c>
    </row>
    <row collapsed="false" customFormat="false" customHeight="true" hidden="true" ht="12.75" outlineLevel="0" r="2120">
      <c r="A2120" s="749" t="s">
        <v>11994</v>
      </c>
      <c r="B2120" s="749" t="str">
        <f aca="false">C2120&amp;D2120&amp;E2120&amp;F2120&amp;G2120&amp;H2120</f>
        <v>MATERIAL DE 1ª CATEGORIA PARA ATERROS,COMPREENDENDO:ESCAVACAO,CARGA,TRANSPORTE A 2KM EM CAMINHAO BASCULANTE E DESCARGA,CONSIDERANDO O VOLUME NECESSARIO A EXECUCAO DE 1,00M3 DE MATERIAL COMPACTADO</v>
      </c>
      <c r="C2120" s="749" t="s">
        <v>11989</v>
      </c>
      <c r="D2120" s="749" t="s">
        <v>11995</v>
      </c>
      <c r="E2120" s="749" t="s">
        <v>11991</v>
      </c>
      <c r="F2120" s="749" t="s">
        <v>11992</v>
      </c>
      <c r="I2120" s="749" t="s">
        <v>2478</v>
      </c>
      <c r="J2120" s="749" t="n">
        <v>12.37</v>
      </c>
    </row>
    <row collapsed="false" customFormat="false" customHeight="true" hidden="true" ht="12.75" outlineLevel="0" r="2121">
      <c r="A2121" s="749" t="s">
        <v>11996</v>
      </c>
      <c r="B2121" s="749" t="str">
        <f aca="false">C2121&amp;D2121&amp;E2121&amp;F2121&amp;G2121&amp;H2121</f>
        <v>MATERIAL DE 1ª CATEGORIA PARA ATERROS,COMPREENDENDO:ESCAVACAO,CARGA,TRANSPORTE A 2KM EM CAMINHAO BASCULANTE E DESCARGA,CONSIDERANDO O VOLUME NECESSARIO A EXECUCAO DE 1,00M3 DE MATERIAL COMPACTADO</v>
      </c>
      <c r="C2121" s="749" t="s">
        <v>11989</v>
      </c>
      <c r="D2121" s="749" t="s">
        <v>11995</v>
      </c>
      <c r="E2121" s="749" t="s">
        <v>11991</v>
      </c>
      <c r="F2121" s="749" t="s">
        <v>11992</v>
      </c>
      <c r="I2121" s="749" t="s">
        <v>2478</v>
      </c>
      <c r="J2121" s="749" t="n">
        <v>12.09</v>
      </c>
    </row>
    <row collapsed="false" customFormat="false" customHeight="true" hidden="true" ht="12.75" outlineLevel="0" r="2122">
      <c r="A2122" s="749" t="s">
        <v>11997</v>
      </c>
      <c r="B2122" s="749" t="str">
        <f aca="false">C2122&amp;D2122&amp;E2122&amp;F2122&amp;G2122&amp;H2122</f>
        <v>MATERIAL DE 1ª CATEGORIA PARA ATERROS,COMPREENDENDO:ESCAVACAO,CARGA,TRANSPORTE A 3KM EM CAMINHAO BASCULANTE E DESCARGA,CONSIDERANDO O VOLUME NECESSARIO A EXECUCAO DE 1,00M3 DE MATERIAL COMPACTADO</v>
      </c>
      <c r="C2122" s="749" t="s">
        <v>11989</v>
      </c>
      <c r="D2122" s="749" t="s">
        <v>11998</v>
      </c>
      <c r="E2122" s="749" t="s">
        <v>11991</v>
      </c>
      <c r="F2122" s="749" t="s">
        <v>11992</v>
      </c>
      <c r="I2122" s="749" t="s">
        <v>2478</v>
      </c>
      <c r="J2122" s="749" t="n">
        <v>13.29</v>
      </c>
    </row>
    <row collapsed="false" customFormat="false" customHeight="true" hidden="true" ht="12.75" outlineLevel="0" r="2123">
      <c r="A2123" s="749" t="s">
        <v>11999</v>
      </c>
      <c r="B2123" s="749" t="str">
        <f aca="false">C2123&amp;D2123&amp;E2123&amp;F2123&amp;G2123&amp;H2123</f>
        <v>MATERIAL DE 1ª CATEGORIA PARA ATERROS,COMPREENDENDO:ESCAVACAO,CARGA,TRANSPORTE A 3KM EM CAMINHAO BASCULANTE E DESCARGA,CONSIDERANDO O VOLUME NECESSARIO A EXECUCAO DE 1,00M3 DE MATERIAL COMPACTADO</v>
      </c>
      <c r="C2123" s="749" t="s">
        <v>11989</v>
      </c>
      <c r="D2123" s="749" t="s">
        <v>11998</v>
      </c>
      <c r="E2123" s="749" t="s">
        <v>11991</v>
      </c>
      <c r="F2123" s="749" t="s">
        <v>11992</v>
      </c>
      <c r="I2123" s="749" t="s">
        <v>2478</v>
      </c>
      <c r="J2123" s="749" t="n">
        <v>13</v>
      </c>
    </row>
    <row collapsed="false" customFormat="false" customHeight="true" hidden="true" ht="12.75" outlineLevel="0" r="2124">
      <c r="A2124" s="749" t="s">
        <v>12000</v>
      </c>
      <c r="B2124" s="749" t="str">
        <f aca="false">C2124&amp;D2124&amp;E2124&amp;F2124&amp;G2124&amp;H2124</f>
        <v>MATERIAL DE 1ª CATEGORIA PARA ATERROS,COMPREENDENDO:ESCAVACAO,CARGA,TRANSPORTE A 4KM EM CAMINHAO BASCULANTE E DESCARGA,CONSIDERANDO O VOLUME NECESSARIO A EXECUCAO DE 1,00M3 DE MATERIAL COMPACTADO</v>
      </c>
      <c r="C2124" s="749" t="s">
        <v>11989</v>
      </c>
      <c r="D2124" s="749" t="s">
        <v>12001</v>
      </c>
      <c r="E2124" s="749" t="s">
        <v>11991</v>
      </c>
      <c r="F2124" s="749" t="s">
        <v>11992</v>
      </c>
      <c r="I2124" s="749" t="s">
        <v>2478</v>
      </c>
      <c r="J2124" s="749" t="n">
        <v>15.13</v>
      </c>
    </row>
    <row collapsed="false" customFormat="false" customHeight="true" hidden="true" ht="12.75" outlineLevel="0" r="2125">
      <c r="A2125" s="749" t="s">
        <v>12002</v>
      </c>
      <c r="B2125" s="749" t="str">
        <f aca="false">C2125&amp;D2125&amp;E2125&amp;F2125&amp;G2125&amp;H2125</f>
        <v>MATERIAL DE 1ª CATEGORIA PARA ATERROS,COMPREENDENDO:ESCAVACAO,CARGA,TRANSPORTE A 4KM EM CAMINHAO BASCULANTE E DESCARGA,CONSIDERANDO O VOLUME NECESSARIO A EXECUCAO DE 1,00M3 DE MATERIAL COMPACTADO</v>
      </c>
      <c r="C2125" s="749" t="s">
        <v>11989</v>
      </c>
      <c r="D2125" s="749" t="s">
        <v>12001</v>
      </c>
      <c r="E2125" s="749" t="s">
        <v>11991</v>
      </c>
      <c r="F2125" s="749" t="s">
        <v>11992</v>
      </c>
      <c r="I2125" s="749" t="s">
        <v>2478</v>
      </c>
      <c r="J2125" s="749" t="n">
        <v>14.81</v>
      </c>
    </row>
    <row collapsed="false" customFormat="false" customHeight="true" hidden="true" ht="12.75" outlineLevel="0" r="2126">
      <c r="A2126" s="749" t="s">
        <v>12003</v>
      </c>
      <c r="B2126" s="749" t="str">
        <f aca="false">C2126&amp;D2126&amp;E2126&amp;F2126&amp;G2126&amp;H2126</f>
        <v>MATERIAL DE 1ª CATEGORIA PARA ATERROS,COMPREENDENDO:ESCAVACAO,CARGA,TRANSPORTE A 5KM EM CAMINHAO BASCULANTE E DESCARGA,CONSIDERANDO O VOLUME NECESSARIO A EXECUCAO DE 1,00M3 DE MATERIAL COMPACTADO</v>
      </c>
      <c r="C2126" s="749" t="s">
        <v>11989</v>
      </c>
      <c r="D2126" s="749" t="s">
        <v>12004</v>
      </c>
      <c r="E2126" s="749" t="s">
        <v>11991</v>
      </c>
      <c r="F2126" s="749" t="s">
        <v>11992</v>
      </c>
      <c r="I2126" s="749" t="s">
        <v>2478</v>
      </c>
      <c r="J2126" s="749" t="n">
        <v>17.13</v>
      </c>
    </row>
    <row collapsed="false" customFormat="false" customHeight="true" hidden="true" ht="12.75" outlineLevel="0" r="2127">
      <c r="A2127" s="749" t="s">
        <v>12005</v>
      </c>
      <c r="B2127" s="749" t="str">
        <f aca="false">C2127&amp;D2127&amp;E2127&amp;F2127&amp;G2127&amp;H2127</f>
        <v>MATERIAL DE 1ª CATEGORIA PARA ATERROS,COMPREENDENDO:ESCAVACAO,CARGA,TRANSPORTE A 5KM EM CAMINHAO BASCULANTE E DESCARGA,CONSIDERANDO O VOLUME NECESSARIO A EXECUCAO DE 1,00M3 DE MATERIAL COMPACTADO</v>
      </c>
      <c r="C2127" s="749" t="s">
        <v>11989</v>
      </c>
      <c r="D2127" s="749" t="s">
        <v>12004</v>
      </c>
      <c r="E2127" s="749" t="s">
        <v>11991</v>
      </c>
      <c r="F2127" s="749" t="s">
        <v>11992</v>
      </c>
      <c r="I2127" s="749" t="s">
        <v>2478</v>
      </c>
      <c r="J2127" s="749" t="n">
        <v>16.77</v>
      </c>
    </row>
    <row collapsed="false" customFormat="false" customHeight="true" hidden="true" ht="12.75" outlineLevel="0" r="2128">
      <c r="A2128" s="749" t="s">
        <v>12006</v>
      </c>
      <c r="B2128" s="749" t="str">
        <f aca="false">C2128&amp;D2128&amp;E2128&amp;F2128&amp;G2128&amp;H2128</f>
        <v>MATERIAL DE 1ª CATEGORIA PARA ATERROS,COMPREENDENDO:ESCAVACAO,CARGA,TRANSPORTE A 10KM EM CAMINHAO BASCULANTE E DESCARGA,CONSIDERANDO O VOLUME NECESSARIO A EXECUCAO DE 1,00M3 DE MATERIAL COMPACTADO</v>
      </c>
      <c r="C2128" s="749" t="s">
        <v>11989</v>
      </c>
      <c r="D2128" s="749" t="s">
        <v>12007</v>
      </c>
      <c r="E2128" s="749" t="s">
        <v>12008</v>
      </c>
      <c r="F2128" s="749" t="s">
        <v>12009</v>
      </c>
      <c r="I2128" s="749" t="s">
        <v>2478</v>
      </c>
      <c r="J2128" s="749" t="n">
        <v>23.27</v>
      </c>
    </row>
    <row collapsed="false" customFormat="false" customHeight="true" hidden="true" ht="12.75" outlineLevel="0" r="2129">
      <c r="A2129" s="749" t="s">
        <v>12010</v>
      </c>
      <c r="B2129" s="749" t="str">
        <f aca="false">C2129&amp;D2129&amp;E2129&amp;F2129&amp;G2129&amp;H2129</f>
        <v>MATERIAL DE 1ª CATEGORIA PARA ATERROS,COMPREENDENDO:ESCAVACAO,CARGA,TRANSPORTE A 10KM EM CAMINHAO BASCULANTE E DESCARGA,CONSIDERANDO O VOLUME NECESSARIO A EXECUCAO DE 1,00M3 DE MATERIAL COMPACTADO</v>
      </c>
      <c r="C2129" s="749" t="s">
        <v>11989</v>
      </c>
      <c r="D2129" s="749" t="s">
        <v>12007</v>
      </c>
      <c r="E2129" s="749" t="s">
        <v>12008</v>
      </c>
      <c r="F2129" s="749" t="s">
        <v>12009</v>
      </c>
      <c r="I2129" s="749" t="s">
        <v>2478</v>
      </c>
      <c r="J2129" s="749" t="n">
        <v>22.81</v>
      </c>
    </row>
    <row collapsed="false" customFormat="false" customHeight="true" hidden="true" ht="12.75" outlineLevel="0" r="2130">
      <c r="A2130" s="749" t="s">
        <v>12011</v>
      </c>
      <c r="B2130" s="749" t="str">
        <f aca="false">C2130&amp;D2130&amp;E2130&amp;F2130&amp;G2130&amp;H2130</f>
        <v>MATERIAL DE 1ª CATEGORIA PARA ATERROS,COMPREENDENDO:ESCAVACAO,CARGA,TRANSPORTE A 15KM EM CAMINHAO BASCULANTE E DESCARGA,CONSIDERANDO O VOLUME NECESSARIO A EXECUCAO DE 1,00M3 DE MATERIAL COMPACTADO</v>
      </c>
      <c r="C2130" s="749" t="s">
        <v>11989</v>
      </c>
      <c r="D2130" s="749" t="s">
        <v>12012</v>
      </c>
      <c r="E2130" s="749" t="s">
        <v>12008</v>
      </c>
      <c r="F2130" s="749" t="s">
        <v>12009</v>
      </c>
      <c r="I2130" s="749" t="s">
        <v>2478</v>
      </c>
      <c r="J2130" s="749" t="n">
        <v>30.95</v>
      </c>
    </row>
    <row collapsed="false" customFormat="false" customHeight="true" hidden="true" ht="12.75" outlineLevel="0" r="2131">
      <c r="A2131" s="749" t="s">
        <v>12013</v>
      </c>
      <c r="B2131" s="749" t="str">
        <f aca="false">C2131&amp;D2131&amp;E2131&amp;F2131&amp;G2131&amp;H2131</f>
        <v>MATERIAL DE 1ª CATEGORIA PARA ATERROS,COMPREENDENDO:ESCAVACAO,CARGA,TRANSPORTE A 15KM EM CAMINHAO BASCULANTE E DESCARGA,CONSIDERANDO O VOLUME NECESSARIO A EXECUCAO DE 1,00M3 DE MATERIAL COMPACTADO</v>
      </c>
      <c r="C2131" s="749" t="s">
        <v>11989</v>
      </c>
      <c r="D2131" s="749" t="s">
        <v>12012</v>
      </c>
      <c r="E2131" s="749" t="s">
        <v>12008</v>
      </c>
      <c r="F2131" s="749" t="s">
        <v>12009</v>
      </c>
      <c r="I2131" s="749" t="s">
        <v>2478</v>
      </c>
      <c r="J2131" s="749" t="n">
        <v>30.35</v>
      </c>
    </row>
    <row collapsed="false" customFormat="false" customHeight="true" hidden="true" ht="12.75" outlineLevel="0" r="2132">
      <c r="A2132" s="749" t="s">
        <v>12014</v>
      </c>
      <c r="B2132" s="749" t="str">
        <f aca="false">C2132&amp;D2132&amp;E2132&amp;F2132&amp;G2132&amp;H2132</f>
        <v>MATERIAL DE 1ª CATEGORIA PARA ATERROS,COMPREENDENDO:ESCAVACAO,CARGA,TRANSPORTE A 20KM EM CAMINHAO BASCULANTE E DESCARGA,CONSIDERANDO O VOLUME NECESSARIO A EXECUCAO DE 1,00M3 DE MATERIAL COMPACTADO</v>
      </c>
      <c r="C2132" s="749" t="s">
        <v>11989</v>
      </c>
      <c r="D2132" s="749" t="s">
        <v>12015</v>
      </c>
      <c r="E2132" s="749" t="s">
        <v>12008</v>
      </c>
      <c r="F2132" s="749" t="s">
        <v>12009</v>
      </c>
      <c r="I2132" s="749" t="s">
        <v>2478</v>
      </c>
      <c r="J2132" s="749" t="n">
        <v>38.63</v>
      </c>
    </row>
    <row collapsed="false" customFormat="false" customHeight="true" hidden="true" ht="12.75" outlineLevel="0" r="2133">
      <c r="A2133" s="749" t="s">
        <v>12016</v>
      </c>
      <c r="B2133" s="749" t="str">
        <f aca="false">C2133&amp;D2133&amp;E2133&amp;F2133&amp;G2133&amp;H2133</f>
        <v>MATERIAL DE 1ª CATEGORIA PARA ATERROS,COMPREENDENDO:ESCAVACAO,CARGA,TRANSPORTE A 20KM EM CAMINHAO BASCULANTE E DESCARGA,CONSIDERANDO O VOLUME NECESSARIO A EXECUCAO DE 1,00M3 DE MATERIAL COMPACTADO</v>
      </c>
      <c r="C2133" s="749" t="s">
        <v>11989</v>
      </c>
      <c r="D2133" s="749" t="s">
        <v>12015</v>
      </c>
      <c r="E2133" s="749" t="s">
        <v>12008</v>
      </c>
      <c r="F2133" s="749" t="s">
        <v>12009</v>
      </c>
      <c r="I2133" s="749" t="s">
        <v>2478</v>
      </c>
      <c r="J2133" s="749" t="n">
        <v>37.89</v>
      </c>
    </row>
    <row collapsed="false" customFormat="false" customHeight="true" hidden="true" ht="12.75" outlineLevel="0" r="2134">
      <c r="A2134" s="749" t="s">
        <v>12017</v>
      </c>
      <c r="B2134" s="749" t="str">
        <f aca="false">C2134&amp;D2134&amp;E2134&amp;F2134&amp;G2134&amp;H2134</f>
        <v>MATERIAL DE 1ª CATEGORIA PARA ATERROS,COMPREENDENDO:ESCAVACAO,CARGA,TRANSPORTE A 25KM EM CAMINHAO BASCULANTE E DESCARGA,CONSIDERANDO O VOLUME NECESSARIO A EXECUCAO DE 1,00M3 DE MATERIAL COMPACTADO</v>
      </c>
      <c r="C2134" s="749" t="s">
        <v>11989</v>
      </c>
      <c r="D2134" s="749" t="s">
        <v>12018</v>
      </c>
      <c r="E2134" s="749" t="s">
        <v>12008</v>
      </c>
      <c r="F2134" s="749" t="s">
        <v>12009</v>
      </c>
      <c r="I2134" s="749" t="s">
        <v>2478</v>
      </c>
      <c r="J2134" s="749" t="n">
        <v>46.3</v>
      </c>
    </row>
    <row collapsed="false" customFormat="false" customHeight="true" hidden="true" ht="12.75" outlineLevel="0" r="2135">
      <c r="A2135" s="749" t="s">
        <v>12019</v>
      </c>
      <c r="B2135" s="749" t="str">
        <f aca="false">C2135&amp;D2135&amp;E2135&amp;F2135&amp;G2135&amp;H2135</f>
        <v>MATERIAL DE 1ª CATEGORIA PARA ATERROS,COMPREENDENDO:ESCAVACAO,CARGA,TRANSPORTE A 25KM EM CAMINHAO BASCULANTE E DESCARGA,CONSIDERANDO O VOLUME NECESSARIO A EXECUCAO DE 1,00M3 DE MATERIAL COMPACTADO</v>
      </c>
      <c r="C2135" s="749" t="s">
        <v>11989</v>
      </c>
      <c r="D2135" s="749" t="s">
        <v>12018</v>
      </c>
      <c r="E2135" s="749" t="s">
        <v>12008</v>
      </c>
      <c r="F2135" s="749" t="s">
        <v>12009</v>
      </c>
      <c r="I2135" s="749" t="s">
        <v>2478</v>
      </c>
      <c r="J2135" s="749" t="n">
        <v>45.44</v>
      </c>
    </row>
    <row collapsed="false" customFormat="false" customHeight="true" hidden="true" ht="12.75" outlineLevel="0" r="2136">
      <c r="A2136" s="749" t="s">
        <v>12020</v>
      </c>
      <c r="B2136" s="749" t="str">
        <f aca="false">C2136&amp;D2136&amp;E2136&amp;F2136&amp;G2136&amp;H2136</f>
        <v>MATERIAL DE 1ª CATEGORIA PARA ATERROS,COMPREENDENDO:ESCAVACAO,CARGA,TRANSPORTE A 30KM EM CAMINHAO BASCULANTE E DESCARGA,CONSIDERANDO O VOLUME NECESSARIO A EXECUCAO DE 1,00M3 DE MATERIAL COMPACTADO</v>
      </c>
      <c r="C2136" s="749" t="s">
        <v>11989</v>
      </c>
      <c r="D2136" s="749" t="s">
        <v>12021</v>
      </c>
      <c r="E2136" s="749" t="s">
        <v>12008</v>
      </c>
      <c r="F2136" s="749" t="s">
        <v>12009</v>
      </c>
      <c r="I2136" s="749" t="s">
        <v>2478</v>
      </c>
      <c r="J2136" s="749" t="n">
        <v>53.98</v>
      </c>
    </row>
    <row collapsed="false" customFormat="false" customHeight="true" hidden="true" ht="12.75" outlineLevel="0" r="2137">
      <c r="A2137" s="749" t="s">
        <v>12022</v>
      </c>
      <c r="B2137" s="749" t="str">
        <f aca="false">C2137&amp;D2137&amp;E2137&amp;F2137&amp;G2137&amp;H2137</f>
        <v>MATERIAL DE 1ª CATEGORIA PARA ATERROS,COMPREENDENDO:ESCAVACAO,CARGA,TRANSPORTE A 30KM EM CAMINHAO BASCULANTE E DESCARGA,CONSIDERANDO O VOLUME NECESSARIO A EXECUCAO DE 1,00M3 DE MATERIAL COMPACTADO</v>
      </c>
      <c r="C2137" s="749" t="s">
        <v>11989</v>
      </c>
      <c r="D2137" s="749" t="s">
        <v>12021</v>
      </c>
      <c r="E2137" s="749" t="s">
        <v>12008</v>
      </c>
      <c r="F2137" s="749" t="s">
        <v>12009</v>
      </c>
      <c r="I2137" s="749" t="s">
        <v>2478</v>
      </c>
      <c r="J2137" s="749" t="n">
        <v>52.98</v>
      </c>
    </row>
    <row collapsed="false" customFormat="false" customHeight="true" hidden="true" ht="12.75" outlineLevel="0" r="2138">
      <c r="A2138" s="749" t="s">
        <v>12023</v>
      </c>
      <c r="B2138" s="749" t="str">
        <f aca="false">C2138&amp;D2138&amp;E2138&amp;F2138&amp;G2138&amp;H2138</f>
        <v>COMPACTACAO DE ATERRO,EM CAMADAS DE 30CM,UTILIZANDO COMPACTADOR PNEUMATICO(SAPO),INCLUSIVE COMPRESSOR</v>
      </c>
      <c r="C2138" s="749" t="s">
        <v>12024</v>
      </c>
      <c r="D2138" s="749" t="s">
        <v>12025</v>
      </c>
      <c r="I2138" s="749" t="s">
        <v>2478</v>
      </c>
      <c r="J2138" s="749" t="n">
        <v>24.87</v>
      </c>
    </row>
    <row collapsed="false" customFormat="false" customHeight="true" hidden="true" ht="12.75" outlineLevel="0" r="2139">
      <c r="A2139" s="749" t="s">
        <v>12026</v>
      </c>
      <c r="B2139" s="749" t="str">
        <f aca="false">C2139&amp;D2139&amp;E2139&amp;F2139&amp;G2139&amp;H2139</f>
        <v>COMPACTACAO DE ATERRO,EM CAMADAS DE 30CM,UTILIZANDO COMPACTADOR PNEUMATICO(SAPO),INCLUSIVE COMPRESSOR</v>
      </c>
      <c r="C2139" s="749" t="s">
        <v>12024</v>
      </c>
      <c r="D2139" s="749" t="s">
        <v>12025</v>
      </c>
      <c r="I2139" s="749" t="s">
        <v>2478</v>
      </c>
      <c r="J2139" s="749" t="n">
        <v>23.33</v>
      </c>
    </row>
    <row collapsed="false" customFormat="false" customHeight="true" hidden="true" ht="12.75" outlineLevel="0" r="2140">
      <c r="A2140" s="749" t="s">
        <v>12027</v>
      </c>
      <c r="B2140" s="749" t="str">
        <f aca="false">C2140&amp;D2140&amp;E2140&amp;F2140&amp;G2140&amp;H2140</f>
        <v>COMPACTACAO DE ATERRO,EM CAMADAS DE 20CM,UTILIZANDO COMPACTADOR PNEUMATICO(SAPO),INCLUSIVE COMPRESSOR</v>
      </c>
      <c r="C2140" s="749" t="s">
        <v>12028</v>
      </c>
      <c r="D2140" s="749" t="s">
        <v>12025</v>
      </c>
      <c r="I2140" s="749" t="s">
        <v>2478</v>
      </c>
      <c r="J2140" s="749" t="n">
        <v>31.9</v>
      </c>
    </row>
    <row collapsed="false" customFormat="false" customHeight="true" hidden="true" ht="12.75" outlineLevel="0" r="2141">
      <c r="A2141" s="749" t="s">
        <v>12029</v>
      </c>
      <c r="B2141" s="749" t="str">
        <f aca="false">C2141&amp;D2141&amp;E2141&amp;F2141&amp;G2141&amp;H2141</f>
        <v>COMPACTACAO DE ATERRO,EM CAMADAS DE 20CM,UTILIZANDO COMPACTADOR PNEUMATICO(SAPO),INCLUSIVE COMPRESSOR</v>
      </c>
      <c r="C2141" s="749" t="s">
        <v>12028</v>
      </c>
      <c r="D2141" s="749" t="s">
        <v>12025</v>
      </c>
      <c r="I2141" s="749" t="s">
        <v>2478</v>
      </c>
      <c r="J2141" s="749" t="n">
        <v>29.9</v>
      </c>
    </row>
    <row collapsed="false" customFormat="false" customHeight="true" hidden="true" ht="12.75" outlineLevel="0" r="2142">
      <c r="A2142" s="749" t="s">
        <v>12030</v>
      </c>
      <c r="B2142" s="749" t="str">
        <f aca="false">C2142&amp;D2142&amp;E2142&amp;F2142&amp;G2142&amp;H2142</f>
        <v>ATERRO COMPACTADO A 95%,PARA CONSTRUCAO DE BARRAGENS OU DIQUES,EXECUTADOS EM CAMADAS DE 20CM DE MATERIAL SOLTO DE BOA QUALIDADE,INCLUSIVE ESPALHAMENTO E IRRIGACAO,EM TERRENO DE BOA RESISTENCIA,EXCLUSIVE FORNECIMENTO DA TERRA</v>
      </c>
      <c r="C2142" s="749" t="s">
        <v>12031</v>
      </c>
      <c r="D2142" s="749" t="s">
        <v>12032</v>
      </c>
      <c r="E2142" s="749" t="s">
        <v>12033</v>
      </c>
      <c r="F2142" s="749" t="s">
        <v>12034</v>
      </c>
      <c r="I2142" s="749" t="s">
        <v>2478</v>
      </c>
      <c r="J2142" s="749" t="n">
        <v>15.22</v>
      </c>
    </row>
    <row collapsed="false" customFormat="false" customHeight="true" hidden="true" ht="12.75" outlineLevel="0" r="2143">
      <c r="A2143" s="749" t="s">
        <v>12035</v>
      </c>
      <c r="B2143" s="749" t="str">
        <f aca="false">C2143&amp;D2143&amp;E2143&amp;F2143&amp;G2143&amp;H2143</f>
        <v>ATERRO COMPACTADO A 95%,PARA CONSTRUCAO DE BARRAGENS OU DIQUES,EXECUTADOS EM CAMADAS DE 20CM DE MATERIAL SOLTO DE BOA QUALIDADE,INCLUSIVE ESPALHAMENTO E IRRIGACAO,EM TERRENO DE BOA RESISTENCIA,EXCLUSIVE FORNECIMENTO DA TERRA</v>
      </c>
      <c r="C2143" s="749" t="s">
        <v>12031</v>
      </c>
      <c r="D2143" s="749" t="s">
        <v>12032</v>
      </c>
      <c r="E2143" s="749" t="s">
        <v>12033</v>
      </c>
      <c r="F2143" s="749" t="s">
        <v>12034</v>
      </c>
      <c r="I2143" s="749" t="s">
        <v>2478</v>
      </c>
      <c r="J2143" s="749" t="n">
        <v>14.72</v>
      </c>
    </row>
    <row collapsed="false" customFormat="false" customHeight="true" hidden="true" ht="12.75" outlineLevel="0" r="2144">
      <c r="A2144" s="749" t="s">
        <v>12036</v>
      </c>
      <c r="B2144" s="749" t="str">
        <f aca="false">C2144&amp;D2144&amp;E2144&amp;F2144&amp;G2144&amp;H2144</f>
        <v>ATERRO COMPACTADO A 95%,PARA CONSTRUCAO DE BARRAGENS OU DIQUES,EXECUTADOS EM CAMADAS DE 20CM DE MATERIAL SOLTO DE BOA QUALIDADE,INCLUSIVE ESPALHAMENTO E IRRIGACAO,EM TERRENO DE BAIXA RESISTENCIA(ARGILA MOLE),EXCLUSIVE FORNECIMENTO DA TERRA</v>
      </c>
      <c r="C2144" s="749" t="s">
        <v>12031</v>
      </c>
      <c r="D2144" s="749" t="s">
        <v>12032</v>
      </c>
      <c r="E2144" s="749" t="s">
        <v>12037</v>
      </c>
      <c r="F2144" s="749" t="s">
        <v>12038</v>
      </c>
      <c r="I2144" s="749" t="s">
        <v>2478</v>
      </c>
      <c r="J2144" s="749" t="n">
        <v>19.45</v>
      </c>
    </row>
    <row collapsed="false" customFormat="false" customHeight="true" hidden="true" ht="12.75" outlineLevel="0" r="2145">
      <c r="A2145" s="749" t="s">
        <v>12039</v>
      </c>
      <c r="B2145" s="749" t="str">
        <f aca="false">C2145&amp;D2145&amp;E2145&amp;F2145&amp;G2145&amp;H2145</f>
        <v>ATERRO COMPACTADO A 95%,PARA CONSTRUCAO DE BARRAGENS OU DIQUES,EXECUTADOS EM CAMADAS DE 20CM DE MATERIAL SOLTO DE BOA QUALIDADE,INCLUSIVE ESPALHAMENTO E IRRIGACAO,EM TERRENO DE BAIXA RESISTENCIA(ARGILA MOLE),EXCLUSIVE FORNECIMENTO DA TERRA</v>
      </c>
      <c r="C2145" s="749" t="s">
        <v>12031</v>
      </c>
      <c r="D2145" s="749" t="s">
        <v>12032</v>
      </c>
      <c r="E2145" s="749" t="s">
        <v>12037</v>
      </c>
      <c r="F2145" s="749" t="s">
        <v>12038</v>
      </c>
      <c r="I2145" s="749" t="s">
        <v>2478</v>
      </c>
      <c r="J2145" s="749" t="n">
        <v>18.68</v>
      </c>
    </row>
    <row collapsed="false" customFormat="false" customHeight="true" hidden="true" ht="12.75" outlineLevel="0" r="2146">
      <c r="A2146" s="749" t="s">
        <v>12040</v>
      </c>
      <c r="B2146" s="749" t="str">
        <f aca="false">C2146&amp;D2146&amp;E2146&amp;F2146&amp;G2146&amp;H2146</f>
        <v>REATERRO DE VALA/CAVA COM MATERIAL DE BOA QUALIDADE,UTILIZANDO VIBRO COMPACTADOR PORTATIL,EXCLUSIVE MATERIAL</v>
      </c>
      <c r="C2146" s="749" t="s">
        <v>12041</v>
      </c>
      <c r="D2146" s="749" t="s">
        <v>12042</v>
      </c>
      <c r="I2146" s="749" t="s">
        <v>2478</v>
      </c>
      <c r="J2146" s="749" t="n">
        <v>19.68</v>
      </c>
    </row>
    <row collapsed="false" customFormat="false" customHeight="true" hidden="true" ht="12.75" outlineLevel="0" r="2147">
      <c r="A2147" s="749" t="s">
        <v>12043</v>
      </c>
      <c r="B2147" s="749" t="str">
        <f aca="false">C2147&amp;D2147&amp;E2147&amp;F2147&amp;G2147&amp;H2147</f>
        <v>REATERRO DE VALA/CAVA COM MATERIAL DE BOA QUALIDADE,UTILIZANDO VIBRO COMPACTADOR PORTATIL,EXCLUSIVE MATERIAL</v>
      </c>
      <c r="C2147" s="749" t="s">
        <v>12041</v>
      </c>
      <c r="D2147" s="749" t="s">
        <v>12042</v>
      </c>
      <c r="I2147" s="749" t="s">
        <v>2478</v>
      </c>
      <c r="J2147" s="749" t="n">
        <v>17.15</v>
      </c>
    </row>
    <row collapsed="false" customFormat="false" customHeight="true" hidden="true" ht="12.75" outlineLevel="0" r="2148">
      <c r="A2148" s="749" t="s">
        <v>12044</v>
      </c>
      <c r="B2148" s="749" t="str">
        <f aca="false">C2148&amp;D2148&amp;E2148&amp;F2148&amp;G2148&amp;H2148</f>
        <v>REATERRO DE VALA/CAVA COM TRATOR COM POTENCIA EM TORNO DE 200CV,EXCLUSIVE COMPACTACAO E MATERIAL</v>
      </c>
      <c r="C2148" s="749" t="s">
        <v>12045</v>
      </c>
      <c r="D2148" s="749" t="s">
        <v>12046</v>
      </c>
      <c r="I2148" s="749" t="s">
        <v>2478</v>
      </c>
      <c r="J2148" s="749" t="n">
        <v>2.1</v>
      </c>
    </row>
    <row collapsed="false" customFormat="false" customHeight="true" hidden="true" ht="12.75" outlineLevel="0" r="2149">
      <c r="A2149" s="749" t="s">
        <v>12047</v>
      </c>
      <c r="B2149" s="749" t="str">
        <f aca="false">C2149&amp;D2149&amp;E2149&amp;F2149&amp;G2149&amp;H2149</f>
        <v>REATERRO DE VALA/CAVA COM TRATOR COM POTENCIA EM TORNO DE 200CV,EXCLUSIVE COMPACTACAO E MATERIAL</v>
      </c>
      <c r="C2149" s="749" t="s">
        <v>12045</v>
      </c>
      <c r="D2149" s="749" t="s">
        <v>12046</v>
      </c>
      <c r="I2149" s="749" t="s">
        <v>2478</v>
      </c>
      <c r="J2149" s="749" t="n">
        <v>2.06</v>
      </c>
    </row>
    <row collapsed="false" customFormat="false" customHeight="true" hidden="true" ht="12.75" outlineLevel="0" r="2150">
      <c r="A2150" s="749" t="s">
        <v>12048</v>
      </c>
      <c r="B2150" s="749" t="str">
        <f aca="false">C2150&amp;D2150&amp;E2150&amp;F2150&amp;G2150&amp;H2150</f>
        <v>REATERRO DE VALA/CAVA COMPACTADA A MACO,EM CAMADAS DE 30CM DE ESPESSURA MAXIMA,COM MATERIAL DE BOA QUALIDADE,EXCLUSIVEESTE</v>
      </c>
      <c r="C2150" s="749" t="s">
        <v>12049</v>
      </c>
      <c r="D2150" s="749" t="s">
        <v>12050</v>
      </c>
      <c r="E2150" s="749" t="s">
        <v>12051</v>
      </c>
      <c r="I2150" s="749" t="s">
        <v>2478</v>
      </c>
      <c r="J2150" s="749" t="n">
        <v>31.29</v>
      </c>
    </row>
    <row collapsed="false" customFormat="false" customHeight="true" hidden="true" ht="12.75" outlineLevel="0" r="2151">
      <c r="A2151" s="749" t="s">
        <v>12052</v>
      </c>
      <c r="B2151" s="749" t="str">
        <f aca="false">C2151&amp;D2151&amp;E2151&amp;F2151&amp;G2151&amp;H2151</f>
        <v>REATERRO DE VALA/CAVA COMPACTADA A MACO,EM CAMADAS DE 30CM DE ESPESSURA MAXIMA,COM MATERIAL DE BOA QUALIDADE,EXCLUSIVEESTE</v>
      </c>
      <c r="C2151" s="749" t="s">
        <v>12049</v>
      </c>
      <c r="D2151" s="749" t="s">
        <v>12050</v>
      </c>
      <c r="E2151" s="749" t="s">
        <v>12051</v>
      </c>
      <c r="I2151" s="749" t="s">
        <v>2478</v>
      </c>
      <c r="J2151" s="749" t="n">
        <v>27.12</v>
      </c>
    </row>
    <row collapsed="false" customFormat="false" customHeight="true" hidden="true" ht="12.75" outlineLevel="0" r="2152">
      <c r="A2152" s="749" t="s">
        <v>12053</v>
      </c>
      <c r="B2152" s="749" t="str">
        <f aca="false">C2152&amp;D2152&amp;E2152&amp;F2152&amp;G2152&amp;H2152</f>
        <v>REATERRO DE VALA/CAVA COMPACTADA A MACO,EM CAMADAS DE 20CM DE ESPESSURA MAXIMA,COM MATERIAL DE BOA QUALIDADE,EXCLUSIVEESTE</v>
      </c>
      <c r="C2152" s="749" t="s">
        <v>12054</v>
      </c>
      <c r="D2152" s="749" t="s">
        <v>12050</v>
      </c>
      <c r="E2152" s="749" t="s">
        <v>12051</v>
      </c>
      <c r="I2152" s="749" t="s">
        <v>2478</v>
      </c>
      <c r="J2152" s="749" t="n">
        <v>37.26</v>
      </c>
    </row>
    <row collapsed="false" customFormat="false" customHeight="true" hidden="true" ht="12.75" outlineLevel="0" r="2153">
      <c r="A2153" s="749" t="s">
        <v>12055</v>
      </c>
      <c r="B2153" s="749" t="str">
        <f aca="false">C2153&amp;D2153&amp;E2153&amp;F2153&amp;G2153&amp;H2153</f>
        <v>REATERRO DE VALA/CAVA COMPACTADA A MACO,EM CAMADAS DE 20CM DE ESPESSURA MAXIMA,COM MATERIAL DE BOA QUALIDADE,EXCLUSIVEESTE</v>
      </c>
      <c r="C2153" s="749" t="s">
        <v>12054</v>
      </c>
      <c r="D2153" s="749" t="s">
        <v>12050</v>
      </c>
      <c r="E2153" s="749" t="s">
        <v>12051</v>
      </c>
      <c r="I2153" s="749" t="s">
        <v>2478</v>
      </c>
      <c r="J2153" s="749" t="n">
        <v>32.29</v>
      </c>
    </row>
    <row collapsed="false" customFormat="false" customHeight="true" hidden="true" ht="12.75" outlineLevel="0" r="2154">
      <c r="A2154" s="749" t="s">
        <v>12056</v>
      </c>
      <c r="B2154" s="749" t="str">
        <f aca="false">C2154&amp;D2154&amp;E2154&amp;F2154&amp;G2154&amp;H2154</f>
        <v>REATERRO DE VALA/CAVA COMPACTADA A MACO,EM CAMADAS DE 20CM DE ESPESSURA MAXIMA,EM BECOS DE ATE 2,50M DE LARGURA,EM FAVELAS,EXCLUSIVE MATERIAL</v>
      </c>
      <c r="C2154" s="749" t="s">
        <v>12054</v>
      </c>
      <c r="D2154" s="749" t="s">
        <v>12057</v>
      </c>
      <c r="E2154" s="749" t="s">
        <v>12058</v>
      </c>
      <c r="I2154" s="749" t="s">
        <v>2478</v>
      </c>
      <c r="J2154" s="749" t="n">
        <v>44.71</v>
      </c>
    </row>
    <row collapsed="false" customFormat="false" customHeight="true" hidden="true" ht="12.75" outlineLevel="0" r="2155">
      <c r="A2155" s="749" t="s">
        <v>12059</v>
      </c>
      <c r="B2155" s="749" t="str">
        <f aca="false">C2155&amp;D2155&amp;E2155&amp;F2155&amp;G2155&amp;H2155</f>
        <v>REATERRO DE VALA/CAVA COMPACTADA A MACO,EM CAMADAS DE 20CM DE ESPESSURA MAXIMA,EM BECOS DE ATE 2,50M DE LARGURA,EM FAVELAS,EXCLUSIVE MATERIAL</v>
      </c>
      <c r="C2155" s="749" t="s">
        <v>12054</v>
      </c>
      <c r="D2155" s="749" t="s">
        <v>12057</v>
      </c>
      <c r="E2155" s="749" t="s">
        <v>12058</v>
      </c>
      <c r="I2155" s="749" t="s">
        <v>2478</v>
      </c>
      <c r="J2155" s="749" t="n">
        <v>38.74</v>
      </c>
    </row>
    <row collapsed="false" customFormat="false" customHeight="true" hidden="true" ht="12.75" outlineLevel="0" r="2156">
      <c r="A2156" s="749" t="s">
        <v>12060</v>
      </c>
      <c r="B2156" s="749" t="str">
        <f aca="false">C2156&amp;D2156&amp;E2156&amp;F2156&amp;G2156&amp;H2156</f>
        <v>REATERRO DE VALA/CAVA COMPACTADA A MACO,EM CAMADAS DE 30CM DE ESPESSURA MAXIMA,EM BECOS DE ATE 2,50M DE LARGURA,EM FAVELAS,EXCLUSIVE MATERIAL</v>
      </c>
      <c r="C2156" s="749" t="s">
        <v>12049</v>
      </c>
      <c r="D2156" s="749" t="s">
        <v>12057</v>
      </c>
      <c r="E2156" s="749" t="s">
        <v>12058</v>
      </c>
      <c r="I2156" s="749" t="s">
        <v>2478</v>
      </c>
      <c r="J2156" s="749" t="n">
        <v>37.55</v>
      </c>
    </row>
    <row collapsed="false" customFormat="false" customHeight="true" hidden="true" ht="12.75" outlineLevel="0" r="2157">
      <c r="A2157" s="749" t="s">
        <v>12061</v>
      </c>
      <c r="B2157" s="749" t="str">
        <f aca="false">C2157&amp;D2157&amp;E2157&amp;F2157&amp;G2157&amp;H2157</f>
        <v>REATERRO DE VALA/CAVA COMPACTADA A MACO,EM CAMADAS DE 30CM DE ESPESSURA MAXIMA,EM BECOS DE ATE 2,50M DE LARGURA,EM FAVELAS,EXCLUSIVE MATERIAL</v>
      </c>
      <c r="C2157" s="749" t="s">
        <v>12049</v>
      </c>
      <c r="D2157" s="749" t="s">
        <v>12057</v>
      </c>
      <c r="E2157" s="749" t="s">
        <v>12058</v>
      </c>
      <c r="I2157" s="749" t="s">
        <v>2478</v>
      </c>
      <c r="J2157" s="749" t="n">
        <v>32.54</v>
      </c>
    </row>
    <row collapsed="false" customFormat="false" customHeight="true" hidden="true" ht="12.75" outlineLevel="0" r="2158">
      <c r="A2158" s="749" t="s">
        <v>12062</v>
      </c>
      <c r="B2158" s="749" t="str">
        <f aca="false">C2158&amp;D2158&amp;E2158&amp;F2158&amp;G2158&amp;H2158</f>
        <v>REATERRO DE VALA/CAVA,ESPALHAMENTO COM RETRO-ESCAVADEIRA E COMPACTACAO VIBRATORIA,EXCLUSIVE MATERIAL</v>
      </c>
      <c r="C2158" s="749" t="s">
        <v>12063</v>
      </c>
      <c r="D2158" s="749" t="s">
        <v>12064</v>
      </c>
      <c r="I2158" s="749" t="s">
        <v>2478</v>
      </c>
      <c r="J2158" s="749" t="n">
        <v>11.11</v>
      </c>
    </row>
    <row collapsed="false" customFormat="false" customHeight="true" hidden="true" ht="12.75" outlineLevel="0" r="2159">
      <c r="A2159" s="749" t="s">
        <v>12065</v>
      </c>
      <c r="B2159" s="749" t="str">
        <f aca="false">C2159&amp;D2159&amp;E2159&amp;F2159&amp;G2159&amp;H2159</f>
        <v>REATERRO DE VALA/CAVA,ESPALHAMENTO COM RETRO-ESCAVADEIRA E COMPACTACAO VIBRATORIA,EXCLUSIVE MATERIAL</v>
      </c>
      <c r="C2159" s="749" t="s">
        <v>12063</v>
      </c>
      <c r="D2159" s="749" t="s">
        <v>12064</v>
      </c>
      <c r="I2159" s="749" t="s">
        <v>2478</v>
      </c>
      <c r="J2159" s="749" t="n">
        <v>9.88</v>
      </c>
    </row>
    <row collapsed="false" customFormat="false" customHeight="true" hidden="true" ht="12.75" outlineLevel="0" r="2160">
      <c r="A2160" s="749" t="s">
        <v>12066</v>
      </c>
      <c r="B2160" s="749" t="str">
        <f aca="false">C2160&amp;D2160&amp;E2160&amp;F2160&amp;G2160&amp;H2160</f>
        <v>REATERRO DE VALA/CAVA UTILIZANDO CARREGADOR FRONTAL DE RODAS 170CV,ESPALHAMENTO COM TRATOR DE ESTEIRAS 80CV E COMPACTADOR VIBRATORIO (PE-DE-CARNEIRO),EXCLUSIVE MATERIAL</v>
      </c>
      <c r="C2160" s="749" t="s">
        <v>12067</v>
      </c>
      <c r="D2160" s="749" t="s">
        <v>12068</v>
      </c>
      <c r="E2160" s="749" t="s">
        <v>12069</v>
      </c>
      <c r="I2160" s="749" t="s">
        <v>2478</v>
      </c>
      <c r="J2160" s="749" t="n">
        <v>9.17</v>
      </c>
    </row>
    <row collapsed="false" customFormat="false" customHeight="true" hidden="true" ht="12.75" outlineLevel="0" r="2161">
      <c r="A2161" s="749" t="s">
        <v>12070</v>
      </c>
      <c r="B2161" s="749" t="str">
        <f aca="false">C2161&amp;D2161&amp;E2161&amp;F2161&amp;G2161&amp;H2161</f>
        <v>REATERRO DE VALA/CAVA UTILIZANDO CARREGADOR FRONTAL DE RODAS 170CV,ESPALHAMENTO COM TRATOR DE ESTEIRAS 80CV E COMPACTADOR VIBRATORIO (PE-DE-CARNEIRO),EXCLUSIVE MATERIAL</v>
      </c>
      <c r="C2161" s="749" t="s">
        <v>12067</v>
      </c>
      <c r="D2161" s="749" t="s">
        <v>12068</v>
      </c>
      <c r="E2161" s="749" t="s">
        <v>12069</v>
      </c>
      <c r="I2161" s="749" t="s">
        <v>2478</v>
      </c>
      <c r="J2161" s="749" t="n">
        <v>8.88</v>
      </c>
    </row>
    <row collapsed="false" customFormat="false" customHeight="true" hidden="true" ht="12.75" outlineLevel="0" r="2162">
      <c r="A2162" s="749" t="s">
        <v>12071</v>
      </c>
      <c r="B2162" s="749" t="str">
        <f aca="false">C2162&amp;D2162&amp;E2162&amp;F2162&amp;G2162&amp;H2162</f>
        <v>REATERRO DE VALA/CAVA COM PO-DE-PEDRA,INCLUSIVE FORNECIMENTO DO MATERIAL E COMPACTACAO MANUAL</v>
      </c>
      <c r="C2162" s="749" t="s">
        <v>12072</v>
      </c>
      <c r="D2162" s="749" t="s">
        <v>12073</v>
      </c>
      <c r="I2162" s="749" t="s">
        <v>2478</v>
      </c>
      <c r="J2162" s="749" t="n">
        <v>93.17</v>
      </c>
    </row>
    <row collapsed="false" customFormat="false" customHeight="true" hidden="true" ht="12.75" outlineLevel="0" r="2163">
      <c r="A2163" s="749" t="s">
        <v>12074</v>
      </c>
      <c r="B2163" s="749" t="str">
        <f aca="false">C2163&amp;D2163&amp;E2163&amp;F2163&amp;G2163&amp;H2163</f>
        <v>REATERRO DE VALA/CAVA COM PO-DE-PEDRA,INCLUSIVE FORNECIMENTO DO MATERIAL E COMPACTACAO MANUAL</v>
      </c>
      <c r="C2163" s="749" t="s">
        <v>12072</v>
      </c>
      <c r="D2163" s="749" t="s">
        <v>12073</v>
      </c>
      <c r="I2163" s="749" t="s">
        <v>2478</v>
      </c>
      <c r="J2163" s="749" t="n">
        <v>88.2</v>
      </c>
    </row>
    <row collapsed="false" customFormat="false" customHeight="true" hidden="true" ht="12.75" outlineLevel="0" r="2164">
      <c r="A2164" s="749" t="s">
        <v>12075</v>
      </c>
      <c r="B2164" s="749" t="str">
        <f aca="false">C2164&amp;D2164&amp;E2164&amp;F2164&amp;G2164&amp;H2164</f>
        <v>REATERRO DE VALA/CAVA COM PO-DE-PEDRA,INCLUSIVE FORNECIMENTO DO MATERIAL E COMPACTACAO MANUAL,EM BECOS DE ATE 2,50M DE LARGURA,EM FAVELAS</v>
      </c>
      <c r="C2164" s="749" t="s">
        <v>12072</v>
      </c>
      <c r="D2164" s="749" t="s">
        <v>12076</v>
      </c>
      <c r="E2164" s="749" t="s">
        <v>12077</v>
      </c>
      <c r="I2164" s="749" t="s">
        <v>2478</v>
      </c>
      <c r="J2164" s="749" t="n">
        <v>102.41</v>
      </c>
    </row>
    <row collapsed="false" customFormat="false" customHeight="true" hidden="true" ht="12.75" outlineLevel="0" r="2165">
      <c r="A2165" s="749" t="s">
        <v>12078</v>
      </c>
      <c r="B2165" s="749" t="str">
        <f aca="false">C2165&amp;D2165&amp;E2165&amp;F2165&amp;G2165&amp;H2165</f>
        <v>REATERRO DE VALA/CAVA COM PO-DE-PEDRA,INCLUSIVE FORNECIMENTO DO MATERIAL E COMPACTACAO MANUAL,EM BECOS DE ATE 2,50M DE LARGURA,EM FAVELAS</v>
      </c>
      <c r="C2165" s="749" t="s">
        <v>12072</v>
      </c>
      <c r="D2165" s="749" t="s">
        <v>12076</v>
      </c>
      <c r="E2165" s="749" t="s">
        <v>12077</v>
      </c>
      <c r="I2165" s="749" t="s">
        <v>2478</v>
      </c>
      <c r="J2165" s="749" t="n">
        <v>96.2</v>
      </c>
    </row>
    <row collapsed="false" customFormat="false" customHeight="true" hidden="true" ht="12.75" outlineLevel="0" r="2166">
      <c r="A2166" s="749" t="s">
        <v>12079</v>
      </c>
      <c r="B2166" s="749" t="str">
        <f aca="false">C2166&amp;D2166&amp;E2166&amp;F2166&amp;G2166&amp;H2166</f>
        <v>REATERRO DE VALA/CAVA COM AREIA,INCLUSIVE FORNECIMENTO DO MATERIAL E COMPACTACAO MANUAL</v>
      </c>
      <c r="C2166" s="749" t="s">
        <v>12080</v>
      </c>
      <c r="D2166" s="749" t="s">
        <v>12081</v>
      </c>
      <c r="I2166" s="749" t="s">
        <v>2478</v>
      </c>
      <c r="J2166" s="749" t="n">
        <v>107.66</v>
      </c>
    </row>
    <row collapsed="false" customFormat="false" customHeight="true" hidden="true" ht="12.75" outlineLevel="0" r="2167">
      <c r="A2167" s="749" t="s">
        <v>12082</v>
      </c>
      <c r="B2167" s="749" t="str">
        <f aca="false">C2167&amp;D2167&amp;E2167&amp;F2167&amp;G2167&amp;H2167</f>
        <v>REATERRO DE VALA/CAVA COM AREIA,INCLUSIVE FORNECIMENTO DO MATERIAL E COMPACTACAO MANUAL</v>
      </c>
      <c r="C2167" s="749" t="s">
        <v>12080</v>
      </c>
      <c r="D2167" s="749" t="s">
        <v>12081</v>
      </c>
      <c r="I2167" s="749" t="s">
        <v>2478</v>
      </c>
      <c r="J2167" s="749" t="n">
        <v>102.69</v>
      </c>
    </row>
    <row collapsed="false" customFormat="false" customHeight="true" hidden="true" ht="12.75" outlineLevel="0" r="2168">
      <c r="A2168" s="749" t="s">
        <v>12083</v>
      </c>
      <c r="B2168" s="749" t="str">
        <f aca="false">C2168&amp;D2168&amp;E2168&amp;F2168&amp;G2168&amp;H2168</f>
        <v>REATERRO DE VALA/CAVA COM AREIA,INCLUSIVE FORNECIMENTO DO MATERIAL E COMPACTACAO MANUAL,EM BECOS DE ATE 2,50M DE LARGURA,EM FAVELAS</v>
      </c>
      <c r="C2168" s="749" t="s">
        <v>12080</v>
      </c>
      <c r="D2168" s="749" t="s">
        <v>12084</v>
      </c>
      <c r="E2168" s="749" t="s">
        <v>12085</v>
      </c>
      <c r="I2168" s="749" t="s">
        <v>2478</v>
      </c>
      <c r="J2168" s="749" t="n">
        <v>113.62</v>
      </c>
    </row>
    <row collapsed="false" customFormat="false" customHeight="true" hidden="true" ht="12.75" outlineLevel="0" r="2169">
      <c r="A2169" s="749" t="s">
        <v>12086</v>
      </c>
      <c r="B2169" s="749" t="str">
        <f aca="false">C2169&amp;D2169&amp;E2169&amp;F2169&amp;G2169&amp;H2169</f>
        <v>REATERRO DE VALA/CAVA COM AREIA,INCLUSIVE FORNECIMENTO DO MATERIAL E COMPACTACAO MANUAL,EM BECOS DE ATE 2,50M DE LARGURA,EM FAVELAS</v>
      </c>
      <c r="C2169" s="749" t="s">
        <v>12080</v>
      </c>
      <c r="D2169" s="749" t="s">
        <v>12084</v>
      </c>
      <c r="E2169" s="749" t="s">
        <v>12085</v>
      </c>
      <c r="I2169" s="749" t="s">
        <v>2478</v>
      </c>
      <c r="J2169" s="749" t="n">
        <v>107.85</v>
      </c>
    </row>
    <row collapsed="false" customFormat="false" customHeight="true" hidden="true" ht="12.75" outlineLevel="0" r="2170">
      <c r="A2170" s="749" t="s">
        <v>12087</v>
      </c>
      <c r="B2170" s="749" t="str">
        <f aca="false">C2170&amp;D2170&amp;E2170&amp;F2170&amp;G2170&amp;H2170</f>
        <v>REATERRO DE VALA/CAVA COM BRITA 1,INCLUSIVE FORNECIMENTO DOMATERIAL E COMPACTACAO MANUAL</v>
      </c>
      <c r="C2170" s="749" t="s">
        <v>12088</v>
      </c>
      <c r="D2170" s="749" t="s">
        <v>12089</v>
      </c>
      <c r="I2170" s="749" t="s">
        <v>2478</v>
      </c>
      <c r="J2170" s="749" t="n">
        <v>123.36</v>
      </c>
    </row>
    <row collapsed="false" customFormat="false" customHeight="true" hidden="true" ht="12.75" outlineLevel="0" r="2171">
      <c r="A2171" s="749" t="s">
        <v>12090</v>
      </c>
      <c r="B2171" s="749" t="str">
        <f aca="false">C2171&amp;D2171&amp;E2171&amp;F2171&amp;G2171&amp;H2171</f>
        <v>REATERRO DE VALA/CAVA COM BRITA 1,INCLUSIVE FORNECIMENTO DOMATERIAL E COMPACTACAO MANUAL</v>
      </c>
      <c r="C2171" s="749" t="s">
        <v>12088</v>
      </c>
      <c r="D2171" s="749" t="s">
        <v>12089</v>
      </c>
      <c r="I2171" s="749" t="s">
        <v>2478</v>
      </c>
      <c r="J2171" s="749" t="n">
        <v>118.4</v>
      </c>
    </row>
    <row collapsed="false" customFormat="false" customHeight="true" hidden="true" ht="12.75" outlineLevel="0" r="2172">
      <c r="A2172" s="749" t="s">
        <v>12091</v>
      </c>
      <c r="B2172" s="749" t="str">
        <f aca="false">C2172&amp;D2172&amp;E2172&amp;F2172&amp;G2172&amp;H2172</f>
        <v>REATERRO DE VALA/CAVA COM BRITA 1,INCLUSIVE FORNECIMENTO DOMATERIAL E COMPACTACAO MANUAL,EM BECOS DE ATE 2,50M DE LARGURA,EM FAVELAS</v>
      </c>
      <c r="C2172" s="749" t="s">
        <v>12088</v>
      </c>
      <c r="D2172" s="749" t="s">
        <v>12092</v>
      </c>
      <c r="E2172" s="749" t="s">
        <v>12093</v>
      </c>
      <c r="I2172" s="749" t="s">
        <v>2478</v>
      </c>
      <c r="J2172" s="749" t="n">
        <v>129.33</v>
      </c>
    </row>
    <row collapsed="false" customFormat="false" customHeight="true" hidden="true" ht="12.75" outlineLevel="0" r="2173">
      <c r="A2173" s="749" t="s">
        <v>12094</v>
      </c>
      <c r="B2173" s="749" t="str">
        <f aca="false">C2173&amp;D2173&amp;E2173&amp;F2173&amp;G2173&amp;H2173</f>
        <v>REATERRO DE VALA/CAVA COM BRITA 1,INCLUSIVE FORNECIMENTO DOMATERIAL E COMPACTACAO MANUAL,EM BECOS DE ATE 2,50M DE LARGURA,EM FAVELAS</v>
      </c>
      <c r="C2173" s="749" t="s">
        <v>12088</v>
      </c>
      <c r="D2173" s="749" t="s">
        <v>12092</v>
      </c>
      <c r="E2173" s="749" t="s">
        <v>12093</v>
      </c>
      <c r="I2173" s="749" t="s">
        <v>2478</v>
      </c>
      <c r="J2173" s="749" t="n">
        <v>123.56</v>
      </c>
    </row>
    <row collapsed="false" customFormat="false" customHeight="true" hidden="true" ht="12.75" outlineLevel="0" r="2174">
      <c r="A2174" s="749" t="s">
        <v>12095</v>
      </c>
      <c r="B2174" s="749" t="str">
        <f aca="false">C2174&amp;D2174&amp;E2174&amp;F2174&amp;G2174&amp;H2174</f>
        <v>ESCAVACAO MECANICA DE VALA NAO ESCORADA EM MATERIAL DE 1ªCATEGORIA COM PEDRAS,INSTALACOES PREDIAIS OU OUTROS REDUTORES DE PRODUTIVIDADE OU CAVAS DE FUNDACAO,ATE 1,50M DE PROFUNDIDADE,UTILIZANDO RETRO-ESCAVADEIRA,EXCLUSIVE ESGOTAMENTO</v>
      </c>
      <c r="C2174" s="749" t="s">
        <v>12096</v>
      </c>
      <c r="D2174" s="749" t="s">
        <v>12097</v>
      </c>
      <c r="E2174" s="749" t="s">
        <v>12098</v>
      </c>
      <c r="F2174" s="749" t="s">
        <v>12099</v>
      </c>
      <c r="I2174" s="749" t="s">
        <v>2478</v>
      </c>
      <c r="J2174" s="749" t="n">
        <v>16.26</v>
      </c>
    </row>
    <row collapsed="false" customFormat="false" customHeight="true" hidden="true" ht="12.75" outlineLevel="0" r="2175">
      <c r="A2175" s="749" t="s">
        <v>12100</v>
      </c>
      <c r="B2175" s="749" t="str">
        <f aca="false">C2175&amp;D2175&amp;E2175&amp;F2175&amp;G2175&amp;H2175</f>
        <v>ESCAVACAO MECANICA DE VALA NAO ESCORADA EM MATERIAL DE 1ªCATEGORIA COM PEDRAS,INSTALACOES PREDIAIS OU OUTROS REDUTORES DE PRODUTIVIDADE OU CAVAS DE FUNDACAO,ATE 1,50M DE PROFUNDIDADE,UTILIZANDO RETRO-ESCAVADEIRA,EXCLUSIVE ESGOTAMENTO</v>
      </c>
      <c r="C2175" s="749" t="s">
        <v>12096</v>
      </c>
      <c r="D2175" s="749" t="s">
        <v>12097</v>
      </c>
      <c r="E2175" s="749" t="s">
        <v>12098</v>
      </c>
      <c r="F2175" s="749" t="s">
        <v>12099</v>
      </c>
      <c r="I2175" s="749" t="s">
        <v>2478</v>
      </c>
      <c r="J2175" s="749" t="n">
        <v>15.58</v>
      </c>
    </row>
    <row collapsed="false" customFormat="false" customHeight="true" hidden="true" ht="12.75" outlineLevel="0" r="2176">
      <c r="A2176" s="749" t="s">
        <v>12101</v>
      </c>
      <c r="B2176" s="749" t="str">
        <f aca="false">C2176&amp;D2176&amp;E2176&amp;F2176&amp;G2176&amp;H2176</f>
        <v>ESCAVACAO MECANICA DE VALA NAO ESCORADA EM MATERIAL DE 1ªCATEGORIA COM PEDRAS,INSTALACOES PREDIAIS OU OUTROS REDUTORES DE PRODUTIVIDADE OU CAVAS DE FUNDACAO,ENTRE 1,50 E 3,00M DE PROFUNDIDADE,UTILIZANDO RETRO-ESCAVADEIRA,EXCLUSIVE ESGOTAMENTO</v>
      </c>
      <c r="C2176" s="749" t="s">
        <v>12096</v>
      </c>
      <c r="D2176" s="749" t="s">
        <v>12097</v>
      </c>
      <c r="E2176" s="749" t="s">
        <v>12102</v>
      </c>
      <c r="F2176" s="749" t="s">
        <v>12103</v>
      </c>
      <c r="G2176" s="749" t="s">
        <v>12104</v>
      </c>
      <c r="I2176" s="749" t="s">
        <v>2478</v>
      </c>
      <c r="J2176" s="749" t="n">
        <v>19.79</v>
      </c>
    </row>
    <row collapsed="false" customFormat="false" customHeight="true" hidden="true" ht="12.75" outlineLevel="0" r="2177">
      <c r="A2177" s="749" t="s">
        <v>12105</v>
      </c>
      <c r="B2177" s="749" t="str">
        <f aca="false">C2177&amp;D2177&amp;E2177&amp;F2177&amp;G2177&amp;H2177</f>
        <v>ESCAVACAO MECANICA DE VALA NAO ESCORADA EM MATERIAL DE 1ªCATEGORIA COM PEDRAS,INSTALACOES PREDIAIS OU OUTROS REDUTORES DE PRODUTIVIDADE OU CAVAS DE FUNDACAO,ENTRE 1,50 E 3,00M DE PROFUNDIDADE,UTILIZANDO RETRO-ESCAVADEIRA,EXCLUSIVE ESGOTAMENTO</v>
      </c>
      <c r="C2177" s="749" t="s">
        <v>12096</v>
      </c>
      <c r="D2177" s="749" t="s">
        <v>12097</v>
      </c>
      <c r="E2177" s="749" t="s">
        <v>12102</v>
      </c>
      <c r="F2177" s="749" t="s">
        <v>12103</v>
      </c>
      <c r="G2177" s="749" t="s">
        <v>12104</v>
      </c>
      <c r="I2177" s="749" t="s">
        <v>2478</v>
      </c>
      <c r="J2177" s="749" t="n">
        <v>18.95</v>
      </c>
    </row>
    <row collapsed="false" customFormat="false" customHeight="true" hidden="true" ht="12.75" outlineLevel="0" r="2178">
      <c r="A2178" s="749" t="s">
        <v>12106</v>
      </c>
      <c r="B2178" s="749" t="str">
        <f aca="false">C2178&amp;D2178&amp;E2178&amp;F2178&amp;G2178&amp;H2178</f>
        <v>ESCAVACAO MECANICA DE VALA NAO ESCORADA,EM MATERIAL DE 1ªCATEGORIA,ATE 1,50M DE PROFUNDIDADE,UTILIZANDO RETRO-ESCAVADEIRA,EXCLUSIVE ESGOTAMENTO</v>
      </c>
      <c r="C2178" s="749" t="s">
        <v>12107</v>
      </c>
      <c r="D2178" s="749" t="s">
        <v>12108</v>
      </c>
      <c r="E2178" s="749" t="s">
        <v>12109</v>
      </c>
      <c r="I2178" s="749" t="s">
        <v>2478</v>
      </c>
      <c r="J2178" s="749" t="n">
        <v>6.43</v>
      </c>
    </row>
    <row collapsed="false" customFormat="false" customHeight="true" hidden="true" ht="12.75" outlineLevel="0" r="2179">
      <c r="A2179" s="749" t="s">
        <v>12110</v>
      </c>
      <c r="B2179" s="749" t="str">
        <f aca="false">C2179&amp;D2179&amp;E2179&amp;F2179&amp;G2179&amp;H2179</f>
        <v>ESCAVACAO MECANICA DE VALA NAO ESCORADA,EM MATERIAL DE 1ªCATEGORIA,ATE 1,50M DE PROFUNDIDADE,UTILIZANDO RETRO-ESCAVADEIRA,EXCLUSIVE ESGOTAMENTO</v>
      </c>
      <c r="C2179" s="749" t="s">
        <v>12107</v>
      </c>
      <c r="D2179" s="749" t="s">
        <v>12108</v>
      </c>
      <c r="E2179" s="749" t="s">
        <v>12109</v>
      </c>
      <c r="I2179" s="749" t="s">
        <v>2478</v>
      </c>
      <c r="J2179" s="749" t="n">
        <v>6.15</v>
      </c>
    </row>
    <row collapsed="false" customFormat="false" customHeight="true" hidden="true" ht="12.75" outlineLevel="0" r="2180">
      <c r="A2180" s="749" t="s">
        <v>12111</v>
      </c>
      <c r="B2180" s="749" t="str">
        <f aca="false">C2180&amp;D2180&amp;E2180&amp;F2180&amp;G2180&amp;H2180</f>
        <v>ESCAVACAO MECANICA DE VALA NAO ESCORADA,EM MATERIAL DE 1ªCATEGORIA,ENTRE 1,50 E 3,00M DE PROFUNDIDADE,UTILIZANDO RETRO-ESCAVADEIRA,EXCLUSIVE ESGOTAMENTO</v>
      </c>
      <c r="C2180" s="749" t="s">
        <v>12107</v>
      </c>
      <c r="D2180" s="749" t="s">
        <v>12112</v>
      </c>
      <c r="E2180" s="749" t="s">
        <v>12113</v>
      </c>
      <c r="I2180" s="749" t="s">
        <v>2478</v>
      </c>
      <c r="J2180" s="749" t="n">
        <v>7.78</v>
      </c>
    </row>
    <row collapsed="false" customFormat="false" customHeight="true" hidden="true" ht="12.75" outlineLevel="0" r="2181">
      <c r="A2181" s="749" t="s">
        <v>12114</v>
      </c>
      <c r="B2181" s="749" t="str">
        <f aca="false">C2181&amp;D2181&amp;E2181&amp;F2181&amp;G2181&amp;H2181</f>
        <v>ESCAVACAO MECANICA DE VALA NAO ESCORADA,EM MATERIAL DE 1ªCATEGORIA,ENTRE 1,50 E 3,00M DE PROFUNDIDADE,UTILIZANDO RETRO-ESCAVADEIRA,EXCLUSIVE ESGOTAMENTO</v>
      </c>
      <c r="C2181" s="749" t="s">
        <v>12107</v>
      </c>
      <c r="D2181" s="749" t="s">
        <v>12112</v>
      </c>
      <c r="E2181" s="749" t="s">
        <v>12113</v>
      </c>
      <c r="I2181" s="749" t="s">
        <v>2478</v>
      </c>
      <c r="J2181" s="749" t="n">
        <v>7.46</v>
      </c>
    </row>
    <row collapsed="false" customFormat="false" customHeight="true" hidden="true" ht="12.75" outlineLevel="0" r="2182">
      <c r="A2182" s="749" t="s">
        <v>12115</v>
      </c>
      <c r="B2182" s="749" t="str">
        <f aca="false">C2182&amp;D2182&amp;E2182&amp;F2182&amp;G2182&amp;H2182</f>
        <v>ESCAVACAO MECANICA DE VALA ESCORADA,EM MATERIAL DE 1ªCATEGORIA COM PEDRAS,INSTALACOES PREDIAIS OU OUTROS REDUTORES DE PRODUTIVIDADE,OU CAVAS DE FUNDACAO,ATE 1,50M DE PROFUNDIDADE,UTILIZANDO RETRO-ESCAVADEIRA,EXCLUSIVE ESGOTAMENTO E ESCORAMENTO</v>
      </c>
      <c r="C2182" s="749" t="s">
        <v>12116</v>
      </c>
      <c r="D2182" s="749" t="s">
        <v>12117</v>
      </c>
      <c r="E2182" s="749" t="s">
        <v>12118</v>
      </c>
      <c r="F2182" s="749" t="s">
        <v>12119</v>
      </c>
      <c r="G2182" s="749" t="s">
        <v>12120</v>
      </c>
      <c r="I2182" s="749" t="s">
        <v>2478</v>
      </c>
      <c r="J2182" s="749" t="n">
        <v>19.93</v>
      </c>
    </row>
    <row collapsed="false" customFormat="false" customHeight="true" hidden="true" ht="12.75" outlineLevel="0" r="2183">
      <c r="A2183" s="749" t="s">
        <v>12121</v>
      </c>
      <c r="B2183" s="749" t="str">
        <f aca="false">C2183&amp;D2183&amp;E2183&amp;F2183&amp;G2183&amp;H2183</f>
        <v>ESCAVACAO MECANICA DE VALA ESCORADA,EM MATERIAL DE 1ªCATEGORIA COM PEDRAS,INSTALACOES PREDIAIS OU OUTROS REDUTORES DE PRODUTIVIDADE,OU CAVAS DE FUNDACAO,ATE 1,50M DE PROFUNDIDADE,UTILIZANDO RETRO-ESCAVADEIRA,EXCLUSIVE ESGOTAMENTO E ESCORAMENTO</v>
      </c>
      <c r="C2183" s="749" t="s">
        <v>12116</v>
      </c>
      <c r="D2183" s="749" t="s">
        <v>12117</v>
      </c>
      <c r="E2183" s="749" t="s">
        <v>12118</v>
      </c>
      <c r="F2183" s="749" t="s">
        <v>12119</v>
      </c>
      <c r="G2183" s="749" t="s">
        <v>12120</v>
      </c>
      <c r="I2183" s="749" t="s">
        <v>2478</v>
      </c>
      <c r="J2183" s="749" t="n">
        <v>19.1</v>
      </c>
    </row>
    <row collapsed="false" customFormat="false" customHeight="true" hidden="true" ht="12.75" outlineLevel="0" r="2184">
      <c r="A2184" s="749" t="s">
        <v>12122</v>
      </c>
      <c r="B2184" s="749" t="str">
        <f aca="false">C2184&amp;D2184&amp;E2184&amp;F2184&amp;G2184&amp;H2184</f>
        <v>ESCAVACAO MECANICA DE VALA ESCORADA,EM MATERIAL DE 1ªCATEGORIA COM PEDRAS,INSTALACOES PREDIAIS OU OUTROS REDUTORES DE PRODUTIVIDADE,OU CAVAS DE FUNDACAO,ENTRE 1,50 E 3,00M DE PROFUNDIDADE,UTILIZANDO RETRO-ESCAVADEIRA,EXCLUSIVE ESGOTAMENTO E ESCORAMENTO</v>
      </c>
      <c r="C2184" s="749" t="s">
        <v>12116</v>
      </c>
      <c r="D2184" s="749" t="s">
        <v>12117</v>
      </c>
      <c r="E2184" s="749" t="s">
        <v>12123</v>
      </c>
      <c r="F2184" s="749" t="s">
        <v>12124</v>
      </c>
      <c r="G2184" s="749" t="s">
        <v>11793</v>
      </c>
      <c r="I2184" s="749" t="s">
        <v>2478</v>
      </c>
      <c r="J2184" s="749" t="n">
        <v>25.56</v>
      </c>
    </row>
    <row collapsed="false" customFormat="false" customHeight="true" hidden="true" ht="12.75" outlineLevel="0" r="2185">
      <c r="A2185" s="749" t="s">
        <v>12125</v>
      </c>
      <c r="B2185" s="749" t="str">
        <f aca="false">C2185&amp;D2185&amp;E2185&amp;F2185&amp;G2185&amp;H2185</f>
        <v>ESCAVACAO MECANICA DE VALA ESCORADA,EM MATERIAL DE 1ªCATEGORIA COM PEDRAS,INSTALACOES PREDIAIS OU OUTROS REDUTORES DE PRODUTIVIDADE,OU CAVAS DE FUNDACAO,ENTRE 1,50 E 3,00M DE PROFUNDIDADE,UTILIZANDO RETRO-ESCAVADEIRA,EXCLUSIVE ESGOTAMENTO E ESCORAMENTO</v>
      </c>
      <c r="C2185" s="749" t="s">
        <v>12116</v>
      </c>
      <c r="D2185" s="749" t="s">
        <v>12117</v>
      </c>
      <c r="E2185" s="749" t="s">
        <v>12123</v>
      </c>
      <c r="F2185" s="749" t="s">
        <v>12124</v>
      </c>
      <c r="G2185" s="749" t="s">
        <v>11793</v>
      </c>
      <c r="I2185" s="749" t="s">
        <v>2478</v>
      </c>
      <c r="J2185" s="749" t="n">
        <v>24.48</v>
      </c>
    </row>
    <row collapsed="false" customFormat="false" customHeight="true" hidden="true" ht="12.75" outlineLevel="0" r="2186">
      <c r="A2186" s="749" t="s">
        <v>12126</v>
      </c>
      <c r="B2186" s="749" t="str">
        <f aca="false">C2186&amp;D2186&amp;E2186&amp;F2186&amp;G2186&amp;H2186</f>
        <v>ESCAVACAO MECANICA DE VALA ESCORADA,EM MATERIAL DE 1ªCATEGORIA,ATE 1,50M DE PROFUNDIDADE,UTILIZANDO RETRO-ESCAVADEIRA,EXCLUSIVE ESGOTAMENTO E ESCORAMENTO</v>
      </c>
      <c r="C2186" s="749" t="s">
        <v>12116</v>
      </c>
      <c r="D2186" s="749" t="s">
        <v>12127</v>
      </c>
      <c r="E2186" s="749" t="s">
        <v>12128</v>
      </c>
      <c r="I2186" s="749" t="s">
        <v>2478</v>
      </c>
      <c r="J2186" s="749" t="n">
        <v>7.49</v>
      </c>
    </row>
    <row collapsed="false" customFormat="false" customHeight="true" hidden="true" ht="12.75" outlineLevel="0" r="2187">
      <c r="A2187" s="749" t="s">
        <v>12129</v>
      </c>
      <c r="B2187" s="749" t="str">
        <f aca="false">C2187&amp;D2187&amp;E2187&amp;F2187&amp;G2187&amp;H2187</f>
        <v>ESCAVACAO MECANICA DE VALA ESCORADA,EM MATERIAL DE 1ªCATEGORIA,ATE 1,50M DE PROFUNDIDADE,UTILIZANDO RETRO-ESCAVADEIRA,EXCLUSIVE ESGOTAMENTO E ESCORAMENTO</v>
      </c>
      <c r="C2187" s="749" t="s">
        <v>12116</v>
      </c>
      <c r="D2187" s="749" t="s">
        <v>12127</v>
      </c>
      <c r="E2187" s="749" t="s">
        <v>12128</v>
      </c>
      <c r="I2187" s="749" t="s">
        <v>2478</v>
      </c>
      <c r="J2187" s="749" t="n">
        <v>7.17</v>
      </c>
    </row>
    <row collapsed="false" customFormat="false" customHeight="true" hidden="true" ht="12.75" outlineLevel="0" r="2188">
      <c r="A2188" s="749" t="s">
        <v>12130</v>
      </c>
      <c r="B2188" s="749" t="str">
        <f aca="false">C2188&amp;D2188&amp;E2188&amp;F2188&amp;G2188&amp;H2188</f>
        <v>ESCAVACAO MECANICA DE VALA ESCORADA,EM MATERIAL DE 1ªCATEGORIA,ENTRE 1,50 E 3,00M DE PROFUNDIDADE,UTILIZANDO RETRO-ESCAVADEIRA,EXCLUSIVE ESGOTAMENTO E ESCORAMENTO</v>
      </c>
      <c r="C2188" s="749" t="s">
        <v>12116</v>
      </c>
      <c r="D2188" s="749" t="s">
        <v>12131</v>
      </c>
      <c r="E2188" s="749" t="s">
        <v>12132</v>
      </c>
      <c r="I2188" s="749" t="s">
        <v>2478</v>
      </c>
      <c r="J2188" s="749" t="n">
        <v>9.55</v>
      </c>
    </row>
    <row collapsed="false" customFormat="false" customHeight="true" hidden="true" ht="12.75" outlineLevel="0" r="2189">
      <c r="A2189" s="749" t="s">
        <v>12133</v>
      </c>
      <c r="B2189" s="749" t="str">
        <f aca="false">C2189&amp;D2189&amp;E2189&amp;F2189&amp;G2189&amp;H2189</f>
        <v>ESCAVACAO MECANICA DE VALA ESCORADA,EM MATERIAL DE 1ªCATEGORIA,ENTRE 1,50 E 3,00M DE PROFUNDIDADE,UTILIZANDO RETRO-ESCAVADEIRA,EXCLUSIVE ESGOTAMENTO E ESCORAMENTO</v>
      </c>
      <c r="C2189" s="749" t="s">
        <v>12116</v>
      </c>
      <c r="D2189" s="749" t="s">
        <v>12131</v>
      </c>
      <c r="E2189" s="749" t="s">
        <v>12132</v>
      </c>
      <c r="I2189" s="749" t="s">
        <v>2478</v>
      </c>
      <c r="J2189" s="749" t="n">
        <v>9.14</v>
      </c>
    </row>
    <row collapsed="false" customFormat="false" customHeight="true" hidden="true" ht="12.75" outlineLevel="0" r="2190">
      <c r="A2190" s="749" t="s">
        <v>12134</v>
      </c>
      <c r="B2190" s="749" t="str">
        <f aca="false">C2190&amp;D2190&amp;E2190&amp;F2190&amp;G2190&amp;H2190</f>
        <v>ESCAVACAO MECANICA DE VALA NAO ESCORADA,EM MATERIAL DE 1ªCATEGORIA COM PEDRAS,INSTALACOES PREDIAIS OU OUTROS REDUTORES DE PRODUTIVIDADE,OU CAVAS DE FUNDACAO,ATE 1,50M DE PROFUNDIDADE,UTILIZANDO ESCAVADEIRA HIDRAULICA DE 0,78M3,EXCLUSIVE ESGOTAMENTO</v>
      </c>
      <c r="C2190" s="749" t="s">
        <v>12107</v>
      </c>
      <c r="D2190" s="749" t="s">
        <v>12097</v>
      </c>
      <c r="E2190" s="749" t="s">
        <v>12135</v>
      </c>
      <c r="F2190" s="749" t="s">
        <v>12136</v>
      </c>
      <c r="G2190" s="749" t="s">
        <v>12137</v>
      </c>
      <c r="I2190" s="749" t="s">
        <v>2478</v>
      </c>
      <c r="J2190" s="749" t="n">
        <v>11.41</v>
      </c>
    </row>
    <row collapsed="false" customFormat="false" customHeight="true" hidden="true" ht="12.75" outlineLevel="0" r="2191">
      <c r="A2191" s="749" t="s">
        <v>12138</v>
      </c>
      <c r="B2191" s="749" t="str">
        <f aca="false">C2191&amp;D2191&amp;E2191&amp;F2191&amp;G2191&amp;H2191</f>
        <v>ESCAVACAO MECANICA DE VALA NAO ESCORADA,EM MATERIAL DE 1ªCATEGORIA COM PEDRAS,INSTALACOES PREDIAIS OU OUTROS REDUTORES DE PRODUTIVIDADE,OU CAVAS DE FUNDACAO,ATE 1,50M DE PROFUNDIDADE,UTILIZANDO ESCAVADEIRA HIDRAULICA DE 0,78M3,EXCLUSIVE ESGOTAMENTO</v>
      </c>
      <c r="C2191" s="749" t="s">
        <v>12107</v>
      </c>
      <c r="D2191" s="749" t="s">
        <v>12097</v>
      </c>
      <c r="E2191" s="749" t="s">
        <v>12135</v>
      </c>
      <c r="F2191" s="749" t="s">
        <v>12136</v>
      </c>
      <c r="G2191" s="749" t="s">
        <v>12137</v>
      </c>
      <c r="I2191" s="749" t="s">
        <v>2478</v>
      </c>
      <c r="J2191" s="749" t="n">
        <v>11.06</v>
      </c>
    </row>
    <row collapsed="false" customFormat="false" customHeight="true" hidden="true" ht="12.75" outlineLevel="0" r="2192">
      <c r="A2192" s="749" t="s">
        <v>12139</v>
      </c>
      <c r="B2192" s="749" t="str">
        <f aca="false">C2192&amp;D2192&amp;E2192&amp;F2192&amp;G2192&amp;H2192</f>
        <v>ESCAVACAO MECANICA DE VALA NAO ESCORADA,EM MATERIAL DE 1ªCATEGORIA COM PEDRAS,INSTALACOES PREDIAIS OU OUTROS REDUTORES DE PRODUTIVIDADE,OU CAVAS DE FUNDACAO,ENTRE 1,50 E 3,00M DE PROFUNDIDADE,UTILIZANDO ESCAVADEIRA HIDRAULICA DE 0,78M3,EXCLUSIVE ESGOTAMENTO</v>
      </c>
      <c r="C2192" s="749" t="s">
        <v>12107</v>
      </c>
      <c r="D2192" s="749" t="s">
        <v>12097</v>
      </c>
      <c r="E2192" s="749" t="s">
        <v>12140</v>
      </c>
      <c r="F2192" s="749" t="s">
        <v>12141</v>
      </c>
      <c r="G2192" s="749" t="s">
        <v>12142</v>
      </c>
      <c r="I2192" s="749" t="s">
        <v>2478</v>
      </c>
      <c r="J2192" s="749" t="n">
        <v>13.1</v>
      </c>
    </row>
    <row collapsed="false" customFormat="false" customHeight="true" hidden="true" ht="12.75" outlineLevel="0" r="2193">
      <c r="A2193" s="749" t="s">
        <v>12143</v>
      </c>
      <c r="B2193" s="749" t="str">
        <f aca="false">C2193&amp;D2193&amp;E2193&amp;F2193&amp;G2193&amp;H2193</f>
        <v>ESCAVACAO MECANICA DE VALA NAO ESCORADA,EM MATERIAL DE 1ªCATEGORIA COM PEDRAS,INSTALACOES PREDIAIS OU OUTROS REDUTORES DE PRODUTIVIDADE,OU CAVAS DE FUNDACAO,ENTRE 1,50 E 3,00M DE PROFUNDIDADE,UTILIZANDO ESCAVADEIRA HIDRAULICA DE 0,78M3,EXCLUSIVE ESGOTAMENTO</v>
      </c>
      <c r="C2193" s="749" t="s">
        <v>12107</v>
      </c>
      <c r="D2193" s="749" t="s">
        <v>12097</v>
      </c>
      <c r="E2193" s="749" t="s">
        <v>12140</v>
      </c>
      <c r="F2193" s="749" t="s">
        <v>12141</v>
      </c>
      <c r="G2193" s="749" t="s">
        <v>12142</v>
      </c>
      <c r="I2193" s="749" t="s">
        <v>2478</v>
      </c>
      <c r="J2193" s="749" t="n">
        <v>12.7</v>
      </c>
    </row>
    <row collapsed="false" customFormat="false" customHeight="true" hidden="true" ht="12.75" outlineLevel="0" r="2194">
      <c r="A2194" s="749" t="s">
        <v>12144</v>
      </c>
      <c r="B2194" s="749" t="str">
        <f aca="false">C2194&amp;D2194&amp;E2194&amp;F2194&amp;G2194&amp;H2194</f>
        <v>ESCAVACAO MECANICA DE VALA NAO ESCORADA,EM MATERIAL DE 1ªCATEGORIA COM PEDRAS,INSTALACOES PREDIAIS OU OUTROS REDUTORES DE PRODUTIVIDADE,OU CAVAS DE FUNDACAO,ENTRE 3,00 E 4,50M DE PROFUNDIDADE,UTILIZANDO ESCAVADEIRA HIDRAULICA DE 0,78M3,EXCLUSIVE ESGOTAMENTO</v>
      </c>
      <c r="C2194" s="749" t="s">
        <v>12107</v>
      </c>
      <c r="D2194" s="749" t="s">
        <v>12097</v>
      </c>
      <c r="E2194" s="749" t="s">
        <v>12145</v>
      </c>
      <c r="F2194" s="749" t="s">
        <v>12141</v>
      </c>
      <c r="G2194" s="749" t="s">
        <v>12142</v>
      </c>
      <c r="I2194" s="749" t="s">
        <v>2478</v>
      </c>
      <c r="J2194" s="749" t="n">
        <v>15.01</v>
      </c>
    </row>
    <row collapsed="false" customFormat="false" customHeight="true" hidden="true" ht="12.75" outlineLevel="0" r="2195">
      <c r="A2195" s="749" t="s">
        <v>12146</v>
      </c>
      <c r="B2195" s="749" t="str">
        <f aca="false">C2195&amp;D2195&amp;E2195&amp;F2195&amp;G2195&amp;H2195</f>
        <v>ESCAVACAO MECANICA DE VALA NAO ESCORADA,EM MATERIAL DE 1ªCATEGORIA COM PEDRAS,INSTALACOES PREDIAIS OU OUTROS REDUTORES DE PRODUTIVIDADE,OU CAVAS DE FUNDACAO,ENTRE 3,00 E 4,50M DE PROFUNDIDADE,UTILIZANDO ESCAVADEIRA HIDRAULICA DE 0,78M3,EXCLUSIVE ESGOTAMENTO</v>
      </c>
      <c r="C2195" s="749" t="s">
        <v>12107</v>
      </c>
      <c r="D2195" s="749" t="s">
        <v>12097</v>
      </c>
      <c r="E2195" s="749" t="s">
        <v>12145</v>
      </c>
      <c r="F2195" s="749" t="s">
        <v>12141</v>
      </c>
      <c r="G2195" s="749" t="s">
        <v>12142</v>
      </c>
      <c r="I2195" s="749" t="s">
        <v>2478</v>
      </c>
      <c r="J2195" s="749" t="n">
        <v>14.52</v>
      </c>
    </row>
    <row collapsed="false" customFormat="false" customHeight="true" hidden="true" ht="12.75" outlineLevel="0" r="2196">
      <c r="A2196" s="749" t="s">
        <v>12147</v>
      </c>
      <c r="B2196" s="749" t="str">
        <f aca="false">C2196&amp;D2196&amp;E2196&amp;F2196&amp;G2196&amp;H2196</f>
        <v>ESCAVACAO MECANICA DE VALA NAO ESCORADA,EM MATERIAL DE 1ªCATEGORIA COM PEDRAS,INSTALACOES PREDIAIS,OU OUTROS REDUTORES DE PRODUTIVIDADE,OU CAVAS DE FUNDACAO,ENTRE 4,50 E 6,00M DE PROFUNDIDADE,UTILIZANDO ESCAVADEIRA HIDRAULICA DE 0,78M3,EXCLUSIVE ESGOTAMENTO</v>
      </c>
      <c r="C2196" s="749" t="s">
        <v>12107</v>
      </c>
      <c r="D2196" s="749" t="s">
        <v>12148</v>
      </c>
      <c r="E2196" s="749" t="s">
        <v>12149</v>
      </c>
      <c r="F2196" s="749" t="s">
        <v>12141</v>
      </c>
      <c r="G2196" s="749" t="s">
        <v>12142</v>
      </c>
      <c r="I2196" s="749" t="s">
        <v>2478</v>
      </c>
      <c r="J2196" s="749" t="n">
        <v>18.72</v>
      </c>
    </row>
    <row collapsed="false" customFormat="false" customHeight="true" hidden="true" ht="12.75" outlineLevel="0" r="2197">
      <c r="A2197" s="749" t="s">
        <v>12150</v>
      </c>
      <c r="B2197" s="749" t="str">
        <f aca="false">C2197&amp;D2197&amp;E2197&amp;F2197&amp;G2197&amp;H2197</f>
        <v>ESCAVACAO MECANICA DE VALA NAO ESCORADA,EM MATERIAL DE 1ªCATEGORIA COM PEDRAS,INSTALACOES PREDIAIS,OU OUTROS REDUTORES DE PRODUTIVIDADE,OU CAVAS DE FUNDACAO,ENTRE 4,50 E 6,00M DE PROFUNDIDADE,UTILIZANDO ESCAVADEIRA HIDRAULICA DE 0,78M3,EXCLUSIVE ESGOTAMENTO</v>
      </c>
      <c r="C2197" s="749" t="s">
        <v>12107</v>
      </c>
      <c r="D2197" s="749" t="s">
        <v>12148</v>
      </c>
      <c r="E2197" s="749" t="s">
        <v>12149</v>
      </c>
      <c r="F2197" s="749" t="s">
        <v>12141</v>
      </c>
      <c r="G2197" s="749" t="s">
        <v>12142</v>
      </c>
      <c r="I2197" s="749" t="s">
        <v>2478</v>
      </c>
      <c r="J2197" s="749" t="n">
        <v>18.12</v>
      </c>
    </row>
    <row collapsed="false" customFormat="false" customHeight="true" hidden="true" ht="12.75" outlineLevel="0" r="2198">
      <c r="A2198" s="749" t="s">
        <v>12151</v>
      </c>
      <c r="B2198" s="749" t="str">
        <f aca="false">C2198&amp;D2198&amp;E2198&amp;F2198&amp;G2198&amp;H2198</f>
        <v>ESCAVACAO MECANICA DE VALA NAO ESCORADA,EM MATERIAL DE 1ªCATEGORIA,ATE 1,50M DE PROFUNDIDADE,UTILIZANDO ESCAVADEIRA HIDRAULICA DE 0,78M3,EXCLUSIVE ESGOTAMENTO</v>
      </c>
      <c r="C2198" s="749" t="s">
        <v>12107</v>
      </c>
      <c r="D2198" s="749" t="s">
        <v>12152</v>
      </c>
      <c r="E2198" s="749" t="s">
        <v>12153</v>
      </c>
      <c r="I2198" s="749" t="s">
        <v>2478</v>
      </c>
      <c r="J2198" s="749" t="n">
        <v>4.42</v>
      </c>
    </row>
    <row collapsed="false" customFormat="false" customHeight="true" hidden="true" ht="12.75" outlineLevel="0" r="2199">
      <c r="A2199" s="749" t="s">
        <v>12154</v>
      </c>
      <c r="B2199" s="749" t="str">
        <f aca="false">C2199&amp;D2199&amp;E2199&amp;F2199&amp;G2199&amp;H2199</f>
        <v>ESCAVACAO MECANICA DE VALA NAO ESCORADA,EM MATERIAL DE 1ªCATEGORIA,ATE 1,50M DE PROFUNDIDADE,UTILIZANDO ESCAVADEIRA HIDRAULICA DE 0,78M3,EXCLUSIVE ESGOTAMENTO</v>
      </c>
      <c r="C2199" s="749" t="s">
        <v>12107</v>
      </c>
      <c r="D2199" s="749" t="s">
        <v>12152</v>
      </c>
      <c r="E2199" s="749" t="s">
        <v>12153</v>
      </c>
      <c r="I2199" s="749" t="s">
        <v>2478</v>
      </c>
      <c r="J2199" s="749" t="n">
        <v>4.29</v>
      </c>
    </row>
    <row collapsed="false" customFormat="false" customHeight="true" hidden="true" ht="12.75" outlineLevel="0" r="2200">
      <c r="A2200" s="749" t="s">
        <v>12155</v>
      </c>
      <c r="B2200" s="749" t="str">
        <f aca="false">C2200&amp;D2200&amp;E2200&amp;F2200&amp;G2200&amp;H2200</f>
        <v>ESCAVACAO MECANICA DE VALA NAO ESCORADA,EM MATERIAL DE 1ªCATEGORIA,ENTRE 1,50 E 3,00M DE PROFUNDIDADE,UTILIZANDO ESCAVADEIRA HIDRAULICA DE 0,78M3,EXCLUSIVE ESGOTAMENTO</v>
      </c>
      <c r="C2200" s="749" t="s">
        <v>12107</v>
      </c>
      <c r="D2200" s="749" t="s">
        <v>12156</v>
      </c>
      <c r="E2200" s="749" t="s">
        <v>12157</v>
      </c>
      <c r="I2200" s="749" t="s">
        <v>2478</v>
      </c>
      <c r="J2200" s="749" t="n">
        <v>5.02</v>
      </c>
    </row>
    <row collapsed="false" customFormat="false" customHeight="true" hidden="true" ht="12.75" outlineLevel="0" r="2201">
      <c r="A2201" s="749" t="s">
        <v>12158</v>
      </c>
      <c r="B2201" s="749" t="str">
        <f aca="false">C2201&amp;D2201&amp;E2201&amp;F2201&amp;G2201&amp;H2201</f>
        <v>ESCAVACAO MECANICA DE VALA NAO ESCORADA,EM MATERIAL DE 1ªCATEGORIA,ENTRE 1,50 E 3,00M DE PROFUNDIDADE,UTILIZANDO ESCAVADEIRA HIDRAULICA DE 0,78M3,EXCLUSIVE ESGOTAMENTO</v>
      </c>
      <c r="C2201" s="749" t="s">
        <v>12107</v>
      </c>
      <c r="D2201" s="749" t="s">
        <v>12156</v>
      </c>
      <c r="E2201" s="749" t="s">
        <v>12157</v>
      </c>
      <c r="I2201" s="749" t="s">
        <v>2478</v>
      </c>
      <c r="J2201" s="749" t="n">
        <v>4.86</v>
      </c>
    </row>
    <row collapsed="false" customFormat="false" customHeight="true" hidden="true" ht="12.75" outlineLevel="0" r="2202">
      <c r="A2202" s="749" t="s">
        <v>12159</v>
      </c>
      <c r="B2202" s="749" t="str">
        <f aca="false">C2202&amp;D2202&amp;E2202&amp;F2202&amp;G2202&amp;H2202</f>
        <v>ESCAVACAO MECANICA DE VALA NAO ESCORADA,EM MATERIAL DE 1ªCATEGORIA,ENTRE 3,00 E 4,50M DE PROFUNDIDADE,UTILIZANDO ESCAVADEIRA HIDRAULICA DE 0,78M3,EXCLUSIVE ESGOTAMENTO</v>
      </c>
      <c r="C2202" s="749" t="s">
        <v>12107</v>
      </c>
      <c r="D2202" s="749" t="s">
        <v>12160</v>
      </c>
      <c r="E2202" s="749" t="s">
        <v>12157</v>
      </c>
      <c r="I2202" s="749" t="s">
        <v>2478</v>
      </c>
      <c r="J2202" s="749" t="n">
        <v>6.29</v>
      </c>
    </row>
    <row collapsed="false" customFormat="false" customHeight="true" hidden="true" ht="12.75" outlineLevel="0" r="2203">
      <c r="A2203" s="749" t="s">
        <v>12161</v>
      </c>
      <c r="B2203" s="749" t="str">
        <f aca="false">C2203&amp;D2203&amp;E2203&amp;F2203&amp;G2203&amp;H2203</f>
        <v>ESCAVACAO MECANICA DE VALA NAO ESCORADA,EM MATERIAL DE 1ªCATEGORIA,ENTRE 3,00 E 4,50M DE PROFUNDIDADE,UTILIZANDO ESCAVADEIRA HIDRAULICA DE 0,78M3,EXCLUSIVE ESGOTAMENTO</v>
      </c>
      <c r="C2203" s="749" t="s">
        <v>12107</v>
      </c>
      <c r="D2203" s="749" t="s">
        <v>12160</v>
      </c>
      <c r="E2203" s="749" t="s">
        <v>12157</v>
      </c>
      <c r="I2203" s="749" t="s">
        <v>2478</v>
      </c>
      <c r="J2203" s="749" t="n">
        <v>6.11</v>
      </c>
    </row>
    <row collapsed="false" customFormat="false" customHeight="true" hidden="true" ht="12.75" outlineLevel="0" r="2204">
      <c r="A2204" s="749" t="s">
        <v>12162</v>
      </c>
      <c r="B2204" s="749" t="str">
        <f aca="false">C2204&amp;D2204&amp;E2204&amp;F2204&amp;G2204&amp;H2204</f>
        <v>ESCAVACAO MECANICA DE VALA NAO ESCORADA,EM MATERIAL DE 1ªCATEGORIA,ENTRE 4,50 E 6,00M DE PROFUNDIDADE,UTILIZANDO ESCAVADEIRA HIDRAULICA DE 0,78M3,EXCLUSIVE ESGOTAMENTO</v>
      </c>
      <c r="C2204" s="749" t="s">
        <v>12107</v>
      </c>
      <c r="D2204" s="749" t="s">
        <v>12163</v>
      </c>
      <c r="E2204" s="749" t="s">
        <v>12157</v>
      </c>
      <c r="I2204" s="749" t="s">
        <v>2478</v>
      </c>
      <c r="J2204" s="749" t="n">
        <v>7.7</v>
      </c>
    </row>
    <row collapsed="false" customFormat="false" customHeight="true" hidden="true" ht="12.75" outlineLevel="0" r="2205">
      <c r="A2205" s="749" t="s">
        <v>12164</v>
      </c>
      <c r="B2205" s="749" t="str">
        <f aca="false">C2205&amp;D2205&amp;E2205&amp;F2205&amp;G2205&amp;H2205</f>
        <v>ESCAVACAO MECANICA DE VALA NAO ESCORADA,EM MATERIAL DE 1ªCATEGORIA,ENTRE 4,50 E 6,00M DE PROFUNDIDADE,UTILIZANDO ESCAVADEIRA HIDRAULICA DE 0,78M3,EXCLUSIVE ESGOTAMENTO</v>
      </c>
      <c r="C2205" s="749" t="s">
        <v>12107</v>
      </c>
      <c r="D2205" s="749" t="s">
        <v>12163</v>
      </c>
      <c r="E2205" s="749" t="s">
        <v>12157</v>
      </c>
      <c r="I2205" s="749" t="s">
        <v>2478</v>
      </c>
      <c r="J2205" s="749" t="n">
        <v>7.47</v>
      </c>
    </row>
    <row collapsed="false" customFormat="false" customHeight="true" hidden="true" ht="12.75" outlineLevel="0" r="2206">
      <c r="A2206" s="749" t="s">
        <v>12165</v>
      </c>
      <c r="B2206" s="749" t="str">
        <f aca="false">C2206&amp;D2206&amp;E2206&amp;F2206&amp;G2206&amp;H2206</f>
        <v>ESCAVACAO MECANICA DE VALA ESCORADA,EM MATERIAL DE 1ªCATEGORIA COM PEDRAS,INSTALACOES PREDIAIS OU OUTROS REDUTORES DE PRODUTIVIDADE,OU CAVAS DE FUNDACAO,ATE 1,50M DE PROFUNDIDADE,UTILIZANDO ESCAVADEIRA HIDRAULICA DE 0,78M3,EXCLUSIVE ESGOTAMENTO E ESCORAMENTO</v>
      </c>
      <c r="C2206" s="749" t="s">
        <v>12116</v>
      </c>
      <c r="D2206" s="749" t="s">
        <v>12117</v>
      </c>
      <c r="E2206" s="749" t="s">
        <v>12118</v>
      </c>
      <c r="F2206" s="749" t="s">
        <v>12166</v>
      </c>
      <c r="G2206" s="749" t="s">
        <v>12167</v>
      </c>
      <c r="I2206" s="749" t="s">
        <v>2478</v>
      </c>
      <c r="J2206" s="749" t="n">
        <v>14.58</v>
      </c>
    </row>
    <row collapsed="false" customFormat="false" customHeight="true" hidden="true" ht="12.75" outlineLevel="0" r="2207">
      <c r="A2207" s="749" t="s">
        <v>12168</v>
      </c>
      <c r="B2207" s="749" t="str">
        <f aca="false">C2207&amp;D2207&amp;E2207&amp;F2207&amp;G2207&amp;H2207</f>
        <v>ESCAVACAO MECANICA DE VALA ESCORADA,EM MATERIAL DE 1ªCATEGORIA COM PEDRAS,INSTALACOES PREDIAIS OU OUTROS REDUTORES DE PRODUTIVIDADE,OU CAVAS DE FUNDACAO,ATE 1,50M DE PROFUNDIDADE,UTILIZANDO ESCAVADEIRA HIDRAULICA DE 0,78M3,EXCLUSIVE ESGOTAMENTO E ESCORAMENTO</v>
      </c>
      <c r="C2207" s="749" t="s">
        <v>12116</v>
      </c>
      <c r="D2207" s="749" t="s">
        <v>12117</v>
      </c>
      <c r="E2207" s="749" t="s">
        <v>12118</v>
      </c>
      <c r="F2207" s="749" t="s">
        <v>12166</v>
      </c>
      <c r="G2207" s="749" t="s">
        <v>12167</v>
      </c>
      <c r="I2207" s="749" t="s">
        <v>2478</v>
      </c>
      <c r="J2207" s="749" t="n">
        <v>14.03</v>
      </c>
    </row>
    <row collapsed="false" customFormat="false" customHeight="true" hidden="true" ht="12.75" outlineLevel="0" r="2208">
      <c r="A2208" s="749" t="s">
        <v>12169</v>
      </c>
      <c r="B2208" s="749" t="str">
        <f aca="false">C2208&amp;D2208&amp;E2208&amp;F2208&amp;G2208&amp;H2208</f>
        <v>ESCAVACAO MECANICA DE VALA ESCORADA,EM MATERIAL DE 1ªCATEGORIA COM PEDRAS,INSTALACOES PREDIAIS OU OUTROS REDUTORES DE PRODUTIVIDADE,OU CAVAS DE FUNDACAO,ENTRE 1,50 E 3,00M DE PROFUNDIDADE,UTILIZANDO ESCAVADEIRA HIDRAULICA DE 0,78M3,EXCLUSIVE ESGOTAMENTO E ESCORAMENTO</v>
      </c>
      <c r="C2208" s="749" t="s">
        <v>12116</v>
      </c>
      <c r="D2208" s="749" t="s">
        <v>12117</v>
      </c>
      <c r="E2208" s="749" t="s">
        <v>12123</v>
      </c>
      <c r="F2208" s="749" t="s">
        <v>12170</v>
      </c>
      <c r="G2208" s="749" t="s">
        <v>12171</v>
      </c>
      <c r="I2208" s="749" t="s">
        <v>2478</v>
      </c>
      <c r="J2208" s="749" t="n">
        <v>16.79</v>
      </c>
    </row>
    <row collapsed="false" customFormat="false" customHeight="true" hidden="true" ht="12.75" outlineLevel="0" r="2209">
      <c r="A2209" s="749" t="s">
        <v>12172</v>
      </c>
      <c r="B2209" s="749" t="str">
        <f aca="false">C2209&amp;D2209&amp;E2209&amp;F2209&amp;G2209&amp;H2209</f>
        <v>ESCAVACAO MECANICA DE VALA ESCORADA,EM MATERIAL DE 1ªCATEGORIA COM PEDRAS,INSTALACOES PREDIAIS OU OUTROS REDUTORES DE PRODUTIVIDADE,OU CAVAS DE FUNDACAO,ENTRE 1,50 E 3,00M DE PROFUNDIDADE,UTILIZANDO ESCAVADEIRA HIDRAULICA DE 0,78M3,EXCLUSIVE ESGOTAMENTO E ESCORAMENTO</v>
      </c>
      <c r="C2209" s="749" t="s">
        <v>12116</v>
      </c>
      <c r="D2209" s="749" t="s">
        <v>12117</v>
      </c>
      <c r="E2209" s="749" t="s">
        <v>12123</v>
      </c>
      <c r="F2209" s="749" t="s">
        <v>12170</v>
      </c>
      <c r="G2209" s="749" t="s">
        <v>12171</v>
      </c>
      <c r="I2209" s="749" t="s">
        <v>2478</v>
      </c>
      <c r="J2209" s="749" t="n">
        <v>16.14</v>
      </c>
    </row>
    <row collapsed="false" customFormat="false" customHeight="true" hidden="true" ht="12.75" outlineLevel="0" r="2210">
      <c r="A2210" s="749" t="s">
        <v>12173</v>
      </c>
      <c r="B2210" s="749" t="str">
        <f aca="false">C2210&amp;D2210&amp;E2210&amp;F2210&amp;G2210&amp;H2210</f>
        <v>ESCAVACAO MECANICA DE VALA ESCORADA,EM MATERIAL DE 1ªCATEGORIA COM PEDRAS,INSTALACOES PREDIAIS OU OUTROS REDUTORES DE PRODUTIVIDADE,OU CAVAS DE FUNDACAO,ENTRE 3,00 E 4,50M DE PROFUNDIDADE,UTILIZANDO ESCAVADEIRA HIDRAULICA DE 0,78M3,EXCLUSIVE ESGOTAMENTO E ESCORAMENTO</v>
      </c>
      <c r="C2210" s="749" t="s">
        <v>12116</v>
      </c>
      <c r="D2210" s="749" t="s">
        <v>12117</v>
      </c>
      <c r="E2210" s="749" t="s">
        <v>12174</v>
      </c>
      <c r="F2210" s="749" t="s">
        <v>12170</v>
      </c>
      <c r="G2210" s="749" t="s">
        <v>12171</v>
      </c>
      <c r="I2210" s="749" t="s">
        <v>2478</v>
      </c>
      <c r="J2210" s="749" t="n">
        <v>23.11</v>
      </c>
    </row>
    <row collapsed="false" customFormat="false" customHeight="true" hidden="true" ht="12.75" outlineLevel="0" r="2211">
      <c r="A2211" s="749" t="s">
        <v>12175</v>
      </c>
      <c r="B2211" s="749" t="str">
        <f aca="false">C2211&amp;D2211&amp;E2211&amp;F2211&amp;G2211&amp;H2211</f>
        <v>ESCAVACAO MECANICA DE VALA ESCORADA,EM MATERIAL DE 1ªCATEGORIA COM PEDRAS,INSTALACOES PREDIAIS OU OUTROS REDUTORES DE PRODUTIVIDADE,OU CAVAS DE FUNDACAO,ENTRE 3,00 E 4,50M DE PROFUNDIDADE,UTILIZANDO ESCAVADEIRA HIDRAULICA DE 0,78M3,EXCLUSIVE ESGOTAMENTO E ESCORAMENTO</v>
      </c>
      <c r="C2211" s="749" t="s">
        <v>12116</v>
      </c>
      <c r="D2211" s="749" t="s">
        <v>12117</v>
      </c>
      <c r="E2211" s="749" t="s">
        <v>12174</v>
      </c>
      <c r="F2211" s="749" t="s">
        <v>12170</v>
      </c>
      <c r="G2211" s="749" t="s">
        <v>12171</v>
      </c>
      <c r="I2211" s="749" t="s">
        <v>2478</v>
      </c>
      <c r="J2211" s="749" t="n">
        <v>22.22</v>
      </c>
    </row>
    <row collapsed="false" customFormat="false" customHeight="true" hidden="true" ht="12.75" outlineLevel="0" r="2212">
      <c r="A2212" s="749" t="s">
        <v>12176</v>
      </c>
      <c r="B2212" s="749" t="str">
        <f aca="false">C2212&amp;D2212&amp;E2212&amp;F2212&amp;G2212&amp;H2212</f>
        <v>ESCAVACAO MECANICA DE VALA ESCORADA,EM MATERIAL DE 1ªCATEGORIA COM PEDRAS,INSTALACOES PREDIAIS OU OUTROS REDUTORES DE PRODUTIVIDADE,OU CAVAS DE FUNDACAO,ENTRE 4,50 E 6,00M DE PROFUNDIDADE,UTILIZANDO ESCAVADEIRA HIDRAULICA DE 0,78M3,EXCLUSIVE ESGOTAMENTO E ESCORAMENTO</v>
      </c>
      <c r="C2212" s="749" t="s">
        <v>12116</v>
      </c>
      <c r="D2212" s="749" t="s">
        <v>12117</v>
      </c>
      <c r="E2212" s="749" t="s">
        <v>12177</v>
      </c>
      <c r="F2212" s="749" t="s">
        <v>12170</v>
      </c>
      <c r="G2212" s="749" t="s">
        <v>12171</v>
      </c>
      <c r="I2212" s="749" t="s">
        <v>2478</v>
      </c>
      <c r="J2212" s="749" t="n">
        <v>35.64</v>
      </c>
    </row>
    <row collapsed="false" customFormat="false" customHeight="true" hidden="true" ht="12.75" outlineLevel="0" r="2213">
      <c r="A2213" s="749" t="s">
        <v>12178</v>
      </c>
      <c r="B2213" s="749" t="str">
        <f aca="false">C2213&amp;D2213&amp;E2213&amp;F2213&amp;G2213&amp;H2213</f>
        <v>ESCAVACAO MECANICA DE VALA ESCORADA,EM MATERIAL DE 1ªCATEGORIA COM PEDRAS,INSTALACOES PREDIAIS OU OUTROS REDUTORES DE PRODUTIVIDADE,OU CAVAS DE FUNDACAO,ENTRE 4,50 E 6,00M DE PROFUNDIDADE,UTILIZANDO ESCAVADEIRA HIDRAULICA DE 0,78M3,EXCLUSIVE ESGOTAMENTO E ESCORAMENTO</v>
      </c>
      <c r="C2213" s="749" t="s">
        <v>12116</v>
      </c>
      <c r="D2213" s="749" t="s">
        <v>12117</v>
      </c>
      <c r="E2213" s="749" t="s">
        <v>12177</v>
      </c>
      <c r="F2213" s="749" t="s">
        <v>12170</v>
      </c>
      <c r="G2213" s="749" t="s">
        <v>12171</v>
      </c>
      <c r="I2213" s="749" t="s">
        <v>2478</v>
      </c>
      <c r="J2213" s="749" t="n">
        <v>34.27</v>
      </c>
    </row>
    <row collapsed="false" customFormat="false" customHeight="true" hidden="true" ht="12.75" outlineLevel="0" r="2214">
      <c r="A2214" s="749" t="s">
        <v>12179</v>
      </c>
      <c r="B2214" s="749" t="str">
        <f aca="false">C2214&amp;D2214&amp;E2214&amp;F2214&amp;G2214&amp;H2214</f>
        <v>ESCAVACAO MECANICA DE VALA ESCORADA,EM MATERIAL DE 1ªCATEGORIA,ATE 1,50M DE PROFUNDIDADE,UTILIZANDO ESCAVADEIRA HIDRAULICA DE 0,78M3,EXCLUSIVE ESGOTAMENTO E ESCORAMENTO</v>
      </c>
      <c r="C2214" s="749" t="s">
        <v>12116</v>
      </c>
      <c r="D2214" s="749" t="s">
        <v>12180</v>
      </c>
      <c r="E2214" s="749" t="s">
        <v>12181</v>
      </c>
      <c r="I2214" s="749" t="s">
        <v>2478</v>
      </c>
      <c r="J2214" s="749" t="n">
        <v>5.55</v>
      </c>
    </row>
    <row collapsed="false" customFormat="false" customHeight="true" hidden="true" ht="12.75" outlineLevel="0" r="2215">
      <c r="A2215" s="749" t="s">
        <v>12182</v>
      </c>
      <c r="B2215" s="749" t="str">
        <f aca="false">C2215&amp;D2215&amp;E2215&amp;F2215&amp;G2215&amp;H2215</f>
        <v>ESCAVACAO MECANICA DE VALA ESCORADA,EM MATERIAL DE 1ªCATEGORIA,ATE 1,50M DE PROFUNDIDADE,UTILIZANDO ESCAVADEIRA HIDRAULICA DE 0,78M3,EXCLUSIVE ESGOTAMENTO E ESCORAMENTO</v>
      </c>
      <c r="C2215" s="749" t="s">
        <v>12116</v>
      </c>
      <c r="D2215" s="749" t="s">
        <v>12180</v>
      </c>
      <c r="E2215" s="749" t="s">
        <v>12181</v>
      </c>
      <c r="I2215" s="749" t="s">
        <v>2478</v>
      </c>
      <c r="J2215" s="749" t="n">
        <v>5.34</v>
      </c>
    </row>
    <row collapsed="false" customFormat="false" customHeight="true" hidden="true" ht="12.75" outlineLevel="0" r="2216">
      <c r="A2216" s="749" t="s">
        <v>12183</v>
      </c>
      <c r="B2216" s="749" t="str">
        <f aca="false">C2216&amp;D2216&amp;E2216&amp;F2216&amp;G2216&amp;H2216</f>
        <v>ESCAVACAO MECANICA DE VALA ESCORADA,EM MATERIAL DE 1ªCATEGORIA,ENTRE 1,50 E 3,00M DE PROFUNDIDADE,UTILIZANDO ESCAVADEIRA HIDRAULICA DE 0,78M3,EXCLUSIVE ESGOTAMENTO E ESCORAMENTO</v>
      </c>
      <c r="C2216" s="749" t="s">
        <v>12116</v>
      </c>
      <c r="D2216" s="749" t="s">
        <v>12184</v>
      </c>
      <c r="E2216" s="749" t="s">
        <v>12185</v>
      </c>
      <c r="I2216" s="749" t="s">
        <v>2478</v>
      </c>
      <c r="J2216" s="749" t="n">
        <v>6.35</v>
      </c>
    </row>
    <row collapsed="false" customFormat="false" customHeight="true" hidden="true" ht="12.75" outlineLevel="0" r="2217">
      <c r="A2217" s="749" t="s">
        <v>12186</v>
      </c>
      <c r="B2217" s="749" t="str">
        <f aca="false">C2217&amp;D2217&amp;E2217&amp;F2217&amp;G2217&amp;H2217</f>
        <v>ESCAVACAO MECANICA DE VALA ESCORADA,EM MATERIAL DE 1ªCATEGORIA,ENTRE 1,50 E 3,00M DE PROFUNDIDADE,UTILIZANDO ESCAVADEIRA HIDRAULICA DE 0,78M3,EXCLUSIVE ESGOTAMENTO E ESCORAMENTO</v>
      </c>
      <c r="C2217" s="749" t="s">
        <v>12116</v>
      </c>
      <c r="D2217" s="749" t="s">
        <v>12184</v>
      </c>
      <c r="E2217" s="749" t="s">
        <v>12185</v>
      </c>
      <c r="I2217" s="749" t="s">
        <v>2478</v>
      </c>
      <c r="J2217" s="749" t="n">
        <v>6.1</v>
      </c>
    </row>
    <row collapsed="false" customFormat="false" customHeight="true" hidden="true" ht="12.75" outlineLevel="0" r="2218">
      <c r="A2218" s="749" t="s">
        <v>12187</v>
      </c>
      <c r="B2218" s="749" t="str">
        <f aca="false">C2218&amp;D2218&amp;E2218&amp;F2218&amp;G2218&amp;H2218</f>
        <v>ESCAVACAO MECANICA DE VALA ESCORADA,EM MATERIAL DE 1ªCATEGORIA,ENTRE 3,00 E 4,50M DE PROFUNDIDADE,UTILIZANDO ESCAVADEIRA HIDRAULICA DE 0,78M3,EXCLUSIVE ESGOTAMENTO E ESCORAMENTO</v>
      </c>
      <c r="C2218" s="749" t="s">
        <v>12116</v>
      </c>
      <c r="D2218" s="749" t="s">
        <v>12188</v>
      </c>
      <c r="E2218" s="749" t="s">
        <v>12185</v>
      </c>
      <c r="I2218" s="749" t="s">
        <v>2478</v>
      </c>
      <c r="J2218" s="749" t="n">
        <v>9.37</v>
      </c>
    </row>
    <row collapsed="false" customFormat="false" customHeight="true" hidden="true" ht="12.75" outlineLevel="0" r="2219">
      <c r="A2219" s="749" t="s">
        <v>12189</v>
      </c>
      <c r="B2219" s="749" t="str">
        <f aca="false">C2219&amp;D2219&amp;E2219&amp;F2219&amp;G2219&amp;H2219</f>
        <v>ESCAVACAO MECANICA DE VALA ESCORADA,EM MATERIAL DE 1ªCATEGORIA,ENTRE 3,00 E 4,50M DE PROFUNDIDADE,UTILIZANDO ESCAVADEIRA HIDRAULICA DE 0,78M3,EXCLUSIVE ESGOTAMENTO E ESCORAMENTO</v>
      </c>
      <c r="C2219" s="749" t="s">
        <v>12116</v>
      </c>
      <c r="D2219" s="749" t="s">
        <v>12188</v>
      </c>
      <c r="E2219" s="749" t="s">
        <v>12185</v>
      </c>
      <c r="I2219" s="749" t="s">
        <v>2478</v>
      </c>
      <c r="J2219" s="749" t="n">
        <v>9.01</v>
      </c>
    </row>
    <row collapsed="false" customFormat="false" customHeight="true" hidden="true" ht="12.75" outlineLevel="0" r="2220">
      <c r="A2220" s="749" t="s">
        <v>12190</v>
      </c>
      <c r="B2220" s="749" t="str">
        <f aca="false">C2220&amp;D2220&amp;E2220&amp;F2220&amp;G2220&amp;H2220</f>
        <v>ESCAVACAO MECANICA DE VALA ESCORADA,EM MATERIAL DE 1ªCATEGORIA,ENTRE 4,50 E 6,00M DE PROFUNDIDADE,UTILIZANDO ESCAVADEIRA HIDRAULICA DE 0,78M3,EXCLUSIVE ESGOTAMENTO E ESCORAMENTO</v>
      </c>
      <c r="C2220" s="749" t="s">
        <v>12116</v>
      </c>
      <c r="D2220" s="749" t="s">
        <v>12191</v>
      </c>
      <c r="E2220" s="749" t="s">
        <v>12185</v>
      </c>
      <c r="I2220" s="749" t="s">
        <v>2478</v>
      </c>
      <c r="J2220" s="749" t="n">
        <v>13.67</v>
      </c>
    </row>
    <row collapsed="false" customFormat="false" customHeight="true" hidden="true" ht="12.75" outlineLevel="0" r="2221">
      <c r="A2221" s="749" t="s">
        <v>12192</v>
      </c>
      <c r="B2221" s="749" t="str">
        <f aca="false">C2221&amp;D2221&amp;E2221&amp;F2221&amp;G2221&amp;H2221</f>
        <v>ESCAVACAO MECANICA DE VALA ESCORADA,EM MATERIAL DE 1ªCATEGORIA,ENTRE 4,50 E 6,00M DE PROFUNDIDADE,UTILIZANDO ESCAVADEIRA HIDRAULICA DE 0,78M3,EXCLUSIVE ESGOTAMENTO E ESCORAMENTO</v>
      </c>
      <c r="C2221" s="749" t="s">
        <v>12116</v>
      </c>
      <c r="D2221" s="749" t="s">
        <v>12191</v>
      </c>
      <c r="E2221" s="749" t="s">
        <v>12185</v>
      </c>
      <c r="I2221" s="749" t="s">
        <v>2478</v>
      </c>
      <c r="J2221" s="749" t="n">
        <v>13.14</v>
      </c>
    </row>
    <row collapsed="false" customFormat="false" customHeight="true" hidden="true" ht="12.75" outlineLevel="0" r="2222">
      <c r="A2222" s="749" t="s">
        <v>12193</v>
      </c>
      <c r="B2222" s="749" t="str">
        <f aca="false">C2222&amp;D2222&amp;E2222&amp;F2222&amp;G2222&amp;H2222</f>
        <v>ESCAVACAO MECANICA,PARA ACERTO DE TALUDES,EM MATERIAL DE 1ªCATEGORIA,UTILIZANDO ESCAVADEIRA HIDRAULICA DE 0,78M3</v>
      </c>
      <c r="C2222" s="749" t="s">
        <v>12194</v>
      </c>
      <c r="D2222" s="749" t="s">
        <v>12195</v>
      </c>
      <c r="I2222" s="749" t="s">
        <v>2478</v>
      </c>
      <c r="J2222" s="749" t="n">
        <v>4.45</v>
      </c>
    </row>
    <row collapsed="false" customFormat="false" customHeight="true" hidden="true" ht="12.75" outlineLevel="0" r="2223">
      <c r="A2223" s="749" t="s">
        <v>12196</v>
      </c>
      <c r="B2223" s="749" t="str">
        <f aca="false">C2223&amp;D2223&amp;E2223&amp;F2223&amp;G2223&amp;H2223</f>
        <v>ESCAVACAO MECANICA,PARA ACERTO DE TALUDES,EM MATERIAL DE 1ªCATEGORIA,UTILIZANDO ESCAVADEIRA HIDRAULICA DE 0,78M3</v>
      </c>
      <c r="C2223" s="749" t="s">
        <v>12194</v>
      </c>
      <c r="D2223" s="749" t="s">
        <v>12195</v>
      </c>
      <c r="I2223" s="749" t="s">
        <v>2478</v>
      </c>
      <c r="J2223" s="749" t="n">
        <v>4.31</v>
      </c>
    </row>
    <row collapsed="false" customFormat="false" customHeight="true" hidden="true" ht="12.75" outlineLevel="0" r="2224">
      <c r="A2224" s="749" t="s">
        <v>12197</v>
      </c>
      <c r="B2224" s="749" t="str">
        <f aca="false">C2224&amp;D2224&amp;E2224&amp;F2224&amp;G2224&amp;H2224</f>
        <v>ESCAVACAO MECANICA,A CEU ABERTO,EM MATERIAL DE 1ªCATEGORIA,UTILIZANDO ESCAVADEIRA HIDRAULICA DE 0,78M3</v>
      </c>
      <c r="C2224" s="749" t="s">
        <v>12198</v>
      </c>
      <c r="D2224" s="749" t="s">
        <v>12199</v>
      </c>
      <c r="I2224" s="749" t="s">
        <v>2478</v>
      </c>
      <c r="J2224" s="749" t="n">
        <v>2.83</v>
      </c>
    </row>
    <row collapsed="false" customFormat="false" customHeight="true" hidden="true" ht="12.75" outlineLevel="0" r="2225">
      <c r="A2225" s="749" t="s">
        <v>12200</v>
      </c>
      <c r="B2225" s="749" t="str">
        <f aca="false">C2225&amp;D2225&amp;E2225&amp;F2225&amp;G2225&amp;H2225</f>
        <v>ESCAVACAO MECANICA,A CEU ABERTO,EM MATERIAL DE 1ªCATEGORIA,UTILIZANDO ESCAVADEIRA HIDRAULICA DE 0,78M3</v>
      </c>
      <c r="C2225" s="749" t="s">
        <v>12198</v>
      </c>
      <c r="D2225" s="749" t="s">
        <v>12199</v>
      </c>
      <c r="I2225" s="749" t="s">
        <v>2478</v>
      </c>
      <c r="J2225" s="749" t="n">
        <v>2.74</v>
      </c>
    </row>
    <row collapsed="false" customFormat="false" customHeight="true" hidden="true" ht="12.75" outlineLevel="0" r="2226">
      <c r="A2226" s="749" t="s">
        <v>12201</v>
      </c>
      <c r="B2226" s="749" t="str">
        <f aca="false">C2226&amp;D2226&amp;E2226&amp;F2226&amp;G2226&amp;H2226</f>
        <v>ESCAVACAO MECANICA DE VALA,EM MATERIAL DE 2ªCATEGORIA(MOLEDO OU ROCHA MUITO DECOMPOSTA),UTILIZANDO ESCAVADEIRA HIDRAULICA DE 0,78M3,EXCLUSIVE ESCORAMENTO E ESGOTAMENTO,SEM USO DE COMPRESSOR</v>
      </c>
      <c r="C2226" s="749" t="s">
        <v>12202</v>
      </c>
      <c r="D2226" s="749" t="s">
        <v>12203</v>
      </c>
      <c r="E2226" s="749" t="s">
        <v>12204</v>
      </c>
      <c r="F2226" s="749" t="s">
        <v>12205</v>
      </c>
      <c r="I2226" s="749" t="s">
        <v>2478</v>
      </c>
      <c r="J2226" s="749" t="n">
        <v>3.74</v>
      </c>
    </row>
    <row collapsed="false" customFormat="false" customHeight="true" hidden="true" ht="12.75" outlineLevel="0" r="2227">
      <c r="A2227" s="749" t="s">
        <v>12206</v>
      </c>
      <c r="B2227" s="749" t="str">
        <f aca="false">C2227&amp;D2227&amp;E2227&amp;F2227&amp;G2227&amp;H2227</f>
        <v>ESCAVACAO MECANICA DE VALA,EM MATERIAL DE 2ªCATEGORIA(MOLEDO OU ROCHA MUITO DECOMPOSTA),UTILIZANDO ESCAVADEIRA HIDRAULICA DE 0,78M3,EXCLUSIVE ESCORAMENTO E ESGOTAMENTO,SEM USO DE COMPRESSOR</v>
      </c>
      <c r="C2227" s="749" t="s">
        <v>12202</v>
      </c>
      <c r="D2227" s="749" t="s">
        <v>12203</v>
      </c>
      <c r="E2227" s="749" t="s">
        <v>12204</v>
      </c>
      <c r="F2227" s="749" t="s">
        <v>12205</v>
      </c>
      <c r="I2227" s="749" t="s">
        <v>2478</v>
      </c>
      <c r="J2227" s="749" t="n">
        <v>3.63</v>
      </c>
    </row>
    <row collapsed="false" customFormat="false" customHeight="true" hidden="true" ht="12.75" outlineLevel="0" r="2228">
      <c r="A2228" s="749" t="s">
        <v>12207</v>
      </c>
      <c r="B2228" s="749" t="str">
        <f aca="false">C2228&amp;D2228&amp;E2228&amp;F2228&amp;G2228&amp;H2228</f>
        <v>ESCAVACAO E CARGA MECANICA DE VALA EM RODOVIAS,UTILIZANDO VALETADEIRA DE 135HP,INCLUSIVE CAMINHAO</v>
      </c>
      <c r="C2228" s="749" t="s">
        <v>12208</v>
      </c>
      <c r="D2228" s="749" t="s">
        <v>12209</v>
      </c>
      <c r="I2228" s="749" t="s">
        <v>2478</v>
      </c>
      <c r="J2228" s="749" t="n">
        <v>166.54</v>
      </c>
    </row>
    <row collapsed="false" customFormat="false" customHeight="true" hidden="true" ht="12.75" outlineLevel="0" r="2229">
      <c r="A2229" s="749" t="s">
        <v>12210</v>
      </c>
      <c r="B2229" s="749" t="str">
        <f aca="false">C2229&amp;D2229&amp;E2229&amp;F2229&amp;G2229&amp;H2229</f>
        <v>ESCAVACAO E CARGA MECANICA DE VALA EM RODOVIAS,UTILIZANDO VALETADEIRA DE 135HP,INCLUSIVE CAMINHAO</v>
      </c>
      <c r="C2229" s="749" t="s">
        <v>12208</v>
      </c>
      <c r="D2229" s="749" t="s">
        <v>12209</v>
      </c>
      <c r="I2229" s="749" t="s">
        <v>2478</v>
      </c>
      <c r="J2229" s="749" t="n">
        <v>163.16</v>
      </c>
    </row>
    <row collapsed="false" customFormat="false" customHeight="true" hidden="true" ht="12.75" outlineLevel="0" r="2230">
      <c r="A2230" s="749" t="s">
        <v>12211</v>
      </c>
      <c r="B2230" s="749" t="str">
        <f aca="false">C2230&amp;D2230&amp;E2230&amp;F2230&amp;G2230&amp;H2230</f>
        <v>ESCAVACAO MECANICA,COM TRATOR DE LAMINA COM POTENCIA EM TORNO DE 200CV,EM MATERIAL DE 1ªCATEGORIA,COM TRANSPORTE ENTRE 50,00 E 100,00M</v>
      </c>
      <c r="C2230" s="749" t="s">
        <v>12212</v>
      </c>
      <c r="D2230" s="749" t="s">
        <v>12213</v>
      </c>
      <c r="E2230" s="749" t="s">
        <v>12214</v>
      </c>
      <c r="I2230" s="749" t="s">
        <v>2478</v>
      </c>
      <c r="J2230" s="749" t="n">
        <v>6</v>
      </c>
    </row>
    <row collapsed="false" customFormat="false" customHeight="true" hidden="true" ht="12.75" outlineLevel="0" r="2231">
      <c r="A2231" s="749" t="s">
        <v>12215</v>
      </c>
      <c r="B2231" s="749" t="str">
        <f aca="false">C2231&amp;D2231&amp;E2231&amp;F2231&amp;G2231&amp;H2231</f>
        <v>ESCAVACAO MECANICA,COM TRATOR DE LAMINA COM POTENCIA EM TORNO DE 200CV,EM MATERIAL DE 1ªCATEGORIA,COM TRANSPORTE ENTRE 50,00 E 100,00M</v>
      </c>
      <c r="C2231" s="749" t="s">
        <v>12212</v>
      </c>
      <c r="D2231" s="749" t="s">
        <v>12213</v>
      </c>
      <c r="E2231" s="749" t="s">
        <v>12214</v>
      </c>
      <c r="I2231" s="749" t="s">
        <v>2478</v>
      </c>
      <c r="J2231" s="749" t="n">
        <v>5.82</v>
      </c>
    </row>
    <row collapsed="false" customFormat="false" customHeight="true" hidden="true" ht="12.75" outlineLevel="0" r="2232">
      <c r="A2232" s="749" t="s">
        <v>12216</v>
      </c>
      <c r="B2232" s="749" t="str">
        <f aca="false">C2232&amp;D2232&amp;E2232&amp;F2232&amp;G2232&amp;H2232</f>
        <v>ESCAVACAO MECANICA,COM TRATOR DE LAMINA COM POTENCIA EM TORNO DE 200CV,EM MATERIAL DE 1ªCATEGORIA,COM TRANSPORTE A 50,00M</v>
      </c>
      <c r="C2232" s="749" t="s">
        <v>12212</v>
      </c>
      <c r="D2232" s="749" t="s">
        <v>12217</v>
      </c>
      <c r="E2232" s="749" t="s">
        <v>236</v>
      </c>
      <c r="I2232" s="749" t="s">
        <v>2478</v>
      </c>
      <c r="J2232" s="749" t="n">
        <v>5.11</v>
      </c>
    </row>
    <row collapsed="false" customFormat="false" customHeight="true" hidden="true" ht="12.75" outlineLevel="0" r="2233">
      <c r="A2233" s="749" t="s">
        <v>12218</v>
      </c>
      <c r="B2233" s="749" t="str">
        <f aca="false">C2233&amp;D2233&amp;E2233&amp;F2233&amp;G2233&amp;H2233</f>
        <v>ESCAVACAO MECANICA,COM TRATOR DE LAMINA COM POTENCIA EM TORNO DE 200CV,EM MATERIAL DE 1ªCATEGORIA,COM TRANSPORTE A 50,00M</v>
      </c>
      <c r="C2233" s="749" t="s">
        <v>12212</v>
      </c>
      <c r="D2233" s="749" t="s">
        <v>12217</v>
      </c>
      <c r="E2233" s="749" t="s">
        <v>236</v>
      </c>
      <c r="I2233" s="749" t="s">
        <v>2478</v>
      </c>
      <c r="J2233" s="749" t="n">
        <v>5.03</v>
      </c>
    </row>
    <row collapsed="false" customFormat="false" customHeight="true" hidden="true" ht="12.75" outlineLevel="0" r="2234">
      <c r="A2234" s="749" t="s">
        <v>12219</v>
      </c>
      <c r="B2234" s="749" t="str">
        <f aca="false">C2234&amp;D2234&amp;E2234&amp;F2234&amp;G2234&amp;H2234</f>
        <v>ESCAVACAO MECANICA,COM TRATOR DE LAMINA COM POTENCIA EM TORNO DE 200CV,EM MATERIAL DE 1ªCATEGORIA,COM TRANSPORTE A 15,00M</v>
      </c>
      <c r="C2234" s="749" t="s">
        <v>12212</v>
      </c>
      <c r="D2234" s="749" t="s">
        <v>12220</v>
      </c>
      <c r="E2234" s="749" t="s">
        <v>236</v>
      </c>
      <c r="I2234" s="749" t="s">
        <v>2478</v>
      </c>
      <c r="J2234" s="749" t="n">
        <v>1.86</v>
      </c>
    </row>
    <row collapsed="false" customFormat="false" customHeight="true" hidden="true" ht="12.75" outlineLevel="0" r="2235">
      <c r="A2235" s="749" t="s">
        <v>12221</v>
      </c>
      <c r="B2235" s="749" t="str">
        <f aca="false">C2235&amp;D2235&amp;E2235&amp;F2235&amp;G2235&amp;H2235</f>
        <v>ESCAVACAO MECANICA,COM TRATOR DE LAMINA COM POTENCIA EM TORNO DE 200CV,EM MATERIAL DE 1ªCATEGORIA,COM TRANSPORTE A 15,00M</v>
      </c>
      <c r="C2235" s="749" t="s">
        <v>12212</v>
      </c>
      <c r="D2235" s="749" t="s">
        <v>12220</v>
      </c>
      <c r="E2235" s="749" t="s">
        <v>236</v>
      </c>
      <c r="I2235" s="749" t="s">
        <v>2478</v>
      </c>
      <c r="J2235" s="749" t="n">
        <v>1.83</v>
      </c>
    </row>
    <row collapsed="false" customFormat="false" customHeight="true" hidden="true" ht="12.75" outlineLevel="0" r="2236">
      <c r="A2236" s="749" t="s">
        <v>12222</v>
      </c>
      <c r="B2236" s="749" t="str">
        <f aca="false">C2236&amp;D2236&amp;E2236&amp;F2236&amp;G2236&amp;H2236</f>
        <v>ESCAVACAO MECANICA,COM TRATOR COM POTENCIA EM TORNO DE 80CV,EM MATERIAL DE 1ªCATEGORIA,COM TRANSPORTE A 20,00M</v>
      </c>
      <c r="C2236" s="749" t="s">
        <v>12223</v>
      </c>
      <c r="D2236" s="749" t="s">
        <v>12224</v>
      </c>
      <c r="I2236" s="749" t="s">
        <v>2478</v>
      </c>
      <c r="J2236" s="749" t="n">
        <v>3.18</v>
      </c>
    </row>
    <row collapsed="false" customFormat="false" customHeight="true" hidden="true" ht="12.75" outlineLevel="0" r="2237">
      <c r="A2237" s="749" t="s">
        <v>12225</v>
      </c>
      <c r="B2237" s="749" t="str">
        <f aca="false">C2237&amp;D2237&amp;E2237&amp;F2237&amp;G2237&amp;H2237</f>
        <v>ESCAVACAO MECANICA,COM TRATOR COM POTENCIA EM TORNO DE 80CV,EM MATERIAL DE 1ªCATEGORIA,COM TRANSPORTE A 20,00M</v>
      </c>
      <c r="C2237" s="749" t="s">
        <v>12223</v>
      </c>
      <c r="D2237" s="749" t="s">
        <v>12224</v>
      </c>
      <c r="I2237" s="749" t="s">
        <v>2478</v>
      </c>
      <c r="J2237" s="749" t="n">
        <v>3.08</v>
      </c>
    </row>
    <row collapsed="false" customFormat="false" customHeight="true" hidden="true" ht="12.75" outlineLevel="0" r="2238">
      <c r="A2238" s="749" t="s">
        <v>12226</v>
      </c>
      <c r="B2238" s="749" t="str">
        <f aca="false">C2238&amp;D2238&amp;E2238&amp;F2238&amp;G2238&amp;H2238</f>
        <v>ESCAVACAO MECANICA,COM TRATOR DE LAMINA COM POTENCIA EM TORNO DE 200CV,EM MATERIAL DE 2ªCATEGORIA,SEM USO PREVIO DE ESCARIFICADOR,COM TRANSPORTE ATE 50,00M</v>
      </c>
      <c r="C2238" s="749" t="s">
        <v>12212</v>
      </c>
      <c r="D2238" s="749" t="s">
        <v>12227</v>
      </c>
      <c r="E2238" s="749" t="s">
        <v>12228</v>
      </c>
      <c r="I2238" s="749" t="s">
        <v>2478</v>
      </c>
      <c r="J2238" s="749" t="n">
        <v>4.78</v>
      </c>
    </row>
    <row collapsed="false" customFormat="false" customHeight="true" hidden="true" ht="12.75" outlineLevel="0" r="2239">
      <c r="A2239" s="749" t="s">
        <v>12229</v>
      </c>
      <c r="B2239" s="749" t="str">
        <f aca="false">C2239&amp;D2239&amp;E2239&amp;F2239&amp;G2239&amp;H2239</f>
        <v>ESCAVACAO MECANICA,COM TRATOR DE LAMINA COM POTENCIA EM TORNO DE 200CV,EM MATERIAL DE 2ªCATEGORIA,SEM USO PREVIO DE ESCARIFICADOR,COM TRANSPORTE ATE 50,00M</v>
      </c>
      <c r="C2239" s="749" t="s">
        <v>12212</v>
      </c>
      <c r="D2239" s="749" t="s">
        <v>12227</v>
      </c>
      <c r="E2239" s="749" t="s">
        <v>12228</v>
      </c>
      <c r="I2239" s="749" t="s">
        <v>2478</v>
      </c>
      <c r="J2239" s="749" t="n">
        <v>4.64</v>
      </c>
    </row>
    <row collapsed="false" customFormat="false" customHeight="true" hidden="true" ht="12.75" outlineLevel="0" r="2240">
      <c r="A2240" s="749" t="s">
        <v>12230</v>
      </c>
      <c r="B2240" s="749" t="str">
        <f aca="false">C2240&amp;D2240&amp;E2240&amp;F2240&amp;G2240&amp;H2240</f>
        <v>ESCAVACAO MECANICA,COM TRATOR DE LAMINA COM POTENCIA EM TORNO DE 200CV,EM MATERIAL DE 2ªCATEGORIA,SEM USO PREVIO DE ESCARIFICADOR,COM TRANSPORTE ENTRE 50,00 E 100,00M</v>
      </c>
      <c r="C2240" s="749" t="s">
        <v>12212</v>
      </c>
      <c r="D2240" s="749" t="s">
        <v>12227</v>
      </c>
      <c r="E2240" s="749" t="s">
        <v>12231</v>
      </c>
      <c r="I2240" s="749" t="s">
        <v>2478</v>
      </c>
      <c r="J2240" s="749" t="n">
        <v>7.11</v>
      </c>
    </row>
    <row collapsed="false" customFormat="false" customHeight="true" hidden="true" ht="12.75" outlineLevel="0" r="2241">
      <c r="A2241" s="749" t="s">
        <v>12232</v>
      </c>
      <c r="B2241" s="749" t="str">
        <f aca="false">C2241&amp;D2241&amp;E2241&amp;F2241&amp;G2241&amp;H2241</f>
        <v>ESCAVACAO MECANICA,COM TRATOR DE LAMINA COM POTENCIA EM TORNO DE 200CV,EM MATERIAL DE 2ªCATEGORIA,SEM USO PREVIO DE ESCARIFICADOR,COM TRANSPORTE ENTRE 50,00 E 100,00M</v>
      </c>
      <c r="C2241" s="749" t="s">
        <v>12212</v>
      </c>
      <c r="D2241" s="749" t="s">
        <v>12227</v>
      </c>
      <c r="E2241" s="749" t="s">
        <v>12231</v>
      </c>
      <c r="I2241" s="749" t="s">
        <v>2478</v>
      </c>
      <c r="J2241" s="749" t="n">
        <v>6.91</v>
      </c>
    </row>
    <row collapsed="false" customFormat="false" customHeight="true" hidden="true" ht="12.75" outlineLevel="0" r="2242">
      <c r="A2242" s="749" t="s">
        <v>12233</v>
      </c>
      <c r="B2242" s="749" t="str">
        <f aca="false">C2242&amp;D2242&amp;E2242&amp;F2242&amp;G2242&amp;H2242</f>
        <v>REMOCAO ATE 20,00M,DE MATERIAL DE 2ª OU 3ªCATEGORIA,APOS ESCAVACAO,MEDIDO NO CORTE,COM TRATOR COM POTENCIA EM TORNO DE 200CV,CONSIDERANDO-SE ESTE TRABALHANDO A METADE DE SUA PRODUCAO NORMAL</v>
      </c>
      <c r="C2242" s="749" t="s">
        <v>12234</v>
      </c>
      <c r="D2242" s="749" t="s">
        <v>12235</v>
      </c>
      <c r="E2242" s="749" t="s">
        <v>12236</v>
      </c>
      <c r="F2242" s="749" t="s">
        <v>12237</v>
      </c>
      <c r="I2242" s="749" t="s">
        <v>2478</v>
      </c>
      <c r="J2242" s="749" t="n">
        <v>8.16</v>
      </c>
    </row>
    <row collapsed="false" customFormat="false" customHeight="true" hidden="true" ht="12.75" outlineLevel="0" r="2243">
      <c r="A2243" s="749" t="s">
        <v>12238</v>
      </c>
      <c r="B2243" s="749" t="str">
        <f aca="false">C2243&amp;D2243&amp;E2243&amp;F2243&amp;G2243&amp;H2243</f>
        <v>REMOCAO ATE 20,00M,DE MATERIAL DE 2ª OU 3ªCATEGORIA,APOS ESCAVACAO,MEDIDO NO CORTE,COM TRATOR COM POTENCIA EM TORNO DE 200CV,CONSIDERANDO-SE ESTE TRABALHANDO A METADE DE SUA PRODUCAO NORMAL</v>
      </c>
      <c r="C2243" s="749" t="s">
        <v>12234</v>
      </c>
      <c r="D2243" s="749" t="s">
        <v>12235</v>
      </c>
      <c r="E2243" s="749" t="s">
        <v>12236</v>
      </c>
      <c r="F2243" s="749" t="s">
        <v>12237</v>
      </c>
      <c r="I2243" s="749" t="s">
        <v>2478</v>
      </c>
      <c r="J2243" s="749" t="n">
        <v>8.02</v>
      </c>
    </row>
    <row collapsed="false" customFormat="false" customHeight="true" hidden="true" ht="12.75" outlineLevel="0" r="2244">
      <c r="A2244" s="749" t="s">
        <v>12239</v>
      </c>
      <c r="B2244" s="749" t="str">
        <f aca="false">C2244&amp;D2244&amp;E2244&amp;F2244&amp;G2244&amp;H2244</f>
        <v>REMOCAO ATE 20,00M,DE MATERIAL DE 2ª OU 3ªCATEGORIA,APOS ESCAVACAO,MEDIDO NO CORTE,COM TRATOR COM POTENCIA EM TORNO DE 80CV,CONSIDERANDO-SE ESTE TRABALHANDO A METADE DE SUA PRODUCAO NORMAL</v>
      </c>
      <c r="C2244" s="749" t="s">
        <v>12234</v>
      </c>
      <c r="D2244" s="749" t="s">
        <v>12240</v>
      </c>
      <c r="E2244" s="749" t="s">
        <v>12241</v>
      </c>
      <c r="F2244" s="749" t="s">
        <v>12242</v>
      </c>
      <c r="I2244" s="749" t="s">
        <v>2478</v>
      </c>
      <c r="J2244" s="749" t="n">
        <v>8.46</v>
      </c>
    </row>
    <row collapsed="false" customFormat="false" customHeight="true" hidden="true" ht="12.75" outlineLevel="0" r="2245">
      <c r="A2245" s="749" t="s">
        <v>12243</v>
      </c>
      <c r="B2245" s="749" t="str">
        <f aca="false">C2245&amp;D2245&amp;E2245&amp;F2245&amp;G2245&amp;H2245</f>
        <v>REMOCAO ATE 20,00M,DE MATERIAL DE 2ª OU 3ªCATEGORIA,APOS ESCAVACAO,MEDIDO NO CORTE,COM TRATOR COM POTENCIA EM TORNO DE 80CV,CONSIDERANDO-SE ESTE TRABALHANDO A METADE DE SUA PRODUCAO NORMAL</v>
      </c>
      <c r="C2245" s="749" t="s">
        <v>12234</v>
      </c>
      <c r="D2245" s="749" t="s">
        <v>12240</v>
      </c>
      <c r="E2245" s="749" t="s">
        <v>12241</v>
      </c>
      <c r="F2245" s="749" t="s">
        <v>12242</v>
      </c>
      <c r="I2245" s="749" t="s">
        <v>2478</v>
      </c>
      <c r="J2245" s="749" t="n">
        <v>8.21</v>
      </c>
    </row>
    <row collapsed="false" customFormat="false" customHeight="true" hidden="true" ht="12.75" outlineLevel="0" r="2246">
      <c r="A2246" s="749" t="s">
        <v>12244</v>
      </c>
      <c r="B2246" s="749" t="str">
        <f aca="false">C2246&amp;D2246&amp;E2246&amp;F2246&amp;G2246&amp;H2246</f>
        <v>ESPALHAMENTO DE MATERIAL DE 1ª CATEGORIA E ATERROS,COM TRATOR DE LAMINA COM POTENCIA EM TORNO DE 80CV.MEDIDO PELO VOLUME SOLTO</v>
      </c>
      <c r="C2246" s="749" t="s">
        <v>12245</v>
      </c>
      <c r="D2246" s="749" t="s">
        <v>12246</v>
      </c>
      <c r="E2246" s="749" t="s">
        <v>12247</v>
      </c>
      <c r="I2246" s="749" t="s">
        <v>2478</v>
      </c>
      <c r="J2246" s="749" t="n">
        <v>2.07</v>
      </c>
    </row>
    <row collapsed="false" customFormat="false" customHeight="true" hidden="true" ht="12.75" outlineLevel="0" r="2247">
      <c r="A2247" s="749" t="s">
        <v>12248</v>
      </c>
      <c r="B2247" s="749" t="str">
        <f aca="false">C2247&amp;D2247&amp;E2247&amp;F2247&amp;G2247&amp;H2247</f>
        <v>ESPALHAMENTO DE MATERIAL DE 1ª CATEGORIA E ATERROS,COM TRATOR DE LAMINA COM POTENCIA EM TORNO DE 80CV.MEDIDO PELO VOLUME SOLTO</v>
      </c>
      <c r="C2247" s="749" t="s">
        <v>12245</v>
      </c>
      <c r="D2247" s="749" t="s">
        <v>12246</v>
      </c>
      <c r="E2247" s="749" t="s">
        <v>12247</v>
      </c>
      <c r="I2247" s="749" t="s">
        <v>2478</v>
      </c>
      <c r="J2247" s="749" t="n">
        <v>2</v>
      </c>
    </row>
    <row collapsed="false" customFormat="false" customHeight="true" hidden="true" ht="12.75" outlineLevel="0" r="2248">
      <c r="A2248" s="749" t="s">
        <v>12249</v>
      </c>
      <c r="B2248" s="749" t="str">
        <f aca="false">C2248&amp;D2248&amp;E2248&amp;F2248&amp;G2248&amp;H2248</f>
        <v>ESPALHAMENTO DE MATERIAL DE 1ª CATEGORIA E ATERROS,COM TRATOR DE LAMINA COM POTENCIA EM TORNO DE 140CV.MEDIDO PELO VOLUME SOLTO</v>
      </c>
      <c r="C2248" s="749" t="s">
        <v>12245</v>
      </c>
      <c r="D2248" s="749" t="s">
        <v>12250</v>
      </c>
      <c r="E2248" s="749" t="s">
        <v>12251</v>
      </c>
      <c r="I2248" s="749" t="s">
        <v>2478</v>
      </c>
      <c r="J2248" s="749" t="n">
        <v>1.44</v>
      </c>
    </row>
    <row collapsed="false" customFormat="false" customHeight="true" hidden="true" ht="12.75" outlineLevel="0" r="2249">
      <c r="A2249" s="749" t="s">
        <v>12252</v>
      </c>
      <c r="B2249" s="749" t="str">
        <f aca="false">C2249&amp;D2249&amp;E2249&amp;F2249&amp;G2249&amp;H2249</f>
        <v>ESPALHAMENTO DE MATERIAL DE 1ª CATEGORIA E ATERROS,COM TRATOR DE LAMINA COM POTENCIA EM TORNO DE 140CV.MEDIDO PELO VOLUME SOLTO</v>
      </c>
      <c r="C2249" s="749" t="s">
        <v>12245</v>
      </c>
      <c r="D2249" s="749" t="s">
        <v>12250</v>
      </c>
      <c r="E2249" s="749" t="s">
        <v>12251</v>
      </c>
      <c r="I2249" s="749" t="s">
        <v>2478</v>
      </c>
      <c r="J2249" s="749" t="n">
        <v>1.4</v>
      </c>
    </row>
    <row collapsed="false" customFormat="false" customHeight="true" hidden="true" ht="12.75" outlineLevel="0" r="2250">
      <c r="A2250" s="749" t="s">
        <v>12253</v>
      </c>
      <c r="B2250" s="749" t="str">
        <f aca="false">C2250&amp;D2250&amp;E2250&amp;F2250&amp;G2250&amp;H2250</f>
        <v>ESPALHAMENTO DE MATERIAL DE 1ª CATEGORIA E ATERROS,COM TRATOR DE LAMINA COM POTENCIA EM TORNO DE 200CV.MEDIDO PELO VOLUME SOLTO</v>
      </c>
      <c r="C2250" s="749" t="s">
        <v>12245</v>
      </c>
      <c r="D2250" s="749" t="s">
        <v>12254</v>
      </c>
      <c r="E2250" s="749" t="s">
        <v>12251</v>
      </c>
      <c r="I2250" s="749" t="s">
        <v>2478</v>
      </c>
      <c r="J2250" s="749" t="n">
        <v>1.28</v>
      </c>
    </row>
    <row collapsed="false" customFormat="false" customHeight="true" hidden="true" ht="12.75" outlineLevel="0" r="2251">
      <c r="A2251" s="749" t="s">
        <v>12255</v>
      </c>
      <c r="B2251" s="749" t="str">
        <f aca="false">C2251&amp;D2251&amp;E2251&amp;F2251&amp;G2251&amp;H2251</f>
        <v>ESPALHAMENTO DE MATERIAL DE 1ª CATEGORIA E ATERROS,COM TRATOR DE LAMINA COM POTENCIA EM TORNO DE 200CV.MEDIDO PELO VOLUME SOLTO</v>
      </c>
      <c r="C2251" s="749" t="s">
        <v>12245</v>
      </c>
      <c r="D2251" s="749" t="s">
        <v>12254</v>
      </c>
      <c r="E2251" s="749" t="s">
        <v>12251</v>
      </c>
      <c r="I2251" s="749" t="s">
        <v>2478</v>
      </c>
      <c r="J2251" s="749" t="n">
        <v>1.25</v>
      </c>
    </row>
    <row collapsed="false" customFormat="false" customHeight="true" hidden="true" ht="12.75" outlineLevel="0" r="2252">
      <c r="A2252" s="749" t="s">
        <v>12256</v>
      </c>
      <c r="B2252" s="749" t="str">
        <f aca="false">C2252&amp;D2252&amp;E2252&amp;F2252&amp;G2252&amp;H2252</f>
        <v>ESPALHAMENTO DE ESCORIA COM TRATOR DE LAMINA COM POTENCIA EM TORNO DE 140CV.MEDIDO PELO VOLUME SOLTO</v>
      </c>
      <c r="C2252" s="749" t="s">
        <v>12257</v>
      </c>
      <c r="D2252" s="749" t="s">
        <v>12258</v>
      </c>
      <c r="I2252" s="749" t="s">
        <v>2478</v>
      </c>
      <c r="J2252" s="749" t="n">
        <v>1.69</v>
      </c>
    </row>
    <row collapsed="false" customFormat="false" customHeight="true" hidden="true" ht="12.75" outlineLevel="0" r="2253">
      <c r="A2253" s="749" t="s">
        <v>12259</v>
      </c>
      <c r="B2253" s="749" t="str">
        <f aca="false">C2253&amp;D2253&amp;E2253&amp;F2253&amp;G2253&amp;H2253</f>
        <v>ESPALHAMENTO DE ESCORIA COM TRATOR DE LAMINA COM POTENCIA EM TORNO DE 140CV.MEDIDO PELO VOLUME SOLTO</v>
      </c>
      <c r="C2253" s="749" t="s">
        <v>12257</v>
      </c>
      <c r="D2253" s="749" t="s">
        <v>12258</v>
      </c>
      <c r="I2253" s="749" t="s">
        <v>2478</v>
      </c>
      <c r="J2253" s="749" t="n">
        <v>1.65</v>
      </c>
    </row>
    <row collapsed="false" customFormat="false" customHeight="true" hidden="true" ht="12.75" outlineLevel="0" r="2254">
      <c r="A2254" s="749" t="s">
        <v>12260</v>
      </c>
      <c r="B2254" s="749" t="str">
        <f aca="false">C2254&amp;D2254&amp;E2254&amp;F2254&amp;G2254&amp;H2254</f>
        <v>ESPALHAMENTO DE BRITA COM TRATOR DE LAMINA COM POTENCIA EM TORNO DE 140CV.MEDIDO PELO VOLUME SOLTO</v>
      </c>
      <c r="C2254" s="749" t="s">
        <v>12261</v>
      </c>
      <c r="D2254" s="749" t="s">
        <v>12262</v>
      </c>
      <c r="I2254" s="749" t="s">
        <v>2478</v>
      </c>
      <c r="J2254" s="749" t="n">
        <v>1.55</v>
      </c>
    </row>
    <row collapsed="false" customFormat="false" customHeight="true" hidden="true" ht="12.75" outlineLevel="0" r="2255">
      <c r="A2255" s="749" t="s">
        <v>12263</v>
      </c>
      <c r="B2255" s="749" t="str">
        <f aca="false">C2255&amp;D2255&amp;E2255&amp;F2255&amp;G2255&amp;H2255</f>
        <v>ESPALHAMENTO DE BRITA COM TRATOR DE LAMINA COM POTENCIA EM TORNO DE 140CV.MEDIDO PELO VOLUME SOLTO</v>
      </c>
      <c r="C2255" s="749" t="s">
        <v>12261</v>
      </c>
      <c r="D2255" s="749" t="s">
        <v>12262</v>
      </c>
      <c r="I2255" s="749" t="s">
        <v>2478</v>
      </c>
      <c r="J2255" s="749" t="n">
        <v>1.51</v>
      </c>
    </row>
    <row collapsed="false" customFormat="false" customHeight="true" hidden="true" ht="12.75" outlineLevel="0" r="2256">
      <c r="A2256" s="749" t="s">
        <v>12264</v>
      </c>
      <c r="B2256" s="749" t="str">
        <f aca="false">C2256&amp;D2256&amp;E2256&amp;F2256&amp;G2256&amp;H2256</f>
        <v>ESCARIFICACAO DE SOLO COM TRATOR COM POTENCIA EM TORNO DE 335CV</v>
      </c>
      <c r="C2256" s="749" t="s">
        <v>12265</v>
      </c>
      <c r="D2256" s="749" t="s">
        <v>12266</v>
      </c>
      <c r="I2256" s="749" t="s">
        <v>2478</v>
      </c>
      <c r="J2256" s="749" t="n">
        <v>3.18</v>
      </c>
    </row>
    <row collapsed="false" customFormat="false" customHeight="true" hidden="true" ht="12.75" outlineLevel="0" r="2257">
      <c r="A2257" s="749" t="s">
        <v>12267</v>
      </c>
      <c r="B2257" s="749" t="str">
        <f aca="false">C2257&amp;D2257&amp;E2257&amp;F2257&amp;G2257&amp;H2257</f>
        <v>ESCARIFICACAO DE SOLO COM TRATOR COM POTENCIA EM TORNO DE 335CV</v>
      </c>
      <c r="C2257" s="749" t="s">
        <v>12265</v>
      </c>
      <c r="D2257" s="749" t="s">
        <v>12266</v>
      </c>
      <c r="I2257" s="749" t="s">
        <v>2478</v>
      </c>
      <c r="J2257" s="749" t="n">
        <v>3.15</v>
      </c>
    </row>
    <row collapsed="false" customFormat="false" customHeight="true" hidden="true" ht="12.75" outlineLevel="0" r="2258">
      <c r="A2258" s="749" t="s">
        <v>12268</v>
      </c>
      <c r="B2258" s="749" t="str">
        <f aca="false">C2258&amp;D2258&amp;E2258&amp;F2258&amp;G2258&amp;H2258</f>
        <v>ESCAVACAO MECANICA,COM TRATOR DE LAMINA COM POTENCIA EM TORNO DE 80CV,EM MATERIAL DE 1ªCATEGORIA,NOS SERVICOS DE TERRACEAMENTO DE TALUDES EM CORTES,SEJA PARA ALARGAMENTO OU PARA PREPARO DO LEITO DE VALETAS DE DRENAGEM,TENDO CADA PATAMAR 4,00M DE LARGURA</v>
      </c>
      <c r="C2258" s="749" t="s">
        <v>12212</v>
      </c>
      <c r="D2258" s="749" t="s">
        <v>12269</v>
      </c>
      <c r="E2258" s="749" t="s">
        <v>12270</v>
      </c>
      <c r="F2258" s="749" t="s">
        <v>12271</v>
      </c>
      <c r="G2258" s="749" t="s">
        <v>12272</v>
      </c>
      <c r="I2258" s="749" t="s">
        <v>2478</v>
      </c>
      <c r="J2258" s="749" t="n">
        <v>2.85</v>
      </c>
    </row>
    <row collapsed="false" customFormat="false" customHeight="true" hidden="true" ht="12.75" outlineLevel="0" r="2259">
      <c r="A2259" s="749" t="s">
        <v>12273</v>
      </c>
      <c r="B2259" s="749" t="str">
        <f aca="false">C2259&amp;D2259&amp;E2259&amp;F2259&amp;G2259&amp;H2259</f>
        <v>ESCAVACAO MECANICA,COM TRATOR DE LAMINA COM POTENCIA EM TORNO DE 80CV,EM MATERIAL DE 1ªCATEGORIA,NOS SERVICOS DE TERRACEAMENTO DE TALUDES EM CORTES,SEJA PARA ALARGAMENTO OU PARA PREPARO DO LEITO DE VALETAS DE DRENAGEM,TENDO CADA PATAMAR 4,00M DE LARGURA</v>
      </c>
      <c r="C2259" s="749" t="s">
        <v>12212</v>
      </c>
      <c r="D2259" s="749" t="s">
        <v>12269</v>
      </c>
      <c r="E2259" s="749" t="s">
        <v>12270</v>
      </c>
      <c r="F2259" s="749" t="s">
        <v>12271</v>
      </c>
      <c r="G2259" s="749" t="s">
        <v>12272</v>
      </c>
      <c r="I2259" s="749" t="s">
        <v>2478</v>
      </c>
      <c r="J2259" s="749" t="n">
        <v>2.72</v>
      </c>
    </row>
    <row collapsed="false" customFormat="false" customHeight="true" hidden="true" ht="12.75" outlineLevel="0" r="2260">
      <c r="A2260" s="749" t="s">
        <v>12274</v>
      </c>
      <c r="B2260" s="749" t="str">
        <f aca="false">C2260&amp;D2260&amp;E2260&amp;F2260&amp;G2260&amp;H2260</f>
        <v>ESCAVACAO MECANICA,EM MATERIAL DE 1ªCATEGORIA,UTILIZANDO TRATOR DE LAMINA COM POTENCIA EM TORNO DE 335CV,INCLUSIVE CARGA COM CARREGADOR FRONTAL DE PNEUS DE 3,10M3</v>
      </c>
      <c r="C2260" s="749" t="s">
        <v>12275</v>
      </c>
      <c r="D2260" s="749" t="s">
        <v>12276</v>
      </c>
      <c r="E2260" s="749" t="s">
        <v>12277</v>
      </c>
      <c r="I2260" s="749" t="s">
        <v>2478</v>
      </c>
      <c r="J2260" s="749" t="n">
        <v>4.88</v>
      </c>
    </row>
    <row collapsed="false" customFormat="false" customHeight="true" hidden="true" ht="12.75" outlineLevel="0" r="2261">
      <c r="A2261" s="749" t="s">
        <v>12278</v>
      </c>
      <c r="B2261" s="749" t="str">
        <f aca="false">C2261&amp;D2261&amp;E2261&amp;F2261&amp;G2261&amp;H2261</f>
        <v>ESCAVACAO MECANICA,EM MATERIAL DE 1ªCATEGORIA,UTILIZANDO TRATOR DE LAMINA COM POTENCIA EM TORNO DE 335CV,INCLUSIVE CARGA COM CARREGADOR FRONTAL DE PNEUS DE 3,10M3</v>
      </c>
      <c r="C2261" s="749" t="s">
        <v>12275</v>
      </c>
      <c r="D2261" s="749" t="s">
        <v>12276</v>
      </c>
      <c r="E2261" s="749" t="s">
        <v>12277</v>
      </c>
      <c r="I2261" s="749" t="s">
        <v>2478</v>
      </c>
      <c r="J2261" s="749" t="n">
        <v>4.82</v>
      </c>
    </row>
    <row collapsed="false" customFormat="false" customHeight="true" hidden="true" ht="12.75" outlineLevel="0" r="2262">
      <c r="A2262" s="749" t="s">
        <v>12279</v>
      </c>
      <c r="B2262" s="749" t="str">
        <f aca="false">C2262&amp;D2262&amp;E2262&amp;F2262&amp;G2262&amp;H2262</f>
        <v>ESCAVACAO MECANICA,EM MATERIAL DE 1ªCATEGORIA,UTILIZANDO TRATOR DE LAMINA COM POTENCIA EM TORNO DE 200CV,INCLUSIVE CARGA COM CARREGADOR FRONTAL DE PNEUS DE 3,10M3</v>
      </c>
      <c r="C2262" s="749" t="s">
        <v>12275</v>
      </c>
      <c r="D2262" s="749" t="s">
        <v>12280</v>
      </c>
      <c r="E2262" s="749" t="s">
        <v>12277</v>
      </c>
      <c r="I2262" s="749" t="s">
        <v>2478</v>
      </c>
      <c r="J2262" s="749" t="n">
        <v>4.98</v>
      </c>
    </row>
    <row collapsed="false" customFormat="false" customHeight="true" hidden="true" ht="12.75" outlineLevel="0" r="2263">
      <c r="A2263" s="749" t="s">
        <v>12281</v>
      </c>
      <c r="B2263" s="749" t="str">
        <f aca="false">C2263&amp;D2263&amp;E2263&amp;F2263&amp;G2263&amp;H2263</f>
        <v>ESCAVACAO MECANICA,EM MATERIAL DE 1ªCATEGORIA,UTILIZANDO TRATOR DE LAMINA COM POTENCIA EM TORNO DE 200CV,INCLUSIVE CARGA COM CARREGADOR FRONTAL DE PNEUS DE 3,10M3</v>
      </c>
      <c r="C2263" s="749" t="s">
        <v>12275</v>
      </c>
      <c r="D2263" s="749" t="s">
        <v>12280</v>
      </c>
      <c r="E2263" s="749" t="s">
        <v>12277</v>
      </c>
      <c r="I2263" s="749" t="s">
        <v>2478</v>
      </c>
      <c r="J2263" s="749" t="n">
        <v>4.89</v>
      </c>
    </row>
    <row collapsed="false" customFormat="false" customHeight="true" hidden="true" ht="12.75" outlineLevel="0" r="2264">
      <c r="A2264" s="749" t="s">
        <v>12282</v>
      </c>
      <c r="B2264" s="749" t="str">
        <f aca="false">C2264&amp;D2264&amp;E2264&amp;F2264&amp;G2264&amp;H2264</f>
        <v>ESCAVACAO MECANICA,EM MATERIAL DE 2ªCATEGORIA,UTILIZANDO TRATOR DE LAMINA E ESCARIFICADOR COM POTENCIA EM TORNO DE 335CV,INCLUSIVE CARGA COM CARREGADOR FRONTAL DE PNEUS DE 3,10M3</v>
      </c>
      <c r="C2264" s="749" t="s">
        <v>12283</v>
      </c>
      <c r="D2264" s="749" t="s">
        <v>12284</v>
      </c>
      <c r="E2264" s="749" t="s">
        <v>12285</v>
      </c>
      <c r="I2264" s="749" t="s">
        <v>2478</v>
      </c>
      <c r="J2264" s="749" t="n">
        <v>9.24</v>
      </c>
    </row>
    <row collapsed="false" customFormat="false" customHeight="true" hidden="true" ht="12.75" outlineLevel="0" r="2265">
      <c r="A2265" s="749" t="s">
        <v>12286</v>
      </c>
      <c r="B2265" s="749" t="str">
        <f aca="false">C2265&amp;D2265&amp;E2265&amp;F2265&amp;G2265&amp;H2265</f>
        <v>ESCAVACAO MECANICA,EM MATERIAL DE 2ªCATEGORIA,UTILIZANDO TRATOR DE LAMINA E ESCARIFICADOR COM POTENCIA EM TORNO DE 335CV,INCLUSIVE CARGA COM CARREGADOR FRONTAL DE PNEUS DE 3,10M3</v>
      </c>
      <c r="C2265" s="749" t="s">
        <v>12283</v>
      </c>
      <c r="D2265" s="749" t="s">
        <v>12284</v>
      </c>
      <c r="E2265" s="749" t="s">
        <v>12285</v>
      </c>
      <c r="I2265" s="749" t="s">
        <v>2478</v>
      </c>
      <c r="J2265" s="749" t="n">
        <v>9.12</v>
      </c>
    </row>
    <row collapsed="false" customFormat="false" customHeight="true" hidden="true" ht="12.75" outlineLevel="0" r="2266">
      <c r="A2266" s="749" t="s">
        <v>12287</v>
      </c>
      <c r="B2266" s="749" t="str">
        <f aca="false">C2266&amp;D2266&amp;E2266&amp;F2266&amp;G2266&amp;H2266</f>
        <v>ESCAVACAO MECANICA,A CEU ABERTO,DE MATERIAL DE 1ªCATEGORIA,UTILIZANDO ESCAVADEIRA,SOBRE ESTEIRAS,VERSAO CLAM-SHELL,COM CACAMBA DE 0,38M3(1/2JD3)</v>
      </c>
      <c r="C2266" s="749" t="s">
        <v>12288</v>
      </c>
      <c r="D2266" s="749" t="s">
        <v>12289</v>
      </c>
      <c r="E2266" s="749" t="s">
        <v>12290</v>
      </c>
      <c r="I2266" s="749" t="s">
        <v>2478</v>
      </c>
      <c r="J2266" s="749" t="n">
        <v>3.57</v>
      </c>
    </row>
    <row collapsed="false" customFormat="false" customHeight="true" hidden="true" ht="12.75" outlineLevel="0" r="2267">
      <c r="A2267" s="749" t="s">
        <v>12291</v>
      </c>
      <c r="B2267" s="749" t="str">
        <f aca="false">C2267&amp;D2267&amp;E2267&amp;F2267&amp;G2267&amp;H2267</f>
        <v>ESCAVACAO MECANICA,A CEU ABERTO,DE MATERIAL DE 1ªCATEGORIA,UTILIZANDO ESCAVADEIRA,SOBRE ESTEIRAS,VERSAO CLAM-SHELL,COM CACAMBA DE 0,38M3(1/2JD3)</v>
      </c>
      <c r="C2267" s="749" t="s">
        <v>12288</v>
      </c>
      <c r="D2267" s="749" t="s">
        <v>12289</v>
      </c>
      <c r="E2267" s="749" t="s">
        <v>12290</v>
      </c>
      <c r="I2267" s="749" t="s">
        <v>2478</v>
      </c>
      <c r="J2267" s="749" t="n">
        <v>3.43</v>
      </c>
    </row>
    <row collapsed="false" customFormat="false" customHeight="true" hidden="true" ht="12.75" outlineLevel="0" r="2268">
      <c r="A2268" s="749" t="s">
        <v>12292</v>
      </c>
      <c r="B2268" s="749" t="str">
        <f aca="false">C2268&amp;D2268&amp;E2268&amp;F2268&amp;G2268&amp;H2268</f>
        <v>ESCAVACAO MECANICA,A CEU ABERTO,DE MATERIAL DE 1ªCATEGORIA,UTILIZANDO ESCAVADEIRA,SOBRE ESTEIRAS,VERSAO CLAM-SHELL,COM CACAMBA DE 0,76M3(1JD3)</v>
      </c>
      <c r="C2268" s="749" t="s">
        <v>12288</v>
      </c>
      <c r="D2268" s="749" t="s">
        <v>12289</v>
      </c>
      <c r="E2268" s="749" t="s">
        <v>12293</v>
      </c>
      <c r="I2268" s="749" t="s">
        <v>2478</v>
      </c>
      <c r="J2268" s="749" t="n">
        <v>3.19</v>
      </c>
    </row>
    <row collapsed="false" customFormat="false" customHeight="true" hidden="true" ht="12.75" outlineLevel="0" r="2269">
      <c r="A2269" s="749" t="s">
        <v>12294</v>
      </c>
      <c r="B2269" s="749" t="str">
        <f aca="false">C2269&amp;D2269&amp;E2269&amp;F2269&amp;G2269&amp;H2269</f>
        <v>ESCAVACAO MECANICA,A CEU ABERTO,DE MATERIAL DE 1ªCATEGORIA,UTILIZANDO ESCAVADEIRA,SOBRE ESTEIRAS,VERSAO CLAM-SHELL,COM CACAMBA DE 0,76M3(1JD3)</v>
      </c>
      <c r="C2269" s="749" t="s">
        <v>12288</v>
      </c>
      <c r="D2269" s="749" t="s">
        <v>12289</v>
      </c>
      <c r="E2269" s="749" t="s">
        <v>12293</v>
      </c>
      <c r="I2269" s="749" t="s">
        <v>2478</v>
      </c>
      <c r="J2269" s="749" t="n">
        <v>3.1</v>
      </c>
    </row>
    <row collapsed="false" customFormat="false" customHeight="true" hidden="true" ht="12.75" outlineLevel="0" r="2270">
      <c r="A2270" s="749" t="s">
        <v>12295</v>
      </c>
      <c r="B2270" s="749" t="str">
        <f aca="false">C2270&amp;D2270&amp;E2270&amp;F2270&amp;G2270&amp;H2270</f>
        <v>ESCAVACAO MECANICA,A CEU ABERTO,DE MATERIAL DE 1ªCATEGORIA,UTILIZANDO ESCAVADEIRA,SOBRE ESTEIRAS,VERSAO CLAM-SHELL,COM CACAMBA E 0,96M3(1.1/4JD3)</v>
      </c>
      <c r="C2270" s="749" t="s">
        <v>12288</v>
      </c>
      <c r="D2270" s="749" t="s">
        <v>12289</v>
      </c>
      <c r="E2270" s="749" t="s">
        <v>12296</v>
      </c>
      <c r="I2270" s="749" t="s">
        <v>2478</v>
      </c>
      <c r="J2270" s="749" t="n">
        <v>1.81</v>
      </c>
    </row>
    <row collapsed="false" customFormat="false" customHeight="true" hidden="true" ht="12.75" outlineLevel="0" r="2271">
      <c r="A2271" s="749" t="s">
        <v>12297</v>
      </c>
      <c r="B2271" s="749" t="str">
        <f aca="false">C2271&amp;D2271&amp;E2271&amp;F2271&amp;G2271&amp;H2271</f>
        <v>ESCAVACAO MECANICA,A CEU ABERTO,DE MATERIAL DE 1ªCATEGORIA,UTILIZANDO ESCAVADEIRA,SOBRE ESTEIRAS,VERSAO CLAM-SHELL,COM CACAMBA E 0,96M3(1.1/4JD3)</v>
      </c>
      <c r="C2271" s="749" t="s">
        <v>12288</v>
      </c>
      <c r="D2271" s="749" t="s">
        <v>12289</v>
      </c>
      <c r="E2271" s="749" t="s">
        <v>12296</v>
      </c>
      <c r="I2271" s="749" t="s">
        <v>2478</v>
      </c>
      <c r="J2271" s="749" t="n">
        <v>1.74</v>
      </c>
    </row>
    <row collapsed="false" customFormat="false" customHeight="true" hidden="true" ht="12.75" outlineLevel="0" r="2272">
      <c r="A2272" s="749" t="s">
        <v>12298</v>
      </c>
      <c r="B2272" s="749" t="str">
        <f aca="false">C2272&amp;D2272&amp;E2272&amp;F2272&amp;G2272&amp;H2272</f>
        <v>ESCAVACAO EM LEITO DE RIO OU CANAL(DRAGAGEM)DE MATERIAL MOLE,ATE 4,50M DE PROFUNDIDADE,MEDIDA A PARTIR DO PLANO DE ESTACIONAMENTO DA MAQUINA,UTILIZANDO ESCAVADEIRA SOBRE ESTEIRAS,VERSAO DRAG-LINE,COM CACAMBA DE 0,57M3(3/4JD3)</v>
      </c>
      <c r="C2272" s="749" t="s">
        <v>12299</v>
      </c>
      <c r="D2272" s="749" t="s">
        <v>12300</v>
      </c>
      <c r="E2272" s="749" t="s">
        <v>12301</v>
      </c>
      <c r="F2272" s="749" t="s">
        <v>12302</v>
      </c>
      <c r="I2272" s="749" t="s">
        <v>2478</v>
      </c>
      <c r="J2272" s="749" t="n">
        <v>7.88</v>
      </c>
    </row>
    <row collapsed="false" customFormat="false" customHeight="true" hidden="true" ht="12.75" outlineLevel="0" r="2273">
      <c r="A2273" s="749" t="s">
        <v>12303</v>
      </c>
      <c r="B2273" s="749" t="str">
        <f aca="false">C2273&amp;D2273&amp;E2273&amp;F2273&amp;G2273&amp;H2273</f>
        <v>ESCAVACAO EM LEITO DE RIO OU CANAL(DRAGAGEM)DE MATERIAL MOLE,ATE 4,50M DE PROFUNDIDADE,MEDIDA A PARTIR DO PLANO DE ESTACIONAMENTO DA MAQUINA,UTILIZANDO ESCAVADEIRA SOBRE ESTEIRAS,VERSAO DRAG-LINE,COM CACAMBA DE 0,57M3(3/4JD3)</v>
      </c>
      <c r="C2273" s="749" t="s">
        <v>12299</v>
      </c>
      <c r="D2273" s="749" t="s">
        <v>12300</v>
      </c>
      <c r="E2273" s="749" t="s">
        <v>12301</v>
      </c>
      <c r="F2273" s="749" t="s">
        <v>12302</v>
      </c>
      <c r="I2273" s="749" t="s">
        <v>2478</v>
      </c>
      <c r="J2273" s="749" t="n">
        <v>7.58</v>
      </c>
    </row>
    <row collapsed="false" customFormat="false" customHeight="true" hidden="true" ht="12.75" outlineLevel="0" r="2274">
      <c r="A2274" s="749" t="s">
        <v>12304</v>
      </c>
      <c r="B2274" s="749" t="str">
        <f aca="false">C2274&amp;D2274&amp;E2274&amp;F2274&amp;G2274&amp;H2274</f>
        <v>ESCAVACAO EM LEITO DE RIO OU CANAL(DRAGAGEM)DE MATERIAL MOLE,ENTRE 4,50 E 9,00M DE PROFUNDIDADE,MEDIDA A PARTIR DO PLANO DE ESTACIONAMENTO DA MAQUINA,UTILIZANDO ESCAVADEIRA SOBRE ESTEIRAS,VERSAO DRAG-LINE,COM CACAMBA DE 0,57M3(3/4JD3)</v>
      </c>
      <c r="C2274" s="749" t="s">
        <v>12299</v>
      </c>
      <c r="D2274" s="749" t="s">
        <v>12305</v>
      </c>
      <c r="E2274" s="749" t="s">
        <v>12306</v>
      </c>
      <c r="F2274" s="749" t="s">
        <v>12307</v>
      </c>
      <c r="I2274" s="749" t="s">
        <v>2478</v>
      </c>
      <c r="J2274" s="749" t="n">
        <v>11.25</v>
      </c>
    </row>
    <row collapsed="false" customFormat="false" customHeight="true" hidden="true" ht="12.75" outlineLevel="0" r="2275">
      <c r="A2275" s="749" t="s">
        <v>12308</v>
      </c>
      <c r="B2275" s="749" t="str">
        <f aca="false">C2275&amp;D2275&amp;E2275&amp;F2275&amp;G2275&amp;H2275</f>
        <v>ESCAVACAO EM LEITO DE RIO OU CANAL(DRAGAGEM)DE MATERIAL MOLE,ENTRE 4,50 E 9,00M DE PROFUNDIDADE,MEDIDA A PARTIR DO PLANO DE ESTACIONAMENTO DA MAQUINA,UTILIZANDO ESCAVADEIRA SOBRE ESTEIRAS,VERSAO DRAG-LINE,COM CACAMBA DE 0,57M3(3/4JD3)</v>
      </c>
      <c r="C2275" s="749" t="s">
        <v>12299</v>
      </c>
      <c r="D2275" s="749" t="s">
        <v>12305</v>
      </c>
      <c r="E2275" s="749" t="s">
        <v>12306</v>
      </c>
      <c r="F2275" s="749" t="s">
        <v>12307</v>
      </c>
      <c r="I2275" s="749" t="s">
        <v>2478</v>
      </c>
      <c r="J2275" s="749" t="n">
        <v>10.81</v>
      </c>
    </row>
    <row collapsed="false" customFormat="false" customHeight="true" hidden="true" ht="12.75" outlineLevel="0" r="2276">
      <c r="A2276" s="749" t="s">
        <v>12309</v>
      </c>
      <c r="B2276" s="749" t="str">
        <f aca="false">C2276&amp;D2276&amp;E2276&amp;F2276&amp;G2276&amp;H2276</f>
        <v>ESCAVACAO EM LEITO DE RIO OU CANAL(DRAGAGEM)DE MATERIAL MOLE,ATE 4,50M DE PROFUNDIDADE,MEDIDA A PARTIR DO PLANO DE ESTACIONAMENTO DA MAQUINA,UTILIZANDO ESCAVADEIRA SOBRE ESTEIRAS,VERSAO CLAM-SHELL,COM CACAMBA DE 0.57M3(3/4JD3)</v>
      </c>
      <c r="C2276" s="749" t="s">
        <v>12299</v>
      </c>
      <c r="D2276" s="749" t="s">
        <v>12300</v>
      </c>
      <c r="E2276" s="749" t="s">
        <v>12301</v>
      </c>
      <c r="F2276" s="749" t="s">
        <v>12310</v>
      </c>
      <c r="I2276" s="749" t="s">
        <v>2478</v>
      </c>
      <c r="J2276" s="749" t="n">
        <v>11.66</v>
      </c>
    </row>
    <row collapsed="false" customFormat="false" customHeight="true" hidden="true" ht="12.75" outlineLevel="0" r="2277">
      <c r="A2277" s="749" t="s">
        <v>12311</v>
      </c>
      <c r="B2277" s="749" t="str">
        <f aca="false">C2277&amp;D2277&amp;E2277&amp;F2277&amp;G2277&amp;H2277</f>
        <v>ESCAVACAO EM LEITO DE RIO OU CANAL(DRAGAGEM)DE MATERIAL MOLE,ATE 4,50M DE PROFUNDIDADE,MEDIDA A PARTIR DO PLANO DE ESTACIONAMENTO DA MAQUINA,UTILIZANDO ESCAVADEIRA SOBRE ESTEIRAS,VERSAO CLAM-SHELL,COM CACAMBA DE 0.57M3(3/4JD3)</v>
      </c>
      <c r="C2277" s="749" t="s">
        <v>12299</v>
      </c>
      <c r="D2277" s="749" t="s">
        <v>12300</v>
      </c>
      <c r="E2277" s="749" t="s">
        <v>12301</v>
      </c>
      <c r="F2277" s="749" t="s">
        <v>12310</v>
      </c>
      <c r="I2277" s="749" t="s">
        <v>2478</v>
      </c>
      <c r="J2277" s="749" t="n">
        <v>11.54</v>
      </c>
    </row>
    <row collapsed="false" customFormat="false" customHeight="true" hidden="true" ht="12.75" outlineLevel="0" r="2278">
      <c r="A2278" s="749" t="s">
        <v>12312</v>
      </c>
      <c r="B2278" s="749" t="str">
        <f aca="false">C2278&amp;D2278&amp;E2278&amp;F2278&amp;G2278&amp;H2278</f>
        <v>ESCAVACAO EM LEITO DE RIO OU CANAL(DRAGAGEM)DE MATERIAL MOLE,ENTRE 4,50 E 9,00M DE PROFUNDIDADE,MEDIDA A PARTIR DO PLANODE ESTACIONAMENTO DA MAQUINA,UTILIZANDO ESCAVADEIRA SOBRE ESTEIRAS,VERSAO CLAM-SHELL,COM CACAMBA DE 0.57M3(3/4JD3)</v>
      </c>
      <c r="C2278" s="749" t="s">
        <v>12299</v>
      </c>
      <c r="D2278" s="749" t="s">
        <v>12305</v>
      </c>
      <c r="E2278" s="749" t="s">
        <v>12313</v>
      </c>
      <c r="F2278" s="749" t="s">
        <v>12314</v>
      </c>
      <c r="I2278" s="749" t="s">
        <v>2478</v>
      </c>
      <c r="J2278" s="749" t="n">
        <v>16.25</v>
      </c>
    </row>
    <row collapsed="false" customFormat="false" customHeight="true" hidden="true" ht="12.75" outlineLevel="0" r="2279">
      <c r="A2279" s="749" t="s">
        <v>12315</v>
      </c>
      <c r="B2279" s="749" t="str">
        <f aca="false">C2279&amp;D2279&amp;E2279&amp;F2279&amp;G2279&amp;H2279</f>
        <v>ESCAVACAO EM LEITO DE RIO OU CANAL(DRAGAGEM)DE MATERIAL MOLE,ENTRE 4,50 E 9,00M DE PROFUNDIDADE,MEDIDA A PARTIR DO PLANODE ESTACIONAMENTO DA MAQUINA,UTILIZANDO ESCAVADEIRA SOBRE ESTEIRAS,VERSAO CLAM-SHELL,COM CACAMBA DE 0.57M3(3/4JD3)</v>
      </c>
      <c r="C2279" s="749" t="s">
        <v>12299</v>
      </c>
      <c r="D2279" s="749" t="s">
        <v>12305</v>
      </c>
      <c r="E2279" s="749" t="s">
        <v>12313</v>
      </c>
      <c r="F2279" s="749" t="s">
        <v>12314</v>
      </c>
      <c r="I2279" s="749" t="s">
        <v>2478</v>
      </c>
      <c r="J2279" s="749" t="n">
        <v>16.08</v>
      </c>
    </row>
    <row collapsed="false" customFormat="false" customHeight="true" hidden="true" ht="12.75" outlineLevel="0" r="2280">
      <c r="A2280" s="749" t="s">
        <v>12316</v>
      </c>
      <c r="B2280" s="749" t="str">
        <f aca="false">C2280&amp;D2280&amp;E2280&amp;F2280&amp;G2280&amp;H2280</f>
        <v>ESCAVACAO,CARGA E TRANSPORTE DE MATERIAL DE 1ªCATEGORIA,UTILIZANDO MOTO-ESCAVO-TRANSPORTADOR,TRATOR(PUSHER) E MOTONIVELADORA,ADMITINDO UMA DISTANCIA MEDIA DE TRANSPORTE DE 100,00M</v>
      </c>
      <c r="C2280" s="749" t="s">
        <v>12317</v>
      </c>
      <c r="D2280" s="749" t="s">
        <v>12318</v>
      </c>
      <c r="E2280" s="749" t="s">
        <v>12319</v>
      </c>
      <c r="I2280" s="749" t="s">
        <v>2478</v>
      </c>
      <c r="J2280" s="749" t="n">
        <v>4.48</v>
      </c>
    </row>
    <row collapsed="false" customFormat="false" customHeight="true" hidden="true" ht="12.75" outlineLevel="0" r="2281">
      <c r="A2281" s="749" t="s">
        <v>12320</v>
      </c>
      <c r="B2281" s="749" t="str">
        <f aca="false">C2281&amp;D2281&amp;E2281&amp;F2281&amp;G2281&amp;H2281</f>
        <v>ESCAVACAO,CARGA E TRANSPORTE DE MATERIAL DE 1ªCATEGORIA,UTILIZANDO MOTO-ESCAVO-TRANSPORTADOR,TRATOR(PUSHER) E MOTONIVELADORA,ADMITINDO UMA DISTANCIA MEDIA DE TRANSPORTE DE 100,00M</v>
      </c>
      <c r="C2281" s="749" t="s">
        <v>12317</v>
      </c>
      <c r="D2281" s="749" t="s">
        <v>12318</v>
      </c>
      <c r="E2281" s="749" t="s">
        <v>12319</v>
      </c>
      <c r="I2281" s="749" t="s">
        <v>2478</v>
      </c>
      <c r="J2281" s="749" t="n">
        <v>4.43</v>
      </c>
    </row>
    <row collapsed="false" customFormat="false" customHeight="true" hidden="true" ht="12.75" outlineLevel="0" r="2282">
      <c r="A2282" s="749" t="s">
        <v>12321</v>
      </c>
      <c r="B2282" s="749" t="str">
        <f aca="false">C2282&amp;D2282&amp;E2282&amp;F2282&amp;G2282&amp;H2282</f>
        <v>ESCAVACAO,CARGA E TRANSPORTE DE MATERIAL DE 1ªCATEGORIA,UTILIZANDO MOTO-ESCAVO-TRANSPORTADOR,TRATOR(PUSHER) E MOTONIVELADORA,ADMITINDO UMA DISTANCIA MEDIA DE TRANSPORTE DE 150,00M</v>
      </c>
      <c r="C2282" s="749" t="s">
        <v>12317</v>
      </c>
      <c r="D2282" s="749" t="s">
        <v>12318</v>
      </c>
      <c r="E2282" s="749" t="s">
        <v>12322</v>
      </c>
      <c r="I2282" s="749" t="s">
        <v>2478</v>
      </c>
      <c r="J2282" s="749" t="n">
        <v>5.23</v>
      </c>
    </row>
    <row collapsed="false" customFormat="false" customHeight="true" hidden="true" ht="12.75" outlineLevel="0" r="2283">
      <c r="A2283" s="749" t="s">
        <v>12323</v>
      </c>
      <c r="B2283" s="749" t="str">
        <f aca="false">C2283&amp;D2283&amp;E2283&amp;F2283&amp;G2283&amp;H2283</f>
        <v>ESCAVACAO,CARGA E TRANSPORTE DE MATERIAL DE 1ªCATEGORIA,UTILIZANDO MOTO-ESCAVO-TRANSPORTADOR,TRATOR(PUSHER) E MOTONIVELADORA,ADMITINDO UMA DISTANCIA MEDIA DE TRANSPORTE DE 150,00M</v>
      </c>
      <c r="C2283" s="749" t="s">
        <v>12317</v>
      </c>
      <c r="D2283" s="749" t="s">
        <v>12318</v>
      </c>
      <c r="E2283" s="749" t="s">
        <v>12322</v>
      </c>
      <c r="I2283" s="749" t="s">
        <v>2478</v>
      </c>
      <c r="J2283" s="749" t="n">
        <v>5.17</v>
      </c>
    </row>
    <row collapsed="false" customFormat="false" customHeight="true" hidden="true" ht="12.75" outlineLevel="0" r="2284">
      <c r="A2284" s="749" t="s">
        <v>12324</v>
      </c>
      <c r="B2284" s="749" t="str">
        <f aca="false">C2284&amp;D2284&amp;E2284&amp;F2284&amp;G2284&amp;H2284</f>
        <v>ESCAVACAO,CARGA E TRANSPORTE DE MATERIAL DE 1ªCATEGORIA,UTILIZANDO MOTO-ESCAVO-TRANSPORTADOR,TRATOR(PUSHER) E MOTONIVELADORA,ADMITINDO UMA DISTANCIA MEDIA DE TRANSPORTE DE 200,00M</v>
      </c>
      <c r="C2284" s="749" t="s">
        <v>12317</v>
      </c>
      <c r="D2284" s="749" t="s">
        <v>12318</v>
      </c>
      <c r="E2284" s="749" t="s">
        <v>12325</v>
      </c>
      <c r="I2284" s="749" t="s">
        <v>2478</v>
      </c>
      <c r="J2284" s="749" t="n">
        <v>5.98</v>
      </c>
    </row>
    <row collapsed="false" customFormat="false" customHeight="true" hidden="true" ht="12.75" outlineLevel="0" r="2285">
      <c r="A2285" s="749" t="s">
        <v>12326</v>
      </c>
      <c r="B2285" s="749" t="str">
        <f aca="false">C2285&amp;D2285&amp;E2285&amp;F2285&amp;G2285&amp;H2285</f>
        <v>ESCAVACAO,CARGA E TRANSPORTE DE MATERIAL DE 1ªCATEGORIA,UTILIZANDO MOTO-ESCAVO-TRANSPORTADOR,TRATOR(PUSHER) E MOTONIVELADORA,ADMITINDO UMA DISTANCIA MEDIA DE TRANSPORTE DE 200,00M</v>
      </c>
      <c r="C2285" s="749" t="s">
        <v>12317</v>
      </c>
      <c r="D2285" s="749" t="s">
        <v>12318</v>
      </c>
      <c r="E2285" s="749" t="s">
        <v>12325</v>
      </c>
      <c r="I2285" s="749" t="s">
        <v>2478</v>
      </c>
      <c r="J2285" s="749" t="n">
        <v>5.91</v>
      </c>
    </row>
    <row collapsed="false" customFormat="false" customHeight="true" hidden="true" ht="12.75" outlineLevel="0" r="2286">
      <c r="A2286" s="749" t="s">
        <v>12327</v>
      </c>
      <c r="B2286" s="749" t="str">
        <f aca="false">C2286&amp;D2286&amp;E2286&amp;F2286&amp;G2286&amp;H2286</f>
        <v>ESCAVACAO,CARGA E TRANSPORTE DE MATERIAL DE 1ªCATEGORIA,UTILIZANDO MOTO-ESCAVO-TRANSPORTADOR,TRATOR(PUSHER) E MOTONIVELADORA,ADMITINDO UMA DISTANCIA MEDIA DE TRANSPORTE DE 250,00M</v>
      </c>
      <c r="C2286" s="749" t="s">
        <v>12317</v>
      </c>
      <c r="D2286" s="749" t="s">
        <v>12318</v>
      </c>
      <c r="E2286" s="749" t="s">
        <v>12328</v>
      </c>
      <c r="I2286" s="749" t="s">
        <v>2478</v>
      </c>
      <c r="J2286" s="749" t="n">
        <v>6.72</v>
      </c>
    </row>
    <row collapsed="false" customFormat="false" customHeight="true" hidden="true" ht="12.75" outlineLevel="0" r="2287">
      <c r="A2287" s="749" t="s">
        <v>12329</v>
      </c>
      <c r="B2287" s="749" t="str">
        <f aca="false">C2287&amp;D2287&amp;E2287&amp;F2287&amp;G2287&amp;H2287</f>
        <v>ESCAVACAO,CARGA E TRANSPORTE DE MATERIAL DE 1ªCATEGORIA,UTILIZANDO MOTO-ESCAVO-TRANSPORTADOR,TRATOR(PUSHER) E MOTONIVELADORA,ADMITINDO UMA DISTANCIA MEDIA DE TRANSPORTE DE 250,00M</v>
      </c>
      <c r="C2287" s="749" t="s">
        <v>12317</v>
      </c>
      <c r="D2287" s="749" t="s">
        <v>12318</v>
      </c>
      <c r="E2287" s="749" t="s">
        <v>12328</v>
      </c>
      <c r="I2287" s="749" t="s">
        <v>2478</v>
      </c>
      <c r="J2287" s="749" t="n">
        <v>6.64</v>
      </c>
    </row>
    <row collapsed="false" customFormat="false" customHeight="true" hidden="true" ht="12.75" outlineLevel="0" r="2288">
      <c r="A2288" s="749" t="s">
        <v>12330</v>
      </c>
      <c r="B2288" s="749" t="str">
        <f aca="false">C2288&amp;D2288&amp;E2288&amp;F2288&amp;G2288&amp;H2288</f>
        <v>ESCAVACAO,CARGA E TRANSPORTE DE MATERIAL DE 1ªCATEGORIA,UTILIZANDO MOTO-ESCAVO-TRANSPORTADOR,TRATOR(PUSHER) E MOTONIVELADORA,ADMITINDO UMA DISTANCIA MEDIA DE TRANSPORTE DE 300,00M</v>
      </c>
      <c r="C2288" s="749" t="s">
        <v>12317</v>
      </c>
      <c r="D2288" s="749" t="s">
        <v>12318</v>
      </c>
      <c r="E2288" s="749" t="s">
        <v>12331</v>
      </c>
      <c r="I2288" s="749" t="s">
        <v>2478</v>
      </c>
      <c r="J2288" s="749" t="n">
        <v>7.49</v>
      </c>
    </row>
    <row collapsed="false" customFormat="false" customHeight="true" hidden="true" ht="12.75" outlineLevel="0" r="2289">
      <c r="A2289" s="749" t="s">
        <v>12332</v>
      </c>
      <c r="B2289" s="749" t="str">
        <f aca="false">C2289&amp;D2289&amp;E2289&amp;F2289&amp;G2289&amp;H2289</f>
        <v>ESCAVACAO,CARGA E TRANSPORTE DE MATERIAL DE 1ªCATEGORIA,UTILIZANDO MOTO-ESCAVO-TRANSPORTADOR,TRATOR(PUSHER) E MOTONIVELADORA,ADMITINDO UMA DISTANCIA MEDIA DE TRANSPORTE DE 300,00M</v>
      </c>
      <c r="C2289" s="749" t="s">
        <v>12317</v>
      </c>
      <c r="D2289" s="749" t="s">
        <v>12318</v>
      </c>
      <c r="E2289" s="749" t="s">
        <v>12331</v>
      </c>
      <c r="I2289" s="749" t="s">
        <v>2478</v>
      </c>
      <c r="J2289" s="749" t="n">
        <v>7.4</v>
      </c>
    </row>
    <row collapsed="false" customFormat="false" customHeight="true" hidden="true" ht="12.75" outlineLevel="0" r="2290">
      <c r="A2290" s="749" t="s">
        <v>12333</v>
      </c>
      <c r="B2290" s="749" t="str">
        <f aca="false">C2290&amp;D2290&amp;E2290&amp;F2290&amp;G2290&amp;H2290</f>
        <v>ESCAVACAO,CARGA E TRANSPORTE DE MATERIAL DE 1ªCATEGORIA,UTILIZANDO MOTO-ESCAVO-TRANSPORTADOR,TRATOR(PUSHER) E MOTONIVELADORA,ADMITINDO UMA DISTANCIA MEDIA DE TRANSPORTE DE 350,00M</v>
      </c>
      <c r="C2290" s="749" t="s">
        <v>12317</v>
      </c>
      <c r="D2290" s="749" t="s">
        <v>12318</v>
      </c>
      <c r="E2290" s="749" t="s">
        <v>12334</v>
      </c>
      <c r="I2290" s="749" t="s">
        <v>2478</v>
      </c>
      <c r="J2290" s="749" t="n">
        <v>8.23</v>
      </c>
    </row>
    <row collapsed="false" customFormat="false" customHeight="true" hidden="true" ht="12.75" outlineLevel="0" r="2291">
      <c r="A2291" s="749" t="s">
        <v>12335</v>
      </c>
      <c r="B2291" s="749" t="str">
        <f aca="false">C2291&amp;D2291&amp;E2291&amp;F2291&amp;G2291&amp;H2291</f>
        <v>ESCAVACAO,CARGA E TRANSPORTE DE MATERIAL DE 1ªCATEGORIA,UTILIZANDO MOTO-ESCAVO-TRANSPORTADOR,TRATOR(PUSHER) E MOTONIVELADORA,ADMITINDO UMA DISTANCIA MEDIA DE TRANSPORTE DE 350,00M</v>
      </c>
      <c r="C2291" s="749" t="s">
        <v>12317</v>
      </c>
      <c r="D2291" s="749" t="s">
        <v>12318</v>
      </c>
      <c r="E2291" s="749" t="s">
        <v>12334</v>
      </c>
      <c r="I2291" s="749" t="s">
        <v>2478</v>
      </c>
      <c r="J2291" s="749" t="n">
        <v>8.13</v>
      </c>
    </row>
    <row collapsed="false" customFormat="false" customHeight="true" hidden="true" ht="12.75" outlineLevel="0" r="2292">
      <c r="A2292" s="749" t="s">
        <v>12336</v>
      </c>
      <c r="B2292" s="749" t="str">
        <f aca="false">C2292&amp;D2292&amp;E2292&amp;F2292&amp;G2292&amp;H2292</f>
        <v>ESCAVACAO,CARGA E TRANSPORTE DE MATERIAL DE 1ªCATEGORIA,UTILIZANDO MOTO-ESCAVO-TRANSPORTADOR,TRATOR(PUSHER) E MOTONIVELADORA,ADMITINDO UMA DISTANCIA MEDIA DE TRANSPORTE DE 400,00M</v>
      </c>
      <c r="C2292" s="749" t="s">
        <v>12317</v>
      </c>
      <c r="D2292" s="749" t="s">
        <v>12318</v>
      </c>
      <c r="E2292" s="749" t="s">
        <v>12337</v>
      </c>
      <c r="I2292" s="749" t="s">
        <v>2478</v>
      </c>
      <c r="J2292" s="749" t="n">
        <v>9</v>
      </c>
    </row>
    <row collapsed="false" customFormat="false" customHeight="true" hidden="true" ht="12.75" outlineLevel="0" r="2293">
      <c r="A2293" s="749" t="s">
        <v>12338</v>
      </c>
      <c r="B2293" s="749" t="str">
        <f aca="false">C2293&amp;D2293&amp;E2293&amp;F2293&amp;G2293&amp;H2293</f>
        <v>ESCAVACAO,CARGA E TRANSPORTE DE MATERIAL DE 1ªCATEGORIA,UTILIZANDO MOTO-ESCAVO-TRANSPORTADOR,TRATOR(PUSHER) E MOTONIVELADORA,ADMITINDO UMA DISTANCIA MEDIA DE TRANSPORTE DE 400,00M</v>
      </c>
      <c r="C2293" s="749" t="s">
        <v>12317</v>
      </c>
      <c r="D2293" s="749" t="s">
        <v>12318</v>
      </c>
      <c r="E2293" s="749" t="s">
        <v>12337</v>
      </c>
      <c r="I2293" s="749" t="s">
        <v>2478</v>
      </c>
      <c r="J2293" s="749" t="n">
        <v>8.89</v>
      </c>
    </row>
    <row collapsed="false" customFormat="false" customHeight="true" hidden="true" ht="12.75" outlineLevel="0" r="2294">
      <c r="A2294" s="749" t="s">
        <v>12339</v>
      </c>
      <c r="B2294" s="749" t="str">
        <f aca="false">C2294&amp;D2294&amp;E2294&amp;F2294&amp;G2294&amp;H2294</f>
        <v>ESCAVACAO,CARGA E TRANSPORTE DE MATERIAL DE 1ªCATEGORIA,UTILIZANDO MOTO-ESCAVO-TRANSPORTADOR,TRATOR(PUSHER) E MOTONIVELADORA,ADMITINDO UMA DISTANCIA MEDIA DE TRANSPORTE DE 450,00M</v>
      </c>
      <c r="C2294" s="749" t="s">
        <v>12317</v>
      </c>
      <c r="D2294" s="749" t="s">
        <v>12318</v>
      </c>
      <c r="E2294" s="749" t="s">
        <v>12340</v>
      </c>
      <c r="I2294" s="749" t="s">
        <v>2478</v>
      </c>
      <c r="J2294" s="749" t="n">
        <v>9.69</v>
      </c>
    </row>
    <row collapsed="false" customFormat="false" customHeight="true" hidden="true" ht="12.75" outlineLevel="0" r="2295">
      <c r="A2295" s="749" t="s">
        <v>12341</v>
      </c>
      <c r="B2295" s="749" t="str">
        <f aca="false">C2295&amp;D2295&amp;E2295&amp;F2295&amp;G2295&amp;H2295</f>
        <v>ESCAVACAO,CARGA E TRANSPORTE DE MATERIAL DE 1ªCATEGORIA,UTILIZANDO MOTO-ESCAVO-TRANSPORTADOR,TRATOR(PUSHER) E MOTONIVELADORA,ADMITINDO UMA DISTANCIA MEDIA DE TRANSPORTE DE 450,00M</v>
      </c>
      <c r="C2295" s="749" t="s">
        <v>12317</v>
      </c>
      <c r="D2295" s="749" t="s">
        <v>12318</v>
      </c>
      <c r="E2295" s="749" t="s">
        <v>12340</v>
      </c>
      <c r="I2295" s="749" t="s">
        <v>2478</v>
      </c>
      <c r="J2295" s="749" t="n">
        <v>9.58</v>
      </c>
    </row>
    <row collapsed="false" customFormat="false" customHeight="true" hidden="true" ht="12.75" outlineLevel="0" r="2296">
      <c r="A2296" s="749" t="s">
        <v>12342</v>
      </c>
      <c r="B2296" s="749" t="str">
        <f aca="false">C2296&amp;D2296&amp;E2296&amp;F2296&amp;G2296&amp;H2296</f>
        <v>ESCAVACAO,CARGA E TRANSPORTE DE MATERIAL DE 1ªCATEGORIA,UTILIZANDO MOTO-ESCAVO-TRANSPORTADOR,TRATOR(PUSHER) E MOTONIVELADORA,ADMITINDO UMA DISTANCIA MEDIA DE TRANSPORTE DE 500,00M</v>
      </c>
      <c r="C2296" s="749" t="s">
        <v>12317</v>
      </c>
      <c r="D2296" s="749" t="s">
        <v>12318</v>
      </c>
      <c r="E2296" s="749" t="s">
        <v>12343</v>
      </c>
      <c r="I2296" s="749" t="s">
        <v>2478</v>
      </c>
      <c r="J2296" s="749" t="n">
        <v>10.51</v>
      </c>
    </row>
    <row collapsed="false" customFormat="false" customHeight="true" hidden="true" ht="12.75" outlineLevel="0" r="2297">
      <c r="A2297" s="749" t="s">
        <v>12344</v>
      </c>
      <c r="B2297" s="749" t="str">
        <f aca="false">C2297&amp;D2297&amp;E2297&amp;F2297&amp;G2297&amp;H2297</f>
        <v>ESCAVACAO,CARGA E TRANSPORTE DE MATERIAL DE 1ªCATEGORIA,UTILIZANDO MOTO-ESCAVO-TRANSPORTADOR,TRATOR(PUSHER) E MOTONIVELADORA,ADMITINDO UMA DISTANCIA MEDIA DE TRANSPORTE DE 500,00M</v>
      </c>
      <c r="C2297" s="749" t="s">
        <v>12317</v>
      </c>
      <c r="D2297" s="749" t="s">
        <v>12318</v>
      </c>
      <c r="E2297" s="749" t="s">
        <v>12343</v>
      </c>
      <c r="I2297" s="749" t="s">
        <v>2478</v>
      </c>
      <c r="J2297" s="749" t="n">
        <v>10.38</v>
      </c>
    </row>
    <row collapsed="false" customFormat="false" customHeight="true" hidden="true" ht="12.75" outlineLevel="0" r="2298">
      <c r="A2298" s="749" t="s">
        <v>12345</v>
      </c>
      <c r="B2298" s="749" t="str">
        <f aca="false">C2298&amp;D2298&amp;E2298&amp;F2298&amp;G2298&amp;H2298</f>
        <v>ESCAVACAO,CARGA E TRANSPORTE DE MATERIAL DE 1ªCATEGORIA,UTILIZANDO MOTO-ESCAVO-TRANSPORTADOR,TRATOR(PUSHER) E MOTONIVELADORA,ADMITINDO UMA DISTANCIA MEDIA DE TRANSPORTE DE 550,00M</v>
      </c>
      <c r="C2298" s="749" t="s">
        <v>12317</v>
      </c>
      <c r="D2298" s="749" t="s">
        <v>12318</v>
      </c>
      <c r="E2298" s="749" t="s">
        <v>12346</v>
      </c>
      <c r="I2298" s="749" t="s">
        <v>2478</v>
      </c>
      <c r="J2298" s="749" t="n">
        <v>11.27</v>
      </c>
    </row>
    <row collapsed="false" customFormat="false" customHeight="true" hidden="true" ht="12.75" outlineLevel="0" r="2299">
      <c r="A2299" s="749" t="s">
        <v>12347</v>
      </c>
      <c r="B2299" s="749" t="str">
        <f aca="false">C2299&amp;D2299&amp;E2299&amp;F2299&amp;G2299&amp;H2299</f>
        <v>ESCAVACAO,CARGA E TRANSPORTE DE MATERIAL DE 1ªCATEGORIA,UTILIZANDO MOTO-ESCAVO-TRANSPORTADOR,TRATOR(PUSHER) E MOTONIVELADORA,ADMITINDO UMA DISTANCIA MEDIA DE TRANSPORTE DE 550,00M</v>
      </c>
      <c r="C2299" s="749" t="s">
        <v>12317</v>
      </c>
      <c r="D2299" s="749" t="s">
        <v>12318</v>
      </c>
      <c r="E2299" s="749" t="s">
        <v>12346</v>
      </c>
      <c r="I2299" s="749" t="s">
        <v>2478</v>
      </c>
      <c r="J2299" s="749" t="n">
        <v>11.13</v>
      </c>
    </row>
    <row collapsed="false" customFormat="false" customHeight="true" hidden="true" ht="12.75" outlineLevel="0" r="2300">
      <c r="A2300" s="749" t="s">
        <v>12348</v>
      </c>
      <c r="B2300" s="749" t="str">
        <f aca="false">C2300&amp;D2300&amp;E2300&amp;F2300&amp;G2300&amp;H2300</f>
        <v>ESCAVACAO,CARGA E TRANSPORTE DE MATERIAL DE 1ªCATEGORIA,UTILIZANDO MOTO-ESCAVO-TRANSPORTADOR,TRATOR(PUSHER) E MOTONIVELADORA,ADMITINDO UMA DISTANCIA MEDIA DE TRANSPORTE DE 600,00M</v>
      </c>
      <c r="C2300" s="749" t="s">
        <v>12317</v>
      </c>
      <c r="D2300" s="749" t="s">
        <v>12318</v>
      </c>
      <c r="E2300" s="749" t="s">
        <v>12349</v>
      </c>
      <c r="I2300" s="749" t="s">
        <v>2478</v>
      </c>
      <c r="J2300" s="749" t="n">
        <v>12.02</v>
      </c>
    </row>
    <row collapsed="false" customFormat="false" customHeight="true" hidden="true" ht="12.75" outlineLevel="0" r="2301">
      <c r="A2301" s="749" t="s">
        <v>12350</v>
      </c>
      <c r="B2301" s="749" t="str">
        <f aca="false">C2301&amp;D2301&amp;E2301&amp;F2301&amp;G2301&amp;H2301</f>
        <v>ESCAVACAO,CARGA E TRANSPORTE DE MATERIAL DE 1ªCATEGORIA,UTILIZANDO MOTO-ESCAVO-TRANSPORTADOR,TRATOR(PUSHER) E MOTONIVELADORA,ADMITINDO UMA DISTANCIA MEDIA DE TRANSPORTE DE 600,00M</v>
      </c>
      <c r="C2301" s="749" t="s">
        <v>12317</v>
      </c>
      <c r="D2301" s="749" t="s">
        <v>12318</v>
      </c>
      <c r="E2301" s="749" t="s">
        <v>12349</v>
      </c>
      <c r="I2301" s="749" t="s">
        <v>2478</v>
      </c>
      <c r="J2301" s="749" t="n">
        <v>11.88</v>
      </c>
    </row>
    <row collapsed="false" customFormat="false" customHeight="true" hidden="true" ht="12.75" outlineLevel="0" r="2302">
      <c r="A2302" s="749" t="s">
        <v>12351</v>
      </c>
      <c r="B2302" s="749" t="str">
        <f aca="false">C2302&amp;D2302&amp;E2302&amp;F2302&amp;G2302&amp;H2302</f>
        <v>ESCAVACAO,CARGA E TRANSPORTE DE MATERIAL DE 1ªCATEGORIA,UTILIZANDO MOTO-ESCAVO-TRANSPORTADOR,TRATOR(PUSHER) E MOTONIVELADORA,ADMITINDO UMA DISTANCIA MEDIA DE TRANSPORTE DE 650,00M</v>
      </c>
      <c r="C2302" s="749" t="s">
        <v>12317</v>
      </c>
      <c r="D2302" s="749" t="s">
        <v>12318</v>
      </c>
      <c r="E2302" s="749" t="s">
        <v>12352</v>
      </c>
      <c r="I2302" s="749" t="s">
        <v>2478</v>
      </c>
      <c r="J2302" s="749" t="n">
        <v>12.76</v>
      </c>
    </row>
    <row collapsed="false" customFormat="false" customHeight="true" hidden="true" ht="12.75" outlineLevel="0" r="2303">
      <c r="A2303" s="749" t="s">
        <v>12353</v>
      </c>
      <c r="B2303" s="749" t="str">
        <f aca="false">C2303&amp;D2303&amp;E2303&amp;F2303&amp;G2303&amp;H2303</f>
        <v>ESCAVACAO,CARGA E TRANSPORTE DE MATERIAL DE 1ªCATEGORIA,UTILIZANDO MOTO-ESCAVO-TRANSPORTADOR,TRATOR(PUSHER) E MOTONIVELADORA,ADMITINDO UMA DISTANCIA MEDIA DE TRANSPORTE DE 650,00M</v>
      </c>
      <c r="C2303" s="749" t="s">
        <v>12317</v>
      </c>
      <c r="D2303" s="749" t="s">
        <v>12318</v>
      </c>
      <c r="E2303" s="749" t="s">
        <v>12352</v>
      </c>
      <c r="I2303" s="749" t="s">
        <v>2478</v>
      </c>
      <c r="J2303" s="749" t="n">
        <v>12.61</v>
      </c>
    </row>
    <row collapsed="false" customFormat="false" customHeight="true" hidden="true" ht="12.75" outlineLevel="0" r="2304">
      <c r="A2304" s="749" t="s">
        <v>12354</v>
      </c>
      <c r="B2304" s="749" t="str">
        <f aca="false">C2304&amp;D2304&amp;E2304&amp;F2304&amp;G2304&amp;H2304</f>
        <v>ESCAVACAO,CARGA E TRANSPORTE DE MATERIAL DE 1ªCATEGORIA,UTILIZANDO MOTO-ESCAVO-TRANSPORTADOR,TRATOR(PUSHER) E MOTONIVELADORA,ADMITINDO UMA DISTANCIA MEDIA DE TRANSPORTE DE 700,00M</v>
      </c>
      <c r="C2304" s="749" t="s">
        <v>12317</v>
      </c>
      <c r="D2304" s="749" t="s">
        <v>12318</v>
      </c>
      <c r="E2304" s="749" t="s">
        <v>12355</v>
      </c>
      <c r="I2304" s="749" t="s">
        <v>2478</v>
      </c>
      <c r="J2304" s="749" t="n">
        <v>13.44</v>
      </c>
    </row>
    <row collapsed="false" customFormat="false" customHeight="true" hidden="true" ht="12.75" outlineLevel="0" r="2305">
      <c r="A2305" s="749" t="s">
        <v>12356</v>
      </c>
      <c r="B2305" s="749" t="str">
        <f aca="false">C2305&amp;D2305&amp;E2305&amp;F2305&amp;G2305&amp;H2305</f>
        <v>ESCAVACAO,CARGA E TRANSPORTE DE MATERIAL DE 1ªCATEGORIA,UTILIZANDO MOTO-ESCAVO-TRANSPORTADOR,TRATOR(PUSHER) E MOTONIVELADORA,ADMITINDO UMA DISTANCIA MEDIA DE TRANSPORTE DE 700,00M</v>
      </c>
      <c r="C2305" s="749" t="s">
        <v>12317</v>
      </c>
      <c r="D2305" s="749" t="s">
        <v>12318</v>
      </c>
      <c r="E2305" s="749" t="s">
        <v>12355</v>
      </c>
      <c r="I2305" s="749" t="s">
        <v>2478</v>
      </c>
      <c r="J2305" s="749" t="n">
        <v>13.29</v>
      </c>
    </row>
    <row collapsed="false" customFormat="false" customHeight="true" hidden="true" ht="12.75" outlineLevel="0" r="2306">
      <c r="A2306" s="749" t="s">
        <v>12357</v>
      </c>
      <c r="B2306" s="749" t="str">
        <f aca="false">C2306&amp;D2306&amp;E2306&amp;F2306&amp;G2306&amp;H2306</f>
        <v>ESCAVACAO,CARGA E TRANSPORTE DE MATERIAL DE 1ªCATEGORIA,UTILIZANDO MOTO-ESCAVO-TRANSPORTADOR,TRATOR(PUSHER) E MOTONIVELADORA,ADMITINDO UMA DISTANCIA MEDIA DE TRANSPORTE DE 750,OOM</v>
      </c>
      <c r="C2306" s="749" t="s">
        <v>12317</v>
      </c>
      <c r="D2306" s="749" t="s">
        <v>12318</v>
      </c>
      <c r="E2306" s="749" t="s">
        <v>12358</v>
      </c>
      <c r="I2306" s="749" t="s">
        <v>2478</v>
      </c>
      <c r="J2306" s="749" t="n">
        <v>14.21</v>
      </c>
    </row>
    <row collapsed="false" customFormat="false" customHeight="true" hidden="true" ht="12.75" outlineLevel="0" r="2307">
      <c r="A2307" s="749" t="s">
        <v>12359</v>
      </c>
      <c r="B2307" s="749" t="str">
        <f aca="false">C2307&amp;D2307&amp;E2307&amp;F2307&amp;G2307&amp;H2307</f>
        <v>ESCAVACAO,CARGA E TRANSPORTE DE MATERIAL DE 1ªCATEGORIA,UTILIZANDO MOTO-ESCAVO-TRANSPORTADOR,TRATOR(PUSHER) E MOTONIVELADORA,ADMITINDO UMA DISTANCIA MEDIA DE TRANSPORTE DE 750,OOM</v>
      </c>
      <c r="C2307" s="749" t="s">
        <v>12317</v>
      </c>
      <c r="D2307" s="749" t="s">
        <v>12318</v>
      </c>
      <c r="E2307" s="749" t="s">
        <v>12358</v>
      </c>
      <c r="I2307" s="749" t="s">
        <v>2478</v>
      </c>
      <c r="J2307" s="749" t="n">
        <v>14.04</v>
      </c>
    </row>
    <row collapsed="false" customFormat="false" customHeight="true" hidden="true" ht="12.75" outlineLevel="0" r="2308">
      <c r="A2308" s="749" t="s">
        <v>12360</v>
      </c>
      <c r="B2308" s="749" t="str">
        <f aca="false">C2308&amp;D2308&amp;E2308&amp;F2308&amp;G2308&amp;H2308</f>
        <v>ESCAVACAO,CARGA E TRANSPORTE DE MATERIAL DE 1ªCATEGORIA,UTILIZANDO MOTO-ESCAVO-TRANSPORTADOR,TRATOR(PUSHER) E MOTONIVELADORA,ADMITINDO UMA DISTANCIA MEDIA DE TRANSPORTE DE 800,00M</v>
      </c>
      <c r="C2308" s="749" t="s">
        <v>12317</v>
      </c>
      <c r="D2308" s="749" t="s">
        <v>12318</v>
      </c>
      <c r="E2308" s="749" t="s">
        <v>12361</v>
      </c>
      <c r="I2308" s="749" t="s">
        <v>2478</v>
      </c>
      <c r="J2308" s="749" t="n">
        <v>15.07</v>
      </c>
    </row>
    <row collapsed="false" customFormat="false" customHeight="true" hidden="true" ht="12.75" outlineLevel="0" r="2309">
      <c r="A2309" s="749" t="s">
        <v>12362</v>
      </c>
      <c r="B2309" s="749" t="str">
        <f aca="false">C2309&amp;D2309&amp;E2309&amp;F2309&amp;G2309&amp;H2309</f>
        <v>ESCAVACAO,CARGA E TRANSPORTE DE MATERIAL DE 1ªCATEGORIA,UTILIZANDO MOTO-ESCAVO-TRANSPORTADOR,TRATOR(PUSHER) E MOTONIVELADORA,ADMITINDO UMA DISTANCIA MEDIA DE TRANSPORTE DE 800,00M</v>
      </c>
      <c r="C2309" s="749" t="s">
        <v>12317</v>
      </c>
      <c r="D2309" s="749" t="s">
        <v>12318</v>
      </c>
      <c r="E2309" s="749" t="s">
        <v>12361</v>
      </c>
      <c r="I2309" s="749" t="s">
        <v>2478</v>
      </c>
      <c r="J2309" s="749" t="n">
        <v>14.89</v>
      </c>
    </row>
    <row collapsed="false" customFormat="false" customHeight="true" hidden="true" ht="12.75" outlineLevel="0" r="2310">
      <c r="A2310" s="749" t="s">
        <v>12363</v>
      </c>
      <c r="B2310" s="749" t="str">
        <f aca="false">C2310&amp;D2310&amp;E2310&amp;F2310&amp;G2310&amp;H2310</f>
        <v>ESCAVACAO,CARGA E TRANSPORTE DE MATERIAL DE 1ªCATEGORIA,UTILIZANDO MOTO-ESCAVO-TRANSPORTADOR,TRATOR(PUSHER) E MOTONIVELADORA,ADMITINDO UMA DISTANCIA MEDIA DE TRANSPORTE DE 850,00M</v>
      </c>
      <c r="C2310" s="749" t="s">
        <v>12317</v>
      </c>
      <c r="D2310" s="749" t="s">
        <v>12318</v>
      </c>
      <c r="E2310" s="749" t="s">
        <v>12364</v>
      </c>
      <c r="I2310" s="749" t="s">
        <v>2478</v>
      </c>
      <c r="J2310" s="749" t="n">
        <v>15.83</v>
      </c>
    </row>
    <row collapsed="false" customFormat="false" customHeight="true" hidden="true" ht="12.75" outlineLevel="0" r="2311">
      <c r="A2311" s="749" t="s">
        <v>12365</v>
      </c>
      <c r="B2311" s="749" t="str">
        <f aca="false">C2311&amp;D2311&amp;E2311&amp;F2311&amp;G2311&amp;H2311</f>
        <v>ESCAVACAO,CARGA E TRANSPORTE DE MATERIAL DE 1ªCATEGORIA,UTILIZANDO MOTO-ESCAVO-TRANSPORTADOR,TRATOR(PUSHER) E MOTONIVELADORA,ADMITINDO UMA DISTANCIA MEDIA DE TRANSPORTE DE 850,00M</v>
      </c>
      <c r="C2311" s="749" t="s">
        <v>12317</v>
      </c>
      <c r="D2311" s="749" t="s">
        <v>12318</v>
      </c>
      <c r="E2311" s="749" t="s">
        <v>12364</v>
      </c>
      <c r="I2311" s="749" t="s">
        <v>2478</v>
      </c>
      <c r="J2311" s="749" t="n">
        <v>15.64</v>
      </c>
    </row>
    <row collapsed="false" customFormat="false" customHeight="true" hidden="true" ht="12.75" outlineLevel="0" r="2312">
      <c r="A2312" s="749" t="s">
        <v>12366</v>
      </c>
      <c r="B2312" s="749" t="str">
        <f aca="false">C2312&amp;D2312&amp;E2312&amp;F2312&amp;G2312&amp;H2312</f>
        <v>ESCAVACAO,CARGA E TRANSPORTE DE MATERIAL DE 1ªCATEGORIA,UTILIZANDO MOTO-ESCAVO-TRANSPORTADOR,TRATOR(PUSHER) E MOTONIVELADORA,ADMITINDO UMA DISTANCIA MEDIA DE TRANSPORTE DE 900,00M</v>
      </c>
      <c r="C2312" s="749" t="s">
        <v>12317</v>
      </c>
      <c r="D2312" s="749" t="s">
        <v>12318</v>
      </c>
      <c r="E2312" s="749" t="s">
        <v>12367</v>
      </c>
      <c r="I2312" s="749" t="s">
        <v>2478</v>
      </c>
      <c r="J2312" s="749" t="n">
        <v>16.46</v>
      </c>
    </row>
    <row collapsed="false" customFormat="false" customHeight="true" hidden="true" ht="12.75" outlineLevel="0" r="2313">
      <c r="A2313" s="749" t="s">
        <v>12368</v>
      </c>
      <c r="B2313" s="749" t="str">
        <f aca="false">C2313&amp;D2313&amp;E2313&amp;F2313&amp;G2313&amp;H2313</f>
        <v>ESCAVACAO,CARGA E TRANSPORTE DE MATERIAL DE 1ªCATEGORIA,UTILIZANDO MOTO-ESCAVO-TRANSPORTADOR,TRATOR(PUSHER) E MOTONIVELADORA,ADMITINDO UMA DISTANCIA MEDIA DE TRANSPORTE DE 900,00M</v>
      </c>
      <c r="C2313" s="749" t="s">
        <v>12317</v>
      </c>
      <c r="D2313" s="749" t="s">
        <v>12318</v>
      </c>
      <c r="E2313" s="749" t="s">
        <v>12367</v>
      </c>
      <c r="I2313" s="749" t="s">
        <v>2478</v>
      </c>
      <c r="J2313" s="749" t="n">
        <v>16.26</v>
      </c>
    </row>
    <row collapsed="false" customFormat="false" customHeight="true" hidden="true" ht="12.75" outlineLevel="0" r="2314">
      <c r="A2314" s="749" t="s">
        <v>12369</v>
      </c>
      <c r="B2314" s="749" t="str">
        <f aca="false">C2314&amp;D2314&amp;E2314&amp;F2314&amp;G2314&amp;H2314</f>
        <v>ESCAVACAO,CARGA E TRANSPORTE DE MATERIAL DE 1ªCATEGORIA,UTILIZANDO MOTO-ESCAVO-TRANSPORTADOR,TRATOR(PUSHER) E MOTONIVELADORA,ADMITINDO UMA DISTANCIA MEDIA DE TRANSPORTE DE 950,00M</v>
      </c>
      <c r="C2314" s="749" t="s">
        <v>12317</v>
      </c>
      <c r="D2314" s="749" t="s">
        <v>12318</v>
      </c>
      <c r="E2314" s="749" t="s">
        <v>12370</v>
      </c>
      <c r="I2314" s="749" t="s">
        <v>2478</v>
      </c>
      <c r="J2314" s="749" t="n">
        <v>17.13</v>
      </c>
    </row>
    <row collapsed="false" customFormat="false" customHeight="true" hidden="true" ht="12.75" outlineLevel="0" r="2315">
      <c r="A2315" s="749" t="s">
        <v>12371</v>
      </c>
      <c r="B2315" s="749" t="str">
        <f aca="false">C2315&amp;D2315&amp;E2315&amp;F2315&amp;G2315&amp;H2315</f>
        <v>ESCAVACAO,CARGA E TRANSPORTE DE MATERIAL DE 1ªCATEGORIA,UTILIZANDO MOTO-ESCAVO-TRANSPORTADOR,TRATOR(PUSHER) E MOTONIVELADORA,ADMITINDO UMA DISTANCIA MEDIA DE TRANSPORTE DE 950,00M</v>
      </c>
      <c r="C2315" s="749" t="s">
        <v>12317</v>
      </c>
      <c r="D2315" s="749" t="s">
        <v>12318</v>
      </c>
      <c r="E2315" s="749" t="s">
        <v>12370</v>
      </c>
      <c r="I2315" s="749" t="s">
        <v>2478</v>
      </c>
      <c r="J2315" s="749" t="n">
        <v>16.93</v>
      </c>
    </row>
    <row collapsed="false" customFormat="false" customHeight="true" hidden="true" ht="12.75" outlineLevel="0" r="2316">
      <c r="A2316" s="749" t="s">
        <v>12372</v>
      </c>
      <c r="B2316" s="749" t="str">
        <f aca="false">C2316&amp;D2316&amp;E2316&amp;F2316&amp;G2316&amp;H2316</f>
        <v>ESCAVACAO,CARGA E TRANSPORTE DE MATERIAL DE 1ªCATEGORIA,UTILIZANDO MOTO-ESCAVO-TRANSPORTADOR,TRATOR(PUSHER) E MOTONIVELADORA,ADMITINDO UMA DISTANCIA MEDIA DE TRANSPORTE DE 1000,00M</v>
      </c>
      <c r="C2316" s="749" t="s">
        <v>12317</v>
      </c>
      <c r="D2316" s="749" t="s">
        <v>12318</v>
      </c>
      <c r="E2316" s="749" t="s">
        <v>12373</v>
      </c>
      <c r="I2316" s="749" t="s">
        <v>2478</v>
      </c>
      <c r="J2316" s="749" t="n">
        <v>18.13</v>
      </c>
    </row>
    <row collapsed="false" customFormat="false" customHeight="true" hidden="true" ht="12.75" outlineLevel="0" r="2317">
      <c r="A2317" s="749" t="s">
        <v>12374</v>
      </c>
      <c r="B2317" s="749" t="str">
        <f aca="false">C2317&amp;D2317&amp;E2317&amp;F2317&amp;G2317&amp;H2317</f>
        <v>ESCAVACAO,CARGA E TRANSPORTE DE MATERIAL DE 1ªCATEGORIA,UTILIZANDO MOTO-ESCAVO-TRANSPORTADOR,TRATOR(PUSHER) E MOTONIVELADORA,ADMITINDO UMA DISTANCIA MEDIA DE TRANSPORTE DE 1000,00M</v>
      </c>
      <c r="C2317" s="749" t="s">
        <v>12317</v>
      </c>
      <c r="D2317" s="749" t="s">
        <v>12318</v>
      </c>
      <c r="E2317" s="749" t="s">
        <v>12373</v>
      </c>
      <c r="I2317" s="749" t="s">
        <v>2478</v>
      </c>
      <c r="J2317" s="749" t="n">
        <v>17.91</v>
      </c>
    </row>
    <row collapsed="false" customFormat="false" customHeight="true" hidden="true" ht="12.75" outlineLevel="0" r="2318">
      <c r="A2318" s="749" t="s">
        <v>12375</v>
      </c>
      <c r="B2318" s="749" t="str">
        <f aca="false">C2318&amp;D2318&amp;E2318&amp;F2318&amp;G2318&amp;H2318</f>
        <v>ESCAVACAO,CARGA E TRANSPORTE DE MATERIAL DE 1ªCATEGORIA,UTILIZANDO MOTO-ESCAVO-TRANSPORTADOR,TRATOR(PUSHER) E MOTONIVELADORA,ADMITINDO UMA DISTANCIA MEDIA DE TRANSPORTE DE 1050,00M</v>
      </c>
      <c r="C2318" s="749" t="s">
        <v>12317</v>
      </c>
      <c r="D2318" s="749" t="s">
        <v>12318</v>
      </c>
      <c r="E2318" s="749" t="s">
        <v>12376</v>
      </c>
      <c r="I2318" s="749" t="s">
        <v>2478</v>
      </c>
      <c r="J2318" s="749" t="n">
        <v>18.67</v>
      </c>
    </row>
    <row collapsed="false" customFormat="false" customHeight="true" hidden="true" ht="12.75" outlineLevel="0" r="2319">
      <c r="A2319" s="749" t="s">
        <v>12377</v>
      </c>
      <c r="B2319" s="749" t="str">
        <f aca="false">C2319&amp;D2319&amp;E2319&amp;F2319&amp;G2319&amp;H2319</f>
        <v>ESCAVACAO,CARGA E TRANSPORTE DE MATERIAL DE 1ªCATEGORIA,UTILIZANDO MOTO-ESCAVO-TRANSPORTADOR,TRATOR(PUSHER) E MOTONIVELADORA,ADMITINDO UMA DISTANCIA MEDIA DE TRANSPORTE DE 1050,00M</v>
      </c>
      <c r="C2319" s="749" t="s">
        <v>12317</v>
      </c>
      <c r="D2319" s="749" t="s">
        <v>12318</v>
      </c>
      <c r="E2319" s="749" t="s">
        <v>12376</v>
      </c>
      <c r="I2319" s="749" t="s">
        <v>2478</v>
      </c>
      <c r="J2319" s="749" t="n">
        <v>18.45</v>
      </c>
    </row>
    <row collapsed="false" customFormat="false" customHeight="true" hidden="true" ht="12.75" outlineLevel="0" r="2320">
      <c r="A2320" s="749" t="s">
        <v>12378</v>
      </c>
      <c r="B2320" s="749" t="str">
        <f aca="false">C2320&amp;D2320&amp;E2320&amp;F2320&amp;G2320&amp;H2320</f>
        <v>ESCAVACAO,CARGA E TRANSPORTE DE MATERIAL DE 1ªCATEGORIA,UTILIZANDO MOTO-ESCAVO-TRANSPORTADOR,TRATOR(PUSHER) E MOTONIVELADORA,ADMITINDO UMA DISTANCIA MEDIA DE TRANSPORTE DE 1100,00M</v>
      </c>
      <c r="C2320" s="749" t="s">
        <v>12317</v>
      </c>
      <c r="D2320" s="749" t="s">
        <v>12318</v>
      </c>
      <c r="E2320" s="749" t="s">
        <v>12379</v>
      </c>
      <c r="I2320" s="749" t="s">
        <v>2478</v>
      </c>
      <c r="J2320" s="749" t="n">
        <v>19.54</v>
      </c>
    </row>
    <row collapsed="false" customFormat="false" customHeight="true" hidden="true" ht="12.75" outlineLevel="0" r="2321">
      <c r="A2321" s="749" t="s">
        <v>12380</v>
      </c>
      <c r="B2321" s="749" t="str">
        <f aca="false">C2321&amp;D2321&amp;E2321&amp;F2321&amp;G2321&amp;H2321</f>
        <v>ESCAVACAO,CARGA E TRANSPORTE DE MATERIAL DE 1ªCATEGORIA,UTILIZANDO MOTO-ESCAVO-TRANSPORTADOR,TRATOR(PUSHER) E MOTONIVELADORA,ADMITINDO UMA DISTANCIA MEDIA DE TRANSPORTE DE 1100,00M</v>
      </c>
      <c r="C2321" s="749" t="s">
        <v>12317</v>
      </c>
      <c r="D2321" s="749" t="s">
        <v>12318</v>
      </c>
      <c r="E2321" s="749" t="s">
        <v>12379</v>
      </c>
      <c r="I2321" s="749" t="s">
        <v>2478</v>
      </c>
      <c r="J2321" s="749" t="n">
        <v>19.31</v>
      </c>
    </row>
    <row collapsed="false" customFormat="false" customHeight="true" hidden="true" ht="12.75" outlineLevel="0" r="2322">
      <c r="A2322" s="749" t="s">
        <v>12381</v>
      </c>
      <c r="B2322" s="749" t="str">
        <f aca="false">C2322&amp;D2322&amp;E2322&amp;F2322&amp;G2322&amp;H2322</f>
        <v>ESCAVACAO,CARGA E TRANSPORTE DE MATERIAL DE 1ªCATEGORIA,UTILIZANDO MOTO-ESCAVO-TRANSPORTADOR,TRATOR(PUSHER) E MOTONIVELADORA,ADMITINDO UMA DISTANCIA MEDIA DE TRANSPORTE DE 1150,00M</v>
      </c>
      <c r="C2322" s="749" t="s">
        <v>12317</v>
      </c>
      <c r="D2322" s="749" t="s">
        <v>12318</v>
      </c>
      <c r="E2322" s="749" t="s">
        <v>12382</v>
      </c>
      <c r="I2322" s="749" t="s">
        <v>2478</v>
      </c>
      <c r="J2322" s="749" t="n">
        <v>20.17</v>
      </c>
    </row>
    <row collapsed="false" customFormat="false" customHeight="true" hidden="true" ht="12.75" outlineLevel="0" r="2323">
      <c r="A2323" s="749" t="s">
        <v>12383</v>
      </c>
      <c r="B2323" s="749" t="str">
        <f aca="false">C2323&amp;D2323&amp;E2323&amp;F2323&amp;G2323&amp;H2323</f>
        <v>ESCAVACAO,CARGA E TRANSPORTE DE MATERIAL DE 1ªCATEGORIA,UTILIZANDO MOTO-ESCAVO-TRANSPORTADOR,TRATOR(PUSHER) E MOTONIVELADORA,ADMITINDO UMA DISTANCIA MEDIA DE TRANSPORTE DE 1150,00M</v>
      </c>
      <c r="C2323" s="749" t="s">
        <v>12317</v>
      </c>
      <c r="D2323" s="749" t="s">
        <v>12318</v>
      </c>
      <c r="E2323" s="749" t="s">
        <v>12382</v>
      </c>
      <c r="I2323" s="749" t="s">
        <v>2478</v>
      </c>
      <c r="J2323" s="749" t="n">
        <v>19.94</v>
      </c>
    </row>
    <row collapsed="false" customFormat="false" customHeight="true" hidden="true" ht="12.75" outlineLevel="0" r="2324">
      <c r="A2324" s="749" t="s">
        <v>12384</v>
      </c>
      <c r="B2324" s="749" t="str">
        <f aca="false">C2324&amp;D2324&amp;E2324&amp;F2324&amp;G2324&amp;H2324</f>
        <v>ESCAVACAO,CARGA E TRANSPORTE DE MATERIAL DE 1ªCATEGORIA,UTILIZANDO MOTO-ESCAVO-TRANSPORTADOR,TRATOR(PUSHER) E MOTONIVELADORA,ADMITINDO UMA DISTANCIA MEDIA DE TRANSPORTE DE 1200,00M</v>
      </c>
      <c r="C2324" s="749" t="s">
        <v>12317</v>
      </c>
      <c r="D2324" s="749" t="s">
        <v>12318</v>
      </c>
      <c r="E2324" s="749" t="s">
        <v>12385</v>
      </c>
      <c r="I2324" s="749" t="s">
        <v>2478</v>
      </c>
      <c r="J2324" s="749" t="n">
        <v>21.2</v>
      </c>
    </row>
    <row collapsed="false" customFormat="false" customHeight="true" hidden="true" ht="12.75" outlineLevel="0" r="2325">
      <c r="A2325" s="749" t="s">
        <v>12386</v>
      </c>
      <c r="B2325" s="749" t="str">
        <f aca="false">C2325&amp;D2325&amp;E2325&amp;F2325&amp;G2325&amp;H2325</f>
        <v>ESCAVACAO,CARGA E TRANSPORTE DE MATERIAL DE 1ªCATEGORIA,UTILIZANDO MOTO-ESCAVO-TRANSPORTADOR,TRATOR(PUSHER) E MOTONIVELADORA,ADMITINDO UMA DISTANCIA MEDIA DE TRANSPORTE DE 1200,00M</v>
      </c>
      <c r="C2325" s="749" t="s">
        <v>12317</v>
      </c>
      <c r="D2325" s="749" t="s">
        <v>12318</v>
      </c>
      <c r="E2325" s="749" t="s">
        <v>12385</v>
      </c>
      <c r="I2325" s="749" t="s">
        <v>2478</v>
      </c>
      <c r="J2325" s="749" t="n">
        <v>20.95</v>
      </c>
    </row>
    <row collapsed="false" customFormat="false" customHeight="true" hidden="true" ht="12.75" outlineLevel="0" r="2326">
      <c r="A2326" s="749" t="s">
        <v>12387</v>
      </c>
      <c r="B2326" s="749" t="str">
        <f aca="false">C2326&amp;D2326&amp;E2326&amp;F2326&amp;G2326&amp;H2326</f>
        <v>ESCAVACAO,CARGA E TRANSPORTE DE MATERIAL DE 2ªCATEGORIA,UTILIZANDO MOTO-ESCAVO-TRANSPORTADOR,TRATOR(PUSHER),MOTONIVELADORA E TRATOR COM ESCARIFICADOR,ADMITINDO UMA DISTANCIA MEDIADE TRANSPORTE DE 100,00M</v>
      </c>
      <c r="C2326" s="749" t="s">
        <v>12388</v>
      </c>
      <c r="D2326" s="749" t="s">
        <v>12389</v>
      </c>
      <c r="E2326" s="749" t="s">
        <v>12390</v>
      </c>
      <c r="F2326" s="749" t="s">
        <v>12391</v>
      </c>
      <c r="I2326" s="749" t="s">
        <v>2478</v>
      </c>
      <c r="J2326" s="749" t="n">
        <v>8.71</v>
      </c>
    </row>
    <row collapsed="false" customFormat="false" customHeight="true" hidden="true" ht="12.75" outlineLevel="0" r="2327">
      <c r="A2327" s="749" t="s">
        <v>12392</v>
      </c>
      <c r="B2327" s="749" t="str">
        <f aca="false">C2327&amp;D2327&amp;E2327&amp;F2327&amp;G2327&amp;H2327</f>
        <v>ESCAVACAO,CARGA E TRANSPORTE DE MATERIAL DE 2ªCATEGORIA,UTILIZANDO MOTO-ESCAVO-TRANSPORTADOR,TRATOR(PUSHER),MOTONIVELADORA E TRATOR COM ESCARIFICADOR,ADMITINDO UMA DISTANCIA MEDIADE TRANSPORTE DE 100,00M</v>
      </c>
      <c r="C2327" s="749" t="s">
        <v>12388</v>
      </c>
      <c r="D2327" s="749" t="s">
        <v>12389</v>
      </c>
      <c r="E2327" s="749" t="s">
        <v>12390</v>
      </c>
      <c r="F2327" s="749" t="s">
        <v>12391</v>
      </c>
      <c r="I2327" s="749" t="s">
        <v>2478</v>
      </c>
      <c r="J2327" s="749" t="n">
        <v>8.63</v>
      </c>
    </row>
    <row collapsed="false" customFormat="false" customHeight="true" hidden="true" ht="12.75" outlineLevel="0" r="2328">
      <c r="A2328" s="749" t="s">
        <v>12393</v>
      </c>
      <c r="B2328" s="749" t="str">
        <f aca="false">C2328&amp;D2328&amp;E2328&amp;F2328&amp;G2328&amp;H2328</f>
        <v>ESCAVACAO,CARGA E TRANSPORTE DE MATERIAL DE 2ªCATEGORIA,UTILIZANDO MOTO-ESCAVO-TRANSPORTADOR,TRATOR(PUSHER),MOTONIVELADORA E TRATOR COM ESCARIFICADOR,ADMITINDO UMA DISTANCIA MEDIADE TRANSPORTE DE 150,00M</v>
      </c>
      <c r="C2328" s="749" t="s">
        <v>12388</v>
      </c>
      <c r="D2328" s="749" t="s">
        <v>12389</v>
      </c>
      <c r="E2328" s="749" t="s">
        <v>12390</v>
      </c>
      <c r="F2328" s="749" t="s">
        <v>12394</v>
      </c>
      <c r="I2328" s="749" t="s">
        <v>2478</v>
      </c>
      <c r="J2328" s="749" t="n">
        <v>10.05</v>
      </c>
    </row>
    <row collapsed="false" customFormat="false" customHeight="true" hidden="true" ht="12.75" outlineLevel="0" r="2329">
      <c r="A2329" s="749" t="s">
        <v>12395</v>
      </c>
      <c r="B2329" s="749" t="str">
        <f aca="false">C2329&amp;D2329&amp;E2329&amp;F2329&amp;G2329&amp;H2329</f>
        <v>ESCAVACAO,CARGA E TRANSPORTE DE MATERIAL DE 2ªCATEGORIA,UTILIZANDO MOTO-ESCAVO-TRANSPORTADOR,TRATOR(PUSHER),MOTONIVELADORA E TRATOR COM ESCARIFICADOR,ADMITINDO UMA DISTANCIA MEDIADE TRANSPORTE DE 150,00M</v>
      </c>
      <c r="C2329" s="749" t="s">
        <v>12388</v>
      </c>
      <c r="D2329" s="749" t="s">
        <v>12389</v>
      </c>
      <c r="E2329" s="749" t="s">
        <v>12390</v>
      </c>
      <c r="F2329" s="749" t="s">
        <v>12394</v>
      </c>
      <c r="I2329" s="749" t="s">
        <v>2478</v>
      </c>
      <c r="J2329" s="749" t="n">
        <v>9.96</v>
      </c>
    </row>
    <row collapsed="false" customFormat="false" customHeight="true" hidden="true" ht="12.75" outlineLevel="0" r="2330">
      <c r="A2330" s="749" t="s">
        <v>12396</v>
      </c>
      <c r="B2330" s="749" t="str">
        <f aca="false">C2330&amp;D2330&amp;E2330&amp;F2330&amp;G2330&amp;H2330</f>
        <v>ESCAVACAO,CARGA E TRANSPORTE DE MATERIAL DE 2ªCATEGORIA,UTILIZANDO MOTO-ESCAVO-TRANSPORTADOR,TRATOR(PUSHER),MOTONIVELADORA E TRATOR COM ESCARIFICADOR,ADMITINDO UMA DISTANCIA MEDIADE TRANSPORTE DE 200,00M</v>
      </c>
      <c r="C2330" s="749" t="s">
        <v>12388</v>
      </c>
      <c r="D2330" s="749" t="s">
        <v>12389</v>
      </c>
      <c r="E2330" s="749" t="s">
        <v>12390</v>
      </c>
      <c r="F2330" s="749" t="s">
        <v>12397</v>
      </c>
      <c r="I2330" s="749" t="s">
        <v>2478</v>
      </c>
      <c r="J2330" s="749" t="n">
        <v>11.44</v>
      </c>
    </row>
    <row collapsed="false" customFormat="false" customHeight="true" hidden="true" ht="12.75" outlineLevel="0" r="2331">
      <c r="A2331" s="749" t="s">
        <v>12398</v>
      </c>
      <c r="B2331" s="749" t="str">
        <f aca="false">C2331&amp;D2331&amp;E2331&amp;F2331&amp;G2331&amp;H2331</f>
        <v>ESCAVACAO,CARGA E TRANSPORTE DE MATERIAL DE 2ªCATEGORIA,UTILIZANDO MOTO-ESCAVO-TRANSPORTADOR,TRATOR(PUSHER),MOTONIVELADORA E TRATOR COM ESCARIFICADOR,ADMITINDO UMA DISTANCIA MEDIADE TRANSPORTE DE 200,00M</v>
      </c>
      <c r="C2331" s="749" t="s">
        <v>12388</v>
      </c>
      <c r="D2331" s="749" t="s">
        <v>12389</v>
      </c>
      <c r="E2331" s="749" t="s">
        <v>12390</v>
      </c>
      <c r="F2331" s="749" t="s">
        <v>12397</v>
      </c>
      <c r="I2331" s="749" t="s">
        <v>2478</v>
      </c>
      <c r="J2331" s="749" t="n">
        <v>11.34</v>
      </c>
    </row>
    <row collapsed="false" customFormat="false" customHeight="true" hidden="true" ht="12.75" outlineLevel="0" r="2332">
      <c r="A2332" s="749" t="s">
        <v>12399</v>
      </c>
      <c r="B2332" s="749" t="str">
        <f aca="false">C2332&amp;D2332&amp;E2332&amp;F2332&amp;G2332&amp;H2332</f>
        <v>ESCAVACAO,CARGA E TRANSPORTE DE MATERIAL DE 2ªCATEGORIA,UTILIZANDO MOTO-ESCAVO-TRANSPORTADOR,TRATOR(PUSHER),MOTONIVELADORA E TRATOR COM ESCARIFICADOR,ADMITINDO UMA DISTANCIA MEDIADE TRANSPORTE DE 250,00M</v>
      </c>
      <c r="C2332" s="749" t="s">
        <v>12388</v>
      </c>
      <c r="D2332" s="749" t="s">
        <v>12389</v>
      </c>
      <c r="E2332" s="749" t="s">
        <v>12390</v>
      </c>
      <c r="F2332" s="749" t="s">
        <v>12400</v>
      </c>
      <c r="I2332" s="749" t="s">
        <v>2478</v>
      </c>
      <c r="J2332" s="749" t="n">
        <v>12.75</v>
      </c>
    </row>
    <row collapsed="false" customFormat="false" customHeight="true" hidden="true" ht="12.75" outlineLevel="0" r="2333">
      <c r="A2333" s="749" t="s">
        <v>12401</v>
      </c>
      <c r="B2333" s="749" t="str">
        <f aca="false">C2333&amp;D2333&amp;E2333&amp;F2333&amp;G2333&amp;H2333</f>
        <v>ESCAVACAO,CARGA E TRANSPORTE DE MATERIAL DE 2ªCATEGORIA,UTILIZANDO MOTO-ESCAVO-TRANSPORTADOR,TRATOR(PUSHER),MOTONIVELADORA E TRATOR COM ESCARIFICADOR,ADMITINDO UMA DISTANCIA MEDIADE TRANSPORTE DE 250,00M</v>
      </c>
      <c r="C2333" s="749" t="s">
        <v>12388</v>
      </c>
      <c r="D2333" s="749" t="s">
        <v>12389</v>
      </c>
      <c r="E2333" s="749" t="s">
        <v>12390</v>
      </c>
      <c r="F2333" s="749" t="s">
        <v>12400</v>
      </c>
      <c r="I2333" s="749" t="s">
        <v>2478</v>
      </c>
      <c r="J2333" s="749" t="n">
        <v>12.63</v>
      </c>
    </row>
    <row collapsed="false" customFormat="false" customHeight="true" hidden="true" ht="12.75" outlineLevel="0" r="2334">
      <c r="A2334" s="749" t="s">
        <v>12402</v>
      </c>
      <c r="B2334" s="749" t="str">
        <f aca="false">C2334&amp;D2334&amp;E2334&amp;F2334&amp;G2334&amp;H2334</f>
        <v>ESCAVACAO,CARGA E TRANSPORTE DE MATERIAL DE 2ªCATEGORIA,UTILIZANDO MOTO-ESCAVO-TRANSPORTADOR,TRATOR(PUSHER),MOTONIVELADORA E TRATOR COM ESCARIFICADOR,ADMITINDO UMA DISTANCIA MEDIADE TRANSPORTE DE 300,00M</v>
      </c>
      <c r="C2334" s="749" t="s">
        <v>12388</v>
      </c>
      <c r="D2334" s="749" t="s">
        <v>12389</v>
      </c>
      <c r="E2334" s="749" t="s">
        <v>12390</v>
      </c>
      <c r="F2334" s="749" t="s">
        <v>12403</v>
      </c>
      <c r="I2334" s="749" t="s">
        <v>2478</v>
      </c>
      <c r="J2334" s="749" t="n">
        <v>14.18</v>
      </c>
    </row>
    <row collapsed="false" customFormat="false" customHeight="true" hidden="true" ht="12.75" outlineLevel="0" r="2335">
      <c r="A2335" s="749" t="s">
        <v>12404</v>
      </c>
      <c r="B2335" s="749" t="str">
        <f aca="false">C2335&amp;D2335&amp;E2335&amp;F2335&amp;G2335&amp;H2335</f>
        <v>ESCAVACAO,CARGA E TRANSPORTE DE MATERIAL DE 2ªCATEGORIA,UTILIZANDO MOTO-ESCAVO-TRANSPORTADOR,TRATOR(PUSHER),MOTONIVELADORA E TRATOR COM ESCARIFICADOR,ADMITINDO UMA DISTANCIA MEDIADE TRANSPORTE DE 300,00M</v>
      </c>
      <c r="C2335" s="749" t="s">
        <v>12388</v>
      </c>
      <c r="D2335" s="749" t="s">
        <v>12389</v>
      </c>
      <c r="E2335" s="749" t="s">
        <v>12390</v>
      </c>
      <c r="F2335" s="749" t="s">
        <v>12403</v>
      </c>
      <c r="I2335" s="749" t="s">
        <v>2478</v>
      </c>
      <c r="J2335" s="749" t="n">
        <v>14.04</v>
      </c>
    </row>
    <row collapsed="false" customFormat="false" customHeight="true" hidden="true" ht="12.75" outlineLevel="0" r="2336">
      <c r="A2336" s="749" t="s">
        <v>12405</v>
      </c>
      <c r="B2336" s="749" t="str">
        <f aca="false">C2336&amp;D2336&amp;E2336&amp;F2336&amp;G2336&amp;H2336</f>
        <v>ESCAVACAO,CARGA E TRANSPORTE DE MATERIAL DE 2ªCATEGORIA,UTILIZANDO MOTO-ESCAVO-TRANSPORTADOR,TRATOR(PUSHER),MOTONIVELADORA E TRATOR COM ESCARIFICADOR,ADMITINDO UMA DISTANCIA MEDIADE TRANSPORTE DE 350,00M</v>
      </c>
      <c r="C2336" s="749" t="s">
        <v>12388</v>
      </c>
      <c r="D2336" s="749" t="s">
        <v>12389</v>
      </c>
      <c r="E2336" s="749" t="s">
        <v>12390</v>
      </c>
      <c r="F2336" s="749" t="s">
        <v>12406</v>
      </c>
      <c r="I2336" s="749" t="s">
        <v>2478</v>
      </c>
      <c r="J2336" s="749" t="n">
        <v>15.45</v>
      </c>
    </row>
    <row collapsed="false" customFormat="false" customHeight="true" hidden="true" ht="12.75" outlineLevel="0" r="2337">
      <c r="A2337" s="749" t="s">
        <v>12407</v>
      </c>
      <c r="B2337" s="749" t="str">
        <f aca="false">C2337&amp;D2337&amp;E2337&amp;F2337&amp;G2337&amp;H2337</f>
        <v>ESCAVACAO,CARGA E TRANSPORTE DE MATERIAL DE 2ªCATEGORIA,UTILIZANDO MOTO-ESCAVO-TRANSPORTADOR,TRATOR(PUSHER),MOTONIVELADORA E TRATOR COM ESCARIFICADOR,ADMITINDO UMA DISTANCIA MEDIADE TRANSPORTE DE 350,00M</v>
      </c>
      <c r="C2337" s="749" t="s">
        <v>12388</v>
      </c>
      <c r="D2337" s="749" t="s">
        <v>12389</v>
      </c>
      <c r="E2337" s="749" t="s">
        <v>12390</v>
      </c>
      <c r="F2337" s="749" t="s">
        <v>12406</v>
      </c>
      <c r="I2337" s="749" t="s">
        <v>2478</v>
      </c>
      <c r="J2337" s="749" t="n">
        <v>15.3</v>
      </c>
    </row>
    <row collapsed="false" customFormat="false" customHeight="true" hidden="true" ht="12.75" outlineLevel="0" r="2338">
      <c r="A2338" s="749" t="s">
        <v>12408</v>
      </c>
      <c r="B2338" s="749" t="str">
        <f aca="false">C2338&amp;D2338&amp;E2338&amp;F2338&amp;G2338&amp;H2338</f>
        <v>ESCAVACAO,CARGA E TRANSPORTE DE MATERIAL DE 2ªCATEGORIA,UTILIZANDO MOTO-ESCAVO-TRANSPORTADOR,TRATOR(PUSHER),MOTONIVELADORA E TARTOR COM ESCARIFICADOR,ADMITINDO UMA DISTANCIA MEDIADE TRANSPORTE DE 400,00M</v>
      </c>
      <c r="C2338" s="749" t="s">
        <v>12388</v>
      </c>
      <c r="D2338" s="749" t="s">
        <v>12389</v>
      </c>
      <c r="E2338" s="749" t="s">
        <v>12409</v>
      </c>
      <c r="F2338" s="749" t="s">
        <v>12410</v>
      </c>
      <c r="I2338" s="749" t="s">
        <v>2478</v>
      </c>
      <c r="J2338" s="749" t="n">
        <v>16.81</v>
      </c>
    </row>
    <row collapsed="false" customFormat="false" customHeight="true" hidden="true" ht="12.75" outlineLevel="0" r="2339">
      <c r="A2339" s="749" t="s">
        <v>12411</v>
      </c>
      <c r="B2339" s="749" t="str">
        <f aca="false">C2339&amp;D2339&amp;E2339&amp;F2339&amp;G2339&amp;H2339</f>
        <v>ESCAVACAO,CARGA E TRANSPORTE DE MATERIAL DE 2ªCATEGORIA,UTILIZANDO MOTO-ESCAVO-TRANSPORTADOR,TRATOR(PUSHER),MOTONIVELADORA E TARTOR COM ESCARIFICADOR,ADMITINDO UMA DISTANCIA MEDIADE TRANSPORTE DE 400,00M</v>
      </c>
      <c r="C2339" s="749" t="s">
        <v>12388</v>
      </c>
      <c r="D2339" s="749" t="s">
        <v>12389</v>
      </c>
      <c r="E2339" s="749" t="s">
        <v>12409</v>
      </c>
      <c r="F2339" s="749" t="s">
        <v>12410</v>
      </c>
      <c r="I2339" s="749" t="s">
        <v>2478</v>
      </c>
      <c r="J2339" s="749" t="n">
        <v>16.65</v>
      </c>
    </row>
    <row collapsed="false" customFormat="false" customHeight="true" hidden="true" ht="12.75" outlineLevel="0" r="2340">
      <c r="A2340" s="749" t="s">
        <v>12412</v>
      </c>
      <c r="B2340" s="749" t="str">
        <f aca="false">C2340&amp;D2340&amp;E2340&amp;F2340&amp;G2340&amp;H2340</f>
        <v>ESCAVACAO,CARGA E TRANSPORTE DE MATERIAL DE 2ªCATEGORIA,UTILIZANDO MOTO-ESCAVO-TRANSPORTADOR,TRATOR(PUSHER),MOTONIVELADORA E TRATOR COM ESCARIFICADOR,ADMITINDO UMA DISTANCIA MEDIADE TRANSPORTE DE 450,00M</v>
      </c>
      <c r="C2340" s="749" t="s">
        <v>12388</v>
      </c>
      <c r="D2340" s="749" t="s">
        <v>12389</v>
      </c>
      <c r="E2340" s="749" t="s">
        <v>12390</v>
      </c>
      <c r="F2340" s="749" t="s">
        <v>12413</v>
      </c>
      <c r="I2340" s="749" t="s">
        <v>2478</v>
      </c>
      <c r="J2340" s="749" t="n">
        <v>18.27</v>
      </c>
    </row>
    <row collapsed="false" customFormat="false" customHeight="true" hidden="true" ht="12.75" outlineLevel="0" r="2341">
      <c r="A2341" s="749" t="s">
        <v>12414</v>
      </c>
      <c r="B2341" s="749" t="str">
        <f aca="false">C2341&amp;D2341&amp;E2341&amp;F2341&amp;G2341&amp;H2341</f>
        <v>ESCAVACAO,CARGA E TRANSPORTE DE MATERIAL DE 2ªCATEGORIA,UTILIZANDO MOTO-ESCAVO-TRANSPORTADOR,TRATOR(PUSHER),MOTONIVELADORA E TRATOR COM ESCARIFICADOR,ADMITINDO UMA DISTANCIA MEDIADE TRANSPORTE DE 450,00M</v>
      </c>
      <c r="C2341" s="749" t="s">
        <v>12388</v>
      </c>
      <c r="D2341" s="749" t="s">
        <v>12389</v>
      </c>
      <c r="E2341" s="749" t="s">
        <v>12390</v>
      </c>
      <c r="F2341" s="749" t="s">
        <v>12413</v>
      </c>
      <c r="I2341" s="749" t="s">
        <v>2478</v>
      </c>
      <c r="J2341" s="749" t="n">
        <v>18.1</v>
      </c>
    </row>
    <row collapsed="false" customFormat="false" customHeight="true" hidden="true" ht="12.75" outlineLevel="0" r="2342">
      <c r="A2342" s="749" t="s">
        <v>12415</v>
      </c>
      <c r="B2342" s="749" t="str">
        <f aca="false">C2342&amp;D2342&amp;E2342&amp;F2342&amp;G2342&amp;H2342</f>
        <v>ESCAVACAO,CARGA E TRANSPORTE DE MATERIAL DE 2ªCATEGORIA,UTILIZANDO MOTO-ESCAVO-TRANSPORTADOR,TRATOR(PUSHER),MOTONIVELADORA E TRATOR COM ESCARIFICADOR,ADMITINDO UMA DISTANCIA MEDIADE TRANSPORTE DE 500,00M</v>
      </c>
      <c r="C2342" s="749" t="s">
        <v>12388</v>
      </c>
      <c r="D2342" s="749" t="s">
        <v>12389</v>
      </c>
      <c r="E2342" s="749" t="s">
        <v>12390</v>
      </c>
      <c r="F2342" s="749" t="s">
        <v>12416</v>
      </c>
      <c r="I2342" s="749" t="s">
        <v>2478</v>
      </c>
      <c r="J2342" s="749" t="n">
        <v>19.59</v>
      </c>
    </row>
    <row collapsed="false" customFormat="false" customHeight="true" hidden="true" ht="12.75" outlineLevel="0" r="2343">
      <c r="A2343" s="749" t="s">
        <v>12417</v>
      </c>
      <c r="B2343" s="749" t="str">
        <f aca="false">C2343&amp;D2343&amp;E2343&amp;F2343&amp;G2343&amp;H2343</f>
        <v>ESCAVACAO,CARGA E TRANSPORTE DE MATERIAL DE 2ªCATEGORIA,UTILIZANDO MOTO-ESCAVO-TRANSPORTADOR,TRATOR(PUSHER),MOTONIVELADORA E TRATOR COM ESCARIFICADOR,ADMITINDO UMA DISTANCIA MEDIADE TRANSPORTE DE 500,00M</v>
      </c>
      <c r="C2343" s="749" t="s">
        <v>12388</v>
      </c>
      <c r="D2343" s="749" t="s">
        <v>12389</v>
      </c>
      <c r="E2343" s="749" t="s">
        <v>12390</v>
      </c>
      <c r="F2343" s="749" t="s">
        <v>12416</v>
      </c>
      <c r="I2343" s="749" t="s">
        <v>2478</v>
      </c>
      <c r="J2343" s="749" t="n">
        <v>19.4</v>
      </c>
    </row>
    <row collapsed="false" customFormat="false" customHeight="true" hidden="true" ht="12.75" outlineLevel="0" r="2344">
      <c r="A2344" s="749" t="s">
        <v>12418</v>
      </c>
      <c r="B2344" s="749" t="str">
        <f aca="false">C2344&amp;D2344&amp;E2344&amp;F2344&amp;G2344&amp;H2344</f>
        <v>ESCAVACAO,CARGA E TRANSPORTE DE MATERIAL DE 2ªCATEGORIA,UTILIZANDO MOTO-ESCAVO-TRANSPORTADOR,TRATOR(PUSHER),MOTONIVELADORA E TRATOR COM ESCARIFICADOR,ADMITINDO UMA DISTANCIA MEDIADE TRANSPORTE DE 550,00M</v>
      </c>
      <c r="C2344" s="749" t="s">
        <v>12388</v>
      </c>
      <c r="D2344" s="749" t="s">
        <v>12389</v>
      </c>
      <c r="E2344" s="749" t="s">
        <v>12390</v>
      </c>
      <c r="F2344" s="749" t="s">
        <v>12419</v>
      </c>
      <c r="I2344" s="749" t="s">
        <v>2478</v>
      </c>
      <c r="J2344" s="749" t="n">
        <v>20.88</v>
      </c>
    </row>
    <row collapsed="false" customFormat="false" customHeight="true" hidden="true" ht="12.75" outlineLevel="0" r="2345">
      <c r="A2345" s="749" t="s">
        <v>12420</v>
      </c>
      <c r="B2345" s="749" t="str">
        <f aca="false">C2345&amp;D2345&amp;E2345&amp;F2345&amp;G2345&amp;H2345</f>
        <v>ESCAVACAO,CARGA E TRANSPORTE DE MATERIAL DE 2ªCATEGORIA,UTILIZANDO MOTO-ESCAVO-TRANSPORTADOR,TRATOR(PUSHER),MOTONIVELADORA E TRATOR COM ESCARIFICADOR,ADMITINDO UMA DISTANCIA MEDIADE TRANSPORTE DE 550,00M</v>
      </c>
      <c r="C2345" s="749" t="s">
        <v>12388</v>
      </c>
      <c r="D2345" s="749" t="s">
        <v>12389</v>
      </c>
      <c r="E2345" s="749" t="s">
        <v>12390</v>
      </c>
      <c r="F2345" s="749" t="s">
        <v>12419</v>
      </c>
      <c r="I2345" s="749" t="s">
        <v>2478</v>
      </c>
      <c r="J2345" s="749" t="n">
        <v>20.69</v>
      </c>
    </row>
    <row collapsed="false" customFormat="false" customHeight="true" hidden="true" ht="12.75" outlineLevel="0" r="2346">
      <c r="A2346" s="749" t="s">
        <v>12421</v>
      </c>
      <c r="B2346" s="749" t="str">
        <f aca="false">C2346&amp;D2346&amp;E2346&amp;F2346&amp;G2346&amp;H2346</f>
        <v>ESCAVACAO,CARGA E TRANSPORTE DE MATERIAL DE 2ªCATEGORIA,UTILIZANDO MOTO-ESCAVO-TRAMSPORTADOR,TRATOR(PUSHER),MOTONIVELADORA E TRATOR COM ESCARIFICADOR,ADMITINDO UMA DISTANCIA MEDIADE TRANSPORTE DE 600,00M</v>
      </c>
      <c r="C2346" s="749" t="s">
        <v>12388</v>
      </c>
      <c r="D2346" s="749" t="s">
        <v>12422</v>
      </c>
      <c r="E2346" s="749" t="s">
        <v>12390</v>
      </c>
      <c r="F2346" s="749" t="s">
        <v>12423</v>
      </c>
      <c r="I2346" s="749" t="s">
        <v>2478</v>
      </c>
      <c r="J2346" s="749" t="n">
        <v>22.35</v>
      </c>
    </row>
    <row collapsed="false" customFormat="false" customHeight="true" hidden="true" ht="12.75" outlineLevel="0" r="2347">
      <c r="A2347" s="749" t="s">
        <v>12424</v>
      </c>
      <c r="B2347" s="749" t="str">
        <f aca="false">C2347&amp;D2347&amp;E2347&amp;F2347&amp;G2347&amp;H2347</f>
        <v>ESCAVACAO,CARGA E TRANSPORTE DE MATERIAL DE 2ªCATEGORIA,UTILIZANDO MOTO-ESCAVO-TRAMSPORTADOR,TRATOR(PUSHER),MOTONIVELADORA E TRATOR COM ESCARIFICADOR,ADMITINDO UMA DISTANCIA MEDIADE TRANSPORTE DE 600,00M</v>
      </c>
      <c r="C2347" s="749" t="s">
        <v>12388</v>
      </c>
      <c r="D2347" s="749" t="s">
        <v>12422</v>
      </c>
      <c r="E2347" s="749" t="s">
        <v>12390</v>
      </c>
      <c r="F2347" s="749" t="s">
        <v>12423</v>
      </c>
      <c r="I2347" s="749" t="s">
        <v>2478</v>
      </c>
      <c r="J2347" s="749" t="n">
        <v>22.14</v>
      </c>
    </row>
    <row collapsed="false" customFormat="false" customHeight="true" hidden="true" ht="12.75" outlineLevel="0" r="2348">
      <c r="A2348" s="749" t="s">
        <v>12425</v>
      </c>
      <c r="B2348" s="749" t="str">
        <f aca="false">C2348&amp;D2348&amp;E2348&amp;F2348&amp;G2348&amp;H2348</f>
        <v>ESCAVACAO,CARGA E TRANSPORTE DE MATERIAL DE 2ªCATEGORIA,UTILIZANDO MOTO-ESCAVO-TRANSPORTADOR,TRATOR(PUSHER),MOTONIVELADORA E TRATOR COM ESCARIFICADOR,ADMITINDO UMA DISTANCIA MEDIADE TRANSPORTE DE 650,00M</v>
      </c>
      <c r="C2348" s="749" t="s">
        <v>12388</v>
      </c>
      <c r="D2348" s="749" t="s">
        <v>12389</v>
      </c>
      <c r="E2348" s="749" t="s">
        <v>12390</v>
      </c>
      <c r="F2348" s="749" t="s">
        <v>12426</v>
      </c>
      <c r="I2348" s="749" t="s">
        <v>2478</v>
      </c>
      <c r="J2348" s="749" t="n">
        <v>23.75</v>
      </c>
    </row>
    <row collapsed="false" customFormat="false" customHeight="true" hidden="true" ht="12.75" outlineLevel="0" r="2349">
      <c r="A2349" s="749" t="s">
        <v>12427</v>
      </c>
      <c r="B2349" s="749" t="str">
        <f aca="false">C2349&amp;D2349&amp;E2349&amp;F2349&amp;G2349&amp;H2349</f>
        <v>ESCAVACAO,CARGA E TRANSPORTE DE MATERIAL DE 2ªCATEGORIA,UTILIZANDO MOTO-ESCAVO-TRANSPORTADOR,TRATOR(PUSHER),MOTONIVELADORA E TRATOR COM ESCARIFICADOR,ADMITINDO UMA DISTANCIA MEDIADE TRANSPORTE DE 650,00M</v>
      </c>
      <c r="C2349" s="749" t="s">
        <v>12388</v>
      </c>
      <c r="D2349" s="749" t="s">
        <v>12389</v>
      </c>
      <c r="E2349" s="749" t="s">
        <v>12390</v>
      </c>
      <c r="F2349" s="749" t="s">
        <v>12426</v>
      </c>
      <c r="I2349" s="749" t="s">
        <v>2478</v>
      </c>
      <c r="J2349" s="749" t="n">
        <v>23.53</v>
      </c>
    </row>
    <row collapsed="false" customFormat="false" customHeight="true" hidden="true" ht="12.75" outlineLevel="0" r="2350">
      <c r="A2350" s="749" t="s">
        <v>12428</v>
      </c>
      <c r="B2350" s="749" t="str">
        <f aca="false">C2350&amp;D2350&amp;E2350&amp;F2350&amp;G2350&amp;H2350</f>
        <v>ESCAVACAO,CARGA E TRANSPORTE DE MATERIAL DE 2ªCATEGORIA,UTILIZANDO MOTO-ESCAVO-TRANSPORTADOR,TRATOR(PUSHER),MOTONIVELADORA E TRATOR COM ESCARIFICADOR,ADMITINDO UMA DISTANCIA MEDIADE TRANSPORTE DE 700,00M</v>
      </c>
      <c r="C2350" s="749" t="s">
        <v>12388</v>
      </c>
      <c r="D2350" s="749" t="s">
        <v>12389</v>
      </c>
      <c r="E2350" s="749" t="s">
        <v>12390</v>
      </c>
      <c r="F2350" s="749" t="s">
        <v>12429</v>
      </c>
      <c r="I2350" s="749" t="s">
        <v>2478</v>
      </c>
      <c r="J2350" s="749" t="n">
        <v>25</v>
      </c>
    </row>
    <row collapsed="false" customFormat="false" customHeight="true" hidden="true" ht="12.75" outlineLevel="0" r="2351">
      <c r="A2351" s="749" t="s">
        <v>12430</v>
      </c>
      <c r="B2351" s="749" t="str">
        <f aca="false">C2351&amp;D2351&amp;E2351&amp;F2351&amp;G2351&amp;H2351</f>
        <v>ESCAVACAO,CARGA E TRANSPORTE DE MATERIAL DE 2ªCATEGORIA,UTILIZANDO MOTO-ESCAVO-TRANSPORTADOR,TRATOR(PUSHER),MOTONIVELADORA E TRATOR COM ESCARIFICADOR,ADMITINDO UMA DISTANCIA MEDIADE TRANSPORTE DE 700,00M</v>
      </c>
      <c r="C2351" s="749" t="s">
        <v>12388</v>
      </c>
      <c r="D2351" s="749" t="s">
        <v>12389</v>
      </c>
      <c r="E2351" s="749" t="s">
        <v>12390</v>
      </c>
      <c r="F2351" s="749" t="s">
        <v>12429</v>
      </c>
      <c r="I2351" s="749" t="s">
        <v>2478</v>
      </c>
      <c r="J2351" s="749" t="n">
        <v>24.77</v>
      </c>
    </row>
    <row collapsed="false" customFormat="false" customHeight="true" hidden="true" ht="12.75" outlineLevel="0" r="2352">
      <c r="A2352" s="749" t="s">
        <v>12431</v>
      </c>
      <c r="B2352" s="749" t="str">
        <f aca="false">C2352&amp;D2352&amp;E2352&amp;F2352&amp;G2352&amp;H2352</f>
        <v>ESCAVACAO,CARGA E TRANSPORTE DE MATERIAL DE 2ªCATEGORIA,UTILIZANDO MOTO-ESCAVO-TRANSPORTADOR,TRATOR(PUSHER),MOTONIVELADORA E TRATOR COM ESCARIFICADOR,ADMITINDO UMA DISTANCIA MEDIADE TRANSPORTE DE 750,00M</v>
      </c>
      <c r="C2352" s="749" t="s">
        <v>12388</v>
      </c>
      <c r="D2352" s="749" t="s">
        <v>12389</v>
      </c>
      <c r="E2352" s="749" t="s">
        <v>12390</v>
      </c>
      <c r="F2352" s="749" t="s">
        <v>12432</v>
      </c>
      <c r="I2352" s="749" t="s">
        <v>2478</v>
      </c>
      <c r="J2352" s="749" t="n">
        <v>26.39</v>
      </c>
    </row>
    <row collapsed="false" customFormat="false" customHeight="true" hidden="true" ht="12.75" outlineLevel="0" r="2353">
      <c r="A2353" s="749" t="s">
        <v>12433</v>
      </c>
      <c r="B2353" s="749" t="str">
        <f aca="false">C2353&amp;D2353&amp;E2353&amp;F2353&amp;G2353&amp;H2353</f>
        <v>ESCAVACAO,CARGA E TRANSPORTE DE MATERIAL DE 2ªCATEGORIA,UTILIZANDO MOTO-ESCAVO-TRANSPORTADOR,TRATOR(PUSHER),MOTONIVELADORA E TRATOR COM ESCARIFICADOR,ADMITINDO UMA DISTANCIA MEDIADE TRANSPORTE DE 750,00M</v>
      </c>
      <c r="C2353" s="749" t="s">
        <v>12388</v>
      </c>
      <c r="D2353" s="749" t="s">
        <v>12389</v>
      </c>
      <c r="E2353" s="749" t="s">
        <v>12390</v>
      </c>
      <c r="F2353" s="749" t="s">
        <v>12432</v>
      </c>
      <c r="I2353" s="749" t="s">
        <v>2478</v>
      </c>
      <c r="J2353" s="749" t="n">
        <v>26.14</v>
      </c>
    </row>
    <row collapsed="false" customFormat="false" customHeight="true" hidden="true" ht="12.75" outlineLevel="0" r="2354">
      <c r="A2354" s="749" t="s">
        <v>12434</v>
      </c>
      <c r="B2354" s="749" t="str">
        <f aca="false">C2354&amp;D2354&amp;E2354&amp;F2354&amp;G2354&amp;H2354</f>
        <v>ESCAVACAO,CARGA E TRANSPORTE DE MATERIAL DE 2ªCATEGORIA,UTILIZANDO MOTO-ESCAVO-TRANSPORTADOR,TRATOR(PUSHER),MOTONIVELADORA E TRATOR COM ESCARIFICADOR,ADMITINDO UMA DISTANCIA MEDIADE TRANSPORTE DE 800,00M</v>
      </c>
      <c r="C2354" s="749" t="s">
        <v>12388</v>
      </c>
      <c r="D2354" s="749" t="s">
        <v>12389</v>
      </c>
      <c r="E2354" s="749" t="s">
        <v>12390</v>
      </c>
      <c r="F2354" s="749" t="s">
        <v>12435</v>
      </c>
      <c r="I2354" s="749" t="s">
        <v>2478</v>
      </c>
      <c r="J2354" s="749" t="n">
        <v>27.94</v>
      </c>
    </row>
    <row collapsed="false" customFormat="false" customHeight="true" hidden="true" ht="12.75" outlineLevel="0" r="2355">
      <c r="A2355" s="749" t="s">
        <v>12436</v>
      </c>
      <c r="B2355" s="749" t="str">
        <f aca="false">C2355&amp;D2355&amp;E2355&amp;F2355&amp;G2355&amp;H2355</f>
        <v>ESCAVACAO,CARGA E TRANSPORTE DE MATERIAL DE 2ªCATEGORIA,UTILIZANDO MOTO-ESCAVO-TRANSPORTADOR,TRATOR(PUSHER),MOTONIVELADORA E TRATOR COM ESCARIFICADOR,ADMITINDO UMA DISTANCIA MEDIADE TRANSPORTE DE 800,00M</v>
      </c>
      <c r="C2355" s="749" t="s">
        <v>12388</v>
      </c>
      <c r="D2355" s="749" t="s">
        <v>12389</v>
      </c>
      <c r="E2355" s="749" t="s">
        <v>12390</v>
      </c>
      <c r="F2355" s="749" t="s">
        <v>12435</v>
      </c>
      <c r="I2355" s="749" t="s">
        <v>2478</v>
      </c>
      <c r="J2355" s="749" t="n">
        <v>27.68</v>
      </c>
    </row>
    <row collapsed="false" customFormat="false" customHeight="true" hidden="true" ht="12.75" outlineLevel="0" r="2356">
      <c r="A2356" s="749" t="s">
        <v>12437</v>
      </c>
      <c r="B2356" s="749" t="str">
        <f aca="false">C2356&amp;D2356&amp;E2356&amp;F2356&amp;G2356&amp;H2356</f>
        <v>ESCAVACAO,CARGA E TRANSPORTE DE MATERIAL DE 2ªCATEGORIA,UTILIZANDO MOTO-ESCAVO-TRANSPORTADOR,TRATOR(PUSHER),MOTONIVELADORA E TRATOR COM ESCARIFICADOR,ADMITINDO UMA DISTANCIA MEDIADE TRANSPORTE DE 850,00M</v>
      </c>
      <c r="C2356" s="749" t="s">
        <v>12388</v>
      </c>
      <c r="D2356" s="749" t="s">
        <v>12389</v>
      </c>
      <c r="E2356" s="749" t="s">
        <v>12390</v>
      </c>
      <c r="F2356" s="749" t="s">
        <v>12438</v>
      </c>
      <c r="I2356" s="749" t="s">
        <v>2478</v>
      </c>
      <c r="J2356" s="749" t="n">
        <v>29.23</v>
      </c>
    </row>
    <row collapsed="false" customFormat="false" customHeight="true" hidden="true" ht="12.75" outlineLevel="0" r="2357">
      <c r="A2357" s="749" t="s">
        <v>12439</v>
      </c>
      <c r="B2357" s="749" t="str">
        <f aca="false">C2357&amp;D2357&amp;E2357&amp;F2357&amp;G2357&amp;H2357</f>
        <v>ESCAVACAO,CARGA E TRANSPORTE DE MATERIAL DE 2ªCATEGORIA,UTILIZANDO MOTO-ESCAVO-TRANSPORTADOR,TRATOR(PUSHER),MOTONIVELADORA E TRATOR COM ESCARIFICADOR,ADMITINDO UMA DISTANCIA MEDIADE TRANSPORTE DE 850,00M</v>
      </c>
      <c r="C2357" s="749" t="s">
        <v>12388</v>
      </c>
      <c r="D2357" s="749" t="s">
        <v>12389</v>
      </c>
      <c r="E2357" s="749" t="s">
        <v>12390</v>
      </c>
      <c r="F2357" s="749" t="s">
        <v>12438</v>
      </c>
      <c r="I2357" s="749" t="s">
        <v>2478</v>
      </c>
      <c r="J2357" s="749" t="n">
        <v>28.96</v>
      </c>
    </row>
    <row collapsed="false" customFormat="false" customHeight="true" hidden="true" ht="12.75" outlineLevel="0" r="2358">
      <c r="A2358" s="749" t="s">
        <v>12440</v>
      </c>
      <c r="B2358" s="749" t="str">
        <f aca="false">C2358&amp;D2358&amp;E2358&amp;F2358&amp;G2358&amp;H2358</f>
        <v>ESCAVACAO,CARGA E TRANSPORTE DE MATERIAL DE 2ªCATEGORIA,UTILIZANDO MOTO-ESCAVO-TRANSPORTADOR,TRATOR(PUSHER),MOTONIVELADORA E TRATOR COM ESCARIFICADOR,ADMITINDO UMA DISTANCIA MEDIADE TRANSPORTE DE 900,00M</v>
      </c>
      <c r="C2358" s="749" t="s">
        <v>12388</v>
      </c>
      <c r="D2358" s="749" t="s">
        <v>12389</v>
      </c>
      <c r="E2358" s="749" t="s">
        <v>12390</v>
      </c>
      <c r="F2358" s="749" t="s">
        <v>12441</v>
      </c>
      <c r="I2358" s="749" t="s">
        <v>2478</v>
      </c>
      <c r="J2358" s="749" t="n">
        <v>30.65</v>
      </c>
    </row>
    <row collapsed="false" customFormat="false" customHeight="true" hidden="true" ht="12.75" outlineLevel="0" r="2359">
      <c r="A2359" s="749" t="s">
        <v>12442</v>
      </c>
      <c r="B2359" s="749" t="str">
        <f aca="false">C2359&amp;D2359&amp;E2359&amp;F2359&amp;G2359&amp;H2359</f>
        <v>ESCAVACAO,CARGA E TRANSPORTE DE MATERIAL DE 2ªCATEGORIA,UTILIZANDO MOTO-ESCAVO-TRANSPORTADOR,TRATOR(PUSHER),MOTONIVELADORA E TRATOR COM ESCARIFICADOR,ADMITINDO UMA DISTANCIA MEDIADE TRANSPORTE DE 900,00M</v>
      </c>
      <c r="C2359" s="749" t="s">
        <v>12388</v>
      </c>
      <c r="D2359" s="749" t="s">
        <v>12389</v>
      </c>
      <c r="E2359" s="749" t="s">
        <v>12390</v>
      </c>
      <c r="F2359" s="749" t="s">
        <v>12441</v>
      </c>
      <c r="I2359" s="749" t="s">
        <v>2478</v>
      </c>
      <c r="J2359" s="749" t="n">
        <v>30.36</v>
      </c>
    </row>
    <row collapsed="false" customFormat="false" customHeight="true" hidden="true" ht="12.75" outlineLevel="0" r="2360">
      <c r="A2360" s="749" t="s">
        <v>12443</v>
      </c>
      <c r="B2360" s="749" t="str">
        <f aca="false">C2360&amp;D2360&amp;E2360&amp;F2360&amp;G2360&amp;H2360</f>
        <v>ESCAVACAO,CARGA E TRANSPORTE DE MATERIAL DE 2ªCATEGORIA,UTILIZANDO MOTO-ESCAVO-TRANSPORTADOR,TRATOR(PUSHER),MOTONIVELADORA E TRATOR COM ESCARIFICADOR,ADMITINDO UMA DISTANCIA MEDIADE TRANSPORTE DE 950,00M</v>
      </c>
      <c r="C2360" s="749" t="s">
        <v>12388</v>
      </c>
      <c r="D2360" s="749" t="s">
        <v>12389</v>
      </c>
      <c r="E2360" s="749" t="s">
        <v>12390</v>
      </c>
      <c r="F2360" s="749" t="s">
        <v>12444</v>
      </c>
      <c r="I2360" s="749" t="s">
        <v>2478</v>
      </c>
      <c r="J2360" s="749" t="n">
        <v>31.68</v>
      </c>
    </row>
    <row collapsed="false" customFormat="false" customHeight="true" hidden="true" ht="12.75" outlineLevel="0" r="2361">
      <c r="A2361" s="749" t="s">
        <v>12445</v>
      </c>
      <c r="B2361" s="749" t="str">
        <f aca="false">C2361&amp;D2361&amp;E2361&amp;F2361&amp;G2361&amp;H2361</f>
        <v>ESCAVACAO,CARGA E TRANSPORTE DE MATERIAL DE 2ªCATEGORIA,UTILIZANDO MOTO-ESCAVO-TRANSPORTADOR,TRATOR(PUSHER),MOTONIVELADORA E TRATOR COM ESCARIFICADOR,ADMITINDO UMA DISTANCIA MEDIADE TRANSPORTE DE 950,00M</v>
      </c>
      <c r="C2361" s="749" t="s">
        <v>12388</v>
      </c>
      <c r="D2361" s="749" t="s">
        <v>12389</v>
      </c>
      <c r="E2361" s="749" t="s">
        <v>12390</v>
      </c>
      <c r="F2361" s="749" t="s">
        <v>12444</v>
      </c>
      <c r="I2361" s="749" t="s">
        <v>2478</v>
      </c>
      <c r="J2361" s="749" t="n">
        <v>31.38</v>
      </c>
    </row>
    <row collapsed="false" customFormat="false" customHeight="true" hidden="true" ht="12.75" outlineLevel="0" r="2362">
      <c r="A2362" s="749" t="s">
        <v>12446</v>
      </c>
      <c r="B2362" s="749" t="str">
        <f aca="false">C2362&amp;D2362&amp;E2362&amp;F2362&amp;G2362&amp;H2362</f>
        <v>ESCAVACAO,CARGA E TRANSPORTE DE MATERIAL DE 2ªCATEGORIA,UTILIZANDO MOTO-ESCAVO-TRANSPORTADOR,TRATOR(PUSHER),MOTONIVELADORA E TRATOR COM ESCARIFICADOR,ADMITINDO UMA DISTANCIA MEDIADE TRANSPORTE DE 1000,00M</v>
      </c>
      <c r="C2362" s="749" t="s">
        <v>12388</v>
      </c>
      <c r="D2362" s="749" t="s">
        <v>12389</v>
      </c>
      <c r="E2362" s="749" t="s">
        <v>12390</v>
      </c>
      <c r="F2362" s="749" t="s">
        <v>12447</v>
      </c>
      <c r="I2362" s="749" t="s">
        <v>2478</v>
      </c>
      <c r="J2362" s="749" t="n">
        <v>33.33</v>
      </c>
    </row>
    <row collapsed="false" customFormat="false" customHeight="true" hidden="true" ht="12.75" outlineLevel="0" r="2363">
      <c r="A2363" s="749" t="s">
        <v>12448</v>
      </c>
      <c r="B2363" s="749" t="str">
        <f aca="false">C2363&amp;D2363&amp;E2363&amp;F2363&amp;G2363&amp;H2363</f>
        <v>ESCAVACAO,CARGA E TRANSPORTE DE MATERIAL DE 2ªCATEGORIA,UTILIZANDO MOTO-ESCAVO-TRANSPORTADOR,TRATOR(PUSHER),MOTONIVELADORA E TRATOR COM ESCARIFICADOR,ADMITINDO UMA DISTANCIA MEDIADE TRANSPORTE DE 1000,00M</v>
      </c>
      <c r="C2363" s="749" t="s">
        <v>12388</v>
      </c>
      <c r="D2363" s="749" t="s">
        <v>12389</v>
      </c>
      <c r="E2363" s="749" t="s">
        <v>12390</v>
      </c>
      <c r="F2363" s="749" t="s">
        <v>12447</v>
      </c>
      <c r="I2363" s="749" t="s">
        <v>2478</v>
      </c>
      <c r="J2363" s="749" t="n">
        <v>33.02</v>
      </c>
    </row>
    <row collapsed="false" customFormat="false" customHeight="true" hidden="true" ht="12.75" outlineLevel="0" r="2364">
      <c r="A2364" s="749" t="s">
        <v>12449</v>
      </c>
      <c r="B2364" s="749" t="str">
        <f aca="false">C2364&amp;D2364&amp;E2364&amp;F2364&amp;G2364&amp;H2364</f>
        <v>ESCAVACAO,CARGA E TRANSPORTE DE MATERIAL DE 2ªCATEGORIA,UTILIZANDO MOTO-ESCAVO-TRANSPORTADOR,TRATOR(PUSHER),MOTONIVELADORA E TRATOR COM ESCARIFICADOR,ADMITINDO UMA DISTANCIA MEDIADE TRANSPORTE DE 1050,00M</v>
      </c>
      <c r="C2364" s="749" t="s">
        <v>12388</v>
      </c>
      <c r="D2364" s="749" t="s">
        <v>12389</v>
      </c>
      <c r="E2364" s="749" t="s">
        <v>12390</v>
      </c>
      <c r="F2364" s="749" t="s">
        <v>12450</v>
      </c>
      <c r="I2364" s="749" t="s">
        <v>2478</v>
      </c>
      <c r="J2364" s="749" t="n">
        <v>34.55</v>
      </c>
    </row>
    <row collapsed="false" customFormat="false" customHeight="true" hidden="true" ht="12.75" outlineLevel="0" r="2365">
      <c r="A2365" s="749" t="s">
        <v>12451</v>
      </c>
      <c r="B2365" s="749" t="str">
        <f aca="false">C2365&amp;D2365&amp;E2365&amp;F2365&amp;G2365&amp;H2365</f>
        <v>ESCAVACAO,CARGA E TRANSPORTE DE MATERIAL DE 2ªCATEGORIA,UTILIZANDO MOTO-ESCAVO-TRANSPORTADOR,TRATOR(PUSHER),MOTONIVELADORA E TRATOR COM ESCARIFICADOR,ADMITINDO UMA DISTANCIA MEDIADE TRANSPORTE DE 1050,00M</v>
      </c>
      <c r="C2365" s="749" t="s">
        <v>12388</v>
      </c>
      <c r="D2365" s="749" t="s">
        <v>12389</v>
      </c>
      <c r="E2365" s="749" t="s">
        <v>12390</v>
      </c>
      <c r="F2365" s="749" t="s">
        <v>12450</v>
      </c>
      <c r="I2365" s="749" t="s">
        <v>2478</v>
      </c>
      <c r="J2365" s="749" t="n">
        <v>34.23</v>
      </c>
    </row>
    <row collapsed="false" customFormat="false" customHeight="true" hidden="true" ht="12.75" outlineLevel="0" r="2366">
      <c r="A2366" s="749" t="s">
        <v>12452</v>
      </c>
      <c r="B2366" s="749" t="str">
        <f aca="false">C2366&amp;D2366&amp;E2366&amp;F2366&amp;G2366&amp;H2366</f>
        <v>ESCAVACAO,CARGA E TRANSPORTE DE MATERIAL DE 2ªCATEGORIA,UTILIZANDO MOTO-ESCAVO-TRANSPORTADOR,TRATOR(PUSHER),MOTONIVELADORA E TRATOR COM ESCARIFICADOR,ADMITINDO UMA DISTANCIA MEDIADE TRANSPORTE DE 1100,00M</v>
      </c>
      <c r="C2366" s="749" t="s">
        <v>12388</v>
      </c>
      <c r="D2366" s="749" t="s">
        <v>12389</v>
      </c>
      <c r="E2366" s="749" t="s">
        <v>12390</v>
      </c>
      <c r="F2366" s="749" t="s">
        <v>12453</v>
      </c>
      <c r="I2366" s="749" t="s">
        <v>2478</v>
      </c>
      <c r="J2366" s="749" t="n">
        <v>35.85</v>
      </c>
    </row>
    <row collapsed="false" customFormat="false" customHeight="true" hidden="true" ht="12.75" outlineLevel="0" r="2367">
      <c r="A2367" s="749" t="s">
        <v>12454</v>
      </c>
      <c r="B2367" s="749" t="str">
        <f aca="false">C2367&amp;D2367&amp;E2367&amp;F2367&amp;G2367&amp;H2367</f>
        <v>ESCAVACAO,CARGA E TRANSPORTE DE MATERIAL DE 2ªCATEGORIA,UTILIZANDO MOTO-ESCAVO-TRANSPORTADOR,TRATOR(PUSHER),MOTONIVELADORA E TRATOR COM ESCARIFICADOR,ADMITINDO UMA DISTANCIA MEDIADE TRANSPORTE DE 1100,00M</v>
      </c>
      <c r="C2367" s="749" t="s">
        <v>12388</v>
      </c>
      <c r="D2367" s="749" t="s">
        <v>12389</v>
      </c>
      <c r="E2367" s="749" t="s">
        <v>12390</v>
      </c>
      <c r="F2367" s="749" t="s">
        <v>12453</v>
      </c>
      <c r="I2367" s="749" t="s">
        <v>2478</v>
      </c>
      <c r="J2367" s="749" t="n">
        <v>35.52</v>
      </c>
    </row>
    <row collapsed="false" customFormat="false" customHeight="true" hidden="true" ht="12.75" outlineLevel="0" r="2368">
      <c r="A2368" s="749" t="s">
        <v>12455</v>
      </c>
      <c r="B2368" s="749" t="str">
        <f aca="false">C2368&amp;D2368&amp;E2368&amp;F2368&amp;G2368&amp;H2368</f>
        <v>ESCAVACAO,CARGA E TRANSPORTE DE MATERIAL DE 2ªCATEGORIA,UTILIZANDO MOTO-ESCAVO-TRANSPORTADOR,TRATOR(PUSHER),MOTONIVELADORA E TRATOR COM ESCARIFICADOR,ADMITINDO UMA DISTANCIA MEDIADE TRANSPORTE DE 1150,00M</v>
      </c>
      <c r="C2368" s="749" t="s">
        <v>12388</v>
      </c>
      <c r="D2368" s="749" t="s">
        <v>12389</v>
      </c>
      <c r="E2368" s="749" t="s">
        <v>12390</v>
      </c>
      <c r="F2368" s="749" t="s">
        <v>12456</v>
      </c>
      <c r="I2368" s="749" t="s">
        <v>2478</v>
      </c>
      <c r="J2368" s="749" t="n">
        <v>37.26</v>
      </c>
    </row>
    <row collapsed="false" customFormat="false" customHeight="true" hidden="true" ht="12.75" outlineLevel="0" r="2369">
      <c r="A2369" s="749" t="s">
        <v>12457</v>
      </c>
      <c r="B2369" s="749" t="str">
        <f aca="false">C2369&amp;D2369&amp;E2369&amp;F2369&amp;G2369&amp;H2369</f>
        <v>ESCAVACAO,CARGA E TRANSPORTE DE MATERIAL DE 2ªCATEGORIA,UTILIZANDO MOTO-ESCAVO-TRANSPORTADOR,TRATOR(PUSHER),MOTONIVELADORA E TRATOR COM ESCARIFICADOR,ADMITINDO UMA DISTANCIA MEDIADE TRANSPORTE DE 1150,00M</v>
      </c>
      <c r="C2369" s="749" t="s">
        <v>12388</v>
      </c>
      <c r="D2369" s="749" t="s">
        <v>12389</v>
      </c>
      <c r="E2369" s="749" t="s">
        <v>12390</v>
      </c>
      <c r="F2369" s="749" t="s">
        <v>12456</v>
      </c>
      <c r="I2369" s="749" t="s">
        <v>2478</v>
      </c>
      <c r="J2369" s="749" t="n">
        <v>36.91</v>
      </c>
    </row>
    <row collapsed="false" customFormat="false" customHeight="true" hidden="true" ht="12.75" outlineLevel="0" r="2370">
      <c r="A2370" s="749" t="s">
        <v>12458</v>
      </c>
      <c r="B2370" s="749" t="str">
        <f aca="false">C2370&amp;D2370&amp;E2370&amp;F2370&amp;G2370&amp;H2370</f>
        <v>ESCAVACAO,CARGA E TRANSPORTE DE MATERIAL DE 2ªCATEGORIA,UTILIZANDO MOTO-ESCAVO-TRANSPORTADOR,TRATOR(PUSHER),MOTONIVELADORA E TRATOR COM ESCARIFICADOR,ADMITINDO UMA DISTANCIA MEDIADE TRANSPORTE DE 1200,00M</v>
      </c>
      <c r="C2370" s="749" t="s">
        <v>12388</v>
      </c>
      <c r="D2370" s="749" t="s">
        <v>12389</v>
      </c>
      <c r="E2370" s="749" t="s">
        <v>12390</v>
      </c>
      <c r="F2370" s="749" t="s">
        <v>12459</v>
      </c>
      <c r="I2370" s="749" t="s">
        <v>2478</v>
      </c>
      <c r="J2370" s="749" t="n">
        <v>38.78</v>
      </c>
    </row>
    <row collapsed="false" customFormat="false" customHeight="true" hidden="true" ht="12.75" outlineLevel="0" r="2371">
      <c r="A2371" s="749" t="s">
        <v>12460</v>
      </c>
      <c r="B2371" s="749" t="str">
        <f aca="false">C2371&amp;D2371&amp;E2371&amp;F2371&amp;G2371&amp;H2371</f>
        <v>ESCAVACAO,CARGA E TRANSPORTE DE MATERIAL DE 2ªCATEGORIA,UTILIZANDO MOTO-ESCAVO-TRANSPORTADOR,TRATOR(PUSHER),MOTONIVELADORA E TRATOR COM ESCARIFICADOR,ADMITINDO UMA DISTANCIA MEDIADE TRANSPORTE DE 1200,00M</v>
      </c>
      <c r="C2371" s="749" t="s">
        <v>12388</v>
      </c>
      <c r="D2371" s="749" t="s">
        <v>12389</v>
      </c>
      <c r="E2371" s="749" t="s">
        <v>12390</v>
      </c>
      <c r="F2371" s="749" t="s">
        <v>12459</v>
      </c>
      <c r="I2371" s="749" t="s">
        <v>2478</v>
      </c>
      <c r="J2371" s="749" t="n">
        <v>38.42</v>
      </c>
    </row>
    <row collapsed="false" customFormat="false" customHeight="true" hidden="true" ht="12.75" outlineLevel="0" r="2372">
      <c r="A2372" s="749" t="s">
        <v>12461</v>
      </c>
      <c r="B2372" s="749" t="str">
        <f aca="false">C2372&amp;D2372&amp;E2372&amp;F2372&amp;G2372&amp;H2372</f>
        <v>TRANSPORTE DE CARGA DE QUALQUER NATUREZA,EXCLUSIVE AS DESPESAS DE CARGA E DESCARGA,TANTO DE ESPERA DO CAMINHAO COMO DO SERVENTE OU EQUIPAMENTO AUXILIAR,A VELOCIDADE MEDIA DE 50KM/H,EM CAMINHAO DE CARROCERIA FIXA A OLEO DIESEL,COM CAPACIDADE UTIL DE 7,5T</v>
      </c>
      <c r="C2372" s="749" t="s">
        <v>12462</v>
      </c>
      <c r="D2372" s="749" t="s">
        <v>12463</v>
      </c>
      <c r="E2372" s="749" t="s">
        <v>12464</v>
      </c>
      <c r="F2372" s="749" t="s">
        <v>12465</v>
      </c>
      <c r="G2372" s="749" t="s">
        <v>12466</v>
      </c>
      <c r="I2372" s="749" t="s">
        <v>12467</v>
      </c>
      <c r="J2372" s="749" t="n">
        <v>0.63</v>
      </c>
    </row>
    <row collapsed="false" customFormat="false" customHeight="true" hidden="true" ht="12.75" outlineLevel="0" r="2373">
      <c r="A2373" s="749" t="s">
        <v>12468</v>
      </c>
      <c r="B2373" s="749" t="str">
        <f aca="false">C2373&amp;D2373&amp;E2373&amp;F2373&amp;G2373&amp;H2373</f>
        <v>TRANSPORTE DE CARGA DE QUALQUER NATUREZA,EXCLUSIVE AS DESPESAS DE CARGA E DESCARGA,TANTO DE ESPERA DO CAMINHAO COMO DO SERVENTE OU EQUIPAMENTO AUXILIAR,A VELOCIDADE MEDIA DE 50KM/H,EM CAMINHAO DE CARROCERIA FIXA A OLEO DIESEL,COM CAPACIDADE UTIL DE 7,5T</v>
      </c>
      <c r="C2373" s="749" t="s">
        <v>12462</v>
      </c>
      <c r="D2373" s="749" t="s">
        <v>12463</v>
      </c>
      <c r="E2373" s="749" t="s">
        <v>12464</v>
      </c>
      <c r="F2373" s="749" t="s">
        <v>12465</v>
      </c>
      <c r="G2373" s="749" t="s">
        <v>12466</v>
      </c>
      <c r="I2373" s="749" t="s">
        <v>12467</v>
      </c>
      <c r="J2373" s="749" t="n">
        <v>0.61</v>
      </c>
    </row>
    <row collapsed="false" customFormat="false" customHeight="true" hidden="true" ht="12.75" outlineLevel="0" r="2374">
      <c r="A2374" s="749" t="s">
        <v>12469</v>
      </c>
      <c r="B2374" s="749" t="str">
        <f aca="false">C2374&amp;D2374&amp;E2374&amp;F2374&amp;G2374&amp;H2374</f>
        <v>TRANSPORTE DE CARGA DE QUALQUER NATUREZA,EXCLUSIVE AS DESPESAS DE CARGA E DESCARGA,TANTO DE ESPERA DO CAMINHAO COMO DO SERVENTE OU EQUIPAMENTO AUXILIAR,A VELOCIDADE MEDIA DE 40KM/H,EM CAMINHAO DE CARROCERIA FIXA A OLEO DIESEL,COM CAPACIDADE UTIL DE 7,5T</v>
      </c>
      <c r="C2374" s="749" t="s">
        <v>12462</v>
      </c>
      <c r="D2374" s="749" t="s">
        <v>12463</v>
      </c>
      <c r="E2374" s="749" t="s">
        <v>12470</v>
      </c>
      <c r="F2374" s="749" t="s">
        <v>12465</v>
      </c>
      <c r="G2374" s="749" t="s">
        <v>12466</v>
      </c>
      <c r="I2374" s="749" t="s">
        <v>12467</v>
      </c>
      <c r="J2374" s="749" t="n">
        <v>0.8</v>
      </c>
    </row>
    <row collapsed="false" customFormat="false" customHeight="true" hidden="true" ht="12.75" outlineLevel="0" r="2375">
      <c r="A2375" s="749" t="s">
        <v>12471</v>
      </c>
      <c r="B2375" s="749" t="str">
        <f aca="false">C2375&amp;D2375&amp;E2375&amp;F2375&amp;G2375&amp;H2375</f>
        <v>TRANSPORTE DE CARGA DE QUALQUER NATUREZA,EXCLUSIVE AS DESPESAS DE CARGA E DESCARGA,TANTO DE ESPERA DO CAMINHAO COMO DO SERVENTE OU EQUIPAMENTO AUXILIAR,A VELOCIDADE MEDIA DE 40KM/H,EM CAMINHAO DE CARROCERIA FIXA A OLEO DIESEL,COM CAPACIDADE UTIL DE 7,5T</v>
      </c>
      <c r="C2375" s="749" t="s">
        <v>12462</v>
      </c>
      <c r="D2375" s="749" t="s">
        <v>12463</v>
      </c>
      <c r="E2375" s="749" t="s">
        <v>12470</v>
      </c>
      <c r="F2375" s="749" t="s">
        <v>12465</v>
      </c>
      <c r="G2375" s="749" t="s">
        <v>12466</v>
      </c>
      <c r="I2375" s="749" t="s">
        <v>12467</v>
      </c>
      <c r="J2375" s="749" t="n">
        <v>0.78</v>
      </c>
    </row>
    <row collapsed="false" customFormat="false" customHeight="true" hidden="true" ht="12.75" outlineLevel="0" r="2376">
      <c r="A2376" s="749" t="s">
        <v>12472</v>
      </c>
      <c r="B2376" s="749" t="str">
        <f aca="false">C2376&amp;D2376&amp;E2376&amp;F2376&amp;G2376&amp;H2376</f>
        <v>TRANSPORTE DE CARGA DE QUALQUER NATUREZA,EXCLUSIVE AS DESPESAS DE CARGA E DESCARGA,TANTO DE ESPERA DO CAMINHAO COMO DO SERVENTE OU EQUIPAMENTO AUXILIAR,A VELOCIDADE MEDIA DE 35KM/H,EM CAMINHAO DE CARROCERIA FIXA A OLEO DIESEL,COM CAPACIDADE UTIL DE 7,5T</v>
      </c>
      <c r="C2376" s="749" t="s">
        <v>12462</v>
      </c>
      <c r="D2376" s="749" t="s">
        <v>12463</v>
      </c>
      <c r="E2376" s="749" t="s">
        <v>12473</v>
      </c>
      <c r="F2376" s="749" t="s">
        <v>12465</v>
      </c>
      <c r="G2376" s="749" t="s">
        <v>12466</v>
      </c>
      <c r="I2376" s="749" t="s">
        <v>12467</v>
      </c>
      <c r="J2376" s="749" t="n">
        <v>0.9</v>
      </c>
    </row>
    <row collapsed="false" customFormat="false" customHeight="true" hidden="true" ht="12.75" outlineLevel="0" r="2377">
      <c r="A2377" s="749" t="s">
        <v>12474</v>
      </c>
      <c r="B2377" s="749" t="str">
        <f aca="false">C2377&amp;D2377&amp;E2377&amp;F2377&amp;G2377&amp;H2377</f>
        <v>TRANSPORTE DE CARGA DE QUALQUER NATUREZA,EXCLUSIVE AS DESPESAS DE CARGA E DESCARGA,TANTO DE ESPERA DO CAMINHAO COMO DO SERVENTE OU EQUIPAMENTO AUXILIAR,A VELOCIDADE MEDIA DE 35KM/H,EM CAMINHAO DE CARROCERIA FIXA A OLEO DIESEL,COM CAPACIDADE UTIL DE 7,5T</v>
      </c>
      <c r="C2377" s="749" t="s">
        <v>12462</v>
      </c>
      <c r="D2377" s="749" t="s">
        <v>12463</v>
      </c>
      <c r="E2377" s="749" t="s">
        <v>12473</v>
      </c>
      <c r="F2377" s="749" t="s">
        <v>12465</v>
      </c>
      <c r="G2377" s="749" t="s">
        <v>12466</v>
      </c>
      <c r="I2377" s="749" t="s">
        <v>12467</v>
      </c>
      <c r="J2377" s="749" t="n">
        <v>0.88</v>
      </c>
    </row>
    <row collapsed="false" customFormat="false" customHeight="true" hidden="true" ht="12.75" outlineLevel="0" r="2378">
      <c r="A2378" s="749" t="s">
        <v>12475</v>
      </c>
      <c r="B2378" s="749" t="str">
        <f aca="false">C2378&amp;D2378&amp;E2378&amp;F2378&amp;G2378&amp;H2378</f>
        <v>TRANSPORTE DE CARGA DE QUALQUER NATUREZA,EXCLUSIVE AS DESPESAS DE CARGA E DESCARGA,TANTO DE ESPERA DO CAMINHAO COMO DO SERVENTE OU EQUIPAMENTO AUXILIAR,A VELOCIDADE MEDIA DE 30KM/H,EM CAMINHAO DE CARROCERIA FIXA A OLEO DIESEL,COM CAPACIDADE UTIL DE 7,5T</v>
      </c>
      <c r="C2378" s="749" t="s">
        <v>12462</v>
      </c>
      <c r="D2378" s="749" t="s">
        <v>12463</v>
      </c>
      <c r="E2378" s="749" t="s">
        <v>12476</v>
      </c>
      <c r="F2378" s="749" t="s">
        <v>12465</v>
      </c>
      <c r="G2378" s="749" t="s">
        <v>12466</v>
      </c>
      <c r="I2378" s="749" t="s">
        <v>12467</v>
      </c>
      <c r="J2378" s="749" t="n">
        <v>1.06</v>
      </c>
    </row>
    <row collapsed="false" customFormat="false" customHeight="true" hidden="true" ht="12.75" outlineLevel="0" r="2379">
      <c r="A2379" s="749" t="s">
        <v>12477</v>
      </c>
      <c r="B2379" s="749" t="str">
        <f aca="false">C2379&amp;D2379&amp;E2379&amp;F2379&amp;G2379&amp;H2379</f>
        <v>TRANSPORTE DE CARGA DE QUALQUER NATUREZA,EXCLUSIVE AS DESPESAS DE CARGA E DESCARGA,TANTO DE ESPERA DO CAMINHAO COMO DO SERVENTE OU EQUIPAMENTO AUXILIAR,A VELOCIDADE MEDIA DE 30KM/H,EM CAMINHAO DE CARROCERIA FIXA A OLEO DIESEL,COM CAPACIDADE UTIL DE 7,5T</v>
      </c>
      <c r="C2379" s="749" t="s">
        <v>12462</v>
      </c>
      <c r="D2379" s="749" t="s">
        <v>12463</v>
      </c>
      <c r="E2379" s="749" t="s">
        <v>12476</v>
      </c>
      <c r="F2379" s="749" t="s">
        <v>12465</v>
      </c>
      <c r="G2379" s="749" t="s">
        <v>12466</v>
      </c>
      <c r="I2379" s="749" t="s">
        <v>12467</v>
      </c>
      <c r="J2379" s="749" t="n">
        <v>1.03</v>
      </c>
    </row>
    <row collapsed="false" customFormat="false" customHeight="true" hidden="true" ht="12.75" outlineLevel="0" r="2380">
      <c r="A2380" s="749" t="s">
        <v>12478</v>
      </c>
      <c r="B2380" s="749" t="str">
        <f aca="false">C2380&amp;D2380&amp;E2380&amp;F2380&amp;G2380&amp;H2380</f>
        <v>TRANSPORTE DE CARGA DE QUALQUER NATUREZA,EXCLUSIVE AS DESPESAS DE CARGA E DESCARGA,TANTO DE ESPERA DO CAMINHAO COMO DO SERVENTE OU EQUIPAMENTO AUXILIAR,A VELOCIDADE MEDIA DE 25KM/H,EM CAMINHAO DE CARROCEIRA FIXA A OLEO DIESEL,COM CAPACIDADE UTIL DE 7,5T</v>
      </c>
      <c r="C2380" s="749" t="s">
        <v>12462</v>
      </c>
      <c r="D2380" s="749" t="s">
        <v>12463</v>
      </c>
      <c r="E2380" s="749" t="s">
        <v>12479</v>
      </c>
      <c r="F2380" s="749" t="s">
        <v>12480</v>
      </c>
      <c r="G2380" s="749" t="s">
        <v>12466</v>
      </c>
      <c r="I2380" s="749" t="s">
        <v>12467</v>
      </c>
      <c r="J2380" s="749" t="n">
        <v>1.27</v>
      </c>
    </row>
    <row collapsed="false" customFormat="false" customHeight="true" hidden="true" ht="12.75" outlineLevel="0" r="2381">
      <c r="A2381" s="749" t="s">
        <v>12481</v>
      </c>
      <c r="B2381" s="749" t="str">
        <f aca="false">C2381&amp;D2381&amp;E2381&amp;F2381&amp;G2381&amp;H2381</f>
        <v>TRANSPORTE DE CARGA DE QUALQUER NATUREZA,EXCLUSIVE AS DESPESAS DE CARGA E DESCARGA,TANTO DE ESPERA DO CAMINHAO COMO DO SERVENTE OU EQUIPAMENTO AUXILIAR,A VELOCIDADE MEDIA DE 25KM/H,EM CAMINHAO DE CARROCEIRA FIXA A OLEO DIESEL,COM CAPACIDADE UTIL DE 7,5T</v>
      </c>
      <c r="C2381" s="749" t="s">
        <v>12462</v>
      </c>
      <c r="D2381" s="749" t="s">
        <v>12463</v>
      </c>
      <c r="E2381" s="749" t="s">
        <v>12479</v>
      </c>
      <c r="F2381" s="749" t="s">
        <v>12480</v>
      </c>
      <c r="G2381" s="749" t="s">
        <v>12466</v>
      </c>
      <c r="I2381" s="749" t="s">
        <v>12467</v>
      </c>
      <c r="J2381" s="749" t="n">
        <v>1.24</v>
      </c>
    </row>
    <row collapsed="false" customFormat="false" customHeight="true" hidden="true" ht="12.75" outlineLevel="0" r="2382">
      <c r="A2382" s="749" t="s">
        <v>12482</v>
      </c>
      <c r="B2382" s="749" t="str">
        <f aca="false">C2382&amp;D2382&amp;E2382&amp;F2382&amp;G2382&amp;H2382</f>
        <v>TRANSPORTE DE CARGA DE QUALQUER NATUREZA,EXCLUSIVE AS DESPESAS DE CARGA E DESCARGA,TANTO DE ESPERA DO CAMINHAO COMO DO SERVENTE OU EQUIPAMENTO AUXILIAR,A VELOCIDADE MEDIA DE 20KM/H,EM CAMINHAO DE CARROCERIA FIXA A OLEO DIESEL,COM CAPACIDADE UTIL DE 7,5T</v>
      </c>
      <c r="C2382" s="749" t="s">
        <v>12462</v>
      </c>
      <c r="D2382" s="749" t="s">
        <v>12463</v>
      </c>
      <c r="E2382" s="749" t="s">
        <v>12483</v>
      </c>
      <c r="F2382" s="749" t="s">
        <v>12465</v>
      </c>
      <c r="G2382" s="749" t="s">
        <v>12466</v>
      </c>
      <c r="I2382" s="749" t="s">
        <v>12467</v>
      </c>
      <c r="J2382" s="749" t="n">
        <v>1.58</v>
      </c>
    </row>
    <row collapsed="false" customFormat="false" customHeight="true" hidden="true" ht="12.75" outlineLevel="0" r="2383">
      <c r="A2383" s="749" t="s">
        <v>12484</v>
      </c>
      <c r="B2383" s="749" t="str">
        <f aca="false">C2383&amp;D2383&amp;E2383&amp;F2383&amp;G2383&amp;H2383</f>
        <v>TRANSPORTE DE CARGA DE QUALQUER NATUREZA,EXCLUSIVE AS DESPESAS DE CARGA E DESCARGA,TANTO DE ESPERA DO CAMINHAO COMO DO SERVENTE OU EQUIPAMENTO AUXILIAR,A VELOCIDADE MEDIA DE 20KM/H,EM CAMINHAO DE CARROCERIA FIXA A OLEO DIESEL,COM CAPACIDADE UTIL DE 7,5T</v>
      </c>
      <c r="C2383" s="749" t="s">
        <v>12462</v>
      </c>
      <c r="D2383" s="749" t="s">
        <v>12463</v>
      </c>
      <c r="E2383" s="749" t="s">
        <v>12483</v>
      </c>
      <c r="F2383" s="749" t="s">
        <v>12465</v>
      </c>
      <c r="G2383" s="749" t="s">
        <v>12466</v>
      </c>
      <c r="I2383" s="749" t="s">
        <v>12467</v>
      </c>
      <c r="J2383" s="749" t="n">
        <v>1.55</v>
      </c>
    </row>
    <row collapsed="false" customFormat="false" customHeight="true" hidden="true" ht="12.75" outlineLevel="0" r="2384">
      <c r="A2384" s="749" t="s">
        <v>12485</v>
      </c>
      <c r="B2384" s="749" t="str">
        <f aca="false">C2384&amp;D2384&amp;E2384&amp;F2384&amp;G2384&amp;H2384</f>
        <v>TRANSPORTE DE CARGA DE QUALQUER NATUREZA,EXCLUSIVE AS DESPESAS DE CARGA E DESCARGA,TANTO DE ESPERA DO CAMINHAO COMO DO SERVENTE OU EQUIPAMENTO AUXILIAR,A VELOCIDADE MEDIA DE 15KM/H,EM CAMINHAO DE CARROCERIA FIXA A OLEO DIESEL,COM CAPACIDADE UTIL DE 7,5T</v>
      </c>
      <c r="C2384" s="749" t="s">
        <v>12462</v>
      </c>
      <c r="D2384" s="749" t="s">
        <v>12463</v>
      </c>
      <c r="E2384" s="749" t="s">
        <v>12486</v>
      </c>
      <c r="F2384" s="749" t="s">
        <v>12465</v>
      </c>
      <c r="G2384" s="749" t="s">
        <v>12466</v>
      </c>
      <c r="I2384" s="749" t="s">
        <v>12467</v>
      </c>
      <c r="J2384" s="749" t="n">
        <v>2.12</v>
      </c>
    </row>
    <row collapsed="false" customFormat="false" customHeight="true" hidden="true" ht="12.75" outlineLevel="0" r="2385">
      <c r="A2385" s="749" t="s">
        <v>12487</v>
      </c>
      <c r="B2385" s="749" t="str">
        <f aca="false">C2385&amp;D2385&amp;E2385&amp;F2385&amp;G2385&amp;H2385</f>
        <v>TRANSPORTE DE CARGA DE QUALQUER NATUREZA,EXCLUSIVE AS DESPESAS DE CARGA E DESCARGA,TANTO DE ESPERA DO CAMINHAO COMO DO SERVENTE OU EQUIPAMENTO AUXILIAR,A VELOCIDADE MEDIA DE 15KM/H,EM CAMINHAO DE CARROCERIA FIXA A OLEO DIESEL,COM CAPACIDADE UTIL DE 7,5T</v>
      </c>
      <c r="C2385" s="749" t="s">
        <v>12462</v>
      </c>
      <c r="D2385" s="749" t="s">
        <v>12463</v>
      </c>
      <c r="E2385" s="749" t="s">
        <v>12486</v>
      </c>
      <c r="F2385" s="749" t="s">
        <v>12465</v>
      </c>
      <c r="G2385" s="749" t="s">
        <v>12466</v>
      </c>
      <c r="I2385" s="749" t="s">
        <v>12467</v>
      </c>
      <c r="J2385" s="749" t="n">
        <v>2.07</v>
      </c>
    </row>
    <row collapsed="false" customFormat="false" customHeight="true" hidden="true" ht="12.75" outlineLevel="0" r="2386">
      <c r="A2386" s="749" t="s">
        <v>12488</v>
      </c>
      <c r="B2386" s="749" t="str">
        <f aca="false">C2386&amp;D2386&amp;E2386&amp;F2386&amp;G2386&amp;H2386</f>
        <v>TRANSPORTE DE CARGA DE QUALQUER NATUREZA,EXCLUSIVE AS DESPESAS DE CARGA E DESCARGA,TANTO DE ESPERA DO CAMINHAO COMO DO SERVENTE OU EQUIPAMENTO AUXILIAR,A VELOCIDADE MEDIA DE 10KM/H,EM CAMINHAO DE CARROCERIA FIXA A OLEO DIESEL,COM CAPACIDADE UTIL DE 7,5T</v>
      </c>
      <c r="C2386" s="749" t="s">
        <v>12462</v>
      </c>
      <c r="D2386" s="749" t="s">
        <v>12463</v>
      </c>
      <c r="E2386" s="749" t="s">
        <v>12489</v>
      </c>
      <c r="F2386" s="749" t="s">
        <v>12465</v>
      </c>
      <c r="G2386" s="749" t="s">
        <v>12466</v>
      </c>
      <c r="I2386" s="749" t="s">
        <v>12467</v>
      </c>
      <c r="J2386" s="749" t="n">
        <v>3.18</v>
      </c>
    </row>
    <row collapsed="false" customFormat="false" customHeight="true" hidden="true" ht="12.75" outlineLevel="0" r="2387">
      <c r="A2387" s="749" t="s">
        <v>12490</v>
      </c>
      <c r="B2387" s="749" t="str">
        <f aca="false">C2387&amp;D2387&amp;E2387&amp;F2387&amp;G2387&amp;H2387</f>
        <v>TRANSPORTE DE CARGA DE QUALQUER NATUREZA,EXCLUSIVE AS DESPESAS DE CARGA E DESCARGA,TANTO DE ESPERA DO CAMINHAO COMO DO SERVENTE OU EQUIPAMENTO AUXILIAR,A VELOCIDADE MEDIA DE 10KM/H,EM CAMINHAO DE CARROCERIA FIXA A OLEO DIESEL,COM CAPACIDADE UTIL DE 7,5T</v>
      </c>
      <c r="C2387" s="749" t="s">
        <v>12462</v>
      </c>
      <c r="D2387" s="749" t="s">
        <v>12463</v>
      </c>
      <c r="E2387" s="749" t="s">
        <v>12489</v>
      </c>
      <c r="F2387" s="749" t="s">
        <v>12465</v>
      </c>
      <c r="G2387" s="749" t="s">
        <v>12466</v>
      </c>
      <c r="I2387" s="749" t="s">
        <v>12467</v>
      </c>
      <c r="J2387" s="749" t="n">
        <v>3.11</v>
      </c>
    </row>
    <row collapsed="false" customFormat="false" customHeight="true" hidden="true" ht="12.75" outlineLevel="0" r="2388">
      <c r="A2388" s="749" t="s">
        <v>12491</v>
      </c>
      <c r="B2388" s="749" t="str">
        <f aca="false">C2388&amp;D2388&amp;E2388&amp;F2388&amp;G2388&amp;H2388</f>
        <v>TRANSPORTE DE CARGA DE QUALQUER NATUREZA,EXCLUSIVE AS DESPESAS DE CARGA E DESCARGA,TANTO DE ESPERA DO CAMINHAO COMO DO SERVENTE OU EQUIPAMENTO AUXILIAR,A VELOCIDADE MEDIA DE 5KM/H,EM CAMINHAO DE CARROCERIA FIXA A OLEO DIESEL,COM CAPACIDADEUTIL DE 7,5T</v>
      </c>
      <c r="C2388" s="749" t="s">
        <v>12462</v>
      </c>
      <c r="D2388" s="749" t="s">
        <v>12463</v>
      </c>
      <c r="E2388" s="749" t="s">
        <v>12492</v>
      </c>
      <c r="F2388" s="749" t="s">
        <v>12493</v>
      </c>
      <c r="G2388" s="749" t="s">
        <v>12494</v>
      </c>
      <c r="I2388" s="749" t="s">
        <v>12467</v>
      </c>
      <c r="J2388" s="749" t="n">
        <v>6.36</v>
      </c>
    </row>
    <row collapsed="false" customFormat="false" customHeight="true" hidden="true" ht="12.75" outlineLevel="0" r="2389">
      <c r="A2389" s="749" t="s">
        <v>12495</v>
      </c>
      <c r="B2389" s="749" t="str">
        <f aca="false">C2389&amp;D2389&amp;E2389&amp;F2389&amp;G2389&amp;H2389</f>
        <v>TRANSPORTE DE CARGA DE QUALQUER NATUREZA,EXCLUSIVE AS DESPESAS DE CARGA E DESCARGA,TANTO DE ESPERA DO CAMINHAO COMO DO SERVENTE OU EQUIPAMENTO AUXILIAR,A VELOCIDADE MEDIA DE 5KM/H,EM CAMINHAO DE CARROCERIA FIXA A OLEO DIESEL,COM CAPACIDADEUTIL DE 7,5T</v>
      </c>
      <c r="C2389" s="749" t="s">
        <v>12462</v>
      </c>
      <c r="D2389" s="749" t="s">
        <v>12463</v>
      </c>
      <c r="E2389" s="749" t="s">
        <v>12492</v>
      </c>
      <c r="F2389" s="749" t="s">
        <v>12493</v>
      </c>
      <c r="G2389" s="749" t="s">
        <v>12494</v>
      </c>
      <c r="I2389" s="749" t="s">
        <v>12467</v>
      </c>
      <c r="J2389" s="749" t="n">
        <v>6.22</v>
      </c>
    </row>
    <row collapsed="false" customFormat="false" customHeight="true" hidden="true" ht="12.75" outlineLevel="0" r="2390">
      <c r="A2390" s="749" t="s">
        <v>12496</v>
      </c>
      <c r="B2390" s="749" t="str">
        <f aca="false">C2390&amp;D2390&amp;E2390&amp;F2390&amp;G2390&amp;H2390</f>
        <v>TRANSPORTE DE CARGA DE QUALQUER NATUREZA,EXCLUSIVE AS DESPESAS DE CARGA E DESCARGA,TANTO DE ESPERA DO CAMINHAO COMO DO SERVENTE OU EQUIPAMENTO AUXILIAR,A VELOCIDADE MEDIA DE 50KM/H,EM CAMINHAO TRUCADO DE CARROCERIA FIXA A OLEO DIESEL,COM CAPACIDADE UTIL DE 12T</v>
      </c>
      <c r="C2390" s="749" t="s">
        <v>12462</v>
      </c>
      <c r="D2390" s="749" t="s">
        <v>12463</v>
      </c>
      <c r="E2390" s="749" t="s">
        <v>12464</v>
      </c>
      <c r="F2390" s="749" t="s">
        <v>12497</v>
      </c>
      <c r="G2390" s="749" t="s">
        <v>12498</v>
      </c>
      <c r="I2390" s="749" t="s">
        <v>12467</v>
      </c>
      <c r="J2390" s="749" t="n">
        <v>0.48</v>
      </c>
    </row>
    <row collapsed="false" customFormat="false" customHeight="true" hidden="true" ht="12.75" outlineLevel="0" r="2391">
      <c r="A2391" s="749" t="s">
        <v>12499</v>
      </c>
      <c r="B2391" s="749" t="str">
        <f aca="false">C2391&amp;D2391&amp;E2391&amp;F2391&amp;G2391&amp;H2391</f>
        <v>TRANSPORTE DE CARGA DE QUALQUER NATUREZA,EXCLUSIVE AS DESPESAS DE CARGA E DESCARGA,TANTO DE ESPERA DO CAMINHAO COMO DO SERVENTE OU EQUIPAMENTO AUXILIAR,A VELOCIDADE MEDIA DE 50KM/H,EM CAMINHAO TRUCADO DE CARROCERIA FIXA A OLEO DIESEL,COM CAPACIDADE UTIL DE 12T</v>
      </c>
      <c r="C2391" s="749" t="s">
        <v>12462</v>
      </c>
      <c r="D2391" s="749" t="s">
        <v>12463</v>
      </c>
      <c r="E2391" s="749" t="s">
        <v>12464</v>
      </c>
      <c r="F2391" s="749" t="s">
        <v>12497</v>
      </c>
      <c r="G2391" s="749" t="s">
        <v>12498</v>
      </c>
      <c r="I2391" s="749" t="s">
        <v>12467</v>
      </c>
      <c r="J2391" s="749" t="n">
        <v>0.47</v>
      </c>
    </row>
    <row collapsed="false" customFormat="false" customHeight="true" hidden="true" ht="12.75" outlineLevel="0" r="2392">
      <c r="A2392" s="749" t="s">
        <v>12500</v>
      </c>
      <c r="B2392" s="749" t="str">
        <f aca="false">C2392&amp;D2392&amp;E2392&amp;F2392&amp;G2392&amp;H2392</f>
        <v>TRANSPORTE DE CARGA DE QUALQUER NATUREZA,EXCLUSIVE AS DESPESAS DE CARGA E DESCARGA,TANTO DE ESPERA DO CAMINHAO COMO DO SERVENTE OU EQUIPAMENTO AUXILIAR,A VELOCIDADE MEDIA DE 40KM/H,EM CAMINHAO TRUCADO DE CARROCERIA FIXA A OLEO DIESEL,COM CAPACIDADE UTIL DE 12T</v>
      </c>
      <c r="C2392" s="749" t="s">
        <v>12462</v>
      </c>
      <c r="D2392" s="749" t="s">
        <v>12463</v>
      </c>
      <c r="E2392" s="749" t="s">
        <v>12470</v>
      </c>
      <c r="F2392" s="749" t="s">
        <v>12497</v>
      </c>
      <c r="G2392" s="749" t="s">
        <v>12498</v>
      </c>
      <c r="I2392" s="749" t="s">
        <v>12467</v>
      </c>
      <c r="J2392" s="749" t="n">
        <v>0.61</v>
      </c>
    </row>
    <row collapsed="false" customFormat="false" customHeight="true" hidden="true" ht="12.75" outlineLevel="0" r="2393">
      <c r="A2393" s="749" t="s">
        <v>12501</v>
      </c>
      <c r="B2393" s="749" t="str">
        <f aca="false">C2393&amp;D2393&amp;E2393&amp;F2393&amp;G2393&amp;H2393</f>
        <v>TRANSPORTE DE CARGA DE QUALQUER NATUREZA,EXCLUSIVE AS DESPESAS DE CARGA E DESCARGA,TANTO DE ESPERA DO CAMINHAO COMO DO SERVENTE OU EQUIPAMENTO AUXILIAR,A VELOCIDADE MEDIA DE 40KM/H,EM CAMINHAO TRUCADO DE CARROCERIA FIXA A OLEO DIESEL,COM CAPACIDADE UTIL DE 12T</v>
      </c>
      <c r="C2393" s="749" t="s">
        <v>12462</v>
      </c>
      <c r="D2393" s="749" t="s">
        <v>12463</v>
      </c>
      <c r="E2393" s="749" t="s">
        <v>12470</v>
      </c>
      <c r="F2393" s="749" t="s">
        <v>12497</v>
      </c>
      <c r="G2393" s="749" t="s">
        <v>12498</v>
      </c>
      <c r="I2393" s="749" t="s">
        <v>12467</v>
      </c>
      <c r="J2393" s="749" t="n">
        <v>0.6</v>
      </c>
    </row>
    <row collapsed="false" customFormat="false" customHeight="true" hidden="true" ht="12.75" outlineLevel="0" r="2394">
      <c r="A2394" s="749" t="s">
        <v>12502</v>
      </c>
      <c r="B2394" s="749" t="str">
        <f aca="false">C2394&amp;D2394&amp;E2394&amp;F2394&amp;G2394&amp;H2394</f>
        <v>TRANSPORTE DE CARGA DE QUALQUER NATUREZA,EXCLUSIVE AS DESPESAS DE CARGA E DESCARGA,TANTO DE ESPERA DO CAMINHAO COMO DO SERVENTE OU EQUIPAMENTO AUXILIAR,A VELOCIDADE MEDIA DE 35KM/H,EM CAMINHAO TRUCADO DE CARROCERIA FIXA A OLEO DIESEL,COM CAPACIDADE UTIL DE 12T</v>
      </c>
      <c r="C2394" s="749" t="s">
        <v>12462</v>
      </c>
      <c r="D2394" s="749" t="s">
        <v>12463</v>
      </c>
      <c r="E2394" s="749" t="s">
        <v>12473</v>
      </c>
      <c r="F2394" s="749" t="s">
        <v>12497</v>
      </c>
      <c r="G2394" s="749" t="s">
        <v>12498</v>
      </c>
      <c r="I2394" s="749" t="s">
        <v>12467</v>
      </c>
      <c r="J2394" s="749" t="n">
        <v>0.69</v>
      </c>
    </row>
    <row collapsed="false" customFormat="false" customHeight="true" hidden="true" ht="12.75" outlineLevel="0" r="2395">
      <c r="A2395" s="749" t="s">
        <v>12503</v>
      </c>
      <c r="B2395" s="749" t="str">
        <f aca="false">C2395&amp;D2395&amp;E2395&amp;F2395&amp;G2395&amp;H2395</f>
        <v>TRANSPORTE DE CARGA DE QUALQUER NATUREZA,EXCLUSIVE AS DESPESAS DE CARGA E DESCARGA,TANTO DE ESPERA DO CAMINHAO COMO DO SERVENTE OU EQUIPAMENTO AUXILIAR,A VELOCIDADE MEDIA DE 35KM/H,EM CAMINHAO TRUCADO DE CARROCERIA FIXA A OLEO DIESEL,COM CAPACIDADE UTIL DE 12T</v>
      </c>
      <c r="C2395" s="749" t="s">
        <v>12462</v>
      </c>
      <c r="D2395" s="749" t="s">
        <v>12463</v>
      </c>
      <c r="E2395" s="749" t="s">
        <v>12473</v>
      </c>
      <c r="F2395" s="749" t="s">
        <v>12497</v>
      </c>
      <c r="G2395" s="749" t="s">
        <v>12498</v>
      </c>
      <c r="I2395" s="749" t="s">
        <v>12467</v>
      </c>
      <c r="J2395" s="749" t="n">
        <v>0.68</v>
      </c>
    </row>
    <row collapsed="false" customFormat="false" customHeight="true" hidden="true" ht="12.75" outlineLevel="0" r="2396">
      <c r="A2396" s="749" t="s">
        <v>12504</v>
      </c>
      <c r="B2396" s="749" t="str">
        <f aca="false">C2396&amp;D2396&amp;E2396&amp;F2396&amp;G2396&amp;H2396</f>
        <v>TRANSPORTE DE CARGA DE QUALQUER NATUREZA,EXCLUSIVE AS DESPESAS DE CARGA E DESCARGA,TANTO DE ESPERA DO CAMINHAO COMO DO SERVENTE OU EQUIPAMENTO AUXILIAR,A VELOCIDADE MEDIA DE 30KM/H,EM CAMINHAO TRUCADO DE CARROCERIA FIXA A OLEO DIESEL,COM CAPACIDADE UTIL DE 12T</v>
      </c>
      <c r="C2396" s="749" t="s">
        <v>12462</v>
      </c>
      <c r="D2396" s="749" t="s">
        <v>12463</v>
      </c>
      <c r="E2396" s="749" t="s">
        <v>12476</v>
      </c>
      <c r="F2396" s="749" t="s">
        <v>12497</v>
      </c>
      <c r="G2396" s="749" t="s">
        <v>12498</v>
      </c>
      <c r="I2396" s="749" t="s">
        <v>12467</v>
      </c>
      <c r="J2396" s="749" t="n">
        <v>0.81</v>
      </c>
    </row>
    <row collapsed="false" customFormat="false" customHeight="true" hidden="true" ht="12.75" outlineLevel="0" r="2397">
      <c r="A2397" s="749" t="s">
        <v>12505</v>
      </c>
      <c r="B2397" s="749" t="str">
        <f aca="false">C2397&amp;D2397&amp;E2397&amp;F2397&amp;G2397&amp;H2397</f>
        <v>TRANSPORTE DE CARGA DE QUALQUER NATUREZA,EXCLUSIVE AS DESPESAS DE CARGA E DESCARGA,TANTO DE ESPERA DO CAMINHAO COMO DO SERVENTE OU EQUIPAMENTO AUXILIAR,A VELOCIDADE MEDIA DE 30KM/H,EM CAMINHAO TRUCADO DE CARROCERIA FIXA A OLEO DIESEL,COM CAPACIDADE UTIL DE 12T</v>
      </c>
      <c r="C2397" s="749" t="s">
        <v>12462</v>
      </c>
      <c r="D2397" s="749" t="s">
        <v>12463</v>
      </c>
      <c r="E2397" s="749" t="s">
        <v>12476</v>
      </c>
      <c r="F2397" s="749" t="s">
        <v>12497</v>
      </c>
      <c r="G2397" s="749" t="s">
        <v>12498</v>
      </c>
      <c r="I2397" s="749" t="s">
        <v>12467</v>
      </c>
      <c r="J2397" s="749" t="n">
        <v>0.8</v>
      </c>
    </row>
    <row collapsed="false" customFormat="false" customHeight="true" hidden="true" ht="12.75" outlineLevel="0" r="2398">
      <c r="A2398" s="749" t="s">
        <v>12506</v>
      </c>
      <c r="B2398" s="749" t="str">
        <f aca="false">C2398&amp;D2398&amp;E2398&amp;F2398&amp;G2398&amp;H2398</f>
        <v>TRANSPORTE DE CARGA DE QUALQUER NATUREZA,EXCLUSIVE AS DESPESAS DE CARGA E DESCARGA,TANTO DE ESPERA DO CAMINHAO COMO DO SERVENTE OU EQUIPAMENTO AUXILIAR,A VELOCIDADE MEDIA DE 25KM/H,EM CAMINHAO TRUCADO DE CARROCERIA FIXA A OLEO DIESEL,COM CAPACIDADE UTIL DE 12T</v>
      </c>
      <c r="C2398" s="749" t="s">
        <v>12462</v>
      </c>
      <c r="D2398" s="749" t="s">
        <v>12463</v>
      </c>
      <c r="E2398" s="749" t="s">
        <v>12479</v>
      </c>
      <c r="F2398" s="749" t="s">
        <v>12497</v>
      </c>
      <c r="G2398" s="749" t="s">
        <v>12498</v>
      </c>
      <c r="I2398" s="749" t="s">
        <v>12467</v>
      </c>
      <c r="J2398" s="749" t="n">
        <v>0.97</v>
      </c>
    </row>
    <row collapsed="false" customFormat="false" customHeight="true" hidden="true" ht="12.75" outlineLevel="0" r="2399">
      <c r="A2399" s="749" t="s">
        <v>12507</v>
      </c>
      <c r="B2399" s="749" t="str">
        <f aca="false">C2399&amp;D2399&amp;E2399&amp;F2399&amp;G2399&amp;H2399</f>
        <v>TRANSPORTE DE CARGA DE QUALQUER NATUREZA,EXCLUSIVE AS DESPESAS DE CARGA E DESCARGA,TANTO DE ESPERA DO CAMINHAO COMO DO SERVENTE OU EQUIPAMENTO AUXILIAR,A VELOCIDADE MEDIA DE 25KM/H,EM CAMINHAO TRUCADO DE CARROCERIA FIXA A OLEO DIESEL,COM CAPACIDADE UTIL DE 12T</v>
      </c>
      <c r="C2399" s="749" t="s">
        <v>12462</v>
      </c>
      <c r="D2399" s="749" t="s">
        <v>12463</v>
      </c>
      <c r="E2399" s="749" t="s">
        <v>12479</v>
      </c>
      <c r="F2399" s="749" t="s">
        <v>12497</v>
      </c>
      <c r="G2399" s="749" t="s">
        <v>12498</v>
      </c>
      <c r="I2399" s="749" t="s">
        <v>12467</v>
      </c>
      <c r="J2399" s="749" t="n">
        <v>0.95</v>
      </c>
    </row>
    <row collapsed="false" customFormat="false" customHeight="true" hidden="true" ht="12.75" outlineLevel="0" r="2400">
      <c r="A2400" s="749" t="s">
        <v>12508</v>
      </c>
      <c r="B2400" s="749" t="str">
        <f aca="false">C2400&amp;D2400&amp;E2400&amp;F2400&amp;G2400&amp;H2400</f>
        <v>TRANSPORTE DE CARGA DE QUALQUER NATUREZA,EXCLUSIVE AS DESPESAS DE CARGA E DESCARGA,TANTO DE ESPERA DO CAMINHAO COMO DO SERVENTE OU EQUIPAMENTO AUXILIAR,A VELOCIDADE MEDIA DE 20KM/H,EM CAMINHAO TRUCADO DE CARROCERIA FIXA A OLEO DIESEL,COM CAPACIDADE UTIL DE 12T</v>
      </c>
      <c r="C2400" s="749" t="s">
        <v>12462</v>
      </c>
      <c r="D2400" s="749" t="s">
        <v>12463</v>
      </c>
      <c r="E2400" s="749" t="s">
        <v>12483</v>
      </c>
      <c r="F2400" s="749" t="s">
        <v>12497</v>
      </c>
      <c r="G2400" s="749" t="s">
        <v>12498</v>
      </c>
      <c r="I2400" s="749" t="s">
        <v>12467</v>
      </c>
      <c r="J2400" s="749" t="n">
        <v>1.2</v>
      </c>
    </row>
    <row collapsed="false" customFormat="false" customHeight="true" hidden="true" ht="12.75" outlineLevel="0" r="2401">
      <c r="A2401" s="749" t="s">
        <v>12509</v>
      </c>
      <c r="B2401" s="749" t="str">
        <f aca="false">C2401&amp;D2401&amp;E2401&amp;F2401&amp;G2401&amp;H2401</f>
        <v>TRANSPORTE DE CARGA DE QUALQUER NATUREZA,EXCLUSIVE AS DESPESAS DE CARGA E DESCARGA,TANTO DE ESPERA DO CAMINHAO COMO DO SERVENTE OU EQUIPAMENTO AUXILIAR,A VELOCIDADE MEDIA DE 20KM/H,EM CAMINHAO TRUCADO DE CARROCERIA FIXA A OLEO DIESEL,COM CAPACIDADE UTIL DE 12T</v>
      </c>
      <c r="C2401" s="749" t="s">
        <v>12462</v>
      </c>
      <c r="D2401" s="749" t="s">
        <v>12463</v>
      </c>
      <c r="E2401" s="749" t="s">
        <v>12483</v>
      </c>
      <c r="F2401" s="749" t="s">
        <v>12497</v>
      </c>
      <c r="G2401" s="749" t="s">
        <v>12498</v>
      </c>
      <c r="I2401" s="749" t="s">
        <v>12467</v>
      </c>
      <c r="J2401" s="749" t="n">
        <v>1.18</v>
      </c>
    </row>
    <row collapsed="false" customFormat="false" customHeight="true" hidden="true" ht="12.75" outlineLevel="0" r="2402">
      <c r="A2402" s="749" t="s">
        <v>12510</v>
      </c>
      <c r="B2402" s="749" t="str">
        <f aca="false">C2402&amp;D2402&amp;E2402&amp;F2402&amp;G2402&amp;H2402</f>
        <v>TRANSPORTE DE CARGA DE QUALQUER NATUREZA,EXCLUSIVE AS DESPESAS DE CARGA E DESCARGA,TANTO DE ESPERA DO CAMINHAO COMO DO SERVENTE OU EQUIPAMENTO AUXILIAR,A VELOCIDADE MEDIA DE 15KM/H,EM CAMINHAO TRUCADO DE CARROCERIA FIXA A OLEO DIESEL,COM CAPACIDADE UTIL DE 12T</v>
      </c>
      <c r="C2402" s="749" t="s">
        <v>12462</v>
      </c>
      <c r="D2402" s="749" t="s">
        <v>12463</v>
      </c>
      <c r="E2402" s="749" t="s">
        <v>12486</v>
      </c>
      <c r="F2402" s="749" t="s">
        <v>12497</v>
      </c>
      <c r="G2402" s="749" t="s">
        <v>12498</v>
      </c>
      <c r="I2402" s="749" t="s">
        <v>12467</v>
      </c>
      <c r="J2402" s="749" t="n">
        <v>1.61</v>
      </c>
    </row>
    <row collapsed="false" customFormat="false" customHeight="true" hidden="true" ht="12.75" outlineLevel="0" r="2403">
      <c r="A2403" s="749" t="s">
        <v>12511</v>
      </c>
      <c r="B2403" s="749" t="str">
        <f aca="false">C2403&amp;D2403&amp;E2403&amp;F2403&amp;G2403&amp;H2403</f>
        <v>TRANSPORTE DE CARGA DE QUALQUER NATUREZA,EXCLUSIVE AS DESPESAS DE CARGA E DESCARGA,TANTO DE ESPERA DO CAMINHAO COMO DO SERVENTE OU EQUIPAMENTO AUXILIAR,A VELOCIDADE MEDIA DE 15KM/H,EM CAMINHAO TRUCADO DE CARROCERIA FIXA A OLEO DIESEL,COM CAPACIDADE UTIL DE 12T</v>
      </c>
      <c r="C2403" s="749" t="s">
        <v>12462</v>
      </c>
      <c r="D2403" s="749" t="s">
        <v>12463</v>
      </c>
      <c r="E2403" s="749" t="s">
        <v>12486</v>
      </c>
      <c r="F2403" s="749" t="s">
        <v>12497</v>
      </c>
      <c r="G2403" s="749" t="s">
        <v>12498</v>
      </c>
      <c r="I2403" s="749" t="s">
        <v>12467</v>
      </c>
      <c r="J2403" s="749" t="n">
        <v>1.58</v>
      </c>
    </row>
    <row collapsed="false" customFormat="false" customHeight="true" hidden="true" ht="12.75" outlineLevel="0" r="2404">
      <c r="A2404" s="749" t="s">
        <v>12512</v>
      </c>
      <c r="B2404" s="749" t="str">
        <f aca="false">C2404&amp;D2404&amp;E2404&amp;F2404&amp;G2404&amp;H2404</f>
        <v>TRANSPORTE DE CARGA DE QUALQUER NATUREZA,EXCLUSIVE AS DESPESAS DE CARGA E DESCARGA,TANTO DE ESPERA DO CAMINHAO COMO DO SERVENTE OU EQUIPAMENTO AUXILIAR,A VELOCIDADE MEDIA DE 10KM/H,EM CAMINHAO TRUCADO DE CARROCERIA FIXA A OLEO DIESEL,COM CAPACIDADE UTIL DE 12T</v>
      </c>
      <c r="C2404" s="749" t="s">
        <v>12462</v>
      </c>
      <c r="D2404" s="749" t="s">
        <v>12463</v>
      </c>
      <c r="E2404" s="749" t="s">
        <v>12489</v>
      </c>
      <c r="F2404" s="749" t="s">
        <v>12497</v>
      </c>
      <c r="G2404" s="749" t="s">
        <v>12498</v>
      </c>
      <c r="I2404" s="749" t="s">
        <v>12467</v>
      </c>
      <c r="J2404" s="749" t="n">
        <v>2.43</v>
      </c>
    </row>
    <row collapsed="false" customFormat="false" customHeight="true" hidden="true" ht="12.75" outlineLevel="0" r="2405">
      <c r="A2405" s="749" t="s">
        <v>12513</v>
      </c>
      <c r="B2405" s="749" t="str">
        <f aca="false">C2405&amp;D2405&amp;E2405&amp;F2405&amp;G2405&amp;H2405</f>
        <v>TRANSPORTE DE CARGA DE QUALQUER NATUREZA,EXCLUSIVE AS DESPESAS DE CARGA E DESCARGA,TANTO DE ESPERA DO CAMINHAO COMO DO SERVENTE OU EQUIPAMENTO AUXILIAR,A VELOCIDADE MEDIA DE 10KM/H,EM CAMINHAO TRUCADO DE CARROCERIA FIXA A OLEO DIESEL,COM CAPACIDADE UTIL DE 12T</v>
      </c>
      <c r="C2405" s="749" t="s">
        <v>12462</v>
      </c>
      <c r="D2405" s="749" t="s">
        <v>12463</v>
      </c>
      <c r="E2405" s="749" t="s">
        <v>12489</v>
      </c>
      <c r="F2405" s="749" t="s">
        <v>12497</v>
      </c>
      <c r="G2405" s="749" t="s">
        <v>12498</v>
      </c>
      <c r="I2405" s="749" t="s">
        <v>12467</v>
      </c>
      <c r="J2405" s="749" t="n">
        <v>2.38</v>
      </c>
    </row>
    <row collapsed="false" customFormat="false" customHeight="true" hidden="true" ht="12.75" outlineLevel="0" r="2406">
      <c r="A2406" s="749" t="s">
        <v>12514</v>
      </c>
      <c r="B2406" s="749" t="str">
        <f aca="false">C2406&amp;D2406&amp;E2406&amp;F2406&amp;G2406&amp;H2406</f>
        <v>TRANSPORTE DE CARGA DE QUALQUER NATUREZA,EXCLUSIVE AS DESPESAS DE CARGA E DESCARGA,TANTO DE ESPERA DO CAMINHAO COMO DO SERVENTE OU EQUIPAMENTO AUXILIAR,A VELOCIDADE MEDIA DE 5KM/H,EM CAMINHAO TRUCADO DE CARROCERIA FIXA A OLEO DIESEL,COM CAPACIDADE UTIL DE 12T</v>
      </c>
      <c r="C2406" s="749" t="s">
        <v>12462</v>
      </c>
      <c r="D2406" s="749" t="s">
        <v>12463</v>
      </c>
      <c r="E2406" s="749" t="s">
        <v>12492</v>
      </c>
      <c r="F2406" s="749" t="s">
        <v>12515</v>
      </c>
      <c r="G2406" s="749" t="s">
        <v>12516</v>
      </c>
      <c r="I2406" s="749" t="s">
        <v>12467</v>
      </c>
      <c r="J2406" s="749" t="n">
        <v>4.84</v>
      </c>
    </row>
    <row collapsed="false" customFormat="false" customHeight="true" hidden="true" ht="12.75" outlineLevel="0" r="2407">
      <c r="A2407" s="749" t="s">
        <v>12517</v>
      </c>
      <c r="B2407" s="749" t="str">
        <f aca="false">C2407&amp;D2407&amp;E2407&amp;F2407&amp;G2407&amp;H2407</f>
        <v>TRANSPORTE DE CARGA DE QUALQUER NATUREZA,EXCLUSIVE AS DESPESAS DE CARGA E DESCARGA,TANTO DE ESPERA DO CAMINHAO COMO DO SERVENTE OU EQUIPAMENTO AUXILIAR,A VELOCIDADE MEDIA DE 5KM/H,EM CAMINHAO TRUCADO DE CARROCERIA FIXA A OLEO DIESEL,COM CAPACIDADE UTIL DE 12T</v>
      </c>
      <c r="C2407" s="749" t="s">
        <v>12462</v>
      </c>
      <c r="D2407" s="749" t="s">
        <v>12463</v>
      </c>
      <c r="E2407" s="749" t="s">
        <v>12492</v>
      </c>
      <c r="F2407" s="749" t="s">
        <v>12515</v>
      </c>
      <c r="G2407" s="749" t="s">
        <v>12516</v>
      </c>
      <c r="I2407" s="749" t="s">
        <v>12467</v>
      </c>
      <c r="J2407" s="749" t="n">
        <v>4.75</v>
      </c>
    </row>
    <row collapsed="false" customFormat="false" customHeight="true" hidden="true" ht="12.75" outlineLevel="0" r="2408">
      <c r="A2408" s="749" t="s">
        <v>12518</v>
      </c>
      <c r="B2408" s="749" t="str">
        <f aca="false">C2408&amp;D2408&amp;E2408&amp;F2408&amp;G2408&amp;H2408</f>
        <v>TRANSPORTE DE CARGA DE QUALQUER NATUREZA,EXCLUSIVE AS DESPESAS DE CARGA E DESCARGA,TANTO DE ESPERA DO CAMINHAO COMO DO SERVENTE OU EQUIPAMENTO AUXILIAR,A VELOCIDADE MEDIA DE 50KM/H,EM CAMINHAO DE CARROCERIA FIXA A OLEO DIESEL,COM CAPACIDADE UTIL DE 7,5T,CONSIDERANDO O CAMINHAO EQUIPADO COM GUINDAUTO DE 3,5T</v>
      </c>
      <c r="C2408" s="749" t="s">
        <v>12462</v>
      </c>
      <c r="D2408" s="749" t="s">
        <v>12463</v>
      </c>
      <c r="E2408" s="749" t="s">
        <v>12464</v>
      </c>
      <c r="F2408" s="749" t="s">
        <v>12465</v>
      </c>
      <c r="G2408" s="749" t="s">
        <v>12519</v>
      </c>
      <c r="H2408" s="749" t="s">
        <v>12520</v>
      </c>
      <c r="I2408" s="749" t="s">
        <v>12467</v>
      </c>
      <c r="J2408" s="749" t="n">
        <v>0.81</v>
      </c>
    </row>
    <row collapsed="false" customFormat="false" customHeight="true" hidden="true" ht="12.75" outlineLevel="0" r="2409">
      <c r="A2409" s="749" t="s">
        <v>12521</v>
      </c>
      <c r="B2409" s="749" t="str">
        <f aca="false">C2409&amp;D2409&amp;E2409&amp;F2409&amp;G2409&amp;H2409</f>
        <v>TRANSPORTE DE CARGA DE QUALQUER NATUREZA,EXCLUSIVE AS DESPESAS DE CARGA E DESCARGA,TANTO DE ESPERA DO CAMINHAO COMO DO SERVENTE OU EQUIPAMENTO AUXILIAR,A VELOCIDADE MEDIA DE 50KM/H,EM CAMINHAO DE CARROCERIA FIXA A OLEO DIESEL,COM CAPACIDADE UTIL DE 7,5T,CONSIDERANDO O CAMINHAO EQUIPADO COM GUINDAUTO DE 3,5T</v>
      </c>
      <c r="C2409" s="749" t="s">
        <v>12462</v>
      </c>
      <c r="D2409" s="749" t="s">
        <v>12463</v>
      </c>
      <c r="E2409" s="749" t="s">
        <v>12464</v>
      </c>
      <c r="F2409" s="749" t="s">
        <v>12465</v>
      </c>
      <c r="G2409" s="749" t="s">
        <v>12519</v>
      </c>
      <c r="H2409" s="749" t="s">
        <v>12520</v>
      </c>
      <c r="I2409" s="749" t="s">
        <v>12467</v>
      </c>
      <c r="J2409" s="749" t="n">
        <v>0.78</v>
      </c>
    </row>
    <row collapsed="false" customFormat="false" customHeight="true" hidden="true" ht="12.75" outlineLevel="0" r="2410">
      <c r="A2410" s="749" t="s">
        <v>12522</v>
      </c>
      <c r="B2410" s="749" t="str">
        <f aca="false">C2410&amp;D2410&amp;E2410&amp;F2410&amp;G2410&amp;H2410</f>
        <v>TRANSPORTE DE CARGA DE QUALQUER NATUREZA,EXCLUSIVE AS DESPESAS DE CARGA E DESCARGA,TANTO DE ESPERA DO CAMINHAO COMO DO SERVENTE OU EQUIPAMENTO AUXILIAR,A VELOCIDADE MEDIA DE 40KM/H,EM CAMINHAO DE CARROCERIA FIXA A OLEO DIESEL,COM CAPACIDADE UTIL DE 7,5T,CONSIDERANDO O CAMINHAO EQUIPADO COM GUINDAUTO DE 3,5T</v>
      </c>
      <c r="C2410" s="749" t="s">
        <v>12462</v>
      </c>
      <c r="D2410" s="749" t="s">
        <v>12463</v>
      </c>
      <c r="E2410" s="749" t="s">
        <v>12470</v>
      </c>
      <c r="F2410" s="749" t="s">
        <v>12465</v>
      </c>
      <c r="G2410" s="749" t="s">
        <v>12519</v>
      </c>
      <c r="H2410" s="749" t="s">
        <v>12520</v>
      </c>
      <c r="I2410" s="749" t="s">
        <v>12467</v>
      </c>
      <c r="J2410" s="749" t="n">
        <v>1.03</v>
      </c>
    </row>
    <row collapsed="false" customFormat="false" customHeight="true" hidden="true" ht="12.75" outlineLevel="0" r="2411">
      <c r="A2411" s="749" t="s">
        <v>12523</v>
      </c>
      <c r="B2411" s="749" t="str">
        <f aca="false">C2411&amp;D2411&amp;E2411&amp;F2411&amp;G2411&amp;H2411</f>
        <v>TRANSPORTE DE CARGA DE QUALQUER NATUREZA,EXCLUSIVE AS DESPESAS DE CARGA E DESCARGA,TANTO DE ESPERA DO CAMINHAO COMO DO SERVENTE OU EQUIPAMENTO AUXILIAR,A VELOCIDADE MEDIA DE 40KM/H,EM CAMINHAO DE CARROCERIA FIXA A OLEO DIESEL,COM CAPACIDADE UTIL DE 7,5T,CONSIDERANDO O CAMINHAO EQUIPADO COM GUINDAUTO DE 3,5T</v>
      </c>
      <c r="C2411" s="749" t="s">
        <v>12462</v>
      </c>
      <c r="D2411" s="749" t="s">
        <v>12463</v>
      </c>
      <c r="E2411" s="749" t="s">
        <v>12470</v>
      </c>
      <c r="F2411" s="749" t="s">
        <v>12465</v>
      </c>
      <c r="G2411" s="749" t="s">
        <v>12519</v>
      </c>
      <c r="H2411" s="749" t="s">
        <v>12520</v>
      </c>
      <c r="I2411" s="749" t="s">
        <v>12467</v>
      </c>
      <c r="J2411" s="749" t="n">
        <v>0.98</v>
      </c>
    </row>
    <row collapsed="false" customFormat="false" customHeight="true" hidden="true" ht="12.75" outlineLevel="0" r="2412">
      <c r="A2412" s="749" t="s">
        <v>12524</v>
      </c>
      <c r="B2412" s="749" t="str">
        <f aca="false">C2412&amp;D2412&amp;E2412&amp;F2412&amp;G2412&amp;H2412</f>
        <v>TRANSPORTE DE CARGA DE QUALQUER NATUREZA,EXCLUSIVE AS DESPESAS DE CARGA E DESCARGA,TANTO DE ESPERA DO CAMINHAO COMO DO SERVENTE OU EQUIPAMENTO AUXILIAR,A VELOCIDADE MEDIA DE 35KM/H,EM CAMINHAO DE CARROCERIA FIXA A OLEO DIESEL,COM CAPACIDADE UTIL DE 7,5T,CONSIDERANDO O CAMINHAO EQUIPADO COM GUINDAUTO DE 3,5T</v>
      </c>
      <c r="C2412" s="749" t="s">
        <v>12462</v>
      </c>
      <c r="D2412" s="749" t="s">
        <v>12463</v>
      </c>
      <c r="E2412" s="749" t="s">
        <v>12473</v>
      </c>
      <c r="F2412" s="749" t="s">
        <v>12465</v>
      </c>
      <c r="G2412" s="749" t="s">
        <v>12519</v>
      </c>
      <c r="H2412" s="749" t="s">
        <v>12520</v>
      </c>
      <c r="I2412" s="749" t="s">
        <v>12467</v>
      </c>
      <c r="J2412" s="749" t="n">
        <v>1.17</v>
      </c>
    </row>
    <row collapsed="false" customFormat="false" customHeight="true" hidden="true" ht="12.75" outlineLevel="0" r="2413">
      <c r="A2413" s="749" t="s">
        <v>12525</v>
      </c>
      <c r="B2413" s="749" t="str">
        <f aca="false">C2413&amp;D2413&amp;E2413&amp;F2413&amp;G2413&amp;H2413</f>
        <v>TRANSPORTE DE CARGA DE QUALQUER NATUREZA,EXCLUSIVE AS DESPESAS DE CARGA E DESCARGA,TANTO DE ESPERA DO CAMINHAO COMO DO SERVENTE OU EQUIPAMENTO AUXILIAR,A VELOCIDADE MEDIA DE 35KM/H,EM CAMINHAO DE CARROCERIA FIXA A OLEO DIESEL,COM CAPACIDADE UTIL DE 7,5T,CONSIDERANDO O CAMINHAO EQUIPADO COM GUINDAUTO DE 3,5T</v>
      </c>
      <c r="C2413" s="749" t="s">
        <v>12462</v>
      </c>
      <c r="D2413" s="749" t="s">
        <v>12463</v>
      </c>
      <c r="E2413" s="749" t="s">
        <v>12473</v>
      </c>
      <c r="F2413" s="749" t="s">
        <v>12465</v>
      </c>
      <c r="G2413" s="749" t="s">
        <v>12519</v>
      </c>
      <c r="H2413" s="749" t="s">
        <v>12520</v>
      </c>
      <c r="I2413" s="749" t="s">
        <v>12467</v>
      </c>
      <c r="J2413" s="749" t="n">
        <v>1.12</v>
      </c>
    </row>
    <row collapsed="false" customFormat="false" customHeight="true" hidden="true" ht="12.75" outlineLevel="0" r="2414">
      <c r="A2414" s="749" t="s">
        <v>12526</v>
      </c>
      <c r="B2414" s="749" t="str">
        <f aca="false">C2414&amp;D2414&amp;E2414&amp;F2414&amp;G2414&amp;H2414</f>
        <v>TRANSPORTE DE CARGA DE QUALQUER NATUREZA,EXCLUSIVE AS DESPESAS DE CARGA E DESCARGA,TANTO DE ESPERA DO CAMINHAO COMO DO SERVENTE OU EQUIPAMENTO AUXILIAR,A VELOCIDADE MEDIA DE 30KM/H,EM CAMINHAO DE CARROCERIA FIXA A OLEO DIESEL,COM CAPACIDADE UTIL DE 7,5T,CONSIDERANDO O CAMINHAO EQUIPADO COM GUINDAUTO DE 3,5T</v>
      </c>
      <c r="C2414" s="749" t="s">
        <v>12462</v>
      </c>
      <c r="D2414" s="749" t="s">
        <v>12463</v>
      </c>
      <c r="E2414" s="749" t="s">
        <v>12476</v>
      </c>
      <c r="F2414" s="749" t="s">
        <v>12465</v>
      </c>
      <c r="G2414" s="749" t="s">
        <v>12519</v>
      </c>
      <c r="H2414" s="749" t="s">
        <v>12520</v>
      </c>
      <c r="I2414" s="749" t="s">
        <v>12467</v>
      </c>
      <c r="J2414" s="749" t="n">
        <v>1.37</v>
      </c>
    </row>
    <row collapsed="false" customFormat="false" customHeight="true" hidden="true" ht="12.75" outlineLevel="0" r="2415">
      <c r="A2415" s="749" t="s">
        <v>12527</v>
      </c>
      <c r="B2415" s="749" t="str">
        <f aca="false">C2415&amp;D2415&amp;E2415&amp;F2415&amp;G2415&amp;H2415</f>
        <v>TRANSPORTE DE CARGA DE QUALQUER NATUREZA,EXCLUSIVE AS DESPESAS DE CARGA E DESCARGA,TANTO DE ESPERA DO CAMINHAO COMO DO SERVENTE OU EQUIPAMENTO AUXILIAR,A VELOCIDADE MEDIA DE 30KM/H,EM CAMINHAO DE CARROCERIA FIXA A OLEO DIESEL,COM CAPACIDADE UTIL DE 7,5T,CONSIDERANDO O CAMINHAO EQUIPADO COM GUINDAUTO DE 3,5T</v>
      </c>
      <c r="C2415" s="749" t="s">
        <v>12462</v>
      </c>
      <c r="D2415" s="749" t="s">
        <v>12463</v>
      </c>
      <c r="E2415" s="749" t="s">
        <v>12476</v>
      </c>
      <c r="F2415" s="749" t="s">
        <v>12465</v>
      </c>
      <c r="G2415" s="749" t="s">
        <v>12519</v>
      </c>
      <c r="H2415" s="749" t="s">
        <v>12520</v>
      </c>
      <c r="I2415" s="749" t="s">
        <v>12467</v>
      </c>
      <c r="J2415" s="749" t="n">
        <v>1.31</v>
      </c>
    </row>
    <row collapsed="false" customFormat="false" customHeight="true" hidden="true" ht="12.75" outlineLevel="0" r="2416">
      <c r="A2416" s="749" t="s">
        <v>12528</v>
      </c>
      <c r="B2416" s="749" t="str">
        <f aca="false">C2416&amp;D2416&amp;E2416&amp;F2416&amp;G2416&amp;H2416</f>
        <v>TRANSPORTE DE CARGA DE QUALQUER NATUREZA,EXCLUSIVE AS DESPESAS DE CARGA E DESCARGA,TANTO DE ESPERA DO CAMINHAO COMO DO SERVENTE OU EQUIPAMENTO AUXILIAR,A VELOCIDADE MEDIA DE 25KM/H,EM CAMINHAO DE CARROCERIA FIXA A OLEO DIESEL,COM CAPACIDADE UTIL DE 7,5T,CONSIDERANDO O CAMINHAO EQUIPADO COM GUINDAUTO DE 3,5T</v>
      </c>
      <c r="C2416" s="749" t="s">
        <v>12462</v>
      </c>
      <c r="D2416" s="749" t="s">
        <v>12463</v>
      </c>
      <c r="E2416" s="749" t="s">
        <v>12479</v>
      </c>
      <c r="F2416" s="749" t="s">
        <v>12465</v>
      </c>
      <c r="G2416" s="749" t="s">
        <v>12519</v>
      </c>
      <c r="H2416" s="749" t="s">
        <v>12520</v>
      </c>
      <c r="I2416" s="749" t="s">
        <v>12467</v>
      </c>
      <c r="J2416" s="749" t="n">
        <v>1.64</v>
      </c>
    </row>
    <row collapsed="false" customFormat="false" customHeight="true" hidden="true" ht="12.75" outlineLevel="0" r="2417">
      <c r="A2417" s="749" t="s">
        <v>12529</v>
      </c>
      <c r="B2417" s="749" t="str">
        <f aca="false">C2417&amp;D2417&amp;E2417&amp;F2417&amp;G2417&amp;H2417</f>
        <v>TRANSPORTE DE CARGA DE QUALQUER NATUREZA,EXCLUSIVE AS DESPESAS DE CARGA E DESCARGA,TANTO DE ESPERA DO CAMINHAO COMO DO SERVENTE OU EQUIPAMENTO AUXILIAR,A VELOCIDADE MEDIA DE 25KM/H,EM CAMINHAO DE CARROCERIA FIXA A OLEO DIESEL,COM CAPACIDADE UTIL DE 7,5T,CONSIDERANDO O CAMINHAO EQUIPADO COM GUINDAUTO DE 3,5T</v>
      </c>
      <c r="C2417" s="749" t="s">
        <v>12462</v>
      </c>
      <c r="D2417" s="749" t="s">
        <v>12463</v>
      </c>
      <c r="E2417" s="749" t="s">
        <v>12479</v>
      </c>
      <c r="F2417" s="749" t="s">
        <v>12465</v>
      </c>
      <c r="G2417" s="749" t="s">
        <v>12519</v>
      </c>
      <c r="H2417" s="749" t="s">
        <v>12520</v>
      </c>
      <c r="I2417" s="749" t="s">
        <v>12467</v>
      </c>
      <c r="J2417" s="749" t="n">
        <v>1.57</v>
      </c>
    </row>
    <row collapsed="false" customFormat="false" customHeight="true" hidden="true" ht="12.75" outlineLevel="0" r="2418">
      <c r="A2418" s="749" t="s">
        <v>12530</v>
      </c>
      <c r="B2418" s="749" t="str">
        <f aca="false">C2418&amp;D2418&amp;E2418&amp;F2418&amp;G2418&amp;H2418</f>
        <v>TRANSPORTE DE CARGA DE QUALQUER NATUREZA,EXCLUSIVE AS DESPESAS DE CARGA E DESCARGA,TANTO DE ESPERA DO CAMINHAO COMO DO SERVENTE OU EQUIPAMENTO AUXILIAR,A VELOCIDADE MEDIA DE 20KM/H,EM CAMINHAO DE CARROCERIA FIXA A OLEO DIESEL,COM CAPACIDADE UTIL DE 7,5T,CONSIDERANDO O CAMINHAO EQUIPADO COM GUINDAUTO DE 3,5T</v>
      </c>
      <c r="C2418" s="749" t="s">
        <v>12462</v>
      </c>
      <c r="D2418" s="749" t="s">
        <v>12463</v>
      </c>
      <c r="E2418" s="749" t="s">
        <v>12483</v>
      </c>
      <c r="F2418" s="749" t="s">
        <v>12465</v>
      </c>
      <c r="G2418" s="749" t="s">
        <v>12519</v>
      </c>
      <c r="H2418" s="749" t="s">
        <v>12520</v>
      </c>
      <c r="I2418" s="749" t="s">
        <v>12467</v>
      </c>
      <c r="J2418" s="749" t="n">
        <v>2.04</v>
      </c>
    </row>
    <row collapsed="false" customFormat="false" customHeight="true" hidden="true" ht="12.75" outlineLevel="0" r="2419">
      <c r="A2419" s="749" t="s">
        <v>12531</v>
      </c>
      <c r="B2419" s="749" t="str">
        <f aca="false">C2419&amp;D2419&amp;E2419&amp;F2419&amp;G2419&amp;H2419</f>
        <v>TRANSPORTE DE CARGA DE QUALQUER NATUREZA,EXCLUSIVE AS DESPESAS DE CARGA E DESCARGA,TANTO DE ESPERA DO CAMINHAO COMO DO SERVENTE OU EQUIPAMENTO AUXILIAR,A VELOCIDADE MEDIA DE 20KM/H,EM CAMINHAO DE CARROCERIA FIXA A OLEO DIESEL,COM CAPACIDADE UTIL DE 7,5T,CONSIDERANDO O CAMINHAO EQUIPADO COM GUINDAUTO DE 3,5T</v>
      </c>
      <c r="C2419" s="749" t="s">
        <v>12462</v>
      </c>
      <c r="D2419" s="749" t="s">
        <v>12463</v>
      </c>
      <c r="E2419" s="749" t="s">
        <v>12483</v>
      </c>
      <c r="F2419" s="749" t="s">
        <v>12465</v>
      </c>
      <c r="G2419" s="749" t="s">
        <v>12519</v>
      </c>
      <c r="H2419" s="749" t="s">
        <v>12520</v>
      </c>
      <c r="I2419" s="749" t="s">
        <v>12467</v>
      </c>
      <c r="J2419" s="749" t="n">
        <v>1.96</v>
      </c>
    </row>
    <row collapsed="false" customFormat="false" customHeight="true" hidden="true" ht="12.75" outlineLevel="0" r="2420">
      <c r="A2420" s="749" t="s">
        <v>12532</v>
      </c>
      <c r="B2420" s="749" t="str">
        <f aca="false">C2420&amp;D2420&amp;E2420&amp;F2420&amp;G2420&amp;H2420</f>
        <v>TRANSPORTE DE CARGA DE QUALQUER NATUREZA,EXCLUSIVE AS DESPESAS DE CARGA E DESCARGA,TANTO DE ESPERA DO CAMINHAO COMO DO SERVENTE OU EQUIPAMENTO AUXILIAR,A VELOCIDADE MEDIA DE 15KM/H,EM CAMINHAO DE CARROCERIA FIXA A OLEO DIESEL,COM CAPACIDADE UTIL DE 7,5T,CONSIDERANDO O CAMINHAO EQUIPADO COM GUINDAUTO DE 3,5T</v>
      </c>
      <c r="C2420" s="749" t="s">
        <v>12462</v>
      </c>
      <c r="D2420" s="749" t="s">
        <v>12463</v>
      </c>
      <c r="E2420" s="749" t="s">
        <v>12486</v>
      </c>
      <c r="F2420" s="749" t="s">
        <v>12465</v>
      </c>
      <c r="G2420" s="749" t="s">
        <v>12519</v>
      </c>
      <c r="H2420" s="749" t="s">
        <v>12520</v>
      </c>
      <c r="I2420" s="749" t="s">
        <v>12467</v>
      </c>
      <c r="J2420" s="749" t="n">
        <v>2.74</v>
      </c>
    </row>
    <row collapsed="false" customFormat="false" customHeight="true" hidden="true" ht="12.75" outlineLevel="0" r="2421">
      <c r="A2421" s="749" t="s">
        <v>12533</v>
      </c>
      <c r="B2421" s="749" t="str">
        <f aca="false">C2421&amp;D2421&amp;E2421&amp;F2421&amp;G2421&amp;H2421</f>
        <v>TRANSPORTE DE CARGA DE QUALQUER NATUREZA,EXCLUSIVE AS DESPESAS DE CARGA E DESCARGA,TANTO DE ESPERA DO CAMINHAO COMO DO SERVENTE OU EQUIPAMENTO AUXILIAR,A VELOCIDADE MEDIA DE 15KM/H,EM CAMINHAO DE CARROCERIA FIXA A OLEO DIESEL,COM CAPACIDADE UTIL DE 7,5T,CONSIDERANDO O CAMINHAO EQUIPADO COM GUINDAUTO DE 3,5T</v>
      </c>
      <c r="C2421" s="749" t="s">
        <v>12462</v>
      </c>
      <c r="D2421" s="749" t="s">
        <v>12463</v>
      </c>
      <c r="E2421" s="749" t="s">
        <v>12486</v>
      </c>
      <c r="F2421" s="749" t="s">
        <v>12465</v>
      </c>
      <c r="G2421" s="749" t="s">
        <v>12519</v>
      </c>
      <c r="H2421" s="749" t="s">
        <v>12520</v>
      </c>
      <c r="I2421" s="749" t="s">
        <v>12467</v>
      </c>
      <c r="J2421" s="749" t="n">
        <v>2.62</v>
      </c>
    </row>
    <row collapsed="false" customFormat="false" customHeight="true" hidden="true" ht="12.75" outlineLevel="0" r="2422">
      <c r="A2422" s="749" t="s">
        <v>12534</v>
      </c>
      <c r="B2422" s="749" t="str">
        <f aca="false">C2422&amp;D2422&amp;E2422&amp;F2422&amp;G2422&amp;H2422</f>
        <v>TRANSPORTE DE CARGA DE QUALQUER NATUREZA,EXCLUSIVE AS DESPESAS DE CARGA E DESCARGA,TANTO DE ESPERA DO CAMINHAO COMO DO SERVENTE OU EQUIPAMENTO AUXILIAR,A VELOCIDADE MEDIA DE 10KM/H,EM CAMINHAO DE CARROCERIA FIXA A OLEO DIESEL,COM CAPACIDADE UTIL DE 7,5T,CONSIDERANDO O CAMINHAO EQUIPADO COM GUINDAUTO DE 3,5T</v>
      </c>
      <c r="C2422" s="749" t="s">
        <v>12462</v>
      </c>
      <c r="D2422" s="749" t="s">
        <v>12463</v>
      </c>
      <c r="E2422" s="749" t="s">
        <v>12489</v>
      </c>
      <c r="F2422" s="749" t="s">
        <v>12465</v>
      </c>
      <c r="G2422" s="749" t="s">
        <v>12519</v>
      </c>
      <c r="H2422" s="749" t="s">
        <v>12520</v>
      </c>
      <c r="I2422" s="749" t="s">
        <v>12467</v>
      </c>
      <c r="J2422" s="749" t="n">
        <v>4.15</v>
      </c>
    </row>
    <row collapsed="false" customFormat="false" customHeight="true" hidden="true" ht="12.75" outlineLevel="0" r="2423">
      <c r="A2423" s="749" t="s">
        <v>12535</v>
      </c>
      <c r="B2423" s="749" t="str">
        <f aca="false">C2423&amp;D2423&amp;E2423&amp;F2423&amp;G2423&amp;H2423</f>
        <v>TRANSPORTE DE CARGA DE QUALQUER NATUREZA,EXCLUSIVE AS DESPESAS DE CARGA E DESCARGA,TANTO DE ESPERA DO CAMINHAO COMO DO SERVENTE OU EQUIPAMENTO AUXILIAR,A VELOCIDADE MEDIA DE 10KM/H,EM CAMINHAO DE CARROCERIA FIXA A OLEO DIESEL,COM CAPACIDADE UTIL DE 7,5T,CONSIDERANDO O CAMINHAO EQUIPADO COM GUINDAUTO DE 3,5T</v>
      </c>
      <c r="C2423" s="749" t="s">
        <v>12462</v>
      </c>
      <c r="D2423" s="749" t="s">
        <v>12463</v>
      </c>
      <c r="E2423" s="749" t="s">
        <v>12489</v>
      </c>
      <c r="F2423" s="749" t="s">
        <v>12465</v>
      </c>
      <c r="G2423" s="749" t="s">
        <v>12519</v>
      </c>
      <c r="H2423" s="749" t="s">
        <v>12520</v>
      </c>
      <c r="I2423" s="749" t="s">
        <v>12467</v>
      </c>
      <c r="J2423" s="749" t="n">
        <v>3.98</v>
      </c>
    </row>
    <row collapsed="false" customFormat="false" customHeight="true" hidden="true" ht="12.75" outlineLevel="0" r="2424">
      <c r="A2424" s="749" t="s">
        <v>12536</v>
      </c>
      <c r="B2424" s="749" t="str">
        <f aca="false">C2424&amp;D2424&amp;E2424&amp;F2424&amp;G2424&amp;H2424</f>
        <v>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v>
      </c>
      <c r="C2424" s="749" t="s">
        <v>12462</v>
      </c>
      <c r="D2424" s="749" t="s">
        <v>12463</v>
      </c>
      <c r="E2424" s="749" t="s">
        <v>12492</v>
      </c>
      <c r="F2424" s="749" t="s">
        <v>12493</v>
      </c>
      <c r="G2424" s="749" t="s">
        <v>12537</v>
      </c>
      <c r="H2424" s="749" t="s">
        <v>12538</v>
      </c>
      <c r="I2424" s="749" t="s">
        <v>12467</v>
      </c>
      <c r="J2424" s="749" t="n">
        <v>8.23</v>
      </c>
    </row>
    <row collapsed="false" customFormat="false" customHeight="true" hidden="true" ht="12.75" outlineLevel="0" r="2425">
      <c r="A2425" s="749" t="s">
        <v>12539</v>
      </c>
      <c r="B2425" s="749" t="str">
        <f aca="false">C2425&amp;D2425&amp;E2425&amp;F2425&amp;G2425&amp;H2425</f>
        <v>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v>
      </c>
      <c r="C2425" s="749" t="s">
        <v>12462</v>
      </c>
      <c r="D2425" s="749" t="s">
        <v>12463</v>
      </c>
      <c r="E2425" s="749" t="s">
        <v>12492</v>
      </c>
      <c r="F2425" s="749" t="s">
        <v>12493</v>
      </c>
      <c r="G2425" s="749" t="s">
        <v>12537</v>
      </c>
      <c r="H2425" s="749" t="s">
        <v>12538</v>
      </c>
      <c r="I2425" s="749" t="s">
        <v>12467</v>
      </c>
      <c r="J2425" s="749" t="n">
        <v>7.89</v>
      </c>
    </row>
    <row collapsed="false" customFormat="false" customHeight="true" hidden="true" ht="12.75" outlineLevel="0" r="2426">
      <c r="A2426" s="749" t="s">
        <v>12540</v>
      </c>
      <c r="B2426" s="749" t="str">
        <f aca="false">C2426&amp;D2426&amp;E2426&amp;F2426&amp;G2426&amp;H2426</f>
        <v>TRANSPORTE DE CARGA DE QUALQUER NATUREZA,EXCLUSIVE AS DESPESAS DE CARGA E DESCARGA,TANTO DE ESPERA DO CAMINHAO COMO DO SERVENTE OU EQUIPAMENTO AUXILIAR,A VELOCIDADE MEDIA DE 50KM/H,EM CAMINHAO BASCULANTE A OLEO DIESEL,COM CAPACIDADE UTIL DE 8T</v>
      </c>
      <c r="C2426" s="749" t="s">
        <v>12462</v>
      </c>
      <c r="D2426" s="749" t="s">
        <v>12463</v>
      </c>
      <c r="E2426" s="749" t="s">
        <v>12464</v>
      </c>
      <c r="F2426" s="749" t="s">
        <v>12541</v>
      </c>
      <c r="G2426" s="749" t="s">
        <v>12542</v>
      </c>
      <c r="I2426" s="749" t="s">
        <v>12467</v>
      </c>
      <c r="J2426" s="749" t="n">
        <v>0.63</v>
      </c>
    </row>
    <row collapsed="false" customFormat="false" customHeight="true" hidden="true" ht="12.75" outlineLevel="0" r="2427">
      <c r="A2427" s="749" t="s">
        <v>12543</v>
      </c>
      <c r="B2427" s="749" t="str">
        <f aca="false">C2427&amp;D2427&amp;E2427&amp;F2427&amp;G2427&amp;H2427</f>
        <v>TRANSPORTE DE CARGA DE QUALQUER NATUREZA,EXCLUSIVE AS DESPESAS DE CARGA E DESCARGA,TANTO DE ESPERA DO CAMINHAO COMO DO SERVENTE OU EQUIPAMENTO AUXILIAR,A VELOCIDADE MEDIA DE 50KM/H,EM CAMINHAO BASCULANTE A OLEO DIESEL,COM CAPACIDADE UTIL DE 8T</v>
      </c>
      <c r="C2427" s="749" t="s">
        <v>12462</v>
      </c>
      <c r="D2427" s="749" t="s">
        <v>12463</v>
      </c>
      <c r="E2427" s="749" t="s">
        <v>12464</v>
      </c>
      <c r="F2427" s="749" t="s">
        <v>12541</v>
      </c>
      <c r="G2427" s="749" t="s">
        <v>12542</v>
      </c>
      <c r="I2427" s="749" t="s">
        <v>12467</v>
      </c>
      <c r="J2427" s="749" t="n">
        <v>0.61</v>
      </c>
    </row>
    <row collapsed="false" customFormat="false" customHeight="true" hidden="true" ht="12.75" outlineLevel="0" r="2428">
      <c r="A2428" s="749" t="s">
        <v>12544</v>
      </c>
      <c r="B2428" s="749" t="str">
        <f aca="false">C2428&amp;D2428&amp;E2428&amp;F2428&amp;G2428&amp;H2428</f>
        <v>TRANSPORTE DE CARGA DE QUALQUER NATUREZA,EXCLUSIVE AS DESPESAS DE CARGA E DESCARGA,TANTO DE ESPERA DO CAMINHAO COMO DO SERVENTE OU EQUIPAMENTO AUXILIAR,A VELOCIDADE MEDIA DE 40KM/H,EM CAMINHAO BASCULANTE A OLEO DIESEL,COM CAPACIDADE UTIL DE 8T</v>
      </c>
      <c r="C2428" s="749" t="s">
        <v>12462</v>
      </c>
      <c r="D2428" s="749" t="s">
        <v>12463</v>
      </c>
      <c r="E2428" s="749" t="s">
        <v>12470</v>
      </c>
      <c r="F2428" s="749" t="s">
        <v>12541</v>
      </c>
      <c r="G2428" s="749" t="s">
        <v>12542</v>
      </c>
      <c r="I2428" s="749" t="s">
        <v>12467</v>
      </c>
      <c r="J2428" s="749" t="n">
        <v>0.79</v>
      </c>
    </row>
    <row collapsed="false" customFormat="false" customHeight="true" hidden="true" ht="12.75" outlineLevel="0" r="2429">
      <c r="A2429" s="749" t="s">
        <v>12545</v>
      </c>
      <c r="B2429" s="749" t="str">
        <f aca="false">C2429&amp;D2429&amp;E2429&amp;F2429&amp;G2429&amp;H2429</f>
        <v>TRANSPORTE DE CARGA DE QUALQUER NATUREZA,EXCLUSIVE AS DESPESAS DE CARGA E DESCARGA,TANTO DE ESPERA DO CAMINHAO COMO DO SERVENTE OU EQUIPAMENTO AUXILIAR,A VELOCIDADE MEDIA DE 40KM/H,EM CAMINHAO BASCULANTE A OLEO DIESEL,COM CAPACIDADE UTIL DE 8T</v>
      </c>
      <c r="C2429" s="749" t="s">
        <v>12462</v>
      </c>
      <c r="D2429" s="749" t="s">
        <v>12463</v>
      </c>
      <c r="E2429" s="749" t="s">
        <v>12470</v>
      </c>
      <c r="F2429" s="749" t="s">
        <v>12541</v>
      </c>
      <c r="G2429" s="749" t="s">
        <v>12542</v>
      </c>
      <c r="I2429" s="749" t="s">
        <v>12467</v>
      </c>
      <c r="J2429" s="749" t="n">
        <v>0.78</v>
      </c>
    </row>
    <row collapsed="false" customFormat="false" customHeight="true" hidden="true" ht="12.75" outlineLevel="0" r="2430">
      <c r="A2430" s="749" t="s">
        <v>12546</v>
      </c>
      <c r="B2430" s="749" t="str">
        <f aca="false">C2430&amp;D2430&amp;E2430&amp;F2430&amp;G2430&amp;H2430</f>
        <v>TRANSPORTE DE CARGA DE QUALQUER NATUREZA,EXCLUSIVE AS DESPESAS DE CARGA E DESCARGA,TANTO DE ESPERA DO CAMINHAO COMO DO SERVENTE OU EQUIPAMENTO AUXILIAR,A VELOCIDADE MEDIA DE 35KM/H,EM CAMINHAO BASCULANTE A OLEO DIESEL,COM CAPACIDADE UTIL DE 8T</v>
      </c>
      <c r="C2430" s="749" t="s">
        <v>12462</v>
      </c>
      <c r="D2430" s="749" t="s">
        <v>12463</v>
      </c>
      <c r="E2430" s="749" t="s">
        <v>12473</v>
      </c>
      <c r="F2430" s="749" t="s">
        <v>12541</v>
      </c>
      <c r="G2430" s="749" t="s">
        <v>12542</v>
      </c>
      <c r="I2430" s="749" t="s">
        <v>12467</v>
      </c>
      <c r="J2430" s="749" t="n">
        <v>0.89</v>
      </c>
    </row>
    <row collapsed="false" customFormat="false" customHeight="true" hidden="true" ht="12.75" outlineLevel="0" r="2431">
      <c r="A2431" s="749" t="s">
        <v>12547</v>
      </c>
      <c r="B2431" s="749" t="str">
        <f aca="false">C2431&amp;D2431&amp;E2431&amp;F2431&amp;G2431&amp;H2431</f>
        <v>TRANSPORTE DE CARGA DE QUALQUER NATUREZA,EXCLUSIVE AS DESPESAS DE CARGA E DESCARGA,TANTO DE ESPERA DO CAMINHAO COMO DO SERVENTE OU EQUIPAMENTO AUXILIAR,A VELOCIDADE MEDIA DE 35KM/H,EM CAMINHAO BASCULANTE A OLEO DIESEL,COM CAPACIDADE UTIL DE 8T</v>
      </c>
      <c r="C2431" s="749" t="s">
        <v>12462</v>
      </c>
      <c r="D2431" s="749" t="s">
        <v>12463</v>
      </c>
      <c r="E2431" s="749" t="s">
        <v>12473</v>
      </c>
      <c r="F2431" s="749" t="s">
        <v>12541</v>
      </c>
      <c r="G2431" s="749" t="s">
        <v>12542</v>
      </c>
      <c r="I2431" s="749" t="s">
        <v>12467</v>
      </c>
      <c r="J2431" s="749" t="n">
        <v>0.88</v>
      </c>
    </row>
    <row collapsed="false" customFormat="false" customHeight="true" hidden="true" ht="12.75" outlineLevel="0" r="2432">
      <c r="A2432" s="749" t="s">
        <v>12548</v>
      </c>
      <c r="B2432" s="749" t="str">
        <f aca="false">C2432&amp;D2432&amp;E2432&amp;F2432&amp;G2432&amp;H2432</f>
        <v>TRANSPORTE DE CARGA DE QUALQUER NATUREZA,EXCLUSIVE AS DESPESAS DE CARGA E DESCARGA,TANTO DE ESPERA DO CAMINHAO COMO DO SERVENTE OU EQUIPAMENTO AUXILIAR,A VELOCIDADE MEDIA DE 30KM/H,EM CAMINHAO BASCULANTE A OLEO DIESEL,COM CAPACIDADE UTIL DE 8T</v>
      </c>
      <c r="C2432" s="749" t="s">
        <v>12462</v>
      </c>
      <c r="D2432" s="749" t="s">
        <v>12463</v>
      </c>
      <c r="E2432" s="749" t="s">
        <v>12476</v>
      </c>
      <c r="F2432" s="749" t="s">
        <v>12541</v>
      </c>
      <c r="G2432" s="749" t="s">
        <v>12542</v>
      </c>
      <c r="I2432" s="749" t="s">
        <v>12467</v>
      </c>
      <c r="J2432" s="749" t="n">
        <v>1.05</v>
      </c>
    </row>
    <row collapsed="false" customFormat="false" customHeight="true" hidden="true" ht="12.75" outlineLevel="0" r="2433">
      <c r="A2433" s="749" t="s">
        <v>12549</v>
      </c>
      <c r="B2433" s="749" t="str">
        <f aca="false">C2433&amp;D2433&amp;E2433&amp;F2433&amp;G2433&amp;H2433</f>
        <v>TRANSPORTE DE CARGA DE QUALQUER NATUREZA,EXCLUSIVE AS DESPESAS DE CARGA E DESCARGA,TANTO DE ESPERA DO CAMINHAO COMO DO SERVENTE OU EQUIPAMENTO AUXILIAR,A VELOCIDADE MEDIA DE 30KM/H,EM CAMINHAO BASCULANTE A OLEO DIESEL,COM CAPACIDADE UTIL DE 8T</v>
      </c>
      <c r="C2433" s="749" t="s">
        <v>12462</v>
      </c>
      <c r="D2433" s="749" t="s">
        <v>12463</v>
      </c>
      <c r="E2433" s="749" t="s">
        <v>12476</v>
      </c>
      <c r="F2433" s="749" t="s">
        <v>12541</v>
      </c>
      <c r="G2433" s="749" t="s">
        <v>12542</v>
      </c>
      <c r="I2433" s="749" t="s">
        <v>12467</v>
      </c>
      <c r="J2433" s="749" t="n">
        <v>1.02</v>
      </c>
    </row>
    <row collapsed="false" customFormat="false" customHeight="true" hidden="true" ht="12.75" outlineLevel="0" r="2434">
      <c r="A2434" s="749" t="s">
        <v>12550</v>
      </c>
      <c r="B2434" s="749" t="str">
        <f aca="false">C2434&amp;D2434&amp;E2434&amp;F2434&amp;G2434&amp;H2434</f>
        <v>TRANSPORTE DE CARGA DE QUALQUER NATUREZA,EXCLUSIVE AS DESPESAS DE CARGA E DESCARGA,TANTO DE ESPERA DO CAMINHAO COMO DO SERVENTE OU EQUIPAMENTO AUXILIAR,A VELOCIDADE MEDIA DE 25KM/H,EM CAMINHAO BASCULANTE A OLEO DIESEL,COM CAPACIDADE UTIL DE 8T</v>
      </c>
      <c r="C2434" s="749" t="s">
        <v>12462</v>
      </c>
      <c r="D2434" s="749" t="s">
        <v>12463</v>
      </c>
      <c r="E2434" s="749" t="s">
        <v>12479</v>
      </c>
      <c r="F2434" s="749" t="s">
        <v>12541</v>
      </c>
      <c r="G2434" s="749" t="s">
        <v>12542</v>
      </c>
      <c r="I2434" s="749" t="s">
        <v>12467</v>
      </c>
      <c r="J2434" s="749" t="n">
        <v>1.26</v>
      </c>
    </row>
    <row collapsed="false" customFormat="false" customHeight="true" hidden="true" ht="12.75" outlineLevel="0" r="2435">
      <c r="A2435" s="749" t="s">
        <v>12551</v>
      </c>
      <c r="B2435" s="749" t="str">
        <f aca="false">C2435&amp;D2435&amp;E2435&amp;F2435&amp;G2435&amp;H2435</f>
        <v>TRANSPORTE DE CARGA DE QUALQUER NATUREZA,EXCLUSIVE AS DESPESAS DE CARGA E DESCARGA,TANTO DE ESPERA DO CAMINHAO COMO DO SERVENTE OU EQUIPAMENTO AUXILIAR,A VELOCIDADE MEDIA DE 25KM/H,EM CAMINHAO BASCULANTE A OLEO DIESEL,COM CAPACIDADE UTIL DE 8T</v>
      </c>
      <c r="C2435" s="749" t="s">
        <v>12462</v>
      </c>
      <c r="D2435" s="749" t="s">
        <v>12463</v>
      </c>
      <c r="E2435" s="749" t="s">
        <v>12479</v>
      </c>
      <c r="F2435" s="749" t="s">
        <v>12541</v>
      </c>
      <c r="G2435" s="749" t="s">
        <v>12542</v>
      </c>
      <c r="I2435" s="749" t="s">
        <v>12467</v>
      </c>
      <c r="J2435" s="749" t="n">
        <v>1.23</v>
      </c>
    </row>
    <row collapsed="false" customFormat="false" customHeight="true" hidden="true" ht="12.75" outlineLevel="0" r="2436">
      <c r="A2436" s="749" t="s">
        <v>12552</v>
      </c>
      <c r="B2436" s="749" t="str">
        <f aca="false">C2436&amp;D2436&amp;E2436&amp;F2436&amp;G2436&amp;H2436</f>
        <v>TRANSPORTE DE CARGA DE QUALQUER NATUREZA,EXCLUSIVE AS DESPESAS DE CARGA E DESCARGA,TANTO DE ESPERA DO CAMINHAO COMO DO SERVENTE OU EQUIPAMENTO AUXILIAR,A VELOCIDADE MEDIA DE 20KM/H,EM CAMINHAO BASCULANTE A OLEO DIESEL,COM CAPACIDADE UTIL DE 8T</v>
      </c>
      <c r="C2436" s="749" t="s">
        <v>12462</v>
      </c>
      <c r="D2436" s="749" t="s">
        <v>12463</v>
      </c>
      <c r="E2436" s="749" t="s">
        <v>12483</v>
      </c>
      <c r="F2436" s="749" t="s">
        <v>12541</v>
      </c>
      <c r="G2436" s="749" t="s">
        <v>12542</v>
      </c>
      <c r="I2436" s="749" t="s">
        <v>12467</v>
      </c>
      <c r="J2436" s="749" t="n">
        <v>1.58</v>
      </c>
    </row>
    <row collapsed="false" customFormat="false" customHeight="true" hidden="true" ht="12.75" outlineLevel="0" r="2437">
      <c r="A2437" s="749" t="s">
        <v>12553</v>
      </c>
      <c r="B2437" s="749" t="str">
        <f aca="false">C2437&amp;D2437&amp;E2437&amp;F2437&amp;G2437&amp;H2437</f>
        <v>TRANSPORTE DE CARGA DE QUALQUER NATUREZA,EXCLUSIVE AS DESPESAS DE CARGA E DESCARGA,TANTO DE ESPERA DO CAMINHAO COMO DO SERVENTE OU EQUIPAMENTO AUXILIAR,A VELOCIDADE MEDIA DE 20KM/H,EM CAMINHAO BASCULANTE A OLEO DIESEL,COM CAPACIDADE UTIL DE 8T</v>
      </c>
      <c r="C2437" s="749" t="s">
        <v>12462</v>
      </c>
      <c r="D2437" s="749" t="s">
        <v>12463</v>
      </c>
      <c r="E2437" s="749" t="s">
        <v>12483</v>
      </c>
      <c r="F2437" s="749" t="s">
        <v>12541</v>
      </c>
      <c r="G2437" s="749" t="s">
        <v>12542</v>
      </c>
      <c r="I2437" s="749" t="s">
        <v>12467</v>
      </c>
      <c r="J2437" s="749" t="n">
        <v>1.54</v>
      </c>
    </row>
    <row collapsed="false" customFormat="false" customHeight="true" hidden="true" ht="12.75" outlineLevel="0" r="2438">
      <c r="A2438" s="749" t="s">
        <v>12554</v>
      </c>
      <c r="B2438" s="749" t="str">
        <f aca="false">C2438&amp;D2438&amp;E2438&amp;F2438&amp;G2438&amp;H2438</f>
        <v>TRANSPORTE DE CARGA DE QUALQUER NATUREZA,EXCLUSIVE AS DESPESAS DE CARGA E DESCARGA,TANTO DE ESPERA DO CAMINHAO COMO DO SERVENTE OU EQUIPAMENTO AUXILIAR,A VELOCIDADE MEDIA DE 15KM/H,EM CAMINHAO BASCULANTE A OLEO DIESEL,COM CAPACIDADE UTIL DE 8T</v>
      </c>
      <c r="C2438" s="749" t="s">
        <v>12462</v>
      </c>
      <c r="D2438" s="749" t="s">
        <v>12463</v>
      </c>
      <c r="E2438" s="749" t="s">
        <v>12486</v>
      </c>
      <c r="F2438" s="749" t="s">
        <v>12541</v>
      </c>
      <c r="G2438" s="749" t="s">
        <v>12542</v>
      </c>
      <c r="I2438" s="749" t="s">
        <v>12467</v>
      </c>
      <c r="J2438" s="749" t="n">
        <v>2.11</v>
      </c>
    </row>
    <row collapsed="false" customFormat="false" customHeight="true" hidden="true" ht="12.75" outlineLevel="0" r="2439">
      <c r="A2439" s="749" t="s">
        <v>12555</v>
      </c>
      <c r="B2439" s="749" t="str">
        <f aca="false">C2439&amp;D2439&amp;E2439&amp;F2439&amp;G2439&amp;H2439</f>
        <v>TRANSPORTE DE CARGA DE QUALQUER NATUREZA,EXCLUSIVE AS DESPESAS DE CARGA E DESCARGA,TANTO DE ESPERA DO CAMINHAO COMO DO SERVENTE OU EQUIPAMENTO AUXILIAR,A VELOCIDADE MEDIA DE 15KM/H,EM CAMINHAO BASCULANTE A OLEO DIESEL,COM CAPACIDADE UTIL DE 8T</v>
      </c>
      <c r="C2439" s="749" t="s">
        <v>12462</v>
      </c>
      <c r="D2439" s="749" t="s">
        <v>12463</v>
      </c>
      <c r="E2439" s="749" t="s">
        <v>12486</v>
      </c>
      <c r="F2439" s="749" t="s">
        <v>12541</v>
      </c>
      <c r="G2439" s="749" t="s">
        <v>12542</v>
      </c>
      <c r="I2439" s="749" t="s">
        <v>12467</v>
      </c>
      <c r="J2439" s="749" t="n">
        <v>2.06</v>
      </c>
    </row>
    <row collapsed="false" customFormat="false" customHeight="true" hidden="true" ht="12.75" outlineLevel="0" r="2440">
      <c r="A2440" s="749" t="s">
        <v>12556</v>
      </c>
      <c r="B2440" s="749" t="str">
        <f aca="false">C2440&amp;D2440&amp;E2440&amp;F2440&amp;G2440&amp;H2440</f>
        <v>TRANSPORTE DE CARGA DE QUALQUER NATUREZA,EXCLUSIVE AS DESPESAS DE CARGA E DESCARGA,TANTO DE ESPERA DO CAMINHAO COMO DO SERVENTE OU EQUIPAMENTO AUXILIAR,A VELOCIDADE MEDIA DE 10KM/H,EM CAMINHAO BASCULANTE A OLEO DIESEL,COM CAPACIDADE UTIL DE 8T</v>
      </c>
      <c r="C2440" s="749" t="s">
        <v>12462</v>
      </c>
      <c r="D2440" s="749" t="s">
        <v>12463</v>
      </c>
      <c r="E2440" s="749" t="s">
        <v>12489</v>
      </c>
      <c r="F2440" s="749" t="s">
        <v>12541</v>
      </c>
      <c r="G2440" s="749" t="s">
        <v>12542</v>
      </c>
      <c r="I2440" s="749" t="s">
        <v>12467</v>
      </c>
      <c r="J2440" s="749" t="n">
        <v>3.16</v>
      </c>
    </row>
    <row collapsed="false" customFormat="false" customHeight="true" hidden="true" ht="12.75" outlineLevel="0" r="2441">
      <c r="A2441" s="749" t="s">
        <v>12557</v>
      </c>
      <c r="B2441" s="749" t="str">
        <f aca="false">C2441&amp;D2441&amp;E2441&amp;F2441&amp;G2441&amp;H2441</f>
        <v>TRANSPORTE DE CARGA DE QUALQUER NATUREZA,EXCLUSIVE AS DESPESAS DE CARGA E DESCARGA,TANTO DE ESPERA DO CAMINHAO COMO DO SERVENTE OU EQUIPAMENTO AUXILIAR,A VELOCIDADE MEDIA DE 10KM/H,EM CAMINHAO BASCULANTE A OLEO DIESEL,COM CAPACIDADE UTIL DE 8T</v>
      </c>
      <c r="C2441" s="749" t="s">
        <v>12462</v>
      </c>
      <c r="D2441" s="749" t="s">
        <v>12463</v>
      </c>
      <c r="E2441" s="749" t="s">
        <v>12489</v>
      </c>
      <c r="F2441" s="749" t="s">
        <v>12541</v>
      </c>
      <c r="G2441" s="749" t="s">
        <v>12542</v>
      </c>
      <c r="I2441" s="749" t="s">
        <v>12467</v>
      </c>
      <c r="J2441" s="749" t="n">
        <v>3.09</v>
      </c>
    </row>
    <row collapsed="false" customFormat="false" customHeight="true" hidden="true" ht="12.75" outlineLevel="0" r="2442">
      <c r="A2442" s="749" t="s">
        <v>12558</v>
      </c>
      <c r="B2442" s="749" t="str">
        <f aca="false">C2442&amp;D2442&amp;E2442&amp;F2442&amp;G2442&amp;H2442</f>
        <v>TRANSPORTE DE CARGA DE QUALQUER NATUREZA,EXCLUSIVE AS DESPESAS DE CARGA E DESCARGA,TANTO DE ESPERA DO CAMINHAO COMO DO SERVENTE OU EQUIPAMENTO AUXILIAR,A VELOCIDADE MEDIA DE 5KM/H,EM CAMINHAO BASCULANTE A OLEO DIESEL,COM CAPACIDADE UTIL DE8T</v>
      </c>
      <c r="C2442" s="749" t="s">
        <v>12462</v>
      </c>
      <c r="D2442" s="749" t="s">
        <v>12463</v>
      </c>
      <c r="E2442" s="749" t="s">
        <v>12492</v>
      </c>
      <c r="F2442" s="749" t="s">
        <v>12559</v>
      </c>
      <c r="G2442" s="749" t="s">
        <v>12560</v>
      </c>
      <c r="I2442" s="749" t="s">
        <v>12467</v>
      </c>
      <c r="J2442" s="749" t="n">
        <v>6.33</v>
      </c>
    </row>
    <row collapsed="false" customFormat="false" customHeight="true" hidden="true" ht="12.75" outlineLevel="0" r="2443">
      <c r="A2443" s="749" t="s">
        <v>12561</v>
      </c>
      <c r="B2443" s="749" t="str">
        <f aca="false">C2443&amp;D2443&amp;E2443&amp;F2443&amp;G2443&amp;H2443</f>
        <v>TRANSPORTE DE CARGA DE QUALQUER NATUREZA,EXCLUSIVE AS DESPESAS DE CARGA E DESCARGA,TANTO DE ESPERA DO CAMINHAO COMO DO SERVENTE OU EQUIPAMENTO AUXILIAR,A VELOCIDADE MEDIA DE 5KM/H,EM CAMINHAO BASCULANTE A OLEO DIESEL,COM CAPACIDADE UTIL DE8T</v>
      </c>
      <c r="C2443" s="749" t="s">
        <v>12462</v>
      </c>
      <c r="D2443" s="749" t="s">
        <v>12463</v>
      </c>
      <c r="E2443" s="749" t="s">
        <v>12492</v>
      </c>
      <c r="F2443" s="749" t="s">
        <v>12559</v>
      </c>
      <c r="G2443" s="749" t="s">
        <v>12560</v>
      </c>
      <c r="I2443" s="749" t="s">
        <v>12467</v>
      </c>
      <c r="J2443" s="749" t="n">
        <v>6.19</v>
      </c>
    </row>
    <row collapsed="false" customFormat="false" customHeight="true" hidden="true" ht="12.75" outlineLevel="0" r="2444">
      <c r="A2444" s="749" t="s">
        <v>12562</v>
      </c>
      <c r="B2444" s="749" t="str">
        <f aca="false">C2444&amp;D2444&amp;E2444&amp;F2444&amp;G2444&amp;H2444</f>
        <v>TRANSPORTE DE CARGA DE QUALQUER NATUREZA,EXCLUSIVE AS DESPESAS DE CARGA E DESCARGA,TANTO DE ESPERA DO CAMINHAO COMO DO SERVENTE OU EQUIPAMENTO AUXILIAR,A VELOCIDADE MEDIA DE 50KM/H,EM CAMINHAO BASCULANTE A OLEO DIESEL,COM CAPACIDADE UTIL DE 12T</v>
      </c>
      <c r="C2444" s="749" t="s">
        <v>12462</v>
      </c>
      <c r="D2444" s="749" t="s">
        <v>12463</v>
      </c>
      <c r="E2444" s="749" t="s">
        <v>12464</v>
      </c>
      <c r="F2444" s="749" t="s">
        <v>12541</v>
      </c>
      <c r="G2444" s="749" t="s">
        <v>12563</v>
      </c>
      <c r="I2444" s="749" t="s">
        <v>12467</v>
      </c>
      <c r="J2444" s="749" t="n">
        <v>0.5</v>
      </c>
    </row>
    <row collapsed="false" customFormat="false" customHeight="true" hidden="true" ht="12.75" outlineLevel="0" r="2445">
      <c r="A2445" s="749" t="s">
        <v>12564</v>
      </c>
      <c r="B2445" s="749" t="str">
        <f aca="false">C2445&amp;D2445&amp;E2445&amp;F2445&amp;G2445&amp;H2445</f>
        <v>TRANSPORTE DE CARGA DE QUALQUER NATUREZA,EXCLUSIVE AS DESPESAS DE CARGA E DESCARGA,TANTO DE ESPERA DO CAMINHAO COMO DO SERVENTE OU EQUIPAMENTO AUXILIAR,A VELOCIDADE MEDIA DE 50KM/H,EM CAMINHAO BASCULANTE A OLEO DIESEL,COM CAPACIDADE UTIL DE 12T</v>
      </c>
      <c r="C2445" s="749" t="s">
        <v>12462</v>
      </c>
      <c r="D2445" s="749" t="s">
        <v>12463</v>
      </c>
      <c r="E2445" s="749" t="s">
        <v>12464</v>
      </c>
      <c r="F2445" s="749" t="s">
        <v>12541</v>
      </c>
      <c r="G2445" s="749" t="s">
        <v>12563</v>
      </c>
      <c r="I2445" s="749" t="s">
        <v>12467</v>
      </c>
      <c r="J2445" s="749" t="n">
        <v>0.49</v>
      </c>
    </row>
    <row collapsed="false" customFormat="false" customHeight="true" hidden="true" ht="12.75" outlineLevel="0" r="2446">
      <c r="A2446" s="749" t="s">
        <v>12565</v>
      </c>
      <c r="B2446" s="749" t="str">
        <f aca="false">C2446&amp;D2446&amp;E2446&amp;F2446&amp;G2446&amp;H2446</f>
        <v>TRANSPORTE DE CARGA DE QUALQUER NATUREZA,EXCLUSIVE AS DESPESAS DE CARGA E DESCARGA,TANTO DE ESPERA DO CAMINHAO COMO DO SERVENTE OU EQUIPAMENTO AUXILIAR,A VELOCIDADE MEDIA DE 40KM/H,EM CAMINHAO BASCULANTE A OLEO DIESEL,COM CAPACIDADE UTIL DE 12T</v>
      </c>
      <c r="C2446" s="749" t="s">
        <v>12462</v>
      </c>
      <c r="D2446" s="749" t="s">
        <v>12463</v>
      </c>
      <c r="E2446" s="749" t="s">
        <v>12470</v>
      </c>
      <c r="F2446" s="749" t="s">
        <v>12541</v>
      </c>
      <c r="G2446" s="749" t="s">
        <v>12563</v>
      </c>
      <c r="I2446" s="749" t="s">
        <v>12467</v>
      </c>
      <c r="J2446" s="749" t="n">
        <v>0.64</v>
      </c>
    </row>
    <row collapsed="false" customFormat="false" customHeight="true" hidden="true" ht="12.75" outlineLevel="0" r="2447">
      <c r="A2447" s="749" t="s">
        <v>12566</v>
      </c>
      <c r="B2447" s="749" t="str">
        <f aca="false">C2447&amp;D2447&amp;E2447&amp;F2447&amp;G2447&amp;H2447</f>
        <v>TRANSPORTE DE CARGA DE QUALQUER NATUREZA,EXCLUSIVE AS DESPESAS DE CARGA E DESCARGA,TANTO DE ESPERA DO CAMINHAO COMO DO SERVENTE OU EQUIPAMENTO AUXILIAR,A VELOCIDADE MEDIA DE 40KM/H,EM CAMINHAO BASCULANTE A OLEO DIESEL,COM CAPACIDADE UTIL DE 12T</v>
      </c>
      <c r="C2447" s="749" t="s">
        <v>12462</v>
      </c>
      <c r="D2447" s="749" t="s">
        <v>12463</v>
      </c>
      <c r="E2447" s="749" t="s">
        <v>12470</v>
      </c>
      <c r="F2447" s="749" t="s">
        <v>12541</v>
      </c>
      <c r="G2447" s="749" t="s">
        <v>12563</v>
      </c>
      <c r="I2447" s="749" t="s">
        <v>12467</v>
      </c>
      <c r="J2447" s="749" t="n">
        <v>0.63</v>
      </c>
    </row>
    <row collapsed="false" customFormat="false" customHeight="true" hidden="true" ht="12.75" outlineLevel="0" r="2448">
      <c r="A2448" s="749" t="s">
        <v>12567</v>
      </c>
      <c r="B2448" s="749" t="str">
        <f aca="false">C2448&amp;D2448&amp;E2448&amp;F2448&amp;G2448&amp;H2448</f>
        <v>TRANSPORTE DE CARGA DE QUALQUER NATUREZA,EXCLUSIVE AS DESPESAS DE CARGA E DESCARGA,TANTO DE ESPERA DO CAMINHAO COMO DO SERVENTE OU EQUIPAMENTO AUXILIAR,A VELOCIDADE MEDIA DE 35KM/H,EM CAMINHAO BASCULANTE A OLEO DIESEL,COM CAPACIDADE UTIL DE 12T</v>
      </c>
      <c r="C2448" s="749" t="s">
        <v>12462</v>
      </c>
      <c r="D2448" s="749" t="s">
        <v>12463</v>
      </c>
      <c r="E2448" s="749" t="s">
        <v>12473</v>
      </c>
      <c r="F2448" s="749" t="s">
        <v>12541</v>
      </c>
      <c r="G2448" s="749" t="s">
        <v>12563</v>
      </c>
      <c r="I2448" s="749" t="s">
        <v>12467</v>
      </c>
      <c r="J2448" s="749" t="n">
        <v>0.73</v>
      </c>
    </row>
    <row collapsed="false" customFormat="false" customHeight="true" hidden="true" ht="12.75" outlineLevel="0" r="2449">
      <c r="A2449" s="749" t="s">
        <v>12568</v>
      </c>
      <c r="B2449" s="749" t="str">
        <f aca="false">C2449&amp;D2449&amp;E2449&amp;F2449&amp;G2449&amp;H2449</f>
        <v>TRANSPORTE DE CARGA DE QUALQUER NATUREZA,EXCLUSIVE AS DESPESAS DE CARGA E DESCARGA,TANTO DE ESPERA DO CAMINHAO COMO DO SERVENTE OU EQUIPAMENTO AUXILIAR,A VELOCIDADE MEDIA DE 35KM/H,EM CAMINHAO BASCULANTE A OLEO DIESEL,COM CAPACIDADE UTIL DE 12T</v>
      </c>
      <c r="C2449" s="749" t="s">
        <v>12462</v>
      </c>
      <c r="D2449" s="749" t="s">
        <v>12463</v>
      </c>
      <c r="E2449" s="749" t="s">
        <v>12473</v>
      </c>
      <c r="F2449" s="749" t="s">
        <v>12541</v>
      </c>
      <c r="G2449" s="749" t="s">
        <v>12563</v>
      </c>
      <c r="I2449" s="749" t="s">
        <v>12467</v>
      </c>
      <c r="J2449" s="749" t="n">
        <v>0.72</v>
      </c>
    </row>
    <row collapsed="false" customFormat="false" customHeight="true" hidden="true" ht="12.75" outlineLevel="0" r="2450">
      <c r="A2450" s="749" t="s">
        <v>12569</v>
      </c>
      <c r="B2450" s="749" t="str">
        <f aca="false">C2450&amp;D2450&amp;E2450&amp;F2450&amp;G2450&amp;H2450</f>
        <v>TRANSPORTE DE CARGA DE QUALQUER NATUREZA,EXCLUSIVE AS DESPESAS DE CARGA E DESCARGA,TANTO DE ESPERA DO CAMINHAO COMO DO SERVENTE OU EQUIPAMENTO AUXILIAR,A VELOCIDADE MEDIA DE 30KM/H,EM CAMINHAO BASCULANTE A OLEO DIESEL,COM CAPACIDADE UTIL DE 12T</v>
      </c>
      <c r="C2450" s="749" t="s">
        <v>12462</v>
      </c>
      <c r="D2450" s="749" t="s">
        <v>12463</v>
      </c>
      <c r="E2450" s="749" t="s">
        <v>12476</v>
      </c>
      <c r="F2450" s="749" t="s">
        <v>12541</v>
      </c>
      <c r="G2450" s="749" t="s">
        <v>12563</v>
      </c>
      <c r="I2450" s="749" t="s">
        <v>12467</v>
      </c>
      <c r="J2450" s="749" t="n">
        <v>0.85</v>
      </c>
    </row>
    <row collapsed="false" customFormat="false" customHeight="true" hidden="true" ht="12.75" outlineLevel="0" r="2451">
      <c r="A2451" s="749" t="s">
        <v>12570</v>
      </c>
      <c r="B2451" s="749" t="str">
        <f aca="false">C2451&amp;D2451&amp;E2451&amp;F2451&amp;G2451&amp;H2451</f>
        <v>TRANSPORTE DE CARGA DE QUALQUER NATUREZA,EXCLUSIVE AS DESPESAS DE CARGA E DESCARGA,TANTO DE ESPERA DO CAMINHAO COMO DO SERVENTE OU EQUIPAMENTO AUXILIAR,A VELOCIDADE MEDIA DE 30KM/H,EM CAMINHAO BASCULANTE A OLEO DIESEL,COM CAPACIDADE UTIL DE 12T</v>
      </c>
      <c r="C2451" s="749" t="s">
        <v>12462</v>
      </c>
      <c r="D2451" s="749" t="s">
        <v>12463</v>
      </c>
      <c r="E2451" s="749" t="s">
        <v>12476</v>
      </c>
      <c r="F2451" s="749" t="s">
        <v>12541</v>
      </c>
      <c r="G2451" s="749" t="s">
        <v>12563</v>
      </c>
      <c r="I2451" s="749" t="s">
        <v>12467</v>
      </c>
      <c r="J2451" s="749" t="n">
        <v>0.84</v>
      </c>
    </row>
    <row collapsed="false" customFormat="false" customHeight="true" hidden="true" ht="12.75" outlineLevel="0" r="2452">
      <c r="A2452" s="749" t="s">
        <v>12571</v>
      </c>
      <c r="B2452" s="749" t="str">
        <f aca="false">C2452&amp;D2452&amp;E2452&amp;F2452&amp;G2452&amp;H2452</f>
        <v>TRANSPORTE DE CARGA DE QUALQUER NATUREZA,EXCLUSIVE AS DESPESAS DE CARGA E DESCARGA,TANTO DE ESPERA DO CAMINHAO COMO DO SERVENTE OU EQUIPAMENTO AUXILIAR,A VELOCIDADE MEDIA DE 25KM/H,EM CAMINHAO BASCULANTE A OLEO DIESEL,COM CAPACIDADE UTIL DE 12T</v>
      </c>
      <c r="C2452" s="749" t="s">
        <v>12462</v>
      </c>
      <c r="D2452" s="749" t="s">
        <v>12463</v>
      </c>
      <c r="E2452" s="749" t="s">
        <v>12479</v>
      </c>
      <c r="F2452" s="749" t="s">
        <v>12541</v>
      </c>
      <c r="G2452" s="749" t="s">
        <v>12563</v>
      </c>
      <c r="I2452" s="749" t="s">
        <v>12467</v>
      </c>
      <c r="J2452" s="749" t="n">
        <v>1.02</v>
      </c>
    </row>
    <row collapsed="false" customFormat="false" customHeight="true" hidden="true" ht="12.75" outlineLevel="0" r="2453">
      <c r="A2453" s="749" t="s">
        <v>12572</v>
      </c>
      <c r="B2453" s="749" t="str">
        <f aca="false">C2453&amp;D2453&amp;E2453&amp;F2453&amp;G2453&amp;H2453</f>
        <v>TRANSPORTE DE CARGA DE QUALQUER NATUREZA,EXCLUSIVE AS DESPESAS DE CARGA E DESCARGA,TANTO DE ESPERA DO CAMINHAO COMO DO SERVENTE OU EQUIPAMENTO AUXILIAR,A VELOCIDADE MEDIA DE 25KM/H,EM CAMINHAO BASCULANTE A OLEO DIESEL,COM CAPACIDADE UTIL DE 12T</v>
      </c>
      <c r="C2453" s="749" t="s">
        <v>12462</v>
      </c>
      <c r="D2453" s="749" t="s">
        <v>12463</v>
      </c>
      <c r="E2453" s="749" t="s">
        <v>12479</v>
      </c>
      <c r="F2453" s="749" t="s">
        <v>12541</v>
      </c>
      <c r="G2453" s="749" t="s">
        <v>12563</v>
      </c>
      <c r="I2453" s="749" t="s">
        <v>12467</v>
      </c>
      <c r="J2453" s="749" t="n">
        <v>1.01</v>
      </c>
    </row>
    <row collapsed="false" customFormat="false" customHeight="true" hidden="true" ht="12.75" outlineLevel="0" r="2454">
      <c r="A2454" s="749" t="s">
        <v>12573</v>
      </c>
      <c r="B2454" s="749" t="str">
        <f aca="false">C2454&amp;D2454&amp;E2454&amp;F2454&amp;G2454&amp;H2454</f>
        <v>TRANSPORTE DE CARGA DE QUALQUER NATUREZA,EXCLUSIVE AS DESPESAS DE CARGA E DESCARGA,TANTO DE ESPERA DO CAMINHAO COMO DO SERVENTE OU EQUIPAMENTO AUXILIAR,A VELOCIDADE MEDIA DE 20KM/H,EM CAMINHAO BASCULANTE A OLEO DIESEL,COM CAPACIDADE UTIL DE 12T</v>
      </c>
      <c r="C2454" s="749" t="s">
        <v>12462</v>
      </c>
      <c r="D2454" s="749" t="s">
        <v>12463</v>
      </c>
      <c r="E2454" s="749" t="s">
        <v>12483</v>
      </c>
      <c r="F2454" s="749" t="s">
        <v>12541</v>
      </c>
      <c r="G2454" s="749" t="s">
        <v>12563</v>
      </c>
      <c r="I2454" s="749" t="s">
        <v>12467</v>
      </c>
      <c r="J2454" s="749" t="n">
        <v>1.27</v>
      </c>
    </row>
    <row collapsed="false" customFormat="false" customHeight="true" hidden="true" ht="12.75" outlineLevel="0" r="2455">
      <c r="A2455" s="749" t="s">
        <v>12574</v>
      </c>
      <c r="B2455" s="749" t="str">
        <f aca="false">C2455&amp;D2455&amp;E2455&amp;F2455&amp;G2455&amp;H2455</f>
        <v>TRANSPORTE DE CARGA DE QUALQUER NATUREZA,EXCLUSIVE AS DESPESAS DE CARGA E DESCARGA,TANTO DE ESPERA DO CAMINHAO COMO DO SERVENTE OU EQUIPAMENTO AUXILIAR,A VELOCIDADE MEDIA DE 20KM/H,EM CAMINHAO BASCULANTE A OLEO DIESEL,COM CAPACIDADE UTIL DE 12T</v>
      </c>
      <c r="C2455" s="749" t="s">
        <v>12462</v>
      </c>
      <c r="D2455" s="749" t="s">
        <v>12463</v>
      </c>
      <c r="E2455" s="749" t="s">
        <v>12483</v>
      </c>
      <c r="F2455" s="749" t="s">
        <v>12541</v>
      </c>
      <c r="G2455" s="749" t="s">
        <v>12563</v>
      </c>
      <c r="I2455" s="749" t="s">
        <v>12467</v>
      </c>
      <c r="J2455" s="749" t="n">
        <v>1.25</v>
      </c>
    </row>
    <row collapsed="false" customFormat="false" customHeight="true" hidden="true" ht="12.75" outlineLevel="0" r="2456">
      <c r="A2456" s="749" t="s">
        <v>12575</v>
      </c>
      <c r="B2456" s="749" t="str">
        <f aca="false">C2456&amp;D2456&amp;E2456&amp;F2456&amp;G2456&amp;H2456</f>
        <v>TRANSPORTE DE CARGA DE QUALQUER NATUREZA,EXCLUSIVE AS DESPESAS DE CARGA E DESCARGA,TANTO DE ESPERA DO CAMINHAO COMO DO SERVENTE OU EQUIPAMENTO AUXILIAR,A VELOCIDADE MEDIA DE 15KM/H,EM CAMINHAO BASCULANTE A OLEO DIESEL,COM CAPACIDADE UTIL DE 12T</v>
      </c>
      <c r="C2456" s="749" t="s">
        <v>12462</v>
      </c>
      <c r="D2456" s="749" t="s">
        <v>12463</v>
      </c>
      <c r="E2456" s="749" t="s">
        <v>12486</v>
      </c>
      <c r="F2456" s="749" t="s">
        <v>12541</v>
      </c>
      <c r="G2456" s="749" t="s">
        <v>12563</v>
      </c>
      <c r="I2456" s="749" t="s">
        <v>12467</v>
      </c>
      <c r="J2456" s="749" t="n">
        <v>1.7</v>
      </c>
    </row>
    <row collapsed="false" customFormat="false" customHeight="true" hidden="true" ht="12.75" outlineLevel="0" r="2457">
      <c r="A2457" s="749" t="s">
        <v>12576</v>
      </c>
      <c r="B2457" s="749" t="str">
        <f aca="false">C2457&amp;D2457&amp;E2457&amp;F2457&amp;G2457&amp;H2457</f>
        <v>TRANSPORTE DE CARGA DE QUALQUER NATUREZA,EXCLUSIVE AS DESPESAS DE CARGA E DESCARGA,TANTO DE ESPERA DO CAMINHAO COMO DO SERVENTE OU EQUIPAMENTO AUXILIAR,A VELOCIDADE MEDIA DE 15KM/H,EM CAMINHAO BASCULANTE A OLEO DIESEL,COM CAPACIDADE UTIL DE 12T</v>
      </c>
      <c r="C2457" s="749" t="s">
        <v>12462</v>
      </c>
      <c r="D2457" s="749" t="s">
        <v>12463</v>
      </c>
      <c r="E2457" s="749" t="s">
        <v>12486</v>
      </c>
      <c r="F2457" s="749" t="s">
        <v>12541</v>
      </c>
      <c r="G2457" s="749" t="s">
        <v>12563</v>
      </c>
      <c r="I2457" s="749" t="s">
        <v>12467</v>
      </c>
      <c r="J2457" s="749" t="n">
        <v>1.67</v>
      </c>
    </row>
    <row collapsed="false" customFormat="false" customHeight="true" hidden="true" ht="12.75" outlineLevel="0" r="2458">
      <c r="A2458" s="749" t="s">
        <v>12577</v>
      </c>
      <c r="B2458" s="749" t="str">
        <f aca="false">C2458&amp;D2458&amp;E2458&amp;F2458&amp;G2458&amp;H2458</f>
        <v>TRANSPORTE DE CARGA DE QUALQUER NATUREZA,EXCLUSIVE AS DESPESAS DE CARGA E DESCARGA,TANTO DE ESPERA DO CAMINHAO COMO DO SERVENTE OU EQUIPAMENTO AUXILIAR,A VELOCIDADE MEDIA DE 10KM/H,EM CAMINHAO BASCULANTE A OLEO DIESEL,COM CAPACIDADE UTIL DE 12T</v>
      </c>
      <c r="C2458" s="749" t="s">
        <v>12462</v>
      </c>
      <c r="D2458" s="749" t="s">
        <v>12463</v>
      </c>
      <c r="E2458" s="749" t="s">
        <v>12489</v>
      </c>
      <c r="F2458" s="749" t="s">
        <v>12541</v>
      </c>
      <c r="G2458" s="749" t="s">
        <v>12563</v>
      </c>
      <c r="I2458" s="749" t="s">
        <v>12467</v>
      </c>
      <c r="J2458" s="749" t="n">
        <v>2.61</v>
      </c>
    </row>
    <row collapsed="false" customFormat="false" customHeight="true" hidden="true" ht="12.75" outlineLevel="0" r="2459">
      <c r="A2459" s="749" t="s">
        <v>12578</v>
      </c>
      <c r="B2459" s="749" t="str">
        <f aca="false">C2459&amp;D2459&amp;E2459&amp;F2459&amp;G2459&amp;H2459</f>
        <v>TRANSPORTE DE CARGA DE QUALQUER NATUREZA,EXCLUSIVE AS DESPESAS DE CARGA E DESCARGA,TANTO DE ESPERA DO CAMINHAO COMO DO SERVENTE OU EQUIPAMENTO AUXILIAR,A VELOCIDADE MEDIA DE 10KM/H,EM CAMINHAO BASCULANTE A OLEO DIESEL,COM CAPACIDADE UTIL DE 12T</v>
      </c>
      <c r="C2459" s="749" t="s">
        <v>12462</v>
      </c>
      <c r="D2459" s="749" t="s">
        <v>12463</v>
      </c>
      <c r="E2459" s="749" t="s">
        <v>12489</v>
      </c>
      <c r="F2459" s="749" t="s">
        <v>12541</v>
      </c>
      <c r="G2459" s="749" t="s">
        <v>12563</v>
      </c>
      <c r="I2459" s="749" t="s">
        <v>12467</v>
      </c>
      <c r="J2459" s="749" t="n">
        <v>2.56</v>
      </c>
    </row>
    <row collapsed="false" customFormat="false" customHeight="true" hidden="true" ht="12.75" outlineLevel="0" r="2460">
      <c r="A2460" s="749" t="s">
        <v>12579</v>
      </c>
      <c r="B2460" s="749" t="str">
        <f aca="false">C2460&amp;D2460&amp;E2460&amp;F2460&amp;G2460&amp;H2460</f>
        <v>TRANSPORTE DE CARGA DE QUALQUER NATUREZA,EXCLUSIVE AS DESPESAS DE CARGA E DESCARGA,TANTO DE ESPERA DO CAMINHAO COMO DO SERVENTE OU EQUIPAMENTO AUXILIAR,A VELOCIDADE MEDIA DE 5KM/H,EM CAMINHAO BASCULANTE A OLEO DIESEL,COM CAPACIDADE UTIL DE12T</v>
      </c>
      <c r="C2460" s="749" t="s">
        <v>12462</v>
      </c>
      <c r="D2460" s="749" t="s">
        <v>12463</v>
      </c>
      <c r="E2460" s="749" t="s">
        <v>12492</v>
      </c>
      <c r="F2460" s="749" t="s">
        <v>12559</v>
      </c>
      <c r="G2460" s="749" t="s">
        <v>12580</v>
      </c>
      <c r="I2460" s="749" t="s">
        <v>12467</v>
      </c>
      <c r="J2460" s="749" t="n">
        <v>5.11</v>
      </c>
    </row>
    <row collapsed="false" customFormat="false" customHeight="true" hidden="true" ht="12.75" outlineLevel="0" r="2461">
      <c r="A2461" s="749" t="s">
        <v>12581</v>
      </c>
      <c r="B2461" s="749" t="str">
        <f aca="false">C2461&amp;D2461&amp;E2461&amp;F2461&amp;G2461&amp;H2461</f>
        <v>TRANSPORTE DE CARGA DE QUALQUER NATUREZA,EXCLUSIVE AS DESPESAS DE CARGA E DESCARGA,TANTO DE ESPERA DO CAMINHAO COMO DO SERVENTE OU EQUIPAMENTO AUXILIAR,A VELOCIDADE MEDIA DE 5KM/H,EM CAMINHAO BASCULANTE A OLEO DIESEL,COM CAPACIDADE UTIL DE12T</v>
      </c>
      <c r="C2461" s="749" t="s">
        <v>12462</v>
      </c>
      <c r="D2461" s="749" t="s">
        <v>12463</v>
      </c>
      <c r="E2461" s="749" t="s">
        <v>12492</v>
      </c>
      <c r="F2461" s="749" t="s">
        <v>12559</v>
      </c>
      <c r="G2461" s="749" t="s">
        <v>12580</v>
      </c>
      <c r="I2461" s="749" t="s">
        <v>12467</v>
      </c>
      <c r="J2461" s="749" t="n">
        <v>5.02</v>
      </c>
    </row>
    <row collapsed="false" customFormat="false" customHeight="true" hidden="true" ht="12.75" outlineLevel="0" r="2462">
      <c r="A2462" s="749" t="s">
        <v>12582</v>
      </c>
      <c r="B2462" s="749" t="str">
        <f aca="false">C2462&amp;D2462&amp;E2462&amp;F2462&amp;G2462&amp;H2462</f>
        <v>TRANSPORTE DE CARGA DE QUALQUER NATUREZA,EXCLUSIVE AS DESPESAS DE CARGA E DESCARGA,TANTO DE ESPERA DO CAMINHAO COMO DO SERVENTE OU EQUIPAMENTO AUXILIAR,A VELOCIDADE MEDIA DE 50KM/H,EM CAMINHAO BASCULANTE A OLEO DIESEL,COM CAPACIDADE UTIL DE 17T</v>
      </c>
      <c r="C2462" s="749" t="s">
        <v>12462</v>
      </c>
      <c r="D2462" s="749" t="s">
        <v>12463</v>
      </c>
      <c r="E2462" s="749" t="s">
        <v>12464</v>
      </c>
      <c r="F2462" s="749" t="s">
        <v>12541</v>
      </c>
      <c r="G2462" s="749" t="s">
        <v>12583</v>
      </c>
      <c r="I2462" s="749" t="s">
        <v>12467</v>
      </c>
      <c r="J2462" s="749" t="n">
        <v>0.37</v>
      </c>
    </row>
    <row collapsed="false" customFormat="false" customHeight="true" hidden="true" ht="12.75" outlineLevel="0" r="2463">
      <c r="A2463" s="749" t="s">
        <v>12584</v>
      </c>
      <c r="B2463" s="749" t="str">
        <f aca="false">C2463&amp;D2463&amp;E2463&amp;F2463&amp;G2463&amp;H2463</f>
        <v>TRANSPORTE DE CARGA DE QUALQUER NATUREZA,EXCLUSIVE AS DESPESAS DE CARGA E DESCARGA,TANTO DE ESPERA DO CAMINHAO COMO DO SERVENTE OU EQUIPAMENTO AUXILIAR,A VELOCIDADE MEDIA DE 50KM/H,EM CAMINHAO BASCULANTE A OLEO DIESEL,COM CAPACIDADE UTIL DE 17T</v>
      </c>
      <c r="C2463" s="749" t="s">
        <v>12462</v>
      </c>
      <c r="D2463" s="749" t="s">
        <v>12463</v>
      </c>
      <c r="E2463" s="749" t="s">
        <v>12464</v>
      </c>
      <c r="F2463" s="749" t="s">
        <v>12541</v>
      </c>
      <c r="G2463" s="749" t="s">
        <v>12583</v>
      </c>
      <c r="I2463" s="749" t="s">
        <v>12467</v>
      </c>
      <c r="J2463" s="749" t="n">
        <v>0.36</v>
      </c>
    </row>
    <row collapsed="false" customFormat="false" customHeight="true" hidden="true" ht="12.75" outlineLevel="0" r="2464">
      <c r="A2464" s="749" t="s">
        <v>12585</v>
      </c>
      <c r="B2464" s="749" t="str">
        <f aca="false">C2464&amp;D2464&amp;E2464&amp;F2464&amp;G2464&amp;H2464</f>
        <v>TRANSPORTE DE CARGA DE QUALQUER NATUREZA,EXCLUSIVE AS DESPESAS DE CARGA E DESCARGA,TANTO DE ESPERA DO CAMINHAO COMO DO SERVENTE OU EQUIPAMENTO AUXILIAR,A VELOCIDADE MEDIA DE 40KM/H,EM CAMINHAO BASCULANTE A OLEO DIESEL,COM CAPACIDADE UTIL DE 17T</v>
      </c>
      <c r="C2464" s="749" t="s">
        <v>12462</v>
      </c>
      <c r="D2464" s="749" t="s">
        <v>12463</v>
      </c>
      <c r="E2464" s="749" t="s">
        <v>12470</v>
      </c>
      <c r="F2464" s="749" t="s">
        <v>12541</v>
      </c>
      <c r="G2464" s="749" t="s">
        <v>12583</v>
      </c>
      <c r="I2464" s="749" t="s">
        <v>12467</v>
      </c>
      <c r="J2464" s="749" t="n">
        <v>0.44</v>
      </c>
    </row>
    <row collapsed="false" customFormat="false" customHeight="true" hidden="true" ht="12.75" outlineLevel="0" r="2465">
      <c r="A2465" s="749" t="s">
        <v>12586</v>
      </c>
      <c r="B2465" s="749" t="str">
        <f aca="false">C2465&amp;D2465&amp;E2465&amp;F2465&amp;G2465&amp;H2465</f>
        <v>TRANSPORTE DE CARGA DE QUALQUER NATUREZA,EXCLUSIVE AS DESPESAS DE CARGA E DESCARGA,TANTO DE ESPERA DO CAMINHAO COMO DO SERVENTE OU EQUIPAMENTO AUXILIAR,A VELOCIDADE MEDIA DE 40KM/H,EM CAMINHAO BASCULANTE A OLEO DIESEL,COM CAPACIDADE UTIL DE 17T</v>
      </c>
      <c r="C2465" s="749" t="s">
        <v>12462</v>
      </c>
      <c r="D2465" s="749" t="s">
        <v>12463</v>
      </c>
      <c r="E2465" s="749" t="s">
        <v>12470</v>
      </c>
      <c r="F2465" s="749" t="s">
        <v>12541</v>
      </c>
      <c r="G2465" s="749" t="s">
        <v>12583</v>
      </c>
      <c r="I2465" s="749" t="s">
        <v>12467</v>
      </c>
      <c r="J2465" s="749" t="n">
        <v>0.43</v>
      </c>
    </row>
    <row collapsed="false" customFormat="false" customHeight="true" hidden="true" ht="12.75" outlineLevel="0" r="2466">
      <c r="A2466" s="749" t="s">
        <v>12587</v>
      </c>
      <c r="B2466" s="749" t="str">
        <f aca="false">C2466&amp;D2466&amp;E2466&amp;F2466&amp;G2466&amp;H2466</f>
        <v>TRANSPORTE DE CARGA DE QUALQUER NATUREZA,EXCLUSIVE AS DESPESAS DE CARGA E DESCARGA,TANTO DE ESPERA DO CAMINHAO COMO DO SERVENTE OU EQUIPAMENTO AUXILIAR,A VELOCIDADE MEDIA DE 35KM/H,EM CAMINHAO BASCULANTE A OLEO DIESEL,COM CAPACIDADE UTIL DE 17T</v>
      </c>
      <c r="C2466" s="749" t="s">
        <v>12462</v>
      </c>
      <c r="D2466" s="749" t="s">
        <v>12463</v>
      </c>
      <c r="E2466" s="749" t="s">
        <v>12473</v>
      </c>
      <c r="F2466" s="749" t="s">
        <v>12541</v>
      </c>
      <c r="G2466" s="749" t="s">
        <v>12583</v>
      </c>
      <c r="I2466" s="749" t="s">
        <v>12467</v>
      </c>
      <c r="J2466" s="749" t="n">
        <v>0.52</v>
      </c>
    </row>
    <row collapsed="false" customFormat="false" customHeight="true" hidden="true" ht="12.75" outlineLevel="0" r="2467">
      <c r="A2467" s="749" t="s">
        <v>12588</v>
      </c>
      <c r="B2467" s="749" t="str">
        <f aca="false">C2467&amp;D2467&amp;E2467&amp;F2467&amp;G2467&amp;H2467</f>
        <v>TRANSPORTE DE CARGA DE QUALQUER NATUREZA,EXCLUSIVE AS DESPESAS DE CARGA E DESCARGA,TANTO DE ESPERA DO CAMINHAO COMO DO SERVENTE OU EQUIPAMENTO AUXILIAR,A VELOCIDADE MEDIA DE 35KM/H,EM CAMINHAO BASCULANTE A OLEO DIESEL,COM CAPACIDADE UTIL DE 17T</v>
      </c>
      <c r="C2467" s="749" t="s">
        <v>12462</v>
      </c>
      <c r="D2467" s="749" t="s">
        <v>12463</v>
      </c>
      <c r="E2467" s="749" t="s">
        <v>12473</v>
      </c>
      <c r="F2467" s="749" t="s">
        <v>12541</v>
      </c>
      <c r="G2467" s="749" t="s">
        <v>12583</v>
      </c>
      <c r="I2467" s="749" t="s">
        <v>12467</v>
      </c>
      <c r="J2467" s="749" t="n">
        <v>0.51</v>
      </c>
    </row>
    <row collapsed="false" customFormat="false" customHeight="true" hidden="true" ht="12.75" outlineLevel="0" r="2468">
      <c r="A2468" s="749" t="s">
        <v>12589</v>
      </c>
      <c r="B2468" s="749" t="str">
        <f aca="false">C2468&amp;D2468&amp;E2468&amp;F2468&amp;G2468&amp;H2468</f>
        <v>TRANSPORTE DE CARGA DE QUALQUER NATUREZA,EXCLUSIVE AS DESPESAS DE CARGA E DESCARGA,TANTO DE ESPERA DO CAMINHAO COMO DO SERVENTE OU EQUIPAMENTO AUXILIAR,A VELOCIDADE MEDIA DE 30KM/H,EM CAMINHAO BASCULANTE A OLEO DIESEL,COM CAPACIDADE UTIL DE 17T</v>
      </c>
      <c r="C2468" s="749" t="s">
        <v>12462</v>
      </c>
      <c r="D2468" s="749" t="s">
        <v>12463</v>
      </c>
      <c r="E2468" s="749" t="s">
        <v>12476</v>
      </c>
      <c r="F2468" s="749" t="s">
        <v>12541</v>
      </c>
      <c r="G2468" s="749" t="s">
        <v>12583</v>
      </c>
      <c r="I2468" s="749" t="s">
        <v>12467</v>
      </c>
      <c r="J2468" s="749" t="n">
        <v>0.6</v>
      </c>
    </row>
    <row collapsed="false" customFormat="false" customHeight="true" hidden="true" ht="12.75" outlineLevel="0" r="2469">
      <c r="A2469" s="749" t="s">
        <v>12590</v>
      </c>
      <c r="B2469" s="749" t="str">
        <f aca="false">C2469&amp;D2469&amp;E2469&amp;F2469&amp;G2469&amp;H2469</f>
        <v>TRANSPORTE DE CARGA DE QUALQUER NATUREZA,EXCLUSIVE AS DESPESAS DE CARGA E DESCARGA,TANTO DE ESPERA DO CAMINHAO COMO DO SERVENTE OU EQUIPAMENTO AUXILIAR,A VELOCIDADE MEDIA DE 30KM/H,EM CAMINHAO BASCULANTE A OLEO DIESEL,COM CAPACIDADE UTIL DE 17T</v>
      </c>
      <c r="C2469" s="749" t="s">
        <v>12462</v>
      </c>
      <c r="D2469" s="749" t="s">
        <v>12463</v>
      </c>
      <c r="E2469" s="749" t="s">
        <v>12476</v>
      </c>
      <c r="F2469" s="749" t="s">
        <v>12541</v>
      </c>
      <c r="G2469" s="749" t="s">
        <v>12583</v>
      </c>
      <c r="I2469" s="749" t="s">
        <v>12467</v>
      </c>
      <c r="J2469" s="749" t="n">
        <v>0.59</v>
      </c>
    </row>
    <row collapsed="false" customFormat="false" customHeight="true" hidden="true" ht="12.75" outlineLevel="0" r="2470">
      <c r="A2470" s="749" t="s">
        <v>12591</v>
      </c>
      <c r="B2470" s="749" t="str">
        <f aca="false">C2470&amp;D2470&amp;E2470&amp;F2470&amp;G2470&amp;H2470</f>
        <v>TRANSPORTE DE CARGA DE QUALQUER NATUREZA,EXCLUSIVE AS DESPESAS DE CARGA E DESCARGA,TANTO DE ESPERA DO CAMINHAO COMO DO SERVENTE OU EQUIPAMENTO AUXILIAR,A VELOCIDADE MEDIA DE 25KM/H,EM CAMINHAO BASCULANTE A OLEO DIESEL,COM CAPACIDADE UTIL DE 17T</v>
      </c>
      <c r="C2470" s="749" t="s">
        <v>12462</v>
      </c>
      <c r="D2470" s="749" t="s">
        <v>12463</v>
      </c>
      <c r="E2470" s="749" t="s">
        <v>12479</v>
      </c>
      <c r="F2470" s="749" t="s">
        <v>12541</v>
      </c>
      <c r="G2470" s="749" t="s">
        <v>12583</v>
      </c>
      <c r="I2470" s="749" t="s">
        <v>12467</v>
      </c>
      <c r="J2470" s="749" t="n">
        <v>0.72</v>
      </c>
    </row>
    <row collapsed="false" customFormat="false" customHeight="true" hidden="true" ht="12.75" outlineLevel="0" r="2471">
      <c r="A2471" s="749" t="s">
        <v>12592</v>
      </c>
      <c r="B2471" s="749" t="str">
        <f aca="false">C2471&amp;D2471&amp;E2471&amp;F2471&amp;G2471&amp;H2471</f>
        <v>TRANSPORTE DE CARGA DE QUALQUER NATUREZA,EXCLUSIVE AS DESPESAS DE CARGA E DESCARGA,TANTO DE ESPERA DO CAMINHAO COMO DO SERVENTE OU EQUIPAMENTO AUXILIAR,A VELOCIDADE MEDIA DE 25KM/H,EM CAMINHAO BASCULANTE A OLEO DIESEL,COM CAPACIDADE UTIL DE 17T</v>
      </c>
      <c r="C2471" s="749" t="s">
        <v>12462</v>
      </c>
      <c r="D2471" s="749" t="s">
        <v>12463</v>
      </c>
      <c r="E2471" s="749" t="s">
        <v>12479</v>
      </c>
      <c r="F2471" s="749" t="s">
        <v>12541</v>
      </c>
      <c r="G2471" s="749" t="s">
        <v>12583</v>
      </c>
      <c r="I2471" s="749" t="s">
        <v>12467</v>
      </c>
      <c r="J2471" s="749" t="n">
        <v>0.71</v>
      </c>
    </row>
    <row collapsed="false" customFormat="false" customHeight="true" hidden="true" ht="12.75" outlineLevel="0" r="2472">
      <c r="A2472" s="749" t="s">
        <v>12593</v>
      </c>
      <c r="B2472" s="749" t="str">
        <f aca="false">C2472&amp;D2472&amp;E2472&amp;F2472&amp;G2472&amp;H2472</f>
        <v>TRANSPORTE DE CARGA DE QUALQUER NATUREZA,EXCLUSIVE AS DESPESAS DE CARGA E DESCARGA,TANTO DE ESPERA DO CAMINHAO COMO DO SERVENTE OU EQUIPAMENTO AUXILIAR,A VELOCIDADE MEDIA DE 20KM/H,EM CAMINHAO BASCULANTE A OLEO DIESEL,COM CAPACIDADE UTIL DE 17T</v>
      </c>
      <c r="C2472" s="749" t="s">
        <v>12462</v>
      </c>
      <c r="D2472" s="749" t="s">
        <v>12463</v>
      </c>
      <c r="E2472" s="749" t="s">
        <v>12483</v>
      </c>
      <c r="F2472" s="749" t="s">
        <v>12541</v>
      </c>
      <c r="G2472" s="749" t="s">
        <v>12583</v>
      </c>
      <c r="I2472" s="749" t="s">
        <v>12467</v>
      </c>
      <c r="J2472" s="749" t="n">
        <v>0.91</v>
      </c>
    </row>
    <row collapsed="false" customFormat="false" customHeight="true" hidden="true" ht="12.75" outlineLevel="0" r="2473">
      <c r="A2473" s="749" t="s">
        <v>12594</v>
      </c>
      <c r="B2473" s="749" t="str">
        <f aca="false">C2473&amp;D2473&amp;E2473&amp;F2473&amp;G2473&amp;H2473</f>
        <v>TRANSPORTE DE CARGA DE QUALQUER NATUREZA,EXCLUSIVE AS DESPESAS DE CARGA E DESCARGA,TANTO DE ESPERA DO CAMINHAO COMO DO SERVENTE OU EQUIPAMENTO AUXILIAR,A VELOCIDADE MEDIA DE 20KM/H,EM CAMINHAO BASCULANTE A OLEO DIESEL,COM CAPACIDADE UTIL DE 17T</v>
      </c>
      <c r="C2473" s="749" t="s">
        <v>12462</v>
      </c>
      <c r="D2473" s="749" t="s">
        <v>12463</v>
      </c>
      <c r="E2473" s="749" t="s">
        <v>12483</v>
      </c>
      <c r="F2473" s="749" t="s">
        <v>12541</v>
      </c>
      <c r="G2473" s="749" t="s">
        <v>12583</v>
      </c>
      <c r="I2473" s="749" t="s">
        <v>12467</v>
      </c>
      <c r="J2473" s="749" t="n">
        <v>0.89</v>
      </c>
    </row>
    <row collapsed="false" customFormat="false" customHeight="true" hidden="true" ht="12.75" outlineLevel="0" r="2474">
      <c r="A2474" s="749" t="s">
        <v>12595</v>
      </c>
      <c r="B2474" s="749" t="str">
        <f aca="false">C2474&amp;D2474&amp;E2474&amp;F2474&amp;G2474&amp;H2474</f>
        <v>TRANSPORTE DE CARGA DE QUALQUER NATUREZA,EXCLUSIVE AS DESPESAS DE CARGA E DESCARGA,TANTO DE ESPERA DO CAMINHAO COMO DO SERVENTE OU EQUIPAMENTO AUXILIAR,A VELOCIDADE MEDIA DE 15KM/H,EM CAMINHAO BASCULANTE A OLEO DIESEL,COM CAPACIDADE UTIL DE 17T</v>
      </c>
      <c r="C2474" s="749" t="s">
        <v>12462</v>
      </c>
      <c r="D2474" s="749" t="s">
        <v>12463</v>
      </c>
      <c r="E2474" s="749" t="s">
        <v>12486</v>
      </c>
      <c r="F2474" s="749" t="s">
        <v>12541</v>
      </c>
      <c r="G2474" s="749" t="s">
        <v>12583</v>
      </c>
      <c r="I2474" s="749" t="s">
        <v>12467</v>
      </c>
      <c r="J2474" s="749" t="n">
        <v>1.2</v>
      </c>
    </row>
    <row collapsed="false" customFormat="false" customHeight="true" hidden="true" ht="12.75" outlineLevel="0" r="2475">
      <c r="A2475" s="749" t="s">
        <v>12596</v>
      </c>
      <c r="B2475" s="749" t="str">
        <f aca="false">C2475&amp;D2475&amp;E2475&amp;F2475&amp;G2475&amp;H2475</f>
        <v>TRANSPORTE DE CARGA DE QUALQUER NATUREZA,EXCLUSIVE AS DESPESAS DE CARGA E DESCARGA,TANTO DE ESPERA DO CAMINHAO COMO DO SERVENTE OU EQUIPAMENTO AUXILIAR,A VELOCIDADE MEDIA DE 15KM/H,EM CAMINHAO BASCULANTE A OLEO DIESEL,COM CAPACIDADE UTIL DE 17T</v>
      </c>
      <c r="C2475" s="749" t="s">
        <v>12462</v>
      </c>
      <c r="D2475" s="749" t="s">
        <v>12463</v>
      </c>
      <c r="E2475" s="749" t="s">
        <v>12486</v>
      </c>
      <c r="F2475" s="749" t="s">
        <v>12541</v>
      </c>
      <c r="G2475" s="749" t="s">
        <v>12583</v>
      </c>
      <c r="I2475" s="749" t="s">
        <v>12467</v>
      </c>
      <c r="J2475" s="749" t="n">
        <v>1.18</v>
      </c>
    </row>
    <row collapsed="false" customFormat="false" customHeight="true" hidden="true" ht="12.75" outlineLevel="0" r="2476">
      <c r="A2476" s="749" t="s">
        <v>12597</v>
      </c>
      <c r="B2476" s="749" t="str">
        <f aca="false">C2476&amp;D2476&amp;E2476&amp;F2476&amp;G2476&amp;H2476</f>
        <v>TRANSPORTE DE CARGA DE QUALQUER NATUREZA,EXCLUSIVE AS DESPESAS DE CARGA E DESCARGA,TANTO DE ESPERA DO CAMINHAO COMO DO SERVENTE OU EQUIPAMENTO AUXILIAR,A VELOCIDADE MEDIA DE 10KM/H,EM CAMINHAO BASCULANTE A OLEO DIESEL,COM CAPACIDADE UTIL DE 17T</v>
      </c>
      <c r="C2476" s="749" t="s">
        <v>12462</v>
      </c>
      <c r="D2476" s="749" t="s">
        <v>12463</v>
      </c>
      <c r="E2476" s="749" t="s">
        <v>12489</v>
      </c>
      <c r="F2476" s="749" t="s">
        <v>12541</v>
      </c>
      <c r="G2476" s="749" t="s">
        <v>12583</v>
      </c>
      <c r="I2476" s="749" t="s">
        <v>12467</v>
      </c>
      <c r="J2476" s="749" t="n">
        <v>1.82</v>
      </c>
    </row>
    <row collapsed="false" customFormat="false" customHeight="true" hidden="true" ht="12.75" outlineLevel="0" r="2477">
      <c r="A2477" s="749" t="s">
        <v>12598</v>
      </c>
      <c r="B2477" s="749" t="str">
        <f aca="false">C2477&amp;D2477&amp;E2477&amp;F2477&amp;G2477&amp;H2477</f>
        <v>TRANSPORTE DE CARGA DE QUALQUER NATUREZA,EXCLUSIVE AS DESPESAS DE CARGA E DESCARGA,TANTO DE ESPERA DO CAMINHAO COMO DO SERVENTE OU EQUIPAMENTO AUXILIAR,A VELOCIDADE MEDIA DE 10KM/H,EM CAMINHAO BASCULANTE A OLEO DIESEL,COM CAPACIDADE UTIL DE 17T</v>
      </c>
      <c r="C2477" s="749" t="s">
        <v>12462</v>
      </c>
      <c r="D2477" s="749" t="s">
        <v>12463</v>
      </c>
      <c r="E2477" s="749" t="s">
        <v>12489</v>
      </c>
      <c r="F2477" s="749" t="s">
        <v>12541</v>
      </c>
      <c r="G2477" s="749" t="s">
        <v>12583</v>
      </c>
      <c r="I2477" s="749" t="s">
        <v>12467</v>
      </c>
      <c r="J2477" s="749" t="n">
        <v>1.78</v>
      </c>
    </row>
    <row collapsed="false" customFormat="false" customHeight="true" hidden="true" ht="12.75" outlineLevel="0" r="2478">
      <c r="A2478" s="749" t="s">
        <v>12599</v>
      </c>
      <c r="B2478" s="749" t="str">
        <f aca="false">C2478&amp;D2478&amp;E2478&amp;F2478&amp;G2478&amp;H2478</f>
        <v>TRANSPORTE DE CARGA DE QUALQUER NATUREZA,EXCLUSIVE AS DESPESAS DE CARGA E DESCARGA,TANTO DE ESPERA DO CAMINHAO COMO DO SERVENTE OU EQUIPAMENTO AUXILIAR,A VELOCIDADE MEDIA DE 5KM/H,EM CAMINHAO BASCULANTE A OLEO DIESEL,COM CAPACIDADE UTIL DE17T</v>
      </c>
      <c r="C2478" s="749" t="s">
        <v>12462</v>
      </c>
      <c r="D2478" s="749" t="s">
        <v>12463</v>
      </c>
      <c r="E2478" s="749" t="s">
        <v>12492</v>
      </c>
      <c r="F2478" s="749" t="s">
        <v>12559</v>
      </c>
      <c r="G2478" s="749" t="s">
        <v>12600</v>
      </c>
      <c r="I2478" s="749" t="s">
        <v>12467</v>
      </c>
      <c r="J2478" s="749" t="n">
        <v>3.62</v>
      </c>
    </row>
    <row collapsed="false" customFormat="false" customHeight="true" hidden="true" ht="12.75" outlineLevel="0" r="2479">
      <c r="A2479" s="749" t="s">
        <v>12601</v>
      </c>
      <c r="B2479" s="749" t="str">
        <f aca="false">C2479&amp;D2479&amp;E2479&amp;F2479&amp;G2479&amp;H2479</f>
        <v>TRANSPORTE DE CARGA DE QUALQUER NATUREZA,EXCLUSIVE AS DESPESAS DE CARGA E DESCARGA,TANTO DE ESPERA DO CAMINHAO COMO DO SERVENTE OU EQUIPAMENTO AUXILIAR,A VELOCIDADE MEDIA DE 5KM/H,EM CAMINHAO BASCULANTE A OLEO DIESEL,COM CAPACIDADE UTIL DE17T</v>
      </c>
      <c r="C2479" s="749" t="s">
        <v>12462</v>
      </c>
      <c r="D2479" s="749" t="s">
        <v>12463</v>
      </c>
      <c r="E2479" s="749" t="s">
        <v>12492</v>
      </c>
      <c r="F2479" s="749" t="s">
        <v>12559</v>
      </c>
      <c r="G2479" s="749" t="s">
        <v>12600</v>
      </c>
      <c r="I2479" s="749" t="s">
        <v>12467</v>
      </c>
      <c r="J2479" s="749" t="n">
        <v>3.56</v>
      </c>
    </row>
    <row collapsed="false" customFormat="false" customHeight="true" hidden="true" ht="12.75" outlineLevel="0" r="2480">
      <c r="A2480" s="749" t="s">
        <v>12602</v>
      </c>
      <c r="B2480" s="749" t="str">
        <f aca="false">C2480&amp;D2480&amp;E2480&amp;F2480&amp;G2480&amp;H2480</f>
        <v>TRANSPORTE DE CARGA DE QUALQUER NATUREZA,EXCLUSIVE AS DESPESAS DE CARGA E DESCARGA,TANTO DE ESPERA DA CARRETA COMO DO SERVENTE OU EQUIPAMENTO AUXILIAR,A VELOCIDADE MEDIA DE 50KM/H,EM CARRETA,COM CAPACIDADE UTIL DE 30T</v>
      </c>
      <c r="C2480" s="749" t="s">
        <v>12462</v>
      </c>
      <c r="D2480" s="749" t="s">
        <v>12603</v>
      </c>
      <c r="E2480" s="749" t="s">
        <v>12604</v>
      </c>
      <c r="F2480" s="749" t="s">
        <v>12605</v>
      </c>
      <c r="I2480" s="749" t="s">
        <v>12467</v>
      </c>
      <c r="J2480" s="749" t="n">
        <v>0.29</v>
      </c>
    </row>
    <row collapsed="false" customFormat="false" customHeight="true" hidden="true" ht="12.75" outlineLevel="0" r="2481">
      <c r="A2481" s="749" t="s">
        <v>12606</v>
      </c>
      <c r="B2481" s="749" t="str">
        <f aca="false">C2481&amp;D2481&amp;E2481&amp;F2481&amp;G2481&amp;H2481</f>
        <v>TRANSPORTE DE CARGA DE QUALQUER NATUREZA,EXCLUSIVE AS DESPESAS DE CARGA E DESCARGA,TANTO DE ESPERA DA CARRETA COMO DO SERVENTE OU EQUIPAMENTO AUXILIAR,A VELOCIDADE MEDIA DE 50KM/H,EM CARRETA,COM CAPACIDADE UTIL DE 30T</v>
      </c>
      <c r="C2481" s="749" t="s">
        <v>12462</v>
      </c>
      <c r="D2481" s="749" t="s">
        <v>12603</v>
      </c>
      <c r="E2481" s="749" t="s">
        <v>12604</v>
      </c>
      <c r="F2481" s="749" t="s">
        <v>12605</v>
      </c>
      <c r="I2481" s="749" t="s">
        <v>12467</v>
      </c>
      <c r="J2481" s="749" t="n">
        <v>0.29</v>
      </c>
    </row>
    <row collapsed="false" customFormat="false" customHeight="true" hidden="true" ht="12.75" outlineLevel="0" r="2482">
      <c r="A2482" s="749" t="s">
        <v>12607</v>
      </c>
      <c r="B2482" s="749" t="str">
        <f aca="false">C2482&amp;D2482&amp;E2482&amp;F2482&amp;G2482&amp;H2482</f>
        <v>TRANSPORTE DE CARGA DE QUALQUER NATUREZA,EXCLUSIVE AS DESPESAS DE CARGA E DESCARGA,TANTO DE ESPERA DA CARRETA COMO DO SERVENTE OU EQUIPAMENTO AUXILIAR,A VELOCIDADE MEDIA DE 40KM/H,EM CARRETA,COM CAPACIDADE UTIL DE 30T</v>
      </c>
      <c r="C2482" s="749" t="s">
        <v>12462</v>
      </c>
      <c r="D2482" s="749" t="s">
        <v>12603</v>
      </c>
      <c r="E2482" s="749" t="s">
        <v>12608</v>
      </c>
      <c r="F2482" s="749" t="s">
        <v>12605</v>
      </c>
      <c r="I2482" s="749" t="s">
        <v>12467</v>
      </c>
      <c r="J2482" s="749" t="n">
        <v>0.38</v>
      </c>
    </row>
    <row collapsed="false" customFormat="false" customHeight="true" hidden="true" ht="12.75" outlineLevel="0" r="2483">
      <c r="A2483" s="749" t="s">
        <v>12609</v>
      </c>
      <c r="B2483" s="749" t="str">
        <f aca="false">C2483&amp;D2483&amp;E2483&amp;F2483&amp;G2483&amp;H2483</f>
        <v>TRANSPORTE DE CARGA DE QUALQUER NATUREZA,EXCLUSIVE AS DESPESAS DE CARGA E DESCARGA,TANTO DE ESPERA DA CARRETA COMO DO SERVENTE OU EQUIPAMENTO AUXILIAR,A VELOCIDADE MEDIA DE 40KM/H,EM CARRETA,COM CAPACIDADE UTIL DE 30T</v>
      </c>
      <c r="C2483" s="749" t="s">
        <v>12462</v>
      </c>
      <c r="D2483" s="749" t="s">
        <v>12603</v>
      </c>
      <c r="E2483" s="749" t="s">
        <v>12608</v>
      </c>
      <c r="F2483" s="749" t="s">
        <v>12605</v>
      </c>
      <c r="I2483" s="749" t="s">
        <v>12467</v>
      </c>
      <c r="J2483" s="749" t="n">
        <v>0.38</v>
      </c>
    </row>
    <row collapsed="false" customFormat="false" customHeight="true" hidden="true" ht="12.75" outlineLevel="0" r="2484">
      <c r="A2484" s="749" t="s">
        <v>12610</v>
      </c>
      <c r="B2484" s="749" t="str">
        <f aca="false">C2484&amp;D2484&amp;E2484&amp;F2484&amp;G2484&amp;H2484</f>
        <v>TRANSPORTE DE CARGA DE QUALQUER NATUREZA,EXCLUSIVE AS DESPESAS DE CARGA E DESCARGA,TANTO DE ESPERA DA CARRETA COMO DO SERVENTE OU EQUIPAMENTO AUXILIAR,A VELOCIDADE MEDIA DE 30KM/H,EM CARRETA,COM CAPACIDADE UTIL DE 30T</v>
      </c>
      <c r="C2484" s="749" t="s">
        <v>12462</v>
      </c>
      <c r="D2484" s="749" t="s">
        <v>12603</v>
      </c>
      <c r="E2484" s="749" t="s">
        <v>12611</v>
      </c>
      <c r="F2484" s="749" t="s">
        <v>12605</v>
      </c>
      <c r="I2484" s="749" t="s">
        <v>12467</v>
      </c>
      <c r="J2484" s="749" t="n">
        <v>0.5</v>
      </c>
    </row>
    <row collapsed="false" customFormat="false" customHeight="true" hidden="true" ht="12.75" outlineLevel="0" r="2485">
      <c r="A2485" s="749" t="s">
        <v>12612</v>
      </c>
      <c r="B2485" s="749" t="str">
        <f aca="false">C2485&amp;D2485&amp;E2485&amp;F2485&amp;G2485&amp;H2485</f>
        <v>TRANSPORTE DE CARGA DE QUALQUER NATUREZA,EXCLUSIVE AS DESPESAS DE CARGA E DESCARGA,TANTO DE ESPERA DA CARRETA COMO DO SERVENTE OU EQUIPAMENTO AUXILIAR,A VELOCIDADE MEDIA DE 30KM/H,EM CARRETA,COM CAPACIDADE UTIL DE 30T</v>
      </c>
      <c r="C2485" s="749" t="s">
        <v>12462</v>
      </c>
      <c r="D2485" s="749" t="s">
        <v>12603</v>
      </c>
      <c r="E2485" s="749" t="s">
        <v>12611</v>
      </c>
      <c r="F2485" s="749" t="s">
        <v>12605</v>
      </c>
      <c r="I2485" s="749" t="s">
        <v>12467</v>
      </c>
      <c r="J2485" s="749" t="n">
        <v>0.49</v>
      </c>
    </row>
    <row collapsed="false" customFormat="false" customHeight="true" hidden="true" ht="12.75" outlineLevel="0" r="2486">
      <c r="A2486" s="749" t="s">
        <v>12613</v>
      </c>
      <c r="B2486" s="749" t="str">
        <f aca="false">C2486&amp;D2486&amp;E2486&amp;F2486&amp;G2486&amp;H2486</f>
        <v>TRANSPORTE DE CARGA DE QUALQUER NATUREZA,EXCLUSIVE AS DESPESAS DE CARGA E DESCARGA TANTO DE ESPERA DO SERVENTE E MANOBRA DO EQUIPAMENTO AUXILIAR,A VELOCIDADE MEDIA DE 5KM/H,EM DUMPER DE 18HP A OLEO DIESEL COM CAPACIDADE UTIL DE 2,3T OU 850L</v>
      </c>
      <c r="C2486" s="749" t="s">
        <v>12462</v>
      </c>
      <c r="D2486" s="749" t="s">
        <v>12614</v>
      </c>
      <c r="E2486" s="749" t="s">
        <v>12615</v>
      </c>
      <c r="F2486" s="749" t="s">
        <v>12616</v>
      </c>
      <c r="I2486" s="749" t="s">
        <v>12467</v>
      </c>
      <c r="J2486" s="749" t="n">
        <v>7.49</v>
      </c>
    </row>
    <row collapsed="false" customFormat="false" customHeight="true" hidden="true" ht="12.75" outlineLevel="0" r="2487">
      <c r="A2487" s="749" t="s">
        <v>12617</v>
      </c>
      <c r="B2487" s="749" t="str">
        <f aca="false">C2487&amp;D2487&amp;E2487&amp;F2487&amp;G2487&amp;H2487</f>
        <v>TRANSPORTE DE CARGA DE QUALQUER NATUREZA,EXCLUSIVE AS DESPESAS DE CARGA E DESCARGA TANTO DE ESPERA DO SERVENTE E MANOBRA DO EQUIPAMENTO AUXILIAR,A VELOCIDADE MEDIA DE 5KM/H,EM DUMPER DE 18HP A OLEO DIESEL COM CAPACIDADE UTIL DE 2,3T OU 850L</v>
      </c>
      <c r="C2487" s="749" t="s">
        <v>12462</v>
      </c>
      <c r="D2487" s="749" t="s">
        <v>12614</v>
      </c>
      <c r="E2487" s="749" t="s">
        <v>12615</v>
      </c>
      <c r="F2487" s="749" t="s">
        <v>12616</v>
      </c>
      <c r="I2487" s="749" t="s">
        <v>12467</v>
      </c>
      <c r="J2487" s="749" t="n">
        <v>6.93</v>
      </c>
    </row>
    <row collapsed="false" customFormat="false" customHeight="true" hidden="true" ht="12.75" outlineLevel="0" r="2488">
      <c r="A2488" s="749" t="s">
        <v>12618</v>
      </c>
      <c r="B2488" s="749" t="str">
        <f aca="false">C2488&amp;D2488&amp;E2488&amp;F2488&amp;G2488&amp;H2488</f>
        <v>TRANSPORTE DE CONTAINER,SEGUNDO DESCRICAO DA FAMILIA 02.006,EXCLUSIVE CARGA E DESCARGA(VIDE ITEM 04.013.0015)</v>
      </c>
      <c r="C2488" s="749" t="s">
        <v>12619</v>
      </c>
      <c r="D2488" s="749" t="s">
        <v>12620</v>
      </c>
      <c r="I2488" s="749" t="s">
        <v>12621</v>
      </c>
      <c r="J2488" s="749" t="n">
        <v>21.47</v>
      </c>
    </row>
    <row collapsed="false" customFormat="false" customHeight="true" hidden="true" ht="12.75" outlineLevel="0" r="2489">
      <c r="A2489" s="749" t="s">
        <v>66</v>
      </c>
      <c r="B2489" s="749" t="str">
        <f aca="false">C2489&amp;D2489&amp;E2489&amp;F2489&amp;G2489&amp;H2489</f>
        <v>TRANSPORTE DE CONTAINER,SEGUNDO DESCRICAO DA FAMILIA 02.006,EXCLUSIVE CARGA E DESCARGA(VIDE ITEM 04.013.0015)</v>
      </c>
      <c r="C2489" s="749" t="s">
        <v>12619</v>
      </c>
      <c r="D2489" s="749" t="s">
        <v>12620</v>
      </c>
      <c r="I2489" s="749" t="s">
        <v>12621</v>
      </c>
      <c r="J2489" s="749" t="n">
        <v>20.69</v>
      </c>
    </row>
    <row collapsed="false" customFormat="false" customHeight="true" hidden="true" ht="12.75" outlineLevel="0" r="2490">
      <c r="A2490" s="749" t="s">
        <v>12622</v>
      </c>
      <c r="B2490" s="749" t="str">
        <f aca="false">C2490&amp;D2490&amp;E2490&amp;F2490&amp;G2490&amp;H2490</f>
        <v>TRANSPORTE DE EQUIPAMENTOS PESADOS EM CARRETAS,EXCLUSIVE A CARGA E DESCARGA(VIDE ITEM 04.014.0091) E O CUSTO HORARIO DOS EQUIPAMENTOS TRANSPORTADOS</v>
      </c>
      <c r="C2490" s="749" t="s">
        <v>12623</v>
      </c>
      <c r="D2490" s="749" t="s">
        <v>12624</v>
      </c>
      <c r="E2490" s="749" t="s">
        <v>12625</v>
      </c>
      <c r="I2490" s="749" t="s">
        <v>12467</v>
      </c>
      <c r="J2490" s="749" t="n">
        <v>1.28</v>
      </c>
    </row>
    <row collapsed="false" customFormat="false" customHeight="true" hidden="true" ht="12.75" outlineLevel="0" r="2491">
      <c r="A2491" s="749" t="s">
        <v>12626</v>
      </c>
      <c r="B2491" s="749" t="str">
        <f aca="false">C2491&amp;D2491&amp;E2491&amp;F2491&amp;G2491&amp;H2491</f>
        <v>TRANSPORTE DE EQUIPAMENTOS PESADOS EM CARRETAS,EXCLUSIVE A CARGA E DESCARGA(VIDE ITEM 04.014.0091) E O CUSTO HORARIO DOS EQUIPAMENTOS TRANSPORTADOS</v>
      </c>
      <c r="C2491" s="749" t="s">
        <v>12623</v>
      </c>
      <c r="D2491" s="749" t="s">
        <v>12624</v>
      </c>
      <c r="E2491" s="749" t="s">
        <v>12625</v>
      </c>
      <c r="I2491" s="749" t="s">
        <v>12467</v>
      </c>
      <c r="J2491" s="749" t="n">
        <v>1.27</v>
      </c>
    </row>
    <row collapsed="false" customFormat="false" customHeight="true" hidden="true" ht="12.75" outlineLevel="0" r="2492">
      <c r="A2492" s="749" t="s">
        <v>12627</v>
      </c>
      <c r="B2492" s="749" t="str">
        <f aca="false">C2492&amp;D2492&amp;E2492&amp;F2492&amp;G2492&amp;H2492</f>
        <v>TRANSPORTE DE TUBO RIBLOC COM DIAMETRO DE 400MM,EM CAMINHAO,DISTANCIA ATE 3KM,INCLUSIVE CARGA E DESCARGA</v>
      </c>
      <c r="C2492" s="749" t="s">
        <v>12628</v>
      </c>
      <c r="D2492" s="749" t="s">
        <v>12629</v>
      </c>
      <c r="I2492" s="749" t="s">
        <v>30</v>
      </c>
      <c r="J2492" s="749" t="n">
        <v>12.96</v>
      </c>
    </row>
    <row collapsed="false" customFormat="false" customHeight="true" hidden="true" ht="12.75" outlineLevel="0" r="2493">
      <c r="A2493" s="749" t="s">
        <v>12630</v>
      </c>
      <c r="B2493" s="749" t="str">
        <f aca="false">C2493&amp;D2493&amp;E2493&amp;F2493&amp;G2493&amp;H2493</f>
        <v>TRANSPORTE DE TUBO RIBLOC COM DIAMETRO DE 400MM,EM CAMINHAO,DISTANCIA ATE 3KM,INCLUSIVE CARGA E DESCARGA</v>
      </c>
      <c r="C2493" s="749" t="s">
        <v>12628</v>
      </c>
      <c r="D2493" s="749" t="s">
        <v>12629</v>
      </c>
      <c r="I2493" s="749" t="s">
        <v>30</v>
      </c>
      <c r="J2493" s="749" t="n">
        <v>12.17</v>
      </c>
    </row>
    <row collapsed="false" customFormat="false" customHeight="true" hidden="true" ht="12.75" outlineLevel="0" r="2494">
      <c r="A2494" s="749" t="s">
        <v>12631</v>
      </c>
      <c r="B2494" s="749" t="str">
        <f aca="false">C2494&amp;D2494&amp;E2494&amp;F2494&amp;G2494&amp;H2494</f>
        <v>TRANSPORTE DE TUBO RIBLOC COM DIAMETRO DE 500MM,EM CAMINHAO,DISTANCIA ATE 3KM,INCLUSIVE CARGA E DESCARGA</v>
      </c>
      <c r="C2494" s="749" t="s">
        <v>12632</v>
      </c>
      <c r="D2494" s="749" t="s">
        <v>12629</v>
      </c>
      <c r="I2494" s="749" t="s">
        <v>30</v>
      </c>
      <c r="J2494" s="749" t="n">
        <v>13.62</v>
      </c>
    </row>
    <row collapsed="false" customFormat="false" customHeight="true" hidden="true" ht="12.75" outlineLevel="0" r="2495">
      <c r="A2495" s="749" t="s">
        <v>12633</v>
      </c>
      <c r="B2495" s="749" t="str">
        <f aca="false">C2495&amp;D2495&amp;E2495&amp;F2495&amp;G2495&amp;H2495</f>
        <v>TRANSPORTE DE TUBO RIBLOC COM DIAMETRO DE 500MM,EM CAMINHAO,DISTANCIA ATE 3KM,INCLUSIVE CARGA E DESCARGA</v>
      </c>
      <c r="C2495" s="749" t="s">
        <v>12632</v>
      </c>
      <c r="D2495" s="749" t="s">
        <v>12629</v>
      </c>
      <c r="I2495" s="749" t="s">
        <v>30</v>
      </c>
      <c r="J2495" s="749" t="n">
        <v>12.78</v>
      </c>
    </row>
    <row collapsed="false" customFormat="false" customHeight="true" hidden="true" ht="12.75" outlineLevel="0" r="2496">
      <c r="A2496" s="749" t="s">
        <v>12634</v>
      </c>
      <c r="B2496" s="749" t="str">
        <f aca="false">C2496&amp;D2496&amp;E2496&amp;F2496&amp;G2496&amp;H2496</f>
        <v>TRANSPORTE DE TUBO RIBLOC COM DIAMETRO DE 600MM,EM CAMINHAO,DISTANCIA ATE 3KM,INCLUSIVE CARGA E DESCARGA</v>
      </c>
      <c r="C2496" s="749" t="s">
        <v>12635</v>
      </c>
      <c r="D2496" s="749" t="s">
        <v>12629</v>
      </c>
      <c r="I2496" s="749" t="s">
        <v>12636</v>
      </c>
      <c r="J2496" s="749" t="n">
        <v>14.3</v>
      </c>
    </row>
    <row collapsed="false" customFormat="false" customHeight="true" hidden="true" ht="12.75" outlineLevel="0" r="2497">
      <c r="A2497" s="749" t="s">
        <v>12637</v>
      </c>
      <c r="B2497" s="749" t="str">
        <f aca="false">C2497&amp;D2497&amp;E2497&amp;F2497&amp;G2497&amp;H2497</f>
        <v>TRANSPORTE DE TUBO RIBLOC COM DIAMETRO DE 600MM,EM CAMINHAO,DISTANCIA ATE 3KM,INCLUSIVE CARGA E DESCARGA</v>
      </c>
      <c r="C2497" s="749" t="s">
        <v>12635</v>
      </c>
      <c r="D2497" s="749" t="s">
        <v>12629</v>
      </c>
      <c r="I2497" s="749" t="s">
        <v>12636</v>
      </c>
      <c r="J2497" s="749" t="n">
        <v>13.42</v>
      </c>
    </row>
    <row collapsed="false" customFormat="false" customHeight="true" hidden="true" ht="12.75" outlineLevel="0" r="2498">
      <c r="A2498" s="749" t="s">
        <v>12638</v>
      </c>
      <c r="B2498" s="749" t="str">
        <f aca="false">C2498&amp;D2498&amp;E2498&amp;F2498&amp;G2498&amp;H2498</f>
        <v>TRANSPORTE DE TUBO RIBLOC COM DIAMETRO DE 700MM,EM CAMINHAO,DISTANCIA ATE 3KM,INCLUSIVE CARGA E DESCARGA</v>
      </c>
      <c r="C2498" s="749" t="s">
        <v>12639</v>
      </c>
      <c r="D2498" s="749" t="s">
        <v>12629</v>
      </c>
      <c r="I2498" s="749" t="s">
        <v>30</v>
      </c>
      <c r="J2498" s="749" t="n">
        <v>15.02</v>
      </c>
    </row>
    <row collapsed="false" customFormat="false" customHeight="true" hidden="true" ht="12.75" outlineLevel="0" r="2499">
      <c r="A2499" s="749" t="s">
        <v>12640</v>
      </c>
      <c r="B2499" s="749" t="str">
        <f aca="false">C2499&amp;D2499&amp;E2499&amp;F2499&amp;G2499&amp;H2499</f>
        <v>TRANSPORTE DE TUBO RIBLOC COM DIAMETRO DE 700MM,EM CAMINHAO,DISTANCIA ATE 3KM,INCLUSIVE CARGA E DESCARGA</v>
      </c>
      <c r="C2499" s="749" t="s">
        <v>12639</v>
      </c>
      <c r="D2499" s="749" t="s">
        <v>12629</v>
      </c>
      <c r="I2499" s="749" t="s">
        <v>30</v>
      </c>
      <c r="J2499" s="749" t="n">
        <v>14.1</v>
      </c>
    </row>
    <row collapsed="false" customFormat="false" customHeight="true" hidden="true" ht="12.75" outlineLevel="0" r="2500">
      <c r="A2500" s="749" t="s">
        <v>12641</v>
      </c>
      <c r="B2500" s="749" t="str">
        <f aca="false">C2500&amp;D2500&amp;E2500&amp;F2500&amp;G2500&amp;H2500</f>
        <v>TRANSPORTE DE TUBO RIBLOC COM DIAMETRO DE 800MM,EM CAMINHAO,DISTANCIA ATE 3KM,INCLUSIVE CARGA E DESCARGA</v>
      </c>
      <c r="C2500" s="749" t="s">
        <v>12642</v>
      </c>
      <c r="D2500" s="749" t="s">
        <v>12629</v>
      </c>
      <c r="I2500" s="749" t="s">
        <v>30</v>
      </c>
      <c r="J2500" s="749" t="n">
        <v>15.73</v>
      </c>
    </row>
    <row collapsed="false" customFormat="false" customHeight="true" hidden="true" ht="12.75" outlineLevel="0" r="2501">
      <c r="A2501" s="749" t="s">
        <v>12643</v>
      </c>
      <c r="B2501" s="749" t="str">
        <f aca="false">C2501&amp;D2501&amp;E2501&amp;F2501&amp;G2501&amp;H2501</f>
        <v>TRANSPORTE DE TUBO RIBLOC COM DIAMETRO DE 800MM,EM CAMINHAO,DISTANCIA ATE 3KM,INCLUSIVE CARGA E DESCARGA</v>
      </c>
      <c r="C2501" s="749" t="s">
        <v>12642</v>
      </c>
      <c r="D2501" s="749" t="s">
        <v>12629</v>
      </c>
      <c r="I2501" s="749" t="s">
        <v>30</v>
      </c>
      <c r="J2501" s="749" t="n">
        <v>14.77</v>
      </c>
    </row>
    <row collapsed="false" customFormat="false" customHeight="true" hidden="true" ht="12.75" outlineLevel="0" r="2502">
      <c r="A2502" s="749" t="s">
        <v>12644</v>
      </c>
      <c r="B2502" s="749" t="str">
        <f aca="false">C2502&amp;D2502&amp;E2502&amp;F2502&amp;G2502&amp;H2502</f>
        <v>TRANSPORTE DE TUBO RIBLOC COM DIAMETRO DE 900MM,EM CAMINHAO,DISTANCIA ATE 3KM,INCLUSIVE CARGA E DESCARGA</v>
      </c>
      <c r="C2502" s="749" t="s">
        <v>12645</v>
      </c>
      <c r="D2502" s="749" t="s">
        <v>12629</v>
      </c>
      <c r="I2502" s="749" t="s">
        <v>30</v>
      </c>
      <c r="J2502" s="749" t="n">
        <v>16.54</v>
      </c>
    </row>
    <row collapsed="false" customFormat="false" customHeight="true" hidden="true" ht="12.75" outlineLevel="0" r="2503">
      <c r="A2503" s="749" t="s">
        <v>12646</v>
      </c>
      <c r="B2503" s="749" t="str">
        <f aca="false">C2503&amp;D2503&amp;E2503&amp;F2503&amp;G2503&amp;H2503</f>
        <v>TRANSPORTE DE TUBO RIBLOC COM DIAMETRO DE 900MM,EM CAMINHAO,DISTANCIA ATE 3KM,INCLUSIVE CARGA E DESCARGA</v>
      </c>
      <c r="C2503" s="749" t="s">
        <v>12645</v>
      </c>
      <c r="D2503" s="749" t="s">
        <v>12629</v>
      </c>
      <c r="I2503" s="749" t="s">
        <v>30</v>
      </c>
      <c r="J2503" s="749" t="n">
        <v>15.52</v>
      </c>
    </row>
    <row collapsed="false" customFormat="false" customHeight="true" hidden="true" ht="12.75" outlineLevel="0" r="2504">
      <c r="A2504" s="749" t="s">
        <v>12647</v>
      </c>
      <c r="B2504" s="749" t="str">
        <f aca="false">C2504&amp;D2504&amp;E2504&amp;F2504&amp;G2504&amp;H2504</f>
        <v>TRANSPORTE DE TUBO RIBLOC COM DIAMETRO DE 1000MM,EM CAMINHAO,DISTANCIA ATE 3KM,INCLUSIVE CARGA E DESCARGA</v>
      </c>
      <c r="C2504" s="749" t="s">
        <v>12648</v>
      </c>
      <c r="D2504" s="749" t="s">
        <v>12649</v>
      </c>
      <c r="I2504" s="749" t="s">
        <v>30</v>
      </c>
      <c r="J2504" s="749" t="n">
        <v>17.39</v>
      </c>
    </row>
    <row collapsed="false" customFormat="false" customHeight="true" hidden="true" ht="12.75" outlineLevel="0" r="2505">
      <c r="A2505" s="749" t="s">
        <v>12650</v>
      </c>
      <c r="B2505" s="749" t="str">
        <f aca="false">C2505&amp;D2505&amp;E2505&amp;F2505&amp;G2505&amp;H2505</f>
        <v>TRANSPORTE DE TUBO RIBLOC COM DIAMETRO DE 1000MM,EM CAMINHAO,DISTANCIA ATE 3KM,INCLUSIVE CARGA E DESCARGA</v>
      </c>
      <c r="C2505" s="749" t="s">
        <v>12648</v>
      </c>
      <c r="D2505" s="749" t="s">
        <v>12649</v>
      </c>
      <c r="I2505" s="749" t="s">
        <v>30</v>
      </c>
      <c r="J2505" s="749" t="n">
        <v>16.32</v>
      </c>
    </row>
    <row collapsed="false" customFormat="false" customHeight="true" hidden="true" ht="12.75" outlineLevel="0" r="2506">
      <c r="A2506" s="749" t="s">
        <v>12651</v>
      </c>
      <c r="B2506" s="749" t="str">
        <f aca="false">C2506&amp;D2506&amp;E2506&amp;F2506&amp;G2506&amp;H2506</f>
        <v>TRANSPORTE DE TUBO RIBLOC COM DIAMETRO DE 1100MM,EM CAMINHAO,DISTANCIA ATE 3KM,INCLUSIVE CARGA E DESCARGA</v>
      </c>
      <c r="C2506" s="749" t="s">
        <v>12652</v>
      </c>
      <c r="D2506" s="749" t="s">
        <v>12649</v>
      </c>
      <c r="I2506" s="749" t="s">
        <v>30</v>
      </c>
      <c r="J2506" s="749" t="n">
        <v>18.24</v>
      </c>
    </row>
    <row collapsed="false" customFormat="false" customHeight="true" hidden="true" ht="12.75" outlineLevel="0" r="2507">
      <c r="A2507" s="749" t="s">
        <v>12653</v>
      </c>
      <c r="B2507" s="749" t="str">
        <f aca="false">C2507&amp;D2507&amp;E2507&amp;F2507&amp;G2507&amp;H2507</f>
        <v>TRANSPORTE DE TUBO RIBLOC COM DIAMETRO DE 1100MM,EM CAMINHAO,DISTANCIA ATE 3KM,INCLUSIVE CARGA E DESCARGA</v>
      </c>
      <c r="C2507" s="749" t="s">
        <v>12652</v>
      </c>
      <c r="D2507" s="749" t="s">
        <v>12649</v>
      </c>
      <c r="I2507" s="749" t="s">
        <v>30</v>
      </c>
      <c r="J2507" s="749" t="n">
        <v>17.12</v>
      </c>
    </row>
    <row collapsed="false" customFormat="false" customHeight="true" hidden="true" ht="12.75" outlineLevel="0" r="2508">
      <c r="A2508" s="749" t="s">
        <v>12654</v>
      </c>
      <c r="B2508" s="749" t="str">
        <f aca="false">C2508&amp;D2508&amp;E2508&amp;F2508&amp;G2508&amp;H2508</f>
        <v>TRANSPORTE DE TUBO RIBLOC COM DIAMETRO DE 1200MM,EM CAMINHAO,DISTANCIA ATE 3KM,INCLUSIVE CARGA E DESCARGA</v>
      </c>
      <c r="C2508" s="749" t="s">
        <v>12655</v>
      </c>
      <c r="D2508" s="749" t="s">
        <v>12649</v>
      </c>
      <c r="I2508" s="749" t="s">
        <v>30</v>
      </c>
      <c r="J2508" s="749" t="n">
        <v>19.13</v>
      </c>
    </row>
    <row collapsed="false" customFormat="false" customHeight="true" hidden="true" ht="12.75" outlineLevel="0" r="2509">
      <c r="A2509" s="749" t="s">
        <v>12656</v>
      </c>
      <c r="B2509" s="749" t="str">
        <f aca="false">C2509&amp;D2509&amp;E2509&amp;F2509&amp;G2509&amp;H2509</f>
        <v>TRANSPORTE DE TUBO RIBLOC COM DIAMETRO DE 1200MM,EM CAMINHAO,DISTANCIA ATE 3KM,INCLUSIVE CARGA E DESCARGA</v>
      </c>
      <c r="C2509" s="749" t="s">
        <v>12655</v>
      </c>
      <c r="D2509" s="749" t="s">
        <v>12649</v>
      </c>
      <c r="I2509" s="749" t="s">
        <v>30</v>
      </c>
      <c r="J2509" s="749" t="n">
        <v>17.95</v>
      </c>
    </row>
    <row collapsed="false" customFormat="false" customHeight="true" hidden="true" ht="12.75" outlineLevel="0" r="2510">
      <c r="A2510" s="749" t="s">
        <v>12657</v>
      </c>
      <c r="B2510" s="749" t="str">
        <f aca="false">C2510&amp;D2510&amp;E2510&amp;F2510&amp;G2510&amp;H2510</f>
        <v>CARGA MANUAL E DESCARGA MECANICA DE MATERIAL A GRANEL(AGREGADOS,PEDRA-DE-MAO,PARALELOS,TERRA E ESCOMBROS),COMPREENDENDOOS TEMPOS PARA CARGA,DESCARGA E MANOBRAS DO CAMINHAO BASCULANTE A OLEO DIESEL,COM CAPACIDADE UTIL DE 8T,EMPREGANDO 2 SERVENTES NA CARGA</v>
      </c>
      <c r="C2510" s="749" t="s">
        <v>12658</v>
      </c>
      <c r="D2510" s="749" t="s">
        <v>12659</v>
      </c>
      <c r="E2510" s="749" t="s">
        <v>12660</v>
      </c>
      <c r="F2510" s="749" t="s">
        <v>12661</v>
      </c>
      <c r="G2510" s="749" t="s">
        <v>12662</v>
      </c>
      <c r="I2510" s="749" t="s">
        <v>6154</v>
      </c>
      <c r="J2510" s="749" t="n">
        <v>28.69</v>
      </c>
    </row>
    <row collapsed="false" customFormat="false" customHeight="true" hidden="true" ht="12.75" outlineLevel="0" r="2511">
      <c r="A2511" s="749" t="s">
        <v>12663</v>
      </c>
      <c r="B2511" s="749" t="str">
        <f aca="false">C2511&amp;D2511&amp;E2511&amp;F2511&amp;G2511&amp;H2511</f>
        <v>CARGA MANUAL E DESCARGA MECANICA DE MATERIAL A GRANEL(AGREGADOS,PEDRA-DE-MAO,PARALELOS,TERRA E ESCOMBROS),COMPREENDENDOOS TEMPOS PARA CARGA,DESCARGA E MANOBRAS DO CAMINHAO BASCULANTE A OLEO DIESEL,COM CAPACIDADE UTIL DE 8T,EMPREGANDO 2 SERVENTES NA CARGA</v>
      </c>
      <c r="C2511" s="749" t="s">
        <v>12658</v>
      </c>
      <c r="D2511" s="749" t="s">
        <v>12659</v>
      </c>
      <c r="E2511" s="749" t="s">
        <v>12660</v>
      </c>
      <c r="F2511" s="749" t="s">
        <v>12661</v>
      </c>
      <c r="G2511" s="749" t="s">
        <v>12662</v>
      </c>
      <c r="I2511" s="749" t="s">
        <v>6154</v>
      </c>
      <c r="J2511" s="749" t="n">
        <v>26.19</v>
      </c>
    </row>
    <row collapsed="false" customFormat="false" customHeight="true" hidden="true" ht="12.75" outlineLevel="0" r="2512">
      <c r="A2512" s="749" t="s">
        <v>12664</v>
      </c>
      <c r="B2512" s="749" t="str">
        <f aca="false">C2512&amp;D2512&amp;E2512&amp;F2512&amp;G2512&amp;H2512</f>
        <v>CARGA MANUAL E DESCARGA MECANICA DE MATERIAL A GRANEL(AGREGADOS,PEDRA-DE-MAO,PARALELOS,TERRA E ESCOMBROS),COMPREENDENDOOS TEMPOS PARA CARGA,DESCARGA E MANOBRAS DO CAMINHAO BASCULANTE A OLEO DIESEL,COM CAPACIDADE UTIL DE 8T,EMPREGANDO 4 SERVENTES NA CARGA</v>
      </c>
      <c r="C2512" s="749" t="s">
        <v>12658</v>
      </c>
      <c r="D2512" s="749" t="s">
        <v>12659</v>
      </c>
      <c r="E2512" s="749" t="s">
        <v>12660</v>
      </c>
      <c r="F2512" s="749" t="s">
        <v>12665</v>
      </c>
      <c r="G2512" s="749" t="s">
        <v>12662</v>
      </c>
      <c r="I2512" s="749" t="s">
        <v>6154</v>
      </c>
      <c r="J2512" s="749" t="n">
        <v>20.27</v>
      </c>
    </row>
    <row collapsed="false" customFormat="false" customHeight="true" hidden="true" ht="12.75" outlineLevel="0" r="2513">
      <c r="A2513" s="749" t="s">
        <v>12666</v>
      </c>
      <c r="B2513" s="749" t="str">
        <f aca="false">C2513&amp;D2513&amp;E2513&amp;F2513&amp;G2513&amp;H2513</f>
        <v>CARGA MANUAL E DESCARGA MECANICA DE MATERIAL A GRANEL(AGREGADOS,PEDRA-DE-MAO,PARALELOS,TERRA E ESCOMBROS),COMPREENDENDOOS TEMPOS PARA CARGA,DESCARGA E MANOBRAS DO CAMINHAO BASCULANTE A OLEO DIESEL,COM CAPACIDADE UTIL DE 8T,EMPREGANDO 4 SERVENTES NA CARGA</v>
      </c>
      <c r="C2513" s="749" t="s">
        <v>12658</v>
      </c>
      <c r="D2513" s="749" t="s">
        <v>12659</v>
      </c>
      <c r="E2513" s="749" t="s">
        <v>12660</v>
      </c>
      <c r="F2513" s="749" t="s">
        <v>12665</v>
      </c>
      <c r="G2513" s="749" t="s">
        <v>12662</v>
      </c>
      <c r="I2513" s="749" t="s">
        <v>6154</v>
      </c>
      <c r="J2513" s="749" t="n">
        <v>18.27</v>
      </c>
    </row>
    <row collapsed="false" customFormat="false" customHeight="true" hidden="true" ht="12.75" outlineLevel="0" r="2514">
      <c r="A2514" s="749" t="s">
        <v>12667</v>
      </c>
      <c r="B2514" s="749" t="str">
        <f aca="false">C2514&amp;D2514&amp;E2514&amp;F2514&amp;G2514&amp;H2514</f>
        <v>CARGA MANUAL E DESCARGA MECANICA DE MATERIAL A GRANEL(AGREGADOS,PEDRA-DE-MAO,PARALELOS,TERRA E ESCOMBROS),COMPREENDENDOOS TEMPOS PARA CARGA,DESCARGA E MANOBRAS DO CAMINHAO BASCULANTE A OLEO DIESEL,COM CAPACIDADE UTIL DE 12T,EMPREGANDO 4 SERVENTES NA CARGA</v>
      </c>
      <c r="C2514" s="749" t="s">
        <v>12658</v>
      </c>
      <c r="D2514" s="749" t="s">
        <v>12659</v>
      </c>
      <c r="E2514" s="749" t="s">
        <v>12660</v>
      </c>
      <c r="F2514" s="749" t="s">
        <v>12668</v>
      </c>
      <c r="G2514" s="749" t="s">
        <v>12669</v>
      </c>
      <c r="I2514" s="749" t="s">
        <v>6154</v>
      </c>
      <c r="J2514" s="749" t="n">
        <v>20.59</v>
      </c>
    </row>
    <row collapsed="false" customFormat="false" customHeight="true" hidden="true" ht="12.75" outlineLevel="0" r="2515">
      <c r="A2515" s="749" t="s">
        <v>12670</v>
      </c>
      <c r="B2515" s="749" t="str">
        <f aca="false">C2515&amp;D2515&amp;E2515&amp;F2515&amp;G2515&amp;H2515</f>
        <v>CARGA MANUAL E DESCARGA MECANICA DE MATERIAL A GRANEL(AGREGADOS,PEDRA-DE-MAO,PARALELOS,TERRA E ESCOMBROS),COMPREENDENDOOS TEMPOS PARA CARGA,DESCARGA E MANOBRAS DO CAMINHAO BASCULANTE A OLEO DIESEL,COM CAPACIDADE UTIL DE 12T,EMPREGANDO 4 SERVENTES NA CARGA</v>
      </c>
      <c r="C2515" s="749" t="s">
        <v>12658</v>
      </c>
      <c r="D2515" s="749" t="s">
        <v>12659</v>
      </c>
      <c r="E2515" s="749" t="s">
        <v>12660</v>
      </c>
      <c r="F2515" s="749" t="s">
        <v>12668</v>
      </c>
      <c r="G2515" s="749" t="s">
        <v>12669</v>
      </c>
      <c r="I2515" s="749" t="s">
        <v>6154</v>
      </c>
      <c r="J2515" s="749" t="n">
        <v>18.59</v>
      </c>
    </row>
    <row collapsed="false" customFormat="false" customHeight="true" hidden="true" ht="12.75" outlineLevel="0" r="2516">
      <c r="A2516" s="749" t="s">
        <v>12671</v>
      </c>
      <c r="B2516" s="749" t="str">
        <f aca="false">C2516&amp;D2516&amp;E2516&amp;F2516&amp;G2516&amp;H2516</f>
        <v>CARGA MANUAL E DESCARGA MECANICA DE MATERIAL A GRANEL(AGREGADOS,PEDRA-DE-MAO,PARALELOS,TERRA,ESCOMBROS,ETC),COMPREENDENDO OS TEMPOS PARA CARGA,DESCARGA E MANOBRAS DE CAMINHAO BASCULANTE A OLEO DIESEL,DE 8T E DO EQUIPAMENTO DUMPER DE 18HP E1000L,EMPREGANDO 2(DOIS) SERVENTES NA CARGA</v>
      </c>
      <c r="C2516" s="749" t="s">
        <v>12658</v>
      </c>
      <c r="D2516" s="749" t="s">
        <v>12672</v>
      </c>
      <c r="E2516" s="749" t="s">
        <v>12673</v>
      </c>
      <c r="F2516" s="749" t="s">
        <v>12674</v>
      </c>
      <c r="G2516" s="749" t="s">
        <v>12675</v>
      </c>
      <c r="I2516" s="749" t="s">
        <v>6154</v>
      </c>
      <c r="J2516" s="749" t="n">
        <v>38.53</v>
      </c>
    </row>
    <row collapsed="false" customFormat="false" customHeight="true" hidden="true" ht="12.75" outlineLevel="0" r="2517">
      <c r="A2517" s="749" t="s">
        <v>12676</v>
      </c>
      <c r="B2517" s="749" t="str">
        <f aca="false">C2517&amp;D2517&amp;E2517&amp;F2517&amp;G2517&amp;H2517</f>
        <v>CARGA MANUAL E DESCARGA MECANICA DE MATERIAL A GRANEL(AGREGADOS,PEDRA-DE-MAO,PARALELOS,TERRA,ESCOMBROS,ETC),COMPREENDENDO OS TEMPOS PARA CARGA,DESCARGA E MANOBRAS DE CAMINHAO BASCULANTE A OLEO DIESEL,DE 8T E DO EQUIPAMENTO DUMPER DE 18HP E1000L,EMPREGANDO 2(DOIS) SERVENTES NA CARGA</v>
      </c>
      <c r="C2517" s="749" t="s">
        <v>12658</v>
      </c>
      <c r="D2517" s="749" t="s">
        <v>12672</v>
      </c>
      <c r="E2517" s="749" t="s">
        <v>12673</v>
      </c>
      <c r="F2517" s="749" t="s">
        <v>12674</v>
      </c>
      <c r="G2517" s="749" t="s">
        <v>12675</v>
      </c>
      <c r="I2517" s="749" t="s">
        <v>6154</v>
      </c>
      <c r="J2517" s="749" t="n">
        <v>35.01</v>
      </c>
    </row>
    <row collapsed="false" customFormat="false" customHeight="true" hidden="true" ht="12.75" outlineLevel="0" r="2518">
      <c r="A2518" s="749" t="s">
        <v>12677</v>
      </c>
      <c r="B2518" s="749" t="str">
        <f aca="false">C2518&amp;D2518&amp;E2518&amp;F2518&amp;G2518&amp;H2518</f>
        <v>CARGA E DESCARGA MANUAL DE PECAS DE PESO REDUZIDO:TIJOLOS,TELHAS,CIMENTO E AGREGADOS EM SACOS,EM CAMINHAO DE CARROCERIAFIXA A OLEO DIESEL,COM CAPACIDADE UTIL DE 7,5T,INCLUSIVE O TEMPO DE CARGA,DESCARGA E MANOBRA</v>
      </c>
      <c r="C2518" s="749" t="s">
        <v>12678</v>
      </c>
      <c r="D2518" s="749" t="s">
        <v>12679</v>
      </c>
      <c r="E2518" s="749" t="s">
        <v>12680</v>
      </c>
      <c r="F2518" s="749" t="s">
        <v>12681</v>
      </c>
      <c r="I2518" s="749" t="s">
        <v>6154</v>
      </c>
      <c r="J2518" s="749" t="n">
        <v>42.89</v>
      </c>
    </row>
    <row collapsed="false" customFormat="false" customHeight="true" hidden="true" ht="12.75" outlineLevel="0" r="2519">
      <c r="A2519" s="749" t="s">
        <v>12682</v>
      </c>
      <c r="B2519" s="749" t="str">
        <f aca="false">C2519&amp;D2519&amp;E2519&amp;F2519&amp;G2519&amp;H2519</f>
        <v>CARGA E DESCARGA MANUAL DE PECAS DE PESO REDUZIDO:TIJOLOS,TELHAS,CIMENTO E AGREGADOS EM SACOS,EM CAMINHAO DE CARROCERIAFIXA A OLEO DIESEL,COM CAPACIDADE UTIL DE 7,5T,INCLUSIVE O TEMPO DE CARGA,DESCARGA E MANOBRA</v>
      </c>
      <c r="C2519" s="749" t="s">
        <v>12678</v>
      </c>
      <c r="D2519" s="749" t="s">
        <v>12679</v>
      </c>
      <c r="E2519" s="749" t="s">
        <v>12680</v>
      </c>
      <c r="F2519" s="749" t="s">
        <v>12681</v>
      </c>
      <c r="I2519" s="749" t="s">
        <v>6154</v>
      </c>
      <c r="J2519" s="749" t="n">
        <v>38.47</v>
      </c>
    </row>
    <row collapsed="false" customFormat="false" customHeight="true" hidden="true" ht="12.75" outlineLevel="0" r="2520">
      <c r="A2520" s="749" t="s">
        <v>12683</v>
      </c>
      <c r="B2520" s="749" t="str">
        <f aca="false">C2520&amp;D2520&amp;E2520&amp;F2520&amp;G2520&amp;H2520</f>
        <v>CARGA E DESCARGA MANUAL DE MATERIAL QUE EXIJA O CONCURSO DEMAIS DE UM SERVENTE PARA CADA PECA:VERGALHOES,VIGAS DE MADEIRA,CAIXAS E MEIOS-FIOS,EM CAMINHAO DE CARROCERIA FIXA A OLEO DIESEL,COM CAPACIDADE UTIL DE 7,5T,INCLUSIVE O TEMPO DE CARGA,DESCARGA E MANOBRA</v>
      </c>
      <c r="C2520" s="749" t="s">
        <v>12684</v>
      </c>
      <c r="D2520" s="749" t="s">
        <v>12685</v>
      </c>
      <c r="E2520" s="749" t="s">
        <v>12686</v>
      </c>
      <c r="F2520" s="749" t="s">
        <v>12687</v>
      </c>
      <c r="G2520" s="749" t="s">
        <v>12688</v>
      </c>
      <c r="I2520" s="749" t="s">
        <v>6154</v>
      </c>
      <c r="J2520" s="749" t="n">
        <v>77.06</v>
      </c>
    </row>
    <row collapsed="false" customFormat="false" customHeight="true" hidden="true" ht="12.75" outlineLevel="0" r="2521">
      <c r="A2521" s="749" t="s">
        <v>12689</v>
      </c>
      <c r="B2521" s="749" t="str">
        <f aca="false">C2521&amp;D2521&amp;E2521&amp;F2521&amp;G2521&amp;H2521</f>
        <v>CARGA E DESCARGA MANUAL DE MATERIAL QUE EXIJA O CONCURSO DEMAIS DE UM SERVENTE PARA CADA PECA:VERGALHOES,VIGAS DE MADEIRA,CAIXAS E MEIOS-FIOS,EM CAMINHAO DE CARROCERIA FIXA A OLEO DIESEL,COM CAPACIDADE UTIL DE 7,5T,INCLUSIVE O TEMPO DE CARGA,DESCARGA E MANOBRA</v>
      </c>
      <c r="C2521" s="749" t="s">
        <v>12684</v>
      </c>
      <c r="D2521" s="749" t="s">
        <v>12685</v>
      </c>
      <c r="E2521" s="749" t="s">
        <v>12686</v>
      </c>
      <c r="F2521" s="749" t="s">
        <v>12687</v>
      </c>
      <c r="G2521" s="749" t="s">
        <v>12688</v>
      </c>
      <c r="I2521" s="749" t="s">
        <v>6154</v>
      </c>
      <c r="J2521" s="749" t="n">
        <v>69.08</v>
      </c>
    </row>
    <row collapsed="false" customFormat="false" customHeight="true" hidden="true" ht="12.75" outlineLevel="0" r="2522">
      <c r="A2522" s="749" t="s">
        <v>12690</v>
      </c>
      <c r="B2522" s="749" t="str">
        <f aca="false">C2522&amp;D2522&amp;E2522&amp;F2522&amp;G2522&amp;H2522</f>
        <v>CARGA E DESCARGA MANUAL DE POSTE DE CONCRETO OU ACO,EM CAMINHAO DE CARROCERIA FIXA A OLEO DIESEL,COM CAPACIDADE UTIL DE7,5T,INCLUSIVE O TEMPO DE CARGA,DESCARGA E MANOBRA</v>
      </c>
      <c r="C2522" s="749" t="s">
        <v>12691</v>
      </c>
      <c r="D2522" s="749" t="s">
        <v>12692</v>
      </c>
      <c r="E2522" s="749" t="s">
        <v>12693</v>
      </c>
      <c r="I2522" s="749" t="s">
        <v>6154</v>
      </c>
      <c r="J2522" s="749" t="n">
        <v>188.99</v>
      </c>
    </row>
    <row collapsed="false" customFormat="false" customHeight="true" hidden="true" ht="12.75" outlineLevel="0" r="2523">
      <c r="A2523" s="749" t="s">
        <v>12694</v>
      </c>
      <c r="B2523" s="749" t="str">
        <f aca="false">C2523&amp;D2523&amp;E2523&amp;F2523&amp;G2523&amp;H2523</f>
        <v>CARGA E DESCARGA MANUAL DE POSTE DE CONCRETO OU ACO,EM CAMINHAO DE CARROCERIA FIXA A OLEO DIESEL,COM CAPACIDADE UTIL DE7,5T,INCLUSIVE O TEMPO DE CARGA,DESCARGA E MANOBRA</v>
      </c>
      <c r="C2523" s="749" t="s">
        <v>12691</v>
      </c>
      <c r="D2523" s="749" t="s">
        <v>12692</v>
      </c>
      <c r="E2523" s="749" t="s">
        <v>12693</v>
      </c>
      <c r="I2523" s="749" t="s">
        <v>6154</v>
      </c>
      <c r="J2523" s="749" t="n">
        <v>169.26</v>
      </c>
    </row>
    <row collapsed="false" customFormat="false" customHeight="true" hidden="true" ht="12.75" outlineLevel="0" r="2524">
      <c r="A2524" s="749" t="s">
        <v>12695</v>
      </c>
      <c r="B2524" s="749" t="str">
        <f aca="false">C2524&amp;D2524&amp;E2524&amp;F2524&amp;G2524&amp;H2524</f>
        <v>CARGA E DESCARGA MECANICA DE TUBOS DE CONCRETO COM 20CM DE DIAMETRO,EM CAMINHAO DE CARROCERIA FIXA A OLEO DIESEL,COM CAPACIDADE UTIL DE 7,5T,INCLUSIVE O TEMPO DE CARGA,DESCARGA E MANOBRA DO CAMINHAO E DO EQUIPAMENTO AUXILIAR,COM CAPACIDADEUTIL DE 4T</v>
      </c>
      <c r="C2524" s="749" t="s">
        <v>12696</v>
      </c>
      <c r="D2524" s="749" t="s">
        <v>12697</v>
      </c>
      <c r="E2524" s="749" t="s">
        <v>12698</v>
      </c>
      <c r="F2524" s="749" t="s">
        <v>12699</v>
      </c>
      <c r="G2524" s="749" t="s">
        <v>12700</v>
      </c>
      <c r="I2524" s="749" t="s">
        <v>6154</v>
      </c>
      <c r="J2524" s="749" t="n">
        <v>52.12</v>
      </c>
    </row>
    <row collapsed="false" customFormat="false" customHeight="true" hidden="true" ht="12.75" outlineLevel="0" r="2525">
      <c r="A2525" s="749" t="s">
        <v>12701</v>
      </c>
      <c r="B2525" s="749" t="str">
        <f aca="false">C2525&amp;D2525&amp;E2525&amp;F2525&amp;G2525&amp;H2525</f>
        <v>CARGA E DESCARGA MECANICA DE TUBOS DE CONCRETO COM 20CM DE DIAMETRO,EM CAMINHAO DE CARROCERIA FIXA A OLEO DIESEL,COM CAPACIDADE UTIL DE 7,5T,INCLUSIVE O TEMPO DE CARGA,DESCARGA E MANOBRA DO CAMINHAO E DO EQUIPAMENTO AUXILIAR,COM CAPACIDADEUTIL DE 4T</v>
      </c>
      <c r="C2525" s="749" t="s">
        <v>12696</v>
      </c>
      <c r="D2525" s="749" t="s">
        <v>12697</v>
      </c>
      <c r="E2525" s="749" t="s">
        <v>12698</v>
      </c>
      <c r="F2525" s="749" t="s">
        <v>12699</v>
      </c>
      <c r="G2525" s="749" t="s">
        <v>12700</v>
      </c>
      <c r="I2525" s="749" t="s">
        <v>6154</v>
      </c>
      <c r="J2525" s="749" t="n">
        <v>49.56</v>
      </c>
    </row>
    <row collapsed="false" customFormat="false" customHeight="true" hidden="true" ht="12.75" outlineLevel="0" r="2526">
      <c r="A2526" s="749" t="s">
        <v>12702</v>
      </c>
      <c r="B2526" s="749" t="str">
        <f aca="false">C2526&amp;D2526&amp;E2526&amp;F2526&amp;G2526&amp;H2526</f>
        <v>CARGA E DESCARGA MECANICA DE TUBOS DE CONCRETO COM 40CM DE DIAMETRO,EM CAMINHAO DE CARROCERIA FIXA A OLEO DIESEL,COM CAPACIDADE UTIL DE 7,5T,INCLUSIVE O TEMPO DE CARGA,DESCARGA E MANOBRA DO CAMINHAO E DO EQUIPAMENTO AUXILIAR,COM CAPACIDADEUTIL DE 4T</v>
      </c>
      <c r="C2526" s="749" t="s">
        <v>12703</v>
      </c>
      <c r="D2526" s="749" t="s">
        <v>12697</v>
      </c>
      <c r="E2526" s="749" t="s">
        <v>12698</v>
      </c>
      <c r="F2526" s="749" t="s">
        <v>12699</v>
      </c>
      <c r="G2526" s="749" t="s">
        <v>12700</v>
      </c>
      <c r="I2526" s="749" t="s">
        <v>6154</v>
      </c>
      <c r="J2526" s="749" t="n">
        <v>57.55</v>
      </c>
    </row>
    <row collapsed="false" customFormat="false" customHeight="true" hidden="true" ht="12.75" outlineLevel="0" r="2527">
      <c r="A2527" s="749" t="s">
        <v>12704</v>
      </c>
      <c r="B2527" s="749" t="str">
        <f aca="false">C2527&amp;D2527&amp;E2527&amp;F2527&amp;G2527&amp;H2527</f>
        <v>CARGA E DESCARGA MECANICA DE TUBOS DE CONCRETO COM 40CM DE DIAMETRO,EM CAMINHAO DE CARROCERIA FIXA A OLEO DIESEL,COM CAPACIDADE UTIL DE 7,5T,INCLUSIVE O TEMPO DE CARGA,DESCARGA E MANOBRA DO CAMINHAO E DO EQUIPAMENTO AUXILIAR,COM CAPACIDADEUTIL DE 4T</v>
      </c>
      <c r="C2527" s="749" t="s">
        <v>12703</v>
      </c>
      <c r="D2527" s="749" t="s">
        <v>12697</v>
      </c>
      <c r="E2527" s="749" t="s">
        <v>12698</v>
      </c>
      <c r="F2527" s="749" t="s">
        <v>12699</v>
      </c>
      <c r="G2527" s="749" t="s">
        <v>12700</v>
      </c>
      <c r="I2527" s="749" t="s">
        <v>6154</v>
      </c>
      <c r="J2527" s="749" t="n">
        <v>54.71</v>
      </c>
    </row>
    <row collapsed="false" customFormat="false" customHeight="true" hidden="true" ht="12.75" outlineLevel="0" r="2528">
      <c r="A2528" s="749" t="s">
        <v>12705</v>
      </c>
      <c r="B2528" s="749" t="str">
        <f aca="false">C2528&amp;D2528&amp;E2528&amp;F2528&amp;G2528&amp;H2528</f>
        <v>CARGA E DESCARGA MECANICA DE TUBOS DE CONCRETO COM 60CM DE DIAMETRO,EM CAMINHAO DE CARROCERIA FIXA A OLEO DIESEL,COM CAPACIDADE UTIL DE 7,5T,INCLUSIVE O TEMPO DE CARGA,DESCARGA E MANOBRA DO CAMINHAO E DO EQUIPAMENTO AUXILIAR,COM CAPACIDADEUTIL DE 4T</v>
      </c>
      <c r="C2528" s="749" t="s">
        <v>12706</v>
      </c>
      <c r="D2528" s="749" t="s">
        <v>12697</v>
      </c>
      <c r="E2528" s="749" t="s">
        <v>12698</v>
      </c>
      <c r="F2528" s="749" t="s">
        <v>12699</v>
      </c>
      <c r="G2528" s="749" t="s">
        <v>12700</v>
      </c>
      <c r="I2528" s="749" t="s">
        <v>6154</v>
      </c>
      <c r="J2528" s="749" t="n">
        <v>65.4</v>
      </c>
    </row>
    <row collapsed="false" customFormat="false" customHeight="true" hidden="true" ht="12.75" outlineLevel="0" r="2529">
      <c r="A2529" s="749" t="s">
        <v>12707</v>
      </c>
      <c r="B2529" s="749" t="str">
        <f aca="false">C2529&amp;D2529&amp;E2529&amp;F2529&amp;G2529&amp;H2529</f>
        <v>CARGA E DESCARGA MECANICA DE TUBOS DE CONCRETO COM 60CM DE DIAMETRO,EM CAMINHAO DE CARROCERIA FIXA A OLEO DIESEL,COM CAPACIDADE UTIL DE 7,5T,INCLUSIVE O TEMPO DE CARGA,DESCARGA E MANOBRA DO CAMINHAO E DO EQUIPAMENTO AUXILIAR,COM CAPACIDADEUTIL DE 4T</v>
      </c>
      <c r="C2529" s="749" t="s">
        <v>12706</v>
      </c>
      <c r="D2529" s="749" t="s">
        <v>12697</v>
      </c>
      <c r="E2529" s="749" t="s">
        <v>12698</v>
      </c>
      <c r="F2529" s="749" t="s">
        <v>12699</v>
      </c>
      <c r="G2529" s="749" t="s">
        <v>12700</v>
      </c>
      <c r="I2529" s="749" t="s">
        <v>6154</v>
      </c>
      <c r="J2529" s="749" t="n">
        <v>62.17</v>
      </c>
    </row>
    <row collapsed="false" customFormat="false" customHeight="true" hidden="true" ht="12.75" outlineLevel="0" r="2530">
      <c r="A2530" s="749" t="s">
        <v>12708</v>
      </c>
      <c r="B2530" s="749" t="str">
        <f aca="false">C2530&amp;D2530&amp;E2530&amp;F2530&amp;G2530&amp;H2530</f>
        <v>CARGA E DESCARGA MECANICA DE TUBOS DE CONCRETO COM 80CM DE DIAMETRO,EM CAMINHAO DE CARROCERIA FIXA A OLEO DIESEL,COM CAPACIDADE UTIL DE 7,5T,INCLUSIVE O TEMPO DE CARGA,DESCARGA E MANOBRA DO CAMINHAO E DO EQUIPAMENTO AUXILIAR,COM CAPACIDADEUTIL DE 4T</v>
      </c>
      <c r="C2530" s="749" t="s">
        <v>12709</v>
      </c>
      <c r="D2530" s="749" t="s">
        <v>12697</v>
      </c>
      <c r="E2530" s="749" t="s">
        <v>12698</v>
      </c>
      <c r="F2530" s="749" t="s">
        <v>12699</v>
      </c>
      <c r="G2530" s="749" t="s">
        <v>12700</v>
      </c>
      <c r="I2530" s="749" t="s">
        <v>6154</v>
      </c>
      <c r="J2530" s="749" t="n">
        <v>75.87</v>
      </c>
    </row>
    <row collapsed="false" customFormat="false" customHeight="true" hidden="true" ht="12.75" outlineLevel="0" r="2531">
      <c r="A2531" s="749" t="s">
        <v>12710</v>
      </c>
      <c r="B2531" s="749" t="str">
        <f aca="false">C2531&amp;D2531&amp;E2531&amp;F2531&amp;G2531&amp;H2531</f>
        <v>CARGA E DESCARGA MECANICA DE TUBOS DE CONCRETO COM 80CM DE DIAMETRO,EM CAMINHAO DE CARROCERIA FIXA A OLEO DIESEL,COM CAPACIDADE UTIL DE 7,5T,INCLUSIVE O TEMPO DE CARGA,DESCARGA E MANOBRA DO CAMINHAO E DO EQUIPAMENTO AUXILIAR,COM CAPACIDADEUTIL DE 4T</v>
      </c>
      <c r="C2531" s="749" t="s">
        <v>12709</v>
      </c>
      <c r="D2531" s="749" t="s">
        <v>12697</v>
      </c>
      <c r="E2531" s="749" t="s">
        <v>12698</v>
      </c>
      <c r="F2531" s="749" t="s">
        <v>12699</v>
      </c>
      <c r="G2531" s="749" t="s">
        <v>12700</v>
      </c>
      <c r="I2531" s="749" t="s">
        <v>6154</v>
      </c>
      <c r="J2531" s="749" t="n">
        <v>72.12</v>
      </c>
    </row>
    <row collapsed="false" customFormat="false" customHeight="true" hidden="true" ht="12.75" outlineLevel="0" r="2532">
      <c r="A2532" s="749" t="s">
        <v>12711</v>
      </c>
      <c r="B2532" s="749" t="str">
        <f aca="false">C2532&amp;D2532&amp;E2532&amp;F2532&amp;G2532&amp;H2532</f>
        <v>CARGA E DESCARGA MECANICA DE TUBOS DE CONCRETO COM 100CM DEDIAMETRO,EM CAMINHAO DE CARROCERIA FIXA A OLEO DIESEL,COM CAPACIDADE UTIL DE 7,5T,INCLUSIVE O TEMPO DE CARGA,DESCARGA EMANOBRA DO CAMINHAO E DO EQUIPAMENTO AUXILIAR,COM CAPACIDADE UTIL DE 4T</v>
      </c>
      <c r="C2532" s="749" t="s">
        <v>12712</v>
      </c>
      <c r="D2532" s="749" t="s">
        <v>12713</v>
      </c>
      <c r="E2532" s="749" t="s">
        <v>12714</v>
      </c>
      <c r="F2532" s="749" t="s">
        <v>12715</v>
      </c>
      <c r="G2532" s="749" t="s">
        <v>12716</v>
      </c>
      <c r="I2532" s="749" t="s">
        <v>6154</v>
      </c>
      <c r="J2532" s="749" t="n">
        <v>86.33</v>
      </c>
    </row>
    <row collapsed="false" customFormat="false" customHeight="true" hidden="true" ht="12.75" outlineLevel="0" r="2533">
      <c r="A2533" s="749" t="s">
        <v>12717</v>
      </c>
      <c r="B2533" s="749" t="str">
        <f aca="false">C2533&amp;D2533&amp;E2533&amp;F2533&amp;G2533&amp;H2533</f>
        <v>CARGA E DESCARGA MECANICA DE TUBOS DE CONCRETO COM 100CM DEDIAMETRO,EM CAMINHAO DE CARROCERIA FIXA A OLEO DIESEL,COM CAPACIDADE UTIL DE 7,5T,INCLUSIVE O TEMPO DE CARGA,DESCARGA EMANOBRA DO CAMINHAO E DO EQUIPAMENTO AUXILIAR,COM CAPACIDADE UTIL DE 4T</v>
      </c>
      <c r="C2533" s="749" t="s">
        <v>12712</v>
      </c>
      <c r="D2533" s="749" t="s">
        <v>12713</v>
      </c>
      <c r="E2533" s="749" t="s">
        <v>12714</v>
      </c>
      <c r="F2533" s="749" t="s">
        <v>12715</v>
      </c>
      <c r="G2533" s="749" t="s">
        <v>12716</v>
      </c>
      <c r="I2533" s="749" t="s">
        <v>6154</v>
      </c>
      <c r="J2533" s="749" t="n">
        <v>82.07</v>
      </c>
    </row>
    <row collapsed="false" customFormat="false" customHeight="true" hidden="true" ht="12.75" outlineLevel="0" r="2534">
      <c r="A2534" s="749" t="s">
        <v>12718</v>
      </c>
      <c r="B2534" s="749" t="str">
        <f aca="false">C2534&amp;D2534&amp;E2534&amp;F2534&amp;G2534&amp;H2534</f>
        <v>CARGA E DESCARGA MECANICA DE POSTES DE CONCRETO OU ACO,EM CAMINHAO DE CARROCERIA FIXA A OLEO DIESEL,COM CAPACIDADE UTILDE 7,5T,INCLUSIVE O TEMPO DE CARGA,DESCARGA E MANOBRA DO CAMINHAO E DO EQUIPAMENTO AUXILIAR</v>
      </c>
      <c r="C2534" s="749" t="s">
        <v>12719</v>
      </c>
      <c r="D2534" s="749" t="s">
        <v>12720</v>
      </c>
      <c r="E2534" s="749" t="s">
        <v>12721</v>
      </c>
      <c r="F2534" s="749" t="s">
        <v>12722</v>
      </c>
      <c r="I2534" s="749" t="s">
        <v>6154</v>
      </c>
      <c r="J2534" s="749" t="n">
        <v>83.14</v>
      </c>
    </row>
    <row collapsed="false" customFormat="false" customHeight="true" hidden="true" ht="12.75" outlineLevel="0" r="2535">
      <c r="A2535" s="749" t="s">
        <v>12723</v>
      </c>
      <c r="B2535" s="749" t="str">
        <f aca="false">C2535&amp;D2535&amp;E2535&amp;F2535&amp;G2535&amp;H2535</f>
        <v>CARGA E DESCARGA MECANICA DE POSTES DE CONCRETO OU ACO,EM CAMINHAO DE CARROCERIA FIXA A OLEO DIESEL,COM CAPACIDADE UTILDE 7,5T,INCLUSIVE O TEMPO DE CARGA,DESCARGA E MANOBRA DO CAMINHAO E DO EQUIPAMENTO AUXILIAR</v>
      </c>
      <c r="C2535" s="749" t="s">
        <v>12719</v>
      </c>
      <c r="D2535" s="749" t="s">
        <v>12720</v>
      </c>
      <c r="E2535" s="749" t="s">
        <v>12721</v>
      </c>
      <c r="F2535" s="749" t="s">
        <v>12722</v>
      </c>
      <c r="I2535" s="749" t="s">
        <v>6154</v>
      </c>
      <c r="J2535" s="749" t="n">
        <v>75.32</v>
      </c>
    </row>
    <row collapsed="false" customFormat="false" customHeight="true" hidden="true" ht="12.75" outlineLevel="0" r="2536">
      <c r="A2536" s="749" t="s">
        <v>12724</v>
      </c>
      <c r="B2536" s="749" t="str">
        <f aca="false">C2536&amp;D2536&amp;E2536&amp;F2536&amp;G2536&amp;H2536</f>
        <v>CARGA E DESCARGA MANUAL DE TUBOS DE FERRO FUNDIDO NOS DIAMETROS DE 5 A 15CM,EM CAMINHAO DE CARROCERIA FIXA A OLEO DIESEL,COM CAPACIDADE UTIL DE 7,5T,INCLUSIVE O TEMPO DE CARGA,DESCARGA E MANOBRA</v>
      </c>
      <c r="C2536" s="749" t="s">
        <v>12725</v>
      </c>
      <c r="D2536" s="749" t="s">
        <v>12726</v>
      </c>
      <c r="E2536" s="749" t="s">
        <v>12727</v>
      </c>
      <c r="F2536" s="749" t="s">
        <v>12728</v>
      </c>
      <c r="I2536" s="749" t="s">
        <v>6154</v>
      </c>
      <c r="J2536" s="749" t="n">
        <v>153.64</v>
      </c>
    </row>
    <row collapsed="false" customFormat="false" customHeight="true" hidden="true" ht="12.75" outlineLevel="0" r="2537">
      <c r="A2537" s="749" t="s">
        <v>12729</v>
      </c>
      <c r="B2537" s="749" t="str">
        <f aca="false">C2537&amp;D2537&amp;E2537&amp;F2537&amp;G2537&amp;H2537</f>
        <v>CARGA E DESCARGA MANUAL DE TUBOS DE FERRO FUNDIDO NOS DIAMETROS DE 5 A 15CM,EM CAMINHAO DE CARROCERIA FIXA A OLEO DIESEL,COM CAPACIDADE UTIL DE 7,5T,INCLUSIVE O TEMPO DE CARGA,DESCARGA E MANOBRA</v>
      </c>
      <c r="C2537" s="749" t="s">
        <v>12725</v>
      </c>
      <c r="D2537" s="749" t="s">
        <v>12726</v>
      </c>
      <c r="E2537" s="749" t="s">
        <v>12727</v>
      </c>
      <c r="F2537" s="749" t="s">
        <v>12728</v>
      </c>
      <c r="I2537" s="749" t="s">
        <v>6154</v>
      </c>
      <c r="J2537" s="749" t="n">
        <v>137.7</v>
      </c>
    </row>
    <row collapsed="false" customFormat="false" customHeight="true" hidden="true" ht="12.75" outlineLevel="0" r="2538">
      <c r="A2538" s="749" t="s">
        <v>12730</v>
      </c>
      <c r="B2538" s="749" t="str">
        <f aca="false">C2538&amp;D2538&amp;E2538&amp;F2538&amp;G2538&amp;H2538</f>
        <v>CARGA E DESCARGA MANUAL DE TUBOS DE FERRO FUNDIDO NOS DIAMETROS DE 20, 25 E 30CM,EM CAMINHAO DE CARROCERIA FIXA A OLEO DIESEL,COM CAPACIDADE UTIL DE 7,5T,INCLUSIVE O TEMPO DE CARGA,DESCARGA E MANOBRA</v>
      </c>
      <c r="C2538" s="749" t="s">
        <v>12725</v>
      </c>
      <c r="D2538" s="749" t="s">
        <v>12731</v>
      </c>
      <c r="E2538" s="749" t="s">
        <v>12732</v>
      </c>
      <c r="F2538" s="749" t="s">
        <v>12733</v>
      </c>
      <c r="I2538" s="749" t="s">
        <v>6154</v>
      </c>
      <c r="J2538" s="749" t="n">
        <v>154.52</v>
      </c>
    </row>
    <row collapsed="false" customFormat="false" customHeight="true" hidden="true" ht="12.75" outlineLevel="0" r="2539">
      <c r="A2539" s="749" t="s">
        <v>12734</v>
      </c>
      <c r="B2539" s="749" t="str">
        <f aca="false">C2539&amp;D2539&amp;E2539&amp;F2539&amp;G2539&amp;H2539</f>
        <v>CARGA E DESCARGA MANUAL DE TUBOS DE FERRO FUNDIDO NOS DIAMETROS DE 20, 25 E 30CM,EM CAMINHAO DE CARROCERIA FIXA A OLEO DIESEL,COM CAPACIDADE UTIL DE 7,5T,INCLUSIVE O TEMPO DE CARGA,DESCARGA E MANOBRA</v>
      </c>
      <c r="C2539" s="749" t="s">
        <v>12725</v>
      </c>
      <c r="D2539" s="749" t="s">
        <v>12731</v>
      </c>
      <c r="E2539" s="749" t="s">
        <v>12732</v>
      </c>
      <c r="F2539" s="749" t="s">
        <v>12733</v>
      </c>
      <c r="I2539" s="749" t="s">
        <v>6154</v>
      </c>
      <c r="J2539" s="749" t="n">
        <v>137.47</v>
      </c>
    </row>
    <row collapsed="false" customFormat="false" customHeight="true" hidden="true" ht="12.75" outlineLevel="0" r="2540">
      <c r="A2540" s="749" t="s">
        <v>12735</v>
      </c>
      <c r="B2540" s="749" t="str">
        <f aca="false">C2540&amp;D2540&amp;E2540&amp;F2540&amp;G2540&amp;H2540</f>
        <v>CARGA E DESCARGA MECANICA DE TUBOS DE FERRO FUNDIDO,COM O DIAMETRO DE 40CM,INCLUSIVE O TEMPO DE CARGA E DESCARGA E MANOBRA DO CAMINHAO DE CARROCERIA FIXA A OLEO DIESEL,COM CAPACIDADE UTIL DE 7,5T,INCLUSIVE OS MESMOS TEMPOS DE GUINDAUTO,DE 4T</v>
      </c>
      <c r="C2540" s="749" t="s">
        <v>12736</v>
      </c>
      <c r="D2540" s="749" t="s">
        <v>12737</v>
      </c>
      <c r="E2540" s="749" t="s">
        <v>12738</v>
      </c>
      <c r="F2540" s="749" t="s">
        <v>12739</v>
      </c>
      <c r="G2540" s="749" t="s">
        <v>6154</v>
      </c>
      <c r="I2540" s="749" t="s">
        <v>6154</v>
      </c>
      <c r="J2540" s="749" t="n">
        <v>59.69</v>
      </c>
    </row>
    <row collapsed="false" customFormat="false" customHeight="true" hidden="true" ht="12.75" outlineLevel="0" r="2541">
      <c r="A2541" s="749" t="s">
        <v>12740</v>
      </c>
      <c r="B2541" s="749" t="str">
        <f aca="false">C2541&amp;D2541&amp;E2541&amp;F2541&amp;G2541&amp;H2541</f>
        <v>CARGA E DESCARGA MECANICA DE TUBOS DE FERRO FUNDIDO,COM O DIAMETRO DE 40CM,INCLUSIVE O TEMPO DE CARGA E DESCARGA E MANOBRA DO CAMINHAO DE CARROCERIA FIXA A OLEO DIESEL,COM CAPACIDADE UTIL DE 7,5T,INCLUSIVE OS MESMOS TEMPOS DE GUINDAUTO,DE 4T</v>
      </c>
      <c r="C2541" s="749" t="s">
        <v>12736</v>
      </c>
      <c r="D2541" s="749" t="s">
        <v>12737</v>
      </c>
      <c r="E2541" s="749" t="s">
        <v>12738</v>
      </c>
      <c r="F2541" s="749" t="s">
        <v>12739</v>
      </c>
      <c r="G2541" s="749" t="s">
        <v>6154</v>
      </c>
      <c r="I2541" s="749" t="s">
        <v>6154</v>
      </c>
      <c r="J2541" s="749" t="n">
        <v>54.02</v>
      </c>
    </row>
    <row collapsed="false" customFormat="false" customHeight="true" hidden="true" ht="12.75" outlineLevel="0" r="2542">
      <c r="A2542" s="749" t="s">
        <v>12741</v>
      </c>
      <c r="B2542" s="749" t="str">
        <f aca="false">C2542&amp;D2542&amp;E2542&amp;F2542&amp;G2542&amp;H2542</f>
        <v>CARGA E DESCARGA MECANICA DE TUBOS DE FERRO FUNDIDO,COM O DIAMETRO DE 60 A 80CM,INCLUSIVE O TEMPO DE CARGA E DESCARGA EMANOBRA DO CAMINHAO DE CARROCERIA FIXA A OLEO DIESEL,COM CAPACIDADE UTIL DE 7,5T,INCLUSIVE OS MESMOS TEMPOS DE GUINDAUTO,DE 4T</v>
      </c>
      <c r="C2542" s="749" t="s">
        <v>12736</v>
      </c>
      <c r="D2542" s="749" t="s">
        <v>12742</v>
      </c>
      <c r="E2542" s="749" t="s">
        <v>12743</v>
      </c>
      <c r="F2542" s="749" t="s">
        <v>12744</v>
      </c>
      <c r="G2542" s="749" t="s">
        <v>12745</v>
      </c>
      <c r="I2542" s="749" t="s">
        <v>6154</v>
      </c>
      <c r="J2542" s="749" t="n">
        <v>77.6</v>
      </c>
    </row>
    <row collapsed="false" customFormat="false" customHeight="true" hidden="true" ht="12.75" outlineLevel="0" r="2543">
      <c r="A2543" s="749" t="s">
        <v>12746</v>
      </c>
      <c r="B2543" s="749" t="str">
        <f aca="false">C2543&amp;D2543&amp;E2543&amp;F2543&amp;G2543&amp;H2543</f>
        <v>CARGA E DESCARGA MECANICA DE TUBOS DE FERRO FUNDIDO,COM O DIAMETRO DE 60 A 80CM,INCLUSIVE O TEMPO DE CARGA E DESCARGA EMANOBRA DO CAMINHAO DE CARROCERIA FIXA A OLEO DIESEL,COM CAPACIDADE UTIL DE 7,5T,INCLUSIVE OS MESMOS TEMPOS DE GUINDAUTO,DE 4T</v>
      </c>
      <c r="C2543" s="749" t="s">
        <v>12736</v>
      </c>
      <c r="D2543" s="749" t="s">
        <v>12742</v>
      </c>
      <c r="E2543" s="749" t="s">
        <v>12743</v>
      </c>
      <c r="F2543" s="749" t="s">
        <v>12744</v>
      </c>
      <c r="G2543" s="749" t="s">
        <v>12745</v>
      </c>
      <c r="I2543" s="749" t="s">
        <v>6154</v>
      </c>
      <c r="J2543" s="749" t="n">
        <v>70.22</v>
      </c>
    </row>
    <row collapsed="false" customFormat="false" customHeight="true" hidden="true" ht="12.75" outlineLevel="0" r="2544">
      <c r="A2544" s="749" t="s">
        <v>12747</v>
      </c>
      <c r="B2544" s="749" t="str">
        <f aca="false">C2544&amp;D2544&amp;E2544&amp;F2544&amp;G2544&amp;H2544</f>
        <v>CARGA E DESCARGA MECANICA DE AGREGADOS,TERRA,ESCOMBROS,MATERIAL A GRANEL,UTILIZANDO CAMINHAO BASCULANTE A OLEO DIESEL,COM CAPACIDADE UTIL DE 8T,CONSIDERANDO O TEMPO PARA CARGA,DESCARGA E MANOBRA,EXCLUSIVE DESPESAS COM A PA-CARREGADEIRA EMPREGADA NA CARGA,COM A CAPACIDADE DE 1,50M3</v>
      </c>
      <c r="C2544" s="749" t="s">
        <v>12748</v>
      </c>
      <c r="D2544" s="749" t="s">
        <v>12749</v>
      </c>
      <c r="E2544" s="749" t="s">
        <v>12750</v>
      </c>
      <c r="F2544" s="749" t="s">
        <v>12751</v>
      </c>
      <c r="G2544" s="749" t="s">
        <v>12752</v>
      </c>
      <c r="I2544" s="749" t="s">
        <v>6154</v>
      </c>
      <c r="J2544" s="749" t="n">
        <v>0.99</v>
      </c>
    </row>
    <row collapsed="false" customFormat="false" customHeight="true" hidden="true" ht="12.75" outlineLevel="0" r="2545">
      <c r="A2545" s="749" t="s">
        <v>12753</v>
      </c>
      <c r="B2545" s="749" t="str">
        <f aca="false">C2545&amp;D2545&amp;E2545&amp;F2545&amp;G2545&amp;H2545</f>
        <v>CARGA E DESCARGA MECANICA DE AGREGADOS,TERRA,ESCOMBROS,MATERIAL A GRANEL,UTILIZANDO CAMINHAO BASCULANTE A OLEO DIESEL,COM CAPACIDADE UTIL DE 8T,CONSIDERANDO O TEMPO PARA CARGA,DESCARGA E MANOBRA,EXCLUSIVE DESPESAS COM A PA-CARREGADEIRA EMPREGADA NA CARGA,COM A CAPACIDADE DE 1,50M3</v>
      </c>
      <c r="C2545" s="749" t="s">
        <v>12748</v>
      </c>
      <c r="D2545" s="749" t="s">
        <v>12749</v>
      </c>
      <c r="E2545" s="749" t="s">
        <v>12750</v>
      </c>
      <c r="F2545" s="749" t="s">
        <v>12751</v>
      </c>
      <c r="G2545" s="749" t="s">
        <v>12752</v>
      </c>
      <c r="I2545" s="749" t="s">
        <v>6154</v>
      </c>
      <c r="J2545" s="749" t="n">
        <v>0.95</v>
      </c>
    </row>
    <row collapsed="false" customFormat="false" customHeight="true" hidden="true" ht="12.75" outlineLevel="0" r="2546">
      <c r="A2546" s="749" t="s">
        <v>12754</v>
      </c>
      <c r="B2546" s="749" t="str">
        <f aca="false">C2546&amp;D2546&amp;E2546&amp;F2546&amp;G2546&amp;H2546</f>
        <v>CARGA E DESCARGA MECANICA DE AGREGADOS,TERRA,ESCOMBROS,MATERIAL A GRANEL,UTILIZANDO CAMINHAO BASCULANTE A OLEO DIESEL,COM CAPACIDADE UTIL DE 12T,CONSIDERANDO O TEMPO PARA CARGA,DESCARGA E MANOBRA,EXCLUSIVE DESPESAS COM A PA-CARREGADEIRA EMPREGADA NA CARGA,COM A CAPACIDADE DE 1,50M3</v>
      </c>
      <c r="C2546" s="749" t="s">
        <v>12748</v>
      </c>
      <c r="D2546" s="749" t="s">
        <v>12749</v>
      </c>
      <c r="E2546" s="749" t="s">
        <v>12755</v>
      </c>
      <c r="F2546" s="749" t="s">
        <v>12756</v>
      </c>
      <c r="G2546" s="749" t="s">
        <v>12757</v>
      </c>
      <c r="I2546" s="749" t="s">
        <v>6154</v>
      </c>
      <c r="J2546" s="749" t="n">
        <v>0.84</v>
      </c>
    </row>
    <row collapsed="false" customFormat="false" customHeight="true" hidden="true" ht="12.75" outlineLevel="0" r="2547">
      <c r="A2547" s="749" t="s">
        <v>12758</v>
      </c>
      <c r="B2547" s="749" t="str">
        <f aca="false">C2547&amp;D2547&amp;E2547&amp;F2547&amp;G2547&amp;H2547</f>
        <v>CARGA E DESCARGA MECANICA DE AGREGADOS,TERRA,ESCOMBROS,MATERIAL A GRANEL,UTILIZANDO CAMINHAO BASCULANTE A OLEO DIESEL,COM CAPACIDADE UTIL DE 12T,CONSIDERANDO O TEMPO PARA CARGA,DESCARGA E MANOBRA,EXCLUSIVE DESPESAS COM A PA-CARREGADEIRA EMPREGADA NA CARGA,COM A CAPACIDADE DE 1,50M3</v>
      </c>
      <c r="C2547" s="749" t="s">
        <v>12748</v>
      </c>
      <c r="D2547" s="749" t="s">
        <v>12749</v>
      </c>
      <c r="E2547" s="749" t="s">
        <v>12755</v>
      </c>
      <c r="F2547" s="749" t="s">
        <v>12756</v>
      </c>
      <c r="G2547" s="749" t="s">
        <v>12757</v>
      </c>
      <c r="I2547" s="749" t="s">
        <v>6154</v>
      </c>
      <c r="J2547" s="749" t="n">
        <v>0.81</v>
      </c>
    </row>
    <row collapsed="false" customFormat="false" customHeight="true" hidden="true" ht="12.75" outlineLevel="0" r="2548">
      <c r="A2548" s="749" t="s">
        <v>12759</v>
      </c>
      <c r="B2548" s="749" t="str">
        <f aca="false">C2548&amp;D2548&amp;E2548&amp;F2548&amp;G2548&amp;H2548</f>
        <v>CARGA E DESCARGA MECANICA DE AGREGADOS,TERRA,ESCOMBROS,MATERIAL A GRANEL,UTILIZANDO CAMINHAO BASCULANTE A OLEO DIESEL,COM CAPACIDADE UTIL DE 17T,CONSIDERANDO O TEMPO PARA CARGA,DESCARGA E MANOBRA,EXCLUSIVE DESPESAS COM A PA-CARREGADEIRA EMPREGADA NA CARGA,COM A CAPACIDADE DE 1,50M3</v>
      </c>
      <c r="C2548" s="749" t="s">
        <v>12748</v>
      </c>
      <c r="D2548" s="749" t="s">
        <v>12749</v>
      </c>
      <c r="E2548" s="749" t="s">
        <v>12760</v>
      </c>
      <c r="F2548" s="749" t="s">
        <v>12756</v>
      </c>
      <c r="G2548" s="749" t="s">
        <v>12757</v>
      </c>
      <c r="I2548" s="749" t="s">
        <v>6154</v>
      </c>
      <c r="J2548" s="749" t="n">
        <v>0.8</v>
      </c>
    </row>
    <row collapsed="false" customFormat="false" customHeight="true" hidden="true" ht="12.75" outlineLevel="0" r="2549">
      <c r="A2549" s="749" t="s">
        <v>12761</v>
      </c>
      <c r="B2549" s="749" t="str">
        <f aca="false">C2549&amp;D2549&amp;E2549&amp;F2549&amp;G2549&amp;H2549</f>
        <v>CARGA E DESCARGA MECANICA DE AGREGADOS,TERRA,ESCOMBROS,MATERIAL A GRANEL,UTILIZANDO CAMINHAO BASCULANTE A OLEO DIESEL,COM CAPACIDADE UTIL DE 17T,CONSIDERANDO O TEMPO PARA CARGA,DESCARGA E MANOBRA,EXCLUSIVE DESPESAS COM A PA-CARREGADEIRA EMPREGADA NA CARGA,COM A CAPACIDADE DE 1,50M3</v>
      </c>
      <c r="C2549" s="749" t="s">
        <v>12748</v>
      </c>
      <c r="D2549" s="749" t="s">
        <v>12749</v>
      </c>
      <c r="E2549" s="749" t="s">
        <v>12760</v>
      </c>
      <c r="F2549" s="749" t="s">
        <v>12756</v>
      </c>
      <c r="G2549" s="749" t="s">
        <v>12757</v>
      </c>
      <c r="I2549" s="749" t="s">
        <v>6154</v>
      </c>
      <c r="J2549" s="749" t="n">
        <v>0.77</v>
      </c>
    </row>
    <row collapsed="false" customFormat="false" customHeight="true" hidden="true" ht="12.75" outlineLevel="0" r="2550">
      <c r="A2550" s="749" t="s">
        <v>12762</v>
      </c>
      <c r="B2550" s="749" t="str">
        <f aca="false">C2550&amp;D2550&amp;E2550&amp;F2550&amp;G2550&amp;H2550</f>
        <v>CARGA E DESCARGA MECANICA,COM PA-CARREGADEIRA,COM 1,50M3 DECAPACIDADE,UTILIZANDO CAMINHAO BASCULANTE A OLEO DIESEL,COMCAPACIDADE UTIL DE 8T,CONSIDERADOS PARA O CAMINHAO OS TEMPOS DE ESPERA,MANOBRA,CARGA E DESCARGA E PARA A CARREGADEIRA OS TEMPOS DE ESPERA E OPERACAO PARA CARGAS DE 50T POR DIA DE 8H</v>
      </c>
      <c r="C2550" s="749" t="s">
        <v>12763</v>
      </c>
      <c r="D2550" s="749" t="s">
        <v>12764</v>
      </c>
      <c r="E2550" s="749" t="s">
        <v>12765</v>
      </c>
      <c r="F2550" s="749" t="s">
        <v>12766</v>
      </c>
      <c r="G2550" s="749" t="s">
        <v>12767</v>
      </c>
      <c r="H2550" s="749" t="s">
        <v>1747</v>
      </c>
      <c r="I2550" s="749" t="s">
        <v>6154</v>
      </c>
      <c r="J2550" s="749" t="n">
        <v>8.9</v>
      </c>
    </row>
    <row collapsed="false" customFormat="false" customHeight="true" hidden="true" ht="12.75" outlineLevel="0" r="2551">
      <c r="A2551" s="749" t="s">
        <v>12768</v>
      </c>
      <c r="B2551" s="749" t="str">
        <f aca="false">C2551&amp;D2551&amp;E2551&amp;F2551&amp;G2551&amp;H2551</f>
        <v>CARGA E DESCARGA MECANICA,COM PA-CARREGADEIRA,COM 1,50M3 DECAPACIDADE,UTILIZANDO CAMINHAO BASCULANTE A OLEO DIESEL,COMCAPACIDADE UTIL DE 8T,CONSIDERADOS PARA O CAMINHAO OS TEMPOS DE ESPERA,MANOBRA,CARGA E DESCARGA E PARA A CARREGADEIRA OS TEMPOS DE ESPERA E OPERACAO PARA CARGAS DE 50T POR DIA DE 8H</v>
      </c>
      <c r="C2551" s="749" t="s">
        <v>12763</v>
      </c>
      <c r="D2551" s="749" t="s">
        <v>12764</v>
      </c>
      <c r="E2551" s="749" t="s">
        <v>12765</v>
      </c>
      <c r="F2551" s="749" t="s">
        <v>12766</v>
      </c>
      <c r="G2551" s="749" t="s">
        <v>12767</v>
      </c>
      <c r="H2551" s="749" t="s">
        <v>1747</v>
      </c>
      <c r="I2551" s="749" t="s">
        <v>6154</v>
      </c>
      <c r="J2551" s="749" t="n">
        <v>8.56</v>
      </c>
    </row>
    <row collapsed="false" customFormat="false" customHeight="true" hidden="true" ht="12.75" outlineLevel="0" r="2552">
      <c r="A2552" s="749" t="s">
        <v>12769</v>
      </c>
      <c r="B2552" s="749" t="str">
        <f aca="false">C2552&amp;D2552&amp;E2552&amp;F2552&amp;G2552&amp;H2552</f>
        <v>CARGA E DESCARGA MECANICA,COM PA-CARREGADEIRA,COM 1,50M3 DECAPACIDADE,UTILIZANDO CAMINHAO BASCULANTE A OLEO DIESEL,COMCAPACIDADE UTIL DE 8T,CONSIDERADOS PARA O CAMINHAO OS TEMPOS DE ESPERA,MANOBRA,CARGA E DESCARGA E PARA A CARREGADEIRA OS TEMPOS DE ESPERA E OPERACAO PARA CARGAS DE 100T POR DIA DE8H</v>
      </c>
      <c r="C2552" s="749" t="s">
        <v>12763</v>
      </c>
      <c r="D2552" s="749" t="s">
        <v>12764</v>
      </c>
      <c r="E2552" s="749" t="s">
        <v>12765</v>
      </c>
      <c r="F2552" s="749" t="s">
        <v>12766</v>
      </c>
      <c r="G2552" s="749" t="s">
        <v>12770</v>
      </c>
      <c r="H2552" s="749" t="s">
        <v>12771</v>
      </c>
      <c r="I2552" s="749" t="s">
        <v>6154</v>
      </c>
      <c r="J2552" s="749" t="n">
        <v>6.34</v>
      </c>
    </row>
    <row collapsed="false" customFormat="false" customHeight="true" hidden="true" ht="12.75" outlineLevel="0" r="2553">
      <c r="A2553" s="749" t="s">
        <v>12772</v>
      </c>
      <c r="B2553" s="749" t="str">
        <f aca="false">C2553&amp;D2553&amp;E2553&amp;F2553&amp;G2553&amp;H2553</f>
        <v>CARGA E DESCARGA MECANICA,COM PA-CARREGADEIRA,COM 1,50M3 DECAPACIDADE,UTILIZANDO CAMINHAO BASCULANTE A OLEO DIESEL,COMCAPACIDADE UTIL DE 8T,CONSIDERADOS PARA O CAMINHAO OS TEMPOS DE ESPERA,MANOBRA,CARGA E DESCARGA E PARA A CARREGADEIRA OS TEMPOS DE ESPERA E OPERACAO PARA CARGAS DE 100T POR DIA DE8H</v>
      </c>
      <c r="C2553" s="749" t="s">
        <v>12763</v>
      </c>
      <c r="D2553" s="749" t="s">
        <v>12764</v>
      </c>
      <c r="E2553" s="749" t="s">
        <v>12765</v>
      </c>
      <c r="F2553" s="749" t="s">
        <v>12766</v>
      </c>
      <c r="G2553" s="749" t="s">
        <v>12770</v>
      </c>
      <c r="H2553" s="749" t="s">
        <v>12771</v>
      </c>
      <c r="I2553" s="749" t="s">
        <v>6154</v>
      </c>
      <c r="J2553" s="749" t="n">
        <v>6.12</v>
      </c>
    </row>
    <row collapsed="false" customFormat="false" customHeight="true" hidden="true" ht="12.75" outlineLevel="0" r="2554">
      <c r="A2554" s="749" t="s">
        <v>12773</v>
      </c>
      <c r="B2554" s="749" t="str">
        <f aca="false">C2554&amp;D2554&amp;E2554&amp;F2554&amp;G2554&amp;H2554</f>
        <v>CARGA E DESCARGA MECANICA,COM PA-CARREGADEIRA,COM 1,50M3 DECAPACIDADE,UTILIZANDO CAMINHAO BASCULANTE A OLEO DIESEL,COMCAPACIDADE UTIL DE 8T,CONSIDERADOS PARA O CAMINHAO OS TEMPOS DE ESPERA,MANOBRA,CARGA E DESCARGA E PARA A CARREGADEIRA OS TEMPOS DE ESPERA E OPERACAO PARA CARGAS DE 150T POR DIA DE8H</v>
      </c>
      <c r="C2554" s="749" t="s">
        <v>12763</v>
      </c>
      <c r="D2554" s="749" t="s">
        <v>12764</v>
      </c>
      <c r="E2554" s="749" t="s">
        <v>12765</v>
      </c>
      <c r="F2554" s="749" t="s">
        <v>12766</v>
      </c>
      <c r="G2554" s="749" t="s">
        <v>12774</v>
      </c>
      <c r="H2554" s="749" t="s">
        <v>12771</v>
      </c>
      <c r="I2554" s="749" t="s">
        <v>6154</v>
      </c>
      <c r="J2554" s="749" t="n">
        <v>5.58</v>
      </c>
    </row>
    <row collapsed="false" customFormat="false" customHeight="true" hidden="true" ht="12.75" outlineLevel="0" r="2555">
      <c r="A2555" s="749" t="s">
        <v>12775</v>
      </c>
      <c r="B2555" s="749" t="str">
        <f aca="false">C2555&amp;D2555&amp;E2555&amp;F2555&amp;G2555&amp;H2555</f>
        <v>CARGA E DESCARGA MECANICA,COM PA-CARREGADEIRA,COM 1,50M3 DECAPACIDADE,UTILIZANDO CAMINHAO BASCULANTE A OLEO DIESEL,COMCAPACIDADE UTIL DE 8T,CONSIDERADOS PARA O CAMINHAO OS TEMPOS DE ESPERA,MANOBRA,CARGA E DESCARGA E PARA A CARREGADEIRA OS TEMPOS DE ESPERA E OPERACAO PARA CARGAS DE 150T POR DIA DE8H</v>
      </c>
      <c r="C2555" s="749" t="s">
        <v>12763</v>
      </c>
      <c r="D2555" s="749" t="s">
        <v>12764</v>
      </c>
      <c r="E2555" s="749" t="s">
        <v>12765</v>
      </c>
      <c r="F2555" s="749" t="s">
        <v>12766</v>
      </c>
      <c r="G2555" s="749" t="s">
        <v>12774</v>
      </c>
      <c r="H2555" s="749" t="s">
        <v>12771</v>
      </c>
      <c r="I2555" s="749" t="s">
        <v>6154</v>
      </c>
      <c r="J2555" s="749" t="n">
        <v>5.41</v>
      </c>
    </row>
    <row collapsed="false" customFormat="false" customHeight="true" hidden="true" ht="12.75" outlineLevel="0" r="2556">
      <c r="A2556" s="749" t="s">
        <v>12776</v>
      </c>
      <c r="B2556" s="749" t="str">
        <f aca="false">C2556&amp;D2556&amp;E2556&amp;F2556&amp;G2556&amp;H2556</f>
        <v>CARGA E DESCARGA MECANICA,COM PA-CARREGADEIRA,COM 1,50M3 DECAPACIDADE,UTILIZANDO CAMINHAO BASCULANTE A OLEO DIESEL,COMCAPACIDADE UTIL DE 8T,CONSIDERADOS PARA O CAMINHAO OS TEMPOS DE ESPERA,MANOBRA,CARGA E DESCARGA E PARA A CARREGADEIRA OS TEMPOS DE ESPERA E OPERACAO PARA CARGAS DE 200T POR DIA DE8H</v>
      </c>
      <c r="C2556" s="749" t="s">
        <v>12763</v>
      </c>
      <c r="D2556" s="749" t="s">
        <v>12764</v>
      </c>
      <c r="E2556" s="749" t="s">
        <v>12765</v>
      </c>
      <c r="F2556" s="749" t="s">
        <v>12766</v>
      </c>
      <c r="G2556" s="749" t="s">
        <v>12777</v>
      </c>
      <c r="H2556" s="749" t="s">
        <v>12771</v>
      </c>
      <c r="I2556" s="749" t="s">
        <v>6154</v>
      </c>
      <c r="J2556" s="749" t="n">
        <v>5.18</v>
      </c>
    </row>
    <row collapsed="false" customFormat="false" customHeight="true" hidden="true" ht="12.75" outlineLevel="0" r="2557">
      <c r="A2557" s="749" t="s">
        <v>12778</v>
      </c>
      <c r="B2557" s="749" t="str">
        <f aca="false">C2557&amp;D2557&amp;E2557&amp;F2557&amp;G2557&amp;H2557</f>
        <v>CARGA E DESCARGA MECANICA,COM PA-CARREGADEIRA,COM 1,50M3 DECAPACIDADE,UTILIZANDO CAMINHAO BASCULANTE A OLEO DIESEL,COMCAPACIDADE UTIL DE 8T,CONSIDERADOS PARA O CAMINHAO OS TEMPOS DE ESPERA,MANOBRA,CARGA E DESCARGA E PARA A CARREGADEIRA OS TEMPOS DE ESPERA E OPERACAO PARA CARGAS DE 200T POR DIA DE8H</v>
      </c>
      <c r="C2557" s="749" t="s">
        <v>12763</v>
      </c>
      <c r="D2557" s="749" t="s">
        <v>12764</v>
      </c>
      <c r="E2557" s="749" t="s">
        <v>12765</v>
      </c>
      <c r="F2557" s="749" t="s">
        <v>12766</v>
      </c>
      <c r="G2557" s="749" t="s">
        <v>12777</v>
      </c>
      <c r="H2557" s="749" t="s">
        <v>12771</v>
      </c>
      <c r="I2557" s="749" t="s">
        <v>6154</v>
      </c>
      <c r="J2557" s="749" t="n">
        <v>5.02</v>
      </c>
    </row>
    <row collapsed="false" customFormat="false" customHeight="true" hidden="true" ht="12.75" outlineLevel="0" r="2558">
      <c r="A2558" s="749" t="s">
        <v>12779</v>
      </c>
      <c r="B2558" s="749" t="str">
        <f aca="false">C2558&amp;D2558&amp;E2558&amp;F2558&amp;G2558&amp;H2558</f>
        <v>CARGA E DESCARGA MECANICA,COM PA-CARREGADEIRA,COM 1,50M3 DECAPACIDADE,UTILIZANDO CAMINHAO BASCULANTE A OLEO DIESEL,COMCAPACIDADE UTIL DE 8T,CONSIDERADOS PARA O CAMINHAO OS TEMPOS DE ESPERA,MANOBRA,CARGA E DESCARGA E PARA A CARREGADEIRA OS TEMPOS DE ESPERA E OPERACAO PARA CARGAS DE 250T POR DIA DE8H</v>
      </c>
      <c r="C2558" s="749" t="s">
        <v>12763</v>
      </c>
      <c r="D2558" s="749" t="s">
        <v>12764</v>
      </c>
      <c r="E2558" s="749" t="s">
        <v>12765</v>
      </c>
      <c r="F2558" s="749" t="s">
        <v>12766</v>
      </c>
      <c r="G2558" s="749" t="s">
        <v>12780</v>
      </c>
      <c r="H2558" s="749" t="s">
        <v>12771</v>
      </c>
      <c r="I2558" s="749" t="s">
        <v>6154</v>
      </c>
      <c r="J2558" s="749" t="n">
        <v>5</v>
      </c>
    </row>
    <row collapsed="false" customFormat="false" customHeight="true" hidden="true" ht="12.75" outlineLevel="0" r="2559">
      <c r="A2559" s="749" t="s">
        <v>12781</v>
      </c>
      <c r="B2559" s="749" t="str">
        <f aca="false">C2559&amp;D2559&amp;E2559&amp;F2559&amp;G2559&amp;H2559</f>
        <v>CARGA E DESCARGA MECANICA,COM PA-CARREGADEIRA,COM 1,50M3 DECAPACIDADE,UTILIZANDO CAMINHAO BASCULANTE A OLEO DIESEL,COMCAPACIDADE UTIL DE 8T,CONSIDERADOS PARA O CAMINHAO OS TEMPOS DE ESPERA,MANOBRA,CARGA E DESCARGA E PARA A CARREGADEIRA OS TEMPOS DE ESPERA E OPERACAO PARA CARGAS DE 250T POR DIA DE8H</v>
      </c>
      <c r="C2559" s="749" t="s">
        <v>12763</v>
      </c>
      <c r="D2559" s="749" t="s">
        <v>12764</v>
      </c>
      <c r="E2559" s="749" t="s">
        <v>12765</v>
      </c>
      <c r="F2559" s="749" t="s">
        <v>12766</v>
      </c>
      <c r="G2559" s="749" t="s">
        <v>12780</v>
      </c>
      <c r="H2559" s="749" t="s">
        <v>12771</v>
      </c>
      <c r="I2559" s="749" t="s">
        <v>6154</v>
      </c>
      <c r="J2559" s="749" t="n">
        <v>4.86</v>
      </c>
    </row>
    <row collapsed="false" customFormat="false" customHeight="true" hidden="true" ht="12.75" outlineLevel="0" r="2560">
      <c r="A2560" s="749" t="s">
        <v>12782</v>
      </c>
      <c r="B2560" s="749" t="str">
        <f aca="false">C2560&amp;D2560&amp;E2560&amp;F2560&amp;G2560&amp;H2560</f>
        <v>CARGA E DESCARGA MECANICA,COM PA-CARREGADEIRA,COM 1,50M3 DECAPACIDADE,UTILIZANDO CAMINHAO BASCULANTE A OLEO DIESEL,COMCAPACIDADE UTIL DE 8T,CONSIDERADOS PARA O CAMINHAO OS TEMPOS DE ESPERA,MANOBRA,CARGA E DESCARGA E PARA A CARREGADEIRA OS TEMPOS DE ESPERA E OPERACAO PARA CARGAS DE 500T POR DIA DE8H</v>
      </c>
      <c r="C2560" s="749" t="s">
        <v>12763</v>
      </c>
      <c r="D2560" s="749" t="s">
        <v>12764</v>
      </c>
      <c r="E2560" s="749" t="s">
        <v>12765</v>
      </c>
      <c r="F2560" s="749" t="s">
        <v>12766</v>
      </c>
      <c r="G2560" s="749" t="s">
        <v>12783</v>
      </c>
      <c r="H2560" s="749" t="s">
        <v>12771</v>
      </c>
      <c r="I2560" s="749" t="s">
        <v>6154</v>
      </c>
      <c r="J2560" s="749" t="n">
        <v>3.41</v>
      </c>
    </row>
    <row collapsed="false" customFormat="false" customHeight="true" hidden="true" ht="12.75" outlineLevel="0" r="2561">
      <c r="A2561" s="749" t="s">
        <v>12784</v>
      </c>
      <c r="B2561" s="749" t="str">
        <f aca="false">C2561&amp;D2561&amp;E2561&amp;F2561&amp;G2561&amp;H2561</f>
        <v>CARGA E DESCARGA MECANICA,COM PA-CARREGADEIRA,COM 1,50M3 DECAPACIDADE,UTILIZANDO CAMINHAO BASCULANTE A OLEO DIESEL,COMCAPACIDADE UTIL DE 8T,CONSIDERADOS PARA O CAMINHAO OS TEMPOS DE ESPERA,MANOBRA,CARGA E DESCARGA E PARA A CARREGADEIRA OS TEMPOS DE ESPERA E OPERACAO PARA CARGAS DE 500T POR DIA DE8H</v>
      </c>
      <c r="C2561" s="749" t="s">
        <v>12763</v>
      </c>
      <c r="D2561" s="749" t="s">
        <v>12764</v>
      </c>
      <c r="E2561" s="749" t="s">
        <v>12765</v>
      </c>
      <c r="F2561" s="749" t="s">
        <v>12766</v>
      </c>
      <c r="G2561" s="749" t="s">
        <v>12783</v>
      </c>
      <c r="H2561" s="749" t="s">
        <v>12771</v>
      </c>
      <c r="I2561" s="749" t="s">
        <v>6154</v>
      </c>
      <c r="J2561" s="749" t="n">
        <v>3.31</v>
      </c>
    </row>
    <row collapsed="false" customFormat="false" customHeight="true" hidden="true" ht="12.75" outlineLevel="0" r="2562">
      <c r="A2562" s="749" t="s">
        <v>12785</v>
      </c>
      <c r="B2562" s="749" t="str">
        <f aca="false">C2562&amp;D2562&amp;E2562&amp;F2562&amp;G2562&amp;H2562</f>
        <v>CARGA E DESCARGA MECANICA,COM PA CARREGADEIRA,COM 3,10M3 DECAPACIDADE,UTILIZANDO CAMINHAO BASCULANTE A OLEO DIESEL,COMCAPACIDADE UTIL DE 8T,CONSIDERADOS PARA O CAMINHAO OS TEMPOS DE ESPERA,MANOBRA,CARGA E DESCARGA E PARA A CARREGADEIRA OS TEMPOS DE ESPERA E OPERACAO PARA CARGAS DE 750T POR DIA DE8H</v>
      </c>
      <c r="C2562" s="749" t="s">
        <v>12786</v>
      </c>
      <c r="D2562" s="749" t="s">
        <v>12764</v>
      </c>
      <c r="E2562" s="749" t="s">
        <v>12765</v>
      </c>
      <c r="F2562" s="749" t="s">
        <v>12766</v>
      </c>
      <c r="G2562" s="749" t="s">
        <v>12787</v>
      </c>
      <c r="H2562" s="749" t="s">
        <v>12771</v>
      </c>
      <c r="I2562" s="749" t="s">
        <v>6154</v>
      </c>
      <c r="J2562" s="749" t="n">
        <v>4.06</v>
      </c>
    </row>
    <row collapsed="false" customFormat="false" customHeight="true" hidden="true" ht="12.75" outlineLevel="0" r="2563">
      <c r="A2563" s="749" t="s">
        <v>12788</v>
      </c>
      <c r="B2563" s="749" t="str">
        <f aca="false">C2563&amp;D2563&amp;E2563&amp;F2563&amp;G2563&amp;H2563</f>
        <v>CARGA E DESCARGA MECANICA,COM PA CARREGADEIRA,COM 3,10M3 DECAPACIDADE,UTILIZANDO CAMINHAO BASCULANTE A OLEO DIESEL,COMCAPACIDADE UTIL DE 8T,CONSIDERADOS PARA O CAMINHAO OS TEMPOS DE ESPERA,MANOBRA,CARGA E DESCARGA E PARA A CARREGADEIRA OS TEMPOS DE ESPERA E OPERACAO PARA CARGAS DE 750T POR DIA DE8H</v>
      </c>
      <c r="C2563" s="749" t="s">
        <v>12786</v>
      </c>
      <c r="D2563" s="749" t="s">
        <v>12764</v>
      </c>
      <c r="E2563" s="749" t="s">
        <v>12765</v>
      </c>
      <c r="F2563" s="749" t="s">
        <v>12766</v>
      </c>
      <c r="G2563" s="749" t="s">
        <v>12787</v>
      </c>
      <c r="H2563" s="749" t="s">
        <v>12771</v>
      </c>
      <c r="I2563" s="749" t="s">
        <v>6154</v>
      </c>
      <c r="J2563" s="749" t="n">
        <v>4.06</v>
      </c>
    </row>
    <row collapsed="false" customFormat="false" customHeight="true" hidden="true" ht="12.75" outlineLevel="0" r="2564">
      <c r="A2564" s="749" t="s">
        <v>12789</v>
      </c>
      <c r="B2564" s="749" t="str">
        <f aca="false">C2564&amp;D2564&amp;E2564&amp;F2564&amp;G2564&amp;H2564</f>
        <v>CARGA E DESCARGA MECANICA,COM PA CARREGADEIRA,COM 3,10M3 DECAPACIDADE,UTILIZANDO CAMINHAO BASCULANTE A OLEO DIESEL,COMCAPACIDADE UTIL DE 8T,CONSIDERADOS PARA O CAMINHAO OS TEMPOS DE ESPERA,MANOBRA,CARGA E DESCARGA E PARA A CARREGADEIRA OS TEMPOS DE ESPERA E OPERACAO PARA CARGAS DE 1000T POR DIA DE 8H</v>
      </c>
      <c r="C2564" s="749" t="s">
        <v>12786</v>
      </c>
      <c r="D2564" s="749" t="s">
        <v>12764</v>
      </c>
      <c r="E2564" s="749" t="s">
        <v>12765</v>
      </c>
      <c r="F2564" s="749" t="s">
        <v>12766</v>
      </c>
      <c r="G2564" s="749" t="s">
        <v>12790</v>
      </c>
      <c r="H2564" s="749" t="s">
        <v>12791</v>
      </c>
      <c r="I2564" s="749" t="s">
        <v>6154</v>
      </c>
      <c r="J2564" s="749" t="n">
        <v>3.32</v>
      </c>
    </row>
    <row collapsed="false" customFormat="false" customHeight="true" hidden="true" ht="12.75" outlineLevel="0" r="2565">
      <c r="A2565" s="749" t="s">
        <v>12792</v>
      </c>
      <c r="B2565" s="749" t="str">
        <f aca="false">C2565&amp;D2565&amp;E2565&amp;F2565&amp;G2565&amp;H2565</f>
        <v>CARGA E DESCARGA MECANICA,COM PA CARREGADEIRA,COM 3,10M3 DECAPACIDADE,UTILIZANDO CAMINHAO BASCULANTE A OLEO DIESEL,COMCAPACIDADE UTIL DE 8T,CONSIDERADOS PARA O CAMINHAO OS TEMPOS DE ESPERA,MANOBRA,CARGA E DESCARGA E PARA A CARREGADEIRA OS TEMPOS DE ESPERA E OPERACAO PARA CARGAS DE 1000T POR DIA DE 8H</v>
      </c>
      <c r="C2565" s="749" t="s">
        <v>12786</v>
      </c>
      <c r="D2565" s="749" t="s">
        <v>12764</v>
      </c>
      <c r="E2565" s="749" t="s">
        <v>12765</v>
      </c>
      <c r="F2565" s="749" t="s">
        <v>12766</v>
      </c>
      <c r="G2565" s="749" t="s">
        <v>12790</v>
      </c>
      <c r="H2565" s="749" t="s">
        <v>12791</v>
      </c>
      <c r="I2565" s="749" t="s">
        <v>6154</v>
      </c>
      <c r="J2565" s="749" t="n">
        <v>3.32</v>
      </c>
    </row>
    <row collapsed="false" customFormat="false" customHeight="true" hidden="true" ht="12.75" outlineLevel="0" r="2566">
      <c r="A2566" s="749" t="s">
        <v>12793</v>
      </c>
      <c r="B2566" s="749" t="str">
        <f aca="false">C2566&amp;D2566&amp;E2566&amp;F2566&amp;G2566&amp;H2566</f>
        <v>CARGA DE MATERIAL COM PA-CARREGADEIRA DE 1,30M3,EXCLUSIVE DESPESAS COM O CAMINHAO,COMPREENDENDO TEMPO COM ESPERA E OPERACAO PARA CARGAS DE 50T POR DIA DE 8H</v>
      </c>
      <c r="C2566" s="749" t="s">
        <v>12794</v>
      </c>
      <c r="D2566" s="749" t="s">
        <v>12795</v>
      </c>
      <c r="E2566" s="749" t="s">
        <v>12796</v>
      </c>
      <c r="I2566" s="749" t="s">
        <v>6154</v>
      </c>
      <c r="J2566" s="749" t="n">
        <v>7.12</v>
      </c>
    </row>
    <row collapsed="false" customFormat="false" customHeight="true" hidden="true" ht="12.75" outlineLevel="0" r="2567">
      <c r="A2567" s="749" t="s">
        <v>12797</v>
      </c>
      <c r="B2567" s="749" t="str">
        <f aca="false">C2567&amp;D2567&amp;E2567&amp;F2567&amp;G2567&amp;H2567</f>
        <v>CARGA DE MATERIAL COM PA-CARREGADEIRA DE 1,30M3,EXCLUSIVE DESPESAS COM O CAMINHAO,COMPREENDENDO TEMPO COM ESPERA E OPERACAO PARA CARGAS DE 50T POR DIA DE 8H</v>
      </c>
      <c r="C2567" s="749" t="s">
        <v>12794</v>
      </c>
      <c r="D2567" s="749" t="s">
        <v>12795</v>
      </c>
      <c r="E2567" s="749" t="s">
        <v>12796</v>
      </c>
      <c r="I2567" s="749" t="s">
        <v>6154</v>
      </c>
      <c r="J2567" s="749" t="n">
        <v>6.85</v>
      </c>
    </row>
    <row collapsed="false" customFormat="false" customHeight="true" hidden="true" ht="12.75" outlineLevel="0" r="2568">
      <c r="A2568" s="749" t="s">
        <v>12798</v>
      </c>
      <c r="B2568" s="749" t="str">
        <f aca="false">C2568&amp;D2568&amp;E2568&amp;F2568&amp;G2568&amp;H2568</f>
        <v>CARGA DE MATERIAL COM PA-CARREGADEIRA DE 1,30M3,EXCLUSIVE DESPESAS COM O CAMINHAO,COMPREENDENDO TEMPO COM ESPERA E OPERACAO PARA CARGAS DE 100T POR DIA DE 8H</v>
      </c>
      <c r="C2568" s="749" t="s">
        <v>12794</v>
      </c>
      <c r="D2568" s="749" t="s">
        <v>12795</v>
      </c>
      <c r="E2568" s="749" t="s">
        <v>12799</v>
      </c>
      <c r="I2568" s="749" t="s">
        <v>6154</v>
      </c>
      <c r="J2568" s="749" t="n">
        <v>4.8</v>
      </c>
    </row>
    <row collapsed="false" customFormat="false" customHeight="true" hidden="true" ht="12.75" outlineLevel="0" r="2569">
      <c r="A2569" s="749" t="s">
        <v>12800</v>
      </c>
      <c r="B2569" s="749" t="str">
        <f aca="false">C2569&amp;D2569&amp;E2569&amp;F2569&amp;G2569&amp;H2569</f>
        <v>CARGA DE MATERIAL COM PA-CARREGADEIRA DE 1,30M3,EXCLUSIVE DESPESAS COM O CAMINHAO,COMPREENDENDO TEMPO COM ESPERA E OPERACAO PARA CARGAS DE 100T POR DIA DE 8H</v>
      </c>
      <c r="C2569" s="749" t="s">
        <v>12794</v>
      </c>
      <c r="D2569" s="749" t="s">
        <v>12795</v>
      </c>
      <c r="E2569" s="749" t="s">
        <v>12799</v>
      </c>
      <c r="I2569" s="749" t="s">
        <v>6154</v>
      </c>
      <c r="J2569" s="749" t="n">
        <v>4.65</v>
      </c>
    </row>
    <row collapsed="false" customFormat="false" customHeight="true" hidden="true" ht="12.75" outlineLevel="0" r="2570">
      <c r="A2570" s="749" t="s">
        <v>12801</v>
      </c>
      <c r="B2570" s="749" t="str">
        <f aca="false">C2570&amp;D2570&amp;E2570&amp;F2570&amp;G2570&amp;H2570</f>
        <v>CARGA DE MATERIAL COM PA-CARREGADEIRA DE 1,30M3,EXCLUSIVE DESPESAS COM O CAMINHAO,COMPREENDENDO TEMPO COM ESPERA E OPERACAO PARA CARGAS DE 150T POR DIA DE 8H</v>
      </c>
      <c r="C2570" s="749" t="s">
        <v>12794</v>
      </c>
      <c r="D2570" s="749" t="s">
        <v>12795</v>
      </c>
      <c r="E2570" s="749" t="s">
        <v>12802</v>
      </c>
      <c r="I2570" s="749" t="s">
        <v>6154</v>
      </c>
      <c r="J2570" s="749" t="n">
        <v>4.05</v>
      </c>
    </row>
    <row collapsed="false" customFormat="false" customHeight="true" hidden="true" ht="12.75" outlineLevel="0" r="2571">
      <c r="A2571" s="749" t="s">
        <v>12803</v>
      </c>
      <c r="B2571" s="749" t="str">
        <f aca="false">C2571&amp;D2571&amp;E2571&amp;F2571&amp;G2571&amp;H2571</f>
        <v>CARGA DE MATERIAL COM PA-CARREGADEIRA DE 1,30M3,EXCLUSIVE DESPESAS COM O CAMINHAO,COMPREENDENDO TEMPO COM ESPERA E OPERACAO PARA CARGAS DE 150T POR DIA DE 8H</v>
      </c>
      <c r="C2571" s="749" t="s">
        <v>12794</v>
      </c>
      <c r="D2571" s="749" t="s">
        <v>12795</v>
      </c>
      <c r="E2571" s="749" t="s">
        <v>12802</v>
      </c>
      <c r="I2571" s="749" t="s">
        <v>6154</v>
      </c>
      <c r="J2571" s="749" t="n">
        <v>3.94</v>
      </c>
    </row>
    <row collapsed="false" customFormat="false" customHeight="true" hidden="true" ht="12.75" outlineLevel="0" r="2572">
      <c r="A2572" s="749" t="s">
        <v>12804</v>
      </c>
      <c r="B2572" s="749" t="str">
        <f aca="false">C2572&amp;D2572&amp;E2572&amp;F2572&amp;G2572&amp;H2572</f>
        <v>CARGA DE MATERIAL COM PA-CARREGADEIRA DE 1,30M3,EXCLUSIVE DESPESAS COM O CAMINHAO,COMPREENDENDO TEMPO COM ESPERA E OPERACAO PARA CARGAS DE 200T POR DIA DE 8H</v>
      </c>
      <c r="C2572" s="749" t="s">
        <v>12794</v>
      </c>
      <c r="D2572" s="749" t="s">
        <v>12795</v>
      </c>
      <c r="E2572" s="749" t="s">
        <v>12805</v>
      </c>
      <c r="I2572" s="749" t="s">
        <v>6154</v>
      </c>
      <c r="J2572" s="749" t="n">
        <v>3.64</v>
      </c>
    </row>
    <row collapsed="false" customFormat="false" customHeight="true" hidden="true" ht="12.75" outlineLevel="0" r="2573">
      <c r="A2573" s="749" t="s">
        <v>12806</v>
      </c>
      <c r="B2573" s="749" t="str">
        <f aca="false">C2573&amp;D2573&amp;E2573&amp;F2573&amp;G2573&amp;H2573</f>
        <v>CARGA DE MATERIAL COM PA-CARREGADEIRA DE 1,30M3,EXCLUSIVE DESPESAS COM O CAMINHAO,COMPREENDENDO TEMPO COM ESPERA E OPERACAO PARA CARGAS DE 200T POR DIA DE 8H</v>
      </c>
      <c r="C2573" s="749" t="s">
        <v>12794</v>
      </c>
      <c r="D2573" s="749" t="s">
        <v>12795</v>
      </c>
      <c r="E2573" s="749" t="s">
        <v>12805</v>
      </c>
      <c r="I2573" s="749" t="s">
        <v>6154</v>
      </c>
      <c r="J2573" s="749" t="n">
        <v>3.55</v>
      </c>
    </row>
    <row collapsed="false" customFormat="false" customHeight="true" hidden="true" ht="12.75" outlineLevel="0" r="2574">
      <c r="A2574" s="749" t="s">
        <v>12807</v>
      </c>
      <c r="B2574" s="749" t="str">
        <f aca="false">C2574&amp;D2574&amp;E2574&amp;F2574&amp;G2574&amp;H2574</f>
        <v>CARGA DE MATERIAL COM PA-CARREGADEIRA DE 1,30M3,EXCLUSIVE DESPESAS COM O CAMINHAO,COMPREENDENDO TEMPO COM ESPERA E OPERACAO PARA CARGAS DE 250T POR DIA DE 8H</v>
      </c>
      <c r="C2574" s="749" t="s">
        <v>12794</v>
      </c>
      <c r="D2574" s="749" t="s">
        <v>12795</v>
      </c>
      <c r="E2574" s="749" t="s">
        <v>12808</v>
      </c>
      <c r="I2574" s="749" t="s">
        <v>6154</v>
      </c>
      <c r="J2574" s="749" t="n">
        <v>3.47</v>
      </c>
    </row>
    <row collapsed="false" customFormat="false" customHeight="true" hidden="true" ht="12.75" outlineLevel="0" r="2575">
      <c r="A2575" s="749" t="s">
        <v>12809</v>
      </c>
      <c r="B2575" s="749" t="str">
        <f aca="false">C2575&amp;D2575&amp;E2575&amp;F2575&amp;G2575&amp;H2575</f>
        <v>CARGA DE MATERIAL COM PA-CARREGADEIRA DE 1,30M3,EXCLUSIVE DESPESAS COM O CAMINHAO,COMPREENDENDO TEMPO COM ESPERA E OPERACAO PARA CARGAS DE 250T POR DIA DE 8H</v>
      </c>
      <c r="C2575" s="749" t="s">
        <v>12794</v>
      </c>
      <c r="D2575" s="749" t="s">
        <v>12795</v>
      </c>
      <c r="E2575" s="749" t="s">
        <v>12808</v>
      </c>
      <c r="I2575" s="749" t="s">
        <v>6154</v>
      </c>
      <c r="J2575" s="749" t="n">
        <v>3.39</v>
      </c>
    </row>
    <row collapsed="false" customFormat="false" customHeight="true" hidden="true" ht="12.75" outlineLevel="0" r="2576">
      <c r="A2576" s="749" t="s">
        <v>12810</v>
      </c>
      <c r="B2576" s="749" t="str">
        <f aca="false">C2576&amp;D2576&amp;E2576&amp;F2576&amp;G2576&amp;H2576</f>
        <v>CARGA DE MATERIAL COM PA-CARREGADEIRA DE 1,30M3,EXCLUSIVE DESPESAS COM O CAMINHAO,COMPREENDENDO TEMPO COM ESPERA E OPERACAO PARA CARGAS DE 500T POR DIA DE 8H</v>
      </c>
      <c r="C2576" s="749" t="s">
        <v>12794</v>
      </c>
      <c r="D2576" s="749" t="s">
        <v>12795</v>
      </c>
      <c r="E2576" s="749" t="s">
        <v>12811</v>
      </c>
      <c r="I2576" s="749" t="s">
        <v>6154</v>
      </c>
      <c r="J2576" s="749" t="n">
        <v>2.19</v>
      </c>
    </row>
    <row collapsed="false" customFormat="false" customHeight="true" hidden="true" ht="12.75" outlineLevel="0" r="2577">
      <c r="A2577" s="749" t="s">
        <v>12812</v>
      </c>
      <c r="B2577" s="749" t="str">
        <f aca="false">C2577&amp;D2577&amp;E2577&amp;F2577&amp;G2577&amp;H2577</f>
        <v>CARGA DE MATERIAL COM PA-CARREGADEIRA DE 1,30M3,EXCLUSIVE DESPESAS COM O CAMINHAO,COMPREENDENDO TEMPO COM ESPERA E OPERACAO PARA CARGAS DE 500T POR DIA DE 8H</v>
      </c>
      <c r="C2577" s="749" t="s">
        <v>12794</v>
      </c>
      <c r="D2577" s="749" t="s">
        <v>12795</v>
      </c>
      <c r="E2577" s="749" t="s">
        <v>12811</v>
      </c>
      <c r="I2577" s="749" t="s">
        <v>6154</v>
      </c>
      <c r="J2577" s="749" t="n">
        <v>2.14</v>
      </c>
    </row>
    <row collapsed="false" customFormat="false" customHeight="true" hidden="true" ht="12.75" outlineLevel="0" r="2578">
      <c r="A2578" s="749" t="s">
        <v>12813</v>
      </c>
      <c r="B2578" s="749" t="str">
        <f aca="false">C2578&amp;D2578&amp;E2578&amp;F2578&amp;G2578&amp;H2578</f>
        <v>CARGA DE MATERIAL COM PA-CARREGADEIRA DE 3,10M3,EXCLUSIVE DESPESAS COM O CAMINHAO,COMPREENDENDO TEMPO COM ESPERA E OPERACAO PARA CARGAS DE 750T POR DIA DE 8H</v>
      </c>
      <c r="C2578" s="749" t="s">
        <v>12814</v>
      </c>
      <c r="D2578" s="749" t="s">
        <v>12795</v>
      </c>
      <c r="E2578" s="749" t="s">
        <v>12815</v>
      </c>
      <c r="I2578" s="749" t="s">
        <v>6154</v>
      </c>
      <c r="J2578" s="749" t="n">
        <v>2.98</v>
      </c>
    </row>
    <row collapsed="false" customFormat="false" customHeight="true" hidden="true" ht="12.75" outlineLevel="0" r="2579">
      <c r="A2579" s="749" t="s">
        <v>12816</v>
      </c>
      <c r="B2579" s="749" t="str">
        <f aca="false">C2579&amp;D2579&amp;E2579&amp;F2579&amp;G2579&amp;H2579</f>
        <v>CARGA DE MATERIAL COM PA-CARREGADEIRA DE 3,10M3,EXCLUSIVE DESPESAS COM O CAMINHAO,COMPREENDENDO TEMPO COM ESPERA E OPERACAO PARA CARGAS DE 750T POR DIA DE 8H</v>
      </c>
      <c r="C2579" s="749" t="s">
        <v>12814</v>
      </c>
      <c r="D2579" s="749" t="s">
        <v>12795</v>
      </c>
      <c r="E2579" s="749" t="s">
        <v>12815</v>
      </c>
      <c r="I2579" s="749" t="s">
        <v>6154</v>
      </c>
      <c r="J2579" s="749" t="n">
        <v>2.95</v>
      </c>
    </row>
    <row collapsed="false" customFormat="false" customHeight="true" hidden="true" ht="12.75" outlineLevel="0" r="2580">
      <c r="A2580" s="749" t="s">
        <v>12817</v>
      </c>
      <c r="B2580" s="749" t="str">
        <f aca="false">C2580&amp;D2580&amp;E2580&amp;F2580&amp;G2580&amp;H2580</f>
        <v>CARGA DE MATERIAL COM PA-CARREGADEIRA DE 3,10M3,EXCLUSIVE DESPESAS COM O CAMINHAO,COMPREENDENDO TEMPO COM ESPERA E OPERACAO PARA CARGAS DE 1000T POR DIA DE 8H</v>
      </c>
      <c r="C2580" s="749" t="s">
        <v>12814</v>
      </c>
      <c r="D2580" s="749" t="s">
        <v>12795</v>
      </c>
      <c r="E2580" s="749" t="s">
        <v>12818</v>
      </c>
      <c r="I2580" s="749" t="s">
        <v>6154</v>
      </c>
      <c r="J2580" s="749" t="n">
        <v>2.38</v>
      </c>
    </row>
    <row collapsed="false" customFormat="false" customHeight="true" hidden="true" ht="12.75" outlineLevel="0" r="2581">
      <c r="A2581" s="749" t="s">
        <v>12819</v>
      </c>
      <c r="B2581" s="749" t="str">
        <f aca="false">C2581&amp;D2581&amp;E2581&amp;F2581&amp;G2581&amp;H2581</f>
        <v>CARGA DE MATERIAL COM PA-CARREGADEIRA DE 3,10M3,EXCLUSIVE DESPESAS COM O CAMINHAO,COMPREENDENDO TEMPO COM ESPERA E OPERACAO PARA CARGAS DE 1000T POR DIA DE 8H</v>
      </c>
      <c r="C2581" s="749" t="s">
        <v>12814</v>
      </c>
      <c r="D2581" s="749" t="s">
        <v>12795</v>
      </c>
      <c r="E2581" s="749" t="s">
        <v>12818</v>
      </c>
      <c r="I2581" s="749" t="s">
        <v>6154</v>
      </c>
      <c r="J2581" s="749" t="n">
        <v>2.36</v>
      </c>
    </row>
    <row collapsed="false" customFormat="false" customHeight="true" hidden="true" ht="12.75" outlineLevel="0" r="2582">
      <c r="A2582" s="749" t="s">
        <v>12820</v>
      </c>
      <c r="B2582" s="749" t="str">
        <f aca="false">C2582&amp;D2582&amp;E2582&amp;F2582&amp;G2582&amp;H2582</f>
        <v>CARGA E DESCARGA DE CONTAINER,SEGUNDO DESCRICAO DA FAMILIA 02.006</v>
      </c>
      <c r="C2582" s="749" t="s">
        <v>12821</v>
      </c>
      <c r="D2582" s="759" t="s">
        <v>12822</v>
      </c>
      <c r="I2582" s="749" t="s">
        <v>30</v>
      </c>
      <c r="J2582" s="749" t="n">
        <v>59.02</v>
      </c>
    </row>
    <row collapsed="false" customFormat="false" customHeight="true" hidden="true" ht="12.75" outlineLevel="0" r="2583">
      <c r="A2583" s="749" t="s">
        <v>64</v>
      </c>
      <c r="B2583" s="749" t="str">
        <f aca="false">C2583&amp;D2583&amp;E2583&amp;F2583&amp;G2583&amp;H2583</f>
        <v>CARGA E DESCARGA DE CONTAINER,SEGUNDO DESCRICAO DA FAMILIA 02.006</v>
      </c>
      <c r="C2583" s="749" t="s">
        <v>12821</v>
      </c>
      <c r="D2583" s="759" t="s">
        <v>12822</v>
      </c>
      <c r="I2583" s="749" t="s">
        <v>30</v>
      </c>
      <c r="J2583" s="749" t="n">
        <v>54.38</v>
      </c>
    </row>
    <row collapsed="false" customFormat="false" customHeight="true" hidden="true" ht="12.75" outlineLevel="0" r="2584">
      <c r="A2584" s="749" t="s">
        <v>12823</v>
      </c>
      <c r="B2584" s="749" t="str">
        <f aca="false">C2584&amp;D2584&amp;E2584&amp;F2584&amp;G2584&amp;H2584</f>
        <v>CARGA E DESCARGA DE EQUIPAMENTOS PESADOS,EM CARRETAS,EXCLUSIVE O CUSTO HORARIO DO EQUIPAMENTO DURANTE A OPERACAO</v>
      </c>
      <c r="C2584" s="749" t="s">
        <v>12824</v>
      </c>
      <c r="D2584" s="749" t="s">
        <v>12825</v>
      </c>
      <c r="I2584" s="749" t="s">
        <v>6154</v>
      </c>
      <c r="J2584" s="749" t="n">
        <v>39.69</v>
      </c>
    </row>
    <row collapsed="false" customFormat="false" customHeight="true" hidden="true" ht="12.75" outlineLevel="0" r="2585">
      <c r="A2585" s="749" t="s">
        <v>12826</v>
      </c>
      <c r="B2585" s="749" t="str">
        <f aca="false">C2585&amp;D2585&amp;E2585&amp;F2585&amp;G2585&amp;H2585</f>
        <v>CARGA E DESCARGA DE EQUIPAMENTOS PESADOS,EM CARRETAS,EXCLUSIVE O CUSTO HORARIO DO EQUIPAMENTO DURANTE A OPERACAO</v>
      </c>
      <c r="C2585" s="749" t="s">
        <v>12824</v>
      </c>
      <c r="D2585" s="749" t="s">
        <v>12825</v>
      </c>
      <c r="I2585" s="749" t="s">
        <v>6154</v>
      </c>
      <c r="J2585" s="749" t="n">
        <v>35.05</v>
      </c>
    </row>
    <row collapsed="false" customFormat="false" customHeight="true" hidden="true" ht="12.75" outlineLevel="0" r="2586">
      <c r="A2586" s="749" t="s">
        <v>12827</v>
      </c>
      <c r="B2586" s="749" t="str">
        <f aca="false">C2586&amp;D2586&amp;E2586&amp;F2586&amp;G2586&amp;H2586</f>
        <v>RETIRADA DE ENTULHO DE OBRA COM CACAMBA DE ACO TIPO CONTAINER COM 5M3 DE CAPACIDADE,INCLUSIVE CARREGAMENTO,TRANSPORTE E DESCARREGAMENTO.CUSTO POR UNIDADE DE CACAMBA E INCLUI A TAXA PARA DESCARGA EM LOCAIS AUTORIZADOS</v>
      </c>
      <c r="C2586" s="749" t="s">
        <v>12828</v>
      </c>
      <c r="D2586" s="749" t="s">
        <v>12829</v>
      </c>
      <c r="E2586" s="749" t="s">
        <v>12830</v>
      </c>
      <c r="F2586" s="749" t="s">
        <v>12831</v>
      </c>
      <c r="I2586" s="749" t="s">
        <v>30</v>
      </c>
      <c r="J2586" s="749" t="n">
        <v>238.94</v>
      </c>
    </row>
    <row collapsed="false" customFormat="false" customHeight="true" hidden="true" ht="12.75" outlineLevel="0" r="2587">
      <c r="A2587" s="749" t="s">
        <v>12832</v>
      </c>
      <c r="B2587" s="749" t="str">
        <f aca="false">C2587&amp;D2587&amp;E2587&amp;F2587&amp;G2587&amp;H2587</f>
        <v>RETIRADA DE ENTULHO DE OBRA COM CACAMBA DE ACO TIPO CONTAINER COM 5M3 DE CAPACIDADE,INCLUSIVE CARREGAMENTO,TRANSPORTE E DESCARREGAMENTO.CUSTO POR UNIDADE DE CACAMBA E INCLUI A TAXA PARA DESCARGA EM LOCAIS AUTORIZADOS</v>
      </c>
      <c r="C2587" s="749" t="s">
        <v>12828</v>
      </c>
      <c r="D2587" s="749" t="s">
        <v>12829</v>
      </c>
      <c r="E2587" s="749" t="s">
        <v>12830</v>
      </c>
      <c r="F2587" s="749" t="s">
        <v>12831</v>
      </c>
      <c r="I2587" s="749" t="s">
        <v>30</v>
      </c>
      <c r="J2587" s="749" t="n">
        <v>237.74</v>
      </c>
    </row>
    <row collapsed="false" customFormat="false" customHeight="true" hidden="true" ht="12.75" outlineLevel="0" r="2588">
      <c r="A2588" s="749" t="s">
        <v>12833</v>
      </c>
      <c r="B2588" s="749" t="str">
        <f aca="false">C2588&amp;D2588&amp;E2588&amp;F2588&amp;G2588&amp;H2588</f>
        <v>RETIRADA DE ENTULHO DE OBRA COM CACAMBA "ROLL-ON/ROLL-OFF",COM CAPACIDADE APROXIMADA DE 35M3,INCLUSIVE CARREGAMENTO,TRANSPORTE E DESCARREGAMENTO.CUSTO POR UNIDADE DE CACAMBA E INCLUI A TAXA PARA DESCARGA EM LOCAIS AUTORIZADOS</v>
      </c>
      <c r="C2588" s="749" t="s">
        <v>12834</v>
      </c>
      <c r="D2588" s="749" t="s">
        <v>12835</v>
      </c>
      <c r="E2588" s="749" t="s">
        <v>12836</v>
      </c>
      <c r="F2588" s="749" t="s">
        <v>12837</v>
      </c>
      <c r="I2588" s="749" t="s">
        <v>30</v>
      </c>
      <c r="J2588" s="749" t="n">
        <v>847.69</v>
      </c>
    </row>
    <row collapsed="false" customFormat="false" customHeight="true" hidden="true" ht="12.75" outlineLevel="0" r="2589">
      <c r="A2589" s="749" t="s">
        <v>12838</v>
      </c>
      <c r="B2589" s="749" t="str">
        <f aca="false">C2589&amp;D2589&amp;E2589&amp;F2589&amp;G2589&amp;H2589</f>
        <v>RETIRADA DE ENTULHO DE OBRA COM CACAMBA "ROLL-ON/ROLL-OFF",COM CAPACIDADE APROXIMADA DE 35M3,INCLUSIVE CARREGAMENTO,TRANSPORTE E DESCARREGAMENTO.CUSTO POR UNIDADE DE CACAMBA E INCLUI A TAXA PARA DESCARGA EM LOCAIS AUTORIZADOS</v>
      </c>
      <c r="C2589" s="749" t="s">
        <v>12834</v>
      </c>
      <c r="D2589" s="749" t="s">
        <v>12835</v>
      </c>
      <c r="E2589" s="749" t="s">
        <v>12836</v>
      </c>
      <c r="F2589" s="749" t="s">
        <v>12837</v>
      </c>
      <c r="I2589" s="749" t="s">
        <v>30</v>
      </c>
      <c r="J2589" s="749" t="n">
        <v>841.33</v>
      </c>
    </row>
    <row collapsed="false" customFormat="false" customHeight="true" hidden="true" ht="12.75" outlineLevel="0" r="2590">
      <c r="A2590" s="749" t="s">
        <v>12839</v>
      </c>
      <c r="B2590" s="749" t="str">
        <f aca="false">C2590&amp;D2590&amp;E2590&amp;F2590&amp;G2590&amp;H2590</f>
        <v>CUSTO DE DESPESAS COM VEICULO PROPRIO,CONSIDERANDO 50% DE UTILIZACAO DO MESMO EM SERVICO E MEDIA MENSAL PERCORRIDA ATE1500KM, TENDO EM VISTA DESLOCAMENTO PARA FISCALIZACAO DE OBRAS OU VISTORIAS</v>
      </c>
      <c r="C2590" s="749" t="s">
        <v>12840</v>
      </c>
      <c r="D2590" s="749" t="s">
        <v>12841</v>
      </c>
      <c r="E2590" s="749" t="s">
        <v>12842</v>
      </c>
      <c r="F2590" s="749" t="s">
        <v>12843</v>
      </c>
      <c r="I2590" s="749" t="s">
        <v>429</v>
      </c>
      <c r="J2590" s="749" t="n">
        <v>1.08</v>
      </c>
    </row>
    <row collapsed="false" customFormat="false" customHeight="true" hidden="true" ht="12.75" outlineLevel="0" r="2591">
      <c r="A2591" s="749" t="s">
        <v>12844</v>
      </c>
      <c r="B2591" s="749" t="str">
        <f aca="false">C2591&amp;D2591&amp;E2591&amp;F2591&amp;G2591&amp;H2591</f>
        <v>CUSTO DE DESPESAS COM VEICULO PROPRIO,CONSIDERANDO 50% DE UTILIZACAO DO MESMO EM SERVICO E MEDIA MENSAL PERCORRIDA ATE1500KM, TENDO EM VISTA DESLOCAMENTO PARA FISCALIZACAO DE OBRAS OU VISTORIAS</v>
      </c>
      <c r="C2591" s="749" t="s">
        <v>12840</v>
      </c>
      <c r="D2591" s="749" t="s">
        <v>12841</v>
      </c>
      <c r="E2591" s="749" t="s">
        <v>12842</v>
      </c>
      <c r="F2591" s="749" t="s">
        <v>12843</v>
      </c>
      <c r="I2591" s="749" t="s">
        <v>429</v>
      </c>
      <c r="J2591" s="749" t="n">
        <v>1.08</v>
      </c>
    </row>
    <row collapsed="false" customFormat="false" customHeight="true" hidden="true" ht="12.75" outlineLevel="0" r="2592">
      <c r="A2592" s="749" t="s">
        <v>12845</v>
      </c>
      <c r="B2592" s="749" t="str">
        <f aca="false">C2592&amp;D2592&amp;E2592&amp;F2592&amp;G2592&amp;H2592</f>
        <v>CUSTO DE DESPESAS COM VEICULO PROPRIO,CONSIDERANDO 50% DE UTILIZACAO DO MESMO EM SERVICO E MEDIA MENSAL PERCORRIDA ENTRE1501 E 3000KM RODADOS,TENDO EM VISTA DESLOCAMENTO PARA FISCALIZACAO DE OBRAS OU VISTORIAS.ESTE ITEM DEVE SER UTILIZADOCOMO COMPLEMENTO DO ITEM 04.015.0100</v>
      </c>
      <c r="C2592" s="749" t="s">
        <v>12840</v>
      </c>
      <c r="D2592" s="749" t="s">
        <v>12846</v>
      </c>
      <c r="E2592" s="749" t="s">
        <v>12847</v>
      </c>
      <c r="F2592" s="749" t="s">
        <v>12848</v>
      </c>
      <c r="G2592" s="749" t="s">
        <v>12849</v>
      </c>
      <c r="I2592" s="749" t="s">
        <v>429</v>
      </c>
      <c r="J2592" s="749" t="n">
        <v>0.81</v>
      </c>
    </row>
    <row collapsed="false" customFormat="false" customHeight="true" hidden="true" ht="12.75" outlineLevel="0" r="2593">
      <c r="A2593" s="749" t="s">
        <v>12850</v>
      </c>
      <c r="B2593" s="749" t="str">
        <f aca="false">C2593&amp;D2593&amp;E2593&amp;F2593&amp;G2593&amp;H2593</f>
        <v>CUSTO DE DESPESAS COM VEICULO PROPRIO,CONSIDERANDO 50% DE UTILIZACAO DO MESMO EM SERVICO E MEDIA MENSAL PERCORRIDA ENTRE1501 E 3000KM RODADOS,TENDO EM VISTA DESLOCAMENTO PARA FISCALIZACAO DE OBRAS OU VISTORIAS.ESTE ITEM DEVE SER UTILIZADOCOMO COMPLEMENTO DO ITEM 04.015.0100</v>
      </c>
      <c r="C2593" s="749" t="s">
        <v>12840</v>
      </c>
      <c r="D2593" s="749" t="s">
        <v>12846</v>
      </c>
      <c r="E2593" s="749" t="s">
        <v>12847</v>
      </c>
      <c r="F2593" s="749" t="s">
        <v>12848</v>
      </c>
      <c r="G2593" s="749" t="s">
        <v>12849</v>
      </c>
      <c r="I2593" s="749" t="s">
        <v>429</v>
      </c>
      <c r="J2593" s="749" t="n">
        <v>0.81</v>
      </c>
    </row>
    <row collapsed="false" customFormat="false" customHeight="true" hidden="true" ht="12.75" outlineLevel="0" r="2594">
      <c r="A2594" s="749" t="s">
        <v>12851</v>
      </c>
      <c r="B2594" s="749" t="str">
        <f aca="false">C2594&amp;D2594&amp;E2594&amp;F2594&amp;G2594&amp;H2594</f>
        <v>CUSTO DE DESPESAS COM VEICULO PROPRIO,CONSIDERANDO 75% DE UTILIZACAO DO MESMO EM SERVICO E MEDIA MENSAL PERCORRIDA ATE 1500KM,TENDO EM VISTA DESLOCAMENTOS PARA FISCALIZACAO DE OBRAS OU VISTORIAS</v>
      </c>
      <c r="C2594" s="749" t="s">
        <v>12852</v>
      </c>
      <c r="D2594" s="749" t="s">
        <v>12853</v>
      </c>
      <c r="E2594" s="749" t="s">
        <v>12854</v>
      </c>
      <c r="F2594" s="749" t="s">
        <v>12855</v>
      </c>
      <c r="I2594" s="749" t="s">
        <v>429</v>
      </c>
      <c r="J2594" s="749" t="n">
        <v>1.21</v>
      </c>
    </row>
    <row collapsed="false" customFormat="false" customHeight="true" hidden="true" ht="12.75" outlineLevel="0" r="2595">
      <c r="A2595" s="749" t="s">
        <v>12856</v>
      </c>
      <c r="B2595" s="749" t="str">
        <f aca="false">C2595&amp;D2595&amp;E2595&amp;F2595&amp;G2595&amp;H2595</f>
        <v>CUSTO DE DESPESAS COM VEICULO PROPRIO,CONSIDERANDO 75% DE UTILIZACAO DO MESMO EM SERVICO E MEDIA MENSAL PERCORRIDA ATE 1500KM,TENDO EM VISTA DESLOCAMENTOS PARA FISCALIZACAO DE OBRAS OU VISTORIAS</v>
      </c>
      <c r="C2595" s="749" t="s">
        <v>12852</v>
      </c>
      <c r="D2595" s="749" t="s">
        <v>12853</v>
      </c>
      <c r="E2595" s="749" t="s">
        <v>12854</v>
      </c>
      <c r="F2595" s="749" t="s">
        <v>12855</v>
      </c>
      <c r="I2595" s="749" t="s">
        <v>429</v>
      </c>
      <c r="J2595" s="749" t="n">
        <v>1.21</v>
      </c>
    </row>
    <row collapsed="false" customFormat="false" customHeight="true" hidden="true" ht="12.75" outlineLevel="0" r="2596">
      <c r="A2596" s="749" t="s">
        <v>12857</v>
      </c>
      <c r="B2596" s="749" t="str">
        <f aca="false">C2596&amp;D2596&amp;E2596&amp;F2596&amp;G2596&amp;H2596</f>
        <v>CUSTO DE DESPESAS COM VEICULO PROPRIO,CONSIDERANDO 75% DE UTILIZACAO DO MESMO EM SERVICO E MEDIA MENSAL PERCORRIDA ENTRE 1501 E 3000KM RODADOS,TENDO EM VISTA DESLOCAMENTOS PARA FISCALIZACAO DE OBRAS OU VISTORIAS.ESTE ITEM DEVE SER UTILIZADO COMO COMPLEMENTO DO ITEM 04.015.0105</v>
      </c>
      <c r="C2596" s="749" t="s">
        <v>12852</v>
      </c>
      <c r="D2596" s="749" t="s">
        <v>12846</v>
      </c>
      <c r="E2596" s="749" t="s">
        <v>12858</v>
      </c>
      <c r="F2596" s="749" t="s">
        <v>12859</v>
      </c>
      <c r="G2596" s="749" t="s">
        <v>12860</v>
      </c>
      <c r="I2596" s="749" t="s">
        <v>429</v>
      </c>
      <c r="J2596" s="749" t="n">
        <v>0.88</v>
      </c>
    </row>
    <row collapsed="false" customFormat="false" customHeight="true" hidden="true" ht="12.75" outlineLevel="0" r="2597">
      <c r="A2597" s="749" t="s">
        <v>12861</v>
      </c>
      <c r="B2597" s="749" t="str">
        <f aca="false">C2597&amp;D2597&amp;E2597&amp;F2597&amp;G2597&amp;H2597</f>
        <v>CUSTO DE DESPESAS COM VEICULO PROPRIO,CONSIDERANDO 75% DE UTILIZACAO DO MESMO EM SERVICO E MEDIA MENSAL PERCORRIDA ENTRE 1501 E 3000KM RODADOS,TENDO EM VISTA DESLOCAMENTOS PARA FISCALIZACAO DE OBRAS OU VISTORIAS.ESTE ITEM DEVE SER UTILIZADO COMO COMPLEMENTO DO ITEM 04.015.0105</v>
      </c>
      <c r="C2597" s="749" t="s">
        <v>12852</v>
      </c>
      <c r="D2597" s="749" t="s">
        <v>12846</v>
      </c>
      <c r="E2597" s="749" t="s">
        <v>12858</v>
      </c>
      <c r="F2597" s="749" t="s">
        <v>12859</v>
      </c>
      <c r="G2597" s="749" t="s">
        <v>12860</v>
      </c>
      <c r="I2597" s="749" t="s">
        <v>429</v>
      </c>
      <c r="J2597" s="749" t="n">
        <v>0.88</v>
      </c>
    </row>
    <row collapsed="false" customFormat="false" customHeight="true" hidden="true" ht="12.75" outlineLevel="0" r="2598">
      <c r="A2598" s="749" t="s">
        <v>12862</v>
      </c>
      <c r="B2598" s="749" t="str">
        <f aca="false">C2598&amp;D2598&amp;E2598&amp;F2598&amp;G2598&amp;H2598</f>
        <v>CUSTO DE DESPESAS COM VEICULO PROPRIO,CONSIDERANDO 100% DE UTILIZACAO DO MESMO EM SERVICO E MEDIA MENSAL PERCORRIDA ENTRE 1501 E 3000KM RODADOS,TENDO EM VISTA DESLOCAMENTOS PARA FISCALIZACAO DE OBRAS OU VISTORIAS.ESTE ITEM DEVE SER UTILIZADO COMO COMPLEMENTO DO ITEM 04.015.0110</v>
      </c>
      <c r="C2598" s="749" t="s">
        <v>12863</v>
      </c>
      <c r="D2598" s="749" t="s">
        <v>12864</v>
      </c>
      <c r="E2598" s="749" t="s">
        <v>12865</v>
      </c>
      <c r="F2598" s="749" t="s">
        <v>12866</v>
      </c>
      <c r="G2598" s="749" t="s">
        <v>12867</v>
      </c>
      <c r="I2598" s="749" t="s">
        <v>429</v>
      </c>
      <c r="J2598" s="749" t="n">
        <v>0.95</v>
      </c>
    </row>
    <row collapsed="false" customFormat="false" customHeight="true" hidden="true" ht="12.75" outlineLevel="0" r="2599">
      <c r="A2599" s="749" t="s">
        <v>12868</v>
      </c>
      <c r="B2599" s="749" t="str">
        <f aca="false">C2599&amp;D2599&amp;E2599&amp;F2599&amp;G2599&amp;H2599</f>
        <v>CUSTO DE DESPESAS COM VEICULO PROPRIO,CONSIDERANDO 100% DE UTILIZACAO DO MESMO EM SERVICO E MEDIA MENSAL PERCORRIDA ENTRE 1501 E 3000KM RODADOS,TENDO EM VISTA DESLOCAMENTOS PARA FISCALIZACAO DE OBRAS OU VISTORIAS.ESTE ITEM DEVE SER UTILIZADO COMO COMPLEMENTO DO ITEM 04.015.0110</v>
      </c>
      <c r="C2599" s="749" t="s">
        <v>12863</v>
      </c>
      <c r="D2599" s="749" t="s">
        <v>12864</v>
      </c>
      <c r="E2599" s="749" t="s">
        <v>12865</v>
      </c>
      <c r="F2599" s="749" t="s">
        <v>12866</v>
      </c>
      <c r="G2599" s="749" t="s">
        <v>12867</v>
      </c>
      <c r="I2599" s="749" t="s">
        <v>429</v>
      </c>
      <c r="J2599" s="749" t="n">
        <v>0.95</v>
      </c>
    </row>
    <row collapsed="false" customFormat="false" customHeight="true" hidden="true" ht="12.75" outlineLevel="0" r="2600">
      <c r="A2600" s="749" t="s">
        <v>12869</v>
      </c>
      <c r="B2600" s="749" t="str">
        <f aca="false">C2600&amp;D2600&amp;E2600&amp;F2600&amp;G2600&amp;H2600</f>
        <v>RECEBIMENTO DE CARGA DE CAMINHAO BASCULANTE EM SERVICOS DE DESCARGA MECANICA</v>
      </c>
      <c r="C2600" s="749" t="s">
        <v>12870</v>
      </c>
      <c r="D2600" s="749" t="s">
        <v>12871</v>
      </c>
      <c r="I2600" s="749" t="s">
        <v>6154</v>
      </c>
      <c r="J2600" s="749" t="n">
        <v>0.39</v>
      </c>
    </row>
    <row collapsed="false" customFormat="false" customHeight="true" hidden="true" ht="12.75" outlineLevel="0" r="2601">
      <c r="A2601" s="749" t="s">
        <v>12872</v>
      </c>
      <c r="B2601" s="749" t="str">
        <f aca="false">C2601&amp;D2601&amp;E2601&amp;F2601&amp;G2601&amp;H2601</f>
        <v>RECEBIMENTO DE CARGA DE CAMINHAO BASCULANTE EM SERVICOS DE DESCARGA MECANICA</v>
      </c>
      <c r="C2601" s="749" t="s">
        <v>12870</v>
      </c>
      <c r="D2601" s="749" t="s">
        <v>12871</v>
      </c>
      <c r="I2601" s="749" t="s">
        <v>6154</v>
      </c>
      <c r="J2601" s="749" t="n">
        <v>0.37</v>
      </c>
    </row>
    <row collapsed="false" customFormat="false" customHeight="true" hidden="true" ht="12.75" outlineLevel="0" r="2602">
      <c r="A2602" s="749" t="s">
        <v>12873</v>
      </c>
      <c r="B2602" s="749" t="str">
        <f aca="false">C2602&amp;D2602&amp;E2602&amp;F2602&amp;G2602&amp;H2602</f>
        <v>RECEBIMENTO DE CARGA DE CARRETA DE 30T,INCLUSIVE UTILIZACAODE GUINDASTE NA DESCARGA</v>
      </c>
      <c r="C2602" s="749" t="s">
        <v>12874</v>
      </c>
      <c r="D2602" s="749" t="s">
        <v>12875</v>
      </c>
      <c r="I2602" s="749" t="s">
        <v>6154</v>
      </c>
      <c r="J2602" s="749" t="n">
        <v>30.15</v>
      </c>
    </row>
    <row collapsed="false" customFormat="false" customHeight="true" hidden="true" ht="12.75" outlineLevel="0" r="2603">
      <c r="A2603" s="749" t="s">
        <v>12876</v>
      </c>
      <c r="B2603" s="749" t="str">
        <f aca="false">C2603&amp;D2603&amp;E2603&amp;F2603&amp;G2603&amp;H2603</f>
        <v>RECEBIMENTO DE CARGA DE CARRETA DE 30T,INCLUSIVE UTILIZACAODE GUINDASTE NA DESCARGA</v>
      </c>
      <c r="C2603" s="749" t="s">
        <v>12874</v>
      </c>
      <c r="D2603" s="749" t="s">
        <v>12875</v>
      </c>
      <c r="I2603" s="749" t="s">
        <v>6154</v>
      </c>
      <c r="J2603" s="749" t="n">
        <v>28.51</v>
      </c>
    </row>
    <row collapsed="false" customFormat="false" customHeight="true" hidden="true" ht="12.75" outlineLevel="0" r="2604">
      <c r="A2604" s="749" t="s">
        <v>12877</v>
      </c>
      <c r="B2604" s="749" t="str">
        <f aca="false">C2604&amp;D2604&amp;E2604&amp;F2604&amp;G2604&amp;H2604</f>
        <v>RECEBIMENTO DE CARGA,DESCARGA E MANOBRA DE CAMINHAO BASCULANTE DE 10M3 OU 15T</v>
      </c>
      <c r="C2604" s="749" t="s">
        <v>12878</v>
      </c>
      <c r="D2604" s="749" t="s">
        <v>12879</v>
      </c>
      <c r="I2604" s="749" t="s">
        <v>6154</v>
      </c>
      <c r="J2604" s="749" t="n">
        <v>0.86</v>
      </c>
    </row>
    <row collapsed="false" customFormat="false" customHeight="true" hidden="true" ht="12.75" outlineLevel="0" r="2605">
      <c r="A2605" s="749" t="s">
        <v>12880</v>
      </c>
      <c r="B2605" s="749" t="str">
        <f aca="false">C2605&amp;D2605&amp;E2605&amp;F2605&amp;G2605&amp;H2605</f>
        <v>RECEBIMENTO DE CARGA,DESCARGA E MANOBRA DE CAMINHAO BASCULANTE DE 10M3 OU 15T</v>
      </c>
      <c r="C2605" s="749" t="s">
        <v>12878</v>
      </c>
      <c r="D2605" s="749" t="s">
        <v>12879</v>
      </c>
      <c r="I2605" s="749" t="s">
        <v>6154</v>
      </c>
      <c r="J2605" s="749" t="n">
        <v>0.82</v>
      </c>
    </row>
    <row collapsed="false" customFormat="false" customHeight="true" hidden="true" ht="12.75" outlineLevel="0" r="2606">
      <c r="A2606" s="749" t="s">
        <v>12881</v>
      </c>
      <c r="B2606" s="749" t="str">
        <f aca="false">C2606&amp;D2606&amp;E2606&amp;F2606&amp;G2606&amp;H2606</f>
        <v>RECEBIMENTO DE CARGA,DESCARGA E MANOBRA DE CAMINHAO BASCULANTE DE 8,00M3 OU 12T</v>
      </c>
      <c r="C2606" s="749" t="s">
        <v>12878</v>
      </c>
      <c r="D2606" s="749" t="s">
        <v>12882</v>
      </c>
      <c r="I2606" s="749" t="s">
        <v>6154</v>
      </c>
      <c r="J2606" s="749" t="n">
        <v>0.57</v>
      </c>
    </row>
    <row collapsed="false" customFormat="false" customHeight="true" hidden="true" ht="12.75" outlineLevel="0" r="2607">
      <c r="A2607" s="749" t="s">
        <v>12883</v>
      </c>
      <c r="B2607" s="749" t="str">
        <f aca="false">C2607&amp;D2607&amp;E2607&amp;F2607&amp;G2607&amp;H2607</f>
        <v>RECEBIMENTO DE CARGA,DESCARGA E MANOBRA DE CAMINHAO BASCULANTE DE 8,00M3 OU 12T</v>
      </c>
      <c r="C2607" s="749" t="s">
        <v>12878</v>
      </c>
      <c r="D2607" s="749" t="s">
        <v>12882</v>
      </c>
      <c r="I2607" s="749" t="s">
        <v>6154</v>
      </c>
      <c r="J2607" s="749" t="n">
        <v>0.55</v>
      </c>
    </row>
    <row collapsed="false" customFormat="false" customHeight="true" hidden="true" ht="12.75" outlineLevel="0" r="2608">
      <c r="A2608" s="749" t="s">
        <v>12884</v>
      </c>
      <c r="B2608" s="749" t="str">
        <f aca="false">C2608&amp;D2608&amp;E2608&amp;F2608&amp;G2608&amp;H2608</f>
        <v>RECEBIMENTO DE CARGA,DESCARGA E MANOBRA DE CAMINHAO BASCULANTE DE 5,00M3 OU 7,5T</v>
      </c>
      <c r="C2608" s="749" t="s">
        <v>12878</v>
      </c>
      <c r="D2608" s="749" t="s">
        <v>12885</v>
      </c>
      <c r="I2608" s="749" t="s">
        <v>6154</v>
      </c>
      <c r="J2608" s="749" t="n">
        <v>0.34</v>
      </c>
    </row>
    <row collapsed="false" customFormat="false" customHeight="true" hidden="true" ht="12.75" outlineLevel="0" r="2609">
      <c r="A2609" s="749" t="s">
        <v>12886</v>
      </c>
      <c r="B2609" s="749" t="str">
        <f aca="false">C2609&amp;D2609&amp;E2609&amp;F2609&amp;G2609&amp;H2609</f>
        <v>RECEBIMENTO DE CARGA,DESCARGA E MANOBRA DE CAMINHAO BASCULANTE DE 5,00M3 OU 7,5T</v>
      </c>
      <c r="C2609" s="749" t="s">
        <v>12878</v>
      </c>
      <c r="D2609" s="749" t="s">
        <v>12885</v>
      </c>
      <c r="I2609" s="749" t="s">
        <v>6154</v>
      </c>
      <c r="J2609" s="749" t="n">
        <v>0.33</v>
      </c>
    </row>
    <row collapsed="false" customFormat="false" customHeight="true" hidden="true" ht="12.75" outlineLevel="0" r="2610">
      <c r="A2610" s="749" t="s">
        <v>12887</v>
      </c>
      <c r="B2610" s="749" t="str">
        <f aca="false">C2610&amp;D2610&amp;E2610&amp;F2610&amp;G2610&amp;H2610</f>
        <v>RECEBIMENTO DE CARGA,DESCARGA E MANOBRA DE CAMINHAO DE CARROCERIA FIXA,DE 8,00M3 OU 12T</v>
      </c>
      <c r="C2610" s="749" t="s">
        <v>12888</v>
      </c>
      <c r="D2610" s="749" t="s">
        <v>12889</v>
      </c>
      <c r="I2610" s="749" t="s">
        <v>6154</v>
      </c>
      <c r="J2610" s="749" t="n">
        <v>0.53</v>
      </c>
    </row>
    <row collapsed="false" customFormat="false" customHeight="true" hidden="true" ht="12.75" outlineLevel="0" r="2611">
      <c r="A2611" s="749" t="s">
        <v>12890</v>
      </c>
      <c r="B2611" s="749" t="str">
        <f aca="false">C2611&amp;D2611&amp;E2611&amp;F2611&amp;G2611&amp;H2611</f>
        <v>RECEBIMENTO DE CARGA,DESCARGA E MANOBRA DE CAMINHAO DE CARROCERIA FIXA,DE 8,00M3 OU 12T</v>
      </c>
      <c r="C2611" s="749" t="s">
        <v>12888</v>
      </c>
      <c r="D2611" s="749" t="s">
        <v>12889</v>
      </c>
      <c r="I2611" s="749" t="s">
        <v>6154</v>
      </c>
      <c r="J2611" s="749" t="n">
        <v>0.51</v>
      </c>
    </row>
    <row collapsed="false" customFormat="false" customHeight="true" hidden="true" ht="12.75" outlineLevel="0" r="2612">
      <c r="A2612" s="749" t="s">
        <v>12891</v>
      </c>
      <c r="B2612" s="749" t="str">
        <f aca="false">C2612&amp;D2612&amp;E2612&amp;F2612&amp;G2612&amp;H2612</f>
        <v>TRANSPORTE DE ANDAIME TUBULAR,CONSIDERANDO-SE A AREA DE PROJECAO VERTICAL DO ANDAIME,EXCLUSIVE CARGA,DESCARGA E TEMPO DE ESPERA DO CAMINHAO(VIDE ITEM 04.021.0010)</v>
      </c>
      <c r="C2612" s="749" t="s">
        <v>12892</v>
      </c>
      <c r="D2612" s="749" t="s">
        <v>12893</v>
      </c>
      <c r="E2612" s="749" t="s">
        <v>12894</v>
      </c>
      <c r="I2612" s="749" t="s">
        <v>12895</v>
      </c>
      <c r="J2612" s="749" t="n">
        <v>0.11</v>
      </c>
    </row>
    <row collapsed="false" customFormat="false" customHeight="true" hidden="true" ht="12.75" outlineLevel="0" r="2613">
      <c r="A2613" s="749" t="s">
        <v>96</v>
      </c>
      <c r="B2613" s="749" t="str">
        <f aca="false">C2613&amp;D2613&amp;E2613&amp;F2613&amp;G2613&amp;H2613</f>
        <v>TRANSPORTE DE ANDAIME TUBULAR,CONSIDERANDO-SE A AREA DE PROJECAO VERTICAL DO ANDAIME,EXCLUSIVE CARGA,DESCARGA E TEMPO DE ESPERA DO CAMINHAO(VIDE ITEM 04.021.0010)</v>
      </c>
      <c r="C2613" s="749" t="s">
        <v>12892</v>
      </c>
      <c r="D2613" s="749" t="s">
        <v>12893</v>
      </c>
      <c r="E2613" s="749" t="s">
        <v>12894</v>
      </c>
      <c r="I2613" s="749" t="s">
        <v>12895</v>
      </c>
      <c r="J2613" s="749" t="n">
        <v>0.11</v>
      </c>
    </row>
    <row collapsed="false" customFormat="false" customHeight="true" hidden="true" ht="12.75" outlineLevel="0" r="2614">
      <c r="A2614" s="749" t="s">
        <v>12896</v>
      </c>
      <c r="B2614" s="749" t="str">
        <f aca="false">C2614&amp;D2614&amp;E2614&amp;F2614&amp;G2614&amp;H2614</f>
        <v>TRANSPORTE DE ANDAIME SUSPENSO,TIPO PESADO,PARA REVESTIMENTO,EXCLUSIVE CARGA,DESCARGA E TEMPO DE ESPERA DO CAMINHAO(VIDE ITEM 04.021.0015)</v>
      </c>
      <c r="C2614" s="749" t="s">
        <v>12897</v>
      </c>
      <c r="D2614" s="749" t="s">
        <v>12898</v>
      </c>
      <c r="E2614" s="749" t="s">
        <v>12899</v>
      </c>
      <c r="I2614" s="749" t="s">
        <v>12621</v>
      </c>
      <c r="J2614" s="749" t="n">
        <v>0.59</v>
      </c>
    </row>
    <row collapsed="false" customFormat="false" customHeight="true" hidden="true" ht="12.75" outlineLevel="0" r="2615">
      <c r="A2615" s="749" t="s">
        <v>12900</v>
      </c>
      <c r="B2615" s="749" t="str">
        <f aca="false">C2615&amp;D2615&amp;E2615&amp;F2615&amp;G2615&amp;H2615</f>
        <v>TRANSPORTE DE ANDAIME SUSPENSO,TIPO PESADO,PARA REVESTIMENTO,EXCLUSIVE CARGA,DESCARGA E TEMPO DE ESPERA DO CAMINHAO(VIDE ITEM 04.021.0015)</v>
      </c>
      <c r="C2615" s="749" t="s">
        <v>12897</v>
      </c>
      <c r="D2615" s="749" t="s">
        <v>12898</v>
      </c>
      <c r="E2615" s="749" t="s">
        <v>12899</v>
      </c>
      <c r="I2615" s="749" t="s">
        <v>12621</v>
      </c>
      <c r="J2615" s="749" t="n">
        <v>0.57</v>
      </c>
    </row>
    <row collapsed="false" customFormat="false" customHeight="true" hidden="true" ht="12.75" outlineLevel="0" r="2616">
      <c r="A2616" s="749" t="s">
        <v>12901</v>
      </c>
      <c r="B2616" s="749" t="str">
        <f aca="false">C2616&amp;D2616&amp;E2616&amp;F2616&amp;G2616&amp;H2616</f>
        <v>TRANSPORTE DE ANDAIME SUSPENSO,TIPO LEVE,PARA PINTURA,EXCLUSIVE CARGA,DESCARGA E TEMPO DE ESPERA DO CAMINHAO(VIDE ITEM 04.021.0020)</v>
      </c>
      <c r="C2616" s="749" t="s">
        <v>12902</v>
      </c>
      <c r="D2616" s="749" t="s">
        <v>12903</v>
      </c>
      <c r="E2616" s="749" t="s">
        <v>12904</v>
      </c>
      <c r="I2616" s="749" t="s">
        <v>12621</v>
      </c>
      <c r="J2616" s="749" t="n">
        <v>0.74</v>
      </c>
    </row>
    <row collapsed="false" customFormat="false" customHeight="true" hidden="true" ht="12.75" outlineLevel="0" r="2617">
      <c r="A2617" s="749" t="s">
        <v>12905</v>
      </c>
      <c r="B2617" s="749" t="str">
        <f aca="false">C2617&amp;D2617&amp;E2617&amp;F2617&amp;G2617&amp;H2617</f>
        <v>TRANSPORTE DE ANDAIME SUSPENSO,TIPO LEVE,PARA PINTURA,EXCLUSIVE CARGA,DESCARGA E TEMPO DE ESPERA DO CAMINHAO(VIDE ITEM 04.021.0020)</v>
      </c>
      <c r="C2617" s="749" t="s">
        <v>12902</v>
      </c>
      <c r="D2617" s="749" t="s">
        <v>12903</v>
      </c>
      <c r="E2617" s="749" t="s">
        <v>12904</v>
      </c>
      <c r="I2617" s="749" t="s">
        <v>12621</v>
      </c>
      <c r="J2617" s="749" t="n">
        <v>0.72</v>
      </c>
    </row>
    <row collapsed="false" customFormat="false" customHeight="true" hidden="true" ht="12.75" outlineLevel="0" r="2618">
      <c r="A2618" s="749" t="s">
        <v>12906</v>
      </c>
      <c r="B2618" s="749" t="str">
        <f aca="false">C2618&amp;D2618&amp;E2618&amp;F2618&amp;G2618&amp;H2618</f>
        <v>TRANSPORTE DE ELEVADOR DE OBRAS,CONSTITUIDO POR CACAMBA,FUNIL E SILO OU ELEVADOR DE CABINE ABERTA COM PLATAFORMA,AMBOS COM GUINCHO E CABO ATE 16,00M DE ALTURA,EXCLUSIVE CARGA,DESCARGA E TEMPO DE ESPERA DO CAMINHAO(VIDE ITEM 04.021.0025)</v>
      </c>
      <c r="C2618" s="749" t="s">
        <v>12907</v>
      </c>
      <c r="D2618" s="749" t="s">
        <v>12908</v>
      </c>
      <c r="E2618" s="749" t="s">
        <v>12909</v>
      </c>
      <c r="F2618" s="749" t="s">
        <v>12910</v>
      </c>
      <c r="I2618" s="749" t="s">
        <v>12621</v>
      </c>
      <c r="J2618" s="749" t="n">
        <v>2.98</v>
      </c>
    </row>
    <row collapsed="false" customFormat="false" customHeight="true" hidden="true" ht="12.75" outlineLevel="0" r="2619">
      <c r="A2619" s="749" t="s">
        <v>12911</v>
      </c>
      <c r="B2619" s="749" t="str">
        <f aca="false">C2619&amp;D2619&amp;E2619&amp;F2619&amp;G2619&amp;H2619</f>
        <v>TRANSPORTE DE ELEVADOR DE OBRAS,CONSTITUIDO POR CACAMBA,FUNIL E SILO OU ELEVADOR DE CABINE ABERTA COM PLATAFORMA,AMBOS COM GUINCHO E CABO ATE 16,00M DE ALTURA,EXCLUSIVE CARGA,DESCARGA E TEMPO DE ESPERA DO CAMINHAO(VIDE ITEM 04.021.0025)</v>
      </c>
      <c r="C2619" s="749" t="s">
        <v>12907</v>
      </c>
      <c r="D2619" s="749" t="s">
        <v>12908</v>
      </c>
      <c r="E2619" s="749" t="s">
        <v>12909</v>
      </c>
      <c r="F2619" s="749" t="s">
        <v>12910</v>
      </c>
      <c r="I2619" s="749" t="s">
        <v>12621</v>
      </c>
      <c r="J2619" s="749" t="n">
        <v>2.91</v>
      </c>
    </row>
    <row collapsed="false" customFormat="false" customHeight="true" hidden="true" ht="12.75" outlineLevel="0" r="2620">
      <c r="A2620" s="749" t="s">
        <v>12912</v>
      </c>
      <c r="B2620" s="749" t="str">
        <f aca="false">C2620&amp;D2620&amp;E2620&amp;F2620&amp;G2620&amp;H2620</f>
        <v>CARGA E DESCARGA MANUAL DE ANDAIME TUBULAR,INCLUSIVE TEMPO DE ESPERA DO CAMINHAO,CONSIDERANDO-SE A AREA DE PROJECAO VERTICAL</v>
      </c>
      <c r="C2620" s="749" t="s">
        <v>12913</v>
      </c>
      <c r="D2620" s="749" t="s">
        <v>12914</v>
      </c>
      <c r="E2620" s="749" t="s">
        <v>12915</v>
      </c>
      <c r="I2620" s="749" t="s">
        <v>52</v>
      </c>
      <c r="J2620" s="749" t="n">
        <v>0.68</v>
      </c>
    </row>
    <row collapsed="false" customFormat="false" customHeight="true" hidden="true" ht="12.75" outlineLevel="0" r="2621">
      <c r="A2621" s="749" t="s">
        <v>98</v>
      </c>
      <c r="B2621" s="749" t="str">
        <f aca="false">C2621&amp;D2621&amp;E2621&amp;F2621&amp;G2621&amp;H2621</f>
        <v>CARGA E DESCARGA MANUAL DE ANDAIME TUBULAR,INCLUSIVE TEMPO DE ESPERA DO CAMINHAO,CONSIDERANDO-SE A AREA DE PROJECAO VERTICAL</v>
      </c>
      <c r="C2621" s="749" t="s">
        <v>12913</v>
      </c>
      <c r="D2621" s="749" t="s">
        <v>12914</v>
      </c>
      <c r="E2621" s="749" t="s">
        <v>12915</v>
      </c>
      <c r="I2621" s="749" t="s">
        <v>52</v>
      </c>
      <c r="J2621" s="749" t="n">
        <v>0.61</v>
      </c>
    </row>
    <row collapsed="false" customFormat="false" customHeight="true" hidden="true" ht="12.75" outlineLevel="0" r="2622">
      <c r="A2622" s="749" t="s">
        <v>12916</v>
      </c>
      <c r="B2622" s="749" t="str">
        <f aca="false">C2622&amp;D2622&amp;E2622&amp;F2622&amp;G2622&amp;H2622</f>
        <v>CARGA E DESCARGA MANUAL DE ANDAIME SUSPENSO,TIPO PESADO,PARA REVESTIMENTO,INCLUSIVE TEMPO DE ESPERA DO CAMINHAO</v>
      </c>
      <c r="C2622" s="749" t="s">
        <v>12917</v>
      </c>
      <c r="D2622" s="749" t="s">
        <v>12918</v>
      </c>
      <c r="I2622" s="749" t="s">
        <v>30</v>
      </c>
      <c r="J2622" s="749" t="n">
        <v>13.07</v>
      </c>
    </row>
    <row collapsed="false" customFormat="false" customHeight="true" hidden="true" ht="12.75" outlineLevel="0" r="2623">
      <c r="A2623" s="749" t="s">
        <v>12919</v>
      </c>
      <c r="B2623" s="749" t="str">
        <f aca="false">C2623&amp;D2623&amp;E2623&amp;F2623&amp;G2623&amp;H2623</f>
        <v>CARGA E DESCARGA MANUAL DE ANDAIME SUSPENSO,TIPO PESADO,PARA REVESTIMENTO,INCLUSIVE TEMPO DE ESPERA DO CAMINHAO</v>
      </c>
      <c r="C2623" s="749" t="s">
        <v>12917</v>
      </c>
      <c r="D2623" s="749" t="s">
        <v>12918</v>
      </c>
      <c r="I2623" s="749" t="s">
        <v>30</v>
      </c>
      <c r="J2623" s="749" t="n">
        <v>11.91</v>
      </c>
    </row>
    <row collapsed="false" customFormat="false" customHeight="true" hidden="true" ht="12.75" outlineLevel="0" r="2624">
      <c r="A2624" s="749" t="s">
        <v>12920</v>
      </c>
      <c r="B2624" s="749" t="str">
        <f aca="false">C2624&amp;D2624&amp;E2624&amp;F2624&amp;G2624&amp;H2624</f>
        <v>CARGA E DESCARGA MANUAL DE ANDAIME SUSPENSO,TIPO LEVE,PARA PINTURA,INCLUSIVE TEMPO DE ESPERA DO CAMINHAO</v>
      </c>
      <c r="C2624" s="749" t="s">
        <v>12921</v>
      </c>
      <c r="D2624" s="749" t="s">
        <v>12922</v>
      </c>
      <c r="I2624" s="749" t="s">
        <v>30</v>
      </c>
      <c r="J2624" s="749" t="n">
        <v>9.93</v>
      </c>
    </row>
    <row collapsed="false" customFormat="false" customHeight="true" hidden="true" ht="12.75" outlineLevel="0" r="2625">
      <c r="A2625" s="749" t="s">
        <v>12923</v>
      </c>
      <c r="B2625" s="749" t="str">
        <f aca="false">C2625&amp;D2625&amp;E2625&amp;F2625&amp;G2625&amp;H2625</f>
        <v>CARGA E DESCARGA MANUAL DE ANDAIME SUSPENSO,TIPO LEVE,PARA PINTURA,INCLUSIVE TEMPO DE ESPERA DO CAMINHAO</v>
      </c>
      <c r="C2625" s="749" t="s">
        <v>12921</v>
      </c>
      <c r="D2625" s="749" t="s">
        <v>12922</v>
      </c>
      <c r="I2625" s="749" t="s">
        <v>30</v>
      </c>
      <c r="J2625" s="749" t="n">
        <v>9.05</v>
      </c>
    </row>
    <row collapsed="false" customFormat="false" customHeight="true" hidden="true" ht="12.75" outlineLevel="0" r="2626">
      <c r="A2626" s="749" t="s">
        <v>12924</v>
      </c>
      <c r="B2626" s="749" t="str">
        <f aca="false">C2626&amp;D2626&amp;E2626&amp;F2626&amp;G2626&amp;H2626</f>
        <v>CARGA E DESCARGA MANUAL DE ELEVADOR DE OBRAS,INCLUSIVE TEMPO DE ESPERA DO CAMINHAO REFERENTE AO ITEM 04.020.0136</v>
      </c>
      <c r="C2626" s="749" t="s">
        <v>12925</v>
      </c>
      <c r="D2626" s="749" t="s">
        <v>12926</v>
      </c>
      <c r="I2626" s="749" t="s">
        <v>30</v>
      </c>
      <c r="J2626" s="749" t="n">
        <v>130.87</v>
      </c>
    </row>
    <row collapsed="false" customFormat="false" customHeight="true" hidden="true" ht="12.75" outlineLevel="0" r="2627">
      <c r="A2627" s="749" t="s">
        <v>12927</v>
      </c>
      <c r="B2627" s="749" t="str">
        <f aca="false">C2627&amp;D2627&amp;E2627&amp;F2627&amp;G2627&amp;H2627</f>
        <v>CARGA E DESCARGA MANUAL DE ELEVADOR DE OBRAS,INCLUSIVE TEMPO DE ESPERA DO CAMINHAO REFERENTE AO ITEM 04.020.0136</v>
      </c>
      <c r="C2627" s="749" t="s">
        <v>12925</v>
      </c>
      <c r="D2627" s="749" t="s">
        <v>12926</v>
      </c>
      <c r="I2627" s="749" t="s">
        <v>30</v>
      </c>
      <c r="J2627" s="749" t="n">
        <v>120.25</v>
      </c>
    </row>
    <row collapsed="false" customFormat="false" customHeight="true" hidden="true" ht="12.75" outlineLevel="0" r="2628">
      <c r="A2628" s="749" t="s">
        <v>12928</v>
      </c>
      <c r="B2628" s="749" t="str">
        <f aca="false">C2628&amp;D2628&amp;E2628&amp;F2628&amp;G2628&amp;H2628</f>
        <v>TRANSPORTE ATE 25KM,MONTAGEM E DESMONTAGEM DE BATE-ESTACAS COM MARTELO PESANDO ATE 1,5T,COM OU SEM TORRE,INCLUSIVE HORAS IMPRODUTIVAS DA EQUIPE E DO EQUIPAMENTO NA IDA,VOLTA,NA MONTAGEM E NA DESMONTAGEM.PARA DISTANCIA ALEM DE 25KM ACRESCENTAR 0,6% PARA CADA KM ADICIONAL</v>
      </c>
      <c r="C2628" s="749" t="s">
        <v>12929</v>
      </c>
      <c r="D2628" s="749" t="s">
        <v>12930</v>
      </c>
      <c r="E2628" s="749" t="s">
        <v>12931</v>
      </c>
      <c r="F2628" s="749" t="s">
        <v>12932</v>
      </c>
      <c r="G2628" s="749" t="s">
        <v>12933</v>
      </c>
      <c r="I2628" s="749" t="s">
        <v>30</v>
      </c>
      <c r="J2628" s="749" t="n">
        <v>11699.27</v>
      </c>
    </row>
    <row collapsed="false" customFormat="false" customHeight="true" hidden="true" ht="12.75" outlineLevel="0" r="2629">
      <c r="A2629" s="749" t="s">
        <v>12934</v>
      </c>
      <c r="B2629" s="749" t="str">
        <f aca="false">C2629&amp;D2629&amp;E2629&amp;F2629&amp;G2629&amp;H2629</f>
        <v>TRANSPORTE ATE 25KM,MONTAGEM E DESMONTAGEM DE BATE-ESTACAS COM MARTELO PESANDO ATE 1,5T,COM OU SEM TORRE,INCLUSIVE HORAS IMPRODUTIVAS DA EQUIPE E DO EQUIPAMENTO NA IDA,VOLTA,NA MONTAGEM E NA DESMONTAGEM.PARA DISTANCIA ALEM DE 25KM ACRESCENTAR 0,6% PARA CADA KM ADICIONAL</v>
      </c>
      <c r="C2629" s="749" t="s">
        <v>12929</v>
      </c>
      <c r="D2629" s="749" t="s">
        <v>12930</v>
      </c>
      <c r="E2629" s="749" t="s">
        <v>12931</v>
      </c>
      <c r="F2629" s="749" t="s">
        <v>12932</v>
      </c>
      <c r="G2629" s="749" t="s">
        <v>12933</v>
      </c>
      <c r="I2629" s="749" t="s">
        <v>30</v>
      </c>
      <c r="J2629" s="749" t="n">
        <v>10915.7</v>
      </c>
    </row>
    <row collapsed="false" customFormat="false" customHeight="true" hidden="true" ht="12.75" outlineLevel="0" r="2630">
      <c r="A2630" s="749" t="s">
        <v>12935</v>
      </c>
      <c r="B2630" s="749" t="str">
        <f aca="false">C2630&amp;D2630&amp;E2630&amp;F2630&amp;G2630&amp;H2630</f>
        <v>TRANSPORTE ATE 25KM,MONTAGEM E DESMONTAGEM DE BATE-ESTACAS COM MARTELO PESANDO ATE 2,5T,COM TORRE,INCLUSIVE HORAS IMPRODUTIVAS DA EQUIPE E DO EQUIPAMENTO NA IDA,VOLTA,NA MONTAGEM E NA DESMONTAGEM.PARA DISTANCIA ALEM DE 25KM,ACRESCENTAR 0,5% PARA CADA KM ADICIONAL</v>
      </c>
      <c r="C2630" s="749" t="s">
        <v>12929</v>
      </c>
      <c r="D2630" s="749" t="s">
        <v>12936</v>
      </c>
      <c r="E2630" s="749" t="s">
        <v>12937</v>
      </c>
      <c r="F2630" s="749" t="s">
        <v>12938</v>
      </c>
      <c r="G2630" s="749" t="s">
        <v>12939</v>
      </c>
      <c r="I2630" s="749" t="s">
        <v>30</v>
      </c>
      <c r="J2630" s="749" t="n">
        <v>16389.77</v>
      </c>
    </row>
    <row collapsed="false" customFormat="false" customHeight="true" hidden="true" ht="12.75" outlineLevel="0" r="2631">
      <c r="A2631" s="749" t="s">
        <v>12940</v>
      </c>
      <c r="B2631" s="749" t="str">
        <f aca="false">C2631&amp;D2631&amp;E2631&amp;F2631&amp;G2631&amp;H2631</f>
        <v>TRANSPORTE ATE 25KM,MONTAGEM E DESMONTAGEM DE BATE-ESTACAS COM MARTELO PESANDO ATE 2,5T,COM TORRE,INCLUSIVE HORAS IMPRODUTIVAS DA EQUIPE E DO EQUIPAMENTO NA IDA,VOLTA,NA MONTAGEM E NA DESMONTAGEM.PARA DISTANCIA ALEM DE 25KM,ACRESCENTAR 0,5% PARA CADA KM ADICIONAL</v>
      </c>
      <c r="C2631" s="749" t="s">
        <v>12929</v>
      </c>
      <c r="D2631" s="749" t="s">
        <v>12936</v>
      </c>
      <c r="E2631" s="749" t="s">
        <v>12937</v>
      </c>
      <c r="F2631" s="749" t="s">
        <v>12938</v>
      </c>
      <c r="G2631" s="749" t="s">
        <v>12939</v>
      </c>
      <c r="I2631" s="749" t="s">
        <v>30</v>
      </c>
      <c r="J2631" s="749" t="n">
        <v>15199.41</v>
      </c>
    </row>
    <row collapsed="false" customFormat="false" customHeight="true" hidden="true" ht="12.75" outlineLevel="0" r="2632">
      <c r="A2632" s="749" t="s">
        <v>12941</v>
      </c>
      <c r="B2632" s="749" t="str">
        <f aca="false">C2632&amp;D2632&amp;E2632&amp;F2632&amp;G2632&amp;H2632</f>
        <v>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v>
      </c>
      <c r="C2632" s="749" t="s">
        <v>12942</v>
      </c>
      <c r="D2632" s="749" t="s">
        <v>12943</v>
      </c>
      <c r="E2632" s="749" t="s">
        <v>12944</v>
      </c>
      <c r="F2632" s="749" t="s">
        <v>12945</v>
      </c>
      <c r="G2632" s="749" t="s">
        <v>12946</v>
      </c>
      <c r="H2632" s="749" t="s">
        <v>12947</v>
      </c>
      <c r="I2632" s="749" t="s">
        <v>30</v>
      </c>
      <c r="J2632" s="749" t="n">
        <v>21291.98</v>
      </c>
    </row>
    <row collapsed="false" customFormat="false" customHeight="true" hidden="true" ht="12.75" outlineLevel="0" r="2633">
      <c r="A2633" s="749" t="s">
        <v>12948</v>
      </c>
      <c r="B2633" s="749" t="str">
        <f aca="false">C2633&amp;D2633&amp;E2633&amp;F2633&amp;G2633&amp;H2633</f>
        <v>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v>
      </c>
      <c r="C2633" s="749" t="s">
        <v>12942</v>
      </c>
      <c r="D2633" s="749" t="s">
        <v>12943</v>
      </c>
      <c r="E2633" s="749" t="s">
        <v>12944</v>
      </c>
      <c r="F2633" s="749" t="s">
        <v>12945</v>
      </c>
      <c r="G2633" s="749" t="s">
        <v>12946</v>
      </c>
      <c r="H2633" s="749" t="s">
        <v>12947</v>
      </c>
      <c r="I2633" s="749" t="s">
        <v>30</v>
      </c>
      <c r="J2633" s="749" t="n">
        <v>19701.98</v>
      </c>
    </row>
    <row collapsed="false" customFormat="false" customHeight="true" hidden="true" ht="12.75" outlineLevel="0" r="2634">
      <c r="A2634" s="749" t="s">
        <v>12949</v>
      </c>
      <c r="B2634" s="749" t="str">
        <f aca="false">C2634&amp;D2634&amp;E2634&amp;F2634&amp;G2634&amp;H2634</f>
        <v>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v>
      </c>
      <c r="C2634" s="749" t="s">
        <v>12942</v>
      </c>
      <c r="D2634" s="749" t="s">
        <v>12950</v>
      </c>
      <c r="E2634" s="749" t="s">
        <v>12944</v>
      </c>
      <c r="F2634" s="749" t="s">
        <v>12951</v>
      </c>
      <c r="G2634" s="749" t="s">
        <v>12946</v>
      </c>
      <c r="H2634" s="749" t="s">
        <v>12947</v>
      </c>
      <c r="I2634" s="749" t="s">
        <v>30</v>
      </c>
      <c r="J2634" s="749" t="n">
        <v>26781.93</v>
      </c>
    </row>
    <row collapsed="false" customFormat="false" customHeight="true" hidden="true" ht="12.75" outlineLevel="0" r="2635">
      <c r="A2635" s="749" t="s">
        <v>12952</v>
      </c>
      <c r="B2635" s="749" t="str">
        <f aca="false">C2635&amp;D2635&amp;E2635&amp;F2635&amp;G2635&amp;H2635</f>
        <v>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v>
      </c>
      <c r="C2635" s="749" t="s">
        <v>12942</v>
      </c>
      <c r="D2635" s="749" t="s">
        <v>12950</v>
      </c>
      <c r="E2635" s="749" t="s">
        <v>12944</v>
      </c>
      <c r="F2635" s="749" t="s">
        <v>12951</v>
      </c>
      <c r="G2635" s="749" t="s">
        <v>12946</v>
      </c>
      <c r="H2635" s="749" t="s">
        <v>12947</v>
      </c>
      <c r="I2635" s="749" t="s">
        <v>30</v>
      </c>
      <c r="J2635" s="749" t="n">
        <v>24549.43</v>
      </c>
    </row>
    <row collapsed="false" customFormat="false" customHeight="true" hidden="true" ht="25.5" outlineLevel="0" r="2636">
      <c r="A2636" s="749" t="s">
        <v>12953</v>
      </c>
      <c r="B2636" s="758" t="str">
        <f aca="false">C2636&amp;D2636&amp;E2636&amp;F2636&amp;G2636&amp;H2636</f>
        <v>DEMOLICAO MANUAL DE CONCRETO SIMPLES COM EMPILHAMENTO LATERAL DENTRO DO CANTEIRO DE SERVICO</v>
      </c>
      <c r="C2636" s="749" t="s">
        <v>12954</v>
      </c>
      <c r="D2636" s="749" t="s">
        <v>12955</v>
      </c>
      <c r="I2636" s="749" t="s">
        <v>2478</v>
      </c>
      <c r="J2636" s="749" t="n">
        <v>203.53</v>
      </c>
    </row>
    <row collapsed="false" customFormat="false" customHeight="true" hidden="true" ht="25.5" outlineLevel="0" r="2637">
      <c r="A2637" s="749" t="s">
        <v>12956</v>
      </c>
      <c r="B2637" s="758" t="str">
        <f aca="false">C2637&amp;D2637&amp;E2637&amp;F2637&amp;G2637&amp;H2637</f>
        <v>DEMOLICAO MANUAL DE CONCRETO SIMPLES COM EMPILHAMENTO LATERAL DENTRO DO CANTEIRO DE SERVICO</v>
      </c>
      <c r="C2637" s="749" t="s">
        <v>12954</v>
      </c>
      <c r="D2637" s="749" t="s">
        <v>12955</v>
      </c>
      <c r="I2637" s="749" t="s">
        <v>2478</v>
      </c>
      <c r="J2637" s="749" t="n">
        <v>176.37</v>
      </c>
    </row>
    <row collapsed="false" customFormat="false" customHeight="true" hidden="true" ht="38.25" outlineLevel="0" r="2638">
      <c r="A2638" s="749" t="s">
        <v>12957</v>
      </c>
      <c r="B2638" s="758" t="str">
        <f aca="false">C2638&amp;D2638&amp;E2638&amp;F2638&amp;G2638&amp;H2638</f>
        <v>DEMOLICAO MANUAL DE CONCRETO ARMADO COMPREENDENDO PILARES,VIGAS E LAJES,EM ESTRUTURA APRESENTANDO POSICAO ESPECIAL,INCLUSIVE EMPILHAMENTO LATERAL DENTRO DO CANTEIRO DE SERVICO</v>
      </c>
      <c r="C2638" s="749" t="s">
        <v>12958</v>
      </c>
      <c r="D2638" s="749" t="s">
        <v>12959</v>
      </c>
      <c r="E2638" s="749" t="s">
        <v>12960</v>
      </c>
      <c r="I2638" s="749" t="s">
        <v>2478</v>
      </c>
      <c r="J2638" s="749" t="n">
        <v>281.8</v>
      </c>
    </row>
    <row collapsed="false" customFormat="false" customHeight="true" hidden="true" ht="38.25" outlineLevel="0" r="2639">
      <c r="A2639" s="749" t="s">
        <v>81</v>
      </c>
      <c r="B2639" s="758" t="str">
        <f aca="false">C2639&amp;D2639&amp;E2639&amp;F2639&amp;G2639&amp;H2639</f>
        <v>DEMOLICAO MANUAL DE CONCRETO ARMADO COMPREENDENDO PILARES,VIGAS E LAJES,EM ESTRUTURA APRESENTANDO POSICAO ESPECIAL,INCLUSIVE EMPILHAMENTO LATERAL DENTRO DO CANTEIRO DE SERVICO</v>
      </c>
      <c r="C2639" s="749" t="s">
        <v>12958</v>
      </c>
      <c r="D2639" s="749" t="s">
        <v>12959</v>
      </c>
      <c r="E2639" s="749" t="s">
        <v>12960</v>
      </c>
      <c r="I2639" s="749" t="s">
        <v>2478</v>
      </c>
      <c r="J2639" s="749" t="n">
        <v>244.21</v>
      </c>
    </row>
    <row collapsed="false" customFormat="false" customHeight="true" hidden="true" ht="12.75" outlineLevel="0" r="2640">
      <c r="A2640" s="749" t="s">
        <v>12961</v>
      </c>
      <c r="B2640" s="749" t="str">
        <f aca="false">C2640&amp;D2640&amp;E2640&amp;F2640&amp;G2640&amp;H2640</f>
        <v>DEMOLICAO MANUAL DE ALVENARIA DE PEDRA ARGAMASSADA,INCLUSIVE EMPILHAMENTO LATERAL DENTRO DO CANTEIRO DE SERVICO</v>
      </c>
      <c r="C2640" s="749" t="s">
        <v>12962</v>
      </c>
      <c r="D2640" s="749" t="s">
        <v>12963</v>
      </c>
      <c r="I2640" s="749" t="s">
        <v>2478</v>
      </c>
      <c r="J2640" s="749" t="n">
        <v>118.19</v>
      </c>
    </row>
    <row collapsed="false" customFormat="false" customHeight="true" hidden="true" ht="12.75" outlineLevel="0" r="2641">
      <c r="A2641" s="749" t="s">
        <v>12964</v>
      </c>
      <c r="B2641" s="749" t="str">
        <f aca="false">C2641&amp;D2641&amp;E2641&amp;F2641&amp;G2641&amp;H2641</f>
        <v>DEMOLICAO MANUAL DE ALVENARIA DE PEDRA ARGAMASSADA,INCLUSIVE EMPILHAMENTO LATERAL DENTRO DO CANTEIRO DE SERVICO</v>
      </c>
      <c r="C2641" s="749" t="s">
        <v>12962</v>
      </c>
      <c r="D2641" s="749" t="s">
        <v>12963</v>
      </c>
      <c r="I2641" s="749" t="s">
        <v>2478</v>
      </c>
      <c r="J2641" s="749" t="n">
        <v>102.42</v>
      </c>
    </row>
    <row collapsed="false" customFormat="false" customHeight="true" hidden="true" ht="12.75" outlineLevel="0" r="2642">
      <c r="A2642" s="749" t="s">
        <v>12965</v>
      </c>
      <c r="B2642" s="749" t="str">
        <f aca="false">C2642&amp;D2642&amp;E2642&amp;F2642&amp;G2642&amp;H2642</f>
        <v>DEMOLICAO MANUAL DE ALVENARIA DE PEDRA SECA,INCLUSIVE EMPILHAMENTO DENTRO DO CANTEIRO DE SERVICO</v>
      </c>
      <c r="C2642" s="749" t="s">
        <v>12966</v>
      </c>
      <c r="D2642" s="749" t="s">
        <v>12967</v>
      </c>
      <c r="I2642" s="749" t="s">
        <v>2478</v>
      </c>
      <c r="J2642" s="749" t="n">
        <v>59.61</v>
      </c>
    </row>
    <row collapsed="false" customFormat="false" customHeight="true" hidden="true" ht="12.75" outlineLevel="0" r="2643">
      <c r="A2643" s="749" t="s">
        <v>12968</v>
      </c>
      <c r="B2643" s="749" t="str">
        <f aca="false">C2643&amp;D2643&amp;E2643&amp;F2643&amp;G2643&amp;H2643</f>
        <v>DEMOLICAO MANUAL DE ALVENARIA DE PEDRA SECA,INCLUSIVE EMPILHAMENTO DENTRO DO CANTEIRO DE SERVICO</v>
      </c>
      <c r="C2643" s="749" t="s">
        <v>12966</v>
      </c>
      <c r="D2643" s="749" t="s">
        <v>12967</v>
      </c>
      <c r="I2643" s="749" t="s">
        <v>2478</v>
      </c>
      <c r="J2643" s="749" t="n">
        <v>51.66</v>
      </c>
    </row>
    <row collapsed="false" customFormat="false" customHeight="true" hidden="true" ht="12.75" outlineLevel="0" r="2644">
      <c r="A2644" s="749" t="s">
        <v>12969</v>
      </c>
      <c r="B2644" s="749" t="str">
        <f aca="false">C2644&amp;D2644&amp;E2644&amp;F2644&amp;G2644&amp;H2644</f>
        <v>DEMOLICAO DE REVESTIMENTO EM ARGAMASSA DE CAL E AREIA OU CIMENTO E SAIBRO</v>
      </c>
      <c r="C2644" s="749" t="s">
        <v>12970</v>
      </c>
      <c r="D2644" s="749" t="s">
        <v>12971</v>
      </c>
      <c r="I2644" s="749" t="s">
        <v>52</v>
      </c>
      <c r="J2644" s="749" t="n">
        <v>7.45</v>
      </c>
    </row>
    <row collapsed="false" customFormat="false" customHeight="true" hidden="true" ht="12.75" outlineLevel="0" r="2645">
      <c r="A2645" s="749" t="s">
        <v>12972</v>
      </c>
      <c r="B2645" s="749" t="str">
        <f aca="false">C2645&amp;D2645&amp;E2645&amp;F2645&amp;G2645&amp;H2645</f>
        <v>DEMOLICAO DE REVESTIMENTO EM ARGAMASSA DE CAL E AREIA OU CIMENTO E SAIBRO</v>
      </c>
      <c r="C2645" s="749" t="s">
        <v>12970</v>
      </c>
      <c r="D2645" s="749" t="s">
        <v>12971</v>
      </c>
      <c r="I2645" s="749" t="s">
        <v>52</v>
      </c>
      <c r="J2645" s="749" t="n">
        <v>6.45</v>
      </c>
    </row>
    <row collapsed="false" customFormat="false" customHeight="true" hidden="true" ht="12.75" outlineLevel="0" r="2646">
      <c r="A2646" s="749" t="s">
        <v>12973</v>
      </c>
      <c r="B2646" s="749" t="str">
        <f aca="false">C2646&amp;D2646&amp;E2646&amp;F2646&amp;G2646&amp;H2646</f>
        <v>DEMOLICAO DE REVESTIMENTO EM ARGAMASSA DE CIMENTO E AREIA EM PAREDE</v>
      </c>
      <c r="C2646" s="749" t="s">
        <v>12974</v>
      </c>
      <c r="D2646" s="749" t="s">
        <v>12975</v>
      </c>
      <c r="I2646" s="749" t="s">
        <v>52</v>
      </c>
      <c r="J2646" s="749" t="n">
        <v>22.35</v>
      </c>
    </row>
    <row collapsed="false" customFormat="false" customHeight="true" hidden="true" ht="12.75" outlineLevel="0" r="2647">
      <c r="A2647" s="749" t="s">
        <v>12976</v>
      </c>
      <c r="B2647" s="749" t="str">
        <f aca="false">C2647&amp;D2647&amp;E2647&amp;F2647&amp;G2647&amp;H2647</f>
        <v>DEMOLICAO DE REVESTIMENTO EM ARGAMASSA DE CIMENTO E AREIA EM PAREDE</v>
      </c>
      <c r="C2647" s="749" t="s">
        <v>12974</v>
      </c>
      <c r="D2647" s="749" t="s">
        <v>12975</v>
      </c>
      <c r="I2647" s="749" t="s">
        <v>52</v>
      </c>
      <c r="J2647" s="749" t="n">
        <v>19.37</v>
      </c>
    </row>
    <row collapsed="false" customFormat="false" customHeight="true" hidden="true" ht="12.75" outlineLevel="0" r="2648">
      <c r="A2648" s="749" t="s">
        <v>12977</v>
      </c>
      <c r="B2648" s="749" t="str">
        <f aca="false">C2648&amp;D2648&amp;E2648&amp;F2648&amp;G2648&amp;H2648</f>
        <v>DEMOLICAO DE REVESTIMENTO EM AZULEJOS,CERAMICAS OU MARMORE EM PAREDE,EXCLUSIVE A CAMADA DE ASSENTAMENTO</v>
      </c>
      <c r="C2648" s="749" t="s">
        <v>12978</v>
      </c>
      <c r="D2648" s="749" t="s">
        <v>12979</v>
      </c>
      <c r="I2648" s="749" t="s">
        <v>52</v>
      </c>
      <c r="J2648" s="749" t="n">
        <v>17.88</v>
      </c>
    </row>
    <row collapsed="false" customFormat="false" customHeight="true" hidden="true" ht="12.75" outlineLevel="0" r="2649">
      <c r="A2649" s="749" t="s">
        <v>12980</v>
      </c>
      <c r="B2649" s="749" t="str">
        <f aca="false">C2649&amp;D2649&amp;E2649&amp;F2649&amp;G2649&amp;H2649</f>
        <v>DEMOLICAO DE REVESTIMENTO EM AZULEJOS,CERAMICAS OU MARMORE EM PAREDE,EXCLUSIVE A CAMADA DE ASSENTAMENTO</v>
      </c>
      <c r="C2649" s="749" t="s">
        <v>12978</v>
      </c>
      <c r="D2649" s="749" t="s">
        <v>12979</v>
      </c>
      <c r="I2649" s="749" t="s">
        <v>52</v>
      </c>
      <c r="J2649" s="749" t="n">
        <v>15.49</v>
      </c>
    </row>
    <row collapsed="false" customFormat="false" customHeight="true" hidden="true" ht="12.75" outlineLevel="0" r="2650">
      <c r="A2650" s="749" t="s">
        <v>12981</v>
      </c>
      <c r="B2650" s="749" t="str">
        <f aca="false">C2650&amp;D2650&amp;E2650&amp;F2650&amp;G2650&amp;H2650</f>
        <v>DEMOLICAO DE FILME (PELICULA) DE IMPERMEABILIZACAO E RESPECTIVA TELA DE POLIESTER.VIDE ITEM 05.001.0162</v>
      </c>
      <c r="C2650" s="749" t="s">
        <v>12982</v>
      </c>
      <c r="D2650" s="749" t="s">
        <v>12983</v>
      </c>
      <c r="I2650" s="749" t="s">
        <v>52</v>
      </c>
      <c r="J2650" s="749" t="n">
        <v>13.98</v>
      </c>
    </row>
    <row collapsed="false" customFormat="false" customHeight="true" hidden="true" ht="12.75" outlineLevel="0" r="2651">
      <c r="A2651" s="749" t="s">
        <v>12984</v>
      </c>
      <c r="B2651" s="749" t="str">
        <f aca="false">C2651&amp;D2651&amp;E2651&amp;F2651&amp;G2651&amp;H2651</f>
        <v>DEMOLICAO DE FILME (PELICULA) DE IMPERMEABILIZACAO E RESPECTIVA TELA DE POLIESTER.VIDE ITEM 05.001.0162</v>
      </c>
      <c r="C2651" s="749" t="s">
        <v>12982</v>
      </c>
      <c r="D2651" s="749" t="s">
        <v>12983</v>
      </c>
      <c r="I2651" s="749" t="s">
        <v>52</v>
      </c>
      <c r="J2651" s="749" t="n">
        <v>12.11</v>
      </c>
    </row>
    <row collapsed="false" customFormat="false" customHeight="true" hidden="true" ht="12.75" outlineLevel="0" r="2652">
      <c r="A2652" s="749" t="s">
        <v>12985</v>
      </c>
      <c r="B2652" s="749" t="str">
        <f aca="false">C2652&amp;D2652&amp;E2652&amp;F2652&amp;G2652&amp;H2652</f>
        <v>DEMOLICAO DE REVESTIMENTO DE PASTILHA,A PONTEIRO,COM RESPECTIVA CAMADA DE ARGAMASSA DE ASSENTAMENTO,INCLUSIVE EMPILHAMENTO LATERAL DENTRO DO CANTEIRO DE SERVICO</v>
      </c>
      <c r="C2652" s="749" t="s">
        <v>12986</v>
      </c>
      <c r="D2652" s="749" t="s">
        <v>12987</v>
      </c>
      <c r="E2652" s="749" t="s">
        <v>12988</v>
      </c>
      <c r="I2652" s="749" t="s">
        <v>52</v>
      </c>
      <c r="J2652" s="749" t="n">
        <v>9.92</v>
      </c>
    </row>
    <row collapsed="false" customFormat="false" customHeight="true" hidden="true" ht="12.75" outlineLevel="0" r="2653">
      <c r="A2653" s="749" t="s">
        <v>12989</v>
      </c>
      <c r="B2653" s="749" t="str">
        <f aca="false">C2653&amp;D2653&amp;E2653&amp;F2653&amp;G2653&amp;H2653</f>
        <v>DEMOLICAO DE REVESTIMENTO DE PASTILHA,A PONTEIRO,COM RESPECTIVA CAMADA DE ARGAMASSA DE ASSENTAMENTO,INCLUSIVE EMPILHAMENTO LATERAL DENTRO DO CANTEIRO DE SERVICO</v>
      </c>
      <c r="C2653" s="749" t="s">
        <v>12986</v>
      </c>
      <c r="D2653" s="749" t="s">
        <v>12987</v>
      </c>
      <c r="E2653" s="749" t="s">
        <v>12988</v>
      </c>
      <c r="I2653" s="749" t="s">
        <v>52</v>
      </c>
      <c r="J2653" s="749" t="n">
        <v>8.6</v>
      </c>
    </row>
    <row collapsed="false" customFormat="false" customHeight="true" hidden="true" ht="38.25" outlineLevel="0" r="2654">
      <c r="A2654" s="749" t="s">
        <v>12990</v>
      </c>
      <c r="B2654" s="758" t="str">
        <f aca="false">C2654&amp;D2654&amp;E2654&amp;F2654&amp;G2654&amp;H2654</f>
        <v>DEMOLICAO DE REVESTIMENTO DE ARGAMASSA DE CIMENTO E AREIA EIMPERMEABILIZANTE EM RESERVATORIOS OU OUTRA SUPERFICIE DE CONCRETO,INCLUSIVE LIMPEZA COM ESCOVA DE ACO,EXCLUSIVE JATO DE AREIA,AGUA OU AR.VIDE ITEM 05.004.0011</v>
      </c>
      <c r="C2654" s="749" t="s">
        <v>12991</v>
      </c>
      <c r="D2654" s="749" t="s">
        <v>12992</v>
      </c>
      <c r="E2654" s="749" t="s">
        <v>12993</v>
      </c>
      <c r="F2654" s="749" t="s">
        <v>12994</v>
      </c>
      <c r="I2654" s="749" t="s">
        <v>52</v>
      </c>
      <c r="J2654" s="749" t="n">
        <v>40.24</v>
      </c>
    </row>
    <row collapsed="false" customFormat="false" customHeight="true" hidden="true" ht="38.25" outlineLevel="0" r="2655">
      <c r="A2655" s="749" t="s">
        <v>12995</v>
      </c>
      <c r="B2655" s="758" t="str">
        <f aca="false">C2655&amp;D2655&amp;E2655&amp;F2655&amp;G2655&amp;H2655</f>
        <v>DEMOLICAO DE REVESTIMENTO DE ARGAMASSA DE CIMENTO E AREIA EIMPERMEABILIZANTE EM RESERVATORIOS OU OUTRA SUPERFICIE DE CONCRETO,INCLUSIVE LIMPEZA COM ESCOVA DE ACO,EXCLUSIVE JATO DE AREIA,AGUA OU AR.VIDE ITEM 05.004.0011</v>
      </c>
      <c r="C2655" s="749" t="s">
        <v>12991</v>
      </c>
      <c r="D2655" s="749" t="s">
        <v>12992</v>
      </c>
      <c r="E2655" s="749" t="s">
        <v>12993</v>
      </c>
      <c r="F2655" s="749" t="s">
        <v>12994</v>
      </c>
      <c r="I2655" s="749" t="s">
        <v>52</v>
      </c>
      <c r="J2655" s="749" t="n">
        <v>34.87</v>
      </c>
    </row>
    <row collapsed="false" customFormat="false" customHeight="true" hidden="true" ht="12.75" outlineLevel="0" r="2656">
      <c r="A2656" s="749" t="s">
        <v>12996</v>
      </c>
      <c r="B2656" s="749" t="str">
        <f aca="false">C2656&amp;D2656&amp;E2656&amp;F2656&amp;G2656&amp;H2656</f>
        <v>DEMOLICAO A PONTEIRO DE ARREMATE DE PATIO CIMENTADO PARA REEXECUCAO DO MESMO,EXCLUSIVE ESTA REEXECUCAO</v>
      </c>
      <c r="C2656" s="749" t="s">
        <v>12997</v>
      </c>
      <c r="D2656" s="749" t="s">
        <v>12998</v>
      </c>
      <c r="I2656" s="749" t="s">
        <v>52</v>
      </c>
      <c r="J2656" s="749" t="n">
        <v>20.26</v>
      </c>
    </row>
    <row collapsed="false" customFormat="false" customHeight="true" hidden="true" ht="12.75" outlineLevel="0" r="2657">
      <c r="A2657" s="749" t="s">
        <v>12999</v>
      </c>
      <c r="B2657" s="749" t="str">
        <f aca="false">C2657&amp;D2657&amp;E2657&amp;F2657&amp;G2657&amp;H2657</f>
        <v>DEMOLICAO A PONTEIRO DE ARREMATE DE PATIO CIMENTADO PARA REEXECUCAO DO MESMO,EXCLUSIVE ESTA REEXECUCAO</v>
      </c>
      <c r="C2657" s="749" t="s">
        <v>12997</v>
      </c>
      <c r="D2657" s="749" t="s">
        <v>12998</v>
      </c>
      <c r="I2657" s="749" t="s">
        <v>52</v>
      </c>
      <c r="J2657" s="749" t="n">
        <v>17.56</v>
      </c>
    </row>
    <row collapsed="false" customFormat="false" customHeight="true" hidden="true" ht="12.75" outlineLevel="0" r="2658">
      <c r="A2658" s="749" t="s">
        <v>13000</v>
      </c>
      <c r="B2658" s="749" t="str">
        <f aca="false">C2658&amp;D2658&amp;E2658&amp;F2658&amp;G2658&amp;H2658</f>
        <v>DEMOLICAO DE ARGAMASSA DE ASSENTAMENTO DE AZULEJO,CERAMICA OU MARMORE EM PAREDE,INCLUSIVE EMPILHAMENTO LATERAL DENTRO DO CANTEIRO DE SERVICO</v>
      </c>
      <c r="C2658" s="749" t="s">
        <v>13001</v>
      </c>
      <c r="D2658" s="749" t="s">
        <v>13002</v>
      </c>
      <c r="E2658" s="749" t="s">
        <v>13003</v>
      </c>
      <c r="I2658" s="749" t="s">
        <v>52</v>
      </c>
      <c r="J2658" s="749" t="n">
        <v>7.45</v>
      </c>
    </row>
    <row collapsed="false" customFormat="false" customHeight="true" hidden="true" ht="12.75" outlineLevel="0" r="2659">
      <c r="A2659" s="749" t="s">
        <v>13004</v>
      </c>
      <c r="B2659" s="749" t="str">
        <f aca="false">C2659&amp;D2659&amp;E2659&amp;F2659&amp;G2659&amp;H2659</f>
        <v>DEMOLICAO DE ARGAMASSA DE ASSENTAMENTO DE AZULEJO,CERAMICA OU MARMORE EM PAREDE,INCLUSIVE EMPILHAMENTO LATERAL DENTRO DO CANTEIRO DE SERVICO</v>
      </c>
      <c r="C2659" s="749" t="s">
        <v>13001</v>
      </c>
      <c r="D2659" s="749" t="s">
        <v>13002</v>
      </c>
      <c r="E2659" s="749" t="s">
        <v>13003</v>
      </c>
      <c r="I2659" s="749" t="s">
        <v>52</v>
      </c>
      <c r="J2659" s="749" t="n">
        <v>6.45</v>
      </c>
    </row>
    <row collapsed="false" customFormat="false" customHeight="true" hidden="true" ht="12.75" outlineLevel="0" r="2660">
      <c r="A2660" s="749" t="s">
        <v>13005</v>
      </c>
      <c r="B2660" s="749" t="str">
        <f aca="false">C2660&amp;D2660&amp;E2660&amp;F2660&amp;G2660&amp;H2660</f>
        <v>DEMOLICAO DE PISO DE LADRILHO COM RESPECTIVA CAMADA DE ARGAMASSA DE ASSENTAMENTO,INCLUSIVE EMPILHAMENTO LATERAL DENTRO DO CANTEIRO DE SERVICO</v>
      </c>
      <c r="C2660" s="749" t="s">
        <v>13006</v>
      </c>
      <c r="D2660" s="749" t="s">
        <v>13007</v>
      </c>
      <c r="E2660" s="749" t="s">
        <v>13008</v>
      </c>
      <c r="I2660" s="749" t="s">
        <v>52</v>
      </c>
      <c r="J2660" s="749" t="n">
        <v>14.54</v>
      </c>
    </row>
    <row collapsed="false" customFormat="false" customHeight="true" hidden="true" ht="12.75" outlineLevel="0" r="2661">
      <c r="A2661" s="749" t="s">
        <v>13009</v>
      </c>
      <c r="B2661" s="749" t="str">
        <f aca="false">C2661&amp;D2661&amp;E2661&amp;F2661&amp;G2661&amp;H2661</f>
        <v>DEMOLICAO DE PISO DE LADRILHO COM RESPECTIVA CAMADA DE ARGAMASSA DE ASSENTAMENTO,INCLUSIVE EMPILHAMENTO LATERAL DENTRO DO CANTEIRO DE SERVICO</v>
      </c>
      <c r="C2661" s="749" t="s">
        <v>13006</v>
      </c>
      <c r="D2661" s="749" t="s">
        <v>13007</v>
      </c>
      <c r="E2661" s="749" t="s">
        <v>13008</v>
      </c>
      <c r="I2661" s="749" t="s">
        <v>52</v>
      </c>
      <c r="J2661" s="749" t="n">
        <v>12.6</v>
      </c>
    </row>
    <row collapsed="false" customFormat="false" customHeight="true" hidden="true" ht="25.5" outlineLevel="0" r="2662">
      <c r="A2662" s="749" t="s">
        <v>13010</v>
      </c>
      <c r="B2662" s="758" t="str">
        <f aca="false">C2662&amp;D2662&amp;E2662&amp;F2662&amp;G2662&amp;H2662</f>
        <v>DEMOLICAO MANUAL DE PISO CIMENTADO,EXCLUSIVE A BASE DE CONCRETO,INCLUSIVE EMPILHAMENTO LATERAL DENTRO DO CANTEIRO DE SERVICO</v>
      </c>
      <c r="C2662" s="749" t="s">
        <v>13011</v>
      </c>
      <c r="D2662" s="749" t="s">
        <v>13012</v>
      </c>
      <c r="E2662" s="749" t="s">
        <v>13013</v>
      </c>
      <c r="I2662" s="749" t="s">
        <v>52</v>
      </c>
      <c r="J2662" s="749" t="n">
        <v>20.26</v>
      </c>
    </row>
    <row collapsed="false" customFormat="false" customHeight="true" hidden="true" ht="25.5" outlineLevel="0" r="2663">
      <c r="A2663" s="749" t="s">
        <v>13014</v>
      </c>
      <c r="B2663" s="758" t="str">
        <f aca="false">C2663&amp;D2663&amp;E2663&amp;F2663&amp;G2663&amp;H2663</f>
        <v>DEMOLICAO MANUAL DE PISO CIMENTADO,EXCLUSIVE A BASE DE CONCRETO,INCLUSIVE EMPILHAMENTO LATERAL DENTRO DO CANTEIRO DE SERVICO</v>
      </c>
      <c r="C2663" s="749" t="s">
        <v>13011</v>
      </c>
      <c r="D2663" s="749" t="s">
        <v>13012</v>
      </c>
      <c r="E2663" s="749" t="s">
        <v>13013</v>
      </c>
      <c r="I2663" s="749" t="s">
        <v>52</v>
      </c>
      <c r="J2663" s="749" t="n">
        <v>17.56</v>
      </c>
    </row>
    <row collapsed="false" customFormat="false" customHeight="true" hidden="true" ht="12.75" outlineLevel="0" r="2664">
      <c r="A2664" s="749" t="s">
        <v>13015</v>
      </c>
      <c r="B2664" s="758" t="str">
        <f aca="false">C2664&amp;D2664&amp;E2664&amp;F2664&amp;G2664&amp;H2664</f>
        <v>DEMOLICAO MANUAL DE PAVIMENTACAO DE CONCRETO ASFALTICO DE 5CM DE ESPESSURA</v>
      </c>
      <c r="C2664" s="749" t="s">
        <v>13016</v>
      </c>
      <c r="D2664" s="749" t="s">
        <v>13017</v>
      </c>
      <c r="I2664" s="749" t="s">
        <v>52</v>
      </c>
      <c r="J2664" s="749" t="n">
        <v>19.37</v>
      </c>
    </row>
    <row collapsed="false" customFormat="false" customHeight="true" hidden="true" ht="12.75" outlineLevel="0" r="2665">
      <c r="A2665" s="749" t="s">
        <v>13018</v>
      </c>
      <c r="B2665" s="758" t="str">
        <f aca="false">C2665&amp;D2665&amp;E2665&amp;F2665&amp;G2665&amp;H2665</f>
        <v>DEMOLICAO MANUAL DE PAVIMENTACAO DE CONCRETO ASFALTICO DE 5CM DE ESPESSURA</v>
      </c>
      <c r="C2665" s="749" t="s">
        <v>13016</v>
      </c>
      <c r="D2665" s="749" t="s">
        <v>13017</v>
      </c>
      <c r="I2665" s="749" t="s">
        <v>52</v>
      </c>
      <c r="J2665" s="749" t="n">
        <v>16.79</v>
      </c>
    </row>
    <row collapsed="false" customFormat="false" customHeight="true" hidden="true" ht="25.5" outlineLevel="0" r="2666">
      <c r="A2666" s="749" t="s">
        <v>13019</v>
      </c>
      <c r="B2666" s="758" t="str">
        <f aca="false">C2666&amp;D2666&amp;E2666&amp;F2666&amp;G2666&amp;H2666</f>
        <v>DEMOLICAO MANUAL DE PISO CIMENTADO E DA RESPECTIVA BASE DE CONCRETO,OU PASSEIO DE CONCRETO,INCLUSIVE EMPILHAMENTO LATERAL DENTRO DO CANTEIRO DE SERVICO</v>
      </c>
      <c r="C2666" s="749" t="s">
        <v>13020</v>
      </c>
      <c r="D2666" s="749" t="s">
        <v>13021</v>
      </c>
      <c r="E2666" s="749" t="s">
        <v>12955</v>
      </c>
      <c r="I2666" s="749" t="s">
        <v>52</v>
      </c>
      <c r="J2666" s="749" t="n">
        <v>10.43</v>
      </c>
    </row>
    <row collapsed="false" customFormat="false" customHeight="true" hidden="true" ht="25.5" outlineLevel="0" r="2667">
      <c r="A2667" s="749" t="s">
        <v>83</v>
      </c>
      <c r="B2667" s="758" t="str">
        <f aca="false">C2667&amp;D2667&amp;E2667&amp;F2667&amp;G2667&amp;H2667</f>
        <v>DEMOLICAO MANUAL DE PISO CIMENTADO E DA RESPECTIVA BASE DE CONCRETO,OU PASSEIO DE CONCRETO,INCLUSIVE EMPILHAMENTO LATERAL DENTRO DO CANTEIRO DE SERVICO</v>
      </c>
      <c r="C2667" s="749" t="s">
        <v>13020</v>
      </c>
      <c r="D2667" s="749" t="s">
        <v>13021</v>
      </c>
      <c r="E2667" s="749" t="s">
        <v>12955</v>
      </c>
      <c r="I2667" s="749" t="s">
        <v>52</v>
      </c>
      <c r="J2667" s="749" t="n">
        <v>9.04</v>
      </c>
    </row>
    <row collapsed="false" customFormat="false" customHeight="true" hidden="true" ht="12.75" outlineLevel="0" r="2668">
      <c r="A2668" s="749" t="s">
        <v>13022</v>
      </c>
      <c r="B2668" s="749" t="str">
        <f aca="false">C2668&amp;D2668&amp;E2668&amp;F2668&amp;G2668&amp;H2668</f>
        <v>DEMOLICAO MANUAL DE PAVIMENTACAO DE MACADAME BETUMINOSO,INCLUSIVE EMPILHAMENTO LATERAL DENTRO DO CANTEIRO DE SERVICO</v>
      </c>
      <c r="C2668" s="749" t="s">
        <v>13023</v>
      </c>
      <c r="D2668" s="749" t="s">
        <v>13024</v>
      </c>
      <c r="I2668" s="749" t="s">
        <v>2478</v>
      </c>
      <c r="J2668" s="749" t="n">
        <v>55.14</v>
      </c>
    </row>
    <row collapsed="false" customFormat="false" customHeight="true" hidden="true" ht="12.75" outlineLevel="0" r="2669">
      <c r="A2669" s="749" t="s">
        <v>13025</v>
      </c>
      <c r="B2669" s="749" t="str">
        <f aca="false">C2669&amp;D2669&amp;E2669&amp;F2669&amp;G2669&amp;H2669</f>
        <v>DEMOLICAO MANUAL DE PAVIMENTACAO DE MACADAME BETUMINOSO,INCLUSIVE EMPILHAMENTO LATERAL DENTRO DO CANTEIRO DE SERVICO</v>
      </c>
      <c r="C2669" s="749" t="s">
        <v>13023</v>
      </c>
      <c r="D2669" s="749" t="s">
        <v>13024</v>
      </c>
      <c r="I2669" s="749" t="s">
        <v>2478</v>
      </c>
      <c r="J2669" s="749" t="n">
        <v>47.78</v>
      </c>
    </row>
    <row collapsed="false" customFormat="false" customHeight="true" hidden="true" ht="12.75" outlineLevel="0" r="2670">
      <c r="A2670" s="749" t="s">
        <v>13026</v>
      </c>
      <c r="B2670" s="749" t="str">
        <f aca="false">C2670&amp;D2670&amp;E2670&amp;F2670&amp;G2670&amp;H2670</f>
        <v>DEMOLICAO DE PISO DE MARMORE,SOLEIRAS,PEITORIS E ESCADAS COM RESPECTIVA CAMADA DE ARGAMASSA DE ASSENTAMENTO,INCLUSIVE EMPILHAMENTO LATERAL DENTRO DO CANTEIRO DE SERVICO</v>
      </c>
      <c r="C2670" s="749" t="s">
        <v>13027</v>
      </c>
      <c r="D2670" s="749" t="s">
        <v>13028</v>
      </c>
      <c r="E2670" s="749" t="s">
        <v>13029</v>
      </c>
      <c r="I2670" s="749" t="s">
        <v>52</v>
      </c>
      <c r="J2670" s="749" t="n">
        <v>9.09</v>
      </c>
    </row>
    <row collapsed="false" customFormat="false" customHeight="true" hidden="true" ht="12.75" outlineLevel="0" r="2671">
      <c r="A2671" s="749" t="s">
        <v>13030</v>
      </c>
      <c r="B2671" s="749" t="str">
        <f aca="false">C2671&amp;D2671&amp;E2671&amp;F2671&amp;G2671&amp;H2671</f>
        <v>DEMOLICAO DE PISO DE MARMORE,SOLEIRAS,PEITORIS E ESCADAS COM RESPECTIVA CAMADA DE ARGAMASSA DE ASSENTAMENTO,INCLUSIVE EMPILHAMENTO LATERAL DENTRO DO CANTEIRO DE SERVICO</v>
      </c>
      <c r="C2671" s="749" t="s">
        <v>13027</v>
      </c>
      <c r="D2671" s="749" t="s">
        <v>13028</v>
      </c>
      <c r="E2671" s="749" t="s">
        <v>13029</v>
      </c>
      <c r="I2671" s="749" t="s">
        <v>52</v>
      </c>
      <c r="J2671" s="749" t="n">
        <v>7.88</v>
      </c>
    </row>
    <row collapsed="false" customFormat="false" customHeight="true" hidden="true" ht="25.5" outlineLevel="0" r="2672">
      <c r="A2672" s="749" t="s">
        <v>13031</v>
      </c>
      <c r="B2672" s="758" t="str">
        <f aca="false">C2672&amp;D2672&amp;E2672&amp;F2672&amp;G2672&amp;H2672</f>
        <v>DEMOLICAO A PONTEIRO,DE BASE SUPORTE,CONTRAPISO,CAMADA REGULARIZADORA OU DE ASSENTAMENTO DE TACOS,CERAMICAS E AZULEJOS,COM ESPESSURA ATE 4CM</v>
      </c>
      <c r="C2672" s="749" t="s">
        <v>13032</v>
      </c>
      <c r="D2672" s="749" t="s">
        <v>13033</v>
      </c>
      <c r="E2672" s="749" t="s">
        <v>13034</v>
      </c>
      <c r="I2672" s="749" t="s">
        <v>52</v>
      </c>
      <c r="J2672" s="749" t="n">
        <v>22.35</v>
      </c>
    </row>
    <row collapsed="false" customFormat="false" customHeight="true" hidden="true" ht="25.5" outlineLevel="0" r="2673">
      <c r="A2673" s="749" t="s">
        <v>13035</v>
      </c>
      <c r="B2673" s="758" t="str">
        <f aca="false">C2673&amp;D2673&amp;E2673&amp;F2673&amp;G2673&amp;H2673</f>
        <v>DEMOLICAO A PONTEIRO,DE BASE SUPORTE,CONTRAPISO,CAMADA REGULARIZADORA OU DE ASSENTAMENTO DE TACOS,CERAMICAS E AZULEJOS,COM ESPESSURA ATE 4CM</v>
      </c>
      <c r="C2673" s="749" t="s">
        <v>13032</v>
      </c>
      <c r="D2673" s="749" t="s">
        <v>13033</v>
      </c>
      <c r="E2673" s="749" t="s">
        <v>13034</v>
      </c>
      <c r="I2673" s="749" t="s">
        <v>52</v>
      </c>
      <c r="J2673" s="749" t="n">
        <v>19.37</v>
      </c>
    </row>
    <row collapsed="false" customFormat="false" customHeight="true" hidden="true" ht="12.75" outlineLevel="0" r="2674">
      <c r="A2674" s="749" t="s">
        <v>13036</v>
      </c>
      <c r="B2674" s="758" t="str">
        <f aca="false">C2674&amp;D2674&amp;E2674&amp;F2674&amp;G2674&amp;H2674</f>
        <v>DEMOLICAO DE ESTRUTURA DE CONCRETO CELULAR(LAJES,VIGAS,ETC)</v>
      </c>
      <c r="C2674" s="749" t="s">
        <v>13037</v>
      </c>
      <c r="I2674" s="749" t="s">
        <v>2478</v>
      </c>
      <c r="J2674" s="749" t="n">
        <v>22.35</v>
      </c>
    </row>
    <row collapsed="false" customFormat="false" customHeight="true" hidden="true" ht="12.75" outlineLevel="0" r="2675">
      <c r="A2675" s="749" t="s">
        <v>13038</v>
      </c>
      <c r="B2675" s="758" t="str">
        <f aca="false">C2675&amp;D2675&amp;E2675&amp;F2675&amp;G2675&amp;H2675</f>
        <v>DEMOLICAO DE ESTRUTURA DE CONCRETO CELULAR(LAJES,VIGAS,ETC)</v>
      </c>
      <c r="C2675" s="749" t="s">
        <v>13037</v>
      </c>
      <c r="I2675" s="749" t="s">
        <v>2478</v>
      </c>
      <c r="J2675" s="749" t="n">
        <v>19.37</v>
      </c>
    </row>
    <row collapsed="false" customFormat="false" customHeight="true" hidden="true" ht="12.75" outlineLevel="0" r="2676">
      <c r="A2676" s="749" t="s">
        <v>13039</v>
      </c>
      <c r="B2676" s="749" t="str">
        <f aca="false">C2676&amp;D2676&amp;E2676&amp;F2676&amp;G2676&amp;H2676</f>
        <v>DEMOLICAO MANUAL DE ALVENARIA DE TIJOLOS FURADOS,INCLUSIVE EMPILHAMENTO LATERAL DENTRO DO CANTEIRO DE SERVICO</v>
      </c>
      <c r="C2676" s="749" t="s">
        <v>13040</v>
      </c>
      <c r="D2676" s="749" t="s">
        <v>13041</v>
      </c>
      <c r="I2676" s="749" t="s">
        <v>2478</v>
      </c>
      <c r="J2676" s="749" t="n">
        <v>76.32</v>
      </c>
    </row>
    <row collapsed="false" customFormat="false" customHeight="true" hidden="true" ht="12.75" outlineLevel="0" r="2677">
      <c r="A2677" s="749" t="s">
        <v>13042</v>
      </c>
      <c r="B2677" s="749" t="str">
        <f aca="false">C2677&amp;D2677&amp;E2677&amp;F2677&amp;G2677&amp;H2677</f>
        <v>DEMOLICAO MANUAL DE ALVENARIA DE TIJOLOS FURADOS,INCLUSIVE EMPILHAMENTO LATERAL DENTRO DO CANTEIRO DE SERVICO</v>
      </c>
      <c r="C2677" s="749" t="s">
        <v>13040</v>
      </c>
      <c r="D2677" s="749" t="s">
        <v>13041</v>
      </c>
      <c r="I2677" s="749" t="s">
        <v>2478</v>
      </c>
      <c r="J2677" s="749" t="n">
        <v>66.14</v>
      </c>
    </row>
    <row collapsed="false" customFormat="false" customHeight="true" hidden="true" ht="12.75" outlineLevel="0" r="2678">
      <c r="A2678" s="749" t="s">
        <v>13043</v>
      </c>
      <c r="B2678" s="749" t="str">
        <f aca="false">C2678&amp;D2678&amp;E2678&amp;F2678&amp;G2678&amp;H2678</f>
        <v>DEMOLICAO MANUAL DE ALVENARIA DE TIJOLOS MACICOS,INCLUSIVE EMPILHAMENTO LATERAL DENTRO DO CANTEIRO DE SERVICO</v>
      </c>
      <c r="C2678" s="749" t="s">
        <v>13044</v>
      </c>
      <c r="D2678" s="749" t="s">
        <v>13041</v>
      </c>
      <c r="I2678" s="749" t="s">
        <v>2478</v>
      </c>
      <c r="J2678" s="749" t="n">
        <v>93.28</v>
      </c>
    </row>
    <row collapsed="false" customFormat="false" customHeight="true" hidden="true" ht="12.75" outlineLevel="0" r="2679">
      <c r="A2679" s="749" t="s">
        <v>13045</v>
      </c>
      <c r="B2679" s="749" t="str">
        <f aca="false">C2679&amp;D2679&amp;E2679&amp;F2679&amp;G2679&amp;H2679</f>
        <v>DEMOLICAO MANUAL DE ALVENARIA DE TIJOLOS MACICOS,INCLUSIVE EMPILHAMENTO LATERAL DENTRO DO CANTEIRO DE SERVICO</v>
      </c>
      <c r="C2679" s="749" t="s">
        <v>13044</v>
      </c>
      <c r="D2679" s="749" t="s">
        <v>13041</v>
      </c>
      <c r="I2679" s="749" t="s">
        <v>2478</v>
      </c>
      <c r="J2679" s="749" t="n">
        <v>80.83</v>
      </c>
    </row>
    <row collapsed="false" customFormat="false" customHeight="true" hidden="true" ht="25.5" outlineLevel="0" r="2680">
      <c r="A2680" s="749" t="s">
        <v>13046</v>
      </c>
      <c r="B2680" s="758" t="str">
        <f aca="false">C2680&amp;D2680&amp;E2680&amp;F2680&amp;G2680&amp;H2680</f>
        <v>DEMOLICAO MANUAL DE ALVENARIA DE BLOCOS DE CONCRETO,INCLUSIVE EMPILHAMENTO LATERAL DENTRO DO CANTEIRO DE SERVICO</v>
      </c>
      <c r="C2680" s="749" t="s">
        <v>13047</v>
      </c>
      <c r="D2680" s="749" t="s">
        <v>13048</v>
      </c>
      <c r="I2680" s="749" t="s">
        <v>2478</v>
      </c>
      <c r="J2680" s="749" t="n">
        <v>148.29</v>
      </c>
    </row>
    <row collapsed="false" customFormat="false" customHeight="true" hidden="true" ht="25.5" outlineLevel="0" r="2681">
      <c r="A2681" s="749" t="s">
        <v>13049</v>
      </c>
      <c r="B2681" s="758" t="str">
        <f aca="false">C2681&amp;D2681&amp;E2681&amp;F2681&amp;G2681&amp;H2681</f>
        <v>DEMOLICAO MANUAL DE ALVENARIA DE BLOCOS DE CONCRETO,INCLUSIVE EMPILHAMENTO LATERAL DENTRO DO CANTEIRO DE SERVICO</v>
      </c>
      <c r="C2681" s="749" t="s">
        <v>13047</v>
      </c>
      <c r="D2681" s="749" t="s">
        <v>13048</v>
      </c>
      <c r="I2681" s="749" t="s">
        <v>2478</v>
      </c>
      <c r="J2681" s="749" t="n">
        <v>128.5</v>
      </c>
    </row>
    <row collapsed="false" customFormat="false" customHeight="true" hidden="true" ht="12.75" outlineLevel="0" r="2682">
      <c r="A2682" s="749" t="s">
        <v>13050</v>
      </c>
      <c r="B2682" s="749" t="str">
        <f aca="false">C2682&amp;D2682&amp;E2682&amp;F2682&amp;G2682&amp;H2682</f>
        <v>DEMOLICAO MANUAL DE LAJE PRE-FABRICADA COMPOSTA DE TIJOLOSCERAMICOS,VIGOTAS,ARMACAO E CAMADA DE CAPEAMENTO,INCLUSIVEEMPILHAMENTO LATERAL DENTRO DO CANTEIRO DE SERVICO</v>
      </c>
      <c r="C2682" s="749" t="s">
        <v>13051</v>
      </c>
      <c r="D2682" s="749" t="s">
        <v>13052</v>
      </c>
      <c r="E2682" s="749" t="s">
        <v>13053</v>
      </c>
      <c r="I2682" s="749" t="s">
        <v>2478</v>
      </c>
      <c r="J2682" s="749" t="n">
        <v>346.23</v>
      </c>
    </row>
    <row collapsed="false" customFormat="false" customHeight="true" hidden="true" ht="12.75" outlineLevel="0" r="2683">
      <c r="A2683" s="749" t="s">
        <v>13054</v>
      </c>
      <c r="B2683" s="749" t="str">
        <f aca="false">C2683&amp;D2683&amp;E2683&amp;F2683&amp;G2683&amp;H2683</f>
        <v>DEMOLICAO MANUAL DE LAJE PRE-FABRICADA COMPOSTA DE TIJOLOSCERAMICOS,VIGOTAS,ARMACAO E CAMADA DE CAPEAMENTO,INCLUSIVEEMPILHAMENTO LATERAL DENTRO DO CANTEIRO DE SERVICO</v>
      </c>
      <c r="C2683" s="749" t="s">
        <v>13051</v>
      </c>
      <c r="D2683" s="749" t="s">
        <v>13052</v>
      </c>
      <c r="E2683" s="749" t="s">
        <v>13053</v>
      </c>
      <c r="I2683" s="749" t="s">
        <v>2478</v>
      </c>
      <c r="J2683" s="749" t="n">
        <v>299.99</v>
      </c>
    </row>
    <row collapsed="false" customFormat="false" customHeight="true" hidden="true" ht="12.75" outlineLevel="0" r="2684">
      <c r="A2684" s="749" t="s">
        <v>13055</v>
      </c>
      <c r="B2684" s="758" t="str">
        <f aca="false">C2684&amp;D2684&amp;E2684&amp;F2684&amp;G2684&amp;H2684</f>
        <v>DEMOLICAO DE PISO DE ALTA RESISTENCIA,EXCLUSIVE CAMADA DE ASSENTAMENTO(CONTRAPISO)</v>
      </c>
      <c r="C2684" s="749" t="s">
        <v>13056</v>
      </c>
      <c r="D2684" s="749" t="s">
        <v>13057</v>
      </c>
      <c r="I2684" s="749" t="s">
        <v>52</v>
      </c>
      <c r="J2684" s="749" t="n">
        <v>22.35</v>
      </c>
    </row>
    <row collapsed="false" customFormat="false" customHeight="true" hidden="true" ht="12.75" outlineLevel="0" r="2685">
      <c r="A2685" s="749" t="s">
        <v>13058</v>
      </c>
      <c r="B2685" s="758" t="str">
        <f aca="false">C2685&amp;D2685&amp;E2685&amp;F2685&amp;G2685&amp;H2685</f>
        <v>DEMOLICAO DE PISO DE ALTA RESISTENCIA,EXCLUSIVE CAMADA DE ASSENTAMENTO(CONTRAPISO)</v>
      </c>
      <c r="C2685" s="749" t="s">
        <v>13056</v>
      </c>
      <c r="D2685" s="749" t="s">
        <v>13057</v>
      </c>
      <c r="I2685" s="749" t="s">
        <v>52</v>
      </c>
      <c r="J2685" s="749" t="n">
        <v>19.37</v>
      </c>
    </row>
    <row collapsed="false" customFormat="false" customHeight="true" hidden="true" ht="25.5" outlineLevel="0" r="2686">
      <c r="A2686" s="749" t="s">
        <v>13059</v>
      </c>
      <c r="B2686" s="758" t="str">
        <f aca="false">C2686&amp;D2686&amp;E2686&amp;F2686&amp;G2686&amp;H2686</f>
        <v>DEMOLICAO MANUAL DE CONCRETO ARMADO ESTANDO AS PECAS EM POSICAO ESPECIAL SOBRE O TERRENO OU PLANO HORIZONTAL DE TRABALHO</v>
      </c>
      <c r="C2686" s="749" t="s">
        <v>13060</v>
      </c>
      <c r="D2686" s="749" t="s">
        <v>13061</v>
      </c>
      <c r="I2686" s="749" t="s">
        <v>2478</v>
      </c>
      <c r="J2686" s="749" t="n">
        <v>282.11</v>
      </c>
    </row>
    <row collapsed="false" customFormat="false" customHeight="true" hidden="true" ht="25.5" outlineLevel="0" r="2687">
      <c r="A2687" s="749" t="s">
        <v>13062</v>
      </c>
      <c r="B2687" s="758" t="str">
        <f aca="false">C2687&amp;D2687&amp;E2687&amp;F2687&amp;G2687&amp;H2687</f>
        <v>DEMOLICAO MANUAL DE CONCRETO ARMADO ESTANDO AS PECAS EM POSICAO ESPECIAL SOBRE O TERRENO OU PLANO HORIZONTAL DE TRABALHO</v>
      </c>
      <c r="C2687" s="749" t="s">
        <v>13060</v>
      </c>
      <c r="D2687" s="749" t="s">
        <v>13061</v>
      </c>
      <c r="I2687" s="749" t="s">
        <v>2478</v>
      </c>
      <c r="J2687" s="749" t="n">
        <v>244.44</v>
      </c>
    </row>
    <row collapsed="false" customFormat="false" customHeight="true" hidden="true" ht="12.75" outlineLevel="0" r="2688">
      <c r="A2688" s="749" t="s">
        <v>13063</v>
      </c>
      <c r="B2688" s="749" t="str">
        <f aca="false">C2688&amp;D2688&amp;E2688&amp;F2688&amp;G2688&amp;H2688</f>
        <v>DEMOLICAO DE RODAPE DE ALTA RESISTENCIA</v>
      </c>
      <c r="C2688" s="749" t="s">
        <v>13064</v>
      </c>
      <c r="I2688" s="749" t="s">
        <v>236</v>
      </c>
      <c r="J2688" s="749" t="n">
        <v>6.55</v>
      </c>
    </row>
    <row collapsed="false" customFormat="false" customHeight="true" hidden="true" ht="12.75" outlineLevel="0" r="2689">
      <c r="A2689" s="749" t="s">
        <v>13065</v>
      </c>
      <c r="B2689" s="749" t="str">
        <f aca="false">C2689&amp;D2689&amp;E2689&amp;F2689&amp;G2689&amp;H2689</f>
        <v>DEMOLICAO DE RODAPE DE ALTA RESISTENCIA</v>
      </c>
      <c r="C2689" s="749" t="s">
        <v>13064</v>
      </c>
      <c r="I2689" s="749" t="s">
        <v>236</v>
      </c>
      <c r="J2689" s="749" t="n">
        <v>5.68</v>
      </c>
    </row>
    <row collapsed="false" customFormat="false" customHeight="true" hidden="true" ht="12.75" outlineLevel="0" r="2690">
      <c r="A2690" s="749" t="s">
        <v>13066</v>
      </c>
      <c r="B2690" s="758" t="str">
        <f aca="false">C2690&amp;D2690&amp;E2690&amp;F2690&amp;G2690&amp;H2690</f>
        <v>DEMOLICAO DE DIVISORIAS DE PLACAS DE MARMORITE OU CONCRETO</v>
      </c>
      <c r="C2690" s="749" t="s">
        <v>13067</v>
      </c>
      <c r="I2690" s="749" t="s">
        <v>52</v>
      </c>
      <c r="J2690" s="749" t="n">
        <v>11.92</v>
      </c>
    </row>
    <row collapsed="false" customFormat="false" customHeight="true" hidden="true" ht="12.75" outlineLevel="0" r="2691">
      <c r="A2691" s="749" t="s">
        <v>13068</v>
      </c>
      <c r="B2691" s="758" t="str">
        <f aca="false">C2691&amp;D2691&amp;E2691&amp;F2691&amp;G2691&amp;H2691</f>
        <v>DEMOLICAO DE DIVISORIAS DE PLACAS DE MARMORITE OU CONCRETO</v>
      </c>
      <c r="C2691" s="749" t="s">
        <v>13067</v>
      </c>
      <c r="I2691" s="749" t="s">
        <v>52</v>
      </c>
      <c r="J2691" s="749" t="n">
        <v>10.33</v>
      </c>
    </row>
    <row collapsed="false" customFormat="false" customHeight="true" hidden="true" ht="25.5" outlineLevel="0" r="2692">
      <c r="A2692" s="749" t="s">
        <v>13069</v>
      </c>
      <c r="B2692" s="758" t="str">
        <f aca="false">C2692&amp;D2692&amp;E2692&amp;F2692&amp;G2692&amp;H2692</f>
        <v>REMOCAO DE COBERTURA EM TELHAS DE ALUMINIO,EXCLUSIVE SUPORTE,ESTRUTURA OU MADEIRAMENTO,MEDIDA PELA AREA REAL DE COBERTURA</v>
      </c>
      <c r="C2692" s="749" t="s">
        <v>13070</v>
      </c>
      <c r="D2692" s="749" t="s">
        <v>13071</v>
      </c>
      <c r="E2692" s="749" t="s">
        <v>9415</v>
      </c>
      <c r="I2692" s="749" t="s">
        <v>52</v>
      </c>
      <c r="J2692" s="749" t="n">
        <v>7.09</v>
      </c>
    </row>
    <row collapsed="false" customFormat="false" customHeight="true" hidden="true" ht="25.5" outlineLevel="0" r="2693">
      <c r="A2693" s="749" t="s">
        <v>13072</v>
      </c>
      <c r="B2693" s="758" t="str">
        <f aca="false">C2693&amp;D2693&amp;E2693&amp;F2693&amp;G2693&amp;H2693</f>
        <v>REMOCAO DE COBERTURA EM TELHAS DE ALUMINIO,EXCLUSIVE SUPORTE,ESTRUTURA OU MADEIRAMENTO,MEDIDA PELA AREA REAL DE COBERTURA</v>
      </c>
      <c r="C2693" s="749" t="s">
        <v>13070</v>
      </c>
      <c r="D2693" s="749" t="s">
        <v>13071</v>
      </c>
      <c r="E2693" s="749" t="s">
        <v>9415</v>
      </c>
      <c r="I2693" s="749" t="s">
        <v>52</v>
      </c>
      <c r="J2693" s="749" t="n">
        <v>6.14</v>
      </c>
    </row>
    <row collapsed="false" customFormat="false" customHeight="true" hidden="true" ht="25.5" outlineLevel="0" r="2694">
      <c r="A2694" s="749" t="s">
        <v>13073</v>
      </c>
      <c r="B2694" s="758" t="str">
        <f aca="false">C2694&amp;D2694&amp;E2694&amp;F2694&amp;G2694&amp;H2694</f>
        <v>REMOCAO DE COBERTURA EM TELHAS DE FIBROCIMENTO CONVENCIONAL,ONDULADA,INCLUSIVE MADEIRAMENTO,MEDIDO O CONJUNTO PELA AREAREAL DE COBERTURA</v>
      </c>
      <c r="C2694" s="749" t="s">
        <v>13074</v>
      </c>
      <c r="D2694" s="749" t="s">
        <v>13075</v>
      </c>
      <c r="E2694" s="749" t="s">
        <v>13076</v>
      </c>
      <c r="I2694" s="749" t="s">
        <v>52</v>
      </c>
      <c r="J2694" s="749" t="n">
        <v>12.94</v>
      </c>
    </row>
    <row collapsed="false" customFormat="false" customHeight="true" hidden="true" ht="25.5" outlineLevel="0" r="2695">
      <c r="A2695" s="749" t="s">
        <v>13077</v>
      </c>
      <c r="B2695" s="758" t="str">
        <f aca="false">C2695&amp;D2695&amp;E2695&amp;F2695&amp;G2695&amp;H2695</f>
        <v>REMOCAO DE COBERTURA EM TELHAS DE FIBROCIMENTO CONVENCIONAL,ONDULADA,INCLUSIVE MADEIRAMENTO,MEDIDO O CONJUNTO PELA AREAREAL DE COBERTURA</v>
      </c>
      <c r="C2695" s="749" t="s">
        <v>13074</v>
      </c>
      <c r="D2695" s="749" t="s">
        <v>13075</v>
      </c>
      <c r="E2695" s="749" t="s">
        <v>13076</v>
      </c>
      <c r="I2695" s="749" t="s">
        <v>52</v>
      </c>
      <c r="J2695" s="749" t="n">
        <v>11.21</v>
      </c>
    </row>
    <row collapsed="false" customFormat="false" customHeight="true" hidden="true" ht="25.5" outlineLevel="0" r="2696">
      <c r="A2696" s="749" t="s">
        <v>13078</v>
      </c>
      <c r="B2696" s="758" t="str">
        <f aca="false">C2696&amp;D2696&amp;E2696&amp;F2696&amp;G2696&amp;H2696</f>
        <v>REMOCAO DE COBERTURA DE TELHAS DE FIBROCIMENTO CONVENCIONAL,ONDULADA,EXCLUSIVE MADEIRAMENTO,MEDIDA PELA AREA REAL DA COBERTURA</v>
      </c>
      <c r="C2696" s="749" t="s">
        <v>13079</v>
      </c>
      <c r="D2696" s="749" t="s">
        <v>13080</v>
      </c>
      <c r="E2696" s="749" t="s">
        <v>13081</v>
      </c>
      <c r="I2696" s="749" t="s">
        <v>52</v>
      </c>
      <c r="J2696" s="749" t="n">
        <v>9.08</v>
      </c>
    </row>
    <row collapsed="false" customFormat="false" customHeight="true" hidden="true" ht="25.5" outlineLevel="0" r="2697">
      <c r="A2697" s="749" t="s">
        <v>13082</v>
      </c>
      <c r="B2697" s="758" t="str">
        <f aca="false">C2697&amp;D2697&amp;E2697&amp;F2697&amp;G2697&amp;H2697</f>
        <v>REMOCAO DE COBERTURA DE TELHAS DE FIBROCIMENTO CONVENCIONAL,ONDULADA,EXCLUSIVE MADEIRAMENTO,MEDIDA PELA AREA REAL DA COBERTURA</v>
      </c>
      <c r="C2697" s="749" t="s">
        <v>13079</v>
      </c>
      <c r="D2697" s="749" t="s">
        <v>13080</v>
      </c>
      <c r="E2697" s="749" t="s">
        <v>13081</v>
      </c>
      <c r="I2697" s="749" t="s">
        <v>52</v>
      </c>
      <c r="J2697" s="749" t="n">
        <v>7.86</v>
      </c>
    </row>
    <row collapsed="false" customFormat="false" customHeight="true" hidden="true" ht="25.5" outlineLevel="0" r="2698">
      <c r="A2698" s="749" t="s">
        <v>13083</v>
      </c>
      <c r="B2698" s="758" t="str">
        <f aca="false">C2698&amp;D2698&amp;E2698&amp;F2698&amp;G2698&amp;H2698</f>
        <v>REMOCAO DE COBERTURA EM TELHAS COLONIAIS,MEDIDA PELA AREA REAL DE COBERTURA,EXCLUSIVE MADEIRAMENTO</v>
      </c>
      <c r="C2698" s="749" t="s">
        <v>13084</v>
      </c>
      <c r="D2698" s="749" t="s">
        <v>13085</v>
      </c>
      <c r="I2698" s="749" t="s">
        <v>52</v>
      </c>
      <c r="J2698" s="749" t="n">
        <v>15.61</v>
      </c>
    </row>
    <row collapsed="false" customFormat="false" customHeight="true" hidden="true" ht="25.5" outlineLevel="0" r="2699">
      <c r="A2699" s="749" t="s">
        <v>13086</v>
      </c>
      <c r="B2699" s="758" t="str">
        <f aca="false">C2699&amp;D2699&amp;E2699&amp;F2699&amp;G2699&amp;H2699</f>
        <v>REMOCAO DE COBERTURA EM TELHAS COLONIAIS,MEDIDA PELA AREA REAL DE COBERTURA,EXCLUSIVE MADEIRAMENTO</v>
      </c>
      <c r="C2699" s="749" t="s">
        <v>13084</v>
      </c>
      <c r="D2699" s="749" t="s">
        <v>13085</v>
      </c>
      <c r="I2699" s="749" t="s">
        <v>52</v>
      </c>
      <c r="J2699" s="749" t="n">
        <v>13.53</v>
      </c>
    </row>
    <row collapsed="false" customFormat="false" customHeight="true" hidden="true" ht="25.5" outlineLevel="0" r="2700">
      <c r="A2700" s="749" t="s">
        <v>13087</v>
      </c>
      <c r="B2700" s="758" t="str">
        <f aca="false">C2700&amp;D2700&amp;E2700&amp;F2700&amp;G2700&amp;H2700</f>
        <v>REMOCAO DE COBERTURA EM TELHAS FRANCESAS,MEDIDA PELA AREA REAL DE COBERTURA,EXCLUSIVE MADEIRAMENTO</v>
      </c>
      <c r="C2700" s="749" t="s">
        <v>13088</v>
      </c>
      <c r="D2700" s="749" t="s">
        <v>13085</v>
      </c>
      <c r="I2700" s="749" t="s">
        <v>52</v>
      </c>
      <c r="J2700" s="749" t="n">
        <v>12.09</v>
      </c>
    </row>
    <row collapsed="false" customFormat="false" customHeight="true" hidden="true" ht="25.5" outlineLevel="0" r="2701">
      <c r="A2701" s="749" t="s">
        <v>13089</v>
      </c>
      <c r="B2701" s="758" t="str">
        <f aca="false">C2701&amp;D2701&amp;E2701&amp;F2701&amp;G2701&amp;H2701</f>
        <v>REMOCAO DE COBERTURA EM TELHAS FRANCESAS,MEDIDA PELA AREA REAL DE COBERTURA,EXCLUSIVE MADEIRAMENTO</v>
      </c>
      <c r="C2701" s="749" t="s">
        <v>13088</v>
      </c>
      <c r="D2701" s="749" t="s">
        <v>13085</v>
      </c>
      <c r="I2701" s="749" t="s">
        <v>52</v>
      </c>
      <c r="J2701" s="749" t="n">
        <v>10.47</v>
      </c>
    </row>
    <row collapsed="false" customFormat="false" customHeight="true" hidden="true" ht="25.5" outlineLevel="0" r="2702">
      <c r="A2702" s="749" t="s">
        <v>13090</v>
      </c>
      <c r="B2702" s="758" t="str">
        <f aca="false">C2702&amp;D2702&amp;E2702&amp;F2702&amp;G2702&amp;H2702</f>
        <v>REMOCAO DE COBERTURA EM TELHAS DE FIBROCIMENTO,TIPO CALHA,COM 90CM DE LARGURA,INCLUSIVE MADEIRAMENTO,MEDIDO O CONJUNTO PELA AREA REAL DE COBERTURA</v>
      </c>
      <c r="C2702" s="749" t="s">
        <v>13091</v>
      </c>
      <c r="D2702" s="749" t="s">
        <v>13092</v>
      </c>
      <c r="E2702" s="749" t="s">
        <v>13093</v>
      </c>
      <c r="I2702" s="749" t="s">
        <v>52</v>
      </c>
      <c r="J2702" s="749" t="n">
        <v>10.73</v>
      </c>
    </row>
    <row collapsed="false" customFormat="false" customHeight="true" hidden="true" ht="25.5" outlineLevel="0" r="2703">
      <c r="A2703" s="749" t="s">
        <v>13094</v>
      </c>
      <c r="B2703" s="758" t="str">
        <f aca="false">C2703&amp;D2703&amp;E2703&amp;F2703&amp;G2703&amp;H2703</f>
        <v>REMOCAO DE COBERTURA EM TELHAS DE FIBROCIMENTO,TIPO CALHA,COM 90CM DE LARGURA,INCLUSIVE MADEIRAMENTO,MEDIDO O CONJUNTO PELA AREA REAL DE COBERTURA</v>
      </c>
      <c r="C2703" s="749" t="s">
        <v>13091</v>
      </c>
      <c r="D2703" s="749" t="s">
        <v>13092</v>
      </c>
      <c r="E2703" s="749" t="s">
        <v>13093</v>
      </c>
      <c r="I2703" s="749" t="s">
        <v>52</v>
      </c>
      <c r="J2703" s="749" t="n">
        <v>9.29</v>
      </c>
    </row>
    <row collapsed="false" customFormat="false" customHeight="true" hidden="true" ht="25.5" outlineLevel="0" r="2704">
      <c r="A2704" s="749" t="s">
        <v>13095</v>
      </c>
      <c r="B2704" s="758" t="str">
        <f aca="false">C2704&amp;D2704&amp;E2704&amp;F2704&amp;G2704&amp;H2704</f>
        <v>REMOCAO DE COBERTURA EM TELHAS DE FIBROCIMENTO,TIPO CALHA COM 90CM DE LARGURA,OU METALICA,MEDIDA PELA AREA REAL DE COBERTURA,EXCLUSIVE MADEIRAMENTO</v>
      </c>
      <c r="C2704" s="749" t="s">
        <v>13096</v>
      </c>
      <c r="D2704" s="749" t="s">
        <v>13097</v>
      </c>
      <c r="E2704" s="749" t="s">
        <v>13098</v>
      </c>
      <c r="I2704" s="749" t="s">
        <v>52</v>
      </c>
      <c r="J2704" s="749" t="n">
        <v>7.51</v>
      </c>
    </row>
    <row collapsed="false" customFormat="false" customHeight="true" hidden="true" ht="25.5" outlineLevel="0" r="2705">
      <c r="A2705" s="749" t="s">
        <v>13099</v>
      </c>
      <c r="B2705" s="758" t="str">
        <f aca="false">C2705&amp;D2705&amp;E2705&amp;F2705&amp;G2705&amp;H2705</f>
        <v>REMOCAO DE COBERTURA EM TELHAS DE FIBROCIMENTO,TIPO CALHA COM 90CM DE LARGURA,OU METALICA,MEDIDA PELA AREA REAL DE COBERTURA,EXCLUSIVE MADEIRAMENTO</v>
      </c>
      <c r="C2705" s="749" t="s">
        <v>13096</v>
      </c>
      <c r="D2705" s="749" t="s">
        <v>13097</v>
      </c>
      <c r="E2705" s="749" t="s">
        <v>13098</v>
      </c>
      <c r="I2705" s="749" t="s">
        <v>52</v>
      </c>
      <c r="J2705" s="749" t="n">
        <v>6.51</v>
      </c>
    </row>
    <row collapsed="false" customFormat="false" customHeight="true" hidden="true" ht="25.5" outlineLevel="0" r="2706">
      <c r="A2706" s="749" t="s">
        <v>13100</v>
      </c>
      <c r="B2706" s="758" t="str">
        <f aca="false">C2706&amp;D2706&amp;E2706&amp;F2706&amp;G2706&amp;H2706</f>
        <v>REMOCAO DE COBERTURA EM TELHAS DE FIBROCIMENTO TIPO CALHA,COM 43 OU 49CM DE LARGURA,INCLUSIVE MADEIRAMENTO,MEDIDO PELA AREA REAL DE COBERTURA</v>
      </c>
      <c r="C2706" s="749" t="s">
        <v>13101</v>
      </c>
      <c r="D2706" s="749" t="s">
        <v>13102</v>
      </c>
      <c r="E2706" s="749" t="s">
        <v>13103</v>
      </c>
      <c r="I2706" s="749" t="s">
        <v>52</v>
      </c>
      <c r="J2706" s="749" t="n">
        <v>11.59</v>
      </c>
    </row>
    <row collapsed="false" customFormat="false" customHeight="true" hidden="true" ht="25.5" outlineLevel="0" r="2707">
      <c r="A2707" s="749" t="s">
        <v>13104</v>
      </c>
      <c r="B2707" s="758" t="str">
        <f aca="false">C2707&amp;D2707&amp;E2707&amp;F2707&amp;G2707&amp;H2707</f>
        <v>REMOCAO DE COBERTURA EM TELHAS DE FIBROCIMENTO TIPO CALHA,COM 43 OU 49CM DE LARGURA,INCLUSIVE MADEIRAMENTO,MEDIDO PELA AREA REAL DE COBERTURA</v>
      </c>
      <c r="C2707" s="749" t="s">
        <v>13101</v>
      </c>
      <c r="D2707" s="749" t="s">
        <v>13102</v>
      </c>
      <c r="E2707" s="749" t="s">
        <v>13103</v>
      </c>
      <c r="I2707" s="749" t="s">
        <v>52</v>
      </c>
      <c r="J2707" s="749" t="n">
        <v>10.05</v>
      </c>
    </row>
    <row collapsed="false" customFormat="false" customHeight="true" hidden="true" ht="25.5" outlineLevel="0" r="2708">
      <c r="A2708" s="749" t="s">
        <v>13105</v>
      </c>
      <c r="B2708" s="758" t="str">
        <f aca="false">C2708&amp;D2708&amp;E2708&amp;F2708&amp;G2708&amp;H2708</f>
        <v>REMOCAO DE COBERTURA EM TELHAS DE FIBROCIMENTO,TIPO CALHA,COM 43 OU 49CM DE LARGURA,EXCLUSIVE MADEIRAMENTO,MEDIDO PELA AREA REAL DA COBERTURA</v>
      </c>
      <c r="C2708" s="749" t="s">
        <v>13091</v>
      </c>
      <c r="D2708" s="749" t="s">
        <v>13106</v>
      </c>
      <c r="E2708" s="749" t="s">
        <v>13107</v>
      </c>
      <c r="I2708" s="749" t="s">
        <v>52</v>
      </c>
      <c r="J2708" s="749" t="n">
        <v>9.77</v>
      </c>
    </row>
    <row collapsed="false" customFormat="false" customHeight="true" hidden="true" ht="25.5" outlineLevel="0" r="2709">
      <c r="A2709" s="749" t="s">
        <v>13108</v>
      </c>
      <c r="B2709" s="758" t="str">
        <f aca="false">C2709&amp;D2709&amp;E2709&amp;F2709&amp;G2709&amp;H2709</f>
        <v>REMOCAO DE COBERTURA EM TELHAS DE FIBROCIMENTO,TIPO CALHA,COM 43 OU 49CM DE LARGURA,EXCLUSIVE MADEIRAMENTO,MEDIDO PELA AREA REAL DA COBERTURA</v>
      </c>
      <c r="C2709" s="749" t="s">
        <v>13091</v>
      </c>
      <c r="D2709" s="749" t="s">
        <v>13106</v>
      </c>
      <c r="E2709" s="749" t="s">
        <v>13107</v>
      </c>
      <c r="I2709" s="749" t="s">
        <v>52</v>
      </c>
      <c r="J2709" s="749" t="n">
        <v>8.46</v>
      </c>
    </row>
    <row collapsed="false" customFormat="false" customHeight="true" hidden="true" ht="12.75" outlineLevel="0" r="2710">
      <c r="A2710" s="749" t="s">
        <v>13109</v>
      </c>
      <c r="B2710" s="758" t="str">
        <f aca="false">C2710&amp;D2710&amp;E2710&amp;F2710&amp;G2710&amp;H2710</f>
        <v>REMOCAO DE MADEIRAMENTO DE TELHADO EM TELHA CERAMICA</v>
      </c>
      <c r="C2710" s="749" t="s">
        <v>13110</v>
      </c>
      <c r="I2710" s="749" t="s">
        <v>52</v>
      </c>
      <c r="J2710" s="749" t="n">
        <v>26.6</v>
      </c>
    </row>
    <row collapsed="false" customFormat="false" customHeight="true" hidden="true" ht="12.75" outlineLevel="0" r="2711">
      <c r="A2711" s="749" t="s">
        <v>13111</v>
      </c>
      <c r="B2711" s="758" t="str">
        <f aca="false">C2711&amp;D2711&amp;E2711&amp;F2711&amp;G2711&amp;H2711</f>
        <v>REMOCAO DE MADEIRAMENTO DE TELHADO EM TELHA CERAMICA</v>
      </c>
      <c r="C2711" s="749" t="s">
        <v>13110</v>
      </c>
      <c r="I2711" s="749" t="s">
        <v>52</v>
      </c>
      <c r="J2711" s="749" t="n">
        <v>23.05</v>
      </c>
    </row>
    <row collapsed="false" customFormat="false" customHeight="true" hidden="true" ht="25.5" outlineLevel="0" r="2712">
      <c r="A2712" s="749" t="s">
        <v>13112</v>
      </c>
      <c r="B2712" s="758" t="str">
        <f aca="false">C2712&amp;D2712&amp;E2712&amp;F2712&amp;G2712&amp;H2712</f>
        <v>REMOCAO DE COBERTURA EM TELHAS COLONIAIS,INCLUSIVE MADEIRAMENTO,MEDIDO O CONJUNTO PELA AREA REAL DE COBERTURA</v>
      </c>
      <c r="C2712" s="749" t="s">
        <v>13113</v>
      </c>
      <c r="D2712" s="749" t="s">
        <v>13114</v>
      </c>
      <c r="I2712" s="749" t="s">
        <v>52</v>
      </c>
      <c r="J2712" s="749" t="n">
        <v>30.22</v>
      </c>
    </row>
    <row collapsed="false" customFormat="false" customHeight="true" hidden="true" ht="25.5" outlineLevel="0" r="2713">
      <c r="A2713" s="749" t="s">
        <v>89</v>
      </c>
      <c r="B2713" s="758" t="str">
        <f aca="false">C2713&amp;D2713&amp;E2713&amp;F2713&amp;G2713&amp;H2713</f>
        <v>REMOCAO DE COBERTURA EM TELHAS COLONIAIS,INCLUSIVE MADEIRAMENTO,MEDIDO O CONJUNTO PELA AREA REAL DE COBERTURA</v>
      </c>
      <c r="C2713" s="749" t="s">
        <v>13113</v>
      </c>
      <c r="D2713" s="749" t="s">
        <v>13114</v>
      </c>
      <c r="I2713" s="749" t="s">
        <v>52</v>
      </c>
      <c r="J2713" s="749" t="n">
        <v>26.19</v>
      </c>
    </row>
    <row collapsed="false" customFormat="false" customHeight="true" hidden="true" ht="25.5" outlineLevel="0" r="2714">
      <c r="A2714" s="749" t="s">
        <v>13115</v>
      </c>
      <c r="B2714" s="758" t="str">
        <f aca="false">C2714&amp;D2714&amp;E2714&amp;F2714&amp;G2714&amp;H2714</f>
        <v>REMOCAO DE COBERTURA EM TELHAS DE ARDOSIA,INCLUSIVE MADEIRAMENTO,MEDIDO O CONJUNTO PELA AREA REAL DE COBERTURA</v>
      </c>
      <c r="C2714" s="749" t="s">
        <v>13116</v>
      </c>
      <c r="D2714" s="749" t="s">
        <v>13117</v>
      </c>
      <c r="I2714" s="749" t="s">
        <v>52</v>
      </c>
      <c r="J2714" s="749" t="n">
        <v>60.45</v>
      </c>
    </row>
    <row collapsed="false" customFormat="false" customHeight="true" hidden="true" ht="25.5" outlineLevel="0" r="2715">
      <c r="A2715" s="749" t="s">
        <v>13118</v>
      </c>
      <c r="B2715" s="758" t="str">
        <f aca="false">C2715&amp;D2715&amp;E2715&amp;F2715&amp;G2715&amp;H2715</f>
        <v>REMOCAO DE COBERTURA EM TELHAS DE ARDOSIA,INCLUSIVE MADEIRAMENTO,MEDIDO O CONJUNTO PELA AREA REAL DE COBERTURA</v>
      </c>
      <c r="C2715" s="749" t="s">
        <v>13116</v>
      </c>
      <c r="D2715" s="749" t="s">
        <v>13117</v>
      </c>
      <c r="I2715" s="749" t="s">
        <v>52</v>
      </c>
      <c r="J2715" s="749" t="n">
        <v>52.38</v>
      </c>
    </row>
    <row collapsed="false" customFormat="false" customHeight="true" hidden="true" ht="25.5" outlineLevel="0" r="2716">
      <c r="A2716" s="749" t="s">
        <v>13119</v>
      </c>
      <c r="B2716" s="758" t="str">
        <f aca="false">C2716&amp;D2716&amp;E2716&amp;F2716&amp;G2716&amp;H2716</f>
        <v>REMOCAO DE COBERTURA EM TELHAS FRANCESAS,INCLUSIVE MADEIRAMENTO,MEDIDO O CONJUNTO PELA AREA REAL DE COBERTURA</v>
      </c>
      <c r="C2716" s="749" t="s">
        <v>13120</v>
      </c>
      <c r="D2716" s="749" t="s">
        <v>13114</v>
      </c>
      <c r="I2716" s="749" t="s">
        <v>52</v>
      </c>
      <c r="J2716" s="749" t="n">
        <v>27.7</v>
      </c>
    </row>
    <row collapsed="false" customFormat="false" customHeight="true" hidden="true" ht="25.5" outlineLevel="0" r="2717">
      <c r="A2717" s="749" t="s">
        <v>13121</v>
      </c>
      <c r="B2717" s="758" t="str">
        <f aca="false">C2717&amp;D2717&amp;E2717&amp;F2717&amp;G2717&amp;H2717</f>
        <v>REMOCAO DE COBERTURA EM TELHAS FRANCESAS,INCLUSIVE MADEIRAMENTO,MEDIDO O CONJUNTO PELA AREA REAL DE COBERTURA</v>
      </c>
      <c r="C2717" s="749" t="s">
        <v>13120</v>
      </c>
      <c r="D2717" s="749" t="s">
        <v>13114</v>
      </c>
      <c r="I2717" s="749" t="s">
        <v>52</v>
      </c>
      <c r="J2717" s="749" t="n">
        <v>24</v>
      </c>
    </row>
    <row collapsed="false" customFormat="false" customHeight="true" hidden="true" ht="12.75" outlineLevel="0" r="2718">
      <c r="A2718" s="749" t="s">
        <v>13122</v>
      </c>
      <c r="B2718" s="758" t="str">
        <f aca="false">C2718&amp;D2718&amp;E2718&amp;F2718&amp;G2718&amp;H2718</f>
        <v>REMOCAO DE FORRO DE ESTUQUE,GESSO,PLACAS PRENSADAS E SEMELHANTES</v>
      </c>
      <c r="C2718" s="749" t="s">
        <v>13123</v>
      </c>
      <c r="D2718" s="749" t="s">
        <v>9896</v>
      </c>
      <c r="I2718" s="749" t="s">
        <v>52</v>
      </c>
      <c r="J2718" s="749" t="n">
        <v>10.43</v>
      </c>
    </row>
    <row collapsed="false" customFormat="false" customHeight="true" hidden="true" ht="12.75" outlineLevel="0" r="2719">
      <c r="A2719" s="749" t="s">
        <v>13124</v>
      </c>
      <c r="B2719" s="758" t="str">
        <f aca="false">C2719&amp;D2719&amp;E2719&amp;F2719&amp;G2719&amp;H2719</f>
        <v>REMOCAO DE FORRO DE ESTUQUE,GESSO,PLACAS PRENSADAS E SEMELHANTES</v>
      </c>
      <c r="C2719" s="749" t="s">
        <v>13123</v>
      </c>
      <c r="D2719" s="749" t="s">
        <v>9896</v>
      </c>
      <c r="I2719" s="749" t="s">
        <v>52</v>
      </c>
      <c r="J2719" s="749" t="n">
        <v>9.04</v>
      </c>
    </row>
    <row collapsed="false" customFormat="false" customHeight="true" hidden="true" ht="12.75" outlineLevel="0" r="2720">
      <c r="A2720" s="749" t="s">
        <v>13125</v>
      </c>
      <c r="B2720" s="749" t="str">
        <f aca="false">C2720&amp;D2720&amp;E2720&amp;F2720&amp;G2720&amp;H2720</f>
        <v>REMOCAO MANUAL CUIDADOSA DA CAMADA DE CAPEAMENTO DE CONCRETO ARMADO,VISANDO EXPOSICAO DA ARMADURA,USANDO CINZEL,PONTEIRO E ESCOVA DE ACO</v>
      </c>
      <c r="C2720" s="749" t="s">
        <v>13126</v>
      </c>
      <c r="D2720" s="749" t="s">
        <v>13127</v>
      </c>
      <c r="E2720" s="749" t="s">
        <v>13128</v>
      </c>
      <c r="I2720" s="749" t="s">
        <v>2478</v>
      </c>
      <c r="J2720" s="749" t="n">
        <v>2932.21</v>
      </c>
    </row>
    <row collapsed="false" customFormat="false" customHeight="true" hidden="true" ht="12.75" outlineLevel="0" r="2721">
      <c r="A2721" s="749" t="s">
        <v>13129</v>
      </c>
      <c r="B2721" s="749" t="str">
        <f aca="false">C2721&amp;D2721&amp;E2721&amp;F2721&amp;G2721&amp;H2721</f>
        <v>REMOCAO MANUAL CUIDADOSA DA CAMADA DE CAPEAMENTO DE CONCRETO ARMADO,VISANDO EXPOSICAO DA ARMADURA,USANDO CINZEL,PONTEIRO E ESCOVA DE ACO</v>
      </c>
      <c r="C2721" s="749" t="s">
        <v>13126</v>
      </c>
      <c r="D2721" s="749" t="s">
        <v>13127</v>
      </c>
      <c r="E2721" s="749" t="s">
        <v>13128</v>
      </c>
      <c r="I2721" s="749" t="s">
        <v>2478</v>
      </c>
      <c r="J2721" s="749" t="n">
        <v>2540.57</v>
      </c>
    </row>
    <row collapsed="false" customFormat="false" customHeight="true" hidden="true" ht="12.75" outlineLevel="0" r="2722">
      <c r="A2722" s="749" t="s">
        <v>13130</v>
      </c>
      <c r="B2722" s="749" t="str">
        <f aca="false">C2722&amp;D2722&amp;E2722&amp;F2722&amp;G2722&amp;H2722</f>
        <v>REMOCAO MANUAL CUIDADOSA DA CAMADA DE CAPEAMENTO DE CONCRETO ARMADO,VISANDO EXPOSICAO DA ARMADURA,USANDO CINZEL,PONTEIRO E ESCOVA DE ACO,PARA ESPESSURA DE 3CM</v>
      </c>
      <c r="C2722" s="749" t="s">
        <v>13126</v>
      </c>
      <c r="D2722" s="749" t="s">
        <v>13127</v>
      </c>
      <c r="E2722" s="749" t="s">
        <v>13131</v>
      </c>
      <c r="I2722" s="749" t="s">
        <v>52</v>
      </c>
      <c r="J2722" s="749" t="n">
        <v>87.97</v>
      </c>
    </row>
    <row collapsed="false" customFormat="false" customHeight="true" hidden="true" ht="12.75" outlineLevel="0" r="2723">
      <c r="A2723" s="749" t="s">
        <v>13132</v>
      </c>
      <c r="B2723" s="749" t="str">
        <f aca="false">C2723&amp;D2723&amp;E2723&amp;F2723&amp;G2723&amp;H2723</f>
        <v>REMOCAO MANUAL CUIDADOSA DA CAMADA DE CAPEAMENTO DE CONCRETO ARMADO,VISANDO EXPOSICAO DA ARMADURA,USANDO CINZEL,PONTEIRO E ESCOVA DE ACO,PARA ESPESSURA DE 3CM</v>
      </c>
      <c r="C2723" s="749" t="s">
        <v>13126</v>
      </c>
      <c r="D2723" s="749" t="s">
        <v>13127</v>
      </c>
      <c r="E2723" s="749" t="s">
        <v>13131</v>
      </c>
      <c r="I2723" s="749" t="s">
        <v>52</v>
      </c>
      <c r="J2723" s="749" t="n">
        <v>76.22</v>
      </c>
    </row>
    <row collapsed="false" customFormat="false" customHeight="true" hidden="true" ht="12.75" outlineLevel="0" r="2724">
      <c r="A2724" s="749" t="s">
        <v>13133</v>
      </c>
      <c r="B2724" s="749" t="str">
        <f aca="false">C2724&amp;D2724&amp;E2724&amp;F2724&amp;G2724&amp;H2724</f>
        <v>REMOCAO MANUAL CUIDADOSA DA CAMADA DE CAPEAMENTO DE CONCRETO ARMADO,VISANDO EXPOSICAO DA ARMADURA,USANDO CINZEL,PONTEIRO E ESCOVA DE ACO,PARA ESPESSURA DE 5CM</v>
      </c>
      <c r="C2724" s="749" t="s">
        <v>13126</v>
      </c>
      <c r="D2724" s="749" t="s">
        <v>13127</v>
      </c>
      <c r="E2724" s="749" t="s">
        <v>13134</v>
      </c>
      <c r="I2724" s="749" t="s">
        <v>52</v>
      </c>
      <c r="J2724" s="749" t="n">
        <v>146.85</v>
      </c>
    </row>
    <row collapsed="false" customFormat="false" customHeight="true" hidden="true" ht="12.75" outlineLevel="0" r="2725">
      <c r="A2725" s="749" t="s">
        <v>13135</v>
      </c>
      <c r="B2725" s="749" t="str">
        <f aca="false">C2725&amp;D2725&amp;E2725&amp;F2725&amp;G2725&amp;H2725</f>
        <v>REMOCAO MANUAL CUIDADOSA DA CAMADA DE CAPEAMENTO DE CONCRETO ARMADO,VISANDO EXPOSICAO DA ARMADURA,USANDO CINZEL,PONTEIRO E ESCOVA DE ACO,PARA ESPESSURA DE 5CM</v>
      </c>
      <c r="C2725" s="749" t="s">
        <v>13126</v>
      </c>
      <c r="D2725" s="749" t="s">
        <v>13127</v>
      </c>
      <c r="E2725" s="749" t="s">
        <v>13134</v>
      </c>
      <c r="I2725" s="749" t="s">
        <v>52</v>
      </c>
      <c r="J2725" s="749" t="n">
        <v>127.24</v>
      </c>
    </row>
    <row collapsed="false" customFormat="false" customHeight="true" hidden="true" ht="12.75" outlineLevel="0" r="2726">
      <c r="A2726" s="749" t="s">
        <v>13136</v>
      </c>
      <c r="B2726" s="749" t="str">
        <f aca="false">C2726&amp;D2726&amp;E2726&amp;F2726&amp;G2726&amp;H2726</f>
        <v>REMOCAO MANUAL DE PISO DE PEDRA PORTUGUESA,INCLUSIVE BASE DE ASSENTAMENTO</v>
      </c>
      <c r="C2726" s="749" t="s">
        <v>13137</v>
      </c>
      <c r="D2726" s="749" t="s">
        <v>13138</v>
      </c>
      <c r="I2726" s="749" t="s">
        <v>52</v>
      </c>
      <c r="J2726" s="749" t="n">
        <v>15.64</v>
      </c>
    </row>
    <row collapsed="false" customFormat="false" customHeight="true" hidden="true" ht="12.75" outlineLevel="0" r="2727">
      <c r="A2727" s="749" t="s">
        <v>13139</v>
      </c>
      <c r="B2727" s="749" t="str">
        <f aca="false">C2727&amp;D2727&amp;E2727&amp;F2727&amp;G2727&amp;H2727</f>
        <v>REMOCAO MANUAL DE PISO DE PEDRA PORTUGUESA,INCLUSIVE BASE DE ASSENTAMENTO</v>
      </c>
      <c r="C2727" s="749" t="s">
        <v>13137</v>
      </c>
      <c r="D2727" s="749" t="s">
        <v>13138</v>
      </c>
      <c r="I2727" s="749" t="s">
        <v>52</v>
      </c>
      <c r="J2727" s="749" t="n">
        <v>13.56</v>
      </c>
    </row>
    <row collapsed="false" customFormat="false" customHeight="true" hidden="true" ht="12.75" outlineLevel="0" r="2728">
      <c r="A2728" s="749" t="s">
        <v>13140</v>
      </c>
      <c r="B2728" s="749" t="str">
        <f aca="false">C2728&amp;D2728&amp;E2728&amp;F2728&amp;G2728&amp;H2728</f>
        <v>REMOCACO MANUAL DE PASSEIO DE PEDRA PORTUGUESA</v>
      </c>
      <c r="C2728" s="749" t="s">
        <v>13141</v>
      </c>
      <c r="I2728" s="749" t="s">
        <v>52</v>
      </c>
      <c r="J2728" s="749" t="n">
        <v>8.19</v>
      </c>
    </row>
    <row collapsed="false" customFormat="false" customHeight="true" hidden="true" ht="12.75" outlineLevel="0" r="2729">
      <c r="A2729" s="749" t="s">
        <v>13142</v>
      </c>
      <c r="B2729" s="749" t="str">
        <f aca="false">C2729&amp;D2729&amp;E2729&amp;F2729&amp;G2729&amp;H2729</f>
        <v>REMOCACO MANUAL DE PASSEIO DE PEDRA PORTUGUESA</v>
      </c>
      <c r="C2729" s="749" t="s">
        <v>13141</v>
      </c>
      <c r="I2729" s="749" t="s">
        <v>52</v>
      </c>
      <c r="J2729" s="749" t="n">
        <v>7.1</v>
      </c>
    </row>
    <row collapsed="false" customFormat="false" customHeight="true" hidden="true" ht="12.75" outlineLevel="0" r="2730">
      <c r="A2730" s="749" t="s">
        <v>13143</v>
      </c>
      <c r="B2730" s="749" t="str">
        <f aca="false">C2730&amp;D2730&amp;E2730&amp;F2730&amp;G2730&amp;H2730</f>
        <v>REMOCAO MANUAL DE PAVIMENTACAO DE LAJOES DE GRANITO EM PASSEIO</v>
      </c>
      <c r="C2730" s="749" t="s">
        <v>13144</v>
      </c>
      <c r="D2730" s="749" t="s">
        <v>7897</v>
      </c>
      <c r="I2730" s="749" t="s">
        <v>52</v>
      </c>
      <c r="J2730" s="749" t="n">
        <v>17.88</v>
      </c>
    </row>
    <row collapsed="false" customFormat="false" customHeight="true" hidden="true" ht="12.75" outlineLevel="0" r="2731">
      <c r="A2731" s="749" t="s">
        <v>13145</v>
      </c>
      <c r="B2731" s="749" t="str">
        <f aca="false">C2731&amp;D2731&amp;E2731&amp;F2731&amp;G2731&amp;H2731</f>
        <v>REMOCAO MANUAL DE PAVIMENTACAO DE LAJOES DE GRANITO EM PASSEIO</v>
      </c>
      <c r="C2731" s="749" t="s">
        <v>13144</v>
      </c>
      <c r="D2731" s="749" t="s">
        <v>7897</v>
      </c>
      <c r="I2731" s="749" t="s">
        <v>52</v>
      </c>
      <c r="J2731" s="749" t="n">
        <v>15.49</v>
      </c>
    </row>
    <row collapsed="false" customFormat="false" customHeight="true" hidden="true" ht="12.75" outlineLevel="0" r="2732">
      <c r="A2732" s="749" t="s">
        <v>13146</v>
      </c>
      <c r="B2732" s="749" t="str">
        <f aca="false">C2732&amp;D2732&amp;E2732&amp;F2732&amp;G2732&amp;H2732</f>
        <v>REMOCAO DE PLAQUEAMENTO DE CONCRETO</v>
      </c>
      <c r="C2732" s="749" t="s">
        <v>13147</v>
      </c>
      <c r="I2732" s="749" t="s">
        <v>52</v>
      </c>
      <c r="J2732" s="749" t="n">
        <v>5.21</v>
      </c>
    </row>
    <row collapsed="false" customFormat="false" customHeight="true" hidden="true" ht="12.75" outlineLevel="0" r="2733">
      <c r="A2733" s="749" t="s">
        <v>13148</v>
      </c>
      <c r="B2733" s="749" t="str">
        <f aca="false">C2733&amp;D2733&amp;E2733&amp;F2733&amp;G2733&amp;H2733</f>
        <v>REMOCAO DE PLAQUEAMENTO DE CONCRETO</v>
      </c>
      <c r="C2733" s="749" t="s">
        <v>13147</v>
      </c>
      <c r="I2733" s="749" t="s">
        <v>52</v>
      </c>
      <c r="J2733" s="749" t="n">
        <v>4.52</v>
      </c>
    </row>
    <row collapsed="false" customFormat="false" customHeight="true" hidden="true" ht="12.75" outlineLevel="0" r="2734">
      <c r="A2734" s="749" t="s">
        <v>13149</v>
      </c>
      <c r="B2734" s="749" t="str">
        <f aca="false">C2734&amp;D2734&amp;E2734&amp;F2734&amp;G2734&amp;H2734</f>
        <v>REMOCAO CUIDADOSA DE CAMADA DE PROTECAO DE IMPERMEABILIZACAO</v>
      </c>
      <c r="C2734" s="749" t="s">
        <v>13150</v>
      </c>
      <c r="I2734" s="749" t="s">
        <v>52</v>
      </c>
      <c r="J2734" s="749" t="n">
        <v>18.63</v>
      </c>
    </row>
    <row collapsed="false" customFormat="false" customHeight="true" hidden="true" ht="12.75" outlineLevel="0" r="2735">
      <c r="A2735" s="749" t="s">
        <v>13151</v>
      </c>
      <c r="B2735" s="749" t="str">
        <f aca="false">C2735&amp;D2735&amp;E2735&amp;F2735&amp;G2735&amp;H2735</f>
        <v>REMOCAO CUIDADOSA DE CAMADA DE PROTECAO DE IMPERMEABILIZACAO</v>
      </c>
      <c r="C2735" s="749" t="s">
        <v>13150</v>
      </c>
      <c r="I2735" s="749" t="s">
        <v>52</v>
      </c>
      <c r="J2735" s="749" t="n">
        <v>16.14</v>
      </c>
    </row>
    <row collapsed="false" customFormat="false" customHeight="true" hidden="true" ht="12.75" outlineLevel="0" r="2736">
      <c r="A2736" s="749" t="s">
        <v>13152</v>
      </c>
      <c r="B2736" s="749" t="str">
        <f aca="false">C2736&amp;D2736&amp;E2736&amp;F2736&amp;G2736&amp;H2736</f>
        <v>REMOCAO DE CAMADA DE ISOLAMENTO TERMICO DE TERRACO OU DE ENCHIMENTO EM BANHEIROS,ETC</v>
      </c>
      <c r="C2736" s="749" t="s">
        <v>13153</v>
      </c>
      <c r="D2736" s="749" t="s">
        <v>13154</v>
      </c>
      <c r="I2736" s="749" t="s">
        <v>52</v>
      </c>
      <c r="J2736" s="749" t="n">
        <v>31.29</v>
      </c>
    </row>
    <row collapsed="false" customFormat="false" customHeight="true" hidden="true" ht="12.75" outlineLevel="0" r="2737">
      <c r="A2737" s="749" t="s">
        <v>13155</v>
      </c>
      <c r="B2737" s="749" t="str">
        <f aca="false">C2737&amp;D2737&amp;E2737&amp;F2737&amp;G2737&amp;H2737</f>
        <v>REMOCAO DE CAMADA DE ISOLAMENTO TERMICO DE TERRACO OU DE ENCHIMENTO EM BANHEIROS,ETC</v>
      </c>
      <c r="C2737" s="749" t="s">
        <v>13153</v>
      </c>
      <c r="D2737" s="749" t="s">
        <v>13154</v>
      </c>
      <c r="I2737" s="749" t="s">
        <v>52</v>
      </c>
      <c r="J2737" s="749" t="n">
        <v>27.12</v>
      </c>
    </row>
    <row collapsed="false" customFormat="false" customHeight="true" hidden="true" ht="12.75" outlineLevel="0" r="2738">
      <c r="A2738" s="749" t="s">
        <v>13156</v>
      </c>
      <c r="B2738" s="749" t="str">
        <f aca="false">C2738&amp;D2738&amp;E2738&amp;F2738&amp;G2738&amp;H2738</f>
        <v>REMOCAO DE FORRO OU LAMBRI DE FRISOS DE MADEIRA OU PVC,PLACAS DE AGLOMERADO PRENSADO OU SEMELHANTES,INCLUSIVE O ENGRADAMAMENTO</v>
      </c>
      <c r="C2738" s="749" t="s">
        <v>13157</v>
      </c>
      <c r="D2738" s="749" t="s">
        <v>13158</v>
      </c>
      <c r="E2738" s="749" t="s">
        <v>13159</v>
      </c>
      <c r="I2738" s="749" t="s">
        <v>52</v>
      </c>
      <c r="J2738" s="749" t="n">
        <v>6.7</v>
      </c>
    </row>
    <row collapsed="false" customFormat="false" customHeight="true" hidden="true" ht="12.75" outlineLevel="0" r="2739">
      <c r="A2739" s="749" t="s">
        <v>13160</v>
      </c>
      <c r="B2739" s="749" t="str">
        <f aca="false">C2739&amp;D2739&amp;E2739&amp;F2739&amp;G2739&amp;H2739</f>
        <v>REMOCAO DE FORRO OU LAMBRI DE FRISOS DE MADEIRA OU PVC,PLACAS DE AGLOMERADO PRENSADO OU SEMELHANTES,INCLUSIVE O ENGRADAMAMENTO</v>
      </c>
      <c r="C2739" s="749" t="s">
        <v>13157</v>
      </c>
      <c r="D2739" s="749" t="s">
        <v>13158</v>
      </c>
      <c r="E2739" s="749" t="s">
        <v>13159</v>
      </c>
      <c r="I2739" s="749" t="s">
        <v>52</v>
      </c>
      <c r="J2739" s="749" t="n">
        <v>5.81</v>
      </c>
    </row>
    <row collapsed="false" customFormat="false" customHeight="true" hidden="true" ht="12.75" outlineLevel="0" r="2740">
      <c r="A2740" s="749" t="s">
        <v>13161</v>
      </c>
      <c r="B2740" s="749" t="str">
        <f aca="false">C2740&amp;D2740&amp;E2740&amp;F2740&amp;G2740&amp;H2740</f>
        <v>REMOCAO MANUAL DE MATERIAL ROCHOSO,EM BLOCOS DE 15KG,A 1,50M DE ALTURA,REFERINDO-SE O CUSTO AO MATERIAL SOLTO</v>
      </c>
      <c r="C2740" s="749" t="s">
        <v>13162</v>
      </c>
      <c r="D2740" s="749" t="s">
        <v>13163</v>
      </c>
      <c r="I2740" s="749" t="s">
        <v>2478</v>
      </c>
      <c r="J2740" s="749" t="n">
        <v>20.12</v>
      </c>
    </row>
    <row collapsed="false" customFormat="false" customHeight="true" hidden="true" ht="12.75" outlineLevel="0" r="2741">
      <c r="A2741" s="749" t="s">
        <v>13164</v>
      </c>
      <c r="B2741" s="749" t="str">
        <f aca="false">C2741&amp;D2741&amp;E2741&amp;F2741&amp;G2741&amp;H2741</f>
        <v>REMOCAO MANUAL DE MATERIAL ROCHOSO,EM BLOCOS DE 15KG,A 1,50M DE ALTURA,REFERINDO-SE O CUSTO AO MATERIAL SOLTO</v>
      </c>
      <c r="C2741" s="749" t="s">
        <v>13162</v>
      </c>
      <c r="D2741" s="749" t="s">
        <v>13163</v>
      </c>
      <c r="I2741" s="749" t="s">
        <v>2478</v>
      </c>
      <c r="J2741" s="749" t="n">
        <v>17.43</v>
      </c>
    </row>
    <row collapsed="false" customFormat="false" customHeight="true" hidden="true" ht="12.75" outlineLevel="0" r="2742">
      <c r="A2742" s="749" t="s">
        <v>13165</v>
      </c>
      <c r="B2742" s="749" t="str">
        <f aca="false">C2742&amp;D2742&amp;E2742&amp;F2742&amp;G2742&amp;H2742</f>
        <v>REMOCAO MANUAL DE MATERIAL ROCHOSO,EM BLOCOS ATE 15KG,A 2,50M DE DISTANCIA,REFERINDO-SE O CUSTO AO MATERIAL SOLTO</v>
      </c>
      <c r="C2742" s="749" t="s">
        <v>13166</v>
      </c>
      <c r="D2742" s="749" t="s">
        <v>13167</v>
      </c>
      <c r="I2742" s="749" t="s">
        <v>2478</v>
      </c>
      <c r="J2742" s="749" t="n">
        <v>14.9</v>
      </c>
    </row>
    <row collapsed="false" customFormat="false" customHeight="true" hidden="true" ht="12.75" outlineLevel="0" r="2743">
      <c r="A2743" s="749" t="s">
        <v>13168</v>
      </c>
      <c r="B2743" s="749" t="str">
        <f aca="false">C2743&amp;D2743&amp;E2743&amp;F2743&amp;G2743&amp;H2743</f>
        <v>REMOCAO MANUAL DE MATERIAL ROCHOSO,EM BLOCOS ATE 15KG,A 2,50M DE DISTANCIA,REFERINDO-SE O CUSTO AO MATERIAL SOLTO</v>
      </c>
      <c r="C2743" s="749" t="s">
        <v>13166</v>
      </c>
      <c r="D2743" s="749" t="s">
        <v>13167</v>
      </c>
      <c r="I2743" s="749" t="s">
        <v>2478</v>
      </c>
      <c r="J2743" s="749" t="n">
        <v>12.91</v>
      </c>
    </row>
    <row collapsed="false" customFormat="false" customHeight="true" hidden="true" ht="12.75" outlineLevel="0" r="2744">
      <c r="A2744" s="749" t="s">
        <v>13169</v>
      </c>
      <c r="B2744" s="749" t="str">
        <f aca="false">C2744&amp;D2744&amp;E2744&amp;F2744&amp;G2744&amp;H2744</f>
        <v>REMOCAO,A PA,DE CASCALHO E PO DE MATERIAL ROCHOSO,A 1,50M DE ALTURA</v>
      </c>
      <c r="C2744" s="749" t="s">
        <v>13170</v>
      </c>
      <c r="D2744" s="749" t="s">
        <v>13171</v>
      </c>
      <c r="I2744" s="749" t="s">
        <v>2478</v>
      </c>
      <c r="J2744" s="749" t="n">
        <v>29.8</v>
      </c>
    </row>
    <row collapsed="false" customFormat="false" customHeight="true" hidden="true" ht="12.75" outlineLevel="0" r="2745">
      <c r="A2745" s="749" t="s">
        <v>13172</v>
      </c>
      <c r="B2745" s="749" t="str">
        <f aca="false">C2745&amp;D2745&amp;E2745&amp;F2745&amp;G2745&amp;H2745</f>
        <v>REMOCAO,A PA,DE CASCALHO E PO DE MATERIAL ROCHOSO,A 1,50M DE ALTURA</v>
      </c>
      <c r="C2745" s="749" t="s">
        <v>13170</v>
      </c>
      <c r="D2745" s="749" t="s">
        <v>13171</v>
      </c>
      <c r="I2745" s="749" t="s">
        <v>2478</v>
      </c>
      <c r="J2745" s="749" t="n">
        <v>25.83</v>
      </c>
    </row>
    <row collapsed="false" customFormat="false" customHeight="true" hidden="true" ht="12.75" outlineLevel="0" r="2746">
      <c r="A2746" s="749" t="s">
        <v>13173</v>
      </c>
      <c r="B2746" s="749" t="str">
        <f aca="false">C2746&amp;D2746&amp;E2746&amp;F2746&amp;G2746&amp;H2746</f>
        <v>REMOCAO,A PA,DE CASCALHO E PO DE MATERIAL ROCHOSO,A 2,50M DE DISTANCIA</v>
      </c>
      <c r="C2746" s="749" t="s">
        <v>13174</v>
      </c>
      <c r="D2746" s="749" t="s">
        <v>13175</v>
      </c>
      <c r="I2746" s="749" t="s">
        <v>2478</v>
      </c>
      <c r="J2746" s="749" t="n">
        <v>13.41</v>
      </c>
    </row>
    <row collapsed="false" customFormat="false" customHeight="true" hidden="true" ht="12.75" outlineLevel="0" r="2747">
      <c r="A2747" s="749" t="s">
        <v>13176</v>
      </c>
      <c r="B2747" s="749" t="str">
        <f aca="false">C2747&amp;D2747&amp;E2747&amp;F2747&amp;G2747&amp;H2747</f>
        <v>REMOCAO,A PA,DE CASCALHO E PO DE MATERIAL ROCHOSO,A 2,50M DE DISTANCIA</v>
      </c>
      <c r="C2747" s="749" t="s">
        <v>13174</v>
      </c>
      <c r="D2747" s="749" t="s">
        <v>13175</v>
      </c>
      <c r="I2747" s="749" t="s">
        <v>2478</v>
      </c>
      <c r="J2747" s="749" t="n">
        <v>11.62</v>
      </c>
    </row>
    <row collapsed="false" customFormat="false" customHeight="true" hidden="true" ht="12.75" outlineLevel="0" r="2748">
      <c r="A2748" s="749" t="s">
        <v>13177</v>
      </c>
      <c r="B2748" s="749" t="str">
        <f aca="false">C2748&amp;D2748&amp;E2748&amp;F2748&amp;G2748&amp;H2748</f>
        <v>REMOCAO DE PAVIMENTACAO DE LAJOTAS DE CONCRETO,ALTAMENTE VIBRADO,INTERTRAVADO,PRE-FABRICADO</v>
      </c>
      <c r="C2748" s="749" t="s">
        <v>13178</v>
      </c>
      <c r="D2748" s="749" t="s">
        <v>13179</v>
      </c>
      <c r="I2748" s="749" t="s">
        <v>52</v>
      </c>
      <c r="J2748" s="749" t="n">
        <v>5.21</v>
      </c>
    </row>
    <row collapsed="false" customFormat="false" customHeight="true" hidden="true" ht="12.75" outlineLevel="0" r="2749">
      <c r="A2749" s="749" t="s">
        <v>13180</v>
      </c>
      <c r="B2749" s="749" t="str">
        <f aca="false">C2749&amp;D2749&amp;E2749&amp;F2749&amp;G2749&amp;H2749</f>
        <v>REMOCAO DE PAVIMENTACAO DE LAJOTAS DE CONCRETO,ALTAMENTE VIBRADO,INTERTRAVADO,PRE-FABRICADO</v>
      </c>
      <c r="C2749" s="749" t="s">
        <v>13178</v>
      </c>
      <c r="D2749" s="749" t="s">
        <v>13179</v>
      </c>
      <c r="I2749" s="749" t="s">
        <v>52</v>
      </c>
      <c r="J2749" s="749" t="n">
        <v>4.52</v>
      </c>
    </row>
    <row collapsed="false" customFormat="false" customHeight="true" hidden="true" ht="12.75" outlineLevel="0" r="2750">
      <c r="A2750" s="749" t="s">
        <v>13181</v>
      </c>
      <c r="B2750" s="749" t="str">
        <f aca="false">C2750&amp;D2750&amp;E2750&amp;F2750&amp;G2750&amp;H2750</f>
        <v>REMOCAO CUIDADOSA DE PEITORIS,SOLEIRAS OU CHAPINS</v>
      </c>
      <c r="C2750" s="749" t="s">
        <v>13182</v>
      </c>
      <c r="I2750" s="749" t="s">
        <v>236</v>
      </c>
      <c r="J2750" s="749" t="n">
        <v>51.42</v>
      </c>
    </row>
    <row collapsed="false" customFormat="false" customHeight="true" hidden="true" ht="12.75" outlineLevel="0" r="2751">
      <c r="A2751" s="749" t="s">
        <v>13183</v>
      </c>
      <c r="B2751" s="749" t="str">
        <f aca="false">C2751&amp;D2751&amp;E2751&amp;F2751&amp;G2751&amp;H2751</f>
        <v>REMOCAO CUIDADOSA DE PEITORIS,SOLEIRAS OU CHAPINS</v>
      </c>
      <c r="C2751" s="749" t="s">
        <v>13182</v>
      </c>
      <c r="I2751" s="749" t="s">
        <v>236</v>
      </c>
      <c r="J2751" s="749" t="n">
        <v>44.54</v>
      </c>
    </row>
    <row collapsed="false" customFormat="false" customHeight="true" hidden="true" ht="12.75" outlineLevel="0" r="2752">
      <c r="A2752" s="749" t="s">
        <v>13184</v>
      </c>
      <c r="B2752" s="749" t="str">
        <f aca="false">C2752&amp;D2752&amp;E2752&amp;F2752&amp;G2752&amp;H2752</f>
        <v>REMOCAO DE CALHAS E CONDUTORES</v>
      </c>
      <c r="C2752" s="749" t="s">
        <v>13185</v>
      </c>
      <c r="I2752" s="749" t="s">
        <v>236</v>
      </c>
      <c r="J2752" s="749" t="n">
        <v>2.98</v>
      </c>
    </row>
    <row collapsed="false" customFormat="false" customHeight="true" hidden="true" ht="12.75" outlineLevel="0" r="2753">
      <c r="A2753" s="749" t="s">
        <v>13186</v>
      </c>
      <c r="B2753" s="749" t="str">
        <f aca="false">C2753&amp;D2753&amp;E2753&amp;F2753&amp;G2753&amp;H2753</f>
        <v>REMOCAO DE CALHAS E CONDUTORES</v>
      </c>
      <c r="C2753" s="749" t="s">
        <v>13185</v>
      </c>
      <c r="I2753" s="749" t="s">
        <v>236</v>
      </c>
      <c r="J2753" s="749" t="n">
        <v>2.58</v>
      </c>
    </row>
    <row collapsed="false" customFormat="false" customHeight="true" hidden="true" ht="12.75" outlineLevel="0" r="2754">
      <c r="A2754" s="749" t="s">
        <v>13187</v>
      </c>
      <c r="B2754" s="749" t="str">
        <f aca="false">C2754&amp;D2754&amp;E2754&amp;F2754&amp;G2754&amp;H2754</f>
        <v>REMOCAO DE PLACAS DE PISO VINILICO OU DE BORRACHA SINTETICA</v>
      </c>
      <c r="C2754" s="749" t="s">
        <v>13188</v>
      </c>
      <c r="I2754" s="749" t="s">
        <v>52</v>
      </c>
      <c r="J2754" s="749" t="n">
        <v>5.21</v>
      </c>
    </row>
    <row collapsed="false" customFormat="false" customHeight="true" hidden="true" ht="12.75" outlineLevel="0" r="2755">
      <c r="A2755" s="749" t="s">
        <v>13189</v>
      </c>
      <c r="B2755" s="749" t="str">
        <f aca="false">C2755&amp;D2755&amp;E2755&amp;F2755&amp;G2755&amp;H2755</f>
        <v>REMOCAO DE PLACAS DE PISO VINILICO OU DE BORRACHA SINTETICA</v>
      </c>
      <c r="C2755" s="749" t="s">
        <v>13188</v>
      </c>
      <c r="I2755" s="749" t="s">
        <v>52</v>
      </c>
      <c r="J2755" s="749" t="n">
        <v>4.52</v>
      </c>
    </row>
    <row collapsed="false" customFormat="false" customHeight="true" hidden="true" ht="12.75" outlineLevel="0" r="2756">
      <c r="A2756" s="749" t="s">
        <v>13190</v>
      </c>
      <c r="B2756" s="749" t="str">
        <f aca="false">C2756&amp;D2756&amp;E2756&amp;F2756&amp;G2756&amp;H2756</f>
        <v>REMOCAO DE FORRO OU LAMBRI DE FRISOS DE MADEIRA OU PVC,PLACAS DE AGLOMERADO PRENSADO OU SEMELHANTES,EXCLUSIVE O ENGRADAMENTO</v>
      </c>
      <c r="C2756" s="749" t="s">
        <v>13157</v>
      </c>
      <c r="D2756" s="749" t="s">
        <v>13191</v>
      </c>
      <c r="E2756" s="749" t="s">
        <v>13192</v>
      </c>
      <c r="I2756" s="749" t="s">
        <v>52</v>
      </c>
      <c r="J2756" s="749" t="n">
        <v>4.47</v>
      </c>
    </row>
    <row collapsed="false" customFormat="false" customHeight="true" hidden="true" ht="12.75" outlineLevel="0" r="2757">
      <c r="A2757" s="749" t="s">
        <v>13193</v>
      </c>
      <c r="B2757" s="749" t="str">
        <f aca="false">C2757&amp;D2757&amp;E2757&amp;F2757&amp;G2757&amp;H2757</f>
        <v>REMOCAO DE FORRO OU LAMBRI DE FRISOS DE MADEIRA OU PVC,PLACAS DE AGLOMERADO PRENSADO OU SEMELHANTES,EXCLUSIVE O ENGRADAMENTO</v>
      </c>
      <c r="C2757" s="749" t="s">
        <v>13157</v>
      </c>
      <c r="D2757" s="749" t="s">
        <v>13191</v>
      </c>
      <c r="E2757" s="749" t="s">
        <v>13192</v>
      </c>
      <c r="I2757" s="749" t="s">
        <v>52</v>
      </c>
      <c r="J2757" s="749" t="n">
        <v>3.87</v>
      </c>
    </row>
    <row collapsed="false" customFormat="false" customHeight="true" hidden="true" ht="12.75" outlineLevel="0" r="2758">
      <c r="A2758" s="749" t="s">
        <v>13194</v>
      </c>
      <c r="B2758" s="749" t="str">
        <f aca="false">C2758&amp;D2758&amp;E2758&amp;F2758&amp;G2758&amp;H2758</f>
        <v>REMOCAO DE PISO DE TACOS,INCLUSIVE CAMADA DE ARGAMASSA DE ASSENTAMENTO</v>
      </c>
      <c r="C2758" s="749" t="s">
        <v>13195</v>
      </c>
      <c r="D2758" s="749" t="s">
        <v>13196</v>
      </c>
      <c r="I2758" s="749" t="s">
        <v>52</v>
      </c>
      <c r="J2758" s="749" t="n">
        <v>10.43</v>
      </c>
    </row>
    <row collapsed="false" customFormat="false" customHeight="true" hidden="true" ht="12.75" outlineLevel="0" r="2759">
      <c r="A2759" s="749" t="s">
        <v>13197</v>
      </c>
      <c r="B2759" s="749" t="str">
        <f aca="false">C2759&amp;D2759&amp;E2759&amp;F2759&amp;G2759&amp;H2759</f>
        <v>REMOCAO DE PISO DE TACOS,INCLUSIVE CAMADA DE ARGAMASSA DE ASSENTAMENTO</v>
      </c>
      <c r="C2759" s="749" t="s">
        <v>13195</v>
      </c>
      <c r="D2759" s="749" t="s">
        <v>13196</v>
      </c>
      <c r="I2759" s="749" t="s">
        <v>52</v>
      </c>
      <c r="J2759" s="749" t="n">
        <v>9.04</v>
      </c>
    </row>
    <row collapsed="false" customFormat="false" customHeight="true" hidden="true" ht="12.75" outlineLevel="0" r="2760">
      <c r="A2760" s="749" t="s">
        <v>13198</v>
      </c>
      <c r="B2760" s="758" t="str">
        <f aca="false">C2760&amp;D2760&amp;E2760&amp;F2760&amp;G2760&amp;H2760</f>
        <v>REMOCAO DE DIVISORIAS DE MADEIRA,PRE-MOLDADAS,PRENSADAS OU SEMELHANTES</v>
      </c>
      <c r="C2760" s="749" t="s">
        <v>13199</v>
      </c>
      <c r="D2760" s="749" t="s">
        <v>13200</v>
      </c>
      <c r="I2760" s="749" t="s">
        <v>52</v>
      </c>
      <c r="J2760" s="749" t="n">
        <v>7.45</v>
      </c>
    </row>
    <row collapsed="false" customFormat="false" customHeight="true" hidden="true" ht="12.75" outlineLevel="0" r="2761">
      <c r="A2761" s="749" t="s">
        <v>13201</v>
      </c>
      <c r="B2761" s="758" t="str">
        <f aca="false">C2761&amp;D2761&amp;E2761&amp;F2761&amp;G2761&amp;H2761</f>
        <v>REMOCAO DE DIVISORIAS DE MADEIRA,PRE-MOLDADAS,PRENSADAS OU SEMELHANTES</v>
      </c>
      <c r="C2761" s="749" t="s">
        <v>13199</v>
      </c>
      <c r="D2761" s="749" t="s">
        <v>13200</v>
      </c>
      <c r="I2761" s="749" t="s">
        <v>52</v>
      </c>
      <c r="J2761" s="749" t="n">
        <v>6.45</v>
      </c>
    </row>
    <row collapsed="false" customFormat="false" customHeight="true" hidden="true" ht="12.75" outlineLevel="0" r="2762">
      <c r="A2762" s="749" t="s">
        <v>13202</v>
      </c>
      <c r="B2762" s="749" t="str">
        <f aca="false">C2762&amp;D2762&amp;E2762&amp;F2762&amp;G2762&amp;H2762</f>
        <v>REMOCAO DE ESCADA DE MADEIRA</v>
      </c>
      <c r="C2762" s="749" t="s">
        <v>13203</v>
      </c>
      <c r="I2762" s="749" t="s">
        <v>236</v>
      </c>
      <c r="J2762" s="749" t="n">
        <v>50.37</v>
      </c>
    </row>
    <row collapsed="false" customFormat="false" customHeight="true" hidden="true" ht="12.75" outlineLevel="0" r="2763">
      <c r="A2763" s="749" t="s">
        <v>13204</v>
      </c>
      <c r="B2763" s="749" t="str">
        <f aca="false">C2763&amp;D2763&amp;E2763&amp;F2763&amp;G2763&amp;H2763</f>
        <v>REMOCAO DE ESCADA DE MADEIRA</v>
      </c>
      <c r="C2763" s="749" t="s">
        <v>13203</v>
      </c>
      <c r="I2763" s="749" t="s">
        <v>236</v>
      </c>
      <c r="J2763" s="749" t="n">
        <v>43.65</v>
      </c>
    </row>
    <row collapsed="false" customFormat="false" customHeight="true" hidden="true" ht="12.75" outlineLevel="0" r="2764">
      <c r="A2764" s="749" t="s">
        <v>13205</v>
      </c>
      <c r="B2764" s="749" t="str">
        <f aca="false">C2764&amp;D2764&amp;E2764&amp;F2764&amp;G2764&amp;H2764</f>
        <v>REMOCAO DE RODAPES DE MADEIRA,CERAMICA OU SEMELHANTE</v>
      </c>
      <c r="C2764" s="749" t="s">
        <v>13206</v>
      </c>
      <c r="I2764" s="749" t="s">
        <v>236</v>
      </c>
      <c r="J2764" s="749" t="n">
        <v>1.86</v>
      </c>
    </row>
    <row collapsed="false" customFormat="false" customHeight="true" hidden="true" ht="12.75" outlineLevel="0" r="2765">
      <c r="A2765" s="749" t="s">
        <v>13207</v>
      </c>
      <c r="B2765" s="749" t="str">
        <f aca="false">C2765&amp;D2765&amp;E2765&amp;F2765&amp;G2765&amp;H2765</f>
        <v>REMOCAO DE RODAPES DE MADEIRA,CERAMICA OU SEMELHANTE</v>
      </c>
      <c r="C2765" s="749" t="s">
        <v>13206</v>
      </c>
      <c r="I2765" s="749" t="s">
        <v>236</v>
      </c>
      <c r="J2765" s="749" t="n">
        <v>1.61</v>
      </c>
    </row>
    <row collapsed="false" customFormat="false" customHeight="true" hidden="true" ht="12.75" outlineLevel="0" r="2766">
      <c r="A2766" s="749" t="s">
        <v>13208</v>
      </c>
      <c r="B2766" s="749" t="str">
        <f aca="false">C2766&amp;D2766&amp;E2766&amp;F2766&amp;G2766&amp;H2766</f>
        <v>REMOCAO DE FRISOS DE ASSOALHO,EXCLUSIVE BARROTES OU GRAZEPES</v>
      </c>
      <c r="C2766" s="749" t="s">
        <v>13209</v>
      </c>
      <c r="I2766" s="749" t="s">
        <v>52</v>
      </c>
      <c r="J2766" s="749" t="n">
        <v>5.58</v>
      </c>
    </row>
    <row collapsed="false" customFormat="false" customHeight="true" hidden="true" ht="12.75" outlineLevel="0" r="2767">
      <c r="A2767" s="749" t="s">
        <v>13210</v>
      </c>
      <c r="B2767" s="749" t="str">
        <f aca="false">C2767&amp;D2767&amp;E2767&amp;F2767&amp;G2767&amp;H2767</f>
        <v>REMOCAO DE FRISOS DE ASSOALHO,EXCLUSIVE BARROTES OU GRAZEPES</v>
      </c>
      <c r="C2767" s="749" t="s">
        <v>13209</v>
      </c>
      <c r="I2767" s="749" t="s">
        <v>52</v>
      </c>
      <c r="J2767" s="749" t="n">
        <v>4.84</v>
      </c>
    </row>
    <row collapsed="false" customFormat="false" customHeight="true" hidden="true" ht="12.75" outlineLevel="0" r="2768">
      <c r="A2768" s="749" t="s">
        <v>13211</v>
      </c>
      <c r="B2768" s="749" t="str">
        <f aca="false">C2768&amp;D2768&amp;E2768&amp;F2768&amp;G2768&amp;H2768</f>
        <v>REMOCAO DE CARPETE OU TAPETE COLADO NO PISO,INCLUSIVE LIMPEZA DE RESIDUO DE COLA COM PALHA DE ACO</v>
      </c>
      <c r="C2768" s="749" t="s">
        <v>13212</v>
      </c>
      <c r="D2768" s="749" t="s">
        <v>13213</v>
      </c>
      <c r="I2768" s="749" t="s">
        <v>52</v>
      </c>
      <c r="J2768" s="749" t="n">
        <v>11.92</v>
      </c>
    </row>
    <row collapsed="false" customFormat="false" customHeight="true" hidden="true" ht="12.75" outlineLevel="0" r="2769">
      <c r="A2769" s="749" t="s">
        <v>13214</v>
      </c>
      <c r="B2769" s="749" t="str">
        <f aca="false">C2769&amp;D2769&amp;E2769&amp;F2769&amp;G2769&amp;H2769</f>
        <v>REMOCAO DE CARPETE OU TAPETE COLADO NO PISO,INCLUSIVE LIMPEZA DE RESIDUO DE COLA COM PALHA DE ACO</v>
      </c>
      <c r="C2769" s="749" t="s">
        <v>13212</v>
      </c>
      <c r="D2769" s="749" t="s">
        <v>13213</v>
      </c>
      <c r="I2769" s="749" t="s">
        <v>52</v>
      </c>
      <c r="J2769" s="749" t="n">
        <v>10.33</v>
      </c>
    </row>
    <row collapsed="false" customFormat="false" customHeight="true" hidden="true" ht="12.75" outlineLevel="0" r="2770">
      <c r="A2770" s="749" t="s">
        <v>13215</v>
      </c>
      <c r="B2770" s="749" t="str">
        <f aca="false">C2770&amp;D2770&amp;E2770&amp;F2770&amp;G2770&amp;H2770</f>
        <v>REMOCAO DE RIPAS,SEM APROVEITAMENTO DE MATERIAL RETIRADO</v>
      </c>
      <c r="C2770" s="749" t="s">
        <v>13216</v>
      </c>
      <c r="I2770" s="749" t="s">
        <v>236</v>
      </c>
      <c r="J2770" s="749" t="n">
        <v>1.04</v>
      </c>
    </row>
    <row collapsed="false" customFormat="false" customHeight="true" hidden="true" ht="12.75" outlineLevel="0" r="2771">
      <c r="A2771" s="749" t="s">
        <v>13217</v>
      </c>
      <c r="B2771" s="749" t="str">
        <f aca="false">C2771&amp;D2771&amp;E2771&amp;F2771&amp;G2771&amp;H2771</f>
        <v>REMOCAO DE RIPAS,SEM APROVEITAMENTO DE MATERIAL RETIRADO</v>
      </c>
      <c r="C2771" s="749" t="s">
        <v>13216</v>
      </c>
      <c r="I2771" s="749" t="s">
        <v>236</v>
      </c>
      <c r="J2771" s="749" t="n">
        <v>0.9</v>
      </c>
    </row>
    <row collapsed="false" customFormat="false" customHeight="true" hidden="true" ht="12.75" outlineLevel="0" r="2772">
      <c r="A2772" s="749" t="s">
        <v>13218</v>
      </c>
      <c r="B2772" s="749" t="str">
        <f aca="false">C2772&amp;D2772&amp;E2772&amp;F2772&amp;G2772&amp;H2772</f>
        <v>REMOCAO DE PISO DE ARDOSIA,PEDRA SAO TOME,COM A RESPECTIVA CAMADA DE ASSENTAMENTO</v>
      </c>
      <c r="C2772" s="749" t="s">
        <v>13219</v>
      </c>
      <c r="D2772" s="749" t="s">
        <v>13220</v>
      </c>
      <c r="I2772" s="749" t="s">
        <v>52</v>
      </c>
      <c r="J2772" s="749" t="n">
        <v>10.43</v>
      </c>
    </row>
    <row collapsed="false" customFormat="false" customHeight="true" hidden="true" ht="12.75" outlineLevel="0" r="2773">
      <c r="A2773" s="749" t="s">
        <v>13221</v>
      </c>
      <c r="B2773" s="749" t="str">
        <f aca="false">C2773&amp;D2773&amp;E2773&amp;F2773&amp;G2773&amp;H2773</f>
        <v>REMOCAO DE PISO DE ARDOSIA,PEDRA SAO TOME,COM A RESPECTIVA CAMADA DE ASSENTAMENTO</v>
      </c>
      <c r="C2773" s="749" t="s">
        <v>13219</v>
      </c>
      <c r="D2773" s="749" t="s">
        <v>13220</v>
      </c>
      <c r="I2773" s="749" t="s">
        <v>52</v>
      </c>
      <c r="J2773" s="749" t="n">
        <v>9.04</v>
      </c>
    </row>
    <row collapsed="false" customFormat="false" customHeight="true" hidden="true" ht="12.75" outlineLevel="0" r="2774">
      <c r="A2774" s="749" t="s">
        <v>13222</v>
      </c>
      <c r="B2774" s="749" t="str">
        <f aca="false">C2774&amp;D2774&amp;E2774&amp;F2774&amp;G2774&amp;H2774</f>
        <v>REMOCAO DE PLACAS DE MURO PRE-MOLDADO,COM APROVEITAMENTO DOMATERIAL</v>
      </c>
      <c r="C2774" s="749" t="s">
        <v>13223</v>
      </c>
      <c r="D2774" s="749" t="s">
        <v>13224</v>
      </c>
      <c r="I2774" s="749" t="s">
        <v>52</v>
      </c>
      <c r="J2774" s="749" t="n">
        <v>7.45</v>
      </c>
    </row>
    <row collapsed="false" customFormat="false" customHeight="true" hidden="true" ht="12.75" outlineLevel="0" r="2775">
      <c r="A2775" s="749" t="s">
        <v>13225</v>
      </c>
      <c r="B2775" s="749" t="str">
        <f aca="false">C2775&amp;D2775&amp;E2775&amp;F2775&amp;G2775&amp;H2775</f>
        <v>REMOCAO DE PLACAS DE MURO PRE-MOLDADO,COM APROVEITAMENTO DOMATERIAL</v>
      </c>
      <c r="C2775" s="749" t="s">
        <v>13223</v>
      </c>
      <c r="D2775" s="749" t="s">
        <v>13224</v>
      </c>
      <c r="I2775" s="749" t="s">
        <v>52</v>
      </c>
      <c r="J2775" s="749" t="n">
        <v>6.45</v>
      </c>
    </row>
    <row collapsed="false" customFormat="false" customHeight="true" hidden="true" ht="12.75" outlineLevel="0" r="2776">
      <c r="A2776" s="749" t="s">
        <v>13226</v>
      </c>
      <c r="B2776" s="749" t="str">
        <f aca="false">C2776&amp;D2776&amp;E2776&amp;F2776&amp;G2776&amp;H2776</f>
        <v>REMOCAO DE PISO DE MARMORE OU GRANITO</v>
      </c>
      <c r="C2776" s="749" t="s">
        <v>13227</v>
      </c>
      <c r="I2776" s="749" t="s">
        <v>52</v>
      </c>
      <c r="J2776" s="749" t="n">
        <v>8.19</v>
      </c>
    </row>
    <row collapsed="false" customFormat="false" customHeight="true" hidden="true" ht="12.75" outlineLevel="0" r="2777">
      <c r="A2777" s="749" t="s">
        <v>13228</v>
      </c>
      <c r="B2777" s="749" t="str">
        <f aca="false">C2777&amp;D2777&amp;E2777&amp;F2777&amp;G2777&amp;H2777</f>
        <v>REMOCAO DE PISO DE MARMORE OU GRANITO</v>
      </c>
      <c r="C2777" s="749" t="s">
        <v>13227</v>
      </c>
      <c r="I2777" s="749" t="s">
        <v>52</v>
      </c>
      <c r="J2777" s="749" t="n">
        <v>7.1</v>
      </c>
    </row>
    <row collapsed="false" customFormat="false" customHeight="true" hidden="true" ht="12.75" outlineLevel="0" r="2778">
      <c r="A2778" s="749" t="s">
        <v>13229</v>
      </c>
      <c r="B2778" s="749" t="str">
        <f aca="false">C2778&amp;D2778&amp;E2778&amp;F2778&amp;G2778&amp;H2778</f>
        <v>REMOCAO A PA,DE CASCALHO OU LAMA A 1,50M DE ALTURA EM LOGRADOURO(BECO) DE ATE 2,00M,EM FAVELAS</v>
      </c>
      <c r="C2778" s="749" t="s">
        <v>13230</v>
      </c>
      <c r="D2778" s="749" t="s">
        <v>13231</v>
      </c>
      <c r="I2778" s="749" t="s">
        <v>2478</v>
      </c>
      <c r="J2778" s="749" t="n">
        <v>34.27</v>
      </c>
    </row>
    <row collapsed="false" customFormat="false" customHeight="true" hidden="true" ht="12.75" outlineLevel="0" r="2779">
      <c r="A2779" s="749" t="s">
        <v>13232</v>
      </c>
      <c r="B2779" s="749" t="str">
        <f aca="false">C2779&amp;D2779&amp;E2779&amp;F2779&amp;G2779&amp;H2779</f>
        <v>REMOCAO A PA,DE CASCALHO OU LAMA A 1,50M DE ALTURA EM LOGRADOURO(BECO) DE ATE 2,00M,EM FAVELAS</v>
      </c>
      <c r="C2779" s="749" t="s">
        <v>13230</v>
      </c>
      <c r="D2779" s="749" t="s">
        <v>13231</v>
      </c>
      <c r="I2779" s="749" t="s">
        <v>2478</v>
      </c>
      <c r="J2779" s="749" t="n">
        <v>29.7</v>
      </c>
    </row>
    <row collapsed="false" customFormat="false" customHeight="true" hidden="true" ht="12.75" outlineLevel="0" r="2780">
      <c r="A2780" s="749" t="s">
        <v>13233</v>
      </c>
      <c r="B2780" s="749" t="str">
        <f aca="false">C2780&amp;D2780&amp;E2780&amp;F2780&amp;G2780&amp;H2780</f>
        <v>REMOCAO DE TERRA OU ENTULHO,A PA,ATE A DISTANCIA HORIZONTALDE 5,00M</v>
      </c>
      <c r="C2780" s="749" t="s">
        <v>13234</v>
      </c>
      <c r="D2780" s="749" t="s">
        <v>13235</v>
      </c>
      <c r="I2780" s="749" t="s">
        <v>2478</v>
      </c>
      <c r="J2780" s="749" t="n">
        <v>22.35</v>
      </c>
    </row>
    <row collapsed="false" customFormat="false" customHeight="true" hidden="true" ht="12.75" outlineLevel="0" r="2781">
      <c r="A2781" s="749" t="s">
        <v>13236</v>
      </c>
      <c r="B2781" s="749" t="str">
        <f aca="false">C2781&amp;D2781&amp;E2781&amp;F2781&amp;G2781&amp;H2781</f>
        <v>REMOCAO DE TERRA OU ENTULHO,A PA,ATE A DISTANCIA HORIZONTALDE 5,00M</v>
      </c>
      <c r="C2781" s="749" t="s">
        <v>13234</v>
      </c>
      <c r="D2781" s="749" t="s">
        <v>13235</v>
      </c>
      <c r="I2781" s="749" t="s">
        <v>2478</v>
      </c>
      <c r="J2781" s="749" t="n">
        <v>19.37</v>
      </c>
    </row>
    <row collapsed="false" customFormat="false" customHeight="true" hidden="true" ht="12.75" outlineLevel="0" r="2782">
      <c r="A2782" s="749" t="s">
        <v>13237</v>
      </c>
      <c r="B2782" s="749" t="str">
        <f aca="false">C2782&amp;D2782&amp;E2782&amp;F2782&amp;G2782&amp;H2782</f>
        <v>REMOCAO DE PAPEL DE PAREDE,INCLUSIVE LIMPEZA DO EXCESSO DE COLA NA PAREDE</v>
      </c>
      <c r="C2782" s="749" t="s">
        <v>13238</v>
      </c>
      <c r="D2782" s="749" t="s">
        <v>13239</v>
      </c>
      <c r="I2782" s="749" t="s">
        <v>52</v>
      </c>
      <c r="J2782" s="749" t="n">
        <v>2.98</v>
      </c>
    </row>
    <row collapsed="false" customFormat="false" customHeight="true" hidden="true" ht="12.75" outlineLevel="0" r="2783">
      <c r="A2783" s="749" t="s">
        <v>13240</v>
      </c>
      <c r="B2783" s="749" t="str">
        <f aca="false">C2783&amp;D2783&amp;E2783&amp;F2783&amp;G2783&amp;H2783</f>
        <v>REMOCAO DE PAPEL DE PAREDE,INCLUSIVE LIMPEZA DO EXCESSO DE COLA NA PAREDE</v>
      </c>
      <c r="C2783" s="749" t="s">
        <v>13238</v>
      </c>
      <c r="D2783" s="749" t="s">
        <v>13239</v>
      </c>
      <c r="I2783" s="749" t="s">
        <v>52</v>
      </c>
      <c r="J2783" s="749" t="n">
        <v>2.58</v>
      </c>
    </row>
    <row collapsed="false" customFormat="false" customHeight="true" hidden="true" ht="12.75" outlineLevel="0" r="2784">
      <c r="A2784" s="749" t="s">
        <v>13241</v>
      </c>
      <c r="B2784" s="749" t="str">
        <f aca="false">C2784&amp;D2784&amp;E2784&amp;F2784&amp;G2784&amp;H2784</f>
        <v>REMOCAO DE PISO ELEVADO EM PLACAS</v>
      </c>
      <c r="C2784" s="749" t="s">
        <v>13242</v>
      </c>
      <c r="I2784" s="749" t="s">
        <v>52</v>
      </c>
      <c r="J2784" s="749" t="n">
        <v>8.19</v>
      </c>
    </row>
    <row collapsed="false" customFormat="false" customHeight="true" hidden="true" ht="12.75" outlineLevel="0" r="2785">
      <c r="A2785" s="749" t="s">
        <v>13243</v>
      </c>
      <c r="B2785" s="749" t="str">
        <f aca="false">C2785&amp;D2785&amp;E2785&amp;F2785&amp;G2785&amp;H2785</f>
        <v>REMOCAO DE PISO ELEVADO EM PLACAS</v>
      </c>
      <c r="C2785" s="749" t="s">
        <v>13242</v>
      </c>
      <c r="I2785" s="749" t="s">
        <v>52</v>
      </c>
      <c r="J2785" s="749" t="n">
        <v>7.1</v>
      </c>
    </row>
    <row collapsed="false" customFormat="false" customHeight="true" hidden="true" ht="12.75" outlineLevel="0" r="2786">
      <c r="A2786" s="749" t="s">
        <v>13244</v>
      </c>
      <c r="B2786" s="749" t="str">
        <f aca="false">C2786&amp;D2786&amp;E2786&amp;F2786&amp;G2786&amp;H2786</f>
        <v>REMOCAO DE REVESTIMENTO LAMINADO MELAMINICO EM PAREDES,INCLUSIVE RETIRADA DA COLA</v>
      </c>
      <c r="C2786" s="749" t="s">
        <v>13245</v>
      </c>
      <c r="D2786" s="749" t="s">
        <v>13246</v>
      </c>
      <c r="I2786" s="749" t="s">
        <v>52</v>
      </c>
      <c r="J2786" s="749" t="n">
        <v>8.19</v>
      </c>
    </row>
    <row collapsed="false" customFormat="false" customHeight="true" hidden="true" ht="12.75" outlineLevel="0" r="2787">
      <c r="A2787" s="749" t="s">
        <v>13247</v>
      </c>
      <c r="B2787" s="749" t="str">
        <f aca="false">C2787&amp;D2787&amp;E2787&amp;F2787&amp;G2787&amp;H2787</f>
        <v>REMOCAO DE REVESTIMENTO LAMINADO MELAMINICO EM PAREDES,INCLUSIVE RETIRADA DA COLA</v>
      </c>
      <c r="C2787" s="749" t="s">
        <v>13245</v>
      </c>
      <c r="D2787" s="749" t="s">
        <v>13246</v>
      </c>
      <c r="I2787" s="749" t="s">
        <v>52</v>
      </c>
      <c r="J2787" s="749" t="n">
        <v>7.1</v>
      </c>
    </row>
    <row collapsed="false" customFormat="false" customHeight="true" hidden="true" ht="12.75" outlineLevel="0" r="2788">
      <c r="A2788" s="749" t="s">
        <v>13248</v>
      </c>
      <c r="B2788" s="749" t="str">
        <f aca="false">C2788&amp;D2788&amp;E2788&amp;F2788&amp;G2788&amp;H2788</f>
        <v>REMOCAO DE REVESTIMENTO LAMINADO MELAMINICO EM PISOS,INCLUSIVE RETIRADA DA COLA</v>
      </c>
      <c r="C2788" s="749" t="s">
        <v>13249</v>
      </c>
      <c r="D2788" s="749" t="s">
        <v>13250</v>
      </c>
      <c r="I2788" s="749" t="s">
        <v>52</v>
      </c>
      <c r="J2788" s="749" t="n">
        <v>6.7</v>
      </c>
    </row>
    <row collapsed="false" customFormat="false" customHeight="true" hidden="true" ht="12.75" outlineLevel="0" r="2789">
      <c r="A2789" s="749" t="s">
        <v>13251</v>
      </c>
      <c r="B2789" s="749" t="str">
        <f aca="false">C2789&amp;D2789&amp;E2789&amp;F2789&amp;G2789&amp;H2789</f>
        <v>REMOCAO DE REVESTIMENTO LAMINADO MELAMINICO EM PISOS,INCLUSIVE RETIRADA DA COLA</v>
      </c>
      <c r="C2789" s="749" t="s">
        <v>13249</v>
      </c>
      <c r="D2789" s="749" t="s">
        <v>13250</v>
      </c>
      <c r="I2789" s="749" t="s">
        <v>52</v>
      </c>
      <c r="J2789" s="749" t="n">
        <v>5.81</v>
      </c>
    </row>
    <row collapsed="false" customFormat="false" customHeight="true" hidden="true" ht="12.75" outlineLevel="0" r="2790">
      <c r="A2790" s="749" t="s">
        <v>13252</v>
      </c>
      <c r="B2790" s="749" t="str">
        <f aca="false">C2790&amp;D2790&amp;E2790&amp;F2790&amp;G2790&amp;H2790</f>
        <v>REMOCAO DE JUNTA DE DILATACAO E VEDACAO</v>
      </c>
      <c r="C2790" s="749" t="s">
        <v>13253</v>
      </c>
      <c r="I2790" s="749" t="s">
        <v>236</v>
      </c>
      <c r="J2790" s="749" t="n">
        <v>1.49</v>
      </c>
    </row>
    <row collapsed="false" customFormat="false" customHeight="true" hidden="true" ht="12.75" outlineLevel="0" r="2791">
      <c r="A2791" s="749" t="s">
        <v>13254</v>
      </c>
      <c r="B2791" s="749" t="str">
        <f aca="false">C2791&amp;D2791&amp;E2791&amp;F2791&amp;G2791&amp;H2791</f>
        <v>REMOCAO DE JUNTA DE DILATACAO E VEDACAO</v>
      </c>
      <c r="C2791" s="749" t="s">
        <v>13253</v>
      </c>
      <c r="I2791" s="749" t="s">
        <v>236</v>
      </c>
      <c r="J2791" s="749" t="n">
        <v>1.29</v>
      </c>
    </row>
    <row collapsed="false" customFormat="false" customHeight="true" hidden="true" ht="12.75" outlineLevel="0" r="2792">
      <c r="A2792" s="749" t="s">
        <v>13255</v>
      </c>
      <c r="B2792" s="758" t="str">
        <f aca="false">C2792&amp;D2792&amp;E2792&amp;F2792&amp;G2792&amp;H2792</f>
        <v>REMOCAO CUIDADOSA DE DIVISORIA DE GRANITO</v>
      </c>
      <c r="C2792" s="749" t="s">
        <v>13256</v>
      </c>
      <c r="I2792" s="749" t="s">
        <v>52</v>
      </c>
      <c r="J2792" s="749" t="n">
        <v>31.35</v>
      </c>
    </row>
    <row collapsed="false" customFormat="false" customHeight="true" hidden="true" ht="12.75" outlineLevel="0" r="2793">
      <c r="A2793" s="749" t="s">
        <v>13257</v>
      </c>
      <c r="B2793" s="758" t="str">
        <f aca="false">C2793&amp;D2793&amp;E2793&amp;F2793&amp;G2793&amp;H2793</f>
        <v>REMOCAO CUIDADOSA DE DIVISORIA DE GRANITO</v>
      </c>
      <c r="C2793" s="749" t="s">
        <v>13256</v>
      </c>
      <c r="I2793" s="749" t="s">
        <v>52</v>
      </c>
      <c r="J2793" s="749" t="n">
        <v>27.17</v>
      </c>
    </row>
    <row collapsed="false" customFormat="false" customHeight="true" hidden="true" ht="12.75" outlineLevel="0" r="2794">
      <c r="A2794" s="749" t="s">
        <v>13258</v>
      </c>
      <c r="B2794" s="758" t="str">
        <f aca="false">C2794&amp;D2794&amp;E2794&amp;F2794&amp;G2794&amp;H2794</f>
        <v>REMOCAO CUIDADOSA DE DIVISORIA DE MARMORE</v>
      </c>
      <c r="C2794" s="749" t="s">
        <v>13259</v>
      </c>
      <c r="I2794" s="749" t="s">
        <v>52</v>
      </c>
      <c r="J2794" s="749" t="n">
        <v>32.38</v>
      </c>
    </row>
    <row collapsed="false" customFormat="false" customHeight="true" hidden="true" ht="12.75" outlineLevel="0" r="2795">
      <c r="A2795" s="749" t="s">
        <v>13260</v>
      </c>
      <c r="B2795" s="758" t="str">
        <f aca="false">C2795&amp;D2795&amp;E2795&amp;F2795&amp;G2795&amp;H2795</f>
        <v>REMOCAO CUIDADOSA DE DIVISORIA DE MARMORE</v>
      </c>
      <c r="C2795" s="749" t="s">
        <v>13259</v>
      </c>
      <c r="I2795" s="749" t="s">
        <v>52</v>
      </c>
      <c r="J2795" s="749" t="n">
        <v>28.06</v>
      </c>
    </row>
    <row collapsed="false" customFormat="false" customHeight="true" hidden="true" ht="12.75" outlineLevel="0" r="2796">
      <c r="A2796" s="749" t="s">
        <v>13261</v>
      </c>
      <c r="B2796" s="749" t="str">
        <f aca="false">C2796&amp;D2796&amp;E2796&amp;F2796&amp;G2796&amp;H2796</f>
        <v>REMOCAO DE REVESTIMENTO DE LENCOL DE CHUMBO EM PAREDES</v>
      </c>
      <c r="C2796" s="749" t="s">
        <v>13262</v>
      </c>
      <c r="I2796" s="749" t="s">
        <v>52</v>
      </c>
      <c r="J2796" s="749" t="n">
        <v>35.18</v>
      </c>
    </row>
    <row collapsed="false" customFormat="false" customHeight="true" hidden="true" ht="12.75" outlineLevel="0" r="2797">
      <c r="A2797" s="749" t="s">
        <v>13263</v>
      </c>
      <c r="B2797" s="749" t="str">
        <f aca="false">C2797&amp;D2797&amp;E2797&amp;F2797&amp;G2797&amp;H2797</f>
        <v>REMOCAO DE REVESTIMENTO DE LENCOL DE CHUMBO EM PAREDES</v>
      </c>
      <c r="C2797" s="749" t="s">
        <v>13262</v>
      </c>
      <c r="I2797" s="749" t="s">
        <v>52</v>
      </c>
      <c r="J2797" s="749" t="n">
        <v>30.49</v>
      </c>
    </row>
    <row collapsed="false" customFormat="false" customHeight="true" hidden="true" ht="12.75" outlineLevel="0" r="2798">
      <c r="A2798" s="749" t="s">
        <v>13264</v>
      </c>
      <c r="B2798" s="749" t="str">
        <f aca="false">C2798&amp;D2798&amp;E2798&amp;F2798&amp;G2798&amp;H2798</f>
        <v>REMOCAO DE LEITO FILTRANTE</v>
      </c>
      <c r="C2798" s="749" t="s">
        <v>13265</v>
      </c>
      <c r="I2798" s="749" t="s">
        <v>2478</v>
      </c>
      <c r="J2798" s="749" t="n">
        <v>18.77</v>
      </c>
    </row>
    <row collapsed="false" customFormat="false" customHeight="true" hidden="true" ht="12.75" outlineLevel="0" r="2799">
      <c r="A2799" s="749" t="s">
        <v>13266</v>
      </c>
      <c r="B2799" s="749" t="str">
        <f aca="false">C2799&amp;D2799&amp;E2799&amp;F2799&amp;G2799&amp;H2799</f>
        <v>REMOCAO DE LEITO FILTRANTE</v>
      </c>
      <c r="C2799" s="749" t="s">
        <v>13265</v>
      </c>
      <c r="I2799" s="749" t="s">
        <v>2478</v>
      </c>
      <c r="J2799" s="749" t="n">
        <v>16.27</v>
      </c>
    </row>
    <row collapsed="false" customFormat="false" customHeight="true" hidden="true" ht="12.75" outlineLevel="0" r="2800">
      <c r="A2800" s="749" t="s">
        <v>13267</v>
      </c>
      <c r="B2800" s="749" t="str">
        <f aca="false">C2800&amp;D2800&amp;E2800&amp;F2800&amp;G2800&amp;H2800</f>
        <v>REMOCAO DE TUBULACAO DE ACO,EXCLUSIVE ESCAVACAO E REATERRO</v>
      </c>
      <c r="C2800" s="749" t="s">
        <v>13268</v>
      </c>
      <c r="I2800" s="749" t="s">
        <v>1404</v>
      </c>
      <c r="J2800" s="749" t="n">
        <v>0.24</v>
      </c>
    </row>
    <row collapsed="false" customFormat="false" customHeight="true" hidden="true" ht="12.75" outlineLevel="0" r="2801">
      <c r="A2801" s="749" t="s">
        <v>13269</v>
      </c>
      <c r="B2801" s="749" t="str">
        <f aca="false">C2801&amp;D2801&amp;E2801&amp;F2801&amp;G2801&amp;H2801</f>
        <v>REMOCAO DE TUBULACAO DE ACO,EXCLUSIVE ESCAVACAO E REATERRO</v>
      </c>
      <c r="C2801" s="749" t="s">
        <v>13268</v>
      </c>
      <c r="I2801" s="749" t="s">
        <v>1404</v>
      </c>
      <c r="J2801" s="749" t="n">
        <v>0.21</v>
      </c>
    </row>
    <row collapsed="false" customFormat="false" customHeight="true" hidden="true" ht="12.75" outlineLevel="0" r="2802">
      <c r="A2802" s="749" t="s">
        <v>13270</v>
      </c>
      <c r="B2802" s="749" t="str">
        <f aca="false">C2802&amp;D2802&amp;E2802&amp;F2802&amp;G2802&amp;H2802</f>
        <v>REMOCAO DE TUBULACAO DE FERRO FUNDIDO COM D.N DE 50 A 300MM,EXCLUSIVE ESCAVACAO E REATERRO</v>
      </c>
      <c r="C2802" s="749" t="s">
        <v>13271</v>
      </c>
      <c r="D2802" s="749" t="s">
        <v>13272</v>
      </c>
      <c r="I2802" s="749" t="s">
        <v>236</v>
      </c>
      <c r="J2802" s="749" t="n">
        <v>37.95</v>
      </c>
    </row>
    <row collapsed="false" customFormat="false" customHeight="true" hidden="true" ht="12.75" outlineLevel="0" r="2803">
      <c r="A2803" s="749" t="s">
        <v>13273</v>
      </c>
      <c r="B2803" s="749" t="str">
        <f aca="false">C2803&amp;D2803&amp;E2803&amp;F2803&amp;G2803&amp;H2803</f>
        <v>REMOCAO DE TUBULACAO DE FERRO FUNDIDO COM D.N DE 50 A 300MM,EXCLUSIVE ESCAVACAO E REATERRO</v>
      </c>
      <c r="C2803" s="749" t="s">
        <v>13271</v>
      </c>
      <c r="D2803" s="749" t="s">
        <v>13272</v>
      </c>
      <c r="I2803" s="749" t="s">
        <v>236</v>
      </c>
      <c r="J2803" s="749" t="n">
        <v>32.88</v>
      </c>
    </row>
    <row collapsed="false" customFormat="false" customHeight="true" hidden="true" ht="12.75" outlineLevel="0" r="2804">
      <c r="A2804" s="749" t="s">
        <v>13274</v>
      </c>
      <c r="B2804" s="749" t="str">
        <f aca="false">C2804&amp;D2804&amp;E2804&amp;F2804&amp;G2804&amp;H2804</f>
        <v>REMOCAO DE TUBULACAO DE FERRO FUNDIDO COM D.N DE 400 A 600MM,EXCLUSIVE ESCAVACAO E REATERRO</v>
      </c>
      <c r="C2804" s="749" t="s">
        <v>13275</v>
      </c>
      <c r="D2804" s="749" t="s">
        <v>13276</v>
      </c>
      <c r="I2804" s="749" t="s">
        <v>236</v>
      </c>
      <c r="J2804" s="749" t="n">
        <v>76.26</v>
      </c>
    </row>
    <row collapsed="false" customFormat="false" customHeight="true" hidden="true" ht="12.75" outlineLevel="0" r="2805">
      <c r="A2805" s="749" t="s">
        <v>13277</v>
      </c>
      <c r="B2805" s="749" t="str">
        <f aca="false">C2805&amp;D2805&amp;E2805&amp;F2805&amp;G2805&amp;H2805</f>
        <v>REMOCAO DE TUBULACAO DE FERRO FUNDIDO COM D.N DE 400 A 600MM,EXCLUSIVE ESCAVACAO E REATERRO</v>
      </c>
      <c r="C2805" s="749" t="s">
        <v>13275</v>
      </c>
      <c r="D2805" s="749" t="s">
        <v>13276</v>
      </c>
      <c r="I2805" s="749" t="s">
        <v>236</v>
      </c>
      <c r="J2805" s="749" t="n">
        <v>66.08</v>
      </c>
    </row>
    <row collapsed="false" customFormat="false" customHeight="true" hidden="true" ht="12.75" outlineLevel="0" r="2806">
      <c r="A2806" s="749" t="s">
        <v>13278</v>
      </c>
      <c r="B2806" s="749" t="str">
        <f aca="false">C2806&amp;D2806&amp;E2806&amp;F2806&amp;G2806&amp;H2806</f>
        <v>REMOCAO DE TUBULACAO DE FERRO FUNDIDO COM D.N DE 700 A 1200MM,EXCLUSIVE ESCAVACAO E REATERRO</v>
      </c>
      <c r="C2806" s="749" t="s">
        <v>13279</v>
      </c>
      <c r="D2806" s="749" t="s">
        <v>13280</v>
      </c>
      <c r="I2806" s="749" t="s">
        <v>236</v>
      </c>
      <c r="J2806" s="749" t="n">
        <v>186.23</v>
      </c>
    </row>
    <row collapsed="false" customFormat="false" customHeight="true" hidden="true" ht="12.75" outlineLevel="0" r="2807">
      <c r="A2807" s="749" t="s">
        <v>13281</v>
      </c>
      <c r="B2807" s="749" t="str">
        <f aca="false">C2807&amp;D2807&amp;E2807&amp;F2807&amp;G2807&amp;H2807</f>
        <v>REMOCAO DE TUBULACAO DE FERRO FUNDIDO COM D.N DE 700 A 1200MM,EXCLUSIVE ESCAVACAO E REATERRO</v>
      </c>
      <c r="C2807" s="749" t="s">
        <v>13279</v>
      </c>
      <c r="D2807" s="749" t="s">
        <v>13280</v>
      </c>
      <c r="I2807" s="749" t="s">
        <v>236</v>
      </c>
      <c r="J2807" s="749" t="n">
        <v>161.35</v>
      </c>
    </row>
    <row collapsed="false" customFormat="false" customHeight="true" hidden="true" ht="12.75" outlineLevel="0" r="2808">
      <c r="A2808" s="749" t="s">
        <v>13282</v>
      </c>
      <c r="B2808" s="749" t="str">
        <f aca="false">C2808&amp;D2808&amp;E2808&amp;F2808&amp;G2808&amp;H2808</f>
        <v>REMOCAO DE TUBO DE CONCRETO COM D.N ACIMA DE 1500MM</v>
      </c>
      <c r="C2808" s="749" t="s">
        <v>13283</v>
      </c>
      <c r="I2808" s="749" t="s">
        <v>236</v>
      </c>
      <c r="J2808" s="749" t="n">
        <v>87.23</v>
      </c>
    </row>
    <row collapsed="false" customFormat="false" customHeight="true" hidden="true" ht="12.75" outlineLevel="0" r="2809">
      <c r="A2809" s="749" t="s">
        <v>13284</v>
      </c>
      <c r="B2809" s="749" t="str">
        <f aca="false">C2809&amp;D2809&amp;E2809&amp;F2809&amp;G2809&amp;H2809</f>
        <v>REMOCAO DE TUBO DE CONCRETO COM D.N ACIMA DE 1500MM</v>
      </c>
      <c r="C2809" s="749" t="s">
        <v>13283</v>
      </c>
      <c r="I2809" s="749" t="s">
        <v>236</v>
      </c>
      <c r="J2809" s="749" t="n">
        <v>76.01</v>
      </c>
    </row>
    <row collapsed="false" customFormat="false" customHeight="true" hidden="true" ht="12.75" outlineLevel="0" r="2810">
      <c r="A2810" s="749" t="s">
        <v>13285</v>
      </c>
      <c r="B2810" s="749" t="str">
        <f aca="false">C2810&amp;D2810&amp;E2810&amp;F2810&amp;G2810&amp;H2810</f>
        <v>REMOCAO DE VIDRO ATE 0,30X0,30M COM LIMPEZA LOCAL</v>
      </c>
      <c r="C2810" s="749" t="s">
        <v>13286</v>
      </c>
      <c r="I2810" s="749" t="s">
        <v>52</v>
      </c>
      <c r="J2810" s="749" t="n">
        <v>13.62</v>
      </c>
    </row>
    <row collapsed="false" customFormat="false" customHeight="true" hidden="true" ht="12.75" outlineLevel="0" r="2811">
      <c r="A2811" s="749" t="s">
        <v>13287</v>
      </c>
      <c r="B2811" s="749" t="str">
        <f aca="false">C2811&amp;D2811&amp;E2811&amp;F2811&amp;G2811&amp;H2811</f>
        <v>REMOCAO DE VIDRO ATE 0,30X0,30M COM LIMPEZA LOCAL</v>
      </c>
      <c r="C2811" s="749" t="s">
        <v>13286</v>
      </c>
      <c r="I2811" s="749" t="s">
        <v>52</v>
      </c>
      <c r="J2811" s="749" t="n">
        <v>11.8</v>
      </c>
    </row>
    <row collapsed="false" customFormat="false" customHeight="true" hidden="true" ht="12.75" outlineLevel="0" r="2812">
      <c r="A2812" s="749" t="s">
        <v>13288</v>
      </c>
      <c r="B2812" s="749" t="str">
        <f aca="false">C2812&amp;D2812&amp;E2812&amp;F2812&amp;G2812&amp;H2812</f>
        <v>REMOCAO DE VIDRO ACIMA DE 0,30X0,30M,COM LIMPEZA LOCAL</v>
      </c>
      <c r="C2812" s="749" t="s">
        <v>13289</v>
      </c>
      <c r="I2812" s="749" t="s">
        <v>52</v>
      </c>
      <c r="J2812" s="749" t="n">
        <v>10.64</v>
      </c>
    </row>
    <row collapsed="false" customFormat="false" customHeight="true" hidden="true" ht="12.75" outlineLevel="0" r="2813">
      <c r="A2813" s="749" t="s">
        <v>13290</v>
      </c>
      <c r="B2813" s="749" t="str">
        <f aca="false">C2813&amp;D2813&amp;E2813&amp;F2813&amp;G2813&amp;H2813</f>
        <v>REMOCAO DE VIDRO ACIMA DE 0,30X0,30M,COM LIMPEZA LOCAL</v>
      </c>
      <c r="C2813" s="749" t="s">
        <v>13289</v>
      </c>
      <c r="I2813" s="749" t="s">
        <v>52</v>
      </c>
      <c r="J2813" s="749" t="n">
        <v>9.22</v>
      </c>
    </row>
    <row collapsed="false" customFormat="false" customHeight="true" hidden="true" ht="12.75" outlineLevel="0" r="2814">
      <c r="A2814" s="749" t="s">
        <v>13291</v>
      </c>
      <c r="B2814" s="749" t="str">
        <f aca="false">C2814&amp;D2814&amp;E2814&amp;F2814&amp;G2814&amp;H2814</f>
        <v>REMOCAO DE CERCA DE ARAME FARPADO E MOIROES,EXCLUSIVE TRANSPORTE</v>
      </c>
      <c r="C2814" s="749" t="s">
        <v>13292</v>
      </c>
      <c r="D2814" s="749" t="s">
        <v>13293</v>
      </c>
      <c r="I2814" s="749" t="s">
        <v>236</v>
      </c>
      <c r="J2814" s="749" t="n">
        <v>2.23</v>
      </c>
    </row>
    <row collapsed="false" customFormat="false" customHeight="true" hidden="true" ht="12.75" outlineLevel="0" r="2815">
      <c r="A2815" s="749" t="s">
        <v>13294</v>
      </c>
      <c r="B2815" s="749" t="str">
        <f aca="false">C2815&amp;D2815&amp;E2815&amp;F2815&amp;G2815&amp;H2815</f>
        <v>REMOCAO DE CERCA DE ARAME FARPADO E MOIROES,EXCLUSIVE TRANSPORTE</v>
      </c>
      <c r="C2815" s="749" t="s">
        <v>13292</v>
      </c>
      <c r="D2815" s="749" t="s">
        <v>13293</v>
      </c>
      <c r="I2815" s="749" t="s">
        <v>236</v>
      </c>
      <c r="J2815" s="749" t="n">
        <v>1.93</v>
      </c>
    </row>
    <row collapsed="false" customFormat="false" customHeight="true" hidden="true" ht="25.5" outlineLevel="0" r="2816">
      <c r="A2816" s="749" t="s">
        <v>13295</v>
      </c>
      <c r="B2816" s="758" t="str">
        <f aca="false">C2816&amp;D2816&amp;E2816&amp;F2816&amp;G2816&amp;H2816</f>
        <v>ARRANCAMENTO DE BARROTEAMENTO DE DIMENSOES ATE 3"X9" OU DE GRAZEPES CHUMBADOS EM PISOS OU PAREDES,SEM APROVEITAMENTO DOMATERIAL RETIRADO</v>
      </c>
      <c r="C2816" s="749" t="s">
        <v>13296</v>
      </c>
      <c r="D2816" s="749" t="s">
        <v>13297</v>
      </c>
      <c r="E2816" s="749" t="s">
        <v>13298</v>
      </c>
      <c r="I2816" s="749" t="s">
        <v>52</v>
      </c>
      <c r="J2816" s="749" t="n">
        <v>25.92</v>
      </c>
    </row>
    <row collapsed="false" customFormat="false" customHeight="true" hidden="true" ht="25.5" outlineLevel="0" r="2817">
      <c r="A2817" s="749" t="s">
        <v>13299</v>
      </c>
      <c r="B2817" s="758" t="str">
        <f aca="false">C2817&amp;D2817&amp;E2817&amp;F2817&amp;G2817&amp;H2817</f>
        <v>ARRANCAMENTO DE BARROTEAMENTO DE DIMENSOES ATE 3"X9" OU DE GRAZEPES CHUMBADOS EM PISOS OU PAREDES,SEM APROVEITAMENTO DOMATERIAL RETIRADO</v>
      </c>
      <c r="C2817" s="749" t="s">
        <v>13296</v>
      </c>
      <c r="D2817" s="749" t="s">
        <v>13297</v>
      </c>
      <c r="E2817" s="749" t="s">
        <v>13298</v>
      </c>
      <c r="I2817" s="749" t="s">
        <v>52</v>
      </c>
      <c r="J2817" s="749" t="n">
        <v>22.47</v>
      </c>
    </row>
    <row collapsed="false" customFormat="false" customHeight="true" hidden="true" ht="12.75" outlineLevel="0" r="2818">
      <c r="A2818" s="749" t="s">
        <v>13300</v>
      </c>
      <c r="B2818" s="758" t="str">
        <f aca="false">C2818&amp;D2818&amp;E2818&amp;F2818&amp;G2818&amp;H2818</f>
        <v>ARRANCAMENTO DE PORTAS,JANELAS E CAIXILHOS DE AR CONDICIONADO OU OUTROS</v>
      </c>
      <c r="C2818" s="749" t="s">
        <v>13301</v>
      </c>
      <c r="D2818" s="749" t="s">
        <v>13302</v>
      </c>
      <c r="I2818" s="749" t="s">
        <v>30</v>
      </c>
      <c r="J2818" s="749" t="n">
        <v>21.07</v>
      </c>
    </row>
    <row collapsed="false" customFormat="false" customHeight="true" hidden="true" ht="12.75" outlineLevel="0" r="2819">
      <c r="A2819" s="749" t="s">
        <v>85</v>
      </c>
      <c r="B2819" s="758" t="str">
        <f aca="false">C2819&amp;D2819&amp;E2819&amp;F2819&amp;G2819&amp;H2819</f>
        <v>ARRANCAMENTO DE PORTAS,JANELAS E CAIXILHOS DE AR CONDICIONADO OU OUTROS</v>
      </c>
      <c r="C2819" s="749" t="s">
        <v>13301</v>
      </c>
      <c r="D2819" s="749" t="s">
        <v>13302</v>
      </c>
      <c r="I2819" s="749" t="s">
        <v>30</v>
      </c>
      <c r="J2819" s="749" t="n">
        <v>18.26</v>
      </c>
    </row>
    <row collapsed="false" customFormat="false" customHeight="true" hidden="true" ht="25.5" outlineLevel="0" r="2820">
      <c r="A2820" s="749" t="s">
        <v>13303</v>
      </c>
      <c r="B2820" s="758" t="str">
        <f aca="false">C2820&amp;D2820&amp;E2820&amp;F2820&amp;G2820&amp;H2820</f>
        <v>ARRANCAMENTO DE TUBOS DE CONCRETO E MANILHAS CERAMICAS,COM DIAMETRO DE 0,70 A 1,50M,INCLUSIVE EMPILHAMENTO LATERAL DENTRO DO CANTEIRO DE SERVICO</v>
      </c>
      <c r="C2820" s="749" t="s">
        <v>13304</v>
      </c>
      <c r="D2820" s="749" t="s">
        <v>13305</v>
      </c>
      <c r="E2820" s="749" t="s">
        <v>13306</v>
      </c>
      <c r="I2820" s="749" t="s">
        <v>236</v>
      </c>
      <c r="J2820" s="749" t="n">
        <v>22.35</v>
      </c>
    </row>
    <row collapsed="false" customFormat="false" customHeight="true" hidden="true" ht="25.5" outlineLevel="0" r="2821">
      <c r="A2821" s="749" t="s">
        <v>13307</v>
      </c>
      <c r="B2821" s="758" t="str">
        <f aca="false">C2821&amp;D2821&amp;E2821&amp;F2821&amp;G2821&amp;H2821</f>
        <v>ARRANCAMENTO DE TUBOS DE CONCRETO E MANILHAS CERAMICAS,COM DIAMETRO DE 0,70 A 1,50M,INCLUSIVE EMPILHAMENTO LATERAL DENTRO DO CANTEIRO DE SERVICO</v>
      </c>
      <c r="C2821" s="749" t="s">
        <v>13304</v>
      </c>
      <c r="D2821" s="749" t="s">
        <v>13305</v>
      </c>
      <c r="E2821" s="749" t="s">
        <v>13306</v>
      </c>
      <c r="I2821" s="749" t="s">
        <v>236</v>
      </c>
      <c r="J2821" s="749" t="n">
        <v>19.37</v>
      </c>
    </row>
    <row collapsed="false" customFormat="false" customHeight="true" hidden="true" ht="25.5" outlineLevel="0" r="2822">
      <c r="A2822" s="749" t="s">
        <v>13308</v>
      </c>
      <c r="B2822" s="758" t="str">
        <f aca="false">C2822&amp;D2822&amp;E2822&amp;F2822&amp;G2822&amp;H2822</f>
        <v>ARRANCAMENTO DE TUBOS DE CONCRETO E MANILHAS CERAMICAS,COM DIAMETRO DE 0,10 A 0,30M,INCLUSIVE EMPILHAMENTO LATERAL DENTRO DO CANTEIRO DE SERVICO</v>
      </c>
      <c r="C2822" s="749" t="s">
        <v>13304</v>
      </c>
      <c r="D2822" s="749" t="s">
        <v>13309</v>
      </c>
      <c r="E2822" s="749" t="s">
        <v>13306</v>
      </c>
      <c r="I2822" s="749" t="s">
        <v>236</v>
      </c>
      <c r="J2822" s="749" t="n">
        <v>9.68</v>
      </c>
    </row>
    <row collapsed="false" customFormat="false" customHeight="true" hidden="true" ht="25.5" outlineLevel="0" r="2823">
      <c r="A2823" s="749" t="s">
        <v>13310</v>
      </c>
      <c r="B2823" s="758" t="str">
        <f aca="false">C2823&amp;D2823&amp;E2823&amp;F2823&amp;G2823&amp;H2823</f>
        <v>ARRANCAMENTO DE TUBOS DE CONCRETO E MANILHAS CERAMICAS,COM DIAMETRO DE 0,10 A 0,30M,INCLUSIVE EMPILHAMENTO LATERAL DENTRO DO CANTEIRO DE SERVICO</v>
      </c>
      <c r="C2823" s="749" t="s">
        <v>13304</v>
      </c>
      <c r="D2823" s="749" t="s">
        <v>13309</v>
      </c>
      <c r="E2823" s="749" t="s">
        <v>13306</v>
      </c>
      <c r="I2823" s="749" t="s">
        <v>236</v>
      </c>
      <c r="J2823" s="749" t="n">
        <v>8.39</v>
      </c>
    </row>
    <row collapsed="false" customFormat="false" customHeight="true" hidden="true" ht="25.5" outlineLevel="0" r="2824">
      <c r="A2824" s="749" t="s">
        <v>13311</v>
      </c>
      <c r="B2824" s="758" t="str">
        <f aca="false">C2824&amp;D2824&amp;E2824&amp;F2824&amp;G2824&amp;H2824</f>
        <v>ARRANCAMENTO DE TUBOS DE CONCRETO E MANILHAS CERAMICAS,COM DIAMETRO DE 0,40 A 0,60M,INCLUSIVE EMPILHAMENTO LATERAL DENTRO DO CANTEIRO DE SERVICO</v>
      </c>
      <c r="C2824" s="749" t="s">
        <v>13304</v>
      </c>
      <c r="D2824" s="749" t="s">
        <v>13312</v>
      </c>
      <c r="E2824" s="749" t="s">
        <v>13306</v>
      </c>
      <c r="I2824" s="749" t="s">
        <v>236</v>
      </c>
      <c r="J2824" s="749" t="n">
        <v>13.41</v>
      </c>
    </row>
    <row collapsed="false" customFormat="false" customHeight="true" hidden="true" ht="25.5" outlineLevel="0" r="2825">
      <c r="A2825" s="749" t="s">
        <v>13313</v>
      </c>
      <c r="B2825" s="758" t="str">
        <f aca="false">C2825&amp;D2825&amp;E2825&amp;F2825&amp;G2825&amp;H2825</f>
        <v>ARRANCAMENTO DE TUBOS DE CONCRETO E MANILHAS CERAMICAS,COM DIAMETRO DE 0,40 A 0,60M,INCLUSIVE EMPILHAMENTO LATERAL DENTRO DO CANTEIRO DE SERVICO</v>
      </c>
      <c r="C2825" s="749" t="s">
        <v>13304</v>
      </c>
      <c r="D2825" s="749" t="s">
        <v>13312</v>
      </c>
      <c r="E2825" s="749" t="s">
        <v>13306</v>
      </c>
      <c r="I2825" s="749" t="s">
        <v>236</v>
      </c>
      <c r="J2825" s="749" t="n">
        <v>11.62</v>
      </c>
    </row>
    <row collapsed="false" customFormat="false" customHeight="true" hidden="true" ht="25.5" outlineLevel="0" r="2826">
      <c r="A2826" s="749" t="s">
        <v>13314</v>
      </c>
      <c r="B2826" s="758" t="str">
        <f aca="false">C2826&amp;D2826&amp;E2826&amp;F2826&amp;G2826&amp;H2826</f>
        <v>ARRANCAMENTO DE TUBULACAO DE FERRO GALVANIZADO,SEM ESCAVACAO OU RASGO EM ALVENARIA</v>
      </c>
      <c r="C2826" s="749" t="s">
        <v>13315</v>
      </c>
      <c r="D2826" s="749" t="s">
        <v>13316</v>
      </c>
      <c r="I2826" s="749" t="s">
        <v>236</v>
      </c>
      <c r="J2826" s="749" t="n">
        <v>5.14</v>
      </c>
    </row>
    <row collapsed="false" customFormat="false" customHeight="true" hidden="true" ht="25.5" outlineLevel="0" r="2827">
      <c r="A2827" s="749" t="s">
        <v>13317</v>
      </c>
      <c r="B2827" s="758" t="str">
        <f aca="false">C2827&amp;D2827&amp;E2827&amp;F2827&amp;G2827&amp;H2827</f>
        <v>ARRANCAMENTO DE TUBULACAO DE FERRO GALVANIZADO,SEM ESCAVACAO OU RASGO EM ALVENARIA</v>
      </c>
      <c r="C2827" s="749" t="s">
        <v>13315</v>
      </c>
      <c r="D2827" s="749" t="s">
        <v>13316</v>
      </c>
      <c r="I2827" s="749" t="s">
        <v>236</v>
      </c>
      <c r="J2827" s="749" t="n">
        <v>4.45</v>
      </c>
    </row>
    <row collapsed="false" customFormat="false" customHeight="true" hidden="true" ht="25.5" outlineLevel="0" r="2828">
      <c r="A2828" s="749" t="s">
        <v>13318</v>
      </c>
      <c r="B2828" s="758" t="str">
        <f aca="false">C2828&amp;D2828&amp;E2828&amp;F2828&amp;G2828&amp;H2828</f>
        <v>ARRANCAMENTO DE TENTOS OU TRAVESSOES,DE GRANITO OU CONCRETO,INCLUSIVE EMPILHAMENTO LATERAL DENTRO DO CANTEIRO DE SERVICO</v>
      </c>
      <c r="C2828" s="749" t="s">
        <v>13319</v>
      </c>
      <c r="D2828" s="749" t="s">
        <v>13320</v>
      </c>
      <c r="I2828" s="749" t="s">
        <v>236</v>
      </c>
      <c r="J2828" s="749" t="n">
        <v>19.37</v>
      </c>
    </row>
    <row collapsed="false" customFormat="false" customHeight="true" hidden="true" ht="25.5" outlineLevel="0" r="2829">
      <c r="A2829" s="749" t="s">
        <v>13321</v>
      </c>
      <c r="B2829" s="758" t="str">
        <f aca="false">C2829&amp;D2829&amp;E2829&amp;F2829&amp;G2829&amp;H2829</f>
        <v>ARRANCAMENTO DE TENTOS OU TRAVESSOES,DE GRANITO OU CONCRETO,INCLUSIVE EMPILHAMENTO LATERAL DENTRO DO CANTEIRO DE SERVICO</v>
      </c>
      <c r="C2829" s="749" t="s">
        <v>13319</v>
      </c>
      <c r="D2829" s="749" t="s">
        <v>13320</v>
      </c>
      <c r="I2829" s="749" t="s">
        <v>236</v>
      </c>
      <c r="J2829" s="749" t="n">
        <v>16.79</v>
      </c>
    </row>
    <row collapsed="false" customFormat="false" customHeight="true" hidden="true" ht="25.5" outlineLevel="0" r="2830">
      <c r="A2830" s="749" t="s">
        <v>13322</v>
      </c>
      <c r="B2830" s="758" t="str">
        <f aca="false">C2830&amp;D2830&amp;E2830&amp;F2830&amp;G2830&amp;H2830</f>
        <v>ARRANCAMENTO DE MEIOS-FIOS,DE GRANITO OU CONCRETO,RETOS OU CURVOS,INCLUSIVE EMPILHAMENTO LATERAL DENTRO DO CANTEIRO DE SERVICO</v>
      </c>
      <c r="C2830" s="749" t="s">
        <v>13323</v>
      </c>
      <c r="D2830" s="749" t="s">
        <v>13324</v>
      </c>
      <c r="E2830" s="749" t="s">
        <v>13325</v>
      </c>
      <c r="I2830" s="749" t="s">
        <v>236</v>
      </c>
      <c r="J2830" s="749" t="n">
        <v>16.39</v>
      </c>
    </row>
    <row collapsed="false" customFormat="false" customHeight="true" hidden="true" ht="25.5" outlineLevel="0" r="2831">
      <c r="A2831" s="749" t="s">
        <v>13326</v>
      </c>
      <c r="B2831" s="758" t="str">
        <f aca="false">C2831&amp;D2831&amp;E2831&amp;F2831&amp;G2831&amp;H2831</f>
        <v>ARRANCAMENTO DE MEIOS-FIOS,DE GRANITO OU CONCRETO,RETOS OU CURVOS,INCLUSIVE EMPILHAMENTO LATERAL DENTRO DO CANTEIRO DE SERVICO</v>
      </c>
      <c r="C2831" s="749" t="s">
        <v>13323</v>
      </c>
      <c r="D2831" s="749" t="s">
        <v>13324</v>
      </c>
      <c r="E2831" s="749" t="s">
        <v>13325</v>
      </c>
      <c r="I2831" s="749" t="s">
        <v>236</v>
      </c>
      <c r="J2831" s="749" t="n">
        <v>14.2</v>
      </c>
    </row>
    <row collapsed="false" customFormat="false" customHeight="true" hidden="true" ht="25.5" outlineLevel="0" r="2832">
      <c r="A2832" s="749" t="s">
        <v>13327</v>
      </c>
      <c r="B2832" s="758" t="str">
        <f aca="false">C2832&amp;D2832&amp;E2832&amp;F2832&amp;G2832&amp;H2832</f>
        <v>ARRANCAMENTO DE PARALELEPIPEDOS,INCLUSIVE EMPILHAMENTO LATERAL DENTRO DO CANTEIRO DE SERVICO</v>
      </c>
      <c r="C2832" s="749" t="s">
        <v>13328</v>
      </c>
      <c r="D2832" s="749" t="s">
        <v>13329</v>
      </c>
      <c r="I2832" s="749" t="s">
        <v>52</v>
      </c>
      <c r="J2832" s="749" t="n">
        <v>7.45</v>
      </c>
    </row>
    <row collapsed="false" customFormat="false" customHeight="true" hidden="true" ht="25.5" outlineLevel="0" r="2833">
      <c r="A2833" s="749" t="s">
        <v>13330</v>
      </c>
      <c r="B2833" s="758" t="str">
        <f aca="false">C2833&amp;D2833&amp;E2833&amp;F2833&amp;G2833&amp;H2833</f>
        <v>ARRANCAMENTO DE PARALELEPIPEDOS,INCLUSIVE EMPILHAMENTO LATERAL DENTRO DO CANTEIRO DE SERVICO</v>
      </c>
      <c r="C2833" s="749" t="s">
        <v>13328</v>
      </c>
      <c r="D2833" s="749" t="s">
        <v>13329</v>
      </c>
      <c r="I2833" s="749" t="s">
        <v>52</v>
      </c>
      <c r="J2833" s="749" t="n">
        <v>6.45</v>
      </c>
    </row>
    <row collapsed="false" customFormat="false" customHeight="true" hidden="true" ht="12.75" outlineLevel="0" r="2834">
      <c r="A2834" s="749" t="s">
        <v>13331</v>
      </c>
      <c r="B2834" s="758" t="str">
        <f aca="false">C2834&amp;D2834&amp;E2834&amp;F2834&amp;G2834&amp;H2834</f>
        <v>ARRANCAMENTO DE APARELHOS DE ILUMINACAO, INCLUSIVE LAMPADAS</v>
      </c>
      <c r="C2834" s="749" t="s">
        <v>13332</v>
      </c>
      <c r="I2834" s="749" t="s">
        <v>30</v>
      </c>
      <c r="J2834" s="749" t="n">
        <v>5.14</v>
      </c>
    </row>
    <row collapsed="false" customFormat="false" customHeight="true" hidden="true" ht="12.75" outlineLevel="0" r="2835">
      <c r="A2835" s="749" t="s">
        <v>13333</v>
      </c>
      <c r="B2835" s="758" t="str">
        <f aca="false">C2835&amp;D2835&amp;E2835&amp;F2835&amp;G2835&amp;H2835</f>
        <v>ARRANCAMENTO DE APARELHOS DE ILUMINACAO, INCLUSIVE LAMPADAS</v>
      </c>
      <c r="C2835" s="749" t="s">
        <v>13332</v>
      </c>
      <c r="I2835" s="749" t="s">
        <v>30</v>
      </c>
      <c r="J2835" s="749" t="n">
        <v>4.45</v>
      </c>
    </row>
    <row collapsed="false" customFormat="false" customHeight="true" hidden="true" ht="12.75" outlineLevel="0" r="2836">
      <c r="A2836" s="749" t="s">
        <v>13334</v>
      </c>
      <c r="B2836" s="758" t="str">
        <f aca="false">C2836&amp;D2836&amp;E2836&amp;F2836&amp;G2836&amp;H2836</f>
        <v>ARRANCAMENTO DE APARELHOS SANITARIOS</v>
      </c>
      <c r="C2836" s="749" t="s">
        <v>13335</v>
      </c>
      <c r="I2836" s="749" t="s">
        <v>30</v>
      </c>
      <c r="J2836" s="749" t="n">
        <v>17.73</v>
      </c>
    </row>
    <row collapsed="false" customFormat="false" customHeight="true" hidden="true" ht="12.75" outlineLevel="0" r="2837">
      <c r="A2837" s="749" t="s">
        <v>13336</v>
      </c>
      <c r="B2837" s="758" t="str">
        <f aca="false">C2837&amp;D2837&amp;E2837&amp;F2837&amp;G2837&amp;H2837</f>
        <v>ARRANCAMENTO DE APARELHOS SANITARIOS</v>
      </c>
      <c r="C2837" s="749" t="s">
        <v>13335</v>
      </c>
      <c r="I2837" s="749" t="s">
        <v>30</v>
      </c>
      <c r="J2837" s="749" t="n">
        <v>15.36</v>
      </c>
    </row>
    <row collapsed="false" customFormat="false" customHeight="true" hidden="true" ht="25.5" outlineLevel="0" r="2838">
      <c r="A2838" s="749" t="s">
        <v>13337</v>
      </c>
      <c r="B2838" s="758" t="str">
        <f aca="false">C2838&amp;D2838&amp;E2838&amp;F2838&amp;G2838&amp;H2838</f>
        <v>ARRANCAMENTO DE BANCADA DE PIA/LAVATORIO OU BANCA SECA DE ATE 1,00M DE ALTURA E ATE 0,80M DE LARGURA</v>
      </c>
      <c r="C2838" s="749" t="s">
        <v>13338</v>
      </c>
      <c r="D2838" s="749" t="s">
        <v>13339</v>
      </c>
      <c r="I2838" s="749" t="s">
        <v>236</v>
      </c>
      <c r="J2838" s="749" t="n">
        <v>35.47</v>
      </c>
    </row>
    <row collapsed="false" customFormat="false" customHeight="true" hidden="true" ht="25.5" outlineLevel="0" r="2839">
      <c r="A2839" s="749" t="s">
        <v>13340</v>
      </c>
      <c r="B2839" s="758" t="str">
        <f aca="false">C2839&amp;D2839&amp;E2839&amp;F2839&amp;G2839&amp;H2839</f>
        <v>ARRANCAMENTO DE BANCADA DE PIA/LAVATORIO OU BANCA SECA DE ATE 1,00M DE ALTURA E ATE 0,80M DE LARGURA</v>
      </c>
      <c r="C2839" s="749" t="s">
        <v>13338</v>
      </c>
      <c r="D2839" s="749" t="s">
        <v>13339</v>
      </c>
      <c r="I2839" s="749" t="s">
        <v>236</v>
      </c>
      <c r="J2839" s="749" t="n">
        <v>30.73</v>
      </c>
    </row>
    <row collapsed="false" customFormat="false" customHeight="true" hidden="true" ht="12.75" outlineLevel="0" r="2840">
      <c r="A2840" s="749" t="s">
        <v>13341</v>
      </c>
      <c r="B2840" s="758" t="str">
        <f aca="false">C2840&amp;D2840&amp;E2840&amp;F2840&amp;G2840&amp;H2840</f>
        <v>ARRANCAMENTO DE GRADES,GRADIS,ALAMBRADOS,CERCAS E PORTOES</v>
      </c>
      <c r="C2840" s="749" t="s">
        <v>794</v>
      </c>
      <c r="I2840" s="749" t="s">
        <v>52</v>
      </c>
      <c r="J2840" s="749" t="n">
        <v>14.9</v>
      </c>
    </row>
    <row collapsed="false" customFormat="false" customHeight="true" hidden="true" ht="12.75" outlineLevel="0" r="2841">
      <c r="A2841" s="749" t="s">
        <v>87</v>
      </c>
      <c r="B2841" s="758" t="str">
        <f aca="false">C2841&amp;D2841&amp;E2841&amp;F2841&amp;G2841&amp;H2841</f>
        <v>ARRANCAMENTO DE GRADES,GRADIS,ALAMBRADOS,CERCAS E PORTOES</v>
      </c>
      <c r="C2841" s="749" t="s">
        <v>794</v>
      </c>
      <c r="I2841" s="749" t="s">
        <v>52</v>
      </c>
      <c r="J2841" s="749" t="n">
        <v>12.91</v>
      </c>
    </row>
    <row collapsed="false" customFormat="false" customHeight="true" hidden="true" ht="12.75" outlineLevel="0" r="2842">
      <c r="A2842" s="749" t="s">
        <v>13342</v>
      </c>
      <c r="B2842" s="758" t="str">
        <f aca="false">C2842&amp;D2842&amp;E2842&amp;F2842&amp;G2842&amp;H2842</f>
        <v>ARRANCAMENTO DE CALHA QUEBRADA EM ENCOSTA</v>
      </c>
      <c r="C2842" s="749" t="s">
        <v>13343</v>
      </c>
      <c r="I2842" s="749" t="s">
        <v>30</v>
      </c>
      <c r="J2842" s="749" t="n">
        <v>4.91</v>
      </c>
    </row>
    <row collapsed="false" customFormat="false" customHeight="true" hidden="true" ht="12.75" outlineLevel="0" r="2843">
      <c r="A2843" s="749" t="s">
        <v>13344</v>
      </c>
      <c r="B2843" s="758" t="str">
        <f aca="false">C2843&amp;D2843&amp;E2843&amp;F2843&amp;G2843&amp;H2843</f>
        <v>ARRANCAMENTO DE CALHA QUEBRADA EM ENCOSTA</v>
      </c>
      <c r="C2843" s="749" t="s">
        <v>13343</v>
      </c>
      <c r="I2843" s="749" t="s">
        <v>30</v>
      </c>
      <c r="J2843" s="749" t="n">
        <v>4.26</v>
      </c>
    </row>
    <row collapsed="false" customFormat="false" customHeight="true" hidden="true" ht="12.75" outlineLevel="0" r="2844">
      <c r="A2844" s="749" t="s">
        <v>13345</v>
      </c>
      <c r="B2844" s="758" t="str">
        <f aca="false">C2844&amp;D2844&amp;E2844&amp;F2844&amp;G2844&amp;H2844</f>
        <v>ARRANCAMENTO DE CERCAS DE MOIROES E ARAME FARPADO</v>
      </c>
      <c r="C2844" s="749" t="s">
        <v>13346</v>
      </c>
      <c r="I2844" s="749" t="s">
        <v>236</v>
      </c>
      <c r="J2844" s="749" t="n">
        <v>5.96</v>
      </c>
    </row>
    <row collapsed="false" customFormat="false" customHeight="true" hidden="true" ht="12.75" outlineLevel="0" r="2845">
      <c r="A2845" s="749" t="s">
        <v>13347</v>
      </c>
      <c r="B2845" s="758" t="str">
        <f aca="false">C2845&amp;D2845&amp;E2845&amp;F2845&amp;G2845&amp;H2845</f>
        <v>ARRANCAMENTO DE CERCAS DE MOIROES E ARAME FARPADO</v>
      </c>
      <c r="C2845" s="749" t="s">
        <v>13346</v>
      </c>
      <c r="I2845" s="749" t="s">
        <v>236</v>
      </c>
      <c r="J2845" s="749" t="n">
        <v>5.16</v>
      </c>
    </row>
    <row collapsed="false" customFormat="false" customHeight="true" hidden="true" ht="12.75" outlineLevel="0" r="2846">
      <c r="A2846" s="749" t="s">
        <v>13348</v>
      </c>
      <c r="B2846" s="749" t="str">
        <f aca="false">C2846&amp;D2846&amp;E2846&amp;F2846&amp;G2846&amp;H2846</f>
        <v>RETIRADA MANUAL DE TRANSFORMADOR DO LOCAL EM QUE SE ENCONTRA INSTALADO,INCLUSIVE DESLIGAMENTOS ELETRICOS,EXCLUSIVE EQUIPAMENTO PARA CARGA E DESCARGA EM CAMINHAO E TRANSPORTE</v>
      </c>
      <c r="C2846" s="749" t="s">
        <v>13349</v>
      </c>
      <c r="D2846" s="749" t="s">
        <v>13350</v>
      </c>
      <c r="E2846" s="749" t="s">
        <v>13351</v>
      </c>
      <c r="I2846" s="749" t="s">
        <v>30</v>
      </c>
      <c r="J2846" s="749" t="n">
        <v>302.26</v>
      </c>
    </row>
    <row collapsed="false" customFormat="false" customHeight="true" hidden="true" ht="12.75" outlineLevel="0" r="2847">
      <c r="A2847" s="749" t="s">
        <v>13352</v>
      </c>
      <c r="B2847" s="749" t="str">
        <f aca="false">C2847&amp;D2847&amp;E2847&amp;F2847&amp;G2847&amp;H2847</f>
        <v>RETIRADA MANUAL DE TRANSFORMADOR DO LOCAL EM QUE SE ENCONTRA INSTALADO,INCLUSIVE DESLIGAMENTOS ELETRICOS,EXCLUSIVE EQUIPAMENTO PARA CARGA E DESCARGA EM CAMINHAO E TRANSPORTE</v>
      </c>
      <c r="C2847" s="749" t="s">
        <v>13349</v>
      </c>
      <c r="D2847" s="749" t="s">
        <v>13350</v>
      </c>
      <c r="E2847" s="749" t="s">
        <v>13351</v>
      </c>
      <c r="I2847" s="749" t="s">
        <v>30</v>
      </c>
      <c r="J2847" s="749" t="n">
        <v>261.9</v>
      </c>
    </row>
    <row collapsed="false" customFormat="false" customHeight="true" hidden="true" ht="12.75" outlineLevel="0" r="2848">
      <c r="A2848" s="749" t="s">
        <v>13353</v>
      </c>
      <c r="B2848" s="749" t="str">
        <f aca="false">C2848&amp;D2848&amp;E2848&amp;F2848&amp;G2848&amp;H2848</f>
        <v>RETIRADA MANUAL DE GERADOR DO LOCAL EM QUE SE ENCONTRA INSTALADO,EXCLUSIVE EQUIPAMENTO PARA CARGA E DESCARGA EM CAMINHAO E TRANSPORTE</v>
      </c>
      <c r="C2848" s="749" t="s">
        <v>13354</v>
      </c>
      <c r="D2848" s="749" t="s">
        <v>13355</v>
      </c>
      <c r="E2848" s="749" t="s">
        <v>13356</v>
      </c>
      <c r="I2848" s="749" t="s">
        <v>30</v>
      </c>
      <c r="J2848" s="749" t="n">
        <v>149.04</v>
      </c>
    </row>
    <row collapsed="false" customFormat="false" customHeight="true" hidden="true" ht="12.75" outlineLevel="0" r="2849">
      <c r="A2849" s="749" t="s">
        <v>13357</v>
      </c>
      <c r="B2849" s="749" t="str">
        <f aca="false">C2849&amp;D2849&amp;E2849&amp;F2849&amp;G2849&amp;H2849</f>
        <v>RETIRADA MANUAL DE GERADOR DO LOCAL EM QUE SE ENCONTRA INSTALADO,EXCLUSIVE EQUIPAMENTO PARA CARGA E DESCARGA EM CAMINHAO E TRANSPORTE</v>
      </c>
      <c r="C2849" s="749" t="s">
        <v>13354</v>
      </c>
      <c r="D2849" s="749" t="s">
        <v>13355</v>
      </c>
      <c r="E2849" s="749" t="s">
        <v>13356</v>
      </c>
      <c r="I2849" s="749" t="s">
        <v>30</v>
      </c>
      <c r="J2849" s="749" t="n">
        <v>129.16</v>
      </c>
    </row>
    <row collapsed="false" customFormat="false" customHeight="true" hidden="true" ht="12.75" outlineLevel="0" r="2850">
      <c r="A2850" s="749" t="s">
        <v>13358</v>
      </c>
      <c r="B2850" s="749" t="str">
        <f aca="false">C2850&amp;D2850&amp;E2850&amp;F2850&amp;G2850&amp;H2850</f>
        <v>PERCUSSAO COM BATIDAS LEVES,SEM RETIRADA DO MATERIAL SOLTO</v>
      </c>
      <c r="C2850" s="749" t="s">
        <v>13359</v>
      </c>
      <c r="I2850" s="749" t="s">
        <v>52</v>
      </c>
      <c r="J2850" s="749" t="n">
        <v>1.98</v>
      </c>
    </row>
    <row collapsed="false" customFormat="false" customHeight="true" hidden="true" ht="12.75" outlineLevel="0" r="2851">
      <c r="A2851" s="749" t="s">
        <v>13360</v>
      </c>
      <c r="B2851" s="749" t="str">
        <f aca="false">C2851&amp;D2851&amp;E2851&amp;F2851&amp;G2851&amp;H2851</f>
        <v>PERCUSSAO COM BATIDAS LEVES,SEM RETIRADA DO MATERIAL SOLTO</v>
      </c>
      <c r="C2851" s="749" t="s">
        <v>13359</v>
      </c>
      <c r="I2851" s="749" t="s">
        <v>52</v>
      </c>
      <c r="J2851" s="749" t="n">
        <v>1.71</v>
      </c>
    </row>
    <row collapsed="false" customFormat="false" customHeight="true" hidden="true" ht="12.75" outlineLevel="0" r="2852">
      <c r="A2852" s="749" t="s">
        <v>13361</v>
      </c>
      <c r="B2852" s="749" t="str">
        <f aca="false">C2852&amp;D2852&amp;E2852&amp;F2852&amp;G2852&amp;H2852</f>
        <v>RETIRADA DE IMPERMEABILIZACAO FLEXIVEL(ASFALTO,ETC),INCLUSIVE EMPILHAMENTO LATERAL,DENTRO DO CANTEIRO DE SERVICO,EXCLUSIVE CAMADA DE PROTECAO</v>
      </c>
      <c r="C2852" s="749" t="s">
        <v>13362</v>
      </c>
      <c r="D2852" s="749" t="s">
        <v>13363</v>
      </c>
      <c r="E2852" s="749" t="s">
        <v>13364</v>
      </c>
      <c r="I2852" s="749" t="s">
        <v>52</v>
      </c>
      <c r="J2852" s="749" t="n">
        <v>59.61</v>
      </c>
    </row>
    <row collapsed="false" customFormat="false" customHeight="true" hidden="true" ht="12.75" outlineLevel="0" r="2853">
      <c r="A2853" s="749" t="s">
        <v>13365</v>
      </c>
      <c r="B2853" s="749" t="str">
        <f aca="false">C2853&amp;D2853&amp;E2853&amp;F2853&amp;G2853&amp;H2853</f>
        <v>RETIRADA DE IMPERMEABILIZACAO FLEXIVEL(ASFALTO,ETC),INCLUSIVE EMPILHAMENTO LATERAL,DENTRO DO CANTEIRO DE SERVICO,EXCLUSIVE CAMADA DE PROTECAO</v>
      </c>
      <c r="C2853" s="749" t="s">
        <v>13362</v>
      </c>
      <c r="D2853" s="749" t="s">
        <v>13363</v>
      </c>
      <c r="E2853" s="749" t="s">
        <v>13364</v>
      </c>
      <c r="I2853" s="749" t="s">
        <v>52</v>
      </c>
      <c r="J2853" s="749" t="n">
        <v>51.66</v>
      </c>
    </row>
    <row collapsed="false" customFormat="false" customHeight="true" hidden="true" ht="12.75" outlineLevel="0" r="2854">
      <c r="A2854" s="749" t="s">
        <v>13366</v>
      </c>
      <c r="B2854" s="749" t="str">
        <f aca="false">C2854&amp;D2854&amp;E2854&amp;F2854&amp;G2854&amp;H2854</f>
        <v>RETIRADA CUIDADOSA DE AZULEJOS OU LADRILHOS CERAMICOS E RESPECTIVA ARGAMASSA DE ASSENTAMENTO,SEM REAPROVEITAMENTO DO MATERIAL RETIRADO</v>
      </c>
      <c r="C2854" s="749" t="s">
        <v>13367</v>
      </c>
      <c r="D2854" s="749" t="s">
        <v>13368</v>
      </c>
      <c r="E2854" s="749" t="s">
        <v>13369</v>
      </c>
      <c r="I2854" s="749" t="s">
        <v>52</v>
      </c>
      <c r="J2854" s="749" t="n">
        <v>55.55</v>
      </c>
    </row>
    <row collapsed="false" customFormat="false" customHeight="true" hidden="true" ht="12.75" outlineLevel="0" r="2855">
      <c r="A2855" s="749" t="s">
        <v>13370</v>
      </c>
      <c r="B2855" s="749" t="str">
        <f aca="false">C2855&amp;D2855&amp;E2855&amp;F2855&amp;G2855&amp;H2855</f>
        <v>RETIRADA CUIDADOSA DE AZULEJOS OU LADRILHOS CERAMICOS E RESPECTIVA ARGAMASSA DE ASSENTAMENTO,SEM REAPROVEITAMENTO DO MATERIAL RETIRADO</v>
      </c>
      <c r="C2855" s="749" t="s">
        <v>13367</v>
      </c>
      <c r="D2855" s="749" t="s">
        <v>13368</v>
      </c>
      <c r="E2855" s="749" t="s">
        <v>13369</v>
      </c>
      <c r="I2855" s="749" t="s">
        <v>52</v>
      </c>
      <c r="J2855" s="749" t="n">
        <v>48.15</v>
      </c>
    </row>
    <row collapsed="false" customFormat="false" customHeight="true" hidden="true" ht="12.75" outlineLevel="0" r="2856">
      <c r="A2856" s="749" t="s">
        <v>13371</v>
      </c>
      <c r="B2856" s="749" t="str">
        <f aca="false">C2856&amp;D2856&amp;E2856&amp;F2856&amp;G2856&amp;H2856</f>
        <v>RETIRADA CUIDADOSA DE REVESTIMENTO DE ARGAMASSA(INTERNO OU EXTERNO)</v>
      </c>
      <c r="C2856" s="749" t="s">
        <v>13372</v>
      </c>
      <c r="D2856" s="749" t="s">
        <v>13373</v>
      </c>
      <c r="I2856" s="749" t="s">
        <v>52</v>
      </c>
      <c r="J2856" s="749" t="n">
        <v>30.15</v>
      </c>
    </row>
    <row collapsed="false" customFormat="false" customHeight="true" hidden="true" ht="12.75" outlineLevel="0" r="2857">
      <c r="A2857" s="749" t="s">
        <v>13374</v>
      </c>
      <c r="B2857" s="749" t="str">
        <f aca="false">C2857&amp;D2857&amp;E2857&amp;F2857&amp;G2857&amp;H2857</f>
        <v>RETIRADA CUIDADOSA DE REVESTIMENTO DE ARGAMASSA(INTERNO OU EXTERNO)</v>
      </c>
      <c r="C2857" s="749" t="s">
        <v>13372</v>
      </c>
      <c r="D2857" s="749" t="s">
        <v>13373</v>
      </c>
      <c r="I2857" s="749" t="s">
        <v>52</v>
      </c>
      <c r="J2857" s="749" t="n">
        <v>26.12</v>
      </c>
    </row>
    <row collapsed="false" customFormat="false" customHeight="true" hidden="true" ht="12.75" outlineLevel="0" r="2858">
      <c r="A2858" s="749" t="s">
        <v>13375</v>
      </c>
      <c r="B2858" s="749" t="str">
        <f aca="false">C2858&amp;D2858&amp;E2858&amp;F2858&amp;G2858&amp;H2858</f>
        <v>RECOLOCACAO DE CALHA EM ENCOSTA</v>
      </c>
      <c r="C2858" s="749" t="s">
        <v>13376</v>
      </c>
      <c r="I2858" s="749" t="s">
        <v>30</v>
      </c>
      <c r="J2858" s="749" t="n">
        <v>5.36</v>
      </c>
    </row>
    <row collapsed="false" customFormat="false" customHeight="true" hidden="true" ht="12.75" outlineLevel="0" r="2859">
      <c r="A2859" s="749" t="s">
        <v>13377</v>
      </c>
      <c r="B2859" s="749" t="str">
        <f aca="false">C2859&amp;D2859&amp;E2859&amp;F2859&amp;G2859&amp;H2859</f>
        <v>RECOLOCACAO DE CALHA EM ENCOSTA</v>
      </c>
      <c r="C2859" s="749" t="s">
        <v>13376</v>
      </c>
      <c r="I2859" s="749" t="s">
        <v>30</v>
      </c>
      <c r="J2859" s="749" t="n">
        <v>4.64</v>
      </c>
    </row>
    <row collapsed="false" customFormat="false" customHeight="true" hidden="true" ht="12.75" outlineLevel="0" r="2860">
      <c r="A2860" s="749" t="s">
        <v>13378</v>
      </c>
      <c r="B2860" s="749" t="str">
        <f aca="false">C2860&amp;D2860&amp;E2860&amp;F2860&amp;G2860&amp;H2860</f>
        <v>RECOLOCACAO DE TACOS SOLTOS USANDO PICHE,PEDRISCO E ARGAMASSA DE CIMENTO E SAIBRO,NO TRACO 1:6,COM REMOCAO DA BASE EXISTENTE</v>
      </c>
      <c r="C2860" s="749" t="s">
        <v>13379</v>
      </c>
      <c r="D2860" s="749" t="s">
        <v>13380</v>
      </c>
      <c r="E2860" s="749" t="s">
        <v>13381</v>
      </c>
      <c r="I2860" s="749" t="s">
        <v>52</v>
      </c>
      <c r="J2860" s="749" t="n">
        <v>87.44</v>
      </c>
    </row>
    <row collapsed="false" customFormat="false" customHeight="true" hidden="true" ht="12.75" outlineLevel="0" r="2861">
      <c r="A2861" s="749" t="s">
        <v>13382</v>
      </c>
      <c r="B2861" s="749" t="str">
        <f aca="false">C2861&amp;D2861&amp;E2861&amp;F2861&amp;G2861&amp;H2861</f>
        <v>RECOLOCACAO DE TACOS SOLTOS USANDO PICHE,PEDRISCO E ARGAMASSA DE CIMENTO E SAIBRO,NO TRACO 1:6,COM REMOCAO DA BASE EXISTENTE</v>
      </c>
      <c r="C2861" s="749" t="s">
        <v>13379</v>
      </c>
      <c r="D2861" s="749" t="s">
        <v>13380</v>
      </c>
      <c r="E2861" s="749" t="s">
        <v>13381</v>
      </c>
      <c r="I2861" s="749" t="s">
        <v>52</v>
      </c>
      <c r="J2861" s="749" t="n">
        <v>77.8</v>
      </c>
    </row>
    <row collapsed="false" customFormat="false" customHeight="true" hidden="true" ht="25.5" outlineLevel="0" r="2862">
      <c r="A2862" s="749" t="s">
        <v>13383</v>
      </c>
      <c r="B2862" s="758" t="str">
        <f aca="false">C2862&amp;D2862&amp;E2862&amp;F2862&amp;G2862&amp;H2862</f>
        <v>TRANSPORTE HORIZONTAL DE MATERIAL DE 1ªCATEGORIA OU ENTULHO,EM CARRINHOS,A 10,00M DE DISTANCIA,INCLUSIVE CARGA A PA</v>
      </c>
      <c r="C2862" s="749" t="s">
        <v>13384</v>
      </c>
      <c r="D2862" s="749" t="s">
        <v>13385</v>
      </c>
      <c r="I2862" s="749" t="s">
        <v>2478</v>
      </c>
      <c r="J2862" s="749" t="n">
        <v>17.13</v>
      </c>
    </row>
    <row collapsed="false" customFormat="false" customHeight="true" hidden="true" ht="25.5" outlineLevel="0" r="2863">
      <c r="A2863" s="749" t="s">
        <v>13386</v>
      </c>
      <c r="B2863" s="758" t="str">
        <f aca="false">C2863&amp;D2863&amp;E2863&amp;F2863&amp;G2863&amp;H2863</f>
        <v>TRANSPORTE HORIZONTAL DE MATERIAL DE 1ªCATEGORIA OU ENTULHO,EM CARRINHOS,A 10,00M DE DISTANCIA,INCLUSIVE CARGA A PA</v>
      </c>
      <c r="C2863" s="749" t="s">
        <v>13384</v>
      </c>
      <c r="D2863" s="749" t="s">
        <v>13385</v>
      </c>
      <c r="I2863" s="749" t="s">
        <v>2478</v>
      </c>
      <c r="J2863" s="749" t="n">
        <v>14.85</v>
      </c>
    </row>
    <row collapsed="false" customFormat="false" customHeight="true" hidden="true" ht="25.5" outlineLevel="0" r="2864">
      <c r="A2864" s="749" t="s">
        <v>13387</v>
      </c>
      <c r="B2864" s="758" t="str">
        <f aca="false">C2864&amp;D2864&amp;E2864&amp;F2864&amp;G2864&amp;H2864</f>
        <v>TRANSPORTE HORIZONTAL DE MATERIAL DE 1ªCATEGORIA OU ENTULHO,EM CARRINHOS,A 20,00M DE DISTANCIA,INCLUSIVE CARGA A PA</v>
      </c>
      <c r="C2864" s="749" t="s">
        <v>13384</v>
      </c>
      <c r="D2864" s="749" t="s">
        <v>13388</v>
      </c>
      <c r="I2864" s="749" t="s">
        <v>2478</v>
      </c>
      <c r="J2864" s="749" t="n">
        <v>20.86</v>
      </c>
    </row>
    <row collapsed="false" customFormat="false" customHeight="true" hidden="true" ht="25.5" outlineLevel="0" r="2865">
      <c r="A2865" s="749" t="s">
        <v>76</v>
      </c>
      <c r="B2865" s="758" t="str">
        <f aca="false">C2865&amp;D2865&amp;E2865&amp;F2865&amp;G2865&amp;H2865</f>
        <v>TRANSPORTE HORIZONTAL DE MATERIAL DE 1ªCATEGORIA OU ENTULHO,EM CARRINHOS,A 20,00M DE DISTANCIA,INCLUSIVE CARGA A PA</v>
      </c>
      <c r="C2865" s="749" t="s">
        <v>13384</v>
      </c>
      <c r="D2865" s="749" t="s">
        <v>13388</v>
      </c>
      <c r="I2865" s="749" t="s">
        <v>2478</v>
      </c>
      <c r="J2865" s="749" t="n">
        <v>18.08</v>
      </c>
    </row>
    <row collapsed="false" customFormat="false" customHeight="true" hidden="true" ht="25.5" outlineLevel="0" r="2866">
      <c r="A2866" s="749" t="s">
        <v>13389</v>
      </c>
      <c r="B2866" s="758" t="str">
        <f aca="false">C2866&amp;D2866&amp;E2866&amp;F2866&amp;G2866&amp;H2866</f>
        <v>TRANSPORTE HORIZONTAL DE MATERIAL DE 1ªCATEGORIA OU ENTULHO,EM CARRINHOS,A 30,00M DE DISTANCIA,INCLUSIVE CARGA A PA</v>
      </c>
      <c r="C2866" s="749" t="s">
        <v>13384</v>
      </c>
      <c r="D2866" s="749" t="s">
        <v>13390</v>
      </c>
      <c r="I2866" s="749" t="s">
        <v>2478</v>
      </c>
      <c r="J2866" s="749" t="n">
        <v>24.59</v>
      </c>
    </row>
    <row collapsed="false" customFormat="false" customHeight="true" hidden="true" ht="25.5" outlineLevel="0" r="2867">
      <c r="A2867" s="749" t="s">
        <v>13391</v>
      </c>
      <c r="B2867" s="758" t="str">
        <f aca="false">C2867&amp;D2867&amp;E2867&amp;F2867&amp;G2867&amp;H2867</f>
        <v>TRANSPORTE HORIZONTAL DE MATERIAL DE 1ªCATEGORIA OU ENTULHO,EM CARRINHOS,A 30,00M DE DISTANCIA,INCLUSIVE CARGA A PA</v>
      </c>
      <c r="C2867" s="749" t="s">
        <v>13384</v>
      </c>
      <c r="D2867" s="749" t="s">
        <v>13390</v>
      </c>
      <c r="I2867" s="749" t="s">
        <v>2478</v>
      </c>
      <c r="J2867" s="749" t="n">
        <v>21.31</v>
      </c>
    </row>
    <row collapsed="false" customFormat="false" customHeight="true" hidden="true" ht="25.5" outlineLevel="0" r="2868">
      <c r="A2868" s="749" t="s">
        <v>13392</v>
      </c>
      <c r="B2868" s="758" t="str">
        <f aca="false">C2868&amp;D2868&amp;E2868&amp;F2868&amp;G2868&amp;H2868</f>
        <v>TRANSPORTE HORIZONTAL DE MATERIAL DE 1ªCATEGORIA OU ENTULHO,EM CARRINHOS,A 60,00M DE DISTANCIA,INCLUSIVE CARGA A PA</v>
      </c>
      <c r="C2868" s="749" t="s">
        <v>13384</v>
      </c>
      <c r="D2868" s="749" t="s">
        <v>13393</v>
      </c>
      <c r="I2868" s="749" t="s">
        <v>2478</v>
      </c>
      <c r="J2868" s="749" t="n">
        <v>35.02</v>
      </c>
    </row>
    <row collapsed="false" customFormat="false" customHeight="true" hidden="true" ht="25.5" outlineLevel="0" r="2869">
      <c r="A2869" s="749" t="s">
        <v>13394</v>
      </c>
      <c r="B2869" s="758" t="str">
        <f aca="false">C2869&amp;D2869&amp;E2869&amp;F2869&amp;G2869&amp;H2869</f>
        <v>TRANSPORTE HORIZONTAL DE MATERIAL DE 1ªCATEGORIA OU ENTULHO,EM CARRINHOS,A 60,00M DE DISTANCIA,INCLUSIVE CARGA A PA</v>
      </c>
      <c r="C2869" s="749" t="s">
        <v>13384</v>
      </c>
      <c r="D2869" s="749" t="s">
        <v>13393</v>
      </c>
      <c r="I2869" s="749" t="s">
        <v>2478</v>
      </c>
      <c r="J2869" s="749" t="n">
        <v>30.35</v>
      </c>
    </row>
    <row collapsed="false" customFormat="false" customHeight="true" hidden="true" ht="25.5" outlineLevel="0" r="2870">
      <c r="A2870" s="749" t="s">
        <v>13395</v>
      </c>
      <c r="B2870" s="758" t="str">
        <f aca="false">C2870&amp;D2870&amp;E2870&amp;F2870&amp;G2870&amp;H2870</f>
        <v>TRANSPORTE HORIZONTAL DE MATERIAL DE 1ªCATEGORIA OU ENTULHO,EM CARRINHOS,A 100,00M DE DISTANCIA,INCLUSIVE CARGA A PA</v>
      </c>
      <c r="C2870" s="749" t="s">
        <v>13384</v>
      </c>
      <c r="D2870" s="749" t="s">
        <v>13396</v>
      </c>
      <c r="I2870" s="749" t="s">
        <v>2478</v>
      </c>
      <c r="J2870" s="749" t="n">
        <v>43.22</v>
      </c>
    </row>
    <row collapsed="false" customFormat="false" customHeight="true" hidden="true" ht="25.5" outlineLevel="0" r="2871">
      <c r="A2871" s="749" t="s">
        <v>13397</v>
      </c>
      <c r="B2871" s="758" t="str">
        <f aca="false">C2871&amp;D2871&amp;E2871&amp;F2871&amp;G2871&amp;H2871</f>
        <v>TRANSPORTE HORIZONTAL DE MATERIAL DE 1ªCATEGORIA OU ENTULHO,EM CARRINHOS,A 100,00M DE DISTANCIA,INCLUSIVE CARGA A PA</v>
      </c>
      <c r="C2871" s="749" t="s">
        <v>13384</v>
      </c>
      <c r="D2871" s="749" t="s">
        <v>13396</v>
      </c>
      <c r="I2871" s="749" t="s">
        <v>2478</v>
      </c>
      <c r="J2871" s="749" t="n">
        <v>37.45</v>
      </c>
    </row>
    <row collapsed="false" customFormat="false" customHeight="true" hidden="true" ht="25.5" outlineLevel="0" r="2872">
      <c r="A2872" s="749" t="s">
        <v>13398</v>
      </c>
      <c r="B2872" s="758" t="str">
        <f aca="false">C2872&amp;D2872&amp;E2872&amp;F2872&amp;G2872&amp;H2872</f>
        <v>TRANSPORTE HORIZONTAL DE MATERIAL DE 1ªCATEGORIA OU ENTULHO,EM CARRINHOS,A 150,00M DE DISTANCIA,INCLUSIVE CARGA A PA</v>
      </c>
      <c r="C2872" s="749" t="s">
        <v>13384</v>
      </c>
      <c r="D2872" s="749" t="s">
        <v>13399</v>
      </c>
      <c r="I2872" s="749" t="s">
        <v>2478</v>
      </c>
      <c r="J2872" s="749" t="n">
        <v>55.14</v>
      </c>
    </row>
    <row collapsed="false" customFormat="false" customHeight="true" hidden="true" ht="25.5" outlineLevel="0" r="2873">
      <c r="A2873" s="749" t="s">
        <v>13400</v>
      </c>
      <c r="B2873" s="758" t="str">
        <f aca="false">C2873&amp;D2873&amp;E2873&amp;F2873&amp;G2873&amp;H2873</f>
        <v>TRANSPORTE HORIZONTAL DE MATERIAL DE 1ªCATEGORIA OU ENTULHO,EM CARRINHOS,A 150,00M DE DISTANCIA,INCLUSIVE CARGA A PA</v>
      </c>
      <c r="C2873" s="749" t="s">
        <v>13384</v>
      </c>
      <c r="D2873" s="749" t="s">
        <v>13399</v>
      </c>
      <c r="I2873" s="749" t="s">
        <v>2478</v>
      </c>
      <c r="J2873" s="749" t="n">
        <v>47.78</v>
      </c>
    </row>
    <row collapsed="false" customFormat="false" customHeight="true" hidden="true" ht="25.5" outlineLevel="0" r="2874">
      <c r="A2874" s="749" t="s">
        <v>13401</v>
      </c>
      <c r="B2874" s="758" t="str">
        <f aca="false">C2874&amp;D2874&amp;E2874&amp;F2874&amp;G2874&amp;H2874</f>
        <v>TRANSPORTE HORIZONTAL DE MATERIAL DE 1ªCATEGORIA OU ENTULHO,EM CARRINHOS,A 200,00M DE DISTANCIA,INCLUSIVE CARGA A PA</v>
      </c>
      <c r="C2874" s="749" t="s">
        <v>13384</v>
      </c>
      <c r="D2874" s="749" t="s">
        <v>13402</v>
      </c>
      <c r="I2874" s="749" t="s">
        <v>2478</v>
      </c>
      <c r="J2874" s="749" t="n">
        <v>72.28</v>
      </c>
    </row>
    <row collapsed="false" customFormat="false" customHeight="true" hidden="true" ht="25.5" outlineLevel="0" r="2875">
      <c r="A2875" s="749" t="s">
        <v>13403</v>
      </c>
      <c r="B2875" s="758" t="str">
        <f aca="false">C2875&amp;D2875&amp;E2875&amp;F2875&amp;G2875&amp;H2875</f>
        <v>TRANSPORTE HORIZONTAL DE MATERIAL DE 1ªCATEGORIA OU ENTULHO,EM CARRINHOS,A 200,00M DE DISTANCIA,INCLUSIVE CARGA A PA</v>
      </c>
      <c r="C2875" s="749" t="s">
        <v>13384</v>
      </c>
      <c r="D2875" s="749" t="s">
        <v>13402</v>
      </c>
      <c r="I2875" s="749" t="s">
        <v>2478</v>
      </c>
      <c r="J2875" s="749" t="n">
        <v>62.64</v>
      </c>
    </row>
    <row collapsed="false" customFormat="false" customHeight="true" hidden="true" ht="12.75" outlineLevel="0" r="2876">
      <c r="A2876" s="749" t="s">
        <v>13404</v>
      </c>
      <c r="B2876" s="749" t="str">
        <f aca="false">C2876&amp;D2876&amp;E2876&amp;F2876&amp;G2876&amp;H2876</f>
        <v>TRANSPORTE DE MATERIAIS DE QUALQUER NATUREZA,ESCADA ACIMA,SERVICO INTEIRAMENTE MANUAL,EM OBRAS PREDIAIS,INCLUSIVE CARGAE DESCARGA</v>
      </c>
      <c r="C2876" s="749" t="s">
        <v>13405</v>
      </c>
      <c r="D2876" s="749" t="s">
        <v>13406</v>
      </c>
      <c r="E2876" s="749" t="s">
        <v>13407</v>
      </c>
      <c r="I2876" s="749" t="s">
        <v>13408</v>
      </c>
      <c r="J2876" s="749" t="n">
        <v>0.81</v>
      </c>
    </row>
    <row collapsed="false" customFormat="false" customHeight="true" hidden="true" ht="12.75" outlineLevel="0" r="2877">
      <c r="A2877" s="749" t="s">
        <v>13409</v>
      </c>
      <c r="B2877" s="749" t="str">
        <f aca="false">C2877&amp;D2877&amp;E2877&amp;F2877&amp;G2877&amp;H2877</f>
        <v>TRANSPORTE DE MATERIAIS DE QUALQUER NATUREZA,ESCADA ACIMA,SERVICO INTEIRAMENTE MANUAL,EM OBRAS PREDIAIS,INCLUSIVE CARGAE DESCARGA</v>
      </c>
      <c r="C2877" s="749" t="s">
        <v>13405</v>
      </c>
      <c r="D2877" s="749" t="s">
        <v>13406</v>
      </c>
      <c r="E2877" s="749" t="s">
        <v>13407</v>
      </c>
      <c r="I2877" s="749" t="s">
        <v>13408</v>
      </c>
      <c r="J2877" s="749" t="n">
        <v>0.71</v>
      </c>
    </row>
    <row collapsed="false" customFormat="false" customHeight="true" hidden="true" ht="12.75" outlineLevel="0" r="2878">
      <c r="A2878" s="749" t="s">
        <v>13410</v>
      </c>
      <c r="B2878" s="749" t="str">
        <f aca="false">C2878&amp;D2878&amp;E2878&amp;F2878&amp;G2878&amp;H2878</f>
        <v>TRANSPORTE DE MATERIAIS DE QUALQUER NATUREZA,ESCADA ABAIXO,SERVICO INTEIRAMENTE MANUAL,EM OBRAS PREDIAIS,INCLUSIVE CARGA E DESCARGA</v>
      </c>
      <c r="C2878" s="749" t="s">
        <v>13411</v>
      </c>
      <c r="D2878" s="749" t="s">
        <v>13412</v>
      </c>
      <c r="E2878" s="749" t="s">
        <v>13413</v>
      </c>
      <c r="I2878" s="749" t="s">
        <v>13408</v>
      </c>
      <c r="J2878" s="749" t="n">
        <v>0.59</v>
      </c>
    </row>
    <row collapsed="false" customFormat="false" customHeight="true" hidden="true" ht="12.75" outlineLevel="0" r="2879">
      <c r="A2879" s="749" t="s">
        <v>13414</v>
      </c>
      <c r="B2879" s="749" t="str">
        <f aca="false">C2879&amp;D2879&amp;E2879&amp;F2879&amp;G2879&amp;H2879</f>
        <v>TRANSPORTE DE MATERIAIS DE QUALQUER NATUREZA,ESCADA ABAIXO,SERVICO INTEIRAMENTE MANUAL,EM OBRAS PREDIAIS,INCLUSIVE CARGA E DESCARGA</v>
      </c>
      <c r="C2879" s="749" t="s">
        <v>13411</v>
      </c>
      <c r="D2879" s="749" t="s">
        <v>13412</v>
      </c>
      <c r="E2879" s="749" t="s">
        <v>13413</v>
      </c>
      <c r="I2879" s="749" t="s">
        <v>13408</v>
      </c>
      <c r="J2879" s="749" t="n">
        <v>0.51</v>
      </c>
    </row>
    <row collapsed="false" customFormat="false" customHeight="true" hidden="true" ht="12.75" outlineLevel="0" r="2880">
      <c r="A2880" s="749" t="s">
        <v>13415</v>
      </c>
      <c r="B2880" s="749" t="str">
        <f aca="false">C2880&amp;D2880&amp;E2880&amp;F2880&amp;G2880&amp;H2880</f>
        <v>TRANSPORTE DE MATERIAIS ENCOSTA ACIMA,SERVICO INTEIRAMENTE MANUAL,INCLUSIVE CARGA E DESCARGA</v>
      </c>
      <c r="C2880" s="749" t="s">
        <v>13416</v>
      </c>
      <c r="D2880" s="749" t="s">
        <v>13417</v>
      </c>
      <c r="I2880" s="749" t="s">
        <v>13408</v>
      </c>
      <c r="J2880" s="749" t="n">
        <v>1.34</v>
      </c>
    </row>
    <row collapsed="false" customFormat="false" customHeight="true" hidden="true" ht="12.75" outlineLevel="0" r="2881">
      <c r="A2881" s="749" t="s">
        <v>13418</v>
      </c>
      <c r="B2881" s="749" t="str">
        <f aca="false">C2881&amp;D2881&amp;E2881&amp;F2881&amp;G2881&amp;H2881</f>
        <v>TRANSPORTE DE MATERIAIS ENCOSTA ACIMA,SERVICO INTEIRAMENTE MANUAL,INCLUSIVE CARGA E DESCARGA</v>
      </c>
      <c r="C2881" s="749" t="s">
        <v>13416</v>
      </c>
      <c r="D2881" s="749" t="s">
        <v>13417</v>
      </c>
      <c r="I2881" s="749" t="s">
        <v>13408</v>
      </c>
      <c r="J2881" s="749" t="n">
        <v>1.16</v>
      </c>
    </row>
    <row collapsed="false" customFormat="false" customHeight="true" hidden="true" ht="12.75" outlineLevel="0" r="2882">
      <c r="A2882" s="749" t="s">
        <v>13419</v>
      </c>
      <c r="B2882" s="749" t="str">
        <f aca="false">C2882&amp;D2882&amp;E2882&amp;F2882&amp;G2882&amp;H2882</f>
        <v>TRANSPORTE DE MATERIAIS ENCOSTA ABAIXO,SERVICO INTEIRAMENTEMANUAL,INCLUSIVE CARGA E DESCARGA</v>
      </c>
      <c r="C2882" s="749" t="s">
        <v>13420</v>
      </c>
      <c r="D2882" s="749" t="s">
        <v>13421</v>
      </c>
      <c r="I2882" s="749" t="s">
        <v>13408</v>
      </c>
      <c r="J2882" s="749" t="n">
        <v>0.89</v>
      </c>
    </row>
    <row collapsed="false" customFormat="false" customHeight="true" hidden="true" ht="12.75" outlineLevel="0" r="2883">
      <c r="A2883" s="749" t="s">
        <v>13422</v>
      </c>
      <c r="B2883" s="749" t="str">
        <f aca="false">C2883&amp;D2883&amp;E2883&amp;F2883&amp;G2883&amp;H2883</f>
        <v>TRANSPORTE DE MATERIAIS ENCOSTA ABAIXO,SERVICO INTEIRAMENTEMANUAL,INCLUSIVE CARGA E DESCARGA</v>
      </c>
      <c r="C2883" s="749" t="s">
        <v>13420</v>
      </c>
      <c r="D2883" s="749" t="s">
        <v>13421</v>
      </c>
      <c r="I2883" s="749" t="s">
        <v>13408</v>
      </c>
      <c r="J2883" s="749" t="n">
        <v>0.77</v>
      </c>
    </row>
    <row collapsed="false" customFormat="false" customHeight="true" hidden="true" ht="12.75" outlineLevel="0" r="2884">
      <c r="A2884" s="749" t="s">
        <v>13423</v>
      </c>
      <c r="B2884" s="758" t="str">
        <f aca="false">C2884&amp;D2884&amp;E2884&amp;F2884&amp;G2884&amp;H2884</f>
        <v>TRANSPORTE HORIZONTAL DE ENTULHO OU LAMA EM CARRINHO,INCLUSIVE CARGA A PA,EM FAVELAS</v>
      </c>
      <c r="C2884" s="749" t="s">
        <v>13424</v>
      </c>
      <c r="D2884" s="749" t="s">
        <v>13425</v>
      </c>
      <c r="I2884" s="749" t="s">
        <v>2478</v>
      </c>
      <c r="J2884" s="749" t="n">
        <v>20.56</v>
      </c>
    </row>
    <row collapsed="false" customFormat="false" customHeight="true" hidden="true" ht="12.75" outlineLevel="0" r="2885">
      <c r="A2885" s="749" t="s">
        <v>13426</v>
      </c>
      <c r="B2885" s="758" t="str">
        <f aca="false">C2885&amp;D2885&amp;E2885&amp;F2885&amp;G2885&amp;H2885</f>
        <v>TRANSPORTE HORIZONTAL DE ENTULHO OU LAMA EM CARRINHO,INCLUSIVE CARGA A PA,EM FAVELAS</v>
      </c>
      <c r="C2885" s="749" t="s">
        <v>13424</v>
      </c>
      <c r="D2885" s="749" t="s">
        <v>13425</v>
      </c>
      <c r="I2885" s="749" t="s">
        <v>2478</v>
      </c>
      <c r="J2885" s="749" t="n">
        <v>17.82</v>
      </c>
    </row>
    <row collapsed="false" customFormat="false" customHeight="true" hidden="true" ht="12.75" outlineLevel="0" r="2886">
      <c r="A2886" s="749" t="s">
        <v>13427</v>
      </c>
      <c r="B2886" s="749" t="str">
        <f aca="false">C2886&amp;D2886&amp;E2886&amp;F2886&amp;G2886&amp;H2886</f>
        <v>TRANSPORTE DE MATERIAIS ENCOSTA ACIMA,EM CARRINHOS,INCLUSIVE CARGA E DESCARGA</v>
      </c>
      <c r="C2886" s="749" t="s">
        <v>13428</v>
      </c>
      <c r="D2886" s="749" t="s">
        <v>13429</v>
      </c>
      <c r="I2886" s="749" t="s">
        <v>13408</v>
      </c>
      <c r="J2886" s="749" t="n">
        <v>0.22</v>
      </c>
    </row>
    <row collapsed="false" customFormat="false" customHeight="true" hidden="true" ht="12.75" outlineLevel="0" r="2887">
      <c r="A2887" s="749" t="s">
        <v>13430</v>
      </c>
      <c r="B2887" s="749" t="str">
        <f aca="false">C2887&amp;D2887&amp;E2887&amp;F2887&amp;G2887&amp;H2887</f>
        <v>TRANSPORTE DE MATERIAIS ENCOSTA ACIMA,EM CARRINHOS,INCLUSIVE CARGA E DESCARGA</v>
      </c>
      <c r="C2887" s="749" t="s">
        <v>13428</v>
      </c>
      <c r="D2887" s="749" t="s">
        <v>13429</v>
      </c>
      <c r="I2887" s="749" t="s">
        <v>13408</v>
      </c>
      <c r="J2887" s="749" t="n">
        <v>0.19</v>
      </c>
    </row>
    <row collapsed="false" customFormat="false" customHeight="true" hidden="true" ht="12.75" outlineLevel="0" r="2888">
      <c r="A2888" s="749" t="s">
        <v>13431</v>
      </c>
      <c r="B2888" s="749" t="str">
        <f aca="false">C2888&amp;D2888&amp;E2888&amp;F2888&amp;G2888&amp;H2888</f>
        <v>TRANSPORTE DE MATERIAIS ENCOSTA ABAIXO,EM CARRINHOS,INCLUSIVE CARGA E DESCARGA</v>
      </c>
      <c r="C2888" s="749" t="s">
        <v>13432</v>
      </c>
      <c r="D2888" s="749" t="s">
        <v>13433</v>
      </c>
      <c r="I2888" s="749" t="s">
        <v>13408</v>
      </c>
      <c r="J2888" s="749" t="n">
        <v>0.14</v>
      </c>
    </row>
    <row collapsed="false" customFormat="false" customHeight="true" hidden="true" ht="12.75" outlineLevel="0" r="2889">
      <c r="A2889" s="749" t="s">
        <v>13434</v>
      </c>
      <c r="B2889" s="749" t="str">
        <f aca="false">C2889&amp;D2889&amp;E2889&amp;F2889&amp;G2889&amp;H2889</f>
        <v>TRANSPORTE DE MATERIAIS ENCOSTA ABAIXO,EM CARRINHOS,INCLUSIVE CARGA E DESCARGA</v>
      </c>
      <c r="C2889" s="749" t="s">
        <v>13432</v>
      </c>
      <c r="D2889" s="749" t="s">
        <v>13433</v>
      </c>
      <c r="I2889" s="749" t="s">
        <v>13408</v>
      </c>
      <c r="J2889" s="749" t="n">
        <v>0.12</v>
      </c>
    </row>
    <row collapsed="false" customFormat="false" customHeight="true" hidden="true" ht="12.75" outlineLevel="0" r="2890">
      <c r="A2890" s="749" t="s">
        <v>13435</v>
      </c>
      <c r="B2890" s="749" t="str">
        <f aca="false">C2890&amp;D2890&amp;E2890&amp;F2890&amp;G2890&amp;H2890</f>
        <v>TRANSPORTE DE MATERIAIS DE GRANDE VOLUME E BAIXO PESO ESPECIFICO,SERVICO INTEIRAMENTE MANUAL,ENCOSTA ACIMA,INCLUSIVE CARGA E DESCARGA</v>
      </c>
      <c r="C2890" s="749" t="s">
        <v>13436</v>
      </c>
      <c r="D2890" s="749" t="s">
        <v>13437</v>
      </c>
      <c r="E2890" s="749" t="s">
        <v>13438</v>
      </c>
      <c r="I2890" s="749" t="s">
        <v>13439</v>
      </c>
      <c r="J2890" s="749" t="n">
        <v>22.35</v>
      </c>
    </row>
    <row collapsed="false" customFormat="false" customHeight="true" hidden="true" ht="12.75" outlineLevel="0" r="2891">
      <c r="A2891" s="749" t="s">
        <v>13440</v>
      </c>
      <c r="B2891" s="749" t="str">
        <f aca="false">C2891&amp;D2891&amp;E2891&amp;F2891&amp;G2891&amp;H2891</f>
        <v>TRANSPORTE DE MATERIAIS DE GRANDE VOLUME E BAIXO PESO ESPECIFICO,SERVICO INTEIRAMENTE MANUAL,ENCOSTA ACIMA,INCLUSIVE CARGA E DESCARGA</v>
      </c>
      <c r="C2891" s="749" t="s">
        <v>13436</v>
      </c>
      <c r="D2891" s="749" t="s">
        <v>13437</v>
      </c>
      <c r="E2891" s="749" t="s">
        <v>13438</v>
      </c>
      <c r="I2891" s="749" t="s">
        <v>13439</v>
      </c>
      <c r="J2891" s="749" t="n">
        <v>19.37</v>
      </c>
    </row>
    <row collapsed="false" customFormat="false" customHeight="true" hidden="true" ht="12.75" outlineLevel="0" r="2892">
      <c r="A2892" s="749" t="s">
        <v>13441</v>
      </c>
      <c r="B2892" s="749" t="str">
        <f aca="false">C2892&amp;D2892&amp;E2892&amp;F2892&amp;G2892&amp;H2892</f>
        <v>TRANSPORTE DE MATERIAIS DE GRANDE VOLUME E BAIXO PESO ESPECIFICO,SERVICO INTEIRAMENTE MANUAL,ENCOSTA ABAIXO,INCLUSIVE CARGA E DESCARGA</v>
      </c>
      <c r="C2892" s="749" t="s">
        <v>13436</v>
      </c>
      <c r="D2892" s="749" t="s">
        <v>13442</v>
      </c>
      <c r="E2892" s="749" t="s">
        <v>13443</v>
      </c>
      <c r="I2892" s="749" t="s">
        <v>13439</v>
      </c>
      <c r="J2892" s="749" t="n">
        <v>17.13</v>
      </c>
    </row>
    <row collapsed="false" customFormat="false" customHeight="true" hidden="true" ht="12.75" outlineLevel="0" r="2893">
      <c r="A2893" s="749" t="s">
        <v>13444</v>
      </c>
      <c r="B2893" s="749" t="str">
        <f aca="false">C2893&amp;D2893&amp;E2893&amp;F2893&amp;G2893&amp;H2893</f>
        <v>TRANSPORTE DE MATERIAIS DE GRANDE VOLUME E BAIXO PESO ESPECIFICO,SERVICO INTEIRAMENTE MANUAL,ENCOSTA ABAIXO,INCLUSIVE CARGA E DESCARGA</v>
      </c>
      <c r="C2893" s="749" t="s">
        <v>13436</v>
      </c>
      <c r="D2893" s="749" t="s">
        <v>13442</v>
      </c>
      <c r="E2893" s="749" t="s">
        <v>13443</v>
      </c>
      <c r="I2893" s="749" t="s">
        <v>13439</v>
      </c>
      <c r="J2893" s="749" t="n">
        <v>14.85</v>
      </c>
    </row>
    <row collapsed="false" customFormat="false" customHeight="true" hidden="true" ht="12.75" outlineLevel="0" r="2894">
      <c r="A2894" s="749" t="s">
        <v>13445</v>
      </c>
      <c r="B2894" s="749" t="str">
        <f aca="false">C2894&amp;D2894&amp;E2894&amp;F2894&amp;G2894&amp;H2894</f>
        <v>TRANSPORTE MANUAL DE CALHA ATE O LOCAL DE ASSENTAMENTO,ENCOSTA ACIMA,INCLUSIVE CARGA E DESCARGA</v>
      </c>
      <c r="C2894" s="749" t="s">
        <v>13446</v>
      </c>
      <c r="D2894" s="749" t="s">
        <v>13447</v>
      </c>
      <c r="I2894" s="749" t="s">
        <v>13448</v>
      </c>
      <c r="J2894" s="749" t="n">
        <v>0.99</v>
      </c>
    </row>
    <row collapsed="false" customFormat="false" customHeight="true" hidden="true" ht="12.75" outlineLevel="0" r="2895">
      <c r="A2895" s="749" t="s">
        <v>13449</v>
      </c>
      <c r="B2895" s="749" t="str">
        <f aca="false">C2895&amp;D2895&amp;E2895&amp;F2895&amp;G2895&amp;H2895</f>
        <v>TRANSPORTE MANUAL DE CALHA ATE O LOCAL DE ASSENTAMENTO,ENCOSTA ACIMA,INCLUSIVE CARGA E DESCARGA</v>
      </c>
      <c r="C2895" s="749" t="s">
        <v>13446</v>
      </c>
      <c r="D2895" s="749" t="s">
        <v>13447</v>
      </c>
      <c r="I2895" s="749" t="s">
        <v>13448</v>
      </c>
      <c r="J2895" s="749" t="n">
        <v>0.86</v>
      </c>
    </row>
    <row collapsed="false" customFormat="false" customHeight="true" hidden="true" ht="12.75" outlineLevel="0" r="2896">
      <c r="A2896" s="749" t="s">
        <v>13450</v>
      </c>
      <c r="B2896" s="749" t="str">
        <f aca="false">C2896&amp;D2896&amp;E2896&amp;F2896&amp;G2896&amp;H2896</f>
        <v>TRANSPORTE MANUAL DE CALHA ATE O LOCAL DE ASSENTAMENTO,ENCOSTA ABAIXO,INCLUSIVE CARGA E DESCARGA</v>
      </c>
      <c r="C2896" s="749" t="s">
        <v>13446</v>
      </c>
      <c r="D2896" s="749" t="s">
        <v>13451</v>
      </c>
      <c r="I2896" s="749" t="s">
        <v>13448</v>
      </c>
      <c r="J2896" s="749" t="n">
        <v>0.74</v>
      </c>
    </row>
    <row collapsed="false" customFormat="false" customHeight="true" hidden="true" ht="12.75" outlineLevel="0" r="2897">
      <c r="A2897" s="749" t="s">
        <v>13452</v>
      </c>
      <c r="B2897" s="749" t="str">
        <f aca="false">C2897&amp;D2897&amp;E2897&amp;F2897&amp;G2897&amp;H2897</f>
        <v>TRANSPORTE MANUAL DE CALHA ATE O LOCAL DE ASSENTAMENTO,ENCOSTA ABAIXO,INCLUSIVE CARGA E DESCARGA</v>
      </c>
      <c r="C2897" s="749" t="s">
        <v>13446</v>
      </c>
      <c r="D2897" s="749" t="s">
        <v>13451</v>
      </c>
      <c r="I2897" s="749" t="s">
        <v>13448</v>
      </c>
      <c r="J2897" s="749" t="n">
        <v>0.64</v>
      </c>
    </row>
    <row collapsed="false" customFormat="false" customHeight="true" hidden="true" ht="12.75" outlineLevel="0" r="2898">
      <c r="A2898" s="749" t="s">
        <v>13453</v>
      </c>
      <c r="B2898" s="749" t="str">
        <f aca="false">C2898&amp;D2898&amp;E2898&amp;F2898&amp;G2898&amp;H2898</f>
        <v>TRANSPORTE MANUAL DE MATERIAIS DIVERSOS EM MANGUEZAL,INCLUSIVE CARGA E DESCARGA EM CESTO TIPO COMLURB(MUDA E LIXO)</v>
      </c>
      <c r="C2898" s="749" t="s">
        <v>13454</v>
      </c>
      <c r="D2898" s="749" t="s">
        <v>13455</v>
      </c>
      <c r="I2898" s="749" t="s">
        <v>13408</v>
      </c>
      <c r="J2898" s="749" t="n">
        <v>29.8</v>
      </c>
    </row>
    <row collapsed="false" customFormat="false" customHeight="true" hidden="true" ht="12.75" outlineLevel="0" r="2899">
      <c r="A2899" s="749" t="s">
        <v>13456</v>
      </c>
      <c r="B2899" s="749" t="str">
        <f aca="false">C2899&amp;D2899&amp;E2899&amp;F2899&amp;G2899&amp;H2899</f>
        <v>TRANSPORTE MANUAL DE MATERIAIS DIVERSOS EM MANGUEZAL,INCLUSIVE CARGA E DESCARGA EM CESTO TIPO COMLURB(MUDA E LIXO)</v>
      </c>
      <c r="C2899" s="749" t="s">
        <v>13454</v>
      </c>
      <c r="D2899" s="749" t="s">
        <v>13455</v>
      </c>
      <c r="I2899" s="749" t="s">
        <v>13408</v>
      </c>
      <c r="J2899" s="749" t="n">
        <v>25.83</v>
      </c>
    </row>
    <row collapsed="false" customFormat="false" customHeight="true" hidden="true" ht="12.75" outlineLevel="0" r="2900">
      <c r="A2900" s="749" t="s">
        <v>13457</v>
      </c>
      <c r="B2900" s="749" t="str">
        <f aca="false">C2900&amp;D2900&amp;E2900&amp;F2900&amp;G2900&amp;H2900</f>
        <v>CALHA FECHADA,DE TABUAS DE MADEIRA DE 3ª,COM A SECAO DE 0,45X0,45M,PARA DESCIDA DE ESCOMBROS,COM COLOCACAO</v>
      </c>
      <c r="C2900" s="749" t="s">
        <v>13458</v>
      </c>
      <c r="D2900" s="749" t="s">
        <v>13459</v>
      </c>
      <c r="I2900" s="749" t="s">
        <v>236</v>
      </c>
      <c r="J2900" s="749" t="n">
        <v>109.83</v>
      </c>
    </row>
    <row collapsed="false" customFormat="false" customHeight="true" hidden="true" ht="12.75" outlineLevel="0" r="2901">
      <c r="A2901" s="749" t="s">
        <v>13460</v>
      </c>
      <c r="B2901" s="749" t="str">
        <f aca="false">C2901&amp;D2901&amp;E2901&amp;F2901&amp;G2901&amp;H2901</f>
        <v>CALHA FECHADA,DE TABUAS DE MADEIRA DE 3ª,COM A SECAO DE 0,45X0,45M,PARA DESCIDA DE ESCOMBROS,COM COLOCACAO</v>
      </c>
      <c r="C2901" s="749" t="s">
        <v>13458</v>
      </c>
      <c r="D2901" s="749" t="s">
        <v>13459</v>
      </c>
      <c r="I2901" s="749" t="s">
        <v>236</v>
      </c>
      <c r="J2901" s="749" t="n">
        <v>102.14</v>
      </c>
    </row>
    <row collapsed="false" customFormat="false" customHeight="true" hidden="true" ht="12.75" outlineLevel="0" r="2902">
      <c r="A2902" s="749" t="s">
        <v>13461</v>
      </c>
      <c r="B2902" s="749" t="str">
        <f aca="false">C2902&amp;D2902&amp;E2902&amp;F2902&amp;G2902&amp;H2902</f>
        <v>CALHA FECHADA,DE TABUAS DE MADEIRA DE 3ª,COM A SECAO 0,35X0,35M,PARA DESCIDA DE ESCOMBROS,COM COLOCACAO</v>
      </c>
      <c r="C2902" s="749" t="s">
        <v>13462</v>
      </c>
      <c r="D2902" s="749" t="s">
        <v>13463</v>
      </c>
      <c r="I2902" s="749" t="s">
        <v>236</v>
      </c>
      <c r="J2902" s="749" t="n">
        <v>91.77</v>
      </c>
    </row>
    <row collapsed="false" customFormat="false" customHeight="true" hidden="true" ht="12.75" outlineLevel="0" r="2903">
      <c r="A2903" s="749" t="s">
        <v>13464</v>
      </c>
      <c r="B2903" s="749" t="str">
        <f aca="false">C2903&amp;D2903&amp;E2903&amp;F2903&amp;G2903&amp;H2903</f>
        <v>CALHA FECHADA,DE TABUAS DE MADEIRA DE 3ª,COM A SECAO 0,35X0,35M,PARA DESCIDA DE ESCOMBROS,COM COLOCACAO</v>
      </c>
      <c r="C2903" s="749" t="s">
        <v>13462</v>
      </c>
      <c r="D2903" s="749" t="s">
        <v>13463</v>
      </c>
      <c r="I2903" s="749" t="s">
        <v>236</v>
      </c>
      <c r="J2903" s="749" t="n">
        <v>85.09</v>
      </c>
    </row>
    <row collapsed="false" customFormat="false" customHeight="true" hidden="true" ht="12.75" outlineLevel="0" r="2904">
      <c r="A2904" s="749" t="s">
        <v>13465</v>
      </c>
      <c r="B2904" s="749" t="str">
        <f aca="false">C2904&amp;D2904&amp;E2904&amp;F2904&amp;G2904&amp;H2904</f>
        <v>DESCIDA DE ESCOMBROS POR CALHAS FECHADAS,DE TABUAS DE PINHODE 3ª</v>
      </c>
      <c r="C2904" s="749" t="s">
        <v>13466</v>
      </c>
      <c r="D2904" s="749" t="s">
        <v>13467</v>
      </c>
      <c r="I2904" s="749" t="s">
        <v>2478</v>
      </c>
      <c r="J2904" s="749" t="n">
        <v>89.42</v>
      </c>
    </row>
    <row collapsed="false" customFormat="false" customHeight="true" hidden="true" ht="12.75" outlineLevel="0" r="2905">
      <c r="A2905" s="749" t="s">
        <v>13468</v>
      </c>
      <c r="B2905" s="749" t="str">
        <f aca="false">C2905&amp;D2905&amp;E2905&amp;F2905&amp;G2905&amp;H2905</f>
        <v>DESCIDA DE ESCOMBROS POR CALHAS FECHADAS,DE TABUAS DE PINHODE 3ª</v>
      </c>
      <c r="C2905" s="749" t="s">
        <v>13466</v>
      </c>
      <c r="D2905" s="749" t="s">
        <v>13467</v>
      </c>
      <c r="I2905" s="749" t="s">
        <v>2478</v>
      </c>
      <c r="J2905" s="749" t="n">
        <v>77.49</v>
      </c>
    </row>
    <row collapsed="false" customFormat="false" customHeight="true" hidden="true" ht="12.75" outlineLevel="0" r="2906">
      <c r="A2906" s="749" t="s">
        <v>13469</v>
      </c>
      <c r="B2906" s="749" t="str">
        <f aca="false">C2906&amp;D2906&amp;E2906&amp;F2906&amp;G2906&amp;H2906</f>
        <v>ENSACAMENTO E TRANSPORTE DE ESCOMBROS EM SACOS PLASTICOS,DESDE UM PAVIMENTO ELEVADO ATE O TERREO,UTILIZANDO ELEVADOR</v>
      </c>
      <c r="C2906" s="749" t="s">
        <v>13470</v>
      </c>
      <c r="D2906" s="749" t="s">
        <v>13471</v>
      </c>
      <c r="I2906" s="749" t="s">
        <v>2478</v>
      </c>
      <c r="J2906" s="749" t="n">
        <v>36.56</v>
      </c>
    </row>
    <row collapsed="false" customFormat="false" customHeight="true" hidden="true" ht="12.75" outlineLevel="0" r="2907">
      <c r="A2907" s="749" t="s">
        <v>13472</v>
      </c>
      <c r="B2907" s="749" t="str">
        <f aca="false">C2907&amp;D2907&amp;E2907&amp;F2907&amp;G2907&amp;H2907</f>
        <v>ENSACAMENTO E TRANSPORTE DE ESCOMBROS EM SACOS PLASTICOS,DESDE UM PAVIMENTO ELEVADO ATE O TERREO,UTILIZANDO ELEVADOR</v>
      </c>
      <c r="C2907" s="749" t="s">
        <v>13470</v>
      </c>
      <c r="D2907" s="749" t="s">
        <v>13471</v>
      </c>
      <c r="I2907" s="749" t="s">
        <v>2478</v>
      </c>
      <c r="J2907" s="749" t="n">
        <v>31.68</v>
      </c>
    </row>
    <row collapsed="false" customFormat="false" customHeight="true" hidden="true" ht="12.75" outlineLevel="0" r="2908">
      <c r="A2908" s="749" t="s">
        <v>13473</v>
      </c>
      <c r="B2908" s="749" t="str">
        <f aca="false">C2908&amp;D2908&amp;E2908&amp;F2908&amp;G2908&amp;H2908</f>
        <v>ENSACAMENTO E TRANSPORTE DE ESCOMBROS EM SACOS PLASTICOS,DESDE UM PAVIMENTO ELEVADO ATE O TERREO,UTILIZANDO A ESCADA DOPREDIO</v>
      </c>
      <c r="C2908" s="749" t="s">
        <v>13470</v>
      </c>
      <c r="D2908" s="749" t="s">
        <v>13474</v>
      </c>
      <c r="E2908" s="749" t="s">
        <v>13475</v>
      </c>
      <c r="I2908" s="749" t="s">
        <v>2478</v>
      </c>
      <c r="J2908" s="749" t="n">
        <v>58.92</v>
      </c>
    </row>
    <row collapsed="false" customFormat="false" customHeight="true" hidden="true" ht="12.75" outlineLevel="0" r="2909">
      <c r="A2909" s="749" t="s">
        <v>13476</v>
      </c>
      <c r="B2909" s="749" t="str">
        <f aca="false">C2909&amp;D2909&amp;E2909&amp;F2909&amp;G2909&amp;H2909</f>
        <v>ENSACAMENTO E TRANSPORTE DE ESCOMBROS EM SACOS PLASTICOS,DESDE UM PAVIMENTO ELEVADO ATE O TERREO,UTILIZANDO A ESCADA DOPREDIO</v>
      </c>
      <c r="C2909" s="749" t="s">
        <v>13470</v>
      </c>
      <c r="D2909" s="749" t="s">
        <v>13474</v>
      </c>
      <c r="E2909" s="749" t="s">
        <v>13475</v>
      </c>
      <c r="I2909" s="749" t="s">
        <v>2478</v>
      </c>
      <c r="J2909" s="749" t="n">
        <v>51.06</v>
      </c>
    </row>
    <row collapsed="false" customFormat="false" customHeight="true" hidden="true" ht="38.25" outlineLevel="0" r="2910">
      <c r="A2910" s="749" t="s">
        <v>13477</v>
      </c>
      <c r="B2910" s="758" t="str">
        <f aca="false">C2910&amp;D2910&amp;E2910&amp;F2910&amp;G2910&amp;H2910</f>
        <v>RETIRADA DE LAMA,ESCOMBROS OU DETRITOS DO INTERIOR DE RESERVATORIOS OU CAIXAS ENTERRADAS,UTILIZANDO PROCESSOS DE SUSPENSAO MANUAL,MEDIDO POR VOLUME DE MATERIAL RETIRADO</v>
      </c>
      <c r="C2910" s="749" t="s">
        <v>13478</v>
      </c>
      <c r="D2910" s="749" t="s">
        <v>13479</v>
      </c>
      <c r="E2910" s="749" t="s">
        <v>13480</v>
      </c>
      <c r="I2910" s="749" t="s">
        <v>2478</v>
      </c>
      <c r="J2910" s="749" t="n">
        <v>149.04</v>
      </c>
    </row>
    <row collapsed="false" customFormat="false" customHeight="true" hidden="true" ht="38.25" outlineLevel="0" r="2911">
      <c r="A2911" s="749" t="s">
        <v>13481</v>
      </c>
      <c r="B2911" s="758" t="str">
        <f aca="false">C2911&amp;D2911&amp;E2911&amp;F2911&amp;G2911&amp;H2911</f>
        <v>RETIRADA DE LAMA,ESCOMBROS OU DETRITOS DO INTERIOR DE RESERVATORIOS OU CAIXAS ENTERRADAS,UTILIZANDO PROCESSOS DE SUSPENSAO MANUAL,MEDIDO POR VOLUME DE MATERIAL RETIRADO</v>
      </c>
      <c r="C2911" s="749" t="s">
        <v>13478</v>
      </c>
      <c r="D2911" s="749" t="s">
        <v>13479</v>
      </c>
      <c r="E2911" s="749" t="s">
        <v>13480</v>
      </c>
      <c r="I2911" s="749" t="s">
        <v>2478</v>
      </c>
      <c r="J2911" s="749" t="n">
        <v>129.16</v>
      </c>
    </row>
    <row collapsed="false" customFormat="false" customHeight="true" hidden="true" ht="12.75" outlineLevel="0" r="2912">
      <c r="A2912" s="749" t="s">
        <v>13482</v>
      </c>
      <c r="B2912" s="749" t="str">
        <f aca="false">C2912&amp;D2912&amp;E2912&amp;F2912&amp;G2912&amp;H2912</f>
        <v>DESOBSTRUCAO DE DRENOS DE MUROS DE CONTENCAO,BUZINOTES DE COBERTURAS E SIMILARES</v>
      </c>
      <c r="C2912" s="749" t="s">
        <v>13483</v>
      </c>
      <c r="D2912" s="749" t="s">
        <v>13484</v>
      </c>
      <c r="I2912" s="749" t="s">
        <v>30</v>
      </c>
      <c r="J2912" s="749" t="n">
        <v>2.23</v>
      </c>
    </row>
    <row collapsed="false" customFormat="false" customHeight="true" hidden="true" ht="12.75" outlineLevel="0" r="2913">
      <c r="A2913" s="749" t="s">
        <v>13485</v>
      </c>
      <c r="B2913" s="749" t="str">
        <f aca="false">C2913&amp;D2913&amp;E2913&amp;F2913&amp;G2913&amp;H2913</f>
        <v>DESOBSTRUCAO DE DRENOS DE MUROS DE CONTENCAO,BUZINOTES DE COBERTURAS E SIMILARES</v>
      </c>
      <c r="C2913" s="749" t="s">
        <v>13483</v>
      </c>
      <c r="D2913" s="749" t="s">
        <v>13484</v>
      </c>
      <c r="I2913" s="749" t="s">
        <v>30</v>
      </c>
      <c r="J2913" s="749" t="n">
        <v>1.93</v>
      </c>
    </row>
    <row collapsed="false" customFormat="false" customHeight="true" hidden="true" ht="12.75" outlineLevel="0" r="2914">
      <c r="A2914" s="749" t="s">
        <v>13486</v>
      </c>
      <c r="B2914" s="749" t="str">
        <f aca="false">C2914&amp;D2914&amp;E2914&amp;F2914&amp;G2914&amp;H2914</f>
        <v>LIMPEZA DE VIDROS,FEITA NOS DOIS LADOS,CONTADO UM LADO</v>
      </c>
      <c r="C2914" s="749" t="s">
        <v>13487</v>
      </c>
      <c r="I2914" s="749" t="s">
        <v>52</v>
      </c>
      <c r="J2914" s="749" t="n">
        <v>10.53</v>
      </c>
    </row>
    <row collapsed="false" customFormat="false" customHeight="true" hidden="true" ht="12.75" outlineLevel="0" r="2915">
      <c r="A2915" s="749" t="s">
        <v>13488</v>
      </c>
      <c r="B2915" s="749" t="str">
        <f aca="false">C2915&amp;D2915&amp;E2915&amp;F2915&amp;G2915&amp;H2915</f>
        <v>LIMPEZA DE VIDROS,FEITA NOS DOIS LADOS,CONTADO UM LADO</v>
      </c>
      <c r="C2915" s="749" t="s">
        <v>13487</v>
      </c>
      <c r="I2915" s="749" t="s">
        <v>52</v>
      </c>
      <c r="J2915" s="749" t="n">
        <v>9.12</v>
      </c>
    </row>
    <row collapsed="false" customFormat="false" customHeight="true" hidden="true" ht="12.75" outlineLevel="0" r="2916">
      <c r="A2916" s="749" t="s">
        <v>13489</v>
      </c>
      <c r="B2916" s="749" t="str">
        <f aca="false">C2916&amp;D2916&amp;E2916&amp;F2916&amp;G2916&amp;H2916</f>
        <v>LIMPEZA DE PISOS CIMENTADOS</v>
      </c>
      <c r="C2916" s="749" t="s">
        <v>13490</v>
      </c>
      <c r="I2916" s="749" t="s">
        <v>52</v>
      </c>
      <c r="J2916" s="749" t="n">
        <v>5.2</v>
      </c>
    </row>
    <row collapsed="false" customFormat="false" customHeight="true" hidden="true" ht="12.75" outlineLevel="0" r="2917">
      <c r="A2917" s="749" t="s">
        <v>13491</v>
      </c>
      <c r="B2917" s="749" t="str">
        <f aca="false">C2917&amp;D2917&amp;E2917&amp;F2917&amp;G2917&amp;H2917</f>
        <v>LIMPEZA DE PISOS CIMENTADOS</v>
      </c>
      <c r="C2917" s="749" t="s">
        <v>13490</v>
      </c>
      <c r="I2917" s="749" t="s">
        <v>52</v>
      </c>
      <c r="J2917" s="749" t="n">
        <v>4.51</v>
      </c>
    </row>
    <row collapsed="false" customFormat="false" customHeight="true" hidden="true" ht="12.75" outlineLevel="0" r="2918">
      <c r="A2918" s="749" t="s">
        <v>13492</v>
      </c>
      <c r="B2918" s="749" t="str">
        <f aca="false">C2918&amp;D2918&amp;E2918&amp;F2918&amp;G2918&amp;H2918</f>
        <v>LIMPEZA DE PISOS CERAMICOS.</v>
      </c>
      <c r="C2918" s="749" t="s">
        <v>13493</v>
      </c>
      <c r="I2918" s="749" t="s">
        <v>52</v>
      </c>
      <c r="J2918" s="749" t="n">
        <v>6.94</v>
      </c>
    </row>
    <row collapsed="false" customFormat="false" customHeight="true" hidden="true" ht="12.75" outlineLevel="0" r="2919">
      <c r="A2919" s="749" t="s">
        <v>13494</v>
      </c>
      <c r="B2919" s="749" t="str">
        <f aca="false">C2919&amp;D2919&amp;E2919&amp;F2919&amp;G2919&amp;H2919</f>
        <v>LIMPEZA DE PISOS CERAMICOS.</v>
      </c>
      <c r="C2919" s="749" t="s">
        <v>13493</v>
      </c>
      <c r="I2919" s="749" t="s">
        <v>52</v>
      </c>
      <c r="J2919" s="749" t="n">
        <v>6.01</v>
      </c>
    </row>
    <row collapsed="false" customFormat="false" customHeight="true" hidden="true" ht="12.75" outlineLevel="0" r="2920">
      <c r="A2920" s="749" t="s">
        <v>13495</v>
      </c>
      <c r="B2920" s="749" t="str">
        <f aca="false">C2920&amp;D2920&amp;E2920&amp;F2920&amp;G2920&amp;H2920</f>
        <v>LIMPEZA DE PISOS DE BORRACHA</v>
      </c>
      <c r="C2920" s="749" t="s">
        <v>13496</v>
      </c>
      <c r="I2920" s="749" t="s">
        <v>52</v>
      </c>
      <c r="J2920" s="749" t="n">
        <v>4.86</v>
      </c>
    </row>
    <row collapsed="false" customFormat="false" customHeight="true" hidden="true" ht="12.75" outlineLevel="0" r="2921">
      <c r="A2921" s="749" t="s">
        <v>13497</v>
      </c>
      <c r="B2921" s="749" t="str">
        <f aca="false">C2921&amp;D2921&amp;E2921&amp;F2921&amp;G2921&amp;H2921</f>
        <v>LIMPEZA DE PISOS DE BORRACHA</v>
      </c>
      <c r="C2921" s="749" t="s">
        <v>13496</v>
      </c>
      <c r="I2921" s="749" t="s">
        <v>52</v>
      </c>
      <c r="J2921" s="749" t="n">
        <v>4.21</v>
      </c>
    </row>
    <row collapsed="false" customFormat="false" customHeight="true" hidden="true" ht="12.75" outlineLevel="0" r="2922">
      <c r="A2922" s="749" t="s">
        <v>13498</v>
      </c>
      <c r="B2922" s="749" t="str">
        <f aca="false">C2922&amp;D2922&amp;E2922&amp;F2922&amp;G2922&amp;H2922</f>
        <v>LIMPEZA DE APARELHOS SANITARIOS,INCLUSIVE METAIS</v>
      </c>
      <c r="C2922" s="749" t="s">
        <v>13499</v>
      </c>
      <c r="I2922" s="749" t="s">
        <v>30</v>
      </c>
      <c r="J2922" s="749" t="n">
        <v>9.72</v>
      </c>
    </row>
    <row collapsed="false" customFormat="false" customHeight="true" hidden="true" ht="12.75" outlineLevel="0" r="2923">
      <c r="A2923" s="749" t="s">
        <v>13500</v>
      </c>
      <c r="B2923" s="749" t="str">
        <f aca="false">C2923&amp;D2923&amp;E2923&amp;F2923&amp;G2923&amp;H2923</f>
        <v>LIMPEZA DE APARELHOS SANITARIOS,INCLUSIVE METAIS</v>
      </c>
      <c r="C2923" s="749" t="s">
        <v>13499</v>
      </c>
      <c r="I2923" s="749" t="s">
        <v>30</v>
      </c>
      <c r="J2923" s="749" t="n">
        <v>8.42</v>
      </c>
    </row>
    <row collapsed="false" customFormat="false" customHeight="true" hidden="true" ht="12.75" outlineLevel="0" r="2924">
      <c r="A2924" s="749" t="s">
        <v>13501</v>
      </c>
      <c r="B2924" s="749" t="str">
        <f aca="false">C2924&amp;D2924&amp;E2924&amp;F2924&amp;G2924&amp;H2924</f>
        <v>LIMPEZA DE METAIS,EXCLUSIVE APARELHOS SANITARIOS</v>
      </c>
      <c r="C2924" s="749" t="s">
        <v>13502</v>
      </c>
      <c r="I2924" s="749" t="s">
        <v>30</v>
      </c>
      <c r="J2924" s="749" t="n">
        <v>2.91</v>
      </c>
    </row>
    <row collapsed="false" customFormat="false" customHeight="true" hidden="true" ht="12.75" outlineLevel="0" r="2925">
      <c r="A2925" s="749" t="s">
        <v>13503</v>
      </c>
      <c r="B2925" s="749" t="str">
        <f aca="false">C2925&amp;D2925&amp;E2925&amp;F2925&amp;G2925&amp;H2925</f>
        <v>LIMPEZA DE METAIS,EXCLUSIVE APARELHOS SANITARIOS</v>
      </c>
      <c r="C2925" s="749" t="s">
        <v>13502</v>
      </c>
      <c r="I2925" s="749" t="s">
        <v>30</v>
      </c>
      <c r="J2925" s="749" t="n">
        <v>2.52</v>
      </c>
    </row>
    <row collapsed="false" customFormat="false" customHeight="true" hidden="true" ht="12.75" outlineLevel="0" r="2926">
      <c r="A2926" s="749" t="s">
        <v>13504</v>
      </c>
      <c r="B2926" s="749" t="str">
        <f aca="false">C2926&amp;D2926&amp;E2926&amp;F2926&amp;G2926&amp;H2926</f>
        <v>LIMPEZA DE PEITORIS</v>
      </c>
      <c r="C2926" s="749" t="s">
        <v>13505</v>
      </c>
      <c r="I2926" s="749" t="s">
        <v>236</v>
      </c>
      <c r="J2926" s="749" t="n">
        <v>4.34</v>
      </c>
    </row>
    <row collapsed="false" customFormat="false" customHeight="true" hidden="true" ht="12.75" outlineLevel="0" r="2927">
      <c r="A2927" s="749" t="s">
        <v>13506</v>
      </c>
      <c r="B2927" s="749" t="str">
        <f aca="false">C2927&amp;D2927&amp;E2927&amp;F2927&amp;G2927&amp;H2927</f>
        <v>LIMPEZA DE PEITORIS</v>
      </c>
      <c r="C2927" s="749" t="s">
        <v>13505</v>
      </c>
      <c r="I2927" s="749" t="s">
        <v>236</v>
      </c>
      <c r="J2927" s="749" t="n">
        <v>3.76</v>
      </c>
    </row>
    <row collapsed="false" customFormat="false" customHeight="true" hidden="true" ht="12.75" outlineLevel="0" r="2928">
      <c r="A2928" s="749" t="s">
        <v>13507</v>
      </c>
      <c r="B2928" s="749" t="str">
        <f aca="false">C2928&amp;D2928&amp;E2928&amp;F2928&amp;G2928&amp;H2928</f>
        <v>LIMPEZA DE PAREDES REVESTIDAS DE CERAMICAS OU AZULEJOS</v>
      </c>
      <c r="C2928" s="749" t="s">
        <v>13508</v>
      </c>
      <c r="I2928" s="749" t="s">
        <v>52</v>
      </c>
      <c r="J2928" s="749" t="n">
        <v>6.07</v>
      </c>
    </row>
    <row collapsed="false" customFormat="false" customHeight="true" hidden="true" ht="12.75" outlineLevel="0" r="2929">
      <c r="A2929" s="749" t="s">
        <v>13509</v>
      </c>
      <c r="B2929" s="749" t="str">
        <f aca="false">C2929&amp;D2929&amp;E2929&amp;F2929&amp;G2929&amp;H2929</f>
        <v>LIMPEZA DE PAREDES REVESTIDAS DE CERAMICAS OU AZULEJOS</v>
      </c>
      <c r="C2929" s="749" t="s">
        <v>13508</v>
      </c>
      <c r="I2929" s="749" t="s">
        <v>52</v>
      </c>
      <c r="J2929" s="749" t="n">
        <v>5.26</v>
      </c>
    </row>
    <row collapsed="false" customFormat="false" customHeight="true" hidden="true" ht="12.75" outlineLevel="0" r="2930">
      <c r="A2930" s="749" t="s">
        <v>13510</v>
      </c>
      <c r="B2930" s="749" t="str">
        <f aca="false">C2930&amp;D2930&amp;E2930&amp;F2930&amp;G2930&amp;H2930</f>
        <v>LIMPEZA DE PISOS VINILICOS</v>
      </c>
      <c r="C2930" s="749" t="s">
        <v>13511</v>
      </c>
      <c r="I2930" s="749" t="s">
        <v>52</v>
      </c>
      <c r="J2930" s="749" t="n">
        <v>5.2</v>
      </c>
    </row>
    <row collapsed="false" customFormat="false" customHeight="true" hidden="true" ht="12.75" outlineLevel="0" r="2931">
      <c r="A2931" s="749" t="s">
        <v>13512</v>
      </c>
      <c r="B2931" s="749" t="str">
        <f aca="false">C2931&amp;D2931&amp;E2931&amp;F2931&amp;G2931&amp;H2931</f>
        <v>LIMPEZA DE PISOS VINILICOS</v>
      </c>
      <c r="C2931" s="749" t="s">
        <v>13511</v>
      </c>
      <c r="I2931" s="749" t="s">
        <v>52</v>
      </c>
      <c r="J2931" s="749" t="n">
        <v>4.51</v>
      </c>
    </row>
    <row collapsed="false" customFormat="false" customHeight="true" hidden="true" ht="12.75" outlineLevel="0" r="2932">
      <c r="A2932" s="749" t="s">
        <v>13513</v>
      </c>
      <c r="B2932" s="749" t="str">
        <f aca="false">C2932&amp;D2932&amp;E2932&amp;F2932&amp;G2932&amp;H2932</f>
        <v>LIMPEZA DE PISOS DE PEDRA</v>
      </c>
      <c r="C2932" s="749" t="s">
        <v>13514</v>
      </c>
      <c r="I2932" s="749" t="s">
        <v>52</v>
      </c>
      <c r="J2932" s="749" t="n">
        <v>5.2</v>
      </c>
    </row>
    <row collapsed="false" customFormat="false" customHeight="true" hidden="true" ht="12.75" outlineLevel="0" r="2933">
      <c r="A2933" s="749" t="s">
        <v>13515</v>
      </c>
      <c r="B2933" s="749" t="str">
        <f aca="false">C2933&amp;D2933&amp;E2933&amp;F2933&amp;G2933&amp;H2933</f>
        <v>LIMPEZA DE PISOS DE PEDRA</v>
      </c>
      <c r="C2933" s="749" t="s">
        <v>13514</v>
      </c>
      <c r="I2933" s="749" t="s">
        <v>52</v>
      </c>
      <c r="J2933" s="749" t="n">
        <v>4.51</v>
      </c>
    </row>
    <row collapsed="false" customFormat="false" customHeight="true" hidden="true" ht="12.75" outlineLevel="0" r="2934">
      <c r="A2934" s="749" t="s">
        <v>13516</v>
      </c>
      <c r="B2934" s="749" t="str">
        <f aca="false">C2934&amp;D2934&amp;E2934&amp;F2934&amp;G2934&amp;H2934</f>
        <v>LAVAGEM DE TAPETES EXECUTADA NO LOCAL</v>
      </c>
      <c r="C2934" s="749" t="s">
        <v>13517</v>
      </c>
      <c r="I2934" s="749" t="s">
        <v>52</v>
      </c>
      <c r="J2934" s="749" t="n">
        <v>11.8</v>
      </c>
    </row>
    <row collapsed="false" customFormat="false" customHeight="true" hidden="true" ht="12.75" outlineLevel="0" r="2935">
      <c r="A2935" s="749" t="s">
        <v>13518</v>
      </c>
      <c r="B2935" s="749" t="str">
        <f aca="false">C2935&amp;D2935&amp;E2935&amp;F2935&amp;G2935&amp;H2935</f>
        <v>LAVAGEM DE TAPETES EXECUTADA NO LOCAL</v>
      </c>
      <c r="C2935" s="749" t="s">
        <v>13517</v>
      </c>
      <c r="I2935" s="749" t="s">
        <v>52</v>
      </c>
      <c r="J2935" s="749" t="n">
        <v>10.23</v>
      </c>
    </row>
    <row collapsed="false" customFormat="false" customHeight="true" hidden="true" ht="12.75" outlineLevel="0" r="2936">
      <c r="A2936" s="749" t="s">
        <v>13519</v>
      </c>
      <c r="B2936" s="749" t="str">
        <f aca="false">C2936&amp;D2936&amp;E2936&amp;F2936&amp;G2936&amp;H2936</f>
        <v>LIMPEZA EM PAREDE REVESTIDA COM PASTILHAS,INCLUSIVE O USO DE ESCADA ATE 2 PAVIMENTOS,EXCLUSIVE ANDAIMES</v>
      </c>
      <c r="C2936" s="749" t="s">
        <v>13520</v>
      </c>
      <c r="D2936" s="749" t="s">
        <v>13521</v>
      </c>
      <c r="I2936" s="749" t="s">
        <v>52</v>
      </c>
      <c r="J2936" s="749" t="n">
        <v>10.41</v>
      </c>
    </row>
    <row collapsed="false" customFormat="false" customHeight="true" hidden="true" ht="12.75" outlineLevel="0" r="2937">
      <c r="A2937" s="749" t="s">
        <v>13522</v>
      </c>
      <c r="B2937" s="749" t="str">
        <f aca="false">C2937&amp;D2937&amp;E2937&amp;F2937&amp;G2937&amp;H2937</f>
        <v>LIMPEZA EM PAREDE REVESTIDA COM PASTILHAS,INCLUSIVE O USO DE ESCADA ATE 2 PAVIMENTOS,EXCLUSIVE ANDAIMES</v>
      </c>
      <c r="C2937" s="749" t="s">
        <v>13520</v>
      </c>
      <c r="D2937" s="749" t="s">
        <v>13521</v>
      </c>
      <c r="I2937" s="749" t="s">
        <v>52</v>
      </c>
      <c r="J2937" s="749" t="n">
        <v>9.02</v>
      </c>
    </row>
    <row collapsed="false" customFormat="false" customHeight="true" hidden="true" ht="12.75" outlineLevel="0" r="2938">
      <c r="A2938" s="749" t="s">
        <v>13523</v>
      </c>
      <c r="B2938" s="749" t="str">
        <f aca="false">C2938&amp;D2938&amp;E2938&amp;F2938&amp;G2938&amp;H2938</f>
        <v>LIMPEZA EM PAREDE REVESTIDA COM MARMORE OU GRANITO(POLIMENTO),INCLUSIVE O USO DE ESCADA ATE 2 PAVIMENTOS,EXCLUSIVE ANDAIMES</v>
      </c>
      <c r="C2938" s="749" t="s">
        <v>13524</v>
      </c>
      <c r="D2938" s="749" t="s">
        <v>13525</v>
      </c>
      <c r="E2938" s="749" t="s">
        <v>7647</v>
      </c>
      <c r="I2938" s="749" t="s">
        <v>52</v>
      </c>
      <c r="J2938" s="749" t="n">
        <v>9.72</v>
      </c>
    </row>
    <row collapsed="false" customFormat="false" customHeight="true" hidden="true" ht="12.75" outlineLevel="0" r="2939">
      <c r="A2939" s="749" t="s">
        <v>13526</v>
      </c>
      <c r="B2939" s="749" t="str">
        <f aca="false">C2939&amp;D2939&amp;E2939&amp;F2939&amp;G2939&amp;H2939</f>
        <v>LIMPEZA EM PAREDE REVESTIDA COM MARMORE OU GRANITO(POLIMENTO),INCLUSIVE O USO DE ESCADA ATE 2 PAVIMENTOS,EXCLUSIVE ANDAIMES</v>
      </c>
      <c r="C2939" s="749" t="s">
        <v>13524</v>
      </c>
      <c r="D2939" s="749" t="s">
        <v>13525</v>
      </c>
      <c r="E2939" s="749" t="s">
        <v>7647</v>
      </c>
      <c r="I2939" s="749" t="s">
        <v>52</v>
      </c>
      <c r="J2939" s="749" t="n">
        <v>8.42</v>
      </c>
    </row>
    <row collapsed="false" customFormat="false" customHeight="true" hidden="true" ht="12.75" outlineLevel="0" r="2940">
      <c r="A2940" s="749" t="s">
        <v>13527</v>
      </c>
      <c r="B2940" s="749" t="str">
        <f aca="false">C2940&amp;D2940&amp;E2940&amp;F2940&amp;G2940&amp;H2940</f>
        <v>LIMPEZA EM PAREDE REVESTIDA COM PEDRAS(LAVAGEM COM SOLUCAO ACIDA),INCLUSIVE O USO DE ESCADA ATE 2 PAVIMENTOS,EXCLUSIVE ANDAIMES</v>
      </c>
      <c r="C2940" s="749" t="s">
        <v>13528</v>
      </c>
      <c r="D2940" s="749" t="s">
        <v>13529</v>
      </c>
      <c r="E2940" s="749" t="s">
        <v>13530</v>
      </c>
      <c r="I2940" s="749" t="s">
        <v>52</v>
      </c>
      <c r="J2940" s="749" t="n">
        <v>6.94</v>
      </c>
    </row>
    <row collapsed="false" customFormat="false" customHeight="true" hidden="true" ht="12.75" outlineLevel="0" r="2941">
      <c r="A2941" s="749" t="s">
        <v>13531</v>
      </c>
      <c r="B2941" s="749" t="str">
        <f aca="false">C2941&amp;D2941&amp;E2941&amp;F2941&amp;G2941&amp;H2941</f>
        <v>LIMPEZA EM PAREDE REVESTIDA COM PEDRAS(LAVAGEM COM SOLUCAO ACIDA),INCLUSIVE O USO DE ESCADA ATE 2 PAVIMENTOS,EXCLUSIVE ANDAIMES</v>
      </c>
      <c r="C2941" s="749" t="s">
        <v>13528</v>
      </c>
      <c r="D2941" s="749" t="s">
        <v>13529</v>
      </c>
      <c r="E2941" s="749" t="s">
        <v>13530</v>
      </c>
      <c r="I2941" s="749" t="s">
        <v>52</v>
      </c>
      <c r="J2941" s="749" t="n">
        <v>6.01</v>
      </c>
    </row>
    <row collapsed="false" customFormat="false" customHeight="true" hidden="true" ht="12.75" outlineLevel="0" r="2942">
      <c r="A2942" s="749" t="s">
        <v>13532</v>
      </c>
      <c r="B2942" s="749" t="str">
        <f aca="false">C2942&amp;D2942&amp;E2942&amp;F2942&amp;G2942&amp;H2942</f>
        <v>LIMPEZA EM PAREDE REVESTIDA COM CHAPAS LAMINADAS,INCLUSIVE O USO DE ESCADA ATE 2 PAVIMENTOS,EXCLUSIVE ANDAIMES</v>
      </c>
      <c r="C2942" s="749" t="s">
        <v>13533</v>
      </c>
      <c r="D2942" s="749" t="s">
        <v>13534</v>
      </c>
      <c r="I2942" s="749" t="s">
        <v>52</v>
      </c>
      <c r="J2942" s="749" t="n">
        <v>4.86</v>
      </c>
    </row>
    <row collapsed="false" customFormat="false" customHeight="true" hidden="true" ht="12.75" outlineLevel="0" r="2943">
      <c r="A2943" s="749" t="s">
        <v>13535</v>
      </c>
      <c r="B2943" s="749" t="str">
        <f aca="false">C2943&amp;D2943&amp;E2943&amp;F2943&amp;G2943&amp;H2943</f>
        <v>LIMPEZA EM PAREDE REVESTIDA COM CHAPAS LAMINADAS,INCLUSIVE O USO DE ESCADA ATE 2 PAVIMENTOS,EXCLUSIVE ANDAIMES</v>
      </c>
      <c r="C2943" s="749" t="s">
        <v>13533</v>
      </c>
      <c r="D2943" s="749" t="s">
        <v>13534</v>
      </c>
      <c r="I2943" s="749" t="s">
        <v>52</v>
      </c>
      <c r="J2943" s="749" t="n">
        <v>4.21</v>
      </c>
    </row>
    <row collapsed="false" customFormat="false" customHeight="true" hidden="true" ht="12.75" outlineLevel="0" r="2944">
      <c r="A2944" s="749" t="s">
        <v>13536</v>
      </c>
      <c r="B2944" s="749" t="str">
        <f aca="false">C2944&amp;D2944&amp;E2944&amp;F2944&amp;G2944&amp;H2944</f>
        <v>LIMPEZA DE CALHA EM ENCOSTA</v>
      </c>
      <c r="C2944" s="749" t="s">
        <v>13537</v>
      </c>
      <c r="I2944" s="749" t="s">
        <v>236</v>
      </c>
      <c r="J2944" s="749" t="n">
        <v>1.63</v>
      </c>
    </row>
    <row collapsed="false" customFormat="false" customHeight="true" hidden="true" ht="12.75" outlineLevel="0" r="2945">
      <c r="A2945" s="749" t="s">
        <v>13538</v>
      </c>
      <c r="B2945" s="749" t="str">
        <f aca="false">C2945&amp;D2945&amp;E2945&amp;F2945&amp;G2945&amp;H2945</f>
        <v>LIMPEZA DE CALHA EM ENCOSTA</v>
      </c>
      <c r="C2945" s="749" t="s">
        <v>13537</v>
      </c>
      <c r="I2945" s="749" t="s">
        <v>236</v>
      </c>
      <c r="J2945" s="749" t="n">
        <v>1.42</v>
      </c>
    </row>
    <row collapsed="false" customFormat="false" customHeight="true" hidden="true" ht="12.75" outlineLevel="0" r="2946">
      <c r="A2946" s="749" t="s">
        <v>13539</v>
      </c>
      <c r="B2946" s="749" t="str">
        <f aca="false">C2946&amp;D2946&amp;E2946&amp;F2946&amp;G2946&amp;H2946</f>
        <v>LIMPEZA DE TELHA CERAMICA,CONSTANDO DE LAVAGEM COM AGUA PURA E ESCOVACAO COM ESCOVA DE ACO</v>
      </c>
      <c r="C2946" s="749" t="s">
        <v>13540</v>
      </c>
      <c r="D2946" s="749" t="s">
        <v>13541</v>
      </c>
      <c r="I2946" s="749" t="s">
        <v>52</v>
      </c>
      <c r="J2946" s="749" t="n">
        <v>21.61</v>
      </c>
    </row>
    <row collapsed="false" customFormat="false" customHeight="true" hidden="true" ht="12.75" outlineLevel="0" r="2947">
      <c r="A2947" s="749" t="s">
        <v>13542</v>
      </c>
      <c r="B2947" s="749" t="str">
        <f aca="false">C2947&amp;D2947&amp;E2947&amp;F2947&amp;G2947&amp;H2947</f>
        <v>LIMPEZA DE TELHA CERAMICA,CONSTANDO DE LAVAGEM COM AGUA PURA E ESCOVACAO COM ESCOVA DE ACO</v>
      </c>
      <c r="C2947" s="749" t="s">
        <v>13540</v>
      </c>
      <c r="D2947" s="749" t="s">
        <v>13541</v>
      </c>
      <c r="I2947" s="749" t="s">
        <v>52</v>
      </c>
      <c r="J2947" s="749" t="n">
        <v>18.72</v>
      </c>
    </row>
    <row collapsed="false" customFormat="false" customHeight="true" hidden="true" ht="12.75" outlineLevel="0" r="2948">
      <c r="A2948" s="749" t="s">
        <v>13543</v>
      </c>
      <c r="B2948" s="749" t="str">
        <f aca="false">C2948&amp;D2948&amp;E2948&amp;F2948&amp;G2948&amp;H2948</f>
        <v>LIMPEZA DE CAIXA DE AREIA,EM ENCOSTA,ATE 1,50M DE PROFUNDIDADE</v>
      </c>
      <c r="C2948" s="749" t="s">
        <v>13544</v>
      </c>
      <c r="D2948" s="749" t="s">
        <v>13545</v>
      </c>
      <c r="I2948" s="749" t="s">
        <v>2478</v>
      </c>
      <c r="J2948" s="749" t="n">
        <v>59.61</v>
      </c>
    </row>
    <row collapsed="false" customFormat="false" customHeight="true" hidden="true" ht="12.75" outlineLevel="0" r="2949">
      <c r="A2949" s="749" t="s">
        <v>13546</v>
      </c>
      <c r="B2949" s="749" t="str">
        <f aca="false">C2949&amp;D2949&amp;E2949&amp;F2949&amp;G2949&amp;H2949</f>
        <v>LIMPEZA DE CAIXA DE AREIA,EM ENCOSTA,ATE 1,50M DE PROFUNDIDADE</v>
      </c>
      <c r="C2949" s="749" t="s">
        <v>13544</v>
      </c>
      <c r="D2949" s="749" t="s">
        <v>13545</v>
      </c>
      <c r="I2949" s="749" t="s">
        <v>2478</v>
      </c>
      <c r="J2949" s="749" t="n">
        <v>51.66</v>
      </c>
    </row>
    <row collapsed="false" customFormat="false" customHeight="true" hidden="true" ht="12.75" outlineLevel="0" r="2950">
      <c r="A2950" s="749" t="s">
        <v>13547</v>
      </c>
      <c r="B2950" s="749" t="str">
        <f aca="false">C2950&amp;D2950&amp;E2950&amp;F2950&amp;G2950&amp;H2950</f>
        <v>LIMPEZA DE PAINEIS DE ALUMINIO</v>
      </c>
      <c r="C2950" s="749" t="s">
        <v>13548</v>
      </c>
      <c r="I2950" s="749" t="s">
        <v>52</v>
      </c>
      <c r="J2950" s="749" t="n">
        <v>6.07</v>
      </c>
    </row>
    <row collapsed="false" customFormat="false" customHeight="true" hidden="true" ht="12.75" outlineLevel="0" r="2951">
      <c r="A2951" s="749" t="s">
        <v>13549</v>
      </c>
      <c r="B2951" s="749" t="str">
        <f aca="false">C2951&amp;D2951&amp;E2951&amp;F2951&amp;G2951&amp;H2951</f>
        <v>LIMPEZA DE PAINEIS DE ALUMINIO</v>
      </c>
      <c r="C2951" s="749" t="s">
        <v>13548</v>
      </c>
      <c r="I2951" s="749" t="s">
        <v>52</v>
      </c>
      <c r="J2951" s="749" t="n">
        <v>5.26</v>
      </c>
    </row>
    <row collapsed="false" customFormat="false" customHeight="true" hidden="true" ht="12.75" outlineLevel="0" r="2952">
      <c r="A2952" s="749" t="s">
        <v>13550</v>
      </c>
      <c r="B2952" s="749" t="str">
        <f aca="false">C2952&amp;D2952&amp;E2952&amp;F2952&amp;G2952&amp;H2952</f>
        <v>LIMPEZA DE PAINEIS DE ACO ESCOVADO</v>
      </c>
      <c r="C2952" s="749" t="s">
        <v>13551</v>
      </c>
      <c r="I2952" s="749" t="s">
        <v>52</v>
      </c>
      <c r="J2952" s="749" t="n">
        <v>6.59</v>
      </c>
    </row>
    <row collapsed="false" customFormat="false" customHeight="true" hidden="true" ht="12.75" outlineLevel="0" r="2953">
      <c r="A2953" s="749" t="s">
        <v>13552</v>
      </c>
      <c r="B2953" s="749" t="str">
        <f aca="false">C2953&amp;D2953&amp;E2953&amp;F2953&amp;G2953&amp;H2953</f>
        <v>LIMPEZA DE PAINEIS DE ACO ESCOVADO</v>
      </c>
      <c r="C2953" s="749" t="s">
        <v>13551</v>
      </c>
      <c r="I2953" s="749" t="s">
        <v>52</v>
      </c>
      <c r="J2953" s="749" t="n">
        <v>5.71</v>
      </c>
    </row>
    <row collapsed="false" customFormat="false" customHeight="true" hidden="true" ht="12.75" outlineLevel="0" r="2954">
      <c r="A2954" s="749" t="s">
        <v>13553</v>
      </c>
      <c r="B2954" s="749" t="str">
        <f aca="false">C2954&amp;D2954&amp;E2954&amp;F2954&amp;G2954&amp;H2954</f>
        <v>LIMPEZA DE CAIXA D'AGUA OU CISTERNA,COM CAPACIDADE ATE 1000L,INCLUSIVE DESINFECCAO CONFORME NORMAS DO INEA</v>
      </c>
      <c r="C2954" s="749" t="s">
        <v>13554</v>
      </c>
      <c r="D2954" s="749" t="s">
        <v>13555</v>
      </c>
      <c r="I2954" s="749" t="s">
        <v>30</v>
      </c>
      <c r="J2954" s="749" t="n">
        <v>274.15</v>
      </c>
    </row>
    <row collapsed="false" customFormat="false" customHeight="true" hidden="true" ht="12.75" outlineLevel="0" r="2955">
      <c r="A2955" s="749" t="s">
        <v>13556</v>
      </c>
      <c r="B2955" s="749" t="str">
        <f aca="false">C2955&amp;D2955&amp;E2955&amp;F2955&amp;G2955&amp;H2955</f>
        <v>LIMPEZA DE CAIXA D'AGUA OU CISTERNA,COM CAPACIDADE ATE 1000L,INCLUSIVE DESINFECCAO CONFORME NORMAS DO INEA</v>
      </c>
      <c r="C2955" s="749" t="s">
        <v>13554</v>
      </c>
      <c r="D2955" s="749" t="s">
        <v>13555</v>
      </c>
      <c r="I2955" s="749" t="s">
        <v>30</v>
      </c>
      <c r="J2955" s="749" t="n">
        <v>238.08</v>
      </c>
    </row>
    <row collapsed="false" customFormat="false" customHeight="true" hidden="true" ht="12.75" outlineLevel="0" r="2956">
      <c r="A2956" s="749" t="s">
        <v>13557</v>
      </c>
      <c r="B2956" s="749" t="str">
        <f aca="false">C2956&amp;D2956&amp;E2956&amp;F2956&amp;G2956&amp;H2956</f>
        <v>LIMPEZA DE CAIXA D'AGUA OU CISTERNA,COM CAPACIDADE DE 1001 A 2000L,INCLUSIVE DESINFECCAO CONFORME NORMAS DO INEA</v>
      </c>
      <c r="C2956" s="749" t="s">
        <v>13558</v>
      </c>
      <c r="D2956" s="749" t="s">
        <v>13559</v>
      </c>
      <c r="I2956" s="749" t="s">
        <v>30</v>
      </c>
      <c r="J2956" s="749" t="n">
        <v>411.22</v>
      </c>
    </row>
    <row collapsed="false" customFormat="false" customHeight="true" hidden="true" ht="12.75" outlineLevel="0" r="2957">
      <c r="A2957" s="749" t="s">
        <v>13560</v>
      </c>
      <c r="B2957" s="749" t="str">
        <f aca="false">C2957&amp;D2957&amp;E2957&amp;F2957&amp;G2957&amp;H2957</f>
        <v>LIMPEZA DE CAIXA D'AGUA OU CISTERNA,COM CAPACIDADE DE 1001 A 2000L,INCLUSIVE DESINFECCAO CONFORME NORMAS DO INEA</v>
      </c>
      <c r="C2957" s="749" t="s">
        <v>13558</v>
      </c>
      <c r="D2957" s="749" t="s">
        <v>13559</v>
      </c>
      <c r="I2957" s="749" t="s">
        <v>30</v>
      </c>
      <c r="J2957" s="749" t="n">
        <v>357.12</v>
      </c>
    </row>
    <row collapsed="false" customFormat="false" customHeight="true" hidden="true" ht="12.75" outlineLevel="0" r="2958">
      <c r="A2958" s="749" t="s">
        <v>13561</v>
      </c>
      <c r="B2958" s="749" t="str">
        <f aca="false">C2958&amp;D2958&amp;E2958&amp;F2958&amp;G2958&amp;H2958</f>
        <v>LIMPEZA DE CAIXA D'AGUA OU CISTERNA,COM CAPACIDADE DE 2001 A 20000L,INCLUSIVE DESINFECCAO CONFORME NORMAS DO INEA</v>
      </c>
      <c r="C2958" s="749" t="s">
        <v>13562</v>
      </c>
      <c r="D2958" s="749" t="s">
        <v>13563</v>
      </c>
      <c r="I2958" s="749" t="s">
        <v>30</v>
      </c>
      <c r="J2958" s="749" t="n">
        <v>597.47</v>
      </c>
    </row>
    <row collapsed="false" customFormat="false" customHeight="true" hidden="true" ht="12.75" outlineLevel="0" r="2959">
      <c r="A2959" s="749" t="s">
        <v>13564</v>
      </c>
      <c r="B2959" s="749" t="str">
        <f aca="false">C2959&amp;D2959&amp;E2959&amp;F2959&amp;G2959&amp;H2959</f>
        <v>LIMPEZA DE CAIXA D'AGUA OU CISTERNA,COM CAPACIDADE DE 2001 A 20000L,INCLUSIVE DESINFECCAO CONFORME NORMAS DO INEA</v>
      </c>
      <c r="C2959" s="749" t="s">
        <v>13562</v>
      </c>
      <c r="D2959" s="749" t="s">
        <v>13563</v>
      </c>
      <c r="I2959" s="749" t="s">
        <v>30</v>
      </c>
      <c r="J2959" s="749" t="n">
        <v>518.88</v>
      </c>
    </row>
    <row collapsed="false" customFormat="false" customHeight="true" hidden="true" ht="12.75" outlineLevel="0" r="2960">
      <c r="A2960" s="749" t="s">
        <v>13565</v>
      </c>
      <c r="B2960" s="749" t="str">
        <f aca="false">C2960&amp;D2960&amp;E2960&amp;F2960&amp;G2960&amp;H2960</f>
        <v>LIMPEZA DE CAIXA D'AGUA OU CISTERNA,COM CAPACIDADE DE 20001A 60000L,INCLUSIVE DESINFECCAO CONFORME NORMAS DO INEA</v>
      </c>
      <c r="C2960" s="749" t="s">
        <v>13566</v>
      </c>
      <c r="D2960" s="749" t="s">
        <v>13567</v>
      </c>
      <c r="I2960" s="749" t="s">
        <v>30</v>
      </c>
      <c r="J2960" s="749" t="n">
        <v>822.44</v>
      </c>
    </row>
    <row collapsed="false" customFormat="false" customHeight="true" hidden="true" ht="12.75" outlineLevel="0" r="2961">
      <c r="A2961" s="749" t="s">
        <v>13568</v>
      </c>
      <c r="B2961" s="749" t="str">
        <f aca="false">C2961&amp;D2961&amp;E2961&amp;F2961&amp;G2961&amp;H2961</f>
        <v>LIMPEZA DE CAIXA D'AGUA OU CISTERNA,COM CAPACIDADE DE 20001A 60000L,INCLUSIVE DESINFECCAO CONFORME NORMAS DO INEA</v>
      </c>
      <c r="C2961" s="749" t="s">
        <v>13566</v>
      </c>
      <c r="D2961" s="749" t="s">
        <v>13567</v>
      </c>
      <c r="I2961" s="749" t="s">
        <v>30</v>
      </c>
      <c r="J2961" s="749" t="n">
        <v>714.24</v>
      </c>
    </row>
    <row collapsed="false" customFormat="false" customHeight="true" hidden="true" ht="12.75" outlineLevel="0" r="2962">
      <c r="A2962" s="749" t="s">
        <v>13569</v>
      </c>
      <c r="B2962" s="749" t="str">
        <f aca="false">C2962&amp;D2962&amp;E2962&amp;F2962&amp;G2962&amp;H2962</f>
        <v>APICOAMENTO DE MEIOS-FIOS,UTILIZANDO PONTEIRO,CONSIDERANDO ESPELHO DE 15CM,FACE E ARESTA</v>
      </c>
      <c r="C2962" s="749" t="s">
        <v>13570</v>
      </c>
      <c r="D2962" s="749" t="s">
        <v>13571</v>
      </c>
      <c r="I2962" s="749" t="s">
        <v>236</v>
      </c>
      <c r="J2962" s="749" t="n">
        <v>20.56</v>
      </c>
    </row>
    <row collapsed="false" customFormat="false" customHeight="true" hidden="true" ht="12.75" outlineLevel="0" r="2963">
      <c r="A2963" s="749" t="s">
        <v>13572</v>
      </c>
      <c r="B2963" s="749" t="str">
        <f aca="false">C2963&amp;D2963&amp;E2963&amp;F2963&amp;G2963&amp;H2963</f>
        <v>APICOAMENTO DE MEIOS-FIOS,UTILIZANDO PONTEIRO,CONSIDERANDO ESPELHO DE 15CM,FACE E ARESTA</v>
      </c>
      <c r="C2963" s="749" t="s">
        <v>13570</v>
      </c>
      <c r="D2963" s="749" t="s">
        <v>13571</v>
      </c>
      <c r="I2963" s="749" t="s">
        <v>236</v>
      </c>
      <c r="J2963" s="749" t="n">
        <v>17.81</v>
      </c>
    </row>
    <row collapsed="false" customFormat="false" customHeight="true" hidden="true" ht="12.75" outlineLevel="0" r="2964">
      <c r="A2964" s="749" t="s">
        <v>13573</v>
      </c>
      <c r="B2964" s="749" t="str">
        <f aca="false">C2964&amp;D2964&amp;E2964&amp;F2964&amp;G2964&amp;H2964</f>
        <v>APICOAMENTO DE CONCRETO OU PISO CIMENTADO</v>
      </c>
      <c r="C2964" s="749" t="s">
        <v>13574</v>
      </c>
      <c r="I2964" s="749" t="s">
        <v>52</v>
      </c>
      <c r="J2964" s="749" t="n">
        <v>51.03</v>
      </c>
    </row>
    <row collapsed="false" customFormat="false" customHeight="true" hidden="true" ht="12.75" outlineLevel="0" r="2965">
      <c r="A2965" s="749" t="s">
        <v>13575</v>
      </c>
      <c r="B2965" s="749" t="str">
        <f aca="false">C2965&amp;D2965&amp;E2965&amp;F2965&amp;G2965&amp;H2965</f>
        <v>APICOAMENTO DE CONCRETO OU PISO CIMENTADO</v>
      </c>
      <c r="C2965" s="749" t="s">
        <v>13574</v>
      </c>
      <c r="I2965" s="749" t="s">
        <v>52</v>
      </c>
      <c r="J2965" s="749" t="n">
        <v>44.21</v>
      </c>
    </row>
    <row collapsed="false" customFormat="false" customHeight="true" hidden="true" ht="12.75" outlineLevel="0" r="2966">
      <c r="A2966" s="749" t="s">
        <v>13576</v>
      </c>
      <c r="B2966" s="749" t="str">
        <f aca="false">C2966&amp;D2966&amp;E2966&amp;F2966&amp;G2966&amp;H2966</f>
        <v>APICOAMENTO PARA EXECUCAO DE CONCRETO APARENTE EM SUPERFICIES HORIZONTAIS SUPERIORES(TETOS)</v>
      </c>
      <c r="C2966" s="749" t="s">
        <v>13577</v>
      </c>
      <c r="D2966" s="749" t="s">
        <v>13578</v>
      </c>
      <c r="I2966" s="749" t="s">
        <v>52</v>
      </c>
      <c r="J2966" s="749" t="n">
        <v>255.18</v>
      </c>
    </row>
    <row collapsed="false" customFormat="false" customHeight="true" hidden="true" ht="12.75" outlineLevel="0" r="2967">
      <c r="A2967" s="749" t="s">
        <v>13579</v>
      </c>
      <c r="B2967" s="749" t="str">
        <f aca="false">C2967&amp;D2967&amp;E2967&amp;F2967&amp;G2967&amp;H2967</f>
        <v>APICOAMENTO PARA EXECUCAO DE CONCRETO APARENTE EM SUPERFICIES HORIZONTAIS SUPERIORES(TETOS)</v>
      </c>
      <c r="C2967" s="749" t="s">
        <v>13577</v>
      </c>
      <c r="D2967" s="749" t="s">
        <v>13578</v>
      </c>
      <c r="I2967" s="749" t="s">
        <v>52</v>
      </c>
      <c r="J2967" s="749" t="n">
        <v>221.07</v>
      </c>
    </row>
    <row collapsed="false" customFormat="false" customHeight="true" hidden="true" ht="12.75" outlineLevel="0" r="2968">
      <c r="A2968" s="749" t="s">
        <v>13580</v>
      </c>
      <c r="B2968" s="749" t="str">
        <f aca="false">C2968&amp;D2968&amp;E2968&amp;F2968&amp;G2968&amp;H2968</f>
        <v>APICOAMENTO PARA EXECUCAO DE CONCRETO APARENTE EM SUPERFICIES VERTICAIS</v>
      </c>
      <c r="C2968" s="749" t="s">
        <v>13577</v>
      </c>
      <c r="D2968" s="749" t="s">
        <v>13581</v>
      </c>
      <c r="I2968" s="749" t="s">
        <v>52</v>
      </c>
      <c r="J2968" s="749" t="n">
        <v>85.06</v>
      </c>
    </row>
    <row collapsed="false" customFormat="false" customHeight="true" hidden="true" ht="12.75" outlineLevel="0" r="2969">
      <c r="A2969" s="749" t="s">
        <v>13582</v>
      </c>
      <c r="B2969" s="749" t="str">
        <f aca="false">C2969&amp;D2969&amp;E2969&amp;F2969&amp;G2969&amp;H2969</f>
        <v>APICOAMENTO PARA EXECUCAO DE CONCRETO APARENTE EM SUPERFICIES VERTICAIS</v>
      </c>
      <c r="C2969" s="749" t="s">
        <v>13577</v>
      </c>
      <c r="D2969" s="749" t="s">
        <v>13581</v>
      </c>
      <c r="I2969" s="749" t="s">
        <v>52</v>
      </c>
      <c r="J2969" s="749" t="n">
        <v>73.69</v>
      </c>
    </row>
    <row collapsed="false" customFormat="false" customHeight="true" hidden="true" ht="12.75" outlineLevel="0" r="2970">
      <c r="A2970" s="749" t="s">
        <v>13583</v>
      </c>
      <c r="B2970" s="749" t="str">
        <f aca="false">C2970&amp;D2970&amp;E2970&amp;F2970&amp;G2970&amp;H2970</f>
        <v>APICOAMENTO DE CONCRETO,EM SUPERFICIES VERTICIAS,INCLUSIVE CORRECAO DE FALHAS</v>
      </c>
      <c r="C2970" s="749" t="s">
        <v>13584</v>
      </c>
      <c r="D2970" s="749" t="s">
        <v>13585</v>
      </c>
      <c r="I2970" s="749" t="s">
        <v>52</v>
      </c>
      <c r="J2970" s="749" t="n">
        <v>85.06</v>
      </c>
    </row>
    <row collapsed="false" customFormat="false" customHeight="true" hidden="true" ht="12.75" outlineLevel="0" r="2971">
      <c r="A2971" s="749" t="s">
        <v>13586</v>
      </c>
      <c r="B2971" s="749" t="str">
        <f aca="false">C2971&amp;D2971&amp;E2971&amp;F2971&amp;G2971&amp;H2971</f>
        <v>APICOAMENTO DE CONCRETO,EM SUPERFICIES VERTICIAS,INCLUSIVE CORRECAO DE FALHAS</v>
      </c>
      <c r="C2971" s="749" t="s">
        <v>13584</v>
      </c>
      <c r="D2971" s="749" t="s">
        <v>13585</v>
      </c>
      <c r="I2971" s="749" t="s">
        <v>52</v>
      </c>
      <c r="J2971" s="749" t="n">
        <v>73.69</v>
      </c>
    </row>
    <row collapsed="false" customFormat="false" customHeight="true" hidden="true" ht="12.75" outlineLevel="0" r="2972">
      <c r="A2972" s="749" t="s">
        <v>13587</v>
      </c>
      <c r="B2972" s="749" t="str">
        <f aca="false">C2972&amp;D2972&amp;E2972&amp;F2972&amp;G2972&amp;H2972</f>
        <v>APICOAMENTO DE CONCRETO,EM SUPERFICIES HORIZONTAIS(TETO),INCLUSIVE CORRECAO DE FALHAS</v>
      </c>
      <c r="C2972" s="749" t="s">
        <v>13588</v>
      </c>
      <c r="D2972" s="749" t="s">
        <v>13589</v>
      </c>
      <c r="I2972" s="749" t="s">
        <v>52</v>
      </c>
      <c r="J2972" s="749" t="n">
        <v>170.12</v>
      </c>
    </row>
    <row collapsed="false" customFormat="false" customHeight="true" hidden="true" ht="12.75" outlineLevel="0" r="2973">
      <c r="A2973" s="749" t="s">
        <v>13590</v>
      </c>
      <c r="B2973" s="749" t="str">
        <f aca="false">C2973&amp;D2973&amp;E2973&amp;F2973&amp;G2973&amp;H2973</f>
        <v>APICOAMENTO DE CONCRETO,EM SUPERFICIES HORIZONTAIS(TETO),INCLUSIVE CORRECAO DE FALHAS</v>
      </c>
      <c r="C2973" s="749" t="s">
        <v>13588</v>
      </c>
      <c r="D2973" s="749" t="s">
        <v>13589</v>
      </c>
      <c r="I2973" s="749" t="s">
        <v>52</v>
      </c>
      <c r="J2973" s="749" t="n">
        <v>147.38</v>
      </c>
    </row>
    <row collapsed="false" customFormat="false" customHeight="true" hidden="true" ht="12.75" outlineLevel="0" r="2974">
      <c r="A2974" s="749" t="s">
        <v>13591</v>
      </c>
      <c r="B2974" s="749" t="str">
        <f aca="false">C2974&amp;D2974&amp;E2974&amp;F2974&amp;G2974&amp;H2974</f>
        <v>FURACAO EM CONCRETO COM FURADEIRA MANUAL E BROCA DE WIDIA DE DIAMETRO ATE 1/2"</v>
      </c>
      <c r="C2974" s="749" t="s">
        <v>13592</v>
      </c>
      <c r="D2974" s="749" t="s">
        <v>13593</v>
      </c>
      <c r="I2974" s="749" t="s">
        <v>236</v>
      </c>
      <c r="J2974" s="749" t="n">
        <v>10.62</v>
      </c>
    </row>
    <row collapsed="false" customFormat="false" customHeight="true" hidden="true" ht="12.75" outlineLevel="0" r="2975">
      <c r="A2975" s="749" t="s">
        <v>13594</v>
      </c>
      <c r="B2975" s="749" t="str">
        <f aca="false">C2975&amp;D2975&amp;E2975&amp;F2975&amp;G2975&amp;H2975</f>
        <v>FURACAO EM CONCRETO COM FURADEIRA MANUAL E BROCA DE WIDIA DE DIAMETRO ATE 1/2"</v>
      </c>
      <c r="C2975" s="749" t="s">
        <v>13592</v>
      </c>
      <c r="D2975" s="749" t="s">
        <v>13593</v>
      </c>
      <c r="I2975" s="749" t="s">
        <v>236</v>
      </c>
      <c r="J2975" s="749" t="n">
        <v>9.49</v>
      </c>
    </row>
    <row collapsed="false" customFormat="false" customHeight="true" hidden="true" ht="12.75" outlineLevel="0" r="2976">
      <c r="A2976" s="749" t="s">
        <v>13595</v>
      </c>
      <c r="B2976" s="749" t="str">
        <f aca="false">C2976&amp;D2976&amp;E2976&amp;F2976&amp;G2976&amp;H2976</f>
        <v>FURACAO EM CONCRETO COM FURADEIRA MANUAL E BROCA DE WIDIA DE DIAMETRO DE 5/8"</v>
      </c>
      <c r="C2976" s="749" t="s">
        <v>13592</v>
      </c>
      <c r="D2976" s="749" t="s">
        <v>13596</v>
      </c>
      <c r="I2976" s="749" t="s">
        <v>236</v>
      </c>
      <c r="J2976" s="749" t="n">
        <v>11.11</v>
      </c>
    </row>
    <row collapsed="false" customFormat="false" customHeight="true" hidden="true" ht="12.75" outlineLevel="0" r="2977">
      <c r="A2977" s="749" t="s">
        <v>13597</v>
      </c>
      <c r="B2977" s="749" t="str">
        <f aca="false">C2977&amp;D2977&amp;E2977&amp;F2977&amp;G2977&amp;H2977</f>
        <v>FURACAO EM CONCRETO COM FURADEIRA MANUAL E BROCA DE WIDIA DE DIAMETRO DE 5/8"</v>
      </c>
      <c r="C2977" s="749" t="s">
        <v>13592</v>
      </c>
      <c r="D2977" s="749" t="s">
        <v>13596</v>
      </c>
      <c r="I2977" s="749" t="s">
        <v>236</v>
      </c>
      <c r="J2977" s="749" t="n">
        <v>9.92</v>
      </c>
    </row>
    <row collapsed="false" customFormat="false" customHeight="true" hidden="true" ht="12.75" outlineLevel="0" r="2978">
      <c r="A2978" s="749" t="s">
        <v>13598</v>
      </c>
      <c r="B2978" s="749" t="str">
        <f aca="false">C2978&amp;D2978&amp;E2978&amp;F2978&amp;G2978&amp;H2978</f>
        <v>FURACAO EM CONCRETO COM FURADEIRA MANUAL E BROCA DE WIDIA DE DIAMETRO DE 3/4"</v>
      </c>
      <c r="C2978" s="749" t="s">
        <v>13592</v>
      </c>
      <c r="D2978" s="749" t="s">
        <v>13599</v>
      </c>
      <c r="I2978" s="749" t="s">
        <v>236</v>
      </c>
      <c r="J2978" s="749" t="n">
        <v>11.88</v>
      </c>
    </row>
    <row collapsed="false" customFormat="false" customHeight="true" hidden="true" ht="12.75" outlineLevel="0" r="2979">
      <c r="A2979" s="749" t="s">
        <v>13600</v>
      </c>
      <c r="B2979" s="749" t="str">
        <f aca="false">C2979&amp;D2979&amp;E2979&amp;F2979&amp;G2979&amp;H2979</f>
        <v>FURACAO EM CONCRETO COM FURADEIRA MANUAL E BROCA DE WIDIA DE DIAMETRO DE 3/4"</v>
      </c>
      <c r="C2979" s="749" t="s">
        <v>13592</v>
      </c>
      <c r="D2979" s="749" t="s">
        <v>13599</v>
      </c>
      <c r="I2979" s="749" t="s">
        <v>236</v>
      </c>
      <c r="J2979" s="749" t="n">
        <v>10.6</v>
      </c>
    </row>
    <row collapsed="false" customFormat="false" customHeight="true" hidden="true" ht="12.75" outlineLevel="0" r="2980">
      <c r="A2980" s="749" t="s">
        <v>13601</v>
      </c>
      <c r="B2980" s="749" t="str">
        <f aca="false">C2980&amp;D2980&amp;E2980&amp;F2980&amp;G2980&amp;H2980</f>
        <v>FURACAO EM CONCRETO COM FURADEIRA MANUAL E BROCA DE WIDIA DE DIAMETRO DE 1"</v>
      </c>
      <c r="C2980" s="749" t="s">
        <v>13592</v>
      </c>
      <c r="D2980" s="749" t="s">
        <v>13602</v>
      </c>
      <c r="I2980" s="749" t="s">
        <v>236</v>
      </c>
      <c r="J2980" s="749" t="n">
        <v>14.54</v>
      </c>
    </row>
    <row collapsed="false" customFormat="false" customHeight="true" hidden="true" ht="12.75" outlineLevel="0" r="2981">
      <c r="A2981" s="749" t="s">
        <v>13603</v>
      </c>
      <c r="B2981" s="749" t="str">
        <f aca="false">C2981&amp;D2981&amp;E2981&amp;F2981&amp;G2981&amp;H2981</f>
        <v>FURACAO EM CONCRETO COM FURADEIRA MANUAL E BROCA DE WIDIA DE DIAMETRO DE 1"</v>
      </c>
      <c r="C2981" s="749" t="s">
        <v>13592</v>
      </c>
      <c r="D2981" s="749" t="s">
        <v>13602</v>
      </c>
      <c r="I2981" s="749" t="s">
        <v>236</v>
      </c>
      <c r="J2981" s="749" t="n">
        <v>12.93</v>
      </c>
    </row>
    <row collapsed="false" customFormat="false" customHeight="true" hidden="true" ht="12.75" outlineLevel="0" r="2982">
      <c r="A2982" s="749" t="s">
        <v>13604</v>
      </c>
      <c r="B2982" s="749" t="str">
        <f aca="false">C2982&amp;D2982&amp;E2982&amp;F2982&amp;G2982&amp;H2982</f>
        <v>FURACAO EM CONCRETO COM FURADEIRA MANUAL E BROCA DE WIDIA DE DIAMETRO DE 1.1/2"</v>
      </c>
      <c r="C2982" s="749" t="s">
        <v>13592</v>
      </c>
      <c r="D2982" s="749" t="s">
        <v>13605</v>
      </c>
      <c r="I2982" s="749" t="s">
        <v>236</v>
      </c>
      <c r="J2982" s="749" t="n">
        <v>33.17</v>
      </c>
    </row>
    <row collapsed="false" customFormat="false" customHeight="true" hidden="true" ht="12.75" outlineLevel="0" r="2983">
      <c r="A2983" s="749" t="s">
        <v>13606</v>
      </c>
      <c r="B2983" s="749" t="str">
        <f aca="false">C2983&amp;D2983&amp;E2983&amp;F2983&amp;G2983&amp;H2983</f>
        <v>FURACAO EM CONCRETO COM FURADEIRA MANUAL E BROCA DE WIDIA DE DIAMETRO DE 1.1/2"</v>
      </c>
      <c r="C2983" s="749" t="s">
        <v>13592</v>
      </c>
      <c r="D2983" s="749" t="s">
        <v>13605</v>
      </c>
      <c r="I2983" s="749" t="s">
        <v>236</v>
      </c>
      <c r="J2983" s="749" t="n">
        <v>29.95</v>
      </c>
    </row>
    <row collapsed="false" customFormat="false" customHeight="true" hidden="true" ht="12.75" outlineLevel="0" r="2984">
      <c r="A2984" s="749" t="s">
        <v>13607</v>
      </c>
      <c r="B2984" s="749" t="str">
        <f aca="false">C2984&amp;D2984&amp;E2984&amp;F2984&amp;G2984&amp;H2984</f>
        <v>FURACAO DE CONCRETO,A PONTEIRO,TENDO O FURO 5X5X7CM</v>
      </c>
      <c r="C2984" s="749" t="s">
        <v>13608</v>
      </c>
      <c r="I2984" s="749" t="s">
        <v>13609</v>
      </c>
      <c r="J2984" s="749" t="n">
        <v>29.8</v>
      </c>
    </row>
    <row collapsed="false" customFormat="false" customHeight="true" hidden="true" ht="12.75" outlineLevel="0" r="2985">
      <c r="A2985" s="749" t="s">
        <v>13610</v>
      </c>
      <c r="B2985" s="749" t="str">
        <f aca="false">C2985&amp;D2985&amp;E2985&amp;F2985&amp;G2985&amp;H2985</f>
        <v>FURACAO DE CONCRETO,A PONTEIRO,TENDO O FURO 5X5X7CM</v>
      </c>
      <c r="C2985" s="749" t="s">
        <v>13608</v>
      </c>
      <c r="I2985" s="749" t="s">
        <v>13609</v>
      </c>
      <c r="J2985" s="749" t="n">
        <v>25.83</v>
      </c>
    </row>
    <row collapsed="false" customFormat="false" customHeight="true" hidden="true" ht="12.75" outlineLevel="0" r="2986">
      <c r="A2986" s="749" t="s">
        <v>13611</v>
      </c>
      <c r="B2986" s="749" t="str">
        <f aca="false">C2986&amp;D2986&amp;E2986&amp;F2986&amp;G2986&amp;H2986</f>
        <v>FURACAO DE CONCRETO,A PONTEIRO,TENDO O FURO 10X10X15CM</v>
      </c>
      <c r="C2986" s="749" t="s">
        <v>13612</v>
      </c>
      <c r="I2986" s="749" t="s">
        <v>30</v>
      </c>
      <c r="J2986" s="749" t="n">
        <v>67.06</v>
      </c>
    </row>
    <row collapsed="false" customFormat="false" customHeight="true" hidden="true" ht="12.75" outlineLevel="0" r="2987">
      <c r="A2987" s="749" t="s">
        <v>13613</v>
      </c>
      <c r="B2987" s="749" t="str">
        <f aca="false">C2987&amp;D2987&amp;E2987&amp;F2987&amp;G2987&amp;H2987</f>
        <v>FURACAO DE CONCRETO,A PONTEIRO,TENDO O FURO 10X10X15CM</v>
      </c>
      <c r="C2987" s="749" t="s">
        <v>13612</v>
      </c>
      <c r="I2987" s="749" t="s">
        <v>30</v>
      </c>
      <c r="J2987" s="749" t="n">
        <v>58.12</v>
      </c>
    </row>
    <row collapsed="false" customFormat="false" customHeight="true" hidden="true" ht="12.75" outlineLevel="0" r="2988">
      <c r="A2988" s="749" t="s">
        <v>13614</v>
      </c>
      <c r="B2988" s="749" t="str">
        <f aca="false">C2988&amp;D2988&amp;E2988&amp;F2988&amp;G2988&amp;H2988</f>
        <v>TIRO COM PISTOLA PARA FIXACAO DE PINO DE 1/4" EM CONCRETO ARMADO,INCLUSIVE O PINO E 0,50M DE FITA PERFURADA.FORNECIMENTO E COLOCACAO</v>
      </c>
      <c r="C2988" s="749" t="s">
        <v>13615</v>
      </c>
      <c r="D2988" s="749" t="s">
        <v>13616</v>
      </c>
      <c r="E2988" s="749" t="s">
        <v>13617</v>
      </c>
      <c r="I2988" s="749" t="s">
        <v>30</v>
      </c>
      <c r="J2988" s="749" t="n">
        <v>1.35</v>
      </c>
    </row>
    <row collapsed="false" customFormat="false" customHeight="true" hidden="true" ht="12.75" outlineLevel="0" r="2989">
      <c r="A2989" s="749" t="s">
        <v>13618</v>
      </c>
      <c r="B2989" s="749" t="str">
        <f aca="false">C2989&amp;D2989&amp;E2989&amp;F2989&amp;G2989&amp;H2989</f>
        <v>TIRO COM PISTOLA PARA FIXACAO DE PINO DE 1/4" EM CONCRETO ARMADO,INCLUSIVE O PINO E 0,50M DE FITA PERFURADA.FORNECIMENTO E COLOCACAO</v>
      </c>
      <c r="C2989" s="749" t="s">
        <v>13615</v>
      </c>
      <c r="D2989" s="749" t="s">
        <v>13616</v>
      </c>
      <c r="E2989" s="749" t="s">
        <v>13617</v>
      </c>
      <c r="I2989" s="749" t="s">
        <v>30</v>
      </c>
      <c r="J2989" s="749" t="n">
        <v>1.31</v>
      </c>
    </row>
    <row collapsed="false" customFormat="false" customHeight="true" hidden="true" ht="12.75" outlineLevel="0" r="2990">
      <c r="A2990" s="749" t="s">
        <v>13619</v>
      </c>
      <c r="B2990" s="749" t="str">
        <f aca="false">C2990&amp;D2990&amp;E2990&amp;F2990&amp;G2990&amp;H2990</f>
        <v>CORTE EM ALVENARIA DE TIJOLO,PARA COLOCACAO DE CAIXA DE 0,25X0,25X0,12M,INCLUSIVE ARREMATES DE RECOMPOSICAO</v>
      </c>
      <c r="C2990" s="749" t="s">
        <v>13620</v>
      </c>
      <c r="D2990" s="749" t="s">
        <v>13621</v>
      </c>
      <c r="I2990" s="749" t="s">
        <v>30</v>
      </c>
      <c r="J2990" s="749" t="n">
        <v>10.28</v>
      </c>
    </row>
    <row collapsed="false" customFormat="false" customHeight="true" hidden="true" ht="12.75" outlineLevel="0" r="2991">
      <c r="A2991" s="749" t="s">
        <v>13622</v>
      </c>
      <c r="B2991" s="749" t="str">
        <f aca="false">C2991&amp;D2991&amp;E2991&amp;F2991&amp;G2991&amp;H2991</f>
        <v>CORTE EM ALVENARIA DE TIJOLO,PARA COLOCACAO DE CAIXA DE 0,25X0,25X0,12M,INCLUSIVE ARREMATES DE RECOMPOSICAO</v>
      </c>
      <c r="C2991" s="749" t="s">
        <v>13620</v>
      </c>
      <c r="D2991" s="749" t="s">
        <v>13621</v>
      </c>
      <c r="I2991" s="749" t="s">
        <v>30</v>
      </c>
      <c r="J2991" s="749" t="n">
        <v>8.9</v>
      </c>
    </row>
    <row collapsed="false" customFormat="false" customHeight="true" hidden="true" ht="12.75" outlineLevel="0" r="2992">
      <c r="A2992" s="749" t="s">
        <v>13623</v>
      </c>
      <c r="B2992" s="749" t="str">
        <f aca="false">C2992&amp;D2992&amp;E2992&amp;F2992&amp;G2992&amp;H2992</f>
        <v>CORTE EM ALVENARIA DE TIJOLO,PARA COLOCACAO DE CAIXA DE 0,35X0,45X0,15M,INCLUSIVE ARREMATES DE RECOMPOSICAO</v>
      </c>
      <c r="C2992" s="749" t="s">
        <v>13624</v>
      </c>
      <c r="D2992" s="749" t="s">
        <v>13625</v>
      </c>
      <c r="I2992" s="749" t="s">
        <v>30</v>
      </c>
      <c r="J2992" s="749" t="n">
        <v>20.56</v>
      </c>
    </row>
    <row collapsed="false" customFormat="false" customHeight="true" hidden="true" ht="12.75" outlineLevel="0" r="2993">
      <c r="A2993" s="749" t="s">
        <v>13626</v>
      </c>
      <c r="B2993" s="749" t="str">
        <f aca="false">C2993&amp;D2993&amp;E2993&amp;F2993&amp;G2993&amp;H2993</f>
        <v>CORTE EM ALVENARIA DE TIJOLO,PARA COLOCACAO DE CAIXA DE 0,35X0,45X0,15M,INCLUSIVE ARREMATES DE RECOMPOSICAO</v>
      </c>
      <c r="C2993" s="749" t="s">
        <v>13624</v>
      </c>
      <c r="D2993" s="749" t="s">
        <v>13625</v>
      </c>
      <c r="I2993" s="749" t="s">
        <v>30</v>
      </c>
      <c r="J2993" s="749" t="n">
        <v>17.81</v>
      </c>
    </row>
    <row collapsed="false" customFormat="false" customHeight="true" hidden="true" ht="12.75" outlineLevel="0" r="2994">
      <c r="A2994" s="749" t="s">
        <v>13627</v>
      </c>
      <c r="B2994" s="749" t="str">
        <f aca="false">C2994&amp;D2994&amp;E2994&amp;F2994&amp;G2994&amp;H2994</f>
        <v>CORTE EM ALVENARIA DE TIJOLO,PARA COLOCACAO DE CAIXA DE 0,50X1,00X0,15M,INCLUSIVE ARREMATES DE RECOMPOSICAO</v>
      </c>
      <c r="C2994" s="749" t="s">
        <v>13628</v>
      </c>
      <c r="D2994" s="749" t="s">
        <v>13629</v>
      </c>
      <c r="I2994" s="749" t="s">
        <v>30</v>
      </c>
      <c r="J2994" s="749" t="n">
        <v>41.13</v>
      </c>
    </row>
    <row collapsed="false" customFormat="false" customHeight="true" hidden="true" ht="12.75" outlineLevel="0" r="2995">
      <c r="A2995" s="749" t="s">
        <v>13630</v>
      </c>
      <c r="B2995" s="749" t="str">
        <f aca="false">C2995&amp;D2995&amp;E2995&amp;F2995&amp;G2995&amp;H2995</f>
        <v>CORTE EM ALVENARIA DE TIJOLO,PARA COLOCACAO DE CAIXA DE 0,50X1,00X0,15M,INCLUSIVE ARREMATES DE RECOMPOSICAO</v>
      </c>
      <c r="C2995" s="749" t="s">
        <v>13628</v>
      </c>
      <c r="D2995" s="749" t="s">
        <v>13629</v>
      </c>
      <c r="I2995" s="749" t="s">
        <v>30</v>
      </c>
      <c r="J2995" s="749" t="n">
        <v>35.63</v>
      </c>
    </row>
    <row collapsed="false" customFormat="false" customHeight="true" hidden="true" ht="12.75" outlineLevel="0" r="2996">
      <c r="A2996" s="749" t="s">
        <v>13631</v>
      </c>
      <c r="B2996" s="749" t="str">
        <f aca="false">C2996&amp;D2996&amp;E2996&amp;F2996&amp;G2996&amp;H2996</f>
        <v>CORTE EM ALVENARIA DE TIJOLO,PARA COLOCACAO DE CAIXA DE 1,00X1,00X0,15M,INCLUSIVE ARREMATES DE RECOMPOSICAO</v>
      </c>
      <c r="C2996" s="749" t="s">
        <v>13632</v>
      </c>
      <c r="D2996" s="749" t="s">
        <v>13629</v>
      </c>
      <c r="I2996" s="749" t="s">
        <v>30</v>
      </c>
      <c r="J2996" s="749" t="n">
        <v>92.56</v>
      </c>
    </row>
    <row collapsed="false" customFormat="false" customHeight="true" hidden="true" ht="12.75" outlineLevel="0" r="2997">
      <c r="A2997" s="749" t="s">
        <v>13633</v>
      </c>
      <c r="B2997" s="749" t="str">
        <f aca="false">C2997&amp;D2997&amp;E2997&amp;F2997&amp;G2997&amp;H2997</f>
        <v>CORTE EM ALVENARIA DE TIJOLO,PARA COLOCACAO DE CAIXA DE 1,00X1,00X0,15M,INCLUSIVE ARREMATES DE RECOMPOSICAO</v>
      </c>
      <c r="C2997" s="749" t="s">
        <v>13632</v>
      </c>
      <c r="D2997" s="749" t="s">
        <v>13629</v>
      </c>
      <c r="I2997" s="749" t="s">
        <v>30</v>
      </c>
      <c r="J2997" s="749" t="n">
        <v>80.18</v>
      </c>
    </row>
    <row collapsed="false" customFormat="false" customHeight="true" hidden="true" ht="12.75" outlineLevel="0" r="2998">
      <c r="A2998" s="749" t="s">
        <v>13634</v>
      </c>
      <c r="B2998" s="749" t="str">
        <f aca="false">C2998&amp;D2998&amp;E2998&amp;F2998&amp;G2998&amp;H2998</f>
        <v>CORTE EM TETO DE GESSO COM MAQUITA</v>
      </c>
      <c r="C2998" s="749" t="s">
        <v>13635</v>
      </c>
      <c r="I2998" s="749" t="s">
        <v>236</v>
      </c>
      <c r="J2998" s="749" t="n">
        <v>7.19</v>
      </c>
    </row>
    <row collapsed="false" customFormat="false" customHeight="true" hidden="true" ht="12.75" outlineLevel="0" r="2999">
      <c r="A2999" s="749" t="s">
        <v>13636</v>
      </c>
      <c r="B2999" s="749" t="str">
        <f aca="false">C2999&amp;D2999&amp;E2999&amp;F2999&amp;G2999&amp;H2999</f>
        <v>CORTE EM TETO DE GESSO COM MAQUITA</v>
      </c>
      <c r="C2999" s="749" t="s">
        <v>13635</v>
      </c>
      <c r="I2999" s="749" t="s">
        <v>236</v>
      </c>
      <c r="J2999" s="749" t="n">
        <v>6.23</v>
      </c>
    </row>
    <row collapsed="false" customFormat="false" customHeight="true" hidden="true" ht="12.75" outlineLevel="0" r="3000">
      <c r="A3000" s="749" t="s">
        <v>13637</v>
      </c>
      <c r="B3000" s="749" t="str">
        <f aca="false">C3000&amp;D3000&amp;E3000&amp;F3000&amp;G3000&amp;H3000</f>
        <v>CORTE EM PISOS DE MARMORE,MARMORITE OU CERAMICA COM MAQUITA</v>
      </c>
      <c r="C3000" s="749" t="s">
        <v>13638</v>
      </c>
      <c r="I3000" s="749" t="s">
        <v>236</v>
      </c>
      <c r="J3000" s="749" t="n">
        <v>12.34</v>
      </c>
    </row>
    <row collapsed="false" customFormat="false" customHeight="true" hidden="true" ht="12.75" outlineLevel="0" r="3001">
      <c r="A3001" s="749" t="s">
        <v>13639</v>
      </c>
      <c r="B3001" s="749" t="str">
        <f aca="false">C3001&amp;D3001&amp;E3001&amp;F3001&amp;G3001&amp;H3001</f>
        <v>CORTE EM PISOS DE MARMORE,MARMORITE OU CERAMICA COM MAQUITA</v>
      </c>
      <c r="C3001" s="749" t="s">
        <v>13638</v>
      </c>
      <c r="I3001" s="749" t="s">
        <v>236</v>
      </c>
      <c r="J3001" s="749" t="n">
        <v>10.69</v>
      </c>
    </row>
    <row collapsed="false" customFormat="false" customHeight="true" hidden="true" ht="12.75" outlineLevel="0" r="3002">
      <c r="A3002" s="749" t="s">
        <v>13640</v>
      </c>
      <c r="B3002" s="749" t="str">
        <f aca="false">C3002&amp;D3002&amp;E3002&amp;F3002&amp;G3002&amp;H3002</f>
        <v>ARRUMACAO DE MATERIAL ROCHOSO,EM BLOCOS ATE 15KG,EM PILHAS REGULARES,REFERINDO-SE O CUSTO AO MATERIAL SOLTO</v>
      </c>
      <c r="C3002" s="749" t="s">
        <v>13641</v>
      </c>
      <c r="D3002" s="749" t="s">
        <v>13642</v>
      </c>
      <c r="I3002" s="749" t="s">
        <v>2478</v>
      </c>
      <c r="J3002" s="749" t="n">
        <v>20.12</v>
      </c>
    </row>
    <row collapsed="false" customFormat="false" customHeight="true" hidden="true" ht="12.75" outlineLevel="0" r="3003">
      <c r="A3003" s="749" t="s">
        <v>13643</v>
      </c>
      <c r="B3003" s="749" t="str">
        <f aca="false">C3003&amp;D3003&amp;E3003&amp;F3003&amp;G3003&amp;H3003</f>
        <v>ARRUMACAO DE MATERIAL ROCHOSO,EM BLOCOS ATE 15KG,EM PILHAS REGULARES,REFERINDO-SE O CUSTO AO MATERIAL SOLTO</v>
      </c>
      <c r="C3003" s="749" t="s">
        <v>13641</v>
      </c>
      <c r="D3003" s="749" t="s">
        <v>13642</v>
      </c>
      <c r="I3003" s="749" t="s">
        <v>2478</v>
      </c>
      <c r="J3003" s="749" t="n">
        <v>17.43</v>
      </c>
    </row>
    <row collapsed="false" customFormat="false" customHeight="true" hidden="true" ht="12.75" outlineLevel="0" r="3004">
      <c r="A3004" s="749" t="s">
        <v>13644</v>
      </c>
      <c r="B3004" s="749" t="str">
        <f aca="false">C3004&amp;D3004&amp;E3004&amp;F3004&amp;G3004&amp;H3004</f>
        <v>LIMPEZA DE SUPERFICIE DE CONCRETO E DA ARMADURA,COM ESCOVA DE ACO,APOS RETIRADA DO CAPEAMENTO,EXCLUSIVE ESTE</v>
      </c>
      <c r="C3004" s="749" t="s">
        <v>13645</v>
      </c>
      <c r="D3004" s="749" t="s">
        <v>13646</v>
      </c>
      <c r="I3004" s="749" t="s">
        <v>52</v>
      </c>
      <c r="J3004" s="749" t="n">
        <v>22.35</v>
      </c>
    </row>
    <row collapsed="false" customFormat="false" customHeight="true" hidden="true" ht="12.75" outlineLevel="0" r="3005">
      <c r="A3005" s="749" t="s">
        <v>13647</v>
      </c>
      <c r="B3005" s="749" t="str">
        <f aca="false">C3005&amp;D3005&amp;E3005&amp;F3005&amp;G3005&amp;H3005</f>
        <v>LIMPEZA DE SUPERFICIE DE CONCRETO E DA ARMADURA,COM ESCOVA DE ACO,APOS RETIRADA DO CAPEAMENTO,EXCLUSIVE ESTE</v>
      </c>
      <c r="C3005" s="749" t="s">
        <v>13645</v>
      </c>
      <c r="D3005" s="749" t="s">
        <v>13646</v>
      </c>
      <c r="I3005" s="749" t="s">
        <v>52</v>
      </c>
      <c r="J3005" s="749" t="n">
        <v>19.37</v>
      </c>
    </row>
    <row collapsed="false" customFormat="false" customHeight="true" hidden="true" ht="12.75" outlineLevel="0" r="3006">
      <c r="A3006" s="749" t="s">
        <v>13648</v>
      </c>
      <c r="B3006" s="758" t="str">
        <f aca="false">C3006&amp;D3006&amp;E3006&amp;F3006&amp;G3006&amp;H3006</f>
        <v>LIXAMENTO DE CONCRETO APARENTE,ANTIGO,SERVICO MANUAL COM LIXA DE CALAFATE</v>
      </c>
      <c r="C3006" s="749" t="s">
        <v>13649</v>
      </c>
      <c r="D3006" s="749" t="s">
        <v>13650</v>
      </c>
      <c r="I3006" s="749" t="s">
        <v>52</v>
      </c>
      <c r="J3006" s="749" t="n">
        <v>6.59</v>
      </c>
    </row>
    <row collapsed="false" customFormat="false" customHeight="true" hidden="true" ht="12.75" outlineLevel="0" r="3007">
      <c r="A3007" s="749" t="s">
        <v>13651</v>
      </c>
      <c r="B3007" s="758" t="str">
        <f aca="false">C3007&amp;D3007&amp;E3007&amp;F3007&amp;G3007&amp;H3007</f>
        <v>LIXAMENTO DE CONCRETO APARENTE,ANTIGO,SERVICO MANUAL COM LIXA DE CALAFATE</v>
      </c>
      <c r="C3007" s="749" t="s">
        <v>13649</v>
      </c>
      <c r="D3007" s="749" t="s">
        <v>13650</v>
      </c>
      <c r="I3007" s="749" t="s">
        <v>52</v>
      </c>
      <c r="J3007" s="749" t="n">
        <v>5.83</v>
      </c>
    </row>
    <row collapsed="false" customFormat="false" customHeight="true" hidden="true" ht="12.75" outlineLevel="0" r="3008">
      <c r="A3008" s="749" t="s">
        <v>13652</v>
      </c>
      <c r="B3008" s="749" t="str">
        <f aca="false">C3008&amp;D3008&amp;E3008&amp;F3008&amp;G3008&amp;H3008</f>
        <v>LIMPEZA DE SUPERFICIE DE CONCRETO APARENTE LISO(ANTIGO),COMAGUA PURA E ESCOVACAO COM ESCOVA DE ACO,UTILIZANDO MANGUEIRA DE 1/2",EXCLUSIVE ANDAIMES</v>
      </c>
      <c r="C3008" s="749" t="s">
        <v>13653</v>
      </c>
      <c r="D3008" s="749" t="s">
        <v>13654</v>
      </c>
      <c r="E3008" s="749" t="s">
        <v>13655</v>
      </c>
      <c r="I3008" s="749" t="s">
        <v>52</v>
      </c>
      <c r="J3008" s="749" t="n">
        <v>2.11</v>
      </c>
    </row>
    <row collapsed="false" customFormat="false" customHeight="true" hidden="true" ht="12.75" outlineLevel="0" r="3009">
      <c r="A3009" s="749" t="s">
        <v>13656</v>
      </c>
      <c r="B3009" s="749" t="str">
        <f aca="false">C3009&amp;D3009&amp;E3009&amp;F3009&amp;G3009&amp;H3009</f>
        <v>LIMPEZA DE SUPERFICIE DE CONCRETO APARENTE LISO(ANTIGO),COMAGUA PURA E ESCOVACAO COM ESCOVA DE ACO,UTILIZANDO MANGUEIRA DE 1/2",EXCLUSIVE ANDAIMES</v>
      </c>
      <c r="C3009" s="749" t="s">
        <v>13653</v>
      </c>
      <c r="D3009" s="749" t="s">
        <v>13654</v>
      </c>
      <c r="E3009" s="749" t="s">
        <v>13655</v>
      </c>
      <c r="I3009" s="749" t="s">
        <v>52</v>
      </c>
      <c r="J3009" s="749" t="n">
        <v>1.83</v>
      </c>
    </row>
    <row collapsed="false" customFormat="false" customHeight="true" hidden="true" ht="12.75" outlineLevel="0" r="3010">
      <c r="A3010" s="749" t="s">
        <v>13657</v>
      </c>
      <c r="B3010" s="749" t="str">
        <f aca="false">C3010&amp;D3010&amp;E3010&amp;F3010&amp;G3010&amp;H3010</f>
        <v>POLIMENTO MANUAL DE PEITORIL DE MARMORITE</v>
      </c>
      <c r="C3010" s="749" t="s">
        <v>13658</v>
      </c>
      <c r="I3010" s="749" t="s">
        <v>236</v>
      </c>
      <c r="J3010" s="749" t="n">
        <v>49.92</v>
      </c>
    </row>
    <row collapsed="false" customFormat="false" customHeight="true" hidden="true" ht="12.75" outlineLevel="0" r="3011">
      <c r="A3011" s="749" t="s">
        <v>13659</v>
      </c>
      <c r="B3011" s="749" t="str">
        <f aca="false">C3011&amp;D3011&amp;E3011&amp;F3011&amp;G3011&amp;H3011</f>
        <v>POLIMENTO MANUAL DE PEITORIL DE MARMORITE</v>
      </c>
      <c r="C3011" s="749" t="s">
        <v>13658</v>
      </c>
      <c r="I3011" s="749" t="s">
        <v>236</v>
      </c>
      <c r="J3011" s="749" t="n">
        <v>43.25</v>
      </c>
    </row>
    <row collapsed="false" customFormat="false" customHeight="true" hidden="true" ht="12.75" outlineLevel="0" r="3012">
      <c r="A3012" s="749" t="s">
        <v>13660</v>
      </c>
      <c r="B3012" s="749" t="str">
        <f aca="false">C3012&amp;D3012&amp;E3012&amp;F3012&amp;G3012&amp;H3012</f>
        <v>POLIMENTO MANUAL DE PEITORIL DE MARMORE</v>
      </c>
      <c r="C3012" s="749" t="s">
        <v>13661</v>
      </c>
      <c r="I3012" s="749" t="s">
        <v>236</v>
      </c>
      <c r="J3012" s="749" t="n">
        <v>51.17</v>
      </c>
    </row>
    <row collapsed="false" customFormat="false" customHeight="true" hidden="true" ht="12.75" outlineLevel="0" r="3013">
      <c r="A3013" s="749" t="s">
        <v>13662</v>
      </c>
      <c r="B3013" s="749" t="str">
        <f aca="false">C3013&amp;D3013&amp;E3013&amp;F3013&amp;G3013&amp;H3013</f>
        <v>POLIMENTO MANUAL DE PEITORIL DE MARMORE</v>
      </c>
      <c r="C3013" s="749" t="s">
        <v>13661</v>
      </c>
      <c r="I3013" s="749" t="s">
        <v>236</v>
      </c>
      <c r="J3013" s="749" t="n">
        <v>44.33</v>
      </c>
    </row>
    <row collapsed="false" customFormat="false" customHeight="true" hidden="true" ht="12.75" outlineLevel="0" r="3014">
      <c r="A3014" s="749" t="s">
        <v>13663</v>
      </c>
      <c r="B3014" s="749" t="str">
        <f aca="false">C3014&amp;D3014&amp;E3014&amp;F3014&amp;G3014&amp;H3014</f>
        <v>POLIMENTO MANUAL DE PISO E ESPELHO,EM ESCADA DE MARMORITE</v>
      </c>
      <c r="C3014" s="749" t="s">
        <v>13664</v>
      </c>
      <c r="I3014" s="749" t="s">
        <v>236</v>
      </c>
      <c r="J3014" s="749" t="n">
        <v>58.66</v>
      </c>
    </row>
    <row collapsed="false" customFormat="false" customHeight="true" hidden="true" ht="12.75" outlineLevel="0" r="3015">
      <c r="A3015" s="749" t="s">
        <v>13665</v>
      </c>
      <c r="B3015" s="749" t="str">
        <f aca="false">C3015&amp;D3015&amp;E3015&amp;F3015&amp;G3015&amp;H3015</f>
        <v>POLIMENTO MANUAL DE PISO E ESPELHO,EM ESCADA DE MARMORITE</v>
      </c>
      <c r="C3015" s="749" t="s">
        <v>13664</v>
      </c>
      <c r="I3015" s="749" t="s">
        <v>236</v>
      </c>
      <c r="J3015" s="749" t="n">
        <v>50.81</v>
      </c>
    </row>
    <row collapsed="false" customFormat="false" customHeight="true" hidden="true" ht="12.75" outlineLevel="0" r="3016">
      <c r="A3016" s="749" t="s">
        <v>13666</v>
      </c>
      <c r="B3016" s="749" t="str">
        <f aca="false">C3016&amp;D3016&amp;E3016&amp;F3016&amp;G3016&amp;H3016</f>
        <v>POLIMENTO MANUAL DE RODAPE DE MARMORITE</v>
      </c>
      <c r="C3016" s="749" t="s">
        <v>13667</v>
      </c>
      <c r="I3016" s="749" t="s">
        <v>236</v>
      </c>
      <c r="J3016" s="749" t="n">
        <v>61.15</v>
      </c>
    </row>
    <row collapsed="false" customFormat="false" customHeight="true" hidden="true" ht="12.75" outlineLevel="0" r="3017">
      <c r="A3017" s="749" t="s">
        <v>13668</v>
      </c>
      <c r="B3017" s="749" t="str">
        <f aca="false">C3017&amp;D3017&amp;E3017&amp;F3017&amp;G3017&amp;H3017</f>
        <v>POLIMENTO MANUAL DE RODAPE DE MARMORITE</v>
      </c>
      <c r="C3017" s="749" t="s">
        <v>13667</v>
      </c>
      <c r="I3017" s="749" t="s">
        <v>236</v>
      </c>
      <c r="J3017" s="749" t="n">
        <v>52.98</v>
      </c>
    </row>
    <row collapsed="false" customFormat="false" customHeight="true" hidden="true" ht="12.75" outlineLevel="0" r="3018">
      <c r="A3018" s="749" t="s">
        <v>13669</v>
      </c>
      <c r="B3018" s="749" t="str">
        <f aca="false">C3018&amp;D3018&amp;E3018&amp;F3018&amp;G3018&amp;H3018</f>
        <v>POLIMENTO MANUAL DE RODAPE EM MATERIAL DE ALTA RESISTENCIA</v>
      </c>
      <c r="C3018" s="749" t="s">
        <v>13670</v>
      </c>
      <c r="I3018" s="749" t="s">
        <v>236</v>
      </c>
      <c r="J3018" s="749" t="n">
        <v>76.13</v>
      </c>
    </row>
    <row collapsed="false" customFormat="false" customHeight="true" hidden="true" ht="12.75" outlineLevel="0" r="3019">
      <c r="A3019" s="749" t="s">
        <v>13671</v>
      </c>
      <c r="B3019" s="749" t="str">
        <f aca="false">C3019&amp;D3019&amp;E3019&amp;F3019&amp;G3019&amp;H3019</f>
        <v>POLIMENTO MANUAL DE RODAPE EM MATERIAL DE ALTA RESISTENCIA</v>
      </c>
      <c r="C3019" s="749" t="s">
        <v>13670</v>
      </c>
      <c r="I3019" s="749" t="s">
        <v>236</v>
      </c>
      <c r="J3019" s="749" t="n">
        <v>65.95</v>
      </c>
    </row>
    <row collapsed="false" customFormat="false" customHeight="true" hidden="true" ht="12.75" outlineLevel="0" r="3020">
      <c r="A3020" s="749" t="s">
        <v>13672</v>
      </c>
      <c r="B3020" s="749" t="str">
        <f aca="false">C3020&amp;D3020&amp;E3020&amp;F3020&amp;G3020&amp;H3020</f>
        <v>LIMPEZA E POLIMENTO DE PISO DE ALTA RESISTENCIA,ANTIGO,USANDO ESTUQUE COM ADESIVO,CIMENTO BRANCO E CORANTE,SENDO 2 POLIMENTOS MECANICOS</v>
      </c>
      <c r="C3020" s="749" t="s">
        <v>13673</v>
      </c>
      <c r="D3020" s="749" t="s">
        <v>13674</v>
      </c>
      <c r="E3020" s="749" t="s">
        <v>13675</v>
      </c>
      <c r="I3020" s="749" t="s">
        <v>52</v>
      </c>
      <c r="J3020" s="749" t="n">
        <v>29.7</v>
      </c>
    </row>
    <row collapsed="false" customFormat="false" customHeight="true" hidden="true" ht="12.75" outlineLevel="0" r="3021">
      <c r="A3021" s="749" t="s">
        <v>13676</v>
      </c>
      <c r="B3021" s="749" t="str">
        <f aca="false">C3021&amp;D3021&amp;E3021&amp;F3021&amp;G3021&amp;H3021</f>
        <v>LIMPEZA E POLIMENTO DE PISO DE ALTA RESISTENCIA,ANTIGO,USANDO ESTUQUE COM ADESIVO,CIMENTO BRANCO E CORANTE,SENDO 2 POLIMENTOS MECANICOS</v>
      </c>
      <c r="C3021" s="749" t="s">
        <v>13673</v>
      </c>
      <c r="D3021" s="749" t="s">
        <v>13674</v>
      </c>
      <c r="E3021" s="749" t="s">
        <v>13675</v>
      </c>
      <c r="I3021" s="749" t="s">
        <v>52</v>
      </c>
      <c r="J3021" s="749" t="n">
        <v>26.78</v>
      </c>
    </row>
    <row collapsed="false" customFormat="false" customHeight="true" hidden="true" ht="12.75" outlineLevel="0" r="3022">
      <c r="A3022" s="749" t="s">
        <v>13677</v>
      </c>
      <c r="B3022" s="749" t="str">
        <f aca="false">C3022&amp;D3022&amp;E3022&amp;F3022&amp;G3022&amp;H3022</f>
        <v>LIMPEZA E POLIMENTO DE PISO DE MARMORITE,ANTIGO,USANDO ESTUQUE COM ADESIVO,CIMENTO BRANCO E CORANTE,SENDO 2 POLIMENTOS MECANICOS</v>
      </c>
      <c r="C3022" s="749" t="s">
        <v>13678</v>
      </c>
      <c r="D3022" s="749" t="s">
        <v>13679</v>
      </c>
      <c r="E3022" s="749" t="s">
        <v>13680</v>
      </c>
      <c r="I3022" s="749" t="s">
        <v>52</v>
      </c>
      <c r="J3022" s="749" t="n">
        <v>30.67</v>
      </c>
    </row>
    <row collapsed="false" customFormat="false" customHeight="true" hidden="true" ht="12.75" outlineLevel="0" r="3023">
      <c r="A3023" s="749" t="s">
        <v>13681</v>
      </c>
      <c r="B3023" s="749" t="str">
        <f aca="false">C3023&amp;D3023&amp;E3023&amp;F3023&amp;G3023&amp;H3023</f>
        <v>LIMPEZA E POLIMENTO DE PISO DE MARMORITE,ANTIGO,USANDO ESTUQUE COM ADESIVO,CIMENTO BRANCO E CORANTE,SENDO 2 POLIMENTOS MECANICOS</v>
      </c>
      <c r="C3023" s="749" t="s">
        <v>13678</v>
      </c>
      <c r="D3023" s="749" t="s">
        <v>13679</v>
      </c>
      <c r="E3023" s="749" t="s">
        <v>13680</v>
      </c>
      <c r="I3023" s="749" t="s">
        <v>52</v>
      </c>
      <c r="J3023" s="749" t="n">
        <v>27.75</v>
      </c>
    </row>
    <row collapsed="false" customFormat="false" customHeight="true" hidden="true" ht="12.75" outlineLevel="0" r="3024">
      <c r="A3024" s="749" t="s">
        <v>13682</v>
      </c>
      <c r="B3024" s="749" t="str">
        <f aca="false">C3024&amp;D3024&amp;E3024&amp;F3024&amp;G3024&amp;H3024</f>
        <v>LIMPEZA E POLIMENTO DE PISO DE MARMORE,ANTIGO,USANDO ESTUQUE COM ADESIVO,CIMENTO BRANCO E CORANTE,SENDO 2 POLIMENTOS MECANICOS</v>
      </c>
      <c r="C3024" s="749" t="s">
        <v>13683</v>
      </c>
      <c r="D3024" s="749" t="s">
        <v>13684</v>
      </c>
      <c r="E3024" s="749" t="s">
        <v>13685</v>
      </c>
      <c r="I3024" s="749" t="s">
        <v>52</v>
      </c>
      <c r="J3024" s="749" t="n">
        <v>26.56</v>
      </c>
    </row>
    <row collapsed="false" customFormat="false" customHeight="true" hidden="true" ht="12.75" outlineLevel="0" r="3025">
      <c r="A3025" s="749" t="s">
        <v>13686</v>
      </c>
      <c r="B3025" s="749" t="str">
        <f aca="false">C3025&amp;D3025&amp;E3025&amp;F3025&amp;G3025&amp;H3025</f>
        <v>LIMPEZA E POLIMENTO DE PISO DE MARMORE,ANTIGO,USANDO ESTUQUE COM ADESIVO,CIMENTO BRANCO E CORANTE,SENDO 2 POLIMENTOS MECANICOS</v>
      </c>
      <c r="C3025" s="749" t="s">
        <v>13683</v>
      </c>
      <c r="D3025" s="749" t="s">
        <v>13684</v>
      </c>
      <c r="E3025" s="749" t="s">
        <v>13685</v>
      </c>
      <c r="I3025" s="749" t="s">
        <v>52</v>
      </c>
      <c r="J3025" s="749" t="n">
        <v>23.64</v>
      </c>
    </row>
    <row collapsed="false" customFormat="false" customHeight="true" hidden="true" ht="12.75" outlineLevel="0" r="3026">
      <c r="A3026" s="749" t="s">
        <v>13687</v>
      </c>
      <c r="B3026" s="749" t="str">
        <f aca="false">C3026&amp;D3026&amp;E3026&amp;F3026&amp;G3026&amp;H3026</f>
        <v>LIMPEZA E POLIMENTO DE PISO DE GRANITO,ANTIGO,USANDO ESTUQUE COM ADESIVO,CIMENTO BRANCO E CORANTE,SENDO 2 POLIMENTOS MECANICOS</v>
      </c>
      <c r="C3026" s="749" t="s">
        <v>13688</v>
      </c>
      <c r="D3026" s="749" t="s">
        <v>13684</v>
      </c>
      <c r="E3026" s="749" t="s">
        <v>13685</v>
      </c>
      <c r="I3026" s="749" t="s">
        <v>52</v>
      </c>
      <c r="J3026" s="749" t="n">
        <v>34.44</v>
      </c>
    </row>
    <row collapsed="false" customFormat="false" customHeight="true" hidden="true" ht="12.75" outlineLevel="0" r="3027">
      <c r="A3027" s="749" t="s">
        <v>13689</v>
      </c>
      <c r="B3027" s="749" t="str">
        <f aca="false">C3027&amp;D3027&amp;E3027&amp;F3027&amp;G3027&amp;H3027</f>
        <v>LIMPEZA E POLIMENTO DE PISO DE GRANITO,ANTIGO,USANDO ESTUQUE COM ADESIVO,CIMENTO BRANCO E CORANTE,SENDO 2 POLIMENTOS MECANICOS</v>
      </c>
      <c r="C3027" s="749" t="s">
        <v>13688</v>
      </c>
      <c r="D3027" s="749" t="s">
        <v>13684</v>
      </c>
      <c r="E3027" s="749" t="s">
        <v>13685</v>
      </c>
      <c r="I3027" s="749" t="s">
        <v>52</v>
      </c>
      <c r="J3027" s="749" t="n">
        <v>30.7</v>
      </c>
    </row>
    <row collapsed="false" customFormat="false" customHeight="true" hidden="true" ht="12.75" outlineLevel="0" r="3028">
      <c r="A3028" s="749" t="s">
        <v>13690</v>
      </c>
      <c r="B3028" s="749" t="str">
        <f aca="false">C3028&amp;D3028&amp;E3028&amp;F3028&amp;G3028&amp;H3028</f>
        <v>POLIMENTO MECANICO EM PISO CIMENTADO ANTIGO,APOS REPAROS DOREVESTIMENTO COM ESTUQUE DE CIMENTO E ADESIVO,INCLUSIVE ESTES MATERIAIS</v>
      </c>
      <c r="C3028" s="749" t="s">
        <v>13691</v>
      </c>
      <c r="D3028" s="749" t="s">
        <v>13692</v>
      </c>
      <c r="E3028" s="749" t="s">
        <v>13693</v>
      </c>
      <c r="I3028" s="749" t="s">
        <v>52</v>
      </c>
      <c r="J3028" s="749" t="n">
        <v>9.45</v>
      </c>
    </row>
    <row collapsed="false" customFormat="false" customHeight="true" hidden="true" ht="12.75" outlineLevel="0" r="3029">
      <c r="A3029" s="749" t="s">
        <v>13694</v>
      </c>
      <c r="B3029" s="749" t="str">
        <f aca="false">C3029&amp;D3029&amp;E3029&amp;F3029&amp;G3029&amp;H3029</f>
        <v>POLIMENTO MECANICO EM PISO CIMENTADO ANTIGO,APOS REPAROS DOREVESTIMENTO COM ESTUQUE DE CIMENTO E ADESIVO,INCLUSIVE ESTES MATERIAIS</v>
      </c>
      <c r="C3029" s="749" t="s">
        <v>13691</v>
      </c>
      <c r="D3029" s="749" t="s">
        <v>13692</v>
      </c>
      <c r="E3029" s="749" t="s">
        <v>13693</v>
      </c>
      <c r="I3029" s="749" t="s">
        <v>52</v>
      </c>
      <c r="J3029" s="749" t="n">
        <v>8.72</v>
      </c>
    </row>
    <row collapsed="false" customFormat="false" customHeight="true" hidden="true" ht="12.75" outlineLevel="0" r="3030">
      <c r="A3030" s="749" t="s">
        <v>13695</v>
      </c>
      <c r="B3030" s="758" t="str">
        <f aca="false">C3030&amp;D3030&amp;E3030&amp;F3030&amp;G3030&amp;H3030</f>
        <v>RASPAGEM COM ESPATULA DE ACO OU ESCOVA DE ACO PARA REMOCAO DE CRAQUELE DE PINTURA</v>
      </c>
      <c r="C3030" s="749" t="s">
        <v>13696</v>
      </c>
      <c r="D3030" s="749" t="s">
        <v>13697</v>
      </c>
      <c r="I3030" s="749" t="s">
        <v>52</v>
      </c>
      <c r="J3030" s="749" t="n">
        <v>18.58</v>
      </c>
    </row>
    <row collapsed="false" customFormat="false" customHeight="true" hidden="true" ht="12.75" outlineLevel="0" r="3031">
      <c r="A3031" s="749" t="s">
        <v>13698</v>
      </c>
      <c r="B3031" s="758" t="str">
        <f aca="false">C3031&amp;D3031&amp;E3031&amp;F3031&amp;G3031&amp;H3031</f>
        <v>RASPAGEM COM ESPATULA DE ACO OU ESCOVA DE ACO PARA REMOCAO DE CRAQUELE DE PINTURA</v>
      </c>
      <c r="C3031" s="749" t="s">
        <v>13696</v>
      </c>
      <c r="D3031" s="749" t="s">
        <v>13697</v>
      </c>
      <c r="I3031" s="749" t="s">
        <v>52</v>
      </c>
      <c r="J3031" s="749" t="n">
        <v>16.1</v>
      </c>
    </row>
    <row collapsed="false" customFormat="false" customHeight="true" hidden="true" ht="25.5" outlineLevel="0" r="3032">
      <c r="A3032" s="749" t="s">
        <v>13699</v>
      </c>
      <c r="B3032" s="758" t="str">
        <f aca="false">C3032&amp;D3032&amp;E3032&amp;F3032&amp;G3032&amp;H3032</f>
        <v>CORTE DE ACO(VERGALHAO),INCLUSIVE REMOCAO DO LOCAL,APOS SERVICOS DE DEMOLICAO DE CONCRETO</v>
      </c>
      <c r="C3032" s="749" t="s">
        <v>13700</v>
      </c>
      <c r="D3032" s="749" t="s">
        <v>13701</v>
      </c>
      <c r="I3032" s="749" t="s">
        <v>1404</v>
      </c>
      <c r="J3032" s="749" t="n">
        <v>0.78</v>
      </c>
    </row>
    <row collapsed="false" customFormat="false" customHeight="true" hidden="true" ht="25.5" outlineLevel="0" r="3033">
      <c r="A3033" s="749" t="s">
        <v>13702</v>
      </c>
      <c r="B3033" s="758" t="str">
        <f aca="false">C3033&amp;D3033&amp;E3033&amp;F3033&amp;G3033&amp;H3033</f>
        <v>CORTE DE ACO(VERGALHAO),INCLUSIVE REMOCAO DO LOCAL,APOS SERVICOS DE DEMOLICAO DE CONCRETO</v>
      </c>
      <c r="C3033" s="749" t="s">
        <v>13700</v>
      </c>
      <c r="D3033" s="749" t="s">
        <v>13701</v>
      </c>
      <c r="I3033" s="749" t="s">
        <v>1404</v>
      </c>
      <c r="J3033" s="749" t="n">
        <v>0.68</v>
      </c>
    </row>
    <row collapsed="false" customFormat="false" customHeight="true" hidden="true" ht="12.75" outlineLevel="0" r="3034">
      <c r="A3034" s="749" t="s">
        <v>13703</v>
      </c>
      <c r="B3034" s="749" t="str">
        <f aca="false">C3034&amp;D3034&amp;E3034&amp;F3034&amp;G3034&amp;H3034</f>
        <v>DESMONTAGEM E REMOCAO MANUAIS DE TUBOS,CONEXOES,REGISTROS,VALVULAS E SIMILARES,COM JUNTAS FLANGEADAS.CUSTO POR JUNTA DEDN ATE 80MM</v>
      </c>
      <c r="C3034" s="749" t="s">
        <v>13704</v>
      </c>
      <c r="D3034" s="749" t="s">
        <v>13705</v>
      </c>
      <c r="E3034" s="749" t="s">
        <v>13706</v>
      </c>
      <c r="I3034" s="749" t="s">
        <v>30</v>
      </c>
      <c r="J3034" s="749" t="n">
        <v>11.11</v>
      </c>
    </row>
    <row collapsed="false" customFormat="false" customHeight="true" hidden="true" ht="12.75" outlineLevel="0" r="3035">
      <c r="A3035" s="749" t="s">
        <v>13707</v>
      </c>
      <c r="B3035" s="749" t="str">
        <f aca="false">C3035&amp;D3035&amp;E3035&amp;F3035&amp;G3035&amp;H3035</f>
        <v>DESMONTAGEM E REMOCAO MANUAIS DE TUBOS,CONEXOES,REGISTROS,VALVULAS E SIMILARES,COM JUNTAS FLANGEADAS.CUSTO POR JUNTA DEDN ATE 80MM</v>
      </c>
      <c r="C3035" s="749" t="s">
        <v>13704</v>
      </c>
      <c r="D3035" s="749" t="s">
        <v>13705</v>
      </c>
      <c r="E3035" s="749" t="s">
        <v>13706</v>
      </c>
      <c r="I3035" s="749" t="s">
        <v>30</v>
      </c>
      <c r="J3035" s="749" t="n">
        <v>9.63</v>
      </c>
    </row>
    <row collapsed="false" customFormat="false" customHeight="true" hidden="true" ht="12.75" outlineLevel="0" r="3036">
      <c r="A3036" s="749" t="s">
        <v>13708</v>
      </c>
      <c r="B3036" s="749" t="str">
        <f aca="false">C3036&amp;D3036&amp;E3036&amp;F3036&amp;G3036&amp;H3036</f>
        <v>DESMONTAGEM E REMOCAO MANUAIS DE TUBOS,CONEXOES,REGISTROS,VALVULAS E SIMILARES,COM JUNTAS FLANGEADAS.CUSTO POR JUNTA DEDN=100 OU 150MM</v>
      </c>
      <c r="C3036" s="749" t="s">
        <v>13704</v>
      </c>
      <c r="D3036" s="749" t="s">
        <v>13705</v>
      </c>
      <c r="E3036" s="749" t="s">
        <v>13709</v>
      </c>
      <c r="I3036" s="749" t="s">
        <v>30</v>
      </c>
      <c r="J3036" s="749" t="n">
        <v>17.79</v>
      </c>
    </row>
    <row collapsed="false" customFormat="false" customHeight="true" hidden="true" ht="12.75" outlineLevel="0" r="3037">
      <c r="A3037" s="749" t="s">
        <v>13710</v>
      </c>
      <c r="B3037" s="749" t="str">
        <f aca="false">C3037&amp;D3037&amp;E3037&amp;F3037&amp;G3037&amp;H3037</f>
        <v>DESMONTAGEM E REMOCAO MANUAIS DE TUBOS,CONEXOES,REGISTROS,VALVULAS E SIMILARES,COM JUNTAS FLANGEADAS.CUSTO POR JUNTA DEDN=100 OU 150MM</v>
      </c>
      <c r="C3037" s="749" t="s">
        <v>13704</v>
      </c>
      <c r="D3037" s="749" t="s">
        <v>13705</v>
      </c>
      <c r="E3037" s="749" t="s">
        <v>13709</v>
      </c>
      <c r="I3037" s="749" t="s">
        <v>30</v>
      </c>
      <c r="J3037" s="749" t="n">
        <v>15.42</v>
      </c>
    </row>
    <row collapsed="false" customFormat="false" customHeight="true" hidden="true" ht="12.75" outlineLevel="0" r="3038">
      <c r="A3038" s="749" t="s">
        <v>13711</v>
      </c>
      <c r="B3038" s="749" t="str">
        <f aca="false">C3038&amp;D3038&amp;E3038&amp;F3038&amp;G3038&amp;H3038</f>
        <v>DESMONTAGEM E REMOCAO MANUAIS DE TUBOS,CONEXOES,REGISTROS,VALVULAS E SIMILARES,COM JUNTAS FLANGEADAS.CUSTO POR JUNTA DEDN=200MM</v>
      </c>
      <c r="C3038" s="749" t="s">
        <v>13704</v>
      </c>
      <c r="D3038" s="749" t="s">
        <v>13705</v>
      </c>
      <c r="E3038" s="749" t="s">
        <v>13712</v>
      </c>
      <c r="I3038" s="749" t="s">
        <v>30</v>
      </c>
      <c r="J3038" s="749" t="n">
        <v>22.25</v>
      </c>
    </row>
    <row collapsed="false" customFormat="false" customHeight="true" hidden="true" ht="12.75" outlineLevel="0" r="3039">
      <c r="A3039" s="749" t="s">
        <v>13713</v>
      </c>
      <c r="B3039" s="749" t="str">
        <f aca="false">C3039&amp;D3039&amp;E3039&amp;F3039&amp;G3039&amp;H3039</f>
        <v>DESMONTAGEM E REMOCAO MANUAIS DE TUBOS,CONEXOES,REGISTROS,VALVULAS E SIMILARES,COM JUNTAS FLANGEADAS.CUSTO POR JUNTA DEDN=200MM</v>
      </c>
      <c r="C3039" s="749" t="s">
        <v>13704</v>
      </c>
      <c r="D3039" s="749" t="s">
        <v>13705</v>
      </c>
      <c r="E3039" s="749" t="s">
        <v>13712</v>
      </c>
      <c r="I3039" s="749" t="s">
        <v>30</v>
      </c>
      <c r="J3039" s="749" t="n">
        <v>19.29</v>
      </c>
    </row>
    <row collapsed="false" customFormat="false" customHeight="true" hidden="true" ht="25.5" outlineLevel="0" r="3040">
      <c r="A3040" s="749" t="s">
        <v>13714</v>
      </c>
      <c r="B3040" s="758" t="str">
        <f aca="false">C3040&amp;D3040&amp;E3040&amp;F3040&amp;G3040&amp;H3040</f>
        <v>DEMOLICAO,COM EQUIPAMENTO DE AR COMPRIMIDO,DE PISOS OU PAVIMENTOS DE CONCRETO SIMPLES,INCLUSIVE EMPILHAMENTO LATERAL DENTRO DO CANTEIRO DE SERVICO</v>
      </c>
      <c r="C3040" s="749" t="s">
        <v>13715</v>
      </c>
      <c r="D3040" s="749" t="s">
        <v>13716</v>
      </c>
      <c r="E3040" s="749" t="s">
        <v>13717</v>
      </c>
      <c r="I3040" s="749" t="s">
        <v>2478</v>
      </c>
      <c r="J3040" s="749" t="n">
        <v>125.89</v>
      </c>
    </row>
    <row collapsed="false" customFormat="false" customHeight="true" hidden="true" ht="25.5" outlineLevel="0" r="3041">
      <c r="A3041" s="749" t="s">
        <v>13718</v>
      </c>
      <c r="B3041" s="758" t="str">
        <f aca="false">C3041&amp;D3041&amp;E3041&amp;F3041&amp;G3041&amp;H3041</f>
        <v>DEMOLICAO,COM EQUIPAMENTO DE AR COMPRIMIDO,DE PISOS OU PAVIMENTOS DE CONCRETO SIMPLES,INCLUSIVE EMPILHAMENTO LATERAL DENTRO DO CANTEIRO DE SERVICO</v>
      </c>
      <c r="C3041" s="749" t="s">
        <v>13715</v>
      </c>
      <c r="D3041" s="749" t="s">
        <v>13716</v>
      </c>
      <c r="E3041" s="749" t="s">
        <v>13717</v>
      </c>
      <c r="I3041" s="749" t="s">
        <v>2478</v>
      </c>
      <c r="J3041" s="749" t="n">
        <v>114.87</v>
      </c>
    </row>
    <row collapsed="false" customFormat="false" customHeight="true" hidden="true" ht="25.5" outlineLevel="0" r="3042">
      <c r="A3042" s="749" t="s">
        <v>13719</v>
      </c>
      <c r="B3042" s="758" t="str">
        <f aca="false">C3042&amp;D3042&amp;E3042&amp;F3042&amp;G3042&amp;H3042</f>
        <v>DEMOLICAO,COM EQUIPAMENTO DE AR COMPRIMENTO,DE PISOS OU PAVIMENTOS DE CONCRETO ARMADO,INCLUSIVE EMPILHAMENTO LATERAL DENTRO DO CANTEIRO DE SERVICO</v>
      </c>
      <c r="C3042" s="749" t="s">
        <v>13720</v>
      </c>
      <c r="D3042" s="749" t="s">
        <v>13721</v>
      </c>
      <c r="E3042" s="749" t="s">
        <v>13717</v>
      </c>
      <c r="I3042" s="749" t="s">
        <v>2478</v>
      </c>
      <c r="J3042" s="749" t="n">
        <v>214.01</v>
      </c>
    </row>
    <row collapsed="false" customFormat="false" customHeight="true" hidden="true" ht="25.5" outlineLevel="0" r="3043">
      <c r="A3043" s="749" t="s">
        <v>13722</v>
      </c>
      <c r="B3043" s="758" t="str">
        <f aca="false">C3043&amp;D3043&amp;E3043&amp;F3043&amp;G3043&amp;H3043</f>
        <v>DEMOLICAO,COM EQUIPAMENTO DE AR COMPRIMENTO,DE PISOS OU PAVIMENTOS DE CONCRETO ARMADO,INCLUSIVE EMPILHAMENTO LATERAL DENTRO DO CANTEIRO DE SERVICO</v>
      </c>
      <c r="C3043" s="749" t="s">
        <v>13720</v>
      </c>
      <c r="D3043" s="749" t="s">
        <v>13721</v>
      </c>
      <c r="E3043" s="749" t="s">
        <v>13717</v>
      </c>
      <c r="I3043" s="749" t="s">
        <v>2478</v>
      </c>
      <c r="J3043" s="749" t="n">
        <v>195.29</v>
      </c>
    </row>
    <row collapsed="false" customFormat="false" customHeight="true" hidden="true" ht="25.5" outlineLevel="0" r="3044">
      <c r="A3044" s="749" t="s">
        <v>13723</v>
      </c>
      <c r="B3044" s="758" t="str">
        <f aca="false">C3044&amp;D3044&amp;E3044&amp;F3044&amp;G3044&amp;H3044</f>
        <v>DEMOLICAO,COM EQUIPAMENTO DE AR COMPRIMIDO,DE MASSAS DE CONCRETO SIMPLES,EXCETO PISOS OU PAVIMENTOS,INCLUSIVE EMPILHAMENTO LATERAL DENTRO DO CANTEIRO DE SERVICO</v>
      </c>
      <c r="C3044" s="749" t="s">
        <v>13724</v>
      </c>
      <c r="D3044" s="749" t="s">
        <v>13725</v>
      </c>
      <c r="E3044" s="749" t="s">
        <v>12988</v>
      </c>
      <c r="I3044" s="749" t="s">
        <v>2478</v>
      </c>
      <c r="J3044" s="749" t="n">
        <v>289.4</v>
      </c>
    </row>
    <row collapsed="false" customFormat="false" customHeight="true" hidden="true" ht="25.5" outlineLevel="0" r="3045">
      <c r="A3045" s="749" t="s">
        <v>13726</v>
      </c>
      <c r="B3045" s="758" t="str">
        <f aca="false">C3045&amp;D3045&amp;E3045&amp;F3045&amp;G3045&amp;H3045</f>
        <v>DEMOLICAO,COM EQUIPAMENTO DE AR COMPRIMIDO,DE MASSAS DE CONCRETO SIMPLES,EXCETO PISOS OU PAVIMENTOS,INCLUSIVE EMPILHAMENTO LATERAL DENTRO DO CANTEIRO DE SERVICO</v>
      </c>
      <c r="C3045" s="749" t="s">
        <v>13724</v>
      </c>
      <c r="D3045" s="749" t="s">
        <v>13725</v>
      </c>
      <c r="E3045" s="749" t="s">
        <v>12988</v>
      </c>
      <c r="I3045" s="749" t="s">
        <v>2478</v>
      </c>
      <c r="J3045" s="749" t="n">
        <v>264.28</v>
      </c>
    </row>
    <row collapsed="false" customFormat="false" customHeight="true" hidden="true" ht="25.5" outlineLevel="0" r="3046">
      <c r="A3046" s="749" t="s">
        <v>13727</v>
      </c>
      <c r="B3046" s="758" t="str">
        <f aca="false">C3046&amp;D3046&amp;E3046&amp;F3046&amp;G3046&amp;H3046</f>
        <v>DEMOLICAO,COM EQUIPAMENTO DE AR COMPRIMIDO,DE MASSAS DE CONCRETO ARMADO,EXCETO PISOS OU PAVIMENTOS,INCLUSIVE EMPILHAMENTO LATERAL DENTRO DO CANTEIRO DE SERVICO</v>
      </c>
      <c r="C3046" s="749" t="s">
        <v>13724</v>
      </c>
      <c r="D3046" s="749" t="s">
        <v>13728</v>
      </c>
      <c r="E3046" s="749" t="s">
        <v>13729</v>
      </c>
      <c r="I3046" s="749" t="s">
        <v>2478</v>
      </c>
      <c r="J3046" s="749" t="n">
        <v>491.98</v>
      </c>
    </row>
    <row collapsed="false" customFormat="false" customHeight="true" hidden="true" ht="25.5" outlineLevel="0" r="3047">
      <c r="A3047" s="749" t="s">
        <v>13730</v>
      </c>
      <c r="B3047" s="758" t="str">
        <f aca="false">C3047&amp;D3047&amp;E3047&amp;F3047&amp;G3047&amp;H3047</f>
        <v>DEMOLICAO,COM EQUIPAMENTO DE AR COMPRIMIDO,DE MASSAS DE CONCRETO ARMADO,EXCETO PISOS OU PAVIMENTOS,INCLUSIVE EMPILHAMENTO LATERAL DENTRO DO CANTEIRO DE SERVICO</v>
      </c>
      <c r="C3047" s="749" t="s">
        <v>13724</v>
      </c>
      <c r="D3047" s="749" t="s">
        <v>13728</v>
      </c>
      <c r="E3047" s="749" t="s">
        <v>13729</v>
      </c>
      <c r="I3047" s="749" t="s">
        <v>2478</v>
      </c>
      <c r="J3047" s="749" t="n">
        <v>449.29</v>
      </c>
    </row>
    <row collapsed="false" customFormat="false" customHeight="true" hidden="true" ht="38.25" outlineLevel="0" r="3048">
      <c r="A3048" s="749" t="s">
        <v>13731</v>
      </c>
      <c r="B3048" s="758" t="str">
        <f aca="false">C3048&amp;D3048&amp;E3048&amp;F3048&amp;G3048&amp;H3048</f>
        <v>DEMOLICAO COM EQUIPAMENTO DE AR COMPRIMIDO,DE PAVIMENTACAO DE CONCRETO ASFALTICO,COM 5CM DE ESPESSURA,INCLUSIVE EMPILHAMENTO LATERAL DENTRO DO CANTEIRO DE SERVICO</v>
      </c>
      <c r="C3048" s="749" t="s">
        <v>13732</v>
      </c>
      <c r="D3048" s="749" t="s">
        <v>13733</v>
      </c>
      <c r="E3048" s="749" t="s">
        <v>13734</v>
      </c>
      <c r="I3048" s="749" t="s">
        <v>52</v>
      </c>
      <c r="J3048" s="749" t="n">
        <v>18.36</v>
      </c>
    </row>
    <row collapsed="false" customFormat="false" customHeight="true" hidden="true" ht="38.25" outlineLevel="0" r="3049">
      <c r="A3049" s="749" t="s">
        <v>13735</v>
      </c>
      <c r="B3049" s="758" t="str">
        <f aca="false">C3049&amp;D3049&amp;E3049&amp;F3049&amp;G3049&amp;H3049</f>
        <v>DEMOLICAO COM EQUIPAMENTO DE AR COMPRIMIDO,DE PAVIMENTACAO DE CONCRETO ASFALTICO,COM 5CM DE ESPESSURA,INCLUSIVE EMPILHAMENTO LATERAL DENTRO DO CANTEIRO DE SERVICO</v>
      </c>
      <c r="C3049" s="749" t="s">
        <v>13732</v>
      </c>
      <c r="D3049" s="749" t="s">
        <v>13733</v>
      </c>
      <c r="E3049" s="749" t="s">
        <v>13734</v>
      </c>
      <c r="I3049" s="749" t="s">
        <v>52</v>
      </c>
      <c r="J3049" s="749" t="n">
        <v>16.79</v>
      </c>
    </row>
    <row collapsed="false" customFormat="false" customHeight="true" hidden="true" ht="38.25" outlineLevel="0" r="3050">
      <c r="A3050" s="749" t="s">
        <v>13736</v>
      </c>
      <c r="B3050" s="758" t="str">
        <f aca="false">C3050&amp;D3050&amp;E3050&amp;F3050&amp;G3050&amp;H3050</f>
        <v>DEMOLICAO COM EQUIPAMENTO DE AR COMPRIMIDO,DE PAVIMENTACAO DE CONCRETO ASFALTICO,COM 10CM DE ESPESSURA,INCLUSIVE EMPILHAMENTO LATERAL DENTRO DO CANTEIRO DE SERVICO</v>
      </c>
      <c r="C3050" s="749" t="s">
        <v>13732</v>
      </c>
      <c r="D3050" s="749" t="s">
        <v>13737</v>
      </c>
      <c r="E3050" s="749" t="s">
        <v>13738</v>
      </c>
      <c r="I3050" s="749" t="s">
        <v>52</v>
      </c>
      <c r="J3050" s="749" t="n">
        <v>27.23</v>
      </c>
    </row>
    <row collapsed="false" customFormat="false" customHeight="true" hidden="true" ht="38.25" outlineLevel="0" r="3051">
      <c r="A3051" s="749" t="s">
        <v>13739</v>
      </c>
      <c r="B3051" s="758" t="str">
        <f aca="false">C3051&amp;D3051&amp;E3051&amp;F3051&amp;G3051&amp;H3051</f>
        <v>DEMOLICAO COM EQUIPAMENTO DE AR COMPRIMIDO,DE PAVIMENTACAO DE CONCRETO ASFALTICO,COM 10CM DE ESPESSURA,INCLUSIVE EMPILHAMENTO LATERAL DENTRO DO CANTEIRO DE SERVICO</v>
      </c>
      <c r="C3051" s="749" t="s">
        <v>13732</v>
      </c>
      <c r="D3051" s="749" t="s">
        <v>13737</v>
      </c>
      <c r="E3051" s="749" t="s">
        <v>13738</v>
      </c>
      <c r="I3051" s="749" t="s">
        <v>52</v>
      </c>
      <c r="J3051" s="749" t="n">
        <v>24.88</v>
      </c>
    </row>
    <row collapsed="false" customFormat="false" customHeight="true" hidden="true" ht="38.25" outlineLevel="0" r="3052">
      <c r="A3052" s="749" t="s">
        <v>13740</v>
      </c>
      <c r="B3052" s="758" t="str">
        <f aca="false">C3052&amp;D3052&amp;E3052&amp;F3052&amp;G3052&amp;H3052</f>
        <v>DEMOLICAO COM EQUIPAMENTO DE AR COMPRIMIDO,DE PAVIMENTACAO DE CONCRETO ASFALTICO,COM 5CM DE ESPESSURA,EM FAIXAS DE ATE 1,20M DE LARGURA,INCLUSIVE EMPILHAMENTO LATERAL DENTRO DO CANTEIRO DE SERVICO</v>
      </c>
      <c r="C3052" s="749" t="s">
        <v>13732</v>
      </c>
      <c r="D3052" s="749" t="s">
        <v>13741</v>
      </c>
      <c r="E3052" s="749" t="s">
        <v>13742</v>
      </c>
      <c r="F3052" s="749" t="s">
        <v>13743</v>
      </c>
      <c r="I3052" s="749" t="s">
        <v>52</v>
      </c>
      <c r="J3052" s="749" t="n">
        <v>21.58</v>
      </c>
    </row>
    <row collapsed="false" customFormat="false" customHeight="true" hidden="true" ht="38.25" outlineLevel="0" r="3053">
      <c r="A3053" s="749" t="s">
        <v>13744</v>
      </c>
      <c r="B3053" s="758" t="str">
        <f aca="false">C3053&amp;D3053&amp;E3053&amp;F3053&amp;G3053&amp;H3053</f>
        <v>DEMOLICAO COM EQUIPAMENTO DE AR COMPRIMIDO,DE PAVIMENTACAO DE CONCRETO ASFALTICO,COM 5CM DE ESPESSURA,EM FAIXAS DE ATE 1,20M DE LARGURA,INCLUSIVE EMPILHAMENTO LATERAL DENTRO DO CANTEIRO DE SERVICO</v>
      </c>
      <c r="C3053" s="749" t="s">
        <v>13732</v>
      </c>
      <c r="D3053" s="749" t="s">
        <v>13741</v>
      </c>
      <c r="E3053" s="749" t="s">
        <v>13742</v>
      </c>
      <c r="F3053" s="749" t="s">
        <v>13743</v>
      </c>
      <c r="I3053" s="749" t="s">
        <v>52</v>
      </c>
      <c r="J3053" s="749" t="n">
        <v>19.73</v>
      </c>
    </row>
    <row collapsed="false" customFormat="false" customHeight="true" hidden="true" ht="38.25" outlineLevel="0" r="3054">
      <c r="A3054" s="749" t="s">
        <v>13745</v>
      </c>
      <c r="B3054" s="758" t="str">
        <f aca="false">C3054&amp;D3054&amp;E3054&amp;F3054&amp;G3054&amp;H3054</f>
        <v>DEMOLICAO COM EQUIPAMENTO DE AR COMPRIMIDO,DE PAVIMENTACAO DE CONCRETO ASFALTICO,COM 10CM DE ESPESSURA,EM FAIXAS DE ATE1,20M DE LARGURA,INCLUSIVE EMPILHAMENTO LATERAL DENTRO DO CANTEIRO DE SERVICO</v>
      </c>
      <c r="C3054" s="749" t="s">
        <v>13732</v>
      </c>
      <c r="D3054" s="749" t="s">
        <v>13746</v>
      </c>
      <c r="E3054" s="749" t="s">
        <v>13747</v>
      </c>
      <c r="F3054" s="749" t="s">
        <v>13748</v>
      </c>
      <c r="I3054" s="749" t="s">
        <v>52</v>
      </c>
      <c r="J3054" s="749" t="n">
        <v>32</v>
      </c>
    </row>
    <row collapsed="false" customFormat="false" customHeight="true" hidden="true" ht="38.25" outlineLevel="0" r="3055">
      <c r="A3055" s="749" t="s">
        <v>13749</v>
      </c>
      <c r="B3055" s="758" t="str">
        <f aca="false">C3055&amp;D3055&amp;E3055&amp;F3055&amp;G3055&amp;H3055</f>
        <v>DEMOLICAO COM EQUIPAMENTO DE AR COMPRIMIDO,DE PAVIMENTACAO DE CONCRETO ASFALTICO,COM 10CM DE ESPESSURA,EM FAIXAS DE ATE1,20M DE LARGURA,INCLUSIVE EMPILHAMENTO LATERAL DENTRO DO CANTEIRO DE SERVICO</v>
      </c>
      <c r="C3055" s="749" t="s">
        <v>13732</v>
      </c>
      <c r="D3055" s="749" t="s">
        <v>13746</v>
      </c>
      <c r="E3055" s="749" t="s">
        <v>13747</v>
      </c>
      <c r="F3055" s="749" t="s">
        <v>13748</v>
      </c>
      <c r="I3055" s="749" t="s">
        <v>52</v>
      </c>
      <c r="J3055" s="749" t="n">
        <v>29.23</v>
      </c>
    </row>
    <row collapsed="false" customFormat="false" customHeight="true" hidden="true" ht="25.5" outlineLevel="0" r="3056">
      <c r="A3056" s="749" t="s">
        <v>13750</v>
      </c>
      <c r="B3056" s="758" t="str">
        <f aca="false">C3056&amp;D3056&amp;E3056&amp;F3056&amp;G3056&amp;H3056</f>
        <v>DEMOLICAO COM EQUIPAMENTO DE AR COMPRIMIDO,DE PAVIMENTACAO DE CONCRETO SIMPLES,COM 15CM DE ESPESSURA,INCLUSIVE EMPILHAMENTO LATERAL DENTRO DO CANTEIRO DE SERVICO</v>
      </c>
      <c r="C3056" s="749" t="s">
        <v>13732</v>
      </c>
      <c r="D3056" s="749" t="s">
        <v>13751</v>
      </c>
      <c r="E3056" s="749" t="s">
        <v>13752</v>
      </c>
      <c r="I3056" s="749" t="s">
        <v>52</v>
      </c>
      <c r="J3056" s="749" t="n">
        <v>19.61</v>
      </c>
    </row>
    <row collapsed="false" customFormat="false" customHeight="true" hidden="true" ht="25.5" outlineLevel="0" r="3057">
      <c r="A3057" s="749" t="s">
        <v>13753</v>
      </c>
      <c r="B3057" s="758" t="str">
        <f aca="false">C3057&amp;D3057&amp;E3057&amp;F3057&amp;G3057&amp;H3057</f>
        <v>DEMOLICAO COM EQUIPAMENTO DE AR COMPRIMIDO,DE PAVIMENTACAO DE CONCRETO SIMPLES,COM 15CM DE ESPESSURA,INCLUSIVE EMPILHAMENTO LATERAL DENTRO DO CANTEIRO DE SERVICO</v>
      </c>
      <c r="C3057" s="749" t="s">
        <v>13732</v>
      </c>
      <c r="D3057" s="749" t="s">
        <v>13751</v>
      </c>
      <c r="E3057" s="749" t="s">
        <v>13752</v>
      </c>
      <c r="I3057" s="749" t="s">
        <v>52</v>
      </c>
      <c r="J3057" s="749" t="n">
        <v>17.9</v>
      </c>
    </row>
    <row collapsed="false" customFormat="false" customHeight="true" hidden="true" ht="25.5" outlineLevel="0" r="3058">
      <c r="A3058" s="749" t="s">
        <v>13754</v>
      </c>
      <c r="B3058" s="758" t="str">
        <f aca="false">C3058&amp;D3058&amp;E3058&amp;F3058&amp;G3058&amp;H3058</f>
        <v>DEMOLICAO COM EQUIPAMENTO DE AR COMPRIMIDO,DE PAVIMENTACAO DE CONCRETO SIMPLES,COM 20CM DE ESPESSURA,INCLUSIVE EMPILHAMENTO LATERAL DENTRO DO CANTEIRO DE SERVICO</v>
      </c>
      <c r="C3058" s="749" t="s">
        <v>13732</v>
      </c>
      <c r="D3058" s="749" t="s">
        <v>13755</v>
      </c>
      <c r="E3058" s="749" t="s">
        <v>13752</v>
      </c>
      <c r="I3058" s="749" t="s">
        <v>52</v>
      </c>
      <c r="J3058" s="749" t="n">
        <v>24.55</v>
      </c>
    </row>
    <row collapsed="false" customFormat="false" customHeight="true" hidden="true" ht="25.5" outlineLevel="0" r="3059">
      <c r="A3059" s="749" t="s">
        <v>13756</v>
      </c>
      <c r="B3059" s="758" t="str">
        <f aca="false">C3059&amp;D3059&amp;E3059&amp;F3059&amp;G3059&amp;H3059</f>
        <v>DEMOLICAO COM EQUIPAMENTO DE AR COMPRIMIDO,DE PAVIMENTACAO DE CONCRETO SIMPLES,COM 20CM DE ESPESSURA,INCLUSIVE EMPILHAMENTO LATERAL DENTRO DO CANTEIRO DE SERVICO</v>
      </c>
      <c r="C3059" s="749" t="s">
        <v>13732</v>
      </c>
      <c r="D3059" s="749" t="s">
        <v>13755</v>
      </c>
      <c r="E3059" s="749" t="s">
        <v>13752</v>
      </c>
      <c r="I3059" s="749" t="s">
        <v>52</v>
      </c>
      <c r="J3059" s="749" t="n">
        <v>22.4</v>
      </c>
    </row>
    <row collapsed="false" customFormat="false" customHeight="true" hidden="true" ht="38.25" outlineLevel="0" r="3060">
      <c r="A3060" s="749" t="s">
        <v>13757</v>
      </c>
      <c r="B3060" s="758" t="str">
        <f aca="false">C3060&amp;D3060&amp;E3060&amp;F3060&amp;G3060&amp;H3060</f>
        <v>DEMOLICAO COM EQUIPAMENTO DE AR COMPRIMIDO,DE PAVIMENTACAO DE CONCRETO SIMPLES,COM 15CM DE ESPESSURA,EM FAIXAS DE ATE 1,20M DE LARGURA,INCLUSIVE EMPILHAMENTO LATERAL DENTRO DO CANTIRO DE SERVICO</v>
      </c>
      <c r="C3060" s="749" t="s">
        <v>13732</v>
      </c>
      <c r="D3060" s="749" t="s">
        <v>13758</v>
      </c>
      <c r="E3060" s="749" t="s">
        <v>13759</v>
      </c>
      <c r="F3060" s="749" t="s">
        <v>13760</v>
      </c>
      <c r="I3060" s="749" t="s">
        <v>52</v>
      </c>
      <c r="J3060" s="749" t="n">
        <v>34.33</v>
      </c>
    </row>
    <row collapsed="false" customFormat="false" customHeight="true" hidden="true" ht="38.25" outlineLevel="0" r="3061">
      <c r="A3061" s="749" t="s">
        <v>13761</v>
      </c>
      <c r="B3061" s="758" t="str">
        <f aca="false">C3061&amp;D3061&amp;E3061&amp;F3061&amp;G3061&amp;H3061</f>
        <v>DEMOLICAO COM EQUIPAMENTO DE AR COMPRIMIDO,DE PAVIMENTACAO DE CONCRETO SIMPLES,COM 15CM DE ESPESSURA,EM FAIXAS DE ATE 1,20M DE LARGURA,INCLUSIVE EMPILHAMENTO LATERAL DENTRO DO CANTIRO DE SERVICO</v>
      </c>
      <c r="C3061" s="749" t="s">
        <v>13732</v>
      </c>
      <c r="D3061" s="749" t="s">
        <v>13758</v>
      </c>
      <c r="E3061" s="749" t="s">
        <v>13759</v>
      </c>
      <c r="F3061" s="749" t="s">
        <v>13760</v>
      </c>
      <c r="I3061" s="749" t="s">
        <v>52</v>
      </c>
      <c r="J3061" s="749" t="n">
        <v>31.32</v>
      </c>
    </row>
    <row collapsed="false" customFormat="false" customHeight="true" hidden="true" ht="38.25" outlineLevel="0" r="3062">
      <c r="A3062" s="749" t="s">
        <v>13762</v>
      </c>
      <c r="B3062" s="758" t="str">
        <f aca="false">C3062&amp;D3062&amp;E3062&amp;F3062&amp;G3062&amp;H3062</f>
        <v>DEMOLICAO COM EQUIPAMENTO DE AR COMPRIMIDO,DE PAVIMENTACAO DE CONCRETO SIMPLES,COM 20CM DE ESPESSURA,EM FAIXAS DE ATE 1,20M DE LARGURA,INCLUSIVE EMPILHAMENTO LATERAL DENTRO DO CANTEIRO DE SERVICO</v>
      </c>
      <c r="C3062" s="749" t="s">
        <v>13732</v>
      </c>
      <c r="D3062" s="749" t="s">
        <v>13763</v>
      </c>
      <c r="E3062" s="749" t="s">
        <v>13759</v>
      </c>
      <c r="F3062" s="749" t="s">
        <v>13764</v>
      </c>
      <c r="I3062" s="749" t="s">
        <v>52</v>
      </c>
      <c r="J3062" s="749" t="n">
        <v>42.96</v>
      </c>
    </row>
    <row collapsed="false" customFormat="false" customHeight="true" hidden="true" ht="38.25" outlineLevel="0" r="3063">
      <c r="A3063" s="749" t="s">
        <v>13765</v>
      </c>
      <c r="B3063" s="758" t="str">
        <f aca="false">C3063&amp;D3063&amp;E3063&amp;F3063&amp;G3063&amp;H3063</f>
        <v>DEMOLICAO COM EQUIPAMENTO DE AR COMPRIMIDO,DE PAVIMENTACAO DE CONCRETO SIMPLES,COM 20CM DE ESPESSURA,EM FAIXAS DE ATE 1,20M DE LARGURA,INCLUSIVE EMPILHAMENTO LATERAL DENTRO DO CANTEIRO DE SERVICO</v>
      </c>
      <c r="C3063" s="749" t="s">
        <v>13732</v>
      </c>
      <c r="D3063" s="749" t="s">
        <v>13763</v>
      </c>
      <c r="E3063" s="749" t="s">
        <v>13759</v>
      </c>
      <c r="F3063" s="749" t="s">
        <v>13764</v>
      </c>
      <c r="I3063" s="749" t="s">
        <v>52</v>
      </c>
      <c r="J3063" s="749" t="n">
        <v>39.2</v>
      </c>
    </row>
    <row collapsed="false" customFormat="false" customHeight="true" hidden="true" ht="25.5" outlineLevel="0" r="3064">
      <c r="A3064" s="749" t="s">
        <v>13766</v>
      </c>
      <c r="B3064" s="758" t="str">
        <f aca="false">C3064&amp;D3064&amp;E3064&amp;F3064&amp;G3064&amp;H3064</f>
        <v>DEMOLICAO COM EQUIPAMENTO DE AR COMPRIMIDO,DE CONCRETO ARMADO,VISANDO A EXPOSICAO OU RETIRADA DE ARMADURA</v>
      </c>
      <c r="C3064" s="749" t="s">
        <v>13767</v>
      </c>
      <c r="D3064" s="749" t="s">
        <v>13768</v>
      </c>
      <c r="I3064" s="749" t="s">
        <v>2478</v>
      </c>
      <c r="J3064" s="749" t="n">
        <v>661.6</v>
      </c>
    </row>
    <row collapsed="false" customFormat="false" customHeight="true" hidden="true" ht="25.5" outlineLevel="0" r="3065">
      <c r="A3065" s="749" t="s">
        <v>13769</v>
      </c>
      <c r="B3065" s="758" t="str">
        <f aca="false">C3065&amp;D3065&amp;E3065&amp;F3065&amp;G3065&amp;H3065</f>
        <v>DEMOLICAO COM EQUIPAMENTO DE AR COMPRIMIDO,DE CONCRETO ARMADO,VISANDO A EXPOSICAO OU RETIRADA DE ARMADURA</v>
      </c>
      <c r="C3065" s="749" t="s">
        <v>13767</v>
      </c>
      <c r="D3065" s="749" t="s">
        <v>13768</v>
      </c>
      <c r="I3065" s="749" t="s">
        <v>2478</v>
      </c>
      <c r="J3065" s="749" t="n">
        <v>603</v>
      </c>
    </row>
    <row collapsed="false" customFormat="false" customHeight="true" hidden="true" ht="12.75" outlineLevel="0" r="3066">
      <c r="A3066" s="749" t="s">
        <v>13770</v>
      </c>
      <c r="B3066" s="749" t="str">
        <f aca="false">C3066&amp;D3066&amp;E3066&amp;F3066&amp;G3066&amp;H3066</f>
        <v>DEMOLICAO COM EQUIPAMENTO DE AR COMPRIMIDO,DE PASSEIO CIMENTADO COM ESPESSURA ATE 10CM,INCLUSIVE EMPILHAMENTO LATERAL DENTRO DO CANTEIRO DE SERVICO</v>
      </c>
      <c r="C3066" s="749" t="s">
        <v>13771</v>
      </c>
      <c r="D3066" s="749" t="s">
        <v>13772</v>
      </c>
      <c r="E3066" s="749" t="s">
        <v>13773</v>
      </c>
      <c r="I3066" s="749" t="s">
        <v>52</v>
      </c>
      <c r="J3066" s="749" t="n">
        <v>9.08</v>
      </c>
    </row>
    <row collapsed="false" customFormat="false" customHeight="true" hidden="true" ht="12.75" outlineLevel="0" r="3067">
      <c r="A3067" s="749" t="s">
        <v>13774</v>
      </c>
      <c r="B3067" s="749" t="str">
        <f aca="false">C3067&amp;D3067&amp;E3067&amp;F3067&amp;G3067&amp;H3067</f>
        <v>DEMOLICAO COM EQUIPAMENTO DE AR COMPRIMIDO,DE PASSEIO CIMENTADO COM ESPESSURA ATE 10CM,INCLUSIVE EMPILHAMENTO LATERAL DENTRO DO CANTEIRO DE SERVICO</v>
      </c>
      <c r="C3067" s="749" t="s">
        <v>13771</v>
      </c>
      <c r="D3067" s="749" t="s">
        <v>13772</v>
      </c>
      <c r="E3067" s="749" t="s">
        <v>13773</v>
      </c>
      <c r="I3067" s="749" t="s">
        <v>52</v>
      </c>
      <c r="J3067" s="749" t="n">
        <v>8.3</v>
      </c>
    </row>
    <row collapsed="false" customFormat="false" customHeight="true" hidden="true" ht="12.75" outlineLevel="0" r="3068">
      <c r="A3068" s="749" t="s">
        <v>13775</v>
      </c>
      <c r="B3068" s="749" t="str">
        <f aca="false">C3068&amp;D3068&amp;E3068&amp;F3068&amp;G3068&amp;H3068</f>
        <v>DEMOLICAO COM EQUIPAMENTO DE AR COMPRIMIDO,DE BASE DE MACADAME CIMENTADO,INCLUSIVE EMPILHAMENTO LATERAL DENTRO DO CANTEIRO DE SERVICO</v>
      </c>
      <c r="C3068" s="749" t="s">
        <v>13776</v>
      </c>
      <c r="D3068" s="749" t="s">
        <v>13777</v>
      </c>
      <c r="E3068" s="749" t="s">
        <v>13778</v>
      </c>
      <c r="I3068" s="749" t="s">
        <v>2478</v>
      </c>
      <c r="J3068" s="749" t="n">
        <v>94.97</v>
      </c>
    </row>
    <row collapsed="false" customFormat="false" customHeight="true" hidden="true" ht="12.75" outlineLevel="0" r="3069">
      <c r="A3069" s="749" t="s">
        <v>13779</v>
      </c>
      <c r="B3069" s="749" t="str">
        <f aca="false">C3069&amp;D3069&amp;E3069&amp;F3069&amp;G3069&amp;H3069</f>
        <v>DEMOLICAO COM EQUIPAMENTO DE AR COMPRIMIDO,DE BASE DE MACADAME CIMENTADO,INCLUSIVE EMPILHAMENTO LATERAL DENTRO DO CANTEIRO DE SERVICO</v>
      </c>
      <c r="C3069" s="749" t="s">
        <v>13776</v>
      </c>
      <c r="D3069" s="749" t="s">
        <v>13777</v>
      </c>
      <c r="E3069" s="749" t="s">
        <v>13778</v>
      </c>
      <c r="I3069" s="749" t="s">
        <v>2478</v>
      </c>
      <c r="J3069" s="749" t="n">
        <v>86.66</v>
      </c>
    </row>
    <row collapsed="false" customFormat="false" customHeight="true" hidden="true" ht="12.75" outlineLevel="0" r="3070">
      <c r="A3070" s="749" t="s">
        <v>13780</v>
      </c>
      <c r="B3070" s="749" t="str">
        <f aca="false">C3070&amp;D3070&amp;E3070&amp;F3070&amp;G3070&amp;H3070</f>
        <v>DEMOLICAO COM EQUIPAMENTO DE AR COMPRIMIDO,DE BASE DE MACADAME BETUMINOSO,INCLUSIVE EMPILHAMENTO LATERAL DENTRO DO CANTEIRO DE SERVICO</v>
      </c>
      <c r="C3070" s="749" t="s">
        <v>13776</v>
      </c>
      <c r="D3070" s="749" t="s">
        <v>13781</v>
      </c>
      <c r="E3070" s="749" t="s">
        <v>13760</v>
      </c>
      <c r="I3070" s="749" t="s">
        <v>2478</v>
      </c>
      <c r="J3070" s="749" t="n">
        <v>83.92</v>
      </c>
    </row>
    <row collapsed="false" customFormat="false" customHeight="true" hidden="true" ht="12.75" outlineLevel="0" r="3071">
      <c r="A3071" s="749" t="s">
        <v>13782</v>
      </c>
      <c r="B3071" s="749" t="str">
        <f aca="false">C3071&amp;D3071&amp;E3071&amp;F3071&amp;G3071&amp;H3071</f>
        <v>DEMOLICAO COM EQUIPAMENTO DE AR COMPRIMIDO,DE BASE DE MACADAME BETUMINOSO,INCLUSIVE EMPILHAMENTO LATERAL DENTRO DO CANTEIRO DE SERVICO</v>
      </c>
      <c r="C3071" s="749" t="s">
        <v>13776</v>
      </c>
      <c r="D3071" s="749" t="s">
        <v>13781</v>
      </c>
      <c r="E3071" s="749" t="s">
        <v>13760</v>
      </c>
      <c r="I3071" s="749" t="s">
        <v>2478</v>
      </c>
      <c r="J3071" s="749" t="n">
        <v>76.58</v>
      </c>
    </row>
    <row collapsed="false" customFormat="false" customHeight="true" hidden="true" ht="25.5" outlineLevel="0" r="3072">
      <c r="A3072" s="749" t="s">
        <v>13783</v>
      </c>
      <c r="B3072" s="758" t="str">
        <f aca="false">C3072&amp;D3072&amp;E3072&amp;F3072&amp;G3072&amp;H3072</f>
        <v>DEMOLICAO DE PISOS OU PAVIMENTOS DE CONCRETO SIMPLES,UTILIZANDO QUEDA DE MACO DE 750KG,ADAPTADO A UMA ESCAVADEIRA DE 0,78M3</v>
      </c>
      <c r="C3072" s="749" t="s">
        <v>13784</v>
      </c>
      <c r="D3072" s="749" t="s">
        <v>13785</v>
      </c>
      <c r="E3072" s="749" t="s">
        <v>13786</v>
      </c>
      <c r="I3072" s="749" t="s">
        <v>2478</v>
      </c>
      <c r="J3072" s="749" t="n">
        <v>32.19</v>
      </c>
    </row>
    <row collapsed="false" customFormat="false" customHeight="true" hidden="true" ht="25.5" outlineLevel="0" r="3073">
      <c r="A3073" s="749" t="s">
        <v>13787</v>
      </c>
      <c r="B3073" s="758" t="str">
        <f aca="false">C3073&amp;D3073&amp;E3073&amp;F3073&amp;G3073&amp;H3073</f>
        <v>DEMOLICAO DE PISOS OU PAVIMENTOS DE CONCRETO SIMPLES,UTILIZANDO QUEDA DE MACO DE 750KG,ADAPTADO A UMA ESCAVADEIRA DE 0,78M3</v>
      </c>
      <c r="C3073" s="749" t="s">
        <v>13784</v>
      </c>
      <c r="D3073" s="749" t="s">
        <v>13785</v>
      </c>
      <c r="E3073" s="749" t="s">
        <v>13786</v>
      </c>
      <c r="I3073" s="749" t="s">
        <v>2478</v>
      </c>
      <c r="J3073" s="749" t="n">
        <v>32.19</v>
      </c>
    </row>
    <row collapsed="false" customFormat="false" customHeight="true" hidden="true" ht="25.5" outlineLevel="0" r="3074">
      <c r="A3074" s="749" t="s">
        <v>13788</v>
      </c>
      <c r="B3074" s="758" t="str">
        <f aca="false">C3074&amp;D3074&amp;E3074&amp;F3074&amp;G3074&amp;H3074</f>
        <v>DEMOLICAO DE PECAS DE CONCRETO ARMADO EM POSICAO ESPECIAL,UTILIZANDO QUEDA DE MACO DE 750KG,ADAPTADO A UMA ESCAVADEIRA DE 0,78M3</v>
      </c>
      <c r="C3074" s="749" t="s">
        <v>13789</v>
      </c>
      <c r="D3074" s="749" t="s">
        <v>13790</v>
      </c>
      <c r="E3074" s="749" t="s">
        <v>13791</v>
      </c>
      <c r="I3074" s="749" t="s">
        <v>2478</v>
      </c>
      <c r="J3074" s="749" t="n">
        <v>30.33</v>
      </c>
    </row>
    <row collapsed="false" customFormat="false" customHeight="true" hidden="true" ht="25.5" outlineLevel="0" r="3075">
      <c r="A3075" s="749" t="s">
        <v>13792</v>
      </c>
      <c r="B3075" s="758" t="str">
        <f aca="false">C3075&amp;D3075&amp;E3075&amp;F3075&amp;G3075&amp;H3075</f>
        <v>DEMOLICAO DE PECAS DE CONCRETO ARMADO EM POSICAO ESPECIAL,UTILIZANDO QUEDA DE MACO DE 750KG,ADAPTADO A UMA ESCAVADEIRA DE 0,78M3</v>
      </c>
      <c r="C3075" s="749" t="s">
        <v>13789</v>
      </c>
      <c r="D3075" s="749" t="s">
        <v>13790</v>
      </c>
      <c r="E3075" s="749" t="s">
        <v>13791</v>
      </c>
      <c r="I3075" s="749" t="s">
        <v>2478</v>
      </c>
      <c r="J3075" s="749" t="n">
        <v>27.48</v>
      </c>
    </row>
    <row collapsed="false" customFormat="false" customHeight="true" hidden="true" ht="38.25" outlineLevel="0" r="3076">
      <c r="A3076" s="749" t="s">
        <v>13793</v>
      </c>
      <c r="B3076" s="758" t="str">
        <f aca="false">C3076&amp;D3076&amp;E3076&amp;F3076&amp;G3076&amp;H3076</f>
        <v>ARRANCAMENTO COM EQUIPAMENTO DE AR COMPRIMIDO,DE PISO DE PARALELEPIPEDOS REJUNTADOS COM ARGAMASSA DE CIMENTO E AREIA,INCLUSIVE LIMPEZA E EMPILHAMENTO SOBRE O PASSEIO</v>
      </c>
      <c r="C3076" s="749" t="s">
        <v>13794</v>
      </c>
      <c r="D3076" s="749" t="s">
        <v>13795</v>
      </c>
      <c r="E3076" s="749" t="s">
        <v>13796</v>
      </c>
      <c r="I3076" s="749" t="s">
        <v>52</v>
      </c>
      <c r="J3076" s="749" t="n">
        <v>12.36</v>
      </c>
    </row>
    <row collapsed="false" customFormat="false" customHeight="true" hidden="true" ht="38.25" outlineLevel="0" r="3077">
      <c r="A3077" s="749" t="s">
        <v>13797</v>
      </c>
      <c r="B3077" s="758" t="str">
        <f aca="false">C3077&amp;D3077&amp;E3077&amp;F3077&amp;G3077&amp;H3077</f>
        <v>ARRANCAMENTO COM EQUIPAMENTO DE AR COMPRIMIDO,DE PISO DE PARALELEPIPEDOS REJUNTADOS COM ARGAMASSA DE CIMENTO E AREIA,INCLUSIVE LIMPEZA E EMPILHAMENTO SOBRE O PASSEIO</v>
      </c>
      <c r="C3077" s="749" t="s">
        <v>13794</v>
      </c>
      <c r="D3077" s="749" t="s">
        <v>13795</v>
      </c>
      <c r="E3077" s="749" t="s">
        <v>13796</v>
      </c>
      <c r="I3077" s="749" t="s">
        <v>52</v>
      </c>
      <c r="J3077" s="749" t="n">
        <v>11.29</v>
      </c>
    </row>
    <row collapsed="false" customFormat="false" customHeight="true" hidden="true" ht="25.5" outlineLevel="0" r="3078">
      <c r="A3078" s="749" t="s">
        <v>13798</v>
      </c>
      <c r="B3078" s="758" t="str">
        <f aca="false">C3078&amp;D3078&amp;E3078&amp;F3078&amp;G3078&amp;H3078</f>
        <v>ARRANCAMENTO,COM EQUIPAMENTO DE AR COMPRIMIDO,DE TAMPAO DE FERRO FUNDIDO (TAMPA E TELAR)</v>
      </c>
      <c r="C3078" s="749" t="s">
        <v>13799</v>
      </c>
      <c r="D3078" s="749" t="s">
        <v>13800</v>
      </c>
      <c r="I3078" s="749" t="s">
        <v>30</v>
      </c>
      <c r="J3078" s="749" t="n">
        <v>46.7</v>
      </c>
    </row>
    <row collapsed="false" customFormat="false" customHeight="true" hidden="true" ht="25.5" outlineLevel="0" r="3079">
      <c r="A3079" s="749" t="s">
        <v>13801</v>
      </c>
      <c r="B3079" s="758" t="str">
        <f aca="false">C3079&amp;D3079&amp;E3079&amp;F3079&amp;G3079&amp;H3079</f>
        <v>ARRANCAMENTO,COM EQUIPAMENTO DE AR COMPRIMIDO,DE TAMPAO DE FERRO FUNDIDO (TAMPA E TELAR)</v>
      </c>
      <c r="C3079" s="749" t="s">
        <v>13799</v>
      </c>
      <c r="D3079" s="749" t="s">
        <v>13800</v>
      </c>
      <c r="I3079" s="749" t="s">
        <v>30</v>
      </c>
      <c r="J3079" s="749" t="n">
        <v>41.53</v>
      </c>
    </row>
    <row collapsed="false" customFormat="false" customHeight="true" hidden="true" ht="25.5" outlineLevel="0" r="3080">
      <c r="A3080" s="749" t="s">
        <v>13802</v>
      </c>
      <c r="B3080" s="758" t="str">
        <f aca="false">C3080&amp;D3080&amp;E3080&amp;F3080&amp;G3080&amp;H3080</f>
        <v>ARRANCAMENTO,COM EQUIPAMENTO DE AR COMPRIMIDO,E CARGA EM CAMINHAO DE TRILHO DE BONDE</v>
      </c>
      <c r="C3080" s="749" t="s">
        <v>13803</v>
      </c>
      <c r="D3080" s="749" t="s">
        <v>13804</v>
      </c>
      <c r="I3080" s="749" t="s">
        <v>30</v>
      </c>
      <c r="J3080" s="749" t="n">
        <v>49.22</v>
      </c>
    </row>
    <row collapsed="false" customFormat="false" customHeight="true" hidden="true" ht="25.5" outlineLevel="0" r="3081">
      <c r="A3081" s="749" t="s">
        <v>13805</v>
      </c>
      <c r="B3081" s="758" t="str">
        <f aca="false">C3081&amp;D3081&amp;E3081&amp;F3081&amp;G3081&amp;H3081</f>
        <v>ARRANCAMENTO,COM EQUIPAMENTO DE AR COMPRIMIDO,E CARGA EM CAMINHAO DE TRILHO DE BONDE</v>
      </c>
      <c r="C3081" s="749" t="s">
        <v>13803</v>
      </c>
      <c r="D3081" s="749" t="s">
        <v>13804</v>
      </c>
      <c r="I3081" s="749" t="s">
        <v>30</v>
      </c>
      <c r="J3081" s="749" t="n">
        <v>44.76</v>
      </c>
    </row>
    <row collapsed="false" customFormat="false" customHeight="true" hidden="true" ht="12.75" outlineLevel="0" r="3082">
      <c r="A3082" s="749" t="s">
        <v>13806</v>
      </c>
      <c r="B3082" s="749" t="str">
        <f aca="false">C3082&amp;D3082&amp;E3082&amp;F3082&amp;G3082&amp;H3082</f>
        <v>DEMOLICAO COM EQUIPAMENTO DE AR COMPRIMIDO DE LAJE PRE-FABRICADA COMPOSTA DE TIJOLOS CERAMICOS,VIGOTAS,ARMACAO E CAMADADE CAPEAMENTO,INCLUSIVE EMPILHAMENTO LATERAL DENTRO DO CANTERO DE SERVICO</v>
      </c>
      <c r="C3082" s="749" t="s">
        <v>13807</v>
      </c>
      <c r="D3082" s="749" t="s">
        <v>13808</v>
      </c>
      <c r="E3082" s="749" t="s">
        <v>13809</v>
      </c>
      <c r="F3082" s="749" t="s">
        <v>13778</v>
      </c>
      <c r="I3082" s="749" t="s">
        <v>2478</v>
      </c>
      <c r="J3082" s="749" t="n">
        <v>298.01</v>
      </c>
    </row>
    <row collapsed="false" customFormat="false" customHeight="true" hidden="true" ht="12.75" outlineLevel="0" r="3083">
      <c r="A3083" s="749" t="s">
        <v>13810</v>
      </c>
      <c r="B3083" s="749" t="str">
        <f aca="false">C3083&amp;D3083&amp;E3083&amp;F3083&amp;G3083&amp;H3083</f>
        <v>DEMOLICAO COM EQUIPAMENTO DE AR COMPRIMIDO DE LAJE PRE-FABRICADA COMPOSTA DE TIJOLOS CERAMICOS,VIGOTAS,ARMACAO E CAMADADE CAPEAMENTO,INCLUSIVE EMPILHAMENTO LATERAL DENTRO DO CANTERO DE SERVICO</v>
      </c>
      <c r="C3083" s="749" t="s">
        <v>13807</v>
      </c>
      <c r="D3083" s="749" t="s">
        <v>13808</v>
      </c>
      <c r="E3083" s="749" t="s">
        <v>13809</v>
      </c>
      <c r="F3083" s="749" t="s">
        <v>13778</v>
      </c>
      <c r="I3083" s="749" t="s">
        <v>2478</v>
      </c>
      <c r="J3083" s="749" t="n">
        <v>272.59</v>
      </c>
    </row>
    <row collapsed="false" customFormat="false" customHeight="true" hidden="true" ht="63.75" outlineLevel="0" r="3084">
      <c r="A3084" s="749" t="s">
        <v>13811</v>
      </c>
      <c r="B3084" s="758" t="str">
        <f aca="false">C3084&amp;D3084&amp;E3084&amp;F3084&amp;G3084&amp;H3084</f>
        <v>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 FORA),CARGA E DESCARGA.MEDIDO PELA AREA X ALTURA DO PREDIO</v>
      </c>
      <c r="C3084" s="749" t="s">
        <v>13812</v>
      </c>
      <c r="D3084" s="749" t="s">
        <v>13813</v>
      </c>
      <c r="E3084" s="749" t="s">
        <v>13814</v>
      </c>
      <c r="F3084" s="749" t="s">
        <v>13815</v>
      </c>
      <c r="G3084" s="749" t="s">
        <v>13816</v>
      </c>
      <c r="H3084" s="749" t="s">
        <v>13817</v>
      </c>
      <c r="I3084" s="749" t="s">
        <v>2478</v>
      </c>
      <c r="J3084" s="749" t="n">
        <v>38.45</v>
      </c>
    </row>
    <row collapsed="false" customFormat="false" customHeight="true" hidden="true" ht="63.75" outlineLevel="0" r="3085">
      <c r="A3085" s="749" t="s">
        <v>13818</v>
      </c>
      <c r="B3085" s="758" t="str">
        <f aca="false">C3085&amp;D3085&amp;E3085&amp;F3085&amp;G3085&amp;H3085</f>
        <v>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 FORA),CARGA E DESCARGA.MEDIDO PELA AREA X ALTURA DO PREDIO</v>
      </c>
      <c r="C3085" s="749" t="s">
        <v>13812</v>
      </c>
      <c r="D3085" s="749" t="s">
        <v>13813</v>
      </c>
      <c r="E3085" s="749" t="s">
        <v>13814</v>
      </c>
      <c r="F3085" s="749" t="s">
        <v>13815</v>
      </c>
      <c r="G3085" s="749" t="s">
        <v>13816</v>
      </c>
      <c r="H3085" s="749" t="s">
        <v>13817</v>
      </c>
      <c r="I3085" s="749" t="s">
        <v>2478</v>
      </c>
      <c r="J3085" s="749" t="n">
        <v>36.35</v>
      </c>
    </row>
    <row collapsed="false" customFormat="false" customHeight="true" hidden="true" ht="25.5" outlineLevel="0" r="3086">
      <c r="A3086" s="749" t="s">
        <v>13819</v>
      </c>
      <c r="B3086" s="758" t="str">
        <f aca="false">C3086&amp;D3086&amp;E3086&amp;F3086&amp;G3086&amp;H3086</f>
        <v>DEMOLICAO DE CONCRETO ARMADO COM ROMPEDOR HIDRAULICO ADAPTADO A ESCAVADEIRA,INCLUSIVE EMPILHAMENTO LATERAL DENTRO DO CANTEIRO DE SERVICO</v>
      </c>
      <c r="C3086" s="749" t="s">
        <v>13820</v>
      </c>
      <c r="D3086" s="749" t="s">
        <v>13821</v>
      </c>
      <c r="E3086" s="749" t="s">
        <v>13743</v>
      </c>
      <c r="I3086" s="749" t="s">
        <v>2478</v>
      </c>
      <c r="J3086" s="749" t="n">
        <v>34.53</v>
      </c>
    </row>
    <row collapsed="false" customFormat="false" customHeight="true" hidden="true" ht="25.5" outlineLevel="0" r="3087">
      <c r="A3087" s="749" t="s">
        <v>13822</v>
      </c>
      <c r="B3087" s="758" t="str">
        <f aca="false">C3087&amp;D3087&amp;E3087&amp;F3087&amp;G3087&amp;H3087</f>
        <v>DEMOLICAO DE CONCRETO ARMADO COM ROMPEDOR HIDRAULICO ADAPTADO A ESCAVADEIRA,INCLUSIVE EMPILHAMENTO LATERAL DENTRO DO CANTEIRO DE SERVICO</v>
      </c>
      <c r="C3087" s="749" t="s">
        <v>13820</v>
      </c>
      <c r="D3087" s="749" t="s">
        <v>13821</v>
      </c>
      <c r="E3087" s="749" t="s">
        <v>13743</v>
      </c>
      <c r="I3087" s="749" t="s">
        <v>2478</v>
      </c>
      <c r="J3087" s="749" t="n">
        <v>33.28</v>
      </c>
    </row>
    <row collapsed="false" customFormat="false" customHeight="true" hidden="true" ht="12.75" outlineLevel="0" r="3088">
      <c r="A3088" s="749" t="s">
        <v>13823</v>
      </c>
      <c r="B3088" s="749" t="str">
        <f aca="false">C3088&amp;D3088&amp;E3088&amp;F3088&amp;G3088&amp;H3088</f>
        <v>DEMOLICAO E REMOCAO DE ESTRUTURAS METALICAS TRELICADAS DE VERGALHOES E/OU PERFIS LEVES DE ACO,MEDIDAS PELO PESO REMOVIDO</v>
      </c>
      <c r="C3088" s="749" t="s">
        <v>13824</v>
      </c>
      <c r="D3088" s="749" t="s">
        <v>13825</v>
      </c>
      <c r="I3088" s="749" t="s">
        <v>1404</v>
      </c>
      <c r="J3088" s="749" t="n">
        <v>1.93</v>
      </c>
    </row>
    <row collapsed="false" customFormat="false" customHeight="true" hidden="true" ht="12.75" outlineLevel="0" r="3089">
      <c r="A3089" s="749" t="s">
        <v>13826</v>
      </c>
      <c r="B3089" s="749" t="str">
        <f aca="false">C3089&amp;D3089&amp;E3089&amp;F3089&amp;G3089&amp;H3089</f>
        <v>DEMOLICAO E REMOCAO DE ESTRUTURAS METALICAS TRELICADAS DE VERGALHOES E/OU PERFIS LEVES DE ACO,MEDIDAS PELO PESO REMOVIDO</v>
      </c>
      <c r="C3089" s="749" t="s">
        <v>13824</v>
      </c>
      <c r="D3089" s="749" t="s">
        <v>13825</v>
      </c>
      <c r="I3089" s="749" t="s">
        <v>1404</v>
      </c>
      <c r="J3089" s="749" t="n">
        <v>1.71</v>
      </c>
    </row>
    <row collapsed="false" customFormat="false" customHeight="true" hidden="true" ht="12.75" outlineLevel="0" r="3090">
      <c r="A3090" s="749" t="s">
        <v>13827</v>
      </c>
      <c r="B3090" s="749" t="str">
        <f aca="false">C3090&amp;D3090&amp;E3090&amp;F3090&amp;G3090&amp;H3090</f>
        <v>DEMOLICAO E REMOCAO COM MACARICO E GUINDASTES,DE ESTRUTURASMETALICAS DE PERFIS PESADOS DE ACO,MEDIDAS PELO PESO REMOVIDO</v>
      </c>
      <c r="C3090" s="749" t="s">
        <v>13828</v>
      </c>
      <c r="D3090" s="749" t="s">
        <v>13829</v>
      </c>
      <c r="E3090" s="749" t="s">
        <v>11365</v>
      </c>
      <c r="I3090" s="749" t="s">
        <v>6154</v>
      </c>
      <c r="J3090" s="749" t="n">
        <v>508.82</v>
      </c>
    </row>
    <row collapsed="false" customFormat="false" customHeight="true" hidden="true" ht="12.75" outlineLevel="0" r="3091">
      <c r="A3091" s="749" t="s">
        <v>13830</v>
      </c>
      <c r="B3091" s="749" t="str">
        <f aca="false">C3091&amp;D3091&amp;E3091&amp;F3091&amp;G3091&amp;H3091</f>
        <v>DEMOLICAO E REMOCAO COM MACARICO E GUINDASTES,DE ESTRUTURASMETALICAS DE PERFIS PESADOS DE ACO,MEDIDAS PELO PESO REMOVIDO</v>
      </c>
      <c r="C3091" s="749" t="s">
        <v>13828</v>
      </c>
      <c r="D3091" s="749" t="s">
        <v>13829</v>
      </c>
      <c r="E3091" s="749" t="s">
        <v>11365</v>
      </c>
      <c r="I3091" s="749" t="s">
        <v>6154</v>
      </c>
      <c r="J3091" s="749" t="n">
        <v>493.74</v>
      </c>
    </row>
    <row collapsed="false" customFormat="false" customHeight="true" hidden="true" ht="12.75" outlineLevel="0" r="3092">
      <c r="A3092" s="749" t="s">
        <v>13831</v>
      </c>
      <c r="B3092" s="749" t="str">
        <f aca="false">C3092&amp;D3092&amp;E3092&amp;F3092&amp;G3092&amp;H3092</f>
        <v>DEMOLICAO E REMOCAO COM MACARICO E GUINDASTES,DE ESTRUTURASMETALICAS OU SIMILARES DE CHAPAS DE ACO,MEDIDAS PELO PESO REMOVIDO</v>
      </c>
      <c r="C3092" s="749" t="s">
        <v>13828</v>
      </c>
      <c r="D3092" s="749" t="s">
        <v>13832</v>
      </c>
      <c r="E3092" s="749" t="s">
        <v>13833</v>
      </c>
      <c r="I3092" s="749" t="s">
        <v>6154</v>
      </c>
      <c r="J3092" s="749" t="n">
        <v>493.62</v>
      </c>
    </row>
    <row collapsed="false" customFormat="false" customHeight="true" hidden="true" ht="12.75" outlineLevel="0" r="3093">
      <c r="A3093" s="749" t="s">
        <v>13834</v>
      </c>
      <c r="B3093" s="749" t="str">
        <f aca="false">C3093&amp;D3093&amp;E3093&amp;F3093&amp;G3093&amp;H3093</f>
        <v>DEMOLICAO E REMOCAO COM MACARICO E GUINDASTES,DE ESTRUTURASMETALICAS OU SIMILARES DE CHAPAS DE ACO,MEDIDAS PELO PESO REMOVIDO</v>
      </c>
      <c r="C3093" s="749" t="s">
        <v>13828</v>
      </c>
      <c r="D3093" s="749" t="s">
        <v>13832</v>
      </c>
      <c r="E3093" s="749" t="s">
        <v>13833</v>
      </c>
      <c r="I3093" s="749" t="s">
        <v>6154</v>
      </c>
      <c r="J3093" s="749" t="n">
        <v>471.61</v>
      </c>
    </row>
    <row collapsed="false" customFormat="false" customHeight="true" hidden="true" ht="12.75" outlineLevel="0" r="3094">
      <c r="A3094" s="749" t="s">
        <v>13835</v>
      </c>
      <c r="B3094" s="749" t="str">
        <f aca="false">C3094&amp;D3094&amp;E3094&amp;F3094&amp;G3094&amp;H3094</f>
        <v>DESMONTAGEM E REMOCAO COM AUXILIO DE GUINDASTE,DE TUBOS,CONEXOES,REGISTROS,VALVULAS E SIMILARES COM JUNTAS FLANGEADAS,CUSTO POR JUNTA,COM DN=200MM</v>
      </c>
      <c r="C3094" s="749" t="s">
        <v>13836</v>
      </c>
      <c r="D3094" s="749" t="s">
        <v>13837</v>
      </c>
      <c r="E3094" s="749" t="s">
        <v>13838</v>
      </c>
      <c r="I3094" s="749" t="s">
        <v>30</v>
      </c>
      <c r="J3094" s="749" t="n">
        <v>49.85</v>
      </c>
    </row>
    <row collapsed="false" customFormat="false" customHeight="true" hidden="true" ht="12.75" outlineLevel="0" r="3095">
      <c r="A3095" s="749" t="s">
        <v>13839</v>
      </c>
      <c r="B3095" s="749" t="str">
        <f aca="false">C3095&amp;D3095&amp;E3095&amp;F3095&amp;G3095&amp;H3095</f>
        <v>DESMONTAGEM E REMOCAO COM AUXILIO DE GUINDASTE,DE TUBOS,CONEXOES,REGISTROS,VALVULAS E SIMILARES COM JUNTAS FLANGEADAS,CUSTO POR JUNTA,COM DN=200MM</v>
      </c>
      <c r="C3095" s="749" t="s">
        <v>13836</v>
      </c>
      <c r="D3095" s="749" t="s">
        <v>13837</v>
      </c>
      <c r="E3095" s="749" t="s">
        <v>13838</v>
      </c>
      <c r="I3095" s="749" t="s">
        <v>30</v>
      </c>
      <c r="J3095" s="749" t="n">
        <v>46.67</v>
      </c>
    </row>
    <row collapsed="false" customFormat="false" customHeight="true" hidden="true" ht="12.75" outlineLevel="0" r="3096">
      <c r="A3096" s="749" t="s">
        <v>13840</v>
      </c>
      <c r="B3096" s="749" t="str">
        <f aca="false">C3096&amp;D3096&amp;E3096&amp;F3096&amp;G3096&amp;H3096</f>
        <v>DESMONTAGEM E REMOCAO COM AUXILIO DE GUINDASTE,DE TUBOS,CONEXOES,REGISTROS,VALVULAS E SIMILARES COM JUNTAS FLANGEADAS,CUSTO POR JUNTA,COM DN=250MM</v>
      </c>
      <c r="C3096" s="749" t="s">
        <v>13836</v>
      </c>
      <c r="D3096" s="749" t="s">
        <v>13837</v>
      </c>
      <c r="E3096" s="749" t="s">
        <v>13841</v>
      </c>
      <c r="I3096" s="749" t="s">
        <v>30</v>
      </c>
      <c r="J3096" s="749" t="n">
        <v>54.53</v>
      </c>
    </row>
    <row collapsed="false" customFormat="false" customHeight="true" hidden="true" ht="12.75" outlineLevel="0" r="3097">
      <c r="A3097" s="749" t="s">
        <v>13842</v>
      </c>
      <c r="B3097" s="749" t="str">
        <f aca="false">C3097&amp;D3097&amp;E3097&amp;F3097&amp;G3097&amp;H3097</f>
        <v>DESMONTAGEM E REMOCAO COM AUXILIO DE GUINDASTE,DE TUBOS,CONEXOES,REGISTROS,VALVULAS E SIMILARES COM JUNTAS FLANGEADAS,CUSTO POR JUNTA,COM DN=250MM</v>
      </c>
      <c r="C3097" s="749" t="s">
        <v>13836</v>
      </c>
      <c r="D3097" s="749" t="s">
        <v>13837</v>
      </c>
      <c r="E3097" s="749" t="s">
        <v>13841</v>
      </c>
      <c r="I3097" s="749" t="s">
        <v>30</v>
      </c>
      <c r="J3097" s="749" t="n">
        <v>50.79</v>
      </c>
    </row>
    <row collapsed="false" customFormat="false" customHeight="true" hidden="true" ht="12.75" outlineLevel="0" r="3098">
      <c r="A3098" s="749" t="s">
        <v>13843</v>
      </c>
      <c r="B3098" s="749" t="str">
        <f aca="false">C3098&amp;D3098&amp;E3098&amp;F3098&amp;G3098&amp;H3098</f>
        <v>DESMONTAGEM E REMOCAO COM AUXILIO DE GUINDASTE,DE TUBOS,CONEXOES,REGISTROS,VALVULAS E SIMILARES COM JUNTAS FLANGEADAS CUSTO POR JUNTA,COM DN= 300MM</v>
      </c>
      <c r="C3098" s="749" t="s">
        <v>13836</v>
      </c>
      <c r="D3098" s="749" t="s">
        <v>13844</v>
      </c>
      <c r="E3098" s="749" t="s">
        <v>13845</v>
      </c>
      <c r="I3098" s="749" t="s">
        <v>30</v>
      </c>
      <c r="J3098" s="749" t="n">
        <v>55.37</v>
      </c>
    </row>
    <row collapsed="false" customFormat="false" customHeight="true" hidden="true" ht="12.75" outlineLevel="0" r="3099">
      <c r="A3099" s="749" t="s">
        <v>13846</v>
      </c>
      <c r="B3099" s="749" t="str">
        <f aca="false">C3099&amp;D3099&amp;E3099&amp;F3099&amp;G3099&amp;H3099</f>
        <v>DESMONTAGEM E REMOCAO COM AUXILIO DE GUINDASTE,DE TUBOS,CONEXOES,REGISTROS,VALVULAS E SIMILARES COM JUNTAS FLANGEADAS CUSTO POR JUNTA,COM DN= 300MM</v>
      </c>
      <c r="C3099" s="749" t="s">
        <v>13836</v>
      </c>
      <c r="D3099" s="749" t="s">
        <v>13844</v>
      </c>
      <c r="E3099" s="749" t="s">
        <v>13845</v>
      </c>
      <c r="I3099" s="749" t="s">
        <v>30</v>
      </c>
      <c r="J3099" s="749" t="n">
        <v>51.56</v>
      </c>
    </row>
    <row collapsed="false" customFormat="false" customHeight="true" hidden="true" ht="12.75" outlineLevel="0" r="3100">
      <c r="A3100" s="749" t="s">
        <v>13847</v>
      </c>
      <c r="B3100" s="749" t="str">
        <f aca="false">C3100&amp;D3100&amp;E3100&amp;F3100&amp;G3100&amp;H3100</f>
        <v>DESMONTAGEM E REMOCAO COM AUXILIO DE GUINDASTE,DE TUBOS,CONEXOES,REGISTROS,VALVULAS E SIMILARES COM JUNTAS FLANGEADAS CUSTO POR JUNTA,COM DN=350MM</v>
      </c>
      <c r="C3100" s="749" t="s">
        <v>13836</v>
      </c>
      <c r="D3100" s="749" t="s">
        <v>13844</v>
      </c>
      <c r="E3100" s="749" t="s">
        <v>13848</v>
      </c>
      <c r="I3100" s="749" t="s">
        <v>30</v>
      </c>
      <c r="J3100" s="749" t="n">
        <v>59.81</v>
      </c>
    </row>
    <row collapsed="false" customFormat="false" customHeight="true" hidden="true" ht="12.75" outlineLevel="0" r="3101">
      <c r="A3101" s="749" t="s">
        <v>13849</v>
      </c>
      <c r="B3101" s="749" t="str">
        <f aca="false">C3101&amp;D3101&amp;E3101&amp;F3101&amp;G3101&amp;H3101</f>
        <v>DESMONTAGEM E REMOCAO COM AUXILIO DE GUINDASTE,DE TUBOS,CONEXOES,REGISTROS,VALVULAS E SIMILARES COM JUNTAS FLANGEADAS CUSTO POR JUNTA,COM DN=350MM</v>
      </c>
      <c r="C3101" s="749" t="s">
        <v>13836</v>
      </c>
      <c r="D3101" s="749" t="s">
        <v>13844</v>
      </c>
      <c r="E3101" s="749" t="s">
        <v>13848</v>
      </c>
      <c r="I3101" s="749" t="s">
        <v>30</v>
      </c>
      <c r="J3101" s="749" t="n">
        <v>55.41</v>
      </c>
    </row>
    <row collapsed="false" customFormat="false" customHeight="true" hidden="true" ht="12.75" outlineLevel="0" r="3102">
      <c r="A3102" s="749" t="s">
        <v>13850</v>
      </c>
      <c r="B3102" s="749" t="str">
        <f aca="false">C3102&amp;D3102&amp;E3102&amp;F3102&amp;G3102&amp;H3102</f>
        <v>DESMONTAGEM E REMOCAO COM AUXILIO DE GUINDASTE,DE TUBOS,CONEXOES,REGISTROS,VALVULAS E SIMILARES COM JUNTAS FLANGEADAS CUSTO POR JUNTA,COM DN=400MM</v>
      </c>
      <c r="C3102" s="749" t="s">
        <v>13836</v>
      </c>
      <c r="D3102" s="749" t="s">
        <v>13844</v>
      </c>
      <c r="E3102" s="749" t="s">
        <v>13851</v>
      </c>
      <c r="I3102" s="749" t="s">
        <v>30</v>
      </c>
      <c r="J3102" s="749" t="n">
        <v>62.62</v>
      </c>
    </row>
    <row collapsed="false" customFormat="false" customHeight="true" hidden="true" ht="12.75" outlineLevel="0" r="3103">
      <c r="A3103" s="749" t="s">
        <v>13852</v>
      </c>
      <c r="B3103" s="749" t="str">
        <f aca="false">C3103&amp;D3103&amp;E3103&amp;F3103&amp;G3103&amp;H3103</f>
        <v>DESMONTAGEM E REMOCAO COM AUXILIO DE GUINDASTE,DE TUBOS,CONEXOES,REGISTROS,VALVULAS E SIMILARES COM JUNTAS FLANGEADAS CUSTO POR JUNTA,COM DN=400MM</v>
      </c>
      <c r="C3103" s="749" t="s">
        <v>13836</v>
      </c>
      <c r="D3103" s="749" t="s">
        <v>13844</v>
      </c>
      <c r="E3103" s="749" t="s">
        <v>13851</v>
      </c>
      <c r="I3103" s="749" t="s">
        <v>30</v>
      </c>
      <c r="J3103" s="749" t="n">
        <v>57.91</v>
      </c>
    </row>
    <row collapsed="false" customFormat="false" customHeight="true" hidden="true" ht="12.75" outlineLevel="0" r="3104">
      <c r="A3104" s="749" t="s">
        <v>13853</v>
      </c>
      <c r="B3104" s="749" t="str">
        <f aca="false">C3104&amp;D3104&amp;E3104&amp;F3104&amp;G3104&amp;H3104</f>
        <v>DESMONTAGEM E REMOCAO COM AUXILIO DE GUINDASTE,DE TUBOS,CONEXOES,REGISTROS,VALVULAS E SIMILARES COM JUNTAS FLANGEADAS CUSTO POR JUNTA,COM DN=450MM</v>
      </c>
      <c r="C3104" s="749" t="s">
        <v>13836</v>
      </c>
      <c r="D3104" s="749" t="s">
        <v>13844</v>
      </c>
      <c r="E3104" s="749" t="s">
        <v>13854</v>
      </c>
      <c r="I3104" s="749" t="s">
        <v>30</v>
      </c>
      <c r="J3104" s="749" t="n">
        <v>64.3</v>
      </c>
    </row>
    <row collapsed="false" customFormat="false" customHeight="true" hidden="true" ht="12.75" outlineLevel="0" r="3105">
      <c r="A3105" s="749" t="s">
        <v>13855</v>
      </c>
      <c r="B3105" s="749" t="str">
        <f aca="false">C3105&amp;D3105&amp;E3105&amp;F3105&amp;G3105&amp;H3105</f>
        <v>DESMONTAGEM E REMOCAO COM AUXILIO DE GUINDASTE,DE TUBOS,CONEXOES,REGISTROS,VALVULAS E SIMILARES COM JUNTAS FLANGEADAS CUSTO POR JUNTA,COM DN=450MM</v>
      </c>
      <c r="C3105" s="749" t="s">
        <v>13836</v>
      </c>
      <c r="D3105" s="749" t="s">
        <v>13844</v>
      </c>
      <c r="E3105" s="749" t="s">
        <v>13854</v>
      </c>
      <c r="I3105" s="749" t="s">
        <v>30</v>
      </c>
      <c r="J3105" s="749" t="n">
        <v>59.5</v>
      </c>
    </row>
    <row collapsed="false" customFormat="false" customHeight="true" hidden="true" ht="12.75" outlineLevel="0" r="3106">
      <c r="A3106" s="749" t="s">
        <v>13856</v>
      </c>
      <c r="B3106" s="749" t="str">
        <f aca="false">C3106&amp;D3106&amp;E3106&amp;F3106&amp;G3106&amp;H3106</f>
        <v>DESMONTAGEM E REMOCAO COM AUXILIO DE GUINDASTE,DE TUBOS,CONEXOES,REGISTROS,VALVULAS E SIMILARES COM JUNTAS FLANGEADAS CUSTO POR JUNTA,COM DN=500MM</v>
      </c>
      <c r="C3106" s="749" t="s">
        <v>13836</v>
      </c>
      <c r="D3106" s="749" t="s">
        <v>13844</v>
      </c>
      <c r="E3106" s="749" t="s">
        <v>13857</v>
      </c>
      <c r="I3106" s="749" t="s">
        <v>30</v>
      </c>
      <c r="J3106" s="749" t="n">
        <v>69.34</v>
      </c>
    </row>
    <row collapsed="false" customFormat="false" customHeight="true" hidden="true" ht="12.75" outlineLevel="0" r="3107">
      <c r="A3107" s="749" t="s">
        <v>13858</v>
      </c>
      <c r="B3107" s="749" t="str">
        <f aca="false">C3107&amp;D3107&amp;E3107&amp;F3107&amp;G3107&amp;H3107</f>
        <v>DESMONTAGEM E REMOCAO COM AUXILIO DE GUINDASTE,DE TUBOS,CONEXOES,REGISTROS,VALVULAS E SIMILARES COM JUNTAS FLANGEADAS CUSTO POR JUNTA,COM DN=500MM</v>
      </c>
      <c r="C3107" s="749" t="s">
        <v>13836</v>
      </c>
      <c r="D3107" s="749" t="s">
        <v>13844</v>
      </c>
      <c r="E3107" s="749" t="s">
        <v>13857</v>
      </c>
      <c r="I3107" s="749" t="s">
        <v>30</v>
      </c>
      <c r="J3107" s="749" t="n">
        <v>63.89</v>
      </c>
    </row>
    <row collapsed="false" customFormat="false" customHeight="true" hidden="true" ht="12.75" outlineLevel="0" r="3108">
      <c r="A3108" s="749" t="s">
        <v>13859</v>
      </c>
      <c r="B3108" s="749" t="str">
        <f aca="false">C3108&amp;D3108&amp;E3108&amp;F3108&amp;G3108&amp;H3108</f>
        <v>DESMONTAGEM E REMOCAO COM AUXILIO DE GUINDASTE,DE TUBOS,CONEXOES,REGISTROS,VALVULAS E SIMILARES COM JUNTAS FLANGEADAS CUSTO POR JUNTA,COM DN=600MM</v>
      </c>
      <c r="C3108" s="749" t="s">
        <v>13836</v>
      </c>
      <c r="D3108" s="749" t="s">
        <v>13844</v>
      </c>
      <c r="E3108" s="749" t="s">
        <v>13860</v>
      </c>
      <c r="I3108" s="749" t="s">
        <v>30</v>
      </c>
      <c r="J3108" s="749" t="n">
        <v>74.66</v>
      </c>
    </row>
    <row collapsed="false" customFormat="false" customHeight="true" hidden="true" ht="12.75" outlineLevel="0" r="3109">
      <c r="A3109" s="749" t="s">
        <v>13861</v>
      </c>
      <c r="B3109" s="749" t="str">
        <f aca="false">C3109&amp;D3109&amp;E3109&amp;F3109&amp;G3109&amp;H3109</f>
        <v>DESMONTAGEM E REMOCAO COM AUXILIO DE GUINDASTE,DE TUBOS,CONEXOES,REGISTROS,VALVULAS E SIMILARES COM JUNTAS FLANGEADAS CUSTO POR JUNTA,COM DN=600MM</v>
      </c>
      <c r="C3109" s="749" t="s">
        <v>13836</v>
      </c>
      <c r="D3109" s="749" t="s">
        <v>13844</v>
      </c>
      <c r="E3109" s="749" t="s">
        <v>13860</v>
      </c>
      <c r="I3109" s="749" t="s">
        <v>30</v>
      </c>
      <c r="J3109" s="749" t="n">
        <v>68.76</v>
      </c>
    </row>
    <row collapsed="false" customFormat="false" customHeight="true" hidden="true" ht="12.75" outlineLevel="0" r="3110">
      <c r="A3110" s="749" t="s">
        <v>13862</v>
      </c>
      <c r="B3110" s="749" t="str">
        <f aca="false">C3110&amp;D3110&amp;E3110&amp;F3110&amp;G3110&amp;H3110</f>
        <v>DESMONTAGEM E REMOCAO COM AUXILIO DE GUINDASTE,DE TUBOS,CONEXOES,REGISTROS,VALVULAS E SIMILARES COM JUNTAS FLANGEADAS CUSTO POR JUNTA,COM DN=700MM</v>
      </c>
      <c r="C3110" s="749" t="s">
        <v>13836</v>
      </c>
      <c r="D3110" s="749" t="s">
        <v>13844</v>
      </c>
      <c r="E3110" s="749" t="s">
        <v>13863</v>
      </c>
      <c r="I3110" s="749" t="s">
        <v>30</v>
      </c>
      <c r="J3110" s="749" t="n">
        <v>84.5</v>
      </c>
    </row>
    <row collapsed="false" customFormat="false" customHeight="true" hidden="true" ht="12.75" outlineLevel="0" r="3111">
      <c r="A3111" s="749" t="s">
        <v>13864</v>
      </c>
      <c r="B3111" s="749" t="str">
        <f aca="false">C3111&amp;D3111&amp;E3111&amp;F3111&amp;G3111&amp;H3111</f>
        <v>DESMONTAGEM E REMOCAO COM AUXILIO DE GUINDASTE,DE TUBOS,CONEXOES,REGISTROS,VALVULAS E SIMILARES COM JUNTAS FLANGEADAS CUSTO POR JUNTA,COM DN=700MM</v>
      </c>
      <c r="C3111" s="749" t="s">
        <v>13836</v>
      </c>
      <c r="D3111" s="749" t="s">
        <v>13844</v>
      </c>
      <c r="E3111" s="749" t="s">
        <v>13863</v>
      </c>
      <c r="I3111" s="749" t="s">
        <v>30</v>
      </c>
      <c r="J3111" s="749" t="n">
        <v>77.68</v>
      </c>
    </row>
    <row collapsed="false" customFormat="false" customHeight="true" hidden="true" ht="12.75" outlineLevel="0" r="3112">
      <c r="A3112" s="749" t="s">
        <v>13865</v>
      </c>
      <c r="B3112" s="749" t="str">
        <f aca="false">C3112&amp;D3112&amp;E3112&amp;F3112&amp;G3112&amp;H3112</f>
        <v>DESMONTAGEM E REMOCAO COM AUXILIO DE GUINDASTE,DE TUBOS,CONEXOES,REGISTROS,VALVULAS E SIMILARES COM JUNTAS FLANGEADAS CUSTO POR JUNTA,COM DN=800MM</v>
      </c>
      <c r="C3112" s="749" t="s">
        <v>13836</v>
      </c>
      <c r="D3112" s="749" t="s">
        <v>13844</v>
      </c>
      <c r="E3112" s="749" t="s">
        <v>13866</v>
      </c>
      <c r="I3112" s="749" t="s">
        <v>30</v>
      </c>
      <c r="J3112" s="749" t="n">
        <v>91.86</v>
      </c>
    </row>
    <row collapsed="false" customFormat="false" customHeight="true" hidden="true" ht="12.75" outlineLevel="0" r="3113">
      <c r="A3113" s="749" t="s">
        <v>13867</v>
      </c>
      <c r="B3113" s="749" t="str">
        <f aca="false">C3113&amp;D3113&amp;E3113&amp;F3113&amp;G3113&amp;H3113</f>
        <v>DESMONTAGEM E REMOCAO COM AUXILIO DE GUINDASTE,DE TUBOS,CONEXOES,REGISTROS,VALVULAS E SIMILARES COM JUNTAS FLANGEADAS CUSTO POR JUNTA,COM DN=800MM</v>
      </c>
      <c r="C3113" s="749" t="s">
        <v>13836</v>
      </c>
      <c r="D3113" s="749" t="s">
        <v>13844</v>
      </c>
      <c r="E3113" s="749" t="s">
        <v>13866</v>
      </c>
      <c r="I3113" s="749" t="s">
        <v>30</v>
      </c>
      <c r="J3113" s="749" t="n">
        <v>84.44</v>
      </c>
    </row>
    <row collapsed="false" customFormat="false" customHeight="true" hidden="true" ht="12.75" outlineLevel="0" r="3114">
      <c r="A3114" s="749" t="s">
        <v>13868</v>
      </c>
      <c r="B3114" s="749" t="str">
        <f aca="false">C3114&amp;D3114&amp;E3114&amp;F3114&amp;G3114&amp;H3114</f>
        <v>DESMONTAGEM E REMOCAO COM AUXILIO DE GUINDASTE,DE TUBOS,CONEXOES,REGISTROS,VALVULAS E SIMILARES COM JUNTAS FLANGEADAS CUSTO POR JUNTA,COM DN=900MM</v>
      </c>
      <c r="C3114" s="749" t="s">
        <v>13836</v>
      </c>
      <c r="D3114" s="749" t="s">
        <v>13844</v>
      </c>
      <c r="E3114" s="749" t="s">
        <v>13869</v>
      </c>
      <c r="I3114" s="749" t="s">
        <v>30</v>
      </c>
      <c r="J3114" s="749" t="n">
        <v>101</v>
      </c>
    </row>
    <row collapsed="false" customFormat="false" customHeight="true" hidden="true" ht="12.75" outlineLevel="0" r="3115">
      <c r="A3115" s="749" t="s">
        <v>13870</v>
      </c>
      <c r="B3115" s="749" t="str">
        <f aca="false">C3115&amp;D3115&amp;E3115&amp;F3115&amp;G3115&amp;H3115</f>
        <v>DESMONTAGEM E REMOCAO COM AUXILIO DE GUINDASTE,DE TUBOS,CONEXOES,REGISTROS,VALVULAS E SIMILARES COM JUNTAS FLANGEADAS CUSTO POR JUNTA,COM DN=900MM</v>
      </c>
      <c r="C3115" s="749" t="s">
        <v>13836</v>
      </c>
      <c r="D3115" s="749" t="s">
        <v>13844</v>
      </c>
      <c r="E3115" s="749" t="s">
        <v>13869</v>
      </c>
      <c r="I3115" s="749" t="s">
        <v>30</v>
      </c>
      <c r="J3115" s="749" t="n">
        <v>92.65</v>
      </c>
    </row>
    <row collapsed="false" customFormat="false" customHeight="true" hidden="true" ht="12.75" outlineLevel="0" r="3116">
      <c r="A3116" s="749" t="s">
        <v>13871</v>
      </c>
      <c r="B3116" s="749" t="str">
        <f aca="false">C3116&amp;D3116&amp;E3116&amp;F3116&amp;G3116&amp;H3116</f>
        <v>DESMONTAGEM E REMOCAO COM AUXILIO DE GUINDASTE,DE TUBOS,CONEXOES,REGISTROS,VALVULAS E SIMILARES COM JUNTAS FLANGEADAS CUSTO POR JUNTA,COM DN=1000MM</v>
      </c>
      <c r="C3116" s="749" t="s">
        <v>13836</v>
      </c>
      <c r="D3116" s="749" t="s">
        <v>13844</v>
      </c>
      <c r="E3116" s="749" t="s">
        <v>13872</v>
      </c>
      <c r="I3116" s="749" t="s">
        <v>30</v>
      </c>
      <c r="J3116" s="749" t="n">
        <v>144.56</v>
      </c>
    </row>
    <row collapsed="false" customFormat="false" customHeight="true" hidden="true" ht="12.75" outlineLevel="0" r="3117">
      <c r="A3117" s="749" t="s">
        <v>13873</v>
      </c>
      <c r="B3117" s="749" t="str">
        <f aca="false">C3117&amp;D3117&amp;E3117&amp;F3117&amp;G3117&amp;H3117</f>
        <v>DESMONTAGEM E REMOCAO COM AUXILIO DE GUINDASTE,DE TUBOS,CONEXOES,REGISTROS,VALVULAS E SIMILARES COM JUNTAS FLANGEADAS CUSTO POR JUNTA,COM DN=1000MM</v>
      </c>
      <c r="C3117" s="749" t="s">
        <v>13836</v>
      </c>
      <c r="D3117" s="749" t="s">
        <v>13844</v>
      </c>
      <c r="E3117" s="749" t="s">
        <v>13872</v>
      </c>
      <c r="I3117" s="749" t="s">
        <v>30</v>
      </c>
      <c r="J3117" s="749" t="n">
        <v>134.89</v>
      </c>
    </row>
    <row collapsed="false" customFormat="false" customHeight="true" hidden="true" ht="12.75" outlineLevel="0" r="3118">
      <c r="A3118" s="749" t="s">
        <v>13874</v>
      </c>
      <c r="B3118" s="749" t="str">
        <f aca="false">C3118&amp;D3118&amp;E3118&amp;F3118&amp;G3118&amp;H3118</f>
        <v>DESMONTAGEM E REMOCAO COM AUXILIO DE GUINDASTE,DE TUBOS,CONEXOES,REGISTROS,VALVULAS E SIMILARES COM JUNTAS FLANGEADAS CUSTO POR JUNTA,COM DN=1200MM</v>
      </c>
      <c r="C3118" s="749" t="s">
        <v>13836</v>
      </c>
      <c r="D3118" s="749" t="s">
        <v>13844</v>
      </c>
      <c r="E3118" s="749" t="s">
        <v>13875</v>
      </c>
      <c r="I3118" s="749" t="s">
        <v>30</v>
      </c>
      <c r="J3118" s="749" t="n">
        <v>209.45</v>
      </c>
    </row>
    <row collapsed="false" customFormat="false" customHeight="true" hidden="true" ht="12.75" outlineLevel="0" r="3119">
      <c r="A3119" s="749" t="s">
        <v>13876</v>
      </c>
      <c r="B3119" s="749" t="str">
        <f aca="false">C3119&amp;D3119&amp;E3119&amp;F3119&amp;G3119&amp;H3119</f>
        <v>DESMONTAGEM E REMOCAO COM AUXILIO DE GUINDASTE,DE TUBOS,CONEXOES,REGISTROS,VALVULAS E SIMILARES COM JUNTAS FLANGEADAS CUSTO POR JUNTA,COM DN=1200MM</v>
      </c>
      <c r="C3119" s="749" t="s">
        <v>13836</v>
      </c>
      <c r="D3119" s="749" t="s">
        <v>13844</v>
      </c>
      <c r="E3119" s="749" t="s">
        <v>13875</v>
      </c>
      <c r="I3119" s="749" t="s">
        <v>30</v>
      </c>
      <c r="J3119" s="749" t="n">
        <v>196.36</v>
      </c>
    </row>
    <row collapsed="false" customFormat="false" customHeight="true" hidden="true" ht="25.5" outlineLevel="0" r="3120">
      <c r="A3120" s="749" t="s">
        <v>13877</v>
      </c>
      <c r="B3120" s="758" t="str">
        <f aca="false">C3120&amp;D3120&amp;E3120&amp;F3120&amp;G3120&amp;H3120</f>
        <v>LEVANTAMENTO OU REBAIXAMENTO DE TAMPAO DE RUA,CONSIDERANDO DEMOLICAO DE CAMADA DE ASFALTO E CONCRETO,MOVIMENTACAO E CONCRETAGEM,EXCLUSIVE CERCA PROTETORA</v>
      </c>
      <c r="C3120" s="749" t="s">
        <v>13878</v>
      </c>
      <c r="D3120" s="749" t="s">
        <v>13879</v>
      </c>
      <c r="E3120" s="749" t="s">
        <v>13880</v>
      </c>
      <c r="I3120" s="749" t="s">
        <v>30</v>
      </c>
      <c r="J3120" s="749" t="n">
        <v>208.25</v>
      </c>
    </row>
    <row collapsed="false" customFormat="false" customHeight="true" hidden="true" ht="25.5" outlineLevel="0" r="3121">
      <c r="A3121" s="749" t="s">
        <v>13881</v>
      </c>
      <c r="B3121" s="758" t="str">
        <f aca="false">C3121&amp;D3121&amp;E3121&amp;F3121&amp;G3121&amp;H3121</f>
        <v>LEVANTAMENTO OU REBAIXAMENTO DE TAMPAO DE RUA,CONSIDERANDO DEMOLICAO DE CAMADA DE ASFALTO E CONCRETO,MOVIMENTACAO E CONCRETAGEM,EXCLUSIVE CERCA PROTETORA</v>
      </c>
      <c r="C3121" s="749" t="s">
        <v>13878</v>
      </c>
      <c r="D3121" s="749" t="s">
        <v>13879</v>
      </c>
      <c r="E3121" s="749" t="s">
        <v>13880</v>
      </c>
      <c r="I3121" s="749" t="s">
        <v>30</v>
      </c>
      <c r="J3121" s="749" t="n">
        <v>189.5</v>
      </c>
    </row>
    <row collapsed="false" customFormat="false" customHeight="true" hidden="true" ht="25.5" outlineLevel="0" r="3122">
      <c r="A3122" s="749" t="s">
        <v>13882</v>
      </c>
      <c r="B3122" s="758" t="str">
        <f aca="false">C3122&amp;D3122&amp;E3122&amp;F3122&amp;G3122&amp;H3122</f>
        <v>LEVANTAMENTO OU REBAIXAMENTO DE TAMPAO DE RUA,CONSIDERANDO DEMOLICAO DE CAMADA DE ASFALTO E CONCRETO,MOVIMENTACAO E CONCRETAGEM,INCLUSIVE CERCA PROTETORA</v>
      </c>
      <c r="C3122" s="749" t="s">
        <v>13878</v>
      </c>
      <c r="D3122" s="749" t="s">
        <v>13879</v>
      </c>
      <c r="E3122" s="749" t="s">
        <v>13883</v>
      </c>
      <c r="I3122" s="749" t="s">
        <v>30</v>
      </c>
      <c r="J3122" s="749" t="n">
        <v>212.98</v>
      </c>
    </row>
    <row collapsed="false" customFormat="false" customHeight="true" hidden="true" ht="25.5" outlineLevel="0" r="3123">
      <c r="A3123" s="749" t="s">
        <v>13884</v>
      </c>
      <c r="B3123" s="758" t="str">
        <f aca="false">C3123&amp;D3123&amp;E3123&amp;F3123&amp;G3123&amp;H3123</f>
        <v>LEVANTAMENTO OU REBAIXAMENTO DE TAMPAO DE RUA,CONSIDERANDO DEMOLICAO DE CAMADA DE ASFALTO E CONCRETO,MOVIMENTACAO E CONCRETAGEM,INCLUSIVE CERCA PROTETORA</v>
      </c>
      <c r="C3123" s="749" t="s">
        <v>13878</v>
      </c>
      <c r="D3123" s="749" t="s">
        <v>13879</v>
      </c>
      <c r="E3123" s="749" t="s">
        <v>13883</v>
      </c>
      <c r="I3123" s="749" t="s">
        <v>30</v>
      </c>
      <c r="J3123" s="749" t="n">
        <v>194.22</v>
      </c>
    </row>
    <row collapsed="false" customFormat="false" customHeight="true" hidden="true" ht="38.25" outlineLevel="0" r="3124">
      <c r="A3124" s="749" t="s">
        <v>13885</v>
      </c>
      <c r="B3124" s="758" t="str">
        <f aca="false">C3124&amp;D3124&amp;E3124&amp;F3124&amp;G3124&amp;H3124</f>
        <v>LEVANTAMENTO OU REBAIXAMENTO DE TAMPAO EM PATIO,PASSEIO OU JARDIM COM VARIACAO DE MOVIMENTACAO ATE 0,50M,CONSIDERANDO DEMOLICAO DE CAMADA DE CONCRETO E CONCRETAGEM,INCLUSIVE CERCAPROTETORA</v>
      </c>
      <c r="C3124" s="749" t="s">
        <v>13886</v>
      </c>
      <c r="D3124" s="749" t="s">
        <v>13887</v>
      </c>
      <c r="E3124" s="749" t="s">
        <v>13888</v>
      </c>
      <c r="F3124" s="749" t="s">
        <v>13889</v>
      </c>
      <c r="I3124" s="749" t="s">
        <v>30</v>
      </c>
      <c r="J3124" s="749" t="n">
        <v>308.65</v>
      </c>
    </row>
    <row collapsed="false" customFormat="false" customHeight="true" hidden="true" ht="38.25" outlineLevel="0" r="3125">
      <c r="A3125" s="749" t="s">
        <v>13890</v>
      </c>
      <c r="B3125" s="758" t="str">
        <f aca="false">C3125&amp;D3125&amp;E3125&amp;F3125&amp;G3125&amp;H3125</f>
        <v>LEVANTAMENTO OU REBAIXAMENTO DE TAMPAO EM PATIO,PASSEIO OU JARDIM COM VARIACAO DE MOVIMENTACAO ATE 0,50M,CONSIDERANDO DEMOLICAO DE CAMADA DE CONCRETO E CONCRETAGEM,INCLUSIVE CERCAPROTETORA</v>
      </c>
      <c r="C3125" s="749" t="s">
        <v>13886</v>
      </c>
      <c r="D3125" s="749" t="s">
        <v>13887</v>
      </c>
      <c r="E3125" s="749" t="s">
        <v>13888</v>
      </c>
      <c r="F3125" s="749" t="s">
        <v>13889</v>
      </c>
      <c r="I3125" s="749" t="s">
        <v>30</v>
      </c>
      <c r="J3125" s="749" t="n">
        <v>278.6</v>
      </c>
    </row>
    <row collapsed="false" customFormat="false" customHeight="true" hidden="true" ht="12.75" outlineLevel="0" r="3126">
      <c r="A3126" s="749" t="s">
        <v>13891</v>
      </c>
      <c r="B3126" s="749" t="str">
        <f aca="false">C3126&amp;D3126&amp;E3126&amp;F3126&amp;G3126&amp;H3126</f>
        <v>LEVANTAMENTO DE TAMPAO DE RUA,UTILIZANDO CONJUNTO DE ANEIS METALICOS SUPLEMENTARES,EXCLUSIVE CERCA PROTETORA</v>
      </c>
      <c r="C3126" s="749" t="s">
        <v>13892</v>
      </c>
      <c r="D3126" s="749" t="s">
        <v>13893</v>
      </c>
      <c r="I3126" s="749" t="s">
        <v>30</v>
      </c>
      <c r="J3126" s="749" t="n">
        <v>411.95</v>
      </c>
    </row>
    <row collapsed="false" customFormat="false" customHeight="true" hidden="true" ht="12.75" outlineLevel="0" r="3127">
      <c r="A3127" s="749" t="s">
        <v>13894</v>
      </c>
      <c r="B3127" s="749" t="str">
        <f aca="false">C3127&amp;D3127&amp;E3127&amp;F3127&amp;G3127&amp;H3127</f>
        <v>LEVANTAMENTO DE TAMPAO DE RUA,UTILIZANDO CONJUNTO DE ANEIS METALICOS SUPLEMENTARES,EXCLUSIVE CERCA PROTETORA</v>
      </c>
      <c r="C3127" s="749" t="s">
        <v>13892</v>
      </c>
      <c r="D3127" s="749" t="s">
        <v>13893</v>
      </c>
      <c r="I3127" s="749" t="s">
        <v>30</v>
      </c>
      <c r="J3127" s="749" t="n">
        <v>388.61</v>
      </c>
    </row>
    <row collapsed="false" customFormat="false" customHeight="true" hidden="true" ht="12.75" outlineLevel="0" r="3128">
      <c r="A3128" s="749" t="s">
        <v>13895</v>
      </c>
      <c r="B3128" s="749" t="str">
        <f aca="false">C3128&amp;D3128&amp;E3128&amp;F3128&amp;G3128&amp;H3128</f>
        <v>LEVANTAMENTO DE TAMPAO DE RUA,UTILIZANDO CONJUNTO DE ANEISMETALICOS SUPLEMENTARES, INCLUSIVE CERCA PROTETORA</v>
      </c>
      <c r="C3128" s="749" t="s">
        <v>13896</v>
      </c>
      <c r="D3128" s="749" t="s">
        <v>13897</v>
      </c>
      <c r="I3128" s="749" t="s">
        <v>30</v>
      </c>
      <c r="J3128" s="749" t="n">
        <v>430.02</v>
      </c>
    </row>
    <row collapsed="false" customFormat="false" customHeight="true" hidden="true" ht="12.75" outlineLevel="0" r="3129">
      <c r="A3129" s="749" t="s">
        <v>13898</v>
      </c>
      <c r="B3129" s="749" t="str">
        <f aca="false">C3129&amp;D3129&amp;E3129&amp;F3129&amp;G3129&amp;H3129</f>
        <v>LEVANTAMENTO DE TAMPAO DE RUA,UTILIZANDO CONJUNTO DE ANEISMETALICOS SUPLEMENTARES, INCLUSIVE CERCA PROTETORA</v>
      </c>
      <c r="C3129" s="749" t="s">
        <v>13896</v>
      </c>
      <c r="D3129" s="749" t="s">
        <v>13897</v>
      </c>
      <c r="I3129" s="749" t="s">
        <v>30</v>
      </c>
      <c r="J3129" s="749" t="n">
        <v>404.9</v>
      </c>
    </row>
    <row collapsed="false" customFormat="false" customHeight="true" hidden="true" ht="12.75" outlineLevel="0" r="3130">
      <c r="A3130" s="749" t="s">
        <v>13899</v>
      </c>
      <c r="B3130" s="749" t="str">
        <f aca="false">C3130&amp;D3130&amp;E3130&amp;F3130&amp;G3130&amp;H3130</f>
        <v>LIMPEZA MANUAL DE POCO DE VISITA DE ATE 3,00M DE PROFUNDIDADE,EXCLUSIVE TRANSPORTE DO MATERIAL RETIRADO</v>
      </c>
      <c r="C3130" s="749" t="s">
        <v>13900</v>
      </c>
      <c r="D3130" s="749" t="s">
        <v>13901</v>
      </c>
      <c r="I3130" s="749" t="s">
        <v>2478</v>
      </c>
      <c r="J3130" s="749" t="n">
        <v>67.06</v>
      </c>
    </row>
    <row collapsed="false" customFormat="false" customHeight="true" hidden="true" ht="12.75" outlineLevel="0" r="3131">
      <c r="A3131" s="749" t="s">
        <v>13902</v>
      </c>
      <c r="B3131" s="749" t="str">
        <f aca="false">C3131&amp;D3131&amp;E3131&amp;F3131&amp;G3131&amp;H3131</f>
        <v>LIMPEZA MANUAL DE POCO DE VISITA DE ATE 3,00M DE PROFUNDIDADE,EXCLUSIVE TRANSPORTE DO MATERIAL RETIRADO</v>
      </c>
      <c r="C3131" s="749" t="s">
        <v>13900</v>
      </c>
      <c r="D3131" s="749" t="s">
        <v>13901</v>
      </c>
      <c r="I3131" s="749" t="s">
        <v>2478</v>
      </c>
      <c r="J3131" s="749" t="n">
        <v>58.12</v>
      </c>
    </row>
    <row collapsed="false" customFormat="false" customHeight="true" hidden="true" ht="12.75" outlineLevel="0" r="3132">
      <c r="A3132" s="749" t="s">
        <v>13903</v>
      </c>
      <c r="B3132" s="749" t="str">
        <f aca="false">C3132&amp;D3132&amp;E3132&amp;F3132&amp;G3132&amp;H3132</f>
        <v>LIMPEZA MANUAL DE POCO DE VISITA DE ATE 3,00M DE PROFUNDIDADE,COM TRANSPORTE DO MATERIAL RETIRADO ATE 10KM DE DISTANCIA,INCLUSIVE CARGA MANUAL E DESCARGA MECANICA</v>
      </c>
      <c r="C3132" s="749" t="s">
        <v>13900</v>
      </c>
      <c r="D3132" s="749" t="s">
        <v>13904</v>
      </c>
      <c r="E3132" s="749" t="s">
        <v>13905</v>
      </c>
      <c r="I3132" s="749" t="s">
        <v>2478</v>
      </c>
      <c r="J3132" s="749" t="n">
        <v>124.88</v>
      </c>
    </row>
    <row collapsed="false" customFormat="false" customHeight="true" hidden="true" ht="12.75" outlineLevel="0" r="3133">
      <c r="A3133" s="749" t="s">
        <v>13906</v>
      </c>
      <c r="B3133" s="749" t="str">
        <f aca="false">C3133&amp;D3133&amp;E3133&amp;F3133&amp;G3133&amp;H3133</f>
        <v>LIMPEZA MANUAL DE POCO DE VISITA DE ATE 3,00M DE PROFUNDIDADE,COM TRANSPORTE DO MATERIAL RETIRADO ATE 10KM DE DISTANCIA,INCLUSIVE CARGA MANUAL E DESCARGA MECANICA</v>
      </c>
      <c r="C3133" s="749" t="s">
        <v>13900</v>
      </c>
      <c r="D3133" s="749" t="s">
        <v>13904</v>
      </c>
      <c r="E3133" s="749" t="s">
        <v>13905</v>
      </c>
      <c r="I3133" s="749" t="s">
        <v>2478</v>
      </c>
      <c r="J3133" s="749" t="n">
        <v>112.61</v>
      </c>
    </row>
    <row collapsed="false" customFormat="false" customHeight="true" hidden="true" ht="12.75" outlineLevel="0" r="3134">
      <c r="A3134" s="749" t="s">
        <v>13907</v>
      </c>
      <c r="B3134" s="749" t="str">
        <f aca="false">C3134&amp;D3134&amp;E3134&amp;F3134&amp;G3134&amp;H3134</f>
        <v>TRANSPORTE DE MATERIAL DEPOSITADO EM POCOS DE VISITA E GALERIAS(AREIA MOLHADA,LODO),COM CARGA MANUAL E DESCARGA MECANICA,ATE 10KM DE DISTANCIA</v>
      </c>
      <c r="C3134" s="749" t="s">
        <v>13908</v>
      </c>
      <c r="D3134" s="749" t="s">
        <v>13909</v>
      </c>
      <c r="E3134" s="749" t="s">
        <v>13910</v>
      </c>
      <c r="I3134" s="749" t="s">
        <v>2478</v>
      </c>
      <c r="J3134" s="749" t="n">
        <v>57.81</v>
      </c>
    </row>
    <row collapsed="false" customFormat="false" customHeight="true" hidden="true" ht="12.75" outlineLevel="0" r="3135">
      <c r="A3135" s="749" t="s">
        <v>13911</v>
      </c>
      <c r="B3135" s="749" t="str">
        <f aca="false">C3135&amp;D3135&amp;E3135&amp;F3135&amp;G3135&amp;H3135</f>
        <v>TRANSPORTE DE MATERIAL DEPOSITADO EM POCOS DE VISITA E GALERIAS(AREIA MOLHADA,LODO),COM CARGA MANUAL E DESCARGA MECANICA,ATE 10KM DE DISTANCIA</v>
      </c>
      <c r="C3135" s="749" t="s">
        <v>13908</v>
      </c>
      <c r="D3135" s="749" t="s">
        <v>13909</v>
      </c>
      <c r="E3135" s="749" t="s">
        <v>13910</v>
      </c>
      <c r="I3135" s="749" t="s">
        <v>2478</v>
      </c>
      <c r="J3135" s="749" t="n">
        <v>54.49</v>
      </c>
    </row>
    <row collapsed="false" customFormat="false" customHeight="true" hidden="true" ht="12.75" outlineLevel="0" r="3136">
      <c r="A3136" s="749" t="s">
        <v>13912</v>
      </c>
      <c r="B3136" s="749" t="str">
        <f aca="false">C3136&amp;D3136&amp;E3136&amp;F3136&amp;G3136&amp;H3136</f>
        <v>TRANSPORTE DE MATERIAL DEPOSITADO EM POCOS DE VISITA E GALERIAS(AREIA MOLHADA,LODO),COM CARGA MANUAL E DESCARGA MECANICA,ATE 20KM DE DISTANCIA</v>
      </c>
      <c r="C3136" s="749" t="s">
        <v>13908</v>
      </c>
      <c r="D3136" s="749" t="s">
        <v>13909</v>
      </c>
      <c r="E3136" s="749" t="s">
        <v>13913</v>
      </c>
      <c r="I3136" s="749" t="s">
        <v>2478</v>
      </c>
      <c r="J3136" s="749" t="n">
        <v>82.92</v>
      </c>
    </row>
    <row collapsed="false" customFormat="false" customHeight="true" hidden="true" ht="12.75" outlineLevel="0" r="3137">
      <c r="A3137" s="749" t="s">
        <v>13914</v>
      </c>
      <c r="B3137" s="749" t="str">
        <f aca="false">C3137&amp;D3137&amp;E3137&amp;F3137&amp;G3137&amp;H3137</f>
        <v>TRANSPORTE DE MATERIAL DEPOSITADO EM POCOS DE VISITA E GALERIAS(AREIA MOLHADA,LODO),COM CARGA MANUAL E DESCARGA MECANICA,ATE 20KM DE DISTANCIA</v>
      </c>
      <c r="C3137" s="749" t="s">
        <v>13908</v>
      </c>
      <c r="D3137" s="749" t="s">
        <v>13909</v>
      </c>
      <c r="E3137" s="749" t="s">
        <v>13913</v>
      </c>
      <c r="I3137" s="749" t="s">
        <v>2478</v>
      </c>
      <c r="J3137" s="749" t="n">
        <v>78.45</v>
      </c>
    </row>
    <row collapsed="false" customFormat="false" customHeight="true" hidden="true" ht="12.75" outlineLevel="0" r="3138">
      <c r="A3138" s="749" t="s">
        <v>13915</v>
      </c>
      <c r="B3138" s="749" t="str">
        <f aca="false">C3138&amp;D3138&amp;E3138&amp;F3138&amp;G3138&amp;H3138</f>
        <v>TRANSPORTE DE MATERIAL DEPOSITADO EM POCOS DE VISITA E GALERIAS(AREIA MOLHADA,LODO),COM CARGA MANUAL E DESCARGA MECANICA,ATE 30KM DE DISTANCIA</v>
      </c>
      <c r="C3138" s="749" t="s">
        <v>13908</v>
      </c>
      <c r="D3138" s="749" t="s">
        <v>13909</v>
      </c>
      <c r="E3138" s="749" t="s">
        <v>13916</v>
      </c>
      <c r="I3138" s="749" t="s">
        <v>2478</v>
      </c>
      <c r="J3138" s="749" t="n">
        <v>107.95</v>
      </c>
    </row>
    <row collapsed="false" customFormat="false" customHeight="true" hidden="true" ht="12.75" outlineLevel="0" r="3139">
      <c r="A3139" s="749" t="s">
        <v>13917</v>
      </c>
      <c r="B3139" s="749" t="str">
        <f aca="false">C3139&amp;D3139&amp;E3139&amp;F3139&amp;G3139&amp;H3139</f>
        <v>TRANSPORTE DE MATERIAL DEPOSITADO EM POCOS DE VISITA E GALERIAS(AREIA MOLHADA,LODO),COM CARGA MANUAL E DESCARGA MECANICA,ATE 30KM DE DISTANCIA</v>
      </c>
      <c r="C3139" s="749" t="s">
        <v>13908</v>
      </c>
      <c r="D3139" s="749" t="s">
        <v>13909</v>
      </c>
      <c r="E3139" s="749" t="s">
        <v>13916</v>
      </c>
      <c r="I3139" s="749" t="s">
        <v>2478</v>
      </c>
      <c r="J3139" s="749" t="n">
        <v>102.41</v>
      </c>
    </row>
    <row collapsed="false" customFormat="false" customHeight="true" hidden="true" ht="12.75" outlineLevel="0" r="3140">
      <c r="A3140" s="749" t="s">
        <v>13918</v>
      </c>
      <c r="B3140" s="749" t="str">
        <f aca="false">C3140&amp;D3140&amp;E3140&amp;F3140&amp;G3140&amp;H3140</f>
        <v>LIMPEZA MANUAL DE GALERIA RETANGULAR,COM TRANSPORTE DE MATERIAL RETIRADO ATE 10KM DE DISTANCIA,INCLUSIVE CARGA MANUAL EDESCARGA MECANICA</v>
      </c>
      <c r="C3140" s="749" t="s">
        <v>13919</v>
      </c>
      <c r="D3140" s="749" t="s">
        <v>13920</v>
      </c>
      <c r="E3140" s="749" t="s">
        <v>13921</v>
      </c>
      <c r="I3140" s="749" t="s">
        <v>2478</v>
      </c>
      <c r="J3140" s="749" t="n">
        <v>147.24</v>
      </c>
    </row>
    <row collapsed="false" customFormat="false" customHeight="true" hidden="true" ht="12.75" outlineLevel="0" r="3141">
      <c r="A3141" s="749" t="s">
        <v>13922</v>
      </c>
      <c r="B3141" s="749" t="str">
        <f aca="false">C3141&amp;D3141&amp;E3141&amp;F3141&amp;G3141&amp;H3141</f>
        <v>LIMPEZA MANUAL DE GALERIA RETANGULAR,COM TRANSPORTE DE MATERIAL RETIRADO ATE 10KM DE DISTANCIA,INCLUSIVE CARGA MANUAL EDESCARGA MECANICA</v>
      </c>
      <c r="C3141" s="749" t="s">
        <v>13919</v>
      </c>
      <c r="D3141" s="749" t="s">
        <v>13920</v>
      </c>
      <c r="E3141" s="749" t="s">
        <v>13921</v>
      </c>
      <c r="I3141" s="749" t="s">
        <v>2478</v>
      </c>
      <c r="J3141" s="749" t="n">
        <v>131.99</v>
      </c>
    </row>
    <row collapsed="false" customFormat="false" customHeight="true" hidden="true" ht="12.75" outlineLevel="0" r="3142">
      <c r="A3142" s="749" t="s">
        <v>13923</v>
      </c>
      <c r="B3142" s="749" t="str">
        <f aca="false">C3142&amp;D3142&amp;E3142&amp;F3142&amp;G3142&amp;H3142</f>
        <v>LIMPEZA MANUAL DE GALERIA RETANGULAR,COM TRANSPORTE DE MATERIAL RETIRADO ATE 20KM DE DISTANCIA,INCLUSIVE CARGA MANUAL EDESCARGA MECANICA</v>
      </c>
      <c r="C3142" s="749" t="s">
        <v>13919</v>
      </c>
      <c r="D3142" s="749" t="s">
        <v>13924</v>
      </c>
      <c r="E3142" s="749" t="s">
        <v>13921</v>
      </c>
      <c r="I3142" s="749" t="s">
        <v>2478</v>
      </c>
      <c r="J3142" s="749" t="n">
        <v>172.35</v>
      </c>
    </row>
    <row collapsed="false" customFormat="false" customHeight="true" hidden="true" ht="12.75" outlineLevel="0" r="3143">
      <c r="A3143" s="749" t="s">
        <v>13925</v>
      </c>
      <c r="B3143" s="749" t="str">
        <f aca="false">C3143&amp;D3143&amp;E3143&amp;F3143&amp;G3143&amp;H3143</f>
        <v>LIMPEZA MANUAL DE GALERIA RETANGULAR,COM TRANSPORTE DE MATERIAL RETIRADO ATE 20KM DE DISTANCIA,INCLUSIVE CARGA MANUAL EDESCARGA MECANICA</v>
      </c>
      <c r="C3143" s="749" t="s">
        <v>13919</v>
      </c>
      <c r="D3143" s="749" t="s">
        <v>13924</v>
      </c>
      <c r="E3143" s="749" t="s">
        <v>13921</v>
      </c>
      <c r="I3143" s="749" t="s">
        <v>2478</v>
      </c>
      <c r="J3143" s="749" t="n">
        <v>155.95</v>
      </c>
    </row>
    <row collapsed="false" customFormat="false" customHeight="true" hidden="true" ht="12.75" outlineLevel="0" r="3144">
      <c r="A3144" s="749" t="s">
        <v>13926</v>
      </c>
      <c r="B3144" s="749" t="str">
        <f aca="false">C3144&amp;D3144&amp;E3144&amp;F3144&amp;G3144&amp;H3144</f>
        <v>LIMPEZA MANUAL DE GALERIA RETANGULAR,COM TRANSPORTE DE MATERIAL RETIRADO ATE 30KM DE DISTANCIA,INCLUSIVE CARGA MANUAL EDESCARGA MECANICA</v>
      </c>
      <c r="C3144" s="749" t="s">
        <v>13919</v>
      </c>
      <c r="D3144" s="749" t="s">
        <v>13927</v>
      </c>
      <c r="E3144" s="749" t="s">
        <v>13921</v>
      </c>
      <c r="I3144" s="749" t="s">
        <v>2478</v>
      </c>
      <c r="J3144" s="749" t="n">
        <v>197.37</v>
      </c>
    </row>
    <row collapsed="false" customFormat="false" customHeight="true" hidden="true" ht="12.75" outlineLevel="0" r="3145">
      <c r="A3145" s="749" t="s">
        <v>13928</v>
      </c>
      <c r="B3145" s="749" t="str">
        <f aca="false">C3145&amp;D3145&amp;E3145&amp;F3145&amp;G3145&amp;H3145</f>
        <v>LIMPEZA MANUAL DE GALERIA RETANGULAR,COM TRANSPORTE DE MATERIAL RETIRADO ATE 30KM DE DISTANCIA,INCLUSIVE CARGA MANUAL EDESCARGA MECANICA</v>
      </c>
      <c r="C3145" s="749" t="s">
        <v>13919</v>
      </c>
      <c r="D3145" s="749" t="s">
        <v>13927</v>
      </c>
      <c r="E3145" s="749" t="s">
        <v>13921</v>
      </c>
      <c r="I3145" s="749" t="s">
        <v>2478</v>
      </c>
      <c r="J3145" s="749" t="n">
        <v>179.91</v>
      </c>
    </row>
    <row collapsed="false" customFormat="false" customHeight="true" hidden="true" ht="12.75" outlineLevel="0" r="3146">
      <c r="A3146" s="749" t="s">
        <v>13929</v>
      </c>
      <c r="B3146" s="749" t="str">
        <f aca="false">C3146&amp;D3146&amp;E3146&amp;F3146&amp;G3146&amp;H3146</f>
        <v>LIMPEZA MANUAL DE RAMAL DE RALO,COM DIAMETRO MENOR QUE 0,40M,COM TRANSPORTE DO MATERIAL RETIRADO ATE 10KM DE DISTANCIA,INCLUSIVE CARGA MANUAL E DESCARGA MECANICA</v>
      </c>
      <c r="C3146" s="749" t="s">
        <v>13930</v>
      </c>
      <c r="D3146" s="749" t="s">
        <v>13931</v>
      </c>
      <c r="E3146" s="749" t="s">
        <v>13932</v>
      </c>
      <c r="I3146" s="749" t="s">
        <v>2478</v>
      </c>
      <c r="J3146" s="749" t="n">
        <v>549.65</v>
      </c>
    </row>
    <row collapsed="false" customFormat="false" customHeight="true" hidden="true" ht="12.75" outlineLevel="0" r="3147">
      <c r="A3147" s="749" t="s">
        <v>13933</v>
      </c>
      <c r="B3147" s="749" t="str">
        <f aca="false">C3147&amp;D3147&amp;E3147&amp;F3147&amp;G3147&amp;H3147</f>
        <v>LIMPEZA MANUAL DE RAMAL DE RALO,COM DIAMETRO MENOR QUE 0,40M,COM TRANSPORTE DO MATERIAL RETIRADO ATE 10KM DE DISTANCIA,INCLUSIVE CARGA MANUAL E DESCARGA MECANICA</v>
      </c>
      <c r="C3147" s="749" t="s">
        <v>13930</v>
      </c>
      <c r="D3147" s="749" t="s">
        <v>13931</v>
      </c>
      <c r="E3147" s="749" t="s">
        <v>13932</v>
      </c>
      <c r="I3147" s="749" t="s">
        <v>2478</v>
      </c>
      <c r="J3147" s="749" t="n">
        <v>480.72</v>
      </c>
    </row>
    <row collapsed="false" customFormat="false" customHeight="true" hidden="true" ht="12.75" outlineLevel="0" r="3148">
      <c r="A3148" s="749" t="s">
        <v>13934</v>
      </c>
      <c r="B3148" s="749" t="str">
        <f aca="false">C3148&amp;D3148&amp;E3148&amp;F3148&amp;G3148&amp;H3148</f>
        <v>LIMPEZA MANUAL DE RAMAL DE RALO,COM DIAMETRO MENOR QUE 0,40M,COM TRANSPORTE DO MATERIAL RETIRADO ATE 20KM DE DISTANCIA,INCLUSIVE CARGA MANUAL E DESCARGA MECANICA</v>
      </c>
      <c r="C3148" s="749" t="s">
        <v>13930</v>
      </c>
      <c r="D3148" s="749" t="s">
        <v>13935</v>
      </c>
      <c r="E3148" s="749" t="s">
        <v>13932</v>
      </c>
      <c r="I3148" s="749" t="s">
        <v>2478</v>
      </c>
      <c r="J3148" s="749" t="n">
        <v>574.76</v>
      </c>
    </row>
    <row collapsed="false" customFormat="false" customHeight="true" hidden="true" ht="12.75" outlineLevel="0" r="3149">
      <c r="A3149" s="749" t="s">
        <v>13936</v>
      </c>
      <c r="B3149" s="749" t="str">
        <f aca="false">C3149&amp;D3149&amp;E3149&amp;F3149&amp;G3149&amp;H3149</f>
        <v>LIMPEZA MANUAL DE RAMAL DE RALO,COM DIAMETRO MENOR QUE 0,40M,COM TRANSPORTE DO MATERIAL RETIRADO ATE 20KM DE DISTANCIA,INCLUSIVE CARGA MANUAL E DESCARGA MECANICA</v>
      </c>
      <c r="C3149" s="749" t="s">
        <v>13930</v>
      </c>
      <c r="D3149" s="749" t="s">
        <v>13935</v>
      </c>
      <c r="E3149" s="749" t="s">
        <v>13932</v>
      </c>
      <c r="I3149" s="749" t="s">
        <v>2478</v>
      </c>
      <c r="J3149" s="749" t="n">
        <v>504.68</v>
      </c>
    </row>
    <row collapsed="false" customFormat="false" customHeight="true" hidden="true" ht="12.75" outlineLevel="0" r="3150">
      <c r="A3150" s="749" t="s">
        <v>13937</v>
      </c>
      <c r="B3150" s="749" t="str">
        <f aca="false">C3150&amp;D3150&amp;E3150&amp;F3150&amp;G3150&amp;H3150</f>
        <v>LIMPEZA MANUAL DE RAMAL DE RALO,COM DIAMETRO MENOR QUE 0,40M,COM TRANSPORTE DO MATERIAL RETIRADO ATE 30KM DE DISTANCIA,INCLUSIVE CARGA MANUAL E DESCARGA MECANICA</v>
      </c>
      <c r="C3150" s="749" t="s">
        <v>13930</v>
      </c>
      <c r="D3150" s="749" t="s">
        <v>13938</v>
      </c>
      <c r="E3150" s="749" t="s">
        <v>13932</v>
      </c>
      <c r="I3150" s="749" t="s">
        <v>2478</v>
      </c>
      <c r="J3150" s="749" t="n">
        <v>599.79</v>
      </c>
    </row>
    <row collapsed="false" customFormat="false" customHeight="true" hidden="true" ht="12.75" outlineLevel="0" r="3151">
      <c r="A3151" s="749" t="s">
        <v>13939</v>
      </c>
      <c r="B3151" s="749" t="str">
        <f aca="false">C3151&amp;D3151&amp;E3151&amp;F3151&amp;G3151&amp;H3151</f>
        <v>LIMPEZA MANUAL DE RAMAL DE RALO,COM DIAMETRO MENOR QUE 0,40M,COM TRANSPORTE DO MATERIAL RETIRADO ATE 30KM DE DISTANCIA,INCLUSIVE CARGA MANUAL E DESCARGA MECANICA</v>
      </c>
      <c r="C3151" s="749" t="s">
        <v>13930</v>
      </c>
      <c r="D3151" s="749" t="s">
        <v>13938</v>
      </c>
      <c r="E3151" s="749" t="s">
        <v>13932</v>
      </c>
      <c r="I3151" s="749" t="s">
        <v>2478</v>
      </c>
      <c r="J3151" s="749" t="n">
        <v>528.65</v>
      </c>
    </row>
    <row collapsed="false" customFormat="false" customHeight="true" hidden="true" ht="12.75" outlineLevel="0" r="3152">
      <c r="A3152" s="749" t="s">
        <v>13940</v>
      </c>
      <c r="B3152" s="749" t="str">
        <f aca="false">C3152&amp;D3152&amp;E3152&amp;F3152&amp;G3152&amp;H3152</f>
        <v>LIMPEZA DE CONCRETO APARENTE COM JATO D`AGUA,SOLVENTE E ESCOVA DE PIACAVA</v>
      </c>
      <c r="C3152" s="749" t="s">
        <v>13941</v>
      </c>
      <c r="D3152" s="749" t="s">
        <v>13942</v>
      </c>
      <c r="I3152" s="749" t="s">
        <v>52</v>
      </c>
      <c r="J3152" s="749" t="n">
        <v>6.54</v>
      </c>
    </row>
    <row collapsed="false" customFormat="false" customHeight="true" hidden="true" ht="12.75" outlineLevel="0" r="3153">
      <c r="A3153" s="749" t="s">
        <v>13943</v>
      </c>
      <c r="B3153" s="749" t="str">
        <f aca="false">C3153&amp;D3153&amp;E3153&amp;F3153&amp;G3153&amp;H3153</f>
        <v>LIMPEZA DE CONCRETO APARENTE COM JATO D`AGUA,SOLVENTE E ESCOVA DE PIACAVA</v>
      </c>
      <c r="C3153" s="749" t="s">
        <v>13941</v>
      </c>
      <c r="D3153" s="749" t="s">
        <v>13942</v>
      </c>
      <c r="I3153" s="749" t="s">
        <v>52</v>
      </c>
      <c r="J3153" s="749" t="n">
        <v>6.29</v>
      </c>
    </row>
    <row collapsed="false" customFormat="false" customHeight="true" hidden="true" ht="12.75" outlineLevel="0" r="3154">
      <c r="A3154" s="749" t="s">
        <v>13944</v>
      </c>
      <c r="B3154" s="749" t="str">
        <f aca="false">C3154&amp;D3154&amp;E3154&amp;F3154&amp;G3154&amp;H3154</f>
        <v>LIMPEZA DE SUPERFICIE METALICA,EM PONTES,VIADUTOS OU ESTRUTURAS SEMELHANTES,UTILIZANDO LIXADEIRA E RASPADEIRA,ADMITINDOUMA PRODUCAO MEDIA DE 280,00M2/MES</v>
      </c>
      <c r="C3154" s="749" t="s">
        <v>13945</v>
      </c>
      <c r="D3154" s="749" t="s">
        <v>13946</v>
      </c>
      <c r="E3154" s="749" t="s">
        <v>13947</v>
      </c>
      <c r="I3154" s="749" t="s">
        <v>52</v>
      </c>
      <c r="J3154" s="749" t="n">
        <v>33.28</v>
      </c>
    </row>
    <row collapsed="false" customFormat="false" customHeight="true" hidden="true" ht="12.75" outlineLevel="0" r="3155">
      <c r="A3155" s="749" t="s">
        <v>13948</v>
      </c>
      <c r="B3155" s="749" t="str">
        <f aca="false">C3155&amp;D3155&amp;E3155&amp;F3155&amp;G3155&amp;H3155</f>
        <v>LIMPEZA DE SUPERFICIE METALICA,EM PONTES,VIADUTOS OU ESTRUTURAS SEMELHANTES,UTILIZANDO LIXADEIRA E RASPADEIRA,ADMITINDOUMA PRODUCAO MEDIA DE 280,00M2/MES</v>
      </c>
      <c r="C3155" s="749" t="s">
        <v>13945</v>
      </c>
      <c r="D3155" s="749" t="s">
        <v>13946</v>
      </c>
      <c r="E3155" s="749" t="s">
        <v>13947</v>
      </c>
      <c r="I3155" s="749" t="s">
        <v>52</v>
      </c>
      <c r="J3155" s="749" t="n">
        <v>28.84</v>
      </c>
    </row>
    <row collapsed="false" customFormat="false" customHeight="true" hidden="true" ht="12.75" outlineLevel="0" r="3156">
      <c r="A3156" s="749" t="s">
        <v>13949</v>
      </c>
      <c r="B3156" s="749" t="str">
        <f aca="false">C3156&amp;D3156&amp;E3156&amp;F3156&amp;G3156&amp;H3156</f>
        <v>LIMPEZA DE SUPERFICIE METALICA,EM PONTES,VIADUTOS OU ESTRUTURAS SEMELHANTES,UTILIZANDO LIXADEIRA E RASPADEIRA,ADMITINDOUMA PRODUCAO MEDIA DE 100,00M2/MES</v>
      </c>
      <c r="C3156" s="749" t="s">
        <v>13945</v>
      </c>
      <c r="D3156" s="749" t="s">
        <v>13946</v>
      </c>
      <c r="E3156" s="749" t="s">
        <v>13950</v>
      </c>
      <c r="I3156" s="749" t="s">
        <v>52</v>
      </c>
      <c r="J3156" s="749" t="n">
        <v>93.18</v>
      </c>
    </row>
    <row collapsed="false" customFormat="false" customHeight="true" hidden="true" ht="12.75" outlineLevel="0" r="3157">
      <c r="A3157" s="749" t="s">
        <v>13951</v>
      </c>
      <c r="B3157" s="749" t="str">
        <f aca="false">C3157&amp;D3157&amp;E3157&amp;F3157&amp;G3157&amp;H3157</f>
        <v>LIMPEZA DE SUPERFICIE METALICA,EM PONTES,VIADUTOS OU ESTRUTURAS SEMELHANTES,UTILIZANDO LIXADEIRA E RASPADEIRA,ADMITINDOUMA PRODUCAO MEDIA DE 100,00M2/MES</v>
      </c>
      <c r="C3157" s="749" t="s">
        <v>13945</v>
      </c>
      <c r="D3157" s="749" t="s">
        <v>13946</v>
      </c>
      <c r="E3157" s="749" t="s">
        <v>13950</v>
      </c>
      <c r="I3157" s="749" t="s">
        <v>52</v>
      </c>
      <c r="J3157" s="749" t="n">
        <v>80.75</v>
      </c>
    </row>
    <row collapsed="false" customFormat="false" customHeight="true" hidden="true" ht="12.75" outlineLevel="0" r="3158">
      <c r="A3158" s="749" t="s">
        <v>13952</v>
      </c>
      <c r="B3158" s="749" t="str">
        <f aca="false">C3158&amp;D3158&amp;E3158&amp;F3158&amp;G3158&amp;H3158</f>
        <v>LIMPEZA DE SUPERFICIE METALICA,EM PONTES,VIADUTOS OU ESTRUTURAS SEMELHANTES,UTILIZANDO LIXADEIRA E RASPADEIRA,ADMITINDOUMA PRODUCAO MEDIA DE 180,00M2/MES</v>
      </c>
      <c r="C3158" s="749" t="s">
        <v>13945</v>
      </c>
      <c r="D3158" s="749" t="s">
        <v>13946</v>
      </c>
      <c r="E3158" s="749" t="s">
        <v>13953</v>
      </c>
      <c r="I3158" s="749" t="s">
        <v>52</v>
      </c>
      <c r="J3158" s="749" t="n">
        <v>51.91</v>
      </c>
    </row>
    <row collapsed="false" customFormat="false" customHeight="true" hidden="true" ht="12.75" outlineLevel="0" r="3159">
      <c r="A3159" s="749" t="s">
        <v>13954</v>
      </c>
      <c r="B3159" s="749" t="str">
        <f aca="false">C3159&amp;D3159&amp;E3159&amp;F3159&amp;G3159&amp;H3159</f>
        <v>LIMPEZA DE SUPERFICIE METALICA,EM PONTES,VIADUTOS OU ESTRUTURAS SEMELHANTES,UTILIZANDO LIXADEIRA E RASPADEIRA,ADMITINDOUMA PRODUCAO MEDIA DE 180,00M2/MES</v>
      </c>
      <c r="C3159" s="749" t="s">
        <v>13945</v>
      </c>
      <c r="D3159" s="749" t="s">
        <v>13946</v>
      </c>
      <c r="E3159" s="749" t="s">
        <v>13953</v>
      </c>
      <c r="I3159" s="749" t="s">
        <v>52</v>
      </c>
      <c r="J3159" s="749" t="n">
        <v>44.99</v>
      </c>
    </row>
    <row collapsed="false" customFormat="false" customHeight="true" hidden="true" ht="12.75" outlineLevel="0" r="3160">
      <c r="A3160" s="749" t="s">
        <v>13955</v>
      </c>
      <c r="B3160" s="749" t="str">
        <f aca="false">C3160&amp;D3160&amp;E3160&amp;F3160&amp;G3160&amp;H3160</f>
        <v>LIMPEZA DE SUPERFICIE METALICA,EM PONTES,VIADUTOS OU ESTRUTUTAS SEMELHANTES,UTILIZANDO LIXADEIRA E RASPADEIRA,ADMITINDOUMA PRODUCAO MEDIA DE 350,00M2/MES</v>
      </c>
      <c r="C3160" s="749" t="s">
        <v>13945</v>
      </c>
      <c r="D3160" s="749" t="s">
        <v>13956</v>
      </c>
      <c r="E3160" s="749" t="s">
        <v>13957</v>
      </c>
      <c r="I3160" s="749" t="s">
        <v>52</v>
      </c>
      <c r="J3160" s="749" t="n">
        <v>26.62</v>
      </c>
    </row>
    <row collapsed="false" customFormat="false" customHeight="true" hidden="true" ht="12.75" outlineLevel="0" r="3161">
      <c r="A3161" s="749" t="s">
        <v>13958</v>
      </c>
      <c r="B3161" s="749" t="str">
        <f aca="false">C3161&amp;D3161&amp;E3161&amp;F3161&amp;G3161&amp;H3161</f>
        <v>LIMPEZA DE SUPERFICIE METALICA,EM PONTES,VIADUTOS OU ESTRUTUTAS SEMELHANTES,UTILIZANDO LIXADEIRA E RASPADEIRA,ADMITINDOUMA PRODUCAO MEDIA DE 350,00M2/MES</v>
      </c>
      <c r="C3161" s="749" t="s">
        <v>13945</v>
      </c>
      <c r="D3161" s="749" t="s">
        <v>13956</v>
      </c>
      <c r="E3161" s="749" t="s">
        <v>13957</v>
      </c>
      <c r="I3161" s="749" t="s">
        <v>52</v>
      </c>
      <c r="J3161" s="749" t="n">
        <v>23.07</v>
      </c>
    </row>
    <row collapsed="false" customFormat="false" customHeight="true" hidden="true" ht="12.75" outlineLevel="0" r="3162">
      <c r="A3162" s="749" t="s">
        <v>13959</v>
      </c>
      <c r="B3162" s="749" t="str">
        <f aca="false">C3162&amp;D3162&amp;E3162&amp;F3162&amp;G3162&amp;H3162</f>
        <v>LIMPEZA DE TUNEIS COM JATO D`AGUA,SOLVENTE E ESCOVA DE PIACAVA</v>
      </c>
      <c r="C3162" s="749" t="s">
        <v>13960</v>
      </c>
      <c r="D3162" s="749" t="s">
        <v>13961</v>
      </c>
      <c r="I3162" s="749" t="s">
        <v>52</v>
      </c>
      <c r="J3162" s="749" t="n">
        <v>18.95</v>
      </c>
    </row>
    <row collapsed="false" customFormat="false" customHeight="true" hidden="true" ht="12.75" outlineLevel="0" r="3163">
      <c r="A3163" s="749" t="s">
        <v>13962</v>
      </c>
      <c r="B3163" s="749" t="str">
        <f aca="false">C3163&amp;D3163&amp;E3163&amp;F3163&amp;G3163&amp;H3163</f>
        <v>LIMPEZA DE TUNEIS COM JATO D`AGUA,SOLVENTE E ESCOVA DE PIACAVA</v>
      </c>
      <c r="C3163" s="749" t="s">
        <v>13960</v>
      </c>
      <c r="D3163" s="749" t="s">
        <v>13961</v>
      </c>
      <c r="I3163" s="749" t="s">
        <v>52</v>
      </c>
      <c r="J3163" s="749" t="n">
        <v>18.36</v>
      </c>
    </row>
    <row collapsed="false" customFormat="false" customHeight="true" hidden="true" ht="12.75" outlineLevel="0" r="3164">
      <c r="A3164" s="749" t="s">
        <v>13963</v>
      </c>
      <c r="B3164" s="749" t="str">
        <f aca="false">C3164&amp;D3164&amp;E3164&amp;F3164&amp;G3164&amp;H3164</f>
        <v>DECAPAGEM CUIDADOSA DE ESCULTURAS,PECAS EM ARGAMASSA E/OU FERRO,COM REMOCAO DE SUCESSIVAS CAMADAS DE TINTAS,EXCLUSIVE RETIRADA E TRANSPORTE</v>
      </c>
      <c r="C3164" s="749" t="s">
        <v>13964</v>
      </c>
      <c r="D3164" s="749" t="s">
        <v>13965</v>
      </c>
      <c r="E3164" s="749" t="s">
        <v>13966</v>
      </c>
      <c r="I3164" s="749" t="s">
        <v>52</v>
      </c>
      <c r="J3164" s="749" t="n">
        <v>1311.2</v>
      </c>
    </row>
    <row collapsed="false" customFormat="false" customHeight="true" hidden="true" ht="12.75" outlineLevel="0" r="3165">
      <c r="A3165" s="749" t="s">
        <v>13967</v>
      </c>
      <c r="B3165" s="749" t="str">
        <f aca="false">C3165&amp;D3165&amp;E3165&amp;F3165&amp;G3165&amp;H3165</f>
        <v>DECAPAGEM CUIDADOSA DE ESCULTURAS,PECAS EM ARGAMASSA E/OU FERRO,COM REMOCAO DE SUCESSIVAS CAMADAS DE TINTAS,EXCLUSIVE RETIRADA E TRANSPORTE</v>
      </c>
      <c r="C3165" s="749" t="s">
        <v>13964</v>
      </c>
      <c r="D3165" s="749" t="s">
        <v>13965</v>
      </c>
      <c r="E3165" s="749" t="s">
        <v>13966</v>
      </c>
      <c r="I3165" s="749" t="s">
        <v>52</v>
      </c>
      <c r="J3165" s="749" t="n">
        <v>1147.06</v>
      </c>
    </row>
    <row collapsed="false" customFormat="false" customHeight="true" hidden="true" ht="12.75" outlineLevel="0" r="3166">
      <c r="A3166" s="749" t="s">
        <v>13968</v>
      </c>
      <c r="B3166" s="749" t="str">
        <f aca="false">C3166&amp;D3166&amp;E3166&amp;F3166&amp;G3166&amp;H3166</f>
        <v>LIMPEZA OU PREPARO DE SUPERFICIE DE CONCRETO COM JATO DE AGUA QUENTE COM PRESSAO MINIMA DE 2400LB,SOLVENTE E ESCOVA DE PIACAVA</v>
      </c>
      <c r="C3166" s="749" t="s">
        <v>13969</v>
      </c>
      <c r="D3166" s="749" t="s">
        <v>13970</v>
      </c>
      <c r="E3166" s="749" t="s">
        <v>13971</v>
      </c>
      <c r="I3166" s="749" t="s">
        <v>52</v>
      </c>
      <c r="J3166" s="749" t="n">
        <v>9.53</v>
      </c>
    </row>
    <row collapsed="false" customFormat="false" customHeight="true" hidden="true" ht="12.75" outlineLevel="0" r="3167">
      <c r="A3167" s="749" t="s">
        <v>13972</v>
      </c>
      <c r="B3167" s="749" t="str">
        <f aca="false">C3167&amp;D3167&amp;E3167&amp;F3167&amp;G3167&amp;H3167</f>
        <v>LIMPEZA OU PREPARO DE SUPERFICIE DE CONCRETO COM JATO DE AGUA QUENTE COM PRESSAO MINIMA DE 2400LB,SOLVENTE E ESCOVA DE PIACAVA</v>
      </c>
      <c r="C3167" s="749" t="s">
        <v>13969</v>
      </c>
      <c r="D3167" s="749" t="s">
        <v>13970</v>
      </c>
      <c r="E3167" s="749" t="s">
        <v>13971</v>
      </c>
      <c r="I3167" s="749" t="s">
        <v>52</v>
      </c>
      <c r="J3167" s="749" t="n">
        <v>8.82</v>
      </c>
    </row>
    <row collapsed="false" customFormat="false" customHeight="true" hidden="true" ht="12.75" outlineLevel="0" r="3168">
      <c r="A3168" s="749" t="s">
        <v>13973</v>
      </c>
      <c r="B3168" s="749" t="str">
        <f aca="false">C3168&amp;D3168&amp;E3168&amp;F3168&amp;G3168&amp;H3168</f>
        <v>LIMPEZA OU PREPARO DE SUPERFICIE DE CONCRETO COM JATO DE AGUA PRESSURIZADA OU AR,EM CONDICOES QUE PERMITAM UM RENDIMENTO MEDIO DE 5M2/H</v>
      </c>
      <c r="C3168" s="749" t="s">
        <v>13969</v>
      </c>
      <c r="D3168" s="749" t="s">
        <v>13974</v>
      </c>
      <c r="E3168" s="749" t="s">
        <v>13975</v>
      </c>
      <c r="I3168" s="749" t="s">
        <v>52</v>
      </c>
      <c r="J3168" s="749" t="n">
        <v>28.45</v>
      </c>
    </row>
    <row collapsed="false" customFormat="false" customHeight="true" hidden="true" ht="12.75" outlineLevel="0" r="3169">
      <c r="A3169" s="749" t="s">
        <v>13976</v>
      </c>
      <c r="B3169" s="749" t="str">
        <f aca="false">C3169&amp;D3169&amp;E3169&amp;F3169&amp;G3169&amp;H3169</f>
        <v>LIMPEZA OU PREPARO DE SUPERFICIE DE CONCRETO COM JATO DE AGUA PRESSURIZADA OU AR,EM CONDICOES QUE PERMITAM UM RENDIMENTO MEDIO DE 5M2/H</v>
      </c>
      <c r="C3169" s="749" t="s">
        <v>13969</v>
      </c>
      <c r="D3169" s="749" t="s">
        <v>13974</v>
      </c>
      <c r="E3169" s="749" t="s">
        <v>13975</v>
      </c>
      <c r="I3169" s="749" t="s">
        <v>52</v>
      </c>
      <c r="J3169" s="749" t="n">
        <v>26.42</v>
      </c>
    </row>
    <row collapsed="false" customFormat="false" customHeight="true" hidden="true" ht="12.75" outlineLevel="0" r="3170">
      <c r="A3170" s="749" t="s">
        <v>13977</v>
      </c>
      <c r="B3170" s="749" t="str">
        <f aca="false">C3170&amp;D3170&amp;E3170&amp;F3170&amp;G3170&amp;H3170</f>
        <v>LIMPEZA OU PREPARO DE SUPERFICIE DE CONCRETO COM JATO DE AGUA PRESSURIZADA OU AR,EM CONDICOES QUE PERMITAM UM RENDIMENTO MEDIO DE 15M2/H</v>
      </c>
      <c r="C3170" s="749" t="s">
        <v>13969</v>
      </c>
      <c r="D3170" s="749" t="s">
        <v>13974</v>
      </c>
      <c r="E3170" s="749" t="s">
        <v>13978</v>
      </c>
      <c r="I3170" s="749" t="s">
        <v>52</v>
      </c>
      <c r="J3170" s="749" t="n">
        <v>23.97</v>
      </c>
    </row>
    <row collapsed="false" customFormat="false" customHeight="true" hidden="true" ht="12.75" outlineLevel="0" r="3171">
      <c r="A3171" s="749" t="s">
        <v>13979</v>
      </c>
      <c r="B3171" s="749" t="str">
        <f aca="false">C3171&amp;D3171&amp;E3171&amp;F3171&amp;G3171&amp;H3171</f>
        <v>LIMPEZA OU PREPARO DE SUPERFICIE DE CONCRETO COM JATO DE AGUA PRESSURIZADA OU AR,EM CONDICOES QUE PERMITAM UM RENDIMENTO MEDIO DE 15M2/H</v>
      </c>
      <c r="C3171" s="749" t="s">
        <v>13969</v>
      </c>
      <c r="D3171" s="749" t="s">
        <v>13974</v>
      </c>
      <c r="E3171" s="749" t="s">
        <v>13978</v>
      </c>
      <c r="I3171" s="749" t="s">
        <v>52</v>
      </c>
      <c r="J3171" s="749" t="n">
        <v>21.31</v>
      </c>
    </row>
    <row collapsed="false" customFormat="false" customHeight="true" hidden="true" ht="12.75" outlineLevel="0" r="3172">
      <c r="A3172" s="749" t="s">
        <v>13980</v>
      </c>
      <c r="B3172" s="749" t="str">
        <f aca="false">C3172&amp;D3172&amp;E3172&amp;F3172&amp;G3172&amp;H3172</f>
        <v>LIMPEZA DE SUPERFICIE DE MONUMENTOS HISTORICOS DE ARGAMASSA,FERRO,BRONZE,MARMORE,GRANITO,RESINA,ETC EXCLUSIVE RETIRADA E TRANSPORTE</v>
      </c>
      <c r="C3172" s="749" t="s">
        <v>13981</v>
      </c>
      <c r="D3172" s="749" t="s">
        <v>13982</v>
      </c>
      <c r="E3172" s="749" t="s">
        <v>13983</v>
      </c>
      <c r="I3172" s="749" t="s">
        <v>52</v>
      </c>
      <c r="J3172" s="749" t="n">
        <v>313.13</v>
      </c>
    </row>
    <row collapsed="false" customFormat="false" customHeight="true" hidden="true" ht="12.75" outlineLevel="0" r="3173">
      <c r="A3173" s="749" t="s">
        <v>13984</v>
      </c>
      <c r="B3173" s="749" t="str">
        <f aca="false">C3173&amp;D3173&amp;E3173&amp;F3173&amp;G3173&amp;H3173</f>
        <v>LIMPEZA DE SUPERFICIE DE MONUMENTOS HISTORICOS DE ARGAMASSA,FERRO,BRONZE,MARMORE,GRANITO,RESINA,ETC EXCLUSIVE RETIRADA E TRANSPORTE</v>
      </c>
      <c r="C3173" s="749" t="s">
        <v>13981</v>
      </c>
      <c r="D3173" s="749" t="s">
        <v>13982</v>
      </c>
      <c r="E3173" s="749" t="s">
        <v>13983</v>
      </c>
      <c r="I3173" s="749" t="s">
        <v>52</v>
      </c>
      <c r="J3173" s="749" t="n">
        <v>280.53</v>
      </c>
    </row>
    <row collapsed="false" customFormat="false" customHeight="true" hidden="true" ht="12.75" outlineLevel="0" r="3174">
      <c r="A3174" s="749" t="s">
        <v>13985</v>
      </c>
      <c r="B3174" s="749" t="str">
        <f aca="false">C3174&amp;D3174&amp;E3174&amp;F3174&amp;G3174&amp;H3174</f>
        <v>PARALOID TB 148S PARA PROTECAO DE SUPERFICIE DE MONUMENTOS HISTORICOS.FORNECIMENTO E APLICACAO</v>
      </c>
      <c r="C3174" s="749" t="s">
        <v>13986</v>
      </c>
      <c r="D3174" s="749" t="s">
        <v>13987</v>
      </c>
      <c r="I3174" s="749" t="s">
        <v>52</v>
      </c>
      <c r="J3174" s="749" t="n">
        <v>15.67</v>
      </c>
    </row>
    <row collapsed="false" customFormat="false" customHeight="true" hidden="true" ht="12.75" outlineLevel="0" r="3175">
      <c r="A3175" s="749" t="s">
        <v>13988</v>
      </c>
      <c r="B3175" s="749" t="str">
        <f aca="false">C3175&amp;D3175&amp;E3175&amp;F3175&amp;G3175&amp;H3175</f>
        <v>PARALOID TB 148S PARA PROTECAO DE SUPERFICIE DE MONUMENTOS HISTORICOS.FORNECIMENTO E APLICACAO</v>
      </c>
      <c r="C3175" s="749" t="s">
        <v>13986</v>
      </c>
      <c r="D3175" s="749" t="s">
        <v>13987</v>
      </c>
      <c r="I3175" s="749" t="s">
        <v>52</v>
      </c>
      <c r="J3175" s="749" t="n">
        <v>14.14</v>
      </c>
    </row>
    <row collapsed="false" customFormat="false" customHeight="true" hidden="true" ht="25.5" outlineLevel="0" r="3176">
      <c r="A3176" s="749" t="s">
        <v>13989</v>
      </c>
      <c r="B3176" s="758" t="str">
        <f aca="false">C3176&amp;D3176&amp;E3176&amp;F3176&amp;G3176&amp;H3176</f>
        <v>LIXAMENTO MANUAL PARA LIMPEZA OU PREPARACAO DE ESTRUTURAS METALICAS,UTILIZANDO ESCOVA DE ACO DE 30CM DE CABO,CONSIDERANDO A AREA EFETIVAMENTE LIXADA</v>
      </c>
      <c r="C3176" s="749" t="s">
        <v>13990</v>
      </c>
      <c r="D3176" s="749" t="s">
        <v>13991</v>
      </c>
      <c r="E3176" s="749" t="s">
        <v>13992</v>
      </c>
      <c r="I3176" s="749" t="s">
        <v>52</v>
      </c>
      <c r="J3176" s="749" t="n">
        <v>3.72</v>
      </c>
    </row>
    <row collapsed="false" customFormat="false" customHeight="true" hidden="true" ht="25.5" outlineLevel="0" r="3177">
      <c r="A3177" s="749" t="s">
        <v>13993</v>
      </c>
      <c r="B3177" s="758" t="str">
        <f aca="false">C3177&amp;D3177&amp;E3177&amp;F3177&amp;G3177&amp;H3177</f>
        <v>LIXAMENTO MANUAL PARA LIMPEZA OU PREPARACAO DE ESTRUTURAS METALICAS,UTILIZANDO ESCOVA DE ACO DE 30CM DE CABO,CONSIDERANDO A AREA EFETIVAMENTE LIXADA</v>
      </c>
      <c r="C3177" s="749" t="s">
        <v>13990</v>
      </c>
      <c r="D3177" s="749" t="s">
        <v>13991</v>
      </c>
      <c r="E3177" s="749" t="s">
        <v>13992</v>
      </c>
      <c r="I3177" s="749" t="s">
        <v>52</v>
      </c>
      <c r="J3177" s="749" t="n">
        <v>3.22</v>
      </c>
    </row>
    <row collapsed="false" customFormat="false" customHeight="true" hidden="true" ht="25.5" outlineLevel="0" r="3178">
      <c r="A3178" s="749" t="s">
        <v>13994</v>
      </c>
      <c r="B3178" s="758" t="str">
        <f aca="false">C3178&amp;D3178&amp;E3178&amp;F3178&amp;G3178&amp;H3178</f>
        <v>LIXAMENTO MECANICO PARA LIMPEZA OU PREPARACAO DE ESTRUTURASMETALICAS,UTILIZANDO LIXADEIRA ELETRICA,CONSIDERANDO A AREAEFETIVAMENTE LIXADA</v>
      </c>
      <c r="C3178" s="749" t="s">
        <v>13995</v>
      </c>
      <c r="D3178" s="749" t="s">
        <v>13996</v>
      </c>
      <c r="E3178" s="749" t="s">
        <v>13997</v>
      </c>
      <c r="I3178" s="749" t="s">
        <v>52</v>
      </c>
      <c r="J3178" s="749" t="n">
        <v>2.93</v>
      </c>
    </row>
    <row collapsed="false" customFormat="false" customHeight="true" hidden="true" ht="25.5" outlineLevel="0" r="3179">
      <c r="A3179" s="749" t="s">
        <v>13998</v>
      </c>
      <c r="B3179" s="758" t="str">
        <f aca="false">C3179&amp;D3179&amp;E3179&amp;F3179&amp;G3179&amp;H3179</f>
        <v>LIXAMENTO MECANICO PARA LIMPEZA OU PREPARACAO DE ESTRUTURASMETALICAS,UTILIZANDO LIXADEIRA ELETRICA,CONSIDERANDO A AREAEFETIVAMENTE LIXADA</v>
      </c>
      <c r="C3179" s="749" t="s">
        <v>13995</v>
      </c>
      <c r="D3179" s="749" t="s">
        <v>13996</v>
      </c>
      <c r="E3179" s="749" t="s">
        <v>13997</v>
      </c>
      <c r="I3179" s="749" t="s">
        <v>52</v>
      </c>
      <c r="J3179" s="749" t="n">
        <v>2.6</v>
      </c>
    </row>
    <row collapsed="false" customFormat="false" customHeight="true" hidden="true" ht="12.75" outlineLevel="0" r="3180">
      <c r="A3180" s="749" t="s">
        <v>13999</v>
      </c>
      <c r="B3180" s="749" t="str">
        <f aca="false">C3180&amp;D3180&amp;E3180&amp;F3180&amp;G3180&amp;H3180</f>
        <v>LIMPEZA OU PREPARO DE SUPERFICIE DE PISOS E PAREDES DE CONCRETO COM JATO DE MATERIAL ABRASIVO METALICO,SEGUIDO DE AGUA OU AR,CONDICOES QUE NAO PERMITAM O REAPROVEITAMENTO DO MATERIAL ABRASIVO</v>
      </c>
      <c r="C3180" s="749" t="s">
        <v>14000</v>
      </c>
      <c r="D3180" s="749" t="s">
        <v>14001</v>
      </c>
      <c r="E3180" s="749" t="s">
        <v>14002</v>
      </c>
      <c r="F3180" s="749" t="s">
        <v>14003</v>
      </c>
      <c r="I3180" s="749" t="s">
        <v>52</v>
      </c>
      <c r="J3180" s="749" t="n">
        <v>40.78</v>
      </c>
    </row>
    <row collapsed="false" customFormat="false" customHeight="true" hidden="true" ht="12.75" outlineLevel="0" r="3181">
      <c r="A3181" s="749" t="s">
        <v>14004</v>
      </c>
      <c r="B3181" s="749" t="str">
        <f aca="false">C3181&amp;D3181&amp;E3181&amp;F3181&amp;G3181&amp;H3181</f>
        <v>LIMPEZA OU PREPARO DE SUPERFICIE DE PISOS E PAREDES DE CONCRETO COM JATO DE MATERIAL ABRASIVO METALICO,SEGUIDO DE AGUA OU AR,CONDICOES QUE NAO PERMITAM O REAPROVEITAMENTO DO MATERIAL ABRASIVO</v>
      </c>
      <c r="C3181" s="749" t="s">
        <v>14000</v>
      </c>
      <c r="D3181" s="749" t="s">
        <v>14001</v>
      </c>
      <c r="E3181" s="749" t="s">
        <v>14002</v>
      </c>
      <c r="F3181" s="749" t="s">
        <v>14003</v>
      </c>
      <c r="I3181" s="749" t="s">
        <v>52</v>
      </c>
      <c r="J3181" s="749" t="n">
        <v>40.13</v>
      </c>
    </row>
    <row collapsed="false" customFormat="false" customHeight="true" hidden="true" ht="12.75" outlineLevel="0" r="3182">
      <c r="A3182" s="749" t="s">
        <v>14005</v>
      </c>
      <c r="B3182" s="749" t="str">
        <f aca="false">C3182&amp;D3182&amp;E3182&amp;F3182&amp;G3182&amp;H3182</f>
        <v>LIMPEZA OU PREPARO DE SUPERFICIE DE PISOS E PAREDES DE CONCRETO COM JATO DE MATERIAL ABRASIVO METALICO,SEGUIDO DE AGUA OU AR,EM CONDICOES QUE PERMITAM O REAPROVEITAMENTO DE 50% DEMATERIAL ABRASIVO</v>
      </c>
      <c r="C3182" s="749" t="s">
        <v>14000</v>
      </c>
      <c r="D3182" s="749" t="s">
        <v>14001</v>
      </c>
      <c r="E3182" s="749" t="s">
        <v>14006</v>
      </c>
      <c r="F3182" s="749" t="s">
        <v>14007</v>
      </c>
      <c r="I3182" s="749" t="s">
        <v>52</v>
      </c>
      <c r="J3182" s="749" t="n">
        <v>25.98</v>
      </c>
    </row>
    <row collapsed="false" customFormat="false" customHeight="true" hidden="true" ht="12.75" outlineLevel="0" r="3183">
      <c r="A3183" s="749" t="s">
        <v>14008</v>
      </c>
      <c r="B3183" s="749" t="str">
        <f aca="false">C3183&amp;D3183&amp;E3183&amp;F3183&amp;G3183&amp;H3183</f>
        <v>LIMPEZA OU PREPARO DE SUPERFICIE DE PISOS E PAREDES DE CONCRETO COM JATO DE MATERIAL ABRASIVO METALICO,SEGUIDO DE AGUA OU AR,EM CONDICOES QUE PERMITAM O REAPROVEITAMENTO DE 50% DEMATERIAL ABRASIVO</v>
      </c>
      <c r="C3183" s="749" t="s">
        <v>14000</v>
      </c>
      <c r="D3183" s="749" t="s">
        <v>14001</v>
      </c>
      <c r="E3183" s="749" t="s">
        <v>14006</v>
      </c>
      <c r="F3183" s="749" t="s">
        <v>14007</v>
      </c>
      <c r="I3183" s="749" t="s">
        <v>52</v>
      </c>
      <c r="J3183" s="749" t="n">
        <v>25.32</v>
      </c>
    </row>
    <row collapsed="false" customFormat="false" customHeight="true" hidden="true" ht="12.75" outlineLevel="0" r="3184">
      <c r="A3184" s="749" t="s">
        <v>14009</v>
      </c>
      <c r="B3184" s="749" t="str">
        <f aca="false">C3184&amp;D3184&amp;E3184&amp;F3184&amp;G3184&amp;H3184</f>
        <v>LIMPEZA OU PREPARO DE SUPERFICIE DE PISOS E PAREDES DE FERRO OU ACO COM JATO DE MATERIAL ABRASIVO METALICO,SEGUIDO DE AGUA OU AR,EM CONDICOES QUE NAO PERMITAM O REAPROVEITAMENTO DO MATERIAL ABRASIVO</v>
      </c>
      <c r="C3184" s="749" t="s">
        <v>14010</v>
      </c>
      <c r="D3184" s="749" t="s">
        <v>14011</v>
      </c>
      <c r="E3184" s="749" t="s">
        <v>14012</v>
      </c>
      <c r="F3184" s="749" t="s">
        <v>14013</v>
      </c>
      <c r="I3184" s="749" t="s">
        <v>52</v>
      </c>
      <c r="J3184" s="749" t="n">
        <v>53.72</v>
      </c>
    </row>
    <row collapsed="false" customFormat="false" customHeight="true" hidden="true" ht="12.75" outlineLevel="0" r="3185">
      <c r="A3185" s="749" t="s">
        <v>14014</v>
      </c>
      <c r="B3185" s="749" t="str">
        <f aca="false">C3185&amp;D3185&amp;E3185&amp;F3185&amp;G3185&amp;H3185</f>
        <v>LIMPEZA OU PREPARO DE SUPERFICIE DE PISOS E PAREDES DE FERRO OU ACO COM JATO DE MATERIAL ABRASIVO METALICO,SEGUIDO DE AGUA OU AR,EM CONDICOES QUE NAO PERMITAM O REAPROVEITAMENTO DO MATERIAL ABRASIVO</v>
      </c>
      <c r="C3185" s="749" t="s">
        <v>14010</v>
      </c>
      <c r="D3185" s="749" t="s">
        <v>14011</v>
      </c>
      <c r="E3185" s="749" t="s">
        <v>14012</v>
      </c>
      <c r="F3185" s="749" t="s">
        <v>14013</v>
      </c>
      <c r="I3185" s="749" t="s">
        <v>52</v>
      </c>
      <c r="J3185" s="749" t="n">
        <v>52.89</v>
      </c>
    </row>
    <row collapsed="false" customFormat="false" customHeight="true" hidden="true" ht="12.75" outlineLevel="0" r="3186">
      <c r="A3186" s="749" t="s">
        <v>14015</v>
      </c>
      <c r="B3186" s="749" t="str">
        <f aca="false">C3186&amp;D3186&amp;E3186&amp;F3186&amp;G3186&amp;H3186</f>
        <v>LIMPEZA OU PREPARO DE SUPERFICIE DE PISOS E PAREDES DE FERRO OU ACO COM JATO DE MATERIAL ABRASIVO METALICO,SEGUIDO DE AGUA OU AR,EM CONDICOES QUE PERMITAM O REAPROVEITAMENTO DE 50% DO MATERIAL ABRASIVO</v>
      </c>
      <c r="C3186" s="749" t="s">
        <v>14010</v>
      </c>
      <c r="D3186" s="749" t="s">
        <v>14011</v>
      </c>
      <c r="E3186" s="749" t="s">
        <v>14016</v>
      </c>
      <c r="F3186" s="749" t="s">
        <v>14017</v>
      </c>
      <c r="I3186" s="749" t="s">
        <v>52</v>
      </c>
      <c r="J3186" s="749" t="n">
        <v>33.98</v>
      </c>
    </row>
    <row collapsed="false" customFormat="false" customHeight="true" hidden="true" ht="12.75" outlineLevel="0" r="3187">
      <c r="A3187" s="749" t="s">
        <v>14018</v>
      </c>
      <c r="B3187" s="749" t="str">
        <f aca="false">C3187&amp;D3187&amp;E3187&amp;F3187&amp;G3187&amp;H3187</f>
        <v>LIMPEZA OU PREPARO DE SUPERFICIE DE PISOS E PAREDES DE FERRO OU ACO COM JATO DE MATERIAL ABRASIVO METALICO,SEGUIDO DE AGUA OU AR,EM CONDICOES QUE PERMITAM O REAPROVEITAMENTO DE 50% DO MATERIAL ABRASIVO</v>
      </c>
      <c r="C3187" s="749" t="s">
        <v>14010</v>
      </c>
      <c r="D3187" s="749" t="s">
        <v>14011</v>
      </c>
      <c r="E3187" s="749" t="s">
        <v>14016</v>
      </c>
      <c r="F3187" s="749" t="s">
        <v>14017</v>
      </c>
      <c r="I3187" s="749" t="s">
        <v>52</v>
      </c>
      <c r="J3187" s="749" t="n">
        <v>33.15</v>
      </c>
    </row>
    <row collapsed="false" customFormat="false" customHeight="true" hidden="true" ht="12.75" outlineLevel="0" r="3188">
      <c r="A3188" s="749" t="s">
        <v>14019</v>
      </c>
      <c r="B3188" s="749" t="str">
        <f aca="false">C3188&amp;D3188&amp;E3188&amp;F3188&amp;G3188&amp;H3188</f>
        <v>LIMPEZA OU PREPARO DE SUPERFICIE DE TUBOS E PERFIS DE FERROOU ACO COM JATO DE MATERIAL ABRASIVO METALICO,SEGUIDO DE AGUA OU AR,EM CONDICOES QUE NAO PERMITAM O REAPROVEITAMENTO DOMATERIAL ABRASIVO</v>
      </c>
      <c r="C3188" s="749" t="s">
        <v>14020</v>
      </c>
      <c r="D3188" s="749" t="s">
        <v>14021</v>
      </c>
      <c r="E3188" s="749" t="s">
        <v>14022</v>
      </c>
      <c r="F3188" s="749" t="s">
        <v>14007</v>
      </c>
      <c r="I3188" s="749" t="s">
        <v>52</v>
      </c>
      <c r="J3188" s="749" t="n">
        <v>73.05</v>
      </c>
    </row>
    <row collapsed="false" customFormat="false" customHeight="true" hidden="true" ht="12.75" outlineLevel="0" r="3189">
      <c r="A3189" s="749" t="s">
        <v>14023</v>
      </c>
      <c r="B3189" s="749" t="str">
        <f aca="false">C3189&amp;D3189&amp;E3189&amp;F3189&amp;G3189&amp;H3189</f>
        <v>LIMPEZA OU PREPARO DE SUPERFICIE DE TUBOS E PERFIS DE FERROOU ACO COM JATO DE MATERIAL ABRASIVO METALICO,SEGUIDO DE AGUA OU AR,EM CONDICOES QUE NAO PERMITAM O REAPROVEITAMENTO DOMATERIAL ABRASIVO</v>
      </c>
      <c r="C3189" s="749" t="s">
        <v>14020</v>
      </c>
      <c r="D3189" s="749" t="s">
        <v>14021</v>
      </c>
      <c r="E3189" s="749" t="s">
        <v>14022</v>
      </c>
      <c r="F3189" s="749" t="s">
        <v>14007</v>
      </c>
      <c r="I3189" s="749" t="s">
        <v>52</v>
      </c>
      <c r="J3189" s="749" t="n">
        <v>71.09</v>
      </c>
    </row>
    <row collapsed="false" customFormat="false" customHeight="true" hidden="true" ht="12.75" outlineLevel="0" r="3190">
      <c r="A3190" s="749" t="s">
        <v>14024</v>
      </c>
      <c r="B3190" s="749" t="str">
        <f aca="false">C3190&amp;D3190&amp;E3190&amp;F3190&amp;G3190&amp;H3190</f>
        <v>LIMPEZA OU PREPARO DE SUPERFICIE DE TUBOS E PERFIS DE FERROOU ACO COM JATO DE MATERIAL ABRASIVO METALICO,SEGUIDO DE AGUA OU AR,EM CONDICOES QUE PERMITAM O REAPROVEITAMENTO DE 50%DO MATERIAL ABRASIVO</v>
      </c>
      <c r="C3190" s="749" t="s">
        <v>14020</v>
      </c>
      <c r="D3190" s="749" t="s">
        <v>14021</v>
      </c>
      <c r="E3190" s="749" t="s">
        <v>14025</v>
      </c>
      <c r="F3190" s="749" t="s">
        <v>14026</v>
      </c>
      <c r="I3190" s="749" t="s">
        <v>52</v>
      </c>
      <c r="J3190" s="749" t="n">
        <v>53.31</v>
      </c>
    </row>
    <row collapsed="false" customFormat="false" customHeight="true" hidden="true" ht="12.75" outlineLevel="0" r="3191">
      <c r="A3191" s="749" t="s">
        <v>14027</v>
      </c>
      <c r="B3191" s="749" t="str">
        <f aca="false">C3191&amp;D3191&amp;E3191&amp;F3191&amp;G3191&amp;H3191</f>
        <v>LIMPEZA OU PREPARO DE SUPERFICIE DE TUBOS E PERFIS DE FERROOU ACO COM JATO DE MATERIAL ABRASIVO METALICO,SEGUIDO DE AGUA OU AR,EM CONDICOES QUE PERMITAM O REAPROVEITAMENTO DE 50%DO MATERIAL ABRASIVO</v>
      </c>
      <c r="C3191" s="749" t="s">
        <v>14020</v>
      </c>
      <c r="D3191" s="749" t="s">
        <v>14021</v>
      </c>
      <c r="E3191" s="749" t="s">
        <v>14025</v>
      </c>
      <c r="F3191" s="749" t="s">
        <v>14026</v>
      </c>
      <c r="I3191" s="749" t="s">
        <v>52</v>
      </c>
      <c r="J3191" s="749" t="n">
        <v>51.35</v>
      </c>
    </row>
    <row collapsed="false" customFormat="false" customHeight="true" hidden="true" ht="12.75" outlineLevel="0" r="3192">
      <c r="A3192" s="749" t="s">
        <v>14028</v>
      </c>
      <c r="B3192" s="749" t="str">
        <f aca="false">C3192&amp;D3192&amp;E3192&amp;F3192&amp;G3192&amp;H3192</f>
        <v>REMOCAO DE PICHACAO DE MONUMENTOS HISTORICOS DE ARGAMASSA,FERRO,BRONZE,MARMORE,GRANITO,ACO CORTEN,PINTURA AUTOMOTIVA,RESINA,ETC,EXCLUSIVE RETIRADA E TRANSPORTE</v>
      </c>
      <c r="C3192" s="749" t="s">
        <v>14029</v>
      </c>
      <c r="D3192" s="749" t="s">
        <v>14030</v>
      </c>
      <c r="E3192" s="749" t="s">
        <v>14031</v>
      </c>
      <c r="I3192" s="749" t="s">
        <v>52</v>
      </c>
      <c r="J3192" s="749" t="n">
        <v>310.57</v>
      </c>
    </row>
    <row collapsed="false" customFormat="false" customHeight="true" hidden="true" ht="12.75" outlineLevel="0" r="3193">
      <c r="A3193" s="749" t="s">
        <v>14032</v>
      </c>
      <c r="B3193" s="749" t="str">
        <f aca="false">C3193&amp;D3193&amp;E3193&amp;F3193&amp;G3193&amp;H3193</f>
        <v>REMOCAO DE PICHACAO DE MONUMENTOS HISTORICOS DE ARGAMASSA,FERRO,BRONZE,MARMORE,GRANITO,ACO CORTEN,PINTURA AUTOMOTIVA,RESINA,ETC,EXCLUSIVE RETIRADA E TRANSPORTE</v>
      </c>
      <c r="C3193" s="749" t="s">
        <v>14029</v>
      </c>
      <c r="D3193" s="749" t="s">
        <v>14030</v>
      </c>
      <c r="E3193" s="749" t="s">
        <v>14031</v>
      </c>
      <c r="I3193" s="749" t="s">
        <v>52</v>
      </c>
      <c r="J3193" s="749" t="n">
        <v>278.12</v>
      </c>
    </row>
    <row collapsed="false" customFormat="false" customHeight="true" hidden="true" ht="12.75" outlineLevel="0" r="3194">
      <c r="A3194" s="749" t="s">
        <v>14033</v>
      </c>
      <c r="B3194" s="749" t="str">
        <f aca="false">C3194&amp;D3194&amp;E3194&amp;F3194&amp;G3194&amp;H3194</f>
        <v>ANDAIME DE MADEIRA DE 1ª,ATE 7,00M DE ALTURA,EM PECAS DE 3"X3",1"X9" E 1"X12",CONSIDERANDO-SE O APROVEITAMENTO DA MADEIRA 3 VEZES,INCLUSIVE A DESMONTAGEM E MEDIDO PELO VOLUME ABRANGIDO,EXCLUSIVE PLATAFORMA</v>
      </c>
      <c r="C3194" s="749" t="s">
        <v>14034</v>
      </c>
      <c r="D3194" s="749" t="s">
        <v>14035</v>
      </c>
      <c r="E3194" s="749" t="s">
        <v>14036</v>
      </c>
      <c r="F3194" s="749" t="s">
        <v>14037</v>
      </c>
      <c r="I3194" s="749" t="s">
        <v>2478</v>
      </c>
      <c r="J3194" s="749" t="n">
        <v>25.94</v>
      </c>
    </row>
    <row collapsed="false" customFormat="false" customHeight="true" hidden="true" ht="12.75" outlineLevel="0" r="3195">
      <c r="A3195" s="749" t="s">
        <v>14038</v>
      </c>
      <c r="B3195" s="749" t="str">
        <f aca="false">C3195&amp;D3195&amp;E3195&amp;F3195&amp;G3195&amp;H3195</f>
        <v>ANDAIME DE MADEIRA DE 1ª,ATE 7,00M DE ALTURA,EM PECAS DE 3"X3",1"X9" E 1"X12",CONSIDERANDO-SE O APROVEITAMENTO DA MADEIRA 3 VEZES,INCLUSIVE A DESMONTAGEM E MEDIDO PELO VOLUME ABRANGIDO,EXCLUSIVE PLATAFORMA</v>
      </c>
      <c r="C3195" s="749" t="s">
        <v>14034</v>
      </c>
      <c r="D3195" s="749" t="s">
        <v>14035</v>
      </c>
      <c r="E3195" s="749" t="s">
        <v>14036</v>
      </c>
      <c r="F3195" s="749" t="s">
        <v>14037</v>
      </c>
      <c r="I3195" s="749" t="s">
        <v>2478</v>
      </c>
      <c r="J3195" s="749" t="n">
        <v>23.81</v>
      </c>
    </row>
    <row collapsed="false" customFormat="false" customHeight="true" hidden="true" ht="12.75" outlineLevel="0" r="3196">
      <c r="A3196" s="749" t="s">
        <v>14039</v>
      </c>
      <c r="B3196" s="749" t="str">
        <f aca="false">C3196&amp;D3196&amp;E3196&amp;F3196&amp;G3196&amp;H3196</f>
        <v>ANDAIME DE MADEIRA DE 1ª,ATE 7,00M DE ALTURA,EM PECAS DE 3"X3",1"X9" E 1"X12",CONSIDERANDO-SE O APROVEITAMENTO DA MADEIRA 5 VEZES,INCLUSIVE A DESMONTAGEM E MEDIDO PELO VOLUME ABRANGIDO,EXCLUSIVE PLATAFORMA</v>
      </c>
      <c r="C3196" s="749" t="s">
        <v>14034</v>
      </c>
      <c r="D3196" s="749" t="s">
        <v>14035</v>
      </c>
      <c r="E3196" s="749" t="s">
        <v>14040</v>
      </c>
      <c r="F3196" s="749" t="s">
        <v>14037</v>
      </c>
      <c r="I3196" s="749" t="s">
        <v>2478</v>
      </c>
      <c r="J3196" s="749" t="n">
        <v>22.07</v>
      </c>
    </row>
    <row collapsed="false" customFormat="false" customHeight="true" hidden="true" ht="12.75" outlineLevel="0" r="3197">
      <c r="A3197" s="749" t="s">
        <v>14041</v>
      </c>
      <c r="B3197" s="749" t="str">
        <f aca="false">C3197&amp;D3197&amp;E3197&amp;F3197&amp;G3197&amp;H3197</f>
        <v>ANDAIME DE MADEIRA DE 1ª,ATE 7,00M DE ALTURA,EM PECAS DE 3"X3",1"X9" E 1"X12",CONSIDERANDO-SE O APROVEITAMENTO DA MADEIRA 5 VEZES,INCLUSIVE A DESMONTAGEM E MEDIDO PELO VOLUME ABRANGIDO,EXCLUSIVE PLATAFORMA</v>
      </c>
      <c r="C3197" s="749" t="s">
        <v>14034</v>
      </c>
      <c r="D3197" s="749" t="s">
        <v>14035</v>
      </c>
      <c r="E3197" s="749" t="s">
        <v>14040</v>
      </c>
      <c r="F3197" s="749" t="s">
        <v>14037</v>
      </c>
      <c r="I3197" s="749" t="s">
        <v>2478</v>
      </c>
      <c r="J3197" s="749" t="n">
        <v>19.94</v>
      </c>
    </row>
    <row collapsed="false" customFormat="false" customHeight="true" hidden="true" ht="12.75" outlineLevel="0" r="3198">
      <c r="A3198" s="749" t="s">
        <v>14042</v>
      </c>
      <c r="B3198" s="749" t="str">
        <f aca="false">C3198&amp;D3198&amp;E3198&amp;F3198&amp;G3198&amp;H3198</f>
        <v>ANDAIME DE MADEIRA DE 1ª,DE 7,00 A 14,00M DE ALTURA,EM PECAS DE 3"X3",1"X9" E 1"X12",CONSIDERANDO-SE O APROVEITAMENTO DA MADEIRA 2 VEZES,INCLUSIVE A DESMONTAGEM E MEDIDO PELO VOLUME ABRANGIDO,EXCLUSIVE PLATAFORMA</v>
      </c>
      <c r="C3198" s="749" t="s">
        <v>14043</v>
      </c>
      <c r="D3198" s="749" t="s">
        <v>14044</v>
      </c>
      <c r="E3198" s="749" t="s">
        <v>14045</v>
      </c>
      <c r="F3198" s="749" t="s">
        <v>14046</v>
      </c>
      <c r="I3198" s="749" t="s">
        <v>2478</v>
      </c>
      <c r="J3198" s="749" t="n">
        <v>44.28</v>
      </c>
    </row>
    <row collapsed="false" customFormat="false" customHeight="true" hidden="true" ht="12.75" outlineLevel="0" r="3199">
      <c r="A3199" s="749" t="s">
        <v>14047</v>
      </c>
      <c r="B3199" s="749" t="str">
        <f aca="false">C3199&amp;D3199&amp;E3199&amp;F3199&amp;G3199&amp;H3199</f>
        <v>ANDAIME DE MADEIRA DE 1ª,DE 7,00 A 14,00M DE ALTURA,EM PECAS DE 3"X3",1"X9" E 1"X12",CONSIDERANDO-SE O APROVEITAMENTO DA MADEIRA 2 VEZES,INCLUSIVE A DESMONTAGEM E MEDIDO PELO VOLUME ABRANGIDO,EXCLUSIVE PLATAFORMA</v>
      </c>
      <c r="C3199" s="749" t="s">
        <v>14043</v>
      </c>
      <c r="D3199" s="749" t="s">
        <v>14044</v>
      </c>
      <c r="E3199" s="749" t="s">
        <v>14045</v>
      </c>
      <c r="F3199" s="749" t="s">
        <v>14046</v>
      </c>
      <c r="I3199" s="749" t="s">
        <v>2478</v>
      </c>
      <c r="J3199" s="749" t="n">
        <v>41.67</v>
      </c>
    </row>
    <row collapsed="false" customFormat="false" customHeight="true" hidden="true" ht="12.75" outlineLevel="0" r="3200">
      <c r="A3200" s="749" t="s">
        <v>14048</v>
      </c>
      <c r="B3200" s="749" t="str">
        <f aca="false">C3200&amp;D3200&amp;E3200&amp;F3200&amp;G3200&amp;H3200</f>
        <v>ANDAIME DE TORAS DE EUCALIPTO,COM APROVEITAMENTO DA MADEIRA20 VEZES,PASSARELA DE MADEIRA DE 1ª,COM APROVEITAMENTO DA MADEIRA 5 VEZES,INCLUSIVE A DESMONTAGEM DO ANDAIME E DA PASSARELA</v>
      </c>
      <c r="C3200" s="749" t="s">
        <v>14049</v>
      </c>
      <c r="D3200" s="749" t="s">
        <v>14050</v>
      </c>
      <c r="E3200" s="749" t="s">
        <v>14051</v>
      </c>
      <c r="F3200" s="749" t="s">
        <v>14052</v>
      </c>
      <c r="I3200" s="749" t="s">
        <v>2478</v>
      </c>
      <c r="J3200" s="749" t="n">
        <v>54.11</v>
      </c>
    </row>
    <row collapsed="false" customFormat="false" customHeight="true" hidden="true" ht="12.75" outlineLevel="0" r="3201">
      <c r="A3201" s="749" t="s">
        <v>14053</v>
      </c>
      <c r="B3201" s="749" t="str">
        <f aca="false">C3201&amp;D3201&amp;E3201&amp;F3201&amp;G3201&amp;H3201</f>
        <v>ANDAIME DE TORAS DE EUCALIPTO,COM APROVEITAMENTO DA MADEIRA20 VEZES,PASSARELA DE MADEIRA DE 1ª,COM APROVEITAMENTO DA MADEIRA 5 VEZES,INCLUSIVE A DESMONTAGEM DO ANDAIME E DA PASSARELA</v>
      </c>
      <c r="C3201" s="749" t="s">
        <v>14049</v>
      </c>
      <c r="D3201" s="749" t="s">
        <v>14050</v>
      </c>
      <c r="E3201" s="749" t="s">
        <v>14051</v>
      </c>
      <c r="F3201" s="749" t="s">
        <v>14052</v>
      </c>
      <c r="I3201" s="749" t="s">
        <v>2478</v>
      </c>
      <c r="J3201" s="749" t="n">
        <v>49.03</v>
      </c>
    </row>
    <row collapsed="false" customFormat="false" customHeight="true" hidden="true" ht="12.75" outlineLevel="0" r="3202">
      <c r="A3202" s="749" t="s">
        <v>14054</v>
      </c>
      <c r="B3202" s="749" t="str">
        <f aca="false">C3202&amp;D3202&amp;E3202&amp;F3202&amp;G3202&amp;H3202</f>
        <v>ANDAIME DE TABUADO SOBRE CAVALETES,INCLUSIVE ESTES,EM MADEIRA DE 1ª,COM APROVEITAMENTO DA MADEIRA 20 VEZES,INCLUSIVE MOVIMENTACAO</v>
      </c>
      <c r="C3202" s="749" t="s">
        <v>14055</v>
      </c>
      <c r="D3202" s="749" t="s">
        <v>14056</v>
      </c>
      <c r="E3202" s="749" t="s">
        <v>14057</v>
      </c>
      <c r="I3202" s="749" t="s">
        <v>52</v>
      </c>
      <c r="J3202" s="749" t="n">
        <v>9.42</v>
      </c>
    </row>
    <row collapsed="false" customFormat="false" customHeight="true" hidden="true" ht="12.75" outlineLevel="0" r="3203">
      <c r="A3203" s="749" t="s">
        <v>91</v>
      </c>
      <c r="B3203" s="749" t="str">
        <f aca="false">C3203&amp;D3203&amp;E3203&amp;F3203&amp;G3203&amp;H3203</f>
        <v>ANDAIME DE TABUADO SOBRE CAVALETES,INCLUSIVE ESTES,EM MADEIRA DE 1ª,COM APROVEITAMENTO DA MADEIRA 20 VEZES,INCLUSIVE MOVIMENTACAO</v>
      </c>
      <c r="C3203" s="749" t="s">
        <v>14055</v>
      </c>
      <c r="D3203" s="749" t="s">
        <v>14056</v>
      </c>
      <c r="E3203" s="749" t="s">
        <v>14057</v>
      </c>
      <c r="I3203" s="749" t="s">
        <v>52</v>
      </c>
      <c r="J3203" s="749" t="n">
        <v>8.93</v>
      </c>
    </row>
    <row collapsed="false" customFormat="false" customHeight="true" hidden="true" ht="12.75" outlineLevel="0" r="3204">
      <c r="A3204" s="749" t="s">
        <v>14058</v>
      </c>
      <c r="B3204" s="749" t="str">
        <f aca="false">C3204&amp;D3204&amp;E3204&amp;F3204&amp;G3204&amp;H3204</f>
        <v>ANDAIME DE TABUADO SOBRE CAVALETES,INCLUSIVE ESTES,EM MADEIRA DE 1ª,COM APROVEITAMENTO DA MADEIRA 10 VEZES,INCLUSIVE MOVIMENTACAO</v>
      </c>
      <c r="C3204" s="749" t="s">
        <v>14055</v>
      </c>
      <c r="D3204" s="749" t="s">
        <v>14059</v>
      </c>
      <c r="E3204" s="749" t="s">
        <v>14057</v>
      </c>
      <c r="I3204" s="749" t="s">
        <v>52</v>
      </c>
      <c r="J3204" s="749" t="n">
        <v>15.06</v>
      </c>
    </row>
    <row collapsed="false" customFormat="false" customHeight="true" hidden="true" ht="12.75" outlineLevel="0" r="3205">
      <c r="A3205" s="749" t="s">
        <v>14060</v>
      </c>
      <c r="B3205" s="749" t="str">
        <f aca="false">C3205&amp;D3205&amp;E3205&amp;F3205&amp;G3205&amp;H3205</f>
        <v>ANDAIME DE TABUADO SOBRE CAVALETES,INCLUSIVE ESTES,EM MADEIRA DE 1ª,COM APROVEITAMENTO DA MADEIRA 10 VEZES,INCLUSIVE MOVIMENTACAO</v>
      </c>
      <c r="C3205" s="749" t="s">
        <v>14055</v>
      </c>
      <c r="D3205" s="749" t="s">
        <v>14059</v>
      </c>
      <c r="E3205" s="749" t="s">
        <v>14057</v>
      </c>
      <c r="I3205" s="749" t="s">
        <v>52</v>
      </c>
      <c r="J3205" s="749" t="n">
        <v>14.56</v>
      </c>
    </row>
    <row collapsed="false" customFormat="false" customHeight="true" hidden="true" ht="12.75" outlineLevel="0" r="3206">
      <c r="A3206" s="749" t="s">
        <v>14061</v>
      </c>
      <c r="B3206" s="749" t="str">
        <f aca="false">C3206&amp;D3206&amp;E3206&amp;F3206&amp;G3206&amp;H3206</f>
        <v>ANDAIME DE TABUADO SOBRE CAVALETES,INCLUSIVE ESTES,EM MADEIRA DE 1ª,COM APROVEITAMENTO DA MADEIRA 20 VEZES,INCLUSIVE MOVIMENTACAO PARA PE DIREITO DE 4,00M</v>
      </c>
      <c r="C3206" s="749" t="s">
        <v>14055</v>
      </c>
      <c r="D3206" s="749" t="s">
        <v>14056</v>
      </c>
      <c r="E3206" s="749" t="s">
        <v>14062</v>
      </c>
      <c r="I3206" s="749" t="s">
        <v>52</v>
      </c>
      <c r="J3206" s="749" t="n">
        <v>12.2</v>
      </c>
    </row>
    <row collapsed="false" customFormat="false" customHeight="true" hidden="true" ht="12.75" outlineLevel="0" r="3207">
      <c r="A3207" s="749" t="s">
        <v>14063</v>
      </c>
      <c r="B3207" s="749" t="str">
        <f aca="false">C3207&amp;D3207&amp;E3207&amp;F3207&amp;G3207&amp;H3207</f>
        <v>ANDAIME DE TABUADO SOBRE CAVALETES,INCLUSIVE ESTES,EM MADEIRA DE 1ª,COM APROVEITAMENTO DA MADEIRA 20 VEZES,INCLUSIVE MOVIMENTACAO PARA PE DIREITO DE 4,00M</v>
      </c>
      <c r="C3207" s="749" t="s">
        <v>14055</v>
      </c>
      <c r="D3207" s="749" t="s">
        <v>14056</v>
      </c>
      <c r="E3207" s="749" t="s">
        <v>14062</v>
      </c>
      <c r="I3207" s="749" t="s">
        <v>52</v>
      </c>
      <c r="J3207" s="749" t="n">
        <v>11.66</v>
      </c>
    </row>
    <row collapsed="false" customFormat="false" customHeight="true" hidden="true" ht="12.75" outlineLevel="0" r="3208">
      <c r="A3208" s="749" t="s">
        <v>14064</v>
      </c>
      <c r="B3208" s="749" t="str">
        <f aca="false">C3208&amp;D3208&amp;E3208&amp;F3208&amp;G3208&amp;H3208</f>
        <v>PLATAFORMA OU PASSARELA DE MADEIRA DE 1ª,CONSIDERANDO-SE APROVEITAMENTO DA  MADEIRA 20 VEZES,EXCLUSIVE ANDAIME OU OUTROSUPORTE E MOVIMENTACAO(VIDE ITEM 05.008.0008)</v>
      </c>
      <c r="C3208" s="749" t="s">
        <v>14065</v>
      </c>
      <c r="D3208" s="749" t="s">
        <v>14066</v>
      </c>
      <c r="E3208" s="749" t="s">
        <v>14067</v>
      </c>
      <c r="I3208" s="749" t="s">
        <v>52</v>
      </c>
      <c r="J3208" s="749" t="n">
        <v>2.51</v>
      </c>
    </row>
    <row collapsed="false" customFormat="false" customHeight="true" hidden="true" ht="12.75" outlineLevel="0" r="3209">
      <c r="A3209" s="749" t="s">
        <v>14068</v>
      </c>
      <c r="B3209" s="749" t="str">
        <f aca="false">C3209&amp;D3209&amp;E3209&amp;F3209&amp;G3209&amp;H3209</f>
        <v>PLATAFORMA OU PASSARELA DE MADEIRA DE 1ª,CONSIDERANDO-SE APROVEITAMENTO DA  MADEIRA 20 VEZES,EXCLUSIVE ANDAIME OU OUTROSUPORTE E MOVIMENTACAO(VIDE ITEM 05.008.0008)</v>
      </c>
      <c r="C3209" s="749" t="s">
        <v>14065</v>
      </c>
      <c r="D3209" s="749" t="s">
        <v>14066</v>
      </c>
      <c r="E3209" s="749" t="s">
        <v>14067</v>
      </c>
      <c r="I3209" s="749" t="s">
        <v>52</v>
      </c>
      <c r="J3209" s="749" t="n">
        <v>2.51</v>
      </c>
    </row>
    <row collapsed="false" customFormat="false" customHeight="true" hidden="true" ht="12.75" outlineLevel="0" r="3210">
      <c r="A3210" s="749" t="s">
        <v>14069</v>
      </c>
      <c r="B3210" s="749" t="str">
        <f aca="false">C3210&amp;D3210&amp;E3210&amp;F3210&amp;G3210&amp;H3210</f>
        <v>PLATAFORMA OU PASSARELA DE MADEIRA DE 1ª,CONSIDERANDO-SE APROVEITAMENTO DA MADEIRA 40 VEZES,EXCLUSIVE ANDAIME OU OUTRO SUPORTE E MOVIMENTACAO(VIDE ITEM 05.008.0008)</v>
      </c>
      <c r="C3210" s="749" t="s">
        <v>14065</v>
      </c>
      <c r="D3210" s="749" t="s">
        <v>14070</v>
      </c>
      <c r="E3210" s="749" t="s">
        <v>14071</v>
      </c>
      <c r="I3210" s="749" t="s">
        <v>52</v>
      </c>
      <c r="J3210" s="749" t="n">
        <v>1.25</v>
      </c>
    </row>
    <row collapsed="false" customFormat="false" customHeight="true" hidden="true" ht="12.75" outlineLevel="0" r="3211">
      <c r="A3211" s="749" t="s">
        <v>14072</v>
      </c>
      <c r="B3211" s="749" t="str">
        <f aca="false">C3211&amp;D3211&amp;E3211&amp;F3211&amp;G3211&amp;H3211</f>
        <v>PLATAFORMA OU PASSARELA DE MADEIRA DE 1ª,CONSIDERANDO-SE APROVEITAMENTO DA MADEIRA 40 VEZES,EXCLUSIVE ANDAIME OU OUTRO SUPORTE E MOVIMENTACAO(VIDE ITEM 05.008.0008)</v>
      </c>
      <c r="C3211" s="749" t="s">
        <v>14065</v>
      </c>
      <c r="D3211" s="749" t="s">
        <v>14070</v>
      </c>
      <c r="E3211" s="749" t="s">
        <v>14071</v>
      </c>
      <c r="I3211" s="749" t="s">
        <v>52</v>
      </c>
      <c r="J3211" s="749" t="n">
        <v>1.25</v>
      </c>
    </row>
    <row collapsed="false" customFormat="false" customHeight="true" hidden="true" ht="12.75" outlineLevel="0" r="3212">
      <c r="A3212" s="749" t="s">
        <v>14073</v>
      </c>
      <c r="B3212" s="749" t="str">
        <f aca="false">C3212&amp;D3212&amp;E3212&amp;F3212&amp;G3212&amp;H3212</f>
        <v>PLATAFORMA OU PASSARELA DE MADEIRA DE 1ª,CONSIDERANDO-SE APROVEITAMENTO DA MADEIRA 60 VEZES,EXCLUSIVE ANDAIME OU OUTRO SUPORTE E MOVIMENTACAO (VIDE ITEM 05.008.0008)</v>
      </c>
      <c r="C3212" s="749" t="s">
        <v>14065</v>
      </c>
      <c r="D3212" s="749" t="s">
        <v>14074</v>
      </c>
      <c r="E3212" s="749" t="s">
        <v>14075</v>
      </c>
      <c r="I3212" s="749" t="s">
        <v>52</v>
      </c>
      <c r="J3212" s="749" t="n">
        <v>0.83</v>
      </c>
    </row>
    <row collapsed="false" customFormat="false" customHeight="true" hidden="true" ht="12.75" outlineLevel="0" r="3213">
      <c r="A3213" s="749" t="s">
        <v>14076</v>
      </c>
      <c r="B3213" s="749" t="str">
        <f aca="false">C3213&amp;D3213&amp;E3213&amp;F3213&amp;G3213&amp;H3213</f>
        <v>PLATAFORMA OU PASSARELA DE MADEIRA DE 1ª,CONSIDERANDO-SE APROVEITAMENTO DA MADEIRA 60 VEZES,EXCLUSIVE ANDAIME OU OUTRO SUPORTE E MOVIMENTACAO (VIDE ITEM 05.008.0008)</v>
      </c>
      <c r="C3213" s="749" t="s">
        <v>14065</v>
      </c>
      <c r="D3213" s="749" t="s">
        <v>14074</v>
      </c>
      <c r="E3213" s="749" t="s">
        <v>14075</v>
      </c>
      <c r="I3213" s="749" t="s">
        <v>52</v>
      </c>
      <c r="J3213" s="749" t="n">
        <v>0.83</v>
      </c>
    </row>
    <row collapsed="false" customFormat="false" customHeight="true" hidden="true" ht="12.75" outlineLevel="0" r="3214">
      <c r="A3214" s="749" t="s">
        <v>14077</v>
      </c>
      <c r="B3214" s="749" t="str">
        <f aca="false">C3214&amp;D3214&amp;E3214&amp;F3214&amp;G3214&amp;H3214</f>
        <v>PLATAFORMA OU PASSARELA DE MADEIRA DE 1ª,CONSIDERANDO-SE APROVEITAMENTO DA MADEIRA 80 VEZES,EXCLUSIVE ANDAIME OU OUTRO SUPORTE E MOVIMENTACAO(VIDE ITEM 05.008.0008)</v>
      </c>
      <c r="C3214" s="749" t="s">
        <v>14065</v>
      </c>
      <c r="D3214" s="749" t="s">
        <v>14078</v>
      </c>
      <c r="E3214" s="749" t="s">
        <v>14071</v>
      </c>
      <c r="I3214" s="749" t="s">
        <v>52</v>
      </c>
      <c r="J3214" s="749" t="n">
        <v>0.62</v>
      </c>
    </row>
    <row collapsed="false" customFormat="false" customHeight="true" hidden="true" ht="12.75" outlineLevel="0" r="3215">
      <c r="A3215" s="749" t="s">
        <v>14079</v>
      </c>
      <c r="B3215" s="749" t="str">
        <f aca="false">C3215&amp;D3215&amp;E3215&amp;F3215&amp;G3215&amp;H3215</f>
        <v>PLATAFORMA OU PASSARELA DE MADEIRA DE 1ª,CONSIDERANDO-SE APROVEITAMENTO DA MADEIRA 80 VEZES,EXCLUSIVE ANDAIME OU OUTRO SUPORTE E MOVIMENTACAO(VIDE ITEM 05.008.0008)</v>
      </c>
      <c r="C3215" s="749" t="s">
        <v>14065</v>
      </c>
      <c r="D3215" s="749" t="s">
        <v>14078</v>
      </c>
      <c r="E3215" s="749" t="s">
        <v>14071</v>
      </c>
      <c r="I3215" s="749" t="s">
        <v>52</v>
      </c>
      <c r="J3215" s="749" t="n">
        <v>0.62</v>
      </c>
    </row>
    <row collapsed="false" customFormat="false" customHeight="true" hidden="true" ht="12.75" outlineLevel="0" r="3216">
      <c r="A3216" s="749" t="s">
        <v>14080</v>
      </c>
      <c r="B3216" s="749" t="str">
        <f aca="false">C3216&amp;D3216&amp;E3216&amp;F3216&amp;G3216&amp;H3216</f>
        <v>ESCADA DE MADEIRA DE 3ª EXECUTADA SOBRE TERRENO COM INCLINACAO MEDIA ATE 45°,COM 0,80M DE LARGURA,CONSIDERANDO 30% DE APROVEITAMENTO DA MADEIRA,EXCLUSIVE ANCORAGEM</v>
      </c>
      <c r="C3216" s="749" t="s">
        <v>14081</v>
      </c>
      <c r="D3216" s="749" t="s">
        <v>14082</v>
      </c>
      <c r="E3216" s="749" t="s">
        <v>14083</v>
      </c>
      <c r="I3216" s="749" t="s">
        <v>236</v>
      </c>
      <c r="J3216" s="749" t="n">
        <v>65.82</v>
      </c>
    </row>
    <row collapsed="false" customFormat="false" customHeight="true" hidden="true" ht="12.75" outlineLevel="0" r="3217">
      <c r="A3217" s="749" t="s">
        <v>14084</v>
      </c>
      <c r="B3217" s="749" t="str">
        <f aca="false">C3217&amp;D3217&amp;E3217&amp;F3217&amp;G3217&amp;H3217</f>
        <v>ESCADA DE MADEIRA DE 3ª EXECUTADA SOBRE TERRENO COM INCLINACAO MEDIA ATE 45°,COM 0,80M DE LARGURA,CONSIDERANDO 30% DE APROVEITAMENTO DA MADEIRA,EXCLUSIVE ANCORAGEM</v>
      </c>
      <c r="C3217" s="749" t="s">
        <v>14081</v>
      </c>
      <c r="D3217" s="749" t="s">
        <v>14082</v>
      </c>
      <c r="E3217" s="749" t="s">
        <v>14083</v>
      </c>
      <c r="I3217" s="749" t="s">
        <v>236</v>
      </c>
      <c r="J3217" s="749" t="n">
        <v>59.57</v>
      </c>
    </row>
    <row collapsed="false" customFormat="false" customHeight="true" hidden="true" ht="12.75" outlineLevel="0" r="3218">
      <c r="A3218" s="749" t="s">
        <v>14085</v>
      </c>
      <c r="B3218" s="749" t="str">
        <f aca="false">C3218&amp;D3218&amp;E3218&amp;F3218&amp;G3218&amp;H3218</f>
        <v>ESCADA DE MADEIRA DE 3ª EXECUTADA SOBRE TERRENO COM INCLINACAO MEDIA SUPERIOR A 45°,COM 0,80M DE LARGURA,CONSIDERANDO 30% DE APROVEITAMENTO DA MADEIRA,EXCLUSIVE ANCORAGEM</v>
      </c>
      <c r="C3218" s="749" t="s">
        <v>14081</v>
      </c>
      <c r="D3218" s="749" t="s">
        <v>14086</v>
      </c>
      <c r="E3218" s="749" t="s">
        <v>14087</v>
      </c>
      <c r="I3218" s="749" t="s">
        <v>236</v>
      </c>
      <c r="J3218" s="749" t="n">
        <v>112.65</v>
      </c>
    </row>
    <row collapsed="false" customFormat="false" customHeight="true" hidden="true" ht="12.75" outlineLevel="0" r="3219">
      <c r="A3219" s="749" t="s">
        <v>14088</v>
      </c>
      <c r="B3219" s="749" t="str">
        <f aca="false">C3219&amp;D3219&amp;E3219&amp;F3219&amp;G3219&amp;H3219</f>
        <v>ESCADA DE MADEIRA DE 3ª EXECUTADA SOBRE TERRENO COM INCLINACAO MEDIA SUPERIOR A 45°,COM 0,80M DE LARGURA,CONSIDERANDO 30% DE APROVEITAMENTO DA MADEIRA,EXCLUSIVE ANCORAGEM</v>
      </c>
      <c r="C3219" s="749" t="s">
        <v>14081</v>
      </c>
      <c r="D3219" s="749" t="s">
        <v>14086</v>
      </c>
      <c r="E3219" s="749" t="s">
        <v>14087</v>
      </c>
      <c r="I3219" s="749" t="s">
        <v>236</v>
      </c>
      <c r="J3219" s="749" t="n">
        <v>100.14</v>
      </c>
    </row>
    <row collapsed="false" customFormat="false" customHeight="true" hidden="true" ht="12.75" outlineLevel="0" r="3220">
      <c r="A3220" s="749" t="s">
        <v>14089</v>
      </c>
      <c r="B3220" s="749" t="str">
        <f aca="false">C3220&amp;D3220&amp;E3220&amp;F3220&amp;G3220&amp;H3220</f>
        <v>TORRE PARA GUINCHO,COM PRUMOS DE MADEIRA DE LEI,PRANCHA DE 1,50X1,60M,INCLUSIVE FORNECIMENTO DO CABO,MONTAGEM E DESMONTAGEM DA TORRE E DO GUINCHO,EXCLUSIVE FORNECIMENTO DO GUINCHO(VIDE ITEM 19.004.0061)</v>
      </c>
      <c r="C3220" s="749" t="s">
        <v>14090</v>
      </c>
      <c r="D3220" s="749" t="s">
        <v>14091</v>
      </c>
      <c r="E3220" s="749" t="s">
        <v>14092</v>
      </c>
      <c r="F3220" s="749" t="s">
        <v>14093</v>
      </c>
      <c r="I3220" s="749" t="s">
        <v>236</v>
      </c>
      <c r="J3220" s="749" t="n">
        <v>472.76</v>
      </c>
    </row>
    <row collapsed="false" customFormat="false" customHeight="true" hidden="true" ht="12.75" outlineLevel="0" r="3221">
      <c r="A3221" s="749" t="s">
        <v>14094</v>
      </c>
      <c r="B3221" s="749" t="str">
        <f aca="false">C3221&amp;D3221&amp;E3221&amp;F3221&amp;G3221&amp;H3221</f>
        <v>TORRE PARA GUINCHO,COM PRUMOS DE MADEIRA DE LEI,PRANCHA DE 1,50X1,60M,INCLUSIVE FORNECIMENTO DO CABO,MONTAGEM E DESMONTAGEM DA TORRE E DO GUINCHO,EXCLUSIVE FORNECIMENTO DO GUINCHO(VIDE ITEM 19.004.0061)</v>
      </c>
      <c r="C3221" s="749" t="s">
        <v>14090</v>
      </c>
      <c r="D3221" s="749" t="s">
        <v>14091</v>
      </c>
      <c r="E3221" s="749" t="s">
        <v>14092</v>
      </c>
      <c r="F3221" s="749" t="s">
        <v>14093</v>
      </c>
      <c r="I3221" s="749" t="s">
        <v>236</v>
      </c>
      <c r="J3221" s="749" t="n">
        <v>434.85</v>
      </c>
    </row>
    <row collapsed="false" customFormat="false" customHeight="true" hidden="true" ht="12.75" outlineLevel="0" r="3222">
      <c r="A3222" s="749" t="s">
        <v>14095</v>
      </c>
      <c r="B3222" s="749" t="str">
        <f aca="false">C3222&amp;D3222&amp;E3222&amp;F3222&amp;G3222&amp;H3222</f>
        <v>ANDAIME SUSPENSO DE MADEIRA,PENDENTE DA ESTRUTURA POR CABOSDE ACO DE 3/8",INCLUSIVE PLATAFORMA DE MADEIRA E PERFURACAODA LAJE DE CONCRETO,MONTAGEM E DESMONTAGEM</v>
      </c>
      <c r="C3222" s="749" t="s">
        <v>14096</v>
      </c>
      <c r="D3222" s="749" t="s">
        <v>14097</v>
      </c>
      <c r="E3222" s="749" t="s">
        <v>14098</v>
      </c>
      <c r="I3222" s="749" t="s">
        <v>52</v>
      </c>
      <c r="J3222" s="749" t="n">
        <v>87.34</v>
      </c>
    </row>
    <row collapsed="false" customFormat="false" customHeight="true" hidden="true" ht="12.75" outlineLevel="0" r="3223">
      <c r="A3223" s="749" t="s">
        <v>14099</v>
      </c>
      <c r="B3223" s="749" t="str">
        <f aca="false">C3223&amp;D3223&amp;E3223&amp;F3223&amp;G3223&amp;H3223</f>
        <v>ANDAIME SUSPENSO DE MADEIRA,PENDENTE DA ESTRUTURA POR CABOSDE ACO DE 3/8",INCLUSIVE PLATAFORMA DE MADEIRA E PERFURACAODA LAJE DE CONCRETO,MONTAGEM E DESMONTAGEM</v>
      </c>
      <c r="C3223" s="749" t="s">
        <v>14096</v>
      </c>
      <c r="D3223" s="749" t="s">
        <v>14097</v>
      </c>
      <c r="E3223" s="749" t="s">
        <v>14098</v>
      </c>
      <c r="I3223" s="749" t="s">
        <v>52</v>
      </c>
      <c r="J3223" s="749" t="n">
        <v>83.4</v>
      </c>
    </row>
    <row collapsed="false" customFormat="false" customHeight="true" hidden="true" ht="12.75" outlineLevel="0" r="3224">
      <c r="A3224" s="749" t="s">
        <v>14100</v>
      </c>
      <c r="B3224" s="749" t="str">
        <f aca="false">C3224&amp;D3224&amp;E3224&amp;F3224&amp;G3224&amp;H3224</f>
        <v>ANDAIME SUSPENSO DE MADEIRA,PENDENTE DA ESTRUTURA POR CABOSDE ACO DE 3/8",INCLUSIVE PLATAFORMA DE MADEIRA E PERFURACAODA LAJE DE CONCRETO,COM UTILIZACAO DAS TABUAS 2 VEZES,TORAS E CABOS 4 VEZES,MONTAGEM E DESMONTAGEM 1 VEZ</v>
      </c>
      <c r="C3224" s="749" t="s">
        <v>14096</v>
      </c>
      <c r="D3224" s="749" t="s">
        <v>14097</v>
      </c>
      <c r="E3224" s="749" t="s">
        <v>14101</v>
      </c>
      <c r="F3224" s="749" t="s">
        <v>14102</v>
      </c>
      <c r="I3224" s="749" t="s">
        <v>52</v>
      </c>
      <c r="J3224" s="749" t="n">
        <v>53.12</v>
      </c>
    </row>
    <row collapsed="false" customFormat="false" customHeight="true" hidden="true" ht="12.75" outlineLevel="0" r="3225">
      <c r="A3225" s="749" t="s">
        <v>14103</v>
      </c>
      <c r="B3225" s="749" t="str">
        <f aca="false">C3225&amp;D3225&amp;E3225&amp;F3225&amp;G3225&amp;H3225</f>
        <v>ANDAIME SUSPENSO DE MADEIRA,PENDENTE DA ESTRUTURA POR CABOSDE ACO DE 3/8",INCLUSIVE PLATAFORMA DE MADEIRA E PERFURACAODA LAJE DE CONCRETO,COM UTILIZACAO DAS TABUAS 2 VEZES,TORAS E CABOS 4 VEZES,MONTAGEM E DESMONTAGEM 1 VEZ</v>
      </c>
      <c r="C3225" s="749" t="s">
        <v>14096</v>
      </c>
      <c r="D3225" s="749" t="s">
        <v>14097</v>
      </c>
      <c r="E3225" s="749" t="s">
        <v>14101</v>
      </c>
      <c r="F3225" s="749" t="s">
        <v>14102</v>
      </c>
      <c r="I3225" s="749" t="s">
        <v>52</v>
      </c>
      <c r="J3225" s="749" t="n">
        <v>49.18</v>
      </c>
    </row>
    <row collapsed="false" customFormat="false" customHeight="true" hidden="true" ht="12.75" outlineLevel="0" r="3226">
      <c r="A3226" s="749" t="s">
        <v>14104</v>
      </c>
      <c r="B3226" s="749" t="str">
        <f aca="false">C3226&amp;D3226&amp;E3226&amp;F3226&amp;G3226&amp;H3226</f>
        <v>ANDAIME SUSPENSO DE MADEIRA,PENDENTE DA ESTRUTURA POR CABOSDE ACO DE 3/8",INCLUSIVE PLATAFORMA DE MADEIRA E PERFURACAODA LAJE DE CONCRETO,COM UTILIZACAO DAS TABUAS 3 VEZES,TORAS E CABOS 6 VEZES,MONTAGEM E DESMONTAGEM 1 VEZ</v>
      </c>
      <c r="C3226" s="749" t="s">
        <v>14096</v>
      </c>
      <c r="D3226" s="749" t="s">
        <v>14097</v>
      </c>
      <c r="E3226" s="749" t="s">
        <v>14105</v>
      </c>
      <c r="F3226" s="749" t="s">
        <v>14106</v>
      </c>
      <c r="I3226" s="749" t="s">
        <v>52</v>
      </c>
      <c r="J3226" s="749" t="n">
        <v>47.36</v>
      </c>
    </row>
    <row collapsed="false" customFormat="false" customHeight="true" hidden="true" ht="12.75" outlineLevel="0" r="3227">
      <c r="A3227" s="749" t="s">
        <v>14107</v>
      </c>
      <c r="B3227" s="749" t="str">
        <f aca="false">C3227&amp;D3227&amp;E3227&amp;F3227&amp;G3227&amp;H3227</f>
        <v>ANDAIME SUSPENSO DE MADEIRA,PENDENTE DA ESTRUTURA POR CABOSDE ACO DE 3/8",INCLUSIVE PLATAFORMA DE MADEIRA E PERFURACAODA LAJE DE CONCRETO,COM UTILIZACAO DAS TABUAS 3 VEZES,TORAS E CABOS 6 VEZES,MONTAGEM E DESMONTAGEM 1 VEZ</v>
      </c>
      <c r="C3227" s="749" t="s">
        <v>14096</v>
      </c>
      <c r="D3227" s="749" t="s">
        <v>14097</v>
      </c>
      <c r="E3227" s="749" t="s">
        <v>14105</v>
      </c>
      <c r="F3227" s="749" t="s">
        <v>14106</v>
      </c>
      <c r="I3227" s="749" t="s">
        <v>52</v>
      </c>
      <c r="J3227" s="749" t="n">
        <v>43.42</v>
      </c>
    </row>
    <row collapsed="false" customFormat="false" customHeight="true" hidden="true" ht="12.75" outlineLevel="0" r="3228">
      <c r="A3228" s="749" t="s">
        <v>14108</v>
      </c>
      <c r="B3228" s="749" t="str">
        <f aca="false">C3228&amp;D3228&amp;E3228&amp;F3228&amp;G3228&amp;H3228</f>
        <v>ANDAIME SUSPENSO DE MADEIRA,PENDENTE DA ESTRUTURA POR CABOSDE ACO DE 3/8",INCLUSIVE PLATAFORMA DE MADEIRA E PERFURACAODA LAJE DE CONCRETO,COM UTILIZACAO DAS TABUAS 4 VEZES,TORAS E CABOS 8 VEZES,MONTAGEM E DESMONTAGEM 1 VEZ</v>
      </c>
      <c r="C3228" s="749" t="s">
        <v>14096</v>
      </c>
      <c r="D3228" s="749" t="s">
        <v>14097</v>
      </c>
      <c r="E3228" s="749" t="s">
        <v>14109</v>
      </c>
      <c r="F3228" s="749" t="s">
        <v>14110</v>
      </c>
      <c r="I3228" s="749" t="s">
        <v>52</v>
      </c>
      <c r="J3228" s="749" t="n">
        <v>44.5</v>
      </c>
    </row>
    <row collapsed="false" customFormat="false" customHeight="true" hidden="true" ht="12.75" outlineLevel="0" r="3229">
      <c r="A3229" s="749" t="s">
        <v>14111</v>
      </c>
      <c r="B3229" s="749" t="str">
        <f aca="false">C3229&amp;D3229&amp;E3229&amp;F3229&amp;G3229&amp;H3229</f>
        <v>ANDAIME SUSPENSO DE MADEIRA,PENDENTE DA ESTRUTURA POR CABOSDE ACO DE 3/8",INCLUSIVE PLATAFORMA DE MADEIRA E PERFURACAODA LAJE DE CONCRETO,COM UTILIZACAO DAS TABUAS 4 VEZES,TORAS E CABOS 8 VEZES,MONTAGEM E DESMONTAGEM 1 VEZ</v>
      </c>
      <c r="C3229" s="749" t="s">
        <v>14096</v>
      </c>
      <c r="D3229" s="749" t="s">
        <v>14097</v>
      </c>
      <c r="E3229" s="749" t="s">
        <v>14109</v>
      </c>
      <c r="F3229" s="749" t="s">
        <v>14110</v>
      </c>
      <c r="I3229" s="749" t="s">
        <v>52</v>
      </c>
      <c r="J3229" s="749" t="n">
        <v>40.57</v>
      </c>
    </row>
    <row collapsed="false" customFormat="false" customHeight="true" hidden="true" ht="12.75" outlineLevel="0" r="3230">
      <c r="A3230" s="749" t="s">
        <v>14112</v>
      </c>
      <c r="B3230" s="749" t="str">
        <f aca="false">C3230&amp;D3230&amp;E3230&amp;F3230&amp;G3230&amp;H3230</f>
        <v>TELA SOLTA DE POLIPROPILENO PARA PROTECAO DE FACHADAS AMARRADA SOMENTE NOS EXTREMOS.FORNECIMENTO E COLOCACAO</v>
      </c>
      <c r="C3230" s="749" t="s">
        <v>14113</v>
      </c>
      <c r="D3230" s="749" t="s">
        <v>14114</v>
      </c>
      <c r="I3230" s="749" t="s">
        <v>52</v>
      </c>
      <c r="J3230" s="749" t="n">
        <v>4.98</v>
      </c>
    </row>
    <row collapsed="false" customFormat="false" customHeight="true" hidden="true" ht="12.75" outlineLevel="0" r="3231">
      <c r="A3231" s="749" t="s">
        <v>14115</v>
      </c>
      <c r="B3231" s="749" t="str">
        <f aca="false">C3231&amp;D3231&amp;E3231&amp;F3231&amp;G3231&amp;H3231</f>
        <v>TELA SOLTA DE POLIPROPILENO PARA PROTECAO DE FACHADAS AMARRADA SOMENTE NOS EXTREMOS.FORNECIMENTO E COLOCACAO</v>
      </c>
      <c r="C3231" s="749" t="s">
        <v>14113</v>
      </c>
      <c r="D3231" s="749" t="s">
        <v>14114</v>
      </c>
      <c r="I3231" s="749" t="s">
        <v>52</v>
      </c>
      <c r="J3231" s="749" t="n">
        <v>4.59</v>
      </c>
    </row>
    <row collapsed="false" customFormat="false" customHeight="true" hidden="true" ht="12.75" outlineLevel="0" r="3232">
      <c r="A3232" s="749" t="s">
        <v>14116</v>
      </c>
      <c r="B3232" s="749" t="str">
        <f aca="false">C3232&amp;D3232&amp;E3232&amp;F3232&amp;G3232&amp;H3232</f>
        <v>TELA DE POLIPROPILENO PARA PROTECAO DE FACHADAS,AMARRADA EMANDAIME,EXCLUSIVE ESTE.FORNECIMENTO E COLOCACAO</v>
      </c>
      <c r="C3232" s="749" t="s">
        <v>14117</v>
      </c>
      <c r="D3232" s="749" t="s">
        <v>14118</v>
      </c>
      <c r="I3232" s="749" t="s">
        <v>52</v>
      </c>
      <c r="J3232" s="749" t="n">
        <v>16.62</v>
      </c>
    </row>
    <row collapsed="false" customFormat="false" customHeight="true" hidden="true" ht="12.75" outlineLevel="0" r="3233">
      <c r="A3233" s="749" t="s">
        <v>14119</v>
      </c>
      <c r="B3233" s="749" t="str">
        <f aca="false">C3233&amp;D3233&amp;E3233&amp;F3233&amp;G3233&amp;H3233</f>
        <v>TELA DE POLIPROPILENO PARA PROTECAO DE FACHADAS,AMARRADA EMANDAIME,EXCLUSIVE ESTE.FORNECIMENTO E COLOCACAO</v>
      </c>
      <c r="C3233" s="749" t="s">
        <v>14117</v>
      </c>
      <c r="D3233" s="749" t="s">
        <v>14118</v>
      </c>
      <c r="I3233" s="749" t="s">
        <v>52</v>
      </c>
      <c r="J3233" s="749" t="n">
        <v>15.14</v>
      </c>
    </row>
    <row collapsed="false" customFormat="false" customHeight="true" hidden="true" ht="12.75" outlineLevel="0" r="3234">
      <c r="A3234" s="749" t="s">
        <v>14120</v>
      </c>
      <c r="B3234" s="749" t="str">
        <f aca="false">C3234&amp;D3234&amp;E3234&amp;F3234&amp;G3234&amp;H3234</f>
        <v>TELA METALICA FIO Nº12,MALHA 3X3CM,PARA PROTECAO DE FACHADAS,AMARRADA EM ANDAIME,EXCLUSIVE ESTE.FORNECIMENTO E COLOCACAO</v>
      </c>
      <c r="C3234" s="749" t="s">
        <v>14121</v>
      </c>
      <c r="D3234" s="749" t="s">
        <v>14122</v>
      </c>
      <c r="I3234" s="749" t="s">
        <v>52</v>
      </c>
      <c r="J3234" s="749" t="n">
        <v>111.56</v>
      </c>
    </row>
    <row collapsed="false" customFormat="false" customHeight="true" hidden="true" ht="12.75" outlineLevel="0" r="3235">
      <c r="A3235" s="749" t="s">
        <v>14123</v>
      </c>
      <c r="B3235" s="749" t="str">
        <f aca="false">C3235&amp;D3235&amp;E3235&amp;F3235&amp;G3235&amp;H3235</f>
        <v>TELA METALICA FIO Nº12,MALHA 3X3CM,PARA PROTECAO DE FACHADAS,AMARRADA EM ANDAIME,EXCLUSIVE ESTE.FORNECIMENTO E COLOCACAO</v>
      </c>
      <c r="C3235" s="749" t="s">
        <v>14121</v>
      </c>
      <c r="D3235" s="749" t="s">
        <v>14122</v>
      </c>
      <c r="I3235" s="749" t="s">
        <v>52</v>
      </c>
      <c r="J3235" s="749" t="n">
        <v>105.55</v>
      </c>
    </row>
    <row collapsed="false" customFormat="false" customHeight="true" hidden="true" ht="12.75" outlineLevel="0" r="3236">
      <c r="A3236" s="749" t="s">
        <v>14124</v>
      </c>
      <c r="B3236" s="749" t="str">
        <f aca="false">C3236&amp;D3236&amp;E3236&amp;F3236&amp;G3236&amp;H3236</f>
        <v>PLATAFORMA DE PROTECAO A TRANSEUNTES(PARA-LIXO),EM MADEIRA DE 1ª,EM PECAS DE 3"X6" E 1"X12",COM 2,00M DE LARGURA,COM APROVEITAMENTO DA MADEIRA 2 VEZES,INCLUSIVE A DESMONTAGEM E RETIRADA DA MADEIRA</v>
      </c>
      <c r="C3236" s="749" t="s">
        <v>14125</v>
      </c>
      <c r="D3236" s="749" t="s">
        <v>14126</v>
      </c>
      <c r="E3236" s="749" t="s">
        <v>14127</v>
      </c>
      <c r="F3236" s="749" t="s">
        <v>14128</v>
      </c>
      <c r="I3236" s="749" t="s">
        <v>236</v>
      </c>
      <c r="J3236" s="749" t="n">
        <v>150.21</v>
      </c>
    </row>
    <row collapsed="false" customFormat="false" customHeight="true" hidden="true" ht="12.75" outlineLevel="0" r="3237">
      <c r="A3237" s="749" t="s">
        <v>14129</v>
      </c>
      <c r="B3237" s="749" t="str">
        <f aca="false">C3237&amp;D3237&amp;E3237&amp;F3237&amp;G3237&amp;H3237</f>
        <v>PLATAFORMA DE PROTECAO A TRANSEUNTES(PARA-LIXO),EM MADEIRA DE 1ª,EM PECAS DE 3"X6" E 1"X12",COM 2,00M DE LARGURA,COM APROVEITAMENTO DA MADEIRA 2 VEZES,INCLUSIVE A DESMONTAGEM E RETIRADA DA MADEIRA</v>
      </c>
      <c r="C3237" s="749" t="s">
        <v>14125</v>
      </c>
      <c r="D3237" s="749" t="s">
        <v>14126</v>
      </c>
      <c r="E3237" s="749" t="s">
        <v>14127</v>
      </c>
      <c r="F3237" s="749" t="s">
        <v>14128</v>
      </c>
      <c r="I3237" s="749" t="s">
        <v>236</v>
      </c>
      <c r="J3237" s="749" t="n">
        <v>137.65</v>
      </c>
    </row>
    <row collapsed="false" customFormat="false" customHeight="true" hidden="true" ht="12.75" outlineLevel="0" r="3238">
      <c r="A3238" s="749" t="s">
        <v>14130</v>
      </c>
      <c r="B3238" s="749" t="str">
        <f aca="false">C3238&amp;D3238&amp;E3238&amp;F3238&amp;G3238&amp;H3238</f>
        <v>ALUGUEL DE ANDAIME COM ELEMENTOS TUBULARES(FACHADEIRO)SOBRESAPATAS FIXAS,CONSIDERANDO-SE A AREA DA PROJECAO VERTICAL DO ANDAIME E PAGO PELO TEMPO NECESSARIO A SUA UTILIZACAO,EXCLUSIVE TRANSPORTE DOS ELEMENTOS DO ANDAIME ATE A OBRA,PLATAFORMA OU PASSARELA DE PINHO,MONTAGEM E DESMONTAGEM DOS ANDAIMES</v>
      </c>
      <c r="C3238" s="749" t="s">
        <v>14131</v>
      </c>
      <c r="D3238" s="749" t="s">
        <v>14132</v>
      </c>
      <c r="E3238" s="749" t="s">
        <v>14133</v>
      </c>
      <c r="F3238" s="749" t="s">
        <v>14134</v>
      </c>
      <c r="G3238" s="749" t="s">
        <v>14135</v>
      </c>
      <c r="I3238" s="749" t="s">
        <v>11486</v>
      </c>
      <c r="J3238" s="749" t="n">
        <v>4</v>
      </c>
    </row>
    <row collapsed="false" customFormat="false" customHeight="true" hidden="true" ht="12.75" outlineLevel="0" r="3239">
      <c r="A3239" s="749" t="s">
        <v>93</v>
      </c>
      <c r="B3239" s="749" t="str">
        <f aca="false">C3239&amp;D3239&amp;E3239&amp;F3239&amp;G3239&amp;H3239</f>
        <v>ALUGUEL DE ANDAIME COM ELEMENTOS TUBULARES(FACHADEIRO)SOBRESAPATAS FIXAS,CONSIDERANDO-SE A AREA DA PROJECAO VERTICAL DO ANDAIME E PAGO PELO TEMPO NECESSARIO A SUA UTILIZACAO,EXCLUSIVE TRANSPORTE DOS ELEMENTOS DO ANDAIME ATE A OBRA,PLATAFORMA OU PASSARELA DE PINHO,MONTAGEM E DESMONTAGEM DOS ANDAIMES</v>
      </c>
      <c r="C3239" s="749" t="s">
        <v>14131</v>
      </c>
      <c r="D3239" s="749" t="s">
        <v>14132</v>
      </c>
      <c r="E3239" s="749" t="s">
        <v>14133</v>
      </c>
      <c r="F3239" s="749" t="s">
        <v>14134</v>
      </c>
      <c r="G3239" s="749" t="s">
        <v>14135</v>
      </c>
      <c r="I3239" s="749" t="s">
        <v>11486</v>
      </c>
      <c r="J3239" s="749" t="n">
        <v>4</v>
      </c>
    </row>
    <row collapsed="false" customFormat="false" customHeight="true" hidden="true" ht="12.75" outlineLevel="0" r="3240">
      <c r="A3240" s="749" t="s">
        <v>14136</v>
      </c>
      <c r="B3240" s="749" t="str">
        <f aca="false">C3240&amp;D3240&amp;E3240&amp;F3240&amp;G3240&amp;H3240</f>
        <v>ALUGUEL DE TORRE-ANDAIME TUBULAR SOBRE RODIZIOS,EXCLUSIVE ALUGUEL DOS RODIZIOS,TRANSPORTE DOS ELEMENTOS DA TORRE,PLATAFORMA OU PASSARELA DE PINHO,MONTAGEM E DESMONTAGEM</v>
      </c>
      <c r="C3240" s="749" t="s">
        <v>14137</v>
      </c>
      <c r="D3240" s="749" t="s">
        <v>14138</v>
      </c>
      <c r="E3240" s="749" t="s">
        <v>14139</v>
      </c>
      <c r="I3240" s="749" t="s">
        <v>14140</v>
      </c>
      <c r="J3240" s="749" t="n">
        <v>8</v>
      </c>
    </row>
    <row collapsed="false" customFormat="false" customHeight="true" hidden="true" ht="12.75" outlineLevel="0" r="3241">
      <c r="A3241" s="749" t="s">
        <v>14141</v>
      </c>
      <c r="B3241" s="749" t="str">
        <f aca="false">C3241&amp;D3241&amp;E3241&amp;F3241&amp;G3241&amp;H3241</f>
        <v>ALUGUEL DE TORRE-ANDAIME TUBULAR SOBRE RODIZIOS,EXCLUSIVE ALUGUEL DOS RODIZIOS,TRANSPORTE DOS ELEMENTOS DA TORRE,PLATAFORMA OU PASSARELA DE PINHO,MONTAGEM E DESMONTAGEM</v>
      </c>
      <c r="C3241" s="749" t="s">
        <v>14137</v>
      </c>
      <c r="D3241" s="749" t="s">
        <v>14138</v>
      </c>
      <c r="E3241" s="749" t="s">
        <v>14139</v>
      </c>
      <c r="I3241" s="749" t="s">
        <v>14140</v>
      </c>
      <c r="J3241" s="749" t="n">
        <v>8</v>
      </c>
    </row>
    <row collapsed="false" customFormat="false" customHeight="true" hidden="true" ht="12.75" outlineLevel="0" r="3242">
      <c r="A3242" s="749" t="s">
        <v>14142</v>
      </c>
      <c r="B3242" s="749" t="str">
        <f aca="false">C3242&amp;D3242&amp;E3242&amp;F3242&amp;G3242&amp;H3242</f>
        <v>LOCACAO DE ELEVADOR PARA OBRA,PARA TRANSPORTE VERTICAL DE CARGAS OU PESSOAS,COM TORRE DE 25,00M DE ALTURA,SENDO 16,00M DE EDIFICACAO E 9,00M DE MODULO DE SEGURANCA,SISTEMA CREMALHEIRA 1 CABINE SIMPLES,CAPACIDADE EM TORNO DE 18 PESSOAS,E 1500KG DE CARGA,COM 4 PARADAS,INCLUSIVE OPERADOR</v>
      </c>
      <c r="C3242" s="749" t="s">
        <v>14143</v>
      </c>
      <c r="D3242" s="749" t="s">
        <v>14144</v>
      </c>
      <c r="E3242" s="749" t="s">
        <v>14145</v>
      </c>
      <c r="F3242" s="749" t="s">
        <v>14146</v>
      </c>
      <c r="G3242" s="749" t="s">
        <v>14147</v>
      </c>
      <c r="I3242" s="749" t="s">
        <v>11291</v>
      </c>
      <c r="J3242" s="749" t="n">
        <v>9317.92</v>
      </c>
    </row>
    <row collapsed="false" customFormat="false" customHeight="true" hidden="true" ht="12.75" outlineLevel="0" r="3243">
      <c r="A3243" s="749" t="s">
        <v>14148</v>
      </c>
      <c r="B3243" s="749" t="str">
        <f aca="false">C3243&amp;D3243&amp;E3243&amp;F3243&amp;G3243&amp;H3243</f>
        <v>LOCACAO DE ELEVADOR PARA OBRA,PARA TRANSPORTE VERTICAL DE CARGAS OU PESSOAS,COM TORRE DE 25,00M DE ALTURA,SENDO 16,00M DE EDIFICACAO E 9,00M DE MODULO DE SEGURANCA,SISTEMA CREMALHEIRA 1 CABINE SIMPLES,CAPACIDADE EM TORNO DE 18 PESSOAS,E 1500KG DE CARGA,COM 4 PARADAS,INCLUSIVE OPERADOR</v>
      </c>
      <c r="C3243" s="749" t="s">
        <v>14143</v>
      </c>
      <c r="D3243" s="749" t="s">
        <v>14144</v>
      </c>
      <c r="E3243" s="749" t="s">
        <v>14145</v>
      </c>
      <c r="F3243" s="749" t="s">
        <v>14146</v>
      </c>
      <c r="G3243" s="749" t="s">
        <v>14147</v>
      </c>
      <c r="I3243" s="749" t="s">
        <v>11291</v>
      </c>
      <c r="J3243" s="749" t="n">
        <v>8775.89</v>
      </c>
    </row>
    <row collapsed="false" customFormat="false" customHeight="true" hidden="true" ht="12.75" outlineLevel="0" r="3244">
      <c r="A3244" s="749" t="s">
        <v>14149</v>
      </c>
      <c r="B3244" s="749" t="str">
        <f aca="false">C3244&amp;D3244&amp;E3244&amp;F3244&amp;G3244&amp;H3244</f>
        <v>ALUGUEL DE RODIZIOS DE FERRO,PARA TORRE TUBULAR.CUSTO PARA 4 RODIZIOS</v>
      </c>
      <c r="C3244" s="749" t="s">
        <v>14150</v>
      </c>
      <c r="D3244" s="749" t="s">
        <v>14151</v>
      </c>
      <c r="I3244" s="749" t="s">
        <v>11291</v>
      </c>
      <c r="J3244" s="749" t="n">
        <v>62.4</v>
      </c>
    </row>
    <row collapsed="false" customFormat="false" customHeight="true" hidden="true" ht="12.75" outlineLevel="0" r="3245">
      <c r="A3245" s="749" t="s">
        <v>14152</v>
      </c>
      <c r="B3245" s="749" t="str">
        <f aca="false">C3245&amp;D3245&amp;E3245&amp;F3245&amp;G3245&amp;H3245</f>
        <v>ALUGUEL DE RODIZIOS DE FERRO,PARA TORRE TUBULAR.CUSTO PARA 4 RODIZIOS</v>
      </c>
      <c r="C3245" s="749" t="s">
        <v>14150</v>
      </c>
      <c r="D3245" s="749" t="s">
        <v>14151</v>
      </c>
      <c r="I3245" s="749" t="s">
        <v>11291</v>
      </c>
      <c r="J3245" s="749" t="n">
        <v>62.4</v>
      </c>
    </row>
    <row collapsed="false" customFormat="false" customHeight="true" hidden="true" ht="12.75" outlineLevel="0" r="3246">
      <c r="A3246" s="749" t="s">
        <v>14153</v>
      </c>
      <c r="B3246" s="749" t="str">
        <f aca="false">C3246&amp;D3246&amp;E3246&amp;F3246&amp;G3246&amp;H3246</f>
        <v>ALUGUEL DE RODIZIOS DE BORRACHA,PARA TORRE TUBULAR.CUSTO PARA 4 RODIZIOS</v>
      </c>
      <c r="C3246" s="749" t="s">
        <v>14154</v>
      </c>
      <c r="D3246" s="749" t="s">
        <v>14155</v>
      </c>
      <c r="I3246" s="749" t="s">
        <v>11291</v>
      </c>
      <c r="J3246" s="749" t="n">
        <v>86.4</v>
      </c>
    </row>
    <row collapsed="false" customFormat="false" customHeight="true" hidden="true" ht="12.75" outlineLevel="0" r="3247">
      <c r="A3247" s="749" t="s">
        <v>14156</v>
      </c>
      <c r="B3247" s="749" t="str">
        <f aca="false">C3247&amp;D3247&amp;E3247&amp;F3247&amp;G3247&amp;H3247</f>
        <v>ALUGUEL DE RODIZIOS DE BORRACHA,PARA TORRE TUBULAR.CUSTO PARA 4 RODIZIOS</v>
      </c>
      <c r="C3247" s="749" t="s">
        <v>14154</v>
      </c>
      <c r="D3247" s="749" t="s">
        <v>14155</v>
      </c>
      <c r="I3247" s="749" t="s">
        <v>11291</v>
      </c>
      <c r="J3247" s="749" t="n">
        <v>86.4</v>
      </c>
    </row>
    <row collapsed="false" customFormat="false" customHeight="true" hidden="true" ht="12.75" outlineLevel="0" r="3248">
      <c r="A3248" s="749" t="s">
        <v>14157</v>
      </c>
      <c r="B3248" s="749" t="str">
        <f aca="false">C3248&amp;D3248&amp;E3248&amp;F3248&amp;G3248&amp;H3248</f>
        <v>ALUGUEL DE ANDAIME SUSPENSO PESADO PARA SERVICOS DE REVESTIMENTOS,COM 2,00M DE EXTENSAO,CONSTITUIDO POR 4 GUINCHOS,CABOS COM 30,00M,TELA PROTETORA E DEMAIS MATERIAIS NECESSARIOS AFIXACAO E OPERACAO DO ANDAIME,EXCLUSIVE TRANSPORTE DO ANDAIME ATE A OBRA,PLATAFORMA,MONTAGEM E DESMONTAGEM E MOVIMENTACAO VERTICAL</v>
      </c>
      <c r="C3248" s="749" t="s">
        <v>14158</v>
      </c>
      <c r="D3248" s="749" t="s">
        <v>14159</v>
      </c>
      <c r="E3248" s="749" t="s">
        <v>14160</v>
      </c>
      <c r="F3248" s="749" t="s">
        <v>14161</v>
      </c>
      <c r="G3248" s="749" t="s">
        <v>14162</v>
      </c>
      <c r="H3248" s="749" t="s">
        <v>14163</v>
      </c>
      <c r="I3248" s="749" t="s">
        <v>11291</v>
      </c>
      <c r="J3248" s="749" t="n">
        <v>133.62</v>
      </c>
    </row>
    <row collapsed="false" customFormat="false" customHeight="true" hidden="true" ht="12.75" outlineLevel="0" r="3249">
      <c r="A3249" s="749" t="s">
        <v>14164</v>
      </c>
      <c r="B3249" s="749" t="str">
        <f aca="false">C3249&amp;D3249&amp;E3249&amp;F3249&amp;G3249&amp;H3249</f>
        <v>ALUGUEL DE ANDAIME SUSPENSO PESADO PARA SERVICOS DE REVESTIMENTOS,COM 2,00M DE EXTENSAO,CONSTITUIDO POR 4 GUINCHOS,CABOS COM 30,00M,TELA PROTETORA E DEMAIS MATERIAIS NECESSARIOS AFIXACAO E OPERACAO DO ANDAIME,EXCLUSIVE TRANSPORTE DO ANDAIME ATE A OBRA,PLATAFORMA,MONTAGEM E DESMONTAGEM E MOVIMENTACAO VERTICAL</v>
      </c>
      <c r="C3249" s="749" t="s">
        <v>14158</v>
      </c>
      <c r="D3249" s="749" t="s">
        <v>14159</v>
      </c>
      <c r="E3249" s="749" t="s">
        <v>14160</v>
      </c>
      <c r="F3249" s="749" t="s">
        <v>14161</v>
      </c>
      <c r="G3249" s="749" t="s">
        <v>14162</v>
      </c>
      <c r="H3249" s="749" t="s">
        <v>14163</v>
      </c>
      <c r="I3249" s="749" t="s">
        <v>11291</v>
      </c>
      <c r="J3249" s="749" t="n">
        <v>133.62</v>
      </c>
    </row>
    <row collapsed="false" customFormat="false" customHeight="true" hidden="true" ht="12.75" outlineLevel="0" r="3250">
      <c r="A3250" s="749" t="s">
        <v>14165</v>
      </c>
      <c r="B3250" s="749" t="str">
        <f aca="false">C3250&amp;D3250&amp;E3250&amp;F3250&amp;G3250&amp;H3250</f>
        <v>ALUGUEL DE ANDAIME SUSPENSO TIPO LEVE,PARA SERVICOS DE PINTURA,COM 3,00M DE EXTENSAO,CONSTITUIDO POR 2 GUINCHOS,CABOS COM 45,00M,TELA PROTETORA,PLATAFORMA E DEMAIS MATERIAIS NECESSARIAS A FIXACAO E OPERACAO DO ANDAIME,EXCLUSIVE TRANSPORTE DO ANDAIME ATE A OBRA,MONTAGEM E DESMONTAGEM E MOVIMENTACAO VERTICAL</v>
      </c>
      <c r="C3250" s="749" t="s">
        <v>14166</v>
      </c>
      <c r="D3250" s="749" t="s">
        <v>14167</v>
      </c>
      <c r="E3250" s="749" t="s">
        <v>14168</v>
      </c>
      <c r="F3250" s="749" t="s">
        <v>14169</v>
      </c>
      <c r="G3250" s="749" t="s">
        <v>14170</v>
      </c>
      <c r="H3250" s="749" t="s">
        <v>14171</v>
      </c>
      <c r="I3250" s="749" t="s">
        <v>11291</v>
      </c>
      <c r="J3250" s="749" t="n">
        <v>294</v>
      </c>
    </row>
    <row collapsed="false" customFormat="false" customHeight="true" hidden="true" ht="12.75" outlineLevel="0" r="3251">
      <c r="A3251" s="749" t="s">
        <v>14172</v>
      </c>
      <c r="B3251" s="749" t="str">
        <f aca="false">C3251&amp;D3251&amp;E3251&amp;F3251&amp;G3251&amp;H3251</f>
        <v>ALUGUEL DE ANDAIME SUSPENSO TIPO LEVE,PARA SERVICOS DE PINTURA,COM 3,00M DE EXTENSAO,CONSTITUIDO POR 2 GUINCHOS,CABOS COM 45,00M,TELA PROTETORA,PLATAFORMA E DEMAIS MATERIAIS NECESSARIAS A FIXACAO E OPERACAO DO ANDAIME,EXCLUSIVE TRANSPORTE DO ANDAIME ATE A OBRA,MONTAGEM E DESMONTAGEM E MOVIMENTACAO VERTICAL</v>
      </c>
      <c r="C3251" s="749" t="s">
        <v>14166</v>
      </c>
      <c r="D3251" s="749" t="s">
        <v>14167</v>
      </c>
      <c r="E3251" s="749" t="s">
        <v>14168</v>
      </c>
      <c r="F3251" s="749" t="s">
        <v>14169</v>
      </c>
      <c r="G3251" s="749" t="s">
        <v>14170</v>
      </c>
      <c r="H3251" s="749" t="s">
        <v>14171</v>
      </c>
      <c r="I3251" s="749" t="s">
        <v>11291</v>
      </c>
      <c r="J3251" s="749" t="n">
        <v>294</v>
      </c>
    </row>
    <row collapsed="false" customFormat="false" customHeight="true" hidden="true" ht="12.75" outlineLevel="0" r="3252">
      <c r="A3252" s="749" t="s">
        <v>14173</v>
      </c>
      <c r="B3252" s="749" t="str">
        <f aca="false">C3252&amp;D3252&amp;E3252&amp;F3252&amp;G3252&amp;H3252</f>
        <v>ALUGUEL DE PASSARELA METALICA,PERFURADA,PARA ANDAIME METALICO TUBULAR,INCLUSIVE TRANSPORTE,CARGA E DESCARGA,EXCLUSIVE ANDAIME TUBULAR E MOVIMENTACAO (VIDE ITEM 05.008.0008)</v>
      </c>
      <c r="C3252" s="749" t="s">
        <v>14174</v>
      </c>
      <c r="D3252" s="749" t="s">
        <v>14175</v>
      </c>
      <c r="E3252" s="749" t="s">
        <v>14176</v>
      </c>
      <c r="I3252" s="749" t="s">
        <v>11486</v>
      </c>
      <c r="J3252" s="749" t="n">
        <v>21.78</v>
      </c>
    </row>
    <row collapsed="false" customFormat="false" customHeight="true" hidden="true" ht="12.75" outlineLevel="0" r="3253">
      <c r="A3253" s="749" t="s">
        <v>14177</v>
      </c>
      <c r="B3253" s="749" t="str">
        <f aca="false">C3253&amp;D3253&amp;E3253&amp;F3253&amp;G3253&amp;H3253</f>
        <v>ALUGUEL DE PASSARELA METALICA,PERFURADA,PARA ANDAIME METALICO TUBULAR,INCLUSIVE TRANSPORTE,CARGA E DESCARGA,EXCLUSIVE ANDAIME TUBULAR E MOVIMENTACAO (VIDE ITEM 05.008.0008)</v>
      </c>
      <c r="C3253" s="749" t="s">
        <v>14174</v>
      </c>
      <c r="D3253" s="749" t="s">
        <v>14175</v>
      </c>
      <c r="E3253" s="749" t="s">
        <v>14176</v>
      </c>
      <c r="I3253" s="749" t="s">
        <v>11486</v>
      </c>
      <c r="J3253" s="749" t="n">
        <v>21.78</v>
      </c>
    </row>
    <row collapsed="false" customFormat="false" customHeight="true" hidden="true" ht="12.75" outlineLevel="0" r="3254">
      <c r="A3254" s="749" t="s">
        <v>14178</v>
      </c>
      <c r="B3254" s="749" t="str">
        <f aca="false">C3254&amp;D3254&amp;E3254&amp;F3254&amp;G3254&amp;H3254</f>
        <v>ALUGUEL DE BALANCIN INDIVIDUAL(CADEIRINHA),INCLUSIVE KIT DESEGURANCA COMPLETO,EXCLUSIVE MONTAGEM E DESMONTAGEM</v>
      </c>
      <c r="C3254" s="749" t="s">
        <v>14179</v>
      </c>
      <c r="D3254" s="749" t="s">
        <v>14180</v>
      </c>
      <c r="I3254" s="749" t="s">
        <v>11291</v>
      </c>
      <c r="J3254" s="749" t="n">
        <v>265.32</v>
      </c>
    </row>
    <row collapsed="false" customFormat="false" customHeight="true" hidden="true" ht="12.75" outlineLevel="0" r="3255">
      <c r="A3255" s="749" t="s">
        <v>14181</v>
      </c>
      <c r="B3255" s="749" t="str">
        <f aca="false">C3255&amp;D3255&amp;E3255&amp;F3255&amp;G3255&amp;H3255</f>
        <v>ALUGUEL DE BALANCIN INDIVIDUAL(CADEIRINHA),INCLUSIVE KIT DESEGURANCA COMPLETO,EXCLUSIVE MONTAGEM E DESMONTAGEM</v>
      </c>
      <c r="C3255" s="749" t="s">
        <v>14179</v>
      </c>
      <c r="D3255" s="749" t="s">
        <v>14180</v>
      </c>
      <c r="I3255" s="749" t="s">
        <v>11291</v>
      </c>
      <c r="J3255" s="749" t="n">
        <v>265.32</v>
      </c>
    </row>
    <row collapsed="false" customFormat="false" customHeight="true" hidden="true" ht="12.75" outlineLevel="0" r="3256">
      <c r="A3256" s="749" t="s">
        <v>14182</v>
      </c>
      <c r="B3256" s="749" t="str">
        <f aca="false">C3256&amp;D3256&amp;E3256&amp;F3256&amp;G3256&amp;H3256</f>
        <v>MONTAGEM E DESMONTAGEM DE ANDAIME COM ELEMENTOS TUBULARES,CONSIDERANDO-SE A AREA VERTICAL RECOBERTA</v>
      </c>
      <c r="C3256" s="749" t="s">
        <v>14183</v>
      </c>
      <c r="D3256" s="749" t="s">
        <v>14184</v>
      </c>
      <c r="I3256" s="749" t="s">
        <v>52</v>
      </c>
      <c r="J3256" s="749" t="n">
        <v>5.96</v>
      </c>
    </row>
    <row collapsed="false" customFormat="false" customHeight="true" hidden="true" ht="12.75" outlineLevel="0" r="3257">
      <c r="A3257" s="749" t="s">
        <v>14185</v>
      </c>
      <c r="B3257" s="749" t="str">
        <f aca="false">C3257&amp;D3257&amp;E3257&amp;F3257&amp;G3257&amp;H3257</f>
        <v>MONTAGEM E DESMONTAGEM DE ANDAIME COM ELEMENTOS TUBULARES,CONSIDERANDO-SE A AREA VERTICAL RECOBERTA</v>
      </c>
      <c r="C3257" s="749" t="s">
        <v>14183</v>
      </c>
      <c r="D3257" s="749" t="s">
        <v>14184</v>
      </c>
      <c r="I3257" s="749" t="s">
        <v>52</v>
      </c>
      <c r="J3257" s="749" t="n">
        <v>5.16</v>
      </c>
    </row>
    <row collapsed="false" customFormat="false" customHeight="true" hidden="true" ht="12.75" outlineLevel="0" r="3258">
      <c r="A3258" s="749" t="s">
        <v>14186</v>
      </c>
      <c r="B3258" s="749" t="str">
        <f aca="false">C3258&amp;D3258&amp;E3258&amp;F3258&amp;G3258&amp;H3258</f>
        <v>MONTAGEM E DESMONTAGEM DE ANDAIME SUSPENSO,CONSIDERANDO-SE A EXTENSAO HORIZONTAL DAS FACHADAS E/OU EMPENAS</v>
      </c>
      <c r="C3258" s="749" t="s">
        <v>14187</v>
      </c>
      <c r="D3258" s="749" t="s">
        <v>14188</v>
      </c>
      <c r="I3258" s="749" t="s">
        <v>236</v>
      </c>
      <c r="J3258" s="749" t="n">
        <v>28.34</v>
      </c>
    </row>
    <row collapsed="false" customFormat="false" customHeight="true" hidden="true" ht="12.75" outlineLevel="0" r="3259">
      <c r="A3259" s="749" t="s">
        <v>14189</v>
      </c>
      <c r="B3259" s="749" t="str">
        <f aca="false">C3259&amp;D3259&amp;E3259&amp;F3259&amp;G3259&amp;H3259</f>
        <v>MONTAGEM E DESMONTAGEM DE ANDAIME SUSPENSO,CONSIDERANDO-SE A EXTENSAO HORIZONTAL DAS FACHADAS E/OU EMPENAS</v>
      </c>
      <c r="C3259" s="749" t="s">
        <v>14187</v>
      </c>
      <c r="D3259" s="749" t="s">
        <v>14188</v>
      </c>
      <c r="I3259" s="749" t="s">
        <v>236</v>
      </c>
      <c r="J3259" s="749" t="n">
        <v>24.56</v>
      </c>
    </row>
    <row collapsed="false" customFormat="false" customHeight="true" hidden="true" ht="12.75" outlineLevel="0" r="3260">
      <c r="A3260" s="749" t="s">
        <v>14190</v>
      </c>
      <c r="B3260" s="749" t="str">
        <f aca="false">C3260&amp;D3260&amp;E3260&amp;F3260&amp;G3260&amp;H3260</f>
        <v>MONTAGEM E DESMONTAGEM DE ELEVADOR DE OBRA REFERIDO NOS ITENS 05.006.0003 E 05.006.0004</v>
      </c>
      <c r="C3260" s="749" t="s">
        <v>14191</v>
      </c>
      <c r="D3260" s="749" t="s">
        <v>14192</v>
      </c>
      <c r="I3260" s="749" t="s">
        <v>30</v>
      </c>
      <c r="J3260" s="749" t="n">
        <v>2737.89</v>
      </c>
    </row>
    <row collapsed="false" customFormat="false" customHeight="true" hidden="true" ht="12.75" outlineLevel="0" r="3261">
      <c r="A3261" s="749" t="s">
        <v>14193</v>
      </c>
      <c r="B3261" s="749" t="str">
        <f aca="false">C3261&amp;D3261&amp;E3261&amp;F3261&amp;G3261&amp;H3261</f>
        <v>MONTAGEM E DESMONTAGEM DE ELEVADOR DE OBRA REFERIDO NOS ITENS 05.006.0003 E 05.006.0004</v>
      </c>
      <c r="C3261" s="749" t="s">
        <v>14191</v>
      </c>
      <c r="D3261" s="749" t="s">
        <v>14192</v>
      </c>
      <c r="I3261" s="749" t="s">
        <v>30</v>
      </c>
      <c r="J3261" s="749" t="n">
        <v>2372.2</v>
      </c>
    </row>
    <row collapsed="false" customFormat="false" customHeight="true" hidden="true" ht="12.75" outlineLevel="0" r="3262">
      <c r="A3262" s="749" t="s">
        <v>14194</v>
      </c>
      <c r="B3262" s="749" t="str">
        <f aca="false">C3262&amp;D3262&amp;E3262&amp;F3262&amp;G3262&amp;H3262</f>
        <v>MONTAGEM E DESMONTAGEM DE BALANCIM(CADEIRINHA).CUSTO POR BALANCIM</v>
      </c>
      <c r="C3262" s="749" t="s">
        <v>14195</v>
      </c>
      <c r="D3262" s="749" t="s">
        <v>14196</v>
      </c>
      <c r="I3262" s="749" t="s">
        <v>30</v>
      </c>
      <c r="J3262" s="749" t="n">
        <v>492.08</v>
      </c>
    </row>
    <row collapsed="false" customFormat="false" customHeight="true" hidden="true" ht="12.75" outlineLevel="0" r="3263">
      <c r="A3263" s="749" t="s">
        <v>14197</v>
      </c>
      <c r="B3263" s="749" t="str">
        <f aca="false">C3263&amp;D3263&amp;E3263&amp;F3263&amp;G3263&amp;H3263</f>
        <v>MONTAGEM E DESMONTAGEM DE BALANCIM(CADEIRINHA).CUSTO POR BALANCIM</v>
      </c>
      <c r="C3263" s="749" t="s">
        <v>14195</v>
      </c>
      <c r="D3263" s="749" t="s">
        <v>14196</v>
      </c>
      <c r="I3263" s="749" t="s">
        <v>30</v>
      </c>
      <c r="J3263" s="749" t="n">
        <v>432.95</v>
      </c>
    </row>
    <row collapsed="false" customFormat="false" customHeight="true" hidden="true" ht="12.75" outlineLevel="0" r="3264">
      <c r="A3264" s="749" t="s">
        <v>14198</v>
      </c>
      <c r="B3264" s="749" t="str">
        <f aca="false">C3264&amp;D3264&amp;E3264&amp;F3264&amp;G3264&amp;H3264</f>
        <v>DESMONTAGEM E REMONTAGEM DE ANDAIMES SUSPENSOS PENDENTES DAESTRUTURA</v>
      </c>
      <c r="C3264" s="749" t="s">
        <v>14199</v>
      </c>
      <c r="D3264" s="749" t="s">
        <v>14200</v>
      </c>
      <c r="I3264" s="749" t="s">
        <v>30</v>
      </c>
      <c r="J3264" s="749" t="n">
        <v>706.12</v>
      </c>
    </row>
    <row collapsed="false" customFormat="false" customHeight="true" hidden="true" ht="12.75" outlineLevel="0" r="3265">
      <c r="A3265" s="749" t="s">
        <v>14201</v>
      </c>
      <c r="B3265" s="749" t="str">
        <f aca="false">C3265&amp;D3265&amp;E3265&amp;F3265&amp;G3265&amp;H3265</f>
        <v>DESMONTAGEM E REMONTAGEM DE ANDAIMES SUSPENSOS PENDENTES DAESTRUTURA</v>
      </c>
      <c r="C3265" s="749" t="s">
        <v>14199</v>
      </c>
      <c r="D3265" s="749" t="s">
        <v>14200</v>
      </c>
      <c r="I3265" s="749" t="s">
        <v>30</v>
      </c>
      <c r="J3265" s="749" t="n">
        <v>618.18</v>
      </c>
    </row>
    <row collapsed="false" customFormat="false" customHeight="true" hidden="true" ht="12.75" outlineLevel="0" r="3266">
      <c r="A3266" s="749" t="s">
        <v>14202</v>
      </c>
      <c r="B3266" s="749" t="str">
        <f aca="false">C3266&amp;D3266&amp;E3266&amp;F3266&amp;G3266&amp;H3266</f>
        <v>MOVIMENTACAO VERTICAL DE ANDAIME SUSPENSO,CONSIDERANDO-SE UMA VEZ A AREA TRABALHADA,EM PROJECAO VERTICAL</v>
      </c>
      <c r="C3266" s="749" t="s">
        <v>14203</v>
      </c>
      <c r="D3266" s="749" t="s">
        <v>14204</v>
      </c>
      <c r="I3266" s="749" t="s">
        <v>52</v>
      </c>
      <c r="J3266" s="749" t="n">
        <v>2.39</v>
      </c>
    </row>
    <row collapsed="false" customFormat="false" customHeight="true" hidden="true" ht="12.75" outlineLevel="0" r="3267">
      <c r="A3267" s="749" t="s">
        <v>14205</v>
      </c>
      <c r="B3267" s="749" t="str">
        <f aca="false">C3267&amp;D3267&amp;E3267&amp;F3267&amp;G3267&amp;H3267</f>
        <v>MOVIMENTACAO VERTICAL DE ANDAIME SUSPENSO,CONSIDERANDO-SE UMA VEZ A AREA TRABALHADA,EM PROJECAO VERTICAL</v>
      </c>
      <c r="C3267" s="749" t="s">
        <v>14203</v>
      </c>
      <c r="D3267" s="749" t="s">
        <v>14204</v>
      </c>
      <c r="I3267" s="749" t="s">
        <v>52</v>
      </c>
      <c r="J3267" s="749" t="n">
        <v>2.07</v>
      </c>
    </row>
    <row collapsed="false" customFormat="false" customHeight="true" hidden="true" ht="12.75" outlineLevel="0" r="3268">
      <c r="A3268" s="749" t="s">
        <v>14206</v>
      </c>
      <c r="B3268" s="749" t="str">
        <f aca="false">C3268&amp;D3268&amp;E3268&amp;F3268&amp;G3268&amp;H3268</f>
        <v>MOVIMENTACAO VERTICAL OU HORIZONTAL DE PLATAFORMA OU PASSARELA</v>
      </c>
      <c r="C3268" s="749" t="s">
        <v>14207</v>
      </c>
      <c r="D3268" s="749" t="s">
        <v>14208</v>
      </c>
      <c r="I3268" s="749" t="s">
        <v>52</v>
      </c>
      <c r="J3268" s="749" t="n">
        <v>0.49</v>
      </c>
    </row>
    <row collapsed="false" customFormat="false" customHeight="true" hidden="true" ht="12.75" outlineLevel="0" r="3269">
      <c r="A3269" s="749" t="s">
        <v>14209</v>
      </c>
      <c r="B3269" s="749" t="str">
        <f aca="false">C3269&amp;D3269&amp;E3269&amp;F3269&amp;G3269&amp;H3269</f>
        <v>MOVIMENTACAO VERTICAL OU HORIZONTAL DE PLATAFORMA OU PASSARELA</v>
      </c>
      <c r="C3269" s="749" t="s">
        <v>14207</v>
      </c>
      <c r="D3269" s="749" t="s">
        <v>14208</v>
      </c>
      <c r="I3269" s="749" t="s">
        <v>52</v>
      </c>
      <c r="J3269" s="749" t="n">
        <v>0.42</v>
      </c>
    </row>
    <row collapsed="false" customFormat="false" customHeight="true" hidden="true" ht="12.75" outlineLevel="0" r="3270">
      <c r="A3270" s="749" t="s">
        <v>14210</v>
      </c>
      <c r="B3270" s="749" t="str">
        <f aca="false">C3270&amp;D3270&amp;E3270&amp;F3270&amp;G3270&amp;H3270</f>
        <v>MOVIMENTACAO HORIZONTAL DE ANDAIME COM ELEMENTOS TUBULARES TIPO TORRE</v>
      </c>
      <c r="C3270" s="749" t="s">
        <v>14211</v>
      </c>
      <c r="D3270" s="749" t="s">
        <v>14212</v>
      </c>
      <c r="I3270" s="749" t="s">
        <v>236</v>
      </c>
      <c r="J3270" s="749" t="n">
        <v>0.14</v>
      </c>
    </row>
    <row collapsed="false" customFormat="false" customHeight="true" hidden="true" ht="12.75" outlineLevel="0" r="3271">
      <c r="A3271" s="749" t="s">
        <v>14213</v>
      </c>
      <c r="B3271" s="749" t="str">
        <f aca="false">C3271&amp;D3271&amp;E3271&amp;F3271&amp;G3271&amp;H3271</f>
        <v>MOVIMENTACAO HORIZONTAL DE ANDAIME COM ELEMENTOS TUBULARES TIPO TORRE</v>
      </c>
      <c r="C3271" s="749" t="s">
        <v>14211</v>
      </c>
      <c r="D3271" s="749" t="s">
        <v>14212</v>
      </c>
      <c r="I3271" s="749" t="s">
        <v>236</v>
      </c>
      <c r="J3271" s="749" t="n">
        <v>0.12</v>
      </c>
    </row>
    <row collapsed="false" customFormat="false" customHeight="true" hidden="true" ht="12.75" outlineLevel="0" r="3272">
      <c r="A3272" s="749" t="s">
        <v>14214</v>
      </c>
      <c r="B3272" s="749" t="str">
        <f aca="false">C3272&amp;D3272&amp;E3272&amp;F3272&amp;G3272&amp;H3272</f>
        <v>MONTAGEM E DESMONTAGEM DE USINA MISTURADORA DE CONCRETO,TIPO PAREDE,COM SILOS HORIZONTAIS PARA TRES AGREGADOS.</v>
      </c>
      <c r="C3272" s="749" t="s">
        <v>14215</v>
      </c>
      <c r="D3272" s="749" t="s">
        <v>14216</v>
      </c>
      <c r="I3272" s="749" t="s">
        <v>30</v>
      </c>
      <c r="J3272" s="749" t="n">
        <v>39676.31</v>
      </c>
    </row>
    <row collapsed="false" customFormat="false" customHeight="true" hidden="true" ht="12.75" outlineLevel="0" r="3273">
      <c r="A3273" s="749" t="s">
        <v>14217</v>
      </c>
      <c r="B3273" s="749" t="str">
        <f aca="false">C3273&amp;D3273&amp;E3273&amp;F3273&amp;G3273&amp;H3273</f>
        <v>MONTAGEM E DESMONTAGEM DE USINA MISTURADORA DE CONCRETO,TIPO PAREDE,COM SILOS HORIZONTAIS PARA TRES AGREGADOS.</v>
      </c>
      <c r="C3273" s="749" t="s">
        <v>14215</v>
      </c>
      <c r="D3273" s="749" t="s">
        <v>14216</v>
      </c>
      <c r="I3273" s="749" t="s">
        <v>30</v>
      </c>
      <c r="J3273" s="749" t="n">
        <v>35353.05</v>
      </c>
    </row>
    <row collapsed="false" customFormat="false" customHeight="true" hidden="true" ht="12.75" outlineLevel="0" r="3274">
      <c r="A3274" s="749" t="s">
        <v>14218</v>
      </c>
      <c r="B3274" s="749" t="str">
        <f aca="false">C3274&amp;D3274&amp;E3274&amp;F3274&amp;G3274&amp;H3274</f>
        <v>MONTAGEM E DESMONTAGEM DE USINA MISTURADORA DE CONCRETO,TIPO VERTICAL,COM SILOS PARA 45,00M3 DE AGREGADOS E 30T DE CIMENTO</v>
      </c>
      <c r="C3274" s="749" t="s">
        <v>14215</v>
      </c>
      <c r="D3274" s="749" t="s">
        <v>14219</v>
      </c>
      <c r="E3274" s="749" t="s">
        <v>12104</v>
      </c>
      <c r="I3274" s="749" t="s">
        <v>30</v>
      </c>
      <c r="J3274" s="749" t="n">
        <v>206734.04</v>
      </c>
    </row>
    <row collapsed="false" customFormat="false" customHeight="true" hidden="true" ht="12.75" outlineLevel="0" r="3275">
      <c r="A3275" s="749" t="s">
        <v>14220</v>
      </c>
      <c r="B3275" s="749" t="str">
        <f aca="false">C3275&amp;D3275&amp;E3275&amp;F3275&amp;G3275&amp;H3275</f>
        <v>MONTAGEM E DESMONTAGEM DE USINA MISTURADORA DE CONCRETO,TIPO VERTICAL,COM SILOS PARA 45,00M3 DE AGREGADOS E 30T DE CIMENTO</v>
      </c>
      <c r="C3275" s="749" t="s">
        <v>14215</v>
      </c>
      <c r="D3275" s="749" t="s">
        <v>14219</v>
      </c>
      <c r="E3275" s="749" t="s">
        <v>12104</v>
      </c>
      <c r="I3275" s="749" t="s">
        <v>30</v>
      </c>
      <c r="J3275" s="749" t="n">
        <v>186612.62</v>
      </c>
    </row>
    <row collapsed="false" customFormat="false" customHeight="true" hidden="true" ht="12.75" outlineLevel="0" r="3276">
      <c r="A3276" s="749" t="s">
        <v>14221</v>
      </c>
      <c r="B3276" s="749" t="str">
        <f aca="false">C3276&amp;D3276&amp;E3276&amp;F3276&amp;G3276&amp;H3276</f>
        <v>MONTAGEM E DESMONTAGEM DE TELEFERICO DE OBRA,COM VAO DE APROXIMADAMENTE 180,00M,INCLUSIVE O PREPARO DO TERRENO,EXCLUSIVE AS DEMAIS OBRAS NAO LIGADAS A PARTE MECANICA E O TRANSPORTE SECUNDARIO ATE O PONTO INICIAL DE OPERACAO</v>
      </c>
      <c r="C3276" s="749" t="s">
        <v>14222</v>
      </c>
      <c r="D3276" s="749" t="s">
        <v>14223</v>
      </c>
      <c r="E3276" s="749" t="s">
        <v>14224</v>
      </c>
      <c r="F3276" s="749" t="s">
        <v>14225</v>
      </c>
      <c r="I3276" s="749" t="s">
        <v>30</v>
      </c>
      <c r="J3276" s="749" t="n">
        <v>3553.67</v>
      </c>
    </row>
    <row collapsed="false" customFormat="false" customHeight="true" hidden="true" ht="12.75" outlineLevel="0" r="3277">
      <c r="A3277" s="749" t="s">
        <v>14226</v>
      </c>
      <c r="B3277" s="749" t="str">
        <f aca="false">C3277&amp;D3277&amp;E3277&amp;F3277&amp;G3277&amp;H3277</f>
        <v>MONTAGEM E DESMONTAGEM DE TELEFERICO DE OBRA,COM VAO DE APROXIMADAMENTE 180,00M,INCLUSIVE O PREPARO DO TERRENO,EXCLUSIVE AS DEMAIS OBRAS NAO LIGADAS A PARTE MECANICA E O TRANSPORTE SECUNDARIO ATE O PONTO INICIAL DE OPERACAO</v>
      </c>
      <c r="C3277" s="749" t="s">
        <v>14222</v>
      </c>
      <c r="D3277" s="749" t="s">
        <v>14223</v>
      </c>
      <c r="E3277" s="749" t="s">
        <v>14224</v>
      </c>
      <c r="F3277" s="749" t="s">
        <v>14225</v>
      </c>
      <c r="I3277" s="749" t="s">
        <v>30</v>
      </c>
      <c r="J3277" s="749" t="n">
        <v>3079.93</v>
      </c>
    </row>
    <row collapsed="false" customFormat="false" customHeight="true" hidden="true" ht="12.75" outlineLevel="0" r="3278">
      <c r="A3278" s="749" t="s">
        <v>14227</v>
      </c>
      <c r="B3278" s="749" t="str">
        <f aca="false">C3278&amp;D3278&amp;E3278&amp;F3278&amp;G3278&amp;H3278</f>
        <v>ENCHIMENTO PARA ELEVACAO DE PISO,COM BLOCO DE CONCRETO CELULAR,COM 10CM DE ALTURA,ASSENTE COM ARGAMASSA DE CIMENTO E AREIA NO TRACO 1:8</v>
      </c>
      <c r="C3278" s="749" t="s">
        <v>14228</v>
      </c>
      <c r="D3278" s="749" t="s">
        <v>14229</v>
      </c>
      <c r="E3278" s="749" t="s">
        <v>14230</v>
      </c>
      <c r="I3278" s="749" t="s">
        <v>52</v>
      </c>
      <c r="J3278" s="749" t="n">
        <v>52.82</v>
      </c>
    </row>
    <row collapsed="false" customFormat="false" customHeight="true" hidden="true" ht="12.75" outlineLevel="0" r="3279">
      <c r="A3279" s="749" t="s">
        <v>14231</v>
      </c>
      <c r="B3279" s="749" t="str">
        <f aca="false">C3279&amp;D3279&amp;E3279&amp;F3279&amp;G3279&amp;H3279</f>
        <v>ENCHIMENTO PARA ELEVACAO DE PISO,COM BLOCO DE CONCRETO CELULAR,COM 10CM DE ALTURA,ASSENTE COM ARGAMASSA DE CIMENTO E AREIA NO TRACO 1:8</v>
      </c>
      <c r="C3279" s="749" t="s">
        <v>14228</v>
      </c>
      <c r="D3279" s="749" t="s">
        <v>14229</v>
      </c>
      <c r="E3279" s="749" t="s">
        <v>14230</v>
      </c>
      <c r="I3279" s="749" t="s">
        <v>52</v>
      </c>
      <c r="J3279" s="749" t="n">
        <v>52.03</v>
      </c>
    </row>
    <row collapsed="false" customFormat="false" customHeight="true" hidden="true" ht="12.75" outlineLevel="0" r="3280">
      <c r="A3280" s="749" t="s">
        <v>14232</v>
      </c>
      <c r="B3280" s="749" t="str">
        <f aca="false">C3280&amp;D3280&amp;E3280&amp;F3280&amp;G3280&amp;H3280</f>
        <v>ENCHIMENTO PARA ELEVACAO DE PISO,COM BLOCO DE CONCRETO CELULAR,COM 15CM DE ALTURA,ASSENTE COM ARGAMASSA DE CIMENTO E AREIA NO TRACO 1:8</v>
      </c>
      <c r="C3280" s="749" t="s">
        <v>14228</v>
      </c>
      <c r="D3280" s="749" t="s">
        <v>14233</v>
      </c>
      <c r="E3280" s="749" t="s">
        <v>14230</v>
      </c>
      <c r="I3280" s="749" t="s">
        <v>52</v>
      </c>
      <c r="J3280" s="749" t="n">
        <v>64.89</v>
      </c>
    </row>
    <row collapsed="false" customFormat="false" customHeight="true" hidden="true" ht="12.75" outlineLevel="0" r="3281">
      <c r="A3281" s="749" t="s">
        <v>14234</v>
      </c>
      <c r="B3281" s="749" t="str">
        <f aca="false">C3281&amp;D3281&amp;E3281&amp;F3281&amp;G3281&amp;H3281</f>
        <v>ENCHIMENTO PARA ELEVACAO DE PISO,COM BLOCO DE CONCRETO CELULAR,COM 15CM DE ALTURA,ASSENTE COM ARGAMASSA DE CIMENTO E AREIA NO TRACO 1:8</v>
      </c>
      <c r="C3281" s="749" t="s">
        <v>14228</v>
      </c>
      <c r="D3281" s="749" t="s">
        <v>14233</v>
      </c>
      <c r="E3281" s="749" t="s">
        <v>14230</v>
      </c>
      <c r="I3281" s="749" t="s">
        <v>52</v>
      </c>
      <c r="J3281" s="749" t="n">
        <v>63.32</v>
      </c>
    </row>
    <row collapsed="false" customFormat="false" customHeight="true" hidden="true" ht="12.75" outlineLevel="0" r="3282">
      <c r="A3282" s="749" t="s">
        <v>14235</v>
      </c>
      <c r="B3282" s="749" t="str">
        <f aca="false">C3282&amp;D3282&amp;E3282&amp;F3282&amp;G3282&amp;H3282</f>
        <v>ENCHIMENTO PARA ELEVACAO DE PISO,COM BLOCO DE CONCRETO CELULAR,COM 30CM DE ALTURA,ASSENTE COM ARGAMASSA DE CIMENTO E AREIA NO TRACO 1:8</v>
      </c>
      <c r="C3282" s="749" t="s">
        <v>14228</v>
      </c>
      <c r="D3282" s="749" t="s">
        <v>14236</v>
      </c>
      <c r="E3282" s="749" t="s">
        <v>14230</v>
      </c>
      <c r="I3282" s="749" t="s">
        <v>52</v>
      </c>
      <c r="J3282" s="749" t="n">
        <v>157.46</v>
      </c>
    </row>
    <row collapsed="false" customFormat="false" customHeight="true" hidden="true" ht="12.75" outlineLevel="0" r="3283">
      <c r="A3283" s="749" t="s">
        <v>14237</v>
      </c>
      <c r="B3283" s="749" t="str">
        <f aca="false">C3283&amp;D3283&amp;E3283&amp;F3283&amp;G3283&amp;H3283</f>
        <v>ENCHIMENTO PARA ELEVACAO DE PISO,COM BLOCO DE CONCRETO CELULAR,COM 30CM DE ALTURA,ASSENTE COM ARGAMASSA DE CIMENTO E AREIA NO TRACO 1:8</v>
      </c>
      <c r="C3283" s="749" t="s">
        <v>14228</v>
      </c>
      <c r="D3283" s="749" t="s">
        <v>14236</v>
      </c>
      <c r="E3283" s="749" t="s">
        <v>14230</v>
      </c>
      <c r="I3283" s="749" t="s">
        <v>52</v>
      </c>
      <c r="J3283" s="749" t="n">
        <v>155.12</v>
      </c>
    </row>
    <row collapsed="false" customFormat="false" customHeight="true" hidden="true" ht="12.75" outlineLevel="0" r="3284">
      <c r="A3284" s="749" t="s">
        <v>14238</v>
      </c>
      <c r="B3284" s="749" t="str">
        <f aca="false">C3284&amp;D3284&amp;E3284&amp;F3284&amp;G3284&amp;H3284</f>
        <v>ARGILA EXPANDIDA COM GRANULOMETRIA FINA DE 2215,INCLUSIVE TRANSPORTE.FORNECIMENTO</v>
      </c>
      <c r="C3284" s="749" t="s">
        <v>14239</v>
      </c>
      <c r="D3284" s="749" t="s">
        <v>14240</v>
      </c>
      <c r="I3284" s="749" t="s">
        <v>2478</v>
      </c>
      <c r="J3284" s="749" t="n">
        <v>336</v>
      </c>
    </row>
    <row collapsed="false" customFormat="false" customHeight="true" hidden="true" ht="12.75" outlineLevel="0" r="3285">
      <c r="A3285" s="749" t="s">
        <v>14241</v>
      </c>
      <c r="B3285" s="749" t="str">
        <f aca="false">C3285&amp;D3285&amp;E3285&amp;F3285&amp;G3285&amp;H3285</f>
        <v>ARGILA EXPANDIDA COM GRANULOMETRIA FINA DE 2215,INCLUSIVE TRANSPORTE.FORNECIMENTO</v>
      </c>
      <c r="C3285" s="749" t="s">
        <v>14239</v>
      </c>
      <c r="D3285" s="749" t="s">
        <v>14240</v>
      </c>
      <c r="I3285" s="749" t="s">
        <v>2478</v>
      </c>
      <c r="J3285" s="749" t="n">
        <v>336</v>
      </c>
    </row>
    <row collapsed="false" customFormat="false" customHeight="true" hidden="true" ht="12.75" outlineLevel="0" r="3286">
      <c r="A3286" s="749" t="s">
        <v>14242</v>
      </c>
      <c r="B3286" s="749" t="str">
        <f aca="false">C3286&amp;D3286&amp;E3286&amp;F3286&amp;G3286&amp;H3286</f>
        <v>ARGILA EXPANDIDA COM GRANULOMETRIA GROSSA DE 3222,INCLUSIVETRANSPORTE.FORNECIMENTO</v>
      </c>
      <c r="C3286" s="749" t="s">
        <v>14243</v>
      </c>
      <c r="D3286" s="749" t="s">
        <v>14244</v>
      </c>
      <c r="I3286" s="749" t="s">
        <v>2478</v>
      </c>
      <c r="J3286" s="749" t="n">
        <v>324.36</v>
      </c>
    </row>
    <row collapsed="false" customFormat="false" customHeight="true" hidden="true" ht="12.75" outlineLevel="0" r="3287">
      <c r="A3287" s="749" t="s">
        <v>14245</v>
      </c>
      <c r="B3287" s="749" t="str">
        <f aca="false">C3287&amp;D3287&amp;E3287&amp;F3287&amp;G3287&amp;H3287</f>
        <v>ARGILA EXPANDIDA COM GRANULOMETRIA GROSSA DE 3222,INCLUSIVETRANSPORTE.FORNECIMENTO</v>
      </c>
      <c r="C3287" s="749" t="s">
        <v>14243</v>
      </c>
      <c r="D3287" s="749" t="s">
        <v>14244</v>
      </c>
      <c r="I3287" s="749" t="s">
        <v>2478</v>
      </c>
      <c r="J3287" s="749" t="n">
        <v>324.36</v>
      </c>
    </row>
    <row collapsed="false" customFormat="false" customHeight="true" hidden="true" ht="12.75" outlineLevel="0" r="3288">
      <c r="A3288" s="749" t="s">
        <v>14246</v>
      </c>
      <c r="B3288" s="749" t="str">
        <f aca="false">C3288&amp;D3288&amp;E3288&amp;F3288&amp;G3288&amp;H3288</f>
        <v>ESGOTAMENTO NORMAL DE VALAS,MEDIDO POR VOLUME D`AGUA ESGOTADO,UTILIZANDO BOMBA ACIONADA POR MOTOR A GASOLINA DE 12,5CV,DIAMETRO DE SUCCAO E DESCARGA DE 1.1/2",CONSIDERANDO UMA ALTURA MANOMETRICA ATE 10,00M</v>
      </c>
      <c r="C3288" s="749" t="s">
        <v>14247</v>
      </c>
      <c r="D3288" s="749" t="s">
        <v>14248</v>
      </c>
      <c r="E3288" s="749" t="s">
        <v>14249</v>
      </c>
      <c r="F3288" s="749" t="s">
        <v>14250</v>
      </c>
      <c r="I3288" s="749" t="s">
        <v>2478</v>
      </c>
      <c r="J3288" s="749" t="n">
        <v>0.78</v>
      </c>
    </row>
    <row collapsed="false" customFormat="false" customHeight="true" hidden="true" ht="12.75" outlineLevel="0" r="3289">
      <c r="A3289" s="749" t="s">
        <v>14251</v>
      </c>
      <c r="B3289" s="749" t="str">
        <f aca="false">C3289&amp;D3289&amp;E3289&amp;F3289&amp;G3289&amp;H3289</f>
        <v>ESGOTAMENTO NORMAL DE VALAS,MEDIDO POR VOLUME D`AGUA ESGOTADO,UTILIZANDO BOMBA ACIONADA POR MOTOR A GASOLINA DE 12,5CV,DIAMETRO DE SUCCAO E DESCARGA DE 1.1/2",CONSIDERANDO UMA ALTURA MANOMETRICA ATE 10,00M</v>
      </c>
      <c r="C3289" s="749" t="s">
        <v>14247</v>
      </c>
      <c r="D3289" s="749" t="s">
        <v>14248</v>
      </c>
      <c r="E3289" s="749" t="s">
        <v>14249</v>
      </c>
      <c r="F3289" s="749" t="s">
        <v>14250</v>
      </c>
      <c r="I3289" s="749" t="s">
        <v>2478</v>
      </c>
      <c r="J3289" s="749" t="n">
        <v>0.74</v>
      </c>
    </row>
    <row collapsed="false" customFormat="false" customHeight="true" hidden="true" ht="12.75" outlineLevel="0" r="3290">
      <c r="A3290" s="749" t="s">
        <v>14252</v>
      </c>
      <c r="B3290" s="749" t="str">
        <f aca="false">C3290&amp;D3290&amp;E3290&amp;F3290&amp;G3290&amp;H3290</f>
        <v>ESGOTAMENTO DE VALA MEDIDO PELA POTENCIA INSTALADA E PELO TEMPO DE FUNCIONAMENTO</v>
      </c>
      <c r="C3290" s="749" t="s">
        <v>14253</v>
      </c>
      <c r="D3290" s="749" t="s">
        <v>14254</v>
      </c>
      <c r="I3290" s="749" t="s">
        <v>14255</v>
      </c>
      <c r="J3290" s="749" t="n">
        <v>5.16</v>
      </c>
    </row>
    <row collapsed="false" customFormat="false" customHeight="true" hidden="true" ht="12.75" outlineLevel="0" r="3291">
      <c r="A3291" s="749" t="s">
        <v>14256</v>
      </c>
      <c r="B3291" s="749" t="str">
        <f aca="false">C3291&amp;D3291&amp;E3291&amp;F3291&amp;G3291&amp;H3291</f>
        <v>ESGOTAMENTO DE VALA MEDIDO PELA POTENCIA INSTALADA E PELO TEMPO DE FUNCIONAMENTO</v>
      </c>
      <c r="C3291" s="749" t="s">
        <v>14253</v>
      </c>
      <c r="D3291" s="749" t="s">
        <v>14254</v>
      </c>
      <c r="I3291" s="749" t="s">
        <v>14255</v>
      </c>
      <c r="J3291" s="749" t="n">
        <v>4.71</v>
      </c>
    </row>
    <row collapsed="false" customFormat="false" customHeight="true" hidden="true" ht="12.75" outlineLevel="0" r="3292">
      <c r="A3292" s="749" t="s">
        <v>14257</v>
      </c>
      <c r="B3292" s="749" t="str">
        <f aca="false">C3292&amp;D3292&amp;E3292&amp;F3292&amp;G3292&amp;H3292</f>
        <v>ESGOTAMENTO DE VALA MEDIDO PELA POTENCIA INSTALADA E PELO TEMPO DE FUNCIONAMENTO,DEVENDO SER USADO COMO SEU COMPLEMENTO,CONSIDERANDO A HORA IMPRODUTIVA DA BOMBA.</v>
      </c>
      <c r="C3292" s="749" t="s">
        <v>14253</v>
      </c>
      <c r="D3292" s="749" t="s">
        <v>14258</v>
      </c>
      <c r="E3292" s="749" t="s">
        <v>14259</v>
      </c>
      <c r="I3292" s="749" t="s">
        <v>14260</v>
      </c>
      <c r="J3292" s="749" t="n">
        <v>3.47</v>
      </c>
    </row>
    <row collapsed="false" customFormat="false" customHeight="true" hidden="true" ht="12.75" outlineLevel="0" r="3293">
      <c r="A3293" s="749" t="s">
        <v>14261</v>
      </c>
      <c r="B3293" s="749" t="str">
        <f aca="false">C3293&amp;D3293&amp;E3293&amp;F3293&amp;G3293&amp;H3293</f>
        <v>ESGOTAMENTO DE VALA MEDIDO PELA POTENCIA INSTALADA E PELO TEMPO DE FUNCIONAMENTO,DEVENDO SER USADO COMO SEU COMPLEMENTO,CONSIDERANDO A HORA IMPRODUTIVA DA BOMBA.</v>
      </c>
      <c r="C3293" s="749" t="s">
        <v>14253</v>
      </c>
      <c r="D3293" s="749" t="s">
        <v>14258</v>
      </c>
      <c r="E3293" s="749" t="s">
        <v>14259</v>
      </c>
      <c r="I3293" s="749" t="s">
        <v>14260</v>
      </c>
      <c r="J3293" s="749" t="n">
        <v>3.02</v>
      </c>
    </row>
    <row collapsed="false" customFormat="false" customHeight="true" hidden="true" ht="12.75" outlineLevel="0" r="3294">
      <c r="A3294" s="749" t="s">
        <v>14262</v>
      </c>
      <c r="B3294" s="749" t="str">
        <f aca="false">C3294&amp;D3294&amp;E3294&amp;F3294&amp;G3294&amp;H3294</f>
        <v>ESGOTAMENTO DE AGUA DE SUBSOLO RESULTANTE DE INFILTRACAO OUALAGAMENTO,USANDO MOTOR ELETRICO EM BOMBA DE 3HP,DIAMETRO DE SUCCAO DE 1.1/2".ALTURA MANOMETRICA ATE 10,00M,MEDIDA PELOTEMPO DE FUNCIONAMENTO</v>
      </c>
      <c r="C3294" s="749" t="s">
        <v>14263</v>
      </c>
      <c r="D3294" s="749" t="s">
        <v>14264</v>
      </c>
      <c r="E3294" s="749" t="s">
        <v>14265</v>
      </c>
      <c r="F3294" s="749" t="s">
        <v>14266</v>
      </c>
      <c r="I3294" s="749" t="s">
        <v>1747</v>
      </c>
      <c r="J3294" s="749" t="n">
        <v>3.17</v>
      </c>
    </row>
    <row collapsed="false" customFormat="false" customHeight="true" hidden="true" ht="12.75" outlineLevel="0" r="3295">
      <c r="A3295" s="749" t="s">
        <v>14267</v>
      </c>
      <c r="B3295" s="749" t="str">
        <f aca="false">C3295&amp;D3295&amp;E3295&amp;F3295&amp;G3295&amp;H3295</f>
        <v>ESGOTAMENTO DE AGUA DE SUBSOLO RESULTANTE DE INFILTRACAO OUALAGAMENTO,USANDO MOTOR ELETRICO EM BOMBA DE 3HP,DIAMETRO DE SUCCAO DE 1.1/2".ALTURA MANOMETRICA ATE 10,00M,MEDIDA PELOTEMPO DE FUNCIONAMENTO</v>
      </c>
      <c r="C3295" s="749" t="s">
        <v>14263</v>
      </c>
      <c r="D3295" s="749" t="s">
        <v>14264</v>
      </c>
      <c r="E3295" s="749" t="s">
        <v>14265</v>
      </c>
      <c r="F3295" s="749" t="s">
        <v>14266</v>
      </c>
      <c r="I3295" s="749" t="s">
        <v>1747</v>
      </c>
      <c r="J3295" s="749" t="n">
        <v>3.17</v>
      </c>
    </row>
    <row collapsed="false" customFormat="false" customHeight="true" hidden="true" ht="12.75" outlineLevel="0" r="3296">
      <c r="A3296" s="749" t="s">
        <v>14268</v>
      </c>
      <c r="B3296" s="749" t="str">
        <f aca="false">C3296&amp;D3296&amp;E3296&amp;F3296&amp;G3296&amp;H3296</f>
        <v>ESGOTAMENTO DE AGUA DE SUBSOLO RESULTANTE DE INFILTRACAO OUALAGAMENTO,USANDO MOTOR ELETRICO EM BOMBA DE 3HP,DIAMETRO DE SUCCAO DE 1.1/2",DEVENDO SER USADO COMO SEU COMPLEMENTO,CONSIDERANDO A HORA IMPRODUTIVA DA BOMBA.ALTURA MANOMETRICA ATE 10,00M,MEDIDA PELO TEMPO DE FUNCIONAMENTO</v>
      </c>
      <c r="C3296" s="749" t="s">
        <v>14263</v>
      </c>
      <c r="D3296" s="749" t="s">
        <v>14264</v>
      </c>
      <c r="E3296" s="749" t="s">
        <v>14269</v>
      </c>
      <c r="F3296" s="749" t="s">
        <v>14270</v>
      </c>
      <c r="G3296" s="749" t="s">
        <v>14271</v>
      </c>
      <c r="I3296" s="749" t="s">
        <v>1747</v>
      </c>
      <c r="J3296" s="749" t="n">
        <v>0.14</v>
      </c>
    </row>
    <row collapsed="false" customFormat="false" customHeight="true" hidden="true" ht="12.75" outlineLevel="0" r="3297">
      <c r="A3297" s="749" t="s">
        <v>14272</v>
      </c>
      <c r="B3297" s="749" t="str">
        <f aca="false">C3297&amp;D3297&amp;E3297&amp;F3297&amp;G3297&amp;H3297</f>
        <v>ESGOTAMENTO DE AGUA DE SUBSOLO RESULTANTE DE INFILTRACAO OUALAGAMENTO,USANDO MOTOR ELETRICO EM BOMBA DE 3HP,DIAMETRO DE SUCCAO DE 1.1/2",DEVENDO SER USADO COMO SEU COMPLEMENTO,CONSIDERANDO A HORA IMPRODUTIVA DA BOMBA.ALTURA MANOMETRICA ATE 10,00M,MEDIDA PELO TEMPO DE FUNCIONAMENTO</v>
      </c>
      <c r="C3297" s="749" t="s">
        <v>14263</v>
      </c>
      <c r="D3297" s="749" t="s">
        <v>14264</v>
      </c>
      <c r="E3297" s="749" t="s">
        <v>14269</v>
      </c>
      <c r="F3297" s="749" t="s">
        <v>14270</v>
      </c>
      <c r="G3297" s="749" t="s">
        <v>14271</v>
      </c>
      <c r="I3297" s="749" t="s">
        <v>1747</v>
      </c>
      <c r="J3297" s="749" t="n">
        <v>0.14</v>
      </c>
    </row>
    <row collapsed="false" customFormat="false" customHeight="true" hidden="true" ht="12.75" outlineLevel="0" r="3298">
      <c r="A3298" s="749" t="s">
        <v>14273</v>
      </c>
      <c r="B3298" s="749" t="str">
        <f aca="false">C3298&amp;D3298&amp;E3298&amp;F3298&amp;G3298&amp;H3298</f>
        <v>ESCORAMENTO SIMPLES,FECHADO,DE VALA DE POUCA PROFUNDIDADE(ATE 1,00M DE PROFUNDIDADE),INCLUSIVE FORNECIMENTO DOS MATERIAIS(PECAS DE MADEIRA DE 3ª-1.1/2"X9" E 3"X6")</v>
      </c>
      <c r="C3298" s="749" t="s">
        <v>14274</v>
      </c>
      <c r="D3298" s="749" t="s">
        <v>14275</v>
      </c>
      <c r="E3298" s="749" t="s">
        <v>14276</v>
      </c>
      <c r="I3298" s="749" t="s">
        <v>52</v>
      </c>
      <c r="J3298" s="749" t="n">
        <v>66.07</v>
      </c>
    </row>
    <row collapsed="false" customFormat="false" customHeight="true" hidden="true" ht="12.75" outlineLevel="0" r="3299">
      <c r="A3299" s="749" t="s">
        <v>14277</v>
      </c>
      <c r="B3299" s="749" t="str">
        <f aca="false">C3299&amp;D3299&amp;E3299&amp;F3299&amp;G3299&amp;H3299</f>
        <v>ESCORAMENTO SIMPLES,FECHADO,DE VALA DE POUCA PROFUNDIDADE(ATE 1,00M DE PROFUNDIDADE),INCLUSIVE FORNECIMENTO DOS MATERIAIS(PECAS DE MADEIRA DE 3ª-1.1/2"X9" E 3"X6")</v>
      </c>
      <c r="C3299" s="749" t="s">
        <v>14274</v>
      </c>
      <c r="D3299" s="749" t="s">
        <v>14275</v>
      </c>
      <c r="E3299" s="749" t="s">
        <v>14276</v>
      </c>
      <c r="I3299" s="749" t="s">
        <v>52</v>
      </c>
      <c r="J3299" s="749" t="n">
        <v>61.73</v>
      </c>
    </row>
    <row collapsed="false" customFormat="false" customHeight="true" hidden="true" ht="12.75" outlineLevel="0" r="3300">
      <c r="A3300" s="749" t="s">
        <v>14278</v>
      </c>
      <c r="B3300" s="749" t="str">
        <f aca="false">C3300&amp;D3300&amp;E3300&amp;F3300&amp;G3300&amp;H3300</f>
        <v>ESCORAMENTO SIMPLES,ABERTO,DE VALA DE POUCA PROFUNDIDADE(ATE 1,00M DE PROFUNDIDADE),INCLUSIVE FORNECIMENTO DOS MATERIAIS(PECAS DE MADEIRA DE 3ª-1.1/2"X9" E 3"X6")</v>
      </c>
      <c r="C3300" s="749" t="s">
        <v>14279</v>
      </c>
      <c r="D3300" s="749" t="s">
        <v>14280</v>
      </c>
      <c r="E3300" s="749" t="s">
        <v>14281</v>
      </c>
      <c r="I3300" s="749" t="s">
        <v>52</v>
      </c>
      <c r="J3300" s="749" t="n">
        <v>30.05</v>
      </c>
    </row>
    <row collapsed="false" customFormat="false" customHeight="true" hidden="true" ht="12.75" outlineLevel="0" r="3301">
      <c r="A3301" s="749" t="s">
        <v>14282</v>
      </c>
      <c r="B3301" s="749" t="str">
        <f aca="false">C3301&amp;D3301&amp;E3301&amp;F3301&amp;G3301&amp;H3301</f>
        <v>ESCORAMENTO SIMPLES,ABERTO,DE VALA DE POUCA PROFUNDIDADE(ATE 1,00M DE PROFUNDIDADE),INCLUSIVE FORNECIMENTO DOS MATERIAIS(PECAS DE MADEIRA DE 3ª-1.1/2"X9" E 3"X6")</v>
      </c>
      <c r="C3301" s="749" t="s">
        <v>14279</v>
      </c>
      <c r="D3301" s="749" t="s">
        <v>14280</v>
      </c>
      <c r="E3301" s="749" t="s">
        <v>14281</v>
      </c>
      <c r="I3301" s="749" t="s">
        <v>52</v>
      </c>
      <c r="J3301" s="749" t="n">
        <v>27.88</v>
      </c>
    </row>
    <row collapsed="false" customFormat="false" customHeight="true" hidden="true" ht="12.75" outlineLevel="0" r="3302">
      <c r="A3302" s="749" t="s">
        <v>14283</v>
      </c>
      <c r="B3302" s="749" t="str">
        <f aca="false">C3302&amp;D3302&amp;E3302&amp;F3302&amp;G3302&amp;H3302</f>
        <v>ESCORAMENTO SIMPLES,FECHADO,DE VALA DE POUCA PROFUNDIDADE(ATE 1,00M DE PROFUNDIDADE),INCLUSIVE FORNECIMENTO DOS MATERIAIS,COM ESGOTAMENTO MANUAL</v>
      </c>
      <c r="C3302" s="749" t="s">
        <v>14274</v>
      </c>
      <c r="D3302" s="749" t="s">
        <v>14275</v>
      </c>
      <c r="E3302" s="749" t="s">
        <v>14284</v>
      </c>
      <c r="I3302" s="749" t="s">
        <v>52</v>
      </c>
      <c r="J3302" s="749" t="n">
        <v>83.84</v>
      </c>
    </row>
    <row collapsed="false" customFormat="false" customHeight="true" hidden="true" ht="12.75" outlineLevel="0" r="3303">
      <c r="A3303" s="749" t="s">
        <v>14285</v>
      </c>
      <c r="B3303" s="749" t="str">
        <f aca="false">C3303&amp;D3303&amp;E3303&amp;F3303&amp;G3303&amp;H3303</f>
        <v>ESCORAMENTO SIMPLES,FECHADO,DE VALA DE POUCA PROFUNDIDADE(ATE 1,00M DE PROFUNDIDADE),INCLUSIVE FORNECIMENTO DOS MATERIAIS,COM ESGOTAMENTO MANUAL</v>
      </c>
      <c r="C3303" s="749" t="s">
        <v>14274</v>
      </c>
      <c r="D3303" s="749" t="s">
        <v>14275</v>
      </c>
      <c r="E3303" s="749" t="s">
        <v>14284</v>
      </c>
      <c r="I3303" s="749" t="s">
        <v>52</v>
      </c>
      <c r="J3303" s="749" t="n">
        <v>77.99</v>
      </c>
    </row>
    <row collapsed="false" customFormat="false" customHeight="true" hidden="true" ht="12.75" outlineLevel="0" r="3304">
      <c r="A3304" s="749" t="s">
        <v>14286</v>
      </c>
      <c r="B3304" s="749" t="str">
        <f aca="false">C3304&amp;D3304&amp;E3304&amp;F3304&amp;G3304&amp;H3304</f>
        <v>CHAPA DE ACO SAE 1006/10-LF PERFURADA,FUROS REDONDOS DE 1,80MM,LONGITUDINALMENTE,DISTANCIA ENTRE FUROS DE 2,55MM(DE CENTRO),NAS DIMENSOES DE(2000X1000X1,00)MM.FORNECIMENTO</v>
      </c>
      <c r="C3304" s="749" t="s">
        <v>14287</v>
      </c>
      <c r="D3304" s="749" t="s">
        <v>14288</v>
      </c>
      <c r="E3304" s="749" t="s">
        <v>14289</v>
      </c>
      <c r="I3304" s="749" t="s">
        <v>30</v>
      </c>
      <c r="J3304" s="749" t="n">
        <v>227.21</v>
      </c>
    </row>
    <row collapsed="false" customFormat="false" customHeight="true" hidden="true" ht="12.75" outlineLevel="0" r="3305">
      <c r="A3305" s="749" t="s">
        <v>14290</v>
      </c>
      <c r="B3305" s="749" t="str">
        <f aca="false">C3305&amp;D3305&amp;E3305&amp;F3305&amp;G3305&amp;H3305</f>
        <v>CHAPA DE ACO SAE 1006/10-LF PERFURADA,FUROS REDONDOS DE 1,80MM,LONGITUDINALMENTE,DISTANCIA ENTRE FUROS DE 2,55MM(DE CENTRO),NAS DIMENSOES DE(2000X1000X1,00)MM.FORNECIMENTO</v>
      </c>
      <c r="C3305" s="749" t="s">
        <v>14287</v>
      </c>
      <c r="D3305" s="749" t="s">
        <v>14288</v>
      </c>
      <c r="E3305" s="749" t="s">
        <v>14289</v>
      </c>
      <c r="I3305" s="749" t="s">
        <v>30</v>
      </c>
      <c r="J3305" s="749" t="n">
        <v>227.21</v>
      </c>
    </row>
    <row collapsed="false" customFormat="false" customHeight="true" hidden="true" ht="12.75" outlineLevel="0" r="3306">
      <c r="A3306" s="749" t="s">
        <v>14291</v>
      </c>
      <c r="B3306" s="749" t="str">
        <f aca="false">C3306&amp;D3306&amp;E3306&amp;F3306&amp;G3306&amp;H3306</f>
        <v>CHAPA DE ACO SAE 1006/10-LF PERFURADA,FUROS REDONDOS DE 6,35MM,DISTANCIA ENTRE FUROS DE 9,00MM(DE CENTRO),NAS DIMENSOESDE(2000X1000X1,50)MM</v>
      </c>
      <c r="C3306" s="749" t="s">
        <v>14292</v>
      </c>
      <c r="D3306" s="749" t="s">
        <v>14293</v>
      </c>
      <c r="E3306" s="749" t="s">
        <v>14294</v>
      </c>
      <c r="I3306" s="749" t="s">
        <v>30</v>
      </c>
      <c r="J3306" s="749" t="n">
        <v>228.8</v>
      </c>
    </row>
    <row collapsed="false" customFormat="false" customHeight="true" hidden="true" ht="12.75" outlineLevel="0" r="3307">
      <c r="A3307" s="749" t="s">
        <v>14295</v>
      </c>
      <c r="B3307" s="749" t="str">
        <f aca="false">C3307&amp;D3307&amp;E3307&amp;F3307&amp;G3307&amp;H3307</f>
        <v>CHAPA DE ACO SAE 1006/10-LF PERFURADA,FUROS REDONDOS DE 6,35MM,DISTANCIA ENTRE FUROS DE 9,00MM(DE CENTRO),NAS DIMENSOESDE(2000X1000X1,50)MM</v>
      </c>
      <c r="C3307" s="749" t="s">
        <v>14292</v>
      </c>
      <c r="D3307" s="749" t="s">
        <v>14293</v>
      </c>
      <c r="E3307" s="749" t="s">
        <v>14294</v>
      </c>
      <c r="I3307" s="749" t="s">
        <v>30</v>
      </c>
      <c r="J3307" s="749" t="n">
        <v>228.8</v>
      </c>
    </row>
    <row collapsed="false" customFormat="false" customHeight="true" hidden="true" ht="12.75" outlineLevel="0" r="3308">
      <c r="A3308" s="749" t="s">
        <v>14296</v>
      </c>
      <c r="B3308" s="749" t="str">
        <f aca="false">C3308&amp;D3308&amp;E3308&amp;F3308&amp;G3308&amp;H3308</f>
        <v>CHAPA DE ACO CARBONO COMUM DE 3/8",PARA PASSAGEM DE VEICULOS,SOBRE VALAS EM TRAVESSIAS,COMPREENDENDO COLOCACAO,USO E RETIRADA,MEDIDA PELA AREA DE CHAPA,EM CADA APLICACAO</v>
      </c>
      <c r="C3308" s="749" t="s">
        <v>14297</v>
      </c>
      <c r="D3308" s="749" t="s">
        <v>14298</v>
      </c>
      <c r="E3308" s="749" t="s">
        <v>14299</v>
      </c>
      <c r="I3308" s="749" t="s">
        <v>52</v>
      </c>
      <c r="J3308" s="749" t="n">
        <v>32.25</v>
      </c>
    </row>
    <row collapsed="false" customFormat="false" customHeight="true" hidden="true" ht="12.75" outlineLevel="0" r="3309">
      <c r="A3309" s="749" t="s">
        <v>14300</v>
      </c>
      <c r="B3309" s="749" t="str">
        <f aca="false">C3309&amp;D3309&amp;E3309&amp;F3309&amp;G3309&amp;H3309</f>
        <v>CHAPA DE ACO CARBONO COMUM DE 3/8",PARA PASSAGEM DE VEICULOS,SOBRE VALAS EM TRAVESSIAS,COMPREENDENDO COLOCACAO,USO E RETIRADA,MEDIDA PELA AREA DE CHAPA,EM CADA APLICACAO</v>
      </c>
      <c r="C3309" s="749" t="s">
        <v>14297</v>
      </c>
      <c r="D3309" s="749" t="s">
        <v>14298</v>
      </c>
      <c r="E3309" s="749" t="s">
        <v>14299</v>
      </c>
      <c r="I3309" s="749" t="s">
        <v>52</v>
      </c>
      <c r="J3309" s="749" t="n">
        <v>29.27</v>
      </c>
    </row>
    <row collapsed="false" customFormat="false" customHeight="true" hidden="true" ht="12.75" outlineLevel="0" r="3310">
      <c r="A3310" s="749" t="s">
        <v>14301</v>
      </c>
      <c r="B3310" s="749" t="str">
        <f aca="false">C3310&amp;D3310&amp;E3310&amp;F3310&amp;G3310&amp;H3310</f>
        <v>CHAPA DE ACO CARBONO COMUM DE 3/8",PARA PASSAGEM DE VEICULOS,SOBRE VALAS EM TRAVESSIAS,COMPREENDENDO COLOCACAO,USO E RETIRADA,MEDIDA PELA AREA DE CHAPA,EM CADA APLICACAO,INCLUSIVEMOBILIZACAO,TRANSPORTE,CARGA E DESCARGA</v>
      </c>
      <c r="C3310" s="749" t="s">
        <v>14297</v>
      </c>
      <c r="D3310" s="749" t="s">
        <v>14298</v>
      </c>
      <c r="E3310" s="749" t="s">
        <v>14302</v>
      </c>
      <c r="F3310" s="749" t="s">
        <v>14303</v>
      </c>
      <c r="I3310" s="749" t="s">
        <v>52</v>
      </c>
      <c r="J3310" s="749" t="n">
        <v>61.75</v>
      </c>
    </row>
    <row collapsed="false" customFormat="false" customHeight="true" hidden="true" ht="12.75" outlineLevel="0" r="3311">
      <c r="A3311" s="749" t="s">
        <v>14304</v>
      </c>
      <c r="B3311" s="749" t="str">
        <f aca="false">C3311&amp;D3311&amp;E3311&amp;F3311&amp;G3311&amp;H3311</f>
        <v>CHAPA DE ACO CARBONO COMUM DE 3/8",PARA PASSAGEM DE VEICULOS,SOBRE VALAS EM TRAVESSIAS,COMPREENDENDO COLOCACAO,USO E RETIRADA,MEDIDA PELA AREA DE CHAPA,EM CADA APLICACAO,INCLUSIVEMOBILIZACAO,TRANSPORTE,CARGA E DESCARGA</v>
      </c>
      <c r="C3311" s="749" t="s">
        <v>14297</v>
      </c>
      <c r="D3311" s="749" t="s">
        <v>14298</v>
      </c>
      <c r="E3311" s="749" t="s">
        <v>14302</v>
      </c>
      <c r="F3311" s="749" t="s">
        <v>14303</v>
      </c>
      <c r="I3311" s="749" t="s">
        <v>52</v>
      </c>
      <c r="J3311" s="749" t="n">
        <v>56.23</v>
      </c>
    </row>
    <row collapsed="false" customFormat="false" customHeight="true" hidden="true" ht="12.75" outlineLevel="0" r="3312">
      <c r="A3312" s="749" t="s">
        <v>14305</v>
      </c>
      <c r="B3312" s="749" t="str">
        <f aca="false">C3312&amp;D3312&amp;E3312&amp;F3312&amp;G3312&amp;H3312</f>
        <v>CHAPA DE ACO CARBONO COMUM DE 3/8",PARA PASSAGEM DE VEICULOS,SOBRE VALAS EM TRAVESSIAS,COMPREENDENDO SOMENTE A COLOCACAO E RETIRADA,MEDIDA PELA AREA DE CHAPA,EM CADA APLICACAO</v>
      </c>
      <c r="C3312" s="749" t="s">
        <v>14297</v>
      </c>
      <c r="D3312" s="749" t="s">
        <v>14306</v>
      </c>
      <c r="E3312" s="749" t="s">
        <v>14307</v>
      </c>
      <c r="I3312" s="749" t="s">
        <v>52</v>
      </c>
      <c r="J3312" s="749" t="n">
        <v>5.06</v>
      </c>
    </row>
    <row collapsed="false" customFormat="false" customHeight="true" hidden="true" ht="12.75" outlineLevel="0" r="3313">
      <c r="A3313" s="749" t="s">
        <v>14308</v>
      </c>
      <c r="B3313" s="749" t="str">
        <f aca="false">C3313&amp;D3313&amp;E3313&amp;F3313&amp;G3313&amp;H3313</f>
        <v>CHAPA DE ACO CARBONO COMUM DE 3/8",PARA PASSAGEM DE VEICULOS,SOBRE VALAS EM TRAVESSIAS,COMPREENDENDO SOMENTE A COLOCACAO E RETIRADA,MEDIDA PELA AREA DE CHAPA,EM CADA APLICACAO</v>
      </c>
      <c r="C3313" s="749" t="s">
        <v>14297</v>
      </c>
      <c r="D3313" s="749" t="s">
        <v>14306</v>
      </c>
      <c r="E3313" s="749" t="s">
        <v>14307</v>
      </c>
      <c r="I3313" s="749" t="s">
        <v>52</v>
      </c>
      <c r="J3313" s="749" t="n">
        <v>4.39</v>
      </c>
    </row>
    <row collapsed="false" customFormat="false" customHeight="true" hidden="true" ht="12.75" outlineLevel="0" r="3314">
      <c r="A3314" s="749" t="s">
        <v>14309</v>
      </c>
      <c r="B3314" s="749" t="str">
        <f aca="false">C3314&amp;D3314&amp;E3314&amp;F3314&amp;G3314&amp;H3314</f>
        <v>ALUGUEL DE TRANSFORMADOR DE DISTRIBUICAO,TRIFASICO,60HZ,13,8KV-220/127V,30KVA</v>
      </c>
      <c r="C3314" s="749" t="s">
        <v>14310</v>
      </c>
      <c r="D3314" s="749" t="s">
        <v>14311</v>
      </c>
      <c r="I3314" s="749" t="s">
        <v>11291</v>
      </c>
      <c r="J3314" s="749" t="n">
        <v>334.32</v>
      </c>
    </row>
    <row collapsed="false" customFormat="false" customHeight="true" hidden="true" ht="12.75" outlineLevel="0" r="3315">
      <c r="A3315" s="749" t="s">
        <v>14312</v>
      </c>
      <c r="B3315" s="749" t="str">
        <f aca="false">C3315&amp;D3315&amp;E3315&amp;F3315&amp;G3315&amp;H3315</f>
        <v>ALUGUEL DE TRANSFORMADOR DE DISTRIBUICAO,TRIFASICO,60HZ,13,8KV-220/127V,30KVA</v>
      </c>
      <c r="C3315" s="749" t="s">
        <v>14310</v>
      </c>
      <c r="D3315" s="749" t="s">
        <v>14311</v>
      </c>
      <c r="I3315" s="749" t="s">
        <v>11291</v>
      </c>
      <c r="J3315" s="749" t="n">
        <v>334.32</v>
      </c>
    </row>
    <row collapsed="false" customFormat="false" customHeight="true" hidden="true" ht="12.75" outlineLevel="0" r="3316">
      <c r="A3316" s="749" t="s">
        <v>14313</v>
      </c>
      <c r="B3316" s="749" t="str">
        <f aca="false">C3316&amp;D3316&amp;E3316&amp;F3316&amp;G3316&amp;H3316</f>
        <v>ALUGUEL DE TRANSFORMADOR DE DISTRIBUICAO,TRIFASICO,60HZ,13,8KV-220/127V,45KVA</v>
      </c>
      <c r="C3316" s="749" t="s">
        <v>14310</v>
      </c>
      <c r="D3316" s="749" t="s">
        <v>14314</v>
      </c>
      <c r="I3316" s="749" t="s">
        <v>11291</v>
      </c>
      <c r="J3316" s="749" t="n">
        <v>442.16</v>
      </c>
    </row>
    <row collapsed="false" customFormat="false" customHeight="true" hidden="true" ht="12.75" outlineLevel="0" r="3317">
      <c r="A3317" s="749" t="s">
        <v>14315</v>
      </c>
      <c r="B3317" s="749" t="str">
        <f aca="false">C3317&amp;D3317&amp;E3317&amp;F3317&amp;G3317&amp;H3317</f>
        <v>ALUGUEL DE TRANSFORMADOR DE DISTRIBUICAO,TRIFASICO,60HZ,13,8KV-220/127V,45KVA</v>
      </c>
      <c r="C3317" s="749" t="s">
        <v>14310</v>
      </c>
      <c r="D3317" s="749" t="s">
        <v>14314</v>
      </c>
      <c r="I3317" s="749" t="s">
        <v>11291</v>
      </c>
      <c r="J3317" s="749" t="n">
        <v>442.16</v>
      </c>
    </row>
    <row collapsed="false" customFormat="false" customHeight="true" hidden="true" ht="12.75" outlineLevel="0" r="3318">
      <c r="A3318" s="749" t="s">
        <v>14316</v>
      </c>
      <c r="B3318" s="749" t="str">
        <f aca="false">C3318&amp;D3318&amp;E3318&amp;F3318&amp;G3318&amp;H3318</f>
        <v>ALUGUEL DE TRANSFORMADOR DE DISTRIBUICAO,TRIFASICO,60HZ,13,8KV-220/127V,75KVA</v>
      </c>
      <c r="C3318" s="749" t="s">
        <v>14310</v>
      </c>
      <c r="D3318" s="749" t="s">
        <v>14317</v>
      </c>
      <c r="I3318" s="749" t="s">
        <v>11291</v>
      </c>
      <c r="J3318" s="749" t="n">
        <v>528.44</v>
      </c>
    </row>
    <row collapsed="false" customFormat="false" customHeight="true" hidden="true" ht="12.75" outlineLevel="0" r="3319">
      <c r="A3319" s="749" t="s">
        <v>14318</v>
      </c>
      <c r="B3319" s="749" t="str">
        <f aca="false">C3319&amp;D3319&amp;E3319&amp;F3319&amp;G3319&amp;H3319</f>
        <v>ALUGUEL DE TRANSFORMADOR DE DISTRIBUICAO,TRIFASICO,60HZ,13,8KV-220/127V,75KVA</v>
      </c>
      <c r="C3319" s="749" t="s">
        <v>14310</v>
      </c>
      <c r="D3319" s="749" t="s">
        <v>14317</v>
      </c>
      <c r="I3319" s="749" t="s">
        <v>11291</v>
      </c>
      <c r="J3319" s="749" t="n">
        <v>528.44</v>
      </c>
    </row>
    <row collapsed="false" customFormat="false" customHeight="true" hidden="true" ht="12.75" outlineLevel="0" r="3320">
      <c r="A3320" s="749" t="s">
        <v>14319</v>
      </c>
      <c r="B3320" s="749" t="str">
        <f aca="false">C3320&amp;D3320&amp;E3320&amp;F3320&amp;G3320&amp;H3320</f>
        <v>ALUGUEL DE TRANSFORMADOR DE DISTRIBUICAO,TRIFASICO,60HZ,13,8KV-220/127V,112,5KVA</v>
      </c>
      <c r="C3320" s="749" t="s">
        <v>14310</v>
      </c>
      <c r="D3320" s="749" t="s">
        <v>14320</v>
      </c>
      <c r="I3320" s="749" t="s">
        <v>11291</v>
      </c>
      <c r="J3320" s="749" t="n">
        <v>690.21</v>
      </c>
    </row>
    <row collapsed="false" customFormat="false" customHeight="true" hidden="true" ht="12.75" outlineLevel="0" r="3321">
      <c r="A3321" s="749" t="s">
        <v>14321</v>
      </c>
      <c r="B3321" s="749" t="str">
        <f aca="false">C3321&amp;D3321&amp;E3321&amp;F3321&amp;G3321&amp;H3321</f>
        <v>ALUGUEL DE TRANSFORMADOR DE DISTRIBUICAO,TRIFASICO,60HZ,13,8KV-220/127V,112,5KVA</v>
      </c>
      <c r="C3321" s="749" t="s">
        <v>14310</v>
      </c>
      <c r="D3321" s="749" t="s">
        <v>14320</v>
      </c>
      <c r="I3321" s="749" t="s">
        <v>11291</v>
      </c>
      <c r="J3321" s="749" t="n">
        <v>690.21</v>
      </c>
    </row>
    <row collapsed="false" customFormat="false" customHeight="true" hidden="true" ht="12.75" outlineLevel="0" r="3322">
      <c r="A3322" s="749" t="s">
        <v>14322</v>
      </c>
      <c r="B3322" s="749" t="str">
        <f aca="false">C3322&amp;D3322&amp;E3322&amp;F3322&amp;G3322&amp;H3322</f>
        <v>ALUGUEL DE TRANSFORMADOR DE DISTRIBUICAO,TRIFASICO,60HZ,13,8KV-220/127V,150KVA</v>
      </c>
      <c r="C3322" s="749" t="s">
        <v>14310</v>
      </c>
      <c r="D3322" s="749" t="s">
        <v>14323</v>
      </c>
      <c r="I3322" s="749" t="s">
        <v>11291</v>
      </c>
      <c r="J3322" s="749" t="n">
        <v>808.84</v>
      </c>
    </row>
    <row collapsed="false" customFormat="false" customHeight="true" hidden="true" ht="12.75" outlineLevel="0" r="3323">
      <c r="A3323" s="749" t="s">
        <v>14324</v>
      </c>
      <c r="B3323" s="749" t="str">
        <f aca="false">C3323&amp;D3323&amp;E3323&amp;F3323&amp;G3323&amp;H3323</f>
        <v>ALUGUEL DE TRANSFORMADOR DE DISTRIBUICAO,TRIFASICO,60HZ,13,8KV-220/127V,150KVA</v>
      </c>
      <c r="C3323" s="749" t="s">
        <v>14310</v>
      </c>
      <c r="D3323" s="749" t="s">
        <v>14323</v>
      </c>
      <c r="I3323" s="749" t="s">
        <v>11291</v>
      </c>
      <c r="J3323" s="749" t="n">
        <v>808.84</v>
      </c>
    </row>
    <row collapsed="false" customFormat="false" customHeight="true" hidden="true" ht="12.75" outlineLevel="0" r="3324">
      <c r="A3324" s="749" t="s">
        <v>14325</v>
      </c>
      <c r="B3324" s="749" t="str">
        <f aca="false">C3324&amp;D3324&amp;E3324&amp;F3324&amp;G3324&amp;H3324</f>
        <v>ALUGUEL DE TRANSFORMADOR DE DISTRIBUICAO,TRIFASICO,60HZ,13,8KV-220/127KV,225KVA</v>
      </c>
      <c r="C3324" s="749" t="s">
        <v>14310</v>
      </c>
      <c r="D3324" s="749" t="s">
        <v>14326</v>
      </c>
      <c r="I3324" s="749" t="s">
        <v>11291</v>
      </c>
      <c r="J3324" s="749" t="n">
        <v>1132.37</v>
      </c>
    </row>
    <row collapsed="false" customFormat="false" customHeight="true" hidden="true" ht="12.75" outlineLevel="0" r="3325">
      <c r="A3325" s="749" t="s">
        <v>14327</v>
      </c>
      <c r="B3325" s="749" t="str">
        <f aca="false">C3325&amp;D3325&amp;E3325&amp;F3325&amp;G3325&amp;H3325</f>
        <v>ALUGUEL DE TRANSFORMADOR DE DISTRIBUICAO,TRIFASICO,60HZ,13,8KV-220/127KV,225KVA</v>
      </c>
      <c r="C3325" s="749" t="s">
        <v>14310</v>
      </c>
      <c r="D3325" s="749" t="s">
        <v>14326</v>
      </c>
      <c r="I3325" s="749" t="s">
        <v>11291</v>
      </c>
      <c r="J3325" s="749" t="n">
        <v>1132.37</v>
      </c>
    </row>
    <row collapsed="false" customFormat="false" customHeight="true" hidden="true" ht="12.75" outlineLevel="0" r="3326">
      <c r="A3326" s="749" t="s">
        <v>14328</v>
      </c>
      <c r="B3326" s="749" t="str">
        <f aca="false">C3326&amp;D3326&amp;E3326&amp;F3326&amp;G3326&amp;H3326</f>
        <v>ALUGUEL DE TRANSFORMADOR DE DISTRIBUICAO,TRIFASICO,60HZ,13,8KV-220/127V,300KVA</v>
      </c>
      <c r="C3326" s="749" t="s">
        <v>14310</v>
      </c>
      <c r="D3326" s="749" t="s">
        <v>14329</v>
      </c>
      <c r="I3326" s="749" t="s">
        <v>11291</v>
      </c>
      <c r="J3326" s="749" t="n">
        <v>1455.91</v>
      </c>
    </row>
    <row collapsed="false" customFormat="false" customHeight="true" hidden="true" ht="12.75" outlineLevel="0" r="3327">
      <c r="A3327" s="749" t="s">
        <v>14330</v>
      </c>
      <c r="B3327" s="749" t="str">
        <f aca="false">C3327&amp;D3327&amp;E3327&amp;F3327&amp;G3327&amp;H3327</f>
        <v>ALUGUEL DE TRANSFORMADOR DE DISTRIBUICAO,TRIFASICO,60HZ,13,8KV-220/127V,300KVA</v>
      </c>
      <c r="C3327" s="749" t="s">
        <v>14310</v>
      </c>
      <c r="D3327" s="749" t="s">
        <v>14329</v>
      </c>
      <c r="I3327" s="749" t="s">
        <v>11291</v>
      </c>
      <c r="J3327" s="749" t="n">
        <v>1455.91</v>
      </c>
    </row>
    <row collapsed="false" customFormat="false" customHeight="true" hidden="true" ht="12.75" outlineLevel="0" r="3328">
      <c r="A3328" s="749" t="s">
        <v>14331</v>
      </c>
      <c r="B3328" s="749" t="str">
        <f aca="false">C3328&amp;D3328&amp;E3328&amp;F3328&amp;G3328&amp;H3328</f>
        <v>PORTICO EM ACO,PARA SUPORTE DE SINALIZACAO VERTICAL,COMPOSTO POR 2(DUAS) COLUNAS TUBULARES,1(UMA) VIGA TRELICADA E CHUMBADORES PARA FIXACAO,GALVANIZADO POR IMERSAO A QUENTE,COM ZINCAGEM MINIMA DE 350GR/M2 EM CADA FACE,APLICADO DE ACORDO COM A ABNT-NBR 6323,SENDO O VAO DE 22,40M.FORNECIMENTO E COLOCACAO</v>
      </c>
      <c r="C3328" s="749" t="s">
        <v>14332</v>
      </c>
      <c r="D3328" s="749" t="s">
        <v>14333</v>
      </c>
      <c r="E3328" s="749" t="s">
        <v>14334</v>
      </c>
      <c r="F3328" s="749" t="s">
        <v>14335</v>
      </c>
      <c r="G3328" s="749" t="s">
        <v>14336</v>
      </c>
      <c r="H3328" s="749" t="s">
        <v>14337</v>
      </c>
      <c r="I3328" s="749" t="s">
        <v>30</v>
      </c>
      <c r="J3328" s="749" t="n">
        <v>51938</v>
      </c>
    </row>
    <row collapsed="false" customFormat="false" customHeight="true" hidden="true" ht="12.75" outlineLevel="0" r="3329">
      <c r="A3329" s="749" t="s">
        <v>14338</v>
      </c>
      <c r="B3329" s="749" t="str">
        <f aca="false">C3329&amp;D3329&amp;E3329&amp;F3329&amp;G3329&amp;H3329</f>
        <v>PORTICO EM ACO,PARA SUPORTE DE SINALIZACAO VERTICAL,COMPOSTO POR 2(DUAS) COLUNAS TUBULARES,1(UMA) VIGA TRELICADA E CHUMBADORES PARA FIXACAO,GALVANIZADO POR IMERSAO A QUENTE,COM ZINCAGEM MINIMA DE 350GR/M2 EM CADA FACE,APLICADO DE ACORDO COM A ABNT-NBR 6323,SENDO O VAO DE 22,40M.FORNECIMENTO E COLOCACAO</v>
      </c>
      <c r="C3329" s="749" t="s">
        <v>14332</v>
      </c>
      <c r="D3329" s="749" t="s">
        <v>14333</v>
      </c>
      <c r="E3329" s="749" t="s">
        <v>14334</v>
      </c>
      <c r="F3329" s="749" t="s">
        <v>14335</v>
      </c>
      <c r="G3329" s="749" t="s">
        <v>14336</v>
      </c>
      <c r="H3329" s="749" t="s">
        <v>14337</v>
      </c>
      <c r="I3329" s="749" t="s">
        <v>30</v>
      </c>
      <c r="J3329" s="749" t="n">
        <v>51411.49</v>
      </c>
    </row>
    <row collapsed="false" customFormat="false" customHeight="true" hidden="true" ht="12.75" outlineLevel="0" r="3330">
      <c r="A3330" s="749" t="s">
        <v>14339</v>
      </c>
      <c r="B3330" s="749" t="str">
        <f aca="false">C3330&amp;D3330&amp;E3330&amp;F3330&amp;G3330&amp;H3330</f>
        <v>PORTICO EM ACO,PARA SUPORTE DE SINALIZACAO VERTICAL,COMPOSTO POR 2(DUAS) COLUNAS TUBULARES,1(UMA) VIGA TRELICADA E CHUMBADORES PARA FIXACAO,GALVANIZADO POR IMERSAO A QUENTE,COM ZINCAGEM MINIMA DE 350GR/M2 EM CADA FACE,APLICADO DE ACORDO COM A ABNT-NBR 6323,SENDO O VAO DE 18,80M.FORNECIMENTO E COLOCACAO</v>
      </c>
      <c r="C3330" s="749" t="s">
        <v>14332</v>
      </c>
      <c r="D3330" s="749" t="s">
        <v>14333</v>
      </c>
      <c r="E3330" s="749" t="s">
        <v>14334</v>
      </c>
      <c r="F3330" s="749" t="s">
        <v>14335</v>
      </c>
      <c r="G3330" s="749" t="s">
        <v>14340</v>
      </c>
      <c r="H3330" s="749" t="s">
        <v>14337</v>
      </c>
      <c r="I3330" s="749" t="s">
        <v>30</v>
      </c>
      <c r="J3330" s="749" t="n">
        <v>42703.83</v>
      </c>
    </row>
    <row collapsed="false" customFormat="false" customHeight="true" hidden="true" ht="12.75" outlineLevel="0" r="3331">
      <c r="A3331" s="749" t="s">
        <v>14341</v>
      </c>
      <c r="B3331" s="749" t="str">
        <f aca="false">C3331&amp;D3331&amp;E3331&amp;F3331&amp;G3331&amp;H3331</f>
        <v>PORTICO EM ACO,PARA SUPORTE DE SINALIZACAO VERTICAL,COMPOSTO POR 2(DUAS) COLUNAS TUBULARES,1(UMA) VIGA TRELICADA E CHUMBADORES PARA FIXACAO,GALVANIZADO POR IMERSAO A QUENTE,COM ZINCAGEM MINIMA DE 350GR/M2 EM CADA FACE,APLICADO DE ACORDO COM A ABNT-NBR 6323,SENDO O VAO DE 18,80M.FORNECIMENTO E COLOCACAO</v>
      </c>
      <c r="C3331" s="749" t="s">
        <v>14332</v>
      </c>
      <c r="D3331" s="749" t="s">
        <v>14333</v>
      </c>
      <c r="E3331" s="749" t="s">
        <v>14334</v>
      </c>
      <c r="F3331" s="749" t="s">
        <v>14335</v>
      </c>
      <c r="G3331" s="749" t="s">
        <v>14340</v>
      </c>
      <c r="H3331" s="749" t="s">
        <v>14337</v>
      </c>
      <c r="I3331" s="749" t="s">
        <v>30</v>
      </c>
      <c r="J3331" s="749" t="n">
        <v>42179.63</v>
      </c>
    </row>
    <row collapsed="false" customFormat="false" customHeight="true" hidden="true" ht="12.75" outlineLevel="0" r="3332">
      <c r="A3332" s="749" t="s">
        <v>14342</v>
      </c>
      <c r="B3332" s="749" t="str">
        <f aca="false">C3332&amp;D3332&amp;E3332&amp;F3332&amp;G3332&amp;H3332</f>
        <v>PORTICO EM ACO,PARA SUPORTE DE SINALIZACAO VERTICAL,COMPOSTO POR 2(DUAS) COLUNAS TUBULARES,1(UMA) VIGA TRELICADA E CHUMBADORES PARA FIXACAO,GALVANIZADO POR IMERSAO A QUENTE,COM ZINCAGEM MINIMA DE 350GR/M2 EM CADA FACE,APLICADO DE ACORDO COM A ABNT-NBR 6323,SENDO O VAO DE 17,20M.FORNECIMENTO E COLOCACAO</v>
      </c>
      <c r="C3332" s="749" t="s">
        <v>14332</v>
      </c>
      <c r="D3332" s="749" t="s">
        <v>14333</v>
      </c>
      <c r="E3332" s="749" t="s">
        <v>14334</v>
      </c>
      <c r="F3332" s="749" t="s">
        <v>14335</v>
      </c>
      <c r="G3332" s="749" t="s">
        <v>14343</v>
      </c>
      <c r="H3332" s="749" t="s">
        <v>14337</v>
      </c>
      <c r="I3332" s="749" t="s">
        <v>30</v>
      </c>
      <c r="J3332" s="749" t="n">
        <v>39504.19</v>
      </c>
    </row>
    <row collapsed="false" customFormat="false" customHeight="true" hidden="true" ht="12.75" outlineLevel="0" r="3333">
      <c r="A3333" s="749" t="s">
        <v>14344</v>
      </c>
      <c r="B3333" s="749" t="str">
        <f aca="false">C3333&amp;D3333&amp;E3333&amp;F3333&amp;G3333&amp;H3333</f>
        <v>PORTICO EM ACO,PARA SUPORTE DE SINALIZACAO VERTICAL,COMPOSTO POR 2(DUAS) COLUNAS TUBULARES,1(UMA) VIGA TRELICADA E CHUMBADORES PARA FIXACAO,GALVANIZADO POR IMERSAO A QUENTE,COM ZINCAGEM MINIMA DE 350GR/M2 EM CADA FACE,APLICADO DE ACORDO COM A ABNT-NBR 6323,SENDO O VAO DE 17,20M.FORNECIMENTO E COLOCACAO</v>
      </c>
      <c r="C3333" s="749" t="s">
        <v>14332</v>
      </c>
      <c r="D3333" s="749" t="s">
        <v>14333</v>
      </c>
      <c r="E3333" s="749" t="s">
        <v>14334</v>
      </c>
      <c r="F3333" s="749" t="s">
        <v>14335</v>
      </c>
      <c r="G3333" s="749" t="s">
        <v>14343</v>
      </c>
      <c r="H3333" s="749" t="s">
        <v>14337</v>
      </c>
      <c r="I3333" s="749" t="s">
        <v>30</v>
      </c>
      <c r="J3333" s="749" t="n">
        <v>38981</v>
      </c>
    </row>
    <row collapsed="false" customFormat="false" customHeight="true" hidden="true" ht="12.75" outlineLevel="0" r="3334">
      <c r="A3334" s="749" t="s">
        <v>14345</v>
      </c>
      <c r="B3334" s="749" t="str">
        <f aca="false">C3334&amp;D3334&amp;E3334&amp;F3334&amp;G3334&amp;H3334</f>
        <v>PORTICO EM ACO,PARA SUPORTE DE SINALIZACAO VERTICAL,COMPOSTO POR 2 (DUAS) COLUNAS TUBULARES,1(UMA) VIGA TRELICADA E CHUMBADORES PARA FIXACAO,GALVANIZADO POR IMERSAO A QUENTE,COM ZINCAGEM MINIMA DE 350GR/M2 EM CADA FACE,APLICADO DE ACORDO COM A ABNT-NBR 6323,SENDO O VAO DE 15,20M.FORNECIMENTO E COLOCACAO</v>
      </c>
      <c r="C3334" s="749" t="s">
        <v>14332</v>
      </c>
      <c r="D3334" s="749" t="s">
        <v>14346</v>
      </c>
      <c r="E3334" s="749" t="s">
        <v>14347</v>
      </c>
      <c r="F3334" s="749" t="s">
        <v>14348</v>
      </c>
      <c r="G3334" s="749" t="s">
        <v>14349</v>
      </c>
      <c r="H3334" s="749" t="s">
        <v>14350</v>
      </c>
      <c r="I3334" s="749" t="s">
        <v>30</v>
      </c>
      <c r="J3334" s="749" t="n">
        <v>30501.03</v>
      </c>
    </row>
    <row collapsed="false" customFormat="false" customHeight="true" hidden="true" ht="12.75" outlineLevel="0" r="3335">
      <c r="A3335" s="749" t="s">
        <v>14351</v>
      </c>
      <c r="B3335" s="749" t="str">
        <f aca="false">C3335&amp;D3335&amp;E3335&amp;F3335&amp;G3335&amp;H3335</f>
        <v>PORTICO EM ACO,PARA SUPORTE DE SINALIZACAO VERTICAL,COMPOSTO POR 2 (DUAS) COLUNAS TUBULARES,1(UMA) VIGA TRELICADA E CHUMBADORES PARA FIXACAO,GALVANIZADO POR IMERSAO A QUENTE,COM ZINCAGEM MINIMA DE 350GR/M2 EM CADA FACE,APLICADO DE ACORDO COM A ABNT-NBR 6323,SENDO O VAO DE 15,20M.FORNECIMENTO E COLOCACAO</v>
      </c>
      <c r="C3335" s="749" t="s">
        <v>14332</v>
      </c>
      <c r="D3335" s="749" t="s">
        <v>14346</v>
      </c>
      <c r="E3335" s="749" t="s">
        <v>14347</v>
      </c>
      <c r="F3335" s="749" t="s">
        <v>14348</v>
      </c>
      <c r="G3335" s="749" t="s">
        <v>14349</v>
      </c>
      <c r="H3335" s="749" t="s">
        <v>14350</v>
      </c>
      <c r="I3335" s="749" t="s">
        <v>30</v>
      </c>
      <c r="J3335" s="749" t="n">
        <v>29979.07</v>
      </c>
    </row>
    <row collapsed="false" customFormat="false" customHeight="true" hidden="true" ht="12.75" outlineLevel="0" r="3336">
      <c r="A3336" s="749" t="s">
        <v>14352</v>
      </c>
      <c r="B3336" s="749" t="str">
        <f aca="false">C3336&amp;D3336&amp;E3336&amp;F3336&amp;G3336&amp;H3336</f>
        <v>PORTICO EM ACO,PARA SUPORTE DE SINALIZACAO VERTICAL,COMPOSTO POR 2(DUAS) COLUNAS TUBULARES,1(UMA) VIGA TRELICADA E CHUMBADORES PARA FIXACAO,GALVANIZADO POR IMERSAO A QUENTE,COM ZINCAGEM MINIMA DE 350GR/M2 EM CADA FACE,APLICADO DE ACORDO COM A ABNT-NBR 6323,SENDO O VAO DE 13,20M.FORNECIMENTO E COLOCACAO</v>
      </c>
      <c r="C3336" s="749" t="s">
        <v>14332</v>
      </c>
      <c r="D3336" s="749" t="s">
        <v>14333</v>
      </c>
      <c r="E3336" s="749" t="s">
        <v>14334</v>
      </c>
      <c r="F3336" s="749" t="s">
        <v>14335</v>
      </c>
      <c r="G3336" s="749" t="s">
        <v>14353</v>
      </c>
      <c r="H3336" s="749" t="s">
        <v>14337</v>
      </c>
      <c r="I3336" s="749" t="s">
        <v>30</v>
      </c>
      <c r="J3336" s="749" t="n">
        <v>27380.49</v>
      </c>
    </row>
    <row collapsed="false" customFormat="false" customHeight="true" hidden="true" ht="12.75" outlineLevel="0" r="3337">
      <c r="A3337" s="749" t="s">
        <v>14354</v>
      </c>
      <c r="B3337" s="749" t="str">
        <f aca="false">C3337&amp;D3337&amp;E3337&amp;F3337&amp;G3337&amp;H3337</f>
        <v>PORTICO EM ACO,PARA SUPORTE DE SINALIZACAO VERTICAL,COMPOSTO POR 2(DUAS) COLUNAS TUBULARES,1(UMA) VIGA TRELICADA E CHUMBADORES PARA FIXACAO,GALVANIZADO POR IMERSAO A QUENTE,COM ZINCAGEM MINIMA DE 350GR/M2 EM CADA FACE,APLICADO DE ACORDO COM A ABNT-NBR 6323,SENDO O VAO DE 13,20M.FORNECIMENTO E COLOCACAO</v>
      </c>
      <c r="C3337" s="749" t="s">
        <v>14332</v>
      </c>
      <c r="D3337" s="749" t="s">
        <v>14333</v>
      </c>
      <c r="E3337" s="749" t="s">
        <v>14334</v>
      </c>
      <c r="F3337" s="749" t="s">
        <v>14335</v>
      </c>
      <c r="G3337" s="749" t="s">
        <v>14353</v>
      </c>
      <c r="H3337" s="749" t="s">
        <v>14337</v>
      </c>
      <c r="I3337" s="749" t="s">
        <v>30</v>
      </c>
      <c r="J3337" s="749" t="n">
        <v>26859.77</v>
      </c>
    </row>
    <row collapsed="false" customFormat="false" customHeight="true" hidden="true" ht="12.75" outlineLevel="0" r="3338">
      <c r="A3338" s="749" t="s">
        <v>14355</v>
      </c>
      <c r="B3338" s="749" t="str">
        <f aca="false">C3338&amp;D3338&amp;E3338&amp;F3338&amp;G3338&amp;H3338</f>
        <v>SEMIPORTICO EM ACO,BANDEIRA SIMPLES,PARA SUPORTE DE SINALIZACAO VERTICAL,COMPOSTO POR 1(UMA) COLUNA TUBULAR,1(UMA) VIGATRELICADA EM BALANCO E CHUMBADORES PARA FIXACAO,GALVANIZADOPOR IMERSAO A QUENTE,COM ZINCAGEM MINIMA DE 350GR/M2 EM CADA FACE,APLICADO DE ACORDO COM A ABNT-NBR 6323,SENDO O BALANCO DE 8,60M.FORNECIMENTO E COLOCACAO</v>
      </c>
      <c r="C3338" s="749" t="s">
        <v>14356</v>
      </c>
      <c r="D3338" s="749" t="s">
        <v>14357</v>
      </c>
      <c r="E3338" s="749" t="s">
        <v>14358</v>
      </c>
      <c r="F3338" s="749" t="s">
        <v>14359</v>
      </c>
      <c r="G3338" s="749" t="s">
        <v>14360</v>
      </c>
      <c r="H3338" s="749" t="s">
        <v>14361</v>
      </c>
      <c r="I3338" s="749" t="s">
        <v>30</v>
      </c>
      <c r="J3338" s="749" t="n">
        <v>24249.55</v>
      </c>
    </row>
    <row collapsed="false" customFormat="false" customHeight="true" hidden="true" ht="12.75" outlineLevel="0" r="3339">
      <c r="A3339" s="749" t="s">
        <v>14362</v>
      </c>
      <c r="B3339" s="749" t="str">
        <f aca="false">C3339&amp;D3339&amp;E3339&amp;F3339&amp;G3339&amp;H3339</f>
        <v>SEMIPORTICO EM ACO,BANDEIRA SIMPLES,PARA SUPORTE DE SINALIZACAO VERTICAL,COMPOSTO POR 1(UMA) COLUNA TUBULAR,1(UMA) VIGATRELICADA EM BALANCO E CHUMBADORES PARA FIXACAO,GALVANIZADOPOR IMERSAO A QUENTE,COM ZINCAGEM MINIMA DE 350GR/M2 EM CADA FACE,APLICADO DE ACORDO COM A ABNT-NBR 6323,SENDO O BALANCO DE 8,60M.FORNECIMENTO E COLOCACAO</v>
      </c>
      <c r="C3339" s="749" t="s">
        <v>14356</v>
      </c>
      <c r="D3339" s="749" t="s">
        <v>14357</v>
      </c>
      <c r="E3339" s="749" t="s">
        <v>14358</v>
      </c>
      <c r="F3339" s="749" t="s">
        <v>14359</v>
      </c>
      <c r="G3339" s="749" t="s">
        <v>14360</v>
      </c>
      <c r="H3339" s="749" t="s">
        <v>14361</v>
      </c>
      <c r="I3339" s="749" t="s">
        <v>30</v>
      </c>
      <c r="J3339" s="749" t="n">
        <v>23822.95</v>
      </c>
    </row>
    <row collapsed="false" customFormat="false" customHeight="true" hidden="true" ht="12.75" outlineLevel="0" r="3340">
      <c r="A3340" s="749" t="s">
        <v>14363</v>
      </c>
      <c r="B3340" s="749" t="str">
        <f aca="false">C3340&amp;D3340&amp;E3340&amp;F3340&amp;G3340&amp;H3340</f>
        <v>SEMIPORTICO EM ACO,BANDEIRA SIMPLES,PARA SUPORTE DE SINALIZACAO VERTICAL,COMPOSTO POR 1(UMA) COLUNA TUBULAR,1(UMA) VIGATRELICADA EM BALANCO E CHUMBADORES PARA FIXACAO,GALVANIZADOPOR IMERSAO A QUENTE,COM ZINCAGEM MINIMA DE 350GR/M2 EM CADA FACE,APLICADO DE ACORDO COM A ABNT-NBR 6323,SENDO O BALANCO DE 5,10M.FORNECIMENTO E COLOCACAO</v>
      </c>
      <c r="C3340" s="749" t="s">
        <v>14356</v>
      </c>
      <c r="D3340" s="749" t="s">
        <v>14357</v>
      </c>
      <c r="E3340" s="749" t="s">
        <v>14358</v>
      </c>
      <c r="F3340" s="749" t="s">
        <v>14359</v>
      </c>
      <c r="G3340" s="749" t="s">
        <v>14360</v>
      </c>
      <c r="H3340" s="749" t="s">
        <v>14364</v>
      </c>
      <c r="I3340" s="749" t="s">
        <v>30</v>
      </c>
      <c r="J3340" s="749" t="n">
        <v>12609.9</v>
      </c>
    </row>
    <row collapsed="false" customFormat="false" customHeight="true" hidden="true" ht="12.75" outlineLevel="0" r="3341">
      <c r="A3341" s="749" t="s">
        <v>14365</v>
      </c>
      <c r="B3341" s="749" t="str">
        <f aca="false">C3341&amp;D3341&amp;E3341&amp;F3341&amp;G3341&amp;H3341</f>
        <v>SEMIPORTICO EM ACO,BANDEIRA SIMPLES,PARA SUPORTE DE SINALIZACAO VERTICAL,COMPOSTO POR 1(UMA) COLUNA TUBULAR,1(UMA) VIGATRELICADA EM BALANCO E CHUMBADORES PARA FIXACAO,GALVANIZADOPOR IMERSAO A QUENTE,COM ZINCAGEM MINIMA DE 350GR/M2 EM CADA FACE,APLICADO DE ACORDO COM A ABNT-NBR 6323,SENDO O BALANCO DE 5,10M.FORNECIMENTO E COLOCACAO</v>
      </c>
      <c r="C3341" s="749" t="s">
        <v>14356</v>
      </c>
      <c r="D3341" s="749" t="s">
        <v>14357</v>
      </c>
      <c r="E3341" s="749" t="s">
        <v>14358</v>
      </c>
      <c r="F3341" s="749" t="s">
        <v>14359</v>
      </c>
      <c r="G3341" s="749" t="s">
        <v>14360</v>
      </c>
      <c r="H3341" s="749" t="s">
        <v>14364</v>
      </c>
      <c r="I3341" s="749" t="s">
        <v>30</v>
      </c>
      <c r="J3341" s="749" t="n">
        <v>12265.76</v>
      </c>
    </row>
    <row collapsed="false" customFormat="false" customHeight="true" hidden="true" ht="12.75" outlineLevel="0" r="3342">
      <c r="A3342" s="749" t="s">
        <v>14366</v>
      </c>
      <c r="B3342" s="749" t="str">
        <f aca="false">C3342&amp;D3342&amp;E3342&amp;F3342&amp;G3342&amp;H3342</f>
        <v>SEMIPORTICO EM ACO,BANDEIRA DUPLA,PARA SUPORTE DE SINALIZACAO VERTICAL,COMPOSTO POR 1(UMA) COLUNA TUBULAR,2(DUAS) VIGASTRELICADAS EM BALANCO E CHUMBADORES PARA FIXACAO,GALVANIZADO POR IMERSAO A QUENTE,COM ZINCAGEM MINIMA DE 350GR/M2 EM CADA FACE,APLICADO DE ACORDO COM A ABNT-NBR 6323,SENDO O BALANCO DE 8,60M.FORNECIMENTO E COLOCACAO</v>
      </c>
      <c r="C3342" s="749" t="s">
        <v>14367</v>
      </c>
      <c r="D3342" s="749" t="s">
        <v>14368</v>
      </c>
      <c r="E3342" s="749" t="s">
        <v>14369</v>
      </c>
      <c r="F3342" s="749" t="s">
        <v>14370</v>
      </c>
      <c r="G3342" s="749" t="s">
        <v>14371</v>
      </c>
      <c r="H3342" s="749" t="s">
        <v>14372</v>
      </c>
      <c r="I3342" s="749" t="s">
        <v>30</v>
      </c>
      <c r="J3342" s="749" t="n">
        <v>24249.55</v>
      </c>
    </row>
    <row collapsed="false" customFormat="false" customHeight="true" hidden="true" ht="12.75" outlineLevel="0" r="3343">
      <c r="A3343" s="749" t="s">
        <v>14373</v>
      </c>
      <c r="B3343" s="749" t="str">
        <f aca="false">C3343&amp;D3343&amp;E3343&amp;F3343&amp;G3343&amp;H3343</f>
        <v>SEMIPORTICO EM ACO,BANDEIRA DUPLA,PARA SUPORTE DE SINALIZACAO VERTICAL,COMPOSTO POR 1(UMA) COLUNA TUBULAR,2(DUAS) VIGASTRELICADAS EM BALANCO E CHUMBADORES PARA FIXACAO,GALVANIZADO POR IMERSAO A QUENTE,COM ZINCAGEM MINIMA DE 350GR/M2 EM CADA FACE,APLICADO DE ACORDO COM A ABNT-NBR 6323,SENDO O BALANCO DE 8,60M.FORNECIMENTO E COLOCACAO</v>
      </c>
      <c r="C3343" s="749" t="s">
        <v>14367</v>
      </c>
      <c r="D3343" s="749" t="s">
        <v>14368</v>
      </c>
      <c r="E3343" s="749" t="s">
        <v>14369</v>
      </c>
      <c r="F3343" s="749" t="s">
        <v>14370</v>
      </c>
      <c r="G3343" s="749" t="s">
        <v>14371</v>
      </c>
      <c r="H3343" s="749" t="s">
        <v>14372</v>
      </c>
      <c r="I3343" s="749" t="s">
        <v>30</v>
      </c>
      <c r="J3343" s="749" t="n">
        <v>23822.95</v>
      </c>
    </row>
    <row collapsed="false" customFormat="false" customHeight="true" hidden="true" ht="12.75" outlineLevel="0" r="3344">
      <c r="A3344" s="749" t="s">
        <v>14374</v>
      </c>
      <c r="B3344" s="749" t="str">
        <f aca="false">C3344&amp;D3344&amp;E3344&amp;F3344&amp;G3344&amp;H3344</f>
        <v>SEMIPORTICO EM ACO,BANDEIRA DUPLA,PARA SUPORTE DE SINALIZACAA VERTICAL,COMPOSTO POR 1(UMA) COLUNA TUBULAR,2(DUAS) VIGASTRELICADAS EM BALANCO E CHUMBADORES PARA FIXACAO,GALVANIZADO POR IMERSAO A QUENTE,COM ZINCAGEM MINIMA DE 350GR/M2 EM CADA FACE,APLICADO DE ACORDO COM A ABNT-NBR 6323,SENDO O BALANCO DE 5,10M.FORNECIMENTO E COLOCACAO</v>
      </c>
      <c r="C3344" s="749" t="s">
        <v>14367</v>
      </c>
      <c r="D3344" s="749" t="s">
        <v>14375</v>
      </c>
      <c r="E3344" s="749" t="s">
        <v>14369</v>
      </c>
      <c r="F3344" s="749" t="s">
        <v>14370</v>
      </c>
      <c r="G3344" s="749" t="s">
        <v>14371</v>
      </c>
      <c r="H3344" s="749" t="s">
        <v>14376</v>
      </c>
      <c r="I3344" s="749" t="s">
        <v>30</v>
      </c>
      <c r="J3344" s="749" t="n">
        <v>12609.9</v>
      </c>
    </row>
    <row collapsed="false" customFormat="false" customHeight="true" hidden="true" ht="12.75" outlineLevel="0" r="3345">
      <c r="A3345" s="749" t="s">
        <v>14377</v>
      </c>
      <c r="B3345" s="749" t="str">
        <f aca="false">C3345&amp;D3345&amp;E3345&amp;F3345&amp;G3345&amp;H3345</f>
        <v>SEMIPORTICO EM ACO,BANDEIRA DUPLA,PARA SUPORTE DE SINALIZACAA VERTICAL,COMPOSTO POR 1(UMA) COLUNA TUBULAR,2(DUAS) VIGASTRELICADAS EM BALANCO E CHUMBADORES PARA FIXACAO,GALVANIZADO POR IMERSAO A QUENTE,COM ZINCAGEM MINIMA DE 350GR/M2 EM CADA FACE,APLICADO DE ACORDO COM A ABNT-NBR 6323,SENDO O BALANCO DE 5,10M.FORNECIMENTO E COLOCACAO</v>
      </c>
      <c r="C3345" s="749" t="s">
        <v>14367</v>
      </c>
      <c r="D3345" s="749" t="s">
        <v>14375</v>
      </c>
      <c r="E3345" s="749" t="s">
        <v>14369</v>
      </c>
      <c r="F3345" s="749" t="s">
        <v>14370</v>
      </c>
      <c r="G3345" s="749" t="s">
        <v>14371</v>
      </c>
      <c r="H3345" s="749" t="s">
        <v>14376</v>
      </c>
      <c r="I3345" s="749" t="s">
        <v>30</v>
      </c>
      <c r="J3345" s="749" t="n">
        <v>12265.76</v>
      </c>
    </row>
    <row collapsed="false" customFormat="false" customHeight="true" hidden="true" ht="12.75" outlineLevel="0" r="3346">
      <c r="A3346" s="749" t="s">
        <v>14378</v>
      </c>
      <c r="B3346" s="749" t="str">
        <f aca="false">C3346&amp;D3346&amp;E3346&amp;F3346&amp;G3346&amp;H3346</f>
        <v>PLACA DE SINALIZACAO DE RODOVIAS,EM CHAPA DE ACO Nº16,TRATADA QUIMICAMENTE,INCLUSIVE PINTURA COM METAL PRIMER NAS DUAS FACES E ESMALTE SINTETICO PRETO NO VERSO.APLICACAO DE PELICULAS REFLETIVAS NO GRAU TECNICO E PELICULA PARA LEGENDA FIXADA ATRAVES DE CASTANHAS DUPLAS EM POSTE DE CONCRETO ARMADO.FORNECIMENTO E COLOCACAO</v>
      </c>
      <c r="C3346" s="749" t="s">
        <v>14379</v>
      </c>
      <c r="D3346" s="749" t="s">
        <v>14380</v>
      </c>
      <c r="E3346" s="749" t="s">
        <v>14381</v>
      </c>
      <c r="F3346" s="749" t="s">
        <v>14382</v>
      </c>
      <c r="G3346" s="749" t="s">
        <v>14383</v>
      </c>
      <c r="H3346" s="749" t="s">
        <v>14384</v>
      </c>
      <c r="I3346" s="749" t="s">
        <v>52</v>
      </c>
      <c r="J3346" s="749" t="n">
        <v>346.64</v>
      </c>
    </row>
    <row collapsed="false" customFormat="false" customHeight="true" hidden="true" ht="12.75" outlineLevel="0" r="3347">
      <c r="A3347" s="749" t="s">
        <v>14385</v>
      </c>
      <c r="B3347" s="749" t="str">
        <f aca="false">C3347&amp;D3347&amp;E3347&amp;F3347&amp;G3347&amp;H3347</f>
        <v>PLACA DE SINALIZACAO DE RODOVIAS,EM CHAPA DE ACO Nº16,TRATADA QUIMICAMENTE,INCLUSIVE PINTURA COM METAL PRIMER NAS DUAS FACES E ESMALTE SINTETICO PRETO NO VERSO.APLICACAO DE PELICULAS REFLETIVAS NO GRAU TECNICO E PELICULA PARA LEGENDA FIXADA ATRAVES DE CASTANHAS DUPLAS EM POSTE DE CONCRETO ARMADO.FORNECIMENTO E COLOCACAO</v>
      </c>
      <c r="C3347" s="749" t="s">
        <v>14379</v>
      </c>
      <c r="D3347" s="749" t="s">
        <v>14380</v>
      </c>
      <c r="E3347" s="749" t="s">
        <v>14381</v>
      </c>
      <c r="F3347" s="749" t="s">
        <v>14382</v>
      </c>
      <c r="G3347" s="749" t="s">
        <v>14383</v>
      </c>
      <c r="H3347" s="749" t="s">
        <v>14384</v>
      </c>
      <c r="I3347" s="749" t="s">
        <v>52</v>
      </c>
      <c r="J3347" s="749" t="n">
        <v>337.27</v>
      </c>
    </row>
    <row collapsed="false" customFormat="false" customHeight="true" hidden="true" ht="12.75" outlineLevel="0" r="3348">
      <c r="A3348" s="749" t="s">
        <v>14386</v>
      </c>
      <c r="B3348" s="749" t="str">
        <f aca="false">C3348&amp;D3348&amp;E3348&amp;F3348&amp;G3348&amp;H3348</f>
        <v>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v>
      </c>
      <c r="C3348" s="749" t="s">
        <v>14379</v>
      </c>
      <c r="D3348" s="749" t="s">
        <v>14380</v>
      </c>
      <c r="E3348" s="749" t="s">
        <v>14381</v>
      </c>
      <c r="F3348" s="749" t="s">
        <v>14387</v>
      </c>
      <c r="G3348" s="749" t="s">
        <v>14388</v>
      </c>
      <c r="H3348" s="749" t="s">
        <v>14389</v>
      </c>
      <c r="I3348" s="749" t="s">
        <v>52</v>
      </c>
      <c r="J3348" s="749" t="n">
        <v>359.28</v>
      </c>
    </row>
    <row collapsed="false" customFormat="false" customHeight="true" hidden="true" ht="12.75" outlineLevel="0" r="3349">
      <c r="A3349" s="749" t="s">
        <v>14390</v>
      </c>
      <c r="B3349" s="749" t="str">
        <f aca="false">C3349&amp;D3349&amp;E3349&amp;F3349&amp;G3349&amp;H3349</f>
        <v>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v>
      </c>
      <c r="C3349" s="749" t="s">
        <v>14379</v>
      </c>
      <c r="D3349" s="749" t="s">
        <v>14380</v>
      </c>
      <c r="E3349" s="749" t="s">
        <v>14381</v>
      </c>
      <c r="F3349" s="749" t="s">
        <v>14387</v>
      </c>
      <c r="G3349" s="749" t="s">
        <v>14388</v>
      </c>
      <c r="H3349" s="749" t="s">
        <v>14389</v>
      </c>
      <c r="I3349" s="749" t="s">
        <v>52</v>
      </c>
      <c r="J3349" s="749" t="n">
        <v>349.9</v>
      </c>
    </row>
    <row collapsed="false" customFormat="false" customHeight="true" hidden="true" ht="12.75" outlineLevel="0" r="3350">
      <c r="A3350" s="749" t="s">
        <v>14391</v>
      </c>
      <c r="B3350" s="749" t="str">
        <f aca="false">C3350&amp;D3350&amp;E3350&amp;F3350&amp;G3350&amp;H3350</f>
        <v>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v>
      </c>
      <c r="C3350" s="749" t="s">
        <v>14379</v>
      </c>
      <c r="D3350" s="749" t="s">
        <v>14380</v>
      </c>
      <c r="E3350" s="749" t="s">
        <v>14381</v>
      </c>
      <c r="F3350" s="749" t="s">
        <v>14392</v>
      </c>
      <c r="G3350" s="749" t="s">
        <v>14393</v>
      </c>
      <c r="H3350" s="749" t="s">
        <v>14394</v>
      </c>
      <c r="I3350" s="749" t="s">
        <v>52</v>
      </c>
      <c r="J3350" s="749" t="n">
        <v>364.95</v>
      </c>
    </row>
    <row collapsed="false" customFormat="false" customHeight="true" hidden="true" ht="12.75" outlineLevel="0" r="3351">
      <c r="A3351" s="749" t="s">
        <v>14395</v>
      </c>
      <c r="B3351" s="749" t="str">
        <f aca="false">C3351&amp;D3351&amp;E3351&amp;F3351&amp;G3351&amp;H3351</f>
        <v>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v>
      </c>
      <c r="C3351" s="749" t="s">
        <v>14379</v>
      </c>
      <c r="D3351" s="749" t="s">
        <v>14380</v>
      </c>
      <c r="E3351" s="749" t="s">
        <v>14381</v>
      </c>
      <c r="F3351" s="749" t="s">
        <v>14392</v>
      </c>
      <c r="G3351" s="749" t="s">
        <v>14393</v>
      </c>
      <c r="H3351" s="749" t="s">
        <v>14394</v>
      </c>
      <c r="I3351" s="749" t="s">
        <v>52</v>
      </c>
      <c r="J3351" s="749" t="n">
        <v>355.57</v>
      </c>
    </row>
    <row collapsed="false" customFormat="false" customHeight="true" hidden="true" ht="12.75" outlineLevel="0" r="3352">
      <c r="A3352" s="749" t="s">
        <v>14396</v>
      </c>
      <c r="B3352" s="749" t="str">
        <f aca="false">C3352&amp;D3352&amp;E3352&amp;F3352&amp;G3352&amp;H3352</f>
        <v>PLACA DE SINALIZACAO DE RODOVIAS,EM CHAPA DE ACO Nº16,TRATADA QUIMICAMENTE,INCLUSIVE PINTURA COM METAL PRIMER NAS DUAS FACES E ESMALTE SINTETICO PRETO NO VERSO.APLICACAO DE PELICULAS REFLETIVAS NO GRAU TECNICO E PELICULA PARA LEGENDA FIXADO EM UM OU DOIS POSTES DE MADEIRA DE LEI.FORNECIMENTO E COLOCACAO</v>
      </c>
      <c r="C3352" s="749" t="s">
        <v>14379</v>
      </c>
      <c r="D3352" s="749" t="s">
        <v>14380</v>
      </c>
      <c r="E3352" s="749" t="s">
        <v>14381</v>
      </c>
      <c r="F3352" s="749" t="s">
        <v>14397</v>
      </c>
      <c r="G3352" s="749" t="s">
        <v>14398</v>
      </c>
      <c r="H3352" s="749" t="s">
        <v>14350</v>
      </c>
      <c r="I3352" s="749" t="s">
        <v>52</v>
      </c>
      <c r="J3352" s="749" t="n">
        <v>436.45</v>
      </c>
    </row>
    <row collapsed="false" customFormat="false" customHeight="true" hidden="true" ht="12.75" outlineLevel="0" r="3353">
      <c r="A3353" s="749" t="s">
        <v>14399</v>
      </c>
      <c r="B3353" s="749" t="str">
        <f aca="false">C3353&amp;D3353&amp;E3353&amp;F3353&amp;G3353&amp;H3353</f>
        <v>PLACA DE SINALIZACAO DE RODOVIAS,EM CHAPA DE ACO Nº16,TRATADA QUIMICAMENTE,INCLUSIVE PINTURA COM METAL PRIMER NAS DUAS FACES E ESMALTE SINTETICO PRETO NO VERSO.APLICACAO DE PELICULAS REFLETIVAS NO GRAU TECNICO E PELICULA PARA LEGENDA FIXADO EM UM OU DOIS POSTES DE MADEIRA DE LEI.FORNECIMENTO E COLOCACAO</v>
      </c>
      <c r="C3353" s="749" t="s">
        <v>14379</v>
      </c>
      <c r="D3353" s="749" t="s">
        <v>14380</v>
      </c>
      <c r="E3353" s="749" t="s">
        <v>14381</v>
      </c>
      <c r="F3353" s="749" t="s">
        <v>14397</v>
      </c>
      <c r="G3353" s="749" t="s">
        <v>14398</v>
      </c>
      <c r="H3353" s="749" t="s">
        <v>14350</v>
      </c>
      <c r="I3353" s="749" t="s">
        <v>52</v>
      </c>
      <c r="J3353" s="749" t="n">
        <v>424.67</v>
      </c>
    </row>
    <row collapsed="false" customFormat="false" customHeight="true" hidden="true" ht="12.75" outlineLevel="0" r="3354">
      <c r="A3354" s="749" t="s">
        <v>14400</v>
      </c>
      <c r="B3354" s="749" t="str">
        <f aca="false">C3354&amp;D3354&amp;E3354&amp;F3354&amp;G3354&amp;H3354</f>
        <v>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v>
      </c>
      <c r="C3354" s="749" t="s">
        <v>14379</v>
      </c>
      <c r="D3354" s="749" t="s">
        <v>14380</v>
      </c>
      <c r="E3354" s="749" t="s">
        <v>14381</v>
      </c>
      <c r="F3354" s="749" t="s">
        <v>14387</v>
      </c>
      <c r="G3354" s="749" t="s">
        <v>14401</v>
      </c>
      <c r="H3354" s="749" t="s">
        <v>14402</v>
      </c>
      <c r="I3354" s="749" t="s">
        <v>52</v>
      </c>
      <c r="J3354" s="749" t="n">
        <v>449.09</v>
      </c>
    </row>
    <row collapsed="false" customFormat="false" customHeight="true" hidden="true" ht="12.75" outlineLevel="0" r="3355">
      <c r="A3355" s="749" t="s">
        <v>14403</v>
      </c>
      <c r="B3355" s="749" t="str">
        <f aca="false">C3355&amp;D3355&amp;E3355&amp;F3355&amp;G3355&amp;H3355</f>
        <v>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v>
      </c>
      <c r="C3355" s="749" t="s">
        <v>14379</v>
      </c>
      <c r="D3355" s="749" t="s">
        <v>14380</v>
      </c>
      <c r="E3355" s="749" t="s">
        <v>14381</v>
      </c>
      <c r="F3355" s="749" t="s">
        <v>14387</v>
      </c>
      <c r="G3355" s="749" t="s">
        <v>14401</v>
      </c>
      <c r="H3355" s="749" t="s">
        <v>14402</v>
      </c>
      <c r="I3355" s="749" t="s">
        <v>52</v>
      </c>
      <c r="J3355" s="749" t="n">
        <v>437.31</v>
      </c>
    </row>
    <row collapsed="false" customFormat="false" customHeight="true" hidden="true" ht="12.75" outlineLevel="0" r="3356">
      <c r="A3356" s="749" t="s">
        <v>14404</v>
      </c>
      <c r="B3356" s="749" t="str">
        <f aca="false">C3356&amp;D3356&amp;E3356&amp;F3356&amp;G3356&amp;H3356</f>
        <v>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v>
      </c>
      <c r="C3356" s="749" t="s">
        <v>14379</v>
      </c>
      <c r="D3356" s="749" t="s">
        <v>14380</v>
      </c>
      <c r="E3356" s="749" t="s">
        <v>14381</v>
      </c>
      <c r="F3356" s="749" t="s">
        <v>14405</v>
      </c>
      <c r="G3356" s="749" t="s">
        <v>14406</v>
      </c>
      <c r="H3356" s="749" t="s">
        <v>11457</v>
      </c>
      <c r="I3356" s="749" t="s">
        <v>52</v>
      </c>
      <c r="J3356" s="749" t="n">
        <v>454.75</v>
      </c>
    </row>
    <row collapsed="false" customFormat="false" customHeight="true" hidden="true" ht="12.75" outlineLevel="0" r="3357">
      <c r="A3357" s="749" t="s">
        <v>14407</v>
      </c>
      <c r="B3357" s="749" t="str">
        <f aca="false">C3357&amp;D3357&amp;E3357&amp;F3357&amp;G3357&amp;H3357</f>
        <v>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v>
      </c>
      <c r="C3357" s="749" t="s">
        <v>14379</v>
      </c>
      <c r="D3357" s="749" t="s">
        <v>14380</v>
      </c>
      <c r="E3357" s="749" t="s">
        <v>14381</v>
      </c>
      <c r="F3357" s="749" t="s">
        <v>14405</v>
      </c>
      <c r="G3357" s="749" t="s">
        <v>14406</v>
      </c>
      <c r="H3357" s="749" t="s">
        <v>11457</v>
      </c>
      <c r="I3357" s="749" t="s">
        <v>52</v>
      </c>
      <c r="J3357" s="749" t="n">
        <v>442.98</v>
      </c>
    </row>
    <row collapsed="false" customFormat="false" customHeight="true" hidden="true" ht="12.75" outlineLevel="0" r="3358">
      <c r="A3358" s="749" t="s">
        <v>14408</v>
      </c>
      <c r="B3358" s="749" t="str">
        <f aca="false">C3358&amp;D3358&amp;E3358&amp;F3358&amp;G3358&amp;H3358</f>
        <v>BALIZADOR DE EMBUTIR EM ALUMINIO FUNDIDO,VIDRO TEMPERADO,REFLETOR DE ALTO BRILHO,INCLUSIVE LAMPADA FLUORESCENTE DE 9W EREATOR DE 220V.FORNECIMENTO E COLOCACAO</v>
      </c>
      <c r="C3358" s="749" t="s">
        <v>14409</v>
      </c>
      <c r="D3358" s="749" t="s">
        <v>14410</v>
      </c>
      <c r="E3358" s="749" t="s">
        <v>14411</v>
      </c>
      <c r="I3358" s="749" t="s">
        <v>30</v>
      </c>
      <c r="J3358" s="749" t="n">
        <v>131.44</v>
      </c>
    </row>
    <row collapsed="false" customFormat="false" customHeight="true" hidden="true" ht="12.75" outlineLevel="0" r="3359">
      <c r="A3359" s="749" t="s">
        <v>14412</v>
      </c>
      <c r="B3359" s="749" t="str">
        <f aca="false">C3359&amp;D3359&amp;E3359&amp;F3359&amp;G3359&amp;H3359</f>
        <v>BALIZADOR DE EMBUTIR EM ALUMINIO FUNDIDO,VIDRO TEMPERADO,REFLETOR DE ALTO BRILHO,INCLUSIVE LAMPADA FLUORESCENTE DE 9W EREATOR DE 220V.FORNECIMENTO E COLOCACAO</v>
      </c>
      <c r="C3359" s="749" t="s">
        <v>14409</v>
      </c>
      <c r="D3359" s="749" t="s">
        <v>14410</v>
      </c>
      <c r="E3359" s="749" t="s">
        <v>14411</v>
      </c>
      <c r="I3359" s="749" t="s">
        <v>30</v>
      </c>
      <c r="J3359" s="749" t="n">
        <v>127.26</v>
      </c>
    </row>
    <row collapsed="false" customFormat="false" customHeight="true" hidden="true" ht="12.75" outlineLevel="0" r="3360">
      <c r="A3360" s="749" t="s">
        <v>14413</v>
      </c>
      <c r="B3360" s="749" t="str">
        <f aca="false">C3360&amp;D3360&amp;E3360&amp;F3360&amp;G3360&amp;H3360</f>
        <v>BALIZADOR EM ALUMINIO PINTADO,PARA UMA LAMPADA FLUORESCENTEELETRONICA DE 15/20W,INCLUSIVE ESTA.FORNECIMENTO E COLOCACAO</v>
      </c>
      <c r="C3360" s="749" t="s">
        <v>14414</v>
      </c>
      <c r="D3360" s="749" t="s">
        <v>14415</v>
      </c>
      <c r="I3360" s="749" t="s">
        <v>30</v>
      </c>
      <c r="J3360" s="749" t="n">
        <v>181.84</v>
      </c>
    </row>
    <row collapsed="false" customFormat="false" customHeight="true" hidden="true" ht="12.75" outlineLevel="0" r="3361">
      <c r="A3361" s="749" t="s">
        <v>14416</v>
      </c>
      <c r="B3361" s="749" t="str">
        <f aca="false">C3361&amp;D3361&amp;E3361&amp;F3361&amp;G3361&amp;H3361</f>
        <v>BALIZADOR EM ALUMINIO PINTADO,PARA UMA LAMPADA FLUORESCENTEELETRONICA DE 15/20W,INCLUSIVE ESTA.FORNECIMENTO E COLOCACAO</v>
      </c>
      <c r="C3361" s="749" t="s">
        <v>14414</v>
      </c>
      <c r="D3361" s="749" t="s">
        <v>14415</v>
      </c>
      <c r="I3361" s="749" t="s">
        <v>30</v>
      </c>
      <c r="J3361" s="749" t="n">
        <v>177.66</v>
      </c>
    </row>
    <row collapsed="false" customFormat="false" customHeight="true" hidden="true" ht="12.75" outlineLevel="0" r="3362">
      <c r="A3362" s="749" t="s">
        <v>14417</v>
      </c>
      <c r="B3362" s="749" t="str">
        <f aca="false">C3362&amp;D3362&amp;E3362&amp;F3362&amp;G3362&amp;H3362</f>
        <v>SINALIZACAO HORIZONTAL,MECANICA,COM TINTA TERMOPLASTICA A BASE DE RESINAS NATURAIS E/OU SINTETICAS,EM VIAS RODOVIARIAS,APLICADA POR EXTRUSAO,CONFORME NORMAS DO DER-RJ</v>
      </c>
      <c r="C3362" s="749" t="s">
        <v>14418</v>
      </c>
      <c r="D3362" s="749" t="s">
        <v>14419</v>
      </c>
      <c r="E3362" s="749" t="s">
        <v>14420</v>
      </c>
      <c r="I3362" s="749" t="s">
        <v>52</v>
      </c>
      <c r="J3362" s="749" t="n">
        <v>49.24</v>
      </c>
    </row>
    <row collapsed="false" customFormat="false" customHeight="true" hidden="true" ht="12.75" outlineLevel="0" r="3363">
      <c r="A3363" s="749" t="s">
        <v>14421</v>
      </c>
      <c r="B3363" s="749" t="str">
        <f aca="false">C3363&amp;D3363&amp;E3363&amp;F3363&amp;G3363&amp;H3363</f>
        <v>SINALIZACAO HORIZONTAL,MECANICA,COM TINTA TERMOPLASTICA A BASE DE RESINAS NATURAIS E/OU SINTETICAS,EM VIAS RODOVIARIAS,APLICADA POR EXTRUSAO,CONFORME NORMAS DO DER-RJ</v>
      </c>
      <c r="C3363" s="749" t="s">
        <v>14418</v>
      </c>
      <c r="D3363" s="749" t="s">
        <v>14419</v>
      </c>
      <c r="E3363" s="749" t="s">
        <v>14420</v>
      </c>
      <c r="I3363" s="749" t="s">
        <v>52</v>
      </c>
      <c r="J3363" s="749" t="n">
        <v>48.35</v>
      </c>
    </row>
    <row collapsed="false" customFormat="false" customHeight="true" hidden="true" ht="12.75" outlineLevel="0" r="3364">
      <c r="A3364" s="749" t="s">
        <v>14422</v>
      </c>
      <c r="B3364" s="749" t="str">
        <f aca="false">C3364&amp;D3364&amp;E3364&amp;F3364&amp;G3364&amp;H3364</f>
        <v>SINALIZACAO HORIZONTAL,MECANICA,COM TINTA TERMOPLASTICA A BASE DE RESINAS NATURAIS E/OU SINTETICAS,EM VIAS URBANAS,APLICADA POR EXTRUSAO,CONFORME NORMAS DO DER-RJ</v>
      </c>
      <c r="C3364" s="749" t="s">
        <v>14418</v>
      </c>
      <c r="D3364" s="749" t="s">
        <v>14423</v>
      </c>
      <c r="E3364" s="749" t="s">
        <v>14424</v>
      </c>
      <c r="I3364" s="749" t="s">
        <v>52</v>
      </c>
      <c r="J3364" s="749" t="n">
        <v>72.72</v>
      </c>
    </row>
    <row collapsed="false" customFormat="false" customHeight="true" hidden="true" ht="12.75" outlineLevel="0" r="3365">
      <c r="A3365" s="749" t="s">
        <v>14425</v>
      </c>
      <c r="B3365" s="749" t="str">
        <f aca="false">C3365&amp;D3365&amp;E3365&amp;F3365&amp;G3365&amp;H3365</f>
        <v>SINALIZACAO HORIZONTAL,MECANICA,COM TINTA TERMOPLASTICA A BASE DE RESINAS NATURAIS E/OU SINTETICAS,EM VIAS URBANAS,APLICADA POR EXTRUSAO,CONFORME NORMAS DO DER-RJ</v>
      </c>
      <c r="C3365" s="749" t="s">
        <v>14418</v>
      </c>
      <c r="D3365" s="749" t="s">
        <v>14423</v>
      </c>
      <c r="E3365" s="749" t="s">
        <v>14424</v>
      </c>
      <c r="I3365" s="749" t="s">
        <v>52</v>
      </c>
      <c r="J3365" s="749" t="n">
        <v>70.94</v>
      </c>
    </row>
    <row collapsed="false" customFormat="false" customHeight="true" hidden="true" ht="12.75" outlineLevel="0" r="3366">
      <c r="A3366" s="749" t="s">
        <v>14426</v>
      </c>
      <c r="B3366" s="749" t="str">
        <f aca="false">C3366&amp;D3366&amp;E3366&amp;F3366&amp;G3366&amp;H3366</f>
        <v>SINALIZACAO HORIZONTAL,MECANICA,COM TINTA TERMOPLASTICA A BASE DE RESINAS NATURAIS E/OU SINTETICAS,EM VIAS RODOVIARIAS,APLICADA COM PISTOLA(SPRAY),CONFORME NORMAS DO DER-RJ</v>
      </c>
      <c r="C3366" s="749" t="s">
        <v>14418</v>
      </c>
      <c r="D3366" s="749" t="s">
        <v>14419</v>
      </c>
      <c r="E3366" s="749" t="s">
        <v>14427</v>
      </c>
      <c r="I3366" s="749" t="s">
        <v>52</v>
      </c>
      <c r="J3366" s="749" t="n">
        <v>33.33</v>
      </c>
    </row>
    <row collapsed="false" customFormat="false" customHeight="true" hidden="true" ht="12.75" outlineLevel="0" r="3367">
      <c r="A3367" s="749" t="s">
        <v>14428</v>
      </c>
      <c r="B3367" s="749" t="str">
        <f aca="false">C3367&amp;D3367&amp;E3367&amp;F3367&amp;G3367&amp;H3367</f>
        <v>SINALIZACAO HORIZONTAL,MECANICA,COM TINTA TERMOPLASTICA A BASE DE RESINAS NATURAIS E/OU SINTETICAS,EM VIAS RODOVIARIAS,APLICADA COM PISTOLA(SPRAY),CONFORME NORMAS DO DER-RJ</v>
      </c>
      <c r="C3367" s="749" t="s">
        <v>14418</v>
      </c>
      <c r="D3367" s="749" t="s">
        <v>14419</v>
      </c>
      <c r="E3367" s="749" t="s">
        <v>14427</v>
      </c>
      <c r="I3367" s="749" t="s">
        <v>52</v>
      </c>
      <c r="J3367" s="749" t="n">
        <v>32.43</v>
      </c>
    </row>
    <row collapsed="false" customFormat="false" customHeight="true" hidden="true" ht="12.75" outlineLevel="0" r="3368">
      <c r="A3368" s="749" t="s">
        <v>14429</v>
      </c>
      <c r="B3368" s="749" t="str">
        <f aca="false">C3368&amp;D3368&amp;E3368&amp;F3368&amp;G3368&amp;H3368</f>
        <v>SINALIZACAO HORIZONTAL,MECANICA,COM TINTA TERMOPLASTICA A BASE DE RESINAS NATURAIS E/OU SINTETICAS,EM VIAS URBANAS,APLICADA COM PISTOLA(SPRAY),CONFORME NORMAS DO DER-RJ</v>
      </c>
      <c r="C3368" s="749" t="s">
        <v>14418</v>
      </c>
      <c r="D3368" s="749" t="s">
        <v>14423</v>
      </c>
      <c r="E3368" s="749" t="s">
        <v>14430</v>
      </c>
      <c r="I3368" s="749" t="s">
        <v>52</v>
      </c>
      <c r="J3368" s="749" t="n">
        <v>48.91</v>
      </c>
    </row>
    <row collapsed="false" customFormat="false" customHeight="true" hidden="true" ht="12.75" outlineLevel="0" r="3369">
      <c r="A3369" s="749" t="s">
        <v>14431</v>
      </c>
      <c r="B3369" s="749" t="str">
        <f aca="false">C3369&amp;D3369&amp;E3369&amp;F3369&amp;G3369&amp;H3369</f>
        <v>SINALIZACAO HORIZONTAL,MECANICA,COM TINTA TERMOPLASTICA A BASE DE RESINAS NATURAIS E/OU SINTETICAS,EM VIAS URBANAS,APLICADA COM PISTOLA(SPRAY),CONFORME NORMAS DO DER-RJ</v>
      </c>
      <c r="C3369" s="749" t="s">
        <v>14418</v>
      </c>
      <c r="D3369" s="749" t="s">
        <v>14423</v>
      </c>
      <c r="E3369" s="749" t="s">
        <v>14430</v>
      </c>
      <c r="I3369" s="749" t="s">
        <v>52</v>
      </c>
      <c r="J3369" s="749" t="n">
        <v>47.12</v>
      </c>
    </row>
    <row collapsed="false" customFormat="false" customHeight="true" hidden="true" ht="12.75" outlineLevel="0" r="3370">
      <c r="A3370" s="749" t="s">
        <v>14432</v>
      </c>
      <c r="B3370" s="749" t="str">
        <f aca="false">C3370&amp;D3370&amp;E3370&amp;F3370&amp;G3370&amp;H3370</f>
        <v>SINALIZACAO MANUAL DE FAIXAS E FIGURAS PARA PEDESTRES,COM TINTA TERMOPLASTICA A BASE DE RESINAS NATURAIS E/OU SINTETICAS,EM VIAS RODOVIARIAS,APLICADO POR EXTRUSAO,CONFORME NORMAS DO DER-RJ</v>
      </c>
      <c r="C3370" s="749" t="s">
        <v>14433</v>
      </c>
      <c r="D3370" s="749" t="s">
        <v>14434</v>
      </c>
      <c r="E3370" s="749" t="s">
        <v>14435</v>
      </c>
      <c r="F3370" s="749" t="s">
        <v>14436</v>
      </c>
      <c r="I3370" s="749" t="s">
        <v>52</v>
      </c>
      <c r="J3370" s="749" t="n">
        <v>71.39</v>
      </c>
    </row>
    <row collapsed="false" customFormat="false" customHeight="true" hidden="true" ht="12.75" outlineLevel="0" r="3371">
      <c r="A3371" s="749" t="s">
        <v>14437</v>
      </c>
      <c r="B3371" s="749" t="str">
        <f aca="false">C3371&amp;D3371&amp;E3371&amp;F3371&amp;G3371&amp;H3371</f>
        <v>SINALIZACAO MANUAL DE FAIXAS E FIGURAS PARA PEDESTRES,COM TINTA TERMOPLASTICA A BASE DE RESINAS NATURAIS E/OU SINTETICAS,EM VIAS RODOVIARIAS,APLICADO POR EXTRUSAO,CONFORME NORMAS DO DER-RJ</v>
      </c>
      <c r="C3371" s="749" t="s">
        <v>14433</v>
      </c>
      <c r="D3371" s="749" t="s">
        <v>14434</v>
      </c>
      <c r="E3371" s="749" t="s">
        <v>14435</v>
      </c>
      <c r="F3371" s="749" t="s">
        <v>14436</v>
      </c>
      <c r="I3371" s="749" t="s">
        <v>52</v>
      </c>
      <c r="J3371" s="749" t="n">
        <v>69.15</v>
      </c>
    </row>
    <row collapsed="false" customFormat="false" customHeight="true" hidden="true" ht="12.75" outlineLevel="0" r="3372">
      <c r="A3372" s="749" t="s">
        <v>14438</v>
      </c>
      <c r="B3372" s="749" t="str">
        <f aca="false">C3372&amp;D3372&amp;E3372&amp;F3372&amp;G3372&amp;H3372</f>
        <v>SINALIZACAO MANUAL DE FAIXAS E FIGURAS PARA PEDESTRES,COM TINTA TERMOPLASTICA A BASE DE RESINAS NATURAIS E/OU SINTETICAS,EM VIAS URBANAS,APLICADO POR EXTRUSAO,CONFORME NORMAS DO DER-RJ</v>
      </c>
      <c r="C3372" s="749" t="s">
        <v>14433</v>
      </c>
      <c r="D3372" s="749" t="s">
        <v>14434</v>
      </c>
      <c r="E3372" s="749" t="s">
        <v>14439</v>
      </c>
      <c r="F3372" s="749" t="s">
        <v>14440</v>
      </c>
      <c r="I3372" s="749" t="s">
        <v>52</v>
      </c>
      <c r="J3372" s="749" t="n">
        <v>77.41</v>
      </c>
    </row>
    <row collapsed="false" customFormat="false" customHeight="true" hidden="true" ht="12.75" outlineLevel="0" r="3373">
      <c r="A3373" s="749" t="s">
        <v>14441</v>
      </c>
      <c r="B3373" s="749" t="str">
        <f aca="false">C3373&amp;D3373&amp;E3373&amp;F3373&amp;G3373&amp;H3373</f>
        <v>SINALIZACAO MANUAL DE FAIXAS E FIGURAS PARA PEDESTRES,COM TINTA TERMOPLASTICA A BASE DE RESINAS NATURAIS E/OU SINTETICAS,EM VIAS URBANAS,APLICADO POR EXTRUSAO,CONFORME NORMAS DO DER-RJ</v>
      </c>
      <c r="C3373" s="749" t="s">
        <v>14433</v>
      </c>
      <c r="D3373" s="749" t="s">
        <v>14434</v>
      </c>
      <c r="E3373" s="749" t="s">
        <v>14439</v>
      </c>
      <c r="F3373" s="749" t="s">
        <v>14440</v>
      </c>
      <c r="I3373" s="749" t="s">
        <v>52</v>
      </c>
      <c r="J3373" s="749" t="n">
        <v>74.73</v>
      </c>
    </row>
    <row collapsed="false" customFormat="false" customHeight="true" hidden="true" ht="12.75" outlineLevel="0" r="3374">
      <c r="A3374" s="749" t="s">
        <v>14442</v>
      </c>
      <c r="B3374" s="749" t="str">
        <f aca="false">C3374&amp;D3374&amp;E3374&amp;F3374&amp;G3374&amp;H3374</f>
        <v>SINALIZACAO HORIZONTAL,MECANICA,COM TINTA A BASE DE RESINA ACRILICA,EM VIAS RODOVIARIAS,CONFORME NORMAS DO DER-RJ</v>
      </c>
      <c r="C3374" s="749" t="s">
        <v>14443</v>
      </c>
      <c r="D3374" s="749" t="s">
        <v>14444</v>
      </c>
      <c r="I3374" s="749" t="s">
        <v>52</v>
      </c>
      <c r="J3374" s="749" t="n">
        <v>18.19</v>
      </c>
    </row>
    <row collapsed="false" customFormat="false" customHeight="true" hidden="true" ht="12.75" outlineLevel="0" r="3375">
      <c r="A3375" s="749" t="s">
        <v>14445</v>
      </c>
      <c r="B3375" s="749" t="str">
        <f aca="false">C3375&amp;D3375&amp;E3375&amp;F3375&amp;G3375&amp;H3375</f>
        <v>SINALIZACAO HORIZONTAL,MECANICA,COM TINTA A BASE DE RESINA ACRILICA,EM VIAS RODOVIARIAS,CONFORME NORMAS DO DER-RJ</v>
      </c>
      <c r="C3375" s="749" t="s">
        <v>14443</v>
      </c>
      <c r="D3375" s="749" t="s">
        <v>14444</v>
      </c>
      <c r="I3375" s="749" t="s">
        <v>52</v>
      </c>
      <c r="J3375" s="749" t="n">
        <v>18.06</v>
      </c>
    </row>
    <row collapsed="false" customFormat="false" customHeight="true" hidden="true" ht="12.75" outlineLevel="0" r="3376">
      <c r="A3376" s="749" t="s">
        <v>14446</v>
      </c>
      <c r="B3376" s="749" t="str">
        <f aca="false">C3376&amp;D3376&amp;E3376&amp;F3376&amp;G3376&amp;H3376</f>
        <v>SINALIZACAO HORIZONTAL,MECANICA,COM TINTA A BASE DE RESINA ACRILICA,EM VIAS URBANAS,CONFORME NORMAS DO DER-RJ</v>
      </c>
      <c r="C3376" s="749" t="s">
        <v>14443</v>
      </c>
      <c r="D3376" s="749" t="s">
        <v>14447</v>
      </c>
      <c r="I3376" s="749" t="s">
        <v>52</v>
      </c>
      <c r="J3376" s="749" t="n">
        <v>24.78</v>
      </c>
    </row>
    <row collapsed="false" customFormat="false" customHeight="true" hidden="true" ht="12.75" outlineLevel="0" r="3377">
      <c r="A3377" s="749" t="s">
        <v>14448</v>
      </c>
      <c r="B3377" s="749" t="str">
        <f aca="false">C3377&amp;D3377&amp;E3377&amp;F3377&amp;G3377&amp;H3377</f>
        <v>SINALIZACAO HORIZONTAL,MECANICA,COM TINTA A BASE DE RESINA ACRILICA,EM VIAS URBANAS,CONFORME NORMAS DO DER-RJ</v>
      </c>
      <c r="C3377" s="749" t="s">
        <v>14443</v>
      </c>
      <c r="D3377" s="749" t="s">
        <v>14447</v>
      </c>
      <c r="I3377" s="749" t="s">
        <v>52</v>
      </c>
      <c r="J3377" s="749" t="n">
        <v>24.24</v>
      </c>
    </row>
    <row collapsed="false" customFormat="false" customHeight="true" hidden="true" ht="12.75" outlineLevel="0" r="3378">
      <c r="A3378" s="749" t="s">
        <v>14449</v>
      </c>
      <c r="B3378" s="749" t="str">
        <f aca="false">C3378&amp;D3378&amp;E3378&amp;F3378&amp;G3378&amp;H3378</f>
        <v>SINALIZACAO MANUAL DE FAIXAS E FIGURAS PARA PEDESTRES,COM TINTA A BASE DE RESINA ACRILICA,EM VIAS RODOVIARIAS,COM UTILIZACAO DE PISTOLA PNEUMATICA(SPRAY),CONFORME NORMAS DO DER-RJ</v>
      </c>
      <c r="C3378" s="749" t="s">
        <v>14433</v>
      </c>
      <c r="D3378" s="749" t="s">
        <v>14450</v>
      </c>
      <c r="E3378" s="749" t="s">
        <v>14451</v>
      </c>
      <c r="I3378" s="749" t="s">
        <v>52</v>
      </c>
      <c r="J3378" s="749" t="n">
        <v>35.61</v>
      </c>
    </row>
    <row collapsed="false" customFormat="false" customHeight="true" hidden="true" ht="12.75" outlineLevel="0" r="3379">
      <c r="A3379" s="749" t="s">
        <v>14452</v>
      </c>
      <c r="B3379" s="749" t="str">
        <f aca="false">C3379&amp;D3379&amp;E3379&amp;F3379&amp;G3379&amp;H3379</f>
        <v>SINALIZACAO MANUAL DE FAIXAS E FIGURAS PARA PEDESTRES,COM TINTA A BASE DE RESINA ACRILICA,EM VIAS RODOVIARIAS,COM UTILIZACAO DE PISTOLA PNEUMATICA(SPRAY),CONFORME NORMAS DO DER-RJ</v>
      </c>
      <c r="C3379" s="749" t="s">
        <v>14433</v>
      </c>
      <c r="D3379" s="749" t="s">
        <v>14450</v>
      </c>
      <c r="E3379" s="749" t="s">
        <v>14451</v>
      </c>
      <c r="I3379" s="749" t="s">
        <v>52</v>
      </c>
      <c r="J3379" s="749" t="n">
        <v>34.5</v>
      </c>
    </row>
    <row collapsed="false" customFormat="false" customHeight="true" hidden="true" ht="12.75" outlineLevel="0" r="3380">
      <c r="A3380" s="749" t="s">
        <v>14453</v>
      </c>
      <c r="B3380" s="749" t="str">
        <f aca="false">C3380&amp;D3380&amp;E3380&amp;F3380&amp;G3380&amp;H3380</f>
        <v>SINALIZACAO MANUAL DE FAIXAS E FIGURAS PARA PEDESTRES,COM TINTA A BASE DE RESINA ACRILICA,EM VIAS URBANAS,COM UTILIZACAO DE PISTOLA PNEUMATICA(SPRAY),CONFORME NORMAS DO DER-RJ</v>
      </c>
      <c r="C3380" s="749" t="s">
        <v>14433</v>
      </c>
      <c r="D3380" s="749" t="s">
        <v>14454</v>
      </c>
      <c r="E3380" s="749" t="s">
        <v>14455</v>
      </c>
      <c r="I3380" s="749" t="s">
        <v>52</v>
      </c>
      <c r="J3380" s="749" t="n">
        <v>46.42</v>
      </c>
    </row>
    <row collapsed="false" customFormat="false" customHeight="true" hidden="true" ht="12.75" outlineLevel="0" r="3381">
      <c r="A3381" s="749" t="s">
        <v>14456</v>
      </c>
      <c r="B3381" s="749" t="str">
        <f aca="false">C3381&amp;D3381&amp;E3381&amp;F3381&amp;G3381&amp;H3381</f>
        <v>SINALIZACAO MANUAL DE FAIXAS E FIGURAS PARA PEDESTRES,COM TINTA A BASE DE RESINA ACRILICA,EM VIAS URBANAS,COM UTILIZACAO DE PISTOLA PNEUMATICA(SPRAY),CONFORME NORMAS DO DER-RJ</v>
      </c>
      <c r="C3381" s="749" t="s">
        <v>14433</v>
      </c>
      <c r="D3381" s="749" t="s">
        <v>14454</v>
      </c>
      <c r="E3381" s="749" t="s">
        <v>14455</v>
      </c>
      <c r="I3381" s="749" t="s">
        <v>52</v>
      </c>
      <c r="J3381" s="749" t="n">
        <v>44.64</v>
      </c>
    </row>
    <row collapsed="false" customFormat="false" customHeight="true" hidden="true" ht="12.75" outlineLevel="0" r="3382">
      <c r="A3382" s="749" t="s">
        <v>14457</v>
      </c>
      <c r="B3382" s="749" t="str">
        <f aca="false">C3382&amp;D3382&amp;E3382&amp;F3382&amp;G3382&amp;H3382</f>
        <v>SONORIZADOR TIPO CALOTA,DIAMETRO 15CM,CONFECCIONADO EM RESINA DE POLIESTER,COM ELEMENTOS REFLETIVOS E PINO DE FIXACAO.FORNECIMENTO E COLOCACAO</v>
      </c>
      <c r="C3382" s="749" t="s">
        <v>14458</v>
      </c>
      <c r="D3382" s="749" t="s">
        <v>14459</v>
      </c>
      <c r="E3382" s="749" t="s">
        <v>14460</v>
      </c>
      <c r="I3382" s="749" t="s">
        <v>30</v>
      </c>
      <c r="J3382" s="749" t="n">
        <v>23.92</v>
      </c>
    </row>
    <row collapsed="false" customFormat="false" customHeight="true" hidden="true" ht="12.75" outlineLevel="0" r="3383">
      <c r="A3383" s="749" t="s">
        <v>14461</v>
      </c>
      <c r="B3383" s="749" t="str">
        <f aca="false">C3383&amp;D3383&amp;E3383&amp;F3383&amp;G3383&amp;H3383</f>
        <v>SONORIZADOR TIPO CALOTA,DIAMETRO 15CM,CONFECCIONADO EM RESINA DE POLIESTER,COM ELEMENTOS REFLETIVOS E PINO DE FIXACAO.FORNECIMENTO E COLOCACAO</v>
      </c>
      <c r="C3383" s="749" t="s">
        <v>14458</v>
      </c>
      <c r="D3383" s="749" t="s">
        <v>14459</v>
      </c>
      <c r="E3383" s="749" t="s">
        <v>14460</v>
      </c>
      <c r="I3383" s="749" t="s">
        <v>30</v>
      </c>
      <c r="J3383" s="749" t="n">
        <v>23.7</v>
      </c>
    </row>
    <row collapsed="false" customFormat="false" customHeight="true" hidden="true" ht="12.75" outlineLevel="0" r="3384">
      <c r="A3384" s="749" t="s">
        <v>14462</v>
      </c>
      <c r="B3384" s="749" t="str">
        <f aca="false">C3384&amp;D3384&amp;E3384&amp;F3384&amp;G3384&amp;H3384</f>
        <v>MINI-TACHAO CEGO,FUNDIDO,MEDINDO 220X100X40MM,CONSTITUIDO DE UM CORPO A BASE DE RESINAS DE POLIESTER E FILERIZANTES MINERAIS,COM TELA DE NYLON PARA ABSORCAO DE IMPACTOS E PINO DE ACO PARA MAIOR FIXACAO NO PAVIMENTO.FORNECIMENTO E COLOCACAO</v>
      </c>
      <c r="C3384" s="749" t="s">
        <v>14463</v>
      </c>
      <c r="D3384" s="749" t="s">
        <v>14464</v>
      </c>
      <c r="E3384" s="749" t="s">
        <v>14465</v>
      </c>
      <c r="F3384" s="749" t="s">
        <v>14466</v>
      </c>
      <c r="I3384" s="749" t="s">
        <v>30</v>
      </c>
      <c r="J3384" s="749" t="n">
        <v>20.57</v>
      </c>
    </row>
    <row collapsed="false" customFormat="false" customHeight="true" hidden="true" ht="12.75" outlineLevel="0" r="3385">
      <c r="A3385" s="749" t="s">
        <v>14467</v>
      </c>
      <c r="B3385" s="749" t="str">
        <f aca="false">C3385&amp;D3385&amp;E3385&amp;F3385&amp;G3385&amp;H3385</f>
        <v>MINI-TACHAO CEGO,FUNDIDO,MEDINDO 220X100X40MM,CONSTITUIDO DE UM CORPO A BASE DE RESINAS DE POLIESTER E FILERIZANTES MINERAIS,COM TELA DE NYLON PARA ABSORCAO DE IMPACTOS E PINO DE ACO PARA MAIOR FIXACAO NO PAVIMENTO.FORNECIMENTO E COLOCACAO</v>
      </c>
      <c r="C3385" s="749" t="s">
        <v>14463</v>
      </c>
      <c r="D3385" s="749" t="s">
        <v>14464</v>
      </c>
      <c r="E3385" s="749" t="s">
        <v>14465</v>
      </c>
      <c r="F3385" s="749" t="s">
        <v>14466</v>
      </c>
      <c r="I3385" s="749" t="s">
        <v>30</v>
      </c>
      <c r="J3385" s="749" t="n">
        <v>20.34</v>
      </c>
    </row>
    <row collapsed="false" customFormat="false" customHeight="true" hidden="true" ht="12.75" outlineLevel="0" r="3386">
      <c r="A3386" s="749" t="s">
        <v>14468</v>
      </c>
      <c r="B3386" s="749" t="str">
        <f aca="false">C3386&amp;D3386&amp;E3386&amp;F3386&amp;G3386&amp;H3386</f>
        <v>MINI-TACHAO REFLETIVO,MONODIRECIONAL,MEDINDO 220X100X40MM,SEUS REFLETORES CONTEM 50 ESFERAS DE VIDRO LAPIDADO E ESPELHADO,INCRUSTADOS EM "ABS",NAS CORES BRANCA E AMARELA.FORNECIMENTO E COLOCACAO</v>
      </c>
      <c r="C3386" s="749" t="s">
        <v>14469</v>
      </c>
      <c r="D3386" s="749" t="s">
        <v>14470</v>
      </c>
      <c r="E3386" s="749" t="s">
        <v>14471</v>
      </c>
      <c r="F3386" s="749" t="s">
        <v>14472</v>
      </c>
      <c r="I3386" s="749" t="s">
        <v>30</v>
      </c>
      <c r="J3386" s="749" t="n">
        <v>20.85</v>
      </c>
    </row>
    <row collapsed="false" customFormat="false" customHeight="true" hidden="true" ht="12.75" outlineLevel="0" r="3387">
      <c r="A3387" s="749" t="s">
        <v>14473</v>
      </c>
      <c r="B3387" s="749" t="str">
        <f aca="false">C3387&amp;D3387&amp;E3387&amp;F3387&amp;G3387&amp;H3387</f>
        <v>MINI-TACHAO REFLETIVO,MONODIRECIONAL,MEDINDO 220X100X40MM,SEUS REFLETORES CONTEM 50 ESFERAS DE VIDRO LAPIDADO E ESPELHADO,INCRUSTADOS EM "ABS",NAS CORES BRANCA E AMARELA.FORNECIMENTO E COLOCACAO</v>
      </c>
      <c r="C3387" s="749" t="s">
        <v>14469</v>
      </c>
      <c r="D3387" s="749" t="s">
        <v>14470</v>
      </c>
      <c r="E3387" s="749" t="s">
        <v>14471</v>
      </c>
      <c r="F3387" s="749" t="s">
        <v>14472</v>
      </c>
      <c r="I3387" s="749" t="s">
        <v>30</v>
      </c>
      <c r="J3387" s="749" t="n">
        <v>20.62</v>
      </c>
    </row>
    <row collapsed="false" customFormat="false" customHeight="true" hidden="true" ht="12.75" outlineLevel="0" r="3388">
      <c r="A3388" s="749" t="s">
        <v>14474</v>
      </c>
      <c r="B3388" s="749" t="str">
        <f aca="false">C3388&amp;D3388&amp;E3388&amp;F3388&amp;G3388&amp;H3388</f>
        <v>MINI-TACHAO REFLETIVO,BIDIRECIONAL,MEDINDO 220X100X40MM,SEUS REFLETORES CONTEM 50 ESFERAS DE VIDRO LAPIDADO E ESPELHADO,INCRUSTADOS EM "ABS",NAS CORES BRANCA E AMARELA.FORNECIMENTO E COLOCACAO</v>
      </c>
      <c r="C3388" s="749" t="s">
        <v>14475</v>
      </c>
      <c r="D3388" s="749" t="s">
        <v>14476</v>
      </c>
      <c r="E3388" s="749" t="s">
        <v>14477</v>
      </c>
      <c r="F3388" s="749" t="s">
        <v>13617</v>
      </c>
      <c r="I3388" s="749" t="s">
        <v>30</v>
      </c>
      <c r="J3388" s="749" t="n">
        <v>22.11</v>
      </c>
    </row>
    <row collapsed="false" customFormat="false" customHeight="true" hidden="true" ht="12.75" outlineLevel="0" r="3389">
      <c r="A3389" s="749" t="s">
        <v>14478</v>
      </c>
      <c r="B3389" s="749" t="str">
        <f aca="false">C3389&amp;D3389&amp;E3389&amp;F3389&amp;G3389&amp;H3389</f>
        <v>MINI-TACHAO REFLETIVO,BIDIRECIONAL,MEDINDO 220X100X40MM,SEUS REFLETORES CONTEM 50 ESFERAS DE VIDRO LAPIDADO E ESPELHADO,INCRUSTADOS EM "ABS",NAS CORES BRANCA E AMARELA.FORNECIMENTO E COLOCACAO</v>
      </c>
      <c r="C3389" s="749" t="s">
        <v>14475</v>
      </c>
      <c r="D3389" s="749" t="s">
        <v>14476</v>
      </c>
      <c r="E3389" s="749" t="s">
        <v>14477</v>
      </c>
      <c r="F3389" s="749" t="s">
        <v>13617</v>
      </c>
      <c r="I3389" s="749" t="s">
        <v>30</v>
      </c>
      <c r="J3389" s="749" t="n">
        <v>21.88</v>
      </c>
    </row>
    <row collapsed="false" customFormat="false" customHeight="true" hidden="true" ht="12.75" outlineLevel="0" r="3390">
      <c r="A3390" s="749" t="s">
        <v>14479</v>
      </c>
      <c r="B3390" s="749" t="str">
        <f aca="false">C3390&amp;D3390&amp;E3390&amp;F3390&amp;G3390&amp;H3390</f>
        <v>TACHAO CEGO,FUNDIDO,MEDINDO 230X125X45MM,CONSTITUIDO DE UM CORPO A BASE DE RESINAS DE POLIESTER E FILERIZANTES MINERAIS,COM TELA DE NYLON PARA ABSORCAO DE IMPACTOS E PINO DE ACO PARA MAIOR FIXACAO NO PAVIMENTO.FORNECIMENTO E COLOCACAO</v>
      </c>
      <c r="C3390" s="749" t="s">
        <v>14480</v>
      </c>
      <c r="D3390" s="749" t="s">
        <v>14481</v>
      </c>
      <c r="E3390" s="749" t="s">
        <v>14482</v>
      </c>
      <c r="F3390" s="749" t="s">
        <v>14483</v>
      </c>
      <c r="I3390" s="749" t="s">
        <v>30</v>
      </c>
      <c r="J3390" s="749" t="n">
        <v>23.64</v>
      </c>
    </row>
    <row collapsed="false" customFormat="false" customHeight="true" hidden="true" ht="12.75" outlineLevel="0" r="3391">
      <c r="A3391" s="749" t="s">
        <v>14484</v>
      </c>
      <c r="B3391" s="749" t="str">
        <f aca="false">C3391&amp;D3391&amp;E3391&amp;F3391&amp;G3391&amp;H3391</f>
        <v>TACHAO CEGO,FUNDIDO,MEDINDO 230X125X45MM,CONSTITUIDO DE UM CORPO A BASE DE RESINAS DE POLIESTER E FILERIZANTES MINERAIS,COM TELA DE NYLON PARA ABSORCAO DE IMPACTOS E PINO DE ACO PARA MAIOR FIXACAO NO PAVIMENTO.FORNECIMENTO E COLOCACAO</v>
      </c>
      <c r="C3391" s="749" t="s">
        <v>14480</v>
      </c>
      <c r="D3391" s="749" t="s">
        <v>14481</v>
      </c>
      <c r="E3391" s="749" t="s">
        <v>14482</v>
      </c>
      <c r="F3391" s="749" t="s">
        <v>14483</v>
      </c>
      <c r="I3391" s="749" t="s">
        <v>30</v>
      </c>
      <c r="J3391" s="749" t="n">
        <v>23.4</v>
      </c>
    </row>
    <row collapsed="false" customFormat="false" customHeight="true" hidden="true" ht="12.75" outlineLevel="0" r="3392">
      <c r="A3392" s="749" t="s">
        <v>14485</v>
      </c>
      <c r="B3392" s="749" t="str">
        <f aca="false">C3392&amp;D3392&amp;E3392&amp;F3392&amp;G3392&amp;H3392</f>
        <v>TACHAO MONODIRECIONAL,MEDINDO 230X125X45MM,SEUS REFLETORES CONTEM 50 ESFERAS DE VIDRO LAPIDADO E ESPELHADO,INCRUSTADOS EM "ABS",NAS CORES BRANCA E AMARELA.FORNECIMENTO E COLOCACAO</v>
      </c>
      <c r="C3392" s="749" t="s">
        <v>14486</v>
      </c>
      <c r="D3392" s="749" t="s">
        <v>14487</v>
      </c>
      <c r="E3392" s="749" t="s">
        <v>14488</v>
      </c>
      <c r="I3392" s="749" t="s">
        <v>30</v>
      </c>
      <c r="J3392" s="749" t="n">
        <v>24.9</v>
      </c>
    </row>
    <row collapsed="false" customFormat="false" customHeight="true" hidden="true" ht="12.75" outlineLevel="0" r="3393">
      <c r="A3393" s="749" t="s">
        <v>14489</v>
      </c>
      <c r="B3393" s="749" t="str">
        <f aca="false">C3393&amp;D3393&amp;E3393&amp;F3393&amp;G3393&amp;H3393</f>
        <v>TACHAO MONODIRECIONAL,MEDINDO 230X125X45MM,SEUS REFLETORES CONTEM 50 ESFERAS DE VIDRO LAPIDADO E ESPELHADO,INCRUSTADOS EM "ABS",NAS CORES BRANCA E AMARELA.FORNECIMENTO E COLOCACAO</v>
      </c>
      <c r="C3393" s="749" t="s">
        <v>14486</v>
      </c>
      <c r="D3393" s="749" t="s">
        <v>14487</v>
      </c>
      <c r="E3393" s="749" t="s">
        <v>14488</v>
      </c>
      <c r="I3393" s="749" t="s">
        <v>30</v>
      </c>
      <c r="J3393" s="749" t="n">
        <v>24.66</v>
      </c>
    </row>
    <row collapsed="false" customFormat="false" customHeight="true" hidden="true" ht="12.75" outlineLevel="0" r="3394">
      <c r="A3394" s="749" t="s">
        <v>14490</v>
      </c>
      <c r="B3394" s="749" t="str">
        <f aca="false">C3394&amp;D3394&amp;E3394&amp;F3394&amp;G3394&amp;H3394</f>
        <v>TACHAO BIDIRECIONAL,MEDINDO 230X125X45MM, SEUS REFLETORES CONTEM 50 ESFERAS DE VIDRO LAPIDADO E ESPELHADO,INCRUSTADOS EM "ABS",NAS CORES BRANCA E AMARELA.FORNECIMENTO E COLOCACAO</v>
      </c>
      <c r="C3394" s="749" t="s">
        <v>14491</v>
      </c>
      <c r="D3394" s="749" t="s">
        <v>14492</v>
      </c>
      <c r="E3394" s="749" t="s">
        <v>14493</v>
      </c>
      <c r="I3394" s="749" t="s">
        <v>30</v>
      </c>
      <c r="J3394" s="749" t="n">
        <v>26.21</v>
      </c>
    </row>
    <row collapsed="false" customFormat="false" customHeight="true" hidden="true" ht="12.75" outlineLevel="0" r="3395">
      <c r="A3395" s="749" t="s">
        <v>14494</v>
      </c>
      <c r="B3395" s="749" t="str">
        <f aca="false">C3395&amp;D3395&amp;E3395&amp;F3395&amp;G3395&amp;H3395</f>
        <v>TACHAO BIDIRECIONAL,MEDINDO 230X125X45MM, SEUS REFLETORES CONTEM 50 ESFERAS DE VIDRO LAPIDADO E ESPELHADO,INCRUSTADOS EM "ABS",NAS CORES BRANCA E AMARELA.FORNECIMENTO E COLOCACAO</v>
      </c>
      <c r="C3395" s="749" t="s">
        <v>14491</v>
      </c>
      <c r="D3395" s="749" t="s">
        <v>14492</v>
      </c>
      <c r="E3395" s="749" t="s">
        <v>14493</v>
      </c>
      <c r="I3395" s="749" t="s">
        <v>30</v>
      </c>
      <c r="J3395" s="749" t="n">
        <v>25.97</v>
      </c>
    </row>
    <row collapsed="false" customFormat="false" customHeight="true" hidden="true" ht="12.75" outlineLevel="0" r="3396">
      <c r="A3396" s="749" t="s">
        <v>14495</v>
      </c>
      <c r="B3396" s="749" t="str">
        <f aca="false">C3396&amp;D3396&amp;E3396&amp;F3396&amp;G3396&amp;H3396</f>
        <v>TACHA REFLETIVA INJETADA EM "ABS",MONODIRECIONAL,MEDINDO 100X100X19,5MM,PINO DE ACO PARA MAIOR FIXACAO NO PAVIMENTO E SEUS REFLETORES PODERAO CONTER:23 OU 24 ESFERAS DE VIDRO LAPIDADO E ESPELHADO,DIVERSAS CORES.FORNECIMENTO E COLOCACAO</v>
      </c>
      <c r="C3396" s="749" t="s">
        <v>14496</v>
      </c>
      <c r="D3396" s="749" t="s">
        <v>14497</v>
      </c>
      <c r="E3396" s="749" t="s">
        <v>14498</v>
      </c>
      <c r="F3396" s="749" t="s">
        <v>14499</v>
      </c>
      <c r="I3396" s="749" t="s">
        <v>30</v>
      </c>
      <c r="J3396" s="749" t="n">
        <v>16.38</v>
      </c>
    </row>
    <row collapsed="false" customFormat="false" customHeight="true" hidden="true" ht="12.75" outlineLevel="0" r="3397">
      <c r="A3397" s="749" t="s">
        <v>14500</v>
      </c>
      <c r="B3397" s="749" t="str">
        <f aca="false">C3397&amp;D3397&amp;E3397&amp;F3397&amp;G3397&amp;H3397</f>
        <v>TACHA REFLETIVA INJETADA EM "ABS",MONODIRECIONAL,MEDINDO 100X100X19,5MM,PINO DE ACO PARA MAIOR FIXACAO NO PAVIMENTO E SEUS REFLETORES PODERAO CONTER:23 OU 24 ESFERAS DE VIDRO LAPIDADO E ESPELHADO,DIVERSAS CORES.FORNECIMENTO E COLOCACAO</v>
      </c>
      <c r="C3397" s="749" t="s">
        <v>14496</v>
      </c>
      <c r="D3397" s="749" t="s">
        <v>14497</v>
      </c>
      <c r="E3397" s="749" t="s">
        <v>14498</v>
      </c>
      <c r="F3397" s="749" t="s">
        <v>14499</v>
      </c>
      <c r="I3397" s="749" t="s">
        <v>30</v>
      </c>
      <c r="J3397" s="749" t="n">
        <v>16.14</v>
      </c>
    </row>
    <row collapsed="false" customFormat="false" customHeight="true" hidden="true" ht="12.75" outlineLevel="0" r="3398">
      <c r="A3398" s="749" t="s">
        <v>14501</v>
      </c>
      <c r="B3398" s="749" t="str">
        <f aca="false">C3398&amp;D3398&amp;E3398&amp;F3398&amp;G3398&amp;H3398</f>
        <v>TACHA REFLETIVA INJETADA EM "ABS",BIDIRECIONAL,MEDINDO 100X100X19,5MM,PINO DE ACO PARA MAIOR FIXACAO NO PAVIMENTO E SEUS REFLETORES PODERAO CONTER:23 OU 24 ESFERAS DE VIDRO LAPIDADO E ESPELHADO,DIVERSAS CORES.FORNECIMENTO E COLOCACAO</v>
      </c>
      <c r="C3398" s="749" t="s">
        <v>14502</v>
      </c>
      <c r="D3398" s="749" t="s">
        <v>14503</v>
      </c>
      <c r="E3398" s="749" t="s">
        <v>14504</v>
      </c>
      <c r="F3398" s="749" t="s">
        <v>14505</v>
      </c>
      <c r="I3398" s="749" t="s">
        <v>30</v>
      </c>
      <c r="J3398" s="749" t="n">
        <v>21.27</v>
      </c>
    </row>
    <row collapsed="false" customFormat="false" customHeight="true" hidden="true" ht="12.75" outlineLevel="0" r="3399">
      <c r="A3399" s="749" t="s">
        <v>14506</v>
      </c>
      <c r="B3399" s="749" t="str">
        <f aca="false">C3399&amp;D3399&amp;E3399&amp;F3399&amp;G3399&amp;H3399</f>
        <v>TACHA REFLETIVA INJETADA EM "ABS",BIDIRECIONAL,MEDINDO 100X100X19,5MM,PINO DE ACO PARA MAIOR FIXACAO NO PAVIMENTO E SEUS REFLETORES PODERAO CONTER:23 OU 24 ESFERAS DE VIDRO LAPIDADO E ESPELHADO,DIVERSAS CORES.FORNECIMENTO E COLOCACAO</v>
      </c>
      <c r="C3399" s="749" t="s">
        <v>14502</v>
      </c>
      <c r="D3399" s="749" t="s">
        <v>14503</v>
      </c>
      <c r="E3399" s="749" t="s">
        <v>14504</v>
      </c>
      <c r="F3399" s="749" t="s">
        <v>14505</v>
      </c>
      <c r="I3399" s="749" t="s">
        <v>30</v>
      </c>
      <c r="J3399" s="749" t="n">
        <v>21.03</v>
      </c>
    </row>
    <row collapsed="false" customFormat="false" customHeight="true" hidden="true" ht="12.75" outlineLevel="0" r="3400">
      <c r="A3400" s="749" t="s">
        <v>14507</v>
      </c>
      <c r="B3400" s="749" t="str">
        <f aca="false">C3400&amp;D3400&amp;E3400&amp;F3400&amp;G3400&amp;H3400</f>
        <v>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v>
      </c>
      <c r="C3400" s="749" t="s">
        <v>14508</v>
      </c>
      <c r="D3400" s="749" t="s">
        <v>14509</v>
      </c>
      <c r="E3400" s="749" t="s">
        <v>14510</v>
      </c>
      <c r="F3400" s="749" t="s">
        <v>14511</v>
      </c>
      <c r="G3400" s="749" t="s">
        <v>14512</v>
      </c>
      <c r="H3400" s="749" t="s">
        <v>14513</v>
      </c>
      <c r="I3400" s="749" t="s">
        <v>30</v>
      </c>
      <c r="J3400" s="749" t="n">
        <v>75.71</v>
      </c>
    </row>
    <row collapsed="false" customFormat="false" customHeight="true" hidden="true" ht="12.75" outlineLevel="0" r="3401">
      <c r="A3401" s="749" t="s">
        <v>14514</v>
      </c>
      <c r="B3401" s="749" t="str">
        <f aca="false">C3401&amp;D3401&amp;E3401&amp;F3401&amp;G3401&amp;H3401</f>
        <v>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v>
      </c>
      <c r="C3401" s="749" t="s">
        <v>14508</v>
      </c>
      <c r="D3401" s="749" t="s">
        <v>14509</v>
      </c>
      <c r="E3401" s="749" t="s">
        <v>14510</v>
      </c>
      <c r="F3401" s="749" t="s">
        <v>14511</v>
      </c>
      <c r="G3401" s="749" t="s">
        <v>14512</v>
      </c>
      <c r="H3401" s="749" t="s">
        <v>14513</v>
      </c>
      <c r="I3401" s="749" t="s">
        <v>30</v>
      </c>
      <c r="J3401" s="749" t="n">
        <v>75.22</v>
      </c>
    </row>
    <row collapsed="false" customFormat="false" customHeight="true" hidden="true" ht="12.75" outlineLevel="0" r="3402">
      <c r="A3402" s="749" t="s">
        <v>14515</v>
      </c>
      <c r="B3402" s="749" t="str">
        <f aca="false">C3402&amp;D3402&amp;E3402&amp;F3402&amp;G3402&amp;H3402</f>
        <v>PLACA INDICATIVA DE ROTA DE FUGA AUTOLUMINOSA,COM DURACAO DE EMISSAO DE LUZ POR PERIODO NAO INFERIOR A 20(VINTE) ANOS,EM FUNDO VERDE COM A SETA INDICADORA E PALAVRA SAIDA NA COR BRANCA,COM AS DIMENSOES(359X213X29)MM.FORNECIMENTO</v>
      </c>
      <c r="C3402" s="749" t="s">
        <v>14516</v>
      </c>
      <c r="D3402" s="749" t="s">
        <v>14517</v>
      </c>
      <c r="E3402" s="749" t="s">
        <v>14518</v>
      </c>
      <c r="F3402" s="749" t="s">
        <v>14519</v>
      </c>
      <c r="I3402" s="749" t="s">
        <v>30</v>
      </c>
      <c r="J3402" s="749" t="n">
        <v>32.4</v>
      </c>
    </row>
    <row collapsed="false" customFormat="false" customHeight="true" hidden="true" ht="12.75" outlineLevel="0" r="3403">
      <c r="A3403" s="749" t="s">
        <v>14520</v>
      </c>
      <c r="B3403" s="749" t="str">
        <f aca="false">C3403&amp;D3403&amp;E3403&amp;F3403&amp;G3403&amp;H3403</f>
        <v>PLACA INDICATIVA DE ROTA DE FUGA AUTOLUMINOSA,COM DURACAO DE EMISSAO DE LUZ POR PERIODO NAO INFERIOR A 20(VINTE) ANOS,EM FUNDO VERDE COM A SETA INDICADORA E PALAVRA SAIDA NA COR BRANCA,COM AS DIMENSOES(359X213X29)MM.FORNECIMENTO</v>
      </c>
      <c r="C3403" s="749" t="s">
        <v>14516</v>
      </c>
      <c r="D3403" s="749" t="s">
        <v>14517</v>
      </c>
      <c r="E3403" s="749" t="s">
        <v>14518</v>
      </c>
      <c r="F3403" s="749" t="s">
        <v>14519</v>
      </c>
      <c r="I3403" s="749" t="s">
        <v>30</v>
      </c>
      <c r="J3403" s="749" t="n">
        <v>32.4</v>
      </c>
    </row>
    <row collapsed="false" customFormat="false" customHeight="true" hidden="true" ht="12.75" outlineLevel="0" r="3404">
      <c r="A3404" s="749" t="s">
        <v>14521</v>
      </c>
      <c r="B3404" s="749" t="str">
        <f aca="false">C3404&amp;D3404&amp;E3404&amp;F3404&amp;G3404&amp;H3404</f>
        <v>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v>
      </c>
      <c r="C3404" s="749" t="s">
        <v>14522</v>
      </c>
      <c r="D3404" s="749" t="s">
        <v>14523</v>
      </c>
      <c r="E3404" s="749" t="s">
        <v>14524</v>
      </c>
      <c r="F3404" s="749" t="s">
        <v>14525</v>
      </c>
      <c r="G3404" s="749" t="s">
        <v>14526</v>
      </c>
      <c r="H3404" s="749" t="s">
        <v>14527</v>
      </c>
      <c r="I3404" s="749" t="s">
        <v>52</v>
      </c>
      <c r="J3404" s="749" t="n">
        <v>5.57</v>
      </c>
    </row>
    <row collapsed="false" customFormat="false" customHeight="true" hidden="true" ht="12.75" outlineLevel="0" r="3405">
      <c r="A3405" s="749" t="s">
        <v>14528</v>
      </c>
      <c r="B3405" s="749" t="str">
        <f aca="false">C3405&amp;D3405&amp;E3405&amp;F3405&amp;G3405&amp;H3405</f>
        <v>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v>
      </c>
      <c r="C3405" s="749" t="s">
        <v>14522</v>
      </c>
      <c r="D3405" s="749" t="s">
        <v>14523</v>
      </c>
      <c r="E3405" s="749" t="s">
        <v>14524</v>
      </c>
      <c r="F3405" s="749" t="s">
        <v>14525</v>
      </c>
      <c r="G3405" s="749" t="s">
        <v>14526</v>
      </c>
      <c r="H3405" s="749" t="s">
        <v>14527</v>
      </c>
      <c r="I3405" s="749" t="s">
        <v>52</v>
      </c>
      <c r="J3405" s="749" t="n">
        <v>5.44</v>
      </c>
    </row>
    <row collapsed="false" customFormat="false" customHeight="true" hidden="true" ht="12.75" outlineLevel="0" r="3406">
      <c r="A3406" s="749" t="s">
        <v>14529</v>
      </c>
      <c r="B3406" s="749" t="str">
        <f aca="false">C3406&amp;D3406&amp;E3406&amp;F3406&amp;G3406&amp;H3406</f>
        <v>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v>
      </c>
      <c r="C3406" s="749" t="s">
        <v>14522</v>
      </c>
      <c r="D3406" s="749" t="s">
        <v>14523</v>
      </c>
      <c r="E3406" s="749" t="s">
        <v>14530</v>
      </c>
      <c r="F3406" s="749" t="s">
        <v>14531</v>
      </c>
      <c r="G3406" s="749" t="s">
        <v>14532</v>
      </c>
      <c r="H3406" s="749" t="s">
        <v>14533</v>
      </c>
      <c r="I3406" s="749" t="s">
        <v>52</v>
      </c>
      <c r="J3406" s="749" t="n">
        <v>5.63</v>
      </c>
    </row>
    <row collapsed="false" customFormat="false" customHeight="true" hidden="true" ht="12.75" outlineLevel="0" r="3407">
      <c r="A3407" s="749" t="s">
        <v>14534</v>
      </c>
      <c r="B3407" s="749" t="str">
        <f aca="false">C3407&amp;D3407&amp;E3407&amp;F3407&amp;G3407&amp;H3407</f>
        <v>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v>
      </c>
      <c r="C3407" s="749" t="s">
        <v>14522</v>
      </c>
      <c r="D3407" s="749" t="s">
        <v>14523</v>
      </c>
      <c r="E3407" s="749" t="s">
        <v>14530</v>
      </c>
      <c r="F3407" s="749" t="s">
        <v>14531</v>
      </c>
      <c r="G3407" s="749" t="s">
        <v>14532</v>
      </c>
      <c r="H3407" s="749" t="s">
        <v>14533</v>
      </c>
      <c r="I3407" s="749" t="s">
        <v>52</v>
      </c>
      <c r="J3407" s="749" t="n">
        <v>5.49</v>
      </c>
    </row>
    <row collapsed="false" customFormat="false" customHeight="true" hidden="true" ht="12.75" outlineLevel="0" r="3408">
      <c r="A3408" s="749" t="s">
        <v>14535</v>
      </c>
      <c r="B3408" s="749" t="str">
        <f aca="false">C3408&amp;D3408&amp;E3408&amp;F3408&amp;G3408&amp;H3408</f>
        <v>CORTE MECANICO COM MAQUINA FRESADORA,EM CONCRETO ASFALTICO,EM AREAS SEM INTERFERENCIA,COM ESPESSURA DE ATE 5CM,INCLUSIVE COLETA DO MATERIAL FRESADO EM CAMINHAO BASCULANTE,EXCLUSIVE TRANSPORTE PARA FORA DO CANTEIRO DE OBRA(VIDE FAMILIA 04.005).O ITEM INCLUI MAO-DE-OBRA COM HORARIO DIURNO</v>
      </c>
      <c r="C3408" s="749" t="s">
        <v>14522</v>
      </c>
      <c r="D3408" s="749" t="s">
        <v>14536</v>
      </c>
      <c r="E3408" s="749" t="s">
        <v>14537</v>
      </c>
      <c r="F3408" s="749" t="s">
        <v>14538</v>
      </c>
      <c r="G3408" s="749" t="s">
        <v>14539</v>
      </c>
      <c r="I3408" s="749" t="s">
        <v>52</v>
      </c>
      <c r="J3408" s="749" t="n">
        <v>4.23</v>
      </c>
    </row>
    <row collapsed="false" customFormat="false" customHeight="true" hidden="true" ht="12.75" outlineLevel="0" r="3409">
      <c r="A3409" s="749" t="s">
        <v>14540</v>
      </c>
      <c r="B3409" s="749" t="str">
        <f aca="false">C3409&amp;D3409&amp;E3409&amp;F3409&amp;G3409&amp;H3409</f>
        <v>CORTE MECANICO COM MAQUINA FRESADORA,EM CONCRETO ASFALTICO,EM AREAS SEM INTERFERENCIA,COM ESPESSURA DE ATE 5CM,INCLUSIVE COLETA DO MATERIAL FRESADO EM CAMINHAO BASCULANTE,EXCLUSIVE TRANSPORTE PARA FORA DO CANTEIRO DE OBRA(VIDE FAMILIA 04.005).O ITEM INCLUI MAO-DE-OBRA COM HORARIO DIURNO</v>
      </c>
      <c r="C3409" s="749" t="s">
        <v>14522</v>
      </c>
      <c r="D3409" s="749" t="s">
        <v>14536</v>
      </c>
      <c r="E3409" s="749" t="s">
        <v>14537</v>
      </c>
      <c r="F3409" s="749" t="s">
        <v>14538</v>
      </c>
      <c r="G3409" s="749" t="s">
        <v>14539</v>
      </c>
      <c r="I3409" s="749" t="s">
        <v>52</v>
      </c>
      <c r="J3409" s="749" t="n">
        <v>4.13</v>
      </c>
    </row>
    <row collapsed="false" customFormat="false" customHeight="true" hidden="true" ht="12.75" outlineLevel="0" r="3410">
      <c r="A3410" s="749" t="s">
        <v>14541</v>
      </c>
      <c r="B3410" s="749" t="str">
        <f aca="false">C3410&amp;D3410&amp;E3410&amp;F3410&amp;G3410&amp;H3410</f>
        <v>CORTE MECANICO COM MAQUINA FRESADORA,EM CONCRETO ASFALTICO,EM AREAS SEM INTERFERENCIA,COM ESPESSURA DE ATE 5CM,INCLUSIVECOLETA DO MATERIAL FRESADO EM CAMINHAO BASCULANTE, EXCLUSIVE TRANSPORTE PARA FORA DO CANTEIRO DE OBRA. (VIDE FAMILIA 04.005) O ITEM INCLUI MAO DE OBRA COM ADICIONAL NOTURNO</v>
      </c>
      <c r="C3410" s="749" t="s">
        <v>14522</v>
      </c>
      <c r="D3410" s="749" t="s">
        <v>14536</v>
      </c>
      <c r="E3410" s="749" t="s">
        <v>14542</v>
      </c>
      <c r="F3410" s="749" t="s">
        <v>14543</v>
      </c>
      <c r="G3410" s="749" t="s">
        <v>14544</v>
      </c>
      <c r="I3410" s="749" t="s">
        <v>52</v>
      </c>
      <c r="J3410" s="749" t="n">
        <v>4.27</v>
      </c>
    </row>
    <row collapsed="false" customFormat="false" customHeight="true" hidden="true" ht="12.75" outlineLevel="0" r="3411">
      <c r="A3411" s="749" t="s">
        <v>14545</v>
      </c>
      <c r="B3411" s="749" t="str">
        <f aca="false">C3411&amp;D3411&amp;E3411&amp;F3411&amp;G3411&amp;H3411</f>
        <v>CORTE MECANICO COM MAQUINA FRESADORA,EM CONCRETO ASFALTICO,EM AREAS SEM INTERFERENCIA,COM ESPESSURA DE ATE 5CM,INCLUSIVECOLETA DO MATERIAL FRESADO EM CAMINHAO BASCULANTE, EXCLUSIVE TRANSPORTE PARA FORA DO CANTEIRO DE OBRA. (VIDE FAMILIA 04.005) O ITEM INCLUI MAO DE OBRA COM ADICIONAL NOTURNO</v>
      </c>
      <c r="C3411" s="749" t="s">
        <v>14522</v>
      </c>
      <c r="D3411" s="749" t="s">
        <v>14536</v>
      </c>
      <c r="E3411" s="749" t="s">
        <v>14542</v>
      </c>
      <c r="F3411" s="749" t="s">
        <v>14543</v>
      </c>
      <c r="G3411" s="749" t="s">
        <v>14544</v>
      </c>
      <c r="I3411" s="749" t="s">
        <v>52</v>
      </c>
      <c r="J3411" s="749" t="n">
        <v>4.16</v>
      </c>
    </row>
    <row collapsed="false" customFormat="false" customHeight="true" hidden="true" ht="12.75" outlineLevel="0" r="3412">
      <c r="A3412" s="749" t="s">
        <v>14546</v>
      </c>
      <c r="B3412" s="749" t="str">
        <f aca="false">C3412&amp;D3412&amp;E3412&amp;F3412&amp;G3412&amp;H3412</f>
        <v>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v>
      </c>
      <c r="C3412" s="749" t="s">
        <v>14522</v>
      </c>
      <c r="D3412" s="749" t="s">
        <v>14523</v>
      </c>
      <c r="E3412" s="749" t="s">
        <v>14547</v>
      </c>
      <c r="F3412" s="749" t="s">
        <v>14548</v>
      </c>
      <c r="G3412" s="749" t="s">
        <v>14549</v>
      </c>
      <c r="H3412" s="749" t="s">
        <v>14550</v>
      </c>
      <c r="I3412" s="749" t="s">
        <v>52</v>
      </c>
      <c r="J3412" s="749" t="n">
        <v>7.96</v>
      </c>
    </row>
    <row collapsed="false" customFormat="false" customHeight="true" hidden="true" ht="12.75" outlineLevel="0" r="3413">
      <c r="A3413" s="749" t="s">
        <v>14551</v>
      </c>
      <c r="B3413" s="749" t="str">
        <f aca="false">C3413&amp;D3413&amp;E3413&amp;F3413&amp;G3413&amp;H3413</f>
        <v>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v>
      </c>
      <c r="C3413" s="749" t="s">
        <v>14522</v>
      </c>
      <c r="D3413" s="749" t="s">
        <v>14523</v>
      </c>
      <c r="E3413" s="749" t="s">
        <v>14547</v>
      </c>
      <c r="F3413" s="749" t="s">
        <v>14548</v>
      </c>
      <c r="G3413" s="749" t="s">
        <v>14549</v>
      </c>
      <c r="H3413" s="749" t="s">
        <v>14550</v>
      </c>
      <c r="I3413" s="749" t="s">
        <v>52</v>
      </c>
      <c r="J3413" s="749" t="n">
        <v>7.81</v>
      </c>
    </row>
    <row collapsed="false" customFormat="false" customHeight="true" hidden="true" ht="12.75" outlineLevel="0" r="3414">
      <c r="A3414" s="749" t="s">
        <v>14552</v>
      </c>
      <c r="B3414" s="749" t="str">
        <f aca="false">C3414&amp;D3414&amp;E3414&amp;F3414&amp;G3414&amp;H3414</f>
        <v>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v>
      </c>
      <c r="C3414" s="749" t="s">
        <v>14522</v>
      </c>
      <c r="D3414" s="749" t="s">
        <v>14523</v>
      </c>
      <c r="E3414" s="749" t="s">
        <v>14553</v>
      </c>
      <c r="F3414" s="749" t="s">
        <v>14554</v>
      </c>
      <c r="G3414" s="749" t="s">
        <v>14555</v>
      </c>
      <c r="H3414" s="749" t="s">
        <v>14556</v>
      </c>
      <c r="I3414" s="749" t="s">
        <v>52</v>
      </c>
      <c r="J3414" s="749" t="n">
        <v>8.45</v>
      </c>
    </row>
    <row collapsed="false" customFormat="false" customHeight="true" hidden="true" ht="12.75" outlineLevel="0" r="3415">
      <c r="A3415" s="749" t="s">
        <v>14557</v>
      </c>
      <c r="B3415" s="749" t="str">
        <f aca="false">C3415&amp;D3415&amp;E3415&amp;F3415&amp;G3415&amp;H3415</f>
        <v>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v>
      </c>
      <c r="C3415" s="749" t="s">
        <v>14522</v>
      </c>
      <c r="D3415" s="749" t="s">
        <v>14523</v>
      </c>
      <c r="E3415" s="749" t="s">
        <v>14553</v>
      </c>
      <c r="F3415" s="749" t="s">
        <v>14554</v>
      </c>
      <c r="G3415" s="749" t="s">
        <v>14555</v>
      </c>
      <c r="H3415" s="749" t="s">
        <v>14556</v>
      </c>
      <c r="I3415" s="749" t="s">
        <v>52</v>
      </c>
      <c r="J3415" s="749" t="n">
        <v>8.23</v>
      </c>
    </row>
    <row collapsed="false" customFormat="false" customHeight="true" hidden="true" ht="12.75" outlineLevel="0" r="3416">
      <c r="A3416" s="749" t="s">
        <v>14558</v>
      </c>
      <c r="B3416" s="749" t="str">
        <f aca="false">C3416&amp;D3416&amp;E3416&amp;F3416&amp;G3416&amp;H3416</f>
        <v>CORTE MECANICO COM MAQUINA FRESADORA,EM CONCRETO ASFALTICO,EM AREAS SEM INTERFERENCIA,COM ESPESSURA DE ATE 10CM,INCLUSIVE COLETA DO MATERIAL FRESADO EM CAMINHAO BASCULANTE,EXCLUSIVE TRANSPORTE PARA FORA DO CANTEIRO DE OBRA(VIDE FAMILIA 04.005).O ITEM INCLUI MAO-DE-OBRA COM HORARIO DIURNO</v>
      </c>
      <c r="C3416" s="749" t="s">
        <v>14522</v>
      </c>
      <c r="D3416" s="749" t="s">
        <v>14559</v>
      </c>
      <c r="E3416" s="749" t="s">
        <v>14560</v>
      </c>
      <c r="F3416" s="749" t="s">
        <v>14561</v>
      </c>
      <c r="G3416" s="749" t="s">
        <v>14562</v>
      </c>
      <c r="I3416" s="749" t="s">
        <v>52</v>
      </c>
      <c r="J3416" s="749" t="n">
        <v>6.34</v>
      </c>
    </row>
    <row collapsed="false" customFormat="false" customHeight="true" hidden="true" ht="12.75" outlineLevel="0" r="3417">
      <c r="A3417" s="749" t="s">
        <v>14563</v>
      </c>
      <c r="B3417" s="749" t="str">
        <f aca="false">C3417&amp;D3417&amp;E3417&amp;F3417&amp;G3417&amp;H3417</f>
        <v>CORTE MECANICO COM MAQUINA FRESADORA,EM CONCRETO ASFALTICO,EM AREAS SEM INTERFERENCIA,COM ESPESSURA DE ATE 10CM,INCLUSIVE COLETA DO MATERIAL FRESADO EM CAMINHAO BASCULANTE,EXCLUSIVE TRANSPORTE PARA FORA DO CANTEIRO DE OBRA(VIDE FAMILIA 04.005).O ITEM INCLUI MAO-DE-OBRA COM HORARIO DIURNO</v>
      </c>
      <c r="C3417" s="749" t="s">
        <v>14522</v>
      </c>
      <c r="D3417" s="749" t="s">
        <v>14559</v>
      </c>
      <c r="E3417" s="749" t="s">
        <v>14560</v>
      </c>
      <c r="F3417" s="749" t="s">
        <v>14561</v>
      </c>
      <c r="G3417" s="749" t="s">
        <v>14562</v>
      </c>
      <c r="I3417" s="749" t="s">
        <v>52</v>
      </c>
      <c r="J3417" s="749" t="n">
        <v>6.19</v>
      </c>
    </row>
    <row collapsed="false" customFormat="false" customHeight="true" hidden="true" ht="12.75" outlineLevel="0" r="3418">
      <c r="A3418" s="749" t="s">
        <v>14564</v>
      </c>
      <c r="B3418" s="749" t="str">
        <f aca="false">C3418&amp;D3418&amp;E3418&amp;F3418&amp;G3418&amp;H3418</f>
        <v>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v>
      </c>
      <c r="C3418" s="749" t="s">
        <v>14565</v>
      </c>
      <c r="D3418" s="749" t="s">
        <v>14566</v>
      </c>
      <c r="E3418" s="749" t="s">
        <v>14567</v>
      </c>
      <c r="F3418" s="749" t="s">
        <v>14568</v>
      </c>
      <c r="G3418" s="749" t="s">
        <v>14569</v>
      </c>
      <c r="I3418" s="749" t="s">
        <v>52</v>
      </c>
      <c r="J3418" s="749" t="n">
        <v>6.41</v>
      </c>
    </row>
    <row collapsed="false" customFormat="false" customHeight="true" hidden="true" ht="12.75" outlineLevel="0" r="3419">
      <c r="A3419" s="749" t="s">
        <v>14570</v>
      </c>
      <c r="B3419" s="749" t="str">
        <f aca="false">C3419&amp;D3419&amp;E3419&amp;F3419&amp;G3419&amp;H3419</f>
        <v>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v>
      </c>
      <c r="C3419" s="749" t="s">
        <v>14565</v>
      </c>
      <c r="D3419" s="749" t="s">
        <v>14566</v>
      </c>
      <c r="E3419" s="749" t="s">
        <v>14567</v>
      </c>
      <c r="F3419" s="749" t="s">
        <v>14568</v>
      </c>
      <c r="G3419" s="749" t="s">
        <v>14569</v>
      </c>
      <c r="I3419" s="749" t="s">
        <v>52</v>
      </c>
      <c r="J3419" s="749" t="n">
        <v>6.25</v>
      </c>
    </row>
    <row collapsed="false" customFormat="false" customHeight="true" hidden="true" ht="12.75" outlineLevel="0" r="3420">
      <c r="A3420" s="749" t="s">
        <v>14571</v>
      </c>
      <c r="B3420" s="749" t="str">
        <f aca="false">C3420&amp;D3420&amp;E3420&amp;F3420&amp;G3420&amp;H3420</f>
        <v>SOLDA DE TOPO,DESCENDENTE,EM CHAPA DE ACO CHANFRADA DE 3/16" DE ESPESSURA,PARA SERVICO DE ASSENTAMENTO DE TUBULACAO OU PECA DE ACO,UTILIZANDO CONVERSOR MOVIDO A OLEO DIESEL</v>
      </c>
      <c r="C3420" s="749" t="s">
        <v>14572</v>
      </c>
      <c r="D3420" s="749" t="s">
        <v>14573</v>
      </c>
      <c r="E3420" s="749" t="s">
        <v>14574</v>
      </c>
      <c r="I3420" s="749" t="s">
        <v>236</v>
      </c>
      <c r="J3420" s="749" t="n">
        <v>85.15</v>
      </c>
    </row>
    <row collapsed="false" customFormat="false" customHeight="true" hidden="true" ht="12.75" outlineLevel="0" r="3421">
      <c r="A3421" s="749" t="s">
        <v>14575</v>
      </c>
      <c r="B3421" s="749" t="str">
        <f aca="false">C3421&amp;D3421&amp;E3421&amp;F3421&amp;G3421&amp;H3421</f>
        <v>SOLDA DE TOPO,DESCENDENTE,EM CHAPA DE ACO CHANFRADA DE 3/16" DE ESPESSURA,PARA SERVICO DE ASSENTAMENTO DE TUBULACAO OU PECA DE ACO,UTILIZANDO CONVERSOR MOVIDO A OLEO DIESEL</v>
      </c>
      <c r="C3421" s="749" t="s">
        <v>14572</v>
      </c>
      <c r="D3421" s="749" t="s">
        <v>14573</v>
      </c>
      <c r="E3421" s="749" t="s">
        <v>14574</v>
      </c>
      <c r="I3421" s="749" t="s">
        <v>236</v>
      </c>
      <c r="J3421" s="749" t="n">
        <v>78.6</v>
      </c>
    </row>
    <row collapsed="false" customFormat="false" customHeight="true" hidden="true" ht="12.75" outlineLevel="0" r="3422">
      <c r="A3422" s="749" t="s">
        <v>14576</v>
      </c>
      <c r="B3422" s="749" t="str">
        <f aca="false">C3422&amp;D3422&amp;E3422&amp;F3422&amp;G3422&amp;H3422</f>
        <v>SOLDA DE TOPO,DESCENDENTE,EM CHAPA DE ACO CHANFRADA DE 3/16" DE ESPESSURA,PARA SERVICO DE ASSENTAMENTO DE TUBULACAO OU PECA DE ACO,UTILIZANDO MAQUINA DE SOLDA ELETROMOTORIZADA</v>
      </c>
      <c r="C3422" s="749" t="s">
        <v>14572</v>
      </c>
      <c r="D3422" s="749" t="s">
        <v>14573</v>
      </c>
      <c r="E3422" s="749" t="s">
        <v>14577</v>
      </c>
      <c r="I3422" s="749" t="s">
        <v>236</v>
      </c>
      <c r="J3422" s="749" t="n">
        <v>80.9</v>
      </c>
    </row>
    <row collapsed="false" customFormat="false" customHeight="true" hidden="true" ht="12.75" outlineLevel="0" r="3423">
      <c r="A3423" s="749" t="s">
        <v>14578</v>
      </c>
      <c r="B3423" s="749" t="str">
        <f aca="false">C3423&amp;D3423&amp;E3423&amp;F3423&amp;G3423&amp;H3423</f>
        <v>SOLDA DE TOPO,DESCENDENTE,EM CHAPA DE ACO CHANFRADA DE 3/16" DE ESPESSURA,PARA SERVICO DE ASSENTAMENTO DE TUBULACAO OU PECA DE ACO,UTILIZANDO MAQUINA DE SOLDA ELETROMOTORIZADA</v>
      </c>
      <c r="C3423" s="749" t="s">
        <v>14572</v>
      </c>
      <c r="D3423" s="749" t="s">
        <v>14573</v>
      </c>
      <c r="E3423" s="749" t="s">
        <v>14577</v>
      </c>
      <c r="I3423" s="749" t="s">
        <v>236</v>
      </c>
      <c r="J3423" s="749" t="n">
        <v>74.67</v>
      </c>
    </row>
    <row collapsed="false" customFormat="false" customHeight="true" hidden="true" ht="12.75" outlineLevel="0" r="3424">
      <c r="A3424" s="749" t="s">
        <v>14579</v>
      </c>
      <c r="B3424" s="749" t="str">
        <f aca="false">C3424&amp;D3424&amp;E3424&amp;F3424&amp;G3424&amp;H3424</f>
        <v>SOLDA DE TOPO,DESCENDENTE,EM CHAPA DE ACO CHANFRADA DE 1/4"DE ESPESSURA,PARA SERVICO DE ASSENTAMENTO DE TUBULACAO OU PECA DE ACO,UTILIZANDO CONVERSOR MOVIDO A OLEO DIESEL</v>
      </c>
      <c r="C3424" s="749" t="s">
        <v>14580</v>
      </c>
      <c r="D3424" s="749" t="s">
        <v>14581</v>
      </c>
      <c r="E3424" s="749" t="s">
        <v>14582</v>
      </c>
      <c r="I3424" s="749" t="s">
        <v>236</v>
      </c>
      <c r="J3424" s="749" t="n">
        <v>106.44</v>
      </c>
    </row>
    <row collapsed="false" customFormat="false" customHeight="true" hidden="true" ht="12.75" outlineLevel="0" r="3425">
      <c r="A3425" s="749" t="s">
        <v>14583</v>
      </c>
      <c r="B3425" s="749" t="str">
        <f aca="false">C3425&amp;D3425&amp;E3425&amp;F3425&amp;G3425&amp;H3425</f>
        <v>SOLDA DE TOPO,DESCENDENTE,EM CHAPA DE ACO CHANFRADA DE 1/4"DE ESPESSURA,PARA SERVICO DE ASSENTAMENTO DE TUBULACAO OU PECA DE ACO,UTILIZANDO CONVERSOR MOVIDO A OLEO DIESEL</v>
      </c>
      <c r="C3425" s="749" t="s">
        <v>14580</v>
      </c>
      <c r="D3425" s="749" t="s">
        <v>14581</v>
      </c>
      <c r="E3425" s="749" t="s">
        <v>14582</v>
      </c>
      <c r="I3425" s="749" t="s">
        <v>236</v>
      </c>
      <c r="J3425" s="749" t="n">
        <v>98.25</v>
      </c>
    </row>
    <row collapsed="false" customFormat="false" customHeight="true" hidden="true" ht="12.75" outlineLevel="0" r="3426">
      <c r="A3426" s="749" t="s">
        <v>14584</v>
      </c>
      <c r="B3426" s="749" t="str">
        <f aca="false">C3426&amp;D3426&amp;E3426&amp;F3426&amp;G3426&amp;H3426</f>
        <v>SOLDA DE TOPO,DESCENDENTE,EM CHAPA DE ACO CHANFRADA DE 1/4"DE ESPESSURA,PARA SERVICO DE ASSENTAMENTO DE TUBULACAO OU PECA DE ACO,UTILIZANDO MAQUINA DE SOLDA ELETROMOTORIZADA</v>
      </c>
      <c r="C3426" s="749" t="s">
        <v>14580</v>
      </c>
      <c r="D3426" s="749" t="s">
        <v>14581</v>
      </c>
      <c r="E3426" s="749" t="s">
        <v>14585</v>
      </c>
      <c r="I3426" s="749" t="s">
        <v>236</v>
      </c>
      <c r="J3426" s="749" t="n">
        <v>101.12</v>
      </c>
    </row>
    <row collapsed="false" customFormat="false" customHeight="true" hidden="true" ht="12.75" outlineLevel="0" r="3427">
      <c r="A3427" s="749" t="s">
        <v>14586</v>
      </c>
      <c r="B3427" s="749" t="str">
        <f aca="false">C3427&amp;D3427&amp;E3427&amp;F3427&amp;G3427&amp;H3427</f>
        <v>SOLDA DE TOPO,DESCENDENTE,EM CHAPA DE ACO CHANFRADA DE 1/4"DE ESPESSURA,PARA SERVICO DE ASSENTAMENTO DE TUBULACAO OU PECA DE ACO,UTILIZANDO MAQUINA DE SOLDA ELETROMOTORIZADA</v>
      </c>
      <c r="C3427" s="749" t="s">
        <v>14580</v>
      </c>
      <c r="D3427" s="749" t="s">
        <v>14581</v>
      </c>
      <c r="E3427" s="749" t="s">
        <v>14585</v>
      </c>
      <c r="I3427" s="749" t="s">
        <v>236</v>
      </c>
      <c r="J3427" s="749" t="n">
        <v>93.33</v>
      </c>
    </row>
    <row collapsed="false" customFormat="false" customHeight="true" hidden="true" ht="12.75" outlineLevel="0" r="3428">
      <c r="A3428" s="749" t="s">
        <v>14587</v>
      </c>
      <c r="B3428" s="749" t="str">
        <f aca="false">C3428&amp;D3428&amp;E3428&amp;F3428&amp;G3428&amp;H3428</f>
        <v>SOLDA DE TOPO,DESCENDENTE,EM CHAPA DE ACO CHANFRADA DE 5/16" DE ESPESSURA,PARA SERVICO DE ASSENTAMENTO DE TUBULACAO OU PECA DE ACO,UTILIZANDO CONVERSOR MOVIDO A OLEO DIESEL</v>
      </c>
      <c r="C3428" s="749" t="s">
        <v>14588</v>
      </c>
      <c r="D3428" s="749" t="s">
        <v>14573</v>
      </c>
      <c r="E3428" s="749" t="s">
        <v>14574</v>
      </c>
      <c r="I3428" s="749" t="s">
        <v>236</v>
      </c>
      <c r="J3428" s="749" t="n">
        <v>143.11</v>
      </c>
    </row>
    <row collapsed="false" customFormat="false" customHeight="true" hidden="true" ht="12.75" outlineLevel="0" r="3429">
      <c r="A3429" s="749" t="s">
        <v>14589</v>
      </c>
      <c r="B3429" s="749" t="str">
        <f aca="false">C3429&amp;D3429&amp;E3429&amp;F3429&amp;G3429&amp;H3429</f>
        <v>SOLDA DE TOPO,DESCENDENTE,EM CHAPA DE ACO CHANFRADA DE 5/16" DE ESPESSURA,PARA SERVICO DE ASSENTAMENTO DE TUBULACAO OU PECA DE ACO,UTILIZANDO CONVERSOR MOVIDO A OLEO DIESEL</v>
      </c>
      <c r="C3429" s="749" t="s">
        <v>14588</v>
      </c>
      <c r="D3429" s="749" t="s">
        <v>14573</v>
      </c>
      <c r="E3429" s="749" t="s">
        <v>14574</v>
      </c>
      <c r="I3429" s="749" t="s">
        <v>236</v>
      </c>
      <c r="J3429" s="749" t="n">
        <v>132.18</v>
      </c>
    </row>
    <row collapsed="false" customFormat="false" customHeight="true" hidden="true" ht="12.75" outlineLevel="0" r="3430">
      <c r="A3430" s="749" t="s">
        <v>14590</v>
      </c>
      <c r="B3430" s="749" t="str">
        <f aca="false">C3430&amp;D3430&amp;E3430&amp;F3430&amp;G3430&amp;H3430</f>
        <v>SOLDA DE TOPO,DESCENDENTE,EM CHAPA DE ACO CHANFRADA DE 5/16" DE ESPESSURA,PARA SERVICO DE ASSENTAMENTO DE TUBULACAO OU PECA DE ACO,UTILIZANDO MAQUINA DE SOLDA ELETROMOTORIZADA</v>
      </c>
      <c r="C3430" s="749" t="s">
        <v>14588</v>
      </c>
      <c r="D3430" s="749" t="s">
        <v>14573</v>
      </c>
      <c r="E3430" s="749" t="s">
        <v>14577</v>
      </c>
      <c r="I3430" s="749" t="s">
        <v>236</v>
      </c>
      <c r="J3430" s="749" t="n">
        <v>135.96</v>
      </c>
    </row>
    <row collapsed="false" customFormat="false" customHeight="true" hidden="true" ht="12.75" outlineLevel="0" r="3431">
      <c r="A3431" s="749" t="s">
        <v>14591</v>
      </c>
      <c r="B3431" s="749" t="str">
        <f aca="false">C3431&amp;D3431&amp;E3431&amp;F3431&amp;G3431&amp;H3431</f>
        <v>SOLDA DE TOPO,DESCENDENTE,EM CHAPA DE ACO CHANFRADA DE 5/16" DE ESPESSURA,PARA SERVICO DE ASSENTAMENTO DE TUBULACAO OU PECA DE ACO,UTILIZANDO MAQUINA DE SOLDA ELETROMOTORIZADA</v>
      </c>
      <c r="C3431" s="749" t="s">
        <v>14588</v>
      </c>
      <c r="D3431" s="749" t="s">
        <v>14573</v>
      </c>
      <c r="E3431" s="749" t="s">
        <v>14577</v>
      </c>
      <c r="I3431" s="749" t="s">
        <v>236</v>
      </c>
      <c r="J3431" s="749" t="n">
        <v>125.57</v>
      </c>
    </row>
    <row collapsed="false" customFormat="false" customHeight="true" hidden="true" ht="12.75" outlineLevel="0" r="3432">
      <c r="A3432" s="749" t="s">
        <v>14592</v>
      </c>
      <c r="B3432" s="749" t="str">
        <f aca="false">C3432&amp;D3432&amp;E3432&amp;F3432&amp;G3432&amp;H3432</f>
        <v>SOLDA DE TOPO,DESCENDENTE,EM CHAPA DE ACO CHANFRADA DE 3/8"DE ESPESSURA,PARA SERVICO DE ASSENTAMENTO DE TUBULACAO OU PECA DE ACO,UTILIZANDO CONVERSOR MOVIDO A OLEO DIESEL</v>
      </c>
      <c r="C3432" s="749" t="s">
        <v>14593</v>
      </c>
      <c r="D3432" s="749" t="s">
        <v>14581</v>
      </c>
      <c r="E3432" s="749" t="s">
        <v>14582</v>
      </c>
      <c r="I3432" s="749" t="s">
        <v>236</v>
      </c>
      <c r="J3432" s="749" t="n">
        <v>243.89</v>
      </c>
    </row>
    <row collapsed="false" customFormat="false" customHeight="true" hidden="true" ht="12.75" outlineLevel="0" r="3433">
      <c r="A3433" s="749" t="s">
        <v>14594</v>
      </c>
      <c r="B3433" s="749" t="str">
        <f aca="false">C3433&amp;D3433&amp;E3433&amp;F3433&amp;G3433&amp;H3433</f>
        <v>SOLDA DE TOPO,DESCENDENTE,EM CHAPA DE ACO CHANFRADA DE 3/8"DE ESPESSURA,PARA SERVICO DE ASSENTAMENTO DE TUBULACAO OU PECA DE ACO,UTILIZANDO CONVERSOR MOVIDO A OLEO DIESEL</v>
      </c>
      <c r="C3433" s="749" t="s">
        <v>14593</v>
      </c>
      <c r="D3433" s="749" t="s">
        <v>14581</v>
      </c>
      <c r="E3433" s="749" t="s">
        <v>14582</v>
      </c>
      <c r="I3433" s="749" t="s">
        <v>236</v>
      </c>
      <c r="J3433" s="749" t="n">
        <v>224.77</v>
      </c>
    </row>
    <row collapsed="false" customFormat="false" customHeight="true" hidden="true" ht="12.75" outlineLevel="0" r="3434">
      <c r="A3434" s="749" t="s">
        <v>14595</v>
      </c>
      <c r="B3434" s="749" t="str">
        <f aca="false">C3434&amp;D3434&amp;E3434&amp;F3434&amp;G3434&amp;H3434</f>
        <v>SOLDA DE TOPO,DESCENDENTE,EM CHAPA DE ACO CHANFRADA DE 3/8"DE ESPESSURA,PARA SERVICO DE ASSENTAMENTO DE TUBULACAO OU PECA DE ACO,UTILIZANDO MAQUINA DE SOLDA ELETROMOTORIZADA</v>
      </c>
      <c r="C3434" s="749" t="s">
        <v>14593</v>
      </c>
      <c r="D3434" s="749" t="s">
        <v>14581</v>
      </c>
      <c r="E3434" s="749" t="s">
        <v>14585</v>
      </c>
      <c r="I3434" s="749" t="s">
        <v>236</v>
      </c>
      <c r="J3434" s="749" t="n">
        <v>231.7</v>
      </c>
    </row>
    <row collapsed="false" customFormat="false" customHeight="true" hidden="true" ht="12.75" outlineLevel="0" r="3435">
      <c r="A3435" s="749" t="s">
        <v>14596</v>
      </c>
      <c r="B3435" s="749" t="str">
        <f aca="false">C3435&amp;D3435&amp;E3435&amp;F3435&amp;G3435&amp;H3435</f>
        <v>SOLDA DE TOPO,DESCENDENTE,EM CHAPA DE ACO CHANFRADA DE 3/8"DE ESPESSURA,PARA SERVICO DE ASSENTAMENTO DE TUBULACAO OU PECA DE ACO,UTILIZANDO MAQUINA DE SOLDA ELETROMOTORIZADA</v>
      </c>
      <c r="C3435" s="749" t="s">
        <v>14593</v>
      </c>
      <c r="D3435" s="749" t="s">
        <v>14581</v>
      </c>
      <c r="E3435" s="749" t="s">
        <v>14585</v>
      </c>
      <c r="I3435" s="749" t="s">
        <v>236</v>
      </c>
      <c r="J3435" s="749" t="n">
        <v>213.53</v>
      </c>
    </row>
    <row collapsed="false" customFormat="false" customHeight="true" hidden="true" ht="12.75" outlineLevel="0" r="3436">
      <c r="A3436" s="749" t="s">
        <v>14597</v>
      </c>
      <c r="B3436" s="749" t="str">
        <f aca="false">C3436&amp;D3436&amp;E3436&amp;F3436&amp;G3436&amp;H3436</f>
        <v>SOLDA DE TOPO,DESCENDENTE,EM CHAPA DE ACO CHANFRADA DE 1/2"DE ESPESSURA,PARA SERVICO DE ASSENTAMENTO DE TUBULACAO OU PECA DE ACO,UTILIZANDO CONVERSOR MOVIDO A OLEO DIESEL</v>
      </c>
      <c r="C3436" s="749" t="s">
        <v>14598</v>
      </c>
      <c r="D3436" s="749" t="s">
        <v>14581</v>
      </c>
      <c r="E3436" s="749" t="s">
        <v>14582</v>
      </c>
      <c r="I3436" s="749" t="s">
        <v>236</v>
      </c>
      <c r="J3436" s="749" t="n">
        <v>325.17</v>
      </c>
    </row>
    <row collapsed="false" customFormat="false" customHeight="true" hidden="true" ht="12.75" outlineLevel="0" r="3437">
      <c r="A3437" s="749" t="s">
        <v>14599</v>
      </c>
      <c r="B3437" s="749" t="str">
        <f aca="false">C3437&amp;D3437&amp;E3437&amp;F3437&amp;G3437&amp;H3437</f>
        <v>SOLDA DE TOPO,DESCENDENTE,EM CHAPA DE ACO CHANFRADA DE 1/2"DE ESPESSURA,PARA SERVICO DE ASSENTAMENTO DE TUBULACAO OU PECA DE ACO,UTILIZANDO CONVERSOR MOVIDO A OLEO DIESEL</v>
      </c>
      <c r="C3437" s="749" t="s">
        <v>14598</v>
      </c>
      <c r="D3437" s="749" t="s">
        <v>14581</v>
      </c>
      <c r="E3437" s="749" t="s">
        <v>14582</v>
      </c>
      <c r="I3437" s="749" t="s">
        <v>236</v>
      </c>
      <c r="J3437" s="749" t="n">
        <v>299.68</v>
      </c>
    </row>
    <row collapsed="false" customFormat="false" customHeight="true" hidden="true" ht="12.75" outlineLevel="0" r="3438">
      <c r="A3438" s="749" t="s">
        <v>14600</v>
      </c>
      <c r="B3438" s="749" t="str">
        <f aca="false">C3438&amp;D3438&amp;E3438&amp;F3438&amp;G3438&amp;H3438</f>
        <v>SOLDA DE TOPO,DESCENDENTE,EM CHAPA DE ACO CHANFRADA DE 1/2"DE ESPESSURA,PARA SERVICO DE ASSENTAMENTO DE TUBULACAO OU PECA DE ACO,UTILIZANDO MAQUINA DE SOLDA ELETROMOTORIZADA</v>
      </c>
      <c r="C3438" s="749" t="s">
        <v>14598</v>
      </c>
      <c r="D3438" s="749" t="s">
        <v>14581</v>
      </c>
      <c r="E3438" s="749" t="s">
        <v>14585</v>
      </c>
      <c r="I3438" s="749" t="s">
        <v>236</v>
      </c>
      <c r="J3438" s="749" t="n">
        <v>308.91</v>
      </c>
    </row>
    <row collapsed="false" customFormat="false" customHeight="true" hidden="true" ht="12.75" outlineLevel="0" r="3439">
      <c r="A3439" s="749" t="s">
        <v>14601</v>
      </c>
      <c r="B3439" s="749" t="str">
        <f aca="false">C3439&amp;D3439&amp;E3439&amp;F3439&amp;G3439&amp;H3439</f>
        <v>SOLDA DE TOPO,DESCENDENTE,EM CHAPA DE ACO CHANFRADA DE 1/2"DE ESPESSURA,PARA SERVICO DE ASSENTAMENTO DE TUBULACAO OU PECA DE ACO,UTILIZANDO MAQUINA DE SOLDA ELETROMOTORIZADA</v>
      </c>
      <c r="C3439" s="749" t="s">
        <v>14598</v>
      </c>
      <c r="D3439" s="749" t="s">
        <v>14581</v>
      </c>
      <c r="E3439" s="749" t="s">
        <v>14585</v>
      </c>
      <c r="I3439" s="749" t="s">
        <v>236</v>
      </c>
      <c r="J3439" s="749" t="n">
        <v>284.7</v>
      </c>
    </row>
    <row collapsed="false" customFormat="false" customHeight="true" hidden="true" ht="12.75" outlineLevel="0" r="3440">
      <c r="A3440" s="749" t="s">
        <v>14602</v>
      </c>
      <c r="B3440" s="749" t="str">
        <f aca="false">C3440&amp;D3440&amp;E3440&amp;F3440&amp;G3440&amp;H3440</f>
        <v>SOLDA DE TOPO,DESCENDENTE,EM CHAPA DE ACO CHANFRADA DE 5/8"DE ESPESSURA,PARA SERVICO DE ASSENTAMENTO DE TUBULACAO OU PECA DE ACO,UTILIZANDO CONVERSOR MOVIDO A OLEO DIESEL</v>
      </c>
      <c r="C3440" s="749" t="s">
        <v>14603</v>
      </c>
      <c r="D3440" s="749" t="s">
        <v>14581</v>
      </c>
      <c r="E3440" s="749" t="s">
        <v>14582</v>
      </c>
      <c r="I3440" s="749" t="s">
        <v>236</v>
      </c>
      <c r="J3440" s="749" t="n">
        <v>422.82</v>
      </c>
    </row>
    <row collapsed="false" customFormat="false" customHeight="true" hidden="true" ht="12.75" outlineLevel="0" r="3441">
      <c r="A3441" s="749" t="s">
        <v>14604</v>
      </c>
      <c r="B3441" s="749" t="str">
        <f aca="false">C3441&amp;D3441&amp;E3441&amp;F3441&amp;G3441&amp;H3441</f>
        <v>SOLDA DE TOPO,DESCENDENTE,EM CHAPA DE ACO CHANFRADA DE 5/8"DE ESPESSURA,PARA SERVICO DE ASSENTAMENTO DE TUBULACAO OU PECA DE ACO,UTILIZANDO CONVERSOR MOVIDO A OLEO DIESEL</v>
      </c>
      <c r="C3441" s="749" t="s">
        <v>14603</v>
      </c>
      <c r="D3441" s="749" t="s">
        <v>14581</v>
      </c>
      <c r="E3441" s="749" t="s">
        <v>14582</v>
      </c>
      <c r="I3441" s="749" t="s">
        <v>236</v>
      </c>
      <c r="J3441" s="749" t="n">
        <v>389.67</v>
      </c>
    </row>
    <row collapsed="false" customFormat="false" customHeight="true" hidden="true" ht="12.75" outlineLevel="0" r="3442">
      <c r="A3442" s="749" t="s">
        <v>14605</v>
      </c>
      <c r="B3442" s="749" t="str">
        <f aca="false">C3442&amp;D3442&amp;E3442&amp;F3442&amp;G3442&amp;H3442</f>
        <v>SOLDA DE TOPO,DESCENDENTE,EM CHAPA DE ACO CHANFRADA DE 5/8"DE ESPESSURA,PARA SERVICO DE ASSENTAMENTO DE TUBULACAO OU PECA DE ACO,UTILIZANDO MAQUINA DE SOLDA ELETROMOTORIZADA</v>
      </c>
      <c r="C3442" s="749" t="s">
        <v>14603</v>
      </c>
      <c r="D3442" s="749" t="s">
        <v>14581</v>
      </c>
      <c r="E3442" s="749" t="s">
        <v>14585</v>
      </c>
      <c r="I3442" s="749" t="s">
        <v>236</v>
      </c>
      <c r="J3442" s="749" t="n">
        <v>401.67</v>
      </c>
    </row>
    <row collapsed="false" customFormat="false" customHeight="true" hidden="true" ht="12.75" outlineLevel="0" r="3443">
      <c r="A3443" s="749" t="s">
        <v>14606</v>
      </c>
      <c r="B3443" s="749" t="str">
        <f aca="false">C3443&amp;D3443&amp;E3443&amp;F3443&amp;G3443&amp;H3443</f>
        <v>SOLDA DE TOPO,DESCENDENTE,EM CHAPA DE ACO CHANFRADA DE 5/8"DE ESPESSURA,PARA SERVICO DE ASSENTAMENTO DE TUBULACAO OU PECA DE ACO,UTILIZANDO MAQUINA DE SOLDA ELETROMOTORIZADA</v>
      </c>
      <c r="C3443" s="749" t="s">
        <v>14603</v>
      </c>
      <c r="D3443" s="749" t="s">
        <v>14581</v>
      </c>
      <c r="E3443" s="749" t="s">
        <v>14585</v>
      </c>
      <c r="I3443" s="749" t="s">
        <v>236</v>
      </c>
      <c r="J3443" s="749" t="n">
        <v>370.19</v>
      </c>
    </row>
    <row collapsed="false" customFormat="false" customHeight="true" hidden="true" ht="12.75" outlineLevel="0" r="3444">
      <c r="A3444" s="749" t="s">
        <v>14607</v>
      </c>
      <c r="B3444" s="749" t="str">
        <f aca="false">C3444&amp;D3444&amp;E3444&amp;F3444&amp;G3444&amp;H3444</f>
        <v>SOLDA DE TOPO,DESCENDENTE,EM CHAPA ACO CHANFRADA A 30°,DE 1/4" DE ESPESSURA,UTILIZANDO CONVERSOR ELETROMOTORIZADO,E ADMITINDO UM TEMPO PRODUTIVO DE 75%</v>
      </c>
      <c r="C3444" s="749" t="s">
        <v>14608</v>
      </c>
      <c r="D3444" s="749" t="s">
        <v>14609</v>
      </c>
      <c r="E3444" s="749" t="s">
        <v>14610</v>
      </c>
      <c r="I3444" s="749" t="s">
        <v>236</v>
      </c>
      <c r="J3444" s="749" t="n">
        <v>27.97</v>
      </c>
    </row>
    <row collapsed="false" customFormat="false" customHeight="true" hidden="true" ht="12.75" outlineLevel="0" r="3445">
      <c r="A3445" s="749" t="s">
        <v>14611</v>
      </c>
      <c r="B3445" s="749" t="str">
        <f aca="false">C3445&amp;D3445&amp;E3445&amp;F3445&amp;G3445&amp;H3445</f>
        <v>SOLDA DE TOPO,DESCENDENTE,EM CHAPA ACO CHANFRADA A 30°,DE 1/4" DE ESPESSURA,UTILIZANDO CONVERSOR ELETROMOTORIZADO,E ADMITINDO UM TEMPO PRODUTIVO DE 75%</v>
      </c>
      <c r="C3445" s="749" t="s">
        <v>14608</v>
      </c>
      <c r="D3445" s="749" t="s">
        <v>14609</v>
      </c>
      <c r="E3445" s="749" t="s">
        <v>14610</v>
      </c>
      <c r="I3445" s="749" t="s">
        <v>236</v>
      </c>
      <c r="J3445" s="749" t="n">
        <v>26.28</v>
      </c>
    </row>
    <row collapsed="false" customFormat="false" customHeight="true" hidden="true" ht="12.75" outlineLevel="0" r="3446">
      <c r="A3446" s="749" t="s">
        <v>14612</v>
      </c>
      <c r="B3446" s="749" t="str">
        <f aca="false">C3446&amp;D3446&amp;E3446&amp;F3446&amp;G3446&amp;H3446</f>
        <v>SOLDA DE TOPO,DESCENDENTE,EM CHAPA DE ACO CHANFRADA A 30°,DE 1/4" DE ESPESSURA,UTILIZANDO MAQUINA DE SOLDA A OLEO DIESEL</v>
      </c>
      <c r="C3446" s="749" t="s">
        <v>14613</v>
      </c>
      <c r="D3446" s="749" t="s">
        <v>14614</v>
      </c>
      <c r="I3446" s="749" t="s">
        <v>236</v>
      </c>
      <c r="J3446" s="749" t="n">
        <v>32.17</v>
      </c>
    </row>
    <row collapsed="false" customFormat="false" customHeight="true" hidden="true" ht="12.75" outlineLevel="0" r="3447">
      <c r="A3447" s="749" t="s">
        <v>14615</v>
      </c>
      <c r="B3447" s="749" t="str">
        <f aca="false">C3447&amp;D3447&amp;E3447&amp;F3447&amp;G3447&amp;H3447</f>
        <v>SOLDA DE TOPO,DESCENDENTE,EM CHAPA DE ACO CHANFRADA A 30°,DE 1/4" DE ESPESSURA,UTILIZANDO MAQUINA DE SOLDA A OLEO DIESEL</v>
      </c>
      <c r="C3447" s="749" t="s">
        <v>14613</v>
      </c>
      <c r="D3447" s="749" t="s">
        <v>14614</v>
      </c>
      <c r="I3447" s="749" t="s">
        <v>236</v>
      </c>
      <c r="J3447" s="749" t="n">
        <v>30.22</v>
      </c>
    </row>
    <row collapsed="false" customFormat="false" customHeight="true" hidden="true" ht="12.75" outlineLevel="0" r="3448">
      <c r="A3448" s="749" t="s">
        <v>14616</v>
      </c>
      <c r="B3448" s="749" t="str">
        <f aca="false">C3448&amp;D3448&amp;E3448&amp;F3448&amp;G3448&amp;H3448</f>
        <v>SOLDA DE TOPO,DESCENDENTE,EM CHAPA DE ACO CHANFRADA A 30°,DE 5/16" DE ESPESSURA,UTILIZANDO CONVERSOR ELETROMOTORIZADO,EADMITINDO UM TEMPO PRODUTIVO DE 75%</v>
      </c>
      <c r="C3448" s="749" t="s">
        <v>14613</v>
      </c>
      <c r="D3448" s="749" t="s">
        <v>14617</v>
      </c>
      <c r="E3448" s="749" t="s">
        <v>14618</v>
      </c>
      <c r="I3448" s="749" t="s">
        <v>236</v>
      </c>
      <c r="J3448" s="749" t="n">
        <v>37.23</v>
      </c>
    </row>
    <row collapsed="false" customFormat="false" customHeight="true" hidden="true" ht="12.75" outlineLevel="0" r="3449">
      <c r="A3449" s="749" t="s">
        <v>14619</v>
      </c>
      <c r="B3449" s="749" t="str">
        <f aca="false">C3449&amp;D3449&amp;E3449&amp;F3449&amp;G3449&amp;H3449</f>
        <v>SOLDA DE TOPO,DESCENDENTE,EM CHAPA DE ACO CHANFRADA A 30°,DE 5/16" DE ESPESSURA,UTILIZANDO CONVERSOR ELETROMOTORIZADO,EADMITINDO UM TEMPO PRODUTIVO DE 75%</v>
      </c>
      <c r="C3449" s="749" t="s">
        <v>14613</v>
      </c>
      <c r="D3449" s="749" t="s">
        <v>14617</v>
      </c>
      <c r="E3449" s="749" t="s">
        <v>14618</v>
      </c>
      <c r="I3449" s="749" t="s">
        <v>236</v>
      </c>
      <c r="J3449" s="749" t="n">
        <v>35.06</v>
      </c>
    </row>
    <row collapsed="false" customFormat="false" customHeight="true" hidden="true" ht="12.75" outlineLevel="0" r="3450">
      <c r="A3450" s="749" t="s">
        <v>14620</v>
      </c>
      <c r="B3450" s="749" t="str">
        <f aca="false">C3450&amp;D3450&amp;E3450&amp;F3450&amp;G3450&amp;H3450</f>
        <v>SOLDA DE TOPO,DESCENDENTE,EM CHAPA DE ACO CHANFRADA A 30°,DE 5/16" DE ESPESSURA,UTILIZANDO MAQUINA DE SOLDA A OLEO DIESEL</v>
      </c>
      <c r="C3450" s="749" t="s">
        <v>14613</v>
      </c>
      <c r="D3450" s="749" t="s">
        <v>14621</v>
      </c>
      <c r="E3450" s="749" t="s">
        <v>7187</v>
      </c>
      <c r="I3450" s="749" t="s">
        <v>236</v>
      </c>
      <c r="J3450" s="749" t="n">
        <v>42.81</v>
      </c>
    </row>
    <row collapsed="false" customFormat="false" customHeight="true" hidden="true" ht="12.75" outlineLevel="0" r="3451">
      <c r="A3451" s="749" t="s">
        <v>14622</v>
      </c>
      <c r="B3451" s="749" t="str">
        <f aca="false">C3451&amp;D3451&amp;E3451&amp;F3451&amp;G3451&amp;H3451</f>
        <v>SOLDA DE TOPO,DESCENDENTE,EM CHAPA DE ACO CHANFRADA A 30°,DE 5/16" DE ESPESSURA,UTILIZANDO MAQUINA DE SOLDA A OLEO DIESEL</v>
      </c>
      <c r="C3451" s="749" t="s">
        <v>14613</v>
      </c>
      <c r="D3451" s="749" t="s">
        <v>14621</v>
      </c>
      <c r="E3451" s="749" t="s">
        <v>7187</v>
      </c>
      <c r="I3451" s="749" t="s">
        <v>236</v>
      </c>
      <c r="J3451" s="749" t="n">
        <v>40.32</v>
      </c>
    </row>
    <row collapsed="false" customFormat="false" customHeight="true" hidden="true" ht="12.75" outlineLevel="0" r="3452">
      <c r="A3452" s="749" t="s">
        <v>14623</v>
      </c>
      <c r="B3452" s="749" t="str">
        <f aca="false">C3452&amp;D3452&amp;E3452&amp;F3452&amp;G3452&amp;H3452</f>
        <v>SOLDA DE TOPO,DESCENDENTE,EM CHAPA DE ACO CHANFRADA A 30°,DE 3/8" DE ESPESSURA,UTILIZANDO CONVERSOR ELETROMOTORIZADO,E ADMITINDO UM TEMPO PRODUTIVO DE 75%</v>
      </c>
      <c r="C3452" s="749" t="s">
        <v>14613</v>
      </c>
      <c r="D3452" s="749" t="s">
        <v>14624</v>
      </c>
      <c r="E3452" s="749" t="s">
        <v>14625</v>
      </c>
      <c r="I3452" s="749" t="s">
        <v>236</v>
      </c>
      <c r="J3452" s="749" t="n">
        <v>61.21</v>
      </c>
    </row>
    <row collapsed="false" customFormat="false" customHeight="true" hidden="true" ht="12.75" outlineLevel="0" r="3453">
      <c r="A3453" s="749" t="s">
        <v>14626</v>
      </c>
      <c r="B3453" s="749" t="str">
        <f aca="false">C3453&amp;D3453&amp;E3453&amp;F3453&amp;G3453&amp;H3453</f>
        <v>SOLDA DE TOPO,DESCENDENTE,EM CHAPA DE ACO CHANFRADA A 30°,DE 3/8" DE ESPESSURA,UTILIZANDO CONVERSOR ELETROMOTORIZADO,E ADMITINDO UM TEMPO PRODUTIVO DE 75%</v>
      </c>
      <c r="C3453" s="749" t="s">
        <v>14613</v>
      </c>
      <c r="D3453" s="749" t="s">
        <v>14624</v>
      </c>
      <c r="E3453" s="749" t="s">
        <v>14625</v>
      </c>
      <c r="I3453" s="749" t="s">
        <v>236</v>
      </c>
      <c r="J3453" s="749" t="n">
        <v>57.02</v>
      </c>
    </row>
    <row collapsed="false" customFormat="false" customHeight="true" hidden="true" ht="12.75" outlineLevel="0" r="3454">
      <c r="A3454" s="749" t="s">
        <v>14627</v>
      </c>
      <c r="B3454" s="749" t="str">
        <f aca="false">C3454&amp;D3454&amp;E3454&amp;F3454&amp;G3454&amp;H3454</f>
        <v>SOLDA DE TOPO,DESCENDENTE,EM CHAPA DE ACO CHANFRADA A 30°,DE 3/8" DE ESPESSURA,UTILIZANDO MAQUINA DE SOLDA A OLEO DIESEL</v>
      </c>
      <c r="C3454" s="749" t="s">
        <v>14613</v>
      </c>
      <c r="D3454" s="749" t="s">
        <v>14628</v>
      </c>
      <c r="I3454" s="749" t="s">
        <v>236</v>
      </c>
      <c r="J3454" s="749" t="n">
        <v>70.39</v>
      </c>
    </row>
    <row collapsed="false" customFormat="false" customHeight="true" hidden="true" ht="12.75" outlineLevel="0" r="3455">
      <c r="A3455" s="749" t="s">
        <v>14629</v>
      </c>
      <c r="B3455" s="749" t="str">
        <f aca="false">C3455&amp;D3455&amp;E3455&amp;F3455&amp;G3455&amp;H3455</f>
        <v>SOLDA DE TOPO,DESCENDENTE,EM CHAPA DE ACO CHANFRADA A 30°,DE 3/8" DE ESPESSURA,UTILIZANDO MAQUINA DE SOLDA A OLEO DIESEL</v>
      </c>
      <c r="C3455" s="749" t="s">
        <v>14613</v>
      </c>
      <c r="D3455" s="749" t="s">
        <v>14628</v>
      </c>
      <c r="I3455" s="749" t="s">
        <v>236</v>
      </c>
      <c r="J3455" s="749" t="n">
        <v>65.57</v>
      </c>
    </row>
    <row collapsed="false" customFormat="false" customHeight="true" hidden="true" ht="12.75" outlineLevel="0" r="3456">
      <c r="A3456" s="749" t="s">
        <v>14630</v>
      </c>
      <c r="B3456" s="749" t="str">
        <f aca="false">C3456&amp;D3456&amp;E3456&amp;F3456&amp;G3456&amp;H3456</f>
        <v>SOLDA DE TOPO,DESCENDENTE,EM CHAPA DE ACO CHANFRADA A 30°,DE 1/2" DE ESPESSURA,UTILIZANDO CONVERSOR ELETROMOTORIZADO,E ADMITINDO UM TEMPO PRODUTIVO DE 75%</v>
      </c>
      <c r="C3456" s="749" t="s">
        <v>14613</v>
      </c>
      <c r="D3456" s="749" t="s">
        <v>14631</v>
      </c>
      <c r="E3456" s="749" t="s">
        <v>14625</v>
      </c>
      <c r="I3456" s="749" t="s">
        <v>236</v>
      </c>
      <c r="J3456" s="749" t="n">
        <v>116.13</v>
      </c>
    </row>
    <row collapsed="false" customFormat="false" customHeight="true" hidden="true" ht="12.75" outlineLevel="0" r="3457">
      <c r="A3457" s="749" t="s">
        <v>14632</v>
      </c>
      <c r="B3457" s="749" t="str">
        <f aca="false">C3457&amp;D3457&amp;E3457&amp;F3457&amp;G3457&amp;H3457</f>
        <v>SOLDA DE TOPO,DESCENDENTE,EM CHAPA DE ACO CHANFRADA A 30°,DE 1/2" DE ESPESSURA,UTILIZANDO CONVERSOR ELETROMOTORIZADO,E ADMITINDO UM TEMPO PRODUTIVO DE 75%</v>
      </c>
      <c r="C3457" s="749" t="s">
        <v>14613</v>
      </c>
      <c r="D3457" s="749" t="s">
        <v>14631</v>
      </c>
      <c r="E3457" s="749" t="s">
        <v>14625</v>
      </c>
      <c r="I3457" s="749" t="s">
        <v>236</v>
      </c>
      <c r="J3457" s="749" t="n">
        <v>107.35</v>
      </c>
    </row>
    <row collapsed="false" customFormat="false" customHeight="true" hidden="true" ht="12.75" outlineLevel="0" r="3458">
      <c r="A3458" s="749" t="s">
        <v>14633</v>
      </c>
      <c r="B3458" s="749" t="str">
        <f aca="false">C3458&amp;D3458&amp;E3458&amp;F3458&amp;G3458&amp;H3458</f>
        <v>SOLDA DE TOPO,DESCENDENTE,EM CHAPA DE ACO CHANFRADA A 30°,DE 1/2" DE ESPESSURA,UTILIZANDO MAQUINA DE SOLDA A OLEO DIESEL</v>
      </c>
      <c r="C3458" s="749" t="s">
        <v>14613</v>
      </c>
      <c r="D3458" s="749" t="s">
        <v>14634</v>
      </c>
      <c r="I3458" s="749" t="s">
        <v>236</v>
      </c>
      <c r="J3458" s="749" t="n">
        <v>133.55</v>
      </c>
    </row>
    <row collapsed="false" customFormat="false" customHeight="true" hidden="true" ht="12.75" outlineLevel="0" r="3459">
      <c r="A3459" s="749" t="s">
        <v>14635</v>
      </c>
      <c r="B3459" s="749" t="str">
        <f aca="false">C3459&amp;D3459&amp;E3459&amp;F3459&amp;G3459&amp;H3459</f>
        <v>SOLDA DE TOPO,DESCENDENTE,EM CHAPA DE ACO CHANFRADA A 30°,DE 1/2" DE ESPESSURA,UTILIZANDO MAQUINA DE SOLDA A OLEO DIESEL</v>
      </c>
      <c r="C3459" s="749" t="s">
        <v>14613</v>
      </c>
      <c r="D3459" s="749" t="s">
        <v>14634</v>
      </c>
      <c r="I3459" s="749" t="s">
        <v>236</v>
      </c>
      <c r="J3459" s="749" t="n">
        <v>123.45</v>
      </c>
    </row>
    <row collapsed="false" customFormat="false" customHeight="true" hidden="true" ht="12.75" outlineLevel="0" r="3460">
      <c r="A3460" s="749" t="s">
        <v>14636</v>
      </c>
      <c r="B3460" s="749" t="str">
        <f aca="false">C3460&amp;D3460&amp;E3460&amp;F3460&amp;G3460&amp;H3460</f>
        <v>SOLDA DE TOPO EM VERGALHOES DE ACO,COM DIAMETRO DE 1/4"</v>
      </c>
      <c r="C3460" s="749" t="s">
        <v>14637</v>
      </c>
      <c r="I3460" s="749" t="s">
        <v>30</v>
      </c>
      <c r="J3460" s="749" t="n">
        <v>5.5</v>
      </c>
    </row>
    <row collapsed="false" customFormat="false" customHeight="true" hidden="true" ht="12.75" outlineLevel="0" r="3461">
      <c r="A3461" s="749" t="s">
        <v>14638</v>
      </c>
      <c r="B3461" s="749" t="str">
        <f aca="false">C3461&amp;D3461&amp;E3461&amp;F3461&amp;G3461&amp;H3461</f>
        <v>SOLDA DE TOPO EM VERGALHOES DE ACO,COM DIAMETRO DE 1/4"</v>
      </c>
      <c r="C3461" s="749" t="s">
        <v>14637</v>
      </c>
      <c r="I3461" s="749" t="s">
        <v>30</v>
      </c>
      <c r="J3461" s="749" t="n">
        <v>5.17</v>
      </c>
    </row>
    <row collapsed="false" customFormat="false" customHeight="true" hidden="true" ht="12.75" outlineLevel="0" r="3462">
      <c r="A3462" s="749" t="s">
        <v>14639</v>
      </c>
      <c r="B3462" s="749" t="str">
        <f aca="false">C3462&amp;D3462&amp;E3462&amp;F3462&amp;G3462&amp;H3462</f>
        <v>SOLDA DE TOPO EM VERGALHOES DE ACO,COM DIAMETRO DE 3/8"</v>
      </c>
      <c r="C3462" s="749" t="s">
        <v>14640</v>
      </c>
      <c r="I3462" s="749" t="s">
        <v>30</v>
      </c>
      <c r="J3462" s="749" t="n">
        <v>6.04</v>
      </c>
    </row>
    <row collapsed="false" customFormat="false" customHeight="true" hidden="true" ht="12.75" outlineLevel="0" r="3463">
      <c r="A3463" s="749" t="s">
        <v>14641</v>
      </c>
      <c r="B3463" s="749" t="str">
        <f aca="false">C3463&amp;D3463&amp;E3463&amp;F3463&amp;G3463&amp;H3463</f>
        <v>SOLDA DE TOPO EM VERGALHOES DE ACO,COM DIAMETRO DE 3/8"</v>
      </c>
      <c r="C3463" s="749" t="s">
        <v>14640</v>
      </c>
      <c r="I3463" s="749" t="s">
        <v>30</v>
      </c>
      <c r="J3463" s="749" t="n">
        <v>5.69</v>
      </c>
    </row>
    <row collapsed="false" customFormat="false" customHeight="true" hidden="true" ht="12.75" outlineLevel="0" r="3464">
      <c r="A3464" s="749" t="s">
        <v>14642</v>
      </c>
      <c r="B3464" s="749" t="str">
        <f aca="false">C3464&amp;D3464&amp;E3464&amp;F3464&amp;G3464&amp;H3464</f>
        <v>SOLDA DE TOPO EM VERGALHOES DE ACO,COM DIAMETRO DE 1/2"</v>
      </c>
      <c r="C3464" s="749" t="s">
        <v>14643</v>
      </c>
      <c r="I3464" s="749" t="s">
        <v>30</v>
      </c>
      <c r="J3464" s="749" t="n">
        <v>6.55</v>
      </c>
    </row>
    <row collapsed="false" customFormat="false" customHeight="true" hidden="true" ht="12.75" outlineLevel="0" r="3465">
      <c r="A3465" s="749" t="s">
        <v>14644</v>
      </c>
      <c r="B3465" s="749" t="str">
        <f aca="false">C3465&amp;D3465&amp;E3465&amp;F3465&amp;G3465&amp;H3465</f>
        <v>SOLDA DE TOPO EM VERGALHOES DE ACO,COM DIAMETRO DE 1/2"</v>
      </c>
      <c r="C3465" s="749" t="s">
        <v>14643</v>
      </c>
      <c r="I3465" s="749" t="s">
        <v>30</v>
      </c>
      <c r="J3465" s="749" t="n">
        <v>6.18</v>
      </c>
    </row>
    <row collapsed="false" customFormat="false" customHeight="true" hidden="true" ht="12.75" outlineLevel="0" r="3466">
      <c r="A3466" s="749" t="s">
        <v>14645</v>
      </c>
      <c r="B3466" s="749" t="str">
        <f aca="false">C3466&amp;D3466&amp;E3466&amp;F3466&amp;G3466&amp;H3466</f>
        <v>SOLDA DE TOPO EM VERGALHOES DE ACO,COM DIAMETRO DE 5/8"</v>
      </c>
      <c r="C3466" s="749" t="s">
        <v>14646</v>
      </c>
      <c r="I3466" s="749" t="s">
        <v>30</v>
      </c>
      <c r="J3466" s="749" t="n">
        <v>7.58</v>
      </c>
    </row>
    <row collapsed="false" customFormat="false" customHeight="true" hidden="true" ht="12.75" outlineLevel="0" r="3467">
      <c r="A3467" s="749" t="s">
        <v>14647</v>
      </c>
      <c r="B3467" s="749" t="str">
        <f aca="false">C3467&amp;D3467&amp;E3467&amp;F3467&amp;G3467&amp;H3467</f>
        <v>SOLDA DE TOPO EM VERGALHOES DE ACO,COM DIAMETRO DE 5/8"</v>
      </c>
      <c r="C3467" s="749" t="s">
        <v>14646</v>
      </c>
      <c r="I3467" s="749" t="s">
        <v>30</v>
      </c>
      <c r="J3467" s="749" t="n">
        <v>7.16</v>
      </c>
    </row>
    <row collapsed="false" customFormat="false" customHeight="true" hidden="true" ht="12.75" outlineLevel="0" r="3468">
      <c r="A3468" s="749" t="s">
        <v>14648</v>
      </c>
      <c r="B3468" s="749" t="str">
        <f aca="false">C3468&amp;D3468&amp;E3468&amp;F3468&amp;G3468&amp;H3468</f>
        <v>SOLDA DE TOPO EM VERGALHOES DE ACO,COM DIAMETRO DE 1"</v>
      </c>
      <c r="C3468" s="749" t="s">
        <v>14649</v>
      </c>
      <c r="I3468" s="749" t="s">
        <v>30</v>
      </c>
      <c r="J3468" s="749" t="n">
        <v>9.38</v>
      </c>
    </row>
    <row collapsed="false" customFormat="false" customHeight="true" hidden="true" ht="12.75" outlineLevel="0" r="3469">
      <c r="A3469" s="749" t="s">
        <v>14650</v>
      </c>
      <c r="B3469" s="749" t="str">
        <f aca="false">C3469&amp;D3469&amp;E3469&amp;F3469&amp;G3469&amp;H3469</f>
        <v>SOLDA DE TOPO EM VERGALHOES DE ACO,COM DIAMETRO DE 1"</v>
      </c>
      <c r="C3469" s="749" t="s">
        <v>14649</v>
      </c>
      <c r="I3469" s="749" t="s">
        <v>30</v>
      </c>
      <c r="J3469" s="749" t="n">
        <v>8.88</v>
      </c>
    </row>
    <row collapsed="false" customFormat="false" customHeight="true" hidden="true" ht="12.75" outlineLevel="0" r="3470">
      <c r="A3470" s="749" t="s">
        <v>14651</v>
      </c>
      <c r="B3470" s="749" t="str">
        <f aca="false">C3470&amp;D3470&amp;E3470&amp;F3470&amp;G3470&amp;H3470</f>
        <v>CORTE COM MACARICO MANUAL DE OXIACETILENO,EM CHAPA DE ACO NA ESPESSURA DE 1/4"</v>
      </c>
      <c r="C3470" s="749" t="s">
        <v>14652</v>
      </c>
      <c r="D3470" s="749" t="s">
        <v>14653</v>
      </c>
      <c r="I3470" s="749" t="s">
        <v>236</v>
      </c>
      <c r="J3470" s="749" t="n">
        <v>4</v>
      </c>
    </row>
    <row collapsed="false" customFormat="false" customHeight="true" hidden="true" ht="12.75" outlineLevel="0" r="3471">
      <c r="A3471" s="749" t="s">
        <v>14654</v>
      </c>
      <c r="B3471" s="749" t="str">
        <f aca="false">C3471&amp;D3471&amp;E3471&amp;F3471&amp;G3471&amp;H3471</f>
        <v>CORTE COM MACARICO MANUAL DE OXIACETILENO,EM CHAPA DE ACO NA ESPESSURA DE 1/4"</v>
      </c>
      <c r="C3471" s="749" t="s">
        <v>14652</v>
      </c>
      <c r="D3471" s="749" t="s">
        <v>14653</v>
      </c>
      <c r="I3471" s="749" t="s">
        <v>236</v>
      </c>
      <c r="J3471" s="749" t="n">
        <v>3.6</v>
      </c>
    </row>
    <row collapsed="false" customFormat="false" customHeight="true" hidden="true" ht="12.75" outlineLevel="0" r="3472">
      <c r="A3472" s="749" t="s">
        <v>14655</v>
      </c>
      <c r="B3472" s="749" t="str">
        <f aca="false">C3472&amp;D3472&amp;E3472&amp;F3472&amp;G3472&amp;H3472</f>
        <v>CORTE COM MACARICO MANUAL DE OXIACETILENO,EM CHAPA DE ACO NA ESPESSURA DE 5/16"</v>
      </c>
      <c r="C3472" s="749" t="s">
        <v>14652</v>
      </c>
      <c r="D3472" s="749" t="s">
        <v>14656</v>
      </c>
      <c r="I3472" s="749" t="s">
        <v>236</v>
      </c>
      <c r="J3472" s="749" t="n">
        <v>4.89</v>
      </c>
    </row>
    <row collapsed="false" customFormat="false" customHeight="true" hidden="true" ht="12.75" outlineLevel="0" r="3473">
      <c r="A3473" s="749" t="s">
        <v>14657</v>
      </c>
      <c r="B3473" s="749" t="str">
        <f aca="false">C3473&amp;D3473&amp;E3473&amp;F3473&amp;G3473&amp;H3473</f>
        <v>CORTE COM MACARICO MANUAL DE OXIACETILENO,EM CHAPA DE ACO NA ESPESSURA DE 5/16"</v>
      </c>
      <c r="C3473" s="749" t="s">
        <v>14652</v>
      </c>
      <c r="D3473" s="749" t="s">
        <v>14656</v>
      </c>
      <c r="I3473" s="749" t="s">
        <v>236</v>
      </c>
      <c r="J3473" s="749" t="n">
        <v>4.41</v>
      </c>
    </row>
    <row collapsed="false" customFormat="false" customHeight="true" hidden="true" ht="12.75" outlineLevel="0" r="3474">
      <c r="A3474" s="749" t="s">
        <v>14658</v>
      </c>
      <c r="B3474" s="749" t="str">
        <f aca="false">C3474&amp;D3474&amp;E3474&amp;F3474&amp;G3474&amp;H3474</f>
        <v>CORTE COM MACARICO MANUAL DE OXIACETILENO,EM CHAPA DE ACO NA ESPESSURA DE 3/8"</v>
      </c>
      <c r="C3474" s="749" t="s">
        <v>14652</v>
      </c>
      <c r="D3474" s="749" t="s">
        <v>14659</v>
      </c>
      <c r="I3474" s="749" t="s">
        <v>236</v>
      </c>
      <c r="J3474" s="749" t="n">
        <v>6.35</v>
      </c>
    </row>
    <row collapsed="false" customFormat="false" customHeight="true" hidden="true" ht="12.75" outlineLevel="0" r="3475">
      <c r="A3475" s="749" t="s">
        <v>14660</v>
      </c>
      <c r="B3475" s="749" t="str">
        <f aca="false">C3475&amp;D3475&amp;E3475&amp;F3475&amp;G3475&amp;H3475</f>
        <v>CORTE COM MACARICO MANUAL DE OXIACETILENO,EM CHAPA DE ACO NA ESPESSURA DE 3/8"</v>
      </c>
      <c r="C3475" s="749" t="s">
        <v>14652</v>
      </c>
      <c r="D3475" s="749" t="s">
        <v>14659</v>
      </c>
      <c r="I3475" s="749" t="s">
        <v>236</v>
      </c>
      <c r="J3475" s="749" t="n">
        <v>5.75</v>
      </c>
    </row>
    <row collapsed="false" customFormat="false" customHeight="true" hidden="true" ht="12.75" outlineLevel="0" r="3476">
      <c r="A3476" s="749" t="s">
        <v>14661</v>
      </c>
      <c r="B3476" s="749" t="str">
        <f aca="false">C3476&amp;D3476&amp;E3476&amp;F3476&amp;G3476&amp;H3476</f>
        <v>CORTE COM MACARICO MANUAL DE OXIACETILENO,EM CHAPA DE ACO NA ESPESSURA DE 1/2"</v>
      </c>
      <c r="C3476" s="749" t="s">
        <v>14652</v>
      </c>
      <c r="D3476" s="749" t="s">
        <v>14662</v>
      </c>
      <c r="I3476" s="749" t="s">
        <v>236</v>
      </c>
      <c r="J3476" s="749" t="n">
        <v>7.96</v>
      </c>
    </row>
    <row collapsed="false" customFormat="false" customHeight="true" hidden="true" ht="12.75" outlineLevel="0" r="3477">
      <c r="A3477" s="749" t="s">
        <v>14663</v>
      </c>
      <c r="B3477" s="749" t="str">
        <f aca="false">C3477&amp;D3477&amp;E3477&amp;F3477&amp;G3477&amp;H3477</f>
        <v>CORTE COM MACARICO MANUAL DE OXIACETILENO,EM CHAPA DE ACO NA ESPESSURA DE 1/2"</v>
      </c>
      <c r="C3477" s="749" t="s">
        <v>14652</v>
      </c>
      <c r="D3477" s="749" t="s">
        <v>14662</v>
      </c>
      <c r="I3477" s="749" t="s">
        <v>236</v>
      </c>
      <c r="J3477" s="749" t="n">
        <v>7.24</v>
      </c>
    </row>
    <row collapsed="false" customFormat="false" customHeight="true" hidden="true" ht="12.75" outlineLevel="0" r="3478">
      <c r="A3478" s="749" t="s">
        <v>14664</v>
      </c>
      <c r="B3478" s="749" t="str">
        <f aca="false">C3478&amp;D3478&amp;E3478&amp;F3478&amp;G3478&amp;H3478</f>
        <v>SOLDA DE TOPO,EM TUBOS DE ACO GALVANIZADO NO DIAMETRO DE 1/2",UTILIZANDO CONVERSOR ELETRICO,INCLUSIVE CORTE E/OU CHANFRO DAS EXTREMIDADES</v>
      </c>
      <c r="C3478" s="749" t="s">
        <v>14665</v>
      </c>
      <c r="D3478" s="749" t="s">
        <v>14666</v>
      </c>
      <c r="E3478" s="749" t="s">
        <v>14667</v>
      </c>
      <c r="I3478" s="749" t="s">
        <v>12636</v>
      </c>
      <c r="J3478" s="749" t="n">
        <v>5.88</v>
      </c>
    </row>
    <row collapsed="false" customFormat="false" customHeight="true" hidden="true" ht="12.75" outlineLevel="0" r="3479">
      <c r="A3479" s="749" t="s">
        <v>14668</v>
      </c>
      <c r="B3479" s="749" t="str">
        <f aca="false">C3479&amp;D3479&amp;E3479&amp;F3479&amp;G3479&amp;H3479</f>
        <v>SOLDA DE TOPO,EM TUBOS DE ACO GALVANIZADO NO DIAMETRO DE 1/2",UTILIZANDO CONVERSOR ELETRICO,INCLUSIVE CORTE E/OU CHANFRO DAS EXTREMIDADES</v>
      </c>
      <c r="C3479" s="749" t="s">
        <v>14665</v>
      </c>
      <c r="D3479" s="749" t="s">
        <v>14666</v>
      </c>
      <c r="E3479" s="749" t="s">
        <v>14667</v>
      </c>
      <c r="I3479" s="749" t="s">
        <v>12636</v>
      </c>
      <c r="J3479" s="749" t="n">
        <v>5.22</v>
      </c>
    </row>
    <row collapsed="false" customFormat="false" customHeight="true" hidden="true" ht="12.75" outlineLevel="0" r="3480">
      <c r="A3480" s="749" t="s">
        <v>14669</v>
      </c>
      <c r="B3480" s="749" t="str">
        <f aca="false">C3480&amp;D3480&amp;E3480&amp;F3480&amp;G3480&amp;H3480</f>
        <v>SOLDA DE TOPO,EM TUBOS DE ACO GALVANIZADO NO DIAMETRO DE 3/4",UTILIZANDO CONVERSOR ELETRICO,INCLUSIVE CORTE E/OU CHANFRO DAS EXTREMIDADES</v>
      </c>
      <c r="C3480" s="749" t="s">
        <v>14670</v>
      </c>
      <c r="D3480" s="749" t="s">
        <v>14666</v>
      </c>
      <c r="E3480" s="749" t="s">
        <v>14667</v>
      </c>
      <c r="I3480" s="749" t="s">
        <v>30</v>
      </c>
      <c r="J3480" s="749" t="n">
        <v>7.64</v>
      </c>
    </row>
    <row collapsed="false" customFormat="false" customHeight="true" hidden="true" ht="12.75" outlineLevel="0" r="3481">
      <c r="A3481" s="749" t="s">
        <v>14671</v>
      </c>
      <c r="B3481" s="749" t="str">
        <f aca="false">C3481&amp;D3481&amp;E3481&amp;F3481&amp;G3481&amp;H3481</f>
        <v>SOLDA DE TOPO,EM TUBOS DE ACO GALVANIZADO NO DIAMETRO DE 3/4",UTILIZANDO CONVERSOR ELETRICO,INCLUSIVE CORTE E/OU CHANFRO DAS EXTREMIDADES</v>
      </c>
      <c r="C3481" s="749" t="s">
        <v>14670</v>
      </c>
      <c r="D3481" s="749" t="s">
        <v>14666</v>
      </c>
      <c r="E3481" s="749" t="s">
        <v>14667</v>
      </c>
      <c r="I3481" s="749" t="s">
        <v>30</v>
      </c>
      <c r="J3481" s="749" t="n">
        <v>6.8</v>
      </c>
    </row>
    <row collapsed="false" customFormat="false" customHeight="true" hidden="true" ht="12.75" outlineLevel="0" r="3482">
      <c r="A3482" s="749" t="s">
        <v>14672</v>
      </c>
      <c r="B3482" s="749" t="str">
        <f aca="false">C3482&amp;D3482&amp;E3482&amp;F3482&amp;G3482&amp;H3482</f>
        <v>SOLDA DE TOPO,EM TUBOS DE ACO GALVANIZADO NO DIAMETRO DE 1",UTILIZANDO CONVERSOR ELETRICO,INCLUSIVE CORTE E/OU CHANFRO DAS EXTREMIDADES</v>
      </c>
      <c r="C3482" s="749" t="s">
        <v>14673</v>
      </c>
      <c r="D3482" s="749" t="s">
        <v>14674</v>
      </c>
      <c r="E3482" s="749" t="s">
        <v>14675</v>
      </c>
      <c r="I3482" s="749" t="s">
        <v>30</v>
      </c>
      <c r="J3482" s="749" t="n">
        <v>11.84</v>
      </c>
    </row>
    <row collapsed="false" customFormat="false" customHeight="true" hidden="true" ht="12.75" outlineLevel="0" r="3483">
      <c r="A3483" s="749" t="s">
        <v>14676</v>
      </c>
      <c r="B3483" s="749" t="str">
        <f aca="false">C3483&amp;D3483&amp;E3483&amp;F3483&amp;G3483&amp;H3483</f>
        <v>SOLDA DE TOPO,EM TUBOS DE ACO GALVANIZADO NO DIAMETRO DE 1",UTILIZANDO CONVERSOR ELETRICO,INCLUSIVE CORTE E/OU CHANFRO DAS EXTREMIDADES</v>
      </c>
      <c r="C3483" s="749" t="s">
        <v>14673</v>
      </c>
      <c r="D3483" s="749" t="s">
        <v>14674</v>
      </c>
      <c r="E3483" s="749" t="s">
        <v>14675</v>
      </c>
      <c r="I3483" s="749" t="s">
        <v>30</v>
      </c>
      <c r="J3483" s="749" t="n">
        <v>10.52</v>
      </c>
    </row>
    <row collapsed="false" customFormat="false" customHeight="true" hidden="true" ht="12.75" outlineLevel="0" r="3484">
      <c r="A3484" s="749" t="s">
        <v>14677</v>
      </c>
      <c r="B3484" s="749" t="str">
        <f aca="false">C3484&amp;D3484&amp;E3484&amp;F3484&amp;G3484&amp;H3484</f>
        <v>SOLDA DE TOPO,EM TUBOS DE ACO GALVANIZADO NO DIAMETRO DE 1.1/4",UTILIZANDO CONVERSOR ELETRICO,INCLUSIVE CORTE E/OU CHANFRO DAS EXTREMIDADES</v>
      </c>
      <c r="C3484" s="749" t="s">
        <v>14678</v>
      </c>
      <c r="D3484" s="749" t="s">
        <v>14679</v>
      </c>
      <c r="E3484" s="749" t="s">
        <v>14680</v>
      </c>
      <c r="I3484" s="749" t="s">
        <v>30</v>
      </c>
      <c r="J3484" s="749" t="n">
        <v>16.52</v>
      </c>
    </row>
    <row collapsed="false" customFormat="false" customHeight="true" hidden="true" ht="12.75" outlineLevel="0" r="3485">
      <c r="A3485" s="749" t="s">
        <v>14681</v>
      </c>
      <c r="B3485" s="749" t="str">
        <f aca="false">C3485&amp;D3485&amp;E3485&amp;F3485&amp;G3485&amp;H3485</f>
        <v>SOLDA DE TOPO,EM TUBOS DE ACO GALVANIZADO NO DIAMETRO DE 1.1/4",UTILIZANDO CONVERSOR ELETRICO,INCLUSIVE CORTE E/OU CHANFRO DAS EXTREMIDADES</v>
      </c>
      <c r="C3485" s="749" t="s">
        <v>14678</v>
      </c>
      <c r="D3485" s="749" t="s">
        <v>14679</v>
      </c>
      <c r="E3485" s="749" t="s">
        <v>14680</v>
      </c>
      <c r="I3485" s="749" t="s">
        <v>30</v>
      </c>
      <c r="J3485" s="749" t="n">
        <v>14.66</v>
      </c>
    </row>
    <row collapsed="false" customFormat="false" customHeight="true" hidden="true" ht="12.75" outlineLevel="0" r="3486">
      <c r="A3486" s="749" t="s">
        <v>14682</v>
      </c>
      <c r="B3486" s="749" t="str">
        <f aca="false">C3486&amp;D3486&amp;E3486&amp;F3486&amp;G3486&amp;H3486</f>
        <v>SOLDO DO TOPO,EM TUBOS DE ACO GALVANIZADO NO DIAMETRO DE 1.1/2",UTILIZANDO CONVERSOR ELETRICO,INCLUSIVE CORTE E/OU CHANFRO DAS EXTREMIDADES</v>
      </c>
      <c r="C3486" s="749" t="s">
        <v>14683</v>
      </c>
      <c r="D3486" s="749" t="s">
        <v>14684</v>
      </c>
      <c r="E3486" s="749" t="s">
        <v>14680</v>
      </c>
      <c r="I3486" s="749" t="s">
        <v>30</v>
      </c>
      <c r="J3486" s="749" t="n">
        <v>19.33</v>
      </c>
    </row>
    <row collapsed="false" customFormat="false" customHeight="true" hidden="true" ht="12.75" outlineLevel="0" r="3487">
      <c r="A3487" s="749" t="s">
        <v>14685</v>
      </c>
      <c r="B3487" s="749" t="str">
        <f aca="false">C3487&amp;D3487&amp;E3487&amp;F3487&amp;G3487&amp;H3487</f>
        <v>SOLDO DO TOPO,EM TUBOS DE ACO GALVANIZADO NO DIAMETRO DE 1.1/2",UTILIZANDO CONVERSOR ELETRICO,INCLUSIVE CORTE E/OU CHANFRO DAS EXTREMIDADES</v>
      </c>
      <c r="C3487" s="749" t="s">
        <v>14683</v>
      </c>
      <c r="D3487" s="749" t="s">
        <v>14684</v>
      </c>
      <c r="E3487" s="749" t="s">
        <v>14680</v>
      </c>
      <c r="I3487" s="749" t="s">
        <v>30</v>
      </c>
      <c r="J3487" s="749" t="n">
        <v>17.22</v>
      </c>
    </row>
    <row collapsed="false" customFormat="false" customHeight="true" hidden="true" ht="12.75" outlineLevel="0" r="3488">
      <c r="A3488" s="749" t="s">
        <v>14686</v>
      </c>
      <c r="B3488" s="749" t="str">
        <f aca="false">C3488&amp;D3488&amp;E3488&amp;F3488&amp;G3488&amp;H3488</f>
        <v>SOLDA DE TOPO,EM TUBOS DE ACO GALVANIZADO NO DIAMETRO DE 2",UTILIZANDO CONVERSOR ELETRICO,INCLUSIVE CORTE E/OU CHANFRO DAS EXTREMIDADES</v>
      </c>
      <c r="C3488" s="749" t="s">
        <v>14687</v>
      </c>
      <c r="D3488" s="749" t="s">
        <v>14674</v>
      </c>
      <c r="E3488" s="749" t="s">
        <v>14675</v>
      </c>
      <c r="I3488" s="749" t="s">
        <v>30</v>
      </c>
      <c r="J3488" s="749" t="n">
        <v>25.03</v>
      </c>
    </row>
    <row collapsed="false" customFormat="false" customHeight="true" hidden="true" ht="12.75" outlineLevel="0" r="3489">
      <c r="A3489" s="749" t="s">
        <v>14688</v>
      </c>
      <c r="B3489" s="749" t="str">
        <f aca="false">C3489&amp;D3489&amp;E3489&amp;F3489&amp;G3489&amp;H3489</f>
        <v>SOLDA DE TOPO,EM TUBOS DE ACO GALVANIZADO NO DIAMETRO DE 2",UTILIZANDO CONVERSOR ELETRICO,INCLUSIVE CORTE E/OU CHANFRO DAS EXTREMIDADES</v>
      </c>
      <c r="C3489" s="749" t="s">
        <v>14687</v>
      </c>
      <c r="D3489" s="749" t="s">
        <v>14674</v>
      </c>
      <c r="E3489" s="749" t="s">
        <v>14675</v>
      </c>
      <c r="I3489" s="749" t="s">
        <v>30</v>
      </c>
      <c r="J3489" s="749" t="n">
        <v>22.39</v>
      </c>
    </row>
    <row collapsed="false" customFormat="false" customHeight="true" hidden="true" ht="12.75" outlineLevel="0" r="3490">
      <c r="A3490" s="749" t="s">
        <v>14689</v>
      </c>
      <c r="B3490" s="749" t="str">
        <f aca="false">C3490&amp;D3490&amp;E3490&amp;F3490&amp;G3490&amp;H3490</f>
        <v>ALUGUEL PRODUTIVO DE BROCA DE METAL DURO,TIPO K-12/40,COM COMPRIMENTO DE 0,80M,PARA PERFURATRIZ PNEUMATICA</v>
      </c>
      <c r="C3490" s="749" t="s">
        <v>14690</v>
      </c>
      <c r="D3490" s="749" t="s">
        <v>14691</v>
      </c>
      <c r="I3490" s="749" t="s">
        <v>1747</v>
      </c>
      <c r="J3490" s="749" t="n">
        <v>10.62</v>
      </c>
    </row>
    <row collapsed="false" customFormat="false" customHeight="true" hidden="true" ht="12.75" outlineLevel="0" r="3491">
      <c r="A3491" s="749" t="s">
        <v>14692</v>
      </c>
      <c r="B3491" s="749" t="str">
        <f aca="false">C3491&amp;D3491&amp;E3491&amp;F3491&amp;G3491&amp;H3491</f>
        <v>ALUGUEL PRODUTIVO DE BROCA DE METAL DURO,TIPO K-12/40,COM COMPRIMENTO DE 0,80M,PARA PERFURATRIZ PNEUMATICA</v>
      </c>
      <c r="C3491" s="749" t="s">
        <v>14690</v>
      </c>
      <c r="D3491" s="749" t="s">
        <v>14691</v>
      </c>
      <c r="I3491" s="749" t="s">
        <v>1747</v>
      </c>
      <c r="J3491" s="749" t="n">
        <v>10.62</v>
      </c>
    </row>
    <row collapsed="false" customFormat="false" customHeight="true" hidden="true" ht="12.75" outlineLevel="0" r="3492">
      <c r="A3492" s="749" t="s">
        <v>14693</v>
      </c>
      <c r="B3492" s="749" t="str">
        <f aca="false">C3492&amp;D3492&amp;E3492&amp;F3492&amp;G3492&amp;H3492</f>
        <v>ALUGUEL PRODUTIVO DE BROCA DE METAL DURO,TIPO K-12/39,COM COMPRIMENTO DE 1,60M,PARA PERFURATRIZ PNEUMATICA</v>
      </c>
      <c r="C3492" s="749" t="s">
        <v>14694</v>
      </c>
      <c r="D3492" s="749" t="s">
        <v>14695</v>
      </c>
      <c r="I3492" s="749" t="s">
        <v>1747</v>
      </c>
      <c r="J3492" s="749" t="n">
        <v>13.3</v>
      </c>
    </row>
    <row collapsed="false" customFormat="false" customHeight="true" hidden="true" ht="12.75" outlineLevel="0" r="3493">
      <c r="A3493" s="749" t="s">
        <v>14696</v>
      </c>
      <c r="B3493" s="749" t="str">
        <f aca="false">C3493&amp;D3493&amp;E3493&amp;F3493&amp;G3493&amp;H3493</f>
        <v>ALUGUEL PRODUTIVO DE BROCA DE METAL DURO,TIPO K-12/39,COM COMPRIMENTO DE 1,60M,PARA PERFURATRIZ PNEUMATICA</v>
      </c>
      <c r="C3493" s="749" t="s">
        <v>14694</v>
      </c>
      <c r="D3493" s="749" t="s">
        <v>14695</v>
      </c>
      <c r="I3493" s="749" t="s">
        <v>1747</v>
      </c>
      <c r="J3493" s="749" t="n">
        <v>13.3</v>
      </c>
    </row>
    <row collapsed="false" customFormat="false" customHeight="true" hidden="true" ht="12.75" outlineLevel="0" r="3494">
      <c r="A3494" s="749" t="s">
        <v>14697</v>
      </c>
      <c r="B3494" s="749" t="str">
        <f aca="false">C3494&amp;D3494&amp;E3494&amp;F3494&amp;G3494&amp;H3494</f>
        <v>ALUGUEL PRODUTIVO DE BROCA DE METAL DURO,TIPO K-12/38,COM COMPRIMENTO DE 2,40M,PARA PERFURATRIZ PNEUMATICA</v>
      </c>
      <c r="C3494" s="749" t="s">
        <v>14698</v>
      </c>
      <c r="D3494" s="749" t="s">
        <v>14699</v>
      </c>
      <c r="I3494" s="749" t="s">
        <v>1747</v>
      </c>
      <c r="J3494" s="749" t="n">
        <v>17.33</v>
      </c>
    </row>
    <row collapsed="false" customFormat="false" customHeight="true" hidden="true" ht="12.75" outlineLevel="0" r="3495">
      <c r="A3495" s="749" t="s">
        <v>14700</v>
      </c>
      <c r="B3495" s="749" t="str">
        <f aca="false">C3495&amp;D3495&amp;E3495&amp;F3495&amp;G3495&amp;H3495</f>
        <v>ALUGUEL PRODUTIVO DE BROCA DE METAL DURO,TIPO K-12/38,COM COMPRIMENTO DE 2,40M,PARA PERFURATRIZ PNEUMATICA</v>
      </c>
      <c r="C3495" s="749" t="s">
        <v>14698</v>
      </c>
      <c r="D3495" s="749" t="s">
        <v>14699</v>
      </c>
      <c r="I3495" s="749" t="s">
        <v>1747</v>
      </c>
      <c r="J3495" s="749" t="n">
        <v>17.33</v>
      </c>
    </row>
    <row collapsed="false" customFormat="false" customHeight="true" hidden="true" ht="12.75" outlineLevel="0" r="3496">
      <c r="A3496" s="749" t="s">
        <v>14701</v>
      </c>
      <c r="B3496" s="749" t="str">
        <f aca="false">C3496&amp;D3496&amp;E3496&amp;F3496&amp;G3496&amp;H3496</f>
        <v>ALUGUEL PRODUTIVO DE BROCA DE METAL DURO,TIPO K-12/37,COM COMPRIMENTO DE 3,20M,PARA PERFURATRIZ PNEUMATICA</v>
      </c>
      <c r="C3496" s="749" t="s">
        <v>14702</v>
      </c>
      <c r="D3496" s="749" t="s">
        <v>14703</v>
      </c>
      <c r="I3496" s="749" t="s">
        <v>1747</v>
      </c>
      <c r="J3496" s="749" t="n">
        <v>18.46</v>
      </c>
    </row>
    <row collapsed="false" customFormat="false" customHeight="true" hidden="true" ht="12.75" outlineLevel="0" r="3497">
      <c r="A3497" s="749" t="s">
        <v>14704</v>
      </c>
      <c r="B3497" s="749" t="str">
        <f aca="false">C3497&amp;D3497&amp;E3497&amp;F3497&amp;G3497&amp;H3497</f>
        <v>ALUGUEL PRODUTIVO DE BROCA DE METAL DURO,TIPO K-12/37,COM COMPRIMENTO DE 3,20M,PARA PERFURATRIZ PNEUMATICA</v>
      </c>
      <c r="C3497" s="749" t="s">
        <v>14702</v>
      </c>
      <c r="D3497" s="749" t="s">
        <v>14703</v>
      </c>
      <c r="I3497" s="749" t="s">
        <v>1747</v>
      </c>
      <c r="J3497" s="749" t="n">
        <v>18.46</v>
      </c>
    </row>
    <row collapsed="false" customFormat="false" customHeight="true" hidden="true" ht="12.75" outlineLevel="0" r="3498">
      <c r="A3498" s="749" t="s">
        <v>14705</v>
      </c>
      <c r="B3498" s="749" t="str">
        <f aca="false">C3498&amp;D3498&amp;E3498&amp;F3498&amp;G3498&amp;H3498</f>
        <v>ALUGUEL PRODUTIVO DE BROCA DE METAL DURO,TIPO K-12/36,COM COMPRIMENTO DE 4,00M,PARA PERFURATRIZ PNEUMATICA</v>
      </c>
      <c r="C3498" s="749" t="s">
        <v>14706</v>
      </c>
      <c r="D3498" s="749" t="s">
        <v>14707</v>
      </c>
      <c r="I3498" s="749" t="s">
        <v>1747</v>
      </c>
      <c r="J3498" s="749" t="n">
        <v>23.99</v>
      </c>
    </row>
    <row collapsed="false" customFormat="false" customHeight="true" hidden="true" ht="12.75" outlineLevel="0" r="3499">
      <c r="A3499" s="749" t="s">
        <v>14708</v>
      </c>
      <c r="B3499" s="749" t="str">
        <f aca="false">C3499&amp;D3499&amp;E3499&amp;F3499&amp;G3499&amp;H3499</f>
        <v>ALUGUEL PRODUTIVO DE BROCA DE METAL DURO,TIPO K-12/36,COM COMPRIMENTO DE 4,00M,PARA PERFURATRIZ PNEUMATICA</v>
      </c>
      <c r="C3499" s="749" t="s">
        <v>14706</v>
      </c>
      <c r="D3499" s="749" t="s">
        <v>14707</v>
      </c>
      <c r="I3499" s="749" t="s">
        <v>1747</v>
      </c>
      <c r="J3499" s="749" t="n">
        <v>23.99</v>
      </c>
    </row>
    <row collapsed="false" customFormat="false" customHeight="true" hidden="true" ht="12.75" outlineLevel="0" r="3500">
      <c r="A3500" s="749" t="s">
        <v>14709</v>
      </c>
      <c r="B3500" s="749" t="str">
        <f aca="false">C3500&amp;D3500&amp;E3500&amp;F3500&amp;G3500&amp;H3500</f>
        <v>ALUGUEL PRODUTIVO DE BROCA DE METAL DURO,TIPO K-12/35,COM COMPRIMENTO DE 4,80M,PARA PERFURATRIZ PNEUMATICA</v>
      </c>
      <c r="C3500" s="749" t="s">
        <v>14710</v>
      </c>
      <c r="D3500" s="749" t="s">
        <v>14711</v>
      </c>
      <c r="I3500" s="749" t="s">
        <v>1747</v>
      </c>
      <c r="J3500" s="749" t="n">
        <v>25.8</v>
      </c>
    </row>
    <row collapsed="false" customFormat="false" customHeight="true" hidden="true" ht="12.75" outlineLevel="0" r="3501">
      <c r="A3501" s="749" t="s">
        <v>14712</v>
      </c>
      <c r="B3501" s="749" t="str">
        <f aca="false">C3501&amp;D3501&amp;E3501&amp;F3501&amp;G3501&amp;H3501</f>
        <v>ALUGUEL PRODUTIVO DE BROCA DE METAL DURO,TIPO K-12/35,COM COMPRIMENTO DE 4,80M,PARA PERFURATRIZ PNEUMATICA</v>
      </c>
      <c r="C3501" s="749" t="s">
        <v>14710</v>
      </c>
      <c r="D3501" s="749" t="s">
        <v>14711</v>
      </c>
      <c r="I3501" s="749" t="s">
        <v>1747</v>
      </c>
      <c r="J3501" s="749" t="n">
        <v>25.8</v>
      </c>
    </row>
    <row collapsed="false" customFormat="false" customHeight="true" hidden="true" ht="12.75" outlineLevel="0" r="3502">
      <c r="A3502" s="749" t="s">
        <v>14713</v>
      </c>
      <c r="B3502" s="749" t="str">
        <f aca="false">C3502&amp;D3502&amp;E3502&amp;F3502&amp;G3502&amp;H3502</f>
        <v>ALUGUEL PRODUTIVO DE BROCA DE METAL DURO,TIPO K-12/34,COM COMPRIMENTO DE 5,60M,PARA PERFURATRIZ PNEUMATICA</v>
      </c>
      <c r="C3502" s="749" t="s">
        <v>14714</v>
      </c>
      <c r="D3502" s="749" t="s">
        <v>14715</v>
      </c>
      <c r="I3502" s="749" t="s">
        <v>1747</v>
      </c>
      <c r="J3502" s="749" t="n">
        <v>32.43</v>
      </c>
    </row>
    <row collapsed="false" customFormat="false" customHeight="true" hidden="true" ht="12.75" outlineLevel="0" r="3503">
      <c r="A3503" s="749" t="s">
        <v>14716</v>
      </c>
      <c r="B3503" s="749" t="str">
        <f aca="false">C3503&amp;D3503&amp;E3503&amp;F3503&amp;G3503&amp;H3503</f>
        <v>ALUGUEL PRODUTIVO DE BROCA DE METAL DURO,TIPO K-12/34,COM COMPRIMENTO DE 5,60M,PARA PERFURATRIZ PNEUMATICA</v>
      </c>
      <c r="C3503" s="749" t="s">
        <v>14714</v>
      </c>
      <c r="D3503" s="749" t="s">
        <v>14715</v>
      </c>
      <c r="I3503" s="749" t="s">
        <v>1747</v>
      </c>
      <c r="J3503" s="749" t="n">
        <v>32.43</v>
      </c>
    </row>
    <row collapsed="false" customFormat="false" customHeight="true" hidden="true" ht="12.75" outlineLevel="0" r="3504">
      <c r="A3504" s="749" t="s">
        <v>14717</v>
      </c>
      <c r="B3504" s="749" t="str">
        <f aca="false">C3504&amp;D3504&amp;E3504&amp;F3504&amp;G3504&amp;H3504</f>
        <v>ALUGUEL PRODUTIVO DE BROCA DE METAL DURO,TIPO K-12/33,COM COMPRIMENTO DE 6,40M,PARA PERFURATRIZ PNEUMATICA</v>
      </c>
      <c r="C3504" s="749" t="s">
        <v>14718</v>
      </c>
      <c r="D3504" s="749" t="s">
        <v>14719</v>
      </c>
      <c r="I3504" s="749" t="s">
        <v>1747</v>
      </c>
      <c r="J3504" s="749" t="n">
        <v>33.99</v>
      </c>
    </row>
    <row collapsed="false" customFormat="false" customHeight="true" hidden="true" ht="12.75" outlineLevel="0" r="3505">
      <c r="A3505" s="749" t="s">
        <v>14720</v>
      </c>
      <c r="B3505" s="749" t="str">
        <f aca="false">C3505&amp;D3505&amp;E3505&amp;F3505&amp;G3505&amp;H3505</f>
        <v>ALUGUEL PRODUTIVO DE BROCA DE METAL DURO,TIPO K-12/33,COM COMPRIMENTO DE 6,40M,PARA PERFURATRIZ PNEUMATICA</v>
      </c>
      <c r="C3505" s="749" t="s">
        <v>14718</v>
      </c>
      <c r="D3505" s="749" t="s">
        <v>14719</v>
      </c>
      <c r="I3505" s="749" t="s">
        <v>1747</v>
      </c>
      <c r="J3505" s="749" t="n">
        <v>33.99</v>
      </c>
    </row>
    <row collapsed="false" customFormat="false" customHeight="true" hidden="true" ht="12.75" outlineLevel="0" r="3506">
      <c r="A3506" s="749" t="s">
        <v>14721</v>
      </c>
      <c r="B3506" s="749" t="str">
        <f aca="false">C3506&amp;D3506&amp;E3506&amp;F3506&amp;G3506&amp;H3506</f>
        <v>ALUGUEL,POR HORA E POR DAM,DE MANGUEIRA PARA AR COMPRIMIDO,2 LONAS,DIAMETRO DE 3/4"</v>
      </c>
      <c r="C3506" s="749" t="s">
        <v>14722</v>
      </c>
      <c r="D3506" s="749" t="s">
        <v>14723</v>
      </c>
      <c r="I3506" s="749" t="s">
        <v>14724</v>
      </c>
      <c r="J3506" s="749" t="n">
        <v>0.08</v>
      </c>
    </row>
    <row collapsed="false" customFormat="false" customHeight="true" hidden="true" ht="12.75" outlineLevel="0" r="3507">
      <c r="A3507" s="749" t="s">
        <v>14725</v>
      </c>
      <c r="B3507" s="749" t="str">
        <f aca="false">C3507&amp;D3507&amp;E3507&amp;F3507&amp;G3507&amp;H3507</f>
        <v>ALUGUEL,POR HORA E POR DAM,DE MANGUEIRA PARA AR COMPRIMIDO,2 LONAS,DIAMETRO DE 3/4"</v>
      </c>
      <c r="C3507" s="749" t="s">
        <v>14722</v>
      </c>
      <c r="D3507" s="749" t="s">
        <v>14723</v>
      </c>
      <c r="I3507" s="749" t="s">
        <v>14724</v>
      </c>
      <c r="J3507" s="749" t="n">
        <v>0.08</v>
      </c>
    </row>
    <row collapsed="false" customFormat="false" customHeight="true" hidden="true" ht="12.75" outlineLevel="0" r="3508">
      <c r="A3508" s="749" t="s">
        <v>14726</v>
      </c>
      <c r="B3508" s="749" t="str">
        <f aca="false">C3508&amp;D3508&amp;E3508&amp;F3508&amp;G3508&amp;H3508</f>
        <v>ALUGUEL,POR HORA E POR DAM,SENDO MANGUEIRA DE PVC FLEXIVEL,SUCCAO GRAFITE(SUPERPESADA),COM DIAMETRO DE 4",PARA BOMBA CENTRIFUGA</v>
      </c>
      <c r="C3508" s="749" t="s">
        <v>14727</v>
      </c>
      <c r="D3508" s="749" t="s">
        <v>14728</v>
      </c>
      <c r="E3508" s="749" t="s">
        <v>14729</v>
      </c>
      <c r="I3508" s="749" t="s">
        <v>14724</v>
      </c>
      <c r="J3508" s="749" t="n">
        <v>0.36</v>
      </c>
    </row>
    <row collapsed="false" customFormat="false" customHeight="true" hidden="true" ht="12.75" outlineLevel="0" r="3509">
      <c r="A3509" s="749" t="s">
        <v>14730</v>
      </c>
      <c r="B3509" s="749" t="str">
        <f aca="false">C3509&amp;D3509&amp;E3509&amp;F3509&amp;G3509&amp;H3509</f>
        <v>ALUGUEL,POR HORA E POR DAM,SENDO MANGUEIRA DE PVC FLEXIVEL,SUCCAO GRAFITE(SUPERPESADA),COM DIAMETRO DE 4",PARA BOMBA CENTRIFUGA</v>
      </c>
      <c r="C3509" s="749" t="s">
        <v>14727</v>
      </c>
      <c r="D3509" s="749" t="s">
        <v>14728</v>
      </c>
      <c r="E3509" s="749" t="s">
        <v>14729</v>
      </c>
      <c r="I3509" s="749" t="s">
        <v>14724</v>
      </c>
      <c r="J3509" s="749" t="n">
        <v>0.36</v>
      </c>
    </row>
    <row collapsed="false" customFormat="false" customHeight="true" hidden="true" ht="12.75" outlineLevel="0" r="3510">
      <c r="A3510" s="749" t="s">
        <v>14731</v>
      </c>
      <c r="B3510" s="749" t="str">
        <f aca="false">C3510&amp;D3510&amp;E3510&amp;F3510&amp;G3510&amp;H3510</f>
        <v>ESCORAMENTO DE POSTE DE CONCRETO OU METALICO</v>
      </c>
      <c r="C3510" s="749" t="s">
        <v>14732</v>
      </c>
      <c r="I3510" s="749" t="s">
        <v>30</v>
      </c>
      <c r="J3510" s="749" t="n">
        <v>264.17</v>
      </c>
    </row>
    <row collapsed="false" customFormat="false" customHeight="true" hidden="true" ht="12.75" outlineLevel="0" r="3511">
      <c r="A3511" s="749" t="s">
        <v>14733</v>
      </c>
      <c r="B3511" s="749" t="str">
        <f aca="false">C3511&amp;D3511&amp;E3511&amp;F3511&amp;G3511&amp;H3511</f>
        <v>ESCORAMENTO DE POSTE DE CONCRETO OU METALICO</v>
      </c>
      <c r="C3511" s="749" t="s">
        <v>14732</v>
      </c>
      <c r="I3511" s="749" t="s">
        <v>30</v>
      </c>
      <c r="J3511" s="749" t="n">
        <v>246.28</v>
      </c>
    </row>
    <row collapsed="false" customFormat="false" customHeight="true" hidden="true" ht="12.75" outlineLevel="0" r="3512">
      <c r="A3512" s="749" t="s">
        <v>14734</v>
      </c>
      <c r="B3512" s="749" t="str">
        <f aca="false">C3512&amp;D3512&amp;E3512&amp;F3512&amp;G3512&amp;H3512</f>
        <v>ENCHIMENTO DE VAO SOBRE ABOBADA DE TUNEL,COM PEDRA-DE-MAO JOGADA,INCLUSIVE FORNECIMENTO DESTA</v>
      </c>
      <c r="C3512" s="749" t="s">
        <v>14735</v>
      </c>
      <c r="D3512" s="749" t="s">
        <v>14736</v>
      </c>
      <c r="I3512" s="749" t="s">
        <v>2478</v>
      </c>
      <c r="J3512" s="749" t="n">
        <v>141.95</v>
      </c>
    </row>
    <row collapsed="false" customFormat="false" customHeight="true" hidden="true" ht="12.75" outlineLevel="0" r="3513">
      <c r="A3513" s="749" t="s">
        <v>14737</v>
      </c>
      <c r="B3513" s="749" t="str">
        <f aca="false">C3513&amp;D3513&amp;E3513&amp;F3513&amp;G3513&amp;H3513</f>
        <v>ENCHIMENTO DE VAO SOBRE ABOBADA DE TUNEL,COM PEDRA-DE-MAO JOGADA,INCLUSIVE FORNECIMENTO DESTA</v>
      </c>
      <c r="C3513" s="749" t="s">
        <v>14735</v>
      </c>
      <c r="D3513" s="749" t="s">
        <v>14736</v>
      </c>
      <c r="I3513" s="749" t="s">
        <v>2478</v>
      </c>
      <c r="J3513" s="749" t="n">
        <v>134</v>
      </c>
    </row>
    <row collapsed="false" customFormat="false" customHeight="true" hidden="true" ht="12.75" outlineLevel="0" r="3514">
      <c r="A3514" s="749" t="s">
        <v>14738</v>
      </c>
      <c r="B3514" s="749" t="str">
        <f aca="false">C3514&amp;D3514&amp;E3514&amp;F3514&amp;G3514&amp;H3514</f>
        <v>ENCHIMENTO DE VAO SOBRE ABOBADA DE TUNEL,COM PEDRA-DE-MAO ARRUMADA,INCLUSIVE FORNECIMENTO DESTA</v>
      </c>
      <c r="C3514" s="749" t="s">
        <v>14739</v>
      </c>
      <c r="D3514" s="749" t="s">
        <v>14740</v>
      </c>
      <c r="I3514" s="749" t="s">
        <v>2478</v>
      </c>
      <c r="J3514" s="749" t="n">
        <v>171.76</v>
      </c>
    </row>
    <row collapsed="false" customFormat="false" customHeight="true" hidden="true" ht="12.75" outlineLevel="0" r="3515">
      <c r="A3515" s="749" t="s">
        <v>14741</v>
      </c>
      <c r="B3515" s="749" t="str">
        <f aca="false">C3515&amp;D3515&amp;E3515&amp;F3515&amp;G3515&amp;H3515</f>
        <v>ENCHIMENTO DE VAO SOBRE ABOBADA DE TUNEL,COM PEDRA-DE-MAO ARRUMADA,INCLUSIVE FORNECIMENTO DESTA</v>
      </c>
      <c r="C3515" s="749" t="s">
        <v>14739</v>
      </c>
      <c r="D3515" s="749" t="s">
        <v>14740</v>
      </c>
      <c r="I3515" s="749" t="s">
        <v>2478</v>
      </c>
      <c r="J3515" s="749" t="n">
        <v>159.83</v>
      </c>
    </row>
    <row collapsed="false" customFormat="false" customHeight="true" hidden="true" ht="12.75" outlineLevel="0" r="3516">
      <c r="A3516" s="749" t="s">
        <v>14742</v>
      </c>
      <c r="B3516" s="749" t="str">
        <f aca="false">C3516&amp;D3516&amp;E3516&amp;F3516&amp;G3516&amp;H3516</f>
        <v>ARRUMACAO DE MATERIAL ROCHOSO,EM BLOCOS DE ATE 15KG,EM PILHAS REGULARES,REFERINDO-SE O CUSTO AO MATERIAL SOLTO,EXCLUSIVE ESTE</v>
      </c>
      <c r="C3516" s="749" t="s">
        <v>14743</v>
      </c>
      <c r="D3516" s="749" t="s">
        <v>14744</v>
      </c>
      <c r="E3516" s="749" t="s">
        <v>14745</v>
      </c>
      <c r="I3516" s="749" t="s">
        <v>2478</v>
      </c>
      <c r="J3516" s="749" t="n">
        <v>89.42</v>
      </c>
    </row>
    <row collapsed="false" customFormat="false" customHeight="true" hidden="true" ht="12.75" outlineLevel="0" r="3517">
      <c r="A3517" s="749" t="s">
        <v>14746</v>
      </c>
      <c r="B3517" s="749" t="str">
        <f aca="false">C3517&amp;D3517&amp;E3517&amp;F3517&amp;G3517&amp;H3517</f>
        <v>ARRUMACAO DE MATERIAL ROCHOSO,EM BLOCOS DE ATE 15KG,EM PILHAS REGULARES,REFERINDO-SE O CUSTO AO MATERIAL SOLTO,EXCLUSIVE ESTE</v>
      </c>
      <c r="C3517" s="749" t="s">
        <v>14743</v>
      </c>
      <c r="D3517" s="749" t="s">
        <v>14744</v>
      </c>
      <c r="E3517" s="749" t="s">
        <v>14745</v>
      </c>
      <c r="I3517" s="749" t="s">
        <v>2478</v>
      </c>
      <c r="J3517" s="749" t="n">
        <v>77.49</v>
      </c>
    </row>
    <row collapsed="false" customFormat="false" customHeight="true" hidden="true" ht="12.75" outlineLevel="0" r="3518">
      <c r="A3518" s="749" t="s">
        <v>14747</v>
      </c>
      <c r="B3518" s="749" t="str">
        <f aca="false">C3518&amp;D3518&amp;E3518&amp;F3518&amp;G3518&amp;H3518</f>
        <v>CERCA DE VEDACAO DE TERRENO COM MOIROES DE MADEIRA DE LEI DE 3"X3",COM 2,00M DE ALTURA LIVRE E 0,50M ENTERRADOS,ESPACADOS DE 3,00M,COM 7 FIOS CORRIDOS DE ARAME FARPADO Nº14.FORNECIMENTO E COLOCACAO</v>
      </c>
      <c r="C3518" s="749" t="s">
        <v>14748</v>
      </c>
      <c r="D3518" s="749" t="s">
        <v>14749</v>
      </c>
      <c r="E3518" s="749" t="s">
        <v>14750</v>
      </c>
      <c r="F3518" s="749" t="s">
        <v>11457</v>
      </c>
      <c r="I3518" s="749" t="s">
        <v>236</v>
      </c>
      <c r="J3518" s="749" t="n">
        <v>28.34</v>
      </c>
    </row>
    <row collapsed="false" customFormat="false" customHeight="true" hidden="true" ht="12.75" outlineLevel="0" r="3519">
      <c r="A3519" s="749" t="s">
        <v>14751</v>
      </c>
      <c r="B3519" s="749" t="str">
        <f aca="false">C3519&amp;D3519&amp;E3519&amp;F3519&amp;G3519&amp;H3519</f>
        <v>CERCA DE VEDACAO DE TERRENO COM MOIROES DE MADEIRA DE LEI DE 3"X3",COM 2,00M DE ALTURA LIVRE E 0,50M ENTERRADOS,ESPACADOS DE 3,00M,COM 7 FIOS CORRIDOS DE ARAME FARPADO Nº14.FORNECIMENTO E COLOCACAO</v>
      </c>
      <c r="C3519" s="749" t="s">
        <v>14748</v>
      </c>
      <c r="D3519" s="749" t="s">
        <v>14749</v>
      </c>
      <c r="E3519" s="749" t="s">
        <v>14750</v>
      </c>
      <c r="F3519" s="749" t="s">
        <v>11457</v>
      </c>
      <c r="I3519" s="749" t="s">
        <v>236</v>
      </c>
      <c r="J3519" s="749" t="n">
        <v>26.95</v>
      </c>
    </row>
    <row collapsed="false" customFormat="false" customHeight="true" hidden="true" ht="12.75" outlineLevel="0" r="3520">
      <c r="A3520" s="749" t="s">
        <v>14752</v>
      </c>
      <c r="B3520" s="749" t="str">
        <f aca="false">C3520&amp;D3520&amp;E3520&amp;F3520&amp;G3520&amp;H3520</f>
        <v>CERCA DE VEDACAO DE TERRENO COM MOIROES DE MADEIRA DE LEI DE 3"X3",COM 1,50M DE ALTURA LIVRE E 0,50M ENTERRADOS,ESPACADOS DE 3,00M,COM 5 FIOS CORRIDOS DE ARAME FARPADO Nº14.FORNECIMENTO E COLOCACAO</v>
      </c>
      <c r="C3520" s="749" t="s">
        <v>14748</v>
      </c>
      <c r="D3520" s="749" t="s">
        <v>14753</v>
      </c>
      <c r="E3520" s="749" t="s">
        <v>14754</v>
      </c>
      <c r="F3520" s="749" t="s">
        <v>11457</v>
      </c>
      <c r="I3520" s="749" t="s">
        <v>236</v>
      </c>
      <c r="J3520" s="749" t="n">
        <v>22.56</v>
      </c>
    </row>
    <row collapsed="false" customFormat="false" customHeight="true" hidden="true" ht="12.75" outlineLevel="0" r="3521">
      <c r="A3521" s="749" t="s">
        <v>14755</v>
      </c>
      <c r="B3521" s="749" t="str">
        <f aca="false">C3521&amp;D3521&amp;E3521&amp;F3521&amp;G3521&amp;H3521</f>
        <v>CERCA DE VEDACAO DE TERRENO COM MOIROES DE MADEIRA DE LEI DE 3"X3",COM 1,50M DE ALTURA LIVRE E 0,50M ENTERRADOS,ESPACADOS DE 3,00M,COM 5 FIOS CORRIDOS DE ARAME FARPADO Nº14.FORNECIMENTO E COLOCACAO</v>
      </c>
      <c r="C3521" s="749" t="s">
        <v>14748</v>
      </c>
      <c r="D3521" s="749" t="s">
        <v>14753</v>
      </c>
      <c r="E3521" s="749" t="s">
        <v>14754</v>
      </c>
      <c r="F3521" s="749" t="s">
        <v>11457</v>
      </c>
      <c r="I3521" s="749" t="s">
        <v>236</v>
      </c>
      <c r="J3521" s="749" t="n">
        <v>21.36</v>
      </c>
    </row>
    <row collapsed="false" customFormat="false" customHeight="true" hidden="true" ht="63.75" outlineLevel="0" r="3522">
      <c r="A3522" s="749" t="s">
        <v>14756</v>
      </c>
      <c r="B3522" s="758" t="str">
        <f aca="false">C3522&amp;D3522&amp;E3522&amp;F3522&amp;G3522&amp;H3522</f>
        <v>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v>
      </c>
      <c r="C3522" s="749" t="s">
        <v>14757</v>
      </c>
      <c r="D3522" s="749" t="s">
        <v>14758</v>
      </c>
      <c r="E3522" s="749" t="s">
        <v>14759</v>
      </c>
      <c r="F3522" s="749" t="s">
        <v>14760</v>
      </c>
      <c r="G3522" s="749" t="s">
        <v>14761</v>
      </c>
      <c r="H3522" s="749" t="s">
        <v>14762</v>
      </c>
      <c r="I3522" s="749" t="s">
        <v>52</v>
      </c>
      <c r="J3522" s="749" t="n">
        <v>39.77</v>
      </c>
    </row>
    <row collapsed="false" customFormat="false" customHeight="true" hidden="true" ht="63.75" outlineLevel="0" r="3523">
      <c r="A3523" s="749" t="s">
        <v>14763</v>
      </c>
      <c r="B3523" s="758" t="str">
        <f aca="false">C3523&amp;D3523&amp;E3523&amp;F3523&amp;G3523&amp;H3523</f>
        <v>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v>
      </c>
      <c r="C3523" s="749" t="s">
        <v>14757</v>
      </c>
      <c r="D3523" s="749" t="s">
        <v>14758</v>
      </c>
      <c r="E3523" s="749" t="s">
        <v>14759</v>
      </c>
      <c r="F3523" s="749" t="s">
        <v>14760</v>
      </c>
      <c r="G3523" s="749" t="s">
        <v>14761</v>
      </c>
      <c r="H3523" s="749" t="s">
        <v>14762</v>
      </c>
      <c r="I3523" s="749" t="s">
        <v>52</v>
      </c>
      <c r="J3523" s="749" t="n">
        <v>37.75</v>
      </c>
    </row>
    <row collapsed="false" customFormat="false" customHeight="true" hidden="true" ht="12.75" outlineLevel="0" r="3524">
      <c r="A3524" s="749" t="s">
        <v>14764</v>
      </c>
      <c r="B3524" s="749" t="str">
        <f aca="false">C3524&amp;D3524&amp;E3524&amp;F3524&amp;G3524&amp;H3524</f>
        <v>CERCA CONSTRUIDA COM MOIROES RETOS DE CONCRETO ARMADO,SECAORETANGULAR 0,10X0,12M E COMPRIMENTO DE 2,50M,ESPACADOS DE 3,00M,CRAVADOS 0,50M NO SOLO,COM 5 FIOS CORRIDOS DE ARAME LISO GALVANIZADO Nº12.FORNECIMENTO E COLOCACAO</v>
      </c>
      <c r="C3524" s="749" t="s">
        <v>14765</v>
      </c>
      <c r="D3524" s="749" t="s">
        <v>14766</v>
      </c>
      <c r="E3524" s="749" t="s">
        <v>14767</v>
      </c>
      <c r="F3524" s="749" t="s">
        <v>14768</v>
      </c>
      <c r="I3524" s="749" t="s">
        <v>236</v>
      </c>
      <c r="J3524" s="749" t="n">
        <v>33.32</v>
      </c>
    </row>
    <row collapsed="false" customFormat="false" customHeight="true" hidden="true" ht="12.75" outlineLevel="0" r="3525">
      <c r="A3525" s="749" t="s">
        <v>14769</v>
      </c>
      <c r="B3525" s="749" t="str">
        <f aca="false">C3525&amp;D3525&amp;E3525&amp;F3525&amp;G3525&amp;H3525</f>
        <v>CERCA CONSTRUIDA COM MOIROES RETOS DE CONCRETO ARMADO,SECAORETANGULAR 0,10X0,12M E COMPRIMENTO DE 2,50M,ESPACADOS DE 3,00M,CRAVADOS 0,50M NO SOLO,COM 5 FIOS CORRIDOS DE ARAME LISO GALVANIZADO Nº12.FORNECIMENTO E COLOCACAO</v>
      </c>
      <c r="C3525" s="749" t="s">
        <v>14765</v>
      </c>
      <c r="D3525" s="749" t="s">
        <v>14766</v>
      </c>
      <c r="E3525" s="749" t="s">
        <v>14767</v>
      </c>
      <c r="F3525" s="749" t="s">
        <v>14768</v>
      </c>
      <c r="I3525" s="749" t="s">
        <v>236</v>
      </c>
      <c r="J3525" s="749" t="n">
        <v>31.6</v>
      </c>
    </row>
    <row collapsed="false" customFormat="false" customHeight="true" hidden="true" ht="12.75" outlineLevel="0" r="3526">
      <c r="A3526" s="749" t="s">
        <v>14770</v>
      </c>
      <c r="B3526" s="749" t="str">
        <f aca="false">C3526&amp;D3526&amp;E3526&amp;F3526&amp;G3526&amp;H3526</f>
        <v>CERCA CONSTRUIDA COM MOIROES RETOS DE CONCRETO ARMADO,SECAORETANGULAR 0,10X0,12M E COMPRIMENTO DE 2,50M,ESPACADOS DE 3,00M,CRAVADOS 0,50M NO SOLO,COM 8 FIOS CORRIDOS DE ARAME FARPADO Nº14.FORNECIMENTO E COLOCACAO</v>
      </c>
      <c r="C3526" s="749" t="s">
        <v>14765</v>
      </c>
      <c r="D3526" s="749" t="s">
        <v>14766</v>
      </c>
      <c r="E3526" s="749" t="s">
        <v>14771</v>
      </c>
      <c r="F3526" s="749" t="s">
        <v>14772</v>
      </c>
      <c r="I3526" s="749" t="s">
        <v>236</v>
      </c>
      <c r="J3526" s="749" t="n">
        <v>42.94</v>
      </c>
    </row>
    <row collapsed="false" customFormat="false" customHeight="true" hidden="true" ht="12.75" outlineLevel="0" r="3527">
      <c r="A3527" s="749" t="s">
        <v>14773</v>
      </c>
      <c r="B3527" s="749" t="str">
        <f aca="false">C3527&amp;D3527&amp;E3527&amp;F3527&amp;G3527&amp;H3527</f>
        <v>CERCA CONSTRUIDA COM MOIROES RETOS DE CONCRETO ARMADO,SECAORETANGULAR 0,10X0,12M E COMPRIMENTO DE 2,50M,ESPACADOS DE 3,00M,CRAVADOS 0,50M NO SOLO,COM 8 FIOS CORRIDOS DE ARAME FARPADO Nº14.FORNECIMENTO E COLOCACAO</v>
      </c>
      <c r="C3527" s="749" t="s">
        <v>14765</v>
      </c>
      <c r="D3527" s="749" t="s">
        <v>14766</v>
      </c>
      <c r="E3527" s="749" t="s">
        <v>14771</v>
      </c>
      <c r="F3527" s="749" t="s">
        <v>14772</v>
      </c>
      <c r="I3527" s="749" t="s">
        <v>236</v>
      </c>
      <c r="J3527" s="749" t="n">
        <v>40.65</v>
      </c>
    </row>
    <row collapsed="false" customFormat="false" customHeight="true" hidden="true" ht="12.75" outlineLevel="0" r="3528">
      <c r="A3528" s="749" t="s">
        <v>14774</v>
      </c>
      <c r="B3528" s="749" t="str">
        <f aca="false">C3528&amp;D3528&amp;E3528&amp;F3528&amp;G3528&amp;H3528</f>
        <v>CERCA CONSTRUIDA COM MOIROES RETOS DE CONCRETO ARMADO,SECAOEM "T" COM APROXIMADAMENTE 0,13X0,14M DE BASE,0,10X0,10M DEPONTA E ALTURA DE 2,90M,MAIS 0,44M DE PONTA INCLINADA,ESPACOS DE 3,00M,CRAVADOS 0,50M NO SOLO,COM 11 FIOS CORRIDOS DE ARAME LISO GALVANIZADO Nº12.FORNECIMENTO E COLOCACAO</v>
      </c>
      <c r="C3528" s="749" t="s">
        <v>14765</v>
      </c>
      <c r="D3528" s="749" t="s">
        <v>14775</v>
      </c>
      <c r="E3528" s="749" t="s">
        <v>14776</v>
      </c>
      <c r="F3528" s="749" t="s">
        <v>14777</v>
      </c>
      <c r="G3528" s="749" t="s">
        <v>14778</v>
      </c>
      <c r="I3528" s="749" t="s">
        <v>236</v>
      </c>
      <c r="J3528" s="749" t="n">
        <v>50.07</v>
      </c>
    </row>
    <row collapsed="false" customFormat="false" customHeight="true" hidden="true" ht="12.75" outlineLevel="0" r="3529">
      <c r="A3529" s="749" t="s">
        <v>14779</v>
      </c>
      <c r="B3529" s="749" t="str">
        <f aca="false">C3529&amp;D3529&amp;E3529&amp;F3529&amp;G3529&amp;H3529</f>
        <v>CERCA CONSTRUIDA COM MOIROES RETOS DE CONCRETO ARMADO,SECAOEM "T" COM APROXIMADAMENTE 0,13X0,14M DE BASE,0,10X0,10M DEPONTA E ALTURA DE 2,90M,MAIS 0,44M DE PONTA INCLINADA,ESPACOS DE 3,00M,CRAVADOS 0,50M NO SOLO,COM 11 FIOS CORRIDOS DE ARAME LISO GALVANIZADO Nº12.FORNECIMENTO E COLOCACAO</v>
      </c>
      <c r="C3529" s="749" t="s">
        <v>14765</v>
      </c>
      <c r="D3529" s="749" t="s">
        <v>14775</v>
      </c>
      <c r="E3529" s="749" t="s">
        <v>14776</v>
      </c>
      <c r="F3529" s="749" t="s">
        <v>14777</v>
      </c>
      <c r="G3529" s="749" t="s">
        <v>14778</v>
      </c>
      <c r="I3529" s="749" t="s">
        <v>236</v>
      </c>
      <c r="J3529" s="749" t="n">
        <v>47.21</v>
      </c>
    </row>
    <row collapsed="false" customFormat="false" customHeight="true" hidden="true" ht="12.75" outlineLevel="0" r="3530">
      <c r="A3530" s="749" t="s">
        <v>14780</v>
      </c>
      <c r="B3530" s="749" t="str">
        <f aca="false">C3530&amp;D3530&amp;E3530&amp;F3530&amp;G3530&amp;H3530</f>
        <v>CERCA CONSTRUIDA C/MOIROES CONCRETO ARMADO,SECAO "T",0,13X0,14M DE BASE,0,10X0,10M DE PONTA E ALTURA DE 2,90 MAIS 0,44MDE PONTA INCLINADA,ESPACADOS 2,00M,CRAVADOS 0,50M NO SOLO,MOIROES ESTICADORES C/ESCORAS A CADA 8 MOIROES E NAS MUDANCASDE DIRECAO,COM 9 FIADAS DE ARAME FARPADO Nº14,INCL.ESCAVACAO,REATERRO E FUNDACOES CONCRETO SIMPLES FCK10MPA.FORN.E COLOC</v>
      </c>
      <c r="C3530" s="749" t="s">
        <v>14781</v>
      </c>
      <c r="D3530" s="749" t="s">
        <v>14782</v>
      </c>
      <c r="E3530" s="749" t="s">
        <v>14783</v>
      </c>
      <c r="F3530" s="749" t="s">
        <v>14784</v>
      </c>
      <c r="G3530" s="749" t="s">
        <v>14785</v>
      </c>
      <c r="H3530" s="749" t="s">
        <v>14786</v>
      </c>
      <c r="I3530" s="749" t="s">
        <v>236</v>
      </c>
      <c r="J3530" s="749" t="n">
        <v>68.73</v>
      </c>
    </row>
    <row collapsed="false" customFormat="false" customHeight="true" hidden="true" ht="12.75" outlineLevel="0" r="3531">
      <c r="A3531" s="749" t="s">
        <v>14787</v>
      </c>
      <c r="B3531" s="749" t="str">
        <f aca="false">C3531&amp;D3531&amp;E3531&amp;F3531&amp;G3531&amp;H3531</f>
        <v>CERCA CONSTRUIDA C/MOIROES CONCRETO ARMADO,SECAO "T",0,13X0,14M DE BASE,0,10X0,10M DE PONTA E ALTURA DE 2,90 MAIS 0,44MDE PONTA INCLINADA,ESPACADOS 2,00M,CRAVADOS 0,50M NO SOLO,MOIROES ESTICADORES C/ESCORAS A CADA 8 MOIROES E NAS MUDANCASDE DIRECAO,COM 9 FIADAS DE ARAME FARPADO Nº14,INCL.ESCAVACAO,REATERRO E FUNDACOES CONCRETO SIMPLES FCK10MPA.FORN.E COLOC</v>
      </c>
      <c r="C3531" s="749" t="s">
        <v>14781</v>
      </c>
      <c r="D3531" s="749" t="s">
        <v>14782</v>
      </c>
      <c r="E3531" s="749" t="s">
        <v>14783</v>
      </c>
      <c r="F3531" s="749" t="s">
        <v>14784</v>
      </c>
      <c r="G3531" s="749" t="s">
        <v>14785</v>
      </c>
      <c r="H3531" s="749" t="s">
        <v>14786</v>
      </c>
      <c r="I3531" s="749" t="s">
        <v>236</v>
      </c>
      <c r="J3531" s="749" t="n">
        <v>66.91</v>
      </c>
    </row>
    <row collapsed="false" customFormat="false" customHeight="true" hidden="true" ht="12.75" outlineLevel="0" r="3532">
      <c r="A3532" s="749" t="s">
        <v>14788</v>
      </c>
      <c r="B3532" s="749" t="str">
        <f aca="false">C3532&amp;D3532&amp;E3532&amp;F3532&amp;G3532&amp;H3532</f>
        <v>CERCA CONSTRUIDA COM MOIROES RETOS DE CONCRETO ARMADO,SECAORETANGULAR 0,10X0,12M E COMPRIMENTO DE 2,50M,ESPACADOS DE 3,0M CRAVADOS 0,50M NO SOLO,COM 8 FIOS CORRIDOS DE ARAME FARPADO Nº14,INCLUSIVE MOIROES ESTICADORES COM ESCORAS A CADA 7 MOIROES,ESCAVACAO,REATERRO E FUNDACOES EM CONCRETO SIMPLES FCK10MPA.FORNECIMENTO E COLOCACAO</v>
      </c>
      <c r="C3532" s="749" t="s">
        <v>14765</v>
      </c>
      <c r="D3532" s="749" t="s">
        <v>14766</v>
      </c>
      <c r="E3532" s="749" t="s">
        <v>14789</v>
      </c>
      <c r="F3532" s="749" t="s">
        <v>14790</v>
      </c>
      <c r="G3532" s="749" t="s">
        <v>14791</v>
      </c>
      <c r="H3532" s="749" t="s">
        <v>14792</v>
      </c>
      <c r="I3532" s="749" t="s">
        <v>236</v>
      </c>
      <c r="J3532" s="749" t="n">
        <v>35.31</v>
      </c>
    </row>
    <row collapsed="false" customFormat="false" customHeight="true" hidden="true" ht="12.75" outlineLevel="0" r="3533">
      <c r="A3533" s="749" t="s">
        <v>14793</v>
      </c>
      <c r="B3533" s="749" t="str">
        <f aca="false">C3533&amp;D3533&amp;E3533&amp;F3533&amp;G3533&amp;H3533</f>
        <v>CERCA CONSTRUIDA COM MOIROES RETOS DE CONCRETO ARMADO,SECAORETANGULAR 0,10X0,12M E COMPRIMENTO DE 2,50M,ESPACADOS DE 3,0M CRAVADOS 0,50M NO SOLO,COM 8 FIOS CORRIDOS DE ARAME FARPADO Nº14,INCLUSIVE MOIROES ESTICADORES COM ESCORAS A CADA 7 MOIROES,ESCAVACAO,REATERRO E FUNDACOES EM CONCRETO SIMPLES FCK10MPA.FORNECIMENTO E COLOCACAO</v>
      </c>
      <c r="C3533" s="749" t="s">
        <v>14765</v>
      </c>
      <c r="D3533" s="749" t="s">
        <v>14766</v>
      </c>
      <c r="E3533" s="749" t="s">
        <v>14789</v>
      </c>
      <c r="F3533" s="749" t="s">
        <v>14790</v>
      </c>
      <c r="G3533" s="749" t="s">
        <v>14791</v>
      </c>
      <c r="H3533" s="749" t="s">
        <v>14792</v>
      </c>
      <c r="I3533" s="749" t="s">
        <v>236</v>
      </c>
      <c r="J3533" s="749" t="n">
        <v>34.1</v>
      </c>
    </row>
    <row collapsed="false" customFormat="false" customHeight="true" hidden="true" ht="12.75" outlineLevel="0" r="3534">
      <c r="A3534" s="749" t="s">
        <v>14794</v>
      </c>
      <c r="B3534" s="749" t="str">
        <f aca="false">C3534&amp;D3534&amp;E3534&amp;F3534&amp;G3534&amp;H3534</f>
        <v>CERCA CONSTRUIDA C/MOIRAO DE PONTA INCLINADA DE SECAO "T",COM ALTURA UTIL DE 2,50M E 0,70M CRAVADO NO SOLO C/CONCRETO FCK 15MPA,ESPACADOS DE 3,00M,FECHAMENTO COM TELA DE ARAME,MALHA 8X8CM,#10,FIXADA COM ARAME GALVANIZADO Nº6 E 3(TRES) FIOSDE ARAME FARPADO NA PARTE SUPERIOR,INCL.MURETA DE CONCRETO CICLOPICO E TODOS OS MATERIAIS.FORN.E COLOC.</v>
      </c>
      <c r="C3534" s="749" t="s">
        <v>14795</v>
      </c>
      <c r="D3534" s="749" t="s">
        <v>14796</v>
      </c>
      <c r="E3534" s="749" t="s">
        <v>14797</v>
      </c>
      <c r="F3534" s="749" t="s">
        <v>14798</v>
      </c>
      <c r="G3534" s="749" t="s">
        <v>14799</v>
      </c>
      <c r="H3534" s="749" t="s">
        <v>14800</v>
      </c>
      <c r="I3534" s="749" t="s">
        <v>236</v>
      </c>
      <c r="J3534" s="749" t="n">
        <v>179.91</v>
      </c>
    </row>
    <row collapsed="false" customFormat="false" customHeight="true" hidden="true" ht="12.75" outlineLevel="0" r="3535">
      <c r="A3535" s="749" t="s">
        <v>14801</v>
      </c>
      <c r="B3535" s="749" t="str">
        <f aca="false">C3535&amp;D3535&amp;E3535&amp;F3535&amp;G3535&amp;H3535</f>
        <v>CERCA CONSTRUIDA C/MOIRAO DE PONTA INCLINADA DE SECAO "T",COM ALTURA UTIL DE 2,50M E 0,70M CRAVADO NO SOLO C/CONCRETO FCK 15MPA,ESPACADOS DE 3,00M,FECHAMENTO COM TELA DE ARAME,MALHA 8X8CM,#10,FIXADA COM ARAME GALVANIZADO Nº6 E 3(TRES) FIOSDE ARAME FARPADO NA PARTE SUPERIOR,INCL.MURETA DE CONCRETO CICLOPICO E TODOS OS MATERIAIS.FORN.E COLOC.</v>
      </c>
      <c r="C3535" s="749" t="s">
        <v>14795</v>
      </c>
      <c r="D3535" s="749" t="s">
        <v>14796</v>
      </c>
      <c r="E3535" s="749" t="s">
        <v>14797</v>
      </c>
      <c r="F3535" s="749" t="s">
        <v>14798</v>
      </c>
      <c r="G3535" s="749" t="s">
        <v>14799</v>
      </c>
      <c r="H3535" s="749" t="s">
        <v>14800</v>
      </c>
      <c r="I3535" s="749" t="s">
        <v>236</v>
      </c>
      <c r="J3535" s="749" t="n">
        <v>172.93</v>
      </c>
    </row>
    <row collapsed="false" customFormat="false" customHeight="true" hidden="true" ht="25.5" outlineLevel="0" r="3536">
      <c r="A3536" s="749" t="s">
        <v>14802</v>
      </c>
      <c r="B3536" s="758" t="str">
        <f aca="false">C3536&amp;D3536&amp;E3536&amp;F3536&amp;G3536&amp;H3536</f>
        <v>CERCA DIVISORIA COM MOIROES DE MADEIRA DE LEI DE 3"X3",COM 2,00M DE ALTURA LIVRE,0,50M ENTERRADOS,ESPACADOS DE 3,00M,COM 4 FIOS DE ARAME FARPADO.FORNECIMENTO E COLOCACAO</v>
      </c>
      <c r="C3536" s="749" t="s">
        <v>14803</v>
      </c>
      <c r="D3536" s="749" t="s">
        <v>14804</v>
      </c>
      <c r="E3536" s="749" t="s">
        <v>14805</v>
      </c>
      <c r="I3536" s="749" t="s">
        <v>236</v>
      </c>
      <c r="J3536" s="749" t="n">
        <v>23.92</v>
      </c>
    </row>
    <row collapsed="false" customFormat="false" customHeight="true" hidden="true" ht="25.5" outlineLevel="0" r="3537">
      <c r="A3537" s="749" t="s">
        <v>14806</v>
      </c>
      <c r="B3537" s="758" t="str">
        <f aca="false">C3537&amp;D3537&amp;E3537&amp;F3537&amp;G3537&amp;H3537</f>
        <v>CERCA DIVISORIA COM MOIROES DE MADEIRA DE LEI DE 3"X3",COM 2,00M DE ALTURA LIVRE,0,50M ENTERRADOS,ESPACADOS DE 3,00M,COM 4 FIOS DE ARAME FARPADO.FORNECIMENTO E COLOCACAO</v>
      </c>
      <c r="C3537" s="749" t="s">
        <v>14803</v>
      </c>
      <c r="D3537" s="749" t="s">
        <v>14804</v>
      </c>
      <c r="E3537" s="749" t="s">
        <v>14805</v>
      </c>
      <c r="I3537" s="749" t="s">
        <v>236</v>
      </c>
      <c r="J3537" s="749" t="n">
        <v>22.78</v>
      </c>
    </row>
    <row collapsed="false" customFormat="false" customHeight="true" hidden="true" ht="63.75" outlineLevel="0" r="3538">
      <c r="A3538" s="749" t="s">
        <v>14807</v>
      </c>
      <c r="B3538" s="758" t="str">
        <f aca="false">C3538&amp;D3538&amp;E3538&amp;F3538&amp;G3538&amp;H3538</f>
        <v>CERCA DIVISORIA C/ALT.UTIL 2,50M,ALT.2,00M EM TELA ARAME 16PLAST.MALHA 3/4",P/SUPERIOR C/4 FIADAS ARAME FARP.Nº14,FIX.MOIROES CONCR.ARMADO,SECAO "T" 0,13X0,14M BASE,0,10X0,10M PONTA E COMPRIMENTO RETO 2,90M,MAIS 0,44M PONTA INCL.ESPACADOS2,50M,CRAVADOS 0,80M SOLO,MOIROES ESTICADORES C/ESCORAS A CADA 7,5M,INCLUSIVE ESC.REAT.FUND.FCK=10MPA.FORN.E COLOCACAO</v>
      </c>
      <c r="C3538" s="749" t="s">
        <v>14808</v>
      </c>
      <c r="D3538" s="749" t="s">
        <v>14809</v>
      </c>
      <c r="E3538" s="749" t="s">
        <v>14810</v>
      </c>
      <c r="F3538" s="749" t="s">
        <v>14811</v>
      </c>
      <c r="G3538" s="749" t="s">
        <v>14812</v>
      </c>
      <c r="H3538" s="749" t="s">
        <v>14813</v>
      </c>
      <c r="I3538" s="749" t="s">
        <v>236</v>
      </c>
      <c r="J3538" s="749" t="n">
        <v>146.74</v>
      </c>
    </row>
    <row collapsed="false" customFormat="false" customHeight="true" hidden="true" ht="63.75" outlineLevel="0" r="3539">
      <c r="A3539" s="749" t="s">
        <v>14814</v>
      </c>
      <c r="B3539" s="758" t="str">
        <f aca="false">C3539&amp;D3539&amp;E3539&amp;F3539&amp;G3539&amp;H3539</f>
        <v>CERCA DIVISORIA C/ALT.UTIL 2,50M,ALT.2,00M EM TELA ARAME 16PLAST.MALHA 3/4",P/SUPERIOR C/4 FIADAS ARAME FARP.Nº14,FIX.MOIROES CONCR.ARMADO,SECAO "T" 0,13X0,14M BASE,0,10X0,10M PONTA E COMPRIMENTO RETO 2,90M,MAIS 0,44M PONTA INCL.ESPACADOS2,50M,CRAVADOS 0,80M SOLO,MOIROES ESTICADORES C/ESCORAS A CADA 7,5M,INCLUSIVE ESC.REAT.FUND.FCK=10MPA.FORN.E COLOCACAO</v>
      </c>
      <c r="C3539" s="749" t="s">
        <v>14808</v>
      </c>
      <c r="D3539" s="749" t="s">
        <v>14809</v>
      </c>
      <c r="E3539" s="749" t="s">
        <v>14810</v>
      </c>
      <c r="F3539" s="749" t="s">
        <v>14811</v>
      </c>
      <c r="G3539" s="749" t="s">
        <v>14812</v>
      </c>
      <c r="H3539" s="749" t="s">
        <v>14813</v>
      </c>
      <c r="I3539" s="749" t="s">
        <v>236</v>
      </c>
      <c r="J3539" s="749" t="n">
        <v>143.69</v>
      </c>
    </row>
    <row collapsed="false" customFormat="false" customHeight="true" hidden="true" ht="12.75" outlineLevel="0" r="3540">
      <c r="A3540" s="749" t="s">
        <v>14815</v>
      </c>
      <c r="B3540" s="749" t="str">
        <f aca="false">C3540&amp;D3540&amp;E3540&amp;F3540&amp;G3540&amp;H3540</f>
        <v>CERCA CONSTRUIDA C/MOIROES CONCRETO ARMADO,SECAO "T",C/PONTA INCLINADA,0,13X0,14M DE BASE,0,10X0,10M DE PONTA E COMPRIMENTO RETO DE 2,90M MAIS 0,44M DE PONTA INCLINADA,ESPACADOS 3,00M,CRAVADOS 0,50M SOLO,MOIROES ESTICADORES C/ESCORAS A CADA 8 MOIROES E NAS MUDANCAS DE DIRECAO,C/9 FIADAS ARAME FARPADO Nº14,INCL.ESCAV.REAT.E FUND.CONCR.SIMPLES.FORN.E COLOCACAO</v>
      </c>
      <c r="C3540" s="749" t="s">
        <v>14816</v>
      </c>
      <c r="D3540" s="749" t="s">
        <v>14817</v>
      </c>
      <c r="E3540" s="749" t="s">
        <v>14818</v>
      </c>
      <c r="F3540" s="749" t="s">
        <v>14819</v>
      </c>
      <c r="G3540" s="749" t="s">
        <v>14820</v>
      </c>
      <c r="H3540" s="749" t="s">
        <v>14821</v>
      </c>
      <c r="I3540" s="749" t="s">
        <v>236</v>
      </c>
      <c r="J3540" s="749" t="n">
        <v>49.08</v>
      </c>
    </row>
    <row collapsed="false" customFormat="false" customHeight="true" hidden="true" ht="12.75" outlineLevel="0" r="3541">
      <c r="A3541" s="749" t="s">
        <v>14822</v>
      </c>
      <c r="B3541" s="749" t="str">
        <f aca="false">C3541&amp;D3541&amp;E3541&amp;F3541&amp;G3541&amp;H3541</f>
        <v>CERCA CONSTRUIDA C/MOIROES CONCRETO ARMADO,SECAO "T",C/PONTA INCLINADA,0,13X0,14M DE BASE,0,10X0,10M DE PONTA E COMPRIMENTO RETO DE 2,90M MAIS 0,44M DE PONTA INCLINADA,ESPACADOS 3,00M,CRAVADOS 0,50M SOLO,MOIROES ESTICADORES C/ESCORAS A CADA 8 MOIROES E NAS MUDANCAS DE DIRECAO,C/9 FIADAS ARAME FARPADO Nº14,INCL.ESCAV.REAT.E FUND.CONCR.SIMPLES.FORN.E COLOCACAO</v>
      </c>
      <c r="C3541" s="749" t="s">
        <v>14816</v>
      </c>
      <c r="D3541" s="749" t="s">
        <v>14817</v>
      </c>
      <c r="E3541" s="749" t="s">
        <v>14818</v>
      </c>
      <c r="F3541" s="749" t="s">
        <v>14819</v>
      </c>
      <c r="G3541" s="749" t="s">
        <v>14820</v>
      </c>
      <c r="H3541" s="749" t="s">
        <v>14821</v>
      </c>
      <c r="I3541" s="749" t="s">
        <v>236</v>
      </c>
      <c r="J3541" s="749" t="n">
        <v>47.8</v>
      </c>
    </row>
    <row collapsed="false" customFormat="false" customHeight="true" hidden="true" ht="12.75" outlineLevel="0" r="3542">
      <c r="A3542" s="749" t="s">
        <v>14823</v>
      </c>
      <c r="B3542" s="749" t="str">
        <f aca="false">C3542&amp;D3542&amp;E3542&amp;F3542&amp;G3542&amp;H3542</f>
        <v>CERCA DE SARRAFOS VERTICAIS DE MADEIRA DE LEI,2X4CM,E 120CMDE ALTURA,PREGADOS SOBRE SARRAFOS HORIZONTAIS DE 5X5CM,A CADA 8CM,CENTRO A CENTRO,APOIADOS SOBRE MONTANTES DE 7,5X7,5CM,ESPACADOS DE 2,00M.FORNECIMENTO E COLOCACAO</v>
      </c>
      <c r="C3542" s="749" t="s">
        <v>14824</v>
      </c>
      <c r="D3542" s="749" t="s">
        <v>14825</v>
      </c>
      <c r="E3542" s="749" t="s">
        <v>14826</v>
      </c>
      <c r="F3542" s="749" t="s">
        <v>14827</v>
      </c>
      <c r="I3542" s="749" t="s">
        <v>52</v>
      </c>
      <c r="J3542" s="749" t="n">
        <v>169.16</v>
      </c>
    </row>
    <row collapsed="false" customFormat="false" customHeight="true" hidden="true" ht="12.75" outlineLevel="0" r="3543">
      <c r="A3543" s="749" t="s">
        <v>14828</v>
      </c>
      <c r="B3543" s="749" t="str">
        <f aca="false">C3543&amp;D3543&amp;E3543&amp;F3543&amp;G3543&amp;H3543</f>
        <v>CERCA DE SARRAFOS VERTICAIS DE MADEIRA DE LEI,2X4CM,E 120CMDE ALTURA,PREGADOS SOBRE SARRAFOS HORIZONTAIS DE 5X5CM,A CADA 8CM,CENTRO A CENTRO,APOIADOS SOBRE MONTANTES DE 7,5X7,5CM,ESPACADOS DE 2,00M.FORNECIMENTO E COLOCACAO</v>
      </c>
      <c r="C3543" s="749" t="s">
        <v>14824</v>
      </c>
      <c r="D3543" s="749" t="s">
        <v>14825</v>
      </c>
      <c r="E3543" s="749" t="s">
        <v>14826</v>
      </c>
      <c r="F3543" s="749" t="s">
        <v>14827</v>
      </c>
      <c r="I3543" s="749" t="s">
        <v>52</v>
      </c>
      <c r="J3543" s="749" t="n">
        <v>156.82</v>
      </c>
    </row>
    <row collapsed="false" customFormat="false" customHeight="true" hidden="true" ht="12.75" outlineLevel="0" r="3544">
      <c r="A3544" s="749" t="s">
        <v>14829</v>
      </c>
      <c r="B3544" s="749" t="str">
        <f aca="false">C3544&amp;D3544&amp;E3544&amp;F3544&amp;G3544&amp;H3544</f>
        <v>CERCA DE ARAME FARPADO,CONSTITUIDA DE 4 FIOS DE ARAME GALVANIZADO,DE 2MM DE ESPESSURA,EXCLUSIVE ESTICADORES E POSTES.FORNECIMENTO E COLOCACAO</v>
      </c>
      <c r="C3544" s="749" t="s">
        <v>14830</v>
      </c>
      <c r="D3544" s="749" t="s">
        <v>14831</v>
      </c>
      <c r="E3544" s="749" t="s">
        <v>14384</v>
      </c>
      <c r="I3544" s="749" t="s">
        <v>236</v>
      </c>
      <c r="J3544" s="749" t="n">
        <v>10.37</v>
      </c>
    </row>
    <row collapsed="false" customFormat="false" customHeight="true" hidden="true" ht="12.75" outlineLevel="0" r="3545">
      <c r="A3545" s="749" t="s">
        <v>14832</v>
      </c>
      <c r="B3545" s="749" t="str">
        <f aca="false">C3545&amp;D3545&amp;E3545&amp;F3545&amp;G3545&amp;H3545</f>
        <v>CERCA DE ARAME FARPADO,CONSTITUIDA DE 4 FIOS DE ARAME GALVANIZADO,DE 2MM DE ESPESSURA,EXCLUSIVE ESTICADORES E POSTES.FORNECIMENTO E COLOCACAO</v>
      </c>
      <c r="C3545" s="749" t="s">
        <v>14830</v>
      </c>
      <c r="D3545" s="749" t="s">
        <v>14831</v>
      </c>
      <c r="E3545" s="749" t="s">
        <v>14384</v>
      </c>
      <c r="I3545" s="749" t="s">
        <v>236</v>
      </c>
      <c r="J3545" s="749" t="n">
        <v>9.53</v>
      </c>
    </row>
    <row collapsed="false" customFormat="false" customHeight="true" hidden="true" ht="12.75" outlineLevel="0" r="3546">
      <c r="A3546" s="749" t="s">
        <v>14833</v>
      </c>
      <c r="B3546" s="749" t="str">
        <f aca="false">C3546&amp;D3546&amp;E3546&amp;F3546&amp;G3546&amp;H3546</f>
        <v>CERCA DE ARAME FARPADO,CONSTITUIDA DE 4 FIOS DE ARAME GALVANIZADO,DE 2MM DE ESPESSURA,INCLUSIVE FORNECIMENTO E ASSENTAMENTO DE MOIROES DE CONCRETO ARMADO(CADA 3,00M),FUNDIDOS NO LOCAL E ESTICADORES(CADA 48,00M E NOS DESVIOS)</v>
      </c>
      <c r="C3546" s="749" t="s">
        <v>14830</v>
      </c>
      <c r="D3546" s="749" t="s">
        <v>14834</v>
      </c>
      <c r="E3546" s="749" t="s">
        <v>14835</v>
      </c>
      <c r="F3546" s="749" t="s">
        <v>14836</v>
      </c>
      <c r="I3546" s="749" t="s">
        <v>236</v>
      </c>
      <c r="J3546" s="749" t="n">
        <v>22.68</v>
      </c>
    </row>
    <row collapsed="false" customFormat="false" customHeight="true" hidden="true" ht="12.75" outlineLevel="0" r="3547">
      <c r="A3547" s="749" t="s">
        <v>14837</v>
      </c>
      <c r="B3547" s="749" t="str">
        <f aca="false">C3547&amp;D3547&amp;E3547&amp;F3547&amp;G3547&amp;H3547</f>
        <v>CERCA DE ARAME FARPADO,CONSTITUIDA DE 4 FIOS DE ARAME GALVANIZADO,DE 2MM DE ESPESSURA,INCLUSIVE FORNECIMENTO E ASSENTAMENTO DE MOIROES DE CONCRETO ARMADO(CADA 3,00M),FUNDIDOS NO LOCAL E ESTICADORES(CADA 48,00M E NOS DESVIOS)</v>
      </c>
      <c r="C3547" s="749" t="s">
        <v>14830</v>
      </c>
      <c r="D3547" s="749" t="s">
        <v>14834</v>
      </c>
      <c r="E3547" s="749" t="s">
        <v>14835</v>
      </c>
      <c r="F3547" s="749" t="s">
        <v>14836</v>
      </c>
      <c r="I3547" s="749" t="s">
        <v>236</v>
      </c>
      <c r="J3547" s="749" t="n">
        <v>20.8</v>
      </c>
    </row>
    <row collapsed="false" customFormat="false" customHeight="true" hidden="true" ht="38.25" outlineLevel="0" r="3548">
      <c r="A3548" s="749" t="s">
        <v>14838</v>
      </c>
      <c r="B3548" s="758" t="str">
        <f aca="false">C3548&amp;D3548&amp;E3548&amp;F3548&amp;G3548&amp;H3548</f>
        <v>CERCA DIVISORIA EM MADEIRA DE REFLORESTAMENTO,TRATADA,MODULO DE 12,30M,COM DIAMETRO DE 0,15M,ALTURA VARIAVEL DE 1M A 1,50M LIVRE,1M ENTERRADO,ESPACADOS DE 1,35M COM 5 FIOS CORRIDOS DE ARAME GALVANIZADO Nº12(MODULO)</v>
      </c>
      <c r="C3548" s="749" t="s">
        <v>14839</v>
      </c>
      <c r="D3548" s="749" t="s">
        <v>14840</v>
      </c>
      <c r="E3548" s="749" t="s">
        <v>14841</v>
      </c>
      <c r="F3548" s="749" t="s">
        <v>14842</v>
      </c>
      <c r="I3548" s="749" t="s">
        <v>30</v>
      </c>
      <c r="J3548" s="749" t="n">
        <v>1268.62</v>
      </c>
    </row>
    <row collapsed="false" customFormat="false" customHeight="true" hidden="true" ht="38.25" outlineLevel="0" r="3549">
      <c r="A3549" s="749" t="s">
        <v>14843</v>
      </c>
      <c r="B3549" s="758" t="str">
        <f aca="false">C3549&amp;D3549&amp;E3549&amp;F3549&amp;G3549&amp;H3549</f>
        <v>CERCA DIVISORIA EM MADEIRA DE REFLORESTAMENTO,TRATADA,MODULO DE 12,30M,COM DIAMETRO DE 0,15M,ALTURA VARIAVEL DE 1M A 1,50M LIVRE,1M ENTERRADO,ESPACADOS DE 1,35M COM 5 FIOS CORRIDOS DE ARAME GALVANIZADO Nº12(MODULO)</v>
      </c>
      <c r="C3549" s="749" t="s">
        <v>14839</v>
      </c>
      <c r="D3549" s="749" t="s">
        <v>14840</v>
      </c>
      <c r="E3549" s="749" t="s">
        <v>14841</v>
      </c>
      <c r="F3549" s="749" t="s">
        <v>14842</v>
      </c>
      <c r="I3549" s="749" t="s">
        <v>30</v>
      </c>
      <c r="J3549" s="749" t="n">
        <v>1174.67</v>
      </c>
    </row>
    <row collapsed="false" customFormat="false" customHeight="true" hidden="true" ht="12.75" outlineLevel="0" r="3550">
      <c r="A3550" s="749" t="s">
        <v>14844</v>
      </c>
      <c r="B3550" s="749" t="str">
        <f aca="false">C3550&amp;D3550&amp;E3550&amp;F3550&amp;G3550&amp;H3550</f>
        <v>CERCA DE ARAME FARPADO Nº14 COM 4 FIOS FIXADOS EM CANTONEIRAS DE ACO DE 2.1/2"X2.1/2",FINCADAS SOBRE MURO EXISTENTE A CADA 2,00M,COM 1,00M DE ALTURA UTIL,INCLUSIVE PINTURA DOS PERFIS E ANDAIME</v>
      </c>
      <c r="C3550" s="749" t="s">
        <v>14845</v>
      </c>
      <c r="D3550" s="749" t="s">
        <v>14846</v>
      </c>
      <c r="E3550" s="749" t="s">
        <v>14847</v>
      </c>
      <c r="F3550" s="749" t="s">
        <v>14848</v>
      </c>
      <c r="I3550" s="749" t="s">
        <v>236</v>
      </c>
      <c r="J3550" s="749" t="n">
        <v>55.16</v>
      </c>
    </row>
    <row collapsed="false" customFormat="false" customHeight="true" hidden="true" ht="12.75" outlineLevel="0" r="3551">
      <c r="A3551" s="749" t="s">
        <v>14849</v>
      </c>
      <c r="B3551" s="749" t="str">
        <f aca="false">C3551&amp;D3551&amp;E3551&amp;F3551&amp;G3551&amp;H3551</f>
        <v>CERCA DE ARAME FARPADO Nº14 COM 4 FIOS FIXADOS EM CANTONEIRAS DE ACO DE 2.1/2"X2.1/2",FINCADAS SOBRE MURO EXISTENTE A CADA 2,00M,COM 1,00M DE ALTURA UTIL,INCLUSIVE PINTURA DOS PERFIS E ANDAIME</v>
      </c>
      <c r="C3551" s="749" t="s">
        <v>14845</v>
      </c>
      <c r="D3551" s="749" t="s">
        <v>14846</v>
      </c>
      <c r="E3551" s="749" t="s">
        <v>14847</v>
      </c>
      <c r="F3551" s="749" t="s">
        <v>14848</v>
      </c>
      <c r="I3551" s="749" t="s">
        <v>236</v>
      </c>
      <c r="J3551" s="749" t="n">
        <v>51.35</v>
      </c>
    </row>
    <row collapsed="false" customFormat="false" customHeight="true" hidden="true" ht="12.75" outlineLevel="0" r="3552">
      <c r="A3552" s="749" t="s">
        <v>14850</v>
      </c>
      <c r="B3552" s="749" t="str">
        <f aca="false">C3552&amp;D3552&amp;E3552&amp;F3552&amp;G3552&amp;H3552</f>
        <v>CERCA DE ARAME FARPADO Nº14 COM 6 FIOS FIXADOS EM CANTONEIRAS DE ACO DE 2.1/2"X2.1/2",FINCADAS SOBRE MURO EXISTENTE A CADA 2,00M,COM 1,50M DE ALTURA UTIL,INCLUSIVE PINTURA DOS PERFIS E ANDAIME</v>
      </c>
      <c r="C3552" s="749" t="s">
        <v>14851</v>
      </c>
      <c r="D3552" s="749" t="s">
        <v>14846</v>
      </c>
      <c r="E3552" s="749" t="s">
        <v>14852</v>
      </c>
      <c r="F3552" s="749" t="s">
        <v>14848</v>
      </c>
      <c r="I3552" s="749" t="s">
        <v>236</v>
      </c>
      <c r="J3552" s="749" t="n">
        <v>70.98</v>
      </c>
    </row>
    <row collapsed="false" customFormat="false" customHeight="true" hidden="true" ht="12.75" outlineLevel="0" r="3553">
      <c r="A3553" s="749" t="s">
        <v>14853</v>
      </c>
      <c r="B3553" s="749" t="str">
        <f aca="false">C3553&amp;D3553&amp;E3553&amp;F3553&amp;G3553&amp;H3553</f>
        <v>CERCA DE ARAME FARPADO Nº14 COM 6 FIOS FIXADOS EM CANTONEIRAS DE ACO DE 2.1/2"X2.1/2",FINCADAS SOBRE MURO EXISTENTE A CADA 2,00M,COM 1,50M DE ALTURA UTIL,INCLUSIVE PINTURA DOS PERFIS E ANDAIME</v>
      </c>
      <c r="C3553" s="749" t="s">
        <v>14851</v>
      </c>
      <c r="D3553" s="749" t="s">
        <v>14846</v>
      </c>
      <c r="E3553" s="749" t="s">
        <v>14852</v>
      </c>
      <c r="F3553" s="749" t="s">
        <v>14848</v>
      </c>
      <c r="I3553" s="749" t="s">
        <v>236</v>
      </c>
      <c r="J3553" s="749" t="n">
        <v>66.48</v>
      </c>
    </row>
    <row collapsed="false" customFormat="false" customHeight="true" hidden="true" ht="12.75" outlineLevel="0" r="3554">
      <c r="A3554" s="749" t="s">
        <v>14854</v>
      </c>
      <c r="B3554" s="749" t="str">
        <f aca="false">C3554&amp;D3554&amp;E3554&amp;F3554&amp;G3554&amp;H3554</f>
        <v>ARAME FARPADO COLOCADO,INCLUSIVE ARAME LISO GALVANIZADO PARA AMARRACAO,MEDIDO PELO PESO INCORPORADO DE ARAME FARPADO.FORNECIMENTO E COLOCACAO</v>
      </c>
      <c r="C3554" s="749" t="s">
        <v>14855</v>
      </c>
      <c r="D3554" s="749" t="s">
        <v>14856</v>
      </c>
      <c r="E3554" s="749" t="s">
        <v>14384</v>
      </c>
      <c r="I3554" s="749" t="s">
        <v>1404</v>
      </c>
      <c r="J3554" s="749" t="n">
        <v>31.87</v>
      </c>
    </row>
    <row collapsed="false" customFormat="false" customHeight="true" hidden="true" ht="12.75" outlineLevel="0" r="3555">
      <c r="A3555" s="749" t="s">
        <v>14857</v>
      </c>
      <c r="B3555" s="749" t="str">
        <f aca="false">C3555&amp;D3555&amp;E3555&amp;F3555&amp;G3555&amp;H3555</f>
        <v>ARAME FARPADO COLOCADO,INCLUSIVE ARAME LISO GALVANIZADO PARA AMARRACAO,MEDIDO PELO PESO INCORPORADO DE ARAME FARPADO.FORNECIMENTO E COLOCACAO</v>
      </c>
      <c r="C3555" s="749" t="s">
        <v>14855</v>
      </c>
      <c r="D3555" s="749" t="s">
        <v>14856</v>
      </c>
      <c r="E3555" s="749" t="s">
        <v>14384</v>
      </c>
      <c r="I3555" s="749" t="s">
        <v>1404</v>
      </c>
      <c r="J3555" s="749" t="n">
        <v>29.26</v>
      </c>
    </row>
    <row collapsed="false" customFormat="false" customHeight="true" hidden="true" ht="12.75" outlineLevel="0" r="3556">
      <c r="A3556" s="749" t="s">
        <v>14858</v>
      </c>
      <c r="B3556" s="749" t="str">
        <f aca="false">C3556&amp;D3556&amp;E3556&amp;F3556&amp;G3556&amp;H3556</f>
        <v>MURO DE CONCRETO PRE-MOLDADO COM 1,80M DE ALTURA,COM MONTANTES ESPACADOS DE 2,00M,COM ACABAMENTO NA PARTE SUPERIOR,INCLUSIVE ESCAVACAO,REATERRO E FUNDACOES EM CONCRETO</v>
      </c>
      <c r="C3556" s="749" t="s">
        <v>14859</v>
      </c>
      <c r="D3556" s="749" t="s">
        <v>14860</v>
      </c>
      <c r="E3556" s="749" t="s">
        <v>14861</v>
      </c>
      <c r="I3556" s="749" t="s">
        <v>236</v>
      </c>
      <c r="J3556" s="749" t="n">
        <v>171.21</v>
      </c>
    </row>
    <row collapsed="false" customFormat="false" customHeight="true" hidden="true" ht="12.75" outlineLevel="0" r="3557">
      <c r="A3557" s="749" t="s">
        <v>14862</v>
      </c>
      <c r="B3557" s="749" t="str">
        <f aca="false">C3557&amp;D3557&amp;E3557&amp;F3557&amp;G3557&amp;H3557</f>
        <v>MURO DE CONCRETO PRE-MOLDADO COM 1,80M DE ALTURA,COM MONTANTES ESPACADOS DE 2,00M,COM ACABAMENTO NA PARTE SUPERIOR,INCLUSIVE ESCAVACAO,REATERRO E FUNDACOES EM CONCRETO</v>
      </c>
      <c r="C3557" s="749" t="s">
        <v>14859</v>
      </c>
      <c r="D3557" s="749" t="s">
        <v>14860</v>
      </c>
      <c r="E3557" s="749" t="s">
        <v>14861</v>
      </c>
      <c r="I3557" s="749" t="s">
        <v>236</v>
      </c>
      <c r="J3557" s="749" t="n">
        <v>163.26</v>
      </c>
    </row>
    <row collapsed="false" customFormat="false" customHeight="true" hidden="true" ht="12.75" outlineLevel="0" r="3558">
      <c r="A3558" s="749" t="s">
        <v>14863</v>
      </c>
      <c r="B3558" s="749" t="str">
        <f aca="false">C3558&amp;D3558&amp;E3558&amp;F3558&amp;G3558&amp;H3558</f>
        <v>BARREIRA DE PROTECAO PERIMETRAL,TIPO OURICO,EM ACO INOXIDAVEL.FORNECIMENTO E COLOCACAO</v>
      </c>
      <c r="C3558" s="749" t="s">
        <v>14864</v>
      </c>
      <c r="D3558" s="749" t="s">
        <v>14865</v>
      </c>
      <c r="I3558" s="749" t="s">
        <v>236</v>
      </c>
      <c r="J3558" s="749" t="n">
        <v>38.95</v>
      </c>
    </row>
    <row collapsed="false" customFormat="false" customHeight="true" hidden="true" ht="12.75" outlineLevel="0" r="3559">
      <c r="A3559" s="749" t="s">
        <v>14866</v>
      </c>
      <c r="B3559" s="749" t="str">
        <f aca="false">C3559&amp;D3559&amp;E3559&amp;F3559&amp;G3559&amp;H3559</f>
        <v>BARREIRA DE PROTECAO PERIMETRAL,TIPO OURICO,EM ACO INOXIDAVEL.FORNECIMENTO E COLOCACAO</v>
      </c>
      <c r="C3559" s="749" t="s">
        <v>14864</v>
      </c>
      <c r="D3559" s="749" t="s">
        <v>14865</v>
      </c>
      <c r="I3559" s="749" t="s">
        <v>236</v>
      </c>
      <c r="J3559" s="749" t="n">
        <v>36.34</v>
      </c>
    </row>
    <row collapsed="false" customFormat="false" customHeight="true" hidden="true" ht="12.75" outlineLevel="0" r="3560">
      <c r="A3560" s="749" t="s">
        <v>14867</v>
      </c>
      <c r="B3560" s="749" t="str">
        <f aca="false">C3560&amp;D3560&amp;E3560&amp;F3560&amp;G3560&amp;H3560</f>
        <v>BARREIRA DE PROTECAO,TIPO CONCERTINA,COM DIAMETRO DE ESPIRAL 450MM,MODELO SIMPLES,LAMINAS DE 30MM COM 54 ESPIRAIS E 22 LAMINAS POR ESPIRAIS,FIO 3MM EM ACO GALVANIZADO.FORNECIMENTOE COLOCACAO</v>
      </c>
      <c r="C3560" s="749" t="s">
        <v>14868</v>
      </c>
      <c r="D3560" s="749" t="s">
        <v>14869</v>
      </c>
      <c r="E3560" s="749" t="s">
        <v>14870</v>
      </c>
      <c r="F3560" s="749" t="s">
        <v>14871</v>
      </c>
      <c r="I3560" s="749" t="s">
        <v>236</v>
      </c>
      <c r="J3560" s="749" t="n">
        <v>37.04</v>
      </c>
    </row>
    <row collapsed="false" customFormat="false" customHeight="true" hidden="true" ht="12.75" outlineLevel="0" r="3561">
      <c r="A3561" s="749" t="s">
        <v>14872</v>
      </c>
      <c r="B3561" s="749" t="str">
        <f aca="false">C3561&amp;D3561&amp;E3561&amp;F3561&amp;G3561&amp;H3561</f>
        <v>BARREIRA DE PROTECAO,TIPO CONCERTINA,COM DIAMETRO DE ESPIRAL 450MM,MODELO SIMPLES,LAMINAS DE 30MM COM 54 ESPIRAIS E 22 LAMINAS POR ESPIRAIS,FIO 3MM EM ACO GALVANIZADO.FORNECIMENTOE COLOCACAO</v>
      </c>
      <c r="C3561" s="749" t="s">
        <v>14868</v>
      </c>
      <c r="D3561" s="749" t="s">
        <v>14869</v>
      </c>
      <c r="E3561" s="749" t="s">
        <v>14870</v>
      </c>
      <c r="F3561" s="749" t="s">
        <v>14871</v>
      </c>
      <c r="I3561" s="749" t="s">
        <v>236</v>
      </c>
      <c r="J3561" s="749" t="n">
        <v>34.08</v>
      </c>
    </row>
    <row collapsed="false" customFormat="false" customHeight="true" hidden="true" ht="12.75" outlineLevel="0" r="3562">
      <c r="A3562" s="749" t="s">
        <v>14873</v>
      </c>
      <c r="B3562" s="749" t="str">
        <f aca="false">C3562&amp;D3562&amp;E3562&amp;F3562&amp;G3562&amp;H3562</f>
        <v>BARREIRA DE PROTECAO,TIPO CONCERTINA,COM DIAMETRO DE ESPIRAL 450MM,MODELO DUPLO,LAMINAS DE 30MM COM 54 ESPIRAIS E 22 LAMINAS POR ESPIRAS,FIO DE 3MM EM ACO GALVANIZADO,3 CHIPS POR ESPIRAL.FORNECIMENTO E COLOCACAO</v>
      </c>
      <c r="C3562" s="749" t="s">
        <v>14868</v>
      </c>
      <c r="D3562" s="749" t="s">
        <v>14874</v>
      </c>
      <c r="E3562" s="749" t="s">
        <v>14875</v>
      </c>
      <c r="F3562" s="749" t="s">
        <v>14876</v>
      </c>
      <c r="I3562" s="749" t="s">
        <v>236</v>
      </c>
      <c r="J3562" s="749" t="n">
        <v>41.81</v>
      </c>
    </row>
    <row collapsed="false" customFormat="false" customHeight="true" hidden="true" ht="12.75" outlineLevel="0" r="3563">
      <c r="A3563" s="749" t="s">
        <v>14877</v>
      </c>
      <c r="B3563" s="749" t="str">
        <f aca="false">C3563&amp;D3563&amp;E3563&amp;F3563&amp;G3563&amp;H3563</f>
        <v>BARREIRA DE PROTECAO,TIPO CONCERTINA,COM DIAMETRO DE ESPIRAL 450MM,MODELO DUPLO,LAMINAS DE 30MM COM 54 ESPIRAIS E 22 LAMINAS POR ESPIRAS,FIO DE 3MM EM ACO GALVANIZADO,3 CHIPS POR ESPIRAL.FORNECIMENTO E COLOCACAO</v>
      </c>
      <c r="C3563" s="749" t="s">
        <v>14868</v>
      </c>
      <c r="D3563" s="749" t="s">
        <v>14874</v>
      </c>
      <c r="E3563" s="749" t="s">
        <v>14875</v>
      </c>
      <c r="F3563" s="749" t="s">
        <v>14876</v>
      </c>
      <c r="I3563" s="749" t="s">
        <v>236</v>
      </c>
      <c r="J3563" s="749" t="n">
        <v>38.35</v>
      </c>
    </row>
    <row collapsed="false" customFormat="false" customHeight="true" hidden="true" ht="25.5" outlineLevel="0" r="3564">
      <c r="A3564" s="749" t="s">
        <v>14878</v>
      </c>
      <c r="B3564" s="758" t="str">
        <f aca="false">C3564&amp;D3564&amp;E3564&amp;F3564&amp;G3564&amp;H3564</f>
        <v>RASPAGEM,CALAFETACAO E ENCERAMENTO DE PISO DE TACOS COMUNS OU SOALHO DE MADEIRA,COM UMA DEMAO DE CERA</v>
      </c>
      <c r="C3564" s="749" t="s">
        <v>14879</v>
      </c>
      <c r="D3564" s="749" t="s">
        <v>14880</v>
      </c>
      <c r="I3564" s="749" t="s">
        <v>52</v>
      </c>
      <c r="J3564" s="749" t="n">
        <v>16.64</v>
      </c>
    </row>
    <row collapsed="false" customFormat="false" customHeight="true" hidden="true" ht="25.5" outlineLevel="0" r="3565">
      <c r="A3565" s="749" t="s">
        <v>14881</v>
      </c>
      <c r="B3565" s="758" t="str">
        <f aca="false">C3565&amp;D3565&amp;E3565&amp;F3565&amp;G3565&amp;H3565</f>
        <v>RASPAGEM,CALAFETACAO E ENCERAMENTO DE PISO DE TACOS COMUNS OU SOALHO DE MADEIRA,COM UMA DEMAO DE CERA</v>
      </c>
      <c r="C3565" s="749" t="s">
        <v>14879</v>
      </c>
      <c r="D3565" s="749" t="s">
        <v>14880</v>
      </c>
      <c r="I3565" s="749" t="s">
        <v>52</v>
      </c>
      <c r="J3565" s="749" t="n">
        <v>14.71</v>
      </c>
    </row>
    <row collapsed="false" customFormat="false" customHeight="true" hidden="true" ht="25.5" outlineLevel="0" r="3566">
      <c r="A3566" s="749" t="s">
        <v>14882</v>
      </c>
      <c r="B3566" s="758" t="str">
        <f aca="false">C3566&amp;D3566&amp;E3566&amp;F3566&amp;G3566&amp;H3566</f>
        <v>RASPAGEM,CALAFETACAO E APLICACAO DE TRES DEMAOS DE RESINA LIQUIDA A BASE DE UREIA-FORMOL,EM TACOS OU SOALHO DE MADEIRA</v>
      </c>
      <c r="C3566" s="749" t="s">
        <v>14883</v>
      </c>
      <c r="D3566" s="749" t="s">
        <v>14884</v>
      </c>
      <c r="I3566" s="749" t="s">
        <v>52</v>
      </c>
      <c r="J3566" s="749" t="n">
        <v>33</v>
      </c>
    </row>
    <row collapsed="false" customFormat="false" customHeight="true" hidden="true" ht="25.5" outlineLevel="0" r="3567">
      <c r="A3567" s="749" t="s">
        <v>14885</v>
      </c>
      <c r="B3567" s="758" t="str">
        <f aca="false">C3567&amp;D3567&amp;E3567&amp;F3567&amp;G3567&amp;H3567</f>
        <v>RASPAGEM,CALAFETACAO E APLICACAO DE TRES DEMAOS DE RESINA LIQUIDA A BASE DE UREIA-FORMOL,EM TACOS OU SOALHO DE MADEIRA</v>
      </c>
      <c r="C3567" s="749" t="s">
        <v>14883</v>
      </c>
      <c r="D3567" s="749" t="s">
        <v>14884</v>
      </c>
      <c r="I3567" s="749" t="s">
        <v>52</v>
      </c>
      <c r="J3567" s="749" t="n">
        <v>33</v>
      </c>
    </row>
    <row collapsed="false" customFormat="false" customHeight="true" hidden="true" ht="12.75" outlineLevel="0" r="3568">
      <c r="A3568" s="749" t="s">
        <v>14886</v>
      </c>
      <c r="B3568" s="749" t="str">
        <f aca="false">C3568&amp;D3568&amp;E3568&amp;F3568&amp;G3568&amp;H3568</f>
        <v>ENCERAMENTO DE PISO DE QUALQUER NATUREZA,UMA DEMAO</v>
      </c>
      <c r="C3568" s="749" t="s">
        <v>14887</v>
      </c>
      <c r="I3568" s="749" t="s">
        <v>52</v>
      </c>
      <c r="J3568" s="749" t="n">
        <v>4.32</v>
      </c>
    </row>
    <row collapsed="false" customFormat="false" customHeight="true" hidden="true" ht="12.75" outlineLevel="0" r="3569">
      <c r="A3569" s="749" t="s">
        <v>14888</v>
      </c>
      <c r="B3569" s="749" t="str">
        <f aca="false">C3569&amp;D3569&amp;E3569&amp;F3569&amp;G3569&amp;H3569</f>
        <v>ENCERAMENTO DE PISO DE QUALQUER NATUREZA,UMA DEMAO</v>
      </c>
      <c r="C3569" s="749" t="s">
        <v>14887</v>
      </c>
      <c r="I3569" s="749" t="s">
        <v>52</v>
      </c>
      <c r="J3569" s="749" t="n">
        <v>3.9</v>
      </c>
    </row>
    <row collapsed="false" customFormat="false" customHeight="true" hidden="true" ht="12.75" outlineLevel="0" r="3570">
      <c r="A3570" s="749" t="s">
        <v>14889</v>
      </c>
      <c r="B3570" s="749" t="str">
        <f aca="false">C3570&amp;D3570&amp;E3570&amp;F3570&amp;G3570&amp;H3570</f>
        <v>ENCERAMENTO DE ROPADE DE QUALQUER NATUREZA,UMA DEMAO</v>
      </c>
      <c r="C3570" s="749" t="s">
        <v>14890</v>
      </c>
      <c r="I3570" s="749" t="s">
        <v>236</v>
      </c>
      <c r="J3570" s="749" t="n">
        <v>1.74</v>
      </c>
    </row>
    <row collapsed="false" customFormat="false" customHeight="true" hidden="true" ht="12.75" outlineLevel="0" r="3571">
      <c r="A3571" s="749" t="s">
        <v>14891</v>
      </c>
      <c r="B3571" s="749" t="str">
        <f aca="false">C3571&amp;D3571&amp;E3571&amp;F3571&amp;G3571&amp;H3571</f>
        <v>ENCERAMENTO DE ROPADE DE QUALQUER NATUREZA,UMA DEMAO</v>
      </c>
      <c r="C3571" s="749" t="s">
        <v>14890</v>
      </c>
      <c r="I3571" s="749" t="s">
        <v>236</v>
      </c>
      <c r="J3571" s="749" t="n">
        <v>1.53</v>
      </c>
    </row>
    <row collapsed="false" customFormat="false" customHeight="true" hidden="true" ht="12.75" outlineLevel="0" r="3572">
      <c r="A3572" s="749" t="s">
        <v>14892</v>
      </c>
      <c r="B3572" s="749" t="str">
        <f aca="false">C3572&amp;D3572&amp;E3572&amp;F3572&amp;G3572&amp;H3572</f>
        <v>ENCERAMENTO DE DEGRAU DE QUALQUER NATUREZA,UMA DEMAO</v>
      </c>
      <c r="C3572" s="749" t="s">
        <v>14893</v>
      </c>
      <c r="I3572" s="749" t="s">
        <v>236</v>
      </c>
      <c r="J3572" s="749" t="n">
        <v>2.18</v>
      </c>
    </row>
    <row collapsed="false" customFormat="false" customHeight="true" hidden="true" ht="12.75" outlineLevel="0" r="3573">
      <c r="A3573" s="749" t="s">
        <v>14894</v>
      </c>
      <c r="B3573" s="749" t="str">
        <f aca="false">C3573&amp;D3573&amp;E3573&amp;F3573&amp;G3573&amp;H3573</f>
        <v>ENCERAMENTO DE DEGRAU DE QUALQUER NATUREZA,UMA DEMAO</v>
      </c>
      <c r="C3573" s="749" t="s">
        <v>14893</v>
      </c>
      <c r="I3573" s="749" t="s">
        <v>236</v>
      </c>
      <c r="J3573" s="749" t="n">
        <v>1.93</v>
      </c>
    </row>
    <row collapsed="false" customFormat="false" customHeight="true" hidden="true" ht="12.75" outlineLevel="0" r="3574">
      <c r="A3574" s="749" t="s">
        <v>14895</v>
      </c>
      <c r="B3574" s="749" t="str">
        <f aca="false">C3574&amp;D3574&amp;E3574&amp;F3574&amp;G3574&amp;H3574</f>
        <v>PLACA DE INAUGURACAO EM ALUMINIO,MEDINDO 0,40X0,60M,COM 1MMDE ESPESSURA,COM INSCRICAO EM PLOTTER.FORNECIMENTO E COLOCACAO</v>
      </c>
      <c r="C3574" s="749" t="s">
        <v>14896</v>
      </c>
      <c r="D3574" s="749" t="s">
        <v>14897</v>
      </c>
      <c r="E3574" s="749" t="s">
        <v>7901</v>
      </c>
      <c r="I3574" s="749" t="s">
        <v>30</v>
      </c>
      <c r="J3574" s="749" t="n">
        <v>325.85</v>
      </c>
    </row>
    <row collapsed="false" customFormat="false" customHeight="true" hidden="true" ht="12.75" outlineLevel="0" r="3575">
      <c r="A3575" s="749" t="s">
        <v>14898</v>
      </c>
      <c r="B3575" s="749" t="str">
        <f aca="false">C3575&amp;D3575&amp;E3575&amp;F3575&amp;G3575&amp;H3575</f>
        <v>PLACA DE INAUGURACAO EM ALUMINIO,MEDINDO 0,40X0,60M,COM 1MMDE ESPESSURA,COM INSCRICAO EM PLOTTER.FORNECIMENTO E COLOCACAO</v>
      </c>
      <c r="C3575" s="749" t="s">
        <v>14896</v>
      </c>
      <c r="D3575" s="749" t="s">
        <v>14897</v>
      </c>
      <c r="E3575" s="749" t="s">
        <v>7901</v>
      </c>
      <c r="I3575" s="749" t="s">
        <v>30</v>
      </c>
      <c r="J3575" s="749" t="n">
        <v>321.72</v>
      </c>
    </row>
    <row collapsed="false" customFormat="false" customHeight="true" hidden="true" ht="12.75" outlineLevel="0" r="3576">
      <c r="A3576" s="749" t="s">
        <v>14899</v>
      </c>
      <c r="B3576" s="749" t="str">
        <f aca="false">C3576&amp;D3576&amp;E3576&amp;F3576&amp;G3576&amp;H3576</f>
        <v>PLACA DE INAUGURACAO EM ALUMINIO FUNDIDO(DURALUMINIO),MEDINDO 0,40X0,60M,COM 6MM DE ESPESSURA,EM ALTO RELEVO.FORNECIMENTO E COLOCACAO</v>
      </c>
      <c r="C3576" s="749" t="s">
        <v>14900</v>
      </c>
      <c r="D3576" s="749" t="s">
        <v>14901</v>
      </c>
      <c r="E3576" s="749" t="s">
        <v>14902</v>
      </c>
      <c r="I3576" s="749" t="s">
        <v>30</v>
      </c>
      <c r="J3576" s="749" t="n">
        <v>502.11</v>
      </c>
    </row>
    <row collapsed="false" customFormat="false" customHeight="true" hidden="true" ht="12.75" outlineLevel="0" r="3577">
      <c r="A3577" s="749" t="s">
        <v>14903</v>
      </c>
      <c r="B3577" s="749" t="str">
        <f aca="false">C3577&amp;D3577&amp;E3577&amp;F3577&amp;G3577&amp;H3577</f>
        <v>PLACA DE INAUGURACAO EM ALUMINIO FUNDIDO(DURALUMINIO),MEDINDO 0,40X0,60M,COM 6MM DE ESPESSURA,EM ALTO RELEVO.FORNECIMENTO E COLOCACAO</v>
      </c>
      <c r="C3577" s="749" t="s">
        <v>14900</v>
      </c>
      <c r="D3577" s="749" t="s">
        <v>14901</v>
      </c>
      <c r="E3577" s="749" t="s">
        <v>14902</v>
      </c>
      <c r="I3577" s="749" t="s">
        <v>30</v>
      </c>
      <c r="J3577" s="749" t="n">
        <v>497.98</v>
      </c>
    </row>
    <row collapsed="false" customFormat="false" customHeight="true" hidden="true" ht="12.75" outlineLevel="0" r="3578">
      <c r="A3578" s="749" t="s">
        <v>14904</v>
      </c>
      <c r="B3578" s="749" t="str">
        <f aca="false">C3578&amp;D3578&amp;E3578&amp;F3578&amp;G3578&amp;H3578</f>
        <v>PLACA DE INAUGURACAO EM BRONZE COM AS DIMENSOES DE 0,35X0,50M.FORNECIMENTO E COLOCACAO</v>
      </c>
      <c r="C3578" s="749" t="s">
        <v>14905</v>
      </c>
      <c r="D3578" s="749" t="s">
        <v>14906</v>
      </c>
      <c r="I3578" s="749" t="s">
        <v>30</v>
      </c>
      <c r="J3578" s="749" t="n">
        <v>1481.14</v>
      </c>
    </row>
    <row collapsed="false" customFormat="false" customHeight="true" hidden="true" ht="12.75" outlineLevel="0" r="3579">
      <c r="A3579" s="749" t="s">
        <v>14907</v>
      </c>
      <c r="B3579" s="749" t="str">
        <f aca="false">C3579&amp;D3579&amp;E3579&amp;F3579&amp;G3579&amp;H3579</f>
        <v>PLACA DE INAUGURACAO EM BRONZE COM AS DIMENSOES DE 0,35X0,50M.FORNECIMENTO E COLOCACAO</v>
      </c>
      <c r="C3579" s="749" t="s">
        <v>14905</v>
      </c>
      <c r="D3579" s="749" t="s">
        <v>14906</v>
      </c>
      <c r="I3579" s="749" t="s">
        <v>30</v>
      </c>
      <c r="J3579" s="749" t="n">
        <v>1475.64</v>
      </c>
    </row>
    <row collapsed="false" customFormat="false" customHeight="true" hidden="true" ht="12.75" outlineLevel="0" r="3580">
      <c r="A3580" s="749" t="s">
        <v>14908</v>
      </c>
      <c r="B3580" s="749" t="str">
        <f aca="false">C3580&amp;D3580&amp;E3580&amp;F3580&amp;G3580&amp;H3580</f>
        <v>PLACA DE INAUGURACAO EM LATAO COM ESPESSURA MINIMA DE 3MM,GRAVACAO POSITIVA E NEGATIVA,ACABAMENTO NAS BORDAS POR ABRASAO,GRAVADA COM PINTURA NAS LOGOMARCAS PELO SISTEMA DE EXPOSICAO DE LUZ,FIXADAS COM PARAFUSOS COM ACABAMENTO DAS CABECAS EM LATAO,INCLUSIVE CORTINA DE VELUDO PARA DESCERRAMENTO COM FITA DE CETIM.FORNECIMENTO E COLOCACAO</v>
      </c>
      <c r="C3580" s="749" t="s">
        <v>14909</v>
      </c>
      <c r="D3580" s="749" t="s">
        <v>14910</v>
      </c>
      <c r="E3580" s="749" t="s">
        <v>14911</v>
      </c>
      <c r="F3580" s="749" t="s">
        <v>14912</v>
      </c>
      <c r="G3580" s="749" t="s">
        <v>14913</v>
      </c>
      <c r="H3580" s="749" t="s">
        <v>14914</v>
      </c>
      <c r="I3580" s="749" t="s">
        <v>14915</v>
      </c>
      <c r="J3580" s="749" t="n">
        <v>0.26</v>
      </c>
    </row>
    <row collapsed="false" customFormat="false" customHeight="true" hidden="true" ht="12.75" outlineLevel="0" r="3581">
      <c r="A3581" s="749" t="s">
        <v>14916</v>
      </c>
      <c r="B3581" s="749" t="str">
        <f aca="false">C3581&amp;D3581&amp;E3581&amp;F3581&amp;G3581&amp;H3581</f>
        <v>PLACA DE INAUGURACAO EM LATAO COM ESPESSURA MINIMA DE 3MM,GRAVACAO POSITIVA E NEGATIVA,ACABAMENTO NAS BORDAS POR ABRASAO,GRAVADA COM PINTURA NAS LOGOMARCAS PELO SISTEMA DE EXPOSICAO DE LUZ,FIXADAS COM PARAFUSOS COM ACABAMENTO DAS CABECAS EM LATAO,INCLUSIVE CORTINA DE VELUDO PARA DESCERRAMENTO COM FITA DE CETIM.FORNECIMENTO E COLOCACAO</v>
      </c>
      <c r="C3581" s="749" t="s">
        <v>14909</v>
      </c>
      <c r="D3581" s="749" t="s">
        <v>14910</v>
      </c>
      <c r="E3581" s="749" t="s">
        <v>14911</v>
      </c>
      <c r="F3581" s="749" t="s">
        <v>14912</v>
      </c>
      <c r="G3581" s="749" t="s">
        <v>14913</v>
      </c>
      <c r="H3581" s="749" t="s">
        <v>14914</v>
      </c>
      <c r="I3581" s="749" t="s">
        <v>14915</v>
      </c>
      <c r="J3581" s="749" t="n">
        <v>0.25</v>
      </c>
    </row>
    <row collapsed="false" customFormat="false" customHeight="true" hidden="true" ht="12.75" outlineLevel="0" r="3582">
      <c r="A3582" s="749" t="s">
        <v>14917</v>
      </c>
      <c r="B3582" s="749" t="str">
        <f aca="false">C3582&amp;D3582&amp;E3582&amp;F3582&amp;G3582&amp;H3582</f>
        <v>PLACA DE ACRILICO PARA IDENTIFICACAO DE SALAS,MEDINDO 8X25CM,CONFORME DETALHE Nº6033/EMOP,POLIDA NAS BORDAS.FORNECIMENTO E COLOCACAO</v>
      </c>
      <c r="C3582" s="749" t="s">
        <v>14918</v>
      </c>
      <c r="D3582" s="749" t="s">
        <v>14919</v>
      </c>
      <c r="E3582" s="749" t="s">
        <v>13617</v>
      </c>
      <c r="I3582" s="749" t="s">
        <v>30</v>
      </c>
      <c r="J3582" s="749" t="n">
        <v>34.51</v>
      </c>
    </row>
    <row collapsed="false" customFormat="false" customHeight="true" hidden="true" ht="12.75" outlineLevel="0" r="3583">
      <c r="A3583" s="749" t="s">
        <v>14920</v>
      </c>
      <c r="B3583" s="749" t="str">
        <f aca="false">C3583&amp;D3583&amp;E3583&amp;F3583&amp;G3583&amp;H3583</f>
        <v>PLACA DE ACRILICO PARA IDENTIFICACAO DE SALAS,MEDINDO 8X25CM,CONFORME DETALHE Nº6033/EMOP,POLIDA NAS BORDAS.FORNECIMENTO E COLOCACAO</v>
      </c>
      <c r="C3583" s="749" t="s">
        <v>14918</v>
      </c>
      <c r="D3583" s="749" t="s">
        <v>14919</v>
      </c>
      <c r="E3583" s="749" t="s">
        <v>13617</v>
      </c>
      <c r="I3583" s="749" t="s">
        <v>30</v>
      </c>
      <c r="J3583" s="749" t="n">
        <v>33.96</v>
      </c>
    </row>
    <row collapsed="false" customFormat="false" customHeight="true" hidden="true" ht="12.75" outlineLevel="0" r="3584">
      <c r="A3584" s="749" t="s">
        <v>14921</v>
      </c>
      <c r="B3584" s="749" t="str">
        <f aca="false">C3584&amp;D3584&amp;E3584&amp;F3584&amp;G3584&amp;H3584</f>
        <v>PLACA DE ACRILICO PARA INDICACAO DE SAIDA,MEDINDO 8X25CM,CONFORME DETALHE Nº 6033/EMOP,POLIDA NAS BORDAS.FORNECIMENTO ECOLOCACAO</v>
      </c>
      <c r="C3584" s="749" t="s">
        <v>14922</v>
      </c>
      <c r="D3584" s="749" t="s">
        <v>14923</v>
      </c>
      <c r="E3584" s="749" t="s">
        <v>14924</v>
      </c>
      <c r="I3584" s="749" t="s">
        <v>30</v>
      </c>
      <c r="J3584" s="749" t="n">
        <v>34.51</v>
      </c>
    </row>
    <row collapsed="false" customFormat="false" customHeight="true" hidden="true" ht="12.75" outlineLevel="0" r="3585">
      <c r="A3585" s="749" t="s">
        <v>14925</v>
      </c>
      <c r="B3585" s="749" t="str">
        <f aca="false">C3585&amp;D3585&amp;E3585&amp;F3585&amp;G3585&amp;H3585</f>
        <v>PLACA DE ACRILICO PARA INDICACAO DE SAIDA,MEDINDO 8X25CM,CONFORME DETALHE Nº 6033/EMOP,POLIDA NAS BORDAS.FORNECIMENTO ECOLOCACAO</v>
      </c>
      <c r="C3585" s="749" t="s">
        <v>14922</v>
      </c>
      <c r="D3585" s="749" t="s">
        <v>14923</v>
      </c>
      <c r="E3585" s="749" t="s">
        <v>14924</v>
      </c>
      <c r="I3585" s="749" t="s">
        <v>30</v>
      </c>
      <c r="J3585" s="749" t="n">
        <v>33.96</v>
      </c>
    </row>
    <row collapsed="false" customFormat="false" customHeight="true" hidden="true" ht="12.75" outlineLevel="0" r="3586">
      <c r="A3586" s="749" t="s">
        <v>14926</v>
      </c>
      <c r="B3586" s="749" t="str">
        <f aca="false">C3586&amp;D3586&amp;E3586&amp;F3586&amp;G3586&amp;H3586</f>
        <v>PLACA DE ACRILICO,DESENHADA,INDICANDO SANITARIO MASCULINO OU FEMININO,DE 39X19CM,CONFORME DETALHE Nº6035/EMOP.FORNECIMENTO E COLOCACAO</v>
      </c>
      <c r="C3586" s="749" t="s">
        <v>14927</v>
      </c>
      <c r="D3586" s="749" t="s">
        <v>14928</v>
      </c>
      <c r="E3586" s="749" t="s">
        <v>14472</v>
      </c>
      <c r="I3586" s="749" t="s">
        <v>30</v>
      </c>
      <c r="J3586" s="749" t="n">
        <v>65.11</v>
      </c>
    </row>
    <row collapsed="false" customFormat="false" customHeight="true" hidden="true" ht="12.75" outlineLevel="0" r="3587">
      <c r="A3587" s="749" t="s">
        <v>14929</v>
      </c>
      <c r="B3587" s="749" t="str">
        <f aca="false">C3587&amp;D3587&amp;E3587&amp;F3587&amp;G3587&amp;H3587</f>
        <v>PLACA DE ACRILICO,DESENHADA,INDICANDO SANITARIO MASCULINO OU FEMININO,DE 39X19CM,CONFORME DETALHE Nº6035/EMOP.FORNECIMENTO E COLOCACAO</v>
      </c>
      <c r="C3587" s="749" t="s">
        <v>14927</v>
      </c>
      <c r="D3587" s="749" t="s">
        <v>14928</v>
      </c>
      <c r="E3587" s="749" t="s">
        <v>14472</v>
      </c>
      <c r="I3587" s="749" t="s">
        <v>30</v>
      </c>
      <c r="J3587" s="749" t="n">
        <v>64.56</v>
      </c>
    </row>
    <row collapsed="false" customFormat="false" customHeight="true" hidden="true" ht="12.75" outlineLevel="0" r="3588">
      <c r="A3588" s="749" t="s">
        <v>14930</v>
      </c>
      <c r="B3588" s="749" t="str">
        <f aca="false">C3588&amp;D3588&amp;E3588&amp;F3588&amp;G3588&amp;H3588</f>
        <v>PLACA DE SINALIZACAO,CONFECCIONADA EM CHAPA DE PET 2,4MM,COM FUNDO,TEXTOS E SIMBOLOS EM VINIL AUTOADESIVO,COM AREA ATE0,75M2.FORNECIMENTO</v>
      </c>
      <c r="C3588" s="749" t="s">
        <v>14931</v>
      </c>
      <c r="D3588" s="749" t="s">
        <v>14932</v>
      </c>
      <c r="E3588" s="749" t="s">
        <v>14933</v>
      </c>
      <c r="I3588" s="749" t="s">
        <v>52</v>
      </c>
      <c r="J3588" s="749" t="n">
        <v>630</v>
      </c>
    </row>
    <row collapsed="false" customFormat="false" customHeight="true" hidden="true" ht="12.75" outlineLevel="0" r="3589">
      <c r="A3589" s="749" t="s">
        <v>14934</v>
      </c>
      <c r="B3589" s="749" t="str">
        <f aca="false">C3589&amp;D3589&amp;E3589&amp;F3589&amp;G3589&amp;H3589</f>
        <v>PLACA DE SINALIZACAO,CONFECCIONADA EM CHAPA DE PET 2,4MM,COM FUNDO,TEXTOS E SIMBOLOS EM VINIL AUTOADESIVO,COM AREA ATE0,75M2.FORNECIMENTO</v>
      </c>
      <c r="C3589" s="749" t="s">
        <v>14931</v>
      </c>
      <c r="D3589" s="749" t="s">
        <v>14932</v>
      </c>
      <c r="E3589" s="749" t="s">
        <v>14933</v>
      </c>
      <c r="I3589" s="749" t="s">
        <v>52</v>
      </c>
      <c r="J3589" s="749" t="n">
        <v>630</v>
      </c>
    </row>
    <row collapsed="false" customFormat="false" customHeight="true" hidden="true" ht="12.75" outlineLevel="0" r="3590">
      <c r="A3590" s="749" t="s">
        <v>14935</v>
      </c>
      <c r="B3590" s="749" t="str">
        <f aca="false">C3590&amp;D3590&amp;E3590&amp;F3590&amp;G3590&amp;H3590</f>
        <v>PLACA DE SINALIZACAO ESCOLAR,EM PS(POLIESTIRENO)COM 1MM DE ESPESSURA,COR CINZA CLARO,TEXTOS IMPRESSOS POSITIVOS E NEGATIVOS EM SILK-SCREEN NA COR LARANJA,NAS DIMENSOES DE (25X25)CM.FORNECIMENTO E COLOCACAO</v>
      </c>
      <c r="C3590" s="749" t="s">
        <v>14936</v>
      </c>
      <c r="D3590" s="749" t="s">
        <v>14937</v>
      </c>
      <c r="E3590" s="749" t="s">
        <v>14938</v>
      </c>
      <c r="F3590" s="749" t="s">
        <v>14939</v>
      </c>
      <c r="I3590" s="749" t="s">
        <v>30</v>
      </c>
      <c r="J3590" s="749" t="n">
        <v>44.72</v>
      </c>
    </row>
    <row collapsed="false" customFormat="false" customHeight="true" hidden="true" ht="12.75" outlineLevel="0" r="3591">
      <c r="A3591" s="749" t="s">
        <v>14940</v>
      </c>
      <c r="B3591" s="749" t="str">
        <f aca="false">C3591&amp;D3591&amp;E3591&amp;F3591&amp;G3591&amp;H3591</f>
        <v>PLACA DE SINALIZACAO ESCOLAR,EM PS(POLIESTIRENO)COM 1MM DE ESPESSURA,COR CINZA CLARO,TEXTOS IMPRESSOS POSITIVOS E NEGATIVOS EM SILK-SCREEN NA COR LARANJA,NAS DIMENSOES DE (25X25)CM.FORNECIMENTO E COLOCACAO</v>
      </c>
      <c r="C3591" s="749" t="s">
        <v>14936</v>
      </c>
      <c r="D3591" s="749" t="s">
        <v>14937</v>
      </c>
      <c r="E3591" s="749" t="s">
        <v>14938</v>
      </c>
      <c r="F3591" s="749" t="s">
        <v>14939</v>
      </c>
      <c r="I3591" s="749" t="s">
        <v>30</v>
      </c>
      <c r="J3591" s="749" t="n">
        <v>43.54</v>
      </c>
    </row>
    <row collapsed="false" customFormat="false" customHeight="true" hidden="true" ht="12.75" outlineLevel="0" r="3592">
      <c r="A3592" s="749" t="s">
        <v>14941</v>
      </c>
      <c r="B3592" s="749" t="str">
        <f aca="false">C3592&amp;D3592&amp;E3592&amp;F3592&amp;G3592&amp;H3592</f>
        <v>PLACA DE SINALIZACAO ESCOLAR,EM PS(POLIESTIRENO)COM 1MM DE ESPESSURA,COR CINZA CLARO,TEXTO IMPRESSOS POSITIVOS E NEGATIVOS EM SILK-SCREEN NA COR LARANJA,NAS DIMENSOES DE (100X30)CM.FORNECIMENTO E COLOCACAO</v>
      </c>
      <c r="C3592" s="749" t="s">
        <v>14936</v>
      </c>
      <c r="D3592" s="749" t="s">
        <v>14942</v>
      </c>
      <c r="E3592" s="749" t="s">
        <v>14943</v>
      </c>
      <c r="F3592" s="749" t="s">
        <v>14939</v>
      </c>
      <c r="I3592" s="749" t="s">
        <v>30</v>
      </c>
      <c r="J3592" s="749" t="n">
        <v>58.84</v>
      </c>
    </row>
    <row collapsed="false" customFormat="false" customHeight="true" hidden="true" ht="12.75" outlineLevel="0" r="3593">
      <c r="A3593" s="749" t="s">
        <v>14944</v>
      </c>
      <c r="B3593" s="749" t="str">
        <f aca="false">C3593&amp;D3593&amp;E3593&amp;F3593&amp;G3593&amp;H3593</f>
        <v>PLACA DE SINALIZACAO ESCOLAR,EM PS(POLIESTIRENO)COM 1MM DE ESPESSURA,COR CINZA CLARO,TEXTO IMPRESSOS POSITIVOS E NEGATIVOS EM SILK-SCREEN NA COR LARANJA,NAS DIMENSOES DE (100X30)CM.FORNECIMENTO E COLOCACAO</v>
      </c>
      <c r="C3593" s="749" t="s">
        <v>14936</v>
      </c>
      <c r="D3593" s="749" t="s">
        <v>14942</v>
      </c>
      <c r="E3593" s="749" t="s">
        <v>14943</v>
      </c>
      <c r="F3593" s="749" t="s">
        <v>14939</v>
      </c>
      <c r="I3593" s="749" t="s">
        <v>30</v>
      </c>
      <c r="J3593" s="749" t="n">
        <v>57.66</v>
      </c>
    </row>
    <row collapsed="false" customFormat="false" customHeight="true" hidden="true" ht="12.75" outlineLevel="0" r="3594">
      <c r="A3594" s="749" t="s">
        <v>14945</v>
      </c>
      <c r="B3594" s="749" t="str">
        <f aca="false">C3594&amp;D3594&amp;E3594&amp;F3594&amp;G3594&amp;H3594</f>
        <v>TOTEM INFORMATIVO DIMENSOES(0,50X1,50)M,RESINA POLIESTER REFORCADO C/FIBRA DE VIDRO E COREMAT,C/IMPRESSAO SERIGRAFICA OU POLICROMATICA DUPLA FACE AGREGADA AO MATERIAL C/UV,PRE-ACELERADO,CATALIZADO E PIGMENTADO.ESTRUTURA AMARRACAO PERFIL ACO CARBONO LAMINADO Nº14 E SUSTENTACAO TUBULAR VERTICAL C/1,80M EM TUBO ACO BITOLA 3,5" E ESP.Nº14,PROJ.FPJ.FORN.E COLOC.</v>
      </c>
      <c r="C3594" s="749" t="s">
        <v>14946</v>
      </c>
      <c r="D3594" s="749" t="s">
        <v>14947</v>
      </c>
      <c r="E3594" s="749" t="s">
        <v>14948</v>
      </c>
      <c r="F3594" s="749" t="s">
        <v>14949</v>
      </c>
      <c r="G3594" s="749" t="s">
        <v>14950</v>
      </c>
      <c r="H3594" s="749" t="s">
        <v>14951</v>
      </c>
      <c r="I3594" s="749" t="s">
        <v>30</v>
      </c>
      <c r="J3594" s="749" t="n">
        <v>1748.98</v>
      </c>
    </row>
    <row collapsed="false" customFormat="false" customHeight="true" hidden="true" ht="12.75" outlineLevel="0" r="3595">
      <c r="A3595" s="749" t="s">
        <v>14952</v>
      </c>
      <c r="B3595" s="749" t="str">
        <f aca="false">C3595&amp;D3595&amp;E3595&amp;F3595&amp;G3595&amp;H3595</f>
        <v>TOTEM INFORMATIVO DIMENSOES(0,50X1,50)M,RESINA POLIESTER REFORCADO C/FIBRA DE VIDRO E COREMAT,C/IMPRESSAO SERIGRAFICA OU POLICROMATICA DUPLA FACE AGREGADA AO MATERIAL C/UV,PRE-ACELERADO,CATALIZADO E PIGMENTADO.ESTRUTURA AMARRACAO PERFIL ACO CARBONO LAMINADO Nº14 E SUSTENTACAO TUBULAR VERTICAL C/1,80M EM TUBO ACO BITOLA 3,5" E ESP.Nº14,PROJ.FPJ.FORN.E COLOC.</v>
      </c>
      <c r="C3595" s="749" t="s">
        <v>14946</v>
      </c>
      <c r="D3595" s="749" t="s">
        <v>14947</v>
      </c>
      <c r="E3595" s="749" t="s">
        <v>14948</v>
      </c>
      <c r="F3595" s="749" t="s">
        <v>14949</v>
      </c>
      <c r="G3595" s="749" t="s">
        <v>14950</v>
      </c>
      <c r="H3595" s="749" t="s">
        <v>14951</v>
      </c>
      <c r="I3595" s="749" t="s">
        <v>30</v>
      </c>
      <c r="J3595" s="749" t="n">
        <v>1744.85</v>
      </c>
    </row>
    <row collapsed="false" customFormat="false" customHeight="true" hidden="true" ht="12.75" outlineLevel="0" r="3596">
      <c r="A3596" s="749" t="s">
        <v>14953</v>
      </c>
      <c r="B3596" s="749" t="str">
        <f aca="false">C3596&amp;D3596&amp;E3596&amp;F3596&amp;G3596&amp;H3596</f>
        <v>PLACAS DE IDENTIFICACAO DE MONUMENTOS HISTORICOS EM BRONZE COM AS DIMENSOES DE (35X50)CM,EXCLUSIVE PEDESTAL DE CONCRETO.FORNECIMENTO E COLOCACAO</v>
      </c>
      <c r="C3596" s="749" t="s">
        <v>14954</v>
      </c>
      <c r="D3596" s="749" t="s">
        <v>14955</v>
      </c>
      <c r="E3596" s="749" t="s">
        <v>14956</v>
      </c>
      <c r="I3596" s="749" t="s">
        <v>30</v>
      </c>
      <c r="J3596" s="749" t="n">
        <v>1453.58</v>
      </c>
    </row>
    <row collapsed="false" customFormat="false" customHeight="true" hidden="true" ht="12.75" outlineLevel="0" r="3597">
      <c r="A3597" s="749" t="s">
        <v>14957</v>
      </c>
      <c r="B3597" s="749" t="str">
        <f aca="false">C3597&amp;D3597&amp;E3597&amp;F3597&amp;G3597&amp;H3597</f>
        <v>PLACAS DE IDENTIFICACAO DE MONUMENTOS HISTORICOS EM BRONZE COM AS DIMENSOES DE (35X50)CM,EXCLUSIVE PEDESTAL DE CONCRETO.FORNECIMENTO E COLOCACAO</v>
      </c>
      <c r="C3597" s="749" t="s">
        <v>14954</v>
      </c>
      <c r="D3597" s="749" t="s">
        <v>14955</v>
      </c>
      <c r="E3597" s="749" t="s">
        <v>14956</v>
      </c>
      <c r="I3597" s="749" t="s">
        <v>30</v>
      </c>
      <c r="J3597" s="749" t="n">
        <v>1451.77</v>
      </c>
    </row>
    <row collapsed="false" customFormat="false" customHeight="true" hidden="true" ht="12.75" outlineLevel="0" r="3598">
      <c r="A3598" s="749" t="s">
        <v>14958</v>
      </c>
      <c r="B3598" s="749" t="str">
        <f aca="false">C3598&amp;D3598&amp;E3598&amp;F3598&amp;G3598&amp;H3598</f>
        <v>PLACAS DE IDENTIFICACAO DE MONUMENTOS HISTORICOS EM BRONZE COM AS DIMENSOES DE(35X50)CM,INCLUSIVE PEDESTAL DE CONCRETO.FORNECIMENTO E COLOCACAO</v>
      </c>
      <c r="C3598" s="749" t="s">
        <v>14954</v>
      </c>
      <c r="D3598" s="749" t="s">
        <v>14959</v>
      </c>
      <c r="E3598" s="749" t="s">
        <v>14960</v>
      </c>
      <c r="I3598" s="749" t="s">
        <v>30</v>
      </c>
      <c r="J3598" s="749" t="n">
        <v>1739.56</v>
      </c>
    </row>
    <row collapsed="false" customFormat="false" customHeight="true" hidden="true" ht="12.75" outlineLevel="0" r="3599">
      <c r="A3599" s="749" t="s">
        <v>14961</v>
      </c>
      <c r="B3599" s="749" t="str">
        <f aca="false">C3599&amp;D3599&amp;E3599&amp;F3599&amp;G3599&amp;H3599</f>
        <v>PLACAS DE IDENTIFICACAO DE MONUMENTOS HISTORICOS EM BRONZE COM AS DIMENSOES DE(35X50)CM,INCLUSIVE PEDESTAL DE CONCRETO.FORNECIMENTO E COLOCACAO</v>
      </c>
      <c r="C3599" s="749" t="s">
        <v>14954</v>
      </c>
      <c r="D3599" s="749" t="s">
        <v>14959</v>
      </c>
      <c r="E3599" s="749" t="s">
        <v>14960</v>
      </c>
      <c r="I3599" s="749" t="s">
        <v>30</v>
      </c>
      <c r="J3599" s="749" t="n">
        <v>1713.6</v>
      </c>
    </row>
    <row collapsed="false" customFormat="false" customHeight="true" hidden="true" ht="12.75" outlineLevel="0" r="3600">
      <c r="A3600" s="749" t="s">
        <v>14962</v>
      </c>
      <c r="B3600" s="749" t="str">
        <f aca="false">C3600&amp;D3600&amp;E3600&amp;F3600&amp;G3600&amp;H3600</f>
        <v>PLACA DE IDENTIFICACAO MONUMENTOS E/OU ARVORES NOTAVEIS(15,5X15)CM,ACO ESCOVADO C/IMPRESSAO EM CORROSAO A ACIDO EM BAIXO RELEVO,COR DOS TEXTOS EM PRETO 100% E MARCAS EM CORES,TIPOLOGIA OTTWA OU SIMILAR,FIXACAO SOBRE TUBO DE FERRO GALVANIZADO 1.1/2" E ALTURA DE 100CM,PINTADO PRETO FOSCO,C/BANDEJA INCLINADA 30º C/A MESMA MEDIDA DA PLACA,PROJ.FPJ.FORN.E COLOC.</v>
      </c>
      <c r="C3600" s="749" t="s">
        <v>14963</v>
      </c>
      <c r="D3600" s="749" t="s">
        <v>14964</v>
      </c>
      <c r="E3600" s="749" t="s">
        <v>14965</v>
      </c>
      <c r="F3600" s="749" t="s">
        <v>14966</v>
      </c>
      <c r="G3600" s="749" t="s">
        <v>14967</v>
      </c>
      <c r="H3600" s="749" t="s">
        <v>14968</v>
      </c>
      <c r="I3600" s="749" t="s">
        <v>30</v>
      </c>
      <c r="J3600" s="749" t="n">
        <v>351.41</v>
      </c>
    </row>
    <row collapsed="false" customFormat="false" customHeight="true" hidden="true" ht="12.75" outlineLevel="0" r="3601">
      <c r="A3601" s="749" t="s">
        <v>14969</v>
      </c>
      <c r="B3601" s="749" t="str">
        <f aca="false">C3601&amp;D3601&amp;E3601&amp;F3601&amp;G3601&amp;H3601</f>
        <v>PLACA DE IDENTIFICACAO MONUMENTOS E/OU ARVORES NOTAVEIS(15,5X15)CM,ACO ESCOVADO C/IMPRESSAO EM CORROSAO A ACIDO EM BAIXO RELEVO,COR DOS TEXTOS EM PRETO 100% E MARCAS EM CORES,TIPOLOGIA OTTWA OU SIMILAR,FIXACAO SOBRE TUBO DE FERRO GALVANIZADO 1.1/2" E ALTURA DE 100CM,PINTADO PRETO FOSCO,C/BANDEJA INCLINADA 30º C/A MESMA MEDIDA DA PLACA,PROJ.FPJ.FORN.E COLOC.</v>
      </c>
      <c r="C3601" s="749" t="s">
        <v>14963</v>
      </c>
      <c r="D3601" s="749" t="s">
        <v>14964</v>
      </c>
      <c r="E3601" s="749" t="s">
        <v>14965</v>
      </c>
      <c r="F3601" s="749" t="s">
        <v>14966</v>
      </c>
      <c r="G3601" s="749" t="s">
        <v>14967</v>
      </c>
      <c r="H3601" s="749" t="s">
        <v>14968</v>
      </c>
      <c r="I3601" s="749" t="s">
        <v>30</v>
      </c>
      <c r="J3601" s="749" t="n">
        <v>349.27</v>
      </c>
    </row>
    <row collapsed="false" customFormat="false" customHeight="true" hidden="true" ht="12.75" outlineLevel="0" r="3602">
      <c r="A3602" s="749" t="s">
        <v>14970</v>
      </c>
      <c r="B3602" s="749" t="str">
        <f aca="false">C3602&amp;D3602&amp;E3602&amp;F3602&amp;G3602&amp;H3602</f>
        <v>LETRA DE ACO INOX Nº22 COM 20CM DE ALTURA.FORNECIMENTO E COLOCACAO</v>
      </c>
      <c r="C3602" s="749" t="s">
        <v>14971</v>
      </c>
      <c r="D3602" s="749" t="s">
        <v>14972</v>
      </c>
      <c r="I3602" s="749" t="s">
        <v>30</v>
      </c>
      <c r="J3602" s="749" t="n">
        <v>87.15</v>
      </c>
    </row>
    <row collapsed="false" customFormat="false" customHeight="true" hidden="true" ht="12.75" outlineLevel="0" r="3603">
      <c r="A3603" s="749" t="s">
        <v>14973</v>
      </c>
      <c r="B3603" s="749" t="str">
        <f aca="false">C3603&amp;D3603&amp;E3603&amp;F3603&amp;G3603&amp;H3603</f>
        <v>LETRA DE ACO INOX Nº22 COM 20CM DE ALTURA.FORNECIMENTO E COLOCACAO</v>
      </c>
      <c r="C3603" s="749" t="s">
        <v>14971</v>
      </c>
      <c r="D3603" s="749" t="s">
        <v>14972</v>
      </c>
      <c r="I3603" s="749" t="s">
        <v>30</v>
      </c>
      <c r="J3603" s="749" t="n">
        <v>84.78</v>
      </c>
    </row>
    <row collapsed="false" customFormat="false" customHeight="true" hidden="true" ht="12.75" outlineLevel="0" r="3604">
      <c r="A3604" s="749" t="s">
        <v>14974</v>
      </c>
      <c r="B3604" s="749" t="str">
        <f aca="false">C3604&amp;D3604&amp;E3604&amp;F3604&amp;G3604&amp;H3604</f>
        <v>LETRA DE LATAO COM 30CM DE ALTURA TIPO "HELVETICA MEDIUM" OU SIMILAR.FORNECIMENTO E COLOCACAO</v>
      </c>
      <c r="C3604" s="749" t="s">
        <v>14975</v>
      </c>
      <c r="D3604" s="749" t="s">
        <v>14976</v>
      </c>
      <c r="I3604" s="749" t="s">
        <v>30</v>
      </c>
      <c r="J3604" s="749" t="n">
        <v>192.73</v>
      </c>
    </row>
    <row collapsed="false" customFormat="false" customHeight="true" hidden="true" ht="12.75" outlineLevel="0" r="3605">
      <c r="A3605" s="749" t="s">
        <v>14977</v>
      </c>
      <c r="B3605" s="749" t="str">
        <f aca="false">C3605&amp;D3605&amp;E3605&amp;F3605&amp;G3605&amp;H3605</f>
        <v>LETRA DE LATAO COM 30CM DE ALTURA TIPO "HELVETICA MEDIUM" OU SIMILAR.FORNECIMENTO E COLOCACAO</v>
      </c>
      <c r="C3605" s="749" t="s">
        <v>14975</v>
      </c>
      <c r="D3605" s="749" t="s">
        <v>14976</v>
      </c>
      <c r="I3605" s="749" t="s">
        <v>30</v>
      </c>
      <c r="J3605" s="749" t="n">
        <v>190.36</v>
      </c>
    </row>
    <row collapsed="false" customFormat="false" customHeight="true" hidden="true" ht="12.75" outlineLevel="0" r="3606">
      <c r="A3606" s="749" t="s">
        <v>14978</v>
      </c>
      <c r="B3606" s="749" t="str">
        <f aca="false">C3606&amp;D3606&amp;E3606&amp;F3606&amp;G3606&amp;H3606</f>
        <v>LETRA DE ACO ESCOVADO COM 30CM DE ALTURA.FORNECIMENTO E COLOCACAO</v>
      </c>
      <c r="C3606" s="749" t="s">
        <v>14979</v>
      </c>
      <c r="D3606" s="749" t="s">
        <v>14980</v>
      </c>
      <c r="I3606" s="749" t="s">
        <v>30</v>
      </c>
      <c r="J3606" s="749" t="n">
        <v>135.59</v>
      </c>
    </row>
    <row collapsed="false" customFormat="false" customHeight="true" hidden="true" ht="12.75" outlineLevel="0" r="3607">
      <c r="A3607" s="749" t="s">
        <v>14981</v>
      </c>
      <c r="B3607" s="749" t="str">
        <f aca="false">C3607&amp;D3607&amp;E3607&amp;F3607&amp;G3607&amp;H3607</f>
        <v>LETRA DE ACO ESCOVADO COM 30CM DE ALTURA.FORNECIMENTO E COLOCACAO</v>
      </c>
      <c r="C3607" s="749" t="s">
        <v>14979</v>
      </c>
      <c r="D3607" s="749" t="s">
        <v>14980</v>
      </c>
      <c r="I3607" s="749" t="s">
        <v>30</v>
      </c>
      <c r="J3607" s="749" t="n">
        <v>133.22</v>
      </c>
    </row>
    <row collapsed="false" customFormat="false" customHeight="true" hidden="true" ht="12.75" outlineLevel="0" r="3608">
      <c r="A3608" s="749" t="s">
        <v>14982</v>
      </c>
      <c r="B3608" s="749" t="str">
        <f aca="false">C3608&amp;D3608&amp;E3608&amp;F3608&amp;G3608&amp;H3608</f>
        <v>LETRA DE ACO ESCOVADO COM 40CM DE ALTURA.FORNECIMENTO E COLOCACAO</v>
      </c>
      <c r="C3608" s="749" t="s">
        <v>14983</v>
      </c>
      <c r="D3608" s="749" t="s">
        <v>14980</v>
      </c>
      <c r="I3608" s="749" t="s">
        <v>30</v>
      </c>
      <c r="J3608" s="749" t="n">
        <v>204.35</v>
      </c>
    </row>
    <row collapsed="false" customFormat="false" customHeight="true" hidden="true" ht="12.75" outlineLevel="0" r="3609">
      <c r="A3609" s="749" t="s">
        <v>14984</v>
      </c>
      <c r="B3609" s="749" t="str">
        <f aca="false">C3609&amp;D3609&amp;E3609&amp;F3609&amp;G3609&amp;H3609</f>
        <v>LETRA DE ACO ESCOVADO COM 40CM DE ALTURA.FORNECIMENTO E COLOCACAO</v>
      </c>
      <c r="C3609" s="749" t="s">
        <v>14983</v>
      </c>
      <c r="D3609" s="749" t="s">
        <v>14980</v>
      </c>
      <c r="I3609" s="749" t="s">
        <v>30</v>
      </c>
      <c r="J3609" s="749" t="n">
        <v>201.98</v>
      </c>
    </row>
    <row collapsed="false" customFormat="false" customHeight="true" hidden="true" ht="12.75" outlineLevel="0" r="3610">
      <c r="A3610" s="749" t="s">
        <v>14985</v>
      </c>
      <c r="B3610" s="749" t="str">
        <f aca="false">C3610&amp;D3610&amp;E3610&amp;F3610&amp;G3610&amp;H3610</f>
        <v>LETRA FUNDIDA EM ALUMINIO,POLIDA NAS LATERAIS,TIPO "HELVETICA",COM ALTURA DE 10CM E ESPESSURA DE 5MM,COM PINOS PARA FIXACAO.FORNECIMENTO E COLOCACAO</v>
      </c>
      <c r="C3610" s="749" t="s">
        <v>14986</v>
      </c>
      <c r="D3610" s="749" t="s">
        <v>14987</v>
      </c>
      <c r="E3610" s="749" t="s">
        <v>14988</v>
      </c>
      <c r="I3610" s="749" t="s">
        <v>30</v>
      </c>
      <c r="J3610" s="749" t="n">
        <v>86.04</v>
      </c>
    </row>
    <row collapsed="false" customFormat="false" customHeight="true" hidden="true" ht="12.75" outlineLevel="0" r="3611">
      <c r="A3611" s="749" t="s">
        <v>14989</v>
      </c>
      <c r="B3611" s="749" t="str">
        <f aca="false">C3611&amp;D3611&amp;E3611&amp;F3611&amp;G3611&amp;H3611</f>
        <v>LETRA FUNDIDA EM ALUMINIO,POLIDA NAS LATERAIS,TIPO "HELVETICA",COM ALTURA DE 10CM E ESPESSURA DE 5MM,COM PINOS PARA FIXACAO.FORNECIMENTO E COLOCACAO</v>
      </c>
      <c r="C3611" s="749" t="s">
        <v>14986</v>
      </c>
      <c r="D3611" s="749" t="s">
        <v>14987</v>
      </c>
      <c r="E3611" s="749" t="s">
        <v>14988</v>
      </c>
      <c r="I3611" s="749" t="s">
        <v>30</v>
      </c>
      <c r="J3611" s="749" t="n">
        <v>84.38</v>
      </c>
    </row>
    <row collapsed="false" customFormat="false" customHeight="true" hidden="true" ht="12.75" outlineLevel="0" r="3612">
      <c r="A3612" s="749" t="s">
        <v>14990</v>
      </c>
      <c r="B3612" s="749" t="str">
        <f aca="false">C3612&amp;D3612&amp;E3612&amp;F3612&amp;G3612&amp;H3612</f>
        <v>LETRA FUNDIDA EM BRONZE,POLIDA E OXIDADA NAS LATERAIS,TIPO "HELVETICA",COM ALTURA DE 10CM E ESPESSURA DE 5MM COM PINOS PARA FIXACAO.FORNECIMENTO E COLOCACAO</v>
      </c>
      <c r="C3612" s="749" t="s">
        <v>14991</v>
      </c>
      <c r="D3612" s="749" t="s">
        <v>14992</v>
      </c>
      <c r="E3612" s="749" t="s">
        <v>14993</v>
      </c>
      <c r="I3612" s="749" t="s">
        <v>30</v>
      </c>
      <c r="J3612" s="749" t="n">
        <v>100.77</v>
      </c>
    </row>
    <row collapsed="false" customFormat="false" customHeight="true" hidden="true" ht="12.75" outlineLevel="0" r="3613">
      <c r="A3613" s="749" t="s">
        <v>14994</v>
      </c>
      <c r="B3613" s="749" t="str">
        <f aca="false">C3613&amp;D3613&amp;E3613&amp;F3613&amp;G3613&amp;H3613</f>
        <v>LETRA FUNDIDA EM BRONZE,POLIDA E OXIDADA NAS LATERAIS,TIPO "HELVETICA",COM ALTURA DE 10CM E ESPESSURA DE 5MM COM PINOS PARA FIXACAO.FORNECIMENTO E COLOCACAO</v>
      </c>
      <c r="C3613" s="749" t="s">
        <v>14991</v>
      </c>
      <c r="D3613" s="749" t="s">
        <v>14992</v>
      </c>
      <c r="E3613" s="749" t="s">
        <v>14993</v>
      </c>
      <c r="I3613" s="749" t="s">
        <v>30</v>
      </c>
      <c r="J3613" s="749" t="n">
        <v>99.11</v>
      </c>
    </row>
    <row collapsed="false" customFormat="false" customHeight="true" hidden="true" ht="12.75" outlineLevel="0" r="3614">
      <c r="A3614" s="749" t="s">
        <v>14995</v>
      </c>
      <c r="B3614" s="749" t="str">
        <f aca="false">C3614&amp;D3614&amp;E3614&amp;F3614&amp;G3614&amp;H3614</f>
        <v>PLACA DE FERRO ESMALTADO DE 12X18CM COM NUMERACAO PARA IDENTIFICACAO DE IMOVEL EM LOGRADOURO.FORNECIMENTO E COLOCACAO</v>
      </c>
      <c r="C3614" s="749" t="s">
        <v>14996</v>
      </c>
      <c r="D3614" s="749" t="s">
        <v>14997</v>
      </c>
      <c r="I3614" s="749" t="s">
        <v>30</v>
      </c>
      <c r="J3614" s="749" t="n">
        <v>57.09</v>
      </c>
    </row>
    <row collapsed="false" customFormat="false" customHeight="true" hidden="true" ht="12.75" outlineLevel="0" r="3615">
      <c r="A3615" s="749" t="s">
        <v>14998</v>
      </c>
      <c r="B3615" s="749" t="str">
        <f aca="false">C3615&amp;D3615&amp;E3615&amp;F3615&amp;G3615&amp;H3615</f>
        <v>PLACA DE FERRO ESMALTADO DE 12X18CM COM NUMERACAO PARA IDENTIFICACAO DE IMOVEL EM LOGRADOURO.FORNECIMENTO E COLOCACAO</v>
      </c>
      <c r="C3615" s="749" t="s">
        <v>14996</v>
      </c>
      <c r="D3615" s="749" t="s">
        <v>14997</v>
      </c>
      <c r="I3615" s="749" t="s">
        <v>30</v>
      </c>
      <c r="J3615" s="749" t="n">
        <v>56.14</v>
      </c>
    </row>
    <row collapsed="false" customFormat="false" customHeight="true" hidden="true" ht="12.75" outlineLevel="0" r="3616">
      <c r="A3616" s="749" t="s">
        <v>14999</v>
      </c>
      <c r="B3616" s="749" t="str">
        <f aca="false">C3616&amp;D3616&amp;E3616&amp;F3616&amp;G3616&amp;H3616</f>
        <v>PLACA DE FERRO ESMALTADO FORMA ELIPTICA,Nº13,PARA IDENTIFICACAO DE MARCADOR,DE LUZ OU GAS OU OUTRO,EM CONJUNTO HABITACIONAL.FORNECIMENTO E COLOCACAO</v>
      </c>
      <c r="C3616" s="749" t="s">
        <v>15000</v>
      </c>
      <c r="D3616" s="749" t="s">
        <v>15001</v>
      </c>
      <c r="E3616" s="749" t="s">
        <v>15002</v>
      </c>
      <c r="I3616" s="749" t="s">
        <v>30</v>
      </c>
      <c r="J3616" s="749" t="n">
        <v>14.82</v>
      </c>
    </row>
    <row collapsed="false" customFormat="false" customHeight="true" hidden="true" ht="12.75" outlineLevel="0" r="3617">
      <c r="A3617" s="749" t="s">
        <v>15003</v>
      </c>
      <c r="B3617" s="749" t="str">
        <f aca="false">C3617&amp;D3617&amp;E3617&amp;F3617&amp;G3617&amp;H3617</f>
        <v>PLACA DE FERRO ESMALTADO FORMA ELIPTICA,Nº13,PARA IDENTIFICACAO DE MARCADOR,DE LUZ OU GAS OU OUTRO,EM CONJUNTO HABITACIONAL.FORNECIMENTO E COLOCACAO</v>
      </c>
      <c r="C3617" s="749" t="s">
        <v>15000</v>
      </c>
      <c r="D3617" s="749" t="s">
        <v>15001</v>
      </c>
      <c r="E3617" s="749" t="s">
        <v>15002</v>
      </c>
      <c r="I3617" s="749" t="s">
        <v>30</v>
      </c>
      <c r="J3617" s="749" t="n">
        <v>14.11</v>
      </c>
    </row>
    <row collapsed="false" customFormat="false" customHeight="true" hidden="true" ht="12.75" outlineLevel="0" r="3618">
      <c r="A3618" s="749" t="s">
        <v>15004</v>
      </c>
      <c r="B3618" s="749" t="str">
        <f aca="false">C3618&amp;D3618&amp;E3618&amp;F3618&amp;G3618&amp;H3618</f>
        <v>PLACA DE IDENTIFICACAO EM ACO INOXIDAVEL,ESCRITA EM BRAILLE,MEDINDO 8X25CM.FORNECIMENTO E COLOCACAO</v>
      </c>
      <c r="C3618" s="749" t="s">
        <v>15005</v>
      </c>
      <c r="D3618" s="749" t="s">
        <v>15006</v>
      </c>
      <c r="I3618" s="749" t="s">
        <v>30</v>
      </c>
      <c r="J3618" s="749" t="n">
        <v>54.46</v>
      </c>
    </row>
    <row collapsed="false" customFormat="false" customHeight="true" hidden="true" ht="12.75" outlineLevel="0" r="3619">
      <c r="A3619" s="749" t="s">
        <v>15007</v>
      </c>
      <c r="B3619" s="749" t="str">
        <f aca="false">C3619&amp;D3619&amp;E3619&amp;F3619&amp;G3619&amp;H3619</f>
        <v>PLACA DE IDENTIFICACAO EM ACO INOXIDAVEL,ESCRITA EM BRAILLE,MEDINDO 8X25CM.FORNECIMENTO E COLOCACAO</v>
      </c>
      <c r="C3619" s="749" t="s">
        <v>15005</v>
      </c>
      <c r="D3619" s="749" t="s">
        <v>15006</v>
      </c>
      <c r="I3619" s="749" t="s">
        <v>30</v>
      </c>
      <c r="J3619" s="749" t="n">
        <v>53.08</v>
      </c>
    </row>
    <row collapsed="false" customFormat="false" customHeight="true" hidden="true" ht="12.75" outlineLevel="0" r="3620">
      <c r="A3620" s="749" t="s">
        <v>15008</v>
      </c>
      <c r="B3620" s="749" t="str">
        <f aca="false">C3620&amp;D3620&amp;E3620&amp;F3620&amp;G3620&amp;H3620</f>
        <v>MAPA TATIL(BRAILLE/RELEVO) EM ACRILICO,MEDINDO 54X39CM,PARASINALIZACAO E LOCALIZACAO DE AMBIENTES,FIXACAO COM FITA DUPLA FACE,EXCLUSIVE PEDESTAL.FORNECIMENTO E COLOCACAO</v>
      </c>
      <c r="C3620" s="749" t="s">
        <v>15009</v>
      </c>
      <c r="D3620" s="749" t="s">
        <v>15010</v>
      </c>
      <c r="E3620" s="749" t="s">
        <v>15011</v>
      </c>
      <c r="I3620" s="749" t="s">
        <v>30</v>
      </c>
      <c r="J3620" s="749" t="n">
        <v>754.11</v>
      </c>
    </row>
    <row collapsed="false" customFormat="false" customHeight="true" hidden="true" ht="12.75" outlineLevel="0" r="3621">
      <c r="A3621" s="749" t="s">
        <v>15012</v>
      </c>
      <c r="B3621" s="749" t="str">
        <f aca="false">C3621&amp;D3621&amp;E3621&amp;F3621&amp;G3621&amp;H3621</f>
        <v>MAPA TATIL(BRAILLE/RELEVO) EM ACRILICO,MEDINDO 54X39CM,PARASINALIZACAO E LOCALIZACAO DE AMBIENTES,FIXACAO COM FITA DUPLA FACE,EXCLUSIVE PEDESTAL.FORNECIMENTO E COLOCACAO</v>
      </c>
      <c r="C3621" s="749" t="s">
        <v>15009</v>
      </c>
      <c r="D3621" s="749" t="s">
        <v>15010</v>
      </c>
      <c r="E3621" s="749" t="s">
        <v>15011</v>
      </c>
      <c r="I3621" s="749" t="s">
        <v>30</v>
      </c>
      <c r="J3621" s="749" t="n">
        <v>753.56</v>
      </c>
    </row>
    <row collapsed="false" customFormat="false" customHeight="true" hidden="true" ht="38.25" outlineLevel="0" r="3622">
      <c r="A3622" s="749" t="s">
        <v>15013</v>
      </c>
      <c r="B3622" s="758" t="str">
        <f aca="false">C3622&amp;D3622&amp;E3622&amp;F3622&amp;G3622&amp;H3622</f>
        <v>ANEL TATIL DE TEXTURA CONSTRASTANTE (BORRACHA) E,PLACA TATIL DE ALUMINIO EM BRAILE 10X3CM, PARA SINALIZACAO DE CORRIMAOS,PARA PESSOAS COM NECESSIDADES ESPECIFICAS.FORNECIMENTO E COLOCACAO</v>
      </c>
      <c r="C3622" s="749" t="s">
        <v>15014</v>
      </c>
      <c r="D3622" s="749" t="s">
        <v>15015</v>
      </c>
      <c r="E3622" s="749" t="s">
        <v>15016</v>
      </c>
      <c r="F3622" s="749" t="s">
        <v>15017</v>
      </c>
      <c r="I3622" s="749" t="s">
        <v>30</v>
      </c>
      <c r="J3622" s="749" t="n">
        <v>53.38</v>
      </c>
    </row>
    <row collapsed="false" customFormat="false" customHeight="true" hidden="true" ht="38.25" outlineLevel="0" r="3623">
      <c r="A3623" s="749" t="s">
        <v>15018</v>
      </c>
      <c r="B3623" s="758" t="str">
        <f aca="false">C3623&amp;D3623&amp;E3623&amp;F3623&amp;G3623&amp;H3623</f>
        <v>ANEL TATIL DE TEXTURA CONSTRASTANTE (BORRACHA) E,PLACA TATIL DE ALUMINIO EM BRAILE 10X3CM, PARA SINALIZACAO DE CORRIMAOS,PARA PESSOAS COM NECESSIDADES ESPECIFICAS.FORNECIMENTO E COLOCACAO</v>
      </c>
      <c r="C3623" s="749" t="s">
        <v>15014</v>
      </c>
      <c r="D3623" s="749" t="s">
        <v>15015</v>
      </c>
      <c r="E3623" s="749" t="s">
        <v>15016</v>
      </c>
      <c r="F3623" s="749" t="s">
        <v>15017</v>
      </c>
      <c r="I3623" s="749" t="s">
        <v>30</v>
      </c>
      <c r="J3623" s="749" t="n">
        <v>52</v>
      </c>
    </row>
    <row collapsed="false" customFormat="false" customHeight="true" hidden="true" ht="25.5" outlineLevel="0" r="3624">
      <c r="A3624" s="749" t="s">
        <v>15019</v>
      </c>
      <c r="B3624" s="758" t="str">
        <f aca="false">C3624&amp;D3624&amp;E3624&amp;F3624&amp;G3624&amp;H3624</f>
        <v>PLASTICO NA COR PRETA,DESTINADO A PROTECAO DE TELHADOS,MOVEIS E PISOS,COM 0,15MM DE ESPESSURA,REUTILIZADO 5 VEZES,INCLUSIVE RETIRADA.FORNECIMENTO E COLOCACAO</v>
      </c>
      <c r="C3624" s="749" t="s">
        <v>15020</v>
      </c>
      <c r="D3624" s="749" t="s">
        <v>15021</v>
      </c>
      <c r="E3624" s="749" t="s">
        <v>15022</v>
      </c>
      <c r="I3624" s="749" t="s">
        <v>52</v>
      </c>
      <c r="J3624" s="749" t="n">
        <v>1.03</v>
      </c>
    </row>
    <row collapsed="false" customFormat="false" customHeight="true" hidden="true" ht="25.5" outlineLevel="0" r="3625">
      <c r="A3625" s="749" t="s">
        <v>15023</v>
      </c>
      <c r="B3625" s="758" t="str">
        <f aca="false">C3625&amp;D3625&amp;E3625&amp;F3625&amp;G3625&amp;H3625</f>
        <v>PLASTICO NA COR PRETA,DESTINADO A PROTECAO DE TELHADOS,MOVEIS E PISOS,COM 0,15MM DE ESPESSURA,REUTILIZADO 5 VEZES,INCLUSIVE RETIRADA.FORNECIMENTO E COLOCACAO</v>
      </c>
      <c r="C3625" s="749" t="s">
        <v>15020</v>
      </c>
      <c r="D3625" s="749" t="s">
        <v>15021</v>
      </c>
      <c r="E3625" s="749" t="s">
        <v>15022</v>
      </c>
      <c r="I3625" s="749" t="s">
        <v>52</v>
      </c>
      <c r="J3625" s="749" t="n">
        <v>0.91</v>
      </c>
    </row>
    <row collapsed="false" customFormat="false" customHeight="true" hidden="true" ht="25.5" outlineLevel="0" r="3626">
      <c r="A3626" s="749" t="s">
        <v>15024</v>
      </c>
      <c r="B3626" s="758" t="str">
        <f aca="false">C3626&amp;D3626&amp;E3626&amp;F3626&amp;G3626&amp;H3626</f>
        <v>LONA TIPO LEVE PARA PROTECAO DE TELHADOS,REUTILIZADO 2 VEZES,INCLUSIVE RETIRADA.FORNECIMENTO E COLOCACAO</v>
      </c>
      <c r="C3626" s="749" t="s">
        <v>15025</v>
      </c>
      <c r="D3626" s="749" t="s">
        <v>15026</v>
      </c>
      <c r="I3626" s="749" t="s">
        <v>52</v>
      </c>
      <c r="J3626" s="749" t="n">
        <v>1.15</v>
      </c>
    </row>
    <row collapsed="false" customFormat="false" customHeight="true" hidden="true" ht="25.5" outlineLevel="0" r="3627">
      <c r="A3627" s="749" t="s">
        <v>15027</v>
      </c>
      <c r="B3627" s="758" t="str">
        <f aca="false">C3627&amp;D3627&amp;E3627&amp;F3627&amp;G3627&amp;H3627</f>
        <v>LONA TIPO LEVE PARA PROTECAO DE TELHADOS,REUTILIZADO 2 VEZES,INCLUSIVE RETIRADA.FORNECIMENTO E COLOCACAO</v>
      </c>
      <c r="C3627" s="749" t="s">
        <v>15025</v>
      </c>
      <c r="D3627" s="749" t="s">
        <v>15026</v>
      </c>
      <c r="I3627" s="749" t="s">
        <v>52</v>
      </c>
      <c r="J3627" s="749" t="n">
        <v>1.03</v>
      </c>
    </row>
    <row collapsed="false" customFormat="false" customHeight="true" hidden="true" ht="12.75" outlineLevel="0" r="3628">
      <c r="A3628" s="749" t="s">
        <v>15028</v>
      </c>
      <c r="B3628" s="749" t="str">
        <f aca="false">C3628&amp;D3628&amp;E3628&amp;F3628&amp;G3628&amp;H3628</f>
        <v>LONA DE POLIETILENO(LONA TERREIRO)COM ESPESSURA DE 0,20MM PARA IMPERMEABILIZACAO DE SOLO,MEDIDA PELA AREA COBERTA,INCLUSIVE PERDAS E TRANSPASSE</v>
      </c>
      <c r="C3628" s="749" t="s">
        <v>15029</v>
      </c>
      <c r="D3628" s="749" t="s">
        <v>15030</v>
      </c>
      <c r="E3628" s="749" t="s">
        <v>15031</v>
      </c>
      <c r="I3628" s="749" t="s">
        <v>52</v>
      </c>
      <c r="J3628" s="749" t="n">
        <v>1.76</v>
      </c>
    </row>
    <row collapsed="false" customFormat="false" customHeight="true" hidden="true" ht="12.75" outlineLevel="0" r="3629">
      <c r="A3629" s="749" t="s">
        <v>15032</v>
      </c>
      <c r="B3629" s="749" t="str">
        <f aca="false">C3629&amp;D3629&amp;E3629&amp;F3629&amp;G3629&amp;H3629</f>
        <v>LONA DE POLIETILENO(LONA TERREIRO)COM ESPESSURA DE 0,20MM PARA IMPERMEABILIZACAO DE SOLO,MEDIDA PELA AREA COBERTA,INCLUSIVE PERDAS E TRANSPASSE</v>
      </c>
      <c r="C3629" s="749" t="s">
        <v>15029</v>
      </c>
      <c r="D3629" s="749" t="s">
        <v>15030</v>
      </c>
      <c r="E3629" s="749" t="s">
        <v>15031</v>
      </c>
      <c r="I3629" s="749" t="s">
        <v>52</v>
      </c>
      <c r="J3629" s="749" t="n">
        <v>1.73</v>
      </c>
    </row>
    <row collapsed="false" customFormat="false" customHeight="true" hidden="true" ht="12.75" outlineLevel="0" r="3630">
      <c r="A3630" s="749" t="s">
        <v>15033</v>
      </c>
      <c r="B3630" s="749" t="str">
        <f aca="false">C3630&amp;D3630&amp;E3630&amp;F3630&amp;G3630&amp;H3630</f>
        <v>PLASTICO BOLHAO,BOLHA DIAMETRO DE 25MM E LARGURA DE 1,30M.FORNECIMENTO E COLOCACAO</v>
      </c>
      <c r="C3630" s="749" t="s">
        <v>15034</v>
      </c>
      <c r="D3630" s="749" t="s">
        <v>14460</v>
      </c>
      <c r="I3630" s="749" t="s">
        <v>236</v>
      </c>
      <c r="J3630" s="749" t="n">
        <v>3.35</v>
      </c>
    </row>
    <row collapsed="false" customFormat="false" customHeight="true" hidden="true" ht="12.75" outlineLevel="0" r="3631">
      <c r="A3631" s="749" t="s">
        <v>15035</v>
      </c>
      <c r="B3631" s="749" t="str">
        <f aca="false">C3631&amp;D3631&amp;E3631&amp;F3631&amp;G3631&amp;H3631</f>
        <v>PLASTICO BOLHAO,BOLHA DIAMETRO DE 25MM E LARGURA DE 1,30M.FORNECIMENTO E COLOCACAO</v>
      </c>
      <c r="C3631" s="749" t="s">
        <v>15034</v>
      </c>
      <c r="D3631" s="749" t="s">
        <v>14460</v>
      </c>
      <c r="I3631" s="749" t="s">
        <v>236</v>
      </c>
      <c r="J3631" s="749" t="n">
        <v>3.15</v>
      </c>
    </row>
    <row collapsed="false" customFormat="false" customHeight="true" hidden="true" ht="51" outlineLevel="0" r="3632">
      <c r="A3632" s="749" t="s">
        <v>15036</v>
      </c>
      <c r="B3632" s="758" t="str">
        <f aca="false">C3632&amp;D3632&amp;E3632&amp;F3632&amp;G3632&amp;H3632</f>
        <v>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v>
      </c>
      <c r="C3632" s="749" t="s">
        <v>15037</v>
      </c>
      <c r="D3632" s="749" t="s">
        <v>15038</v>
      </c>
      <c r="E3632" s="749" t="s">
        <v>15039</v>
      </c>
      <c r="F3632" s="749" t="s">
        <v>15040</v>
      </c>
      <c r="G3632" s="749" t="s">
        <v>15041</v>
      </c>
      <c r="H3632" s="749" t="s">
        <v>7901</v>
      </c>
      <c r="I3632" s="749" t="s">
        <v>236</v>
      </c>
      <c r="J3632" s="749" t="n">
        <v>125.19</v>
      </c>
    </row>
    <row collapsed="false" customFormat="false" customHeight="true" hidden="true" ht="51" outlineLevel="0" r="3633">
      <c r="A3633" s="749" t="s">
        <v>15042</v>
      </c>
      <c r="B3633" s="758" t="str">
        <f aca="false">C3633&amp;D3633&amp;E3633&amp;F3633&amp;G3633&amp;H3633</f>
        <v>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v>
      </c>
      <c r="C3633" s="749" t="s">
        <v>15037</v>
      </c>
      <c r="D3633" s="749" t="s">
        <v>15038</v>
      </c>
      <c r="E3633" s="749" t="s">
        <v>15039</v>
      </c>
      <c r="F3633" s="749" t="s">
        <v>15040</v>
      </c>
      <c r="G3633" s="749" t="s">
        <v>15041</v>
      </c>
      <c r="H3633" s="749" t="s">
        <v>7901</v>
      </c>
      <c r="I3633" s="749" t="s">
        <v>236</v>
      </c>
      <c r="J3633" s="749" t="n">
        <v>116.09</v>
      </c>
    </row>
    <row collapsed="false" customFormat="false" customHeight="true" hidden="true" ht="12.75" outlineLevel="0" r="3634">
      <c r="A3634" s="749" t="s">
        <v>15043</v>
      </c>
      <c r="B3634" s="749" t="str">
        <f aca="false">C3634&amp;D3634&amp;E3634&amp;F3634&amp;G3634&amp;H3634</f>
        <v>CRAVACAO DE PERFIL "H" DE 6"X6",1ª ALMA,ATE 4,50M DE COMPRIMENTO,ADMITINDO-SE SUA UTILIZACAO 4 VEZES,P/EXEC.DE PRANCHADA HORIZ.,INCL.FORN.CONSIDERA-SE A CRAVACAO C/BATE-ESTACAS E RETIRADA C/PORTICO MOVEL DEPOIS DA REDUCAO DO ATRITO,EMPREGANDO-SE MACACOS,TRANSP.INT.C/TRATOR E LIMPEZA DO PERFIL APOS CADA UTILIZACAO</v>
      </c>
      <c r="C3634" s="749" t="s">
        <v>15037</v>
      </c>
      <c r="D3634" s="749" t="s">
        <v>15044</v>
      </c>
      <c r="E3634" s="749" t="s">
        <v>15045</v>
      </c>
      <c r="F3634" s="749" t="s">
        <v>15046</v>
      </c>
      <c r="G3634" s="749" t="s">
        <v>15047</v>
      </c>
      <c r="H3634" s="749" t="s">
        <v>15048</v>
      </c>
      <c r="I3634" s="749" t="s">
        <v>236</v>
      </c>
      <c r="J3634" s="749" t="n">
        <v>161.7</v>
      </c>
    </row>
    <row collapsed="false" customFormat="false" customHeight="true" hidden="true" ht="12.75" outlineLevel="0" r="3635">
      <c r="A3635" s="749" t="s">
        <v>15049</v>
      </c>
      <c r="B3635" s="749" t="str">
        <f aca="false">C3635&amp;D3635&amp;E3635&amp;F3635&amp;G3635&amp;H3635</f>
        <v>CRAVACAO DE PERFIL "H" DE 6"X6",1ª ALMA,ATE 4,50M DE COMPRIMENTO,ADMITINDO-SE SUA UTILIZACAO 4 VEZES,P/EXEC.DE PRANCHADA HORIZ.,INCL.FORN.CONSIDERA-SE A CRAVACAO C/BATE-ESTACAS E RETIRADA C/PORTICO MOVEL DEPOIS DA REDUCAO DO ATRITO,EMPREGANDO-SE MACACOS,TRANSP.INT.C/TRATOR E LIMPEZA DO PERFIL APOS CADA UTILIZACAO</v>
      </c>
      <c r="C3635" s="749" t="s">
        <v>15037</v>
      </c>
      <c r="D3635" s="749" t="s">
        <v>15044</v>
      </c>
      <c r="E3635" s="749" t="s">
        <v>15045</v>
      </c>
      <c r="F3635" s="749" t="s">
        <v>15046</v>
      </c>
      <c r="G3635" s="749" t="s">
        <v>15047</v>
      </c>
      <c r="H3635" s="749" t="s">
        <v>15048</v>
      </c>
      <c r="I3635" s="749" t="s">
        <v>236</v>
      </c>
      <c r="J3635" s="749" t="n">
        <v>150.43</v>
      </c>
    </row>
    <row collapsed="false" customFormat="false" customHeight="true" hidden="true" ht="51" outlineLevel="0" r="3636">
      <c r="A3636" s="749" t="s">
        <v>15050</v>
      </c>
      <c r="B3636" s="758" t="str">
        <f aca="false">C3636&amp;D3636&amp;E3636&amp;F3636&amp;G3636&amp;H3636</f>
        <v>CRAVACAO DE PERFIL "H" DE 6"X6",1ª ALMA,ATE 9,00M DE COMPRIMENTO,ADMITINDO-SE SUA UTILIZACAO 5 VEZES,PARA EXECUCAO DE PRANCHADA HORIZONTAL,INCLUSIVE FORNECIMENTO.CONSIDERA-SE A CRAVACAO COM BATE-ESTACAS E RETIRADA COM ESCAVADEIRA,TRANSPORTE INTERNO COM TRATOR E LIMPEZA DO PERFIL APOS CADA UTILIZACAO</v>
      </c>
      <c r="C3636" s="749" t="s">
        <v>15051</v>
      </c>
      <c r="D3636" s="749" t="s">
        <v>15052</v>
      </c>
      <c r="E3636" s="749" t="s">
        <v>15039</v>
      </c>
      <c r="F3636" s="749" t="s">
        <v>15053</v>
      </c>
      <c r="G3636" s="749" t="s">
        <v>15054</v>
      </c>
      <c r="I3636" s="749" t="s">
        <v>236</v>
      </c>
      <c r="J3636" s="749" t="n">
        <v>102.6</v>
      </c>
    </row>
    <row collapsed="false" customFormat="false" customHeight="true" hidden="true" ht="51" outlineLevel="0" r="3637">
      <c r="A3637" s="749" t="s">
        <v>15055</v>
      </c>
      <c r="B3637" s="758" t="str">
        <f aca="false">C3637&amp;D3637&amp;E3637&amp;F3637&amp;G3637&amp;H3637</f>
        <v>CRAVACAO DE PERFIL "H" DE 6"X6",1ª ALMA,ATE 9,00M DE COMPRIMENTO,ADMITINDO-SE SUA UTILIZACAO 5 VEZES,PARA EXECUCAO DE PRANCHADA HORIZONTAL,INCLUSIVE FORNECIMENTO.CONSIDERA-SE A CRAVACAO COM BATE-ESTACAS E RETIRADA COM ESCAVADEIRA,TRANSPORTE INTERNO COM TRATOR E LIMPEZA DO PERFIL APOS CADA UTILIZACAO</v>
      </c>
      <c r="C3637" s="749" t="s">
        <v>15051</v>
      </c>
      <c r="D3637" s="749" t="s">
        <v>15052</v>
      </c>
      <c r="E3637" s="749" t="s">
        <v>15039</v>
      </c>
      <c r="F3637" s="749" t="s">
        <v>15053</v>
      </c>
      <c r="G3637" s="749" t="s">
        <v>15054</v>
      </c>
      <c r="I3637" s="749" t="s">
        <v>236</v>
      </c>
      <c r="J3637" s="749" t="n">
        <v>96.69</v>
      </c>
    </row>
    <row collapsed="false" customFormat="false" customHeight="true" hidden="true" ht="12.75" outlineLevel="0" r="3638">
      <c r="A3638" s="749" t="s">
        <v>15056</v>
      </c>
      <c r="B3638" s="749" t="str">
        <f aca="false">C3638&amp;D3638&amp;E3638&amp;F3638&amp;G3638&amp;H3638</f>
        <v>CRAVACAO DE PERFIL "H" DE 6"X6",1ª ALMA,ATE 9,00M DE COMPRIMENTO,ADMITINDO-SE SUA UTILIZACAO 3 VEZES,PARA EXEC.DE PRANCHADA HORIZ.,INCL.FORN.CONSIDERA-SE A CRAVACAO C/BATE-ESTACAS  E RETIRADA C/ESCAVADEIRA DEPOIS DA REDUCAO DO ATRITO,EMPREGANDO-SE MACACOS,TRANSP.INT.C/TRATOR E LIMPEZA DO PERFIL APOS CADA UTILIZACAO</v>
      </c>
      <c r="C3638" s="749" t="s">
        <v>15051</v>
      </c>
      <c r="D3638" s="749" t="s">
        <v>15057</v>
      </c>
      <c r="E3638" s="749" t="s">
        <v>15058</v>
      </c>
      <c r="F3638" s="749" t="s">
        <v>15059</v>
      </c>
      <c r="G3638" s="749" t="s">
        <v>15060</v>
      </c>
      <c r="H3638" s="749" t="s">
        <v>15061</v>
      </c>
      <c r="I3638" s="749" t="s">
        <v>236</v>
      </c>
      <c r="J3638" s="749" t="n">
        <v>135.53</v>
      </c>
    </row>
    <row collapsed="false" customFormat="false" customHeight="true" hidden="true" ht="12.75" outlineLevel="0" r="3639">
      <c r="A3639" s="749" t="s">
        <v>15062</v>
      </c>
      <c r="B3639" s="749" t="str">
        <f aca="false">C3639&amp;D3639&amp;E3639&amp;F3639&amp;G3639&amp;H3639</f>
        <v>CRAVACAO DE PERFIL "H" DE 6"X6",1ª ALMA,ATE 9,00M DE COMPRIMENTO,ADMITINDO-SE SUA UTILIZACAO 3 VEZES,PARA EXEC.DE PRANCHADA HORIZ.,INCL.FORN.CONSIDERA-SE A CRAVACAO C/BATE-ESTACAS  E RETIRADA C/ESCAVADEIRA DEPOIS DA REDUCAO DO ATRITO,EMPREGANDO-SE MACACOS,TRANSP.INT.C/TRATOR E LIMPEZA DO PERFIL APOS CADA UTILIZACAO</v>
      </c>
      <c r="C3639" s="749" t="s">
        <v>15051</v>
      </c>
      <c r="D3639" s="749" t="s">
        <v>15057</v>
      </c>
      <c r="E3639" s="749" t="s">
        <v>15058</v>
      </c>
      <c r="F3639" s="749" t="s">
        <v>15059</v>
      </c>
      <c r="G3639" s="749" t="s">
        <v>15060</v>
      </c>
      <c r="H3639" s="749" t="s">
        <v>15061</v>
      </c>
      <c r="I3639" s="749" t="s">
        <v>236</v>
      </c>
      <c r="J3639" s="749" t="n">
        <v>129.06</v>
      </c>
    </row>
    <row collapsed="false" customFormat="false" customHeight="true" hidden="true" ht="12.75" outlineLevel="0" r="3640">
      <c r="A3640" s="749" t="s">
        <v>15063</v>
      </c>
      <c r="B3640" s="749" t="str">
        <f aca="false">C3640&amp;D3640&amp;E3640&amp;F3640&amp;G3640&amp;H3640</f>
        <v>ESCORAMENTO DE VALAS EM PRANCHADA HORIZONTAL,EMPREGANDO-SE MADEIRA DE 3ª E PERFIL METALICO "H" DE 6"X6",REUTILIZADOS EM5 VEZES,INCLUSIVE FORNECIMENTO DE TODOS OS MATERIAIS,COLOCACAO E RETIRADA</v>
      </c>
      <c r="C3640" s="749" t="s">
        <v>15064</v>
      </c>
      <c r="D3640" s="749" t="s">
        <v>15065</v>
      </c>
      <c r="E3640" s="749" t="s">
        <v>15066</v>
      </c>
      <c r="F3640" s="749" t="s">
        <v>15067</v>
      </c>
      <c r="I3640" s="749" t="s">
        <v>52</v>
      </c>
      <c r="J3640" s="749" t="n">
        <v>195.65</v>
      </c>
    </row>
    <row collapsed="false" customFormat="false" customHeight="true" hidden="true" ht="12.75" outlineLevel="0" r="3641">
      <c r="A3641" s="749" t="s">
        <v>15068</v>
      </c>
      <c r="B3641" s="749" t="str">
        <f aca="false">C3641&amp;D3641&amp;E3641&amp;F3641&amp;G3641&amp;H3641</f>
        <v>ESCORAMENTO DE VALAS EM PRANCHADA HORIZONTAL,EMPREGANDO-SE MADEIRA DE 3ª E PERFIL METALICO "H" DE 6"X6",REUTILIZADOS EM5 VEZES,INCLUSIVE FORNECIMENTO DE TODOS OS MATERIAIS,COLOCACAO E RETIRADA</v>
      </c>
      <c r="C3641" s="749" t="s">
        <v>15064</v>
      </c>
      <c r="D3641" s="749" t="s">
        <v>15065</v>
      </c>
      <c r="E3641" s="749" t="s">
        <v>15066</v>
      </c>
      <c r="F3641" s="749" t="s">
        <v>15067</v>
      </c>
      <c r="I3641" s="749" t="s">
        <v>52</v>
      </c>
      <c r="J3641" s="749" t="n">
        <v>180.45</v>
      </c>
    </row>
    <row collapsed="false" customFormat="false" customHeight="true" hidden="true" ht="12.75" outlineLevel="0" r="3642">
      <c r="A3642" s="749" t="s">
        <v>15069</v>
      </c>
      <c r="B3642" s="749" t="str">
        <f aca="false">C3642&amp;D3642&amp;E3642&amp;F3642&amp;G3642&amp;H3642</f>
        <v>ESCORAMENTO MISTO DE PRANCHADA HORIZONTAL ATE 8M DE PROFUNDIDADE COM PRANCHAS DE MADEIRA,ESTACAS E LONGARINAS DE ACO I DE 10",ESTRONCAS DE DUPLO I DE 8",COMPREENDENDO FORNECIMENTO,COLOCACAO E RETIRADA DE TODOS OS COMPONENTES COM REAPROVEITAMENTO DESTES</v>
      </c>
      <c r="C3642" s="749" t="s">
        <v>15070</v>
      </c>
      <c r="D3642" s="749" t="s">
        <v>15071</v>
      </c>
      <c r="E3642" s="749" t="s">
        <v>15072</v>
      </c>
      <c r="F3642" s="749" t="s">
        <v>15073</v>
      </c>
      <c r="G3642" s="749" t="s">
        <v>15074</v>
      </c>
      <c r="I3642" s="749" t="s">
        <v>52</v>
      </c>
      <c r="J3642" s="749" t="n">
        <v>359.97</v>
      </c>
    </row>
    <row collapsed="false" customFormat="false" customHeight="true" hidden="true" ht="12.75" outlineLevel="0" r="3643">
      <c r="A3643" s="749" t="s">
        <v>15075</v>
      </c>
      <c r="B3643" s="749" t="str">
        <f aca="false">C3643&amp;D3643&amp;E3643&amp;F3643&amp;G3643&amp;H3643</f>
        <v>ESCORAMENTO MISTO DE PRANCHADA HORIZONTAL ATE 8M DE PROFUNDIDADE COM PRANCHAS DE MADEIRA,ESTACAS E LONGARINAS DE ACO I DE 10",ESTRONCAS DE DUPLO I DE 8",COMPREENDENDO FORNECIMENTO,COLOCACAO E RETIRADA DE TODOS OS COMPONENTES COM REAPROVEITAMENTO DESTES</v>
      </c>
      <c r="C3643" s="749" t="s">
        <v>15070</v>
      </c>
      <c r="D3643" s="749" t="s">
        <v>15071</v>
      </c>
      <c r="E3643" s="749" t="s">
        <v>15072</v>
      </c>
      <c r="F3643" s="749" t="s">
        <v>15073</v>
      </c>
      <c r="G3643" s="749" t="s">
        <v>15074</v>
      </c>
      <c r="I3643" s="749" t="s">
        <v>52</v>
      </c>
      <c r="J3643" s="749" t="n">
        <v>335.77</v>
      </c>
    </row>
    <row collapsed="false" customFormat="false" customHeight="true" hidden="true" ht="12.75" outlineLevel="0" r="3644">
      <c r="A3644" s="749" t="s">
        <v>15076</v>
      </c>
      <c r="B3644" s="749" t="str">
        <f aca="false">C3644&amp;D3644&amp;E3644&amp;F3644&amp;G3644&amp;H3644</f>
        <v>ENSECADEIRA DE ESTACAS-PRANCHAS DE ACO EM CAVAS OU VALAS COM 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44" s="749" t="s">
        <v>15077</v>
      </c>
      <c r="D3644" s="749" t="s">
        <v>15078</v>
      </c>
      <c r="E3644" s="749" t="s">
        <v>15079</v>
      </c>
      <c r="F3644" s="749" t="s">
        <v>15080</v>
      </c>
      <c r="G3644" s="749" t="s">
        <v>15081</v>
      </c>
      <c r="H3644" s="749" t="s">
        <v>15082</v>
      </c>
      <c r="I3644" s="749" t="s">
        <v>52</v>
      </c>
      <c r="J3644" s="749" t="n">
        <v>54.6</v>
      </c>
    </row>
    <row collapsed="false" customFormat="false" customHeight="true" hidden="true" ht="12.75" outlineLevel="0" r="3645">
      <c r="A3645" s="749" t="s">
        <v>15083</v>
      </c>
      <c r="B3645" s="749" t="str">
        <f aca="false">C3645&amp;D3645&amp;E3645&amp;F3645&amp;G3645&amp;H3645</f>
        <v>ENSECADEIRA DE ESTACAS-PRANCHAS DE ACO EM CAVAS OU VALAS COM 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45" s="749" t="s">
        <v>15077</v>
      </c>
      <c r="D3645" s="749" t="s">
        <v>15078</v>
      </c>
      <c r="E3645" s="749" t="s">
        <v>15079</v>
      </c>
      <c r="F3645" s="749" t="s">
        <v>15080</v>
      </c>
      <c r="G3645" s="749" t="s">
        <v>15081</v>
      </c>
      <c r="H3645" s="749" t="s">
        <v>15082</v>
      </c>
      <c r="I3645" s="749" t="s">
        <v>52</v>
      </c>
      <c r="J3645" s="749" t="n">
        <v>50.74</v>
      </c>
    </row>
    <row collapsed="false" customFormat="false" customHeight="true" hidden="true" ht="12.75" outlineLevel="0" r="3646">
      <c r="A3646" s="749" t="s">
        <v>15084</v>
      </c>
      <c r="B3646" s="749" t="str">
        <f aca="false">C3646&amp;D3646&amp;E3646&amp;F3646&amp;G3646&amp;H3646</f>
        <v>ENSECADEIRA DE ESTACAS-PRANCHAS DE ACO EM CAVAS OU VALAS COM 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46" s="749" t="s">
        <v>15077</v>
      </c>
      <c r="D3646" s="749" t="s">
        <v>15078</v>
      </c>
      <c r="E3646" s="749" t="s">
        <v>15079</v>
      </c>
      <c r="F3646" s="749" t="s">
        <v>15085</v>
      </c>
      <c r="G3646" s="749" t="s">
        <v>15081</v>
      </c>
      <c r="H3646" s="749" t="s">
        <v>15082</v>
      </c>
      <c r="I3646" s="749" t="s">
        <v>52</v>
      </c>
      <c r="J3646" s="749" t="n">
        <v>58.29</v>
      </c>
    </row>
    <row collapsed="false" customFormat="false" customHeight="true" hidden="true" ht="12.75" outlineLevel="0" r="3647">
      <c r="A3647" s="749" t="s">
        <v>15086</v>
      </c>
      <c r="B3647" s="749" t="str">
        <f aca="false">C3647&amp;D3647&amp;E3647&amp;F3647&amp;G3647&amp;H3647</f>
        <v>ENSECADEIRA DE ESTACAS-PRANCHAS DE ACO EM CAVAS OU VALAS COM 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47" s="749" t="s">
        <v>15077</v>
      </c>
      <c r="D3647" s="749" t="s">
        <v>15078</v>
      </c>
      <c r="E3647" s="749" t="s">
        <v>15079</v>
      </c>
      <c r="F3647" s="749" t="s">
        <v>15085</v>
      </c>
      <c r="G3647" s="749" t="s">
        <v>15081</v>
      </c>
      <c r="H3647" s="749" t="s">
        <v>15082</v>
      </c>
      <c r="I3647" s="749" t="s">
        <v>52</v>
      </c>
      <c r="J3647" s="749" t="n">
        <v>54.43</v>
      </c>
    </row>
    <row collapsed="false" customFormat="false" customHeight="true" hidden="true" ht="12.75" outlineLevel="0" r="3648">
      <c r="A3648" s="749" t="s">
        <v>15087</v>
      </c>
      <c r="B3648" s="749" t="str">
        <f aca="false">C3648&amp;D3648&amp;E3648&amp;F3648&amp;G3648&amp;H3648</f>
        <v>ENSECADEIRA DE ESTACAS-PRANCHAS DE ACO EM CAVAS OU VALAS COM 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48" s="749" t="s">
        <v>15077</v>
      </c>
      <c r="D3648" s="749" t="s">
        <v>15078</v>
      </c>
      <c r="E3648" s="749" t="s">
        <v>15079</v>
      </c>
      <c r="F3648" s="749" t="s">
        <v>15088</v>
      </c>
      <c r="G3648" s="749" t="s">
        <v>15081</v>
      </c>
      <c r="H3648" s="749" t="s">
        <v>15082</v>
      </c>
      <c r="I3648" s="749" t="s">
        <v>52</v>
      </c>
      <c r="J3648" s="749" t="n">
        <v>75.36</v>
      </c>
    </row>
    <row collapsed="false" customFormat="false" customHeight="true" hidden="true" ht="12.75" outlineLevel="0" r="3649">
      <c r="A3649" s="749" t="s">
        <v>15089</v>
      </c>
      <c r="B3649" s="749" t="str">
        <f aca="false">C3649&amp;D3649&amp;E3649&amp;F3649&amp;G3649&amp;H3649</f>
        <v>ENSECADEIRA DE ESTACAS-PRANCHAS DE ACO EM CAVAS OU VALAS COM 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49" s="749" t="s">
        <v>15077</v>
      </c>
      <c r="D3649" s="749" t="s">
        <v>15078</v>
      </c>
      <c r="E3649" s="749" t="s">
        <v>15079</v>
      </c>
      <c r="F3649" s="749" t="s">
        <v>15088</v>
      </c>
      <c r="G3649" s="749" t="s">
        <v>15081</v>
      </c>
      <c r="H3649" s="749" t="s">
        <v>15082</v>
      </c>
      <c r="I3649" s="749" t="s">
        <v>52</v>
      </c>
      <c r="J3649" s="749" t="n">
        <v>71.5</v>
      </c>
    </row>
    <row collapsed="false" customFormat="false" customHeight="true" hidden="true" ht="12.75" outlineLevel="0" r="3650">
      <c r="A3650" s="749" t="s">
        <v>15090</v>
      </c>
      <c r="B3650" s="749" t="str">
        <f aca="false">C3650&amp;D3650&amp;E3650&amp;F3650&amp;G3650&amp;H3650</f>
        <v>ENSECADEIRA DE ESTACAS-PRANCHAS DE ACO EM CAVAS OU VALAS COM 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50" s="749" t="s">
        <v>15077</v>
      </c>
      <c r="D3650" s="749" t="s">
        <v>15091</v>
      </c>
      <c r="E3650" s="749" t="s">
        <v>15079</v>
      </c>
      <c r="F3650" s="749" t="s">
        <v>15080</v>
      </c>
      <c r="G3650" s="749" t="s">
        <v>15081</v>
      </c>
      <c r="H3650" s="749" t="s">
        <v>15082</v>
      </c>
      <c r="I3650" s="749" t="s">
        <v>52</v>
      </c>
      <c r="J3650" s="749" t="n">
        <v>74.41</v>
      </c>
    </row>
    <row collapsed="false" customFormat="false" customHeight="true" hidden="true" ht="12.75" outlineLevel="0" r="3651">
      <c r="A3651" s="749" t="s">
        <v>15092</v>
      </c>
      <c r="B3651" s="749" t="str">
        <f aca="false">C3651&amp;D3651&amp;E3651&amp;F3651&amp;G3651&amp;H3651</f>
        <v>ENSECADEIRA DE ESTACAS-PRANCHAS DE ACO EM CAVAS OU VALAS COM 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51" s="749" t="s">
        <v>15077</v>
      </c>
      <c r="D3651" s="749" t="s">
        <v>15091</v>
      </c>
      <c r="E3651" s="749" t="s">
        <v>15079</v>
      </c>
      <c r="F3651" s="749" t="s">
        <v>15080</v>
      </c>
      <c r="G3651" s="749" t="s">
        <v>15081</v>
      </c>
      <c r="H3651" s="749" t="s">
        <v>15082</v>
      </c>
      <c r="I3651" s="749" t="s">
        <v>52</v>
      </c>
      <c r="J3651" s="749" t="n">
        <v>68.82</v>
      </c>
    </row>
    <row collapsed="false" customFormat="false" customHeight="true" hidden="true" ht="12.75" outlineLevel="0" r="3652">
      <c r="A3652" s="749" t="s">
        <v>15093</v>
      </c>
      <c r="B3652" s="749" t="str">
        <f aca="false">C3652&amp;D3652&amp;E3652&amp;F3652&amp;G3652&amp;H3652</f>
        <v>ENSECADEIRA DE ESTACAS-PRANCHAS DE ACO EM CAVAS OU VALAS COM 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52" s="749" t="s">
        <v>15077</v>
      </c>
      <c r="D3652" s="749" t="s">
        <v>15091</v>
      </c>
      <c r="E3652" s="749" t="s">
        <v>15079</v>
      </c>
      <c r="F3652" s="749" t="s">
        <v>15085</v>
      </c>
      <c r="G3652" s="749" t="s">
        <v>15081</v>
      </c>
      <c r="H3652" s="749" t="s">
        <v>15082</v>
      </c>
      <c r="I3652" s="749" t="s">
        <v>52</v>
      </c>
      <c r="J3652" s="749" t="n">
        <v>79.02</v>
      </c>
    </row>
    <row collapsed="false" customFormat="false" customHeight="true" hidden="true" ht="12.75" outlineLevel="0" r="3653">
      <c r="A3653" s="749" t="s">
        <v>15094</v>
      </c>
      <c r="B3653" s="749" t="str">
        <f aca="false">C3653&amp;D3653&amp;E3653&amp;F3653&amp;G3653&amp;H3653</f>
        <v>ENSECADEIRA DE ESTACAS-PRANCHAS DE ACO EM CAVAS OU VALAS COM 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53" s="749" t="s">
        <v>15077</v>
      </c>
      <c r="D3653" s="749" t="s">
        <v>15091</v>
      </c>
      <c r="E3653" s="749" t="s">
        <v>15079</v>
      </c>
      <c r="F3653" s="749" t="s">
        <v>15085</v>
      </c>
      <c r="G3653" s="749" t="s">
        <v>15081</v>
      </c>
      <c r="H3653" s="749" t="s">
        <v>15082</v>
      </c>
      <c r="I3653" s="749" t="s">
        <v>52</v>
      </c>
      <c r="J3653" s="749" t="n">
        <v>73.43</v>
      </c>
    </row>
    <row collapsed="false" customFormat="false" customHeight="true" hidden="true" ht="12.75" outlineLevel="0" r="3654">
      <c r="A3654" s="749" t="s">
        <v>15095</v>
      </c>
      <c r="B3654" s="749" t="str">
        <f aca="false">C3654&amp;D3654&amp;E3654&amp;F3654&amp;G3654&amp;H3654</f>
        <v>ENSECADEIRA DE ESTACAS-PRANCHAS DE ACO EM CAVAS OU VALAS COM 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54" s="749" t="s">
        <v>15077</v>
      </c>
      <c r="D3654" s="749" t="s">
        <v>15091</v>
      </c>
      <c r="E3654" s="749" t="s">
        <v>15079</v>
      </c>
      <c r="F3654" s="749" t="s">
        <v>15088</v>
      </c>
      <c r="G3654" s="749" t="s">
        <v>15081</v>
      </c>
      <c r="H3654" s="749" t="s">
        <v>15082</v>
      </c>
      <c r="I3654" s="749" t="s">
        <v>52</v>
      </c>
      <c r="J3654" s="749" t="n">
        <v>95.17</v>
      </c>
    </row>
    <row collapsed="false" customFormat="false" customHeight="true" hidden="true" ht="12.75" outlineLevel="0" r="3655">
      <c r="A3655" s="749" t="s">
        <v>15096</v>
      </c>
      <c r="B3655" s="749" t="str">
        <f aca="false">C3655&amp;D3655&amp;E3655&amp;F3655&amp;G3655&amp;H3655</f>
        <v>ENSECADEIRA DE ESTACAS-PRANCHAS DE ACO EM CAVAS OU VALAS COM 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55" s="749" t="s">
        <v>15077</v>
      </c>
      <c r="D3655" s="749" t="s">
        <v>15091</v>
      </c>
      <c r="E3655" s="749" t="s">
        <v>15079</v>
      </c>
      <c r="F3655" s="749" t="s">
        <v>15088</v>
      </c>
      <c r="G3655" s="749" t="s">
        <v>15081</v>
      </c>
      <c r="H3655" s="749" t="s">
        <v>15082</v>
      </c>
      <c r="I3655" s="749" t="s">
        <v>52</v>
      </c>
      <c r="J3655" s="749" t="n">
        <v>89.58</v>
      </c>
    </row>
    <row collapsed="false" customFormat="false" customHeight="true" hidden="true" ht="12.75" outlineLevel="0" r="3656">
      <c r="A3656" s="749" t="s">
        <v>15097</v>
      </c>
      <c r="B3656" s="749" t="str">
        <f aca="false">C3656&amp;D3656&amp;E3656&amp;F3656&amp;G3656&amp;H3656</f>
        <v>ENSECADEIRA DE ESTACAS-PRANCHAS DE ACO EM CAVAS OU VALAS COM 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56" s="749" t="s">
        <v>15077</v>
      </c>
      <c r="D3656" s="749" t="s">
        <v>15098</v>
      </c>
      <c r="E3656" s="749" t="s">
        <v>15079</v>
      </c>
      <c r="F3656" s="749" t="s">
        <v>15080</v>
      </c>
      <c r="G3656" s="749" t="s">
        <v>15081</v>
      </c>
      <c r="H3656" s="749" t="s">
        <v>15082</v>
      </c>
      <c r="I3656" s="749" t="s">
        <v>52</v>
      </c>
      <c r="J3656" s="749" t="n">
        <v>88.77</v>
      </c>
    </row>
    <row collapsed="false" customFormat="false" customHeight="true" hidden="true" ht="12.75" outlineLevel="0" r="3657">
      <c r="A3657" s="749" t="s">
        <v>15099</v>
      </c>
      <c r="B3657" s="749" t="str">
        <f aca="false">C3657&amp;D3657&amp;E3657&amp;F3657&amp;G3657&amp;H3657</f>
        <v>ENSECADEIRA DE ESTACAS-PRANCHAS DE ACO EM CAVAS OU VALAS COM 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57" s="749" t="s">
        <v>15077</v>
      </c>
      <c r="D3657" s="749" t="s">
        <v>15098</v>
      </c>
      <c r="E3657" s="749" t="s">
        <v>15079</v>
      </c>
      <c r="F3657" s="749" t="s">
        <v>15080</v>
      </c>
      <c r="G3657" s="749" t="s">
        <v>15081</v>
      </c>
      <c r="H3657" s="749" t="s">
        <v>15082</v>
      </c>
      <c r="I3657" s="749" t="s">
        <v>52</v>
      </c>
      <c r="J3657" s="749" t="n">
        <v>81.99</v>
      </c>
    </row>
    <row collapsed="false" customFormat="false" customHeight="true" hidden="true" ht="12.75" outlineLevel="0" r="3658">
      <c r="A3658" s="749" t="s">
        <v>15100</v>
      </c>
      <c r="B3658" s="749" t="str">
        <f aca="false">C3658&amp;D3658&amp;E3658&amp;F3658&amp;G3658&amp;H3658</f>
        <v>ENSECADEIRA DE ESTACAS-PRANCHAS DE ACO EM CAVAS OU VALAS COM 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58" s="749" t="s">
        <v>15077</v>
      </c>
      <c r="D3658" s="749" t="s">
        <v>15098</v>
      </c>
      <c r="E3658" s="749" t="s">
        <v>15079</v>
      </c>
      <c r="F3658" s="749" t="s">
        <v>15085</v>
      </c>
      <c r="G3658" s="749" t="s">
        <v>15081</v>
      </c>
      <c r="H3658" s="749" t="s">
        <v>15082</v>
      </c>
      <c r="I3658" s="749" t="s">
        <v>52</v>
      </c>
      <c r="J3658" s="749" t="n">
        <v>92.23</v>
      </c>
    </row>
    <row collapsed="false" customFormat="false" customHeight="true" hidden="true" ht="12.75" outlineLevel="0" r="3659">
      <c r="A3659" s="749" t="s">
        <v>15101</v>
      </c>
      <c r="B3659" s="749" t="str">
        <f aca="false">C3659&amp;D3659&amp;E3659&amp;F3659&amp;G3659&amp;H3659</f>
        <v>ENSECADEIRA DE ESTACAS-PRANCHAS DE ACO EM CAVAS OU VALAS COM 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59" s="749" t="s">
        <v>15077</v>
      </c>
      <c r="D3659" s="749" t="s">
        <v>15098</v>
      </c>
      <c r="E3659" s="749" t="s">
        <v>15079</v>
      </c>
      <c r="F3659" s="749" t="s">
        <v>15085</v>
      </c>
      <c r="G3659" s="749" t="s">
        <v>15081</v>
      </c>
      <c r="H3659" s="749" t="s">
        <v>15082</v>
      </c>
      <c r="I3659" s="749" t="s">
        <v>52</v>
      </c>
      <c r="J3659" s="749" t="n">
        <v>85.45</v>
      </c>
    </row>
    <row collapsed="false" customFormat="false" customHeight="true" hidden="true" ht="12.75" outlineLevel="0" r="3660">
      <c r="A3660" s="749" t="s">
        <v>15102</v>
      </c>
      <c r="B3660" s="749" t="str">
        <f aca="false">C3660&amp;D3660&amp;E3660&amp;F3660&amp;G3660&amp;H3660</f>
        <v>ENSECADEIRA DE ESTACAS-PRANCHAS DE ACO EM CAVAS OU VALAS COM 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60" s="749" t="s">
        <v>15077</v>
      </c>
      <c r="D3660" s="749" t="s">
        <v>15098</v>
      </c>
      <c r="E3660" s="749" t="s">
        <v>15079</v>
      </c>
      <c r="F3660" s="749" t="s">
        <v>15088</v>
      </c>
      <c r="G3660" s="749" t="s">
        <v>15081</v>
      </c>
      <c r="H3660" s="749" t="s">
        <v>15082</v>
      </c>
      <c r="I3660" s="749" t="s">
        <v>52</v>
      </c>
      <c r="J3660" s="749" t="n">
        <v>109.52</v>
      </c>
    </row>
    <row collapsed="false" customFormat="false" customHeight="true" hidden="true" ht="12.75" outlineLevel="0" r="3661">
      <c r="A3661" s="749" t="s">
        <v>15103</v>
      </c>
      <c r="B3661" s="749" t="str">
        <f aca="false">C3661&amp;D3661&amp;E3661&amp;F3661&amp;G3661&amp;H3661</f>
        <v>ENSECADEIRA DE ESTACAS-PRANCHAS DE ACO EM CAVAS OU VALAS COM 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61" s="749" t="s">
        <v>15077</v>
      </c>
      <c r="D3661" s="749" t="s">
        <v>15098</v>
      </c>
      <c r="E3661" s="749" t="s">
        <v>15079</v>
      </c>
      <c r="F3661" s="749" t="s">
        <v>15088</v>
      </c>
      <c r="G3661" s="749" t="s">
        <v>15081</v>
      </c>
      <c r="H3661" s="749" t="s">
        <v>15082</v>
      </c>
      <c r="I3661" s="749" t="s">
        <v>52</v>
      </c>
      <c r="J3661" s="749" t="n">
        <v>102.74</v>
      </c>
    </row>
    <row collapsed="false" customFormat="false" customHeight="true" hidden="true" ht="12.75" outlineLevel="0" r="3662">
      <c r="A3662" s="749" t="s">
        <v>15104</v>
      </c>
      <c r="B3662" s="749" t="str">
        <f aca="false">C3662&amp;D3662&amp;E3662&amp;F3662&amp;G3662&amp;H3662</f>
        <v>ENSECADEIRA DE ESTACAS-PRANCHAS DE ACO EM CAVAS OU VALAS COM PROFUNDIDADE ATE 4,00M.CUSTO INCLUI FORNECIMENTO,EXECUCAO E RETIRADA DE TODOS OS MATERIAIS,CONSIDERANDO A REUTILIZACAODE 60 VEZES PARA ESTACAS-PRANCHAS E 60 VEZES PARA GUIAS E ESTRONCAS DE PERFIL"I"DE ACO,EXCL.ESCAVACAO.MEDICAO SERVICO SERA PELA SUPERFICIE UTIL COBRINDO PAREDES DAS CAVAS OU VALAS</v>
      </c>
      <c r="C3662" s="749" t="s">
        <v>15077</v>
      </c>
      <c r="D3662" s="749" t="s">
        <v>15105</v>
      </c>
      <c r="E3662" s="749" t="s">
        <v>15106</v>
      </c>
      <c r="F3662" s="749" t="s">
        <v>15107</v>
      </c>
      <c r="G3662" s="749" t="s">
        <v>15108</v>
      </c>
      <c r="H3662" s="749" t="s">
        <v>15109</v>
      </c>
      <c r="I3662" s="749" t="s">
        <v>52</v>
      </c>
      <c r="J3662" s="749" t="n">
        <v>62.03</v>
      </c>
    </row>
    <row collapsed="false" customFormat="false" customHeight="true" hidden="true" ht="12.75" outlineLevel="0" r="3663">
      <c r="A3663" s="749" t="s">
        <v>15110</v>
      </c>
      <c r="B3663" s="749" t="str">
        <f aca="false">C3663&amp;D3663&amp;E3663&amp;F3663&amp;G3663&amp;H3663</f>
        <v>ENSECADEIRA DE ESTACAS-PRANCHAS DE ACO EM CAVAS OU VALAS COM PROFUNDIDADE ATE 4,00M.CUSTO INCLUI FORNECIMENTO,EXECUCAO E RETIRADA DE TODOS OS MATERIAIS,CONSIDERANDO A REUTILIZACAODE 60 VEZES PARA ESTACAS-PRANCHAS E 60 VEZES PARA GUIAS E ESTRONCAS DE PERFIL"I"DE ACO,EXCL.ESCAVACAO.MEDICAO SERVICO SERA PELA SUPERFICIE UTIL COBRINDO PAREDES DAS CAVAS OU VALAS</v>
      </c>
      <c r="C3663" s="749" t="s">
        <v>15077</v>
      </c>
      <c r="D3663" s="749" t="s">
        <v>15105</v>
      </c>
      <c r="E3663" s="749" t="s">
        <v>15106</v>
      </c>
      <c r="F3663" s="749" t="s">
        <v>15107</v>
      </c>
      <c r="G3663" s="749" t="s">
        <v>15108</v>
      </c>
      <c r="H3663" s="749" t="s">
        <v>15109</v>
      </c>
      <c r="I3663" s="749" t="s">
        <v>52</v>
      </c>
      <c r="J3663" s="749" t="n">
        <v>57.71</v>
      </c>
    </row>
    <row collapsed="false" customFormat="false" customHeight="true" hidden="true" ht="12.75" outlineLevel="0" r="3664">
      <c r="A3664" s="749" t="s">
        <v>15111</v>
      </c>
      <c r="B3664" s="749" t="str">
        <f aca="false">C3664&amp;D3664&amp;E3664&amp;F3664&amp;G3664&amp;H3664</f>
        <v>ENSECADEIRA DE ESTACAS-PRANCHAS DE ACO EM CAVAS OU VALAS COM PROFUNDIDADE ATE 4,00M.CUSTO INCLUI FORNECIMENTO,EXECUCAO E RETIRADA DE TODOS OS MATERIAIS,CONSIDERANDO A REUTILIZACAODE 40 VEZES PARA ESTACAS-PRANCHAS E 60 VEZES PARA GUIAS E ESTRONCAS DE PERFIL"I"DE ACO,EXCL.ESCAVACAO.MEDICAO SERVICO SERA PELA SUPERFICIE UTIL COBRINDO PAREDES DAS CAVAS OU VALAS</v>
      </c>
      <c r="C3664" s="749" t="s">
        <v>15077</v>
      </c>
      <c r="D3664" s="749" t="s">
        <v>15105</v>
      </c>
      <c r="E3664" s="749" t="s">
        <v>15106</v>
      </c>
      <c r="F3664" s="749" t="s">
        <v>15112</v>
      </c>
      <c r="G3664" s="749" t="s">
        <v>15108</v>
      </c>
      <c r="H3664" s="749" t="s">
        <v>15109</v>
      </c>
      <c r="I3664" s="749" t="s">
        <v>52</v>
      </c>
      <c r="J3664" s="749" t="n">
        <v>65.72</v>
      </c>
    </row>
    <row collapsed="false" customFormat="false" customHeight="true" hidden="true" ht="12.75" outlineLevel="0" r="3665">
      <c r="A3665" s="749" t="s">
        <v>15113</v>
      </c>
      <c r="B3665" s="749" t="str">
        <f aca="false">C3665&amp;D3665&amp;E3665&amp;F3665&amp;G3665&amp;H3665</f>
        <v>ENSECADEIRA DE ESTACAS-PRANCHAS DE ACO EM CAVAS OU VALAS COM PROFUNDIDADE ATE 4,00M.CUSTO INCLUI FORNECIMENTO,EXECUCAO E RETIRADA DE TODOS OS MATERIAIS,CONSIDERANDO A REUTILIZACAODE 40 VEZES PARA ESTACAS-PRANCHAS E 60 VEZES PARA GUIAS E ESTRONCAS DE PERFIL"I"DE ACO,EXCL.ESCAVACAO.MEDICAO SERVICO SERA PELA SUPERFICIE UTIL COBRINDO PAREDES DAS CAVAS OU VALAS</v>
      </c>
      <c r="C3665" s="749" t="s">
        <v>15077</v>
      </c>
      <c r="D3665" s="749" t="s">
        <v>15105</v>
      </c>
      <c r="E3665" s="749" t="s">
        <v>15106</v>
      </c>
      <c r="F3665" s="749" t="s">
        <v>15112</v>
      </c>
      <c r="G3665" s="749" t="s">
        <v>15108</v>
      </c>
      <c r="H3665" s="749" t="s">
        <v>15109</v>
      </c>
      <c r="I3665" s="749" t="s">
        <v>52</v>
      </c>
      <c r="J3665" s="749" t="n">
        <v>61.4</v>
      </c>
    </row>
    <row collapsed="false" customFormat="false" customHeight="true" hidden="true" ht="12.75" outlineLevel="0" r="3666">
      <c r="A3666" s="749" t="s">
        <v>15114</v>
      </c>
      <c r="B3666" s="749" t="str">
        <f aca="false">C3666&amp;D3666&amp;E3666&amp;F3666&amp;G3666&amp;H3666</f>
        <v>ENSECADEIRA DE ESTACAS-PRANCHAS DE ACO EM CAVAS OU VALAS COM PROFUNDIDADE ATE 4,00M.CUSTO INCLUI FORNECIMENTO,EXECUCAO E RETIRADA DE TODOS OS MATERIAIS,CONSIDERANDO A REUTILIZACAODE 15 VEZES PARA ESTACAS-PRANCHAS E 60 VEZES PARA GUIAS E ESTRONCAS DE PERFIL"I"DE ACO,EXCL.ESCAVACAO.MEDICAO SERVICO SERA PELA SUPERFICIE UTIL COBRINDO PAREDES DAS CAVAS OU VALAS</v>
      </c>
      <c r="C3666" s="749" t="s">
        <v>15077</v>
      </c>
      <c r="D3666" s="749" t="s">
        <v>15105</v>
      </c>
      <c r="E3666" s="749" t="s">
        <v>15106</v>
      </c>
      <c r="F3666" s="749" t="s">
        <v>15115</v>
      </c>
      <c r="G3666" s="749" t="s">
        <v>15108</v>
      </c>
      <c r="H3666" s="749" t="s">
        <v>15109</v>
      </c>
      <c r="I3666" s="749" t="s">
        <v>52</v>
      </c>
      <c r="J3666" s="749" t="n">
        <v>82.78</v>
      </c>
    </row>
    <row collapsed="false" customFormat="false" customHeight="true" hidden="true" ht="12.75" outlineLevel="0" r="3667">
      <c r="A3667" s="749" t="s">
        <v>15116</v>
      </c>
      <c r="B3667" s="749" t="str">
        <f aca="false">C3667&amp;D3667&amp;E3667&amp;F3667&amp;G3667&amp;H3667</f>
        <v>ENSECADEIRA DE ESTACAS-PRANCHAS DE ACO EM CAVAS OU VALAS COM PROFUNDIDADE ATE 4,00M.CUSTO INCLUI FORNECIMENTO,EXECUCAO E RETIRADA DE TODOS OS MATERIAIS,CONSIDERANDO A REUTILIZACAODE 15 VEZES PARA ESTACAS-PRANCHAS E 60 VEZES PARA GUIAS E ESTRONCAS DE PERFIL"I"DE ACO,EXCL.ESCAVACAO.MEDICAO SERVICO SERA PELA SUPERFICIE UTIL COBRINDO PAREDES DAS CAVAS OU VALAS</v>
      </c>
      <c r="C3667" s="749" t="s">
        <v>15077</v>
      </c>
      <c r="D3667" s="749" t="s">
        <v>15105</v>
      </c>
      <c r="E3667" s="749" t="s">
        <v>15106</v>
      </c>
      <c r="F3667" s="749" t="s">
        <v>15115</v>
      </c>
      <c r="G3667" s="749" t="s">
        <v>15108</v>
      </c>
      <c r="H3667" s="749" t="s">
        <v>15109</v>
      </c>
      <c r="I3667" s="749" t="s">
        <v>52</v>
      </c>
      <c r="J3667" s="749" t="n">
        <v>78.46</v>
      </c>
    </row>
    <row collapsed="false" customFormat="false" customHeight="true" hidden="true" ht="12.75" outlineLevel="0" r="3668">
      <c r="A3668" s="749" t="s">
        <v>15117</v>
      </c>
      <c r="B3668" s="749" t="str">
        <f aca="false">C3668&amp;D3668&amp;E3668&amp;F3668&amp;G3668&amp;H3668</f>
        <v>ENSECADEIRA DE ESTACAS-PRANCHAS DE ACO EM CAVAS OU VALAS COM PROFUNDIDADE ATE 5,00M.CUSTO INCLUI FORNECIMENTO,EXECUCAO E RETIRADA DE TODOS OS MATERIAIS,CONSIDERANDO A REUTILIZACAODE 60 VEZES PARA ESTACAS-PRANCHAS E 60 VEZES PARA GUIAS E ESTRONCAS DE PERFIL"I"DE ACO,EXCL.ESCAVACAO.MEDICAO SERVICO SERA PELA SUPERFICIE UTIL COBRINDO PAREDES DAS CAVAS OU VALAS</v>
      </c>
      <c r="C3668" s="749" t="s">
        <v>15077</v>
      </c>
      <c r="D3668" s="749" t="s">
        <v>15118</v>
      </c>
      <c r="E3668" s="749" t="s">
        <v>15106</v>
      </c>
      <c r="F3668" s="749" t="s">
        <v>15107</v>
      </c>
      <c r="G3668" s="749" t="s">
        <v>15108</v>
      </c>
      <c r="H3668" s="749" t="s">
        <v>15109</v>
      </c>
      <c r="I3668" s="749" t="s">
        <v>52</v>
      </c>
      <c r="J3668" s="749" t="n">
        <v>87.22</v>
      </c>
    </row>
    <row collapsed="false" customFormat="false" customHeight="true" hidden="true" ht="12.75" outlineLevel="0" r="3669">
      <c r="A3669" s="749" t="s">
        <v>15119</v>
      </c>
      <c r="B3669" s="749" t="str">
        <f aca="false">C3669&amp;D3669&amp;E3669&amp;F3669&amp;G3669&amp;H3669</f>
        <v>ENSECADEIRA DE ESTACAS-PRANCHAS DE ACO EM CAVAS OU VALAS COM PROFUNDIDADE ATE 5,00M.CUSTO INCLUI FORNECIMENTO,EXECUCAO E RETIRADA DE TODOS OS MATERIAIS,CONSIDERANDO A REUTILIZACAODE 60 VEZES PARA ESTACAS-PRANCHAS E 60 VEZES PARA GUIAS E ESTRONCAS DE PERFIL"I"DE ACO,EXCL.ESCAVACAO.MEDICAO SERVICO SERA PELA SUPERFICIE UTIL COBRINDO PAREDES DAS CAVAS OU VALAS</v>
      </c>
      <c r="C3669" s="749" t="s">
        <v>15077</v>
      </c>
      <c r="D3669" s="749" t="s">
        <v>15118</v>
      </c>
      <c r="E3669" s="749" t="s">
        <v>15106</v>
      </c>
      <c r="F3669" s="749" t="s">
        <v>15107</v>
      </c>
      <c r="G3669" s="749" t="s">
        <v>15108</v>
      </c>
      <c r="H3669" s="749" t="s">
        <v>15109</v>
      </c>
      <c r="I3669" s="749" t="s">
        <v>52</v>
      </c>
      <c r="J3669" s="749" t="n">
        <v>81.04</v>
      </c>
    </row>
    <row collapsed="false" customFormat="false" customHeight="true" hidden="true" ht="12.75" outlineLevel="0" r="3670">
      <c r="A3670" s="749" t="s">
        <v>15120</v>
      </c>
      <c r="B3670" s="749" t="str">
        <f aca="false">C3670&amp;D3670&amp;E3670&amp;F3670&amp;G3670&amp;H3670</f>
        <v>ENSECADEIRA DE ESTACAS-PRANCHAS DE ACO EM CAVAS OU VALAS COM PROFUNDIDADE ATE 5,00M.CUSTO INCLUI FORNECIMENTO,EXECUCAO E RETIRADA DE TODOS OS MATERIAIS,CONSIDERANDO A REUTILIZACAODE 40 VEZES PARA ESTACAS-PRANCHAS E 60 VEZES PARA GUIAS E ESTRONCAS DE PERFIL"I"DE ACO,EXCL.ESCAVACAO.MEDICAO SERVICO SERA PELA SUPERFICIE UTIL COBRINDO PAREDES DAS CAVAS OU VALAS</v>
      </c>
      <c r="C3670" s="749" t="s">
        <v>15077</v>
      </c>
      <c r="D3670" s="749" t="s">
        <v>15118</v>
      </c>
      <c r="E3670" s="749" t="s">
        <v>15106</v>
      </c>
      <c r="F3670" s="749" t="s">
        <v>15112</v>
      </c>
      <c r="G3670" s="749" t="s">
        <v>15108</v>
      </c>
      <c r="H3670" s="749" t="s">
        <v>15109</v>
      </c>
      <c r="I3670" s="749" t="s">
        <v>52</v>
      </c>
      <c r="J3670" s="749" t="n">
        <v>91.83</v>
      </c>
    </row>
    <row collapsed="false" customFormat="false" customHeight="true" hidden="true" ht="12.75" outlineLevel="0" r="3671">
      <c r="A3671" s="749" t="s">
        <v>15121</v>
      </c>
      <c r="B3671" s="749" t="str">
        <f aca="false">C3671&amp;D3671&amp;E3671&amp;F3671&amp;G3671&amp;H3671</f>
        <v>ENSECADEIRA DE ESTACAS-PRANCHAS DE ACO EM CAVAS OU VALAS COM PROFUNDIDADE ATE 5,00M.CUSTO INCLUI FORNECIMENTO,EXECUCAO E RETIRADA DE TODOS OS MATERIAIS,CONSIDERANDO A REUTILIZACAODE 40 VEZES PARA ESTACAS-PRANCHAS E 60 VEZES PARA GUIAS E ESTRONCAS DE PERFIL"I"DE ACO,EXCL.ESCAVACAO.MEDICAO SERVICO SERA PELA SUPERFICIE UTIL COBRINDO PAREDES DAS CAVAS OU VALAS</v>
      </c>
      <c r="C3671" s="749" t="s">
        <v>15077</v>
      </c>
      <c r="D3671" s="749" t="s">
        <v>15118</v>
      </c>
      <c r="E3671" s="749" t="s">
        <v>15106</v>
      </c>
      <c r="F3671" s="749" t="s">
        <v>15112</v>
      </c>
      <c r="G3671" s="749" t="s">
        <v>15108</v>
      </c>
      <c r="H3671" s="749" t="s">
        <v>15109</v>
      </c>
      <c r="I3671" s="749" t="s">
        <v>52</v>
      </c>
      <c r="J3671" s="749" t="n">
        <v>85.66</v>
      </c>
    </row>
    <row collapsed="false" customFormat="false" customHeight="true" hidden="true" ht="12.75" outlineLevel="0" r="3672">
      <c r="A3672" s="749" t="s">
        <v>15122</v>
      </c>
      <c r="B3672" s="749" t="str">
        <f aca="false">C3672&amp;D3672&amp;E3672&amp;F3672&amp;G3672&amp;H3672</f>
        <v>ENSECADEIRA DE ESTACAS-PRANCHAS DE ACO EM CAVAS OU VALAS COM PROFUNDIDADE ATE 5,00M.CUSTO INCLUI FORNECIMENTO,EXECUCAO E RETIRADA DE TODOS OS MATERIAIS,CONSIDERANDO A REUTILIZACAODE 15 VEZES PARA ESTACAS-PRANCHAS E 60 VEZES PARA GUIAS E ESTRONCAS DE PERFIL"I"DE ACO,EXCL.ESCAVACAO.MEDICAO SERVICO SERA PELA SUPERFICIE UTIL COBRINDO PAREDES DAS CAVAS OU VALAS</v>
      </c>
      <c r="C3672" s="749" t="s">
        <v>15077</v>
      </c>
      <c r="D3672" s="749" t="s">
        <v>15118</v>
      </c>
      <c r="E3672" s="749" t="s">
        <v>15106</v>
      </c>
      <c r="F3672" s="749" t="s">
        <v>15115</v>
      </c>
      <c r="G3672" s="749" t="s">
        <v>15108</v>
      </c>
      <c r="H3672" s="749" t="s">
        <v>15109</v>
      </c>
      <c r="I3672" s="749" t="s">
        <v>52</v>
      </c>
      <c r="J3672" s="749" t="n">
        <v>107.97</v>
      </c>
    </row>
    <row collapsed="false" customFormat="false" customHeight="true" hidden="true" ht="12.75" outlineLevel="0" r="3673">
      <c r="A3673" s="749" t="s">
        <v>15123</v>
      </c>
      <c r="B3673" s="749" t="str">
        <f aca="false">C3673&amp;D3673&amp;E3673&amp;F3673&amp;G3673&amp;H3673</f>
        <v>ENSECADEIRA DE ESTACAS-PRANCHAS DE ACO EM CAVAS OU VALAS COM PROFUNDIDADE ATE 5,00M.CUSTO INCLUI FORNECIMENTO,EXECUCAO E RETIRADA DE TODOS OS MATERIAIS,CONSIDERANDO A REUTILIZACAODE 15 VEZES PARA ESTACAS-PRANCHAS E 60 VEZES PARA GUIAS E ESTRONCAS DE PERFIL"I"DE ACO,EXCL.ESCAVACAO.MEDICAO SERVICO SERA PELA SUPERFICIE UTIL COBRINDO PAREDES DAS CAVAS OU VALAS</v>
      </c>
      <c r="C3673" s="749" t="s">
        <v>15077</v>
      </c>
      <c r="D3673" s="749" t="s">
        <v>15118</v>
      </c>
      <c r="E3673" s="749" t="s">
        <v>15106</v>
      </c>
      <c r="F3673" s="749" t="s">
        <v>15115</v>
      </c>
      <c r="G3673" s="749" t="s">
        <v>15108</v>
      </c>
      <c r="H3673" s="749" t="s">
        <v>15109</v>
      </c>
      <c r="I3673" s="749" t="s">
        <v>52</v>
      </c>
      <c r="J3673" s="749" t="n">
        <v>101.8</v>
      </c>
    </row>
    <row collapsed="false" customFormat="false" customHeight="true" hidden="true" ht="12.75" outlineLevel="0" r="3674">
      <c r="A3674" s="749" t="s">
        <v>15124</v>
      </c>
      <c r="B3674" s="749" t="str">
        <f aca="false">C3674&amp;D3674&amp;E3674&amp;F3674&amp;G3674&amp;H3674</f>
        <v>ENSECADEIRA DE ESTACAS-PRANCHAS DE ACO EM CAVAS OU VALAS COM PROFUNDIDADE ATE 6,00M.CUSTO INCLUI FORNECIMENTO,EXECUCAO E RETIRADA DE TODOS OS MATERIAIS,CONSIDERANDO A REUTILIZACAODE 60 VEZES PARA ESTACAS-PRANCHAS E 60 VEZES PARA GUIAS E ESTRONCAS DE PERFIL"I"DE ACO,EXCL.ESCAVACAO.MEDICAO SERVICO SERA PELA SUPERFICIE UTIL COBRINDO PAREDES DAS CAVAS OU VALAS</v>
      </c>
      <c r="C3674" s="749" t="s">
        <v>15077</v>
      </c>
      <c r="D3674" s="749" t="s">
        <v>15125</v>
      </c>
      <c r="E3674" s="749" t="s">
        <v>15106</v>
      </c>
      <c r="F3674" s="749" t="s">
        <v>15107</v>
      </c>
      <c r="G3674" s="749" t="s">
        <v>15108</v>
      </c>
      <c r="H3674" s="749" t="s">
        <v>15109</v>
      </c>
      <c r="I3674" s="749" t="s">
        <v>52</v>
      </c>
      <c r="J3674" s="749" t="n">
        <v>102.65</v>
      </c>
    </row>
    <row collapsed="false" customFormat="false" customHeight="true" hidden="true" ht="12.75" outlineLevel="0" r="3675">
      <c r="A3675" s="749" t="s">
        <v>15126</v>
      </c>
      <c r="B3675" s="749" t="str">
        <f aca="false">C3675&amp;D3675&amp;E3675&amp;F3675&amp;G3675&amp;H3675</f>
        <v>ENSECADEIRA DE ESTACAS-PRANCHAS DE ACO EM CAVAS OU VALAS COM PROFUNDIDADE ATE 6,00M.CUSTO INCLUI FORNECIMENTO,EXECUCAO E RETIRADA DE TODOS OS MATERIAIS,CONSIDERANDO A REUTILIZACAODE 60 VEZES PARA ESTACAS-PRANCHAS E 60 VEZES PARA GUIAS E ESTRONCAS DE PERFIL"I"DE ACO,EXCL.ESCAVACAO.MEDICAO SERVICO SERA PELA SUPERFICIE UTIL COBRINDO PAREDES DAS CAVAS OU VALAS</v>
      </c>
      <c r="C3675" s="749" t="s">
        <v>15077</v>
      </c>
      <c r="D3675" s="749" t="s">
        <v>15125</v>
      </c>
      <c r="E3675" s="749" t="s">
        <v>15106</v>
      </c>
      <c r="F3675" s="749" t="s">
        <v>15107</v>
      </c>
      <c r="G3675" s="749" t="s">
        <v>15108</v>
      </c>
      <c r="H3675" s="749" t="s">
        <v>15109</v>
      </c>
      <c r="I3675" s="749" t="s">
        <v>52</v>
      </c>
      <c r="J3675" s="749" t="n">
        <v>95.19</v>
      </c>
    </row>
    <row collapsed="false" customFormat="false" customHeight="true" hidden="true" ht="12.75" outlineLevel="0" r="3676">
      <c r="A3676" s="749" t="s">
        <v>15127</v>
      </c>
      <c r="B3676" s="749" t="str">
        <f aca="false">C3676&amp;D3676&amp;E3676&amp;F3676&amp;G3676&amp;H3676</f>
        <v>ENSECADEIRA DE ESTACAS-PRANCHAS DE ACO EM CAVAS OU VALAS COM PROFUNDIDADE ATE 6,00M.CUSTO INCLUI FORNECIMENTO,EXECUCAO E RETIRADA DE TODOS OS MATERIAIS,CONSIDERANDO A REUTILIZACAODE 40 VEZES PARA ESTACAS-PRANCHAS E 60 VEZES PARA GUIAS E ESTRONCAS DE PERFIL"I"DE ACO,EXCL.ESCAVACAO.MEDICAO SERVICO SERA PELA SUPERFICIE UTIL COBRINDO PAREDES DAS CAVAS OU VALAS</v>
      </c>
      <c r="C3676" s="749" t="s">
        <v>15077</v>
      </c>
      <c r="D3676" s="749" t="s">
        <v>15125</v>
      </c>
      <c r="E3676" s="749" t="s">
        <v>15106</v>
      </c>
      <c r="F3676" s="749" t="s">
        <v>15112</v>
      </c>
      <c r="G3676" s="749" t="s">
        <v>15108</v>
      </c>
      <c r="H3676" s="749" t="s">
        <v>15109</v>
      </c>
      <c r="I3676" s="749" t="s">
        <v>52</v>
      </c>
      <c r="J3676" s="749" t="n">
        <v>106.1</v>
      </c>
    </row>
    <row collapsed="false" customFormat="false" customHeight="true" hidden="true" ht="12.75" outlineLevel="0" r="3677">
      <c r="A3677" s="749" t="s">
        <v>15128</v>
      </c>
      <c r="B3677" s="749" t="str">
        <f aca="false">C3677&amp;D3677&amp;E3677&amp;F3677&amp;G3677&amp;H3677</f>
        <v>ENSECADEIRA DE ESTACAS-PRANCHAS DE ACO EM CAVAS OU VALAS COM PROFUNDIDADE ATE 6,00M.CUSTO INCLUI FORNECIMENTO,EXECUCAO E RETIRADA DE TODOS OS MATERIAIS,CONSIDERANDO A REUTILIZACAODE 40 VEZES PARA ESTACAS-PRANCHAS E 60 VEZES PARA GUIAS E ESTRONCAS DE PERFIL"I"DE ACO,EXCL.ESCAVACAO.MEDICAO SERVICO SERA PELA SUPERFICIE UTIL COBRINDO PAREDES DAS CAVAS OU VALAS</v>
      </c>
      <c r="C3677" s="749" t="s">
        <v>15077</v>
      </c>
      <c r="D3677" s="749" t="s">
        <v>15125</v>
      </c>
      <c r="E3677" s="749" t="s">
        <v>15106</v>
      </c>
      <c r="F3677" s="749" t="s">
        <v>15112</v>
      </c>
      <c r="G3677" s="749" t="s">
        <v>15108</v>
      </c>
      <c r="H3677" s="749" t="s">
        <v>15109</v>
      </c>
      <c r="I3677" s="749" t="s">
        <v>52</v>
      </c>
      <c r="J3677" s="749" t="n">
        <v>98.64</v>
      </c>
    </row>
    <row collapsed="false" customFormat="false" customHeight="true" hidden="true" ht="12.75" outlineLevel="0" r="3678">
      <c r="A3678" s="749" t="s">
        <v>15129</v>
      </c>
      <c r="B3678" s="749" t="str">
        <f aca="false">C3678&amp;D3678&amp;E3678&amp;F3678&amp;G3678&amp;H3678</f>
        <v>ENSECADEIRA DE ESTACAS-PRANCHAS DE ACO EM CAVAS OU VALAS COM PROFUNDIDADE ATE 6,00M.CUSTO INCLUI FORNECIMENTO,EXECUCAO E RETIRADA DE TODOS OS MATERIAIS,CONSIDERANDO A REUTILIZACAODE 15 VEZES PARA ESTACAS-PRANCHAS E 60 VEZES PARA GUIAS E ESTRONCAS DE PERFIL"I"DE ACO,EXCL.ESCAVACAO.MEDICAO SERVICO SERA PELA SUPERFICIE UTIL COBRINDO PAREDES DAS CAVAS OU VALAS</v>
      </c>
      <c r="C3678" s="749" t="s">
        <v>15077</v>
      </c>
      <c r="D3678" s="749" t="s">
        <v>15125</v>
      </c>
      <c r="E3678" s="749" t="s">
        <v>15106</v>
      </c>
      <c r="F3678" s="749" t="s">
        <v>15115</v>
      </c>
      <c r="G3678" s="749" t="s">
        <v>15108</v>
      </c>
      <c r="H3678" s="749" t="s">
        <v>15109</v>
      </c>
      <c r="I3678" s="749" t="s">
        <v>52</v>
      </c>
      <c r="J3678" s="749" t="n">
        <v>123.4</v>
      </c>
    </row>
    <row collapsed="false" customFormat="false" customHeight="true" hidden="true" ht="12.75" outlineLevel="0" r="3679">
      <c r="A3679" s="749" t="s">
        <v>15130</v>
      </c>
      <c r="B3679" s="749" t="str">
        <f aca="false">C3679&amp;D3679&amp;E3679&amp;F3679&amp;G3679&amp;H3679</f>
        <v>ENSECADEIRA DE ESTACAS-PRANCHAS DE ACO EM CAVAS OU VALAS COM PROFUNDIDADE ATE 6,00M.CUSTO INCLUI FORNECIMENTO,EXECUCAO E RETIRADA DE TODOS OS MATERIAIS,CONSIDERANDO A REUTILIZACAODE 15 VEZES PARA ESTACAS-PRANCHAS E 60 VEZES PARA GUIAS E ESTRONCAS DE PERFIL"I"DE ACO,EXCL.ESCAVACAO.MEDICAO SERVICO SERA PELA SUPERFICIE UTIL COBRINDO PAREDES DAS CAVAS OU VALAS</v>
      </c>
      <c r="C3679" s="749" t="s">
        <v>15077</v>
      </c>
      <c r="D3679" s="749" t="s">
        <v>15125</v>
      </c>
      <c r="E3679" s="749" t="s">
        <v>15106</v>
      </c>
      <c r="F3679" s="749" t="s">
        <v>15115</v>
      </c>
      <c r="G3679" s="749" t="s">
        <v>15108</v>
      </c>
      <c r="H3679" s="749" t="s">
        <v>15109</v>
      </c>
      <c r="I3679" s="749" t="s">
        <v>52</v>
      </c>
      <c r="J3679" s="749" t="n">
        <v>115.94</v>
      </c>
    </row>
    <row collapsed="false" customFormat="false" customHeight="true" hidden="true" ht="12.75" outlineLevel="0" r="3680">
      <c r="A3680" s="749" t="s">
        <v>15131</v>
      </c>
      <c r="B3680" s="749" t="str">
        <f aca="false">C3680&amp;D3680&amp;E3680&amp;F3680&amp;G3680&amp;H3680</f>
        <v>ESCORAMENTO PARA VALAS "TIPO BLINDAGEM",COM LARGURA E 3,00MDE PROFUNDIDADE DE 2,50M,INCLUSIVE MOVIMENTACAO COM ESCAVADEIRA HIDRAULICA E MAO-DE-OBRA.A MEDICAO SERA FEITA PELO PRODUTO DAS ALTURAS DAS PAREDES ESCORADAS (2 LADOS) VEZES O COMPRIMENTO DA VALA</v>
      </c>
      <c r="C3680" s="749" t="s">
        <v>15132</v>
      </c>
      <c r="D3680" s="749" t="s">
        <v>15133</v>
      </c>
      <c r="E3680" s="749" t="s">
        <v>15134</v>
      </c>
      <c r="F3680" s="749" t="s">
        <v>15135</v>
      </c>
      <c r="G3680" s="749" t="s">
        <v>15136</v>
      </c>
      <c r="I3680" s="749" t="s">
        <v>52</v>
      </c>
      <c r="J3680" s="749" t="n">
        <v>25.9</v>
      </c>
    </row>
    <row collapsed="false" customFormat="false" customHeight="true" hidden="true" ht="12.75" outlineLevel="0" r="3681">
      <c r="A3681" s="749" t="s">
        <v>15137</v>
      </c>
      <c r="B3681" s="749" t="str">
        <f aca="false">C3681&amp;D3681&amp;E3681&amp;F3681&amp;G3681&amp;H3681</f>
        <v>ESCORAMENTO PARA VALAS "TIPO BLINDAGEM",COM LARGURA E 3,00MDE PROFUNDIDADE DE 2,50M,INCLUSIVE MOVIMENTACAO COM ESCAVADEIRA HIDRAULICA E MAO-DE-OBRA.A MEDICAO SERA FEITA PELO PRODUTO DAS ALTURAS DAS PAREDES ESCORADAS (2 LADOS) VEZES O COMPRIMENTO DA VALA</v>
      </c>
      <c r="C3681" s="749" t="s">
        <v>15132</v>
      </c>
      <c r="D3681" s="749" t="s">
        <v>15133</v>
      </c>
      <c r="E3681" s="749" t="s">
        <v>15134</v>
      </c>
      <c r="F3681" s="749" t="s">
        <v>15135</v>
      </c>
      <c r="G3681" s="749" t="s">
        <v>15136</v>
      </c>
      <c r="I3681" s="749" t="s">
        <v>52</v>
      </c>
      <c r="J3681" s="749" t="n">
        <v>25.52</v>
      </c>
    </row>
    <row collapsed="false" customFormat="false" customHeight="true" hidden="true" ht="12.75" outlineLevel="0" r="3682">
      <c r="A3682" s="749" t="s">
        <v>15138</v>
      </c>
      <c r="B3682" s="749" t="str">
        <f aca="false">C3682&amp;D3682&amp;E3682&amp;F3682&amp;G3682&amp;H3682</f>
        <v>ESCORAMENTO PARA VALAS "TIPO BLINDAGEM",COM LARGURA DE 3,00M E PROFUNDIDADE DE 4,50M,INCLUSIVE MOVIMENTACAO COM ESCAVADEIRA HIDRAULICA E MAO-DE-OBRA.A MEDICAO SERA FEITA PELO PRODUTO DAS ALTURAS DAS PAREDES ESCORADAS (2 LADOS) VEZES O COMPRIMENTO DA VALA</v>
      </c>
      <c r="C3682" s="749" t="s">
        <v>15139</v>
      </c>
      <c r="D3682" s="749" t="s">
        <v>15140</v>
      </c>
      <c r="E3682" s="749" t="s">
        <v>15134</v>
      </c>
      <c r="F3682" s="749" t="s">
        <v>15135</v>
      </c>
      <c r="G3682" s="749" t="s">
        <v>15136</v>
      </c>
      <c r="I3682" s="749" t="s">
        <v>52</v>
      </c>
      <c r="J3682" s="749" t="n">
        <v>45.43</v>
      </c>
    </row>
    <row collapsed="false" customFormat="false" customHeight="true" hidden="true" ht="12.75" outlineLevel="0" r="3683">
      <c r="A3683" s="749" t="s">
        <v>15141</v>
      </c>
      <c r="B3683" s="749" t="str">
        <f aca="false">C3683&amp;D3683&amp;E3683&amp;F3683&amp;G3683&amp;H3683</f>
        <v>ESCORAMENTO PARA VALAS "TIPO BLINDAGEM",COM LARGURA DE 3,00M E PROFUNDIDADE DE 4,50M,INCLUSIVE MOVIMENTACAO COM ESCAVADEIRA HIDRAULICA E MAO-DE-OBRA.A MEDICAO SERA FEITA PELO PRODUTO DAS ALTURAS DAS PAREDES ESCORADAS (2 LADOS) VEZES O COMPRIMENTO DA VALA</v>
      </c>
      <c r="C3683" s="749" t="s">
        <v>15139</v>
      </c>
      <c r="D3683" s="749" t="s">
        <v>15140</v>
      </c>
      <c r="E3683" s="749" t="s">
        <v>15134</v>
      </c>
      <c r="F3683" s="749" t="s">
        <v>15135</v>
      </c>
      <c r="G3683" s="749" t="s">
        <v>15136</v>
      </c>
      <c r="I3683" s="749" t="s">
        <v>52</v>
      </c>
      <c r="J3683" s="749" t="n">
        <v>44.83</v>
      </c>
    </row>
    <row collapsed="false" customFormat="false" customHeight="true" hidden="true" ht="12.75" outlineLevel="0" r="3684">
      <c r="A3684" s="749" t="s">
        <v>15142</v>
      </c>
      <c r="B3684" s="749" t="str">
        <f aca="false">C3684&amp;D3684&amp;E3684&amp;F3684&amp;G3684&amp;H3684</f>
        <v>ESCORAMENTO PARA VALAS "TIPO BLINDAGEM",COM LARGURA DE 3,00M E PROFUNDIDADE DE 6,00M,INCLUSIVE MOVIMENTACAO COM ESCAVADEIRA HIDRAULICA E MAO-DE-OBRA.A MEDICAO SERA FEITA PELO PRODUTO DAS ALTURAS DAS PAREDES ESCORADAS (2 LADOS) VEZES O COMPRIMENTO DA VALA</v>
      </c>
      <c r="C3684" s="749" t="s">
        <v>15139</v>
      </c>
      <c r="D3684" s="749" t="s">
        <v>15143</v>
      </c>
      <c r="E3684" s="749" t="s">
        <v>15134</v>
      </c>
      <c r="F3684" s="749" t="s">
        <v>15135</v>
      </c>
      <c r="G3684" s="749" t="s">
        <v>15136</v>
      </c>
      <c r="I3684" s="749" t="s">
        <v>52</v>
      </c>
      <c r="J3684" s="749" t="n">
        <v>65.46</v>
      </c>
    </row>
    <row collapsed="false" customFormat="false" customHeight="true" hidden="true" ht="12.75" outlineLevel="0" r="3685">
      <c r="A3685" s="749" t="s">
        <v>15144</v>
      </c>
      <c r="B3685" s="749" t="str">
        <f aca="false">C3685&amp;D3685&amp;E3685&amp;F3685&amp;G3685&amp;H3685</f>
        <v>ESCORAMENTO PARA VALAS "TIPO BLINDAGEM",COM LARGURA DE 3,00M E PROFUNDIDADE DE 6,00M,INCLUSIVE MOVIMENTACAO COM ESCAVADEIRA HIDRAULICA E MAO-DE-OBRA.A MEDICAO SERA FEITA PELO PRODUTO DAS ALTURAS DAS PAREDES ESCORADAS (2 LADOS) VEZES O COMPRIMENTO DA VALA</v>
      </c>
      <c r="C3685" s="749" t="s">
        <v>15139</v>
      </c>
      <c r="D3685" s="749" t="s">
        <v>15143</v>
      </c>
      <c r="E3685" s="749" t="s">
        <v>15134</v>
      </c>
      <c r="F3685" s="749" t="s">
        <v>15135</v>
      </c>
      <c r="G3685" s="749" t="s">
        <v>15136</v>
      </c>
      <c r="I3685" s="749" t="s">
        <v>52</v>
      </c>
      <c r="J3685" s="749" t="n">
        <v>64.67</v>
      </c>
    </row>
    <row collapsed="false" customFormat="false" customHeight="true" hidden="true" ht="12.75" outlineLevel="0" r="3686">
      <c r="A3686" s="749" t="s">
        <v>15145</v>
      </c>
      <c r="B3686" s="749" t="str">
        <f aca="false">C3686&amp;D3686&amp;E3686&amp;F3686&amp;G3686&amp;H3686</f>
        <v>ESCORAMENTO PARA VALAS "TIPO BLINDAGEM",COM LARGURA DE 5,50E PROFUNDIDADE DE 2,50M,INCLUSIVE MOVIMENTACAO COM ESCAVADEIRA HIDRAULICA E MAO-DE-OBRA.A MEDICAO SERA FEITA PELO PRODUTO DAS ALTURAS DAS PAREDES ESCORADAS (2 LADOS) VEZES O COMPRIMENTO DA VALA</v>
      </c>
      <c r="C3686" s="749" t="s">
        <v>15146</v>
      </c>
      <c r="D3686" s="749" t="s">
        <v>15147</v>
      </c>
      <c r="E3686" s="749" t="s">
        <v>15148</v>
      </c>
      <c r="F3686" s="749" t="s">
        <v>15149</v>
      </c>
      <c r="G3686" s="749" t="s">
        <v>15150</v>
      </c>
      <c r="I3686" s="749" t="s">
        <v>52</v>
      </c>
      <c r="J3686" s="749" t="n">
        <v>38.32</v>
      </c>
    </row>
    <row collapsed="false" customFormat="false" customHeight="true" hidden="true" ht="12.75" outlineLevel="0" r="3687">
      <c r="A3687" s="749" t="s">
        <v>15151</v>
      </c>
      <c r="B3687" s="749" t="str">
        <f aca="false">C3687&amp;D3687&amp;E3687&amp;F3687&amp;G3687&amp;H3687</f>
        <v>ESCORAMENTO PARA VALAS "TIPO BLINDAGEM",COM LARGURA DE 5,50E PROFUNDIDADE DE 2,50M,INCLUSIVE MOVIMENTACAO COM ESCAVADEIRA HIDRAULICA E MAO-DE-OBRA.A MEDICAO SERA FEITA PELO PRODUTO DAS ALTURAS DAS PAREDES ESCORADAS (2 LADOS) VEZES O COMPRIMENTO DA VALA</v>
      </c>
      <c r="C3687" s="749" t="s">
        <v>15146</v>
      </c>
      <c r="D3687" s="749" t="s">
        <v>15147</v>
      </c>
      <c r="E3687" s="749" t="s">
        <v>15148</v>
      </c>
      <c r="F3687" s="749" t="s">
        <v>15149</v>
      </c>
      <c r="G3687" s="749" t="s">
        <v>15150</v>
      </c>
      <c r="I3687" s="749" t="s">
        <v>52</v>
      </c>
      <c r="J3687" s="749" t="n">
        <v>37.79</v>
      </c>
    </row>
    <row collapsed="false" customFormat="false" customHeight="true" hidden="true" ht="12.75" outlineLevel="0" r="3688">
      <c r="A3688" s="749" t="s">
        <v>15152</v>
      </c>
      <c r="B3688" s="749" t="str">
        <f aca="false">C3688&amp;D3688&amp;E3688&amp;F3688&amp;G3688&amp;H3688</f>
        <v>ESCORAMENTO PARA VALAS "TIPO BLINDAGEM",COM LARGURA DE 5,50M E PROFUNDIDADE DE 4,50M,INCLUSIVE MOVIMENTACAO COM ESCAVADEIRA HIDRAULICA E MAO-DE-OBRA.A MEDICAO SERA FEITA PELO PRODUTO DAS ALTURAS DAS PAREDES ESCORADAS (2 LADOS) VEZES O COMPRIMENTO DA VALA</v>
      </c>
      <c r="C3688" s="749" t="s">
        <v>15153</v>
      </c>
      <c r="D3688" s="749" t="s">
        <v>15140</v>
      </c>
      <c r="E3688" s="749" t="s">
        <v>15134</v>
      </c>
      <c r="F3688" s="749" t="s">
        <v>15135</v>
      </c>
      <c r="G3688" s="749" t="s">
        <v>15136</v>
      </c>
      <c r="I3688" s="749" t="s">
        <v>52</v>
      </c>
      <c r="J3688" s="749" t="n">
        <v>58.08</v>
      </c>
    </row>
    <row collapsed="false" customFormat="false" customHeight="true" hidden="true" ht="12.75" outlineLevel="0" r="3689">
      <c r="A3689" s="749" t="s">
        <v>15154</v>
      </c>
      <c r="B3689" s="749" t="str">
        <f aca="false">C3689&amp;D3689&amp;E3689&amp;F3689&amp;G3689&amp;H3689</f>
        <v>ESCORAMENTO PARA VALAS "TIPO BLINDAGEM",COM LARGURA DE 5,50M E PROFUNDIDADE DE 4,50M,INCLUSIVE MOVIMENTACAO COM ESCAVADEIRA HIDRAULICA E MAO-DE-OBRA.A MEDICAO SERA FEITA PELO PRODUTO DAS ALTURAS DAS PAREDES ESCORADAS (2 LADOS) VEZES O COMPRIMENTO DA VALA</v>
      </c>
      <c r="C3689" s="749" t="s">
        <v>15153</v>
      </c>
      <c r="D3689" s="749" t="s">
        <v>15140</v>
      </c>
      <c r="E3689" s="749" t="s">
        <v>15134</v>
      </c>
      <c r="F3689" s="749" t="s">
        <v>15135</v>
      </c>
      <c r="G3689" s="749" t="s">
        <v>15136</v>
      </c>
      <c r="I3689" s="749" t="s">
        <v>52</v>
      </c>
      <c r="J3689" s="749" t="n">
        <v>57.31</v>
      </c>
    </row>
    <row collapsed="false" customFormat="false" customHeight="true" hidden="true" ht="12.75" outlineLevel="0" r="3690">
      <c r="A3690" s="749" t="s">
        <v>15155</v>
      </c>
      <c r="B3690" s="749" t="str">
        <f aca="false">C3690&amp;D3690&amp;E3690&amp;F3690&amp;G3690&amp;H3690</f>
        <v>ESCORAMENTO PARA VALAS "TIPO BLINDAGEM",COM LARGURA DE 5,50M E PROFUNDIDADE DE 6,00M,INCLUSIVE MOVIMENTACAO COM ESCAVADEIRA HIDRAULICA E MAO-DE-OBRA.A MEDICAO SERA FEITA PELO PRODUTO DAS ALTURAS DAS PAREDES ESCORADAS (2 LADOS) VEZES O COMPRIMENTO DA VALA</v>
      </c>
      <c r="C3690" s="749" t="s">
        <v>15153</v>
      </c>
      <c r="D3690" s="749" t="s">
        <v>15143</v>
      </c>
      <c r="E3690" s="749" t="s">
        <v>15134</v>
      </c>
      <c r="F3690" s="749" t="s">
        <v>15135</v>
      </c>
      <c r="G3690" s="749" t="s">
        <v>15136</v>
      </c>
      <c r="I3690" s="749" t="s">
        <v>52</v>
      </c>
      <c r="J3690" s="749" t="n">
        <v>91.83</v>
      </c>
    </row>
    <row collapsed="false" customFormat="false" customHeight="true" hidden="true" ht="12.75" outlineLevel="0" r="3691">
      <c r="A3691" s="749" t="s">
        <v>15156</v>
      </c>
      <c r="B3691" s="749" t="str">
        <f aca="false">C3691&amp;D3691&amp;E3691&amp;F3691&amp;G3691&amp;H3691</f>
        <v>ESCORAMENTO PARA VALAS "TIPO BLINDAGEM",COM LARGURA DE 5,50M E PROFUNDIDADE DE 6,00M,INCLUSIVE MOVIMENTACAO COM ESCAVADEIRA HIDRAULICA E MAO-DE-OBRA.A MEDICAO SERA FEITA PELO PRODUTO DAS ALTURAS DAS PAREDES ESCORADAS (2 LADOS) VEZES O COMPRIMENTO DA VALA</v>
      </c>
      <c r="C3691" s="749" t="s">
        <v>15153</v>
      </c>
      <c r="D3691" s="749" t="s">
        <v>15143</v>
      </c>
      <c r="E3691" s="749" t="s">
        <v>15134</v>
      </c>
      <c r="F3691" s="749" t="s">
        <v>15135</v>
      </c>
      <c r="G3691" s="749" t="s">
        <v>15136</v>
      </c>
      <c r="I3691" s="749" t="s">
        <v>52</v>
      </c>
      <c r="J3691" s="749" t="n">
        <v>90.74</v>
      </c>
    </row>
    <row collapsed="false" customFormat="false" customHeight="true" hidden="true" ht="12.75" outlineLevel="0" r="3692">
      <c r="A3692" s="749" t="s">
        <v>15157</v>
      </c>
      <c r="B3692" s="749" t="str">
        <f aca="false">C3692&amp;D3692&amp;E3692&amp;F3692&amp;G3692&amp;H3692</f>
        <v>RETIRADA E RECOLOCACAO DE ESTACAS PRANCHAS DE ACO.MEDICAO PELA SUPERFICIE UTIL COBRINDO AS PAREDES DAS CAVAS OU VALAS</v>
      </c>
      <c r="C3692" s="749" t="s">
        <v>15158</v>
      </c>
      <c r="D3692" s="749" t="s">
        <v>15159</v>
      </c>
      <c r="I3692" s="749" t="s">
        <v>52</v>
      </c>
      <c r="J3692" s="749" t="n">
        <v>69.31</v>
      </c>
    </row>
    <row collapsed="false" customFormat="false" customHeight="true" hidden="true" ht="12.75" outlineLevel="0" r="3693">
      <c r="A3693" s="749" t="s">
        <v>15160</v>
      </c>
      <c r="B3693" s="749" t="str">
        <f aca="false">C3693&amp;D3693&amp;E3693&amp;F3693&amp;G3693&amp;H3693</f>
        <v>RETIRADA E RECOLOCACAO DE ESTACAS PRANCHAS DE ACO.MEDICAO PELA SUPERFICIE UTIL COBRINDO AS PAREDES DAS CAVAS OU VALAS</v>
      </c>
      <c r="C3693" s="749" t="s">
        <v>15158</v>
      </c>
      <c r="D3693" s="749" t="s">
        <v>15159</v>
      </c>
      <c r="I3693" s="749" t="s">
        <v>52</v>
      </c>
      <c r="J3693" s="749" t="n">
        <v>63.08</v>
      </c>
    </row>
    <row collapsed="false" customFormat="false" customHeight="true" hidden="true" ht="12.75" outlineLevel="0" r="3694">
      <c r="A3694" s="749" t="s">
        <v>15161</v>
      </c>
      <c r="B3694" s="749" t="str">
        <f aca="false">C3694&amp;D3694&amp;E3694&amp;F3694&amp;G3694&amp;H3694</f>
        <v>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 ESTRONCAS 2 VEZES</v>
      </c>
      <c r="C3694" s="749" t="s">
        <v>15162</v>
      </c>
      <c r="D3694" s="749" t="s">
        <v>15163</v>
      </c>
      <c r="E3694" s="749" t="s">
        <v>15164</v>
      </c>
      <c r="F3694" s="749" t="s">
        <v>15165</v>
      </c>
      <c r="G3694" s="749" t="s">
        <v>15166</v>
      </c>
      <c r="H3694" s="749" t="s">
        <v>15167</v>
      </c>
      <c r="I3694" s="749" t="s">
        <v>52</v>
      </c>
      <c r="J3694" s="749" t="n">
        <v>184.55</v>
      </c>
    </row>
    <row collapsed="false" customFormat="false" customHeight="true" hidden="true" ht="12.75" outlineLevel="0" r="3695">
      <c r="A3695" s="749" t="s">
        <v>15168</v>
      </c>
      <c r="B3695" s="749" t="str">
        <f aca="false">C3695&amp;D3695&amp;E3695&amp;F3695&amp;G3695&amp;H3695</f>
        <v>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 ESTRONCAS 2 VEZES</v>
      </c>
      <c r="C3695" s="749" t="s">
        <v>15162</v>
      </c>
      <c r="D3695" s="749" t="s">
        <v>15163</v>
      </c>
      <c r="E3695" s="749" t="s">
        <v>15164</v>
      </c>
      <c r="F3695" s="749" t="s">
        <v>15165</v>
      </c>
      <c r="G3695" s="749" t="s">
        <v>15166</v>
      </c>
      <c r="H3695" s="749" t="s">
        <v>15167</v>
      </c>
      <c r="I3695" s="749" t="s">
        <v>52</v>
      </c>
      <c r="J3695" s="749" t="n">
        <v>168.29</v>
      </c>
    </row>
    <row collapsed="false" customFormat="false" customHeight="true" hidden="true" ht="12.75" outlineLevel="0" r="3696">
      <c r="A3696" s="749" t="s">
        <v>15169</v>
      </c>
      <c r="B3696" s="749" t="str">
        <f aca="false">C3696&amp;D3696&amp;E3696&amp;F3696&amp;G3696&amp;H3696</f>
        <v>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v>
      </c>
      <c r="C3696" s="749" t="s">
        <v>15170</v>
      </c>
      <c r="D3696" s="749" t="s">
        <v>15163</v>
      </c>
      <c r="E3696" s="749" t="s">
        <v>15164</v>
      </c>
      <c r="F3696" s="749" t="s">
        <v>15171</v>
      </c>
      <c r="G3696" s="749" t="s">
        <v>15172</v>
      </c>
      <c r="H3696" s="749" t="s">
        <v>15173</v>
      </c>
      <c r="I3696" s="749" t="s">
        <v>52</v>
      </c>
      <c r="J3696" s="749" t="n">
        <v>230.37</v>
      </c>
    </row>
    <row collapsed="false" customFormat="false" customHeight="true" hidden="true" ht="12.75" outlineLevel="0" r="3697">
      <c r="A3697" s="749" t="s">
        <v>15174</v>
      </c>
      <c r="B3697" s="749" t="str">
        <f aca="false">C3697&amp;D3697&amp;E3697&amp;F3697&amp;G3697&amp;H3697</f>
        <v>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v>
      </c>
      <c r="C3697" s="749" t="s">
        <v>15170</v>
      </c>
      <c r="D3697" s="749" t="s">
        <v>15163</v>
      </c>
      <c r="E3697" s="749" t="s">
        <v>15164</v>
      </c>
      <c r="F3697" s="749" t="s">
        <v>15171</v>
      </c>
      <c r="G3697" s="749" t="s">
        <v>15172</v>
      </c>
      <c r="H3697" s="749" t="s">
        <v>15173</v>
      </c>
      <c r="I3697" s="749" t="s">
        <v>52</v>
      </c>
      <c r="J3697" s="749" t="n">
        <v>210.65</v>
      </c>
    </row>
    <row collapsed="false" customFormat="false" customHeight="true" hidden="true" ht="12.75" outlineLevel="0" r="3698">
      <c r="A3698" s="749" t="s">
        <v>15175</v>
      </c>
      <c r="B3698" s="749" t="str">
        <f aca="false">C3698&amp;D3698&amp;E3698&amp;F3698&amp;G3698&amp;H3698</f>
        <v>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 ESTRONCAS 2 VEZES</v>
      </c>
      <c r="C3698" s="749" t="s">
        <v>15162</v>
      </c>
      <c r="D3698" s="749" t="s">
        <v>15163</v>
      </c>
      <c r="E3698" s="749" t="s">
        <v>15176</v>
      </c>
      <c r="F3698" s="749" t="s">
        <v>15165</v>
      </c>
      <c r="G3698" s="749" t="s">
        <v>15166</v>
      </c>
      <c r="H3698" s="749" t="s">
        <v>15167</v>
      </c>
      <c r="I3698" s="749" t="s">
        <v>52</v>
      </c>
      <c r="J3698" s="749" t="n">
        <v>190.02</v>
      </c>
    </row>
    <row collapsed="false" customFormat="false" customHeight="true" hidden="true" ht="12.75" outlineLevel="0" r="3699">
      <c r="A3699" s="749" t="s">
        <v>15177</v>
      </c>
      <c r="B3699" s="749" t="str">
        <f aca="false">C3699&amp;D3699&amp;E3699&amp;F3699&amp;G3699&amp;H3699</f>
        <v>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 ESTRONCAS 2 VEZES</v>
      </c>
      <c r="C3699" s="749" t="s">
        <v>15162</v>
      </c>
      <c r="D3699" s="749" t="s">
        <v>15163</v>
      </c>
      <c r="E3699" s="749" t="s">
        <v>15176</v>
      </c>
      <c r="F3699" s="749" t="s">
        <v>15165</v>
      </c>
      <c r="G3699" s="749" t="s">
        <v>15166</v>
      </c>
      <c r="H3699" s="749" t="s">
        <v>15167</v>
      </c>
      <c r="I3699" s="749" t="s">
        <v>52</v>
      </c>
      <c r="J3699" s="749" t="n">
        <v>172.83</v>
      </c>
    </row>
    <row collapsed="false" customFormat="false" customHeight="true" hidden="true" ht="12.75" outlineLevel="0" r="3700">
      <c r="A3700" s="749" t="s">
        <v>15178</v>
      </c>
      <c r="B3700" s="749" t="str">
        <f aca="false">C3700&amp;D3700&amp;E3700&amp;F3700&amp;G3700&amp;H3700</f>
        <v>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 ESTRONCAS 2 VEZES</v>
      </c>
      <c r="C3700" s="749" t="s">
        <v>15162</v>
      </c>
      <c r="D3700" s="749" t="s">
        <v>15163</v>
      </c>
      <c r="E3700" s="749" t="s">
        <v>15176</v>
      </c>
      <c r="F3700" s="749" t="s">
        <v>15165</v>
      </c>
      <c r="G3700" s="749" t="s">
        <v>15179</v>
      </c>
      <c r="H3700" s="749" t="s">
        <v>15167</v>
      </c>
      <c r="I3700" s="749" t="s">
        <v>52</v>
      </c>
      <c r="J3700" s="749" t="n">
        <v>229.93</v>
      </c>
    </row>
    <row collapsed="false" customFormat="false" customHeight="true" hidden="true" ht="12.75" outlineLevel="0" r="3701">
      <c r="A3701" s="749" t="s">
        <v>15180</v>
      </c>
      <c r="B3701" s="749" t="str">
        <f aca="false">C3701&amp;D3701&amp;E3701&amp;F3701&amp;G3701&amp;H3701</f>
        <v>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 ESTRONCAS 2 VEZES</v>
      </c>
      <c r="C3701" s="749" t="s">
        <v>15162</v>
      </c>
      <c r="D3701" s="749" t="s">
        <v>15163</v>
      </c>
      <c r="E3701" s="749" t="s">
        <v>15176</v>
      </c>
      <c r="F3701" s="749" t="s">
        <v>15165</v>
      </c>
      <c r="G3701" s="749" t="s">
        <v>15179</v>
      </c>
      <c r="H3701" s="749" t="s">
        <v>15167</v>
      </c>
      <c r="I3701" s="749" t="s">
        <v>52</v>
      </c>
      <c r="J3701" s="749" t="n">
        <v>209.48</v>
      </c>
    </row>
    <row collapsed="false" customFormat="false" customHeight="true" hidden="true" ht="12.75" outlineLevel="0" r="3702">
      <c r="A3702" s="749" t="s">
        <v>15181</v>
      </c>
      <c r="B3702" s="749" t="str">
        <f aca="false">C3702&amp;D3702&amp;E3702&amp;F3702&amp;G3702&amp;H3702</f>
        <v>ENSECADEIRA DE ESTACAS-PRANCHAS PECAS DE MADEIRA 3"X9",ENCAIXE,CAIXAS ATE 4,00M VAO,MEDIDA SUPERFICIE UTIL COBRINDO PAREDE CAIXA,ATE 3,00M DE PROFUNDIDADE,CRAVACAO EXECUTADA MANUALMENTE S/FICHA E EXTRACAO C/"TIRFOR"OU MACACO.FORN.,EXECUCAO E RETIRADA DOS MATERIAIS.ESTACAS USADAS 4 VEZES,GUIAS 3 VEZES E ESTRONCAS 3 VEZES</v>
      </c>
      <c r="C3702" s="749" t="s">
        <v>15162</v>
      </c>
      <c r="D3702" s="749" t="s">
        <v>15182</v>
      </c>
      <c r="E3702" s="749" t="s">
        <v>15183</v>
      </c>
      <c r="F3702" s="749" t="s">
        <v>15184</v>
      </c>
      <c r="G3702" s="749" t="s">
        <v>15185</v>
      </c>
      <c r="H3702" s="749" t="s">
        <v>15186</v>
      </c>
      <c r="I3702" s="749" t="s">
        <v>52</v>
      </c>
      <c r="J3702" s="749" t="n">
        <v>123.49</v>
      </c>
    </row>
    <row collapsed="false" customFormat="false" customHeight="true" hidden="true" ht="12.75" outlineLevel="0" r="3703">
      <c r="A3703" s="749" t="s">
        <v>15187</v>
      </c>
      <c r="B3703" s="749" t="str">
        <f aca="false">C3703&amp;D3703&amp;E3703&amp;F3703&amp;G3703&amp;H3703</f>
        <v>ENSECADEIRA DE ESTACAS-PRANCHAS PECAS DE MADEIRA 3"X9",ENCAIXE,CAIXAS ATE 4,00M VAO,MEDIDA SUPERFICIE UTIL COBRINDO PAREDE CAIXA,ATE 3,00M DE PROFUNDIDADE,CRAVACAO EXECUTADA MANUALMENTE S/FICHA E EXTRACAO C/"TIRFOR"OU MACACO.FORN.,EXECUCAO E RETIRADA DOS MATERIAIS.ESTACAS USADAS 4 VEZES,GUIAS 3 VEZES E ESTRONCAS 3 VEZES</v>
      </c>
      <c r="C3703" s="749" t="s">
        <v>15162</v>
      </c>
      <c r="D3703" s="749" t="s">
        <v>15182</v>
      </c>
      <c r="E3703" s="749" t="s">
        <v>15183</v>
      </c>
      <c r="F3703" s="749" t="s">
        <v>15184</v>
      </c>
      <c r="G3703" s="749" t="s">
        <v>15185</v>
      </c>
      <c r="H3703" s="749" t="s">
        <v>15186</v>
      </c>
      <c r="I3703" s="749" t="s">
        <v>52</v>
      </c>
      <c r="J3703" s="749" t="n">
        <v>110.04</v>
      </c>
    </row>
    <row collapsed="false" customFormat="false" customHeight="true" hidden="true" ht="12.75" outlineLevel="0" r="3704">
      <c r="A3704" s="749" t="s">
        <v>15188</v>
      </c>
      <c r="B3704" s="749" t="str">
        <f aca="false">C3704&amp;D3704&amp;E3704&amp;F3704&amp;G3704&amp;H3704</f>
        <v>ENSECADEIRA DE ESTACAS-PRANCHAS PECAS DE MADEIRA 3"X9",ENCAIXE,CAIXAS ATE 4,00M VAO,MEDIDA SUPERFICIE UTIL COBRINDO PAREDE CAIXA,ATE 4,50M DE PROFUNDIDADE,CRAVACAO EXECUTADA MANUALMENTE S/FICHA E EXTRACAO C/"TIRFOR" OU MACACO.FORN.,EXECUCAO E RETIRADA DOS MATERIAIS.ESTACAS USADAS 4 VEZES,GUIAS 3 VEZES E ESTRONCAS 3 VEZES</v>
      </c>
      <c r="C3704" s="749" t="s">
        <v>15162</v>
      </c>
      <c r="D3704" s="749" t="s">
        <v>15182</v>
      </c>
      <c r="E3704" s="749" t="s">
        <v>15189</v>
      </c>
      <c r="F3704" s="749" t="s">
        <v>15190</v>
      </c>
      <c r="G3704" s="749" t="s">
        <v>15185</v>
      </c>
      <c r="H3704" s="749" t="s">
        <v>15186</v>
      </c>
      <c r="I3704" s="749" t="s">
        <v>52</v>
      </c>
      <c r="J3704" s="749" t="n">
        <v>125.95</v>
      </c>
    </row>
    <row collapsed="false" customFormat="false" customHeight="true" hidden="true" ht="12.75" outlineLevel="0" r="3705">
      <c r="A3705" s="749" t="s">
        <v>15191</v>
      </c>
      <c r="B3705" s="749" t="str">
        <f aca="false">C3705&amp;D3705&amp;E3705&amp;F3705&amp;G3705&amp;H3705</f>
        <v>ENSECADEIRA DE ESTACAS-PRANCHAS PECAS DE MADEIRA 3"X9",ENCAIXE,CAIXAS ATE 4,00M VAO,MEDIDA SUPERFICIE UTIL COBRINDO PAREDE CAIXA,ATE 4,50M DE PROFUNDIDADE,CRAVACAO EXECUTADA MANUALMENTE S/FICHA E EXTRACAO C/"TIRFOR" OU MACACO.FORN.,EXECUCAO E RETIRADA DOS MATERIAIS.ESTACAS USADAS 4 VEZES,GUIAS 3 VEZES E ESTRONCAS 3 VEZES</v>
      </c>
      <c r="C3705" s="749" t="s">
        <v>15162</v>
      </c>
      <c r="D3705" s="749" t="s">
        <v>15182</v>
      </c>
      <c r="E3705" s="749" t="s">
        <v>15189</v>
      </c>
      <c r="F3705" s="749" t="s">
        <v>15190</v>
      </c>
      <c r="G3705" s="749" t="s">
        <v>15185</v>
      </c>
      <c r="H3705" s="749" t="s">
        <v>15186</v>
      </c>
      <c r="I3705" s="749" t="s">
        <v>52</v>
      </c>
      <c r="J3705" s="749" t="n">
        <v>112.01</v>
      </c>
    </row>
    <row collapsed="false" customFormat="false" customHeight="true" hidden="true" ht="12.75" outlineLevel="0" r="3706">
      <c r="A3706" s="749" t="s">
        <v>15192</v>
      </c>
      <c r="B3706" s="749" t="str">
        <f aca="false">C3706&amp;D3706&amp;E3706&amp;F3706&amp;G3706&amp;H3706</f>
        <v>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 ESTRONCAS 2 VEZES</v>
      </c>
      <c r="C3706" s="749" t="s">
        <v>15193</v>
      </c>
      <c r="D3706" s="749" t="s">
        <v>15194</v>
      </c>
      <c r="E3706" s="749" t="s">
        <v>15195</v>
      </c>
      <c r="F3706" s="749" t="s">
        <v>15196</v>
      </c>
      <c r="G3706" s="749" t="s">
        <v>15166</v>
      </c>
      <c r="H3706" s="749" t="s">
        <v>15167</v>
      </c>
      <c r="I3706" s="749" t="s">
        <v>52</v>
      </c>
      <c r="J3706" s="749" t="n">
        <v>153.57</v>
      </c>
    </row>
    <row collapsed="false" customFormat="false" customHeight="true" hidden="true" ht="12.75" outlineLevel="0" r="3707">
      <c r="A3707" s="749" t="s">
        <v>15197</v>
      </c>
      <c r="B3707" s="749" t="str">
        <f aca="false">C3707&amp;D3707&amp;E3707&amp;F3707&amp;G3707&amp;H3707</f>
        <v>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 ESTRONCAS 2 VEZES</v>
      </c>
      <c r="C3707" s="749" t="s">
        <v>15193</v>
      </c>
      <c r="D3707" s="749" t="s">
        <v>15194</v>
      </c>
      <c r="E3707" s="749" t="s">
        <v>15195</v>
      </c>
      <c r="F3707" s="749" t="s">
        <v>15196</v>
      </c>
      <c r="G3707" s="749" t="s">
        <v>15166</v>
      </c>
      <c r="H3707" s="749" t="s">
        <v>15167</v>
      </c>
      <c r="I3707" s="749" t="s">
        <v>52</v>
      </c>
      <c r="J3707" s="749" t="n">
        <v>139.9</v>
      </c>
    </row>
    <row collapsed="false" customFormat="false" customHeight="true" hidden="true" ht="12.75" outlineLevel="0" r="3708">
      <c r="A3708" s="749" t="s">
        <v>15198</v>
      </c>
      <c r="B3708" s="749" t="str">
        <f aca="false">C3708&amp;D3708&amp;E3708&amp;F3708&amp;G3708&amp;H3708</f>
        <v>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 E ESTRONCAS 2 VEZES</v>
      </c>
      <c r="C3708" s="749" t="s">
        <v>15193</v>
      </c>
      <c r="D3708" s="749" t="s">
        <v>15194</v>
      </c>
      <c r="E3708" s="749" t="s">
        <v>15195</v>
      </c>
      <c r="F3708" s="749" t="s">
        <v>15196</v>
      </c>
      <c r="G3708" s="749" t="s">
        <v>15179</v>
      </c>
      <c r="H3708" s="749" t="s">
        <v>15199</v>
      </c>
      <c r="I3708" s="749" t="s">
        <v>52</v>
      </c>
      <c r="J3708" s="749" t="n">
        <v>191.97</v>
      </c>
    </row>
    <row collapsed="false" customFormat="false" customHeight="true" hidden="true" ht="12.75" outlineLevel="0" r="3709">
      <c r="A3709" s="749" t="s">
        <v>15200</v>
      </c>
      <c r="B3709" s="749" t="str">
        <f aca="false">C3709&amp;D3709&amp;E3709&amp;F3709&amp;G3709&amp;H3709</f>
        <v>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 E ESTRONCAS 2 VEZES</v>
      </c>
      <c r="C3709" s="749" t="s">
        <v>15193</v>
      </c>
      <c r="D3709" s="749" t="s">
        <v>15194</v>
      </c>
      <c r="E3709" s="749" t="s">
        <v>15195</v>
      </c>
      <c r="F3709" s="749" t="s">
        <v>15196</v>
      </c>
      <c r="G3709" s="749" t="s">
        <v>15179</v>
      </c>
      <c r="H3709" s="749" t="s">
        <v>15199</v>
      </c>
      <c r="I3709" s="749" t="s">
        <v>52</v>
      </c>
      <c r="J3709" s="749" t="n">
        <v>174.87</v>
      </c>
    </row>
    <row collapsed="false" customFormat="false" customHeight="true" hidden="true" ht="12.75" outlineLevel="0" r="3710">
      <c r="A3710" s="749" t="s">
        <v>15201</v>
      </c>
      <c r="B3710" s="749" t="str">
        <f aca="false">C3710&amp;D3710&amp;E3710&amp;F3710&amp;G3710&amp;H3710</f>
        <v>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 ESTRONCAS 2 VEZES</v>
      </c>
      <c r="C3710" s="749" t="s">
        <v>15193</v>
      </c>
      <c r="D3710" s="749" t="s">
        <v>15194</v>
      </c>
      <c r="E3710" s="749" t="s">
        <v>15202</v>
      </c>
      <c r="F3710" s="749" t="s">
        <v>15203</v>
      </c>
      <c r="G3710" s="749" t="s">
        <v>15166</v>
      </c>
      <c r="H3710" s="749" t="s">
        <v>15167</v>
      </c>
      <c r="I3710" s="749" t="s">
        <v>52</v>
      </c>
      <c r="J3710" s="749" t="n">
        <v>161.25</v>
      </c>
    </row>
    <row collapsed="false" customFormat="false" customHeight="true" hidden="true" ht="12.75" outlineLevel="0" r="3711">
      <c r="A3711" s="749" t="s">
        <v>15204</v>
      </c>
      <c r="B3711" s="749" t="str">
        <f aca="false">C3711&amp;D3711&amp;E3711&amp;F3711&amp;G3711&amp;H3711</f>
        <v>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 ESTRONCAS 2 VEZES</v>
      </c>
      <c r="C3711" s="749" t="s">
        <v>15193</v>
      </c>
      <c r="D3711" s="749" t="s">
        <v>15194</v>
      </c>
      <c r="E3711" s="749" t="s">
        <v>15202</v>
      </c>
      <c r="F3711" s="749" t="s">
        <v>15203</v>
      </c>
      <c r="G3711" s="749" t="s">
        <v>15166</v>
      </c>
      <c r="H3711" s="749" t="s">
        <v>15167</v>
      </c>
      <c r="I3711" s="749" t="s">
        <v>52</v>
      </c>
      <c r="J3711" s="749" t="n">
        <v>146.89</v>
      </c>
    </row>
    <row collapsed="false" customFormat="false" customHeight="true" hidden="true" ht="12.75" outlineLevel="0" r="3712">
      <c r="A3712" s="749" t="s">
        <v>15205</v>
      </c>
      <c r="B3712" s="749" t="str">
        <f aca="false">C3712&amp;D3712&amp;E3712&amp;F3712&amp;G3712&amp;H3712</f>
        <v>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 ESTRONCAS 2 VEZES</v>
      </c>
      <c r="C3712" s="749" t="s">
        <v>15193</v>
      </c>
      <c r="D3712" s="749" t="s">
        <v>15194</v>
      </c>
      <c r="E3712" s="749" t="s">
        <v>15202</v>
      </c>
      <c r="F3712" s="749" t="s">
        <v>15196</v>
      </c>
      <c r="G3712" s="749" t="s">
        <v>15179</v>
      </c>
      <c r="H3712" s="749" t="s">
        <v>15167</v>
      </c>
      <c r="I3712" s="749" t="s">
        <v>52</v>
      </c>
      <c r="J3712" s="749" t="n">
        <v>207.32</v>
      </c>
    </row>
    <row collapsed="false" customFormat="false" customHeight="true" hidden="true" ht="12.75" outlineLevel="0" r="3713">
      <c r="A3713" s="749" t="s">
        <v>15206</v>
      </c>
      <c r="B3713" s="749" t="str">
        <f aca="false">C3713&amp;D3713&amp;E3713&amp;F3713&amp;G3713&amp;H3713</f>
        <v>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 ESTRONCAS 2 VEZES</v>
      </c>
      <c r="C3713" s="749" t="s">
        <v>15193</v>
      </c>
      <c r="D3713" s="749" t="s">
        <v>15194</v>
      </c>
      <c r="E3713" s="749" t="s">
        <v>15202</v>
      </c>
      <c r="F3713" s="749" t="s">
        <v>15196</v>
      </c>
      <c r="G3713" s="749" t="s">
        <v>15179</v>
      </c>
      <c r="H3713" s="749" t="s">
        <v>15167</v>
      </c>
      <c r="I3713" s="749" t="s">
        <v>52</v>
      </c>
      <c r="J3713" s="749" t="n">
        <v>188.86</v>
      </c>
    </row>
    <row collapsed="false" customFormat="false" customHeight="true" hidden="true" ht="12.75" outlineLevel="0" r="3714">
      <c r="A3714" s="749" t="s">
        <v>15207</v>
      </c>
      <c r="B3714" s="749" t="str">
        <f aca="false">C3714&amp;D3714&amp;E3714&amp;F3714&amp;G3714&amp;H3714</f>
        <v>ENSECADEIRA SIMPLES(ESCORAMENTO FECHADO)ESTACAS-PRANCHAS PECAS MADEIRA 3"X9",S/ENCAIXE,CAIXAS ATE 4,00M VAO,MEDIDA SUPERFICIE UTIL COBRINDO PAREDE CAIXA,ATE 3,00M PROFUND.,CRAVACAO EXEC.MANUALMENTE S/FICHA E EXTRACAO C/"TIRFOR"OU MACACO.FORN.,EXECUCAO E RETIRADA DOS MAT.ESTACAS USADAS 4 VEZES,GUIASE ESTRONCAS 3 VEZES</v>
      </c>
      <c r="C3714" s="749" t="s">
        <v>15193</v>
      </c>
      <c r="D3714" s="749" t="s">
        <v>15208</v>
      </c>
      <c r="E3714" s="749" t="s">
        <v>15209</v>
      </c>
      <c r="F3714" s="749" t="s">
        <v>15210</v>
      </c>
      <c r="G3714" s="749" t="s">
        <v>15211</v>
      </c>
      <c r="H3714" s="749" t="s">
        <v>15212</v>
      </c>
      <c r="I3714" s="749" t="s">
        <v>52</v>
      </c>
      <c r="J3714" s="749" t="n">
        <v>103.23</v>
      </c>
    </row>
    <row collapsed="false" customFormat="false" customHeight="true" hidden="true" ht="12.75" outlineLevel="0" r="3715">
      <c r="A3715" s="749" t="s">
        <v>15213</v>
      </c>
      <c r="B3715" s="749" t="str">
        <f aca="false">C3715&amp;D3715&amp;E3715&amp;F3715&amp;G3715&amp;H3715</f>
        <v>ENSECADEIRA SIMPLES(ESCORAMENTO FECHADO)ESTACAS-PRANCHAS PECAS MADEIRA 3"X9",S/ENCAIXE,CAIXAS ATE 4,00M VAO,MEDIDA SUPERFICIE UTIL COBRINDO PAREDE CAIXA,ATE 3,00M PROFUND.,CRAVACAO EXEC.MANUALMENTE S/FICHA E EXTRACAO C/"TIRFOR"OU MACACO.FORN.,EXECUCAO E RETIRADA DOS MAT.ESTACAS USADAS 4 VEZES,GUIASE ESTRONCAS 3 VEZES</v>
      </c>
      <c r="C3715" s="749" t="s">
        <v>15193</v>
      </c>
      <c r="D3715" s="749" t="s">
        <v>15208</v>
      </c>
      <c r="E3715" s="749" t="s">
        <v>15209</v>
      </c>
      <c r="F3715" s="749" t="s">
        <v>15210</v>
      </c>
      <c r="G3715" s="749" t="s">
        <v>15211</v>
      </c>
      <c r="H3715" s="749" t="s">
        <v>15212</v>
      </c>
      <c r="I3715" s="749" t="s">
        <v>52</v>
      </c>
      <c r="J3715" s="749" t="n">
        <v>92.02</v>
      </c>
    </row>
    <row collapsed="false" customFormat="false" customHeight="true" hidden="true" ht="12.75" outlineLevel="0" r="3716">
      <c r="A3716" s="749" t="s">
        <v>15214</v>
      </c>
      <c r="B3716" s="749" t="str">
        <f aca="false">C3716&amp;D3716&amp;E3716&amp;F3716&amp;G3716&amp;H3716</f>
        <v>ENSECADEIRA SIMPLES(ESCORAMENTO FECHADO)ESTACAS-PRANCHAS PECAS MADEIRA 3"X9",S/ENCAIXE,CAIXAS ATE 4,00M VAO,MEDIDA SUPERFICIE UTIL COBRINDO PAREDE CAIXA,ATE 4,50M PROFUND.,CRAVACAO EXEC.MANUALMENTE S/FICHA E EXTRACAO C/"TIRFOR"OU MACACO.FORN.,EXECUCAO E RETIRADA DOS MAT.ESTACAS USADAS 4 VEZES,GUIASE ESTRONCAS 3 VEZES</v>
      </c>
      <c r="C3716" s="749" t="s">
        <v>15193</v>
      </c>
      <c r="D3716" s="749" t="s">
        <v>15208</v>
      </c>
      <c r="E3716" s="749" t="s">
        <v>15215</v>
      </c>
      <c r="F3716" s="749" t="s">
        <v>15210</v>
      </c>
      <c r="G3716" s="749" t="s">
        <v>15211</v>
      </c>
      <c r="H3716" s="749" t="s">
        <v>15212</v>
      </c>
      <c r="I3716" s="749" t="s">
        <v>52</v>
      </c>
      <c r="J3716" s="749" t="n">
        <v>105.42</v>
      </c>
    </row>
    <row collapsed="false" customFormat="false" customHeight="true" hidden="true" ht="12.75" outlineLevel="0" r="3717">
      <c r="A3717" s="749" t="s">
        <v>15216</v>
      </c>
      <c r="B3717" s="749" t="str">
        <f aca="false">C3717&amp;D3717&amp;E3717&amp;F3717&amp;G3717&amp;H3717</f>
        <v>ENSECADEIRA SIMPLES(ESCORAMENTO FECHADO)ESTACAS-PRANCHAS PECAS MADEIRA 3"X9",S/ENCAIXE,CAIXAS ATE 4,00M VAO,MEDIDA SUPERFICIE UTIL COBRINDO PAREDE CAIXA,ATE 4,50M PROFUND.,CRAVACAO EXEC.MANUALMENTE S/FICHA E EXTRACAO C/"TIRFOR"OU MACACO.FORN.,EXECUCAO E RETIRADA DOS MAT.ESTACAS USADAS 4 VEZES,GUIASE ESTRONCAS 3 VEZES</v>
      </c>
      <c r="C3717" s="749" t="s">
        <v>15193</v>
      </c>
      <c r="D3717" s="749" t="s">
        <v>15208</v>
      </c>
      <c r="E3717" s="749" t="s">
        <v>15215</v>
      </c>
      <c r="F3717" s="749" t="s">
        <v>15210</v>
      </c>
      <c r="G3717" s="749" t="s">
        <v>15211</v>
      </c>
      <c r="H3717" s="749" t="s">
        <v>15212</v>
      </c>
      <c r="I3717" s="749" t="s">
        <v>52</v>
      </c>
      <c r="J3717" s="749" t="n">
        <v>93.82</v>
      </c>
    </row>
    <row collapsed="false" customFormat="false" customHeight="true" hidden="true" ht="12.75" outlineLevel="0" r="3718">
      <c r="A3718" s="749" t="s">
        <v>15217</v>
      </c>
      <c r="B3718" s="749" t="str">
        <f aca="false">C3718&amp;D3718&amp;E3718&amp;F3718&amp;G3718&amp;H3718</f>
        <v>ENSECADEIRA SIMPLES(ESCORAMENTO FECHADO)DE ESTACAS-PRANCHASDE MADEIRA DE 3ª DE 3"X9",SERRADO,SEM ENCAIXE,EM VALAS ATE 3,00M DE LARGURA E ATE 3,00M DE PROFUNDIDADE,SENDO A CRAVACAO MANUAL E SEM FICHA E A EXTRACAO COM PA CARREGADEIRA.ESTACAS,LONGARINAS E ESTRONCAS USADAS 3 VEZES</v>
      </c>
      <c r="C3718" s="749" t="s">
        <v>15218</v>
      </c>
      <c r="D3718" s="749" t="s">
        <v>15219</v>
      </c>
      <c r="E3718" s="749" t="s">
        <v>15220</v>
      </c>
      <c r="F3718" s="749" t="s">
        <v>15221</v>
      </c>
      <c r="G3718" s="749" t="s">
        <v>15222</v>
      </c>
      <c r="I3718" s="749" t="s">
        <v>52</v>
      </c>
      <c r="J3718" s="749" t="n">
        <v>121.23</v>
      </c>
    </row>
    <row collapsed="false" customFormat="false" customHeight="true" hidden="true" ht="12.75" outlineLevel="0" r="3719">
      <c r="A3719" s="749" t="s">
        <v>15223</v>
      </c>
      <c r="B3719" s="749" t="str">
        <f aca="false">C3719&amp;D3719&amp;E3719&amp;F3719&amp;G3719&amp;H3719</f>
        <v>ENSECADEIRA SIMPLES(ESCORAMENTO FECHADO)DE ESTACAS-PRANCHASDE MADEIRA DE 3ª DE 3"X9",SERRADO,SEM ENCAIXE,EM VALAS ATE 3,00M DE LARGURA E ATE 3,00M DE PROFUNDIDADE,SENDO A CRAVACAO MANUAL E SEM FICHA E A EXTRACAO COM PA CARREGADEIRA.ESTACAS,LONGARINAS E ESTRONCAS USADAS 3 VEZES</v>
      </c>
      <c r="C3719" s="749" t="s">
        <v>15218</v>
      </c>
      <c r="D3719" s="749" t="s">
        <v>15219</v>
      </c>
      <c r="E3719" s="749" t="s">
        <v>15220</v>
      </c>
      <c r="F3719" s="749" t="s">
        <v>15221</v>
      </c>
      <c r="G3719" s="749" t="s">
        <v>15222</v>
      </c>
      <c r="I3719" s="749" t="s">
        <v>52</v>
      </c>
      <c r="J3719" s="749" t="n">
        <v>109.03</v>
      </c>
    </row>
    <row collapsed="false" customFormat="false" customHeight="true" hidden="true" ht="12.75" outlineLevel="0" r="3720">
      <c r="A3720" s="749" t="s">
        <v>15224</v>
      </c>
      <c r="B3720" s="749" t="str">
        <f aca="false">C3720&amp;D3720&amp;E3720&amp;F3720&amp;G3720&amp;H3720</f>
        <v>ENSECADEIRA SIMPLES(ESCORAMENTO FECHADO)DE ESTACAS-PRANCHASDE MADEIRA DE 3ª DE 3"X9",SERRADO,SEM ENCAIXE,EM VALAS DE ATE 3,00M DE LARGURA E ATE 3,00M DE PROFUNDIDADE,SENDO A CRAVACAO MANUAL E SEM FICHA E A EXTRACAO COM PA CARREGADEIRA.ESTACAS,LONGARINAS E ESTRONCAS USADAS 2 VEZES</v>
      </c>
      <c r="C3720" s="749" t="s">
        <v>15218</v>
      </c>
      <c r="D3720" s="749" t="s">
        <v>15225</v>
      </c>
      <c r="E3720" s="749" t="s">
        <v>15226</v>
      </c>
      <c r="F3720" s="749" t="s">
        <v>15227</v>
      </c>
      <c r="G3720" s="749" t="s">
        <v>15228</v>
      </c>
      <c r="I3720" s="749" t="s">
        <v>52</v>
      </c>
      <c r="J3720" s="749" t="n">
        <v>132.72</v>
      </c>
    </row>
    <row collapsed="false" customFormat="false" customHeight="true" hidden="true" ht="12.75" outlineLevel="0" r="3721">
      <c r="A3721" s="749" t="s">
        <v>15229</v>
      </c>
      <c r="B3721" s="749" t="str">
        <f aca="false">C3721&amp;D3721&amp;E3721&amp;F3721&amp;G3721&amp;H3721</f>
        <v>ENSECADEIRA SIMPLES(ESCORAMENTO FECHADO)DE ESTACAS-PRANCHASDE MADEIRA DE 3ª DE 3"X9",SERRADO,SEM ENCAIXE,EM VALAS DE ATE 3,00M DE LARGURA E ATE 3,00M DE PROFUNDIDADE,SENDO A CRAVACAO MANUAL E SEM FICHA E A EXTRACAO COM PA CARREGADEIRA.ESTACAS,LONGARINAS E ESTRONCAS USADAS 2 VEZES</v>
      </c>
      <c r="C3721" s="749" t="s">
        <v>15218</v>
      </c>
      <c r="D3721" s="749" t="s">
        <v>15225</v>
      </c>
      <c r="E3721" s="749" t="s">
        <v>15226</v>
      </c>
      <c r="F3721" s="749" t="s">
        <v>15227</v>
      </c>
      <c r="G3721" s="749" t="s">
        <v>15228</v>
      </c>
      <c r="I3721" s="749" t="s">
        <v>52</v>
      </c>
      <c r="J3721" s="749" t="n">
        <v>120.52</v>
      </c>
    </row>
    <row collapsed="false" customFormat="false" customHeight="true" hidden="true" ht="63.75" outlineLevel="0" r="3722">
      <c r="A3722" s="749" t="s">
        <v>15230</v>
      </c>
      <c r="B3722" s="758" t="str">
        <f aca="false">C3722&amp;D3722&amp;E3722&amp;F3722&amp;G3722&amp;H3722</f>
        <v>PRANCHADA HORIZONTAL EM ESCORAMENTO FECHADO DE MESMA DENOMINACAO,ATE 8,00M DE PROFUNDIDADE,APOIADA EM PERFIS,EXCLUSIVE ESTES.PRANCHAS EM PECAS DE MADEIRA DE 3ª DE 3"X12",NO COMPRIMENTO MAXIMO DE 2,50M,CALCADAS COM MADEIRA DE 3ª,APROVEITADAS 4,5 VEZES,INCLUSIVE FORNECIMENTO,COLOCACAO,RETIRADA E TRANSPORTE INTERNO COM CAMINHAO BASCULANTE</v>
      </c>
      <c r="C3722" s="749" t="s">
        <v>15231</v>
      </c>
      <c r="D3722" s="749" t="s">
        <v>15232</v>
      </c>
      <c r="E3722" s="749" t="s">
        <v>15233</v>
      </c>
      <c r="F3722" s="749" t="s">
        <v>15234</v>
      </c>
      <c r="G3722" s="749" t="s">
        <v>15235</v>
      </c>
      <c r="H3722" s="749" t="s">
        <v>15236</v>
      </c>
      <c r="I3722" s="749" t="s">
        <v>52</v>
      </c>
      <c r="J3722" s="749" t="n">
        <v>168.9</v>
      </c>
    </row>
    <row collapsed="false" customFormat="false" customHeight="true" hidden="true" ht="63.75" outlineLevel="0" r="3723">
      <c r="A3723" s="749" t="s">
        <v>15237</v>
      </c>
      <c r="B3723" s="758" t="str">
        <f aca="false">C3723&amp;D3723&amp;E3723&amp;F3723&amp;G3723&amp;H3723</f>
        <v>PRANCHADA HORIZONTAL EM ESCORAMENTO FECHADO DE MESMA DENOMINACAO,ATE 8,00M DE PROFUNDIDADE,APOIADA EM PERFIS,EXCLUSIVE ESTES.PRANCHAS EM PECAS DE MADEIRA DE 3ª DE 3"X12",NO COMPRIMENTO MAXIMO DE 2,50M,CALCADAS COM MADEIRA DE 3ª,APROVEITADAS 4,5 VEZES,INCLUSIVE FORNECIMENTO,COLOCACAO,RETIRADA E TRANSPORTE INTERNO COM CAMINHAO BASCULANTE</v>
      </c>
      <c r="C3723" s="749" t="s">
        <v>15231</v>
      </c>
      <c r="D3723" s="749" t="s">
        <v>15232</v>
      </c>
      <c r="E3723" s="749" t="s">
        <v>15233</v>
      </c>
      <c r="F3723" s="749" t="s">
        <v>15234</v>
      </c>
      <c r="G3723" s="749" t="s">
        <v>15235</v>
      </c>
      <c r="H3723" s="749" t="s">
        <v>15236</v>
      </c>
      <c r="I3723" s="749" t="s">
        <v>52</v>
      </c>
      <c r="J3723" s="749" t="n">
        <v>156.79</v>
      </c>
    </row>
    <row collapsed="false" customFormat="false" customHeight="true" hidden="true" ht="12.75" outlineLevel="0" r="3724">
      <c r="A3724" s="749" t="s">
        <v>15238</v>
      </c>
      <c r="B3724" s="749" t="str">
        <f aca="false">C3724&amp;D3724&amp;E3724&amp;F3724&amp;G3724&amp;H3724</f>
        <v>PRANCHADA HORIZONTAL EM ESCORAMENTO FECHADO DE MESMA DENOMINACAO,ATE 6,00M DE PROFUNDIDADE,APOIADA EM PERFIS,EXCLUSIVE ESTES.PRANCHAS EM PECAS DE MADEIRA DE 3ª DE 3"X9",NO COMPRIMENTO MAXIMO DE 2,00M,CALCADAS COM MESMO MATERIAL,APROVEITADAS 3 VEZES,INCLUSIVE FORNECIMENTO,COLOCACAO,RETIRADA E TRASNPORTE INTERNO COM CAMINHAO BASCULANTE</v>
      </c>
      <c r="C3724" s="749" t="s">
        <v>15231</v>
      </c>
      <c r="D3724" s="749" t="s">
        <v>15239</v>
      </c>
      <c r="E3724" s="749" t="s">
        <v>15240</v>
      </c>
      <c r="F3724" s="749" t="s">
        <v>15241</v>
      </c>
      <c r="G3724" s="749" t="s">
        <v>15242</v>
      </c>
      <c r="H3724" s="749" t="s">
        <v>15243</v>
      </c>
      <c r="I3724" s="749" t="s">
        <v>52</v>
      </c>
      <c r="J3724" s="749" t="n">
        <v>94.53</v>
      </c>
    </row>
    <row collapsed="false" customFormat="false" customHeight="true" hidden="true" ht="12.75" outlineLevel="0" r="3725">
      <c r="A3725" s="749" t="s">
        <v>15244</v>
      </c>
      <c r="B3725" s="749" t="str">
        <f aca="false">C3725&amp;D3725&amp;E3725&amp;F3725&amp;G3725&amp;H3725</f>
        <v>PRANCHADA HORIZONTAL EM ESCORAMENTO FECHADO DE MESMA DENOMINACAO,ATE 6,00M DE PROFUNDIDADE,APOIADA EM PERFIS,EXCLUSIVE ESTES.PRANCHAS EM PECAS DE MADEIRA DE 3ª DE 3"X9",NO COMPRIMENTO MAXIMO DE 2,00M,CALCADAS COM MESMO MATERIAL,APROVEITADAS 3 VEZES,INCLUSIVE FORNECIMENTO,COLOCACAO,RETIRADA E TRASNPORTE INTERNO COM CAMINHAO BASCULANTE</v>
      </c>
      <c r="C3725" s="749" t="s">
        <v>15231</v>
      </c>
      <c r="D3725" s="749" t="s">
        <v>15239</v>
      </c>
      <c r="E3725" s="749" t="s">
        <v>15240</v>
      </c>
      <c r="F3725" s="749" t="s">
        <v>15241</v>
      </c>
      <c r="G3725" s="749" t="s">
        <v>15242</v>
      </c>
      <c r="H3725" s="749" t="s">
        <v>15243</v>
      </c>
      <c r="I3725" s="749" t="s">
        <v>52</v>
      </c>
      <c r="J3725" s="749" t="n">
        <v>85.09</v>
      </c>
    </row>
    <row collapsed="false" customFormat="false" customHeight="true" hidden="true" ht="12.75" outlineLevel="0" r="3726">
      <c r="A3726" s="749" t="s">
        <v>15245</v>
      </c>
      <c r="B3726" s="749" t="str">
        <f aca="false">C3726&amp;D3726&amp;E3726&amp;F3726&amp;G3726&amp;H3726</f>
        <v>BARRAGEM PROVISORIA OU ENSECADEIRA,PARA DESVIOS DE PEQUENOSCURSOS D'AGUA COM SACOS DE AREIA</v>
      </c>
      <c r="C3726" s="749" t="s">
        <v>15246</v>
      </c>
      <c r="D3726" s="749" t="s">
        <v>15247</v>
      </c>
      <c r="I3726" s="749" t="s">
        <v>30</v>
      </c>
      <c r="J3726" s="749" t="n">
        <v>56.23</v>
      </c>
    </row>
    <row collapsed="false" customFormat="false" customHeight="true" hidden="true" ht="12.75" outlineLevel="0" r="3727">
      <c r="A3727" s="749" t="s">
        <v>15248</v>
      </c>
      <c r="B3727" s="749" t="str">
        <f aca="false">C3727&amp;D3727&amp;E3727&amp;F3727&amp;G3727&amp;H3727</f>
        <v>BARRAGEM PROVISORIA OU ENSECADEIRA,PARA DESVIOS DE PEQUENOSCURSOS D'AGUA COM SACOS DE AREIA</v>
      </c>
      <c r="C3727" s="749" t="s">
        <v>15246</v>
      </c>
      <c r="D3727" s="749" t="s">
        <v>15247</v>
      </c>
      <c r="I3727" s="749" t="s">
        <v>30</v>
      </c>
      <c r="J3727" s="749" t="n">
        <v>50.27</v>
      </c>
    </row>
    <row collapsed="false" customFormat="false" customHeight="true" hidden="true" ht="12.75" outlineLevel="0" r="3728">
      <c r="A3728" s="749" t="s">
        <v>15249</v>
      </c>
      <c r="B3728" s="749" t="str">
        <f aca="false">C3728&amp;D3728&amp;E3728&amp;F3728&amp;G3728&amp;H3728</f>
        <v>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v>
      </c>
      <c r="C3728" s="749" t="s">
        <v>15250</v>
      </c>
      <c r="D3728" s="749" t="s">
        <v>15251</v>
      </c>
      <c r="E3728" s="749" t="s">
        <v>15252</v>
      </c>
      <c r="F3728" s="749" t="s">
        <v>15253</v>
      </c>
      <c r="G3728" s="749" t="s">
        <v>15254</v>
      </c>
      <c r="I3728" s="749" t="s">
        <v>52</v>
      </c>
      <c r="J3728" s="749" t="n">
        <v>34.01</v>
      </c>
    </row>
    <row collapsed="false" customFormat="false" customHeight="true" hidden="true" ht="12.75" outlineLevel="0" r="3729">
      <c r="A3729" s="749" t="s">
        <v>15255</v>
      </c>
      <c r="B3729" s="749" t="str">
        <f aca="false">C3729&amp;D3729&amp;E3729&amp;F3729&amp;G3729&amp;H3729</f>
        <v>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v>
      </c>
      <c r="C3729" s="749" t="s">
        <v>15250</v>
      </c>
      <c r="D3729" s="749" t="s">
        <v>15251</v>
      </c>
      <c r="E3729" s="749" t="s">
        <v>15252</v>
      </c>
      <c r="F3729" s="749" t="s">
        <v>15253</v>
      </c>
      <c r="G3729" s="749" t="s">
        <v>15254</v>
      </c>
      <c r="I3729" s="749" t="s">
        <v>52</v>
      </c>
      <c r="J3729" s="749" t="n">
        <v>33.35</v>
      </c>
    </row>
    <row collapsed="false" customFormat="false" customHeight="true" hidden="true" ht="12.75" outlineLevel="0" r="3730">
      <c r="A3730" s="749" t="s">
        <v>15256</v>
      </c>
      <c r="B3730" s="749" t="str">
        <f aca="false">C3730&amp;D3730&amp;E3730&amp;F3730&amp;G3730&amp;H3730</f>
        <v>CONSOLO DE PERFIL DE ACO,COM PESO ATE 10KG,PARA SUPORTES DEGUIA(VIGA,LONGARINA),EM TRABALHOS DE ESCORAMENTO E CONGENERES,SOLDADO EM ESTACA DO MESMO MATERIAL,INCLUSIVE FORNECIMENTO,COLOCACAO E RETIRADA,ADMITINDO-SE SUA UTILIZACAO 10 VEZES</v>
      </c>
      <c r="C3730" s="749" t="s">
        <v>15257</v>
      </c>
      <c r="D3730" s="749" t="s">
        <v>15258</v>
      </c>
      <c r="E3730" s="749" t="s">
        <v>15259</v>
      </c>
      <c r="F3730" s="749" t="s">
        <v>15260</v>
      </c>
      <c r="I3730" s="749" t="s">
        <v>30</v>
      </c>
      <c r="J3730" s="749" t="n">
        <v>92.57</v>
      </c>
    </row>
    <row collapsed="false" customFormat="false" customHeight="true" hidden="true" ht="12.75" outlineLevel="0" r="3731">
      <c r="A3731" s="749" t="s">
        <v>15261</v>
      </c>
      <c r="B3731" s="749" t="str">
        <f aca="false">C3731&amp;D3731&amp;E3731&amp;F3731&amp;G3731&amp;H3731</f>
        <v>CONSOLO DE PERFIL DE ACO,COM PESO ATE 10KG,PARA SUPORTES DEGUIA(VIGA,LONGARINA),EM TRABALHOS DE ESCORAMENTO E CONGENERES,SOLDADO EM ESTACA DO MESMO MATERIAL,INCLUSIVE FORNECIMENTO,COLOCACAO E RETIRADA,ADMITINDO-SE SUA UTILIZACAO 10 VEZES</v>
      </c>
      <c r="C3731" s="749" t="s">
        <v>15257</v>
      </c>
      <c r="D3731" s="749" t="s">
        <v>15258</v>
      </c>
      <c r="E3731" s="749" t="s">
        <v>15259</v>
      </c>
      <c r="F3731" s="749" t="s">
        <v>15260</v>
      </c>
      <c r="I3731" s="749" t="s">
        <v>30</v>
      </c>
      <c r="J3731" s="749" t="n">
        <v>85.31</v>
      </c>
    </row>
    <row collapsed="false" customFormat="false" customHeight="true" hidden="true" ht="12.75" outlineLevel="0" r="3732">
      <c r="A3732" s="749" t="s">
        <v>15262</v>
      </c>
      <c r="B3732" s="749" t="str">
        <f aca="false">C3732&amp;D3732&amp;E3732&amp;F3732&amp;G3732&amp;H3732</f>
        <v>GUIA(VIGA,LONGARINA) DE PERFIL DE ACO "I",DE 6",1ª ALMA,EM TRABALHOS DE ESCORAMENTO E CONGENERES,SOLDADA SOBRE CONSOLOSE ESTACAS,ESTAS INTERVALADAS DE 1,50 A 2,00M,INCLUSIVE FORNECIMENTO,COLOCACAO,RETIRADA E TRANSPORTE INTERNO COM TRATOR,ADMITINDO-SE SUA UTILIZACAO 7 VEZES</v>
      </c>
      <c r="C3732" s="749" t="s">
        <v>15263</v>
      </c>
      <c r="D3732" s="749" t="s">
        <v>15264</v>
      </c>
      <c r="E3732" s="749" t="s">
        <v>15265</v>
      </c>
      <c r="F3732" s="749" t="s">
        <v>15266</v>
      </c>
      <c r="G3732" s="749" t="s">
        <v>15267</v>
      </c>
      <c r="I3732" s="749" t="s">
        <v>236</v>
      </c>
      <c r="J3732" s="749" t="n">
        <v>49.57</v>
      </c>
    </row>
    <row collapsed="false" customFormat="false" customHeight="true" hidden="true" ht="12.75" outlineLevel="0" r="3733">
      <c r="A3733" s="749" t="s">
        <v>15268</v>
      </c>
      <c r="B3733" s="749" t="str">
        <f aca="false">C3733&amp;D3733&amp;E3733&amp;F3733&amp;G3733&amp;H3733</f>
        <v>GUIA(VIGA,LONGARINA) DE PERFIL DE ACO "I",DE 6",1ª ALMA,EM TRABALHOS DE ESCORAMENTO E CONGENERES,SOLDADA SOBRE CONSOLOSE ESTACAS,ESTAS INTERVALADAS DE 1,50 A 2,00M,INCLUSIVE FORNECIMENTO,COLOCACAO,RETIRADA E TRANSPORTE INTERNO COM TRATOR,ADMITINDO-SE SUA UTILIZACAO 7 VEZES</v>
      </c>
      <c r="C3733" s="749" t="s">
        <v>15263</v>
      </c>
      <c r="D3733" s="749" t="s">
        <v>15264</v>
      </c>
      <c r="E3733" s="749" t="s">
        <v>15265</v>
      </c>
      <c r="F3733" s="749" t="s">
        <v>15266</v>
      </c>
      <c r="G3733" s="749" t="s">
        <v>15267</v>
      </c>
      <c r="I3733" s="749" t="s">
        <v>236</v>
      </c>
      <c r="J3733" s="749" t="n">
        <v>47.85</v>
      </c>
    </row>
    <row collapsed="false" customFormat="false" customHeight="true" hidden="true" ht="12.75" outlineLevel="0" r="3734">
      <c r="A3734" s="749" t="s">
        <v>15269</v>
      </c>
      <c r="B3734" s="749" t="str">
        <f aca="false">C3734&amp;D3734&amp;E3734&amp;F3734&amp;G3734&amp;H3734</f>
        <v>GUIA (VIGA,LONGARINA) DE PERFIL DE ACO "I",DE 10",1ª ALMA,EM TRABALHOS DE ESCORAMENTO E CONGENERES,SOLDADA SOBRE CONSOLOS E ESTACAS,ESTAS INTERVALADAS DE 2,00 A 2,50M,INCLUSIVE FORNECIMENTO,COLOCACAO,RETIRADA E TRANSPORTE INTERNO COM TRATOR,ADMITINDO-SE SUA UTILIZACAO 7 VEZES</v>
      </c>
      <c r="C3734" s="749" t="s">
        <v>15270</v>
      </c>
      <c r="D3734" s="749" t="s">
        <v>15271</v>
      </c>
      <c r="E3734" s="749" t="s">
        <v>15272</v>
      </c>
      <c r="F3734" s="749" t="s">
        <v>15273</v>
      </c>
      <c r="G3734" s="749" t="s">
        <v>15274</v>
      </c>
      <c r="I3734" s="749" t="s">
        <v>236</v>
      </c>
      <c r="J3734" s="749" t="n">
        <v>62.45</v>
      </c>
    </row>
    <row collapsed="false" customFormat="false" customHeight="true" hidden="true" ht="12.75" outlineLevel="0" r="3735">
      <c r="A3735" s="749" t="s">
        <v>15275</v>
      </c>
      <c r="B3735" s="749" t="str">
        <f aca="false">C3735&amp;D3735&amp;E3735&amp;F3735&amp;G3735&amp;H3735</f>
        <v>GUIA (VIGA,LONGARINA) DE PERFIL DE ACO "I",DE 10",1ª ALMA,EM TRABALHOS DE ESCORAMENTO E CONGENERES,SOLDADA SOBRE CONSOLOS E ESTACAS,ESTAS INTERVALADAS DE 2,00 A 2,50M,INCLUSIVE FORNECIMENTO,COLOCACAO,RETIRADA E TRANSPORTE INTERNO COM TRATOR,ADMITINDO-SE SUA UTILIZACAO 7 VEZES</v>
      </c>
      <c r="C3735" s="749" t="s">
        <v>15270</v>
      </c>
      <c r="D3735" s="749" t="s">
        <v>15271</v>
      </c>
      <c r="E3735" s="749" t="s">
        <v>15272</v>
      </c>
      <c r="F3735" s="749" t="s">
        <v>15273</v>
      </c>
      <c r="G3735" s="749" t="s">
        <v>15274</v>
      </c>
      <c r="I3735" s="749" t="s">
        <v>236</v>
      </c>
      <c r="J3735" s="749" t="n">
        <v>60.23</v>
      </c>
    </row>
    <row collapsed="false" customFormat="false" customHeight="true" hidden="true" ht="12.75" outlineLevel="0" r="3736">
      <c r="A3736" s="749" t="s">
        <v>15276</v>
      </c>
      <c r="B3736" s="749" t="str">
        <f aca="false">C3736&amp;D3736&amp;E3736&amp;F3736&amp;G3736&amp;H3736</f>
        <v>ESTRONCA(ESCORA)DE PERFIL DE ACO "I",DE 6",1ª ALMA,EM TRABALHOS DE ESCORAMENTO E CONGENERES,TENDO COMPRIMENTO DE 2,50 A3,00M,SOLDADA EM GUIAS,INCLUSIVE FORNECIMENTO,COLOCACAO,RETIRADA E TRANSPORTE INTERNO COM CAMINHAO,ADMITINDO-SE SUA UTILIZACAO 7 VEZES</v>
      </c>
      <c r="C3736" s="749" t="s">
        <v>15277</v>
      </c>
      <c r="D3736" s="749" t="s">
        <v>15278</v>
      </c>
      <c r="E3736" s="749" t="s">
        <v>15279</v>
      </c>
      <c r="F3736" s="749" t="s">
        <v>15280</v>
      </c>
      <c r="G3736" s="749" t="s">
        <v>15281</v>
      </c>
      <c r="I3736" s="749" t="s">
        <v>30</v>
      </c>
      <c r="J3736" s="749" t="n">
        <v>120.69</v>
      </c>
    </row>
    <row collapsed="false" customFormat="false" customHeight="true" hidden="true" ht="12.75" outlineLevel="0" r="3737">
      <c r="A3737" s="749" t="s">
        <v>15282</v>
      </c>
      <c r="B3737" s="749" t="str">
        <f aca="false">C3737&amp;D3737&amp;E3737&amp;F3737&amp;G3737&amp;H3737</f>
        <v>ESTRONCA(ESCORA)DE PERFIL DE ACO "I",DE 6",1ª ALMA,EM TRABALHOS DE ESCORAMENTO E CONGENERES,TENDO COMPRIMENTO DE 2,50 A3,00M,SOLDADA EM GUIAS,INCLUSIVE FORNECIMENTO,COLOCACAO,RETIRADA E TRANSPORTE INTERNO COM CAMINHAO,ADMITINDO-SE SUA UTILIZACAO 7 VEZES</v>
      </c>
      <c r="C3737" s="749" t="s">
        <v>15277</v>
      </c>
      <c r="D3737" s="749" t="s">
        <v>15278</v>
      </c>
      <c r="E3737" s="749" t="s">
        <v>15279</v>
      </c>
      <c r="F3737" s="749" t="s">
        <v>15280</v>
      </c>
      <c r="G3737" s="749" t="s">
        <v>15281</v>
      </c>
      <c r="I3737" s="749" t="s">
        <v>30</v>
      </c>
      <c r="J3737" s="749" t="n">
        <v>113.86</v>
      </c>
    </row>
    <row collapsed="false" customFormat="false" customHeight="true" hidden="true" ht="12.75" outlineLevel="0" r="3738">
      <c r="A3738" s="749" t="s">
        <v>15283</v>
      </c>
      <c r="B3738" s="749" t="str">
        <f aca="false">C3738&amp;D3738&amp;E3738&amp;F3738&amp;G3738&amp;H3738</f>
        <v>CAFE DA MANHA, CONFORME CONVENCAO DO TRABALHO PARA CONSTRUCAO CIVIL E CONDICOES HIGIENICAS E SANITARIAS ADEQUADAS</v>
      </c>
      <c r="C3738" s="749" t="s">
        <v>15284</v>
      </c>
      <c r="D3738" s="749" t="s">
        <v>15285</v>
      </c>
      <c r="I3738" s="749" t="s">
        <v>30</v>
      </c>
      <c r="J3738" s="749" t="n">
        <v>4.5</v>
      </c>
    </row>
    <row collapsed="false" customFormat="false" customHeight="true" hidden="true" ht="12.75" outlineLevel="0" r="3739">
      <c r="A3739" s="749" t="s">
        <v>15286</v>
      </c>
      <c r="B3739" s="749" t="str">
        <f aca="false">C3739&amp;D3739&amp;E3739&amp;F3739&amp;G3739&amp;H3739</f>
        <v>CAFE DA MANHA, CONFORME CONVENCAO DO TRABALHO PARA CONSTRUCAO CIVIL E CONDICOES HIGIENICAS E SANITARIAS ADEQUADAS</v>
      </c>
      <c r="C3739" s="749" t="s">
        <v>15284</v>
      </c>
      <c r="D3739" s="749" t="s">
        <v>15285</v>
      </c>
      <c r="I3739" s="749" t="s">
        <v>30</v>
      </c>
      <c r="J3739" s="749" t="n">
        <v>4.5</v>
      </c>
    </row>
    <row collapsed="false" customFormat="false" customHeight="true" hidden="true" ht="12.75" outlineLevel="0" r="3740">
      <c r="A3740" s="749" t="s">
        <v>15287</v>
      </c>
      <c r="B3740" s="749" t="str">
        <f aca="false">C3740&amp;D3740&amp;E3740&amp;F3740&amp;G3740&amp;H3740</f>
        <v>REFEICAO CONFORME CONVENCAO DO TRABALHO PARA CONSTRUCAO CIVIL E CONDICOES HIGIENICAS E SANITARIAS ADEQUADAS</v>
      </c>
      <c r="C3740" s="749" t="s">
        <v>15288</v>
      </c>
      <c r="D3740" s="749" t="s">
        <v>15289</v>
      </c>
      <c r="I3740" s="749" t="s">
        <v>30</v>
      </c>
      <c r="J3740" s="749" t="n">
        <v>10</v>
      </c>
    </row>
    <row collapsed="false" customFormat="false" customHeight="true" hidden="true" ht="12.75" outlineLevel="0" r="3741">
      <c r="A3741" s="749" t="s">
        <v>15290</v>
      </c>
      <c r="B3741" s="749" t="str">
        <f aca="false">C3741&amp;D3741&amp;E3741&amp;F3741&amp;G3741&amp;H3741</f>
        <v>REFEICAO CONFORME CONVENCAO DO TRABALHO PARA CONSTRUCAO CIVIL E CONDICOES HIGIENICAS E SANITARIAS ADEQUADAS</v>
      </c>
      <c r="C3741" s="749" t="s">
        <v>15288</v>
      </c>
      <c r="D3741" s="749" t="s">
        <v>15289</v>
      </c>
      <c r="I3741" s="749" t="s">
        <v>30</v>
      </c>
      <c r="J3741" s="749" t="n">
        <v>10</v>
      </c>
    </row>
    <row collapsed="false" customFormat="false" customHeight="true" hidden="true" ht="12.75" outlineLevel="0" r="3742">
      <c r="A3742" s="749" t="s">
        <v>15291</v>
      </c>
      <c r="B3742" s="749" t="str">
        <f aca="false">C3742&amp;D3742&amp;E3742&amp;F3742&amp;G3742&amp;H3742</f>
        <v>CESTA BASICA, CONFORME CONVENCAO DO TRABALHO PARA CONSTRUCAO CIVIL</v>
      </c>
      <c r="C3742" s="749" t="s">
        <v>15292</v>
      </c>
      <c r="D3742" s="749" t="s">
        <v>15293</v>
      </c>
      <c r="I3742" s="749" t="s">
        <v>11291</v>
      </c>
      <c r="J3742" s="749" t="n">
        <v>240</v>
      </c>
    </row>
    <row collapsed="false" customFormat="false" customHeight="true" hidden="true" ht="12.75" outlineLevel="0" r="3743">
      <c r="A3743" s="749" t="s">
        <v>15294</v>
      </c>
      <c r="B3743" s="749" t="str">
        <f aca="false">C3743&amp;D3743&amp;E3743&amp;F3743&amp;G3743&amp;H3743</f>
        <v>CESTA BASICA, CONFORME CONVENCAO DO TRABALHO PARA CONSTRUCAO CIVIL</v>
      </c>
      <c r="C3743" s="749" t="s">
        <v>15292</v>
      </c>
      <c r="D3743" s="749" t="s">
        <v>15293</v>
      </c>
      <c r="I3743" s="749" t="s">
        <v>11291</v>
      </c>
      <c r="J3743" s="749" t="n">
        <v>240</v>
      </c>
    </row>
    <row collapsed="false" customFormat="false" customHeight="true" hidden="true" ht="12.75" outlineLevel="0" r="3744">
      <c r="A3744" s="749" t="s">
        <v>15295</v>
      </c>
      <c r="B3744" s="749" t="str">
        <f aca="false">C3744&amp;D3744&amp;E3744&amp;F3744&amp;G3744&amp;H3744</f>
        <v>VALE TRANSPORTE, CONSIDERANDO PASSAGEM IDA E VOLTA</v>
      </c>
      <c r="C3744" s="749" t="s">
        <v>15296</v>
      </c>
      <c r="I3744" s="749" t="s">
        <v>30</v>
      </c>
      <c r="J3744" s="749" t="n">
        <v>7.01</v>
      </c>
    </row>
    <row collapsed="false" customFormat="false" customHeight="true" hidden="true" ht="12.75" outlineLevel="0" r="3745">
      <c r="A3745" s="749" t="s">
        <v>15297</v>
      </c>
      <c r="B3745" s="749" t="str">
        <f aca="false">C3745&amp;D3745&amp;E3745&amp;F3745&amp;G3745&amp;H3745</f>
        <v>VALE TRANSPORTE, CONSIDERANDO PASSAGEM IDA E VOLTA</v>
      </c>
      <c r="C3745" s="749" t="s">
        <v>15296</v>
      </c>
      <c r="I3745" s="749" t="s">
        <v>30</v>
      </c>
      <c r="J3745" s="749" t="n">
        <v>7.01</v>
      </c>
    </row>
    <row collapsed="false" customFormat="false" customHeight="true" hidden="true" ht="12.75" outlineLevel="0" r="3746">
      <c r="A3746" s="749" t="s">
        <v>15298</v>
      </c>
      <c r="B3746" s="749" t="str">
        <f aca="false">C3746&amp;D3746&amp;E3746&amp;F3746&amp;G3746&amp;H3746</f>
        <v>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v>
      </c>
      <c r="C3746" s="749" t="s">
        <v>15299</v>
      </c>
      <c r="D3746" s="749" t="s">
        <v>15300</v>
      </c>
      <c r="E3746" s="749" t="s">
        <v>15301</v>
      </c>
      <c r="F3746" s="749" t="s">
        <v>15302</v>
      </c>
      <c r="G3746" s="749" t="s">
        <v>15303</v>
      </c>
      <c r="H3746" s="749" t="s">
        <v>15304</v>
      </c>
      <c r="I3746" s="749" t="s">
        <v>318</v>
      </c>
      <c r="J3746" s="749" t="n">
        <v>25.15</v>
      </c>
    </row>
    <row collapsed="false" customFormat="false" customHeight="true" hidden="true" ht="12.75" outlineLevel="0" r="3747">
      <c r="A3747" s="749" t="s">
        <v>15305</v>
      </c>
      <c r="B3747" s="749" t="str">
        <f aca="false">C3747&amp;D3747&amp;E3747&amp;F3747&amp;G3747&amp;H3747</f>
        <v>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v>
      </c>
      <c r="C3747" s="749" t="s">
        <v>15299</v>
      </c>
      <c r="D3747" s="749" t="s">
        <v>15300</v>
      </c>
      <c r="E3747" s="749" t="s">
        <v>15301</v>
      </c>
      <c r="F3747" s="749" t="s">
        <v>15302</v>
      </c>
      <c r="G3747" s="749" t="s">
        <v>15303</v>
      </c>
      <c r="H3747" s="749" t="s">
        <v>15304</v>
      </c>
      <c r="I3747" s="749" t="s">
        <v>318</v>
      </c>
      <c r="J3747" s="749" t="n">
        <v>25.15</v>
      </c>
    </row>
    <row collapsed="false" customFormat="false" customHeight="true" hidden="true" ht="12.75" outlineLevel="0" r="3748">
      <c r="A3748" s="749" t="s">
        <v>15306</v>
      </c>
      <c r="B3748" s="749" t="str">
        <f aca="false">C3748&amp;D3748&amp;E3748&amp;F3748&amp;G3748&amp;H3748</f>
        <v>INDICE GERAL DA CONSTRUCAO CIVIL (PREDIOS PUBLICOS)</v>
      </c>
      <c r="C3748" s="749" t="s">
        <v>15307</v>
      </c>
      <c r="J3748" s="749" t="n">
        <v>5096</v>
      </c>
    </row>
    <row collapsed="false" customFormat="false" customHeight="true" hidden="true" ht="12.75" outlineLevel="0" r="3749">
      <c r="A3749" s="749" t="s">
        <v>15308</v>
      </c>
      <c r="B3749" s="749" t="str">
        <f aca="false">C3749&amp;D3749&amp;E3749&amp;F3749&amp;G3749&amp;H3749</f>
        <v>INDICE GERAL DA CONSTRUCAO CIVIL (PREDIOS PUBLICOS)</v>
      </c>
      <c r="C3749" s="749" t="s">
        <v>15307</v>
      </c>
      <c r="J3749" s="749" t="n">
        <v>4590</v>
      </c>
    </row>
    <row collapsed="false" customFormat="false" customHeight="true" hidden="true" ht="12.75" outlineLevel="0" r="3750">
      <c r="A3750" s="749" t="s">
        <v>15309</v>
      </c>
      <c r="B3750" s="749" t="str">
        <f aca="false">C3750&amp;D3750&amp;E3750&amp;F3750&amp;G3750&amp;H3750</f>
        <v>INDICE GERAL PARA FORNECIMENTO DE MATERIAIS DA CONSTRUCAO CIVIL</v>
      </c>
      <c r="C3750" s="749" t="s">
        <v>15310</v>
      </c>
      <c r="D3750" s="749" t="s">
        <v>15311</v>
      </c>
      <c r="J3750" s="749" t="n">
        <v>3401</v>
      </c>
    </row>
    <row collapsed="false" customFormat="false" customHeight="true" hidden="true" ht="12.75" outlineLevel="0" r="3751">
      <c r="A3751" s="749" t="s">
        <v>15312</v>
      </c>
      <c r="B3751" s="749" t="str">
        <f aca="false">C3751&amp;D3751&amp;E3751&amp;F3751&amp;G3751&amp;H3751</f>
        <v>INDICE GERAL PARA FORNECIMENTO DE MATERIAIS DA CONSTRUCAO CIVIL</v>
      </c>
      <c r="C3751" s="749" t="s">
        <v>15310</v>
      </c>
      <c r="D3751" s="749" t="s">
        <v>15311</v>
      </c>
      <c r="J3751" s="749" t="n">
        <v>3401</v>
      </c>
    </row>
    <row collapsed="false" customFormat="false" customHeight="true" hidden="true" ht="12.75" outlineLevel="0" r="3752">
      <c r="A3752" s="749" t="s">
        <v>15313</v>
      </c>
      <c r="B3752" s="749" t="str">
        <f aca="false">C3752&amp;D3752&amp;E3752&amp;F3752&amp;G3752&amp;H3752</f>
        <v>MA0-DE-OBRA DE MARCENEIRO,INCLUSIVE ENCARGOS SOCIAIS</v>
      </c>
      <c r="C3752" s="749" t="s">
        <v>15314</v>
      </c>
      <c r="I3752" s="749" t="s">
        <v>1747</v>
      </c>
      <c r="J3752" s="749" t="n">
        <v>27.64</v>
      </c>
    </row>
    <row collapsed="false" customFormat="false" customHeight="true" hidden="true" ht="12.75" outlineLevel="0" r="3753">
      <c r="A3753" s="749" t="s">
        <v>15315</v>
      </c>
      <c r="B3753" s="749" t="str">
        <f aca="false">C3753&amp;D3753&amp;E3753&amp;F3753&amp;G3753&amp;H3753</f>
        <v>MA0-DE-OBRA DE MARCENEIRO,INCLUSIVE ENCARGOS SOCIAIS</v>
      </c>
      <c r="C3753" s="749" t="s">
        <v>15314</v>
      </c>
      <c r="I3753" s="749" t="s">
        <v>1747</v>
      </c>
      <c r="J3753" s="749" t="n">
        <v>23.95</v>
      </c>
    </row>
    <row collapsed="false" customFormat="false" customHeight="true" hidden="true" ht="12.75" outlineLevel="0" r="3754">
      <c r="A3754" s="749" t="s">
        <v>15316</v>
      </c>
      <c r="B3754" s="749" t="str">
        <f aca="false">C3754&amp;D3754&amp;E3754&amp;F3754&amp;G3754&amp;H3754</f>
        <v>MAO-DE-OBRA DE SERRALHEIRO,INCLUSIVE ENCARGOS SOCIAIS</v>
      </c>
      <c r="C3754" s="749" t="s">
        <v>15317</v>
      </c>
      <c r="I3754" s="749" t="s">
        <v>1747</v>
      </c>
      <c r="J3754" s="749" t="n">
        <v>21.49</v>
      </c>
    </row>
    <row collapsed="false" customFormat="false" customHeight="true" hidden="true" ht="12.75" outlineLevel="0" r="3755">
      <c r="A3755" s="749" t="s">
        <v>15318</v>
      </c>
      <c r="B3755" s="749" t="str">
        <f aca="false">C3755&amp;D3755&amp;E3755&amp;F3755&amp;G3755&amp;H3755</f>
        <v>MAO-DE-OBRA DE SERRALHEIRO,INCLUSIVE ENCARGOS SOCIAIS</v>
      </c>
      <c r="C3755" s="749" t="s">
        <v>15317</v>
      </c>
      <c r="I3755" s="749" t="s">
        <v>1747</v>
      </c>
      <c r="J3755" s="749" t="n">
        <v>18.63</v>
      </c>
    </row>
    <row collapsed="false" customFormat="false" customHeight="true" hidden="true" ht="12.75" outlineLevel="0" r="3756">
      <c r="A3756" s="749" t="s">
        <v>15319</v>
      </c>
      <c r="B3756" s="749" t="str">
        <f aca="false">C3756&amp;D3756&amp;E3756&amp;F3756&amp;G3756&amp;H3756</f>
        <v>MAO-DE-OBRA DE PINTOR,INCLUSIVE ENCARGOS SOCIAIS</v>
      </c>
      <c r="C3756" s="749" t="s">
        <v>15320</v>
      </c>
      <c r="I3756" s="749" t="s">
        <v>1747</v>
      </c>
      <c r="J3756" s="749" t="n">
        <v>19.97</v>
      </c>
    </row>
    <row collapsed="false" customFormat="false" customHeight="true" hidden="true" ht="12.75" outlineLevel="0" r="3757">
      <c r="A3757" s="749" t="s">
        <v>15321</v>
      </c>
      <c r="B3757" s="749" t="str">
        <f aca="false">C3757&amp;D3757&amp;E3757&amp;F3757&amp;G3757&amp;H3757</f>
        <v>MAO-DE-OBRA DE PINTOR,INCLUSIVE ENCARGOS SOCIAIS</v>
      </c>
      <c r="C3757" s="749" t="s">
        <v>15320</v>
      </c>
      <c r="I3757" s="749" t="s">
        <v>1747</v>
      </c>
      <c r="J3757" s="749" t="n">
        <v>17.3</v>
      </c>
    </row>
    <row collapsed="false" customFormat="false" customHeight="true" hidden="true" ht="12.75" outlineLevel="0" r="3758">
      <c r="A3758" s="749" t="s">
        <v>15322</v>
      </c>
      <c r="B3758" s="749" t="str">
        <f aca="false">C3758&amp;D3758&amp;E3758&amp;F3758&amp;G3758&amp;H3758</f>
        <v>MAO-DE-OBRA DE GESSEIRO,INCLUSIVE ENCARGOS SOCIAIS</v>
      </c>
      <c r="C3758" s="749" t="s">
        <v>15323</v>
      </c>
      <c r="I3758" s="749" t="s">
        <v>1747</v>
      </c>
      <c r="J3758" s="749" t="n">
        <v>19.97</v>
      </c>
    </row>
    <row collapsed="false" customFormat="false" customHeight="true" hidden="true" ht="12.75" outlineLevel="0" r="3759">
      <c r="A3759" s="749" t="s">
        <v>15324</v>
      </c>
      <c r="B3759" s="749" t="str">
        <f aca="false">C3759&amp;D3759&amp;E3759&amp;F3759&amp;G3759&amp;H3759</f>
        <v>MAO-DE-OBRA DE GESSEIRO,INCLUSIVE ENCARGOS SOCIAIS</v>
      </c>
      <c r="C3759" s="749" t="s">
        <v>15323</v>
      </c>
      <c r="I3759" s="749" t="s">
        <v>1747</v>
      </c>
      <c r="J3759" s="749" t="n">
        <v>17.3</v>
      </c>
    </row>
    <row collapsed="false" customFormat="false" customHeight="true" hidden="true" ht="12.75" outlineLevel="0" r="3760">
      <c r="A3760" s="749" t="s">
        <v>15325</v>
      </c>
      <c r="B3760" s="749" t="str">
        <f aca="false">C3760&amp;D3760&amp;E3760&amp;F3760&amp;G3760&amp;H3760</f>
        <v>MAO-DE-OBRA DE LADRILHEIRO,INCLUSIVE ENCARGOS SOCIAIS</v>
      </c>
      <c r="C3760" s="749" t="s">
        <v>15326</v>
      </c>
      <c r="I3760" s="749" t="s">
        <v>1747</v>
      </c>
      <c r="J3760" s="749" t="n">
        <v>21.49</v>
      </c>
    </row>
    <row collapsed="false" customFormat="false" customHeight="true" hidden="true" ht="12.75" outlineLevel="0" r="3761">
      <c r="A3761" s="749" t="s">
        <v>15327</v>
      </c>
      <c r="B3761" s="749" t="str">
        <f aca="false">C3761&amp;D3761&amp;E3761&amp;F3761&amp;G3761&amp;H3761</f>
        <v>MAO-DE-OBRA DE LADRILHEIRO,INCLUSIVE ENCARGOS SOCIAIS</v>
      </c>
      <c r="C3761" s="749" t="s">
        <v>15326</v>
      </c>
      <c r="I3761" s="749" t="s">
        <v>1747</v>
      </c>
      <c r="J3761" s="749" t="n">
        <v>18.63</v>
      </c>
    </row>
    <row collapsed="false" customFormat="false" customHeight="true" hidden="true" ht="12.75" outlineLevel="0" r="3762">
      <c r="A3762" s="749" t="s">
        <v>15328</v>
      </c>
      <c r="B3762" s="749" t="str">
        <f aca="false">C3762&amp;D3762&amp;E3762&amp;F3762&amp;G3762&amp;H3762</f>
        <v>MAO-DE-OBRA DE TAQUEIRO,INCLUSIVE ENCARGOS SOCIAIS</v>
      </c>
      <c r="C3762" s="749" t="s">
        <v>15329</v>
      </c>
      <c r="I3762" s="749" t="s">
        <v>1747</v>
      </c>
      <c r="J3762" s="749" t="n">
        <v>19.97</v>
      </c>
    </row>
    <row collapsed="false" customFormat="false" customHeight="true" hidden="true" ht="12.75" outlineLevel="0" r="3763">
      <c r="A3763" s="749" t="s">
        <v>15330</v>
      </c>
      <c r="B3763" s="749" t="str">
        <f aca="false">C3763&amp;D3763&amp;E3763&amp;F3763&amp;G3763&amp;H3763</f>
        <v>MAO-DE-OBRA DE TAQUEIRO,INCLUSIVE ENCARGOS SOCIAIS</v>
      </c>
      <c r="C3763" s="749" t="s">
        <v>15329</v>
      </c>
      <c r="I3763" s="749" t="s">
        <v>1747</v>
      </c>
      <c r="J3763" s="749" t="n">
        <v>17.3</v>
      </c>
    </row>
    <row collapsed="false" customFormat="false" customHeight="true" hidden="true" ht="12.75" outlineLevel="0" r="3764">
      <c r="A3764" s="749" t="s">
        <v>15331</v>
      </c>
      <c r="B3764" s="749" t="str">
        <f aca="false">C3764&amp;D3764&amp;E3764&amp;F3764&amp;G3764&amp;H3764</f>
        <v>MAO-DE-OBRA DE ESTUCADOR,INCLUSIVE ENCARGOS SOCIAIS</v>
      </c>
      <c r="C3764" s="749" t="s">
        <v>15332</v>
      </c>
      <c r="I3764" s="749" t="s">
        <v>1747</v>
      </c>
      <c r="J3764" s="749" t="n">
        <v>19.97</v>
      </c>
    </row>
    <row collapsed="false" customFormat="false" customHeight="true" hidden="true" ht="12.75" outlineLevel="0" r="3765">
      <c r="A3765" s="749" t="s">
        <v>15333</v>
      </c>
      <c r="B3765" s="749" t="str">
        <f aca="false">C3765&amp;D3765&amp;E3765&amp;F3765&amp;G3765&amp;H3765</f>
        <v>MAO-DE-OBRA DE ESTUCADOR,INCLUSIVE ENCARGOS SOCIAIS</v>
      </c>
      <c r="C3765" s="749" t="s">
        <v>15332</v>
      </c>
      <c r="I3765" s="749" t="s">
        <v>1747</v>
      </c>
      <c r="J3765" s="749" t="n">
        <v>17.3</v>
      </c>
    </row>
    <row collapsed="false" customFormat="false" customHeight="true" hidden="true" ht="12.75" outlineLevel="0" r="3766">
      <c r="A3766" s="749" t="s">
        <v>15334</v>
      </c>
      <c r="B3766" s="749" t="str">
        <f aca="false">C3766&amp;D3766&amp;E3766&amp;F3766&amp;G3766&amp;H3766</f>
        <v>MAO-DE-OBRA DE PEDREIRO,INCLUSIVE ENCARGOS SOCIAIS</v>
      </c>
      <c r="C3766" s="749" t="s">
        <v>15335</v>
      </c>
      <c r="I3766" s="749" t="s">
        <v>1747</v>
      </c>
      <c r="J3766" s="749" t="n">
        <v>19.97</v>
      </c>
    </row>
    <row collapsed="false" customFormat="false" customHeight="true" hidden="true" ht="12.75" outlineLevel="0" r="3767">
      <c r="A3767" s="749" t="s">
        <v>15336</v>
      </c>
      <c r="B3767" s="749" t="str">
        <f aca="false">C3767&amp;D3767&amp;E3767&amp;F3767&amp;G3767&amp;H3767</f>
        <v>MAO-DE-OBRA DE PEDREIRO,INCLUSIVE ENCARGOS SOCIAIS</v>
      </c>
      <c r="C3767" s="749" t="s">
        <v>15335</v>
      </c>
      <c r="I3767" s="749" t="s">
        <v>1747</v>
      </c>
      <c r="J3767" s="749" t="n">
        <v>17.3</v>
      </c>
    </row>
    <row collapsed="false" customFormat="false" customHeight="true" hidden="true" ht="12.75" outlineLevel="0" r="3768">
      <c r="A3768" s="749" t="s">
        <v>15337</v>
      </c>
      <c r="B3768" s="749" t="str">
        <f aca="false">C3768&amp;D3768&amp;E3768&amp;F3768&amp;G3768&amp;H3768</f>
        <v>MAO-DE-OBRA DE CARPINTEIRO DE FORMAS,INCLUSIVE ENCARGOS SOCIAIS</v>
      </c>
      <c r="C3768" s="749" t="s">
        <v>15338</v>
      </c>
      <c r="D3768" s="749" t="s">
        <v>11022</v>
      </c>
      <c r="I3768" s="749" t="s">
        <v>1747</v>
      </c>
      <c r="J3768" s="749" t="n">
        <v>19.97</v>
      </c>
    </row>
    <row collapsed="false" customFormat="false" customHeight="true" hidden="true" ht="12.75" outlineLevel="0" r="3769">
      <c r="A3769" s="749" t="s">
        <v>15339</v>
      </c>
      <c r="B3769" s="749" t="str">
        <f aca="false">C3769&amp;D3769&amp;E3769&amp;F3769&amp;G3769&amp;H3769</f>
        <v>MAO-DE-OBRA DE CARPINTEIRO DE FORMAS,INCLUSIVE ENCARGOS SOCIAIS</v>
      </c>
      <c r="C3769" s="749" t="s">
        <v>15338</v>
      </c>
      <c r="D3769" s="749" t="s">
        <v>11022</v>
      </c>
      <c r="I3769" s="749" t="s">
        <v>1747</v>
      </c>
      <c r="J3769" s="749" t="n">
        <v>17.3</v>
      </c>
    </row>
    <row collapsed="false" customFormat="false" customHeight="true" hidden="true" ht="12.75" outlineLevel="0" r="3770">
      <c r="A3770" s="749" t="s">
        <v>15340</v>
      </c>
      <c r="B3770" s="749" t="str">
        <f aca="false">C3770&amp;D3770&amp;E3770&amp;F3770&amp;G3770&amp;H3770</f>
        <v>MAO-DE-OBRA DE BOMBEIRO HIDRAULICO,INCLUSIVE ENCARGOS SOCIAIS</v>
      </c>
      <c r="C3770" s="749" t="s">
        <v>15341</v>
      </c>
      <c r="D3770" s="749" t="s">
        <v>8350</v>
      </c>
      <c r="I3770" s="749" t="s">
        <v>1747</v>
      </c>
      <c r="J3770" s="749" t="n">
        <v>19.97</v>
      </c>
    </row>
    <row collapsed="false" customFormat="false" customHeight="true" hidden="true" ht="12.75" outlineLevel="0" r="3771">
      <c r="A3771" s="749" t="s">
        <v>15342</v>
      </c>
      <c r="B3771" s="749" t="str">
        <f aca="false">C3771&amp;D3771&amp;E3771&amp;F3771&amp;G3771&amp;H3771</f>
        <v>MAO-DE-OBRA DE BOMBEIRO HIDRAULICO,INCLUSIVE ENCARGOS SOCIAIS</v>
      </c>
      <c r="C3771" s="749" t="s">
        <v>15341</v>
      </c>
      <c r="D3771" s="749" t="s">
        <v>8350</v>
      </c>
      <c r="I3771" s="749" t="s">
        <v>1747</v>
      </c>
      <c r="J3771" s="749" t="n">
        <v>17.3</v>
      </c>
    </row>
    <row collapsed="false" customFormat="false" customHeight="true" hidden="true" ht="12.75" outlineLevel="0" r="3772">
      <c r="A3772" s="749" t="s">
        <v>15343</v>
      </c>
      <c r="B3772" s="749" t="str">
        <f aca="false">C3772&amp;D3772&amp;E3772&amp;F3772&amp;G3772&amp;H3772</f>
        <v>MAO-DE-OBRA DE CARPINTEIRO DE ESQUADRIAS,INCLUSIVE ENCARGOSSOCIAIS</v>
      </c>
      <c r="C3772" s="749" t="s">
        <v>15344</v>
      </c>
      <c r="D3772" s="749" t="s">
        <v>15345</v>
      </c>
      <c r="I3772" s="749" t="s">
        <v>1747</v>
      </c>
      <c r="J3772" s="749" t="n">
        <v>21.49</v>
      </c>
    </row>
    <row collapsed="false" customFormat="false" customHeight="true" hidden="true" ht="12.75" outlineLevel="0" r="3773">
      <c r="A3773" s="749" t="s">
        <v>15346</v>
      </c>
      <c r="B3773" s="749" t="str">
        <f aca="false">C3773&amp;D3773&amp;E3773&amp;F3773&amp;G3773&amp;H3773</f>
        <v>MAO-DE-OBRA DE CARPINTEIRO DE ESQUADRIAS,INCLUSIVE ENCARGOSSOCIAIS</v>
      </c>
      <c r="C3773" s="749" t="s">
        <v>15344</v>
      </c>
      <c r="D3773" s="749" t="s">
        <v>15345</v>
      </c>
      <c r="I3773" s="749" t="s">
        <v>1747</v>
      </c>
      <c r="J3773" s="749" t="n">
        <v>18.63</v>
      </c>
    </row>
    <row collapsed="false" customFormat="false" customHeight="true" hidden="true" ht="12.75" outlineLevel="0" r="3774">
      <c r="A3774" s="749" t="s">
        <v>15347</v>
      </c>
      <c r="B3774" s="749" t="str">
        <f aca="false">C3774&amp;D3774&amp;E3774&amp;F3774&amp;G3774&amp;H3774</f>
        <v>MAO-DE-OBRA DE ELETRICISTA,INCLUSIVE ENCARGOS SOCIAIS</v>
      </c>
      <c r="C3774" s="749" t="s">
        <v>15348</v>
      </c>
      <c r="I3774" s="749" t="s">
        <v>1747</v>
      </c>
      <c r="J3774" s="749" t="n">
        <v>19.97</v>
      </c>
    </row>
    <row collapsed="false" customFormat="false" customHeight="true" hidden="true" ht="12.75" outlineLevel="0" r="3775">
      <c r="A3775" s="749" t="s">
        <v>15349</v>
      </c>
      <c r="B3775" s="749" t="str">
        <f aca="false">C3775&amp;D3775&amp;E3775&amp;F3775&amp;G3775&amp;H3775</f>
        <v>MAO-DE-OBRA DE ELETRICISTA,INCLUSIVE ENCARGOS SOCIAIS</v>
      </c>
      <c r="C3775" s="749" t="s">
        <v>15348</v>
      </c>
      <c r="I3775" s="749" t="s">
        <v>1747</v>
      </c>
      <c r="J3775" s="749" t="n">
        <v>17.3</v>
      </c>
    </row>
    <row collapsed="false" customFormat="false" customHeight="true" hidden="true" ht="12.75" outlineLevel="0" r="3776">
      <c r="A3776" s="749" t="s">
        <v>15350</v>
      </c>
      <c r="B3776" s="749" t="str">
        <f aca="false">C3776&amp;D3776&amp;E3776&amp;F3776&amp;G3776&amp;H3776</f>
        <v>MAO-DE-OBRA DE PINTOR DE LETRAS,INCLUSIVE ENCARGOS SOCIAIS</v>
      </c>
      <c r="C3776" s="749" t="s">
        <v>15351</v>
      </c>
      <c r="I3776" s="749" t="s">
        <v>1747</v>
      </c>
      <c r="J3776" s="749" t="n">
        <v>19.97</v>
      </c>
    </row>
    <row collapsed="false" customFormat="false" customHeight="true" hidden="true" ht="12.75" outlineLevel="0" r="3777">
      <c r="A3777" s="749" t="s">
        <v>15352</v>
      </c>
      <c r="B3777" s="749" t="str">
        <f aca="false">C3777&amp;D3777&amp;E3777&amp;F3777&amp;G3777&amp;H3777</f>
        <v>MAO-DE-OBRA DE PINTOR DE LETRAS,INCLUSIVE ENCARGOS SOCIAIS</v>
      </c>
      <c r="C3777" s="749" t="s">
        <v>15351</v>
      </c>
      <c r="I3777" s="749" t="s">
        <v>1747</v>
      </c>
      <c r="J3777" s="749" t="n">
        <v>17.3</v>
      </c>
    </row>
    <row collapsed="false" customFormat="false" customHeight="true" hidden="true" ht="12.75" outlineLevel="0" r="3778">
      <c r="A3778" s="749" t="s">
        <v>15353</v>
      </c>
      <c r="B3778" s="749" t="str">
        <f aca="false">C3778&amp;D3778&amp;E3778&amp;F3778&amp;G3778&amp;H3778</f>
        <v>MAO-DE-OBRA DE SERVENTE,INCLUSIVE ENCARGOS SOCIAIS</v>
      </c>
      <c r="C3778" s="749" t="s">
        <v>15354</v>
      </c>
      <c r="I3778" s="749" t="s">
        <v>1747</v>
      </c>
      <c r="J3778" s="749" t="n">
        <v>14.47</v>
      </c>
    </row>
    <row collapsed="false" customFormat="false" customHeight="true" hidden="true" ht="12.75" outlineLevel="0" r="3779">
      <c r="A3779" s="749" t="s">
        <v>15355</v>
      </c>
      <c r="B3779" s="749" t="str">
        <f aca="false">C3779&amp;D3779&amp;E3779&amp;F3779&amp;G3779&amp;H3779</f>
        <v>MAO-DE-OBRA DE SERVENTE,INCLUSIVE ENCARGOS SOCIAIS</v>
      </c>
      <c r="C3779" s="749" t="s">
        <v>15354</v>
      </c>
      <c r="I3779" s="749" t="s">
        <v>1747</v>
      </c>
      <c r="J3779" s="749" t="n">
        <v>12.54</v>
      </c>
    </row>
    <row collapsed="false" customFormat="false" customHeight="true" hidden="true" ht="12.75" outlineLevel="0" r="3780">
      <c r="A3780" s="749" t="s">
        <v>15356</v>
      </c>
      <c r="B3780" s="749" t="str">
        <f aca="false">C3780&amp;D3780&amp;E3780&amp;F3780&amp;G3780&amp;H3780</f>
        <v>MAO-DE-OBRA DE AJUDANTE,INCLUSIVE ENCARGOS SOCIAIS</v>
      </c>
      <c r="C3780" s="749" t="s">
        <v>15357</v>
      </c>
      <c r="I3780" s="749" t="s">
        <v>1747</v>
      </c>
      <c r="J3780" s="749" t="n">
        <v>14.47</v>
      </c>
    </row>
    <row collapsed="false" customFormat="false" customHeight="true" hidden="true" ht="12.75" outlineLevel="0" r="3781">
      <c r="A3781" s="749" t="s">
        <v>15358</v>
      </c>
      <c r="B3781" s="749" t="str">
        <f aca="false">C3781&amp;D3781&amp;E3781&amp;F3781&amp;G3781&amp;H3781</f>
        <v>MAO-DE-OBRA DE AJUDANTE,INCLUSIVE ENCARGOS SOCIAIS</v>
      </c>
      <c r="C3781" s="749" t="s">
        <v>15357</v>
      </c>
      <c r="I3781" s="749" t="s">
        <v>1747</v>
      </c>
      <c r="J3781" s="749" t="n">
        <v>12.54</v>
      </c>
    </row>
    <row collapsed="false" customFormat="false" customHeight="true" hidden="true" ht="12.75" outlineLevel="0" r="3782">
      <c r="A3782" s="749" t="s">
        <v>15359</v>
      </c>
      <c r="B3782" s="749" t="str">
        <f aca="false">C3782&amp;D3782&amp;E3782&amp;F3782&amp;G3782&amp;H3782</f>
        <v>MAO-DE-OBRA DE SOLDADOR,INCLUSIVE ENCARGOS SOCIAIS</v>
      </c>
      <c r="C3782" s="749" t="s">
        <v>15360</v>
      </c>
      <c r="I3782" s="749" t="s">
        <v>1747</v>
      </c>
      <c r="J3782" s="749" t="n">
        <v>21.49</v>
      </c>
    </row>
    <row collapsed="false" customFormat="false" customHeight="true" hidden="true" ht="12.75" outlineLevel="0" r="3783">
      <c r="A3783" s="749" t="s">
        <v>15361</v>
      </c>
      <c r="B3783" s="749" t="str">
        <f aca="false">C3783&amp;D3783&amp;E3783&amp;F3783&amp;G3783&amp;H3783</f>
        <v>MAO-DE-OBRA DE SOLDADOR,INCLUSIVE ENCARGOS SOCIAIS</v>
      </c>
      <c r="C3783" s="749" t="s">
        <v>15360</v>
      </c>
      <c r="I3783" s="749" t="s">
        <v>1747</v>
      </c>
      <c r="J3783" s="749" t="n">
        <v>18.63</v>
      </c>
    </row>
    <row collapsed="false" customFormat="false" customHeight="true" hidden="true" ht="12.75" outlineLevel="0" r="3784">
      <c r="A3784" s="749" t="s">
        <v>15362</v>
      </c>
      <c r="B3784" s="749" t="str">
        <f aca="false">C3784&amp;D3784&amp;E3784&amp;F3784&amp;G3784&amp;H3784</f>
        <v>MAO-DE-OBRA DE ARMADOR,INCLUSIVE ENCARGOS SOCIAIS</v>
      </c>
      <c r="C3784" s="749" t="s">
        <v>15363</v>
      </c>
      <c r="I3784" s="749" t="s">
        <v>1747</v>
      </c>
      <c r="J3784" s="749" t="n">
        <v>19.97</v>
      </c>
    </row>
    <row collapsed="false" customFormat="false" customHeight="true" hidden="true" ht="12.75" outlineLevel="0" r="3785">
      <c r="A3785" s="749" t="s">
        <v>15364</v>
      </c>
      <c r="B3785" s="749" t="str">
        <f aca="false">C3785&amp;D3785&amp;E3785&amp;F3785&amp;G3785&amp;H3785</f>
        <v>MAO-DE-OBRA DE ARMADOR,INCLUSIVE ENCARGOS SOCIAIS</v>
      </c>
      <c r="C3785" s="749" t="s">
        <v>15363</v>
      </c>
      <c r="I3785" s="749" t="s">
        <v>1747</v>
      </c>
      <c r="J3785" s="749" t="n">
        <v>17.3</v>
      </c>
    </row>
    <row collapsed="false" customFormat="false" customHeight="true" hidden="true" ht="12.75" outlineLevel="0" r="3786">
      <c r="A3786" s="749" t="s">
        <v>15365</v>
      </c>
      <c r="B3786" s="749" t="str">
        <f aca="false">C3786&amp;D3786&amp;E3786&amp;F3786&amp;G3786&amp;H3786</f>
        <v>MAO-DE-OBRA DE MARTELETEIRO,INCLUSIVE ENCARGOS SOCIAIS</v>
      </c>
      <c r="C3786" s="749" t="s">
        <v>15366</v>
      </c>
      <c r="I3786" s="749" t="s">
        <v>1747</v>
      </c>
      <c r="J3786" s="749" t="n">
        <v>19.97</v>
      </c>
    </row>
    <row collapsed="false" customFormat="false" customHeight="true" hidden="true" ht="12.75" outlineLevel="0" r="3787">
      <c r="A3787" s="749" t="s">
        <v>15367</v>
      </c>
      <c r="B3787" s="749" t="str">
        <f aca="false">C3787&amp;D3787&amp;E3787&amp;F3787&amp;G3787&amp;H3787</f>
        <v>MAO-DE-OBRA DE MARTELETEIRO,INCLUSIVE ENCARGOS SOCIAIS</v>
      </c>
      <c r="C3787" s="749" t="s">
        <v>15366</v>
      </c>
      <c r="I3787" s="749" t="s">
        <v>1747</v>
      </c>
      <c r="J3787" s="749" t="n">
        <v>17.3</v>
      </c>
    </row>
    <row collapsed="false" customFormat="false" customHeight="true" hidden="true" ht="12.75" outlineLevel="0" r="3788">
      <c r="A3788" s="749" t="s">
        <v>15368</v>
      </c>
      <c r="B3788" s="749" t="str">
        <f aca="false">C3788&amp;D3788&amp;E3788&amp;F3788&amp;G3788&amp;H3788</f>
        <v>MAO-DE-OBRA DE JARDINEIRO,INCLUSIVE ENCARGOS SOCIAIS</v>
      </c>
      <c r="C3788" s="749" t="s">
        <v>15369</v>
      </c>
      <c r="I3788" s="749" t="s">
        <v>1747</v>
      </c>
      <c r="J3788" s="749" t="n">
        <v>19.66</v>
      </c>
    </row>
    <row collapsed="false" customFormat="false" customHeight="true" hidden="true" ht="12.75" outlineLevel="0" r="3789">
      <c r="A3789" s="749" t="s">
        <v>15370</v>
      </c>
      <c r="B3789" s="749" t="str">
        <f aca="false">C3789&amp;D3789&amp;E3789&amp;F3789&amp;G3789&amp;H3789</f>
        <v>MAO-DE-OBRA DE JARDINEIRO,INCLUSIVE ENCARGOS SOCIAIS</v>
      </c>
      <c r="C3789" s="749" t="s">
        <v>15369</v>
      </c>
      <c r="I3789" s="749" t="s">
        <v>1747</v>
      </c>
      <c r="J3789" s="749" t="n">
        <v>17.03</v>
      </c>
    </row>
    <row collapsed="false" customFormat="false" customHeight="true" hidden="true" ht="12.75" outlineLevel="0" r="3790">
      <c r="A3790" s="749" t="s">
        <v>15371</v>
      </c>
      <c r="B3790" s="749" t="str">
        <f aca="false">C3790&amp;D3790&amp;E3790&amp;F3790&amp;G3790&amp;H3790</f>
        <v>MAO-DE-OBRA DE OPERADOR DE MAQUINAS,INCLUSIVE ENCARGOS SOCIAIS</v>
      </c>
      <c r="C3790" s="749" t="s">
        <v>15372</v>
      </c>
      <c r="D3790" s="749" t="s">
        <v>11033</v>
      </c>
      <c r="I3790" s="749" t="s">
        <v>1747</v>
      </c>
      <c r="J3790" s="749" t="n">
        <v>22.44</v>
      </c>
    </row>
    <row collapsed="false" customFormat="false" customHeight="true" hidden="true" ht="12.75" outlineLevel="0" r="3791">
      <c r="A3791" s="749" t="s">
        <v>15373</v>
      </c>
      <c r="B3791" s="749" t="str">
        <f aca="false">C3791&amp;D3791&amp;E3791&amp;F3791&amp;G3791&amp;H3791</f>
        <v>MAO-DE-OBRA DE OPERADOR DE MAQUINAS,INCLUSIVE ENCARGOS SOCIAIS</v>
      </c>
      <c r="C3791" s="749" t="s">
        <v>15372</v>
      </c>
      <c r="D3791" s="749" t="s">
        <v>11033</v>
      </c>
      <c r="I3791" s="749" t="s">
        <v>1747</v>
      </c>
      <c r="J3791" s="749" t="n">
        <v>19.45</v>
      </c>
    </row>
    <row collapsed="false" customFormat="false" customHeight="true" hidden="true" ht="12.75" outlineLevel="0" r="3792">
      <c r="A3792" s="749" t="s">
        <v>15374</v>
      </c>
      <c r="B3792" s="749" t="str">
        <f aca="false">C3792&amp;D3792&amp;E3792&amp;F3792&amp;G3792&amp;H3792</f>
        <v>MAO-DE-OBRA DE APONTADOR,INCLUSIVE ENCARGOS SOCIAIS</v>
      </c>
      <c r="C3792" s="749" t="s">
        <v>15375</v>
      </c>
      <c r="I3792" s="749" t="s">
        <v>1747</v>
      </c>
      <c r="J3792" s="749" t="n">
        <v>23.64</v>
      </c>
    </row>
    <row collapsed="false" customFormat="false" customHeight="true" hidden="true" ht="12.75" outlineLevel="0" r="3793">
      <c r="A3793" s="749" t="s">
        <v>15376</v>
      </c>
      <c r="B3793" s="749" t="str">
        <f aca="false">C3793&amp;D3793&amp;E3793&amp;F3793&amp;G3793&amp;H3793</f>
        <v>MAO-DE-OBRA DE APONTADOR,INCLUSIVE ENCARGOS SOCIAIS</v>
      </c>
      <c r="C3793" s="749" t="s">
        <v>15375</v>
      </c>
      <c r="I3793" s="749" t="s">
        <v>1747</v>
      </c>
      <c r="J3793" s="749" t="n">
        <v>20.48</v>
      </c>
    </row>
    <row collapsed="false" customFormat="false" customHeight="true" hidden="true" ht="12.75" outlineLevel="0" r="3794">
      <c r="A3794" s="749" t="s">
        <v>15377</v>
      </c>
      <c r="B3794" s="749" t="str">
        <f aca="false">C3794&amp;D3794&amp;E3794&amp;F3794&amp;G3794&amp;H3794</f>
        <v>MAO-DE-OBRA DE ALMOXARIFE,INCLUSIVE ENCARGOS SOCIAIS</v>
      </c>
      <c r="C3794" s="749" t="s">
        <v>15378</v>
      </c>
      <c r="I3794" s="749" t="s">
        <v>1747</v>
      </c>
      <c r="J3794" s="749" t="n">
        <v>23.64</v>
      </c>
    </row>
    <row collapsed="false" customFormat="false" customHeight="true" hidden="true" ht="12.75" outlineLevel="0" r="3795">
      <c r="A3795" s="749" t="s">
        <v>15379</v>
      </c>
      <c r="B3795" s="749" t="str">
        <f aca="false">C3795&amp;D3795&amp;E3795&amp;F3795&amp;G3795&amp;H3795</f>
        <v>MAO-DE-OBRA DE ALMOXARIFE,INCLUSIVE ENCARGOS SOCIAIS</v>
      </c>
      <c r="C3795" s="749" t="s">
        <v>15378</v>
      </c>
      <c r="I3795" s="749" t="s">
        <v>1747</v>
      </c>
      <c r="J3795" s="749" t="n">
        <v>20.48</v>
      </c>
    </row>
    <row collapsed="false" customFormat="false" customHeight="true" hidden="true" ht="12.75" outlineLevel="0" r="3796">
      <c r="A3796" s="749" t="s">
        <v>15380</v>
      </c>
      <c r="B3796" s="749" t="str">
        <f aca="false">C3796&amp;D3796&amp;E3796&amp;F3796&amp;G3796&amp;H3796</f>
        <v>MAO-DE-OBRA DE AUXILIAR DE ALMOXARIFADO,INCLUSIVE ENCARGOS SOCIAIS</v>
      </c>
      <c r="C3796" s="749" t="s">
        <v>15381</v>
      </c>
      <c r="D3796" s="749" t="s">
        <v>15382</v>
      </c>
      <c r="I3796" s="749" t="s">
        <v>1747</v>
      </c>
      <c r="J3796" s="749" t="n">
        <v>15.22</v>
      </c>
    </row>
    <row collapsed="false" customFormat="false" customHeight="true" hidden="true" ht="12.75" outlineLevel="0" r="3797">
      <c r="A3797" s="749" t="s">
        <v>15383</v>
      </c>
      <c r="B3797" s="749" t="str">
        <f aca="false">C3797&amp;D3797&amp;E3797&amp;F3797&amp;G3797&amp;H3797</f>
        <v>MAO-DE-OBRA DE AUXILIAR DE ALMOXARIFADO,INCLUSIVE ENCARGOS SOCIAIS</v>
      </c>
      <c r="C3797" s="749" t="s">
        <v>15381</v>
      </c>
      <c r="D3797" s="749" t="s">
        <v>15382</v>
      </c>
      <c r="I3797" s="749" t="s">
        <v>1747</v>
      </c>
      <c r="J3797" s="749" t="n">
        <v>13.19</v>
      </c>
    </row>
    <row collapsed="false" customFormat="false" customHeight="true" hidden="true" ht="12.75" outlineLevel="0" r="3798">
      <c r="A3798" s="749" t="s">
        <v>15384</v>
      </c>
      <c r="B3798" s="749" t="str">
        <f aca="false">C3798&amp;D3798&amp;E3798&amp;F3798&amp;G3798&amp;H3798</f>
        <v>MAO-DE-OBRA DE ESTAGIARIO,INCLUSIVE ENCARGOS SOCIAIS</v>
      </c>
      <c r="C3798" s="749" t="s">
        <v>15385</v>
      </c>
      <c r="I3798" s="749" t="s">
        <v>1747</v>
      </c>
      <c r="J3798" s="749" t="n">
        <v>10.02</v>
      </c>
    </row>
    <row collapsed="false" customFormat="false" customHeight="true" hidden="true" ht="12.75" outlineLevel="0" r="3799">
      <c r="A3799" s="749" t="s">
        <v>15386</v>
      </c>
      <c r="B3799" s="749" t="str">
        <f aca="false">C3799&amp;D3799&amp;E3799&amp;F3799&amp;G3799&amp;H3799</f>
        <v>MAO-DE-OBRA DE ESTAGIARIO,INCLUSIVE ENCARGOS SOCIAIS</v>
      </c>
      <c r="C3799" s="749" t="s">
        <v>15385</v>
      </c>
      <c r="I3799" s="749" t="s">
        <v>1747</v>
      </c>
      <c r="J3799" s="749" t="n">
        <v>8.68</v>
      </c>
    </row>
    <row collapsed="false" customFormat="false" customHeight="true" hidden="true" ht="12.75" outlineLevel="0" r="3800">
      <c r="A3800" s="749" t="s">
        <v>15387</v>
      </c>
      <c r="B3800" s="749" t="str">
        <f aca="false">C3800&amp;D3800&amp;E3800&amp;F3800&amp;G3800&amp;H3800</f>
        <v>MAO-DE-OBRA DE AUXILIAR TECNICO,INCLUSIVE ENCARGOS SOCIAIS</v>
      </c>
      <c r="C3800" s="749" t="s">
        <v>15388</v>
      </c>
      <c r="I3800" s="749" t="s">
        <v>1747</v>
      </c>
      <c r="J3800" s="749" t="n">
        <v>15.22</v>
      </c>
    </row>
    <row collapsed="false" customFormat="false" customHeight="true" hidden="true" ht="12.75" outlineLevel="0" r="3801">
      <c r="A3801" s="749" t="s">
        <v>15389</v>
      </c>
      <c r="B3801" s="749" t="str">
        <f aca="false">C3801&amp;D3801&amp;E3801&amp;F3801&amp;G3801&amp;H3801</f>
        <v>MAO-DE-OBRA DE AUXILIAR TECNICO,INCLUSIVE ENCARGOS SOCIAIS</v>
      </c>
      <c r="C3801" s="749" t="s">
        <v>15388</v>
      </c>
      <c r="I3801" s="749" t="s">
        <v>1747</v>
      </c>
      <c r="J3801" s="749" t="n">
        <v>13.19</v>
      </c>
    </row>
    <row collapsed="false" customFormat="false" customHeight="true" hidden="true" ht="12.75" outlineLevel="0" r="3802">
      <c r="A3802" s="749" t="s">
        <v>15390</v>
      </c>
      <c r="B3802" s="749" t="str">
        <f aca="false">C3802&amp;D3802&amp;E3802&amp;F3802&amp;G3802&amp;H3802</f>
        <v>MAO-DE-OBRA DE FEITOR(ENCARREGADO DE TURMA),INCLUSIVE ENCARGOS SOCIAIS</v>
      </c>
      <c r="C3802" s="749" t="s">
        <v>15391</v>
      </c>
      <c r="D3802" s="749" t="s">
        <v>15392</v>
      </c>
      <c r="I3802" s="749" t="s">
        <v>1747</v>
      </c>
      <c r="J3802" s="749" t="n">
        <v>27.64</v>
      </c>
    </row>
    <row collapsed="false" customFormat="false" customHeight="true" hidden="true" ht="12.75" outlineLevel="0" r="3803">
      <c r="A3803" s="749" t="s">
        <v>15393</v>
      </c>
      <c r="B3803" s="749" t="str">
        <f aca="false">C3803&amp;D3803&amp;E3803&amp;F3803&amp;G3803&amp;H3803</f>
        <v>MAO-DE-OBRA DE FEITOR(ENCARREGADO DE TURMA),INCLUSIVE ENCARGOS SOCIAIS</v>
      </c>
      <c r="C3803" s="749" t="s">
        <v>15391</v>
      </c>
      <c r="D3803" s="749" t="s">
        <v>15392</v>
      </c>
      <c r="I3803" s="749" t="s">
        <v>1747</v>
      </c>
      <c r="J3803" s="749" t="n">
        <v>23.95</v>
      </c>
    </row>
    <row collapsed="false" customFormat="false" customHeight="true" hidden="true" ht="12.75" outlineLevel="0" r="3804">
      <c r="A3804" s="749" t="s">
        <v>15394</v>
      </c>
      <c r="B3804" s="749" t="str">
        <f aca="false">C3804&amp;D3804&amp;E3804&amp;F3804&amp;G3804&amp;H3804</f>
        <v>MAO-DE-OBRA DE ENCARREGADO PARA SERVICOS DE ILUMINACAO PUBLICA,INCLUSIVE ENCARGOS SOCIAIS</v>
      </c>
      <c r="C3804" s="749" t="s">
        <v>15395</v>
      </c>
      <c r="D3804" s="749" t="s">
        <v>15396</v>
      </c>
      <c r="I3804" s="749" t="s">
        <v>1747</v>
      </c>
      <c r="J3804" s="749" t="n">
        <v>33.25</v>
      </c>
    </row>
    <row collapsed="false" customFormat="false" customHeight="true" hidden="true" ht="12.75" outlineLevel="0" r="3805">
      <c r="A3805" s="749" t="s">
        <v>15397</v>
      </c>
      <c r="B3805" s="749" t="str">
        <f aca="false">C3805&amp;D3805&amp;E3805&amp;F3805&amp;G3805&amp;H3805</f>
        <v>MAO-DE-OBRA DE ENCARREGADO PARA SERVICOS DE ILUMINACAO PUBLICA,INCLUSIVE ENCARGOS SOCIAIS</v>
      </c>
      <c r="C3805" s="749" t="s">
        <v>15395</v>
      </c>
      <c r="D3805" s="749" t="s">
        <v>15396</v>
      </c>
      <c r="I3805" s="749" t="s">
        <v>1747</v>
      </c>
      <c r="J3805" s="749" t="n">
        <v>28.81</v>
      </c>
    </row>
    <row collapsed="false" customFormat="false" customHeight="true" hidden="true" ht="12.75" outlineLevel="0" r="3806">
      <c r="A3806" s="749" t="s">
        <v>15398</v>
      </c>
      <c r="B3806" s="749" t="str">
        <f aca="false">C3806&amp;D3806&amp;E3806&amp;F3806&amp;G3806&amp;H3806</f>
        <v>MAO-DE-OBRA DE MESTRE DE OBRA "A",INCLUSIVE ENCARGOS SOCIAIS</v>
      </c>
      <c r="C3806" s="749" t="s">
        <v>15399</v>
      </c>
      <c r="I3806" s="749" t="s">
        <v>1747</v>
      </c>
      <c r="J3806" s="749" t="n">
        <v>45.68</v>
      </c>
    </row>
    <row collapsed="false" customFormat="false" customHeight="true" hidden="true" ht="12.75" outlineLevel="0" r="3807">
      <c r="A3807" s="749" t="s">
        <v>15400</v>
      </c>
      <c r="B3807" s="749" t="str">
        <f aca="false">C3807&amp;D3807&amp;E3807&amp;F3807&amp;G3807&amp;H3807</f>
        <v>MAO-DE-OBRA DE MESTRE DE OBRA "A",INCLUSIVE ENCARGOS SOCIAIS</v>
      </c>
      <c r="C3807" s="749" t="s">
        <v>15399</v>
      </c>
      <c r="I3807" s="749" t="s">
        <v>1747</v>
      </c>
      <c r="J3807" s="749" t="n">
        <v>39.58</v>
      </c>
    </row>
    <row collapsed="false" customFormat="false" customHeight="true" hidden="true" ht="12.75" outlineLevel="0" r="3808">
      <c r="A3808" s="749" t="s">
        <v>15401</v>
      </c>
      <c r="B3808" s="749" t="str">
        <f aca="false">C3808&amp;D3808&amp;E3808&amp;F3808&amp;G3808&amp;H3808</f>
        <v>MAO-DE-OBRA DE MESTRE DE OBRA "B",INCLUSIVE ENCARGOS SOCIAIS</v>
      </c>
      <c r="C3808" s="749" t="s">
        <v>15402</v>
      </c>
      <c r="I3808" s="749" t="s">
        <v>1747</v>
      </c>
      <c r="J3808" s="749" t="n">
        <v>33.25</v>
      </c>
    </row>
    <row collapsed="false" customFormat="false" customHeight="true" hidden="true" ht="12.75" outlineLevel="0" r="3809">
      <c r="A3809" s="749" t="s">
        <v>15403</v>
      </c>
      <c r="B3809" s="749" t="str">
        <f aca="false">C3809&amp;D3809&amp;E3809&amp;F3809&amp;G3809&amp;H3809</f>
        <v>MAO-DE-OBRA DE MESTRE DE OBRA "B",INCLUSIVE ENCARGOS SOCIAIS</v>
      </c>
      <c r="C3809" s="749" t="s">
        <v>15402</v>
      </c>
      <c r="I3809" s="749" t="s">
        <v>1747</v>
      </c>
      <c r="J3809" s="749" t="n">
        <v>28.81</v>
      </c>
    </row>
    <row collapsed="false" customFormat="false" customHeight="true" hidden="false" ht="12.75" outlineLevel="0" r="3810">
      <c r="A3810" s="749" t="s">
        <v>15404</v>
      </c>
      <c r="B3810" s="749" t="str">
        <f aca="false">C3810&amp;D3810&amp;E3810&amp;F3810&amp;G3810&amp;H3810</f>
        <v>MAO-DE-OBRA DE ENGENHEIRO DE SEGURANCA DO TRABALHO,INCLUSIVE ENCARGOS SOCIAIS</v>
      </c>
      <c r="C3810" s="749" t="s">
        <v>15405</v>
      </c>
      <c r="D3810" s="749" t="s">
        <v>15406</v>
      </c>
      <c r="I3810" s="749" t="s">
        <v>1747</v>
      </c>
      <c r="J3810" s="749" t="n">
        <v>85.18</v>
      </c>
    </row>
    <row collapsed="false" customFormat="false" customHeight="true" hidden="false" ht="12.75" outlineLevel="0" r="3811">
      <c r="A3811" s="749" t="s">
        <v>15407</v>
      </c>
      <c r="B3811" s="749" t="str">
        <f aca="false">C3811&amp;D3811&amp;E3811&amp;F3811&amp;G3811&amp;H3811</f>
        <v>MAO-DE-OBRA DE ENGENHEIRO DE SEGURANCA DO TRABALHO,INCLUSIVE ENCARGOS SOCIAIS</v>
      </c>
      <c r="C3811" s="749" t="s">
        <v>15405</v>
      </c>
      <c r="D3811" s="749" t="s">
        <v>15406</v>
      </c>
      <c r="I3811" s="749" t="s">
        <v>1747</v>
      </c>
      <c r="J3811" s="749" t="n">
        <v>73.81</v>
      </c>
    </row>
    <row collapsed="false" customFormat="false" customHeight="true" hidden="false" ht="12.75" outlineLevel="0" r="3812">
      <c r="A3812" s="749" t="s">
        <v>15408</v>
      </c>
      <c r="B3812" s="749" t="str">
        <f aca="false">C3812&amp;D3812&amp;E3812&amp;F3812&amp;G3812&amp;H3812</f>
        <v>MAO-DE-OBRA DE ENGENHEIRO OU ARQUITETO JR.,INCLUSIVE ENCARGOS SOCIAIS</v>
      </c>
      <c r="C3812" s="749" t="s">
        <v>15409</v>
      </c>
      <c r="D3812" s="749" t="s">
        <v>11004</v>
      </c>
      <c r="I3812" s="749" t="s">
        <v>1747</v>
      </c>
      <c r="J3812" s="749" t="n">
        <v>85.18</v>
      </c>
    </row>
    <row collapsed="false" customFormat="false" customHeight="true" hidden="false" ht="12.75" outlineLevel="0" r="3813">
      <c r="A3813" s="749" t="s">
        <v>15410</v>
      </c>
      <c r="B3813" s="749" t="str">
        <f aca="false">C3813&amp;D3813&amp;E3813&amp;F3813&amp;G3813&amp;H3813</f>
        <v>MAO-DE-OBRA DE ENGENHEIRO OU ARQUITETO JR.,INCLUSIVE ENCARGOS SOCIAIS</v>
      </c>
      <c r="C3813" s="749" t="s">
        <v>15409</v>
      </c>
      <c r="D3813" s="749" t="s">
        <v>11004</v>
      </c>
      <c r="I3813" s="749" t="s">
        <v>1747</v>
      </c>
      <c r="J3813" s="749" t="n">
        <v>73.81</v>
      </c>
    </row>
    <row collapsed="false" customFormat="false" customHeight="true" hidden="false" ht="12.75" outlineLevel="0" r="3814">
      <c r="A3814" s="749" t="s">
        <v>15411</v>
      </c>
      <c r="B3814" s="749" t="str">
        <f aca="false">C3814&amp;D3814&amp;E3814&amp;F3814&amp;G3814&amp;H3814</f>
        <v>MAO-DE-OBRA DE ENGENHEIRO OU ARQUITETO SENIOR,INCLUSIVE ENCARGOS SOCIAIS</v>
      </c>
      <c r="C3814" s="749" t="s">
        <v>15412</v>
      </c>
      <c r="D3814" s="749" t="s">
        <v>11055</v>
      </c>
      <c r="I3814" s="749" t="s">
        <v>1747</v>
      </c>
      <c r="J3814" s="749" t="n">
        <v>170.36</v>
      </c>
    </row>
    <row collapsed="false" customFormat="false" customHeight="true" hidden="false" ht="12.75" outlineLevel="0" r="3815">
      <c r="A3815" s="749" t="s">
        <v>15413</v>
      </c>
      <c r="B3815" s="749" t="str">
        <f aca="false">C3815&amp;D3815&amp;E3815&amp;F3815&amp;G3815&amp;H3815</f>
        <v>MAO-DE-OBRA DE ENGENHEIRO OU ARQUITETO SENIOR,INCLUSIVE ENCARGOS SOCIAIS</v>
      </c>
      <c r="C3815" s="749" t="s">
        <v>15412</v>
      </c>
      <c r="D3815" s="749" t="s">
        <v>11055</v>
      </c>
      <c r="I3815" s="749" t="s">
        <v>1747</v>
      </c>
      <c r="J3815" s="749" t="n">
        <v>147.62</v>
      </c>
    </row>
    <row collapsed="false" customFormat="false" customHeight="true" hidden="false" ht="12.75" outlineLevel="0" r="3816">
      <c r="A3816" s="749" t="s">
        <v>15414</v>
      </c>
      <c r="B3816" s="749" t="str">
        <f aca="false">C3816&amp;D3816&amp;E3816&amp;F3816&amp;G3816&amp;H3816</f>
        <v>MAO-DE-OBRA DE ENGENHEIRO OU ARQUITETO COORDENADOR GERAL DEPROJETOS OU SUPERVISOR DE OBRAS,INCLUSIVE ENCARGOS SOCIAIS</v>
      </c>
      <c r="C3816" s="749" t="s">
        <v>15415</v>
      </c>
      <c r="D3816" s="749" t="s">
        <v>15416</v>
      </c>
      <c r="I3816" s="749" t="s">
        <v>1747</v>
      </c>
      <c r="J3816" s="749" t="n">
        <v>195.92</v>
      </c>
    </row>
    <row collapsed="false" customFormat="false" customHeight="true" hidden="false" ht="12.75" outlineLevel="0" r="3817">
      <c r="A3817" s="749" t="s">
        <v>15417</v>
      </c>
      <c r="B3817" s="749" t="str">
        <f aca="false">C3817&amp;D3817&amp;E3817&amp;F3817&amp;G3817&amp;H3817</f>
        <v>MAO-DE-OBRA DE ENGENHEIRO OU ARQUITETO COORDENADOR GERAL DEPROJETOS OU SUPERVISOR DE OBRAS,INCLUSIVE ENCARGOS SOCIAIS</v>
      </c>
      <c r="C3817" s="749" t="s">
        <v>15415</v>
      </c>
      <c r="D3817" s="749" t="s">
        <v>15416</v>
      </c>
      <c r="I3817" s="749" t="s">
        <v>1747</v>
      </c>
      <c r="J3817" s="749" t="n">
        <v>169.76</v>
      </c>
    </row>
    <row collapsed="false" customFormat="false" customHeight="true" hidden="true" ht="12.75" outlineLevel="0" r="3818">
      <c r="A3818" s="749" t="s">
        <v>15418</v>
      </c>
      <c r="B3818" s="749" t="str">
        <f aca="false">C3818&amp;D3818&amp;E3818&amp;F3818&amp;G3818&amp;H3818</f>
        <v>MAO-DE-OBRA DE DESENHISTA "A",INCLUSIVE ENCARGOS SOCIAIS</v>
      </c>
      <c r="C3818" s="749" t="s">
        <v>15419</v>
      </c>
      <c r="I3818" s="749" t="s">
        <v>1747</v>
      </c>
      <c r="J3818" s="749" t="n">
        <v>27.64</v>
      </c>
    </row>
    <row collapsed="false" customFormat="false" customHeight="true" hidden="true" ht="12.75" outlineLevel="0" r="3819">
      <c r="A3819" s="749" t="s">
        <v>15420</v>
      </c>
      <c r="B3819" s="749" t="str">
        <f aca="false">C3819&amp;D3819&amp;E3819&amp;F3819&amp;G3819&amp;H3819</f>
        <v>MAO-DE-OBRA DE DESENHISTA "A",INCLUSIVE ENCARGOS SOCIAIS</v>
      </c>
      <c r="C3819" s="749" t="s">
        <v>15419</v>
      </c>
      <c r="I3819" s="749" t="s">
        <v>1747</v>
      </c>
      <c r="J3819" s="749" t="n">
        <v>23.95</v>
      </c>
    </row>
    <row collapsed="false" customFormat="false" customHeight="true" hidden="true" ht="12.75" outlineLevel="0" r="3820">
      <c r="A3820" s="749" t="s">
        <v>15421</v>
      </c>
      <c r="B3820" s="749" t="str">
        <f aca="false">C3820&amp;D3820&amp;E3820&amp;F3820&amp;G3820&amp;H3820</f>
        <v>MAO-DE-OBRA DE AUXILIAR DE DESENHISTA,INCLUSIVE ENCARGOS SOCIAIS</v>
      </c>
      <c r="C3820" s="749" t="s">
        <v>15422</v>
      </c>
      <c r="D3820" s="749" t="s">
        <v>11017</v>
      </c>
      <c r="I3820" s="749" t="s">
        <v>1747</v>
      </c>
      <c r="J3820" s="749" t="n">
        <v>18.29</v>
      </c>
    </row>
    <row collapsed="false" customFormat="false" customHeight="true" hidden="true" ht="12.75" outlineLevel="0" r="3821">
      <c r="A3821" s="749" t="s">
        <v>15423</v>
      </c>
      <c r="B3821" s="749" t="str">
        <f aca="false">C3821&amp;D3821&amp;E3821&amp;F3821&amp;G3821&amp;H3821</f>
        <v>MAO-DE-OBRA DE AUXILIAR DE DESENHISTA,INCLUSIVE ENCARGOS SOCIAIS</v>
      </c>
      <c r="C3821" s="749" t="s">
        <v>15422</v>
      </c>
      <c r="D3821" s="749" t="s">
        <v>11017</v>
      </c>
      <c r="I3821" s="749" t="s">
        <v>1747</v>
      </c>
      <c r="J3821" s="749" t="n">
        <v>15.85</v>
      </c>
    </row>
    <row collapsed="false" customFormat="false" customHeight="true" hidden="true" ht="12.75" outlineLevel="0" r="3822">
      <c r="A3822" s="749" t="s">
        <v>15424</v>
      </c>
      <c r="B3822" s="749" t="str">
        <f aca="false">C3822&amp;D3822&amp;E3822&amp;F3822&amp;G3822&amp;H3822</f>
        <v>MAO-DE-OBRA DE CHEFE DE ESCRITORIO,INCLUSIVE ENCARGOS SOCIAIS</v>
      </c>
      <c r="C3822" s="749" t="s">
        <v>15425</v>
      </c>
      <c r="D3822" s="749" t="s">
        <v>8350</v>
      </c>
      <c r="I3822" s="749" t="s">
        <v>1747</v>
      </c>
      <c r="J3822" s="749" t="n">
        <v>31.9</v>
      </c>
    </row>
    <row collapsed="false" customFormat="false" customHeight="true" hidden="true" ht="12.75" outlineLevel="0" r="3823">
      <c r="A3823" s="749" t="s">
        <v>15426</v>
      </c>
      <c r="B3823" s="749" t="str">
        <f aca="false">C3823&amp;D3823&amp;E3823&amp;F3823&amp;G3823&amp;H3823</f>
        <v>MAO-DE-OBRA DE CHEFE DE ESCRITORIO,INCLUSIVE ENCARGOS SOCIAIS</v>
      </c>
      <c r="C3823" s="749" t="s">
        <v>15425</v>
      </c>
      <c r="D3823" s="749" t="s">
        <v>8350</v>
      </c>
      <c r="I3823" s="749" t="s">
        <v>1747</v>
      </c>
      <c r="J3823" s="749" t="n">
        <v>27.65</v>
      </c>
    </row>
    <row collapsed="false" customFormat="false" customHeight="true" hidden="true" ht="12.75" outlineLevel="0" r="3824">
      <c r="A3824" s="749" t="s">
        <v>15427</v>
      </c>
      <c r="B3824" s="749" t="str">
        <f aca="false">C3824&amp;D3824&amp;E3824&amp;F3824&amp;G3824&amp;H3824</f>
        <v>MAO-DE-OBRA DE SECRETARIA,INCLUSIVE ENCARGOS SOCIAIS</v>
      </c>
      <c r="C3824" s="749" t="s">
        <v>15428</v>
      </c>
      <c r="I3824" s="749" t="s">
        <v>1747</v>
      </c>
      <c r="J3824" s="749" t="n">
        <v>23.64</v>
      </c>
    </row>
    <row collapsed="false" customFormat="false" customHeight="true" hidden="true" ht="12.75" outlineLevel="0" r="3825">
      <c r="A3825" s="749" t="s">
        <v>15429</v>
      </c>
      <c r="B3825" s="749" t="str">
        <f aca="false">C3825&amp;D3825&amp;E3825&amp;F3825&amp;G3825&amp;H3825</f>
        <v>MAO-DE-OBRA DE SECRETARIA,INCLUSIVE ENCARGOS SOCIAIS</v>
      </c>
      <c r="C3825" s="749" t="s">
        <v>15428</v>
      </c>
      <c r="I3825" s="749" t="s">
        <v>1747</v>
      </c>
      <c r="J3825" s="749" t="n">
        <v>20.48</v>
      </c>
    </row>
    <row collapsed="false" customFormat="false" customHeight="true" hidden="true" ht="12.75" outlineLevel="0" r="3826">
      <c r="A3826" s="749" t="s">
        <v>15430</v>
      </c>
      <c r="B3826" s="749" t="str">
        <f aca="false">C3826&amp;D3826&amp;E3826&amp;F3826&amp;G3826&amp;H3826</f>
        <v>MAO-DE-OBRA DE DIGITADOR,INCLUSIVE ENCARGOS SOCIAIS.</v>
      </c>
      <c r="C3826" s="749" t="s">
        <v>15431</v>
      </c>
      <c r="I3826" s="749" t="s">
        <v>1747</v>
      </c>
      <c r="J3826" s="749" t="n">
        <v>18.29</v>
      </c>
    </row>
    <row collapsed="false" customFormat="false" customHeight="true" hidden="true" ht="12.75" outlineLevel="0" r="3827">
      <c r="A3827" s="749" t="s">
        <v>15432</v>
      </c>
      <c r="B3827" s="749" t="str">
        <f aca="false">C3827&amp;D3827&amp;E3827&amp;F3827&amp;G3827&amp;H3827</f>
        <v>MAO-DE-OBRA DE DIGITADOR,INCLUSIVE ENCARGOS SOCIAIS.</v>
      </c>
      <c r="C3827" s="749" t="s">
        <v>15431</v>
      </c>
      <c r="I3827" s="749" t="s">
        <v>1747</v>
      </c>
      <c r="J3827" s="749" t="n">
        <v>15.85</v>
      </c>
    </row>
    <row collapsed="false" customFormat="false" customHeight="true" hidden="true" ht="12.75" outlineLevel="0" r="3828">
      <c r="A3828" s="749" t="s">
        <v>15433</v>
      </c>
      <c r="B3828" s="749" t="str">
        <f aca="false">C3828&amp;D3828&amp;E3828&amp;F3828&amp;G3828&amp;H3828</f>
        <v>MAO-DE-OBRA DE ESCRITURARIO,INCLUSIVE ENCARGOS SOCIAIS</v>
      </c>
      <c r="C3828" s="749" t="s">
        <v>15434</v>
      </c>
      <c r="I3828" s="749" t="s">
        <v>1747</v>
      </c>
      <c r="J3828" s="749" t="n">
        <v>18.29</v>
      </c>
    </row>
    <row collapsed="false" customFormat="false" customHeight="true" hidden="true" ht="12.75" outlineLevel="0" r="3829">
      <c r="A3829" s="749" t="s">
        <v>15435</v>
      </c>
      <c r="B3829" s="749" t="str">
        <f aca="false">C3829&amp;D3829&amp;E3829&amp;F3829&amp;G3829&amp;H3829</f>
        <v>MAO-DE-OBRA DE ESCRITURARIO,INCLUSIVE ENCARGOS SOCIAIS</v>
      </c>
      <c r="C3829" s="749" t="s">
        <v>15434</v>
      </c>
      <c r="I3829" s="749" t="s">
        <v>1747</v>
      </c>
      <c r="J3829" s="749" t="n">
        <v>15.85</v>
      </c>
    </row>
    <row collapsed="false" customFormat="false" customHeight="true" hidden="true" ht="12.75" outlineLevel="0" r="3830">
      <c r="A3830" s="749" t="s">
        <v>15436</v>
      </c>
      <c r="B3830" s="749" t="str">
        <f aca="false">C3830&amp;D3830&amp;E3830&amp;F3830&amp;G3830&amp;H3830</f>
        <v>MAO-DE-OBRA DE AUXILIAR DE ESCRITORIO,INCLUSIVE ENCARGOS SOCIAIS</v>
      </c>
      <c r="C3830" s="749" t="s">
        <v>15437</v>
      </c>
      <c r="D3830" s="749" t="s">
        <v>11017</v>
      </c>
      <c r="I3830" s="749" t="s">
        <v>1747</v>
      </c>
      <c r="J3830" s="749" t="n">
        <v>18.29</v>
      </c>
    </row>
    <row collapsed="false" customFormat="false" customHeight="true" hidden="true" ht="12.75" outlineLevel="0" r="3831">
      <c r="A3831" s="749" t="s">
        <v>15438</v>
      </c>
      <c r="B3831" s="749" t="str">
        <f aca="false">C3831&amp;D3831&amp;E3831&amp;F3831&amp;G3831&amp;H3831</f>
        <v>MAO-DE-OBRA DE AUXILIAR DE ESCRITORIO,INCLUSIVE ENCARGOS SOCIAIS</v>
      </c>
      <c r="C3831" s="749" t="s">
        <v>15437</v>
      </c>
      <c r="D3831" s="749" t="s">
        <v>11017</v>
      </c>
      <c r="I3831" s="749" t="s">
        <v>1747</v>
      </c>
      <c r="J3831" s="749" t="n">
        <v>15.85</v>
      </c>
    </row>
    <row collapsed="false" customFormat="false" customHeight="true" hidden="true" ht="12.75" outlineLevel="0" r="3832">
      <c r="A3832" s="749" t="s">
        <v>15439</v>
      </c>
      <c r="B3832" s="749" t="str">
        <f aca="false">C3832&amp;D3832&amp;E3832&amp;F3832&amp;G3832&amp;H3832</f>
        <v>MAO-DE-OBRA DE CALCETEIRO,INCLUSIVE ENCARGOS SOCIAIS</v>
      </c>
      <c r="C3832" s="749" t="s">
        <v>15440</v>
      </c>
      <c r="I3832" s="749" t="s">
        <v>1747</v>
      </c>
      <c r="J3832" s="749" t="n">
        <v>19.97</v>
      </c>
    </row>
    <row collapsed="false" customFormat="false" customHeight="true" hidden="true" ht="12.75" outlineLevel="0" r="3833">
      <c r="A3833" s="749" t="s">
        <v>15441</v>
      </c>
      <c r="B3833" s="749" t="str">
        <f aca="false">C3833&amp;D3833&amp;E3833&amp;F3833&amp;G3833&amp;H3833</f>
        <v>MAO-DE-OBRA DE CALCETEIRO,INCLUSIVE ENCARGOS SOCIAIS</v>
      </c>
      <c r="C3833" s="749" t="s">
        <v>15440</v>
      </c>
      <c r="I3833" s="749" t="s">
        <v>1747</v>
      </c>
      <c r="J3833" s="749" t="n">
        <v>17.3</v>
      </c>
    </row>
    <row collapsed="false" customFormat="false" customHeight="true" hidden="true" ht="12.75" outlineLevel="0" r="3834">
      <c r="A3834" s="749" t="s">
        <v>15442</v>
      </c>
      <c r="B3834" s="749" t="str">
        <f aca="false">C3834&amp;D3834&amp;E3834&amp;F3834&amp;G3834&amp;H3834</f>
        <v>MAO-DE-OBRA DE VIDRACEIRO,INCLUSIVE ENCARGOS SOCIAIS</v>
      </c>
      <c r="C3834" s="749" t="s">
        <v>15443</v>
      </c>
      <c r="I3834" s="749" t="s">
        <v>1747</v>
      </c>
      <c r="J3834" s="749" t="n">
        <v>19.97</v>
      </c>
    </row>
    <row collapsed="false" customFormat="false" customHeight="true" hidden="true" ht="12.75" outlineLevel="0" r="3835">
      <c r="A3835" s="749" t="s">
        <v>15444</v>
      </c>
      <c r="B3835" s="749" t="str">
        <f aca="false">C3835&amp;D3835&amp;E3835&amp;F3835&amp;G3835&amp;H3835</f>
        <v>MAO-DE-OBRA DE VIDRACEIRO,INCLUSIVE ENCARGOS SOCIAIS</v>
      </c>
      <c r="C3835" s="749" t="s">
        <v>15443</v>
      </c>
      <c r="I3835" s="749" t="s">
        <v>1747</v>
      </c>
      <c r="J3835" s="749" t="n">
        <v>17.3</v>
      </c>
    </row>
    <row collapsed="false" customFormat="false" customHeight="true" hidden="true" ht="12.75" outlineLevel="0" r="3836">
      <c r="A3836" s="749" t="s">
        <v>15445</v>
      </c>
      <c r="B3836" s="749" t="str">
        <f aca="false">C3836&amp;D3836&amp;E3836&amp;F3836&amp;G3836&amp;H3836</f>
        <v>MAO-DE-OBRA DE ENCARREGADO DE MONTAGEM,INCLUSIVE ENCARGOS SOCIAIS</v>
      </c>
      <c r="C3836" s="749" t="s">
        <v>15446</v>
      </c>
      <c r="D3836" s="749" t="s">
        <v>11068</v>
      </c>
      <c r="I3836" s="749" t="s">
        <v>1747</v>
      </c>
      <c r="J3836" s="749" t="n">
        <v>27.64</v>
      </c>
    </row>
    <row collapsed="false" customFormat="false" customHeight="true" hidden="true" ht="12.75" outlineLevel="0" r="3837">
      <c r="A3837" s="749" t="s">
        <v>15447</v>
      </c>
      <c r="B3837" s="749" t="str">
        <f aca="false">C3837&amp;D3837&amp;E3837&amp;F3837&amp;G3837&amp;H3837</f>
        <v>MAO-DE-OBRA DE ENCARREGADO DE MONTAGEM,INCLUSIVE ENCARGOS SOCIAIS</v>
      </c>
      <c r="C3837" s="749" t="s">
        <v>15446</v>
      </c>
      <c r="D3837" s="749" t="s">
        <v>11068</v>
      </c>
      <c r="I3837" s="749" t="s">
        <v>1747</v>
      </c>
      <c r="J3837" s="749" t="n">
        <v>23.95</v>
      </c>
    </row>
    <row collapsed="false" customFormat="false" customHeight="true" hidden="false" ht="12.75" outlineLevel="0" r="3838">
      <c r="A3838" s="749" t="s">
        <v>15448</v>
      </c>
      <c r="B3838" s="749" t="str">
        <f aca="false">C3838&amp;D3838&amp;E3838&amp;F3838&amp;G3838&amp;H3838</f>
        <v>MAO DE OBRA DE ENGENHEIRO OU ARQUITETO PLENO,INCLUSIVE ENCARGOS SOCIAIS</v>
      </c>
      <c r="C3838" s="749" t="s">
        <v>15449</v>
      </c>
      <c r="D3838" s="749" t="s">
        <v>11060</v>
      </c>
      <c r="I3838" s="749" t="s">
        <v>1747</v>
      </c>
      <c r="J3838" s="749" t="n">
        <v>120.26</v>
      </c>
    </row>
    <row collapsed="false" customFormat="false" customHeight="true" hidden="false" ht="12.75" outlineLevel="0" r="3839">
      <c r="A3839" s="749" t="s">
        <v>15450</v>
      </c>
      <c r="B3839" s="749" t="str">
        <f aca="false">C3839&amp;D3839&amp;E3839&amp;F3839&amp;G3839&amp;H3839</f>
        <v>MAO DE OBRA DE ENGENHEIRO OU ARQUITETO PLENO,INCLUSIVE ENCARGOS SOCIAIS</v>
      </c>
      <c r="C3839" s="749" t="s">
        <v>15449</v>
      </c>
      <c r="D3839" s="749" t="s">
        <v>11060</v>
      </c>
      <c r="I3839" s="749" t="s">
        <v>1747</v>
      </c>
      <c r="J3839" s="749" t="n">
        <v>104.2</v>
      </c>
    </row>
    <row collapsed="false" customFormat="false" customHeight="true" hidden="true" ht="12.75" outlineLevel="0" r="3840">
      <c r="A3840" s="749" t="s">
        <v>15451</v>
      </c>
      <c r="B3840" s="749" t="str">
        <f aca="false">C3840&amp;D3840&amp;E3840&amp;F3840&amp;G3840&amp;H3840</f>
        <v>MAO-DE-OBRA DE IMPERMEABILIZADOR,INCLUSIVE ENCARGOS SOCIAIS</v>
      </c>
      <c r="C3840" s="749" t="s">
        <v>15452</v>
      </c>
      <c r="I3840" s="749" t="s">
        <v>1747</v>
      </c>
      <c r="J3840" s="749" t="n">
        <v>19.97</v>
      </c>
    </row>
    <row collapsed="false" customFormat="false" customHeight="true" hidden="true" ht="12.75" outlineLevel="0" r="3841">
      <c r="A3841" s="749" t="s">
        <v>15453</v>
      </c>
      <c r="B3841" s="749" t="str">
        <f aca="false">C3841&amp;D3841&amp;E3841&amp;F3841&amp;G3841&amp;H3841</f>
        <v>MAO-DE-OBRA DE IMPERMEABILIZADOR,INCLUSIVE ENCARGOS SOCIAIS</v>
      </c>
      <c r="C3841" s="749" t="s">
        <v>15452</v>
      </c>
      <c r="I3841" s="749" t="s">
        <v>1747</v>
      </c>
      <c r="J3841" s="749" t="n">
        <v>17.3</v>
      </c>
    </row>
    <row collapsed="false" customFormat="false" customHeight="true" hidden="true" ht="12.75" outlineLevel="0" r="3842">
      <c r="A3842" s="749" t="s">
        <v>15454</v>
      </c>
      <c r="B3842" s="749" t="str">
        <f aca="false">C3842&amp;D3842&amp;E3842&amp;F3842&amp;G3842&amp;H3842</f>
        <v>MAO-DE-OBRA DE TECNICO DE SEGURANCA DO TRABALHO,INCLUSIVE ENCARGOS SOCIAIS</v>
      </c>
      <c r="C3842" s="749" t="s">
        <v>15455</v>
      </c>
      <c r="D3842" s="749" t="s">
        <v>10999</v>
      </c>
      <c r="I3842" s="749" t="s">
        <v>1747</v>
      </c>
      <c r="J3842" s="749" t="n">
        <v>33.25</v>
      </c>
    </row>
    <row collapsed="false" customFormat="false" customHeight="true" hidden="true" ht="12.75" outlineLevel="0" r="3843">
      <c r="A3843" s="749" t="s">
        <v>15456</v>
      </c>
      <c r="B3843" s="749" t="str">
        <f aca="false">C3843&amp;D3843&amp;E3843&amp;F3843&amp;G3843&amp;H3843</f>
        <v>MAO-DE-OBRA DE TECNICO DE SEGURANCA DO TRABALHO,INCLUSIVE ENCARGOS SOCIAIS</v>
      </c>
      <c r="C3843" s="749" t="s">
        <v>15455</v>
      </c>
      <c r="D3843" s="749" t="s">
        <v>10999</v>
      </c>
      <c r="I3843" s="749" t="s">
        <v>1747</v>
      </c>
      <c r="J3843" s="749" t="n">
        <v>28.81</v>
      </c>
    </row>
    <row collapsed="false" customFormat="false" customHeight="true" hidden="true" ht="12.75" outlineLevel="0" r="3844">
      <c r="A3844" s="749" t="s">
        <v>15457</v>
      </c>
      <c r="B3844" s="749" t="str">
        <f aca="false">C3844&amp;D3844&amp;E3844&amp;F3844&amp;G3844&amp;H3844</f>
        <v>MAO-DE-OBRA DE AUXILIAR DE ENFERMAGEM,INCLUSIVE ENCARGOS SOCIAIS</v>
      </c>
      <c r="C3844" s="749" t="s">
        <v>15458</v>
      </c>
      <c r="D3844" s="749" t="s">
        <v>11017</v>
      </c>
      <c r="I3844" s="749" t="s">
        <v>1747</v>
      </c>
      <c r="J3844" s="749" t="n">
        <v>18.29</v>
      </c>
    </row>
    <row collapsed="false" customFormat="false" customHeight="true" hidden="true" ht="12.75" outlineLevel="0" r="3845">
      <c r="A3845" s="749" t="s">
        <v>15459</v>
      </c>
      <c r="B3845" s="749" t="str">
        <f aca="false">C3845&amp;D3845&amp;E3845&amp;F3845&amp;G3845&amp;H3845</f>
        <v>MAO-DE-OBRA DE AUXILIAR DE ENFERMAGEM,INCLUSIVE ENCARGOS SOCIAIS</v>
      </c>
      <c r="C3845" s="749" t="s">
        <v>15458</v>
      </c>
      <c r="D3845" s="749" t="s">
        <v>11017</v>
      </c>
      <c r="I3845" s="749" t="s">
        <v>1747</v>
      </c>
      <c r="J3845" s="749" t="n">
        <v>15.85</v>
      </c>
    </row>
    <row collapsed="false" customFormat="false" customHeight="true" hidden="true" ht="12.75" outlineLevel="0" r="3846">
      <c r="A3846" s="749" t="s">
        <v>15460</v>
      </c>
      <c r="B3846" s="749" t="str">
        <f aca="false">C3846&amp;D3846&amp;E3846&amp;F3846&amp;G3846&amp;H3846</f>
        <v>MAO-DE-OBRA DE ENFERMEIRO,INCLUSIVE ENCARGOS SOCIAIS</v>
      </c>
      <c r="C3846" s="749" t="s">
        <v>15461</v>
      </c>
      <c r="I3846" s="749" t="s">
        <v>1747</v>
      </c>
      <c r="J3846" s="749" t="n">
        <v>33.25</v>
      </c>
    </row>
    <row collapsed="false" customFormat="false" customHeight="true" hidden="true" ht="12.75" outlineLevel="0" r="3847">
      <c r="A3847" s="749" t="s">
        <v>15462</v>
      </c>
      <c r="B3847" s="749" t="str">
        <f aca="false">C3847&amp;D3847&amp;E3847&amp;F3847&amp;G3847&amp;H3847</f>
        <v>MAO-DE-OBRA DE ENFERMEIRO,INCLUSIVE ENCARGOS SOCIAIS</v>
      </c>
      <c r="C3847" s="749" t="s">
        <v>15461</v>
      </c>
      <c r="I3847" s="749" t="s">
        <v>1747</v>
      </c>
      <c r="J3847" s="749" t="n">
        <v>28.81</v>
      </c>
    </row>
    <row collapsed="false" customFormat="false" customHeight="true" hidden="true" ht="12.75" outlineLevel="0" r="3848">
      <c r="A3848" s="749" t="s">
        <v>15463</v>
      </c>
      <c r="B3848" s="749" t="str">
        <f aca="false">C3848&amp;D3848&amp;E3848&amp;F3848&amp;G3848&amp;H3848</f>
        <v>MAO-DE-OBRA DE TECNICO DE EDIFICACOES,INCLUSIVE ENCARGOS SOCIAIS</v>
      </c>
      <c r="C3848" s="749" t="s">
        <v>15464</v>
      </c>
      <c r="D3848" s="749" t="s">
        <v>11017</v>
      </c>
      <c r="I3848" s="749" t="s">
        <v>1747</v>
      </c>
      <c r="J3848" s="749" t="n">
        <v>33.25</v>
      </c>
    </row>
    <row collapsed="false" customFormat="false" customHeight="true" hidden="true" ht="12.75" outlineLevel="0" r="3849">
      <c r="A3849" s="749" t="s">
        <v>15465</v>
      </c>
      <c r="B3849" s="749" t="str">
        <f aca="false">C3849&amp;D3849&amp;E3849&amp;F3849&amp;G3849&amp;H3849</f>
        <v>MAO-DE-OBRA DE TECNICO DE EDIFICACOES,INCLUSIVE ENCARGOS SOCIAIS</v>
      </c>
      <c r="C3849" s="749" t="s">
        <v>15464</v>
      </c>
      <c r="D3849" s="749" t="s">
        <v>11017</v>
      </c>
      <c r="I3849" s="749" t="s">
        <v>1747</v>
      </c>
      <c r="J3849" s="749" t="n">
        <v>28.81</v>
      </c>
    </row>
    <row collapsed="false" customFormat="false" customHeight="true" hidden="true" ht="12.75" outlineLevel="0" r="3850">
      <c r="A3850" s="749" t="s">
        <v>15466</v>
      </c>
      <c r="B3850" s="749" t="str">
        <f aca="false">C3850&amp;D3850&amp;E3850&amp;F3850&amp;G3850&amp;H3850</f>
        <v>MAO-DE-OBRA DE TOPOGRAFO "A",INCLUSIVE ENCARGOS SOCIAIS</v>
      </c>
      <c r="C3850" s="749" t="s">
        <v>15467</v>
      </c>
      <c r="I3850" s="749" t="s">
        <v>1747</v>
      </c>
      <c r="J3850" s="749" t="n">
        <v>27.64</v>
      </c>
    </row>
    <row collapsed="false" customFormat="false" customHeight="true" hidden="true" ht="12.75" outlineLevel="0" r="3851">
      <c r="A3851" s="749" t="s">
        <v>15468</v>
      </c>
      <c r="B3851" s="749" t="str">
        <f aca="false">C3851&amp;D3851&amp;E3851&amp;F3851&amp;G3851&amp;H3851</f>
        <v>MAO-DE-OBRA DE TOPOGRAFO "A",INCLUSIVE ENCARGOS SOCIAIS</v>
      </c>
      <c r="C3851" s="749" t="s">
        <v>15467</v>
      </c>
      <c r="I3851" s="749" t="s">
        <v>1747</v>
      </c>
      <c r="J3851" s="749" t="n">
        <v>23.95</v>
      </c>
    </row>
    <row collapsed="false" customFormat="false" customHeight="true" hidden="true" ht="12.75" outlineLevel="0" r="3852">
      <c r="A3852" s="749" t="s">
        <v>15469</v>
      </c>
      <c r="B3852" s="749" t="str">
        <f aca="false">C3852&amp;D3852&amp;E3852&amp;F3852&amp;G3852&amp;H3852</f>
        <v>MAO-DE-OBRA DE AUXILIAR DE TOPOGRAFIA,INCLUSIVE ENCARGOS SOCIAIS</v>
      </c>
      <c r="C3852" s="749" t="s">
        <v>15470</v>
      </c>
      <c r="D3852" s="749" t="s">
        <v>15382</v>
      </c>
      <c r="I3852" s="749" t="s">
        <v>1747</v>
      </c>
      <c r="J3852" s="749" t="n">
        <v>15.22</v>
      </c>
    </row>
    <row collapsed="false" customFormat="false" customHeight="true" hidden="true" ht="12.75" outlineLevel="0" r="3853">
      <c r="A3853" s="749" t="s">
        <v>15471</v>
      </c>
      <c r="B3853" s="749" t="str">
        <f aca="false">C3853&amp;D3853&amp;E3853&amp;F3853&amp;G3853&amp;H3853</f>
        <v>MAO-DE-OBRA DE AUXILIAR DE TOPOGRAFIA,INCLUSIVE ENCARGOS SOCIAIS</v>
      </c>
      <c r="C3853" s="749" t="s">
        <v>15470</v>
      </c>
      <c r="D3853" s="749" t="s">
        <v>15382</v>
      </c>
      <c r="I3853" s="749" t="s">
        <v>1747</v>
      </c>
      <c r="J3853" s="749" t="n">
        <v>13.19</v>
      </c>
    </row>
    <row collapsed="false" customFormat="false" customHeight="true" hidden="true" ht="12.75" outlineLevel="0" r="3854">
      <c r="A3854" s="749" t="s">
        <v>15472</v>
      </c>
      <c r="B3854" s="749" t="str">
        <f aca="false">C3854&amp;D3854&amp;E3854&amp;F3854&amp;G3854&amp;H3854</f>
        <v>MAO-DE-OBRA DE LABORATORISTA "A",INCLUSIVE ENCARGOS SOCIAIS</v>
      </c>
      <c r="C3854" s="749" t="s">
        <v>15473</v>
      </c>
      <c r="D3854" s="749" t="s">
        <v>8350</v>
      </c>
      <c r="I3854" s="749" t="s">
        <v>1747</v>
      </c>
      <c r="J3854" s="749" t="n">
        <v>27.64</v>
      </c>
    </row>
    <row collapsed="false" customFormat="false" customHeight="true" hidden="true" ht="12.75" outlineLevel="0" r="3855">
      <c r="A3855" s="749" t="s">
        <v>15474</v>
      </c>
      <c r="B3855" s="749" t="str">
        <f aca="false">C3855&amp;D3855&amp;E3855&amp;F3855&amp;G3855&amp;H3855</f>
        <v>MAO-DE-OBRA DE LABORATORISTA "A",INCLUSIVE ENCARGOS SOCIAIS</v>
      </c>
      <c r="C3855" s="749" t="s">
        <v>15473</v>
      </c>
      <c r="D3855" s="749" t="s">
        <v>8350</v>
      </c>
      <c r="I3855" s="749" t="s">
        <v>1747</v>
      </c>
      <c r="J3855" s="749" t="n">
        <v>23.95</v>
      </c>
    </row>
    <row collapsed="false" customFormat="false" customHeight="true" hidden="true" ht="12.75" outlineLevel="0" r="3856">
      <c r="A3856" s="749" t="s">
        <v>15475</v>
      </c>
      <c r="B3856" s="749" t="str">
        <f aca="false">C3856&amp;D3856&amp;E3856&amp;F3856&amp;G3856&amp;H3856</f>
        <v>MAO-DE-OBRA DE MOTORISTA,INCLUSIVE ENCARGOS SOCIAIS</v>
      </c>
      <c r="C3856" s="749" t="s">
        <v>15476</v>
      </c>
      <c r="I3856" s="749" t="s">
        <v>1747</v>
      </c>
      <c r="J3856" s="749" t="n">
        <v>19.97</v>
      </c>
    </row>
    <row collapsed="false" customFormat="false" customHeight="true" hidden="true" ht="12.75" outlineLevel="0" r="3857">
      <c r="A3857" s="749" t="s">
        <v>15477</v>
      </c>
      <c r="B3857" s="749" t="str">
        <f aca="false">C3857&amp;D3857&amp;E3857&amp;F3857&amp;G3857&amp;H3857</f>
        <v>MAO-DE-OBRA DE MOTORISTA,INCLUSIVE ENCARGOS SOCIAIS</v>
      </c>
      <c r="C3857" s="749" t="s">
        <v>15476</v>
      </c>
      <c r="I3857" s="749" t="s">
        <v>1747</v>
      </c>
      <c r="J3857" s="749" t="n">
        <v>17.3</v>
      </c>
    </row>
    <row collapsed="false" customFormat="false" customHeight="true" hidden="true" ht="12.75" outlineLevel="0" r="3858">
      <c r="A3858" s="749" t="s">
        <v>15478</v>
      </c>
      <c r="B3858" s="749" t="str">
        <f aca="false">C3858&amp;D3858&amp;E3858&amp;F3858&amp;G3858&amp;H3858</f>
        <v>MAO-DE-OBRA DE TOPOGRAFO B,INCLUSIVE ENCARGOS SOCIAIS</v>
      </c>
      <c r="C3858" s="749" t="s">
        <v>15479</v>
      </c>
      <c r="I3858" s="749" t="s">
        <v>1747</v>
      </c>
      <c r="J3858" s="749" t="n">
        <v>21.49</v>
      </c>
    </row>
    <row collapsed="false" customFormat="false" customHeight="true" hidden="true" ht="12.75" outlineLevel="0" r="3859">
      <c r="A3859" s="749" t="s">
        <v>15480</v>
      </c>
      <c r="B3859" s="749" t="str">
        <f aca="false">C3859&amp;D3859&amp;E3859&amp;F3859&amp;G3859&amp;H3859</f>
        <v>MAO-DE-OBRA DE TOPOGRAFO B,INCLUSIVE ENCARGOS SOCIAIS</v>
      </c>
      <c r="C3859" s="749" t="s">
        <v>15479</v>
      </c>
      <c r="I3859" s="749" t="s">
        <v>1747</v>
      </c>
      <c r="J3859" s="749" t="n">
        <v>18.63</v>
      </c>
    </row>
    <row collapsed="false" customFormat="false" customHeight="true" hidden="true" ht="12.75" outlineLevel="0" r="3860">
      <c r="A3860" s="749" t="s">
        <v>15481</v>
      </c>
      <c r="B3860" s="749" t="str">
        <f aca="false">C3860&amp;D3860&amp;E3860&amp;F3860&amp;G3860&amp;H3860</f>
        <v>MAO-DE-OBRA DE DESENHISTA B,INCLUSIVE ENCARGOS SOCIAIS</v>
      </c>
      <c r="C3860" s="749" t="s">
        <v>15482</v>
      </c>
      <c r="I3860" s="749" t="s">
        <v>1747</v>
      </c>
      <c r="J3860" s="749" t="n">
        <v>21.49</v>
      </c>
    </row>
    <row collapsed="false" customFormat="false" customHeight="true" hidden="true" ht="12.75" outlineLevel="0" r="3861">
      <c r="A3861" s="749" t="s">
        <v>15483</v>
      </c>
      <c r="B3861" s="749" t="str">
        <f aca="false">C3861&amp;D3861&amp;E3861&amp;F3861&amp;G3861&amp;H3861</f>
        <v>MAO-DE-OBRA DE DESENHISTA B,INCLUSIVE ENCARGOS SOCIAIS</v>
      </c>
      <c r="C3861" s="749" t="s">
        <v>15482</v>
      </c>
      <c r="I3861" s="749" t="s">
        <v>1747</v>
      </c>
      <c r="J3861" s="749" t="n">
        <v>18.63</v>
      </c>
    </row>
    <row collapsed="false" customFormat="false" customHeight="true" hidden="true" ht="12.75" outlineLevel="0" r="3862">
      <c r="A3862" s="749" t="s">
        <v>15484</v>
      </c>
      <c r="B3862" s="749" t="str">
        <f aca="false">C3862&amp;D3862&amp;E3862&amp;F3862&amp;G3862&amp;H3862</f>
        <v>MAO-DE-OBRA DE MECANICO DE MAQUINAS,INCLUSIVE ENCARGOS SOCIAIS</v>
      </c>
      <c r="C3862" s="749" t="s">
        <v>15485</v>
      </c>
      <c r="D3862" s="749" t="s">
        <v>11033</v>
      </c>
      <c r="I3862" s="749" t="s">
        <v>1747</v>
      </c>
      <c r="J3862" s="749" t="n">
        <v>22.44</v>
      </c>
    </row>
    <row collapsed="false" customFormat="false" customHeight="true" hidden="true" ht="12.75" outlineLevel="0" r="3863">
      <c r="A3863" s="749" t="s">
        <v>15486</v>
      </c>
      <c r="B3863" s="749" t="str">
        <f aca="false">C3863&amp;D3863&amp;E3863&amp;F3863&amp;G3863&amp;H3863</f>
        <v>MAO-DE-OBRA DE MECANICO DE MAQUINAS,INCLUSIVE ENCARGOS SOCIAIS</v>
      </c>
      <c r="C3863" s="749" t="s">
        <v>15485</v>
      </c>
      <c r="D3863" s="749" t="s">
        <v>11033</v>
      </c>
      <c r="I3863" s="749" t="s">
        <v>1747</v>
      </c>
      <c r="J3863" s="749" t="n">
        <v>19.45</v>
      </c>
    </row>
    <row collapsed="false" customFormat="false" customHeight="true" hidden="true" ht="12.75" outlineLevel="0" r="3864">
      <c r="A3864" s="749" t="s">
        <v>15487</v>
      </c>
      <c r="B3864" s="749" t="str">
        <f aca="false">C3864&amp;D3864&amp;E3864&amp;F3864&amp;G3864&amp;H3864</f>
        <v>MAO-DE-OBRA DE TORNEIRO MECANICO,INCLUSIVE ENCARGOS SOCIAIS</v>
      </c>
      <c r="C3864" s="749" t="s">
        <v>15488</v>
      </c>
      <c r="I3864" s="749" t="s">
        <v>1747</v>
      </c>
      <c r="J3864" s="749" t="n">
        <v>19.97</v>
      </c>
    </row>
    <row collapsed="false" customFormat="false" customHeight="true" hidden="true" ht="12.75" outlineLevel="0" r="3865">
      <c r="A3865" s="749" t="s">
        <v>15489</v>
      </c>
      <c r="B3865" s="749" t="str">
        <f aca="false">C3865&amp;D3865&amp;E3865&amp;F3865&amp;G3865&amp;H3865</f>
        <v>MAO-DE-OBRA DE TORNEIRO MECANICO,INCLUSIVE ENCARGOS SOCIAIS</v>
      </c>
      <c r="C3865" s="749" t="s">
        <v>15488</v>
      </c>
      <c r="I3865" s="749" t="s">
        <v>1747</v>
      </c>
      <c r="J3865" s="749" t="n">
        <v>17.3</v>
      </c>
    </row>
    <row collapsed="false" customFormat="false" customHeight="true" hidden="true" ht="12.75" outlineLevel="0" r="3866">
      <c r="A3866" s="749" t="s">
        <v>15490</v>
      </c>
      <c r="B3866" s="749" t="str">
        <f aca="false">C3866&amp;D3866&amp;E3866&amp;F3866&amp;G3866&amp;H3866</f>
        <v>MAO-DE-OBRA DE MONTADOR ELETROMECANICO,INCLUSIVE ENCARGOS SOCIAIS</v>
      </c>
      <c r="C3866" s="749" t="s">
        <v>15491</v>
      </c>
      <c r="D3866" s="749" t="s">
        <v>11068</v>
      </c>
      <c r="I3866" s="749" t="s">
        <v>1747</v>
      </c>
      <c r="J3866" s="749" t="n">
        <v>20.01</v>
      </c>
    </row>
    <row collapsed="false" customFormat="false" customHeight="true" hidden="true" ht="12.75" outlineLevel="0" r="3867">
      <c r="A3867" s="749" t="s">
        <v>15492</v>
      </c>
      <c r="B3867" s="749" t="str">
        <f aca="false">C3867&amp;D3867&amp;E3867&amp;F3867&amp;G3867&amp;H3867</f>
        <v>MAO-DE-OBRA DE MONTADOR ELETROMECANICO,INCLUSIVE ENCARGOS SOCIAIS</v>
      </c>
      <c r="C3867" s="749" t="s">
        <v>15491</v>
      </c>
      <c r="D3867" s="749" t="s">
        <v>11068</v>
      </c>
      <c r="I3867" s="749" t="s">
        <v>1747</v>
      </c>
      <c r="J3867" s="749" t="n">
        <v>17.34</v>
      </c>
    </row>
    <row collapsed="false" customFormat="false" customHeight="true" hidden="true" ht="12.75" outlineLevel="0" r="3868">
      <c r="A3868" s="749" t="s">
        <v>15493</v>
      </c>
      <c r="B3868" s="749" t="str">
        <f aca="false">C3868&amp;D3868&amp;E3868&amp;F3868&amp;G3868&amp;H3868</f>
        <v>MAO-DE-OBRA DE AJUDANTE DE MONTADOR ELETROMECANICO,INCLUSIVE ENCARGOS SOCIAIS</v>
      </c>
      <c r="C3868" s="749" t="s">
        <v>15494</v>
      </c>
      <c r="D3868" s="749" t="s">
        <v>15406</v>
      </c>
      <c r="I3868" s="749" t="s">
        <v>1747</v>
      </c>
      <c r="J3868" s="749" t="n">
        <v>12.34</v>
      </c>
    </row>
    <row collapsed="false" customFormat="false" customHeight="true" hidden="true" ht="12.75" outlineLevel="0" r="3869">
      <c r="A3869" s="749" t="s">
        <v>15495</v>
      </c>
      <c r="B3869" s="749" t="str">
        <f aca="false">C3869&amp;D3869&amp;E3869&amp;F3869&amp;G3869&amp;H3869</f>
        <v>MAO-DE-OBRA DE AJUDANTE DE MONTADOR ELETROMECANICO,INCLUSIVE ENCARGOS SOCIAIS</v>
      </c>
      <c r="C3869" s="749" t="s">
        <v>15494</v>
      </c>
      <c r="D3869" s="749" t="s">
        <v>15406</v>
      </c>
      <c r="I3869" s="749" t="s">
        <v>1747</v>
      </c>
      <c r="J3869" s="749" t="n">
        <v>10.7</v>
      </c>
    </row>
    <row collapsed="false" customFormat="false" customHeight="true" hidden="true" ht="12.75" outlineLevel="0" r="3870">
      <c r="A3870" s="749" t="s">
        <v>15496</v>
      </c>
      <c r="B3870" s="749" t="str">
        <f aca="false">C3870&amp;D3870&amp;E3870&amp;F3870&amp;G3870&amp;H3870</f>
        <v>MAO-DE-OBRA DE ELETROTECNICO,INCLUSIVE ENCARGOS SOCIAIS</v>
      </c>
      <c r="C3870" s="749" t="s">
        <v>15497</v>
      </c>
      <c r="I3870" s="749" t="s">
        <v>1747</v>
      </c>
      <c r="J3870" s="749" t="n">
        <v>23.64</v>
      </c>
    </row>
    <row collapsed="false" customFormat="false" customHeight="true" hidden="true" ht="12.75" outlineLevel="0" r="3871">
      <c r="A3871" s="749" t="s">
        <v>15498</v>
      </c>
      <c r="B3871" s="749" t="str">
        <f aca="false">C3871&amp;D3871&amp;E3871&amp;F3871&amp;G3871&amp;H3871</f>
        <v>MAO-DE-OBRA DE ELETROTECNICO,INCLUSIVE ENCARGOS SOCIAIS</v>
      </c>
      <c r="C3871" s="749" t="s">
        <v>15497</v>
      </c>
      <c r="I3871" s="749" t="s">
        <v>1747</v>
      </c>
      <c r="J3871" s="749" t="n">
        <v>20.48</v>
      </c>
    </row>
    <row collapsed="false" customFormat="false" customHeight="true" hidden="true" ht="12.75" outlineLevel="0" r="3872">
      <c r="A3872" s="749" t="s">
        <v>15499</v>
      </c>
      <c r="B3872" s="749" t="str">
        <f aca="false">C3872&amp;D3872&amp;E3872&amp;F3872&amp;G3872&amp;H3872</f>
        <v>MAO DE OBRA DE ENCARREGADO DE OBRA,INCLUSIVE ENCARGOS SOCIAIS</v>
      </c>
      <c r="C3872" s="749" t="s">
        <v>15500</v>
      </c>
      <c r="D3872" s="749" t="s">
        <v>8350</v>
      </c>
      <c r="I3872" s="749" t="s">
        <v>1747</v>
      </c>
      <c r="J3872" s="749" t="n">
        <v>33.25</v>
      </c>
    </row>
    <row collapsed="false" customFormat="false" customHeight="true" hidden="true" ht="12.75" outlineLevel="0" r="3873">
      <c r="A3873" s="749" t="s">
        <v>551</v>
      </c>
      <c r="B3873" s="749" t="str">
        <f aca="false">C3873&amp;D3873&amp;E3873&amp;F3873&amp;G3873&amp;H3873</f>
        <v>MAO DE OBRA DE ENCARREGADO DE OBRA,INCLUSIVE ENCARGOS SOCIAIS</v>
      </c>
      <c r="C3873" s="749" t="s">
        <v>15500</v>
      </c>
      <c r="D3873" s="749" t="s">
        <v>8350</v>
      </c>
      <c r="I3873" s="749" t="s">
        <v>1747</v>
      </c>
      <c r="J3873" s="749" t="n">
        <v>28.81</v>
      </c>
    </row>
    <row collapsed="false" customFormat="false" customHeight="true" hidden="true" ht="12.75" outlineLevel="0" r="3874">
      <c r="A3874" s="749" t="s">
        <v>15501</v>
      </c>
      <c r="B3874" s="749" t="str">
        <f aca="false">C3874&amp;D3874&amp;E3874&amp;F3874&amp;G3874&amp;H3874</f>
        <v>MAO-DE-OBRA DE RASTILHEIRO,INCLUSIVE ENCARGOS SOCIAIS</v>
      </c>
      <c r="C3874" s="749" t="s">
        <v>15502</v>
      </c>
      <c r="I3874" s="749" t="s">
        <v>1747</v>
      </c>
      <c r="J3874" s="749" t="n">
        <v>21.49</v>
      </c>
    </row>
    <row collapsed="false" customFormat="false" customHeight="true" hidden="true" ht="12.75" outlineLevel="0" r="3875">
      <c r="A3875" s="749" t="s">
        <v>15503</v>
      </c>
      <c r="B3875" s="749" t="str">
        <f aca="false">C3875&amp;D3875&amp;E3875&amp;F3875&amp;G3875&amp;H3875</f>
        <v>MAO-DE-OBRA DE RASTILHEIRO,INCLUSIVE ENCARGOS SOCIAIS</v>
      </c>
      <c r="C3875" s="749" t="s">
        <v>15502</v>
      </c>
      <c r="I3875" s="749" t="s">
        <v>1747</v>
      </c>
      <c r="J3875" s="749" t="n">
        <v>18.63</v>
      </c>
    </row>
    <row collapsed="false" customFormat="false" customHeight="true" hidden="true" ht="12.75" outlineLevel="0" r="3876">
      <c r="A3876" s="749" t="s">
        <v>15504</v>
      </c>
      <c r="B3876" s="749" t="str">
        <f aca="false">C3876&amp;D3876&amp;E3876&amp;F3876&amp;G3876&amp;H3876</f>
        <v>MAO-DE-OBRA DE TECNICO A,PARA OBRAS RODOVIARIAS,INCLUSIVE ENCARGOS SOCIAIS</v>
      </c>
      <c r="C3876" s="749" t="s">
        <v>15505</v>
      </c>
      <c r="D3876" s="749" t="s">
        <v>10999</v>
      </c>
      <c r="I3876" s="749" t="s">
        <v>1747</v>
      </c>
      <c r="J3876" s="749" t="n">
        <v>33.25</v>
      </c>
    </row>
    <row collapsed="false" customFormat="false" customHeight="true" hidden="true" ht="12.75" outlineLevel="0" r="3877">
      <c r="A3877" s="749" t="s">
        <v>15506</v>
      </c>
      <c r="B3877" s="749" t="str">
        <f aca="false">C3877&amp;D3877&amp;E3877&amp;F3877&amp;G3877&amp;H3877</f>
        <v>MAO-DE-OBRA DE TECNICO A,PARA OBRAS RODOVIARIAS,INCLUSIVE ENCARGOS SOCIAIS</v>
      </c>
      <c r="C3877" s="749" t="s">
        <v>15505</v>
      </c>
      <c r="D3877" s="749" t="s">
        <v>10999</v>
      </c>
      <c r="I3877" s="749" t="s">
        <v>1747</v>
      </c>
      <c r="J3877" s="749" t="n">
        <v>28.81</v>
      </c>
    </row>
    <row collapsed="false" customFormat="false" customHeight="true" hidden="true" ht="12.75" outlineLevel="0" r="3878">
      <c r="A3878" s="749" t="s">
        <v>15507</v>
      </c>
      <c r="B3878" s="749" t="str">
        <f aca="false">C3878&amp;D3878&amp;E3878&amp;F3878&amp;G3878&amp;H3878</f>
        <v>MAO-DE-OBRA DE MEDICO DO TRABALHO,INCLUSIVE ENCARGOS SOCIAIS</v>
      </c>
      <c r="C3878" s="749" t="s">
        <v>15508</v>
      </c>
      <c r="I3878" s="749" t="s">
        <v>1747</v>
      </c>
      <c r="J3878" s="749" t="n">
        <v>85.18</v>
      </c>
    </row>
    <row collapsed="false" customFormat="false" customHeight="true" hidden="true" ht="12.75" outlineLevel="0" r="3879">
      <c r="A3879" s="749" t="s">
        <v>15509</v>
      </c>
      <c r="B3879" s="749" t="str">
        <f aca="false">C3879&amp;D3879&amp;E3879&amp;F3879&amp;G3879&amp;H3879</f>
        <v>MAO-DE-OBRA DE MEDICO DO TRABALHO,INCLUSIVE ENCARGOS SOCIAIS</v>
      </c>
      <c r="C3879" s="749" t="s">
        <v>15508</v>
      </c>
      <c r="I3879" s="749" t="s">
        <v>1747</v>
      </c>
      <c r="J3879" s="749" t="n">
        <v>73.81</v>
      </c>
    </row>
    <row collapsed="false" customFormat="false" customHeight="true" hidden="true" ht="12.75" outlineLevel="0" r="3880">
      <c r="A3880" s="749" t="s">
        <v>15510</v>
      </c>
      <c r="B3880" s="749" t="str">
        <f aca="false">C3880&amp;D3880&amp;E3880&amp;F3880&amp;G3880&amp;H3880</f>
        <v>MAO-DE-OBRA DE TECNICO DE QUALIDADE,INCLUSIVE ENCARGOS SOCIAIS</v>
      </c>
      <c r="C3880" s="749" t="s">
        <v>15511</v>
      </c>
      <c r="D3880" s="749" t="s">
        <v>11033</v>
      </c>
      <c r="I3880" s="749" t="s">
        <v>1747</v>
      </c>
      <c r="J3880" s="749" t="n">
        <v>33.25</v>
      </c>
    </row>
    <row collapsed="false" customFormat="false" customHeight="true" hidden="true" ht="12.75" outlineLevel="0" r="3881">
      <c r="A3881" s="749" t="s">
        <v>15512</v>
      </c>
      <c r="B3881" s="749" t="str">
        <f aca="false">C3881&amp;D3881&amp;E3881&amp;F3881&amp;G3881&amp;H3881</f>
        <v>MAO-DE-OBRA DE TECNICO DE QUALIDADE,INCLUSIVE ENCARGOS SOCIAIS</v>
      </c>
      <c r="C3881" s="749" t="s">
        <v>15511</v>
      </c>
      <c r="D3881" s="749" t="s">
        <v>11033</v>
      </c>
      <c r="I3881" s="749" t="s">
        <v>1747</v>
      </c>
      <c r="J3881" s="749" t="n">
        <v>28.81</v>
      </c>
    </row>
    <row collapsed="false" customFormat="false" customHeight="true" hidden="true" ht="12.75" outlineLevel="0" r="3882">
      <c r="A3882" s="749" t="s">
        <v>15513</v>
      </c>
      <c r="B3882" s="749" t="str">
        <f aca="false">C3882&amp;D3882&amp;E3882&amp;F3882&amp;G3882&amp;H3882</f>
        <v>MAO-DE-OBRA DE TECNICO DE MEDICAO DE OBRAS,INCLUSIVE ENCARGOS SOCIAIS</v>
      </c>
      <c r="C3882" s="749" t="s">
        <v>15514</v>
      </c>
      <c r="D3882" s="749" t="s">
        <v>11004</v>
      </c>
      <c r="I3882" s="749" t="s">
        <v>1747</v>
      </c>
      <c r="J3882" s="749" t="n">
        <v>33.25</v>
      </c>
    </row>
    <row collapsed="false" customFormat="false" customHeight="true" hidden="true" ht="12.75" outlineLevel="0" r="3883">
      <c r="A3883" s="749" t="s">
        <v>15515</v>
      </c>
      <c r="B3883" s="749" t="str">
        <f aca="false">C3883&amp;D3883&amp;E3883&amp;F3883&amp;G3883&amp;H3883</f>
        <v>MAO-DE-OBRA DE TECNICO DE MEDICAO DE OBRAS,INCLUSIVE ENCARGOS SOCIAIS</v>
      </c>
      <c r="C3883" s="749" t="s">
        <v>15514</v>
      </c>
      <c r="D3883" s="749" t="s">
        <v>11004</v>
      </c>
      <c r="I3883" s="749" t="s">
        <v>1747</v>
      </c>
      <c r="J3883" s="749" t="n">
        <v>28.81</v>
      </c>
    </row>
    <row collapsed="false" customFormat="false" customHeight="true" hidden="true" ht="12.75" outlineLevel="0" r="3884">
      <c r="A3884" s="749" t="s">
        <v>15516</v>
      </c>
      <c r="B3884" s="749" t="str">
        <f aca="false">C3884&amp;D3884&amp;E3884&amp;F3884&amp;G3884&amp;H3884</f>
        <v>MAO-DE-OBRA DE APROPRIADOR,INCLUSIVE ENCARGOS SOCIAIS</v>
      </c>
      <c r="C3884" s="749" t="s">
        <v>15517</v>
      </c>
      <c r="I3884" s="749" t="s">
        <v>1747</v>
      </c>
      <c r="J3884" s="749" t="n">
        <v>23.64</v>
      </c>
    </row>
    <row collapsed="false" customFormat="false" customHeight="true" hidden="true" ht="12.75" outlineLevel="0" r="3885">
      <c r="A3885" s="749" t="s">
        <v>15518</v>
      </c>
      <c r="B3885" s="749" t="str">
        <f aca="false">C3885&amp;D3885&amp;E3885&amp;F3885&amp;G3885&amp;H3885</f>
        <v>MAO-DE-OBRA DE APROPRIADOR,INCLUSIVE ENCARGOS SOCIAIS</v>
      </c>
      <c r="C3885" s="749" t="s">
        <v>15517</v>
      </c>
      <c r="I3885" s="749" t="s">
        <v>1747</v>
      </c>
      <c r="J3885" s="749" t="n">
        <v>20.48</v>
      </c>
    </row>
    <row collapsed="false" customFormat="false" customHeight="true" hidden="true" ht="12.75" outlineLevel="0" r="3886">
      <c r="A3886" s="749" t="s">
        <v>15519</v>
      </c>
      <c r="B3886" s="749" t="str">
        <f aca="false">C3886&amp;D3886&amp;E3886&amp;F3886&amp;G3886&amp;H3886</f>
        <v>MAO-DE-OBRA DE COMPRADOR,INCLUSIVE ENCARGOS SOCIAIS</v>
      </c>
      <c r="C3886" s="749" t="s">
        <v>15520</v>
      </c>
      <c r="I3886" s="749" t="s">
        <v>1747</v>
      </c>
      <c r="J3886" s="749" t="n">
        <v>21.49</v>
      </c>
    </row>
    <row collapsed="false" customFormat="false" customHeight="true" hidden="true" ht="12.75" outlineLevel="0" r="3887">
      <c r="A3887" s="749" t="s">
        <v>15521</v>
      </c>
      <c r="B3887" s="749" t="str">
        <f aca="false">C3887&amp;D3887&amp;E3887&amp;F3887&amp;G3887&amp;H3887</f>
        <v>MAO-DE-OBRA DE COMPRADOR,INCLUSIVE ENCARGOS SOCIAIS</v>
      </c>
      <c r="C3887" s="749" t="s">
        <v>15520</v>
      </c>
      <c r="I3887" s="749" t="s">
        <v>1747</v>
      </c>
      <c r="J3887" s="749" t="n">
        <v>18.63</v>
      </c>
    </row>
    <row collapsed="false" customFormat="false" customHeight="true" hidden="true" ht="12.75" outlineLevel="0" r="3888">
      <c r="A3888" s="749" t="s">
        <v>15522</v>
      </c>
      <c r="B3888" s="749" t="str">
        <f aca="false">C3888&amp;D3888&amp;E3888&amp;F3888&amp;G3888&amp;H3888</f>
        <v>MAO-DE-OBRA DE COZINHEIRO,INCLUSIVE ENCARGOS SOCIAIS</v>
      </c>
      <c r="C3888" s="749" t="s">
        <v>15523</v>
      </c>
      <c r="I3888" s="749" t="s">
        <v>1747</v>
      </c>
      <c r="J3888" s="749" t="n">
        <v>21.49</v>
      </c>
    </row>
    <row collapsed="false" customFormat="false" customHeight="true" hidden="true" ht="12.75" outlineLevel="0" r="3889">
      <c r="A3889" s="749" t="s">
        <v>15524</v>
      </c>
      <c r="B3889" s="749" t="str">
        <f aca="false">C3889&amp;D3889&amp;E3889&amp;F3889&amp;G3889&amp;H3889</f>
        <v>MAO-DE-OBRA DE COZINHEIRO,INCLUSIVE ENCARGOS SOCIAIS</v>
      </c>
      <c r="C3889" s="749" t="s">
        <v>15523</v>
      </c>
      <c r="I3889" s="749" t="s">
        <v>1747</v>
      </c>
      <c r="J3889" s="749" t="n">
        <v>18.63</v>
      </c>
    </row>
    <row collapsed="false" customFormat="false" customHeight="true" hidden="true" ht="12.75" outlineLevel="0" r="3890">
      <c r="A3890" s="749" t="s">
        <v>15525</v>
      </c>
      <c r="B3890" s="749" t="str">
        <f aca="false">C3890&amp;D3890&amp;E3890&amp;F3890&amp;G3890&amp;H3890</f>
        <v>MAO-DE-OBRA DE FAXINEIRO,INCLUSIVE ENCARGOS SOCIAIS</v>
      </c>
      <c r="C3890" s="749" t="s">
        <v>15526</v>
      </c>
      <c r="I3890" s="749" t="s">
        <v>1747</v>
      </c>
      <c r="J3890" s="749" t="n">
        <v>14.47</v>
      </c>
    </row>
    <row collapsed="false" customFormat="false" customHeight="true" hidden="true" ht="12.75" outlineLevel="0" r="3891">
      <c r="A3891" s="749" t="s">
        <v>15527</v>
      </c>
      <c r="B3891" s="749" t="str">
        <f aca="false">C3891&amp;D3891&amp;E3891&amp;F3891&amp;G3891&amp;H3891</f>
        <v>MAO-DE-OBRA DE FAXINEIRO,INCLUSIVE ENCARGOS SOCIAIS</v>
      </c>
      <c r="C3891" s="749" t="s">
        <v>15526</v>
      </c>
      <c r="I3891" s="749" t="s">
        <v>1747</v>
      </c>
      <c r="J3891" s="749" t="n">
        <v>12.54</v>
      </c>
    </row>
    <row collapsed="false" customFormat="false" customHeight="true" hidden="true" ht="12.75" outlineLevel="0" r="3892">
      <c r="A3892" s="749" t="s">
        <v>15528</v>
      </c>
      <c r="B3892" s="749" t="str">
        <f aca="false">C3892&amp;D3892&amp;E3892&amp;F3892&amp;G3892&amp;H3892</f>
        <v>MAO-DE-OBRA DE COPEIRO,INCLUSIVE ENCARGOS SOCIAIS</v>
      </c>
      <c r="C3892" s="749" t="s">
        <v>15529</v>
      </c>
      <c r="I3892" s="749" t="s">
        <v>1747</v>
      </c>
      <c r="J3892" s="749" t="n">
        <v>14.47</v>
      </c>
    </row>
    <row collapsed="false" customFormat="false" customHeight="true" hidden="true" ht="12.75" outlineLevel="0" r="3893">
      <c r="A3893" s="749" t="s">
        <v>15530</v>
      </c>
      <c r="B3893" s="749" t="str">
        <f aca="false">C3893&amp;D3893&amp;E3893&amp;F3893&amp;G3893&amp;H3893</f>
        <v>MAO-DE-OBRA DE COPEIRO,INCLUSIVE ENCARGOS SOCIAIS</v>
      </c>
      <c r="C3893" s="749" t="s">
        <v>15529</v>
      </c>
      <c r="I3893" s="749" t="s">
        <v>1747</v>
      </c>
      <c r="J3893" s="749" t="n">
        <v>12.54</v>
      </c>
    </row>
    <row collapsed="false" customFormat="false" customHeight="true" hidden="true" ht="12.75" outlineLevel="0" r="3894">
      <c r="A3894" s="749" t="s">
        <v>15531</v>
      </c>
      <c r="B3894" s="749" t="str">
        <f aca="false">C3894&amp;D3894&amp;E3894&amp;F3894&amp;G3894&amp;H3894</f>
        <v>MAO-DE-OBRA DE MERGULHADOR,INCLUSIVE ENCARGOS SOCIAIS</v>
      </c>
      <c r="C3894" s="749" t="s">
        <v>15532</v>
      </c>
      <c r="I3894" s="749" t="s">
        <v>1747</v>
      </c>
      <c r="J3894" s="749" t="n">
        <v>41.57</v>
      </c>
    </row>
    <row collapsed="false" customFormat="false" customHeight="true" hidden="true" ht="12.75" outlineLevel="0" r="3895">
      <c r="A3895" s="749" t="s">
        <v>15533</v>
      </c>
      <c r="B3895" s="749" t="str">
        <f aca="false">C3895&amp;D3895&amp;E3895&amp;F3895&amp;G3895&amp;H3895</f>
        <v>MAO-DE-OBRA DE MERGULHADOR,INCLUSIVE ENCARGOS SOCIAIS</v>
      </c>
      <c r="C3895" s="749" t="s">
        <v>15532</v>
      </c>
      <c r="I3895" s="749" t="s">
        <v>1747</v>
      </c>
      <c r="J3895" s="749" t="n">
        <v>36.02</v>
      </c>
    </row>
    <row collapsed="false" customFormat="false" customHeight="true" hidden="true" ht="12.75" outlineLevel="0" r="3896">
      <c r="A3896" s="749" t="s">
        <v>15534</v>
      </c>
      <c r="B3896" s="749" t="str">
        <f aca="false">C3896&amp;D3896&amp;E3896&amp;F3896&amp;G3896&amp;H3896</f>
        <v>MAO-DE-OBRA DE MUSEOLOGO RESTAURADOR,INCLUSIVE ENCARGOS SOCIAIS</v>
      </c>
      <c r="C3896" s="749" t="s">
        <v>15535</v>
      </c>
      <c r="D3896" s="749" t="s">
        <v>11022</v>
      </c>
      <c r="I3896" s="749" t="s">
        <v>1747</v>
      </c>
      <c r="J3896" s="749" t="n">
        <v>45.68</v>
      </c>
    </row>
    <row collapsed="false" customFormat="false" customHeight="true" hidden="true" ht="12.75" outlineLevel="0" r="3897">
      <c r="A3897" s="749" t="s">
        <v>15536</v>
      </c>
      <c r="B3897" s="749" t="str">
        <f aca="false">C3897&amp;D3897&amp;E3897&amp;F3897&amp;G3897&amp;H3897</f>
        <v>MAO-DE-OBRA DE MUSEOLOGO RESTAURADOR,INCLUSIVE ENCARGOS SOCIAIS</v>
      </c>
      <c r="C3897" s="749" t="s">
        <v>15535</v>
      </c>
      <c r="D3897" s="749" t="s">
        <v>11022</v>
      </c>
      <c r="I3897" s="749" t="s">
        <v>1747</v>
      </c>
      <c r="J3897" s="749" t="n">
        <v>39.58</v>
      </c>
    </row>
    <row collapsed="false" customFormat="false" customHeight="true" hidden="true" ht="12.75" outlineLevel="0" r="3898">
      <c r="A3898" s="749" t="s">
        <v>15537</v>
      </c>
      <c r="B3898" s="749" t="str">
        <f aca="false">C3898&amp;D3898&amp;E3898&amp;F3898&amp;G3898&amp;H3898</f>
        <v>MAO-DE-OBRA DE VIGIA,INCLUSIVE ENCARGOS SOCIAIS</v>
      </c>
      <c r="C3898" s="749" t="s">
        <v>15538</v>
      </c>
      <c r="I3898" s="749" t="s">
        <v>1747</v>
      </c>
      <c r="J3898" s="749" t="n">
        <v>15.22</v>
      </c>
    </row>
    <row collapsed="false" customFormat="false" customHeight="true" hidden="true" ht="12.75" outlineLevel="0" r="3899">
      <c r="A3899" s="749" t="s">
        <v>15539</v>
      </c>
      <c r="B3899" s="749" t="str">
        <f aca="false">C3899&amp;D3899&amp;E3899&amp;F3899&amp;G3899&amp;H3899</f>
        <v>MAO-DE-OBRA DE VIGIA,INCLUSIVE ENCARGOS SOCIAIS</v>
      </c>
      <c r="C3899" s="749" t="s">
        <v>15538</v>
      </c>
      <c r="I3899" s="749" t="s">
        <v>1747</v>
      </c>
      <c r="J3899" s="749" t="n">
        <v>13.19</v>
      </c>
    </row>
    <row collapsed="false" customFormat="false" customHeight="true" hidden="true" ht="12.75" outlineLevel="0" r="3900">
      <c r="A3900" s="749" t="s">
        <v>15540</v>
      </c>
      <c r="B3900" s="749" t="str">
        <f aca="false">C3900&amp;D3900&amp;E3900&amp;F3900&amp;G3900&amp;H3900</f>
        <v>MAO-DE-OBRA DE VIGIA,INCLUSIVE ENCARGOS SOCIAIS COM ADICIONAL NOTURNO</v>
      </c>
      <c r="C3900" s="749" t="s">
        <v>15541</v>
      </c>
      <c r="D3900" s="749" t="s">
        <v>15542</v>
      </c>
      <c r="I3900" s="749" t="s">
        <v>1747</v>
      </c>
      <c r="J3900" s="749" t="n">
        <v>18.69</v>
      </c>
    </row>
    <row collapsed="false" customFormat="false" customHeight="true" hidden="true" ht="12.75" outlineLevel="0" r="3901">
      <c r="A3901" s="749" t="s">
        <v>15543</v>
      </c>
      <c r="B3901" s="749" t="str">
        <f aca="false">C3901&amp;D3901&amp;E3901&amp;F3901&amp;G3901&amp;H3901</f>
        <v>MAO-DE-OBRA DE VIGIA,INCLUSIVE ENCARGOS SOCIAIS COM ADICIONAL NOTURNO</v>
      </c>
      <c r="C3901" s="749" t="s">
        <v>15541</v>
      </c>
      <c r="D3901" s="749" t="s">
        <v>15542</v>
      </c>
      <c r="I3901" s="749" t="s">
        <v>1747</v>
      </c>
      <c r="J3901" s="749" t="n">
        <v>16.2</v>
      </c>
    </row>
    <row collapsed="false" customFormat="false" customHeight="true" hidden="true" ht="12.75" outlineLevel="0" r="3902">
      <c r="A3902" s="749" t="s">
        <v>15544</v>
      </c>
      <c r="B3902" s="749" t="str">
        <f aca="false">C3902&amp;D3902&amp;E3902&amp;F3902&amp;G3902&amp;H3902</f>
        <v>MAO-DE-OBRA DE VIGIA,INCLUSIVE ENCARGOS SOCIAIS</v>
      </c>
      <c r="C3902" s="749" t="s">
        <v>15538</v>
      </c>
      <c r="I3902" s="749" t="s">
        <v>7647</v>
      </c>
      <c r="J3902" s="749" t="n">
        <v>2678.72</v>
      </c>
    </row>
    <row collapsed="false" customFormat="false" customHeight="true" hidden="true" ht="12.75" outlineLevel="0" r="3903">
      <c r="A3903" s="749" t="s">
        <v>15545</v>
      </c>
      <c r="B3903" s="749" t="str">
        <f aca="false">C3903&amp;D3903&amp;E3903&amp;F3903&amp;G3903&amp;H3903</f>
        <v>MAO-DE-OBRA DE VIGIA,INCLUSIVE ENCARGOS SOCIAIS</v>
      </c>
      <c r="C3903" s="749" t="s">
        <v>15538</v>
      </c>
      <c r="I3903" s="749" t="s">
        <v>7647</v>
      </c>
      <c r="J3903" s="749" t="n">
        <v>2321.44</v>
      </c>
    </row>
    <row collapsed="false" customFormat="false" customHeight="true" hidden="true" ht="12.75" outlineLevel="0" r="3904">
      <c r="A3904" s="749" t="s">
        <v>15546</v>
      </c>
      <c r="B3904" s="749" t="str">
        <f aca="false">C3904&amp;D3904&amp;E3904&amp;F3904&amp;G3904&amp;H3904</f>
        <v>MAO-DE-OBRA DE MARCENEIRO,INCLUSIVE ENCARGOS SOCIAIS</v>
      </c>
      <c r="C3904" s="749" t="s">
        <v>15547</v>
      </c>
      <c r="I3904" s="749" t="s">
        <v>7647</v>
      </c>
      <c r="J3904" s="749" t="n">
        <v>4864.64</v>
      </c>
    </row>
    <row collapsed="false" customFormat="false" customHeight="true" hidden="true" ht="12.75" outlineLevel="0" r="3905">
      <c r="A3905" s="749" t="s">
        <v>15548</v>
      </c>
      <c r="B3905" s="749" t="str">
        <f aca="false">C3905&amp;D3905&amp;E3905&amp;F3905&amp;G3905&amp;H3905</f>
        <v>MAO-DE-OBRA DE MARCENEIRO,INCLUSIVE ENCARGOS SOCIAIS</v>
      </c>
      <c r="C3905" s="749" t="s">
        <v>15547</v>
      </c>
      <c r="I3905" s="749" t="s">
        <v>7647</v>
      </c>
      <c r="J3905" s="749" t="n">
        <v>4215.2</v>
      </c>
    </row>
    <row collapsed="false" customFormat="false" customHeight="true" hidden="true" ht="12.75" outlineLevel="0" r="3906">
      <c r="A3906" s="749" t="s">
        <v>15549</v>
      </c>
      <c r="B3906" s="749" t="str">
        <f aca="false">C3906&amp;D3906&amp;E3906&amp;F3906&amp;G3906&amp;H3906</f>
        <v>MAO-DE-OBRA DE SERRALHEIRO DE CONSTRUCAO CIVIL,INCLUSIVE ENCARGOS SOCIAIS</v>
      </c>
      <c r="C3906" s="749" t="s">
        <v>15550</v>
      </c>
      <c r="D3906" s="749" t="s">
        <v>15551</v>
      </c>
      <c r="I3906" s="749" t="s">
        <v>7647</v>
      </c>
      <c r="J3906" s="749" t="n">
        <v>3782.24</v>
      </c>
    </row>
    <row collapsed="false" customFormat="false" customHeight="true" hidden="true" ht="12.75" outlineLevel="0" r="3907">
      <c r="A3907" s="749" t="s">
        <v>15552</v>
      </c>
      <c r="B3907" s="749" t="str">
        <f aca="false">C3907&amp;D3907&amp;E3907&amp;F3907&amp;G3907&amp;H3907</f>
        <v>MAO-DE-OBRA DE SERRALHEIRO DE CONSTRUCAO CIVIL,INCLUSIVE ENCARGOS SOCIAIS</v>
      </c>
      <c r="C3907" s="749" t="s">
        <v>15550</v>
      </c>
      <c r="D3907" s="749" t="s">
        <v>15551</v>
      </c>
      <c r="I3907" s="749" t="s">
        <v>7647</v>
      </c>
      <c r="J3907" s="749" t="n">
        <v>3278.88</v>
      </c>
    </row>
    <row collapsed="false" customFormat="false" customHeight="true" hidden="true" ht="12.75" outlineLevel="0" r="3908">
      <c r="A3908" s="749" t="s">
        <v>15553</v>
      </c>
      <c r="B3908" s="749" t="str">
        <f aca="false">C3908&amp;D3908&amp;E3908&amp;F3908&amp;G3908&amp;H3908</f>
        <v>MAO-DE-OBRA DE PINTOR,INCLUSIVE ENCARGOS SOCIAIS</v>
      </c>
      <c r="C3908" s="749" t="s">
        <v>15320</v>
      </c>
      <c r="I3908" s="749" t="s">
        <v>7647</v>
      </c>
      <c r="J3908" s="749" t="n">
        <v>3514.72</v>
      </c>
    </row>
    <row collapsed="false" customFormat="false" customHeight="true" hidden="true" ht="12.75" outlineLevel="0" r="3909">
      <c r="A3909" s="749" t="s">
        <v>15554</v>
      </c>
      <c r="B3909" s="749" t="str">
        <f aca="false">C3909&amp;D3909&amp;E3909&amp;F3909&amp;G3909&amp;H3909</f>
        <v>MAO-DE-OBRA DE PINTOR,INCLUSIVE ENCARGOS SOCIAIS</v>
      </c>
      <c r="C3909" s="749" t="s">
        <v>15320</v>
      </c>
      <c r="I3909" s="749" t="s">
        <v>7647</v>
      </c>
      <c r="J3909" s="749" t="n">
        <v>3044.8</v>
      </c>
    </row>
    <row collapsed="false" customFormat="false" customHeight="true" hidden="true" ht="12.75" outlineLevel="0" r="3910">
      <c r="A3910" s="749" t="s">
        <v>15555</v>
      </c>
      <c r="B3910" s="749" t="str">
        <f aca="false">C3910&amp;D3910&amp;E3910&amp;F3910&amp;G3910&amp;H3910</f>
        <v>MAO-DE-OBRA DE GESSEIRO,INCLUSIVE ENCARGOS SOCIAIS</v>
      </c>
      <c r="C3910" s="749" t="s">
        <v>15323</v>
      </c>
      <c r="I3910" s="749" t="s">
        <v>7647</v>
      </c>
      <c r="J3910" s="749" t="n">
        <v>3514.72</v>
      </c>
    </row>
    <row collapsed="false" customFormat="false" customHeight="true" hidden="true" ht="12.75" outlineLevel="0" r="3911">
      <c r="A3911" s="749" t="s">
        <v>15556</v>
      </c>
      <c r="B3911" s="749" t="str">
        <f aca="false">C3911&amp;D3911&amp;E3911&amp;F3911&amp;G3911&amp;H3911</f>
        <v>MAO-DE-OBRA DE GESSEIRO,INCLUSIVE ENCARGOS SOCIAIS</v>
      </c>
      <c r="C3911" s="749" t="s">
        <v>15323</v>
      </c>
      <c r="I3911" s="749" t="s">
        <v>7647</v>
      </c>
      <c r="J3911" s="749" t="n">
        <v>3044.8</v>
      </c>
    </row>
    <row collapsed="false" customFormat="false" customHeight="true" hidden="true" ht="12.75" outlineLevel="0" r="3912">
      <c r="A3912" s="749" t="s">
        <v>15557</v>
      </c>
      <c r="B3912" s="749" t="str">
        <f aca="false">C3912&amp;D3912&amp;E3912&amp;F3912&amp;G3912&amp;H3912</f>
        <v>MAO-DE-OBRA DE LADRILHEIRO,INCLUSIVE ENCARGOS SOCIAIS</v>
      </c>
      <c r="C3912" s="749" t="s">
        <v>15326</v>
      </c>
      <c r="I3912" s="749" t="s">
        <v>7647</v>
      </c>
      <c r="J3912" s="749" t="n">
        <v>3782.24</v>
      </c>
    </row>
    <row collapsed="false" customFormat="false" customHeight="true" hidden="true" ht="12.75" outlineLevel="0" r="3913">
      <c r="A3913" s="749" t="s">
        <v>15558</v>
      </c>
      <c r="B3913" s="749" t="str">
        <f aca="false">C3913&amp;D3913&amp;E3913&amp;F3913&amp;G3913&amp;H3913</f>
        <v>MAO-DE-OBRA DE LADRILHEIRO,INCLUSIVE ENCARGOS SOCIAIS</v>
      </c>
      <c r="C3913" s="749" t="s">
        <v>15326</v>
      </c>
      <c r="I3913" s="749" t="s">
        <v>7647</v>
      </c>
      <c r="J3913" s="749" t="n">
        <v>3278.88</v>
      </c>
    </row>
    <row collapsed="false" customFormat="false" customHeight="true" hidden="true" ht="12.75" outlineLevel="0" r="3914">
      <c r="A3914" s="749" t="s">
        <v>15559</v>
      </c>
      <c r="B3914" s="749" t="str">
        <f aca="false">C3914&amp;D3914&amp;E3914&amp;F3914&amp;G3914&amp;H3914</f>
        <v>MAO-DE-OBRA DE TAQUEIRO,INCLUSIVE ENCARGOS SOCIAIS</v>
      </c>
      <c r="C3914" s="749" t="s">
        <v>15329</v>
      </c>
      <c r="I3914" s="749" t="s">
        <v>7647</v>
      </c>
      <c r="J3914" s="749" t="n">
        <v>3514.72</v>
      </c>
    </row>
    <row collapsed="false" customFormat="false" customHeight="true" hidden="true" ht="12.75" outlineLevel="0" r="3915">
      <c r="A3915" s="749" t="s">
        <v>15560</v>
      </c>
      <c r="B3915" s="749" t="str">
        <f aca="false">C3915&amp;D3915&amp;E3915&amp;F3915&amp;G3915&amp;H3915</f>
        <v>MAO-DE-OBRA DE TAQUEIRO,INCLUSIVE ENCARGOS SOCIAIS</v>
      </c>
      <c r="C3915" s="749" t="s">
        <v>15329</v>
      </c>
      <c r="I3915" s="749" t="s">
        <v>7647</v>
      </c>
      <c r="J3915" s="749" t="n">
        <v>3044.8</v>
      </c>
    </row>
    <row collapsed="false" customFormat="false" customHeight="true" hidden="true" ht="12.75" outlineLevel="0" r="3916">
      <c r="A3916" s="749" t="s">
        <v>15561</v>
      </c>
      <c r="B3916" s="749" t="str">
        <f aca="false">C3916&amp;D3916&amp;E3916&amp;F3916&amp;G3916&amp;H3916</f>
        <v>MAO-DE-OBRA DE ESTUCADOR,INCLUSIVE ENCARGOS SOCIAIS</v>
      </c>
      <c r="C3916" s="749" t="s">
        <v>15332</v>
      </c>
      <c r="I3916" s="749" t="s">
        <v>7647</v>
      </c>
      <c r="J3916" s="749" t="n">
        <v>3514.72</v>
      </c>
    </row>
    <row collapsed="false" customFormat="false" customHeight="true" hidden="true" ht="12.75" outlineLevel="0" r="3917">
      <c r="A3917" s="749" t="s">
        <v>15562</v>
      </c>
      <c r="B3917" s="749" t="str">
        <f aca="false">C3917&amp;D3917&amp;E3917&amp;F3917&amp;G3917&amp;H3917</f>
        <v>MAO-DE-OBRA DE ESTUCADOR,INCLUSIVE ENCARGOS SOCIAIS</v>
      </c>
      <c r="C3917" s="749" t="s">
        <v>15332</v>
      </c>
      <c r="I3917" s="749" t="s">
        <v>7647</v>
      </c>
      <c r="J3917" s="749" t="n">
        <v>3044.8</v>
      </c>
    </row>
    <row collapsed="false" customFormat="false" customHeight="true" hidden="true" ht="12.75" outlineLevel="0" r="3918">
      <c r="A3918" s="749" t="s">
        <v>15563</v>
      </c>
      <c r="B3918" s="749" t="str">
        <f aca="false">C3918&amp;D3918&amp;E3918&amp;F3918&amp;G3918&amp;H3918</f>
        <v>MAO-DE-OBRA DE PEDREIRO,INCLUSIVE ENCARGOS SOCIAIS</v>
      </c>
      <c r="C3918" s="749" t="s">
        <v>15335</v>
      </c>
      <c r="I3918" s="749" t="s">
        <v>7647</v>
      </c>
      <c r="J3918" s="749" t="n">
        <v>3514.72</v>
      </c>
    </row>
    <row collapsed="false" customFormat="false" customHeight="true" hidden="true" ht="12.75" outlineLevel="0" r="3919">
      <c r="A3919" s="749" t="s">
        <v>15564</v>
      </c>
      <c r="B3919" s="749" t="str">
        <f aca="false">C3919&amp;D3919&amp;E3919&amp;F3919&amp;G3919&amp;H3919</f>
        <v>MAO-DE-OBRA DE PEDREIRO,INCLUSIVE ENCARGOS SOCIAIS</v>
      </c>
      <c r="C3919" s="749" t="s">
        <v>15335</v>
      </c>
      <c r="I3919" s="749" t="s">
        <v>7647</v>
      </c>
      <c r="J3919" s="749" t="n">
        <v>3044.8</v>
      </c>
    </row>
    <row collapsed="false" customFormat="false" customHeight="true" hidden="true" ht="12.75" outlineLevel="0" r="3920">
      <c r="A3920" s="749" t="s">
        <v>15565</v>
      </c>
      <c r="B3920" s="749" t="str">
        <f aca="false">C3920&amp;D3920&amp;E3920&amp;F3920&amp;G3920&amp;H3920</f>
        <v>MAO-DE-OBRA DE CARPINTEIRO DE FORMAS,INCLUSIVE ENCARGOS SOCIAIS</v>
      </c>
      <c r="C3920" s="749" t="s">
        <v>15338</v>
      </c>
      <c r="D3920" s="749" t="s">
        <v>11022</v>
      </c>
      <c r="I3920" s="749" t="s">
        <v>7647</v>
      </c>
      <c r="J3920" s="749" t="n">
        <v>3514.72</v>
      </c>
    </row>
    <row collapsed="false" customFormat="false" customHeight="true" hidden="true" ht="12.75" outlineLevel="0" r="3921">
      <c r="A3921" s="749" t="s">
        <v>15566</v>
      </c>
      <c r="B3921" s="749" t="str">
        <f aca="false">C3921&amp;D3921&amp;E3921&amp;F3921&amp;G3921&amp;H3921</f>
        <v>MAO-DE-OBRA DE CARPINTEIRO DE FORMAS,INCLUSIVE ENCARGOS SOCIAIS</v>
      </c>
      <c r="C3921" s="749" t="s">
        <v>15338</v>
      </c>
      <c r="D3921" s="749" t="s">
        <v>11022</v>
      </c>
      <c r="I3921" s="749" t="s">
        <v>7647</v>
      </c>
      <c r="J3921" s="749" t="n">
        <v>3044.8</v>
      </c>
    </row>
    <row collapsed="false" customFormat="false" customHeight="true" hidden="true" ht="12.75" outlineLevel="0" r="3922">
      <c r="A3922" s="749" t="s">
        <v>15567</v>
      </c>
      <c r="B3922" s="749" t="str">
        <f aca="false">C3922&amp;D3922&amp;E3922&amp;F3922&amp;G3922&amp;H3922</f>
        <v>MAO-DE-OBRA DE BOMBEIRO HIDRAULICO,INCLUSIVE ENCARGOS SOCIAIS</v>
      </c>
      <c r="C3922" s="749" t="s">
        <v>15341</v>
      </c>
      <c r="D3922" s="749" t="s">
        <v>8350</v>
      </c>
      <c r="I3922" s="749" t="s">
        <v>7647</v>
      </c>
      <c r="J3922" s="749" t="n">
        <v>3514.72</v>
      </c>
    </row>
    <row collapsed="false" customFormat="false" customHeight="true" hidden="true" ht="12.75" outlineLevel="0" r="3923">
      <c r="A3923" s="749" t="s">
        <v>15568</v>
      </c>
      <c r="B3923" s="749" t="str">
        <f aca="false">C3923&amp;D3923&amp;E3923&amp;F3923&amp;G3923&amp;H3923</f>
        <v>MAO-DE-OBRA DE BOMBEIRO HIDRAULICO,INCLUSIVE ENCARGOS SOCIAIS</v>
      </c>
      <c r="C3923" s="749" t="s">
        <v>15341</v>
      </c>
      <c r="D3923" s="749" t="s">
        <v>8350</v>
      </c>
      <c r="I3923" s="749" t="s">
        <v>7647</v>
      </c>
      <c r="J3923" s="749" t="n">
        <v>3044.8</v>
      </c>
    </row>
    <row collapsed="false" customFormat="false" customHeight="true" hidden="true" ht="12.75" outlineLevel="0" r="3924">
      <c r="A3924" s="749" t="s">
        <v>15569</v>
      </c>
      <c r="B3924" s="749" t="str">
        <f aca="false">C3924&amp;D3924&amp;E3924&amp;F3924&amp;G3924&amp;H3924</f>
        <v>MAO-DE-OBRA DE CARPINTEIRO DE ESQUADRIAS,INCLUSIVE ENCARGOSSOCIAIS</v>
      </c>
      <c r="C3924" s="749" t="s">
        <v>15344</v>
      </c>
      <c r="D3924" s="749" t="s">
        <v>15345</v>
      </c>
      <c r="I3924" s="749" t="s">
        <v>7647</v>
      </c>
      <c r="J3924" s="749" t="n">
        <v>3782.24</v>
      </c>
    </row>
    <row collapsed="false" customFormat="false" customHeight="true" hidden="true" ht="12.75" outlineLevel="0" r="3925">
      <c r="A3925" s="749" t="s">
        <v>15570</v>
      </c>
      <c r="B3925" s="749" t="str">
        <f aca="false">C3925&amp;D3925&amp;E3925&amp;F3925&amp;G3925&amp;H3925</f>
        <v>MAO-DE-OBRA DE CARPINTEIRO DE ESQUADRIAS,INCLUSIVE ENCARGOSSOCIAIS</v>
      </c>
      <c r="C3925" s="749" t="s">
        <v>15344</v>
      </c>
      <c r="D3925" s="749" t="s">
        <v>15345</v>
      </c>
      <c r="I3925" s="749" t="s">
        <v>7647</v>
      </c>
      <c r="J3925" s="749" t="n">
        <v>3278.88</v>
      </c>
    </row>
    <row collapsed="false" customFormat="false" customHeight="true" hidden="true" ht="12.75" outlineLevel="0" r="3926">
      <c r="A3926" s="749" t="s">
        <v>15571</v>
      </c>
      <c r="B3926" s="749" t="str">
        <f aca="false">C3926&amp;D3926&amp;E3926&amp;F3926&amp;G3926&amp;H3926</f>
        <v>MAO-DE-OBRA DE ELETRICISTA,INCLUSIVE ENCARGOS SOCIAIS</v>
      </c>
      <c r="C3926" s="749" t="s">
        <v>15348</v>
      </c>
      <c r="I3926" s="749" t="s">
        <v>7647</v>
      </c>
      <c r="J3926" s="749" t="n">
        <v>3514.72</v>
      </c>
    </row>
    <row collapsed="false" customFormat="false" customHeight="true" hidden="true" ht="12.75" outlineLevel="0" r="3927">
      <c r="A3927" s="749" t="s">
        <v>15572</v>
      </c>
      <c r="B3927" s="749" t="str">
        <f aca="false">C3927&amp;D3927&amp;E3927&amp;F3927&amp;G3927&amp;H3927</f>
        <v>MAO-DE-OBRA DE ELETRICISTA,INCLUSIVE ENCARGOS SOCIAIS</v>
      </c>
      <c r="C3927" s="749" t="s">
        <v>15348</v>
      </c>
      <c r="I3927" s="749" t="s">
        <v>7647</v>
      </c>
      <c r="J3927" s="749" t="n">
        <v>3044.8</v>
      </c>
    </row>
    <row collapsed="false" customFormat="false" customHeight="true" hidden="true" ht="12.75" outlineLevel="0" r="3928">
      <c r="A3928" s="749" t="s">
        <v>15573</v>
      </c>
      <c r="B3928" s="749" t="str">
        <f aca="false">C3928&amp;D3928&amp;E3928&amp;F3928&amp;G3928&amp;H3928</f>
        <v>MAO-DE-OBRA DE PINTOR DE LETRAS,INCLUSIVE ENCARGOS SOCIAIS</v>
      </c>
      <c r="C3928" s="749" t="s">
        <v>15351</v>
      </c>
      <c r="I3928" s="749" t="s">
        <v>7647</v>
      </c>
      <c r="J3928" s="749" t="n">
        <v>3514.72</v>
      </c>
    </row>
    <row collapsed="false" customFormat="false" customHeight="true" hidden="true" ht="12.75" outlineLevel="0" r="3929">
      <c r="A3929" s="749" t="s">
        <v>15574</v>
      </c>
      <c r="B3929" s="749" t="str">
        <f aca="false">C3929&amp;D3929&amp;E3929&amp;F3929&amp;G3929&amp;H3929</f>
        <v>MAO-DE-OBRA DE PINTOR DE LETRAS,INCLUSIVE ENCARGOS SOCIAIS</v>
      </c>
      <c r="C3929" s="749" t="s">
        <v>15351</v>
      </c>
      <c r="I3929" s="749" t="s">
        <v>7647</v>
      </c>
      <c r="J3929" s="749" t="n">
        <v>3044.8</v>
      </c>
    </row>
    <row collapsed="false" customFormat="false" customHeight="true" hidden="true" ht="12.75" outlineLevel="0" r="3930">
      <c r="A3930" s="749" t="s">
        <v>15575</v>
      </c>
      <c r="B3930" s="749" t="str">
        <f aca="false">C3930&amp;D3930&amp;E3930&amp;F3930&amp;G3930&amp;H3930</f>
        <v>MAO-DE-OBRA DE SERVENTE,INCLUSIVE ENCARGOS SOCIAIS</v>
      </c>
      <c r="C3930" s="749" t="s">
        <v>15354</v>
      </c>
      <c r="I3930" s="749" t="s">
        <v>7647</v>
      </c>
      <c r="J3930" s="749" t="n">
        <v>2546.72</v>
      </c>
    </row>
    <row collapsed="false" customFormat="false" customHeight="true" hidden="true" ht="12.75" outlineLevel="0" r="3931">
      <c r="A3931" s="749" t="s">
        <v>15576</v>
      </c>
      <c r="B3931" s="749" t="str">
        <f aca="false">C3931&amp;D3931&amp;E3931&amp;F3931&amp;G3931&amp;H3931</f>
        <v>MAO-DE-OBRA DE SERVENTE,INCLUSIVE ENCARGOS SOCIAIS</v>
      </c>
      <c r="C3931" s="749" t="s">
        <v>15354</v>
      </c>
      <c r="I3931" s="749" t="s">
        <v>7647</v>
      </c>
      <c r="J3931" s="749" t="n">
        <v>2207.04</v>
      </c>
    </row>
    <row collapsed="false" customFormat="false" customHeight="true" hidden="true" ht="12.75" outlineLevel="0" r="3932">
      <c r="A3932" s="749" t="s">
        <v>15577</v>
      </c>
      <c r="B3932" s="749" t="str">
        <f aca="false">C3932&amp;D3932&amp;E3932&amp;F3932&amp;G3932&amp;H3932</f>
        <v>MAO-DE-OBRA DE AJUDANTE,INCLUSIVE ENCARGOS SOCIAIS</v>
      </c>
      <c r="C3932" s="749" t="s">
        <v>15357</v>
      </c>
      <c r="I3932" s="749" t="s">
        <v>7647</v>
      </c>
      <c r="J3932" s="749" t="n">
        <v>2546.72</v>
      </c>
    </row>
    <row collapsed="false" customFormat="false" customHeight="true" hidden="true" ht="12.75" outlineLevel="0" r="3933">
      <c r="A3933" s="749" t="s">
        <v>15578</v>
      </c>
      <c r="B3933" s="749" t="str">
        <f aca="false">C3933&amp;D3933&amp;E3933&amp;F3933&amp;G3933&amp;H3933</f>
        <v>MAO-DE-OBRA DE AJUDANTE,INCLUSIVE ENCARGOS SOCIAIS</v>
      </c>
      <c r="C3933" s="749" t="s">
        <v>15357</v>
      </c>
      <c r="I3933" s="749" t="s">
        <v>7647</v>
      </c>
      <c r="J3933" s="749" t="n">
        <v>2207.04</v>
      </c>
    </row>
    <row collapsed="false" customFormat="false" customHeight="true" hidden="true" ht="12.75" outlineLevel="0" r="3934">
      <c r="A3934" s="749" t="s">
        <v>15579</v>
      </c>
      <c r="B3934" s="749" t="str">
        <f aca="false">C3934&amp;D3934&amp;E3934&amp;F3934&amp;G3934&amp;H3934</f>
        <v>MAO-DE-OBRA DE SOLDADOR,INCLUSIVE ENCARGOS SOCIAIS</v>
      </c>
      <c r="C3934" s="749" t="s">
        <v>15360</v>
      </c>
      <c r="I3934" s="749" t="s">
        <v>7647</v>
      </c>
      <c r="J3934" s="749" t="n">
        <v>3782.24</v>
      </c>
    </row>
    <row collapsed="false" customFormat="false" customHeight="true" hidden="true" ht="12.75" outlineLevel="0" r="3935">
      <c r="A3935" s="749" t="s">
        <v>15580</v>
      </c>
      <c r="B3935" s="749" t="str">
        <f aca="false">C3935&amp;D3935&amp;E3935&amp;F3935&amp;G3935&amp;H3935</f>
        <v>MAO-DE-OBRA DE SOLDADOR,INCLUSIVE ENCARGOS SOCIAIS</v>
      </c>
      <c r="C3935" s="749" t="s">
        <v>15360</v>
      </c>
      <c r="I3935" s="749" t="s">
        <v>7647</v>
      </c>
      <c r="J3935" s="749" t="n">
        <v>3278.88</v>
      </c>
    </row>
    <row collapsed="false" customFormat="false" customHeight="true" hidden="true" ht="12.75" outlineLevel="0" r="3936">
      <c r="A3936" s="749" t="s">
        <v>15581</v>
      </c>
      <c r="B3936" s="749" t="str">
        <f aca="false">C3936&amp;D3936&amp;E3936&amp;F3936&amp;G3936&amp;H3936</f>
        <v>MAO-DE-OBRA DE ARMADOR,INCLUSIVE ENCARGOS SOCIAIS</v>
      </c>
      <c r="C3936" s="749" t="s">
        <v>15363</v>
      </c>
      <c r="I3936" s="749" t="s">
        <v>7647</v>
      </c>
      <c r="J3936" s="749" t="n">
        <v>3514.72</v>
      </c>
    </row>
    <row collapsed="false" customFormat="false" customHeight="true" hidden="true" ht="12.75" outlineLevel="0" r="3937">
      <c r="A3937" s="749" t="s">
        <v>15582</v>
      </c>
      <c r="B3937" s="749" t="str">
        <f aca="false">C3937&amp;D3937&amp;E3937&amp;F3937&amp;G3937&amp;H3937</f>
        <v>MAO-DE-OBRA DE ARMADOR,INCLUSIVE ENCARGOS SOCIAIS</v>
      </c>
      <c r="C3937" s="749" t="s">
        <v>15363</v>
      </c>
      <c r="I3937" s="749" t="s">
        <v>7647</v>
      </c>
      <c r="J3937" s="749" t="n">
        <v>3044.8</v>
      </c>
    </row>
    <row collapsed="false" customFormat="false" customHeight="true" hidden="true" ht="12.75" outlineLevel="0" r="3938">
      <c r="A3938" s="749" t="s">
        <v>15583</v>
      </c>
      <c r="B3938" s="749" t="str">
        <f aca="false">C3938&amp;D3938&amp;E3938&amp;F3938&amp;G3938&amp;H3938</f>
        <v>MAO-DE-OBRA DE MARTELETEIRO,INCLUSIVE ENCARGOS SOCIAIS</v>
      </c>
      <c r="C3938" s="749" t="s">
        <v>15366</v>
      </c>
      <c r="I3938" s="749" t="s">
        <v>7647</v>
      </c>
      <c r="J3938" s="749" t="n">
        <v>3514.72</v>
      </c>
    </row>
    <row collapsed="false" customFormat="false" customHeight="true" hidden="true" ht="12.75" outlineLevel="0" r="3939">
      <c r="A3939" s="749" t="s">
        <v>15584</v>
      </c>
      <c r="B3939" s="749" t="str">
        <f aca="false">C3939&amp;D3939&amp;E3939&amp;F3939&amp;G3939&amp;H3939</f>
        <v>MAO-DE-OBRA DE MARTELETEIRO,INCLUSIVE ENCARGOS SOCIAIS</v>
      </c>
      <c r="C3939" s="749" t="s">
        <v>15366</v>
      </c>
      <c r="I3939" s="749" t="s">
        <v>7647</v>
      </c>
      <c r="J3939" s="749" t="n">
        <v>3044.8</v>
      </c>
    </row>
    <row collapsed="false" customFormat="false" customHeight="true" hidden="true" ht="12.75" outlineLevel="0" r="3940">
      <c r="A3940" s="749" t="s">
        <v>15585</v>
      </c>
      <c r="B3940" s="749" t="str">
        <f aca="false">C3940&amp;D3940&amp;E3940&amp;F3940&amp;G3940&amp;H3940</f>
        <v>MAO-DE-OBRA DE JARDINEIRO,INCLUSIVE ENCARGOS SOCIAIS</v>
      </c>
      <c r="C3940" s="749" t="s">
        <v>15369</v>
      </c>
      <c r="I3940" s="749" t="s">
        <v>7647</v>
      </c>
      <c r="J3940" s="749" t="n">
        <v>3460.16</v>
      </c>
    </row>
    <row collapsed="false" customFormat="false" customHeight="true" hidden="true" ht="12.75" outlineLevel="0" r="3941">
      <c r="A3941" s="749" t="s">
        <v>15586</v>
      </c>
      <c r="B3941" s="749" t="str">
        <f aca="false">C3941&amp;D3941&amp;E3941&amp;F3941&amp;G3941&amp;H3941</f>
        <v>MAO-DE-OBRA DE JARDINEIRO,INCLUSIVE ENCARGOS SOCIAIS</v>
      </c>
      <c r="C3941" s="749" t="s">
        <v>15369</v>
      </c>
      <c r="I3941" s="749" t="s">
        <v>7647</v>
      </c>
      <c r="J3941" s="749" t="n">
        <v>2997.28</v>
      </c>
    </row>
    <row collapsed="false" customFormat="false" customHeight="true" hidden="true" ht="12.75" outlineLevel="0" r="3942">
      <c r="A3942" s="749" t="s">
        <v>15587</v>
      </c>
      <c r="B3942" s="749" t="str">
        <f aca="false">C3942&amp;D3942&amp;E3942&amp;F3942&amp;G3942&amp;H3942</f>
        <v>MAO-DE-OBRA DE OPERADOR DE MAQUINAS,INCLUSIVE ENCARGOS SOCIAIS</v>
      </c>
      <c r="C3942" s="749" t="s">
        <v>15372</v>
      </c>
      <c r="D3942" s="749" t="s">
        <v>11033</v>
      </c>
      <c r="I3942" s="749" t="s">
        <v>7647</v>
      </c>
      <c r="J3942" s="749" t="n">
        <v>3949.44</v>
      </c>
    </row>
    <row collapsed="false" customFormat="false" customHeight="true" hidden="true" ht="12.75" outlineLevel="0" r="3943">
      <c r="A3943" s="749" t="s">
        <v>15588</v>
      </c>
      <c r="B3943" s="749" t="str">
        <f aca="false">C3943&amp;D3943&amp;E3943&amp;F3943&amp;G3943&amp;H3943</f>
        <v>MAO-DE-OBRA DE OPERADOR DE MAQUINAS,INCLUSIVE ENCARGOS SOCIAIS</v>
      </c>
      <c r="C3943" s="749" t="s">
        <v>15372</v>
      </c>
      <c r="D3943" s="749" t="s">
        <v>11033</v>
      </c>
      <c r="I3943" s="749" t="s">
        <v>7647</v>
      </c>
      <c r="J3943" s="749" t="n">
        <v>3423.2</v>
      </c>
    </row>
    <row collapsed="false" customFormat="false" customHeight="true" hidden="true" ht="12.75" outlineLevel="0" r="3944">
      <c r="A3944" s="749" t="s">
        <v>15589</v>
      </c>
      <c r="B3944" s="749" t="str">
        <f aca="false">C3944&amp;D3944&amp;E3944&amp;F3944&amp;G3944&amp;H3944</f>
        <v>MAO-DE-OBRA DE APONTADOR,INCLUSIVE ENCARGOS SOCIAIS</v>
      </c>
      <c r="C3944" s="749" t="s">
        <v>15375</v>
      </c>
      <c r="I3944" s="749" t="s">
        <v>7647</v>
      </c>
      <c r="J3944" s="749" t="n">
        <v>4160.64</v>
      </c>
    </row>
    <row collapsed="false" customFormat="false" customHeight="true" hidden="true" ht="12.75" outlineLevel="0" r="3945">
      <c r="A3945" s="749" t="s">
        <v>15590</v>
      </c>
      <c r="B3945" s="749" t="str">
        <f aca="false">C3945&amp;D3945&amp;E3945&amp;F3945&amp;G3945&amp;H3945</f>
        <v>MAO-DE-OBRA DE APONTADOR,INCLUSIVE ENCARGOS SOCIAIS</v>
      </c>
      <c r="C3945" s="749" t="s">
        <v>15375</v>
      </c>
      <c r="I3945" s="749" t="s">
        <v>7647</v>
      </c>
      <c r="J3945" s="749" t="n">
        <v>3604.48</v>
      </c>
    </row>
    <row collapsed="false" customFormat="false" customHeight="true" hidden="true" ht="12.75" outlineLevel="0" r="3946">
      <c r="A3946" s="749" t="s">
        <v>15591</v>
      </c>
      <c r="B3946" s="749" t="str">
        <f aca="false">C3946&amp;D3946&amp;E3946&amp;F3946&amp;G3946&amp;H3946</f>
        <v>MAO-DE-OBRA DE ALMOXARIFE,INCLUSIVE ENCARGOS SOCIAIS</v>
      </c>
      <c r="C3946" s="749" t="s">
        <v>15378</v>
      </c>
      <c r="I3946" s="749" t="s">
        <v>7647</v>
      </c>
      <c r="J3946" s="749" t="n">
        <v>4160.64</v>
      </c>
    </row>
    <row collapsed="false" customFormat="false" customHeight="true" hidden="true" ht="12.75" outlineLevel="0" r="3947">
      <c r="A3947" s="749" t="s">
        <v>15592</v>
      </c>
      <c r="B3947" s="749" t="str">
        <f aca="false">C3947&amp;D3947&amp;E3947&amp;F3947&amp;G3947&amp;H3947</f>
        <v>MAO-DE-OBRA DE ALMOXARIFE,INCLUSIVE ENCARGOS SOCIAIS</v>
      </c>
      <c r="C3947" s="749" t="s">
        <v>15378</v>
      </c>
      <c r="I3947" s="749" t="s">
        <v>7647</v>
      </c>
      <c r="J3947" s="749" t="n">
        <v>3604.48</v>
      </c>
    </row>
    <row collapsed="false" customFormat="false" customHeight="true" hidden="true" ht="12.75" outlineLevel="0" r="3948">
      <c r="A3948" s="749" t="s">
        <v>15593</v>
      </c>
      <c r="B3948" s="749" t="str">
        <f aca="false">C3948&amp;D3948&amp;E3948&amp;F3948&amp;G3948&amp;H3948</f>
        <v>MAO-DE-OBRA DE AUXILIAR DE ALMOXARIFE,INCLUSIVE ENCARGOS SOCIAIS</v>
      </c>
      <c r="C3948" s="749" t="s">
        <v>15594</v>
      </c>
      <c r="D3948" s="749" t="s">
        <v>11017</v>
      </c>
      <c r="I3948" s="749" t="s">
        <v>7647</v>
      </c>
      <c r="J3948" s="749" t="n">
        <v>2678.72</v>
      </c>
    </row>
    <row collapsed="false" customFormat="false" customHeight="true" hidden="true" ht="12.75" outlineLevel="0" r="3949">
      <c r="A3949" s="749" t="s">
        <v>15595</v>
      </c>
      <c r="B3949" s="749" t="str">
        <f aca="false">C3949&amp;D3949&amp;E3949&amp;F3949&amp;G3949&amp;H3949</f>
        <v>MAO-DE-OBRA DE AUXILIAR DE ALMOXARIFE,INCLUSIVE ENCARGOS SOCIAIS</v>
      </c>
      <c r="C3949" s="749" t="s">
        <v>15594</v>
      </c>
      <c r="D3949" s="749" t="s">
        <v>11017</v>
      </c>
      <c r="I3949" s="749" t="s">
        <v>7647</v>
      </c>
      <c r="J3949" s="749" t="n">
        <v>2321.44</v>
      </c>
    </row>
    <row collapsed="false" customFormat="false" customHeight="true" hidden="true" ht="12.75" outlineLevel="0" r="3950">
      <c r="A3950" s="749" t="s">
        <v>15596</v>
      </c>
      <c r="B3950" s="749" t="str">
        <f aca="false">C3950&amp;D3950&amp;E3950&amp;F3950&amp;G3950&amp;H3950</f>
        <v>MAO-DE-OBRA DE ESTAGIARIO,INCLUSIVE ENCARGOS SOCIAIS</v>
      </c>
      <c r="C3950" s="749" t="s">
        <v>15385</v>
      </c>
      <c r="I3950" s="749" t="s">
        <v>7647</v>
      </c>
      <c r="J3950" s="749" t="n">
        <v>1202.4</v>
      </c>
    </row>
    <row collapsed="false" customFormat="false" customHeight="true" hidden="true" ht="12.75" outlineLevel="0" r="3951">
      <c r="A3951" s="749" t="s">
        <v>15597</v>
      </c>
      <c r="B3951" s="749" t="str">
        <f aca="false">C3951&amp;D3951&amp;E3951&amp;F3951&amp;G3951&amp;H3951</f>
        <v>MAO-DE-OBRA DE ESTAGIARIO,INCLUSIVE ENCARGOS SOCIAIS</v>
      </c>
      <c r="C3951" s="749" t="s">
        <v>15385</v>
      </c>
      <c r="I3951" s="749" t="s">
        <v>7647</v>
      </c>
      <c r="J3951" s="749" t="n">
        <v>1041.6</v>
      </c>
    </row>
    <row collapsed="false" customFormat="false" customHeight="true" hidden="true" ht="12.75" outlineLevel="0" r="3952">
      <c r="A3952" s="749" t="s">
        <v>15598</v>
      </c>
      <c r="B3952" s="749" t="str">
        <f aca="false">C3952&amp;D3952&amp;E3952&amp;F3952&amp;G3952&amp;H3952</f>
        <v>MAO-DE-OBRA DE AUXILIAR TECNICO,INCLUSIVE ENCARGOS SOCIAIS</v>
      </c>
      <c r="C3952" s="749" t="s">
        <v>15388</v>
      </c>
      <c r="I3952" s="749" t="s">
        <v>7647</v>
      </c>
      <c r="J3952" s="749" t="n">
        <v>2678.72</v>
      </c>
    </row>
    <row collapsed="false" customFormat="false" customHeight="true" hidden="true" ht="12.75" outlineLevel="0" r="3953">
      <c r="A3953" s="749" t="s">
        <v>15599</v>
      </c>
      <c r="B3953" s="749" t="str">
        <f aca="false">C3953&amp;D3953&amp;E3953&amp;F3953&amp;G3953&amp;H3953</f>
        <v>MAO-DE-OBRA DE AUXILIAR TECNICO,INCLUSIVE ENCARGOS SOCIAIS</v>
      </c>
      <c r="C3953" s="749" t="s">
        <v>15388</v>
      </c>
      <c r="I3953" s="749" t="s">
        <v>7647</v>
      </c>
      <c r="J3953" s="749" t="n">
        <v>2321.44</v>
      </c>
    </row>
    <row collapsed="false" customFormat="false" customHeight="true" hidden="true" ht="12.75" outlineLevel="0" r="3954">
      <c r="A3954" s="749" t="s">
        <v>15600</v>
      </c>
      <c r="B3954" s="749" t="str">
        <f aca="false">C3954&amp;D3954&amp;E3954&amp;F3954&amp;G3954&amp;H3954</f>
        <v>MAO-DE-OBRA DE FEITOR (ENCARREGADO DE TURMA),INCLUSIVE ENCARGOS SOCIAIS</v>
      </c>
      <c r="C3954" s="749" t="s">
        <v>15601</v>
      </c>
      <c r="D3954" s="749" t="s">
        <v>11060</v>
      </c>
      <c r="I3954" s="749" t="s">
        <v>7647</v>
      </c>
      <c r="J3954" s="749" t="n">
        <v>4864.64</v>
      </c>
    </row>
    <row collapsed="false" customFormat="false" customHeight="true" hidden="true" ht="12.75" outlineLevel="0" r="3955">
      <c r="A3955" s="749" t="s">
        <v>15602</v>
      </c>
      <c r="B3955" s="749" t="str">
        <f aca="false">C3955&amp;D3955&amp;E3955&amp;F3955&amp;G3955&amp;H3955</f>
        <v>MAO-DE-OBRA DE FEITOR (ENCARREGADO DE TURMA),INCLUSIVE ENCARGOS SOCIAIS</v>
      </c>
      <c r="C3955" s="749" t="s">
        <v>15601</v>
      </c>
      <c r="D3955" s="749" t="s">
        <v>11060</v>
      </c>
      <c r="I3955" s="749" t="s">
        <v>7647</v>
      </c>
      <c r="J3955" s="749" t="n">
        <v>4215.2</v>
      </c>
    </row>
    <row collapsed="false" customFormat="false" customHeight="true" hidden="true" ht="12.75" outlineLevel="0" r="3956">
      <c r="A3956" s="749" t="s">
        <v>15603</v>
      </c>
      <c r="B3956" s="749" t="str">
        <f aca="false">C3956&amp;D3956&amp;E3956&amp;F3956&amp;G3956&amp;H3956</f>
        <v>MAO-DE-OBRA DE ENCARREGADO DE OBRA,INCLUSIVE ENCARGOS SOCIAIS</v>
      </c>
      <c r="C3956" s="749" t="s">
        <v>15604</v>
      </c>
      <c r="D3956" s="749" t="s">
        <v>8350</v>
      </c>
      <c r="I3956" s="749" t="s">
        <v>7647</v>
      </c>
      <c r="J3956" s="749" t="n">
        <v>5852</v>
      </c>
    </row>
    <row collapsed="false" customFormat="false" customHeight="true" hidden="true" ht="12.75" outlineLevel="0" r="3957">
      <c r="A3957" s="749" t="s">
        <v>15605</v>
      </c>
      <c r="B3957" s="749" t="str">
        <f aca="false">C3957&amp;D3957&amp;E3957&amp;F3957&amp;G3957&amp;H3957</f>
        <v>MAO-DE-OBRA DE ENCARREGADO DE OBRA,INCLUSIVE ENCARGOS SOCIAIS</v>
      </c>
      <c r="C3957" s="749" t="s">
        <v>15604</v>
      </c>
      <c r="D3957" s="749" t="s">
        <v>8350</v>
      </c>
      <c r="I3957" s="749" t="s">
        <v>7647</v>
      </c>
      <c r="J3957" s="749" t="n">
        <v>5070.56</v>
      </c>
    </row>
    <row collapsed="false" customFormat="false" customHeight="true" hidden="true" ht="12.75" outlineLevel="0" r="3958">
      <c r="A3958" s="749" t="s">
        <v>15606</v>
      </c>
      <c r="B3958" s="749" t="str">
        <f aca="false">C3958&amp;D3958&amp;E3958&amp;F3958&amp;G3958&amp;H3958</f>
        <v>MAO-DE-OBRA DE MESTRE DE OBRA "A",INCLUSIVE ENCARGOS SOCIAIS</v>
      </c>
      <c r="C3958" s="749" t="s">
        <v>15399</v>
      </c>
      <c r="I3958" s="749" t="s">
        <v>7647</v>
      </c>
      <c r="J3958" s="749" t="n">
        <v>8039.68</v>
      </c>
    </row>
    <row collapsed="false" customFormat="false" customHeight="true" hidden="true" ht="12.75" outlineLevel="0" r="3959">
      <c r="A3959" s="749" t="s">
        <v>15607</v>
      </c>
      <c r="B3959" s="749" t="str">
        <f aca="false">C3959&amp;D3959&amp;E3959&amp;F3959&amp;G3959&amp;H3959</f>
        <v>MAO-DE-OBRA DE MESTRE DE OBRA "A",INCLUSIVE ENCARGOS SOCIAIS</v>
      </c>
      <c r="C3959" s="749" t="s">
        <v>15399</v>
      </c>
      <c r="I3959" s="749" t="s">
        <v>7647</v>
      </c>
      <c r="J3959" s="749" t="n">
        <v>6966.08</v>
      </c>
    </row>
    <row collapsed="false" customFormat="false" customHeight="true" hidden="true" ht="12.75" outlineLevel="0" r="3960">
      <c r="A3960" s="749" t="s">
        <v>15608</v>
      </c>
      <c r="B3960" s="749" t="str">
        <f aca="false">C3960&amp;D3960&amp;E3960&amp;F3960&amp;G3960&amp;H3960</f>
        <v>MAO-DE-OBRA DE MESTRE DE OBRA "B",INCLUSIVE ENCARGOS SOCIAIS</v>
      </c>
      <c r="C3960" s="749" t="s">
        <v>15402</v>
      </c>
      <c r="I3960" s="749" t="s">
        <v>7647</v>
      </c>
      <c r="J3960" s="749" t="n">
        <v>5852</v>
      </c>
    </row>
    <row collapsed="false" customFormat="false" customHeight="true" hidden="true" ht="12.75" outlineLevel="0" r="3961">
      <c r="A3961" s="749" t="s">
        <v>15609</v>
      </c>
      <c r="B3961" s="749" t="str">
        <f aca="false">C3961&amp;D3961&amp;E3961&amp;F3961&amp;G3961&amp;H3961</f>
        <v>MAO-DE-OBRA DE MESTRE DE OBRA "B",INCLUSIVE ENCARGOS SOCIAIS</v>
      </c>
      <c r="C3961" s="749" t="s">
        <v>15402</v>
      </c>
      <c r="I3961" s="749" t="s">
        <v>7647</v>
      </c>
      <c r="J3961" s="749" t="n">
        <v>5070.56</v>
      </c>
    </row>
    <row collapsed="false" customFormat="false" customHeight="true" hidden="false" ht="12.75" outlineLevel="0" r="3962">
      <c r="A3962" s="749" t="s">
        <v>15610</v>
      </c>
      <c r="B3962" s="749" t="str">
        <f aca="false">C3962&amp;D3962&amp;E3962&amp;F3962&amp;G3962&amp;H3962</f>
        <v>MAO-DE-OBRA DE ENGENHEIRO OU ARQUITETO JR.,INCLUSIVE ENCARGOS SOCIAIS</v>
      </c>
      <c r="C3962" s="749" t="s">
        <v>15409</v>
      </c>
      <c r="D3962" s="749" t="s">
        <v>11004</v>
      </c>
      <c r="I3962" s="749" t="s">
        <v>7647</v>
      </c>
      <c r="J3962" s="749" t="n">
        <v>14991.68</v>
      </c>
    </row>
    <row collapsed="false" customFormat="false" customHeight="true" hidden="false" ht="12.75" outlineLevel="0" r="3963">
      <c r="A3963" s="749" t="s">
        <v>15611</v>
      </c>
      <c r="B3963" s="749" t="str">
        <f aca="false">C3963&amp;D3963&amp;E3963&amp;F3963&amp;G3963&amp;H3963</f>
        <v>MAO-DE-OBRA DE ENGENHEIRO OU ARQUITETO JR.,INCLUSIVE ENCARGOS SOCIAIS</v>
      </c>
      <c r="C3963" s="749" t="s">
        <v>15409</v>
      </c>
      <c r="D3963" s="749" t="s">
        <v>11004</v>
      </c>
      <c r="I3963" s="749" t="s">
        <v>7647</v>
      </c>
      <c r="J3963" s="749" t="n">
        <v>12990.56</v>
      </c>
    </row>
    <row collapsed="false" customFormat="false" customHeight="true" hidden="false" ht="12.75" outlineLevel="0" r="3964">
      <c r="A3964" s="749" t="s">
        <v>15612</v>
      </c>
      <c r="B3964" s="749" t="str">
        <f aca="false">C3964&amp;D3964&amp;E3964&amp;F3964&amp;G3964&amp;H3964</f>
        <v>MAO-DE-OBRA DE ENGENHEIRO OU ARQUITETO SENIOR,INCLUSIVE ENCARGOS SOCIAIS</v>
      </c>
      <c r="C3964" s="749" t="s">
        <v>15412</v>
      </c>
      <c r="D3964" s="749" t="s">
        <v>11055</v>
      </c>
      <c r="I3964" s="749" t="s">
        <v>7647</v>
      </c>
      <c r="J3964" s="749" t="n">
        <v>29983.36</v>
      </c>
    </row>
    <row collapsed="false" customFormat="false" customHeight="true" hidden="false" ht="12.75" outlineLevel="0" r="3965">
      <c r="A3965" s="749" t="s">
        <v>15613</v>
      </c>
      <c r="B3965" s="749" t="str">
        <f aca="false">C3965&amp;D3965&amp;E3965&amp;F3965&amp;G3965&amp;H3965</f>
        <v>MAO-DE-OBRA DE ENGENHEIRO OU ARQUITETO SENIOR,INCLUSIVE ENCARGOS SOCIAIS</v>
      </c>
      <c r="C3965" s="749" t="s">
        <v>15412</v>
      </c>
      <c r="D3965" s="749" t="s">
        <v>11055</v>
      </c>
      <c r="I3965" s="749" t="s">
        <v>7647</v>
      </c>
      <c r="J3965" s="749" t="n">
        <v>25981.12</v>
      </c>
    </row>
    <row collapsed="false" customFormat="false" customHeight="true" hidden="false" ht="12.75" outlineLevel="0" r="3966">
      <c r="A3966" s="749" t="s">
        <v>15614</v>
      </c>
      <c r="B3966" s="749" t="str">
        <f aca="false">C3966&amp;D3966&amp;E3966&amp;F3966&amp;G3966&amp;H3966</f>
        <v>MAO-DE-OBRA DE ENGENHEIRO OU ARQUITETO COORDENADOR GERAL DEPROJETOS OU SUPERVISOR DE OBRAS,INCLUSIVE ENCARGOS SOCIAIS</v>
      </c>
      <c r="C3966" s="749" t="s">
        <v>15415</v>
      </c>
      <c r="D3966" s="749" t="s">
        <v>15416</v>
      </c>
      <c r="I3966" s="749" t="s">
        <v>7647</v>
      </c>
      <c r="J3966" s="749" t="n">
        <v>34481.92</v>
      </c>
    </row>
    <row collapsed="false" customFormat="false" customHeight="true" hidden="false" ht="12.75" outlineLevel="0" r="3967">
      <c r="A3967" s="749" t="s">
        <v>15615</v>
      </c>
      <c r="B3967" s="749" t="str">
        <f aca="false">C3967&amp;D3967&amp;E3967&amp;F3967&amp;G3967&amp;H3967</f>
        <v>MAO-DE-OBRA DE ENGENHEIRO OU ARQUITETO COORDENADOR GERAL DEPROJETOS OU SUPERVISOR DE OBRAS,INCLUSIVE ENCARGOS SOCIAIS</v>
      </c>
      <c r="C3967" s="749" t="s">
        <v>15415</v>
      </c>
      <c r="D3967" s="749" t="s">
        <v>15416</v>
      </c>
      <c r="I3967" s="749" t="s">
        <v>7647</v>
      </c>
      <c r="J3967" s="749" t="n">
        <v>29877.76</v>
      </c>
    </row>
    <row collapsed="false" customFormat="false" customHeight="true" hidden="true" ht="12.75" outlineLevel="0" r="3968">
      <c r="A3968" s="749" t="s">
        <v>15616</v>
      </c>
      <c r="B3968" s="749" t="str">
        <f aca="false">C3968&amp;D3968&amp;E3968&amp;F3968&amp;G3968&amp;H3968</f>
        <v>MAO-DE-OBRA DESENHISTA "A",INCLUSIVE ENCARGOS SOCIAIS</v>
      </c>
      <c r="C3968" s="749" t="s">
        <v>15617</v>
      </c>
      <c r="I3968" s="749" t="s">
        <v>7647</v>
      </c>
      <c r="J3968" s="749" t="n">
        <v>4864.64</v>
      </c>
    </row>
    <row collapsed="false" customFormat="false" customHeight="true" hidden="true" ht="12.75" outlineLevel="0" r="3969">
      <c r="A3969" s="749" t="s">
        <v>15618</v>
      </c>
      <c r="B3969" s="749" t="str">
        <f aca="false">C3969&amp;D3969&amp;E3969&amp;F3969&amp;G3969&amp;H3969</f>
        <v>MAO-DE-OBRA DESENHISTA "A",INCLUSIVE ENCARGOS SOCIAIS</v>
      </c>
      <c r="C3969" s="749" t="s">
        <v>15617</v>
      </c>
      <c r="I3969" s="749" t="s">
        <v>7647</v>
      </c>
      <c r="J3969" s="749" t="n">
        <v>4215.2</v>
      </c>
    </row>
    <row collapsed="false" customFormat="false" customHeight="true" hidden="true" ht="12.75" outlineLevel="0" r="3970">
      <c r="A3970" s="749" t="s">
        <v>15619</v>
      </c>
      <c r="B3970" s="749" t="str">
        <f aca="false">C3970&amp;D3970&amp;E3970&amp;F3970&amp;G3970&amp;H3970</f>
        <v>MAO-DE-OBRA AUXILIAR DE DESENHISTA,INCLUSIVE ENCARGOS SOCIAIS</v>
      </c>
      <c r="C3970" s="749" t="s">
        <v>15620</v>
      </c>
      <c r="D3970" s="749" t="s">
        <v>8350</v>
      </c>
      <c r="I3970" s="749" t="s">
        <v>7647</v>
      </c>
      <c r="J3970" s="749" t="n">
        <v>3219.04</v>
      </c>
    </row>
    <row collapsed="false" customFormat="false" customHeight="true" hidden="true" ht="12.75" outlineLevel="0" r="3971">
      <c r="A3971" s="749" t="s">
        <v>15621</v>
      </c>
      <c r="B3971" s="749" t="str">
        <f aca="false">C3971&amp;D3971&amp;E3971&amp;F3971&amp;G3971&amp;H3971</f>
        <v>MAO-DE-OBRA AUXILIAR DE DESENHISTA,INCLUSIVE ENCARGOS SOCIAIS</v>
      </c>
      <c r="C3971" s="749" t="s">
        <v>15620</v>
      </c>
      <c r="D3971" s="749" t="s">
        <v>8350</v>
      </c>
      <c r="I3971" s="749" t="s">
        <v>7647</v>
      </c>
      <c r="J3971" s="749" t="n">
        <v>2789.6</v>
      </c>
    </row>
    <row collapsed="false" customFormat="false" customHeight="true" hidden="true" ht="12.75" outlineLevel="0" r="3972">
      <c r="A3972" s="749" t="s">
        <v>15622</v>
      </c>
      <c r="B3972" s="749" t="str">
        <f aca="false">C3972&amp;D3972&amp;E3972&amp;F3972&amp;G3972&amp;H3972</f>
        <v>MAO-DE-OBRA DE CHEFE DE ESCRITORIO,INCLUSIVE ENCARGOS SOCIAIS</v>
      </c>
      <c r="C3972" s="749" t="s">
        <v>15425</v>
      </c>
      <c r="D3972" s="749" t="s">
        <v>8350</v>
      </c>
      <c r="I3972" s="749" t="s">
        <v>7647</v>
      </c>
      <c r="J3972" s="749" t="n">
        <v>5614.4</v>
      </c>
    </row>
    <row collapsed="false" customFormat="false" customHeight="true" hidden="true" ht="12.75" outlineLevel="0" r="3973">
      <c r="A3973" s="749" t="s">
        <v>15623</v>
      </c>
      <c r="B3973" s="749" t="str">
        <f aca="false">C3973&amp;D3973&amp;E3973&amp;F3973&amp;G3973&amp;H3973</f>
        <v>MAO-DE-OBRA DE CHEFE DE ESCRITORIO,INCLUSIVE ENCARGOS SOCIAIS</v>
      </c>
      <c r="C3973" s="749" t="s">
        <v>15425</v>
      </c>
      <c r="D3973" s="749" t="s">
        <v>8350</v>
      </c>
      <c r="I3973" s="749" t="s">
        <v>7647</v>
      </c>
      <c r="J3973" s="749" t="n">
        <v>4866.4</v>
      </c>
    </row>
    <row collapsed="false" customFormat="false" customHeight="true" hidden="true" ht="12.75" outlineLevel="0" r="3974">
      <c r="A3974" s="749" t="s">
        <v>15624</v>
      </c>
      <c r="B3974" s="749" t="str">
        <f aca="false">C3974&amp;D3974&amp;E3974&amp;F3974&amp;G3974&amp;H3974</f>
        <v>MAO-DE-OBRA DE SECRETARIA,INCLUSIVE ENCARGOS SOCIAIS</v>
      </c>
      <c r="C3974" s="749" t="s">
        <v>15428</v>
      </c>
      <c r="I3974" s="749" t="s">
        <v>7647</v>
      </c>
      <c r="J3974" s="749" t="n">
        <v>4160.64</v>
      </c>
    </row>
    <row collapsed="false" customFormat="false" customHeight="true" hidden="true" ht="12.75" outlineLevel="0" r="3975">
      <c r="A3975" s="749" t="s">
        <v>15625</v>
      </c>
      <c r="B3975" s="749" t="str">
        <f aca="false">C3975&amp;D3975&amp;E3975&amp;F3975&amp;G3975&amp;H3975</f>
        <v>MAO-DE-OBRA DE SECRETARIA,INCLUSIVE ENCARGOS SOCIAIS</v>
      </c>
      <c r="C3975" s="749" t="s">
        <v>15428</v>
      </c>
      <c r="I3975" s="749" t="s">
        <v>7647</v>
      </c>
      <c r="J3975" s="749" t="n">
        <v>3604.48</v>
      </c>
    </row>
    <row collapsed="false" customFormat="false" customHeight="true" hidden="false" ht="12.75" outlineLevel="0" r="3976">
      <c r="A3976" s="749" t="s">
        <v>15626</v>
      </c>
      <c r="B3976" s="749" t="str">
        <f aca="false">C3976&amp;D3976&amp;E3976&amp;F3976&amp;G3976&amp;H3976</f>
        <v>MAO DE OBRA DE ENGENHEIRO OU ARQUITETO PLENO,INCLUSIVE ENCARGOS SOCIAIS</v>
      </c>
      <c r="C3976" s="749" t="s">
        <v>15449</v>
      </c>
      <c r="D3976" s="749" t="s">
        <v>11060</v>
      </c>
      <c r="I3976" s="749" t="s">
        <v>7647</v>
      </c>
      <c r="J3976" s="749" t="n">
        <v>21165.76</v>
      </c>
    </row>
    <row collapsed="false" customFormat="false" customHeight="true" hidden="false" ht="12.75" outlineLevel="0" r="3977">
      <c r="A3977" s="749" t="s">
        <v>15627</v>
      </c>
      <c r="B3977" s="749" t="str">
        <f aca="false">C3977&amp;D3977&amp;E3977&amp;F3977&amp;G3977&amp;H3977</f>
        <v>MAO DE OBRA DE ENGENHEIRO OU ARQUITETO PLENO,INCLUSIVE ENCARGOS SOCIAIS</v>
      </c>
      <c r="C3977" s="749" t="s">
        <v>15449</v>
      </c>
      <c r="D3977" s="749" t="s">
        <v>11060</v>
      </c>
      <c r="I3977" s="749" t="s">
        <v>7647</v>
      </c>
      <c r="J3977" s="749" t="n">
        <v>18339.2</v>
      </c>
    </row>
    <row collapsed="false" customFormat="false" customHeight="true" hidden="true" ht="12.75" outlineLevel="0" r="3978">
      <c r="A3978" s="749" t="s">
        <v>15628</v>
      </c>
      <c r="B3978" s="749" t="str">
        <f aca="false">C3978&amp;D3978&amp;E3978&amp;F3978&amp;G3978&amp;H3978</f>
        <v>MAO-DE-OBRA DE ESCRITURARIO,INCLUSIVE ENCARGOS SOCIAIS</v>
      </c>
      <c r="C3978" s="749" t="s">
        <v>15434</v>
      </c>
      <c r="I3978" s="749" t="s">
        <v>7647</v>
      </c>
      <c r="J3978" s="749" t="n">
        <v>3219.04</v>
      </c>
    </row>
    <row collapsed="false" customFormat="false" customHeight="true" hidden="true" ht="12.75" outlineLevel="0" r="3979">
      <c r="A3979" s="749" t="s">
        <v>15629</v>
      </c>
      <c r="B3979" s="749" t="str">
        <f aca="false">C3979&amp;D3979&amp;E3979&amp;F3979&amp;G3979&amp;H3979</f>
        <v>MAO-DE-OBRA DE ESCRITURARIO,INCLUSIVE ENCARGOS SOCIAIS</v>
      </c>
      <c r="C3979" s="749" t="s">
        <v>15434</v>
      </c>
      <c r="I3979" s="749" t="s">
        <v>7647</v>
      </c>
      <c r="J3979" s="749" t="n">
        <v>2789.6</v>
      </c>
    </row>
    <row collapsed="false" customFormat="false" customHeight="true" hidden="true" ht="12.75" outlineLevel="0" r="3980">
      <c r="A3980" s="749" t="s">
        <v>15630</v>
      </c>
      <c r="B3980" s="749" t="str">
        <f aca="false">C3980&amp;D3980&amp;E3980&amp;F3980&amp;G3980&amp;H3980</f>
        <v>MAO-DE-OBRA DE AUXILIAR DE ESCRITORIO,INCLUSIVE ENCARGOS SOCIAIS</v>
      </c>
      <c r="C3980" s="749" t="s">
        <v>15437</v>
      </c>
      <c r="D3980" s="749" t="s">
        <v>11017</v>
      </c>
      <c r="I3980" s="749" t="s">
        <v>7647</v>
      </c>
      <c r="J3980" s="749" t="n">
        <v>3219.04</v>
      </c>
    </row>
    <row collapsed="false" customFormat="false" customHeight="true" hidden="true" ht="12.75" outlineLevel="0" r="3981">
      <c r="A3981" s="749" t="s">
        <v>15631</v>
      </c>
      <c r="B3981" s="749" t="str">
        <f aca="false">C3981&amp;D3981&amp;E3981&amp;F3981&amp;G3981&amp;H3981</f>
        <v>MAO-DE-OBRA DE AUXILIAR DE ESCRITORIO,INCLUSIVE ENCARGOS SOCIAIS</v>
      </c>
      <c r="C3981" s="749" t="s">
        <v>15437</v>
      </c>
      <c r="D3981" s="749" t="s">
        <v>11017</v>
      </c>
      <c r="I3981" s="749" t="s">
        <v>7647</v>
      </c>
      <c r="J3981" s="749" t="n">
        <v>2789.6</v>
      </c>
    </row>
    <row collapsed="false" customFormat="false" customHeight="true" hidden="true" ht="12.75" outlineLevel="0" r="3982">
      <c r="A3982" s="749" t="s">
        <v>15632</v>
      </c>
      <c r="B3982" s="749" t="str">
        <f aca="false">C3982&amp;D3982&amp;E3982&amp;F3982&amp;G3982&amp;H3982</f>
        <v>MAO-DE-OBRA DE CALCETEIRO,INCLUSIVE ENCARGOS SOCIAIS</v>
      </c>
      <c r="C3982" s="749" t="s">
        <v>15440</v>
      </c>
      <c r="I3982" s="749" t="s">
        <v>7647</v>
      </c>
      <c r="J3982" s="749" t="n">
        <v>3514.72</v>
      </c>
    </row>
    <row collapsed="false" customFormat="false" customHeight="true" hidden="true" ht="12.75" outlineLevel="0" r="3983">
      <c r="A3983" s="749" t="s">
        <v>15633</v>
      </c>
      <c r="B3983" s="749" t="str">
        <f aca="false">C3983&amp;D3983&amp;E3983&amp;F3983&amp;G3983&amp;H3983</f>
        <v>MAO-DE-OBRA DE CALCETEIRO,INCLUSIVE ENCARGOS SOCIAIS</v>
      </c>
      <c r="C3983" s="749" t="s">
        <v>15440</v>
      </c>
      <c r="I3983" s="749" t="s">
        <v>7647</v>
      </c>
      <c r="J3983" s="749" t="n">
        <v>3044.8</v>
      </c>
    </row>
    <row collapsed="false" customFormat="false" customHeight="true" hidden="true" ht="12.75" outlineLevel="0" r="3984">
      <c r="A3984" s="749" t="s">
        <v>15634</v>
      </c>
      <c r="B3984" s="749" t="str">
        <f aca="false">C3984&amp;D3984&amp;E3984&amp;F3984&amp;G3984&amp;H3984</f>
        <v>MAO-DE-OBRA DE VIDRACEIRO,INCLUSIVE ENCARGOS SOCIAIS</v>
      </c>
      <c r="C3984" s="749" t="s">
        <v>15443</v>
      </c>
      <c r="I3984" s="749" t="s">
        <v>7647</v>
      </c>
      <c r="J3984" s="749" t="n">
        <v>3514.72</v>
      </c>
    </row>
    <row collapsed="false" customFormat="false" customHeight="true" hidden="true" ht="12.75" outlineLevel="0" r="3985">
      <c r="A3985" s="749" t="s">
        <v>15635</v>
      </c>
      <c r="B3985" s="749" t="str">
        <f aca="false">C3985&amp;D3985&amp;E3985&amp;F3985&amp;G3985&amp;H3985</f>
        <v>MAO-DE-OBRA DE VIDRACEIRO,INCLUSIVE ENCARGOS SOCIAIS</v>
      </c>
      <c r="C3985" s="749" t="s">
        <v>15443</v>
      </c>
      <c r="I3985" s="749" t="s">
        <v>7647</v>
      </c>
      <c r="J3985" s="749" t="n">
        <v>3044.8</v>
      </c>
    </row>
    <row collapsed="false" customFormat="false" customHeight="true" hidden="true" ht="12.75" outlineLevel="0" r="3986">
      <c r="A3986" s="749" t="s">
        <v>15636</v>
      </c>
      <c r="B3986" s="749" t="str">
        <f aca="false">C3986&amp;D3986&amp;E3986&amp;F3986&amp;G3986&amp;H3986</f>
        <v>MAO-DE-OBRA DE ENGARREGADO DE MONTAGEM,INCLUSIVE ENCARGOS SOCIAIS</v>
      </c>
      <c r="C3986" s="749" t="s">
        <v>15637</v>
      </c>
      <c r="D3986" s="749" t="s">
        <v>11068</v>
      </c>
      <c r="I3986" s="749" t="s">
        <v>7647</v>
      </c>
      <c r="J3986" s="749" t="n">
        <v>4864.64</v>
      </c>
    </row>
    <row collapsed="false" customFormat="false" customHeight="true" hidden="true" ht="12.75" outlineLevel="0" r="3987">
      <c r="A3987" s="749" t="s">
        <v>15638</v>
      </c>
      <c r="B3987" s="749" t="str">
        <f aca="false">C3987&amp;D3987&amp;E3987&amp;F3987&amp;G3987&amp;H3987</f>
        <v>MAO-DE-OBRA DE ENGARREGADO DE MONTAGEM,INCLUSIVE ENCARGOS SOCIAIS</v>
      </c>
      <c r="C3987" s="749" t="s">
        <v>15637</v>
      </c>
      <c r="D3987" s="749" t="s">
        <v>11068</v>
      </c>
      <c r="I3987" s="749" t="s">
        <v>7647</v>
      </c>
      <c r="J3987" s="749" t="n">
        <v>4215.2</v>
      </c>
    </row>
    <row collapsed="false" customFormat="false" customHeight="true" hidden="true" ht="12.75" outlineLevel="0" r="3988">
      <c r="A3988" s="749" t="s">
        <v>15639</v>
      </c>
      <c r="B3988" s="749" t="str">
        <f aca="false">C3988&amp;D3988&amp;E3988&amp;F3988&amp;G3988&amp;H3988</f>
        <v>MAO-DE-OBRA DE IMPERMEABILIZADOR,INCLUSIVE ENCARGOS SOCIAIS</v>
      </c>
      <c r="C3988" s="749" t="s">
        <v>15452</v>
      </c>
      <c r="I3988" s="749" t="s">
        <v>7647</v>
      </c>
      <c r="J3988" s="749" t="n">
        <v>3514.72</v>
      </c>
    </row>
    <row collapsed="false" customFormat="false" customHeight="true" hidden="true" ht="12.75" outlineLevel="0" r="3989">
      <c r="A3989" s="749" t="s">
        <v>15640</v>
      </c>
      <c r="B3989" s="749" t="str">
        <f aca="false">C3989&amp;D3989&amp;E3989&amp;F3989&amp;G3989&amp;H3989</f>
        <v>MAO-DE-OBRA DE IMPERMEABILIZADOR,INCLUSIVE ENCARGOS SOCIAIS</v>
      </c>
      <c r="C3989" s="749" t="s">
        <v>15452</v>
      </c>
      <c r="I3989" s="749" t="s">
        <v>7647</v>
      </c>
      <c r="J3989" s="749" t="n">
        <v>3044.8</v>
      </c>
    </row>
    <row collapsed="false" customFormat="false" customHeight="true" hidden="true" ht="12.75" outlineLevel="0" r="3990">
      <c r="A3990" s="749" t="s">
        <v>15641</v>
      </c>
      <c r="B3990" s="749" t="str">
        <f aca="false">C3990&amp;D3990&amp;E3990&amp;F3990&amp;G3990&amp;H3990</f>
        <v>MAO-DE-OBRA DE TECNICO DE EDIFICACOES,INCLUSIVE ENCARGOS SOCIAIS</v>
      </c>
      <c r="C3990" s="749" t="s">
        <v>15464</v>
      </c>
      <c r="D3990" s="749" t="s">
        <v>11017</v>
      </c>
      <c r="I3990" s="749" t="s">
        <v>7647</v>
      </c>
      <c r="J3990" s="749" t="n">
        <v>5852</v>
      </c>
    </row>
    <row collapsed="false" customFormat="false" customHeight="true" hidden="true" ht="12.75" outlineLevel="0" r="3991">
      <c r="A3991" s="749" t="s">
        <v>15642</v>
      </c>
      <c r="B3991" s="749" t="str">
        <f aca="false">C3991&amp;D3991&amp;E3991&amp;F3991&amp;G3991&amp;H3991</f>
        <v>MAO-DE-OBRA DE TECNICO DE EDIFICACOES,INCLUSIVE ENCARGOS SOCIAIS</v>
      </c>
      <c r="C3991" s="749" t="s">
        <v>15464</v>
      </c>
      <c r="D3991" s="749" t="s">
        <v>11017</v>
      </c>
      <c r="I3991" s="749" t="s">
        <v>7647</v>
      </c>
      <c r="J3991" s="749" t="n">
        <v>5070.56</v>
      </c>
    </row>
    <row collapsed="false" customFormat="false" customHeight="true" hidden="true" ht="12.75" outlineLevel="0" r="3992">
      <c r="A3992" s="749" t="s">
        <v>15643</v>
      </c>
      <c r="B3992" s="749" t="str">
        <f aca="false">C3992&amp;D3992&amp;E3992&amp;F3992&amp;G3992&amp;H3992</f>
        <v>MAO-DE-OBRA PARA TOPOGRAFO "A",INCLUSIVE ENCARGOS SOCIAIS</v>
      </c>
      <c r="C3992" s="749" t="s">
        <v>15644</v>
      </c>
      <c r="I3992" s="749" t="s">
        <v>7647</v>
      </c>
      <c r="J3992" s="749" t="n">
        <v>4864.64</v>
      </c>
    </row>
    <row collapsed="false" customFormat="false" customHeight="true" hidden="true" ht="12.75" outlineLevel="0" r="3993">
      <c r="A3993" s="749" t="s">
        <v>15645</v>
      </c>
      <c r="B3993" s="749" t="str">
        <f aca="false">C3993&amp;D3993&amp;E3993&amp;F3993&amp;G3993&amp;H3993</f>
        <v>MAO-DE-OBRA PARA TOPOGRAFO "A",INCLUSIVE ENCARGOS SOCIAIS</v>
      </c>
      <c r="C3993" s="749" t="s">
        <v>15644</v>
      </c>
      <c r="I3993" s="749" t="s">
        <v>7647</v>
      </c>
      <c r="J3993" s="749" t="n">
        <v>4215.2</v>
      </c>
    </row>
    <row collapsed="false" customFormat="false" customHeight="true" hidden="true" ht="12.75" outlineLevel="0" r="3994">
      <c r="A3994" s="749" t="s">
        <v>15646</v>
      </c>
      <c r="B3994" s="749" t="str">
        <f aca="false">C3994&amp;D3994&amp;E3994&amp;F3994&amp;G3994&amp;H3994</f>
        <v>MAO-DE-OBRA PARA AUXILIAR DE TOPOGRAFIA,INCLUSIVE ENCARGOS SOCIAIS</v>
      </c>
      <c r="C3994" s="749" t="s">
        <v>15647</v>
      </c>
      <c r="D3994" s="749" t="s">
        <v>15382</v>
      </c>
      <c r="I3994" s="749" t="s">
        <v>7647</v>
      </c>
      <c r="J3994" s="749" t="n">
        <v>2678.72</v>
      </c>
    </row>
    <row collapsed="false" customFormat="false" customHeight="true" hidden="true" ht="12.75" outlineLevel="0" r="3995">
      <c r="A3995" s="749" t="s">
        <v>15648</v>
      </c>
      <c r="B3995" s="749" t="str">
        <f aca="false">C3995&amp;D3995&amp;E3995&amp;F3995&amp;G3995&amp;H3995</f>
        <v>MAO-DE-OBRA PARA AUXILIAR DE TOPOGRAFIA,INCLUSIVE ENCARGOS SOCIAIS</v>
      </c>
      <c r="C3995" s="749" t="s">
        <v>15647</v>
      </c>
      <c r="D3995" s="749" t="s">
        <v>15382</v>
      </c>
      <c r="I3995" s="749" t="s">
        <v>7647</v>
      </c>
      <c r="J3995" s="749" t="n">
        <v>2321.44</v>
      </c>
    </row>
    <row collapsed="false" customFormat="false" customHeight="true" hidden="true" ht="12.75" outlineLevel="0" r="3996">
      <c r="A3996" s="749" t="s">
        <v>15649</v>
      </c>
      <c r="B3996" s="749" t="str">
        <f aca="false">C3996&amp;D3996&amp;E3996&amp;F3996&amp;G3996&amp;H3996</f>
        <v>MAO-DE-OBRA PARA LABORATORISTA "A",INCLUSIVE ENCARGOS SOCIAIS</v>
      </c>
      <c r="C3996" s="749" t="s">
        <v>15650</v>
      </c>
      <c r="D3996" s="749" t="s">
        <v>8350</v>
      </c>
      <c r="I3996" s="749" t="s">
        <v>7647</v>
      </c>
      <c r="J3996" s="749" t="n">
        <v>4864.64</v>
      </c>
    </row>
    <row collapsed="false" customFormat="false" customHeight="true" hidden="true" ht="12.75" outlineLevel="0" r="3997">
      <c r="A3997" s="749" t="s">
        <v>15651</v>
      </c>
      <c r="B3997" s="749" t="str">
        <f aca="false">C3997&amp;D3997&amp;E3997&amp;F3997&amp;G3997&amp;H3997</f>
        <v>MAO-DE-OBRA PARA LABORATORISTA "A",INCLUSIVE ENCARGOS SOCIAIS</v>
      </c>
      <c r="C3997" s="749" t="s">
        <v>15650</v>
      </c>
      <c r="D3997" s="749" t="s">
        <v>8350</v>
      </c>
      <c r="I3997" s="749" t="s">
        <v>7647</v>
      </c>
      <c r="J3997" s="749" t="n">
        <v>4215.2</v>
      </c>
    </row>
    <row collapsed="false" customFormat="false" customHeight="true" hidden="true" ht="12.75" outlineLevel="0" r="3998">
      <c r="A3998" s="749" t="s">
        <v>15652</v>
      </c>
      <c r="B3998" s="749" t="str">
        <f aca="false">C3998&amp;D3998&amp;E3998&amp;F3998&amp;G3998&amp;H3998</f>
        <v>MAO-DE-OBRA DE MOTORISTA,INCLUSIVE ENCARGOS SOCIAIS</v>
      </c>
      <c r="C3998" s="749" t="s">
        <v>15476</v>
      </c>
      <c r="I3998" s="749" t="s">
        <v>7647</v>
      </c>
      <c r="J3998" s="749" t="n">
        <v>3514.72</v>
      </c>
    </row>
    <row collapsed="false" customFormat="false" customHeight="true" hidden="true" ht="12.75" outlineLevel="0" r="3999">
      <c r="A3999" s="749" t="s">
        <v>15653</v>
      </c>
      <c r="B3999" s="749" t="str">
        <f aca="false">C3999&amp;D3999&amp;E3999&amp;F3999&amp;G3999&amp;H3999</f>
        <v>MAO-DE-OBRA DE MOTORISTA,INCLUSIVE ENCARGOS SOCIAIS</v>
      </c>
      <c r="C3999" s="749" t="s">
        <v>15476</v>
      </c>
      <c r="I3999" s="749" t="s">
        <v>7647</v>
      </c>
      <c r="J3999" s="749" t="n">
        <v>3044.8</v>
      </c>
    </row>
    <row collapsed="false" customFormat="false" customHeight="true" hidden="true" ht="12.75" outlineLevel="0" r="4000">
      <c r="A4000" s="749" t="s">
        <v>15654</v>
      </c>
      <c r="B4000" s="749" t="str">
        <f aca="false">C4000&amp;D4000&amp;E4000&amp;F4000&amp;G4000&amp;H4000</f>
        <v>MAO-DE-OBRA DE TOPOGRAFO B,INCLUSIVE ENCARGOS SOCIAIS</v>
      </c>
      <c r="C4000" s="749" t="s">
        <v>15479</v>
      </c>
      <c r="I4000" s="749" t="s">
        <v>7647</v>
      </c>
      <c r="J4000" s="749" t="n">
        <v>3782.24</v>
      </c>
    </row>
    <row collapsed="false" customFormat="false" customHeight="true" hidden="true" ht="12.75" outlineLevel="0" r="4001">
      <c r="A4001" s="749" t="s">
        <v>15655</v>
      </c>
      <c r="B4001" s="749" t="str">
        <f aca="false">C4001&amp;D4001&amp;E4001&amp;F4001&amp;G4001&amp;H4001</f>
        <v>MAO-DE-OBRA DE TOPOGRAFO B,INCLUSIVE ENCARGOS SOCIAIS</v>
      </c>
      <c r="C4001" s="749" t="s">
        <v>15479</v>
      </c>
      <c r="I4001" s="749" t="s">
        <v>7647</v>
      </c>
      <c r="J4001" s="749" t="n">
        <v>3278.88</v>
      </c>
    </row>
    <row collapsed="false" customFormat="false" customHeight="true" hidden="true" ht="12.75" outlineLevel="0" r="4002">
      <c r="A4002" s="749" t="s">
        <v>15656</v>
      </c>
      <c r="B4002" s="749" t="str">
        <f aca="false">C4002&amp;D4002&amp;E4002&amp;F4002&amp;G4002&amp;H4002</f>
        <v>MAO-DE-OBRA DE DESENHISTA B,INCLUSIVE ENCARGOS SOCIAIS</v>
      </c>
      <c r="C4002" s="749" t="s">
        <v>15482</v>
      </c>
      <c r="I4002" s="749" t="s">
        <v>7647</v>
      </c>
      <c r="J4002" s="749" t="n">
        <v>3782.24</v>
      </c>
    </row>
    <row collapsed="false" customFormat="false" customHeight="true" hidden="true" ht="12.75" outlineLevel="0" r="4003">
      <c r="A4003" s="749" t="s">
        <v>15657</v>
      </c>
      <c r="B4003" s="749" t="str">
        <f aca="false">C4003&amp;D4003&amp;E4003&amp;F4003&amp;G4003&amp;H4003</f>
        <v>MAO-DE-OBRA DE DESENHISTA B,INCLUSIVE ENCARGOS SOCIAIS</v>
      </c>
      <c r="C4003" s="749" t="s">
        <v>15482</v>
      </c>
      <c r="I4003" s="749" t="s">
        <v>7647</v>
      </c>
      <c r="J4003" s="749" t="n">
        <v>3278.88</v>
      </c>
    </row>
    <row collapsed="false" customFormat="false" customHeight="true" hidden="true" ht="12.75" outlineLevel="0" r="4004">
      <c r="A4004" s="749" t="s">
        <v>15658</v>
      </c>
      <c r="B4004" s="749" t="str">
        <f aca="false">C4004&amp;D4004&amp;E4004&amp;F4004&amp;G4004&amp;H4004</f>
        <v>MAO-DE-OBRA DE MECANICO DE MAQUINAS,INCLUSIVE ENCARGOS SOCIAIS</v>
      </c>
      <c r="C4004" s="749" t="s">
        <v>15485</v>
      </c>
      <c r="D4004" s="749" t="s">
        <v>11033</v>
      </c>
      <c r="I4004" s="749" t="s">
        <v>7647</v>
      </c>
      <c r="J4004" s="749" t="n">
        <v>3949.44</v>
      </c>
    </row>
    <row collapsed="false" customFormat="false" customHeight="true" hidden="true" ht="12.75" outlineLevel="0" r="4005">
      <c r="A4005" s="749" t="s">
        <v>15659</v>
      </c>
      <c r="B4005" s="749" t="str">
        <f aca="false">C4005&amp;D4005&amp;E4005&amp;F4005&amp;G4005&amp;H4005</f>
        <v>MAO-DE-OBRA DE MECANICO DE MAQUINAS,INCLUSIVE ENCARGOS SOCIAIS</v>
      </c>
      <c r="C4005" s="749" t="s">
        <v>15485</v>
      </c>
      <c r="D4005" s="749" t="s">
        <v>11033</v>
      </c>
      <c r="I4005" s="749" t="s">
        <v>7647</v>
      </c>
      <c r="J4005" s="749" t="n">
        <v>3423.2</v>
      </c>
    </row>
    <row collapsed="false" customFormat="false" customHeight="true" hidden="true" ht="12.75" outlineLevel="0" r="4006">
      <c r="A4006" s="749" t="s">
        <v>15660</v>
      </c>
      <c r="B4006" s="749" t="str">
        <f aca="false">C4006&amp;D4006&amp;E4006&amp;F4006&amp;G4006&amp;H4006</f>
        <v>MAO-DE-OBRA DE TORNEIRO MECANICO,INCLUSIVE ENCARGOS SOCIAIS</v>
      </c>
      <c r="C4006" s="749" t="s">
        <v>15488</v>
      </c>
      <c r="I4006" s="749" t="s">
        <v>7647</v>
      </c>
      <c r="J4006" s="749" t="n">
        <v>3514.72</v>
      </c>
    </row>
    <row collapsed="false" customFormat="false" customHeight="true" hidden="true" ht="12.75" outlineLevel="0" r="4007">
      <c r="A4007" s="749" t="s">
        <v>15661</v>
      </c>
      <c r="B4007" s="749" t="str">
        <f aca="false">C4007&amp;D4007&amp;E4007&amp;F4007&amp;G4007&amp;H4007</f>
        <v>MAO-DE-OBRA DE TORNEIRO MECANICO,INCLUSIVE ENCARGOS SOCIAIS</v>
      </c>
      <c r="C4007" s="749" t="s">
        <v>15488</v>
      </c>
      <c r="I4007" s="749" t="s">
        <v>7647</v>
      </c>
      <c r="J4007" s="749" t="n">
        <v>3044.8</v>
      </c>
    </row>
    <row collapsed="false" customFormat="false" customHeight="true" hidden="true" ht="12.75" outlineLevel="0" r="4008">
      <c r="A4008" s="749" t="s">
        <v>15662</v>
      </c>
      <c r="B4008" s="749" t="str">
        <f aca="false">C4008&amp;D4008&amp;E4008&amp;F4008&amp;G4008&amp;H4008</f>
        <v>MAO-DE-OBRA DE MONTADOR ELETROMECANICO,INCLUSIVE ENCARGOS SOCIAIS</v>
      </c>
      <c r="C4008" s="749" t="s">
        <v>15491</v>
      </c>
      <c r="D4008" s="749" t="s">
        <v>11068</v>
      </c>
      <c r="I4008" s="749" t="s">
        <v>7647</v>
      </c>
      <c r="J4008" s="749" t="n">
        <v>3521.76</v>
      </c>
    </row>
    <row collapsed="false" customFormat="false" customHeight="true" hidden="true" ht="12.75" outlineLevel="0" r="4009">
      <c r="A4009" s="749" t="s">
        <v>15663</v>
      </c>
      <c r="B4009" s="749" t="str">
        <f aca="false">C4009&amp;D4009&amp;E4009&amp;F4009&amp;G4009&amp;H4009</f>
        <v>MAO-DE-OBRA DE MONTADOR ELETROMECANICO,INCLUSIVE ENCARGOS SOCIAIS</v>
      </c>
      <c r="C4009" s="749" t="s">
        <v>15491</v>
      </c>
      <c r="D4009" s="749" t="s">
        <v>11068</v>
      </c>
      <c r="I4009" s="749" t="s">
        <v>7647</v>
      </c>
      <c r="J4009" s="749" t="n">
        <v>3051.84</v>
      </c>
    </row>
    <row collapsed="false" customFormat="false" customHeight="true" hidden="true" ht="12.75" outlineLevel="0" r="4010">
      <c r="A4010" s="749" t="s">
        <v>15664</v>
      </c>
      <c r="B4010" s="749" t="str">
        <f aca="false">C4010&amp;D4010&amp;E4010&amp;F4010&amp;G4010&amp;H4010</f>
        <v>MAO-DE-OBRA DE AJUDANTE DE MONTADOR ELETROMECANICO,INCLUSIVE ENCARGOS SOCIAIS</v>
      </c>
      <c r="C4010" s="749" t="s">
        <v>15494</v>
      </c>
      <c r="D4010" s="749" t="s">
        <v>15406</v>
      </c>
      <c r="I4010" s="749" t="s">
        <v>7647</v>
      </c>
      <c r="J4010" s="749" t="n">
        <v>2171.84</v>
      </c>
    </row>
    <row collapsed="false" customFormat="false" customHeight="true" hidden="true" ht="12.75" outlineLevel="0" r="4011">
      <c r="A4011" s="749" t="s">
        <v>15665</v>
      </c>
      <c r="B4011" s="749" t="str">
        <f aca="false">C4011&amp;D4011&amp;E4011&amp;F4011&amp;G4011&amp;H4011</f>
        <v>MAO-DE-OBRA DE AJUDANTE DE MONTADOR ELETROMECANICO,INCLUSIVE ENCARGOS SOCIAIS</v>
      </c>
      <c r="C4011" s="749" t="s">
        <v>15494</v>
      </c>
      <c r="D4011" s="749" t="s">
        <v>15406</v>
      </c>
      <c r="I4011" s="749" t="s">
        <v>7647</v>
      </c>
      <c r="J4011" s="749" t="n">
        <v>1883.2</v>
      </c>
    </row>
    <row collapsed="false" customFormat="false" customHeight="true" hidden="true" ht="12.75" outlineLevel="0" r="4012">
      <c r="A4012" s="749" t="s">
        <v>15666</v>
      </c>
      <c r="B4012" s="749" t="str">
        <f aca="false">C4012&amp;D4012&amp;E4012&amp;F4012&amp;G4012&amp;H4012</f>
        <v>MAO-DE-OBRA ELETROTECNICO,INCLUSIVE ENCARGOS SOCIAIS</v>
      </c>
      <c r="C4012" s="749" t="s">
        <v>15667</v>
      </c>
      <c r="I4012" s="749" t="s">
        <v>7647</v>
      </c>
      <c r="J4012" s="749" t="n">
        <v>4160.64</v>
      </c>
    </row>
    <row collapsed="false" customFormat="false" customHeight="true" hidden="true" ht="12.75" outlineLevel="0" r="4013">
      <c r="A4013" s="749" t="s">
        <v>15668</v>
      </c>
      <c r="B4013" s="749" t="str">
        <f aca="false">C4013&amp;D4013&amp;E4013&amp;F4013&amp;G4013&amp;H4013</f>
        <v>MAO-DE-OBRA ELETROTECNICO,INCLUSIVE ENCARGOS SOCIAIS</v>
      </c>
      <c r="C4013" s="749" t="s">
        <v>15667</v>
      </c>
      <c r="I4013" s="749" t="s">
        <v>7647</v>
      </c>
      <c r="J4013" s="749" t="n">
        <v>3604.48</v>
      </c>
    </row>
    <row collapsed="false" customFormat="false" customHeight="true" hidden="true" ht="12.75" outlineLevel="0" r="4014">
      <c r="A4014" s="749" t="s">
        <v>15669</v>
      </c>
      <c r="B4014" s="749" t="str">
        <f aca="false">C4014&amp;D4014&amp;E4014&amp;F4014&amp;G4014&amp;H4014</f>
        <v>MAO-DE-OBRA DE MERGULHADOR,INCLUSIVE ENCARGOS SOCIAIS</v>
      </c>
      <c r="C4014" s="749" t="s">
        <v>15532</v>
      </c>
      <c r="I4014" s="749" t="s">
        <v>7647</v>
      </c>
      <c r="J4014" s="749" t="n">
        <v>7316.32</v>
      </c>
    </row>
    <row collapsed="false" customFormat="false" customHeight="true" hidden="true" ht="12.75" outlineLevel="0" r="4015">
      <c r="A4015" s="749" t="s">
        <v>15670</v>
      </c>
      <c r="B4015" s="749" t="str">
        <f aca="false">C4015&amp;D4015&amp;E4015&amp;F4015&amp;G4015&amp;H4015</f>
        <v>MAO-DE-OBRA DE MERGULHADOR,INCLUSIVE ENCARGOS SOCIAIS</v>
      </c>
      <c r="C4015" s="749" t="s">
        <v>15532</v>
      </c>
      <c r="I4015" s="749" t="s">
        <v>7647</v>
      </c>
      <c r="J4015" s="749" t="n">
        <v>6339.52</v>
      </c>
    </row>
    <row collapsed="false" customFormat="false" customHeight="true" hidden="true" ht="12.75" outlineLevel="0" r="4016">
      <c r="A4016" s="749" t="s">
        <v>15671</v>
      </c>
      <c r="B4016" s="749" t="str">
        <f aca="false">C4016&amp;D4016&amp;E4016&amp;F4016&amp;G4016&amp;H4016</f>
        <v>MAO-DE-OBRA DE RASTILHEIRO,INCLUSIVE ENCARGOS SOCIAIS</v>
      </c>
      <c r="C4016" s="749" t="s">
        <v>15502</v>
      </c>
      <c r="I4016" s="749" t="s">
        <v>7647</v>
      </c>
      <c r="J4016" s="749" t="n">
        <v>3782.24</v>
      </c>
    </row>
    <row collapsed="false" customFormat="false" customHeight="true" hidden="true" ht="12.75" outlineLevel="0" r="4017">
      <c r="A4017" s="749" t="s">
        <v>15672</v>
      </c>
      <c r="B4017" s="749" t="str">
        <f aca="false">C4017&amp;D4017&amp;E4017&amp;F4017&amp;G4017&amp;H4017</f>
        <v>MAO-DE-OBRA DE RASTILHEIRO,INCLUSIVE ENCARGOS SOCIAIS</v>
      </c>
      <c r="C4017" s="749" t="s">
        <v>15502</v>
      </c>
      <c r="I4017" s="749" t="s">
        <v>7647</v>
      </c>
      <c r="J4017" s="749" t="n">
        <v>3278.88</v>
      </c>
    </row>
    <row collapsed="false" customFormat="false" customHeight="true" hidden="true" ht="12.75" outlineLevel="0" r="4018">
      <c r="A4018" s="749" t="s">
        <v>15673</v>
      </c>
      <c r="B4018" s="749" t="str">
        <f aca="false">C4018&amp;D4018&amp;E4018&amp;F4018&amp;G4018&amp;H4018</f>
        <v>MAO-DE-OBRA DE MUSEOLOGO RESTAURADOR,INCLUSIVE ENCARGOS SOCIAIS</v>
      </c>
      <c r="C4018" s="749" t="s">
        <v>15535</v>
      </c>
      <c r="D4018" s="749" t="s">
        <v>11022</v>
      </c>
      <c r="I4018" s="749" t="s">
        <v>7647</v>
      </c>
      <c r="J4018" s="749" t="n">
        <v>8039.68</v>
      </c>
    </row>
    <row collapsed="false" customFormat="false" customHeight="true" hidden="true" ht="12.75" outlineLevel="0" r="4019">
      <c r="A4019" s="749" t="s">
        <v>15674</v>
      </c>
      <c r="B4019" s="749" t="str">
        <f aca="false">C4019&amp;D4019&amp;E4019&amp;F4019&amp;G4019&amp;H4019</f>
        <v>MAO-DE-OBRA DE MUSEOLOGO RESTAURADOR,INCLUSIVE ENCARGOS SOCIAIS</v>
      </c>
      <c r="C4019" s="749" t="s">
        <v>15535</v>
      </c>
      <c r="D4019" s="749" t="s">
        <v>11022</v>
      </c>
      <c r="I4019" s="749" t="s">
        <v>7647</v>
      </c>
      <c r="J4019" s="749" t="n">
        <v>6966.08</v>
      </c>
    </row>
    <row collapsed="false" customFormat="false" customHeight="true" hidden="true" ht="12.75" outlineLevel="0" r="4020">
      <c r="A4020" s="749" t="s">
        <v>15675</v>
      </c>
      <c r="B4020" s="749" t="str">
        <f aca="false">C4020&amp;D4020&amp;E4020&amp;F4020&amp;G4020&amp;H4020</f>
        <v>MAO-DE-OBRA DE TECNICO A,PARA OBRAS RODOVIARIAS,INCLUSIVE ENCARGOS SOCIAIS</v>
      </c>
      <c r="C4020" s="749" t="s">
        <v>15505</v>
      </c>
      <c r="D4020" s="749" t="s">
        <v>10999</v>
      </c>
      <c r="I4020" s="749" t="s">
        <v>7647</v>
      </c>
      <c r="J4020" s="749" t="n">
        <v>5852</v>
      </c>
    </row>
    <row collapsed="false" customFormat="false" customHeight="true" hidden="true" ht="12.75" outlineLevel="0" r="4021">
      <c r="A4021" s="749" t="s">
        <v>15676</v>
      </c>
      <c r="B4021" s="749" t="str">
        <f aca="false">C4021&amp;D4021&amp;E4021&amp;F4021&amp;G4021&amp;H4021</f>
        <v>MAO-DE-OBRA DE TECNICO A,PARA OBRAS RODOVIARIAS,INCLUSIVE ENCARGOS SOCIAIS</v>
      </c>
      <c r="C4021" s="749" t="s">
        <v>15505</v>
      </c>
      <c r="D4021" s="749" t="s">
        <v>10999</v>
      </c>
      <c r="I4021" s="749" t="s">
        <v>7647</v>
      </c>
      <c r="J4021" s="749" t="n">
        <v>5070.56</v>
      </c>
    </row>
    <row collapsed="false" customFormat="false" customHeight="true" hidden="false" ht="12.75" outlineLevel="0" r="4022">
      <c r="A4022" s="749" t="s">
        <v>15677</v>
      </c>
      <c r="B4022" s="749" t="str">
        <f aca="false">C4022&amp;D4022&amp;E4022&amp;F4022&amp;G4022&amp;H4022</f>
        <v>MAO-DE-OBRA DE ENGENHEIRO DE SEGURANCA DO TRABALHO,INCLUSIVE ENCARGOS SOCIAIS</v>
      </c>
      <c r="C4022" s="749" t="s">
        <v>15405</v>
      </c>
      <c r="D4022" s="749" t="s">
        <v>15406</v>
      </c>
      <c r="I4022" s="749" t="s">
        <v>7647</v>
      </c>
      <c r="J4022" s="749" t="n">
        <v>14991.68</v>
      </c>
    </row>
    <row collapsed="false" customFormat="false" customHeight="true" hidden="false" ht="12.75" outlineLevel="0" r="4023">
      <c r="A4023" s="749" t="s">
        <v>15678</v>
      </c>
      <c r="B4023" s="749" t="str">
        <f aca="false">C4023&amp;D4023&amp;E4023&amp;F4023&amp;G4023&amp;H4023</f>
        <v>MAO-DE-OBRA DE ENGENHEIRO DE SEGURANCA DO TRABALHO,INCLUSIVE ENCARGOS SOCIAIS</v>
      </c>
      <c r="C4023" s="749" t="s">
        <v>15405</v>
      </c>
      <c r="D4023" s="749" t="s">
        <v>15406</v>
      </c>
      <c r="I4023" s="749" t="s">
        <v>7647</v>
      </c>
      <c r="J4023" s="749" t="n">
        <v>12990.56</v>
      </c>
    </row>
    <row collapsed="false" customFormat="false" customHeight="true" hidden="true" ht="12.75" outlineLevel="0" r="4024">
      <c r="A4024" s="749" t="s">
        <v>15679</v>
      </c>
      <c r="B4024" s="749" t="str">
        <f aca="false">C4024&amp;D4024&amp;E4024&amp;F4024&amp;G4024&amp;H4024</f>
        <v>MAO-DE-OBRA DE TECNICO DE SEGURANCA DO TRABALHO,INCLUSIVE ENCARGOS SOCIAIS</v>
      </c>
      <c r="C4024" s="749" t="s">
        <v>15455</v>
      </c>
      <c r="D4024" s="749" t="s">
        <v>10999</v>
      </c>
      <c r="I4024" s="749" t="s">
        <v>7647</v>
      </c>
      <c r="J4024" s="749" t="n">
        <v>5852</v>
      </c>
    </row>
    <row collapsed="false" customFormat="false" customHeight="true" hidden="true" ht="12.75" outlineLevel="0" r="4025">
      <c r="A4025" s="749" t="s">
        <v>15680</v>
      </c>
      <c r="B4025" s="749" t="str">
        <f aca="false">C4025&amp;D4025&amp;E4025&amp;F4025&amp;G4025&amp;H4025</f>
        <v>MAO-DE-OBRA DE TECNICO DE SEGURANCA DO TRABALHO,INCLUSIVE ENCARGOS SOCIAIS</v>
      </c>
      <c r="C4025" s="749" t="s">
        <v>15455</v>
      </c>
      <c r="D4025" s="749" t="s">
        <v>10999</v>
      </c>
      <c r="I4025" s="749" t="s">
        <v>7647</v>
      </c>
      <c r="J4025" s="749" t="n">
        <v>5070.56</v>
      </c>
    </row>
    <row collapsed="false" customFormat="false" customHeight="true" hidden="true" ht="12.75" outlineLevel="0" r="4026">
      <c r="A4026" s="749" t="s">
        <v>15681</v>
      </c>
      <c r="B4026" s="749" t="str">
        <f aca="false">C4026&amp;D4026&amp;E4026&amp;F4026&amp;G4026&amp;H4026</f>
        <v>MAO-DE-OBRA DE ENFERMEIRO,INCLUSIVE ENCARGOS SOCIAIS</v>
      </c>
      <c r="C4026" s="749" t="s">
        <v>15461</v>
      </c>
      <c r="I4026" s="749" t="s">
        <v>7647</v>
      </c>
      <c r="J4026" s="749" t="n">
        <v>5852</v>
      </c>
    </row>
    <row collapsed="false" customFormat="false" customHeight="true" hidden="true" ht="12.75" outlineLevel="0" r="4027">
      <c r="A4027" s="749" t="s">
        <v>15682</v>
      </c>
      <c r="B4027" s="749" t="str">
        <f aca="false">C4027&amp;D4027&amp;E4027&amp;F4027&amp;G4027&amp;H4027</f>
        <v>MAO-DE-OBRA DE ENFERMEIRO,INCLUSIVE ENCARGOS SOCIAIS</v>
      </c>
      <c r="C4027" s="749" t="s">
        <v>15461</v>
      </c>
      <c r="I4027" s="749" t="s">
        <v>7647</v>
      </c>
      <c r="J4027" s="749" t="n">
        <v>5070.56</v>
      </c>
    </row>
    <row collapsed="false" customFormat="false" customHeight="true" hidden="true" ht="12.75" outlineLevel="0" r="4028">
      <c r="A4028" s="749" t="s">
        <v>15683</v>
      </c>
      <c r="B4028" s="749" t="str">
        <f aca="false">C4028&amp;D4028&amp;E4028&amp;F4028&amp;G4028&amp;H4028</f>
        <v>MAO-DE-OBRA DE AUXILIAR DE ENFERMAGEM,INCLUSIVE ENCARGOS SOCIAIS</v>
      </c>
      <c r="C4028" s="749" t="s">
        <v>15458</v>
      </c>
      <c r="D4028" s="749" t="s">
        <v>11017</v>
      </c>
      <c r="I4028" s="749" t="s">
        <v>7647</v>
      </c>
      <c r="J4028" s="749" t="n">
        <v>3219.04</v>
      </c>
    </row>
    <row collapsed="false" customFormat="false" customHeight="true" hidden="true" ht="12.75" outlineLevel="0" r="4029">
      <c r="A4029" s="749" t="s">
        <v>15684</v>
      </c>
      <c r="B4029" s="749" t="str">
        <f aca="false">C4029&amp;D4029&amp;E4029&amp;F4029&amp;G4029&amp;H4029</f>
        <v>MAO-DE-OBRA DE AUXILIAR DE ENFERMAGEM,INCLUSIVE ENCARGOS SOCIAIS</v>
      </c>
      <c r="C4029" s="749" t="s">
        <v>15458</v>
      </c>
      <c r="D4029" s="749" t="s">
        <v>11017</v>
      </c>
      <c r="I4029" s="749" t="s">
        <v>7647</v>
      </c>
      <c r="J4029" s="749" t="n">
        <v>2789.6</v>
      </c>
    </row>
    <row collapsed="false" customFormat="false" customHeight="true" hidden="true" ht="12.75" outlineLevel="0" r="4030">
      <c r="A4030" s="749" t="s">
        <v>15685</v>
      </c>
      <c r="B4030" s="749" t="str">
        <f aca="false">C4030&amp;D4030&amp;E4030&amp;F4030&amp;G4030&amp;H4030</f>
        <v>MAO-DE-OBRA DE TECNICO DE QUALIDADE,INCLUSIVE ENCARGOS SOCIAIS</v>
      </c>
      <c r="C4030" s="749" t="s">
        <v>15511</v>
      </c>
      <c r="D4030" s="749" t="s">
        <v>11033</v>
      </c>
      <c r="I4030" s="749" t="s">
        <v>7647</v>
      </c>
      <c r="J4030" s="749" t="n">
        <v>5852</v>
      </c>
    </row>
    <row collapsed="false" customFormat="false" customHeight="true" hidden="true" ht="12.75" outlineLevel="0" r="4031">
      <c r="A4031" s="749" t="s">
        <v>15686</v>
      </c>
      <c r="B4031" s="749" t="str">
        <f aca="false">C4031&amp;D4031&amp;E4031&amp;F4031&amp;G4031&amp;H4031</f>
        <v>MAO-DE-OBRA DE TECNICO DE QUALIDADE,INCLUSIVE ENCARGOS SOCIAIS</v>
      </c>
      <c r="C4031" s="749" t="s">
        <v>15511</v>
      </c>
      <c r="D4031" s="749" t="s">
        <v>11033</v>
      </c>
      <c r="I4031" s="749" t="s">
        <v>7647</v>
      </c>
      <c r="J4031" s="749" t="n">
        <v>5070.56</v>
      </c>
    </row>
    <row collapsed="false" customFormat="false" customHeight="true" hidden="true" ht="12.75" outlineLevel="0" r="4032">
      <c r="A4032" s="749" t="s">
        <v>15687</v>
      </c>
      <c r="B4032" s="749" t="str">
        <f aca="false">C4032&amp;D4032&amp;E4032&amp;F4032&amp;G4032&amp;H4032</f>
        <v>MAO-DE-OBRA DE TECNICO DE MEDICAO DE OBRAS,INCLUSIVE ENCARGOS SOCIAIS</v>
      </c>
      <c r="C4032" s="749" t="s">
        <v>15514</v>
      </c>
      <c r="D4032" s="749" t="s">
        <v>11004</v>
      </c>
      <c r="I4032" s="749" t="s">
        <v>7647</v>
      </c>
      <c r="J4032" s="749" t="n">
        <v>5852</v>
      </c>
    </row>
    <row collapsed="false" customFormat="false" customHeight="true" hidden="true" ht="12.75" outlineLevel="0" r="4033">
      <c r="A4033" s="749" t="s">
        <v>15688</v>
      </c>
      <c r="B4033" s="749" t="str">
        <f aca="false">C4033&amp;D4033&amp;E4033&amp;F4033&amp;G4033&amp;H4033</f>
        <v>MAO-DE-OBRA DE TECNICO DE MEDICAO DE OBRAS,INCLUSIVE ENCARGOS SOCIAIS</v>
      </c>
      <c r="C4033" s="749" t="s">
        <v>15514</v>
      </c>
      <c r="D4033" s="749" t="s">
        <v>11004</v>
      </c>
      <c r="I4033" s="749" t="s">
        <v>7647</v>
      </c>
      <c r="J4033" s="749" t="n">
        <v>5070.56</v>
      </c>
    </row>
    <row collapsed="false" customFormat="false" customHeight="true" hidden="true" ht="12.75" outlineLevel="0" r="4034">
      <c r="A4034" s="749" t="s">
        <v>15689</v>
      </c>
      <c r="B4034" s="749" t="str">
        <f aca="false">C4034&amp;D4034&amp;E4034&amp;F4034&amp;G4034&amp;H4034</f>
        <v>MAO-DE-OBRA DE MEDICO DO TRABALHO,INCLUSIVE ENCARGOS SOCIAIS</v>
      </c>
      <c r="C4034" s="749" t="s">
        <v>15508</v>
      </c>
      <c r="I4034" s="749" t="s">
        <v>7647</v>
      </c>
      <c r="J4034" s="749" t="n">
        <v>14991.68</v>
      </c>
    </row>
    <row collapsed="false" customFormat="false" customHeight="true" hidden="true" ht="12.75" outlineLevel="0" r="4035">
      <c r="A4035" s="749" t="s">
        <v>15690</v>
      </c>
      <c r="B4035" s="749" t="str">
        <f aca="false">C4035&amp;D4035&amp;E4035&amp;F4035&amp;G4035&amp;H4035</f>
        <v>MAO-DE-OBRA DE MEDICO DO TRABALHO,INCLUSIVE ENCARGOS SOCIAIS</v>
      </c>
      <c r="C4035" s="749" t="s">
        <v>15508</v>
      </c>
      <c r="I4035" s="749" t="s">
        <v>7647</v>
      </c>
      <c r="J4035" s="749" t="n">
        <v>12990.56</v>
      </c>
    </row>
    <row collapsed="false" customFormat="false" customHeight="true" hidden="true" ht="12.75" outlineLevel="0" r="4036">
      <c r="A4036" s="749" t="s">
        <v>15691</v>
      </c>
      <c r="B4036" s="749" t="str">
        <f aca="false">C4036&amp;D4036&amp;E4036&amp;F4036&amp;G4036&amp;H4036</f>
        <v>MAO-DE-OBRA DE APROPRIADOR,INCLUSIVE ENCARGOS SOCIAIS</v>
      </c>
      <c r="C4036" s="749" t="s">
        <v>15517</v>
      </c>
      <c r="I4036" s="749" t="s">
        <v>7647</v>
      </c>
      <c r="J4036" s="749" t="n">
        <v>4160.64</v>
      </c>
    </row>
    <row collapsed="false" customFormat="false" customHeight="true" hidden="true" ht="12.75" outlineLevel="0" r="4037">
      <c r="A4037" s="749" t="s">
        <v>15692</v>
      </c>
      <c r="B4037" s="749" t="str">
        <f aca="false">C4037&amp;D4037&amp;E4037&amp;F4037&amp;G4037&amp;H4037</f>
        <v>MAO-DE-OBRA DE APROPRIADOR,INCLUSIVE ENCARGOS SOCIAIS</v>
      </c>
      <c r="C4037" s="749" t="s">
        <v>15517</v>
      </c>
      <c r="I4037" s="749" t="s">
        <v>7647</v>
      </c>
      <c r="J4037" s="749" t="n">
        <v>3604.48</v>
      </c>
    </row>
    <row collapsed="false" customFormat="false" customHeight="true" hidden="true" ht="12.75" outlineLevel="0" r="4038">
      <c r="A4038" s="749" t="s">
        <v>15693</v>
      </c>
      <c r="B4038" s="749" t="str">
        <f aca="false">C4038&amp;D4038&amp;E4038&amp;F4038&amp;G4038&amp;H4038</f>
        <v>MAO-DE-OBRA DE DIGITADOR,INCLUSIVE ENCARGOS SOCIAIS</v>
      </c>
      <c r="C4038" s="749" t="s">
        <v>15694</v>
      </c>
      <c r="I4038" s="749" t="s">
        <v>7647</v>
      </c>
      <c r="J4038" s="749" t="n">
        <v>3219.04</v>
      </c>
    </row>
    <row collapsed="false" customFormat="false" customHeight="true" hidden="true" ht="12.75" outlineLevel="0" r="4039">
      <c r="A4039" s="749" t="s">
        <v>15695</v>
      </c>
      <c r="B4039" s="749" t="str">
        <f aca="false">C4039&amp;D4039&amp;E4039&amp;F4039&amp;G4039&amp;H4039</f>
        <v>MAO-DE-OBRA DE DIGITADOR,INCLUSIVE ENCARGOS SOCIAIS</v>
      </c>
      <c r="C4039" s="749" t="s">
        <v>15694</v>
      </c>
      <c r="I4039" s="749" t="s">
        <v>7647</v>
      </c>
      <c r="J4039" s="749" t="n">
        <v>2789.6</v>
      </c>
    </row>
    <row collapsed="false" customFormat="false" customHeight="true" hidden="true" ht="12.75" outlineLevel="0" r="4040">
      <c r="A4040" s="749" t="s">
        <v>15696</v>
      </c>
      <c r="B4040" s="749" t="str">
        <f aca="false">C4040&amp;D4040&amp;E4040&amp;F4040&amp;G4040&amp;H4040</f>
        <v>MAO-DE-OBRA DE COMPRADOR,INCLUSIVE ENCARGOS SOCIAIS</v>
      </c>
      <c r="C4040" s="749" t="s">
        <v>15520</v>
      </c>
      <c r="I4040" s="749" t="s">
        <v>7647</v>
      </c>
      <c r="J4040" s="749" t="n">
        <v>3782.24</v>
      </c>
    </row>
    <row collapsed="false" customFormat="false" customHeight="true" hidden="true" ht="12.75" outlineLevel="0" r="4041">
      <c r="A4041" s="749" t="s">
        <v>15697</v>
      </c>
      <c r="B4041" s="749" t="str">
        <f aca="false">C4041&amp;D4041&amp;E4041&amp;F4041&amp;G4041&amp;H4041</f>
        <v>MAO-DE-OBRA DE COMPRADOR,INCLUSIVE ENCARGOS SOCIAIS</v>
      </c>
      <c r="C4041" s="749" t="s">
        <v>15520</v>
      </c>
      <c r="I4041" s="749" t="s">
        <v>7647</v>
      </c>
      <c r="J4041" s="749" t="n">
        <v>3278.88</v>
      </c>
    </row>
    <row collapsed="false" customFormat="false" customHeight="true" hidden="true" ht="12.75" outlineLevel="0" r="4042">
      <c r="A4042" s="749" t="s">
        <v>15698</v>
      </c>
      <c r="B4042" s="749" t="str">
        <f aca="false">C4042&amp;D4042&amp;E4042&amp;F4042&amp;G4042&amp;H4042</f>
        <v>MAO-DE-OBRA DE COZINHEIRO,INCLUSIVE ENCARGOS SOCIAIS</v>
      </c>
      <c r="C4042" s="749" t="s">
        <v>15523</v>
      </c>
      <c r="I4042" s="749" t="s">
        <v>7647</v>
      </c>
      <c r="J4042" s="749" t="n">
        <v>3782.24</v>
      </c>
    </row>
    <row collapsed="false" customFormat="false" customHeight="true" hidden="true" ht="12.75" outlineLevel="0" r="4043">
      <c r="A4043" s="749" t="s">
        <v>15699</v>
      </c>
      <c r="B4043" s="749" t="str">
        <f aca="false">C4043&amp;D4043&amp;E4043&amp;F4043&amp;G4043&amp;H4043</f>
        <v>MAO-DE-OBRA DE COZINHEIRO,INCLUSIVE ENCARGOS SOCIAIS</v>
      </c>
      <c r="C4043" s="749" t="s">
        <v>15523</v>
      </c>
      <c r="I4043" s="749" t="s">
        <v>7647</v>
      </c>
      <c r="J4043" s="749" t="n">
        <v>3278.88</v>
      </c>
    </row>
    <row collapsed="false" customFormat="false" customHeight="true" hidden="true" ht="12.75" outlineLevel="0" r="4044">
      <c r="A4044" s="749" t="s">
        <v>15700</v>
      </c>
      <c r="B4044" s="749" t="str">
        <f aca="false">C4044&amp;D4044&amp;E4044&amp;F4044&amp;G4044&amp;H4044</f>
        <v>MAO-DE-OBRA DE FAXINEIRO,INCLUSIVE ENCARGOS SOCIAIS</v>
      </c>
      <c r="C4044" s="749" t="s">
        <v>15526</v>
      </c>
      <c r="I4044" s="749" t="s">
        <v>7647</v>
      </c>
      <c r="J4044" s="749" t="n">
        <v>2546.72</v>
      </c>
    </row>
    <row collapsed="false" customFormat="false" customHeight="true" hidden="true" ht="12.75" outlineLevel="0" r="4045">
      <c r="A4045" s="749" t="s">
        <v>15701</v>
      </c>
      <c r="B4045" s="749" t="str">
        <f aca="false">C4045&amp;D4045&amp;E4045&amp;F4045&amp;G4045&amp;H4045</f>
        <v>MAO-DE-OBRA DE FAXINEIRO,INCLUSIVE ENCARGOS SOCIAIS</v>
      </c>
      <c r="C4045" s="749" t="s">
        <v>15526</v>
      </c>
      <c r="I4045" s="749" t="s">
        <v>7647</v>
      </c>
      <c r="J4045" s="749" t="n">
        <v>2207.04</v>
      </c>
    </row>
    <row collapsed="false" customFormat="false" customHeight="true" hidden="true" ht="12.75" outlineLevel="0" r="4046">
      <c r="A4046" s="749" t="s">
        <v>15702</v>
      </c>
      <c r="B4046" s="749" t="str">
        <f aca="false">C4046&amp;D4046&amp;E4046&amp;F4046&amp;G4046&amp;H4046</f>
        <v>MAO-DE-OBRA DE COPEIRO,INCLUSIVE ENCARGOS SOCIAIS</v>
      </c>
      <c r="C4046" s="749" t="s">
        <v>15529</v>
      </c>
      <c r="I4046" s="749" t="s">
        <v>7647</v>
      </c>
      <c r="J4046" s="749" t="n">
        <v>2546.72</v>
      </c>
    </row>
    <row collapsed="false" customFormat="false" customHeight="true" hidden="true" ht="12.75" outlineLevel="0" r="4047">
      <c r="A4047" s="749" t="s">
        <v>15703</v>
      </c>
      <c r="B4047" s="749" t="str">
        <f aca="false">C4047&amp;D4047&amp;E4047&amp;F4047&amp;G4047&amp;H4047</f>
        <v>MAO-DE-OBRA DE COPEIRO,INCLUSIVE ENCARGOS SOCIAIS</v>
      </c>
      <c r="C4047" s="749" t="s">
        <v>15529</v>
      </c>
      <c r="I4047" s="749" t="s">
        <v>7647</v>
      </c>
      <c r="J4047" s="749" t="n">
        <v>2207.04</v>
      </c>
    </row>
    <row collapsed="false" customFormat="false" customHeight="true" hidden="true" ht="12.75" outlineLevel="0" r="4048">
      <c r="A4048" s="749" t="s">
        <v>15704</v>
      </c>
      <c r="B4048" s="749" t="str">
        <f aca="false">C4048&amp;D4048&amp;E4048&amp;F4048&amp;G4048&amp;H4048</f>
        <v>SERVICO DE VIGILANCIA COM VIGIA DE OBRA 24H/DIA,PARA 1 POSTO</v>
      </c>
      <c r="C4048" s="749" t="s">
        <v>15705</v>
      </c>
      <c r="I4048" s="749" t="s">
        <v>7647</v>
      </c>
      <c r="J4048" s="749" t="n">
        <v>12559.39</v>
      </c>
    </row>
    <row collapsed="false" customFormat="false" customHeight="true" hidden="true" ht="12.75" outlineLevel="0" r="4049">
      <c r="A4049" s="749" t="s">
        <v>15706</v>
      </c>
      <c r="B4049" s="749" t="str">
        <f aca="false">C4049&amp;D4049&amp;E4049&amp;F4049&amp;G4049&amp;H4049</f>
        <v>SERVICO DE VIGILANCIA COM VIGIA DE OBRA 24H/DIA,PARA 1 POSTO</v>
      </c>
      <c r="C4049" s="749" t="s">
        <v>15705</v>
      </c>
      <c r="I4049" s="749" t="s">
        <v>7647</v>
      </c>
      <c r="J4049" s="749" t="n">
        <v>10884.25</v>
      </c>
    </row>
    <row collapsed="false" customFormat="false" customHeight="true" hidden="true" ht="12.75" outlineLevel="0" r="4050">
      <c r="A4050" s="749" t="s">
        <v>15707</v>
      </c>
      <c r="B4050" s="749" t="str">
        <f aca="false">C4050&amp;D4050&amp;E4050&amp;F4050&amp;G4050&amp;H4050</f>
        <v>SERVICO DE VIGILANCIA COM VIGIA DE OBRA 24H/DIA,PARA 2 POSTOS</v>
      </c>
      <c r="C4050" s="749" t="s">
        <v>15708</v>
      </c>
      <c r="D4050" s="749" t="s">
        <v>8350</v>
      </c>
      <c r="I4050" s="749" t="s">
        <v>7647</v>
      </c>
      <c r="J4050" s="749" t="n">
        <v>25118.78</v>
      </c>
    </row>
    <row collapsed="false" customFormat="false" customHeight="true" hidden="true" ht="12.75" outlineLevel="0" r="4051">
      <c r="A4051" s="749" t="s">
        <v>15709</v>
      </c>
      <c r="B4051" s="749" t="str">
        <f aca="false">C4051&amp;D4051&amp;E4051&amp;F4051&amp;G4051&amp;H4051</f>
        <v>SERVICO DE VIGILANCIA COM VIGIA DE OBRA 24H/DIA,PARA 2 POSTOS</v>
      </c>
      <c r="C4051" s="749" t="s">
        <v>15708</v>
      </c>
      <c r="D4051" s="749" t="s">
        <v>8350</v>
      </c>
      <c r="I4051" s="749" t="s">
        <v>7647</v>
      </c>
      <c r="J4051" s="749" t="n">
        <v>21768.51</v>
      </c>
    </row>
    <row collapsed="false" customFormat="false" customHeight="true" hidden="true" ht="12.75" outlineLevel="0" r="4052">
      <c r="A4052" s="749" t="s">
        <v>15710</v>
      </c>
      <c r="B4052" s="749" t="str">
        <f aca="false">C4052&amp;D4052&amp;E4052&amp;F4052&amp;G4052&amp;H4052</f>
        <v>SERVICO DE VIGILANCIA COM VIGIA DE OBRA 24H/DIA,PARA 3 POSTOS</v>
      </c>
      <c r="C4052" s="749" t="s">
        <v>15711</v>
      </c>
      <c r="D4052" s="749" t="s">
        <v>8350</v>
      </c>
      <c r="I4052" s="749" t="s">
        <v>7647</v>
      </c>
      <c r="J4052" s="749" t="n">
        <v>37678.17</v>
      </c>
    </row>
    <row collapsed="false" customFormat="false" customHeight="true" hidden="true" ht="12.75" outlineLevel="0" r="4053">
      <c r="A4053" s="749" t="s">
        <v>15712</v>
      </c>
      <c r="B4053" s="749" t="str">
        <f aca="false">C4053&amp;D4053&amp;E4053&amp;F4053&amp;G4053&amp;H4053</f>
        <v>SERVICO DE VIGILANCIA COM VIGIA DE OBRA 24H/DIA,PARA 3 POSTOS</v>
      </c>
      <c r="C4053" s="749" t="s">
        <v>15711</v>
      </c>
      <c r="D4053" s="749" t="s">
        <v>8350</v>
      </c>
      <c r="I4053" s="749" t="s">
        <v>7647</v>
      </c>
      <c r="J4053" s="749" t="n">
        <v>32652.76</v>
      </c>
    </row>
    <row collapsed="false" customFormat="false" customHeight="true" hidden="true" ht="12.75" outlineLevel="0" r="4054">
      <c r="A4054" s="749" t="s">
        <v>15713</v>
      </c>
      <c r="B4054" s="749" t="str">
        <f aca="false">C4054&amp;D4054&amp;E4054&amp;F4054&amp;G4054&amp;H4054</f>
        <v>SERVICO DE VIGILANCIA COM VIGIA DE OBRA 24H/DIA,PARA 4 POSTOS</v>
      </c>
      <c r="C4054" s="749" t="s">
        <v>15714</v>
      </c>
      <c r="D4054" s="749" t="s">
        <v>8350</v>
      </c>
      <c r="I4054" s="749" t="s">
        <v>7647</v>
      </c>
      <c r="J4054" s="749" t="n">
        <v>50237.56</v>
      </c>
    </row>
    <row collapsed="false" customFormat="false" customHeight="true" hidden="true" ht="12.75" outlineLevel="0" r="4055">
      <c r="A4055" s="749" t="s">
        <v>15715</v>
      </c>
      <c r="B4055" s="749" t="str">
        <f aca="false">C4055&amp;D4055&amp;E4055&amp;F4055&amp;G4055&amp;H4055</f>
        <v>SERVICO DE VIGILANCIA COM VIGIA DE OBRA 24H/DIA,PARA 4 POSTOS</v>
      </c>
      <c r="C4055" s="749" t="s">
        <v>15714</v>
      </c>
      <c r="D4055" s="749" t="s">
        <v>8350</v>
      </c>
      <c r="I4055" s="749" t="s">
        <v>7647</v>
      </c>
      <c r="J4055" s="749" t="n">
        <v>43537.02</v>
      </c>
    </row>
    <row collapsed="false" customFormat="false" customHeight="true" hidden="true" ht="12.75" outlineLevel="0" r="4056">
      <c r="A4056" s="749" t="s">
        <v>15716</v>
      </c>
      <c r="B4056" s="749" t="str">
        <f aca="false">C4056&amp;D4056&amp;E4056&amp;F4056&amp;G4056&amp;H4056</f>
        <v>SERVICO DE VIGILANCIA COM VIGIA DE OBRA 24H/DIA,PARA 1 POSTO,CONSIDERANDO APENAS O CUSTO APOS A JORNADA NORMAL DE TRABALHO.O CUSTO INCLUI VIGILANCIA AOS SABADOS, DOMINGOS E FERIADOS24H/DIA</v>
      </c>
      <c r="C4056" s="749" t="s">
        <v>15705</v>
      </c>
      <c r="D4056" s="749" t="s">
        <v>15717</v>
      </c>
      <c r="E4056" s="749" t="s">
        <v>15718</v>
      </c>
      <c r="F4056" s="749" t="s">
        <v>15719</v>
      </c>
      <c r="G4056" s="749" t="s">
        <v>15720</v>
      </c>
      <c r="I4056" s="749" t="s">
        <v>7647</v>
      </c>
      <c r="J4056" s="749" t="n">
        <v>9732.73</v>
      </c>
    </row>
    <row collapsed="false" customFormat="false" customHeight="true" hidden="true" ht="12.75" outlineLevel="0" r="4057">
      <c r="A4057" s="749" t="s">
        <v>15721</v>
      </c>
      <c r="B4057" s="749" t="str">
        <f aca="false">C4057&amp;D4057&amp;E4057&amp;F4057&amp;G4057&amp;H4057</f>
        <v>SERVICO DE VIGILANCIA COM VIGIA DE OBRA 24H/DIA,PARA 1 POSTO,CONSIDERANDO APENAS O CUSTO APOS A JORNADA NORMAL DE TRABALHO.O CUSTO INCLUI VIGILANCIA AOS SABADOS, DOMINGOS E FERIADOS24H/DIA</v>
      </c>
      <c r="C4057" s="749" t="s">
        <v>15705</v>
      </c>
      <c r="D4057" s="749" t="s">
        <v>15717</v>
      </c>
      <c r="E4057" s="749" t="s">
        <v>15718</v>
      </c>
      <c r="F4057" s="749" t="s">
        <v>15719</v>
      </c>
      <c r="G4057" s="749" t="s">
        <v>15720</v>
      </c>
      <c r="I4057" s="749" t="s">
        <v>7647</v>
      </c>
      <c r="J4057" s="749" t="n">
        <v>8434.6</v>
      </c>
    </row>
    <row collapsed="false" customFormat="false" customHeight="true" hidden="true" ht="12.75" outlineLevel="0" r="4058">
      <c r="A4058" s="749" t="s">
        <v>15722</v>
      </c>
      <c r="B4058" s="749" t="str">
        <f aca="false">C4058&amp;D4058&amp;E4058&amp;F4058&amp;G4058&amp;H4058</f>
        <v>SERVICO DE VIGILANCIA COM VIGIA DE OBRA 24H/DIA,PARA 2 POSTOS,CONSIDERANDO APENAS O CUSTO APOS A JORNADA NORMAL DE TRABALHO.O CUSTO INCLUI VIGILANCIA AOS SABADOS, DOMINGOS E FERIADOS24H/DIA</v>
      </c>
      <c r="C4058" s="749" t="s">
        <v>15708</v>
      </c>
      <c r="D4058" s="749" t="s">
        <v>15723</v>
      </c>
      <c r="E4058" s="749" t="s">
        <v>15724</v>
      </c>
      <c r="F4058" s="749" t="s">
        <v>15719</v>
      </c>
      <c r="G4058" s="749" t="s">
        <v>15720</v>
      </c>
      <c r="I4058" s="749" t="s">
        <v>7647</v>
      </c>
      <c r="J4058" s="749" t="n">
        <v>19465.46</v>
      </c>
    </row>
    <row collapsed="false" customFormat="false" customHeight="true" hidden="true" ht="12.75" outlineLevel="0" r="4059">
      <c r="A4059" s="749" t="s">
        <v>15725</v>
      </c>
      <c r="B4059" s="749" t="str">
        <f aca="false">C4059&amp;D4059&amp;E4059&amp;F4059&amp;G4059&amp;H4059</f>
        <v>SERVICO DE VIGILANCIA COM VIGIA DE OBRA 24H/DIA,PARA 2 POSTOS,CONSIDERANDO APENAS O CUSTO APOS A JORNADA NORMAL DE TRABALHO.O CUSTO INCLUI VIGILANCIA AOS SABADOS, DOMINGOS E FERIADOS24H/DIA</v>
      </c>
      <c r="C4059" s="749" t="s">
        <v>15708</v>
      </c>
      <c r="D4059" s="749" t="s">
        <v>15723</v>
      </c>
      <c r="E4059" s="749" t="s">
        <v>15724</v>
      </c>
      <c r="F4059" s="749" t="s">
        <v>15719</v>
      </c>
      <c r="G4059" s="749" t="s">
        <v>15720</v>
      </c>
      <c r="I4059" s="749" t="s">
        <v>7647</v>
      </c>
      <c r="J4059" s="749" t="n">
        <v>16869.21</v>
      </c>
    </row>
    <row collapsed="false" customFormat="false" customHeight="true" hidden="true" ht="12.75" outlineLevel="0" r="4060">
      <c r="A4060" s="749" t="s">
        <v>15726</v>
      </c>
      <c r="B4060" s="749" t="str">
        <f aca="false">C4060&amp;D4060&amp;E4060&amp;F4060&amp;G4060&amp;H4060</f>
        <v>SERVICO DE VIGILANCIA COM VIGIA DE OBRA 24H/DIA,PARA 3 POSTOS,CONSIDERANDO APENAS O CUSTO APOS A JORNADA NORMAL DE TRABALHO.O CUSTO INCLUI VIGILANCIA AOS SABADOS, DOMINGOS E FERIADOS24/DIA</v>
      </c>
      <c r="C4060" s="749" t="s">
        <v>15711</v>
      </c>
      <c r="D4060" s="749" t="s">
        <v>15723</v>
      </c>
      <c r="E4060" s="749" t="s">
        <v>15724</v>
      </c>
      <c r="F4060" s="749" t="s">
        <v>15719</v>
      </c>
      <c r="G4060" s="749" t="s">
        <v>15727</v>
      </c>
      <c r="I4060" s="749" t="s">
        <v>7647</v>
      </c>
      <c r="J4060" s="749" t="n">
        <v>29198.2</v>
      </c>
    </row>
    <row collapsed="false" customFormat="false" customHeight="true" hidden="true" ht="12.75" outlineLevel="0" r="4061">
      <c r="A4061" s="749" t="s">
        <v>15728</v>
      </c>
      <c r="B4061" s="749" t="str">
        <f aca="false">C4061&amp;D4061&amp;E4061&amp;F4061&amp;G4061&amp;H4061</f>
        <v>SERVICO DE VIGILANCIA COM VIGIA DE OBRA 24H/DIA,PARA 3 POSTOS,CONSIDERANDO APENAS O CUSTO APOS A JORNADA NORMAL DE TRABALHO.O CUSTO INCLUI VIGILANCIA AOS SABADOS, DOMINGOS E FERIADOS24/DIA</v>
      </c>
      <c r="C4061" s="749" t="s">
        <v>15711</v>
      </c>
      <c r="D4061" s="749" t="s">
        <v>15723</v>
      </c>
      <c r="E4061" s="749" t="s">
        <v>15724</v>
      </c>
      <c r="F4061" s="749" t="s">
        <v>15719</v>
      </c>
      <c r="G4061" s="749" t="s">
        <v>15727</v>
      </c>
      <c r="I4061" s="749" t="s">
        <v>7647</v>
      </c>
      <c r="J4061" s="749" t="n">
        <v>25303.82</v>
      </c>
    </row>
    <row collapsed="false" customFormat="false" customHeight="true" hidden="true" ht="12.75" outlineLevel="0" r="4062">
      <c r="A4062" s="749" t="s">
        <v>15729</v>
      </c>
      <c r="B4062" s="749" t="str">
        <f aca="false">C4062&amp;D4062&amp;E4062&amp;F4062&amp;G4062&amp;H4062</f>
        <v>SERVICO DE VIGILANCIA COM VIGIA DE OBRA 24H/DIA,PARA 4 POSTOS,CONSIDERANDO APENAS O CUSTO APOS A JORNADA NORMAL DE TRABALHO.O CUSTO INCLUI VIGILANCIA AOS SABADOS,DOMINGOS E FERIADOS24H/DIA</v>
      </c>
      <c r="C4062" s="749" t="s">
        <v>15714</v>
      </c>
      <c r="D4062" s="749" t="s">
        <v>15723</v>
      </c>
      <c r="E4062" s="749" t="s">
        <v>15724</v>
      </c>
      <c r="F4062" s="749" t="s">
        <v>15730</v>
      </c>
      <c r="G4062" s="749" t="s">
        <v>15720</v>
      </c>
      <c r="I4062" s="749" t="s">
        <v>7647</v>
      </c>
      <c r="J4062" s="749" t="n">
        <v>38930.93</v>
      </c>
    </row>
    <row collapsed="false" customFormat="false" customHeight="true" hidden="true" ht="12.75" outlineLevel="0" r="4063">
      <c r="A4063" s="749" t="s">
        <v>15731</v>
      </c>
      <c r="B4063" s="749" t="str">
        <f aca="false">C4063&amp;D4063&amp;E4063&amp;F4063&amp;G4063&amp;H4063</f>
        <v>SERVICO DE VIGILANCIA COM VIGIA DE OBRA 24H/DIA,PARA 4 POSTOS,CONSIDERANDO APENAS O CUSTO APOS A JORNADA NORMAL DE TRABALHO.O CUSTO INCLUI VIGILANCIA AOS SABADOS,DOMINGOS E FERIADOS24H/DIA</v>
      </c>
      <c r="C4063" s="749" t="s">
        <v>15714</v>
      </c>
      <c r="D4063" s="749" t="s">
        <v>15723</v>
      </c>
      <c r="E4063" s="749" t="s">
        <v>15724</v>
      </c>
      <c r="F4063" s="749" t="s">
        <v>15730</v>
      </c>
      <c r="G4063" s="749" t="s">
        <v>15720</v>
      </c>
      <c r="I4063" s="749" t="s">
        <v>7647</v>
      </c>
      <c r="J4063" s="749" t="n">
        <v>33738.43</v>
      </c>
    </row>
    <row collapsed="false" customFormat="false" customHeight="true" hidden="true" ht="12.75" outlineLevel="0" r="4064">
      <c r="A4064" s="749" t="s">
        <v>15732</v>
      </c>
      <c r="B4064" s="749" t="str">
        <f aca="false">C4064&amp;D4064&amp;E4064&amp;F4064&amp;G4064&amp;H4064</f>
        <v>INDICE DE SALARIO DA CONSTRUCAO CIVIL</v>
      </c>
      <c r="C4064" s="749" t="s">
        <v>15733</v>
      </c>
      <c r="J4064" s="749" t="n">
        <v>7877</v>
      </c>
    </row>
    <row collapsed="false" customFormat="false" customHeight="true" hidden="true" ht="12.75" outlineLevel="0" r="4065">
      <c r="A4065" s="749" t="s">
        <v>15734</v>
      </c>
      <c r="B4065" s="749" t="str">
        <f aca="false">C4065&amp;D4065&amp;E4065&amp;F4065&amp;G4065&amp;H4065</f>
        <v>INDICE DE SALARIO DA CONSTRUCAO CIVIL</v>
      </c>
      <c r="C4065" s="749" t="s">
        <v>15733</v>
      </c>
      <c r="J4065" s="749" t="n">
        <v>6825</v>
      </c>
    </row>
    <row collapsed="false" customFormat="false" customHeight="true" hidden="true" ht="12.75" outlineLevel="0" r="4066">
      <c r="A4066" s="749" t="s">
        <v>15735</v>
      </c>
      <c r="B4066" s="749" t="str">
        <f aca="false">C4066&amp;D4066&amp;E4066&amp;F4066&amp;G4066&amp;H4066</f>
        <v>SERVICO DE VIGILANCIA ARMADA OU DESARMADA 24H/DIA,PARA 1 POSTO</v>
      </c>
      <c r="C4066" s="749" t="s">
        <v>15736</v>
      </c>
      <c r="D4066" s="749" t="s">
        <v>12104</v>
      </c>
      <c r="I4066" s="749" t="s">
        <v>7647</v>
      </c>
      <c r="J4066" s="749" t="n">
        <v>15125.73</v>
      </c>
    </row>
    <row collapsed="false" customFormat="false" customHeight="true" hidden="true" ht="12.75" outlineLevel="0" r="4067">
      <c r="A4067" s="749" t="s">
        <v>15737</v>
      </c>
      <c r="B4067" s="749" t="str">
        <f aca="false">C4067&amp;D4067&amp;E4067&amp;F4067&amp;G4067&amp;H4067</f>
        <v>SERVICO DE VIGILANCIA ARMADA OU DESARMADA 24H/DIA,PARA 1 POSTO</v>
      </c>
      <c r="C4067" s="749" t="s">
        <v>15736</v>
      </c>
      <c r="D4067" s="749" t="s">
        <v>12104</v>
      </c>
      <c r="I4067" s="749" t="s">
        <v>7647</v>
      </c>
      <c r="J4067" s="749" t="n">
        <v>13112.26</v>
      </c>
    </row>
    <row collapsed="false" customFormat="false" customHeight="true" hidden="true" ht="12.75" outlineLevel="0" r="4068">
      <c r="A4068" s="749" t="s">
        <v>15738</v>
      </c>
      <c r="B4068" s="749" t="str">
        <f aca="false">C4068&amp;D4068&amp;E4068&amp;F4068&amp;G4068&amp;H4068</f>
        <v>SERVICO DE VIGILANCIA ARMADA OU DESARMADA 24H/DIA,PARA 2 POSTOS</v>
      </c>
      <c r="C4068" s="749" t="s">
        <v>15739</v>
      </c>
      <c r="D4068" s="749" t="s">
        <v>15740</v>
      </c>
      <c r="I4068" s="749" t="s">
        <v>7647</v>
      </c>
      <c r="J4068" s="749" t="n">
        <v>30251.46</v>
      </c>
    </row>
    <row collapsed="false" customFormat="false" customHeight="true" hidden="true" ht="12.75" outlineLevel="0" r="4069">
      <c r="A4069" s="749" t="s">
        <v>15741</v>
      </c>
      <c r="B4069" s="749" t="str">
        <f aca="false">C4069&amp;D4069&amp;E4069&amp;F4069&amp;G4069&amp;H4069</f>
        <v>SERVICO DE VIGILANCIA ARMADA OU DESARMADA 24H/DIA,PARA 2 POSTOS</v>
      </c>
      <c r="C4069" s="749" t="s">
        <v>15739</v>
      </c>
      <c r="D4069" s="749" t="s">
        <v>15740</v>
      </c>
      <c r="I4069" s="749" t="s">
        <v>7647</v>
      </c>
      <c r="J4069" s="749" t="n">
        <v>26224.53</v>
      </c>
    </row>
    <row collapsed="false" customFormat="false" customHeight="true" hidden="true" ht="12.75" outlineLevel="0" r="4070">
      <c r="A4070" s="749" t="s">
        <v>15742</v>
      </c>
      <c r="B4070" s="749" t="str">
        <f aca="false">C4070&amp;D4070&amp;E4070&amp;F4070&amp;G4070&amp;H4070</f>
        <v>SERVICO DE VIGILANCIA ARMADA OU DESARMADA 24H/DIA,PARA 3 POSTOS</v>
      </c>
      <c r="C4070" s="749" t="s">
        <v>15743</v>
      </c>
      <c r="D4070" s="749" t="s">
        <v>15740</v>
      </c>
      <c r="I4070" s="749" t="s">
        <v>7647</v>
      </c>
      <c r="J4070" s="749" t="n">
        <v>45377.19</v>
      </c>
    </row>
    <row collapsed="false" customFormat="false" customHeight="true" hidden="true" ht="12.75" outlineLevel="0" r="4071">
      <c r="A4071" s="749" t="s">
        <v>15744</v>
      </c>
      <c r="B4071" s="749" t="str">
        <f aca="false">C4071&amp;D4071&amp;E4071&amp;F4071&amp;G4071&amp;H4071</f>
        <v>SERVICO DE VIGILANCIA ARMADA OU DESARMADA 24H/DIA,PARA 3 POSTOS</v>
      </c>
      <c r="C4071" s="749" t="s">
        <v>15743</v>
      </c>
      <c r="D4071" s="749" t="s">
        <v>15740</v>
      </c>
      <c r="I4071" s="749" t="s">
        <v>7647</v>
      </c>
      <c r="J4071" s="749" t="n">
        <v>39336.8</v>
      </c>
    </row>
    <row collapsed="false" customFormat="false" customHeight="true" hidden="true" ht="12.75" outlineLevel="0" r="4072">
      <c r="A4072" s="749" t="s">
        <v>15745</v>
      </c>
      <c r="B4072" s="749" t="str">
        <f aca="false">C4072&amp;D4072&amp;E4072&amp;F4072&amp;G4072&amp;H4072</f>
        <v>SERVICO DE VIGILANCIA ARMADA OU DESARMADA 24H/DIA,PARA 4 POSTOS</v>
      </c>
      <c r="C4072" s="749" t="s">
        <v>15746</v>
      </c>
      <c r="D4072" s="749" t="s">
        <v>15740</v>
      </c>
      <c r="I4072" s="749" t="s">
        <v>7647</v>
      </c>
      <c r="J4072" s="749" t="n">
        <v>60502.93</v>
      </c>
    </row>
    <row collapsed="false" customFormat="false" customHeight="true" hidden="true" ht="12.75" outlineLevel="0" r="4073">
      <c r="A4073" s="749" t="s">
        <v>15747</v>
      </c>
      <c r="B4073" s="749" t="str">
        <f aca="false">C4073&amp;D4073&amp;E4073&amp;F4073&amp;G4073&amp;H4073</f>
        <v>SERVICO DE VIGILANCIA ARMADA OU DESARMADA 24H/DIA,PARA 4 POSTOS</v>
      </c>
      <c r="C4073" s="749" t="s">
        <v>15746</v>
      </c>
      <c r="D4073" s="749" t="s">
        <v>15740</v>
      </c>
      <c r="I4073" s="749" t="s">
        <v>7647</v>
      </c>
      <c r="J4073" s="749" t="n">
        <v>52449.07</v>
      </c>
    </row>
    <row collapsed="false" customFormat="false" customHeight="true" hidden="true" ht="12.75" outlineLevel="0" r="4074">
      <c r="A4074" s="749" t="s">
        <v>15748</v>
      </c>
      <c r="B4074" s="749" t="str">
        <f aca="false">C4074&amp;D4074&amp;E4074&amp;F4074&amp;G4074&amp;H4074</f>
        <v>SERVICO DE VIGILANCIA ARMADA OU DESARMADA 24H/DIA,PARA 1 POSTO,CONSIDERANDO APENAS O CUSTO APOS A JORNADA NORMAL DE TRABALHO.O CUSTO INCLUI VIGILANCIA AOS SABADOS, DOMINGOS E FERIADOS24H/DIA</v>
      </c>
      <c r="C4074" s="749" t="s">
        <v>15736</v>
      </c>
      <c r="D4074" s="749" t="s">
        <v>15749</v>
      </c>
      <c r="E4074" s="749" t="s">
        <v>15750</v>
      </c>
      <c r="F4074" s="749" t="s">
        <v>15719</v>
      </c>
      <c r="G4074" s="749" t="s">
        <v>15720</v>
      </c>
      <c r="I4074" s="749" t="s">
        <v>7647</v>
      </c>
      <c r="J4074" s="749" t="n">
        <v>11721.48</v>
      </c>
    </row>
    <row collapsed="false" customFormat="false" customHeight="true" hidden="true" ht="12.75" outlineLevel="0" r="4075">
      <c r="A4075" s="749" t="s">
        <v>15751</v>
      </c>
      <c r="B4075" s="749" t="str">
        <f aca="false">C4075&amp;D4075&amp;E4075&amp;F4075&amp;G4075&amp;H4075</f>
        <v>SERVICO DE VIGILANCIA ARMADA OU DESARMADA 24H/DIA,PARA 1 POSTO,CONSIDERANDO APENAS O CUSTO APOS A JORNADA NORMAL DE TRABALHO.O CUSTO INCLUI VIGILANCIA AOS SABADOS, DOMINGOS E FERIADOS24H/DIA</v>
      </c>
      <c r="C4075" s="749" t="s">
        <v>15736</v>
      </c>
      <c r="D4075" s="749" t="s">
        <v>15749</v>
      </c>
      <c r="E4075" s="749" t="s">
        <v>15750</v>
      </c>
      <c r="F4075" s="749" t="s">
        <v>15719</v>
      </c>
      <c r="G4075" s="749" t="s">
        <v>15720</v>
      </c>
      <c r="I4075" s="749" t="s">
        <v>7647</v>
      </c>
      <c r="J4075" s="749" t="n">
        <v>10161.17</v>
      </c>
    </row>
    <row collapsed="false" customFormat="false" customHeight="true" hidden="true" ht="12.75" outlineLevel="0" r="4076">
      <c r="A4076" s="749" t="s">
        <v>15752</v>
      </c>
      <c r="B4076" s="749" t="str">
        <f aca="false">C4076&amp;D4076&amp;E4076&amp;F4076&amp;G4076&amp;H4076</f>
        <v>SERVICO DE VIGILANCIA ARMADA OU DESARMADA 24H/DIA,PARA 2 POSTOS,CONSIDERANDO APENAS O CUSTO APOS A JORNADA NORMAL DE TRABALHO.O CUSTO INCLUI VIGILANCIA AOS SABADOS, DOMINGOS E FERIADOS24H/DIA.</v>
      </c>
      <c r="C4076" s="749" t="s">
        <v>15739</v>
      </c>
      <c r="D4076" s="749" t="s">
        <v>15753</v>
      </c>
      <c r="E4076" s="749" t="s">
        <v>15754</v>
      </c>
      <c r="F4076" s="749" t="s">
        <v>15719</v>
      </c>
      <c r="G4076" s="749" t="s">
        <v>15755</v>
      </c>
      <c r="I4076" s="749" t="s">
        <v>7647</v>
      </c>
      <c r="J4076" s="749" t="n">
        <v>23442.97</v>
      </c>
    </row>
    <row collapsed="false" customFormat="false" customHeight="true" hidden="true" ht="12.75" outlineLevel="0" r="4077">
      <c r="A4077" s="749" t="s">
        <v>15756</v>
      </c>
      <c r="B4077" s="749" t="str">
        <f aca="false">C4077&amp;D4077&amp;E4077&amp;F4077&amp;G4077&amp;H4077</f>
        <v>SERVICO DE VIGILANCIA ARMADA OU DESARMADA 24H/DIA,PARA 2 POSTOS,CONSIDERANDO APENAS O CUSTO APOS A JORNADA NORMAL DE TRABALHO.O CUSTO INCLUI VIGILANCIA AOS SABADOS, DOMINGOS E FERIADOS24H/DIA.</v>
      </c>
      <c r="C4077" s="749" t="s">
        <v>15739</v>
      </c>
      <c r="D4077" s="749" t="s">
        <v>15753</v>
      </c>
      <c r="E4077" s="749" t="s">
        <v>15754</v>
      </c>
      <c r="F4077" s="749" t="s">
        <v>15719</v>
      </c>
      <c r="G4077" s="749" t="s">
        <v>15755</v>
      </c>
      <c r="I4077" s="749" t="s">
        <v>7647</v>
      </c>
      <c r="J4077" s="749" t="n">
        <v>20322.35</v>
      </c>
    </row>
    <row collapsed="false" customFormat="false" customHeight="true" hidden="true" ht="12.75" outlineLevel="0" r="4078">
      <c r="A4078" s="749" t="s">
        <v>15757</v>
      </c>
      <c r="B4078" s="749" t="str">
        <f aca="false">C4078&amp;D4078&amp;E4078&amp;F4078&amp;G4078&amp;H4078</f>
        <v>SERVICO DE VIGILANCIA ARMADA OU DESARMADA 24H/DIA,PARA 3 POSTOS,CONSIDERANDO APENAS O CUSTO APOS A JORNADA NORMAL DE TRABALHO.O CUSTO INCLUI VIGILANCIA AOS SABADOS, DOMINGOS E FERIADOS24H/DIA</v>
      </c>
      <c r="C4078" s="749" t="s">
        <v>15743</v>
      </c>
      <c r="D4078" s="749" t="s">
        <v>15753</v>
      </c>
      <c r="E4078" s="749" t="s">
        <v>15754</v>
      </c>
      <c r="F4078" s="749" t="s">
        <v>15719</v>
      </c>
      <c r="G4078" s="749" t="s">
        <v>15720</v>
      </c>
      <c r="I4078" s="749" t="s">
        <v>7647</v>
      </c>
      <c r="J4078" s="749" t="n">
        <v>35164.45</v>
      </c>
    </row>
    <row collapsed="false" customFormat="false" customHeight="true" hidden="true" ht="12.75" outlineLevel="0" r="4079">
      <c r="A4079" s="749" t="s">
        <v>15758</v>
      </c>
      <c r="B4079" s="749" t="str">
        <f aca="false">C4079&amp;D4079&amp;E4079&amp;F4079&amp;G4079&amp;H4079</f>
        <v>SERVICO DE VIGILANCIA ARMADA OU DESARMADA 24H/DIA,PARA 3 POSTOS,CONSIDERANDO APENAS O CUSTO APOS A JORNADA NORMAL DE TRABALHO.O CUSTO INCLUI VIGILANCIA AOS SABADOS, DOMINGOS E FERIADOS24H/DIA</v>
      </c>
      <c r="C4079" s="749" t="s">
        <v>15743</v>
      </c>
      <c r="D4079" s="749" t="s">
        <v>15753</v>
      </c>
      <c r="E4079" s="749" t="s">
        <v>15754</v>
      </c>
      <c r="F4079" s="749" t="s">
        <v>15719</v>
      </c>
      <c r="G4079" s="749" t="s">
        <v>15720</v>
      </c>
      <c r="I4079" s="749" t="s">
        <v>7647</v>
      </c>
      <c r="J4079" s="749" t="n">
        <v>30483.53</v>
      </c>
    </row>
    <row collapsed="false" customFormat="false" customHeight="true" hidden="true" ht="12.75" outlineLevel="0" r="4080">
      <c r="A4080" s="749" t="s">
        <v>15759</v>
      </c>
      <c r="B4080" s="749" t="str">
        <f aca="false">C4080&amp;D4080&amp;E4080&amp;F4080&amp;G4080&amp;H4080</f>
        <v>SERVICO DE VIGILANCIA ARMADA OU DESARMADA 24H/DIA,PARA 4 POSTOS,CONSIDERANDO APENAS O CUSTO APOS A JORNADA NORMAL DE TRABALHO.O CUSTO INCLUI VIGILANCIA AOS SABADOS, DOMINGOS E FERIADOS24H/DIA</v>
      </c>
      <c r="C4080" s="749" t="s">
        <v>15746</v>
      </c>
      <c r="D4080" s="749" t="s">
        <v>15753</v>
      </c>
      <c r="E4080" s="749" t="s">
        <v>15754</v>
      </c>
      <c r="F4080" s="749" t="s">
        <v>15719</v>
      </c>
      <c r="G4080" s="749" t="s">
        <v>15720</v>
      </c>
      <c r="I4080" s="749" t="s">
        <v>7647</v>
      </c>
      <c r="J4080" s="749" t="n">
        <v>46885.94</v>
      </c>
    </row>
    <row collapsed="false" customFormat="false" customHeight="true" hidden="true" ht="12.75" outlineLevel="0" r="4081">
      <c r="A4081" s="749" t="s">
        <v>15760</v>
      </c>
      <c r="B4081" s="749" t="str">
        <f aca="false">C4081&amp;D4081&amp;E4081&amp;F4081&amp;G4081&amp;H4081</f>
        <v>SERVICO DE VIGILANCIA ARMADA OU DESARMADA 24H/DIA,PARA 4 POSTOS,CONSIDERANDO APENAS O CUSTO APOS A JORNADA NORMAL DE TRABALHO.O CUSTO INCLUI VIGILANCIA AOS SABADOS, DOMINGOS E FERIADOS24H/DIA</v>
      </c>
      <c r="C4081" s="749" t="s">
        <v>15746</v>
      </c>
      <c r="D4081" s="749" t="s">
        <v>15753</v>
      </c>
      <c r="E4081" s="749" t="s">
        <v>15754</v>
      </c>
      <c r="F4081" s="749" t="s">
        <v>15719</v>
      </c>
      <c r="G4081" s="749" t="s">
        <v>15720</v>
      </c>
      <c r="I4081" s="749" t="s">
        <v>7647</v>
      </c>
      <c r="J4081" s="749" t="n">
        <v>40644.71</v>
      </c>
    </row>
    <row collapsed="false" customFormat="false" customHeight="true" hidden="true" ht="12.75" outlineLevel="0" r="4082">
      <c r="A4082" s="749" t="s">
        <v>15761</v>
      </c>
      <c r="B4082" s="749" t="str">
        <f aca="false">C4082&amp;D4082&amp;E4082&amp;F4082&amp;G4082&amp;H4082</f>
        <v>INDICE PARA SERVICOS DE SEGURANCA E VIGILANCIA</v>
      </c>
      <c r="C4082" s="749" t="s">
        <v>15762</v>
      </c>
      <c r="J4082" s="749" t="n">
        <v>4291</v>
      </c>
    </row>
    <row collapsed="false" customFormat="false" customHeight="true" hidden="true" ht="12.75" outlineLevel="0" r="4083">
      <c r="A4083" s="749" t="s">
        <v>15763</v>
      </c>
      <c r="B4083" s="749" t="str">
        <f aca="false">C4083&amp;D4083&amp;E4083&amp;F4083&amp;G4083&amp;H4083</f>
        <v>INDICE PARA SERVICOS DE SEGURANCA E VIGILANCIA</v>
      </c>
      <c r="C4083" s="749" t="s">
        <v>15762</v>
      </c>
      <c r="J4083" s="749" t="n">
        <v>3839</v>
      </c>
    </row>
    <row collapsed="false" customFormat="false" customHeight="true" hidden="true" ht="12.75" outlineLevel="0" r="4084">
      <c r="A4084" s="749" t="s">
        <v>15764</v>
      </c>
      <c r="B4084" s="749" t="str">
        <f aca="false">C4084&amp;D4084&amp;E4084&amp;F4084&amp;G4084&amp;H4084</f>
        <v>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v>
      </c>
      <c r="C4084" s="749" t="s">
        <v>15765</v>
      </c>
      <c r="D4084" s="749" t="s">
        <v>15766</v>
      </c>
      <c r="E4084" s="749" t="s">
        <v>15767</v>
      </c>
      <c r="F4084" s="749" t="s">
        <v>15768</v>
      </c>
      <c r="G4084" s="749" t="s">
        <v>15769</v>
      </c>
      <c r="H4084" s="749" t="s">
        <v>15770</v>
      </c>
      <c r="I4084" s="749" t="s">
        <v>236</v>
      </c>
      <c r="J4084" s="749" t="n">
        <v>24.66</v>
      </c>
    </row>
    <row collapsed="false" customFormat="false" customHeight="true" hidden="true" ht="12.75" outlineLevel="0" r="4085">
      <c r="A4085" s="749" t="s">
        <v>15771</v>
      </c>
      <c r="B4085" s="749" t="str">
        <f aca="false">C4085&amp;D4085&amp;E4085&amp;F4085&amp;G4085&amp;H4085</f>
        <v>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v>
      </c>
      <c r="C4085" s="749" t="s">
        <v>15765</v>
      </c>
      <c r="D4085" s="749" t="s">
        <v>15766</v>
      </c>
      <c r="E4085" s="749" t="s">
        <v>15767</v>
      </c>
      <c r="F4085" s="749" t="s">
        <v>15768</v>
      </c>
      <c r="G4085" s="749" t="s">
        <v>15769</v>
      </c>
      <c r="H4085" s="749" t="s">
        <v>15770</v>
      </c>
      <c r="I4085" s="749" t="s">
        <v>236</v>
      </c>
      <c r="J4085" s="749" t="n">
        <v>21.4</v>
      </c>
    </row>
    <row collapsed="false" customFormat="false" customHeight="true" hidden="true" ht="12.75" outlineLevel="0" r="4086">
      <c r="A4086" s="749" t="s">
        <v>15772</v>
      </c>
      <c r="B4086" s="749" t="str">
        <f aca="false">C4086&amp;D4086&amp;E4086&amp;F4086&amp;G4086&amp;H4086</f>
        <v>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v>
      </c>
      <c r="C4086" s="749" t="s">
        <v>15773</v>
      </c>
      <c r="D4086" s="749" t="s">
        <v>15774</v>
      </c>
      <c r="E4086" s="749" t="s">
        <v>15767</v>
      </c>
      <c r="F4086" s="749" t="s">
        <v>15768</v>
      </c>
      <c r="G4086" s="749" t="s">
        <v>15769</v>
      </c>
      <c r="H4086" s="749" t="s">
        <v>15770</v>
      </c>
      <c r="I4086" s="749" t="s">
        <v>236</v>
      </c>
      <c r="J4086" s="749" t="n">
        <v>36.06</v>
      </c>
    </row>
    <row collapsed="false" customFormat="false" customHeight="true" hidden="true" ht="12.75" outlineLevel="0" r="4087">
      <c r="A4087" s="749" t="s">
        <v>15775</v>
      </c>
      <c r="B4087" s="749" t="str">
        <f aca="false">C4087&amp;D4087&amp;E4087&amp;F4087&amp;G4087&amp;H4087</f>
        <v>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v>
      </c>
      <c r="C4087" s="749" t="s">
        <v>15773</v>
      </c>
      <c r="D4087" s="749" t="s">
        <v>15774</v>
      </c>
      <c r="E4087" s="749" t="s">
        <v>15767</v>
      </c>
      <c r="F4087" s="749" t="s">
        <v>15768</v>
      </c>
      <c r="G4087" s="749" t="s">
        <v>15769</v>
      </c>
      <c r="H4087" s="749" t="s">
        <v>15770</v>
      </c>
      <c r="I4087" s="749" t="s">
        <v>236</v>
      </c>
      <c r="J4087" s="749" t="n">
        <v>31.3</v>
      </c>
    </row>
    <row collapsed="false" customFormat="false" customHeight="true" hidden="true" ht="12.75" outlineLevel="0" r="4088">
      <c r="A4088" s="749" t="s">
        <v>15776</v>
      </c>
      <c r="B4088" s="749" t="str">
        <f aca="false">C4088&amp;D4088&amp;E4088&amp;F4088&amp;G4088&amp;H4088</f>
        <v>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v>
      </c>
      <c r="C4088" s="749" t="s">
        <v>15773</v>
      </c>
      <c r="D4088" s="749" t="s">
        <v>15777</v>
      </c>
      <c r="E4088" s="749" t="s">
        <v>15767</v>
      </c>
      <c r="F4088" s="749" t="s">
        <v>15768</v>
      </c>
      <c r="G4088" s="749" t="s">
        <v>15769</v>
      </c>
      <c r="H4088" s="749" t="s">
        <v>15778</v>
      </c>
      <c r="I4088" s="749" t="s">
        <v>236</v>
      </c>
      <c r="J4088" s="749" t="n">
        <v>50.3</v>
      </c>
    </row>
    <row collapsed="false" customFormat="false" customHeight="true" hidden="true" ht="12.75" outlineLevel="0" r="4089">
      <c r="A4089" s="749" t="s">
        <v>15779</v>
      </c>
      <c r="B4089" s="749" t="str">
        <f aca="false">C4089&amp;D4089&amp;E4089&amp;F4089&amp;G4089&amp;H4089</f>
        <v>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v>
      </c>
      <c r="C4089" s="749" t="s">
        <v>15773</v>
      </c>
      <c r="D4089" s="749" t="s">
        <v>15777</v>
      </c>
      <c r="E4089" s="749" t="s">
        <v>15767</v>
      </c>
      <c r="F4089" s="749" t="s">
        <v>15768</v>
      </c>
      <c r="G4089" s="749" t="s">
        <v>15769</v>
      </c>
      <c r="H4089" s="749" t="s">
        <v>15778</v>
      </c>
      <c r="I4089" s="749" t="s">
        <v>236</v>
      </c>
      <c r="J4089" s="749" t="n">
        <v>43.99</v>
      </c>
    </row>
    <row collapsed="false" customFormat="false" customHeight="true" hidden="true" ht="12.75" outlineLevel="0" r="4090">
      <c r="A4090" s="749" t="s">
        <v>15780</v>
      </c>
      <c r="B4090" s="749" t="str">
        <f aca="false">C4090&amp;D4090&amp;E4090&amp;F4090&amp;G4090&amp;H4090</f>
        <v>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v>
      </c>
      <c r="C4090" s="749" t="s">
        <v>15773</v>
      </c>
      <c r="D4090" s="749" t="s">
        <v>15781</v>
      </c>
      <c r="E4090" s="749" t="s">
        <v>15767</v>
      </c>
      <c r="F4090" s="749" t="s">
        <v>15768</v>
      </c>
      <c r="G4090" s="749" t="s">
        <v>15769</v>
      </c>
      <c r="H4090" s="749" t="s">
        <v>15770</v>
      </c>
      <c r="I4090" s="749" t="s">
        <v>236</v>
      </c>
      <c r="J4090" s="749" t="n">
        <v>64.22</v>
      </c>
    </row>
    <row collapsed="false" customFormat="false" customHeight="true" hidden="true" ht="12.75" outlineLevel="0" r="4091">
      <c r="A4091" s="749" t="s">
        <v>15782</v>
      </c>
      <c r="B4091" s="749" t="str">
        <f aca="false">C4091&amp;D4091&amp;E4091&amp;F4091&amp;G4091&amp;H4091</f>
        <v>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v>
      </c>
      <c r="C4091" s="749" t="s">
        <v>15773</v>
      </c>
      <c r="D4091" s="749" t="s">
        <v>15781</v>
      </c>
      <c r="E4091" s="749" t="s">
        <v>15767</v>
      </c>
      <c r="F4091" s="749" t="s">
        <v>15768</v>
      </c>
      <c r="G4091" s="749" t="s">
        <v>15769</v>
      </c>
      <c r="H4091" s="749" t="s">
        <v>15770</v>
      </c>
      <c r="I4091" s="749" t="s">
        <v>236</v>
      </c>
      <c r="J4091" s="749" t="n">
        <v>56.31</v>
      </c>
    </row>
    <row collapsed="false" customFormat="false" customHeight="true" hidden="true" ht="12.75" outlineLevel="0" r="4092">
      <c r="A4092" s="749" t="s">
        <v>15783</v>
      </c>
      <c r="B4092" s="749" t="str">
        <f aca="false">C4092&amp;D4092&amp;E4092&amp;F4092&amp;G4092&amp;H4092</f>
        <v>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v>
      </c>
      <c r="C4092" s="749" t="s">
        <v>15773</v>
      </c>
      <c r="D4092" s="749" t="s">
        <v>15784</v>
      </c>
      <c r="E4092" s="749" t="s">
        <v>15767</v>
      </c>
      <c r="F4092" s="749" t="s">
        <v>15768</v>
      </c>
      <c r="G4092" s="749" t="s">
        <v>15769</v>
      </c>
      <c r="H4092" s="749" t="s">
        <v>15770</v>
      </c>
      <c r="I4092" s="749" t="s">
        <v>236</v>
      </c>
      <c r="J4092" s="749" t="n">
        <v>75.61</v>
      </c>
    </row>
    <row collapsed="false" customFormat="false" customHeight="true" hidden="true" ht="12.75" outlineLevel="0" r="4093">
      <c r="A4093" s="749" t="s">
        <v>15785</v>
      </c>
      <c r="B4093" s="749" t="str">
        <f aca="false">C4093&amp;D4093&amp;E4093&amp;F4093&amp;G4093&amp;H4093</f>
        <v>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v>
      </c>
      <c r="C4093" s="749" t="s">
        <v>15773</v>
      </c>
      <c r="D4093" s="749" t="s">
        <v>15784</v>
      </c>
      <c r="E4093" s="749" t="s">
        <v>15767</v>
      </c>
      <c r="F4093" s="749" t="s">
        <v>15768</v>
      </c>
      <c r="G4093" s="749" t="s">
        <v>15769</v>
      </c>
      <c r="H4093" s="749" t="s">
        <v>15770</v>
      </c>
      <c r="I4093" s="749" t="s">
        <v>236</v>
      </c>
      <c r="J4093" s="749" t="n">
        <v>66.31</v>
      </c>
    </row>
    <row collapsed="false" customFormat="false" customHeight="true" hidden="true" ht="12.75" outlineLevel="0" r="4094">
      <c r="A4094" s="749" t="s">
        <v>15786</v>
      </c>
      <c r="B4094" s="749" t="str">
        <f aca="false">C4094&amp;D4094&amp;E4094&amp;F4094&amp;G4094&amp;H4094</f>
        <v>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v>
      </c>
      <c r="C4094" s="749" t="s">
        <v>15787</v>
      </c>
      <c r="D4094" s="749" t="s">
        <v>15788</v>
      </c>
      <c r="E4094" s="749" t="s">
        <v>15789</v>
      </c>
      <c r="F4094" s="749" t="s">
        <v>15790</v>
      </c>
      <c r="G4094" s="749" t="s">
        <v>15791</v>
      </c>
      <c r="H4094" s="749" t="s">
        <v>15792</v>
      </c>
      <c r="I4094" s="749" t="s">
        <v>236</v>
      </c>
      <c r="J4094" s="749" t="n">
        <v>36.09</v>
      </c>
    </row>
    <row collapsed="false" customFormat="false" customHeight="true" hidden="true" ht="12.75" outlineLevel="0" r="4095">
      <c r="A4095" s="749" t="s">
        <v>15793</v>
      </c>
      <c r="B4095" s="749" t="str">
        <f aca="false">C4095&amp;D4095&amp;E4095&amp;F4095&amp;G4095&amp;H4095</f>
        <v>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v>
      </c>
      <c r="C4095" s="749" t="s">
        <v>15787</v>
      </c>
      <c r="D4095" s="749" t="s">
        <v>15788</v>
      </c>
      <c r="E4095" s="749" t="s">
        <v>15789</v>
      </c>
      <c r="F4095" s="749" t="s">
        <v>15790</v>
      </c>
      <c r="G4095" s="749" t="s">
        <v>15791</v>
      </c>
      <c r="H4095" s="749" t="s">
        <v>15792</v>
      </c>
      <c r="I4095" s="749" t="s">
        <v>236</v>
      </c>
      <c r="J4095" s="749" t="n">
        <v>31.58</v>
      </c>
    </row>
    <row collapsed="false" customFormat="false" customHeight="true" hidden="true" ht="12.75" outlineLevel="0" r="4096">
      <c r="A4096" s="749" t="s">
        <v>15794</v>
      </c>
      <c r="B4096" s="749" t="str">
        <f aca="false">C4096&amp;D4096&amp;E4096&amp;F4096&amp;G4096&amp;H4096</f>
        <v>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v>
      </c>
      <c r="C4096" s="749" t="s">
        <v>15795</v>
      </c>
      <c r="D4096" s="749" t="s">
        <v>15796</v>
      </c>
      <c r="E4096" s="749" t="s">
        <v>15789</v>
      </c>
      <c r="F4096" s="749" t="s">
        <v>15790</v>
      </c>
      <c r="G4096" s="749" t="s">
        <v>15791</v>
      </c>
      <c r="H4096" s="749" t="s">
        <v>15792</v>
      </c>
      <c r="I4096" s="749" t="s">
        <v>236</v>
      </c>
      <c r="J4096" s="749" t="n">
        <v>53.55</v>
      </c>
    </row>
    <row collapsed="false" customFormat="false" customHeight="true" hidden="true" ht="12.75" outlineLevel="0" r="4097">
      <c r="A4097" s="749" t="s">
        <v>15797</v>
      </c>
      <c r="B4097" s="749" t="str">
        <f aca="false">C4097&amp;D4097&amp;E4097&amp;F4097&amp;G4097&amp;H4097</f>
        <v>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v>
      </c>
      <c r="C4097" s="749" t="s">
        <v>15795</v>
      </c>
      <c r="D4097" s="749" t="s">
        <v>15796</v>
      </c>
      <c r="E4097" s="749" t="s">
        <v>15789</v>
      </c>
      <c r="F4097" s="749" t="s">
        <v>15790</v>
      </c>
      <c r="G4097" s="749" t="s">
        <v>15791</v>
      </c>
      <c r="H4097" s="749" t="s">
        <v>15792</v>
      </c>
      <c r="I4097" s="749" t="s">
        <v>236</v>
      </c>
      <c r="J4097" s="749" t="n">
        <v>46.83</v>
      </c>
    </row>
    <row collapsed="false" customFormat="false" customHeight="true" hidden="true" ht="12.75" outlineLevel="0" r="4098">
      <c r="A4098" s="749" t="s">
        <v>15798</v>
      </c>
      <c r="B4098" s="749" t="str">
        <f aca="false">C4098&amp;D4098&amp;E4098&amp;F4098&amp;G4098&amp;H4098</f>
        <v>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v>
      </c>
      <c r="C4098" s="749" t="s">
        <v>15795</v>
      </c>
      <c r="D4098" s="749" t="s">
        <v>15799</v>
      </c>
      <c r="E4098" s="749" t="s">
        <v>15789</v>
      </c>
      <c r="F4098" s="749" t="s">
        <v>15790</v>
      </c>
      <c r="G4098" s="749" t="s">
        <v>15791</v>
      </c>
      <c r="H4098" s="749" t="s">
        <v>15792</v>
      </c>
      <c r="I4098" s="749" t="s">
        <v>236</v>
      </c>
      <c r="J4098" s="749" t="n">
        <v>66.45</v>
      </c>
    </row>
    <row collapsed="false" customFormat="false" customHeight="true" hidden="true" ht="12.75" outlineLevel="0" r="4099">
      <c r="A4099" s="749" t="s">
        <v>15800</v>
      </c>
      <c r="B4099" s="749" t="str">
        <f aca="false">C4099&amp;D4099&amp;E4099&amp;F4099&amp;G4099&amp;H4099</f>
        <v>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v>
      </c>
      <c r="C4099" s="749" t="s">
        <v>15795</v>
      </c>
      <c r="D4099" s="749" t="s">
        <v>15799</v>
      </c>
      <c r="E4099" s="749" t="s">
        <v>15789</v>
      </c>
      <c r="F4099" s="749" t="s">
        <v>15790</v>
      </c>
      <c r="G4099" s="749" t="s">
        <v>15791</v>
      </c>
      <c r="H4099" s="749" t="s">
        <v>15792</v>
      </c>
      <c r="I4099" s="749" t="s">
        <v>236</v>
      </c>
      <c r="J4099" s="749" t="n">
        <v>58.26</v>
      </c>
    </row>
    <row collapsed="false" customFormat="false" customHeight="true" hidden="true" ht="12.75" outlineLevel="0" r="4100">
      <c r="A4100" s="749" t="s">
        <v>15801</v>
      </c>
      <c r="B4100" s="749" t="str">
        <f aca="false">C4100&amp;D4100&amp;E4100&amp;F4100&amp;G4100&amp;H4100</f>
        <v>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v>
      </c>
      <c r="C4100" s="749" t="s">
        <v>15795</v>
      </c>
      <c r="D4100" s="749" t="s">
        <v>15802</v>
      </c>
      <c r="E4100" s="749" t="s">
        <v>15789</v>
      </c>
      <c r="F4100" s="749" t="s">
        <v>15790</v>
      </c>
      <c r="G4100" s="749" t="s">
        <v>15791</v>
      </c>
      <c r="H4100" s="749" t="s">
        <v>15792</v>
      </c>
      <c r="I4100" s="749" t="s">
        <v>236</v>
      </c>
      <c r="J4100" s="749" t="n">
        <v>82.87</v>
      </c>
    </row>
    <row collapsed="false" customFormat="false" customHeight="true" hidden="true" ht="12.75" outlineLevel="0" r="4101">
      <c r="A4101" s="749" t="s">
        <v>15803</v>
      </c>
      <c r="B4101" s="749" t="str">
        <f aca="false">C4101&amp;D4101&amp;E4101&amp;F4101&amp;G4101&amp;H4101</f>
        <v>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v>
      </c>
      <c r="C4101" s="749" t="s">
        <v>15795</v>
      </c>
      <c r="D4101" s="749" t="s">
        <v>15802</v>
      </c>
      <c r="E4101" s="749" t="s">
        <v>15789</v>
      </c>
      <c r="F4101" s="749" t="s">
        <v>15790</v>
      </c>
      <c r="G4101" s="749" t="s">
        <v>15791</v>
      </c>
      <c r="H4101" s="749" t="s">
        <v>15792</v>
      </c>
      <c r="I4101" s="749" t="s">
        <v>236</v>
      </c>
      <c r="J4101" s="749" t="n">
        <v>72.63</v>
      </c>
    </row>
    <row collapsed="false" customFormat="false" customHeight="true" hidden="true" ht="12.75" outlineLevel="0" r="4102">
      <c r="A4102" s="749" t="s">
        <v>15804</v>
      </c>
      <c r="B4102" s="749" t="str">
        <f aca="false">C4102&amp;D4102&amp;E4102&amp;F4102&amp;G4102&amp;H4102</f>
        <v>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v>
      </c>
      <c r="C4102" s="749" t="s">
        <v>15795</v>
      </c>
      <c r="D4102" s="749" t="s">
        <v>15805</v>
      </c>
      <c r="E4102" s="749" t="s">
        <v>15789</v>
      </c>
      <c r="F4102" s="749" t="s">
        <v>15790</v>
      </c>
      <c r="G4102" s="749" t="s">
        <v>15791</v>
      </c>
      <c r="H4102" s="749" t="s">
        <v>15792</v>
      </c>
      <c r="I4102" s="749" t="s">
        <v>236</v>
      </c>
      <c r="J4102" s="749" t="n">
        <v>96.29</v>
      </c>
    </row>
    <row collapsed="false" customFormat="false" customHeight="true" hidden="true" ht="12.75" outlineLevel="0" r="4103">
      <c r="A4103" s="749" t="s">
        <v>15806</v>
      </c>
      <c r="B4103" s="749" t="str">
        <f aca="false">C4103&amp;D4103&amp;E4103&amp;F4103&amp;G4103&amp;H4103</f>
        <v>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v>
      </c>
      <c r="C4103" s="749" t="s">
        <v>15795</v>
      </c>
      <c r="D4103" s="749" t="s">
        <v>15805</v>
      </c>
      <c r="E4103" s="749" t="s">
        <v>15789</v>
      </c>
      <c r="F4103" s="749" t="s">
        <v>15790</v>
      </c>
      <c r="G4103" s="749" t="s">
        <v>15791</v>
      </c>
      <c r="H4103" s="749" t="s">
        <v>15792</v>
      </c>
      <c r="I4103" s="749" t="s">
        <v>236</v>
      </c>
      <c r="J4103" s="749" t="n">
        <v>84.49</v>
      </c>
    </row>
    <row collapsed="false" customFormat="false" customHeight="true" hidden="true" ht="12.75" outlineLevel="0" r="4104">
      <c r="A4104" s="749" t="s">
        <v>15807</v>
      </c>
      <c r="B4104" s="749" t="str">
        <f aca="false">C4104&amp;D4104&amp;E4104&amp;F4104&amp;G4104&amp;H4104</f>
        <v>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v>
      </c>
      <c r="C4104" s="749" t="s">
        <v>15795</v>
      </c>
      <c r="D4104" s="749" t="s">
        <v>15808</v>
      </c>
      <c r="E4104" s="749" t="s">
        <v>15789</v>
      </c>
      <c r="F4104" s="749" t="s">
        <v>15790</v>
      </c>
      <c r="G4104" s="749" t="s">
        <v>15791</v>
      </c>
      <c r="H4104" s="749" t="s">
        <v>15792</v>
      </c>
      <c r="I4104" s="749" t="s">
        <v>236</v>
      </c>
      <c r="J4104" s="749" t="n">
        <v>118.75</v>
      </c>
    </row>
    <row collapsed="false" customFormat="false" customHeight="true" hidden="true" ht="12.75" outlineLevel="0" r="4105">
      <c r="A4105" s="749" t="s">
        <v>15809</v>
      </c>
      <c r="B4105" s="749" t="str">
        <f aca="false">C4105&amp;D4105&amp;E4105&amp;F4105&amp;G4105&amp;H4105</f>
        <v>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v>
      </c>
      <c r="C4105" s="749" t="s">
        <v>15795</v>
      </c>
      <c r="D4105" s="749" t="s">
        <v>15808</v>
      </c>
      <c r="E4105" s="749" t="s">
        <v>15789</v>
      </c>
      <c r="F4105" s="749" t="s">
        <v>15790</v>
      </c>
      <c r="G4105" s="749" t="s">
        <v>15791</v>
      </c>
      <c r="H4105" s="749" t="s">
        <v>15792</v>
      </c>
      <c r="I4105" s="749" t="s">
        <v>236</v>
      </c>
      <c r="J4105" s="749" t="n">
        <v>104.21</v>
      </c>
    </row>
    <row collapsed="false" customFormat="false" customHeight="true" hidden="true" ht="12.75" outlineLevel="0" r="4106">
      <c r="A4106" s="749" t="s">
        <v>15810</v>
      </c>
      <c r="B4106" s="749" t="str">
        <f aca="false">C4106&amp;D4106&amp;E4106&amp;F4106&amp;G4106&amp;H4106</f>
        <v>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v>
      </c>
      <c r="C4106" s="749" t="s">
        <v>15795</v>
      </c>
      <c r="D4106" s="749" t="s">
        <v>15811</v>
      </c>
      <c r="E4106" s="749" t="s">
        <v>15789</v>
      </c>
      <c r="F4106" s="749" t="s">
        <v>15790</v>
      </c>
      <c r="G4106" s="749" t="s">
        <v>15791</v>
      </c>
      <c r="H4106" s="749" t="s">
        <v>15792</v>
      </c>
      <c r="I4106" s="749" t="s">
        <v>236</v>
      </c>
      <c r="J4106" s="749" t="n">
        <v>137.36</v>
      </c>
    </row>
    <row collapsed="false" customFormat="false" customHeight="true" hidden="true" ht="12.75" outlineLevel="0" r="4107">
      <c r="A4107" s="749" t="s">
        <v>15812</v>
      </c>
      <c r="B4107" s="749" t="str">
        <f aca="false">C4107&amp;D4107&amp;E4107&amp;F4107&amp;G4107&amp;H4107</f>
        <v>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v>
      </c>
      <c r="C4107" s="749" t="s">
        <v>15795</v>
      </c>
      <c r="D4107" s="749" t="s">
        <v>15811</v>
      </c>
      <c r="E4107" s="749" t="s">
        <v>15789</v>
      </c>
      <c r="F4107" s="749" t="s">
        <v>15790</v>
      </c>
      <c r="G4107" s="749" t="s">
        <v>15791</v>
      </c>
      <c r="H4107" s="749" t="s">
        <v>15792</v>
      </c>
      <c r="I4107" s="749" t="s">
        <v>236</v>
      </c>
      <c r="J4107" s="749" t="n">
        <v>120.62</v>
      </c>
    </row>
    <row collapsed="false" customFormat="false" customHeight="true" hidden="true" ht="12.75" outlineLevel="0" r="4108">
      <c r="A4108" s="749" t="s">
        <v>15813</v>
      </c>
      <c r="B4108" s="749" t="str">
        <f aca="false">C4108&amp;D4108&amp;E4108&amp;F4108&amp;G4108&amp;H4108</f>
        <v>ASSENTAMENTO DE TUBOS DE CONCRETO ARMADO,EXCLUSIVE FORN.DESTES,PARA COLETOR DE AGUAS PLUVIAIS,COM DIAMETRO DE 1000MM,ATERRO E SOCA ATE A ALTURA DA GERATRIZ SUPERIOR DO TUBO,CONSIDERANDO O MATERIAL DA PROPRIA ESCAVACAO,INCLUSIVE FORNECIMENTO DO MATERIAL PARA REJUNTAMENTO COM ARGAMASSA DE CIMENTO E AREIA,NO TRACO 1:4 E ACERTO DE FUNDO DE VALA</v>
      </c>
      <c r="C4108" s="749" t="s">
        <v>15795</v>
      </c>
      <c r="D4108" s="749" t="s">
        <v>15814</v>
      </c>
      <c r="E4108" s="749" t="s">
        <v>15815</v>
      </c>
      <c r="F4108" s="749" t="s">
        <v>15816</v>
      </c>
      <c r="G4108" s="749" t="s">
        <v>15817</v>
      </c>
      <c r="H4108" s="749" t="s">
        <v>15818</v>
      </c>
      <c r="I4108" s="749" t="s">
        <v>236</v>
      </c>
      <c r="J4108" s="749" t="n">
        <v>215.01</v>
      </c>
    </row>
    <row collapsed="false" customFormat="false" customHeight="true" hidden="true" ht="12.75" outlineLevel="0" r="4109">
      <c r="A4109" s="749" t="s">
        <v>15819</v>
      </c>
      <c r="B4109" s="749" t="str">
        <f aca="false">C4109&amp;D4109&amp;E4109&amp;F4109&amp;G4109&amp;H4109</f>
        <v>ASSENTAMENTO DE TUBOS DE CONCRETO ARMADO,EXCLUSIVE FORN.DESTES,PARA COLETOR DE AGUAS PLUVIAIS,COM DIAMETRO DE 1000MM,ATERRO E SOCA ATE A ALTURA DA GERATRIZ SUPERIOR DO TUBO,CONSIDERANDO O MATERIAL DA PROPRIA ESCAVACAO,INCLUSIVE FORNECIMENTO DO MATERIAL PARA REJUNTAMENTO COM ARGAMASSA DE CIMENTO E AREIA,NO TRACO 1:4 E ACERTO DE FUNDO DE VALA</v>
      </c>
      <c r="C4109" s="749" t="s">
        <v>15795</v>
      </c>
      <c r="D4109" s="749" t="s">
        <v>15814</v>
      </c>
      <c r="E4109" s="749" t="s">
        <v>15815</v>
      </c>
      <c r="F4109" s="749" t="s">
        <v>15816</v>
      </c>
      <c r="G4109" s="749" t="s">
        <v>15817</v>
      </c>
      <c r="H4109" s="749" t="s">
        <v>15818</v>
      </c>
      <c r="I4109" s="749" t="s">
        <v>236</v>
      </c>
      <c r="J4109" s="749" t="n">
        <v>195.88</v>
      </c>
    </row>
    <row collapsed="false" customFormat="false" customHeight="true" hidden="true" ht="12.75" outlineLevel="0" r="4110">
      <c r="A4110" s="749" t="s">
        <v>15820</v>
      </c>
      <c r="B4110" s="749" t="str">
        <f aca="false">C4110&amp;D4110&amp;E4110&amp;F4110&amp;G4110&amp;H4110</f>
        <v>ASSENTAMENTO DE TUBOS DE CONCRETO ARMADO,EXCLUSIVE FORN.DESTES,PARA COLETOR DE AGUAS PLUVIAIS,COM DIAMETRO DE 1100MM,ATERRO E SOCA ATE A ALTURA DA GERATRIZ SUPERIOR DO TUBO,CONSIDERANDO O MATERIAL DA PROPRIA ESCAVACAO,INCLUSIVE FORNECIMENTO DO MATERIAL PARA REJUNTAMENTO COM ARGAMASSA DE CIMENTO E AREIA,NO TRACO 1:4 E ACERTO DE FUNDO DE VALA</v>
      </c>
      <c r="C4110" s="749" t="s">
        <v>15795</v>
      </c>
      <c r="D4110" s="749" t="s">
        <v>15821</v>
      </c>
      <c r="E4110" s="749" t="s">
        <v>15815</v>
      </c>
      <c r="F4110" s="749" t="s">
        <v>15816</v>
      </c>
      <c r="G4110" s="749" t="s">
        <v>15817</v>
      </c>
      <c r="H4110" s="749" t="s">
        <v>15818</v>
      </c>
      <c r="I4110" s="749" t="s">
        <v>236</v>
      </c>
      <c r="J4110" s="749" t="n">
        <v>238.43</v>
      </c>
    </row>
    <row collapsed="false" customFormat="false" customHeight="true" hidden="true" ht="12.75" outlineLevel="0" r="4111">
      <c r="A4111" s="749" t="s">
        <v>15822</v>
      </c>
      <c r="B4111" s="749" t="str">
        <f aca="false">C4111&amp;D4111&amp;E4111&amp;F4111&amp;G4111&amp;H4111</f>
        <v>ASSENTAMENTO DE TUBOS DE CONCRETO ARMADO,EXCLUSIVE FORN.DESTES,PARA COLETOR DE AGUAS PLUVIAIS,COM DIAMETRO DE 1100MM,ATERRO E SOCA ATE A ALTURA DA GERATRIZ SUPERIOR DO TUBO,CONSIDERANDO O MATERIAL DA PROPRIA ESCAVACAO,INCLUSIVE FORNECIMENTO DO MATERIAL PARA REJUNTAMENTO COM ARGAMASSA DE CIMENTO E AREIA,NO TRACO 1:4 E ACERTO DE FUNDO DE VALA</v>
      </c>
      <c r="C4111" s="749" t="s">
        <v>15795</v>
      </c>
      <c r="D4111" s="749" t="s">
        <v>15821</v>
      </c>
      <c r="E4111" s="749" t="s">
        <v>15815</v>
      </c>
      <c r="F4111" s="749" t="s">
        <v>15816</v>
      </c>
      <c r="G4111" s="749" t="s">
        <v>15817</v>
      </c>
      <c r="H4111" s="749" t="s">
        <v>15818</v>
      </c>
      <c r="I4111" s="749" t="s">
        <v>236</v>
      </c>
      <c r="J4111" s="749" t="n">
        <v>217.55</v>
      </c>
    </row>
    <row collapsed="false" customFormat="false" customHeight="true" hidden="true" ht="12.75" outlineLevel="0" r="4112">
      <c r="A4112" s="749" t="s">
        <v>15823</v>
      </c>
      <c r="B4112" s="749" t="str">
        <f aca="false">C4112&amp;D4112&amp;E4112&amp;F4112&amp;G4112&amp;H4112</f>
        <v>ASSENTAMENTO DE TUBOS DE CONCRETO ARMADO,EXCLUSIVE FORN.DESTES,PARA COLETOR DE AGUAS PLUVIAIS,COM DIAMETRO DE 1200MM,ATERRO E SOCA ATE A ALTURA DA GERATRIZ SUPERIOR DO TUBO,CONSIDERANDO O MATERIAL DA PROPRIA ESCAVACAO,INCLUSIVE FORNECIMENTO DO MATERIAL PARA REJUNTAMENTO COM ARGAMASSA DE CIMENTO E AREIA,NO TRACO 1:4 E ACERTO DE FUNDO DE VALA</v>
      </c>
      <c r="C4112" s="749" t="s">
        <v>15795</v>
      </c>
      <c r="D4112" s="749" t="s">
        <v>15824</v>
      </c>
      <c r="E4112" s="749" t="s">
        <v>15815</v>
      </c>
      <c r="F4112" s="749" t="s">
        <v>15816</v>
      </c>
      <c r="G4112" s="749" t="s">
        <v>15817</v>
      </c>
      <c r="H4112" s="749" t="s">
        <v>15818</v>
      </c>
      <c r="I4112" s="749" t="s">
        <v>236</v>
      </c>
      <c r="J4112" s="749" t="n">
        <v>268.67</v>
      </c>
    </row>
    <row collapsed="false" customFormat="false" customHeight="true" hidden="true" ht="12.75" outlineLevel="0" r="4113">
      <c r="A4113" s="749" t="s">
        <v>15825</v>
      </c>
      <c r="B4113" s="749" t="str">
        <f aca="false">C4113&amp;D4113&amp;E4113&amp;F4113&amp;G4113&amp;H4113</f>
        <v>ASSENTAMENTO DE TUBOS DE CONCRETO ARMADO,EXCLUSIVE FORN.DESTES,PARA COLETOR DE AGUAS PLUVIAIS,COM DIAMETRO DE 1200MM,ATERRO E SOCA ATE A ALTURA DA GERATRIZ SUPERIOR DO TUBO,CONSIDERANDO O MATERIAL DA PROPRIA ESCAVACAO,INCLUSIVE FORNECIMENTO DO MATERIAL PARA REJUNTAMENTO COM ARGAMASSA DE CIMENTO E AREIA,NO TRACO 1:4 E ACERTO DE FUNDO DE VALA</v>
      </c>
      <c r="C4113" s="749" t="s">
        <v>15795</v>
      </c>
      <c r="D4113" s="749" t="s">
        <v>15824</v>
      </c>
      <c r="E4113" s="749" t="s">
        <v>15815</v>
      </c>
      <c r="F4113" s="749" t="s">
        <v>15816</v>
      </c>
      <c r="G4113" s="749" t="s">
        <v>15817</v>
      </c>
      <c r="H4113" s="749" t="s">
        <v>15818</v>
      </c>
      <c r="I4113" s="749" t="s">
        <v>236</v>
      </c>
      <c r="J4113" s="749" t="n">
        <v>245.13</v>
      </c>
    </row>
    <row collapsed="false" customFormat="false" customHeight="true" hidden="true" ht="12.75" outlineLevel="0" r="4114">
      <c r="A4114" s="749" t="s">
        <v>15826</v>
      </c>
      <c r="B4114" s="749" t="str">
        <f aca="false">C4114&amp;D4114&amp;E4114&amp;F4114&amp;G4114&amp;H4114</f>
        <v>ASSENTAMENTO DE TUBOS DE CONCRETO ARMADO,EXCLUSIVE FORN.DESTES,PARA COLETOR DE AGUAS PLUVIAIS,COM DIAMETRO DE 1500MM,ATERRO E SOCA ATE A ALTURA DA GERATRIZ SUPERIOR DO TUBO,CONSIDERANDO O MATERIAL DA PROPRIA ESCAVACAO,INCLUSIVE FORNECIMENTO DO MATERIAL PARA REJUNTAMENTO COM ARGAMASSA DE CIMENTO E AREIA,NO TRACO 1:4 E ACERTO DE FUNDO DE VALA</v>
      </c>
      <c r="C4114" s="749" t="s">
        <v>15795</v>
      </c>
      <c r="D4114" s="749" t="s">
        <v>15827</v>
      </c>
      <c r="E4114" s="749" t="s">
        <v>15815</v>
      </c>
      <c r="F4114" s="749" t="s">
        <v>15816</v>
      </c>
      <c r="G4114" s="749" t="s">
        <v>15817</v>
      </c>
      <c r="H4114" s="749" t="s">
        <v>15818</v>
      </c>
      <c r="I4114" s="749" t="s">
        <v>236</v>
      </c>
      <c r="J4114" s="749" t="n">
        <v>325.3</v>
      </c>
    </row>
    <row collapsed="false" customFormat="false" customHeight="true" hidden="true" ht="12.75" outlineLevel="0" r="4115">
      <c r="A4115" s="749" t="s">
        <v>15828</v>
      </c>
      <c r="B4115" s="749" t="str">
        <f aca="false">C4115&amp;D4115&amp;E4115&amp;F4115&amp;G4115&amp;H4115</f>
        <v>ASSENTAMENTO DE TUBOS DE CONCRETO ARMADO,EXCLUSIVE FORN.DESTES,PARA COLETOR DE AGUAS PLUVIAIS,COM DIAMETRO DE 1500MM,ATERRO E SOCA ATE A ALTURA DA GERATRIZ SUPERIOR DO TUBO,CONSIDERANDO O MATERIAL DA PROPRIA ESCAVACAO,INCLUSIVE FORNECIMENTO DO MATERIAL PARA REJUNTAMENTO COM ARGAMASSA DE CIMENTO E AREIA,NO TRACO 1:4 E ACERTO DE FUNDO DE VALA</v>
      </c>
      <c r="C4115" s="749" t="s">
        <v>15795</v>
      </c>
      <c r="D4115" s="749" t="s">
        <v>15827</v>
      </c>
      <c r="E4115" s="749" t="s">
        <v>15815</v>
      </c>
      <c r="F4115" s="749" t="s">
        <v>15816</v>
      </c>
      <c r="G4115" s="749" t="s">
        <v>15817</v>
      </c>
      <c r="H4115" s="749" t="s">
        <v>15818</v>
      </c>
      <c r="I4115" s="749" t="s">
        <v>236</v>
      </c>
      <c r="J4115" s="749" t="n">
        <v>295.79</v>
      </c>
    </row>
    <row collapsed="false" customFormat="false" customHeight="true" hidden="true" ht="12.75" outlineLevel="0" r="4116">
      <c r="A4116" s="749" t="s">
        <v>15829</v>
      </c>
      <c r="B4116" s="749" t="str">
        <f aca="false">C4116&amp;D4116&amp;E4116&amp;F4116&amp;G4116&amp;H4116</f>
        <v>ASSENTAMENTO DE TUBOS DE CONCRETO ARMADO,EXCLUSIVE FORN.DESTES,PARA COLETOR DE AGUAS PLUVIAIS,COM DIAMETRO DE 1750MM,ATERRO E SOCA ATE A ALTURA DA GERATRIZ SUPERIOR DO TUBO,CONSIDERANDO O MATERIAL DA PROPRIA ESCAVACAO,INCLUSIVE FORNECIMENTO DO MATERIAL PARA REJUNTAMENTO COM ARGAMASSA DE CIMENTO E AREIA,NO TRACO 1:4 E ACERTO DE FUNDO DE VALA</v>
      </c>
      <c r="C4116" s="749" t="s">
        <v>15795</v>
      </c>
      <c r="D4116" s="749" t="s">
        <v>15830</v>
      </c>
      <c r="E4116" s="749" t="s">
        <v>15815</v>
      </c>
      <c r="F4116" s="749" t="s">
        <v>15816</v>
      </c>
      <c r="G4116" s="749" t="s">
        <v>15817</v>
      </c>
      <c r="H4116" s="749" t="s">
        <v>15818</v>
      </c>
      <c r="I4116" s="749" t="s">
        <v>236</v>
      </c>
      <c r="J4116" s="749" t="n">
        <v>385.37</v>
      </c>
    </row>
    <row collapsed="false" customFormat="false" customHeight="true" hidden="true" ht="12.75" outlineLevel="0" r="4117">
      <c r="A4117" s="749" t="s">
        <v>15831</v>
      </c>
      <c r="B4117" s="749" t="str">
        <f aca="false">C4117&amp;D4117&amp;E4117&amp;F4117&amp;G4117&amp;H4117</f>
        <v>ASSENTAMENTO DE TUBOS DE CONCRETO ARMADO,EXCLUSIVE FORN.DESTES,PARA COLETOR DE AGUAS PLUVIAIS,COM DIAMETRO DE 1750MM,ATERRO E SOCA ATE A ALTURA DA GERATRIZ SUPERIOR DO TUBO,CONSIDERANDO O MATERIAL DA PROPRIA ESCAVACAO,INCLUSIVE FORNECIMENTO DO MATERIAL PARA REJUNTAMENTO COM ARGAMASSA DE CIMENTO E AREIA,NO TRACO 1:4 E ACERTO DE FUNDO DE VALA</v>
      </c>
      <c r="C4117" s="749" t="s">
        <v>15795</v>
      </c>
      <c r="D4117" s="749" t="s">
        <v>15830</v>
      </c>
      <c r="E4117" s="749" t="s">
        <v>15815</v>
      </c>
      <c r="F4117" s="749" t="s">
        <v>15816</v>
      </c>
      <c r="G4117" s="749" t="s">
        <v>15817</v>
      </c>
      <c r="H4117" s="749" t="s">
        <v>15818</v>
      </c>
      <c r="I4117" s="749" t="s">
        <v>236</v>
      </c>
      <c r="J4117" s="749" t="n">
        <v>349.63</v>
      </c>
    </row>
    <row collapsed="false" customFormat="false" customHeight="true" hidden="true" ht="12.75" outlineLevel="0" r="4118">
      <c r="A4118" s="749" t="s">
        <v>15832</v>
      </c>
      <c r="B4118" s="749" t="str">
        <f aca="false">C4118&amp;D4118&amp;E4118&amp;F4118&amp;G4118&amp;H4118</f>
        <v>ASSENTAMENTO DE TUBOS DE CONCRETO ARMADO,EXCLUSIVE FORN.DESTES,PARA COLETOR DE AGUAS PLUVIAIS,COM DIAMETRO DE 2000MM,ATERRO E SOCA ATE A ALTURA DA GERATRIZ SUPERIOR DO TUBO,CONSIDERANDO O MATERIAL DA PROPRIA ESCAVACAO,INCLUSIVE FORNECIMENTO DO MATERIAL PARA REJUNTAMENTO COM ARGAMASSA DE CIMENTO E AREIA,NO TRACO 1:4 E ACERTO DE FUNDO DE VALA</v>
      </c>
      <c r="C4118" s="749" t="s">
        <v>15795</v>
      </c>
      <c r="D4118" s="749" t="s">
        <v>15833</v>
      </c>
      <c r="E4118" s="749" t="s">
        <v>15815</v>
      </c>
      <c r="F4118" s="749" t="s">
        <v>15816</v>
      </c>
      <c r="G4118" s="749" t="s">
        <v>15817</v>
      </c>
      <c r="H4118" s="749" t="s">
        <v>15818</v>
      </c>
      <c r="I4118" s="749" t="s">
        <v>236</v>
      </c>
      <c r="J4118" s="749" t="n">
        <v>429.23</v>
      </c>
    </row>
    <row collapsed="false" customFormat="false" customHeight="true" hidden="true" ht="12.75" outlineLevel="0" r="4119">
      <c r="A4119" s="749" t="s">
        <v>15834</v>
      </c>
      <c r="B4119" s="749" t="str">
        <f aca="false">C4119&amp;D4119&amp;E4119&amp;F4119&amp;G4119&amp;H4119</f>
        <v>ASSENTAMENTO DE TUBOS DE CONCRETO ARMADO,EXCLUSIVE FORN.DESTES,PARA COLETOR DE AGUAS PLUVIAIS,COM DIAMETRO DE 2000MM,ATERRO E SOCA ATE A ALTURA DA GERATRIZ SUPERIOR DO TUBO,CONSIDERANDO O MATERIAL DA PROPRIA ESCAVACAO,INCLUSIVE FORNECIMENTO DO MATERIAL PARA REJUNTAMENTO COM ARGAMASSA DE CIMENTO E AREIA,NO TRACO 1:4 E ACERTO DE FUNDO DE VALA</v>
      </c>
      <c r="C4119" s="749" t="s">
        <v>15795</v>
      </c>
      <c r="D4119" s="749" t="s">
        <v>15833</v>
      </c>
      <c r="E4119" s="749" t="s">
        <v>15815</v>
      </c>
      <c r="F4119" s="749" t="s">
        <v>15816</v>
      </c>
      <c r="G4119" s="749" t="s">
        <v>15817</v>
      </c>
      <c r="H4119" s="749" t="s">
        <v>15818</v>
      </c>
      <c r="I4119" s="749" t="s">
        <v>236</v>
      </c>
      <c r="J4119" s="749" t="n">
        <v>388.9</v>
      </c>
    </row>
    <row collapsed="false" customFormat="false" customHeight="true" hidden="true" ht="12.75" outlineLevel="0" r="4120">
      <c r="A4120" s="749" t="s">
        <v>15835</v>
      </c>
      <c r="B4120" s="749" t="str">
        <f aca="false">C4120&amp;D4120&amp;E4120&amp;F4120&amp;G4120&amp;H4120</f>
        <v>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v>
      </c>
      <c r="C4120" s="749" t="s">
        <v>15836</v>
      </c>
      <c r="D4120" s="749" t="s">
        <v>15837</v>
      </c>
      <c r="E4120" s="749" t="s">
        <v>15838</v>
      </c>
      <c r="F4120" s="749" t="s">
        <v>15789</v>
      </c>
      <c r="G4120" s="749" t="s">
        <v>15839</v>
      </c>
      <c r="H4120" s="749" t="s">
        <v>15840</v>
      </c>
      <c r="I4120" s="749" t="s">
        <v>236</v>
      </c>
      <c r="J4120" s="749" t="n">
        <v>25.38</v>
      </c>
    </row>
    <row collapsed="false" customFormat="false" customHeight="true" hidden="true" ht="12.75" outlineLevel="0" r="4121">
      <c r="A4121" s="749" t="s">
        <v>15841</v>
      </c>
      <c r="B4121" s="749" t="str">
        <f aca="false">C4121&amp;D4121&amp;E4121&amp;F4121&amp;G4121&amp;H4121</f>
        <v>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v>
      </c>
      <c r="C4121" s="749" t="s">
        <v>15836</v>
      </c>
      <c r="D4121" s="749" t="s">
        <v>15837</v>
      </c>
      <c r="E4121" s="749" t="s">
        <v>15838</v>
      </c>
      <c r="F4121" s="749" t="s">
        <v>15789</v>
      </c>
      <c r="G4121" s="749" t="s">
        <v>15839</v>
      </c>
      <c r="H4121" s="749" t="s">
        <v>15840</v>
      </c>
      <c r="I4121" s="749" t="s">
        <v>236</v>
      </c>
      <c r="J4121" s="749" t="n">
        <v>22.37</v>
      </c>
    </row>
    <row collapsed="false" customFormat="false" customHeight="true" hidden="true" ht="12.75" outlineLevel="0" r="4122">
      <c r="A4122" s="749" t="s">
        <v>15842</v>
      </c>
      <c r="B4122" s="749" t="str">
        <f aca="false">C4122&amp;D4122&amp;E4122&amp;F4122&amp;G4122&amp;H4122</f>
        <v>ASSENTAMENTO DE TUBOS DE CONCRETO ARMADO COM JUNTAS DE ANELDE BORRACHA,EXCLUSIVE FORNECIMENTO DESTES(TUBOS E JUNTAS),PARA GALERIAS DE ESGOTO SANITARIO,COM DIAMETRO DE 400MM,ATERRO E SOCA ATE A ALTURA DA GERATRIZ SUPERIOR DO TUBO,CONSIDERANDO O MATERIAL DA PROPRIA ESCAVACAO,INCLUSIVE ACERTO DE FUNDO DE VALA</v>
      </c>
      <c r="C4122" s="749" t="s">
        <v>15836</v>
      </c>
      <c r="D4122" s="749" t="s">
        <v>15837</v>
      </c>
      <c r="E4122" s="749" t="s">
        <v>15843</v>
      </c>
      <c r="F4122" s="749" t="s">
        <v>15844</v>
      </c>
      <c r="G4122" s="749" t="s">
        <v>15845</v>
      </c>
      <c r="H4122" s="749" t="s">
        <v>15846</v>
      </c>
      <c r="I4122" s="749" t="s">
        <v>236</v>
      </c>
      <c r="J4122" s="749" t="n">
        <v>34.36</v>
      </c>
    </row>
    <row collapsed="false" customFormat="false" customHeight="true" hidden="true" ht="12.75" outlineLevel="0" r="4123">
      <c r="A4123" s="749" t="s">
        <v>15847</v>
      </c>
      <c r="B4123" s="749" t="str">
        <f aca="false">C4123&amp;D4123&amp;E4123&amp;F4123&amp;G4123&amp;H4123</f>
        <v>ASSENTAMENTO DE TUBOS DE CONCRETO ARMADO COM JUNTAS DE ANELDE BORRACHA,EXCLUSIVE FORNECIMENTO DESTES(TUBOS E JUNTAS),PARA GALERIAS DE ESGOTO SANITARIO,COM DIAMETRO DE 400MM,ATERRO E SOCA ATE A ALTURA DA GERATRIZ SUPERIOR DO TUBO,CONSIDERANDO O MATERIAL DA PROPRIA ESCAVACAO,INCLUSIVE ACERTO DE FUNDO DE VALA</v>
      </c>
      <c r="C4123" s="749" t="s">
        <v>15836</v>
      </c>
      <c r="D4123" s="749" t="s">
        <v>15837</v>
      </c>
      <c r="E4123" s="749" t="s">
        <v>15843</v>
      </c>
      <c r="F4123" s="749" t="s">
        <v>15844</v>
      </c>
      <c r="G4123" s="749" t="s">
        <v>15845</v>
      </c>
      <c r="H4123" s="749" t="s">
        <v>15846</v>
      </c>
      <c r="I4123" s="749" t="s">
        <v>236</v>
      </c>
      <c r="J4123" s="749" t="n">
        <v>30.14</v>
      </c>
    </row>
    <row collapsed="false" customFormat="false" customHeight="true" hidden="true" ht="12.75" outlineLevel="0" r="4124">
      <c r="A4124" s="749" t="s">
        <v>15848</v>
      </c>
      <c r="B4124" s="749" t="str">
        <f aca="false">C4124&amp;D4124&amp;E4124&amp;F4124&amp;G4124&amp;H4124</f>
        <v>ASSENTAMENTO DE TUBOS DE CONCRETO ARMADO COM JUNTAS DE ANELDE BORRACHA,EXCLUSIVE FORNECIMENTO DESTES(TUBOS E JUNTAS),PARA GALERIAS DE ESGOTO SANITARIO,COM DIAMETRO DE 500MM,ATERRO E SOCA ATE A ALTURA DA GERATRIZ SUPERIOR DO TUBO,CONSIDERANDO O MATERIAL DA PROPRIA ESCAVACAO,INCLUSIVE ACERTO DE FUNDO DE VALA</v>
      </c>
      <c r="C4124" s="749" t="s">
        <v>15836</v>
      </c>
      <c r="D4124" s="749" t="s">
        <v>15837</v>
      </c>
      <c r="E4124" s="749" t="s">
        <v>15849</v>
      </c>
      <c r="F4124" s="749" t="s">
        <v>15844</v>
      </c>
      <c r="G4124" s="749" t="s">
        <v>15845</v>
      </c>
      <c r="H4124" s="749" t="s">
        <v>15846</v>
      </c>
      <c r="I4124" s="749" t="s">
        <v>236</v>
      </c>
      <c r="J4124" s="749" t="n">
        <v>47.9</v>
      </c>
    </row>
    <row collapsed="false" customFormat="false" customHeight="true" hidden="true" ht="12.75" outlineLevel="0" r="4125">
      <c r="A4125" s="749" t="s">
        <v>15850</v>
      </c>
      <c r="B4125" s="749" t="str">
        <f aca="false">C4125&amp;D4125&amp;E4125&amp;F4125&amp;G4125&amp;H4125</f>
        <v>ASSENTAMENTO DE TUBOS DE CONCRETO ARMADO COM JUNTAS DE ANELDE BORRACHA,EXCLUSIVE FORNECIMENTO DESTES(TUBOS E JUNTAS),PARA GALERIAS DE ESGOTO SANITARIO,COM DIAMETRO DE 500MM,ATERRO E SOCA ATE A ALTURA DA GERATRIZ SUPERIOR DO TUBO,CONSIDERANDO O MATERIAL DA PROPRIA ESCAVACAO,INCLUSIVE ACERTO DE FUNDO DE VALA</v>
      </c>
      <c r="C4125" s="749" t="s">
        <v>15836</v>
      </c>
      <c r="D4125" s="749" t="s">
        <v>15837</v>
      </c>
      <c r="E4125" s="749" t="s">
        <v>15849</v>
      </c>
      <c r="F4125" s="749" t="s">
        <v>15844</v>
      </c>
      <c r="G4125" s="749" t="s">
        <v>15845</v>
      </c>
      <c r="H4125" s="749" t="s">
        <v>15846</v>
      </c>
      <c r="I4125" s="749" t="s">
        <v>236</v>
      </c>
      <c r="J4125" s="749" t="n">
        <v>42.11</v>
      </c>
    </row>
    <row collapsed="false" customFormat="false" customHeight="true" hidden="true" ht="12.75" outlineLevel="0" r="4126">
      <c r="A4126" s="749" t="s">
        <v>15851</v>
      </c>
      <c r="B4126" s="749" t="str">
        <f aca="false">C4126&amp;D4126&amp;E4126&amp;F4126&amp;G4126&amp;H4126</f>
        <v>ASSENTAMENTO DE TUBOS DE CONCRETO ARMADO COM JUNTAS DE ANELDE BORRACHA,EXCLUSIVE FORNECIMENTO DESTES(TUBOS E JUNTAS),PARA GALERIAS DE ESGOTO SANITARIO,COM DIAMETRO DE 600MM,ATERRO E SOCA ATE A ALTURA DA GERATRIZ SUPERIOR DO TUBO,CONSIDERANDO O MATERIAL DA PROPRIA ESCAVACAO,INCLUSIVE ACERTO DE FUNDO DE VALA</v>
      </c>
      <c r="C4126" s="749" t="s">
        <v>15836</v>
      </c>
      <c r="D4126" s="749" t="s">
        <v>15837</v>
      </c>
      <c r="E4126" s="749" t="s">
        <v>15852</v>
      </c>
      <c r="F4126" s="749" t="s">
        <v>15844</v>
      </c>
      <c r="G4126" s="749" t="s">
        <v>15845</v>
      </c>
      <c r="H4126" s="749" t="s">
        <v>15846</v>
      </c>
      <c r="I4126" s="749" t="s">
        <v>236</v>
      </c>
      <c r="J4126" s="749" t="n">
        <v>57.37</v>
      </c>
    </row>
    <row collapsed="false" customFormat="false" customHeight="true" hidden="true" ht="12.75" outlineLevel="0" r="4127">
      <c r="A4127" s="749" t="s">
        <v>15853</v>
      </c>
      <c r="B4127" s="749" t="str">
        <f aca="false">C4127&amp;D4127&amp;E4127&amp;F4127&amp;G4127&amp;H4127</f>
        <v>ASSENTAMENTO DE TUBOS DE CONCRETO ARMADO COM JUNTAS DE ANELDE BORRACHA,EXCLUSIVE FORNECIMENTO DESTES(TUBOS E JUNTAS),PARA GALERIAS DE ESGOTO SANITARIO,COM DIAMETRO DE 600MM,ATERRO E SOCA ATE A ALTURA DA GERATRIZ SUPERIOR DO TUBO,CONSIDERANDO O MATERIAL DA PROPRIA ESCAVACAO,INCLUSIVE ACERTO DE FUNDO DE VALA</v>
      </c>
      <c r="C4127" s="749" t="s">
        <v>15836</v>
      </c>
      <c r="D4127" s="749" t="s">
        <v>15837</v>
      </c>
      <c r="E4127" s="749" t="s">
        <v>15852</v>
      </c>
      <c r="F4127" s="749" t="s">
        <v>15844</v>
      </c>
      <c r="G4127" s="749" t="s">
        <v>15845</v>
      </c>
      <c r="H4127" s="749" t="s">
        <v>15846</v>
      </c>
      <c r="I4127" s="749" t="s">
        <v>236</v>
      </c>
      <c r="J4127" s="749" t="n">
        <v>50.43</v>
      </c>
    </row>
    <row collapsed="false" customFormat="false" customHeight="true" hidden="true" ht="12.75" outlineLevel="0" r="4128">
      <c r="A4128" s="749" t="s">
        <v>15854</v>
      </c>
      <c r="B4128" s="749" t="str">
        <f aca="false">C4128&amp;D4128&amp;E4128&amp;F4128&amp;G4128&amp;H4128</f>
        <v>ASSENTAMENTO DE TUBOS DE CONCRETO ARMADO COM JUNTAS DE ANELDE BORRACHA,EXCLUSIVE FORNECIMENTO DESTES(TUBOS E JUNTAS).PARA GALERIAS DE ESGOTO SANITARIO,COM DIAMETRO DE 700MM,ATERRO E SOCA ATE A ALTURA DA GERATRIZ SUPERIOR DO TUBO,CONSIDERANDO O MATERIAL DA PROPRIA ESCAVACAO,INCLUSIVE ACERTO DE FUNDO DE VALA</v>
      </c>
      <c r="C4128" s="749" t="s">
        <v>15836</v>
      </c>
      <c r="D4128" s="749" t="s">
        <v>15855</v>
      </c>
      <c r="E4128" s="749" t="s">
        <v>15856</v>
      </c>
      <c r="F4128" s="749" t="s">
        <v>15844</v>
      </c>
      <c r="G4128" s="749" t="s">
        <v>15845</v>
      </c>
      <c r="H4128" s="749" t="s">
        <v>15846</v>
      </c>
      <c r="I4128" s="749" t="s">
        <v>236</v>
      </c>
      <c r="J4128" s="749" t="n">
        <v>68.41</v>
      </c>
    </row>
    <row collapsed="false" customFormat="false" customHeight="true" hidden="true" ht="12.75" outlineLevel="0" r="4129">
      <c r="A4129" s="749" t="s">
        <v>15857</v>
      </c>
      <c r="B4129" s="749" t="str">
        <f aca="false">C4129&amp;D4129&amp;E4129&amp;F4129&amp;G4129&amp;H4129</f>
        <v>ASSENTAMENTO DE TUBOS DE CONCRETO ARMADO COM JUNTAS DE ANELDE BORRACHA,EXCLUSIVE FORNECIMENTO DESTES(TUBOS E JUNTAS).PARA GALERIAS DE ESGOTO SANITARIO,COM DIAMETRO DE 700MM,ATERRO E SOCA ATE A ALTURA DA GERATRIZ SUPERIOR DO TUBO,CONSIDERANDO O MATERIAL DA PROPRIA ESCAVACAO,INCLUSIVE ACERTO DE FUNDO DE VALA</v>
      </c>
      <c r="C4129" s="749" t="s">
        <v>15836</v>
      </c>
      <c r="D4129" s="749" t="s">
        <v>15855</v>
      </c>
      <c r="E4129" s="749" t="s">
        <v>15856</v>
      </c>
      <c r="F4129" s="749" t="s">
        <v>15844</v>
      </c>
      <c r="G4129" s="749" t="s">
        <v>15845</v>
      </c>
      <c r="H4129" s="749" t="s">
        <v>15846</v>
      </c>
      <c r="I4129" s="749" t="s">
        <v>236</v>
      </c>
      <c r="J4129" s="749" t="n">
        <v>60.17</v>
      </c>
    </row>
    <row collapsed="false" customFormat="false" customHeight="true" hidden="true" ht="12.75" outlineLevel="0" r="4130">
      <c r="A4130" s="749" t="s">
        <v>15858</v>
      </c>
      <c r="B4130" s="749" t="str">
        <f aca="false">C4130&amp;D4130&amp;E4130&amp;F4130&amp;G4130&amp;H4130</f>
        <v>ASSENTAMENTO DE TUBOS DE CONCRETO ARMADO COM JUNTAS DE ANELNE BORRACHA,EXCLUSIVE FORNECIMENTO DESTES(TUBOS E JUNTAS),PARA GALERIAS DE ESGOTO SANITARIO,COM DIAMETRO DE 800MM,ATERRO E SOCA ATE A ALTURA DA GERATRIZ SUPERIOR DO TUBO,CONSIDERANDO O MATERIAL DA PROPRIA ESCAVACAO,INCLUSIVE ACERTO DE FUNDO DE VALA</v>
      </c>
      <c r="C4130" s="749" t="s">
        <v>15836</v>
      </c>
      <c r="D4130" s="749" t="s">
        <v>15859</v>
      </c>
      <c r="E4130" s="749" t="s">
        <v>15860</v>
      </c>
      <c r="F4130" s="749" t="s">
        <v>15844</v>
      </c>
      <c r="G4130" s="749" t="s">
        <v>15845</v>
      </c>
      <c r="H4130" s="749" t="s">
        <v>15846</v>
      </c>
      <c r="I4130" s="749" t="s">
        <v>236</v>
      </c>
      <c r="J4130" s="749" t="n">
        <v>83.47</v>
      </c>
    </row>
    <row collapsed="false" customFormat="false" customHeight="true" hidden="true" ht="12.75" outlineLevel="0" r="4131">
      <c r="A4131" s="749" t="s">
        <v>15861</v>
      </c>
      <c r="B4131" s="749" t="str">
        <f aca="false">C4131&amp;D4131&amp;E4131&amp;F4131&amp;G4131&amp;H4131</f>
        <v>ASSENTAMENTO DE TUBOS DE CONCRETO ARMADO COM JUNTAS DE ANELNE BORRACHA,EXCLUSIVE FORNECIMENTO DESTES(TUBOS E JUNTAS),PARA GALERIAS DE ESGOTO SANITARIO,COM DIAMETRO DE 800MM,ATERRO E SOCA ATE A ALTURA DA GERATRIZ SUPERIOR DO TUBO,CONSIDERANDO O MATERIAL DA PROPRIA ESCAVACAO,INCLUSIVE ACERTO DE FUNDO DE VALA</v>
      </c>
      <c r="C4131" s="749" t="s">
        <v>15836</v>
      </c>
      <c r="D4131" s="749" t="s">
        <v>15859</v>
      </c>
      <c r="E4131" s="749" t="s">
        <v>15860</v>
      </c>
      <c r="F4131" s="749" t="s">
        <v>15844</v>
      </c>
      <c r="G4131" s="749" t="s">
        <v>15845</v>
      </c>
      <c r="H4131" s="749" t="s">
        <v>15846</v>
      </c>
      <c r="I4131" s="749" t="s">
        <v>236</v>
      </c>
      <c r="J4131" s="749" t="n">
        <v>73.41</v>
      </c>
    </row>
    <row collapsed="false" customFormat="false" customHeight="true" hidden="true" ht="12.75" outlineLevel="0" r="4132">
      <c r="A4132" s="749" t="s">
        <v>15862</v>
      </c>
      <c r="B4132" s="749" t="str">
        <f aca="false">C4132&amp;D4132&amp;E4132&amp;F4132&amp;G4132&amp;H4132</f>
        <v>ASSENTAMENTO DE TUBOS DE CONCRETO ARMADO COM JUNTAS DE ANELDE BORRACHA,EXCLUSIVE FORNECIMENTO DESTES(TUBOS E JUNTAS),PARA GALERIAS DE ESGOTO SANITARIO,COM DIAMETRO DE 900MM,ATERRO E SOCA ATE A ALTURA DA GERATRIZ SUPERIOR DO TUBO,CONSIDERANDO O MATERIAL DA PROPRIA ESCAVACAO,INCLUSIVE ACERTO DE FUNDO DE VALA</v>
      </c>
      <c r="C4132" s="749" t="s">
        <v>15836</v>
      </c>
      <c r="D4132" s="749" t="s">
        <v>15837</v>
      </c>
      <c r="E4132" s="749" t="s">
        <v>15863</v>
      </c>
      <c r="F4132" s="749" t="s">
        <v>15844</v>
      </c>
      <c r="G4132" s="749" t="s">
        <v>15845</v>
      </c>
      <c r="H4132" s="749" t="s">
        <v>15846</v>
      </c>
      <c r="I4132" s="749" t="s">
        <v>236</v>
      </c>
      <c r="J4132" s="749" t="n">
        <v>97.51</v>
      </c>
    </row>
    <row collapsed="false" customFormat="false" customHeight="true" hidden="true" ht="12.75" outlineLevel="0" r="4133">
      <c r="A4133" s="749" t="s">
        <v>15864</v>
      </c>
      <c r="B4133" s="749" t="str">
        <f aca="false">C4133&amp;D4133&amp;E4133&amp;F4133&amp;G4133&amp;H4133</f>
        <v>ASSENTAMENTO DE TUBOS DE CONCRETO ARMADO COM JUNTAS DE ANELDE BORRACHA,EXCLUSIVE FORNECIMENTO DESTES(TUBOS E JUNTAS),PARA GALERIAS DE ESGOTO SANITARIO,COM DIAMETRO DE 900MM,ATERRO E SOCA ATE A ALTURA DA GERATRIZ SUPERIOR DO TUBO,CONSIDERANDO O MATERIAL DA PROPRIA ESCAVACAO,INCLUSIVE ACERTO DE FUNDO DE VALA</v>
      </c>
      <c r="C4133" s="749" t="s">
        <v>15836</v>
      </c>
      <c r="D4133" s="749" t="s">
        <v>15837</v>
      </c>
      <c r="E4133" s="749" t="s">
        <v>15863</v>
      </c>
      <c r="F4133" s="749" t="s">
        <v>15844</v>
      </c>
      <c r="G4133" s="749" t="s">
        <v>15845</v>
      </c>
      <c r="H4133" s="749" t="s">
        <v>15846</v>
      </c>
      <c r="I4133" s="749" t="s">
        <v>236</v>
      </c>
      <c r="J4133" s="749" t="n">
        <v>85.8</v>
      </c>
    </row>
    <row collapsed="false" customFormat="false" customHeight="true" hidden="true" ht="12.75" outlineLevel="0" r="4134">
      <c r="A4134" s="749" t="s">
        <v>15865</v>
      </c>
      <c r="B4134" s="749" t="str">
        <f aca="false">C4134&amp;D4134&amp;E4134&amp;F4134&amp;G4134&amp;H4134</f>
        <v>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v>
      </c>
      <c r="C4134" s="749" t="s">
        <v>15836</v>
      </c>
      <c r="D4134" s="749" t="s">
        <v>15837</v>
      </c>
      <c r="E4134" s="749" t="s">
        <v>15866</v>
      </c>
      <c r="F4134" s="749" t="s">
        <v>15867</v>
      </c>
      <c r="G4134" s="749" t="s">
        <v>15868</v>
      </c>
      <c r="H4134" s="749" t="s">
        <v>15869</v>
      </c>
      <c r="I4134" s="749" t="s">
        <v>236</v>
      </c>
      <c r="J4134" s="749" t="n">
        <v>167.54</v>
      </c>
    </row>
    <row collapsed="false" customFormat="false" customHeight="true" hidden="true" ht="12.75" outlineLevel="0" r="4135">
      <c r="A4135" s="749" t="s">
        <v>15870</v>
      </c>
      <c r="B4135" s="749" t="str">
        <f aca="false">C4135&amp;D4135&amp;E4135&amp;F4135&amp;G4135&amp;H4135</f>
        <v>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v>
      </c>
      <c r="C4135" s="749" t="s">
        <v>15836</v>
      </c>
      <c r="D4135" s="749" t="s">
        <v>15837</v>
      </c>
      <c r="E4135" s="749" t="s">
        <v>15866</v>
      </c>
      <c r="F4135" s="749" t="s">
        <v>15867</v>
      </c>
      <c r="G4135" s="749" t="s">
        <v>15868</v>
      </c>
      <c r="H4135" s="749" t="s">
        <v>15869</v>
      </c>
      <c r="I4135" s="749" t="s">
        <v>236</v>
      </c>
      <c r="J4135" s="749" t="n">
        <v>154.49</v>
      </c>
    </row>
    <row collapsed="false" customFormat="false" customHeight="true" hidden="true" ht="12.75" outlineLevel="0" r="4136">
      <c r="A4136" s="749" t="s">
        <v>15871</v>
      </c>
      <c r="B4136" s="749" t="str">
        <f aca="false">C4136&amp;D4136&amp;E4136&amp;F4136&amp;G4136&amp;H4136</f>
        <v>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v>
      </c>
      <c r="C4136" s="749" t="s">
        <v>15836</v>
      </c>
      <c r="D4136" s="749" t="s">
        <v>15837</v>
      </c>
      <c r="E4136" s="749" t="s">
        <v>15872</v>
      </c>
      <c r="F4136" s="749" t="s">
        <v>15867</v>
      </c>
      <c r="G4136" s="749" t="s">
        <v>15868</v>
      </c>
      <c r="H4136" s="749" t="s">
        <v>15869</v>
      </c>
      <c r="I4136" s="749" t="s">
        <v>236</v>
      </c>
      <c r="J4136" s="749" t="n">
        <v>185.32</v>
      </c>
    </row>
    <row collapsed="false" customFormat="false" customHeight="true" hidden="true" ht="12.75" outlineLevel="0" r="4137">
      <c r="A4137" s="749" t="s">
        <v>15873</v>
      </c>
      <c r="B4137" s="749" t="str">
        <f aca="false">C4137&amp;D4137&amp;E4137&amp;F4137&amp;G4137&amp;H4137</f>
        <v>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v>
      </c>
      <c r="C4137" s="749" t="s">
        <v>15836</v>
      </c>
      <c r="D4137" s="749" t="s">
        <v>15837</v>
      </c>
      <c r="E4137" s="749" t="s">
        <v>15872</v>
      </c>
      <c r="F4137" s="749" t="s">
        <v>15867</v>
      </c>
      <c r="G4137" s="749" t="s">
        <v>15868</v>
      </c>
      <c r="H4137" s="749" t="s">
        <v>15869</v>
      </c>
      <c r="I4137" s="749" t="s">
        <v>236</v>
      </c>
      <c r="J4137" s="749" t="n">
        <v>171.23</v>
      </c>
    </row>
    <row collapsed="false" customFormat="false" customHeight="true" hidden="true" ht="12.75" outlineLevel="0" r="4138">
      <c r="A4138" s="749" t="s">
        <v>15874</v>
      </c>
      <c r="B4138" s="749" t="str">
        <f aca="false">C4138&amp;D4138&amp;E4138&amp;F4138&amp;G4138&amp;H4138</f>
        <v>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v>
      </c>
      <c r="C4138" s="749" t="s">
        <v>15836</v>
      </c>
      <c r="D4138" s="749" t="s">
        <v>15837</v>
      </c>
      <c r="E4138" s="749" t="s">
        <v>15875</v>
      </c>
      <c r="F4138" s="749" t="s">
        <v>15867</v>
      </c>
      <c r="G4138" s="749" t="s">
        <v>15868</v>
      </c>
      <c r="H4138" s="749" t="s">
        <v>15869</v>
      </c>
      <c r="I4138" s="749" t="s">
        <v>236</v>
      </c>
      <c r="J4138" s="749" t="n">
        <v>210.66</v>
      </c>
    </row>
    <row collapsed="false" customFormat="false" customHeight="true" hidden="true" ht="12.75" outlineLevel="0" r="4139">
      <c r="A4139" s="749" t="s">
        <v>15876</v>
      </c>
      <c r="B4139" s="749" t="str">
        <f aca="false">C4139&amp;D4139&amp;E4139&amp;F4139&amp;G4139&amp;H4139</f>
        <v>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v>
      </c>
      <c r="C4139" s="749" t="s">
        <v>15836</v>
      </c>
      <c r="D4139" s="749" t="s">
        <v>15837</v>
      </c>
      <c r="E4139" s="749" t="s">
        <v>15875</v>
      </c>
      <c r="F4139" s="749" t="s">
        <v>15867</v>
      </c>
      <c r="G4139" s="749" t="s">
        <v>15868</v>
      </c>
      <c r="H4139" s="749" t="s">
        <v>15869</v>
      </c>
      <c r="I4139" s="749" t="s">
        <v>236</v>
      </c>
      <c r="J4139" s="749" t="n">
        <v>194.52</v>
      </c>
    </row>
    <row collapsed="false" customFormat="false" customHeight="true" hidden="true" ht="12.75" outlineLevel="0" r="4140">
      <c r="A4140" s="749" t="s">
        <v>15877</v>
      </c>
      <c r="B4140" s="749" t="str">
        <f aca="false">C4140&amp;D4140&amp;E4140&amp;F4140&amp;G4140&amp;H4140</f>
        <v>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v>
      </c>
      <c r="C4140" s="749" t="s">
        <v>15836</v>
      </c>
      <c r="D4140" s="749" t="s">
        <v>15837</v>
      </c>
      <c r="E4140" s="749" t="s">
        <v>15878</v>
      </c>
      <c r="F4140" s="749" t="s">
        <v>15867</v>
      </c>
      <c r="G4140" s="749" t="s">
        <v>15868</v>
      </c>
      <c r="H4140" s="749" t="s">
        <v>15869</v>
      </c>
      <c r="I4140" s="749" t="s">
        <v>236</v>
      </c>
      <c r="J4140" s="749" t="n">
        <v>249.92</v>
      </c>
    </row>
    <row collapsed="false" customFormat="false" customHeight="true" hidden="true" ht="12.75" outlineLevel="0" r="4141">
      <c r="A4141" s="749" t="s">
        <v>15879</v>
      </c>
      <c r="B4141" s="749" t="str">
        <f aca="false">C4141&amp;D4141&amp;E4141&amp;F4141&amp;G4141&amp;H4141</f>
        <v>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v>
      </c>
      <c r="C4141" s="749" t="s">
        <v>15836</v>
      </c>
      <c r="D4141" s="749" t="s">
        <v>15837</v>
      </c>
      <c r="E4141" s="749" t="s">
        <v>15878</v>
      </c>
      <c r="F4141" s="749" t="s">
        <v>15867</v>
      </c>
      <c r="G4141" s="749" t="s">
        <v>15868</v>
      </c>
      <c r="H4141" s="749" t="s">
        <v>15869</v>
      </c>
      <c r="I4141" s="749" t="s">
        <v>236</v>
      </c>
      <c r="J4141" s="749" t="n">
        <v>229.88</v>
      </c>
    </row>
    <row collapsed="false" customFormat="false" customHeight="true" hidden="true" ht="12.75" outlineLevel="0" r="4142">
      <c r="A4142" s="749" t="s">
        <v>15880</v>
      </c>
      <c r="B4142" s="749" t="str">
        <f aca="false">C4142&amp;D4142&amp;E4142&amp;F4142&amp;G4142&amp;H4142</f>
        <v>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v>
      </c>
      <c r="C4142" s="749" t="s">
        <v>15881</v>
      </c>
      <c r="D4142" s="749" t="s">
        <v>15837</v>
      </c>
      <c r="E4142" s="749" t="s">
        <v>15882</v>
      </c>
      <c r="F4142" s="749" t="s">
        <v>15867</v>
      </c>
      <c r="G4142" s="749" t="s">
        <v>15868</v>
      </c>
      <c r="H4142" s="749" t="s">
        <v>15869</v>
      </c>
      <c r="I4142" s="749" t="s">
        <v>236</v>
      </c>
      <c r="J4142" s="749" t="n">
        <v>291.39</v>
      </c>
    </row>
    <row collapsed="false" customFormat="false" customHeight="true" hidden="true" ht="12.75" outlineLevel="0" r="4143">
      <c r="A4143" s="749" t="s">
        <v>15883</v>
      </c>
      <c r="B4143" s="749" t="str">
        <f aca="false">C4143&amp;D4143&amp;E4143&amp;F4143&amp;G4143&amp;H4143</f>
        <v>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v>
      </c>
      <c r="C4143" s="749" t="s">
        <v>15881</v>
      </c>
      <c r="D4143" s="749" t="s">
        <v>15837</v>
      </c>
      <c r="E4143" s="749" t="s">
        <v>15882</v>
      </c>
      <c r="F4143" s="749" t="s">
        <v>15867</v>
      </c>
      <c r="G4143" s="749" t="s">
        <v>15868</v>
      </c>
      <c r="H4143" s="749" t="s">
        <v>15869</v>
      </c>
      <c r="I4143" s="749" t="s">
        <v>236</v>
      </c>
      <c r="J4143" s="749" t="n">
        <v>267.94</v>
      </c>
    </row>
    <row collapsed="false" customFormat="false" customHeight="true" hidden="true" ht="12.75" outlineLevel="0" r="4144">
      <c r="A4144" s="749" t="s">
        <v>15884</v>
      </c>
      <c r="B4144" s="749" t="str">
        <f aca="false">C4144&amp;D4144&amp;E4144&amp;F4144&amp;G4144&amp;H4144</f>
        <v>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v>
      </c>
      <c r="C4144" s="749" t="s">
        <v>15836</v>
      </c>
      <c r="D4144" s="749" t="s">
        <v>15837</v>
      </c>
      <c r="E4144" s="749" t="s">
        <v>15885</v>
      </c>
      <c r="F4144" s="749" t="s">
        <v>15867</v>
      </c>
      <c r="G4144" s="749" t="s">
        <v>15868</v>
      </c>
      <c r="H4144" s="749" t="s">
        <v>15869</v>
      </c>
      <c r="I4144" s="749" t="s">
        <v>236</v>
      </c>
      <c r="J4144" s="749" t="n">
        <v>332.86</v>
      </c>
    </row>
    <row collapsed="false" customFormat="false" customHeight="true" hidden="true" ht="12.75" outlineLevel="0" r="4145">
      <c r="A4145" s="749" t="s">
        <v>15886</v>
      </c>
      <c r="B4145" s="749" t="str">
        <f aca="false">C4145&amp;D4145&amp;E4145&amp;F4145&amp;G4145&amp;H4145</f>
        <v>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v>
      </c>
      <c r="C4145" s="749" t="s">
        <v>15836</v>
      </c>
      <c r="D4145" s="749" t="s">
        <v>15837</v>
      </c>
      <c r="E4145" s="749" t="s">
        <v>15885</v>
      </c>
      <c r="F4145" s="749" t="s">
        <v>15867</v>
      </c>
      <c r="G4145" s="749" t="s">
        <v>15868</v>
      </c>
      <c r="H4145" s="749" t="s">
        <v>15869</v>
      </c>
      <c r="I4145" s="749" t="s">
        <v>236</v>
      </c>
      <c r="J4145" s="749" t="n">
        <v>306.01</v>
      </c>
    </row>
    <row collapsed="false" customFormat="false" customHeight="true" hidden="true" ht="12.75" outlineLevel="0" r="4146">
      <c r="A4146" s="749" t="s">
        <v>15887</v>
      </c>
      <c r="B4146" s="749" t="str">
        <f aca="false">C4146&amp;D4146&amp;E4146&amp;F4146&amp;G4146&amp;H4146</f>
        <v>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v>
      </c>
      <c r="C4146" s="749" t="s">
        <v>15888</v>
      </c>
      <c r="D4146" s="749" t="s">
        <v>15889</v>
      </c>
      <c r="E4146" s="749" t="s">
        <v>15890</v>
      </c>
      <c r="F4146" s="749" t="s">
        <v>15891</v>
      </c>
      <c r="G4146" s="749" t="s">
        <v>15892</v>
      </c>
      <c r="I4146" s="749" t="s">
        <v>236</v>
      </c>
      <c r="J4146" s="749" t="n">
        <v>4.08</v>
      </c>
    </row>
    <row collapsed="false" customFormat="false" customHeight="true" hidden="true" ht="12.75" outlineLevel="0" r="4147">
      <c r="A4147" s="749" t="s">
        <v>15893</v>
      </c>
      <c r="B4147" s="749" t="str">
        <f aca="false">C4147&amp;D4147&amp;E4147&amp;F4147&amp;G4147&amp;H4147</f>
        <v>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v>
      </c>
      <c r="C4147" s="749" t="s">
        <v>15888</v>
      </c>
      <c r="D4147" s="749" t="s">
        <v>15889</v>
      </c>
      <c r="E4147" s="749" t="s">
        <v>15890</v>
      </c>
      <c r="F4147" s="749" t="s">
        <v>15891</v>
      </c>
      <c r="G4147" s="749" t="s">
        <v>15892</v>
      </c>
      <c r="I4147" s="749" t="s">
        <v>236</v>
      </c>
      <c r="J4147" s="749" t="n">
        <v>3.53</v>
      </c>
    </row>
    <row collapsed="false" customFormat="false" customHeight="true" hidden="true" ht="12.75" outlineLevel="0" r="4148">
      <c r="A4148" s="749" t="s">
        <v>15894</v>
      </c>
      <c r="B4148" s="749" t="str">
        <f aca="false">C4148&amp;D4148&amp;E4148&amp;F4148&amp;G4148&amp;H4148</f>
        <v>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v>
      </c>
      <c r="C4148" s="749" t="s">
        <v>15888</v>
      </c>
      <c r="D4148" s="749" t="s">
        <v>15889</v>
      </c>
      <c r="E4148" s="749" t="s">
        <v>15895</v>
      </c>
      <c r="F4148" s="749" t="s">
        <v>15896</v>
      </c>
      <c r="G4148" s="749" t="s">
        <v>15892</v>
      </c>
      <c r="I4148" s="749" t="s">
        <v>236</v>
      </c>
      <c r="J4148" s="749" t="n">
        <v>4.73</v>
      </c>
    </row>
    <row collapsed="false" customFormat="false" customHeight="true" hidden="true" ht="12.75" outlineLevel="0" r="4149">
      <c r="A4149" s="749" t="s">
        <v>15897</v>
      </c>
      <c r="B4149" s="749" t="str">
        <f aca="false">C4149&amp;D4149&amp;E4149&amp;F4149&amp;G4149&amp;H4149</f>
        <v>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v>
      </c>
      <c r="C4149" s="749" t="s">
        <v>15888</v>
      </c>
      <c r="D4149" s="749" t="s">
        <v>15889</v>
      </c>
      <c r="E4149" s="749" t="s">
        <v>15895</v>
      </c>
      <c r="F4149" s="749" t="s">
        <v>15896</v>
      </c>
      <c r="G4149" s="749" t="s">
        <v>15892</v>
      </c>
      <c r="I4149" s="749" t="s">
        <v>236</v>
      </c>
      <c r="J4149" s="749" t="n">
        <v>4.1</v>
      </c>
    </row>
    <row collapsed="false" customFormat="false" customHeight="true" hidden="true" ht="12.75" outlineLevel="0" r="4150">
      <c r="A4150" s="749" t="s">
        <v>15898</v>
      </c>
      <c r="B4150" s="749" t="str">
        <f aca="false">C4150&amp;D4150&amp;E4150&amp;F4150&amp;G4150&amp;H4150</f>
        <v>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v>
      </c>
      <c r="C4150" s="749" t="s">
        <v>15899</v>
      </c>
      <c r="D4150" s="749" t="s">
        <v>15889</v>
      </c>
      <c r="E4150" s="749" t="s">
        <v>15900</v>
      </c>
      <c r="F4150" s="749" t="s">
        <v>15896</v>
      </c>
      <c r="G4150" s="749" t="s">
        <v>15892</v>
      </c>
      <c r="I4150" s="749" t="s">
        <v>236</v>
      </c>
      <c r="J4150" s="749" t="n">
        <v>5.46</v>
      </c>
    </row>
    <row collapsed="false" customFormat="false" customHeight="true" hidden="true" ht="12.75" outlineLevel="0" r="4151">
      <c r="A4151" s="749" t="s">
        <v>15901</v>
      </c>
      <c r="B4151" s="749" t="str">
        <f aca="false">C4151&amp;D4151&amp;E4151&amp;F4151&amp;G4151&amp;H4151</f>
        <v>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v>
      </c>
      <c r="C4151" s="749" t="s">
        <v>15899</v>
      </c>
      <c r="D4151" s="749" t="s">
        <v>15889</v>
      </c>
      <c r="E4151" s="749" t="s">
        <v>15900</v>
      </c>
      <c r="F4151" s="749" t="s">
        <v>15896</v>
      </c>
      <c r="G4151" s="749" t="s">
        <v>15892</v>
      </c>
      <c r="I4151" s="749" t="s">
        <v>236</v>
      </c>
      <c r="J4151" s="749" t="n">
        <v>4.73</v>
      </c>
    </row>
    <row collapsed="false" customFormat="false" customHeight="true" hidden="true" ht="12.75" outlineLevel="0" r="4152">
      <c r="A4152" s="749" t="s">
        <v>15902</v>
      </c>
      <c r="B4152" s="749" t="str">
        <f aca="false">C4152&amp;D4152&amp;E4152&amp;F4152&amp;G4152&amp;H4152</f>
        <v>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v>
      </c>
      <c r="C4152" s="749" t="s">
        <v>15899</v>
      </c>
      <c r="D4152" s="749" t="s">
        <v>15889</v>
      </c>
      <c r="E4152" s="749" t="s">
        <v>15903</v>
      </c>
      <c r="F4152" s="749" t="s">
        <v>15896</v>
      </c>
      <c r="G4152" s="749" t="s">
        <v>15892</v>
      </c>
      <c r="I4152" s="749" t="s">
        <v>236</v>
      </c>
      <c r="J4152" s="749" t="n">
        <v>6.26</v>
      </c>
    </row>
    <row collapsed="false" customFormat="false" customHeight="true" hidden="true" ht="12.75" outlineLevel="0" r="4153">
      <c r="A4153" s="749" t="s">
        <v>15904</v>
      </c>
      <c r="B4153" s="749" t="str">
        <f aca="false">C4153&amp;D4153&amp;E4153&amp;F4153&amp;G4153&amp;H4153</f>
        <v>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v>
      </c>
      <c r="C4153" s="749" t="s">
        <v>15899</v>
      </c>
      <c r="D4153" s="749" t="s">
        <v>15889</v>
      </c>
      <c r="E4153" s="749" t="s">
        <v>15903</v>
      </c>
      <c r="F4153" s="749" t="s">
        <v>15896</v>
      </c>
      <c r="G4153" s="749" t="s">
        <v>15892</v>
      </c>
      <c r="I4153" s="749" t="s">
        <v>236</v>
      </c>
      <c r="J4153" s="749" t="n">
        <v>5.43</v>
      </c>
    </row>
    <row collapsed="false" customFormat="false" customHeight="true" hidden="true" ht="12.75" outlineLevel="0" r="4154">
      <c r="A4154" s="749" t="s">
        <v>15905</v>
      </c>
      <c r="B4154" s="749" t="str">
        <f aca="false">C4154&amp;D4154&amp;E4154&amp;F4154&amp;G4154&amp;H4154</f>
        <v>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v>
      </c>
      <c r="C4154" s="749" t="s">
        <v>15899</v>
      </c>
      <c r="D4154" s="749" t="s">
        <v>15889</v>
      </c>
      <c r="E4154" s="749" t="s">
        <v>15906</v>
      </c>
      <c r="F4154" s="749" t="s">
        <v>15896</v>
      </c>
      <c r="G4154" s="749" t="s">
        <v>15892</v>
      </c>
      <c r="I4154" s="749" t="s">
        <v>236</v>
      </c>
      <c r="J4154" s="749" t="n">
        <v>7.14</v>
      </c>
    </row>
    <row collapsed="false" customFormat="false" customHeight="true" hidden="true" ht="12.75" outlineLevel="0" r="4155">
      <c r="A4155" s="749" t="s">
        <v>15907</v>
      </c>
      <c r="B4155" s="749" t="str">
        <f aca="false">C4155&amp;D4155&amp;E4155&amp;F4155&amp;G4155&amp;H4155</f>
        <v>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v>
      </c>
      <c r="C4155" s="749" t="s">
        <v>15899</v>
      </c>
      <c r="D4155" s="749" t="s">
        <v>15889</v>
      </c>
      <c r="E4155" s="749" t="s">
        <v>15906</v>
      </c>
      <c r="F4155" s="749" t="s">
        <v>15896</v>
      </c>
      <c r="G4155" s="749" t="s">
        <v>15892</v>
      </c>
      <c r="I4155" s="749" t="s">
        <v>236</v>
      </c>
      <c r="J4155" s="749" t="n">
        <v>6.18</v>
      </c>
    </row>
    <row collapsed="false" customFormat="false" customHeight="true" hidden="true" ht="12.75" outlineLevel="0" r="4156">
      <c r="A4156" s="749" t="s">
        <v>15908</v>
      </c>
      <c r="B4156" s="749" t="str">
        <f aca="false">C4156&amp;D4156&amp;E4156&amp;F4156&amp;G4156&amp;H4156</f>
        <v>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v>
      </c>
      <c r="C4156" s="749" t="s">
        <v>15899</v>
      </c>
      <c r="D4156" s="749" t="s">
        <v>15889</v>
      </c>
      <c r="E4156" s="749" t="s">
        <v>15909</v>
      </c>
      <c r="F4156" s="749" t="s">
        <v>15896</v>
      </c>
      <c r="G4156" s="749" t="s">
        <v>15892</v>
      </c>
      <c r="I4156" s="749" t="s">
        <v>236</v>
      </c>
      <c r="J4156" s="749" t="n">
        <v>8.09</v>
      </c>
    </row>
    <row collapsed="false" customFormat="false" customHeight="true" hidden="true" ht="12.75" outlineLevel="0" r="4157">
      <c r="A4157" s="749" t="s">
        <v>15910</v>
      </c>
      <c r="B4157" s="749" t="str">
        <f aca="false">C4157&amp;D4157&amp;E4157&amp;F4157&amp;G4157&amp;H4157</f>
        <v>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v>
      </c>
      <c r="C4157" s="749" t="s">
        <v>15899</v>
      </c>
      <c r="D4157" s="749" t="s">
        <v>15889</v>
      </c>
      <c r="E4157" s="749" t="s">
        <v>15909</v>
      </c>
      <c r="F4157" s="749" t="s">
        <v>15896</v>
      </c>
      <c r="G4157" s="749" t="s">
        <v>15892</v>
      </c>
      <c r="I4157" s="749" t="s">
        <v>236</v>
      </c>
      <c r="J4157" s="749" t="n">
        <v>7.01</v>
      </c>
    </row>
    <row collapsed="false" customFormat="false" customHeight="true" hidden="true" ht="12.75" outlineLevel="0" r="4158">
      <c r="A4158" s="749" t="s">
        <v>15911</v>
      </c>
      <c r="B4158" s="749" t="str">
        <f aca="false">C4158&amp;D4158&amp;E4158&amp;F4158&amp;G4158&amp;H4158</f>
        <v>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v>
      </c>
      <c r="C4158" s="749" t="s">
        <v>15912</v>
      </c>
      <c r="D4158" s="749" t="s">
        <v>15913</v>
      </c>
      <c r="E4158" s="749" t="s">
        <v>15914</v>
      </c>
      <c r="F4158" s="749" t="s">
        <v>15915</v>
      </c>
      <c r="G4158" s="749" t="s">
        <v>15916</v>
      </c>
      <c r="H4158" s="749" t="s">
        <v>15917</v>
      </c>
      <c r="I4158" s="749" t="s">
        <v>236</v>
      </c>
      <c r="J4158" s="749" t="n">
        <v>20.45</v>
      </c>
    </row>
    <row collapsed="false" customFormat="false" customHeight="true" hidden="true" ht="12.75" outlineLevel="0" r="4159">
      <c r="A4159" s="749" t="s">
        <v>15918</v>
      </c>
      <c r="B4159" s="749" t="str">
        <f aca="false">C4159&amp;D4159&amp;E4159&amp;F4159&amp;G4159&amp;H4159</f>
        <v>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v>
      </c>
      <c r="C4159" s="749" t="s">
        <v>15912</v>
      </c>
      <c r="D4159" s="749" t="s">
        <v>15913</v>
      </c>
      <c r="E4159" s="749" t="s">
        <v>15914</v>
      </c>
      <c r="F4159" s="749" t="s">
        <v>15915</v>
      </c>
      <c r="G4159" s="749" t="s">
        <v>15916</v>
      </c>
      <c r="H4159" s="749" t="s">
        <v>15917</v>
      </c>
      <c r="I4159" s="749" t="s">
        <v>236</v>
      </c>
      <c r="J4159" s="749" t="n">
        <v>17.77</v>
      </c>
    </row>
    <row collapsed="false" customFormat="false" customHeight="true" hidden="true" ht="12.75" outlineLevel="0" r="4160">
      <c r="A4160" s="749" t="s">
        <v>15919</v>
      </c>
      <c r="B4160" s="749" t="str">
        <f aca="false">C4160&amp;D4160&amp;E4160&amp;F4160&amp;G4160&amp;H4160</f>
        <v>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v>
      </c>
      <c r="C4160" s="749" t="s">
        <v>15912</v>
      </c>
      <c r="D4160" s="749" t="s">
        <v>15920</v>
      </c>
      <c r="E4160" s="749" t="s">
        <v>15914</v>
      </c>
      <c r="F4160" s="749" t="s">
        <v>15915</v>
      </c>
      <c r="G4160" s="749" t="s">
        <v>15916</v>
      </c>
      <c r="H4160" s="749" t="s">
        <v>15917</v>
      </c>
      <c r="I4160" s="749" t="s">
        <v>236</v>
      </c>
      <c r="J4160" s="749" t="n">
        <v>24.49</v>
      </c>
    </row>
    <row collapsed="false" customFormat="false" customHeight="true" hidden="true" ht="12.75" outlineLevel="0" r="4161">
      <c r="A4161" s="749" t="s">
        <v>15921</v>
      </c>
      <c r="B4161" s="749" t="str">
        <f aca="false">C4161&amp;D4161&amp;E4161&amp;F4161&amp;G4161&amp;H4161</f>
        <v>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v>
      </c>
      <c r="C4161" s="749" t="s">
        <v>15912</v>
      </c>
      <c r="D4161" s="749" t="s">
        <v>15920</v>
      </c>
      <c r="E4161" s="749" t="s">
        <v>15914</v>
      </c>
      <c r="F4161" s="749" t="s">
        <v>15915</v>
      </c>
      <c r="G4161" s="749" t="s">
        <v>15916</v>
      </c>
      <c r="H4161" s="749" t="s">
        <v>15917</v>
      </c>
      <c r="I4161" s="749" t="s">
        <v>236</v>
      </c>
      <c r="J4161" s="749" t="n">
        <v>21.28</v>
      </c>
    </row>
    <row collapsed="false" customFormat="false" customHeight="true" hidden="true" ht="12.75" outlineLevel="0" r="4162">
      <c r="A4162" s="749" t="s">
        <v>15922</v>
      </c>
      <c r="B4162" s="749" t="str">
        <f aca="false">C4162&amp;D4162&amp;E4162&amp;F4162&amp;G4162&amp;H4162</f>
        <v>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v>
      </c>
      <c r="C4162" s="749" t="s">
        <v>15912</v>
      </c>
      <c r="D4162" s="749" t="s">
        <v>15923</v>
      </c>
      <c r="E4162" s="749" t="s">
        <v>15914</v>
      </c>
      <c r="F4162" s="749" t="s">
        <v>15915</v>
      </c>
      <c r="G4162" s="749" t="s">
        <v>15916</v>
      </c>
      <c r="H4162" s="749" t="s">
        <v>15917</v>
      </c>
      <c r="I4162" s="749" t="s">
        <v>236</v>
      </c>
      <c r="J4162" s="749" t="n">
        <v>28.62</v>
      </c>
    </row>
    <row collapsed="false" customFormat="false" customHeight="true" hidden="true" ht="12.75" outlineLevel="0" r="4163">
      <c r="A4163" s="749" t="s">
        <v>15924</v>
      </c>
      <c r="B4163" s="749" t="str">
        <f aca="false">C4163&amp;D4163&amp;E4163&amp;F4163&amp;G4163&amp;H4163</f>
        <v>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v>
      </c>
      <c r="C4163" s="749" t="s">
        <v>15912</v>
      </c>
      <c r="D4163" s="749" t="s">
        <v>15923</v>
      </c>
      <c r="E4163" s="749" t="s">
        <v>15914</v>
      </c>
      <c r="F4163" s="749" t="s">
        <v>15915</v>
      </c>
      <c r="G4163" s="749" t="s">
        <v>15916</v>
      </c>
      <c r="H4163" s="749" t="s">
        <v>15917</v>
      </c>
      <c r="I4163" s="749" t="s">
        <v>236</v>
      </c>
      <c r="J4163" s="749" t="n">
        <v>24.87</v>
      </c>
    </row>
    <row collapsed="false" customFormat="false" customHeight="true" hidden="true" ht="12.75" outlineLevel="0" r="4164">
      <c r="A4164" s="749" t="s">
        <v>15925</v>
      </c>
      <c r="B4164" s="749" t="str">
        <f aca="false">C4164&amp;D4164&amp;E4164&amp;F4164&amp;G4164&amp;H4164</f>
        <v>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v>
      </c>
      <c r="C4164" s="749" t="s">
        <v>15912</v>
      </c>
      <c r="D4164" s="749" t="s">
        <v>15926</v>
      </c>
      <c r="E4164" s="749" t="s">
        <v>15914</v>
      </c>
      <c r="F4164" s="749" t="s">
        <v>15915</v>
      </c>
      <c r="G4164" s="749" t="s">
        <v>15916</v>
      </c>
      <c r="H4164" s="749" t="s">
        <v>15917</v>
      </c>
      <c r="I4164" s="749" t="s">
        <v>236</v>
      </c>
      <c r="J4164" s="749" t="n">
        <v>36.55</v>
      </c>
    </row>
    <row collapsed="false" customFormat="false" customHeight="true" hidden="true" ht="12.75" outlineLevel="0" r="4165">
      <c r="A4165" s="749" t="s">
        <v>15927</v>
      </c>
      <c r="B4165" s="749" t="str">
        <f aca="false">C4165&amp;D4165&amp;E4165&amp;F4165&amp;G4165&amp;H4165</f>
        <v>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v>
      </c>
      <c r="C4165" s="749" t="s">
        <v>15912</v>
      </c>
      <c r="D4165" s="749" t="s">
        <v>15926</v>
      </c>
      <c r="E4165" s="749" t="s">
        <v>15914</v>
      </c>
      <c r="F4165" s="749" t="s">
        <v>15915</v>
      </c>
      <c r="G4165" s="749" t="s">
        <v>15916</v>
      </c>
      <c r="H4165" s="749" t="s">
        <v>15917</v>
      </c>
      <c r="I4165" s="749" t="s">
        <v>236</v>
      </c>
      <c r="J4165" s="749" t="n">
        <v>31.78</v>
      </c>
    </row>
    <row collapsed="false" customFormat="false" customHeight="true" hidden="true" ht="12.75" outlineLevel="0" r="4166">
      <c r="A4166" s="749" t="s">
        <v>15928</v>
      </c>
      <c r="B4166" s="749" t="str">
        <f aca="false">C4166&amp;D4166&amp;E4166&amp;F4166&amp;G4166&amp;H4166</f>
        <v>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v>
      </c>
      <c r="C4166" s="749" t="s">
        <v>15912</v>
      </c>
      <c r="D4166" s="749" t="s">
        <v>15929</v>
      </c>
      <c r="E4166" s="749" t="s">
        <v>15914</v>
      </c>
      <c r="F4166" s="749" t="s">
        <v>15915</v>
      </c>
      <c r="G4166" s="749" t="s">
        <v>15916</v>
      </c>
      <c r="H4166" s="749" t="s">
        <v>15917</v>
      </c>
      <c r="I4166" s="749" t="s">
        <v>236</v>
      </c>
      <c r="J4166" s="749" t="n">
        <v>40.96</v>
      </c>
    </row>
    <row collapsed="false" customFormat="false" customHeight="true" hidden="true" ht="12.75" outlineLevel="0" r="4167">
      <c r="A4167" s="749" t="s">
        <v>15930</v>
      </c>
      <c r="B4167" s="749" t="str">
        <f aca="false">C4167&amp;D4167&amp;E4167&amp;F4167&amp;G4167&amp;H4167</f>
        <v>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v>
      </c>
      <c r="C4167" s="749" t="s">
        <v>15912</v>
      </c>
      <c r="D4167" s="749" t="s">
        <v>15929</v>
      </c>
      <c r="E4167" s="749" t="s">
        <v>15914</v>
      </c>
      <c r="F4167" s="749" t="s">
        <v>15915</v>
      </c>
      <c r="G4167" s="749" t="s">
        <v>15916</v>
      </c>
      <c r="H4167" s="749" t="s">
        <v>15917</v>
      </c>
      <c r="I4167" s="749" t="s">
        <v>236</v>
      </c>
      <c r="J4167" s="749" t="n">
        <v>35.63</v>
      </c>
    </row>
    <row collapsed="false" customFormat="false" customHeight="true" hidden="true" ht="12.75" outlineLevel="0" r="4168">
      <c r="A4168" s="749" t="s">
        <v>15931</v>
      </c>
      <c r="B4168" s="749" t="str">
        <f aca="false">C4168&amp;D4168&amp;E4168&amp;F4168&amp;G4168&amp;H4168</f>
        <v>ASSENTAMENTO DE TUBOS DE CERAMICA VIDRADA,ATERRO E SOCA ATEA ALTURA DA GERATRIZ SUPERIOR DO TUBO,CONSIDERANDO O MATERIAL DA PROPRIA ESCAVACAO,COM JUNTA ELASTICA,NO DIAMETRO DE 100MM,EXCLUSIVE O TUBO E ANEL DE BORRACHA,INCLUSIVE ACERTO DE FUNDO DE VALA</v>
      </c>
      <c r="C4168" s="749" t="s">
        <v>15932</v>
      </c>
      <c r="D4168" s="749" t="s">
        <v>15933</v>
      </c>
      <c r="E4168" s="749" t="s">
        <v>15934</v>
      </c>
      <c r="F4168" s="749" t="s">
        <v>15935</v>
      </c>
      <c r="G4168" s="749" t="s">
        <v>15936</v>
      </c>
      <c r="I4168" s="749" t="s">
        <v>236</v>
      </c>
      <c r="J4168" s="749" t="n">
        <v>13.63</v>
      </c>
    </row>
    <row collapsed="false" customFormat="false" customHeight="true" hidden="true" ht="12.75" outlineLevel="0" r="4169">
      <c r="A4169" s="749" t="s">
        <v>15937</v>
      </c>
      <c r="B4169" s="749" t="str">
        <f aca="false">C4169&amp;D4169&amp;E4169&amp;F4169&amp;G4169&amp;H4169</f>
        <v>ASSENTAMENTO DE TUBOS DE CERAMICA VIDRADA,ATERRO E SOCA ATEA ALTURA DA GERATRIZ SUPERIOR DO TUBO,CONSIDERANDO O MATERIAL DA PROPRIA ESCAVACAO,COM JUNTA ELASTICA,NO DIAMETRO DE 100MM,EXCLUSIVE O TUBO E ANEL DE BORRACHA,INCLUSIVE ACERTO DE FUNDO DE VALA</v>
      </c>
      <c r="C4169" s="749" t="s">
        <v>15932</v>
      </c>
      <c r="D4169" s="749" t="s">
        <v>15933</v>
      </c>
      <c r="E4169" s="749" t="s">
        <v>15934</v>
      </c>
      <c r="F4169" s="749" t="s">
        <v>15935</v>
      </c>
      <c r="G4169" s="749" t="s">
        <v>15936</v>
      </c>
      <c r="I4169" s="749" t="s">
        <v>236</v>
      </c>
      <c r="J4169" s="749" t="n">
        <v>11.81</v>
      </c>
    </row>
    <row collapsed="false" customFormat="false" customHeight="true" hidden="true" ht="12.75" outlineLevel="0" r="4170">
      <c r="A4170" s="749" t="s">
        <v>15938</v>
      </c>
      <c r="B4170" s="749" t="str">
        <f aca="false">C4170&amp;D4170&amp;E4170&amp;F4170&amp;G4170&amp;H4170</f>
        <v>ASSENTAMENTO DE TUBOS DE CERAMICA VIDRADA,ATERRO E SOCA ATEA ALTURA DA GERATRIZ SUPERIOR DO TUBO,CONSIDERANDO O MATERIAL DA PROPRIA ESCAVACAO,COM JUNTA ELASTICA,NO DIAMETRO DE 150MM,EXCLUSIVE O TUBO E ANEL DE BORRACHA,INCLUSIVE ACERTO DE FUNDO DE VALA</v>
      </c>
      <c r="C4170" s="749" t="s">
        <v>15932</v>
      </c>
      <c r="D4170" s="749" t="s">
        <v>15933</v>
      </c>
      <c r="E4170" s="749" t="s">
        <v>15939</v>
      </c>
      <c r="F4170" s="749" t="s">
        <v>15935</v>
      </c>
      <c r="G4170" s="749" t="s">
        <v>15936</v>
      </c>
      <c r="I4170" s="749" t="s">
        <v>236</v>
      </c>
      <c r="J4170" s="749" t="n">
        <v>16.54</v>
      </c>
    </row>
    <row collapsed="false" customFormat="false" customHeight="true" hidden="true" ht="12.75" outlineLevel="0" r="4171">
      <c r="A4171" s="749" t="s">
        <v>15940</v>
      </c>
      <c r="B4171" s="749" t="str">
        <f aca="false">C4171&amp;D4171&amp;E4171&amp;F4171&amp;G4171&amp;H4171</f>
        <v>ASSENTAMENTO DE TUBOS DE CERAMICA VIDRADA,ATERRO E SOCA ATEA ALTURA DA GERATRIZ SUPERIOR DO TUBO,CONSIDERANDO O MATERIAL DA PROPRIA ESCAVACAO,COM JUNTA ELASTICA,NO DIAMETRO DE 150MM,EXCLUSIVE O TUBO E ANEL DE BORRACHA,INCLUSIVE ACERTO DE FUNDO DE VALA</v>
      </c>
      <c r="C4171" s="749" t="s">
        <v>15932</v>
      </c>
      <c r="D4171" s="749" t="s">
        <v>15933</v>
      </c>
      <c r="E4171" s="749" t="s">
        <v>15939</v>
      </c>
      <c r="F4171" s="749" t="s">
        <v>15935</v>
      </c>
      <c r="G4171" s="749" t="s">
        <v>15936</v>
      </c>
      <c r="I4171" s="749" t="s">
        <v>236</v>
      </c>
      <c r="J4171" s="749" t="n">
        <v>14.33</v>
      </c>
    </row>
    <row collapsed="false" customFormat="false" customHeight="true" hidden="true" ht="12.75" outlineLevel="0" r="4172">
      <c r="A4172" s="749" t="s">
        <v>15941</v>
      </c>
      <c r="B4172" s="749" t="str">
        <f aca="false">C4172&amp;D4172&amp;E4172&amp;F4172&amp;G4172&amp;H4172</f>
        <v>ASSENTAMENTO DE TUBOS DE CERAMICA VIDRADA,ATERRO E SOCA ATEA ALTURA DA GERATRIZ SUPERIOR DO TUBO,CONSIDERANDO O MATERIAL DA PROPRIA ESCAVACAO,COM JUNTA ELASTICA,NO DIAMETRO DE 200MM,EXCLUSIVE O TUBO E ANEL DE BORRACHA,INCLUSIVE ACERTO DE FUNDO DE VALA</v>
      </c>
      <c r="C4172" s="749" t="s">
        <v>15932</v>
      </c>
      <c r="D4172" s="749" t="s">
        <v>15933</v>
      </c>
      <c r="E4172" s="749" t="s">
        <v>15942</v>
      </c>
      <c r="F4172" s="749" t="s">
        <v>15935</v>
      </c>
      <c r="G4172" s="749" t="s">
        <v>15936</v>
      </c>
      <c r="I4172" s="749" t="s">
        <v>236</v>
      </c>
      <c r="J4172" s="749" t="n">
        <v>19.75</v>
      </c>
    </row>
    <row collapsed="false" customFormat="false" customHeight="true" hidden="true" ht="12.75" outlineLevel="0" r="4173">
      <c r="A4173" s="749" t="s">
        <v>15943</v>
      </c>
      <c r="B4173" s="749" t="str">
        <f aca="false">C4173&amp;D4173&amp;E4173&amp;F4173&amp;G4173&amp;H4173</f>
        <v>ASSENTAMENTO DE TUBOS DE CERAMICA VIDRADA,ATERRO E SOCA ATEA ALTURA DA GERATRIZ SUPERIOR DO TUBO,CONSIDERANDO O MATERIAL DA PROPRIA ESCAVACAO,COM JUNTA ELASTICA,NO DIAMETRO DE 200MM,EXCLUSIVE O TUBO E ANEL DE BORRACHA,INCLUSIVE ACERTO DE FUNDO DE VALA</v>
      </c>
      <c r="C4173" s="749" t="s">
        <v>15932</v>
      </c>
      <c r="D4173" s="749" t="s">
        <v>15933</v>
      </c>
      <c r="E4173" s="749" t="s">
        <v>15942</v>
      </c>
      <c r="F4173" s="749" t="s">
        <v>15935</v>
      </c>
      <c r="G4173" s="749" t="s">
        <v>15936</v>
      </c>
      <c r="I4173" s="749" t="s">
        <v>236</v>
      </c>
      <c r="J4173" s="749" t="n">
        <v>17.11</v>
      </c>
    </row>
    <row collapsed="false" customFormat="false" customHeight="true" hidden="true" ht="12.75" outlineLevel="0" r="4174">
      <c r="A4174" s="749" t="s">
        <v>15944</v>
      </c>
      <c r="B4174" s="749" t="str">
        <f aca="false">C4174&amp;D4174&amp;E4174&amp;F4174&amp;G4174&amp;H4174</f>
        <v>ASSENTAMENTO DE TUBOS DE CERAMICA VIDRADA,ATERRO E SOCA ATEA ALTURA DA GERATRIZ SUPERIOR DO TUBO,CONSIDERANDO O MATERIAL DA PROPRIA ESCAVACAO,COM JUNTA ELASTICA,NO DIAMETRO DE 250MM,EXCLUSIVE O TUBO E ANEL DE BORRACHA,INCLUSIVE ACERTO DE FUNDO DE VALA</v>
      </c>
      <c r="C4174" s="749" t="s">
        <v>15932</v>
      </c>
      <c r="D4174" s="749" t="s">
        <v>15933</v>
      </c>
      <c r="E4174" s="749" t="s">
        <v>15945</v>
      </c>
      <c r="F4174" s="749" t="s">
        <v>15935</v>
      </c>
      <c r="G4174" s="749" t="s">
        <v>15936</v>
      </c>
      <c r="I4174" s="749" t="s">
        <v>236</v>
      </c>
      <c r="J4174" s="749" t="n">
        <v>23.25</v>
      </c>
    </row>
    <row collapsed="false" customFormat="false" customHeight="true" hidden="true" ht="12.75" outlineLevel="0" r="4175">
      <c r="A4175" s="749" t="s">
        <v>15946</v>
      </c>
      <c r="B4175" s="749" t="str">
        <f aca="false">C4175&amp;D4175&amp;E4175&amp;F4175&amp;G4175&amp;H4175</f>
        <v>ASSENTAMENTO DE TUBOS DE CERAMICA VIDRADA,ATERRO E SOCA ATEA ALTURA DA GERATRIZ SUPERIOR DO TUBO,CONSIDERANDO O MATERIAL DA PROPRIA ESCAVACAO,COM JUNTA ELASTICA,NO DIAMETRO DE 250MM,EXCLUSIVE O TUBO E ANEL DE BORRACHA,INCLUSIVE ACERTO DE FUNDO DE VALA</v>
      </c>
      <c r="C4175" s="749" t="s">
        <v>15932</v>
      </c>
      <c r="D4175" s="749" t="s">
        <v>15933</v>
      </c>
      <c r="E4175" s="749" t="s">
        <v>15945</v>
      </c>
      <c r="F4175" s="749" t="s">
        <v>15935</v>
      </c>
      <c r="G4175" s="749" t="s">
        <v>15936</v>
      </c>
      <c r="I4175" s="749" t="s">
        <v>236</v>
      </c>
      <c r="J4175" s="749" t="n">
        <v>20.15</v>
      </c>
    </row>
    <row collapsed="false" customFormat="false" customHeight="true" hidden="true" ht="12.75" outlineLevel="0" r="4176">
      <c r="A4176" s="749" t="s">
        <v>15947</v>
      </c>
      <c r="B4176" s="749" t="str">
        <f aca="false">C4176&amp;D4176&amp;E4176&amp;F4176&amp;G4176&amp;H4176</f>
        <v>ASSENTAMENTO DE TUBOS DE CERAMICA VIDRADA,ATERRO E SOCA ATEA ALTURA DA GERATRIZ SUPERIOR DO TUBO,CONSIDERANDO O MATERIAL DA PROPRIA ESCAVACAO,COM JUNTA ELASTICA,NO DIAMETRO DE 300MM,EXCLUSIVE O TUBO E ANEL DE BORRACHA,INCLUSIVE ACERTO DE FUNDO DE VALA</v>
      </c>
      <c r="C4176" s="749" t="s">
        <v>15932</v>
      </c>
      <c r="D4176" s="749" t="s">
        <v>15933</v>
      </c>
      <c r="E4176" s="749" t="s">
        <v>15948</v>
      </c>
      <c r="F4176" s="749" t="s">
        <v>15935</v>
      </c>
      <c r="G4176" s="749" t="s">
        <v>15936</v>
      </c>
      <c r="I4176" s="749" t="s">
        <v>236</v>
      </c>
      <c r="J4176" s="749" t="n">
        <v>27.06</v>
      </c>
    </row>
    <row collapsed="false" customFormat="false" customHeight="true" hidden="true" ht="12.75" outlineLevel="0" r="4177">
      <c r="A4177" s="749" t="s">
        <v>15949</v>
      </c>
      <c r="B4177" s="749" t="str">
        <f aca="false">C4177&amp;D4177&amp;E4177&amp;F4177&amp;G4177&amp;H4177</f>
        <v>ASSENTAMENTO DE TUBOS DE CERAMICA VIDRADA,ATERRO E SOCA ATEA ALTURA DA GERATRIZ SUPERIOR DO TUBO,CONSIDERANDO O MATERIAL DA PROPRIA ESCAVACAO,COM JUNTA ELASTICA,NO DIAMETRO DE 300MM,EXCLUSIVE O TUBO E ANEL DE BORRACHA,INCLUSIVE ACERTO DE FUNDO DE VALA</v>
      </c>
      <c r="C4177" s="749" t="s">
        <v>15932</v>
      </c>
      <c r="D4177" s="749" t="s">
        <v>15933</v>
      </c>
      <c r="E4177" s="749" t="s">
        <v>15948</v>
      </c>
      <c r="F4177" s="749" t="s">
        <v>15935</v>
      </c>
      <c r="G4177" s="749" t="s">
        <v>15936</v>
      </c>
      <c r="I4177" s="749" t="s">
        <v>236</v>
      </c>
      <c r="J4177" s="749" t="n">
        <v>23.44</v>
      </c>
    </row>
    <row collapsed="false" customFormat="false" customHeight="true" hidden="true" ht="12.75" outlineLevel="0" r="4178">
      <c r="A4178" s="749" t="s">
        <v>15950</v>
      </c>
      <c r="B4178" s="749" t="str">
        <f aca="false">C4178&amp;D4178&amp;E4178&amp;F4178&amp;G4178&amp;H4178</f>
        <v>LEVANTAMENTO,LIMPEZA E REASSENTAMENTO DE TUBO DE CERAMICA,COM JUNTA ARGAMASSADA,DIAMETRO DE 100MM</v>
      </c>
      <c r="C4178" s="749" t="s">
        <v>15951</v>
      </c>
      <c r="D4178" s="749" t="s">
        <v>15952</v>
      </c>
      <c r="I4178" s="749" t="s">
        <v>236</v>
      </c>
      <c r="J4178" s="749" t="n">
        <v>29.43</v>
      </c>
    </row>
    <row collapsed="false" customFormat="false" customHeight="true" hidden="true" ht="12.75" outlineLevel="0" r="4179">
      <c r="A4179" s="749" t="s">
        <v>15953</v>
      </c>
      <c r="B4179" s="749" t="str">
        <f aca="false">C4179&amp;D4179&amp;E4179&amp;F4179&amp;G4179&amp;H4179</f>
        <v>LEVANTAMENTO,LIMPEZA E REASSENTAMENTO DE TUBO DE CERAMICA,COM JUNTA ARGAMASSADA,DIAMETRO DE 100MM</v>
      </c>
      <c r="C4179" s="749" t="s">
        <v>15951</v>
      </c>
      <c r="D4179" s="749" t="s">
        <v>15952</v>
      </c>
      <c r="I4179" s="749" t="s">
        <v>236</v>
      </c>
      <c r="J4179" s="749" t="n">
        <v>25.54</v>
      </c>
    </row>
    <row collapsed="false" customFormat="false" customHeight="true" hidden="true" ht="12.75" outlineLevel="0" r="4180">
      <c r="A4180" s="749" t="s">
        <v>15954</v>
      </c>
      <c r="B4180" s="749" t="str">
        <f aca="false">C4180&amp;D4180&amp;E4180&amp;F4180&amp;G4180&amp;H4180</f>
        <v>LEVANTAMENTO,LIMPEZA E REASSENTAMENTO DE TUBO DE CERAMICA,COM JUNTA ARGAMASSADA,DIAMETRO DE 150MM</v>
      </c>
      <c r="C4180" s="749" t="s">
        <v>15951</v>
      </c>
      <c r="D4180" s="749" t="s">
        <v>15955</v>
      </c>
      <c r="I4180" s="749" t="s">
        <v>236</v>
      </c>
      <c r="J4180" s="749" t="n">
        <v>36.58</v>
      </c>
    </row>
    <row collapsed="false" customFormat="false" customHeight="true" hidden="true" ht="12.75" outlineLevel="0" r="4181">
      <c r="A4181" s="749" t="s">
        <v>15956</v>
      </c>
      <c r="B4181" s="749" t="str">
        <f aca="false">C4181&amp;D4181&amp;E4181&amp;F4181&amp;G4181&amp;H4181</f>
        <v>LEVANTAMENTO,LIMPEZA E REASSENTAMENTO DE TUBO DE CERAMICA,COM JUNTA ARGAMASSADA,DIAMETRO DE 150MM</v>
      </c>
      <c r="C4181" s="749" t="s">
        <v>15951</v>
      </c>
      <c r="D4181" s="749" t="s">
        <v>15955</v>
      </c>
      <c r="I4181" s="749" t="s">
        <v>236</v>
      </c>
      <c r="J4181" s="749" t="n">
        <v>31.74</v>
      </c>
    </row>
    <row collapsed="false" customFormat="false" customHeight="true" hidden="true" ht="12.75" outlineLevel="0" r="4182">
      <c r="A4182" s="749" t="s">
        <v>15957</v>
      </c>
      <c r="B4182" s="749" t="str">
        <f aca="false">C4182&amp;D4182&amp;E4182&amp;F4182&amp;G4182&amp;H4182</f>
        <v>LEVANTAMENTO,LIMPEZA E REASSENTAMENTO DE TUBO DE CERAMICA,COM JUNTA ARGAMASSADA,DIAMETRO DE 200MM</v>
      </c>
      <c r="C4182" s="749" t="s">
        <v>15951</v>
      </c>
      <c r="D4182" s="749" t="s">
        <v>15958</v>
      </c>
      <c r="I4182" s="749" t="s">
        <v>236</v>
      </c>
      <c r="J4182" s="749" t="n">
        <v>50.95</v>
      </c>
    </row>
    <row collapsed="false" customFormat="false" customHeight="true" hidden="true" ht="12.75" outlineLevel="0" r="4183">
      <c r="A4183" s="749" t="s">
        <v>15959</v>
      </c>
      <c r="B4183" s="749" t="str">
        <f aca="false">C4183&amp;D4183&amp;E4183&amp;F4183&amp;G4183&amp;H4183</f>
        <v>LEVANTAMENTO,LIMPEZA E REASSENTAMENTO DE TUBO DE CERAMICA,COM JUNTA ARGAMASSADA,DIAMETRO DE 200MM</v>
      </c>
      <c r="C4183" s="749" t="s">
        <v>15951</v>
      </c>
      <c r="D4183" s="749" t="s">
        <v>15958</v>
      </c>
      <c r="I4183" s="749" t="s">
        <v>236</v>
      </c>
      <c r="J4183" s="749" t="n">
        <v>44.21</v>
      </c>
    </row>
    <row collapsed="false" customFormat="false" customHeight="true" hidden="true" ht="12.75" outlineLevel="0" r="4184">
      <c r="A4184" s="749" t="s">
        <v>15960</v>
      </c>
      <c r="B4184" s="749" t="str">
        <f aca="false">C4184&amp;D4184&amp;E4184&amp;F4184&amp;G4184&amp;H4184</f>
        <v>LEVANTAMENTO,LIMPEZA E REASSENTAMENTO DE TUBO DE CERAMICA,COM JUNTA ARGAMASSADA,DIAMETRO DE 250MM</v>
      </c>
      <c r="C4184" s="749" t="s">
        <v>15951</v>
      </c>
      <c r="D4184" s="749" t="s">
        <v>15961</v>
      </c>
      <c r="I4184" s="749" t="s">
        <v>236</v>
      </c>
      <c r="J4184" s="749" t="n">
        <v>58.17</v>
      </c>
    </row>
    <row collapsed="false" customFormat="false" customHeight="true" hidden="true" ht="12.75" outlineLevel="0" r="4185">
      <c r="A4185" s="749" t="s">
        <v>15962</v>
      </c>
      <c r="B4185" s="749" t="str">
        <f aca="false">C4185&amp;D4185&amp;E4185&amp;F4185&amp;G4185&amp;H4185</f>
        <v>LEVANTAMENTO,LIMPEZA E REASSENTAMENTO DE TUBO DE CERAMICA,COM JUNTA ARGAMASSADA,DIAMETRO DE 250MM</v>
      </c>
      <c r="C4185" s="749" t="s">
        <v>15951</v>
      </c>
      <c r="D4185" s="749" t="s">
        <v>15961</v>
      </c>
      <c r="I4185" s="749" t="s">
        <v>236</v>
      </c>
      <c r="J4185" s="749" t="n">
        <v>50.49</v>
      </c>
    </row>
    <row collapsed="false" customFormat="false" customHeight="true" hidden="true" ht="12.75" outlineLevel="0" r="4186">
      <c r="A4186" s="749" t="s">
        <v>15963</v>
      </c>
      <c r="B4186" s="749" t="str">
        <f aca="false">C4186&amp;D4186&amp;E4186&amp;F4186&amp;G4186&amp;H4186</f>
        <v>LEVANTAMENTO,LIMPEZA E REASSENTAMENTO DE CURVA CERAMICA,COMJUNTA ARGAMASSADA,DIAMETRO DE 100MM</v>
      </c>
      <c r="C4186" s="749" t="s">
        <v>15964</v>
      </c>
      <c r="D4186" s="749" t="s">
        <v>15965</v>
      </c>
      <c r="I4186" s="749" t="s">
        <v>30</v>
      </c>
      <c r="J4186" s="749" t="n">
        <v>16.89</v>
      </c>
    </row>
    <row collapsed="false" customFormat="false" customHeight="true" hidden="true" ht="12.75" outlineLevel="0" r="4187">
      <c r="A4187" s="749" t="s">
        <v>15966</v>
      </c>
      <c r="B4187" s="749" t="str">
        <f aca="false">C4187&amp;D4187&amp;E4187&amp;F4187&amp;G4187&amp;H4187</f>
        <v>LEVANTAMENTO,LIMPEZA E REASSENTAMENTO DE CURVA CERAMICA,COMJUNTA ARGAMASSADA,DIAMETRO DE 100MM</v>
      </c>
      <c r="C4187" s="749" t="s">
        <v>15964</v>
      </c>
      <c r="D4187" s="749" t="s">
        <v>15965</v>
      </c>
      <c r="I4187" s="749" t="s">
        <v>30</v>
      </c>
      <c r="J4187" s="749" t="n">
        <v>14.65</v>
      </c>
    </row>
    <row collapsed="false" customFormat="false" customHeight="true" hidden="true" ht="12.75" outlineLevel="0" r="4188">
      <c r="A4188" s="749" t="s">
        <v>15967</v>
      </c>
      <c r="B4188" s="749" t="str">
        <f aca="false">C4188&amp;D4188&amp;E4188&amp;F4188&amp;G4188&amp;H4188</f>
        <v>LEVANTAMENTO,LIMPEZA E REASSENTAMENTO DE CURVA CERAMICA,COMJUNTA ARGAMASSADA,DIAMETRO DE 150MM</v>
      </c>
      <c r="C4188" s="749" t="s">
        <v>15964</v>
      </c>
      <c r="D4188" s="749" t="s">
        <v>15968</v>
      </c>
      <c r="I4188" s="749" t="s">
        <v>30</v>
      </c>
      <c r="J4188" s="749" t="n">
        <v>23.47</v>
      </c>
    </row>
    <row collapsed="false" customFormat="false" customHeight="true" hidden="true" ht="12.75" outlineLevel="0" r="4189">
      <c r="A4189" s="749" t="s">
        <v>15969</v>
      </c>
      <c r="B4189" s="749" t="str">
        <f aca="false">C4189&amp;D4189&amp;E4189&amp;F4189&amp;G4189&amp;H4189</f>
        <v>LEVANTAMENTO,LIMPEZA E REASSENTAMENTO DE CURVA CERAMICA,COMJUNTA ARGAMASSADA,DIAMETRO DE 150MM</v>
      </c>
      <c r="C4189" s="749" t="s">
        <v>15964</v>
      </c>
      <c r="D4189" s="749" t="s">
        <v>15968</v>
      </c>
      <c r="I4189" s="749" t="s">
        <v>30</v>
      </c>
      <c r="J4189" s="749" t="n">
        <v>20.38</v>
      </c>
    </row>
    <row collapsed="false" customFormat="false" customHeight="true" hidden="true" ht="12.75" outlineLevel="0" r="4190">
      <c r="A4190" s="749" t="s">
        <v>15970</v>
      </c>
      <c r="B4190" s="749" t="str">
        <f aca="false">C4190&amp;D4190&amp;E4190&amp;F4190&amp;G4190&amp;H4190</f>
        <v>LEVANTAMENTO,LIMPEZA E REASSENTAMENTO DE CURVA CERAMICA,COMJUNTA ARGAMASSADA,DIAMETRO DE 200MM</v>
      </c>
      <c r="C4190" s="749" t="s">
        <v>15964</v>
      </c>
      <c r="D4190" s="749" t="s">
        <v>15971</v>
      </c>
      <c r="I4190" s="749" t="s">
        <v>30</v>
      </c>
      <c r="J4190" s="749" t="n">
        <v>28.81</v>
      </c>
    </row>
    <row collapsed="false" customFormat="false" customHeight="true" hidden="true" ht="12.75" outlineLevel="0" r="4191">
      <c r="A4191" s="749" t="s">
        <v>15972</v>
      </c>
      <c r="B4191" s="749" t="str">
        <f aca="false">C4191&amp;D4191&amp;E4191&amp;F4191&amp;G4191&amp;H4191</f>
        <v>LEVANTAMENTO,LIMPEZA E REASSENTAMENTO DE CURVA CERAMICA,COMJUNTA ARGAMASSADA,DIAMETRO DE 200MM</v>
      </c>
      <c r="C4191" s="749" t="s">
        <v>15964</v>
      </c>
      <c r="D4191" s="749" t="s">
        <v>15971</v>
      </c>
      <c r="I4191" s="749" t="s">
        <v>30</v>
      </c>
      <c r="J4191" s="749" t="n">
        <v>25.01</v>
      </c>
    </row>
    <row collapsed="false" customFormat="false" customHeight="true" hidden="true" ht="12.75" outlineLevel="0" r="4192">
      <c r="A4192" s="749" t="s">
        <v>15973</v>
      </c>
      <c r="B4192" s="749" t="str">
        <f aca="false">C4192&amp;D4192&amp;E4192&amp;F4192&amp;G4192&amp;H4192</f>
        <v>LEVANTAMENTO,LIMPEZA E REASSENTAMENTO DE CURVA CERAMICA,COMJUNTA ARGAMASSADA,DIAMETRO DE 250MM</v>
      </c>
      <c r="C4192" s="749" t="s">
        <v>15964</v>
      </c>
      <c r="D4192" s="749" t="s">
        <v>15974</v>
      </c>
      <c r="I4192" s="749" t="s">
        <v>30</v>
      </c>
      <c r="J4192" s="749" t="n">
        <v>32.03</v>
      </c>
    </row>
    <row collapsed="false" customFormat="false" customHeight="true" hidden="true" ht="12.75" outlineLevel="0" r="4193">
      <c r="A4193" s="749" t="s">
        <v>15975</v>
      </c>
      <c r="B4193" s="749" t="str">
        <f aca="false">C4193&amp;D4193&amp;E4193&amp;F4193&amp;G4193&amp;H4193</f>
        <v>LEVANTAMENTO,LIMPEZA E REASSENTAMENTO DE CURVA CERAMICA,COMJUNTA ARGAMASSADA,DIAMETRO DE 250MM</v>
      </c>
      <c r="C4193" s="749" t="s">
        <v>15964</v>
      </c>
      <c r="D4193" s="749" t="s">
        <v>15974</v>
      </c>
      <c r="I4193" s="749" t="s">
        <v>30</v>
      </c>
      <c r="J4193" s="749" t="n">
        <v>27.8</v>
      </c>
    </row>
    <row collapsed="false" customFormat="false" customHeight="true" hidden="true" ht="12.75" outlineLevel="0" r="4194">
      <c r="A4194" s="749" t="s">
        <v>15976</v>
      </c>
      <c r="B4194" s="749" t="str">
        <f aca="false">C4194&amp;D4194&amp;E4194&amp;F4194&amp;G4194&amp;H4194</f>
        <v>LEVANTAMENTO,LIMPEZA E REASSENTAMENTO DE JUNCAO CERAMICA,COM JUNTA ARGAMASSADA,DIAMETRO DE 75MM</v>
      </c>
      <c r="C4194" s="749" t="s">
        <v>15977</v>
      </c>
      <c r="D4194" s="749" t="s">
        <v>15978</v>
      </c>
      <c r="I4194" s="749" t="s">
        <v>30</v>
      </c>
      <c r="J4194" s="749" t="n">
        <v>32.01</v>
      </c>
    </row>
    <row collapsed="false" customFormat="false" customHeight="true" hidden="true" ht="12.75" outlineLevel="0" r="4195">
      <c r="A4195" s="749" t="s">
        <v>15979</v>
      </c>
      <c r="B4195" s="749" t="str">
        <f aca="false">C4195&amp;D4195&amp;E4195&amp;F4195&amp;G4195&amp;H4195</f>
        <v>LEVANTAMENTO,LIMPEZA E REASSENTAMENTO DE JUNCAO CERAMICA,COM JUNTA ARGAMASSADA,DIAMETRO DE 75MM</v>
      </c>
      <c r="C4195" s="749" t="s">
        <v>15977</v>
      </c>
      <c r="D4195" s="749" t="s">
        <v>15978</v>
      </c>
      <c r="I4195" s="749" t="s">
        <v>30</v>
      </c>
      <c r="J4195" s="749" t="n">
        <v>27.78</v>
      </c>
    </row>
    <row collapsed="false" customFormat="false" customHeight="true" hidden="true" ht="12.75" outlineLevel="0" r="4196">
      <c r="A4196" s="749" t="s">
        <v>15980</v>
      </c>
      <c r="B4196" s="749" t="str">
        <f aca="false">C4196&amp;D4196&amp;E4196&amp;F4196&amp;G4196&amp;H4196</f>
        <v>LEVANTAMENTO,LIMPEZA E REASSENTAMENTO DE JUNCAO CERAMICA,COM JUNTA ARGAMASSADA,DIAMETRO DE 100MM</v>
      </c>
      <c r="C4196" s="749" t="s">
        <v>15977</v>
      </c>
      <c r="D4196" s="749" t="s">
        <v>15981</v>
      </c>
      <c r="I4196" s="749" t="s">
        <v>30</v>
      </c>
      <c r="J4196" s="749" t="n">
        <v>36.47</v>
      </c>
    </row>
    <row collapsed="false" customFormat="false" customHeight="true" hidden="true" ht="12.75" outlineLevel="0" r="4197">
      <c r="A4197" s="749" t="s">
        <v>15982</v>
      </c>
      <c r="B4197" s="749" t="str">
        <f aca="false">C4197&amp;D4197&amp;E4197&amp;F4197&amp;G4197&amp;H4197</f>
        <v>LEVANTAMENTO,LIMPEZA E REASSENTAMENTO DE JUNCAO CERAMICA,COM JUNTA ARGAMASSADA,DIAMETRO DE 100MM</v>
      </c>
      <c r="C4197" s="749" t="s">
        <v>15977</v>
      </c>
      <c r="D4197" s="749" t="s">
        <v>15981</v>
      </c>
      <c r="I4197" s="749" t="s">
        <v>30</v>
      </c>
      <c r="J4197" s="749" t="n">
        <v>31.67</v>
      </c>
    </row>
    <row collapsed="false" customFormat="false" customHeight="true" hidden="true" ht="12.75" outlineLevel="0" r="4198">
      <c r="A4198" s="749" t="s">
        <v>15983</v>
      </c>
      <c r="B4198" s="749" t="str">
        <f aca="false">C4198&amp;D4198&amp;E4198&amp;F4198&amp;G4198&amp;H4198</f>
        <v>LEVANTAMENTO,LIMPEZA E REASSENTAMENTO DE JUNCAO CERAMICA,COMJUNTA ARGAMASSADA,DIAMETRO DE 150MM</v>
      </c>
      <c r="C4198" s="749" t="s">
        <v>15977</v>
      </c>
      <c r="D4198" s="749" t="s">
        <v>15968</v>
      </c>
      <c r="I4198" s="749" t="s">
        <v>30</v>
      </c>
      <c r="J4198" s="749" t="n">
        <v>45.17</v>
      </c>
    </row>
    <row collapsed="false" customFormat="false" customHeight="true" hidden="true" ht="12.75" outlineLevel="0" r="4199">
      <c r="A4199" s="749" t="s">
        <v>15984</v>
      </c>
      <c r="B4199" s="749" t="str">
        <f aca="false">C4199&amp;D4199&amp;E4199&amp;F4199&amp;G4199&amp;H4199</f>
        <v>LEVANTAMENTO,LIMPEZA E REASSENTAMENTO DE JUNCAO CERAMICA,COMJUNTA ARGAMASSADA,DIAMETRO DE 150MM</v>
      </c>
      <c r="C4199" s="749" t="s">
        <v>15977</v>
      </c>
      <c r="D4199" s="749" t="s">
        <v>15968</v>
      </c>
      <c r="I4199" s="749" t="s">
        <v>30</v>
      </c>
      <c r="J4199" s="749" t="n">
        <v>39.22</v>
      </c>
    </row>
    <row collapsed="false" customFormat="false" customHeight="true" hidden="true" ht="12.75" outlineLevel="0" r="4200">
      <c r="A4200" s="749" t="s">
        <v>15985</v>
      </c>
      <c r="B4200" s="749" t="str">
        <f aca="false">C4200&amp;D4200&amp;E4200&amp;F4200&amp;G4200&amp;H4200</f>
        <v>LEVANTAMENTO,LIMPEZA E REASSENTAMENTO DE JUNCAO CERAMICA,COM JUNTA ARGAMASSADA,DIAMETRO DE 200MM</v>
      </c>
      <c r="C4200" s="749" t="s">
        <v>15977</v>
      </c>
      <c r="D4200" s="749" t="s">
        <v>15986</v>
      </c>
      <c r="I4200" s="749" t="s">
        <v>30</v>
      </c>
      <c r="J4200" s="749" t="n">
        <v>49.58</v>
      </c>
    </row>
    <row collapsed="false" customFormat="false" customHeight="true" hidden="true" ht="12.75" outlineLevel="0" r="4201">
      <c r="A4201" s="749" t="s">
        <v>15987</v>
      </c>
      <c r="B4201" s="749" t="str">
        <f aca="false">C4201&amp;D4201&amp;E4201&amp;F4201&amp;G4201&amp;H4201</f>
        <v>LEVANTAMENTO,LIMPEZA E REASSENTAMENTO DE JUNCAO CERAMICA,COM JUNTA ARGAMASSADA,DIAMETRO DE 200MM</v>
      </c>
      <c r="C4201" s="749" t="s">
        <v>15977</v>
      </c>
      <c r="D4201" s="749" t="s">
        <v>15986</v>
      </c>
      <c r="I4201" s="749" t="s">
        <v>30</v>
      </c>
      <c r="J4201" s="749" t="n">
        <v>43.06</v>
      </c>
    </row>
    <row collapsed="false" customFormat="false" customHeight="true" hidden="true" ht="12.75" outlineLevel="0" r="4202">
      <c r="A4202" s="749" t="s">
        <v>15988</v>
      </c>
      <c r="B4202" s="749" t="str">
        <f aca="false">C4202&amp;D4202&amp;E4202&amp;F4202&amp;G4202&amp;H4202</f>
        <v>LEVANTAMENTO,LIMPEZA E REASSENTAMENTO DE JUNCAO CERAMICA,COM JUNTA ARGAMASSADA,DIAMETRO DE 250MM</v>
      </c>
      <c r="C4202" s="749" t="s">
        <v>15977</v>
      </c>
      <c r="D4202" s="749" t="s">
        <v>15989</v>
      </c>
      <c r="I4202" s="749" t="s">
        <v>30</v>
      </c>
      <c r="J4202" s="749" t="n">
        <v>66.97</v>
      </c>
    </row>
    <row collapsed="false" customFormat="false" customHeight="true" hidden="true" ht="12.75" outlineLevel="0" r="4203">
      <c r="A4203" s="749" t="s">
        <v>15990</v>
      </c>
      <c r="B4203" s="749" t="str">
        <f aca="false">C4203&amp;D4203&amp;E4203&amp;F4203&amp;G4203&amp;H4203</f>
        <v>LEVANTAMENTO,LIMPEZA E REASSENTAMENTO DE JUNCAO CERAMICA,COM JUNTA ARGAMASSADA,DIAMETRO DE 250MM</v>
      </c>
      <c r="C4203" s="749" t="s">
        <v>15977</v>
      </c>
      <c r="D4203" s="749" t="s">
        <v>15989</v>
      </c>
      <c r="I4203" s="749" t="s">
        <v>30</v>
      </c>
      <c r="J4203" s="749" t="n">
        <v>58.17</v>
      </c>
    </row>
    <row collapsed="false" customFormat="false" customHeight="true" hidden="true" ht="12.75" outlineLevel="0" r="4204">
      <c r="A4204" s="749" t="s">
        <v>15991</v>
      </c>
      <c r="B4204" s="749" t="str">
        <f aca="false">C4204&amp;D4204&amp;E4204&amp;F4204&amp;G4204&amp;H4204</f>
        <v>ASSENTAMENTO DE TUBO FLEXIVEL,EXCLUSIVE FORNECIMENTO DESTE,PARA AGUAS PLUVIAIS,ATERRO E SOCA ATE A ALTURA DA GERATRIZ SUPERIOR DO TUBO,CONSIDERANDO O MATERIAL DA PROPRIA ESCAVACAO,DIAMETRO DE 300MM</v>
      </c>
      <c r="C4204" s="749" t="s">
        <v>15992</v>
      </c>
      <c r="D4204" s="749" t="s">
        <v>15993</v>
      </c>
      <c r="E4204" s="749" t="s">
        <v>15994</v>
      </c>
      <c r="F4204" s="749" t="s">
        <v>15995</v>
      </c>
      <c r="I4204" s="749" t="s">
        <v>236</v>
      </c>
      <c r="J4204" s="749" t="n">
        <v>11.63</v>
      </c>
    </row>
    <row collapsed="false" customFormat="false" customHeight="true" hidden="true" ht="12.75" outlineLevel="0" r="4205">
      <c r="A4205" s="749" t="s">
        <v>15996</v>
      </c>
      <c r="B4205" s="749" t="str">
        <f aca="false">C4205&amp;D4205&amp;E4205&amp;F4205&amp;G4205&amp;H4205</f>
        <v>ASSENTAMENTO DE TUBO FLEXIVEL,EXCLUSIVE FORNECIMENTO DESTE,PARA AGUAS PLUVIAIS,ATERRO E SOCA ATE A ALTURA DA GERATRIZ SUPERIOR DO TUBO,CONSIDERANDO O MATERIAL DA PROPRIA ESCAVACAO,DIAMETRO DE 300MM</v>
      </c>
      <c r="C4205" s="749" t="s">
        <v>15992</v>
      </c>
      <c r="D4205" s="749" t="s">
        <v>15993</v>
      </c>
      <c r="E4205" s="749" t="s">
        <v>15994</v>
      </c>
      <c r="F4205" s="749" t="s">
        <v>15995</v>
      </c>
      <c r="I4205" s="749" t="s">
        <v>236</v>
      </c>
      <c r="J4205" s="749" t="n">
        <v>10.07</v>
      </c>
    </row>
    <row collapsed="false" customFormat="false" customHeight="true" hidden="true" ht="12.75" outlineLevel="0" r="4206">
      <c r="A4206" s="749" t="s">
        <v>15997</v>
      </c>
      <c r="B4206" s="749" t="str">
        <f aca="false">C4206&amp;D4206&amp;E4206&amp;F4206&amp;G4206&amp;H4206</f>
        <v>ASSENTAMENTO DE TUBO FLEXIVEL,EXCLUSIVE FORNECIMENTO DESTE,PARA AGUAS PLUVIAIS,ATERRO E SOCA ATE A ALTURA DA GERATRIZ SUPERIOR DO TUBO,CONSIDERANDO O MATERIAL DA PROPRIA ESCAVACAO,DIAMETRO DE 400MM</v>
      </c>
      <c r="C4206" s="749" t="s">
        <v>15992</v>
      </c>
      <c r="D4206" s="749" t="s">
        <v>15993</v>
      </c>
      <c r="E4206" s="749" t="s">
        <v>15994</v>
      </c>
      <c r="F4206" s="749" t="s">
        <v>15998</v>
      </c>
      <c r="I4206" s="749" t="s">
        <v>236</v>
      </c>
      <c r="J4206" s="749" t="n">
        <v>14.43</v>
      </c>
    </row>
    <row collapsed="false" customFormat="false" customHeight="true" hidden="true" ht="12.75" outlineLevel="0" r="4207">
      <c r="A4207" s="749" t="s">
        <v>15999</v>
      </c>
      <c r="B4207" s="749" t="str">
        <f aca="false">C4207&amp;D4207&amp;E4207&amp;F4207&amp;G4207&amp;H4207</f>
        <v>ASSENTAMENTO DE TUBO FLEXIVEL,EXCLUSIVE FORNECIMENTO DESTE,PARA AGUAS PLUVIAIS,ATERRO E SOCA ATE A ALTURA DA GERATRIZ SUPERIOR DO TUBO,CONSIDERANDO O MATERIAL DA PROPRIA ESCAVACAO,DIAMETRO DE 400MM</v>
      </c>
      <c r="C4207" s="749" t="s">
        <v>15992</v>
      </c>
      <c r="D4207" s="749" t="s">
        <v>15993</v>
      </c>
      <c r="E4207" s="749" t="s">
        <v>15994</v>
      </c>
      <c r="F4207" s="749" t="s">
        <v>15998</v>
      </c>
      <c r="I4207" s="749" t="s">
        <v>236</v>
      </c>
      <c r="J4207" s="749" t="n">
        <v>12.5</v>
      </c>
    </row>
    <row collapsed="false" customFormat="false" customHeight="true" hidden="true" ht="12.75" outlineLevel="0" r="4208">
      <c r="A4208" s="749" t="s">
        <v>16000</v>
      </c>
      <c r="B4208" s="749" t="str">
        <f aca="false">C4208&amp;D4208&amp;E4208&amp;F4208&amp;G4208&amp;H4208</f>
        <v>ASSENTAMENTO DE TUBO FLEXIVEL,EXCLUSIVE FORNECIMENTO DESTE,PARA AGUAS PLUVIAIS,ATERRO E SOCA ATE A ALTURA DA GERATRIZ SUPERIOR DO TUBO,CONSIDERANDO O MATERIAL DA PROPRIA ESCAVACAO,DIAMETRO DE 500MM</v>
      </c>
      <c r="C4208" s="749" t="s">
        <v>15992</v>
      </c>
      <c r="D4208" s="749" t="s">
        <v>15993</v>
      </c>
      <c r="E4208" s="749" t="s">
        <v>15994</v>
      </c>
      <c r="F4208" s="749" t="s">
        <v>16001</v>
      </c>
      <c r="I4208" s="749" t="s">
        <v>236</v>
      </c>
      <c r="J4208" s="749" t="n">
        <v>19.79</v>
      </c>
    </row>
    <row collapsed="false" customFormat="false" customHeight="true" hidden="true" ht="12.75" outlineLevel="0" r="4209">
      <c r="A4209" s="749" t="s">
        <v>16002</v>
      </c>
      <c r="B4209" s="749" t="str">
        <f aca="false">C4209&amp;D4209&amp;E4209&amp;F4209&amp;G4209&amp;H4209</f>
        <v>ASSENTAMENTO DE TUBO FLEXIVEL,EXCLUSIVE FORNECIMENTO DESTE,PARA AGUAS PLUVIAIS,ATERRO E SOCA ATE A ALTURA DA GERATRIZ SUPERIOR DO TUBO,CONSIDERANDO O MATERIAL DA PROPRIA ESCAVACAO,DIAMETRO DE 500MM</v>
      </c>
      <c r="C4209" s="749" t="s">
        <v>15992</v>
      </c>
      <c r="D4209" s="749" t="s">
        <v>15993</v>
      </c>
      <c r="E4209" s="749" t="s">
        <v>15994</v>
      </c>
      <c r="F4209" s="749" t="s">
        <v>16001</v>
      </c>
      <c r="I4209" s="749" t="s">
        <v>236</v>
      </c>
      <c r="J4209" s="749" t="n">
        <v>17.15</v>
      </c>
    </row>
    <row collapsed="false" customFormat="false" customHeight="true" hidden="true" ht="12.75" outlineLevel="0" r="4210">
      <c r="A4210" s="749" t="s">
        <v>16003</v>
      </c>
      <c r="B4210" s="749" t="str">
        <f aca="false">C4210&amp;D4210&amp;E4210&amp;F4210&amp;G4210&amp;H4210</f>
        <v>ASSENTAMENTO DE TUBO FLEXIVEL,EXCLUSIVE FORNECIMENTO DESTE,PARA AGUAS PLUVIAIS,ATERRO E SOCA ATE A ALTURA DA GERATRIZ SUPERIOR DO TUBO,CONSIDERANDO O MATERIAL DA PROPRIA ESCAVACAO,DIAMETRO DE 600MM</v>
      </c>
      <c r="C4210" s="749" t="s">
        <v>15992</v>
      </c>
      <c r="D4210" s="749" t="s">
        <v>15993</v>
      </c>
      <c r="E4210" s="749" t="s">
        <v>15994</v>
      </c>
      <c r="F4210" s="749" t="s">
        <v>16004</v>
      </c>
      <c r="I4210" s="749" t="s">
        <v>236</v>
      </c>
      <c r="J4210" s="749" t="n">
        <v>23.46</v>
      </c>
    </row>
    <row collapsed="false" customFormat="false" customHeight="true" hidden="true" ht="12.75" outlineLevel="0" r="4211">
      <c r="A4211" s="749" t="s">
        <v>16005</v>
      </c>
      <c r="B4211" s="749" t="str">
        <f aca="false">C4211&amp;D4211&amp;E4211&amp;F4211&amp;G4211&amp;H4211</f>
        <v>ASSENTAMENTO DE TUBO FLEXIVEL,EXCLUSIVE FORNECIMENTO DESTE,PARA AGUAS PLUVIAIS,ATERRO E SOCA ATE A ALTURA DA GERATRIZ SUPERIOR DO TUBO,CONSIDERANDO O MATERIAL DA PROPRIA ESCAVACAO,DIAMETRO DE 600MM</v>
      </c>
      <c r="C4211" s="749" t="s">
        <v>15992</v>
      </c>
      <c r="D4211" s="749" t="s">
        <v>15993</v>
      </c>
      <c r="E4211" s="749" t="s">
        <v>15994</v>
      </c>
      <c r="F4211" s="749" t="s">
        <v>16004</v>
      </c>
      <c r="I4211" s="749" t="s">
        <v>236</v>
      </c>
      <c r="J4211" s="749" t="n">
        <v>20.33</v>
      </c>
    </row>
    <row collapsed="false" customFormat="false" customHeight="true" hidden="true" ht="12.75" outlineLevel="0" r="4212">
      <c r="A4212" s="749" t="s">
        <v>16006</v>
      </c>
      <c r="B4212" s="749" t="str">
        <f aca="false">C4212&amp;D4212&amp;E4212&amp;F4212&amp;G4212&amp;H4212</f>
        <v>ASSENTAMENTO DE TUBO FLEXIVEL,EXCLUSIVE FORNECIMENTO DESTE,PARA AGUAS PLUVIAIS,ATERRO E SOCA ATE A ALTURA DA GERATRIZ SUPERIOR DO TUBO,CONSIDERANDO O MATERIAL DA PROPRIA ESCAVACAO,DIAMETRO DE 700MM</v>
      </c>
      <c r="C4212" s="749" t="s">
        <v>15992</v>
      </c>
      <c r="D4212" s="749" t="s">
        <v>15993</v>
      </c>
      <c r="E4212" s="749" t="s">
        <v>15994</v>
      </c>
      <c r="F4212" s="749" t="s">
        <v>16007</v>
      </c>
      <c r="I4212" s="749" t="s">
        <v>236</v>
      </c>
      <c r="J4212" s="749" t="n">
        <v>27.6</v>
      </c>
    </row>
    <row collapsed="false" customFormat="false" customHeight="true" hidden="true" ht="12.75" outlineLevel="0" r="4213">
      <c r="A4213" s="749" t="s">
        <v>16008</v>
      </c>
      <c r="B4213" s="749" t="str">
        <f aca="false">C4213&amp;D4213&amp;E4213&amp;F4213&amp;G4213&amp;H4213</f>
        <v>ASSENTAMENTO DE TUBO FLEXIVEL,EXCLUSIVE FORNECIMENTO DESTE,PARA AGUAS PLUVIAIS,ATERRO E SOCA ATE A ALTURA DA GERATRIZ SUPERIOR DO TUBO,CONSIDERANDO O MATERIAL DA PROPRIA ESCAVACAO,DIAMETRO DE 700MM</v>
      </c>
      <c r="C4213" s="749" t="s">
        <v>15992</v>
      </c>
      <c r="D4213" s="749" t="s">
        <v>15993</v>
      </c>
      <c r="E4213" s="749" t="s">
        <v>15994</v>
      </c>
      <c r="F4213" s="749" t="s">
        <v>16007</v>
      </c>
      <c r="I4213" s="749" t="s">
        <v>236</v>
      </c>
      <c r="J4213" s="749" t="n">
        <v>23.91</v>
      </c>
    </row>
    <row collapsed="false" customFormat="false" customHeight="true" hidden="true" ht="12.75" outlineLevel="0" r="4214">
      <c r="A4214" s="749" t="s">
        <v>16009</v>
      </c>
      <c r="B4214" s="749" t="str">
        <f aca="false">C4214&amp;D4214&amp;E4214&amp;F4214&amp;G4214&amp;H4214</f>
        <v>ASSENTAMENTO DE TUBO FLEXIVEL,EXCLUSIVE FORNECIMENTO DESTE,PARA AGUAS PLUVIAIS,ATERRO E SOCA ATE A ALTURA DA GERATRIZ SUPERIOR DO TUBO,CONSIDERANDO O MATERIAL DA PROPRIA ESCAVACAO,DIAMETRO DE 800MM</v>
      </c>
      <c r="C4214" s="749" t="s">
        <v>15992</v>
      </c>
      <c r="D4214" s="749" t="s">
        <v>15993</v>
      </c>
      <c r="E4214" s="749" t="s">
        <v>15994</v>
      </c>
      <c r="F4214" s="749" t="s">
        <v>16010</v>
      </c>
      <c r="I4214" s="749" t="s">
        <v>236</v>
      </c>
      <c r="J4214" s="749" t="n">
        <v>32.96</v>
      </c>
    </row>
    <row collapsed="false" customFormat="false" customHeight="true" hidden="true" ht="12.75" outlineLevel="0" r="4215">
      <c r="A4215" s="749" t="s">
        <v>16011</v>
      </c>
      <c r="B4215" s="749" t="str">
        <f aca="false">C4215&amp;D4215&amp;E4215&amp;F4215&amp;G4215&amp;H4215</f>
        <v>ASSENTAMENTO DE TUBO FLEXIVEL,EXCLUSIVE FORNECIMENTO DESTE,PARA AGUAS PLUVIAIS,ATERRO E SOCA ATE A ALTURA DA GERATRIZ SUPERIOR DO TUBO,CONSIDERANDO O MATERIAL DA PROPRIA ESCAVACAO,DIAMETRO DE 800MM</v>
      </c>
      <c r="C4215" s="749" t="s">
        <v>15992</v>
      </c>
      <c r="D4215" s="749" t="s">
        <v>15993</v>
      </c>
      <c r="E4215" s="749" t="s">
        <v>15994</v>
      </c>
      <c r="F4215" s="749" t="s">
        <v>16010</v>
      </c>
      <c r="I4215" s="749" t="s">
        <v>236</v>
      </c>
      <c r="J4215" s="749" t="n">
        <v>28.56</v>
      </c>
    </row>
    <row collapsed="false" customFormat="false" customHeight="true" hidden="true" ht="12.75" outlineLevel="0" r="4216">
      <c r="A4216" s="749" t="s">
        <v>16012</v>
      </c>
      <c r="B4216" s="749" t="str">
        <f aca="false">C4216&amp;D4216&amp;E4216&amp;F4216&amp;G4216&amp;H4216</f>
        <v>ASSENTAMENTO DE TUBO FLEXIVEL,EXCLUSIVE FORNECIMENTO DESTE,PARA AGUAS PLUVIAIS,ATERRO E SOCA ATE A ALTURA DA GERATRIZ SUPERIOR DO TUBO,CONSIDERANDO O MATERIAL DA PROPRIA ESCAVACAO,DIAMETRO DE 900MM</v>
      </c>
      <c r="C4216" s="749" t="s">
        <v>15992</v>
      </c>
      <c r="D4216" s="749" t="s">
        <v>15993</v>
      </c>
      <c r="E4216" s="749" t="s">
        <v>15994</v>
      </c>
      <c r="F4216" s="749" t="s">
        <v>16013</v>
      </c>
      <c r="I4216" s="749" t="s">
        <v>236</v>
      </c>
      <c r="J4216" s="749" t="n">
        <v>38.76</v>
      </c>
    </row>
    <row collapsed="false" customFormat="false" customHeight="true" hidden="true" ht="12.75" outlineLevel="0" r="4217">
      <c r="A4217" s="749" t="s">
        <v>16014</v>
      </c>
      <c r="B4217" s="749" t="str">
        <f aca="false">C4217&amp;D4217&amp;E4217&amp;F4217&amp;G4217&amp;H4217</f>
        <v>ASSENTAMENTO DE TUBO FLEXIVEL,EXCLUSIVE FORNECIMENTO DESTE,PARA AGUAS PLUVIAIS,ATERRO E SOCA ATE A ALTURA DA GERATRIZ SUPERIOR DO TUBO,CONSIDERANDO O MATERIAL DA PROPRIA ESCAVACAO,DIAMETRO DE 900MM</v>
      </c>
      <c r="C4217" s="749" t="s">
        <v>15992</v>
      </c>
      <c r="D4217" s="749" t="s">
        <v>15993</v>
      </c>
      <c r="E4217" s="749" t="s">
        <v>15994</v>
      </c>
      <c r="F4217" s="749" t="s">
        <v>16013</v>
      </c>
      <c r="I4217" s="749" t="s">
        <v>236</v>
      </c>
      <c r="J4217" s="749" t="n">
        <v>33.59</v>
      </c>
    </row>
    <row collapsed="false" customFormat="false" customHeight="true" hidden="true" ht="12.75" outlineLevel="0" r="4218">
      <c r="A4218" s="749" t="s">
        <v>16015</v>
      </c>
      <c r="B4218" s="749" t="str">
        <f aca="false">C4218&amp;D4218&amp;E4218&amp;F4218&amp;G4218&amp;H4218</f>
        <v>ASSENTAMENTO DE TUBO FLEXIVEL,EXCLUSIVE FORNECIMENTO DESTE,PARA AGUAS PLUVIAIS,ATERRO E SOCA ATE A ALTURA DA GERATRIZ SUPERIOR DO TUBO,CONSIDERANDO O MATERIAL DA PROPRIA ESCAVACAO,DIAMETRO DE 1000MM</v>
      </c>
      <c r="C4218" s="749" t="s">
        <v>15992</v>
      </c>
      <c r="D4218" s="749" t="s">
        <v>15993</v>
      </c>
      <c r="E4218" s="749" t="s">
        <v>15994</v>
      </c>
      <c r="F4218" s="749" t="s">
        <v>16016</v>
      </c>
      <c r="I4218" s="749" t="s">
        <v>236</v>
      </c>
      <c r="J4218" s="749" t="n">
        <v>44.53</v>
      </c>
    </row>
    <row collapsed="false" customFormat="false" customHeight="true" hidden="true" ht="12.75" outlineLevel="0" r="4219">
      <c r="A4219" s="749" t="s">
        <v>16017</v>
      </c>
      <c r="B4219" s="749" t="str">
        <f aca="false">C4219&amp;D4219&amp;E4219&amp;F4219&amp;G4219&amp;H4219</f>
        <v>ASSENTAMENTO DE TUBO FLEXIVEL,EXCLUSIVE FORNECIMENTO DESTE,PARA AGUAS PLUVIAIS,ATERRO E SOCA ATE A ALTURA DA GERATRIZ SUPERIOR DO TUBO,CONSIDERANDO O MATERIAL DA PROPRIA ESCAVACAO,DIAMETRO DE 1000MM</v>
      </c>
      <c r="C4219" s="749" t="s">
        <v>15992</v>
      </c>
      <c r="D4219" s="749" t="s">
        <v>15993</v>
      </c>
      <c r="E4219" s="749" t="s">
        <v>15994</v>
      </c>
      <c r="F4219" s="749" t="s">
        <v>16016</v>
      </c>
      <c r="I4219" s="749" t="s">
        <v>236</v>
      </c>
      <c r="J4219" s="749" t="n">
        <v>38.58</v>
      </c>
    </row>
    <row collapsed="false" customFormat="false" customHeight="true" hidden="true" ht="12.75" outlineLevel="0" r="4220">
      <c r="A4220" s="749" t="s">
        <v>16018</v>
      </c>
      <c r="B4220" s="749" t="str">
        <f aca="false">C4220&amp;D4220&amp;E4220&amp;F4220&amp;G4220&amp;H4220</f>
        <v>ASSENTAMENTO DE TUBO FLEXIVEL,EXCLUSIVE FORNECIMENTO DESTE,PARA AGUAS PLUVIAIS,ATERRO E SOCA ATE A ALTURA DA GERATRIZ SUPERIOR DO TUBO,CONSIDERANDO O MATERIAL DA PROPRIA ESCAVACAO,DIAMETRO DE 1100MM</v>
      </c>
      <c r="C4220" s="749" t="s">
        <v>15992</v>
      </c>
      <c r="D4220" s="749" t="s">
        <v>15993</v>
      </c>
      <c r="E4220" s="749" t="s">
        <v>15994</v>
      </c>
      <c r="F4220" s="749" t="s">
        <v>16019</v>
      </c>
      <c r="I4220" s="749" t="s">
        <v>236</v>
      </c>
      <c r="J4220" s="749" t="n">
        <v>52.33</v>
      </c>
    </row>
    <row collapsed="false" customFormat="false" customHeight="true" hidden="true" ht="12.75" outlineLevel="0" r="4221">
      <c r="A4221" s="749" t="s">
        <v>16020</v>
      </c>
      <c r="B4221" s="749" t="str">
        <f aca="false">C4221&amp;D4221&amp;E4221&amp;F4221&amp;G4221&amp;H4221</f>
        <v>ASSENTAMENTO DE TUBO FLEXIVEL,EXCLUSIVE FORNECIMENTO DESTE,PARA AGUAS PLUVIAIS,ATERRO E SOCA ATE A ALTURA DA GERATRIZ SUPERIOR DO TUBO,CONSIDERANDO O MATERIAL DA PROPRIA ESCAVACAO,DIAMETRO DE 1100MM</v>
      </c>
      <c r="C4221" s="749" t="s">
        <v>15992</v>
      </c>
      <c r="D4221" s="749" t="s">
        <v>15993</v>
      </c>
      <c r="E4221" s="749" t="s">
        <v>15994</v>
      </c>
      <c r="F4221" s="749" t="s">
        <v>16019</v>
      </c>
      <c r="I4221" s="749" t="s">
        <v>236</v>
      </c>
      <c r="J4221" s="749" t="n">
        <v>45.35</v>
      </c>
    </row>
    <row collapsed="false" customFormat="false" customHeight="true" hidden="true" ht="12.75" outlineLevel="0" r="4222">
      <c r="A4222" s="749" t="s">
        <v>16021</v>
      </c>
      <c r="B4222" s="749" t="str">
        <f aca="false">C4222&amp;D4222&amp;E4222&amp;F4222&amp;G4222&amp;H4222</f>
        <v>ASSENTAMENTO DE TUBO FLEXIVEL,EXCLUSIVE FORNECIMENTO DESTE,PARA AGUAS PLUVIAIS,ATERRO E SOCA ATE A ALTURA DA GERATRIZ SUPERIOR DO TUBO,CONSIDERANDO O MATERIAL DA PROPRIA ESCAVACAO,DIAMETRO DE 1200MM</v>
      </c>
      <c r="C4222" s="749" t="s">
        <v>15992</v>
      </c>
      <c r="D4222" s="749" t="s">
        <v>15993</v>
      </c>
      <c r="E4222" s="749" t="s">
        <v>15994</v>
      </c>
      <c r="F4222" s="749" t="s">
        <v>16022</v>
      </c>
      <c r="I4222" s="749" t="s">
        <v>236</v>
      </c>
      <c r="J4222" s="749" t="n">
        <v>62.86</v>
      </c>
    </row>
    <row collapsed="false" customFormat="false" customHeight="true" hidden="true" ht="12.75" outlineLevel="0" r="4223">
      <c r="A4223" s="749" t="s">
        <v>16023</v>
      </c>
      <c r="B4223" s="749" t="str">
        <f aca="false">C4223&amp;D4223&amp;E4223&amp;F4223&amp;G4223&amp;H4223</f>
        <v>ASSENTAMENTO DE TUBO FLEXIVEL,EXCLUSIVE FORNECIMENTO DESTE,PARA AGUAS PLUVIAIS,ATERRO E SOCA ATE A ALTURA DA GERATRIZ SUPERIOR DO TUBO,CONSIDERANDO O MATERIAL DA PROPRIA ESCAVACAO,DIAMETRO DE 1200MM</v>
      </c>
      <c r="C4223" s="749" t="s">
        <v>15992</v>
      </c>
      <c r="D4223" s="749" t="s">
        <v>15993</v>
      </c>
      <c r="E4223" s="749" t="s">
        <v>15994</v>
      </c>
      <c r="F4223" s="749" t="s">
        <v>16022</v>
      </c>
      <c r="I4223" s="749" t="s">
        <v>236</v>
      </c>
      <c r="J4223" s="749" t="n">
        <v>54.47</v>
      </c>
    </row>
    <row collapsed="false" customFormat="false" customHeight="true" hidden="true" ht="12.75" outlineLevel="0" r="4224">
      <c r="A4224" s="749" t="s">
        <v>16024</v>
      </c>
      <c r="B4224" s="749" t="str">
        <f aca="false">C4224&amp;D4224&amp;E4224&amp;F4224&amp;G4224&amp;H4224</f>
        <v>ASSENTAMENTO DE TUBO FLEXIVEL,EXCLUSIVE FORNECIMENTO DESTE,PARA AGUAS PLUVIAIS,ATERRO E SOCA ATE A ALTURA DA GERATRIZ SUPERIOR DO TUBO,CONSIDERANDO O MATERIAL DA PROPRIA ESCAVACAO,DIAMETRO DE 1500MM</v>
      </c>
      <c r="C4224" s="749" t="s">
        <v>15992</v>
      </c>
      <c r="D4224" s="749" t="s">
        <v>15993</v>
      </c>
      <c r="E4224" s="749" t="s">
        <v>15994</v>
      </c>
      <c r="F4224" s="749" t="s">
        <v>16025</v>
      </c>
      <c r="I4224" s="749" t="s">
        <v>236</v>
      </c>
      <c r="J4224" s="749" t="n">
        <v>91.64</v>
      </c>
    </row>
    <row collapsed="false" customFormat="false" customHeight="true" hidden="true" ht="12.75" outlineLevel="0" r="4225">
      <c r="A4225" s="749" t="s">
        <v>16026</v>
      </c>
      <c r="B4225" s="749" t="str">
        <f aca="false">C4225&amp;D4225&amp;E4225&amp;F4225&amp;G4225&amp;H4225</f>
        <v>ASSENTAMENTO DE TUBO FLEXIVEL,EXCLUSIVE FORNECIMENTO DESTE,PARA AGUAS PLUVIAIS,ATERRO E SOCA ATE A ALTURA DA GERATRIZ SUPERIOR DO TUBO,CONSIDERANDO O MATERIAL DA PROPRIA ESCAVACAO,DIAMETRO DE 1500MM</v>
      </c>
      <c r="C4225" s="749" t="s">
        <v>15992</v>
      </c>
      <c r="D4225" s="749" t="s">
        <v>15993</v>
      </c>
      <c r="E4225" s="749" t="s">
        <v>15994</v>
      </c>
      <c r="F4225" s="749" t="s">
        <v>16025</v>
      </c>
      <c r="I4225" s="749" t="s">
        <v>236</v>
      </c>
      <c r="J4225" s="749" t="n">
        <v>79.41</v>
      </c>
    </row>
    <row collapsed="false" customFormat="false" customHeight="true" hidden="true" ht="12.75" outlineLevel="0" r="4226">
      <c r="A4226" s="749" t="s">
        <v>16027</v>
      </c>
      <c r="B4226" s="749" t="str">
        <f aca="false">C4226&amp;D4226&amp;E4226&amp;F4226&amp;G4226&amp;H4226</f>
        <v>ASSENTAMENTO DE TUBO FLEXIVEL,EXCLUSIVE FORNECIMENTO DESTE,PARA AGUAS PLUVIAIS,ATERRO E SOCA ATE A ALTURA DA GERATRIZ SUPERIOR DO TUBO,CONSIDERANDO O MATERIAL DA PROPRIA ESCAVACAO,DIAMETRO DE 1800MM</v>
      </c>
      <c r="C4226" s="749" t="s">
        <v>15992</v>
      </c>
      <c r="D4226" s="749" t="s">
        <v>15993</v>
      </c>
      <c r="E4226" s="749" t="s">
        <v>15994</v>
      </c>
      <c r="F4226" s="749" t="s">
        <v>16028</v>
      </c>
      <c r="I4226" s="749" t="s">
        <v>236</v>
      </c>
      <c r="J4226" s="749" t="n">
        <v>118.49</v>
      </c>
    </row>
    <row collapsed="false" customFormat="false" customHeight="true" hidden="true" ht="12.75" outlineLevel="0" r="4227">
      <c r="A4227" s="749" t="s">
        <v>16029</v>
      </c>
      <c r="B4227" s="749" t="str">
        <f aca="false">C4227&amp;D4227&amp;E4227&amp;F4227&amp;G4227&amp;H4227</f>
        <v>ASSENTAMENTO DE TUBO FLEXIVEL,EXCLUSIVE FORNECIMENTO DESTE,PARA AGUAS PLUVIAIS,ATERRO E SOCA ATE A ALTURA DA GERATRIZ SUPERIOR DO TUBO,CONSIDERANDO O MATERIAL DA PROPRIA ESCAVACAO,DIAMETRO DE 1800MM</v>
      </c>
      <c r="C4227" s="749" t="s">
        <v>15992</v>
      </c>
      <c r="D4227" s="749" t="s">
        <v>15993</v>
      </c>
      <c r="E4227" s="749" t="s">
        <v>15994</v>
      </c>
      <c r="F4227" s="749" t="s">
        <v>16028</v>
      </c>
      <c r="I4227" s="749" t="s">
        <v>236</v>
      </c>
      <c r="J4227" s="749" t="n">
        <v>102.67</v>
      </c>
    </row>
    <row collapsed="false" customFormat="false" customHeight="true" hidden="true" ht="12.75" outlineLevel="0" r="4228">
      <c r="A4228" s="749" t="s">
        <v>16030</v>
      </c>
      <c r="B4228" s="749" t="str">
        <f aca="false">C4228&amp;D4228&amp;E4228&amp;F4228&amp;G4228&amp;H4228</f>
        <v>ASSENTAMENTO DE TUBO FLEXIVEL,EXCLUSIVE FORNECIMENTO DESTE,PARA AGUAS PLUVIAIS,ATERRO E SOCA ATE A ALTURA DA GERATRIZ SUPERIOR DO TUBO,CONSIDERANDO O MATERIAL DA PROPRIA ESCAVACAO,DIAMETRO DE 2000MM</v>
      </c>
      <c r="C4228" s="749" t="s">
        <v>15992</v>
      </c>
      <c r="D4228" s="749" t="s">
        <v>15993</v>
      </c>
      <c r="E4228" s="749" t="s">
        <v>15994</v>
      </c>
      <c r="F4228" s="749" t="s">
        <v>16031</v>
      </c>
      <c r="I4228" s="749" t="s">
        <v>236</v>
      </c>
      <c r="J4228" s="749" t="n">
        <v>139.23</v>
      </c>
    </row>
    <row collapsed="false" customFormat="false" customHeight="true" hidden="true" ht="12.75" outlineLevel="0" r="4229">
      <c r="A4229" s="749" t="s">
        <v>16032</v>
      </c>
      <c r="B4229" s="749" t="str">
        <f aca="false">C4229&amp;D4229&amp;E4229&amp;F4229&amp;G4229&amp;H4229</f>
        <v>ASSENTAMENTO DE TUBO FLEXIVEL,EXCLUSIVE FORNECIMENTO DESTE,PARA AGUAS PLUVIAIS,ATERRO E SOCA ATE A ALTURA DA GERATRIZ SUPERIOR DO TUBO,CONSIDERANDO O MATERIAL DA PROPRIA ESCAVACAO,DIAMETRO DE 2000MM</v>
      </c>
      <c r="C4229" s="749" t="s">
        <v>15992</v>
      </c>
      <c r="D4229" s="749" t="s">
        <v>15993</v>
      </c>
      <c r="E4229" s="749" t="s">
        <v>15994</v>
      </c>
      <c r="F4229" s="749" t="s">
        <v>16031</v>
      </c>
      <c r="I4229" s="749" t="s">
        <v>236</v>
      </c>
      <c r="J4229" s="749" t="n">
        <v>120.64</v>
      </c>
    </row>
    <row collapsed="false" customFormat="false" customHeight="true" hidden="true" ht="12.75" outlineLevel="0" r="4230">
      <c r="A4230" s="749" t="s">
        <v>16033</v>
      </c>
      <c r="B4230" s="749" t="str">
        <f aca="false">C4230&amp;D4230&amp;E4230&amp;F4230&amp;G4230&amp;H4230</f>
        <v>ASSENTAMENTO DE TUBO FLEXIVEL,EXCLUSIVE FORNECIMENTO DESTE,PARA AGUAS PLUVIAIS,ATERRO E SOCA ATE A ALTURA DA GERATRIZ SUPERIOR DO TUBO,CONSIDERANDO O MATERIAL DA PROPRIA ESCAVACAO,DIAMETRO DE 2500MM</v>
      </c>
      <c r="C4230" s="749" t="s">
        <v>15992</v>
      </c>
      <c r="D4230" s="749" t="s">
        <v>15993</v>
      </c>
      <c r="E4230" s="749" t="s">
        <v>15994</v>
      </c>
      <c r="F4230" s="749" t="s">
        <v>16034</v>
      </c>
      <c r="I4230" s="749" t="s">
        <v>236</v>
      </c>
      <c r="J4230" s="749" t="n">
        <v>202.8</v>
      </c>
    </row>
    <row collapsed="false" customFormat="false" customHeight="true" hidden="true" ht="12.75" outlineLevel="0" r="4231">
      <c r="A4231" s="749" t="s">
        <v>16035</v>
      </c>
      <c r="B4231" s="749" t="str">
        <f aca="false">C4231&amp;D4231&amp;E4231&amp;F4231&amp;G4231&amp;H4231</f>
        <v>ASSENTAMENTO DE TUBO FLEXIVEL,EXCLUSIVE FORNECIMENTO DESTE,PARA AGUAS PLUVIAIS,ATERRO E SOCA ATE A ALTURA DA GERATRIZ SUPERIOR DO TUBO,CONSIDERANDO O MATERIAL DA PROPRIA ESCAVACAO,DIAMETRO DE 2500MM</v>
      </c>
      <c r="C4231" s="749" t="s">
        <v>15992</v>
      </c>
      <c r="D4231" s="749" t="s">
        <v>15993</v>
      </c>
      <c r="E4231" s="749" t="s">
        <v>15994</v>
      </c>
      <c r="F4231" s="749" t="s">
        <v>16034</v>
      </c>
      <c r="I4231" s="749" t="s">
        <v>236</v>
      </c>
      <c r="J4231" s="749" t="n">
        <v>175.73</v>
      </c>
    </row>
    <row collapsed="false" customFormat="false" customHeight="true" hidden="true" ht="12.75" outlineLevel="0" r="4232">
      <c r="A4232" s="749" t="s">
        <v>16036</v>
      </c>
      <c r="B4232" s="749" t="str">
        <f aca="false">C4232&amp;D4232&amp;E4232&amp;F4232&amp;G4232&amp;H4232</f>
        <v>ASSENTAMANTO DE TUBO FLEXIVEL,EXCLUSIVE FORNECIMENTO DESTE,PARA AGUAS PLUVIAIS,ATERRO E SOCA ATE A ALTURA DA GERATRIZ SUPERIOR DO TUBO,CONSIDERANDO O MATERIAL DA PROPRIA ESCAVACAO,DIAMETRO DE 3000MM</v>
      </c>
      <c r="C4232" s="749" t="s">
        <v>16037</v>
      </c>
      <c r="D4232" s="749" t="s">
        <v>15993</v>
      </c>
      <c r="E4232" s="749" t="s">
        <v>15994</v>
      </c>
      <c r="F4232" s="749" t="s">
        <v>16038</v>
      </c>
      <c r="I4232" s="749" t="s">
        <v>236</v>
      </c>
      <c r="J4232" s="749" t="n">
        <v>281.38</v>
      </c>
    </row>
    <row collapsed="false" customFormat="false" customHeight="true" hidden="true" ht="12.75" outlineLevel="0" r="4233">
      <c r="A4233" s="749" t="s">
        <v>16039</v>
      </c>
      <c r="B4233" s="749" t="str">
        <f aca="false">C4233&amp;D4233&amp;E4233&amp;F4233&amp;G4233&amp;H4233</f>
        <v>ASSENTAMANTO DE TUBO FLEXIVEL,EXCLUSIVE FORNECIMENTO DESTE,PARA AGUAS PLUVIAIS,ATERRO E SOCA ATE A ALTURA DA GERATRIZ SUPERIOR DO TUBO,CONSIDERANDO O MATERIAL DA PROPRIA ESCAVACAO,DIAMETRO DE 3000MM</v>
      </c>
      <c r="C4233" s="749" t="s">
        <v>16037</v>
      </c>
      <c r="D4233" s="749" t="s">
        <v>15993</v>
      </c>
      <c r="E4233" s="749" t="s">
        <v>15994</v>
      </c>
      <c r="F4233" s="749" t="s">
        <v>16038</v>
      </c>
      <c r="I4233" s="749" t="s">
        <v>236</v>
      </c>
      <c r="J4233" s="749" t="n">
        <v>243.82</v>
      </c>
    </row>
    <row collapsed="false" customFormat="false" customHeight="true" hidden="true" ht="12.75" outlineLevel="0" r="4234">
      <c r="A4234" s="749" t="s">
        <v>16040</v>
      </c>
      <c r="B4234" s="749" t="str">
        <f aca="false">C4234&amp;D4234&amp;E4234&amp;F4234&amp;G4234&amp;H4234</f>
        <v>ASSENTAMENTO DE TUBO PRFV DEFOFO,EXCLUSIVE FORNECIMENTO DESTE,ATERRO E SOCA ATE A ALTURA DA GERATRIZ SUPERIOR DO TUBO,CONSIDERANDO O MATERIAL DA PROPRIA ESCAVACAO,DIAMETRO DE 300MM</v>
      </c>
      <c r="C4234" s="749" t="s">
        <v>16041</v>
      </c>
      <c r="D4234" s="749" t="s">
        <v>16042</v>
      </c>
      <c r="E4234" s="749" t="s">
        <v>16043</v>
      </c>
      <c r="I4234" s="749" t="s">
        <v>236</v>
      </c>
      <c r="J4234" s="749" t="n">
        <v>12.57</v>
      </c>
    </row>
    <row collapsed="false" customFormat="false" customHeight="true" hidden="true" ht="12.75" outlineLevel="0" r="4235">
      <c r="A4235" s="749" t="s">
        <v>16044</v>
      </c>
      <c r="B4235" s="749" t="str">
        <f aca="false">C4235&amp;D4235&amp;E4235&amp;F4235&amp;G4235&amp;H4235</f>
        <v>ASSENTAMENTO DE TUBO PRFV DEFOFO,EXCLUSIVE FORNECIMENTO DESTE,ATERRO E SOCA ATE A ALTURA DA GERATRIZ SUPERIOR DO TUBO,CONSIDERANDO O MATERIAL DA PROPRIA ESCAVACAO,DIAMETRO DE 300MM</v>
      </c>
      <c r="C4235" s="749" t="s">
        <v>16041</v>
      </c>
      <c r="D4235" s="749" t="s">
        <v>16042</v>
      </c>
      <c r="E4235" s="749" t="s">
        <v>16043</v>
      </c>
      <c r="I4235" s="749" t="s">
        <v>236</v>
      </c>
      <c r="J4235" s="749" t="n">
        <v>10.89</v>
      </c>
    </row>
    <row collapsed="false" customFormat="false" customHeight="true" hidden="true" ht="12.75" outlineLevel="0" r="4236">
      <c r="A4236" s="749" t="s">
        <v>16045</v>
      </c>
      <c r="B4236" s="749" t="str">
        <f aca="false">C4236&amp;D4236&amp;E4236&amp;F4236&amp;G4236&amp;H4236</f>
        <v>ASSENTAMENTO DE TUBO PRFV DEFOFO,EXCLUSIVE FORNECIMENTO DESTE,ATERRO E SOCA ATE A ALTURA DA GERATRIZ SUPERIOR DO TUBO,CONSIDERANDO O MATERIAL DA PROPRIA ESCAVACAO,DIAMETRO DE 350MM</v>
      </c>
      <c r="C4236" s="749" t="s">
        <v>16041</v>
      </c>
      <c r="D4236" s="749" t="s">
        <v>16042</v>
      </c>
      <c r="E4236" s="749" t="s">
        <v>16046</v>
      </c>
      <c r="I4236" s="749" t="s">
        <v>236</v>
      </c>
      <c r="J4236" s="749" t="n">
        <v>14.27</v>
      </c>
    </row>
    <row collapsed="false" customFormat="false" customHeight="true" hidden="true" ht="12.75" outlineLevel="0" r="4237">
      <c r="A4237" s="749" t="s">
        <v>16047</v>
      </c>
      <c r="B4237" s="749" t="str">
        <f aca="false">C4237&amp;D4237&amp;E4237&amp;F4237&amp;G4237&amp;H4237</f>
        <v>ASSENTAMENTO DE TUBO PRFV DEFOFO,EXCLUSIVE FORNECIMENTO DESTE,ATERRO E SOCA ATE A ALTURA DA GERATRIZ SUPERIOR DO TUBO,CONSIDERANDO O MATERIAL DA PROPRIA ESCAVACAO,DIAMETRO DE 350MM</v>
      </c>
      <c r="C4237" s="749" t="s">
        <v>16041</v>
      </c>
      <c r="D4237" s="749" t="s">
        <v>16042</v>
      </c>
      <c r="E4237" s="749" t="s">
        <v>16046</v>
      </c>
      <c r="I4237" s="749" t="s">
        <v>236</v>
      </c>
      <c r="J4237" s="749" t="n">
        <v>12.37</v>
      </c>
    </row>
    <row collapsed="false" customFormat="false" customHeight="true" hidden="true" ht="12.75" outlineLevel="0" r="4238">
      <c r="A4238" s="749" t="s">
        <v>16048</v>
      </c>
      <c r="B4238" s="749" t="str">
        <f aca="false">C4238&amp;D4238&amp;E4238&amp;F4238&amp;G4238&amp;H4238</f>
        <v>ASSENTAMENTO DE TUBO PRFV DEFOFO,EXCLUSIVE FORNECIMENTO DESTE,ATERRO E SOCA ATE A ALTURA DA GERATRIZ SUPERIOR DO TUBO,CONSIDERANDO O MATERIAL DA PROPRIA ESCAVACAO,DIAMETRO DE 400MM</v>
      </c>
      <c r="C4238" s="749" t="s">
        <v>16041</v>
      </c>
      <c r="D4238" s="749" t="s">
        <v>16042</v>
      </c>
      <c r="E4238" s="749" t="s">
        <v>16049</v>
      </c>
      <c r="I4238" s="749" t="s">
        <v>236</v>
      </c>
      <c r="J4238" s="749" t="n">
        <v>15.74</v>
      </c>
    </row>
    <row collapsed="false" customFormat="false" customHeight="true" hidden="true" ht="12.75" outlineLevel="0" r="4239">
      <c r="A4239" s="749" t="s">
        <v>16050</v>
      </c>
      <c r="B4239" s="749" t="str">
        <f aca="false">C4239&amp;D4239&amp;E4239&amp;F4239&amp;G4239&amp;H4239</f>
        <v>ASSENTAMENTO DE TUBO PRFV DEFOFO,EXCLUSIVE FORNECIMENTO DESTE,ATERRO E SOCA ATE A ALTURA DA GERATRIZ SUPERIOR DO TUBO,CONSIDERANDO O MATERIAL DA PROPRIA ESCAVACAO,DIAMETRO DE 400MM</v>
      </c>
      <c r="C4239" s="749" t="s">
        <v>16041</v>
      </c>
      <c r="D4239" s="749" t="s">
        <v>16042</v>
      </c>
      <c r="E4239" s="749" t="s">
        <v>16049</v>
      </c>
      <c r="I4239" s="749" t="s">
        <v>236</v>
      </c>
      <c r="J4239" s="749" t="n">
        <v>13.64</v>
      </c>
    </row>
    <row collapsed="false" customFormat="false" customHeight="true" hidden="true" ht="12.75" outlineLevel="0" r="4240">
      <c r="A4240" s="749" t="s">
        <v>16051</v>
      </c>
      <c r="B4240" s="749" t="str">
        <f aca="false">C4240&amp;D4240&amp;E4240&amp;F4240&amp;G4240&amp;H4240</f>
        <v>ASSENTAMENTO DE TUBO PRFV DEFOFO,EXCLUSIVE FORNECIMENTO DESTE,ATERRO E SOCA ATE A ALTURA DA GERATRIZ SUPERIOR DO TUBO,CONSIDERANDO O MATERIAL DA PROPRIA ESCAVACAO,DIAMETRO DE 500MM</v>
      </c>
      <c r="C4240" s="749" t="s">
        <v>16041</v>
      </c>
      <c r="D4240" s="749" t="s">
        <v>16042</v>
      </c>
      <c r="E4240" s="749" t="s">
        <v>16052</v>
      </c>
      <c r="I4240" s="749" t="s">
        <v>236</v>
      </c>
      <c r="J4240" s="749" t="n">
        <v>21.47</v>
      </c>
    </row>
    <row collapsed="false" customFormat="false" customHeight="true" hidden="true" ht="12.75" outlineLevel="0" r="4241">
      <c r="A4241" s="749" t="s">
        <v>16053</v>
      </c>
      <c r="B4241" s="749" t="str">
        <f aca="false">C4241&amp;D4241&amp;E4241&amp;F4241&amp;G4241&amp;H4241</f>
        <v>ASSENTAMENTO DE TUBO PRFV DEFOFO,EXCLUSIVE FORNECIMENTO DESTE,ATERRO E SOCA ATE A ALTURA DA GERATRIZ SUPERIOR DO TUBO,CONSIDERANDO O MATERIAL DA PROPRIA ESCAVACAO,DIAMETRO DE 500MM</v>
      </c>
      <c r="C4241" s="749" t="s">
        <v>16041</v>
      </c>
      <c r="D4241" s="749" t="s">
        <v>16042</v>
      </c>
      <c r="E4241" s="749" t="s">
        <v>16052</v>
      </c>
      <c r="I4241" s="749" t="s">
        <v>236</v>
      </c>
      <c r="J4241" s="749" t="n">
        <v>18.6</v>
      </c>
    </row>
    <row collapsed="false" customFormat="false" customHeight="true" hidden="true" ht="12.75" outlineLevel="0" r="4242">
      <c r="A4242" s="749" t="s">
        <v>16054</v>
      </c>
      <c r="B4242" s="749" t="str">
        <f aca="false">C4242&amp;D4242&amp;E4242&amp;F4242&amp;G4242&amp;H4242</f>
        <v>ASSENTAMENTO DE TUBO PRFV DEFOFO,EXCLUSIVE FORNECIMENTO DESTE,ATERRO E SOCA ATE A ALTURA DA GERATRIZ SUPERIOR DO TUBO,CONSIDERANDO O MATERIAL DA PROPRIA ESCAVACAO,DIAMETRO DE 600MM</v>
      </c>
      <c r="C4242" s="749" t="s">
        <v>16041</v>
      </c>
      <c r="D4242" s="749" t="s">
        <v>16042</v>
      </c>
      <c r="E4242" s="749" t="s">
        <v>16055</v>
      </c>
      <c r="I4242" s="749" t="s">
        <v>236</v>
      </c>
      <c r="J4242" s="749" t="n">
        <v>25.49</v>
      </c>
    </row>
    <row collapsed="false" customFormat="false" customHeight="true" hidden="true" ht="12.75" outlineLevel="0" r="4243">
      <c r="A4243" s="749" t="s">
        <v>16056</v>
      </c>
      <c r="B4243" s="749" t="str">
        <f aca="false">C4243&amp;D4243&amp;E4243&amp;F4243&amp;G4243&amp;H4243</f>
        <v>ASSENTAMENTO DE TUBO PRFV DEFOFO,EXCLUSIVE FORNECIMENTO DESTE,ATERRO E SOCA ATE A ALTURA DA GERATRIZ SUPERIOR DO TUBO,CONSIDERANDO O MATERIAL DA PROPRIA ESCAVACAO,DIAMETRO DE 600MM</v>
      </c>
      <c r="C4243" s="749" t="s">
        <v>16041</v>
      </c>
      <c r="D4243" s="749" t="s">
        <v>16042</v>
      </c>
      <c r="E4243" s="749" t="s">
        <v>16055</v>
      </c>
      <c r="I4243" s="749" t="s">
        <v>236</v>
      </c>
      <c r="J4243" s="749" t="n">
        <v>22.09</v>
      </c>
    </row>
    <row collapsed="false" customFormat="false" customHeight="true" hidden="true" ht="12.75" outlineLevel="0" r="4244">
      <c r="A4244" s="749" t="s">
        <v>16057</v>
      </c>
      <c r="B4244" s="749" t="str">
        <f aca="false">C4244&amp;D4244&amp;E4244&amp;F4244&amp;G4244&amp;H4244</f>
        <v>ASSENTAMENTO DE TUBO PRFV DEFOFO,EXCLUSIVE FORNECIMENTO DESTE,ATERRO E SOCA ATE A ALTURA DA GERATRIZ SUPERIOR DO TUBO,CONSIDERANDO O MATERIAL DA PROPRIA ESCAVACAO,DIAMETRO DE 700MM</v>
      </c>
      <c r="C4244" s="749" t="s">
        <v>16041</v>
      </c>
      <c r="D4244" s="749" t="s">
        <v>16042</v>
      </c>
      <c r="E4244" s="749" t="s">
        <v>16058</v>
      </c>
      <c r="I4244" s="749" t="s">
        <v>236</v>
      </c>
      <c r="J4244" s="749" t="n">
        <v>30.01</v>
      </c>
    </row>
    <row collapsed="false" customFormat="false" customHeight="true" hidden="true" ht="12.75" outlineLevel="0" r="4245">
      <c r="A4245" s="749" t="s">
        <v>16059</v>
      </c>
      <c r="B4245" s="749" t="str">
        <f aca="false">C4245&amp;D4245&amp;E4245&amp;F4245&amp;G4245&amp;H4245</f>
        <v>ASSENTAMENTO DE TUBO PRFV DEFOFO,EXCLUSIVE FORNECIMENTO DESTE,ATERRO E SOCA ATE A ALTURA DA GERATRIZ SUPERIOR DO TUBO,CONSIDERANDO O MATERIAL DA PROPRIA ESCAVACAO,DIAMETRO DE 700MM</v>
      </c>
      <c r="C4245" s="749" t="s">
        <v>16041</v>
      </c>
      <c r="D4245" s="749" t="s">
        <v>16042</v>
      </c>
      <c r="E4245" s="749" t="s">
        <v>16058</v>
      </c>
      <c r="I4245" s="749" t="s">
        <v>236</v>
      </c>
      <c r="J4245" s="749" t="n">
        <v>26.01</v>
      </c>
    </row>
    <row collapsed="false" customFormat="false" customHeight="true" hidden="true" ht="12.75" outlineLevel="0" r="4246">
      <c r="A4246" s="749" t="s">
        <v>16060</v>
      </c>
      <c r="B4246" s="749" t="str">
        <f aca="false">C4246&amp;D4246&amp;E4246&amp;F4246&amp;G4246&amp;H4246</f>
        <v>ASSENTAMENTO DE TUBO PRFV DEFOFO,EXCLUSIVE FORNECIMENTO DESTE,ATERRO E SOCA ATE A ALTURA DA GERATRIZ SUPERIOR DO TUBO,CONSIDERANDO O MATERIAL DA PROPRIA ESCAVACAO,DIAMETRO DE 800MM</v>
      </c>
      <c r="C4246" s="749" t="s">
        <v>16041</v>
      </c>
      <c r="D4246" s="749" t="s">
        <v>16042</v>
      </c>
      <c r="E4246" s="749" t="s">
        <v>16061</v>
      </c>
      <c r="I4246" s="749" t="s">
        <v>236</v>
      </c>
      <c r="J4246" s="749" t="n">
        <v>35.75</v>
      </c>
    </row>
    <row collapsed="false" customFormat="false" customHeight="true" hidden="true" ht="12.75" outlineLevel="0" r="4247">
      <c r="A4247" s="749" t="s">
        <v>16062</v>
      </c>
      <c r="B4247" s="749" t="str">
        <f aca="false">C4247&amp;D4247&amp;E4247&amp;F4247&amp;G4247&amp;H4247</f>
        <v>ASSENTAMENTO DE TUBO PRFV DEFOFO,EXCLUSIVE FORNECIMENTO DESTE,ATERRO E SOCA ATE A ALTURA DA GERATRIZ SUPERIOR DO TUBO,CONSIDERANDO O MATERIAL DA PROPRIA ESCAVACAO,DIAMETRO DE 800MM</v>
      </c>
      <c r="C4247" s="749" t="s">
        <v>16041</v>
      </c>
      <c r="D4247" s="749" t="s">
        <v>16042</v>
      </c>
      <c r="E4247" s="749" t="s">
        <v>16061</v>
      </c>
      <c r="I4247" s="749" t="s">
        <v>236</v>
      </c>
      <c r="J4247" s="749" t="n">
        <v>30.98</v>
      </c>
    </row>
    <row collapsed="false" customFormat="false" customHeight="true" hidden="true" ht="12.75" outlineLevel="0" r="4248">
      <c r="A4248" s="749" t="s">
        <v>16063</v>
      </c>
      <c r="B4248" s="749" t="str">
        <f aca="false">C4248&amp;D4248&amp;E4248&amp;F4248&amp;G4248&amp;H4248</f>
        <v>ASSENTAMENTO DE TUBO PRFV DEFOFO,EXCLUSIVE FORNECIMENTO DESTE,ATERRO E SOCA ATE A ALTURA DA GERATRIZ SUPERIOR DO TUBO,CONSIDERANDO O MATERIAL DA PROPRIA ESCAVACAO,DIAMETRO DE 900MM</v>
      </c>
      <c r="C4248" s="749" t="s">
        <v>16041</v>
      </c>
      <c r="D4248" s="749" t="s">
        <v>16042</v>
      </c>
      <c r="E4248" s="749" t="s">
        <v>16064</v>
      </c>
      <c r="I4248" s="749" t="s">
        <v>236</v>
      </c>
      <c r="J4248" s="749" t="n">
        <v>42.01</v>
      </c>
    </row>
    <row collapsed="false" customFormat="false" customHeight="true" hidden="true" ht="12.75" outlineLevel="0" r="4249">
      <c r="A4249" s="749" t="s">
        <v>16065</v>
      </c>
      <c r="B4249" s="749" t="str">
        <f aca="false">C4249&amp;D4249&amp;E4249&amp;F4249&amp;G4249&amp;H4249</f>
        <v>ASSENTAMENTO DE TUBO PRFV DEFOFO,EXCLUSIVE FORNECIMENTO DESTE,ATERRO E SOCA ATE A ALTURA DA GERATRIZ SUPERIOR DO TUBO,CONSIDERANDO O MATERIAL DA PROPRIA ESCAVACAO,DIAMETRO DE 900MM</v>
      </c>
      <c r="C4249" s="749" t="s">
        <v>16041</v>
      </c>
      <c r="D4249" s="749" t="s">
        <v>16042</v>
      </c>
      <c r="E4249" s="749" t="s">
        <v>16064</v>
      </c>
      <c r="I4249" s="749" t="s">
        <v>236</v>
      </c>
      <c r="J4249" s="749" t="n">
        <v>36.4</v>
      </c>
    </row>
    <row collapsed="false" customFormat="false" customHeight="true" hidden="true" ht="12.75" outlineLevel="0" r="4250">
      <c r="A4250" s="749" t="s">
        <v>16066</v>
      </c>
      <c r="B4250" s="749" t="str">
        <f aca="false">C4250&amp;D4250&amp;E4250&amp;F4250&amp;G4250&amp;H4250</f>
        <v>ASSENTAMENTO DE TUBO PRFV DEFOFO,EXCLUSIVE FORNECIMENTO DESTE,ATERRO E SOCA ATE A ALTURA DA GERATRIZ SUPERIOR DO TUBO,CONSIDERANDO O MATERIAL DA PROPRIA ESCAVACAO,DIAMETRO DE 1000MM</v>
      </c>
      <c r="C4250" s="749" t="s">
        <v>16041</v>
      </c>
      <c r="D4250" s="749" t="s">
        <v>16042</v>
      </c>
      <c r="E4250" s="749" t="s">
        <v>16067</v>
      </c>
      <c r="F4250" s="749" t="s">
        <v>236</v>
      </c>
      <c r="I4250" s="749" t="s">
        <v>236</v>
      </c>
      <c r="J4250" s="749" t="n">
        <v>48.39</v>
      </c>
    </row>
    <row collapsed="false" customFormat="false" customHeight="true" hidden="true" ht="12.75" outlineLevel="0" r="4251">
      <c r="A4251" s="749" t="s">
        <v>16068</v>
      </c>
      <c r="B4251" s="749" t="str">
        <f aca="false">C4251&amp;D4251&amp;E4251&amp;F4251&amp;G4251&amp;H4251</f>
        <v>ASSENTAMENTO DE TUBO PRFV DEFOFO,EXCLUSIVE FORNECIMENTO DESTE,ATERRO E SOCA ATE A ALTURA DA GERATRIZ SUPERIOR DO TUBO,CONSIDERANDO O MATERIAL DA PROPRIA ESCAVACAO,DIAMETRO DE 1000MM</v>
      </c>
      <c r="C4251" s="749" t="s">
        <v>16041</v>
      </c>
      <c r="D4251" s="749" t="s">
        <v>16042</v>
      </c>
      <c r="E4251" s="749" t="s">
        <v>16067</v>
      </c>
      <c r="F4251" s="749" t="s">
        <v>236</v>
      </c>
      <c r="I4251" s="749" t="s">
        <v>236</v>
      </c>
      <c r="J4251" s="749" t="n">
        <v>41.93</v>
      </c>
    </row>
    <row collapsed="false" customFormat="false" customHeight="true" hidden="true" ht="12.75" outlineLevel="0" r="4252">
      <c r="A4252" s="749" t="s">
        <v>16069</v>
      </c>
      <c r="B4252" s="749" t="str">
        <f aca="false">C4252&amp;D4252&amp;E4252&amp;F4252&amp;G4252&amp;H4252</f>
        <v>ASSENTAMENTO DE TUBO PRFV DEFOFO,EXCLUSIVE FORNECIMENTO DESTE,ATERRO E SOCA ATE A ALTURA DA GERATRIZ SUPERIOR DO TUBO,CONSIDERANDO O MATERIAL DA PROPRIA ESCAVACAO,DIAMETRO DE 1200MM</v>
      </c>
      <c r="C4252" s="749" t="s">
        <v>16041</v>
      </c>
      <c r="D4252" s="749" t="s">
        <v>16042</v>
      </c>
      <c r="E4252" s="749" t="s">
        <v>16070</v>
      </c>
      <c r="F4252" s="749" t="s">
        <v>236</v>
      </c>
      <c r="I4252" s="749" t="s">
        <v>236</v>
      </c>
      <c r="J4252" s="749" t="n">
        <v>68.32</v>
      </c>
    </row>
    <row collapsed="false" customFormat="false" customHeight="true" hidden="true" ht="12.75" outlineLevel="0" r="4253">
      <c r="A4253" s="749" t="s">
        <v>16071</v>
      </c>
      <c r="B4253" s="749" t="str">
        <f aca="false">C4253&amp;D4253&amp;E4253&amp;F4253&amp;G4253&amp;H4253</f>
        <v>ASSENTAMENTO DE TUBO PRFV DEFOFO,EXCLUSIVE FORNECIMENTO DESTE,ATERRO E SOCA ATE A ALTURA DA GERATRIZ SUPERIOR DO TUBO,CONSIDERANDO O MATERIAL DA PROPRIA ESCAVACAO,DIAMETRO DE 1200MM</v>
      </c>
      <c r="C4253" s="749" t="s">
        <v>16041</v>
      </c>
      <c r="D4253" s="749" t="s">
        <v>16042</v>
      </c>
      <c r="E4253" s="749" t="s">
        <v>16070</v>
      </c>
      <c r="F4253" s="749" t="s">
        <v>236</v>
      </c>
      <c r="I4253" s="749" t="s">
        <v>236</v>
      </c>
      <c r="J4253" s="749" t="n">
        <v>59.2</v>
      </c>
    </row>
    <row collapsed="false" customFormat="false" customHeight="true" hidden="true" ht="12.75" outlineLevel="0" r="4254">
      <c r="A4254" s="749" t="s">
        <v>16072</v>
      </c>
      <c r="B4254" s="749" t="str">
        <f aca="false">C4254&amp;D4254&amp;E4254&amp;F4254&amp;G4254&amp;H4254</f>
        <v>ASSENTAMENTO DE TUBO PRFV DEFOFO,EXCLUSIVE FORNECIMENTO DESTE,ATERRO E SOCA ATE A ALTURA DA GERATRIZ SUPERIOR DO TUBO,CONSIDERANDO O MATERIAL DA PROPRIA ESCAVACAO,DIAMETRO DE 1300MM</v>
      </c>
      <c r="C4254" s="749" t="s">
        <v>16041</v>
      </c>
      <c r="D4254" s="749" t="s">
        <v>16042</v>
      </c>
      <c r="E4254" s="749" t="s">
        <v>16073</v>
      </c>
      <c r="F4254" s="749" t="s">
        <v>236</v>
      </c>
      <c r="I4254" s="749" t="s">
        <v>236</v>
      </c>
      <c r="J4254" s="749" t="n">
        <v>78.69</v>
      </c>
    </row>
    <row collapsed="false" customFormat="false" customHeight="true" hidden="true" ht="12.75" outlineLevel="0" r="4255">
      <c r="A4255" s="749" t="s">
        <v>16074</v>
      </c>
      <c r="B4255" s="749" t="str">
        <f aca="false">C4255&amp;D4255&amp;E4255&amp;F4255&amp;G4255&amp;H4255</f>
        <v>ASSENTAMENTO DE TUBO PRFV DEFOFO,EXCLUSIVE FORNECIMENTO DESTE,ATERRO E SOCA ATE A ALTURA DA GERATRIZ SUPERIOR DO TUBO,CONSIDERANDO O MATERIAL DA PROPRIA ESCAVACAO,DIAMETRO DE 1300MM</v>
      </c>
      <c r="C4255" s="749" t="s">
        <v>16041</v>
      </c>
      <c r="D4255" s="749" t="s">
        <v>16042</v>
      </c>
      <c r="E4255" s="749" t="s">
        <v>16073</v>
      </c>
      <c r="F4255" s="749" t="s">
        <v>236</v>
      </c>
      <c r="I4255" s="749" t="s">
        <v>236</v>
      </c>
      <c r="J4255" s="749" t="n">
        <v>68.18</v>
      </c>
    </row>
    <row collapsed="false" customFormat="false" customHeight="true" hidden="true" ht="12.75" outlineLevel="0" r="4256">
      <c r="A4256" s="749" t="s">
        <v>16075</v>
      </c>
      <c r="B4256" s="749" t="str">
        <f aca="false">C4256&amp;D4256&amp;E4256&amp;F4256&amp;G4256&amp;H4256</f>
        <v>ASSENTAMENTO DE TUBO PRFV DEFOFO,EXCLUSIVE FORNECIMENTO DESTE,ATERRO E SOCA ATE A ALTURA DA GERATRIZ SUPERIOR DO TUBO,CONSIDERANDO O MATERIAL DA PROPRIA ESCAVACAO,DIAMETRO DE 1400MM</v>
      </c>
      <c r="C4256" s="749" t="s">
        <v>16041</v>
      </c>
      <c r="D4256" s="749" t="s">
        <v>16042</v>
      </c>
      <c r="E4256" s="749" t="s">
        <v>16076</v>
      </c>
      <c r="F4256" s="749" t="s">
        <v>236</v>
      </c>
      <c r="I4256" s="749" t="s">
        <v>236</v>
      </c>
      <c r="J4256" s="749" t="n">
        <v>82.78</v>
      </c>
    </row>
    <row collapsed="false" customFormat="false" customHeight="true" hidden="true" ht="12.75" outlineLevel="0" r="4257">
      <c r="A4257" s="749" t="s">
        <v>16077</v>
      </c>
      <c r="B4257" s="749" t="str">
        <f aca="false">C4257&amp;D4257&amp;E4257&amp;F4257&amp;G4257&amp;H4257</f>
        <v>ASSENTAMENTO DE TUBO PRFV DEFOFO,EXCLUSIVE FORNECIMENTO DESTE,ATERRO E SOCA ATE A ALTURA DA GERATRIZ SUPERIOR DO TUBO,CONSIDERANDO O MATERIAL DA PROPRIA ESCAVACAO,DIAMETRO DE 1400MM</v>
      </c>
      <c r="C4257" s="749" t="s">
        <v>16041</v>
      </c>
      <c r="D4257" s="749" t="s">
        <v>16042</v>
      </c>
      <c r="E4257" s="749" t="s">
        <v>16076</v>
      </c>
      <c r="F4257" s="749" t="s">
        <v>236</v>
      </c>
      <c r="I4257" s="749" t="s">
        <v>236</v>
      </c>
      <c r="J4257" s="749" t="n">
        <v>71.73</v>
      </c>
    </row>
    <row collapsed="false" customFormat="false" customHeight="true" hidden="true" ht="12.75" outlineLevel="0" r="4258">
      <c r="A4258" s="749" t="s">
        <v>16078</v>
      </c>
      <c r="B4258" s="749" t="str">
        <f aca="false">C4258&amp;D4258&amp;E4258&amp;F4258&amp;G4258&amp;H4258</f>
        <v>ASSENTAMENTO DE TUBO PRFV DEFOFO,EXCLUSIVE FORNECIMENTO DESTE,ATERRO E SOCA ATE A ALTURA DA GERATRIZ SUPERIOR DO TUBO,CONSIDERANDO O MATERIAL DA PROPRIA ESCAVACAO,DIAMETRO DE 1500MM</v>
      </c>
      <c r="C4258" s="749" t="s">
        <v>16041</v>
      </c>
      <c r="D4258" s="749" t="s">
        <v>16042</v>
      </c>
      <c r="E4258" s="749" t="s">
        <v>16079</v>
      </c>
      <c r="F4258" s="749" t="s">
        <v>236</v>
      </c>
      <c r="I4258" s="749" t="s">
        <v>236</v>
      </c>
      <c r="J4258" s="749" t="n">
        <v>86.94</v>
      </c>
    </row>
    <row collapsed="false" customFormat="false" customHeight="true" hidden="true" ht="12.75" outlineLevel="0" r="4259">
      <c r="A4259" s="749" t="s">
        <v>16080</v>
      </c>
      <c r="B4259" s="749" t="str">
        <f aca="false">C4259&amp;D4259&amp;E4259&amp;F4259&amp;G4259&amp;H4259</f>
        <v>ASSENTAMENTO DE TUBO PRFV DEFOFO,EXCLUSIVE FORNECIMENTO DESTE,ATERRO E SOCA ATE A ALTURA DA GERATRIZ SUPERIOR DO TUBO,CONSIDERANDO O MATERIAL DA PROPRIA ESCAVACAO,DIAMETRO DE 1500MM</v>
      </c>
      <c r="C4259" s="749" t="s">
        <v>16041</v>
      </c>
      <c r="D4259" s="749" t="s">
        <v>16042</v>
      </c>
      <c r="E4259" s="749" t="s">
        <v>16079</v>
      </c>
      <c r="F4259" s="749" t="s">
        <v>236</v>
      </c>
      <c r="I4259" s="749" t="s">
        <v>236</v>
      </c>
      <c r="J4259" s="749" t="n">
        <v>75.33</v>
      </c>
    </row>
    <row collapsed="false" customFormat="false" customHeight="true" hidden="true" ht="12.75" outlineLevel="0" r="4260">
      <c r="A4260" s="749" t="s">
        <v>16081</v>
      </c>
      <c r="B4260" s="749" t="str">
        <f aca="false">C4260&amp;D4260&amp;E4260&amp;F4260&amp;G4260&amp;H4260</f>
        <v>ASSENTAMENTO DE TUBULACAO DE PVC,COM JUNTA ELASTICA,PARA COLETOR DE ESGOTOS,COM DIAMETRO NOMINAL DE 100MM,ATERRO E SOCAATE A ALTURA DA GERATRIZ SUPERIOR DO TUBO,CONSIDERANDO O MATERIAL DA PROPRIA ESCAVACAO,EXCLUSIVE TUBO E JUNTA</v>
      </c>
      <c r="C4260" s="749" t="s">
        <v>16082</v>
      </c>
      <c r="D4260" s="749" t="s">
        <v>16083</v>
      </c>
      <c r="E4260" s="749" t="s">
        <v>16084</v>
      </c>
      <c r="F4260" s="749" t="s">
        <v>16085</v>
      </c>
      <c r="I4260" s="749" t="s">
        <v>236</v>
      </c>
      <c r="J4260" s="749" t="n">
        <v>6.88</v>
      </c>
    </row>
    <row collapsed="false" customFormat="false" customHeight="true" hidden="true" ht="12.75" outlineLevel="0" r="4261">
      <c r="A4261" s="749" t="s">
        <v>16086</v>
      </c>
      <c r="B4261" s="749" t="str">
        <f aca="false">C4261&amp;D4261&amp;E4261&amp;F4261&amp;G4261&amp;H4261</f>
        <v>ASSENTAMENTO DE TUBULACAO DE PVC,COM JUNTA ELASTICA,PARA COLETOR DE ESGOTOS,COM DIAMETRO NOMINAL DE 100MM,ATERRO E SOCAATE A ALTURA DA GERATRIZ SUPERIOR DO TUBO,CONSIDERANDO O MATERIAL DA PROPRIA ESCAVACAO,EXCLUSIVE TUBO E JUNTA</v>
      </c>
      <c r="C4261" s="749" t="s">
        <v>16082</v>
      </c>
      <c r="D4261" s="749" t="s">
        <v>16083</v>
      </c>
      <c r="E4261" s="749" t="s">
        <v>16084</v>
      </c>
      <c r="F4261" s="749" t="s">
        <v>16085</v>
      </c>
      <c r="I4261" s="749" t="s">
        <v>236</v>
      </c>
      <c r="J4261" s="749" t="n">
        <v>5.96</v>
      </c>
    </row>
    <row collapsed="false" customFormat="false" customHeight="true" hidden="true" ht="12.75" outlineLevel="0" r="4262">
      <c r="A4262" s="749" t="s">
        <v>16087</v>
      </c>
      <c r="B4262" s="749" t="str">
        <f aca="false">C4262&amp;D4262&amp;E4262&amp;F4262&amp;G4262&amp;H4262</f>
        <v>ASSENTAMENTO DE TUBULACAO DE PVC,COM JUNTA ELASTICA,PARA COLETOR DE ESGOTOS,COM DIAMETRO NOMINAL DE 150MM,ATERRO E SOCAATE A ALTURA DA GERATRIZ SUPERIOR DO TUBO,CONSIDERANDO O MATERIAL DA PROPRIA ESCAVACAO,EXCLUSIVE TUBO E JUNTA</v>
      </c>
      <c r="C4262" s="749" t="s">
        <v>16082</v>
      </c>
      <c r="D4262" s="749" t="s">
        <v>16088</v>
      </c>
      <c r="E4262" s="749" t="s">
        <v>16084</v>
      </c>
      <c r="F4262" s="749" t="s">
        <v>16085</v>
      </c>
      <c r="I4262" s="749" t="s">
        <v>236</v>
      </c>
      <c r="J4262" s="749" t="n">
        <v>9.43</v>
      </c>
    </row>
    <row collapsed="false" customFormat="false" customHeight="true" hidden="true" ht="12.75" outlineLevel="0" r="4263">
      <c r="A4263" s="749" t="s">
        <v>16089</v>
      </c>
      <c r="B4263" s="749" t="str">
        <f aca="false">C4263&amp;D4263&amp;E4263&amp;F4263&amp;G4263&amp;H4263</f>
        <v>ASSENTAMENTO DE TUBULACAO DE PVC,COM JUNTA ELASTICA,PARA COLETOR DE ESGOTOS,COM DIAMETRO NOMINAL DE 150MM,ATERRO E SOCAATE A ALTURA DA GERATRIZ SUPERIOR DO TUBO,CONSIDERANDO O MATERIAL DA PROPRIA ESCAVACAO,EXCLUSIVE TUBO E JUNTA</v>
      </c>
      <c r="C4263" s="749" t="s">
        <v>16082</v>
      </c>
      <c r="D4263" s="749" t="s">
        <v>16088</v>
      </c>
      <c r="E4263" s="749" t="s">
        <v>16084</v>
      </c>
      <c r="F4263" s="749" t="s">
        <v>16085</v>
      </c>
      <c r="I4263" s="749" t="s">
        <v>236</v>
      </c>
      <c r="J4263" s="749" t="n">
        <v>8.17</v>
      </c>
    </row>
    <row collapsed="false" customFormat="false" customHeight="true" hidden="true" ht="12.75" outlineLevel="0" r="4264">
      <c r="A4264" s="749" t="s">
        <v>16090</v>
      </c>
      <c r="B4264" s="749" t="str">
        <f aca="false">C4264&amp;D4264&amp;E4264&amp;F4264&amp;G4264&amp;H4264</f>
        <v>ASSENTAMENTO DE TUBULACAO DE PVC,COM JUNTA ELASTICA,PARA COLETOR DE ESGOTOS,COM DIAMETRO NOMINAL DE 200MM,ATERRO E SOCAATE A ALTURA DA GERATRIZ SUPERIOR DO TUBO,CONSIDERANDO O MATERIAL DA PROPRIA ESCAVACAO,EXCLUSIVE TUBO E JUNTA</v>
      </c>
      <c r="C4264" s="749" t="s">
        <v>16082</v>
      </c>
      <c r="D4264" s="749" t="s">
        <v>16091</v>
      </c>
      <c r="E4264" s="749" t="s">
        <v>16084</v>
      </c>
      <c r="F4264" s="749" t="s">
        <v>16085</v>
      </c>
      <c r="I4264" s="749" t="s">
        <v>236</v>
      </c>
      <c r="J4264" s="749" t="n">
        <v>11.99</v>
      </c>
    </row>
    <row collapsed="false" customFormat="false" customHeight="true" hidden="true" ht="12.75" outlineLevel="0" r="4265">
      <c r="A4265" s="749" t="s">
        <v>16092</v>
      </c>
      <c r="B4265" s="749" t="str">
        <f aca="false">C4265&amp;D4265&amp;E4265&amp;F4265&amp;G4265&amp;H4265</f>
        <v>ASSENTAMENTO DE TUBULACAO DE PVC,COM JUNTA ELASTICA,PARA COLETOR DE ESGOTOS,COM DIAMETRO NOMINAL DE 200MM,ATERRO E SOCAATE A ALTURA DA GERATRIZ SUPERIOR DO TUBO,CONSIDERANDO O MATERIAL DA PROPRIA ESCAVACAO,EXCLUSIVE TUBO E JUNTA</v>
      </c>
      <c r="C4265" s="749" t="s">
        <v>16082</v>
      </c>
      <c r="D4265" s="749" t="s">
        <v>16091</v>
      </c>
      <c r="E4265" s="749" t="s">
        <v>16084</v>
      </c>
      <c r="F4265" s="749" t="s">
        <v>16085</v>
      </c>
      <c r="I4265" s="749" t="s">
        <v>236</v>
      </c>
      <c r="J4265" s="749" t="n">
        <v>10.39</v>
      </c>
    </row>
    <row collapsed="false" customFormat="false" customHeight="true" hidden="true" ht="12.75" outlineLevel="0" r="4266">
      <c r="A4266" s="749" t="s">
        <v>16093</v>
      </c>
      <c r="B4266" s="749" t="str">
        <f aca="false">C4266&amp;D4266&amp;E4266&amp;F4266&amp;G4266&amp;H4266</f>
        <v>ASSENTAMENTO DE TUBULACAO DE PVC COM JUNTA ELASTICA,PARA COLETOR DE ESGOTOS,COM DIAMETRO NOMINAL DE 250MM,ATERRO E SOCAATE A ALTURA DA GERATRIZ SUPERIOR DO TUBO,CONSIDERANDO O MATERIAL DA PROPRIA ESCAVACAO,EXCLUSIVE TUBO E JUNTA</v>
      </c>
      <c r="C4266" s="749" t="s">
        <v>16094</v>
      </c>
      <c r="D4266" s="749" t="s">
        <v>16095</v>
      </c>
      <c r="E4266" s="749" t="s">
        <v>16084</v>
      </c>
      <c r="F4266" s="749" t="s">
        <v>16085</v>
      </c>
      <c r="I4266" s="749" t="s">
        <v>236</v>
      </c>
      <c r="J4266" s="749" t="n">
        <v>14.55</v>
      </c>
    </row>
    <row collapsed="false" customFormat="false" customHeight="true" hidden="true" ht="12.75" outlineLevel="0" r="4267">
      <c r="A4267" s="749" t="s">
        <v>16096</v>
      </c>
      <c r="B4267" s="749" t="str">
        <f aca="false">C4267&amp;D4267&amp;E4267&amp;F4267&amp;G4267&amp;H4267</f>
        <v>ASSENTAMENTO DE TUBULACAO DE PVC COM JUNTA ELASTICA,PARA COLETOR DE ESGOTOS,COM DIAMETRO NOMINAL DE 250MM,ATERRO E SOCAATE A ALTURA DA GERATRIZ SUPERIOR DO TUBO,CONSIDERANDO O MATERIAL DA PROPRIA ESCAVACAO,EXCLUSIVE TUBO E JUNTA</v>
      </c>
      <c r="C4267" s="749" t="s">
        <v>16094</v>
      </c>
      <c r="D4267" s="749" t="s">
        <v>16095</v>
      </c>
      <c r="E4267" s="749" t="s">
        <v>16084</v>
      </c>
      <c r="F4267" s="749" t="s">
        <v>16085</v>
      </c>
      <c r="I4267" s="749" t="s">
        <v>236</v>
      </c>
      <c r="J4267" s="749" t="n">
        <v>12.6</v>
      </c>
    </row>
    <row collapsed="false" customFormat="false" customHeight="true" hidden="true" ht="12.75" outlineLevel="0" r="4268">
      <c r="A4268" s="749" t="s">
        <v>16097</v>
      </c>
      <c r="B4268" s="749" t="str">
        <f aca="false">C4268&amp;D4268&amp;E4268&amp;F4268&amp;G4268&amp;H4268</f>
        <v>ASSENTAMENTO DE TUBULACAO DE PVC COM JUNTA ELASTICA,PARA COLETOR DE ESGOTOS,COM DIAMETRO NOMINAL DE 300MM,ATERRO E SOCAATE A ALTURA DA GERATRIZ SUPERIOR DO TUBO,CONSIDERANDO O MATERIAL DA PROPRIA ESCAVACAO,EXCLUSIVE TUBO E JUNTA</v>
      </c>
      <c r="C4268" s="749" t="s">
        <v>16094</v>
      </c>
      <c r="D4268" s="749" t="s">
        <v>16098</v>
      </c>
      <c r="E4268" s="749" t="s">
        <v>16084</v>
      </c>
      <c r="F4268" s="749" t="s">
        <v>16085</v>
      </c>
      <c r="I4268" s="749" t="s">
        <v>236</v>
      </c>
      <c r="J4268" s="749" t="n">
        <v>17.1</v>
      </c>
    </row>
    <row collapsed="false" customFormat="false" customHeight="true" hidden="true" ht="12.75" outlineLevel="0" r="4269">
      <c r="A4269" s="749" t="s">
        <v>16099</v>
      </c>
      <c r="B4269" s="749" t="str">
        <f aca="false">C4269&amp;D4269&amp;E4269&amp;F4269&amp;G4269&amp;H4269</f>
        <v>ASSENTAMENTO DE TUBULACAO DE PVC COM JUNTA ELASTICA,PARA COLETOR DE ESGOTOS,COM DIAMETRO NOMINAL DE 300MM,ATERRO E SOCAATE A ALTURA DA GERATRIZ SUPERIOR DO TUBO,CONSIDERANDO O MATERIAL DA PROPRIA ESCAVACAO,EXCLUSIVE TUBO E JUNTA</v>
      </c>
      <c r="C4269" s="749" t="s">
        <v>16094</v>
      </c>
      <c r="D4269" s="749" t="s">
        <v>16098</v>
      </c>
      <c r="E4269" s="749" t="s">
        <v>16084</v>
      </c>
      <c r="F4269" s="749" t="s">
        <v>16085</v>
      </c>
      <c r="I4269" s="749" t="s">
        <v>236</v>
      </c>
      <c r="J4269" s="749" t="n">
        <v>14.82</v>
      </c>
    </row>
    <row collapsed="false" customFormat="false" customHeight="true" hidden="true" ht="12.75" outlineLevel="0" r="4270">
      <c r="A4270" s="749" t="s">
        <v>16100</v>
      </c>
      <c r="B4270" s="749" t="str">
        <f aca="false">C4270&amp;D4270&amp;E4270&amp;F4270&amp;G4270&amp;H4270</f>
        <v>ASSENTAMENTO DE TUBULACAO DE PVC,COM JUNTA ELASTICA,PARA COLETOR DE ESGOTOS,COM DIAMETRO NOMINAL DE 350MM,ATERRO E SOCAATE A ALTURA DA GERATRIZ SUPERIOR DO TUBO,CONSIDERANDO O MATERIAL DA PROPRIA ESCAVACAO,EXCLUSIVE TUBO E JUNTA</v>
      </c>
      <c r="C4270" s="749" t="s">
        <v>16082</v>
      </c>
      <c r="D4270" s="749" t="s">
        <v>16101</v>
      </c>
      <c r="E4270" s="749" t="s">
        <v>16084</v>
      </c>
      <c r="F4270" s="749" t="s">
        <v>16085</v>
      </c>
      <c r="I4270" s="749" t="s">
        <v>236</v>
      </c>
      <c r="J4270" s="749" t="n">
        <v>19.66</v>
      </c>
    </row>
    <row collapsed="false" customFormat="false" customHeight="true" hidden="true" ht="12.75" outlineLevel="0" r="4271">
      <c r="A4271" s="749" t="s">
        <v>16102</v>
      </c>
      <c r="B4271" s="749" t="str">
        <f aca="false">C4271&amp;D4271&amp;E4271&amp;F4271&amp;G4271&amp;H4271</f>
        <v>ASSENTAMENTO DE TUBULACAO DE PVC,COM JUNTA ELASTICA,PARA COLETOR DE ESGOTOS,COM DIAMETRO NOMINAL DE 350MM,ATERRO E SOCAATE A ALTURA DA GERATRIZ SUPERIOR DO TUBO,CONSIDERANDO O MATERIAL DA PROPRIA ESCAVACAO,EXCLUSIVE TUBO E JUNTA</v>
      </c>
      <c r="C4271" s="749" t="s">
        <v>16082</v>
      </c>
      <c r="D4271" s="749" t="s">
        <v>16101</v>
      </c>
      <c r="E4271" s="749" t="s">
        <v>16084</v>
      </c>
      <c r="F4271" s="749" t="s">
        <v>16085</v>
      </c>
      <c r="I4271" s="749" t="s">
        <v>236</v>
      </c>
      <c r="J4271" s="749" t="n">
        <v>17.03</v>
      </c>
    </row>
    <row collapsed="false" customFormat="false" customHeight="true" hidden="true" ht="12.75" outlineLevel="0" r="4272">
      <c r="A4272" s="749" t="s">
        <v>16103</v>
      </c>
      <c r="B4272" s="749" t="str">
        <f aca="false">C4272&amp;D4272&amp;E4272&amp;F4272&amp;G4272&amp;H4272</f>
        <v>ASSENTAMENTO DE TUBULACAO DE PVC,COM JUNTA ELASTICA,PARA COLETOR DE ESGOTOS,COM DIAMETRO NOMINAL DE 400MM,ATERRO E SOCAATE A ALTURA DA GERATRIZ SUPERIOR DO TUBO,CONSIDERANDO O MATERIAL DA PROPRIA ESCAVACAO,EXCLUSIVE TUBO E JUNTA</v>
      </c>
      <c r="C4272" s="749" t="s">
        <v>16082</v>
      </c>
      <c r="D4272" s="749" t="s">
        <v>16104</v>
      </c>
      <c r="E4272" s="749" t="s">
        <v>16084</v>
      </c>
      <c r="F4272" s="749" t="s">
        <v>16085</v>
      </c>
      <c r="I4272" s="749" t="s">
        <v>236</v>
      </c>
      <c r="J4272" s="749" t="n">
        <v>22.21</v>
      </c>
    </row>
    <row collapsed="false" customFormat="false" customHeight="true" hidden="true" ht="12.75" outlineLevel="0" r="4273">
      <c r="A4273" s="749" t="s">
        <v>16105</v>
      </c>
      <c r="B4273" s="749" t="str">
        <f aca="false">C4273&amp;D4273&amp;E4273&amp;F4273&amp;G4273&amp;H4273</f>
        <v>ASSENTAMENTO DE TUBULACAO DE PVC,COM JUNTA ELASTICA,PARA COLETOR DE ESGOTOS,COM DIAMETRO NOMINAL DE 400MM,ATERRO E SOCAATE A ALTURA DA GERATRIZ SUPERIOR DO TUBO,CONSIDERANDO O MATERIAL DA PROPRIA ESCAVACAO,EXCLUSIVE TUBO E JUNTA</v>
      </c>
      <c r="C4273" s="749" t="s">
        <v>16082</v>
      </c>
      <c r="D4273" s="749" t="s">
        <v>16104</v>
      </c>
      <c r="E4273" s="749" t="s">
        <v>16084</v>
      </c>
      <c r="F4273" s="749" t="s">
        <v>16085</v>
      </c>
      <c r="I4273" s="749" t="s">
        <v>236</v>
      </c>
      <c r="J4273" s="749" t="n">
        <v>19.25</v>
      </c>
    </row>
    <row collapsed="false" customFormat="false" customHeight="true" hidden="true" ht="12.75" outlineLevel="0" r="4274">
      <c r="A4274" s="749" t="s">
        <v>16106</v>
      </c>
      <c r="B4274" s="749" t="str">
        <f aca="false">C4274&amp;D4274&amp;E4274&amp;F4274&amp;G4274&amp;H4274</f>
        <v>ASSENTAMENTO DE TUBULACAO DE PVC RIGIDO,COM JUNTA ELASTICA,COM DIAMETRO NOMINAL DE 50MM,COMPREENDENDO CARGA E DESCARGA,ACERTO DE FUNDO DE VALA,COLOCACAO NA VALA,MONTAGEM E REATERRO ATE A GERATRIZ SUPERIOR DO TUBO CONSIDERANDO MATERIAL DA PROPRIA ESCAVACAO E TESTE HIDROSTATICO,EXCLUSIVE TUBO E JUNTAELASTICA</v>
      </c>
      <c r="C4274" s="749" t="s">
        <v>16107</v>
      </c>
      <c r="D4274" s="749" t="s">
        <v>16108</v>
      </c>
      <c r="E4274" s="749" t="s">
        <v>16109</v>
      </c>
      <c r="F4274" s="749" t="s">
        <v>16110</v>
      </c>
      <c r="G4274" s="749" t="s">
        <v>16111</v>
      </c>
      <c r="H4274" s="749" t="s">
        <v>16112</v>
      </c>
      <c r="I4274" s="749" t="s">
        <v>236</v>
      </c>
      <c r="J4274" s="749" t="n">
        <v>2.34</v>
      </c>
    </row>
    <row collapsed="false" customFormat="false" customHeight="true" hidden="true" ht="12.75" outlineLevel="0" r="4275">
      <c r="A4275" s="749" t="s">
        <v>16113</v>
      </c>
      <c r="B4275" s="749" t="str">
        <f aca="false">C4275&amp;D4275&amp;E4275&amp;F4275&amp;G4275&amp;H4275</f>
        <v>ASSENTAMENTO DE TUBULACAO DE PVC RIGIDO,COM JUNTA ELASTICA,COM DIAMETRO NOMINAL DE 50MM,COMPREENDENDO CARGA E DESCARGA,ACERTO DE FUNDO DE VALA,COLOCACAO NA VALA,MONTAGEM E REATERRO ATE A GERATRIZ SUPERIOR DO TUBO CONSIDERANDO MATERIAL DA PROPRIA ESCAVACAO E TESTE HIDROSTATICO,EXCLUSIVE TUBO E JUNTAELASTICA</v>
      </c>
      <c r="C4275" s="749" t="s">
        <v>16107</v>
      </c>
      <c r="D4275" s="749" t="s">
        <v>16108</v>
      </c>
      <c r="E4275" s="749" t="s">
        <v>16109</v>
      </c>
      <c r="F4275" s="749" t="s">
        <v>16110</v>
      </c>
      <c r="G4275" s="749" t="s">
        <v>16111</v>
      </c>
      <c r="H4275" s="749" t="s">
        <v>16112</v>
      </c>
      <c r="I4275" s="749" t="s">
        <v>236</v>
      </c>
      <c r="J4275" s="749" t="n">
        <v>2.03</v>
      </c>
    </row>
    <row collapsed="false" customFormat="false" customHeight="true" hidden="true" ht="12.75" outlineLevel="0" r="4276">
      <c r="A4276" s="749" t="s">
        <v>16114</v>
      </c>
      <c r="B4276" s="749" t="str">
        <f aca="false">C4276&amp;D4276&amp;E4276&amp;F4276&amp;G4276&amp;H4276</f>
        <v>ASSENTAMENTO DE TUBULACAO DE PVC RIGIDO,COM JUNTA ELASTICA,COM DIAMETRO NOMINAL DE 75MM,COMPREENDENDO CARGA E DESCARGA,ACERTO DE FUNDO DE VALA,COLOCACAO NA VALA,MONTAGEM E REATERRO ATE A GERATRIZ SUPERIOR DO TUBO CONSIDERANDO O MATERIAL DAPROPRIA ESCAVACAO E TESTE HIDROSTATICO,EXCLUSIVE TUBO E JUNTA ELASTICA</v>
      </c>
      <c r="C4276" s="749" t="s">
        <v>16107</v>
      </c>
      <c r="D4276" s="749" t="s">
        <v>16115</v>
      </c>
      <c r="E4276" s="749" t="s">
        <v>16109</v>
      </c>
      <c r="F4276" s="749" t="s">
        <v>16116</v>
      </c>
      <c r="G4276" s="749" t="s">
        <v>16117</v>
      </c>
      <c r="H4276" s="749" t="s">
        <v>16118</v>
      </c>
      <c r="I4276" s="749" t="s">
        <v>236</v>
      </c>
      <c r="J4276" s="749" t="n">
        <v>4.05</v>
      </c>
    </row>
    <row collapsed="false" customFormat="false" customHeight="true" hidden="true" ht="12.75" outlineLevel="0" r="4277">
      <c r="A4277" s="749" t="s">
        <v>16119</v>
      </c>
      <c r="B4277" s="749" t="str">
        <f aca="false">C4277&amp;D4277&amp;E4277&amp;F4277&amp;G4277&amp;H4277</f>
        <v>ASSENTAMENTO DE TUBULACAO DE PVC RIGIDO,COM JUNTA ELASTICA,COM DIAMETRO NOMINAL DE 75MM,COMPREENDENDO CARGA E DESCARGA,ACERTO DE FUNDO DE VALA,COLOCACAO NA VALA,MONTAGEM E REATERRO ATE A GERATRIZ SUPERIOR DO TUBO CONSIDERANDO O MATERIAL DAPROPRIA ESCAVACAO E TESTE HIDROSTATICO,EXCLUSIVE TUBO E JUNTA ELASTICA</v>
      </c>
      <c r="C4277" s="749" t="s">
        <v>16107</v>
      </c>
      <c r="D4277" s="749" t="s">
        <v>16115</v>
      </c>
      <c r="E4277" s="749" t="s">
        <v>16109</v>
      </c>
      <c r="F4277" s="749" t="s">
        <v>16116</v>
      </c>
      <c r="G4277" s="749" t="s">
        <v>16117</v>
      </c>
      <c r="H4277" s="749" t="s">
        <v>16118</v>
      </c>
      <c r="I4277" s="749" t="s">
        <v>236</v>
      </c>
      <c r="J4277" s="749" t="n">
        <v>3.53</v>
      </c>
    </row>
    <row collapsed="false" customFormat="false" customHeight="true" hidden="true" ht="12.75" outlineLevel="0" r="4278">
      <c r="A4278" s="749" t="s">
        <v>16120</v>
      </c>
      <c r="B4278" s="749" t="str">
        <f aca="false">C4278&amp;D4278&amp;E4278&amp;F4278&amp;G4278&amp;H4278</f>
        <v>ASSENTAMENTO DE TUBULACAO DE PVC RIGIDO,COM JUNTA ELASTICA,COM DIAMETRO NOMINAL DE 100MM,COMPREENDENDO CARGA E DESCARGA,ACERTO DE FUNDO DE VALA,COLOCACAO NA VALA,MONTAGEM E REATERRO ATE A GERATRIZ SUPERIOR DO TUBO CONSIDERANDO O MATERIAL DA PROPRIA ESCAVACAO E TESTE HIDROSTATICO,EXCLUSIVE TUBO E JUNTA ELASTICA</v>
      </c>
      <c r="C4278" s="749" t="s">
        <v>16107</v>
      </c>
      <c r="D4278" s="749" t="s">
        <v>16121</v>
      </c>
      <c r="E4278" s="749" t="s">
        <v>16122</v>
      </c>
      <c r="F4278" s="749" t="s">
        <v>16123</v>
      </c>
      <c r="G4278" s="749" t="s">
        <v>16124</v>
      </c>
      <c r="H4278" s="749" t="s">
        <v>16125</v>
      </c>
      <c r="I4278" s="749" t="s">
        <v>236</v>
      </c>
      <c r="J4278" s="749" t="n">
        <v>5.46</v>
      </c>
    </row>
    <row collapsed="false" customFormat="false" customHeight="true" hidden="true" ht="12.75" outlineLevel="0" r="4279">
      <c r="A4279" s="749" t="s">
        <v>16126</v>
      </c>
      <c r="B4279" s="749" t="str">
        <f aca="false">C4279&amp;D4279&amp;E4279&amp;F4279&amp;G4279&amp;H4279</f>
        <v>ASSENTAMENTO DE TUBULACAO DE PVC RIGIDO,COM JUNTA ELASTICA,COM DIAMETRO NOMINAL DE 100MM,COMPREENDENDO CARGA E DESCARGA,ACERTO DE FUNDO DE VALA,COLOCACAO NA VALA,MONTAGEM E REATERRO ATE A GERATRIZ SUPERIOR DO TUBO CONSIDERANDO O MATERIAL DA PROPRIA ESCAVACAO E TESTE HIDROSTATICO,EXCLUSIVE TUBO E JUNTA ELASTICA</v>
      </c>
      <c r="C4279" s="749" t="s">
        <v>16107</v>
      </c>
      <c r="D4279" s="749" t="s">
        <v>16121</v>
      </c>
      <c r="E4279" s="749" t="s">
        <v>16122</v>
      </c>
      <c r="F4279" s="749" t="s">
        <v>16123</v>
      </c>
      <c r="G4279" s="749" t="s">
        <v>16124</v>
      </c>
      <c r="H4279" s="749" t="s">
        <v>16125</v>
      </c>
      <c r="I4279" s="749" t="s">
        <v>236</v>
      </c>
      <c r="J4279" s="749" t="n">
        <v>4.76</v>
      </c>
    </row>
    <row collapsed="false" customFormat="false" customHeight="true" hidden="true" ht="12.75" outlineLevel="0" r="4280">
      <c r="A4280" s="749" t="s">
        <v>16127</v>
      </c>
      <c r="B4280" s="749" t="str">
        <f aca="false">C4280&amp;D4280&amp;E4280&amp;F4280&amp;G4280&amp;H4280</f>
        <v>ASSENTAMENTO DE TUBULACAO DE PVC RIGIDO,COM JUNTA ELASTICA,COM DIAMETRO NOMINAL DE 150MM,COMPREENDENDO CARGA E DESCARGA,ACERTO DE FUNDO DE VALA,COLOCACAO NA VALA,MONTAGEM E REATERRO ATE A GERATRIZ SUPERIOR DO TUBO CONSIDERANDO O MATERIAL DA PROPRIA ESCAVACAO E TESTE HIDROSTATICO,EXCLUSIVE TUBO E JUNTA ELASTICA</v>
      </c>
      <c r="C4280" s="749" t="s">
        <v>16107</v>
      </c>
      <c r="D4280" s="749" t="s">
        <v>16128</v>
      </c>
      <c r="E4280" s="749" t="s">
        <v>16122</v>
      </c>
      <c r="F4280" s="749" t="s">
        <v>16123</v>
      </c>
      <c r="G4280" s="749" t="s">
        <v>16124</v>
      </c>
      <c r="H4280" s="749" t="s">
        <v>16125</v>
      </c>
      <c r="I4280" s="749" t="s">
        <v>236</v>
      </c>
      <c r="J4280" s="749" t="n">
        <v>8.29</v>
      </c>
    </row>
    <row collapsed="false" customFormat="false" customHeight="true" hidden="true" ht="12.75" outlineLevel="0" r="4281">
      <c r="A4281" s="749" t="s">
        <v>16129</v>
      </c>
      <c r="B4281" s="749" t="str">
        <f aca="false">C4281&amp;D4281&amp;E4281&amp;F4281&amp;G4281&amp;H4281</f>
        <v>ASSENTAMENTO DE TUBULACAO DE PVC RIGIDO,COM JUNTA ELASTICA,COM DIAMETRO NOMINAL DE 150MM,COMPREENDENDO CARGA E DESCARGA,ACERTO DE FUNDO DE VALA,COLOCACAO NA VALA,MONTAGEM E REATERRO ATE A GERATRIZ SUPERIOR DO TUBO CONSIDERANDO O MATERIAL DA PROPRIA ESCAVACAO E TESTE HIDROSTATICO,EXCLUSIVE TUBO E JUNTA ELASTICA</v>
      </c>
      <c r="C4281" s="749" t="s">
        <v>16107</v>
      </c>
      <c r="D4281" s="749" t="s">
        <v>16128</v>
      </c>
      <c r="E4281" s="749" t="s">
        <v>16122</v>
      </c>
      <c r="F4281" s="749" t="s">
        <v>16123</v>
      </c>
      <c r="G4281" s="749" t="s">
        <v>16124</v>
      </c>
      <c r="H4281" s="749" t="s">
        <v>16125</v>
      </c>
      <c r="I4281" s="749" t="s">
        <v>236</v>
      </c>
      <c r="J4281" s="749" t="n">
        <v>7.21</v>
      </c>
    </row>
    <row collapsed="false" customFormat="false" customHeight="true" hidden="true" ht="12.75" outlineLevel="0" r="4282">
      <c r="A4282" s="749" t="s">
        <v>16130</v>
      </c>
      <c r="B4282" s="749" t="str">
        <f aca="false">C4282&amp;D4282&amp;E4282&amp;F4282&amp;G4282&amp;H4282</f>
        <v>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v>
      </c>
      <c r="C4282" s="749" t="s">
        <v>16107</v>
      </c>
      <c r="D4282" s="749" t="s">
        <v>16131</v>
      </c>
      <c r="E4282" s="749" t="s">
        <v>16122</v>
      </c>
      <c r="F4282" s="749" t="s">
        <v>16123</v>
      </c>
      <c r="G4282" s="749" t="s">
        <v>16117</v>
      </c>
      <c r="H4282" s="749" t="s">
        <v>16118</v>
      </c>
      <c r="I4282" s="749" t="s">
        <v>236</v>
      </c>
      <c r="J4282" s="749" t="n">
        <v>11.57</v>
      </c>
    </row>
    <row collapsed="false" customFormat="false" customHeight="true" hidden="true" ht="12.75" outlineLevel="0" r="4283">
      <c r="A4283" s="749" t="s">
        <v>16132</v>
      </c>
      <c r="B4283" s="749" t="str">
        <f aca="false">C4283&amp;D4283&amp;E4283&amp;F4283&amp;G4283&amp;H4283</f>
        <v>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v>
      </c>
      <c r="C4283" s="749" t="s">
        <v>16107</v>
      </c>
      <c r="D4283" s="749" t="s">
        <v>16131</v>
      </c>
      <c r="E4283" s="749" t="s">
        <v>16122</v>
      </c>
      <c r="F4283" s="749" t="s">
        <v>16123</v>
      </c>
      <c r="G4283" s="749" t="s">
        <v>16117</v>
      </c>
      <c r="H4283" s="749" t="s">
        <v>16118</v>
      </c>
      <c r="I4283" s="749" t="s">
        <v>236</v>
      </c>
      <c r="J4283" s="749" t="n">
        <v>10.09</v>
      </c>
    </row>
    <row collapsed="false" customFormat="false" customHeight="true" hidden="true" ht="12.75" outlineLevel="0" r="4284">
      <c r="A4284" s="749" t="s">
        <v>16133</v>
      </c>
      <c r="B4284" s="749" t="str">
        <f aca="false">C4284&amp;D4284&amp;E4284&amp;F4284&amp;G4284&amp;H4284</f>
        <v>ASSENTAMENTO DE TUBULACAO DE PVC RIGIDO,COM JUNTA ELASTICA,COM DIAMETRO NOMINAL DE 250MM,COMPREENDENDO CARGA E DESCARGA,ACERTO DE FUNDO DE VALA,COLOCACAO NA VALA,MONTAGEM E REATERRO ATE A GERATRIZ SUPERIOR DO TUBO CONSIDERANDO O MATERIAL DA PROPRIA ESCAVACAO E TESTE HIDROSTATICO,EXCLUSIVE TUBO E JUNTA ELASTICA</v>
      </c>
      <c r="C4284" s="749" t="s">
        <v>16107</v>
      </c>
      <c r="D4284" s="749" t="s">
        <v>16134</v>
      </c>
      <c r="E4284" s="749" t="s">
        <v>16122</v>
      </c>
      <c r="F4284" s="749" t="s">
        <v>16123</v>
      </c>
      <c r="G4284" s="749" t="s">
        <v>16124</v>
      </c>
      <c r="H4284" s="749" t="s">
        <v>16125</v>
      </c>
      <c r="I4284" s="749" t="s">
        <v>236</v>
      </c>
      <c r="J4284" s="749" t="n">
        <v>14.9</v>
      </c>
    </row>
    <row collapsed="false" customFormat="false" customHeight="true" hidden="true" ht="12.75" outlineLevel="0" r="4285">
      <c r="A4285" s="749" t="s">
        <v>16135</v>
      </c>
      <c r="B4285" s="749" t="str">
        <f aca="false">C4285&amp;D4285&amp;E4285&amp;F4285&amp;G4285&amp;H4285</f>
        <v>ASSENTAMENTO DE TUBULACAO DE PVC RIGIDO,COM JUNTA ELASTICA,COM DIAMETRO NOMINAL DE 250MM,COMPREENDENDO CARGA E DESCARGA,ACERTO DE FUNDO DE VALA,COLOCACAO NA VALA,MONTAGEM E REATERRO ATE A GERATRIZ SUPERIOR DO TUBO CONSIDERANDO O MATERIAL DA PROPRIA ESCAVACAO E TESTE HIDROSTATICO,EXCLUSIVE TUBO E JUNTA ELASTICA</v>
      </c>
      <c r="C4285" s="749" t="s">
        <v>16107</v>
      </c>
      <c r="D4285" s="749" t="s">
        <v>16134</v>
      </c>
      <c r="E4285" s="749" t="s">
        <v>16122</v>
      </c>
      <c r="F4285" s="749" t="s">
        <v>16123</v>
      </c>
      <c r="G4285" s="749" t="s">
        <v>16124</v>
      </c>
      <c r="H4285" s="749" t="s">
        <v>16125</v>
      </c>
      <c r="I4285" s="749" t="s">
        <v>236</v>
      </c>
      <c r="J4285" s="749" t="n">
        <v>12.99</v>
      </c>
    </row>
    <row collapsed="false" customFormat="false" customHeight="true" hidden="true" ht="12.75" outlineLevel="0" r="4286">
      <c r="A4286" s="749" t="s">
        <v>16136</v>
      </c>
      <c r="B4286" s="749" t="str">
        <f aca="false">C4286&amp;D4286&amp;E4286&amp;F4286&amp;G4286&amp;H4286</f>
        <v>ASSENTAMENTO DE TUBULACAO DE PVC RIGIDO,COM JUNTA ELASTICA,COM DIAMETRO NOMINAL DE 300MM,COMPREENDENDO CARGA E DESCARGA,ACERTO DE FUNDO DE VALA,COLOCACAO NA VALA,MONTAGEM E REATERRO ATE A GERATRIZ SUPERIOR DO TUBO CONSIDERANDO O MATERIAL DA PROPRIA ESCAVACAO E TESTE HIDROSTATICO,EXCLUSIVE TUBO E JUNTA ELASTICA</v>
      </c>
      <c r="C4286" s="749" t="s">
        <v>16107</v>
      </c>
      <c r="D4286" s="749" t="s">
        <v>16137</v>
      </c>
      <c r="E4286" s="749" t="s">
        <v>16122</v>
      </c>
      <c r="F4286" s="749" t="s">
        <v>16123</v>
      </c>
      <c r="G4286" s="749" t="s">
        <v>16124</v>
      </c>
      <c r="H4286" s="749" t="s">
        <v>16125</v>
      </c>
      <c r="I4286" s="749" t="s">
        <v>236</v>
      </c>
      <c r="J4286" s="749" t="n">
        <v>18.39</v>
      </c>
    </row>
    <row collapsed="false" customFormat="false" customHeight="true" hidden="true" ht="12.75" outlineLevel="0" r="4287">
      <c r="A4287" s="749" t="s">
        <v>16138</v>
      </c>
      <c r="B4287" s="749" t="str">
        <f aca="false">C4287&amp;D4287&amp;E4287&amp;F4287&amp;G4287&amp;H4287</f>
        <v>ASSENTAMENTO DE TUBULACAO DE PVC RIGIDO,COM JUNTA ELASTICA,COM DIAMETRO NOMINAL DE 300MM,COMPREENDENDO CARGA E DESCARGA,ACERTO DE FUNDO DE VALA,COLOCACAO NA VALA,MONTAGEM E REATERRO ATE A GERATRIZ SUPERIOR DO TUBO CONSIDERANDO O MATERIAL DA PROPRIA ESCAVACAO E TESTE HIDROSTATICO,EXCLUSIVE TUBO E JUNTA ELASTICA</v>
      </c>
      <c r="C4287" s="749" t="s">
        <v>16107</v>
      </c>
      <c r="D4287" s="749" t="s">
        <v>16137</v>
      </c>
      <c r="E4287" s="749" t="s">
        <v>16122</v>
      </c>
      <c r="F4287" s="749" t="s">
        <v>16123</v>
      </c>
      <c r="G4287" s="749" t="s">
        <v>16124</v>
      </c>
      <c r="H4287" s="749" t="s">
        <v>16125</v>
      </c>
      <c r="I4287" s="749" t="s">
        <v>236</v>
      </c>
      <c r="J4287" s="749" t="n">
        <v>16.06</v>
      </c>
    </row>
    <row collapsed="false" customFormat="false" customHeight="true" hidden="true" ht="12.75" outlineLevel="0" r="4288">
      <c r="A4288" s="749" t="s">
        <v>16139</v>
      </c>
      <c r="B4288" s="749" t="str">
        <f aca="false">C4288&amp;D4288&amp;E4288&amp;F4288&amp;G4288&amp;H4288</f>
        <v>ASSENTAMENTO DE TUBULACAO DE PVC RIGIDO,COM JUNTA ELASTICA,COM DIAMETRO NOMINAL DE 400MM,COMPREENDENDO CARGA E DESCARGA,ACERTO DE FUNDO DE VALA,COLOCACAO NA VALA,MONTAGEM E REATERRO ATE A GERATRIZ SUPERIOR DO TUBO CONSIDERANDO O MATERIAL DA PROPRIA ESCAVACAO E TESTE HIDROSTATICO,EXCLUSIVE TUBO E JUNTA ELASTICA</v>
      </c>
      <c r="C4288" s="749" t="s">
        <v>16107</v>
      </c>
      <c r="D4288" s="749" t="s">
        <v>16140</v>
      </c>
      <c r="E4288" s="749" t="s">
        <v>16122</v>
      </c>
      <c r="F4288" s="749" t="s">
        <v>16123</v>
      </c>
      <c r="G4288" s="749" t="s">
        <v>16124</v>
      </c>
      <c r="H4288" s="749" t="s">
        <v>16125</v>
      </c>
      <c r="I4288" s="749" t="s">
        <v>236</v>
      </c>
      <c r="J4288" s="749" t="n">
        <v>24.43</v>
      </c>
    </row>
    <row collapsed="false" customFormat="false" customHeight="true" hidden="true" ht="12.75" outlineLevel="0" r="4289">
      <c r="A4289" s="749" t="s">
        <v>16141</v>
      </c>
      <c r="B4289" s="749" t="str">
        <f aca="false">C4289&amp;D4289&amp;E4289&amp;F4289&amp;G4289&amp;H4289</f>
        <v>ASSENTAMENTO DE TUBULACAO DE PVC RIGIDO,COM JUNTA ELASTICA,COM DIAMETRO NOMINAL DE 400MM,COMPREENDENDO CARGA E DESCARGA,ACERTO DE FUNDO DE VALA,COLOCACAO NA VALA,MONTAGEM E REATERRO ATE A GERATRIZ SUPERIOR DO TUBO CONSIDERANDO O MATERIAL DA PROPRIA ESCAVACAO E TESTE HIDROSTATICO,EXCLUSIVE TUBO E JUNTA ELASTICA</v>
      </c>
      <c r="C4289" s="749" t="s">
        <v>16107</v>
      </c>
      <c r="D4289" s="749" t="s">
        <v>16140</v>
      </c>
      <c r="E4289" s="749" t="s">
        <v>16122</v>
      </c>
      <c r="F4289" s="749" t="s">
        <v>16123</v>
      </c>
      <c r="G4289" s="749" t="s">
        <v>16124</v>
      </c>
      <c r="H4289" s="749" t="s">
        <v>16125</v>
      </c>
      <c r="I4289" s="749" t="s">
        <v>236</v>
      </c>
      <c r="J4289" s="749" t="n">
        <v>21.35</v>
      </c>
    </row>
    <row collapsed="false" customFormat="false" customHeight="true" hidden="true" ht="12.75" outlineLevel="0" r="4290">
      <c r="A4290" s="749" t="s">
        <v>16142</v>
      </c>
      <c r="B4290" s="749" t="str">
        <f aca="false">C4290&amp;D4290&amp;E4290&amp;F4290&amp;G4290&amp;H4290</f>
        <v>ASSENTAMENTO DE TUBULACAO DE PVC RIGIDO,COM JUNTA ELASTICA,COM DIAMETRO NOMINAL DE 500MM,COMPREENDENDO CARGA E DESCARGA,ACERTO DE FUNDO DE VALA,COLOCACAO NA VALA,MONTAGEM E REATERRO ATE A GERATRIZ SUPERIOR DO TUBO CONSIDERANDO O MATERIAL DA PROPRIA ESCAVACAO E TESTE HIDROSTATICO,EXCLUSIVE TUBO E JUNTA ELASTICA</v>
      </c>
      <c r="C4290" s="749" t="s">
        <v>16107</v>
      </c>
      <c r="D4290" s="749" t="s">
        <v>16143</v>
      </c>
      <c r="E4290" s="749" t="s">
        <v>16122</v>
      </c>
      <c r="F4290" s="749" t="s">
        <v>16123</v>
      </c>
      <c r="G4290" s="749" t="s">
        <v>16124</v>
      </c>
      <c r="H4290" s="749" t="s">
        <v>16125</v>
      </c>
      <c r="I4290" s="749" t="s">
        <v>236</v>
      </c>
      <c r="J4290" s="749" t="n">
        <v>30.46</v>
      </c>
    </row>
    <row collapsed="false" customFormat="false" customHeight="true" hidden="true" ht="12.75" outlineLevel="0" r="4291">
      <c r="A4291" s="749" t="s">
        <v>16144</v>
      </c>
      <c r="B4291" s="749" t="str">
        <f aca="false">C4291&amp;D4291&amp;E4291&amp;F4291&amp;G4291&amp;H4291</f>
        <v>ASSENTAMENTO DE TUBULACAO DE PVC RIGIDO,COM JUNTA ELASTICA,COM DIAMETRO NOMINAL DE 500MM,COMPREENDENDO CARGA E DESCARGA,ACERTO DE FUNDO DE VALA,COLOCACAO NA VALA,MONTAGEM E REATERRO ATE A GERATRIZ SUPERIOR DO TUBO CONSIDERANDO O MATERIAL DA PROPRIA ESCAVACAO E TESTE HIDROSTATICO,EXCLUSIVE TUBO E JUNTA ELASTICA</v>
      </c>
      <c r="C4291" s="749" t="s">
        <v>16107</v>
      </c>
      <c r="D4291" s="749" t="s">
        <v>16143</v>
      </c>
      <c r="E4291" s="749" t="s">
        <v>16122</v>
      </c>
      <c r="F4291" s="749" t="s">
        <v>16123</v>
      </c>
      <c r="G4291" s="749" t="s">
        <v>16124</v>
      </c>
      <c r="H4291" s="749" t="s">
        <v>16125</v>
      </c>
      <c r="I4291" s="749" t="s">
        <v>236</v>
      </c>
      <c r="J4291" s="749" t="n">
        <v>26.64</v>
      </c>
    </row>
    <row collapsed="false" customFormat="false" customHeight="true" hidden="true" ht="12.75" outlineLevel="0" r="4292">
      <c r="A4292" s="749" t="s">
        <v>16145</v>
      </c>
      <c r="B4292" s="749" t="str">
        <f aca="false">C4292&amp;D4292&amp;E4292&amp;F4292&amp;G4292&amp;H4292</f>
        <v>ASSENTAMENTO DE PECAS E ACESSORIOS DE PVC RIGIDO,COM JUNTA ELASTICA,COM DIAMETRO NOMINAL DE 50MM,EXCLUSIVE PECAS E JUNTAS ELASTICAS.CUSTO POR BOLSA</v>
      </c>
      <c r="C4292" s="749" t="s">
        <v>16146</v>
      </c>
      <c r="D4292" s="749" t="s">
        <v>16147</v>
      </c>
      <c r="E4292" s="749" t="s">
        <v>16148</v>
      </c>
      <c r="I4292" s="749" t="s">
        <v>30</v>
      </c>
      <c r="J4292" s="749" t="n">
        <v>5.67</v>
      </c>
    </row>
    <row collapsed="false" customFormat="false" customHeight="true" hidden="true" ht="12.75" outlineLevel="0" r="4293">
      <c r="A4293" s="749" t="s">
        <v>16149</v>
      </c>
      <c r="B4293" s="749" t="str">
        <f aca="false">C4293&amp;D4293&amp;E4293&amp;F4293&amp;G4293&amp;H4293</f>
        <v>ASSENTAMENTO DE PECAS E ACESSORIOS DE PVC RIGIDO,COM JUNTA ELASTICA,COM DIAMETRO NOMINAL DE 50MM,EXCLUSIVE PECAS E JUNTAS ELASTICAS.CUSTO POR BOLSA</v>
      </c>
      <c r="C4293" s="749" t="s">
        <v>16146</v>
      </c>
      <c r="D4293" s="749" t="s">
        <v>16147</v>
      </c>
      <c r="E4293" s="749" t="s">
        <v>16148</v>
      </c>
      <c r="I4293" s="749" t="s">
        <v>30</v>
      </c>
      <c r="J4293" s="749" t="n">
        <v>4.91</v>
      </c>
    </row>
    <row collapsed="false" customFormat="false" customHeight="true" hidden="true" ht="12.75" outlineLevel="0" r="4294">
      <c r="A4294" s="749" t="s">
        <v>16150</v>
      </c>
      <c r="B4294" s="749" t="str">
        <f aca="false">C4294&amp;D4294&amp;E4294&amp;F4294&amp;G4294&amp;H4294</f>
        <v>ASSENTAMENTO DE PECAS E ACESSORIOS DE PVC RIGIDO,COM JUNTA ELASTICA,COM DIAMETRO NOMINAL DE 75MM,EXCLUSIVE PECAS E JUNTAS ELASTICAS.CUSTO POR BOLSA</v>
      </c>
      <c r="C4294" s="749" t="s">
        <v>16146</v>
      </c>
      <c r="D4294" s="749" t="s">
        <v>16151</v>
      </c>
      <c r="E4294" s="749" t="s">
        <v>16148</v>
      </c>
      <c r="I4294" s="749" t="s">
        <v>30</v>
      </c>
      <c r="J4294" s="749" t="n">
        <v>8.51</v>
      </c>
    </row>
    <row collapsed="false" customFormat="false" customHeight="true" hidden="true" ht="12.75" outlineLevel="0" r="4295">
      <c r="A4295" s="749" t="s">
        <v>16152</v>
      </c>
      <c r="B4295" s="749" t="str">
        <f aca="false">C4295&amp;D4295&amp;E4295&amp;F4295&amp;G4295&amp;H4295</f>
        <v>ASSENTAMENTO DE PECAS E ACESSORIOS DE PVC RIGIDO,COM JUNTA ELASTICA,COM DIAMETRO NOMINAL DE 75MM,EXCLUSIVE PECAS E JUNTAS ELASTICAS.CUSTO POR BOLSA</v>
      </c>
      <c r="C4295" s="749" t="s">
        <v>16146</v>
      </c>
      <c r="D4295" s="749" t="s">
        <v>16151</v>
      </c>
      <c r="E4295" s="749" t="s">
        <v>16148</v>
      </c>
      <c r="I4295" s="749" t="s">
        <v>30</v>
      </c>
      <c r="J4295" s="749" t="n">
        <v>7.37</v>
      </c>
    </row>
    <row collapsed="false" customFormat="false" customHeight="true" hidden="true" ht="12.75" outlineLevel="0" r="4296">
      <c r="A4296" s="749" t="s">
        <v>16153</v>
      </c>
      <c r="B4296" s="749" t="str">
        <f aca="false">C4296&amp;D4296&amp;E4296&amp;F4296&amp;G4296&amp;H4296</f>
        <v>ASSENTAMENTO DE PECAS E ACESSORIOS DE PVC RIGIDO,COM JUNTA ELASTICA,COM DIAMETRO NOMINAL DE 100MM,EXCLUSIVE PECAS E JUNTAS ELASTICAS.CUSTO POR BOLSA</v>
      </c>
      <c r="C4296" s="749" t="s">
        <v>16146</v>
      </c>
      <c r="D4296" s="749" t="s">
        <v>16154</v>
      </c>
      <c r="E4296" s="749" t="s">
        <v>16155</v>
      </c>
      <c r="I4296" s="749" t="s">
        <v>30</v>
      </c>
      <c r="J4296" s="749" t="n">
        <v>11.35</v>
      </c>
    </row>
    <row collapsed="false" customFormat="false" customHeight="true" hidden="true" ht="12.75" outlineLevel="0" r="4297">
      <c r="A4297" s="749" t="s">
        <v>16156</v>
      </c>
      <c r="B4297" s="749" t="str">
        <f aca="false">C4297&amp;D4297&amp;E4297&amp;F4297&amp;G4297&amp;H4297</f>
        <v>ASSENTAMENTO DE PECAS E ACESSORIOS DE PVC RIGIDO,COM JUNTA ELASTICA,COM DIAMETRO NOMINAL DE 100MM,EXCLUSIVE PECAS E JUNTAS ELASTICAS.CUSTO POR BOLSA</v>
      </c>
      <c r="C4297" s="749" t="s">
        <v>16146</v>
      </c>
      <c r="D4297" s="749" t="s">
        <v>16154</v>
      </c>
      <c r="E4297" s="749" t="s">
        <v>16155</v>
      </c>
      <c r="I4297" s="749" t="s">
        <v>30</v>
      </c>
      <c r="J4297" s="749" t="n">
        <v>9.83</v>
      </c>
    </row>
    <row collapsed="false" customFormat="false" customHeight="true" hidden="true" ht="12.75" outlineLevel="0" r="4298">
      <c r="A4298" s="749" t="s">
        <v>16157</v>
      </c>
      <c r="B4298" s="749" t="str">
        <f aca="false">C4298&amp;D4298&amp;E4298&amp;F4298&amp;G4298&amp;H4298</f>
        <v>ASSENTAMENTO DE PECAS E ACESSORIOS DE PVC RIGIDO,COM JUNTA ELASTICA,COM DIAMETRO NOMINAL DE 150MM,EXCLUSIVE PECAS E JUNTAS ELASTICAS.CUSTO POR BOLSA</v>
      </c>
      <c r="C4298" s="749" t="s">
        <v>16146</v>
      </c>
      <c r="D4298" s="749" t="s">
        <v>16158</v>
      </c>
      <c r="E4298" s="749" t="s">
        <v>16155</v>
      </c>
      <c r="I4298" s="749" t="s">
        <v>30</v>
      </c>
      <c r="J4298" s="749" t="n">
        <v>14.18</v>
      </c>
    </row>
    <row collapsed="false" customFormat="false" customHeight="true" hidden="true" ht="12.75" outlineLevel="0" r="4299">
      <c r="A4299" s="749" t="s">
        <v>16159</v>
      </c>
      <c r="B4299" s="749" t="str">
        <f aca="false">C4299&amp;D4299&amp;E4299&amp;F4299&amp;G4299&amp;H4299</f>
        <v>ASSENTAMENTO DE PECAS E ACESSORIOS DE PVC RIGIDO,COM JUNTA ELASTICA,COM DIAMETRO NOMINAL DE 150MM,EXCLUSIVE PECAS E JUNTAS ELASTICAS.CUSTO POR BOLSA</v>
      </c>
      <c r="C4299" s="749" t="s">
        <v>16146</v>
      </c>
      <c r="D4299" s="749" t="s">
        <v>16158</v>
      </c>
      <c r="E4299" s="749" t="s">
        <v>16155</v>
      </c>
      <c r="I4299" s="749" t="s">
        <v>30</v>
      </c>
      <c r="J4299" s="749" t="n">
        <v>12.29</v>
      </c>
    </row>
    <row collapsed="false" customFormat="false" customHeight="true" hidden="true" ht="12.75" outlineLevel="0" r="4300">
      <c r="A4300" s="749" t="s">
        <v>16160</v>
      </c>
      <c r="B4300" s="749" t="str">
        <f aca="false">C4300&amp;D4300&amp;E4300&amp;F4300&amp;G4300&amp;H4300</f>
        <v>ASSENTAMENTO DE PECAS E ACESSORIOS DE PVC RIGIDO,COM JUNTA ELASTICA,COM DIAMETRO NOMINAL DE 200MM,EXCLUSIVE PECAS E JUNTAS ELASTICAS.CUSTO POR BOLSA</v>
      </c>
      <c r="C4300" s="749" t="s">
        <v>16146</v>
      </c>
      <c r="D4300" s="749" t="s">
        <v>16161</v>
      </c>
      <c r="E4300" s="749" t="s">
        <v>16155</v>
      </c>
      <c r="I4300" s="749" t="s">
        <v>30</v>
      </c>
      <c r="J4300" s="749" t="n">
        <v>17.02</v>
      </c>
    </row>
    <row collapsed="false" customFormat="false" customHeight="true" hidden="true" ht="12.75" outlineLevel="0" r="4301">
      <c r="A4301" s="749" t="s">
        <v>16162</v>
      </c>
      <c r="B4301" s="749" t="str">
        <f aca="false">C4301&amp;D4301&amp;E4301&amp;F4301&amp;G4301&amp;H4301</f>
        <v>ASSENTAMENTO DE PECAS E ACESSORIOS DE PVC RIGIDO,COM JUNTA ELASTICA,COM DIAMETRO NOMINAL DE 200MM,EXCLUSIVE PECAS E JUNTAS ELASTICAS.CUSTO POR BOLSA</v>
      </c>
      <c r="C4301" s="749" t="s">
        <v>16146</v>
      </c>
      <c r="D4301" s="749" t="s">
        <v>16161</v>
      </c>
      <c r="E4301" s="749" t="s">
        <v>16155</v>
      </c>
      <c r="I4301" s="749" t="s">
        <v>30</v>
      </c>
      <c r="J4301" s="749" t="n">
        <v>14.75</v>
      </c>
    </row>
    <row collapsed="false" customFormat="false" customHeight="true" hidden="true" ht="12.75" outlineLevel="0" r="4302">
      <c r="A4302" s="749" t="s">
        <v>16163</v>
      </c>
      <c r="B4302" s="749" t="str">
        <f aca="false">C4302&amp;D4302&amp;E4302&amp;F4302&amp;G4302&amp;H4302</f>
        <v>ASSENTAMENTO DE PECAS E ACESSORIOS DE PVC RIGIDO,COM JUNTA ELASTICA,COM DIAMETRO NOMINAL DE 250MM,EXCLUSIVE PECAS E JUNTAS ELASTICAS.CUSTO POR BOLSA</v>
      </c>
      <c r="C4302" s="749" t="s">
        <v>16146</v>
      </c>
      <c r="D4302" s="749" t="s">
        <v>16164</v>
      </c>
      <c r="E4302" s="749" t="s">
        <v>16155</v>
      </c>
      <c r="I4302" s="749" t="s">
        <v>30</v>
      </c>
      <c r="J4302" s="749" t="n">
        <v>19.86</v>
      </c>
    </row>
    <row collapsed="false" customFormat="false" customHeight="true" hidden="true" ht="12.75" outlineLevel="0" r="4303">
      <c r="A4303" s="749" t="s">
        <v>16165</v>
      </c>
      <c r="B4303" s="749" t="str">
        <f aca="false">C4303&amp;D4303&amp;E4303&amp;F4303&amp;G4303&amp;H4303</f>
        <v>ASSENTAMENTO DE PECAS E ACESSORIOS DE PVC RIGIDO,COM JUNTA ELASTICA,COM DIAMETRO NOMINAL DE 250MM,EXCLUSIVE PECAS E JUNTAS ELASTICAS.CUSTO POR BOLSA</v>
      </c>
      <c r="C4303" s="749" t="s">
        <v>16146</v>
      </c>
      <c r="D4303" s="749" t="s">
        <v>16164</v>
      </c>
      <c r="E4303" s="749" t="s">
        <v>16155</v>
      </c>
      <c r="I4303" s="749" t="s">
        <v>30</v>
      </c>
      <c r="J4303" s="749" t="n">
        <v>17.21</v>
      </c>
    </row>
    <row collapsed="false" customFormat="false" customHeight="true" hidden="true" ht="12.75" outlineLevel="0" r="4304">
      <c r="A4304" s="749" t="s">
        <v>16166</v>
      </c>
      <c r="B4304" s="749" t="str">
        <f aca="false">C4304&amp;D4304&amp;E4304&amp;F4304&amp;G4304&amp;H4304</f>
        <v>ASSENTAMENTO DE PECAS E ACESSORIOS DE PVC RIGIDO,COM JUNTA ELASTICA,COM DIAMETRO NOMINAL DE 300MM,EXCLUSIVE PECAS E JUNTAS ELASTICAS.CUSTO POR BOLSA</v>
      </c>
      <c r="C4304" s="749" t="s">
        <v>16146</v>
      </c>
      <c r="D4304" s="749" t="s">
        <v>16167</v>
      </c>
      <c r="E4304" s="749" t="s">
        <v>16155</v>
      </c>
      <c r="I4304" s="749" t="s">
        <v>30</v>
      </c>
      <c r="J4304" s="749" t="n">
        <v>22.7</v>
      </c>
    </row>
    <row collapsed="false" customFormat="false" customHeight="true" hidden="true" ht="12.75" outlineLevel="0" r="4305">
      <c r="A4305" s="749" t="s">
        <v>16168</v>
      </c>
      <c r="B4305" s="749" t="str">
        <f aca="false">C4305&amp;D4305&amp;E4305&amp;F4305&amp;G4305&amp;H4305</f>
        <v>ASSENTAMENTO DE PECAS E ACESSORIOS DE PVC RIGIDO,COM JUNTA ELASTICA,COM DIAMETRO NOMINAL DE 300MM,EXCLUSIVE PECAS E JUNTAS ELASTICAS.CUSTO POR BOLSA</v>
      </c>
      <c r="C4305" s="749" t="s">
        <v>16146</v>
      </c>
      <c r="D4305" s="749" t="s">
        <v>16167</v>
      </c>
      <c r="E4305" s="749" t="s">
        <v>16155</v>
      </c>
      <c r="I4305" s="749" t="s">
        <v>30</v>
      </c>
      <c r="J4305" s="749" t="n">
        <v>19.67</v>
      </c>
    </row>
    <row collapsed="false" customFormat="false" customHeight="true" hidden="true" ht="12.75" outlineLevel="0" r="4306">
      <c r="A4306" s="749" t="s">
        <v>16169</v>
      </c>
      <c r="B4306" s="749" t="str">
        <f aca="false">C4306&amp;D4306&amp;E4306&amp;F4306&amp;G4306&amp;H4306</f>
        <v>ASSENTAMENTO DE PECAS E ACESSORIOS DE PVC RIGIDO,COM JUNTA ELASTICA,COM DIAMETRO NOMINAL DE 350MM,EXCLUSIVE PECAS E JUNTAS ELASTICAS.CUSTO POR BOLSA</v>
      </c>
      <c r="C4306" s="749" t="s">
        <v>16146</v>
      </c>
      <c r="D4306" s="749" t="s">
        <v>16170</v>
      </c>
      <c r="E4306" s="749" t="s">
        <v>16155</v>
      </c>
      <c r="I4306" s="749" t="s">
        <v>30</v>
      </c>
      <c r="J4306" s="749" t="n">
        <v>25.54</v>
      </c>
    </row>
    <row collapsed="false" customFormat="false" customHeight="true" hidden="true" ht="12.75" outlineLevel="0" r="4307">
      <c r="A4307" s="749" t="s">
        <v>16171</v>
      </c>
      <c r="B4307" s="749" t="str">
        <f aca="false">C4307&amp;D4307&amp;E4307&amp;F4307&amp;G4307&amp;H4307</f>
        <v>ASSENTAMENTO DE PECAS E ACESSORIOS DE PVC RIGIDO,COM JUNTA ELASTICA,COM DIAMETRO NOMINAL DE 350MM,EXCLUSIVE PECAS E JUNTAS ELASTICAS.CUSTO POR BOLSA</v>
      </c>
      <c r="C4307" s="749" t="s">
        <v>16146</v>
      </c>
      <c r="D4307" s="749" t="s">
        <v>16170</v>
      </c>
      <c r="E4307" s="749" t="s">
        <v>16155</v>
      </c>
      <c r="I4307" s="749" t="s">
        <v>30</v>
      </c>
      <c r="J4307" s="749" t="n">
        <v>22.12</v>
      </c>
    </row>
    <row collapsed="false" customFormat="false" customHeight="true" hidden="true" ht="12.75" outlineLevel="0" r="4308">
      <c r="A4308" s="749" t="s">
        <v>16172</v>
      </c>
      <c r="B4308" s="749" t="str">
        <f aca="false">C4308&amp;D4308&amp;E4308&amp;F4308&amp;G4308&amp;H4308</f>
        <v>ASSENTAMENTO DE PECAS E ACESSORIOS DE PVC RIGIDO,COM JUNTA ELASTICA,COM DIAMETRO NOMINAL DE 400MM,EXCLUSIVE PECAS E JUNTAS ELASTICAS.CUSTO POR BOLSA</v>
      </c>
      <c r="C4308" s="749" t="s">
        <v>16146</v>
      </c>
      <c r="D4308" s="749" t="s">
        <v>16173</v>
      </c>
      <c r="E4308" s="749" t="s">
        <v>16155</v>
      </c>
      <c r="I4308" s="749" t="s">
        <v>30</v>
      </c>
      <c r="J4308" s="749" t="n">
        <v>28.37</v>
      </c>
    </row>
    <row collapsed="false" customFormat="false" customHeight="true" hidden="true" ht="12.75" outlineLevel="0" r="4309">
      <c r="A4309" s="749" t="s">
        <v>16174</v>
      </c>
      <c r="B4309" s="749" t="str">
        <f aca="false">C4309&amp;D4309&amp;E4309&amp;F4309&amp;G4309&amp;H4309</f>
        <v>ASSENTAMENTO DE PECAS E ACESSORIOS DE PVC RIGIDO,COM JUNTA ELASTICA,COM DIAMETRO NOMINAL DE 400MM,EXCLUSIVE PECAS E JUNTAS ELASTICAS.CUSTO POR BOLSA</v>
      </c>
      <c r="C4309" s="749" t="s">
        <v>16146</v>
      </c>
      <c r="D4309" s="749" t="s">
        <v>16173</v>
      </c>
      <c r="E4309" s="749" t="s">
        <v>16155</v>
      </c>
      <c r="I4309" s="749" t="s">
        <v>30</v>
      </c>
      <c r="J4309" s="749" t="n">
        <v>24.58</v>
      </c>
    </row>
    <row collapsed="false" customFormat="false" customHeight="true" hidden="true" ht="12.75" outlineLevel="0" r="4310">
      <c r="A4310" s="749" t="s">
        <v>16175</v>
      </c>
      <c r="B4310" s="749" t="str">
        <f aca="false">C4310&amp;D4310&amp;E4310&amp;F4310&amp;G4310&amp;H4310</f>
        <v>ASSENTAMENTO DE PECAS E ACESSORIOS DE PVC RIGIDO,COM JUNTA ELASTICA,COM DIAMETRO NOMINAL DE 500MM,EXCLUSIVE PECAS E JUNTAS ELASTICAS.CUSTO POR BOLSA</v>
      </c>
      <c r="C4310" s="749" t="s">
        <v>16146</v>
      </c>
      <c r="D4310" s="749" t="s">
        <v>16176</v>
      </c>
      <c r="E4310" s="749" t="s">
        <v>16155</v>
      </c>
      <c r="I4310" s="749" t="s">
        <v>30</v>
      </c>
      <c r="J4310" s="749" t="n">
        <v>34.05</v>
      </c>
    </row>
    <row collapsed="false" customFormat="false" customHeight="true" hidden="true" ht="12.75" outlineLevel="0" r="4311">
      <c r="A4311" s="749" t="s">
        <v>16177</v>
      </c>
      <c r="B4311" s="749" t="str">
        <f aca="false">C4311&amp;D4311&amp;E4311&amp;F4311&amp;G4311&amp;H4311</f>
        <v>ASSENTAMENTO DE PECAS E ACESSORIOS DE PVC RIGIDO,COM JUNTA ELASTICA,COM DIAMETRO NOMINAL DE 500MM,EXCLUSIVE PECAS E JUNTAS ELASTICAS.CUSTO POR BOLSA</v>
      </c>
      <c r="C4311" s="749" t="s">
        <v>16146</v>
      </c>
      <c r="D4311" s="749" t="s">
        <v>16176</v>
      </c>
      <c r="E4311" s="749" t="s">
        <v>16155</v>
      </c>
      <c r="I4311" s="749" t="s">
        <v>30</v>
      </c>
      <c r="J4311" s="749" t="n">
        <v>29.5</v>
      </c>
    </row>
    <row collapsed="false" customFormat="false" customHeight="true" hidden="true" ht="12.75" outlineLevel="0" r="4312">
      <c r="A4312" s="749" t="s">
        <v>16178</v>
      </c>
      <c r="B4312" s="749" t="str">
        <f aca="false">C4312&amp;D4312&amp;E4312&amp;F4312&amp;G4312&amp;H4312</f>
        <v>ASSENTAMENTO DE TUBO DE PVC ROSQUEAVEL,EXCLUSIVE FORNECIMENTO DESTE,INCLUSIVE MONTAGEM DAS CONEXOES E MATERIAIS PARA VEDACAO,DIAMETRO DE 1/2"</v>
      </c>
      <c r="C4312" s="749" t="s">
        <v>16179</v>
      </c>
      <c r="D4312" s="749" t="s">
        <v>16180</v>
      </c>
      <c r="E4312" s="749" t="s">
        <v>16181</v>
      </c>
      <c r="I4312" s="749" t="s">
        <v>236</v>
      </c>
      <c r="J4312" s="749" t="n">
        <v>1.34</v>
      </c>
    </row>
    <row collapsed="false" customFormat="false" customHeight="true" hidden="true" ht="12.75" outlineLevel="0" r="4313">
      <c r="A4313" s="749" t="s">
        <v>16182</v>
      </c>
      <c r="B4313" s="749" t="str">
        <f aca="false">C4313&amp;D4313&amp;E4313&amp;F4313&amp;G4313&amp;H4313</f>
        <v>ASSENTAMENTO DE TUBO DE PVC ROSQUEAVEL,EXCLUSIVE FORNECIMENTO DESTE,INCLUSIVE MONTAGEM DAS CONEXOES E MATERIAIS PARA VEDACAO,DIAMETRO DE 1/2"</v>
      </c>
      <c r="C4313" s="749" t="s">
        <v>16179</v>
      </c>
      <c r="D4313" s="749" t="s">
        <v>16180</v>
      </c>
      <c r="E4313" s="749" t="s">
        <v>16181</v>
      </c>
      <c r="I4313" s="749" t="s">
        <v>236</v>
      </c>
      <c r="J4313" s="749" t="n">
        <v>1.16</v>
      </c>
    </row>
    <row collapsed="false" customFormat="false" customHeight="true" hidden="true" ht="12.75" outlineLevel="0" r="4314">
      <c r="A4314" s="749" t="s">
        <v>16183</v>
      </c>
      <c r="B4314" s="749" t="str">
        <f aca="false">C4314&amp;D4314&amp;E4314&amp;F4314&amp;G4314&amp;H4314</f>
        <v>ASSENTAMENTO DE TUBO DE PVC ROSQUEAVEL,EXCLUSIVE FORNECIMENTO DESTE,INCLUSIVE MONTAGEM DAS CONEXOES E MATERIAIS PARA VEDACAO,DIAMETRO DE 3/4"</v>
      </c>
      <c r="C4314" s="749" t="s">
        <v>16179</v>
      </c>
      <c r="D4314" s="749" t="s">
        <v>16180</v>
      </c>
      <c r="E4314" s="749" t="s">
        <v>16184</v>
      </c>
      <c r="I4314" s="749" t="s">
        <v>236</v>
      </c>
      <c r="J4314" s="749" t="n">
        <v>1.48</v>
      </c>
    </row>
    <row collapsed="false" customFormat="false" customHeight="true" hidden="true" ht="12.75" outlineLevel="0" r="4315">
      <c r="A4315" s="749" t="s">
        <v>16185</v>
      </c>
      <c r="B4315" s="749" t="str">
        <f aca="false">C4315&amp;D4315&amp;E4315&amp;F4315&amp;G4315&amp;H4315</f>
        <v>ASSENTAMENTO DE TUBO DE PVC ROSQUEAVEL,EXCLUSIVE FORNECIMENTO DESTE,INCLUSIVE MONTAGEM DAS CONEXOES E MATERIAIS PARA VEDACAO,DIAMETRO DE 3/4"</v>
      </c>
      <c r="C4315" s="749" t="s">
        <v>16179</v>
      </c>
      <c r="D4315" s="749" t="s">
        <v>16180</v>
      </c>
      <c r="E4315" s="749" t="s">
        <v>16184</v>
      </c>
      <c r="I4315" s="749" t="s">
        <v>236</v>
      </c>
      <c r="J4315" s="749" t="n">
        <v>1.29</v>
      </c>
    </row>
    <row collapsed="false" customFormat="false" customHeight="true" hidden="true" ht="12.75" outlineLevel="0" r="4316">
      <c r="A4316" s="749" t="s">
        <v>16186</v>
      </c>
      <c r="B4316" s="749" t="str">
        <f aca="false">C4316&amp;D4316&amp;E4316&amp;F4316&amp;G4316&amp;H4316</f>
        <v>ASSENTAMENTO DE TUBO DE PVC ROSQUEAVEL,EXCLUSIVE FORNECIMENTO DESTE,INCLUSIVE MONTAGEM DAS CONEXOES E MATERIAIS PARA VEDACAO,DIAMETRO DE 1"</v>
      </c>
      <c r="C4316" s="749" t="s">
        <v>16179</v>
      </c>
      <c r="D4316" s="749" t="s">
        <v>16180</v>
      </c>
      <c r="E4316" s="749" t="s">
        <v>16187</v>
      </c>
      <c r="I4316" s="749" t="s">
        <v>236</v>
      </c>
      <c r="J4316" s="749" t="n">
        <v>1.77</v>
      </c>
    </row>
    <row collapsed="false" customFormat="false" customHeight="true" hidden="true" ht="12.75" outlineLevel="0" r="4317">
      <c r="A4317" s="749" t="s">
        <v>16188</v>
      </c>
      <c r="B4317" s="749" t="str">
        <f aca="false">C4317&amp;D4317&amp;E4317&amp;F4317&amp;G4317&amp;H4317</f>
        <v>ASSENTAMENTO DE TUBO DE PVC ROSQUEAVEL,EXCLUSIVE FORNECIMENTO DESTE,INCLUSIVE MONTAGEM DAS CONEXOES E MATERIAIS PARA VEDACAO,DIAMETRO DE 1"</v>
      </c>
      <c r="C4317" s="749" t="s">
        <v>16179</v>
      </c>
      <c r="D4317" s="749" t="s">
        <v>16180</v>
      </c>
      <c r="E4317" s="749" t="s">
        <v>16187</v>
      </c>
      <c r="I4317" s="749" t="s">
        <v>236</v>
      </c>
      <c r="J4317" s="749" t="n">
        <v>1.53</v>
      </c>
    </row>
    <row collapsed="false" customFormat="false" customHeight="true" hidden="true" ht="12.75" outlineLevel="0" r="4318">
      <c r="A4318" s="749" t="s">
        <v>16189</v>
      </c>
      <c r="B4318" s="749" t="str">
        <f aca="false">C4318&amp;D4318&amp;E4318&amp;F4318&amp;G4318&amp;H4318</f>
        <v>ASSENTAMENTO DE TUBO DE PVC ROSQUEAVEL,EXCLUSIVE FORNECIMENTO DESTE,INCLUSIVE MONTAGEM DAS CONEXOES E MATERIAIS PARA VEDACAO,DIAMETRO DE 1.1/2"</v>
      </c>
      <c r="C4318" s="749" t="s">
        <v>16179</v>
      </c>
      <c r="D4318" s="749" t="s">
        <v>16180</v>
      </c>
      <c r="E4318" s="749" t="s">
        <v>16190</v>
      </c>
      <c r="I4318" s="749" t="s">
        <v>236</v>
      </c>
      <c r="J4318" s="749" t="n">
        <v>2.12</v>
      </c>
    </row>
    <row collapsed="false" customFormat="false" customHeight="true" hidden="true" ht="12.75" outlineLevel="0" r="4319">
      <c r="A4319" s="749" t="s">
        <v>16191</v>
      </c>
      <c r="B4319" s="749" t="str">
        <f aca="false">C4319&amp;D4319&amp;E4319&amp;F4319&amp;G4319&amp;H4319</f>
        <v>ASSENTAMENTO DE TUBO DE PVC ROSQUEAVEL,EXCLUSIVE FORNECIMENTO DESTE,INCLUSIVE MONTAGEM DAS CONEXOES E MATERIAIS PARA VEDACAO,DIAMETRO DE 1.1/2"</v>
      </c>
      <c r="C4319" s="749" t="s">
        <v>16179</v>
      </c>
      <c r="D4319" s="749" t="s">
        <v>16180</v>
      </c>
      <c r="E4319" s="749" t="s">
        <v>16190</v>
      </c>
      <c r="I4319" s="749" t="s">
        <v>236</v>
      </c>
      <c r="J4319" s="749" t="n">
        <v>1.84</v>
      </c>
    </row>
    <row collapsed="false" customFormat="false" customHeight="true" hidden="true" ht="12.75" outlineLevel="0" r="4320">
      <c r="A4320" s="749" t="s">
        <v>16192</v>
      </c>
      <c r="B4320" s="749" t="str">
        <f aca="false">C4320&amp;D4320&amp;E4320&amp;F4320&amp;G4320&amp;H4320</f>
        <v>ASSENTAMENTO DE TUBO DE PVC ROSQUEAVEL,EXCLUSIVE FORNECIMENTO DESTE,INCLUSIVE MONTAGEM DAS CONEXOES E MATERIAIS PARA VEDACAO,DIAMETRO DE 2"</v>
      </c>
      <c r="C4320" s="749" t="s">
        <v>16179</v>
      </c>
      <c r="D4320" s="749" t="s">
        <v>16180</v>
      </c>
      <c r="E4320" s="749" t="s">
        <v>16193</v>
      </c>
      <c r="I4320" s="749" t="s">
        <v>236</v>
      </c>
      <c r="J4320" s="749" t="n">
        <v>2.34</v>
      </c>
    </row>
    <row collapsed="false" customFormat="false" customHeight="true" hidden="true" ht="12.75" outlineLevel="0" r="4321">
      <c r="A4321" s="749" t="s">
        <v>16194</v>
      </c>
      <c r="B4321" s="749" t="str">
        <f aca="false">C4321&amp;D4321&amp;E4321&amp;F4321&amp;G4321&amp;H4321</f>
        <v>ASSENTAMENTO DE TUBO DE PVC ROSQUEAVEL,EXCLUSIVE FORNECIMENTO DESTE,INCLUSIVE MONTAGEM DAS CONEXOES E MATERIAIS PARA VEDACAO,DIAMETRO DE 2"</v>
      </c>
      <c r="C4321" s="749" t="s">
        <v>16179</v>
      </c>
      <c r="D4321" s="749" t="s">
        <v>16180</v>
      </c>
      <c r="E4321" s="749" t="s">
        <v>16193</v>
      </c>
      <c r="I4321" s="749" t="s">
        <v>236</v>
      </c>
      <c r="J4321" s="749" t="n">
        <v>2.02</v>
      </c>
    </row>
    <row collapsed="false" customFormat="false" customHeight="true" hidden="true" ht="12.75" outlineLevel="0" r="4322">
      <c r="A4322" s="749" t="s">
        <v>16195</v>
      </c>
      <c r="B4322" s="749" t="str">
        <f aca="false">C4322&amp;D4322&amp;E4322&amp;F4322&amp;G4322&amp;H4322</f>
        <v>ASSENTAMENTO DE TUBO DE PVC ROSQUEAVEL,EXCLUSIVE FORNECIMENTO DESTE,INCLUSIVE MONTAGEM DAS CONEXOES E MATERIAIS PARA VEDACAO,DIAMETRO DE 3"</v>
      </c>
      <c r="C4322" s="749" t="s">
        <v>16179</v>
      </c>
      <c r="D4322" s="749" t="s">
        <v>16180</v>
      </c>
      <c r="E4322" s="749" t="s">
        <v>16196</v>
      </c>
      <c r="I4322" s="749" t="s">
        <v>236</v>
      </c>
      <c r="J4322" s="749" t="n">
        <v>3.01</v>
      </c>
    </row>
    <row collapsed="false" customFormat="false" customHeight="true" hidden="true" ht="12.75" outlineLevel="0" r="4323">
      <c r="A4323" s="749" t="s">
        <v>16197</v>
      </c>
      <c r="B4323" s="749" t="str">
        <f aca="false">C4323&amp;D4323&amp;E4323&amp;F4323&amp;G4323&amp;H4323</f>
        <v>ASSENTAMENTO DE TUBO DE PVC ROSQUEAVEL,EXCLUSIVE FORNECIMENTO DESTE,INCLUSIVE MONTAGEM DAS CONEXOES E MATERIAIS PARA VEDACAO,DIAMETRO DE 3"</v>
      </c>
      <c r="C4323" s="749" t="s">
        <v>16179</v>
      </c>
      <c r="D4323" s="749" t="s">
        <v>16180</v>
      </c>
      <c r="E4323" s="749" t="s">
        <v>16196</v>
      </c>
      <c r="I4323" s="749" t="s">
        <v>236</v>
      </c>
      <c r="J4323" s="749" t="n">
        <v>2.61</v>
      </c>
    </row>
    <row collapsed="false" customFormat="false" customHeight="true" hidden="true" ht="12.75" outlineLevel="0" r="4324">
      <c r="A4324" s="749" t="s">
        <v>16198</v>
      </c>
      <c r="B4324" s="749" t="str">
        <f aca="false">C4324&amp;D4324&amp;E4324&amp;F4324&amp;G4324&amp;H4324</f>
        <v>ASSENTAMENTO DE TUBO DE PVC ROSQUEAVEL,EXCLUSIVE FORNECIMENTO DESTE,INCLUSIVE MONTAGEM DAS CONEXOES E MATERIAIS PARA VEDACAO,DIAMETRO DE 4"</v>
      </c>
      <c r="C4324" s="749" t="s">
        <v>16179</v>
      </c>
      <c r="D4324" s="749" t="s">
        <v>16180</v>
      </c>
      <c r="E4324" s="749" t="s">
        <v>16199</v>
      </c>
      <c r="I4324" s="749" t="s">
        <v>236</v>
      </c>
      <c r="J4324" s="749" t="n">
        <v>3.86</v>
      </c>
    </row>
    <row collapsed="false" customFormat="false" customHeight="true" hidden="true" ht="12.75" outlineLevel="0" r="4325">
      <c r="A4325" s="749" t="s">
        <v>16200</v>
      </c>
      <c r="B4325" s="749" t="str">
        <f aca="false">C4325&amp;D4325&amp;E4325&amp;F4325&amp;G4325&amp;H4325</f>
        <v>ASSENTAMENTO DE TUBO DE PVC ROSQUEAVEL,EXCLUSIVE FORNECIMENTO DESTE,INCLUSIVE MONTAGEM DAS CONEXOES E MATERIAIS PARA VEDACAO,DIAMETRO DE 4"</v>
      </c>
      <c r="C4325" s="749" t="s">
        <v>16179</v>
      </c>
      <c r="D4325" s="749" t="s">
        <v>16180</v>
      </c>
      <c r="E4325" s="749" t="s">
        <v>16199</v>
      </c>
      <c r="I4325" s="749" t="s">
        <v>236</v>
      </c>
      <c r="J4325" s="749" t="n">
        <v>3.35</v>
      </c>
    </row>
    <row collapsed="false" customFormat="false" customHeight="true" hidden="true" ht="12.75" outlineLevel="0" r="4326">
      <c r="A4326" s="749" t="s">
        <v>16201</v>
      </c>
      <c r="B4326" s="749" t="str">
        <f aca="false">C4326&amp;D4326&amp;E4326&amp;F4326&amp;G4326&amp;H4326</f>
        <v>MONTAGEM DE COMPORTA QUADRADA OU CIRCULAR COM DIMENSOES MAIORES QUE 0,70 X 0,70M,INCLUSIVE OS MATERIAIS NECESSARIOS A MONTAGEM,EXCETO CHUMBADORES</v>
      </c>
      <c r="C4326" s="749" t="s">
        <v>16202</v>
      </c>
      <c r="D4326" s="749" t="s">
        <v>16203</v>
      </c>
      <c r="E4326" s="749" t="s">
        <v>16204</v>
      </c>
      <c r="I4326" s="749" t="s">
        <v>30</v>
      </c>
      <c r="J4326" s="749" t="n">
        <v>1358.38</v>
      </c>
    </row>
    <row collapsed="false" customFormat="false" customHeight="true" hidden="true" ht="12.75" outlineLevel="0" r="4327">
      <c r="A4327" s="749" t="s">
        <v>16205</v>
      </c>
      <c r="B4327" s="749" t="str">
        <f aca="false">C4327&amp;D4327&amp;E4327&amp;F4327&amp;G4327&amp;H4327</f>
        <v>MONTAGEM DE COMPORTA QUADRADA OU CIRCULAR COM DIMENSOES MAIORES QUE 0,70 X 0,70M,INCLUSIVE OS MATERIAIS NECESSARIOS A MONTAGEM,EXCETO CHUMBADORES</v>
      </c>
      <c r="C4327" s="749" t="s">
        <v>16202</v>
      </c>
      <c r="D4327" s="749" t="s">
        <v>16203</v>
      </c>
      <c r="E4327" s="749" t="s">
        <v>16204</v>
      </c>
      <c r="I4327" s="749" t="s">
        <v>30</v>
      </c>
      <c r="J4327" s="749" t="n">
        <v>1179.28</v>
      </c>
    </row>
    <row collapsed="false" customFormat="false" customHeight="true" hidden="true" ht="12.75" outlineLevel="0" r="4328">
      <c r="A4328" s="749" t="s">
        <v>16206</v>
      </c>
      <c r="B4328" s="749" t="str">
        <f aca="false">C4328&amp;D4328&amp;E4328&amp;F4328&amp;G4328&amp;H4328</f>
        <v>MONTAGEM DE COMPORTA QUADRADA OU CIRCULAR COM DIMENSOES ATE0.70 X 0.70M,INCLUSIVE OS MATERIAIS NECESSARIOS A MONTAGEM,EXCETO CHUMBADORES</v>
      </c>
      <c r="C4328" s="749" t="s">
        <v>16207</v>
      </c>
      <c r="D4328" s="749" t="s">
        <v>16208</v>
      </c>
      <c r="E4328" s="749" t="s">
        <v>16209</v>
      </c>
      <c r="I4328" s="749" t="s">
        <v>30</v>
      </c>
      <c r="J4328" s="749" t="n">
        <v>671.07</v>
      </c>
    </row>
    <row collapsed="false" customFormat="false" customHeight="true" hidden="true" ht="12.75" outlineLevel="0" r="4329">
      <c r="A4329" s="749" t="s">
        <v>16210</v>
      </c>
      <c r="B4329" s="749" t="str">
        <f aca="false">C4329&amp;D4329&amp;E4329&amp;F4329&amp;G4329&amp;H4329</f>
        <v>MONTAGEM DE COMPORTA QUADRADA OU CIRCULAR COM DIMENSOES ATE0.70 X 0.70M,INCLUSIVE OS MATERIAIS NECESSARIOS A MONTAGEM,EXCETO CHUMBADORES</v>
      </c>
      <c r="C4329" s="749" t="s">
        <v>16207</v>
      </c>
      <c r="D4329" s="749" t="s">
        <v>16208</v>
      </c>
      <c r="E4329" s="749" t="s">
        <v>16209</v>
      </c>
      <c r="I4329" s="749" t="s">
        <v>30</v>
      </c>
      <c r="J4329" s="749" t="n">
        <v>582.67</v>
      </c>
    </row>
    <row collapsed="false" customFormat="false" customHeight="true" hidden="true" ht="12.75" outlineLevel="0" r="4330">
      <c r="A4330" s="749" t="s">
        <v>16211</v>
      </c>
      <c r="B4330" s="749" t="str">
        <f aca="false">C4330&amp;D4330&amp;E4330&amp;F4330&amp;G4330&amp;H4330</f>
        <v>MONTAGEM DE PEDESTAL E HASTE SIMPLES PARA ACIONAMENTO DE COMPORTA,ADUFA,VALVULA OU REGISTRO,INCLUSIVE OS MATERIAIS NECESSARIOS A MONTAGEM,EXCETO CHUMBADORES.CUSTO POR CONJUNTO</v>
      </c>
      <c r="C4330" s="749" t="s">
        <v>16212</v>
      </c>
      <c r="D4330" s="749" t="s">
        <v>16213</v>
      </c>
      <c r="E4330" s="749" t="s">
        <v>16214</v>
      </c>
      <c r="I4330" s="749" t="s">
        <v>30</v>
      </c>
      <c r="J4330" s="749" t="n">
        <v>349.65</v>
      </c>
    </row>
    <row collapsed="false" customFormat="false" customHeight="true" hidden="true" ht="12.75" outlineLevel="0" r="4331">
      <c r="A4331" s="749" t="s">
        <v>16215</v>
      </c>
      <c r="B4331" s="749" t="str">
        <f aca="false">C4331&amp;D4331&amp;E4331&amp;F4331&amp;G4331&amp;H4331</f>
        <v>MONTAGEM DE PEDESTAL E HASTE SIMPLES PARA ACIONAMENTO DE COMPORTA,ADUFA,VALVULA OU REGISTRO,INCLUSIVE OS MATERIAIS NECESSARIOS A MONTAGEM,EXCETO CHUMBADORES.CUSTO POR CONJUNTO</v>
      </c>
      <c r="C4331" s="749" t="s">
        <v>16212</v>
      </c>
      <c r="D4331" s="749" t="s">
        <v>16213</v>
      </c>
      <c r="E4331" s="749" t="s">
        <v>16214</v>
      </c>
      <c r="I4331" s="749" t="s">
        <v>30</v>
      </c>
      <c r="J4331" s="749" t="n">
        <v>303.65</v>
      </c>
    </row>
    <row collapsed="false" customFormat="false" customHeight="true" hidden="true" ht="12.75" outlineLevel="0" r="4332">
      <c r="A4332" s="749" t="s">
        <v>16216</v>
      </c>
      <c r="B4332" s="749" t="str">
        <f aca="false">C4332&amp;D4332&amp;E4332&amp;F4332&amp;G4332&amp;H4332</f>
        <v>MONTAGEM DE ADUFA DE PAREDE COM FLANGE,DIAMETRO DE 150MM,EXCLUSIVE FORNECIMENTO DOS PARAFUSOS DE FIXACAO</v>
      </c>
      <c r="C4332" s="749" t="s">
        <v>16217</v>
      </c>
      <c r="D4332" s="749" t="s">
        <v>16218</v>
      </c>
      <c r="I4332" s="749" t="s">
        <v>30</v>
      </c>
      <c r="J4332" s="749" t="n">
        <v>33.58</v>
      </c>
    </row>
    <row collapsed="false" customFormat="false" customHeight="true" hidden="true" ht="12.75" outlineLevel="0" r="4333">
      <c r="A4333" s="749" t="s">
        <v>16219</v>
      </c>
      <c r="B4333" s="749" t="str">
        <f aca="false">C4333&amp;D4333&amp;E4333&amp;F4333&amp;G4333&amp;H4333</f>
        <v>MONTAGEM DE ADUFA DE PAREDE COM FLANGE,DIAMETRO DE 150MM,EXCLUSIVE FORNECIMENTO DOS PARAFUSOS DE FIXACAO</v>
      </c>
      <c r="C4333" s="749" t="s">
        <v>16217</v>
      </c>
      <c r="D4333" s="749" t="s">
        <v>16218</v>
      </c>
      <c r="I4333" s="749" t="s">
        <v>30</v>
      </c>
      <c r="J4333" s="749" t="n">
        <v>29.46</v>
      </c>
    </row>
    <row collapsed="false" customFormat="false" customHeight="true" hidden="true" ht="12.75" outlineLevel="0" r="4334">
      <c r="A4334" s="749" t="s">
        <v>16220</v>
      </c>
      <c r="B4334" s="749" t="str">
        <f aca="false">C4334&amp;D4334&amp;E4334&amp;F4334&amp;G4334&amp;H4334</f>
        <v>MONTAGEM DE ADUFA DE PAREDE COM FLANGE,DIAMETRO DE 200MM,EXCLUSIVE FORNECIMENTO DE PARAFUSOS DE FIXACAO</v>
      </c>
      <c r="C4334" s="749" t="s">
        <v>16221</v>
      </c>
      <c r="D4334" s="749" t="s">
        <v>16222</v>
      </c>
      <c r="I4334" s="749" t="s">
        <v>30</v>
      </c>
      <c r="J4334" s="749" t="n">
        <v>42.03</v>
      </c>
    </row>
    <row collapsed="false" customFormat="false" customHeight="true" hidden="true" ht="12.75" outlineLevel="0" r="4335">
      <c r="A4335" s="749" t="s">
        <v>16223</v>
      </c>
      <c r="B4335" s="749" t="str">
        <f aca="false">C4335&amp;D4335&amp;E4335&amp;F4335&amp;G4335&amp;H4335</f>
        <v>MONTAGEM DE ADUFA DE PAREDE COM FLANGE,DIAMETRO DE 200MM,EXCLUSIVE FORNECIMENTO DE PARAFUSOS DE FIXACAO</v>
      </c>
      <c r="C4335" s="749" t="s">
        <v>16221</v>
      </c>
      <c r="D4335" s="749" t="s">
        <v>16222</v>
      </c>
      <c r="I4335" s="749" t="s">
        <v>30</v>
      </c>
      <c r="J4335" s="749" t="n">
        <v>36.92</v>
      </c>
    </row>
    <row collapsed="false" customFormat="false" customHeight="true" hidden="true" ht="12.75" outlineLevel="0" r="4336">
      <c r="A4336" s="749" t="s">
        <v>16224</v>
      </c>
      <c r="B4336" s="749" t="str">
        <f aca="false">C4336&amp;D4336&amp;E4336&amp;F4336&amp;G4336&amp;H4336</f>
        <v>MONTAGEM DE ADUFA DE PAREDES COM FLANGE,DIAMETRO DE 250MM,EXCLUSIVE FORNECIMENTO DE PARAFUSOS DE FIXACAO</v>
      </c>
      <c r="C4336" s="749" t="s">
        <v>16225</v>
      </c>
      <c r="D4336" s="749" t="s">
        <v>16226</v>
      </c>
      <c r="I4336" s="749" t="s">
        <v>30</v>
      </c>
      <c r="J4336" s="749" t="n">
        <v>132.78</v>
      </c>
    </row>
    <row collapsed="false" customFormat="false" customHeight="true" hidden="true" ht="12.75" outlineLevel="0" r="4337">
      <c r="A4337" s="749" t="s">
        <v>16227</v>
      </c>
      <c r="B4337" s="749" t="str">
        <f aca="false">C4337&amp;D4337&amp;E4337&amp;F4337&amp;G4337&amp;H4337</f>
        <v>MONTAGEM DE ADUFA DE PAREDES COM FLANGE,DIAMETRO DE 250MM,EXCLUSIVE FORNECIMENTO DE PARAFUSOS DE FIXACAO</v>
      </c>
      <c r="C4337" s="749" t="s">
        <v>16225</v>
      </c>
      <c r="D4337" s="749" t="s">
        <v>16226</v>
      </c>
      <c r="I4337" s="749" t="s">
        <v>30</v>
      </c>
      <c r="J4337" s="749" t="n">
        <v>125.26</v>
      </c>
    </row>
    <row collapsed="false" customFormat="false" customHeight="true" hidden="true" ht="12.75" outlineLevel="0" r="4338">
      <c r="A4338" s="749" t="s">
        <v>16228</v>
      </c>
      <c r="B4338" s="749" t="str">
        <f aca="false">C4338&amp;D4338&amp;E4338&amp;F4338&amp;G4338&amp;H4338</f>
        <v>MONTAGEM DE ADUFA DE PAREDE COM FLANGE,DIAMETRO DE 300MM,EXCLUSIVE FORNECIMENTO DE PARAFUSOS DE FIXACAO</v>
      </c>
      <c r="C4338" s="749" t="s">
        <v>16229</v>
      </c>
      <c r="D4338" s="749" t="s">
        <v>16222</v>
      </c>
      <c r="I4338" s="749" t="s">
        <v>30</v>
      </c>
      <c r="J4338" s="749" t="n">
        <v>143.33</v>
      </c>
    </row>
    <row collapsed="false" customFormat="false" customHeight="true" hidden="true" ht="12.75" outlineLevel="0" r="4339">
      <c r="A4339" s="749" t="s">
        <v>16230</v>
      </c>
      <c r="B4339" s="749" t="str">
        <f aca="false">C4339&amp;D4339&amp;E4339&amp;F4339&amp;G4339&amp;H4339</f>
        <v>MONTAGEM DE ADUFA DE PAREDE COM FLANGE,DIAMETRO DE 300MM,EXCLUSIVE FORNECIMENTO DE PARAFUSOS DE FIXACAO</v>
      </c>
      <c r="C4339" s="749" t="s">
        <v>16229</v>
      </c>
      <c r="D4339" s="749" t="s">
        <v>16222</v>
      </c>
      <c r="I4339" s="749" t="s">
        <v>30</v>
      </c>
      <c r="J4339" s="749" t="n">
        <v>135.77</v>
      </c>
    </row>
    <row collapsed="false" customFormat="false" customHeight="true" hidden="true" ht="12.75" outlineLevel="0" r="4340">
      <c r="A4340" s="749" t="s">
        <v>16231</v>
      </c>
      <c r="B4340" s="749" t="str">
        <f aca="false">C4340&amp;D4340&amp;E4340&amp;F4340&amp;G4340&amp;H4340</f>
        <v>MONTAGEM DE ADUFA DE PAREDE COM FLANGE,DIAMETRO DE 400MM,EXCLUSIVE FORNECIMENTO DOS PARAFUSOS DE FIXACAO</v>
      </c>
      <c r="C4340" s="749" t="s">
        <v>16232</v>
      </c>
      <c r="D4340" s="749" t="s">
        <v>16218</v>
      </c>
      <c r="I4340" s="749" t="s">
        <v>30</v>
      </c>
      <c r="J4340" s="749" t="n">
        <v>167.17</v>
      </c>
    </row>
    <row collapsed="false" customFormat="false" customHeight="true" hidden="true" ht="12.75" outlineLevel="0" r="4341">
      <c r="A4341" s="749" t="s">
        <v>16233</v>
      </c>
      <c r="B4341" s="749" t="str">
        <f aca="false">C4341&amp;D4341&amp;E4341&amp;F4341&amp;G4341&amp;H4341</f>
        <v>MONTAGEM DE ADUFA DE PAREDE COM FLANGE,DIAMETRO DE 400MM,EXCLUSIVE FORNECIMENTO DOS PARAFUSOS DE FIXACAO</v>
      </c>
      <c r="C4341" s="749" t="s">
        <v>16232</v>
      </c>
      <c r="D4341" s="749" t="s">
        <v>16218</v>
      </c>
      <c r="I4341" s="749" t="s">
        <v>30</v>
      </c>
      <c r="J4341" s="749" t="n">
        <v>158.11</v>
      </c>
    </row>
    <row collapsed="false" customFormat="false" customHeight="true" hidden="true" ht="12.75" outlineLevel="0" r="4342">
      <c r="A4342" s="749" t="s">
        <v>16234</v>
      </c>
      <c r="B4342" s="749" t="str">
        <f aca="false">C4342&amp;D4342&amp;E4342&amp;F4342&amp;G4342&amp;H4342</f>
        <v>MONTAGEM DE ADUFA DE PAREDE COM FLANGE,DIAMETRO DE 500MM,EXCLUSIVE FORNECIMENTO DOS PARAFUSOS DE FIXACAO</v>
      </c>
      <c r="C4342" s="749" t="s">
        <v>16235</v>
      </c>
      <c r="D4342" s="749" t="s">
        <v>16218</v>
      </c>
      <c r="I4342" s="749" t="s">
        <v>30</v>
      </c>
      <c r="J4342" s="749" t="n">
        <v>179.6</v>
      </c>
    </row>
    <row collapsed="false" customFormat="false" customHeight="true" hidden="true" ht="12.75" outlineLevel="0" r="4343">
      <c r="A4343" s="749" t="s">
        <v>16236</v>
      </c>
      <c r="B4343" s="749" t="str">
        <f aca="false">C4343&amp;D4343&amp;E4343&amp;F4343&amp;G4343&amp;H4343</f>
        <v>MONTAGEM DE ADUFA DE PAREDE COM FLANGE,DIAMETRO DE 500MM,EXCLUSIVE FORNECIMENTO DOS PARAFUSOS DE FIXACAO</v>
      </c>
      <c r="C4343" s="749" t="s">
        <v>16235</v>
      </c>
      <c r="D4343" s="749" t="s">
        <v>16218</v>
      </c>
      <c r="I4343" s="749" t="s">
        <v>30</v>
      </c>
      <c r="J4343" s="749" t="n">
        <v>169.37</v>
      </c>
    </row>
    <row collapsed="false" customFormat="false" customHeight="true" hidden="true" ht="12.75" outlineLevel="0" r="4344">
      <c r="A4344" s="749" t="s">
        <v>16237</v>
      </c>
      <c r="B4344" s="749" t="str">
        <f aca="false">C4344&amp;D4344&amp;E4344&amp;F4344&amp;G4344&amp;H4344</f>
        <v>MONTAGEM DE ADUFA DE PAREDE COM FLANGE,DIAMETRO DE 600MM,EXCLUSIVE FORNECIMENTO DOS PARAFUSOS DE FIXACAO</v>
      </c>
      <c r="C4344" s="749" t="s">
        <v>16238</v>
      </c>
      <c r="D4344" s="749" t="s">
        <v>16218</v>
      </c>
      <c r="I4344" s="749" t="s">
        <v>30</v>
      </c>
      <c r="J4344" s="749" t="n">
        <v>191.34</v>
      </c>
    </row>
    <row collapsed="false" customFormat="false" customHeight="true" hidden="true" ht="12.75" outlineLevel="0" r="4345">
      <c r="A4345" s="749" t="s">
        <v>16239</v>
      </c>
      <c r="B4345" s="749" t="str">
        <f aca="false">C4345&amp;D4345&amp;E4345&amp;F4345&amp;G4345&amp;H4345</f>
        <v>MONTAGEM DE ADUFA DE PAREDE COM FLANGE,DIAMETRO DE 600MM,EXCLUSIVE FORNECIMENTO DOS PARAFUSOS DE FIXACAO</v>
      </c>
      <c r="C4345" s="749" t="s">
        <v>16238</v>
      </c>
      <c r="D4345" s="749" t="s">
        <v>16218</v>
      </c>
      <c r="I4345" s="749" t="s">
        <v>30</v>
      </c>
      <c r="J4345" s="749" t="n">
        <v>180.4</v>
      </c>
    </row>
    <row collapsed="false" customFormat="false" customHeight="true" hidden="true" ht="12.75" outlineLevel="0" r="4346">
      <c r="A4346" s="749" t="s">
        <v>16240</v>
      </c>
      <c r="B4346" s="749" t="str">
        <f aca="false">C4346&amp;D4346&amp;E4346&amp;F4346&amp;G4346&amp;H4346</f>
        <v>MONTAGEM DE ADUFA DE FUNDO COM FLANGE,DIAMETRO DE 150MM,EXCLUSIVE FORNECIMENTO DOS PARAFUSOS DE FIXACAO</v>
      </c>
      <c r="C4346" s="749" t="s">
        <v>16241</v>
      </c>
      <c r="D4346" s="749" t="s">
        <v>16242</v>
      </c>
      <c r="I4346" s="749" t="s">
        <v>30</v>
      </c>
      <c r="J4346" s="749" t="n">
        <v>41.06</v>
      </c>
    </row>
    <row collapsed="false" customFormat="false" customHeight="true" hidden="true" ht="12.75" outlineLevel="0" r="4347">
      <c r="A4347" s="749" t="s">
        <v>16243</v>
      </c>
      <c r="B4347" s="749" t="str">
        <f aca="false">C4347&amp;D4347&amp;E4347&amp;F4347&amp;G4347&amp;H4347</f>
        <v>MONTAGEM DE ADUFA DE FUNDO COM FLANGE,DIAMETRO DE 150MM,EXCLUSIVE FORNECIMENTO DOS PARAFUSOS DE FIXACAO</v>
      </c>
      <c r="C4347" s="749" t="s">
        <v>16241</v>
      </c>
      <c r="D4347" s="749" t="s">
        <v>16242</v>
      </c>
      <c r="I4347" s="749" t="s">
        <v>30</v>
      </c>
      <c r="J4347" s="749" t="n">
        <v>35.95</v>
      </c>
    </row>
    <row collapsed="false" customFormat="false" customHeight="true" hidden="true" ht="12.75" outlineLevel="0" r="4348">
      <c r="A4348" s="749" t="s">
        <v>16244</v>
      </c>
      <c r="B4348" s="749" t="str">
        <f aca="false">C4348&amp;D4348&amp;E4348&amp;F4348&amp;G4348&amp;H4348</f>
        <v>MONTAGEM DE ADUFA DE FUNDO COM FLANGE,DIAMETRO DE 200MM,EXCLUSIVE FORNECIMENTO DOS PARAFUSOS DE FIXACAO</v>
      </c>
      <c r="C4348" s="749" t="s">
        <v>16245</v>
      </c>
      <c r="D4348" s="749" t="s">
        <v>16242</v>
      </c>
      <c r="I4348" s="749" t="s">
        <v>30</v>
      </c>
      <c r="J4348" s="749" t="n">
        <v>42.14</v>
      </c>
    </row>
    <row collapsed="false" customFormat="false" customHeight="true" hidden="true" ht="12.75" outlineLevel="0" r="4349">
      <c r="A4349" s="749" t="s">
        <v>16246</v>
      </c>
      <c r="B4349" s="749" t="str">
        <f aca="false">C4349&amp;D4349&amp;E4349&amp;F4349&amp;G4349&amp;H4349</f>
        <v>MONTAGEM DE ADUFA DE FUNDO COM FLANGE,DIAMETRO DE 200MM,EXCLUSIVE FORNECIMENTO DOS PARAFUSOS DE FIXACAO</v>
      </c>
      <c r="C4349" s="749" t="s">
        <v>16245</v>
      </c>
      <c r="D4349" s="749" t="s">
        <v>16242</v>
      </c>
      <c r="I4349" s="749" t="s">
        <v>30</v>
      </c>
      <c r="J4349" s="749" t="n">
        <v>37.01</v>
      </c>
    </row>
    <row collapsed="false" customFormat="false" customHeight="true" hidden="true" ht="12.75" outlineLevel="0" r="4350">
      <c r="A4350" s="749" t="s">
        <v>16247</v>
      </c>
      <c r="B4350" s="749" t="str">
        <f aca="false">C4350&amp;D4350&amp;E4350&amp;F4350&amp;G4350&amp;H4350</f>
        <v>MONTAGEM DE ADUFA DE FUNDO COM FLANGE,DIAMETRO DE 250MM,EXCLUSIVE FORNECIMENTO DOS PARAFUSOS DE FIXACAO</v>
      </c>
      <c r="C4350" s="749" t="s">
        <v>16248</v>
      </c>
      <c r="D4350" s="749" t="s">
        <v>16242</v>
      </c>
      <c r="I4350" s="749" t="s">
        <v>30</v>
      </c>
      <c r="J4350" s="749" t="n">
        <v>131.99</v>
      </c>
    </row>
    <row collapsed="false" customFormat="false" customHeight="true" hidden="true" ht="12.75" outlineLevel="0" r="4351">
      <c r="A4351" s="749" t="s">
        <v>16249</v>
      </c>
      <c r="B4351" s="749" t="str">
        <f aca="false">C4351&amp;D4351&amp;E4351&amp;F4351&amp;G4351&amp;H4351</f>
        <v>MONTAGEM DE ADUFA DE FUNDO COM FLANGE,DIAMETRO DE 250MM,EXCLUSIVE FORNECIMENTO DOS PARAFUSOS DE FIXACAO</v>
      </c>
      <c r="C4351" s="749" t="s">
        <v>16248</v>
      </c>
      <c r="D4351" s="749" t="s">
        <v>16242</v>
      </c>
      <c r="I4351" s="749" t="s">
        <v>30</v>
      </c>
      <c r="J4351" s="749" t="n">
        <v>124.5</v>
      </c>
    </row>
    <row collapsed="false" customFormat="false" customHeight="true" hidden="true" ht="12.75" outlineLevel="0" r="4352">
      <c r="A4352" s="749" t="s">
        <v>16250</v>
      </c>
      <c r="B4352" s="749" t="str">
        <f aca="false">C4352&amp;D4352&amp;E4352&amp;F4352&amp;G4352&amp;H4352</f>
        <v>MONTAGEM DE ADUFA DE FUNDO COM FLANGE,DIAMETRO DE 300MM,EXCLUSIVE FORNECIMENTO DE PARAFUSOS DE FIXACAO</v>
      </c>
      <c r="C4352" s="749" t="s">
        <v>16251</v>
      </c>
      <c r="D4352" s="749" t="s">
        <v>16252</v>
      </c>
      <c r="I4352" s="749" t="s">
        <v>30</v>
      </c>
      <c r="J4352" s="749" t="n">
        <v>142.68</v>
      </c>
    </row>
    <row collapsed="false" customFormat="false" customHeight="true" hidden="true" ht="12.75" outlineLevel="0" r="4353">
      <c r="A4353" s="749" t="s">
        <v>16253</v>
      </c>
      <c r="B4353" s="749" t="str">
        <f aca="false">C4353&amp;D4353&amp;E4353&amp;F4353&amp;G4353&amp;H4353</f>
        <v>MONTAGEM DE ADUFA DE FUNDO COM FLANGE,DIAMETRO DE 300MM,EXCLUSIVE FORNECIMENTO DE PARAFUSOS DE FIXACAO</v>
      </c>
      <c r="C4353" s="749" t="s">
        <v>16251</v>
      </c>
      <c r="D4353" s="749" t="s">
        <v>16252</v>
      </c>
      <c r="I4353" s="749" t="s">
        <v>30</v>
      </c>
      <c r="J4353" s="749" t="n">
        <v>135.15</v>
      </c>
    </row>
    <row collapsed="false" customFormat="false" customHeight="true" hidden="true" ht="12.75" outlineLevel="0" r="4354">
      <c r="A4354" s="749" t="s">
        <v>16254</v>
      </c>
      <c r="B4354" s="749" t="str">
        <f aca="false">C4354&amp;D4354&amp;E4354&amp;F4354&amp;G4354&amp;H4354</f>
        <v>MONTAGEM DE ADUFA DE FUNDO COM FLANGE,DIAMETRO DE 400MM,EXCLUSIVE FORNECIMENTO DE PARAFUSOS DE FIXACAO</v>
      </c>
      <c r="C4354" s="749" t="s">
        <v>16255</v>
      </c>
      <c r="D4354" s="749" t="s">
        <v>16252</v>
      </c>
      <c r="I4354" s="749" t="s">
        <v>30</v>
      </c>
      <c r="J4354" s="749" t="n">
        <v>168.25</v>
      </c>
    </row>
    <row collapsed="false" customFormat="false" customHeight="true" hidden="true" ht="12.75" outlineLevel="0" r="4355">
      <c r="A4355" s="749" t="s">
        <v>16256</v>
      </c>
      <c r="B4355" s="749" t="str">
        <f aca="false">C4355&amp;D4355&amp;E4355&amp;F4355&amp;G4355&amp;H4355</f>
        <v>MONTAGEM DE ADUFA DE FUNDO COM FLANGE,DIAMETRO DE 400MM,EXCLUSIVE FORNECIMENTO DE PARAFUSOS DE FIXACAO</v>
      </c>
      <c r="C4355" s="749" t="s">
        <v>16255</v>
      </c>
      <c r="D4355" s="749" t="s">
        <v>16252</v>
      </c>
      <c r="I4355" s="749" t="s">
        <v>30</v>
      </c>
      <c r="J4355" s="749" t="n">
        <v>159.14</v>
      </c>
    </row>
    <row collapsed="false" customFormat="false" customHeight="true" hidden="true" ht="12.75" outlineLevel="0" r="4356">
      <c r="A4356" s="749" t="s">
        <v>16257</v>
      </c>
      <c r="B4356" s="749" t="str">
        <f aca="false">C4356&amp;D4356&amp;E4356&amp;F4356&amp;G4356&amp;H4356</f>
        <v>MONTAGEM DE 1 MANCAL INTERMEDIARIO E 1 HASTE DE PROLONGAMENTO EM PEDESTAIS DE COMANDO OU MANOBRA</v>
      </c>
      <c r="C4356" s="749" t="s">
        <v>16258</v>
      </c>
      <c r="D4356" s="749" t="s">
        <v>16259</v>
      </c>
      <c r="I4356" s="749" t="s">
        <v>30</v>
      </c>
      <c r="J4356" s="749" t="n">
        <v>9.44</v>
      </c>
    </row>
    <row collapsed="false" customFormat="false" customHeight="true" hidden="true" ht="12.75" outlineLevel="0" r="4357">
      <c r="A4357" s="749" t="s">
        <v>16260</v>
      </c>
      <c r="B4357" s="749" t="str">
        <f aca="false">C4357&amp;D4357&amp;E4357&amp;F4357&amp;G4357&amp;H4357</f>
        <v>MONTAGEM DE 1 MANCAL INTERMEDIARIO E 1 HASTE DE PROLONGAMENTO EM PEDESTAIS DE COMANDO OU MANOBRA</v>
      </c>
      <c r="C4357" s="749" t="s">
        <v>16258</v>
      </c>
      <c r="D4357" s="749" t="s">
        <v>16259</v>
      </c>
      <c r="I4357" s="749" t="s">
        <v>30</v>
      </c>
      <c r="J4357" s="749" t="n">
        <v>8.33</v>
      </c>
    </row>
    <row collapsed="false" customFormat="false" customHeight="true" hidden="true" ht="12.75" outlineLevel="0" r="4358">
      <c r="A4358" s="749" t="s">
        <v>16261</v>
      </c>
      <c r="B4358" s="749" t="str">
        <f aca="false">C4358&amp;D4358&amp;E4358&amp;F4358&amp;G4358&amp;H4358</f>
        <v>ASSENTAMENTO DE TAMPAO DE FºFº,TIPO QUADRADO,ATE 0,25 X 0,25M,ASSENTADO COM ARGAMASSA DE CIMENTO E AREIA,NO TRACO 1:4 EM VOLUME,EXCLUSIVE TAMPAO</v>
      </c>
      <c r="C4358" s="749" t="s">
        <v>16262</v>
      </c>
      <c r="D4358" s="749" t="s">
        <v>16263</v>
      </c>
      <c r="E4358" s="749" t="s">
        <v>16264</v>
      </c>
      <c r="I4358" s="749" t="s">
        <v>30</v>
      </c>
      <c r="J4358" s="749" t="n">
        <v>36.25</v>
      </c>
    </row>
    <row collapsed="false" customFormat="false" customHeight="true" hidden="true" ht="12.75" outlineLevel="0" r="4359">
      <c r="A4359" s="749" t="s">
        <v>16265</v>
      </c>
      <c r="B4359" s="749" t="str">
        <f aca="false">C4359&amp;D4359&amp;E4359&amp;F4359&amp;G4359&amp;H4359</f>
        <v>ASSENTAMENTO DE TAMPAO DE FºFº,TIPO QUADRADO,ATE 0,25 X 0,25M,ASSENTADO COM ARGAMASSA DE CIMENTO E AREIA,NO TRACO 1:4 EM VOLUME,EXCLUSIVE TAMPAO</v>
      </c>
      <c r="C4359" s="749" t="s">
        <v>16262</v>
      </c>
      <c r="D4359" s="749" t="s">
        <v>16263</v>
      </c>
      <c r="E4359" s="749" t="s">
        <v>16264</v>
      </c>
      <c r="I4359" s="749" t="s">
        <v>30</v>
      </c>
      <c r="J4359" s="749" t="n">
        <v>31.49</v>
      </c>
    </row>
    <row collapsed="false" customFormat="false" customHeight="true" hidden="true" ht="12.75" outlineLevel="0" r="4360">
      <c r="A4360" s="749" t="s">
        <v>16266</v>
      </c>
      <c r="B4360" s="749" t="str">
        <f aca="false">C4360&amp;D4360&amp;E4360&amp;F4360&amp;G4360&amp;H4360</f>
        <v>ASSENTAMENTO DE TAMPAO DE FºFº,TIPO QUADRADO,COM MAIS DE 0,50 X 0,50M ATE 1,00 X 1,00M,ASSENTADO C0M ARGAMASSA DE CIMENTO E AREIA,NO TRACO 1:4 EM VOLUME,EXCLUSIVE O TAMPAO</v>
      </c>
      <c r="C4360" s="749" t="s">
        <v>16267</v>
      </c>
      <c r="D4360" s="749" t="s">
        <v>16268</v>
      </c>
      <c r="E4360" s="749" t="s">
        <v>16269</v>
      </c>
      <c r="I4360" s="749" t="s">
        <v>30</v>
      </c>
      <c r="J4360" s="749" t="n">
        <v>144.5</v>
      </c>
    </row>
    <row collapsed="false" customFormat="false" customHeight="true" hidden="true" ht="12.75" outlineLevel="0" r="4361">
      <c r="A4361" s="749" t="s">
        <v>16270</v>
      </c>
      <c r="B4361" s="749" t="str">
        <f aca="false">C4361&amp;D4361&amp;E4361&amp;F4361&amp;G4361&amp;H4361</f>
        <v>ASSENTAMENTO DE TAMPAO DE FºFº,TIPO QUADRADO,COM MAIS DE 0,50 X 0,50M ATE 1,00 X 1,00M,ASSENTADO C0M ARGAMASSA DE CIMENTO E AREIA,NO TRACO 1:4 EM VOLUME,EXCLUSIVE O TAMPAO</v>
      </c>
      <c r="C4361" s="749" t="s">
        <v>16267</v>
      </c>
      <c r="D4361" s="749" t="s">
        <v>16268</v>
      </c>
      <c r="E4361" s="749" t="s">
        <v>16269</v>
      </c>
      <c r="I4361" s="749" t="s">
        <v>30</v>
      </c>
      <c r="J4361" s="749" t="n">
        <v>125.47</v>
      </c>
    </row>
    <row collapsed="false" customFormat="false" customHeight="true" hidden="true" ht="12.75" outlineLevel="0" r="4362">
      <c r="A4362" s="749" t="s">
        <v>16271</v>
      </c>
      <c r="B4362" s="749" t="str">
        <f aca="false">C4362&amp;D4362&amp;E4362&amp;F4362&amp;G4362&amp;H4362</f>
        <v>ASSENTAMENTO DE TAMPAO DE FºFº,TIPO CIRCULAR,COM DIAMETRO ACIMA DE 0,60M E ATE 1,00M,ASSENTADO COM ARGASSA DE CIMENTO EAREIA,NO TRACO 1:4 EM VOLUME,EXCLUSIVE TAMPAO</v>
      </c>
      <c r="C4362" s="749" t="s">
        <v>16272</v>
      </c>
      <c r="D4362" s="749" t="s">
        <v>16273</v>
      </c>
      <c r="E4362" s="749" t="s">
        <v>16274</v>
      </c>
      <c r="I4362" s="749" t="s">
        <v>30</v>
      </c>
      <c r="J4362" s="749" t="n">
        <v>199.83</v>
      </c>
    </row>
    <row collapsed="false" customFormat="false" customHeight="true" hidden="true" ht="12.75" outlineLevel="0" r="4363">
      <c r="A4363" s="749" t="s">
        <v>16275</v>
      </c>
      <c r="B4363" s="749" t="str">
        <f aca="false">C4363&amp;D4363&amp;E4363&amp;F4363&amp;G4363&amp;H4363</f>
        <v>ASSENTAMENTO DE TAMPAO DE FºFº,TIPO CIRCULAR,COM DIAMETRO ACIMA DE 0,60M E ATE 1,00M,ASSENTADO COM ARGASSA DE CIMENTO EAREIA,NO TRACO 1:4 EM VOLUME,EXCLUSIVE TAMPAO</v>
      </c>
      <c r="C4363" s="749" t="s">
        <v>16272</v>
      </c>
      <c r="D4363" s="749" t="s">
        <v>16273</v>
      </c>
      <c r="E4363" s="749" t="s">
        <v>16274</v>
      </c>
      <c r="I4363" s="749" t="s">
        <v>30</v>
      </c>
      <c r="J4363" s="749" t="n">
        <v>173.42</v>
      </c>
    </row>
    <row collapsed="false" customFormat="false" customHeight="true" hidden="true" ht="12.75" outlineLevel="0" r="4364">
      <c r="A4364" s="749" t="s">
        <v>16276</v>
      </c>
      <c r="B4364" s="749" t="str">
        <f aca="false">C4364&amp;D4364&amp;E4364&amp;F4364&amp;G4364&amp;H4364</f>
        <v>ASSENTAMENTO DE TAMPAO DE FºFº,TIPO CIRCULAR,COM DIAMETRO DE 0,40 A 0,60M,ASSENTADO COM ARGAMASSA DE CIMENTO E AREIA,NOTRACO 1:4 EM VOLUME,EXCLUSIVE TAMPAO</v>
      </c>
      <c r="C4364" s="749" t="s">
        <v>16277</v>
      </c>
      <c r="D4364" s="749" t="s">
        <v>16278</v>
      </c>
      <c r="E4364" s="749" t="s">
        <v>16279</v>
      </c>
      <c r="I4364" s="749" t="s">
        <v>30</v>
      </c>
      <c r="J4364" s="749" t="n">
        <v>72.25</v>
      </c>
    </row>
    <row collapsed="false" customFormat="false" customHeight="true" hidden="true" ht="12.75" outlineLevel="0" r="4365">
      <c r="A4365" s="749" t="s">
        <v>16280</v>
      </c>
      <c r="B4365" s="749" t="str">
        <f aca="false">C4365&amp;D4365&amp;E4365&amp;F4365&amp;G4365&amp;H4365</f>
        <v>ASSENTAMENTO DE TAMPAO DE FºFº,TIPO CIRCULAR,COM DIAMETRO DE 0,40 A 0,60M,ASSENTADO COM ARGAMASSA DE CIMENTO E AREIA,NOTRACO 1:4 EM VOLUME,EXCLUSIVE TAMPAO</v>
      </c>
      <c r="C4365" s="749" t="s">
        <v>16277</v>
      </c>
      <c r="D4365" s="749" t="s">
        <v>16278</v>
      </c>
      <c r="E4365" s="749" t="s">
        <v>16279</v>
      </c>
      <c r="I4365" s="749" t="s">
        <v>30</v>
      </c>
      <c r="J4365" s="749" t="n">
        <v>62.73</v>
      </c>
    </row>
    <row collapsed="false" customFormat="false" customHeight="true" hidden="true" ht="12.75" outlineLevel="0" r="4366">
      <c r="A4366" s="749" t="s">
        <v>16281</v>
      </c>
      <c r="B4366" s="749" t="str">
        <f aca="false">C4366&amp;D4366&amp;E4366&amp;F4366&amp;G4366&amp;H4366</f>
        <v>ASSENTAMENTO DE TAMPAO DE FºFº,TIPO CIRCULAR,COM DIAMETRO DE 0,60M E ATE 225KG,ASSENTADO COM ARGAMASSA DE CIMENTO E AREIA,NO TRACO 1:4 EM VOLUME,EXCLUSIVE TAMPAO</v>
      </c>
      <c r="C4366" s="749" t="s">
        <v>16277</v>
      </c>
      <c r="D4366" s="749" t="s">
        <v>16282</v>
      </c>
      <c r="E4366" s="749" t="s">
        <v>16283</v>
      </c>
      <c r="I4366" s="749" t="s">
        <v>30</v>
      </c>
      <c r="J4366" s="749" t="n">
        <v>72.25</v>
      </c>
    </row>
    <row collapsed="false" customFormat="false" customHeight="true" hidden="true" ht="12.75" outlineLevel="0" r="4367">
      <c r="A4367" s="749" t="s">
        <v>16284</v>
      </c>
      <c r="B4367" s="749" t="str">
        <f aca="false">C4367&amp;D4367&amp;E4367&amp;F4367&amp;G4367&amp;H4367</f>
        <v>ASSENTAMENTO DE TAMPAO DE FºFº,TIPO CIRCULAR,COM DIAMETRO DE 0,60M E ATE 225KG,ASSENTADO COM ARGAMASSA DE CIMENTO E AREIA,NO TRACO 1:4 EM VOLUME,EXCLUSIVE TAMPAO</v>
      </c>
      <c r="C4367" s="749" t="s">
        <v>16277</v>
      </c>
      <c r="D4367" s="749" t="s">
        <v>16282</v>
      </c>
      <c r="E4367" s="749" t="s">
        <v>16283</v>
      </c>
      <c r="I4367" s="749" t="s">
        <v>30</v>
      </c>
      <c r="J4367" s="749" t="n">
        <v>62.73</v>
      </c>
    </row>
    <row collapsed="false" customFormat="false" customHeight="true" hidden="true" ht="12.75" outlineLevel="0" r="4368">
      <c r="A4368" s="749" t="s">
        <v>16285</v>
      </c>
      <c r="B4368" s="749" t="str">
        <f aca="false">C4368&amp;D4368&amp;E4368&amp;F4368&amp;G4368&amp;H4368</f>
        <v>ASSENTAMENTO DE TAMPAO DE FºFº,DE TRES SECOES,COM LARGURA ATE 1,60M,ASSENTADO COM ARGAMASSA DE CIMENTO E AREIA,NO TRACO1:4 EM VOLUME,EXCLUSIVE TAMPAO</v>
      </c>
      <c r="C4368" s="749" t="s">
        <v>16286</v>
      </c>
      <c r="D4368" s="749" t="s">
        <v>16287</v>
      </c>
      <c r="E4368" s="749" t="s">
        <v>16288</v>
      </c>
      <c r="I4368" s="749" t="s">
        <v>30</v>
      </c>
      <c r="J4368" s="749" t="n">
        <v>144.5</v>
      </c>
    </row>
    <row collapsed="false" customFormat="false" customHeight="true" hidden="true" ht="12.75" outlineLevel="0" r="4369">
      <c r="A4369" s="749" t="s">
        <v>16289</v>
      </c>
      <c r="B4369" s="749" t="str">
        <f aca="false">C4369&amp;D4369&amp;E4369&amp;F4369&amp;G4369&amp;H4369</f>
        <v>ASSENTAMENTO DE TAMPAO DE FºFº,DE TRES SECOES,COM LARGURA ATE 1,60M,ASSENTADO COM ARGAMASSA DE CIMENTO E AREIA,NO TRACO1:4 EM VOLUME,EXCLUSIVE TAMPAO</v>
      </c>
      <c r="C4369" s="749" t="s">
        <v>16286</v>
      </c>
      <c r="D4369" s="749" t="s">
        <v>16287</v>
      </c>
      <c r="E4369" s="749" t="s">
        <v>16288</v>
      </c>
      <c r="I4369" s="749" t="s">
        <v>30</v>
      </c>
      <c r="J4369" s="749" t="n">
        <v>125.47</v>
      </c>
    </row>
    <row collapsed="false" customFormat="false" customHeight="true" hidden="true" ht="12.75" outlineLevel="0" r="4370">
      <c r="A4370" s="749" t="s">
        <v>16290</v>
      </c>
      <c r="B4370" s="749" t="str">
        <f aca="false">C4370&amp;D4370&amp;E4370&amp;F4370&amp;G4370&amp;H4370</f>
        <v>ASSENTAMENTO DE TAMPAO DE FºFº,DE QUATRO SECOES,COM LARGURAMINIMA DE 2,00M,ASSENTADO COM ARGAMASSA DE CIMENTO E AREIA,NO TRACO 1:4 EM VOLUME,EXCLUSIVE TAMPAO</v>
      </c>
      <c r="C4370" s="749" t="s">
        <v>16291</v>
      </c>
      <c r="D4370" s="749" t="s">
        <v>16292</v>
      </c>
      <c r="E4370" s="749" t="s">
        <v>16293</v>
      </c>
      <c r="I4370" s="749" t="s">
        <v>30</v>
      </c>
      <c r="J4370" s="749" t="n">
        <v>216.75</v>
      </c>
    </row>
    <row collapsed="false" customFormat="false" customHeight="true" hidden="true" ht="12.75" outlineLevel="0" r="4371">
      <c r="A4371" s="749" t="s">
        <v>16294</v>
      </c>
      <c r="B4371" s="749" t="str">
        <f aca="false">C4371&amp;D4371&amp;E4371&amp;F4371&amp;G4371&amp;H4371</f>
        <v>ASSENTAMENTO DE TAMPAO DE FºFº,DE QUATRO SECOES,COM LARGURAMINIMA DE 2,00M,ASSENTADO COM ARGAMASSA DE CIMENTO E AREIA,NO TRACO 1:4 EM VOLUME,EXCLUSIVE TAMPAO</v>
      </c>
      <c r="C4371" s="749" t="s">
        <v>16291</v>
      </c>
      <c r="D4371" s="749" t="s">
        <v>16292</v>
      </c>
      <c r="E4371" s="749" t="s">
        <v>16293</v>
      </c>
      <c r="I4371" s="749" t="s">
        <v>30</v>
      </c>
      <c r="J4371" s="749" t="n">
        <v>188.21</v>
      </c>
    </row>
    <row collapsed="false" customFormat="false" customHeight="true" hidden="true" ht="12.75" outlineLevel="0" r="4372">
      <c r="A4372" s="749" t="s">
        <v>16295</v>
      </c>
      <c r="B4372" s="749" t="str">
        <f aca="false">C4372&amp;D4372&amp;E4372&amp;F4372&amp;G4372&amp;H4372</f>
        <v>ASSENTAMENTO DE TAMPAO DE FºFº,DE SETE SECOES,COM LARGURA MINIMA DE 4,00M,ASSENTADO COM ARGAMASSA DE CIMENTO E AREIA,NOTRACO 1:4 EM VOLUME,EXCLUSIVE TAMPAO</v>
      </c>
      <c r="C4372" s="749" t="s">
        <v>16296</v>
      </c>
      <c r="D4372" s="749" t="s">
        <v>16297</v>
      </c>
      <c r="E4372" s="749" t="s">
        <v>16279</v>
      </c>
      <c r="I4372" s="749" t="s">
        <v>30</v>
      </c>
      <c r="J4372" s="749" t="n">
        <v>365.16</v>
      </c>
    </row>
    <row collapsed="false" customFormat="false" customHeight="true" hidden="true" ht="12.75" outlineLevel="0" r="4373">
      <c r="A4373" s="749" t="s">
        <v>16298</v>
      </c>
      <c r="B4373" s="749" t="str">
        <f aca="false">C4373&amp;D4373&amp;E4373&amp;F4373&amp;G4373&amp;H4373</f>
        <v>ASSENTAMENTO DE TAMPAO DE FºFº,DE SETE SECOES,COM LARGURA MINIMA DE 4,00M,ASSENTADO COM ARGAMASSA DE CIMENTO E AREIA,NOTRACO 1:4 EM VOLUME,EXCLUSIVE TAMPAO</v>
      </c>
      <c r="C4373" s="749" t="s">
        <v>16296</v>
      </c>
      <c r="D4373" s="749" t="s">
        <v>16297</v>
      </c>
      <c r="E4373" s="749" t="s">
        <v>16279</v>
      </c>
      <c r="I4373" s="749" t="s">
        <v>30</v>
      </c>
      <c r="J4373" s="749" t="n">
        <v>317.49</v>
      </c>
    </row>
    <row collapsed="false" customFormat="false" customHeight="true" hidden="true" ht="12.75" outlineLevel="0" r="4374">
      <c r="A4374" s="749" t="s">
        <v>16299</v>
      </c>
      <c r="B4374" s="749" t="str">
        <f aca="false">C4374&amp;D4374&amp;E4374&amp;F4374&amp;G4374&amp;H4374</f>
        <v>ASSENTAMENTO DE TAMPAO DE FºFº,DE 30 X 90CM,PARA CAIXA DE RALO,ASSENTADO COM ARGAMASSA DE CIMENTO E AREIA,NO TRACO 1:4 EM VOLUME,EXCLUSIVE TAMPAO</v>
      </c>
      <c r="C4374" s="749" t="s">
        <v>16300</v>
      </c>
      <c r="D4374" s="749" t="s">
        <v>16301</v>
      </c>
      <c r="E4374" s="749" t="s">
        <v>16302</v>
      </c>
      <c r="I4374" s="749" t="s">
        <v>30</v>
      </c>
      <c r="J4374" s="749" t="n">
        <v>94.31</v>
      </c>
    </row>
    <row collapsed="false" customFormat="false" customHeight="true" hidden="true" ht="12.75" outlineLevel="0" r="4375">
      <c r="A4375" s="749" t="s">
        <v>16303</v>
      </c>
      <c r="B4375" s="749" t="str">
        <f aca="false">C4375&amp;D4375&amp;E4375&amp;F4375&amp;G4375&amp;H4375</f>
        <v>ASSENTAMENTO DE TAMPAO DE FºFº,DE 30 X 90CM,PARA CAIXA DE RALO,ASSENTADO COM ARGAMASSA DE CIMENTO E AREIA,NO TRACO 1:4 EM VOLUME,EXCLUSIVE TAMPAO</v>
      </c>
      <c r="C4375" s="749" t="s">
        <v>16300</v>
      </c>
      <c r="D4375" s="749" t="s">
        <v>16301</v>
      </c>
      <c r="E4375" s="749" t="s">
        <v>16302</v>
      </c>
      <c r="I4375" s="749" t="s">
        <v>30</v>
      </c>
      <c r="J4375" s="749" t="n">
        <v>81.93</v>
      </c>
    </row>
    <row collapsed="false" customFormat="false" customHeight="true" hidden="true" ht="12.75" outlineLevel="0" r="4376">
      <c r="A4376" s="749" t="s">
        <v>16304</v>
      </c>
      <c r="B4376" s="749" t="str">
        <f aca="false">C4376&amp;D4376&amp;E4376&amp;F4376&amp;G4376&amp;H4376</f>
        <v>ASSENTAMENTO DE CAIXA DE PASSEIO PARA REGISTRO EM FºFº,PADRAO CEDAE,ASSENTADA COM ARGAMASSA DE CIMENTO E AREIA,NO TRACO1:4 EM VOLUME,EXCLUSIVE TAMPAO</v>
      </c>
      <c r="C4376" s="749" t="s">
        <v>16305</v>
      </c>
      <c r="D4376" s="749" t="s">
        <v>16306</v>
      </c>
      <c r="E4376" s="749" t="s">
        <v>16288</v>
      </c>
      <c r="I4376" s="749" t="s">
        <v>30</v>
      </c>
      <c r="J4376" s="749" t="n">
        <v>54.51</v>
      </c>
    </row>
    <row collapsed="false" customFormat="false" customHeight="true" hidden="true" ht="12.75" outlineLevel="0" r="4377">
      <c r="A4377" s="749" t="s">
        <v>16307</v>
      </c>
      <c r="B4377" s="749" t="str">
        <f aca="false">C4377&amp;D4377&amp;E4377&amp;F4377&amp;G4377&amp;H4377</f>
        <v>ASSENTAMENTO DE CAIXA DE PASSEIO PARA REGISTRO EM FºFº,PADRAO CEDAE,ASSENTADA COM ARGAMASSA DE CIMENTO E AREIA,NO TRACO1:4 EM VOLUME,EXCLUSIVE TAMPAO</v>
      </c>
      <c r="C4377" s="749" t="s">
        <v>16305</v>
      </c>
      <c r="D4377" s="749" t="s">
        <v>16306</v>
      </c>
      <c r="E4377" s="749" t="s">
        <v>16288</v>
      </c>
      <c r="I4377" s="749" t="s">
        <v>30</v>
      </c>
      <c r="J4377" s="749" t="n">
        <v>47.37</v>
      </c>
    </row>
    <row collapsed="false" customFormat="false" customHeight="true" hidden="true" ht="12.75" outlineLevel="0" r="4378">
      <c r="A4378" s="749" t="s">
        <v>16308</v>
      </c>
      <c r="B4378" s="749" t="str">
        <f aca="false">C4378&amp;D4378&amp;E4378&amp;F4378&amp;G4378&amp;H4378</f>
        <v>ASSENTAMENTO DE TUBULACAO DE FERRO FUNDIDO,COM JUNTA ELASTICA,PARA SISTEMAS DE ESCOAMENTO FORCADO DE AGUA OU ESGOTO,COMPREENDENDO CARGA E DESCARGA,ACERTO DE FUNDO DE VALA,COLOCACAO NA VALA,MONTAGEM E REATERRO ATE A GERATRIZ SUPERIOR DO TUBO CONSIDERANDO MATERIAL DA PROPRIA ESCAVACAO E TESTE HIDROSTATICO,EXCL.FORN.DO TUBO E JUNTA ELASTICA,COM DIAMETRO DE 50MM</v>
      </c>
      <c r="C4378" s="749" t="s">
        <v>16309</v>
      </c>
      <c r="D4378" s="749" t="s">
        <v>16310</v>
      </c>
      <c r="E4378" s="749" t="s">
        <v>16311</v>
      </c>
      <c r="F4378" s="749" t="s">
        <v>16312</v>
      </c>
      <c r="G4378" s="749" t="s">
        <v>16313</v>
      </c>
      <c r="H4378" s="749" t="s">
        <v>16314</v>
      </c>
      <c r="I4378" s="749" t="s">
        <v>236</v>
      </c>
      <c r="J4378" s="749" t="n">
        <v>3.68</v>
      </c>
    </row>
    <row collapsed="false" customFormat="false" customHeight="true" hidden="true" ht="12.75" outlineLevel="0" r="4379">
      <c r="A4379" s="749" t="s">
        <v>16315</v>
      </c>
      <c r="B4379" s="749" t="str">
        <f aca="false">C4379&amp;D4379&amp;E4379&amp;F4379&amp;G4379&amp;H4379</f>
        <v>ASSENTAMENTO DE TUBULACAO DE FERRO FUNDIDO,COM JUNTA ELASTICA,PARA SISTEMAS DE ESCOAMENTO FORCADO DE AGUA OU ESGOTO,COMPREENDENDO CARGA E DESCARGA,ACERTO DE FUNDO DE VALA,COLOCACAO NA VALA,MONTAGEM E REATERRO ATE A GERATRIZ SUPERIOR DO TUBO CONSIDERANDO MATERIAL DA PROPRIA ESCAVACAO E TESTE HIDROSTATICO,EXCL.FORN.DO TUBO E JUNTA ELASTICA,COM DIAMETRO DE 50MM</v>
      </c>
      <c r="C4379" s="749" t="s">
        <v>16309</v>
      </c>
      <c r="D4379" s="749" t="s">
        <v>16310</v>
      </c>
      <c r="E4379" s="749" t="s">
        <v>16311</v>
      </c>
      <c r="F4379" s="749" t="s">
        <v>16312</v>
      </c>
      <c r="G4379" s="749" t="s">
        <v>16313</v>
      </c>
      <c r="H4379" s="749" t="s">
        <v>16314</v>
      </c>
      <c r="I4379" s="749" t="s">
        <v>236</v>
      </c>
      <c r="J4379" s="749" t="n">
        <v>3.22</v>
      </c>
    </row>
    <row collapsed="false" customFormat="false" customHeight="true" hidden="true" ht="12.75" outlineLevel="0" r="4380">
      <c r="A4380" s="749" t="s">
        <v>16316</v>
      </c>
      <c r="B4380" s="749" t="str">
        <f aca="false">C4380&amp;D4380&amp;E4380&amp;F4380&amp;G4380&amp;H4380</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ELAST.,C/DIAMETR.DE 75 OU 80MM</v>
      </c>
      <c r="C4380" s="749" t="s">
        <v>16309</v>
      </c>
      <c r="D4380" s="749" t="s">
        <v>16310</v>
      </c>
      <c r="E4380" s="749" t="s">
        <v>16311</v>
      </c>
      <c r="F4380" s="749" t="s">
        <v>16312</v>
      </c>
      <c r="G4380" s="749" t="s">
        <v>16317</v>
      </c>
      <c r="H4380" s="749" t="s">
        <v>16318</v>
      </c>
      <c r="I4380" s="749" t="s">
        <v>236</v>
      </c>
      <c r="J4380" s="749" t="n">
        <v>5.98</v>
      </c>
    </row>
    <row collapsed="false" customFormat="false" customHeight="true" hidden="true" ht="12.75" outlineLevel="0" r="4381">
      <c r="A4381" s="749" t="s">
        <v>16319</v>
      </c>
      <c r="B4381" s="749" t="str">
        <f aca="false">C4381&amp;D4381&amp;E4381&amp;F4381&amp;G4381&amp;H4381</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ELAST.,C/DIAMETR.DE 75 OU 80MM</v>
      </c>
      <c r="C4381" s="749" t="s">
        <v>16309</v>
      </c>
      <c r="D4381" s="749" t="s">
        <v>16310</v>
      </c>
      <c r="E4381" s="749" t="s">
        <v>16311</v>
      </c>
      <c r="F4381" s="749" t="s">
        <v>16312</v>
      </c>
      <c r="G4381" s="749" t="s">
        <v>16317</v>
      </c>
      <c r="H4381" s="749" t="s">
        <v>16318</v>
      </c>
      <c r="I4381" s="749" t="s">
        <v>236</v>
      </c>
      <c r="J4381" s="749" t="n">
        <v>5.22</v>
      </c>
    </row>
    <row collapsed="false" customFormat="false" customHeight="true" hidden="true" ht="12.75" outlineLevel="0" r="4382">
      <c r="A4382" s="749" t="s">
        <v>16320</v>
      </c>
      <c r="B4382" s="749" t="str">
        <f aca="false">C4382&amp;D4382&amp;E4382&amp;F4382&amp;G4382&amp;H4382</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100MM</v>
      </c>
      <c r="C4382" s="749" t="s">
        <v>16309</v>
      </c>
      <c r="D4382" s="749" t="s">
        <v>16310</v>
      </c>
      <c r="E4382" s="749" t="s">
        <v>16311</v>
      </c>
      <c r="F4382" s="749" t="s">
        <v>16312</v>
      </c>
      <c r="G4382" s="749" t="s">
        <v>16317</v>
      </c>
      <c r="H4382" s="749" t="s">
        <v>16321</v>
      </c>
      <c r="I4382" s="749" t="s">
        <v>236</v>
      </c>
      <c r="J4382" s="749" t="n">
        <v>8.7</v>
      </c>
    </row>
    <row collapsed="false" customFormat="false" customHeight="true" hidden="true" ht="12.75" outlineLevel="0" r="4383">
      <c r="A4383" s="749" t="s">
        <v>16322</v>
      </c>
      <c r="B4383" s="749" t="str">
        <f aca="false">C4383&amp;D4383&amp;E4383&amp;F4383&amp;G4383&amp;H4383</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100MM</v>
      </c>
      <c r="C4383" s="749" t="s">
        <v>16309</v>
      </c>
      <c r="D4383" s="749" t="s">
        <v>16310</v>
      </c>
      <c r="E4383" s="749" t="s">
        <v>16311</v>
      </c>
      <c r="F4383" s="749" t="s">
        <v>16312</v>
      </c>
      <c r="G4383" s="749" t="s">
        <v>16317</v>
      </c>
      <c r="H4383" s="749" t="s">
        <v>16321</v>
      </c>
      <c r="I4383" s="749" t="s">
        <v>236</v>
      </c>
      <c r="J4383" s="749" t="n">
        <v>7.59</v>
      </c>
    </row>
    <row collapsed="false" customFormat="false" customHeight="true" hidden="true" ht="12.75" outlineLevel="0" r="4384">
      <c r="A4384" s="749" t="s">
        <v>16323</v>
      </c>
      <c r="B4384" s="749" t="str">
        <f aca="false">C4384&amp;D4384&amp;E4384&amp;F4384&amp;G4384&amp;H4384</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150MM</v>
      </c>
      <c r="C4384" s="749" t="s">
        <v>16309</v>
      </c>
      <c r="D4384" s="749" t="s">
        <v>16310</v>
      </c>
      <c r="E4384" s="749" t="s">
        <v>16311</v>
      </c>
      <c r="F4384" s="749" t="s">
        <v>16312</v>
      </c>
      <c r="G4384" s="749" t="s">
        <v>16317</v>
      </c>
      <c r="H4384" s="749" t="s">
        <v>16324</v>
      </c>
      <c r="I4384" s="749" t="s">
        <v>236</v>
      </c>
      <c r="J4384" s="749" t="n">
        <v>14.3</v>
      </c>
    </row>
    <row collapsed="false" customFormat="false" customHeight="true" hidden="true" ht="12.75" outlineLevel="0" r="4385">
      <c r="A4385" s="749" t="s">
        <v>16325</v>
      </c>
      <c r="B4385" s="749" t="str">
        <f aca="false">C4385&amp;D4385&amp;E4385&amp;F4385&amp;G4385&amp;H4385</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150MM</v>
      </c>
      <c r="C4385" s="749" t="s">
        <v>16309</v>
      </c>
      <c r="D4385" s="749" t="s">
        <v>16310</v>
      </c>
      <c r="E4385" s="749" t="s">
        <v>16311</v>
      </c>
      <c r="F4385" s="749" t="s">
        <v>16312</v>
      </c>
      <c r="G4385" s="749" t="s">
        <v>16317</v>
      </c>
      <c r="H4385" s="749" t="s">
        <v>16324</v>
      </c>
      <c r="I4385" s="749" t="s">
        <v>236</v>
      </c>
      <c r="J4385" s="749" t="n">
        <v>12.47</v>
      </c>
    </row>
    <row collapsed="false" customFormat="false" customHeight="true" hidden="true" ht="12.75" outlineLevel="0" r="4386">
      <c r="A4386" s="749" t="s">
        <v>16326</v>
      </c>
      <c r="B4386" s="749" t="str">
        <f aca="false">C4386&amp;D4386&amp;E4386&amp;F4386&amp;G4386&amp;H4386</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200MM</v>
      </c>
      <c r="C4386" s="749" t="s">
        <v>16309</v>
      </c>
      <c r="D4386" s="749" t="s">
        <v>16310</v>
      </c>
      <c r="E4386" s="749" t="s">
        <v>16311</v>
      </c>
      <c r="F4386" s="749" t="s">
        <v>16312</v>
      </c>
      <c r="G4386" s="749" t="s">
        <v>16317</v>
      </c>
      <c r="H4386" s="749" t="s">
        <v>16327</v>
      </c>
      <c r="I4386" s="749" t="s">
        <v>236</v>
      </c>
      <c r="J4386" s="749" t="n">
        <v>21.47</v>
      </c>
    </row>
    <row collapsed="false" customFormat="false" customHeight="true" hidden="true" ht="12.75" outlineLevel="0" r="4387">
      <c r="A4387" s="749" t="s">
        <v>16328</v>
      </c>
      <c r="B4387" s="749" t="str">
        <f aca="false">C4387&amp;D4387&amp;E4387&amp;F4387&amp;G4387&amp;H4387</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200MM</v>
      </c>
      <c r="C4387" s="749" t="s">
        <v>16309</v>
      </c>
      <c r="D4387" s="749" t="s">
        <v>16310</v>
      </c>
      <c r="E4387" s="749" t="s">
        <v>16311</v>
      </c>
      <c r="F4387" s="749" t="s">
        <v>16312</v>
      </c>
      <c r="G4387" s="749" t="s">
        <v>16317</v>
      </c>
      <c r="H4387" s="749" t="s">
        <v>16327</v>
      </c>
      <c r="I4387" s="749" t="s">
        <v>236</v>
      </c>
      <c r="J4387" s="749" t="n">
        <v>18.71</v>
      </c>
    </row>
    <row collapsed="false" customFormat="false" customHeight="true" hidden="true" ht="12.75" outlineLevel="0" r="4388">
      <c r="A4388" s="749" t="s">
        <v>16329</v>
      </c>
      <c r="B4388" s="749" t="str">
        <f aca="false">C4388&amp;D4388&amp;E4388&amp;F4388&amp;G4388&amp;H4388</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250MM</v>
      </c>
      <c r="C4388" s="749" t="s">
        <v>16309</v>
      </c>
      <c r="D4388" s="749" t="s">
        <v>16310</v>
      </c>
      <c r="E4388" s="749" t="s">
        <v>16311</v>
      </c>
      <c r="F4388" s="749" t="s">
        <v>16312</v>
      </c>
      <c r="G4388" s="749" t="s">
        <v>16317</v>
      </c>
      <c r="H4388" s="749" t="s">
        <v>16330</v>
      </c>
      <c r="I4388" s="749" t="s">
        <v>236</v>
      </c>
      <c r="J4388" s="749" t="n">
        <v>28</v>
      </c>
    </row>
    <row collapsed="false" customFormat="false" customHeight="true" hidden="true" ht="12.75" outlineLevel="0" r="4389">
      <c r="A4389" s="749" t="s">
        <v>16331</v>
      </c>
      <c r="B4389" s="749" t="str">
        <f aca="false">C4389&amp;D4389&amp;E4389&amp;F4389&amp;G4389&amp;H4389</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250MM</v>
      </c>
      <c r="C4389" s="749" t="s">
        <v>16309</v>
      </c>
      <c r="D4389" s="749" t="s">
        <v>16310</v>
      </c>
      <c r="E4389" s="749" t="s">
        <v>16311</v>
      </c>
      <c r="F4389" s="749" t="s">
        <v>16312</v>
      </c>
      <c r="G4389" s="749" t="s">
        <v>16317</v>
      </c>
      <c r="H4389" s="749" t="s">
        <v>16330</v>
      </c>
      <c r="I4389" s="749" t="s">
        <v>236</v>
      </c>
      <c r="J4389" s="749" t="n">
        <v>24.41</v>
      </c>
    </row>
    <row collapsed="false" customFormat="false" customHeight="true" hidden="true" ht="12.75" outlineLevel="0" r="4390">
      <c r="A4390" s="749" t="s">
        <v>16332</v>
      </c>
      <c r="B4390" s="749" t="str">
        <f aca="false">C4390&amp;D4390&amp;E4390&amp;F4390&amp;G4390&amp;H4390</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300MM</v>
      </c>
      <c r="C4390" s="749" t="s">
        <v>16309</v>
      </c>
      <c r="D4390" s="749" t="s">
        <v>16310</v>
      </c>
      <c r="E4390" s="749" t="s">
        <v>16311</v>
      </c>
      <c r="F4390" s="749" t="s">
        <v>16312</v>
      </c>
      <c r="G4390" s="749" t="s">
        <v>16317</v>
      </c>
      <c r="H4390" s="749" t="s">
        <v>16333</v>
      </c>
      <c r="I4390" s="749" t="s">
        <v>236</v>
      </c>
      <c r="J4390" s="749" t="n">
        <v>30.45</v>
      </c>
    </row>
    <row collapsed="false" customFormat="false" customHeight="true" hidden="true" ht="12.75" outlineLevel="0" r="4391">
      <c r="A4391" s="749" t="s">
        <v>16334</v>
      </c>
      <c r="B4391" s="749" t="str">
        <f aca="false">C4391&amp;D4391&amp;E4391&amp;F4391&amp;G4391&amp;H4391</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300MM</v>
      </c>
      <c r="C4391" s="749" t="s">
        <v>16309</v>
      </c>
      <c r="D4391" s="749" t="s">
        <v>16310</v>
      </c>
      <c r="E4391" s="749" t="s">
        <v>16311</v>
      </c>
      <c r="F4391" s="749" t="s">
        <v>16312</v>
      </c>
      <c r="G4391" s="749" t="s">
        <v>16317</v>
      </c>
      <c r="H4391" s="749" t="s">
        <v>16333</v>
      </c>
      <c r="I4391" s="749" t="s">
        <v>236</v>
      </c>
      <c r="J4391" s="749" t="n">
        <v>26.91</v>
      </c>
    </row>
    <row collapsed="false" customFormat="false" customHeight="true" hidden="true" ht="12.75" outlineLevel="0" r="4392">
      <c r="A4392" s="749" t="s">
        <v>16335</v>
      </c>
      <c r="B4392" s="749" t="str">
        <f aca="false">C4392&amp;D4392&amp;E4392&amp;F4392&amp;G4392&amp;H4392</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350MM</v>
      </c>
      <c r="C4392" s="749" t="s">
        <v>16309</v>
      </c>
      <c r="D4392" s="749" t="s">
        <v>16310</v>
      </c>
      <c r="E4392" s="749" t="s">
        <v>16311</v>
      </c>
      <c r="F4392" s="749" t="s">
        <v>16312</v>
      </c>
      <c r="G4392" s="749" t="s">
        <v>16317</v>
      </c>
      <c r="H4392" s="749" t="s">
        <v>16336</v>
      </c>
      <c r="I4392" s="749" t="s">
        <v>236</v>
      </c>
      <c r="J4392" s="749" t="n">
        <v>35.32</v>
      </c>
    </row>
    <row collapsed="false" customFormat="false" customHeight="true" hidden="true" ht="12.75" outlineLevel="0" r="4393">
      <c r="A4393" s="749" t="s">
        <v>16337</v>
      </c>
      <c r="B4393" s="749" t="str">
        <f aca="false">C4393&amp;D4393&amp;E4393&amp;F4393&amp;G4393&amp;H4393</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350MM</v>
      </c>
      <c r="C4393" s="749" t="s">
        <v>16309</v>
      </c>
      <c r="D4393" s="749" t="s">
        <v>16310</v>
      </c>
      <c r="E4393" s="749" t="s">
        <v>16311</v>
      </c>
      <c r="F4393" s="749" t="s">
        <v>16312</v>
      </c>
      <c r="G4393" s="749" t="s">
        <v>16317</v>
      </c>
      <c r="H4393" s="749" t="s">
        <v>16336</v>
      </c>
      <c r="I4393" s="749" t="s">
        <v>236</v>
      </c>
      <c r="J4393" s="749" t="n">
        <v>31.22</v>
      </c>
    </row>
    <row collapsed="false" customFormat="false" customHeight="true" hidden="true" ht="12.75" outlineLevel="0" r="4394">
      <c r="A4394" s="749" t="s">
        <v>16338</v>
      </c>
      <c r="B4394" s="749" t="str">
        <f aca="false">C4394&amp;D4394&amp;E4394&amp;F4394&amp;G4394&amp;H4394</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400MM</v>
      </c>
      <c r="C4394" s="749" t="s">
        <v>16309</v>
      </c>
      <c r="D4394" s="749" t="s">
        <v>16310</v>
      </c>
      <c r="E4394" s="749" t="s">
        <v>16311</v>
      </c>
      <c r="F4394" s="749" t="s">
        <v>16312</v>
      </c>
      <c r="G4394" s="749" t="s">
        <v>16317</v>
      </c>
      <c r="H4394" s="749" t="s">
        <v>16339</v>
      </c>
      <c r="I4394" s="749" t="s">
        <v>236</v>
      </c>
      <c r="J4394" s="749" t="n">
        <v>41.25</v>
      </c>
    </row>
    <row collapsed="false" customFormat="false" customHeight="true" hidden="true" ht="12.75" outlineLevel="0" r="4395">
      <c r="A4395" s="749" t="s">
        <v>16340</v>
      </c>
      <c r="B4395" s="749" t="str">
        <f aca="false">C4395&amp;D4395&amp;E4395&amp;F4395&amp;G4395&amp;H4395</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400MM</v>
      </c>
      <c r="C4395" s="749" t="s">
        <v>16309</v>
      </c>
      <c r="D4395" s="749" t="s">
        <v>16310</v>
      </c>
      <c r="E4395" s="749" t="s">
        <v>16311</v>
      </c>
      <c r="F4395" s="749" t="s">
        <v>16312</v>
      </c>
      <c r="G4395" s="749" t="s">
        <v>16317</v>
      </c>
      <c r="H4395" s="749" t="s">
        <v>16339</v>
      </c>
      <c r="I4395" s="749" t="s">
        <v>236</v>
      </c>
      <c r="J4395" s="749" t="n">
        <v>36.47</v>
      </c>
    </row>
    <row collapsed="false" customFormat="false" customHeight="true" hidden="true" ht="12.75" outlineLevel="0" r="4396">
      <c r="A4396" s="749" t="s">
        <v>16341</v>
      </c>
      <c r="B4396" s="749" t="str">
        <f aca="false">C4396&amp;D4396&amp;E4396&amp;F4396&amp;G4396&amp;H4396</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450MM</v>
      </c>
      <c r="C4396" s="749" t="s">
        <v>16309</v>
      </c>
      <c r="D4396" s="749" t="s">
        <v>16310</v>
      </c>
      <c r="E4396" s="749" t="s">
        <v>16311</v>
      </c>
      <c r="F4396" s="749" t="s">
        <v>16312</v>
      </c>
      <c r="G4396" s="749" t="s">
        <v>16317</v>
      </c>
      <c r="H4396" s="749" t="s">
        <v>16342</v>
      </c>
      <c r="I4396" s="749" t="s">
        <v>236</v>
      </c>
      <c r="J4396" s="749" t="n">
        <v>51.87</v>
      </c>
    </row>
    <row collapsed="false" customFormat="false" customHeight="true" hidden="true" ht="12.75" outlineLevel="0" r="4397">
      <c r="A4397" s="749" t="s">
        <v>16343</v>
      </c>
      <c r="B4397" s="749" t="str">
        <f aca="false">C4397&amp;D4397&amp;E4397&amp;F4397&amp;G4397&amp;H4397</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450MM</v>
      </c>
      <c r="C4397" s="749" t="s">
        <v>16309</v>
      </c>
      <c r="D4397" s="749" t="s">
        <v>16310</v>
      </c>
      <c r="E4397" s="749" t="s">
        <v>16311</v>
      </c>
      <c r="F4397" s="749" t="s">
        <v>16312</v>
      </c>
      <c r="G4397" s="749" t="s">
        <v>16317</v>
      </c>
      <c r="H4397" s="749" t="s">
        <v>16342</v>
      </c>
      <c r="I4397" s="749" t="s">
        <v>236</v>
      </c>
      <c r="J4397" s="749" t="n">
        <v>46.29</v>
      </c>
    </row>
    <row collapsed="false" customFormat="false" customHeight="true" hidden="true" ht="12.75" outlineLevel="0" r="4398">
      <c r="A4398" s="749" t="s">
        <v>16344</v>
      </c>
      <c r="B4398" s="749" t="str">
        <f aca="false">C4398&amp;D4398&amp;E4398&amp;F4398&amp;G4398&amp;H4398</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500MM</v>
      </c>
      <c r="C4398" s="749" t="s">
        <v>16309</v>
      </c>
      <c r="D4398" s="749" t="s">
        <v>16310</v>
      </c>
      <c r="E4398" s="749" t="s">
        <v>16311</v>
      </c>
      <c r="F4398" s="749" t="s">
        <v>16312</v>
      </c>
      <c r="G4398" s="749" t="s">
        <v>16317</v>
      </c>
      <c r="H4398" s="749" t="s">
        <v>16345</v>
      </c>
      <c r="I4398" s="749" t="s">
        <v>236</v>
      </c>
      <c r="J4398" s="749" t="n">
        <v>52.6</v>
      </c>
    </row>
    <row collapsed="false" customFormat="false" customHeight="true" hidden="true" ht="12.75" outlineLevel="0" r="4399">
      <c r="A4399" s="749" t="s">
        <v>16346</v>
      </c>
      <c r="B4399" s="749" t="str">
        <f aca="false">C4399&amp;D4399&amp;E4399&amp;F4399&amp;G4399&amp;H4399</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500MM</v>
      </c>
      <c r="C4399" s="749" t="s">
        <v>16309</v>
      </c>
      <c r="D4399" s="749" t="s">
        <v>16310</v>
      </c>
      <c r="E4399" s="749" t="s">
        <v>16311</v>
      </c>
      <c r="F4399" s="749" t="s">
        <v>16312</v>
      </c>
      <c r="G4399" s="749" t="s">
        <v>16317</v>
      </c>
      <c r="H4399" s="749" t="s">
        <v>16345</v>
      </c>
      <c r="I4399" s="749" t="s">
        <v>236</v>
      </c>
      <c r="J4399" s="749" t="n">
        <v>46.52</v>
      </c>
    </row>
    <row collapsed="false" customFormat="false" customHeight="true" hidden="true" ht="12.75" outlineLevel="0" r="4400">
      <c r="A4400" s="749" t="s">
        <v>16347</v>
      </c>
      <c r="B4400" s="749" t="str">
        <f aca="false">C4400&amp;D4400&amp;E4400&amp;F4400&amp;G4400&amp;H4400</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600MM</v>
      </c>
      <c r="C4400" s="749" t="s">
        <v>16309</v>
      </c>
      <c r="D4400" s="749" t="s">
        <v>16310</v>
      </c>
      <c r="E4400" s="749" t="s">
        <v>16311</v>
      </c>
      <c r="F4400" s="749" t="s">
        <v>16312</v>
      </c>
      <c r="G4400" s="749" t="s">
        <v>16317</v>
      </c>
      <c r="H4400" s="749" t="s">
        <v>16348</v>
      </c>
      <c r="I4400" s="749" t="s">
        <v>236</v>
      </c>
      <c r="J4400" s="749" t="n">
        <v>64.43</v>
      </c>
    </row>
    <row collapsed="false" customFormat="false" customHeight="true" hidden="true" ht="12.75" outlineLevel="0" r="4401">
      <c r="A4401" s="749" t="s">
        <v>16349</v>
      </c>
      <c r="B4401" s="749" t="str">
        <f aca="false">C4401&amp;D4401&amp;E4401&amp;F4401&amp;G4401&amp;H4401</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600MM</v>
      </c>
      <c r="C4401" s="749" t="s">
        <v>16309</v>
      </c>
      <c r="D4401" s="749" t="s">
        <v>16310</v>
      </c>
      <c r="E4401" s="749" t="s">
        <v>16311</v>
      </c>
      <c r="F4401" s="749" t="s">
        <v>16312</v>
      </c>
      <c r="G4401" s="749" t="s">
        <v>16317</v>
      </c>
      <c r="H4401" s="749" t="s">
        <v>16348</v>
      </c>
      <c r="I4401" s="749" t="s">
        <v>236</v>
      </c>
      <c r="J4401" s="749" t="n">
        <v>57.02</v>
      </c>
    </row>
    <row collapsed="false" customFormat="false" customHeight="true" hidden="true" ht="12.75" outlineLevel="0" r="4402">
      <c r="A4402" s="749" t="s">
        <v>16350</v>
      </c>
      <c r="B4402" s="749" t="str">
        <f aca="false">C4402&amp;D4402&amp;E4402&amp;F4402&amp;G4402&amp;H4402</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700MM</v>
      </c>
      <c r="C4402" s="749" t="s">
        <v>16309</v>
      </c>
      <c r="D4402" s="749" t="s">
        <v>16310</v>
      </c>
      <c r="E4402" s="749" t="s">
        <v>16311</v>
      </c>
      <c r="F4402" s="749" t="s">
        <v>16312</v>
      </c>
      <c r="G4402" s="749" t="s">
        <v>16317</v>
      </c>
      <c r="H4402" s="749" t="s">
        <v>16351</v>
      </c>
      <c r="I4402" s="749" t="s">
        <v>236</v>
      </c>
      <c r="J4402" s="749" t="n">
        <v>98.62</v>
      </c>
    </row>
    <row collapsed="false" customFormat="false" customHeight="true" hidden="true" ht="12.75" outlineLevel="0" r="4403">
      <c r="A4403" s="749" t="s">
        <v>16352</v>
      </c>
      <c r="B4403" s="749" t="str">
        <f aca="false">C4403&amp;D4403&amp;E4403&amp;F4403&amp;G4403&amp;H4403</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700MM</v>
      </c>
      <c r="C4403" s="749" t="s">
        <v>16309</v>
      </c>
      <c r="D4403" s="749" t="s">
        <v>16310</v>
      </c>
      <c r="E4403" s="749" t="s">
        <v>16311</v>
      </c>
      <c r="F4403" s="749" t="s">
        <v>16312</v>
      </c>
      <c r="G4403" s="749" t="s">
        <v>16317</v>
      </c>
      <c r="H4403" s="749" t="s">
        <v>16351</v>
      </c>
      <c r="I4403" s="749" t="s">
        <v>236</v>
      </c>
      <c r="J4403" s="749" t="n">
        <v>90.09</v>
      </c>
    </row>
    <row collapsed="false" customFormat="false" customHeight="true" hidden="true" ht="12.75" outlineLevel="0" r="4404">
      <c r="A4404" s="749" t="s">
        <v>16353</v>
      </c>
      <c r="B4404" s="749" t="str">
        <f aca="false">C4404&amp;D4404&amp;E4404&amp;F4404&amp;G4404&amp;H4404</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800MM</v>
      </c>
      <c r="C4404" s="749" t="s">
        <v>16309</v>
      </c>
      <c r="D4404" s="749" t="s">
        <v>16310</v>
      </c>
      <c r="E4404" s="749" t="s">
        <v>16311</v>
      </c>
      <c r="F4404" s="749" t="s">
        <v>16312</v>
      </c>
      <c r="G4404" s="749" t="s">
        <v>16317</v>
      </c>
      <c r="H4404" s="749" t="s">
        <v>16354</v>
      </c>
      <c r="I4404" s="749" t="s">
        <v>236</v>
      </c>
      <c r="J4404" s="749" t="n">
        <v>117.34</v>
      </c>
    </row>
    <row collapsed="false" customFormat="false" customHeight="true" hidden="true" ht="12.75" outlineLevel="0" r="4405">
      <c r="A4405" s="749" t="s">
        <v>16355</v>
      </c>
      <c r="B4405" s="749" t="str">
        <f aca="false">C4405&amp;D4405&amp;E4405&amp;F4405&amp;G4405&amp;H4405</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800MM</v>
      </c>
      <c r="C4405" s="749" t="s">
        <v>16309</v>
      </c>
      <c r="D4405" s="749" t="s">
        <v>16310</v>
      </c>
      <c r="E4405" s="749" t="s">
        <v>16311</v>
      </c>
      <c r="F4405" s="749" t="s">
        <v>16312</v>
      </c>
      <c r="G4405" s="749" t="s">
        <v>16317</v>
      </c>
      <c r="H4405" s="749" t="s">
        <v>16354</v>
      </c>
      <c r="I4405" s="749" t="s">
        <v>236</v>
      </c>
      <c r="J4405" s="749" t="n">
        <v>107.24</v>
      </c>
    </row>
    <row collapsed="false" customFormat="false" customHeight="true" hidden="true" ht="12.75" outlineLevel="0" r="4406">
      <c r="A4406" s="749" t="s">
        <v>16356</v>
      </c>
      <c r="B4406" s="749" t="str">
        <f aca="false">C4406&amp;D4406&amp;E4406&amp;F4406&amp;G4406&amp;H4406</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900MM</v>
      </c>
      <c r="C4406" s="749" t="s">
        <v>16309</v>
      </c>
      <c r="D4406" s="749" t="s">
        <v>16310</v>
      </c>
      <c r="E4406" s="749" t="s">
        <v>16311</v>
      </c>
      <c r="F4406" s="749" t="s">
        <v>16312</v>
      </c>
      <c r="G4406" s="749" t="s">
        <v>16317</v>
      </c>
      <c r="H4406" s="749" t="s">
        <v>16357</v>
      </c>
      <c r="I4406" s="749" t="s">
        <v>236</v>
      </c>
      <c r="J4406" s="749" t="n">
        <v>140.45</v>
      </c>
    </row>
    <row collapsed="false" customFormat="false" customHeight="true" hidden="true" ht="12.75" outlineLevel="0" r="4407">
      <c r="A4407" s="749" t="s">
        <v>16358</v>
      </c>
      <c r="B4407" s="749" t="str">
        <f aca="false">C4407&amp;D4407&amp;E4407&amp;F4407&amp;G4407&amp;H4407</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900MM</v>
      </c>
      <c r="C4407" s="749" t="s">
        <v>16309</v>
      </c>
      <c r="D4407" s="749" t="s">
        <v>16310</v>
      </c>
      <c r="E4407" s="749" t="s">
        <v>16311</v>
      </c>
      <c r="F4407" s="749" t="s">
        <v>16312</v>
      </c>
      <c r="G4407" s="749" t="s">
        <v>16317</v>
      </c>
      <c r="H4407" s="749" t="s">
        <v>16357</v>
      </c>
      <c r="I4407" s="749" t="s">
        <v>236</v>
      </c>
      <c r="J4407" s="749" t="n">
        <v>128.52</v>
      </c>
    </row>
    <row collapsed="false" customFormat="false" customHeight="true" hidden="true" ht="12.75" outlineLevel="0" r="4408">
      <c r="A4408" s="749" t="s">
        <v>16359</v>
      </c>
      <c r="B4408" s="749" t="str">
        <f aca="false">C4408&amp;D4408&amp;E4408&amp;F4408&amp;G4408&amp;H4408</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1000MM</v>
      </c>
      <c r="C4408" s="749" t="s">
        <v>16309</v>
      </c>
      <c r="D4408" s="749" t="s">
        <v>16310</v>
      </c>
      <c r="E4408" s="749" t="s">
        <v>16311</v>
      </c>
      <c r="F4408" s="749" t="s">
        <v>16312</v>
      </c>
      <c r="G4408" s="749" t="s">
        <v>16317</v>
      </c>
      <c r="H4408" s="749" t="s">
        <v>16360</v>
      </c>
      <c r="I4408" s="749" t="s">
        <v>236</v>
      </c>
      <c r="J4408" s="749" t="n">
        <v>163.69</v>
      </c>
    </row>
    <row collapsed="false" customFormat="false" customHeight="true" hidden="true" ht="12.75" outlineLevel="0" r="4409">
      <c r="A4409" s="749" t="s">
        <v>16361</v>
      </c>
      <c r="B4409" s="749" t="str">
        <f aca="false">C4409&amp;D4409&amp;E4409&amp;F4409&amp;G4409&amp;H4409</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1000MM</v>
      </c>
      <c r="C4409" s="749" t="s">
        <v>16309</v>
      </c>
      <c r="D4409" s="749" t="s">
        <v>16310</v>
      </c>
      <c r="E4409" s="749" t="s">
        <v>16311</v>
      </c>
      <c r="F4409" s="749" t="s">
        <v>16312</v>
      </c>
      <c r="G4409" s="749" t="s">
        <v>16317</v>
      </c>
      <c r="H4409" s="749" t="s">
        <v>16360</v>
      </c>
      <c r="I4409" s="749" t="s">
        <v>236</v>
      </c>
      <c r="J4409" s="749" t="n">
        <v>149.88</v>
      </c>
    </row>
    <row collapsed="false" customFormat="false" customHeight="true" hidden="true" ht="12.75" outlineLevel="0" r="4410">
      <c r="A4410" s="749" t="s">
        <v>16362</v>
      </c>
      <c r="B4410" s="749" t="str">
        <f aca="false">C4410&amp;D4410&amp;E4410&amp;F4410&amp;G4410&amp;H4410</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1200MM</v>
      </c>
      <c r="C4410" s="749" t="s">
        <v>16309</v>
      </c>
      <c r="D4410" s="749" t="s">
        <v>16310</v>
      </c>
      <c r="E4410" s="749" t="s">
        <v>16311</v>
      </c>
      <c r="F4410" s="749" t="s">
        <v>16312</v>
      </c>
      <c r="G4410" s="749" t="s">
        <v>16317</v>
      </c>
      <c r="H4410" s="749" t="s">
        <v>16363</v>
      </c>
      <c r="I4410" s="749" t="s">
        <v>236</v>
      </c>
      <c r="J4410" s="749" t="n">
        <v>203.33</v>
      </c>
    </row>
    <row collapsed="false" customFormat="false" customHeight="true" hidden="true" ht="12.75" outlineLevel="0" r="4411">
      <c r="A4411" s="749" t="s">
        <v>16364</v>
      </c>
      <c r="B4411" s="749" t="str">
        <f aca="false">C4411&amp;D4411&amp;E4411&amp;F4411&amp;G4411&amp;H4411</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1200MM</v>
      </c>
      <c r="C4411" s="749" t="s">
        <v>16309</v>
      </c>
      <c r="D4411" s="749" t="s">
        <v>16310</v>
      </c>
      <c r="E4411" s="749" t="s">
        <v>16311</v>
      </c>
      <c r="F4411" s="749" t="s">
        <v>16312</v>
      </c>
      <c r="G4411" s="749" t="s">
        <v>16317</v>
      </c>
      <c r="H4411" s="749" t="s">
        <v>16363</v>
      </c>
      <c r="I4411" s="749" t="s">
        <v>236</v>
      </c>
      <c r="J4411" s="749" t="n">
        <v>186.18</v>
      </c>
    </row>
    <row collapsed="false" customFormat="false" customHeight="true" hidden="true" ht="12.75" outlineLevel="0" r="4412">
      <c r="A4412" s="749" t="s">
        <v>16365</v>
      </c>
      <c r="B4412" s="749" t="str">
        <f aca="false">C4412&amp;D4412&amp;E4412&amp;F4412&amp;G4412&amp;H4412</f>
        <v>ASSENTAMENTO DE TUBULACAO DE FERRO FUNDIDO,COM JUNTA ELASTICA,INSTALACAO AEREA,PARA SISTEMAS DE ESCOAMENTO FORCADO DE AGUA OU ESGOTO,COMPREENDENDO CARGA E DESCARGA,MONTAGEM SOBRE APOIOS EXISTENTES E TESTE HIDROSTATICO,EXCLUSIVE FORNECIMENTO DO TUBO E JUNTA ELASTICA,COM DIAMETRO DE 50MM</v>
      </c>
      <c r="C4412" s="749" t="s">
        <v>16309</v>
      </c>
      <c r="D4412" s="749" t="s">
        <v>16366</v>
      </c>
      <c r="E4412" s="749" t="s">
        <v>16367</v>
      </c>
      <c r="F4412" s="749" t="s">
        <v>16368</v>
      </c>
      <c r="G4412" s="749" t="s">
        <v>16369</v>
      </c>
      <c r="I4412" s="749" t="s">
        <v>236</v>
      </c>
      <c r="J4412" s="749" t="n">
        <v>2.47</v>
      </c>
    </row>
    <row collapsed="false" customFormat="false" customHeight="true" hidden="true" ht="12.75" outlineLevel="0" r="4413">
      <c r="A4413" s="749" t="s">
        <v>16370</v>
      </c>
      <c r="B4413" s="749" t="str">
        <f aca="false">C4413&amp;D4413&amp;E4413&amp;F4413&amp;G4413&amp;H4413</f>
        <v>ASSENTAMENTO DE TUBULACAO DE FERRO FUNDIDO,COM JUNTA ELASTICA,INSTALACAO AEREA,PARA SISTEMAS DE ESCOAMENTO FORCADO DE AGUA OU ESGOTO,COMPREENDENDO CARGA E DESCARGA,MONTAGEM SOBRE APOIOS EXISTENTES E TESTE HIDROSTATICO,EXCLUSIVE FORNECIMENTO DO TUBO E JUNTA ELASTICA,COM DIAMETRO DE 50MM</v>
      </c>
      <c r="C4413" s="749" t="s">
        <v>16309</v>
      </c>
      <c r="D4413" s="749" t="s">
        <v>16366</v>
      </c>
      <c r="E4413" s="749" t="s">
        <v>16367</v>
      </c>
      <c r="F4413" s="749" t="s">
        <v>16368</v>
      </c>
      <c r="G4413" s="749" t="s">
        <v>16369</v>
      </c>
      <c r="I4413" s="749" t="s">
        <v>236</v>
      </c>
      <c r="J4413" s="749" t="n">
        <v>2.17</v>
      </c>
    </row>
    <row collapsed="false" customFormat="false" customHeight="true" hidden="true" ht="12.75" outlineLevel="0" r="4414">
      <c r="A4414" s="749" t="s">
        <v>16371</v>
      </c>
      <c r="B4414" s="749" t="str">
        <f aca="false">C4414&amp;D4414&amp;E4414&amp;F4414&amp;G4414&amp;H4414</f>
        <v>ASSENTAMENTO DE TUBULACAO DE FERRO FUNDIDO,COM JUNTA ELASTICA,INSTALACAO AEREA,PARA SISTEMAS DE ESCOAMENTO FORCADO DE AGUA OU ESGOTO,COMPREENDENDO CARGA E DESCARGA,MONTAGEM SOBRE APOIOS EXISTENTES E TESTE HIDROSTATICO,EXCLUSIVE FORNECIMENTO DO TUBO E JUNTA ELASTICA,COM DIAMETRO DE 75 OU 80MM</v>
      </c>
      <c r="C4414" s="749" t="s">
        <v>16309</v>
      </c>
      <c r="D4414" s="749" t="s">
        <v>16366</v>
      </c>
      <c r="E4414" s="749" t="s">
        <v>16367</v>
      </c>
      <c r="F4414" s="749" t="s">
        <v>16368</v>
      </c>
      <c r="G4414" s="749" t="s">
        <v>16372</v>
      </c>
      <c r="I4414" s="749" t="s">
        <v>236</v>
      </c>
      <c r="J4414" s="749" t="n">
        <v>4.04</v>
      </c>
    </row>
    <row collapsed="false" customFormat="false" customHeight="true" hidden="true" ht="12.75" outlineLevel="0" r="4415">
      <c r="A4415" s="749" t="s">
        <v>16373</v>
      </c>
      <c r="B4415" s="749" t="str">
        <f aca="false">C4415&amp;D4415&amp;E4415&amp;F4415&amp;G4415&amp;H4415</f>
        <v>ASSENTAMENTO DE TUBULACAO DE FERRO FUNDIDO,COM JUNTA ELASTICA,INSTALACAO AEREA,PARA SISTEMAS DE ESCOAMENTO FORCADO DE AGUA OU ESGOTO,COMPREENDENDO CARGA E DESCARGA,MONTAGEM SOBRE APOIOS EXISTENTES E TESTE HIDROSTATICO,EXCLUSIVE FORNECIMENTO DO TUBO E JUNTA ELASTICA,COM DIAMETRO DE 75 OU 80MM</v>
      </c>
      <c r="C4415" s="749" t="s">
        <v>16309</v>
      </c>
      <c r="D4415" s="749" t="s">
        <v>16366</v>
      </c>
      <c r="E4415" s="749" t="s">
        <v>16367</v>
      </c>
      <c r="F4415" s="749" t="s">
        <v>16368</v>
      </c>
      <c r="G4415" s="749" t="s">
        <v>16372</v>
      </c>
      <c r="I4415" s="749" t="s">
        <v>236</v>
      </c>
      <c r="J4415" s="749" t="n">
        <v>3.54</v>
      </c>
    </row>
    <row collapsed="false" customFormat="false" customHeight="true" hidden="true" ht="12.75" outlineLevel="0" r="4416">
      <c r="A4416" s="749" t="s">
        <v>16374</v>
      </c>
      <c r="B4416" s="749" t="str">
        <f aca="false">C4416&amp;D4416&amp;E4416&amp;F4416&amp;G4416&amp;H4416</f>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100MM</v>
      </c>
      <c r="C4416" s="749" t="s">
        <v>16309</v>
      </c>
      <c r="D4416" s="749" t="s">
        <v>16366</v>
      </c>
      <c r="E4416" s="749" t="s">
        <v>16367</v>
      </c>
      <c r="F4416" s="749" t="s">
        <v>16368</v>
      </c>
      <c r="G4416" s="749" t="s">
        <v>16375</v>
      </c>
      <c r="I4416" s="749" t="s">
        <v>236</v>
      </c>
      <c r="J4416" s="749" t="n">
        <v>5.98</v>
      </c>
    </row>
    <row collapsed="false" customFormat="false" customHeight="true" hidden="true" ht="12.75" outlineLevel="0" r="4417">
      <c r="A4417" s="749" t="s">
        <v>16376</v>
      </c>
      <c r="B4417" s="749" t="str">
        <f aca="false">C4417&amp;D4417&amp;E4417&amp;F4417&amp;G4417&amp;H4417</f>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100MM</v>
      </c>
      <c r="C4417" s="749" t="s">
        <v>16309</v>
      </c>
      <c r="D4417" s="749" t="s">
        <v>16366</v>
      </c>
      <c r="E4417" s="749" t="s">
        <v>16367</v>
      </c>
      <c r="F4417" s="749" t="s">
        <v>16368</v>
      </c>
      <c r="G4417" s="749" t="s">
        <v>16375</v>
      </c>
      <c r="I4417" s="749" t="s">
        <v>236</v>
      </c>
      <c r="J4417" s="749" t="n">
        <v>5.23</v>
      </c>
    </row>
    <row collapsed="false" customFormat="false" customHeight="true" hidden="true" ht="12.75" outlineLevel="0" r="4418">
      <c r="A4418" s="749" t="s">
        <v>16377</v>
      </c>
      <c r="B4418" s="749" t="str">
        <f aca="false">C4418&amp;D4418&amp;E4418&amp;F4418&amp;G4418&amp;H4418</f>
        <v>ASSENTAMENTO DE TUBULACAO DE FERRO FUNDIDO,COM JUNTA ELASTICA,INSTALACAO AEREA,PARA SISTEMAS DE ESCOAMENTO FORCADO DE AGUA OU ESGOTO,COMPREENDENDO CARGA E DESCARGA,MONTAGEM SOBRE APOIOS EXISTENTES E TESTE HIDROSTATICO,EXCLUSIVE FORNECIMENTO DO TUBO E JUNTA ELASTICA,COM DIAMETRO DE 150MM</v>
      </c>
      <c r="C4418" s="749" t="s">
        <v>16309</v>
      </c>
      <c r="D4418" s="749" t="s">
        <v>16366</v>
      </c>
      <c r="E4418" s="749" t="s">
        <v>16367</v>
      </c>
      <c r="F4418" s="749" t="s">
        <v>16368</v>
      </c>
      <c r="G4418" s="749" t="s">
        <v>16378</v>
      </c>
      <c r="I4418" s="749" t="s">
        <v>236</v>
      </c>
      <c r="J4418" s="749" t="n">
        <v>9.99</v>
      </c>
    </row>
    <row collapsed="false" customFormat="false" customHeight="true" hidden="true" ht="12.75" outlineLevel="0" r="4419">
      <c r="A4419" s="749" t="s">
        <v>16379</v>
      </c>
      <c r="B4419" s="749" t="str">
        <f aca="false">C4419&amp;D4419&amp;E4419&amp;F4419&amp;G4419&amp;H4419</f>
        <v>ASSENTAMENTO DE TUBULACAO DE FERRO FUNDIDO,COM JUNTA ELASTICA,INSTALACAO AEREA,PARA SISTEMAS DE ESCOAMENTO FORCADO DE AGUA OU ESGOTO,COMPREENDENDO CARGA E DESCARGA,MONTAGEM SOBRE APOIOS EXISTENTES E TESTE HIDROSTATICO,EXCLUSIVE FORNECIMENTO DO TUBO E JUNTA ELASTICA,COM DIAMETRO DE 150MM</v>
      </c>
      <c r="C4419" s="749" t="s">
        <v>16309</v>
      </c>
      <c r="D4419" s="749" t="s">
        <v>16366</v>
      </c>
      <c r="E4419" s="749" t="s">
        <v>16367</v>
      </c>
      <c r="F4419" s="749" t="s">
        <v>16368</v>
      </c>
      <c r="G4419" s="749" t="s">
        <v>16378</v>
      </c>
      <c r="I4419" s="749" t="s">
        <v>236</v>
      </c>
      <c r="J4419" s="749" t="n">
        <v>8.74</v>
      </c>
    </row>
    <row collapsed="false" customFormat="false" customHeight="true" hidden="true" ht="12.75" outlineLevel="0" r="4420">
      <c r="A4420" s="749" t="s">
        <v>16380</v>
      </c>
      <c r="B4420" s="749" t="str">
        <f aca="false">C4420&amp;D4420&amp;E4420&amp;F4420&amp;G4420&amp;H4420</f>
        <v>ASSENTAMENTO DE TUBULACAO DE FERRO FUNDIDO,COM JUNTA ESLASTCA,INSTALACAO AEREA,PARA SISTEMAS DE ESCOAMENTO FORCADO DE AGUA OU ESGOTO,COMPREENDENDO CARGA E DESCARGA,MONTAGEM SOBRE APOIOS EXISTENTES E TESTE HIDROSTATICO,EXCLUSIVE FORNECIMENTO DO TUBO E JUNTA ELASTICA,COM DIAMETRO DE 200MM</v>
      </c>
      <c r="C4420" s="749" t="s">
        <v>16381</v>
      </c>
      <c r="D4420" s="749" t="s">
        <v>16366</v>
      </c>
      <c r="E4420" s="749" t="s">
        <v>16367</v>
      </c>
      <c r="F4420" s="749" t="s">
        <v>16368</v>
      </c>
      <c r="G4420" s="749" t="s">
        <v>16382</v>
      </c>
      <c r="I4420" s="749" t="s">
        <v>236</v>
      </c>
      <c r="J4420" s="749" t="n">
        <v>15.28</v>
      </c>
    </row>
    <row collapsed="false" customFormat="false" customHeight="true" hidden="true" ht="12.75" outlineLevel="0" r="4421">
      <c r="A4421" s="749" t="s">
        <v>16383</v>
      </c>
      <c r="B4421" s="749" t="str">
        <f aca="false">C4421&amp;D4421&amp;E4421&amp;F4421&amp;G4421&amp;H4421</f>
        <v>ASSENTAMENTO DE TUBULACAO DE FERRO FUNDIDO,COM JUNTA ESLASTCA,INSTALACAO AEREA,PARA SISTEMAS DE ESCOAMENTO FORCADO DE AGUA OU ESGOTO,COMPREENDENDO CARGA E DESCARGA,MONTAGEM SOBRE APOIOS EXISTENTES E TESTE HIDROSTATICO,EXCLUSIVE FORNECIMENTO DO TUBO E JUNTA ELASTICA,COM DIAMETRO DE 200MM</v>
      </c>
      <c r="C4421" s="749" t="s">
        <v>16381</v>
      </c>
      <c r="D4421" s="749" t="s">
        <v>16366</v>
      </c>
      <c r="E4421" s="749" t="s">
        <v>16367</v>
      </c>
      <c r="F4421" s="749" t="s">
        <v>16368</v>
      </c>
      <c r="G4421" s="749" t="s">
        <v>16382</v>
      </c>
      <c r="I4421" s="749" t="s">
        <v>236</v>
      </c>
      <c r="J4421" s="749" t="n">
        <v>13.35</v>
      </c>
    </row>
    <row collapsed="false" customFormat="false" customHeight="true" hidden="true" ht="12.75" outlineLevel="0" r="4422">
      <c r="A4422" s="749" t="s">
        <v>16384</v>
      </c>
      <c r="B4422" s="749" t="str">
        <f aca="false">C4422&amp;D4422&amp;E4422&amp;F4422&amp;G4422&amp;H4422</f>
        <v>ASSENTAMENTO DE TUBULACAO DE FERRO FUNDIDO,COM JUNTA ELASTICA,INSTALACAO AEREA,PARA SISTEMAS DE ESCOAMENTO FORCADO DE AGUA OU ESGOTO,COMPREENDENDO CARGA E DESCARGA,MONTAGEM SOBRE APOIOS EXISTENTES E TESTE HIDROSTATICO,EXCLUSIVE FORNECIMENTO DO TUBO E JUNTA ELASTICA,COM DIAMETRO DE 250MM</v>
      </c>
      <c r="C4422" s="749" t="s">
        <v>16309</v>
      </c>
      <c r="D4422" s="749" t="s">
        <v>16366</v>
      </c>
      <c r="E4422" s="749" t="s">
        <v>16367</v>
      </c>
      <c r="F4422" s="749" t="s">
        <v>16368</v>
      </c>
      <c r="G4422" s="749" t="s">
        <v>16385</v>
      </c>
      <c r="I4422" s="749" t="s">
        <v>236</v>
      </c>
      <c r="J4422" s="749" t="n">
        <v>20.08</v>
      </c>
    </row>
    <row collapsed="false" customFormat="false" customHeight="true" hidden="true" ht="12.75" outlineLevel="0" r="4423">
      <c r="A4423" s="749" t="s">
        <v>16386</v>
      </c>
      <c r="B4423" s="749" t="str">
        <f aca="false">C4423&amp;D4423&amp;E4423&amp;F4423&amp;G4423&amp;H4423</f>
        <v>ASSENTAMENTO DE TUBULACAO DE FERRO FUNDIDO,COM JUNTA ELASTICA,INSTALACAO AEREA,PARA SISTEMAS DE ESCOAMENTO FORCADO DE AGUA OU ESGOTO,COMPREENDENDO CARGA E DESCARGA,MONTAGEM SOBRE APOIOS EXISTENTES E TESTE HIDROSTATICO,EXCLUSIVE FORNECIMENTO DO TUBO E JUNTA ELASTICA,COM DIAMETRO DE 250MM</v>
      </c>
      <c r="C4423" s="749" t="s">
        <v>16309</v>
      </c>
      <c r="D4423" s="749" t="s">
        <v>16366</v>
      </c>
      <c r="E4423" s="749" t="s">
        <v>16367</v>
      </c>
      <c r="F4423" s="749" t="s">
        <v>16368</v>
      </c>
      <c r="G4423" s="749" t="s">
        <v>16385</v>
      </c>
      <c r="I4423" s="749" t="s">
        <v>236</v>
      </c>
      <c r="J4423" s="749" t="n">
        <v>17.54</v>
      </c>
    </row>
    <row collapsed="false" customFormat="false" customHeight="true" hidden="true" ht="12.75" outlineLevel="0" r="4424">
      <c r="A4424" s="749" t="s">
        <v>16387</v>
      </c>
      <c r="B4424" s="749" t="str">
        <f aca="false">C4424&amp;D4424&amp;E4424&amp;F4424&amp;G4424&amp;H4424</f>
        <v>ASSENTAMENTO DE TUBULACAO DE FERRO FUNDIDO,COM JUNTA ELASTICA,INSTALACAO AEREA,PARA SISTEMAS DE ESCOAMENTO FORCADO DE AGUA OU ESGOTO,COMPREENDENDO CARGA E DESCARGA,MONTAGEM SOBRE APOIOS EXISTENTES E TESTE HIDROSTATICO,EXCLUSIVE FORNECIMENTO DO TUBO E JUNTA ELASTICA,COM DIAMETRO DE 300MM</v>
      </c>
      <c r="C4424" s="749" t="s">
        <v>16309</v>
      </c>
      <c r="D4424" s="749" t="s">
        <v>16366</v>
      </c>
      <c r="E4424" s="749" t="s">
        <v>16367</v>
      </c>
      <c r="F4424" s="749" t="s">
        <v>16368</v>
      </c>
      <c r="G4424" s="749" t="s">
        <v>16388</v>
      </c>
      <c r="I4424" s="749" t="s">
        <v>236</v>
      </c>
      <c r="J4424" s="749" t="n">
        <v>22.73</v>
      </c>
    </row>
    <row collapsed="false" customFormat="false" customHeight="true" hidden="true" ht="12.75" outlineLevel="0" r="4425">
      <c r="A4425" s="749" t="s">
        <v>16389</v>
      </c>
      <c r="B4425" s="749" t="str">
        <f aca="false">C4425&amp;D4425&amp;E4425&amp;F4425&amp;G4425&amp;H4425</f>
        <v>ASSENTAMENTO DE TUBULACAO DE FERRO FUNDIDO,COM JUNTA ELASTICA,INSTALACAO AEREA,PARA SISTEMAS DE ESCOAMENTO FORCADO DE AGUA OU ESGOTO,COMPREENDENDO CARGA E DESCARGA,MONTAGEM SOBRE APOIOS EXISTENTES E TESTE HIDROSTATICO,EXCLUSIVE FORNECIMENTO DO TUBO E JUNTA ELASTICA,COM DIAMETRO DE 300MM</v>
      </c>
      <c r="C4425" s="749" t="s">
        <v>16309</v>
      </c>
      <c r="D4425" s="749" t="s">
        <v>16366</v>
      </c>
      <c r="E4425" s="749" t="s">
        <v>16367</v>
      </c>
      <c r="F4425" s="749" t="s">
        <v>16368</v>
      </c>
      <c r="G4425" s="749" t="s">
        <v>16388</v>
      </c>
      <c r="I4425" s="749" t="s">
        <v>236</v>
      </c>
      <c r="J4425" s="749" t="n">
        <v>20.22</v>
      </c>
    </row>
    <row collapsed="false" customFormat="false" customHeight="true" hidden="true" ht="12.75" outlineLevel="0" r="4426">
      <c r="A4426" s="749" t="s">
        <v>16390</v>
      </c>
      <c r="B4426" s="749" t="str">
        <f aca="false">C4426&amp;D4426&amp;E4426&amp;F4426&amp;G4426&amp;H4426</f>
        <v>ASSENTAMENTO DE TUBULACAO DE FERRO FUNDIDO,COM JUNTA ELASTICA,INSTALACAO AEREA,PARA SISTEMAS DE ESCOAMENTO FORCADO DE AGUA OU ESGOTO,COMPREENDENDO CARGA E DESCARGA,MONTAGEM SOBRE APOIOS EXISTENTES E TESTE HIDROSTATICO,EXCLUSIVE FORNECIMENTO DO TUBO E JUNTA ELASTICA,COM DIAMETRO DE 350MM</v>
      </c>
      <c r="C4426" s="749" t="s">
        <v>16309</v>
      </c>
      <c r="D4426" s="749" t="s">
        <v>16366</v>
      </c>
      <c r="E4426" s="749" t="s">
        <v>16367</v>
      </c>
      <c r="F4426" s="749" t="s">
        <v>16368</v>
      </c>
      <c r="G4426" s="749" t="s">
        <v>16391</v>
      </c>
      <c r="I4426" s="749" t="s">
        <v>236</v>
      </c>
      <c r="J4426" s="749" t="n">
        <v>26.86</v>
      </c>
    </row>
    <row collapsed="false" customFormat="false" customHeight="true" hidden="true" ht="12.75" outlineLevel="0" r="4427">
      <c r="A4427" s="749" t="s">
        <v>16392</v>
      </c>
      <c r="B4427" s="749" t="str">
        <f aca="false">C4427&amp;D4427&amp;E4427&amp;F4427&amp;G4427&amp;H4427</f>
        <v>ASSENTAMENTO DE TUBULACAO DE FERRO FUNDIDO,COM JUNTA ELASTICA,INSTALACAO AEREA,PARA SISTEMAS DE ESCOAMENTO FORCADO DE AGUA OU ESGOTO,COMPREENDENDO CARGA E DESCARGA,MONTAGEM SOBRE APOIOS EXISTENTES E TESTE HIDROSTATICO,EXCLUSIVE FORNECIMENTO DO TUBO E JUNTA ELASTICA,COM DIAMETRO DE 350MM</v>
      </c>
      <c r="C4427" s="749" t="s">
        <v>16309</v>
      </c>
      <c r="D4427" s="749" t="s">
        <v>16366</v>
      </c>
      <c r="E4427" s="749" t="s">
        <v>16367</v>
      </c>
      <c r="F4427" s="749" t="s">
        <v>16368</v>
      </c>
      <c r="G4427" s="749" t="s">
        <v>16391</v>
      </c>
      <c r="I4427" s="749" t="s">
        <v>236</v>
      </c>
      <c r="J4427" s="749" t="n">
        <v>23.89</v>
      </c>
    </row>
    <row collapsed="false" customFormat="false" customHeight="true" hidden="true" ht="12.75" outlineLevel="0" r="4428">
      <c r="A4428" s="749" t="s">
        <v>16393</v>
      </c>
      <c r="B4428" s="749" t="str">
        <f aca="false">C4428&amp;D4428&amp;E4428&amp;F4428&amp;G4428&amp;H4428</f>
        <v>ASSENTAMENTO DE TUBULACAO DE FERRO FUNDIDO,COM JUNTA ELASTICA,INSTALACAO AEREA,PARA SISTEMAS DE ESCOAMENTO FORCADO DE AGUA OU ESGOTO,COMPREENDENDO CARGA E DESCARGA,MONTAGEM SOBRE APOIOS EXISTENTES E TESTE HIDROSTATICO,EXCLUSIVE FORNECIMENTO DO TUBO E JUNTA ELASTICA,COM DIAMETRO DE 400MM</v>
      </c>
      <c r="C4428" s="749" t="s">
        <v>16309</v>
      </c>
      <c r="D4428" s="749" t="s">
        <v>16366</v>
      </c>
      <c r="E4428" s="749" t="s">
        <v>16367</v>
      </c>
      <c r="F4428" s="749" t="s">
        <v>16368</v>
      </c>
      <c r="G4428" s="749" t="s">
        <v>16394</v>
      </c>
      <c r="I4428" s="749" t="s">
        <v>236</v>
      </c>
      <c r="J4428" s="749" t="n">
        <v>30.96</v>
      </c>
    </row>
    <row collapsed="false" customFormat="false" customHeight="true" hidden="true" ht="12.75" outlineLevel="0" r="4429">
      <c r="A4429" s="749" t="s">
        <v>16395</v>
      </c>
      <c r="B4429" s="749" t="str">
        <f aca="false">C4429&amp;D4429&amp;E4429&amp;F4429&amp;G4429&amp;H4429</f>
        <v>ASSENTAMENTO DE TUBULACAO DE FERRO FUNDIDO,COM JUNTA ELASTICA,INSTALACAO AEREA,PARA SISTEMAS DE ESCOAMENTO FORCADO DE AGUA OU ESGOTO,COMPREENDENDO CARGA E DESCARGA,MONTAGEM SOBRE APOIOS EXISTENTES E TESTE HIDROSTATICO,EXCLUSIVE FORNECIMENTO DO TUBO E JUNTA ELASTICA,COM DIAMETRO DE 400MM</v>
      </c>
      <c r="C4429" s="749" t="s">
        <v>16309</v>
      </c>
      <c r="D4429" s="749" t="s">
        <v>16366</v>
      </c>
      <c r="E4429" s="749" t="s">
        <v>16367</v>
      </c>
      <c r="F4429" s="749" t="s">
        <v>16368</v>
      </c>
      <c r="G4429" s="749" t="s">
        <v>16394</v>
      </c>
      <c r="I4429" s="749" t="s">
        <v>236</v>
      </c>
      <c r="J4429" s="749" t="n">
        <v>27.55</v>
      </c>
    </row>
    <row collapsed="false" customFormat="false" customHeight="true" hidden="true" ht="12.75" outlineLevel="0" r="4430">
      <c r="A4430" s="749" t="s">
        <v>16396</v>
      </c>
      <c r="B4430" s="749" t="str">
        <f aca="false">C4430&amp;D4430&amp;E4430&amp;F4430&amp;G4430&amp;H4430</f>
        <v>ASSENTAMENTO DE TUBULACAO DE FERRO FUNDIDO,COM JUNTA ELASTICA,INSTALACAO AEREA,PARA SISTEMAS DE ESCOAMENTO FORCADO DE AGUA OU ESGOTO,COMPREENDENDO CARGA E DESCARGA,MONTAGEM SOBRE APOIOS EXISTENTES E TESTE HIDROSTATICO,EXCLUSIVE FORNECIMENTO DO TUBO E JUNTA ELASTICA,COM DIAMETRO DE 450MM</v>
      </c>
      <c r="C4430" s="749" t="s">
        <v>16309</v>
      </c>
      <c r="D4430" s="749" t="s">
        <v>16366</v>
      </c>
      <c r="E4430" s="749" t="s">
        <v>16367</v>
      </c>
      <c r="F4430" s="749" t="s">
        <v>16368</v>
      </c>
      <c r="G4430" s="749" t="s">
        <v>16397</v>
      </c>
      <c r="I4430" s="749" t="s">
        <v>236</v>
      </c>
      <c r="J4430" s="749" t="n">
        <v>35.35</v>
      </c>
    </row>
    <row collapsed="false" customFormat="false" customHeight="true" hidden="true" ht="12.75" outlineLevel="0" r="4431">
      <c r="A4431" s="749" t="s">
        <v>16398</v>
      </c>
      <c r="B4431" s="749" t="str">
        <f aca="false">C4431&amp;D4431&amp;E4431&amp;F4431&amp;G4431&amp;H4431</f>
        <v>ASSENTAMENTO DE TUBULACAO DE FERRO FUNDIDO,COM JUNTA ELASTICA,INSTALACAO AEREA,PARA SISTEMAS DE ESCOAMENTO FORCADO DE AGUA OU ESGOTO,COMPREENDENDO CARGA E DESCARGA,MONTAGEM SOBRE APOIOS EXISTENTES E TESTE HIDROSTATICO,EXCLUSIVE FORNECIMENTO DO TUBO E JUNTA ELASTICA,COM DIAMETRO DE 450MM</v>
      </c>
      <c r="C4431" s="749" t="s">
        <v>16309</v>
      </c>
      <c r="D4431" s="749" t="s">
        <v>16366</v>
      </c>
      <c r="E4431" s="749" t="s">
        <v>16367</v>
      </c>
      <c r="F4431" s="749" t="s">
        <v>16368</v>
      </c>
      <c r="G4431" s="749" t="s">
        <v>16397</v>
      </c>
      <c r="I4431" s="749" t="s">
        <v>236</v>
      </c>
      <c r="J4431" s="749" t="n">
        <v>31.46</v>
      </c>
    </row>
    <row collapsed="false" customFormat="false" customHeight="true" hidden="true" ht="12.75" outlineLevel="0" r="4432">
      <c r="A4432" s="749" t="s">
        <v>16399</v>
      </c>
      <c r="B4432" s="749" t="str">
        <f aca="false">C4432&amp;D4432&amp;E4432&amp;F4432&amp;G4432&amp;H4432</f>
        <v>ASSENTAMENTO DE TUBULACAO DE FERRO FUNDIDO,COM JUNTA ELASTICA,INSTALACAO AEREA,PARA SISTEMAS DE ESCOAMENTO FORCADO DE AGUA OU ESGOTO,COMPREENDENDO CARGA E DESCARGA,MONTAGEM SOBRE APOIOS EXISTENTES E TESTE HIDROSTATICO,EXCLUSIVE FORNECIMENTO DO TUBO E JUNTA ELASTICA,COM DIAMETRO DE 500MM</v>
      </c>
      <c r="C4432" s="749" t="s">
        <v>16309</v>
      </c>
      <c r="D4432" s="749" t="s">
        <v>16366</v>
      </c>
      <c r="E4432" s="749" t="s">
        <v>16367</v>
      </c>
      <c r="F4432" s="749" t="s">
        <v>16368</v>
      </c>
      <c r="G4432" s="749" t="s">
        <v>16400</v>
      </c>
      <c r="I4432" s="749" t="s">
        <v>236</v>
      </c>
      <c r="J4432" s="749" t="n">
        <v>39.74</v>
      </c>
    </row>
    <row collapsed="false" customFormat="false" customHeight="true" hidden="true" ht="12.75" outlineLevel="0" r="4433">
      <c r="A4433" s="749" t="s">
        <v>16401</v>
      </c>
      <c r="B4433" s="749" t="str">
        <f aca="false">C4433&amp;D4433&amp;E4433&amp;F4433&amp;G4433&amp;H4433</f>
        <v>ASSENTAMENTO DE TUBULACAO DE FERRO FUNDIDO,COM JUNTA ELASTICA,INSTALACAO AEREA,PARA SISTEMAS DE ESCOAMENTO FORCADO DE AGUA OU ESGOTO,COMPREENDENDO CARGA E DESCARGA,MONTAGEM SOBRE APOIOS EXISTENTES E TESTE HIDROSTATICO,EXCLUSIVE FORNECIMENTO DO TUBO E JUNTA ELASTICA,COM DIAMETRO DE 500MM</v>
      </c>
      <c r="C4433" s="749" t="s">
        <v>16309</v>
      </c>
      <c r="D4433" s="749" t="s">
        <v>16366</v>
      </c>
      <c r="E4433" s="749" t="s">
        <v>16367</v>
      </c>
      <c r="F4433" s="749" t="s">
        <v>16368</v>
      </c>
      <c r="G4433" s="749" t="s">
        <v>16400</v>
      </c>
      <c r="I4433" s="749" t="s">
        <v>236</v>
      </c>
      <c r="J4433" s="749" t="n">
        <v>35.38</v>
      </c>
    </row>
    <row collapsed="false" customFormat="false" customHeight="true" hidden="true" ht="12.75" outlineLevel="0" r="4434">
      <c r="A4434" s="749" t="s">
        <v>16402</v>
      </c>
      <c r="B4434" s="749" t="str">
        <f aca="false">C4434&amp;D4434&amp;E4434&amp;F4434&amp;G4434&amp;H4434</f>
        <v>ASSENTAMENTO DE TUBULACAO DE FERRO FUNDIDO,COM JUNTA ELASTICA,INSTALACAO AEREA,PARA SISTEMAS DE ESCOAMENTO FORCADO DE AGUA OU ESGOTO,COMPREENDENDO CARGA E DESCARGA,MONTAGEM SOBRE APOIOS EXISTENTES E TESTE HIDROSTATICO,EXCLUSIVE FORNECIMENTO DO TUBO E JUNTA ELASTICA,COM DIAMETRO DE 600MM</v>
      </c>
      <c r="C4434" s="749" t="s">
        <v>16309</v>
      </c>
      <c r="D4434" s="749" t="s">
        <v>16366</v>
      </c>
      <c r="E4434" s="749" t="s">
        <v>16367</v>
      </c>
      <c r="F4434" s="749" t="s">
        <v>16368</v>
      </c>
      <c r="G4434" s="749" t="s">
        <v>16403</v>
      </c>
      <c r="I4434" s="749" t="s">
        <v>236</v>
      </c>
      <c r="J4434" s="749" t="n">
        <v>49</v>
      </c>
    </row>
    <row collapsed="false" customFormat="false" customHeight="true" hidden="true" ht="12.75" outlineLevel="0" r="4435">
      <c r="A4435" s="749" t="s">
        <v>16404</v>
      </c>
      <c r="B4435" s="749" t="str">
        <f aca="false">C4435&amp;D4435&amp;E4435&amp;F4435&amp;G4435&amp;H4435</f>
        <v>ASSENTAMENTO DE TUBULACAO DE FERRO FUNDIDO,COM JUNTA ELASTICA,INSTALACAO AEREA,PARA SISTEMAS DE ESCOAMENTO FORCADO DE AGUA OU ESGOTO,COMPREENDENDO CARGA E DESCARGA,MONTAGEM SOBRE APOIOS EXISTENTES E TESTE HIDROSTATICO,EXCLUSIVE FORNECIMENTO DO TUBO E JUNTA ELASTICA,COM DIAMETRO DE 600MM</v>
      </c>
      <c r="C4435" s="749" t="s">
        <v>16309</v>
      </c>
      <c r="D4435" s="749" t="s">
        <v>16366</v>
      </c>
      <c r="E4435" s="749" t="s">
        <v>16367</v>
      </c>
      <c r="F4435" s="749" t="s">
        <v>16368</v>
      </c>
      <c r="G4435" s="749" t="s">
        <v>16403</v>
      </c>
      <c r="I4435" s="749" t="s">
        <v>236</v>
      </c>
      <c r="J4435" s="749" t="n">
        <v>43.64</v>
      </c>
    </row>
    <row collapsed="false" customFormat="false" customHeight="true" hidden="true" ht="12.75" outlineLevel="0" r="4436">
      <c r="A4436" s="749" t="s">
        <v>16405</v>
      </c>
      <c r="B4436" s="749" t="str">
        <f aca="false">C4436&amp;D4436&amp;E4436&amp;F4436&amp;G4436&amp;H4436</f>
        <v>ASSENTAMENTO DE TUBULACAO DE FERRO FUNDIDO,COM JUNTA ELASTICA,INSTALACAO AEREA,PARA SISTEMAS DE ESCOAMENTO FORCADO DE AGUA OU ESGOTO,COMPREENDENDO CARGA E DESCARGA,MONTAGEM SOBRE APOIOS EXISTENTES E TESTE HIDROSTATICO,EXCLUSIVE FORNECIMENTO DO TUBO E JUNTA ELASTICA,COM DIAMETRO DE 700MM</v>
      </c>
      <c r="C4436" s="749" t="s">
        <v>16309</v>
      </c>
      <c r="D4436" s="749" t="s">
        <v>16366</v>
      </c>
      <c r="E4436" s="749" t="s">
        <v>16367</v>
      </c>
      <c r="F4436" s="749" t="s">
        <v>16368</v>
      </c>
      <c r="G4436" s="749" t="s">
        <v>16406</v>
      </c>
      <c r="I4436" s="749" t="s">
        <v>236</v>
      </c>
      <c r="J4436" s="749" t="n">
        <v>80.16</v>
      </c>
    </row>
    <row collapsed="false" customFormat="false" customHeight="true" hidden="true" ht="12.75" outlineLevel="0" r="4437">
      <c r="A4437" s="749" t="s">
        <v>16407</v>
      </c>
      <c r="B4437" s="749" t="str">
        <f aca="false">C4437&amp;D4437&amp;E4437&amp;F4437&amp;G4437&amp;H4437</f>
        <v>ASSENTAMENTO DE TUBULACAO DE FERRO FUNDIDO,COM JUNTA ELASTICA,INSTALACAO AEREA,PARA SISTEMAS DE ESCOAMENTO FORCADO DE AGUA OU ESGOTO,COMPREENDENDO CARGA E DESCARGA,MONTAGEM SOBRE APOIOS EXISTENTES E TESTE HIDROSTATICO,EXCLUSIVE FORNECIMENTO DO TUBO E JUNTA ELASTICA,COM DIAMETRO DE 700MM</v>
      </c>
      <c r="C4437" s="749" t="s">
        <v>16309</v>
      </c>
      <c r="D4437" s="749" t="s">
        <v>16366</v>
      </c>
      <c r="E4437" s="749" t="s">
        <v>16367</v>
      </c>
      <c r="F4437" s="749" t="s">
        <v>16368</v>
      </c>
      <c r="G4437" s="749" t="s">
        <v>16406</v>
      </c>
      <c r="I4437" s="749" t="s">
        <v>236</v>
      </c>
      <c r="J4437" s="749" t="n">
        <v>74.08</v>
      </c>
    </row>
    <row collapsed="false" customFormat="false" customHeight="true" hidden="true" ht="12.75" outlineLevel="0" r="4438">
      <c r="A4438" s="749" t="s">
        <v>16408</v>
      </c>
      <c r="B4438" s="749" t="str">
        <f aca="false">C4438&amp;D4438&amp;E4438&amp;F4438&amp;G4438&amp;H4438</f>
        <v>ASSENTAMENTO DE TUBULACAO DE FERRO FUNDIDO,COM JUNTA ELASTICA,INSTALACAO AEREA,PARA SISTEMAS DE ESCOAMENTO FORCADO DE AGUA OU ESGOTO,COMPREENDENDO CARGA E DESCARGA,MONTAGEM SOBRE APOIOS EXISTENTES E TESTE HIDROSTATICO,EXCLUSIVE FORNECIMENTO DO TUBO E JUNTA ELASTICA,COM DIAMETRO DE 800MM</v>
      </c>
      <c r="C4438" s="749" t="s">
        <v>16309</v>
      </c>
      <c r="D4438" s="749" t="s">
        <v>16366</v>
      </c>
      <c r="E4438" s="749" t="s">
        <v>16367</v>
      </c>
      <c r="F4438" s="749" t="s">
        <v>16368</v>
      </c>
      <c r="G4438" s="749" t="s">
        <v>16409</v>
      </c>
      <c r="I4438" s="749" t="s">
        <v>236</v>
      </c>
      <c r="J4438" s="749" t="n">
        <v>96.16</v>
      </c>
    </row>
    <row collapsed="false" customFormat="false" customHeight="true" hidden="true" ht="12.75" outlineLevel="0" r="4439">
      <c r="A4439" s="749" t="s">
        <v>16410</v>
      </c>
      <c r="B4439" s="749" t="str">
        <f aca="false">C4439&amp;D4439&amp;E4439&amp;F4439&amp;G4439&amp;H4439</f>
        <v>ASSENTAMENTO DE TUBULACAO DE FERRO FUNDIDO,COM JUNTA ELASTICA,INSTALACAO AEREA,PARA SISTEMAS DE ESCOAMENTO FORCADO DE AGUA OU ESGOTO,COMPREENDENDO CARGA E DESCARGA,MONTAGEM SOBRE APOIOS EXISTENTES E TESTE HIDROSTATICO,EXCLUSIVE FORNECIMENTO DO TUBO E JUNTA ELASTICA,COM DIAMETRO DE 800MM</v>
      </c>
      <c r="C4439" s="749" t="s">
        <v>16309</v>
      </c>
      <c r="D4439" s="749" t="s">
        <v>16366</v>
      </c>
      <c r="E4439" s="749" t="s">
        <v>16367</v>
      </c>
      <c r="F4439" s="749" t="s">
        <v>16368</v>
      </c>
      <c r="G4439" s="749" t="s">
        <v>16409</v>
      </c>
      <c r="I4439" s="749" t="s">
        <v>236</v>
      </c>
      <c r="J4439" s="749" t="n">
        <v>88.89</v>
      </c>
    </row>
    <row collapsed="false" customFormat="false" customHeight="true" hidden="true" ht="12.75" outlineLevel="0" r="4440">
      <c r="A4440" s="749" t="s">
        <v>16411</v>
      </c>
      <c r="B4440" s="749" t="str">
        <f aca="false">C4440&amp;D4440&amp;E4440&amp;F4440&amp;G4440&amp;H4440</f>
        <v>ASSENTAMENTO DE TUBULACAO DE FERRO FUNDIDO,COM JUNTA ELASTICA,INSTALACAO AEREA,PARA SISTEMAS DE ESCOAMENTO FORCADO DE AGUA OU ESGOTO,COMPREENDENDO CARGA E DESCARGA,MONTAGEM SOBRE APOIOS EXISTENTES E TESTE HIDROSTATICO,EXCLUSIVE FORNECIMENTO DO TUBO E JUNTA ELASTICA,COM DIAMETRO DE 900MM</v>
      </c>
      <c r="C4440" s="749" t="s">
        <v>16309</v>
      </c>
      <c r="D4440" s="749" t="s">
        <v>16366</v>
      </c>
      <c r="E4440" s="749" t="s">
        <v>16367</v>
      </c>
      <c r="F4440" s="749" t="s">
        <v>16368</v>
      </c>
      <c r="G4440" s="749" t="s">
        <v>16412</v>
      </c>
      <c r="I4440" s="749" t="s">
        <v>236</v>
      </c>
      <c r="J4440" s="749" t="n">
        <v>116.11</v>
      </c>
    </row>
    <row collapsed="false" customFormat="false" customHeight="true" hidden="true" ht="12.75" outlineLevel="0" r="4441">
      <c r="A4441" s="749" t="s">
        <v>16413</v>
      </c>
      <c r="B4441" s="749" t="str">
        <f aca="false">C4441&amp;D4441&amp;E4441&amp;F4441&amp;G4441&amp;H4441</f>
        <v>ASSENTAMENTO DE TUBULACAO DE FERRO FUNDIDO,COM JUNTA ELASTICA,INSTALACAO AEREA,PARA SISTEMAS DE ESCOAMENTO FORCADO DE AGUA OU ESGOTO,COMPREENDENDO CARGA E DESCARGA,MONTAGEM SOBRE APOIOS EXISTENTES E TESTE HIDROSTATICO,EXCLUSIVE FORNECIMENTO DO TUBO E JUNTA ELASTICA,COM DIAMETRO DE 900MM</v>
      </c>
      <c r="C4441" s="749" t="s">
        <v>16309</v>
      </c>
      <c r="D4441" s="749" t="s">
        <v>16366</v>
      </c>
      <c r="E4441" s="749" t="s">
        <v>16367</v>
      </c>
      <c r="F4441" s="749" t="s">
        <v>16368</v>
      </c>
      <c r="G4441" s="749" t="s">
        <v>16412</v>
      </c>
      <c r="I4441" s="749" t="s">
        <v>236</v>
      </c>
      <c r="J4441" s="749" t="n">
        <v>107.42</v>
      </c>
    </row>
    <row collapsed="false" customFormat="false" customHeight="true" hidden="true" ht="12.75" outlineLevel="0" r="4442">
      <c r="A4442" s="749" t="s">
        <v>16414</v>
      </c>
      <c r="B4442" s="749" t="str">
        <f aca="false">C4442&amp;D4442&amp;E4442&amp;F4442&amp;G4442&amp;H4442</f>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1000MMM</v>
      </c>
      <c r="C4442" s="749" t="s">
        <v>16309</v>
      </c>
      <c r="D4442" s="749" t="s">
        <v>16366</v>
      </c>
      <c r="E4442" s="749" t="s">
        <v>16367</v>
      </c>
      <c r="F4442" s="749" t="s">
        <v>16368</v>
      </c>
      <c r="G4442" s="749" t="s">
        <v>16415</v>
      </c>
      <c r="I4442" s="749" t="s">
        <v>236</v>
      </c>
      <c r="J4442" s="749" t="n">
        <v>136.17</v>
      </c>
    </row>
    <row collapsed="false" customFormat="false" customHeight="true" hidden="true" ht="12.75" outlineLevel="0" r="4443">
      <c r="A4443" s="749" t="s">
        <v>16416</v>
      </c>
      <c r="B4443" s="749" t="str">
        <f aca="false">C4443&amp;D4443&amp;E4443&amp;F4443&amp;G4443&amp;H4443</f>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1000MMM</v>
      </c>
      <c r="C4443" s="749" t="s">
        <v>16309</v>
      </c>
      <c r="D4443" s="749" t="s">
        <v>16366</v>
      </c>
      <c r="E4443" s="749" t="s">
        <v>16367</v>
      </c>
      <c r="F4443" s="749" t="s">
        <v>16368</v>
      </c>
      <c r="G4443" s="749" t="s">
        <v>16415</v>
      </c>
      <c r="I4443" s="749" t="s">
        <v>236</v>
      </c>
      <c r="J4443" s="749" t="n">
        <v>126.04</v>
      </c>
    </row>
    <row collapsed="false" customFormat="false" customHeight="true" hidden="true" ht="12.75" outlineLevel="0" r="4444">
      <c r="A4444" s="749" t="s">
        <v>16417</v>
      </c>
      <c r="B4444" s="749" t="str">
        <f aca="false">C4444&amp;D4444&amp;E4444&amp;F4444&amp;G4444&amp;H4444</f>
        <v>ASSENTAMENTO DE TUBULACAO DE FERRO FUNDIDO,COM JUNTA ELASTICA,INSTALACAO AEREA,PARA SISTEMAS DE ESCOAMENTO FORCADO DE AGUA OU ESGOTO,COMPREENDENDO CARGA E DESCARGA,MONTAGEM SOBRE APOIOS EXISTENTES E TESTE HIDROSTATICO,EXCLUSIVE FORNECIMENTO DO TUBO E JUNTA ELASTICA,COM DIAMETRO DE 1200MM</v>
      </c>
      <c r="C4444" s="749" t="s">
        <v>16309</v>
      </c>
      <c r="D4444" s="749" t="s">
        <v>16366</v>
      </c>
      <c r="E4444" s="749" t="s">
        <v>16367</v>
      </c>
      <c r="F4444" s="749" t="s">
        <v>16368</v>
      </c>
      <c r="G4444" s="749" t="s">
        <v>16418</v>
      </c>
      <c r="I4444" s="749" t="s">
        <v>236</v>
      </c>
      <c r="J4444" s="749" t="n">
        <v>170.08</v>
      </c>
    </row>
    <row collapsed="false" customFormat="false" customHeight="true" hidden="true" ht="12.75" outlineLevel="0" r="4445">
      <c r="A4445" s="749" t="s">
        <v>16419</v>
      </c>
      <c r="B4445" s="749" t="str">
        <f aca="false">C4445&amp;D4445&amp;E4445&amp;F4445&amp;G4445&amp;H4445</f>
        <v>ASSENTAMENTO DE TUBULACAO DE FERRO FUNDIDO,COM JUNTA ELASTICA,INSTALACAO AEREA,PARA SISTEMAS DE ESCOAMENTO FORCADO DE AGUA OU ESGOTO,COMPREENDENDO CARGA E DESCARGA,MONTAGEM SOBRE APOIOS EXISTENTES E TESTE HIDROSTATICO,EXCLUSIVE FORNECIMENTO DO TUBO E JUNTA ELASTICA,COM DIAMETRO DE 1200MM</v>
      </c>
      <c r="C4445" s="749" t="s">
        <v>16309</v>
      </c>
      <c r="D4445" s="749" t="s">
        <v>16366</v>
      </c>
      <c r="E4445" s="749" t="s">
        <v>16367</v>
      </c>
      <c r="F4445" s="749" t="s">
        <v>16368</v>
      </c>
      <c r="G4445" s="749" t="s">
        <v>16418</v>
      </c>
      <c r="I4445" s="749" t="s">
        <v>236</v>
      </c>
      <c r="J4445" s="749" t="n">
        <v>157.37</v>
      </c>
    </row>
    <row collapsed="false" customFormat="false" customHeight="true" hidden="true" ht="12.75" outlineLevel="0" r="4446">
      <c r="A4446" s="749" t="s">
        <v>16420</v>
      </c>
      <c r="B4446" s="749" t="str">
        <f aca="false">C4446&amp;D4446&amp;E4446&amp;F4446&amp;G4446&amp;H4446</f>
        <v>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v>
      </c>
      <c r="C4446" s="749" t="s">
        <v>16309</v>
      </c>
      <c r="D4446" s="749" t="s">
        <v>16421</v>
      </c>
      <c r="E4446" s="749" t="s">
        <v>16422</v>
      </c>
      <c r="F4446" s="749" t="s">
        <v>16423</v>
      </c>
      <c r="G4446" s="749" t="s">
        <v>16424</v>
      </c>
      <c r="H4446" s="749" t="s">
        <v>16425</v>
      </c>
      <c r="I4446" s="749" t="s">
        <v>236</v>
      </c>
      <c r="J4446" s="749" t="n">
        <v>8.58</v>
      </c>
    </row>
    <row collapsed="false" customFormat="false" customHeight="true" hidden="true" ht="12.75" outlineLevel="0" r="4447">
      <c r="A4447" s="749" t="s">
        <v>16426</v>
      </c>
      <c r="B4447" s="749" t="str">
        <f aca="false">C4447&amp;D4447&amp;E4447&amp;F4447&amp;G4447&amp;H4447</f>
        <v>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v>
      </c>
      <c r="C4447" s="749" t="s">
        <v>16309</v>
      </c>
      <c r="D4447" s="749" t="s">
        <v>16421</v>
      </c>
      <c r="E4447" s="749" t="s">
        <v>16422</v>
      </c>
      <c r="F4447" s="749" t="s">
        <v>16423</v>
      </c>
      <c r="G4447" s="749" t="s">
        <v>16424</v>
      </c>
      <c r="H4447" s="749" t="s">
        <v>16425</v>
      </c>
      <c r="I4447" s="749" t="s">
        <v>236</v>
      </c>
      <c r="J4447" s="749" t="n">
        <v>7.47</v>
      </c>
    </row>
    <row collapsed="false" customFormat="false" customHeight="true" hidden="true" ht="12.75" outlineLevel="0" r="4448">
      <c r="A4448" s="749" t="s">
        <v>16427</v>
      </c>
      <c r="B4448" s="749" t="str">
        <f aca="false">C4448&amp;D4448&amp;E4448&amp;F4448&amp;G4448&amp;H4448</f>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150MM</v>
      </c>
      <c r="C4448" s="749" t="s">
        <v>16428</v>
      </c>
      <c r="D4448" s="749" t="s">
        <v>16429</v>
      </c>
      <c r="E4448" s="749" t="s">
        <v>16430</v>
      </c>
      <c r="F4448" s="749" t="s">
        <v>16431</v>
      </c>
      <c r="G4448" s="749" t="s">
        <v>16432</v>
      </c>
      <c r="H4448" s="749" t="s">
        <v>16433</v>
      </c>
      <c r="I4448" s="749" t="s">
        <v>236</v>
      </c>
      <c r="J4448" s="749" t="n">
        <v>14.14</v>
      </c>
    </row>
    <row collapsed="false" customFormat="false" customHeight="true" hidden="true" ht="12.75" outlineLevel="0" r="4449">
      <c r="A4449" s="749" t="s">
        <v>16434</v>
      </c>
      <c r="B4449" s="749" t="str">
        <f aca="false">C4449&amp;D4449&amp;E4449&amp;F4449&amp;G4449&amp;H4449</f>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150MM</v>
      </c>
      <c r="C4449" s="749" t="s">
        <v>16428</v>
      </c>
      <c r="D4449" s="749" t="s">
        <v>16429</v>
      </c>
      <c r="E4449" s="749" t="s">
        <v>16430</v>
      </c>
      <c r="F4449" s="749" t="s">
        <v>16431</v>
      </c>
      <c r="G4449" s="749" t="s">
        <v>16432</v>
      </c>
      <c r="H4449" s="749" t="s">
        <v>16433</v>
      </c>
      <c r="I4449" s="749" t="s">
        <v>236</v>
      </c>
      <c r="J4449" s="749" t="n">
        <v>12.31</v>
      </c>
    </row>
    <row collapsed="false" customFormat="false" customHeight="true" hidden="true" ht="12.75" outlineLevel="0" r="4450">
      <c r="A4450" s="749" t="s">
        <v>16435</v>
      </c>
      <c r="B4450" s="749" t="str">
        <f aca="false">C4450&amp;D4450&amp;E4450&amp;F4450&amp;G4450&amp;H4450</f>
        <v>ASSENTAMENTO DE TUBO DE FºFº,COM JUNTA ELASTICA,PARA SISTEMAS DE ESCOAMENTO LIVRE DE AGUA OU ESGOTOS,COMPREENDENDO CARGA E DESCARGA,ACERTO DE FUNDO DE VALA,COLOCACAO NA VALA,MONTAGEM E REATERRO ATE A GERATRIZ SUPERIOR DO TUBO CONSIDERANDO OMATERIAL DA PROPRIA ESCAVACAO,EXCLUSIVE FORNECIMENTO DO TUBO E JUNTA ELASTICA,COM DIAMETRO DE 200MM</v>
      </c>
      <c r="C4450" s="749" t="s">
        <v>16428</v>
      </c>
      <c r="D4450" s="749" t="s">
        <v>16429</v>
      </c>
      <c r="E4450" s="749" t="s">
        <v>16430</v>
      </c>
      <c r="F4450" s="749" t="s">
        <v>16431</v>
      </c>
      <c r="G4450" s="749" t="s">
        <v>16436</v>
      </c>
      <c r="H4450" s="749" t="s">
        <v>16437</v>
      </c>
      <c r="I4450" s="749" t="s">
        <v>236</v>
      </c>
      <c r="J4450" s="749" t="n">
        <v>21.27</v>
      </c>
    </row>
    <row collapsed="false" customFormat="false" customHeight="true" hidden="true" ht="12.75" outlineLevel="0" r="4451">
      <c r="A4451" s="749" t="s">
        <v>16438</v>
      </c>
      <c r="B4451" s="749" t="str">
        <f aca="false">C4451&amp;D4451&amp;E4451&amp;F4451&amp;G4451&amp;H4451</f>
        <v>ASSENTAMENTO DE TUBO DE FºFº,COM JUNTA ELASTICA,PARA SISTEMAS DE ESCOAMENTO LIVRE DE AGUA OU ESGOTOS,COMPREENDENDO CARGA E DESCARGA,ACERTO DE FUNDO DE VALA,COLOCACAO NA VALA,MONTAGEM E REATERRO ATE A GERATRIZ SUPERIOR DO TUBO CONSIDERANDO OMATERIAL DA PROPRIA ESCAVACAO,EXCLUSIVE FORNECIMENTO DO TUBO E JUNTA ELASTICA,COM DIAMETRO DE 200MM</v>
      </c>
      <c r="C4451" s="749" t="s">
        <v>16428</v>
      </c>
      <c r="D4451" s="749" t="s">
        <v>16429</v>
      </c>
      <c r="E4451" s="749" t="s">
        <v>16430</v>
      </c>
      <c r="F4451" s="749" t="s">
        <v>16431</v>
      </c>
      <c r="G4451" s="749" t="s">
        <v>16436</v>
      </c>
      <c r="H4451" s="749" t="s">
        <v>16437</v>
      </c>
      <c r="I4451" s="749" t="s">
        <v>236</v>
      </c>
      <c r="J4451" s="749" t="n">
        <v>18.51</v>
      </c>
    </row>
    <row collapsed="false" customFormat="false" customHeight="true" hidden="true" ht="12.75" outlineLevel="0" r="4452">
      <c r="A4452" s="749" t="s">
        <v>16439</v>
      </c>
      <c r="B4452" s="749" t="str">
        <f aca="false">C4452&amp;D4452&amp;E4452&amp;F4452&amp;G4452&amp;H4452</f>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250MM</v>
      </c>
      <c r="C4452" s="749" t="s">
        <v>16428</v>
      </c>
      <c r="D4452" s="749" t="s">
        <v>16429</v>
      </c>
      <c r="E4452" s="749" t="s">
        <v>16430</v>
      </c>
      <c r="F4452" s="749" t="s">
        <v>16431</v>
      </c>
      <c r="G4452" s="749" t="s">
        <v>16432</v>
      </c>
      <c r="H4452" s="749" t="s">
        <v>16440</v>
      </c>
      <c r="I4452" s="749" t="s">
        <v>236</v>
      </c>
      <c r="J4452" s="749" t="n">
        <v>27.73</v>
      </c>
    </row>
    <row collapsed="false" customFormat="false" customHeight="true" hidden="true" ht="12.75" outlineLevel="0" r="4453">
      <c r="A4453" s="749" t="s">
        <v>16441</v>
      </c>
      <c r="B4453" s="749" t="str">
        <f aca="false">C4453&amp;D4453&amp;E4453&amp;F4453&amp;G4453&amp;H4453</f>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250MM</v>
      </c>
      <c r="C4453" s="749" t="s">
        <v>16428</v>
      </c>
      <c r="D4453" s="749" t="s">
        <v>16429</v>
      </c>
      <c r="E4453" s="749" t="s">
        <v>16430</v>
      </c>
      <c r="F4453" s="749" t="s">
        <v>16431</v>
      </c>
      <c r="G4453" s="749" t="s">
        <v>16432</v>
      </c>
      <c r="H4453" s="749" t="s">
        <v>16440</v>
      </c>
      <c r="I4453" s="749" t="s">
        <v>236</v>
      </c>
      <c r="J4453" s="749" t="n">
        <v>24.14</v>
      </c>
    </row>
    <row collapsed="false" customFormat="false" customHeight="true" hidden="true" ht="12.75" outlineLevel="0" r="4454">
      <c r="A4454" s="749" t="s">
        <v>16442</v>
      </c>
      <c r="B4454" s="749" t="str">
        <f aca="false">C4454&amp;D4454&amp;E4454&amp;F4454&amp;G4454&amp;H4454</f>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300MM</v>
      </c>
      <c r="C4454" s="749" t="s">
        <v>16428</v>
      </c>
      <c r="D4454" s="749" t="s">
        <v>16429</v>
      </c>
      <c r="E4454" s="749" t="s">
        <v>16430</v>
      </c>
      <c r="F4454" s="749" t="s">
        <v>16431</v>
      </c>
      <c r="G4454" s="749" t="s">
        <v>16432</v>
      </c>
      <c r="H4454" s="749" t="s">
        <v>16443</v>
      </c>
      <c r="I4454" s="749" t="s">
        <v>236</v>
      </c>
      <c r="J4454" s="749" t="n">
        <v>30.09</v>
      </c>
    </row>
    <row collapsed="false" customFormat="false" customHeight="true" hidden="true" ht="12.75" outlineLevel="0" r="4455">
      <c r="A4455" s="749" t="s">
        <v>16444</v>
      </c>
      <c r="B4455" s="749" t="str">
        <f aca="false">C4455&amp;D4455&amp;E4455&amp;F4455&amp;G4455&amp;H4455</f>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300MM</v>
      </c>
      <c r="C4455" s="749" t="s">
        <v>16428</v>
      </c>
      <c r="D4455" s="749" t="s">
        <v>16429</v>
      </c>
      <c r="E4455" s="749" t="s">
        <v>16430</v>
      </c>
      <c r="F4455" s="749" t="s">
        <v>16431</v>
      </c>
      <c r="G4455" s="749" t="s">
        <v>16432</v>
      </c>
      <c r="H4455" s="749" t="s">
        <v>16443</v>
      </c>
      <c r="I4455" s="749" t="s">
        <v>236</v>
      </c>
      <c r="J4455" s="749" t="n">
        <v>26.56</v>
      </c>
    </row>
    <row collapsed="false" customFormat="false" customHeight="true" hidden="true" ht="12.75" outlineLevel="0" r="4456">
      <c r="A4456" s="749" t="s">
        <v>16445</v>
      </c>
      <c r="B4456" s="749" t="str">
        <f aca="false">C4456&amp;D4456&amp;E4456&amp;F4456&amp;G4456&amp;H4456</f>
        <v>ASSENTAMENTO DE CONEXOES DE FºFº,COM JUNTA ELASTICA,COM DIAMETRO DE 50MM,EXCLUSIVE CONEXOES E JUNTAS ELASTICAS.CUSTO POR JUNTA</v>
      </c>
      <c r="C4456" s="749" t="s">
        <v>16446</v>
      </c>
      <c r="D4456" s="749" t="s">
        <v>16447</v>
      </c>
      <c r="E4456" s="749" t="s">
        <v>16448</v>
      </c>
      <c r="I4456" s="749" t="s">
        <v>30</v>
      </c>
      <c r="J4456" s="749" t="n">
        <v>7.09</v>
      </c>
    </row>
    <row collapsed="false" customFormat="false" customHeight="true" hidden="true" ht="12.75" outlineLevel="0" r="4457">
      <c r="A4457" s="749" t="s">
        <v>16449</v>
      </c>
      <c r="B4457" s="749" t="str">
        <f aca="false">C4457&amp;D4457&amp;E4457&amp;F4457&amp;G4457&amp;H4457</f>
        <v>ASSENTAMENTO DE CONEXOES DE FºFº,COM JUNTA ELASTICA,COM DIAMETRO DE 50MM,EXCLUSIVE CONEXOES E JUNTAS ELASTICAS.CUSTO POR JUNTA</v>
      </c>
      <c r="C4457" s="749" t="s">
        <v>16446</v>
      </c>
      <c r="D4457" s="749" t="s">
        <v>16447</v>
      </c>
      <c r="E4457" s="749" t="s">
        <v>16448</v>
      </c>
      <c r="I4457" s="749" t="s">
        <v>30</v>
      </c>
      <c r="J4457" s="749" t="n">
        <v>6.14</v>
      </c>
    </row>
    <row collapsed="false" customFormat="false" customHeight="true" hidden="true" ht="12.75" outlineLevel="0" r="4458">
      <c r="A4458" s="749" t="s">
        <v>16450</v>
      </c>
      <c r="B4458" s="749" t="str">
        <f aca="false">C4458&amp;D4458&amp;E4458&amp;F4458&amp;G4458&amp;H4458</f>
        <v>ASSENTAMENTO DE CONEXOES DE FºFº,COM JUNTA ELASTICA,COM DIAMETRO DE 75MM,EXCLUSIVE CONEXOES E JUNTAS ELASTICAS.CUSTO POR JUNTA</v>
      </c>
      <c r="C4458" s="749" t="s">
        <v>16446</v>
      </c>
      <c r="D4458" s="749" t="s">
        <v>16451</v>
      </c>
      <c r="E4458" s="749" t="s">
        <v>16448</v>
      </c>
      <c r="I4458" s="749" t="s">
        <v>30</v>
      </c>
      <c r="J4458" s="749" t="n">
        <v>10.64</v>
      </c>
    </row>
    <row collapsed="false" customFormat="false" customHeight="true" hidden="true" ht="12.75" outlineLevel="0" r="4459">
      <c r="A4459" s="749" t="s">
        <v>16452</v>
      </c>
      <c r="B4459" s="749" t="str">
        <f aca="false">C4459&amp;D4459&amp;E4459&amp;F4459&amp;G4459&amp;H4459</f>
        <v>ASSENTAMENTO DE CONEXOES DE FºFº,COM JUNTA ELASTICA,COM DIAMETRO DE 75MM,EXCLUSIVE CONEXOES E JUNTAS ELASTICAS.CUSTO POR JUNTA</v>
      </c>
      <c r="C4459" s="749" t="s">
        <v>16446</v>
      </c>
      <c r="D4459" s="749" t="s">
        <v>16451</v>
      </c>
      <c r="E4459" s="749" t="s">
        <v>16448</v>
      </c>
      <c r="I4459" s="749" t="s">
        <v>30</v>
      </c>
      <c r="J4459" s="749" t="n">
        <v>9.22</v>
      </c>
    </row>
    <row collapsed="false" customFormat="false" customHeight="true" hidden="true" ht="12.75" outlineLevel="0" r="4460">
      <c r="A4460" s="749" t="s">
        <v>16453</v>
      </c>
      <c r="B4460" s="749" t="str">
        <f aca="false">C4460&amp;D4460&amp;E4460&amp;F4460&amp;G4460&amp;H4460</f>
        <v>ASSENTAMENTO DE CONEXOES DE FºFº,COM JUNTA ELASTICA,COM DIAMETRO DE 100MM,EXCLUSIVE CONEXOES E JUNTAS ELASTICAS.CUSTO POR JUNTA</v>
      </c>
      <c r="C4460" s="749" t="s">
        <v>16446</v>
      </c>
      <c r="D4460" s="749" t="s">
        <v>16454</v>
      </c>
      <c r="E4460" s="749" t="s">
        <v>16455</v>
      </c>
      <c r="I4460" s="749" t="s">
        <v>30</v>
      </c>
      <c r="J4460" s="749" t="n">
        <v>14.18</v>
      </c>
    </row>
    <row collapsed="false" customFormat="false" customHeight="true" hidden="true" ht="12.75" outlineLevel="0" r="4461">
      <c r="A4461" s="749" t="s">
        <v>16456</v>
      </c>
      <c r="B4461" s="749" t="str">
        <f aca="false">C4461&amp;D4461&amp;E4461&amp;F4461&amp;G4461&amp;H4461</f>
        <v>ASSENTAMENTO DE CONEXOES DE FºFº,COM JUNTA ELASTICA,COM DIAMETRO DE 100MM,EXCLUSIVE CONEXOES E JUNTAS ELASTICAS.CUSTO POR JUNTA</v>
      </c>
      <c r="C4461" s="749" t="s">
        <v>16446</v>
      </c>
      <c r="D4461" s="749" t="s">
        <v>16454</v>
      </c>
      <c r="E4461" s="749" t="s">
        <v>16455</v>
      </c>
      <c r="I4461" s="749" t="s">
        <v>30</v>
      </c>
      <c r="J4461" s="749" t="n">
        <v>12.29</v>
      </c>
    </row>
    <row collapsed="false" customFormat="false" customHeight="true" hidden="true" ht="12.75" outlineLevel="0" r="4462">
      <c r="A4462" s="749" t="s">
        <v>16457</v>
      </c>
      <c r="B4462" s="749" t="str">
        <f aca="false">C4462&amp;D4462&amp;E4462&amp;F4462&amp;G4462&amp;H4462</f>
        <v>ASSENTAMENTO DE CONEXOES DE FºFº,COM JUNTA ELASTICA,COM DIAMETRO DE 150MM,EXCLUSIVE CONEXOES E JUNTAS ELASTICAS.CUSTO POR JUNTA</v>
      </c>
      <c r="C4462" s="749" t="s">
        <v>16446</v>
      </c>
      <c r="D4462" s="749" t="s">
        <v>16458</v>
      </c>
      <c r="E4462" s="749" t="s">
        <v>16455</v>
      </c>
      <c r="I4462" s="749" t="s">
        <v>30</v>
      </c>
      <c r="J4462" s="749" t="n">
        <v>17.73</v>
      </c>
    </row>
    <row collapsed="false" customFormat="false" customHeight="true" hidden="true" ht="12.75" outlineLevel="0" r="4463">
      <c r="A4463" s="749" t="s">
        <v>16459</v>
      </c>
      <c r="B4463" s="749" t="str">
        <f aca="false">C4463&amp;D4463&amp;E4463&amp;F4463&amp;G4463&amp;H4463</f>
        <v>ASSENTAMENTO DE CONEXOES DE FºFº,COM JUNTA ELASTICA,COM DIAMETRO DE 150MM,EXCLUSIVE CONEXOES E JUNTAS ELASTICAS.CUSTO POR JUNTA</v>
      </c>
      <c r="C4463" s="749" t="s">
        <v>16446</v>
      </c>
      <c r="D4463" s="749" t="s">
        <v>16458</v>
      </c>
      <c r="E4463" s="749" t="s">
        <v>16455</v>
      </c>
      <c r="I4463" s="749" t="s">
        <v>30</v>
      </c>
      <c r="J4463" s="749" t="n">
        <v>15.36</v>
      </c>
    </row>
    <row collapsed="false" customFormat="false" customHeight="true" hidden="true" ht="12.75" outlineLevel="0" r="4464">
      <c r="A4464" s="749" t="s">
        <v>16460</v>
      </c>
      <c r="B4464" s="749" t="str">
        <f aca="false">C4464&amp;D4464&amp;E4464&amp;F4464&amp;G4464&amp;H4464</f>
        <v>ASSENTAMENTO DE CONEXOES DE FºFº,COM JUNTA ELASTICA,COM DIAMETRO DE 200MM,EXCLUSIVE CONEXOES E JUNTAS ELASTICAS.CUSTO POR JUNTA</v>
      </c>
      <c r="C4464" s="749" t="s">
        <v>16446</v>
      </c>
      <c r="D4464" s="749" t="s">
        <v>16461</v>
      </c>
      <c r="E4464" s="749" t="s">
        <v>16455</v>
      </c>
      <c r="I4464" s="749" t="s">
        <v>30</v>
      </c>
      <c r="J4464" s="749" t="n">
        <v>21.28</v>
      </c>
    </row>
    <row collapsed="false" customFormat="false" customHeight="true" hidden="true" ht="12.75" outlineLevel="0" r="4465">
      <c r="A4465" s="749" t="s">
        <v>16462</v>
      </c>
      <c r="B4465" s="749" t="str">
        <f aca="false">C4465&amp;D4465&amp;E4465&amp;F4465&amp;G4465&amp;H4465</f>
        <v>ASSENTAMENTO DE CONEXOES DE FºFº,COM JUNTA ELASTICA,COM DIAMETRO DE 200MM,EXCLUSIVE CONEXOES E JUNTAS ELASTICAS.CUSTO POR JUNTA</v>
      </c>
      <c r="C4465" s="749" t="s">
        <v>16446</v>
      </c>
      <c r="D4465" s="749" t="s">
        <v>16461</v>
      </c>
      <c r="E4465" s="749" t="s">
        <v>16455</v>
      </c>
      <c r="I4465" s="749" t="s">
        <v>30</v>
      </c>
      <c r="J4465" s="749" t="n">
        <v>18.44</v>
      </c>
    </row>
    <row collapsed="false" customFormat="false" customHeight="true" hidden="true" ht="12.75" outlineLevel="0" r="4466">
      <c r="A4466" s="749" t="s">
        <v>16463</v>
      </c>
      <c r="B4466" s="749" t="str">
        <f aca="false">C4466&amp;D4466&amp;E4466&amp;F4466&amp;G4466&amp;H4466</f>
        <v>ASSENTAMENTO DE CONEXOES DE FºFº,COM JUNTA ELASTICA,COM DIAMETRO DE 250MM,EXCLUSIVE CONEXOES E JUNTAS ELASTICAS.CUSTO POR JUNTA</v>
      </c>
      <c r="C4466" s="749" t="s">
        <v>16446</v>
      </c>
      <c r="D4466" s="749" t="s">
        <v>16464</v>
      </c>
      <c r="E4466" s="749" t="s">
        <v>16455</v>
      </c>
      <c r="I4466" s="749" t="s">
        <v>30</v>
      </c>
      <c r="J4466" s="749" t="n">
        <v>24.83</v>
      </c>
    </row>
    <row collapsed="false" customFormat="false" customHeight="true" hidden="true" ht="12.75" outlineLevel="0" r="4467">
      <c r="A4467" s="749" t="s">
        <v>16465</v>
      </c>
      <c r="B4467" s="749" t="str">
        <f aca="false">C4467&amp;D4467&amp;E4467&amp;F4467&amp;G4467&amp;H4467</f>
        <v>ASSENTAMENTO DE CONEXOES DE FºFº,COM JUNTA ELASTICA,COM DIAMETRO DE 250MM,EXCLUSIVE CONEXOES E JUNTAS ELASTICAS.CUSTO POR JUNTA</v>
      </c>
      <c r="C4467" s="749" t="s">
        <v>16446</v>
      </c>
      <c r="D4467" s="749" t="s">
        <v>16464</v>
      </c>
      <c r="E4467" s="749" t="s">
        <v>16455</v>
      </c>
      <c r="I4467" s="749" t="s">
        <v>30</v>
      </c>
      <c r="J4467" s="749" t="n">
        <v>21.51</v>
      </c>
    </row>
    <row collapsed="false" customFormat="false" customHeight="true" hidden="true" ht="12.75" outlineLevel="0" r="4468">
      <c r="A4468" s="749" t="s">
        <v>16466</v>
      </c>
      <c r="B4468" s="749" t="str">
        <f aca="false">C4468&amp;D4468&amp;E4468&amp;F4468&amp;G4468&amp;H4468</f>
        <v>ASSENTAMENTO DE CONEXOES DE FºFº,COM JUNTA ELASTICA,COM DIAMETRO DE 300MM,EXCLUSIVE CONEXOES E JUNTAS ELASTICAS.CUSTO POR JUNTA</v>
      </c>
      <c r="C4468" s="749" t="s">
        <v>16446</v>
      </c>
      <c r="D4468" s="749" t="s">
        <v>16467</v>
      </c>
      <c r="E4468" s="749" t="s">
        <v>16455</v>
      </c>
      <c r="I4468" s="749" t="s">
        <v>30</v>
      </c>
      <c r="J4468" s="749" t="n">
        <v>28.37</v>
      </c>
    </row>
    <row collapsed="false" customFormat="false" customHeight="true" hidden="true" ht="12.75" outlineLevel="0" r="4469">
      <c r="A4469" s="749" t="s">
        <v>16468</v>
      </c>
      <c r="B4469" s="749" t="str">
        <f aca="false">C4469&amp;D4469&amp;E4469&amp;F4469&amp;G4469&amp;H4469</f>
        <v>ASSENTAMENTO DE CONEXOES DE FºFº,COM JUNTA ELASTICA,COM DIAMETRO DE 300MM,EXCLUSIVE CONEXOES E JUNTAS ELASTICAS.CUSTO POR JUNTA</v>
      </c>
      <c r="C4469" s="749" t="s">
        <v>16446</v>
      </c>
      <c r="D4469" s="749" t="s">
        <v>16467</v>
      </c>
      <c r="E4469" s="749" t="s">
        <v>16455</v>
      </c>
      <c r="I4469" s="749" t="s">
        <v>30</v>
      </c>
      <c r="J4469" s="749" t="n">
        <v>24.58</v>
      </c>
    </row>
    <row collapsed="false" customFormat="false" customHeight="true" hidden="true" ht="12.75" outlineLevel="0" r="4470">
      <c r="A4470" s="749" t="s">
        <v>16469</v>
      </c>
      <c r="B4470" s="749" t="str">
        <f aca="false">C4470&amp;D4470&amp;E4470&amp;F4470&amp;G4470&amp;H4470</f>
        <v>ASSENTAMENTO DE CONEXOES DE FºFº,COM JUNTA ELASTICA,COM DIAMETRO DE 350MM,EXCLUSIVE CONEXOES E JUNTAS ELASTICAS.CUSTO POR JUNTA</v>
      </c>
      <c r="C4470" s="749" t="s">
        <v>16446</v>
      </c>
      <c r="D4470" s="749" t="s">
        <v>16470</v>
      </c>
      <c r="E4470" s="749" t="s">
        <v>16455</v>
      </c>
      <c r="I4470" s="749" t="s">
        <v>30</v>
      </c>
      <c r="J4470" s="749" t="n">
        <v>31.92</v>
      </c>
    </row>
    <row collapsed="false" customFormat="false" customHeight="true" hidden="true" ht="12.75" outlineLevel="0" r="4471">
      <c r="A4471" s="749" t="s">
        <v>16471</v>
      </c>
      <c r="B4471" s="749" t="str">
        <f aca="false">C4471&amp;D4471&amp;E4471&amp;F4471&amp;G4471&amp;H4471</f>
        <v>ASSENTAMENTO DE CONEXOES DE FºFº,COM JUNTA ELASTICA,COM DIAMETRO DE 350MM,EXCLUSIVE CONEXOES E JUNTAS ELASTICAS.CUSTO POR JUNTA</v>
      </c>
      <c r="C4471" s="749" t="s">
        <v>16446</v>
      </c>
      <c r="D4471" s="749" t="s">
        <v>16470</v>
      </c>
      <c r="E4471" s="749" t="s">
        <v>16455</v>
      </c>
      <c r="I4471" s="749" t="s">
        <v>30</v>
      </c>
      <c r="J4471" s="749" t="n">
        <v>27.66</v>
      </c>
    </row>
    <row collapsed="false" customFormat="false" customHeight="true" hidden="true" ht="12.75" outlineLevel="0" r="4472">
      <c r="A4472" s="749" t="s">
        <v>16472</v>
      </c>
      <c r="B4472" s="749" t="str">
        <f aca="false">C4472&amp;D4472&amp;E4472&amp;F4472&amp;G4472&amp;H4472</f>
        <v>ASSENTAMENTO DE CONEXOES DE FºFº,COM JUNTA ELASTICA,COM DIAMETRO DE 400MM,EXCLUSIVE CONEXOES E JUNTAS ELASTICAS.CUSTO POR JUNTA</v>
      </c>
      <c r="C4472" s="749" t="s">
        <v>16446</v>
      </c>
      <c r="D4472" s="749" t="s">
        <v>16473</v>
      </c>
      <c r="E4472" s="749" t="s">
        <v>16455</v>
      </c>
      <c r="I4472" s="749" t="s">
        <v>30</v>
      </c>
      <c r="J4472" s="749" t="n">
        <v>35.47</v>
      </c>
    </row>
    <row collapsed="false" customFormat="false" customHeight="true" hidden="true" ht="12.75" outlineLevel="0" r="4473">
      <c r="A4473" s="749" t="s">
        <v>16474</v>
      </c>
      <c r="B4473" s="749" t="str">
        <f aca="false">C4473&amp;D4473&amp;E4473&amp;F4473&amp;G4473&amp;H4473</f>
        <v>ASSENTAMENTO DE CONEXOES DE FºFº,COM JUNTA ELASTICA,COM DIAMETRO DE 400MM,EXCLUSIVE CONEXOES E JUNTAS ELASTICAS.CUSTO POR JUNTA</v>
      </c>
      <c r="C4473" s="749" t="s">
        <v>16446</v>
      </c>
      <c r="D4473" s="749" t="s">
        <v>16473</v>
      </c>
      <c r="E4473" s="749" t="s">
        <v>16455</v>
      </c>
      <c r="I4473" s="749" t="s">
        <v>30</v>
      </c>
      <c r="J4473" s="749" t="n">
        <v>30.73</v>
      </c>
    </row>
    <row collapsed="false" customFormat="false" customHeight="true" hidden="true" ht="12.75" outlineLevel="0" r="4474">
      <c r="A4474" s="749" t="s">
        <v>16475</v>
      </c>
      <c r="B4474" s="749" t="str">
        <f aca="false">C4474&amp;D4474&amp;E4474&amp;F4474&amp;G4474&amp;H4474</f>
        <v>ASSENTAMENTO DE CONEXOES DE FºFº,COM JUNTA ELASTICA,COM DIAMETRO DE 450MM,EXCLUSIVE CONEXOES E JUNTAS ELASTICAS.CUSTO POR JUNTA</v>
      </c>
      <c r="C4474" s="749" t="s">
        <v>16446</v>
      </c>
      <c r="D4474" s="749" t="s">
        <v>16476</v>
      </c>
      <c r="E4474" s="749" t="s">
        <v>16455</v>
      </c>
      <c r="I4474" s="749" t="s">
        <v>30</v>
      </c>
      <c r="J4474" s="749" t="n">
        <v>39.02</v>
      </c>
    </row>
    <row collapsed="false" customFormat="false" customHeight="true" hidden="true" ht="12.75" outlineLevel="0" r="4475">
      <c r="A4475" s="749" t="s">
        <v>16477</v>
      </c>
      <c r="B4475" s="749" t="str">
        <f aca="false">C4475&amp;D4475&amp;E4475&amp;F4475&amp;G4475&amp;H4475</f>
        <v>ASSENTAMENTO DE CONEXOES DE FºFº,COM JUNTA ELASTICA,COM DIAMETRO DE 450MM,EXCLUSIVE CONEXOES E JUNTAS ELASTICAS.CUSTO POR JUNTA</v>
      </c>
      <c r="C4475" s="749" t="s">
        <v>16446</v>
      </c>
      <c r="D4475" s="749" t="s">
        <v>16476</v>
      </c>
      <c r="E4475" s="749" t="s">
        <v>16455</v>
      </c>
      <c r="I4475" s="749" t="s">
        <v>30</v>
      </c>
      <c r="J4475" s="749" t="n">
        <v>33.8</v>
      </c>
    </row>
    <row collapsed="false" customFormat="false" customHeight="true" hidden="true" ht="12.75" outlineLevel="0" r="4476">
      <c r="A4476" s="749" t="s">
        <v>16478</v>
      </c>
      <c r="B4476" s="749" t="str">
        <f aca="false">C4476&amp;D4476&amp;E4476&amp;F4476&amp;G4476&amp;H4476</f>
        <v>ASSENTAMENTO DE CONEXOES DE FºFº,COM JUNTA ELASTICA,COM DIAMETRO DE 500MM,EXCLUSIVE CONEXOES E JUNTAS ELASTICAS.CUSTO POR JUNTA</v>
      </c>
      <c r="C4476" s="749" t="s">
        <v>16446</v>
      </c>
      <c r="D4476" s="749" t="s">
        <v>16479</v>
      </c>
      <c r="E4476" s="749" t="s">
        <v>16455</v>
      </c>
      <c r="I4476" s="749" t="s">
        <v>30</v>
      </c>
      <c r="J4476" s="749" t="n">
        <v>42.56</v>
      </c>
    </row>
    <row collapsed="false" customFormat="false" customHeight="true" hidden="true" ht="12.75" outlineLevel="0" r="4477">
      <c r="A4477" s="749" t="s">
        <v>16480</v>
      </c>
      <c r="B4477" s="749" t="str">
        <f aca="false">C4477&amp;D4477&amp;E4477&amp;F4477&amp;G4477&amp;H4477</f>
        <v>ASSENTAMENTO DE CONEXOES DE FºFº,COM JUNTA ELASTICA,COM DIAMETRO DE 500MM,EXCLUSIVE CONEXOES E JUNTAS ELASTICAS.CUSTO POR JUNTA</v>
      </c>
      <c r="C4477" s="749" t="s">
        <v>16446</v>
      </c>
      <c r="D4477" s="749" t="s">
        <v>16479</v>
      </c>
      <c r="E4477" s="749" t="s">
        <v>16455</v>
      </c>
      <c r="I4477" s="749" t="s">
        <v>30</v>
      </c>
      <c r="J4477" s="749" t="n">
        <v>36.88</v>
      </c>
    </row>
    <row collapsed="false" customFormat="false" customHeight="true" hidden="true" ht="12.75" outlineLevel="0" r="4478">
      <c r="A4478" s="749" t="s">
        <v>16481</v>
      </c>
      <c r="B4478" s="749" t="str">
        <f aca="false">C4478&amp;D4478&amp;E4478&amp;F4478&amp;G4478&amp;H4478</f>
        <v>ASSENTAMENTO DE CONEXOES DE FºFº,COM JUNTA ELASTICA,COM DIAMETRO DE 600MM,EXCLUSIVE CONEXOES E JUNTAS ELASTICAS.CUSTO POR JUNTA</v>
      </c>
      <c r="C4478" s="749" t="s">
        <v>16446</v>
      </c>
      <c r="D4478" s="749" t="s">
        <v>16482</v>
      </c>
      <c r="E4478" s="749" t="s">
        <v>16455</v>
      </c>
      <c r="I4478" s="749" t="s">
        <v>30</v>
      </c>
      <c r="J4478" s="749" t="n">
        <v>46.11</v>
      </c>
    </row>
    <row collapsed="false" customFormat="false" customHeight="true" hidden="true" ht="12.75" outlineLevel="0" r="4479">
      <c r="A4479" s="749" t="s">
        <v>16483</v>
      </c>
      <c r="B4479" s="749" t="str">
        <f aca="false">C4479&amp;D4479&amp;E4479&amp;F4479&amp;G4479&amp;H4479</f>
        <v>ASSENTAMENTO DE CONEXOES DE FºFº,COM JUNTA ELASTICA,COM DIAMETRO DE 600MM,EXCLUSIVE CONEXOES E JUNTAS ELASTICAS.CUSTO POR JUNTA</v>
      </c>
      <c r="C4479" s="749" t="s">
        <v>16446</v>
      </c>
      <c r="D4479" s="749" t="s">
        <v>16482</v>
      </c>
      <c r="E4479" s="749" t="s">
        <v>16455</v>
      </c>
      <c r="I4479" s="749" t="s">
        <v>30</v>
      </c>
      <c r="J4479" s="749" t="n">
        <v>39.95</v>
      </c>
    </row>
    <row collapsed="false" customFormat="false" customHeight="true" hidden="true" ht="12.75" outlineLevel="0" r="4480">
      <c r="A4480" s="749" t="s">
        <v>16484</v>
      </c>
      <c r="B4480" s="749" t="str">
        <f aca="false">C4480&amp;D4480&amp;E4480&amp;F4480&amp;G4480&amp;H4480</f>
        <v>ASSENTAMENTO DE CONEXOES DE FERRO FUNDIDO,COM JUNTA ELASTICA,COM DIAMETRO DE 700MM,EXCLUSIVE CONEXOES E JUNTAS ELASTICAS.CUSTO POR JUNTA</v>
      </c>
      <c r="C4480" s="749" t="s">
        <v>16485</v>
      </c>
      <c r="D4480" s="749" t="s">
        <v>16486</v>
      </c>
      <c r="E4480" s="749" t="s">
        <v>16487</v>
      </c>
      <c r="I4480" s="749" t="s">
        <v>30</v>
      </c>
      <c r="J4480" s="749" t="n">
        <v>49.66</v>
      </c>
    </row>
    <row collapsed="false" customFormat="false" customHeight="true" hidden="true" ht="12.75" outlineLevel="0" r="4481">
      <c r="A4481" s="749" t="s">
        <v>16488</v>
      </c>
      <c r="B4481" s="749" t="str">
        <f aca="false">C4481&amp;D4481&amp;E4481&amp;F4481&amp;G4481&amp;H4481</f>
        <v>ASSENTAMENTO DE CONEXOES DE FERRO FUNDIDO,COM JUNTA ELASTICA,COM DIAMETRO DE 700MM,EXCLUSIVE CONEXOES E JUNTAS ELASTICAS.CUSTO POR JUNTA</v>
      </c>
      <c r="C4481" s="749" t="s">
        <v>16485</v>
      </c>
      <c r="D4481" s="749" t="s">
        <v>16486</v>
      </c>
      <c r="E4481" s="749" t="s">
        <v>16487</v>
      </c>
      <c r="I4481" s="749" t="s">
        <v>30</v>
      </c>
      <c r="J4481" s="749" t="n">
        <v>43.02</v>
      </c>
    </row>
    <row collapsed="false" customFormat="false" customHeight="true" hidden="true" ht="12.75" outlineLevel="0" r="4482">
      <c r="A4482" s="749" t="s">
        <v>16489</v>
      </c>
      <c r="B4482" s="749" t="str">
        <f aca="false">C4482&amp;D4482&amp;E4482&amp;F4482&amp;G4482&amp;H4482</f>
        <v>ASSENTAMENTO DE CONEXOES DE FERRO FUNDIDO,COM JUNTA ELASTICA,COM DIAMETRO DE 800MM,EXCLUSIVE CONEXOES E JUNTAS ELASTICAS.CUSTO POR JUNTA</v>
      </c>
      <c r="C4482" s="749" t="s">
        <v>16485</v>
      </c>
      <c r="D4482" s="749" t="s">
        <v>16490</v>
      </c>
      <c r="E4482" s="749" t="s">
        <v>16487</v>
      </c>
      <c r="I4482" s="749" t="s">
        <v>30</v>
      </c>
      <c r="J4482" s="749" t="n">
        <v>53.2</v>
      </c>
    </row>
    <row collapsed="false" customFormat="false" customHeight="true" hidden="true" ht="12.75" outlineLevel="0" r="4483">
      <c r="A4483" s="749" t="s">
        <v>16491</v>
      </c>
      <c r="B4483" s="749" t="str">
        <f aca="false">C4483&amp;D4483&amp;E4483&amp;F4483&amp;G4483&amp;H4483</f>
        <v>ASSENTAMENTO DE CONEXOES DE FERRO FUNDIDO,COM JUNTA ELASTICA,COM DIAMETRO DE 800MM,EXCLUSIVE CONEXOES E JUNTAS ELASTICAS.CUSTO POR JUNTA</v>
      </c>
      <c r="C4483" s="749" t="s">
        <v>16485</v>
      </c>
      <c r="D4483" s="749" t="s">
        <v>16490</v>
      </c>
      <c r="E4483" s="749" t="s">
        <v>16487</v>
      </c>
      <c r="I4483" s="749" t="s">
        <v>30</v>
      </c>
      <c r="J4483" s="749" t="n">
        <v>46.1</v>
      </c>
    </row>
    <row collapsed="false" customFormat="false" customHeight="true" hidden="true" ht="12.75" outlineLevel="0" r="4484">
      <c r="A4484" s="749" t="s">
        <v>16492</v>
      </c>
      <c r="B4484" s="749" t="str">
        <f aca="false">C4484&amp;D4484&amp;E4484&amp;F4484&amp;G4484&amp;H4484</f>
        <v>ASSENTAMENTO DE CONEXOES DE FERRO FUNDIDO,COM JUNTA ELASTICA,COM DIAMETRO DE 900MM,EXCLUSIVE CONEXOES E JUNTAS ELASTICAS.CUSTO POR JUNTA</v>
      </c>
      <c r="C4484" s="749" t="s">
        <v>16485</v>
      </c>
      <c r="D4484" s="749" t="s">
        <v>16493</v>
      </c>
      <c r="E4484" s="749" t="s">
        <v>16487</v>
      </c>
      <c r="I4484" s="749" t="s">
        <v>30</v>
      </c>
      <c r="J4484" s="749" t="n">
        <v>56.75</v>
      </c>
    </row>
    <row collapsed="false" customFormat="false" customHeight="true" hidden="true" ht="12.75" outlineLevel="0" r="4485">
      <c r="A4485" s="749" t="s">
        <v>16494</v>
      </c>
      <c r="B4485" s="749" t="str">
        <f aca="false">C4485&amp;D4485&amp;E4485&amp;F4485&amp;G4485&amp;H4485</f>
        <v>ASSENTAMENTO DE CONEXOES DE FERRO FUNDIDO,COM JUNTA ELASTICA,COM DIAMETRO DE 900MM,EXCLUSIVE CONEXOES E JUNTAS ELASTICAS.CUSTO POR JUNTA</v>
      </c>
      <c r="C4485" s="749" t="s">
        <v>16485</v>
      </c>
      <c r="D4485" s="749" t="s">
        <v>16493</v>
      </c>
      <c r="E4485" s="749" t="s">
        <v>16487</v>
      </c>
      <c r="I4485" s="749" t="s">
        <v>30</v>
      </c>
      <c r="J4485" s="749" t="n">
        <v>49.17</v>
      </c>
    </row>
    <row collapsed="false" customFormat="false" customHeight="true" hidden="true" ht="12.75" outlineLevel="0" r="4486">
      <c r="A4486" s="749" t="s">
        <v>16495</v>
      </c>
      <c r="B4486" s="749" t="str">
        <f aca="false">C4486&amp;D4486&amp;E4486&amp;F4486&amp;G4486&amp;H4486</f>
        <v>ASSENTAMENTO DE CONEXOES DE FERRO FUNDIDO,COM JUNTA ELASTICA,COM DIAMETRO DE 1000MM,EXCLUSIVE CONEXOES E JUNTAS ELASTICAS.CUSTO POR JUNTA</v>
      </c>
      <c r="C4486" s="749" t="s">
        <v>16485</v>
      </c>
      <c r="D4486" s="749" t="s">
        <v>16496</v>
      </c>
      <c r="E4486" s="749" t="s">
        <v>16497</v>
      </c>
      <c r="I4486" s="749" t="s">
        <v>30</v>
      </c>
      <c r="J4486" s="749" t="n">
        <v>60.3</v>
      </c>
    </row>
    <row collapsed="false" customFormat="false" customHeight="true" hidden="true" ht="12.75" outlineLevel="0" r="4487">
      <c r="A4487" s="749" t="s">
        <v>16498</v>
      </c>
      <c r="B4487" s="749" t="str">
        <f aca="false">C4487&amp;D4487&amp;E4487&amp;F4487&amp;G4487&amp;H4487</f>
        <v>ASSENTAMENTO DE CONEXOES DE FERRO FUNDIDO,COM JUNTA ELASTICA,COM DIAMETRO DE 1000MM,EXCLUSIVE CONEXOES E JUNTAS ELASTICAS.CUSTO POR JUNTA</v>
      </c>
      <c r="C4487" s="749" t="s">
        <v>16485</v>
      </c>
      <c r="D4487" s="749" t="s">
        <v>16496</v>
      </c>
      <c r="E4487" s="749" t="s">
        <v>16497</v>
      </c>
      <c r="I4487" s="749" t="s">
        <v>30</v>
      </c>
      <c r="J4487" s="749" t="n">
        <v>52.24</v>
      </c>
    </row>
    <row collapsed="false" customFormat="false" customHeight="true" hidden="true" ht="12.75" outlineLevel="0" r="4488">
      <c r="A4488" s="749" t="s">
        <v>16499</v>
      </c>
      <c r="B4488" s="749" t="str">
        <f aca="false">C4488&amp;D4488&amp;E4488&amp;F4488&amp;G4488&amp;H4488</f>
        <v>ASSENTAMENTO DE CONEXOES DE FERRO FUNDIDO,COM JUNTA ELASTICA,COM DIAMETRO DE 1200MM,EXCLUSIVE CONEXOES E JUNTAS ELASTICAS.CUSTO POR JUNTA</v>
      </c>
      <c r="C4488" s="749" t="s">
        <v>16485</v>
      </c>
      <c r="D4488" s="749" t="s">
        <v>16500</v>
      </c>
      <c r="E4488" s="749" t="s">
        <v>16497</v>
      </c>
      <c r="I4488" s="749" t="s">
        <v>30</v>
      </c>
      <c r="J4488" s="749" t="n">
        <v>67.39</v>
      </c>
    </row>
    <row collapsed="false" customFormat="false" customHeight="true" hidden="true" ht="12.75" outlineLevel="0" r="4489">
      <c r="A4489" s="749" t="s">
        <v>16501</v>
      </c>
      <c r="B4489" s="749" t="str">
        <f aca="false">C4489&amp;D4489&amp;E4489&amp;F4489&amp;G4489&amp;H4489</f>
        <v>ASSENTAMENTO DE CONEXOES DE FERRO FUNDIDO,COM JUNTA ELASTICA,COM DIAMETRO DE 1200MM,EXCLUSIVE CONEXOES E JUNTAS ELASTICAS.CUSTO POR JUNTA</v>
      </c>
      <c r="C4489" s="749" t="s">
        <v>16485</v>
      </c>
      <c r="D4489" s="749" t="s">
        <v>16500</v>
      </c>
      <c r="E4489" s="749" t="s">
        <v>16497</v>
      </c>
      <c r="I4489" s="749" t="s">
        <v>30</v>
      </c>
      <c r="J4489" s="749" t="n">
        <v>58.39</v>
      </c>
    </row>
    <row collapsed="false" customFormat="false" customHeight="true" hidden="true" ht="12.75" outlineLevel="0" r="4490">
      <c r="A4490" s="749" t="s">
        <v>16502</v>
      </c>
      <c r="B4490" s="749" t="str">
        <f aca="false">C4490&amp;D4490&amp;E4490&amp;F4490&amp;G4490&amp;H4490</f>
        <v>ASSENTAMENTO SEM FORNECIMENTO DE CONEXOES E REGISTROS DE FERRO FUNDIDO,COM JUNTAS MECANICAS OU FLANGEADAS,EXCLUSIVE MATERIAIS DAS JUNTAS,COM DIAMETRO DE 50MM.CUSTO POR JUNTA</v>
      </c>
      <c r="C4490" s="749" t="s">
        <v>16503</v>
      </c>
      <c r="D4490" s="749" t="s">
        <v>16504</v>
      </c>
      <c r="E4490" s="749" t="s">
        <v>16505</v>
      </c>
      <c r="I4490" s="749" t="s">
        <v>30</v>
      </c>
      <c r="J4490" s="749" t="n">
        <v>17.73</v>
      </c>
    </row>
    <row collapsed="false" customFormat="false" customHeight="true" hidden="true" ht="12.75" outlineLevel="0" r="4491">
      <c r="A4491" s="749" t="s">
        <v>16506</v>
      </c>
      <c r="B4491" s="749" t="str">
        <f aca="false">C4491&amp;D4491&amp;E4491&amp;F4491&amp;G4491&amp;H4491</f>
        <v>ASSENTAMENTO SEM FORNECIMENTO DE CONEXOES E REGISTROS DE FERRO FUNDIDO,COM JUNTAS MECANICAS OU FLANGEADAS,EXCLUSIVE MATERIAIS DAS JUNTAS,COM DIAMETRO DE 50MM.CUSTO POR JUNTA</v>
      </c>
      <c r="C4491" s="749" t="s">
        <v>16503</v>
      </c>
      <c r="D4491" s="749" t="s">
        <v>16504</v>
      </c>
      <c r="E4491" s="749" t="s">
        <v>16505</v>
      </c>
      <c r="I4491" s="749" t="s">
        <v>30</v>
      </c>
      <c r="J4491" s="749" t="n">
        <v>15.36</v>
      </c>
    </row>
    <row collapsed="false" customFormat="false" customHeight="true" hidden="true" ht="12.75" outlineLevel="0" r="4492">
      <c r="A4492" s="749" t="s">
        <v>16507</v>
      </c>
      <c r="B4492" s="749" t="str">
        <f aca="false">C4492&amp;D4492&amp;E4492&amp;F4492&amp;G4492&amp;H4492</f>
        <v>ASSENTAMENTO SEM FORNECIMENTO DE CONEXOES E REGISTROS DE FERRO FUNDIDO,COM JUNTAS MECANICAS OU FLANGEADAS,EXCLUSIVE MATERIAIS DAS JUNTAS,COM DIAMETRO DE 75MM.CUSTO POR JUNTA</v>
      </c>
      <c r="C4492" s="749" t="s">
        <v>16503</v>
      </c>
      <c r="D4492" s="749" t="s">
        <v>16504</v>
      </c>
      <c r="E4492" s="749" t="s">
        <v>16508</v>
      </c>
      <c r="I4492" s="749" t="s">
        <v>30</v>
      </c>
      <c r="J4492" s="749" t="n">
        <v>26.25</v>
      </c>
    </row>
    <row collapsed="false" customFormat="false" customHeight="true" hidden="true" ht="12.75" outlineLevel="0" r="4493">
      <c r="A4493" s="749" t="s">
        <v>16509</v>
      </c>
      <c r="B4493" s="749" t="str">
        <f aca="false">C4493&amp;D4493&amp;E4493&amp;F4493&amp;G4493&amp;H4493</f>
        <v>ASSENTAMENTO SEM FORNECIMENTO DE CONEXOES E REGISTROS DE FERRO FUNDIDO,COM JUNTAS MECANICAS OU FLANGEADAS,EXCLUSIVE MATERIAIS DAS JUNTAS,COM DIAMETRO DE 75MM.CUSTO POR JUNTA</v>
      </c>
      <c r="C4493" s="749" t="s">
        <v>16503</v>
      </c>
      <c r="D4493" s="749" t="s">
        <v>16504</v>
      </c>
      <c r="E4493" s="749" t="s">
        <v>16508</v>
      </c>
      <c r="I4493" s="749" t="s">
        <v>30</v>
      </c>
      <c r="J4493" s="749" t="n">
        <v>22.74</v>
      </c>
    </row>
    <row collapsed="false" customFormat="false" customHeight="true" hidden="true" ht="12.75" outlineLevel="0" r="4494">
      <c r="A4494" s="749" t="s">
        <v>16510</v>
      </c>
      <c r="B4494" s="749" t="str">
        <f aca="false">C4494&amp;D4494&amp;E4494&amp;F4494&amp;G4494&amp;H4494</f>
        <v>ASSENTAMENTO SEM FORNECIMENTO DE CONEXOES E REGISTROS DE FERRO FUNDIDO,COM JUNTAS MECANICAS OU FLANGEADAS,EXCLUSIVE MATERIAIS DAS JUNTAS,COM DIAMETRO DE 100MM.CUSTO POR JUNTA</v>
      </c>
      <c r="C4494" s="749" t="s">
        <v>16503</v>
      </c>
      <c r="D4494" s="749" t="s">
        <v>16504</v>
      </c>
      <c r="E4494" s="749" t="s">
        <v>16511</v>
      </c>
      <c r="I4494" s="749" t="s">
        <v>30</v>
      </c>
      <c r="J4494" s="749" t="n">
        <v>34.4</v>
      </c>
    </row>
    <row collapsed="false" customFormat="false" customHeight="true" hidden="true" ht="12.75" outlineLevel="0" r="4495">
      <c r="A4495" s="749" t="s">
        <v>16512</v>
      </c>
      <c r="B4495" s="749" t="str">
        <f aca="false">C4495&amp;D4495&amp;E4495&amp;F4495&amp;G4495&amp;H4495</f>
        <v>ASSENTAMENTO SEM FORNECIMENTO DE CONEXOES E REGISTROS DE FERRO FUNDIDO,COM JUNTAS MECANICAS OU FLANGEADAS,EXCLUSIVE MATERIAIS DAS JUNTAS,COM DIAMETRO DE 100MM.CUSTO POR JUNTA</v>
      </c>
      <c r="C4495" s="749" t="s">
        <v>16503</v>
      </c>
      <c r="D4495" s="749" t="s">
        <v>16504</v>
      </c>
      <c r="E4495" s="749" t="s">
        <v>16511</v>
      </c>
      <c r="I4495" s="749" t="s">
        <v>30</v>
      </c>
      <c r="J4495" s="749" t="n">
        <v>29.81</v>
      </c>
    </row>
    <row collapsed="false" customFormat="false" customHeight="true" hidden="true" ht="12.75" outlineLevel="0" r="4496">
      <c r="A4496" s="749" t="s">
        <v>16513</v>
      </c>
      <c r="B4496" s="749" t="str">
        <f aca="false">C4496&amp;D4496&amp;E4496&amp;F4496&amp;G4496&amp;H4496</f>
        <v>ASSENTAMENTO SEM FORNECIMENTO DE CONEXOES E REGISTROS DE FERRO FUNDIDO,COM JUNTAS MECANICAS OU FLANGEADAS,EXCLUSIVE MATERIAIS DAS JUNTAS,COM DIAMETRO DE 150MM.CUSTO POR JUNTA</v>
      </c>
      <c r="C4496" s="749" t="s">
        <v>16503</v>
      </c>
      <c r="D4496" s="749" t="s">
        <v>16504</v>
      </c>
      <c r="E4496" s="749" t="s">
        <v>16514</v>
      </c>
      <c r="I4496" s="749" t="s">
        <v>30</v>
      </c>
      <c r="J4496" s="749" t="n">
        <v>51.08</v>
      </c>
    </row>
    <row collapsed="false" customFormat="false" customHeight="true" hidden="true" ht="12.75" outlineLevel="0" r="4497">
      <c r="A4497" s="749" t="s">
        <v>16515</v>
      </c>
      <c r="B4497" s="749" t="str">
        <f aca="false">C4497&amp;D4497&amp;E4497&amp;F4497&amp;G4497&amp;H4497</f>
        <v>ASSENTAMENTO SEM FORNECIMENTO DE CONEXOES E REGISTROS DE FERRO FUNDIDO,COM JUNTAS MECANICAS OU FLANGEADAS,EXCLUSIVE MATERIAIS DAS JUNTAS,COM DIAMETRO DE 150MM.CUSTO POR JUNTA</v>
      </c>
      <c r="C4497" s="749" t="s">
        <v>16503</v>
      </c>
      <c r="D4497" s="749" t="s">
        <v>16504</v>
      </c>
      <c r="E4497" s="749" t="s">
        <v>16514</v>
      </c>
      <c r="I4497" s="749" t="s">
        <v>30</v>
      </c>
      <c r="J4497" s="749" t="n">
        <v>44.25</v>
      </c>
    </row>
    <row collapsed="false" customFormat="false" customHeight="true" hidden="true" ht="12.75" outlineLevel="0" r="4498">
      <c r="A4498" s="749" t="s">
        <v>16516</v>
      </c>
      <c r="B4498" s="749" t="str">
        <f aca="false">C4498&amp;D4498&amp;E4498&amp;F4498&amp;G4498&amp;H4498</f>
        <v>ASSENTAMENTO SEM FORNECIMENTO DE CONEXOES E REGISTROS DE FERRO FUNDIDO,COM JUNTAS MECANICAS OU FLANGEADAS,EXCLUSIVE MATERIAIS DAS JUNTAS,COM DIAMETRO DE 200MM.CUSTO POR JUNTA</v>
      </c>
      <c r="C4498" s="749" t="s">
        <v>16503</v>
      </c>
      <c r="D4498" s="749" t="s">
        <v>16504</v>
      </c>
      <c r="E4498" s="749" t="s">
        <v>16517</v>
      </c>
      <c r="I4498" s="749" t="s">
        <v>30</v>
      </c>
      <c r="J4498" s="749" t="n">
        <v>66.33</v>
      </c>
    </row>
    <row collapsed="false" customFormat="false" customHeight="true" hidden="true" ht="12.75" outlineLevel="0" r="4499">
      <c r="A4499" s="749" t="s">
        <v>16518</v>
      </c>
      <c r="B4499" s="749" t="str">
        <f aca="false">C4499&amp;D4499&amp;E4499&amp;F4499&amp;G4499&amp;H4499</f>
        <v>ASSENTAMENTO SEM FORNECIMENTO DE CONEXOES E REGISTROS DE FERRO FUNDIDO,COM JUNTAS MECANICAS OU FLANGEADAS,EXCLUSIVE MATERIAIS DAS JUNTAS,COM DIAMETRO DE 200MM.CUSTO POR JUNTA</v>
      </c>
      <c r="C4499" s="749" t="s">
        <v>16503</v>
      </c>
      <c r="D4499" s="749" t="s">
        <v>16504</v>
      </c>
      <c r="E4499" s="749" t="s">
        <v>16517</v>
      </c>
      <c r="I4499" s="749" t="s">
        <v>30</v>
      </c>
      <c r="J4499" s="749" t="n">
        <v>57.47</v>
      </c>
    </row>
    <row collapsed="false" customFormat="false" customHeight="true" hidden="true" ht="12.75" outlineLevel="0" r="4500">
      <c r="A4500" s="749" t="s">
        <v>16519</v>
      </c>
      <c r="B4500" s="749" t="str">
        <f aca="false">C4500&amp;D4500&amp;E4500&amp;F4500&amp;G4500&amp;H4500</f>
        <v>ASSENTAMENTO SEM FORNECIMENTO DE CONEXOES E REGISTROS DE FERRO FUNDIDO,COM JUNTAS MECANICAS OU FLANGEADAS,EXCLUSIVE MATERIAIS DAS JUNTAS,COM DIAMETRO DE 250MM.CUSTO POR JUNTA</v>
      </c>
      <c r="C4500" s="749" t="s">
        <v>16503</v>
      </c>
      <c r="D4500" s="749" t="s">
        <v>16504</v>
      </c>
      <c r="E4500" s="749" t="s">
        <v>16520</v>
      </c>
      <c r="I4500" s="749" t="s">
        <v>30</v>
      </c>
      <c r="J4500" s="749" t="n">
        <v>81.23</v>
      </c>
    </row>
    <row collapsed="false" customFormat="false" customHeight="true" hidden="true" ht="12.75" outlineLevel="0" r="4501">
      <c r="A4501" s="749" t="s">
        <v>16521</v>
      </c>
      <c r="B4501" s="749" t="str">
        <f aca="false">C4501&amp;D4501&amp;E4501&amp;F4501&amp;G4501&amp;H4501</f>
        <v>ASSENTAMENTO SEM FORNECIMENTO DE CONEXOES E REGISTROS DE FERRO FUNDIDO,COM JUNTAS MECANICAS OU FLANGEADAS,EXCLUSIVE MATERIAIS DAS JUNTAS,COM DIAMETRO DE 250MM.CUSTO POR JUNTA</v>
      </c>
      <c r="C4501" s="749" t="s">
        <v>16503</v>
      </c>
      <c r="D4501" s="749" t="s">
        <v>16504</v>
      </c>
      <c r="E4501" s="749" t="s">
        <v>16520</v>
      </c>
      <c r="I4501" s="749" t="s">
        <v>30</v>
      </c>
      <c r="J4501" s="749" t="n">
        <v>70.38</v>
      </c>
    </row>
    <row collapsed="false" customFormat="false" customHeight="true" hidden="true" ht="12.75" outlineLevel="0" r="4502">
      <c r="A4502" s="749" t="s">
        <v>16522</v>
      </c>
      <c r="B4502" s="749" t="str">
        <f aca="false">C4502&amp;D4502&amp;E4502&amp;F4502&amp;G4502&amp;H4502</f>
        <v>ASSENTAMENTO SEM FORNECIMENTO DE CONEXOES E REGISTROS DE FERRO FUNDIDO,COM JUNTAS MECANICAS OU FLANGEADAS,EXCLUSIVE MATERIAIS DAS JUNTAS,COM DIAMETRO DE 300MM.CUSTO POR JUNTA</v>
      </c>
      <c r="C4502" s="749" t="s">
        <v>16503</v>
      </c>
      <c r="D4502" s="749" t="s">
        <v>16504</v>
      </c>
      <c r="E4502" s="749" t="s">
        <v>16523</v>
      </c>
      <c r="I4502" s="749" t="s">
        <v>30</v>
      </c>
      <c r="J4502" s="749" t="n">
        <v>95.42</v>
      </c>
    </row>
    <row collapsed="false" customFormat="false" customHeight="true" hidden="true" ht="12.75" outlineLevel="0" r="4503">
      <c r="A4503" s="749" t="s">
        <v>16524</v>
      </c>
      <c r="B4503" s="749" t="str">
        <f aca="false">C4503&amp;D4503&amp;E4503&amp;F4503&amp;G4503&amp;H4503</f>
        <v>ASSENTAMENTO SEM FORNECIMENTO DE CONEXOES E REGISTROS DE FERRO FUNDIDO,COM JUNTAS MECANICAS OU FLANGEADAS,EXCLUSIVE MATERIAIS DAS JUNTAS,COM DIAMETRO DE 300MM.CUSTO POR JUNTA</v>
      </c>
      <c r="C4503" s="749" t="s">
        <v>16503</v>
      </c>
      <c r="D4503" s="749" t="s">
        <v>16504</v>
      </c>
      <c r="E4503" s="749" t="s">
        <v>16523</v>
      </c>
      <c r="I4503" s="749" t="s">
        <v>30</v>
      </c>
      <c r="J4503" s="749" t="n">
        <v>82.67</v>
      </c>
    </row>
    <row collapsed="false" customFormat="false" customHeight="true" hidden="true" ht="12.75" outlineLevel="0" r="4504">
      <c r="A4504" s="749" t="s">
        <v>16525</v>
      </c>
      <c r="B4504" s="749" t="str">
        <f aca="false">C4504&amp;D4504&amp;E4504&amp;F4504&amp;G4504&amp;H4504</f>
        <v>ASSENTAMENTO SEM FORNECIMENTO DE CONEXOES E REGISTROS DE FERRO FUNDIDO,COM JUNTAS MECANICAS OU FLANGEADAS,EXCLUSIVE MATERIAIS DAS JUNTAS,COM DIAMETRO DE 350MM.CUSTO POR JUNTA</v>
      </c>
      <c r="C4504" s="749" t="s">
        <v>16503</v>
      </c>
      <c r="D4504" s="749" t="s">
        <v>16504</v>
      </c>
      <c r="E4504" s="749" t="s">
        <v>16526</v>
      </c>
      <c r="I4504" s="749" t="s">
        <v>30</v>
      </c>
      <c r="J4504" s="749" t="n">
        <v>108.54</v>
      </c>
    </row>
    <row collapsed="false" customFormat="false" customHeight="true" hidden="true" ht="12.75" outlineLevel="0" r="4505">
      <c r="A4505" s="749" t="s">
        <v>16527</v>
      </c>
      <c r="B4505" s="749" t="str">
        <f aca="false">C4505&amp;D4505&amp;E4505&amp;F4505&amp;G4505&amp;H4505</f>
        <v>ASSENTAMENTO SEM FORNECIMENTO DE CONEXOES E REGISTROS DE FERRO FUNDIDO,COM JUNTAS MECANICAS OU FLANGEADAS,EXCLUSIVE MATERIAIS DAS JUNTAS,COM DIAMETRO DE 350MM.CUSTO POR JUNTA</v>
      </c>
      <c r="C4505" s="749" t="s">
        <v>16503</v>
      </c>
      <c r="D4505" s="749" t="s">
        <v>16504</v>
      </c>
      <c r="E4505" s="749" t="s">
        <v>16526</v>
      </c>
      <c r="I4505" s="749" t="s">
        <v>30</v>
      </c>
      <c r="J4505" s="749" t="n">
        <v>94.04</v>
      </c>
    </row>
    <row collapsed="false" customFormat="false" customHeight="true" hidden="true" ht="12.75" outlineLevel="0" r="4506">
      <c r="A4506" s="749" t="s">
        <v>16528</v>
      </c>
      <c r="B4506" s="749" t="str">
        <f aca="false">C4506&amp;D4506&amp;E4506&amp;F4506&amp;G4506&amp;H4506</f>
        <v>ASSENTAMENTO SEM FORNECIMENTO DE CONEXOES E REGISTROS DE FERRO FUNDIDO,COM JUNTAS MECANICAS OU FLANGEADAS,EXCLUSIVE MATERIAIS DAS JUNTAS,COM DIAMETRO DE 400MM.CUSTO POR JUNTA</v>
      </c>
      <c r="C4506" s="749" t="s">
        <v>16503</v>
      </c>
      <c r="D4506" s="749" t="s">
        <v>16504</v>
      </c>
      <c r="E4506" s="749" t="s">
        <v>16529</v>
      </c>
      <c r="I4506" s="749" t="s">
        <v>30</v>
      </c>
      <c r="J4506" s="749" t="n">
        <v>120.96</v>
      </c>
    </row>
    <row collapsed="false" customFormat="false" customHeight="true" hidden="true" ht="12.75" outlineLevel="0" r="4507">
      <c r="A4507" s="749" t="s">
        <v>16530</v>
      </c>
      <c r="B4507" s="749" t="str">
        <f aca="false">C4507&amp;D4507&amp;E4507&amp;F4507&amp;G4507&amp;H4507</f>
        <v>ASSENTAMENTO SEM FORNECIMENTO DE CONEXOES E REGISTROS DE FERRO FUNDIDO,COM JUNTAS MECANICAS OU FLANGEADAS,EXCLUSIVE MATERIAIS DAS JUNTAS,COM DIAMETRO DE 400MM.CUSTO POR JUNTA</v>
      </c>
      <c r="C4507" s="749" t="s">
        <v>16503</v>
      </c>
      <c r="D4507" s="749" t="s">
        <v>16504</v>
      </c>
      <c r="E4507" s="749" t="s">
        <v>16529</v>
      </c>
      <c r="I4507" s="749" t="s">
        <v>30</v>
      </c>
      <c r="J4507" s="749" t="n">
        <v>104.8</v>
      </c>
    </row>
    <row collapsed="false" customFormat="false" customHeight="true" hidden="true" ht="12.75" outlineLevel="0" r="4508">
      <c r="A4508" s="749" t="s">
        <v>16531</v>
      </c>
      <c r="B4508" s="749" t="str">
        <f aca="false">C4508&amp;D4508&amp;E4508&amp;F4508&amp;G4508&amp;H4508</f>
        <v>ASSENTAMENTO SEM FORNECIMENTO DE CONEXOES E REGISTROS DE FERRO FUNDIDO,COM JUNTAS MECANICAS OU FLANGEADAS,EXCLUSIVE MATERIAIS DAS JUNTAS,COM DIAMETRO DE 450MM.CUSTO POR JUNTA</v>
      </c>
      <c r="C4508" s="749" t="s">
        <v>16503</v>
      </c>
      <c r="D4508" s="749" t="s">
        <v>16504</v>
      </c>
      <c r="E4508" s="749" t="s">
        <v>16532</v>
      </c>
      <c r="I4508" s="749" t="s">
        <v>30</v>
      </c>
      <c r="J4508" s="749" t="n">
        <v>133.02</v>
      </c>
    </row>
    <row collapsed="false" customFormat="false" customHeight="true" hidden="true" ht="12.75" outlineLevel="0" r="4509">
      <c r="A4509" s="749" t="s">
        <v>16533</v>
      </c>
      <c r="B4509" s="749" t="str">
        <f aca="false">C4509&amp;D4509&amp;E4509&amp;F4509&amp;G4509&amp;H4509</f>
        <v>ASSENTAMENTO SEM FORNECIMENTO DE CONEXOES E REGISTROS DE FERRO FUNDIDO,COM JUNTAS MECANICAS OU FLANGEADAS,EXCLUSIVE MATERIAIS DAS JUNTAS,COM DIAMETRO DE 450MM.CUSTO POR JUNTA</v>
      </c>
      <c r="C4509" s="749" t="s">
        <v>16503</v>
      </c>
      <c r="D4509" s="749" t="s">
        <v>16504</v>
      </c>
      <c r="E4509" s="749" t="s">
        <v>16532</v>
      </c>
      <c r="I4509" s="749" t="s">
        <v>30</v>
      </c>
      <c r="J4509" s="749" t="n">
        <v>115.25</v>
      </c>
    </row>
    <row collapsed="false" customFormat="false" customHeight="true" hidden="true" ht="12.75" outlineLevel="0" r="4510">
      <c r="A4510" s="749" t="s">
        <v>16534</v>
      </c>
      <c r="B4510" s="749" t="str">
        <f aca="false">C4510&amp;D4510&amp;E4510&amp;F4510&amp;G4510&amp;H4510</f>
        <v>ASSENTAMENTO SEM FORNECIMENTO DE CONEXOES E REGISTROS DE FERRO FUNDIDO,COM JUNTAS MECANICAS OU FLANGEADAS,EXCLUSIVE MATERIAIS DAS JUNTAS,COM DIAMETRO DE 500MM.CUSTO POR JUNTA</v>
      </c>
      <c r="C4510" s="749" t="s">
        <v>16503</v>
      </c>
      <c r="D4510" s="749" t="s">
        <v>16504</v>
      </c>
      <c r="E4510" s="749" t="s">
        <v>16535</v>
      </c>
      <c r="I4510" s="749" t="s">
        <v>30</v>
      </c>
      <c r="J4510" s="749" t="n">
        <v>144.02</v>
      </c>
    </row>
    <row collapsed="false" customFormat="false" customHeight="true" hidden="true" ht="12.75" outlineLevel="0" r="4511">
      <c r="A4511" s="749" t="s">
        <v>16536</v>
      </c>
      <c r="B4511" s="749" t="str">
        <f aca="false">C4511&amp;D4511&amp;E4511&amp;F4511&amp;G4511&amp;H4511</f>
        <v>ASSENTAMENTO SEM FORNECIMENTO DE CONEXOES E REGISTROS DE FERRO FUNDIDO,COM JUNTAS MECANICAS OU FLANGEADAS,EXCLUSIVE MATERIAIS DAS JUNTAS,COM DIAMETRO DE 500MM.CUSTO POR JUNTA</v>
      </c>
      <c r="C4511" s="749" t="s">
        <v>16503</v>
      </c>
      <c r="D4511" s="749" t="s">
        <v>16504</v>
      </c>
      <c r="E4511" s="749" t="s">
        <v>16535</v>
      </c>
      <c r="I4511" s="749" t="s">
        <v>30</v>
      </c>
      <c r="J4511" s="749" t="n">
        <v>124.78</v>
      </c>
    </row>
    <row collapsed="false" customFormat="false" customHeight="true" hidden="true" ht="12.75" outlineLevel="0" r="4512">
      <c r="A4512" s="749" t="s">
        <v>16537</v>
      </c>
      <c r="B4512" s="749" t="str">
        <f aca="false">C4512&amp;D4512&amp;E4512&amp;F4512&amp;G4512&amp;H4512</f>
        <v>ASSENTAMENTO SEM FORNECIMENTO DE CONEXOES E REGISTROS DE FERRO FUNDIDO,COM JUNTAS MECANICAS OU FLANGEADAS,EXCLUSIVE MATERIAIS DAS JUNTAS,COM DIAMETRO DE 600MM.CUSTO POR JUNTA</v>
      </c>
      <c r="C4512" s="749" t="s">
        <v>16503</v>
      </c>
      <c r="D4512" s="749" t="s">
        <v>16504</v>
      </c>
      <c r="E4512" s="749" t="s">
        <v>16538</v>
      </c>
      <c r="I4512" s="749" t="s">
        <v>30</v>
      </c>
      <c r="J4512" s="749" t="n">
        <v>164.24</v>
      </c>
    </row>
    <row collapsed="false" customFormat="false" customHeight="true" hidden="true" ht="12.75" outlineLevel="0" r="4513">
      <c r="A4513" s="749" t="s">
        <v>16539</v>
      </c>
      <c r="B4513" s="749" t="str">
        <f aca="false">C4513&amp;D4513&amp;E4513&amp;F4513&amp;G4513&amp;H4513</f>
        <v>ASSENTAMENTO SEM FORNECIMENTO DE CONEXOES E REGISTROS DE FERRO FUNDIDO,COM JUNTAS MECANICAS OU FLANGEADAS,EXCLUSIVE MATERIAIS DAS JUNTAS,COM DIAMETRO DE 600MM.CUSTO POR JUNTA</v>
      </c>
      <c r="C4513" s="749" t="s">
        <v>16503</v>
      </c>
      <c r="D4513" s="749" t="s">
        <v>16504</v>
      </c>
      <c r="E4513" s="749" t="s">
        <v>16538</v>
      </c>
      <c r="I4513" s="749" t="s">
        <v>30</v>
      </c>
      <c r="J4513" s="749" t="n">
        <v>142.3</v>
      </c>
    </row>
    <row collapsed="false" customFormat="false" customHeight="true" hidden="true" ht="12.75" outlineLevel="0" r="4514">
      <c r="A4514" s="749" t="s">
        <v>16540</v>
      </c>
      <c r="B4514" s="749" t="str">
        <f aca="false">C4514&amp;D4514&amp;E4514&amp;F4514&amp;G4514&amp;H4514</f>
        <v>ASSENTAMENTO SEM FORNECIMENTO DE CONEXOES E REGISTROS DE FERRO FUNDIDO,COM JUNTAS MECANICAS OU FLANGEADAS,EXCLUSIVE MATERIAIS DAS JUNTAS,COM DIAMETRO DE 700MM.CUSTO POR JUNTA</v>
      </c>
      <c r="C4514" s="749" t="s">
        <v>16503</v>
      </c>
      <c r="D4514" s="749" t="s">
        <v>16504</v>
      </c>
      <c r="E4514" s="749" t="s">
        <v>16541</v>
      </c>
      <c r="I4514" s="749" t="s">
        <v>30</v>
      </c>
      <c r="J4514" s="749" t="n">
        <v>181.26</v>
      </c>
    </row>
    <row collapsed="false" customFormat="false" customHeight="true" hidden="true" ht="12.75" outlineLevel="0" r="4515">
      <c r="A4515" s="749" t="s">
        <v>16542</v>
      </c>
      <c r="B4515" s="749" t="str">
        <f aca="false">C4515&amp;D4515&amp;E4515&amp;F4515&amp;G4515&amp;H4515</f>
        <v>ASSENTAMENTO SEM FORNECIMENTO DE CONEXOES E REGISTROS DE FERRO FUNDIDO,COM JUNTAS MECANICAS OU FLANGEADAS,EXCLUSIVE MATERIAIS DAS JUNTAS,COM DIAMETRO DE 700MM.CUSTO POR JUNTA</v>
      </c>
      <c r="C4515" s="749" t="s">
        <v>16503</v>
      </c>
      <c r="D4515" s="749" t="s">
        <v>16504</v>
      </c>
      <c r="E4515" s="749" t="s">
        <v>16541</v>
      </c>
      <c r="I4515" s="749" t="s">
        <v>30</v>
      </c>
      <c r="J4515" s="749" t="n">
        <v>157.05</v>
      </c>
    </row>
    <row collapsed="false" customFormat="false" customHeight="true" hidden="true" ht="12.75" outlineLevel="0" r="4516">
      <c r="A4516" s="749" t="s">
        <v>16543</v>
      </c>
      <c r="B4516" s="749" t="str">
        <f aca="false">C4516&amp;D4516&amp;E4516&amp;F4516&amp;G4516&amp;H4516</f>
        <v>ASSENTAMENTO SEM FORNECIMENTO DE CONEXOES E REGISTROS DE FERRO FUNDIDO,COM JUNTAS MECANICAS OU FLANGEADAS,EXCLUSIVE MATERIAIS DAS JUNTAS,COM DIAMETRO DE 800MM.CUSTO POR JUNTA</v>
      </c>
      <c r="C4516" s="749" t="s">
        <v>16503</v>
      </c>
      <c r="D4516" s="749" t="s">
        <v>16504</v>
      </c>
      <c r="E4516" s="749" t="s">
        <v>16544</v>
      </c>
      <c r="I4516" s="749" t="s">
        <v>30</v>
      </c>
      <c r="J4516" s="749" t="n">
        <v>189.42</v>
      </c>
    </row>
    <row collapsed="false" customFormat="false" customHeight="true" hidden="true" ht="12.75" outlineLevel="0" r="4517">
      <c r="A4517" s="749" t="s">
        <v>16545</v>
      </c>
      <c r="B4517" s="749" t="str">
        <f aca="false">C4517&amp;D4517&amp;E4517&amp;F4517&amp;G4517&amp;H4517</f>
        <v>ASSENTAMENTO SEM FORNECIMENTO DE CONEXOES E REGISTROS DE FERRO FUNDIDO,COM JUNTAS MECANICAS OU FLANGEADAS,EXCLUSIVE MATERIAIS DAS JUNTAS,COM DIAMETRO DE 800MM.CUSTO POR JUNTA</v>
      </c>
      <c r="C4517" s="749" t="s">
        <v>16503</v>
      </c>
      <c r="D4517" s="749" t="s">
        <v>16504</v>
      </c>
      <c r="E4517" s="749" t="s">
        <v>16544</v>
      </c>
      <c r="I4517" s="749" t="s">
        <v>30</v>
      </c>
      <c r="J4517" s="749" t="n">
        <v>164.12</v>
      </c>
    </row>
    <row collapsed="false" customFormat="false" customHeight="true" hidden="true" ht="12.75" outlineLevel="0" r="4518">
      <c r="A4518" s="749" t="s">
        <v>16546</v>
      </c>
      <c r="B4518" s="749" t="str">
        <f aca="false">C4518&amp;D4518&amp;E4518&amp;F4518&amp;G4518&amp;H4518</f>
        <v>ASSENTAMENTO SEM FORNECIMENTO DE CONEXOES E REGISTROS DE FERRO FUNDIDO,COM JUNTAS MECANICAS OU FLANGEADAS,EXCLUSIVE MATERIAIS DAS JUNTAS,COM DIAMETRO DE 900MM.CUSTO POR JUNTA</v>
      </c>
      <c r="C4518" s="749" t="s">
        <v>16503</v>
      </c>
      <c r="D4518" s="749" t="s">
        <v>16504</v>
      </c>
      <c r="E4518" s="749" t="s">
        <v>16547</v>
      </c>
      <c r="I4518" s="749" t="s">
        <v>30</v>
      </c>
      <c r="J4518" s="749" t="n">
        <v>195.45</v>
      </c>
    </row>
    <row collapsed="false" customFormat="false" customHeight="true" hidden="true" ht="12.75" outlineLevel="0" r="4519">
      <c r="A4519" s="749" t="s">
        <v>16548</v>
      </c>
      <c r="B4519" s="749" t="str">
        <f aca="false">C4519&amp;D4519&amp;E4519&amp;F4519&amp;G4519&amp;H4519</f>
        <v>ASSENTAMENTO SEM FORNECIMENTO DE CONEXOES E REGISTROS DE FERRO FUNDIDO,COM JUNTAS MECANICAS OU FLANGEADAS,EXCLUSIVE MATERIAIS DAS JUNTAS,COM DIAMETRO DE 900MM.CUSTO POR JUNTA</v>
      </c>
      <c r="C4519" s="749" t="s">
        <v>16503</v>
      </c>
      <c r="D4519" s="749" t="s">
        <v>16504</v>
      </c>
      <c r="E4519" s="749" t="s">
        <v>16547</v>
      </c>
      <c r="I4519" s="749" t="s">
        <v>30</v>
      </c>
      <c r="J4519" s="749" t="n">
        <v>169.35</v>
      </c>
    </row>
    <row collapsed="false" customFormat="false" customHeight="true" hidden="true" ht="12.75" outlineLevel="0" r="4520">
      <c r="A4520" s="749" t="s">
        <v>16549</v>
      </c>
      <c r="B4520" s="749" t="str">
        <f aca="false">C4520&amp;D4520&amp;E4520&amp;F4520&amp;G4520&amp;H4520</f>
        <v>ASSENTAMENTO SEM FORNECIMENTO DE CONEXOES E REGISTROS DE FERRO FUNDIDO,COM JUNTAS MECANICAS OU FLANGEADAS,EXCLUSIVE MATERIAIS DAS JUNTAS,COM DIAMETRO DE 1000MM.CUSTO POR JUNTA</v>
      </c>
      <c r="C4520" s="749" t="s">
        <v>16503</v>
      </c>
      <c r="D4520" s="749" t="s">
        <v>16504</v>
      </c>
      <c r="E4520" s="749" t="s">
        <v>16550</v>
      </c>
      <c r="I4520" s="749" t="s">
        <v>30</v>
      </c>
      <c r="J4520" s="749" t="n">
        <v>214.61</v>
      </c>
    </row>
    <row collapsed="false" customFormat="false" customHeight="true" hidden="true" ht="12.75" outlineLevel="0" r="4521">
      <c r="A4521" s="749" t="s">
        <v>16551</v>
      </c>
      <c r="B4521" s="749" t="str">
        <f aca="false">C4521&amp;D4521&amp;E4521&amp;F4521&amp;G4521&amp;H4521</f>
        <v>ASSENTAMENTO SEM FORNECIMENTO DE CONEXOES E REGISTROS DE FERRO FUNDIDO,COM JUNTAS MECANICAS OU FLANGEADAS,EXCLUSIVE MATERIAIS DAS JUNTAS,COM DIAMETRO DE 1000MM.CUSTO POR JUNTA</v>
      </c>
      <c r="C4521" s="749" t="s">
        <v>16503</v>
      </c>
      <c r="D4521" s="749" t="s">
        <v>16504</v>
      </c>
      <c r="E4521" s="749" t="s">
        <v>16550</v>
      </c>
      <c r="I4521" s="749" t="s">
        <v>30</v>
      </c>
      <c r="J4521" s="749" t="n">
        <v>185.94</v>
      </c>
    </row>
    <row collapsed="false" customFormat="false" customHeight="true" hidden="true" ht="12.75" outlineLevel="0" r="4522">
      <c r="A4522" s="749" t="s">
        <v>16552</v>
      </c>
      <c r="B4522" s="749" t="str">
        <f aca="false">C4522&amp;D4522&amp;E4522&amp;F4522&amp;G4522&amp;H4522</f>
        <v>ASSENTAMENTO SEM FORNECIMENTO DE CONEXOES E REGISTROS DE FERRO FUNDIDO,COM JUNTAS MECANICAS OU FLANGEADAS,EXCLUSIVE MATERIAIS DAS JUNTAS,COM DIAMETRO DE 1200MM.CUSTO POR JUNTA</v>
      </c>
      <c r="C4522" s="749" t="s">
        <v>16503</v>
      </c>
      <c r="D4522" s="749" t="s">
        <v>16504</v>
      </c>
      <c r="E4522" s="749" t="s">
        <v>16553</v>
      </c>
      <c r="I4522" s="749" t="s">
        <v>30</v>
      </c>
      <c r="J4522" s="749" t="n">
        <v>222.41</v>
      </c>
    </row>
    <row collapsed="false" customFormat="false" customHeight="true" hidden="true" ht="12.75" outlineLevel="0" r="4523">
      <c r="A4523" s="749" t="s">
        <v>16554</v>
      </c>
      <c r="B4523" s="749" t="str">
        <f aca="false">C4523&amp;D4523&amp;E4523&amp;F4523&amp;G4523&amp;H4523</f>
        <v>ASSENTAMENTO SEM FORNECIMENTO DE CONEXOES E REGISTROS DE FERRO FUNDIDO,COM JUNTAS MECANICAS OU FLANGEADAS,EXCLUSIVE MATERIAIS DAS JUNTAS,COM DIAMETRO DE 1200MM.CUSTO POR JUNTA</v>
      </c>
      <c r="C4523" s="749" t="s">
        <v>16503</v>
      </c>
      <c r="D4523" s="749" t="s">
        <v>16504</v>
      </c>
      <c r="E4523" s="749" t="s">
        <v>16553</v>
      </c>
      <c r="I4523" s="749" t="s">
        <v>30</v>
      </c>
      <c r="J4523" s="749" t="n">
        <v>192.7</v>
      </c>
    </row>
    <row collapsed="false" customFormat="false" customHeight="true" hidden="true" ht="12.75" outlineLevel="0" r="4524">
      <c r="A4524" s="749" t="s">
        <v>16555</v>
      </c>
      <c r="B4524" s="749" t="str">
        <f aca="false">C4524&amp;D4524&amp;E4524&amp;F4524&amp;G4524&amp;H4524</f>
        <v>MONTAGEM DE JUNTA GIBAULT,EXCLUSIVE PECA,COM DIAMETRO ATE 200MM.CUSTO POR PECA</v>
      </c>
      <c r="C4524" s="749" t="s">
        <v>16556</v>
      </c>
      <c r="D4524" s="749" t="s">
        <v>16557</v>
      </c>
      <c r="I4524" s="749" t="s">
        <v>30</v>
      </c>
      <c r="J4524" s="749" t="n">
        <v>22.18</v>
      </c>
    </row>
    <row collapsed="false" customFormat="false" customHeight="true" hidden="true" ht="12.75" outlineLevel="0" r="4525">
      <c r="A4525" s="749" t="s">
        <v>16558</v>
      </c>
      <c r="B4525" s="749" t="str">
        <f aca="false">C4525&amp;D4525&amp;E4525&amp;F4525&amp;G4525&amp;H4525</f>
        <v>MONTAGEM DE JUNTA GIBAULT,EXCLUSIVE PECA,COM DIAMETRO ATE 200MM.CUSTO POR PECA</v>
      </c>
      <c r="C4525" s="749" t="s">
        <v>16556</v>
      </c>
      <c r="D4525" s="749" t="s">
        <v>16557</v>
      </c>
      <c r="I4525" s="749" t="s">
        <v>30</v>
      </c>
      <c r="J4525" s="749" t="n">
        <v>19.23</v>
      </c>
    </row>
    <row collapsed="false" customFormat="false" customHeight="true" hidden="true" ht="12.75" outlineLevel="0" r="4526">
      <c r="A4526" s="749" t="s">
        <v>16559</v>
      </c>
      <c r="B4526" s="749" t="str">
        <f aca="false">C4526&amp;D4526&amp;E4526&amp;F4526&amp;G4526&amp;H4526</f>
        <v>MONTAGEM DE JUNTA GIBAULT,EXCLUSIVE A PECA,COM DIAMETRO DE 250 A 300MM. CUSTO POR PECA</v>
      </c>
      <c r="C4526" s="749" t="s">
        <v>16560</v>
      </c>
      <c r="D4526" s="749" t="s">
        <v>16561</v>
      </c>
      <c r="I4526" s="749" t="s">
        <v>30</v>
      </c>
      <c r="J4526" s="749" t="n">
        <v>32.06</v>
      </c>
    </row>
    <row collapsed="false" customFormat="false" customHeight="true" hidden="true" ht="12.75" outlineLevel="0" r="4527">
      <c r="A4527" s="749" t="s">
        <v>16562</v>
      </c>
      <c r="B4527" s="749" t="str">
        <f aca="false">C4527&amp;D4527&amp;E4527&amp;F4527&amp;G4527&amp;H4527</f>
        <v>MONTAGEM DE JUNTA GIBAULT,EXCLUSIVE A PECA,COM DIAMETRO DE 250 A 300MM. CUSTO POR PECA</v>
      </c>
      <c r="C4527" s="749" t="s">
        <v>16560</v>
      </c>
      <c r="D4527" s="749" t="s">
        <v>16561</v>
      </c>
      <c r="I4527" s="749" t="s">
        <v>30</v>
      </c>
      <c r="J4527" s="749" t="n">
        <v>27.78</v>
      </c>
    </row>
    <row collapsed="false" customFormat="false" customHeight="true" hidden="true" ht="12.75" outlineLevel="0" r="4528">
      <c r="A4528" s="749" t="s">
        <v>16563</v>
      </c>
      <c r="B4528" s="749" t="str">
        <f aca="false">C4528&amp;D4528&amp;E4528&amp;F4528&amp;G4528&amp;H4528</f>
        <v>MONTAGEM DE JUNTA GIBAULT,EXCLUSIVE A PECA,COM DIAMETRO DE 300 A 600MM.CUSTO POR PECA</v>
      </c>
      <c r="C4528" s="749" t="s">
        <v>16564</v>
      </c>
      <c r="D4528" s="749" t="s">
        <v>16565</v>
      </c>
      <c r="I4528" s="749" t="s">
        <v>30</v>
      </c>
      <c r="J4528" s="749" t="n">
        <v>117.88</v>
      </c>
    </row>
    <row collapsed="false" customFormat="false" customHeight="true" hidden="true" ht="12.75" outlineLevel="0" r="4529">
      <c r="A4529" s="749" t="s">
        <v>16566</v>
      </c>
      <c r="B4529" s="749" t="str">
        <f aca="false">C4529&amp;D4529&amp;E4529&amp;F4529&amp;G4529&amp;H4529</f>
        <v>MONTAGEM DE JUNTA GIBAULT,EXCLUSIVE A PECA,COM DIAMETRO DE 300 A 600MM.CUSTO POR PECA</v>
      </c>
      <c r="C4529" s="749" t="s">
        <v>16564</v>
      </c>
      <c r="D4529" s="749" t="s">
        <v>16565</v>
      </c>
      <c r="I4529" s="749" t="s">
        <v>30</v>
      </c>
      <c r="J4529" s="749" t="n">
        <v>111.62</v>
      </c>
    </row>
    <row collapsed="false" customFormat="false" customHeight="true" hidden="true" ht="12.75" outlineLevel="0" r="4530">
      <c r="A4530" s="749" t="s">
        <v>16567</v>
      </c>
      <c r="B4530" s="749" t="str">
        <f aca="false">C4530&amp;D4530&amp;E4530&amp;F4530&amp;G4530&amp;H4530</f>
        <v>MONTAGEM SEM FORNECIMENTO DE LUVA TRIPARTIDA DE FERRO DUCTIL PARA DN ATE 100MM</v>
      </c>
      <c r="C4530" s="749" t="s">
        <v>16568</v>
      </c>
      <c r="D4530" s="749" t="s">
        <v>16569</v>
      </c>
      <c r="I4530" s="749" t="s">
        <v>30</v>
      </c>
      <c r="J4530" s="749" t="n">
        <v>16.88</v>
      </c>
    </row>
    <row collapsed="false" customFormat="false" customHeight="true" hidden="true" ht="12.75" outlineLevel="0" r="4531">
      <c r="A4531" s="749" t="s">
        <v>16570</v>
      </c>
      <c r="B4531" s="749" t="str">
        <f aca="false">C4531&amp;D4531&amp;E4531&amp;F4531&amp;G4531&amp;H4531</f>
        <v>MONTAGEM SEM FORNECIMENTO DE LUVA TRIPARTIDA DE FERRO DUCTIL PARA DN ATE 100MM</v>
      </c>
      <c r="C4531" s="749" t="s">
        <v>16568</v>
      </c>
      <c r="D4531" s="749" t="s">
        <v>16569</v>
      </c>
      <c r="I4531" s="749" t="s">
        <v>30</v>
      </c>
      <c r="J4531" s="749" t="n">
        <v>14.63</v>
      </c>
    </row>
    <row collapsed="false" customFormat="false" customHeight="true" hidden="true" ht="12.75" outlineLevel="0" r="4532">
      <c r="A4532" s="749" t="s">
        <v>16571</v>
      </c>
      <c r="B4532" s="749" t="str">
        <f aca="false">C4532&amp;D4532&amp;E4532&amp;F4532&amp;G4532&amp;H4532</f>
        <v>MONTAGEM SEM FORNECIMENTO DE LUVA TRIPARTIDA DE FERRO DUCTIL PARA DN ACIMA DE 100MM ATE 250MM</v>
      </c>
      <c r="C4532" s="749" t="s">
        <v>16568</v>
      </c>
      <c r="D4532" s="749" t="s">
        <v>16572</v>
      </c>
      <c r="I4532" s="749" t="s">
        <v>30</v>
      </c>
      <c r="J4532" s="749" t="n">
        <v>20.88</v>
      </c>
    </row>
    <row collapsed="false" customFormat="false" customHeight="true" hidden="true" ht="12.75" outlineLevel="0" r="4533">
      <c r="A4533" s="749" t="s">
        <v>16573</v>
      </c>
      <c r="B4533" s="749" t="str">
        <f aca="false">C4533&amp;D4533&amp;E4533&amp;F4533&amp;G4533&amp;H4533</f>
        <v>MONTAGEM SEM FORNECIMENTO DE LUVA TRIPARTIDA DE FERRO DUCTIL PARA DN ACIMA DE 100MM ATE 250MM</v>
      </c>
      <c r="C4533" s="749" t="s">
        <v>16568</v>
      </c>
      <c r="D4533" s="749" t="s">
        <v>16572</v>
      </c>
      <c r="I4533" s="749" t="s">
        <v>30</v>
      </c>
      <c r="J4533" s="749" t="n">
        <v>18.1</v>
      </c>
    </row>
    <row collapsed="false" customFormat="false" customHeight="true" hidden="true" ht="12.75" outlineLevel="0" r="4534">
      <c r="A4534" s="749" t="s">
        <v>16574</v>
      </c>
      <c r="B4534" s="749" t="str">
        <f aca="false">C4534&amp;D4534&amp;E4534&amp;F4534&amp;G4534&amp;H4534</f>
        <v>MONTAGEM SEM FORNECIMENTO DE LUVA TRIPARTIDA DE FERRO DUCTIL PARA DN ACIMA DE 250MM ATE 400MM</v>
      </c>
      <c r="C4534" s="749" t="s">
        <v>16568</v>
      </c>
      <c r="D4534" s="749" t="s">
        <v>16575</v>
      </c>
      <c r="I4534" s="749" t="s">
        <v>30</v>
      </c>
      <c r="J4534" s="749" t="n">
        <v>23.48</v>
      </c>
    </row>
    <row collapsed="false" customFormat="false" customHeight="true" hidden="true" ht="12.75" outlineLevel="0" r="4535">
      <c r="A4535" s="749" t="s">
        <v>16576</v>
      </c>
      <c r="B4535" s="749" t="str">
        <f aca="false">C4535&amp;D4535&amp;E4535&amp;F4535&amp;G4535&amp;H4535</f>
        <v>MONTAGEM SEM FORNECIMENTO DE LUVA TRIPARTIDA DE FERRO DUCTIL PARA DN ACIMA DE 250MM ATE 400MM</v>
      </c>
      <c r="C4535" s="749" t="s">
        <v>16568</v>
      </c>
      <c r="D4535" s="749" t="s">
        <v>16575</v>
      </c>
      <c r="I4535" s="749" t="s">
        <v>30</v>
      </c>
      <c r="J4535" s="749" t="n">
        <v>20.35</v>
      </c>
    </row>
    <row collapsed="false" customFormat="false" customHeight="true" hidden="true" ht="12.75" outlineLevel="0" r="4536">
      <c r="A4536" s="749" t="s">
        <v>16577</v>
      </c>
      <c r="B4536" s="749" t="str">
        <f aca="false">C4536&amp;D4536&amp;E4536&amp;F4536&amp;G4536&amp;H4536</f>
        <v>MONTAGEM SEM FORNECIMENTO DE LUVA TRIPARTIDA DE FERRO DUCTIL PARA DN ACIMA DE 400MM ATE 500MM</v>
      </c>
      <c r="C4536" s="749" t="s">
        <v>16568</v>
      </c>
      <c r="D4536" s="749" t="s">
        <v>16578</v>
      </c>
      <c r="I4536" s="749" t="s">
        <v>30</v>
      </c>
      <c r="J4536" s="749" t="n">
        <v>27.32</v>
      </c>
    </row>
    <row collapsed="false" customFormat="false" customHeight="true" hidden="true" ht="12.75" outlineLevel="0" r="4537">
      <c r="A4537" s="749" t="s">
        <v>16579</v>
      </c>
      <c r="B4537" s="749" t="str">
        <f aca="false">C4537&amp;D4537&amp;E4537&amp;F4537&amp;G4537&amp;H4537</f>
        <v>MONTAGEM SEM FORNECIMENTO DE LUVA TRIPARTIDA DE FERRO DUCTIL PARA DN ACIMA DE 400MM ATE 500MM</v>
      </c>
      <c r="C4537" s="749" t="s">
        <v>16568</v>
      </c>
      <c r="D4537" s="749" t="s">
        <v>16578</v>
      </c>
      <c r="I4537" s="749" t="s">
        <v>30</v>
      </c>
      <c r="J4537" s="749" t="n">
        <v>23.68</v>
      </c>
    </row>
    <row collapsed="false" customFormat="false" customHeight="true" hidden="true" ht="12.75" outlineLevel="0" r="4538">
      <c r="A4538" s="749" t="s">
        <v>16580</v>
      </c>
      <c r="B4538" s="749" t="str">
        <f aca="false">C4538&amp;D4538&amp;E4538&amp;F4538&amp;G4538&amp;H4538</f>
        <v>MONTAGEM SEM FORNECIMENTO DE LUVA TRIPARTIDA DE FERRO DUCTIL PARA DN ACIMA DE 500MM ATE 600MM</v>
      </c>
      <c r="C4538" s="749" t="s">
        <v>16568</v>
      </c>
      <c r="D4538" s="749" t="s">
        <v>16581</v>
      </c>
      <c r="I4538" s="749" t="s">
        <v>30</v>
      </c>
      <c r="J4538" s="749" t="n">
        <v>29.86</v>
      </c>
    </row>
    <row collapsed="false" customFormat="false" customHeight="true" hidden="true" ht="12.75" outlineLevel="0" r="4539">
      <c r="A4539" s="749" t="s">
        <v>16582</v>
      </c>
      <c r="B4539" s="749" t="str">
        <f aca="false">C4539&amp;D4539&amp;E4539&amp;F4539&amp;G4539&amp;H4539</f>
        <v>MONTAGEM SEM FORNECIMENTO DE LUVA TRIPARTIDA DE FERRO DUCTIL PARA DN ACIMA DE 500MM ATE 600MM</v>
      </c>
      <c r="C4539" s="749" t="s">
        <v>16568</v>
      </c>
      <c r="D4539" s="749" t="s">
        <v>16581</v>
      </c>
      <c r="I4539" s="749" t="s">
        <v>30</v>
      </c>
      <c r="J4539" s="749" t="n">
        <v>25.88</v>
      </c>
    </row>
    <row collapsed="false" customFormat="false" customHeight="true" hidden="true" ht="12.75" outlineLevel="0" r="4540">
      <c r="A4540" s="749" t="s">
        <v>16583</v>
      </c>
      <c r="B4540" s="749" t="str">
        <f aca="false">C4540&amp;D4540&amp;E4540&amp;F4540&amp;G4540&amp;H4540</f>
        <v>MONTAGEM DE JUNTA DE DESMONTAGEM,EXCLUSIVE A PECA,COM DIAMETRO DE 100MM.CUSTO POR PECA</v>
      </c>
      <c r="C4540" s="749" t="s">
        <v>16584</v>
      </c>
      <c r="D4540" s="749" t="s">
        <v>16585</v>
      </c>
      <c r="I4540" s="749" t="s">
        <v>30</v>
      </c>
      <c r="J4540" s="749" t="n">
        <v>54.28</v>
      </c>
    </row>
    <row collapsed="false" customFormat="false" customHeight="true" hidden="true" ht="12.75" outlineLevel="0" r="4541">
      <c r="A4541" s="749" t="s">
        <v>16586</v>
      </c>
      <c r="B4541" s="749" t="str">
        <f aca="false">C4541&amp;D4541&amp;E4541&amp;F4541&amp;G4541&amp;H4541</f>
        <v>MONTAGEM DE JUNTA DE DESMONTAGEM,EXCLUSIVE A PECA,COM DIAMETRO DE 100MM.CUSTO POR PECA</v>
      </c>
      <c r="C4541" s="749" t="s">
        <v>16584</v>
      </c>
      <c r="D4541" s="749" t="s">
        <v>16585</v>
      </c>
      <c r="I4541" s="749" t="s">
        <v>30</v>
      </c>
      <c r="J4541" s="749" t="n">
        <v>47.7</v>
      </c>
    </row>
    <row collapsed="false" customFormat="false" customHeight="true" hidden="true" ht="12.75" outlineLevel="0" r="4542">
      <c r="A4542" s="749" t="s">
        <v>16587</v>
      </c>
      <c r="B4542" s="749" t="str">
        <f aca="false">C4542&amp;D4542&amp;E4542&amp;F4542&amp;G4542&amp;H4542</f>
        <v>MONTAGEM DE JUNTA DE DESMONTAGEM,EXCLUSIVE A PECA,COM DIAMETRO DE 150MM.CUSTO POR PECA</v>
      </c>
      <c r="C4542" s="749" t="s">
        <v>16584</v>
      </c>
      <c r="D4542" s="749" t="s">
        <v>16588</v>
      </c>
      <c r="I4542" s="749" t="s">
        <v>30</v>
      </c>
      <c r="J4542" s="749" t="n">
        <v>68.86</v>
      </c>
    </row>
    <row collapsed="false" customFormat="false" customHeight="true" hidden="true" ht="12.75" outlineLevel="0" r="4543">
      <c r="A4543" s="749" t="s">
        <v>16589</v>
      </c>
      <c r="B4543" s="749" t="str">
        <f aca="false">C4543&amp;D4543&amp;E4543&amp;F4543&amp;G4543&amp;H4543</f>
        <v>MONTAGEM DE JUNTA DE DESMONTAGEM,EXCLUSIVE A PECA,COM DIAMETRO DE 150MM.CUSTO POR PECA</v>
      </c>
      <c r="C4543" s="749" t="s">
        <v>16584</v>
      </c>
      <c r="D4543" s="749" t="s">
        <v>16588</v>
      </c>
      <c r="I4543" s="749" t="s">
        <v>30</v>
      </c>
      <c r="J4543" s="749" t="n">
        <v>60.39</v>
      </c>
    </row>
    <row collapsed="false" customFormat="false" customHeight="true" hidden="true" ht="12.75" outlineLevel="0" r="4544">
      <c r="A4544" s="749" t="s">
        <v>16590</v>
      </c>
      <c r="B4544" s="749" t="str">
        <f aca="false">C4544&amp;D4544&amp;E4544&amp;F4544&amp;G4544&amp;H4544</f>
        <v>MONTAGEM DE JUNTA DE DESMONTAGEM,EXCLUSIVE A PECA,COM DIAMETRO DE 200MM.CUSTO POR PECA</v>
      </c>
      <c r="C4544" s="749" t="s">
        <v>16584</v>
      </c>
      <c r="D4544" s="749" t="s">
        <v>16591</v>
      </c>
      <c r="I4544" s="749" t="s">
        <v>30</v>
      </c>
      <c r="J4544" s="749" t="n">
        <v>70.9</v>
      </c>
    </row>
    <row collapsed="false" customFormat="false" customHeight="true" hidden="true" ht="12.75" outlineLevel="0" r="4545">
      <c r="A4545" s="749" t="s">
        <v>16592</v>
      </c>
      <c r="B4545" s="749" t="str">
        <f aca="false">C4545&amp;D4545&amp;E4545&amp;F4545&amp;G4545&amp;H4545</f>
        <v>MONTAGEM DE JUNTA DE DESMONTAGEM,EXCLUSIVE A PECA,COM DIAMETRO DE 200MM.CUSTO POR PECA</v>
      </c>
      <c r="C4545" s="749" t="s">
        <v>16584</v>
      </c>
      <c r="D4545" s="749" t="s">
        <v>16591</v>
      </c>
      <c r="I4545" s="749" t="s">
        <v>30</v>
      </c>
      <c r="J4545" s="749" t="n">
        <v>62.42</v>
      </c>
    </row>
    <row collapsed="false" customFormat="false" customHeight="true" hidden="true" ht="12.75" outlineLevel="0" r="4546">
      <c r="A4546" s="749" t="s">
        <v>16593</v>
      </c>
      <c r="B4546" s="749" t="str">
        <f aca="false">C4546&amp;D4546&amp;E4546&amp;F4546&amp;G4546&amp;H4546</f>
        <v>MONTAGEM DE JUNTA DE DESMONTAGEM,EXCLUSIVE A PECA,COM DIAMETRO DE 250MM.CUSTO POR PECA</v>
      </c>
      <c r="C4546" s="749" t="s">
        <v>16584</v>
      </c>
      <c r="D4546" s="749" t="s">
        <v>16594</v>
      </c>
      <c r="I4546" s="749" t="s">
        <v>30</v>
      </c>
      <c r="J4546" s="749" t="n">
        <v>174.76</v>
      </c>
    </row>
    <row collapsed="false" customFormat="false" customHeight="true" hidden="true" ht="12.75" outlineLevel="0" r="4547">
      <c r="A4547" s="749" t="s">
        <v>16595</v>
      </c>
      <c r="B4547" s="749" t="str">
        <f aca="false">C4547&amp;D4547&amp;E4547&amp;F4547&amp;G4547&amp;H4547</f>
        <v>MONTAGEM DE JUNTA DE DESMONTAGEM,EXCLUSIVE A PECA,COM DIAMETRO DE 250MM.CUSTO POR PECA</v>
      </c>
      <c r="C4547" s="749" t="s">
        <v>16584</v>
      </c>
      <c r="D4547" s="749" t="s">
        <v>16594</v>
      </c>
      <c r="I4547" s="749" t="s">
        <v>30</v>
      </c>
      <c r="J4547" s="749" t="n">
        <v>162.25</v>
      </c>
    </row>
    <row collapsed="false" customFormat="false" customHeight="true" hidden="true" ht="12.75" outlineLevel="0" r="4548">
      <c r="A4548" s="749" t="s">
        <v>16596</v>
      </c>
      <c r="B4548" s="749" t="str">
        <f aca="false">C4548&amp;D4548&amp;E4548&amp;F4548&amp;G4548&amp;H4548</f>
        <v>MONTAGEM DE JUNTA DE DESMONTAGEM,EXCLUSIVE A PECA,COM DIAMETRO DE 300MM.CUSTO POR PECA</v>
      </c>
      <c r="C4548" s="749" t="s">
        <v>16584</v>
      </c>
      <c r="D4548" s="749" t="s">
        <v>16597</v>
      </c>
      <c r="I4548" s="749" t="s">
        <v>30</v>
      </c>
      <c r="J4548" s="749" t="n">
        <v>195.3</v>
      </c>
    </row>
    <row collapsed="false" customFormat="false" customHeight="true" hidden="true" ht="12.75" outlineLevel="0" r="4549">
      <c r="A4549" s="749" t="s">
        <v>16598</v>
      </c>
      <c r="B4549" s="749" t="str">
        <f aca="false">C4549&amp;D4549&amp;E4549&amp;F4549&amp;G4549&amp;H4549</f>
        <v>MONTAGEM DE JUNTA DE DESMONTAGEM,EXCLUSIVE A PECA,COM DIAMETRO DE 300MM.CUSTO POR PECA</v>
      </c>
      <c r="C4549" s="749" t="s">
        <v>16584</v>
      </c>
      <c r="D4549" s="749" t="s">
        <v>16597</v>
      </c>
      <c r="I4549" s="749" t="s">
        <v>30</v>
      </c>
      <c r="J4549" s="749" t="n">
        <v>182.76</v>
      </c>
    </row>
    <row collapsed="false" customFormat="false" customHeight="true" hidden="true" ht="12.75" outlineLevel="0" r="4550">
      <c r="A4550" s="749" t="s">
        <v>16599</v>
      </c>
      <c r="B4550" s="749" t="str">
        <f aca="false">C4550&amp;D4550&amp;E4550&amp;F4550&amp;G4550&amp;H4550</f>
        <v>MONTAGEM DE JUNTA DE DESMONTAGEM,EXCLUSIVE A PECA,COM DIAMETRO DE 350MM.CUSTO POR PECA</v>
      </c>
      <c r="C4550" s="749" t="s">
        <v>16584</v>
      </c>
      <c r="D4550" s="749" t="s">
        <v>16600</v>
      </c>
      <c r="I4550" s="749" t="s">
        <v>30</v>
      </c>
      <c r="J4550" s="749" t="n">
        <v>233.31</v>
      </c>
    </row>
    <row collapsed="false" customFormat="false" customHeight="true" hidden="true" ht="12.75" outlineLevel="0" r="4551">
      <c r="A4551" s="749" t="s">
        <v>16601</v>
      </c>
      <c r="B4551" s="749" t="str">
        <f aca="false">C4551&amp;D4551&amp;E4551&amp;F4551&amp;G4551&amp;H4551</f>
        <v>MONTAGEM DE JUNTA DE DESMONTAGEM,EXCLUSIVE A PECA,COM DIAMETRO DE 350MM.CUSTO POR PECA</v>
      </c>
      <c r="C4551" s="749" t="s">
        <v>16584</v>
      </c>
      <c r="D4551" s="749" t="s">
        <v>16600</v>
      </c>
      <c r="I4551" s="749" t="s">
        <v>30</v>
      </c>
      <c r="J4551" s="749" t="n">
        <v>218.22</v>
      </c>
    </row>
    <row collapsed="false" customFormat="false" customHeight="true" hidden="true" ht="12.75" outlineLevel="0" r="4552">
      <c r="A4552" s="749" t="s">
        <v>16602</v>
      </c>
      <c r="B4552" s="749" t="str">
        <f aca="false">C4552&amp;D4552&amp;E4552&amp;F4552&amp;G4552&amp;H4552</f>
        <v>MONTAGEM DE JUNTA DE DESMONTAGEM,EXCLUSIVE A PECA,COM DIAMETRO DE 400MM.CUSTO POR PECA</v>
      </c>
      <c r="C4552" s="749" t="s">
        <v>16584</v>
      </c>
      <c r="D4552" s="749" t="s">
        <v>16603</v>
      </c>
      <c r="I4552" s="749" t="s">
        <v>30</v>
      </c>
      <c r="J4552" s="749" t="n">
        <v>252.32</v>
      </c>
    </row>
    <row collapsed="false" customFormat="false" customHeight="true" hidden="true" ht="12.75" outlineLevel="0" r="4553">
      <c r="A4553" s="749" t="s">
        <v>16604</v>
      </c>
      <c r="B4553" s="749" t="str">
        <f aca="false">C4553&amp;D4553&amp;E4553&amp;F4553&amp;G4553&amp;H4553</f>
        <v>MONTAGEM DE JUNTA DE DESMONTAGEM,EXCLUSIVE A PECA,COM DIAMETRO DE 400MM.CUSTO POR PECA</v>
      </c>
      <c r="C4553" s="749" t="s">
        <v>16584</v>
      </c>
      <c r="D4553" s="749" t="s">
        <v>16603</v>
      </c>
      <c r="I4553" s="749" t="s">
        <v>30</v>
      </c>
      <c r="J4553" s="749" t="n">
        <v>235.41</v>
      </c>
    </row>
    <row collapsed="false" customFormat="false" customHeight="true" hidden="true" ht="12.75" outlineLevel="0" r="4554">
      <c r="A4554" s="749" t="s">
        <v>16605</v>
      </c>
      <c r="B4554" s="749" t="str">
        <f aca="false">C4554&amp;D4554&amp;E4554&amp;F4554&amp;G4554&amp;H4554</f>
        <v>MONTAGEM DE JUNTA DE DESMONTAGEM,EXCLUSIVE A PECA,COM DIAMETRO DE 450MM.CUSTO POR PECA</v>
      </c>
      <c r="C4554" s="749" t="s">
        <v>16584</v>
      </c>
      <c r="D4554" s="749" t="s">
        <v>16606</v>
      </c>
      <c r="I4554" s="749" t="s">
        <v>30</v>
      </c>
      <c r="J4554" s="749" t="n">
        <v>254.09</v>
      </c>
    </row>
    <row collapsed="false" customFormat="false" customHeight="true" hidden="true" ht="12.75" outlineLevel="0" r="4555">
      <c r="A4555" s="749" t="s">
        <v>16607</v>
      </c>
      <c r="B4555" s="749" t="str">
        <f aca="false">C4555&amp;D4555&amp;E4555&amp;F4555&amp;G4555&amp;H4555</f>
        <v>MONTAGEM DE JUNTA DE DESMONTAGEM,EXCLUSIVE A PECA,COM DIAMETRO DE 450MM.CUSTO POR PECA</v>
      </c>
      <c r="C4555" s="749" t="s">
        <v>16584</v>
      </c>
      <c r="D4555" s="749" t="s">
        <v>16606</v>
      </c>
      <c r="I4555" s="749" t="s">
        <v>30</v>
      </c>
      <c r="J4555" s="749" t="n">
        <v>237.16</v>
      </c>
    </row>
    <row collapsed="false" customFormat="false" customHeight="true" hidden="true" ht="12.75" outlineLevel="0" r="4556">
      <c r="A4556" s="749" t="s">
        <v>16608</v>
      </c>
      <c r="B4556" s="749" t="str">
        <f aca="false">C4556&amp;D4556&amp;E4556&amp;F4556&amp;G4556&amp;H4556</f>
        <v>MONTAGEM DE JUNTA DE DESMONTAGEM,EXCLUSIVE A PECA,COM DIAMETRO DE 500MM. CUSTO POR PECA</v>
      </c>
      <c r="C4556" s="749" t="s">
        <v>16584</v>
      </c>
      <c r="D4556" s="749" t="s">
        <v>16609</v>
      </c>
      <c r="I4556" s="749" t="s">
        <v>30</v>
      </c>
      <c r="J4556" s="749" t="n">
        <v>278.13</v>
      </c>
    </row>
    <row collapsed="false" customFormat="false" customHeight="true" hidden="true" ht="12.75" outlineLevel="0" r="4557">
      <c r="A4557" s="749" t="s">
        <v>16610</v>
      </c>
      <c r="B4557" s="749" t="str">
        <f aca="false">C4557&amp;D4557&amp;E4557&amp;F4557&amp;G4557&amp;H4557</f>
        <v>MONTAGEM DE JUNTA DE DESMONTAGEM,EXCLUSIVE A PECA,COM DIAMETRO DE 500MM. CUSTO POR PECA</v>
      </c>
      <c r="C4557" s="749" t="s">
        <v>16584</v>
      </c>
      <c r="D4557" s="749" t="s">
        <v>16609</v>
      </c>
      <c r="I4557" s="749" t="s">
        <v>30</v>
      </c>
      <c r="J4557" s="749" t="n">
        <v>258.2</v>
      </c>
    </row>
    <row collapsed="false" customFormat="false" customHeight="true" hidden="true" ht="12.75" outlineLevel="0" r="4558">
      <c r="A4558" s="749" t="s">
        <v>16611</v>
      </c>
      <c r="B4558" s="749" t="str">
        <f aca="false">C4558&amp;D4558&amp;E4558&amp;F4558&amp;G4558&amp;H4558</f>
        <v>MONTAGEM DE JUNTA DE DESMONTAGEM,EXCLUSIVE A PECA,COM DIAMETRO DE 600MM.CUSTO POR PECA</v>
      </c>
      <c r="C4558" s="749" t="s">
        <v>16584</v>
      </c>
      <c r="D4558" s="749" t="s">
        <v>16612</v>
      </c>
      <c r="I4558" s="749" t="s">
        <v>30</v>
      </c>
      <c r="J4558" s="749" t="n">
        <v>300.36</v>
      </c>
    </row>
    <row collapsed="false" customFormat="false" customHeight="true" hidden="true" ht="12.75" outlineLevel="0" r="4559">
      <c r="A4559" s="749" t="s">
        <v>16613</v>
      </c>
      <c r="B4559" s="749" t="str">
        <f aca="false">C4559&amp;D4559&amp;E4559&amp;F4559&amp;G4559&amp;H4559</f>
        <v>MONTAGEM DE JUNTA DE DESMONTAGEM,EXCLUSIVE A PECA,COM DIAMETRO DE 600MM.CUSTO POR PECA</v>
      </c>
      <c r="C4559" s="749" t="s">
        <v>16584</v>
      </c>
      <c r="D4559" s="749" t="s">
        <v>16612</v>
      </c>
      <c r="I4559" s="749" t="s">
        <v>30</v>
      </c>
      <c r="J4559" s="749" t="n">
        <v>278.7</v>
      </c>
    </row>
    <row collapsed="false" customFormat="false" customHeight="true" hidden="true" ht="12.75" outlineLevel="0" r="4560">
      <c r="A4560" s="749" t="s">
        <v>16614</v>
      </c>
      <c r="B4560" s="749" t="str">
        <f aca="false">C4560&amp;D4560&amp;E4560&amp;F4560&amp;G4560&amp;H4560</f>
        <v>MONTAGEM DE JUNTA DE DESMONTAGEM,EXCLUSIVE A PECA,COM DIAMETRO DE 700MM.CUSTO POR PECA</v>
      </c>
      <c r="C4560" s="749" t="s">
        <v>16584</v>
      </c>
      <c r="D4560" s="749" t="s">
        <v>16615</v>
      </c>
      <c r="I4560" s="749" t="s">
        <v>30</v>
      </c>
      <c r="J4560" s="749" t="n">
        <v>328.36</v>
      </c>
    </row>
    <row collapsed="false" customFormat="false" customHeight="true" hidden="true" ht="12.75" outlineLevel="0" r="4561">
      <c r="A4561" s="749" t="s">
        <v>16616</v>
      </c>
      <c r="B4561" s="749" t="str">
        <f aca="false">C4561&amp;D4561&amp;E4561&amp;F4561&amp;G4561&amp;H4561</f>
        <v>MONTAGEM DE JUNTA DE DESMONTAGEM,EXCLUSIVE A PECA,COM DIAMETRO DE 700MM.CUSTO POR PECA</v>
      </c>
      <c r="C4561" s="749" t="s">
        <v>16584</v>
      </c>
      <c r="D4561" s="749" t="s">
        <v>16615</v>
      </c>
      <c r="I4561" s="749" t="s">
        <v>30</v>
      </c>
      <c r="J4561" s="749" t="n">
        <v>303.31</v>
      </c>
    </row>
    <row collapsed="false" customFormat="false" customHeight="true" hidden="true" ht="12.75" outlineLevel="0" r="4562">
      <c r="A4562" s="749" t="s">
        <v>16617</v>
      </c>
      <c r="B4562" s="749" t="str">
        <f aca="false">C4562&amp;D4562&amp;E4562&amp;F4562&amp;G4562&amp;H4562</f>
        <v>MONTAGEM DE JUNTA DE DESMONTAGEM,EXCLUSIVE A PECA,COM DIAMETRO DE 800MM.CUSTO POR PECA</v>
      </c>
      <c r="C4562" s="749" t="s">
        <v>16584</v>
      </c>
      <c r="D4562" s="749" t="s">
        <v>16618</v>
      </c>
      <c r="I4562" s="749" t="s">
        <v>30</v>
      </c>
      <c r="J4562" s="749" t="n">
        <v>359.7</v>
      </c>
    </row>
    <row collapsed="false" customFormat="false" customHeight="true" hidden="true" ht="12.75" outlineLevel="0" r="4563">
      <c r="A4563" s="749" t="s">
        <v>16619</v>
      </c>
      <c r="B4563" s="749" t="str">
        <f aca="false">C4563&amp;D4563&amp;E4563&amp;F4563&amp;G4563&amp;H4563</f>
        <v>MONTAGEM DE JUNTA DE DESMONTAGEM,EXCLUSIVE A PECA,COM DIAMETRO DE 800MM.CUSTO POR PECA</v>
      </c>
      <c r="C4563" s="749" t="s">
        <v>16584</v>
      </c>
      <c r="D4563" s="749" t="s">
        <v>16618</v>
      </c>
      <c r="I4563" s="749" t="s">
        <v>30</v>
      </c>
      <c r="J4563" s="749" t="n">
        <v>332.52</v>
      </c>
    </row>
    <row collapsed="false" customFormat="false" customHeight="true" hidden="true" ht="12.75" outlineLevel="0" r="4564">
      <c r="A4564" s="749" t="s">
        <v>16620</v>
      </c>
      <c r="B4564" s="749" t="str">
        <f aca="false">C4564&amp;D4564&amp;E4564&amp;F4564&amp;G4564&amp;H4564</f>
        <v>MONTAGEM DE JUNTA DE DESMONTAGEM,EXCLUSIVE A PECA,COM DIAMETRO DE 900MM.CUSTO POR PECA</v>
      </c>
      <c r="C4564" s="749" t="s">
        <v>16584</v>
      </c>
      <c r="D4564" s="749" t="s">
        <v>16621</v>
      </c>
      <c r="I4564" s="749" t="s">
        <v>30</v>
      </c>
      <c r="J4564" s="749" t="n">
        <v>395.91</v>
      </c>
    </row>
    <row collapsed="false" customFormat="false" customHeight="true" hidden="true" ht="12.75" outlineLevel="0" r="4565">
      <c r="A4565" s="749" t="s">
        <v>16622</v>
      </c>
      <c r="B4565" s="749" t="str">
        <f aca="false">C4565&amp;D4565&amp;E4565&amp;F4565&amp;G4565&amp;H4565</f>
        <v>MONTAGEM DE JUNTA DE DESMONTAGEM,EXCLUSIVE A PECA,COM DIAMETRO DE 900MM.CUSTO POR PECA</v>
      </c>
      <c r="C4565" s="749" t="s">
        <v>16584</v>
      </c>
      <c r="D4565" s="749" t="s">
        <v>16621</v>
      </c>
      <c r="I4565" s="749" t="s">
        <v>30</v>
      </c>
      <c r="J4565" s="749" t="n">
        <v>365.01</v>
      </c>
    </row>
    <row collapsed="false" customFormat="false" customHeight="true" hidden="true" ht="12.75" outlineLevel="0" r="4566">
      <c r="A4566" s="749" t="s">
        <v>16623</v>
      </c>
      <c r="B4566" s="749" t="str">
        <f aca="false">C4566&amp;D4566&amp;E4566&amp;F4566&amp;G4566&amp;H4566</f>
        <v>MONTAGEM DE JUNTA DE DESMONTAGEM,EXCLUSIVE A PECA,COM DIAMETRO DE 1000MM.CUSTO POR PECA</v>
      </c>
      <c r="C4566" s="749" t="s">
        <v>16584</v>
      </c>
      <c r="D4566" s="749" t="s">
        <v>16624</v>
      </c>
      <c r="I4566" s="749" t="s">
        <v>30</v>
      </c>
      <c r="J4566" s="749" t="n">
        <v>431.35</v>
      </c>
    </row>
    <row collapsed="false" customFormat="false" customHeight="true" hidden="true" ht="12.75" outlineLevel="0" r="4567">
      <c r="A4567" s="749" t="s">
        <v>16625</v>
      </c>
      <c r="B4567" s="749" t="str">
        <f aca="false">C4567&amp;D4567&amp;E4567&amp;F4567&amp;G4567&amp;H4567</f>
        <v>MONTAGEM DE JUNTA DE DESMONTAGEM,EXCLUSIVE A PECA,COM DIAMETRO DE 1000MM.CUSTO POR PECA</v>
      </c>
      <c r="C4567" s="749" t="s">
        <v>16584</v>
      </c>
      <c r="D4567" s="749" t="s">
        <v>16624</v>
      </c>
      <c r="I4567" s="749" t="s">
        <v>30</v>
      </c>
      <c r="J4567" s="749" t="n">
        <v>398</v>
      </c>
    </row>
    <row collapsed="false" customFormat="false" customHeight="true" hidden="true" ht="12.75" outlineLevel="0" r="4568">
      <c r="A4568" s="749" t="s">
        <v>16626</v>
      </c>
      <c r="B4568" s="749" t="str">
        <f aca="false">C4568&amp;D4568&amp;E4568&amp;F4568&amp;G4568&amp;H4568</f>
        <v>MONTAGEM DE JUNTA DE DESMONTAGEM,EXCLUSIVE A PECA,COM DIAMETRO DE 1200MM.CUSTO POR PECA</v>
      </c>
      <c r="C4568" s="749" t="s">
        <v>16584</v>
      </c>
      <c r="D4568" s="749" t="s">
        <v>16627</v>
      </c>
      <c r="I4568" s="749" t="s">
        <v>30</v>
      </c>
      <c r="J4568" s="749" t="n">
        <v>501.14</v>
      </c>
    </row>
    <row collapsed="false" customFormat="false" customHeight="true" hidden="true" ht="12.75" outlineLevel="0" r="4569">
      <c r="A4569" s="749" t="s">
        <v>16628</v>
      </c>
      <c r="B4569" s="749" t="str">
        <f aca="false">C4569&amp;D4569&amp;E4569&amp;F4569&amp;G4569&amp;H4569</f>
        <v>MONTAGEM DE JUNTA DE DESMONTAGEM,EXCLUSIVE A PECA,COM DIAMETRO DE 1200MM.CUSTO POR PECA</v>
      </c>
      <c r="C4569" s="749" t="s">
        <v>16584</v>
      </c>
      <c r="D4569" s="749" t="s">
        <v>16627</v>
      </c>
      <c r="I4569" s="749" t="s">
        <v>30</v>
      </c>
      <c r="J4569" s="749" t="n">
        <v>460.76</v>
      </c>
    </row>
    <row collapsed="false" customFormat="false" customHeight="true" hidden="true" ht="12.75" outlineLevel="0" r="4570">
      <c r="A4570" s="749" t="s">
        <v>16629</v>
      </c>
      <c r="B4570" s="749" t="str">
        <f aca="false">C4570&amp;D4570&amp;E4570&amp;F4570&amp;G4570&amp;H4570</f>
        <v>MONTAGEM DE JUNTA DE DESMONTAGEM,EXCLUSIVE A PECA,COM DIAMETRO DE 1400MM.CUSTO POR PECA</v>
      </c>
      <c r="C4570" s="749" t="s">
        <v>16584</v>
      </c>
      <c r="D4570" s="749" t="s">
        <v>16630</v>
      </c>
      <c r="I4570" s="749" t="s">
        <v>30</v>
      </c>
      <c r="J4570" s="749" t="n">
        <v>568.14</v>
      </c>
    </row>
    <row collapsed="false" customFormat="false" customHeight="true" hidden="true" ht="12.75" outlineLevel="0" r="4571">
      <c r="A4571" s="749" t="s">
        <v>16631</v>
      </c>
      <c r="B4571" s="749" t="str">
        <f aca="false">C4571&amp;D4571&amp;E4571&amp;F4571&amp;G4571&amp;H4571</f>
        <v>MONTAGEM DE JUNTA DE DESMONTAGEM,EXCLUSIVE A PECA,COM DIAMETRO DE 1400MM.CUSTO POR PECA</v>
      </c>
      <c r="C4571" s="749" t="s">
        <v>16584</v>
      </c>
      <c r="D4571" s="749" t="s">
        <v>16630</v>
      </c>
      <c r="I4571" s="749" t="s">
        <v>30</v>
      </c>
      <c r="J4571" s="749" t="n">
        <v>521.33</v>
      </c>
    </row>
    <row collapsed="false" customFormat="false" customHeight="true" hidden="true" ht="12.75" outlineLevel="0" r="4572">
      <c r="A4572" s="749" t="s">
        <v>16632</v>
      </c>
      <c r="B4572" s="749" t="str">
        <f aca="false">C4572&amp;D4572&amp;E4572&amp;F4572&amp;G4572&amp;H4572</f>
        <v>MONTAGEM DE JUNTA DE DESMONTAGEM,EXCLUSIVE A PECA,COM DIAMETRO DE 1500MM.CUSTO POR PECA</v>
      </c>
      <c r="C4572" s="749" t="s">
        <v>16584</v>
      </c>
      <c r="D4572" s="749" t="s">
        <v>16633</v>
      </c>
      <c r="I4572" s="749" t="s">
        <v>30</v>
      </c>
      <c r="J4572" s="749" t="n">
        <v>601.97</v>
      </c>
    </row>
    <row collapsed="false" customFormat="false" customHeight="true" hidden="true" ht="12.75" outlineLevel="0" r="4573">
      <c r="A4573" s="749" t="s">
        <v>16634</v>
      </c>
      <c r="B4573" s="749" t="str">
        <f aca="false">C4573&amp;D4573&amp;E4573&amp;F4573&amp;G4573&amp;H4573</f>
        <v>MONTAGEM DE JUNTA DE DESMONTAGEM,EXCLUSIVE A PECA,COM DIAMETRO DE 1500MM.CUSTO POR PECA</v>
      </c>
      <c r="C4573" s="749" t="s">
        <v>16584</v>
      </c>
      <c r="D4573" s="749" t="s">
        <v>16633</v>
      </c>
      <c r="I4573" s="749" t="s">
        <v>30</v>
      </c>
      <c r="J4573" s="749" t="n">
        <v>553.66</v>
      </c>
    </row>
    <row collapsed="false" customFormat="false" customHeight="true" hidden="true" ht="12.75" outlineLevel="0" r="4574">
      <c r="A4574" s="749" t="s">
        <v>16635</v>
      </c>
      <c r="B4574" s="749" t="str">
        <f aca="false">C4574&amp;D4574&amp;E4574&amp;F4574&amp;G4574&amp;H4574</f>
        <v>MONTAGEM DE JUNTA DRESSER SEM ANCORAGENS (HARNESS),EXCLUSIVE A PECA,COM DIAMETRO DE 150MM.CUSTO POR PECA</v>
      </c>
      <c r="C4574" s="749" t="s">
        <v>16636</v>
      </c>
      <c r="D4574" s="749" t="s">
        <v>16637</v>
      </c>
      <c r="I4574" s="749" t="s">
        <v>30</v>
      </c>
      <c r="J4574" s="749" t="n">
        <v>26.03</v>
      </c>
    </row>
    <row collapsed="false" customFormat="false" customHeight="true" hidden="true" ht="12.75" outlineLevel="0" r="4575">
      <c r="A4575" s="749" t="s">
        <v>16638</v>
      </c>
      <c r="B4575" s="749" t="str">
        <f aca="false">C4575&amp;D4575&amp;E4575&amp;F4575&amp;G4575&amp;H4575</f>
        <v>MONTAGEM DE JUNTA DRESSER SEM ANCORAGENS (HARNESS),EXCLUSIVE A PECA,COM DIAMETRO DE 150MM.CUSTO POR PECA</v>
      </c>
      <c r="C4575" s="749" t="s">
        <v>16636</v>
      </c>
      <c r="D4575" s="749" t="s">
        <v>16637</v>
      </c>
      <c r="I4575" s="749" t="s">
        <v>30</v>
      </c>
      <c r="J4575" s="749" t="n">
        <v>22.56</v>
      </c>
    </row>
    <row collapsed="false" customFormat="false" customHeight="true" hidden="true" ht="12.75" outlineLevel="0" r="4576">
      <c r="A4576" s="749" t="s">
        <v>16639</v>
      </c>
      <c r="B4576" s="749" t="str">
        <f aca="false">C4576&amp;D4576&amp;E4576&amp;F4576&amp;G4576&amp;H4576</f>
        <v>MONTAGEM DE JUNTA DRESSER SEM ANCORAGENS (HARNESS),EXCLUSIVE A PECA,COM DIAMETRO DE 200MM.CUSTO POR PECA</v>
      </c>
      <c r="C4576" s="749" t="s">
        <v>16636</v>
      </c>
      <c r="D4576" s="749" t="s">
        <v>16640</v>
      </c>
      <c r="I4576" s="749" t="s">
        <v>30</v>
      </c>
      <c r="J4576" s="749" t="n">
        <v>26.07</v>
      </c>
    </row>
    <row collapsed="false" customFormat="false" customHeight="true" hidden="true" ht="12.75" outlineLevel="0" r="4577">
      <c r="A4577" s="749" t="s">
        <v>16641</v>
      </c>
      <c r="B4577" s="749" t="str">
        <f aca="false">C4577&amp;D4577&amp;E4577&amp;F4577&amp;G4577&amp;H4577</f>
        <v>MONTAGEM DE JUNTA DRESSER SEM ANCORAGENS (HARNESS),EXCLUSIVE A PECA,COM DIAMETRO DE 200MM.CUSTO POR PECA</v>
      </c>
      <c r="C4577" s="749" t="s">
        <v>16636</v>
      </c>
      <c r="D4577" s="749" t="s">
        <v>16640</v>
      </c>
      <c r="I4577" s="749" t="s">
        <v>30</v>
      </c>
      <c r="J4577" s="749" t="n">
        <v>22.6</v>
      </c>
    </row>
    <row collapsed="false" customFormat="false" customHeight="true" hidden="true" ht="12.75" outlineLevel="0" r="4578">
      <c r="A4578" s="749" t="s">
        <v>16642</v>
      </c>
      <c r="B4578" s="749" t="str">
        <f aca="false">C4578&amp;D4578&amp;E4578&amp;F4578&amp;G4578&amp;H4578</f>
        <v>MONTAGEM DE JUNTA DRESSER SEM ANCORAGENS (HARNESS),EXCLUSIVE A PECA,COM DIAMETRO DE 250MM.CUSTO POR PECA</v>
      </c>
      <c r="C4578" s="749" t="s">
        <v>16636</v>
      </c>
      <c r="D4578" s="749" t="s">
        <v>16643</v>
      </c>
      <c r="I4578" s="749" t="s">
        <v>30</v>
      </c>
      <c r="J4578" s="749" t="n">
        <v>28.66</v>
      </c>
    </row>
    <row collapsed="false" customFormat="false" customHeight="true" hidden="true" ht="12.75" outlineLevel="0" r="4579">
      <c r="A4579" s="749" t="s">
        <v>16644</v>
      </c>
      <c r="B4579" s="749" t="str">
        <f aca="false">C4579&amp;D4579&amp;E4579&amp;F4579&amp;G4579&amp;H4579</f>
        <v>MONTAGEM DE JUNTA DRESSER SEM ANCORAGENS (HARNESS),EXCLUSIVE A PECA,COM DIAMETRO DE 250MM.CUSTO POR PECA</v>
      </c>
      <c r="C4579" s="749" t="s">
        <v>16636</v>
      </c>
      <c r="D4579" s="749" t="s">
        <v>16643</v>
      </c>
      <c r="I4579" s="749" t="s">
        <v>30</v>
      </c>
      <c r="J4579" s="749" t="n">
        <v>24.84</v>
      </c>
    </row>
    <row collapsed="false" customFormat="false" customHeight="true" hidden="true" ht="12.75" outlineLevel="0" r="4580">
      <c r="A4580" s="749" t="s">
        <v>16645</v>
      </c>
      <c r="B4580" s="749" t="str">
        <f aca="false">C4580&amp;D4580&amp;E4580&amp;F4580&amp;G4580&amp;H4580</f>
        <v>MONTAGEM DE JUNTA DRESSER SEM ANCORAGENS (HARNESS),EXCLUSIVE A PECA,COM DIAMETRO DE 300MM.CUSTO POR PECA</v>
      </c>
      <c r="C4580" s="749" t="s">
        <v>16636</v>
      </c>
      <c r="D4580" s="749" t="s">
        <v>16646</v>
      </c>
      <c r="I4580" s="749" t="s">
        <v>30</v>
      </c>
      <c r="J4580" s="749" t="n">
        <v>28.7</v>
      </c>
    </row>
    <row collapsed="false" customFormat="false" customHeight="true" hidden="true" ht="12.75" outlineLevel="0" r="4581">
      <c r="A4581" s="749" t="s">
        <v>16647</v>
      </c>
      <c r="B4581" s="749" t="str">
        <f aca="false">C4581&amp;D4581&amp;E4581&amp;F4581&amp;G4581&amp;H4581</f>
        <v>MONTAGEM DE JUNTA DRESSER SEM ANCORAGENS (HARNESS),EXCLUSIVE A PECA,COM DIAMETRO DE 300MM.CUSTO POR PECA</v>
      </c>
      <c r="C4581" s="749" t="s">
        <v>16636</v>
      </c>
      <c r="D4581" s="749" t="s">
        <v>16646</v>
      </c>
      <c r="I4581" s="749" t="s">
        <v>30</v>
      </c>
      <c r="J4581" s="749" t="n">
        <v>24.88</v>
      </c>
    </row>
    <row collapsed="false" customFormat="false" customHeight="true" hidden="true" ht="12.75" outlineLevel="0" r="4582">
      <c r="A4582" s="749" t="s">
        <v>16648</v>
      </c>
      <c r="B4582" s="749" t="str">
        <f aca="false">C4582&amp;D4582&amp;E4582&amp;F4582&amp;G4582&amp;H4582</f>
        <v>MONTAGEM DE JUNTA DRESSER SEM ANCORAGENS (HARNESS),EXCLUSIVE A PECA,COM DIAMETRO DE 350MM.CUSTO POR PECA</v>
      </c>
      <c r="C4582" s="749" t="s">
        <v>16636</v>
      </c>
      <c r="D4582" s="749" t="s">
        <v>16649</v>
      </c>
      <c r="I4582" s="749" t="s">
        <v>30</v>
      </c>
      <c r="J4582" s="749" t="n">
        <v>28.7</v>
      </c>
    </row>
    <row collapsed="false" customFormat="false" customHeight="true" hidden="true" ht="12.75" outlineLevel="0" r="4583">
      <c r="A4583" s="749" t="s">
        <v>16650</v>
      </c>
      <c r="B4583" s="749" t="str">
        <f aca="false">C4583&amp;D4583&amp;E4583&amp;F4583&amp;G4583&amp;H4583</f>
        <v>MONTAGEM DE JUNTA DRESSER SEM ANCORAGENS (HARNESS),EXCLUSIVE A PECA,COM DIAMETRO DE 350MM.CUSTO POR PECA</v>
      </c>
      <c r="C4583" s="749" t="s">
        <v>16636</v>
      </c>
      <c r="D4583" s="749" t="s">
        <v>16649</v>
      </c>
      <c r="I4583" s="749" t="s">
        <v>30</v>
      </c>
      <c r="J4583" s="749" t="n">
        <v>24.88</v>
      </c>
    </row>
    <row collapsed="false" customFormat="false" customHeight="true" hidden="true" ht="12.75" outlineLevel="0" r="4584">
      <c r="A4584" s="749" t="s">
        <v>16651</v>
      </c>
      <c r="B4584" s="749" t="str">
        <f aca="false">C4584&amp;D4584&amp;E4584&amp;F4584&amp;G4584&amp;H4584</f>
        <v>MONTAGEM DE JUNTA DRESSER SEM ANCORAGENS (HARNESS),EXCLUSIVE A PECA,COM DIAMETRO DE 400MM.CUSTO POR PECA</v>
      </c>
      <c r="C4584" s="749" t="s">
        <v>16636</v>
      </c>
      <c r="D4584" s="749" t="s">
        <v>16652</v>
      </c>
      <c r="I4584" s="749" t="s">
        <v>30</v>
      </c>
      <c r="J4584" s="749" t="n">
        <v>38.72</v>
      </c>
    </row>
    <row collapsed="false" customFormat="false" customHeight="true" hidden="true" ht="12.75" outlineLevel="0" r="4585">
      <c r="A4585" s="749" t="s">
        <v>16653</v>
      </c>
      <c r="B4585" s="749" t="str">
        <f aca="false">C4585&amp;D4585&amp;E4585&amp;F4585&amp;G4585&amp;H4585</f>
        <v>MONTAGEM DE JUNTA DRESSER SEM ANCORAGENS (HARNESS),EXCLUSIVE A PECA,COM DIAMETRO DE 400MM.CUSTO POR PECA</v>
      </c>
      <c r="C4585" s="749" t="s">
        <v>16636</v>
      </c>
      <c r="D4585" s="749" t="s">
        <v>16652</v>
      </c>
      <c r="I4585" s="749" t="s">
        <v>30</v>
      </c>
      <c r="J4585" s="749" t="n">
        <v>33.56</v>
      </c>
    </row>
    <row collapsed="false" customFormat="false" customHeight="true" hidden="true" ht="12.75" outlineLevel="0" r="4586">
      <c r="A4586" s="749" t="s">
        <v>16654</v>
      </c>
      <c r="B4586" s="749" t="str">
        <f aca="false">C4586&amp;D4586&amp;E4586&amp;F4586&amp;G4586&amp;H4586</f>
        <v>MONTAGEM DE JUNTA DRESSER SEM ANCORAGENS (HARNESS),EXCLUSIVE A PECA,COM DIAMETRO DE 450MM.CUSTO POR PECA</v>
      </c>
      <c r="C4586" s="749" t="s">
        <v>16636</v>
      </c>
      <c r="D4586" s="749" t="s">
        <v>16655</v>
      </c>
      <c r="I4586" s="749" t="s">
        <v>30</v>
      </c>
      <c r="J4586" s="749" t="n">
        <v>38.72</v>
      </c>
    </row>
    <row collapsed="false" customFormat="false" customHeight="true" hidden="true" ht="12.75" outlineLevel="0" r="4587">
      <c r="A4587" s="749" t="s">
        <v>16656</v>
      </c>
      <c r="B4587" s="749" t="str">
        <f aca="false">C4587&amp;D4587&amp;E4587&amp;F4587&amp;G4587&amp;H4587</f>
        <v>MONTAGEM DE JUNTA DRESSER SEM ANCORAGENS (HARNESS),EXCLUSIVE A PECA,COM DIAMETRO DE 450MM.CUSTO POR PECA</v>
      </c>
      <c r="C4587" s="749" t="s">
        <v>16636</v>
      </c>
      <c r="D4587" s="749" t="s">
        <v>16655</v>
      </c>
      <c r="I4587" s="749" t="s">
        <v>30</v>
      </c>
      <c r="J4587" s="749" t="n">
        <v>33.56</v>
      </c>
    </row>
    <row collapsed="false" customFormat="false" customHeight="true" hidden="true" ht="12.75" outlineLevel="0" r="4588">
      <c r="A4588" s="749" t="s">
        <v>16657</v>
      </c>
      <c r="B4588" s="749" t="str">
        <f aca="false">C4588&amp;D4588&amp;E4588&amp;F4588&amp;G4588&amp;H4588</f>
        <v>MONTAGEM DE JUNTA DRESSER SEM ANCORAGENS (HARNESS),EXCLUSIVE A PECA,COM DIAMETRO DE 500MM.CUSTO POR PECA</v>
      </c>
      <c r="C4588" s="749" t="s">
        <v>16636</v>
      </c>
      <c r="D4588" s="749" t="s">
        <v>16658</v>
      </c>
      <c r="I4588" s="749" t="s">
        <v>30</v>
      </c>
      <c r="J4588" s="749" t="n">
        <v>41.37</v>
      </c>
    </row>
    <row collapsed="false" customFormat="false" customHeight="true" hidden="true" ht="12.75" outlineLevel="0" r="4589">
      <c r="A4589" s="749" t="s">
        <v>16659</v>
      </c>
      <c r="B4589" s="749" t="str">
        <f aca="false">C4589&amp;D4589&amp;E4589&amp;F4589&amp;G4589&amp;H4589</f>
        <v>MONTAGEM DE JUNTA DRESSER SEM ANCORAGENS (HARNESS),EXCLUSIVE A PECA,COM DIAMETRO DE 500MM.CUSTO POR PECA</v>
      </c>
      <c r="C4589" s="749" t="s">
        <v>16636</v>
      </c>
      <c r="D4589" s="749" t="s">
        <v>16658</v>
      </c>
      <c r="I4589" s="749" t="s">
        <v>30</v>
      </c>
      <c r="J4589" s="749" t="n">
        <v>35.85</v>
      </c>
    </row>
    <row collapsed="false" customFormat="false" customHeight="true" hidden="true" ht="12.75" outlineLevel="0" r="4590">
      <c r="A4590" s="749" t="s">
        <v>16660</v>
      </c>
      <c r="B4590" s="749" t="str">
        <f aca="false">C4590&amp;D4590&amp;E4590&amp;F4590&amp;G4590&amp;H4590</f>
        <v>MONTAGEM DE JUNTA DRESSER SEM ANCORAGENS (HARNESS),EXCLUSIVE A PECA,COM DIAMETRO DE 600MM.CUSTO POR PECA</v>
      </c>
      <c r="C4590" s="749" t="s">
        <v>16636</v>
      </c>
      <c r="D4590" s="749" t="s">
        <v>16661</v>
      </c>
      <c r="I4590" s="749" t="s">
        <v>30</v>
      </c>
      <c r="J4590" s="749" t="n">
        <v>44.01</v>
      </c>
    </row>
    <row collapsed="false" customFormat="false" customHeight="true" hidden="true" ht="12.75" outlineLevel="0" r="4591">
      <c r="A4591" s="749" t="s">
        <v>16662</v>
      </c>
      <c r="B4591" s="749" t="str">
        <f aca="false">C4591&amp;D4591&amp;E4591&amp;F4591&amp;G4591&amp;H4591</f>
        <v>MONTAGEM DE JUNTA DRESSER SEM ANCORAGENS (HARNESS),EXCLUSIVE A PECA,COM DIAMETRO DE 600MM.CUSTO POR PECA</v>
      </c>
      <c r="C4591" s="749" t="s">
        <v>16636</v>
      </c>
      <c r="D4591" s="749" t="s">
        <v>16661</v>
      </c>
      <c r="I4591" s="749" t="s">
        <v>30</v>
      </c>
      <c r="J4591" s="749" t="n">
        <v>38.15</v>
      </c>
    </row>
    <row collapsed="false" customFormat="false" customHeight="true" hidden="true" ht="12.75" outlineLevel="0" r="4592">
      <c r="A4592" s="749" t="s">
        <v>16663</v>
      </c>
      <c r="B4592" s="749" t="str">
        <f aca="false">C4592&amp;D4592&amp;E4592&amp;F4592&amp;G4592&amp;H4592</f>
        <v>MONTAGEM DE JUNTA DRESSER SEM ANCORAGENS (HARNESS),EXCLUSIVE A PECA,COM DIAMETRO DE 700MM.CUSTO POR PECA</v>
      </c>
      <c r="C4592" s="749" t="s">
        <v>16636</v>
      </c>
      <c r="D4592" s="749" t="s">
        <v>16664</v>
      </c>
      <c r="I4592" s="749" t="s">
        <v>30</v>
      </c>
      <c r="J4592" s="749" t="n">
        <v>44.06</v>
      </c>
    </row>
    <row collapsed="false" customFormat="false" customHeight="true" hidden="true" ht="12.75" outlineLevel="0" r="4593">
      <c r="A4593" s="749" t="s">
        <v>16665</v>
      </c>
      <c r="B4593" s="749" t="str">
        <f aca="false">C4593&amp;D4593&amp;E4593&amp;F4593&amp;G4593&amp;H4593</f>
        <v>MONTAGEM DE JUNTA DRESSER SEM ANCORAGENS (HARNESS),EXCLUSIVE A PECA,COM DIAMETRO DE 700MM.CUSTO POR PECA</v>
      </c>
      <c r="C4593" s="749" t="s">
        <v>16636</v>
      </c>
      <c r="D4593" s="749" t="s">
        <v>16664</v>
      </c>
      <c r="I4593" s="749" t="s">
        <v>30</v>
      </c>
      <c r="J4593" s="749" t="n">
        <v>38.19</v>
      </c>
    </row>
    <row collapsed="false" customFormat="false" customHeight="true" hidden="true" ht="12.75" outlineLevel="0" r="4594">
      <c r="A4594" s="749" t="s">
        <v>16666</v>
      </c>
      <c r="B4594" s="749" t="str">
        <f aca="false">C4594&amp;D4594&amp;E4594&amp;F4594&amp;G4594&amp;H4594</f>
        <v>MONTAGEM DE JUNTA DRESSER SEM ANCORAGENS (HARNESS),EXCLUSIVE A PECA,COM DIAMETRO DE 800MM.CUSTO POR PECA</v>
      </c>
      <c r="C4594" s="749" t="s">
        <v>16636</v>
      </c>
      <c r="D4594" s="749" t="s">
        <v>16667</v>
      </c>
      <c r="I4594" s="749" t="s">
        <v>30</v>
      </c>
      <c r="J4594" s="749" t="n">
        <v>127.93</v>
      </c>
    </row>
    <row collapsed="false" customFormat="false" customHeight="true" hidden="true" ht="12.75" outlineLevel="0" r="4595">
      <c r="A4595" s="749" t="s">
        <v>16668</v>
      </c>
      <c r="B4595" s="749" t="str">
        <f aca="false">C4595&amp;D4595&amp;E4595&amp;F4595&amp;G4595&amp;H4595</f>
        <v>MONTAGEM DE JUNTA DRESSER SEM ANCORAGENS (HARNESS),EXCLUSIVE A PECA,COM DIAMETRO DE 800MM.CUSTO POR PECA</v>
      </c>
      <c r="C4595" s="749" t="s">
        <v>16636</v>
      </c>
      <c r="D4595" s="749" t="s">
        <v>16667</v>
      </c>
      <c r="I4595" s="749" t="s">
        <v>30</v>
      </c>
      <c r="J4595" s="749" t="n">
        <v>120.21</v>
      </c>
    </row>
    <row collapsed="false" customFormat="false" customHeight="true" hidden="true" ht="12.75" outlineLevel="0" r="4596">
      <c r="A4596" s="749" t="s">
        <v>16669</v>
      </c>
      <c r="B4596" s="749" t="str">
        <f aca="false">C4596&amp;D4596&amp;E4596&amp;F4596&amp;G4596&amp;H4596</f>
        <v>MONTAGEM DE JUNTA DRESSER SEM ANCORAGENS (HARNESS),EXCLUSIVE A PECA,COM DIAMETRO DE 900MM.CUSTO POR PECA</v>
      </c>
      <c r="C4596" s="749" t="s">
        <v>16636</v>
      </c>
      <c r="D4596" s="749" t="s">
        <v>16670</v>
      </c>
      <c r="I4596" s="749" t="s">
        <v>30</v>
      </c>
      <c r="J4596" s="749" t="n">
        <v>130.71</v>
      </c>
    </row>
    <row collapsed="false" customFormat="false" customHeight="true" hidden="true" ht="12.75" outlineLevel="0" r="4597">
      <c r="A4597" s="749" t="s">
        <v>16671</v>
      </c>
      <c r="B4597" s="749" t="str">
        <f aca="false">C4597&amp;D4597&amp;E4597&amp;F4597&amp;G4597&amp;H4597</f>
        <v>MONTAGEM DE JUNTA DRESSER SEM ANCORAGENS (HARNESS),EXCLUSIVE A PECA,COM DIAMETRO DE 900MM.CUSTO POR PECA</v>
      </c>
      <c r="C4597" s="749" t="s">
        <v>16636</v>
      </c>
      <c r="D4597" s="749" t="s">
        <v>16670</v>
      </c>
      <c r="I4597" s="749" t="s">
        <v>30</v>
      </c>
      <c r="J4597" s="749" t="n">
        <v>122.64</v>
      </c>
    </row>
    <row collapsed="false" customFormat="false" customHeight="true" hidden="true" ht="12.75" outlineLevel="0" r="4598">
      <c r="A4598" s="749" t="s">
        <v>16672</v>
      </c>
      <c r="B4598" s="749" t="str">
        <f aca="false">C4598&amp;D4598&amp;E4598&amp;F4598&amp;G4598&amp;H4598</f>
        <v>MONTAGEM DE JUNTA DRESSER SEM ANCORAGENS (HARNESS),EXCLUSIVE A PECA,COM DIAMETRO DE 1000MM.CUSTO POR PECA</v>
      </c>
      <c r="C4598" s="749" t="s">
        <v>16636</v>
      </c>
      <c r="D4598" s="749" t="s">
        <v>16673</v>
      </c>
      <c r="I4598" s="749" t="s">
        <v>30</v>
      </c>
      <c r="J4598" s="749" t="n">
        <v>132.86</v>
      </c>
    </row>
    <row collapsed="false" customFormat="false" customHeight="true" hidden="true" ht="12.75" outlineLevel="0" r="4599">
      <c r="A4599" s="749" t="s">
        <v>16674</v>
      </c>
      <c r="B4599" s="749" t="str">
        <f aca="false">C4599&amp;D4599&amp;E4599&amp;F4599&amp;G4599&amp;H4599</f>
        <v>MONTAGEM DE JUNTA DRESSER SEM ANCORAGENS (HARNESS),EXCLUSIVE A PECA,COM DIAMETRO DE 1000MM.CUSTO POR PECA</v>
      </c>
      <c r="C4599" s="749" t="s">
        <v>16636</v>
      </c>
      <c r="D4599" s="749" t="s">
        <v>16673</v>
      </c>
      <c r="I4599" s="749" t="s">
        <v>30</v>
      </c>
      <c r="J4599" s="749" t="n">
        <v>124.69</v>
      </c>
    </row>
    <row collapsed="false" customFormat="false" customHeight="true" hidden="true" ht="12.75" outlineLevel="0" r="4600">
      <c r="A4600" s="749" t="s">
        <v>16675</v>
      </c>
      <c r="B4600" s="749" t="str">
        <f aca="false">C4600&amp;D4600&amp;E4600&amp;F4600&amp;G4600&amp;H4600</f>
        <v>MONTAGEM DE JUNTA DRESSER SEM ANCORAGENS (HARNESS),EXCLUSIVE A PECA,COM DIAMETRO DE 1200MM.CUSTO POR PECA</v>
      </c>
      <c r="C4600" s="749" t="s">
        <v>16636</v>
      </c>
      <c r="D4600" s="749" t="s">
        <v>16676</v>
      </c>
      <c r="I4600" s="749" t="s">
        <v>30</v>
      </c>
      <c r="J4600" s="749" t="n">
        <v>138.5</v>
      </c>
    </row>
    <row collapsed="false" customFormat="false" customHeight="true" hidden="true" ht="12.75" outlineLevel="0" r="4601">
      <c r="A4601" s="749" t="s">
        <v>16677</v>
      </c>
      <c r="B4601" s="749" t="str">
        <f aca="false">C4601&amp;D4601&amp;E4601&amp;F4601&amp;G4601&amp;H4601</f>
        <v>MONTAGEM DE JUNTA DRESSER SEM ANCORAGENS (HARNESS),EXCLUSIVE A PECA,COM DIAMETRO DE 1200MM.CUSTO POR PECA</v>
      </c>
      <c r="C4601" s="749" t="s">
        <v>16636</v>
      </c>
      <c r="D4601" s="749" t="s">
        <v>16676</v>
      </c>
      <c r="I4601" s="749" t="s">
        <v>30</v>
      </c>
      <c r="J4601" s="749" t="n">
        <v>129.62</v>
      </c>
    </row>
    <row collapsed="false" customFormat="false" customHeight="true" hidden="true" ht="12.75" outlineLevel="0" r="4602">
      <c r="A4602" s="749" t="s">
        <v>16678</v>
      </c>
      <c r="B4602" s="749" t="str">
        <f aca="false">C4602&amp;D4602&amp;E4602&amp;F4602&amp;G4602&amp;H4602</f>
        <v>MONTAGEM DE JUNTA DRESSER SEM ANCORAGENS (HARNESS),EXCLUSIVE A PECA,COM DIAMETRO DE 1300MM.CUSTO POR PECA</v>
      </c>
      <c r="C4602" s="749" t="s">
        <v>16636</v>
      </c>
      <c r="D4602" s="749" t="s">
        <v>16679</v>
      </c>
      <c r="I4602" s="749" t="s">
        <v>30</v>
      </c>
      <c r="J4602" s="749" t="n">
        <v>141.75</v>
      </c>
    </row>
    <row collapsed="false" customFormat="false" customHeight="true" hidden="true" ht="12.75" outlineLevel="0" r="4603">
      <c r="A4603" s="749" t="s">
        <v>16680</v>
      </c>
      <c r="B4603" s="749" t="str">
        <f aca="false">C4603&amp;D4603&amp;E4603&amp;F4603&amp;G4603&amp;H4603</f>
        <v>MONTAGEM DE JUNTA DRESSER SEM ANCORAGENS (HARNESS),EXCLUSIVE A PECA,COM DIAMETRO DE 1300MM.CUSTO POR PECA</v>
      </c>
      <c r="C4603" s="749" t="s">
        <v>16636</v>
      </c>
      <c r="D4603" s="749" t="s">
        <v>16679</v>
      </c>
      <c r="I4603" s="749" t="s">
        <v>30</v>
      </c>
      <c r="J4603" s="749" t="n">
        <v>132.49</v>
      </c>
    </row>
    <row collapsed="false" customFormat="false" customHeight="true" hidden="true" ht="12.75" outlineLevel="0" r="4604">
      <c r="A4604" s="749" t="s">
        <v>16681</v>
      </c>
      <c r="B4604" s="749" t="str">
        <f aca="false">C4604&amp;D4604&amp;E4604&amp;F4604&amp;G4604&amp;H4604</f>
        <v>MONTAGEM DE JUNTA DRESSER SEM ANCORAGENS (HARNESS),EXCLUSIVE A PECA,COM DIAMETRO DE 1500MM.CUSTO POR PECA</v>
      </c>
      <c r="C4604" s="749" t="s">
        <v>16636</v>
      </c>
      <c r="D4604" s="749" t="s">
        <v>16682</v>
      </c>
      <c r="I4604" s="749" t="s">
        <v>30</v>
      </c>
      <c r="J4604" s="749" t="n">
        <v>145.64</v>
      </c>
    </row>
    <row collapsed="false" customFormat="false" customHeight="true" hidden="true" ht="12.75" outlineLevel="0" r="4605">
      <c r="A4605" s="749" t="s">
        <v>16683</v>
      </c>
      <c r="B4605" s="749" t="str">
        <f aca="false">C4605&amp;D4605&amp;E4605&amp;F4605&amp;G4605&amp;H4605</f>
        <v>MONTAGEM DE JUNTA DRESSER SEM ANCORAGENS (HARNESS),EXCLUSIVE A PECA,COM DIAMETRO DE 1500MM.CUSTO POR PECA</v>
      </c>
      <c r="C4605" s="749" t="s">
        <v>16636</v>
      </c>
      <c r="D4605" s="749" t="s">
        <v>16682</v>
      </c>
      <c r="I4605" s="749" t="s">
        <v>30</v>
      </c>
      <c r="J4605" s="749" t="n">
        <v>135.98</v>
      </c>
    </row>
    <row collapsed="false" customFormat="false" customHeight="true" hidden="true" ht="12.75" outlineLevel="0" r="4606">
      <c r="A4606" s="749" t="s">
        <v>16684</v>
      </c>
      <c r="B4606" s="749" t="str">
        <f aca="false">C4606&amp;D4606&amp;E4606&amp;F4606&amp;G4606&amp;H4606</f>
        <v>MONTAGEM DE JUNTA DRESSER SEM ANCORAGENS (HARNESS),EXCLUSIVE A PECA,COM DIAMETRO DE 2000MM.CUSTO POR PECA</v>
      </c>
      <c r="C4606" s="749" t="s">
        <v>16636</v>
      </c>
      <c r="D4606" s="749" t="s">
        <v>16685</v>
      </c>
      <c r="I4606" s="749" t="s">
        <v>30</v>
      </c>
      <c r="J4606" s="749" t="n">
        <v>158.16</v>
      </c>
    </row>
    <row collapsed="false" customFormat="false" customHeight="true" hidden="true" ht="12.75" outlineLevel="0" r="4607">
      <c r="A4607" s="749" t="s">
        <v>16686</v>
      </c>
      <c r="B4607" s="749" t="str">
        <f aca="false">C4607&amp;D4607&amp;E4607&amp;F4607&amp;G4607&amp;H4607</f>
        <v>MONTAGEM DE JUNTA DRESSER SEM ANCORAGENS (HARNESS),EXCLUSIVE A PECA,COM DIAMETRO DE 2000MM.CUSTO POR PECA</v>
      </c>
      <c r="C4607" s="749" t="s">
        <v>16636</v>
      </c>
      <c r="D4607" s="749" t="s">
        <v>16685</v>
      </c>
      <c r="I4607" s="749" t="s">
        <v>30</v>
      </c>
      <c r="J4607" s="749" t="n">
        <v>147.01</v>
      </c>
    </row>
    <row collapsed="false" customFormat="false" customHeight="true" hidden="true" ht="12.75" outlineLevel="0" r="4608">
      <c r="A4608" s="749" t="s">
        <v>16687</v>
      </c>
      <c r="B4608" s="749" t="str">
        <f aca="false">C4608&amp;D4608&amp;E4608&amp;F4608&amp;G4608&amp;H4608</f>
        <v>MONTAGEM DE JUNTA DRESSER SEM ANCORAGENS (HARNESS),EXCLUSIVE A PECA,COM DIAMETRO DE 2500MM.CUSTO POR PECA</v>
      </c>
      <c r="C4608" s="749" t="s">
        <v>16636</v>
      </c>
      <c r="D4608" s="749" t="s">
        <v>16688</v>
      </c>
      <c r="I4608" s="749" t="s">
        <v>30</v>
      </c>
      <c r="J4608" s="749" t="n">
        <v>162.89</v>
      </c>
    </row>
    <row collapsed="false" customFormat="false" customHeight="true" hidden="true" ht="12.75" outlineLevel="0" r="4609">
      <c r="A4609" s="749" t="s">
        <v>16689</v>
      </c>
      <c r="B4609" s="749" t="str">
        <f aca="false">C4609&amp;D4609&amp;E4609&amp;F4609&amp;G4609&amp;H4609</f>
        <v>MONTAGEM DE JUNTA DRESSER SEM ANCORAGENS (HARNESS),EXCLUSIVE A PECA,COM DIAMETRO DE 2500MM.CUSTO POR PECA</v>
      </c>
      <c r="C4609" s="749" t="s">
        <v>16636</v>
      </c>
      <c r="D4609" s="749" t="s">
        <v>16688</v>
      </c>
      <c r="I4609" s="749" t="s">
        <v>30</v>
      </c>
      <c r="J4609" s="749" t="n">
        <v>151.31</v>
      </c>
    </row>
    <row collapsed="false" customFormat="false" customHeight="true" hidden="true" ht="12.75" outlineLevel="0" r="4610">
      <c r="A4610" s="749" t="s">
        <v>16690</v>
      </c>
      <c r="B4610" s="749" t="str">
        <f aca="false">C4610&amp;D4610&amp;E4610&amp;F4610&amp;G4610&amp;H4610</f>
        <v>ASSENTAMENTO DE TUBOS DE POLIETILENO,COM DE=20 A 40MM,INCLUSIVE TESTE HIDROSTATICO,EXCLUSIVE SOLDA DAS JUNTAS E FORNECIMENTO DE TUBOS E DE CONEXOES</v>
      </c>
      <c r="C4610" s="749" t="s">
        <v>16691</v>
      </c>
      <c r="D4610" s="749" t="s">
        <v>16692</v>
      </c>
      <c r="E4610" s="749" t="s">
        <v>16693</v>
      </c>
      <c r="I4610" s="749" t="s">
        <v>236</v>
      </c>
      <c r="J4610" s="749" t="n">
        <v>22.36</v>
      </c>
    </row>
    <row collapsed="false" customFormat="false" customHeight="true" hidden="true" ht="12.75" outlineLevel="0" r="4611">
      <c r="A4611" s="749" t="s">
        <v>16694</v>
      </c>
      <c r="B4611" s="749" t="str">
        <f aca="false">C4611&amp;D4611&amp;E4611&amp;F4611&amp;G4611&amp;H4611</f>
        <v>ASSENTAMENTO DE TUBOS DE POLIETILENO,COM DE=20 A 40MM,INCLUSIVE TESTE HIDROSTATICO,EXCLUSIVE SOLDA DAS JUNTAS E FORNECIMENTO DE TUBOS E DE CONEXOES</v>
      </c>
      <c r="C4611" s="749" t="s">
        <v>16691</v>
      </c>
      <c r="D4611" s="749" t="s">
        <v>16692</v>
      </c>
      <c r="E4611" s="749" t="s">
        <v>16693</v>
      </c>
      <c r="I4611" s="749" t="s">
        <v>236</v>
      </c>
      <c r="J4611" s="749" t="n">
        <v>19.83</v>
      </c>
    </row>
    <row collapsed="false" customFormat="false" customHeight="true" hidden="true" ht="12.75" outlineLevel="0" r="4612">
      <c r="A4612" s="749" t="s">
        <v>16695</v>
      </c>
      <c r="B4612" s="749" t="str">
        <f aca="false">C4612&amp;D4612&amp;E4612&amp;F4612&amp;G4612&amp;H4612</f>
        <v>ASSENTAMENTO DE TUBOS DE POLIETILENO,COM DE ACIMA DE 40 A 75MM,INCLUSIVE TESTE HIDROSTATICO,EXCLUSIVE SOLDA DAS JUNTAS E FORNECIMENTO DE TUBOS E DE CONEXOES</v>
      </c>
      <c r="C4612" s="749" t="s">
        <v>16696</v>
      </c>
      <c r="D4612" s="749" t="s">
        <v>16697</v>
      </c>
      <c r="E4612" s="749" t="s">
        <v>16698</v>
      </c>
      <c r="I4612" s="749" t="s">
        <v>236</v>
      </c>
      <c r="J4612" s="749" t="n">
        <v>22.86</v>
      </c>
    </row>
    <row collapsed="false" customFormat="false" customHeight="true" hidden="true" ht="12.75" outlineLevel="0" r="4613">
      <c r="A4613" s="749" t="s">
        <v>16699</v>
      </c>
      <c r="B4613" s="749" t="str">
        <f aca="false">C4613&amp;D4613&amp;E4613&amp;F4613&amp;G4613&amp;H4613</f>
        <v>ASSENTAMENTO DE TUBOS DE POLIETILENO,COM DE ACIMA DE 40 A 75MM,INCLUSIVE TESTE HIDROSTATICO,EXCLUSIVE SOLDA DAS JUNTAS E FORNECIMENTO DE TUBOS E DE CONEXOES</v>
      </c>
      <c r="C4613" s="749" t="s">
        <v>16696</v>
      </c>
      <c r="D4613" s="749" t="s">
        <v>16697</v>
      </c>
      <c r="E4613" s="749" t="s">
        <v>16698</v>
      </c>
      <c r="I4613" s="749" t="s">
        <v>236</v>
      </c>
      <c r="J4613" s="749" t="n">
        <v>20.26</v>
      </c>
    </row>
    <row collapsed="false" customFormat="false" customHeight="true" hidden="true" ht="12.75" outlineLevel="0" r="4614">
      <c r="A4614" s="749" t="s">
        <v>16700</v>
      </c>
      <c r="B4614" s="749" t="str">
        <f aca="false">C4614&amp;D4614&amp;E4614&amp;F4614&amp;G4614&amp;H4614</f>
        <v>ASSENTAMENTO DE TUBOS DE POLIETILENO,COM DE ACIMA DE 75MM A125MM,INCLUSIVE TESTE HIDROSTATICO,EXCLUSIVE SOLDA DAS JUNTAS E FORNECIMENTO DE TUBOS E DE CONEXOES</v>
      </c>
      <c r="C4614" s="749" t="s">
        <v>16701</v>
      </c>
      <c r="D4614" s="749" t="s">
        <v>16702</v>
      </c>
      <c r="E4614" s="749" t="s">
        <v>16703</v>
      </c>
      <c r="I4614" s="749" t="s">
        <v>236</v>
      </c>
      <c r="J4614" s="749" t="n">
        <v>23.54</v>
      </c>
    </row>
    <row collapsed="false" customFormat="false" customHeight="true" hidden="true" ht="12.75" outlineLevel="0" r="4615">
      <c r="A4615" s="749" t="s">
        <v>16704</v>
      </c>
      <c r="B4615" s="749" t="str">
        <f aca="false">C4615&amp;D4615&amp;E4615&amp;F4615&amp;G4615&amp;H4615</f>
        <v>ASSENTAMENTO DE TUBOS DE POLIETILENO,COM DE ACIMA DE 75MM A125MM,INCLUSIVE TESTE HIDROSTATICO,EXCLUSIVE SOLDA DAS JUNTAS E FORNECIMENTO DE TUBOS E DE CONEXOES</v>
      </c>
      <c r="C4615" s="749" t="s">
        <v>16701</v>
      </c>
      <c r="D4615" s="749" t="s">
        <v>16702</v>
      </c>
      <c r="E4615" s="749" t="s">
        <v>16703</v>
      </c>
      <c r="I4615" s="749" t="s">
        <v>236</v>
      </c>
      <c r="J4615" s="749" t="n">
        <v>20.87</v>
      </c>
    </row>
    <row collapsed="false" customFormat="false" customHeight="true" hidden="true" ht="12.75" outlineLevel="0" r="4616">
      <c r="A4616" s="749" t="s">
        <v>16705</v>
      </c>
      <c r="B4616" s="749" t="str">
        <f aca="false">C4616&amp;D4616&amp;E4616&amp;F4616&amp;G4616&amp;H4616</f>
        <v>ASSENTAMENTO DE TUBOS DE POLIETILENO,COM DE ACIMA DE 125MM A 180MM,INCLUSIVE TESTE HIDROSTATICO,EXCLUSIVE SOLDA DAS JUNTAS E FORNECIMENTO DE TUBOS E DE CONEXOES</v>
      </c>
      <c r="C4616" s="749" t="s">
        <v>16706</v>
      </c>
      <c r="D4616" s="749" t="s">
        <v>16707</v>
      </c>
      <c r="E4616" s="749" t="s">
        <v>16708</v>
      </c>
      <c r="I4616" s="749" t="s">
        <v>236</v>
      </c>
      <c r="J4616" s="749" t="n">
        <v>24.23</v>
      </c>
    </row>
    <row collapsed="false" customFormat="false" customHeight="true" hidden="true" ht="12.75" outlineLevel="0" r="4617">
      <c r="A4617" s="749" t="s">
        <v>16709</v>
      </c>
      <c r="B4617" s="749" t="str">
        <f aca="false">C4617&amp;D4617&amp;E4617&amp;F4617&amp;G4617&amp;H4617</f>
        <v>ASSENTAMENTO DE TUBOS DE POLIETILENO,COM DE ACIMA DE 125MM A 180MM,INCLUSIVE TESTE HIDROSTATICO,EXCLUSIVE SOLDA DAS JUNTAS E FORNECIMENTO DE TUBOS E DE CONEXOES</v>
      </c>
      <c r="C4617" s="749" t="s">
        <v>16706</v>
      </c>
      <c r="D4617" s="749" t="s">
        <v>16707</v>
      </c>
      <c r="E4617" s="749" t="s">
        <v>16708</v>
      </c>
      <c r="I4617" s="749" t="s">
        <v>236</v>
      </c>
      <c r="J4617" s="749" t="n">
        <v>21.48</v>
      </c>
    </row>
    <row collapsed="false" customFormat="false" customHeight="true" hidden="true" ht="12.75" outlineLevel="0" r="4618">
      <c r="A4618" s="749" t="s">
        <v>16710</v>
      </c>
      <c r="B4618" s="749" t="str">
        <f aca="false">C4618&amp;D4618&amp;E4618&amp;F4618&amp;G4618&amp;H4618</f>
        <v>ASSENTAMENTO DE TUBOS DE POLIETILENO,COM DE ACIMA DE 180MM A 225MM,INCLUSIVE TESTE HIDROSTATICO,EXCLUSIVE SOLDA DAS JUNTAS E FORNECIMENTO DE TUBOS E DE CONEXOES</v>
      </c>
      <c r="C4618" s="749" t="s">
        <v>16711</v>
      </c>
      <c r="D4618" s="749" t="s">
        <v>16712</v>
      </c>
      <c r="E4618" s="749" t="s">
        <v>16708</v>
      </c>
      <c r="I4618" s="749" t="s">
        <v>236</v>
      </c>
      <c r="J4618" s="749" t="n">
        <v>24.91</v>
      </c>
    </row>
    <row collapsed="false" customFormat="false" customHeight="true" hidden="true" ht="12.75" outlineLevel="0" r="4619">
      <c r="A4619" s="749" t="s">
        <v>16713</v>
      </c>
      <c r="B4619" s="749" t="str">
        <f aca="false">C4619&amp;D4619&amp;E4619&amp;F4619&amp;G4619&amp;H4619</f>
        <v>ASSENTAMENTO DE TUBOS DE POLIETILENO,COM DE ACIMA DE 180MM A 225MM,INCLUSIVE TESTE HIDROSTATICO,EXCLUSIVE SOLDA DAS JUNTAS E FORNECIMENTO DE TUBOS E DE CONEXOES</v>
      </c>
      <c r="C4619" s="749" t="s">
        <v>16711</v>
      </c>
      <c r="D4619" s="749" t="s">
        <v>16712</v>
      </c>
      <c r="E4619" s="749" t="s">
        <v>16708</v>
      </c>
      <c r="I4619" s="749" t="s">
        <v>236</v>
      </c>
      <c r="J4619" s="749" t="n">
        <v>22.09</v>
      </c>
    </row>
    <row collapsed="false" customFormat="false" customHeight="true" hidden="true" ht="12.75" outlineLevel="0" r="4620">
      <c r="A4620" s="749" t="s">
        <v>16714</v>
      </c>
      <c r="B4620" s="749" t="str">
        <f aca="false">C4620&amp;D4620&amp;E4620&amp;F4620&amp;G4620&amp;H4620</f>
        <v>ASSENTAMENTO DE TUBOS DE POLIETILENO,COM DE ACIMA DE 225MM A 280MM,INCLUSIVE TESTE HIDROSTATICO,EXCLUSIVE SOLDA DAS JUNTAS E FORNECIMENTO DE TUBOS E DE CONEXOES</v>
      </c>
      <c r="C4620" s="749" t="s">
        <v>16715</v>
      </c>
      <c r="D4620" s="749" t="s">
        <v>16716</v>
      </c>
      <c r="E4620" s="749" t="s">
        <v>16708</v>
      </c>
      <c r="I4620" s="749" t="s">
        <v>236</v>
      </c>
      <c r="J4620" s="749" t="n">
        <v>25.59</v>
      </c>
    </row>
    <row collapsed="false" customFormat="false" customHeight="true" hidden="true" ht="12.75" outlineLevel="0" r="4621">
      <c r="A4621" s="749" t="s">
        <v>16717</v>
      </c>
      <c r="B4621" s="749" t="str">
        <f aca="false">C4621&amp;D4621&amp;E4621&amp;F4621&amp;G4621&amp;H4621</f>
        <v>ASSENTAMENTO DE TUBOS DE POLIETILENO,COM DE ACIMA DE 225MM A 280MM,INCLUSIVE TESTE HIDROSTATICO,EXCLUSIVE SOLDA DAS JUNTAS E FORNECIMENTO DE TUBOS E DE CONEXOES</v>
      </c>
      <c r="C4621" s="749" t="s">
        <v>16715</v>
      </c>
      <c r="D4621" s="749" t="s">
        <v>16716</v>
      </c>
      <c r="E4621" s="749" t="s">
        <v>16708</v>
      </c>
      <c r="I4621" s="749" t="s">
        <v>236</v>
      </c>
      <c r="J4621" s="749" t="n">
        <v>22.7</v>
      </c>
    </row>
    <row collapsed="false" customFormat="false" customHeight="true" hidden="true" ht="12.75" outlineLevel="0" r="4622">
      <c r="A4622" s="749" t="s">
        <v>16718</v>
      </c>
      <c r="B4622" s="749" t="str">
        <f aca="false">C4622&amp;D4622&amp;E4622&amp;F4622&amp;G4622&amp;H4622</f>
        <v>ASSENTAMENTO DE TUBOS DE POLIETILENO,COM DE ACIMA DE 280MM A 355MM,INCLUSIVE TESTE HIDROSTATICO,EXCLUSIVE SOLDA DAS JUNTAS E FORNECIMENTO DE TUBOS E DE CONEXOES</v>
      </c>
      <c r="C4622" s="749" t="s">
        <v>16719</v>
      </c>
      <c r="D4622" s="749" t="s">
        <v>16720</v>
      </c>
      <c r="E4622" s="749" t="s">
        <v>16708</v>
      </c>
      <c r="I4622" s="749" t="s">
        <v>236</v>
      </c>
      <c r="J4622" s="749" t="n">
        <v>26.27</v>
      </c>
    </row>
    <row collapsed="false" customFormat="false" customHeight="true" hidden="true" ht="12.75" outlineLevel="0" r="4623">
      <c r="A4623" s="749" t="s">
        <v>16721</v>
      </c>
      <c r="B4623" s="749" t="str">
        <f aca="false">C4623&amp;D4623&amp;E4623&amp;F4623&amp;G4623&amp;H4623</f>
        <v>ASSENTAMENTO DE TUBOS DE POLIETILENO,COM DE ACIMA DE 280MM A 355MM,INCLUSIVE TESTE HIDROSTATICO,EXCLUSIVE SOLDA DAS JUNTAS E FORNECIMENTO DE TUBOS E DE CONEXOES</v>
      </c>
      <c r="C4623" s="749" t="s">
        <v>16719</v>
      </c>
      <c r="D4623" s="749" t="s">
        <v>16720</v>
      </c>
      <c r="E4623" s="749" t="s">
        <v>16708</v>
      </c>
      <c r="I4623" s="749" t="s">
        <v>236</v>
      </c>
      <c r="J4623" s="749" t="n">
        <v>23.3</v>
      </c>
    </row>
    <row collapsed="false" customFormat="false" customHeight="true" hidden="true" ht="12.75" outlineLevel="0" r="4624">
      <c r="A4624" s="749" t="s">
        <v>16722</v>
      </c>
      <c r="B4624" s="749" t="str">
        <f aca="false">C4624&amp;D4624&amp;E4624&amp;F4624&amp;G4624&amp;H4624</f>
        <v>ASSENTAMENTO DE TUBOS DE POLIETILENO,COM DE ACIMA DE 355MM A 450MM,INCLUSIVE TESTE HIDROSTATICO,EXCLUSIVE SOLDA DAS JUNTAS E FORNECIMENTO DE TUBOS E DE CONEXOES</v>
      </c>
      <c r="C4624" s="749" t="s">
        <v>16723</v>
      </c>
      <c r="D4624" s="749" t="s">
        <v>16724</v>
      </c>
      <c r="E4624" s="749" t="s">
        <v>16708</v>
      </c>
      <c r="I4624" s="749" t="s">
        <v>236</v>
      </c>
      <c r="J4624" s="749" t="n">
        <v>26.95</v>
      </c>
    </row>
    <row collapsed="false" customFormat="false" customHeight="true" hidden="true" ht="12.75" outlineLevel="0" r="4625">
      <c r="A4625" s="749" t="s">
        <v>16725</v>
      </c>
      <c r="B4625" s="749" t="str">
        <f aca="false">C4625&amp;D4625&amp;E4625&amp;F4625&amp;G4625&amp;H4625</f>
        <v>ASSENTAMENTO DE TUBOS DE POLIETILENO,COM DE ACIMA DE 355MM A 450MM,INCLUSIVE TESTE HIDROSTATICO,EXCLUSIVE SOLDA DAS JUNTAS E FORNECIMENTO DE TUBOS E DE CONEXOES</v>
      </c>
      <c r="C4625" s="749" t="s">
        <v>16723</v>
      </c>
      <c r="D4625" s="749" t="s">
        <v>16724</v>
      </c>
      <c r="E4625" s="749" t="s">
        <v>16708</v>
      </c>
      <c r="I4625" s="749" t="s">
        <v>236</v>
      </c>
      <c r="J4625" s="749" t="n">
        <v>23.91</v>
      </c>
    </row>
    <row collapsed="false" customFormat="false" customHeight="true" hidden="true" ht="12.75" outlineLevel="0" r="4626">
      <c r="A4626" s="749" t="s">
        <v>16726</v>
      </c>
      <c r="B4626" s="749" t="str">
        <f aca="false">C4626&amp;D4626&amp;E4626&amp;F4626&amp;G4626&amp;H4626</f>
        <v>ASSENTAMENTO DE TUBOS DE POLIETILENO,COM DE ACIMA DE 450MM A 560MM,INCLUSIVE TESTE HIDROSTATICO,EXCLUSIVE SOLDA DAS JUNTAS E FORNECIMENTO DE TUBOS E DE CONEXOES</v>
      </c>
      <c r="C4626" s="749" t="s">
        <v>16727</v>
      </c>
      <c r="D4626" s="749" t="s">
        <v>16728</v>
      </c>
      <c r="E4626" s="749" t="s">
        <v>16708</v>
      </c>
      <c r="I4626" s="749" t="s">
        <v>236</v>
      </c>
      <c r="J4626" s="749" t="n">
        <v>32.36</v>
      </c>
    </row>
    <row collapsed="false" customFormat="false" customHeight="true" hidden="true" ht="12.75" outlineLevel="0" r="4627">
      <c r="A4627" s="749" t="s">
        <v>16729</v>
      </c>
      <c r="B4627" s="749" t="str">
        <f aca="false">C4627&amp;D4627&amp;E4627&amp;F4627&amp;G4627&amp;H4627</f>
        <v>ASSENTAMENTO DE TUBOS DE POLIETILENO,COM DE ACIMA DE 450MM A 560MM,INCLUSIVE TESTE HIDROSTATICO,EXCLUSIVE SOLDA DAS JUNTAS E FORNECIMENTO DE TUBOS E DE CONEXOES</v>
      </c>
      <c r="C4627" s="749" t="s">
        <v>16727</v>
      </c>
      <c r="D4627" s="749" t="s">
        <v>16728</v>
      </c>
      <c r="E4627" s="749" t="s">
        <v>16708</v>
      </c>
      <c r="I4627" s="749" t="s">
        <v>236</v>
      </c>
      <c r="J4627" s="749" t="n">
        <v>28.92</v>
      </c>
    </row>
    <row collapsed="false" customFormat="false" customHeight="true" hidden="true" ht="12.75" outlineLevel="0" r="4628">
      <c r="A4628" s="749" t="s">
        <v>16730</v>
      </c>
      <c r="B4628" s="749" t="str">
        <f aca="false">C4628&amp;D4628&amp;E4628&amp;F4628&amp;G4628&amp;H4628</f>
        <v>ASSENTAMENTO DE TUBOS DE POLIETILENO,COM DE ACIMA DE 560MM A 800MM,INCLUSIVE TESTE HIDROSTATICO,EXCLUSIVE SOLDA DAS JUNTAS E FORNECIMENTO DE TUBOS E DE CONEXOES</v>
      </c>
      <c r="C4628" s="749" t="s">
        <v>16731</v>
      </c>
      <c r="D4628" s="749" t="s">
        <v>16732</v>
      </c>
      <c r="E4628" s="749" t="s">
        <v>16708</v>
      </c>
      <c r="I4628" s="749" t="s">
        <v>236</v>
      </c>
      <c r="J4628" s="749" t="n">
        <v>42.22</v>
      </c>
    </row>
    <row collapsed="false" customFormat="false" customHeight="true" hidden="true" ht="12.75" outlineLevel="0" r="4629">
      <c r="A4629" s="749" t="s">
        <v>16733</v>
      </c>
      <c r="B4629" s="749" t="str">
        <f aca="false">C4629&amp;D4629&amp;E4629&amp;F4629&amp;G4629&amp;H4629</f>
        <v>ASSENTAMENTO DE TUBOS DE POLIETILENO,COM DE ACIMA DE 560MM A 800MM,INCLUSIVE TESTE HIDROSTATICO,EXCLUSIVE SOLDA DAS JUNTAS E FORNECIMENTO DE TUBOS E DE CONEXOES</v>
      </c>
      <c r="C4629" s="749" t="s">
        <v>16731</v>
      </c>
      <c r="D4629" s="749" t="s">
        <v>16732</v>
      </c>
      <c r="E4629" s="749" t="s">
        <v>16708</v>
      </c>
      <c r="I4629" s="749" t="s">
        <v>236</v>
      </c>
      <c r="J4629" s="749" t="n">
        <v>38.13</v>
      </c>
    </row>
    <row collapsed="false" customFormat="false" customHeight="true" hidden="true" ht="12.75" outlineLevel="0" r="4630">
      <c r="A4630" s="749" t="s">
        <v>16734</v>
      </c>
      <c r="B4630" s="749" t="str">
        <f aca="false">C4630&amp;D4630&amp;E4630&amp;F4630&amp;G4630&amp;H4630</f>
        <v>ASSENTAMENTO DE TUBOS DE POLIETILENO,COM DE ACIMA DE 800MM A 1000MM,INCLUSIVE TESTE HIDROSTATICO,EXCLUSIVE SOLDA DAS JUNTAS E FORNECIMENTO DE TUBOS E DE CONEXOES</v>
      </c>
      <c r="C4630" s="749" t="s">
        <v>16735</v>
      </c>
      <c r="D4630" s="749" t="s">
        <v>16736</v>
      </c>
      <c r="E4630" s="749" t="s">
        <v>16737</v>
      </c>
      <c r="I4630" s="749" t="s">
        <v>236</v>
      </c>
      <c r="J4630" s="749" t="n">
        <v>49.55</v>
      </c>
    </row>
    <row collapsed="false" customFormat="false" customHeight="true" hidden="true" ht="12.75" outlineLevel="0" r="4631">
      <c r="A4631" s="749" t="s">
        <v>16738</v>
      </c>
      <c r="B4631" s="749" t="str">
        <f aca="false">C4631&amp;D4631&amp;E4631&amp;F4631&amp;G4631&amp;H4631</f>
        <v>ASSENTAMENTO DE TUBOS DE POLIETILENO,COM DE ACIMA DE 800MM A 1000MM,INCLUSIVE TESTE HIDROSTATICO,EXCLUSIVE SOLDA DAS JUNTAS E FORNECIMENTO DE TUBOS E DE CONEXOES</v>
      </c>
      <c r="C4631" s="749" t="s">
        <v>16735</v>
      </c>
      <c r="D4631" s="749" t="s">
        <v>16736</v>
      </c>
      <c r="E4631" s="749" t="s">
        <v>16737</v>
      </c>
      <c r="I4631" s="749" t="s">
        <v>236</v>
      </c>
      <c r="J4631" s="749" t="n">
        <v>45.36</v>
      </c>
    </row>
    <row collapsed="false" customFormat="false" customHeight="true" hidden="true" ht="12.75" outlineLevel="0" r="4632">
      <c r="A4632" s="749" t="s">
        <v>16739</v>
      </c>
      <c r="B4632" s="749" t="str">
        <f aca="false">C4632&amp;D4632&amp;E4632&amp;F4632&amp;G4632&amp;H4632</f>
        <v>ASSENTAMENTO DE TUBOS DE POLIETILENO,COM DE ACIMA DE 1000MMA 1200MM,INCLUSIVE TESTE HIDROSTATICO,EXCLUSIVE SOLDA DAS JUNTAS E FORNECIMENTO DE TUBOS E DE CONEXOES</v>
      </c>
      <c r="C4632" s="749" t="s">
        <v>16740</v>
      </c>
      <c r="D4632" s="749" t="s">
        <v>16741</v>
      </c>
      <c r="E4632" s="749" t="s">
        <v>16742</v>
      </c>
      <c r="I4632" s="749" t="s">
        <v>236</v>
      </c>
      <c r="J4632" s="749" t="n">
        <v>67.07</v>
      </c>
    </row>
    <row collapsed="false" customFormat="false" customHeight="true" hidden="true" ht="12.75" outlineLevel="0" r="4633">
      <c r="A4633" s="749" t="s">
        <v>16743</v>
      </c>
      <c r="B4633" s="749" t="str">
        <f aca="false">C4633&amp;D4633&amp;E4633&amp;F4633&amp;G4633&amp;H4633</f>
        <v>ASSENTAMENTO DE TUBOS DE POLIETILENO,COM DE ACIMA DE 1000MMA 1200MM,INCLUSIVE TESTE HIDROSTATICO,EXCLUSIVE SOLDA DAS JUNTAS E FORNECIMENTO DE TUBOS E DE CONEXOES</v>
      </c>
      <c r="C4633" s="749" t="s">
        <v>16740</v>
      </c>
      <c r="D4633" s="749" t="s">
        <v>16741</v>
      </c>
      <c r="E4633" s="749" t="s">
        <v>16742</v>
      </c>
      <c r="I4633" s="749" t="s">
        <v>236</v>
      </c>
      <c r="J4633" s="749" t="n">
        <v>62.01</v>
      </c>
    </row>
    <row collapsed="false" customFormat="false" customHeight="true" hidden="true" ht="12.75" outlineLevel="0" r="4634">
      <c r="A4634" s="749" t="s">
        <v>16744</v>
      </c>
      <c r="B4634" s="749" t="str">
        <f aca="false">C4634&amp;D4634&amp;E4634&amp;F4634&amp;G4634&amp;H4634</f>
        <v>TUBO DE CONCRETO ARMADO,CLASSE EA-2(NBR 8890/03),COM JUNTA ELASTICA,PARA ESGOTO SANITARIO,CARGA E DESCARGA,ACERTO DE FUNDO DE VALA,COLOCACAO,ATERRO E SOCA ATE A ALTURA DE GERATRIZSUPERIOR DO TUBO,CONSIDERANDO O MATERIAL DA PROPRIA ESCAVACAO,INCLUSIVE FORNECIMENTO DO ANEL DE BORRACHA,COM DIAMETRO DE 400MM.FORNECIMENTO E ASSENTAMENTO</v>
      </c>
      <c r="C4634" s="749" t="s">
        <v>16745</v>
      </c>
      <c r="D4634" s="749" t="s">
        <v>16746</v>
      </c>
      <c r="E4634" s="749" t="s">
        <v>16747</v>
      </c>
      <c r="F4634" s="749" t="s">
        <v>16748</v>
      </c>
      <c r="G4634" s="749" t="s">
        <v>16749</v>
      </c>
      <c r="H4634" s="749" t="s">
        <v>16750</v>
      </c>
      <c r="I4634" s="749" t="s">
        <v>236</v>
      </c>
      <c r="J4634" s="749" t="n">
        <v>159.16</v>
      </c>
    </row>
    <row collapsed="false" customFormat="false" customHeight="true" hidden="true" ht="12.75" outlineLevel="0" r="4635">
      <c r="A4635" s="749" t="s">
        <v>16751</v>
      </c>
      <c r="B4635" s="749" t="str">
        <f aca="false">C4635&amp;D4635&amp;E4635&amp;F4635&amp;G4635&amp;H4635</f>
        <v>TUBO DE CONCRETO ARMADO,CLASSE EA-2(NBR 8890/03),COM JUNTA ELASTICA,PARA ESGOTO SANITARIO,CARGA E DESCARGA,ACERTO DE FUNDO DE VALA,COLOCACAO,ATERRO E SOCA ATE A ALTURA DE GERATRIZSUPERIOR DO TUBO,CONSIDERANDO O MATERIAL DA PROPRIA ESCAVACAO,INCLUSIVE FORNECIMENTO DO ANEL DE BORRACHA,COM DIAMETRO DE 400MM.FORNECIMENTO E ASSENTAMENTO</v>
      </c>
      <c r="C4635" s="749" t="s">
        <v>16745</v>
      </c>
      <c r="D4635" s="749" t="s">
        <v>16746</v>
      </c>
      <c r="E4635" s="749" t="s">
        <v>16747</v>
      </c>
      <c r="F4635" s="749" t="s">
        <v>16748</v>
      </c>
      <c r="G4635" s="749" t="s">
        <v>16749</v>
      </c>
      <c r="H4635" s="749" t="s">
        <v>16750</v>
      </c>
      <c r="I4635" s="749" t="s">
        <v>236</v>
      </c>
      <c r="J4635" s="749" t="n">
        <v>153.47</v>
      </c>
    </row>
    <row collapsed="false" customFormat="false" customHeight="true" hidden="true" ht="12.75" outlineLevel="0" r="4636">
      <c r="A4636" s="749" t="s">
        <v>16752</v>
      </c>
      <c r="B4636" s="749" t="str">
        <f aca="false">C4636&amp;D4636&amp;E4636&amp;F4636&amp;G4636&amp;H4636</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500MM.FORNECIMENTO E ASSENTAMENTO</v>
      </c>
      <c r="C4636" s="749" t="s">
        <v>16745</v>
      </c>
      <c r="D4636" s="749" t="s">
        <v>16746</v>
      </c>
      <c r="E4636" s="749" t="s">
        <v>16753</v>
      </c>
      <c r="F4636" s="749" t="s">
        <v>16748</v>
      </c>
      <c r="G4636" s="749" t="s">
        <v>16749</v>
      </c>
      <c r="H4636" s="749" t="s">
        <v>16754</v>
      </c>
      <c r="I4636" s="749" t="s">
        <v>236</v>
      </c>
      <c r="J4636" s="749" t="n">
        <v>198.6</v>
      </c>
    </row>
    <row collapsed="false" customFormat="false" customHeight="true" hidden="true" ht="12.75" outlineLevel="0" r="4637">
      <c r="A4637" s="749" t="s">
        <v>16755</v>
      </c>
      <c r="B4637" s="749" t="str">
        <f aca="false">C4637&amp;D4637&amp;E4637&amp;F4637&amp;G4637&amp;H4637</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500MM.FORNECIMENTO E ASSENTAMENTO</v>
      </c>
      <c r="C4637" s="749" t="s">
        <v>16745</v>
      </c>
      <c r="D4637" s="749" t="s">
        <v>16746</v>
      </c>
      <c r="E4637" s="749" t="s">
        <v>16753</v>
      </c>
      <c r="F4637" s="749" t="s">
        <v>16748</v>
      </c>
      <c r="G4637" s="749" t="s">
        <v>16749</v>
      </c>
      <c r="H4637" s="749" t="s">
        <v>16754</v>
      </c>
      <c r="I4637" s="749" t="s">
        <v>236</v>
      </c>
      <c r="J4637" s="749" t="n">
        <v>192.81</v>
      </c>
    </row>
    <row collapsed="false" customFormat="false" customHeight="true" hidden="true" ht="12.75" outlineLevel="0" r="4638">
      <c r="A4638" s="749" t="s">
        <v>16756</v>
      </c>
      <c r="B4638" s="749" t="str">
        <f aca="false">C4638&amp;D4638&amp;E4638&amp;F4638&amp;G4638&amp;H4638</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600MM.FORNECIMENTO E ASSENTAMENTO</v>
      </c>
      <c r="C4638" s="749" t="s">
        <v>16745</v>
      </c>
      <c r="D4638" s="749" t="s">
        <v>16746</v>
      </c>
      <c r="E4638" s="749" t="s">
        <v>16753</v>
      </c>
      <c r="F4638" s="749" t="s">
        <v>16748</v>
      </c>
      <c r="G4638" s="749" t="s">
        <v>16749</v>
      </c>
      <c r="H4638" s="749" t="s">
        <v>16757</v>
      </c>
      <c r="I4638" s="749" t="s">
        <v>236</v>
      </c>
      <c r="J4638" s="749" t="n">
        <v>246.38</v>
      </c>
    </row>
    <row collapsed="false" customFormat="false" customHeight="true" hidden="true" ht="12.75" outlineLevel="0" r="4639">
      <c r="A4639" s="749" t="s">
        <v>16758</v>
      </c>
      <c r="B4639" s="749" t="str">
        <f aca="false">C4639&amp;D4639&amp;E4639&amp;F4639&amp;G4639&amp;H4639</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600MM.FORNECIMENTO E ASSENTAMENTO</v>
      </c>
      <c r="C4639" s="749" t="s">
        <v>16745</v>
      </c>
      <c r="D4639" s="749" t="s">
        <v>16746</v>
      </c>
      <c r="E4639" s="749" t="s">
        <v>16753</v>
      </c>
      <c r="F4639" s="749" t="s">
        <v>16748</v>
      </c>
      <c r="G4639" s="749" t="s">
        <v>16749</v>
      </c>
      <c r="H4639" s="749" t="s">
        <v>16757</v>
      </c>
      <c r="I4639" s="749" t="s">
        <v>236</v>
      </c>
      <c r="J4639" s="749" t="n">
        <v>239.44</v>
      </c>
    </row>
    <row collapsed="false" customFormat="false" customHeight="true" hidden="true" ht="12.75" outlineLevel="0" r="4640">
      <c r="A4640" s="749" t="s">
        <v>16759</v>
      </c>
      <c r="B4640" s="749" t="str">
        <f aca="false">C4640&amp;D4640&amp;E4640&amp;F4640&amp;G4640&amp;H4640</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640" s="749" t="s">
        <v>16745</v>
      </c>
      <c r="D4640" s="749" t="s">
        <v>16746</v>
      </c>
      <c r="E4640" s="749" t="s">
        <v>16753</v>
      </c>
      <c r="F4640" s="749" t="s">
        <v>16748</v>
      </c>
      <c r="G4640" s="749" t="s">
        <v>16749</v>
      </c>
      <c r="H4640" s="749" t="s">
        <v>16760</v>
      </c>
      <c r="I4640" s="749" t="s">
        <v>236</v>
      </c>
      <c r="J4640" s="749" t="n">
        <v>309.31</v>
      </c>
    </row>
    <row collapsed="false" customFormat="false" customHeight="true" hidden="true" ht="12.75" outlineLevel="0" r="4641">
      <c r="A4641" s="749" t="s">
        <v>16761</v>
      </c>
      <c r="B4641" s="749" t="str">
        <f aca="false">C4641&amp;D4641&amp;E4641&amp;F4641&amp;G4641&amp;H4641</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641" s="749" t="s">
        <v>16745</v>
      </c>
      <c r="D4641" s="749" t="s">
        <v>16746</v>
      </c>
      <c r="E4641" s="749" t="s">
        <v>16753</v>
      </c>
      <c r="F4641" s="749" t="s">
        <v>16748</v>
      </c>
      <c r="G4641" s="749" t="s">
        <v>16749</v>
      </c>
      <c r="H4641" s="749" t="s">
        <v>16760</v>
      </c>
      <c r="I4641" s="749" t="s">
        <v>236</v>
      </c>
      <c r="J4641" s="749" t="n">
        <v>301.07</v>
      </c>
    </row>
    <row collapsed="false" customFormat="false" customHeight="true" hidden="true" ht="12.75" outlineLevel="0" r="4642">
      <c r="A4642" s="749" t="s">
        <v>16762</v>
      </c>
      <c r="B4642" s="749" t="str">
        <f aca="false">C4642&amp;D4642&amp;E4642&amp;F4642&amp;G4642&amp;H4642</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642" s="749" t="s">
        <v>16745</v>
      </c>
      <c r="D4642" s="749" t="s">
        <v>16746</v>
      </c>
      <c r="E4642" s="749" t="s">
        <v>16753</v>
      </c>
      <c r="F4642" s="749" t="s">
        <v>16748</v>
      </c>
      <c r="G4642" s="749" t="s">
        <v>16749</v>
      </c>
      <c r="H4642" s="749" t="s">
        <v>16763</v>
      </c>
      <c r="I4642" s="749" t="s">
        <v>236</v>
      </c>
      <c r="J4642" s="749" t="n">
        <v>379.37</v>
      </c>
    </row>
    <row collapsed="false" customFormat="false" customHeight="true" hidden="true" ht="12.75" outlineLevel="0" r="4643">
      <c r="A4643" s="749" t="s">
        <v>16764</v>
      </c>
      <c r="B4643" s="749" t="str">
        <f aca="false">C4643&amp;D4643&amp;E4643&amp;F4643&amp;G4643&amp;H4643</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643" s="749" t="s">
        <v>16745</v>
      </c>
      <c r="D4643" s="749" t="s">
        <v>16746</v>
      </c>
      <c r="E4643" s="749" t="s">
        <v>16753</v>
      </c>
      <c r="F4643" s="749" t="s">
        <v>16748</v>
      </c>
      <c r="G4643" s="749" t="s">
        <v>16749</v>
      </c>
      <c r="H4643" s="749" t="s">
        <v>16763</v>
      </c>
      <c r="I4643" s="749" t="s">
        <v>236</v>
      </c>
      <c r="J4643" s="749" t="n">
        <v>369.31</v>
      </c>
    </row>
    <row collapsed="false" customFormat="false" customHeight="true" hidden="true" ht="12.75" outlineLevel="0" r="4644">
      <c r="A4644" s="749" t="s">
        <v>16765</v>
      </c>
      <c r="B4644" s="749" t="str">
        <f aca="false">C4644&amp;D4644&amp;E4644&amp;F4644&amp;G4644&amp;H4644</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644" s="749" t="s">
        <v>16745</v>
      </c>
      <c r="D4644" s="749" t="s">
        <v>16746</v>
      </c>
      <c r="E4644" s="749" t="s">
        <v>16753</v>
      </c>
      <c r="F4644" s="749" t="s">
        <v>16748</v>
      </c>
      <c r="G4644" s="749" t="s">
        <v>16749</v>
      </c>
      <c r="H4644" s="749" t="s">
        <v>16766</v>
      </c>
      <c r="I4644" s="749" t="s">
        <v>236</v>
      </c>
      <c r="J4644" s="749" t="n">
        <v>472.61</v>
      </c>
    </row>
    <row collapsed="false" customFormat="false" customHeight="true" hidden="true" ht="12.75" outlineLevel="0" r="4645">
      <c r="A4645" s="749" t="s">
        <v>16767</v>
      </c>
      <c r="B4645" s="749" t="str">
        <f aca="false">C4645&amp;D4645&amp;E4645&amp;F4645&amp;G4645&amp;H4645</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645" s="749" t="s">
        <v>16745</v>
      </c>
      <c r="D4645" s="749" t="s">
        <v>16746</v>
      </c>
      <c r="E4645" s="749" t="s">
        <v>16753</v>
      </c>
      <c r="F4645" s="749" t="s">
        <v>16748</v>
      </c>
      <c r="G4645" s="749" t="s">
        <v>16749</v>
      </c>
      <c r="H4645" s="749" t="s">
        <v>16766</v>
      </c>
      <c r="I4645" s="749" t="s">
        <v>236</v>
      </c>
      <c r="J4645" s="749" t="n">
        <v>460.9</v>
      </c>
    </row>
    <row collapsed="false" customFormat="false" customHeight="true" hidden="true" ht="12.75" outlineLevel="0" r="4646">
      <c r="A4646" s="749" t="s">
        <v>16768</v>
      </c>
      <c r="B4646" s="749" t="str">
        <f aca="false">C4646&amp;D4646&amp;E4646&amp;F4646&amp;G4646&amp;H4646</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646" s="749" t="s">
        <v>16745</v>
      </c>
      <c r="D4646" s="749" t="s">
        <v>16746</v>
      </c>
      <c r="E4646" s="749" t="s">
        <v>16753</v>
      </c>
      <c r="F4646" s="749" t="s">
        <v>16748</v>
      </c>
      <c r="G4646" s="749" t="s">
        <v>16749</v>
      </c>
      <c r="H4646" s="749" t="s">
        <v>16769</v>
      </c>
      <c r="I4646" s="749" t="s">
        <v>236</v>
      </c>
      <c r="J4646" s="749" t="n">
        <v>595.44</v>
      </c>
    </row>
    <row collapsed="false" customFormat="false" customHeight="true" hidden="true" ht="12.75" outlineLevel="0" r="4647">
      <c r="A4647" s="749" t="s">
        <v>16770</v>
      </c>
      <c r="B4647" s="749" t="str">
        <f aca="false">C4647&amp;D4647&amp;E4647&amp;F4647&amp;G4647&amp;H4647</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647" s="749" t="s">
        <v>16745</v>
      </c>
      <c r="D4647" s="749" t="s">
        <v>16746</v>
      </c>
      <c r="E4647" s="749" t="s">
        <v>16753</v>
      </c>
      <c r="F4647" s="749" t="s">
        <v>16748</v>
      </c>
      <c r="G4647" s="749" t="s">
        <v>16749</v>
      </c>
      <c r="H4647" s="749" t="s">
        <v>16769</v>
      </c>
      <c r="I4647" s="749" t="s">
        <v>236</v>
      </c>
      <c r="J4647" s="749" t="n">
        <v>582.39</v>
      </c>
    </row>
    <row collapsed="false" customFormat="false" customHeight="true" hidden="true" ht="12.75" outlineLevel="0" r="4648">
      <c r="A4648" s="749" t="s">
        <v>16771</v>
      </c>
      <c r="B4648" s="749" t="str">
        <f aca="false">C4648&amp;D4648&amp;E4648&amp;F4648&amp;G4648&amp;H4648</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648" s="749" t="s">
        <v>16745</v>
      </c>
      <c r="D4648" s="749" t="s">
        <v>16746</v>
      </c>
      <c r="E4648" s="749" t="s">
        <v>16753</v>
      </c>
      <c r="F4648" s="749" t="s">
        <v>16748</v>
      </c>
      <c r="G4648" s="749" t="s">
        <v>16749</v>
      </c>
      <c r="H4648" s="749" t="s">
        <v>16772</v>
      </c>
      <c r="I4648" s="749" t="s">
        <v>236</v>
      </c>
      <c r="J4648" s="749" t="n">
        <v>827.76</v>
      </c>
    </row>
    <row collapsed="false" customFormat="false" customHeight="true" hidden="true" ht="12.75" outlineLevel="0" r="4649">
      <c r="A4649" s="749" t="s">
        <v>16773</v>
      </c>
      <c r="B4649" s="749" t="str">
        <f aca="false">C4649&amp;D4649&amp;E4649&amp;F4649&amp;G4649&amp;H4649</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649" s="749" t="s">
        <v>16745</v>
      </c>
      <c r="D4649" s="749" t="s">
        <v>16746</v>
      </c>
      <c r="E4649" s="749" t="s">
        <v>16753</v>
      </c>
      <c r="F4649" s="749" t="s">
        <v>16748</v>
      </c>
      <c r="G4649" s="749" t="s">
        <v>16749</v>
      </c>
      <c r="H4649" s="749" t="s">
        <v>16772</v>
      </c>
      <c r="I4649" s="749" t="s">
        <v>236</v>
      </c>
      <c r="J4649" s="749" t="n">
        <v>811.62</v>
      </c>
    </row>
    <row collapsed="false" customFormat="false" customHeight="true" hidden="true" ht="12.75" outlineLevel="0" r="4650">
      <c r="A4650" s="749" t="s">
        <v>16774</v>
      </c>
      <c r="B4650" s="749" t="str">
        <f aca="false">C4650&amp;D4650&amp;E4650&amp;F4650&amp;G4650&amp;H4650</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650" s="749" t="s">
        <v>16745</v>
      </c>
      <c r="D4650" s="749" t="s">
        <v>16746</v>
      </c>
      <c r="E4650" s="749" t="s">
        <v>16753</v>
      </c>
      <c r="F4650" s="749" t="s">
        <v>16748</v>
      </c>
      <c r="G4650" s="749" t="s">
        <v>16749</v>
      </c>
      <c r="H4650" s="749" t="s">
        <v>16775</v>
      </c>
      <c r="I4650" s="749" t="s">
        <v>236</v>
      </c>
      <c r="J4650" s="749" t="n">
        <v>1341.4</v>
      </c>
    </row>
    <row collapsed="false" customFormat="false" customHeight="true" hidden="true" ht="12.75" outlineLevel="0" r="4651">
      <c r="A4651" s="749" t="s">
        <v>16776</v>
      </c>
      <c r="B4651" s="749" t="str">
        <f aca="false">C4651&amp;D4651&amp;E4651&amp;F4651&amp;G4651&amp;H4651</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651" s="749" t="s">
        <v>16745</v>
      </c>
      <c r="D4651" s="749" t="s">
        <v>16746</v>
      </c>
      <c r="E4651" s="749" t="s">
        <v>16753</v>
      </c>
      <c r="F4651" s="749" t="s">
        <v>16748</v>
      </c>
      <c r="G4651" s="749" t="s">
        <v>16749</v>
      </c>
      <c r="H4651" s="749" t="s">
        <v>16775</v>
      </c>
      <c r="I4651" s="749" t="s">
        <v>236</v>
      </c>
      <c r="J4651" s="749" t="n">
        <v>1321.36</v>
      </c>
    </row>
    <row collapsed="false" customFormat="false" customHeight="true" hidden="true" ht="12.75" outlineLevel="0" r="4652">
      <c r="A4652" s="749" t="s">
        <v>16777</v>
      </c>
      <c r="B4652" s="749" t="str">
        <f aca="false">C4652&amp;D4652&amp;E4652&amp;F4652&amp;G4652&amp;H4652</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1.750MM.FORNECIMENTO E ASSENTAMENTO</v>
      </c>
      <c r="C4652" s="749" t="s">
        <v>16745</v>
      </c>
      <c r="D4652" s="749" t="s">
        <v>16746</v>
      </c>
      <c r="E4652" s="749" t="s">
        <v>16753</v>
      </c>
      <c r="F4652" s="749" t="s">
        <v>16748</v>
      </c>
      <c r="G4652" s="749" t="s">
        <v>16749</v>
      </c>
      <c r="H4652" s="749" t="s">
        <v>16778</v>
      </c>
      <c r="I4652" s="749" t="s">
        <v>236</v>
      </c>
      <c r="J4652" s="749" t="n">
        <v>1695.72</v>
      </c>
    </row>
    <row collapsed="false" customFormat="false" customHeight="true" hidden="true" ht="12.75" outlineLevel="0" r="4653">
      <c r="A4653" s="749" t="s">
        <v>16779</v>
      </c>
      <c r="B4653" s="749" t="str">
        <f aca="false">C4653&amp;D4653&amp;E4653&amp;F4653&amp;G4653&amp;H4653</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1.750MM.FORNECIMENTO E ASSENTAMENTO</v>
      </c>
      <c r="C4653" s="749" t="s">
        <v>16745</v>
      </c>
      <c r="D4653" s="749" t="s">
        <v>16746</v>
      </c>
      <c r="E4653" s="749" t="s">
        <v>16753</v>
      </c>
      <c r="F4653" s="749" t="s">
        <v>16748</v>
      </c>
      <c r="G4653" s="749" t="s">
        <v>16749</v>
      </c>
      <c r="H4653" s="749" t="s">
        <v>16778</v>
      </c>
      <c r="I4653" s="749" t="s">
        <v>236</v>
      </c>
      <c r="J4653" s="749" t="n">
        <v>1671.29</v>
      </c>
    </row>
    <row collapsed="false" customFormat="false" customHeight="true" hidden="true" ht="12.75" outlineLevel="0" r="4654">
      <c r="A4654" s="749" t="s">
        <v>16780</v>
      </c>
      <c r="B4654" s="749" t="str">
        <f aca="false">C4654&amp;D4654&amp;E4654&amp;F4654&amp;G4654&amp;H4654</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2.000MM.FORNECIMENTO E ASSENTAMENTO</v>
      </c>
      <c r="C4654" s="749" t="s">
        <v>16745</v>
      </c>
      <c r="D4654" s="749" t="s">
        <v>16746</v>
      </c>
      <c r="E4654" s="749" t="s">
        <v>16753</v>
      </c>
      <c r="F4654" s="749" t="s">
        <v>16748</v>
      </c>
      <c r="G4654" s="749" t="s">
        <v>16749</v>
      </c>
      <c r="H4654" s="749" t="s">
        <v>16781</v>
      </c>
      <c r="I4654" s="749" t="s">
        <v>236</v>
      </c>
      <c r="J4654" s="749" t="n">
        <v>2064.07</v>
      </c>
    </row>
    <row collapsed="false" customFormat="false" customHeight="true" hidden="true" ht="12.75" outlineLevel="0" r="4655">
      <c r="A4655" s="749" t="s">
        <v>16782</v>
      </c>
      <c r="B4655" s="749" t="str">
        <f aca="false">C4655&amp;D4655&amp;E4655&amp;F4655&amp;G4655&amp;H4655</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2.000MM.FORNECIMENTO E ASSENTAMENTO</v>
      </c>
      <c r="C4655" s="749" t="s">
        <v>16745</v>
      </c>
      <c r="D4655" s="749" t="s">
        <v>16746</v>
      </c>
      <c r="E4655" s="749" t="s">
        <v>16753</v>
      </c>
      <c r="F4655" s="749" t="s">
        <v>16748</v>
      </c>
      <c r="G4655" s="749" t="s">
        <v>16749</v>
      </c>
      <c r="H4655" s="749" t="s">
        <v>16781</v>
      </c>
      <c r="I4655" s="749" t="s">
        <v>236</v>
      </c>
      <c r="J4655" s="749" t="n">
        <v>2037.39</v>
      </c>
    </row>
    <row collapsed="false" customFormat="false" customHeight="true" hidden="true" ht="12.75" outlineLevel="0" r="4656">
      <c r="A4656" s="749" t="s">
        <v>16783</v>
      </c>
      <c r="B4656" s="749" t="str">
        <f aca="false">C4656&amp;D4656&amp;E4656&amp;F4656&amp;G4656&amp;H4656</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400MM.FORNECIMENTO E ASSENTAMENTO</v>
      </c>
      <c r="C4656" s="749" t="s">
        <v>16784</v>
      </c>
      <c r="D4656" s="749" t="s">
        <v>16746</v>
      </c>
      <c r="E4656" s="749" t="s">
        <v>16753</v>
      </c>
      <c r="F4656" s="749" t="s">
        <v>16748</v>
      </c>
      <c r="G4656" s="749" t="s">
        <v>16749</v>
      </c>
      <c r="H4656" s="749" t="s">
        <v>16750</v>
      </c>
      <c r="I4656" s="749" t="s">
        <v>236</v>
      </c>
      <c r="J4656" s="749" t="n">
        <v>157.56</v>
      </c>
    </row>
    <row collapsed="false" customFormat="false" customHeight="true" hidden="true" ht="12.75" outlineLevel="0" r="4657">
      <c r="A4657" s="749" t="s">
        <v>16785</v>
      </c>
      <c r="B4657" s="749" t="str">
        <f aca="false">C4657&amp;D4657&amp;E4657&amp;F4657&amp;G4657&amp;H4657</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400MM.FORNECIMENTO E ASSENTAMENTO</v>
      </c>
      <c r="C4657" s="749" t="s">
        <v>16784</v>
      </c>
      <c r="D4657" s="749" t="s">
        <v>16746</v>
      </c>
      <c r="E4657" s="749" t="s">
        <v>16753</v>
      </c>
      <c r="F4657" s="749" t="s">
        <v>16748</v>
      </c>
      <c r="G4657" s="749" t="s">
        <v>16749</v>
      </c>
      <c r="H4657" s="749" t="s">
        <v>16750</v>
      </c>
      <c r="I4657" s="749" t="s">
        <v>236</v>
      </c>
      <c r="J4657" s="749" t="n">
        <v>153.34</v>
      </c>
    </row>
    <row collapsed="false" customFormat="false" customHeight="true" hidden="true" ht="12.75" outlineLevel="0" r="4658">
      <c r="A4658" s="749" t="s">
        <v>16786</v>
      </c>
      <c r="B4658" s="749" t="str">
        <f aca="false">C4658&amp;D4658&amp;E4658&amp;F4658&amp;G4658&amp;H4658</f>
        <v>TUBO DE CONCRETO ARMADO,CLASSE EA-3(NBR 8890/03),COM JUNTA ELASTICA,PARA ESGOTO SANITARIO,CARGA E DESCARGA,ACERTO DO FUNDO DA VALA,COLOCACAO,ATERRO E SOCA ATE A ALTURA DA GERATRIZSUPERIOR DO TUBO,CONSIDERANDO O MATERIAL DA PROPRIA ESCAVACAO,INCLUSIVE FORNECIMENTO DO ANEL DE BORRACHA,COM DIAMETRO DE 500MM.FORNECIMENTO E ASSENTAMENTO</v>
      </c>
      <c r="C4658" s="749" t="s">
        <v>16784</v>
      </c>
      <c r="D4658" s="749" t="s">
        <v>16787</v>
      </c>
      <c r="E4658" s="749" t="s">
        <v>16788</v>
      </c>
      <c r="F4658" s="749" t="s">
        <v>16748</v>
      </c>
      <c r="G4658" s="749" t="s">
        <v>16749</v>
      </c>
      <c r="H4658" s="749" t="s">
        <v>16754</v>
      </c>
      <c r="I4658" s="749" t="s">
        <v>236</v>
      </c>
      <c r="J4658" s="749" t="n">
        <v>230.47</v>
      </c>
    </row>
    <row collapsed="false" customFormat="false" customHeight="true" hidden="true" ht="12.75" outlineLevel="0" r="4659">
      <c r="A4659" s="749" t="s">
        <v>16789</v>
      </c>
      <c r="B4659" s="749" t="str">
        <f aca="false">C4659&amp;D4659&amp;E4659&amp;F4659&amp;G4659&amp;H4659</f>
        <v>TUBO DE CONCRETO ARMADO,CLASSE EA-3(NBR 8890/03),COM JUNTA ELASTICA,PARA ESGOTO SANITARIO,CARGA E DESCARGA,ACERTO DO FUNDO DA VALA,COLOCACAO,ATERRO E SOCA ATE A ALTURA DA GERATRIZSUPERIOR DO TUBO,CONSIDERANDO O MATERIAL DA PROPRIA ESCAVACAO,INCLUSIVE FORNECIMENTO DO ANEL DE BORRACHA,COM DIAMETRO DE 500MM.FORNECIMENTO E ASSENTAMENTO</v>
      </c>
      <c r="C4659" s="749" t="s">
        <v>16784</v>
      </c>
      <c r="D4659" s="749" t="s">
        <v>16787</v>
      </c>
      <c r="E4659" s="749" t="s">
        <v>16788</v>
      </c>
      <c r="F4659" s="749" t="s">
        <v>16748</v>
      </c>
      <c r="G4659" s="749" t="s">
        <v>16749</v>
      </c>
      <c r="H4659" s="749" t="s">
        <v>16754</v>
      </c>
      <c r="I4659" s="749" t="s">
        <v>236</v>
      </c>
      <c r="J4659" s="749" t="n">
        <v>224.68</v>
      </c>
    </row>
    <row collapsed="false" customFormat="false" customHeight="true" hidden="true" ht="12.75" outlineLevel="0" r="4660">
      <c r="A4660" s="749" t="s">
        <v>16790</v>
      </c>
      <c r="B4660" s="749" t="str">
        <f aca="false">C4660&amp;D4660&amp;E4660&amp;F4660&amp;G4660&amp;H4660</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600MM.FORNECIMENTO E ASSENTAMENTO</v>
      </c>
      <c r="C4660" s="749" t="s">
        <v>16784</v>
      </c>
      <c r="D4660" s="749" t="s">
        <v>16746</v>
      </c>
      <c r="E4660" s="749" t="s">
        <v>16753</v>
      </c>
      <c r="F4660" s="749" t="s">
        <v>16748</v>
      </c>
      <c r="G4660" s="749" t="s">
        <v>16749</v>
      </c>
      <c r="H4660" s="749" t="s">
        <v>16757</v>
      </c>
      <c r="I4660" s="749" t="s">
        <v>236</v>
      </c>
      <c r="J4660" s="749" t="n">
        <v>281.77</v>
      </c>
    </row>
    <row collapsed="false" customFormat="false" customHeight="true" hidden="true" ht="12.75" outlineLevel="0" r="4661">
      <c r="A4661" s="749" t="s">
        <v>16791</v>
      </c>
      <c r="B4661" s="749" t="str">
        <f aca="false">C4661&amp;D4661&amp;E4661&amp;F4661&amp;G4661&amp;H4661</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600MM.FORNECIMENTO E ASSENTAMENTO</v>
      </c>
      <c r="C4661" s="749" t="s">
        <v>16784</v>
      </c>
      <c r="D4661" s="749" t="s">
        <v>16746</v>
      </c>
      <c r="E4661" s="749" t="s">
        <v>16753</v>
      </c>
      <c r="F4661" s="749" t="s">
        <v>16748</v>
      </c>
      <c r="G4661" s="749" t="s">
        <v>16749</v>
      </c>
      <c r="H4661" s="749" t="s">
        <v>16757</v>
      </c>
      <c r="I4661" s="749" t="s">
        <v>236</v>
      </c>
      <c r="J4661" s="749" t="n">
        <v>274.83</v>
      </c>
    </row>
    <row collapsed="false" customFormat="false" customHeight="true" hidden="true" ht="12.75" outlineLevel="0" r="4662">
      <c r="A4662" s="749" t="s">
        <v>16792</v>
      </c>
      <c r="B4662" s="749" t="str">
        <f aca="false">C4662&amp;D4662&amp;E4662&amp;F4662&amp;G4662&amp;H4662</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662" s="749" t="s">
        <v>16784</v>
      </c>
      <c r="D4662" s="749" t="s">
        <v>16746</v>
      </c>
      <c r="E4662" s="749" t="s">
        <v>16753</v>
      </c>
      <c r="F4662" s="749" t="s">
        <v>16748</v>
      </c>
      <c r="G4662" s="749" t="s">
        <v>16749</v>
      </c>
      <c r="H4662" s="749" t="s">
        <v>16760</v>
      </c>
      <c r="I4662" s="749" t="s">
        <v>236</v>
      </c>
      <c r="J4662" s="749" t="n">
        <v>357.71</v>
      </c>
    </row>
    <row collapsed="false" customFormat="false" customHeight="true" hidden="true" ht="12.75" outlineLevel="0" r="4663">
      <c r="A4663" s="749" t="s">
        <v>16793</v>
      </c>
      <c r="B4663" s="749" t="str">
        <f aca="false">C4663&amp;D4663&amp;E4663&amp;F4663&amp;G4663&amp;H4663</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663" s="749" t="s">
        <v>16784</v>
      </c>
      <c r="D4663" s="749" t="s">
        <v>16746</v>
      </c>
      <c r="E4663" s="749" t="s">
        <v>16753</v>
      </c>
      <c r="F4663" s="749" t="s">
        <v>16748</v>
      </c>
      <c r="G4663" s="749" t="s">
        <v>16749</v>
      </c>
      <c r="H4663" s="749" t="s">
        <v>16760</v>
      </c>
      <c r="I4663" s="749" t="s">
        <v>236</v>
      </c>
      <c r="J4663" s="749" t="n">
        <v>349.47</v>
      </c>
    </row>
    <row collapsed="false" customFormat="false" customHeight="true" hidden="true" ht="12.75" outlineLevel="0" r="4664">
      <c r="A4664" s="749" t="s">
        <v>16794</v>
      </c>
      <c r="B4664" s="749" t="str">
        <f aca="false">C4664&amp;D4664&amp;E4664&amp;F4664&amp;G4664&amp;H4664</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664" s="749" t="s">
        <v>16784</v>
      </c>
      <c r="D4664" s="749" t="s">
        <v>16746</v>
      </c>
      <c r="E4664" s="749" t="s">
        <v>16753</v>
      </c>
      <c r="F4664" s="749" t="s">
        <v>16748</v>
      </c>
      <c r="G4664" s="749" t="s">
        <v>16749</v>
      </c>
      <c r="H4664" s="749" t="s">
        <v>16763</v>
      </c>
      <c r="I4664" s="749" t="s">
        <v>236</v>
      </c>
      <c r="J4664" s="749" t="n">
        <v>438.77</v>
      </c>
    </row>
    <row collapsed="false" customFormat="false" customHeight="true" hidden="true" ht="12.75" outlineLevel="0" r="4665">
      <c r="A4665" s="749" t="s">
        <v>16795</v>
      </c>
      <c r="B4665" s="749" t="str">
        <f aca="false">C4665&amp;D4665&amp;E4665&amp;F4665&amp;G4665&amp;H4665</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665" s="749" t="s">
        <v>16784</v>
      </c>
      <c r="D4665" s="749" t="s">
        <v>16746</v>
      </c>
      <c r="E4665" s="749" t="s">
        <v>16753</v>
      </c>
      <c r="F4665" s="749" t="s">
        <v>16748</v>
      </c>
      <c r="G4665" s="749" t="s">
        <v>16749</v>
      </c>
      <c r="H4665" s="749" t="s">
        <v>16763</v>
      </c>
      <c r="I4665" s="749" t="s">
        <v>236</v>
      </c>
      <c r="J4665" s="749" t="n">
        <v>428.71</v>
      </c>
    </row>
    <row collapsed="false" customFormat="false" customHeight="true" hidden="true" ht="12.75" outlineLevel="0" r="4666">
      <c r="A4666" s="749" t="s">
        <v>16796</v>
      </c>
      <c r="B4666" s="749" t="str">
        <f aca="false">C4666&amp;D4666&amp;E4666&amp;F4666&amp;G4666&amp;H4666</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666" s="749" t="s">
        <v>16784</v>
      </c>
      <c r="D4666" s="749" t="s">
        <v>16746</v>
      </c>
      <c r="E4666" s="749" t="s">
        <v>16753</v>
      </c>
      <c r="F4666" s="749" t="s">
        <v>16748</v>
      </c>
      <c r="G4666" s="749" t="s">
        <v>16749</v>
      </c>
      <c r="H4666" s="749" t="s">
        <v>16766</v>
      </c>
      <c r="I4666" s="749" t="s">
        <v>236</v>
      </c>
      <c r="J4666" s="749" t="n">
        <v>548.51</v>
      </c>
    </row>
    <row collapsed="false" customFormat="false" customHeight="true" hidden="true" ht="12.75" outlineLevel="0" r="4667">
      <c r="A4667" s="749" t="s">
        <v>16797</v>
      </c>
      <c r="B4667" s="749" t="str">
        <f aca="false">C4667&amp;D4667&amp;E4667&amp;F4667&amp;G4667&amp;H4667</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667" s="749" t="s">
        <v>16784</v>
      </c>
      <c r="D4667" s="749" t="s">
        <v>16746</v>
      </c>
      <c r="E4667" s="749" t="s">
        <v>16753</v>
      </c>
      <c r="F4667" s="749" t="s">
        <v>16748</v>
      </c>
      <c r="G4667" s="749" t="s">
        <v>16749</v>
      </c>
      <c r="H4667" s="749" t="s">
        <v>16766</v>
      </c>
      <c r="I4667" s="749" t="s">
        <v>236</v>
      </c>
      <c r="J4667" s="749" t="n">
        <v>536.8</v>
      </c>
    </row>
    <row collapsed="false" customFormat="false" customHeight="true" hidden="true" ht="12.75" outlineLevel="0" r="4668">
      <c r="A4668" s="749" t="s">
        <v>16798</v>
      </c>
      <c r="B4668" s="749" t="str">
        <f aca="false">C4668&amp;D4668&amp;E4668&amp;F4668&amp;G4668&amp;H4668</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668" s="749" t="s">
        <v>16784</v>
      </c>
      <c r="D4668" s="749" t="s">
        <v>16746</v>
      </c>
      <c r="E4668" s="749" t="s">
        <v>16753</v>
      </c>
      <c r="F4668" s="749" t="s">
        <v>16748</v>
      </c>
      <c r="G4668" s="749" t="s">
        <v>16749</v>
      </c>
      <c r="H4668" s="749" t="s">
        <v>16799</v>
      </c>
      <c r="I4668" s="749" t="s">
        <v>236</v>
      </c>
      <c r="J4668" s="749" t="n">
        <v>681.24</v>
      </c>
    </row>
    <row collapsed="false" customFormat="false" customHeight="true" hidden="true" ht="12.75" outlineLevel="0" r="4669">
      <c r="A4669" s="749" t="s">
        <v>16800</v>
      </c>
      <c r="B4669" s="749" t="str">
        <f aca="false">C4669&amp;D4669&amp;E4669&amp;F4669&amp;G4669&amp;H4669</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669" s="749" t="s">
        <v>16784</v>
      </c>
      <c r="D4669" s="749" t="s">
        <v>16746</v>
      </c>
      <c r="E4669" s="749" t="s">
        <v>16753</v>
      </c>
      <c r="F4669" s="749" t="s">
        <v>16748</v>
      </c>
      <c r="G4669" s="749" t="s">
        <v>16749</v>
      </c>
      <c r="H4669" s="749" t="s">
        <v>16799</v>
      </c>
      <c r="I4669" s="749" t="s">
        <v>236</v>
      </c>
      <c r="J4669" s="749" t="n">
        <v>668.19</v>
      </c>
    </row>
    <row collapsed="false" customFormat="false" customHeight="true" hidden="true" ht="12.75" outlineLevel="0" r="4670">
      <c r="A4670" s="749" t="s">
        <v>16801</v>
      </c>
      <c r="B4670" s="749" t="str">
        <f aca="false">C4670&amp;D4670&amp;E4670&amp;F4670&amp;G4670&amp;H4670</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670" s="749" t="s">
        <v>16784</v>
      </c>
      <c r="D4670" s="749" t="s">
        <v>16746</v>
      </c>
      <c r="E4670" s="749" t="s">
        <v>16753</v>
      </c>
      <c r="F4670" s="749" t="s">
        <v>16748</v>
      </c>
      <c r="G4670" s="749" t="s">
        <v>16749</v>
      </c>
      <c r="H4670" s="749" t="s">
        <v>16802</v>
      </c>
      <c r="I4670" s="749" t="s">
        <v>236</v>
      </c>
      <c r="J4670" s="749" t="n">
        <v>955.06</v>
      </c>
    </row>
    <row collapsed="false" customFormat="false" customHeight="true" hidden="true" ht="12.75" outlineLevel="0" r="4671">
      <c r="A4671" s="749" t="s">
        <v>16803</v>
      </c>
      <c r="B4671" s="749" t="str">
        <f aca="false">C4671&amp;D4671&amp;E4671&amp;F4671&amp;G4671&amp;H4671</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671" s="749" t="s">
        <v>16784</v>
      </c>
      <c r="D4671" s="749" t="s">
        <v>16746</v>
      </c>
      <c r="E4671" s="749" t="s">
        <v>16753</v>
      </c>
      <c r="F4671" s="749" t="s">
        <v>16748</v>
      </c>
      <c r="G4671" s="749" t="s">
        <v>16749</v>
      </c>
      <c r="H4671" s="749" t="s">
        <v>16802</v>
      </c>
      <c r="I4671" s="749" t="s">
        <v>236</v>
      </c>
      <c r="J4671" s="749" t="n">
        <v>938.92</v>
      </c>
    </row>
    <row collapsed="false" customFormat="false" customHeight="true" hidden="true" ht="12.75" outlineLevel="0" r="4672">
      <c r="A4672" s="749" t="s">
        <v>16804</v>
      </c>
      <c r="B4672" s="749" t="str">
        <f aca="false">C4672&amp;D4672&amp;E4672&amp;F4672&amp;G4672&amp;H4672</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672" s="749" t="s">
        <v>16784</v>
      </c>
      <c r="D4672" s="749" t="s">
        <v>16746</v>
      </c>
      <c r="E4672" s="749" t="s">
        <v>16753</v>
      </c>
      <c r="F4672" s="749" t="s">
        <v>16748</v>
      </c>
      <c r="G4672" s="749" t="s">
        <v>16749</v>
      </c>
      <c r="H4672" s="749" t="s">
        <v>16805</v>
      </c>
      <c r="I4672" s="749" t="s">
        <v>236</v>
      </c>
      <c r="J4672" s="749" t="n">
        <v>1368.62</v>
      </c>
    </row>
    <row collapsed="false" customFormat="false" customHeight="true" hidden="true" ht="12.75" outlineLevel="0" r="4673">
      <c r="A4673" s="749" t="s">
        <v>16806</v>
      </c>
      <c r="B4673" s="749" t="str">
        <f aca="false">C4673&amp;D4673&amp;E4673&amp;F4673&amp;G4673&amp;H4673</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673" s="749" t="s">
        <v>16784</v>
      </c>
      <c r="D4673" s="749" t="s">
        <v>16746</v>
      </c>
      <c r="E4673" s="749" t="s">
        <v>16753</v>
      </c>
      <c r="F4673" s="749" t="s">
        <v>16748</v>
      </c>
      <c r="G4673" s="749" t="s">
        <v>16749</v>
      </c>
      <c r="H4673" s="749" t="s">
        <v>16805</v>
      </c>
      <c r="I4673" s="749" t="s">
        <v>236</v>
      </c>
      <c r="J4673" s="749" t="n">
        <v>1348.58</v>
      </c>
    </row>
    <row collapsed="false" customFormat="false" customHeight="true" hidden="true" ht="12.75" outlineLevel="0" r="4674">
      <c r="A4674" s="749" t="s">
        <v>16807</v>
      </c>
      <c r="B4674" s="749" t="str">
        <f aca="false">C4674&amp;D4674&amp;E4674&amp;F4674&amp;G4674&amp;H4674</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400MM.FORNECIMENTO E ASSENTAMENTO</v>
      </c>
      <c r="C4674" s="749" t="s">
        <v>16808</v>
      </c>
      <c r="D4674" s="749" t="s">
        <v>16746</v>
      </c>
      <c r="E4674" s="749" t="s">
        <v>16753</v>
      </c>
      <c r="F4674" s="749" t="s">
        <v>16748</v>
      </c>
      <c r="G4674" s="749" t="s">
        <v>16749</v>
      </c>
      <c r="H4674" s="749" t="s">
        <v>16750</v>
      </c>
      <c r="I4674" s="749" t="s">
        <v>236</v>
      </c>
      <c r="J4674" s="749" t="n">
        <v>167.46</v>
      </c>
    </row>
    <row collapsed="false" customFormat="false" customHeight="true" hidden="true" ht="12.75" outlineLevel="0" r="4675">
      <c r="A4675" s="749" t="s">
        <v>16809</v>
      </c>
      <c r="B4675" s="749" t="str">
        <f aca="false">C4675&amp;D4675&amp;E4675&amp;F4675&amp;G4675&amp;H4675</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400MM.FORNECIMENTO E ASSENTAMENTO</v>
      </c>
      <c r="C4675" s="749" t="s">
        <v>16808</v>
      </c>
      <c r="D4675" s="749" t="s">
        <v>16746</v>
      </c>
      <c r="E4675" s="749" t="s">
        <v>16753</v>
      </c>
      <c r="F4675" s="749" t="s">
        <v>16748</v>
      </c>
      <c r="G4675" s="749" t="s">
        <v>16749</v>
      </c>
      <c r="H4675" s="749" t="s">
        <v>16750</v>
      </c>
      <c r="I4675" s="749" t="s">
        <v>236</v>
      </c>
      <c r="J4675" s="749" t="n">
        <v>163.24</v>
      </c>
    </row>
    <row collapsed="false" customFormat="false" customHeight="true" hidden="true" ht="12.75" outlineLevel="0" r="4676">
      <c r="A4676" s="749" t="s">
        <v>16810</v>
      </c>
      <c r="B4676" s="749" t="str">
        <f aca="false">C4676&amp;D4676&amp;E4676&amp;F4676&amp;G4676&amp;H4676</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500MM.FORNECIMENTO E ASSENTAMENTO</v>
      </c>
      <c r="C4676" s="749" t="s">
        <v>16808</v>
      </c>
      <c r="D4676" s="749" t="s">
        <v>16746</v>
      </c>
      <c r="E4676" s="749" t="s">
        <v>16753</v>
      </c>
      <c r="F4676" s="749" t="s">
        <v>16748</v>
      </c>
      <c r="G4676" s="749" t="s">
        <v>16749</v>
      </c>
      <c r="H4676" s="749" t="s">
        <v>16754</v>
      </c>
      <c r="I4676" s="749" t="s">
        <v>236</v>
      </c>
      <c r="J4676" s="749" t="n">
        <v>280.75</v>
      </c>
    </row>
    <row collapsed="false" customFormat="false" customHeight="true" hidden="true" ht="12.75" outlineLevel="0" r="4677">
      <c r="A4677" s="749" t="s">
        <v>16811</v>
      </c>
      <c r="B4677" s="749" t="str">
        <f aca="false">C4677&amp;D4677&amp;E4677&amp;F4677&amp;G4677&amp;H4677</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500MM.FORNECIMENTO E ASSENTAMENTO</v>
      </c>
      <c r="C4677" s="749" t="s">
        <v>16808</v>
      </c>
      <c r="D4677" s="749" t="s">
        <v>16746</v>
      </c>
      <c r="E4677" s="749" t="s">
        <v>16753</v>
      </c>
      <c r="F4677" s="749" t="s">
        <v>16748</v>
      </c>
      <c r="G4677" s="749" t="s">
        <v>16749</v>
      </c>
      <c r="H4677" s="749" t="s">
        <v>16754</v>
      </c>
      <c r="I4677" s="749" t="s">
        <v>236</v>
      </c>
      <c r="J4677" s="749" t="n">
        <v>274.96</v>
      </c>
    </row>
    <row collapsed="false" customFormat="false" customHeight="true" hidden="true" ht="12.75" outlineLevel="0" r="4678">
      <c r="A4678" s="749" t="s">
        <v>16812</v>
      </c>
      <c r="B4678" s="749" t="str">
        <f aca="false">C4678&amp;D4678&amp;E4678&amp;F4678&amp;G4678&amp;H4678</f>
        <v>TUBO DE CONCRETO ARMADO,CLASSE EA-4(NBR 8890/03),COM JUNTA ELASTICA,PARA ESGOTO SANITARIO,CARGA E DESCARGA,ACERTO DO FUNDO DE VALA,COLOCACAO,ATERRO E SOCA ATE A ALTURA DA GERATRIZSUPERIOR DO TUBO,CONSIDERANDO O MATERIAL DA PROPRIA ESCAVACAO,INCLUSIVE FORNECIMENTO DO ANEL DE BORRACHA,COM DIAMETRO DE 600MM.FORNECIMENTO E ASSENTAMENTO</v>
      </c>
      <c r="C4678" s="749" t="s">
        <v>16808</v>
      </c>
      <c r="D4678" s="749" t="s">
        <v>16787</v>
      </c>
      <c r="E4678" s="749" t="s">
        <v>16753</v>
      </c>
      <c r="F4678" s="749" t="s">
        <v>16748</v>
      </c>
      <c r="G4678" s="749" t="s">
        <v>16749</v>
      </c>
      <c r="H4678" s="749" t="s">
        <v>16757</v>
      </c>
      <c r="I4678" s="749" t="s">
        <v>236</v>
      </c>
      <c r="J4678" s="749" t="n">
        <v>300.47</v>
      </c>
    </row>
    <row collapsed="false" customFormat="false" customHeight="true" hidden="true" ht="12.75" outlineLevel="0" r="4679">
      <c r="A4679" s="749" t="s">
        <v>16813</v>
      </c>
      <c r="B4679" s="749" t="str">
        <f aca="false">C4679&amp;D4679&amp;E4679&amp;F4679&amp;G4679&amp;H4679</f>
        <v>TUBO DE CONCRETO ARMADO,CLASSE EA-4(NBR 8890/03),COM JUNTA ELASTICA,PARA ESGOTO SANITARIO,CARGA E DESCARGA,ACERTO DO FUNDO DE VALA,COLOCACAO,ATERRO E SOCA ATE A ALTURA DA GERATRIZSUPERIOR DO TUBO,CONSIDERANDO O MATERIAL DA PROPRIA ESCAVACAO,INCLUSIVE FORNECIMENTO DO ANEL DE BORRACHA,COM DIAMETRO DE 600MM.FORNECIMENTO E ASSENTAMENTO</v>
      </c>
      <c r="C4679" s="749" t="s">
        <v>16808</v>
      </c>
      <c r="D4679" s="749" t="s">
        <v>16787</v>
      </c>
      <c r="E4679" s="749" t="s">
        <v>16753</v>
      </c>
      <c r="F4679" s="749" t="s">
        <v>16748</v>
      </c>
      <c r="G4679" s="749" t="s">
        <v>16749</v>
      </c>
      <c r="H4679" s="749" t="s">
        <v>16757</v>
      </c>
      <c r="I4679" s="749" t="s">
        <v>236</v>
      </c>
      <c r="J4679" s="749" t="n">
        <v>293.53</v>
      </c>
    </row>
    <row collapsed="false" customFormat="false" customHeight="true" hidden="true" ht="12.75" outlineLevel="0" r="4680">
      <c r="A4680" s="749" t="s">
        <v>16814</v>
      </c>
      <c r="B4680" s="749" t="str">
        <f aca="false">C4680&amp;D4680&amp;E4680&amp;F4680&amp;G4680&amp;H4680</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680" s="749" t="s">
        <v>16808</v>
      </c>
      <c r="D4680" s="749" t="s">
        <v>16746</v>
      </c>
      <c r="E4680" s="749" t="s">
        <v>16753</v>
      </c>
      <c r="F4680" s="749" t="s">
        <v>16748</v>
      </c>
      <c r="G4680" s="749" t="s">
        <v>16749</v>
      </c>
      <c r="H4680" s="749" t="s">
        <v>16760</v>
      </c>
      <c r="I4680" s="749" t="s">
        <v>236</v>
      </c>
      <c r="J4680" s="749" t="n">
        <v>381.91</v>
      </c>
    </row>
    <row collapsed="false" customFormat="false" customHeight="true" hidden="true" ht="12.75" outlineLevel="0" r="4681">
      <c r="A4681" s="749" t="s">
        <v>16815</v>
      </c>
      <c r="B4681" s="749" t="str">
        <f aca="false">C4681&amp;D4681&amp;E4681&amp;F4681&amp;G4681&amp;H4681</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681" s="749" t="s">
        <v>16808</v>
      </c>
      <c r="D4681" s="749" t="s">
        <v>16746</v>
      </c>
      <c r="E4681" s="749" t="s">
        <v>16753</v>
      </c>
      <c r="F4681" s="749" t="s">
        <v>16748</v>
      </c>
      <c r="G4681" s="749" t="s">
        <v>16749</v>
      </c>
      <c r="H4681" s="749" t="s">
        <v>16760</v>
      </c>
      <c r="I4681" s="749" t="s">
        <v>236</v>
      </c>
      <c r="J4681" s="749" t="n">
        <v>373.67</v>
      </c>
    </row>
    <row collapsed="false" customFormat="false" customHeight="true" hidden="true" ht="12.75" outlineLevel="0" r="4682">
      <c r="A4682" s="749" t="s">
        <v>16816</v>
      </c>
      <c r="B4682" s="749" t="str">
        <f aca="false">C4682&amp;D4682&amp;E4682&amp;F4682&amp;G4682&amp;H4682</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682" s="749" t="s">
        <v>16808</v>
      </c>
      <c r="D4682" s="749" t="s">
        <v>16746</v>
      </c>
      <c r="E4682" s="749" t="s">
        <v>16753</v>
      </c>
      <c r="F4682" s="749" t="s">
        <v>16748</v>
      </c>
      <c r="G4682" s="749" t="s">
        <v>16749</v>
      </c>
      <c r="H4682" s="749" t="s">
        <v>16763</v>
      </c>
      <c r="I4682" s="749" t="s">
        <v>236</v>
      </c>
      <c r="J4682" s="749" t="n">
        <v>467.37</v>
      </c>
    </row>
    <row collapsed="false" customFormat="false" customHeight="true" hidden="true" ht="12.75" outlineLevel="0" r="4683">
      <c r="A4683" s="749" t="s">
        <v>16817</v>
      </c>
      <c r="B4683" s="749" t="str">
        <f aca="false">C4683&amp;D4683&amp;E4683&amp;F4683&amp;G4683&amp;H4683</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683" s="749" t="s">
        <v>16808</v>
      </c>
      <c r="D4683" s="749" t="s">
        <v>16746</v>
      </c>
      <c r="E4683" s="749" t="s">
        <v>16753</v>
      </c>
      <c r="F4683" s="749" t="s">
        <v>16748</v>
      </c>
      <c r="G4683" s="749" t="s">
        <v>16749</v>
      </c>
      <c r="H4683" s="749" t="s">
        <v>16763</v>
      </c>
      <c r="I4683" s="749" t="s">
        <v>236</v>
      </c>
      <c r="J4683" s="749" t="n">
        <v>457.31</v>
      </c>
    </row>
    <row collapsed="false" customFormat="false" customHeight="true" hidden="true" ht="12.75" outlineLevel="0" r="4684">
      <c r="A4684" s="749" t="s">
        <v>16818</v>
      </c>
      <c r="B4684" s="749" t="str">
        <f aca="false">C4684&amp;D4684&amp;E4684&amp;F4684&amp;G4684&amp;H4684</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684" s="749" t="s">
        <v>16808</v>
      </c>
      <c r="D4684" s="749" t="s">
        <v>16746</v>
      </c>
      <c r="E4684" s="749" t="s">
        <v>16753</v>
      </c>
      <c r="F4684" s="749" t="s">
        <v>16748</v>
      </c>
      <c r="G4684" s="749" t="s">
        <v>16749</v>
      </c>
      <c r="H4684" s="749" t="s">
        <v>16766</v>
      </c>
      <c r="I4684" s="749" t="s">
        <v>236</v>
      </c>
      <c r="J4684" s="749" t="n">
        <v>585.91</v>
      </c>
    </row>
    <row collapsed="false" customFormat="false" customHeight="true" hidden="true" ht="12.75" outlineLevel="0" r="4685">
      <c r="A4685" s="749" t="s">
        <v>16819</v>
      </c>
      <c r="B4685" s="749" t="str">
        <f aca="false">C4685&amp;D4685&amp;E4685&amp;F4685&amp;G4685&amp;H4685</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685" s="749" t="s">
        <v>16808</v>
      </c>
      <c r="D4685" s="749" t="s">
        <v>16746</v>
      </c>
      <c r="E4685" s="749" t="s">
        <v>16753</v>
      </c>
      <c r="F4685" s="749" t="s">
        <v>16748</v>
      </c>
      <c r="G4685" s="749" t="s">
        <v>16749</v>
      </c>
      <c r="H4685" s="749" t="s">
        <v>16766</v>
      </c>
      <c r="I4685" s="749" t="s">
        <v>236</v>
      </c>
      <c r="J4685" s="749" t="n">
        <v>574.2</v>
      </c>
    </row>
    <row collapsed="false" customFormat="false" customHeight="true" hidden="true" ht="12.75" outlineLevel="0" r="4686">
      <c r="A4686" s="749" t="s">
        <v>16820</v>
      </c>
      <c r="B4686" s="749" t="str">
        <f aca="false">C4686&amp;D4686&amp;E4686&amp;F4686&amp;G4686&amp;H4686</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686" s="749" t="s">
        <v>16808</v>
      </c>
      <c r="D4686" s="749" t="s">
        <v>16746</v>
      </c>
      <c r="E4686" s="749" t="s">
        <v>16753</v>
      </c>
      <c r="F4686" s="749" t="s">
        <v>16748</v>
      </c>
      <c r="G4686" s="749" t="s">
        <v>16749</v>
      </c>
      <c r="H4686" s="749" t="s">
        <v>16799</v>
      </c>
      <c r="I4686" s="749" t="s">
        <v>236</v>
      </c>
      <c r="J4686" s="749" t="n">
        <v>724.14</v>
      </c>
    </row>
    <row collapsed="false" customFormat="false" customHeight="true" hidden="true" ht="12.75" outlineLevel="0" r="4687">
      <c r="A4687" s="749" t="s">
        <v>16821</v>
      </c>
      <c r="B4687" s="749" t="str">
        <f aca="false">C4687&amp;D4687&amp;E4687&amp;F4687&amp;G4687&amp;H4687</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687" s="749" t="s">
        <v>16808</v>
      </c>
      <c r="D4687" s="749" t="s">
        <v>16746</v>
      </c>
      <c r="E4687" s="749" t="s">
        <v>16753</v>
      </c>
      <c r="F4687" s="749" t="s">
        <v>16748</v>
      </c>
      <c r="G4687" s="749" t="s">
        <v>16749</v>
      </c>
      <c r="H4687" s="749" t="s">
        <v>16799</v>
      </c>
      <c r="I4687" s="749" t="s">
        <v>236</v>
      </c>
      <c r="J4687" s="749" t="n">
        <v>711.09</v>
      </c>
    </row>
    <row collapsed="false" customFormat="false" customHeight="true" hidden="true" ht="12.75" outlineLevel="0" r="4688">
      <c r="A4688" s="749" t="s">
        <v>16822</v>
      </c>
      <c r="B4688" s="749" t="str">
        <f aca="false">C4688&amp;D4688&amp;E4688&amp;F4688&amp;G4688&amp;H4688</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688" s="749" t="s">
        <v>16808</v>
      </c>
      <c r="D4688" s="749" t="s">
        <v>16746</v>
      </c>
      <c r="E4688" s="749" t="s">
        <v>16753</v>
      </c>
      <c r="F4688" s="749" t="s">
        <v>16748</v>
      </c>
      <c r="G4688" s="749" t="s">
        <v>16749</v>
      </c>
      <c r="H4688" s="749" t="s">
        <v>16802</v>
      </c>
      <c r="I4688" s="749" t="s">
        <v>236</v>
      </c>
      <c r="J4688" s="749" t="n">
        <v>1013.66</v>
      </c>
    </row>
    <row collapsed="false" customFormat="false" customHeight="true" hidden="true" ht="12.75" outlineLevel="0" r="4689">
      <c r="A4689" s="749" t="s">
        <v>16823</v>
      </c>
      <c r="B4689" s="749" t="str">
        <f aca="false">C4689&amp;D4689&amp;E4689&amp;F4689&amp;G4689&amp;H4689</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689" s="749" t="s">
        <v>16808</v>
      </c>
      <c r="D4689" s="749" t="s">
        <v>16746</v>
      </c>
      <c r="E4689" s="749" t="s">
        <v>16753</v>
      </c>
      <c r="F4689" s="749" t="s">
        <v>16748</v>
      </c>
      <c r="G4689" s="749" t="s">
        <v>16749</v>
      </c>
      <c r="H4689" s="749" t="s">
        <v>16802</v>
      </c>
      <c r="I4689" s="749" t="s">
        <v>236</v>
      </c>
      <c r="J4689" s="749" t="n">
        <v>997.52</v>
      </c>
    </row>
    <row collapsed="false" customFormat="false" customHeight="true" hidden="true" ht="12.75" outlineLevel="0" r="4690">
      <c r="A4690" s="749" t="s">
        <v>16824</v>
      </c>
      <c r="B4690" s="749" t="str">
        <f aca="false">C4690&amp;D4690&amp;E4690&amp;F4690&amp;G4690&amp;H4690</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690" s="749" t="s">
        <v>16808</v>
      </c>
      <c r="D4690" s="749" t="s">
        <v>16746</v>
      </c>
      <c r="E4690" s="749" t="s">
        <v>16753</v>
      </c>
      <c r="F4690" s="749" t="s">
        <v>16748</v>
      </c>
      <c r="G4690" s="749" t="s">
        <v>16749</v>
      </c>
      <c r="H4690" s="749" t="s">
        <v>16805</v>
      </c>
      <c r="I4690" s="749" t="s">
        <v>236</v>
      </c>
      <c r="J4690" s="749" t="n">
        <v>1462.12</v>
      </c>
    </row>
    <row collapsed="false" customFormat="false" customHeight="true" hidden="true" ht="12.75" outlineLevel="0" r="4691">
      <c r="A4691" s="749" t="s">
        <v>16825</v>
      </c>
      <c r="B4691" s="749" t="str">
        <f aca="false">C4691&amp;D4691&amp;E4691&amp;F4691&amp;G4691&amp;H4691</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691" s="749" t="s">
        <v>16808</v>
      </c>
      <c r="D4691" s="749" t="s">
        <v>16746</v>
      </c>
      <c r="E4691" s="749" t="s">
        <v>16753</v>
      </c>
      <c r="F4691" s="749" t="s">
        <v>16748</v>
      </c>
      <c r="G4691" s="749" t="s">
        <v>16749</v>
      </c>
      <c r="H4691" s="749" t="s">
        <v>16805</v>
      </c>
      <c r="I4691" s="749" t="s">
        <v>236</v>
      </c>
      <c r="J4691" s="749" t="n">
        <v>1442.08</v>
      </c>
    </row>
    <row collapsed="false" customFormat="false" customHeight="true" hidden="true" ht="12.75" outlineLevel="0" r="4692">
      <c r="A4692" s="749" t="s">
        <v>16826</v>
      </c>
      <c r="B4692" s="749" t="str">
        <f aca="false">C4692&amp;D4692&amp;E4692&amp;F4692&amp;G4692&amp;H4692</f>
        <v>CALHA MEIO-TUBO CIRCULAR DE CONCRETO VIBRADO,DIAMETRO INTERNO DE 300MM,INCLUSIVE ACERTO DE FUNDO DE VALA.FORNECIMENTO EASSENTAMENTO</v>
      </c>
      <c r="C4692" s="749" t="s">
        <v>16827</v>
      </c>
      <c r="D4692" s="749" t="s">
        <v>16828</v>
      </c>
      <c r="E4692" s="749" t="s">
        <v>16829</v>
      </c>
      <c r="I4692" s="749" t="s">
        <v>236</v>
      </c>
      <c r="J4692" s="749" t="n">
        <v>41.11</v>
      </c>
    </row>
    <row collapsed="false" customFormat="false" customHeight="true" hidden="true" ht="12.75" outlineLevel="0" r="4693">
      <c r="A4693" s="749" t="s">
        <v>16830</v>
      </c>
      <c r="B4693" s="749" t="str">
        <f aca="false">C4693&amp;D4693&amp;E4693&amp;F4693&amp;G4693&amp;H4693</f>
        <v>CALHA MEIO-TUBO CIRCULAR DE CONCRETO VIBRADO,DIAMETRO INTERNO DE 300MM,INCLUSIVE ACERTO DE FUNDO DE VALA.FORNECIMENTO EASSENTAMENTO</v>
      </c>
      <c r="C4693" s="749" t="s">
        <v>16827</v>
      </c>
      <c r="D4693" s="749" t="s">
        <v>16828</v>
      </c>
      <c r="E4693" s="749" t="s">
        <v>16829</v>
      </c>
      <c r="I4693" s="749" t="s">
        <v>236</v>
      </c>
      <c r="J4693" s="749" t="n">
        <v>38.9</v>
      </c>
    </row>
    <row collapsed="false" customFormat="false" customHeight="true" hidden="true" ht="12.75" outlineLevel="0" r="4694">
      <c r="A4694" s="749" t="s">
        <v>16831</v>
      </c>
      <c r="B4694" s="749" t="str">
        <f aca="false">C4694&amp;D4694&amp;E4694&amp;F4694&amp;G4694&amp;H4694</f>
        <v>CALHA MEIO-TUBO CIRCULAR DE CONCRETO VIBRADO,DIAMETRO INTERNO DE 400MM,INCLUSIVE ACERTO DE FUNDO DE VALA.FORNECIMENTO EASSENTAMENTO</v>
      </c>
      <c r="C4694" s="749" t="s">
        <v>16827</v>
      </c>
      <c r="D4694" s="749" t="s">
        <v>16832</v>
      </c>
      <c r="E4694" s="749" t="s">
        <v>16829</v>
      </c>
      <c r="I4694" s="749" t="s">
        <v>236</v>
      </c>
      <c r="J4694" s="749" t="n">
        <v>61.81</v>
      </c>
    </row>
    <row collapsed="false" customFormat="false" customHeight="true" hidden="true" ht="12.75" outlineLevel="0" r="4695">
      <c r="A4695" s="749" t="s">
        <v>16833</v>
      </c>
      <c r="B4695" s="749" t="str">
        <f aca="false">C4695&amp;D4695&amp;E4695&amp;F4695&amp;G4695&amp;H4695</f>
        <v>CALHA MEIO-TUBO CIRCULAR DE CONCRETO VIBRADO,DIAMETRO INTERNO DE 400MM,INCLUSIVE ACERTO DE FUNDO DE VALA.FORNECIMENTO EASSENTAMENTO</v>
      </c>
      <c r="C4695" s="749" t="s">
        <v>16827</v>
      </c>
      <c r="D4695" s="749" t="s">
        <v>16832</v>
      </c>
      <c r="E4695" s="749" t="s">
        <v>16829</v>
      </c>
      <c r="I4695" s="749" t="s">
        <v>236</v>
      </c>
      <c r="J4695" s="749" t="n">
        <v>57.53</v>
      </c>
    </row>
    <row collapsed="false" customFormat="false" customHeight="true" hidden="true" ht="12.75" outlineLevel="0" r="4696">
      <c r="A4696" s="749" t="s">
        <v>16834</v>
      </c>
      <c r="B4696" s="749" t="str">
        <f aca="false">C4696&amp;D4696&amp;E4696&amp;F4696&amp;G4696&amp;H4696</f>
        <v>CALHA DE MEIO-TUBO CIRCULAR DE CONCRETO VIBRADO,DIAMETRO INTERNO DE 500MM,INCLUSIVE ACERTO DE FUNDO DE VALA.FORNECIMENTO E ASSENTAMENTO</v>
      </c>
      <c r="C4696" s="749" t="s">
        <v>16835</v>
      </c>
      <c r="D4696" s="749" t="s">
        <v>16836</v>
      </c>
      <c r="E4696" s="749" t="s">
        <v>16837</v>
      </c>
      <c r="I4696" s="749" t="s">
        <v>236</v>
      </c>
      <c r="J4696" s="749" t="n">
        <v>106.92</v>
      </c>
    </row>
    <row collapsed="false" customFormat="false" customHeight="true" hidden="true" ht="12.75" outlineLevel="0" r="4697">
      <c r="A4697" s="749" t="s">
        <v>16838</v>
      </c>
      <c r="B4697" s="749" t="str">
        <f aca="false">C4697&amp;D4697&amp;E4697&amp;F4697&amp;G4697&amp;H4697</f>
        <v>CALHA DE MEIO-TUBO CIRCULAR DE CONCRETO VIBRADO,DIAMETRO INTERNO DE 500MM,INCLUSIVE ACERTO DE FUNDO DE VALA.FORNECIMENTO E ASSENTAMENTO</v>
      </c>
      <c r="C4697" s="749" t="s">
        <v>16835</v>
      </c>
      <c r="D4697" s="749" t="s">
        <v>16836</v>
      </c>
      <c r="E4697" s="749" t="s">
        <v>16837</v>
      </c>
      <c r="I4697" s="749" t="s">
        <v>236</v>
      </c>
      <c r="J4697" s="749" t="n">
        <v>99.9</v>
      </c>
    </row>
    <row collapsed="false" customFormat="false" customHeight="true" hidden="true" ht="12.75" outlineLevel="0" r="4698">
      <c r="A4698" s="749" t="s">
        <v>16839</v>
      </c>
      <c r="B4698" s="749" t="str">
        <f aca="false">C4698&amp;D4698&amp;E4698&amp;F4698&amp;G4698&amp;H4698</f>
        <v>CALHA MEIO-TUBO CIRCULAR DE CONCRETO VIBRADO,DIAMETRO INTERNO DE 600MM,INCLUSIVE ACERTO DE FUNDO DE VALA.FORNECIMENTO EASSENTAMENTO</v>
      </c>
      <c r="C4698" s="749" t="s">
        <v>16827</v>
      </c>
      <c r="D4698" s="749" t="s">
        <v>16840</v>
      </c>
      <c r="E4698" s="749" t="s">
        <v>16829</v>
      </c>
      <c r="I4698" s="749" t="s">
        <v>236</v>
      </c>
      <c r="J4698" s="749" t="n">
        <v>136.24</v>
      </c>
    </row>
    <row collapsed="false" customFormat="false" customHeight="true" hidden="true" ht="12.75" outlineLevel="0" r="4699">
      <c r="A4699" s="749" t="s">
        <v>16841</v>
      </c>
      <c r="B4699" s="749" t="str">
        <f aca="false">C4699&amp;D4699&amp;E4699&amp;F4699&amp;G4699&amp;H4699</f>
        <v>CALHA MEIO-TUBO CIRCULAR DE CONCRETO VIBRADO,DIAMETRO INTERNO DE 600MM,INCLUSIVE ACERTO DE FUNDO DE VALA.FORNECIMENTO EASSENTAMENTO</v>
      </c>
      <c r="C4699" s="749" t="s">
        <v>16827</v>
      </c>
      <c r="D4699" s="749" t="s">
        <v>16840</v>
      </c>
      <c r="E4699" s="749" t="s">
        <v>16829</v>
      </c>
      <c r="I4699" s="749" t="s">
        <v>236</v>
      </c>
      <c r="J4699" s="749" t="n">
        <v>125.52</v>
      </c>
    </row>
    <row collapsed="false" customFormat="false" customHeight="true" hidden="true" ht="12.75" outlineLevel="0" r="4700">
      <c r="A4700" s="749" t="s">
        <v>16842</v>
      </c>
      <c r="B4700" s="749" t="str">
        <f aca="false">C4700&amp;D4700&amp;E4700&amp;F4700&amp;G4700&amp;H4700</f>
        <v>CALHA MEIO-TUBO CIRCULAR DE CONCRETO VIBRADO,DIAMETRO INTERNO DE 800MM,INCLUSIVE ACERTO DE FUNDO DE VALA.FORNECIMENTO EASSENTAMENTO</v>
      </c>
      <c r="C4700" s="749" t="s">
        <v>16827</v>
      </c>
      <c r="D4700" s="749" t="s">
        <v>16843</v>
      </c>
      <c r="E4700" s="749" t="s">
        <v>16829</v>
      </c>
      <c r="I4700" s="749" t="s">
        <v>236</v>
      </c>
      <c r="J4700" s="749" t="n">
        <v>289.41</v>
      </c>
    </row>
    <row collapsed="false" customFormat="false" customHeight="true" hidden="true" ht="12.75" outlineLevel="0" r="4701">
      <c r="A4701" s="749" t="s">
        <v>16844</v>
      </c>
      <c r="B4701" s="749" t="str">
        <f aca="false">C4701&amp;D4701&amp;E4701&amp;F4701&amp;G4701&amp;H4701</f>
        <v>CALHA MEIO-TUBO CIRCULAR DE CONCRETO VIBRADO,DIAMETRO INTERNO DE 800MM,INCLUSIVE ACERTO DE FUNDO DE VALA.FORNECIMENTO EASSENTAMENTO</v>
      </c>
      <c r="C4701" s="749" t="s">
        <v>16827</v>
      </c>
      <c r="D4701" s="749" t="s">
        <v>16843</v>
      </c>
      <c r="E4701" s="749" t="s">
        <v>16829</v>
      </c>
      <c r="I4701" s="749" t="s">
        <v>236</v>
      </c>
      <c r="J4701" s="749" t="n">
        <v>279</v>
      </c>
    </row>
    <row collapsed="false" customFormat="false" customHeight="true" hidden="true" ht="12.75" outlineLevel="0" r="4702">
      <c r="A4702" s="749" t="s">
        <v>16845</v>
      </c>
      <c r="B4702" s="749" t="str">
        <f aca="false">C4702&amp;D4702&amp;E4702&amp;F4702&amp;G4702&amp;H4702</f>
        <v>CALHA MEIO-TUBO CIRCULAR DE CONCRETO VIBRADO,DIAMETRO INTERNO DE 1000MM,INCLUSIVE ACERTO DE FUNDO DE VALA.FORNECIMENTO E ASSENTAMENTO</v>
      </c>
      <c r="C4702" s="749" t="s">
        <v>16827</v>
      </c>
      <c r="D4702" s="749" t="s">
        <v>16846</v>
      </c>
      <c r="E4702" s="749" t="s">
        <v>13138</v>
      </c>
      <c r="I4702" s="749" t="s">
        <v>236</v>
      </c>
      <c r="J4702" s="749" t="n">
        <v>395.78</v>
      </c>
    </row>
    <row collapsed="false" customFormat="false" customHeight="true" hidden="true" ht="12.75" outlineLevel="0" r="4703">
      <c r="A4703" s="749" t="s">
        <v>16847</v>
      </c>
      <c r="B4703" s="749" t="str">
        <f aca="false">C4703&amp;D4703&amp;E4703&amp;F4703&amp;G4703&amp;H4703</f>
        <v>CALHA MEIO-TUBO CIRCULAR DE CONCRETO VIBRADO,DIAMETRO INTERNO DE 1000MM,INCLUSIVE ACERTO DE FUNDO DE VALA.FORNECIMENTO E ASSENTAMENTO</v>
      </c>
      <c r="C4703" s="749" t="s">
        <v>16827</v>
      </c>
      <c r="D4703" s="749" t="s">
        <v>16846</v>
      </c>
      <c r="E4703" s="749" t="s">
        <v>13138</v>
      </c>
      <c r="I4703" s="749" t="s">
        <v>236</v>
      </c>
      <c r="J4703" s="749" t="n">
        <v>381.19</v>
      </c>
    </row>
    <row collapsed="false" customFormat="false" customHeight="true" hidden="true" ht="12.75" outlineLevel="0" r="4704">
      <c r="A4704" s="749" t="s">
        <v>16848</v>
      </c>
      <c r="B4704" s="749" t="str">
        <f aca="false">C4704&amp;D4704&amp;E4704&amp;F4704&amp;G4704&amp;H4704</f>
        <v>TUBO DE CONCRETO SIMPLES,CLASSE PS-1(NBR8890/03),PARA COLETOR DE AGUAS PLUVIAIS,DE 200MM DE DIAMETRO,ATERRO E SOCA ATE A ALTURA DA GERATRIZ SUPERIOR DO TUBO,CONSIDERANDO O MATERIAL DA PROPRIA ESCAVACAO,INCLUSIVE FORNECIMENTO DO MATERIAL PARA REJUNTAMENTO COM ARGAMASSA DE CIMENTO E AREIA,NO TRACO 1:4,INCL.ACERTO DE FUNDO DE VALA.FORNECIMENTO E ASSENTAMENTO</v>
      </c>
      <c r="C4704" s="749" t="s">
        <v>16849</v>
      </c>
      <c r="D4704" s="749" t="s">
        <v>16850</v>
      </c>
      <c r="E4704" s="749" t="s">
        <v>16851</v>
      </c>
      <c r="F4704" s="749" t="s">
        <v>16852</v>
      </c>
      <c r="G4704" s="749" t="s">
        <v>16853</v>
      </c>
      <c r="H4704" s="749" t="s">
        <v>16854</v>
      </c>
      <c r="I4704" s="749" t="s">
        <v>236</v>
      </c>
      <c r="J4704" s="749" t="n">
        <v>51.63</v>
      </c>
    </row>
    <row collapsed="false" customFormat="false" customHeight="true" hidden="true" ht="12.75" outlineLevel="0" r="4705">
      <c r="A4705" s="749" t="s">
        <v>16855</v>
      </c>
      <c r="B4705" s="749" t="str">
        <f aca="false">C4705&amp;D4705&amp;E4705&amp;F4705&amp;G4705&amp;H4705</f>
        <v>TUBO DE CONCRETO SIMPLES,CLASSE PS-1(NBR8890/03),PARA COLETOR DE AGUAS PLUVIAIS,DE 200MM DE DIAMETRO,ATERRO E SOCA ATE A ALTURA DA GERATRIZ SUPERIOR DO TUBO,CONSIDERANDO O MATERIAL DA PROPRIA ESCAVACAO,INCLUSIVE FORNECIMENTO DO MATERIAL PARA REJUNTAMENTO COM ARGAMASSA DE CIMENTO E AREIA,NO TRACO 1:4,INCL.ACERTO DE FUNDO DE VALA.FORNECIMENTO E ASSENTAMENTO</v>
      </c>
      <c r="C4705" s="749" t="s">
        <v>16849</v>
      </c>
      <c r="D4705" s="749" t="s">
        <v>16850</v>
      </c>
      <c r="E4705" s="749" t="s">
        <v>16851</v>
      </c>
      <c r="F4705" s="749" t="s">
        <v>16852</v>
      </c>
      <c r="G4705" s="749" t="s">
        <v>16853</v>
      </c>
      <c r="H4705" s="749" t="s">
        <v>16854</v>
      </c>
      <c r="I4705" s="749" t="s">
        <v>236</v>
      </c>
      <c r="J4705" s="749" t="n">
        <v>48.02</v>
      </c>
    </row>
    <row collapsed="false" customFormat="false" customHeight="true" hidden="true" ht="12.75" outlineLevel="0" r="4706">
      <c r="A4706" s="749" t="s">
        <v>16856</v>
      </c>
      <c r="B4706" s="749" t="str">
        <f aca="false">C4706&amp;D4706&amp;E4706&amp;F4706&amp;G4706&amp;H4706</f>
        <v>TUBO DE CONCRETO SIMPLES,CLASSE PS-1(NBR 8890/03),PARA COLETOR DE AGUAS PLUVIAIS,COM DIAMETRO DE 300MM,ATERRO E SOCA ATE A ALTURA DE GERATRIZ SUPERIOR DO TUBO,CONSIDERANDO O MATERIAL DA PROPRIA ESCAVACAO,INCLUSIVE FORNECIMENTO DO MATERIAL PARA REJUNTAMENTO COM ARGAMASSA DE CIMENTO E AREIA,NO TRACO 1:4,INCL.ACERTO DE FUNDO DE VALA.FORNECIMENTO E ASSENTAMENTO</v>
      </c>
      <c r="C4706" s="749" t="s">
        <v>16857</v>
      </c>
      <c r="D4706" s="749" t="s">
        <v>16858</v>
      </c>
      <c r="E4706" s="749" t="s">
        <v>16859</v>
      </c>
      <c r="F4706" s="749" t="s">
        <v>16860</v>
      </c>
      <c r="G4706" s="749" t="s">
        <v>16861</v>
      </c>
      <c r="H4706" s="749" t="s">
        <v>16862</v>
      </c>
      <c r="I4706" s="749" t="s">
        <v>236</v>
      </c>
      <c r="J4706" s="749" t="n">
        <v>66.66</v>
      </c>
    </row>
    <row collapsed="false" customFormat="false" customHeight="true" hidden="true" ht="12.75" outlineLevel="0" r="4707">
      <c r="A4707" s="749" t="s">
        <v>16863</v>
      </c>
      <c r="B4707" s="749" t="str">
        <f aca="false">C4707&amp;D4707&amp;E4707&amp;F4707&amp;G4707&amp;H4707</f>
        <v>TUBO DE CONCRETO SIMPLES,CLASSE PS-1(NBR 8890/03),PARA COLETOR DE AGUAS PLUVIAIS,COM DIAMETRO DE 300MM,ATERRO E SOCA ATE A ALTURA DE GERATRIZ SUPERIOR DO TUBO,CONSIDERANDO O MATERIAL DA PROPRIA ESCAVACAO,INCLUSIVE FORNECIMENTO DO MATERIAL PARA REJUNTAMENTO COM ARGAMASSA DE CIMENTO E AREIA,NO TRACO 1:4,INCL.ACERTO DE FUNDO DE VALA.FORNECIMENTO E ASSENTAMENTO</v>
      </c>
      <c r="C4707" s="749" t="s">
        <v>16857</v>
      </c>
      <c r="D4707" s="749" t="s">
        <v>16858</v>
      </c>
      <c r="E4707" s="749" t="s">
        <v>16859</v>
      </c>
      <c r="F4707" s="749" t="s">
        <v>16860</v>
      </c>
      <c r="G4707" s="749" t="s">
        <v>16861</v>
      </c>
      <c r="H4707" s="749" t="s">
        <v>16862</v>
      </c>
      <c r="I4707" s="749" t="s">
        <v>236</v>
      </c>
      <c r="J4707" s="749" t="n">
        <v>61.9</v>
      </c>
    </row>
    <row collapsed="false" customFormat="false" customHeight="true" hidden="true" ht="12.75" outlineLevel="0" r="4708">
      <c r="A4708" s="749" t="s">
        <v>16864</v>
      </c>
      <c r="B4708" s="749" t="str">
        <f aca="false">C4708&amp;D4708&amp;E4708&amp;F4708&amp;G4708&amp;H4708</f>
        <v>TUBO DE CONCRETO SIMPLES,CLASSE PS-1(NBR 8890/03),PARA COLETOR DE AGUAS PLUVIAIS,COM DIAMETRO DE 400MM,ATERRO E SOCA ATE A ALTURA DA GERATRIZ SUPERIOR DO TUBO,CONSIDERANDO O MATERIAL DA PROPRIA ESCAVACAO,INCLUSIVE FORNECIMENTO DO MATERIAL PARA REJUNTAMENTO COM ARGAMASSA DE CIMENTO E AREIA,NO TRACO 1:4,INCL.ACERTO DE FUNDO DE VALA.FORNECIMENTO E ASSENTAMENTO</v>
      </c>
      <c r="C4708" s="749" t="s">
        <v>16857</v>
      </c>
      <c r="D4708" s="749" t="s">
        <v>16865</v>
      </c>
      <c r="E4708" s="749" t="s">
        <v>16866</v>
      </c>
      <c r="F4708" s="749" t="s">
        <v>16860</v>
      </c>
      <c r="G4708" s="749" t="s">
        <v>16861</v>
      </c>
      <c r="H4708" s="749" t="s">
        <v>16862</v>
      </c>
      <c r="I4708" s="749" t="s">
        <v>236</v>
      </c>
      <c r="J4708" s="749" t="n">
        <v>98.56</v>
      </c>
    </row>
    <row collapsed="false" customFormat="false" customHeight="true" hidden="true" ht="12.75" outlineLevel="0" r="4709">
      <c r="A4709" s="749" t="s">
        <v>16867</v>
      </c>
      <c r="B4709" s="749" t="str">
        <f aca="false">C4709&amp;D4709&amp;E4709&amp;F4709&amp;G4709&amp;H4709</f>
        <v>TUBO DE CONCRETO SIMPLES,CLASSE PS-1(NBR 8890/03),PARA COLETOR DE AGUAS PLUVIAIS,COM DIAMETRO DE 400MM,ATERRO E SOCA ATE A ALTURA DA GERATRIZ SUPERIOR DO TUBO,CONSIDERANDO O MATERIAL DA PROPRIA ESCAVACAO,INCLUSIVE FORNECIMENTO DO MATERIAL PARA REJUNTAMENTO COM ARGAMASSA DE CIMENTO E AREIA,NO TRACO 1:4,INCL.ACERTO DE FUNDO DE VALA.FORNECIMENTO E ASSENTAMENTO</v>
      </c>
      <c r="C4709" s="749" t="s">
        <v>16857</v>
      </c>
      <c r="D4709" s="749" t="s">
        <v>16865</v>
      </c>
      <c r="E4709" s="749" t="s">
        <v>16866</v>
      </c>
      <c r="F4709" s="749" t="s">
        <v>16860</v>
      </c>
      <c r="G4709" s="749" t="s">
        <v>16861</v>
      </c>
      <c r="H4709" s="749" t="s">
        <v>16862</v>
      </c>
      <c r="I4709" s="749" t="s">
        <v>236</v>
      </c>
      <c r="J4709" s="749" t="n">
        <v>92.25</v>
      </c>
    </row>
    <row collapsed="false" customFormat="false" customHeight="true" hidden="true" ht="12.75" outlineLevel="0" r="4710">
      <c r="A4710" s="749" t="s">
        <v>16868</v>
      </c>
      <c r="B4710" s="749" t="str">
        <f aca="false">C4710&amp;D4710&amp;E4710&amp;F4710&amp;G4710&amp;H4710</f>
        <v>TUBO DE CONCRETO SIMPLES,CLASSE PS-1(NBR 8890/03),PARA COLETOR DE AGUAS PLUVIAIS,COM DIAMETRO DE 500MM.ATERRO E SOCA ATE A ALTURA DA GERATRIZ SUPERIOR DO TUBO,CONSIDERANDO O MATERIAL DA PROPRIA ESCAVACAO,INCLUSIVE FORNECIMENTO DO MATERIAL PARA REJUNTAMENTO COM ARGAMASSA DE CIMENTO E AREIA,NO TRACO 1:4,INCL.ACERTO DE FUNDO DE VALA.FORNECIMENTO E ASSENTAMENTO</v>
      </c>
      <c r="C4710" s="749" t="s">
        <v>16857</v>
      </c>
      <c r="D4710" s="749" t="s">
        <v>16869</v>
      </c>
      <c r="E4710" s="749" t="s">
        <v>16866</v>
      </c>
      <c r="F4710" s="749" t="s">
        <v>16860</v>
      </c>
      <c r="G4710" s="749" t="s">
        <v>16861</v>
      </c>
      <c r="H4710" s="749" t="s">
        <v>16862</v>
      </c>
      <c r="I4710" s="749" t="s">
        <v>236</v>
      </c>
      <c r="J4710" s="749" t="n">
        <v>134.35</v>
      </c>
    </row>
    <row collapsed="false" customFormat="false" customHeight="true" hidden="true" ht="12.75" outlineLevel="0" r="4711">
      <c r="A4711" s="749" t="s">
        <v>16870</v>
      </c>
      <c r="B4711" s="749" t="str">
        <f aca="false">C4711&amp;D4711&amp;E4711&amp;F4711&amp;G4711&amp;H4711</f>
        <v>TUBO DE CONCRETO SIMPLES,CLASSE PS-1(NBR 8890/03),PARA COLETOR DE AGUAS PLUVIAIS,COM DIAMETRO DE 500MM.ATERRO E SOCA ATE A ALTURA DA GERATRIZ SUPERIOR DO TUBO,CONSIDERANDO O MATERIAL DA PROPRIA ESCAVACAO,INCLUSIVE FORNECIMENTO DO MATERIAL PARA REJUNTAMENTO COM ARGAMASSA DE CIMENTO E AREIA,NO TRACO 1:4,INCL.ACERTO DE FUNDO DE VALA.FORNECIMENTO E ASSENTAMENTO</v>
      </c>
      <c r="C4711" s="749" t="s">
        <v>16857</v>
      </c>
      <c r="D4711" s="749" t="s">
        <v>16869</v>
      </c>
      <c r="E4711" s="749" t="s">
        <v>16866</v>
      </c>
      <c r="F4711" s="749" t="s">
        <v>16860</v>
      </c>
      <c r="G4711" s="749" t="s">
        <v>16861</v>
      </c>
      <c r="H4711" s="749" t="s">
        <v>16862</v>
      </c>
      <c r="I4711" s="749" t="s">
        <v>236</v>
      </c>
      <c r="J4711" s="749" t="n">
        <v>126.44</v>
      </c>
    </row>
    <row collapsed="false" customFormat="false" customHeight="true" hidden="true" ht="12.75" outlineLevel="0" r="4712">
      <c r="A4712" s="749" t="s">
        <v>16871</v>
      </c>
      <c r="B4712" s="749" t="str">
        <f aca="false">C4712&amp;D4712&amp;E4712&amp;F4712&amp;G4712&amp;H4712</f>
        <v>TUBO DE CONCRETO SIMPLES,CLASSE PS-1(NBR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v>
      </c>
      <c r="C4712" s="749" t="s">
        <v>16857</v>
      </c>
      <c r="D4712" s="749" t="s">
        <v>16872</v>
      </c>
      <c r="E4712" s="749" t="s">
        <v>15933</v>
      </c>
      <c r="F4712" s="749" t="s">
        <v>16873</v>
      </c>
      <c r="G4712" s="749" t="s">
        <v>16874</v>
      </c>
      <c r="H4712" s="749" t="s">
        <v>16875</v>
      </c>
      <c r="I4712" s="749" t="s">
        <v>236</v>
      </c>
      <c r="J4712" s="749" t="n">
        <v>168.48</v>
      </c>
    </row>
    <row collapsed="false" customFormat="false" customHeight="true" hidden="true" ht="12.75" outlineLevel="0" r="4713">
      <c r="A4713" s="749" t="s">
        <v>16876</v>
      </c>
      <c r="B4713" s="749" t="str">
        <f aca="false">C4713&amp;D4713&amp;E4713&amp;F4713&amp;G4713&amp;H4713</f>
        <v>TUBO DE CONCRETO SIMPLES,CLASSE PS-1(NBR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v>
      </c>
      <c r="C4713" s="749" t="s">
        <v>16857</v>
      </c>
      <c r="D4713" s="749" t="s">
        <v>16872</v>
      </c>
      <c r="E4713" s="749" t="s">
        <v>15933</v>
      </c>
      <c r="F4713" s="749" t="s">
        <v>16873</v>
      </c>
      <c r="G4713" s="749" t="s">
        <v>16874</v>
      </c>
      <c r="H4713" s="749" t="s">
        <v>16875</v>
      </c>
      <c r="I4713" s="749" t="s">
        <v>236</v>
      </c>
      <c r="J4713" s="749" t="n">
        <v>159.18</v>
      </c>
    </row>
    <row collapsed="false" customFormat="false" customHeight="true" hidden="true" ht="12.75" outlineLevel="0" r="4714">
      <c r="A4714" s="749" t="s">
        <v>16877</v>
      </c>
      <c r="B4714" s="749" t="str">
        <f aca="false">C4714&amp;D4714&amp;E4714&amp;F4714&amp;G4714&amp;H4714</f>
        <v>TUBO DE CONCRETO SIMPLES,CLASSE PS-2(NBR 8890/03),PARA COLETOR DE AGUAS PLUVIAIS,DE 200MM DE DIAMETRO,ATERRO E SOCA ATEA ALTURA DA GERATRIZ SUPERIOR DO TUBO,CONSIDERANDO O MATERIAL DA PROPRIA ESCAVACAO,INCLUSIVE FORNECIMENTO DO MATERIAL PARA REJUNTAMENTO COM ARGAMASSA DE CIMENTO E AREIA,NO TRACO 1:4,INCL.ACERTO DE FUNDO DE VALA.FORNECIMENTO E ASSENTAMENTO</v>
      </c>
      <c r="C4714" s="749" t="s">
        <v>16878</v>
      </c>
      <c r="D4714" s="749" t="s">
        <v>16879</v>
      </c>
      <c r="E4714" s="749" t="s">
        <v>15933</v>
      </c>
      <c r="F4714" s="749" t="s">
        <v>16873</v>
      </c>
      <c r="G4714" s="749" t="s">
        <v>16874</v>
      </c>
      <c r="H4714" s="749" t="s">
        <v>16875</v>
      </c>
      <c r="I4714" s="749" t="s">
        <v>236</v>
      </c>
      <c r="J4714" s="749" t="n">
        <v>54.36</v>
      </c>
    </row>
    <row collapsed="false" customFormat="false" customHeight="true" hidden="true" ht="12.75" outlineLevel="0" r="4715">
      <c r="A4715" s="749" t="s">
        <v>16880</v>
      </c>
      <c r="B4715" s="749" t="str">
        <f aca="false">C4715&amp;D4715&amp;E4715&amp;F4715&amp;G4715&amp;H4715</f>
        <v>TUBO DE CONCRETO SIMPLES,CLASSE PS-2(NBR 8890/03),PARA COLETOR DE AGUAS PLUVIAIS,DE 200MM DE DIAMETRO,ATERRO E SOCA ATEA ALTURA DA GERATRIZ SUPERIOR DO TUBO,CONSIDERANDO O MATERIAL DA PROPRIA ESCAVACAO,INCLUSIVE FORNECIMENTO DO MATERIAL PARA REJUNTAMENTO COM ARGAMASSA DE CIMENTO E AREIA,NO TRACO 1:4,INCL.ACERTO DE FUNDO DE VALA.FORNECIMENTO E ASSENTAMENTO</v>
      </c>
      <c r="C4715" s="749" t="s">
        <v>16878</v>
      </c>
      <c r="D4715" s="749" t="s">
        <v>16879</v>
      </c>
      <c r="E4715" s="749" t="s">
        <v>15933</v>
      </c>
      <c r="F4715" s="749" t="s">
        <v>16873</v>
      </c>
      <c r="G4715" s="749" t="s">
        <v>16874</v>
      </c>
      <c r="H4715" s="749" t="s">
        <v>16875</v>
      </c>
      <c r="I4715" s="749" t="s">
        <v>236</v>
      </c>
      <c r="J4715" s="749" t="n">
        <v>51.1</v>
      </c>
    </row>
    <row collapsed="false" customFormat="false" customHeight="true" hidden="true" ht="12.75" outlineLevel="0" r="4716">
      <c r="A4716" s="749" t="s">
        <v>16881</v>
      </c>
      <c r="B4716" s="749" t="str">
        <f aca="false">C4716&amp;D4716&amp;E4716&amp;F4716&amp;G4716&amp;H4716</f>
        <v>TUBO DE CONCRETO SIMPLES,CLASSE PS-2(NBR 8890/03),PARA COLETOR DE AGUAS PLUVIAIS,COM DIAMETRO DE 300MM,ATERRO E SOCA ATE A ALTURA DA GERATRIZ SUPERIOR DO TUBO,CONSIDERANDO O MATERIAL DA PROPRIA ESCAVACAO,INCLUSIVE FORNECIMENTO DO MATERIAL PARA REJUNTAMENTO COM ARGAMASSA DE CIMENTO E AREIA,NO TRACO 1:4,INCL.ACERTO DE FUNDO DE VALA.FORNECIMENTO E ASSENTAMENTO</v>
      </c>
      <c r="C4716" s="749" t="s">
        <v>16878</v>
      </c>
      <c r="D4716" s="749" t="s">
        <v>16858</v>
      </c>
      <c r="E4716" s="749" t="s">
        <v>16866</v>
      </c>
      <c r="F4716" s="749" t="s">
        <v>16860</v>
      </c>
      <c r="G4716" s="749" t="s">
        <v>16861</v>
      </c>
      <c r="H4716" s="749" t="s">
        <v>16862</v>
      </c>
      <c r="I4716" s="749" t="s">
        <v>236</v>
      </c>
      <c r="J4716" s="749" t="n">
        <v>76.37</v>
      </c>
    </row>
    <row collapsed="false" customFormat="false" customHeight="true" hidden="true" ht="12.75" outlineLevel="0" r="4717">
      <c r="A4717" s="749" t="s">
        <v>16882</v>
      </c>
      <c r="B4717" s="749" t="str">
        <f aca="false">C4717&amp;D4717&amp;E4717&amp;F4717&amp;G4717&amp;H4717</f>
        <v>TUBO DE CONCRETO SIMPLES,CLASSE PS-2(NBR 8890/03),PARA COLETOR DE AGUAS PLUVIAIS,COM DIAMETRO DE 300MM,ATERRO E SOCA ATE A ALTURA DA GERATRIZ SUPERIOR DO TUBO,CONSIDERANDO O MATERIAL DA PROPRIA ESCAVACAO,INCLUSIVE FORNECIMENTO DO MATERIAL PARA REJUNTAMENTO COM ARGAMASSA DE CIMENTO E AREIA,NO TRACO 1:4,INCL.ACERTO DE FUNDO DE VALA.FORNECIMENTO E ASSENTAMENTO</v>
      </c>
      <c r="C4717" s="749" t="s">
        <v>16878</v>
      </c>
      <c r="D4717" s="749" t="s">
        <v>16858</v>
      </c>
      <c r="E4717" s="749" t="s">
        <v>16866</v>
      </c>
      <c r="F4717" s="749" t="s">
        <v>16860</v>
      </c>
      <c r="G4717" s="749" t="s">
        <v>16861</v>
      </c>
      <c r="H4717" s="749" t="s">
        <v>16862</v>
      </c>
      <c r="I4717" s="749" t="s">
        <v>236</v>
      </c>
      <c r="J4717" s="749" t="n">
        <v>71.61</v>
      </c>
    </row>
    <row collapsed="false" customFormat="false" customHeight="true" hidden="true" ht="12.75" outlineLevel="0" r="4718">
      <c r="A4718" s="749" t="s">
        <v>16883</v>
      </c>
      <c r="B4718" s="749" t="str">
        <f aca="false">C4718&amp;D4718&amp;E4718&amp;F4718&amp;G4718&amp;H4718</f>
        <v>TUBO DE CONCRETO SIMPLES,CLASSE PS-2(NBR 8890/03),PARA COLETOR DE AGUAS PLUVIAIS,COM DIAMETRO DE 400MM,ATERRO E SOCA ATE A ALTURA DA GERATRIZ SUPERIOR DO TUBO,CONSIDERANDO O MATERIAL DA PROPRIA ESCAVACAO,INCLUSIVE FORNECIMENTO DO MATERIAL PARA REJUNTAMENTO COM ARGAMASSA DE CIMENTO E AREIA,NO TRACO 1:4,INCL.ACERTO DE FUNDO DE VALA.FORNECIMENTO E ASSENTAMENTO</v>
      </c>
      <c r="C4718" s="749" t="s">
        <v>16878</v>
      </c>
      <c r="D4718" s="749" t="s">
        <v>16865</v>
      </c>
      <c r="E4718" s="749" t="s">
        <v>16866</v>
      </c>
      <c r="F4718" s="749" t="s">
        <v>16860</v>
      </c>
      <c r="G4718" s="749" t="s">
        <v>16861</v>
      </c>
      <c r="H4718" s="749" t="s">
        <v>16862</v>
      </c>
      <c r="I4718" s="749" t="s">
        <v>236</v>
      </c>
      <c r="J4718" s="749" t="n">
        <v>107.5</v>
      </c>
    </row>
    <row collapsed="false" customFormat="false" customHeight="true" hidden="true" ht="12.75" outlineLevel="0" r="4719">
      <c r="A4719" s="749" t="s">
        <v>16884</v>
      </c>
      <c r="B4719" s="749" t="str">
        <f aca="false">C4719&amp;D4719&amp;E4719&amp;F4719&amp;G4719&amp;H4719</f>
        <v>TUBO DE CONCRETO SIMPLES,CLASSE PS-2(NBR 8890/03),PARA COLETOR DE AGUAS PLUVIAIS,COM DIAMETRO DE 400MM,ATERRO E SOCA ATE A ALTURA DA GERATRIZ SUPERIOR DO TUBO,CONSIDERANDO O MATERIAL DA PROPRIA ESCAVACAO,INCLUSIVE FORNECIMENTO DO MATERIAL PARA REJUNTAMENTO COM ARGAMASSA DE CIMENTO E AREIA,NO TRACO 1:4,INCL.ACERTO DE FUNDO DE VALA.FORNECIMENTO E ASSENTAMENTO</v>
      </c>
      <c r="C4719" s="749" t="s">
        <v>16878</v>
      </c>
      <c r="D4719" s="749" t="s">
        <v>16865</v>
      </c>
      <c r="E4719" s="749" t="s">
        <v>16866</v>
      </c>
      <c r="F4719" s="749" t="s">
        <v>16860</v>
      </c>
      <c r="G4719" s="749" t="s">
        <v>16861</v>
      </c>
      <c r="H4719" s="749" t="s">
        <v>16862</v>
      </c>
      <c r="I4719" s="749" t="s">
        <v>236</v>
      </c>
      <c r="J4719" s="749" t="n">
        <v>101.19</v>
      </c>
    </row>
    <row collapsed="false" customFormat="false" customHeight="true" hidden="true" ht="12.75" outlineLevel="0" r="4720">
      <c r="A4720" s="749" t="s">
        <v>16885</v>
      </c>
      <c r="B4720" s="749" t="str">
        <f aca="false">C4720&amp;D4720&amp;E4720&amp;F4720&amp;G4720&amp;H4720</f>
        <v>TUBO DE CONCRETO SIMPLES,CLASSE PS-2(NBR 8890/03),PARA COLETOR DE AGUAS PLUVIAIS,COM DIAMETRO DE 500MM,ATERRO E SOCA ATE A ALTURA DA GERATRIZ SUPERIOR DO TUBO,CONSIDERANDO O MATERIAL DA PROPRIA ESCAVACAO,INCLUSIVE FORNECIMENTO DO MATERIAL PARA REJUNTAMENTO COM ARGAMASSA DE CIMENTO E AREIA,NO TRACO 1:4,INCL.ACERTO DE FUNDO DE VALA.FORNECIMENTO E ASSENTAMENTO</v>
      </c>
      <c r="C4720" s="749" t="s">
        <v>16878</v>
      </c>
      <c r="D4720" s="749" t="s">
        <v>16886</v>
      </c>
      <c r="E4720" s="749" t="s">
        <v>16866</v>
      </c>
      <c r="F4720" s="749" t="s">
        <v>16860</v>
      </c>
      <c r="G4720" s="749" t="s">
        <v>16861</v>
      </c>
      <c r="H4720" s="749" t="s">
        <v>16862</v>
      </c>
      <c r="I4720" s="749" t="s">
        <v>236</v>
      </c>
      <c r="J4720" s="749" t="n">
        <v>151.12</v>
      </c>
    </row>
    <row collapsed="false" customFormat="false" customHeight="true" hidden="true" ht="12.75" outlineLevel="0" r="4721">
      <c r="A4721" s="749" t="s">
        <v>16887</v>
      </c>
      <c r="B4721" s="749" t="str">
        <f aca="false">C4721&amp;D4721&amp;E4721&amp;F4721&amp;G4721&amp;H4721</f>
        <v>TUBO DE CONCRETO SIMPLES,CLASSE PS-2(NBR 8890/03),PARA COLETOR DE AGUAS PLUVIAIS,COM DIAMETRO DE 500MM,ATERRO E SOCA ATE A ALTURA DA GERATRIZ SUPERIOR DO TUBO,CONSIDERANDO O MATERIAL DA PROPRIA ESCAVACAO,INCLUSIVE FORNECIMENTO DO MATERIAL PARA REJUNTAMENTO COM ARGAMASSA DE CIMENTO E AREIA,NO TRACO 1:4,INCL.ACERTO DE FUNDO DE VALA.FORNECIMENTO E ASSENTAMENTO</v>
      </c>
      <c r="C4721" s="749" t="s">
        <v>16878</v>
      </c>
      <c r="D4721" s="749" t="s">
        <v>16886</v>
      </c>
      <c r="E4721" s="749" t="s">
        <v>16866</v>
      </c>
      <c r="F4721" s="749" t="s">
        <v>16860</v>
      </c>
      <c r="G4721" s="749" t="s">
        <v>16861</v>
      </c>
      <c r="H4721" s="749" t="s">
        <v>16862</v>
      </c>
      <c r="I4721" s="749" t="s">
        <v>236</v>
      </c>
      <c r="J4721" s="749" t="n">
        <v>143.21</v>
      </c>
    </row>
    <row collapsed="false" customFormat="false" customHeight="true" hidden="true" ht="12.75" outlineLevel="0" r="4722">
      <c r="A4722" s="749" t="s">
        <v>16888</v>
      </c>
      <c r="B4722" s="749" t="str">
        <f aca="false">C4722&amp;D4722&amp;E4722&amp;F4722&amp;G4722&amp;H4722</f>
        <v>TUBO DE CONCRETO SIMPLES,CLASSE PS-2(NBR 8890/03),PARA COLETOR DE AGUAS PLUVIAIS,COM DIAMETRO DE 600MM,ATERRO E SOCA ATE A ALTURA DA GERATRIZ SUPERIOR DO TUBO,CONSIDERANDO O MATERIAL DA PROPRIA ESCAVACAO,INCLUSIVE FORNECIMENTO DO MATERIAL PARA REJUNTAMENTO COM ARGAMASSA DE CIMENTO E AREIA,NO TRACO 1:4,INCL.ACERTO DE FUNDO DE VALA.FORNECIMENTO E ASSENTAMENTO</v>
      </c>
      <c r="C4722" s="749" t="s">
        <v>16878</v>
      </c>
      <c r="D4722" s="749" t="s">
        <v>16872</v>
      </c>
      <c r="E4722" s="749" t="s">
        <v>16866</v>
      </c>
      <c r="F4722" s="749" t="s">
        <v>16860</v>
      </c>
      <c r="G4722" s="749" t="s">
        <v>16861</v>
      </c>
      <c r="H4722" s="749" t="s">
        <v>16862</v>
      </c>
      <c r="I4722" s="749" t="s">
        <v>236</v>
      </c>
      <c r="J4722" s="749" t="n">
        <v>183.41</v>
      </c>
    </row>
    <row collapsed="false" customFormat="false" customHeight="true" hidden="true" ht="12.75" outlineLevel="0" r="4723">
      <c r="A4723" s="749" t="s">
        <v>16889</v>
      </c>
      <c r="B4723" s="749" t="str">
        <f aca="false">C4723&amp;D4723&amp;E4723&amp;F4723&amp;G4723&amp;H4723</f>
        <v>TUBO DE CONCRETO SIMPLES,CLASSE PS-2(NBR 8890/03),PARA COLETOR DE AGUAS PLUVIAIS,COM DIAMETRO DE 600MM,ATERRO E SOCA ATE A ALTURA DA GERATRIZ SUPERIOR DO TUBO,CONSIDERANDO O MATERIAL DA PROPRIA ESCAVACAO,INCLUSIVE FORNECIMENTO DO MATERIAL PARA REJUNTAMENTO COM ARGAMASSA DE CIMENTO E AREIA,NO TRACO 1:4,INCL.ACERTO DE FUNDO DE VALA.FORNECIMENTO E ASSENTAMENTO</v>
      </c>
      <c r="C4723" s="749" t="s">
        <v>16878</v>
      </c>
      <c r="D4723" s="749" t="s">
        <v>16872</v>
      </c>
      <c r="E4723" s="749" t="s">
        <v>16866</v>
      </c>
      <c r="F4723" s="749" t="s">
        <v>16860</v>
      </c>
      <c r="G4723" s="749" t="s">
        <v>16861</v>
      </c>
      <c r="H4723" s="749" t="s">
        <v>16862</v>
      </c>
      <c r="I4723" s="749" t="s">
        <v>236</v>
      </c>
      <c r="J4723" s="749" t="n">
        <v>174.11</v>
      </c>
    </row>
    <row collapsed="false" customFormat="false" customHeight="true" hidden="true" ht="12.75" outlineLevel="0" r="4724">
      <c r="A4724" s="749" t="s">
        <v>16890</v>
      </c>
      <c r="B4724" s="749" t="str">
        <f aca="false">C4724&amp;D4724&amp;E4724&amp;F4724&amp;G4724&amp;H4724</f>
        <v>TUBO DE CONCRETO ARMADO,CLASSE PA-1(NBR 8890/03),PARA GELERIAS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724" s="749" t="s">
        <v>16891</v>
      </c>
      <c r="D4724" s="749" t="s">
        <v>16892</v>
      </c>
      <c r="E4724" s="749" t="s">
        <v>16866</v>
      </c>
      <c r="F4724" s="749" t="s">
        <v>16860</v>
      </c>
      <c r="G4724" s="749" t="s">
        <v>16861</v>
      </c>
      <c r="H4724" s="749" t="s">
        <v>16893</v>
      </c>
      <c r="I4724" s="749" t="s">
        <v>236</v>
      </c>
      <c r="J4724" s="749" t="n">
        <v>94.91</v>
      </c>
    </row>
    <row collapsed="false" customFormat="false" customHeight="true" hidden="true" ht="12.75" outlineLevel="0" r="4725">
      <c r="A4725" s="749" t="s">
        <v>16894</v>
      </c>
      <c r="B4725" s="749" t="str">
        <f aca="false">C4725&amp;D4725&amp;E4725&amp;F4725&amp;G4725&amp;H4725</f>
        <v>TUBO DE CONCRETO ARMADO,CLASSE PA-1(NBR 8890/03),PARA GELERIAS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725" s="749" t="s">
        <v>16891</v>
      </c>
      <c r="D4725" s="749" t="s">
        <v>16892</v>
      </c>
      <c r="E4725" s="749" t="s">
        <v>16866</v>
      </c>
      <c r="F4725" s="749" t="s">
        <v>16860</v>
      </c>
      <c r="G4725" s="749" t="s">
        <v>16861</v>
      </c>
      <c r="H4725" s="749" t="s">
        <v>16893</v>
      </c>
      <c r="I4725" s="749" t="s">
        <v>236</v>
      </c>
      <c r="J4725" s="749" t="n">
        <v>89.9</v>
      </c>
    </row>
    <row collapsed="false" customFormat="false" customHeight="true" hidden="true" ht="12.75" outlineLevel="0" r="4726">
      <c r="A4726" s="749" t="s">
        <v>16895</v>
      </c>
      <c r="B4726" s="749" t="str">
        <f aca="false">C4726&amp;D4726&amp;E4726&amp;F4726&amp;G4726&amp;H4726</f>
        <v>TUBO DE CONCRETO ARMADO,CLASSE PA-1(NBR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726" s="749" t="s">
        <v>16896</v>
      </c>
      <c r="D4726" s="749" t="s">
        <v>16897</v>
      </c>
      <c r="E4726" s="749" t="s">
        <v>16866</v>
      </c>
      <c r="F4726" s="749" t="s">
        <v>16860</v>
      </c>
      <c r="G4726" s="749" t="s">
        <v>16861</v>
      </c>
      <c r="H4726" s="749" t="s">
        <v>16893</v>
      </c>
      <c r="I4726" s="749" t="s">
        <v>236</v>
      </c>
      <c r="J4726" s="749" t="n">
        <v>108.6</v>
      </c>
    </row>
    <row collapsed="false" customFormat="false" customHeight="true" hidden="true" ht="12.75" outlineLevel="0" r="4727">
      <c r="A4727" s="749" t="s">
        <v>16898</v>
      </c>
      <c r="B4727" s="749" t="str">
        <f aca="false">C4727&amp;D4727&amp;E4727&amp;F4727&amp;G4727&amp;H4727</f>
        <v>TUBO DE CONCRETO ARMADO,CLASSE PA-1(NBR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727" s="749" t="s">
        <v>16896</v>
      </c>
      <c r="D4727" s="749" t="s">
        <v>16897</v>
      </c>
      <c r="E4727" s="749" t="s">
        <v>16866</v>
      </c>
      <c r="F4727" s="749" t="s">
        <v>16860</v>
      </c>
      <c r="G4727" s="749" t="s">
        <v>16861</v>
      </c>
      <c r="H4727" s="749" t="s">
        <v>16893</v>
      </c>
      <c r="I4727" s="749" t="s">
        <v>236</v>
      </c>
      <c r="J4727" s="749" t="n">
        <v>102.29</v>
      </c>
    </row>
    <row collapsed="false" customFormat="false" customHeight="true" hidden="true" ht="12.75" outlineLevel="0" r="4728">
      <c r="A4728" s="749" t="s">
        <v>16899</v>
      </c>
      <c r="B4728" s="749" t="str">
        <f aca="false">C4728&amp;D4728&amp;E4728&amp;F4728&amp;G4728&amp;H4728</f>
        <v>TUBO DE CONCRETO ARMADO,CLASSE PA-1(NBR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728" s="749" t="s">
        <v>16896</v>
      </c>
      <c r="D4728" s="749" t="s">
        <v>16900</v>
      </c>
      <c r="E4728" s="749" t="s">
        <v>16866</v>
      </c>
      <c r="F4728" s="749" t="s">
        <v>16860</v>
      </c>
      <c r="G4728" s="749" t="s">
        <v>16861</v>
      </c>
      <c r="H4728" s="749" t="s">
        <v>16893</v>
      </c>
      <c r="I4728" s="749" t="s">
        <v>236</v>
      </c>
      <c r="J4728" s="749" t="n">
        <v>147.82</v>
      </c>
    </row>
    <row collapsed="false" customFormat="false" customHeight="true" hidden="true" ht="12.75" outlineLevel="0" r="4729">
      <c r="A4729" s="749" t="s">
        <v>16901</v>
      </c>
      <c r="B4729" s="749" t="str">
        <f aca="false">C4729&amp;D4729&amp;E4729&amp;F4729&amp;G4729&amp;H4729</f>
        <v>TUBO DE CONCRETO ARMADO,CLASSE PA-1(NBR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729" s="749" t="s">
        <v>16896</v>
      </c>
      <c r="D4729" s="749" t="s">
        <v>16900</v>
      </c>
      <c r="E4729" s="749" t="s">
        <v>16866</v>
      </c>
      <c r="F4729" s="749" t="s">
        <v>16860</v>
      </c>
      <c r="G4729" s="749" t="s">
        <v>16861</v>
      </c>
      <c r="H4729" s="749" t="s">
        <v>16893</v>
      </c>
      <c r="I4729" s="749" t="s">
        <v>236</v>
      </c>
      <c r="J4729" s="749" t="n">
        <v>139.91</v>
      </c>
    </row>
    <row collapsed="false" customFormat="false" customHeight="true" hidden="true" ht="12.75" outlineLevel="0" r="4730">
      <c r="A4730" s="749" t="s">
        <v>16902</v>
      </c>
      <c r="B4730" s="749" t="str">
        <f aca="false">C4730&amp;D4730&amp;E4730&amp;F4730&amp;G4730&amp;H4730</f>
        <v>TUBO DE CONCRETO ARMADO,CLASSE PA-1(NBR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730" s="749" t="s">
        <v>16896</v>
      </c>
      <c r="D4730" s="749" t="s">
        <v>16903</v>
      </c>
      <c r="E4730" s="749" t="s">
        <v>16866</v>
      </c>
      <c r="F4730" s="749" t="s">
        <v>16860</v>
      </c>
      <c r="G4730" s="749" t="s">
        <v>16861</v>
      </c>
      <c r="H4730" s="749" t="s">
        <v>16893</v>
      </c>
      <c r="I4730" s="749" t="s">
        <v>236</v>
      </c>
      <c r="J4730" s="749" t="n">
        <v>184.51</v>
      </c>
    </row>
    <row collapsed="false" customFormat="false" customHeight="true" hidden="true" ht="12.75" outlineLevel="0" r="4731">
      <c r="A4731" s="749" t="s">
        <v>16904</v>
      </c>
      <c r="B4731" s="749" t="str">
        <f aca="false">C4731&amp;D4731&amp;E4731&amp;F4731&amp;G4731&amp;H4731</f>
        <v>TUBO DE CONCRETO ARMADO,CLASSE PA-1(NBR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731" s="749" t="s">
        <v>16896</v>
      </c>
      <c r="D4731" s="749" t="s">
        <v>16903</v>
      </c>
      <c r="E4731" s="749" t="s">
        <v>16866</v>
      </c>
      <c r="F4731" s="749" t="s">
        <v>16860</v>
      </c>
      <c r="G4731" s="749" t="s">
        <v>16861</v>
      </c>
      <c r="H4731" s="749" t="s">
        <v>16893</v>
      </c>
      <c r="I4731" s="749" t="s">
        <v>236</v>
      </c>
      <c r="J4731" s="749" t="n">
        <v>175.21</v>
      </c>
    </row>
    <row collapsed="false" customFormat="false" customHeight="true" hidden="true" ht="12.75" outlineLevel="0" r="4732">
      <c r="A4732" s="749" t="s">
        <v>16905</v>
      </c>
      <c r="B4732" s="749" t="str">
        <f aca="false">C4732&amp;D4732&amp;E4732&amp;F4732&amp;G4732&amp;H4732</f>
        <v>TUBO DE CONCRETO ARMADO,CLASSE PA-1(NBR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732" s="749" t="s">
        <v>16896</v>
      </c>
      <c r="D4732" s="749" t="s">
        <v>16906</v>
      </c>
      <c r="E4732" s="749" t="s">
        <v>16866</v>
      </c>
      <c r="F4732" s="749" t="s">
        <v>16860</v>
      </c>
      <c r="G4732" s="749" t="s">
        <v>16861</v>
      </c>
      <c r="H4732" s="749" t="s">
        <v>16893</v>
      </c>
      <c r="I4732" s="749" t="s">
        <v>236</v>
      </c>
      <c r="J4732" s="749" t="n">
        <v>263.19</v>
      </c>
    </row>
    <row collapsed="false" customFormat="false" customHeight="true" hidden="true" ht="12.75" outlineLevel="0" r="4733">
      <c r="A4733" s="749" t="s">
        <v>16907</v>
      </c>
      <c r="B4733" s="749" t="str">
        <f aca="false">C4733&amp;D4733&amp;E4733&amp;F4733&amp;G4733&amp;H4733</f>
        <v>TUBO DE CONCRETO ARMADO,CLASSE PA-1(NBR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733" s="749" t="s">
        <v>16896</v>
      </c>
      <c r="D4733" s="749" t="s">
        <v>16906</v>
      </c>
      <c r="E4733" s="749" t="s">
        <v>16866</v>
      </c>
      <c r="F4733" s="749" t="s">
        <v>16860</v>
      </c>
      <c r="G4733" s="749" t="s">
        <v>16861</v>
      </c>
      <c r="H4733" s="749" t="s">
        <v>16893</v>
      </c>
      <c r="I4733" s="749" t="s">
        <v>236</v>
      </c>
      <c r="J4733" s="749" t="n">
        <v>252.43</v>
      </c>
    </row>
    <row collapsed="false" customFormat="false" customHeight="true" hidden="true" ht="12.75" outlineLevel="0" r="4734">
      <c r="A4734" s="749" t="s">
        <v>16908</v>
      </c>
      <c r="B4734" s="749" t="str">
        <f aca="false">C4734&amp;D4734&amp;E4734&amp;F4734&amp;G4734&amp;H4734</f>
        <v>TUBO DE CONCRETO ARMADO,CLASSE PA-1(NBR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734" s="749" t="s">
        <v>16896</v>
      </c>
      <c r="D4734" s="749" t="s">
        <v>16909</v>
      </c>
      <c r="E4734" s="749" t="s">
        <v>16866</v>
      </c>
      <c r="F4734" s="749" t="s">
        <v>16860</v>
      </c>
      <c r="G4734" s="749" t="s">
        <v>16861</v>
      </c>
      <c r="H4734" s="749" t="s">
        <v>16893</v>
      </c>
      <c r="I4734" s="749" t="s">
        <v>236</v>
      </c>
      <c r="J4734" s="749" t="n">
        <v>282.47</v>
      </c>
    </row>
    <row collapsed="false" customFormat="false" customHeight="true" hidden="true" ht="12.75" outlineLevel="0" r="4735">
      <c r="A4735" s="749" t="s">
        <v>16910</v>
      </c>
      <c r="B4735" s="749" t="str">
        <f aca="false">C4735&amp;D4735&amp;E4735&amp;F4735&amp;G4735&amp;H4735</f>
        <v>TUBO DE CONCRETO ARMADO,CLASSE PA-1(NBR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735" s="749" t="s">
        <v>16896</v>
      </c>
      <c r="D4735" s="749" t="s">
        <v>16909</v>
      </c>
      <c r="E4735" s="749" t="s">
        <v>16866</v>
      </c>
      <c r="F4735" s="749" t="s">
        <v>16860</v>
      </c>
      <c r="G4735" s="749" t="s">
        <v>16861</v>
      </c>
      <c r="H4735" s="749" t="s">
        <v>16893</v>
      </c>
      <c r="I4735" s="749" t="s">
        <v>236</v>
      </c>
      <c r="J4735" s="749" t="n">
        <v>270.24</v>
      </c>
    </row>
    <row collapsed="false" customFormat="false" customHeight="true" hidden="true" ht="12.75" outlineLevel="0" r="4736">
      <c r="A4736" s="749" t="s">
        <v>16911</v>
      </c>
      <c r="B4736" s="749" t="str">
        <f aca="false">C4736&amp;D4736&amp;E4736&amp;F4736&amp;G4736&amp;H4736</f>
        <v>TUBO DE CONCRETO ARMADO,CLASSE PA-1(NBR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736" s="749" t="s">
        <v>16896</v>
      </c>
      <c r="D4736" s="749" t="s">
        <v>16912</v>
      </c>
      <c r="E4736" s="749" t="s">
        <v>16866</v>
      </c>
      <c r="F4736" s="749" t="s">
        <v>16860</v>
      </c>
      <c r="G4736" s="749" t="s">
        <v>16861</v>
      </c>
      <c r="H4736" s="749" t="s">
        <v>16893</v>
      </c>
      <c r="I4736" s="749" t="s">
        <v>236</v>
      </c>
      <c r="J4736" s="749" t="n">
        <v>390.99</v>
      </c>
    </row>
    <row collapsed="false" customFormat="false" customHeight="true" hidden="true" ht="12.75" outlineLevel="0" r="4737">
      <c r="A4737" s="749" t="s">
        <v>16913</v>
      </c>
      <c r="B4737" s="749" t="str">
        <f aca="false">C4737&amp;D4737&amp;E4737&amp;F4737&amp;G4737&amp;H4737</f>
        <v>TUBO DE CONCRETO ARMADO,CLASSE PA-1(NBR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737" s="749" t="s">
        <v>16896</v>
      </c>
      <c r="D4737" s="749" t="s">
        <v>16912</v>
      </c>
      <c r="E4737" s="749" t="s">
        <v>16866</v>
      </c>
      <c r="F4737" s="749" t="s">
        <v>16860</v>
      </c>
      <c r="G4737" s="749" t="s">
        <v>16861</v>
      </c>
      <c r="H4737" s="749" t="s">
        <v>16893</v>
      </c>
      <c r="I4737" s="749" t="s">
        <v>236</v>
      </c>
      <c r="J4737" s="749" t="n">
        <v>374.65</v>
      </c>
    </row>
    <row collapsed="false" customFormat="false" customHeight="true" hidden="true" ht="12.75" outlineLevel="0" r="4738">
      <c r="A4738" s="749" t="s">
        <v>16914</v>
      </c>
      <c r="B4738" s="749" t="str">
        <f aca="false">C4738&amp;D4738&amp;E4738&amp;F4738&amp;G4738&amp;H4738</f>
        <v>TUBO DE CONCRETO ARMADO,CLASSE PA-1(NBR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738" s="749" t="s">
        <v>16896</v>
      </c>
      <c r="D4738" s="749" t="s">
        <v>16915</v>
      </c>
      <c r="E4738" s="749" t="s">
        <v>16916</v>
      </c>
      <c r="F4738" s="749" t="s">
        <v>16917</v>
      </c>
      <c r="G4738" s="749" t="s">
        <v>16918</v>
      </c>
      <c r="H4738" s="749" t="s">
        <v>16919</v>
      </c>
      <c r="I4738" s="749" t="s">
        <v>236</v>
      </c>
      <c r="J4738" s="749" t="n">
        <v>480.32</v>
      </c>
    </row>
    <row collapsed="false" customFormat="false" customHeight="true" hidden="true" ht="12.75" outlineLevel="0" r="4739">
      <c r="A4739" s="749" t="s">
        <v>16920</v>
      </c>
      <c r="B4739" s="749" t="str">
        <f aca="false">C4739&amp;D4739&amp;E4739&amp;F4739&amp;G4739&amp;H4739</f>
        <v>TUBO DE CONCRETO ARMADO,CLASSE PA-1(NBR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739" s="749" t="s">
        <v>16896</v>
      </c>
      <c r="D4739" s="749" t="s">
        <v>16915</v>
      </c>
      <c r="E4739" s="749" t="s">
        <v>16916</v>
      </c>
      <c r="F4739" s="749" t="s">
        <v>16917</v>
      </c>
      <c r="G4739" s="749" t="s">
        <v>16918</v>
      </c>
      <c r="H4739" s="749" t="s">
        <v>16919</v>
      </c>
      <c r="I4739" s="749" t="s">
        <v>236</v>
      </c>
      <c r="J4739" s="749" t="n">
        <v>462.35</v>
      </c>
    </row>
    <row collapsed="false" customFormat="false" customHeight="true" hidden="true" ht="12.75" outlineLevel="0" r="4740">
      <c r="A4740" s="749" t="s">
        <v>16921</v>
      </c>
      <c r="B4740" s="749" t="str">
        <f aca="false">C4740&amp;D4740&amp;E4740&amp;F4740&amp;G4740&amp;H4740</f>
        <v>TUBO DE CONCRETO ARMADO,CLASSE PA-1(NBR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740" s="749" t="s">
        <v>16896</v>
      </c>
      <c r="D4740" s="749" t="s">
        <v>16922</v>
      </c>
      <c r="E4740" s="749" t="s">
        <v>16916</v>
      </c>
      <c r="F4740" s="749" t="s">
        <v>16917</v>
      </c>
      <c r="G4740" s="749" t="s">
        <v>16918</v>
      </c>
      <c r="H4740" s="749" t="s">
        <v>16919</v>
      </c>
      <c r="I4740" s="749" t="s">
        <v>236</v>
      </c>
      <c r="J4740" s="749" t="n">
        <v>673.91</v>
      </c>
    </row>
    <row collapsed="false" customFormat="false" customHeight="true" hidden="true" ht="12.75" outlineLevel="0" r="4741">
      <c r="A4741" s="749" t="s">
        <v>16923</v>
      </c>
      <c r="B4741" s="749" t="str">
        <f aca="false">C4741&amp;D4741&amp;E4741&amp;F4741&amp;G4741&amp;H4741</f>
        <v>TUBO DE CONCRETO ARMADO,CLASSE PA-1(NBR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741" s="749" t="s">
        <v>16896</v>
      </c>
      <c r="D4741" s="749" t="s">
        <v>16922</v>
      </c>
      <c r="E4741" s="749" t="s">
        <v>16916</v>
      </c>
      <c r="F4741" s="749" t="s">
        <v>16917</v>
      </c>
      <c r="G4741" s="749" t="s">
        <v>16918</v>
      </c>
      <c r="H4741" s="749" t="s">
        <v>16919</v>
      </c>
      <c r="I4741" s="749" t="s">
        <v>236</v>
      </c>
      <c r="J4741" s="749" t="n">
        <v>653.37</v>
      </c>
    </row>
    <row collapsed="false" customFormat="false" customHeight="true" hidden="true" ht="12.75" outlineLevel="0" r="4742">
      <c r="A4742" s="749" t="s">
        <v>16924</v>
      </c>
      <c r="B4742" s="749" t="str">
        <f aca="false">C4742&amp;D4742&amp;E4742&amp;F4742&amp;G4742&amp;H4742</f>
        <v>TUBO DE CONCRETO ARMADO,CLASSE PA-1(NBR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742" s="749" t="s">
        <v>16896</v>
      </c>
      <c r="D4742" s="749" t="s">
        <v>16925</v>
      </c>
      <c r="E4742" s="749" t="s">
        <v>16916</v>
      </c>
      <c r="F4742" s="749" t="s">
        <v>16917</v>
      </c>
      <c r="G4742" s="749" t="s">
        <v>16918</v>
      </c>
      <c r="H4742" s="749" t="s">
        <v>16919</v>
      </c>
      <c r="I4742" s="749" t="s">
        <v>236</v>
      </c>
      <c r="J4742" s="749" t="n">
        <v>690.82</v>
      </c>
    </row>
    <row collapsed="false" customFormat="false" customHeight="true" hidden="true" ht="12.75" outlineLevel="0" r="4743">
      <c r="A4743" s="749" t="s">
        <v>16926</v>
      </c>
      <c r="B4743" s="749" t="str">
        <f aca="false">C4743&amp;D4743&amp;E4743&amp;F4743&amp;G4743&amp;H4743</f>
        <v>TUBO DE CONCRETO ARMADO,CLASSE PA-1(NBR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743" s="749" t="s">
        <v>16896</v>
      </c>
      <c r="D4743" s="749" t="s">
        <v>16925</v>
      </c>
      <c r="E4743" s="749" t="s">
        <v>16916</v>
      </c>
      <c r="F4743" s="749" t="s">
        <v>16917</v>
      </c>
      <c r="G4743" s="749" t="s">
        <v>16918</v>
      </c>
      <c r="H4743" s="749" t="s">
        <v>16919</v>
      </c>
      <c r="I4743" s="749" t="s">
        <v>236</v>
      </c>
      <c r="J4743" s="749" t="n">
        <v>667.77</v>
      </c>
    </row>
    <row collapsed="false" customFormat="false" customHeight="true" hidden="true" ht="12.75" outlineLevel="0" r="4744">
      <c r="A4744" s="749" t="s">
        <v>16927</v>
      </c>
      <c r="B4744" s="749" t="str">
        <f aca="false">C4744&amp;D4744&amp;E4744&amp;F4744&amp;G4744&amp;H4744</f>
        <v>TUBO DE CONCRETO ARMADO,CLASSE PA-1(NBR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744" s="749" t="s">
        <v>16896</v>
      </c>
      <c r="D4744" s="749" t="s">
        <v>16928</v>
      </c>
      <c r="E4744" s="749" t="s">
        <v>16916</v>
      </c>
      <c r="F4744" s="749" t="s">
        <v>16917</v>
      </c>
      <c r="G4744" s="749" t="s">
        <v>16918</v>
      </c>
      <c r="H4744" s="749" t="s">
        <v>16919</v>
      </c>
      <c r="I4744" s="749" t="s">
        <v>236</v>
      </c>
      <c r="J4744" s="749" t="n">
        <v>969.58</v>
      </c>
    </row>
    <row collapsed="false" customFormat="false" customHeight="true" hidden="true" ht="12.75" outlineLevel="0" r="4745">
      <c r="A4745" s="749" t="s">
        <v>16929</v>
      </c>
      <c r="B4745" s="749" t="str">
        <f aca="false">C4745&amp;D4745&amp;E4745&amp;F4745&amp;G4745&amp;H4745</f>
        <v>TUBO DE CONCRETO ARMADO,CLASSE PA-1(NBR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745" s="749" t="s">
        <v>16896</v>
      </c>
      <c r="D4745" s="749" t="s">
        <v>16928</v>
      </c>
      <c r="E4745" s="749" t="s">
        <v>16916</v>
      </c>
      <c r="F4745" s="749" t="s">
        <v>16917</v>
      </c>
      <c r="G4745" s="749" t="s">
        <v>16918</v>
      </c>
      <c r="H4745" s="749" t="s">
        <v>16919</v>
      </c>
      <c r="I4745" s="749" t="s">
        <v>236</v>
      </c>
      <c r="J4745" s="749" t="n">
        <v>940.4</v>
      </c>
    </row>
    <row collapsed="false" customFormat="false" customHeight="true" hidden="true" ht="12.75" outlineLevel="0" r="4746">
      <c r="A4746" s="749" t="s">
        <v>16930</v>
      </c>
      <c r="B4746" s="749" t="str">
        <f aca="false">C4746&amp;D4746&amp;E4746&amp;F4746&amp;G4746&amp;H4746</f>
        <v>TUBO DE CONCRETO ARMADO,CLASSE PA-1(NBR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746" s="749" t="s">
        <v>16896</v>
      </c>
      <c r="D4746" s="749" t="s">
        <v>16931</v>
      </c>
      <c r="E4746" s="749" t="s">
        <v>16916</v>
      </c>
      <c r="F4746" s="749" t="s">
        <v>16917</v>
      </c>
      <c r="G4746" s="749" t="s">
        <v>16918</v>
      </c>
      <c r="H4746" s="749" t="s">
        <v>16919</v>
      </c>
      <c r="I4746" s="749" t="s">
        <v>236</v>
      </c>
      <c r="J4746" s="749" t="n">
        <v>1588.78</v>
      </c>
    </row>
    <row collapsed="false" customFormat="false" customHeight="true" hidden="true" ht="12.75" outlineLevel="0" r="4747">
      <c r="A4747" s="749" t="s">
        <v>16932</v>
      </c>
      <c r="B4747" s="749" t="str">
        <f aca="false">C4747&amp;D4747&amp;E4747&amp;F4747&amp;G4747&amp;H4747</f>
        <v>TUBO DE CONCRETO ARMADO,CLASSE PA-1(NBR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747" s="749" t="s">
        <v>16896</v>
      </c>
      <c r="D4747" s="749" t="s">
        <v>16931</v>
      </c>
      <c r="E4747" s="749" t="s">
        <v>16916</v>
      </c>
      <c r="F4747" s="749" t="s">
        <v>16917</v>
      </c>
      <c r="G4747" s="749" t="s">
        <v>16918</v>
      </c>
      <c r="H4747" s="749" t="s">
        <v>16919</v>
      </c>
      <c r="I4747" s="749" t="s">
        <v>236</v>
      </c>
      <c r="J4747" s="749" t="n">
        <v>1554.36</v>
      </c>
    </row>
    <row collapsed="false" customFormat="false" customHeight="true" hidden="true" ht="12.75" outlineLevel="0" r="4748">
      <c r="A4748" s="749" t="s">
        <v>16933</v>
      </c>
      <c r="B4748" s="749" t="str">
        <f aca="false">C4748&amp;D4748&amp;E4748&amp;F4748&amp;G4748&amp;H4748</f>
        <v>TUBO DE CONCRETO ARMADO,CLASSE PA-1(NBR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748" s="749" t="s">
        <v>16896</v>
      </c>
      <c r="D4748" s="749" t="s">
        <v>16934</v>
      </c>
      <c r="E4748" s="749" t="s">
        <v>16916</v>
      </c>
      <c r="F4748" s="749" t="s">
        <v>16917</v>
      </c>
      <c r="G4748" s="749" t="s">
        <v>16918</v>
      </c>
      <c r="H4748" s="749" t="s">
        <v>16919</v>
      </c>
      <c r="I4748" s="749" t="s">
        <v>236</v>
      </c>
      <c r="J4748" s="749" t="n">
        <v>1859.83</v>
      </c>
    </row>
    <row collapsed="false" customFormat="false" customHeight="true" hidden="true" ht="12.75" outlineLevel="0" r="4749">
      <c r="A4749" s="749" t="s">
        <v>16935</v>
      </c>
      <c r="B4749" s="749" t="str">
        <f aca="false">C4749&amp;D4749&amp;E4749&amp;F4749&amp;G4749&amp;H4749</f>
        <v>TUBO DE CONCRETO ARMADO,CLASSE PA-1(NBR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749" s="749" t="s">
        <v>16896</v>
      </c>
      <c r="D4749" s="749" t="s">
        <v>16934</v>
      </c>
      <c r="E4749" s="749" t="s">
        <v>16916</v>
      </c>
      <c r="F4749" s="749" t="s">
        <v>16917</v>
      </c>
      <c r="G4749" s="749" t="s">
        <v>16918</v>
      </c>
      <c r="H4749" s="749" t="s">
        <v>16919</v>
      </c>
      <c r="I4749" s="749" t="s">
        <v>236</v>
      </c>
      <c r="J4749" s="749" t="n">
        <v>1820.53</v>
      </c>
    </row>
    <row collapsed="false" customFormat="false" customHeight="true" hidden="true" ht="12.75" outlineLevel="0" r="4750">
      <c r="A4750" s="749" t="s">
        <v>16936</v>
      </c>
      <c r="B4750" s="749" t="str">
        <f aca="false">C4750&amp;D4750&amp;E4750&amp;F4750&amp;G4750&amp;H4750</f>
        <v>TUBO DE CONCRETO ARMADO,CLASSE PA-2(NBR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750" s="749" t="s">
        <v>16937</v>
      </c>
      <c r="D4750" s="749" t="s">
        <v>16892</v>
      </c>
      <c r="E4750" s="749" t="s">
        <v>16866</v>
      </c>
      <c r="F4750" s="749" t="s">
        <v>16860</v>
      </c>
      <c r="G4750" s="749" t="s">
        <v>16861</v>
      </c>
      <c r="H4750" s="749" t="s">
        <v>16893</v>
      </c>
      <c r="I4750" s="749" t="s">
        <v>236</v>
      </c>
      <c r="J4750" s="749" t="n">
        <v>100.41</v>
      </c>
    </row>
    <row collapsed="false" customFormat="false" customHeight="true" hidden="true" ht="12.75" outlineLevel="0" r="4751">
      <c r="A4751" s="749" t="s">
        <v>16938</v>
      </c>
      <c r="B4751" s="749" t="str">
        <f aca="false">C4751&amp;D4751&amp;E4751&amp;F4751&amp;G4751&amp;H4751</f>
        <v>TUBO DE CONCRETO ARMADO,CLASSE PA-2(NBR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751" s="749" t="s">
        <v>16937</v>
      </c>
      <c r="D4751" s="749" t="s">
        <v>16892</v>
      </c>
      <c r="E4751" s="749" t="s">
        <v>16866</v>
      </c>
      <c r="F4751" s="749" t="s">
        <v>16860</v>
      </c>
      <c r="G4751" s="749" t="s">
        <v>16861</v>
      </c>
      <c r="H4751" s="749" t="s">
        <v>16893</v>
      </c>
      <c r="I4751" s="749" t="s">
        <v>236</v>
      </c>
      <c r="J4751" s="749" t="n">
        <v>95.4</v>
      </c>
    </row>
    <row collapsed="false" customFormat="false" customHeight="true" hidden="true" ht="12.75" outlineLevel="0" r="4752">
      <c r="A4752" s="749" t="s">
        <v>16939</v>
      </c>
      <c r="B4752" s="749" t="str">
        <f aca="false">C4752&amp;D4752&amp;E4752&amp;F4752&amp;G4752&amp;H4752</f>
        <v>TUBO DE CONCRETO ARMADO,CLASSE PA-2(NBR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752" s="749" t="s">
        <v>16937</v>
      </c>
      <c r="D4752" s="749" t="s">
        <v>16897</v>
      </c>
      <c r="E4752" s="749" t="s">
        <v>16866</v>
      </c>
      <c r="F4752" s="749" t="s">
        <v>16860</v>
      </c>
      <c r="G4752" s="749" t="s">
        <v>16861</v>
      </c>
      <c r="H4752" s="749" t="s">
        <v>16893</v>
      </c>
      <c r="I4752" s="749" t="s">
        <v>236</v>
      </c>
      <c r="J4752" s="749" t="n">
        <v>114.1</v>
      </c>
    </row>
    <row collapsed="false" customFormat="false" customHeight="true" hidden="true" ht="12.75" outlineLevel="0" r="4753">
      <c r="A4753" s="749" t="s">
        <v>16940</v>
      </c>
      <c r="B4753" s="749" t="str">
        <f aca="false">C4753&amp;D4753&amp;E4753&amp;F4753&amp;G4753&amp;H4753</f>
        <v>TUBO DE CONCRETO ARMADO,CLASSE PA-2(NBR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753" s="749" t="s">
        <v>16937</v>
      </c>
      <c r="D4753" s="749" t="s">
        <v>16897</v>
      </c>
      <c r="E4753" s="749" t="s">
        <v>16866</v>
      </c>
      <c r="F4753" s="749" t="s">
        <v>16860</v>
      </c>
      <c r="G4753" s="749" t="s">
        <v>16861</v>
      </c>
      <c r="H4753" s="749" t="s">
        <v>16893</v>
      </c>
      <c r="I4753" s="749" t="s">
        <v>236</v>
      </c>
      <c r="J4753" s="749" t="n">
        <v>107.79</v>
      </c>
    </row>
    <row collapsed="false" customFormat="false" customHeight="true" hidden="true" ht="12.75" outlineLevel="0" r="4754">
      <c r="A4754" s="749" t="s">
        <v>16941</v>
      </c>
      <c r="B4754" s="749" t="str">
        <f aca="false">C4754&amp;D4754&amp;E4754&amp;F4754&amp;G4754&amp;H4754</f>
        <v>TUBO DE CONCRETO ARMADO,CLASSE PA-2(NBR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754" s="749" t="s">
        <v>16937</v>
      </c>
      <c r="D4754" s="749" t="s">
        <v>16900</v>
      </c>
      <c r="E4754" s="749" t="s">
        <v>16866</v>
      </c>
      <c r="F4754" s="749" t="s">
        <v>16860</v>
      </c>
      <c r="G4754" s="749" t="s">
        <v>16861</v>
      </c>
      <c r="H4754" s="749" t="s">
        <v>16893</v>
      </c>
      <c r="I4754" s="749" t="s">
        <v>236</v>
      </c>
      <c r="J4754" s="749" t="n">
        <v>155.52</v>
      </c>
    </row>
    <row collapsed="false" customFormat="false" customHeight="true" hidden="true" ht="12.75" outlineLevel="0" r="4755">
      <c r="A4755" s="749" t="s">
        <v>16942</v>
      </c>
      <c r="B4755" s="749" t="str">
        <f aca="false">C4755&amp;D4755&amp;E4755&amp;F4755&amp;G4755&amp;H4755</f>
        <v>TUBO DE CONCRETO ARMADO,CLASSE PA-2(NBR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755" s="749" t="s">
        <v>16937</v>
      </c>
      <c r="D4755" s="749" t="s">
        <v>16900</v>
      </c>
      <c r="E4755" s="749" t="s">
        <v>16866</v>
      </c>
      <c r="F4755" s="749" t="s">
        <v>16860</v>
      </c>
      <c r="G4755" s="749" t="s">
        <v>16861</v>
      </c>
      <c r="H4755" s="749" t="s">
        <v>16893</v>
      </c>
      <c r="I4755" s="749" t="s">
        <v>236</v>
      </c>
      <c r="J4755" s="749" t="n">
        <v>147.61</v>
      </c>
    </row>
    <row collapsed="false" customFormat="false" customHeight="true" hidden="true" ht="12.75" outlineLevel="0" r="4756">
      <c r="A4756" s="749" t="s">
        <v>16943</v>
      </c>
      <c r="B4756" s="749" t="str">
        <f aca="false">C4756&amp;D4756&amp;E4756&amp;F4756&amp;G4756&amp;H4756</f>
        <v>TUBO DE CONCRETO ARMADO,CLASSE PA-2(NBR 8890/03),PARA GALERIAS DE AGUAS PLUVIAIS,COM DIAMETRO DE 600MM,ATERRO E SOCA ATE A ALTURA DE GERATRIZ SUPERIOR DO TUBO,CONSIDERANDO O MATERIAL DA PROPRIA ESCAVACAO,INCLUSIVE FORNECIMENTO DO MATERIAL PARA REJUNTAMENTO COM ARGAMASSA DE CIMENTO E AREIA,NO TRACO 1:4 E ACERTO DE FUNDO DE VALA.FORNECIMENTO E ASSENTAMENTO</v>
      </c>
      <c r="C4756" s="749" t="s">
        <v>16937</v>
      </c>
      <c r="D4756" s="749" t="s">
        <v>16903</v>
      </c>
      <c r="E4756" s="749" t="s">
        <v>16859</v>
      </c>
      <c r="F4756" s="749" t="s">
        <v>16860</v>
      </c>
      <c r="G4756" s="749" t="s">
        <v>16861</v>
      </c>
      <c r="H4756" s="749" t="s">
        <v>16893</v>
      </c>
      <c r="I4756" s="749" t="s">
        <v>236</v>
      </c>
      <c r="J4756" s="749" t="n">
        <v>195.51</v>
      </c>
    </row>
    <row collapsed="false" customFormat="false" customHeight="true" hidden="true" ht="12.75" outlineLevel="0" r="4757">
      <c r="A4757" s="749" t="s">
        <v>16944</v>
      </c>
      <c r="B4757" s="749" t="str">
        <f aca="false">C4757&amp;D4757&amp;E4757&amp;F4757&amp;G4757&amp;H4757</f>
        <v>TUBO DE CONCRETO ARMADO,CLASSE PA-2(NBR 8890/03),PARA GALERIAS DE AGUAS PLUVIAIS,COM DIAMETRO DE 600MM,ATERRO E SOCA ATE A ALTURA DE GERATRIZ SUPERIOR DO TUBO,CONSIDERANDO O MATERIAL DA PROPRIA ESCAVACAO,INCLUSIVE FORNECIMENTO DO MATERIAL PARA REJUNTAMENTO COM ARGAMASSA DE CIMENTO E AREIA,NO TRACO 1:4 E ACERTO DE FUNDO DE VALA.FORNECIMENTO E ASSENTAMENTO</v>
      </c>
      <c r="C4757" s="749" t="s">
        <v>16937</v>
      </c>
      <c r="D4757" s="749" t="s">
        <v>16903</v>
      </c>
      <c r="E4757" s="749" t="s">
        <v>16859</v>
      </c>
      <c r="F4757" s="749" t="s">
        <v>16860</v>
      </c>
      <c r="G4757" s="749" t="s">
        <v>16861</v>
      </c>
      <c r="H4757" s="749" t="s">
        <v>16893</v>
      </c>
      <c r="I4757" s="749" t="s">
        <v>236</v>
      </c>
      <c r="J4757" s="749" t="n">
        <v>186.21</v>
      </c>
    </row>
    <row collapsed="false" customFormat="false" customHeight="true" hidden="true" ht="12.75" outlineLevel="0" r="4758">
      <c r="A4758" s="749" t="s">
        <v>16945</v>
      </c>
      <c r="B4758" s="749" t="str">
        <f aca="false">C4758&amp;D4758&amp;E4758&amp;F4758&amp;G4758&amp;H4758</f>
        <v>TUBO DE CONCRETO ARMADO,CLASSE PA-2(NBR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758" s="749" t="s">
        <v>16937</v>
      </c>
      <c r="D4758" s="749" t="s">
        <v>16906</v>
      </c>
      <c r="E4758" s="749" t="s">
        <v>16866</v>
      </c>
      <c r="F4758" s="749" t="s">
        <v>16860</v>
      </c>
      <c r="G4758" s="749" t="s">
        <v>16861</v>
      </c>
      <c r="H4758" s="749" t="s">
        <v>16893</v>
      </c>
      <c r="I4758" s="749" t="s">
        <v>236</v>
      </c>
      <c r="J4758" s="749" t="n">
        <v>280.79</v>
      </c>
    </row>
    <row collapsed="false" customFormat="false" customHeight="true" hidden="true" ht="12.75" outlineLevel="0" r="4759">
      <c r="A4759" s="749" t="s">
        <v>16946</v>
      </c>
      <c r="B4759" s="749" t="str">
        <f aca="false">C4759&amp;D4759&amp;E4759&amp;F4759&amp;G4759&amp;H4759</f>
        <v>TUBO DE CONCRETO ARMADO,CLASSE PA-2(NBR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759" s="749" t="s">
        <v>16937</v>
      </c>
      <c r="D4759" s="749" t="s">
        <v>16906</v>
      </c>
      <c r="E4759" s="749" t="s">
        <v>16866</v>
      </c>
      <c r="F4759" s="749" t="s">
        <v>16860</v>
      </c>
      <c r="G4759" s="749" t="s">
        <v>16861</v>
      </c>
      <c r="H4759" s="749" t="s">
        <v>16893</v>
      </c>
      <c r="I4759" s="749" t="s">
        <v>236</v>
      </c>
      <c r="J4759" s="749" t="n">
        <v>270.03</v>
      </c>
    </row>
    <row collapsed="false" customFormat="false" customHeight="true" hidden="true" ht="12.75" outlineLevel="0" r="4760">
      <c r="A4760" s="749" t="s">
        <v>16947</v>
      </c>
      <c r="B4760" s="749" t="str">
        <f aca="false">C4760&amp;D4760&amp;E4760&amp;F4760&amp;G4760&amp;H4760</f>
        <v>TUBO DE CONCRETO ARMADO,CLASSE PA-2(NBR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760" s="749" t="s">
        <v>16937</v>
      </c>
      <c r="D4760" s="749" t="s">
        <v>16909</v>
      </c>
      <c r="E4760" s="749" t="s">
        <v>16866</v>
      </c>
      <c r="F4760" s="749" t="s">
        <v>16860</v>
      </c>
      <c r="G4760" s="749" t="s">
        <v>16861</v>
      </c>
      <c r="H4760" s="749" t="s">
        <v>16893</v>
      </c>
      <c r="I4760" s="749" t="s">
        <v>236</v>
      </c>
      <c r="J4760" s="749" t="n">
        <v>300.07</v>
      </c>
    </row>
    <row collapsed="false" customFormat="false" customHeight="true" hidden="true" ht="12.75" outlineLevel="0" r="4761">
      <c r="A4761" s="749" t="s">
        <v>16948</v>
      </c>
      <c r="B4761" s="749" t="str">
        <f aca="false">C4761&amp;D4761&amp;E4761&amp;F4761&amp;G4761&amp;H4761</f>
        <v>TUBO DE CONCRETO ARMADO,CLASSE PA-2(NBR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761" s="749" t="s">
        <v>16937</v>
      </c>
      <c r="D4761" s="749" t="s">
        <v>16909</v>
      </c>
      <c r="E4761" s="749" t="s">
        <v>16866</v>
      </c>
      <c r="F4761" s="749" t="s">
        <v>16860</v>
      </c>
      <c r="G4761" s="749" t="s">
        <v>16861</v>
      </c>
      <c r="H4761" s="749" t="s">
        <v>16893</v>
      </c>
      <c r="I4761" s="749" t="s">
        <v>236</v>
      </c>
      <c r="J4761" s="749" t="n">
        <v>287.84</v>
      </c>
    </row>
    <row collapsed="false" customFormat="false" customHeight="true" hidden="true" ht="12.75" outlineLevel="0" r="4762">
      <c r="A4762" s="749" t="s">
        <v>16949</v>
      </c>
      <c r="B4762" s="749" t="str">
        <f aca="false">C4762&amp;D4762&amp;E4762&amp;F4762&amp;G4762&amp;H4762</f>
        <v>TUBO DE CONCRETO ARMADO,CLASSE PA-2(NBR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762" s="749" t="s">
        <v>16937</v>
      </c>
      <c r="D4762" s="749" t="s">
        <v>16912</v>
      </c>
      <c r="E4762" s="749" t="s">
        <v>16866</v>
      </c>
      <c r="F4762" s="749" t="s">
        <v>16860</v>
      </c>
      <c r="G4762" s="749" t="s">
        <v>16861</v>
      </c>
      <c r="H4762" s="749" t="s">
        <v>16893</v>
      </c>
      <c r="I4762" s="749" t="s">
        <v>236</v>
      </c>
      <c r="J4762" s="749" t="n">
        <v>419.95</v>
      </c>
    </row>
    <row collapsed="false" customFormat="false" customHeight="true" hidden="true" ht="12.75" outlineLevel="0" r="4763">
      <c r="A4763" s="749" t="s">
        <v>16950</v>
      </c>
      <c r="B4763" s="749" t="str">
        <f aca="false">C4763&amp;D4763&amp;E4763&amp;F4763&amp;G4763&amp;H4763</f>
        <v>TUBO DE CONCRETO ARMADO,CLASSE PA-2(NBR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763" s="749" t="s">
        <v>16937</v>
      </c>
      <c r="D4763" s="749" t="s">
        <v>16912</v>
      </c>
      <c r="E4763" s="749" t="s">
        <v>16866</v>
      </c>
      <c r="F4763" s="749" t="s">
        <v>16860</v>
      </c>
      <c r="G4763" s="749" t="s">
        <v>16861</v>
      </c>
      <c r="H4763" s="749" t="s">
        <v>16893</v>
      </c>
      <c r="I4763" s="749" t="s">
        <v>236</v>
      </c>
      <c r="J4763" s="749" t="n">
        <v>403.61</v>
      </c>
    </row>
    <row collapsed="false" customFormat="false" customHeight="true" hidden="true" ht="12.75" outlineLevel="0" r="4764">
      <c r="A4764" s="749" t="s">
        <v>16951</v>
      </c>
      <c r="B4764" s="749" t="str">
        <f aca="false">C4764&amp;D4764&amp;E4764&amp;F4764&amp;G4764&amp;H4764</f>
        <v>TUBO DE CONCRETO ARMADO,CLASSE PA-2(NBR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764" s="749" t="s">
        <v>16937</v>
      </c>
      <c r="D4764" s="749" t="s">
        <v>16915</v>
      </c>
      <c r="E4764" s="749" t="s">
        <v>16916</v>
      </c>
      <c r="F4764" s="749" t="s">
        <v>16917</v>
      </c>
      <c r="G4764" s="749" t="s">
        <v>16918</v>
      </c>
      <c r="H4764" s="749" t="s">
        <v>16919</v>
      </c>
      <c r="I4764" s="749" t="s">
        <v>236</v>
      </c>
      <c r="J4764" s="749" t="n">
        <v>508.92</v>
      </c>
    </row>
    <row collapsed="false" customFormat="false" customHeight="true" hidden="true" ht="12.75" outlineLevel="0" r="4765">
      <c r="A4765" s="749" t="s">
        <v>16952</v>
      </c>
      <c r="B4765" s="749" t="str">
        <f aca="false">C4765&amp;D4765&amp;E4765&amp;F4765&amp;G4765&amp;H4765</f>
        <v>TUBO DE CONCRETO ARMADO,CLASSE PA-2(NBR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765" s="749" t="s">
        <v>16937</v>
      </c>
      <c r="D4765" s="749" t="s">
        <v>16915</v>
      </c>
      <c r="E4765" s="749" t="s">
        <v>16916</v>
      </c>
      <c r="F4765" s="749" t="s">
        <v>16917</v>
      </c>
      <c r="G4765" s="749" t="s">
        <v>16918</v>
      </c>
      <c r="H4765" s="749" t="s">
        <v>16919</v>
      </c>
      <c r="I4765" s="749" t="s">
        <v>236</v>
      </c>
      <c r="J4765" s="749" t="n">
        <v>490.95</v>
      </c>
    </row>
    <row collapsed="false" customFormat="false" customHeight="true" hidden="true" ht="12.75" outlineLevel="0" r="4766">
      <c r="A4766" s="749" t="s">
        <v>16953</v>
      </c>
      <c r="B4766" s="749" t="str">
        <f aca="false">C4766&amp;D4766&amp;E4766&amp;F4766&amp;G4766&amp;H4766</f>
        <v>TUBO DE CONCRETO ARMADO,CLASSE PA-2(NBR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766" s="749" t="s">
        <v>16937</v>
      </c>
      <c r="D4766" s="749" t="s">
        <v>16922</v>
      </c>
      <c r="E4766" s="749" t="s">
        <v>16916</v>
      </c>
      <c r="F4766" s="749" t="s">
        <v>16917</v>
      </c>
      <c r="G4766" s="749" t="s">
        <v>16918</v>
      </c>
      <c r="H4766" s="749" t="s">
        <v>16919</v>
      </c>
      <c r="I4766" s="749" t="s">
        <v>236</v>
      </c>
      <c r="J4766" s="749" t="n">
        <v>731.91</v>
      </c>
    </row>
    <row collapsed="false" customFormat="false" customHeight="true" hidden="true" ht="12.75" outlineLevel="0" r="4767">
      <c r="A4767" s="749" t="s">
        <v>16954</v>
      </c>
      <c r="B4767" s="749" t="str">
        <f aca="false">C4767&amp;D4767&amp;E4767&amp;F4767&amp;G4767&amp;H4767</f>
        <v>TUBO DE CONCRETO ARMADO,CLASSE PA-2(NBR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767" s="749" t="s">
        <v>16937</v>
      </c>
      <c r="D4767" s="749" t="s">
        <v>16922</v>
      </c>
      <c r="E4767" s="749" t="s">
        <v>16916</v>
      </c>
      <c r="F4767" s="749" t="s">
        <v>16917</v>
      </c>
      <c r="G4767" s="749" t="s">
        <v>16918</v>
      </c>
      <c r="H4767" s="749" t="s">
        <v>16919</v>
      </c>
      <c r="I4767" s="749" t="s">
        <v>236</v>
      </c>
      <c r="J4767" s="749" t="n">
        <v>711.37</v>
      </c>
    </row>
    <row collapsed="false" customFormat="false" customHeight="true" hidden="true" ht="12.75" outlineLevel="0" r="4768">
      <c r="A4768" s="749" t="s">
        <v>16955</v>
      </c>
      <c r="B4768" s="749" t="str">
        <f aca="false">C4768&amp;D4768&amp;E4768&amp;F4768&amp;G4768&amp;H4768</f>
        <v>TUBO DE CONCRETO ARMADO,CLASSE PA-2(NBR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768" s="749" t="s">
        <v>16937</v>
      </c>
      <c r="D4768" s="749" t="s">
        <v>16925</v>
      </c>
      <c r="E4768" s="749" t="s">
        <v>16916</v>
      </c>
      <c r="F4768" s="749" t="s">
        <v>16917</v>
      </c>
      <c r="G4768" s="749" t="s">
        <v>16918</v>
      </c>
      <c r="H4768" s="749" t="s">
        <v>16919</v>
      </c>
      <c r="I4768" s="749" t="s">
        <v>236</v>
      </c>
      <c r="J4768" s="749" t="n">
        <v>800.72</v>
      </c>
    </row>
    <row collapsed="false" customFormat="false" customHeight="true" hidden="true" ht="12.75" outlineLevel="0" r="4769">
      <c r="A4769" s="749" t="s">
        <v>16956</v>
      </c>
      <c r="B4769" s="749" t="str">
        <f aca="false">C4769&amp;D4769&amp;E4769&amp;F4769&amp;G4769&amp;H4769</f>
        <v>TUBO DE CONCRETO ARMADO,CLASSE PA-2(NBR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769" s="749" t="s">
        <v>16937</v>
      </c>
      <c r="D4769" s="749" t="s">
        <v>16925</v>
      </c>
      <c r="E4769" s="749" t="s">
        <v>16916</v>
      </c>
      <c r="F4769" s="749" t="s">
        <v>16917</v>
      </c>
      <c r="G4769" s="749" t="s">
        <v>16918</v>
      </c>
      <c r="H4769" s="749" t="s">
        <v>16919</v>
      </c>
      <c r="I4769" s="749" t="s">
        <v>236</v>
      </c>
      <c r="J4769" s="749" t="n">
        <v>777.67</v>
      </c>
    </row>
    <row collapsed="false" customFormat="false" customHeight="true" hidden="true" ht="12.75" outlineLevel="0" r="4770">
      <c r="A4770" s="749" t="s">
        <v>16957</v>
      </c>
      <c r="B4770" s="749" t="str">
        <f aca="false">C4770&amp;D4770&amp;E4770&amp;F4770&amp;G4770&amp;H4770</f>
        <v>TUBO DE CONCRETO ARMADO,CLASSE PA-2(NBR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770" s="749" t="s">
        <v>16937</v>
      </c>
      <c r="D4770" s="749" t="s">
        <v>16928</v>
      </c>
      <c r="E4770" s="749" t="s">
        <v>16916</v>
      </c>
      <c r="F4770" s="749" t="s">
        <v>16917</v>
      </c>
      <c r="G4770" s="749" t="s">
        <v>16918</v>
      </c>
      <c r="H4770" s="749" t="s">
        <v>16919</v>
      </c>
      <c r="I4770" s="749" t="s">
        <v>236</v>
      </c>
      <c r="J4770" s="749" t="n">
        <v>1034.48</v>
      </c>
    </row>
    <row collapsed="false" customFormat="false" customHeight="true" hidden="true" ht="12.75" outlineLevel="0" r="4771">
      <c r="A4771" s="749" t="s">
        <v>16958</v>
      </c>
      <c r="B4771" s="749" t="str">
        <f aca="false">C4771&amp;D4771&amp;E4771&amp;F4771&amp;G4771&amp;H4771</f>
        <v>TUBO DE CONCRETO ARMADO,CLASSE PA-2(NBR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771" s="749" t="s">
        <v>16937</v>
      </c>
      <c r="D4771" s="749" t="s">
        <v>16928</v>
      </c>
      <c r="E4771" s="749" t="s">
        <v>16916</v>
      </c>
      <c r="F4771" s="749" t="s">
        <v>16917</v>
      </c>
      <c r="G4771" s="749" t="s">
        <v>16918</v>
      </c>
      <c r="H4771" s="749" t="s">
        <v>16919</v>
      </c>
      <c r="I4771" s="749" t="s">
        <v>236</v>
      </c>
      <c r="J4771" s="749" t="n">
        <v>1005.3</v>
      </c>
    </row>
    <row collapsed="false" customFormat="false" customHeight="true" hidden="true" ht="12.75" outlineLevel="0" r="4772">
      <c r="A4772" s="749" t="s">
        <v>16959</v>
      </c>
      <c r="B4772" s="749" t="str">
        <f aca="false">C4772&amp;D4772&amp;E4772&amp;F4772&amp;G4772&amp;H4772</f>
        <v>TUBO DE CONCRETO ARMADO,CLASSE PA-2(NBR 8890/03),PARA GELERIAS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772" s="749" t="s">
        <v>16960</v>
      </c>
      <c r="D4772" s="749" t="s">
        <v>16961</v>
      </c>
      <c r="E4772" s="749" t="s">
        <v>16916</v>
      </c>
      <c r="F4772" s="749" t="s">
        <v>16917</v>
      </c>
      <c r="G4772" s="749" t="s">
        <v>16918</v>
      </c>
      <c r="H4772" s="749" t="s">
        <v>16919</v>
      </c>
      <c r="I4772" s="749" t="s">
        <v>236</v>
      </c>
      <c r="J4772" s="749" t="n">
        <v>1709.78</v>
      </c>
    </row>
    <row collapsed="false" customFormat="false" customHeight="true" hidden="true" ht="12.75" outlineLevel="0" r="4773">
      <c r="A4773" s="749" t="s">
        <v>16962</v>
      </c>
      <c r="B4773" s="749" t="str">
        <f aca="false">C4773&amp;D4773&amp;E4773&amp;F4773&amp;G4773&amp;H4773</f>
        <v>TUBO DE CONCRETO ARMADO,CLASSE PA-2(NBR 8890/03),PARA GELERIAS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773" s="749" t="s">
        <v>16960</v>
      </c>
      <c r="D4773" s="749" t="s">
        <v>16961</v>
      </c>
      <c r="E4773" s="749" t="s">
        <v>16916</v>
      </c>
      <c r="F4773" s="749" t="s">
        <v>16917</v>
      </c>
      <c r="G4773" s="749" t="s">
        <v>16918</v>
      </c>
      <c r="H4773" s="749" t="s">
        <v>16919</v>
      </c>
      <c r="I4773" s="749" t="s">
        <v>236</v>
      </c>
      <c r="J4773" s="749" t="n">
        <v>1675.36</v>
      </c>
    </row>
    <row collapsed="false" customFormat="false" customHeight="true" hidden="true" ht="12.75" outlineLevel="0" r="4774">
      <c r="A4774" s="749" t="s">
        <v>16963</v>
      </c>
      <c r="B4774" s="749" t="str">
        <f aca="false">C4774&amp;D4774&amp;E4774&amp;F4774&amp;G4774&amp;H4774</f>
        <v>TUBO DE CONCRETO ARMADO,CLASSE PA-2(NBR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774" s="749" t="s">
        <v>16937</v>
      </c>
      <c r="D4774" s="749" t="s">
        <v>16934</v>
      </c>
      <c r="E4774" s="749" t="s">
        <v>16916</v>
      </c>
      <c r="F4774" s="749" t="s">
        <v>16917</v>
      </c>
      <c r="G4774" s="749" t="s">
        <v>16918</v>
      </c>
      <c r="H4774" s="749" t="s">
        <v>16919</v>
      </c>
      <c r="I4774" s="749" t="s">
        <v>236</v>
      </c>
      <c r="J4774" s="749" t="n">
        <v>2002.83</v>
      </c>
    </row>
    <row collapsed="false" customFormat="false" customHeight="true" hidden="true" ht="12.75" outlineLevel="0" r="4775">
      <c r="A4775" s="749" t="s">
        <v>16964</v>
      </c>
      <c r="B4775" s="749" t="str">
        <f aca="false">C4775&amp;D4775&amp;E4775&amp;F4775&amp;G4775&amp;H4775</f>
        <v>TUBO DE CONCRETO ARMADO,CLASSE PA-2(NBR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775" s="749" t="s">
        <v>16937</v>
      </c>
      <c r="D4775" s="749" t="s">
        <v>16934</v>
      </c>
      <c r="E4775" s="749" t="s">
        <v>16916</v>
      </c>
      <c r="F4775" s="749" t="s">
        <v>16917</v>
      </c>
      <c r="G4775" s="749" t="s">
        <v>16918</v>
      </c>
      <c r="H4775" s="749" t="s">
        <v>16919</v>
      </c>
      <c r="I4775" s="749" t="s">
        <v>236</v>
      </c>
      <c r="J4775" s="749" t="n">
        <v>1963.53</v>
      </c>
    </row>
    <row collapsed="false" customFormat="false" customHeight="true" hidden="true" ht="12.75" outlineLevel="0" r="4776">
      <c r="A4776" s="749" t="s">
        <v>16965</v>
      </c>
      <c r="B4776" s="749" t="str">
        <f aca="false">C4776&amp;D4776&amp;E4776&amp;F4776&amp;G4776&amp;H4776</f>
        <v>TUBO DE CONCRETO ARMADO,CLASSE PA-3(NBR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776" s="749" t="s">
        <v>16966</v>
      </c>
      <c r="D4776" s="749" t="s">
        <v>16892</v>
      </c>
      <c r="E4776" s="749" t="s">
        <v>16866</v>
      </c>
      <c r="F4776" s="749" t="s">
        <v>16860</v>
      </c>
      <c r="G4776" s="749" t="s">
        <v>16861</v>
      </c>
      <c r="H4776" s="749" t="s">
        <v>16893</v>
      </c>
      <c r="I4776" s="749" t="s">
        <v>236</v>
      </c>
      <c r="J4776" s="749" t="n">
        <v>116.91</v>
      </c>
    </row>
    <row collapsed="false" customFormat="false" customHeight="true" hidden="true" ht="12.75" outlineLevel="0" r="4777">
      <c r="A4777" s="749" t="s">
        <v>16967</v>
      </c>
      <c r="B4777" s="749" t="str">
        <f aca="false">C4777&amp;D4777&amp;E4777&amp;F4777&amp;G4777&amp;H4777</f>
        <v>TUBO DE CONCRETO ARMADO,CLASSE PA-3(NBR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777" s="749" t="s">
        <v>16966</v>
      </c>
      <c r="D4777" s="749" t="s">
        <v>16892</v>
      </c>
      <c r="E4777" s="749" t="s">
        <v>16866</v>
      </c>
      <c r="F4777" s="749" t="s">
        <v>16860</v>
      </c>
      <c r="G4777" s="749" t="s">
        <v>16861</v>
      </c>
      <c r="H4777" s="749" t="s">
        <v>16893</v>
      </c>
      <c r="I4777" s="749" t="s">
        <v>236</v>
      </c>
      <c r="J4777" s="749" t="n">
        <v>111.9</v>
      </c>
    </row>
    <row collapsed="false" customFormat="false" customHeight="true" hidden="true" ht="12.75" outlineLevel="0" r="4778">
      <c r="A4778" s="749" t="s">
        <v>16968</v>
      </c>
      <c r="B4778" s="749" t="str">
        <f aca="false">C4778&amp;D4778&amp;E4778&amp;F4778&amp;G4778&amp;H4778</f>
        <v>TUBO DE CONCRETO ARMADO,CLASSE PA-3(NBR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778" s="749" t="s">
        <v>16966</v>
      </c>
      <c r="D4778" s="749" t="s">
        <v>16897</v>
      </c>
      <c r="E4778" s="749" t="s">
        <v>16866</v>
      </c>
      <c r="F4778" s="749" t="s">
        <v>16860</v>
      </c>
      <c r="G4778" s="749" t="s">
        <v>16861</v>
      </c>
      <c r="H4778" s="749" t="s">
        <v>16893</v>
      </c>
      <c r="I4778" s="749" t="s">
        <v>236</v>
      </c>
      <c r="J4778" s="749" t="n">
        <v>132.8</v>
      </c>
    </row>
    <row collapsed="false" customFormat="false" customHeight="true" hidden="true" ht="12.75" outlineLevel="0" r="4779">
      <c r="A4779" s="749" t="s">
        <v>16969</v>
      </c>
      <c r="B4779" s="749" t="str">
        <f aca="false">C4779&amp;D4779&amp;E4779&amp;F4779&amp;G4779&amp;H4779</f>
        <v>TUBO DE CONCRETO ARMADO,CLASSE PA-3(NBR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779" s="749" t="s">
        <v>16966</v>
      </c>
      <c r="D4779" s="749" t="s">
        <v>16897</v>
      </c>
      <c r="E4779" s="749" t="s">
        <v>16866</v>
      </c>
      <c r="F4779" s="749" t="s">
        <v>16860</v>
      </c>
      <c r="G4779" s="749" t="s">
        <v>16861</v>
      </c>
      <c r="H4779" s="749" t="s">
        <v>16893</v>
      </c>
      <c r="I4779" s="749" t="s">
        <v>236</v>
      </c>
      <c r="J4779" s="749" t="n">
        <v>126.49</v>
      </c>
    </row>
    <row collapsed="false" customFormat="false" customHeight="true" hidden="true" ht="12.75" outlineLevel="0" r="4780">
      <c r="A4780" s="749" t="s">
        <v>16970</v>
      </c>
      <c r="B4780" s="749" t="str">
        <f aca="false">C4780&amp;D4780&amp;E4780&amp;F4780&amp;G4780&amp;H4780</f>
        <v>TUBO DE CONCRETO ARMADO,CLASSE PA-3(NBR 8890/03),PARA GALERIAS DE AGUAS PLUVIAIS,COM DIAMETRO DE 500MM,ATERRO E SOCA ATE A ALTURA DA GERATRIZ SUPERIOR DO TUBO,CONSIDERANDO O MATERIAL DA PROPRIA ESCAVACAO,INCLUSIVE FORNECIMENTO DO MATERIAL PARA REJUNTAMENTO COM ARGAMASSA DE CIMENTO E AREIA NO TRACO 1:4 E ACERTO DE FUNDO DE VALA.FORNECIMENTO E ASSENTAMENTO</v>
      </c>
      <c r="C4780" s="749" t="s">
        <v>16966</v>
      </c>
      <c r="D4780" s="749" t="s">
        <v>16900</v>
      </c>
      <c r="E4780" s="749" t="s">
        <v>16866</v>
      </c>
      <c r="F4780" s="749" t="s">
        <v>16860</v>
      </c>
      <c r="G4780" s="749" t="s">
        <v>16971</v>
      </c>
      <c r="H4780" s="749" t="s">
        <v>16893</v>
      </c>
      <c r="I4780" s="749" t="s">
        <v>236</v>
      </c>
      <c r="J4780" s="749" t="n">
        <v>179.72</v>
      </c>
    </row>
    <row collapsed="false" customFormat="false" customHeight="true" hidden="true" ht="12.75" outlineLevel="0" r="4781">
      <c r="A4781" s="749" t="s">
        <v>16972</v>
      </c>
      <c r="B4781" s="749" t="str">
        <f aca="false">C4781&amp;D4781&amp;E4781&amp;F4781&amp;G4781&amp;H4781</f>
        <v>TUBO DE CONCRETO ARMADO,CLASSE PA-3(NBR 8890/03),PARA GALERIAS DE AGUAS PLUVIAIS,COM DIAMETRO DE 500MM,ATERRO E SOCA ATE A ALTURA DA GERATRIZ SUPERIOR DO TUBO,CONSIDERANDO O MATERIAL DA PROPRIA ESCAVACAO,INCLUSIVE FORNECIMENTO DO MATERIAL PARA REJUNTAMENTO COM ARGAMASSA DE CIMENTO E AREIA NO TRACO 1:4 E ACERTO DE FUNDO DE VALA.FORNECIMENTO E ASSENTAMENTO</v>
      </c>
      <c r="C4781" s="749" t="s">
        <v>16966</v>
      </c>
      <c r="D4781" s="749" t="s">
        <v>16900</v>
      </c>
      <c r="E4781" s="749" t="s">
        <v>16866</v>
      </c>
      <c r="F4781" s="749" t="s">
        <v>16860</v>
      </c>
      <c r="G4781" s="749" t="s">
        <v>16971</v>
      </c>
      <c r="H4781" s="749" t="s">
        <v>16893</v>
      </c>
      <c r="I4781" s="749" t="s">
        <v>236</v>
      </c>
      <c r="J4781" s="749" t="n">
        <v>171.81</v>
      </c>
    </row>
    <row collapsed="false" customFormat="false" customHeight="true" hidden="true" ht="12.75" outlineLevel="0" r="4782">
      <c r="A4782" s="749" t="s">
        <v>16973</v>
      </c>
      <c r="B4782" s="749" t="str">
        <f aca="false">C4782&amp;D4782&amp;E4782&amp;F4782&amp;G4782&amp;H4782</f>
        <v>TUBO DE CONCRETO ARMADO,CLASSE PA-3(NBR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782" s="749" t="s">
        <v>16966</v>
      </c>
      <c r="D4782" s="749" t="s">
        <v>16903</v>
      </c>
      <c r="E4782" s="749" t="s">
        <v>16866</v>
      </c>
      <c r="F4782" s="749" t="s">
        <v>16860</v>
      </c>
      <c r="G4782" s="749" t="s">
        <v>16861</v>
      </c>
      <c r="H4782" s="749" t="s">
        <v>16893</v>
      </c>
      <c r="I4782" s="749" t="s">
        <v>236</v>
      </c>
      <c r="J4782" s="749" t="n">
        <v>228.51</v>
      </c>
    </row>
    <row collapsed="false" customFormat="false" customHeight="true" hidden="true" ht="12.75" outlineLevel="0" r="4783">
      <c r="A4783" s="749" t="s">
        <v>16974</v>
      </c>
      <c r="B4783" s="749" t="str">
        <f aca="false">C4783&amp;D4783&amp;E4783&amp;F4783&amp;G4783&amp;H4783</f>
        <v>TUBO DE CONCRETO ARMADO,CLASSE PA-3(NBR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783" s="749" t="s">
        <v>16966</v>
      </c>
      <c r="D4783" s="749" t="s">
        <v>16903</v>
      </c>
      <c r="E4783" s="749" t="s">
        <v>16866</v>
      </c>
      <c r="F4783" s="749" t="s">
        <v>16860</v>
      </c>
      <c r="G4783" s="749" t="s">
        <v>16861</v>
      </c>
      <c r="H4783" s="749" t="s">
        <v>16893</v>
      </c>
      <c r="I4783" s="749" t="s">
        <v>236</v>
      </c>
      <c r="J4783" s="749" t="n">
        <v>219.21</v>
      </c>
    </row>
    <row collapsed="false" customFormat="false" customHeight="true" hidden="true" ht="12.75" outlineLevel="0" r="4784">
      <c r="A4784" s="749" t="s">
        <v>16975</v>
      </c>
      <c r="B4784" s="749" t="str">
        <f aca="false">C4784&amp;D4784&amp;E4784&amp;F4784&amp;G4784&amp;H4784</f>
        <v>TUBO DE CONCRETO ARMADO,CLASSE PA-3(NBR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784" s="749" t="s">
        <v>16966</v>
      </c>
      <c r="D4784" s="749" t="s">
        <v>16906</v>
      </c>
      <c r="E4784" s="749" t="s">
        <v>16866</v>
      </c>
      <c r="F4784" s="749" t="s">
        <v>16860</v>
      </c>
      <c r="G4784" s="749" t="s">
        <v>16861</v>
      </c>
      <c r="H4784" s="749" t="s">
        <v>16893</v>
      </c>
      <c r="I4784" s="749" t="s">
        <v>236</v>
      </c>
      <c r="J4784" s="749" t="n">
        <v>333.59</v>
      </c>
    </row>
    <row collapsed="false" customFormat="false" customHeight="true" hidden="true" ht="12.75" outlineLevel="0" r="4785">
      <c r="A4785" s="749" t="s">
        <v>16976</v>
      </c>
      <c r="B4785" s="749" t="str">
        <f aca="false">C4785&amp;D4785&amp;E4785&amp;F4785&amp;G4785&amp;H4785</f>
        <v>TUBO DE CONCRETO ARMADO,CLASSE PA-3(NBR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785" s="749" t="s">
        <v>16966</v>
      </c>
      <c r="D4785" s="749" t="s">
        <v>16906</v>
      </c>
      <c r="E4785" s="749" t="s">
        <v>16866</v>
      </c>
      <c r="F4785" s="749" t="s">
        <v>16860</v>
      </c>
      <c r="G4785" s="749" t="s">
        <v>16861</v>
      </c>
      <c r="H4785" s="749" t="s">
        <v>16893</v>
      </c>
      <c r="I4785" s="749" t="s">
        <v>236</v>
      </c>
      <c r="J4785" s="749" t="n">
        <v>322.83</v>
      </c>
    </row>
    <row collapsed="false" customFormat="false" customHeight="true" hidden="true" ht="12.75" outlineLevel="0" r="4786">
      <c r="A4786" s="749" t="s">
        <v>16977</v>
      </c>
      <c r="B4786" s="749" t="str">
        <f aca="false">C4786&amp;D4786&amp;E4786&amp;F4786&amp;G4786&amp;H4786</f>
        <v>TUBO DE CONCRETO ARMADO,CLASSE PA-3(NBR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786" s="749" t="s">
        <v>16966</v>
      </c>
      <c r="D4786" s="749" t="s">
        <v>16909</v>
      </c>
      <c r="E4786" s="749" t="s">
        <v>16866</v>
      </c>
      <c r="F4786" s="749" t="s">
        <v>16860</v>
      </c>
      <c r="G4786" s="749" t="s">
        <v>16861</v>
      </c>
      <c r="H4786" s="749" t="s">
        <v>16893</v>
      </c>
      <c r="I4786" s="749" t="s">
        <v>236</v>
      </c>
      <c r="J4786" s="749" t="n">
        <v>356.17</v>
      </c>
    </row>
    <row collapsed="false" customFormat="false" customHeight="true" hidden="true" ht="12.75" outlineLevel="0" r="4787">
      <c r="A4787" s="749" t="s">
        <v>16978</v>
      </c>
      <c r="B4787" s="749" t="str">
        <f aca="false">C4787&amp;D4787&amp;E4787&amp;F4787&amp;G4787&amp;H4787</f>
        <v>TUBO DE CONCRETO ARMADO,CLASSE PA-3(NBR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787" s="749" t="s">
        <v>16966</v>
      </c>
      <c r="D4787" s="749" t="s">
        <v>16909</v>
      </c>
      <c r="E4787" s="749" t="s">
        <v>16866</v>
      </c>
      <c r="F4787" s="749" t="s">
        <v>16860</v>
      </c>
      <c r="G4787" s="749" t="s">
        <v>16861</v>
      </c>
      <c r="H4787" s="749" t="s">
        <v>16893</v>
      </c>
      <c r="I4787" s="749" t="s">
        <v>236</v>
      </c>
      <c r="J4787" s="749" t="n">
        <v>343.94</v>
      </c>
    </row>
    <row collapsed="false" customFormat="false" customHeight="true" hidden="true" ht="12.75" outlineLevel="0" r="4788">
      <c r="A4788" s="749" t="s">
        <v>16979</v>
      </c>
      <c r="B4788" s="749" t="str">
        <f aca="false">C4788&amp;D4788&amp;E4788&amp;F4788&amp;G4788&amp;H4788</f>
        <v>TUBO DE CONCRETO ARMADO,CLASSE PA-3(NBR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788" s="749" t="s">
        <v>16966</v>
      </c>
      <c r="D4788" s="749" t="s">
        <v>16912</v>
      </c>
      <c r="E4788" s="749" t="s">
        <v>16866</v>
      </c>
      <c r="F4788" s="749" t="s">
        <v>16860</v>
      </c>
      <c r="G4788" s="749" t="s">
        <v>16861</v>
      </c>
      <c r="H4788" s="749" t="s">
        <v>16893</v>
      </c>
      <c r="I4788" s="749" t="s">
        <v>236</v>
      </c>
      <c r="J4788" s="749" t="n">
        <v>498.05</v>
      </c>
    </row>
    <row collapsed="false" customFormat="false" customHeight="true" hidden="true" ht="12.75" outlineLevel="0" r="4789">
      <c r="A4789" s="749" t="s">
        <v>16980</v>
      </c>
      <c r="B4789" s="749" t="str">
        <f aca="false">C4789&amp;D4789&amp;E4789&amp;F4789&amp;G4789&amp;H4789</f>
        <v>TUBO DE CONCRETO ARMADO,CLASSE PA-3(NBR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789" s="749" t="s">
        <v>16966</v>
      </c>
      <c r="D4789" s="749" t="s">
        <v>16912</v>
      </c>
      <c r="E4789" s="749" t="s">
        <v>16866</v>
      </c>
      <c r="F4789" s="749" t="s">
        <v>16860</v>
      </c>
      <c r="G4789" s="749" t="s">
        <v>16861</v>
      </c>
      <c r="H4789" s="749" t="s">
        <v>16893</v>
      </c>
      <c r="I4789" s="749" t="s">
        <v>236</v>
      </c>
      <c r="J4789" s="749" t="n">
        <v>481.71</v>
      </c>
    </row>
    <row collapsed="false" customFormat="false" customHeight="true" hidden="true" ht="12.75" outlineLevel="0" r="4790">
      <c r="A4790" s="749" t="s">
        <v>16981</v>
      </c>
      <c r="B4790" s="749" t="str">
        <f aca="false">C4790&amp;D4790&amp;E4790&amp;F4790&amp;G4790&amp;H4790</f>
        <v>TUBO DE CONCRETO ARMADO,CLASSE PA-3(NBR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790" s="749" t="s">
        <v>16966</v>
      </c>
      <c r="D4790" s="749" t="s">
        <v>16915</v>
      </c>
      <c r="E4790" s="749" t="s">
        <v>16916</v>
      </c>
      <c r="F4790" s="749" t="s">
        <v>16917</v>
      </c>
      <c r="G4790" s="749" t="s">
        <v>16918</v>
      </c>
      <c r="H4790" s="749" t="s">
        <v>16919</v>
      </c>
      <c r="I4790" s="749" t="s">
        <v>236</v>
      </c>
      <c r="J4790" s="749" t="n">
        <v>594.72</v>
      </c>
    </row>
    <row collapsed="false" customFormat="false" customHeight="true" hidden="true" ht="12.75" outlineLevel="0" r="4791">
      <c r="A4791" s="749" t="s">
        <v>16982</v>
      </c>
      <c r="B4791" s="749" t="str">
        <f aca="false">C4791&amp;D4791&amp;E4791&amp;F4791&amp;G4791&amp;H4791</f>
        <v>TUBO DE CONCRETO ARMADO,CLASSE PA-3(NBR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791" s="749" t="s">
        <v>16966</v>
      </c>
      <c r="D4791" s="749" t="s">
        <v>16915</v>
      </c>
      <c r="E4791" s="749" t="s">
        <v>16916</v>
      </c>
      <c r="F4791" s="749" t="s">
        <v>16917</v>
      </c>
      <c r="G4791" s="749" t="s">
        <v>16918</v>
      </c>
      <c r="H4791" s="749" t="s">
        <v>16919</v>
      </c>
      <c r="I4791" s="749" t="s">
        <v>236</v>
      </c>
      <c r="J4791" s="749" t="n">
        <v>576.75</v>
      </c>
    </row>
    <row collapsed="false" customFormat="false" customHeight="true" hidden="true" ht="12.75" outlineLevel="0" r="4792">
      <c r="A4792" s="749" t="s">
        <v>16983</v>
      </c>
      <c r="B4792" s="749" t="str">
        <f aca="false">C4792&amp;D4792&amp;E4792&amp;F4792&amp;G4792&amp;H4792</f>
        <v>TUBO DE CONCRETO ARMADO,CLASSE PA-3(NBR 8890/03),PARA GALERIAS DE AGUAS PLUVIAIS,COM DIAMETRO DE 1.100MM,ATERRO E SOCA ATE A ALTURA DA GERATRIZ SUPERIOR DO TUBO,CONSIDERANDO O MATERIAL DA PROPRIA ESCAVACAO,INCLUSIVE FORNECIMENTO DO MATERIAL PARA REJUNTAMENTO COM ARGAMASSA DE CIMENTO E AREIA NO TRACO 1:4 E ACERTO DE FUNDO DE VALA.FORNECIMENTO E ASSENTAMENTO</v>
      </c>
      <c r="C4792" s="749" t="s">
        <v>16966</v>
      </c>
      <c r="D4792" s="749" t="s">
        <v>16922</v>
      </c>
      <c r="E4792" s="749" t="s">
        <v>16916</v>
      </c>
      <c r="F4792" s="749" t="s">
        <v>16917</v>
      </c>
      <c r="G4792" s="749" t="s">
        <v>16984</v>
      </c>
      <c r="H4792" s="749" t="s">
        <v>16919</v>
      </c>
      <c r="I4792" s="749" t="s">
        <v>236</v>
      </c>
      <c r="J4792" s="749" t="n">
        <v>831.91</v>
      </c>
    </row>
    <row collapsed="false" customFormat="false" customHeight="true" hidden="true" ht="12.75" outlineLevel="0" r="4793">
      <c r="A4793" s="749" t="s">
        <v>16985</v>
      </c>
      <c r="B4793" s="749" t="str">
        <f aca="false">C4793&amp;D4793&amp;E4793&amp;F4793&amp;G4793&amp;H4793</f>
        <v>TUBO DE CONCRETO ARMADO,CLASSE PA-3(NBR 8890/03),PARA GALERIAS DE AGUAS PLUVIAIS,COM DIAMETRO DE 1.100MM,ATERRO E SOCA ATE A ALTURA DA GERATRIZ SUPERIOR DO TUBO,CONSIDERANDO O MATERIAL DA PROPRIA ESCAVACAO,INCLUSIVE FORNECIMENTO DO MATERIAL PARA REJUNTAMENTO COM ARGAMASSA DE CIMENTO E AREIA NO TRACO 1:4 E ACERTO DE FUNDO DE VALA.FORNECIMENTO E ASSENTAMENTO</v>
      </c>
      <c r="C4793" s="749" t="s">
        <v>16966</v>
      </c>
      <c r="D4793" s="749" t="s">
        <v>16922</v>
      </c>
      <c r="E4793" s="749" t="s">
        <v>16916</v>
      </c>
      <c r="F4793" s="749" t="s">
        <v>16917</v>
      </c>
      <c r="G4793" s="749" t="s">
        <v>16984</v>
      </c>
      <c r="H4793" s="749" t="s">
        <v>16919</v>
      </c>
      <c r="I4793" s="749" t="s">
        <v>236</v>
      </c>
      <c r="J4793" s="749" t="n">
        <v>811.37</v>
      </c>
    </row>
    <row collapsed="false" customFormat="false" customHeight="true" hidden="true" ht="12.75" outlineLevel="0" r="4794">
      <c r="A4794" s="749" t="s">
        <v>16986</v>
      </c>
      <c r="B4794" s="749" t="str">
        <f aca="false">C4794&amp;D4794&amp;E4794&amp;F4794&amp;G4794&amp;H4794</f>
        <v>TUBO DE CONCRETO ARMADO,CLASSE PA-3(NBR 8890/03),PARA GALERIAS DE AGUAS PLUVIAIS,COM DIAMETRO DE 1.200MM,ATERRO E SOCA ATE A ALTURA DA GERATRIZ SUPERIOR DO TUBO,CONSIDERANDO O MATERIAL DA PROPRIA ESCAVACAO,INCLUSIVE FORNECIMENTO DO MATERIAL PARA REJUNTAMENTO COM ARGAMASSA DE CIMENTO E AREIA NO TRACO 1:4 E ACERTO DE FUNDO DE VALA.FORNECIMENTO E ASSENTAMENTO</v>
      </c>
      <c r="C4794" s="749" t="s">
        <v>16966</v>
      </c>
      <c r="D4794" s="749" t="s">
        <v>16925</v>
      </c>
      <c r="E4794" s="749" t="s">
        <v>16916</v>
      </c>
      <c r="F4794" s="749" t="s">
        <v>16917</v>
      </c>
      <c r="G4794" s="749" t="s">
        <v>16984</v>
      </c>
      <c r="H4794" s="749" t="s">
        <v>16919</v>
      </c>
      <c r="I4794" s="749" t="s">
        <v>236</v>
      </c>
      <c r="J4794" s="749" t="n">
        <v>865.72</v>
      </c>
    </row>
    <row collapsed="false" customFormat="false" customHeight="true" hidden="true" ht="12.75" outlineLevel="0" r="4795">
      <c r="A4795" s="749" t="s">
        <v>16987</v>
      </c>
      <c r="B4795" s="749" t="str">
        <f aca="false">C4795&amp;D4795&amp;E4795&amp;F4795&amp;G4795&amp;H4795</f>
        <v>TUBO DE CONCRETO ARMADO,CLASSE PA-3(NBR 8890/03),PARA GALERIAS DE AGUAS PLUVIAIS,COM DIAMETRO DE 1.200MM,ATERRO E SOCA ATE A ALTURA DA GERATRIZ SUPERIOR DO TUBO,CONSIDERANDO O MATERIAL DA PROPRIA ESCAVACAO,INCLUSIVE FORNECIMENTO DO MATERIAL PARA REJUNTAMENTO COM ARGAMASSA DE CIMENTO E AREIA NO TRACO 1:4 E ACERTO DE FUNDO DE VALA.FORNECIMENTO E ASSENTAMENTO</v>
      </c>
      <c r="C4795" s="749" t="s">
        <v>16966</v>
      </c>
      <c r="D4795" s="749" t="s">
        <v>16925</v>
      </c>
      <c r="E4795" s="749" t="s">
        <v>16916</v>
      </c>
      <c r="F4795" s="749" t="s">
        <v>16917</v>
      </c>
      <c r="G4795" s="749" t="s">
        <v>16984</v>
      </c>
      <c r="H4795" s="749" t="s">
        <v>16919</v>
      </c>
      <c r="I4795" s="749" t="s">
        <v>236</v>
      </c>
      <c r="J4795" s="749" t="n">
        <v>842.67</v>
      </c>
    </row>
    <row collapsed="false" customFormat="false" customHeight="true" hidden="true" ht="12.75" outlineLevel="0" r="4796">
      <c r="A4796" s="749" t="s">
        <v>16988</v>
      </c>
      <c r="B4796" s="749" t="str">
        <f aca="false">C4796&amp;D4796&amp;E4796&amp;F4796&amp;G4796&amp;H4796</f>
        <v>TUBO DE CONCRETO ARMADO,CLASSE PA-3(NBR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796" s="749" t="s">
        <v>16966</v>
      </c>
      <c r="D4796" s="749" t="s">
        <v>16928</v>
      </c>
      <c r="E4796" s="749" t="s">
        <v>16916</v>
      </c>
      <c r="F4796" s="749" t="s">
        <v>16917</v>
      </c>
      <c r="G4796" s="749" t="s">
        <v>16918</v>
      </c>
      <c r="H4796" s="749" t="s">
        <v>16919</v>
      </c>
      <c r="I4796" s="749" t="s">
        <v>236</v>
      </c>
      <c r="J4796" s="749" t="n">
        <v>1146.28</v>
      </c>
    </row>
    <row collapsed="false" customFormat="false" customHeight="true" hidden="true" ht="12.75" outlineLevel="0" r="4797">
      <c r="A4797" s="749" t="s">
        <v>16989</v>
      </c>
      <c r="B4797" s="749" t="str">
        <f aca="false">C4797&amp;D4797&amp;E4797&amp;F4797&amp;G4797&amp;H4797</f>
        <v>TUBO DE CONCRETO ARMADO,CLASSE PA-3(NBR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797" s="749" t="s">
        <v>16966</v>
      </c>
      <c r="D4797" s="749" t="s">
        <v>16928</v>
      </c>
      <c r="E4797" s="749" t="s">
        <v>16916</v>
      </c>
      <c r="F4797" s="749" t="s">
        <v>16917</v>
      </c>
      <c r="G4797" s="749" t="s">
        <v>16918</v>
      </c>
      <c r="H4797" s="749" t="s">
        <v>16919</v>
      </c>
      <c r="I4797" s="749" t="s">
        <v>236</v>
      </c>
      <c r="J4797" s="749" t="n">
        <v>1117.1</v>
      </c>
    </row>
    <row collapsed="false" customFormat="false" customHeight="true" hidden="true" ht="12.75" outlineLevel="0" r="4798">
      <c r="A4798" s="749" t="s">
        <v>16990</v>
      </c>
      <c r="B4798" s="749" t="str">
        <f aca="false">C4798&amp;D4798&amp;E4798&amp;F4798&amp;G4798&amp;H4798</f>
        <v>TUBO DE CONCRETO ARMADO,CLASSE PA-3(NBR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798" s="749" t="s">
        <v>16966</v>
      </c>
      <c r="D4798" s="749" t="s">
        <v>16961</v>
      </c>
      <c r="E4798" s="749" t="s">
        <v>16916</v>
      </c>
      <c r="F4798" s="749" t="s">
        <v>16917</v>
      </c>
      <c r="G4798" s="749" t="s">
        <v>16918</v>
      </c>
      <c r="H4798" s="749" t="s">
        <v>16919</v>
      </c>
      <c r="I4798" s="749" t="s">
        <v>236</v>
      </c>
      <c r="J4798" s="749" t="n">
        <v>2136.58</v>
      </c>
    </row>
    <row collapsed="false" customFormat="false" customHeight="true" hidden="true" ht="12.75" outlineLevel="0" r="4799">
      <c r="A4799" s="749" t="s">
        <v>16991</v>
      </c>
      <c r="B4799" s="749" t="str">
        <f aca="false">C4799&amp;D4799&amp;E4799&amp;F4799&amp;G4799&amp;H4799</f>
        <v>TUBO DE CONCRETO ARMADO,CLASSE PA-3(NBR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799" s="749" t="s">
        <v>16966</v>
      </c>
      <c r="D4799" s="749" t="s">
        <v>16961</v>
      </c>
      <c r="E4799" s="749" t="s">
        <v>16916</v>
      </c>
      <c r="F4799" s="749" t="s">
        <v>16917</v>
      </c>
      <c r="G4799" s="749" t="s">
        <v>16918</v>
      </c>
      <c r="H4799" s="749" t="s">
        <v>16919</v>
      </c>
      <c r="I4799" s="749" t="s">
        <v>236</v>
      </c>
      <c r="J4799" s="749" t="n">
        <v>2102.16</v>
      </c>
    </row>
    <row collapsed="false" customFormat="false" customHeight="true" hidden="true" ht="12.75" outlineLevel="0" r="4800">
      <c r="A4800" s="749" t="s">
        <v>16992</v>
      </c>
      <c r="B4800" s="749" t="str">
        <f aca="false">C4800&amp;D4800&amp;E4800&amp;F4800&amp;G4800&amp;H4800</f>
        <v>TUBO DE CONCRETO ARMADO,CLASSE PA-3(NBR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800" s="749" t="s">
        <v>16966</v>
      </c>
      <c r="D4800" s="749" t="s">
        <v>16934</v>
      </c>
      <c r="E4800" s="749" t="s">
        <v>16916</v>
      </c>
      <c r="F4800" s="749" t="s">
        <v>16917</v>
      </c>
      <c r="G4800" s="749" t="s">
        <v>16918</v>
      </c>
      <c r="H4800" s="749" t="s">
        <v>16919</v>
      </c>
      <c r="I4800" s="749" t="s">
        <v>236</v>
      </c>
      <c r="J4800" s="749" t="n">
        <v>2716.73</v>
      </c>
    </row>
    <row collapsed="false" customFormat="false" customHeight="true" hidden="true" ht="12.75" outlineLevel="0" r="4801">
      <c r="A4801" s="749" t="s">
        <v>16993</v>
      </c>
      <c r="B4801" s="749" t="str">
        <f aca="false">C4801&amp;D4801&amp;E4801&amp;F4801&amp;G4801&amp;H4801</f>
        <v>TUBO DE CONCRETO ARMADO,CLASSE PA-3(NBR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801" s="749" t="s">
        <v>16966</v>
      </c>
      <c r="D4801" s="749" t="s">
        <v>16934</v>
      </c>
      <c r="E4801" s="749" t="s">
        <v>16916</v>
      </c>
      <c r="F4801" s="749" t="s">
        <v>16917</v>
      </c>
      <c r="G4801" s="749" t="s">
        <v>16918</v>
      </c>
      <c r="H4801" s="749" t="s">
        <v>16919</v>
      </c>
      <c r="I4801" s="749" t="s">
        <v>236</v>
      </c>
      <c r="J4801" s="749" t="n">
        <v>2677.43</v>
      </c>
    </row>
    <row collapsed="false" customFormat="false" customHeight="true" hidden="true" ht="12.75" outlineLevel="0" r="4802">
      <c r="A4802" s="749" t="s">
        <v>16994</v>
      </c>
      <c r="B4802" s="749" t="str">
        <f aca="false">C4802&amp;D4802&amp;E4802&amp;F4802&amp;G4802&amp;H4802</f>
        <v>TUBO DE CONCRETO ARMADO,CLASSE PA-4(NBR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802" s="749" t="s">
        <v>16995</v>
      </c>
      <c r="D4802" s="749" t="s">
        <v>16892</v>
      </c>
      <c r="E4802" s="749" t="s">
        <v>16866</v>
      </c>
      <c r="F4802" s="749" t="s">
        <v>16860</v>
      </c>
      <c r="G4802" s="749" t="s">
        <v>16861</v>
      </c>
      <c r="H4802" s="749" t="s">
        <v>16893</v>
      </c>
      <c r="I4802" s="749" t="s">
        <v>236</v>
      </c>
      <c r="J4802" s="749" t="n">
        <v>127.91</v>
      </c>
    </row>
    <row collapsed="false" customFormat="false" customHeight="true" hidden="true" ht="12.75" outlineLevel="0" r="4803">
      <c r="A4803" s="749" t="s">
        <v>16996</v>
      </c>
      <c r="B4803" s="749" t="str">
        <f aca="false">C4803&amp;D4803&amp;E4803&amp;F4803&amp;G4803&amp;H4803</f>
        <v>TUBO DE CONCRETO ARMADO,CLASSE PA-4(NBR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803" s="749" t="s">
        <v>16995</v>
      </c>
      <c r="D4803" s="749" t="s">
        <v>16892</v>
      </c>
      <c r="E4803" s="749" t="s">
        <v>16866</v>
      </c>
      <c r="F4803" s="749" t="s">
        <v>16860</v>
      </c>
      <c r="G4803" s="749" t="s">
        <v>16861</v>
      </c>
      <c r="H4803" s="749" t="s">
        <v>16893</v>
      </c>
      <c r="I4803" s="749" t="s">
        <v>236</v>
      </c>
      <c r="J4803" s="749" t="n">
        <v>122.9</v>
      </c>
    </row>
    <row collapsed="false" customFormat="false" customHeight="true" hidden="true" ht="12.75" outlineLevel="0" r="4804">
      <c r="A4804" s="749" t="s">
        <v>16997</v>
      </c>
      <c r="B4804" s="749" t="str">
        <f aca="false">C4804&amp;D4804&amp;E4804&amp;F4804&amp;G4804&amp;H4804</f>
        <v>TUBO DE CONCRETO ARMADO,CLASSE PA-4(NBR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804" s="749" t="s">
        <v>16995</v>
      </c>
      <c r="D4804" s="749" t="s">
        <v>16897</v>
      </c>
      <c r="E4804" s="749" t="s">
        <v>16866</v>
      </c>
      <c r="F4804" s="749" t="s">
        <v>16860</v>
      </c>
      <c r="G4804" s="749" t="s">
        <v>16861</v>
      </c>
      <c r="H4804" s="749" t="s">
        <v>16893</v>
      </c>
      <c r="I4804" s="749" t="s">
        <v>236</v>
      </c>
      <c r="J4804" s="749" t="n">
        <v>147.05</v>
      </c>
    </row>
    <row collapsed="false" customFormat="false" customHeight="true" hidden="true" ht="12.75" outlineLevel="0" r="4805">
      <c r="A4805" s="749" t="s">
        <v>16998</v>
      </c>
      <c r="B4805" s="749" t="str">
        <f aca="false">C4805&amp;D4805&amp;E4805&amp;F4805&amp;G4805&amp;H4805</f>
        <v>TUBO DE CONCRETO ARMADO,CLASSE PA-4(NBR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805" s="749" t="s">
        <v>16995</v>
      </c>
      <c r="D4805" s="749" t="s">
        <v>16897</v>
      </c>
      <c r="E4805" s="749" t="s">
        <v>16866</v>
      </c>
      <c r="F4805" s="749" t="s">
        <v>16860</v>
      </c>
      <c r="G4805" s="749" t="s">
        <v>16861</v>
      </c>
      <c r="H4805" s="749" t="s">
        <v>16893</v>
      </c>
      <c r="I4805" s="749" t="s">
        <v>236</v>
      </c>
      <c r="J4805" s="749" t="n">
        <v>140.33</v>
      </c>
    </row>
    <row collapsed="false" customFormat="false" customHeight="true" hidden="true" ht="12.75" outlineLevel="0" r="4806">
      <c r="A4806" s="749" t="s">
        <v>16999</v>
      </c>
      <c r="B4806" s="749" t="str">
        <f aca="false">C4806&amp;D4806&amp;E4806&amp;F4806&amp;G4806&amp;H4806</f>
        <v>TUBO DE CONCRETO ARMADO,CLASSE PA-4(NBR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806" s="749" t="s">
        <v>16995</v>
      </c>
      <c r="D4806" s="749" t="s">
        <v>16900</v>
      </c>
      <c r="E4806" s="749" t="s">
        <v>16866</v>
      </c>
      <c r="F4806" s="749" t="s">
        <v>16860</v>
      </c>
      <c r="G4806" s="749" t="s">
        <v>16861</v>
      </c>
      <c r="H4806" s="749" t="s">
        <v>16893</v>
      </c>
      <c r="I4806" s="749" t="s">
        <v>236</v>
      </c>
      <c r="J4806" s="749" t="n">
        <v>178.81</v>
      </c>
    </row>
    <row collapsed="false" customFormat="false" customHeight="true" hidden="true" ht="12.75" outlineLevel="0" r="4807">
      <c r="A4807" s="749" t="s">
        <v>17000</v>
      </c>
      <c r="B4807" s="749" t="str">
        <f aca="false">C4807&amp;D4807&amp;E4807&amp;F4807&amp;G4807&amp;H4807</f>
        <v>TUBO DE CONCRETO ARMADO,CLASSE PA-4(NBR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807" s="749" t="s">
        <v>16995</v>
      </c>
      <c r="D4807" s="749" t="s">
        <v>16900</v>
      </c>
      <c r="E4807" s="749" t="s">
        <v>16866</v>
      </c>
      <c r="F4807" s="749" t="s">
        <v>16860</v>
      </c>
      <c r="G4807" s="749" t="s">
        <v>16861</v>
      </c>
      <c r="H4807" s="749" t="s">
        <v>16893</v>
      </c>
      <c r="I4807" s="749" t="s">
        <v>236</v>
      </c>
      <c r="J4807" s="749" t="n">
        <v>170.62</v>
      </c>
    </row>
    <row collapsed="false" customFormat="false" customHeight="true" hidden="true" ht="12.75" outlineLevel="0" r="4808">
      <c r="A4808" s="749" t="s">
        <v>17001</v>
      </c>
      <c r="B4808" s="749" t="str">
        <f aca="false">C4808&amp;D4808&amp;E4808&amp;F4808&amp;G4808&amp;H4808</f>
        <v>TUBO DE CONCRETO ARMADO,CLASSE PA-4(NBR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808" s="749" t="s">
        <v>16995</v>
      </c>
      <c r="D4808" s="749" t="s">
        <v>16903</v>
      </c>
      <c r="E4808" s="749" t="s">
        <v>16866</v>
      </c>
      <c r="F4808" s="749" t="s">
        <v>16860</v>
      </c>
      <c r="G4808" s="749" t="s">
        <v>16861</v>
      </c>
      <c r="H4808" s="749" t="s">
        <v>16893</v>
      </c>
      <c r="I4808" s="749" t="s">
        <v>236</v>
      </c>
      <c r="J4808" s="749" t="n">
        <v>236.7</v>
      </c>
    </row>
    <row collapsed="false" customFormat="false" customHeight="true" hidden="true" ht="12.75" outlineLevel="0" r="4809">
      <c r="A4809" s="749" t="s">
        <v>17002</v>
      </c>
      <c r="B4809" s="749" t="str">
        <f aca="false">C4809&amp;D4809&amp;E4809&amp;F4809&amp;G4809&amp;H4809</f>
        <v>TUBO DE CONCRETO ARMADO,CLASSE PA-4(NBR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809" s="749" t="s">
        <v>16995</v>
      </c>
      <c r="D4809" s="749" t="s">
        <v>16903</v>
      </c>
      <c r="E4809" s="749" t="s">
        <v>16866</v>
      </c>
      <c r="F4809" s="749" t="s">
        <v>16860</v>
      </c>
      <c r="G4809" s="749" t="s">
        <v>16861</v>
      </c>
      <c r="H4809" s="749" t="s">
        <v>16893</v>
      </c>
      <c r="I4809" s="749" t="s">
        <v>236</v>
      </c>
      <c r="J4809" s="749" t="n">
        <v>226.46</v>
      </c>
    </row>
    <row collapsed="false" customFormat="false" customHeight="true" hidden="true" ht="12.75" outlineLevel="0" r="4810">
      <c r="A4810" s="749" t="s">
        <v>17003</v>
      </c>
      <c r="B4810" s="749" t="str">
        <f aca="false">C4810&amp;D4810&amp;E4810&amp;F4810&amp;G4810&amp;H4810</f>
        <v>TUBO DE CONCRETO ARMADO,CLASSE PA-4(NBR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810" s="749" t="s">
        <v>16995</v>
      </c>
      <c r="D4810" s="749" t="s">
        <v>16906</v>
      </c>
      <c r="E4810" s="749" t="s">
        <v>16866</v>
      </c>
      <c r="F4810" s="749" t="s">
        <v>16860</v>
      </c>
      <c r="G4810" s="749" t="s">
        <v>16861</v>
      </c>
      <c r="H4810" s="749" t="s">
        <v>16893</v>
      </c>
      <c r="I4810" s="749" t="s">
        <v>236</v>
      </c>
      <c r="J4810" s="749" t="n">
        <v>376.79</v>
      </c>
    </row>
    <row collapsed="false" customFormat="false" customHeight="true" hidden="true" ht="12.75" outlineLevel="0" r="4811">
      <c r="A4811" s="749" t="s">
        <v>17004</v>
      </c>
      <c r="B4811" s="749" t="str">
        <f aca="false">C4811&amp;D4811&amp;E4811&amp;F4811&amp;G4811&amp;H4811</f>
        <v>TUBO DE CONCRETO ARMADO,CLASSE PA-4(NBR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811" s="749" t="s">
        <v>16995</v>
      </c>
      <c r="D4811" s="749" t="s">
        <v>16906</v>
      </c>
      <c r="E4811" s="749" t="s">
        <v>16866</v>
      </c>
      <c r="F4811" s="749" t="s">
        <v>16860</v>
      </c>
      <c r="G4811" s="749" t="s">
        <v>16861</v>
      </c>
      <c r="H4811" s="749" t="s">
        <v>16893</v>
      </c>
      <c r="I4811" s="749" t="s">
        <v>236</v>
      </c>
      <c r="J4811" s="749" t="n">
        <v>364.99</v>
      </c>
    </row>
    <row collapsed="false" customFormat="false" customHeight="true" hidden="true" ht="12.75" outlineLevel="0" r="4812">
      <c r="A4812" s="749" t="s">
        <v>17005</v>
      </c>
      <c r="B4812" s="749" t="str">
        <f aca="false">C4812&amp;D4812&amp;E4812&amp;F4812&amp;G4812&amp;H4812</f>
        <v>TUBO DE CONCRETO ARMADO,CLASSE PA-4(NBR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812" s="749" t="s">
        <v>16995</v>
      </c>
      <c r="D4812" s="749" t="s">
        <v>16909</v>
      </c>
      <c r="E4812" s="749" t="s">
        <v>16866</v>
      </c>
      <c r="F4812" s="749" t="s">
        <v>16860</v>
      </c>
      <c r="G4812" s="749" t="s">
        <v>16861</v>
      </c>
      <c r="H4812" s="749" t="s">
        <v>16893</v>
      </c>
      <c r="I4812" s="749" t="s">
        <v>236</v>
      </c>
      <c r="J4812" s="749" t="n">
        <v>400.68</v>
      </c>
    </row>
    <row collapsed="false" customFormat="false" customHeight="true" hidden="true" ht="12.75" outlineLevel="0" r="4813">
      <c r="A4813" s="749" t="s">
        <v>17006</v>
      </c>
      <c r="B4813" s="749" t="str">
        <f aca="false">C4813&amp;D4813&amp;E4813&amp;F4813&amp;G4813&amp;H4813</f>
        <v>TUBO DE CONCRETO ARMADO,CLASSE PA-4(NBR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813" s="749" t="s">
        <v>16995</v>
      </c>
      <c r="D4813" s="749" t="s">
        <v>16909</v>
      </c>
      <c r="E4813" s="749" t="s">
        <v>16866</v>
      </c>
      <c r="F4813" s="749" t="s">
        <v>16860</v>
      </c>
      <c r="G4813" s="749" t="s">
        <v>16861</v>
      </c>
      <c r="H4813" s="749" t="s">
        <v>16893</v>
      </c>
      <c r="I4813" s="749" t="s">
        <v>236</v>
      </c>
      <c r="J4813" s="749" t="n">
        <v>386.14</v>
      </c>
    </row>
    <row collapsed="false" customFormat="false" customHeight="true" hidden="true" ht="12.75" outlineLevel="0" r="4814">
      <c r="A4814" s="749" t="s">
        <v>17007</v>
      </c>
      <c r="B4814" s="749" t="str">
        <f aca="false">C4814&amp;D4814&amp;E4814&amp;F4814&amp;G4814&amp;H4814</f>
        <v>TUBO DE CONCRETO ARMADO,CLASSE PA-4(NBR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814" s="749" t="s">
        <v>16995</v>
      </c>
      <c r="D4814" s="749" t="s">
        <v>16912</v>
      </c>
      <c r="E4814" s="749" t="s">
        <v>16866</v>
      </c>
      <c r="F4814" s="749" t="s">
        <v>16860</v>
      </c>
      <c r="G4814" s="749" t="s">
        <v>16861</v>
      </c>
      <c r="H4814" s="749" t="s">
        <v>16893</v>
      </c>
      <c r="I4814" s="749" t="s">
        <v>236</v>
      </c>
      <c r="J4814" s="749" t="n">
        <v>553.16</v>
      </c>
    </row>
    <row collapsed="false" customFormat="false" customHeight="true" hidden="true" ht="12.75" outlineLevel="0" r="4815">
      <c r="A4815" s="749" t="s">
        <v>17008</v>
      </c>
      <c r="B4815" s="749" t="str">
        <f aca="false">C4815&amp;D4815&amp;E4815&amp;F4815&amp;G4815&amp;H4815</f>
        <v>TUBO DE CONCRETO ARMADO,CLASSE PA-4(NBR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815" s="749" t="s">
        <v>16995</v>
      </c>
      <c r="D4815" s="749" t="s">
        <v>16912</v>
      </c>
      <c r="E4815" s="749" t="s">
        <v>16866</v>
      </c>
      <c r="F4815" s="749" t="s">
        <v>16860</v>
      </c>
      <c r="G4815" s="749" t="s">
        <v>16861</v>
      </c>
      <c r="H4815" s="749" t="s">
        <v>16893</v>
      </c>
      <c r="I4815" s="749" t="s">
        <v>236</v>
      </c>
      <c r="J4815" s="749" t="n">
        <v>536.42</v>
      </c>
    </row>
    <row collapsed="false" customFormat="false" customHeight="true" hidden="true" ht="12.75" outlineLevel="0" r="4816">
      <c r="A4816" s="749" t="s">
        <v>17009</v>
      </c>
      <c r="B4816" s="749" t="str">
        <f aca="false">C4816&amp;D4816&amp;E4816&amp;F4816&amp;G4816&amp;H4816</f>
        <v>TUBO DE CONCRETO ARMADO,CLASSE PA-4(NBR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816" s="749" t="s">
        <v>16995</v>
      </c>
      <c r="D4816" s="749" t="s">
        <v>16915</v>
      </c>
      <c r="E4816" s="749" t="s">
        <v>16916</v>
      </c>
      <c r="F4816" s="749" t="s">
        <v>16917</v>
      </c>
      <c r="G4816" s="749" t="s">
        <v>16918</v>
      </c>
      <c r="H4816" s="749" t="s">
        <v>16919</v>
      </c>
      <c r="I4816" s="749" t="s">
        <v>236</v>
      </c>
      <c r="J4816" s="749" t="n">
        <v>669.31</v>
      </c>
    </row>
    <row collapsed="false" customFormat="false" customHeight="true" hidden="true" ht="12.75" outlineLevel="0" r="4817">
      <c r="A4817" s="749" t="s">
        <v>17010</v>
      </c>
      <c r="B4817" s="749" t="str">
        <f aca="false">C4817&amp;D4817&amp;E4817&amp;F4817&amp;G4817&amp;H4817</f>
        <v>TUBO DE CONCRETO ARMADO,CLASSE PA-4(NBR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817" s="749" t="s">
        <v>16995</v>
      </c>
      <c r="D4817" s="749" t="s">
        <v>16915</v>
      </c>
      <c r="E4817" s="749" t="s">
        <v>16916</v>
      </c>
      <c r="F4817" s="749" t="s">
        <v>16917</v>
      </c>
      <c r="G4817" s="749" t="s">
        <v>16918</v>
      </c>
      <c r="H4817" s="749" t="s">
        <v>16919</v>
      </c>
      <c r="I4817" s="749" t="s">
        <v>236</v>
      </c>
      <c r="J4817" s="749" t="n">
        <v>650.18</v>
      </c>
    </row>
    <row collapsed="false" customFormat="false" customHeight="true" hidden="true" ht="12.75" outlineLevel="0" r="4818">
      <c r="A4818" s="749" t="s">
        <v>17011</v>
      </c>
      <c r="B4818" s="749" t="str">
        <f aca="false">C4818&amp;D4818&amp;E4818&amp;F4818&amp;G4818&amp;H4818</f>
        <v>TUBO DE CONCRETO ARMADO,CLASSE PA-4(NBR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818" s="749" t="s">
        <v>16995</v>
      </c>
      <c r="D4818" s="749" t="s">
        <v>16922</v>
      </c>
      <c r="E4818" s="749" t="s">
        <v>16916</v>
      </c>
      <c r="F4818" s="749" t="s">
        <v>16917</v>
      </c>
      <c r="G4818" s="749" t="s">
        <v>16918</v>
      </c>
      <c r="H4818" s="749" t="s">
        <v>16919</v>
      </c>
      <c r="I4818" s="749" t="s">
        <v>236</v>
      </c>
      <c r="J4818" s="749" t="n">
        <v>927.43</v>
      </c>
    </row>
    <row collapsed="false" customFormat="false" customHeight="true" hidden="true" ht="12.75" outlineLevel="0" r="4819">
      <c r="A4819" s="749" t="s">
        <v>17012</v>
      </c>
      <c r="B4819" s="749" t="str">
        <f aca="false">C4819&amp;D4819&amp;E4819&amp;F4819&amp;G4819&amp;H4819</f>
        <v>TUBO DE CONCRETO ARMADO,CLASSE PA-4(NBR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819" s="749" t="s">
        <v>16995</v>
      </c>
      <c r="D4819" s="749" t="s">
        <v>16922</v>
      </c>
      <c r="E4819" s="749" t="s">
        <v>16916</v>
      </c>
      <c r="F4819" s="749" t="s">
        <v>16917</v>
      </c>
      <c r="G4819" s="749" t="s">
        <v>16918</v>
      </c>
      <c r="H4819" s="749" t="s">
        <v>16919</v>
      </c>
      <c r="I4819" s="749" t="s">
        <v>236</v>
      </c>
      <c r="J4819" s="749" t="n">
        <v>906.55</v>
      </c>
    </row>
    <row collapsed="false" customFormat="false" customHeight="true" hidden="true" ht="12.75" outlineLevel="0" r="4820">
      <c r="A4820" s="749" t="s">
        <v>17013</v>
      </c>
      <c r="B4820" s="749" t="str">
        <f aca="false">C4820&amp;D4820&amp;E4820&amp;F4820&amp;G4820&amp;H4820</f>
        <v>TUBO DE CONCRETO ARMADO,CLASSE PA-4(NBR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820" s="749" t="s">
        <v>16995</v>
      </c>
      <c r="D4820" s="749" t="s">
        <v>16925</v>
      </c>
      <c r="E4820" s="749" t="s">
        <v>16916</v>
      </c>
      <c r="F4820" s="749" t="s">
        <v>16917</v>
      </c>
      <c r="G4820" s="749" t="s">
        <v>16918</v>
      </c>
      <c r="H4820" s="749" t="s">
        <v>16919</v>
      </c>
      <c r="I4820" s="749" t="s">
        <v>236</v>
      </c>
      <c r="J4820" s="749" t="n">
        <v>966.07</v>
      </c>
    </row>
    <row collapsed="false" customFormat="false" customHeight="true" hidden="true" ht="12.75" outlineLevel="0" r="4821">
      <c r="A4821" s="749" t="s">
        <v>17014</v>
      </c>
      <c r="B4821" s="749" t="str">
        <f aca="false">C4821&amp;D4821&amp;E4821&amp;F4821&amp;G4821&amp;H4821</f>
        <v>TUBO DE CONCRETO ARMADO,CLASSE PA-4(NBR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821" s="749" t="s">
        <v>16995</v>
      </c>
      <c r="D4821" s="749" t="s">
        <v>16925</v>
      </c>
      <c r="E4821" s="749" t="s">
        <v>16916</v>
      </c>
      <c r="F4821" s="749" t="s">
        <v>16917</v>
      </c>
      <c r="G4821" s="749" t="s">
        <v>16918</v>
      </c>
      <c r="H4821" s="749" t="s">
        <v>16919</v>
      </c>
      <c r="I4821" s="749" t="s">
        <v>236</v>
      </c>
      <c r="J4821" s="749" t="n">
        <v>942.53</v>
      </c>
    </row>
    <row collapsed="false" customFormat="false" customHeight="true" hidden="true" ht="12.75" outlineLevel="0" r="4822">
      <c r="A4822" s="749" t="s">
        <v>17015</v>
      </c>
      <c r="B4822" s="749" t="str">
        <f aca="false">C4822&amp;D4822&amp;E4822&amp;F4822&amp;G4822&amp;H4822</f>
        <v>TUBO DE CONCRETO ARMADO,CLASSE PA-4(NBR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822" s="749" t="s">
        <v>16995</v>
      </c>
      <c r="D4822" s="749" t="s">
        <v>16928</v>
      </c>
      <c r="E4822" s="749" t="s">
        <v>16916</v>
      </c>
      <c r="F4822" s="749" t="s">
        <v>16917</v>
      </c>
      <c r="G4822" s="749" t="s">
        <v>16918</v>
      </c>
      <c r="H4822" s="749" t="s">
        <v>16919</v>
      </c>
      <c r="I4822" s="749" t="s">
        <v>236</v>
      </c>
      <c r="J4822" s="749" t="n">
        <v>1192.8</v>
      </c>
    </row>
    <row collapsed="false" customFormat="false" customHeight="true" hidden="true" ht="12.75" outlineLevel="0" r="4823">
      <c r="A4823" s="749" t="s">
        <v>17016</v>
      </c>
      <c r="B4823" s="749" t="str">
        <f aca="false">C4823&amp;D4823&amp;E4823&amp;F4823&amp;G4823&amp;H4823</f>
        <v>TUBO DE CONCRETO ARMADO,CLASSE PA-4(NBR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823" s="749" t="s">
        <v>16995</v>
      </c>
      <c r="D4823" s="749" t="s">
        <v>16928</v>
      </c>
      <c r="E4823" s="749" t="s">
        <v>16916</v>
      </c>
      <c r="F4823" s="749" t="s">
        <v>16917</v>
      </c>
      <c r="G4823" s="749" t="s">
        <v>16918</v>
      </c>
      <c r="H4823" s="749" t="s">
        <v>16919</v>
      </c>
      <c r="I4823" s="749" t="s">
        <v>236</v>
      </c>
      <c r="J4823" s="749" t="n">
        <v>1163.29</v>
      </c>
    </row>
    <row collapsed="false" customFormat="false" customHeight="true" hidden="true" ht="12.75" outlineLevel="0" r="4824">
      <c r="A4824" s="749" t="s">
        <v>17017</v>
      </c>
      <c r="B4824" s="749" t="str">
        <f aca="false">C4824&amp;D4824&amp;E4824&amp;F4824&amp;G4824&amp;H4824</f>
        <v>TUBO DE CONCRETO ARMADO,CLASSE PA-4(NBR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824" s="749" t="s">
        <v>16995</v>
      </c>
      <c r="D4824" s="749" t="s">
        <v>16961</v>
      </c>
      <c r="E4824" s="749" t="s">
        <v>16916</v>
      </c>
      <c r="F4824" s="749" t="s">
        <v>16917</v>
      </c>
      <c r="G4824" s="749" t="s">
        <v>16918</v>
      </c>
      <c r="H4824" s="749" t="s">
        <v>16919</v>
      </c>
      <c r="I4824" s="749" t="s">
        <v>236</v>
      </c>
      <c r="J4824" s="749" t="n">
        <v>2428.08</v>
      </c>
    </row>
    <row collapsed="false" customFormat="false" customHeight="true" hidden="true" ht="12.75" outlineLevel="0" r="4825">
      <c r="A4825" s="749" t="s">
        <v>17018</v>
      </c>
      <c r="B4825" s="749" t="str">
        <f aca="false">C4825&amp;D4825&amp;E4825&amp;F4825&amp;G4825&amp;H4825</f>
        <v>TUBO DE CONCRETO ARMADO,CLASSE PA-4(NBR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825" s="749" t="s">
        <v>16995</v>
      </c>
      <c r="D4825" s="749" t="s">
        <v>16961</v>
      </c>
      <c r="E4825" s="749" t="s">
        <v>16916</v>
      </c>
      <c r="F4825" s="749" t="s">
        <v>16917</v>
      </c>
      <c r="G4825" s="749" t="s">
        <v>16918</v>
      </c>
      <c r="H4825" s="749" t="s">
        <v>16919</v>
      </c>
      <c r="I4825" s="749" t="s">
        <v>236</v>
      </c>
      <c r="J4825" s="749" t="n">
        <v>2393.66</v>
      </c>
    </row>
    <row collapsed="false" customFormat="false" customHeight="true" hidden="true" ht="12.75" outlineLevel="0" r="4826">
      <c r="A4826" s="749" t="s">
        <v>17019</v>
      </c>
      <c r="B4826" s="749" t="str">
        <f aca="false">C4826&amp;D4826&amp;E4826&amp;F4826&amp;G4826&amp;H4826</f>
        <v>TUBO DE CONCRETO ARMADO,CLASSE PA-4(NBR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826" s="749" t="s">
        <v>16995</v>
      </c>
      <c r="D4826" s="749" t="s">
        <v>16934</v>
      </c>
      <c r="E4826" s="749" t="s">
        <v>16916</v>
      </c>
      <c r="F4826" s="749" t="s">
        <v>16917</v>
      </c>
      <c r="G4826" s="749" t="s">
        <v>16918</v>
      </c>
      <c r="H4826" s="749" t="s">
        <v>16919</v>
      </c>
      <c r="I4826" s="749" t="s">
        <v>236</v>
      </c>
      <c r="J4826" s="749" t="n">
        <v>2890.31</v>
      </c>
    </row>
    <row collapsed="false" customFormat="false" customHeight="true" hidden="true" ht="12.75" outlineLevel="0" r="4827">
      <c r="A4827" s="749" t="s">
        <v>17020</v>
      </c>
      <c r="B4827" s="749" t="str">
        <f aca="false">C4827&amp;D4827&amp;E4827&amp;F4827&amp;G4827&amp;H4827</f>
        <v>TUBO DE CONCRETO ARMADO,CLASSE PA-4(NBR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827" s="749" t="s">
        <v>16995</v>
      </c>
      <c r="D4827" s="749" t="s">
        <v>16934</v>
      </c>
      <c r="E4827" s="749" t="s">
        <v>16916</v>
      </c>
      <c r="F4827" s="749" t="s">
        <v>16917</v>
      </c>
      <c r="G4827" s="749" t="s">
        <v>16918</v>
      </c>
      <c r="H4827" s="749" t="s">
        <v>16919</v>
      </c>
      <c r="I4827" s="749" t="s">
        <v>236</v>
      </c>
      <c r="J4827" s="749" t="n">
        <v>2851.01</v>
      </c>
    </row>
    <row collapsed="false" customFormat="false" customHeight="true" hidden="true" ht="12.75" outlineLevel="0" r="4828">
      <c r="A4828" s="749" t="s">
        <v>17021</v>
      </c>
      <c r="B4828" s="749" t="str">
        <f aca="false">C4828&amp;D4828&amp;E4828&amp;F4828&amp;G4828&amp;H4828</f>
        <v>CANAL PRE-FABRICADO,EM CONCRETO PROTENDIDO E/OU ARMADO,COM SECAO EM "U",MEDIDO PELA AREA DO PERIMETRO INTERNO DA SECAO VEZES O COMPRIMENTO DO CANAL.FORNECIMENTO E ASSENTAMENTO</v>
      </c>
      <c r="C4828" s="749" t="s">
        <v>17022</v>
      </c>
      <c r="D4828" s="749" t="s">
        <v>17023</v>
      </c>
      <c r="E4828" s="749" t="s">
        <v>17024</v>
      </c>
      <c r="I4828" s="749" t="s">
        <v>52</v>
      </c>
      <c r="J4828" s="749" t="n">
        <v>597.8</v>
      </c>
    </row>
    <row collapsed="false" customFormat="false" customHeight="true" hidden="true" ht="12.75" outlineLevel="0" r="4829">
      <c r="A4829" s="749" t="s">
        <v>17025</v>
      </c>
      <c r="B4829" s="749" t="str">
        <f aca="false">C4829&amp;D4829&amp;E4829&amp;F4829&amp;G4829&amp;H4829</f>
        <v>CANAL PRE-FABRICADO,EM CONCRETO PROTENDIDO E/OU ARMADO,COM SECAO EM "U",MEDIDO PELA AREA DO PERIMETRO INTERNO DA SECAO VEZES O COMPRIMENTO DO CANAL.FORNECIMENTO E ASSENTAMENTO</v>
      </c>
      <c r="C4829" s="749" t="s">
        <v>17022</v>
      </c>
      <c r="D4829" s="749" t="s">
        <v>17023</v>
      </c>
      <c r="E4829" s="749" t="s">
        <v>17024</v>
      </c>
      <c r="I4829" s="749" t="s">
        <v>52</v>
      </c>
      <c r="J4829" s="749" t="n">
        <v>548.81</v>
      </c>
    </row>
    <row collapsed="false" customFormat="false" customHeight="true" hidden="true" ht="12.75" outlineLevel="0" r="4830">
      <c r="A4830" s="749" t="s">
        <v>17026</v>
      </c>
      <c r="B4830" s="749" t="str">
        <f aca="false">C4830&amp;D4830&amp;E4830&amp;F4830&amp;G4830&amp;H4830</f>
        <v>COBERTURA DE CANAL PRE-FABRICADO,EM CONCRETO PROTENDIDO E/OU ARMADO,PARA VAOS ATE 5,00M.FORNECIMENTO E ASSENTAMENTO</v>
      </c>
      <c r="C4830" s="749" t="s">
        <v>17027</v>
      </c>
      <c r="D4830" s="749" t="s">
        <v>17028</v>
      </c>
      <c r="I4830" s="749" t="s">
        <v>52</v>
      </c>
      <c r="J4830" s="749" t="n">
        <v>662.39</v>
      </c>
    </row>
    <row collapsed="false" customFormat="false" customHeight="true" hidden="true" ht="12.75" outlineLevel="0" r="4831">
      <c r="A4831" s="749" t="s">
        <v>17029</v>
      </c>
      <c r="B4831" s="749" t="str">
        <f aca="false">C4831&amp;D4831&amp;E4831&amp;F4831&amp;G4831&amp;H4831</f>
        <v>COBERTURA DE CANAL PRE-FABRICADO,EM CONCRETO PROTENDIDO E/OU ARMADO,PARA VAOS ATE 5,00M.FORNECIMENTO E ASSENTAMENTO</v>
      </c>
      <c r="C4831" s="749" t="s">
        <v>17027</v>
      </c>
      <c r="D4831" s="749" t="s">
        <v>17028</v>
      </c>
      <c r="I4831" s="749" t="s">
        <v>52</v>
      </c>
      <c r="J4831" s="749" t="n">
        <v>610.76</v>
      </c>
    </row>
    <row collapsed="false" customFormat="false" customHeight="true" hidden="true" ht="12.75" outlineLevel="0" r="4832">
      <c r="A4832" s="749" t="s">
        <v>17030</v>
      </c>
      <c r="B4832" s="749" t="str">
        <f aca="false">C4832&amp;D4832&amp;E4832&amp;F4832&amp;G4832&amp;H4832</f>
        <v>GALERIA MULTIDIMENSIONAL RODOVIARIA SIMPLES EM CONCRETO ARMADO E CONCRETO ARMADO PROTENDIDO,30MPA,FUNDO C/6M E 8,80T,PAREDE 6,00M,PESO 3,90T E TAMPA C/2,00M,PESO 2,30T,ESTRUTURALMENTE BI-APOIADA C/CARGA POR APOIO 112T,C/TABULEIRO 3,05M,ALTURA 2,62M,VAZAO DE 7,13M3/S,VELOCIDADE DE ESCOAMENTO 2,00M/S,EXCL.TRANSPORTE,DESCARGA,ESCAVACAO E REATERRO.FORN.E ASSENT.</v>
      </c>
      <c r="C4832" s="749" t="s">
        <v>17031</v>
      </c>
      <c r="D4832" s="749" t="s">
        <v>17032</v>
      </c>
      <c r="E4832" s="749" t="s">
        <v>17033</v>
      </c>
      <c r="F4832" s="749" t="s">
        <v>17034</v>
      </c>
      <c r="G4832" s="749" t="s">
        <v>17035</v>
      </c>
      <c r="H4832" s="749" t="s">
        <v>17036</v>
      </c>
      <c r="I4832" s="749" t="s">
        <v>236</v>
      </c>
      <c r="J4832" s="749" t="n">
        <v>4627.88</v>
      </c>
    </row>
    <row collapsed="false" customFormat="false" customHeight="true" hidden="true" ht="12.75" outlineLevel="0" r="4833">
      <c r="A4833" s="749" t="s">
        <v>17037</v>
      </c>
      <c r="B4833" s="749" t="str">
        <f aca="false">C4833&amp;D4833&amp;E4833&amp;F4833&amp;G4833&amp;H4833</f>
        <v>GALERIA MULTIDIMENSIONAL RODOVIARIA SIMPLES EM CONCRETO ARMADO E CONCRETO ARMADO PROTENDIDO,30MPA,FUNDO C/6M E 8,80T,PAREDE 6,00M,PESO 3,90T E TAMPA C/2,00M,PESO 2,30T,ESTRUTURALMENTE BI-APOIADA C/CARGA POR APOIO 112T,C/TABULEIRO 3,05M,ALTURA 2,62M,VAZAO DE 7,13M3/S,VELOCIDADE DE ESCOAMENTO 2,00M/S,EXCL.TRANSPORTE,DESCARGA,ESCAVACAO E REATERRO.FORN.E ASSENT.</v>
      </c>
      <c r="C4833" s="749" t="s">
        <v>17031</v>
      </c>
      <c r="D4833" s="749" t="s">
        <v>17032</v>
      </c>
      <c r="E4833" s="749" t="s">
        <v>17033</v>
      </c>
      <c r="F4833" s="749" t="s">
        <v>17034</v>
      </c>
      <c r="G4833" s="749" t="s">
        <v>17035</v>
      </c>
      <c r="H4833" s="749" t="s">
        <v>17036</v>
      </c>
      <c r="I4833" s="749" t="s">
        <v>236</v>
      </c>
      <c r="J4833" s="749" t="n">
        <v>4454.09</v>
      </c>
    </row>
    <row collapsed="false" customFormat="false" customHeight="true" hidden="true" ht="12.75" outlineLevel="0" r="4834">
      <c r="A4834" s="749" t="s">
        <v>17038</v>
      </c>
      <c r="B4834" s="749" t="str">
        <f aca="false">C4834&amp;D4834&amp;E4834&amp;F4834&amp;G4834&amp;H4834</f>
        <v>GALERIA MULTIDIMENSIONAL RODOVIARIA SIMPLES EM CONCRETO ARMADO E CONCRETO ARMADO PROTENDIDO,30MPA,PAREDE COM 6,00M,PESO4,90T E TAMPA COM 2,00M,PESO 2,70T,ESTRUTURALMENTE BI-APOIADA C/CARGA POR APOIO DE 130T,C/TABULEIRO DE 3,40M,ALTUR.3,00M,VAZAO DE 9,98M3/S,VELOCIDADE DE ESCOAMENTO 2,16M/S, EXCLUSIVE TRANSPORTE,DESCARGA,ESCAVACAO E REATERRO.FORN.E ASSENT.</v>
      </c>
      <c r="C4834" s="749" t="s">
        <v>17031</v>
      </c>
      <c r="D4834" s="749" t="s">
        <v>17039</v>
      </c>
      <c r="E4834" s="749" t="s">
        <v>17040</v>
      </c>
      <c r="F4834" s="749" t="s">
        <v>17041</v>
      </c>
      <c r="G4834" s="749" t="s">
        <v>17042</v>
      </c>
      <c r="H4834" s="749" t="s">
        <v>17043</v>
      </c>
      <c r="I4834" s="749" t="s">
        <v>236</v>
      </c>
      <c r="J4834" s="749" t="n">
        <v>4798.35</v>
      </c>
    </row>
    <row collapsed="false" customFormat="false" customHeight="true" hidden="true" ht="12.75" outlineLevel="0" r="4835">
      <c r="A4835" s="749" t="s">
        <v>17044</v>
      </c>
      <c r="B4835" s="749" t="str">
        <f aca="false">C4835&amp;D4835&amp;E4835&amp;F4835&amp;G4835&amp;H4835</f>
        <v>GALERIA MULTIDIMENSIONAL RODOVIARIA SIMPLES EM CONCRETO ARMADO E CONCRETO ARMADO PROTENDIDO,30MPA,PAREDE COM 6,00M,PESO4,90T E TAMPA COM 2,00M,PESO 2,70T,ESTRUTURALMENTE BI-APOIADA C/CARGA POR APOIO DE 130T,C/TABULEIRO DE 3,40M,ALTUR.3,00M,VAZAO DE 9,98M3/S,VELOCIDADE DE ESCOAMENTO 2,16M/S, EXCLUSIVE TRANSPORTE,DESCARGA,ESCAVACAO E REATERRO.FORN.E ASSENT.</v>
      </c>
      <c r="C4835" s="749" t="s">
        <v>17031</v>
      </c>
      <c r="D4835" s="749" t="s">
        <v>17039</v>
      </c>
      <c r="E4835" s="749" t="s">
        <v>17040</v>
      </c>
      <c r="F4835" s="749" t="s">
        <v>17041</v>
      </c>
      <c r="G4835" s="749" t="s">
        <v>17042</v>
      </c>
      <c r="H4835" s="749" t="s">
        <v>17043</v>
      </c>
      <c r="I4835" s="749" t="s">
        <v>236</v>
      </c>
      <c r="J4835" s="749" t="n">
        <v>4609.28</v>
      </c>
    </row>
    <row collapsed="false" customFormat="false" customHeight="true" hidden="true" ht="12.75" outlineLevel="0" r="4836">
      <c r="A4836" s="749" t="s">
        <v>17045</v>
      </c>
      <c r="B4836" s="749" t="str">
        <f aca="false">C4836&amp;D4836&amp;E4836&amp;F4836&amp;G4836&amp;H4836</f>
        <v>GALERIA MULTIDIMENSIONAL RODOVIARIA SIMPLES EM CONCRETO ARMADO E CONCRETO ARMADO PROTENDIDO,30MPA,PAREDE COM 6,00M,PESO7,40T E TAMPA COM 2,00M,PESO 3,70T,ESTRUTURALMENTE BI-APOIADA C/CARGA POR APOIO DE 177T,C/TABULEIRO DE 4,18M,ALTUR.4,03M,VAZAO DE 19,86M3/S,VELOCIDADE DE ESCOAMENTO 2,49M/S,EXCLUSIVE TRANSPORTE,DESCARGA,ESCAVACAO E REATERRO.FORN.E ASSENT.</v>
      </c>
      <c r="C4836" s="749" t="s">
        <v>17031</v>
      </c>
      <c r="D4836" s="749" t="s">
        <v>17039</v>
      </c>
      <c r="E4836" s="749" t="s">
        <v>17046</v>
      </c>
      <c r="F4836" s="749" t="s">
        <v>17047</v>
      </c>
      <c r="G4836" s="749" t="s">
        <v>17048</v>
      </c>
      <c r="H4836" s="749" t="s">
        <v>17043</v>
      </c>
      <c r="I4836" s="749" t="s">
        <v>236</v>
      </c>
      <c r="J4836" s="749" t="n">
        <v>5227.58</v>
      </c>
    </row>
    <row collapsed="false" customFormat="false" customHeight="true" hidden="true" ht="12.75" outlineLevel="0" r="4837">
      <c r="A4837" s="749" t="s">
        <v>17049</v>
      </c>
      <c r="B4837" s="749" t="str">
        <f aca="false">C4837&amp;D4837&amp;E4837&amp;F4837&amp;G4837&amp;H4837</f>
        <v>GALERIA MULTIDIMENSIONAL RODOVIARIA SIMPLES EM CONCRETO ARMADO E CONCRETO ARMADO PROTENDIDO,30MPA,PAREDE COM 6,00M,PESO7,40T E TAMPA COM 2,00M,PESO 3,70T,ESTRUTURALMENTE BI-APOIADA C/CARGA POR APOIO DE 177T,C/TABULEIRO DE 4,18M,ALTUR.4,03M,VAZAO DE 19,86M3/S,VELOCIDADE DE ESCOAMENTO 2,49M/S,EXCLUSIVE TRANSPORTE,DESCARGA,ESCAVACAO E REATERRO.FORN.E ASSENT.</v>
      </c>
      <c r="C4837" s="749" t="s">
        <v>17031</v>
      </c>
      <c r="D4837" s="749" t="s">
        <v>17039</v>
      </c>
      <c r="E4837" s="749" t="s">
        <v>17046</v>
      </c>
      <c r="F4837" s="749" t="s">
        <v>17047</v>
      </c>
      <c r="G4837" s="749" t="s">
        <v>17048</v>
      </c>
      <c r="H4837" s="749" t="s">
        <v>17043</v>
      </c>
      <c r="I4837" s="749" t="s">
        <v>236</v>
      </c>
      <c r="J4837" s="749" t="n">
        <v>5018.21</v>
      </c>
    </row>
    <row collapsed="false" customFormat="false" customHeight="true" hidden="true" ht="12.75" outlineLevel="0" r="4838">
      <c r="A4838" s="749" t="s">
        <v>17050</v>
      </c>
      <c r="B4838" s="749" t="str">
        <f aca="false">C4838&amp;D4838&amp;E4838&amp;F4838&amp;G4838&amp;H4838</f>
        <v>GALERIA MULTIDIMENSIONAL RODOVIARIA SIMPLES EM CONCRETO ARMADO E CONCRETO ARMADO PROTENDIDO,30MPA,PAREDE COM 6,00M,PESO12,0T E TAMPA COM 2,00M,PESO 4,60T,ESTRUTURALMENTE BI-APOIADA C/CARGA POR APOIO DE 233T,C/TABULEIRO DE 5,00M,ALTUR.4,97M,VAZAO DE 30,73M3/S,VELOCIDADE DE ESCOAMENTO 2,75M/S,EXCLUSIVE TRANSPORTE,DESCARGA,ESCAVACAO E REATERRO.FORN.E ASSENT.</v>
      </c>
      <c r="C4838" s="749" t="s">
        <v>17031</v>
      </c>
      <c r="D4838" s="749" t="s">
        <v>17039</v>
      </c>
      <c r="E4838" s="749" t="s">
        <v>17051</v>
      </c>
      <c r="F4838" s="749" t="s">
        <v>17052</v>
      </c>
      <c r="G4838" s="749" t="s">
        <v>17053</v>
      </c>
      <c r="H4838" s="749" t="s">
        <v>17043</v>
      </c>
      <c r="I4838" s="749" t="s">
        <v>236</v>
      </c>
      <c r="J4838" s="749" t="n">
        <v>7760.33</v>
      </c>
    </row>
    <row collapsed="false" customFormat="false" customHeight="true" hidden="true" ht="12.75" outlineLevel="0" r="4839">
      <c r="A4839" s="749" t="s">
        <v>17054</v>
      </c>
      <c r="B4839" s="749" t="str">
        <f aca="false">C4839&amp;D4839&amp;E4839&amp;F4839&amp;G4839&amp;H4839</f>
        <v>GALERIA MULTIDIMENSIONAL RODOVIARIA SIMPLES EM CONCRETO ARMADO E CONCRETO ARMADO PROTENDIDO,30MPA,PAREDE COM 6,00M,PESO12,0T E TAMPA COM 2,00M,PESO 4,60T,ESTRUTURALMENTE BI-APOIADA C/CARGA POR APOIO DE 233T,C/TABULEIRO DE 5,00M,ALTUR.4,97M,VAZAO DE 30,73M3/S,VELOCIDADE DE ESCOAMENTO 2,75M/S,EXCLUSIVE TRANSPORTE,DESCARGA,ESCAVACAO E REATERRO.FORN.E ASSENT.</v>
      </c>
      <c r="C4839" s="749" t="s">
        <v>17031</v>
      </c>
      <c r="D4839" s="749" t="s">
        <v>17039</v>
      </c>
      <c r="E4839" s="749" t="s">
        <v>17051</v>
      </c>
      <c r="F4839" s="749" t="s">
        <v>17052</v>
      </c>
      <c r="G4839" s="749" t="s">
        <v>17053</v>
      </c>
      <c r="H4839" s="749" t="s">
        <v>17043</v>
      </c>
      <c r="I4839" s="749" t="s">
        <v>236</v>
      </c>
      <c r="J4839" s="749" t="n">
        <v>7369.32</v>
      </c>
    </row>
    <row collapsed="false" customFormat="false" customHeight="true" hidden="true" ht="12.75" outlineLevel="0" r="4840">
      <c r="A4840" s="749" t="s">
        <v>17055</v>
      </c>
      <c r="B4840" s="749" t="str">
        <f aca="false">C4840&amp;D4840&amp;E4840&amp;F4840&amp;G4840&amp;H4840</f>
        <v>GALERIA MULTIMENSIONAL RODOVIARIA DUPLA EM CONCRETO ARMADO E CONCRETO ARMADO PROTENDIDO,30MPA,2 FUNDOS 6M,PESO 8,80T,PAREDE C/6,00M,PESO 3,90T E TAMPA C/2,00M,PESO 4,81T,ESTRUTURALMENTE BI-APOIADA C/CARGA POR APOIO 191T,C/TABULEIRO 5,22M,ALTURA 2,62M,VAZAO 15,42M3/S,VELOCIDADE DE ESCOAMENTO 2,00M/S,EXCL.TRANSPORTE,DESCARGA,ESCAVACAO E REATERRO.FORN.E ASSENT.</v>
      </c>
      <c r="C4840" s="749" t="s">
        <v>17056</v>
      </c>
      <c r="D4840" s="749" t="s">
        <v>17057</v>
      </c>
      <c r="E4840" s="749" t="s">
        <v>17058</v>
      </c>
      <c r="F4840" s="749" t="s">
        <v>17059</v>
      </c>
      <c r="G4840" s="749" t="s">
        <v>17060</v>
      </c>
      <c r="H4840" s="749" t="s">
        <v>17036</v>
      </c>
      <c r="I4840" s="749" t="s">
        <v>236</v>
      </c>
      <c r="J4840" s="749" t="n">
        <v>6962.14</v>
      </c>
    </row>
    <row collapsed="false" customFormat="false" customHeight="true" hidden="true" ht="12.75" outlineLevel="0" r="4841">
      <c r="A4841" s="749" t="s">
        <v>17061</v>
      </c>
      <c r="B4841" s="749" t="str">
        <f aca="false">C4841&amp;D4841&amp;E4841&amp;F4841&amp;G4841&amp;H4841</f>
        <v>GALERIA MULTIMENSIONAL RODOVIARIA DUPLA EM CONCRETO ARMADO E CONCRETO ARMADO PROTENDIDO,30MPA,2 FUNDOS 6M,PESO 8,80T,PAREDE C/6,00M,PESO 3,90T E TAMPA C/2,00M,PESO 4,81T,ESTRUTURALMENTE BI-APOIADA C/CARGA POR APOIO 191T,C/TABULEIRO 5,22M,ALTURA 2,62M,VAZAO 15,42M3/S,VELOCIDADE DE ESCOAMENTO 2,00M/S,EXCL.TRANSPORTE,DESCARGA,ESCAVACAO E REATERRO.FORN.E ASSENT.</v>
      </c>
      <c r="C4841" s="749" t="s">
        <v>17056</v>
      </c>
      <c r="D4841" s="749" t="s">
        <v>17057</v>
      </c>
      <c r="E4841" s="749" t="s">
        <v>17058</v>
      </c>
      <c r="F4841" s="749" t="s">
        <v>17059</v>
      </c>
      <c r="G4841" s="749" t="s">
        <v>17060</v>
      </c>
      <c r="H4841" s="749" t="s">
        <v>17036</v>
      </c>
      <c r="I4841" s="749" t="s">
        <v>236</v>
      </c>
      <c r="J4841" s="749" t="n">
        <v>6707.82</v>
      </c>
    </row>
    <row collapsed="false" customFormat="false" customHeight="true" hidden="true" ht="12.75" outlineLevel="0" r="4842">
      <c r="A4842" s="749" t="s">
        <v>17062</v>
      </c>
      <c r="B4842" s="749" t="str">
        <f aca="false">C4842&amp;D4842&amp;E4842&amp;F4842&amp;G4842&amp;H4842</f>
        <v>GALERIA MULTIDIMENSIONAL RODOVIARIA DUPLA EM CONCRETO ARMADO E PROTENDIDO,30MPA,PAREDE C/6,00M,PESO 4,90T E TAMPA COM 2,00M,PESO DE 5,22T,ESTRUTURALMENTE BI-APOIADA C/CARGA POR APOIO DE 223T,C/TABULEIRO DE 5,53M,ALT.3,00M,VAZAO DE 21,45M3/S,VELOCIDADE DE ESCOAMENTO 2,16M/S,EXCLUSIVE TRANSPORTE,DESCARGA,ESCAVACAO E REATERRO.FORNECIMENTO E ASSENTAMENTO</v>
      </c>
      <c r="C4842" s="749" t="s">
        <v>17063</v>
      </c>
      <c r="D4842" s="749" t="s">
        <v>17064</v>
      </c>
      <c r="E4842" s="749" t="s">
        <v>17065</v>
      </c>
      <c r="F4842" s="749" t="s">
        <v>17066</v>
      </c>
      <c r="G4842" s="749" t="s">
        <v>17067</v>
      </c>
      <c r="H4842" s="749" t="s">
        <v>17068</v>
      </c>
      <c r="I4842" s="749" t="s">
        <v>236</v>
      </c>
      <c r="J4842" s="749" t="n">
        <v>9107.27</v>
      </c>
    </row>
    <row collapsed="false" customFormat="false" customHeight="true" hidden="true" ht="12.75" outlineLevel="0" r="4843">
      <c r="A4843" s="749" t="s">
        <v>17069</v>
      </c>
      <c r="B4843" s="749" t="str">
        <f aca="false">C4843&amp;D4843&amp;E4843&amp;F4843&amp;G4843&amp;H4843</f>
        <v>GALERIA MULTIDIMENSIONAL RODOVIARIA DUPLA EM CONCRETO ARMADO E PROTENDIDO,30MPA,PAREDE C/6,00M,PESO 4,90T E TAMPA COM 2,00M,PESO DE 5,22T,ESTRUTURALMENTE BI-APOIADA C/CARGA POR APOIO DE 223T,C/TABULEIRO DE 5,53M,ALT.3,00M,VAZAO DE 21,45M3/S,VELOCIDADE DE ESCOAMENTO 2,16M/S,EXCLUSIVE TRANSPORTE,DESCARGA,ESCAVACAO E REATERRO.FORNECIMENTO E ASSENTAMENTO</v>
      </c>
      <c r="C4843" s="749" t="s">
        <v>17063</v>
      </c>
      <c r="D4843" s="749" t="s">
        <v>17064</v>
      </c>
      <c r="E4843" s="749" t="s">
        <v>17065</v>
      </c>
      <c r="F4843" s="749" t="s">
        <v>17066</v>
      </c>
      <c r="G4843" s="749" t="s">
        <v>17067</v>
      </c>
      <c r="H4843" s="749" t="s">
        <v>17068</v>
      </c>
      <c r="I4843" s="749" t="s">
        <v>236</v>
      </c>
      <c r="J4843" s="749" t="n">
        <v>8777.95</v>
      </c>
    </row>
    <row collapsed="false" customFormat="false" customHeight="true" hidden="true" ht="12.75" outlineLevel="0" r="4844">
      <c r="A4844" s="749" t="s">
        <v>17070</v>
      </c>
      <c r="B4844" s="749" t="str">
        <f aca="false">C4844&amp;D4844&amp;E4844&amp;F4844&amp;G4844&amp;H4844</f>
        <v>GALERIA MULTIDIMENSIONAL RODOVIARIA DUPLA EM CONCRETO ARMADO E PROTENDIDO,30MPA,PAREDE C/6,00M,PESO 7,40T E TAMPA COM 2,00M,PESO DE 6,15T,ESTRUTURALMENTE BI-APOIADA COM CARGA POR APOIO DE 284T,TABULEIRO DE 6,35M,ALTUR.4,03M,VAZAO DE 40,71M3/S,VELOCIDADE DE ESCOAMENTO 2,49M/S,EXCLUSIVE TRANSPORTE,DESCARGA,ESCAVACAO E REATERRO.FORNECIMENTO E ASSENTAMENTO</v>
      </c>
      <c r="C4844" s="749" t="s">
        <v>17063</v>
      </c>
      <c r="D4844" s="749" t="s">
        <v>17071</v>
      </c>
      <c r="E4844" s="749" t="s">
        <v>17072</v>
      </c>
      <c r="F4844" s="749" t="s">
        <v>17073</v>
      </c>
      <c r="G4844" s="749" t="s">
        <v>17074</v>
      </c>
      <c r="H4844" s="749" t="s">
        <v>17075</v>
      </c>
      <c r="I4844" s="749" t="s">
        <v>236</v>
      </c>
      <c r="J4844" s="749" t="n">
        <v>8464.8</v>
      </c>
    </row>
    <row collapsed="false" customFormat="false" customHeight="true" hidden="true" ht="12.75" outlineLevel="0" r="4845">
      <c r="A4845" s="749" t="s">
        <v>17076</v>
      </c>
      <c r="B4845" s="749" t="str">
        <f aca="false">C4845&amp;D4845&amp;E4845&amp;F4845&amp;G4845&amp;H4845</f>
        <v>GALERIA MULTIDIMENSIONAL RODOVIARIA DUPLA EM CONCRETO ARMADO E PROTENDIDO,30MPA,PAREDE C/6,00M,PESO 7,40T E TAMPA COM 2,00M,PESO DE 6,15T,ESTRUTURALMENTE BI-APOIADA COM CARGA POR APOIO DE 284T,TABULEIRO DE 6,35M,ALTUR.4,03M,VAZAO DE 40,71M3/S,VELOCIDADE DE ESCOAMENTO 2,49M/S,EXCLUSIVE TRANSPORTE,DESCARGA,ESCAVACAO E REATERRO.FORNECIMENTO E ASSENTAMENTO</v>
      </c>
      <c r="C4845" s="749" t="s">
        <v>17063</v>
      </c>
      <c r="D4845" s="749" t="s">
        <v>17071</v>
      </c>
      <c r="E4845" s="749" t="s">
        <v>17072</v>
      </c>
      <c r="F4845" s="749" t="s">
        <v>17073</v>
      </c>
      <c r="G4845" s="749" t="s">
        <v>17074</v>
      </c>
      <c r="H4845" s="749" t="s">
        <v>17075</v>
      </c>
      <c r="I4845" s="749" t="s">
        <v>236</v>
      </c>
      <c r="J4845" s="749" t="n">
        <v>8134.48</v>
      </c>
    </row>
    <row collapsed="false" customFormat="false" customHeight="true" hidden="true" ht="12.75" outlineLevel="0" r="4846">
      <c r="A4846" s="749" t="s">
        <v>17077</v>
      </c>
      <c r="B4846" s="749" t="str">
        <f aca="false">C4846&amp;D4846&amp;E4846&amp;F4846&amp;G4846&amp;H4846</f>
        <v>GALERIA MULTIDIMENSIONAL RODOVIARIA DUPLA EM CONCRETO ARMADO E PROTENDIDO,30MPA,PAREDE C/6,00M,PESO DE 12,00T E TAMPA C/2,00M,PESO DE 7,10T,ESTRUTURALMENTE BI-APOIADA C/CARGA POR APOIO DE 348T,TABULEIRO DE 7,09M,ALT.4,97M,VAZAO DE 60,73M3/S E VELOCIDADE DE ESCOAMENTO 2,75M/S,EXCLUSIVE TRANSPORTE,DESCARGA,ESCAVACAO E REATERRO.FORNECIMENTO E ASSENTAMENTO</v>
      </c>
      <c r="C4846" s="749" t="s">
        <v>17063</v>
      </c>
      <c r="D4846" s="749" t="s">
        <v>17078</v>
      </c>
      <c r="E4846" s="749" t="s">
        <v>17079</v>
      </c>
      <c r="F4846" s="749" t="s">
        <v>17080</v>
      </c>
      <c r="G4846" s="749" t="s">
        <v>17081</v>
      </c>
      <c r="H4846" s="749" t="s">
        <v>17075</v>
      </c>
      <c r="I4846" s="749" t="s">
        <v>236</v>
      </c>
      <c r="J4846" s="749" t="n">
        <v>12308.97</v>
      </c>
    </row>
    <row collapsed="false" customFormat="false" customHeight="true" hidden="true" ht="12.75" outlineLevel="0" r="4847">
      <c r="A4847" s="749" t="s">
        <v>17082</v>
      </c>
      <c r="B4847" s="749" t="str">
        <f aca="false">C4847&amp;D4847&amp;E4847&amp;F4847&amp;G4847&amp;H4847</f>
        <v>GALERIA MULTIDIMENSIONAL RODOVIARIA DUPLA EM CONCRETO ARMADO E PROTENDIDO,30MPA,PAREDE C/6,00M,PESO DE 12,00T E TAMPA C/2,00M,PESO DE 7,10T,ESTRUTURALMENTE BI-APOIADA C/CARGA POR APOIO DE 348T,TABULEIRO DE 7,09M,ALT.4,97M,VAZAO DE 60,73M3/S E VELOCIDADE DE ESCOAMENTO 2,75M/S,EXCLUSIVE TRANSPORTE,DESCARGA,ESCAVACAO E REATERRO.FORNECIMENTO E ASSENTAMENTO</v>
      </c>
      <c r="C4847" s="749" t="s">
        <v>17063</v>
      </c>
      <c r="D4847" s="749" t="s">
        <v>17078</v>
      </c>
      <c r="E4847" s="749" t="s">
        <v>17079</v>
      </c>
      <c r="F4847" s="749" t="s">
        <v>17080</v>
      </c>
      <c r="G4847" s="749" t="s">
        <v>17081</v>
      </c>
      <c r="H4847" s="749" t="s">
        <v>17075</v>
      </c>
      <c r="I4847" s="749" t="s">
        <v>236</v>
      </c>
      <c r="J4847" s="749" t="n">
        <v>11688.03</v>
      </c>
    </row>
    <row collapsed="false" customFormat="false" customHeight="true" hidden="true" ht="12.75" outlineLevel="0" r="4848">
      <c r="A4848" s="749" t="s">
        <v>17083</v>
      </c>
      <c r="B4848" s="749" t="str">
        <f aca="false">C4848&amp;D4848&amp;E4848&amp;F4848&amp;G4848&amp;H4848</f>
        <v>GALERIA MULTIDIMENSIONAL RODOVIARIA TRIPLA EM CONCRETO ARMADO E PROTENDIDO,30MPA,3 FUNDOS 6,00M,8,80T,PAREDE C/6,60M,PESO 3,90T E TAMPA 2,00M,PESO 7,33T,ESTRUTURALMENTE BI-APOIADAC/CARGA POR APOIO DE 288T,COM TABULEIRO DE 3,05M,ALTURA 2,62M,VAZAO DE 23,85M3/S,VELOCIDADE DE ESCOAMENTO 2,00M/S,EXCLUSIVE TRANSPORTE,DESCARGA,ESCAVACAO E REATERRO.FORN. E ASSENT.</v>
      </c>
      <c r="C4848" s="749" t="s">
        <v>17084</v>
      </c>
      <c r="D4848" s="749" t="s">
        <v>17085</v>
      </c>
      <c r="E4848" s="749" t="s">
        <v>17086</v>
      </c>
      <c r="F4848" s="749" t="s">
        <v>17087</v>
      </c>
      <c r="G4848" s="749" t="s">
        <v>17088</v>
      </c>
      <c r="H4848" s="749" t="s">
        <v>17089</v>
      </c>
      <c r="I4848" s="749" t="s">
        <v>236</v>
      </c>
      <c r="J4848" s="749" t="n">
        <v>9632.34</v>
      </c>
    </row>
    <row collapsed="false" customFormat="false" customHeight="true" hidden="true" ht="12.75" outlineLevel="0" r="4849">
      <c r="A4849" s="749" t="s">
        <v>17090</v>
      </c>
      <c r="B4849" s="749" t="str">
        <f aca="false">C4849&amp;D4849&amp;E4849&amp;F4849&amp;G4849&amp;H4849</f>
        <v>GALERIA MULTIDIMENSIONAL RODOVIARIA TRIPLA EM CONCRETO ARMADO E PROTENDIDO,30MPA,3 FUNDOS 6,00M,8,80T,PAREDE C/6,60M,PESO 3,90T E TAMPA 2,00M,PESO 7,33T,ESTRUTURALMENTE BI-APOIADAC/CARGA POR APOIO DE 288T,COM TABULEIRO DE 3,05M,ALTURA 2,62M,VAZAO DE 23,85M3/S,VELOCIDADE DE ESCOAMENTO 2,00M/S,EXCLUSIVE TRANSPORTE,DESCARGA,ESCAVACAO E REATERRO.FORN. E ASSENT.</v>
      </c>
      <c r="C4849" s="749" t="s">
        <v>17084</v>
      </c>
      <c r="D4849" s="749" t="s">
        <v>17085</v>
      </c>
      <c r="E4849" s="749" t="s">
        <v>17086</v>
      </c>
      <c r="F4849" s="749" t="s">
        <v>17087</v>
      </c>
      <c r="G4849" s="749" t="s">
        <v>17088</v>
      </c>
      <c r="H4849" s="749" t="s">
        <v>17089</v>
      </c>
      <c r="I4849" s="749" t="s">
        <v>236</v>
      </c>
      <c r="J4849" s="749" t="n">
        <v>9293.51</v>
      </c>
    </row>
    <row collapsed="false" customFormat="false" customHeight="true" hidden="true" ht="12.75" outlineLevel="0" r="4850">
      <c r="A4850" s="749" t="s">
        <v>17091</v>
      </c>
      <c r="B4850" s="749" t="str">
        <f aca="false">C4850&amp;D4850&amp;E4850&amp;F4850&amp;G4850&amp;H4850</f>
        <v>GALERIA MULTIDIMENSIONAL RODOVIARIA TRIPLA EM CONCRETO ARMADO E PROTENDIDO,30MPA,PAREDE C/6,00M,PESO DE 4,9T E TAMPA COM 2,00M,PESO DE 7,70T,ESTRUTURALMENTE BI-APOIADA C/CARGA PORAPOIO DE 310T,TABULEIRO DE 7,55M,ALT.3,00M, VAZAO 34,92M3/SE VELOCIDADE DE ESCOAMENTO 2,16M/S, EXCLUSIVE TRANSPORTE,DESCARGA,ESCAVACAO E REATERRO.FORNECIMENTO E ASSENTAMENTO</v>
      </c>
      <c r="C4850" s="749" t="s">
        <v>17084</v>
      </c>
      <c r="D4850" s="749" t="s">
        <v>17092</v>
      </c>
      <c r="E4850" s="749" t="s">
        <v>17093</v>
      </c>
      <c r="F4850" s="749" t="s">
        <v>17094</v>
      </c>
      <c r="G4850" s="749" t="s">
        <v>17095</v>
      </c>
      <c r="H4850" s="749" t="s">
        <v>17075</v>
      </c>
      <c r="I4850" s="749" t="s">
        <v>236</v>
      </c>
      <c r="J4850" s="749" t="n">
        <v>10722.89</v>
      </c>
    </row>
    <row collapsed="false" customFormat="false" customHeight="true" hidden="true" ht="12.75" outlineLevel="0" r="4851">
      <c r="A4851" s="749" t="s">
        <v>17096</v>
      </c>
      <c r="B4851" s="749" t="str">
        <f aca="false">C4851&amp;D4851&amp;E4851&amp;F4851&amp;G4851&amp;H4851</f>
        <v>GALERIA MULTIDIMENSIONAL RODOVIARIA TRIPLA EM CONCRETO ARMADO E PROTENDIDO,30MPA,PAREDE C/6,00M,PESO DE 4,9T E TAMPA COM 2,00M,PESO DE 7,70T,ESTRUTURALMENTE BI-APOIADA C/CARGA PORAPOIO DE 310T,TABULEIRO DE 7,55M,ALT.3,00M, VAZAO 34,92M3/SE VELOCIDADE DE ESCOAMENTO 2,16M/S, EXCLUSIVE TRANSPORTE,DESCARGA,ESCAVACAO E REATERRO.FORNECIMENTO E ASSENTAMENTO</v>
      </c>
      <c r="C4851" s="749" t="s">
        <v>17084</v>
      </c>
      <c r="D4851" s="749" t="s">
        <v>17092</v>
      </c>
      <c r="E4851" s="749" t="s">
        <v>17093</v>
      </c>
      <c r="F4851" s="749" t="s">
        <v>17094</v>
      </c>
      <c r="G4851" s="749" t="s">
        <v>17095</v>
      </c>
      <c r="H4851" s="749" t="s">
        <v>17075</v>
      </c>
      <c r="I4851" s="749" t="s">
        <v>236</v>
      </c>
      <c r="J4851" s="749" t="n">
        <v>10319.14</v>
      </c>
    </row>
    <row collapsed="false" customFormat="false" customHeight="true" hidden="true" ht="12.75" outlineLevel="0" r="4852">
      <c r="A4852" s="749" t="s">
        <v>17097</v>
      </c>
      <c r="B4852" s="749" t="str">
        <f aca="false">C4852&amp;D4852&amp;E4852&amp;F4852&amp;G4852&amp;H4852</f>
        <v>GALERIA MULTIDIMENSIONAL RODOVIARIA TRIPLA EM CONCRETO ARMADO E PROTENDIDO,30MPA,PAREDE C/6,00M, PESO 7,40T E TAMPA COM2,00M,PESO DE 8,70T, ESTRUTURALMENTE BI-APOIADA C/CARGA PORAPOIO DE 387T,TABULEIRO DE 8,37M,ALT.4,03M,VAZAO 65,64M3/S EVELOCIDADE DE ESCOAMENTO DE 2,49M/S,EXCLUSIVE TRANSPORTE,DESCARGA,ESCAVACAO E REATERRO.FORNECIMENTO E ASSENTAMENTO</v>
      </c>
      <c r="C4852" s="749" t="s">
        <v>17084</v>
      </c>
      <c r="D4852" s="749" t="s">
        <v>17098</v>
      </c>
      <c r="E4852" s="749" t="s">
        <v>17099</v>
      </c>
      <c r="F4852" s="749" t="s">
        <v>17100</v>
      </c>
      <c r="G4852" s="749" t="s">
        <v>17101</v>
      </c>
      <c r="H4852" s="749" t="s">
        <v>17075</v>
      </c>
      <c r="I4852" s="749" t="s">
        <v>236</v>
      </c>
      <c r="J4852" s="749" t="n">
        <v>11093.73</v>
      </c>
    </row>
    <row collapsed="false" customFormat="false" customHeight="true" hidden="true" ht="12.75" outlineLevel="0" r="4853">
      <c r="A4853" s="749" t="s">
        <v>17102</v>
      </c>
      <c r="B4853" s="749" t="str">
        <f aca="false">C4853&amp;D4853&amp;E4853&amp;F4853&amp;G4853&amp;H4853</f>
        <v>GALERIA MULTIDIMENSIONAL RODOVIARIA TRIPLA EM CONCRETO ARMADO E PROTENDIDO,30MPA,PAREDE C/6,00M, PESO 7,40T E TAMPA COM2,00M,PESO DE 8,70T, ESTRUTURALMENTE BI-APOIADA C/CARGA PORAPOIO DE 387T,TABULEIRO DE 8,37M,ALT.4,03M,VAZAO 65,64M3/S EVELOCIDADE DE ESCOAMENTO DE 2,49M/S,EXCLUSIVE TRANSPORTE,DESCARGA,ESCAVACAO E REATERRO.FORNECIMENTO E ASSENTAMENTO</v>
      </c>
      <c r="C4853" s="749" t="s">
        <v>17084</v>
      </c>
      <c r="D4853" s="749" t="s">
        <v>17098</v>
      </c>
      <c r="E4853" s="749" t="s">
        <v>17099</v>
      </c>
      <c r="F4853" s="749" t="s">
        <v>17100</v>
      </c>
      <c r="G4853" s="749" t="s">
        <v>17101</v>
      </c>
      <c r="H4853" s="749" t="s">
        <v>17075</v>
      </c>
      <c r="I4853" s="749" t="s">
        <v>236</v>
      </c>
      <c r="J4853" s="749" t="n">
        <v>10665.37</v>
      </c>
    </row>
    <row collapsed="false" customFormat="false" customHeight="true" hidden="true" ht="12.75" outlineLevel="0" r="4854">
      <c r="A4854" s="749" t="s">
        <v>17103</v>
      </c>
      <c r="B4854" s="749" t="str">
        <f aca="false">C4854&amp;D4854&amp;E4854&amp;F4854&amp;G4854&amp;H4854</f>
        <v>GALERIA MULTIDIMENSIONAL RODOVIARIA TRIPLA EM CONCRETO ARMADO E PROTENDIDO,30MPA,PAREDE COM 6,00M,PESO DE 12,00T E TAMPA COM 2,00M,PESO DE 9,60T,ESTRUTURALMENTE BI-APOIADA COM CARGA POR APOIO DE 463T,TABULEIRO DE 9,11M,ALTURA DE 4,97M,VAZAO DE 92,30M3/S E VELOCIDADE DE ESCOAMENTO 2,75M/S,EXCLUSIVE TRANSPORTE,DESCARGA,ESCAVACAO E REATERRO.FORN.E ASSENTAMENTO</v>
      </c>
      <c r="C4854" s="749" t="s">
        <v>17084</v>
      </c>
      <c r="D4854" s="749" t="s">
        <v>17104</v>
      </c>
      <c r="E4854" s="749" t="s">
        <v>17105</v>
      </c>
      <c r="F4854" s="749" t="s">
        <v>17106</v>
      </c>
      <c r="G4854" s="749" t="s">
        <v>17107</v>
      </c>
      <c r="H4854" s="749" t="s">
        <v>17108</v>
      </c>
      <c r="I4854" s="749" t="s">
        <v>236</v>
      </c>
      <c r="J4854" s="749" t="n">
        <v>16168.99</v>
      </c>
    </row>
    <row collapsed="false" customFormat="false" customHeight="true" hidden="true" ht="12.75" outlineLevel="0" r="4855">
      <c r="A4855" s="749" t="s">
        <v>17109</v>
      </c>
      <c r="B4855" s="749" t="str">
        <f aca="false">C4855&amp;D4855&amp;E4855&amp;F4855&amp;G4855&amp;H4855</f>
        <v>GALERIA MULTIDIMENSIONAL RODOVIARIA TRIPLA EM CONCRETO ARMADO E PROTENDIDO,30MPA,PAREDE COM 6,00M,PESO DE 12,00T E TAMPA COM 2,00M,PESO DE 9,60T,ESTRUTURALMENTE BI-APOIADA COM CARGA POR APOIO DE 463T,TABULEIRO DE 9,11M,ALTURA DE 4,97M,VAZAO DE 92,30M3/S E VELOCIDADE DE ESCOAMENTO 2,75M/S,EXCLUSIVE TRANSPORTE,DESCARGA,ESCAVACAO E REATERRO.FORN.E ASSENTAMENTO</v>
      </c>
      <c r="C4855" s="749" t="s">
        <v>17084</v>
      </c>
      <c r="D4855" s="749" t="s">
        <v>17104</v>
      </c>
      <c r="E4855" s="749" t="s">
        <v>17105</v>
      </c>
      <c r="F4855" s="749" t="s">
        <v>17106</v>
      </c>
      <c r="G4855" s="749" t="s">
        <v>17107</v>
      </c>
      <c r="H4855" s="749" t="s">
        <v>17108</v>
      </c>
      <c r="I4855" s="749" t="s">
        <v>236</v>
      </c>
      <c r="J4855" s="749" t="n">
        <v>15353.58</v>
      </c>
    </row>
    <row collapsed="false" customFormat="false" customHeight="true" hidden="true" ht="12.75" outlineLevel="0" r="4856">
      <c r="A4856" s="749" t="s">
        <v>17110</v>
      </c>
      <c r="B4856" s="749" t="str">
        <f aca="false">C4856&amp;D4856&amp;E4856&amp;F4856&amp;G4856&amp;H4856</f>
        <v>GALERIA TECNICA PRE-FABRICADA DE CONCRETO ARMADO,DIMENSOESINTERNAS DE 1,00X1,00M (BXH) RECOBRIMENTO COM 2CM,EXCLUSIVEESCAVACAO E REATERRO.FORNECIMENTO E ASSENTAMENTO.</v>
      </c>
      <c r="C4856" s="749" t="s">
        <v>17111</v>
      </c>
      <c r="D4856" s="749" t="s">
        <v>17112</v>
      </c>
      <c r="E4856" s="749" t="s">
        <v>17113</v>
      </c>
      <c r="I4856" s="749" t="s">
        <v>236</v>
      </c>
      <c r="J4856" s="749" t="n">
        <v>2455.8</v>
      </c>
    </row>
    <row collapsed="false" customFormat="false" customHeight="true" hidden="true" ht="12.75" outlineLevel="0" r="4857">
      <c r="A4857" s="749" t="s">
        <v>17114</v>
      </c>
      <c r="B4857" s="749" t="str">
        <f aca="false">C4857&amp;D4857&amp;E4857&amp;F4857&amp;G4857&amp;H4857</f>
        <v>GALERIA TECNICA PRE-FABRICADA DE CONCRETO ARMADO,DIMENSOESINTERNAS DE 1,00X1,00M (BXH) RECOBRIMENTO COM 2CM,EXCLUSIVEESCAVACAO E REATERRO.FORNECIMENTO E ASSENTAMENTO.</v>
      </c>
      <c r="C4857" s="749" t="s">
        <v>17111</v>
      </c>
      <c r="D4857" s="749" t="s">
        <v>17112</v>
      </c>
      <c r="E4857" s="749" t="s">
        <v>17113</v>
      </c>
      <c r="I4857" s="749" t="s">
        <v>236</v>
      </c>
      <c r="J4857" s="749" t="n">
        <v>2257.21</v>
      </c>
    </row>
    <row collapsed="false" customFormat="false" customHeight="true" hidden="true" ht="12.75" outlineLevel="0" r="4858">
      <c r="A4858" s="749" t="s">
        <v>17115</v>
      </c>
      <c r="B4858" s="749" t="str">
        <f aca="false">C4858&amp;D4858&amp;E4858&amp;F4858&amp;G4858&amp;H4858</f>
        <v>GALERIA TECNICA PRE-FABRICADA DE CONCRETO ARMADO,DIMENSOESINTERNAS DE 1,50X1,00M (BXH) RECOBRIMENTO COM 2CM,EXCLUSIVEESCAVACAO E REATERRO.FORNECIMENTO E ASSENTAMENTO</v>
      </c>
      <c r="C4858" s="749" t="s">
        <v>17111</v>
      </c>
      <c r="D4858" s="749" t="s">
        <v>17116</v>
      </c>
      <c r="E4858" s="749" t="s">
        <v>17117</v>
      </c>
      <c r="I4858" s="749" t="s">
        <v>236</v>
      </c>
      <c r="J4858" s="749" t="n">
        <v>3085.89</v>
      </c>
    </row>
    <row collapsed="false" customFormat="false" customHeight="true" hidden="true" ht="12.75" outlineLevel="0" r="4859">
      <c r="A4859" s="749" t="s">
        <v>17118</v>
      </c>
      <c r="B4859" s="749" t="str">
        <f aca="false">C4859&amp;D4859&amp;E4859&amp;F4859&amp;G4859&amp;H4859</f>
        <v>GALERIA TECNICA PRE-FABRICADA DE CONCRETO ARMADO,DIMENSOESINTERNAS DE 1,50X1,00M (BXH) RECOBRIMENTO COM 2CM,EXCLUSIVEESCAVACAO E REATERRO.FORNECIMENTO E ASSENTAMENTO</v>
      </c>
      <c r="C4859" s="749" t="s">
        <v>17111</v>
      </c>
      <c r="D4859" s="749" t="s">
        <v>17116</v>
      </c>
      <c r="E4859" s="749" t="s">
        <v>17117</v>
      </c>
      <c r="I4859" s="749" t="s">
        <v>236</v>
      </c>
      <c r="J4859" s="749" t="n">
        <v>2837.01</v>
      </c>
    </row>
    <row collapsed="false" customFormat="false" customHeight="true" hidden="true" ht="12.75" outlineLevel="0" r="4860">
      <c r="A4860" s="749" t="s">
        <v>17119</v>
      </c>
      <c r="B4860" s="749" t="str">
        <f aca="false">C4860&amp;D4860&amp;E4860&amp;F4860&amp;G4860&amp;H4860</f>
        <v>GALERIA TECNICA PRE-FABRICADA DE CONCRETO ARMADO,DIMENSOESINTERNAS DE 2,00X1,20M (BXH) RECOBRIMENTO COM 2CM,EXCLUSIVEESCAVACAO E REATERRO.FORNECIMENTO E ASSENTAMENTO</v>
      </c>
      <c r="C4860" s="749" t="s">
        <v>17111</v>
      </c>
      <c r="D4860" s="749" t="s">
        <v>17120</v>
      </c>
      <c r="E4860" s="749" t="s">
        <v>17117</v>
      </c>
      <c r="I4860" s="749" t="s">
        <v>236</v>
      </c>
      <c r="J4860" s="749" t="n">
        <v>3955.11</v>
      </c>
    </row>
    <row collapsed="false" customFormat="false" customHeight="true" hidden="true" ht="12.75" outlineLevel="0" r="4861">
      <c r="A4861" s="749" t="s">
        <v>17121</v>
      </c>
      <c r="B4861" s="749" t="str">
        <f aca="false">C4861&amp;D4861&amp;E4861&amp;F4861&amp;G4861&amp;H4861</f>
        <v>GALERIA TECNICA PRE-FABRICADA DE CONCRETO ARMADO,DIMENSOESINTERNAS DE 2,00X1,20M (BXH) RECOBRIMENTO COM 2CM,EXCLUSIVEESCAVACAO E REATERRO.FORNECIMENTO E ASSENTAMENTO</v>
      </c>
      <c r="C4861" s="749" t="s">
        <v>17111</v>
      </c>
      <c r="D4861" s="749" t="s">
        <v>17120</v>
      </c>
      <c r="E4861" s="749" t="s">
        <v>17117</v>
      </c>
      <c r="I4861" s="749" t="s">
        <v>236</v>
      </c>
      <c r="J4861" s="749" t="n">
        <v>3636.32</v>
      </c>
    </row>
    <row collapsed="false" customFormat="false" customHeight="true" hidden="true" ht="12.75" outlineLevel="0" r="4862">
      <c r="A4862" s="749" t="s">
        <v>17122</v>
      </c>
      <c r="B4862" s="749" t="str">
        <f aca="false">C4862&amp;D4862&amp;E4862&amp;F4862&amp;G4862&amp;H4862</f>
        <v>GALERIA TECNICA PRE-FABRICADA DE CONCRETO ARMADO,DIMENSOESINTERNAS DE 2,00X1,50M (BXH) RECOBRIMENTO COM 2CM,EXCLUSIVEESCAVACAO E REATERRO.FORNECIMENTO E ASSENTAMENTO</v>
      </c>
      <c r="C4862" s="749" t="s">
        <v>17111</v>
      </c>
      <c r="D4862" s="749" t="s">
        <v>17123</v>
      </c>
      <c r="E4862" s="749" t="s">
        <v>17117</v>
      </c>
      <c r="I4862" s="749" t="s">
        <v>236</v>
      </c>
      <c r="J4862" s="749" t="n">
        <v>4313.79</v>
      </c>
    </row>
    <row collapsed="false" customFormat="false" customHeight="true" hidden="true" ht="12.75" outlineLevel="0" r="4863">
      <c r="A4863" s="749" t="s">
        <v>17124</v>
      </c>
      <c r="B4863" s="749" t="str">
        <f aca="false">C4863&amp;D4863&amp;E4863&amp;F4863&amp;G4863&amp;H4863</f>
        <v>GALERIA TECNICA PRE-FABRICADA DE CONCRETO ARMADO,DIMENSOESINTERNAS DE 2,00X1,50M (BXH) RECOBRIMENTO COM 2CM,EXCLUSIVEESCAVACAO E REATERRO.FORNECIMENTO E ASSENTAMENTO</v>
      </c>
      <c r="C4863" s="749" t="s">
        <v>17111</v>
      </c>
      <c r="D4863" s="749" t="s">
        <v>17123</v>
      </c>
      <c r="E4863" s="749" t="s">
        <v>17117</v>
      </c>
      <c r="I4863" s="749" t="s">
        <v>236</v>
      </c>
      <c r="J4863" s="749" t="n">
        <v>3965.62</v>
      </c>
    </row>
    <row collapsed="false" customFormat="false" customHeight="true" hidden="true" ht="12.75" outlineLevel="0" r="4864">
      <c r="A4864" s="749" t="s">
        <v>17125</v>
      </c>
      <c r="B4864" s="749" t="str">
        <f aca="false">C4864&amp;D4864&amp;E4864&amp;F4864&amp;G4864&amp;H4864</f>
        <v>GALERIA TECNICA PRE-FABRICADA DE CONCRETO ARMADO,DIMENSOESINTERNAS DE 2,50X1,50M (BXH) RECOBRIMENTO COM 2CM,EXCLUSIVEESCAVACAO E REATERRO.FORNECIMENTO E ASSENTAMENTO</v>
      </c>
      <c r="C4864" s="749" t="s">
        <v>17111</v>
      </c>
      <c r="D4864" s="749" t="s">
        <v>17126</v>
      </c>
      <c r="E4864" s="749" t="s">
        <v>17117</v>
      </c>
      <c r="I4864" s="749" t="s">
        <v>236</v>
      </c>
      <c r="J4864" s="749" t="n">
        <v>4943.89</v>
      </c>
    </row>
    <row collapsed="false" customFormat="false" customHeight="true" hidden="true" ht="12.75" outlineLevel="0" r="4865">
      <c r="A4865" s="749" t="s">
        <v>17127</v>
      </c>
      <c r="B4865" s="749" t="str">
        <f aca="false">C4865&amp;D4865&amp;E4865&amp;F4865&amp;G4865&amp;H4865</f>
        <v>GALERIA TECNICA PRE-FABRICADA DE CONCRETO ARMADO,DIMENSOESINTERNAS DE 2,50X1,50M (BXH) RECOBRIMENTO COM 2CM,EXCLUSIVEESCAVACAO E REATERRO.FORNECIMENTO E ASSENTAMENTO</v>
      </c>
      <c r="C4865" s="749" t="s">
        <v>17111</v>
      </c>
      <c r="D4865" s="749" t="s">
        <v>17126</v>
      </c>
      <c r="E4865" s="749" t="s">
        <v>17117</v>
      </c>
      <c r="I4865" s="749" t="s">
        <v>236</v>
      </c>
      <c r="J4865" s="749" t="n">
        <v>4545.41</v>
      </c>
    </row>
    <row collapsed="false" customFormat="false" customHeight="true" hidden="true" ht="12.75" outlineLevel="0" r="4866">
      <c r="A4866" s="749" t="s">
        <v>17128</v>
      </c>
      <c r="B4866" s="749" t="str">
        <f aca="false">C4866&amp;D4866&amp;E4866&amp;F4866&amp;G4866&amp;H4866</f>
        <v>GALERIA TECNICA PRE-FABRICADA DE CONCRETO ARMADO,DIMENSOESINTERNAS DE 2,50X2,00M (BXH) RECOBRIMENTO COM 2CM,EXCLUSIVEESCAVACAO E REATERRO.FORNECIMENTO E ASSENTAMENTO</v>
      </c>
      <c r="C4866" s="749" t="s">
        <v>17111</v>
      </c>
      <c r="D4866" s="749" t="s">
        <v>17129</v>
      </c>
      <c r="E4866" s="749" t="s">
        <v>17117</v>
      </c>
      <c r="I4866" s="749" t="s">
        <v>236</v>
      </c>
      <c r="J4866" s="749" t="n">
        <v>5541.69</v>
      </c>
    </row>
    <row collapsed="false" customFormat="false" customHeight="true" hidden="true" ht="12.75" outlineLevel="0" r="4867">
      <c r="A4867" s="749" t="s">
        <v>17130</v>
      </c>
      <c r="B4867" s="749" t="str">
        <f aca="false">C4867&amp;D4867&amp;E4867&amp;F4867&amp;G4867&amp;H4867</f>
        <v>GALERIA TECNICA PRE-FABRICADA DE CONCRETO ARMADO,DIMENSOESINTERNAS DE 2,50X2,00M (BXH) RECOBRIMENTO COM 2CM,EXCLUSIVEESCAVACAO E REATERRO.FORNECIMENTO E ASSENTAMENTO</v>
      </c>
      <c r="C4867" s="749" t="s">
        <v>17111</v>
      </c>
      <c r="D4867" s="749" t="s">
        <v>17129</v>
      </c>
      <c r="E4867" s="749" t="s">
        <v>17117</v>
      </c>
      <c r="I4867" s="749" t="s">
        <v>236</v>
      </c>
      <c r="J4867" s="749" t="n">
        <v>5094.22</v>
      </c>
    </row>
    <row collapsed="false" customFormat="false" customHeight="true" hidden="true" ht="12.75" outlineLevel="0" r="4868">
      <c r="A4868" s="749" t="s">
        <v>17131</v>
      </c>
      <c r="B4868" s="749" t="str">
        <f aca="false">C4868&amp;D4868&amp;E4868&amp;F4868&amp;G4868&amp;H4868</f>
        <v>GALERIA TECNICA PRE-FABRICADA DE CONCRETO ARMADO,DIMENSOESINTERNAS DE 3,00X2,00M (BXH) RECOBRIMENTO COM 2CM,EXCLUSIVEESCAVACAO E REATERRO.FORNECIMENTO E ASSENTAMENTO</v>
      </c>
      <c r="C4868" s="749" t="s">
        <v>17111</v>
      </c>
      <c r="D4868" s="749" t="s">
        <v>17132</v>
      </c>
      <c r="E4868" s="749" t="s">
        <v>17117</v>
      </c>
      <c r="I4868" s="749" t="s">
        <v>236</v>
      </c>
      <c r="J4868" s="749" t="n">
        <v>6171.79</v>
      </c>
    </row>
    <row collapsed="false" customFormat="false" customHeight="true" hidden="true" ht="12.75" outlineLevel="0" r="4869">
      <c r="A4869" s="749" t="s">
        <v>17133</v>
      </c>
      <c r="B4869" s="749" t="str">
        <f aca="false">C4869&amp;D4869&amp;E4869&amp;F4869&amp;G4869&amp;H4869</f>
        <v>GALERIA TECNICA PRE-FABRICADA DE CONCRETO ARMADO,DIMENSOESINTERNAS DE 3,00X2,00M (BXH) RECOBRIMENTO COM 2CM,EXCLUSIVEESCAVACAO E REATERRO.FORNECIMENTO E ASSENTAMENTO</v>
      </c>
      <c r="C4869" s="749" t="s">
        <v>17111</v>
      </c>
      <c r="D4869" s="749" t="s">
        <v>17132</v>
      </c>
      <c r="E4869" s="749" t="s">
        <v>17117</v>
      </c>
      <c r="I4869" s="749" t="s">
        <v>236</v>
      </c>
      <c r="J4869" s="749" t="n">
        <v>5674.02</v>
      </c>
    </row>
    <row collapsed="false" customFormat="false" customHeight="true" hidden="true" ht="12.75" outlineLevel="0" r="4870">
      <c r="A4870" s="749" t="s">
        <v>17134</v>
      </c>
      <c r="B4870" s="749" t="str">
        <f aca="false">C4870&amp;D4870&amp;E4870&amp;F4870&amp;G4870&amp;H4870</f>
        <v>GALERIA TECNICA PRE-FABRICADA DE CONCRETO ARMADO,DIMENSOESINTERNAS DE 3,50X2,00M (BXH) RECOBRIMENTO COM 2CM,EXCLUSIVEESCAVACAO E REATERRO.FORNECIMENTO E ASSENTAMENTO</v>
      </c>
      <c r="C4870" s="749" t="s">
        <v>17111</v>
      </c>
      <c r="D4870" s="749" t="s">
        <v>17135</v>
      </c>
      <c r="E4870" s="749" t="s">
        <v>17117</v>
      </c>
      <c r="I4870" s="749" t="s">
        <v>236</v>
      </c>
      <c r="J4870" s="749" t="n">
        <v>6801.89</v>
      </c>
    </row>
    <row collapsed="false" customFormat="false" customHeight="true" hidden="true" ht="12.75" outlineLevel="0" r="4871">
      <c r="A4871" s="749" t="s">
        <v>17136</v>
      </c>
      <c r="B4871" s="749" t="str">
        <f aca="false">C4871&amp;D4871&amp;E4871&amp;F4871&amp;G4871&amp;H4871</f>
        <v>GALERIA TECNICA PRE-FABRICADA DE CONCRETO ARMADO,DIMENSOESINTERNAS DE 3,50X2,00M (BXH) RECOBRIMENTO COM 2CM,EXCLUSIVEESCAVACAO E REATERRO.FORNECIMENTO E ASSENTAMENTO</v>
      </c>
      <c r="C4871" s="749" t="s">
        <v>17111</v>
      </c>
      <c r="D4871" s="749" t="s">
        <v>17135</v>
      </c>
      <c r="E4871" s="749" t="s">
        <v>17117</v>
      </c>
      <c r="I4871" s="749" t="s">
        <v>236</v>
      </c>
      <c r="J4871" s="749" t="n">
        <v>6253.81</v>
      </c>
    </row>
    <row collapsed="false" customFormat="false" customHeight="true" hidden="true" ht="12.75" outlineLevel="0" r="4872">
      <c r="A4872" s="749" t="s">
        <v>17137</v>
      </c>
      <c r="B4872" s="749" t="str">
        <f aca="false">C4872&amp;D4872&amp;E4872&amp;F4872&amp;G4872&amp;H4872</f>
        <v>TUBO CERAMICO VIDRADO,CONFORME ESPECIFICACOES DA CEDAE,PARAESGOTO SANITARIO E AGUAS PLUVIAIS,ATERRO E SOCA ATE A ALTURA DA GERATRIZ SUPERIOR DO TUBO,CONSIDERANDO O MATERIAL DA PROPRIA ESCAVACAO,COM DIAMETRO DE 100MM,INCLUSIVE FORNECIMENTODO MATERIAL PARA REJUNTAMENTO COM ARGAMASSA DE CIMENTO E AREIA,NO TRACO 1:4.FORNECIMENTO E ASSENTAMENTO</v>
      </c>
      <c r="C4872" s="749" t="s">
        <v>17138</v>
      </c>
      <c r="D4872" s="749" t="s">
        <v>17139</v>
      </c>
      <c r="E4872" s="749" t="s">
        <v>17140</v>
      </c>
      <c r="F4872" s="749" t="s">
        <v>17141</v>
      </c>
      <c r="G4872" s="749" t="s">
        <v>15791</v>
      </c>
      <c r="H4872" s="749" t="s">
        <v>17142</v>
      </c>
      <c r="I4872" s="749" t="s">
        <v>236</v>
      </c>
      <c r="J4872" s="749" t="n">
        <v>30.91</v>
      </c>
    </row>
    <row collapsed="false" customFormat="false" customHeight="true" hidden="true" ht="12.75" outlineLevel="0" r="4873">
      <c r="A4873" s="749" t="s">
        <v>17143</v>
      </c>
      <c r="B4873" s="749" t="str">
        <f aca="false">C4873&amp;D4873&amp;E4873&amp;F4873&amp;G4873&amp;H4873</f>
        <v>TUBO CERAMICO VIDRADO,CONFORME ESPECIFICACOES DA CEDAE,PARAESGOTO SANITARIO E AGUAS PLUVIAIS,ATERRO E SOCA ATE A ALTURA DA GERATRIZ SUPERIOR DO TUBO,CONSIDERANDO O MATERIAL DA PROPRIA ESCAVACAO,COM DIAMETRO DE 100MM,INCLUSIVE FORNECIMENTODO MATERIAL PARA REJUNTAMENTO COM ARGAMASSA DE CIMENTO E AREIA,NO TRACO 1:4.FORNECIMENTO E ASSENTAMENTO</v>
      </c>
      <c r="C4873" s="749" t="s">
        <v>17138</v>
      </c>
      <c r="D4873" s="749" t="s">
        <v>17139</v>
      </c>
      <c r="E4873" s="749" t="s">
        <v>17140</v>
      </c>
      <c r="F4873" s="749" t="s">
        <v>17141</v>
      </c>
      <c r="G4873" s="749" t="s">
        <v>15791</v>
      </c>
      <c r="H4873" s="749" t="s">
        <v>17142</v>
      </c>
      <c r="I4873" s="749" t="s">
        <v>236</v>
      </c>
      <c r="J4873" s="749" t="n">
        <v>28.23</v>
      </c>
    </row>
    <row collapsed="false" customFormat="false" customHeight="true" hidden="true" ht="12.75" outlineLevel="0" r="4874">
      <c r="A4874" s="749" t="s">
        <v>17144</v>
      </c>
      <c r="B4874" s="749" t="str">
        <f aca="false">C4874&amp;D4874&amp;E4874&amp;F4874&amp;G4874&amp;H4874</f>
        <v>TUBO CERAMICO VIDRADO,CONFORME ESPECIFICACOES DA CEDAE,PARAESGOTO SANITARIO E AGUAS PLUVIAIS,ATERRO E SOCA ATE A ALTURA DA GERATRIZ SUPERIOR DO TUBO,CONSIDERANDO O MATERIAL DA PROPRIA ESCAVACAO,COM DIAMETRO DE 150MM,INCLUSIVE FORNECIMENTODO MATERIAL PARA REJUNTAMENTO COM ARGAMASSA DE CIMENTO E AREIA,NO TRACO 1:4.FORNECIMENTO E ASSENTAMENTO</v>
      </c>
      <c r="C4874" s="749" t="s">
        <v>17138</v>
      </c>
      <c r="D4874" s="749" t="s">
        <v>17139</v>
      </c>
      <c r="E4874" s="749" t="s">
        <v>17140</v>
      </c>
      <c r="F4874" s="749" t="s">
        <v>17145</v>
      </c>
      <c r="G4874" s="749" t="s">
        <v>15791</v>
      </c>
      <c r="H4874" s="749" t="s">
        <v>17142</v>
      </c>
      <c r="I4874" s="749" t="s">
        <v>236</v>
      </c>
      <c r="J4874" s="749" t="n">
        <v>39.69</v>
      </c>
    </row>
    <row collapsed="false" customFormat="false" customHeight="true" hidden="true" ht="12.75" outlineLevel="0" r="4875">
      <c r="A4875" s="749" t="s">
        <v>17146</v>
      </c>
      <c r="B4875" s="749" t="str">
        <f aca="false">C4875&amp;D4875&amp;E4875&amp;F4875&amp;G4875&amp;H4875</f>
        <v>TUBO CERAMICO VIDRADO,CONFORME ESPECIFICACOES DA CEDAE,PARAESGOTO SANITARIO E AGUAS PLUVIAIS,ATERRO E SOCA ATE A ALTURA DA GERATRIZ SUPERIOR DO TUBO,CONSIDERANDO O MATERIAL DA PROPRIA ESCAVACAO,COM DIAMETRO DE 150MM,INCLUSIVE FORNECIMENTODO MATERIAL PARA REJUNTAMENTO COM ARGAMASSA DE CIMENTO E AREIA,NO TRACO 1:4.FORNECIMENTO E ASSENTAMENTO</v>
      </c>
      <c r="C4875" s="749" t="s">
        <v>17138</v>
      </c>
      <c r="D4875" s="749" t="s">
        <v>17139</v>
      </c>
      <c r="E4875" s="749" t="s">
        <v>17140</v>
      </c>
      <c r="F4875" s="749" t="s">
        <v>17145</v>
      </c>
      <c r="G4875" s="749" t="s">
        <v>15791</v>
      </c>
      <c r="H4875" s="749" t="s">
        <v>17142</v>
      </c>
      <c r="I4875" s="749" t="s">
        <v>236</v>
      </c>
      <c r="J4875" s="749" t="n">
        <v>36.47</v>
      </c>
    </row>
    <row collapsed="false" customFormat="false" customHeight="true" hidden="true" ht="12.75" outlineLevel="0" r="4876">
      <c r="A4876" s="749" t="s">
        <v>17147</v>
      </c>
      <c r="B4876" s="749" t="str">
        <f aca="false">C4876&amp;D4876&amp;E4876&amp;F4876&amp;G4876&amp;H4876</f>
        <v>TUBO CERAMICO VIDRADO,CONFORME ESPECIFICACOES DA CEDAE,PARAESGOTO SANITARIO E AGUAS PLUVIAIS,ATERRO E SOCA ATE A ALTURA DA GERATRIZ SUPERIOR DO TUBO,CONSIDERANDO O MATERIAL DA PROPRIA ESCAVACAO,COM DIAMETRO DE 200MM,INCLUSIVE FORNECIMENTODO MATERIAL PARA REJUNTAMENTO COM ARGAMASSA DE CIMENTO E AREIA,NO TRACO 1:4.FORNECIMENTO E ASSENTAMENTO</v>
      </c>
      <c r="C4876" s="749" t="s">
        <v>17138</v>
      </c>
      <c r="D4876" s="749" t="s">
        <v>17139</v>
      </c>
      <c r="E4876" s="749" t="s">
        <v>17140</v>
      </c>
      <c r="F4876" s="749" t="s">
        <v>17148</v>
      </c>
      <c r="G4876" s="749" t="s">
        <v>15791</v>
      </c>
      <c r="H4876" s="749" t="s">
        <v>17142</v>
      </c>
      <c r="I4876" s="749" t="s">
        <v>236</v>
      </c>
      <c r="J4876" s="749" t="n">
        <v>54.73</v>
      </c>
    </row>
    <row collapsed="false" customFormat="false" customHeight="true" hidden="true" ht="12.75" outlineLevel="0" r="4877">
      <c r="A4877" s="749" t="s">
        <v>17149</v>
      </c>
      <c r="B4877" s="749" t="str">
        <f aca="false">C4877&amp;D4877&amp;E4877&amp;F4877&amp;G4877&amp;H4877</f>
        <v>TUBO CERAMICO VIDRADO,CONFORME ESPECIFICACOES DA CEDAE,PARAESGOTO SANITARIO E AGUAS PLUVIAIS,ATERRO E SOCA ATE A ALTURA DA GERATRIZ SUPERIOR DO TUBO,CONSIDERANDO O MATERIAL DA PROPRIA ESCAVACAO,COM DIAMETRO DE 200MM,INCLUSIVE FORNECIMENTODO MATERIAL PARA REJUNTAMENTO COM ARGAMASSA DE CIMENTO E AREIA,NO TRACO 1:4.FORNECIMENTO E ASSENTAMENTO</v>
      </c>
      <c r="C4877" s="749" t="s">
        <v>17138</v>
      </c>
      <c r="D4877" s="749" t="s">
        <v>17139</v>
      </c>
      <c r="E4877" s="749" t="s">
        <v>17140</v>
      </c>
      <c r="F4877" s="749" t="s">
        <v>17148</v>
      </c>
      <c r="G4877" s="749" t="s">
        <v>15791</v>
      </c>
      <c r="H4877" s="749" t="s">
        <v>17142</v>
      </c>
      <c r="I4877" s="749" t="s">
        <v>236</v>
      </c>
      <c r="J4877" s="749" t="n">
        <v>50.98</v>
      </c>
    </row>
    <row collapsed="false" customFormat="false" customHeight="true" hidden="true" ht="12.75" outlineLevel="0" r="4878">
      <c r="A4878" s="749" t="s">
        <v>17150</v>
      </c>
      <c r="B4878" s="749" t="str">
        <f aca="false">C4878&amp;D4878&amp;E4878&amp;F4878&amp;G4878&amp;H4878</f>
        <v>TUBO CERAMICO VIDRADO,CONFORME ESPECIFICACOES DA CEDAE,PARAESGOTO SANITARIO E AGUAS PLUVIAIS,ATERRO E SOCA ATE A ALTURA DA GERATRIZ SUPERIOR DO TUBO,CONSIDERANDO O MATERIAL DA PROPRIA ESCAVACAO,COM DIAMETRO DE 250MM,INCLUSIVE FORNECIMENTODO MATERIAL PARA REJUNTAMENTO COM ARGAMASSA DE CIMENTO E AREIA,NO TRACO 1:4.FORNECIMENTO E ASSENTAMENTO</v>
      </c>
      <c r="C4878" s="749" t="s">
        <v>17138</v>
      </c>
      <c r="D4878" s="749" t="s">
        <v>17139</v>
      </c>
      <c r="E4878" s="749" t="s">
        <v>17140</v>
      </c>
      <c r="F4878" s="749" t="s">
        <v>17151</v>
      </c>
      <c r="G4878" s="749" t="s">
        <v>15791</v>
      </c>
      <c r="H4878" s="749" t="s">
        <v>17142</v>
      </c>
      <c r="I4878" s="749" t="s">
        <v>236</v>
      </c>
      <c r="J4878" s="749" t="n">
        <v>82.77</v>
      </c>
    </row>
    <row collapsed="false" customFormat="false" customHeight="true" hidden="true" ht="12.75" outlineLevel="0" r="4879">
      <c r="A4879" s="749" t="s">
        <v>17152</v>
      </c>
      <c r="B4879" s="749" t="str">
        <f aca="false">C4879&amp;D4879&amp;E4879&amp;F4879&amp;G4879&amp;H4879</f>
        <v>TUBO CERAMICO VIDRADO,CONFORME ESPECIFICACOES DA CEDAE,PARAESGOTO SANITARIO E AGUAS PLUVIAIS,ATERRO E SOCA ATE A ALTURA DA GERATRIZ SUPERIOR DO TUBO,CONSIDERANDO O MATERIAL DA PROPRIA ESCAVACAO,COM DIAMETRO DE 250MM,INCLUSIVE FORNECIMENTODO MATERIAL PARA REJUNTAMENTO COM ARGAMASSA DE CIMENTO E AREIA,NO TRACO 1:4.FORNECIMENTO E ASSENTAMENTO</v>
      </c>
      <c r="C4879" s="749" t="s">
        <v>17138</v>
      </c>
      <c r="D4879" s="749" t="s">
        <v>17139</v>
      </c>
      <c r="E4879" s="749" t="s">
        <v>17140</v>
      </c>
      <c r="F4879" s="749" t="s">
        <v>17151</v>
      </c>
      <c r="G4879" s="749" t="s">
        <v>15791</v>
      </c>
      <c r="H4879" s="749" t="s">
        <v>17142</v>
      </c>
      <c r="I4879" s="749" t="s">
        <v>236</v>
      </c>
      <c r="J4879" s="749" t="n">
        <v>78</v>
      </c>
    </row>
    <row collapsed="false" customFormat="false" customHeight="true" hidden="true" ht="12.75" outlineLevel="0" r="4880">
      <c r="A4880" s="749" t="s">
        <v>17153</v>
      </c>
      <c r="B4880" s="749" t="str">
        <f aca="false">C4880&amp;D4880&amp;E4880&amp;F4880&amp;G4880&amp;H4880</f>
        <v>TUBO CERAMICO VIDRADO,CONFORME ESPECIFICACOES DA CEDAE,PARAESGOTO SANITARIO E AGUAS PLUVIAIS,ATERRO E SOCA ATE A ALTURA DA GERATRIZ SUPERIOR DO TUBO,CONSIDERANDO O MATERIAL DA PROPRIA ESCAVACAO,COM DIAMETRO DE 300MM,INCLUSIVE FORNECIMENTODO MATERIAL PARA REJUNTAMENTO COM ARGAMASSA DE CIMENTO E AREIA,NO TRACO 1:4.FORNECIMENTO E ASSENTAMENTO</v>
      </c>
      <c r="C4880" s="749" t="s">
        <v>17138</v>
      </c>
      <c r="D4880" s="749" t="s">
        <v>17139</v>
      </c>
      <c r="E4880" s="749" t="s">
        <v>17140</v>
      </c>
      <c r="F4880" s="749" t="s">
        <v>17154</v>
      </c>
      <c r="G4880" s="749" t="s">
        <v>15791</v>
      </c>
      <c r="H4880" s="749" t="s">
        <v>17142</v>
      </c>
      <c r="I4880" s="749" t="s">
        <v>236</v>
      </c>
      <c r="J4880" s="749" t="n">
        <v>104.71</v>
      </c>
    </row>
    <row collapsed="false" customFormat="false" customHeight="true" hidden="true" ht="12.75" outlineLevel="0" r="4881">
      <c r="A4881" s="749" t="s">
        <v>17155</v>
      </c>
      <c r="B4881" s="749" t="str">
        <f aca="false">C4881&amp;D4881&amp;E4881&amp;F4881&amp;G4881&amp;H4881</f>
        <v>TUBO CERAMICO VIDRADO,CONFORME ESPECIFICACOES DA CEDAE,PARAESGOTO SANITARIO E AGUAS PLUVIAIS,ATERRO E SOCA ATE A ALTURA DA GERATRIZ SUPERIOR DO TUBO,CONSIDERANDO O MATERIAL DA PROPRIA ESCAVACAO,COM DIAMETRO DE 300MM,INCLUSIVE FORNECIMENTODO MATERIAL PARA REJUNTAMENTO COM ARGAMASSA DE CIMENTO E AREIA,NO TRACO 1:4.FORNECIMENTO E ASSENTAMENTO</v>
      </c>
      <c r="C4881" s="749" t="s">
        <v>17138</v>
      </c>
      <c r="D4881" s="749" t="s">
        <v>17139</v>
      </c>
      <c r="E4881" s="749" t="s">
        <v>17140</v>
      </c>
      <c r="F4881" s="749" t="s">
        <v>17154</v>
      </c>
      <c r="G4881" s="749" t="s">
        <v>15791</v>
      </c>
      <c r="H4881" s="749" t="s">
        <v>17142</v>
      </c>
      <c r="I4881" s="749" t="s">
        <v>236</v>
      </c>
      <c r="J4881" s="749" t="n">
        <v>99.38</v>
      </c>
    </row>
    <row collapsed="false" customFormat="false" customHeight="true" hidden="true" ht="12.75" outlineLevel="0" r="4882">
      <c r="A4882" s="749" t="s">
        <v>17156</v>
      </c>
      <c r="B4882" s="749" t="str">
        <f aca="false">C4882&amp;D4882&amp;E4882&amp;F4882&amp;G4882&amp;H4882</f>
        <v>CAIXA DE VISITA,EXECUTADA COM CONEXOES CERAMICAS,COM DIAMETRO DE 150MM,INCLUSIVE BASE,CAIXA DE PROTECAO E TAMPA EM CONCRETO,CONFORME PADRAO CEDAE,PROFUNDIDADE ATE 1,00M.FORNECIMENTO E ASSENTAMENTO</v>
      </c>
      <c r="C4882" s="749" t="s">
        <v>17157</v>
      </c>
      <c r="D4882" s="749" t="s">
        <v>17158</v>
      </c>
      <c r="E4882" s="749" t="s">
        <v>17159</v>
      </c>
      <c r="F4882" s="749" t="s">
        <v>17160</v>
      </c>
      <c r="I4882" s="749" t="s">
        <v>30</v>
      </c>
      <c r="J4882" s="749" t="n">
        <v>150.19</v>
      </c>
    </row>
    <row collapsed="false" customFormat="false" customHeight="true" hidden="true" ht="12.75" outlineLevel="0" r="4883">
      <c r="A4883" s="749" t="s">
        <v>17161</v>
      </c>
      <c r="B4883" s="749" t="str">
        <f aca="false">C4883&amp;D4883&amp;E4883&amp;F4883&amp;G4883&amp;H4883</f>
        <v>CAIXA DE VISITA,EXECUTADA COM CONEXOES CERAMICAS,COM DIAMETRO DE 150MM,INCLUSIVE BASE,CAIXA DE PROTECAO E TAMPA EM CONCRETO,CONFORME PADRAO CEDAE,PROFUNDIDADE ATE 1,00M.FORNECIMENTO E ASSENTAMENTO</v>
      </c>
      <c r="C4883" s="749" t="s">
        <v>17157</v>
      </c>
      <c r="D4883" s="749" t="s">
        <v>17158</v>
      </c>
      <c r="E4883" s="749" t="s">
        <v>17159</v>
      </c>
      <c r="F4883" s="749" t="s">
        <v>17160</v>
      </c>
      <c r="I4883" s="749" t="s">
        <v>30</v>
      </c>
      <c r="J4883" s="749" t="n">
        <v>139.85</v>
      </c>
    </row>
    <row collapsed="false" customFormat="false" customHeight="true" hidden="true" ht="12.75" outlineLevel="0" r="4884">
      <c r="A4884" s="749" t="s">
        <v>17162</v>
      </c>
      <c r="B4884" s="749" t="str">
        <f aca="false">C4884&amp;D4884&amp;E4884&amp;F4884&amp;G4884&amp;H4884</f>
        <v>ADICIONAL DE PROFUNDIDADE EXCEDENTE DE 1,00M,PARA CAIXA DE VISITA,EXECUTADA COM CONEXOES CERAMICAS,COM DIAMETRO DE 150MM,CONFORME PADRAO CEDAE.FORNECIMENTO E ASSENTAMENTO</v>
      </c>
      <c r="C4884" s="749" t="s">
        <v>17163</v>
      </c>
      <c r="D4884" s="749" t="s">
        <v>17164</v>
      </c>
      <c r="E4884" s="749" t="s">
        <v>17165</v>
      </c>
      <c r="I4884" s="749" t="s">
        <v>236</v>
      </c>
      <c r="J4884" s="749" t="n">
        <v>31.67</v>
      </c>
    </row>
    <row collapsed="false" customFormat="false" customHeight="true" hidden="true" ht="12.75" outlineLevel="0" r="4885">
      <c r="A4885" s="749" t="s">
        <v>17166</v>
      </c>
      <c r="B4885" s="749" t="str">
        <f aca="false">C4885&amp;D4885&amp;E4885&amp;F4885&amp;G4885&amp;H4885</f>
        <v>ADICIONAL DE PROFUNDIDADE EXCEDENTE DE 1,00M,PARA CAIXA DE VISITA,EXECUTADA COM CONEXOES CERAMICAS,COM DIAMETRO DE 150MM,CONFORME PADRAO CEDAE.FORNECIMENTO E ASSENTAMENTO</v>
      </c>
      <c r="C4885" s="749" t="s">
        <v>17163</v>
      </c>
      <c r="D4885" s="749" t="s">
        <v>17164</v>
      </c>
      <c r="E4885" s="749" t="s">
        <v>17165</v>
      </c>
      <c r="I4885" s="749" t="s">
        <v>236</v>
      </c>
      <c r="J4885" s="749" t="n">
        <v>29.84</v>
      </c>
    </row>
    <row collapsed="false" customFormat="false" customHeight="true" hidden="true" ht="12.75" outlineLevel="0" r="4886">
      <c r="A4886" s="749" t="s">
        <v>17167</v>
      </c>
      <c r="B4886" s="749" t="str">
        <f aca="false">C4886&amp;D4886&amp;E4886&amp;F4886&amp;G4886&amp;H4886</f>
        <v>CAIXA DE VISITA,EXECUTADA COM CONEXOES CERAMICAS,COM DIAMETRO DE 100MM,INCLUSIVE BASE,CAIXA DE PROTECAO E TAMPA EM CONCRETO,CONFORME PADRAO CEDAE,PROFUNDIDADE ATE 1,00M.FORNECIMENTO E ASSENTAMENTO</v>
      </c>
      <c r="C4886" s="749" t="s">
        <v>17157</v>
      </c>
      <c r="D4886" s="749" t="s">
        <v>17168</v>
      </c>
      <c r="E4886" s="749" t="s">
        <v>17159</v>
      </c>
      <c r="F4886" s="749" t="s">
        <v>17160</v>
      </c>
      <c r="I4886" s="749" t="s">
        <v>30</v>
      </c>
      <c r="J4886" s="749" t="n">
        <v>102.88</v>
      </c>
    </row>
    <row collapsed="false" customFormat="false" customHeight="true" hidden="true" ht="12.75" outlineLevel="0" r="4887">
      <c r="A4887" s="749" t="s">
        <v>17169</v>
      </c>
      <c r="B4887" s="749" t="str">
        <f aca="false">C4887&amp;D4887&amp;E4887&amp;F4887&amp;G4887&amp;H4887</f>
        <v>CAIXA DE VISITA,EXECUTADA COM CONEXOES CERAMICAS,COM DIAMETRO DE 100MM,INCLUSIVE BASE,CAIXA DE PROTECAO E TAMPA EM CONCRETO,CONFORME PADRAO CEDAE,PROFUNDIDADE ATE 1,00M.FORNECIMENTO E ASSENTAMENTO</v>
      </c>
      <c r="C4887" s="749" t="s">
        <v>17157</v>
      </c>
      <c r="D4887" s="749" t="s">
        <v>17168</v>
      </c>
      <c r="E4887" s="749" t="s">
        <v>17159</v>
      </c>
      <c r="F4887" s="749" t="s">
        <v>17160</v>
      </c>
      <c r="I4887" s="749" t="s">
        <v>30</v>
      </c>
      <c r="J4887" s="749" t="n">
        <v>96.57</v>
      </c>
    </row>
    <row collapsed="false" customFormat="false" customHeight="true" hidden="true" ht="12.75" outlineLevel="0" r="4888">
      <c r="A4888" s="749" t="s">
        <v>17170</v>
      </c>
      <c r="B4888" s="749" t="str">
        <f aca="false">C4888&amp;D4888&amp;E4888&amp;F4888&amp;G4888&amp;H4888</f>
        <v>ADICIONAL DE PROFUNDIDADE EXCEDENTE DE 1,00M,PARA CAIXA DE VISITA,EXECUTADA COM CONEXOES CERAMICAS,COM DIAMETRO DE 100MM,CONFORME PADRAO CEDAE.FORNECIMENTO E ASSENTAMENTO</v>
      </c>
      <c r="C4888" s="749" t="s">
        <v>17163</v>
      </c>
      <c r="D4888" s="749" t="s">
        <v>17171</v>
      </c>
      <c r="E4888" s="749" t="s">
        <v>17165</v>
      </c>
      <c r="I4888" s="749" t="s">
        <v>236</v>
      </c>
      <c r="J4888" s="749" t="n">
        <v>21.34</v>
      </c>
    </row>
    <row collapsed="false" customFormat="false" customHeight="true" hidden="true" ht="12.75" outlineLevel="0" r="4889">
      <c r="A4889" s="749" t="s">
        <v>17172</v>
      </c>
      <c r="B4889" s="749" t="str">
        <f aca="false">C4889&amp;D4889&amp;E4889&amp;F4889&amp;G4889&amp;H4889</f>
        <v>ADICIONAL DE PROFUNDIDADE EXCEDENTE DE 1,00M,PARA CAIXA DE VISITA,EXECUTADA COM CONEXOES CERAMICAS,COM DIAMETRO DE 100MM,CONFORME PADRAO CEDAE.FORNECIMENTO E ASSENTAMENTO</v>
      </c>
      <c r="C4889" s="749" t="s">
        <v>17163</v>
      </c>
      <c r="D4889" s="749" t="s">
        <v>17171</v>
      </c>
      <c r="E4889" s="749" t="s">
        <v>17165</v>
      </c>
      <c r="I4889" s="749" t="s">
        <v>236</v>
      </c>
      <c r="J4889" s="749" t="n">
        <v>20.12</v>
      </c>
    </row>
    <row collapsed="false" customFormat="false" customHeight="true" hidden="true" ht="12.75" outlineLevel="0" r="4890">
      <c r="A4890" s="749" t="s">
        <v>17173</v>
      </c>
      <c r="B4890" s="749" t="str">
        <f aca="false">C4890&amp;D4890&amp;E4890&amp;F4890&amp;G4890&amp;H4890</f>
        <v>CAIXA DE INSPECAO,EXECUTADA COM CONEXOES CERAMICAS,COM DIAMETRO DE 100MM,INCLUSIVE BASE,CAIXA DE PROTECAO E TAMPA EM CONCRETO,CONFORME PADRAO CEDAE.FORNECIMENTO E ASSENTAMENTO</v>
      </c>
      <c r="C4890" s="749" t="s">
        <v>17174</v>
      </c>
      <c r="D4890" s="749" t="s">
        <v>17175</v>
      </c>
      <c r="E4890" s="749" t="s">
        <v>17176</v>
      </c>
      <c r="I4890" s="749" t="s">
        <v>30</v>
      </c>
      <c r="J4890" s="749" t="n">
        <v>73.65</v>
      </c>
    </row>
    <row collapsed="false" customFormat="false" customHeight="true" hidden="true" ht="12.75" outlineLevel="0" r="4891">
      <c r="A4891" s="749" t="s">
        <v>17177</v>
      </c>
      <c r="B4891" s="749" t="str">
        <f aca="false">C4891&amp;D4891&amp;E4891&amp;F4891&amp;G4891&amp;H4891</f>
        <v>CAIXA DE INSPECAO,EXECUTADA COM CONEXOES CERAMICAS,COM DIAMETRO DE 100MM,INCLUSIVE BASE,CAIXA DE PROTECAO E TAMPA EM CONCRETO,CONFORME PADRAO CEDAE.FORNECIMENTO E ASSENTAMENTO</v>
      </c>
      <c r="C4891" s="749" t="s">
        <v>17174</v>
      </c>
      <c r="D4891" s="749" t="s">
        <v>17175</v>
      </c>
      <c r="E4891" s="749" t="s">
        <v>17176</v>
      </c>
      <c r="I4891" s="749" t="s">
        <v>30</v>
      </c>
      <c r="J4891" s="749" t="n">
        <v>69.5</v>
      </c>
    </row>
    <row collapsed="false" customFormat="false" customHeight="true" hidden="true" ht="12.75" outlineLevel="0" r="4892">
      <c r="A4892" s="749" t="s">
        <v>17178</v>
      </c>
      <c r="B4892" s="749" t="str">
        <f aca="false">C4892&amp;D4892&amp;E4892&amp;F4892&amp;G4892&amp;H4892</f>
        <v>TUBO DE QUEDA EM CERAMICA,COM DIAMETRO DE 100MM,COM DESNIVEL DE ATE 1,00M,PARA POCOS DE VISITA DE ESGOTO SANITARIO,CONFORME PADRAO CEDAE.FORNECIMENTO E ASSENTAMENTO</v>
      </c>
      <c r="C4892" s="749" t="s">
        <v>17179</v>
      </c>
      <c r="D4892" s="749" t="s">
        <v>17180</v>
      </c>
      <c r="E4892" s="749" t="s">
        <v>17181</v>
      </c>
      <c r="I4892" s="749" t="s">
        <v>30</v>
      </c>
      <c r="J4892" s="749" t="n">
        <v>120.71</v>
      </c>
    </row>
    <row collapsed="false" customFormat="false" customHeight="true" hidden="true" ht="12.75" outlineLevel="0" r="4893">
      <c r="A4893" s="749" t="s">
        <v>17182</v>
      </c>
      <c r="B4893" s="749" t="str">
        <f aca="false">C4893&amp;D4893&amp;E4893&amp;F4893&amp;G4893&amp;H4893</f>
        <v>TUBO DE QUEDA EM CERAMICA,COM DIAMETRO DE 100MM,COM DESNIVEL DE ATE 1,00M,PARA POCOS DE VISITA DE ESGOTO SANITARIO,CONFORME PADRAO CEDAE.FORNECIMENTO E ASSENTAMENTO</v>
      </c>
      <c r="C4893" s="749" t="s">
        <v>17179</v>
      </c>
      <c r="D4893" s="749" t="s">
        <v>17180</v>
      </c>
      <c r="E4893" s="749" t="s">
        <v>17181</v>
      </c>
      <c r="I4893" s="749" t="s">
        <v>30</v>
      </c>
      <c r="J4893" s="749" t="n">
        <v>111.64</v>
      </c>
    </row>
    <row collapsed="false" customFormat="false" customHeight="true" hidden="true" ht="12.75" outlineLevel="0" r="4894">
      <c r="A4894" s="749" t="s">
        <v>17183</v>
      </c>
      <c r="B4894" s="749" t="str">
        <f aca="false">C4894&amp;D4894&amp;E4894&amp;F4894&amp;G4894&amp;H4894</f>
        <v>ADICIONAL PARA DESNIVEL EXCEDENTE A 1,00M,PARA TUBO DE QUEDA EM CERAMICA,COM DIAMETRO DE 100MM,PARA POCOS DE VISITA DE ESGOTO SANITARIO,CONFORME PADRAO CEDAE.FORNECIMENTO E ASSENTAMENTO</v>
      </c>
      <c r="C4894" s="749" t="s">
        <v>17184</v>
      </c>
      <c r="D4894" s="749" t="s">
        <v>17185</v>
      </c>
      <c r="E4894" s="749" t="s">
        <v>17186</v>
      </c>
      <c r="F4894" s="749" t="s">
        <v>17187</v>
      </c>
      <c r="I4894" s="749" t="s">
        <v>236</v>
      </c>
      <c r="J4894" s="749" t="n">
        <v>84.85</v>
      </c>
    </row>
    <row collapsed="false" customFormat="false" customHeight="true" hidden="true" ht="12.75" outlineLevel="0" r="4895">
      <c r="A4895" s="749" t="s">
        <v>17188</v>
      </c>
      <c r="B4895" s="749" t="str">
        <f aca="false">C4895&amp;D4895&amp;E4895&amp;F4895&amp;G4895&amp;H4895</f>
        <v>ADICIONAL PARA DESNIVEL EXCEDENTE A 1,00M,PARA TUBO DE QUEDA EM CERAMICA,COM DIAMETRO DE 100MM,PARA POCOS DE VISITA DE ESGOTO SANITARIO,CONFORME PADRAO CEDAE.FORNECIMENTO E ASSENTAMENTO</v>
      </c>
      <c r="C4895" s="749" t="s">
        <v>17184</v>
      </c>
      <c r="D4895" s="749" t="s">
        <v>17185</v>
      </c>
      <c r="E4895" s="749" t="s">
        <v>17186</v>
      </c>
      <c r="F4895" s="749" t="s">
        <v>17187</v>
      </c>
      <c r="I4895" s="749" t="s">
        <v>236</v>
      </c>
      <c r="J4895" s="749" t="n">
        <v>77.7</v>
      </c>
    </row>
    <row collapsed="false" customFormat="false" customHeight="true" hidden="true" ht="12.75" outlineLevel="0" r="4896">
      <c r="A4896" s="749" t="s">
        <v>17189</v>
      </c>
      <c r="B4896" s="749" t="str">
        <f aca="false">C4896&amp;D4896&amp;E4896&amp;F4896&amp;G4896&amp;H4896</f>
        <v>TUBO DE QUEDA EM CERAMICA,COM DIAMETRO DE 150MM,COM DESNIVEL DE ATE 1,00M,PARA POCOS DE VISITA DE ESGOTO SANITARIO,CONFORME PADRAO CEDAE.FORNECIMENTO E ASSENTAMENTO</v>
      </c>
      <c r="C4896" s="749" t="s">
        <v>17190</v>
      </c>
      <c r="D4896" s="749" t="s">
        <v>17180</v>
      </c>
      <c r="E4896" s="749" t="s">
        <v>17181</v>
      </c>
      <c r="I4896" s="749" t="s">
        <v>30</v>
      </c>
      <c r="J4896" s="749" t="n">
        <v>154.59</v>
      </c>
    </row>
    <row collapsed="false" customFormat="false" customHeight="true" hidden="true" ht="12.75" outlineLevel="0" r="4897">
      <c r="A4897" s="749" t="s">
        <v>17191</v>
      </c>
      <c r="B4897" s="749" t="str">
        <f aca="false">C4897&amp;D4897&amp;E4897&amp;F4897&amp;G4897&amp;H4897</f>
        <v>TUBO DE QUEDA EM CERAMICA,COM DIAMETRO DE 150MM,COM DESNIVEL DE ATE 1,00M,PARA POCOS DE VISITA DE ESGOTO SANITARIO,CONFORME PADRAO CEDAE.FORNECIMENTO E ASSENTAMENTO</v>
      </c>
      <c r="C4897" s="749" t="s">
        <v>17190</v>
      </c>
      <c r="D4897" s="749" t="s">
        <v>17180</v>
      </c>
      <c r="E4897" s="749" t="s">
        <v>17181</v>
      </c>
      <c r="I4897" s="749" t="s">
        <v>30</v>
      </c>
      <c r="J4897" s="749" t="n">
        <v>143.4</v>
      </c>
    </row>
    <row collapsed="false" customFormat="false" customHeight="true" hidden="true" ht="12.75" outlineLevel="0" r="4898">
      <c r="A4898" s="749" t="s">
        <v>17192</v>
      </c>
      <c r="B4898" s="749" t="str">
        <f aca="false">C4898&amp;D4898&amp;E4898&amp;F4898&amp;G4898&amp;H4898</f>
        <v>ADICIONAL PARA DESNIVEL EXCEDENTE DE 1,00M,PARA TUBO DE QUEDA EM CERAMICA,COM DIAMETRO DE 150MM,PARA POCOS DE VISITA DEESGOTO SANITARIO,CONFORME PADRAO CEDAE.FORNECIMENTO E ASSENTAMENTO</v>
      </c>
      <c r="C4898" s="749" t="s">
        <v>17193</v>
      </c>
      <c r="D4898" s="749" t="s">
        <v>17194</v>
      </c>
      <c r="E4898" s="749" t="s">
        <v>17195</v>
      </c>
      <c r="F4898" s="749" t="s">
        <v>13159</v>
      </c>
      <c r="I4898" s="749" t="s">
        <v>236</v>
      </c>
      <c r="J4898" s="749" t="n">
        <v>106.97</v>
      </c>
    </row>
    <row collapsed="false" customFormat="false" customHeight="true" hidden="true" ht="12.75" outlineLevel="0" r="4899">
      <c r="A4899" s="749" t="s">
        <v>17196</v>
      </c>
      <c r="B4899" s="749" t="str">
        <f aca="false">C4899&amp;D4899&amp;E4899&amp;F4899&amp;G4899&amp;H4899</f>
        <v>ADICIONAL PARA DESNIVEL EXCEDENTE DE 1,00M,PARA TUBO DE QUEDA EM CERAMICA,COM DIAMETRO DE 150MM,PARA POCOS DE VISITA DEESGOTO SANITARIO,CONFORME PADRAO CEDAE.FORNECIMENTO E ASSENTAMENTO</v>
      </c>
      <c r="C4899" s="749" t="s">
        <v>17193</v>
      </c>
      <c r="D4899" s="749" t="s">
        <v>17194</v>
      </c>
      <c r="E4899" s="749" t="s">
        <v>17195</v>
      </c>
      <c r="F4899" s="749" t="s">
        <v>13159</v>
      </c>
      <c r="I4899" s="749" t="s">
        <v>236</v>
      </c>
      <c r="J4899" s="749" t="n">
        <v>98.28</v>
      </c>
    </row>
    <row collapsed="false" customFormat="false" customHeight="true" hidden="true" ht="12.75" outlineLevel="0" r="4900">
      <c r="A4900" s="749" t="s">
        <v>17197</v>
      </c>
      <c r="B4900" s="749" t="str">
        <f aca="false">C4900&amp;D4900&amp;E4900&amp;F4900&amp;G4900&amp;H4900</f>
        <v>TUBO DE QUEDA EM CERAMICA,COM DIAMETRO DE 200MM,COM DESNIVEL DE ATE 1,00M,PARA POCOS DE VISITA DE ESGOTO SANITARIO,CONFORME PADRAO CEDAE.FORNECIMENTO E ASSENTAMENTO</v>
      </c>
      <c r="C4900" s="749" t="s">
        <v>17198</v>
      </c>
      <c r="D4900" s="749" t="s">
        <v>17180</v>
      </c>
      <c r="E4900" s="749" t="s">
        <v>17181</v>
      </c>
      <c r="I4900" s="749" t="s">
        <v>30</v>
      </c>
      <c r="J4900" s="749" t="n">
        <v>223.13</v>
      </c>
    </row>
    <row collapsed="false" customFormat="false" customHeight="true" hidden="true" ht="12.75" outlineLevel="0" r="4901">
      <c r="A4901" s="749" t="s">
        <v>17199</v>
      </c>
      <c r="B4901" s="749" t="str">
        <f aca="false">C4901&amp;D4901&amp;E4901&amp;F4901&amp;G4901&amp;H4901</f>
        <v>TUBO DE QUEDA EM CERAMICA,COM DIAMETRO DE 200MM,COM DESNIVEL DE ATE 1,00M,PARA POCOS DE VISITA DE ESGOTO SANITARIO,CONFORME PADRAO CEDAE.FORNECIMENTO E ASSENTAMENTO</v>
      </c>
      <c r="C4901" s="749" t="s">
        <v>17198</v>
      </c>
      <c r="D4901" s="749" t="s">
        <v>17180</v>
      </c>
      <c r="E4901" s="749" t="s">
        <v>17181</v>
      </c>
      <c r="I4901" s="749" t="s">
        <v>30</v>
      </c>
      <c r="J4901" s="749" t="n">
        <v>209.22</v>
      </c>
    </row>
    <row collapsed="false" customFormat="false" customHeight="true" hidden="true" ht="12.75" outlineLevel="0" r="4902">
      <c r="A4902" s="749" t="s">
        <v>17200</v>
      </c>
      <c r="B4902" s="749" t="str">
        <f aca="false">C4902&amp;D4902&amp;E4902&amp;F4902&amp;G4902&amp;H4902</f>
        <v>ADICIONAL PARA DESNIVEL EXCEDENTE DE 1,00M,PARA TUBO DE QUEDA EM CERAMICA,COM DIAMETRO DE 200MM,PARA POCOS DE VISITA DEESGOTO SANITARIO,CONFORME PADRAO CEDAE.FORNECIMENTO E ASSENTAMENTO</v>
      </c>
      <c r="C4902" s="749" t="s">
        <v>17193</v>
      </c>
      <c r="D4902" s="749" t="s">
        <v>17201</v>
      </c>
      <c r="E4902" s="749" t="s">
        <v>17195</v>
      </c>
      <c r="F4902" s="749" t="s">
        <v>13159</v>
      </c>
      <c r="I4902" s="749" t="s">
        <v>236</v>
      </c>
      <c r="J4902" s="749" t="n">
        <v>134.98</v>
      </c>
    </row>
    <row collapsed="false" customFormat="false" customHeight="true" hidden="true" ht="12.75" outlineLevel="0" r="4903">
      <c r="A4903" s="749" t="s">
        <v>17202</v>
      </c>
      <c r="B4903" s="749" t="str">
        <f aca="false">C4903&amp;D4903&amp;E4903&amp;F4903&amp;G4903&amp;H4903</f>
        <v>ADICIONAL PARA DESNIVEL EXCEDENTE DE 1,00M,PARA TUBO DE QUEDA EM CERAMICA,COM DIAMETRO DE 200MM,PARA POCOS DE VISITA DEESGOTO SANITARIO,CONFORME PADRAO CEDAE.FORNECIMENTO E ASSENTAMENTO</v>
      </c>
      <c r="C4903" s="749" t="s">
        <v>17193</v>
      </c>
      <c r="D4903" s="749" t="s">
        <v>17201</v>
      </c>
      <c r="E4903" s="749" t="s">
        <v>17195</v>
      </c>
      <c r="F4903" s="749" t="s">
        <v>13159</v>
      </c>
      <c r="I4903" s="749" t="s">
        <v>236</v>
      </c>
      <c r="J4903" s="749" t="n">
        <v>124.77</v>
      </c>
    </row>
    <row collapsed="false" customFormat="false" customHeight="true" hidden="true" ht="12.75" outlineLevel="0" r="4904">
      <c r="A4904" s="749" t="s">
        <v>17203</v>
      </c>
      <c r="B4904" s="749" t="str">
        <f aca="false">C4904&amp;D4904&amp;E4904&amp;F4904&amp;G4904&amp;H4904</f>
        <v>TUBO DE QUEDA EM CERAMICA,COM DIAMETRO DE 250MM,COM DESNIVEL DE ATE 1,00M,PARA POCOS DE VISITA DE ESGOTO SANITARIO,CONFORME PADRAO CEDAE.FORNECIMENTO E ASSENTAMENTO</v>
      </c>
      <c r="C4904" s="749" t="s">
        <v>17204</v>
      </c>
      <c r="D4904" s="749" t="s">
        <v>17180</v>
      </c>
      <c r="E4904" s="749" t="s">
        <v>17181</v>
      </c>
      <c r="I4904" s="749" t="s">
        <v>30</v>
      </c>
      <c r="J4904" s="749" t="n">
        <v>575.74</v>
      </c>
    </row>
    <row collapsed="false" customFormat="false" customHeight="true" hidden="true" ht="12.75" outlineLevel="0" r="4905">
      <c r="A4905" s="749" t="s">
        <v>17205</v>
      </c>
      <c r="B4905" s="749" t="str">
        <f aca="false">C4905&amp;D4905&amp;E4905&amp;F4905&amp;G4905&amp;H4905</f>
        <v>TUBO DE QUEDA EM CERAMICA,COM DIAMETRO DE 250MM,COM DESNIVEL DE ATE 1,00M,PARA POCOS DE VISITA DE ESGOTO SANITARIO,CONFORME PADRAO CEDAE.FORNECIMENTO E ASSENTAMENTO</v>
      </c>
      <c r="C4905" s="749" t="s">
        <v>17204</v>
      </c>
      <c r="D4905" s="749" t="s">
        <v>17180</v>
      </c>
      <c r="E4905" s="749" t="s">
        <v>17181</v>
      </c>
      <c r="I4905" s="749" t="s">
        <v>30</v>
      </c>
      <c r="J4905" s="749" t="n">
        <v>558.26</v>
      </c>
    </row>
    <row collapsed="false" customFormat="false" customHeight="true" hidden="true" ht="12.75" outlineLevel="0" r="4906">
      <c r="A4906" s="749" t="s">
        <v>17206</v>
      </c>
      <c r="B4906" s="749" t="str">
        <f aca="false">C4906&amp;D4906&amp;E4906&amp;F4906&amp;G4906&amp;H4906</f>
        <v>ADICIONAL PARA DESNIVEL EXCEDENTE DE 1,00M,PARA TUBO DE QUEDA EM CERAMICA,COM DIAMETRO DE 250MM,PARA POCOS DE VISITA DEESGOTO SANITARIO,CONFORME PADRAO CEDAE.FORNECIMENTO E ASSENTAMENTO</v>
      </c>
      <c r="C4906" s="749" t="s">
        <v>17193</v>
      </c>
      <c r="D4906" s="749" t="s">
        <v>17207</v>
      </c>
      <c r="E4906" s="749" t="s">
        <v>17195</v>
      </c>
      <c r="F4906" s="749" t="s">
        <v>13159</v>
      </c>
      <c r="I4906" s="749" t="s">
        <v>236</v>
      </c>
      <c r="J4906" s="749" t="n">
        <v>175.98</v>
      </c>
    </row>
    <row collapsed="false" customFormat="false" customHeight="true" hidden="true" ht="12.75" outlineLevel="0" r="4907">
      <c r="A4907" s="749" t="s">
        <v>17208</v>
      </c>
      <c r="B4907" s="749" t="str">
        <f aca="false">C4907&amp;D4907&amp;E4907&amp;F4907&amp;G4907&amp;H4907</f>
        <v>ADICIONAL PARA DESNIVEL EXCEDENTE DE 1,00M,PARA TUBO DE QUEDA EM CERAMICA,COM DIAMETRO DE 250MM,PARA POCOS DE VISITA DEESGOTO SANITARIO,CONFORME PADRAO CEDAE.FORNECIMENTO E ASSENTAMENTO</v>
      </c>
      <c r="C4907" s="749" t="s">
        <v>17193</v>
      </c>
      <c r="D4907" s="749" t="s">
        <v>17207</v>
      </c>
      <c r="E4907" s="749" t="s">
        <v>17195</v>
      </c>
      <c r="F4907" s="749" t="s">
        <v>13159</v>
      </c>
      <c r="I4907" s="749" t="s">
        <v>236</v>
      </c>
      <c r="J4907" s="749" t="n">
        <v>163.77</v>
      </c>
    </row>
    <row collapsed="false" customFormat="false" customHeight="true" hidden="true" ht="12.75" outlineLevel="0" r="4908">
      <c r="A4908" s="749" t="s">
        <v>17209</v>
      </c>
      <c r="B4908" s="749" t="str">
        <f aca="false">C4908&amp;D4908&amp;E4908&amp;F4908&amp;G4908&amp;H4908</f>
        <v>TUBO DE QUEDA EM CERAMICA,COM DIAMETRO DE 300MM,COM DESNIVEL DE ATE 1,00M,PARA POCOS DE VISITA DE ESGOTO SANITARIO,CONFORME PADRAO CEDAE.FORNECIMENTO E ASSENTAMENTO</v>
      </c>
      <c r="C4908" s="749" t="s">
        <v>17210</v>
      </c>
      <c r="D4908" s="749" t="s">
        <v>17180</v>
      </c>
      <c r="E4908" s="749" t="s">
        <v>17181</v>
      </c>
      <c r="I4908" s="749" t="s">
        <v>30</v>
      </c>
      <c r="J4908" s="749" t="n">
        <v>837.72</v>
      </c>
    </row>
    <row collapsed="false" customFormat="false" customHeight="true" hidden="true" ht="12.75" outlineLevel="0" r="4909">
      <c r="A4909" s="749" t="s">
        <v>17211</v>
      </c>
      <c r="B4909" s="749" t="str">
        <f aca="false">C4909&amp;D4909&amp;E4909&amp;F4909&amp;G4909&amp;H4909</f>
        <v>TUBO DE QUEDA EM CERAMICA,COM DIAMETRO DE 300MM,COM DESNIVEL DE ATE 1,00M,PARA POCOS DE VISITA DE ESGOTO SANITARIO,CONFORME PADRAO CEDAE.FORNECIMENTO E ASSENTAMENTO</v>
      </c>
      <c r="C4909" s="749" t="s">
        <v>17210</v>
      </c>
      <c r="D4909" s="749" t="s">
        <v>17180</v>
      </c>
      <c r="E4909" s="749" t="s">
        <v>17181</v>
      </c>
      <c r="I4909" s="749" t="s">
        <v>30</v>
      </c>
      <c r="J4909" s="749" t="n">
        <v>817.05</v>
      </c>
    </row>
    <row collapsed="false" customFormat="false" customHeight="true" hidden="true" ht="12.75" outlineLevel="0" r="4910">
      <c r="A4910" s="749" t="s">
        <v>17212</v>
      </c>
      <c r="B4910" s="749" t="str">
        <f aca="false">C4910&amp;D4910&amp;E4910&amp;F4910&amp;G4910&amp;H4910</f>
        <v>ADICIONAL PARA DESNIVEL EXCEDENTE DE 1,00M,PARA TUBO DE QUEDA EM CERAMICA,COM DIAMETRO DE 300MM,PARA POCOS DE VISITA DEESGOTO SANITARIO,CONFORME PADRAO CEDAE.FORNECIMENTO E ASSENTAMENTO</v>
      </c>
      <c r="C4910" s="749" t="s">
        <v>17193</v>
      </c>
      <c r="D4910" s="749" t="s">
        <v>17213</v>
      </c>
      <c r="E4910" s="749" t="s">
        <v>17195</v>
      </c>
      <c r="F4910" s="749" t="s">
        <v>13159</v>
      </c>
      <c r="I4910" s="749" t="s">
        <v>236</v>
      </c>
      <c r="J4910" s="749" t="n">
        <v>215.72</v>
      </c>
    </row>
    <row collapsed="false" customFormat="false" customHeight="true" hidden="true" ht="12.75" outlineLevel="0" r="4911">
      <c r="A4911" s="749" t="s">
        <v>17214</v>
      </c>
      <c r="B4911" s="749" t="str">
        <f aca="false">C4911&amp;D4911&amp;E4911&amp;F4911&amp;G4911&amp;H4911</f>
        <v>ADICIONAL PARA DESNIVEL EXCEDENTE DE 1,00M,PARA TUBO DE QUEDA EM CERAMICA,COM DIAMETRO DE 300MM,PARA POCOS DE VISITA DEESGOTO SANITARIO,CONFORME PADRAO CEDAE.FORNECIMENTO E ASSENTAMENTO</v>
      </c>
      <c r="C4911" s="749" t="s">
        <v>17193</v>
      </c>
      <c r="D4911" s="749" t="s">
        <v>17213</v>
      </c>
      <c r="E4911" s="749" t="s">
        <v>17195</v>
      </c>
      <c r="F4911" s="749" t="s">
        <v>13159</v>
      </c>
      <c r="I4911" s="749" t="s">
        <v>236</v>
      </c>
      <c r="J4911" s="749" t="n">
        <v>201.67</v>
      </c>
    </row>
    <row collapsed="false" customFormat="false" customHeight="true" hidden="true" ht="12.75" outlineLevel="0" r="4912">
      <c r="A4912" s="749" t="s">
        <v>17215</v>
      </c>
      <c r="B4912" s="749" t="str">
        <f aca="false">C4912&amp;D4912&amp;E4912&amp;F4912&amp;G4912&amp;H4912</f>
        <v>CONJUNTO DE PECAS EM CERAMICA,PARA RAMAL PREDIAL DE ESGOTO SANITARIO,COM DIAMETRO DE 100MM E SERVICOS DE LIGACAO NA CAIXA DE INSPECAO OU NO RAMAL ANTIGO E NO COLETOR.FORNECIMENTO E ASSENTAMENTO</v>
      </c>
      <c r="C4912" s="749" t="s">
        <v>17216</v>
      </c>
      <c r="D4912" s="749" t="s">
        <v>17217</v>
      </c>
      <c r="E4912" s="749" t="s">
        <v>17218</v>
      </c>
      <c r="F4912" s="749" t="s">
        <v>13138</v>
      </c>
      <c r="I4912" s="749" t="s">
        <v>30</v>
      </c>
      <c r="J4912" s="749" t="n">
        <v>51.88</v>
      </c>
    </row>
    <row collapsed="false" customFormat="false" customHeight="true" hidden="true" ht="12.75" outlineLevel="0" r="4913">
      <c r="A4913" s="749" t="s">
        <v>17219</v>
      </c>
      <c r="B4913" s="749" t="str">
        <f aca="false">C4913&amp;D4913&amp;E4913&amp;F4913&amp;G4913&amp;H4913</f>
        <v>CONJUNTO DE PECAS EM CERAMICA,PARA RAMAL PREDIAL DE ESGOTO SANITARIO,COM DIAMETRO DE 100MM E SERVICOS DE LIGACAO NA CAIXA DE INSPECAO OU NO RAMAL ANTIGO E NO COLETOR.FORNECIMENTO E ASSENTAMENTO</v>
      </c>
      <c r="C4913" s="749" t="s">
        <v>17216</v>
      </c>
      <c r="D4913" s="749" t="s">
        <v>17217</v>
      </c>
      <c r="E4913" s="749" t="s">
        <v>17218</v>
      </c>
      <c r="F4913" s="749" t="s">
        <v>13138</v>
      </c>
      <c r="I4913" s="749" t="s">
        <v>30</v>
      </c>
      <c r="J4913" s="749" t="n">
        <v>49.3</v>
      </c>
    </row>
    <row collapsed="false" customFormat="false" customHeight="true" hidden="true" ht="12.75" outlineLevel="0" r="4914">
      <c r="A4914" s="749" t="s">
        <v>17220</v>
      </c>
      <c r="B4914" s="749" t="str">
        <f aca="false">C4914&amp;D4914&amp;E4914&amp;F4914&amp;G4914&amp;H4914</f>
        <v>CONJUNTO DE PECAS EM CERAMICA,PARA RAMAL PREDIAL DE ESGOTO SANITARIO,COM DIAMETRO DE 150MM E SERVICOS DE LIGACAO NA CAIXA DE INSPECAO OU NO RAMAL ANTIGO E NO COLETOR.FORNECIMENTO E ASSENTAMENTO</v>
      </c>
      <c r="C4914" s="749" t="s">
        <v>17216</v>
      </c>
      <c r="D4914" s="749" t="s">
        <v>17221</v>
      </c>
      <c r="E4914" s="749" t="s">
        <v>17218</v>
      </c>
      <c r="F4914" s="749" t="s">
        <v>13138</v>
      </c>
      <c r="I4914" s="749" t="s">
        <v>30</v>
      </c>
      <c r="J4914" s="749" t="n">
        <v>69.02</v>
      </c>
    </row>
    <row collapsed="false" customFormat="false" customHeight="true" hidden="true" ht="12.75" outlineLevel="0" r="4915">
      <c r="A4915" s="749" t="s">
        <v>17222</v>
      </c>
      <c r="B4915" s="749" t="str">
        <f aca="false">C4915&amp;D4915&amp;E4915&amp;F4915&amp;G4915&amp;H4915</f>
        <v>CONJUNTO DE PECAS EM CERAMICA,PARA RAMAL PREDIAL DE ESGOTO SANITARIO,COM DIAMETRO DE 150MM E SERVICOS DE LIGACAO NA CAIXA DE INSPECAO OU NO RAMAL ANTIGO E NO COLETOR.FORNECIMENTO E ASSENTAMENTO</v>
      </c>
      <c r="C4915" s="749" t="s">
        <v>17216</v>
      </c>
      <c r="D4915" s="749" t="s">
        <v>17221</v>
      </c>
      <c r="E4915" s="749" t="s">
        <v>17218</v>
      </c>
      <c r="F4915" s="749" t="s">
        <v>13138</v>
      </c>
      <c r="I4915" s="749" t="s">
        <v>30</v>
      </c>
      <c r="J4915" s="749" t="n">
        <v>65.79</v>
      </c>
    </row>
    <row collapsed="false" customFormat="false" customHeight="true" hidden="true" ht="12.75" outlineLevel="0" r="4916">
      <c r="A4916" s="749" t="s">
        <v>17223</v>
      </c>
      <c r="B4916" s="749" t="str">
        <f aca="false">C4916&amp;D4916&amp;E4916&amp;F4916&amp;G4916&amp;H4916</f>
        <v>LEVANTAMENTO,LIMPEZA E REASSENTAMENTO DE TUBO DE FºFº,PONTAE BOLSA,TIPO ESGOTO,INCLUSIVE FORNECIMENTO DO MATERIAL PARAREJUNTAMENTO(JUNTA DE CHUMBO),COM DIAMETRO DE 50MM</v>
      </c>
      <c r="C4916" s="749" t="s">
        <v>17224</v>
      </c>
      <c r="D4916" s="749" t="s">
        <v>17225</v>
      </c>
      <c r="E4916" s="749" t="s">
        <v>17226</v>
      </c>
      <c r="I4916" s="749" t="s">
        <v>236</v>
      </c>
      <c r="J4916" s="749" t="n">
        <v>29.92</v>
      </c>
    </row>
    <row collapsed="false" customFormat="false" customHeight="true" hidden="true" ht="12.75" outlineLevel="0" r="4917">
      <c r="A4917" s="749" t="s">
        <v>17227</v>
      </c>
      <c r="B4917" s="749" t="str">
        <f aca="false">C4917&amp;D4917&amp;E4917&amp;F4917&amp;G4917&amp;H4917</f>
        <v>LEVANTAMENTO,LIMPEZA E REASSENTAMENTO DE TUBO DE FºFº,PONTAE BOLSA,TIPO ESGOTO,INCLUSIVE FORNECIMENTO DO MATERIAL PARAREJUNTAMENTO(JUNTA DE CHUMBO),COM DIAMETRO DE 50MM</v>
      </c>
      <c r="C4917" s="749" t="s">
        <v>17224</v>
      </c>
      <c r="D4917" s="749" t="s">
        <v>17225</v>
      </c>
      <c r="E4917" s="749" t="s">
        <v>17226</v>
      </c>
      <c r="I4917" s="749" t="s">
        <v>236</v>
      </c>
      <c r="J4917" s="749" t="n">
        <v>26.09</v>
      </c>
    </row>
    <row collapsed="false" customFormat="false" customHeight="true" hidden="true" ht="12.75" outlineLevel="0" r="4918">
      <c r="A4918" s="749" t="s">
        <v>17228</v>
      </c>
      <c r="B4918" s="749" t="str">
        <f aca="false">C4918&amp;D4918&amp;E4918&amp;F4918&amp;G4918&amp;H4918</f>
        <v>LEVANTAMENTO,LIMPEZA E REASSENTAMENTO DE TUBO DE FºFº,PONTAE BOLSA,TIPO ESGOTO,INCLUSIVE FORNECIMENTO DO MATERIAL PARAREJUNTAMENTO(JUNTA DE CHUMBO),COM DIAMETRO DE 75MM</v>
      </c>
      <c r="C4918" s="749" t="s">
        <v>17224</v>
      </c>
      <c r="D4918" s="749" t="s">
        <v>17225</v>
      </c>
      <c r="E4918" s="749" t="s">
        <v>17229</v>
      </c>
      <c r="I4918" s="749" t="s">
        <v>236</v>
      </c>
      <c r="J4918" s="749" t="n">
        <v>37.75</v>
      </c>
    </row>
    <row collapsed="false" customFormat="false" customHeight="true" hidden="true" ht="12.75" outlineLevel="0" r="4919">
      <c r="A4919" s="749" t="s">
        <v>17230</v>
      </c>
      <c r="B4919" s="749" t="str">
        <f aca="false">C4919&amp;D4919&amp;E4919&amp;F4919&amp;G4919&amp;H4919</f>
        <v>LEVANTAMENTO,LIMPEZA E REASSENTAMENTO DE TUBO DE FºFº,PONTAE BOLSA,TIPO ESGOTO,INCLUSIVE FORNECIMENTO DO MATERIAL PARAREJUNTAMENTO(JUNTA DE CHUMBO),COM DIAMETRO DE 75MM</v>
      </c>
      <c r="C4919" s="749" t="s">
        <v>17224</v>
      </c>
      <c r="D4919" s="749" t="s">
        <v>17225</v>
      </c>
      <c r="E4919" s="749" t="s">
        <v>17229</v>
      </c>
      <c r="I4919" s="749" t="s">
        <v>236</v>
      </c>
      <c r="J4919" s="749" t="n">
        <v>32.91</v>
      </c>
    </row>
    <row collapsed="false" customFormat="false" customHeight="true" hidden="true" ht="12.75" outlineLevel="0" r="4920">
      <c r="A4920" s="749" t="s">
        <v>17231</v>
      </c>
      <c r="B4920" s="749" t="str">
        <f aca="false">C4920&amp;D4920&amp;E4920&amp;F4920&amp;G4920&amp;H4920</f>
        <v>LEVANTAMENTO,LIMPEZA E REASSENTAMENTO DE TUBO DE FºFº,PONTAE BOLSA,TIPO ESGOTO,INCLUSIVE FORNECIMENTO DO MATERIAL PARAREJUNTAMENTO(JUNTA DE CHUMBO),COM DIAMETRO DE 100MM</v>
      </c>
      <c r="C4920" s="749" t="s">
        <v>17224</v>
      </c>
      <c r="D4920" s="749" t="s">
        <v>17225</v>
      </c>
      <c r="E4920" s="749" t="s">
        <v>17232</v>
      </c>
      <c r="I4920" s="749" t="s">
        <v>236</v>
      </c>
      <c r="J4920" s="749" t="n">
        <v>51.32</v>
      </c>
    </row>
    <row collapsed="false" customFormat="false" customHeight="true" hidden="true" ht="12.75" outlineLevel="0" r="4921">
      <c r="A4921" s="749" t="s">
        <v>17233</v>
      </c>
      <c r="B4921" s="749" t="str">
        <f aca="false">C4921&amp;D4921&amp;E4921&amp;F4921&amp;G4921&amp;H4921</f>
        <v>LEVANTAMENTO,LIMPEZA E REASSENTAMENTO DE TUBO DE FºFº,PONTAE BOLSA,TIPO ESGOTO,INCLUSIVE FORNECIMENTO DO MATERIAL PARAREJUNTAMENTO(JUNTA DE CHUMBO),COM DIAMETRO DE 100MM</v>
      </c>
      <c r="C4921" s="749" t="s">
        <v>17224</v>
      </c>
      <c r="D4921" s="749" t="s">
        <v>17225</v>
      </c>
      <c r="E4921" s="749" t="s">
        <v>17232</v>
      </c>
      <c r="I4921" s="749" t="s">
        <v>236</v>
      </c>
      <c r="J4921" s="749" t="n">
        <v>44.74</v>
      </c>
    </row>
    <row collapsed="false" customFormat="false" customHeight="true" hidden="true" ht="12.75" outlineLevel="0" r="4922">
      <c r="A4922" s="749" t="s">
        <v>17234</v>
      </c>
      <c r="B4922" s="749" t="str">
        <f aca="false">C4922&amp;D4922&amp;E4922&amp;F4922&amp;G4922&amp;H4922</f>
        <v>LEVANTAMENTO,LIMPEZA E REASSENTAMENTO DE TUBO DE FºFº,PONTAE BOLSA,TIPO ESGOTO,INCLUSIVE FORNECIMENTO DO MATERIAL PARAREJUNTAMENTO(JUNTA DE CHUMBO),COM DIAMETRO DE 150MM</v>
      </c>
      <c r="C4922" s="749" t="s">
        <v>17224</v>
      </c>
      <c r="D4922" s="749" t="s">
        <v>17225</v>
      </c>
      <c r="E4922" s="749" t="s">
        <v>17235</v>
      </c>
      <c r="I4922" s="749" t="s">
        <v>236</v>
      </c>
      <c r="J4922" s="749" t="n">
        <v>63.34</v>
      </c>
    </row>
    <row collapsed="false" customFormat="false" customHeight="true" hidden="true" ht="12.75" outlineLevel="0" r="4923">
      <c r="A4923" s="749" t="s">
        <v>17236</v>
      </c>
      <c r="B4923" s="749" t="str">
        <f aca="false">C4923&amp;D4923&amp;E4923&amp;F4923&amp;G4923&amp;H4923</f>
        <v>LEVANTAMENTO,LIMPEZA E REASSENTAMENTO DE TUBO DE FºFº,PONTAE BOLSA,TIPO ESGOTO,INCLUSIVE FORNECIMENTO DO MATERIAL PARAREJUNTAMENTO(JUNTA DE CHUMBO),COM DIAMETRO DE 150MM</v>
      </c>
      <c r="C4923" s="749" t="s">
        <v>17224</v>
      </c>
      <c r="D4923" s="749" t="s">
        <v>17225</v>
      </c>
      <c r="E4923" s="749" t="s">
        <v>17235</v>
      </c>
      <c r="I4923" s="749" t="s">
        <v>236</v>
      </c>
      <c r="J4923" s="749" t="n">
        <v>55.21</v>
      </c>
    </row>
    <row collapsed="false" customFormat="false" customHeight="true" hidden="true" ht="12.75" outlineLevel="0" r="4924">
      <c r="A4924" s="749" t="s">
        <v>17237</v>
      </c>
      <c r="B4924" s="749" t="str">
        <f aca="false">C4924&amp;D4924&amp;E4924&amp;F4924&amp;G4924&amp;H4924</f>
        <v>LEVANTAMENTO,LIMPEZA E REASSENTAMENTO DE TUBO DE FºFº,PONTAE BOLSA,TIPO ESGOTO,INCLUSIVE FORNECIMENTO DO MATERIAL PARAREJUNTAMENTO(JUNTA DE CHUMBO),COM DIAMETRO DE 200MM</v>
      </c>
      <c r="C4924" s="749" t="s">
        <v>17224</v>
      </c>
      <c r="D4924" s="749" t="s">
        <v>17225</v>
      </c>
      <c r="E4924" s="749" t="s">
        <v>17238</v>
      </c>
      <c r="I4924" s="749" t="s">
        <v>236</v>
      </c>
      <c r="J4924" s="749" t="n">
        <v>67.83</v>
      </c>
    </row>
    <row collapsed="false" customFormat="false" customHeight="true" hidden="true" ht="12.75" outlineLevel="0" r="4925">
      <c r="A4925" s="749" t="s">
        <v>17239</v>
      </c>
      <c r="B4925" s="749" t="str">
        <f aca="false">C4925&amp;D4925&amp;E4925&amp;F4925&amp;G4925&amp;H4925</f>
        <v>LEVANTAMENTO,LIMPEZA E REASSENTAMENTO DE TUBO DE FºFº,PONTAE BOLSA,TIPO ESGOTO,INCLUSIVE FORNECIMENTO DO MATERIAL PARAREJUNTAMENTO(JUNTA DE CHUMBO),COM DIAMETRO DE 200MM</v>
      </c>
      <c r="C4925" s="749" t="s">
        <v>17224</v>
      </c>
      <c r="D4925" s="749" t="s">
        <v>17225</v>
      </c>
      <c r="E4925" s="749" t="s">
        <v>17238</v>
      </c>
      <c r="I4925" s="749" t="s">
        <v>236</v>
      </c>
      <c r="J4925" s="749" t="n">
        <v>59.13</v>
      </c>
    </row>
    <row collapsed="false" customFormat="false" customHeight="true" hidden="true" ht="12.75" outlineLevel="0" r="4926">
      <c r="A4926" s="749" t="s">
        <v>17240</v>
      </c>
      <c r="B4926" s="749" t="str">
        <f aca="false">C4926&amp;D4926&amp;E4926&amp;F4926&amp;G4926&amp;H4926</f>
        <v>LEVANTAMENTO,LIMPEZA E REASSENTAMENTO DE TUBO DE FºFº,PONTAE BOLSA,TIPO ESGOTO,INCLUSIVE FORNECIMENTO DO MATERIAL PARAREJUNTAMENTO(JUNTA DE CHUMBO),COM DIAMETRO DE 250MM</v>
      </c>
      <c r="C4926" s="749" t="s">
        <v>17224</v>
      </c>
      <c r="D4926" s="749" t="s">
        <v>17225</v>
      </c>
      <c r="E4926" s="749" t="s">
        <v>17241</v>
      </c>
      <c r="I4926" s="749" t="s">
        <v>236</v>
      </c>
      <c r="J4926" s="749" t="n">
        <v>77.32</v>
      </c>
    </row>
    <row collapsed="false" customFormat="false" customHeight="true" hidden="true" ht="12.75" outlineLevel="0" r="4927">
      <c r="A4927" s="749" t="s">
        <v>17242</v>
      </c>
      <c r="B4927" s="749" t="str">
        <f aca="false">C4927&amp;D4927&amp;E4927&amp;F4927&amp;G4927&amp;H4927</f>
        <v>LEVANTAMENTO,LIMPEZA E REASSENTAMENTO DE TUBO DE FºFº,PONTAE BOLSA,TIPO ESGOTO,INCLUSIVE FORNECIMENTO DO MATERIAL PARAREJUNTAMENTO(JUNTA DE CHUMBO),COM DIAMETRO DE 250MM</v>
      </c>
      <c r="C4927" s="749" t="s">
        <v>17224</v>
      </c>
      <c r="D4927" s="749" t="s">
        <v>17225</v>
      </c>
      <c r="E4927" s="749" t="s">
        <v>17241</v>
      </c>
      <c r="I4927" s="749" t="s">
        <v>236</v>
      </c>
      <c r="J4927" s="749" t="n">
        <v>67.4</v>
      </c>
    </row>
    <row collapsed="false" customFormat="false" customHeight="true" hidden="true" ht="12.75" outlineLevel="0" r="4928">
      <c r="A4928" s="749" t="s">
        <v>17243</v>
      </c>
      <c r="B4928" s="749" t="str">
        <f aca="false">C4928&amp;D4928&amp;E4928&amp;F4928&amp;G4928&amp;H4928</f>
        <v>LEVANTAMENTO,LIMPEZA E REASSENTAMENTO DE TUBO DE FºFº,PONTAE BOLSA,TIPO ESGOTO,INCLUSIVE FORNECIMENTO DO MATERIAL PARAREJUNTAMENTO(JUNTA DE CHUMBO),COM DIAMETRO DE 300MM</v>
      </c>
      <c r="C4928" s="749" t="s">
        <v>17224</v>
      </c>
      <c r="D4928" s="749" t="s">
        <v>17225</v>
      </c>
      <c r="E4928" s="749" t="s">
        <v>17244</v>
      </c>
      <c r="I4928" s="749" t="s">
        <v>236</v>
      </c>
      <c r="J4928" s="749" t="n">
        <v>91.61</v>
      </c>
    </row>
    <row collapsed="false" customFormat="false" customHeight="true" hidden="true" ht="12.75" outlineLevel="0" r="4929">
      <c r="A4929" s="749" t="s">
        <v>17245</v>
      </c>
      <c r="B4929" s="749" t="str">
        <f aca="false">C4929&amp;D4929&amp;E4929&amp;F4929&amp;G4929&amp;H4929</f>
        <v>LEVANTAMENTO,LIMPEZA E REASSENTAMENTO DE TUBO DE FºFº,PONTAE BOLSA,TIPO ESGOTO,INCLUSIVE FORNECIMENTO DO MATERIAL PARAREJUNTAMENTO(JUNTA DE CHUMBO),COM DIAMETRO DE 300MM</v>
      </c>
      <c r="C4929" s="749" t="s">
        <v>17224</v>
      </c>
      <c r="D4929" s="749" t="s">
        <v>17225</v>
      </c>
      <c r="E4929" s="749" t="s">
        <v>17244</v>
      </c>
      <c r="I4929" s="749" t="s">
        <v>236</v>
      </c>
      <c r="J4929" s="749" t="n">
        <v>79.88</v>
      </c>
    </row>
    <row collapsed="false" customFormat="false" customHeight="true" hidden="true" ht="12.75" outlineLevel="0" r="4930">
      <c r="A4930" s="749" t="s">
        <v>17246</v>
      </c>
      <c r="B4930" s="749" t="str">
        <f aca="false">C4930&amp;D4930&amp;E4930&amp;F4930&amp;G4930&amp;H4930</f>
        <v>LEVANTAMENTO,LIMPEZA E REASSENTAMENTO DE CURVA DE FºFº,PONTA E BOLSA,COM QUALQUER DEFLEXAO,INCLUSIVE FORNECIMENTO DO MATERIAL PARA REJUNTAMENTO(JUNTA DE CHUMBO),COM DIAMETRO DE 75MM</v>
      </c>
      <c r="C4930" s="749" t="s">
        <v>17247</v>
      </c>
      <c r="D4930" s="749" t="s">
        <v>17248</v>
      </c>
      <c r="E4930" s="749" t="s">
        <v>17249</v>
      </c>
      <c r="F4930" s="749" t="s">
        <v>236</v>
      </c>
      <c r="I4930" s="749" t="s">
        <v>30</v>
      </c>
      <c r="J4930" s="749" t="n">
        <v>41.27</v>
      </c>
    </row>
    <row collapsed="false" customFormat="false" customHeight="true" hidden="true" ht="12.75" outlineLevel="0" r="4931">
      <c r="A4931" s="749" t="s">
        <v>17250</v>
      </c>
      <c r="B4931" s="749" t="str">
        <f aca="false">C4931&amp;D4931&amp;E4931&amp;F4931&amp;G4931&amp;H4931</f>
        <v>LEVANTAMENTO,LIMPEZA E REASSENTAMENTO DE CURVA DE FºFº,PONTA E BOLSA,COM QUALQUER DEFLEXAO,INCLUSIVE FORNECIMENTO DO MATERIAL PARA REJUNTAMENTO(JUNTA DE CHUMBO),COM DIAMETRO DE 75MM</v>
      </c>
      <c r="C4931" s="749" t="s">
        <v>17247</v>
      </c>
      <c r="D4931" s="749" t="s">
        <v>17248</v>
      </c>
      <c r="E4931" s="749" t="s">
        <v>17249</v>
      </c>
      <c r="F4931" s="749" t="s">
        <v>236</v>
      </c>
      <c r="I4931" s="749" t="s">
        <v>30</v>
      </c>
      <c r="J4931" s="749" t="n">
        <v>36.35</v>
      </c>
    </row>
    <row collapsed="false" customFormat="false" customHeight="true" hidden="true" ht="12.75" outlineLevel="0" r="4932">
      <c r="A4932" s="749" t="s">
        <v>17251</v>
      </c>
      <c r="B4932" s="749" t="str">
        <f aca="false">C4932&amp;D4932&amp;E4932&amp;F4932&amp;G4932&amp;H4932</f>
        <v>LEVANTAMENTO,LIMPEZA E REASSENTAMENTO DE CURVA DE FºFº,PONTA E BOLSA,COM QUALQUER DEFLEXAO,INCLUSIVE FORNECIMENTO DO MATERIAL PARA REJUNTAMENTO(JUNTA DE CHUMBO),COM DIAMETRO DE 100MM</v>
      </c>
      <c r="C4932" s="749" t="s">
        <v>17247</v>
      </c>
      <c r="D4932" s="749" t="s">
        <v>17248</v>
      </c>
      <c r="E4932" s="749" t="s">
        <v>17252</v>
      </c>
      <c r="F4932" s="749" t="s">
        <v>17253</v>
      </c>
      <c r="I4932" s="749" t="s">
        <v>30</v>
      </c>
      <c r="J4932" s="749" t="n">
        <v>55.39</v>
      </c>
    </row>
    <row collapsed="false" customFormat="false" customHeight="true" hidden="true" ht="12.75" outlineLevel="0" r="4933">
      <c r="A4933" s="749" t="s">
        <v>17254</v>
      </c>
      <c r="B4933" s="749" t="str">
        <f aca="false">C4933&amp;D4933&amp;E4933&amp;F4933&amp;G4933&amp;H4933</f>
        <v>LEVANTAMENTO,LIMPEZA E REASSENTAMENTO DE CURVA DE FºFº,PONTA E BOLSA,COM QUALQUER DEFLEXAO,INCLUSIVE FORNECIMENTO DO MATERIAL PARA REJUNTAMENTO(JUNTA DE CHUMBO),COM DIAMETRO DE 100MM</v>
      </c>
      <c r="C4933" s="749" t="s">
        <v>17247</v>
      </c>
      <c r="D4933" s="749" t="s">
        <v>17248</v>
      </c>
      <c r="E4933" s="749" t="s">
        <v>17252</v>
      </c>
      <c r="F4933" s="749" t="s">
        <v>17253</v>
      </c>
      <c r="I4933" s="749" t="s">
        <v>30</v>
      </c>
      <c r="J4933" s="749" t="n">
        <v>48.76</v>
      </c>
    </row>
    <row collapsed="false" customFormat="false" customHeight="true" hidden="true" ht="12.75" outlineLevel="0" r="4934">
      <c r="A4934" s="749" t="s">
        <v>17255</v>
      </c>
      <c r="B4934" s="749" t="str">
        <f aca="false">C4934&amp;D4934&amp;E4934&amp;F4934&amp;G4934&amp;H4934</f>
        <v>LEVANTAMENTO,LIMPEZA E REASSENTAMENTO DE CURVA DE FºFº,PONTA E BOLSA,COM QUALQUER DEFLEXAO,INCLUSIVE FORNECIMENTO DO MATERIAL PARA REJUNTAMENTO(JUNTA DE CHUMBO),COM DIAMETRO DE 150MM</v>
      </c>
      <c r="C4934" s="749" t="s">
        <v>17247</v>
      </c>
      <c r="D4934" s="749" t="s">
        <v>17248</v>
      </c>
      <c r="E4934" s="749" t="s">
        <v>17256</v>
      </c>
      <c r="F4934" s="749" t="s">
        <v>17253</v>
      </c>
      <c r="I4934" s="749" t="s">
        <v>30</v>
      </c>
      <c r="J4934" s="749" t="n">
        <v>83.94</v>
      </c>
    </row>
    <row collapsed="false" customFormat="false" customHeight="true" hidden="true" ht="12.75" outlineLevel="0" r="4935">
      <c r="A4935" s="749" t="s">
        <v>17257</v>
      </c>
      <c r="B4935" s="749" t="str">
        <f aca="false">C4935&amp;D4935&amp;E4935&amp;F4935&amp;G4935&amp;H4935</f>
        <v>LEVANTAMENTO,LIMPEZA E REASSENTAMENTO DE CURVA DE FºFº,PONTA E BOLSA,COM QUALQUER DEFLEXAO,INCLUSIVE FORNECIMENTO DO MATERIAL PARA REJUNTAMENTO(JUNTA DE CHUMBO),COM DIAMETRO DE 150MM</v>
      </c>
      <c r="C4935" s="749" t="s">
        <v>17247</v>
      </c>
      <c r="D4935" s="749" t="s">
        <v>17248</v>
      </c>
      <c r="E4935" s="749" t="s">
        <v>17256</v>
      </c>
      <c r="F4935" s="749" t="s">
        <v>17253</v>
      </c>
      <c r="I4935" s="749" t="s">
        <v>30</v>
      </c>
      <c r="J4935" s="749" t="n">
        <v>73.99</v>
      </c>
    </row>
    <row collapsed="false" customFormat="false" customHeight="true" hidden="true" ht="12.75" outlineLevel="0" r="4936">
      <c r="A4936" s="749" t="s">
        <v>17258</v>
      </c>
      <c r="B4936" s="749" t="str">
        <f aca="false">C4936&amp;D4936&amp;E4936&amp;F4936&amp;G4936&amp;H4936</f>
        <v>LEVANTAMENTO,LIMPEZA E REASSENTAMENTO DE CURVA DE FºFº,PONTA E BOLSA,COM QUALQUER DEFLEXAO,INCLUSIVE FORNECIMENTO DO MATERIAL PARA REJUNTAMENTO(JUNTA DE CHUMBO),COM DIAMETRO DE 200MM</v>
      </c>
      <c r="C4936" s="749" t="s">
        <v>17247</v>
      </c>
      <c r="D4936" s="749" t="s">
        <v>17248</v>
      </c>
      <c r="E4936" s="749" t="s">
        <v>17259</v>
      </c>
      <c r="F4936" s="749" t="s">
        <v>17253</v>
      </c>
      <c r="I4936" s="749" t="s">
        <v>30</v>
      </c>
      <c r="J4936" s="749" t="n">
        <v>132.99</v>
      </c>
    </row>
    <row collapsed="false" customFormat="false" customHeight="true" hidden="true" ht="12.75" outlineLevel="0" r="4937">
      <c r="A4937" s="749" t="s">
        <v>17260</v>
      </c>
      <c r="B4937" s="749" t="str">
        <f aca="false">C4937&amp;D4937&amp;E4937&amp;F4937&amp;G4937&amp;H4937</f>
        <v>LEVANTAMENTO,LIMPEZA E REASSENTAMENTO DE CURVA DE FºFº,PONTA E BOLSA,COM QUALQUER DEFLEXAO,INCLUSIVE FORNECIMENTO DO MATERIAL PARA REJUNTAMENTO(JUNTA DE CHUMBO),COM DIAMETRO DE 200MM</v>
      </c>
      <c r="C4937" s="749" t="s">
        <v>17247</v>
      </c>
      <c r="D4937" s="749" t="s">
        <v>17248</v>
      </c>
      <c r="E4937" s="749" t="s">
        <v>17259</v>
      </c>
      <c r="F4937" s="749" t="s">
        <v>17253</v>
      </c>
      <c r="I4937" s="749" t="s">
        <v>30</v>
      </c>
      <c r="J4937" s="749" t="n">
        <v>117.08</v>
      </c>
    </row>
    <row collapsed="false" customFormat="false" customHeight="true" hidden="true" ht="12.75" outlineLevel="0" r="4938">
      <c r="A4938" s="749" t="s">
        <v>17261</v>
      </c>
      <c r="B4938" s="749" t="str">
        <f aca="false">C4938&amp;D4938&amp;E4938&amp;F4938&amp;G4938&amp;H4938</f>
        <v>LEVANTAMENTO,LIMPEZA E REASSENTAMENTO DE CURVA DE FºFº,PONTA E BOLSA,COM QUALQUER DEFLEXAO,INCLUSIVE FORNECIMENTO DO MATERIAL PARA REJUNTAMENTO(JUNTA DE CHUMBO),COM DIAMETRO DE 250MM</v>
      </c>
      <c r="C4938" s="749" t="s">
        <v>17247</v>
      </c>
      <c r="D4938" s="749" t="s">
        <v>17248</v>
      </c>
      <c r="E4938" s="749" t="s">
        <v>17262</v>
      </c>
      <c r="F4938" s="749" t="s">
        <v>17253</v>
      </c>
      <c r="I4938" s="749" t="s">
        <v>30</v>
      </c>
      <c r="J4938" s="749" t="n">
        <v>172.41</v>
      </c>
    </row>
    <row collapsed="false" customFormat="false" customHeight="true" hidden="true" ht="12.75" outlineLevel="0" r="4939">
      <c r="A4939" s="749" t="s">
        <v>17263</v>
      </c>
      <c r="B4939" s="749" t="str">
        <f aca="false">C4939&amp;D4939&amp;E4939&amp;F4939&amp;G4939&amp;H4939</f>
        <v>LEVANTAMENTO,LIMPEZA E REASSENTAMENTO DE CURVA DE FºFº,PONTA E BOLSA,COM QUALQUER DEFLEXAO,INCLUSIVE FORNECIMENTO DO MATERIAL PARA REJUNTAMENTO(JUNTA DE CHUMBO),COM DIAMETRO DE 250MM</v>
      </c>
      <c r="C4939" s="749" t="s">
        <v>17247</v>
      </c>
      <c r="D4939" s="749" t="s">
        <v>17248</v>
      </c>
      <c r="E4939" s="749" t="s">
        <v>17262</v>
      </c>
      <c r="F4939" s="749" t="s">
        <v>17253</v>
      </c>
      <c r="I4939" s="749" t="s">
        <v>30</v>
      </c>
      <c r="J4939" s="749" t="n">
        <v>151.78</v>
      </c>
    </row>
    <row collapsed="false" customFormat="false" customHeight="true" hidden="true" ht="12.75" outlineLevel="0" r="4940">
      <c r="A4940" s="749" t="s">
        <v>17264</v>
      </c>
      <c r="B4940" s="749" t="str">
        <f aca="false">C4940&amp;D4940&amp;E4940&amp;F4940&amp;G4940&amp;H4940</f>
        <v>LEVANTAMENTO,LIMPEZA E REASSENTAMENTO DE CURVA DE FºFº,PONTA E BOLSA,COM QUALQUER DEFLEXAO,INCLUSIVE FORNECIMENTO DO MATERIAL PARA REJUNTAMENTO(JUNTA DE CHUMBO),COM DIAMETRO DE 300MM</v>
      </c>
      <c r="C4940" s="749" t="s">
        <v>17247</v>
      </c>
      <c r="D4940" s="749" t="s">
        <v>17248</v>
      </c>
      <c r="E4940" s="749" t="s">
        <v>17265</v>
      </c>
      <c r="F4940" s="749" t="s">
        <v>17253</v>
      </c>
      <c r="I4940" s="749" t="s">
        <v>30</v>
      </c>
      <c r="J4940" s="749" t="n">
        <v>211.14</v>
      </c>
    </row>
    <row collapsed="false" customFormat="false" customHeight="true" hidden="true" ht="12.75" outlineLevel="0" r="4941">
      <c r="A4941" s="749" t="s">
        <v>17266</v>
      </c>
      <c r="B4941" s="749" t="str">
        <f aca="false">C4941&amp;D4941&amp;E4941&amp;F4941&amp;G4941&amp;H4941</f>
        <v>LEVANTAMENTO,LIMPEZA E REASSENTAMENTO DE CURVA DE FºFº,PONTA E BOLSA,COM QUALQUER DEFLEXAO,INCLUSIVE FORNECIMENTO DO MATERIAL PARA REJUNTAMENTO(JUNTA DE CHUMBO),COM DIAMETRO DE 300MM</v>
      </c>
      <c r="C4941" s="749" t="s">
        <v>17247</v>
      </c>
      <c r="D4941" s="749" t="s">
        <v>17248</v>
      </c>
      <c r="E4941" s="749" t="s">
        <v>17265</v>
      </c>
      <c r="F4941" s="749" t="s">
        <v>17253</v>
      </c>
      <c r="I4941" s="749" t="s">
        <v>30</v>
      </c>
      <c r="J4941" s="749" t="n">
        <v>185.92</v>
      </c>
    </row>
    <row collapsed="false" customFormat="false" customHeight="true" hidden="true" ht="12.75" outlineLevel="0" r="4942">
      <c r="A4942" s="749" t="s">
        <v>17267</v>
      </c>
      <c r="B4942" s="749" t="str">
        <f aca="false">C4942&amp;D4942&amp;E4942&amp;F4942&amp;G4942&amp;H4942</f>
        <v>LEVANTAMENTO,LIMPEZA E REASSENTAMENTO DE JUNCAO 45° DE FºFº,PONTA E BOLSA,INCLUSIVE FORNECIMENTO DO MATERIAL PARA REJUNTAMENTO(JUNTA DE CHUMBO),COM DIAMETRO DE 75MM</v>
      </c>
      <c r="C4942" s="749" t="s">
        <v>17268</v>
      </c>
      <c r="D4942" s="749" t="s">
        <v>17269</v>
      </c>
      <c r="E4942" s="749" t="s">
        <v>17270</v>
      </c>
      <c r="I4942" s="749" t="s">
        <v>30</v>
      </c>
      <c r="J4942" s="749" t="n">
        <v>83.26</v>
      </c>
    </row>
    <row collapsed="false" customFormat="false" customHeight="true" hidden="true" ht="12.75" outlineLevel="0" r="4943">
      <c r="A4943" s="749" t="s">
        <v>17271</v>
      </c>
      <c r="B4943" s="749" t="str">
        <f aca="false">C4943&amp;D4943&amp;E4943&amp;F4943&amp;G4943&amp;H4943</f>
        <v>LEVANTAMENTO,LIMPEZA E REASSENTAMENTO DE JUNCAO 45° DE FºFº,PONTA E BOLSA,INCLUSIVE FORNECIMENTO DO MATERIAL PARA REJUNTAMENTO(JUNTA DE CHUMBO),COM DIAMETRO DE 75MM</v>
      </c>
      <c r="C4943" s="749" t="s">
        <v>17268</v>
      </c>
      <c r="D4943" s="749" t="s">
        <v>17269</v>
      </c>
      <c r="E4943" s="749" t="s">
        <v>17270</v>
      </c>
      <c r="I4943" s="749" t="s">
        <v>30</v>
      </c>
      <c r="J4943" s="749" t="n">
        <v>73.31</v>
      </c>
    </row>
    <row collapsed="false" customFormat="false" customHeight="true" hidden="true" ht="12.75" outlineLevel="0" r="4944">
      <c r="A4944" s="749" t="s">
        <v>17272</v>
      </c>
      <c r="B4944" s="749" t="str">
        <f aca="false">C4944&amp;D4944&amp;E4944&amp;F4944&amp;G4944&amp;H4944</f>
        <v>LEVANTAMENTO,LIMPEZA E REASSENTAMENTO DE JUNCAO 45° DE FºFº,PONTA E BOLSA,INCLUSIVE FORNECIMENTO DO MATERIAL PARA REJUNTAMENTO(JUNTA DE CHUMBO),COM DIAMETRO DE 100MM</v>
      </c>
      <c r="C4944" s="749" t="s">
        <v>17268</v>
      </c>
      <c r="D4944" s="749" t="s">
        <v>17269</v>
      </c>
      <c r="E4944" s="749" t="s">
        <v>17273</v>
      </c>
      <c r="I4944" s="749" t="s">
        <v>30</v>
      </c>
      <c r="J4944" s="749" t="n">
        <v>107.59</v>
      </c>
    </row>
    <row collapsed="false" customFormat="false" customHeight="true" hidden="true" ht="12.75" outlineLevel="0" r="4945">
      <c r="A4945" s="749" t="s">
        <v>17274</v>
      </c>
      <c r="B4945" s="749" t="str">
        <f aca="false">C4945&amp;D4945&amp;E4945&amp;F4945&amp;G4945&amp;H4945</f>
        <v>LEVANTAMENTO,LIMPEZA E REASSENTAMENTO DE JUNCAO 45° DE FºFº,PONTA E BOLSA,INCLUSIVE FORNECIMENTO DO MATERIAL PARA REJUNTAMENTO(JUNTA DE CHUMBO),COM DIAMETRO DE 100MM</v>
      </c>
      <c r="C4945" s="749" t="s">
        <v>17268</v>
      </c>
      <c r="D4945" s="749" t="s">
        <v>17269</v>
      </c>
      <c r="E4945" s="749" t="s">
        <v>17273</v>
      </c>
      <c r="I4945" s="749" t="s">
        <v>30</v>
      </c>
      <c r="J4945" s="749" t="n">
        <v>94.79</v>
      </c>
    </row>
    <row collapsed="false" customFormat="false" customHeight="true" hidden="true" ht="12.75" outlineLevel="0" r="4946">
      <c r="A4946" s="749" t="s">
        <v>17275</v>
      </c>
      <c r="B4946" s="749" t="str">
        <f aca="false">C4946&amp;D4946&amp;E4946&amp;F4946&amp;G4946&amp;H4946</f>
        <v>LEVANTAMENTO,LIMPEZA E REASSENTAMENTO DE JUNCAO 45° DE FºFº,PONTA E BOLSA,INCLUSIVE FORNECIMENTO DO MATERIAL PARA REJUNTAMENTO(JUNTA DE CHUMBO),COM DIAMETRO DE 150MM</v>
      </c>
      <c r="C4946" s="749" t="s">
        <v>17268</v>
      </c>
      <c r="D4946" s="749" t="s">
        <v>17269</v>
      </c>
      <c r="E4946" s="749" t="s">
        <v>17276</v>
      </c>
      <c r="I4946" s="749" t="s">
        <v>30</v>
      </c>
      <c r="J4946" s="749" t="n">
        <v>166.45</v>
      </c>
    </row>
    <row collapsed="false" customFormat="false" customHeight="true" hidden="true" ht="12.75" outlineLevel="0" r="4947">
      <c r="A4947" s="749" t="s">
        <v>17277</v>
      </c>
      <c r="B4947" s="749" t="str">
        <f aca="false">C4947&amp;D4947&amp;E4947&amp;F4947&amp;G4947&amp;H4947</f>
        <v>LEVANTAMENTO,LIMPEZA E REASSENTAMENTO DE JUNCAO 45° DE FºFº,PONTA E BOLSA,INCLUSIVE FORNECIMENTO DO MATERIAL PARA REJUNTAMENTO(JUNTA DE CHUMBO),COM DIAMETRO DE 150MM</v>
      </c>
      <c r="C4947" s="749" t="s">
        <v>17268</v>
      </c>
      <c r="D4947" s="749" t="s">
        <v>17269</v>
      </c>
      <c r="E4947" s="749" t="s">
        <v>17276</v>
      </c>
      <c r="I4947" s="749" t="s">
        <v>30</v>
      </c>
      <c r="J4947" s="749" t="n">
        <v>146.78</v>
      </c>
    </row>
    <row collapsed="false" customFormat="false" customHeight="true" hidden="true" ht="12.75" outlineLevel="0" r="4948">
      <c r="A4948" s="749" t="s">
        <v>17278</v>
      </c>
      <c r="B4948" s="749" t="str">
        <f aca="false">C4948&amp;D4948&amp;E4948&amp;F4948&amp;G4948&amp;H4948</f>
        <v>LEVANTAMENTO,LIMPEZA E REASSENTAMENTO DE JUNCAO 45° DE FºFº,PONTA E BOLSA,INCLUSIVE FORNECIMENTO DO MATERIAL PARA REJUNTAMENTO(JUNTA DE CHUMBO),COM DIAMETRO DE 200MM</v>
      </c>
      <c r="C4948" s="749" t="s">
        <v>17268</v>
      </c>
      <c r="D4948" s="749" t="s">
        <v>17269</v>
      </c>
      <c r="E4948" s="749" t="s">
        <v>17279</v>
      </c>
      <c r="I4948" s="749" t="s">
        <v>30</v>
      </c>
      <c r="J4948" s="749" t="n">
        <v>265.99</v>
      </c>
    </row>
    <row collapsed="false" customFormat="false" customHeight="true" hidden="true" ht="12.75" outlineLevel="0" r="4949">
      <c r="A4949" s="749" t="s">
        <v>17280</v>
      </c>
      <c r="B4949" s="749" t="str">
        <f aca="false">C4949&amp;D4949&amp;E4949&amp;F4949&amp;G4949&amp;H4949</f>
        <v>LEVANTAMENTO,LIMPEZA E REASSENTAMENTO DE JUNCAO 45° DE FºFº,PONTA E BOLSA,INCLUSIVE FORNECIMENTO DO MATERIAL PARA REJUNTAMENTO(JUNTA DE CHUMBO),COM DIAMETRO DE 200MM</v>
      </c>
      <c r="C4949" s="749" t="s">
        <v>17268</v>
      </c>
      <c r="D4949" s="749" t="s">
        <v>17269</v>
      </c>
      <c r="E4949" s="749" t="s">
        <v>17279</v>
      </c>
      <c r="I4949" s="749" t="s">
        <v>30</v>
      </c>
      <c r="J4949" s="749" t="n">
        <v>234.17</v>
      </c>
    </row>
    <row collapsed="false" customFormat="false" customHeight="true" hidden="true" ht="12.75" outlineLevel="0" r="4950">
      <c r="A4950" s="749" t="s">
        <v>17281</v>
      </c>
      <c r="B4950" s="749" t="str">
        <f aca="false">C4950&amp;D4950&amp;E4950&amp;F4950&amp;G4950&amp;H4950</f>
        <v>LEVANTAMENTO,LIMPEZA E REASSENTAMENTO DE JUNCAO 45° DE FºFº,PONTA E BOLSA,INCLUSIVE FORNECIMENTO DO MATERIAL PARA REJUNTAMENTO(JUNTA DE CHUMBO),COM DIAMETRO DE 250MM</v>
      </c>
      <c r="C4950" s="749" t="s">
        <v>17268</v>
      </c>
      <c r="D4950" s="749" t="s">
        <v>17269</v>
      </c>
      <c r="E4950" s="749" t="s">
        <v>17282</v>
      </c>
      <c r="I4950" s="749" t="s">
        <v>30</v>
      </c>
      <c r="J4950" s="749" t="n">
        <v>345.17</v>
      </c>
    </row>
    <row collapsed="false" customFormat="false" customHeight="true" hidden="true" ht="12.75" outlineLevel="0" r="4951">
      <c r="A4951" s="749" t="s">
        <v>17283</v>
      </c>
      <c r="B4951" s="749" t="str">
        <f aca="false">C4951&amp;D4951&amp;E4951&amp;F4951&amp;G4951&amp;H4951</f>
        <v>LEVANTAMENTO,LIMPEZA E REASSENTAMENTO DE JUNCAO 45° DE FºFº,PONTA E BOLSA,INCLUSIVE FORNECIMENTO DO MATERIAL PARA REJUNTAMENTO(JUNTA DE CHUMBO),COM DIAMETRO DE 250MM</v>
      </c>
      <c r="C4951" s="749" t="s">
        <v>17268</v>
      </c>
      <c r="D4951" s="749" t="s">
        <v>17269</v>
      </c>
      <c r="E4951" s="749" t="s">
        <v>17282</v>
      </c>
      <c r="I4951" s="749" t="s">
        <v>30</v>
      </c>
      <c r="J4951" s="749" t="n">
        <v>303.9</v>
      </c>
    </row>
    <row collapsed="false" customFormat="false" customHeight="true" hidden="true" ht="12.75" outlineLevel="0" r="4952">
      <c r="A4952" s="749" t="s">
        <v>17284</v>
      </c>
      <c r="B4952" s="749" t="str">
        <f aca="false">C4952&amp;D4952&amp;E4952&amp;F4952&amp;G4952&amp;H4952</f>
        <v>LEVANTAMENTO,LIMPEZA E REASSENTAMENTO DE JUNCAO 45° DE FºFº,PONTA E BOLSA,INCLUSIVE FORNECIMENTO DO MATERIAL PARA REJUNTAMENTO(JUNTA DE CHUMBO),COM DIAMETRO DE 300MM</v>
      </c>
      <c r="C4952" s="749" t="s">
        <v>17268</v>
      </c>
      <c r="D4952" s="749" t="s">
        <v>17269</v>
      </c>
      <c r="E4952" s="749" t="s">
        <v>17285</v>
      </c>
      <c r="I4952" s="749" t="s">
        <v>30</v>
      </c>
      <c r="J4952" s="749" t="n">
        <v>421.95</v>
      </c>
    </row>
    <row collapsed="false" customFormat="false" customHeight="true" hidden="true" ht="12.75" outlineLevel="0" r="4953">
      <c r="A4953" s="749" t="s">
        <v>17286</v>
      </c>
      <c r="B4953" s="749" t="str">
        <f aca="false">C4953&amp;D4953&amp;E4953&amp;F4953&amp;G4953&amp;H4953</f>
        <v>LEVANTAMENTO,LIMPEZA E REASSENTAMENTO DE JUNCAO 45° DE FºFº,PONTA E BOLSA,INCLUSIVE FORNECIMENTO DO MATERIAL PARA REJUNTAMENTO(JUNTA DE CHUMBO),COM DIAMETRO DE 300MM</v>
      </c>
      <c r="C4953" s="749" t="s">
        <v>17268</v>
      </c>
      <c r="D4953" s="749" t="s">
        <v>17269</v>
      </c>
      <c r="E4953" s="749" t="s">
        <v>17285</v>
      </c>
      <c r="I4953" s="749" t="s">
        <v>30</v>
      </c>
      <c r="J4953" s="749" t="n">
        <v>371.51</v>
      </c>
    </row>
    <row collapsed="false" customFormat="false" customHeight="true" hidden="true" ht="12.75" outlineLevel="0" r="4954">
      <c r="A4954" s="749" t="s">
        <v>17287</v>
      </c>
      <c r="B4954" s="749" t="str">
        <f aca="false">C4954&amp;D4954&amp;E4954&amp;F4954&amp;G4954&amp;H4954</f>
        <v>LEVANTAMENTO,LIMPEZA E REASSENTAMENTO DE LUVA DE FºFº,TIPO ESGOTO OU STANDARD,INCLUSIVE FORNECIMENTO DO MATERIAL PARA REJUNTAMENTO(JUNTA DE CHUMBO),COM DIAMETRO DE 75MM</v>
      </c>
      <c r="C4954" s="749" t="s">
        <v>17288</v>
      </c>
      <c r="D4954" s="749" t="s">
        <v>17289</v>
      </c>
      <c r="E4954" s="749" t="s">
        <v>17290</v>
      </c>
      <c r="I4954" s="749" t="s">
        <v>30</v>
      </c>
      <c r="J4954" s="749" t="n">
        <v>83.26</v>
      </c>
    </row>
    <row collapsed="false" customFormat="false" customHeight="true" hidden="true" ht="12.75" outlineLevel="0" r="4955">
      <c r="A4955" s="749" t="s">
        <v>17291</v>
      </c>
      <c r="B4955" s="749" t="str">
        <f aca="false">C4955&amp;D4955&amp;E4955&amp;F4955&amp;G4955&amp;H4955</f>
        <v>LEVANTAMENTO,LIMPEZA E REASSENTAMENTO DE LUVA DE FºFº,TIPO ESGOTO OU STANDARD,INCLUSIVE FORNECIMENTO DO MATERIAL PARA REJUNTAMENTO(JUNTA DE CHUMBO),COM DIAMETRO DE 75MM</v>
      </c>
      <c r="C4955" s="749" t="s">
        <v>17288</v>
      </c>
      <c r="D4955" s="749" t="s">
        <v>17289</v>
      </c>
      <c r="E4955" s="749" t="s">
        <v>17290</v>
      </c>
      <c r="I4955" s="749" t="s">
        <v>30</v>
      </c>
      <c r="J4955" s="749" t="n">
        <v>73.31</v>
      </c>
    </row>
    <row collapsed="false" customFormat="false" customHeight="true" hidden="true" ht="12.75" outlineLevel="0" r="4956">
      <c r="A4956" s="749" t="s">
        <v>17292</v>
      </c>
      <c r="B4956" s="749" t="str">
        <f aca="false">C4956&amp;D4956&amp;E4956&amp;F4956&amp;G4956&amp;H4956</f>
        <v>LEVANTAMENTO,LIMPEZA E REASSENTAMENTO DE LUVA DE FºFº,TIPO ESGOTO OU STANDARD,INCLUSIVE FORNECIMENTO DO MATERIAL PARA REJUNTAMENTO(JUNTA DE CHUMBO),COM DIAMETRO DE 100MM</v>
      </c>
      <c r="C4956" s="749" t="s">
        <v>17288</v>
      </c>
      <c r="D4956" s="749" t="s">
        <v>17289</v>
      </c>
      <c r="E4956" s="749" t="s">
        <v>17293</v>
      </c>
      <c r="I4956" s="749" t="s">
        <v>30</v>
      </c>
      <c r="J4956" s="749" t="n">
        <v>107.92</v>
      </c>
    </row>
    <row collapsed="false" customFormat="false" customHeight="true" hidden="true" ht="12.75" outlineLevel="0" r="4957">
      <c r="A4957" s="749" t="s">
        <v>17294</v>
      </c>
      <c r="B4957" s="749" t="str">
        <f aca="false">C4957&amp;D4957&amp;E4957&amp;F4957&amp;G4957&amp;H4957</f>
        <v>LEVANTAMENTO,LIMPEZA E REASSENTAMENTO DE LUVA DE FºFº,TIPO ESGOTO OU STANDARD,INCLUSIVE FORNECIMENTO DO MATERIAL PARA REJUNTAMENTO(JUNTA DE CHUMBO),COM DIAMETRO DE 100MM</v>
      </c>
      <c r="C4957" s="749" t="s">
        <v>17288</v>
      </c>
      <c r="D4957" s="749" t="s">
        <v>17289</v>
      </c>
      <c r="E4957" s="749" t="s">
        <v>17293</v>
      </c>
      <c r="I4957" s="749" t="s">
        <v>30</v>
      </c>
      <c r="J4957" s="749" t="n">
        <v>95.13</v>
      </c>
    </row>
    <row collapsed="false" customFormat="false" customHeight="true" hidden="true" ht="12.75" outlineLevel="0" r="4958">
      <c r="A4958" s="749" t="s">
        <v>17295</v>
      </c>
      <c r="B4958" s="749" t="str">
        <f aca="false">C4958&amp;D4958&amp;E4958&amp;F4958&amp;G4958&amp;H4958</f>
        <v>LEVANTAMENTO,LIMPEZA E REASSENTAMENTO DE LUVA DE FºFº,TIPO ESGOTO OU STANDARD,INCLUSIVE FORNECIMENTO DO MATERIAL PARA REJUNTAMENTO(JUNTA DE CHUMBO),COM DIAMETRO DE 150MM</v>
      </c>
      <c r="C4958" s="749" t="s">
        <v>17288</v>
      </c>
      <c r="D4958" s="749" t="s">
        <v>17289</v>
      </c>
      <c r="E4958" s="749" t="s">
        <v>17296</v>
      </c>
      <c r="I4958" s="749" t="s">
        <v>30</v>
      </c>
      <c r="J4958" s="749" t="n">
        <v>164.67</v>
      </c>
    </row>
    <row collapsed="false" customFormat="false" customHeight="true" hidden="true" ht="12.75" outlineLevel="0" r="4959">
      <c r="A4959" s="749" t="s">
        <v>17297</v>
      </c>
      <c r="B4959" s="749" t="str">
        <f aca="false">C4959&amp;D4959&amp;E4959&amp;F4959&amp;G4959&amp;H4959</f>
        <v>LEVANTAMENTO,LIMPEZA E REASSENTAMENTO DE LUVA DE FºFº,TIPO ESGOTO OU STANDARD,INCLUSIVE FORNECIMENTO DO MATERIAL PARA REJUNTAMENTO(JUNTA DE CHUMBO),COM DIAMETRO DE 150MM</v>
      </c>
      <c r="C4959" s="749" t="s">
        <v>17288</v>
      </c>
      <c r="D4959" s="749" t="s">
        <v>17289</v>
      </c>
      <c r="E4959" s="749" t="s">
        <v>17296</v>
      </c>
      <c r="I4959" s="749" t="s">
        <v>30</v>
      </c>
      <c r="J4959" s="749" t="n">
        <v>145.25</v>
      </c>
    </row>
    <row collapsed="false" customFormat="false" customHeight="true" hidden="true" ht="12.75" outlineLevel="0" r="4960">
      <c r="A4960" s="749" t="s">
        <v>17298</v>
      </c>
      <c r="B4960" s="749" t="str">
        <f aca="false">C4960&amp;D4960&amp;E4960&amp;F4960&amp;G4960&amp;H4960</f>
        <v>LEVANTAMENTO,LIMPEZA E REASSENTAMENTO DE LUVA DE CORRER,TIPO STANDARD,INCLUSIVE FORNECIMENTO DO MATERIAL PARA REJUNTAMENTO(JUNTA DE CHUMBO),COM DIAMETRO DE 75MM</v>
      </c>
      <c r="C4960" s="749" t="s">
        <v>17299</v>
      </c>
      <c r="D4960" s="749" t="s">
        <v>17300</v>
      </c>
      <c r="E4960" s="749" t="s">
        <v>17301</v>
      </c>
      <c r="I4960" s="749" t="s">
        <v>30</v>
      </c>
      <c r="J4960" s="749" t="n">
        <v>107.75</v>
      </c>
    </row>
    <row collapsed="false" customFormat="false" customHeight="true" hidden="true" ht="12.75" outlineLevel="0" r="4961">
      <c r="A4961" s="749" t="s">
        <v>17302</v>
      </c>
      <c r="B4961" s="749" t="str">
        <f aca="false">C4961&amp;D4961&amp;E4961&amp;F4961&amp;G4961&amp;H4961</f>
        <v>LEVANTAMENTO,LIMPEZA E REASSENTAMENTO DE LUVA DE CORRER,TIPO STANDARD,INCLUSIVE FORNECIMENTO DO MATERIAL PARA REJUNTAMENTO(JUNTA DE CHUMBO),COM DIAMETRO DE 75MM</v>
      </c>
      <c r="C4961" s="749" t="s">
        <v>17299</v>
      </c>
      <c r="D4961" s="749" t="s">
        <v>17300</v>
      </c>
      <c r="E4961" s="749" t="s">
        <v>17301</v>
      </c>
      <c r="I4961" s="749" t="s">
        <v>30</v>
      </c>
      <c r="J4961" s="749" t="n">
        <v>95.43</v>
      </c>
    </row>
    <row collapsed="false" customFormat="false" customHeight="true" hidden="true" ht="12.75" outlineLevel="0" r="4962">
      <c r="A4962" s="749" t="s">
        <v>17303</v>
      </c>
      <c r="B4962" s="749" t="str">
        <f aca="false">C4962&amp;D4962&amp;E4962&amp;F4962&amp;G4962&amp;H4962</f>
        <v>LEVANTAMENTO,LIMPEZA E REASSENTAMENTO DE LUVA DE CORRER,TIPO STANDARD,INCLUSIVE FORNECIMENTO DO MATERIAL PARA REJUNTAMENTO(JUNTA DE CHUMBO),COM DIAMETRO DE 100MM</v>
      </c>
      <c r="C4962" s="749" t="s">
        <v>17299</v>
      </c>
      <c r="D4962" s="749" t="s">
        <v>17300</v>
      </c>
      <c r="E4962" s="749" t="s">
        <v>17304</v>
      </c>
      <c r="I4962" s="749" t="s">
        <v>30</v>
      </c>
      <c r="J4962" s="749" t="n">
        <v>144.57</v>
      </c>
    </row>
    <row collapsed="false" customFormat="false" customHeight="true" hidden="true" ht="12.75" outlineLevel="0" r="4963">
      <c r="A4963" s="749" t="s">
        <v>17305</v>
      </c>
      <c r="B4963" s="749" t="str">
        <f aca="false">C4963&amp;D4963&amp;E4963&amp;F4963&amp;G4963&amp;H4963</f>
        <v>LEVANTAMENTO,LIMPEZA E REASSENTAMENTO DE LUVA DE CORRER,TIPO STANDARD,INCLUSIVE FORNECIMENTO DO MATERIAL PARA REJUNTAMENTO(JUNTA DE CHUMBO),COM DIAMETRO DE 100MM</v>
      </c>
      <c r="C4963" s="749" t="s">
        <v>17299</v>
      </c>
      <c r="D4963" s="749" t="s">
        <v>17300</v>
      </c>
      <c r="E4963" s="749" t="s">
        <v>17304</v>
      </c>
      <c r="I4963" s="749" t="s">
        <v>30</v>
      </c>
      <c r="J4963" s="749" t="n">
        <v>127.52</v>
      </c>
    </row>
    <row collapsed="false" customFormat="false" customHeight="true" hidden="true" ht="12.75" outlineLevel="0" r="4964">
      <c r="A4964" s="749" t="s">
        <v>17306</v>
      </c>
      <c r="B4964" s="749" t="str">
        <f aca="false">C4964&amp;D4964&amp;E4964&amp;F4964&amp;G4964&amp;H4964</f>
        <v>LEVANTAMENTO,LIMPEZA E REASSENTAMENTO DE LUVA DE CORRER,TIPO STANDARD,INCLUSIVE FORNECIMENTO DO MATERIAL PARA REJUNTAMENTO(JUNTA DE CHUMBO),COM DIAMETRO DE 150MM</v>
      </c>
      <c r="C4964" s="749" t="s">
        <v>17299</v>
      </c>
      <c r="D4964" s="749" t="s">
        <v>17300</v>
      </c>
      <c r="E4964" s="749" t="s">
        <v>17307</v>
      </c>
      <c r="I4964" s="749" t="s">
        <v>30</v>
      </c>
      <c r="J4964" s="749" t="n">
        <v>227.33</v>
      </c>
    </row>
    <row collapsed="false" customFormat="false" customHeight="true" hidden="true" ht="12.75" outlineLevel="0" r="4965">
      <c r="A4965" s="749" t="s">
        <v>17308</v>
      </c>
      <c r="B4965" s="749" t="str">
        <f aca="false">C4965&amp;D4965&amp;E4965&amp;F4965&amp;G4965&amp;H4965</f>
        <v>LEVANTAMENTO,LIMPEZA E REASSENTAMENTO DE LUVA DE CORRER,TIPO STANDARD,INCLUSIVE FORNECIMENTO DO MATERIAL PARA REJUNTAMENTO(JUNTA DE CHUMBO),COM DIAMETRO DE 150MM</v>
      </c>
      <c r="C4965" s="749" t="s">
        <v>17299</v>
      </c>
      <c r="D4965" s="749" t="s">
        <v>17300</v>
      </c>
      <c r="E4965" s="749" t="s">
        <v>17307</v>
      </c>
      <c r="I4965" s="749" t="s">
        <v>30</v>
      </c>
      <c r="J4965" s="749" t="n">
        <v>201.74</v>
      </c>
    </row>
    <row collapsed="false" customFormat="false" customHeight="true" hidden="true" ht="12.75" outlineLevel="0" r="4966">
      <c r="A4966" s="749" t="s">
        <v>17309</v>
      </c>
      <c r="B4966" s="749" t="str">
        <f aca="false">C4966&amp;D4966&amp;E4966&amp;F4966&amp;G4966&amp;H4966</f>
        <v>LEVANTAMENTO,LIMPEZA E REASSENTAMENTO DE LUVA DE CORRER,TIPO STANDARD,INCLUSIVE FORNECIMENTO DO MATERIAL PARA REJUNTAMENTO(JUNTA DE CHUMBO),COM DIAMETRO DE 200MM</v>
      </c>
      <c r="C4966" s="749" t="s">
        <v>17299</v>
      </c>
      <c r="D4966" s="749" t="s">
        <v>17300</v>
      </c>
      <c r="E4966" s="749" t="s">
        <v>17310</v>
      </c>
      <c r="I4966" s="749" t="s">
        <v>30</v>
      </c>
      <c r="J4966" s="749" t="n">
        <v>369.81</v>
      </c>
    </row>
    <row collapsed="false" customFormat="false" customHeight="true" hidden="true" ht="12.75" outlineLevel="0" r="4967">
      <c r="A4967" s="749" t="s">
        <v>17311</v>
      </c>
      <c r="B4967" s="749" t="str">
        <f aca="false">C4967&amp;D4967&amp;E4967&amp;F4967&amp;G4967&amp;H4967</f>
        <v>LEVANTAMENTO,LIMPEZA E REASSENTAMENTO DE LUVA DE CORRER,TIPO STANDARD,INCLUSIVE FORNECIMENTO DO MATERIAL PARA REJUNTAMENTO(JUNTA DE CHUMBO),COM DIAMETRO DE 200MM</v>
      </c>
      <c r="C4967" s="749" t="s">
        <v>17299</v>
      </c>
      <c r="D4967" s="749" t="s">
        <v>17300</v>
      </c>
      <c r="E4967" s="749" t="s">
        <v>17310</v>
      </c>
      <c r="I4967" s="749" t="s">
        <v>30</v>
      </c>
      <c r="J4967" s="749" t="n">
        <v>328.54</v>
      </c>
    </row>
    <row collapsed="false" customFormat="false" customHeight="true" hidden="true" ht="12.75" outlineLevel="0" r="4968">
      <c r="A4968" s="749" t="s">
        <v>17312</v>
      </c>
      <c r="B4968" s="749" t="str">
        <f aca="false">C4968&amp;D4968&amp;E4968&amp;F4968&amp;G4968&amp;H4968</f>
        <v>LEVANTAMENTO,LIMPEZA E REASSENTAMENTO DE LUVA DE CORRER,TIPO STANDARD,INCLUSIVE FORNECIMENTO DO MATERIAL PARA REJUNTAMENTO(JUNTA DE CHUMBO),COM DIAMETRO DE 250MM</v>
      </c>
      <c r="C4968" s="749" t="s">
        <v>17299</v>
      </c>
      <c r="D4968" s="749" t="s">
        <v>17300</v>
      </c>
      <c r="E4968" s="749" t="s">
        <v>17313</v>
      </c>
      <c r="I4968" s="749" t="s">
        <v>30</v>
      </c>
      <c r="J4968" s="749" t="n">
        <v>493.8</v>
      </c>
    </row>
    <row collapsed="false" customFormat="false" customHeight="true" hidden="true" ht="12.75" outlineLevel="0" r="4969">
      <c r="A4969" s="749" t="s">
        <v>17314</v>
      </c>
      <c r="B4969" s="749" t="str">
        <f aca="false">C4969&amp;D4969&amp;E4969&amp;F4969&amp;G4969&amp;H4969</f>
        <v>LEVANTAMENTO,LIMPEZA E REASSENTAMENTO DE LUVA DE CORRER,TIPO STANDARD,INCLUSIVE FORNECIMENTO DO MATERIAL PARA REJUNTAMENTO(JUNTA DE CHUMBO),COM DIAMETRO DE 250MM</v>
      </c>
      <c r="C4969" s="749" t="s">
        <v>17299</v>
      </c>
      <c r="D4969" s="749" t="s">
        <v>17300</v>
      </c>
      <c r="E4969" s="749" t="s">
        <v>17313</v>
      </c>
      <c r="I4969" s="749" t="s">
        <v>30</v>
      </c>
      <c r="J4969" s="749" t="n">
        <v>440.12</v>
      </c>
    </row>
    <row collapsed="false" customFormat="false" customHeight="true" hidden="true" ht="12.75" outlineLevel="0" r="4970">
      <c r="A4970" s="749" t="s">
        <v>17315</v>
      </c>
      <c r="B4970" s="749" t="str">
        <f aca="false">C4970&amp;D4970&amp;E4970&amp;F4970&amp;G4970&amp;H4970</f>
        <v>LEVANTAMENTO,LIMPEZA E REASSENTAMENTO DE LUVA DE CORRER,TIPO STANDARD,INCLUSIVE FORNECIMENTO DO MATERIAL PARA REJUNTAMENTO(JUNTA DE CHUMBO),COM DIAMETRO DE 300MM</v>
      </c>
      <c r="C4970" s="749" t="s">
        <v>17299</v>
      </c>
      <c r="D4970" s="749" t="s">
        <v>17300</v>
      </c>
      <c r="E4970" s="749" t="s">
        <v>17316</v>
      </c>
      <c r="I4970" s="749" t="s">
        <v>30</v>
      </c>
      <c r="J4970" s="749" t="n">
        <v>598.87</v>
      </c>
    </row>
    <row collapsed="false" customFormat="false" customHeight="true" hidden="true" ht="12.75" outlineLevel="0" r="4971">
      <c r="A4971" s="749" t="s">
        <v>17317</v>
      </c>
      <c r="B4971" s="749" t="str">
        <f aca="false">C4971&amp;D4971&amp;E4971&amp;F4971&amp;G4971&amp;H4971</f>
        <v>LEVANTAMENTO,LIMPEZA E REASSENTAMENTO DE LUVA DE CORRER,TIPO STANDARD,INCLUSIVE FORNECIMENTO DO MATERIAL PARA REJUNTAMENTO(JUNTA DE CHUMBO),COM DIAMETRO DE 300MM</v>
      </c>
      <c r="C4971" s="749" t="s">
        <v>17299</v>
      </c>
      <c r="D4971" s="749" t="s">
        <v>17300</v>
      </c>
      <c r="E4971" s="749" t="s">
        <v>17316</v>
      </c>
      <c r="I4971" s="749" t="s">
        <v>30</v>
      </c>
      <c r="J4971" s="749" t="n">
        <v>533.05</v>
      </c>
    </row>
    <row collapsed="false" customFormat="false" customHeight="true" hidden="true" ht="12.75" outlineLevel="0" r="4972">
      <c r="A4972" s="749" t="s">
        <v>17318</v>
      </c>
      <c r="B4972" s="749" t="str">
        <f aca="false">C4972&amp;D4972&amp;E4972&amp;F4972&amp;G4972&amp;H4972</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SUP.TUBO,DN=50MM.FORNEC./ASSENT.</v>
      </c>
      <c r="C4972" s="749" t="s">
        <v>17319</v>
      </c>
      <c r="D4972" s="749" t="s">
        <v>17320</v>
      </c>
      <c r="E4972" s="749" t="s">
        <v>17321</v>
      </c>
      <c r="F4972" s="749" t="s">
        <v>17322</v>
      </c>
      <c r="G4972" s="749" t="s">
        <v>17323</v>
      </c>
      <c r="H4972" s="749" t="s">
        <v>17324</v>
      </c>
      <c r="I4972" s="749" t="s">
        <v>236</v>
      </c>
      <c r="J4972" s="749" t="n">
        <v>120.38</v>
      </c>
    </row>
    <row collapsed="false" customFormat="false" customHeight="true" hidden="true" ht="12.75" outlineLevel="0" r="4973">
      <c r="A4973" s="749" t="s">
        <v>17325</v>
      </c>
      <c r="B4973" s="749" t="str">
        <f aca="false">C4973&amp;D4973&amp;E4973&amp;F4973&amp;G4973&amp;H4973</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SUP.TUBO,DN=50MM.FORNEC./ASSENT.</v>
      </c>
      <c r="C4973" s="749" t="s">
        <v>17319</v>
      </c>
      <c r="D4973" s="749" t="s">
        <v>17320</v>
      </c>
      <c r="E4973" s="749" t="s">
        <v>17321</v>
      </c>
      <c r="F4973" s="749" t="s">
        <v>17322</v>
      </c>
      <c r="G4973" s="749" t="s">
        <v>17323</v>
      </c>
      <c r="H4973" s="749" t="s">
        <v>17324</v>
      </c>
      <c r="I4973" s="749" t="s">
        <v>236</v>
      </c>
      <c r="J4973" s="749" t="n">
        <v>119</v>
      </c>
    </row>
    <row collapsed="false" customFormat="false" customHeight="true" hidden="true" ht="12.75" outlineLevel="0" r="4974">
      <c r="A4974" s="749" t="s">
        <v>17326</v>
      </c>
      <c r="B4974" s="749" t="str">
        <f aca="false">C4974&amp;D4974&amp;E4974&amp;F4974&amp;G4974&amp;H4974</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SUP.TUBO,DN=75MM.FORNEC./ASSENT.</v>
      </c>
      <c r="C4974" s="749" t="s">
        <v>17319</v>
      </c>
      <c r="D4974" s="749" t="s">
        <v>17320</v>
      </c>
      <c r="E4974" s="749" t="s">
        <v>17321</v>
      </c>
      <c r="F4974" s="749" t="s">
        <v>17322</v>
      </c>
      <c r="G4974" s="749" t="s">
        <v>17323</v>
      </c>
      <c r="H4974" s="749" t="s">
        <v>17327</v>
      </c>
      <c r="I4974" s="749" t="s">
        <v>236</v>
      </c>
      <c r="J4974" s="749" t="n">
        <v>146.71</v>
      </c>
    </row>
    <row collapsed="false" customFormat="false" customHeight="true" hidden="true" ht="12.75" outlineLevel="0" r="4975">
      <c r="A4975" s="749" t="s">
        <v>17328</v>
      </c>
      <c r="B4975" s="749" t="str">
        <f aca="false">C4975&amp;D4975&amp;E4975&amp;F4975&amp;G4975&amp;H4975</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SUP.TUBO,DN=75MM.FORNEC./ASSENT.</v>
      </c>
      <c r="C4975" s="749" t="s">
        <v>17319</v>
      </c>
      <c r="D4975" s="749" t="s">
        <v>17320</v>
      </c>
      <c r="E4975" s="749" t="s">
        <v>17321</v>
      </c>
      <c r="F4975" s="749" t="s">
        <v>17322</v>
      </c>
      <c r="G4975" s="749" t="s">
        <v>17323</v>
      </c>
      <c r="H4975" s="749" t="s">
        <v>17327</v>
      </c>
      <c r="I4975" s="749" t="s">
        <v>236</v>
      </c>
      <c r="J4975" s="749" t="n">
        <v>144.86</v>
      </c>
    </row>
    <row collapsed="false" customFormat="false" customHeight="true" hidden="true" ht="12.75" outlineLevel="0" r="4976">
      <c r="A4976" s="749" t="s">
        <v>17329</v>
      </c>
      <c r="B4976" s="749" t="str">
        <f aca="false">C4976&amp;D4976&amp;E4976&amp;F4976&amp;G4976&amp;H4976</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SUP.TUBO,DN=100MM.FORNEC./ASSENT.</v>
      </c>
      <c r="C4976" s="749" t="s">
        <v>17319</v>
      </c>
      <c r="D4976" s="749" t="s">
        <v>17320</v>
      </c>
      <c r="E4976" s="749" t="s">
        <v>17321</v>
      </c>
      <c r="F4976" s="749" t="s">
        <v>17322</v>
      </c>
      <c r="G4976" s="749" t="s">
        <v>17323</v>
      </c>
      <c r="H4976" s="749" t="s">
        <v>17330</v>
      </c>
      <c r="I4976" s="749" t="s">
        <v>236</v>
      </c>
      <c r="J4976" s="749" t="n">
        <v>167.84</v>
      </c>
    </row>
    <row collapsed="false" customFormat="false" customHeight="true" hidden="true" ht="12.75" outlineLevel="0" r="4977">
      <c r="A4977" s="749" t="s">
        <v>17331</v>
      </c>
      <c r="B4977" s="749" t="str">
        <f aca="false">C4977&amp;D4977&amp;E4977&amp;F4977&amp;G4977&amp;H4977</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SUP.TUBO,DN=100MM.FORNEC./ASSENT.</v>
      </c>
      <c r="C4977" s="749" t="s">
        <v>17319</v>
      </c>
      <c r="D4977" s="749" t="s">
        <v>17320</v>
      </c>
      <c r="E4977" s="749" t="s">
        <v>17321</v>
      </c>
      <c r="F4977" s="749" t="s">
        <v>17322</v>
      </c>
      <c r="G4977" s="749" t="s">
        <v>17323</v>
      </c>
      <c r="H4977" s="749" t="s">
        <v>17330</v>
      </c>
      <c r="I4977" s="749" t="s">
        <v>236</v>
      </c>
      <c r="J4977" s="749" t="n">
        <v>165.51</v>
      </c>
    </row>
    <row collapsed="false" customFormat="false" customHeight="true" hidden="true" ht="12.75" outlineLevel="0" r="4978">
      <c r="A4978" s="749" t="s">
        <v>17332</v>
      </c>
      <c r="B4978" s="749" t="str">
        <f aca="false">C4978&amp;D4978&amp;E4978&amp;F4978&amp;G4978&amp;H4978</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SUP.TUBO,DN=125MM.FORNEC./ASSENT.</v>
      </c>
      <c r="C4978" s="749" t="s">
        <v>17319</v>
      </c>
      <c r="D4978" s="749" t="s">
        <v>17320</v>
      </c>
      <c r="E4978" s="749" t="s">
        <v>17321</v>
      </c>
      <c r="F4978" s="749" t="s">
        <v>17322</v>
      </c>
      <c r="G4978" s="749" t="s">
        <v>17323</v>
      </c>
      <c r="H4978" s="749" t="s">
        <v>17333</v>
      </c>
      <c r="I4978" s="749" t="s">
        <v>236</v>
      </c>
      <c r="J4978" s="749" t="n">
        <v>277.62</v>
      </c>
    </row>
    <row collapsed="false" customFormat="false" customHeight="true" hidden="true" ht="12.75" outlineLevel="0" r="4979">
      <c r="A4979" s="749" t="s">
        <v>17334</v>
      </c>
      <c r="B4979" s="749" t="str">
        <f aca="false">C4979&amp;D4979&amp;E4979&amp;F4979&amp;G4979&amp;H4979</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SUP.TUBO,DN=125MM.FORNEC./ASSENT.</v>
      </c>
      <c r="C4979" s="749" t="s">
        <v>17319</v>
      </c>
      <c r="D4979" s="749" t="s">
        <v>17320</v>
      </c>
      <c r="E4979" s="749" t="s">
        <v>17321</v>
      </c>
      <c r="F4979" s="749" t="s">
        <v>17322</v>
      </c>
      <c r="G4979" s="749" t="s">
        <v>17323</v>
      </c>
      <c r="H4979" s="749" t="s">
        <v>17333</v>
      </c>
      <c r="I4979" s="749" t="s">
        <v>236</v>
      </c>
      <c r="J4979" s="749" t="n">
        <v>275.05</v>
      </c>
    </row>
    <row collapsed="false" customFormat="false" customHeight="true" hidden="true" ht="12.75" outlineLevel="0" r="4980">
      <c r="A4980" s="749" t="s">
        <v>17335</v>
      </c>
      <c r="B4980" s="749" t="str">
        <f aca="false">C4980&amp;D4980&amp;E4980&amp;F4980&amp;G4980&amp;H4980</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SUP.TUBO,DN=150MM.FORNEC./ASSENT.</v>
      </c>
      <c r="C4980" s="749" t="s">
        <v>17319</v>
      </c>
      <c r="D4980" s="749" t="s">
        <v>17320</v>
      </c>
      <c r="E4980" s="749" t="s">
        <v>17321</v>
      </c>
      <c r="F4980" s="749" t="s">
        <v>17322</v>
      </c>
      <c r="G4980" s="749" t="s">
        <v>17323</v>
      </c>
      <c r="H4980" s="749" t="s">
        <v>17336</v>
      </c>
      <c r="I4980" s="749" t="s">
        <v>236</v>
      </c>
      <c r="J4980" s="749" t="n">
        <v>263.08</v>
      </c>
    </row>
    <row collapsed="false" customFormat="false" customHeight="true" hidden="true" ht="12.75" outlineLevel="0" r="4981">
      <c r="A4981" s="749" t="s">
        <v>17337</v>
      </c>
      <c r="B4981" s="749" t="str">
        <f aca="false">C4981&amp;D4981&amp;E4981&amp;F4981&amp;G4981&amp;H4981</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SUP.TUBO,DN=150MM.FORNEC./ASSENT.</v>
      </c>
      <c r="C4981" s="749" t="s">
        <v>17319</v>
      </c>
      <c r="D4981" s="749" t="s">
        <v>17320</v>
      </c>
      <c r="E4981" s="749" t="s">
        <v>17321</v>
      </c>
      <c r="F4981" s="749" t="s">
        <v>17322</v>
      </c>
      <c r="G4981" s="749" t="s">
        <v>17323</v>
      </c>
      <c r="H4981" s="749" t="s">
        <v>17336</v>
      </c>
      <c r="I4981" s="749" t="s">
        <v>236</v>
      </c>
      <c r="J4981" s="749" t="n">
        <v>260.27</v>
      </c>
    </row>
    <row collapsed="false" customFormat="false" customHeight="true" hidden="true" ht="12.75" outlineLevel="0" r="4982">
      <c r="A4982" s="749" t="s">
        <v>17338</v>
      </c>
      <c r="B4982" s="749" t="str">
        <f aca="false">C4982&amp;D4982&amp;E4982&amp;F4982&amp;G4982&amp;H4982</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SUP.TUBO,DN=200MM.FORNEC./ASSENT.</v>
      </c>
      <c r="C4982" s="749" t="s">
        <v>17319</v>
      </c>
      <c r="D4982" s="749" t="s">
        <v>17320</v>
      </c>
      <c r="E4982" s="749" t="s">
        <v>17321</v>
      </c>
      <c r="F4982" s="749" t="s">
        <v>17322</v>
      </c>
      <c r="G4982" s="749" t="s">
        <v>17323</v>
      </c>
      <c r="H4982" s="749" t="s">
        <v>17339</v>
      </c>
      <c r="I4982" s="749" t="s">
        <v>236</v>
      </c>
      <c r="J4982" s="749" t="n">
        <v>419.86</v>
      </c>
    </row>
    <row collapsed="false" customFormat="false" customHeight="true" hidden="true" ht="12.75" outlineLevel="0" r="4983">
      <c r="A4983" s="749" t="s">
        <v>17340</v>
      </c>
      <c r="B4983" s="749" t="str">
        <f aca="false">C4983&amp;D4983&amp;E4983&amp;F4983&amp;G4983&amp;H4983</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SUP.TUBO,DN=200MM.FORNEC./ASSENT.</v>
      </c>
      <c r="C4983" s="749" t="s">
        <v>17319</v>
      </c>
      <c r="D4983" s="749" t="s">
        <v>17320</v>
      </c>
      <c r="E4983" s="749" t="s">
        <v>17321</v>
      </c>
      <c r="F4983" s="749" t="s">
        <v>17322</v>
      </c>
      <c r="G4983" s="749" t="s">
        <v>17323</v>
      </c>
      <c r="H4983" s="749" t="s">
        <v>17339</v>
      </c>
      <c r="I4983" s="749" t="s">
        <v>236</v>
      </c>
      <c r="J4983" s="749" t="n">
        <v>416.59</v>
      </c>
    </row>
    <row collapsed="false" customFormat="false" customHeight="true" hidden="true" ht="12.75" outlineLevel="0" r="4984">
      <c r="A4984" s="749" t="s">
        <v>17341</v>
      </c>
      <c r="B4984" s="749" t="str">
        <f aca="false">C4984&amp;D4984&amp;E4984&amp;F4984&amp;G4984&amp;H4984</f>
        <v>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SUP.TUBO,DN=250MM.FORNEC./ASSENT.</v>
      </c>
      <c r="C4984" s="749" t="s">
        <v>17319</v>
      </c>
      <c r="D4984" s="749" t="s">
        <v>17320</v>
      </c>
      <c r="E4984" s="749" t="s">
        <v>17321</v>
      </c>
      <c r="F4984" s="749" t="s">
        <v>17322</v>
      </c>
      <c r="G4984" s="749" t="s">
        <v>17342</v>
      </c>
      <c r="H4984" s="749" t="s">
        <v>17343</v>
      </c>
      <c r="I4984" s="749" t="s">
        <v>236</v>
      </c>
      <c r="J4984" s="749" t="n">
        <v>688.32</v>
      </c>
    </row>
    <row collapsed="false" customFormat="false" customHeight="true" hidden="true" ht="12.75" outlineLevel="0" r="4985">
      <c r="A4985" s="749" t="s">
        <v>17344</v>
      </c>
      <c r="B4985" s="749" t="str">
        <f aca="false">C4985&amp;D4985&amp;E4985&amp;F4985&amp;G4985&amp;H4985</f>
        <v>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SUP.TUBO,DN=250MM.FORNEC./ASSENT.</v>
      </c>
      <c r="C4985" s="749" t="s">
        <v>17319</v>
      </c>
      <c r="D4985" s="749" t="s">
        <v>17320</v>
      </c>
      <c r="E4985" s="749" t="s">
        <v>17321</v>
      </c>
      <c r="F4985" s="749" t="s">
        <v>17322</v>
      </c>
      <c r="G4985" s="749" t="s">
        <v>17342</v>
      </c>
      <c r="H4985" s="749" t="s">
        <v>17343</v>
      </c>
      <c r="I4985" s="749" t="s">
        <v>236</v>
      </c>
      <c r="J4985" s="749" t="n">
        <v>684.57</v>
      </c>
    </row>
    <row collapsed="false" customFormat="false" customHeight="true" hidden="true" ht="12.75" outlineLevel="0" r="4986">
      <c r="A4986" s="749" t="s">
        <v>17345</v>
      </c>
      <c r="B4986" s="749" t="str">
        <f aca="false">C4986&amp;D4986&amp;E4986&amp;F4986&amp;G4986&amp;H4986</f>
        <v>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SUP.TUBO,DN=300MM.FORNEC./ASSENT.</v>
      </c>
      <c r="C4986" s="749" t="s">
        <v>17319</v>
      </c>
      <c r="D4986" s="749" t="s">
        <v>17320</v>
      </c>
      <c r="E4986" s="749" t="s">
        <v>17321</v>
      </c>
      <c r="F4986" s="749" t="s">
        <v>17322</v>
      </c>
      <c r="G4986" s="749" t="s">
        <v>17342</v>
      </c>
      <c r="H4986" s="749" t="s">
        <v>17346</v>
      </c>
      <c r="I4986" s="749" t="s">
        <v>236</v>
      </c>
      <c r="J4986" s="749" t="n">
        <v>1136.64</v>
      </c>
    </row>
    <row collapsed="false" customFormat="false" customHeight="true" hidden="true" ht="12.75" outlineLevel="0" r="4987">
      <c r="A4987" s="749" t="s">
        <v>17347</v>
      </c>
      <c r="B4987" s="749" t="str">
        <f aca="false">C4987&amp;D4987&amp;E4987&amp;F4987&amp;G4987&amp;H4987</f>
        <v>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SUP.TUBO,DN=300MM.FORNEC./ASSENT.</v>
      </c>
      <c r="C4987" s="749" t="s">
        <v>17319</v>
      </c>
      <c r="D4987" s="749" t="s">
        <v>17320</v>
      </c>
      <c r="E4987" s="749" t="s">
        <v>17321</v>
      </c>
      <c r="F4987" s="749" t="s">
        <v>17322</v>
      </c>
      <c r="G4987" s="749" t="s">
        <v>17342</v>
      </c>
      <c r="H4987" s="749" t="s">
        <v>17346</v>
      </c>
      <c r="I4987" s="749" t="s">
        <v>236</v>
      </c>
      <c r="J4987" s="749" t="n">
        <v>1132.42</v>
      </c>
    </row>
    <row collapsed="false" customFormat="false" customHeight="true" hidden="true" ht="12.75" outlineLevel="0" r="4988">
      <c r="A4988" s="749" t="s">
        <v>17348</v>
      </c>
      <c r="B4988" s="749" t="str">
        <f aca="false">C4988&amp;D4988&amp;E4988&amp;F4988&amp;G4988&amp;H4988</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SUP.TUBO,DN=400MM.FORNEC./ASSENT.</v>
      </c>
      <c r="C4988" s="749" t="s">
        <v>17319</v>
      </c>
      <c r="D4988" s="749" t="s">
        <v>17320</v>
      </c>
      <c r="E4988" s="749" t="s">
        <v>17321</v>
      </c>
      <c r="F4988" s="749" t="s">
        <v>17322</v>
      </c>
      <c r="G4988" s="749" t="s">
        <v>17323</v>
      </c>
      <c r="H4988" s="749" t="s">
        <v>17349</v>
      </c>
      <c r="I4988" s="749" t="s">
        <v>236</v>
      </c>
      <c r="J4988" s="749" t="n">
        <v>3107.09</v>
      </c>
    </row>
    <row collapsed="false" customFormat="false" customHeight="true" hidden="true" ht="12.75" outlineLevel="0" r="4989">
      <c r="A4989" s="749" t="s">
        <v>17350</v>
      </c>
      <c r="B4989" s="749" t="str">
        <f aca="false">C4989&amp;D4989&amp;E4989&amp;F4989&amp;G4989&amp;H4989</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SUP.TUBO,DN=400MM.FORNEC./ASSENT.</v>
      </c>
      <c r="C4989" s="749" t="s">
        <v>17319</v>
      </c>
      <c r="D4989" s="749" t="s">
        <v>17320</v>
      </c>
      <c r="E4989" s="749" t="s">
        <v>17321</v>
      </c>
      <c r="F4989" s="749" t="s">
        <v>17322</v>
      </c>
      <c r="G4989" s="749" t="s">
        <v>17323</v>
      </c>
      <c r="H4989" s="749" t="s">
        <v>17349</v>
      </c>
      <c r="I4989" s="749" t="s">
        <v>236</v>
      </c>
      <c r="J4989" s="749" t="n">
        <v>3102.39</v>
      </c>
    </row>
    <row collapsed="false" customFormat="false" customHeight="true" hidden="true" ht="12.75" outlineLevel="0" r="4990">
      <c r="A4990" s="749" t="s">
        <v>17351</v>
      </c>
      <c r="B4990" s="749" t="str">
        <f aca="false">C4990&amp;D4990&amp;E4990&amp;F4990&amp;G4990&amp;H4990</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SUP.TUBO,DN=500MM.FORNEC./ASSENT.</v>
      </c>
      <c r="C4990" s="749" t="s">
        <v>17319</v>
      </c>
      <c r="D4990" s="749" t="s">
        <v>17320</v>
      </c>
      <c r="E4990" s="749" t="s">
        <v>17321</v>
      </c>
      <c r="F4990" s="749" t="s">
        <v>17322</v>
      </c>
      <c r="G4990" s="749" t="s">
        <v>17323</v>
      </c>
      <c r="H4990" s="749" t="s">
        <v>17352</v>
      </c>
      <c r="I4990" s="749" t="s">
        <v>236</v>
      </c>
      <c r="J4990" s="749" t="n">
        <v>3777.33</v>
      </c>
    </row>
    <row collapsed="false" customFormat="false" customHeight="true" hidden="true" ht="12.75" outlineLevel="0" r="4991">
      <c r="A4991" s="749" t="s">
        <v>17353</v>
      </c>
      <c r="B4991" s="749" t="str">
        <f aca="false">C4991&amp;D4991&amp;E4991&amp;F4991&amp;G4991&amp;H4991</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SUP.TUBO,DN=500MM.FORNEC./ASSENT.</v>
      </c>
      <c r="C4991" s="749" t="s">
        <v>17319</v>
      </c>
      <c r="D4991" s="749" t="s">
        <v>17320</v>
      </c>
      <c r="E4991" s="749" t="s">
        <v>17321</v>
      </c>
      <c r="F4991" s="749" t="s">
        <v>17322</v>
      </c>
      <c r="G4991" s="749" t="s">
        <v>17323</v>
      </c>
      <c r="H4991" s="749" t="s">
        <v>17352</v>
      </c>
      <c r="I4991" s="749" t="s">
        <v>236</v>
      </c>
      <c r="J4991" s="749" t="n">
        <v>3772.16</v>
      </c>
    </row>
    <row collapsed="false" customFormat="false" customHeight="true" hidden="true" ht="12.75" outlineLevel="0" r="4992">
      <c r="A4992" s="749" t="s">
        <v>17354</v>
      </c>
      <c r="B4992" s="749" t="str">
        <f aca="false">C4992&amp;D4992&amp;E4992&amp;F4992&amp;G4992&amp;H4992</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SUP.TUBO,DN=600MM.FORNEC./ASSENT.</v>
      </c>
      <c r="C4992" s="749" t="s">
        <v>17319</v>
      </c>
      <c r="D4992" s="749" t="s">
        <v>17320</v>
      </c>
      <c r="E4992" s="749" t="s">
        <v>17321</v>
      </c>
      <c r="F4992" s="749" t="s">
        <v>17322</v>
      </c>
      <c r="G4992" s="749" t="s">
        <v>17323</v>
      </c>
      <c r="H4992" s="749" t="s">
        <v>17355</v>
      </c>
      <c r="I4992" s="749" t="s">
        <v>236</v>
      </c>
      <c r="J4992" s="749" t="n">
        <v>5078.76</v>
      </c>
    </row>
    <row collapsed="false" customFormat="false" customHeight="true" hidden="true" ht="12.75" outlineLevel="0" r="4993">
      <c r="A4993" s="749" t="s">
        <v>17356</v>
      </c>
      <c r="B4993" s="749" t="str">
        <f aca="false">C4993&amp;D4993&amp;E4993&amp;F4993&amp;G4993&amp;H4993</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SUP.TUBO,DN=600MM.FORNEC./ASSENT.</v>
      </c>
      <c r="C4993" s="749" t="s">
        <v>17319</v>
      </c>
      <c r="D4993" s="749" t="s">
        <v>17320</v>
      </c>
      <c r="E4993" s="749" t="s">
        <v>17321</v>
      </c>
      <c r="F4993" s="749" t="s">
        <v>17322</v>
      </c>
      <c r="G4993" s="749" t="s">
        <v>17323</v>
      </c>
      <c r="H4993" s="749" t="s">
        <v>17355</v>
      </c>
      <c r="I4993" s="749" t="s">
        <v>236</v>
      </c>
      <c r="J4993" s="749" t="n">
        <v>5073.11</v>
      </c>
    </row>
    <row collapsed="false" customFormat="false" customHeight="true" hidden="true" ht="12.75" outlineLevel="0" r="4994">
      <c r="A4994" s="749" t="s">
        <v>17357</v>
      </c>
      <c r="B4994" s="749" t="str">
        <f aca="false">C4994&amp;D4994&amp;E4994&amp;F4994&amp;G4994&amp;H4994</f>
        <v>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TUBO,DN=100MM.FORNECIMENTO E ASSENTAMENTO</v>
      </c>
      <c r="C4994" s="749" t="s">
        <v>17358</v>
      </c>
      <c r="D4994" s="749" t="s">
        <v>17359</v>
      </c>
      <c r="E4994" s="749" t="s">
        <v>17360</v>
      </c>
      <c r="F4994" s="749" t="s">
        <v>17361</v>
      </c>
      <c r="G4994" s="749" t="s">
        <v>17362</v>
      </c>
      <c r="H4994" s="749" t="s">
        <v>17363</v>
      </c>
      <c r="I4994" s="749" t="s">
        <v>236</v>
      </c>
      <c r="J4994" s="749" t="n">
        <v>195.17</v>
      </c>
    </row>
    <row collapsed="false" customFormat="false" customHeight="true" hidden="true" ht="12.75" outlineLevel="0" r="4995">
      <c r="A4995" s="749" t="s">
        <v>17364</v>
      </c>
      <c r="B4995" s="749" t="str">
        <f aca="false">C4995&amp;D4995&amp;E4995&amp;F4995&amp;G4995&amp;H4995</f>
        <v>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TUBO,DN=100MM.FORNECIMENTO E ASSENTAMENTO</v>
      </c>
      <c r="C4995" s="749" t="s">
        <v>17358</v>
      </c>
      <c r="D4995" s="749" t="s">
        <v>17359</v>
      </c>
      <c r="E4995" s="749" t="s">
        <v>17360</v>
      </c>
      <c r="F4995" s="749" t="s">
        <v>17361</v>
      </c>
      <c r="G4995" s="749" t="s">
        <v>17362</v>
      </c>
      <c r="H4995" s="749" t="s">
        <v>17363</v>
      </c>
      <c r="I4995" s="749" t="s">
        <v>236</v>
      </c>
      <c r="J4995" s="749" t="n">
        <v>192.84</v>
      </c>
    </row>
    <row collapsed="false" customFormat="false" customHeight="true" hidden="true" ht="12.75" outlineLevel="0" r="4996">
      <c r="A4996" s="749" t="s">
        <v>17365</v>
      </c>
      <c r="B4996" s="749" t="str">
        <f aca="false">C4996&amp;D4996&amp;E4996&amp;F4996&amp;G4996&amp;H4996</f>
        <v>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TUBO,DN=150MM.FORNECIMENTO E ASSENTAMENTO</v>
      </c>
      <c r="C4996" s="749" t="s">
        <v>17358</v>
      </c>
      <c r="D4996" s="749" t="s">
        <v>17359</v>
      </c>
      <c r="E4996" s="749" t="s">
        <v>17360</v>
      </c>
      <c r="F4996" s="749" t="s">
        <v>17361</v>
      </c>
      <c r="G4996" s="749" t="s">
        <v>17362</v>
      </c>
      <c r="H4996" s="749" t="s">
        <v>17366</v>
      </c>
      <c r="I4996" s="749" t="s">
        <v>236</v>
      </c>
      <c r="J4996" s="749" t="n">
        <v>306.6</v>
      </c>
    </row>
    <row collapsed="false" customFormat="false" customHeight="true" hidden="true" ht="12.75" outlineLevel="0" r="4997">
      <c r="A4997" s="749" t="s">
        <v>17367</v>
      </c>
      <c r="B4997" s="749" t="str">
        <f aca="false">C4997&amp;D4997&amp;E4997&amp;F4997&amp;G4997&amp;H4997</f>
        <v>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TUBO,DN=150MM.FORNECIMENTO E ASSENTAMENTO</v>
      </c>
      <c r="C4997" s="749" t="s">
        <v>17358</v>
      </c>
      <c r="D4997" s="749" t="s">
        <v>17359</v>
      </c>
      <c r="E4997" s="749" t="s">
        <v>17360</v>
      </c>
      <c r="F4997" s="749" t="s">
        <v>17361</v>
      </c>
      <c r="G4997" s="749" t="s">
        <v>17362</v>
      </c>
      <c r="H4997" s="749" t="s">
        <v>17366</v>
      </c>
      <c r="I4997" s="749" t="s">
        <v>236</v>
      </c>
      <c r="J4997" s="749" t="n">
        <v>303.79</v>
      </c>
    </row>
    <row collapsed="false" customFormat="false" customHeight="true" hidden="true" ht="12.75" outlineLevel="0" r="4998">
      <c r="A4998" s="749" t="s">
        <v>17368</v>
      </c>
      <c r="B4998" s="749" t="str">
        <f aca="false">C4998&amp;D4998&amp;E4998&amp;F4998&amp;G4998&amp;H4998</f>
        <v>TUBO DE FERRO FUNDIDO,CENTRIFUGADO,DUCTIL,CLASSE 25KG,P/CANALIZACAO DE AGUA,PONTA/BOLSA,CONF.NBR 6916,CLASS.MIN.=A FE 42012 E NBR 7675,INCL.JUNTA ELAST.,REVEST.INT.C/TERMOPL.DUCTAN COR AZUL MARINHO E EXT.C/ZINALIUM(ZINCO+ALUMINIO)E EPOXI AZUL MARINHO,DN=90MM,INCL.CARGA E DESC.,COLOC.NA VALA,MONT.E REATERR.ATE GERATRIZ.SUP.TUBO E TESTE HIDROST.FORNEC./ASSENT.</v>
      </c>
      <c r="C4998" s="749" t="s">
        <v>17369</v>
      </c>
      <c r="D4998" s="749" t="s">
        <v>17370</v>
      </c>
      <c r="E4998" s="749" t="s">
        <v>17371</v>
      </c>
      <c r="F4998" s="749" t="s">
        <v>17372</v>
      </c>
      <c r="G4998" s="749" t="s">
        <v>17373</v>
      </c>
      <c r="H4998" s="749" t="s">
        <v>17374</v>
      </c>
      <c r="I4998" s="749" t="s">
        <v>236</v>
      </c>
      <c r="J4998" s="749" t="n">
        <v>144.44</v>
      </c>
    </row>
    <row collapsed="false" customFormat="false" customHeight="true" hidden="true" ht="12.75" outlineLevel="0" r="4999">
      <c r="A4999" s="749" t="s">
        <v>17375</v>
      </c>
      <c r="B4999" s="749" t="str">
        <f aca="false">C4999&amp;D4999&amp;E4999&amp;F4999&amp;G4999&amp;H4999</f>
        <v>TUBO DE FERRO FUNDIDO,CENTRIFUGADO,DUCTIL,CLASSE 25KG,P/CANALIZACAO DE AGUA,PONTA/BOLSA,CONF.NBR 6916,CLASS.MIN.=A FE 42012 E NBR 7675,INCL.JUNTA ELAST.,REVEST.INT.C/TERMOPL.DUCTAN COR AZUL MARINHO E EXT.C/ZINALIUM(ZINCO+ALUMINIO)E EPOXI AZUL MARINHO,DN=90MM,INCL.CARGA E DESC.,COLOC.NA VALA,MONT.E REATERR.ATE GERATRIZ.SUP.TUBO E TESTE HIDROST.FORNEC./ASSENT.</v>
      </c>
      <c r="C4999" s="749" t="s">
        <v>17369</v>
      </c>
      <c r="D4999" s="749" t="s">
        <v>17370</v>
      </c>
      <c r="E4999" s="749" t="s">
        <v>17371</v>
      </c>
      <c r="F4999" s="749" t="s">
        <v>17372</v>
      </c>
      <c r="G4999" s="749" t="s">
        <v>17373</v>
      </c>
      <c r="H4999" s="749" t="s">
        <v>17374</v>
      </c>
      <c r="I4999" s="749" t="s">
        <v>236</v>
      </c>
      <c r="J4999" s="749" t="n">
        <v>143.93</v>
      </c>
    </row>
    <row collapsed="false" customFormat="false" customHeight="true" hidden="true" ht="12.75" outlineLevel="0" r="5000">
      <c r="A5000" s="749" t="s">
        <v>17376</v>
      </c>
      <c r="B5000" s="749" t="str">
        <f aca="false">C5000&amp;D5000&amp;E5000&amp;F5000&amp;G5000&amp;H5000</f>
        <v>TUBO DE FERRO FUNDIDO,CENTRIFUGADO,DUCTIL,CLASSE 25KG,P/CANALIZACAO DE AGUA,PONTA/BOLSA,CONF.NBR 6916,CLASS.MIN.=A FE 42012 E NBR 7675,INCL.JUNTA ELAST.,REVEST.INT.C/TERMOPL.DUCTAN COR AZUL MARINHO E EXT.C/ZINALIUM(ZINCO+ALUMINIO)E EPOXI AZUL MARINHO,DN=110MM,INCL.CARGA E DESC.,COLOC.NA VALA,MONT.EREATERR.ATE GERATRIZ SUP.TUBO E TESTE HIDROST.FORNEC./ASSENT</v>
      </c>
      <c r="C5000" s="749" t="s">
        <v>17369</v>
      </c>
      <c r="D5000" s="749" t="s">
        <v>17370</v>
      </c>
      <c r="E5000" s="749" t="s">
        <v>17371</v>
      </c>
      <c r="F5000" s="749" t="s">
        <v>17372</v>
      </c>
      <c r="G5000" s="749" t="s">
        <v>17377</v>
      </c>
      <c r="H5000" s="749" t="s">
        <v>17378</v>
      </c>
      <c r="I5000" s="749" t="s">
        <v>236</v>
      </c>
      <c r="J5000" s="749" t="n">
        <v>203.79</v>
      </c>
    </row>
    <row collapsed="false" customFormat="false" customHeight="true" hidden="true" ht="12.75" outlineLevel="0" r="5001">
      <c r="A5001" s="749" t="s">
        <v>17379</v>
      </c>
      <c r="B5001" s="749" t="str">
        <f aca="false">C5001&amp;D5001&amp;E5001&amp;F5001&amp;G5001&amp;H5001</f>
        <v>TUBO DE FERRO FUNDIDO,CENTRIFUGADO,DUCTIL,CLASSE 25KG,P/CANALIZACAO DE AGUA,PONTA/BOLSA,CONF.NBR 6916,CLASS.MIN.=A FE 42012 E NBR 7675,INCL.JUNTA ELAST.,REVEST.INT.C/TERMOPL.DUCTAN COR AZUL MARINHO E EXT.C/ZINALIUM(ZINCO+ALUMINIO)E EPOXI AZUL MARINHO,DN=110MM,INCL.CARGA E DESC.,COLOC.NA VALA,MONT.EREATERR.ATE GERATRIZ SUP.TUBO E TESTE HIDROST.FORNEC./ASSENT</v>
      </c>
      <c r="C5001" s="749" t="s">
        <v>17369</v>
      </c>
      <c r="D5001" s="749" t="s">
        <v>17370</v>
      </c>
      <c r="E5001" s="749" t="s">
        <v>17371</v>
      </c>
      <c r="F5001" s="749" t="s">
        <v>17372</v>
      </c>
      <c r="G5001" s="749" t="s">
        <v>17377</v>
      </c>
      <c r="H5001" s="749" t="s">
        <v>17378</v>
      </c>
      <c r="I5001" s="749" t="s">
        <v>236</v>
      </c>
      <c r="J5001" s="749" t="n">
        <v>203.05</v>
      </c>
    </row>
    <row collapsed="false" customFormat="false" customHeight="true" hidden="true" ht="12.75" outlineLevel="0" r="5002">
      <c r="A5002" s="749" t="s">
        <v>17380</v>
      </c>
      <c r="B5002" s="749" t="str">
        <f aca="false">C5002&amp;D5002&amp;E5002&amp;F5002&amp;G5002&amp;H5002</f>
        <v>TUBO DE FERRO FUNDIDO,CENTRIFUGADO,DUCTIL,CLASSE 25KG,P/CANALIZACAO DE AGUA,PONTA/BOLSA,CONF.NBR 6916,CLASS.MIN.=A FE 42012 E NBR 7675,INCL.JUNTA ELAST.,REVEST.INT.C/TERMOPL.DUCTAN COR AZUL MARINHO E EXT.C/ZINALIUM(ZINCO+ALUMINIO)E EPOXI AZUL MARINHO,DN=125MM,INCL.CARGA E DESC.,COLOC.NA VALA,MONT.EREATERR.ATE GERATRIZ SUP.TUBO E TESTE HIDROST.FORNEC./ASSENT</v>
      </c>
      <c r="C5002" s="749" t="s">
        <v>17369</v>
      </c>
      <c r="D5002" s="749" t="s">
        <v>17370</v>
      </c>
      <c r="E5002" s="749" t="s">
        <v>17371</v>
      </c>
      <c r="F5002" s="749" t="s">
        <v>17372</v>
      </c>
      <c r="G5002" s="749" t="s">
        <v>17381</v>
      </c>
      <c r="H5002" s="749" t="s">
        <v>17378</v>
      </c>
      <c r="I5002" s="749" t="s">
        <v>236</v>
      </c>
      <c r="J5002" s="749" t="n">
        <v>280.18</v>
      </c>
    </row>
    <row collapsed="false" customFormat="false" customHeight="true" hidden="true" ht="12.75" outlineLevel="0" r="5003">
      <c r="A5003" s="749" t="s">
        <v>17382</v>
      </c>
      <c r="B5003" s="749" t="str">
        <f aca="false">C5003&amp;D5003&amp;E5003&amp;F5003&amp;G5003&amp;H5003</f>
        <v>TUBO DE FERRO FUNDIDO,CENTRIFUGADO,DUCTIL,CLASSE 25KG,P/CANALIZACAO DE AGUA,PONTA/BOLSA,CONF.NBR 6916,CLASS.MIN.=A FE 42012 E NBR 7675,INCL.JUNTA ELAST.,REVEST.INT.C/TERMOPL.DUCTAN COR AZUL MARINHO E EXT.C/ZINALIUM(ZINCO+ALUMINIO)E EPOXI AZUL MARINHO,DN=125MM,INCL.CARGA E DESC.,COLOC.NA VALA,MONT.EREATERR.ATE GERATRIZ SUP.TUBO E TESTE HIDROST.FORNEC./ASSENT</v>
      </c>
      <c r="C5003" s="749" t="s">
        <v>17369</v>
      </c>
      <c r="D5003" s="749" t="s">
        <v>17370</v>
      </c>
      <c r="E5003" s="749" t="s">
        <v>17371</v>
      </c>
      <c r="F5003" s="749" t="s">
        <v>17372</v>
      </c>
      <c r="G5003" s="749" t="s">
        <v>17381</v>
      </c>
      <c r="H5003" s="749" t="s">
        <v>17378</v>
      </c>
      <c r="I5003" s="749" t="s">
        <v>236</v>
      </c>
      <c r="J5003" s="749" t="n">
        <v>279.35</v>
      </c>
    </row>
    <row collapsed="false" customFormat="false" customHeight="true" hidden="true" ht="12.75" outlineLevel="0" r="5004">
      <c r="A5004" s="749" t="s">
        <v>17383</v>
      </c>
      <c r="B5004" s="749" t="str">
        <f aca="false">C5004&amp;D5004&amp;E5004&amp;F5004&amp;G5004&amp;H5004</f>
        <v>TUBO DE FºFº,CENTRIFUGADO,DUCTIL,P/CANALIZACOES SOB PRESSAO,CLASSE K-9,NORMA NBR 7675:2005,PONTA/BOLSA,REVEST.EXT.C/ZINCO METALICO E PINT.BETUMINOSA E INT.COM ARGAMASSA DE CIMENTO,COM JUNTA ELASTICA,DIAMETRO DE 80MM,COMPREENDENDO:CARGA E DESCARGA,COLOCACAO NA VALA,MONTAGEM E REATERRO ATE A GERATRIZ SUPERIOR DO TUBO E TESTE HIDROSTATICO.FORNEC.E ASSENTAMENTO</v>
      </c>
      <c r="C5004" s="749" t="s">
        <v>17384</v>
      </c>
      <c r="D5004" s="749" t="s">
        <v>17385</v>
      </c>
      <c r="E5004" s="749" t="s">
        <v>17386</v>
      </c>
      <c r="F5004" s="749" t="s">
        <v>17387</v>
      </c>
      <c r="G5004" s="749" t="s">
        <v>17388</v>
      </c>
      <c r="H5004" s="749" t="s">
        <v>17389</v>
      </c>
      <c r="I5004" s="749" t="s">
        <v>236</v>
      </c>
      <c r="J5004" s="749" t="n">
        <v>306.21</v>
      </c>
    </row>
    <row collapsed="false" customFormat="false" customHeight="true" hidden="true" ht="12.75" outlineLevel="0" r="5005">
      <c r="A5005" s="749" t="s">
        <v>17390</v>
      </c>
      <c r="B5005" s="749" t="str">
        <f aca="false">C5005&amp;D5005&amp;E5005&amp;F5005&amp;G5005&amp;H5005</f>
        <v>TUBO DE FºFº,CENTRIFUGADO,DUCTIL,P/CANALIZACOES SOB PRESSAO,CLASSE K-9,NORMA NBR 7675:2005,PONTA/BOLSA,REVEST.EXT.C/ZINCO METALICO E PINT.BETUMINOSA E INT.COM ARGAMASSA DE CIMENTO,COM JUNTA ELASTICA,DIAMETRO DE 80MM,COMPREENDENDO:CARGA E DESCARGA,COLOCACAO NA VALA,MONTAGEM E REATERRO ATE A GERATRIZ SUPERIOR DO TUBO E TESTE HIDROSTATICO.FORNEC.E ASSENTAMENTO</v>
      </c>
      <c r="C5005" s="749" t="s">
        <v>17384</v>
      </c>
      <c r="D5005" s="749" t="s">
        <v>17385</v>
      </c>
      <c r="E5005" s="749" t="s">
        <v>17386</v>
      </c>
      <c r="F5005" s="749" t="s">
        <v>17387</v>
      </c>
      <c r="G5005" s="749" t="s">
        <v>17388</v>
      </c>
      <c r="H5005" s="749" t="s">
        <v>17389</v>
      </c>
      <c r="I5005" s="749" t="s">
        <v>236</v>
      </c>
      <c r="J5005" s="749" t="n">
        <v>305.45</v>
      </c>
    </row>
    <row collapsed="false" customFormat="false" customHeight="true" hidden="true" ht="12.75" outlineLevel="0" r="5006">
      <c r="A5006" s="749" t="s">
        <v>17391</v>
      </c>
      <c r="B5006" s="749" t="str">
        <f aca="false">C5006&amp;D5006&amp;E5006&amp;F5006&amp;G5006&amp;H5006</f>
        <v>TUBO DE FºFº,CENTRIFUGADO,DUCTIL,P/CANALIZACOES SOB PRESSAO,CLASSE K-9,NORMA NBR 7675:2005,PONTA/BOLSA,REVEST.EXT.C/ZINCO METALICO E PINT.BETUMINOSA E INT.COM ARGAMASSA DE CIMENTO,COM JUNTA ELASTICA,DIAMETRO DE 100MM,COMPREENDENDO:CARGA E DESCARGA,COLOCACAO NA VALA,MONTAGEM E REATERRO ATE A GERATRIZ SUPERIOR DO TUBO E TESTE HIDROSTATICO.FORNEC.E ASSENTAMENTO</v>
      </c>
      <c r="C5006" s="749" t="s">
        <v>17384</v>
      </c>
      <c r="D5006" s="749" t="s">
        <v>17385</v>
      </c>
      <c r="E5006" s="749" t="s">
        <v>17386</v>
      </c>
      <c r="F5006" s="749" t="s">
        <v>17392</v>
      </c>
      <c r="G5006" s="749" t="s">
        <v>17393</v>
      </c>
      <c r="H5006" s="749" t="s">
        <v>17389</v>
      </c>
      <c r="I5006" s="749" t="s">
        <v>236</v>
      </c>
      <c r="J5006" s="749" t="n">
        <v>334.89</v>
      </c>
    </row>
    <row collapsed="false" customFormat="false" customHeight="true" hidden="true" ht="12.75" outlineLevel="0" r="5007">
      <c r="A5007" s="749" t="s">
        <v>17394</v>
      </c>
      <c r="B5007" s="749" t="str">
        <f aca="false">C5007&amp;D5007&amp;E5007&amp;F5007&amp;G5007&amp;H5007</f>
        <v>TUBO DE FºFº,CENTRIFUGADO,DUCTIL,P/CANALIZACOES SOB PRESSAO,CLASSE K-9,NORMA NBR 7675:2005,PONTA/BOLSA,REVEST.EXT.C/ZINCO METALICO E PINT.BETUMINOSA E INT.COM ARGAMASSA DE CIMENTO,COM JUNTA ELASTICA,DIAMETRO DE 100MM,COMPREENDENDO:CARGA E DESCARGA,COLOCACAO NA VALA,MONTAGEM E REATERRO ATE A GERATRIZ SUPERIOR DO TUBO E TESTE HIDROSTATICO.FORNEC.E ASSENTAMENTO</v>
      </c>
      <c r="C5007" s="749" t="s">
        <v>17384</v>
      </c>
      <c r="D5007" s="749" t="s">
        <v>17385</v>
      </c>
      <c r="E5007" s="749" t="s">
        <v>17386</v>
      </c>
      <c r="F5007" s="749" t="s">
        <v>17392</v>
      </c>
      <c r="G5007" s="749" t="s">
        <v>17393</v>
      </c>
      <c r="H5007" s="749" t="s">
        <v>17389</v>
      </c>
      <c r="I5007" s="749" t="s">
        <v>236</v>
      </c>
      <c r="J5007" s="749" t="n">
        <v>333.78</v>
      </c>
    </row>
    <row collapsed="false" customFormat="false" customHeight="true" hidden="true" ht="12.75" outlineLevel="0" r="5008">
      <c r="A5008" s="749" t="s">
        <v>17395</v>
      </c>
      <c r="B5008" s="749" t="str">
        <f aca="false">C5008&amp;D5008&amp;E5008&amp;F5008&amp;G5008&amp;H5008</f>
        <v>TUBO DE FºFº,CENTRIFUGADO,DUCTIL,P/CANALIZACOES SOB PRESSAO,CLASSE K-9,NORMA NBR 7675:2005,PONTA/BOLSA,REVEST.EXT.C/ZINCO METALICO E PINT.BETUMINOSA E INT.COM ARGAMASSA DE CIMENTO,COM JUNTA ELASTICA,DIAMETRO DE 150MM,COMPREENDENDO:CARGA E DESCARGA,COLOCACAO NA VALA,MONTAGEM E REATERRO ATE A GERATRIZ SUPERIOR DO TUBO E TESTE HIDROSTATICO.FORNEC.E ASSENTAMENTO</v>
      </c>
      <c r="C5008" s="749" t="s">
        <v>17384</v>
      </c>
      <c r="D5008" s="749" t="s">
        <v>17385</v>
      </c>
      <c r="E5008" s="749" t="s">
        <v>17386</v>
      </c>
      <c r="F5008" s="749" t="s">
        <v>17396</v>
      </c>
      <c r="G5008" s="749" t="s">
        <v>17393</v>
      </c>
      <c r="H5008" s="749" t="s">
        <v>17389</v>
      </c>
      <c r="I5008" s="749" t="s">
        <v>236</v>
      </c>
      <c r="J5008" s="749" t="n">
        <v>402.04</v>
      </c>
    </row>
    <row collapsed="false" customFormat="false" customHeight="true" hidden="true" ht="12.75" outlineLevel="0" r="5009">
      <c r="A5009" s="749" t="s">
        <v>17397</v>
      </c>
      <c r="B5009" s="749" t="str">
        <f aca="false">C5009&amp;D5009&amp;E5009&amp;F5009&amp;G5009&amp;H5009</f>
        <v>TUBO DE FºFº,CENTRIFUGADO,DUCTIL,P/CANALIZACOES SOB PRESSAO,CLASSE K-9,NORMA NBR 7675:2005,PONTA/BOLSA,REVEST.EXT.C/ZINCO METALICO E PINT.BETUMINOSA E INT.COM ARGAMASSA DE CIMENTO,COM JUNTA ELASTICA,DIAMETRO DE 150MM,COMPREENDENDO:CARGA E DESCARGA,COLOCACAO NA VALA,MONTAGEM E REATERRO ATE A GERATRIZ SUPERIOR DO TUBO E TESTE HIDROSTATICO.FORNEC.E ASSENTAMENTO</v>
      </c>
      <c r="C5009" s="749" t="s">
        <v>17384</v>
      </c>
      <c r="D5009" s="749" t="s">
        <v>17385</v>
      </c>
      <c r="E5009" s="749" t="s">
        <v>17386</v>
      </c>
      <c r="F5009" s="749" t="s">
        <v>17396</v>
      </c>
      <c r="G5009" s="749" t="s">
        <v>17393</v>
      </c>
      <c r="H5009" s="749" t="s">
        <v>17389</v>
      </c>
      <c r="I5009" s="749" t="s">
        <v>236</v>
      </c>
      <c r="J5009" s="749" t="n">
        <v>400.21</v>
      </c>
    </row>
    <row collapsed="false" customFormat="false" customHeight="true" hidden="true" ht="12.75" outlineLevel="0" r="5010">
      <c r="A5010" s="749" t="s">
        <v>17398</v>
      </c>
      <c r="B5010" s="749" t="str">
        <f aca="false">C5010&amp;D5010&amp;E5010&amp;F5010&amp;G5010&amp;H5010</f>
        <v>TUBO DE FºFº,CENTRIFUGADO,DUCTIL,P/CANALIZACOES SOB PRESSAO,CLASSE K-9,NORMA NBR 7675:2005,PONTA/BOLSA,REVEST.EXT.C/ZINCO METALICO E PINT.BETUMINOSA E INT.COM ARGAMASSA DE CIMENTO,COM JUNTA ELASTICA,DIAMETRO DE 200MM,COMPREENDENDO:CARGA E DESCARGA,COLOCACAO NA VALA,MONTAGEM E REATERRO ATE A GERATRIZ SUPERIOR DO TUBO E TESTE HIDROSTATICO.FORNEC.E ASSENTAMENTO</v>
      </c>
      <c r="C5010" s="749" t="s">
        <v>17384</v>
      </c>
      <c r="D5010" s="749" t="s">
        <v>17385</v>
      </c>
      <c r="E5010" s="749" t="s">
        <v>17386</v>
      </c>
      <c r="F5010" s="749" t="s">
        <v>17399</v>
      </c>
      <c r="G5010" s="749" t="s">
        <v>17393</v>
      </c>
      <c r="H5010" s="749" t="s">
        <v>17389</v>
      </c>
      <c r="I5010" s="749" t="s">
        <v>236</v>
      </c>
      <c r="J5010" s="749" t="n">
        <v>493.41</v>
      </c>
    </row>
    <row collapsed="false" customFormat="false" customHeight="true" hidden="true" ht="12.75" outlineLevel="0" r="5011">
      <c r="A5011" s="749" t="s">
        <v>17400</v>
      </c>
      <c r="B5011" s="749" t="str">
        <f aca="false">C5011&amp;D5011&amp;E5011&amp;F5011&amp;G5011&amp;H5011</f>
        <v>TUBO DE FºFº,CENTRIFUGADO,DUCTIL,P/CANALIZACOES SOB PRESSAO,CLASSE K-9,NORMA NBR 7675:2005,PONTA/BOLSA,REVEST.EXT.C/ZINCO METALICO E PINT.BETUMINOSA E INT.COM ARGAMASSA DE CIMENTO,COM JUNTA ELASTICA,DIAMETRO DE 200MM,COMPREENDENDO:CARGA E DESCARGA,COLOCACAO NA VALA,MONTAGEM E REATERRO ATE A GERATRIZ SUPERIOR DO TUBO E TESTE HIDROSTATICO.FORNEC.E ASSENTAMENTO</v>
      </c>
      <c r="C5011" s="749" t="s">
        <v>17384</v>
      </c>
      <c r="D5011" s="749" t="s">
        <v>17385</v>
      </c>
      <c r="E5011" s="749" t="s">
        <v>17386</v>
      </c>
      <c r="F5011" s="749" t="s">
        <v>17399</v>
      </c>
      <c r="G5011" s="749" t="s">
        <v>17393</v>
      </c>
      <c r="H5011" s="749" t="s">
        <v>17389</v>
      </c>
      <c r="I5011" s="749" t="s">
        <v>236</v>
      </c>
      <c r="J5011" s="749" t="n">
        <v>490.65</v>
      </c>
    </row>
    <row collapsed="false" customFormat="false" customHeight="true" hidden="true" ht="12.75" outlineLevel="0" r="5012">
      <c r="A5012" s="749" t="s">
        <v>17401</v>
      </c>
      <c r="B5012" s="749" t="str">
        <f aca="false">C5012&amp;D5012&amp;E5012&amp;F5012&amp;G5012&amp;H5012</f>
        <v>TUBO DE FºFº,CENTRIFUGADO,DUCTIL,P/CANALIZACOES SOB PRESSAO,CLASSE K-9,NORMA NBR 7675:2005,PONTA/BOLSA,REVEST.EXT.C/ZINCO METALICO E PINT.BETUMINOSA E INT.COM ARGAMASSA DE CIMENTO,COM JUNTA ELASTICA,DIAMETRO DE 250MM,COMPREENDENDO:CARGA E DESCARGA,COLOCACAO NA VALA,MONTAGEM E REATERRO ATE A GERATRIZ SUPERIOR DO TUBO E TESTE HIDROSTATICO.FORNEC.E ASSENTAMENTO</v>
      </c>
      <c r="C5012" s="749" t="s">
        <v>17384</v>
      </c>
      <c r="D5012" s="749" t="s">
        <v>17385</v>
      </c>
      <c r="E5012" s="749" t="s">
        <v>17386</v>
      </c>
      <c r="F5012" s="749" t="s">
        <v>17402</v>
      </c>
      <c r="G5012" s="749" t="s">
        <v>17393</v>
      </c>
      <c r="H5012" s="749" t="s">
        <v>17389</v>
      </c>
      <c r="I5012" s="749" t="s">
        <v>236</v>
      </c>
      <c r="J5012" s="749" t="n">
        <v>606.79</v>
      </c>
    </row>
    <row collapsed="false" customFormat="false" customHeight="true" hidden="true" ht="12.75" outlineLevel="0" r="5013">
      <c r="A5013" s="749" t="s">
        <v>17403</v>
      </c>
      <c r="B5013" s="749" t="str">
        <f aca="false">C5013&amp;D5013&amp;E5013&amp;F5013&amp;G5013&amp;H5013</f>
        <v>TUBO DE FºFº,CENTRIFUGADO,DUCTIL,P/CANALIZACOES SOB PRESSAO,CLASSE K-9,NORMA NBR 7675:2005,PONTA/BOLSA,REVEST.EXT.C/ZINCO METALICO E PINT.BETUMINOSA E INT.COM ARGAMASSA DE CIMENTO,COM JUNTA ELASTICA,DIAMETRO DE 250MM,COMPREENDENDO:CARGA E DESCARGA,COLOCACAO NA VALA,MONTAGEM E REATERRO ATE A GERATRIZ SUPERIOR DO TUBO E TESTE HIDROSTATICO.FORNEC.E ASSENTAMENTO</v>
      </c>
      <c r="C5013" s="749" t="s">
        <v>17384</v>
      </c>
      <c r="D5013" s="749" t="s">
        <v>17385</v>
      </c>
      <c r="E5013" s="749" t="s">
        <v>17386</v>
      </c>
      <c r="F5013" s="749" t="s">
        <v>17402</v>
      </c>
      <c r="G5013" s="749" t="s">
        <v>17393</v>
      </c>
      <c r="H5013" s="749" t="s">
        <v>17389</v>
      </c>
      <c r="I5013" s="749" t="s">
        <v>236</v>
      </c>
      <c r="J5013" s="749" t="n">
        <v>603.19</v>
      </c>
    </row>
    <row collapsed="false" customFormat="false" customHeight="true" hidden="true" ht="12.75" outlineLevel="0" r="5014">
      <c r="A5014" s="749" t="s">
        <v>17404</v>
      </c>
      <c r="B5014" s="749" t="str">
        <f aca="false">C5014&amp;D5014&amp;E5014&amp;F5014&amp;G5014&amp;H5014</f>
        <v>TUBO DE FºFº,CENTRIFUGADO,DUCTIL,P/CANALIZACOES SOB PRESSAO,CLASSE K-9,NORMA NBR 7675:2005,PONTA/BOLSA,REVEST.EXT.C/ZINCO METALICO E PINT.BETUMINOSA E INT.COM ARGAMASSA DE CIMENTO,COM JUNTA ELASTICA,DIAMETRO DE 300MM,COMPREENDENDO:CARGA E DESCARGA,COLOCACAO NA VALA,MONTAGEM E REATERRO ATE A GERATRIZ SUPERIOR DO TUBO E TESTE HIDROSTATICO.FORNEC.E ASSENTAMENTO</v>
      </c>
      <c r="C5014" s="749" t="s">
        <v>17384</v>
      </c>
      <c r="D5014" s="749" t="s">
        <v>17385</v>
      </c>
      <c r="E5014" s="749" t="s">
        <v>17386</v>
      </c>
      <c r="F5014" s="749" t="s">
        <v>17405</v>
      </c>
      <c r="G5014" s="749" t="s">
        <v>17393</v>
      </c>
      <c r="H5014" s="749" t="s">
        <v>17389</v>
      </c>
      <c r="I5014" s="749" t="s">
        <v>236</v>
      </c>
      <c r="J5014" s="749" t="n">
        <v>713.52</v>
      </c>
    </row>
    <row collapsed="false" customFormat="false" customHeight="true" hidden="true" ht="12.75" outlineLevel="0" r="5015">
      <c r="A5015" s="749" t="s">
        <v>17406</v>
      </c>
      <c r="B5015" s="749" t="str">
        <f aca="false">C5015&amp;D5015&amp;E5015&amp;F5015&amp;G5015&amp;H5015</f>
        <v>TUBO DE FºFº,CENTRIFUGADO,DUCTIL,P/CANALIZACOES SOB PRESSAO,CLASSE K-9,NORMA NBR 7675:2005,PONTA/BOLSA,REVEST.EXT.C/ZINCO METALICO E PINT.BETUMINOSA E INT.COM ARGAMASSA DE CIMENTO,COM JUNTA ELASTICA,DIAMETRO DE 300MM,COMPREENDENDO:CARGA E DESCARGA,COLOCACAO NA VALA,MONTAGEM E REATERRO ATE A GERATRIZ SUPERIOR DO TUBO E TESTE HIDROSTATICO.FORNEC.E ASSENTAMENTO</v>
      </c>
      <c r="C5015" s="749" t="s">
        <v>17384</v>
      </c>
      <c r="D5015" s="749" t="s">
        <v>17385</v>
      </c>
      <c r="E5015" s="749" t="s">
        <v>17386</v>
      </c>
      <c r="F5015" s="749" t="s">
        <v>17405</v>
      </c>
      <c r="G5015" s="749" t="s">
        <v>17393</v>
      </c>
      <c r="H5015" s="749" t="s">
        <v>17389</v>
      </c>
      <c r="I5015" s="749" t="s">
        <v>236</v>
      </c>
      <c r="J5015" s="749" t="n">
        <v>709.98</v>
      </c>
    </row>
    <row collapsed="false" customFormat="false" customHeight="true" hidden="true" ht="12.75" outlineLevel="0" r="5016">
      <c r="A5016" s="749" t="s">
        <v>17407</v>
      </c>
      <c r="B5016" s="749" t="str">
        <f aca="false">C5016&amp;D5016&amp;E5016&amp;F5016&amp;G5016&amp;H5016</f>
        <v>TUBO DE FºFº,CENTRIFUGADO,DUCTIL,P/CANALIZACOES SOB PRESSAO,CLASSE K-9,NORMA NBR 7675:2005,PONTA/BOLSA,REVEST.EXT.C/ZINCO METALICO E PINT.BETUMINOSA E INT.COM ARGAMASSA DE CIMENTO,COM JUNTA ELASTICA,DIAMETRO DE 400MM,COMPREENDENDO:CARGA E DESCARGA,COLOCACAO NA VALA,MONTAGEM E REATERRO ATE A GERATRIZ SUPERIOR DO TUBO E TESTE HIDROSTATICO.FORNEC.E ASSENTAMENTO</v>
      </c>
      <c r="C5016" s="749" t="s">
        <v>17384</v>
      </c>
      <c r="D5016" s="749" t="s">
        <v>17385</v>
      </c>
      <c r="E5016" s="749" t="s">
        <v>17386</v>
      </c>
      <c r="F5016" s="749" t="s">
        <v>17408</v>
      </c>
      <c r="G5016" s="749" t="s">
        <v>17393</v>
      </c>
      <c r="H5016" s="749" t="s">
        <v>17389</v>
      </c>
      <c r="I5016" s="749" t="s">
        <v>236</v>
      </c>
      <c r="J5016" s="749" t="n">
        <v>973.86</v>
      </c>
    </row>
    <row collapsed="false" customFormat="false" customHeight="true" hidden="true" ht="12.75" outlineLevel="0" r="5017">
      <c r="A5017" s="749" t="s">
        <v>17409</v>
      </c>
      <c r="B5017" s="749" t="str">
        <f aca="false">C5017&amp;D5017&amp;E5017&amp;F5017&amp;G5017&amp;H5017</f>
        <v>TUBO DE FºFº,CENTRIFUGADO,DUCTIL,P/CANALIZACOES SOB PRESSAO,CLASSE K-9,NORMA NBR 7675:2005,PONTA/BOLSA,REVEST.EXT.C/ZINCO METALICO E PINT.BETUMINOSA E INT.COM ARGAMASSA DE CIMENTO,COM JUNTA ELASTICA,DIAMETRO DE 400MM,COMPREENDENDO:CARGA E DESCARGA,COLOCACAO NA VALA,MONTAGEM E REATERRO ATE A GERATRIZ SUPERIOR DO TUBO E TESTE HIDROSTATICO.FORNEC.E ASSENTAMENTO</v>
      </c>
      <c r="C5017" s="749" t="s">
        <v>17384</v>
      </c>
      <c r="D5017" s="749" t="s">
        <v>17385</v>
      </c>
      <c r="E5017" s="749" t="s">
        <v>17386</v>
      </c>
      <c r="F5017" s="749" t="s">
        <v>17408</v>
      </c>
      <c r="G5017" s="749" t="s">
        <v>17393</v>
      </c>
      <c r="H5017" s="749" t="s">
        <v>17389</v>
      </c>
      <c r="I5017" s="749" t="s">
        <v>236</v>
      </c>
      <c r="J5017" s="749" t="n">
        <v>969.07</v>
      </c>
    </row>
    <row collapsed="false" customFormat="false" customHeight="true" hidden="true" ht="12.75" outlineLevel="0" r="5018">
      <c r="A5018" s="749" t="s">
        <v>17410</v>
      </c>
      <c r="B5018" s="749" t="str">
        <f aca="false">C5018&amp;D5018&amp;E5018&amp;F5018&amp;G5018&amp;H5018</f>
        <v>TUBO DE FºFº,CENTRIFUGADO,DUCTIL,P/CANALIZACOES SOB PRESSAO,CLASSE K-9,NORMA NBR 7675:2005,PONTA/BOLSA,REVEST.EXT.C/ZINCO METALICO E PINT.BETUMINOSA E INT.COM ARGAMASSA DE CIMENTO,COM JUNTA ELASTICA,DIAMETRO DE 500MM,COMPREENDENDO:CARGA E DESCARGA,COLOCACAO NA VALA,MONTAGEM E REATERRO ATE A GERATRIZ SUPERIOR DO TUBO E TESTE HIDROSTATICO.FORNEC.E ASSENTAMENTO</v>
      </c>
      <c r="C5018" s="749" t="s">
        <v>17384</v>
      </c>
      <c r="D5018" s="749" t="s">
        <v>17385</v>
      </c>
      <c r="E5018" s="749" t="s">
        <v>17386</v>
      </c>
      <c r="F5018" s="749" t="s">
        <v>17411</v>
      </c>
      <c r="G5018" s="749" t="s">
        <v>17393</v>
      </c>
      <c r="H5018" s="749" t="s">
        <v>17389</v>
      </c>
      <c r="I5018" s="749" t="s">
        <v>236</v>
      </c>
      <c r="J5018" s="749" t="n">
        <v>1252.45</v>
      </c>
    </row>
    <row collapsed="false" customFormat="false" customHeight="true" hidden="true" ht="12.75" outlineLevel="0" r="5019">
      <c r="A5019" s="749" t="s">
        <v>17412</v>
      </c>
      <c r="B5019" s="749" t="str">
        <f aca="false">C5019&amp;D5019&amp;E5019&amp;F5019&amp;G5019&amp;H5019</f>
        <v>TUBO DE FºFº,CENTRIFUGADO,DUCTIL,P/CANALIZACOES SOB PRESSAO,CLASSE K-9,NORMA NBR 7675:2005,PONTA/BOLSA,REVEST.EXT.C/ZINCO METALICO E PINT.BETUMINOSA E INT.COM ARGAMASSA DE CIMENTO,COM JUNTA ELASTICA,DIAMETRO DE 500MM,COMPREENDENDO:CARGA E DESCARGA,COLOCACAO NA VALA,MONTAGEM E REATERRO ATE A GERATRIZ SUPERIOR DO TUBO E TESTE HIDROSTATICO.FORNEC.E ASSENTAMENTO</v>
      </c>
      <c r="C5019" s="749" t="s">
        <v>17384</v>
      </c>
      <c r="D5019" s="749" t="s">
        <v>17385</v>
      </c>
      <c r="E5019" s="749" t="s">
        <v>17386</v>
      </c>
      <c r="F5019" s="749" t="s">
        <v>17411</v>
      </c>
      <c r="G5019" s="749" t="s">
        <v>17393</v>
      </c>
      <c r="H5019" s="749" t="s">
        <v>17389</v>
      </c>
      <c r="I5019" s="749" t="s">
        <v>236</v>
      </c>
      <c r="J5019" s="749" t="n">
        <v>1246.38</v>
      </c>
    </row>
    <row collapsed="false" customFormat="false" customHeight="true" hidden="true" ht="12.75" outlineLevel="0" r="5020">
      <c r="A5020" s="749" t="s">
        <v>17413</v>
      </c>
      <c r="B5020" s="749" t="str">
        <f aca="false">C5020&amp;D5020&amp;E5020&amp;F5020&amp;G5020&amp;H5020</f>
        <v>TUBO DE FºFº,CENTRIFUGADO,DUCTIL,P/CANALIZACOES SOB PRESSAO,CLASSE K-9,NORMA NBR 7675:2005,PONTA/BOLSA,REVEST.EXT.C/ZINCO METALICO E PINT.BETUMINOSA E INT.COM ARGAMASSA DE CIMENTO,COM JUNTA ELASTICA,DIAMETRO DE 600MM,COMPREENDENDO:CARGA E DESCARGA,COLOCACAO NA VALA,MONTAGEM E REATERRO ATE A GERATRIZ SUPERIOR DO TUBO E TESTE HIDROSTATICO.FORNEC.E ASSENTAMENTO</v>
      </c>
      <c r="C5020" s="749" t="s">
        <v>17384</v>
      </c>
      <c r="D5020" s="749" t="s">
        <v>17385</v>
      </c>
      <c r="E5020" s="749" t="s">
        <v>17386</v>
      </c>
      <c r="F5020" s="749" t="s">
        <v>17414</v>
      </c>
      <c r="G5020" s="749" t="s">
        <v>17393</v>
      </c>
      <c r="H5020" s="749" t="s">
        <v>17389</v>
      </c>
      <c r="I5020" s="749" t="s">
        <v>236</v>
      </c>
      <c r="J5020" s="749" t="n">
        <v>1620.76</v>
      </c>
    </row>
    <row collapsed="false" customFormat="false" customHeight="true" hidden="true" ht="12.75" outlineLevel="0" r="5021">
      <c r="A5021" s="749" t="s">
        <v>17415</v>
      </c>
      <c r="B5021" s="749" t="str">
        <f aca="false">C5021&amp;D5021&amp;E5021&amp;F5021&amp;G5021&amp;H5021</f>
        <v>TUBO DE FºFº,CENTRIFUGADO,DUCTIL,P/CANALIZACOES SOB PRESSAO,CLASSE K-9,NORMA NBR 7675:2005,PONTA/BOLSA,REVEST.EXT.C/ZINCO METALICO E PINT.BETUMINOSA E INT.COM ARGAMASSA DE CIMENTO,COM JUNTA ELASTICA,DIAMETRO DE 600MM,COMPREENDENDO:CARGA E DESCARGA,COLOCACAO NA VALA,MONTAGEM E REATERRO ATE A GERATRIZ SUPERIOR DO TUBO E TESTE HIDROSTATICO.FORNEC.E ASSENTAMENTO</v>
      </c>
      <c r="C5021" s="749" t="s">
        <v>17384</v>
      </c>
      <c r="D5021" s="749" t="s">
        <v>17385</v>
      </c>
      <c r="E5021" s="749" t="s">
        <v>17386</v>
      </c>
      <c r="F5021" s="749" t="s">
        <v>17414</v>
      </c>
      <c r="G5021" s="749" t="s">
        <v>17393</v>
      </c>
      <c r="H5021" s="749" t="s">
        <v>17389</v>
      </c>
      <c r="I5021" s="749" t="s">
        <v>236</v>
      </c>
      <c r="J5021" s="749" t="n">
        <v>1613.34</v>
      </c>
    </row>
    <row collapsed="false" customFormat="false" customHeight="true" hidden="true" ht="12.75" outlineLevel="0" r="5022">
      <c r="A5022" s="749" t="s">
        <v>17416</v>
      </c>
      <c r="B5022" s="749" t="str">
        <f aca="false">C5022&amp;D5022&amp;E5022&amp;F5022&amp;G5022&amp;H5022</f>
        <v>TUBO DE FºFº,CENTRIFUGADO,DUCTIL,P/CANALIZACOES SOB PRESSAO,CLASSE K-9,NORMA NBR 7675:2005,PONTA/BOLSA,REVEST.EXT.C/ZINCO METALICO E PINT.BETUMINOSA E INT.COM ARGAMASSA DE CIMENTO,COM JUNTA ELASTICA,DIAMETRO DE 700MM,COMPREENDENDO:CARGA E DESCARGA,COLOCACAO NA VALA,MONTAGEM E REATERRO ATE A GERATRIZ SUPERIOR DO TUBO E TESTE HIDROSTATICO.FORNEC.E ASSENTAMENTO</v>
      </c>
      <c r="C5022" s="749" t="s">
        <v>17384</v>
      </c>
      <c r="D5022" s="749" t="s">
        <v>17385</v>
      </c>
      <c r="E5022" s="749" t="s">
        <v>17386</v>
      </c>
      <c r="F5022" s="749" t="s">
        <v>17417</v>
      </c>
      <c r="G5022" s="749" t="s">
        <v>17393</v>
      </c>
      <c r="H5022" s="749" t="s">
        <v>17389</v>
      </c>
      <c r="I5022" s="749" t="s">
        <v>236</v>
      </c>
      <c r="J5022" s="749" t="n">
        <v>2267.58</v>
      </c>
    </row>
    <row collapsed="false" customFormat="false" customHeight="true" hidden="true" ht="12.75" outlineLevel="0" r="5023">
      <c r="A5023" s="749" t="s">
        <v>17418</v>
      </c>
      <c r="B5023" s="749" t="str">
        <f aca="false">C5023&amp;D5023&amp;E5023&amp;F5023&amp;G5023&amp;H5023</f>
        <v>TUBO DE FºFº,CENTRIFUGADO,DUCTIL,P/CANALIZACOES SOB PRESSAO,CLASSE K-9,NORMA NBR 7675:2005,PONTA/BOLSA,REVEST.EXT.C/ZINCO METALICO E PINT.BETUMINOSA E INT.COM ARGAMASSA DE CIMENTO,COM JUNTA ELASTICA,DIAMETRO DE 700MM,COMPREENDENDO:CARGA E DESCARGA,COLOCACAO NA VALA,MONTAGEM E REATERRO ATE A GERATRIZ SUPERIOR DO TUBO E TESTE HIDROSTATICO.FORNEC.E ASSENTAMENTO</v>
      </c>
      <c r="C5023" s="749" t="s">
        <v>17384</v>
      </c>
      <c r="D5023" s="749" t="s">
        <v>17385</v>
      </c>
      <c r="E5023" s="749" t="s">
        <v>17386</v>
      </c>
      <c r="F5023" s="749" t="s">
        <v>17417</v>
      </c>
      <c r="G5023" s="749" t="s">
        <v>17393</v>
      </c>
      <c r="H5023" s="749" t="s">
        <v>17389</v>
      </c>
      <c r="I5023" s="749" t="s">
        <v>236</v>
      </c>
      <c r="J5023" s="749" t="n">
        <v>2258.93</v>
      </c>
    </row>
    <row collapsed="false" customFormat="false" customHeight="true" hidden="true" ht="12.75" outlineLevel="0" r="5024">
      <c r="A5024" s="749" t="s">
        <v>17419</v>
      </c>
      <c r="B5024" s="749" t="str">
        <f aca="false">C5024&amp;D5024&amp;E5024&amp;F5024&amp;G5024&amp;H5024</f>
        <v>TUBO DE FºFº,CENTRIFUGADO,DUCTIL,P/CANALIZACOES SOB PRESSAO,CLASSE K-9,NORMA NBR 7675:2005,PONTA/BOLSA,REVEST.EXT.C/ZINCO METALICO E PINT.BETUMINOSA E INT.COM ARGAMASSA DE CIMENTO,COM JUNTA ELASTICA,DIAMETRO DE 800MM,COMPREENDENDO:CARGA E DESCARGA,COLOCACAO NA VALA,MONTAGEM E REATERRO ATE A GERATRIZ SUPERIOR DO TUBO E TESTE HIDROSTATICO.FORNEC.E ASSENTAMENTO</v>
      </c>
      <c r="C5024" s="749" t="s">
        <v>17384</v>
      </c>
      <c r="D5024" s="749" t="s">
        <v>17385</v>
      </c>
      <c r="E5024" s="749" t="s">
        <v>17386</v>
      </c>
      <c r="F5024" s="749" t="s">
        <v>17420</v>
      </c>
      <c r="G5024" s="749" t="s">
        <v>17393</v>
      </c>
      <c r="H5024" s="749" t="s">
        <v>17389</v>
      </c>
      <c r="I5024" s="749" t="s">
        <v>236</v>
      </c>
      <c r="J5024" s="749" t="n">
        <v>2711.14</v>
      </c>
    </row>
    <row collapsed="false" customFormat="false" customHeight="true" hidden="true" ht="12.75" outlineLevel="0" r="5025">
      <c r="A5025" s="749" t="s">
        <v>17421</v>
      </c>
      <c r="B5025" s="749" t="str">
        <f aca="false">C5025&amp;D5025&amp;E5025&amp;F5025&amp;G5025&amp;H5025</f>
        <v>TUBO DE FºFº,CENTRIFUGADO,DUCTIL,P/CANALIZACOES SOB PRESSAO,CLASSE K-9,NORMA NBR 7675:2005,PONTA/BOLSA,REVEST.EXT.C/ZINCO METALICO E PINT.BETUMINOSA E INT.COM ARGAMASSA DE CIMENTO,COM JUNTA ELASTICA,DIAMETRO DE 800MM,COMPREENDENDO:CARGA E DESCARGA,COLOCACAO NA VALA,MONTAGEM E REATERRO ATE A GERATRIZ SUPERIOR DO TUBO E TESTE HIDROSTATICO.FORNEC.E ASSENTAMENTO</v>
      </c>
      <c r="C5025" s="749" t="s">
        <v>17384</v>
      </c>
      <c r="D5025" s="749" t="s">
        <v>17385</v>
      </c>
      <c r="E5025" s="749" t="s">
        <v>17386</v>
      </c>
      <c r="F5025" s="749" t="s">
        <v>17420</v>
      </c>
      <c r="G5025" s="749" t="s">
        <v>17393</v>
      </c>
      <c r="H5025" s="749" t="s">
        <v>17389</v>
      </c>
      <c r="I5025" s="749" t="s">
        <v>236</v>
      </c>
      <c r="J5025" s="749" t="n">
        <v>2701.26</v>
      </c>
    </row>
    <row collapsed="false" customFormat="false" customHeight="true" hidden="true" ht="12.75" outlineLevel="0" r="5026">
      <c r="A5026" s="749" t="s">
        <v>17422</v>
      </c>
      <c r="B5026" s="749" t="str">
        <f aca="false">C5026&amp;D5026&amp;E5026&amp;F5026&amp;G5026&amp;H5026</f>
        <v>TUBO DE FºFº,CENTRIFUGADO,DUCTIL,P/CANALIZACOES SOB PRESSAO,CLASSE K-9,NORMA NBR 7675:2005,PONTA/BOLSA,REVEST.EXT.C/ZINCO METALICO E PINT.BETUMINOSA E INT.COM ARGAMASSA DE CIMENTO,COM JUNTA ELASTICA,DIAMETRO DE 900MM,COMPREENDENDO:CARGA E DESCARGA,COLOCACAO NA VALA,MONTAGEM E REATERRO ATE A GERATRIZ SUPERIOR DO TUBO E TESTE HIDROSTATICO.FORNEC.E ASSENTAMENTO</v>
      </c>
      <c r="C5026" s="749" t="s">
        <v>17384</v>
      </c>
      <c r="D5026" s="749" t="s">
        <v>17385</v>
      </c>
      <c r="E5026" s="749" t="s">
        <v>17386</v>
      </c>
      <c r="F5026" s="749" t="s">
        <v>17423</v>
      </c>
      <c r="G5026" s="749" t="s">
        <v>17393</v>
      </c>
      <c r="H5026" s="749" t="s">
        <v>17389</v>
      </c>
      <c r="I5026" s="749" t="s">
        <v>236</v>
      </c>
      <c r="J5026" s="749" t="n">
        <v>3169.46</v>
      </c>
    </row>
    <row collapsed="false" customFormat="false" customHeight="true" hidden="true" ht="12.75" outlineLevel="0" r="5027">
      <c r="A5027" s="749" t="s">
        <v>17424</v>
      </c>
      <c r="B5027" s="749" t="str">
        <f aca="false">C5027&amp;D5027&amp;E5027&amp;F5027&amp;G5027&amp;H5027</f>
        <v>TUBO DE FºFº,CENTRIFUGADO,DUCTIL,P/CANALIZACOES SOB PRESSAO,CLASSE K-9,NORMA NBR 7675:2005,PONTA/BOLSA,REVEST.EXT.C/ZINCO METALICO E PINT.BETUMINOSA E INT.COM ARGAMASSA DE CIMENTO,COM JUNTA ELASTICA,DIAMETRO DE 900MM,COMPREENDENDO:CARGA E DESCARGA,COLOCACAO NA VALA,MONTAGEM E REATERRO ATE A GERATRIZ SUPERIOR DO TUBO E TESTE HIDROSTATICO.FORNEC.E ASSENTAMENTO</v>
      </c>
      <c r="C5027" s="749" t="s">
        <v>17384</v>
      </c>
      <c r="D5027" s="749" t="s">
        <v>17385</v>
      </c>
      <c r="E5027" s="749" t="s">
        <v>17386</v>
      </c>
      <c r="F5027" s="749" t="s">
        <v>17423</v>
      </c>
      <c r="G5027" s="749" t="s">
        <v>17393</v>
      </c>
      <c r="H5027" s="749" t="s">
        <v>17389</v>
      </c>
      <c r="I5027" s="749" t="s">
        <v>236</v>
      </c>
      <c r="J5027" s="749" t="n">
        <v>3158.35</v>
      </c>
    </row>
    <row collapsed="false" customFormat="false" customHeight="true" hidden="true" ht="12.75" outlineLevel="0" r="5028">
      <c r="A5028" s="749" t="s">
        <v>17425</v>
      </c>
      <c r="B5028" s="749" t="str">
        <f aca="false">C5028&amp;D5028&amp;E5028&amp;F5028&amp;G5028&amp;H5028</f>
        <v>TUBO DE FºFº,CENTRIFUGADO,DUCTIL,P/CANALIZACOES SOB PRESSAO,CLASSE K-9,NORMA NBR 7675:2005,PONTA/BOLSA,REVEST.EXT.C/ZINCO METALICO E PINT.BETUMINOSA E INT.COM ARGAMASSA DE CIMENTO,COM JUNTA ELASTICA,DIAMETRO DE 1000MM,COMPREENDENDO:CARGA EDESCARGA,COLOCACAO NA VALA,MONTAGEM E REATERRO ATE GERATRIZSUPERIOR DO TUBO E TESTE HIDROSTATICO.FORNEC.E ASSENTAMENTO</v>
      </c>
      <c r="C5028" s="749" t="s">
        <v>17384</v>
      </c>
      <c r="D5028" s="749" t="s">
        <v>17385</v>
      </c>
      <c r="E5028" s="749" t="s">
        <v>17386</v>
      </c>
      <c r="F5028" s="749" t="s">
        <v>17426</v>
      </c>
      <c r="G5028" s="749" t="s">
        <v>17427</v>
      </c>
      <c r="H5028" s="749" t="s">
        <v>17428</v>
      </c>
      <c r="I5028" s="749" t="s">
        <v>236</v>
      </c>
      <c r="J5028" s="749" t="n">
        <v>3691.62</v>
      </c>
    </row>
    <row collapsed="false" customFormat="false" customHeight="true" hidden="true" ht="12.75" outlineLevel="0" r="5029">
      <c r="A5029" s="749" t="s">
        <v>17429</v>
      </c>
      <c r="B5029" s="749" t="str">
        <f aca="false">C5029&amp;D5029&amp;E5029&amp;F5029&amp;G5029&amp;H5029</f>
        <v>TUBO DE FºFº,CENTRIFUGADO,DUCTIL,P/CANALIZACOES SOB PRESSAO,CLASSE K-9,NORMA NBR 7675:2005,PONTA/BOLSA,REVEST.EXT.C/ZINCO METALICO E PINT.BETUMINOSA E INT.COM ARGAMASSA DE CIMENTO,COM JUNTA ELASTICA,DIAMETRO DE 1000MM,COMPREENDENDO:CARGA EDESCARGA,COLOCACAO NA VALA,MONTAGEM E REATERRO ATE GERATRIZSUPERIOR DO TUBO E TESTE HIDROSTATICO.FORNEC.E ASSENTAMENTO</v>
      </c>
      <c r="C5029" s="749" t="s">
        <v>17384</v>
      </c>
      <c r="D5029" s="749" t="s">
        <v>17385</v>
      </c>
      <c r="E5029" s="749" t="s">
        <v>17386</v>
      </c>
      <c r="F5029" s="749" t="s">
        <v>17426</v>
      </c>
      <c r="G5029" s="749" t="s">
        <v>17427</v>
      </c>
      <c r="H5029" s="749" t="s">
        <v>17428</v>
      </c>
      <c r="I5029" s="749" t="s">
        <v>236</v>
      </c>
      <c r="J5029" s="749" t="n">
        <v>3679.27</v>
      </c>
    </row>
    <row collapsed="false" customFormat="false" customHeight="true" hidden="true" ht="12.75" outlineLevel="0" r="5030">
      <c r="A5030" s="749" t="s">
        <v>17430</v>
      </c>
      <c r="B5030" s="749" t="str">
        <f aca="false">C5030&amp;D5030&amp;E5030&amp;F5030&amp;G5030&amp;H5030</f>
        <v>TUBO DE FºFº,CENTRIFUGADO,DUCTIL,P/CANALIZACOES SOB PRESSAO,CLASSE K-9,NORMA NBR 7675:2005,PONTA/BOLSA,REVEST.EXT.C/ZINCO METALICO E PINT.BETUMINOSA E INT.COM ARGAMASSA DE CIMENTO,COM JUNTA ELASTICA,DIAMETRO DE 1200MM,COMPREENDENDO:CARGA EDESCARGA,COLOCACAO NA VALA,MONTAGEM E REATERRO ATE GERATRIZSUPERIOR DO TUBO E TESTE HIDROSTATICO.FORNEC.E ASSENTAMENTO</v>
      </c>
      <c r="C5030" s="749" t="s">
        <v>17384</v>
      </c>
      <c r="D5030" s="749" t="s">
        <v>17385</v>
      </c>
      <c r="E5030" s="749" t="s">
        <v>17386</v>
      </c>
      <c r="F5030" s="749" t="s">
        <v>17431</v>
      </c>
      <c r="G5030" s="749" t="s">
        <v>17427</v>
      </c>
      <c r="H5030" s="749" t="s">
        <v>17428</v>
      </c>
      <c r="I5030" s="749" t="s">
        <v>236</v>
      </c>
      <c r="J5030" s="749" t="n">
        <v>4816.92</v>
      </c>
    </row>
    <row collapsed="false" customFormat="false" customHeight="true" hidden="true" ht="12.75" outlineLevel="0" r="5031">
      <c r="A5031" s="749" t="s">
        <v>17432</v>
      </c>
      <c r="B5031" s="749" t="str">
        <f aca="false">C5031&amp;D5031&amp;E5031&amp;F5031&amp;G5031&amp;H5031</f>
        <v>TUBO DE FºFº,CENTRIFUGADO,DUCTIL,P/CANALIZACOES SOB PRESSAO,CLASSE K-9,NORMA NBR 7675:2005,PONTA/BOLSA,REVEST.EXT.C/ZINCO METALICO E PINT.BETUMINOSA E INT.COM ARGAMASSA DE CIMENTO,COM JUNTA ELASTICA,DIAMETRO DE 1200MM,COMPREENDENDO:CARGA EDESCARGA,COLOCACAO NA VALA,MONTAGEM E REATERRO ATE GERATRIZSUPERIOR DO TUBO E TESTE HIDROSTATICO.FORNEC.E ASSENTAMENTO</v>
      </c>
      <c r="C5031" s="749" t="s">
        <v>17384</v>
      </c>
      <c r="D5031" s="749" t="s">
        <v>17385</v>
      </c>
      <c r="E5031" s="749" t="s">
        <v>17386</v>
      </c>
      <c r="F5031" s="749" t="s">
        <v>17431</v>
      </c>
      <c r="G5031" s="749" t="s">
        <v>17427</v>
      </c>
      <c r="H5031" s="749" t="s">
        <v>17428</v>
      </c>
      <c r="I5031" s="749" t="s">
        <v>236</v>
      </c>
      <c r="J5031" s="749" t="n">
        <v>4802.32</v>
      </c>
    </row>
    <row collapsed="false" customFormat="false" customHeight="true" hidden="true" ht="12.75" outlineLevel="0" r="5032">
      <c r="A5032" s="749" t="s">
        <v>17433</v>
      </c>
      <c r="B5032" s="749" t="str">
        <f aca="false">C5032&amp;D5032&amp;E5032&amp;F5032&amp;G5032&amp;H5032</f>
        <v>TUBO DE FºFº,CENTRIFUGADO,DUCTIL,P/CANALIZACOES SOB PRESSAO,CLASSE K-7,NORMA NBR 7675:2005,PONTA/BOLSA,REVEST.EXT,C/ZINCO METALICO E PINT.BETUMINOSA E INT.COM ARGAMASSA DE CIMENTO,COM JUNTA ELASTICA,DIAMETRO DE 150MM,COMPREENDENDO:CARGA E DESCARGA,COLOCACAO NA VALA,MONTAGEM E REATERRO ATE A GERATRIZ SUPERIOR DO TUBO E TESTE HIDROSTATICO.FORNEC.E ASSENTAMENTO</v>
      </c>
      <c r="C5032" s="749" t="s">
        <v>17384</v>
      </c>
      <c r="D5032" s="749" t="s">
        <v>17434</v>
      </c>
      <c r="E5032" s="749" t="s">
        <v>17386</v>
      </c>
      <c r="F5032" s="749" t="s">
        <v>17396</v>
      </c>
      <c r="G5032" s="749" t="s">
        <v>17393</v>
      </c>
      <c r="H5032" s="749" t="s">
        <v>17389</v>
      </c>
      <c r="I5032" s="749" t="s">
        <v>236</v>
      </c>
      <c r="J5032" s="749" t="n">
        <v>375.79</v>
      </c>
    </row>
    <row collapsed="false" customFormat="false" customHeight="true" hidden="true" ht="12.75" outlineLevel="0" r="5033">
      <c r="A5033" s="749" t="s">
        <v>17435</v>
      </c>
      <c r="B5033" s="749" t="str">
        <f aca="false">C5033&amp;D5033&amp;E5033&amp;F5033&amp;G5033&amp;H5033</f>
        <v>TUBO DE FºFº,CENTRIFUGADO,DUCTIL,P/CANALIZACOES SOB PRESSAO,CLASSE K-7,NORMA NBR 7675:2005,PONTA/BOLSA,REVEST.EXT,C/ZINCO METALICO E PINT.BETUMINOSA E INT.COM ARGAMASSA DE CIMENTO,COM JUNTA ELASTICA,DIAMETRO DE 150MM,COMPREENDENDO:CARGA E DESCARGA,COLOCACAO NA VALA,MONTAGEM E REATERRO ATE A GERATRIZ SUPERIOR DO TUBO E TESTE HIDROSTATICO.FORNEC.E ASSENTAMENTO</v>
      </c>
      <c r="C5033" s="749" t="s">
        <v>17384</v>
      </c>
      <c r="D5033" s="749" t="s">
        <v>17434</v>
      </c>
      <c r="E5033" s="749" t="s">
        <v>17386</v>
      </c>
      <c r="F5033" s="749" t="s">
        <v>17396</v>
      </c>
      <c r="G5033" s="749" t="s">
        <v>17393</v>
      </c>
      <c r="H5033" s="749" t="s">
        <v>17389</v>
      </c>
      <c r="I5033" s="749" t="s">
        <v>236</v>
      </c>
      <c r="J5033" s="749" t="n">
        <v>373.96</v>
      </c>
    </row>
    <row collapsed="false" customFormat="false" customHeight="true" hidden="true" ht="12.75" outlineLevel="0" r="5034">
      <c r="A5034" s="749" t="s">
        <v>17436</v>
      </c>
      <c r="B5034" s="749" t="str">
        <f aca="false">C5034&amp;D5034&amp;E5034&amp;F5034&amp;G5034&amp;H5034</f>
        <v>TUBO DE FºFº,CENTRIFUGADO,DUCTIL,P/CANALIZACOES SOB PRESSAO,CLASSE K-7,NORMA NBR 7675:2005,PONTA/BOLSA,REVEST.EXT.C/ZINCO METALICO E PINT.BETUMINOSA E INT.COM ARGAMASSA DE CIMENTO,COM JUNTA ELASTICA,DIAMETRO DE 200MM,COMPREENDENDO:CARGA E DESCARGA,COLOCACAO NA VALA,MONTAGEM E REATERRO ATE A GERATRIZ SUPERIOR DO TUBO E TESTE HIDROSTATICO.FORNEC.E ASSENTAMENTO</v>
      </c>
      <c r="C5034" s="749" t="s">
        <v>17384</v>
      </c>
      <c r="D5034" s="749" t="s">
        <v>17437</v>
      </c>
      <c r="E5034" s="749" t="s">
        <v>17386</v>
      </c>
      <c r="F5034" s="749" t="s">
        <v>17399</v>
      </c>
      <c r="G5034" s="749" t="s">
        <v>17393</v>
      </c>
      <c r="H5034" s="749" t="s">
        <v>17389</v>
      </c>
      <c r="I5034" s="749" t="s">
        <v>236</v>
      </c>
      <c r="J5034" s="749" t="n">
        <v>453.61</v>
      </c>
    </row>
    <row collapsed="false" customFormat="false" customHeight="true" hidden="true" ht="12.75" outlineLevel="0" r="5035">
      <c r="A5035" s="749" t="s">
        <v>17438</v>
      </c>
      <c r="B5035" s="749" t="str">
        <f aca="false">C5035&amp;D5035&amp;E5035&amp;F5035&amp;G5035&amp;H5035</f>
        <v>TUBO DE FºFº,CENTRIFUGADO,DUCTIL,P/CANALIZACOES SOB PRESSAO,CLASSE K-7,NORMA NBR 7675:2005,PONTA/BOLSA,REVEST.EXT.C/ZINCO METALICO E PINT.BETUMINOSA E INT.COM ARGAMASSA DE CIMENTO,COM JUNTA ELASTICA,DIAMETRO DE 200MM,COMPREENDENDO:CARGA E DESCARGA,COLOCACAO NA VALA,MONTAGEM E REATERRO ATE A GERATRIZ SUPERIOR DO TUBO E TESTE HIDROSTATICO.FORNEC.E ASSENTAMENTO</v>
      </c>
      <c r="C5035" s="749" t="s">
        <v>17384</v>
      </c>
      <c r="D5035" s="749" t="s">
        <v>17437</v>
      </c>
      <c r="E5035" s="749" t="s">
        <v>17386</v>
      </c>
      <c r="F5035" s="749" t="s">
        <v>17399</v>
      </c>
      <c r="G5035" s="749" t="s">
        <v>17393</v>
      </c>
      <c r="H5035" s="749" t="s">
        <v>17389</v>
      </c>
      <c r="I5035" s="749" t="s">
        <v>236</v>
      </c>
      <c r="J5035" s="749" t="n">
        <v>450.85</v>
      </c>
    </row>
    <row collapsed="false" customFormat="false" customHeight="true" hidden="true" ht="12.75" outlineLevel="0" r="5036">
      <c r="A5036" s="749" t="s">
        <v>17439</v>
      </c>
      <c r="B5036" s="749" t="str">
        <f aca="false">C5036&amp;D5036&amp;E5036&amp;F5036&amp;G5036&amp;H5036</f>
        <v>TUBO DE FºFº,CENTRIFUGADO,DUCTIL,P/CANALIZACOES SOB PRESSAO,CLASSE K-7,NORMA NBR 7675:2005,PONTA/BOLSA,REVEST.EXT.C/ZINCO METALICO E PINT.BETUMINOSA E INT.COM ARGAMASSA DE CIMENTO,COM JUNTA ELASTICA,DIAMETRO DE 250MM,COMPREENDENDO:CARGA E DESCARGA,COLOCACAO NA VALA,MONTAGEM E REATERRO ATE A GERATRIZ SUPERIOR DO TUBO E TESTE HIDROSTATICO.FORNEC.E ASSENTAMENTO</v>
      </c>
      <c r="C5036" s="749" t="s">
        <v>17384</v>
      </c>
      <c r="D5036" s="749" t="s">
        <v>17437</v>
      </c>
      <c r="E5036" s="749" t="s">
        <v>17386</v>
      </c>
      <c r="F5036" s="749" t="s">
        <v>17402</v>
      </c>
      <c r="G5036" s="749" t="s">
        <v>17393</v>
      </c>
      <c r="H5036" s="749" t="s">
        <v>17389</v>
      </c>
      <c r="I5036" s="749" t="s">
        <v>236</v>
      </c>
      <c r="J5036" s="749" t="n">
        <v>556.4</v>
      </c>
    </row>
    <row collapsed="false" customFormat="false" customHeight="true" hidden="true" ht="12.75" outlineLevel="0" r="5037">
      <c r="A5037" s="749" t="s">
        <v>17440</v>
      </c>
      <c r="B5037" s="749" t="str">
        <f aca="false">C5037&amp;D5037&amp;E5037&amp;F5037&amp;G5037&amp;H5037</f>
        <v>TUBO DE FºFº,CENTRIFUGADO,DUCTIL,P/CANALIZACOES SOB PRESSAO,CLASSE K-7,NORMA NBR 7675:2005,PONTA/BOLSA,REVEST.EXT.C/ZINCO METALICO E PINT.BETUMINOSA E INT.COM ARGAMASSA DE CIMENTO,COM JUNTA ELASTICA,DIAMETRO DE 250MM,COMPREENDENDO:CARGA E DESCARGA,COLOCACAO NA VALA,MONTAGEM E REATERRO ATE A GERATRIZ SUPERIOR DO TUBO E TESTE HIDROSTATICO.FORNEC.E ASSENTAMENTO</v>
      </c>
      <c r="C5037" s="749" t="s">
        <v>17384</v>
      </c>
      <c r="D5037" s="749" t="s">
        <v>17437</v>
      </c>
      <c r="E5037" s="749" t="s">
        <v>17386</v>
      </c>
      <c r="F5037" s="749" t="s">
        <v>17402</v>
      </c>
      <c r="G5037" s="749" t="s">
        <v>17393</v>
      </c>
      <c r="H5037" s="749" t="s">
        <v>17389</v>
      </c>
      <c r="I5037" s="749" t="s">
        <v>236</v>
      </c>
      <c r="J5037" s="749" t="n">
        <v>552.81</v>
      </c>
    </row>
    <row collapsed="false" customFormat="false" customHeight="true" hidden="true" ht="12.75" outlineLevel="0" r="5038">
      <c r="A5038" s="749" t="s">
        <v>17441</v>
      </c>
      <c r="B5038" s="749" t="str">
        <f aca="false">C5038&amp;D5038&amp;E5038&amp;F5038&amp;G5038&amp;H5038</f>
        <v>TUBO DE FºFº,CENTRIFUGADO,DUCTIL,P/CANALIZACOES SOB PRESSAO,CLASSE K-7,NORMA NBR 7675:2005,PONTA/BOLSA,REVEST.EXT.C/ZINCO METALICO E PINT.BETUMINOSA E INT.COM ARGAMASSA DE CIMENTO,COM JUNTA ELASTICA,DIAMETRO DE 300MM,COMPREENDENDO:CARGA E DESCARGA,COLOCACAO NA VALA,MONTAGEM E REATERRO ATE A GERATRIZ SUPERIOR DO TUBO E TESTE HIDROSTATICO.FORNEC.E ASSENTAMENTO</v>
      </c>
      <c r="C5038" s="749" t="s">
        <v>17384</v>
      </c>
      <c r="D5038" s="749" t="s">
        <v>17437</v>
      </c>
      <c r="E5038" s="749" t="s">
        <v>17386</v>
      </c>
      <c r="F5038" s="749" t="s">
        <v>17405</v>
      </c>
      <c r="G5038" s="749" t="s">
        <v>17393</v>
      </c>
      <c r="H5038" s="749" t="s">
        <v>17389</v>
      </c>
      <c r="I5038" s="749" t="s">
        <v>236</v>
      </c>
      <c r="J5038" s="749" t="n">
        <v>633.33</v>
      </c>
    </row>
    <row collapsed="false" customFormat="false" customHeight="true" hidden="true" ht="12.75" outlineLevel="0" r="5039">
      <c r="A5039" s="749" t="s">
        <v>17442</v>
      </c>
      <c r="B5039" s="749" t="str">
        <f aca="false">C5039&amp;D5039&amp;E5039&amp;F5039&amp;G5039&amp;H5039</f>
        <v>TUBO DE FºFº,CENTRIFUGADO,DUCTIL,P/CANALIZACOES SOB PRESSAO,CLASSE K-7,NORMA NBR 7675:2005,PONTA/BOLSA,REVEST.EXT.C/ZINCO METALICO E PINT.BETUMINOSA E INT.COM ARGAMASSA DE CIMENTO,COM JUNTA ELASTICA,DIAMETRO DE 300MM,COMPREENDENDO:CARGA E DESCARGA,COLOCACAO NA VALA,MONTAGEM E REATERRO ATE A GERATRIZ SUPERIOR DO TUBO E TESTE HIDROSTATICO.FORNEC.E ASSENTAMENTO</v>
      </c>
      <c r="C5039" s="749" t="s">
        <v>17384</v>
      </c>
      <c r="D5039" s="749" t="s">
        <v>17437</v>
      </c>
      <c r="E5039" s="749" t="s">
        <v>17386</v>
      </c>
      <c r="F5039" s="749" t="s">
        <v>17405</v>
      </c>
      <c r="G5039" s="749" t="s">
        <v>17393</v>
      </c>
      <c r="H5039" s="749" t="s">
        <v>17389</v>
      </c>
      <c r="I5039" s="749" t="s">
        <v>236</v>
      </c>
      <c r="J5039" s="749" t="n">
        <v>629.79</v>
      </c>
    </row>
    <row collapsed="false" customFormat="false" customHeight="true" hidden="true" ht="12.75" outlineLevel="0" r="5040">
      <c r="A5040" s="749" t="s">
        <v>17443</v>
      </c>
      <c r="B5040" s="749" t="str">
        <f aca="false">C5040&amp;D5040&amp;E5040&amp;F5040&amp;G5040&amp;H5040</f>
        <v>TUBO DE FºFº,CENTRIFUGADO,DUCTIL,P/CANALIZACOES SOB PRESSAO,CLASSE K-7,NORMA NBR 7675:2005,PONTA/BOLSA,REVEST.EXT.C/ZINCO METALICO E PINT.BETUMINOSA E INT.COM ARGAMASSA DE CIMENTO,COM JUNTA ELASTICA,DIAMETRO DE 400MM,COMPREENDENDO:CARGA E DESCARGA,COLOCACAO NA VALA,MONTAGEM E REATERRO ATE A GERATRIZ SUPERIOR DO TUBO E TESTE HIDROSTATICO.FORNEC.E ASSENTAMENTO</v>
      </c>
      <c r="C5040" s="749" t="s">
        <v>17384</v>
      </c>
      <c r="D5040" s="749" t="s">
        <v>17437</v>
      </c>
      <c r="E5040" s="749" t="s">
        <v>17386</v>
      </c>
      <c r="F5040" s="749" t="s">
        <v>17408</v>
      </c>
      <c r="G5040" s="749" t="s">
        <v>17393</v>
      </c>
      <c r="H5040" s="749" t="s">
        <v>17389</v>
      </c>
      <c r="I5040" s="749" t="s">
        <v>236</v>
      </c>
      <c r="J5040" s="749" t="n">
        <v>890</v>
      </c>
    </row>
    <row collapsed="false" customFormat="false" customHeight="true" hidden="true" ht="12.75" outlineLevel="0" r="5041">
      <c r="A5041" s="749" t="s">
        <v>17444</v>
      </c>
      <c r="B5041" s="749" t="str">
        <f aca="false">C5041&amp;D5041&amp;E5041&amp;F5041&amp;G5041&amp;H5041</f>
        <v>TUBO DE FºFº,CENTRIFUGADO,DUCTIL,P/CANALIZACOES SOB PRESSAO,CLASSE K-7,NORMA NBR 7675:2005,PONTA/BOLSA,REVEST.EXT.C/ZINCO METALICO E PINT.BETUMINOSA E INT.COM ARGAMASSA DE CIMENTO,COM JUNTA ELASTICA,DIAMETRO DE 400MM,COMPREENDENDO:CARGA E DESCARGA,COLOCACAO NA VALA,MONTAGEM E REATERRO ATE A GERATRIZ SUPERIOR DO TUBO E TESTE HIDROSTATICO.FORNEC.E ASSENTAMENTO</v>
      </c>
      <c r="C5041" s="749" t="s">
        <v>17384</v>
      </c>
      <c r="D5041" s="749" t="s">
        <v>17437</v>
      </c>
      <c r="E5041" s="749" t="s">
        <v>17386</v>
      </c>
      <c r="F5041" s="749" t="s">
        <v>17408</v>
      </c>
      <c r="G5041" s="749" t="s">
        <v>17393</v>
      </c>
      <c r="H5041" s="749" t="s">
        <v>17389</v>
      </c>
      <c r="I5041" s="749" t="s">
        <v>236</v>
      </c>
      <c r="J5041" s="749" t="n">
        <v>885.21</v>
      </c>
    </row>
    <row collapsed="false" customFormat="false" customHeight="true" hidden="true" ht="12.75" outlineLevel="0" r="5042">
      <c r="A5042" s="749" t="s">
        <v>17445</v>
      </c>
      <c r="B5042" s="749" t="str">
        <f aca="false">C5042&amp;D5042&amp;E5042&amp;F5042&amp;G5042&amp;H5042</f>
        <v>TUBO DE FºFº,CENTRIFUGADO,DUCTIL,P/CANALIZACOES SOB PRESSAO,CLASSE K-7,NORMA NBR 7675:2005,PONTA/BOLSA,REVEST.EXT.C/ZINCO METALICO E PINT.BETUMINOSA E INT.COM ARGAMASSA DE CIMENTO,COM JUNTA ELASTICA,DIAMETRO DE 500MM,COMPREENDENDO:CARGA E DESCARGA,COLOCACAO NA VALA,MONTAGEM E REATERRO ATE A GERATRIZ SUPERIOR DO TUBO E TESTE HIDROSTATICO.FORNEC.E ASSENTAMENTO</v>
      </c>
      <c r="C5042" s="749" t="s">
        <v>17384</v>
      </c>
      <c r="D5042" s="749" t="s">
        <v>17437</v>
      </c>
      <c r="E5042" s="749" t="s">
        <v>17386</v>
      </c>
      <c r="F5042" s="749" t="s">
        <v>17411</v>
      </c>
      <c r="G5042" s="749" t="s">
        <v>17393</v>
      </c>
      <c r="H5042" s="749" t="s">
        <v>17389</v>
      </c>
      <c r="I5042" s="749" t="s">
        <v>236</v>
      </c>
      <c r="J5042" s="749" t="n">
        <v>1110.89</v>
      </c>
    </row>
    <row collapsed="false" customFormat="false" customHeight="true" hidden="true" ht="12.75" outlineLevel="0" r="5043">
      <c r="A5043" s="749" t="s">
        <v>17446</v>
      </c>
      <c r="B5043" s="749" t="str">
        <f aca="false">C5043&amp;D5043&amp;E5043&amp;F5043&amp;G5043&amp;H5043</f>
        <v>TUBO DE FºFº,CENTRIFUGADO,DUCTIL,P/CANALIZACOES SOB PRESSAO,CLASSE K-7,NORMA NBR 7675:2005,PONTA/BOLSA,REVEST.EXT.C/ZINCO METALICO E PINT.BETUMINOSA E INT.COM ARGAMASSA DE CIMENTO,COM JUNTA ELASTICA,DIAMETRO DE 500MM,COMPREENDENDO:CARGA E DESCARGA,COLOCACAO NA VALA,MONTAGEM E REATERRO ATE A GERATRIZ SUPERIOR DO TUBO E TESTE HIDROSTATICO.FORNEC.E ASSENTAMENTO</v>
      </c>
      <c r="C5043" s="749" t="s">
        <v>17384</v>
      </c>
      <c r="D5043" s="749" t="s">
        <v>17437</v>
      </c>
      <c r="E5043" s="749" t="s">
        <v>17386</v>
      </c>
      <c r="F5043" s="749" t="s">
        <v>17411</v>
      </c>
      <c r="G5043" s="749" t="s">
        <v>17393</v>
      </c>
      <c r="H5043" s="749" t="s">
        <v>17389</v>
      </c>
      <c r="I5043" s="749" t="s">
        <v>236</v>
      </c>
      <c r="J5043" s="749" t="n">
        <v>1104.81</v>
      </c>
    </row>
    <row collapsed="false" customFormat="false" customHeight="true" hidden="true" ht="12.75" outlineLevel="0" r="5044">
      <c r="A5044" s="749" t="s">
        <v>17447</v>
      </c>
      <c r="B5044" s="749" t="str">
        <f aca="false">C5044&amp;D5044&amp;E5044&amp;F5044&amp;G5044&amp;H5044</f>
        <v>TUBO DE FºFº,CENTRIFUGADO,DUCTIL,P/CANALIZACOES SOB PRESSAO,CLASSE K-7,NORMA NBR 7675:2005,PONTA/BOLSA,REVEST.EXT.C/ZINCO METALICO E PINT.BETUMINOSA E INT.COM ARGAMASSA DE CIMENTO,COM JUNTA ELASTICA,DIAMETRO DE 600MM,COMPREENDENDO:CARGA E DESCARGA,COLOCACAO NA VALA,MONTAGEM E REATERRO ATE A GERATRIZ SUPERIOR DO TUBO E TESTE HIDROSTATICO.FORNEC.E ASSENTAMENTO</v>
      </c>
      <c r="C5044" s="749" t="s">
        <v>17384</v>
      </c>
      <c r="D5044" s="749" t="s">
        <v>17437</v>
      </c>
      <c r="E5044" s="749" t="s">
        <v>17386</v>
      </c>
      <c r="F5044" s="749" t="s">
        <v>17414</v>
      </c>
      <c r="G5044" s="749" t="s">
        <v>17393</v>
      </c>
      <c r="H5044" s="749" t="s">
        <v>17389</v>
      </c>
      <c r="I5044" s="749" t="s">
        <v>236</v>
      </c>
      <c r="J5044" s="749" t="n">
        <v>1423.38</v>
      </c>
    </row>
    <row collapsed="false" customFormat="false" customHeight="true" hidden="true" ht="12.75" outlineLevel="0" r="5045">
      <c r="A5045" s="749" t="s">
        <v>17448</v>
      </c>
      <c r="B5045" s="749" t="str">
        <f aca="false">C5045&amp;D5045&amp;E5045&amp;F5045&amp;G5045&amp;H5045</f>
        <v>TUBO DE FºFº,CENTRIFUGADO,DUCTIL,P/CANALIZACOES SOB PRESSAO,CLASSE K-7,NORMA NBR 7675:2005,PONTA/BOLSA,REVEST.EXT.C/ZINCO METALICO E PINT.BETUMINOSA E INT.COM ARGAMASSA DE CIMENTO,COM JUNTA ELASTICA,DIAMETRO DE 600MM,COMPREENDENDO:CARGA E DESCARGA,COLOCACAO NA VALA,MONTAGEM E REATERRO ATE A GERATRIZ SUPERIOR DO TUBO E TESTE HIDROSTATICO.FORNEC.E ASSENTAMENTO</v>
      </c>
      <c r="C5045" s="749" t="s">
        <v>17384</v>
      </c>
      <c r="D5045" s="749" t="s">
        <v>17437</v>
      </c>
      <c r="E5045" s="749" t="s">
        <v>17386</v>
      </c>
      <c r="F5045" s="749" t="s">
        <v>17414</v>
      </c>
      <c r="G5045" s="749" t="s">
        <v>17393</v>
      </c>
      <c r="H5045" s="749" t="s">
        <v>17389</v>
      </c>
      <c r="I5045" s="749" t="s">
        <v>236</v>
      </c>
      <c r="J5045" s="749" t="n">
        <v>1417.22</v>
      </c>
    </row>
    <row collapsed="false" customFormat="false" customHeight="true" hidden="true" ht="12.75" outlineLevel="0" r="5046">
      <c r="A5046" s="749" t="s">
        <v>17449</v>
      </c>
      <c r="B5046" s="749" t="str">
        <f aca="false">C5046&amp;D5046&amp;E5046&amp;F5046&amp;G5046&amp;H5046</f>
        <v>TUBO DE FºFº,CENTRIFUGADO,DUCTIL,P/CANALIZACOES SOB PRESSAO,CLASSE K-7,NORMA NBR 7675:2005,PONTA/BOLSA,REVEST.EXT.C/ZINCO METALICO E PINT.BETUMINOSA E INT.COM ARGAMASSA DE CIMENTO,COM JUNTA ELASTICA,DIAMETRO DE 700MM,COMPREENDENDO:CARGA E DESCARGA,COLOCACAO NA VALA,MONTAGEM E REATERRO ATE A GERATRIZ SUPERIOR DO TUBO E TESTE HIDROSTATICO.FORNEC.E ASSENTAMENTO</v>
      </c>
      <c r="C5046" s="749" t="s">
        <v>17384</v>
      </c>
      <c r="D5046" s="749" t="s">
        <v>17437</v>
      </c>
      <c r="E5046" s="749" t="s">
        <v>17386</v>
      </c>
      <c r="F5046" s="749" t="s">
        <v>17417</v>
      </c>
      <c r="G5046" s="749" t="s">
        <v>17393</v>
      </c>
      <c r="H5046" s="749" t="s">
        <v>17389</v>
      </c>
      <c r="I5046" s="749" t="s">
        <v>236</v>
      </c>
      <c r="J5046" s="749" t="n">
        <v>2009.63</v>
      </c>
    </row>
    <row collapsed="false" customFormat="false" customHeight="true" hidden="true" ht="12.75" outlineLevel="0" r="5047">
      <c r="A5047" s="749" t="s">
        <v>17450</v>
      </c>
      <c r="B5047" s="749" t="str">
        <f aca="false">C5047&amp;D5047&amp;E5047&amp;F5047&amp;G5047&amp;H5047</f>
        <v>TUBO DE FºFº,CENTRIFUGADO,DUCTIL,P/CANALIZACOES SOB PRESSAO,CLASSE K-7,NORMA NBR 7675:2005,PONTA/BOLSA,REVEST.EXT.C/ZINCO METALICO E PINT.BETUMINOSA E INT.COM ARGAMASSA DE CIMENTO,COM JUNTA ELASTICA,DIAMETRO DE 700MM,COMPREENDENDO:CARGA E DESCARGA,COLOCACAO NA VALA,MONTAGEM E REATERRO ATE A GERATRIZ SUPERIOR DO TUBO E TESTE HIDROSTATICO.FORNEC.E ASSENTAMENTO</v>
      </c>
      <c r="C5047" s="749" t="s">
        <v>17384</v>
      </c>
      <c r="D5047" s="749" t="s">
        <v>17437</v>
      </c>
      <c r="E5047" s="749" t="s">
        <v>17386</v>
      </c>
      <c r="F5047" s="749" t="s">
        <v>17417</v>
      </c>
      <c r="G5047" s="749" t="s">
        <v>17393</v>
      </c>
      <c r="H5047" s="749" t="s">
        <v>17389</v>
      </c>
      <c r="I5047" s="749" t="s">
        <v>236</v>
      </c>
      <c r="J5047" s="749" t="n">
        <v>2002.44</v>
      </c>
    </row>
    <row collapsed="false" customFormat="false" customHeight="true" hidden="true" ht="12.75" outlineLevel="0" r="5048">
      <c r="A5048" s="749" t="s">
        <v>17451</v>
      </c>
      <c r="B5048" s="749" t="str">
        <f aca="false">C5048&amp;D5048&amp;E5048&amp;F5048&amp;G5048&amp;H5048</f>
        <v>TUBO DE FºFº,CENTRIFUGADO,DUCTIL,P/CANALIZACOES SOB PRESSAO,CLASSE K-7,NORMA NBR 7675:2005,PONTA/BOLSA,REVEST.EXT.C/ZINCO METALICO E PINT.BETUMINOSA E INT.COM ARGAMASSA DE CIMENTO,COM JUNTA ELASTICA,DIAMETRO DE 800MM,COMPREENDENDO:CARGA E DESCARGA,COLOCACAO NA VALA,MONTAGEM E REATERRO ATE A GERATRIZ SUPERIOR DO TUBO E TESTE HIDROSTATICO.FORNEC.E ASSENTAMENTO</v>
      </c>
      <c r="C5048" s="749" t="s">
        <v>17384</v>
      </c>
      <c r="D5048" s="749" t="s">
        <v>17437</v>
      </c>
      <c r="E5048" s="749" t="s">
        <v>17386</v>
      </c>
      <c r="F5048" s="749" t="s">
        <v>17420</v>
      </c>
      <c r="G5048" s="749" t="s">
        <v>17393</v>
      </c>
      <c r="H5048" s="749" t="s">
        <v>17389</v>
      </c>
      <c r="I5048" s="749" t="s">
        <v>236</v>
      </c>
      <c r="J5048" s="749" t="n">
        <v>2331.46</v>
      </c>
    </row>
    <row collapsed="false" customFormat="false" customHeight="true" hidden="true" ht="12.75" outlineLevel="0" r="5049">
      <c r="A5049" s="749" t="s">
        <v>17452</v>
      </c>
      <c r="B5049" s="749" t="str">
        <f aca="false">C5049&amp;D5049&amp;E5049&amp;F5049&amp;G5049&amp;H5049</f>
        <v>TUBO DE FºFº,CENTRIFUGADO,DUCTIL,P/CANALIZACOES SOB PRESSAO,CLASSE K-7,NORMA NBR 7675:2005,PONTA/BOLSA,REVEST.EXT.C/ZINCO METALICO E PINT.BETUMINOSA E INT.COM ARGAMASSA DE CIMENTO,COM JUNTA ELASTICA,DIAMETRO DE 800MM,COMPREENDENDO:CARGA E DESCARGA,COLOCACAO NA VALA,MONTAGEM E REATERRO ATE A GERATRIZ SUPERIOR DO TUBO E TESTE HIDROSTATICO.FORNEC.E ASSENTAMENTO</v>
      </c>
      <c r="C5049" s="749" t="s">
        <v>17384</v>
      </c>
      <c r="D5049" s="749" t="s">
        <v>17437</v>
      </c>
      <c r="E5049" s="749" t="s">
        <v>17386</v>
      </c>
      <c r="F5049" s="749" t="s">
        <v>17420</v>
      </c>
      <c r="G5049" s="749" t="s">
        <v>17393</v>
      </c>
      <c r="H5049" s="749" t="s">
        <v>17389</v>
      </c>
      <c r="I5049" s="749" t="s">
        <v>236</v>
      </c>
      <c r="J5049" s="749" t="n">
        <v>2323.25</v>
      </c>
    </row>
    <row collapsed="false" customFormat="false" customHeight="true" hidden="true" ht="12.75" outlineLevel="0" r="5050">
      <c r="A5050" s="749" t="s">
        <v>17453</v>
      </c>
      <c r="B5050" s="749" t="str">
        <f aca="false">C5050&amp;D5050&amp;E5050&amp;F5050&amp;G5050&amp;H5050</f>
        <v>TUBO DE FºFº,CENTRIFUGADO,DUCTIL,P/CANALIZACOES SOB PRESSAO,CLASSE K-7,NORMA NBR 7675:2005,PONTA/BOLSA,REVEST.EXT.C/ZINCO METALICO E PINT.BETUMINOSA E INT.COM ARGAMASSA DE CIMENTO,COM JUNTA ELASTICA,DIAMETRO DE 900MM,COMPREENDENDO:CARGA E DESCARGA,COLOCACAO NA VALA,MONTAGEM E REATERRO ATE A GERATRIZ SUPERIOR DO TUBO E TESTE HIDROSTATICO.FORNEC.E ASSENTAMENTO</v>
      </c>
      <c r="C5050" s="749" t="s">
        <v>17384</v>
      </c>
      <c r="D5050" s="749" t="s">
        <v>17437</v>
      </c>
      <c r="E5050" s="749" t="s">
        <v>17386</v>
      </c>
      <c r="F5050" s="749" t="s">
        <v>17423</v>
      </c>
      <c r="G5050" s="749" t="s">
        <v>17393</v>
      </c>
      <c r="H5050" s="749" t="s">
        <v>17389</v>
      </c>
      <c r="I5050" s="749" t="s">
        <v>236</v>
      </c>
      <c r="J5050" s="749" t="n">
        <v>2691.07</v>
      </c>
    </row>
    <row collapsed="false" customFormat="false" customHeight="true" hidden="true" ht="12.75" outlineLevel="0" r="5051">
      <c r="A5051" s="749" t="s">
        <v>17454</v>
      </c>
      <c r="B5051" s="749" t="str">
        <f aca="false">C5051&amp;D5051&amp;E5051&amp;F5051&amp;G5051&amp;H5051</f>
        <v>TUBO DE FºFº,CENTRIFUGADO,DUCTIL,P/CANALIZACOES SOB PRESSAO,CLASSE K-7,NORMA NBR 7675:2005,PONTA/BOLSA,REVEST.EXT.C/ZINCO METALICO E PINT.BETUMINOSA E INT.COM ARGAMASSA DE CIMENTO,COM JUNTA ELASTICA,DIAMETRO DE 900MM,COMPREENDENDO:CARGA E DESCARGA,COLOCACAO NA VALA,MONTAGEM E REATERRO ATE A GERATRIZ SUPERIOR DO TUBO E TESTE HIDROSTATICO.FORNEC.E ASSENTAMENTO</v>
      </c>
      <c r="C5051" s="749" t="s">
        <v>17384</v>
      </c>
      <c r="D5051" s="749" t="s">
        <v>17437</v>
      </c>
      <c r="E5051" s="749" t="s">
        <v>17386</v>
      </c>
      <c r="F5051" s="749" t="s">
        <v>17423</v>
      </c>
      <c r="G5051" s="749" t="s">
        <v>17393</v>
      </c>
      <c r="H5051" s="749" t="s">
        <v>17389</v>
      </c>
      <c r="I5051" s="749" t="s">
        <v>236</v>
      </c>
      <c r="J5051" s="749" t="n">
        <v>2681.84</v>
      </c>
    </row>
    <row collapsed="false" customFormat="false" customHeight="true" hidden="true" ht="12.75" outlineLevel="0" r="5052">
      <c r="A5052" s="749" t="s">
        <v>17455</v>
      </c>
      <c r="B5052" s="749" t="str">
        <f aca="false">C5052&amp;D5052&amp;E5052&amp;F5052&amp;G5052&amp;H5052</f>
        <v>TUBO DE FºFº,CENTRIFUGADO,DUCTIL,P/CANALIZACOES SOB PRESSAO,CLASSE K-7,NORMA NBR 7675:2005,PONTA/BOLSA,REVEST.EXT.C/ZINCO METALICO E PINT.BETUMINOSA E INT.COM ARGAMASSA DE CIMENTO,COM JUNTA ELASTICA,DIAMETRO DE 1000MM,COMPREENDENDO:CARGA EDESCARGA,COLOCACAO NA VALA,MONTAGEM E REATERRO ATE GERATRIZSUPERIOR DO TUBO E TESTE HIDROSTATICO.FORNEC.E ASSENTAMENTO</v>
      </c>
      <c r="C5052" s="749" t="s">
        <v>17384</v>
      </c>
      <c r="D5052" s="749" t="s">
        <v>17437</v>
      </c>
      <c r="E5052" s="749" t="s">
        <v>17386</v>
      </c>
      <c r="F5052" s="749" t="s">
        <v>17426</v>
      </c>
      <c r="G5052" s="749" t="s">
        <v>17427</v>
      </c>
      <c r="H5052" s="749" t="s">
        <v>17428</v>
      </c>
      <c r="I5052" s="749" t="s">
        <v>236</v>
      </c>
      <c r="J5052" s="749" t="n">
        <v>3158.31</v>
      </c>
    </row>
    <row collapsed="false" customFormat="false" customHeight="true" hidden="true" ht="12.75" outlineLevel="0" r="5053">
      <c r="A5053" s="749" t="s">
        <v>17456</v>
      </c>
      <c r="B5053" s="749" t="str">
        <f aca="false">C5053&amp;D5053&amp;E5053&amp;F5053&amp;G5053&amp;H5053</f>
        <v>TUBO DE FºFº,CENTRIFUGADO,DUCTIL,P/CANALIZACOES SOB PRESSAO,CLASSE K-7,NORMA NBR 7675:2005,PONTA/BOLSA,REVEST.EXT.C/ZINCO METALICO E PINT.BETUMINOSA E INT.COM ARGAMASSA DE CIMENTO,COM JUNTA ELASTICA,DIAMETRO DE 1000MM,COMPREENDENDO:CARGA EDESCARGA,COLOCACAO NA VALA,MONTAGEM E REATERRO ATE GERATRIZSUPERIOR DO TUBO E TESTE HIDROSTATICO.FORNEC.E ASSENTAMENTO</v>
      </c>
      <c r="C5053" s="749" t="s">
        <v>17384</v>
      </c>
      <c r="D5053" s="749" t="s">
        <v>17437</v>
      </c>
      <c r="E5053" s="749" t="s">
        <v>17386</v>
      </c>
      <c r="F5053" s="749" t="s">
        <v>17426</v>
      </c>
      <c r="G5053" s="749" t="s">
        <v>17427</v>
      </c>
      <c r="H5053" s="749" t="s">
        <v>17428</v>
      </c>
      <c r="I5053" s="749" t="s">
        <v>236</v>
      </c>
      <c r="J5053" s="749" t="n">
        <v>3148.05</v>
      </c>
    </row>
    <row collapsed="false" customFormat="false" customHeight="true" hidden="true" ht="12.75" outlineLevel="0" r="5054">
      <c r="A5054" s="749" t="s">
        <v>17457</v>
      </c>
      <c r="B5054" s="749" t="str">
        <f aca="false">C5054&amp;D5054&amp;E5054&amp;F5054&amp;G5054&amp;H5054</f>
        <v>TUBO DE FºFº,CENTRIFUGADO,DUCTIL,P/CANALIZACOES SOB PRESSAO,CLASSE K-7,NORME NBR 7675:2005,PONTA/BOLSA,REVEST.EXT.C/ZINCO METALICO E PINT.BETUMINOSA E INT.COM ARGAMASSA DE CIMENTO,COM JUNTA ELASTICA,DIAMETRO DE 1200MM,COMPREENDENDO:CARGA EDESCARGA,COLOCACAO NA VALA,MONTAGEM E REATERRO ATE GERATRIZSUPERIOR DO TUBO E TESTE HIDROSTATICO.FORNEC.E ASSENTAMENTO</v>
      </c>
      <c r="C5054" s="749" t="s">
        <v>17384</v>
      </c>
      <c r="D5054" s="749" t="s">
        <v>17458</v>
      </c>
      <c r="E5054" s="749" t="s">
        <v>17386</v>
      </c>
      <c r="F5054" s="749" t="s">
        <v>17431</v>
      </c>
      <c r="G5054" s="749" t="s">
        <v>17427</v>
      </c>
      <c r="H5054" s="749" t="s">
        <v>17428</v>
      </c>
      <c r="I5054" s="749" t="s">
        <v>236</v>
      </c>
      <c r="J5054" s="749" t="n">
        <v>4190.6</v>
      </c>
    </row>
    <row collapsed="false" customFormat="false" customHeight="true" hidden="true" ht="12.75" outlineLevel="0" r="5055">
      <c r="A5055" s="749" t="s">
        <v>17459</v>
      </c>
      <c r="B5055" s="749" t="str">
        <f aca="false">C5055&amp;D5055&amp;E5055&amp;F5055&amp;G5055&amp;H5055</f>
        <v>TUBO DE FºFº,CENTRIFUGADO,DUCTIL,P/CANALIZACOES SOB PRESSAO,CLASSE K-7,NORME NBR 7675:2005,PONTA/BOLSA,REVEST.EXT.C/ZINCO METALICO E PINT.BETUMINOSA E INT.COM ARGAMASSA DE CIMENTO,COM JUNTA ELASTICA,DIAMETRO DE 1200MM,COMPREENDENDO:CARGA EDESCARGA,COLOCACAO NA VALA,MONTAGEM E REATERRO ATE GERATRIZSUPERIOR DO TUBO E TESTE HIDROSTATICO.FORNEC.E ASSENTAMENTO</v>
      </c>
      <c r="C5055" s="749" t="s">
        <v>17384</v>
      </c>
      <c r="D5055" s="749" t="s">
        <v>17458</v>
      </c>
      <c r="E5055" s="749" t="s">
        <v>17386</v>
      </c>
      <c r="F5055" s="749" t="s">
        <v>17431</v>
      </c>
      <c r="G5055" s="749" t="s">
        <v>17427</v>
      </c>
      <c r="H5055" s="749" t="s">
        <v>17428</v>
      </c>
      <c r="I5055" s="749" t="s">
        <v>236</v>
      </c>
      <c r="J5055" s="749" t="n">
        <v>4178.29</v>
      </c>
    </row>
    <row collapsed="false" customFormat="false" customHeight="true" hidden="true" ht="12.75" outlineLevel="0" r="5056">
      <c r="A5056" s="749" t="s">
        <v>17460</v>
      </c>
      <c r="B5056" s="749" t="str">
        <f aca="false">C5056&amp;D5056&amp;E5056&amp;F5056&amp;G5056&amp;H5056</f>
        <v>TUBO DE QUEDA EM PVC,COM DIAMETRO DE 100MM E DESNIVEL DE ATE 1,00M,PARA POCOS DE VISITA DE ESGOTO SANITARIO,CONFORME PADRAO CEDAE.FORNECIMENTO E ASSENTAMENTO</v>
      </c>
      <c r="C5056" s="749" t="s">
        <v>17461</v>
      </c>
      <c r="D5056" s="749" t="s">
        <v>17462</v>
      </c>
      <c r="E5056" s="749" t="s">
        <v>17463</v>
      </c>
      <c r="I5056" s="749" t="s">
        <v>30</v>
      </c>
      <c r="J5056" s="749" t="n">
        <v>228.3</v>
      </c>
    </row>
    <row collapsed="false" customFormat="false" customHeight="true" hidden="true" ht="12.75" outlineLevel="0" r="5057">
      <c r="A5057" s="749" t="s">
        <v>17464</v>
      </c>
      <c r="B5057" s="749" t="str">
        <f aca="false">C5057&amp;D5057&amp;E5057&amp;F5057&amp;G5057&amp;H5057</f>
        <v>TUBO DE QUEDA EM PVC,COM DIAMETRO DE 100MM E DESNIVEL DE ATE 1,00M,PARA POCOS DE VISITA DE ESGOTO SANITARIO,CONFORME PADRAO CEDAE.FORNECIMENTO E ASSENTAMENTO</v>
      </c>
      <c r="C5057" s="749" t="s">
        <v>17461</v>
      </c>
      <c r="D5057" s="749" t="s">
        <v>17462</v>
      </c>
      <c r="E5057" s="749" t="s">
        <v>17463</v>
      </c>
      <c r="I5057" s="749" t="s">
        <v>30</v>
      </c>
      <c r="J5057" s="749" t="n">
        <v>214.16</v>
      </c>
    </row>
    <row collapsed="false" customFormat="false" customHeight="true" hidden="true" ht="12.75" outlineLevel="0" r="5058">
      <c r="A5058" s="749" t="s">
        <v>17465</v>
      </c>
      <c r="B5058" s="749" t="str">
        <f aca="false">C5058&amp;D5058&amp;E5058&amp;F5058&amp;G5058&amp;H5058</f>
        <v>ADICIONAL PARA DESNIVEL EXCEDENTE DE 1,00M,PARA TUBO DE QUEDA EM PVC,COM DIAMETRO DE 100MM,PARA POCOS DE VISITA DE ESGOTO SANITARIO,CONFORME PADRAO CEDAE</v>
      </c>
      <c r="C5058" s="749" t="s">
        <v>17193</v>
      </c>
      <c r="D5058" s="749" t="s">
        <v>17466</v>
      </c>
      <c r="E5058" s="749" t="s">
        <v>17467</v>
      </c>
      <c r="I5058" s="749" t="s">
        <v>236</v>
      </c>
      <c r="J5058" s="749" t="n">
        <v>91.08</v>
      </c>
    </row>
    <row collapsed="false" customFormat="false" customHeight="true" hidden="true" ht="12.75" outlineLevel="0" r="5059">
      <c r="A5059" s="749" t="s">
        <v>17468</v>
      </c>
      <c r="B5059" s="749" t="str">
        <f aca="false">C5059&amp;D5059&amp;E5059&amp;F5059&amp;G5059&amp;H5059</f>
        <v>ADICIONAL PARA DESNIVEL EXCEDENTE DE 1,00M,PARA TUBO DE QUEDA EM PVC,COM DIAMETRO DE 100MM,PARA POCOS DE VISITA DE ESGOTO SANITARIO,CONFORME PADRAO CEDAE</v>
      </c>
      <c r="C5059" s="749" t="s">
        <v>17193</v>
      </c>
      <c r="D5059" s="749" t="s">
        <v>17466</v>
      </c>
      <c r="E5059" s="749" t="s">
        <v>17467</v>
      </c>
      <c r="I5059" s="749" t="s">
        <v>236</v>
      </c>
      <c r="J5059" s="749" t="n">
        <v>84.54</v>
      </c>
    </row>
    <row collapsed="false" customFormat="false" customHeight="true" hidden="true" ht="12.75" outlineLevel="0" r="5060">
      <c r="A5060" s="749" t="s">
        <v>17469</v>
      </c>
      <c r="B5060" s="749" t="str">
        <f aca="false">C5060&amp;D5060&amp;E5060&amp;F5060&amp;G5060&amp;H5060</f>
        <v>TUBO DE QUEDA EM PVC,COM DIAMETRO DE 150MM E DESNIVEL DE ATE 1,00MM,PARA POCOS DE VISITA DE ESGOTO SANITARIO,CONFORME PADRAO CEDAE.FORNECIMENTO E ASSENTAMENTO</v>
      </c>
      <c r="C5060" s="749" t="s">
        <v>17470</v>
      </c>
      <c r="D5060" s="749" t="s">
        <v>17471</v>
      </c>
      <c r="E5060" s="749" t="s">
        <v>17472</v>
      </c>
      <c r="I5060" s="749" t="s">
        <v>30</v>
      </c>
      <c r="J5060" s="749" t="n">
        <v>557.39</v>
      </c>
    </row>
    <row collapsed="false" customFormat="false" customHeight="true" hidden="true" ht="12.75" outlineLevel="0" r="5061">
      <c r="A5061" s="749" t="s">
        <v>17473</v>
      </c>
      <c r="B5061" s="749" t="str">
        <f aca="false">C5061&amp;D5061&amp;E5061&amp;F5061&amp;G5061&amp;H5061</f>
        <v>TUBO DE QUEDA EM PVC,COM DIAMETRO DE 150MM E DESNIVEL DE ATE 1,00MM,PARA POCOS DE VISITA DE ESGOTO SANITARIO,CONFORME PADRAO CEDAE.FORNECIMENTO E ASSENTAMENTO</v>
      </c>
      <c r="C5061" s="749" t="s">
        <v>17470</v>
      </c>
      <c r="D5061" s="749" t="s">
        <v>17471</v>
      </c>
      <c r="E5061" s="749" t="s">
        <v>17472</v>
      </c>
      <c r="I5061" s="749" t="s">
        <v>30</v>
      </c>
      <c r="J5061" s="749" t="n">
        <v>540.03</v>
      </c>
    </row>
    <row collapsed="false" customFormat="false" customHeight="true" hidden="true" ht="12.75" outlineLevel="0" r="5062">
      <c r="A5062" s="749" t="s">
        <v>17474</v>
      </c>
      <c r="B5062" s="749" t="str">
        <f aca="false">C5062&amp;D5062&amp;E5062&amp;F5062&amp;G5062&amp;H5062</f>
        <v>ADICIONAL PARA DESNIVEL EXCEDENTE DE 1,00M,PARA TUBO DE QUEDA EM PVC,COM DIAMETRO DE 150MM,PARA POCOS DE VISITA DE ESGOTO SANITARIO,CONFORME PADRAO CEDAE</v>
      </c>
      <c r="C5062" s="749" t="s">
        <v>17193</v>
      </c>
      <c r="D5062" s="749" t="s">
        <v>17475</v>
      </c>
      <c r="E5062" s="749" t="s">
        <v>17467</v>
      </c>
      <c r="I5062" s="749" t="s">
        <v>236</v>
      </c>
      <c r="J5062" s="749" t="n">
        <v>124.78</v>
      </c>
    </row>
    <row collapsed="false" customFormat="false" customHeight="true" hidden="true" ht="12.75" outlineLevel="0" r="5063">
      <c r="A5063" s="749" t="s">
        <v>17476</v>
      </c>
      <c r="B5063" s="749" t="str">
        <f aca="false">C5063&amp;D5063&amp;E5063&amp;F5063&amp;G5063&amp;H5063</f>
        <v>ADICIONAL PARA DESNIVEL EXCEDENTE DE 1,00M,PARA TUBO DE QUEDA EM PVC,COM DIAMETRO DE 150MM,PARA POCOS DE VISITA DE ESGOTO SANITARIO,CONFORME PADRAO CEDAE</v>
      </c>
      <c r="C5063" s="749" t="s">
        <v>17193</v>
      </c>
      <c r="D5063" s="749" t="s">
        <v>17475</v>
      </c>
      <c r="E5063" s="749" t="s">
        <v>17467</v>
      </c>
      <c r="I5063" s="749" t="s">
        <v>236</v>
      </c>
      <c r="J5063" s="749" t="n">
        <v>116.9</v>
      </c>
    </row>
    <row collapsed="false" customFormat="false" customHeight="true" hidden="true" ht="12.75" outlineLevel="0" r="5064">
      <c r="A5064" s="749" t="s">
        <v>17477</v>
      </c>
      <c r="B5064" s="749" t="str">
        <f aca="false">C5064&amp;D5064&amp;E5064&amp;F5064&amp;G5064&amp;H5064</f>
        <v>TUBO DE QUEDA EM PVC,COM DIAMETRO DE 200MM E DESNIVEL DE ATE 1,00M, PARA POCOS DE VISITA DE ESGOTO SANITARIO,CONFORME PADRAO CEDAE.FORNECIMENTO E ASSENTAMENTO</v>
      </c>
      <c r="C5064" s="749" t="s">
        <v>17478</v>
      </c>
      <c r="D5064" s="749" t="s">
        <v>17479</v>
      </c>
      <c r="E5064" s="749" t="s">
        <v>17472</v>
      </c>
      <c r="I5064" s="749" t="s">
        <v>30</v>
      </c>
      <c r="J5064" s="749" t="n">
        <v>1082.25</v>
      </c>
    </row>
    <row collapsed="false" customFormat="false" customHeight="true" hidden="true" ht="12.75" outlineLevel="0" r="5065">
      <c r="A5065" s="749" t="s">
        <v>17480</v>
      </c>
      <c r="B5065" s="749" t="str">
        <f aca="false">C5065&amp;D5065&amp;E5065&amp;F5065&amp;G5065&amp;H5065</f>
        <v>TUBO DE QUEDA EM PVC,COM DIAMETRO DE 200MM E DESNIVEL DE ATE 1,00M, PARA POCOS DE VISITA DE ESGOTO SANITARIO,CONFORME PADRAO CEDAE.FORNECIMENTO E ASSENTAMENTO</v>
      </c>
      <c r="C5065" s="749" t="s">
        <v>17478</v>
      </c>
      <c r="D5065" s="749" t="s">
        <v>17479</v>
      </c>
      <c r="E5065" s="749" t="s">
        <v>17472</v>
      </c>
      <c r="I5065" s="749" t="s">
        <v>30</v>
      </c>
      <c r="J5065" s="749" t="n">
        <v>1061.66</v>
      </c>
    </row>
    <row collapsed="false" customFormat="false" customHeight="true" hidden="true" ht="12.75" outlineLevel="0" r="5066">
      <c r="A5066" s="749" t="s">
        <v>17481</v>
      </c>
      <c r="B5066" s="749" t="str">
        <f aca="false">C5066&amp;D5066&amp;E5066&amp;F5066&amp;G5066&amp;H5066</f>
        <v>ADICIONAL PARA DESNIVEL EXCEDENTE DE 1,00M,PARA TUBO DE QUEDA EM PVC,COM DIAMETRO DE 200MM,PARA POCOS DE VISITA DE ESGOTO SANITARIO,CONFORME PADRAO CEDAE</v>
      </c>
      <c r="C5066" s="749" t="s">
        <v>17193</v>
      </c>
      <c r="D5066" s="749" t="s">
        <v>17482</v>
      </c>
      <c r="E5066" s="749" t="s">
        <v>17467</v>
      </c>
      <c r="I5066" s="749" t="s">
        <v>236</v>
      </c>
      <c r="J5066" s="749" t="n">
        <v>158.79</v>
      </c>
    </row>
    <row collapsed="false" customFormat="false" customHeight="true" hidden="true" ht="12.75" outlineLevel="0" r="5067">
      <c r="A5067" s="749" t="s">
        <v>17483</v>
      </c>
      <c r="B5067" s="749" t="str">
        <f aca="false">C5067&amp;D5067&amp;E5067&amp;F5067&amp;G5067&amp;H5067</f>
        <v>ADICIONAL PARA DESNIVEL EXCEDENTE DE 1,00M,PARA TUBO DE QUEDA EM PVC,COM DIAMETRO DE 200MM,PARA POCOS DE VISITA DE ESGOTO SANITARIO,CONFORME PADRAO CEDAE</v>
      </c>
      <c r="C5067" s="749" t="s">
        <v>17193</v>
      </c>
      <c r="D5067" s="749" t="s">
        <v>17482</v>
      </c>
      <c r="E5067" s="749" t="s">
        <v>17467</v>
      </c>
      <c r="I5067" s="749" t="s">
        <v>236</v>
      </c>
      <c r="J5067" s="749" t="n">
        <v>149.57</v>
      </c>
    </row>
    <row collapsed="false" customFormat="false" customHeight="true" hidden="true" ht="12.75" outlineLevel="0" r="5068">
      <c r="A5068" s="749" t="s">
        <v>17484</v>
      </c>
      <c r="B5068" s="749" t="str">
        <f aca="false">C5068&amp;D5068&amp;E5068&amp;F5068&amp;G5068&amp;H5068</f>
        <v>TUBO DE QUEDA EM PVC,COM DIAMETRO DE 250MM E DESNIVEL DE ATE 1,00M,PARA POCOS DE VISITA DE ESGOTO SANITARIO,CONFORME PADRAO CEDAE.FORNECIMENTO E ASSENTAMENTO</v>
      </c>
      <c r="C5068" s="749" t="s">
        <v>17485</v>
      </c>
      <c r="D5068" s="749" t="s">
        <v>17462</v>
      </c>
      <c r="E5068" s="749" t="s">
        <v>17463</v>
      </c>
      <c r="I5068" s="749" t="s">
        <v>30</v>
      </c>
      <c r="J5068" s="749" t="n">
        <v>1596.7</v>
      </c>
    </row>
    <row collapsed="false" customFormat="false" customHeight="true" hidden="true" ht="12.75" outlineLevel="0" r="5069">
      <c r="A5069" s="749" t="s">
        <v>17486</v>
      </c>
      <c r="B5069" s="749" t="str">
        <f aca="false">C5069&amp;D5069&amp;E5069&amp;F5069&amp;G5069&amp;H5069</f>
        <v>TUBO DE QUEDA EM PVC,COM DIAMETRO DE 250MM E DESNIVEL DE ATE 1,00M,PARA POCOS DE VISITA DE ESGOTO SANITARIO,CONFORME PADRAO CEDAE.FORNECIMENTO E ASSENTAMENTO</v>
      </c>
      <c r="C5069" s="749" t="s">
        <v>17485</v>
      </c>
      <c r="D5069" s="749" t="s">
        <v>17462</v>
      </c>
      <c r="E5069" s="749" t="s">
        <v>17463</v>
      </c>
      <c r="I5069" s="749" t="s">
        <v>30</v>
      </c>
      <c r="J5069" s="749" t="n">
        <v>1584.83</v>
      </c>
    </row>
    <row collapsed="false" customFormat="false" customHeight="true" hidden="true" ht="12.75" outlineLevel="0" r="5070">
      <c r="A5070" s="749" t="s">
        <v>17487</v>
      </c>
      <c r="B5070" s="749" t="str">
        <f aca="false">C5070&amp;D5070&amp;E5070&amp;F5070&amp;G5070&amp;H5070</f>
        <v>ADICIONAL PARA DESNIVEL EXCEDENTE DE 1,00MM,PARA TUBO DE QUEDA EM PVC,COM DIAMETRO DE 250MM,PARA POCOS DE VISITA DE ESGOTO SANITARIO,CONFORME PADRAO CEDAE</v>
      </c>
      <c r="C5070" s="749" t="s">
        <v>17488</v>
      </c>
      <c r="D5070" s="749" t="s">
        <v>17489</v>
      </c>
      <c r="E5070" s="749" t="s">
        <v>17490</v>
      </c>
      <c r="I5070" s="749" t="s">
        <v>236</v>
      </c>
      <c r="J5070" s="749" t="n">
        <v>259.62</v>
      </c>
    </row>
    <row collapsed="false" customFormat="false" customHeight="true" hidden="true" ht="12.75" outlineLevel="0" r="5071">
      <c r="A5071" s="749" t="s">
        <v>17491</v>
      </c>
      <c r="B5071" s="749" t="str">
        <f aca="false">C5071&amp;D5071&amp;E5071&amp;F5071&amp;G5071&amp;H5071</f>
        <v>ADICIONAL PARA DESNIVEL EXCEDENTE DE 1,00MM,PARA TUBO DE QUEDA EM PVC,COM DIAMETRO DE 250MM,PARA POCOS DE VISITA DE ESGOTO SANITARIO,CONFORME PADRAO CEDAE</v>
      </c>
      <c r="C5071" s="749" t="s">
        <v>17488</v>
      </c>
      <c r="D5071" s="749" t="s">
        <v>17489</v>
      </c>
      <c r="E5071" s="749" t="s">
        <v>17490</v>
      </c>
      <c r="I5071" s="749" t="s">
        <v>236</v>
      </c>
      <c r="J5071" s="749" t="n">
        <v>249.07</v>
      </c>
    </row>
    <row collapsed="false" customFormat="false" customHeight="true" hidden="true" ht="12.75" outlineLevel="0" r="5072">
      <c r="A5072" s="749" t="s">
        <v>17492</v>
      </c>
      <c r="B5072" s="749" t="str">
        <f aca="false">C5072&amp;D5072&amp;E5072&amp;F5072&amp;G5072&amp;H5072</f>
        <v>TUBO DE QUEDA EM PVC,COM DIAMETRO DE 300MM E DESNIVEL DE ATE 1,00MM,PARA POCOS DE VISITA DE ESGOTO SANITARIO,CONFORME PADRAO CEDAE. FORNECIMENTO E ASSENTAMENTO</v>
      </c>
      <c r="C5072" s="749" t="s">
        <v>17493</v>
      </c>
      <c r="D5072" s="749" t="s">
        <v>17471</v>
      </c>
      <c r="E5072" s="749" t="s">
        <v>17494</v>
      </c>
      <c r="I5072" s="749" t="s">
        <v>30</v>
      </c>
      <c r="J5072" s="749" t="n">
        <v>3257.15</v>
      </c>
    </row>
    <row collapsed="false" customFormat="false" customHeight="true" hidden="true" ht="12.75" outlineLevel="0" r="5073">
      <c r="A5073" s="749" t="s">
        <v>17495</v>
      </c>
      <c r="B5073" s="749" t="str">
        <f aca="false">C5073&amp;D5073&amp;E5073&amp;F5073&amp;G5073&amp;H5073</f>
        <v>TUBO DE QUEDA EM PVC,COM DIAMETRO DE 300MM E DESNIVEL DE ATE 1,00MM,PARA POCOS DE VISITA DE ESGOTO SANITARIO,CONFORME PADRAO CEDAE. FORNECIMENTO E ASSENTAMENTO</v>
      </c>
      <c r="C5073" s="749" t="s">
        <v>17493</v>
      </c>
      <c r="D5073" s="749" t="s">
        <v>17471</v>
      </c>
      <c r="E5073" s="749" t="s">
        <v>17494</v>
      </c>
      <c r="I5073" s="749" t="s">
        <v>30</v>
      </c>
      <c r="J5073" s="749" t="n">
        <v>3243.47</v>
      </c>
    </row>
    <row collapsed="false" customFormat="false" customHeight="true" hidden="true" ht="12.75" outlineLevel="0" r="5074">
      <c r="A5074" s="749" t="s">
        <v>17496</v>
      </c>
      <c r="B5074" s="749" t="str">
        <f aca="false">C5074&amp;D5074&amp;E5074&amp;F5074&amp;G5074&amp;H5074</f>
        <v>ADICIONAL PARA DESNIVEL EXCEDENTE DE 1,00M,PARA TUBO DE QUEDA EM PVC,COM DIAMETRO DE 300MM,PARA POCOS DE VISITA DE ESGOTO SANITARIO,CONFORME PADRAO CEDAE</v>
      </c>
      <c r="C5074" s="749" t="s">
        <v>17193</v>
      </c>
      <c r="D5074" s="749" t="s">
        <v>17497</v>
      </c>
      <c r="E5074" s="749" t="s">
        <v>17467</v>
      </c>
      <c r="I5074" s="749" t="s">
        <v>236</v>
      </c>
      <c r="J5074" s="749" t="n">
        <v>359.86</v>
      </c>
    </row>
    <row collapsed="false" customFormat="false" customHeight="true" hidden="true" ht="12.75" outlineLevel="0" r="5075">
      <c r="A5075" s="749" t="s">
        <v>17498</v>
      </c>
      <c r="B5075" s="749" t="str">
        <f aca="false">C5075&amp;D5075&amp;E5075&amp;F5075&amp;G5075&amp;H5075</f>
        <v>ADICIONAL PARA DESNIVEL EXCEDENTE DE 1,00M,PARA TUBO DE QUEDA EM PVC,COM DIAMETRO DE 300MM,PARA POCOS DE VISITA DE ESGOTO SANITARIO,CONFORME PADRAO CEDAE</v>
      </c>
      <c r="C5075" s="749" t="s">
        <v>17193</v>
      </c>
      <c r="D5075" s="749" t="s">
        <v>17497</v>
      </c>
      <c r="E5075" s="749" t="s">
        <v>17467</v>
      </c>
      <c r="I5075" s="749" t="s">
        <v>236</v>
      </c>
      <c r="J5075" s="749" t="n">
        <v>347.69</v>
      </c>
    </row>
    <row collapsed="false" customFormat="false" customHeight="true" hidden="true" ht="12.75" outlineLevel="0" r="5076">
      <c r="A5076" s="749" t="s">
        <v>17499</v>
      </c>
      <c r="B5076" s="749" t="str">
        <f aca="false">C5076&amp;D5076&amp;E5076&amp;F5076&amp;G5076&amp;H5076</f>
        <v>ASSENTAMENTO SEM FORNECIMENTO,DE TUBOS ATE 1,00M DE COMPRIMENTO OU CONEXOES DE FºFº OU ACO,COM FLANGES CLASSE PN-10,INCLUSIVE O FORNECIMENTO DOS MATERIAIS PARA JUNTAS (ARRUELAS DEBORRACHA E PARAFUSOS COM PORCAS),CUSTO POR JUNTA,COM DIAMETRO DE 50MM</v>
      </c>
      <c r="C5076" s="749" t="s">
        <v>17500</v>
      </c>
      <c r="D5076" s="749" t="s">
        <v>17501</v>
      </c>
      <c r="E5076" s="749" t="s">
        <v>17502</v>
      </c>
      <c r="F5076" s="749" t="s">
        <v>17503</v>
      </c>
      <c r="G5076" s="749" t="s">
        <v>17504</v>
      </c>
      <c r="I5076" s="749" t="s">
        <v>30</v>
      </c>
      <c r="J5076" s="749" t="n">
        <v>28.35</v>
      </c>
    </row>
    <row collapsed="false" customFormat="false" customHeight="true" hidden="true" ht="12.75" outlineLevel="0" r="5077">
      <c r="A5077" s="749" t="s">
        <v>17505</v>
      </c>
      <c r="B5077" s="749" t="str">
        <f aca="false">C5077&amp;D5077&amp;E5077&amp;F5077&amp;G5077&amp;H5077</f>
        <v>ASSENTAMENTO SEM FORNECIMENTO,DE TUBOS ATE 1,00M DE COMPRIMENTO OU CONEXOES DE FºFº OU ACO,COM FLANGES CLASSE PN-10,INCLUSIVE O FORNECIMENTO DOS MATERIAIS PARA JUNTAS (ARRUELAS DEBORRACHA E PARAFUSOS COM PORCAS),CUSTO POR JUNTA,COM DIAMETRO DE 50MM</v>
      </c>
      <c r="C5077" s="749" t="s">
        <v>17500</v>
      </c>
      <c r="D5077" s="749" t="s">
        <v>17501</v>
      </c>
      <c r="E5077" s="749" t="s">
        <v>17502</v>
      </c>
      <c r="F5077" s="749" t="s">
        <v>17503</v>
      </c>
      <c r="G5077" s="749" t="s">
        <v>17504</v>
      </c>
      <c r="I5077" s="749" t="s">
        <v>30</v>
      </c>
      <c r="J5077" s="749" t="n">
        <v>26.54</v>
      </c>
    </row>
    <row collapsed="false" customFormat="false" customHeight="true" hidden="true" ht="12.75" outlineLevel="0" r="5078">
      <c r="A5078" s="749" t="s">
        <v>17506</v>
      </c>
      <c r="B5078" s="749" t="str">
        <f aca="false">C5078&amp;D5078&amp;E5078&amp;F5078&amp;G5078&amp;H5078</f>
        <v>ASSENTAMENTO SEM FORNECIMENTO DE TUBOS ATE 1,00M DE COMPRIMENTO OU CONEXOES DE FºFº OU ACO,COM FLANGES CLASSE PN-10,INCLUSIVE O FORNECIMENTO DOS MATERIAIS PARA JUNTAS(ARRUELAS DE BORRACHA E PARAFUSOS COM PORCAS),CUSTO POR JUNTA,COM DIAMETRO DE 75MM</v>
      </c>
      <c r="C5078" s="749" t="s">
        <v>17507</v>
      </c>
      <c r="D5078" s="749" t="s">
        <v>17501</v>
      </c>
      <c r="E5078" s="749" t="s">
        <v>17508</v>
      </c>
      <c r="F5078" s="749" t="s">
        <v>17509</v>
      </c>
      <c r="G5078" s="749" t="s">
        <v>17510</v>
      </c>
      <c r="I5078" s="749" t="s">
        <v>30</v>
      </c>
      <c r="J5078" s="749" t="n">
        <v>29.03</v>
      </c>
    </row>
    <row collapsed="false" customFormat="false" customHeight="true" hidden="true" ht="12.75" outlineLevel="0" r="5079">
      <c r="A5079" s="749" t="s">
        <v>17511</v>
      </c>
      <c r="B5079" s="749" t="str">
        <f aca="false">C5079&amp;D5079&amp;E5079&amp;F5079&amp;G5079&amp;H5079</f>
        <v>ASSENTAMENTO SEM FORNECIMENTO DE TUBOS ATE 1,00M DE COMPRIMENTO OU CONEXOES DE FºFº OU ACO,COM FLANGES CLASSE PN-10,INCLUSIVE O FORNECIMENTO DOS MATERIAIS PARA JUNTAS(ARRUELAS DE BORRACHA E PARAFUSOS COM PORCAS),CUSTO POR JUNTA,COM DIAMETRO DE 75MM</v>
      </c>
      <c r="C5079" s="749" t="s">
        <v>17507</v>
      </c>
      <c r="D5079" s="749" t="s">
        <v>17501</v>
      </c>
      <c r="E5079" s="749" t="s">
        <v>17508</v>
      </c>
      <c r="F5079" s="749" t="s">
        <v>17509</v>
      </c>
      <c r="G5079" s="749" t="s">
        <v>17510</v>
      </c>
      <c r="I5079" s="749" t="s">
        <v>30</v>
      </c>
      <c r="J5079" s="749" t="n">
        <v>27.19</v>
      </c>
    </row>
    <row collapsed="false" customFormat="false" customHeight="true" hidden="true" ht="12.75" outlineLevel="0" r="5080">
      <c r="A5080" s="749" t="s">
        <v>17512</v>
      </c>
      <c r="B5080" s="749" t="str">
        <f aca="false">C5080&amp;D5080&amp;E5080&amp;F5080&amp;G5080&amp;H5080</f>
        <v>ASSENTAMENTO SEM FORNECIMENTO,DE TUBOS ATE 1,00M DE COMPRIMENTO OU CONEXOES DE FºFº OU ACO,COM FLANGES CLASSE PN-10,INCLUSIVE O FORNECIMENTO DOS MATERIAIS PARA JUNTAS(ARRUELAS DE BARRACHA E PARAFUSOS COM PORCAS),CUSTO POR JUNTA,COM DIAMETRO DE 100MM</v>
      </c>
      <c r="C5080" s="749" t="s">
        <v>17500</v>
      </c>
      <c r="D5080" s="749" t="s">
        <v>17501</v>
      </c>
      <c r="E5080" s="749" t="s">
        <v>17508</v>
      </c>
      <c r="F5080" s="749" t="s">
        <v>17513</v>
      </c>
      <c r="G5080" s="749" t="s">
        <v>17514</v>
      </c>
      <c r="I5080" s="749" t="s">
        <v>30</v>
      </c>
      <c r="J5080" s="749" t="n">
        <v>55.36</v>
      </c>
    </row>
    <row collapsed="false" customFormat="false" customHeight="true" hidden="true" ht="12.75" outlineLevel="0" r="5081">
      <c r="A5081" s="749" t="s">
        <v>17515</v>
      </c>
      <c r="B5081" s="749" t="str">
        <f aca="false">C5081&amp;D5081&amp;E5081&amp;F5081&amp;G5081&amp;H5081</f>
        <v>ASSENTAMENTO SEM FORNECIMENTO,DE TUBOS ATE 1,00M DE COMPRIMENTO OU CONEXOES DE FºFº OU ACO,COM FLANGES CLASSE PN-10,INCLUSIVE O FORNECIMENTO DOS MATERIAIS PARA JUNTAS(ARRUELAS DE BARRACHA E PARAFUSOS COM PORCAS),CUSTO POR JUNTA,COM DIAMETRO DE 100MM</v>
      </c>
      <c r="C5081" s="749" t="s">
        <v>17500</v>
      </c>
      <c r="D5081" s="749" t="s">
        <v>17501</v>
      </c>
      <c r="E5081" s="749" t="s">
        <v>17508</v>
      </c>
      <c r="F5081" s="749" t="s">
        <v>17513</v>
      </c>
      <c r="G5081" s="749" t="s">
        <v>17514</v>
      </c>
      <c r="I5081" s="749" t="s">
        <v>30</v>
      </c>
      <c r="J5081" s="749" t="n">
        <v>52.86</v>
      </c>
    </row>
    <row collapsed="false" customFormat="false" customHeight="true" hidden="true" ht="12.75" outlineLevel="0" r="5082">
      <c r="A5082" s="749" t="s">
        <v>17516</v>
      </c>
      <c r="B5082" s="749" t="str">
        <f aca="false">C5082&amp;D5082&amp;E5082&amp;F5082&amp;G5082&amp;H5082</f>
        <v>ASSENTAMENTO SEM FORNECIMENTO,DE TUBOS ATE 1,00M DE COMPRIMENTO OU CONEXOES DE FºFº OU ACO,COM FLANGES CLASSE PN-10,INCLUSIVE O FORNECIMENTO DOS MATERIAIS PARA JUNTAS(ARRUELAS DE BORRACHA E PARAFUSOS COM PORCAS),CUSTO POR JUNTA,COM DIAMETRO DE 150MM</v>
      </c>
      <c r="C5082" s="749" t="s">
        <v>17500</v>
      </c>
      <c r="D5082" s="749" t="s">
        <v>17501</v>
      </c>
      <c r="E5082" s="749" t="s">
        <v>17508</v>
      </c>
      <c r="F5082" s="749" t="s">
        <v>17509</v>
      </c>
      <c r="G5082" s="749" t="s">
        <v>17517</v>
      </c>
      <c r="I5082" s="749" t="s">
        <v>30</v>
      </c>
      <c r="J5082" s="749" t="n">
        <v>61.96</v>
      </c>
    </row>
    <row collapsed="false" customFormat="false" customHeight="true" hidden="true" ht="12.75" outlineLevel="0" r="5083">
      <c r="A5083" s="749" t="s">
        <v>17518</v>
      </c>
      <c r="B5083" s="749" t="str">
        <f aca="false">C5083&amp;D5083&amp;E5083&amp;F5083&amp;G5083&amp;H5083</f>
        <v>ASSENTAMENTO SEM FORNECIMENTO,DE TUBOS ATE 1,00M DE COMPRIMENTO OU CONEXOES DE FºFº OU ACO,COM FLANGES CLASSE PN-10,INCLUSIVE O FORNECIMENTO DOS MATERIAIS PARA JUNTAS(ARRUELAS DE BORRACHA E PARAFUSOS COM PORCAS),CUSTO POR JUNTA,COM DIAMETRO DE 150MM</v>
      </c>
      <c r="C5083" s="749" t="s">
        <v>17500</v>
      </c>
      <c r="D5083" s="749" t="s">
        <v>17501</v>
      </c>
      <c r="E5083" s="749" t="s">
        <v>17508</v>
      </c>
      <c r="F5083" s="749" t="s">
        <v>17509</v>
      </c>
      <c r="G5083" s="749" t="s">
        <v>17517</v>
      </c>
      <c r="I5083" s="749" t="s">
        <v>30</v>
      </c>
      <c r="J5083" s="749" t="n">
        <v>58.61</v>
      </c>
    </row>
    <row collapsed="false" customFormat="false" customHeight="true" hidden="true" ht="12.75" outlineLevel="0" r="5084">
      <c r="A5084" s="749" t="s">
        <v>17519</v>
      </c>
      <c r="B5084" s="749" t="str">
        <f aca="false">C5084&amp;D5084&amp;E5084&amp;F5084&amp;G5084&amp;H5084</f>
        <v>ASSENTAMENTO SEM FORNECIMENTO,DE TUBOS ATE 1,00M DE COMPRIMENTO OU CONEXOES DE FºFº OU ACO,COM FLANGES CLASSE PN-10,INCLUSIVE O FORNECIMENTO DOS MATERIAIS PARA JUNTAS(ARRUELAS DE BORRACHA E PARAFUSOS COM PORCAS),CUSTO POR JUNTA,COM DIAMETRO DE 200MM</v>
      </c>
      <c r="C5084" s="749" t="s">
        <v>17500</v>
      </c>
      <c r="D5084" s="749" t="s">
        <v>17501</v>
      </c>
      <c r="E5084" s="749" t="s">
        <v>17508</v>
      </c>
      <c r="F5084" s="749" t="s">
        <v>17509</v>
      </c>
      <c r="G5084" s="749" t="s">
        <v>17520</v>
      </c>
      <c r="I5084" s="749" t="s">
        <v>30</v>
      </c>
      <c r="J5084" s="749" t="n">
        <v>63.65</v>
      </c>
    </row>
    <row collapsed="false" customFormat="false" customHeight="true" hidden="true" ht="12.75" outlineLevel="0" r="5085">
      <c r="A5085" s="749" t="s">
        <v>17521</v>
      </c>
      <c r="B5085" s="749" t="str">
        <f aca="false">C5085&amp;D5085&amp;E5085&amp;F5085&amp;G5085&amp;H5085</f>
        <v>ASSENTAMENTO SEM FORNECIMENTO,DE TUBOS ATE 1,00M DE COMPRIMENTO OU CONEXOES DE FºFº OU ACO,COM FLANGES CLASSE PN-10,INCLUSIVE O FORNECIMENTO DOS MATERIAIS PARA JUNTAS(ARRUELAS DE BORRACHA E PARAFUSOS COM PORCAS),CUSTO POR JUNTA,COM DIAMETRO DE 200MM</v>
      </c>
      <c r="C5085" s="749" t="s">
        <v>17500</v>
      </c>
      <c r="D5085" s="749" t="s">
        <v>17501</v>
      </c>
      <c r="E5085" s="749" t="s">
        <v>17508</v>
      </c>
      <c r="F5085" s="749" t="s">
        <v>17509</v>
      </c>
      <c r="G5085" s="749" t="s">
        <v>17520</v>
      </c>
      <c r="I5085" s="749" t="s">
        <v>30</v>
      </c>
      <c r="J5085" s="749" t="n">
        <v>60.2</v>
      </c>
    </row>
    <row collapsed="false" customFormat="false" customHeight="true" hidden="true" ht="12.75" outlineLevel="0" r="5086">
      <c r="A5086" s="749" t="s">
        <v>17522</v>
      </c>
      <c r="B5086" s="749" t="str">
        <f aca="false">C5086&amp;D5086&amp;E5086&amp;F5086&amp;G5086&amp;H5086</f>
        <v>ASSENTAMENTO SEM FORNECIMENTO,DE TUBOS ATE 1,00M DE COMPRIMENTO OU CONEXOES DE FºFº OU ACO,COM FLANGES,CLASSE PN-10,INCLUSIVE O FORNECIMENTO DOS MATERIAIS PARA JUNTAS(ARRUELAS DE BORRACHA E PARAFUSOS COM PORCAS),CUSTO POR JUNTA,COM DIAMETRO DE 250MM</v>
      </c>
      <c r="C5086" s="749" t="s">
        <v>17500</v>
      </c>
      <c r="D5086" s="749" t="s">
        <v>17523</v>
      </c>
      <c r="E5086" s="749" t="s">
        <v>17508</v>
      </c>
      <c r="F5086" s="749" t="s">
        <v>17509</v>
      </c>
      <c r="G5086" s="749" t="s">
        <v>17524</v>
      </c>
      <c r="I5086" s="749" t="s">
        <v>30</v>
      </c>
      <c r="J5086" s="749" t="n">
        <v>122.84</v>
      </c>
    </row>
    <row collapsed="false" customFormat="false" customHeight="true" hidden="true" ht="12.75" outlineLevel="0" r="5087">
      <c r="A5087" s="749" t="s">
        <v>17525</v>
      </c>
      <c r="B5087" s="749" t="str">
        <f aca="false">C5087&amp;D5087&amp;E5087&amp;F5087&amp;G5087&amp;H5087</f>
        <v>ASSENTAMENTO SEM FORNECIMENTO,DE TUBOS ATE 1,00M DE COMPRIMENTO OU CONEXOES DE FºFº OU ACO,COM FLANGES,CLASSE PN-10,INCLUSIVE O FORNECIMENTO DOS MATERIAIS PARA JUNTAS(ARRUELAS DE BORRACHA E PARAFUSOS COM PORCAS),CUSTO POR JUNTA,COM DIAMETRO DE 250MM</v>
      </c>
      <c r="C5087" s="749" t="s">
        <v>17500</v>
      </c>
      <c r="D5087" s="749" t="s">
        <v>17523</v>
      </c>
      <c r="E5087" s="749" t="s">
        <v>17508</v>
      </c>
      <c r="F5087" s="749" t="s">
        <v>17509</v>
      </c>
      <c r="G5087" s="749" t="s">
        <v>17524</v>
      </c>
      <c r="I5087" s="749" t="s">
        <v>30</v>
      </c>
      <c r="J5087" s="749" t="n">
        <v>118.3</v>
      </c>
    </row>
    <row collapsed="false" customFormat="false" customHeight="true" hidden="true" ht="12.75" outlineLevel="0" r="5088">
      <c r="A5088" s="749" t="s">
        <v>17526</v>
      </c>
      <c r="B5088" s="749" t="str">
        <f aca="false">C5088&amp;D5088&amp;E5088&amp;F5088&amp;G5088&amp;H5088</f>
        <v>ASSENTAMENTO SEM FORNECIMENTO,DE TUBOS ATE 1,00M DE COMPRIMENTO OU CONEXOES DE FºFº OU ACO,COM FLANGES CLASSE PN-10,INCLUSIVE O FORNECIMENTO DOS MATERIAIS PARA JUNTAS(ARRUELAS DE BORRACHA E PARAFUSOS COM PORCAS),CUSTO POR JUNTA,COM DIAMETRO DE 300MM</v>
      </c>
      <c r="C5088" s="749" t="s">
        <v>17500</v>
      </c>
      <c r="D5088" s="749" t="s">
        <v>17501</v>
      </c>
      <c r="E5088" s="749" t="s">
        <v>17508</v>
      </c>
      <c r="F5088" s="749" t="s">
        <v>17509</v>
      </c>
      <c r="G5088" s="749" t="s">
        <v>17527</v>
      </c>
      <c r="I5088" s="749" t="s">
        <v>30</v>
      </c>
      <c r="J5088" s="749" t="n">
        <v>132.94</v>
      </c>
    </row>
    <row collapsed="false" customFormat="false" customHeight="true" hidden="true" ht="12.75" outlineLevel="0" r="5089">
      <c r="A5089" s="749" t="s">
        <v>17528</v>
      </c>
      <c r="B5089" s="749" t="str">
        <f aca="false">C5089&amp;D5089&amp;E5089&amp;F5089&amp;G5089&amp;H5089</f>
        <v>ASSENTAMENTO SEM FORNECIMENTO,DE TUBOS ATE 1,00M DE COMPRIMENTO OU CONEXOES DE FºFº OU ACO,COM FLANGES CLASSE PN-10,INCLUSIVE O FORNECIMENTO DOS MATERIAIS PARA JUNTAS(ARRUELAS DE BORRACHA E PARAFUSOS COM PORCAS),CUSTO POR JUNTA,COM DIAMETRO DE 300MM</v>
      </c>
      <c r="C5089" s="749" t="s">
        <v>17500</v>
      </c>
      <c r="D5089" s="749" t="s">
        <v>17501</v>
      </c>
      <c r="E5089" s="749" t="s">
        <v>17508</v>
      </c>
      <c r="F5089" s="749" t="s">
        <v>17509</v>
      </c>
      <c r="G5089" s="749" t="s">
        <v>17527</v>
      </c>
      <c r="I5089" s="749" t="s">
        <v>30</v>
      </c>
      <c r="J5089" s="749" t="n">
        <v>128.38</v>
      </c>
    </row>
    <row collapsed="false" customFormat="false" customHeight="true" hidden="true" ht="12.75" outlineLevel="0" r="5090">
      <c r="A5090" s="749" t="s">
        <v>17529</v>
      </c>
      <c r="B5090" s="749" t="str">
        <f aca="false">C5090&amp;D5090&amp;E5090&amp;F5090&amp;G5090&amp;H5090</f>
        <v>ASSENTAMENTO SEM FORNECIMENTO,DE TUBOS ATE 1,00M DE COMPRIMENTO OU CONEXOES DE FºFº OU ACO,COM FLANGES CLASSE PN-10,INCLUSIVE O FORNECIMENTO DOS MATERIAIS PARA JUNTAS(ARRUELAS DE BORRACHA E PARAFUSOS COM PORCAS),CUSTO POR JUNTA,COM DIAMETRO DE 350MM</v>
      </c>
      <c r="C5090" s="749" t="s">
        <v>17500</v>
      </c>
      <c r="D5090" s="749" t="s">
        <v>17501</v>
      </c>
      <c r="E5090" s="749" t="s">
        <v>17508</v>
      </c>
      <c r="F5090" s="749" t="s">
        <v>17509</v>
      </c>
      <c r="G5090" s="749" t="s">
        <v>17530</v>
      </c>
      <c r="I5090" s="749" t="s">
        <v>30</v>
      </c>
      <c r="J5090" s="749" t="n">
        <v>165.65</v>
      </c>
    </row>
    <row collapsed="false" customFormat="false" customHeight="true" hidden="true" ht="12.75" outlineLevel="0" r="5091">
      <c r="A5091" s="749" t="s">
        <v>17531</v>
      </c>
      <c r="B5091" s="749" t="str">
        <f aca="false">C5091&amp;D5091&amp;E5091&amp;F5091&amp;G5091&amp;H5091</f>
        <v>ASSENTAMENTO SEM FORNECIMENTO,DE TUBOS ATE 1,00M DE COMPRIMENTO OU CONEXOES DE FºFº OU ACO,COM FLANGES CLASSE PN-10,INCLUSIVE O FORNECIMENTO DOS MATERIAIS PARA JUNTAS(ARRUELAS DE BORRACHA E PARAFUSOS COM PORCAS),CUSTO POR JUNTA,COM DIAMETRO DE 350MM</v>
      </c>
      <c r="C5091" s="749" t="s">
        <v>17500</v>
      </c>
      <c r="D5091" s="749" t="s">
        <v>17501</v>
      </c>
      <c r="E5091" s="749" t="s">
        <v>17508</v>
      </c>
      <c r="F5091" s="749" t="s">
        <v>17509</v>
      </c>
      <c r="G5091" s="749" t="s">
        <v>17530</v>
      </c>
      <c r="I5091" s="749" t="s">
        <v>30</v>
      </c>
      <c r="J5091" s="749" t="n">
        <v>160.27</v>
      </c>
    </row>
    <row collapsed="false" customFormat="false" customHeight="true" hidden="true" ht="12.75" outlineLevel="0" r="5092">
      <c r="A5092" s="749" t="s">
        <v>17532</v>
      </c>
      <c r="B5092" s="749" t="str">
        <f aca="false">C5092&amp;D5092&amp;E5092&amp;F5092&amp;G5092&amp;H5092</f>
        <v>ASSENTAMENTO SEM FORNECIMENTO,DE TUBOS ATE 1,00M DE COMPRIMENTO OU CONEXOES DE FºFº OU ACO,COM FLANGES CLASSE PN-10,INCLUSIVE O FORNECIMENTO DOS MATERIAIS PARA JUNTAS(ARRUELAS DE BORRACHA E PARAFUSOS COM PORCAS),CUSTO POR JUNTA,COM DIAMETRODE 400MM</v>
      </c>
      <c r="C5092" s="749" t="s">
        <v>17500</v>
      </c>
      <c r="D5092" s="749" t="s">
        <v>17501</v>
      </c>
      <c r="E5092" s="749" t="s">
        <v>17508</v>
      </c>
      <c r="F5092" s="749" t="s">
        <v>17509</v>
      </c>
      <c r="G5092" s="749" t="s">
        <v>17533</v>
      </c>
      <c r="I5092" s="749" t="s">
        <v>30</v>
      </c>
      <c r="J5092" s="749" t="n">
        <v>215.52</v>
      </c>
    </row>
    <row collapsed="false" customFormat="false" customHeight="true" hidden="true" ht="12.75" outlineLevel="0" r="5093">
      <c r="A5093" s="749" t="s">
        <v>17534</v>
      </c>
      <c r="B5093" s="749" t="str">
        <f aca="false">C5093&amp;D5093&amp;E5093&amp;F5093&amp;G5093&amp;H5093</f>
        <v>ASSENTAMENTO SEM FORNECIMENTO,DE TUBOS ATE 1,00M DE COMPRIMENTO OU CONEXOES DE FºFº OU ACO,COM FLANGES CLASSE PN-10,INCLUSIVE O FORNECIMENTO DOS MATERIAIS PARA JUNTAS(ARRUELAS DE BORRACHA E PARAFUSOS COM PORCAS),CUSTO POR JUNTA,COM DIAMETRODE 400MM</v>
      </c>
      <c r="C5093" s="749" t="s">
        <v>17500</v>
      </c>
      <c r="D5093" s="749" t="s">
        <v>17501</v>
      </c>
      <c r="E5093" s="749" t="s">
        <v>17508</v>
      </c>
      <c r="F5093" s="749" t="s">
        <v>17509</v>
      </c>
      <c r="G5093" s="749" t="s">
        <v>17533</v>
      </c>
      <c r="I5093" s="749" t="s">
        <v>30</v>
      </c>
      <c r="J5093" s="749" t="n">
        <v>209.49</v>
      </c>
    </row>
    <row collapsed="false" customFormat="false" customHeight="true" hidden="true" ht="12.75" outlineLevel="0" r="5094">
      <c r="A5094" s="749" t="s">
        <v>17535</v>
      </c>
      <c r="B5094" s="749" t="str">
        <f aca="false">C5094&amp;D5094&amp;E5094&amp;F5094&amp;G5094&amp;H5094</f>
        <v>ASSENTAMENTO SEM FORNECIMENTO,DE TUBOS ATE 1,00M DE COMPRIMENTO OU CONEXOES DE FERRO FUNDIDO OU ACO,COM FLANGES CLASSE PN-10,INCLUSIVE O FORNECIMENTO DOS MATERIAS PARA JUNTAS(ARRUELAS DE BORRACHA E PARAFUSOS COM PORCAS),CUSTO POR JUNTA,COMDIAMETRO DE 450MM</v>
      </c>
      <c r="C5094" s="749" t="s">
        <v>17500</v>
      </c>
      <c r="D5094" s="749" t="s">
        <v>17536</v>
      </c>
      <c r="E5094" s="749" t="s">
        <v>17537</v>
      </c>
      <c r="F5094" s="749" t="s">
        <v>17538</v>
      </c>
      <c r="G5094" s="749" t="s">
        <v>17539</v>
      </c>
      <c r="I5094" s="749" t="s">
        <v>30</v>
      </c>
      <c r="J5094" s="749" t="n">
        <v>247.81</v>
      </c>
    </row>
    <row collapsed="false" customFormat="false" customHeight="true" hidden="true" ht="12.75" outlineLevel="0" r="5095">
      <c r="A5095" s="749" t="s">
        <v>17540</v>
      </c>
      <c r="B5095" s="749" t="str">
        <f aca="false">C5095&amp;D5095&amp;E5095&amp;F5095&amp;G5095&amp;H5095</f>
        <v>ASSENTAMENTO SEM FORNECIMENTO,DE TUBOS ATE 1,00M DE COMPRIMENTO OU CONEXOES DE FERRO FUNDIDO OU ACO,COM FLANGES CLASSE PN-10,INCLUSIVE O FORNECIMENTO DOS MATERIAS PARA JUNTAS(ARRUELAS DE BORRACHA E PARAFUSOS COM PORCAS),CUSTO POR JUNTA,COMDIAMETRO DE 450MM</v>
      </c>
      <c r="C5095" s="749" t="s">
        <v>17500</v>
      </c>
      <c r="D5095" s="749" t="s">
        <v>17536</v>
      </c>
      <c r="E5095" s="749" t="s">
        <v>17537</v>
      </c>
      <c r="F5095" s="749" t="s">
        <v>17538</v>
      </c>
      <c r="G5095" s="749" t="s">
        <v>17539</v>
      </c>
      <c r="I5095" s="749" t="s">
        <v>30</v>
      </c>
      <c r="J5095" s="749" t="n">
        <v>241.29</v>
      </c>
    </row>
    <row collapsed="false" customFormat="false" customHeight="true" hidden="true" ht="12.75" outlineLevel="0" r="5096">
      <c r="A5096" s="749" t="s">
        <v>17541</v>
      </c>
      <c r="B5096" s="749" t="str">
        <f aca="false">C5096&amp;D5096&amp;E5096&amp;F5096&amp;G5096&amp;H5096</f>
        <v>ASSENTAMENTO SEM FORNECIMENTO DE TUBOS ATE 1,00M DE COMPRIMENTO OU CONEXOES DE FºFº OU ACO,COM FLANGES CLASSE PN-10,INCLUSIVE O FORNECIMENTO DOS MATERIAIS PARA JUNTAS(ARRUELAS DE BORRACHA E PARAFUSOS COM PORCAS),CUSTO POR JUNTA,COM DIAMETRO DE 500MM</v>
      </c>
      <c r="C5096" s="749" t="s">
        <v>17507</v>
      </c>
      <c r="D5096" s="749" t="s">
        <v>17501</v>
      </c>
      <c r="E5096" s="749" t="s">
        <v>17508</v>
      </c>
      <c r="F5096" s="749" t="s">
        <v>17509</v>
      </c>
      <c r="G5096" s="749" t="s">
        <v>17542</v>
      </c>
      <c r="I5096" s="749" t="s">
        <v>30</v>
      </c>
      <c r="J5096" s="749" t="n">
        <v>252.2</v>
      </c>
    </row>
    <row collapsed="false" customFormat="false" customHeight="true" hidden="true" ht="12.75" outlineLevel="0" r="5097">
      <c r="A5097" s="749" t="s">
        <v>17543</v>
      </c>
      <c r="B5097" s="749" t="str">
        <f aca="false">C5097&amp;D5097&amp;E5097&amp;F5097&amp;G5097&amp;H5097</f>
        <v>ASSENTAMENTO SEM FORNECIMENTO DE TUBOS ATE 1,00M DE COMPRIMENTO OU CONEXOES DE FºFº OU ACO,COM FLANGES CLASSE PN-10,INCLUSIVE O FORNECIMENTO DOS MATERIAIS PARA JUNTAS(ARRUELAS DE BORRACHA E PARAFUSOS COM PORCAS),CUSTO POR JUNTA,COM DIAMETRO DE 500MM</v>
      </c>
      <c r="C5097" s="749" t="s">
        <v>17507</v>
      </c>
      <c r="D5097" s="749" t="s">
        <v>17501</v>
      </c>
      <c r="E5097" s="749" t="s">
        <v>17508</v>
      </c>
      <c r="F5097" s="749" t="s">
        <v>17509</v>
      </c>
      <c r="G5097" s="749" t="s">
        <v>17542</v>
      </c>
      <c r="I5097" s="749" t="s">
        <v>30</v>
      </c>
      <c r="J5097" s="749" t="n">
        <v>245.18</v>
      </c>
    </row>
    <row collapsed="false" customFormat="false" customHeight="true" hidden="true" ht="12.75" outlineLevel="0" r="5098">
      <c r="A5098" s="749" t="s">
        <v>17544</v>
      </c>
      <c r="B5098" s="749" t="str">
        <f aca="false">C5098&amp;D5098&amp;E5098&amp;F5098&amp;G5098&amp;H5098</f>
        <v>ASSENTAMENTO SEM FORNECIMENTO,DE TUBOS ATE 1,00M DE COMPRIMENTO OU CONEXOES DE FºFº OU ACO,COM FLANGES CLASSE PN-10,INCLUSIVE O FORNECIMENTO DOS MATERIAIS PARA JUNTAS(ARRUELAS DE BORRACHA E PARAFUSOS COM PORCAS),CUSTO POR JUNTA,COM DIAMETRO DE 600MM</v>
      </c>
      <c r="C5098" s="749" t="s">
        <v>17500</v>
      </c>
      <c r="D5098" s="749" t="s">
        <v>17501</v>
      </c>
      <c r="E5098" s="749" t="s">
        <v>17508</v>
      </c>
      <c r="F5098" s="749" t="s">
        <v>17509</v>
      </c>
      <c r="G5098" s="749" t="s">
        <v>17545</v>
      </c>
      <c r="I5098" s="749" t="s">
        <v>30</v>
      </c>
      <c r="J5098" s="749" t="n">
        <v>311.15</v>
      </c>
    </row>
    <row collapsed="false" customFormat="false" customHeight="true" hidden="true" ht="12.75" outlineLevel="0" r="5099">
      <c r="A5099" s="749" t="s">
        <v>17546</v>
      </c>
      <c r="B5099" s="749" t="str">
        <f aca="false">C5099&amp;D5099&amp;E5099&amp;F5099&amp;G5099&amp;H5099</f>
        <v>ASSENTAMENTO SEM FORNECIMENTO,DE TUBOS ATE 1,00M DE COMPRIMENTO OU CONEXOES DE FºFº OU ACO,COM FLANGES CLASSE PN-10,INCLUSIVE O FORNECIMENTO DOS MATERIAIS PARA JUNTAS(ARRUELAS DE BORRACHA E PARAFUSOS COM PORCAS),CUSTO POR JUNTA,COM DIAMETRO DE 600MM</v>
      </c>
      <c r="C5099" s="749" t="s">
        <v>17500</v>
      </c>
      <c r="D5099" s="749" t="s">
        <v>17501</v>
      </c>
      <c r="E5099" s="749" t="s">
        <v>17508</v>
      </c>
      <c r="F5099" s="749" t="s">
        <v>17509</v>
      </c>
      <c r="G5099" s="749" t="s">
        <v>17545</v>
      </c>
      <c r="I5099" s="749" t="s">
        <v>30</v>
      </c>
      <c r="J5099" s="749" t="n">
        <v>303.49</v>
      </c>
    </row>
    <row collapsed="false" customFormat="false" customHeight="true" hidden="true" ht="12.75" outlineLevel="0" r="5100">
      <c r="A5100" s="749" t="s">
        <v>17547</v>
      </c>
      <c r="B5100" s="749" t="str">
        <f aca="false">C5100&amp;D5100&amp;E5100&amp;F5100&amp;G5100&amp;H5100</f>
        <v>ASSENTAMENTO SEM FORNECIMENTO,DE TUBOS ATE 1,00M DE COMPRIMENTO OU CONEXOES DE FºFº OU ACO,COM FLANGES CLASSE PN-10,INCLUSIVE O FORNECIMENTO DOS MATERIAIS PARA JUNTAS(ARRUELAS DE BORRACHA E PARAFUSOS COM PORCAS),CUSTO POR JUNTA,COM DIAMETRO DE 700MM</v>
      </c>
      <c r="C5100" s="749" t="s">
        <v>17500</v>
      </c>
      <c r="D5100" s="749" t="s">
        <v>17501</v>
      </c>
      <c r="E5100" s="749" t="s">
        <v>17508</v>
      </c>
      <c r="F5100" s="749" t="s">
        <v>17509</v>
      </c>
      <c r="G5100" s="749" t="s">
        <v>17548</v>
      </c>
      <c r="I5100" s="749" t="s">
        <v>30</v>
      </c>
      <c r="J5100" s="749" t="n">
        <v>358.33</v>
      </c>
    </row>
    <row collapsed="false" customFormat="false" customHeight="true" hidden="true" ht="12.75" outlineLevel="0" r="5101">
      <c r="A5101" s="749" t="s">
        <v>17549</v>
      </c>
      <c r="B5101" s="749" t="str">
        <f aca="false">C5101&amp;D5101&amp;E5101&amp;F5101&amp;G5101&amp;H5101</f>
        <v>ASSENTAMENTO SEM FORNECIMENTO,DE TUBOS ATE 1,00M DE COMPRIMENTO OU CONEXOES DE FºFº OU ACO,COM FLANGES CLASSE PN-10,INCLUSIVE O FORNECIMENTO DOS MATERIAIS PARA JUNTAS(ARRUELAS DE BORRACHA E PARAFUSOS COM PORCAS),CUSTO POR JUNTA,COM DIAMETRO DE 700MM</v>
      </c>
      <c r="C5101" s="749" t="s">
        <v>17500</v>
      </c>
      <c r="D5101" s="749" t="s">
        <v>17501</v>
      </c>
      <c r="E5101" s="749" t="s">
        <v>17508</v>
      </c>
      <c r="F5101" s="749" t="s">
        <v>17509</v>
      </c>
      <c r="G5101" s="749" t="s">
        <v>17548</v>
      </c>
      <c r="I5101" s="749" t="s">
        <v>30</v>
      </c>
      <c r="J5101" s="749" t="n">
        <v>349.55</v>
      </c>
    </row>
    <row collapsed="false" customFormat="false" customHeight="true" hidden="true" ht="12.75" outlineLevel="0" r="5102">
      <c r="A5102" s="749" t="s">
        <v>17550</v>
      </c>
      <c r="B5102" s="749" t="str">
        <f aca="false">C5102&amp;D5102&amp;E5102&amp;F5102&amp;G5102&amp;H5102</f>
        <v>ASSENTAMENTO SEM FORNECIMENTO,DE TUBOS ATE 1,00M DE COMPRIMENTO OU CONEXOES DE FºFº OU ACO,COM FLANGES CLASSE PN-10,INCLUSIVE O FORNECIMENTO DOS MATERIAIS PARA JUNTAS(ARRUELAS DE BORRACHA E PARAFUSOS COM PORCAS),CUSTO POR JUNTA,COM DIAMETRO DE 800MM</v>
      </c>
      <c r="C5102" s="749" t="s">
        <v>17500</v>
      </c>
      <c r="D5102" s="749" t="s">
        <v>17501</v>
      </c>
      <c r="E5102" s="749" t="s">
        <v>17508</v>
      </c>
      <c r="F5102" s="749" t="s">
        <v>17509</v>
      </c>
      <c r="G5102" s="749" t="s">
        <v>17551</v>
      </c>
      <c r="I5102" s="749" t="s">
        <v>30</v>
      </c>
      <c r="J5102" s="749" t="n">
        <v>656.76</v>
      </c>
    </row>
    <row collapsed="false" customFormat="false" customHeight="true" hidden="true" ht="12.75" outlineLevel="0" r="5103">
      <c r="A5103" s="749" t="s">
        <v>17552</v>
      </c>
      <c r="B5103" s="749" t="str">
        <f aca="false">C5103&amp;D5103&amp;E5103&amp;F5103&amp;G5103&amp;H5103</f>
        <v>ASSENTAMENTO SEM FORNECIMENTO,DE TUBOS ATE 1,00M DE COMPRIMENTO OU CONEXOES DE FºFº OU ACO,COM FLANGES CLASSE PN-10,INCLUSIVE O FORNECIMENTO DOS MATERIAIS PARA JUNTAS(ARRUELAS DE BORRACHA E PARAFUSOS COM PORCAS),CUSTO POR JUNTA,COM DIAMETRO DE 800MM</v>
      </c>
      <c r="C5103" s="749" t="s">
        <v>17500</v>
      </c>
      <c r="D5103" s="749" t="s">
        <v>17501</v>
      </c>
      <c r="E5103" s="749" t="s">
        <v>17508</v>
      </c>
      <c r="F5103" s="749" t="s">
        <v>17509</v>
      </c>
      <c r="G5103" s="749" t="s">
        <v>17551</v>
      </c>
      <c r="I5103" s="749" t="s">
        <v>30</v>
      </c>
      <c r="J5103" s="749" t="n">
        <v>647.21</v>
      </c>
    </row>
    <row collapsed="false" customFormat="false" customHeight="true" hidden="true" ht="12.75" outlineLevel="0" r="5104">
      <c r="A5104" s="749" t="s">
        <v>17553</v>
      </c>
      <c r="B5104" s="749" t="str">
        <f aca="false">C5104&amp;D5104&amp;E5104&amp;F5104&amp;G5104&amp;H5104</f>
        <v>ASSENTAMENTO SEM FORNECIMENTO,DE TUBOS ATE 1,00M DE COMPRIMENTO OU CONEXOES DE FºFº OU ACO,COM FLANGES CLASSE PN-10,INCLUSIVE O FORNECIMENTO DOS MATERIAIS PARA JUNTAS(ARRUELAS DE BORRACHA E PARAFUSOS COM PORCAS),CUSTO POR JUNTA,COM DIAMETRO DE 900MM</v>
      </c>
      <c r="C5104" s="749" t="s">
        <v>17500</v>
      </c>
      <c r="D5104" s="749" t="s">
        <v>17501</v>
      </c>
      <c r="E5104" s="749" t="s">
        <v>17508</v>
      </c>
      <c r="F5104" s="749" t="s">
        <v>17509</v>
      </c>
      <c r="G5104" s="749" t="s">
        <v>17554</v>
      </c>
      <c r="I5104" s="749" t="s">
        <v>30</v>
      </c>
      <c r="J5104" s="749" t="n">
        <v>755.34</v>
      </c>
    </row>
    <row collapsed="false" customFormat="false" customHeight="true" hidden="true" ht="12.75" outlineLevel="0" r="5105">
      <c r="A5105" s="749" t="s">
        <v>17555</v>
      </c>
      <c r="B5105" s="749" t="str">
        <f aca="false">C5105&amp;D5105&amp;E5105&amp;F5105&amp;G5105&amp;H5105</f>
        <v>ASSENTAMENTO SEM FORNECIMENTO,DE TUBOS ATE 1,00M DE COMPRIMENTO OU CONEXOES DE FºFº OU ACO,COM FLANGES CLASSE PN-10,INCLUSIVE O FORNECIMENTO DOS MATERIAIS PARA JUNTAS(ARRUELAS DE BORRACHA E PARAFUSOS COM PORCAS),CUSTO POR JUNTA,COM DIAMETRO DE 900MM</v>
      </c>
      <c r="C5105" s="749" t="s">
        <v>17500</v>
      </c>
      <c r="D5105" s="749" t="s">
        <v>17501</v>
      </c>
      <c r="E5105" s="749" t="s">
        <v>17508</v>
      </c>
      <c r="F5105" s="749" t="s">
        <v>17509</v>
      </c>
      <c r="G5105" s="749" t="s">
        <v>17554</v>
      </c>
      <c r="I5105" s="749" t="s">
        <v>30</v>
      </c>
      <c r="J5105" s="749" t="n">
        <v>744.55</v>
      </c>
    </row>
    <row collapsed="false" customFormat="false" customHeight="true" hidden="true" ht="12.75" outlineLevel="0" r="5106">
      <c r="A5106" s="749" t="s">
        <v>17556</v>
      </c>
      <c r="B5106" s="749" t="str">
        <f aca="false">C5106&amp;D5106&amp;E5106&amp;F5106&amp;G5106&amp;H5106</f>
        <v>ASSENTAMENTO SEM FORNECIMENTO DE TUBOS ATE 1,00M DE COMPRIMENTO OU CONEXOES DE FºFº OU ACO,COM FLANGES CLASSE PN-10,INCLUSIVE O FORNECIMENTO DOS MATERIAIS PARA JUNTAS(ARRUELAS DE BORRACHA E PARAFUSOS COM PORCAS),CUSTO POR JUNTA,COM DIAMETRO DE 1000MM</v>
      </c>
      <c r="C5106" s="749" t="s">
        <v>17507</v>
      </c>
      <c r="D5106" s="749" t="s">
        <v>17501</v>
      </c>
      <c r="E5106" s="749" t="s">
        <v>17508</v>
      </c>
      <c r="F5106" s="749" t="s">
        <v>17509</v>
      </c>
      <c r="G5106" s="749" t="s">
        <v>17557</v>
      </c>
      <c r="I5106" s="749" t="s">
        <v>30</v>
      </c>
      <c r="J5106" s="749" t="n">
        <v>869.16</v>
      </c>
    </row>
    <row collapsed="false" customFormat="false" customHeight="true" hidden="true" ht="12.75" outlineLevel="0" r="5107">
      <c r="A5107" s="749" t="s">
        <v>17558</v>
      </c>
      <c r="B5107" s="749" t="str">
        <f aca="false">C5107&amp;D5107&amp;E5107&amp;F5107&amp;G5107&amp;H5107</f>
        <v>ASSENTAMENTO SEM FORNECIMENTO DE TUBOS ATE 1,00M DE COMPRIMENTO OU CONEXOES DE FºFº OU ACO,COM FLANGES CLASSE PN-10,INCLUSIVE O FORNECIMENTO DOS MATERIAIS PARA JUNTAS(ARRUELAS DE BORRACHA E PARAFUSOS COM PORCAS),CUSTO POR JUNTA,COM DIAMETRO DE 1000MM</v>
      </c>
      <c r="C5107" s="749" t="s">
        <v>17507</v>
      </c>
      <c r="D5107" s="749" t="s">
        <v>17501</v>
      </c>
      <c r="E5107" s="749" t="s">
        <v>17508</v>
      </c>
      <c r="F5107" s="749" t="s">
        <v>17509</v>
      </c>
      <c r="G5107" s="749" t="s">
        <v>17557</v>
      </c>
      <c r="I5107" s="749" t="s">
        <v>30</v>
      </c>
      <c r="J5107" s="749" t="n">
        <v>857.47</v>
      </c>
    </row>
    <row collapsed="false" customFormat="false" customHeight="true" hidden="true" ht="12.75" outlineLevel="0" r="5108">
      <c r="A5108" s="749" t="s">
        <v>17559</v>
      </c>
      <c r="B5108" s="749" t="str">
        <f aca="false">C5108&amp;D5108&amp;E5108&amp;F5108&amp;G5108&amp;H5108</f>
        <v>ASSENTAMENTO SEM FORNECIMENTO,DE TUBOS ATE 1,00M DE COMPRIMENTO OU CONEXOES DE FºFº OU ACO,COM FLANGES CLASSE PN-10,INCLUSIVE O FORNECIMENTO DOS MATERIAIS PARA JUNTAS(ARRUELAS DE BORRACHA E PARAFUSOS COM PORCAS),CUSTO POR JUNTA,COM DIAMETRO DE 1200MM</v>
      </c>
      <c r="C5108" s="749" t="s">
        <v>17500</v>
      </c>
      <c r="D5108" s="749" t="s">
        <v>17501</v>
      </c>
      <c r="E5108" s="749" t="s">
        <v>17508</v>
      </c>
      <c r="F5108" s="749" t="s">
        <v>17509</v>
      </c>
      <c r="G5108" s="749" t="s">
        <v>17560</v>
      </c>
      <c r="I5108" s="749" t="s">
        <v>30</v>
      </c>
      <c r="J5108" s="749" t="n">
        <v>1218.99</v>
      </c>
    </row>
    <row collapsed="false" customFormat="false" customHeight="true" hidden="true" ht="12.75" outlineLevel="0" r="5109">
      <c r="A5109" s="749" t="s">
        <v>17561</v>
      </c>
      <c r="B5109" s="749" t="str">
        <f aca="false">C5109&amp;D5109&amp;E5109&amp;F5109&amp;G5109&amp;H5109</f>
        <v>ASSENTAMENTO SEM FORNECIMENTO,DE TUBOS ATE 1,00M DE COMPRIMENTO OU CONEXOES DE FºFº OU ACO,COM FLANGES CLASSE PN-10,INCLUSIVE O FORNECIMENTO DOS MATERIAIS PARA JUNTAS(ARRUELAS DE BORRACHA E PARAFUSOS COM PORCAS),CUSTO POR JUNTA,COM DIAMETRO DE 1200MM</v>
      </c>
      <c r="C5109" s="749" t="s">
        <v>17500</v>
      </c>
      <c r="D5109" s="749" t="s">
        <v>17501</v>
      </c>
      <c r="E5109" s="749" t="s">
        <v>17508</v>
      </c>
      <c r="F5109" s="749" t="s">
        <v>17509</v>
      </c>
      <c r="G5109" s="749" t="s">
        <v>17560</v>
      </c>
      <c r="I5109" s="749" t="s">
        <v>30</v>
      </c>
      <c r="J5109" s="749" t="n">
        <v>1204.89</v>
      </c>
    </row>
    <row collapsed="false" customFormat="false" customHeight="true" hidden="true" ht="12.75" outlineLevel="0" r="5110">
      <c r="A5110" s="749" t="s">
        <v>17562</v>
      </c>
      <c r="B5110" s="749" t="str">
        <f aca="false">C5110&amp;D5110&amp;E5110&amp;F5110&amp;G5110&amp;H5110</f>
        <v>ASSENTAMENTO SEM FORNECIMENTO DE TUBOS ATE 1,00M DE COMPRIMENTO OU CONEXOES DE FºFº OU ACO,COM FLANGES CLASSE PN-16,INCLUSIVE O FORNECIMENTO DOS MATERIAIS PARA JUNTAS(ARRUELAS DE BORRACHA E PARAFUSOS COM PORCAS),CUSTO POR JUNTA,COM DIAMETRO DE 50MM</v>
      </c>
      <c r="C5110" s="749" t="s">
        <v>17507</v>
      </c>
      <c r="D5110" s="749" t="s">
        <v>17563</v>
      </c>
      <c r="E5110" s="749" t="s">
        <v>17508</v>
      </c>
      <c r="F5110" s="749" t="s">
        <v>17509</v>
      </c>
      <c r="G5110" s="749" t="s">
        <v>17564</v>
      </c>
      <c r="I5110" s="749" t="s">
        <v>30</v>
      </c>
      <c r="J5110" s="749" t="n">
        <v>28.35</v>
      </c>
    </row>
    <row collapsed="false" customFormat="false" customHeight="true" hidden="true" ht="12.75" outlineLevel="0" r="5111">
      <c r="A5111" s="749" t="s">
        <v>17565</v>
      </c>
      <c r="B5111" s="749" t="str">
        <f aca="false">C5111&amp;D5111&amp;E5111&amp;F5111&amp;G5111&amp;H5111</f>
        <v>ASSENTAMENTO SEM FORNECIMENTO DE TUBOS ATE 1,00M DE COMPRIMENTO OU CONEXOES DE FºFº OU ACO,COM FLANGES CLASSE PN-16,INCLUSIVE O FORNECIMENTO DOS MATERIAIS PARA JUNTAS(ARRUELAS DE BORRACHA E PARAFUSOS COM PORCAS),CUSTO POR JUNTA,COM DIAMETRO DE 50MM</v>
      </c>
      <c r="C5111" s="749" t="s">
        <v>17507</v>
      </c>
      <c r="D5111" s="749" t="s">
        <v>17563</v>
      </c>
      <c r="E5111" s="749" t="s">
        <v>17508</v>
      </c>
      <c r="F5111" s="749" t="s">
        <v>17509</v>
      </c>
      <c r="G5111" s="749" t="s">
        <v>17564</v>
      </c>
      <c r="I5111" s="749" t="s">
        <v>30</v>
      </c>
      <c r="J5111" s="749" t="n">
        <v>26.54</v>
      </c>
    </row>
    <row collapsed="false" customFormat="false" customHeight="true" hidden="true" ht="12.75" outlineLevel="0" r="5112">
      <c r="A5112" s="749" t="s">
        <v>17566</v>
      </c>
      <c r="B5112" s="749" t="str">
        <f aca="false">C5112&amp;D5112&amp;E5112&amp;F5112&amp;G5112&amp;H5112</f>
        <v>ASSENTAMENTO SEM FORNECIMENTO,DE TUBOS ATE 1,00M DE COMPRIMENTO OU CONEXOES DE FºFº OU ACO,COM FLANGES,CLASSE PN-16,INCLUSIVE O FORNECIMENTO DOS MATERIAIS PARA JUNTAS(ARRUELAS DE BORRACHA E PARAFUSOS COM PORCAS),CUSTO POR JUNTA,COM DIAMETRO DE 75MM</v>
      </c>
      <c r="C5112" s="749" t="s">
        <v>17500</v>
      </c>
      <c r="D5112" s="749" t="s">
        <v>17567</v>
      </c>
      <c r="E5112" s="749" t="s">
        <v>17508</v>
      </c>
      <c r="F5112" s="749" t="s">
        <v>17509</v>
      </c>
      <c r="G5112" s="749" t="s">
        <v>17510</v>
      </c>
      <c r="I5112" s="749" t="s">
        <v>30</v>
      </c>
      <c r="J5112" s="749" t="n">
        <v>29.03</v>
      </c>
    </row>
    <row collapsed="false" customFormat="false" customHeight="true" hidden="true" ht="12.75" outlineLevel="0" r="5113">
      <c r="A5113" s="749" t="s">
        <v>17568</v>
      </c>
      <c r="B5113" s="749" t="str">
        <f aca="false">C5113&amp;D5113&amp;E5113&amp;F5113&amp;G5113&amp;H5113</f>
        <v>ASSENTAMENTO SEM FORNECIMENTO,DE TUBOS ATE 1,00M DE COMPRIMENTO OU CONEXOES DE FºFº OU ACO,COM FLANGES,CLASSE PN-16,INCLUSIVE O FORNECIMENTO DOS MATERIAIS PARA JUNTAS(ARRUELAS DE BORRACHA E PARAFUSOS COM PORCAS),CUSTO POR JUNTA,COM DIAMETRO DE 75MM</v>
      </c>
      <c r="C5113" s="749" t="s">
        <v>17500</v>
      </c>
      <c r="D5113" s="749" t="s">
        <v>17567</v>
      </c>
      <c r="E5113" s="749" t="s">
        <v>17508</v>
      </c>
      <c r="F5113" s="749" t="s">
        <v>17509</v>
      </c>
      <c r="G5113" s="749" t="s">
        <v>17510</v>
      </c>
      <c r="I5113" s="749" t="s">
        <v>30</v>
      </c>
      <c r="J5113" s="749" t="n">
        <v>27.19</v>
      </c>
    </row>
    <row collapsed="false" customFormat="false" customHeight="true" hidden="true" ht="12.75" outlineLevel="0" r="5114">
      <c r="A5114" s="749" t="s">
        <v>17569</v>
      </c>
      <c r="B5114" s="749" t="str">
        <f aca="false">C5114&amp;D5114&amp;E5114&amp;F5114&amp;G5114&amp;H5114</f>
        <v>ASSENTAMENTO SEM FORNECIMENTO DE TUBOS ATE 1,00M DE COMPRIMENTO OU CONEXOES DE FºFº OU ACO,COM FLANGES CLASSE PN-16,INCLUSIVE O FORNECIMENTO DOS MATERIAIS PARA JUNTAS(ARRUELAS DE BORRACHA E PARAFUSOS COM PORCAS),CUSTO POR JUNTA,COM DIAMETRO DE 100MM</v>
      </c>
      <c r="C5114" s="749" t="s">
        <v>17507</v>
      </c>
      <c r="D5114" s="749" t="s">
        <v>17563</v>
      </c>
      <c r="E5114" s="749" t="s">
        <v>17508</v>
      </c>
      <c r="F5114" s="749" t="s">
        <v>17509</v>
      </c>
      <c r="G5114" s="749" t="s">
        <v>17514</v>
      </c>
      <c r="I5114" s="749" t="s">
        <v>30</v>
      </c>
      <c r="J5114" s="749" t="n">
        <v>48</v>
      </c>
    </row>
    <row collapsed="false" customFormat="false" customHeight="true" hidden="true" ht="12.75" outlineLevel="0" r="5115">
      <c r="A5115" s="749" t="s">
        <v>17570</v>
      </c>
      <c r="B5115" s="749" t="str">
        <f aca="false">C5115&amp;D5115&amp;E5115&amp;F5115&amp;G5115&amp;H5115</f>
        <v>ASSENTAMENTO SEM FORNECIMENTO DE TUBOS ATE 1,00M DE COMPRIMENTO OU CONEXOES DE FºFº OU ACO,COM FLANGES CLASSE PN-16,INCLUSIVE O FORNECIMENTO DOS MATERIAIS PARA JUNTAS(ARRUELAS DE BORRACHA E PARAFUSOS COM PORCAS),CUSTO POR JUNTA,COM DIAMETRO DE 100MM</v>
      </c>
      <c r="C5115" s="749" t="s">
        <v>17507</v>
      </c>
      <c r="D5115" s="749" t="s">
        <v>17563</v>
      </c>
      <c r="E5115" s="749" t="s">
        <v>17508</v>
      </c>
      <c r="F5115" s="749" t="s">
        <v>17509</v>
      </c>
      <c r="G5115" s="749" t="s">
        <v>17514</v>
      </c>
      <c r="I5115" s="749" t="s">
        <v>30</v>
      </c>
      <c r="J5115" s="749" t="n">
        <v>45.5</v>
      </c>
    </row>
    <row collapsed="false" customFormat="false" customHeight="true" hidden="true" ht="12.75" outlineLevel="0" r="5116">
      <c r="A5116" s="749" t="s">
        <v>17571</v>
      </c>
      <c r="B5116" s="749" t="str">
        <f aca="false">C5116&amp;D5116&amp;E5116&amp;F5116&amp;G5116&amp;H5116</f>
        <v>ASSENTAMENTO SEM FORNECIMENTO DE TUBOS ATE 1,00M DE COMPRIMENTO OU CONEXOES DE FºFº OU ACO,COM FLANGES CLASSE PN-16,INCLUSIVE O FORNECIMENTO DOS MATERIAIS PARA JUNTAS(ARRUELAS DE BORRACHA E PARAFUSOS COM PORCAS),CUSTO POR JUNTA,COM DIAMETRO DE 150MM</v>
      </c>
      <c r="C5116" s="749" t="s">
        <v>17507</v>
      </c>
      <c r="D5116" s="749" t="s">
        <v>17563</v>
      </c>
      <c r="E5116" s="749" t="s">
        <v>17508</v>
      </c>
      <c r="F5116" s="749" t="s">
        <v>17509</v>
      </c>
      <c r="G5116" s="749" t="s">
        <v>17517</v>
      </c>
      <c r="I5116" s="749" t="s">
        <v>30</v>
      </c>
      <c r="J5116" s="749" t="n">
        <v>61.96</v>
      </c>
    </row>
    <row collapsed="false" customFormat="false" customHeight="true" hidden="true" ht="12.75" outlineLevel="0" r="5117">
      <c r="A5117" s="749" t="s">
        <v>17572</v>
      </c>
      <c r="B5117" s="749" t="str">
        <f aca="false">C5117&amp;D5117&amp;E5117&amp;F5117&amp;G5117&amp;H5117</f>
        <v>ASSENTAMENTO SEM FORNECIMENTO DE TUBOS ATE 1,00M DE COMPRIMENTO OU CONEXOES DE FºFº OU ACO,COM FLANGES CLASSE PN-16,INCLUSIVE O FORNECIMENTO DOS MATERIAIS PARA JUNTAS(ARRUELAS DE BORRACHA E PARAFUSOS COM PORCAS),CUSTO POR JUNTA,COM DIAMETRO DE 150MM</v>
      </c>
      <c r="C5117" s="749" t="s">
        <v>17507</v>
      </c>
      <c r="D5117" s="749" t="s">
        <v>17563</v>
      </c>
      <c r="E5117" s="749" t="s">
        <v>17508</v>
      </c>
      <c r="F5117" s="749" t="s">
        <v>17509</v>
      </c>
      <c r="G5117" s="749" t="s">
        <v>17517</v>
      </c>
      <c r="I5117" s="749" t="s">
        <v>30</v>
      </c>
      <c r="J5117" s="749" t="n">
        <v>58.61</v>
      </c>
    </row>
    <row collapsed="false" customFormat="false" customHeight="true" hidden="true" ht="12.75" outlineLevel="0" r="5118">
      <c r="A5118" s="749" t="s">
        <v>17573</v>
      </c>
      <c r="B5118" s="749" t="str">
        <f aca="false">C5118&amp;D5118&amp;E5118&amp;F5118&amp;G5118&amp;H5118</f>
        <v>ASSENTAMENTO SEM FORNECIMENTO DE TUBOS ATE 1,00M DE COMPRIMENTO OU CONEXOES DE FºFº OU ACO,COM FLANGES CLASSE PN-16,INCLUSIVE O FORNECIMENTO DOS MATERIAIS PARA JUNTAS(ARRUELAS DE BORRACHA E PARAFUSOS COM PORCAS),CUSTO POR JUNTA,COM DIAMETRO DE 200MM</v>
      </c>
      <c r="C5118" s="749" t="s">
        <v>17507</v>
      </c>
      <c r="D5118" s="749" t="s">
        <v>17563</v>
      </c>
      <c r="E5118" s="749" t="s">
        <v>17508</v>
      </c>
      <c r="F5118" s="749" t="s">
        <v>17509</v>
      </c>
      <c r="G5118" s="749" t="s">
        <v>17520</v>
      </c>
      <c r="I5118" s="749" t="s">
        <v>30</v>
      </c>
      <c r="J5118" s="749" t="n">
        <v>86.65</v>
      </c>
    </row>
    <row collapsed="false" customFormat="false" customHeight="true" hidden="true" ht="12.75" outlineLevel="0" r="5119">
      <c r="A5119" s="749" t="s">
        <v>17574</v>
      </c>
      <c r="B5119" s="749" t="str">
        <f aca="false">C5119&amp;D5119&amp;E5119&amp;F5119&amp;G5119&amp;H5119</f>
        <v>ASSENTAMENTO SEM FORNECIMENTO DE TUBOS ATE 1,00M DE COMPRIMENTO OU CONEXOES DE FºFº OU ACO,COM FLANGES CLASSE PN-16,INCLUSIVE O FORNECIMENTO DOS MATERIAIS PARA JUNTAS(ARRUELAS DE BORRACHA E PARAFUSOS COM PORCAS),CUSTO POR JUNTA,COM DIAMETRO DE 200MM</v>
      </c>
      <c r="C5119" s="749" t="s">
        <v>17507</v>
      </c>
      <c r="D5119" s="749" t="s">
        <v>17563</v>
      </c>
      <c r="E5119" s="749" t="s">
        <v>17508</v>
      </c>
      <c r="F5119" s="749" t="s">
        <v>17509</v>
      </c>
      <c r="G5119" s="749" t="s">
        <v>17520</v>
      </c>
      <c r="I5119" s="749" t="s">
        <v>30</v>
      </c>
      <c r="J5119" s="749" t="n">
        <v>82.42</v>
      </c>
    </row>
    <row collapsed="false" customFormat="false" customHeight="true" hidden="true" ht="12.75" outlineLevel="0" r="5120">
      <c r="A5120" s="749" t="s">
        <v>17575</v>
      </c>
      <c r="B5120" s="749" t="str">
        <f aca="false">C5120&amp;D5120&amp;E5120&amp;F5120&amp;G5120&amp;H5120</f>
        <v>ASSENTAMENTO SEM FORNECIMENTO DE TUBOS ATE 1,00M DE COMPRIMENTO OU CONEXOES DE FºFº OU ACO,COM FLANGES CLASSE PN-16,INCLUSIVE O FORNECIMENTO DOS MATERIAIS PARA JUNTAS(ARRUELAS DE BORRACHA E PARAFUSOS COM PORCAS),CUSTO POR JUNTA,COM DIAMETRO DE 250MM</v>
      </c>
      <c r="C5120" s="749" t="s">
        <v>17507</v>
      </c>
      <c r="D5120" s="749" t="s">
        <v>17563</v>
      </c>
      <c r="E5120" s="749" t="s">
        <v>17508</v>
      </c>
      <c r="F5120" s="749" t="s">
        <v>17509</v>
      </c>
      <c r="G5120" s="749" t="s">
        <v>17524</v>
      </c>
      <c r="I5120" s="749" t="s">
        <v>30</v>
      </c>
      <c r="J5120" s="749" t="n">
        <v>158.25</v>
      </c>
    </row>
    <row collapsed="false" customFormat="false" customHeight="true" hidden="true" ht="12.75" outlineLevel="0" r="5121">
      <c r="A5121" s="749" t="s">
        <v>17576</v>
      </c>
      <c r="B5121" s="749" t="str">
        <f aca="false">C5121&amp;D5121&amp;E5121&amp;F5121&amp;G5121&amp;H5121</f>
        <v>ASSENTAMENTO SEM FORNECIMENTO DE TUBOS ATE 1,00M DE COMPRIMENTO OU CONEXOES DE FºFº OU ACO,COM FLANGES CLASSE PN-16,INCLUSIVE O FORNECIMENTO DOS MATERIAIS PARA JUNTAS(ARRUELAS DE BORRACHA E PARAFUSOS COM PORCAS),CUSTO POR JUNTA,COM DIAMETRO DE 250MM</v>
      </c>
      <c r="C5121" s="749" t="s">
        <v>17507</v>
      </c>
      <c r="D5121" s="749" t="s">
        <v>17563</v>
      </c>
      <c r="E5121" s="749" t="s">
        <v>17508</v>
      </c>
      <c r="F5121" s="749" t="s">
        <v>17509</v>
      </c>
      <c r="G5121" s="749" t="s">
        <v>17524</v>
      </c>
      <c r="I5121" s="749" t="s">
        <v>30</v>
      </c>
      <c r="J5121" s="749" t="n">
        <v>153.23</v>
      </c>
    </row>
    <row collapsed="false" customFormat="false" customHeight="true" hidden="true" ht="12.75" outlineLevel="0" r="5122">
      <c r="A5122" s="749" t="s">
        <v>17577</v>
      </c>
      <c r="B5122" s="749" t="str">
        <f aca="false">C5122&amp;D5122&amp;E5122&amp;F5122&amp;G5122&amp;H5122</f>
        <v>ASSENTAMENTO SEM FORNECIMENTO,DE TUBOS ATE 1,00M DE COMPRIMENTO OU CONEXOES DE FºFº OU ACO,COM FLANGES CLASSE PN-16,INCLUSIVE O FORNECIMENTO DOS MATERIAIS PARA JUNTAS(ARRUELAS DE BORRACHA E PARAFUSOS COM PORCAS),CUSTO POR JUNTA,COM DIAMETRO DE 300MM</v>
      </c>
      <c r="C5122" s="749" t="s">
        <v>17500</v>
      </c>
      <c r="D5122" s="749" t="s">
        <v>17563</v>
      </c>
      <c r="E5122" s="749" t="s">
        <v>17508</v>
      </c>
      <c r="F5122" s="749" t="s">
        <v>17509</v>
      </c>
      <c r="G5122" s="749" t="s">
        <v>17527</v>
      </c>
      <c r="I5122" s="749" t="s">
        <v>30</v>
      </c>
      <c r="J5122" s="749" t="n">
        <v>168.35</v>
      </c>
    </row>
    <row collapsed="false" customFormat="false" customHeight="true" hidden="true" ht="12.75" outlineLevel="0" r="5123">
      <c r="A5123" s="749" t="s">
        <v>17578</v>
      </c>
      <c r="B5123" s="749" t="str">
        <f aca="false">C5123&amp;D5123&amp;E5123&amp;F5123&amp;G5123&amp;H5123</f>
        <v>ASSENTAMENTO SEM FORNECIMENTO,DE TUBOS ATE 1,00M DE COMPRIMENTO OU CONEXOES DE FºFº OU ACO,COM FLANGES CLASSE PN-16,INCLUSIVE O FORNECIMENTO DOS MATERIAIS PARA JUNTAS(ARRUELAS DE BORRACHA E PARAFUSOS COM PORCAS),CUSTO POR JUNTA,COM DIAMETRO DE 300MM</v>
      </c>
      <c r="C5123" s="749" t="s">
        <v>17500</v>
      </c>
      <c r="D5123" s="749" t="s">
        <v>17563</v>
      </c>
      <c r="E5123" s="749" t="s">
        <v>17508</v>
      </c>
      <c r="F5123" s="749" t="s">
        <v>17509</v>
      </c>
      <c r="G5123" s="749" t="s">
        <v>17527</v>
      </c>
      <c r="I5123" s="749" t="s">
        <v>30</v>
      </c>
      <c r="J5123" s="749" t="n">
        <v>163.31</v>
      </c>
    </row>
    <row collapsed="false" customFormat="false" customHeight="true" hidden="true" ht="12.75" outlineLevel="0" r="5124">
      <c r="A5124" s="749" t="s">
        <v>17579</v>
      </c>
      <c r="B5124" s="749" t="str">
        <f aca="false">C5124&amp;D5124&amp;E5124&amp;F5124&amp;G5124&amp;H5124</f>
        <v>ASSENTAMENTO SEM FORNECIMENTO DE TUBOS ATE 1,00M DE COMPRIMENTO OU CONEXOES DE FºFº OU ACO,COM FLANGES CLASSE PN-16,INCLUSIVE O FORNECIMENTO DOS MATERIAIS PARA JUNTAS(ARRUELAS DE BORRACHA E PARAFUSOS COM PORCAS),CUSTO POR JUNTA,COM DIAMETRO DE 400MM</v>
      </c>
      <c r="C5124" s="749" t="s">
        <v>17507</v>
      </c>
      <c r="D5124" s="749" t="s">
        <v>17563</v>
      </c>
      <c r="E5124" s="749" t="s">
        <v>17508</v>
      </c>
      <c r="F5124" s="749" t="s">
        <v>17509</v>
      </c>
      <c r="G5124" s="749" t="s">
        <v>17580</v>
      </c>
      <c r="I5124" s="749" t="s">
        <v>30</v>
      </c>
      <c r="J5124" s="749" t="n">
        <v>258.79</v>
      </c>
    </row>
    <row collapsed="false" customFormat="false" customHeight="true" hidden="true" ht="12.75" outlineLevel="0" r="5125">
      <c r="A5125" s="749" t="s">
        <v>17581</v>
      </c>
      <c r="B5125" s="749" t="str">
        <f aca="false">C5125&amp;D5125&amp;E5125&amp;F5125&amp;G5125&amp;H5125</f>
        <v>ASSENTAMENTO SEM FORNECIMENTO DE TUBOS ATE 1,00M DE COMPRIMENTO OU CONEXOES DE FºFº OU ACO,COM FLANGES CLASSE PN-16,INCLUSIVE O FORNECIMENTO DOS MATERIAIS PARA JUNTAS(ARRUELAS DE BORRACHA E PARAFUSOS COM PORCAS),CUSTO POR JUNTA,COM DIAMETRO DE 400MM</v>
      </c>
      <c r="C5125" s="749" t="s">
        <v>17507</v>
      </c>
      <c r="D5125" s="749" t="s">
        <v>17563</v>
      </c>
      <c r="E5125" s="749" t="s">
        <v>17508</v>
      </c>
      <c r="F5125" s="749" t="s">
        <v>17509</v>
      </c>
      <c r="G5125" s="749" t="s">
        <v>17580</v>
      </c>
      <c r="I5125" s="749" t="s">
        <v>30</v>
      </c>
      <c r="J5125" s="749" t="n">
        <v>252.29</v>
      </c>
    </row>
    <row collapsed="false" customFormat="false" customHeight="true" hidden="true" ht="12.75" outlineLevel="0" r="5126">
      <c r="A5126" s="749" t="s">
        <v>17582</v>
      </c>
      <c r="B5126" s="749" t="str">
        <f aca="false">C5126&amp;D5126&amp;E5126&amp;F5126&amp;G5126&amp;H5126</f>
        <v>ASSENTAMENTO SEM FORNECIMENTO DE TUBOS ATE 1,00M DE COMPRIMENTO OU CONEXOES DE FERRO FUNDIDO OU ACO,COM FLANGES CLASSE PN-16,INCLUSIVE O FORNECIMENTO DOS MATERIAS PARA JUNTAS(ARRUELAS DE BORRACHA E PARAFUSOS COM PORCAS),CUSTO POR JUNTA,COMDIAMETRO DE 450MM</v>
      </c>
      <c r="C5126" s="749" t="s">
        <v>17507</v>
      </c>
      <c r="D5126" s="749" t="s">
        <v>17536</v>
      </c>
      <c r="E5126" s="749" t="s">
        <v>17583</v>
      </c>
      <c r="F5126" s="749" t="s">
        <v>17538</v>
      </c>
      <c r="G5126" s="749" t="s">
        <v>17539</v>
      </c>
      <c r="I5126" s="749" t="s">
        <v>30</v>
      </c>
      <c r="J5126" s="749" t="n">
        <v>303.34</v>
      </c>
    </row>
    <row collapsed="false" customFormat="false" customHeight="true" hidden="true" ht="12.75" outlineLevel="0" r="5127">
      <c r="A5127" s="749" t="s">
        <v>17584</v>
      </c>
      <c r="B5127" s="749" t="str">
        <f aca="false">C5127&amp;D5127&amp;E5127&amp;F5127&amp;G5127&amp;H5127</f>
        <v>ASSENTAMENTO SEM FORNECIMENTO DE TUBOS ATE 1,00M DE COMPRIMENTO OU CONEXOES DE FERRO FUNDIDO OU ACO,COM FLANGES CLASSE PN-16,INCLUSIVE O FORNECIMENTO DOS MATERIAS PARA JUNTAS(ARRUELAS DE BORRACHA E PARAFUSOS COM PORCAS),CUSTO POR JUNTA,COMDIAMETRO DE 450MM</v>
      </c>
      <c r="C5127" s="749" t="s">
        <v>17507</v>
      </c>
      <c r="D5127" s="749" t="s">
        <v>17536</v>
      </c>
      <c r="E5127" s="749" t="s">
        <v>17583</v>
      </c>
      <c r="F5127" s="749" t="s">
        <v>17538</v>
      </c>
      <c r="G5127" s="749" t="s">
        <v>17539</v>
      </c>
      <c r="I5127" s="749" t="s">
        <v>30</v>
      </c>
      <c r="J5127" s="749" t="n">
        <v>295.99</v>
      </c>
    </row>
    <row collapsed="false" customFormat="false" customHeight="true" hidden="true" ht="12.75" outlineLevel="0" r="5128">
      <c r="A5128" s="749" t="s">
        <v>17585</v>
      </c>
      <c r="B5128" s="749" t="str">
        <f aca="false">C5128&amp;D5128&amp;E5128&amp;F5128&amp;G5128&amp;H5128</f>
        <v>ASSENTAMENTO SEM FORNECIMENTO DE TUBOS ATE 1,00M DE COMPRIMENTO OU CONEXOES DE FºFº OU ACO,COM FLANGES CLASSE PN-16,INCLUSIVE O FORNECIMENTO DOS MATERIAIS PARA JUNTAS(ARRUELAS DE BORRACHA E PARAFUSOS COM PORCAS),CUSTO POR JUNTA,COM DIAMETRO DE 500MM</v>
      </c>
      <c r="C5128" s="749" t="s">
        <v>17507</v>
      </c>
      <c r="D5128" s="749" t="s">
        <v>17563</v>
      </c>
      <c r="E5128" s="749" t="s">
        <v>17508</v>
      </c>
      <c r="F5128" s="749" t="s">
        <v>17509</v>
      </c>
      <c r="G5128" s="749" t="s">
        <v>17542</v>
      </c>
      <c r="I5128" s="749" t="s">
        <v>30</v>
      </c>
      <c r="J5128" s="749" t="n">
        <v>548.63</v>
      </c>
    </row>
    <row collapsed="false" customFormat="false" customHeight="true" hidden="true" ht="12.75" outlineLevel="0" r="5129">
      <c r="A5129" s="749" t="s">
        <v>17586</v>
      </c>
      <c r="B5129" s="749" t="str">
        <f aca="false">C5129&amp;D5129&amp;E5129&amp;F5129&amp;G5129&amp;H5129</f>
        <v>ASSENTAMENTO SEM FORNECIMENTO DE TUBOS ATE 1,00M DE COMPRIMENTO OU CONEXOES DE FºFº OU ACO,COM FLANGES CLASSE PN-16,INCLUSIVE O FORNECIMENTO DOS MATERIAIS PARA JUNTAS(ARRUELAS DE BORRACHA E PARAFUSOS COM PORCAS),CUSTO POR JUNTA,COM DIAMETRO DE 500MM</v>
      </c>
      <c r="C5129" s="749" t="s">
        <v>17507</v>
      </c>
      <c r="D5129" s="749" t="s">
        <v>17563</v>
      </c>
      <c r="E5129" s="749" t="s">
        <v>17508</v>
      </c>
      <c r="F5129" s="749" t="s">
        <v>17509</v>
      </c>
      <c r="G5129" s="749" t="s">
        <v>17542</v>
      </c>
      <c r="I5129" s="749" t="s">
        <v>30</v>
      </c>
      <c r="J5129" s="749" t="n">
        <v>540.41</v>
      </c>
    </row>
    <row collapsed="false" customFormat="false" customHeight="true" hidden="true" ht="12.75" outlineLevel="0" r="5130">
      <c r="A5130" s="749" t="s">
        <v>17587</v>
      </c>
      <c r="B5130" s="749" t="str">
        <f aca="false">C5130&amp;D5130&amp;E5130&amp;F5130&amp;G5130&amp;H5130</f>
        <v>ASSENTAMENTO SEM FORNECIMENTO DE TUBOS ATE 1,00M DE COMPRIMENTO OU CONEXOES DE FºFº OU ACO,COM FLANGES CLASSE PN-16,INCLUSIVE O FORNECIMENTO DOS MATERIAIS PARA JUNTAS(ARRUELAS DE BORRACHA E PARAFUSOS COM PORCAS),CUSTO POR JUNTA,COM DIAMETRO DE 600MM</v>
      </c>
      <c r="C5130" s="749" t="s">
        <v>17507</v>
      </c>
      <c r="D5130" s="749" t="s">
        <v>17563</v>
      </c>
      <c r="E5130" s="749" t="s">
        <v>17508</v>
      </c>
      <c r="F5130" s="749" t="s">
        <v>17509</v>
      </c>
      <c r="G5130" s="749" t="s">
        <v>17545</v>
      </c>
      <c r="I5130" s="749" t="s">
        <v>30</v>
      </c>
      <c r="J5130" s="749" t="n">
        <v>558.33</v>
      </c>
    </row>
    <row collapsed="false" customFormat="false" customHeight="true" hidden="true" ht="12.75" outlineLevel="0" r="5131">
      <c r="A5131" s="749" t="s">
        <v>17588</v>
      </c>
      <c r="B5131" s="749" t="str">
        <f aca="false">C5131&amp;D5131&amp;E5131&amp;F5131&amp;G5131&amp;H5131</f>
        <v>ASSENTAMENTO SEM FORNECIMENTO DE TUBOS ATE 1,00M DE COMPRIMENTO OU CONEXOES DE FºFº OU ACO,COM FLANGES CLASSE PN-16,INCLUSIVE O FORNECIMENTO DOS MATERIAIS PARA JUNTAS(ARRUELAS DE BORRACHA E PARAFUSOS COM PORCAS),CUSTO POR JUNTA,COM DIAMETRO DE 600MM</v>
      </c>
      <c r="C5131" s="749" t="s">
        <v>17507</v>
      </c>
      <c r="D5131" s="749" t="s">
        <v>17563</v>
      </c>
      <c r="E5131" s="749" t="s">
        <v>17508</v>
      </c>
      <c r="F5131" s="749" t="s">
        <v>17509</v>
      </c>
      <c r="G5131" s="749" t="s">
        <v>17545</v>
      </c>
      <c r="I5131" s="749" t="s">
        <v>30</v>
      </c>
      <c r="J5131" s="749" t="n">
        <v>549.46</v>
      </c>
    </row>
    <row collapsed="false" customFormat="false" customHeight="true" hidden="true" ht="12.75" outlineLevel="0" r="5132">
      <c r="A5132" s="749" t="s">
        <v>17589</v>
      </c>
      <c r="B5132" s="749" t="str">
        <f aca="false">C5132&amp;D5132&amp;E5132&amp;F5132&amp;G5132&amp;H5132</f>
        <v>ASSENTAMENTO SEM FORNECIMENTO DE TUBOS ATE 1,00M DE COMPRIMENTO OU CONEXOES DE FºFº OU ACO,COM FLANGES CLASSE PN-16,INCLUSIVE O FORNECIMENTO DOS MATERIAIS PARA JUNTAS(ARRUELAS DE BORRACHA PARAFUSOS COM PORCAS), CUSTO POR JUNTA,COM DIAMETRODE 700MM</v>
      </c>
      <c r="C5132" s="749" t="s">
        <v>17507</v>
      </c>
      <c r="D5132" s="749" t="s">
        <v>17563</v>
      </c>
      <c r="E5132" s="749" t="s">
        <v>17508</v>
      </c>
      <c r="F5132" s="749" t="s">
        <v>17590</v>
      </c>
      <c r="G5132" s="749" t="s">
        <v>17591</v>
      </c>
      <c r="I5132" s="749" t="s">
        <v>30</v>
      </c>
      <c r="J5132" s="749" t="n">
        <v>739.17</v>
      </c>
    </row>
    <row collapsed="false" customFormat="false" customHeight="true" hidden="true" ht="12.75" outlineLevel="0" r="5133">
      <c r="A5133" s="749" t="s">
        <v>17592</v>
      </c>
      <c r="B5133" s="749" t="str">
        <f aca="false">C5133&amp;D5133&amp;E5133&amp;F5133&amp;G5133&amp;H5133</f>
        <v>ASSENTAMENTO SEM FORNECIMENTO DE TUBOS ATE 1,00M DE COMPRIMENTO OU CONEXOES DE FºFº OU ACO,COM FLANGES CLASSE PN-16,INCLUSIVE O FORNECIMENTO DOS MATERIAIS PARA JUNTAS(ARRUELAS DE BORRACHA PARAFUSOS COM PORCAS), CUSTO POR JUNTA,COM DIAMETRODE 700MM</v>
      </c>
      <c r="C5133" s="749" t="s">
        <v>17507</v>
      </c>
      <c r="D5133" s="749" t="s">
        <v>17563</v>
      </c>
      <c r="E5133" s="749" t="s">
        <v>17508</v>
      </c>
      <c r="F5133" s="749" t="s">
        <v>17590</v>
      </c>
      <c r="G5133" s="749" t="s">
        <v>17591</v>
      </c>
      <c r="I5133" s="749" t="s">
        <v>30</v>
      </c>
      <c r="J5133" s="749" t="n">
        <v>728.95</v>
      </c>
    </row>
    <row collapsed="false" customFormat="false" customHeight="true" hidden="true" ht="12.75" outlineLevel="0" r="5134">
      <c r="A5134" s="749" t="s">
        <v>17593</v>
      </c>
      <c r="B5134" s="749" t="str">
        <f aca="false">C5134&amp;D5134&amp;E5134&amp;F5134&amp;G5134&amp;H5134</f>
        <v>ASSENTAMENTO SEM FORNECIMENTO DE TUBOS ATE 1,00M DE COMPRIMENTO OU CONEXOES DE FºFº OU ACO,COM FLANGES CLASSE PN-16,INCLUSIVE O FORNECIMENTO DOS MATERIAIS PARA JUNTAS(ARRUELAS DE BORRACHA E PARAFUSOS COM PORCAS),CUSTO POR JUNTA,COM DIAMETRO DE 800MM</v>
      </c>
      <c r="C5134" s="749" t="s">
        <v>17507</v>
      </c>
      <c r="D5134" s="749" t="s">
        <v>17563</v>
      </c>
      <c r="E5134" s="749" t="s">
        <v>17508</v>
      </c>
      <c r="F5134" s="749" t="s">
        <v>17509</v>
      </c>
      <c r="G5134" s="749" t="s">
        <v>17551</v>
      </c>
      <c r="I5134" s="749" t="s">
        <v>30</v>
      </c>
      <c r="J5134" s="749" t="n">
        <v>921.03</v>
      </c>
    </row>
    <row collapsed="false" customFormat="false" customHeight="true" hidden="true" ht="12.75" outlineLevel="0" r="5135">
      <c r="A5135" s="749" t="s">
        <v>17594</v>
      </c>
      <c r="B5135" s="749" t="str">
        <f aca="false">C5135&amp;D5135&amp;E5135&amp;F5135&amp;G5135&amp;H5135</f>
        <v>ASSENTAMENTO SEM FORNECIMENTO DE TUBOS ATE 1,00M DE COMPRIMENTO OU CONEXOES DE FºFº OU ACO,COM FLANGES CLASSE PN-16,INCLUSIVE O FORNECIMENTO DOS MATERIAIS PARA JUNTAS(ARRUELAS DE BORRACHA E PARAFUSOS COM PORCAS),CUSTO POR JUNTA,COM DIAMETRO DE 800MM</v>
      </c>
      <c r="C5135" s="749" t="s">
        <v>17507</v>
      </c>
      <c r="D5135" s="749" t="s">
        <v>17563</v>
      </c>
      <c r="E5135" s="749" t="s">
        <v>17508</v>
      </c>
      <c r="F5135" s="749" t="s">
        <v>17509</v>
      </c>
      <c r="G5135" s="749" t="s">
        <v>17551</v>
      </c>
      <c r="I5135" s="749" t="s">
        <v>30</v>
      </c>
      <c r="J5135" s="749" t="n">
        <v>910.04</v>
      </c>
    </row>
    <row collapsed="false" customFormat="false" customHeight="true" hidden="true" ht="12.75" outlineLevel="0" r="5136">
      <c r="A5136" s="749" t="s">
        <v>17595</v>
      </c>
      <c r="B5136" s="749" t="str">
        <f aca="false">C5136&amp;D5136&amp;E5136&amp;F5136&amp;G5136&amp;H5136</f>
        <v>ASSENTAMENTO SEM FORNECIMENTO DE TUBOS ATE 1,00M DE COMPRIMENTO OU CONEXOES DE FºFº OU ACO,COM FLANGES CLASSE PN-16,INCLUSIVE O FORNECIMENTO DOS MATERIAIS PARA JUNTAS(ARRUELAS DE BORRACHA E PARAFUSOS COM PORCAS),CUSTO POR JUNTA,COM DIAMETRO DE 900MM</v>
      </c>
      <c r="C5136" s="749" t="s">
        <v>17507</v>
      </c>
      <c r="D5136" s="749" t="s">
        <v>17563</v>
      </c>
      <c r="E5136" s="749" t="s">
        <v>17508</v>
      </c>
      <c r="F5136" s="749" t="s">
        <v>17509</v>
      </c>
      <c r="G5136" s="749" t="s">
        <v>17554</v>
      </c>
      <c r="I5136" s="749" t="s">
        <v>30</v>
      </c>
      <c r="J5136" s="749" t="n">
        <v>1063.92</v>
      </c>
    </row>
    <row collapsed="false" customFormat="false" customHeight="true" hidden="true" ht="12.75" outlineLevel="0" r="5137">
      <c r="A5137" s="749" t="s">
        <v>17596</v>
      </c>
      <c r="B5137" s="749" t="str">
        <f aca="false">C5137&amp;D5137&amp;E5137&amp;F5137&amp;G5137&amp;H5137</f>
        <v>ASSENTAMENTO SEM FORNECIMENTO DE TUBOS ATE 1,00M DE COMPRIMENTO OU CONEXOES DE FºFº OU ACO,COM FLANGES CLASSE PN-16,INCLUSIVE O FORNECIMENTO DOS MATERIAIS PARA JUNTAS(ARRUELAS DE BORRACHA E PARAFUSOS COM PORCAS),CUSTO POR JUNTA,COM DIAMETRO DE 900MM</v>
      </c>
      <c r="C5137" s="749" t="s">
        <v>17507</v>
      </c>
      <c r="D5137" s="749" t="s">
        <v>17563</v>
      </c>
      <c r="E5137" s="749" t="s">
        <v>17508</v>
      </c>
      <c r="F5137" s="749" t="s">
        <v>17509</v>
      </c>
      <c r="G5137" s="749" t="s">
        <v>17554</v>
      </c>
      <c r="I5137" s="749" t="s">
        <v>30</v>
      </c>
      <c r="J5137" s="749" t="n">
        <v>1051.45</v>
      </c>
    </row>
    <row collapsed="false" customFormat="false" customHeight="true" hidden="true" ht="12.75" outlineLevel="0" r="5138">
      <c r="A5138" s="749" t="s">
        <v>17597</v>
      </c>
      <c r="B5138" s="749" t="str">
        <f aca="false">C5138&amp;D5138&amp;E5138&amp;F5138&amp;G5138&amp;H5138</f>
        <v>ASSENTAMENTO SEM FORNECIMENTO DE TUBOS ATE 1,00M DE COMPRIMENTO OU CONEXOES DE FºFº OU ACO,COM FLANGES CLASSE PN-16,INCLUSIVE O FORNECIMENTO DOS MATERIAIS PARA JUNTAS(ARRUELAS DE BORRACHA E PARAFUSOS COM PORCAS),CUSTO POR JUNTA,COM DIAMETRO DE 1000MM</v>
      </c>
      <c r="C5138" s="749" t="s">
        <v>17507</v>
      </c>
      <c r="D5138" s="749" t="s">
        <v>17563</v>
      </c>
      <c r="E5138" s="749" t="s">
        <v>17508</v>
      </c>
      <c r="F5138" s="749" t="s">
        <v>17509</v>
      </c>
      <c r="G5138" s="749" t="s">
        <v>17557</v>
      </c>
      <c r="I5138" s="749" t="s">
        <v>30</v>
      </c>
      <c r="J5138" s="749" t="n">
        <v>1276.44</v>
      </c>
    </row>
    <row collapsed="false" customFormat="false" customHeight="true" hidden="true" ht="12.75" outlineLevel="0" r="5139">
      <c r="A5139" s="749" t="s">
        <v>17598</v>
      </c>
      <c r="B5139" s="749" t="str">
        <f aca="false">C5139&amp;D5139&amp;E5139&amp;F5139&amp;G5139&amp;H5139</f>
        <v>ASSENTAMENTO SEM FORNECIMENTO DE TUBOS ATE 1,00M DE COMPRIMENTO OU CONEXOES DE FºFº OU ACO,COM FLANGES CLASSE PN-16,INCLUSIVE O FORNECIMENTO DOS MATERIAIS PARA JUNTAS(ARRUELAS DE BORRACHA E PARAFUSOS COM PORCAS),CUSTO POR JUNTA,COM DIAMETRO DE 1000MM</v>
      </c>
      <c r="C5139" s="749" t="s">
        <v>17507</v>
      </c>
      <c r="D5139" s="749" t="s">
        <v>17563</v>
      </c>
      <c r="E5139" s="749" t="s">
        <v>17508</v>
      </c>
      <c r="F5139" s="749" t="s">
        <v>17509</v>
      </c>
      <c r="G5139" s="749" t="s">
        <v>17557</v>
      </c>
      <c r="I5139" s="749" t="s">
        <v>30</v>
      </c>
      <c r="J5139" s="749" t="n">
        <v>1263.06</v>
      </c>
    </row>
    <row collapsed="false" customFormat="false" customHeight="true" hidden="true" ht="12.75" outlineLevel="0" r="5140">
      <c r="A5140" s="749" t="s">
        <v>17599</v>
      </c>
      <c r="B5140" s="749" t="str">
        <f aca="false">C5140&amp;D5140&amp;E5140&amp;F5140&amp;G5140&amp;H5140</f>
        <v>ASSENTAMENTO SEM FORNECIMENTO DE TUBOS ATE 1,00M DE COMPRIMENTO OU CONEXOES DE FºFº OU ACO,COM FLANGES CLASSE PN-16,INCLUSIVE O FORNECIMENTO DOS MATERIAIS PARA JUNTAS(ARRUELAS DE BORRACHA E PARAFUSOS COM PORCAS),CUSTO POR JUNTA,COM DIAMETRO DE 1200MM</v>
      </c>
      <c r="C5140" s="749" t="s">
        <v>17507</v>
      </c>
      <c r="D5140" s="749" t="s">
        <v>17563</v>
      </c>
      <c r="E5140" s="749" t="s">
        <v>17508</v>
      </c>
      <c r="F5140" s="749" t="s">
        <v>17509</v>
      </c>
      <c r="G5140" s="749" t="s">
        <v>17560</v>
      </c>
      <c r="I5140" s="749" t="s">
        <v>30</v>
      </c>
      <c r="J5140" s="749" t="n">
        <v>2371.28</v>
      </c>
    </row>
    <row collapsed="false" customFormat="false" customHeight="true" hidden="true" ht="12.75" outlineLevel="0" r="5141">
      <c r="A5141" s="749" t="s">
        <v>17600</v>
      </c>
      <c r="B5141" s="749" t="str">
        <f aca="false">C5141&amp;D5141&amp;E5141&amp;F5141&amp;G5141&amp;H5141</f>
        <v>ASSENTAMENTO SEM FORNECIMENTO DE TUBOS ATE 1,00M DE COMPRIMENTO OU CONEXOES DE FºFº OU ACO,COM FLANGES CLASSE PN-16,INCLUSIVE O FORNECIMENTO DOS MATERIAIS PARA JUNTAS(ARRUELAS DE BORRACHA E PARAFUSOS COM PORCAS),CUSTO POR JUNTA,COM DIAMETRO DE 1200MM</v>
      </c>
      <c r="C5141" s="749" t="s">
        <v>17507</v>
      </c>
      <c r="D5141" s="749" t="s">
        <v>17563</v>
      </c>
      <c r="E5141" s="749" t="s">
        <v>17508</v>
      </c>
      <c r="F5141" s="749" t="s">
        <v>17509</v>
      </c>
      <c r="G5141" s="749" t="s">
        <v>17560</v>
      </c>
      <c r="I5141" s="749" t="s">
        <v>30</v>
      </c>
      <c r="J5141" s="749" t="n">
        <v>2354.3</v>
      </c>
    </row>
    <row collapsed="false" customFormat="false" customHeight="true" hidden="true" ht="12.75" outlineLevel="0" r="5142">
      <c r="A5142" s="749" t="s">
        <v>17601</v>
      </c>
      <c r="B5142" s="749" t="str">
        <f aca="false">C5142&amp;D5142&amp;E5142&amp;F5142&amp;G5142&amp;H5142</f>
        <v>CUSTO ADICIONAL AOS ITENS(06.011.0101 ATE 06.011.0119,06.011.0131 ATE 06.011.0149,06.011.0411 ATE 06.011.0427),POR METRO DE TUBO EXCEDENTE DE 1,00M DE COMPRIMENTO,COM DIAMETRO DE 50MM</v>
      </c>
      <c r="C5142" s="749" t="s">
        <v>17602</v>
      </c>
      <c r="D5142" s="749" t="s">
        <v>17603</v>
      </c>
      <c r="E5142" s="749" t="s">
        <v>17604</v>
      </c>
      <c r="F5142" s="749" t="s">
        <v>17605</v>
      </c>
      <c r="I5142" s="749" t="s">
        <v>236</v>
      </c>
      <c r="J5142" s="749" t="n">
        <v>2.45</v>
      </c>
    </row>
    <row collapsed="false" customFormat="false" customHeight="true" hidden="true" ht="12.75" outlineLevel="0" r="5143">
      <c r="A5143" s="749" t="s">
        <v>17606</v>
      </c>
      <c r="B5143" s="749" t="str">
        <f aca="false">C5143&amp;D5143&amp;E5143&amp;F5143&amp;G5143&amp;H5143</f>
        <v>CUSTO ADICIONAL AOS ITENS(06.011.0101 ATE 06.011.0119,06.011.0131 ATE 06.011.0149,06.011.0411 ATE 06.011.0427),POR METRO DE TUBO EXCEDENTE DE 1,00M DE COMPRIMENTO,COM DIAMETRO DE 50MM</v>
      </c>
      <c r="C5143" s="749" t="s">
        <v>17602</v>
      </c>
      <c r="D5143" s="749" t="s">
        <v>17603</v>
      </c>
      <c r="E5143" s="749" t="s">
        <v>17604</v>
      </c>
      <c r="F5143" s="749" t="s">
        <v>17605</v>
      </c>
      <c r="I5143" s="749" t="s">
        <v>236</v>
      </c>
      <c r="J5143" s="749" t="n">
        <v>2.12</v>
      </c>
    </row>
    <row collapsed="false" customFormat="false" customHeight="true" hidden="true" ht="12.75" outlineLevel="0" r="5144">
      <c r="A5144" s="749" t="s">
        <v>17607</v>
      </c>
      <c r="B5144" s="749" t="str">
        <f aca="false">C5144&amp;D5144&amp;E5144&amp;F5144&amp;G5144&amp;H5144</f>
        <v>CUSTO ADICIONAL AOS ITENS(06.011.0101 ATE 06.011.0119,06.011.0131 ATE 06.011.0149,06.011.0411 ATE 06.011.0427),POR METRO DE TUBO EXCEDENTE DE 1,00M DE COMPRIMENTO,COM DIAMETRO DE 75MM</v>
      </c>
      <c r="C5144" s="749" t="s">
        <v>17602</v>
      </c>
      <c r="D5144" s="749" t="s">
        <v>17603</v>
      </c>
      <c r="E5144" s="749" t="s">
        <v>17608</v>
      </c>
      <c r="F5144" s="749" t="s">
        <v>17609</v>
      </c>
      <c r="I5144" s="749" t="s">
        <v>236</v>
      </c>
      <c r="J5144" s="749" t="n">
        <v>9.38</v>
      </c>
    </row>
    <row collapsed="false" customFormat="false" customHeight="true" hidden="true" ht="12.75" outlineLevel="0" r="5145">
      <c r="A5145" s="749" t="s">
        <v>17610</v>
      </c>
      <c r="B5145" s="749" t="str">
        <f aca="false">C5145&amp;D5145&amp;E5145&amp;F5145&amp;G5145&amp;H5145</f>
        <v>CUSTO ADICIONAL AOS ITENS(06.011.0101 ATE 06.011.0119,06.011.0131 ATE 06.011.0149,06.011.0411 ATE 06.011.0427),POR METRO DE TUBO EXCEDENTE DE 1,00M DE COMPRIMENTO,COM DIAMETRO DE 75MM</v>
      </c>
      <c r="C5145" s="749" t="s">
        <v>17602</v>
      </c>
      <c r="D5145" s="749" t="s">
        <v>17603</v>
      </c>
      <c r="E5145" s="749" t="s">
        <v>17608</v>
      </c>
      <c r="F5145" s="749" t="s">
        <v>17609</v>
      </c>
      <c r="I5145" s="749" t="s">
        <v>236</v>
      </c>
      <c r="J5145" s="749" t="n">
        <v>8.98</v>
      </c>
    </row>
    <row collapsed="false" customFormat="false" customHeight="true" hidden="true" ht="12.75" outlineLevel="0" r="5146">
      <c r="A5146" s="749" t="s">
        <v>17611</v>
      </c>
      <c r="B5146" s="749" t="str">
        <f aca="false">C5146&amp;D5146&amp;E5146&amp;F5146&amp;G5146&amp;H5146</f>
        <v>CUSTO ADICIONAL AOS ITENS(06.011.0101 ATE 06.011.0119,06.011.0131 ATE 06.011.0149,06.011.0411 ATE 06.011.0427),POR METRO DE TUBO EXCEDENTE DE 1,00M DE COMPRIMENTO,COM DIAMETRO DE 100MM</v>
      </c>
      <c r="C5146" s="749" t="s">
        <v>17602</v>
      </c>
      <c r="D5146" s="749" t="s">
        <v>17603</v>
      </c>
      <c r="E5146" s="749" t="s">
        <v>17612</v>
      </c>
      <c r="F5146" s="749" t="s">
        <v>17613</v>
      </c>
      <c r="I5146" s="749" t="s">
        <v>236</v>
      </c>
      <c r="J5146" s="749" t="n">
        <v>9.38</v>
      </c>
    </row>
    <row collapsed="false" customFormat="false" customHeight="true" hidden="true" ht="12.75" outlineLevel="0" r="5147">
      <c r="A5147" s="749" t="s">
        <v>17614</v>
      </c>
      <c r="B5147" s="749" t="str">
        <f aca="false">C5147&amp;D5147&amp;E5147&amp;F5147&amp;G5147&amp;H5147</f>
        <v>CUSTO ADICIONAL AOS ITENS(06.011.0101 ATE 06.011.0119,06.011.0131 ATE 06.011.0149,06.011.0411 ATE 06.011.0427),POR METRO DE TUBO EXCEDENTE DE 1,00M DE COMPRIMENTO,COM DIAMETRO DE 100MM</v>
      </c>
      <c r="C5147" s="749" t="s">
        <v>17602</v>
      </c>
      <c r="D5147" s="749" t="s">
        <v>17603</v>
      </c>
      <c r="E5147" s="749" t="s">
        <v>17612</v>
      </c>
      <c r="F5147" s="749" t="s">
        <v>17613</v>
      </c>
      <c r="I5147" s="749" t="s">
        <v>236</v>
      </c>
      <c r="J5147" s="749" t="n">
        <v>8.98</v>
      </c>
    </row>
    <row collapsed="false" customFormat="false" customHeight="true" hidden="true" ht="12.75" outlineLevel="0" r="5148">
      <c r="A5148" s="749" t="s">
        <v>17615</v>
      </c>
      <c r="B5148" s="749" t="str">
        <f aca="false">C5148&amp;D5148&amp;E5148&amp;F5148&amp;G5148&amp;H5148</f>
        <v>CUSTO ADICIONAL AOS ITENS(06.011.0101 ATE 06.011.0119,06.011.0131 ATE 06.011.0149,06.011.0411 ATE 06.011.0427),POR METRO DE TUBO EXCEDENTE DE 1,00M DE COMPRIMENTO,COM DIAMETRO DE 150MM</v>
      </c>
      <c r="C5148" s="749" t="s">
        <v>17602</v>
      </c>
      <c r="D5148" s="749" t="s">
        <v>17603</v>
      </c>
      <c r="E5148" s="749" t="s">
        <v>17612</v>
      </c>
      <c r="F5148" s="749" t="s">
        <v>17616</v>
      </c>
      <c r="I5148" s="749" t="s">
        <v>236</v>
      </c>
      <c r="J5148" s="749" t="n">
        <v>9.53</v>
      </c>
    </row>
    <row collapsed="false" customFormat="false" customHeight="true" hidden="true" ht="12.75" outlineLevel="0" r="5149">
      <c r="A5149" s="749" t="s">
        <v>17617</v>
      </c>
      <c r="B5149" s="749" t="str">
        <f aca="false">C5149&amp;D5149&amp;E5149&amp;F5149&amp;G5149&amp;H5149</f>
        <v>CUSTO ADICIONAL AOS ITENS(06.011.0101 ATE 06.011.0119,06.011.0131 ATE 06.011.0149,06.011.0411 ATE 06.011.0427),POR METRO DE TUBO EXCEDENTE DE 1,00M DE COMPRIMENTO,COM DIAMETRO DE 150MM</v>
      </c>
      <c r="C5149" s="749" t="s">
        <v>17602</v>
      </c>
      <c r="D5149" s="749" t="s">
        <v>17603</v>
      </c>
      <c r="E5149" s="749" t="s">
        <v>17612</v>
      </c>
      <c r="F5149" s="749" t="s">
        <v>17616</v>
      </c>
      <c r="I5149" s="749" t="s">
        <v>236</v>
      </c>
      <c r="J5149" s="749" t="n">
        <v>9.13</v>
      </c>
    </row>
    <row collapsed="false" customFormat="false" customHeight="true" hidden="true" ht="12.75" outlineLevel="0" r="5150">
      <c r="A5150" s="749" t="s">
        <v>17618</v>
      </c>
      <c r="B5150" s="749" t="str">
        <f aca="false">C5150&amp;D5150&amp;E5150&amp;F5150&amp;G5150&amp;H5150</f>
        <v>CUSTO ADICIONAL AOS ITENS(06.011.0101 ATE 06.011.0119,06.011.0131 ATE 06.011.0149,06.011.0411 ATE 06.011.0427),POR METRO DE TUBO EXCEDENTE DE 1,00M DE COMPRIMENTO,COM DIAMETRO DE 200MM</v>
      </c>
      <c r="C5150" s="749" t="s">
        <v>17602</v>
      </c>
      <c r="D5150" s="749" t="s">
        <v>17603</v>
      </c>
      <c r="E5150" s="749" t="s">
        <v>17619</v>
      </c>
      <c r="F5150" s="749" t="s">
        <v>17613</v>
      </c>
      <c r="I5150" s="749" t="s">
        <v>236</v>
      </c>
      <c r="J5150" s="749" t="n">
        <v>9.53</v>
      </c>
    </row>
    <row collapsed="false" customFormat="false" customHeight="true" hidden="true" ht="12.75" outlineLevel="0" r="5151">
      <c r="A5151" s="749" t="s">
        <v>17620</v>
      </c>
      <c r="B5151" s="749" t="str">
        <f aca="false">C5151&amp;D5151&amp;E5151&amp;F5151&amp;G5151&amp;H5151</f>
        <v>CUSTO ADICIONAL AOS ITENS(06.011.0101 ATE 06.011.0119,06.011.0131 ATE 06.011.0149,06.011.0411 ATE 06.011.0427),POR METRO DE TUBO EXCEDENTE DE 1,00M DE COMPRIMENTO,COM DIAMETRO DE 200MM</v>
      </c>
      <c r="C5151" s="749" t="s">
        <v>17602</v>
      </c>
      <c r="D5151" s="749" t="s">
        <v>17603</v>
      </c>
      <c r="E5151" s="749" t="s">
        <v>17619</v>
      </c>
      <c r="F5151" s="749" t="s">
        <v>17613</v>
      </c>
      <c r="I5151" s="749" t="s">
        <v>236</v>
      </c>
      <c r="J5151" s="749" t="n">
        <v>9.13</v>
      </c>
    </row>
    <row collapsed="false" customFormat="false" customHeight="true" hidden="true" ht="12.75" outlineLevel="0" r="5152">
      <c r="A5152" s="749" t="s">
        <v>17621</v>
      </c>
      <c r="B5152" s="749" t="str">
        <f aca="false">C5152&amp;D5152&amp;E5152&amp;F5152&amp;G5152&amp;H5152</f>
        <v>CUSTO ADICIONAL AOS ITENS 06.011.0101 ATE 06.011.0119,06.011.0131 ATE 06.011.0149,06.011.0411 ATE 06.011.0427),POR METRO DE TUBO EXCEDENTE DE 1,00M DE COMPRIMENTO,COM DIAMETRO DE 250MM</v>
      </c>
      <c r="C5152" s="749" t="s">
        <v>17622</v>
      </c>
      <c r="D5152" s="749" t="s">
        <v>17603</v>
      </c>
      <c r="E5152" s="749" t="s">
        <v>17619</v>
      </c>
      <c r="F5152" s="749" t="s">
        <v>17616</v>
      </c>
      <c r="I5152" s="749" t="s">
        <v>236</v>
      </c>
      <c r="J5152" s="749" t="n">
        <v>9.91</v>
      </c>
    </row>
    <row collapsed="false" customFormat="false" customHeight="true" hidden="true" ht="12.75" outlineLevel="0" r="5153">
      <c r="A5153" s="749" t="s">
        <v>17623</v>
      </c>
      <c r="B5153" s="749" t="str">
        <f aca="false">C5153&amp;D5153&amp;E5153&amp;F5153&amp;G5153&amp;H5153</f>
        <v>CUSTO ADICIONAL AOS ITENS 06.011.0101 ATE 06.011.0119,06.011.0131 ATE 06.011.0149,06.011.0411 ATE 06.011.0427),POR METRO DE TUBO EXCEDENTE DE 1,00M DE COMPRIMENTO,COM DIAMETRO DE 250MM</v>
      </c>
      <c r="C5153" s="749" t="s">
        <v>17622</v>
      </c>
      <c r="D5153" s="749" t="s">
        <v>17603</v>
      </c>
      <c r="E5153" s="749" t="s">
        <v>17619</v>
      </c>
      <c r="F5153" s="749" t="s">
        <v>17616</v>
      </c>
      <c r="I5153" s="749" t="s">
        <v>236</v>
      </c>
      <c r="J5153" s="749" t="n">
        <v>9.5</v>
      </c>
    </row>
    <row collapsed="false" customFormat="false" customHeight="true" hidden="true" ht="12.75" outlineLevel="0" r="5154">
      <c r="A5154" s="749" t="s">
        <v>17624</v>
      </c>
      <c r="B5154" s="749" t="str">
        <f aca="false">C5154&amp;D5154&amp;E5154&amp;F5154&amp;G5154&amp;H5154</f>
        <v>CUSTO ADICIONAL AOS ITENS(06.011.0101 ATE 06.011.0119,06.011.0131 ATE 06.011.0149,06.011.0411 ATE 06.011.0427),POR METRO DE TUBO EXCEDENTE DE 1,00M DE COMPRIMENTO,COM DIAMETRO DE 300MM</v>
      </c>
      <c r="C5154" s="749" t="s">
        <v>17602</v>
      </c>
      <c r="D5154" s="749" t="s">
        <v>17603</v>
      </c>
      <c r="E5154" s="749" t="s">
        <v>17625</v>
      </c>
      <c r="F5154" s="749" t="s">
        <v>17613</v>
      </c>
      <c r="I5154" s="749" t="s">
        <v>236</v>
      </c>
      <c r="J5154" s="749" t="n">
        <v>9.95</v>
      </c>
    </row>
    <row collapsed="false" customFormat="false" customHeight="true" hidden="true" ht="12.75" outlineLevel="0" r="5155">
      <c r="A5155" s="749" t="s">
        <v>17626</v>
      </c>
      <c r="B5155" s="749" t="str">
        <f aca="false">C5155&amp;D5155&amp;E5155&amp;F5155&amp;G5155&amp;H5155</f>
        <v>CUSTO ADICIONAL AOS ITENS(06.011.0101 ATE 06.011.0119,06.011.0131 ATE 06.011.0149,06.011.0411 ATE 06.011.0427),POR METRO DE TUBO EXCEDENTE DE 1,00M DE COMPRIMENTO,COM DIAMETRO DE 300MM</v>
      </c>
      <c r="C5155" s="749" t="s">
        <v>17602</v>
      </c>
      <c r="D5155" s="749" t="s">
        <v>17603</v>
      </c>
      <c r="E5155" s="749" t="s">
        <v>17625</v>
      </c>
      <c r="F5155" s="749" t="s">
        <v>17613</v>
      </c>
      <c r="I5155" s="749" t="s">
        <v>236</v>
      </c>
      <c r="J5155" s="749" t="n">
        <v>9.53</v>
      </c>
    </row>
    <row collapsed="false" customFormat="false" customHeight="true" hidden="true" ht="12.75" outlineLevel="0" r="5156">
      <c r="A5156" s="749" t="s">
        <v>17627</v>
      </c>
      <c r="B5156" s="749" t="str">
        <f aca="false">C5156&amp;D5156&amp;E5156&amp;F5156&amp;G5156&amp;H5156</f>
        <v>CUSTO ADICIONAL AOS ITENS(06.011.0101 ATE 06.011.0119,06.011.0131 ATE 06.011.0149,06.011.0411 ATE 06.011.0427),POR METRO DE TUBO EXCEDENTE DE 1,00M DE COMPRIMENTO,COM DIAMETRO DE 350MM</v>
      </c>
      <c r="C5156" s="749" t="s">
        <v>17602</v>
      </c>
      <c r="D5156" s="749" t="s">
        <v>17603</v>
      </c>
      <c r="E5156" s="749" t="s">
        <v>17625</v>
      </c>
      <c r="F5156" s="749" t="s">
        <v>17616</v>
      </c>
      <c r="I5156" s="749" t="s">
        <v>236</v>
      </c>
      <c r="J5156" s="749" t="n">
        <v>10.11</v>
      </c>
    </row>
    <row collapsed="false" customFormat="false" customHeight="true" hidden="true" ht="12.75" outlineLevel="0" r="5157">
      <c r="A5157" s="749" t="s">
        <v>17628</v>
      </c>
      <c r="B5157" s="749" t="str">
        <f aca="false">C5157&amp;D5157&amp;E5157&amp;F5157&amp;G5157&amp;H5157</f>
        <v>CUSTO ADICIONAL AOS ITENS(06.011.0101 ATE 06.011.0119,06.011.0131 ATE 06.011.0149,06.011.0411 ATE 06.011.0427),POR METRO DE TUBO EXCEDENTE DE 1,00M DE COMPRIMENTO,COM DIAMETRO DE 350MM</v>
      </c>
      <c r="C5157" s="749" t="s">
        <v>17602</v>
      </c>
      <c r="D5157" s="749" t="s">
        <v>17603</v>
      </c>
      <c r="E5157" s="749" t="s">
        <v>17625</v>
      </c>
      <c r="F5157" s="749" t="s">
        <v>17616</v>
      </c>
      <c r="I5157" s="749" t="s">
        <v>236</v>
      </c>
      <c r="J5157" s="749" t="n">
        <v>9.68</v>
      </c>
    </row>
    <row collapsed="false" customFormat="false" customHeight="true" hidden="true" ht="12.75" outlineLevel="0" r="5158">
      <c r="A5158" s="749" t="s">
        <v>17629</v>
      </c>
      <c r="B5158" s="749" t="str">
        <f aca="false">C5158&amp;D5158&amp;E5158&amp;F5158&amp;G5158&amp;H5158</f>
        <v>CUSTO ADICIONAL AOS ITENS(06.011.0101 ATE 06.011.0119,06.011.0131 ATE 06.011.0149,06.011.0411 ATE 06.011.0427),POR METRO DE TUBO EXCEDENTE DE 1,00M DE COMPRIMENTO,COM DIAMETRO DE 400MM</v>
      </c>
      <c r="C5158" s="749" t="s">
        <v>17602</v>
      </c>
      <c r="D5158" s="749" t="s">
        <v>17603</v>
      </c>
      <c r="E5158" s="749" t="s">
        <v>17630</v>
      </c>
      <c r="F5158" s="749" t="s">
        <v>17613</v>
      </c>
      <c r="I5158" s="749" t="s">
        <v>236</v>
      </c>
      <c r="J5158" s="749" t="n">
        <v>10.14</v>
      </c>
    </row>
    <row collapsed="false" customFormat="false" customHeight="true" hidden="true" ht="12.75" outlineLevel="0" r="5159">
      <c r="A5159" s="749" t="s">
        <v>17631</v>
      </c>
      <c r="B5159" s="749" t="str">
        <f aca="false">C5159&amp;D5159&amp;E5159&amp;F5159&amp;G5159&amp;H5159</f>
        <v>CUSTO ADICIONAL AOS ITENS(06.011.0101 ATE 06.011.0119,06.011.0131 ATE 06.011.0149,06.011.0411 ATE 06.011.0427),POR METRO DE TUBO EXCEDENTE DE 1,00M DE COMPRIMENTO,COM DIAMETRO DE 400MM</v>
      </c>
      <c r="C5159" s="749" t="s">
        <v>17602</v>
      </c>
      <c r="D5159" s="749" t="s">
        <v>17603</v>
      </c>
      <c r="E5159" s="749" t="s">
        <v>17630</v>
      </c>
      <c r="F5159" s="749" t="s">
        <v>17613</v>
      </c>
      <c r="I5159" s="749" t="s">
        <v>236</v>
      </c>
      <c r="J5159" s="749" t="n">
        <v>9.71</v>
      </c>
    </row>
    <row collapsed="false" customFormat="false" customHeight="true" hidden="true" ht="12.75" outlineLevel="0" r="5160">
      <c r="A5160" s="749" t="s">
        <v>17632</v>
      </c>
      <c r="B5160" s="749" t="str">
        <f aca="false">C5160&amp;D5160&amp;E5160&amp;F5160&amp;G5160&amp;H5160</f>
        <v>CUSTO ADICIONAL AOS ITENS(06.011.0101 ATE 06.011.0119,06.011.0131 ATE 06.011.0149,06.011.0411 ATE 06.011.0427),POR METRO DE TUBO EXCEDENTE DE 1,00M DE COMPRIMENTO,COM DIAMETRO DE 450MM</v>
      </c>
      <c r="C5160" s="749" t="s">
        <v>17602</v>
      </c>
      <c r="D5160" s="749" t="s">
        <v>17603</v>
      </c>
      <c r="E5160" s="749" t="s">
        <v>17630</v>
      </c>
      <c r="F5160" s="749" t="s">
        <v>17616</v>
      </c>
      <c r="I5160" s="749" t="s">
        <v>236</v>
      </c>
      <c r="J5160" s="749" t="n">
        <v>10.3</v>
      </c>
    </row>
    <row collapsed="false" customFormat="false" customHeight="true" hidden="true" ht="12.75" outlineLevel="0" r="5161">
      <c r="A5161" s="749" t="s">
        <v>17633</v>
      </c>
      <c r="B5161" s="749" t="str">
        <f aca="false">C5161&amp;D5161&amp;E5161&amp;F5161&amp;G5161&amp;H5161</f>
        <v>CUSTO ADICIONAL AOS ITENS(06.011.0101 ATE 06.011.0119,06.011.0131 ATE 06.011.0149,06.011.0411 ATE 06.011.0427),POR METRO DE TUBO EXCEDENTE DE 1,00M DE COMPRIMENTO,COM DIAMETRO DE 450MM</v>
      </c>
      <c r="C5161" s="749" t="s">
        <v>17602</v>
      </c>
      <c r="D5161" s="749" t="s">
        <v>17603</v>
      </c>
      <c r="E5161" s="749" t="s">
        <v>17630</v>
      </c>
      <c r="F5161" s="749" t="s">
        <v>17616</v>
      </c>
      <c r="I5161" s="749" t="s">
        <v>236</v>
      </c>
      <c r="J5161" s="749" t="n">
        <v>9.86</v>
      </c>
    </row>
    <row collapsed="false" customFormat="false" customHeight="true" hidden="true" ht="12.75" outlineLevel="0" r="5162">
      <c r="A5162" s="749" t="s">
        <v>17634</v>
      </c>
      <c r="B5162" s="749" t="str">
        <f aca="false">C5162&amp;D5162&amp;E5162&amp;F5162&amp;G5162&amp;H5162</f>
        <v>CUSTO ADICIONAL AOS ITENS(06.011.0101 ATE 06.011.0119,06.011.0131 ATE 06.011.0149,06.011.0411 ATE 06.011.0427),POR METRO DE TUBO EXCEDENTE DE 1,00M DE COMPRIMENTO,COM DIAMETRO DE 500MM</v>
      </c>
      <c r="C5162" s="749" t="s">
        <v>17602</v>
      </c>
      <c r="D5162" s="749" t="s">
        <v>17603</v>
      </c>
      <c r="E5162" s="749" t="s">
        <v>17604</v>
      </c>
      <c r="F5162" s="749" t="s">
        <v>17613</v>
      </c>
      <c r="I5162" s="749" t="s">
        <v>236</v>
      </c>
      <c r="J5162" s="749" t="n">
        <v>10.68</v>
      </c>
    </row>
    <row collapsed="false" customFormat="false" customHeight="true" hidden="true" ht="12.75" outlineLevel="0" r="5163">
      <c r="A5163" s="749" t="s">
        <v>17635</v>
      </c>
      <c r="B5163" s="749" t="str">
        <f aca="false">C5163&amp;D5163&amp;E5163&amp;F5163&amp;G5163&amp;H5163</f>
        <v>CUSTO ADICIONAL AOS ITENS(06.011.0101 ATE 06.011.0119,06.011.0131 ATE 06.011.0149,06.011.0411 ATE 06.011.0427),POR METRO DE TUBO EXCEDENTE DE 1,00M DE COMPRIMENTO,COM DIAMETRO DE 500MM</v>
      </c>
      <c r="C5163" s="749" t="s">
        <v>17602</v>
      </c>
      <c r="D5163" s="749" t="s">
        <v>17603</v>
      </c>
      <c r="E5163" s="749" t="s">
        <v>17604</v>
      </c>
      <c r="F5163" s="749" t="s">
        <v>17613</v>
      </c>
      <c r="I5163" s="749" t="s">
        <v>236</v>
      </c>
      <c r="J5163" s="749" t="n">
        <v>10.23</v>
      </c>
    </row>
    <row collapsed="false" customFormat="false" customHeight="true" hidden="true" ht="12.75" outlineLevel="0" r="5164">
      <c r="A5164" s="749" t="s">
        <v>17636</v>
      </c>
      <c r="B5164" s="749" t="str">
        <f aca="false">C5164&amp;D5164&amp;E5164&amp;F5164&amp;G5164&amp;H5164</f>
        <v>CUSTO ADICIONAL AOS ITENS(06.011.0101 ATE 06.011.0119,06.011.0131 ATE 06.011.0149,06.011.0411 ATE 06.011.0427),POR METRO DE TUBO EXCEDENTE DE 1,00M DE COMPRIMENTO,COM DIAMETRO DE 600MM</v>
      </c>
      <c r="C5164" s="749" t="s">
        <v>17602</v>
      </c>
      <c r="D5164" s="749" t="s">
        <v>17603</v>
      </c>
      <c r="E5164" s="749" t="s">
        <v>17637</v>
      </c>
      <c r="F5164" s="749" t="s">
        <v>17613</v>
      </c>
      <c r="I5164" s="749" t="s">
        <v>236</v>
      </c>
      <c r="J5164" s="749" t="n">
        <v>11.09</v>
      </c>
    </row>
    <row collapsed="false" customFormat="false" customHeight="true" hidden="true" ht="12.75" outlineLevel="0" r="5165">
      <c r="A5165" s="749" t="s">
        <v>17638</v>
      </c>
      <c r="B5165" s="749" t="str">
        <f aca="false">C5165&amp;D5165&amp;E5165&amp;F5165&amp;G5165&amp;H5165</f>
        <v>CUSTO ADICIONAL AOS ITENS(06.011.0101 ATE 06.011.0119,06.011.0131 ATE 06.011.0149,06.011.0411 ATE 06.011.0427),POR METRO DE TUBO EXCEDENTE DE 1,00M DE COMPRIMENTO,COM DIAMETRO DE 600MM</v>
      </c>
      <c r="C5165" s="749" t="s">
        <v>17602</v>
      </c>
      <c r="D5165" s="749" t="s">
        <v>17603</v>
      </c>
      <c r="E5165" s="749" t="s">
        <v>17637</v>
      </c>
      <c r="F5165" s="749" t="s">
        <v>17613</v>
      </c>
      <c r="I5165" s="749" t="s">
        <v>236</v>
      </c>
      <c r="J5165" s="749" t="n">
        <v>10.63</v>
      </c>
    </row>
    <row collapsed="false" customFormat="false" customHeight="true" hidden="true" ht="12.75" outlineLevel="0" r="5166">
      <c r="A5166" s="749" t="s">
        <v>17639</v>
      </c>
      <c r="B5166" s="749" t="str">
        <f aca="false">C5166&amp;D5166&amp;E5166&amp;F5166&amp;G5166&amp;H5166</f>
        <v>CUSTO ADICIONAL AOS ITENS(06.011.0101 ATE 06.011.0119,06.011.0131 ATE 06.011.0149,06.011.0411 ATE 06.011.0427),POR METRO DE TUBO EXCEDENTE DE 1,00M DE COMPRIMENTO,COM DIAMETRO DE 700MM</v>
      </c>
      <c r="C5166" s="749" t="s">
        <v>17602</v>
      </c>
      <c r="D5166" s="749" t="s">
        <v>17603</v>
      </c>
      <c r="E5166" s="749" t="s">
        <v>17608</v>
      </c>
      <c r="F5166" s="749" t="s">
        <v>17613</v>
      </c>
      <c r="I5166" s="749" t="s">
        <v>236</v>
      </c>
      <c r="J5166" s="749" t="n">
        <v>11.67</v>
      </c>
    </row>
    <row collapsed="false" customFormat="false" customHeight="true" hidden="true" ht="12.75" outlineLevel="0" r="5167">
      <c r="A5167" s="749" t="s">
        <v>17640</v>
      </c>
      <c r="B5167" s="749" t="str">
        <f aca="false">C5167&amp;D5167&amp;E5167&amp;F5167&amp;G5167&amp;H5167</f>
        <v>CUSTO ADICIONAL AOS ITENS(06.011.0101 ATE 06.011.0119,06.011.0131 ATE 06.011.0149,06.011.0411 ATE 06.011.0427),POR METRO DE TUBO EXCEDENTE DE 1,00M DE COMPRIMENTO,COM DIAMETRO DE 700MM</v>
      </c>
      <c r="C5167" s="749" t="s">
        <v>17602</v>
      </c>
      <c r="D5167" s="749" t="s">
        <v>17603</v>
      </c>
      <c r="E5167" s="749" t="s">
        <v>17608</v>
      </c>
      <c r="F5167" s="749" t="s">
        <v>17613</v>
      </c>
      <c r="I5167" s="749" t="s">
        <v>236</v>
      </c>
      <c r="J5167" s="749" t="n">
        <v>11.17</v>
      </c>
    </row>
    <row collapsed="false" customFormat="false" customHeight="true" hidden="true" ht="12.75" outlineLevel="0" r="5168">
      <c r="A5168" s="749" t="s">
        <v>17641</v>
      </c>
      <c r="B5168" s="749" t="str">
        <f aca="false">C5168&amp;D5168&amp;E5168&amp;F5168&amp;G5168&amp;H5168</f>
        <v>CUSTO ADICIONAL AOS ITENS(06.011.0101 ATE 06.011.0119,06.011.0131 ATE 06.011.0149,06.011.0411 ATE 06.011.0427),POR METRO DE TUBO EXCEDENTE DE 1,00M DE COMPRIMENTO,COM DIAMETRO DE 800MM</v>
      </c>
      <c r="C5168" s="749" t="s">
        <v>17602</v>
      </c>
      <c r="D5168" s="749" t="s">
        <v>17603</v>
      </c>
      <c r="E5168" s="749" t="s">
        <v>17642</v>
      </c>
      <c r="F5168" s="749" t="s">
        <v>17613</v>
      </c>
      <c r="I5168" s="749" t="s">
        <v>236</v>
      </c>
      <c r="J5168" s="749" t="n">
        <v>12.02</v>
      </c>
    </row>
    <row collapsed="false" customFormat="false" customHeight="true" hidden="true" ht="12.75" outlineLevel="0" r="5169">
      <c r="A5169" s="749" t="s">
        <v>17643</v>
      </c>
      <c r="B5169" s="749" t="str">
        <f aca="false">C5169&amp;D5169&amp;E5169&amp;F5169&amp;G5169&amp;H5169</f>
        <v>CUSTO ADICIONAL AOS ITENS(06.011.0101 ATE 06.011.0119,06.011.0131 ATE 06.011.0149,06.011.0411 ATE 06.011.0427),POR METRO DE TUBO EXCEDENTE DE 1,00M DE COMPRIMENTO,COM DIAMETRO DE 800MM</v>
      </c>
      <c r="C5169" s="749" t="s">
        <v>17602</v>
      </c>
      <c r="D5169" s="749" t="s">
        <v>17603</v>
      </c>
      <c r="E5169" s="749" t="s">
        <v>17642</v>
      </c>
      <c r="F5169" s="749" t="s">
        <v>17613</v>
      </c>
      <c r="I5169" s="749" t="s">
        <v>236</v>
      </c>
      <c r="J5169" s="749" t="n">
        <v>11.51</v>
      </c>
    </row>
    <row collapsed="false" customFormat="false" customHeight="true" hidden="true" ht="12.75" outlineLevel="0" r="5170">
      <c r="A5170" s="749" t="s">
        <v>17644</v>
      </c>
      <c r="B5170" s="749" t="str">
        <f aca="false">C5170&amp;D5170&amp;E5170&amp;F5170&amp;G5170&amp;H5170</f>
        <v>CUSTO ADICIONAL AOS ITENS(06.011.0101 ATE 06.011.0119,06.011.0131 ATE 06.011.0149,06.011.0411 ATE 06.011.0427),POR METRO DE TUBO EXCEDENTE DE 1,00M DE COMPRIMENTO,COM DIAMETRO DE 900MM</v>
      </c>
      <c r="C5170" s="749" t="s">
        <v>17602</v>
      </c>
      <c r="D5170" s="749" t="s">
        <v>17603</v>
      </c>
      <c r="E5170" s="749" t="s">
        <v>17645</v>
      </c>
      <c r="F5170" s="749" t="s">
        <v>17613</v>
      </c>
      <c r="I5170" s="749" t="s">
        <v>236</v>
      </c>
      <c r="J5170" s="749" t="n">
        <v>12.71</v>
      </c>
    </row>
    <row collapsed="false" customFormat="false" customHeight="true" hidden="true" ht="12.75" outlineLevel="0" r="5171">
      <c r="A5171" s="749" t="s">
        <v>17646</v>
      </c>
      <c r="B5171" s="749" t="str">
        <f aca="false">C5171&amp;D5171&amp;E5171&amp;F5171&amp;G5171&amp;H5171</f>
        <v>CUSTO ADICIONAL AOS ITENS(06.011.0101 ATE 06.011.0119,06.011.0131 ATE 06.011.0149,06.011.0411 ATE 06.011.0427),POR METRO DE TUBO EXCEDENTE DE 1,00M DE COMPRIMENTO,COM DIAMETRO DE 900MM</v>
      </c>
      <c r="C5171" s="749" t="s">
        <v>17602</v>
      </c>
      <c r="D5171" s="749" t="s">
        <v>17603</v>
      </c>
      <c r="E5171" s="749" t="s">
        <v>17645</v>
      </c>
      <c r="F5171" s="749" t="s">
        <v>17613</v>
      </c>
      <c r="I5171" s="749" t="s">
        <v>236</v>
      </c>
      <c r="J5171" s="749" t="n">
        <v>12.18</v>
      </c>
    </row>
    <row collapsed="false" customFormat="false" customHeight="true" hidden="true" ht="12.75" outlineLevel="0" r="5172">
      <c r="A5172" s="749" t="s">
        <v>17647</v>
      </c>
      <c r="B5172" s="749" t="str">
        <f aca="false">C5172&amp;D5172&amp;E5172&amp;F5172&amp;G5172&amp;H5172</f>
        <v>CUSTO ADICIONAL AOS ITENS 06.011.0101 ATE 06.011.0119,06.011.0131 ATE 06.011.0149,06.011.0411 ATE 06.011.0427),POR METRO DE TUBO EXCEDENTE DE 1,00M DE COMPRIMENTO,COM DIAMETRO DE 1000MM</v>
      </c>
      <c r="C5172" s="749" t="s">
        <v>17622</v>
      </c>
      <c r="D5172" s="749" t="s">
        <v>17603</v>
      </c>
      <c r="E5172" s="749" t="s">
        <v>17612</v>
      </c>
      <c r="F5172" s="749" t="s">
        <v>17648</v>
      </c>
      <c r="I5172" s="749" t="s">
        <v>236</v>
      </c>
      <c r="J5172" s="749" t="n">
        <v>13.29</v>
      </c>
    </row>
    <row collapsed="false" customFormat="false" customHeight="true" hidden="true" ht="12.75" outlineLevel="0" r="5173">
      <c r="A5173" s="749" t="s">
        <v>17649</v>
      </c>
      <c r="B5173" s="749" t="str">
        <f aca="false">C5173&amp;D5173&amp;E5173&amp;F5173&amp;G5173&amp;H5173</f>
        <v>CUSTO ADICIONAL AOS ITENS 06.011.0101 ATE 06.011.0119,06.011.0131 ATE 06.011.0149,06.011.0411 ATE 06.011.0427),POR METRO DE TUBO EXCEDENTE DE 1,00M DE COMPRIMENTO,COM DIAMETRO DE 1000MM</v>
      </c>
      <c r="C5173" s="749" t="s">
        <v>17622</v>
      </c>
      <c r="D5173" s="749" t="s">
        <v>17603</v>
      </c>
      <c r="E5173" s="749" t="s">
        <v>17612</v>
      </c>
      <c r="F5173" s="749" t="s">
        <v>17648</v>
      </c>
      <c r="I5173" s="749" t="s">
        <v>236</v>
      </c>
      <c r="J5173" s="749" t="n">
        <v>12.72</v>
      </c>
    </row>
    <row collapsed="false" customFormat="false" customHeight="true" hidden="true" ht="12.75" outlineLevel="0" r="5174">
      <c r="A5174" s="749" t="s">
        <v>17650</v>
      </c>
      <c r="B5174" s="749" t="str">
        <f aca="false">C5174&amp;D5174&amp;E5174&amp;F5174&amp;G5174&amp;H5174</f>
        <v>CUSTO ADICIONAL AOS ITENS(06.011.0101 ATE 06.011.0119,06.011.0131 ATE 06.011.0149,06.011.0411 ATE 06.011.0427),POR METRO DE TUBO EXCEDENTE DE 1,00M DE COMPRIMENTO,COM DIAMETRO DE 1200MM</v>
      </c>
      <c r="C5174" s="749" t="s">
        <v>17602</v>
      </c>
      <c r="D5174" s="749" t="s">
        <v>17603</v>
      </c>
      <c r="E5174" s="749" t="s">
        <v>17612</v>
      </c>
      <c r="F5174" s="749" t="s">
        <v>17651</v>
      </c>
      <c r="I5174" s="749" t="s">
        <v>236</v>
      </c>
      <c r="J5174" s="749" t="n">
        <v>14.97</v>
      </c>
    </row>
    <row collapsed="false" customFormat="false" customHeight="true" hidden="true" ht="12.75" outlineLevel="0" r="5175">
      <c r="A5175" s="749" t="s">
        <v>17652</v>
      </c>
      <c r="B5175" s="749" t="str">
        <f aca="false">C5175&amp;D5175&amp;E5175&amp;F5175&amp;G5175&amp;H5175</f>
        <v>CUSTO ADICIONAL AOS ITENS(06.011.0101 ATE 06.011.0119,06.011.0131 ATE 06.011.0149,06.011.0411 ATE 06.011.0427),POR METRO DE TUBO EXCEDENTE DE 1,00M DE COMPRIMENTO,COM DIAMETRO DE 1200MM</v>
      </c>
      <c r="C5175" s="749" t="s">
        <v>17602</v>
      </c>
      <c r="D5175" s="749" t="s">
        <v>17603</v>
      </c>
      <c r="E5175" s="749" t="s">
        <v>17612</v>
      </c>
      <c r="F5175" s="749" t="s">
        <v>17651</v>
      </c>
      <c r="I5175" s="749" t="s">
        <v>236</v>
      </c>
      <c r="J5175" s="749" t="n">
        <v>14.34</v>
      </c>
    </row>
    <row collapsed="false" customFormat="false" customHeight="true" hidden="true" ht="12.75" outlineLevel="0" r="5176">
      <c r="A5176" s="749" t="s">
        <v>17653</v>
      </c>
      <c r="B5176" s="749" t="str">
        <f aca="false">C5176&amp;D5176&amp;E5176&amp;F5176&amp;G5176&amp;H5176</f>
        <v>MONTAGEM SEM FORNECIMENTO,DE VALVULAS DE GAVETA(REGISTROS),VALVULAS DE RETENCAO,VENTOSAS,HIDRANTES,ETC,COM FLANGES CLASSE PN-10,INCLUSIVE O FORNECIMENTO DOS MATERIAIS PARA AS JUNTAS(ARRUELAS DE BORRACHA E PARAFUSOS COM PORCAS DE ACO CARBONO),CUSTO POR JUNTA FLANGEADA,COM DIAMETRO DE 50MM</v>
      </c>
      <c r="C5176" s="749" t="s">
        <v>17654</v>
      </c>
      <c r="D5176" s="749" t="s">
        <v>17655</v>
      </c>
      <c r="E5176" s="749" t="s">
        <v>17656</v>
      </c>
      <c r="F5176" s="749" t="s">
        <v>17657</v>
      </c>
      <c r="G5176" s="749" t="s">
        <v>17658</v>
      </c>
      <c r="I5176" s="749" t="s">
        <v>30</v>
      </c>
      <c r="J5176" s="749" t="n">
        <v>28.31</v>
      </c>
    </row>
    <row collapsed="false" customFormat="false" customHeight="true" hidden="true" ht="12.75" outlineLevel="0" r="5177">
      <c r="A5177" s="749" t="s">
        <v>17659</v>
      </c>
      <c r="B5177" s="749" t="str">
        <f aca="false">C5177&amp;D5177&amp;E5177&amp;F5177&amp;G5177&amp;H5177</f>
        <v>MONTAGEM SEM FORNECIMENTO,DE VALVULAS DE GAVETA(REGISTROS),VALVULAS DE RETENCAO,VENTOSAS,HIDRANTES,ETC,COM FLANGES CLASSE PN-10,INCLUSIVE O FORNECIMENTO DOS MATERIAIS PARA AS JUNTAS(ARRUELAS DE BORRACHA E PARAFUSOS COM PORCAS DE ACO CARBONO),CUSTO POR JUNTA FLANGEADA,COM DIAMETRO DE 50MM</v>
      </c>
      <c r="C5177" s="749" t="s">
        <v>17654</v>
      </c>
      <c r="D5177" s="749" t="s">
        <v>17655</v>
      </c>
      <c r="E5177" s="749" t="s">
        <v>17656</v>
      </c>
      <c r="F5177" s="749" t="s">
        <v>17657</v>
      </c>
      <c r="G5177" s="749" t="s">
        <v>17658</v>
      </c>
      <c r="I5177" s="749" t="s">
        <v>30</v>
      </c>
      <c r="J5177" s="749" t="n">
        <v>26.5</v>
      </c>
    </row>
    <row collapsed="false" customFormat="false" customHeight="true" hidden="true" ht="12.75" outlineLevel="0" r="5178">
      <c r="A5178" s="749" t="s">
        <v>17660</v>
      </c>
      <c r="B5178" s="749" t="str">
        <f aca="false">C5178&amp;D5178&amp;E5178&amp;F5178&amp;G5178&amp;H5178</f>
        <v>MONTAGEM SEM FORNECIMENTO,DE VALVULAS DE GAVETA(REGISTROS),VALVULAS DE RETENCAO,VENTOSAS,HIDRANTES,ETC,COM FLANGES CLASSE PN-10,INCLUSIVE O FORNECIMENTO DOS MATERIAIS PARA AS JUNTAS(ARRUELAS DE BORRACHA E PARAFUSOS COM PORCAS DE ACO CARBONO),CUSTO POR JUNTA FLANGEADA,COM DIAMETRO DE 75MM</v>
      </c>
      <c r="C5178" s="749" t="s">
        <v>17654</v>
      </c>
      <c r="D5178" s="749" t="s">
        <v>17655</v>
      </c>
      <c r="E5178" s="749" t="s">
        <v>17656</v>
      </c>
      <c r="F5178" s="749" t="s">
        <v>17657</v>
      </c>
      <c r="G5178" s="749" t="s">
        <v>17661</v>
      </c>
      <c r="I5178" s="749" t="s">
        <v>30</v>
      </c>
      <c r="J5178" s="749" t="n">
        <v>29.14</v>
      </c>
    </row>
    <row collapsed="false" customFormat="false" customHeight="true" hidden="true" ht="12.75" outlineLevel="0" r="5179">
      <c r="A5179" s="749" t="s">
        <v>17662</v>
      </c>
      <c r="B5179" s="749" t="str">
        <f aca="false">C5179&amp;D5179&amp;E5179&amp;F5179&amp;G5179&amp;H5179</f>
        <v>MONTAGEM SEM FORNECIMENTO,DE VALVULAS DE GAVETA(REGISTROS),VALVULAS DE RETENCAO,VENTOSAS,HIDRANTES,ETC,COM FLANGES CLASSE PN-10,INCLUSIVE O FORNECIMENTO DOS MATERIAIS PARA AS JUNTAS(ARRUELAS DE BORRACHA E PARAFUSOS COM PORCAS DE ACO CARBONO),CUSTO POR JUNTA FLANGEADA,COM DIAMETRO DE 75MM</v>
      </c>
      <c r="C5179" s="749" t="s">
        <v>17654</v>
      </c>
      <c r="D5179" s="749" t="s">
        <v>17655</v>
      </c>
      <c r="E5179" s="749" t="s">
        <v>17656</v>
      </c>
      <c r="F5179" s="749" t="s">
        <v>17657</v>
      </c>
      <c r="G5179" s="749" t="s">
        <v>17661</v>
      </c>
      <c r="I5179" s="749" t="s">
        <v>30</v>
      </c>
      <c r="J5179" s="749" t="n">
        <v>27.29</v>
      </c>
    </row>
    <row collapsed="false" customFormat="false" customHeight="true" hidden="true" ht="12.75" outlineLevel="0" r="5180">
      <c r="A5180" s="749" t="s">
        <v>17663</v>
      </c>
      <c r="B5180" s="749" t="str">
        <f aca="false">C5180&amp;D5180&amp;E5180&amp;F5180&amp;G5180&amp;H5180</f>
        <v>MONTAGEM SEM FORNECIMENTO,DE VALVULAS DE GAVETA(REGISTROS),VALVULAS DE RETENCAO,VENTOSAS,HIDRANTES,ETC,COM FLANGES CLASSE PN-10,INCLUSIVE O FORNECIMENTO DOS MATERIAIS PARA AS JUNTAS(ARRUELAS DE BORRACHA E PARAFUSOS COM PORCAS DE ACO CARBONO),CUSTO POR JUNTA FLANGEADA,COM DIAMETRO DE 100MM</v>
      </c>
      <c r="C5180" s="749" t="s">
        <v>17654</v>
      </c>
      <c r="D5180" s="749" t="s">
        <v>17655</v>
      </c>
      <c r="E5180" s="749" t="s">
        <v>17656</v>
      </c>
      <c r="F5180" s="749" t="s">
        <v>17657</v>
      </c>
      <c r="G5180" s="749" t="s">
        <v>17664</v>
      </c>
      <c r="I5180" s="749" t="s">
        <v>30</v>
      </c>
      <c r="J5180" s="749" t="n">
        <v>51.54</v>
      </c>
    </row>
    <row collapsed="false" customFormat="false" customHeight="true" hidden="true" ht="12.75" outlineLevel="0" r="5181">
      <c r="A5181" s="749" t="s">
        <v>17665</v>
      </c>
      <c r="B5181" s="749" t="str">
        <f aca="false">C5181&amp;D5181&amp;E5181&amp;F5181&amp;G5181&amp;H5181</f>
        <v>MONTAGEM SEM FORNECIMENTO,DE VALVULAS DE GAVETA(REGISTROS),VALVULAS DE RETENCAO,VENTOSAS,HIDRANTES,ETC,COM FLANGES CLASSE PN-10,INCLUSIVE O FORNECIMENTO DOS MATERIAIS PARA AS JUNTAS(ARRUELAS DE BORRACHA E PARAFUSOS COM PORCAS DE ACO CARBONO),CUSTO POR JUNTA FLANGEADA,COM DIAMETRO DE 100MM</v>
      </c>
      <c r="C5181" s="749" t="s">
        <v>17654</v>
      </c>
      <c r="D5181" s="749" t="s">
        <v>17655</v>
      </c>
      <c r="E5181" s="749" t="s">
        <v>17656</v>
      </c>
      <c r="F5181" s="749" t="s">
        <v>17657</v>
      </c>
      <c r="G5181" s="749" t="s">
        <v>17664</v>
      </c>
      <c r="I5181" s="749" t="s">
        <v>30</v>
      </c>
      <c r="J5181" s="749" t="n">
        <v>48.57</v>
      </c>
    </row>
    <row collapsed="false" customFormat="false" customHeight="true" hidden="true" ht="12.75" outlineLevel="0" r="5182">
      <c r="A5182" s="749" t="s">
        <v>17666</v>
      </c>
      <c r="B5182" s="749" t="str">
        <f aca="false">C5182&amp;D5182&amp;E5182&amp;F5182&amp;G5182&amp;H5182</f>
        <v>MONTAGEM SEM FORNECIMENTO,DE VALVULAS DE GAVETA(REGISTROS),VALVULAS DE RETENCAO,VENTOSAS,HIDRANTES,ETC,COM FLANGES,CLASSE PN-10,INCLUSIVE O FORNECIMENTO DOS MATERIAIS PARA AS JUNTAS(ARRUELAS DE BORRACHA E PARAFUSOS COM PORCAS DE ACO CARBONO),CUSTO POR JUNTA FLANGEADA,COM DIAMETRO DE 150MM</v>
      </c>
      <c r="C5182" s="749" t="s">
        <v>17654</v>
      </c>
      <c r="D5182" s="749" t="s">
        <v>17667</v>
      </c>
      <c r="E5182" s="749" t="s">
        <v>17656</v>
      </c>
      <c r="F5182" s="749" t="s">
        <v>17657</v>
      </c>
      <c r="G5182" s="749" t="s">
        <v>17668</v>
      </c>
      <c r="I5182" s="749" t="s">
        <v>30</v>
      </c>
      <c r="J5182" s="749" t="n">
        <v>62.42</v>
      </c>
    </row>
    <row collapsed="false" customFormat="false" customHeight="true" hidden="true" ht="12.75" outlineLevel="0" r="5183">
      <c r="A5183" s="749" t="s">
        <v>17669</v>
      </c>
      <c r="B5183" s="749" t="str">
        <f aca="false">C5183&amp;D5183&amp;E5183&amp;F5183&amp;G5183&amp;H5183</f>
        <v>MONTAGEM SEM FORNECIMENTO,DE VALVULAS DE GAVETA(REGISTROS),VALVULAS DE RETENCAO,VENTOSAS,HIDRANTES,ETC,COM FLANGES,CLASSE PN-10,INCLUSIVE O FORNECIMENTO DOS MATERIAIS PARA AS JUNTAS(ARRUELAS DE BORRACHA E PARAFUSOS COM PORCAS DE ACO CARBONO),CUSTO POR JUNTA FLANGEADA,COM DIAMETRO DE 150MM</v>
      </c>
      <c r="C5183" s="749" t="s">
        <v>17654</v>
      </c>
      <c r="D5183" s="749" t="s">
        <v>17667</v>
      </c>
      <c r="E5183" s="749" t="s">
        <v>17656</v>
      </c>
      <c r="F5183" s="749" t="s">
        <v>17657</v>
      </c>
      <c r="G5183" s="749" t="s">
        <v>17668</v>
      </c>
      <c r="I5183" s="749" t="s">
        <v>30</v>
      </c>
      <c r="J5183" s="749" t="n">
        <v>59.01</v>
      </c>
    </row>
    <row collapsed="false" customFormat="false" customHeight="true" hidden="true" ht="12.75" outlineLevel="0" r="5184">
      <c r="A5184" s="749" t="s">
        <v>17670</v>
      </c>
      <c r="B5184" s="749" t="str">
        <f aca="false">C5184&amp;D5184&amp;E5184&amp;F5184&amp;G5184&amp;H5184</f>
        <v>MONTAGEM SEM FORNECIMENTO,DE VALVULAS DE GAVETA(REGISTROS),VALVULAS DE RETENCAO,VENTOSAS,HIDRANTES,ETC,COM FLANGES,CLASSE PN-10,INCLUSIVE O FORNECIMENTO DOS MATERIAIS PARA AS JUNTAS(ARRUELAS DE BORRACHA E PARAFUSOS COM PORCAS DE ACO CARBONO),CUSTO POR JUNTA FLANGEADA,COM DIAMETRO DE 200MM</v>
      </c>
      <c r="C5184" s="749" t="s">
        <v>17654</v>
      </c>
      <c r="D5184" s="749" t="s">
        <v>17667</v>
      </c>
      <c r="E5184" s="749" t="s">
        <v>17656</v>
      </c>
      <c r="F5184" s="749" t="s">
        <v>17657</v>
      </c>
      <c r="G5184" s="749" t="s">
        <v>17671</v>
      </c>
      <c r="I5184" s="749" t="s">
        <v>30</v>
      </c>
      <c r="J5184" s="749" t="n">
        <v>98.07</v>
      </c>
    </row>
    <row collapsed="false" customFormat="false" customHeight="true" hidden="true" ht="12.75" outlineLevel="0" r="5185">
      <c r="A5185" s="749" t="s">
        <v>17672</v>
      </c>
      <c r="B5185" s="749" t="str">
        <f aca="false">C5185&amp;D5185&amp;E5185&amp;F5185&amp;G5185&amp;H5185</f>
        <v>MONTAGEM SEM FORNECIMENTO,DE VALVULAS DE GAVETA(REGISTROS),VALVULAS DE RETENCAO,VENTOSAS,HIDRANTES,ETC,COM FLANGES,CLASSE PN-10,INCLUSIVE O FORNECIMENTO DOS MATERIAIS PARA AS JUNTAS(ARRUELAS DE BORRACHA E PARAFUSOS COM PORCAS DE ACO CARBONO),CUSTO POR JUNTA FLANGEADA,COM DIAMETRO DE 200MM</v>
      </c>
      <c r="C5185" s="749" t="s">
        <v>17654</v>
      </c>
      <c r="D5185" s="749" t="s">
        <v>17667</v>
      </c>
      <c r="E5185" s="749" t="s">
        <v>17656</v>
      </c>
      <c r="F5185" s="749" t="s">
        <v>17657</v>
      </c>
      <c r="G5185" s="749" t="s">
        <v>17671</v>
      </c>
      <c r="I5185" s="749" t="s">
        <v>30</v>
      </c>
      <c r="J5185" s="749" t="n">
        <v>94.32</v>
      </c>
    </row>
    <row collapsed="false" customFormat="false" customHeight="true" hidden="true" ht="12.75" outlineLevel="0" r="5186">
      <c r="A5186" s="749" t="s">
        <v>17673</v>
      </c>
      <c r="B5186" s="749" t="str">
        <f aca="false">C5186&amp;D5186&amp;E5186&amp;F5186&amp;G5186&amp;H5186</f>
        <v>MONTAGEM SEM FORNECIMENTO,DE VALVULAS DE GAVETA(REGISTROS),VALVULAS DE RETENCAO,VENTOSAS,HIDRANTES,ETC,COM FLANGES,CLASSE PN-10,INCLUSIVE O FORNECIMENTO DOS MATERIAIS PARA AS JUNTAS(ARRUELAS DE BORRACHA E PARAFUSOS COM PORCAS DE ACO CARBONO),CUSTO POR JUNTA FLANGEADA,COM DIAMETRO DE 250MM</v>
      </c>
      <c r="C5186" s="749" t="s">
        <v>17654</v>
      </c>
      <c r="D5186" s="749" t="s">
        <v>17667</v>
      </c>
      <c r="E5186" s="749" t="s">
        <v>17656</v>
      </c>
      <c r="F5186" s="749" t="s">
        <v>17657</v>
      </c>
      <c r="G5186" s="749" t="s">
        <v>17674</v>
      </c>
      <c r="I5186" s="749" t="s">
        <v>30</v>
      </c>
      <c r="J5186" s="749" t="n">
        <v>123.16</v>
      </c>
    </row>
    <row collapsed="false" customFormat="false" customHeight="true" hidden="true" ht="12.75" outlineLevel="0" r="5187">
      <c r="A5187" s="749" t="s">
        <v>17675</v>
      </c>
      <c r="B5187" s="749" t="str">
        <f aca="false">C5187&amp;D5187&amp;E5187&amp;F5187&amp;G5187&amp;H5187</f>
        <v>MONTAGEM SEM FORNECIMENTO,DE VALVULAS DE GAVETA(REGISTROS),VALVULAS DE RETENCAO,VENTOSAS,HIDRANTES,ETC,COM FLANGES,CLASSE PN-10,INCLUSIVE O FORNECIMENTO DOS MATERIAIS PARA AS JUNTAS(ARRUELAS DE BORRACHA E PARAFUSOS COM PORCAS DE ACO CARBONO),CUSTO POR JUNTA FLANGEADA,COM DIAMETRO DE 250MM</v>
      </c>
      <c r="C5187" s="749" t="s">
        <v>17654</v>
      </c>
      <c r="D5187" s="749" t="s">
        <v>17667</v>
      </c>
      <c r="E5187" s="749" t="s">
        <v>17656</v>
      </c>
      <c r="F5187" s="749" t="s">
        <v>17657</v>
      </c>
      <c r="G5187" s="749" t="s">
        <v>17674</v>
      </c>
      <c r="I5187" s="749" t="s">
        <v>30</v>
      </c>
      <c r="J5187" s="749" t="n">
        <v>118.6</v>
      </c>
    </row>
    <row collapsed="false" customFormat="false" customHeight="true" hidden="true" ht="12.75" outlineLevel="0" r="5188">
      <c r="A5188" s="749" t="s">
        <v>17676</v>
      </c>
      <c r="B5188" s="749" t="str">
        <f aca="false">C5188&amp;D5188&amp;E5188&amp;F5188&amp;G5188&amp;H5188</f>
        <v>MONTAGEM SEM FORNECIMENTO,DE VALVULAS DE GAVETA(REGISTROS),VALVULAS DE RETENCAO,VENTOSAS,HIDRANTES,ETC,COM FLANGES,CLASSE PN-10,INCLUSIVE O FORNECIMENTO DOS MATERIAIS PARA AS JUNTAS(ARRUELAS DE BORRACHA E PARAFUSOS COM PORCAS DE ACO CARBONO),CUSTO POR JUNTA FLANGEADA,COM DIAMETRO DE 300MM</v>
      </c>
      <c r="C5188" s="749" t="s">
        <v>17654</v>
      </c>
      <c r="D5188" s="749" t="s">
        <v>17667</v>
      </c>
      <c r="E5188" s="749" t="s">
        <v>17656</v>
      </c>
      <c r="F5188" s="749" t="s">
        <v>17657</v>
      </c>
      <c r="G5188" s="749" t="s">
        <v>17677</v>
      </c>
      <c r="I5188" s="749" t="s">
        <v>30</v>
      </c>
      <c r="J5188" s="749" t="n">
        <v>133.89</v>
      </c>
    </row>
    <row collapsed="false" customFormat="false" customHeight="true" hidden="true" ht="12.75" outlineLevel="0" r="5189">
      <c r="A5189" s="749" t="s">
        <v>17678</v>
      </c>
      <c r="B5189" s="749" t="str">
        <f aca="false">C5189&amp;D5189&amp;E5189&amp;F5189&amp;G5189&amp;H5189</f>
        <v>MONTAGEM SEM FORNECIMENTO,DE VALVULAS DE GAVETA(REGISTROS),VALVULAS DE RETENCAO,VENTOSAS,HIDRANTES,ETC,COM FLANGES,CLASSE PN-10,INCLUSIVE O FORNECIMENTO DOS MATERIAIS PARA AS JUNTAS(ARRUELAS DE BORRACHA E PARAFUSOS COM PORCAS DE ACO CARBONO),CUSTO POR JUNTA FLANGEADA,COM DIAMETRO DE 300MM</v>
      </c>
      <c r="C5189" s="749" t="s">
        <v>17654</v>
      </c>
      <c r="D5189" s="749" t="s">
        <v>17667</v>
      </c>
      <c r="E5189" s="749" t="s">
        <v>17656</v>
      </c>
      <c r="F5189" s="749" t="s">
        <v>17657</v>
      </c>
      <c r="G5189" s="749" t="s">
        <v>17677</v>
      </c>
      <c r="I5189" s="749" t="s">
        <v>30</v>
      </c>
      <c r="J5189" s="749" t="n">
        <v>129.29</v>
      </c>
    </row>
    <row collapsed="false" customFormat="false" customHeight="true" hidden="true" ht="12.75" outlineLevel="0" r="5190">
      <c r="A5190" s="749" t="s">
        <v>17679</v>
      </c>
      <c r="B5190" s="749" t="str">
        <f aca="false">C5190&amp;D5190&amp;E5190&amp;F5190&amp;G5190&amp;H5190</f>
        <v>MONTAGEM SEM FORNECIMENTO,DE VALVULAS DE GAVETA(REGISTROS),VALVULAS DE RETENCAO,VENTOSAS,HIDRANTES,ETC,COM FLANGES,CLASSE PN-10,INCLUSIVE O FORNECIMENTO DOS MATERIAIS PARA AS JUNTAS(ARRUELAS DE BORRACHA E PARAFUSOS COM PORCAS DE ACO CARBONO),CUSTO POR JUNTA FLANGEADA,COM DIAMETRO DE 350MM</v>
      </c>
      <c r="C5190" s="749" t="s">
        <v>17654</v>
      </c>
      <c r="D5190" s="749" t="s">
        <v>17667</v>
      </c>
      <c r="E5190" s="749" t="s">
        <v>17656</v>
      </c>
      <c r="F5190" s="749" t="s">
        <v>17657</v>
      </c>
      <c r="G5190" s="749" t="s">
        <v>17680</v>
      </c>
      <c r="I5190" s="749" t="s">
        <v>30</v>
      </c>
      <c r="J5190" s="749" t="n">
        <v>167.7</v>
      </c>
    </row>
    <row collapsed="false" customFormat="false" customHeight="true" hidden="true" ht="12.75" outlineLevel="0" r="5191">
      <c r="A5191" s="749" t="s">
        <v>17681</v>
      </c>
      <c r="B5191" s="749" t="str">
        <f aca="false">C5191&amp;D5191&amp;E5191&amp;F5191&amp;G5191&amp;H5191</f>
        <v>MONTAGEM SEM FORNECIMENTO,DE VALVULAS DE GAVETA(REGISTROS),VALVULAS DE RETENCAO,VENTOSAS,HIDRANTES,ETC,COM FLANGES,CLASSE PN-10,INCLUSIVE O FORNECIMENTO DOS MATERIAIS PARA AS JUNTAS(ARRUELAS DE BORRACHA E PARAFUSOS COM PORCAS DE ACO CARBONO),CUSTO POR JUNTA FLANGEADA,COM DIAMETRO DE 350MM</v>
      </c>
      <c r="C5191" s="749" t="s">
        <v>17654</v>
      </c>
      <c r="D5191" s="749" t="s">
        <v>17667</v>
      </c>
      <c r="E5191" s="749" t="s">
        <v>17656</v>
      </c>
      <c r="F5191" s="749" t="s">
        <v>17657</v>
      </c>
      <c r="G5191" s="749" t="s">
        <v>17680</v>
      </c>
      <c r="I5191" s="749" t="s">
        <v>30</v>
      </c>
      <c r="J5191" s="749" t="n">
        <v>162.23</v>
      </c>
    </row>
    <row collapsed="false" customFormat="false" customHeight="true" hidden="true" ht="12.75" outlineLevel="0" r="5192">
      <c r="A5192" s="749" t="s">
        <v>17682</v>
      </c>
      <c r="B5192" s="749" t="str">
        <f aca="false">C5192&amp;D5192&amp;E5192&amp;F5192&amp;G5192&amp;H5192</f>
        <v>MONTAGEM SEM FORNECIMENTO,DE VALVULAS DE GAVETA(REGISTROS),VALVULAS DE RETENCAO,VENTOSAS,HIDRANTES,ETC,COM FLANGES,CLASSE PN-10,INCLUSIVE O FORNECIMENTO DOS MATERIAIS PARA AS JUNTAS(ARRUELAS DE BORRACHA E PARAFUSOS COM PORCAS DE ACO CARBONO),CUSTO POR JUNTA FLANGEADA,COM DIAMETRO DE 400MM</v>
      </c>
      <c r="C5192" s="749" t="s">
        <v>17654</v>
      </c>
      <c r="D5192" s="749" t="s">
        <v>17667</v>
      </c>
      <c r="E5192" s="749" t="s">
        <v>17656</v>
      </c>
      <c r="F5192" s="749" t="s">
        <v>17657</v>
      </c>
      <c r="G5192" s="749" t="s">
        <v>17683</v>
      </c>
      <c r="I5192" s="749" t="s">
        <v>30</v>
      </c>
      <c r="J5192" s="749" t="n">
        <v>217.98</v>
      </c>
    </row>
    <row collapsed="false" customFormat="false" customHeight="true" hidden="true" ht="12.75" outlineLevel="0" r="5193">
      <c r="A5193" s="749" t="s">
        <v>17684</v>
      </c>
      <c r="B5193" s="749" t="str">
        <f aca="false">C5193&amp;D5193&amp;E5193&amp;F5193&amp;G5193&amp;H5193</f>
        <v>MONTAGEM SEM FORNECIMENTO,DE VALVULAS DE GAVETA(REGISTROS),VALVULAS DE RETENCAO,VENTOSAS,HIDRANTES,ETC,COM FLANGES,CLASSE PN-10,INCLUSIVE O FORNECIMENTO DOS MATERIAIS PARA AS JUNTAS(ARRUELAS DE BORRACHA E PARAFUSOS COM PORCAS DE ACO CARBONO),CUSTO POR JUNTA FLANGEADA,COM DIAMETRO DE 400MM</v>
      </c>
      <c r="C5193" s="749" t="s">
        <v>17654</v>
      </c>
      <c r="D5193" s="749" t="s">
        <v>17667</v>
      </c>
      <c r="E5193" s="749" t="s">
        <v>17656</v>
      </c>
      <c r="F5193" s="749" t="s">
        <v>17657</v>
      </c>
      <c r="G5193" s="749" t="s">
        <v>17683</v>
      </c>
      <c r="I5193" s="749" t="s">
        <v>30</v>
      </c>
      <c r="J5193" s="749" t="n">
        <v>211.85</v>
      </c>
    </row>
    <row collapsed="false" customFormat="false" customHeight="true" hidden="true" ht="12.75" outlineLevel="0" r="5194">
      <c r="A5194" s="749" t="s">
        <v>17685</v>
      </c>
      <c r="B5194" s="749" t="str">
        <f aca="false">C5194&amp;D5194&amp;E5194&amp;F5194&amp;G5194&amp;H5194</f>
        <v>MONTAGEM SEM FORNECIMENTO,DE VALVULAS DE GAVETA(REGISTROS),VALVULAS DE RETENCAO,VENTOSAS,HIDRANTES,ETC,COM FLANGES CLASSE PN-10,INCLUSIVE O FORNECIMENTO DOS MATERIAIS PARA AS JUNTAS(ARRUELAS DE BORRACHA E PARAFUSOS COM PORCAS DE ACO CARBONO)CUSTO POR JUNTA FLANGEADA,COM DIAMETRO DE 450MM</v>
      </c>
      <c r="C5194" s="749" t="s">
        <v>17654</v>
      </c>
      <c r="D5194" s="749" t="s">
        <v>17655</v>
      </c>
      <c r="E5194" s="749" t="s">
        <v>17656</v>
      </c>
      <c r="F5194" s="749" t="s">
        <v>17657</v>
      </c>
      <c r="G5194" s="749" t="s">
        <v>17686</v>
      </c>
      <c r="I5194" s="749" t="s">
        <v>30</v>
      </c>
      <c r="J5194" s="749" t="n">
        <v>251.59</v>
      </c>
    </row>
    <row collapsed="false" customFormat="false" customHeight="true" hidden="true" ht="12.75" outlineLevel="0" r="5195">
      <c r="A5195" s="749" t="s">
        <v>17687</v>
      </c>
      <c r="B5195" s="749" t="str">
        <f aca="false">C5195&amp;D5195&amp;E5195&amp;F5195&amp;G5195&amp;H5195</f>
        <v>MONTAGEM SEM FORNECIMENTO,DE VALVULAS DE GAVETA(REGISTROS),VALVULAS DE RETENCAO,VENTOSAS,HIDRANTES,ETC,COM FLANGES CLASSE PN-10,INCLUSIVE O FORNECIMENTO DOS MATERIAIS PARA AS JUNTAS(ARRUELAS DE BORRACHA E PARAFUSOS COM PORCAS DE ACO CARBONO)CUSTO POR JUNTA FLANGEADA,COM DIAMETRO DE 450MM</v>
      </c>
      <c r="C5195" s="749" t="s">
        <v>17654</v>
      </c>
      <c r="D5195" s="749" t="s">
        <v>17655</v>
      </c>
      <c r="E5195" s="749" t="s">
        <v>17656</v>
      </c>
      <c r="F5195" s="749" t="s">
        <v>17657</v>
      </c>
      <c r="G5195" s="749" t="s">
        <v>17686</v>
      </c>
      <c r="I5195" s="749" t="s">
        <v>30</v>
      </c>
      <c r="J5195" s="749" t="n">
        <v>244.9</v>
      </c>
    </row>
    <row collapsed="false" customFormat="false" customHeight="true" hidden="true" ht="12.75" outlineLevel="0" r="5196">
      <c r="A5196" s="749" t="s">
        <v>17688</v>
      </c>
      <c r="B5196" s="749" t="str">
        <f aca="false">C5196&amp;D5196&amp;E5196&amp;F5196&amp;G5196&amp;H5196</f>
        <v>MONTAGEM SEM FORNECIMENTO,DE VALVULAS DE GAVETA(REGISTROS),VALVULAS DE RETENCAO,VENTOSAS,HIDRANTES,ETC,COM FLANGES,CLASSE PN-10,INCLUSIVE O FORNECIMENTO DOS MATERIAIS PARA AS JUNTAS(ARRUELAS DE BORRACHA E PARAFUSOS COM PORCAS DE ACO CARBONO),CUSTO POR JUNTA FLANGEADA,COM DIAMETRO DE 500MM</v>
      </c>
      <c r="C5196" s="749" t="s">
        <v>17654</v>
      </c>
      <c r="D5196" s="749" t="s">
        <v>17667</v>
      </c>
      <c r="E5196" s="749" t="s">
        <v>17656</v>
      </c>
      <c r="F5196" s="749" t="s">
        <v>17657</v>
      </c>
      <c r="G5196" s="749" t="s">
        <v>17689</v>
      </c>
      <c r="I5196" s="749" t="s">
        <v>30</v>
      </c>
      <c r="J5196" s="749" t="n">
        <v>257.65</v>
      </c>
    </row>
    <row collapsed="false" customFormat="false" customHeight="true" hidden="true" ht="12.75" outlineLevel="0" r="5197">
      <c r="A5197" s="749" t="s">
        <v>17690</v>
      </c>
      <c r="B5197" s="749" t="str">
        <f aca="false">C5197&amp;D5197&amp;E5197&amp;F5197&amp;G5197&amp;H5197</f>
        <v>MONTAGEM SEM FORNECIMENTO,DE VALVULAS DE GAVETA(REGISTROS),VALVULAS DE RETENCAO,VENTOSAS,HIDRANTES,ETC,COM FLANGES,CLASSE PN-10,INCLUSIVE O FORNECIMENTO DOS MATERIAIS PARA AS JUNTAS(ARRUELAS DE BORRACHA E PARAFUSOS COM PORCAS DE ACO CARBONO),CUSTO POR JUNTA FLANGEADA,COM DIAMETRO DE 500MM</v>
      </c>
      <c r="C5197" s="749" t="s">
        <v>17654</v>
      </c>
      <c r="D5197" s="749" t="s">
        <v>17667</v>
      </c>
      <c r="E5197" s="749" t="s">
        <v>17656</v>
      </c>
      <c r="F5197" s="749" t="s">
        <v>17657</v>
      </c>
      <c r="G5197" s="749" t="s">
        <v>17689</v>
      </c>
      <c r="I5197" s="749" t="s">
        <v>30</v>
      </c>
      <c r="J5197" s="749" t="n">
        <v>250.4</v>
      </c>
    </row>
    <row collapsed="false" customFormat="false" customHeight="true" hidden="true" ht="12.75" outlineLevel="0" r="5198">
      <c r="A5198" s="749" t="s">
        <v>17691</v>
      </c>
      <c r="B5198" s="749" t="str">
        <f aca="false">C5198&amp;D5198&amp;E5198&amp;F5198&amp;G5198&amp;H5198</f>
        <v>MONTAGEM SEM FORNECIMENTO,DE VALVULAS DE GAVETA(REGISTROS),VALVULAS DE RETENCAO,VENTOSAS,HIDRANTES,ETC,COM FLANGES,CLASSE PN-10,INCLUSIVE O FORNECIMENTO DOS MATERIAIS PARA AS JUNTAS(ARRUELAS DE BORRACHA E PARAFUSOS COM PORCAS DE ACO CARBONO),CUSTO POR JUNTA FLANGEADA,COM DIAMETRO DE 600MM</v>
      </c>
      <c r="C5198" s="749" t="s">
        <v>17654</v>
      </c>
      <c r="D5198" s="749" t="s">
        <v>17667</v>
      </c>
      <c r="E5198" s="749" t="s">
        <v>17656</v>
      </c>
      <c r="F5198" s="749" t="s">
        <v>17657</v>
      </c>
      <c r="G5198" s="749" t="s">
        <v>17692</v>
      </c>
      <c r="I5198" s="749" t="s">
        <v>30</v>
      </c>
      <c r="J5198" s="749" t="n">
        <v>319.4</v>
      </c>
    </row>
    <row collapsed="false" customFormat="false" customHeight="true" hidden="true" ht="12.75" outlineLevel="0" r="5199">
      <c r="A5199" s="749" t="s">
        <v>17693</v>
      </c>
      <c r="B5199" s="749" t="str">
        <f aca="false">C5199&amp;D5199&amp;E5199&amp;F5199&amp;G5199&amp;H5199</f>
        <v>MONTAGEM SEM FORNECIMENTO,DE VALVULAS DE GAVETA(REGISTROS),VALVULAS DE RETENCAO,VENTOSAS,HIDRANTES,ETC,COM FLANGES,CLASSE PN-10,INCLUSIVE O FORNECIMENTO DOS MATERIAIS PARA AS JUNTAS(ARRUELAS DE BORRACHA E PARAFUSOS COM PORCAS DE ACO CARBONO),CUSTO POR JUNTA FLANGEADA,COM DIAMETRO DE 600MM</v>
      </c>
      <c r="C5199" s="749" t="s">
        <v>17654</v>
      </c>
      <c r="D5199" s="749" t="s">
        <v>17667</v>
      </c>
      <c r="E5199" s="749" t="s">
        <v>17656</v>
      </c>
      <c r="F5199" s="749" t="s">
        <v>17657</v>
      </c>
      <c r="G5199" s="749" t="s">
        <v>17692</v>
      </c>
      <c r="I5199" s="749" t="s">
        <v>30</v>
      </c>
      <c r="J5199" s="749" t="n">
        <v>311.39</v>
      </c>
    </row>
    <row collapsed="false" customFormat="false" customHeight="true" hidden="true" ht="12.75" outlineLevel="0" r="5200">
      <c r="A5200" s="749" t="s">
        <v>17694</v>
      </c>
      <c r="B5200" s="749" t="str">
        <f aca="false">C5200&amp;D5200&amp;E5200&amp;F5200&amp;G5200&amp;H5200</f>
        <v>MONTAGEM SEM FORNECIMENTO,DE VALVULAS DE GAVETA(REGISTROS),VALVULAS DE RETENCAO,VENTOSAS,HIDRANTES,ETC,COM FLANGES,CLASSE PN-10,INCLUSIVE O FORNECIMENTO DOS MATERIAIS PARA AS JUNTAS(ARRUELAS DE BORRACHA E PARAFUSOS COM PORCAS DE ACO CARBONO),CUSTO POR JUNTA FLANGEADA,COM DIAMETRO DE 700MM</v>
      </c>
      <c r="C5200" s="749" t="s">
        <v>17654</v>
      </c>
      <c r="D5200" s="749" t="s">
        <v>17667</v>
      </c>
      <c r="E5200" s="749" t="s">
        <v>17656</v>
      </c>
      <c r="F5200" s="749" t="s">
        <v>17657</v>
      </c>
      <c r="G5200" s="749" t="s">
        <v>17695</v>
      </c>
      <c r="I5200" s="749" t="s">
        <v>30</v>
      </c>
      <c r="J5200" s="749" t="n">
        <v>372.03</v>
      </c>
    </row>
    <row collapsed="false" customFormat="false" customHeight="true" hidden="true" ht="12.75" outlineLevel="0" r="5201">
      <c r="A5201" s="749" t="s">
        <v>17696</v>
      </c>
      <c r="B5201" s="749" t="str">
        <f aca="false">C5201&amp;D5201&amp;E5201&amp;F5201&amp;G5201&amp;H5201</f>
        <v>MONTAGEM SEM FORNECIMENTO,DE VALVULAS DE GAVETA(REGISTROS),VALVULAS DE RETENCAO,VENTOSAS,HIDRANTES,ETC,COM FLANGES,CLASSE PN-10,INCLUSIVE O FORNECIMENTO DOS MATERIAIS PARA AS JUNTAS(ARRUELAS DE BORRACHA E PARAFUSOS COM PORCAS DE ACO CARBONO),CUSTO POR JUNTA FLANGEADA,COM DIAMETRO DE 700MM</v>
      </c>
      <c r="C5201" s="749" t="s">
        <v>17654</v>
      </c>
      <c r="D5201" s="749" t="s">
        <v>17667</v>
      </c>
      <c r="E5201" s="749" t="s">
        <v>17656</v>
      </c>
      <c r="F5201" s="749" t="s">
        <v>17657</v>
      </c>
      <c r="G5201" s="749" t="s">
        <v>17695</v>
      </c>
      <c r="I5201" s="749" t="s">
        <v>30</v>
      </c>
      <c r="J5201" s="749" t="n">
        <v>362.67</v>
      </c>
    </row>
    <row collapsed="false" customFormat="false" customHeight="true" hidden="true" ht="12.75" outlineLevel="0" r="5202">
      <c r="A5202" s="749" t="s">
        <v>17697</v>
      </c>
      <c r="B5202" s="749" t="str">
        <f aca="false">C5202&amp;D5202&amp;E5202&amp;F5202&amp;G5202&amp;H5202</f>
        <v>MONTAGEM SEM FORNECIMENTO,DE VALVULAS DE GAVETA(REGISTROS),VALVULAS DE RETENCAO,VENTOSAS,HIDRANTES,ETC,COM FLANGES,CLASSE PN-10,INCLUSIVE O FORNECIMENTO DOS MATERIAIS PARA AS JUNTAS(ARRUELAS DE BORRACHA E PARAFUSOS COM PORCAS DE ACO CARBONO),CUSTO POR JUNTA FLANGEADA,COM DIAMETRO DE 800MM</v>
      </c>
      <c r="C5202" s="749" t="s">
        <v>17654</v>
      </c>
      <c r="D5202" s="749" t="s">
        <v>17667</v>
      </c>
      <c r="E5202" s="749" t="s">
        <v>17656</v>
      </c>
      <c r="F5202" s="749" t="s">
        <v>17657</v>
      </c>
      <c r="G5202" s="749" t="s">
        <v>17698</v>
      </c>
      <c r="I5202" s="749" t="s">
        <v>30</v>
      </c>
      <c r="J5202" s="749" t="n">
        <v>672.4</v>
      </c>
    </row>
    <row collapsed="false" customFormat="false" customHeight="true" hidden="true" ht="12.75" outlineLevel="0" r="5203">
      <c r="A5203" s="749" t="s">
        <v>17699</v>
      </c>
      <c r="B5203" s="749" t="str">
        <f aca="false">C5203&amp;D5203&amp;E5203&amp;F5203&amp;G5203&amp;H5203</f>
        <v>MONTAGEM SEM FORNECIMENTO,DE VALVULAS DE GAVETA(REGISTROS),VALVULAS DE RETENCAO,VENTOSAS,HIDRANTES,ETC,COM FLANGES,CLASSE PN-10,INCLUSIVE O FORNECIMENTO DOS MATERIAIS PARA AS JUNTAS(ARRUELAS DE BORRACHA E PARAFUSOS COM PORCAS DE ACO CARBONO),CUSTO POR JUNTA FLANGEADA,COM DIAMETRO DE 800MM</v>
      </c>
      <c r="C5203" s="749" t="s">
        <v>17654</v>
      </c>
      <c r="D5203" s="749" t="s">
        <v>17667</v>
      </c>
      <c r="E5203" s="749" t="s">
        <v>17656</v>
      </c>
      <c r="F5203" s="749" t="s">
        <v>17657</v>
      </c>
      <c r="G5203" s="749" t="s">
        <v>17698</v>
      </c>
      <c r="I5203" s="749" t="s">
        <v>30</v>
      </c>
      <c r="J5203" s="749" t="n">
        <v>662.17</v>
      </c>
    </row>
    <row collapsed="false" customFormat="false" customHeight="true" hidden="true" ht="12.75" outlineLevel="0" r="5204">
      <c r="A5204" s="749" t="s">
        <v>17700</v>
      </c>
      <c r="B5204" s="749" t="str">
        <f aca="false">C5204&amp;D5204&amp;E5204&amp;F5204&amp;G5204&amp;H5204</f>
        <v>MONTAGEM SEM FORNECIMENTO,DE VALVULAS DE GAVETA(REGISTROS),VALVULAS DE RETENCAO,VENTOSAS,HIDRANTES,ETC,COM FLANGES,CLASSE PN-10,INCLUSIVE O FORNECIMENTO DOS MATERIAIS PARA AS JUNTAS(ARRUELAS DE BORRACHA E PARAFUSOS COM PORCAS DE ACO CARBONO),CUSTO POR JUNTA FLANGEADA,COM DIAMETRO DE 900MM</v>
      </c>
      <c r="C5204" s="749" t="s">
        <v>17654</v>
      </c>
      <c r="D5204" s="749" t="s">
        <v>17667</v>
      </c>
      <c r="E5204" s="749" t="s">
        <v>17656</v>
      </c>
      <c r="F5204" s="749" t="s">
        <v>17657</v>
      </c>
      <c r="G5204" s="749" t="s">
        <v>17701</v>
      </c>
      <c r="I5204" s="749" t="s">
        <v>30</v>
      </c>
      <c r="J5204" s="749" t="n">
        <v>778.51</v>
      </c>
    </row>
    <row collapsed="false" customFormat="false" customHeight="true" hidden="true" ht="12.75" outlineLevel="0" r="5205">
      <c r="A5205" s="749" t="s">
        <v>17702</v>
      </c>
      <c r="B5205" s="749" t="str">
        <f aca="false">C5205&amp;D5205&amp;E5205&amp;F5205&amp;G5205&amp;H5205</f>
        <v>MONTAGEM SEM FORNECIMENTO,DE VALVULAS DE GAVETA(REGISTROS),VALVULAS DE RETENCAO,VENTOSAS,HIDRANTES,ETC,COM FLANGES,CLASSE PN-10,INCLUSIVE O FORNECIMENTO DOS MATERIAIS PARA AS JUNTAS(ARRUELAS DE BORRACHA E PARAFUSOS COM PORCAS DE ACO CARBONO),CUSTO POR JUNTA FLANGEADA,COM DIAMETRO DE 900MM</v>
      </c>
      <c r="C5205" s="749" t="s">
        <v>17654</v>
      </c>
      <c r="D5205" s="749" t="s">
        <v>17667</v>
      </c>
      <c r="E5205" s="749" t="s">
        <v>17656</v>
      </c>
      <c r="F5205" s="749" t="s">
        <v>17657</v>
      </c>
      <c r="G5205" s="749" t="s">
        <v>17701</v>
      </c>
      <c r="I5205" s="749" t="s">
        <v>30</v>
      </c>
      <c r="J5205" s="749" t="n">
        <v>766.74</v>
      </c>
    </row>
    <row collapsed="false" customFormat="false" customHeight="true" hidden="true" ht="12.75" outlineLevel="0" r="5206">
      <c r="A5206" s="749" t="s">
        <v>17703</v>
      </c>
      <c r="B5206" s="749" t="str">
        <f aca="false">C5206&amp;D5206&amp;E5206&amp;F5206&amp;G5206&amp;H5206</f>
        <v>MONTAGEM SEM FORNECIMENTO,DE VALVULAS DE GAVETA(REGISTROS),VALVULAS DE RETENCAO,VENTOSAS,HIDRANTES,ETC,COM FLANGES,CLASSE PN-10,INCLUSIVE O FORNECIMENTO DOS MATERIAIS PARA AS JUNTAS(ARRUELAS DE BORRACHA E PARAFUSOS COM PORCAS DE ACO CARBONO),CUSTO POR JUNTA FLANGEADA,COM DIAMETRO DE 1000MM</v>
      </c>
      <c r="C5206" s="749" t="s">
        <v>17654</v>
      </c>
      <c r="D5206" s="749" t="s">
        <v>17667</v>
      </c>
      <c r="E5206" s="749" t="s">
        <v>17656</v>
      </c>
      <c r="F5206" s="749" t="s">
        <v>17657</v>
      </c>
      <c r="G5206" s="749" t="s">
        <v>17704</v>
      </c>
      <c r="I5206" s="749" t="s">
        <v>30</v>
      </c>
      <c r="J5206" s="749" t="n">
        <v>926.32</v>
      </c>
    </row>
    <row collapsed="false" customFormat="false" customHeight="true" hidden="true" ht="12.75" outlineLevel="0" r="5207">
      <c r="A5207" s="749" t="s">
        <v>17705</v>
      </c>
      <c r="B5207" s="749" t="str">
        <f aca="false">C5207&amp;D5207&amp;E5207&amp;F5207&amp;G5207&amp;H5207</f>
        <v>MONTAGEM SEM FORNECIMENTO,DE VALVULAS DE GAVETA(REGISTROS),VALVULAS DE RETENCAO,VENTOSAS,HIDRANTES,ETC,COM FLANGES,CLASSE PN-10,INCLUSIVE O FORNECIMENTO DOS MATERIAIS PARA AS JUNTAS(ARRUELAS DE BORRACHA E PARAFUSOS COM PORCAS DE ACO CARBONO),CUSTO POR JUNTA FLANGEADA,COM DIAMETRO DE 1000MM</v>
      </c>
      <c r="C5207" s="749" t="s">
        <v>17654</v>
      </c>
      <c r="D5207" s="749" t="s">
        <v>17667</v>
      </c>
      <c r="E5207" s="749" t="s">
        <v>17656</v>
      </c>
      <c r="F5207" s="749" t="s">
        <v>17657</v>
      </c>
      <c r="G5207" s="749" t="s">
        <v>17704</v>
      </c>
      <c r="I5207" s="749" t="s">
        <v>30</v>
      </c>
      <c r="J5207" s="749" t="n">
        <v>912.65</v>
      </c>
    </row>
    <row collapsed="false" customFormat="false" customHeight="true" hidden="true" ht="12.75" outlineLevel="0" r="5208">
      <c r="A5208" s="749" t="s">
        <v>17706</v>
      </c>
      <c r="B5208" s="749" t="str">
        <f aca="false">C5208&amp;D5208&amp;E5208&amp;F5208&amp;G5208&amp;H5208</f>
        <v>MONTAGEM SEM FORNECIMENTO,DE VALVULAS DE GAVETA(REGISTROS),VALVULAS DE RETENCAO,VENTOSAS,HIDRANTES,ETC,COM FLANGES,CLASSE PN-10,INCLUSIVE O FORNECIMENTO DOS MATERIAIS PARA AS JUNTAS(ARRUELAS DE BORRACHA E PARAFUSOS COM PORCAS DE ACO CARBONO),CUSTO POR JUNTA FLANGEADA,COM DIAMETRO DE 1200MM</v>
      </c>
      <c r="C5208" s="749" t="s">
        <v>17654</v>
      </c>
      <c r="D5208" s="749" t="s">
        <v>17667</v>
      </c>
      <c r="E5208" s="749" t="s">
        <v>17656</v>
      </c>
      <c r="F5208" s="749" t="s">
        <v>17657</v>
      </c>
      <c r="G5208" s="749" t="s">
        <v>17707</v>
      </c>
      <c r="I5208" s="749" t="s">
        <v>30</v>
      </c>
      <c r="J5208" s="749" t="n">
        <v>1295.49</v>
      </c>
    </row>
    <row collapsed="false" customFormat="false" customHeight="true" hidden="true" ht="12.75" outlineLevel="0" r="5209">
      <c r="A5209" s="749" t="s">
        <v>17708</v>
      </c>
      <c r="B5209" s="749" t="str">
        <f aca="false">C5209&amp;D5209&amp;E5209&amp;F5209&amp;G5209&amp;H5209</f>
        <v>MONTAGEM SEM FORNECIMENTO,DE VALVULAS DE GAVETA(REGISTROS),VALVULAS DE RETENCAO,VENTOSAS,HIDRANTES,ETC,COM FLANGES,CLASSE PN-10,INCLUSIVE O FORNECIMENTO DOS MATERIAIS PARA AS JUNTAS(ARRUELAS DE BORRACHA E PARAFUSOS COM PORCAS DE ACO CARBONO),CUSTO POR JUNTA FLANGEADA,COM DIAMETRO DE 1200MM</v>
      </c>
      <c r="C5209" s="749" t="s">
        <v>17654</v>
      </c>
      <c r="D5209" s="749" t="s">
        <v>17667</v>
      </c>
      <c r="E5209" s="749" t="s">
        <v>17656</v>
      </c>
      <c r="F5209" s="749" t="s">
        <v>17657</v>
      </c>
      <c r="G5209" s="749" t="s">
        <v>17707</v>
      </c>
      <c r="I5209" s="749" t="s">
        <v>30</v>
      </c>
      <c r="J5209" s="749" t="n">
        <v>1278.68</v>
      </c>
    </row>
    <row collapsed="false" customFormat="false" customHeight="true" hidden="true" ht="12.75" outlineLevel="0" r="5210">
      <c r="A5210" s="749" t="s">
        <v>17709</v>
      </c>
      <c r="B5210" s="749" t="str">
        <f aca="false">C5210&amp;D5210&amp;E5210&amp;F5210&amp;G5210&amp;H5210</f>
        <v>MONTAGEM SEM FORNECIMENTO,DE VALVULAS DE GAVETA(REGISTROS),VALVULAS DE RETENCAO,VENTOSAS,HIDRANTES,ETC,COM FLANGES,CLASSE PN-16,INCLUSIVE O FORNECIMENTO DOS MATERIAIS PARA AS JUNTAS(ARRUELAS DE BORRACHA E PARAFUSOS COM PORCAS DE ACO CARBONO),CUSTO POR JUNTA FLANGEADA,COM DIAMETRO DE 50MM</v>
      </c>
      <c r="C5210" s="749" t="s">
        <v>17654</v>
      </c>
      <c r="D5210" s="749" t="s">
        <v>17667</v>
      </c>
      <c r="E5210" s="749" t="s">
        <v>17710</v>
      </c>
      <c r="F5210" s="749" t="s">
        <v>17657</v>
      </c>
      <c r="G5210" s="749" t="s">
        <v>17658</v>
      </c>
      <c r="I5210" s="749" t="s">
        <v>30</v>
      </c>
      <c r="J5210" s="749" t="n">
        <v>28.31</v>
      </c>
    </row>
    <row collapsed="false" customFormat="false" customHeight="true" hidden="true" ht="12.75" outlineLevel="0" r="5211">
      <c r="A5211" s="749" t="s">
        <v>17711</v>
      </c>
      <c r="B5211" s="749" t="str">
        <f aca="false">C5211&amp;D5211&amp;E5211&amp;F5211&amp;G5211&amp;H5211</f>
        <v>MONTAGEM SEM FORNECIMENTO,DE VALVULAS DE GAVETA(REGISTROS),VALVULAS DE RETENCAO,VENTOSAS,HIDRANTES,ETC,COM FLANGES,CLASSE PN-16,INCLUSIVE O FORNECIMENTO DOS MATERIAIS PARA AS JUNTAS(ARRUELAS DE BORRACHA E PARAFUSOS COM PORCAS DE ACO CARBONO),CUSTO POR JUNTA FLANGEADA,COM DIAMETRO DE 50MM</v>
      </c>
      <c r="C5211" s="749" t="s">
        <v>17654</v>
      </c>
      <c r="D5211" s="749" t="s">
        <v>17667</v>
      </c>
      <c r="E5211" s="749" t="s">
        <v>17710</v>
      </c>
      <c r="F5211" s="749" t="s">
        <v>17657</v>
      </c>
      <c r="G5211" s="749" t="s">
        <v>17658</v>
      </c>
      <c r="I5211" s="749" t="s">
        <v>30</v>
      </c>
      <c r="J5211" s="749" t="n">
        <v>26.5</v>
      </c>
    </row>
    <row collapsed="false" customFormat="false" customHeight="true" hidden="true" ht="12.75" outlineLevel="0" r="5212">
      <c r="A5212" s="749" t="s">
        <v>17712</v>
      </c>
      <c r="B5212" s="749" t="str">
        <f aca="false">C5212&amp;D5212&amp;E5212&amp;F5212&amp;G5212&amp;H5212</f>
        <v>MONTAGEM SEM FORNECEMENTO,DE VALVULAS DE GAVETA(REGISTROS),VALVULAS DE RETENCAO,VENTOSAS,HIDRANTES,ETC,COM FLANGES,CLASSE PN-16,INCLUSIVE O FORNECIMENTO DOS MATERIAIS PARA AS JUNTAS(ARRUELAS DE BORRACHA E PARAFUSOS COM PORCAS DE ACO CARBONO),CUSTO POR JUNTA FLANGEADA,COM DIAMETRO DE 75MM</v>
      </c>
      <c r="C5212" s="749" t="s">
        <v>17713</v>
      </c>
      <c r="D5212" s="749" t="s">
        <v>17667</v>
      </c>
      <c r="E5212" s="749" t="s">
        <v>17710</v>
      </c>
      <c r="F5212" s="749" t="s">
        <v>17657</v>
      </c>
      <c r="G5212" s="749" t="s">
        <v>17661</v>
      </c>
      <c r="I5212" s="749" t="s">
        <v>30</v>
      </c>
      <c r="J5212" s="749" t="n">
        <v>29.14</v>
      </c>
    </row>
    <row collapsed="false" customFormat="false" customHeight="true" hidden="true" ht="12.75" outlineLevel="0" r="5213">
      <c r="A5213" s="749" t="s">
        <v>17714</v>
      </c>
      <c r="B5213" s="749" t="str">
        <f aca="false">C5213&amp;D5213&amp;E5213&amp;F5213&amp;G5213&amp;H5213</f>
        <v>MONTAGEM SEM FORNECEMENTO,DE VALVULAS DE GAVETA(REGISTROS),VALVULAS DE RETENCAO,VENTOSAS,HIDRANTES,ETC,COM FLANGES,CLASSE PN-16,INCLUSIVE O FORNECIMENTO DOS MATERIAIS PARA AS JUNTAS(ARRUELAS DE BORRACHA E PARAFUSOS COM PORCAS DE ACO CARBONO),CUSTO POR JUNTA FLANGEADA,COM DIAMETRO DE 75MM</v>
      </c>
      <c r="C5213" s="749" t="s">
        <v>17713</v>
      </c>
      <c r="D5213" s="749" t="s">
        <v>17667</v>
      </c>
      <c r="E5213" s="749" t="s">
        <v>17710</v>
      </c>
      <c r="F5213" s="749" t="s">
        <v>17657</v>
      </c>
      <c r="G5213" s="749" t="s">
        <v>17661</v>
      </c>
      <c r="I5213" s="749" t="s">
        <v>30</v>
      </c>
      <c r="J5213" s="749" t="n">
        <v>27.29</v>
      </c>
    </row>
    <row collapsed="false" customFormat="false" customHeight="true" hidden="true" ht="12.75" outlineLevel="0" r="5214">
      <c r="A5214" s="749" t="s">
        <v>17715</v>
      </c>
      <c r="B5214" s="749" t="str">
        <f aca="false">C5214&amp;D5214&amp;E5214&amp;F5214&amp;G5214&amp;H5214</f>
        <v>MONTAGEM SEM FORNECIMENTO,DE VALVULAS DE GAVETA(REGISTROS),VALVULAS DE RETENCAO,VENTOSAS,HIDRANTES,ETC,COM FLANGES,CLASSE PN-16,INCLUSIVE O FORNECIMENTO DOS MATERIAIS PARA AS JUNTAS(ARRUELAS DE BORRACHA E PARAFUSOS COM PORCAS DE ACO CARBONO),CUSTO POR JUNTA FLANGEADA,COM DIAMETRO DE 100MM</v>
      </c>
      <c r="C5214" s="749" t="s">
        <v>17654</v>
      </c>
      <c r="D5214" s="749" t="s">
        <v>17667</v>
      </c>
      <c r="E5214" s="749" t="s">
        <v>17710</v>
      </c>
      <c r="F5214" s="749" t="s">
        <v>17657</v>
      </c>
      <c r="G5214" s="749" t="s">
        <v>17664</v>
      </c>
      <c r="I5214" s="749" t="s">
        <v>30</v>
      </c>
      <c r="J5214" s="749" t="n">
        <v>51.54</v>
      </c>
    </row>
    <row collapsed="false" customFormat="false" customHeight="true" hidden="true" ht="12.75" outlineLevel="0" r="5215">
      <c r="A5215" s="749" t="s">
        <v>17716</v>
      </c>
      <c r="B5215" s="749" t="str">
        <f aca="false">C5215&amp;D5215&amp;E5215&amp;F5215&amp;G5215&amp;H5215</f>
        <v>MONTAGEM SEM FORNECIMENTO,DE VALVULAS DE GAVETA(REGISTROS),VALVULAS DE RETENCAO,VENTOSAS,HIDRANTES,ETC,COM FLANGES,CLASSE PN-16,INCLUSIVE O FORNECIMENTO DOS MATERIAIS PARA AS JUNTAS(ARRUELAS DE BORRACHA E PARAFUSOS COM PORCAS DE ACO CARBONO),CUSTO POR JUNTA FLANGEADA,COM DIAMETRO DE 100MM</v>
      </c>
      <c r="C5215" s="749" t="s">
        <v>17654</v>
      </c>
      <c r="D5215" s="749" t="s">
        <v>17667</v>
      </c>
      <c r="E5215" s="749" t="s">
        <v>17710</v>
      </c>
      <c r="F5215" s="749" t="s">
        <v>17657</v>
      </c>
      <c r="G5215" s="749" t="s">
        <v>17664</v>
      </c>
      <c r="I5215" s="749" t="s">
        <v>30</v>
      </c>
      <c r="J5215" s="749" t="n">
        <v>48.57</v>
      </c>
    </row>
    <row collapsed="false" customFormat="false" customHeight="true" hidden="true" ht="12.75" outlineLevel="0" r="5216">
      <c r="A5216" s="749" t="s">
        <v>17717</v>
      </c>
      <c r="B5216" s="749" t="str">
        <f aca="false">C5216&amp;D5216&amp;E5216&amp;F5216&amp;G5216&amp;H5216</f>
        <v>MONTAGEM SEM FORNECIMENTO,DE VALVULAS DE GAVETA(REGISTROS),VALVULAS DE RETENCAO,VENTOSAS,HIDRANTES,ETC,COM FLANGES,CLASSE PN-16,INCLUSIVE O FORNECIMENTO DOS MATERIAIS PARA AS JUNTAS(ARRUELAS DE BORRACHA E PARAFUSOS COM PORCAS DE ACO CARBONO),CUSTO POR JUNTA FLANGEADA,COM DIAMETRO DE 150MM</v>
      </c>
      <c r="C5216" s="749" t="s">
        <v>17654</v>
      </c>
      <c r="D5216" s="749" t="s">
        <v>17667</v>
      </c>
      <c r="E5216" s="749" t="s">
        <v>17710</v>
      </c>
      <c r="F5216" s="749" t="s">
        <v>17657</v>
      </c>
      <c r="G5216" s="749" t="s">
        <v>17668</v>
      </c>
      <c r="I5216" s="749" t="s">
        <v>30</v>
      </c>
      <c r="J5216" s="749" t="n">
        <v>62.42</v>
      </c>
    </row>
    <row collapsed="false" customFormat="false" customHeight="true" hidden="true" ht="12.75" outlineLevel="0" r="5217">
      <c r="A5217" s="749" t="s">
        <v>17718</v>
      </c>
      <c r="B5217" s="749" t="str">
        <f aca="false">C5217&amp;D5217&amp;E5217&amp;F5217&amp;G5217&amp;H5217</f>
        <v>MONTAGEM SEM FORNECIMENTO,DE VALVULAS DE GAVETA(REGISTROS),VALVULAS DE RETENCAO,VENTOSAS,HIDRANTES,ETC,COM FLANGES,CLASSE PN-16,INCLUSIVE O FORNECIMENTO DOS MATERIAIS PARA AS JUNTAS(ARRUELAS DE BORRACHA E PARAFUSOS COM PORCAS DE ACO CARBONO),CUSTO POR JUNTA FLANGEADA,COM DIAMETRO DE 150MM</v>
      </c>
      <c r="C5217" s="749" t="s">
        <v>17654</v>
      </c>
      <c r="D5217" s="749" t="s">
        <v>17667</v>
      </c>
      <c r="E5217" s="749" t="s">
        <v>17710</v>
      </c>
      <c r="F5217" s="749" t="s">
        <v>17657</v>
      </c>
      <c r="G5217" s="749" t="s">
        <v>17668</v>
      </c>
      <c r="I5217" s="749" t="s">
        <v>30</v>
      </c>
      <c r="J5217" s="749" t="n">
        <v>59.01</v>
      </c>
    </row>
    <row collapsed="false" customFormat="false" customHeight="true" hidden="true" ht="12.75" outlineLevel="0" r="5218">
      <c r="A5218" s="749" t="s">
        <v>17719</v>
      </c>
      <c r="B5218" s="749" t="str">
        <f aca="false">C5218&amp;D5218&amp;E5218&amp;F5218&amp;G5218&amp;H5218</f>
        <v>MONTAGEM SEM FORNECIMENTO,DE VALVULAS DE GAVETA(REGISTROA),VALVULAS DE RETENCAO,VENTOSAS,HIDRANTES,ETC,COM FLANGES,CLASSE PN-16,INCLUSIVE O FORNECIMENTO DOS MATERIAIS PARA AS JUNTAS(ARRUELAS DE BORRACHA E PARAFUSOS COM PORCAS DE ACO CARBONO),CUSTO POR JUNTA FLANGEADA,COM DIAMETRO DE 200MM</v>
      </c>
      <c r="C5218" s="749" t="s">
        <v>17720</v>
      </c>
      <c r="D5218" s="749" t="s">
        <v>17667</v>
      </c>
      <c r="E5218" s="749" t="s">
        <v>17710</v>
      </c>
      <c r="F5218" s="749" t="s">
        <v>17657</v>
      </c>
      <c r="G5218" s="749" t="s">
        <v>17671</v>
      </c>
      <c r="I5218" s="749" t="s">
        <v>30</v>
      </c>
      <c r="J5218" s="749" t="n">
        <v>121.1</v>
      </c>
    </row>
    <row collapsed="false" customFormat="false" customHeight="true" hidden="true" ht="12.75" outlineLevel="0" r="5219">
      <c r="A5219" s="749" t="s">
        <v>17721</v>
      </c>
      <c r="B5219" s="749" t="str">
        <f aca="false">C5219&amp;D5219&amp;E5219&amp;F5219&amp;G5219&amp;H5219</f>
        <v>MONTAGEM SEM FORNECIMENTO,DE VALVULAS DE GAVETA(REGISTROA),VALVULAS DE RETENCAO,VENTOSAS,HIDRANTES,ETC,COM FLANGES,CLASSE PN-16,INCLUSIVE O FORNECIMENTO DOS MATERIAIS PARA AS JUNTAS(ARRUELAS DE BORRACHA E PARAFUSOS COM PORCAS DE ACO CARBONO),CUSTO POR JUNTA FLANGEADA,COM DIAMETRO DE 200MM</v>
      </c>
      <c r="C5219" s="749" t="s">
        <v>17720</v>
      </c>
      <c r="D5219" s="749" t="s">
        <v>17667</v>
      </c>
      <c r="E5219" s="749" t="s">
        <v>17710</v>
      </c>
      <c r="F5219" s="749" t="s">
        <v>17657</v>
      </c>
      <c r="G5219" s="749" t="s">
        <v>17671</v>
      </c>
      <c r="I5219" s="749" t="s">
        <v>30</v>
      </c>
      <c r="J5219" s="749" t="n">
        <v>116.47</v>
      </c>
    </row>
    <row collapsed="false" customFormat="false" customHeight="true" hidden="true" ht="12.75" outlineLevel="0" r="5220">
      <c r="A5220" s="749" t="s">
        <v>17722</v>
      </c>
      <c r="B5220" s="749" t="str">
        <f aca="false">C5220&amp;D5220&amp;E5220&amp;F5220&amp;G5220&amp;H5220</f>
        <v>MONTAGEM SEM FORNECIMENTO,DE VALVULAS DE GAVETA(REGISTROS),VALVULAS DE RETENCAO,VENTOSAS,HIDRANTES,ETC,COM FLANGES,CLASSE PN-16,INCLUSIVE O FORNECIMENTO DOS MATERIAIS PARA AS JUNTAS(ARRUELAS DE BORRACHA E PARAFUSOS COM PORCAS DE ACO CARBONO),CUSTO POR JUNTA FLANGEADA,COM DIAMETRO DE 250MM</v>
      </c>
      <c r="C5220" s="749" t="s">
        <v>17654</v>
      </c>
      <c r="D5220" s="749" t="s">
        <v>17667</v>
      </c>
      <c r="E5220" s="749" t="s">
        <v>17710</v>
      </c>
      <c r="F5220" s="749" t="s">
        <v>17657</v>
      </c>
      <c r="G5220" s="749" t="s">
        <v>17674</v>
      </c>
      <c r="I5220" s="749" t="s">
        <v>30</v>
      </c>
      <c r="J5220" s="749" t="n">
        <v>158.79</v>
      </c>
    </row>
    <row collapsed="false" customFormat="false" customHeight="true" hidden="true" ht="12.75" outlineLevel="0" r="5221">
      <c r="A5221" s="749" t="s">
        <v>17723</v>
      </c>
      <c r="B5221" s="749" t="str">
        <f aca="false">C5221&amp;D5221&amp;E5221&amp;F5221&amp;G5221&amp;H5221</f>
        <v>MONTAGEM SEM FORNECIMENTO,DE VALVULAS DE GAVETA(REGISTROS),VALVULAS DE RETENCAO,VENTOSAS,HIDRANTES,ETC,COM FLANGES,CLASSE PN-16,INCLUSIVE O FORNECIMENTO DOS MATERIAIS PARA AS JUNTAS(ARRUELAS DE BORRACHA E PARAFUSOS COM PORCAS DE ACO CARBONO),CUSTO POR JUNTA FLANGEADA,COM DIAMETRO DE 250MM</v>
      </c>
      <c r="C5221" s="749" t="s">
        <v>17654</v>
      </c>
      <c r="D5221" s="749" t="s">
        <v>17667</v>
      </c>
      <c r="E5221" s="749" t="s">
        <v>17710</v>
      </c>
      <c r="F5221" s="749" t="s">
        <v>17657</v>
      </c>
      <c r="G5221" s="749" t="s">
        <v>17674</v>
      </c>
      <c r="I5221" s="749" t="s">
        <v>30</v>
      </c>
      <c r="J5221" s="749" t="n">
        <v>153.75</v>
      </c>
    </row>
    <row collapsed="false" customFormat="false" customHeight="true" hidden="true" ht="12.75" outlineLevel="0" r="5222">
      <c r="A5222" s="749" t="s">
        <v>17724</v>
      </c>
      <c r="B5222" s="749" t="str">
        <f aca="false">C5222&amp;D5222&amp;E5222&amp;F5222&amp;G5222&amp;H5222</f>
        <v>MONTAGEM SEM FORNECIMENTO,DE VALVULAS DE GAVETA(REGISTROS),VALVULAS DE RETENCAO,VENTOSAS,HIDRANTES,ETC,COM FLANGES,CLASSE PN-16,INCLUSIVE O FORNECIMENTO DOS MATERIAIS PARA AS JUNTAS(ARRUELAS DE BORRACHA E PARAFUSOS COM PORCAS DE ACO CARBONO),CUSTO POR JUNTA FLANGEADA,COM DIAMETRO DE 300MM</v>
      </c>
      <c r="C5222" s="749" t="s">
        <v>17654</v>
      </c>
      <c r="D5222" s="749" t="s">
        <v>17667</v>
      </c>
      <c r="E5222" s="749" t="s">
        <v>17710</v>
      </c>
      <c r="F5222" s="749" t="s">
        <v>17657</v>
      </c>
      <c r="G5222" s="749" t="s">
        <v>17677</v>
      </c>
      <c r="I5222" s="749" t="s">
        <v>30</v>
      </c>
      <c r="J5222" s="749" t="n">
        <v>166.22</v>
      </c>
    </row>
    <row collapsed="false" customFormat="false" customHeight="true" hidden="true" ht="12.75" outlineLevel="0" r="5223">
      <c r="A5223" s="749" t="s">
        <v>17725</v>
      </c>
      <c r="B5223" s="749" t="str">
        <f aca="false">C5223&amp;D5223&amp;E5223&amp;F5223&amp;G5223&amp;H5223</f>
        <v>MONTAGEM SEM FORNECIMENTO,DE VALVULAS DE GAVETA(REGISTROS),VALVULAS DE RETENCAO,VENTOSAS,HIDRANTES,ETC,COM FLANGES,CLASSE PN-16,INCLUSIVE O FORNECIMENTO DOS MATERIAIS PARA AS JUNTAS(ARRUELAS DE BORRACHA E PARAFUSOS COM PORCAS DE ACO CARBONO),CUSTO POR JUNTA FLANGEADA,COM DIAMETRO DE 300MM</v>
      </c>
      <c r="C5223" s="749" t="s">
        <v>17654</v>
      </c>
      <c r="D5223" s="749" t="s">
        <v>17667</v>
      </c>
      <c r="E5223" s="749" t="s">
        <v>17710</v>
      </c>
      <c r="F5223" s="749" t="s">
        <v>17657</v>
      </c>
      <c r="G5223" s="749" t="s">
        <v>17677</v>
      </c>
      <c r="I5223" s="749" t="s">
        <v>30</v>
      </c>
      <c r="J5223" s="749" t="n">
        <v>161.22</v>
      </c>
    </row>
    <row collapsed="false" customFormat="false" customHeight="true" hidden="true" ht="12.75" outlineLevel="0" r="5224">
      <c r="A5224" s="749" t="s">
        <v>17726</v>
      </c>
      <c r="B5224" s="749" t="str">
        <f aca="false">C5224&amp;D5224&amp;E5224&amp;F5224&amp;G5224&amp;H5224</f>
        <v>MONTAGEM SEM FORNECIMENTO,DE VALVULAS DE GAVETA(REGISTRO),VALVULAS DE RETENCAO,VENTOSAS,HIDRANTES,ETC,COM FLANGES CLASSE PN-16,INCLUSIVE O FORNECIMENTO DOS MATERIAIS PARA AS JUNTAS(ARRUELAS DE BORRACHA E PARAFUSOS COM PORCAS DE ACO CARBONO),CUSTO POR JUNTA FLANGEADA,COM DIAMETRO DE 350MM</v>
      </c>
      <c r="C5224" s="749" t="s">
        <v>17727</v>
      </c>
      <c r="D5224" s="749" t="s">
        <v>17728</v>
      </c>
      <c r="E5224" s="749" t="s">
        <v>17729</v>
      </c>
      <c r="F5224" s="749" t="s">
        <v>17730</v>
      </c>
      <c r="G5224" s="749" t="s">
        <v>17731</v>
      </c>
      <c r="I5224" s="749" t="s">
        <v>30</v>
      </c>
      <c r="J5224" s="749" t="n">
        <v>211.33</v>
      </c>
    </row>
    <row collapsed="false" customFormat="false" customHeight="true" hidden="true" ht="12.75" outlineLevel="0" r="5225">
      <c r="A5225" s="749" t="s">
        <v>17732</v>
      </c>
      <c r="B5225" s="749" t="str">
        <f aca="false">C5225&amp;D5225&amp;E5225&amp;F5225&amp;G5225&amp;H5225</f>
        <v>MONTAGEM SEM FORNECIMENTO,DE VALVULAS DE GAVETA(REGISTRO),VALVULAS DE RETENCAO,VENTOSAS,HIDRANTES,ETC,COM FLANGES CLASSE PN-16,INCLUSIVE O FORNECIMENTO DOS MATERIAIS PARA AS JUNTAS(ARRUELAS DE BORRACHA E PARAFUSOS COM PORCAS DE ACO CARBONO),CUSTO POR JUNTA FLANGEADA,COM DIAMETRO DE 350MM</v>
      </c>
      <c r="C5225" s="749" t="s">
        <v>17727</v>
      </c>
      <c r="D5225" s="749" t="s">
        <v>17728</v>
      </c>
      <c r="E5225" s="749" t="s">
        <v>17729</v>
      </c>
      <c r="F5225" s="749" t="s">
        <v>17730</v>
      </c>
      <c r="G5225" s="749" t="s">
        <v>17731</v>
      </c>
      <c r="I5225" s="749" t="s">
        <v>30</v>
      </c>
      <c r="J5225" s="749" t="n">
        <v>205.51</v>
      </c>
    </row>
    <row collapsed="false" customFormat="false" customHeight="true" hidden="true" ht="12.75" outlineLevel="0" r="5226">
      <c r="A5226" s="749" t="s">
        <v>17733</v>
      </c>
      <c r="B5226" s="749" t="str">
        <f aca="false">C5226&amp;D5226&amp;E5226&amp;F5226&amp;G5226&amp;H5226</f>
        <v>MONTAGEM SEM FORNECIMENTO,DE VALVULAS DE GAVETA(REGISTROS),VALVULAS DE RETENCAO,VENTOSAS,HIDRANTES,ETC,COM FLANGES,CLASSE PN-16,INCLUSIVE O FORNECIMENTO DOS MATERIAIS PARA AS JUNTAS(ARRUELAS DE BORRACHA E PARAFUSOS COM PORCAS DE ACO CARBONO),CUSTO POR JUNTA FLANGEADA,COM DIAMETRO DE 400MM</v>
      </c>
      <c r="C5226" s="749" t="s">
        <v>17654</v>
      </c>
      <c r="D5226" s="749" t="s">
        <v>17667</v>
      </c>
      <c r="E5226" s="749" t="s">
        <v>17710</v>
      </c>
      <c r="F5226" s="749" t="s">
        <v>17657</v>
      </c>
      <c r="G5226" s="749" t="s">
        <v>17683</v>
      </c>
      <c r="I5226" s="749" t="s">
        <v>30</v>
      </c>
      <c r="J5226" s="749" t="n">
        <v>261.97</v>
      </c>
    </row>
    <row collapsed="false" customFormat="false" customHeight="true" hidden="true" ht="12.75" outlineLevel="0" r="5227">
      <c r="A5227" s="749" t="s">
        <v>17734</v>
      </c>
      <c r="B5227" s="749" t="str">
        <f aca="false">C5227&amp;D5227&amp;E5227&amp;F5227&amp;G5227&amp;H5227</f>
        <v>MONTAGEM SEM FORNECIMENTO,DE VALVULAS DE GAVETA(REGISTROS),VALVULAS DE RETENCAO,VENTOSAS,HIDRANTES,ETC,COM FLANGES,CLASSE PN-16,INCLUSIVE O FORNECIMENTO DOS MATERIAIS PARA AS JUNTAS(ARRUELAS DE BORRACHA E PARAFUSOS COM PORCAS DE ACO CARBONO),CUSTO POR JUNTA FLANGEADA,COM DIAMETRO DE 400MM</v>
      </c>
      <c r="C5227" s="749" t="s">
        <v>17654</v>
      </c>
      <c r="D5227" s="749" t="s">
        <v>17667</v>
      </c>
      <c r="E5227" s="749" t="s">
        <v>17710</v>
      </c>
      <c r="F5227" s="749" t="s">
        <v>17657</v>
      </c>
      <c r="G5227" s="749" t="s">
        <v>17683</v>
      </c>
      <c r="I5227" s="749" t="s">
        <v>30</v>
      </c>
      <c r="J5227" s="749" t="n">
        <v>255.33</v>
      </c>
    </row>
    <row collapsed="false" customFormat="false" customHeight="true" hidden="true" ht="12.75" outlineLevel="0" r="5228">
      <c r="A5228" s="749" t="s">
        <v>17735</v>
      </c>
      <c r="B5228" s="749" t="str">
        <f aca="false">C5228&amp;D5228&amp;E5228&amp;F5228&amp;G5228&amp;H5228</f>
        <v>MONTAGEM SEM FORNECIMENTO,DE VALVULAS DE GAVETA(REGISTROS),VALVULAS DE RETENCAO,VENTOSAS,HIDRANTES,ETC,COM FLANGES CLASSE PN-16,INCLUSIVE O FORNECIMENTO DOS MATERIAIS PARA AS JUNTAS(ARRUELAS DE BORRACHA E PARAFUSOS COM PORCAS DE ACO CARBONO),CUSTO POR JUNTA FLANGEADA,COM DIAMETRO DE 450MM</v>
      </c>
      <c r="C5228" s="749" t="s">
        <v>17654</v>
      </c>
      <c r="D5228" s="749" t="s">
        <v>17655</v>
      </c>
      <c r="E5228" s="749" t="s">
        <v>17710</v>
      </c>
      <c r="F5228" s="749" t="s">
        <v>17657</v>
      </c>
      <c r="G5228" s="749" t="s">
        <v>17736</v>
      </c>
      <c r="I5228" s="749" t="s">
        <v>30</v>
      </c>
      <c r="J5228" s="749" t="n">
        <v>307.77</v>
      </c>
    </row>
    <row collapsed="false" customFormat="false" customHeight="true" hidden="true" ht="12.75" outlineLevel="0" r="5229">
      <c r="A5229" s="749" t="s">
        <v>17737</v>
      </c>
      <c r="B5229" s="749" t="str">
        <f aca="false">C5229&amp;D5229&amp;E5229&amp;F5229&amp;G5229&amp;H5229</f>
        <v>MONTAGEM SEM FORNECIMENTO,DE VALVULAS DE GAVETA(REGISTROS),VALVULAS DE RETENCAO,VENTOSAS,HIDRANTES,ETC,COM FLANGES CLASSE PN-16,INCLUSIVE O FORNECIMENTO DOS MATERIAIS PARA AS JUNTAS(ARRUELAS DE BORRACHA E PARAFUSOS COM PORCAS DE ACO CARBONO),CUSTO POR JUNTA FLANGEADA,COM DIAMETRO DE 450MM</v>
      </c>
      <c r="C5229" s="749" t="s">
        <v>17654</v>
      </c>
      <c r="D5229" s="749" t="s">
        <v>17655</v>
      </c>
      <c r="E5229" s="749" t="s">
        <v>17710</v>
      </c>
      <c r="F5229" s="749" t="s">
        <v>17657</v>
      </c>
      <c r="G5229" s="749" t="s">
        <v>17736</v>
      </c>
      <c r="I5229" s="749" t="s">
        <v>30</v>
      </c>
      <c r="J5229" s="749" t="n">
        <v>300.23</v>
      </c>
    </row>
    <row collapsed="false" customFormat="false" customHeight="true" hidden="true" ht="12.75" outlineLevel="0" r="5230">
      <c r="A5230" s="749" t="s">
        <v>17738</v>
      </c>
      <c r="B5230" s="749" t="str">
        <f aca="false">C5230&amp;D5230&amp;E5230&amp;F5230&amp;G5230&amp;H5230</f>
        <v>MONTAGEM SEM FORNECIMENTO,DE VALVULAS DE GAVETA(REGISTROS),VALVULAS DE RETENCAO,VENTOSAS,HIDRANTES,ETC,COM FLANGES,CLASSE PN-16,INCLUSIVE O FORNECIMENTO DOS MATERIAIS PARA AS JUNTAS(ARRUELAS DE BORRACHA E PARAFUSOS COM PORCAS DE ACO CARBONO),CUSTO POR JUNTA FLANGEADA,COM DIAMETRO DE 500MM</v>
      </c>
      <c r="C5230" s="749" t="s">
        <v>17654</v>
      </c>
      <c r="D5230" s="749" t="s">
        <v>17667</v>
      </c>
      <c r="E5230" s="749" t="s">
        <v>17710</v>
      </c>
      <c r="F5230" s="749" t="s">
        <v>17657</v>
      </c>
      <c r="G5230" s="749" t="s">
        <v>17689</v>
      </c>
      <c r="I5230" s="749" t="s">
        <v>30</v>
      </c>
      <c r="J5230" s="749" t="n">
        <v>554.08</v>
      </c>
    </row>
    <row collapsed="false" customFormat="false" customHeight="true" hidden="true" ht="12.75" outlineLevel="0" r="5231">
      <c r="A5231" s="749" t="s">
        <v>17739</v>
      </c>
      <c r="B5231" s="749" t="str">
        <f aca="false">C5231&amp;D5231&amp;E5231&amp;F5231&amp;G5231&amp;H5231</f>
        <v>MONTAGEM SEM FORNECIMENTO,DE VALVULAS DE GAVETA(REGISTROS),VALVULAS DE RETENCAO,VENTOSAS,HIDRANTES,ETC,COM FLANGES,CLASSE PN-16,INCLUSIVE O FORNECIMENTO DOS MATERIAIS PARA AS JUNTAS(ARRUELAS DE BORRACHA E PARAFUSOS COM PORCAS DE ACO CARBONO),CUSTO POR JUNTA FLANGEADA,COM DIAMETRO DE 500MM</v>
      </c>
      <c r="C5231" s="749" t="s">
        <v>17654</v>
      </c>
      <c r="D5231" s="749" t="s">
        <v>17667</v>
      </c>
      <c r="E5231" s="749" t="s">
        <v>17710</v>
      </c>
      <c r="F5231" s="749" t="s">
        <v>17657</v>
      </c>
      <c r="G5231" s="749" t="s">
        <v>17689</v>
      </c>
      <c r="I5231" s="749" t="s">
        <v>30</v>
      </c>
      <c r="J5231" s="749" t="n">
        <v>545.64</v>
      </c>
    </row>
    <row collapsed="false" customFormat="false" customHeight="true" hidden="true" ht="12.75" outlineLevel="0" r="5232">
      <c r="A5232" s="749" t="s">
        <v>17740</v>
      </c>
      <c r="B5232" s="749" t="str">
        <f aca="false">C5232&amp;D5232&amp;E5232&amp;F5232&amp;G5232&amp;H5232</f>
        <v>MONTAGEM SEM FORNECIMENTO,DE VALVULAS DE GAVETA(REGISTROS),VALVULAS DE RETENCAO,VENTOSAS,HIDRANTES,ETC,COM FLANGES,CLASSE PN-16,INCLUSIVE O FORNECIMENTO DOS MATERIAIS PARA AS JUNTAS(ARRUELAS DE BORRACHA E PARAFUSOS COM PORCAS DE ACO CARBONO),CUSTO POR JUNTA FLANGEADA,COM DIAMETRO DE 600MM</v>
      </c>
      <c r="C5232" s="749" t="s">
        <v>17654</v>
      </c>
      <c r="D5232" s="749" t="s">
        <v>17667</v>
      </c>
      <c r="E5232" s="749" t="s">
        <v>17710</v>
      </c>
      <c r="F5232" s="749" t="s">
        <v>17657</v>
      </c>
      <c r="G5232" s="749" t="s">
        <v>17692</v>
      </c>
      <c r="I5232" s="749" t="s">
        <v>30</v>
      </c>
      <c r="J5232" s="749" t="n">
        <v>628.02</v>
      </c>
    </row>
    <row collapsed="false" customFormat="false" customHeight="true" hidden="true" ht="12.75" outlineLevel="0" r="5233">
      <c r="A5233" s="749" t="s">
        <v>17741</v>
      </c>
      <c r="B5233" s="749" t="str">
        <f aca="false">C5233&amp;D5233&amp;E5233&amp;F5233&amp;G5233&amp;H5233</f>
        <v>MONTAGEM SEM FORNECIMENTO,DE VALVULAS DE GAVETA(REGISTROS),VALVULAS DE RETENCAO,VENTOSAS,HIDRANTES,ETC,COM FLANGES,CLASSE PN-16,INCLUSIVE O FORNECIMENTO DOS MATERIAIS PARA AS JUNTAS(ARRUELAS DE BORRACHA E PARAFUSOS COM PORCAS DE ACO CARBONO),CUSTO POR JUNTA FLANGEADA,COM DIAMETRO DE 600MM</v>
      </c>
      <c r="C5233" s="749" t="s">
        <v>17654</v>
      </c>
      <c r="D5233" s="749" t="s">
        <v>17667</v>
      </c>
      <c r="E5233" s="749" t="s">
        <v>17710</v>
      </c>
      <c r="F5233" s="749" t="s">
        <v>17657</v>
      </c>
      <c r="G5233" s="749" t="s">
        <v>17692</v>
      </c>
      <c r="I5233" s="749" t="s">
        <v>30</v>
      </c>
      <c r="J5233" s="749" t="n">
        <v>619.99</v>
      </c>
    </row>
    <row collapsed="false" customFormat="false" customHeight="true" hidden="true" ht="12.75" outlineLevel="0" r="5234">
      <c r="A5234" s="749" t="s">
        <v>17742</v>
      </c>
      <c r="B5234" s="749" t="str">
        <f aca="false">C5234&amp;D5234&amp;E5234&amp;F5234&amp;G5234&amp;H5234</f>
        <v>MONTAGEM SEM FORNECIMENTO,DE VALVULAS DE GAVETA(REGISTROS),VALVULAS DE RETENCAO,VENTOSAS,HIDRANTES,ETC,COM FLANGES,CLASSE PN-16,INCLUSIVE O FORNECIMENTO DOS MATERIAIS PARA AS JUNTAS(ARRUELAS DE BORRACHA E PARAFUSOS COM PORCAS DE ACO CARBONO),CUSTO POR JUNTA FLANGEADA,COM DIAMETRO DE 700MM</v>
      </c>
      <c r="C5234" s="749" t="s">
        <v>17654</v>
      </c>
      <c r="D5234" s="749" t="s">
        <v>17667</v>
      </c>
      <c r="E5234" s="749" t="s">
        <v>17710</v>
      </c>
      <c r="F5234" s="749" t="s">
        <v>17657</v>
      </c>
      <c r="G5234" s="749" t="s">
        <v>17695</v>
      </c>
      <c r="I5234" s="749" t="s">
        <v>30</v>
      </c>
      <c r="J5234" s="749" t="n">
        <v>752.62</v>
      </c>
    </row>
    <row collapsed="false" customFormat="false" customHeight="true" hidden="true" ht="12.75" outlineLevel="0" r="5235">
      <c r="A5235" s="749" t="s">
        <v>17743</v>
      </c>
      <c r="B5235" s="749" t="str">
        <f aca="false">C5235&amp;D5235&amp;E5235&amp;F5235&amp;G5235&amp;H5235</f>
        <v>MONTAGEM SEM FORNECIMENTO,DE VALVULAS DE GAVETA(REGISTROS),VALVULAS DE RETENCAO,VENTOSAS,HIDRANTES,ETC,COM FLANGES,CLASSE PN-16,INCLUSIVE O FORNECIMENTO DOS MATERIAIS PARA AS JUNTAS(ARRUELAS DE BORRACHA E PARAFUSOS COM PORCAS DE ACO CARBONO),CUSTO POR JUNTA FLANGEADA,COM DIAMETRO DE 700MM</v>
      </c>
      <c r="C5235" s="749" t="s">
        <v>17654</v>
      </c>
      <c r="D5235" s="749" t="s">
        <v>17667</v>
      </c>
      <c r="E5235" s="749" t="s">
        <v>17710</v>
      </c>
      <c r="F5235" s="749" t="s">
        <v>17657</v>
      </c>
      <c r="G5235" s="749" t="s">
        <v>17695</v>
      </c>
      <c r="I5235" s="749" t="s">
        <v>30</v>
      </c>
      <c r="J5235" s="749" t="n">
        <v>741.83</v>
      </c>
    </row>
    <row collapsed="false" customFormat="false" customHeight="true" hidden="true" ht="12.75" outlineLevel="0" r="5236">
      <c r="A5236" s="749" t="s">
        <v>17744</v>
      </c>
      <c r="B5236" s="749" t="str">
        <f aca="false">C5236&amp;D5236&amp;E5236&amp;F5236&amp;G5236&amp;H5236</f>
        <v>MONTAGEM SEM FORNECIMENTO,DE VALVULAS DE GAVETA(REGISTROS),VALVULAS DE RETENCAO,VENTOSAS,HIDRANTES,ETC,COM FLANGES,CLASSE PN-16,INCLUSIVE O FORNECIMENTO DOS MATERIAIS PARA AS JUNTAS(ARRUELAS DE BORRACHA E PARAFUSOS COM PORCAS DE ACO CARBONO),CUSTO POR JUNTA FLANGEADA,COM DIAMETRO DE 800MM</v>
      </c>
      <c r="C5236" s="749" t="s">
        <v>17654</v>
      </c>
      <c r="D5236" s="749" t="s">
        <v>17667</v>
      </c>
      <c r="E5236" s="749" t="s">
        <v>17710</v>
      </c>
      <c r="F5236" s="749" t="s">
        <v>17657</v>
      </c>
      <c r="G5236" s="749" t="s">
        <v>17698</v>
      </c>
      <c r="I5236" s="749" t="s">
        <v>30</v>
      </c>
      <c r="J5236" s="749" t="n">
        <v>937.32</v>
      </c>
    </row>
    <row collapsed="false" customFormat="false" customHeight="true" hidden="true" ht="12.75" outlineLevel="0" r="5237">
      <c r="A5237" s="749" t="s">
        <v>17745</v>
      </c>
      <c r="B5237" s="749" t="str">
        <f aca="false">C5237&amp;D5237&amp;E5237&amp;F5237&amp;G5237&amp;H5237</f>
        <v>MONTAGEM SEM FORNECIMENTO,DE VALVULAS DE GAVETA(REGISTROS),VALVULAS DE RETENCAO,VENTOSAS,HIDRANTES,ETC,COM FLANGES,CLASSE PN-16,INCLUSIVE O FORNECIMENTO DOS MATERIAIS PARA AS JUNTAS(ARRUELAS DE BORRACHA E PARAFUSOS COM PORCAS DE ACO CARBONO),CUSTO POR JUNTA FLANGEADA,COM DIAMETRO DE 800MM</v>
      </c>
      <c r="C5237" s="749" t="s">
        <v>17654</v>
      </c>
      <c r="D5237" s="749" t="s">
        <v>17667</v>
      </c>
      <c r="E5237" s="749" t="s">
        <v>17710</v>
      </c>
      <c r="F5237" s="749" t="s">
        <v>17657</v>
      </c>
      <c r="G5237" s="749" t="s">
        <v>17698</v>
      </c>
      <c r="I5237" s="749" t="s">
        <v>30</v>
      </c>
      <c r="J5237" s="749" t="n">
        <v>925.7</v>
      </c>
    </row>
    <row collapsed="false" customFormat="false" customHeight="true" hidden="true" ht="12.75" outlineLevel="0" r="5238">
      <c r="A5238" s="749" t="s">
        <v>17746</v>
      </c>
      <c r="B5238" s="749" t="str">
        <f aca="false">C5238&amp;D5238&amp;E5238&amp;F5238&amp;G5238&amp;H5238</f>
        <v>MONTAGEM SEM FORNECIMENTO,DE VALVULAS DE GAVETA(REGISTROS),VALVULAS DE RETENCAO,VENTOSAS,HIDRANTES,ETC,COM FLANGES,CLASSE PN-16,INCLUSIVE O FORNECIMENTO DOS MATERIAIS PARA AS JUNTAS(ARRUELAS DE BORRACHA E PARAFUSOS COM PORCAS DE ACO CARBONO),CUSTO POR JUNTA FLANGEADA,COM DIAMETRO DE 900MM</v>
      </c>
      <c r="C5238" s="749" t="s">
        <v>17654</v>
      </c>
      <c r="D5238" s="749" t="s">
        <v>17667</v>
      </c>
      <c r="E5238" s="749" t="s">
        <v>17710</v>
      </c>
      <c r="F5238" s="749" t="s">
        <v>17657</v>
      </c>
      <c r="G5238" s="749" t="s">
        <v>17701</v>
      </c>
      <c r="I5238" s="749" t="s">
        <v>30</v>
      </c>
      <c r="J5238" s="749" t="n">
        <v>1087.15</v>
      </c>
    </row>
    <row collapsed="false" customFormat="false" customHeight="true" hidden="true" ht="12.75" outlineLevel="0" r="5239">
      <c r="A5239" s="749" t="s">
        <v>17747</v>
      </c>
      <c r="B5239" s="749" t="str">
        <f aca="false">C5239&amp;D5239&amp;E5239&amp;F5239&amp;G5239&amp;H5239</f>
        <v>MONTAGEM SEM FORNECIMENTO,DE VALVULAS DE GAVETA(REGISTROS),VALVULAS DE RETENCAO,VENTOSAS,HIDRANTES,ETC,COM FLANGES,CLASSE PN-16,INCLUSIVE O FORNECIMENTO DOS MATERIAIS PARA AS JUNTAS(ARRUELAS DE BORRACHA E PARAFUSOS COM PORCAS DE ACO CARBONO),CUSTO POR JUNTA FLANGEADA,COM DIAMETRO DE 900MM</v>
      </c>
      <c r="C5239" s="749" t="s">
        <v>17654</v>
      </c>
      <c r="D5239" s="749" t="s">
        <v>17667</v>
      </c>
      <c r="E5239" s="749" t="s">
        <v>17710</v>
      </c>
      <c r="F5239" s="749" t="s">
        <v>17657</v>
      </c>
      <c r="G5239" s="749" t="s">
        <v>17701</v>
      </c>
      <c r="I5239" s="749" t="s">
        <v>30</v>
      </c>
      <c r="J5239" s="749" t="n">
        <v>1073.7</v>
      </c>
    </row>
    <row collapsed="false" customFormat="false" customHeight="true" hidden="true" ht="12.75" outlineLevel="0" r="5240">
      <c r="A5240" s="749" t="s">
        <v>17748</v>
      </c>
      <c r="B5240" s="749" t="str">
        <f aca="false">C5240&amp;D5240&amp;E5240&amp;F5240&amp;G5240&amp;H5240</f>
        <v>MONTAGEM SEM FORNECIMENTO,DE VALVULAS DE GAVETA(REGISTROS),VALVULAS DE RETENCAO,VENTOSAS,HIDRANTES,ETC,COM FLANGES,CLASSE PN-16,INCLUSIVE O FORNECIMENTO DOS MATERIAIS PARA AS JUNTAS(ARRUELAS DE BORRACHA E PARAFUSOS COM PORCAS DE ACO CARBONO),CUSTO POR JUNTA FLANGEADA,COM DIAMETRO DE 1000MM</v>
      </c>
      <c r="C5240" s="749" t="s">
        <v>17654</v>
      </c>
      <c r="D5240" s="749" t="s">
        <v>17667</v>
      </c>
      <c r="E5240" s="749" t="s">
        <v>17710</v>
      </c>
      <c r="F5240" s="749" t="s">
        <v>17657</v>
      </c>
      <c r="G5240" s="749" t="s">
        <v>17704</v>
      </c>
      <c r="I5240" s="749" t="s">
        <v>30</v>
      </c>
      <c r="J5240" s="749" t="n">
        <v>1303.6</v>
      </c>
    </row>
    <row collapsed="false" customFormat="false" customHeight="true" hidden="true" ht="12.75" outlineLevel="0" r="5241">
      <c r="A5241" s="749" t="s">
        <v>17749</v>
      </c>
      <c r="B5241" s="749" t="str">
        <f aca="false">C5241&amp;D5241&amp;E5241&amp;F5241&amp;G5241&amp;H5241</f>
        <v>MONTAGEM SEM FORNECIMENTO,DE VALVULAS DE GAVETA(REGISTROS),VALVULAS DE RETENCAO,VENTOSAS,HIDRANTES,ETC,COM FLANGES,CLASSE PN-16,INCLUSIVE O FORNECIMENTO DOS MATERIAIS PARA AS JUNTAS(ARRUELAS DE BORRACHA E PARAFUSOS COM PORCAS DE ACO CARBONO),CUSTO POR JUNTA FLANGEADA,COM DIAMETRO DE 1000MM</v>
      </c>
      <c r="C5241" s="749" t="s">
        <v>17654</v>
      </c>
      <c r="D5241" s="749" t="s">
        <v>17667</v>
      </c>
      <c r="E5241" s="749" t="s">
        <v>17710</v>
      </c>
      <c r="F5241" s="749" t="s">
        <v>17657</v>
      </c>
      <c r="G5241" s="749" t="s">
        <v>17704</v>
      </c>
      <c r="I5241" s="749" t="s">
        <v>30</v>
      </c>
      <c r="J5241" s="749" t="n">
        <v>1289.07</v>
      </c>
    </row>
    <row collapsed="false" customFormat="false" customHeight="true" hidden="true" ht="12.75" outlineLevel="0" r="5242">
      <c r="A5242" s="749" t="s">
        <v>17750</v>
      </c>
      <c r="B5242" s="749" t="str">
        <f aca="false">C5242&amp;D5242&amp;E5242&amp;F5242&amp;G5242&amp;H5242</f>
        <v>MONTAGEM SEM FORNECIMENTO,DE VALVULAS DE GAVETA(REGISTROS),VALVULAS DE RETENCAO,VENTOSAS,HIDRANTES,ETC,COM FLANGES,CLASSE PN-16,INCLUSIVE O FORNECIMENTO DOS MATERIAIS PARA AS JUNTAS(ARRUELAS DE BORRACHA E PARAFUSOS COM PORCAS DE ACO CARBONO),CUSTO POR JUNTA FLANGEADA,COM DIAMETRO DE 1200MM</v>
      </c>
      <c r="C5242" s="749" t="s">
        <v>17654</v>
      </c>
      <c r="D5242" s="749" t="s">
        <v>17667</v>
      </c>
      <c r="E5242" s="749" t="s">
        <v>17710</v>
      </c>
      <c r="F5242" s="749" t="s">
        <v>17657</v>
      </c>
      <c r="G5242" s="749" t="s">
        <v>17707</v>
      </c>
      <c r="I5242" s="749" t="s">
        <v>30</v>
      </c>
      <c r="J5242" s="749" t="n">
        <v>2428.71</v>
      </c>
    </row>
    <row collapsed="false" customFormat="false" customHeight="true" hidden="true" ht="12.75" outlineLevel="0" r="5243">
      <c r="A5243" s="749" t="s">
        <v>17751</v>
      </c>
      <c r="B5243" s="749" t="str">
        <f aca="false">C5243&amp;D5243&amp;E5243&amp;F5243&amp;G5243&amp;H5243</f>
        <v>MONTAGEM SEM FORNECIMENTO,DE VALVULAS DE GAVETA(REGISTROS),VALVULAS DE RETENCAO,VENTOSAS,HIDRANTES,ETC,COM FLANGES,CLASSE PN-16,INCLUSIVE O FORNECIMENTO DOS MATERIAIS PARA AS JUNTAS(ARRUELAS DE BORRACHA E PARAFUSOS COM PORCAS DE ACO CARBONO),CUSTO POR JUNTA FLANGEADA,COM DIAMETRO DE 1200MM</v>
      </c>
      <c r="C5243" s="749" t="s">
        <v>17654</v>
      </c>
      <c r="D5243" s="749" t="s">
        <v>17667</v>
      </c>
      <c r="E5243" s="749" t="s">
        <v>17710</v>
      </c>
      <c r="F5243" s="749" t="s">
        <v>17657</v>
      </c>
      <c r="G5243" s="749" t="s">
        <v>17707</v>
      </c>
      <c r="I5243" s="749" t="s">
        <v>30</v>
      </c>
      <c r="J5243" s="749" t="n">
        <v>2409.45</v>
      </c>
    </row>
    <row collapsed="false" customFormat="false" customHeight="true" hidden="true" ht="12.75" outlineLevel="0" r="5244">
      <c r="A5244" s="749" t="s">
        <v>17752</v>
      </c>
      <c r="B5244" s="749" t="str">
        <f aca="false">C5244&amp;D5244&amp;E5244&amp;F5244&amp;G5244&amp;H5244</f>
        <v>MONTAGEM SEM FORNECIMENTO,DE VALVULAS BORBOLETA COM FLANGESCLASSE PN-10,INCLUSIVE O FORNECIMENTO DOS MATERIAIS PARA ASJUNTAS(ARRUELAS DE BORRACHA E PARAFUSOS COM E SEM PORCAS DEACO CARBONO),CUSTO POR JUNTA FLANGEADA,COM DIAMETRO DE 75MM</v>
      </c>
      <c r="C5244" s="749" t="s">
        <v>17753</v>
      </c>
      <c r="D5244" s="749" t="s">
        <v>17754</v>
      </c>
      <c r="E5244" s="749" t="s">
        <v>17755</v>
      </c>
      <c r="F5244" s="749" t="s">
        <v>17756</v>
      </c>
      <c r="I5244" s="749" t="s">
        <v>30</v>
      </c>
      <c r="J5244" s="749" t="n">
        <v>29.37</v>
      </c>
    </row>
    <row collapsed="false" customFormat="false" customHeight="true" hidden="true" ht="12.75" outlineLevel="0" r="5245">
      <c r="A5245" s="749" t="s">
        <v>17757</v>
      </c>
      <c r="B5245" s="749" t="str">
        <f aca="false">C5245&amp;D5245&amp;E5245&amp;F5245&amp;G5245&amp;H5245</f>
        <v>MONTAGEM SEM FORNECIMENTO,DE VALVULAS BORBOLETA COM FLANGESCLASSE PN-10,INCLUSIVE O FORNECIMENTO DOS MATERIAIS PARA ASJUNTAS(ARRUELAS DE BORRACHA E PARAFUSOS COM E SEM PORCAS DEACO CARBONO),CUSTO POR JUNTA FLANGEADA,COM DIAMETRO DE 75MM</v>
      </c>
      <c r="C5245" s="749" t="s">
        <v>17753</v>
      </c>
      <c r="D5245" s="749" t="s">
        <v>17754</v>
      </c>
      <c r="E5245" s="749" t="s">
        <v>17755</v>
      </c>
      <c r="F5245" s="749" t="s">
        <v>17756</v>
      </c>
      <c r="I5245" s="749" t="s">
        <v>30</v>
      </c>
      <c r="J5245" s="749" t="n">
        <v>27.48</v>
      </c>
    </row>
    <row collapsed="false" customFormat="false" customHeight="true" hidden="true" ht="12.75" outlineLevel="0" r="5246">
      <c r="A5246" s="749" t="s">
        <v>17758</v>
      </c>
      <c r="B5246" s="749" t="str">
        <f aca="false">C5246&amp;D5246&amp;E5246&amp;F5246&amp;G5246&amp;H5246</f>
        <v>MONTAGEM SEM FORNECIMENTO DE VALVULAS BORBOLETA COM FLANGESCLASSE PN-10,INCLUSIVE O FORNECIMENTO DOS MATERIAIS PARA ASJUNTAS (ARRUELAS DE BORRACHA E PARAFUSOS COM E SEM PORCAS DE ACO CARBONO),CUSTO POR JUNTA FLANGEADA,COM DIAMETRO DE 100MM</v>
      </c>
      <c r="C5246" s="749" t="s">
        <v>17759</v>
      </c>
      <c r="D5246" s="749" t="s">
        <v>17754</v>
      </c>
      <c r="E5246" s="749" t="s">
        <v>17760</v>
      </c>
      <c r="F5246" s="749" t="s">
        <v>17761</v>
      </c>
      <c r="G5246" s="749" t="s">
        <v>236</v>
      </c>
      <c r="I5246" s="749" t="s">
        <v>30</v>
      </c>
      <c r="J5246" s="749" t="n">
        <v>51.74</v>
      </c>
    </row>
    <row collapsed="false" customFormat="false" customHeight="true" hidden="true" ht="12.75" outlineLevel="0" r="5247">
      <c r="A5247" s="749" t="s">
        <v>17762</v>
      </c>
      <c r="B5247" s="749" t="str">
        <f aca="false">C5247&amp;D5247&amp;E5247&amp;F5247&amp;G5247&amp;H5247</f>
        <v>MONTAGEM SEM FORNECIMENTO DE VALVULAS BORBOLETA COM FLANGESCLASSE PN-10,INCLUSIVE O FORNECIMENTO DOS MATERIAIS PARA ASJUNTAS (ARRUELAS DE BORRACHA E PARAFUSOS COM E SEM PORCAS DE ACO CARBONO),CUSTO POR JUNTA FLANGEADA,COM DIAMETRO DE 100MM</v>
      </c>
      <c r="C5247" s="749" t="s">
        <v>17759</v>
      </c>
      <c r="D5247" s="749" t="s">
        <v>17754</v>
      </c>
      <c r="E5247" s="749" t="s">
        <v>17760</v>
      </c>
      <c r="F5247" s="749" t="s">
        <v>17761</v>
      </c>
      <c r="G5247" s="749" t="s">
        <v>236</v>
      </c>
      <c r="I5247" s="749" t="s">
        <v>30</v>
      </c>
      <c r="J5247" s="749" t="n">
        <v>48.73</v>
      </c>
    </row>
    <row collapsed="false" customFormat="false" customHeight="true" hidden="true" ht="12.75" outlineLevel="0" r="5248">
      <c r="A5248" s="749" t="s">
        <v>17763</v>
      </c>
      <c r="B5248" s="749" t="str">
        <f aca="false">C5248&amp;D5248&amp;E5248&amp;F5248&amp;G5248&amp;H5248</f>
        <v>MONTAGEM SEM FORNECIMENTO,DE VALVULAS BORBOLETA COM FLANGESCLASSE PN-10,INCLUSIVE O FORNECIMENTO DOS MATERIAIS PARA ASJUNTAS(ARRUELAS DE BORRACHA E PARAFUSOS COM E SEM PORCAS DEACO CARBONO),CUSTO POR JUNTA FLANGEADA,COM DIAMETRO DE 150MM</v>
      </c>
      <c r="C5248" s="749" t="s">
        <v>17753</v>
      </c>
      <c r="D5248" s="749" t="s">
        <v>17754</v>
      </c>
      <c r="E5248" s="749" t="s">
        <v>17755</v>
      </c>
      <c r="F5248" s="749" t="s">
        <v>17764</v>
      </c>
      <c r="I5248" s="749" t="s">
        <v>30</v>
      </c>
      <c r="J5248" s="749" t="n">
        <v>62.22</v>
      </c>
    </row>
    <row collapsed="false" customFormat="false" customHeight="true" hidden="true" ht="12.75" outlineLevel="0" r="5249">
      <c r="A5249" s="749" t="s">
        <v>17765</v>
      </c>
      <c r="B5249" s="749" t="str">
        <f aca="false">C5249&amp;D5249&amp;E5249&amp;F5249&amp;G5249&amp;H5249</f>
        <v>MONTAGEM SEM FORNECIMENTO,DE VALVULAS BORBOLETA COM FLANGESCLASSE PN-10,INCLUSIVE O FORNECIMENTO DOS MATERIAIS PARA ASJUNTAS(ARRUELAS DE BORRACHA E PARAFUSOS COM E SEM PORCAS DEACO CARBONO),CUSTO POR JUNTA FLANGEADA,COM DIAMETRO DE 150MM</v>
      </c>
      <c r="C5249" s="749" t="s">
        <v>17753</v>
      </c>
      <c r="D5249" s="749" t="s">
        <v>17754</v>
      </c>
      <c r="E5249" s="749" t="s">
        <v>17755</v>
      </c>
      <c r="F5249" s="749" t="s">
        <v>17764</v>
      </c>
      <c r="I5249" s="749" t="s">
        <v>30</v>
      </c>
      <c r="J5249" s="749" t="n">
        <v>58.84</v>
      </c>
    </row>
    <row collapsed="false" customFormat="false" customHeight="true" hidden="true" ht="12.75" outlineLevel="0" r="5250">
      <c r="A5250" s="749" t="s">
        <v>17766</v>
      </c>
      <c r="B5250" s="749" t="str">
        <f aca="false">C5250&amp;D5250&amp;E5250&amp;F5250&amp;G5250&amp;H5250</f>
        <v>MONTAGEM SEM FORNECIMENTO,DE VALVULAS BORBOLETA COM FLANGESCLASSE PN-10,INCLUSIVE O FORNECIMENTO DOS MATERIAIS PARA ASJUNTAS(ARRUELAS DE BORRACHA E PARAFUSOS COM E SEM PORCAS DEACO CARBONO),CUSTO POR JUNTA FLANGEADA,COM DIAMETRO DE 200MM</v>
      </c>
      <c r="C5250" s="749" t="s">
        <v>17753</v>
      </c>
      <c r="D5250" s="749" t="s">
        <v>17754</v>
      </c>
      <c r="E5250" s="749" t="s">
        <v>17755</v>
      </c>
      <c r="F5250" s="749" t="s">
        <v>17767</v>
      </c>
      <c r="I5250" s="749" t="s">
        <v>30</v>
      </c>
      <c r="J5250" s="749" t="n">
        <v>97.91</v>
      </c>
    </row>
    <row collapsed="false" customFormat="false" customHeight="true" hidden="true" ht="12.75" outlineLevel="0" r="5251">
      <c r="A5251" s="749" t="s">
        <v>17768</v>
      </c>
      <c r="B5251" s="749" t="str">
        <f aca="false">C5251&amp;D5251&amp;E5251&amp;F5251&amp;G5251&amp;H5251</f>
        <v>MONTAGEM SEM FORNECIMENTO,DE VALVULAS BORBOLETA COM FLANGESCLASSE PN-10,INCLUSIVE O FORNECIMENTO DOS MATERIAIS PARA ASJUNTAS(ARRUELAS DE BORRACHA E PARAFUSOS COM E SEM PORCAS DEACO CARBONO),CUSTO POR JUNTA FLANGEADA,COM DIAMETRO DE 200MM</v>
      </c>
      <c r="C5251" s="749" t="s">
        <v>17753</v>
      </c>
      <c r="D5251" s="749" t="s">
        <v>17754</v>
      </c>
      <c r="E5251" s="749" t="s">
        <v>17755</v>
      </c>
      <c r="F5251" s="749" t="s">
        <v>17767</v>
      </c>
      <c r="I5251" s="749" t="s">
        <v>30</v>
      </c>
      <c r="J5251" s="749" t="n">
        <v>94.17</v>
      </c>
    </row>
    <row collapsed="false" customFormat="false" customHeight="true" hidden="true" ht="12.75" outlineLevel="0" r="5252">
      <c r="A5252" s="749" t="s">
        <v>17769</v>
      </c>
      <c r="B5252" s="749" t="str">
        <f aca="false">C5252&amp;D5252&amp;E5252&amp;F5252&amp;G5252&amp;H5252</f>
        <v>MONTAGEM SEM FORNECIMENTO,DE VALVULAS BORBOLETA COM FLANGESCLASSE PN-10,INCLUSIVE O FORNECIMENTO DOS MATERIAIS PARA ASJUNTAS(ARRUELAS DE BORRACHA E PARAFUSOS COM E SEM PORCAS DEACO CARBONO),CUSTO POR JUNTA FLANGEADA,COM DIAMETRO DE 250MM</v>
      </c>
      <c r="C5252" s="749" t="s">
        <v>17753</v>
      </c>
      <c r="D5252" s="749" t="s">
        <v>17754</v>
      </c>
      <c r="E5252" s="749" t="s">
        <v>17755</v>
      </c>
      <c r="F5252" s="749" t="s">
        <v>17770</v>
      </c>
      <c r="I5252" s="749" t="s">
        <v>30</v>
      </c>
      <c r="J5252" s="749" t="n">
        <v>122.97</v>
      </c>
    </row>
    <row collapsed="false" customFormat="false" customHeight="true" hidden="true" ht="12.75" outlineLevel="0" r="5253">
      <c r="A5253" s="749" t="s">
        <v>17771</v>
      </c>
      <c r="B5253" s="749" t="str">
        <f aca="false">C5253&amp;D5253&amp;E5253&amp;F5253&amp;G5253&amp;H5253</f>
        <v>MONTAGEM SEM FORNECIMENTO,DE VALVULAS BORBOLETA COM FLANGESCLASSE PN-10,INCLUSIVE O FORNECIMENTO DOS MATERIAIS PARA ASJUNTAS(ARRUELAS DE BORRACHA E PARAFUSOS COM E SEM PORCAS DEACO CARBONO),CUSTO POR JUNTA FLANGEADA,COM DIAMETRO DE 250MM</v>
      </c>
      <c r="C5253" s="749" t="s">
        <v>17753</v>
      </c>
      <c r="D5253" s="749" t="s">
        <v>17754</v>
      </c>
      <c r="E5253" s="749" t="s">
        <v>17755</v>
      </c>
      <c r="F5253" s="749" t="s">
        <v>17770</v>
      </c>
      <c r="I5253" s="749" t="s">
        <v>30</v>
      </c>
      <c r="J5253" s="749" t="n">
        <v>118.42</v>
      </c>
    </row>
    <row collapsed="false" customFormat="false" customHeight="true" hidden="true" ht="12.75" outlineLevel="0" r="5254">
      <c r="A5254" s="749" t="s">
        <v>17772</v>
      </c>
      <c r="B5254" s="749" t="str">
        <f aca="false">C5254&amp;D5254&amp;E5254&amp;F5254&amp;G5254&amp;H5254</f>
        <v>MONTAGEM SEM FORNECIMENTO,DE VALVULAS BORBOLETA COM FLANGESCLASSE PN-10,INCLUSIVE O FORNECIMENTO DOS MATERIAIS PARA ASJUNTAS(ARRUELAS DE BORRACHA E PARAFUSOS COM E SEM PORCAS DEACO CARBONO),CUSTO POR JUNTA FLANGEADA,COM DIAMETRO DE 300MM</v>
      </c>
      <c r="C5254" s="749" t="s">
        <v>17753</v>
      </c>
      <c r="D5254" s="749" t="s">
        <v>17754</v>
      </c>
      <c r="E5254" s="749" t="s">
        <v>17755</v>
      </c>
      <c r="F5254" s="749" t="s">
        <v>17773</v>
      </c>
      <c r="I5254" s="749" t="s">
        <v>30</v>
      </c>
      <c r="J5254" s="749" t="n">
        <v>133.32</v>
      </c>
    </row>
    <row collapsed="false" customFormat="false" customHeight="true" hidden="true" ht="12.75" outlineLevel="0" r="5255">
      <c r="A5255" s="749" t="s">
        <v>17774</v>
      </c>
      <c r="B5255" s="749" t="str">
        <f aca="false">C5255&amp;D5255&amp;E5255&amp;F5255&amp;G5255&amp;H5255</f>
        <v>MONTAGEM SEM FORNECIMENTO,DE VALVULAS BORBOLETA COM FLANGESCLASSE PN-10,INCLUSIVE O FORNECIMENTO DOS MATERIAIS PARA ASJUNTAS(ARRUELAS DE BORRACHA E PARAFUSOS COM E SEM PORCAS DEACO CARBONO),CUSTO POR JUNTA FLANGEADA,COM DIAMETRO DE 300MM</v>
      </c>
      <c r="C5255" s="749" t="s">
        <v>17753</v>
      </c>
      <c r="D5255" s="749" t="s">
        <v>17754</v>
      </c>
      <c r="E5255" s="749" t="s">
        <v>17755</v>
      </c>
      <c r="F5255" s="749" t="s">
        <v>17773</v>
      </c>
      <c r="I5255" s="749" t="s">
        <v>30</v>
      </c>
      <c r="J5255" s="749" t="n">
        <v>128.74</v>
      </c>
    </row>
    <row collapsed="false" customFormat="false" customHeight="true" hidden="true" ht="12.75" outlineLevel="0" r="5256">
      <c r="A5256" s="749" t="s">
        <v>17775</v>
      </c>
      <c r="B5256" s="749" t="str">
        <f aca="false">C5256&amp;D5256&amp;E5256&amp;F5256&amp;G5256&amp;H5256</f>
        <v>MONTAGEM SEM FORNECIMENTO,DE VALVULAS BORBOLETA COM FLANGESCLASSE PN-10,INCLUSIVE O FORNECIMENTO DOS MATERIAIS PARA ASJUNTAS(ARRUELAS DE BORRACHA E PARAFUSOS COM E SEM PORCAS DEACO CARBONO),CUSTO POR JUNTA FLANGEADA,COM DIAMETRO DE 350MM</v>
      </c>
      <c r="C5256" s="749" t="s">
        <v>17753</v>
      </c>
      <c r="D5256" s="749" t="s">
        <v>17754</v>
      </c>
      <c r="E5256" s="749" t="s">
        <v>17755</v>
      </c>
      <c r="F5256" s="749" t="s">
        <v>17776</v>
      </c>
      <c r="I5256" s="749" t="s">
        <v>30</v>
      </c>
      <c r="J5256" s="749" t="n">
        <v>165.81</v>
      </c>
    </row>
    <row collapsed="false" customFormat="false" customHeight="true" hidden="true" ht="12.75" outlineLevel="0" r="5257">
      <c r="A5257" s="749" t="s">
        <v>17777</v>
      </c>
      <c r="B5257" s="749" t="str">
        <f aca="false">C5257&amp;D5257&amp;E5257&amp;F5257&amp;G5257&amp;H5257</f>
        <v>MONTAGEM SEM FORNECIMENTO,DE VALVULAS BORBOLETA COM FLANGESCLASSE PN-10,INCLUSIVE O FORNECIMENTO DOS MATERIAIS PARA ASJUNTAS(ARRUELAS DE BORRACHA E PARAFUSOS COM E SEM PORCAS DEACO CARBONO),CUSTO POR JUNTA FLANGEADA,COM DIAMETRO DE 350MM</v>
      </c>
      <c r="C5257" s="749" t="s">
        <v>17753</v>
      </c>
      <c r="D5257" s="749" t="s">
        <v>17754</v>
      </c>
      <c r="E5257" s="749" t="s">
        <v>17755</v>
      </c>
      <c r="F5257" s="749" t="s">
        <v>17776</v>
      </c>
      <c r="I5257" s="749" t="s">
        <v>30</v>
      </c>
      <c r="J5257" s="749" t="n">
        <v>160.42</v>
      </c>
    </row>
    <row collapsed="false" customFormat="false" customHeight="true" hidden="true" ht="12.75" outlineLevel="0" r="5258">
      <c r="A5258" s="749" t="s">
        <v>17778</v>
      </c>
      <c r="B5258" s="749" t="str">
        <f aca="false">C5258&amp;D5258&amp;E5258&amp;F5258&amp;G5258&amp;H5258</f>
        <v>MONTAGEM SEM FORNECIMENTO,DE VALVULAS BORBOLETA COM FLANGESCLASSE PN-10,INCLUSIVE O FORNECIMENTO DOS MATERIAIS PARA ASJUNTAS(ARRUELAS DE BORRACHA E PARAFUSOS COM E SEM PORCAS DEACO CARBONO),CUSTO POR JUNTA FLANGEADA.COM DIAMETRO DE 400MM</v>
      </c>
      <c r="C5258" s="749" t="s">
        <v>17753</v>
      </c>
      <c r="D5258" s="749" t="s">
        <v>17754</v>
      </c>
      <c r="E5258" s="749" t="s">
        <v>17755</v>
      </c>
      <c r="F5258" s="749" t="s">
        <v>17779</v>
      </c>
      <c r="I5258" s="749" t="s">
        <v>30</v>
      </c>
      <c r="J5258" s="749" t="n">
        <v>215.9</v>
      </c>
    </row>
    <row collapsed="false" customFormat="false" customHeight="true" hidden="true" ht="12.75" outlineLevel="0" r="5259">
      <c r="A5259" s="749" t="s">
        <v>17780</v>
      </c>
      <c r="B5259" s="749" t="str">
        <f aca="false">C5259&amp;D5259&amp;E5259&amp;F5259&amp;G5259&amp;H5259</f>
        <v>MONTAGEM SEM FORNECIMENTO,DE VALVULAS BORBOLETA COM FLANGESCLASSE PN-10,INCLUSIVE O FORNECIMENTO DOS MATERIAIS PARA ASJUNTAS(ARRUELAS DE BORRACHA E PARAFUSOS COM E SEM PORCAS DEACO CARBONO),CUSTO POR JUNTA FLANGEADA.COM DIAMETRO DE 400MM</v>
      </c>
      <c r="C5259" s="749" t="s">
        <v>17753</v>
      </c>
      <c r="D5259" s="749" t="s">
        <v>17754</v>
      </c>
      <c r="E5259" s="749" t="s">
        <v>17755</v>
      </c>
      <c r="F5259" s="749" t="s">
        <v>17779</v>
      </c>
      <c r="I5259" s="749" t="s">
        <v>30</v>
      </c>
      <c r="J5259" s="749" t="n">
        <v>209.86</v>
      </c>
    </row>
    <row collapsed="false" customFormat="false" customHeight="true" hidden="true" ht="12.75" outlineLevel="0" r="5260">
      <c r="A5260" s="749" t="s">
        <v>17781</v>
      </c>
      <c r="B5260" s="749" t="str">
        <f aca="false">C5260&amp;D5260&amp;E5260&amp;F5260&amp;G5260&amp;H5260</f>
        <v>MONTAGEM SEM FORNECIMENTO,DE VALVULAS BORBOLETA COM FLANGESCLASSE PN-10,INCLUSIVE O FORNECIMENTO DOS MATERIAIS PARA ASJUNTAS(ARRUELAS DE BORRACHA E PARAFUSOS COM E SEM PORCAS DEACO CARBONO),CUSTO POR JUNTA FLANGEADA,COM DIAMETRO DE 450MM</v>
      </c>
      <c r="C5260" s="749" t="s">
        <v>17753</v>
      </c>
      <c r="D5260" s="749" t="s">
        <v>17754</v>
      </c>
      <c r="E5260" s="749" t="s">
        <v>17755</v>
      </c>
      <c r="F5260" s="749" t="s">
        <v>17782</v>
      </c>
      <c r="I5260" s="749" t="s">
        <v>30</v>
      </c>
      <c r="J5260" s="749" t="n">
        <v>247.99</v>
      </c>
    </row>
    <row collapsed="false" customFormat="false" customHeight="true" hidden="true" ht="12.75" outlineLevel="0" r="5261">
      <c r="A5261" s="749" t="s">
        <v>17783</v>
      </c>
      <c r="B5261" s="749" t="str">
        <f aca="false">C5261&amp;D5261&amp;E5261&amp;F5261&amp;G5261&amp;H5261</f>
        <v>MONTAGEM SEM FORNECIMENTO,DE VALVULAS BORBOLETA COM FLANGESCLASSE PN-10,INCLUSIVE O FORNECIMENTO DOS MATERIAIS PARA ASJUNTAS(ARRUELAS DE BORRACHA E PARAFUSOS COM E SEM PORCAS DEACO CARBONO),CUSTO POR JUNTA FLANGEADA,COM DIAMETRO DE 450MM</v>
      </c>
      <c r="C5261" s="749" t="s">
        <v>17753</v>
      </c>
      <c r="D5261" s="749" t="s">
        <v>17754</v>
      </c>
      <c r="E5261" s="749" t="s">
        <v>17755</v>
      </c>
      <c r="F5261" s="749" t="s">
        <v>17782</v>
      </c>
      <c r="I5261" s="749" t="s">
        <v>30</v>
      </c>
      <c r="J5261" s="749" t="n">
        <v>241.46</v>
      </c>
    </row>
    <row collapsed="false" customFormat="false" customHeight="true" hidden="true" ht="12.75" outlineLevel="0" r="5262">
      <c r="A5262" s="749" t="s">
        <v>17784</v>
      </c>
      <c r="B5262" s="749" t="str">
        <f aca="false">C5262&amp;D5262&amp;E5262&amp;F5262&amp;G5262&amp;H5262</f>
        <v>MONTAGEM SEM FORNECIMENTO,DE VALVULAS BORBOLETA COM FLANGESCLASSE PN-10,INCLUSIVE O FORNECIMENTO DOS MATERIAIS PARA ASJUNTAS(ARRUELAS DE BORRACHA E PARAFUSOS COM E SEM PORCAS DEACO CARBONO),CUSTO POR JUNTA FLANGEADA,COM DIAMETRO DE 500MM</v>
      </c>
      <c r="C5262" s="749" t="s">
        <v>17753</v>
      </c>
      <c r="D5262" s="749" t="s">
        <v>17754</v>
      </c>
      <c r="E5262" s="749" t="s">
        <v>17755</v>
      </c>
      <c r="F5262" s="749" t="s">
        <v>17785</v>
      </c>
      <c r="I5262" s="749" t="s">
        <v>30</v>
      </c>
      <c r="J5262" s="749" t="n">
        <v>252.79</v>
      </c>
    </row>
    <row collapsed="false" customFormat="false" customHeight="true" hidden="true" ht="12.75" outlineLevel="0" r="5263">
      <c r="A5263" s="749" t="s">
        <v>17786</v>
      </c>
      <c r="B5263" s="749" t="str">
        <f aca="false">C5263&amp;D5263&amp;E5263&amp;F5263&amp;G5263&amp;H5263</f>
        <v>MONTAGEM SEM FORNECIMENTO,DE VALVULAS BORBOLETA COM FLANGESCLASSE PN-10,INCLUSIVE O FORNECIMENTO DOS MATERIAIS PARA ASJUNTAS(ARRUELAS DE BORRACHA E PARAFUSOS COM E SEM PORCAS DEACO CARBONO),CUSTO POR JUNTA FLANGEADA,COM DIAMETRO DE 500MM</v>
      </c>
      <c r="C5263" s="749" t="s">
        <v>17753</v>
      </c>
      <c r="D5263" s="749" t="s">
        <v>17754</v>
      </c>
      <c r="E5263" s="749" t="s">
        <v>17755</v>
      </c>
      <c r="F5263" s="749" t="s">
        <v>17785</v>
      </c>
      <c r="I5263" s="749" t="s">
        <v>30</v>
      </c>
      <c r="J5263" s="749" t="n">
        <v>245.75</v>
      </c>
    </row>
    <row collapsed="false" customFormat="false" customHeight="true" hidden="true" ht="12.75" outlineLevel="0" r="5264">
      <c r="A5264" s="749" t="s">
        <v>17787</v>
      </c>
      <c r="B5264" s="749" t="str">
        <f aca="false">C5264&amp;D5264&amp;E5264&amp;F5264&amp;G5264&amp;H5264</f>
        <v>MONTAGEM SEM FORNECIMENTO,DE VALVULAS BORBOLETA,COM FLANGESCLASSE PN-10,INCLUSIVE O FORNECIMENTO DOS MATERIAIS PARA ASJUNTAS(ARRUELAS DE BORRACHA E PARAFUSOS COM E SEM PORCAS DEACO CARBONO),CUSTO POR JUNTA FLANGEADA,COM DIAMETRO DE 600MM</v>
      </c>
      <c r="C5264" s="749" t="s">
        <v>17788</v>
      </c>
      <c r="D5264" s="749" t="s">
        <v>17754</v>
      </c>
      <c r="E5264" s="749" t="s">
        <v>17755</v>
      </c>
      <c r="F5264" s="749" t="s">
        <v>17789</v>
      </c>
      <c r="I5264" s="749" t="s">
        <v>30</v>
      </c>
      <c r="J5264" s="749" t="n">
        <v>312.43</v>
      </c>
    </row>
    <row collapsed="false" customFormat="false" customHeight="true" hidden="true" ht="12.75" outlineLevel="0" r="5265">
      <c r="A5265" s="749" t="s">
        <v>17790</v>
      </c>
      <c r="B5265" s="749" t="str">
        <f aca="false">C5265&amp;D5265&amp;E5265&amp;F5265&amp;G5265&amp;H5265</f>
        <v>MONTAGEM SEM FORNECIMENTO,DE VALVULAS BORBOLETA,COM FLANGESCLASSE PN-10,INCLUSIVE O FORNECIMENTO DOS MATERIAIS PARA ASJUNTAS(ARRUELAS DE BORRACHA E PARAFUSOS COM E SEM PORCAS DEACO CARBONO),CUSTO POR JUNTA FLANGEADA,COM DIAMETRO DE 600MM</v>
      </c>
      <c r="C5265" s="749" t="s">
        <v>17788</v>
      </c>
      <c r="D5265" s="749" t="s">
        <v>17754</v>
      </c>
      <c r="E5265" s="749" t="s">
        <v>17755</v>
      </c>
      <c r="F5265" s="749" t="s">
        <v>17789</v>
      </c>
      <c r="I5265" s="749" t="s">
        <v>30</v>
      </c>
      <c r="J5265" s="749" t="n">
        <v>304.72</v>
      </c>
    </row>
    <row collapsed="false" customFormat="false" customHeight="true" hidden="true" ht="12.75" outlineLevel="0" r="5266">
      <c r="A5266" s="749" t="s">
        <v>17791</v>
      </c>
      <c r="B5266" s="749" t="str">
        <f aca="false">C5266&amp;D5266&amp;E5266&amp;F5266&amp;G5266&amp;H5266</f>
        <v>MONTAGEM SEM FORNECIMENTO,DE VALVULAS BORBOLETA COM FLANGESCLASSE PN-10,INCLUSIVE O FORNECIMENTO DOS MATERIAIS PARA ASJUNTAS(ARRUELAS DE BORRACHA E PARAFUSOS COM E SEM PORCAS DEACO CARBONO),CUSTO POR JUNTA FLANGEADA,COM DIAMETRO DE 700MM</v>
      </c>
      <c r="C5266" s="749" t="s">
        <v>17753</v>
      </c>
      <c r="D5266" s="749" t="s">
        <v>17754</v>
      </c>
      <c r="E5266" s="749" t="s">
        <v>17755</v>
      </c>
      <c r="F5266" s="749" t="s">
        <v>17792</v>
      </c>
      <c r="I5266" s="749" t="s">
        <v>30</v>
      </c>
      <c r="J5266" s="749" t="n">
        <v>359.67</v>
      </c>
    </row>
    <row collapsed="false" customFormat="false" customHeight="true" hidden="true" ht="12.75" outlineLevel="0" r="5267">
      <c r="A5267" s="749" t="s">
        <v>17793</v>
      </c>
      <c r="B5267" s="749" t="str">
        <f aca="false">C5267&amp;D5267&amp;E5267&amp;F5267&amp;G5267&amp;H5267</f>
        <v>MONTAGEM SEM FORNECIMENTO,DE VALVULAS BORBOLETA COM FLANGESCLASSE PN-10,INCLUSIVE O FORNECIMENTO DOS MATERIAIS PARA ASJUNTAS(ARRUELAS DE BORRACHA E PARAFUSOS COM E SEM PORCAS DEACO CARBONO),CUSTO POR JUNTA FLANGEADA,COM DIAMETRO DE 700MM</v>
      </c>
      <c r="C5267" s="749" t="s">
        <v>17753</v>
      </c>
      <c r="D5267" s="749" t="s">
        <v>17754</v>
      </c>
      <c r="E5267" s="749" t="s">
        <v>17755</v>
      </c>
      <c r="F5267" s="749" t="s">
        <v>17792</v>
      </c>
      <c r="I5267" s="749" t="s">
        <v>30</v>
      </c>
      <c r="J5267" s="749" t="n">
        <v>350.83</v>
      </c>
    </row>
    <row collapsed="false" customFormat="false" customHeight="true" hidden="true" ht="12.75" outlineLevel="0" r="5268">
      <c r="A5268" s="749" t="s">
        <v>17794</v>
      </c>
      <c r="B5268" s="749" t="str">
        <f aca="false">C5268&amp;D5268&amp;E5268&amp;F5268&amp;G5268&amp;H5268</f>
        <v>MONTAGEM SEM FORNECIMENTO,DE VALVULAS BORBOLETA COM FLANGESCLASSE PN-10,INCLUSIVE O FORNECIMENTO DOS MATERIAIS PARA ASJUNTAS(ARRUELAS DE BORRACHA E PARAFUSOS COM E SEM PORCAS DEACO CARBONO),CUSTO POR JUNTA FLANGEADA,COM DIAMETRO DE 800MM</v>
      </c>
      <c r="C5268" s="749" t="s">
        <v>17753</v>
      </c>
      <c r="D5268" s="749" t="s">
        <v>17754</v>
      </c>
      <c r="E5268" s="749" t="s">
        <v>17755</v>
      </c>
      <c r="F5268" s="749" t="s">
        <v>17795</v>
      </c>
      <c r="I5268" s="749" t="s">
        <v>30</v>
      </c>
      <c r="J5268" s="749" t="n">
        <v>661.23</v>
      </c>
    </row>
    <row collapsed="false" customFormat="false" customHeight="true" hidden="true" ht="12.75" outlineLevel="0" r="5269">
      <c r="A5269" s="749" t="s">
        <v>17796</v>
      </c>
      <c r="B5269" s="749" t="str">
        <f aca="false">C5269&amp;D5269&amp;E5269&amp;F5269&amp;G5269&amp;H5269</f>
        <v>MONTAGEM SEM FORNECIMENTO,DE VALVULAS BORBOLETA COM FLANGESCLASSE PN-10,INCLUSIVE O FORNECIMENTO DOS MATERIAIS PARA ASJUNTAS(ARRUELAS DE BORRACHA E PARAFUSOS COM E SEM PORCAS DEACO CARBONO),CUSTO POR JUNTA FLANGEADA,COM DIAMETRO DE 800MM</v>
      </c>
      <c r="C5269" s="749" t="s">
        <v>17753</v>
      </c>
      <c r="D5269" s="749" t="s">
        <v>17754</v>
      </c>
      <c r="E5269" s="749" t="s">
        <v>17755</v>
      </c>
      <c r="F5269" s="749" t="s">
        <v>17795</v>
      </c>
      <c r="I5269" s="749" t="s">
        <v>30</v>
      </c>
      <c r="J5269" s="749" t="n">
        <v>651.48</v>
      </c>
    </row>
    <row collapsed="false" customFormat="false" customHeight="true" hidden="true" ht="12.75" outlineLevel="0" r="5270">
      <c r="A5270" s="749" t="s">
        <v>17797</v>
      </c>
      <c r="B5270" s="749" t="str">
        <f aca="false">C5270&amp;D5270&amp;E5270&amp;F5270&amp;G5270&amp;H5270</f>
        <v>MONTAGEM SEM FORNECIMENTO,DE VALVULAS BORBOLETA COM FLANGESCLASSE PN-10,INCLUSIVE O FORNECIMENTO DOS MATERIAIS PARA ASJUNTAS(ARRUELAS DE BORRACHA E PARAFUSOS COM E SEM PORCAS DEACO CARBONO),CUSTO POR JUNTA FLANGEADA,COM DIAMETRO DE 900MM</v>
      </c>
      <c r="C5270" s="749" t="s">
        <v>17753</v>
      </c>
      <c r="D5270" s="749" t="s">
        <v>17754</v>
      </c>
      <c r="E5270" s="749" t="s">
        <v>17755</v>
      </c>
      <c r="F5270" s="749" t="s">
        <v>17798</v>
      </c>
      <c r="I5270" s="749" t="s">
        <v>30</v>
      </c>
      <c r="J5270" s="749" t="n">
        <v>760.34</v>
      </c>
    </row>
    <row collapsed="false" customFormat="false" customHeight="true" hidden="true" ht="12.75" outlineLevel="0" r="5271">
      <c r="A5271" s="749" t="s">
        <v>17799</v>
      </c>
      <c r="B5271" s="749" t="str">
        <f aca="false">C5271&amp;D5271&amp;E5271&amp;F5271&amp;G5271&amp;H5271</f>
        <v>MONTAGEM SEM FORNECIMENTO,DE VALVULAS BORBOLETA COM FLANGESCLASSE PN-10,INCLUSIVE O FORNECIMENTO DOS MATERIAIS PARA ASJUNTAS(ARRUELAS DE BORRACHA E PARAFUSOS COM E SEM PORCAS DEACO CARBONO),CUSTO POR JUNTA FLANGEADA,COM DIAMETRO DE 900MM</v>
      </c>
      <c r="C5271" s="749" t="s">
        <v>17753</v>
      </c>
      <c r="D5271" s="749" t="s">
        <v>17754</v>
      </c>
      <c r="E5271" s="749" t="s">
        <v>17755</v>
      </c>
      <c r="F5271" s="749" t="s">
        <v>17798</v>
      </c>
      <c r="I5271" s="749" t="s">
        <v>30</v>
      </c>
      <c r="J5271" s="749" t="n">
        <v>749.33</v>
      </c>
    </row>
    <row collapsed="false" customFormat="false" customHeight="true" hidden="true" ht="12.75" outlineLevel="0" r="5272">
      <c r="A5272" s="749" t="s">
        <v>17800</v>
      </c>
      <c r="B5272" s="749" t="str">
        <f aca="false">C5272&amp;D5272&amp;E5272&amp;F5272&amp;G5272&amp;H5272</f>
        <v>MONTAGEM SEM FORNECIMENTO,DE VALVULAS BORBOLETA COM FLANGESCLASSE PN-10,INCLUSIVE O FORNECIMENTO DOS MATERIAIS PARA ASJUNTAS(ARRUELAS DE BORRACHA E PARAFUSOS COM E SEM PORCAS DEACO CARBONO),CUSTO POR JUNTA FLANGEADA,COM DIAMETRO DE 1000MM</v>
      </c>
      <c r="C5272" s="749" t="s">
        <v>17753</v>
      </c>
      <c r="D5272" s="749" t="s">
        <v>17754</v>
      </c>
      <c r="E5272" s="749" t="s">
        <v>17755</v>
      </c>
      <c r="F5272" s="749" t="s">
        <v>17801</v>
      </c>
      <c r="G5272" s="749" t="s">
        <v>236</v>
      </c>
      <c r="I5272" s="749" t="s">
        <v>30</v>
      </c>
      <c r="J5272" s="749" t="n">
        <v>874.42</v>
      </c>
    </row>
    <row collapsed="false" customFormat="false" customHeight="true" hidden="true" ht="12.75" outlineLevel="0" r="5273">
      <c r="A5273" s="749" t="s">
        <v>17802</v>
      </c>
      <c r="B5273" s="749" t="str">
        <f aca="false">C5273&amp;D5273&amp;E5273&amp;F5273&amp;G5273&amp;H5273</f>
        <v>MONTAGEM SEM FORNECIMENTO,DE VALVULAS BORBOLETA COM FLANGESCLASSE PN-10,INCLUSIVE O FORNECIMENTO DOS MATERIAIS PARA ASJUNTAS(ARRUELAS DE BORRACHA E PARAFUSOS COM E SEM PORCAS DEACO CARBONO),CUSTO POR JUNTA FLANGEADA,COM DIAMETRO DE 1000MM</v>
      </c>
      <c r="C5273" s="749" t="s">
        <v>17753</v>
      </c>
      <c r="D5273" s="749" t="s">
        <v>17754</v>
      </c>
      <c r="E5273" s="749" t="s">
        <v>17755</v>
      </c>
      <c r="F5273" s="749" t="s">
        <v>17801</v>
      </c>
      <c r="G5273" s="749" t="s">
        <v>236</v>
      </c>
      <c r="I5273" s="749" t="s">
        <v>30</v>
      </c>
      <c r="J5273" s="749" t="n">
        <v>862.49</v>
      </c>
    </row>
    <row collapsed="false" customFormat="false" customHeight="true" hidden="true" ht="12.75" outlineLevel="0" r="5274">
      <c r="A5274" s="749" t="s">
        <v>17803</v>
      </c>
      <c r="B5274" s="749" t="str">
        <f aca="false">C5274&amp;D5274&amp;E5274&amp;F5274&amp;G5274&amp;H5274</f>
        <v>MONTAGEM SEM FORNECIMENTO,DE VALVULAS BORBOLETA COM FLANGESCLASSE PN-10,INCLUSIVE O FORNECIMENTO DOS MATERIAIS PARA ASJUNTAS(ARRUELAS DE BORRACHA E PARAFUSOS COM E SEM PORCAS DEACO CARBONO),CUSTO POR JUNTA FLANGEADA,COM DIAMETRO DE 1200MM</v>
      </c>
      <c r="C5274" s="749" t="s">
        <v>17753</v>
      </c>
      <c r="D5274" s="749" t="s">
        <v>17754</v>
      </c>
      <c r="E5274" s="749" t="s">
        <v>17755</v>
      </c>
      <c r="F5274" s="749" t="s">
        <v>17804</v>
      </c>
      <c r="G5274" s="749" t="s">
        <v>236</v>
      </c>
      <c r="I5274" s="749" t="s">
        <v>30</v>
      </c>
      <c r="J5274" s="749" t="n">
        <v>1229.69</v>
      </c>
    </row>
    <row collapsed="false" customFormat="false" customHeight="true" hidden="true" ht="12.75" outlineLevel="0" r="5275">
      <c r="A5275" s="749" t="s">
        <v>17805</v>
      </c>
      <c r="B5275" s="749" t="str">
        <f aca="false">C5275&amp;D5275&amp;E5275&amp;F5275&amp;G5275&amp;H5275</f>
        <v>MONTAGEM SEM FORNECIMENTO,DE VALVULAS BORBOLETA COM FLANGESCLASSE PN-10,INCLUSIVE O FORNECIMENTO DOS MATERIAIS PARA ASJUNTAS(ARRUELAS DE BORRACHA E PARAFUSOS COM E SEM PORCAS DEACO CARBONO),CUSTO POR JUNTA FLANGEADA,COM DIAMETRO DE 1200MM</v>
      </c>
      <c r="C5275" s="749" t="s">
        <v>17753</v>
      </c>
      <c r="D5275" s="749" t="s">
        <v>17754</v>
      </c>
      <c r="E5275" s="749" t="s">
        <v>17755</v>
      </c>
      <c r="F5275" s="749" t="s">
        <v>17804</v>
      </c>
      <c r="G5275" s="749" t="s">
        <v>236</v>
      </c>
      <c r="I5275" s="749" t="s">
        <v>30</v>
      </c>
      <c r="J5275" s="749" t="n">
        <v>1215.14</v>
      </c>
    </row>
    <row collapsed="false" customFormat="false" customHeight="true" hidden="true" ht="12.75" outlineLevel="0" r="5276">
      <c r="A5276" s="749" t="s">
        <v>17806</v>
      </c>
      <c r="B5276" s="749" t="str">
        <f aca="false">C5276&amp;D5276&amp;E5276&amp;F5276&amp;G5276&amp;H5276</f>
        <v>MONTAGEM SEM FORNECIMENTO,DE VALVULAS BORBOLETA COM FLANGESCLASSE PN-16,INCLUSIVE O FORNECIMENTO DOS MATERIAIS PARA ASJUNTAS(ARRUELAS DE BORRACHA E PARAFUSOS COM E SEM PORCAS DEACO CARBONO),CUSTO POR JUNTA FLANGEADA,COM DIAMETRO DE 75MM</v>
      </c>
      <c r="C5276" s="749" t="s">
        <v>17753</v>
      </c>
      <c r="D5276" s="749" t="s">
        <v>17807</v>
      </c>
      <c r="E5276" s="749" t="s">
        <v>17755</v>
      </c>
      <c r="F5276" s="749" t="s">
        <v>17756</v>
      </c>
      <c r="I5276" s="749" t="s">
        <v>30</v>
      </c>
      <c r="J5276" s="749" t="n">
        <v>32.81</v>
      </c>
    </row>
    <row collapsed="false" customFormat="false" customHeight="true" hidden="true" ht="12.75" outlineLevel="0" r="5277">
      <c r="A5277" s="749" t="s">
        <v>17808</v>
      </c>
      <c r="B5277" s="749" t="str">
        <f aca="false">C5277&amp;D5277&amp;E5277&amp;F5277&amp;G5277&amp;H5277</f>
        <v>MONTAGEM SEM FORNECIMENTO,DE VALVULAS BORBOLETA COM FLANGESCLASSE PN-16,INCLUSIVE O FORNECIMENTO DOS MATERIAIS PARA ASJUNTAS(ARRUELAS DE BORRACHA E PARAFUSOS COM E SEM PORCAS DEACO CARBONO),CUSTO POR JUNTA FLANGEADA,COM DIAMETRO DE 75MM</v>
      </c>
      <c r="C5277" s="749" t="s">
        <v>17753</v>
      </c>
      <c r="D5277" s="749" t="s">
        <v>17807</v>
      </c>
      <c r="E5277" s="749" t="s">
        <v>17755</v>
      </c>
      <c r="F5277" s="749" t="s">
        <v>17756</v>
      </c>
      <c r="I5277" s="749" t="s">
        <v>30</v>
      </c>
      <c r="J5277" s="749" t="n">
        <v>30.46</v>
      </c>
    </row>
    <row collapsed="false" customFormat="false" customHeight="true" hidden="true" ht="12.75" outlineLevel="0" r="5278">
      <c r="A5278" s="749" t="s">
        <v>17809</v>
      </c>
      <c r="B5278" s="749" t="str">
        <f aca="false">C5278&amp;D5278&amp;E5278&amp;F5278&amp;G5278&amp;H5278</f>
        <v>MONTAGEM SEM FORNECIMENTO,DE VALVULAS BORBOLETA COM FLANGESCLASSE PN-16,INCLUSIVE O FORNECIMENTO DOS MATERIAIS PARA ASJUNTAS(ARRUELAS DE BORRACHA E PARAFUSOS COM E SEM PORCAS DEACO CARBONO),CUSTO POR JUNTA FLANGEADA,COM DIAMETRO DE 100MM</v>
      </c>
      <c r="C5278" s="749" t="s">
        <v>17753</v>
      </c>
      <c r="D5278" s="749" t="s">
        <v>17807</v>
      </c>
      <c r="E5278" s="749" t="s">
        <v>17755</v>
      </c>
      <c r="F5278" s="749" t="s">
        <v>17810</v>
      </c>
      <c r="I5278" s="749" t="s">
        <v>30</v>
      </c>
      <c r="J5278" s="749" t="n">
        <v>51.84</v>
      </c>
    </row>
    <row collapsed="false" customFormat="false" customHeight="true" hidden="true" ht="12.75" outlineLevel="0" r="5279">
      <c r="A5279" s="749" t="s">
        <v>17811</v>
      </c>
      <c r="B5279" s="749" t="str">
        <f aca="false">C5279&amp;D5279&amp;E5279&amp;F5279&amp;G5279&amp;H5279</f>
        <v>MONTAGEM SEM FORNECIMENTO,DE VALVULAS BORBOLETA COM FLANGESCLASSE PN-16,INCLUSIVE O FORNECIMENTO DOS MATERIAIS PARA ASJUNTAS(ARRUELAS DE BORRACHA E PARAFUSOS COM E SEM PORCAS DEACO CARBONO),CUSTO POR JUNTA FLANGEADA,COM DIAMETRO DE 100MM</v>
      </c>
      <c r="C5279" s="749" t="s">
        <v>17753</v>
      </c>
      <c r="D5279" s="749" t="s">
        <v>17807</v>
      </c>
      <c r="E5279" s="749" t="s">
        <v>17755</v>
      </c>
      <c r="F5279" s="749" t="s">
        <v>17810</v>
      </c>
      <c r="I5279" s="749" t="s">
        <v>30</v>
      </c>
      <c r="J5279" s="749" t="n">
        <v>48.82</v>
      </c>
    </row>
    <row collapsed="false" customFormat="false" customHeight="true" hidden="true" ht="12.75" outlineLevel="0" r="5280">
      <c r="A5280" s="749" t="s">
        <v>17812</v>
      </c>
      <c r="B5280" s="749" t="str">
        <f aca="false">C5280&amp;D5280&amp;E5280&amp;F5280&amp;G5280&amp;H5280</f>
        <v>MONTAGEM SEM FORNECIMENTO,DE VALVULAS BORBOLETA,COM FLANGESCLASSE PN-16,INCLUSIVE O FORNECIMENTO DOS MATERIAIS PARA ASJUNTAS(ARRUELAS DE BORRACHA E PARAFUSOS COM E SEM PORCAS DEACO CARBONO),CUSTO POR JUNTA FLANGEADA,COM DIAMETRO DE 150MM</v>
      </c>
      <c r="C5280" s="749" t="s">
        <v>17788</v>
      </c>
      <c r="D5280" s="749" t="s">
        <v>17807</v>
      </c>
      <c r="E5280" s="749" t="s">
        <v>17755</v>
      </c>
      <c r="F5280" s="749" t="s">
        <v>17764</v>
      </c>
      <c r="I5280" s="749" t="s">
        <v>30</v>
      </c>
      <c r="J5280" s="749" t="n">
        <v>62.07</v>
      </c>
    </row>
    <row collapsed="false" customFormat="false" customHeight="true" hidden="true" ht="12.75" outlineLevel="0" r="5281">
      <c r="A5281" s="749" t="s">
        <v>17813</v>
      </c>
      <c r="B5281" s="749" t="str">
        <f aca="false">C5281&amp;D5281&amp;E5281&amp;F5281&amp;G5281&amp;H5281</f>
        <v>MONTAGEM SEM FORNECIMENTO,DE VALVULAS BORBOLETA,COM FLANGESCLASSE PN-16,INCLUSIVE O FORNECIMENTO DOS MATERIAIS PARA ASJUNTAS(ARRUELAS DE BORRACHA E PARAFUSOS COM E SEM PORCAS DEACO CARBONO),CUSTO POR JUNTA FLANGEADA,COM DIAMETRO DE 150MM</v>
      </c>
      <c r="C5281" s="749" t="s">
        <v>17788</v>
      </c>
      <c r="D5281" s="749" t="s">
        <v>17807</v>
      </c>
      <c r="E5281" s="749" t="s">
        <v>17755</v>
      </c>
      <c r="F5281" s="749" t="s">
        <v>17764</v>
      </c>
      <c r="I5281" s="749" t="s">
        <v>30</v>
      </c>
      <c r="J5281" s="749" t="n">
        <v>58.7</v>
      </c>
    </row>
    <row collapsed="false" customFormat="false" customHeight="true" hidden="true" ht="12.75" outlineLevel="0" r="5282">
      <c r="A5282" s="749" t="s">
        <v>17814</v>
      </c>
      <c r="B5282" s="749" t="str">
        <f aca="false">C5282&amp;D5282&amp;E5282&amp;F5282&amp;G5282&amp;H5282</f>
        <v>MONTAGEM SEM FORNECIMENTO,DE VALVULAS BORBOLETA,COM FLANGESCLASSE PN-16,INCLUSIVE O FORNECIMENTO DOS MATERIAIS PARA ASJUNTAS(ARRUELAS DE BORRACHA E PARAFUSOS COM E SEM PORCAS DEACO CARBONO),CUSTO POR JUNTA FLANGEADA,COM DIAMETRO DE 200MM</v>
      </c>
      <c r="C5282" s="749" t="s">
        <v>17788</v>
      </c>
      <c r="D5282" s="749" t="s">
        <v>17807</v>
      </c>
      <c r="E5282" s="749" t="s">
        <v>17755</v>
      </c>
      <c r="F5282" s="749" t="s">
        <v>17767</v>
      </c>
      <c r="I5282" s="749" t="s">
        <v>30</v>
      </c>
      <c r="J5282" s="749" t="n">
        <v>121.08</v>
      </c>
    </row>
    <row collapsed="false" customFormat="false" customHeight="true" hidden="true" ht="12.75" outlineLevel="0" r="5283">
      <c r="A5283" s="749" t="s">
        <v>17815</v>
      </c>
      <c r="B5283" s="749" t="str">
        <f aca="false">C5283&amp;D5283&amp;E5283&amp;F5283&amp;G5283&amp;H5283</f>
        <v>MONTAGEM SEM FORNECIMENTO,DE VALVULAS BORBOLETA,COM FLANGESCLASSE PN-16,INCLUSIVE O FORNECIMENTO DOS MATERIAIS PARA ASJUNTAS(ARRUELAS DE BORRACHA E PARAFUSOS COM E SEM PORCAS DEACO CARBONO),CUSTO POR JUNTA FLANGEADA,COM DIAMETRO DE 200MM</v>
      </c>
      <c r="C5283" s="749" t="s">
        <v>17788</v>
      </c>
      <c r="D5283" s="749" t="s">
        <v>17807</v>
      </c>
      <c r="E5283" s="749" t="s">
        <v>17755</v>
      </c>
      <c r="F5283" s="749" t="s">
        <v>17767</v>
      </c>
      <c r="I5283" s="749" t="s">
        <v>30</v>
      </c>
      <c r="J5283" s="749" t="n">
        <v>116.54</v>
      </c>
    </row>
    <row collapsed="false" customFormat="false" customHeight="true" hidden="true" ht="12.75" outlineLevel="0" r="5284">
      <c r="A5284" s="749" t="s">
        <v>17816</v>
      </c>
      <c r="B5284" s="749" t="str">
        <f aca="false">C5284&amp;D5284&amp;E5284&amp;F5284&amp;G5284&amp;H5284</f>
        <v>MONTAGEM SEM FORNECIMENTO,DE VALVULAS BORBOLETA COM FLANGESCLASSE PN-16,INCLUSIVE O FORNECIMENTO DOS MATERIAIS PARA ASJUNTAS(ARRUELAS DE BORRACHA E PARAFUSOS COM E SEM PORCAS DEACO CARBONO),CUSTO POR JUNTA FLANGEADA,COM DIAMETRO DE 250MM</v>
      </c>
      <c r="C5284" s="749" t="s">
        <v>17753</v>
      </c>
      <c r="D5284" s="749" t="s">
        <v>17807</v>
      </c>
      <c r="E5284" s="749" t="s">
        <v>17755</v>
      </c>
      <c r="F5284" s="749" t="s">
        <v>17770</v>
      </c>
      <c r="I5284" s="749" t="s">
        <v>30</v>
      </c>
      <c r="J5284" s="749" t="n">
        <v>158.77</v>
      </c>
    </row>
    <row collapsed="false" customFormat="false" customHeight="true" hidden="true" ht="12.75" outlineLevel="0" r="5285">
      <c r="A5285" s="749" t="s">
        <v>17817</v>
      </c>
      <c r="B5285" s="749" t="str">
        <f aca="false">C5285&amp;D5285&amp;E5285&amp;F5285&amp;G5285&amp;H5285</f>
        <v>MONTAGEM SEM FORNECIMENTO,DE VALVULAS BORBOLETA COM FLANGESCLASSE PN-16,INCLUSIVE O FORNECIMENTO DOS MATERIAIS PARA ASJUNTAS(ARRUELAS DE BORRACHA E PARAFUSOS COM E SEM PORCAS DEACO CARBONO),CUSTO POR JUNTA FLANGEADA,COM DIAMETRO DE 250MM</v>
      </c>
      <c r="C5285" s="749" t="s">
        <v>17753</v>
      </c>
      <c r="D5285" s="749" t="s">
        <v>17807</v>
      </c>
      <c r="E5285" s="749" t="s">
        <v>17755</v>
      </c>
      <c r="F5285" s="749" t="s">
        <v>17770</v>
      </c>
      <c r="I5285" s="749" t="s">
        <v>30</v>
      </c>
      <c r="J5285" s="749" t="n">
        <v>153.73</v>
      </c>
    </row>
    <row collapsed="false" customFormat="false" customHeight="true" hidden="true" ht="12.75" outlineLevel="0" r="5286">
      <c r="A5286" s="749" t="s">
        <v>17818</v>
      </c>
      <c r="B5286" s="749" t="str">
        <f aca="false">C5286&amp;D5286&amp;E5286&amp;F5286&amp;G5286&amp;H5286</f>
        <v>MONTAGEM SEM FORNECIMENTO,DE VALVULAS BORBOLETA COM FLANGESCLASSE PN-16,INCLUSIVE O FORNECIMENTO DOS MATERIAIS PARA ASJUNTAS(ARRUELAS DE BORRACHA E PARAFUSOS COM E SEM PORCAS DEACO CARBONO),CUSTO POR JUNTA FLANGEADA,COM DIAMETRO DE 300MM</v>
      </c>
      <c r="C5286" s="749" t="s">
        <v>17753</v>
      </c>
      <c r="D5286" s="749" t="s">
        <v>17807</v>
      </c>
      <c r="E5286" s="749" t="s">
        <v>17755</v>
      </c>
      <c r="F5286" s="749" t="s">
        <v>17773</v>
      </c>
      <c r="I5286" s="749" t="s">
        <v>30</v>
      </c>
      <c r="J5286" s="749" t="n">
        <v>168.52</v>
      </c>
    </row>
    <row collapsed="false" customFormat="false" customHeight="true" hidden="true" ht="12.75" outlineLevel="0" r="5287">
      <c r="A5287" s="749" t="s">
        <v>17819</v>
      </c>
      <c r="B5287" s="749" t="str">
        <f aca="false">C5287&amp;D5287&amp;E5287&amp;F5287&amp;G5287&amp;H5287</f>
        <v>MONTAGEM SEM FORNECIMENTO,DE VALVULAS BORBOLETA COM FLANGESCLASSE PN-16,INCLUSIVE O FORNECIMENTO DOS MATERIAIS PARA ASJUNTAS(ARRUELAS DE BORRACHA E PARAFUSOS COM E SEM PORCAS DEACO CARBONO),CUSTO POR JUNTA FLANGEADA,COM DIAMETRO DE 300MM</v>
      </c>
      <c r="C5287" s="749" t="s">
        <v>17753</v>
      </c>
      <c r="D5287" s="749" t="s">
        <v>17807</v>
      </c>
      <c r="E5287" s="749" t="s">
        <v>17755</v>
      </c>
      <c r="F5287" s="749" t="s">
        <v>17773</v>
      </c>
      <c r="I5287" s="749" t="s">
        <v>30</v>
      </c>
      <c r="J5287" s="749" t="n">
        <v>163.47</v>
      </c>
    </row>
    <row collapsed="false" customFormat="false" customHeight="true" hidden="true" ht="12.75" outlineLevel="0" r="5288">
      <c r="A5288" s="749" t="s">
        <v>17820</v>
      </c>
      <c r="B5288" s="749" t="str">
        <f aca="false">C5288&amp;D5288&amp;E5288&amp;F5288&amp;G5288&amp;H5288</f>
        <v>MONTAGEM SEM FORNECIMENTO,DE VALVULAS BORBOLETA COM FLANGESCLASSE PN-16,INCLUSIVE O FORNECIMENTO DOS MATERIAIS PARA ASJUNTAS(ARRUELAS DE BORRACHA E PARAFUSOS COM E SEM PORCAS DEACO CARBONO),CUSTO POR JUNTA FLANGEADA,COM DIAMETRO DE 350MM</v>
      </c>
      <c r="C5288" s="749" t="s">
        <v>17753</v>
      </c>
      <c r="D5288" s="749" t="s">
        <v>17807</v>
      </c>
      <c r="E5288" s="749" t="s">
        <v>17755</v>
      </c>
      <c r="F5288" s="749" t="s">
        <v>17776</v>
      </c>
      <c r="I5288" s="749" t="s">
        <v>30</v>
      </c>
      <c r="J5288" s="749" t="n">
        <v>211.15</v>
      </c>
    </row>
    <row collapsed="false" customFormat="false" customHeight="true" hidden="true" ht="12.75" outlineLevel="0" r="5289">
      <c r="A5289" s="749" t="s">
        <v>17821</v>
      </c>
      <c r="B5289" s="749" t="str">
        <f aca="false">C5289&amp;D5289&amp;E5289&amp;F5289&amp;G5289&amp;H5289</f>
        <v>MONTAGEM SEM FORNECIMENTO,DE VALVULAS BORBOLETA COM FLANGESCLASSE PN-16,INCLUSIVE O FORNECIMENTO DOS MATERIAIS PARA ASJUNTAS(ARRUELAS DE BORRACHA E PARAFUSOS COM E SEM PORCAS DEACO CARBONO),CUSTO POR JUNTA FLANGEADA,COM DIAMETRO DE 350MM</v>
      </c>
      <c r="C5289" s="749" t="s">
        <v>17753</v>
      </c>
      <c r="D5289" s="749" t="s">
        <v>17807</v>
      </c>
      <c r="E5289" s="749" t="s">
        <v>17755</v>
      </c>
      <c r="F5289" s="749" t="s">
        <v>17776</v>
      </c>
      <c r="I5289" s="749" t="s">
        <v>30</v>
      </c>
      <c r="J5289" s="749" t="n">
        <v>205.37</v>
      </c>
    </row>
    <row collapsed="false" customFormat="false" customHeight="true" hidden="true" ht="12.75" outlineLevel="0" r="5290">
      <c r="A5290" s="749" t="s">
        <v>17822</v>
      </c>
      <c r="B5290" s="749" t="str">
        <f aca="false">C5290&amp;D5290&amp;E5290&amp;F5290&amp;G5290&amp;H5290</f>
        <v>MONTAGEM SEM FORNECIMENTO,DE VALVULAS BORBOLETA COM FLANGESCLASSE PN-16,INCLUSIVE O FORNECIMENTO DOS MATERIAIS PARA ASJUNTAS(ARRUELAS DE BORRACHA E PARAFUSOS COM E SEM PORCAS DEACO CARBONO),CUSTO POR JUNTA FLANGEADA,COM DIAMETRO DE 400MM</v>
      </c>
      <c r="C5290" s="749" t="s">
        <v>17753</v>
      </c>
      <c r="D5290" s="749" t="s">
        <v>17807</v>
      </c>
      <c r="E5290" s="749" t="s">
        <v>17755</v>
      </c>
      <c r="F5290" s="749" t="s">
        <v>17823</v>
      </c>
      <c r="I5290" s="749" t="s">
        <v>30</v>
      </c>
      <c r="J5290" s="749" t="n">
        <v>259.19</v>
      </c>
    </row>
    <row collapsed="false" customFormat="false" customHeight="true" hidden="true" ht="12.75" outlineLevel="0" r="5291">
      <c r="A5291" s="749" t="s">
        <v>17824</v>
      </c>
      <c r="B5291" s="749" t="str">
        <f aca="false">C5291&amp;D5291&amp;E5291&amp;F5291&amp;G5291&amp;H5291</f>
        <v>MONTAGEM SEM FORNECIMENTO,DE VALVULAS BORBOLETA COM FLANGESCLASSE PN-16,INCLUSIVE O FORNECIMENTO DOS MATERIAIS PARA ASJUNTAS(ARRUELAS DE BORRACHA E PARAFUSOS COM E SEM PORCAS DEACO CARBONO),CUSTO POR JUNTA FLANGEADA,COM DIAMETRO DE 400MM</v>
      </c>
      <c r="C5291" s="749" t="s">
        <v>17753</v>
      </c>
      <c r="D5291" s="749" t="s">
        <v>17807</v>
      </c>
      <c r="E5291" s="749" t="s">
        <v>17755</v>
      </c>
      <c r="F5291" s="749" t="s">
        <v>17823</v>
      </c>
      <c r="I5291" s="749" t="s">
        <v>30</v>
      </c>
      <c r="J5291" s="749" t="n">
        <v>252.67</v>
      </c>
    </row>
    <row collapsed="false" customFormat="false" customHeight="true" hidden="true" ht="12.75" outlineLevel="0" r="5292">
      <c r="A5292" s="749" t="s">
        <v>17825</v>
      </c>
      <c r="B5292" s="749" t="str">
        <f aca="false">C5292&amp;D5292&amp;E5292&amp;F5292&amp;G5292&amp;H5292</f>
        <v>MONTAGEM SEM FORNECIMENTO,DE VALVULAS BORBOLETA COM FLANGESCLASSE PN-16,INCLUSIVE O FORNECIMENTO DOS MATERIAIS PARA ASJUNTAS(ARRUELAS DE BORRACHA E PARAFUSOS COM E SEM PORCAS DEACO CARBONO),CUSTO POR JUNTA FLANGEADA,COM DIAMETRO DE 450MM</v>
      </c>
      <c r="C5292" s="749" t="s">
        <v>17753</v>
      </c>
      <c r="D5292" s="749" t="s">
        <v>17807</v>
      </c>
      <c r="E5292" s="749" t="s">
        <v>17755</v>
      </c>
      <c r="F5292" s="749" t="s">
        <v>17782</v>
      </c>
      <c r="I5292" s="749" t="s">
        <v>30</v>
      </c>
      <c r="J5292" s="749" t="n">
        <v>304.26</v>
      </c>
    </row>
    <row collapsed="false" customFormat="false" customHeight="true" hidden="true" ht="12.75" outlineLevel="0" r="5293">
      <c r="A5293" s="749" t="s">
        <v>17826</v>
      </c>
      <c r="B5293" s="749" t="str">
        <f aca="false">C5293&amp;D5293&amp;E5293&amp;F5293&amp;G5293&amp;H5293</f>
        <v>MONTAGEM SEM FORNECIMENTO,DE VALVULAS BORBOLETA COM FLANGESCLASSE PN-16,INCLUSIVE O FORNECIMENTO DOS MATERIAIS PARA ASJUNTAS(ARRUELAS DE BORRACHA E PARAFUSOS COM E SEM PORCAS DEACO CARBONO),CUSTO POR JUNTA FLANGEADA,COM DIAMETRO DE 450MM</v>
      </c>
      <c r="C5293" s="749" t="s">
        <v>17753</v>
      </c>
      <c r="D5293" s="749" t="s">
        <v>17807</v>
      </c>
      <c r="E5293" s="749" t="s">
        <v>17755</v>
      </c>
      <c r="F5293" s="749" t="s">
        <v>17782</v>
      </c>
      <c r="I5293" s="749" t="s">
        <v>30</v>
      </c>
      <c r="J5293" s="749" t="n">
        <v>296.87</v>
      </c>
    </row>
    <row collapsed="false" customFormat="false" customHeight="true" hidden="true" ht="12.75" outlineLevel="0" r="5294">
      <c r="A5294" s="749" t="s">
        <v>17827</v>
      </c>
      <c r="B5294" s="749" t="str">
        <f aca="false">C5294&amp;D5294&amp;E5294&amp;F5294&amp;G5294&amp;H5294</f>
        <v>MONTAGEM SEM FORNECIMENTO,DE VALVULAS BORBOLETA COM FLANGESCLASSE PN-16,INCLUSIVE O FORNECIMENTO DOS MATERIAIS PARA ASJUNTAS(ARRUELAS DE BORRACHA E PARAFUSOS COM E SEM PORCAS DEACO CARBONO),CUSTO POR JUNTA FLANGEADA,COM DIAMETRO DE 500MM</v>
      </c>
      <c r="C5294" s="749" t="s">
        <v>17753</v>
      </c>
      <c r="D5294" s="749" t="s">
        <v>17807</v>
      </c>
      <c r="E5294" s="749" t="s">
        <v>17755</v>
      </c>
      <c r="F5294" s="749" t="s">
        <v>17785</v>
      </c>
      <c r="I5294" s="749" t="s">
        <v>30</v>
      </c>
      <c r="J5294" s="749" t="n">
        <v>549.59</v>
      </c>
    </row>
    <row collapsed="false" customFormat="false" customHeight="true" hidden="true" ht="12.75" outlineLevel="0" r="5295">
      <c r="A5295" s="749" t="s">
        <v>17828</v>
      </c>
      <c r="B5295" s="749" t="str">
        <f aca="false">C5295&amp;D5295&amp;E5295&amp;F5295&amp;G5295&amp;H5295</f>
        <v>MONTAGEM SEM FORNECIMENTO,DE VALVULAS BORBOLETA COM FLANGESCLASSE PN-16,INCLUSIVE O FORNECIMENTO DOS MATERIAIS PARA ASJUNTAS(ARRUELAS DE BORRACHA E PARAFUSOS COM E SEM PORCAS DEACO CARBONO),CUSTO POR JUNTA FLANGEADA,COM DIAMETRO DE 500MM</v>
      </c>
      <c r="C5295" s="749" t="s">
        <v>17753</v>
      </c>
      <c r="D5295" s="749" t="s">
        <v>17807</v>
      </c>
      <c r="E5295" s="749" t="s">
        <v>17755</v>
      </c>
      <c r="F5295" s="749" t="s">
        <v>17785</v>
      </c>
      <c r="I5295" s="749" t="s">
        <v>30</v>
      </c>
      <c r="J5295" s="749" t="n">
        <v>541.34</v>
      </c>
    </row>
    <row collapsed="false" customFormat="false" customHeight="true" hidden="true" ht="12.75" outlineLevel="0" r="5296">
      <c r="A5296" s="749" t="s">
        <v>17829</v>
      </c>
      <c r="B5296" s="749" t="str">
        <f aca="false">C5296&amp;D5296&amp;E5296&amp;F5296&amp;G5296&amp;H5296</f>
        <v>MONTAGEM SEM FORNECIMENTO,DE VALVULAS BORBOLETA COM FLANGESCLASSE PN-16,INCLUSIVE O FORNECIMENTO DOS MATERIAIS PARA ASJUNTAS(ARRUELAS DE BORRACHA E PARAFUSOS COM E SEM PORCAS DEACO CARBONO),CUSTO POR JUNTA FLANGEADA,COM DIAMETRO DE 600MM</v>
      </c>
      <c r="C5296" s="749" t="s">
        <v>17753</v>
      </c>
      <c r="D5296" s="749" t="s">
        <v>17807</v>
      </c>
      <c r="E5296" s="749" t="s">
        <v>17755</v>
      </c>
      <c r="F5296" s="749" t="s">
        <v>17789</v>
      </c>
      <c r="I5296" s="749" t="s">
        <v>30</v>
      </c>
      <c r="J5296" s="749" t="n">
        <v>629.5</v>
      </c>
    </row>
    <row collapsed="false" customFormat="false" customHeight="true" hidden="true" ht="12.75" outlineLevel="0" r="5297">
      <c r="A5297" s="749" t="s">
        <v>17830</v>
      </c>
      <c r="B5297" s="749" t="str">
        <f aca="false">C5297&amp;D5297&amp;E5297&amp;F5297&amp;G5297&amp;H5297</f>
        <v>MONTAGEM SEM FORNECIMENTO,DE VALVULAS BORBOLETA COM FLANGESCLASSE PN-16,INCLUSIVE O FORNECIMENTO DOS MATERIAIS PARA ASJUNTAS(ARRUELAS DE BORRACHA E PARAFUSOS COM E SEM PORCAS DEACO CARBONO),CUSTO POR JUNTA FLANGEADA,COM DIAMETRO DE 600MM</v>
      </c>
      <c r="C5297" s="749" t="s">
        <v>17753</v>
      </c>
      <c r="D5297" s="749" t="s">
        <v>17807</v>
      </c>
      <c r="E5297" s="749" t="s">
        <v>17755</v>
      </c>
      <c r="F5297" s="749" t="s">
        <v>17789</v>
      </c>
      <c r="I5297" s="749" t="s">
        <v>30</v>
      </c>
      <c r="J5297" s="749" t="n">
        <v>620.6</v>
      </c>
    </row>
    <row collapsed="false" customFormat="false" customHeight="true" hidden="true" ht="12.75" outlineLevel="0" r="5298">
      <c r="A5298" s="749" t="s">
        <v>17831</v>
      </c>
      <c r="B5298" s="749" t="str">
        <f aca="false">C5298&amp;D5298&amp;E5298&amp;F5298&amp;G5298&amp;H5298</f>
        <v>MONTAGEM SEM FORNECIMENTO,DE VALVULAS BORBOLETA COM FLANGESCLASSE PN-16,INCLUSIVE O FORNECIMENTO DOS MATERIAIS PARA ASJUNTAS(ARRUELAS DE BORRACHA E PARAFUSOS COM E SEM PORCAS DEACO CARBONO),CUSTO POR JUNTA FLANGEADA,COM DIAMETRO DE 700MM</v>
      </c>
      <c r="C5298" s="749" t="s">
        <v>17753</v>
      </c>
      <c r="D5298" s="749" t="s">
        <v>17807</v>
      </c>
      <c r="E5298" s="749" t="s">
        <v>17755</v>
      </c>
      <c r="F5298" s="749" t="s">
        <v>17792</v>
      </c>
      <c r="I5298" s="749" t="s">
        <v>30</v>
      </c>
      <c r="J5298" s="749" t="n">
        <v>741.11</v>
      </c>
    </row>
    <row collapsed="false" customFormat="false" customHeight="true" hidden="true" ht="12.75" outlineLevel="0" r="5299">
      <c r="A5299" s="749" t="s">
        <v>17832</v>
      </c>
      <c r="B5299" s="749" t="str">
        <f aca="false">C5299&amp;D5299&amp;E5299&amp;F5299&amp;G5299&amp;H5299</f>
        <v>MONTAGEM SEM FORNECIMENTO,DE VALVULAS BORBOLETA COM FLANGESCLASSE PN-16,INCLUSIVE O FORNECIMENTO DOS MATERIAIS PARA ASJUNTAS(ARRUELAS DE BORRACHA E PARAFUSOS COM E SEM PORCAS DEACO CARBONO),CUSTO POR JUNTA FLANGEADA,COM DIAMETRO DE 700MM</v>
      </c>
      <c r="C5299" s="749" t="s">
        <v>17753</v>
      </c>
      <c r="D5299" s="749" t="s">
        <v>17807</v>
      </c>
      <c r="E5299" s="749" t="s">
        <v>17755</v>
      </c>
      <c r="F5299" s="749" t="s">
        <v>17792</v>
      </c>
      <c r="I5299" s="749" t="s">
        <v>30</v>
      </c>
      <c r="J5299" s="749" t="n">
        <v>730.82</v>
      </c>
    </row>
    <row collapsed="false" customFormat="false" customHeight="true" hidden="true" ht="12.75" outlineLevel="0" r="5300">
      <c r="A5300" s="749" t="s">
        <v>17833</v>
      </c>
      <c r="B5300" s="749" t="str">
        <f aca="false">C5300&amp;D5300&amp;E5300&amp;F5300&amp;G5300&amp;H5300</f>
        <v>MONTAGEM SEM FORNECIMENTO,DE VALVULAS BORBOLETA COM FLANGESCLASSE PN-16,INCLUSIVE O FORNECIMENTO DOS MATERIAIS PARA ASJUNTAS(ARRUELAS DE BORRACHA E PARAFUSOS COM E SEM PORCAS DEACO CARBONO),CUSTO POR JUNTA FLANGEADA,COM DIAMETRO DE 800MM</v>
      </c>
      <c r="C5300" s="749" t="s">
        <v>17753</v>
      </c>
      <c r="D5300" s="749" t="s">
        <v>17807</v>
      </c>
      <c r="E5300" s="749" t="s">
        <v>17755</v>
      </c>
      <c r="F5300" s="749" t="s">
        <v>17795</v>
      </c>
      <c r="I5300" s="749" t="s">
        <v>30</v>
      </c>
      <c r="J5300" s="749" t="n">
        <v>926.05</v>
      </c>
    </row>
    <row collapsed="false" customFormat="false" customHeight="true" hidden="true" ht="12.75" outlineLevel="0" r="5301">
      <c r="A5301" s="749" t="s">
        <v>17834</v>
      </c>
      <c r="B5301" s="749" t="str">
        <f aca="false">C5301&amp;D5301&amp;E5301&amp;F5301&amp;G5301&amp;H5301</f>
        <v>MONTAGEM SEM FORNECIMENTO,DE VALVULAS BORBOLETA COM FLANGESCLASSE PN-16,INCLUSIVE O FORNECIMENTO DOS MATERIAIS PARA ASJUNTAS(ARRUELAS DE BORRACHA E PARAFUSOS COM E SEM PORCAS DEACO CARBONO),CUSTO POR JUNTA FLANGEADA,COM DIAMETRO DE 800MM</v>
      </c>
      <c r="C5301" s="749" t="s">
        <v>17753</v>
      </c>
      <c r="D5301" s="749" t="s">
        <v>17807</v>
      </c>
      <c r="E5301" s="749" t="s">
        <v>17755</v>
      </c>
      <c r="F5301" s="749" t="s">
        <v>17795</v>
      </c>
      <c r="I5301" s="749" t="s">
        <v>30</v>
      </c>
      <c r="J5301" s="749" t="n">
        <v>914.85</v>
      </c>
    </row>
    <row collapsed="false" customFormat="false" customHeight="true" hidden="true" ht="12.75" outlineLevel="0" r="5302">
      <c r="A5302" s="749" t="s">
        <v>17835</v>
      </c>
      <c r="B5302" s="749" t="str">
        <f aca="false">C5302&amp;D5302&amp;E5302&amp;F5302&amp;G5302&amp;H5302</f>
        <v>MONTAGEM SEM FORNECIMENTO,DE VALVULAS BORBOLETA COM FLANGESCLASSE PN-16,INCLUSIVE O FORNECIMENTO DOS MATERIAIS PARA ASJUNTAS(ARRUELAS DE BORRACHA E PARAFUSOS COM E SEM PORCAS DEACO CARBONO),CUSTO POR JUNTA FLANGEADA,COM DIAMETRO DE 900MM</v>
      </c>
      <c r="C5302" s="749" t="s">
        <v>17753</v>
      </c>
      <c r="D5302" s="749" t="s">
        <v>17807</v>
      </c>
      <c r="E5302" s="749" t="s">
        <v>17755</v>
      </c>
      <c r="F5302" s="749" t="s">
        <v>17798</v>
      </c>
      <c r="I5302" s="749" t="s">
        <v>30</v>
      </c>
      <c r="J5302" s="749" t="n">
        <v>1071.36</v>
      </c>
    </row>
    <row collapsed="false" customFormat="false" customHeight="true" hidden="true" ht="12.75" outlineLevel="0" r="5303">
      <c r="A5303" s="749" t="s">
        <v>17836</v>
      </c>
      <c r="B5303" s="749" t="str">
        <f aca="false">C5303&amp;D5303&amp;E5303&amp;F5303&amp;G5303&amp;H5303</f>
        <v>MONTAGEM SEM FORNECIMENTO,DE VALVULAS BORBOLETA COM FLANGESCLASSE PN-16,INCLUSIVE O FORNECIMENTO DOS MATERIAIS PARA ASJUNTAS(ARRUELAS DE BORRACHA E PARAFUSOS COM E SEM PORCAS DEACO CARBONO),CUSTO POR JUNTA FLANGEADA,COM DIAMETRO DE 900MM</v>
      </c>
      <c r="C5303" s="749" t="s">
        <v>17753</v>
      </c>
      <c r="D5303" s="749" t="s">
        <v>17807</v>
      </c>
      <c r="E5303" s="749" t="s">
        <v>17755</v>
      </c>
      <c r="F5303" s="749" t="s">
        <v>17798</v>
      </c>
      <c r="I5303" s="749" t="s">
        <v>30</v>
      </c>
      <c r="J5303" s="749" t="n">
        <v>1058.61</v>
      </c>
    </row>
    <row collapsed="false" customFormat="false" customHeight="true" hidden="true" ht="12.75" outlineLevel="0" r="5304">
      <c r="A5304" s="749" t="s">
        <v>17837</v>
      </c>
      <c r="B5304" s="749" t="str">
        <f aca="false">C5304&amp;D5304&amp;E5304&amp;F5304&amp;G5304&amp;H5304</f>
        <v>MONTAGEM SEM FORNECIMENTO,DE VALVULAS BORBOLETA COM FLANGESCLASSE PN-16,INCLUSIVE O FORNECIMENTO DOS MATERIAIS PARA ASJUNTAS(ARRUELAS DE BORRACHA E PARAFUSOS COM E SEM PORCAS DEACO CARBONO),CUSTO POR JUNTA FLANGEADA,COM DIAMETRO DE 1000MM</v>
      </c>
      <c r="C5304" s="749" t="s">
        <v>17753</v>
      </c>
      <c r="D5304" s="749" t="s">
        <v>17807</v>
      </c>
      <c r="E5304" s="749" t="s">
        <v>17755</v>
      </c>
      <c r="F5304" s="749" t="s">
        <v>17801</v>
      </c>
      <c r="G5304" s="749" t="s">
        <v>236</v>
      </c>
      <c r="I5304" s="749" t="s">
        <v>30</v>
      </c>
      <c r="J5304" s="749" t="n">
        <v>1282.27</v>
      </c>
    </row>
    <row collapsed="false" customFormat="false" customHeight="true" hidden="true" ht="12.75" outlineLevel="0" r="5305">
      <c r="A5305" s="749" t="s">
        <v>17838</v>
      </c>
      <c r="B5305" s="749" t="str">
        <f aca="false">C5305&amp;D5305&amp;E5305&amp;F5305&amp;G5305&amp;H5305</f>
        <v>MONTAGEM SEM FORNECIMENTO,DE VALVULAS BORBOLETA COM FLANGESCLASSE PN-16,INCLUSIVE O FORNECIMENTO DOS MATERIAIS PARA ASJUNTAS(ARRUELAS DE BORRACHA E PARAFUSOS COM E SEM PORCAS DEACO CARBONO),CUSTO POR JUNTA FLANGEADA,COM DIAMETRO DE 1000MM</v>
      </c>
      <c r="C5305" s="749" t="s">
        <v>17753</v>
      </c>
      <c r="D5305" s="749" t="s">
        <v>17807</v>
      </c>
      <c r="E5305" s="749" t="s">
        <v>17755</v>
      </c>
      <c r="F5305" s="749" t="s">
        <v>17801</v>
      </c>
      <c r="G5305" s="749" t="s">
        <v>236</v>
      </c>
      <c r="I5305" s="749" t="s">
        <v>30</v>
      </c>
      <c r="J5305" s="749" t="n">
        <v>1268.63</v>
      </c>
    </row>
    <row collapsed="false" customFormat="false" customHeight="true" hidden="true" ht="12.75" outlineLevel="0" r="5306">
      <c r="A5306" s="749" t="s">
        <v>17839</v>
      </c>
      <c r="B5306" s="749" t="str">
        <f aca="false">C5306&amp;D5306&amp;E5306&amp;F5306&amp;G5306&amp;H5306</f>
        <v>MONTAGEM SEM FORNECIMENTO,DE VALVULAS BORBOLETA COM FLANGESCLASSE PN-16,INCLUSIVE O FORNECIMENTO DOS MATERIAIS PARA ASJUNTAS(ARRUELAS DE BORRACHA E PARAFUSOS COM E SEM PORCAS DEACO CARBONO),CUSTO POR JUNTA FLANGEADA,COM DIAMETRO DE 1200MM</v>
      </c>
      <c r="C5306" s="749" t="s">
        <v>17753</v>
      </c>
      <c r="D5306" s="749" t="s">
        <v>17807</v>
      </c>
      <c r="E5306" s="749" t="s">
        <v>17755</v>
      </c>
      <c r="F5306" s="749" t="s">
        <v>17804</v>
      </c>
      <c r="G5306" s="749" t="s">
        <v>236</v>
      </c>
      <c r="I5306" s="749" t="s">
        <v>30</v>
      </c>
      <c r="J5306" s="749" t="n">
        <v>2382.97</v>
      </c>
    </row>
    <row collapsed="false" customFormat="false" customHeight="true" hidden="true" ht="12.75" outlineLevel="0" r="5307">
      <c r="A5307" s="749" t="s">
        <v>17840</v>
      </c>
      <c r="B5307" s="749" t="str">
        <f aca="false">C5307&amp;D5307&amp;E5307&amp;F5307&amp;G5307&amp;H5307</f>
        <v>MONTAGEM SEM FORNECIMENTO,DE VALVULAS BORBOLETA COM FLANGESCLASSE PN-16,INCLUSIVE O FORNECIMENTO DOS MATERIAIS PARA ASJUNTAS(ARRUELAS DE BORRACHA E PARAFUSOS COM E SEM PORCAS DEACO CARBONO),CUSTO POR JUNTA FLANGEADA,COM DIAMETRO DE 1200MM</v>
      </c>
      <c r="C5307" s="749" t="s">
        <v>17753</v>
      </c>
      <c r="D5307" s="749" t="s">
        <v>17807</v>
      </c>
      <c r="E5307" s="749" t="s">
        <v>17755</v>
      </c>
      <c r="F5307" s="749" t="s">
        <v>17804</v>
      </c>
      <c r="G5307" s="749" t="s">
        <v>236</v>
      </c>
      <c r="I5307" s="749" t="s">
        <v>30</v>
      </c>
      <c r="J5307" s="749" t="n">
        <v>2365.5</v>
      </c>
    </row>
    <row collapsed="false" customFormat="false" customHeight="true" hidden="true" ht="12.75" outlineLevel="0" r="5308">
      <c r="A5308" s="749" t="s">
        <v>17841</v>
      </c>
      <c r="B5308" s="749" t="str">
        <f aca="false">C5308&amp;D5308&amp;E5308&amp;F5308&amp;G5308&amp;H5308</f>
        <v>MONTAGEM SEM FORNECIMENTO DE VALVULAS BORBOLETA,VALVULAS DERETENCAO OU SIMILARES,TIPO WAFER(MONTAGEM ENTRE FLANGES ADJACENTES),CLASSE PN-10,INCLUSIVE O FORNECIMENTO DOS MATERIAISPARA AS JUNTAS(TIRANTES COM PORCAS E PARAFUSOS DE ACO CARBONO) CUSTO POR ACESSORIO,COM DIAMETRO DE 50 OU 75MM</v>
      </c>
      <c r="C5308" s="749" t="s">
        <v>17842</v>
      </c>
      <c r="D5308" s="749" t="s">
        <v>17843</v>
      </c>
      <c r="E5308" s="749" t="s">
        <v>17844</v>
      </c>
      <c r="F5308" s="749" t="s">
        <v>17845</v>
      </c>
      <c r="G5308" s="749" t="s">
        <v>17846</v>
      </c>
      <c r="I5308" s="749" t="s">
        <v>30</v>
      </c>
      <c r="J5308" s="749" t="n">
        <v>41.48</v>
      </c>
    </row>
    <row collapsed="false" customFormat="false" customHeight="true" hidden="true" ht="12.75" outlineLevel="0" r="5309">
      <c r="A5309" s="749" t="s">
        <v>17847</v>
      </c>
      <c r="B5309" s="749" t="str">
        <f aca="false">C5309&amp;D5309&amp;E5309&amp;F5309&amp;G5309&amp;H5309</f>
        <v>MONTAGEM SEM FORNECIMENTO DE VALVULAS BORBOLETA,VALVULAS DERETENCAO OU SIMILARES,TIPO WAFER(MONTAGEM ENTRE FLANGES ADJACENTES),CLASSE PN-10,INCLUSIVE O FORNECIMENTO DOS MATERIAISPARA AS JUNTAS(TIRANTES COM PORCAS E PARAFUSOS DE ACO CARBONO) CUSTO POR ACESSORIO,COM DIAMETRO DE 50 OU 75MM</v>
      </c>
      <c r="C5309" s="749" t="s">
        <v>17842</v>
      </c>
      <c r="D5309" s="749" t="s">
        <v>17843</v>
      </c>
      <c r="E5309" s="749" t="s">
        <v>17844</v>
      </c>
      <c r="F5309" s="749" t="s">
        <v>17845</v>
      </c>
      <c r="G5309" s="749" t="s">
        <v>17846</v>
      </c>
      <c r="I5309" s="749" t="s">
        <v>30</v>
      </c>
      <c r="J5309" s="749" t="n">
        <v>38.35</v>
      </c>
    </row>
    <row collapsed="false" customFormat="false" customHeight="true" hidden="true" ht="12.75" outlineLevel="0" r="5310">
      <c r="A5310" s="749" t="s">
        <v>17848</v>
      </c>
      <c r="B5310" s="749" t="str">
        <f aca="false">C5310&amp;D5310&amp;E5310&amp;F5310&amp;G5310&amp;H5310</f>
        <v>MONTAGEM SEM FORNECIMENTO DE VALVULAS BORBOLETA,VALVULAS DERETENCAO OU SIMILARES,TIPO WAFER(MONTAGEM ENTRE FLANGES ADJACENTES),CLASSE PN-10,INCLUSIVE O FORNECIMENTO DOS MATERIAISPARA AS JUNTAS(TIRANTES COM PORCAS E PARAFUSOS DE ACO CARBONO) CUSTO POR ACESSORIO,COM DIAMETRO DE 100MM</v>
      </c>
      <c r="C5310" s="749" t="s">
        <v>17842</v>
      </c>
      <c r="D5310" s="749" t="s">
        <v>17843</v>
      </c>
      <c r="E5310" s="749" t="s">
        <v>17844</v>
      </c>
      <c r="F5310" s="749" t="s">
        <v>17845</v>
      </c>
      <c r="G5310" s="749" t="s">
        <v>17849</v>
      </c>
      <c r="I5310" s="749" t="s">
        <v>30</v>
      </c>
      <c r="J5310" s="749" t="n">
        <v>65.9</v>
      </c>
    </row>
    <row collapsed="false" customFormat="false" customHeight="true" hidden="true" ht="12.75" outlineLevel="0" r="5311">
      <c r="A5311" s="749" t="s">
        <v>17850</v>
      </c>
      <c r="B5311" s="749" t="str">
        <f aca="false">C5311&amp;D5311&amp;E5311&amp;F5311&amp;G5311&amp;H5311</f>
        <v>MONTAGEM SEM FORNECIMENTO DE VALVULAS BORBOLETA,VALVULAS DERETENCAO OU SIMILARES,TIPO WAFER(MONTAGEM ENTRE FLANGES ADJACENTES),CLASSE PN-10,INCLUSIVE O FORNECIMENTO DOS MATERIAISPARA AS JUNTAS(TIRANTES COM PORCAS E PARAFUSOS DE ACO CARBONO) CUSTO POR ACESSORIO,COM DIAMETRO DE 100MM</v>
      </c>
      <c r="C5311" s="749" t="s">
        <v>17842</v>
      </c>
      <c r="D5311" s="749" t="s">
        <v>17843</v>
      </c>
      <c r="E5311" s="749" t="s">
        <v>17844</v>
      </c>
      <c r="F5311" s="749" t="s">
        <v>17845</v>
      </c>
      <c r="G5311" s="749" t="s">
        <v>17849</v>
      </c>
      <c r="I5311" s="749" t="s">
        <v>30</v>
      </c>
      <c r="J5311" s="749" t="n">
        <v>62.09</v>
      </c>
    </row>
    <row collapsed="false" customFormat="false" customHeight="true" hidden="true" ht="12.75" outlineLevel="0" r="5312">
      <c r="A5312" s="749" t="s">
        <v>17851</v>
      </c>
      <c r="B5312" s="749" t="str">
        <f aca="false">C5312&amp;D5312&amp;E5312&amp;F5312&amp;G5312&amp;H5312</f>
        <v>MONTAGEM SEM FORNECIMENTO DE VALVULAS BORBOLETA,VALVULAS DERETENCAO OU SIMILARES,TIPO WAFER(MONTAGEM ENTRE FLANGES ADJACENTES),CLASSE PN-10,INCLUSIVE O FORNECIMENTO DOS MATERIAISPARA AS JUNTAS(TIRANTES COM PORCAS E PARAFUSOS DE ACO CARBONO) CUSTO POR ACESSORIO,COM DIAMETRO DE 150 OU 200MM</v>
      </c>
      <c r="C5312" s="749" t="s">
        <v>17842</v>
      </c>
      <c r="D5312" s="749" t="s">
        <v>17843</v>
      </c>
      <c r="E5312" s="749" t="s">
        <v>17844</v>
      </c>
      <c r="F5312" s="749" t="s">
        <v>17845</v>
      </c>
      <c r="G5312" s="749" t="s">
        <v>17852</v>
      </c>
      <c r="I5312" s="749" t="s">
        <v>30</v>
      </c>
      <c r="J5312" s="749" t="n">
        <v>99.42</v>
      </c>
    </row>
    <row collapsed="false" customFormat="false" customHeight="true" hidden="true" ht="12.75" outlineLevel="0" r="5313">
      <c r="A5313" s="749" t="s">
        <v>17853</v>
      </c>
      <c r="B5313" s="749" t="str">
        <f aca="false">C5313&amp;D5313&amp;E5313&amp;F5313&amp;G5313&amp;H5313</f>
        <v>MONTAGEM SEM FORNECIMENTO DE VALVULAS BORBOLETA,VALVULAS DERETENCAO OU SIMILARES,TIPO WAFER(MONTAGEM ENTRE FLANGES ADJACENTES),CLASSE PN-10,INCLUSIVE O FORNECIMENTO DOS MATERIAISPARA AS JUNTAS(TIRANTES COM PORCAS E PARAFUSOS DE ACO CARBONO) CUSTO POR ACESSORIO,COM DIAMETRO DE 150 OU 200MM</v>
      </c>
      <c r="C5313" s="749" t="s">
        <v>17842</v>
      </c>
      <c r="D5313" s="749" t="s">
        <v>17843</v>
      </c>
      <c r="E5313" s="749" t="s">
        <v>17844</v>
      </c>
      <c r="F5313" s="749" t="s">
        <v>17845</v>
      </c>
      <c r="G5313" s="749" t="s">
        <v>17852</v>
      </c>
      <c r="I5313" s="749" t="s">
        <v>30</v>
      </c>
      <c r="J5313" s="749" t="n">
        <v>95.3</v>
      </c>
    </row>
    <row collapsed="false" customFormat="false" customHeight="true" hidden="true" ht="12.75" outlineLevel="0" r="5314">
      <c r="A5314" s="749" t="s">
        <v>17854</v>
      </c>
      <c r="B5314" s="749" t="str">
        <f aca="false">C5314&amp;D5314&amp;E5314&amp;F5314&amp;G5314&amp;H5314</f>
        <v>MONTAGEM SEM FORNECIMENTO DE VALVULAS BORBOLETA,VALVULAS DERETENCAO OU SIMILARES,TIPO WAFER(MONTAGEM ENTRE FLANGES ADJACENTES),CLASSE PN-10,INCLUSIVE O FORNECIMENTO DOS MATERIAISPARA AS JUNTAS(TIRANTES COM PORCAS E PARAFUSOS DE ACO CARBONO) CUSTO POR ACESSORIO,COM DIAMETRO DE 250MM</v>
      </c>
      <c r="C5314" s="749" t="s">
        <v>17842</v>
      </c>
      <c r="D5314" s="749" t="s">
        <v>17843</v>
      </c>
      <c r="E5314" s="749" t="s">
        <v>17844</v>
      </c>
      <c r="F5314" s="749" t="s">
        <v>17845</v>
      </c>
      <c r="G5314" s="749" t="s">
        <v>17855</v>
      </c>
      <c r="I5314" s="749" t="s">
        <v>30</v>
      </c>
      <c r="J5314" s="749" t="n">
        <v>172.44</v>
      </c>
    </row>
    <row collapsed="false" customFormat="false" customHeight="true" hidden="true" ht="12.75" outlineLevel="0" r="5315">
      <c r="A5315" s="749" t="s">
        <v>17856</v>
      </c>
      <c r="B5315" s="749" t="str">
        <f aca="false">C5315&amp;D5315&amp;E5315&amp;F5315&amp;G5315&amp;H5315</f>
        <v>MONTAGEM SEM FORNECIMENTO DE VALVULAS BORBOLETA,VALVULAS DERETENCAO OU SIMILARES,TIPO WAFER(MONTAGEM ENTRE FLANGES ADJACENTES),CLASSE PN-10,INCLUSIVE O FORNECIMENTO DOS MATERIAISPARA AS JUNTAS(TIRANTES COM PORCAS E PARAFUSOS DE ACO CARBONO) CUSTO POR ACESSORIO,COM DIAMETRO DE 250MM</v>
      </c>
      <c r="C5315" s="749" t="s">
        <v>17842</v>
      </c>
      <c r="D5315" s="749" t="s">
        <v>17843</v>
      </c>
      <c r="E5315" s="749" t="s">
        <v>17844</v>
      </c>
      <c r="F5315" s="749" t="s">
        <v>17845</v>
      </c>
      <c r="G5315" s="749" t="s">
        <v>17855</v>
      </c>
      <c r="I5315" s="749" t="s">
        <v>30</v>
      </c>
      <c r="J5315" s="749" t="n">
        <v>166.48</v>
      </c>
    </row>
    <row collapsed="false" customFormat="false" customHeight="true" hidden="true" ht="12.75" outlineLevel="0" r="5316">
      <c r="A5316" s="749" t="s">
        <v>17857</v>
      </c>
      <c r="B5316" s="749" t="str">
        <f aca="false">C5316&amp;D5316&amp;E5316&amp;F5316&amp;G5316&amp;H5316</f>
        <v>MONTAGEM SEM FORNECIMENTO DE VALVULAS BORBOLETA,VALVULAS DERETENCAO OU SIMILARES,TIPO WAFER(MONTAGEM ENTRE FLANGES ADJACENTES),CLASSE PN-10,INCLUSIVE O FORNECIMENTO DOS MATERIAISPARA AS JUNTAS(TIRANTES COM PORCAS E PARAFUSOS DE ACO CARBONO) CUSTO POR ACESSORIO,COM DIAMETRO DE 300MM</v>
      </c>
      <c r="C5316" s="749" t="s">
        <v>17842</v>
      </c>
      <c r="D5316" s="749" t="s">
        <v>17843</v>
      </c>
      <c r="E5316" s="749" t="s">
        <v>17844</v>
      </c>
      <c r="F5316" s="749" t="s">
        <v>17845</v>
      </c>
      <c r="G5316" s="749" t="s">
        <v>17858</v>
      </c>
      <c r="I5316" s="749" t="s">
        <v>30</v>
      </c>
      <c r="J5316" s="749" t="n">
        <v>286.99</v>
      </c>
    </row>
    <row collapsed="false" customFormat="false" customHeight="true" hidden="true" ht="12.75" outlineLevel="0" r="5317">
      <c r="A5317" s="749" t="s">
        <v>17859</v>
      </c>
      <c r="B5317" s="749" t="str">
        <f aca="false">C5317&amp;D5317&amp;E5317&amp;F5317&amp;G5317&amp;H5317</f>
        <v>MONTAGEM SEM FORNECIMENTO DE VALVULAS BORBOLETA,VALVULAS DERETENCAO OU SIMILARES,TIPO WAFER(MONTAGEM ENTRE FLANGES ADJACENTES),CLASSE PN-10,INCLUSIVE O FORNECIMENTO DOS MATERIAISPARA AS JUNTAS(TIRANTES COM PORCAS E PARAFUSOS DE ACO CARBONO) CUSTO POR ACESSORIO,COM DIAMETRO DE 300MM</v>
      </c>
      <c r="C5317" s="749" t="s">
        <v>17842</v>
      </c>
      <c r="D5317" s="749" t="s">
        <v>17843</v>
      </c>
      <c r="E5317" s="749" t="s">
        <v>17844</v>
      </c>
      <c r="F5317" s="749" t="s">
        <v>17845</v>
      </c>
      <c r="G5317" s="749" t="s">
        <v>17858</v>
      </c>
      <c r="I5317" s="749" t="s">
        <v>30</v>
      </c>
      <c r="J5317" s="749" t="n">
        <v>279.52</v>
      </c>
    </row>
    <row collapsed="false" customFormat="false" customHeight="true" hidden="true" ht="12.75" outlineLevel="0" r="5318">
      <c r="A5318" s="749" t="s">
        <v>17860</v>
      </c>
      <c r="B5318" s="749" t="str">
        <f aca="false">C5318&amp;D5318&amp;E5318&amp;F5318&amp;G5318&amp;H5318</f>
        <v>MONTAGEM SEM FORNECIMENTO DE VALVULAS BORBOLETA,VALVULAS DERETENCAO OU SIMILARES,TIPO WAFER(MONTAGEM ENTRE FLANGES ADJACENTES),CLASSE PN-10,INCLUSIVE O FORNECIMENTO DOS MATERIAISPARA AS JUNTAS(TIRANTES COM PORCAS E PARAFUSOS DE ACO CARBONO) CUSTO POR ACESSORIO,COM DIAMETRO DE 350MM</v>
      </c>
      <c r="C5318" s="749" t="s">
        <v>17842</v>
      </c>
      <c r="D5318" s="749" t="s">
        <v>17843</v>
      </c>
      <c r="E5318" s="749" t="s">
        <v>17844</v>
      </c>
      <c r="F5318" s="749" t="s">
        <v>17845</v>
      </c>
      <c r="G5318" s="749" t="s">
        <v>17861</v>
      </c>
      <c r="I5318" s="749" t="s">
        <v>30</v>
      </c>
      <c r="J5318" s="749" t="n">
        <v>357.79</v>
      </c>
    </row>
    <row collapsed="false" customFormat="false" customHeight="true" hidden="true" ht="12.75" outlineLevel="0" r="5319">
      <c r="A5319" s="749" t="s">
        <v>17862</v>
      </c>
      <c r="B5319" s="749" t="str">
        <f aca="false">C5319&amp;D5319&amp;E5319&amp;F5319&amp;G5319&amp;H5319</f>
        <v>MONTAGEM SEM FORNECIMENTO DE VALVULAS BORBOLETA,VALVULAS DERETENCAO OU SIMILARES,TIPO WAFER(MONTAGEM ENTRE FLANGES ADJACENTES),CLASSE PN-10,INCLUSIVE O FORNECIMENTO DOS MATERIAISPARA AS JUNTAS(TIRANTES COM PORCAS E PARAFUSOS DE ACO CARBONO) CUSTO POR ACESSORIO,COM DIAMETRO DE 350MM</v>
      </c>
      <c r="C5319" s="749" t="s">
        <v>17842</v>
      </c>
      <c r="D5319" s="749" t="s">
        <v>17843</v>
      </c>
      <c r="E5319" s="749" t="s">
        <v>17844</v>
      </c>
      <c r="F5319" s="749" t="s">
        <v>17845</v>
      </c>
      <c r="G5319" s="749" t="s">
        <v>17861</v>
      </c>
      <c r="I5319" s="749" t="s">
        <v>30</v>
      </c>
      <c r="J5319" s="749" t="n">
        <v>349.45</v>
      </c>
    </row>
    <row collapsed="false" customFormat="false" customHeight="true" hidden="true" ht="12.75" outlineLevel="0" r="5320">
      <c r="A5320" s="749" t="s">
        <v>17863</v>
      </c>
      <c r="B5320" s="749" t="str">
        <f aca="false">C5320&amp;D5320&amp;E5320&amp;F5320&amp;G5320&amp;H5320</f>
        <v>MONTAGEM SEM FORNECIMENTO DE VALVULAS BORBOLETA,VALVULAS DERETENCAO OU SIMILARES,TIPO WAFER(MONTAGEM ENTRE FLANGES ADJACENTES),CLASSE PN-10,INCLUSIVE O FORNECIMENTO DOS MATERIAISPARA AS JUNTAS(TIRANTES COM PORCAS E PARAFUSOS DE ACO CARBONO) CUSTO POR ACESSORIO,COM DIAMETRO DE 400 OU 450MM</v>
      </c>
      <c r="C5320" s="749" t="s">
        <v>17842</v>
      </c>
      <c r="D5320" s="749" t="s">
        <v>17843</v>
      </c>
      <c r="E5320" s="749" t="s">
        <v>17844</v>
      </c>
      <c r="F5320" s="749" t="s">
        <v>17845</v>
      </c>
      <c r="G5320" s="749" t="s">
        <v>17864</v>
      </c>
      <c r="I5320" s="749" t="s">
        <v>30</v>
      </c>
      <c r="J5320" s="749" t="n">
        <v>463.26</v>
      </c>
    </row>
    <row collapsed="false" customFormat="false" customHeight="true" hidden="true" ht="12.75" outlineLevel="0" r="5321">
      <c r="A5321" s="749" t="s">
        <v>17865</v>
      </c>
      <c r="B5321" s="749" t="str">
        <f aca="false">C5321&amp;D5321&amp;E5321&amp;F5321&amp;G5321&amp;H5321</f>
        <v>MONTAGEM SEM FORNECIMENTO DE VALVULAS BORBOLETA,VALVULAS DERETENCAO OU SIMILARES,TIPO WAFER(MONTAGEM ENTRE FLANGES ADJACENTES),CLASSE PN-10,INCLUSIVE O FORNECIMENTO DOS MATERIAISPARA AS JUNTAS(TIRANTES COM PORCAS E PARAFUSOS DE ACO CARBONO) CUSTO POR ACESSORIO,COM DIAMETRO DE 400 OU 450MM</v>
      </c>
      <c r="C5321" s="749" t="s">
        <v>17842</v>
      </c>
      <c r="D5321" s="749" t="s">
        <v>17843</v>
      </c>
      <c r="E5321" s="749" t="s">
        <v>17844</v>
      </c>
      <c r="F5321" s="749" t="s">
        <v>17845</v>
      </c>
      <c r="G5321" s="749" t="s">
        <v>17864</v>
      </c>
      <c r="I5321" s="749" t="s">
        <v>30</v>
      </c>
      <c r="J5321" s="749" t="n">
        <v>454.3</v>
      </c>
    </row>
    <row collapsed="false" customFormat="false" customHeight="true" hidden="true" ht="12.75" outlineLevel="0" r="5322">
      <c r="A5322" s="749" t="s">
        <v>17866</v>
      </c>
      <c r="B5322" s="749" t="str">
        <f aca="false">C5322&amp;D5322&amp;E5322&amp;F5322&amp;G5322&amp;H5322</f>
        <v>MONTAGEM SEM FORNECIMENTO DE VALVULAS BORBOLETA,VALVULAS DERETENCAO OU SIMILARES,TIPO WAFER(MONTAGEM ENTRE FLANGES ADJACENTES),CLASSE PN-10,INCLUSIVE O FORNECIMENTO DOS MATERIAISPARA AS JUNTAS(TIRANTES COM PORCAS E PARAFUSOS DE ACO CARBONO) CUSTO POR ACESSORIO,COM DIAMETRO DE 500MM</v>
      </c>
      <c r="C5322" s="749" t="s">
        <v>17842</v>
      </c>
      <c r="D5322" s="749" t="s">
        <v>17843</v>
      </c>
      <c r="E5322" s="749" t="s">
        <v>17844</v>
      </c>
      <c r="F5322" s="749" t="s">
        <v>17845</v>
      </c>
      <c r="G5322" s="749" t="s">
        <v>17867</v>
      </c>
      <c r="I5322" s="749" t="s">
        <v>30</v>
      </c>
      <c r="J5322" s="749" t="n">
        <v>576.49</v>
      </c>
    </row>
    <row collapsed="false" customFormat="false" customHeight="true" hidden="true" ht="12.75" outlineLevel="0" r="5323">
      <c r="A5323" s="749" t="s">
        <v>17868</v>
      </c>
      <c r="B5323" s="749" t="str">
        <f aca="false">C5323&amp;D5323&amp;E5323&amp;F5323&amp;G5323&amp;H5323</f>
        <v>MONTAGEM SEM FORNECIMENTO DE VALVULAS BORBOLETA,VALVULAS DERETENCAO OU SIMILARES,TIPO WAFER(MONTAGEM ENTRE FLANGES ADJACENTES),CLASSE PN-10,INCLUSIVE O FORNECIMENTO DOS MATERIAISPARA AS JUNTAS(TIRANTES COM PORCAS E PARAFUSOS DE ACO CARBONO) CUSTO POR ACESSORIO,COM DIAMETRO DE 500MM</v>
      </c>
      <c r="C5323" s="749" t="s">
        <v>17842</v>
      </c>
      <c r="D5323" s="749" t="s">
        <v>17843</v>
      </c>
      <c r="E5323" s="749" t="s">
        <v>17844</v>
      </c>
      <c r="F5323" s="749" t="s">
        <v>17845</v>
      </c>
      <c r="G5323" s="749" t="s">
        <v>17867</v>
      </c>
      <c r="I5323" s="749" t="s">
        <v>30</v>
      </c>
      <c r="J5323" s="749" t="n">
        <v>566.48</v>
      </c>
    </row>
    <row collapsed="false" customFormat="false" customHeight="true" hidden="true" ht="12.75" outlineLevel="0" r="5324">
      <c r="A5324" s="749" t="s">
        <v>17869</v>
      </c>
      <c r="B5324" s="749" t="str">
        <f aca="false">C5324&amp;D5324&amp;E5324&amp;F5324&amp;G5324&amp;H5324</f>
        <v>MONTAGEM SEM FORNECIMENTO DE VALVULAS BORBOLETA,VALVULAS DERETENCAO OU SIMILARES,TIPO WAFER(MONTAGEM ENTRE FLANGES ADJACENTES),CLASSE PN-10,INCLUSIVE O FORNECIMENTO DOS MATERIAISPARA AS JUNTAS(TIRANTES COM PORCAS E PARAFUSOS DE ACO CARBONO) CUSTO POR ACESSORIO,COM DIAMETRO DE 600MM</v>
      </c>
      <c r="C5324" s="749" t="s">
        <v>17842</v>
      </c>
      <c r="D5324" s="749" t="s">
        <v>17843</v>
      </c>
      <c r="E5324" s="749" t="s">
        <v>17844</v>
      </c>
      <c r="F5324" s="749" t="s">
        <v>17845</v>
      </c>
      <c r="G5324" s="749" t="s">
        <v>17870</v>
      </c>
      <c r="I5324" s="749" t="s">
        <v>30</v>
      </c>
      <c r="J5324" s="749" t="n">
        <v>868.77</v>
      </c>
    </row>
    <row collapsed="false" customFormat="false" customHeight="true" hidden="true" ht="12.75" outlineLevel="0" r="5325">
      <c r="A5325" s="749" t="s">
        <v>17871</v>
      </c>
      <c r="B5325" s="749" t="str">
        <f aca="false">C5325&amp;D5325&amp;E5325&amp;F5325&amp;G5325&amp;H5325</f>
        <v>MONTAGEM SEM FORNECIMENTO DE VALVULAS BORBOLETA,VALVULAS DERETENCAO OU SIMILARES,TIPO WAFER(MONTAGEM ENTRE FLANGES ADJACENTES),CLASSE PN-10,INCLUSIVE O FORNECIMENTO DOS MATERIAISPARA AS JUNTAS(TIRANTES COM PORCAS E PARAFUSOS DE ACO CARBONO) CUSTO POR ACESSORIO,COM DIAMETRO DE 600MM</v>
      </c>
      <c r="C5325" s="749" t="s">
        <v>17842</v>
      </c>
      <c r="D5325" s="749" t="s">
        <v>17843</v>
      </c>
      <c r="E5325" s="749" t="s">
        <v>17844</v>
      </c>
      <c r="F5325" s="749" t="s">
        <v>17845</v>
      </c>
      <c r="G5325" s="749" t="s">
        <v>17870</v>
      </c>
      <c r="I5325" s="749" t="s">
        <v>30</v>
      </c>
      <c r="J5325" s="749" t="n">
        <v>858.13</v>
      </c>
    </row>
    <row collapsed="false" customFormat="false" customHeight="true" hidden="true" ht="12.75" outlineLevel="0" r="5326">
      <c r="A5326" s="749" t="s">
        <v>17872</v>
      </c>
      <c r="B5326" s="749" t="str">
        <f aca="false">C5326&amp;D5326&amp;E5326&amp;F5326&amp;G5326&amp;H5326</f>
        <v>MONTAGEM SEM FORNECIMENTO DE VALVULAS BORBOLETA,VALVULAS DERETENCAO OU SIMILARES,TIPO WAFER(MONTAGEM ENTRE FLANGES ADJACENTES),CLASSE PN-10,INCLUSIVE O FORNECIMENTO DOS MATERIAISPARA AS JUNTAS(TIRANTES COM PORCAS E PARAFUSOS DE ACO CARBONO) CUSTO POR ACESSORIO,COM DIAMETRO DE 700MM</v>
      </c>
      <c r="C5326" s="749" t="s">
        <v>17842</v>
      </c>
      <c r="D5326" s="749" t="s">
        <v>17843</v>
      </c>
      <c r="E5326" s="749" t="s">
        <v>17844</v>
      </c>
      <c r="F5326" s="749" t="s">
        <v>17845</v>
      </c>
      <c r="G5326" s="749" t="s">
        <v>17873</v>
      </c>
      <c r="I5326" s="749" t="s">
        <v>30</v>
      </c>
      <c r="J5326" s="749" t="n">
        <v>1012.91</v>
      </c>
    </row>
    <row collapsed="false" customFormat="false" customHeight="true" hidden="true" ht="12.75" outlineLevel="0" r="5327">
      <c r="A5327" s="749" t="s">
        <v>17874</v>
      </c>
      <c r="B5327" s="749" t="str">
        <f aca="false">C5327&amp;D5327&amp;E5327&amp;F5327&amp;G5327&amp;H5327</f>
        <v>MONTAGEM SEM FORNECIMENTO DE VALVULAS BORBOLETA,VALVULAS DERETENCAO OU SIMILARES,TIPO WAFER(MONTAGEM ENTRE FLANGES ADJACENTES),CLASSE PN-10,INCLUSIVE O FORNECIMENTO DOS MATERIAISPARA AS JUNTAS(TIRANTES COM PORCAS E PARAFUSOS DE ACO CARBONO) CUSTO POR ACESSORIO,COM DIAMETRO DE 700MM</v>
      </c>
      <c r="C5327" s="749" t="s">
        <v>17842</v>
      </c>
      <c r="D5327" s="749" t="s">
        <v>17843</v>
      </c>
      <c r="E5327" s="749" t="s">
        <v>17844</v>
      </c>
      <c r="F5327" s="749" t="s">
        <v>17845</v>
      </c>
      <c r="G5327" s="749" t="s">
        <v>17873</v>
      </c>
      <c r="I5327" s="749" t="s">
        <v>30</v>
      </c>
      <c r="J5327" s="749" t="n">
        <v>1001.03</v>
      </c>
    </row>
    <row collapsed="false" customFormat="false" customHeight="true" hidden="true" ht="12.75" outlineLevel="0" r="5328">
      <c r="A5328" s="749" t="s">
        <v>17875</v>
      </c>
      <c r="B5328" s="749" t="str">
        <f aca="false">C5328&amp;D5328&amp;E5328&amp;F5328&amp;G5328&amp;H5328</f>
        <v>MONTAGEM SEM FORNECIMENTO DE VALVULAS BORBOLETA,VALVULAS DERETENCAO OU SIMILARES,TIPO WAFER(MONTAGEM ENTRE FLANGES ADJACENTES),CLASSE PN-10,INCLUSIVE O FORNECIMENTO DOS MATERIAISPARA AS JUNTAS(TIRANTES COM PORCAS E PARAFUSOS DE ACO CARBONO) CUSTO POR ACESSORIO,COM DIAMETRO DE 800MM</v>
      </c>
      <c r="C5328" s="749" t="s">
        <v>17842</v>
      </c>
      <c r="D5328" s="749" t="s">
        <v>17843</v>
      </c>
      <c r="E5328" s="749" t="s">
        <v>17844</v>
      </c>
      <c r="F5328" s="749" t="s">
        <v>17845</v>
      </c>
      <c r="G5328" s="749" t="s">
        <v>17876</v>
      </c>
      <c r="I5328" s="749" t="s">
        <v>30</v>
      </c>
      <c r="J5328" s="749" t="n">
        <v>1364.01</v>
      </c>
    </row>
    <row collapsed="false" customFormat="false" customHeight="true" hidden="true" ht="12.75" outlineLevel="0" r="5329">
      <c r="A5329" s="749" t="s">
        <v>17877</v>
      </c>
      <c r="B5329" s="749" t="str">
        <f aca="false">C5329&amp;D5329&amp;E5329&amp;F5329&amp;G5329&amp;H5329</f>
        <v>MONTAGEM SEM FORNECIMENTO DE VALVULAS BORBOLETA,VALVULAS DERETENCAO OU SIMILARES,TIPO WAFER(MONTAGEM ENTRE FLANGES ADJACENTES),CLASSE PN-10,INCLUSIVE O FORNECIMENTO DOS MATERIAISPARA AS JUNTAS(TIRANTES COM PORCAS E PARAFUSOS DE ACO CARBONO) CUSTO POR ACESSORIO,COM DIAMETRO DE 800MM</v>
      </c>
      <c r="C5329" s="749" t="s">
        <v>17842</v>
      </c>
      <c r="D5329" s="749" t="s">
        <v>17843</v>
      </c>
      <c r="E5329" s="749" t="s">
        <v>17844</v>
      </c>
      <c r="F5329" s="749" t="s">
        <v>17845</v>
      </c>
      <c r="G5329" s="749" t="s">
        <v>17876</v>
      </c>
      <c r="I5329" s="749" t="s">
        <v>30</v>
      </c>
      <c r="J5329" s="749" t="n">
        <v>1351.22</v>
      </c>
    </row>
    <row collapsed="false" customFormat="false" customHeight="true" hidden="true" ht="12.75" outlineLevel="0" r="5330">
      <c r="A5330" s="749" t="s">
        <v>17878</v>
      </c>
      <c r="B5330" s="749" t="str">
        <f aca="false">C5330&amp;D5330&amp;E5330&amp;F5330&amp;G5330&amp;H5330</f>
        <v>MONTAGEM SEM FORNECIMENTO DE VALVULAS BORBOLETA,VALVULAS DERETENCAO OU SIMILARES,TIPO WAFER(MONTAGEM ENTRE FLANGES ADJACENTES),CLASSE PN-10,INCLUSIVE O FORNECIMENTO DOS MATERIAISPARA AS JUNTAS(TIRANTES COM PORCAS E PARAFUSOS DE ACO CARBONO) CUSTO POR ACESSORIO,COM DIAMETRO DE 900MM</v>
      </c>
      <c r="C5330" s="749" t="s">
        <v>17842</v>
      </c>
      <c r="D5330" s="749" t="s">
        <v>17843</v>
      </c>
      <c r="E5330" s="749" t="s">
        <v>17844</v>
      </c>
      <c r="F5330" s="749" t="s">
        <v>17845</v>
      </c>
      <c r="G5330" s="749" t="s">
        <v>17879</v>
      </c>
      <c r="I5330" s="749" t="s">
        <v>30</v>
      </c>
      <c r="J5330" s="749" t="n">
        <v>1720.53</v>
      </c>
    </row>
    <row collapsed="false" customFormat="false" customHeight="true" hidden="true" ht="12.75" outlineLevel="0" r="5331">
      <c r="A5331" s="749" t="s">
        <v>17880</v>
      </c>
      <c r="B5331" s="749" t="str">
        <f aca="false">C5331&amp;D5331&amp;E5331&amp;F5331&amp;G5331&amp;H5331</f>
        <v>MONTAGEM SEM FORNECIMENTO DE VALVULAS BORBOLETA,VALVULAS DERETENCAO OU SIMILARES,TIPO WAFER(MONTAGEM ENTRE FLANGES ADJACENTES),CLASSE PN-10,INCLUSIVE O FORNECIMENTO DOS MATERIAISPARA AS JUNTAS(TIRANTES COM PORCAS E PARAFUSOS DE ACO CARBONO) CUSTO POR ACESSORIO,COM DIAMETRO DE 900MM</v>
      </c>
      <c r="C5331" s="749" t="s">
        <v>17842</v>
      </c>
      <c r="D5331" s="749" t="s">
        <v>17843</v>
      </c>
      <c r="E5331" s="749" t="s">
        <v>17844</v>
      </c>
      <c r="F5331" s="749" t="s">
        <v>17845</v>
      </c>
      <c r="G5331" s="749" t="s">
        <v>17879</v>
      </c>
      <c r="I5331" s="749" t="s">
        <v>30</v>
      </c>
      <c r="J5331" s="749" t="n">
        <v>1706.42</v>
      </c>
    </row>
    <row collapsed="false" customFormat="false" customHeight="true" hidden="true" ht="12.75" outlineLevel="0" r="5332">
      <c r="A5332" s="749" t="s">
        <v>17881</v>
      </c>
      <c r="B5332" s="749" t="str">
        <f aca="false">C5332&amp;D5332&amp;E5332&amp;F5332&amp;G5332&amp;H5332</f>
        <v>MONTAGEM SEM FORNECIMENTO DE VALVULAS BORBOLETA,VALVULAS DERETENCAO OU SIMILARES,TIPO WAFER(MONTAGEM ENTRE FLANGES ADJACENTES),CLASSE PN-10,INCLUSIVE O FORNECIMENTO DOS MATERIAISPARA AS JUNTAS(TIRANTES COM PORCAS E PARAFUSOS DE ACO CARBONO) CUSTO POR ACESSORIO,COM DIAMETRO DE 1000MM</v>
      </c>
      <c r="C5332" s="749" t="s">
        <v>17842</v>
      </c>
      <c r="D5332" s="749" t="s">
        <v>17843</v>
      </c>
      <c r="E5332" s="749" t="s">
        <v>17844</v>
      </c>
      <c r="F5332" s="749" t="s">
        <v>17845</v>
      </c>
      <c r="G5332" s="749" t="s">
        <v>17882</v>
      </c>
      <c r="I5332" s="749" t="s">
        <v>30</v>
      </c>
      <c r="J5332" s="749" t="n">
        <v>2353.89</v>
      </c>
    </row>
    <row collapsed="false" customFormat="false" customHeight="true" hidden="true" ht="12.75" outlineLevel="0" r="5333">
      <c r="A5333" s="749" t="s">
        <v>17883</v>
      </c>
      <c r="B5333" s="749" t="str">
        <f aca="false">C5333&amp;D5333&amp;E5333&amp;F5333&amp;G5333&amp;H5333</f>
        <v>MONTAGEM SEM FORNECIMENTO DE VALVULAS BORBOLETA,VALVULAS DERETENCAO OU SIMILARES,TIPO WAFER(MONTAGEM ENTRE FLANGES ADJACENTES),CLASSE PN-10,INCLUSIVE O FORNECIMENTO DOS MATERIAISPARA AS JUNTAS(TIRANTES COM PORCAS E PARAFUSOS DE ACO CARBONO) CUSTO POR ACESSORIO,COM DIAMETRO DE 1000MM</v>
      </c>
      <c r="C5333" s="749" t="s">
        <v>17842</v>
      </c>
      <c r="D5333" s="749" t="s">
        <v>17843</v>
      </c>
      <c r="E5333" s="749" t="s">
        <v>17844</v>
      </c>
      <c r="F5333" s="749" t="s">
        <v>17845</v>
      </c>
      <c r="G5333" s="749" t="s">
        <v>17882</v>
      </c>
      <c r="I5333" s="749" t="s">
        <v>30</v>
      </c>
      <c r="J5333" s="749" t="n">
        <v>2338.72</v>
      </c>
    </row>
    <row collapsed="false" customFormat="false" customHeight="true" hidden="true" ht="12.75" outlineLevel="0" r="5334">
      <c r="A5334" s="749" t="s">
        <v>17884</v>
      </c>
      <c r="B5334" s="749" t="str">
        <f aca="false">C5334&amp;D5334&amp;E5334&amp;F5334&amp;G5334&amp;H5334</f>
        <v>MONTAGEM SEM FORNECIMENTO DE VALVULAS BORBOLETA,VALVULAS DERETENCAO OU SIMILARES,TIPO WAFER(MONTAGEM ENTRE FLANGES ADJACENTES),CLASSE PN-10,INCLUSIVE O FORNECIMENTO DOS MATERIAISPARA AS JUNTAS(TIRANTES COM PORCAS E PARAFUSOS DE ACO CARBONO) CUSTO POR ACESSORIO,COM DIAMETRO DE 1200MM</v>
      </c>
      <c r="C5334" s="749" t="s">
        <v>17842</v>
      </c>
      <c r="D5334" s="749" t="s">
        <v>17843</v>
      </c>
      <c r="E5334" s="749" t="s">
        <v>17844</v>
      </c>
      <c r="F5334" s="749" t="s">
        <v>17845</v>
      </c>
      <c r="G5334" s="749" t="s">
        <v>17885</v>
      </c>
      <c r="I5334" s="749" t="s">
        <v>30</v>
      </c>
      <c r="J5334" s="749" t="n">
        <v>3707.67</v>
      </c>
    </row>
    <row collapsed="false" customFormat="false" customHeight="true" hidden="true" ht="12.75" outlineLevel="0" r="5335">
      <c r="A5335" s="749" t="s">
        <v>17886</v>
      </c>
      <c r="B5335" s="749" t="str">
        <f aca="false">C5335&amp;D5335&amp;E5335&amp;F5335&amp;G5335&amp;H5335</f>
        <v>MONTAGEM SEM FORNECIMENTO DE VALVULAS BORBOLETA,VALVULAS DERETENCAO OU SIMILARES,TIPO WAFER(MONTAGEM ENTRE FLANGES ADJACENTES),CLASSE PN-10,INCLUSIVE O FORNECIMENTO DOS MATERIAISPARA AS JUNTAS(TIRANTES COM PORCAS E PARAFUSOS DE ACO CARBONO) CUSTO POR ACESSORIO,COM DIAMETRO DE 1200MM</v>
      </c>
      <c r="C5335" s="749" t="s">
        <v>17842</v>
      </c>
      <c r="D5335" s="749" t="s">
        <v>17843</v>
      </c>
      <c r="E5335" s="749" t="s">
        <v>17844</v>
      </c>
      <c r="F5335" s="749" t="s">
        <v>17845</v>
      </c>
      <c r="G5335" s="749" t="s">
        <v>17885</v>
      </c>
      <c r="I5335" s="749" t="s">
        <v>30</v>
      </c>
      <c r="J5335" s="749" t="n">
        <v>3689.62</v>
      </c>
    </row>
    <row collapsed="false" customFormat="false" customHeight="true" hidden="true" ht="12.75" outlineLevel="0" r="5336">
      <c r="A5336" s="749" t="s">
        <v>17887</v>
      </c>
      <c r="B5336" s="749" t="str">
        <f aca="false">C5336&amp;D5336&amp;E5336&amp;F5336&amp;G5336&amp;H5336</f>
        <v>MONTAGEM SEM FORNECIMENTO DE VALVULAS BORBOLETA,VALVULAS DERETENCAO OU SIMILARES,TIPO WAFER(MONTAGEM ENTRE FLANGES ADJACENTES),CLASSE PN-16,INCLUSIVE O FORNECIMENTO DOS MATERIAISPARA AS JUNTAS(TIRANTES COM PORCAS E PARAFUSOS DE ACO CARBONO) CUSTO POR ACESSORIO,COM DIAMETRO DE 50 OU 75MM</v>
      </c>
      <c r="C5336" s="749" t="s">
        <v>17842</v>
      </c>
      <c r="D5336" s="749" t="s">
        <v>17843</v>
      </c>
      <c r="E5336" s="749" t="s">
        <v>17888</v>
      </c>
      <c r="F5336" s="749" t="s">
        <v>17845</v>
      </c>
      <c r="G5336" s="749" t="s">
        <v>17846</v>
      </c>
      <c r="I5336" s="749" t="s">
        <v>30</v>
      </c>
      <c r="J5336" s="749" t="n">
        <v>41.48</v>
      </c>
    </row>
    <row collapsed="false" customFormat="false" customHeight="true" hidden="true" ht="12.75" outlineLevel="0" r="5337">
      <c r="A5337" s="749" t="s">
        <v>17889</v>
      </c>
      <c r="B5337" s="749" t="str">
        <f aca="false">C5337&amp;D5337&amp;E5337&amp;F5337&amp;G5337&amp;H5337</f>
        <v>MONTAGEM SEM FORNECIMENTO DE VALVULAS BORBOLETA,VALVULAS DERETENCAO OU SIMILARES,TIPO WAFER(MONTAGEM ENTRE FLANGES ADJACENTES),CLASSE PN-16,INCLUSIVE O FORNECIMENTO DOS MATERIAISPARA AS JUNTAS(TIRANTES COM PORCAS E PARAFUSOS DE ACO CARBONO) CUSTO POR ACESSORIO,COM DIAMETRO DE 50 OU 75MM</v>
      </c>
      <c r="C5337" s="749" t="s">
        <v>17842</v>
      </c>
      <c r="D5337" s="749" t="s">
        <v>17843</v>
      </c>
      <c r="E5337" s="749" t="s">
        <v>17888</v>
      </c>
      <c r="F5337" s="749" t="s">
        <v>17845</v>
      </c>
      <c r="G5337" s="749" t="s">
        <v>17846</v>
      </c>
      <c r="I5337" s="749" t="s">
        <v>30</v>
      </c>
      <c r="J5337" s="749" t="n">
        <v>38.35</v>
      </c>
    </row>
    <row collapsed="false" customFormat="false" customHeight="true" hidden="true" ht="12.75" outlineLevel="0" r="5338">
      <c r="A5338" s="749" t="s">
        <v>17890</v>
      </c>
      <c r="B5338" s="749" t="str">
        <f aca="false">C5338&amp;D5338&amp;E5338&amp;F5338&amp;G5338&amp;H5338</f>
        <v>MONTAGEM SEM FORNECIMENTO DE VALVULAS BORBOLETA,VALVULAS DERETENCAO OU SIMILARES,TIPO WAFER(MONTAGEM ENTRE FLANGES ADJACENTES),CLASSE PN-16,INCLUSIVE O FORNECIMENTO DOS MATERIAISPARA AS JUNTAS(TIRANTES COM PORCAS E PARAFUSOS DE ACO CARBONO) CUSTO POR ACESSORIO,COM DIAMETRO DE 100MM</v>
      </c>
      <c r="C5338" s="749" t="s">
        <v>17842</v>
      </c>
      <c r="D5338" s="749" t="s">
        <v>17843</v>
      </c>
      <c r="E5338" s="749" t="s">
        <v>17888</v>
      </c>
      <c r="F5338" s="749" t="s">
        <v>17845</v>
      </c>
      <c r="G5338" s="749" t="s">
        <v>17849</v>
      </c>
      <c r="I5338" s="749" t="s">
        <v>30</v>
      </c>
      <c r="J5338" s="749" t="n">
        <v>63.48</v>
      </c>
    </row>
    <row collapsed="false" customFormat="false" customHeight="true" hidden="true" ht="12.75" outlineLevel="0" r="5339">
      <c r="A5339" s="749" t="s">
        <v>17891</v>
      </c>
      <c r="B5339" s="749" t="str">
        <f aca="false">C5339&amp;D5339&amp;E5339&amp;F5339&amp;G5339&amp;H5339</f>
        <v>MONTAGEM SEM FORNECIMENTO DE VALVULAS BORBOLETA,VALVULAS DERETENCAO OU SIMILARES,TIPO WAFER(MONTAGEM ENTRE FLANGES ADJACENTES),CLASSE PN-16,INCLUSIVE O FORNECIMENTO DOS MATERIAISPARA AS JUNTAS(TIRANTES COM PORCAS E PARAFUSOS DE ACO CARBONO) CUSTO POR ACESSORIO,COM DIAMETRO DE 100MM</v>
      </c>
      <c r="C5339" s="749" t="s">
        <v>17842</v>
      </c>
      <c r="D5339" s="749" t="s">
        <v>17843</v>
      </c>
      <c r="E5339" s="749" t="s">
        <v>17888</v>
      </c>
      <c r="F5339" s="749" t="s">
        <v>17845</v>
      </c>
      <c r="G5339" s="749" t="s">
        <v>17849</v>
      </c>
      <c r="I5339" s="749" t="s">
        <v>30</v>
      </c>
      <c r="J5339" s="749" t="n">
        <v>59.67</v>
      </c>
    </row>
    <row collapsed="false" customFormat="false" customHeight="true" hidden="true" ht="12.75" outlineLevel="0" r="5340">
      <c r="A5340" s="749" t="s">
        <v>17892</v>
      </c>
      <c r="B5340" s="749" t="str">
        <f aca="false">C5340&amp;D5340&amp;E5340&amp;F5340&amp;G5340&amp;H5340</f>
        <v>MONTAGEM SEM FORNECIMENTO DE VALVULAS BORBOLETA,VALVULAS DERETENCAO OU SIMILARES,TIPO WAFER(MONTAGEM ENTRE FLANGES ADJACENTES),CLASSE PN-16,INCLUSIVE O FORNECIMENTO DOS MATERIAISPARA AS JUNTAS(TIRANTES COM PORCAS E PARAFUSOS DE ACO CARBONO) CUSTO POR ACESSORIO,COM DIAMETRO DE 150MM</v>
      </c>
      <c r="C5340" s="749" t="s">
        <v>17842</v>
      </c>
      <c r="D5340" s="749" t="s">
        <v>17843</v>
      </c>
      <c r="E5340" s="749" t="s">
        <v>17888</v>
      </c>
      <c r="F5340" s="749" t="s">
        <v>17845</v>
      </c>
      <c r="G5340" s="749" t="s">
        <v>17893</v>
      </c>
      <c r="I5340" s="749" t="s">
        <v>30</v>
      </c>
      <c r="J5340" s="749" t="n">
        <v>98.41</v>
      </c>
    </row>
    <row collapsed="false" customFormat="false" customHeight="true" hidden="true" ht="12.75" outlineLevel="0" r="5341">
      <c r="A5341" s="749" t="s">
        <v>17894</v>
      </c>
      <c r="B5341" s="749" t="str">
        <f aca="false">C5341&amp;D5341&amp;E5341&amp;F5341&amp;G5341&amp;H5341</f>
        <v>MONTAGEM SEM FORNECIMENTO DE VALVULAS BORBOLETA,VALVULAS DERETENCAO OU SIMILARES,TIPO WAFER(MONTAGEM ENTRE FLANGES ADJACENTES),CLASSE PN-16,INCLUSIVE O FORNECIMENTO DOS MATERIAISPARA AS JUNTAS(TIRANTES COM PORCAS E PARAFUSOS DE ACO CARBONO) CUSTO POR ACESSORIO,COM DIAMETRO DE 150MM</v>
      </c>
      <c r="C5341" s="749" t="s">
        <v>17842</v>
      </c>
      <c r="D5341" s="749" t="s">
        <v>17843</v>
      </c>
      <c r="E5341" s="749" t="s">
        <v>17888</v>
      </c>
      <c r="F5341" s="749" t="s">
        <v>17845</v>
      </c>
      <c r="G5341" s="749" t="s">
        <v>17893</v>
      </c>
      <c r="I5341" s="749" t="s">
        <v>30</v>
      </c>
      <c r="J5341" s="749" t="n">
        <v>94.3</v>
      </c>
    </row>
    <row collapsed="false" customFormat="false" customHeight="true" hidden="true" ht="12.75" outlineLevel="0" r="5342">
      <c r="A5342" s="749" t="s">
        <v>17895</v>
      </c>
      <c r="B5342" s="749" t="str">
        <f aca="false">C5342&amp;D5342&amp;E5342&amp;F5342&amp;G5342&amp;H5342</f>
        <v>MONTAGEM SEM FORNECIMENTO DE VALVULAS BORBOLETA,VALVULAS DERETENCAO OU SIMILARES,TIPO WAFER(MONTAGEM ENTRE FLANGES ADJACENTES),CLASSE PN-16,INCLUSIVE O FORNECIMENTO DOS MATERIAISPARA AS JUNTAS(TIRANTES COM PORCAS E PARAFUSOS DE ACO CARBONO) CUSTO POR ACESSORIO,COM DIAMETRO DE 200MM</v>
      </c>
      <c r="C5342" s="749" t="s">
        <v>17842</v>
      </c>
      <c r="D5342" s="749" t="s">
        <v>17843</v>
      </c>
      <c r="E5342" s="749" t="s">
        <v>17888</v>
      </c>
      <c r="F5342" s="749" t="s">
        <v>17845</v>
      </c>
      <c r="G5342" s="749" t="s">
        <v>17896</v>
      </c>
      <c r="I5342" s="749" t="s">
        <v>30</v>
      </c>
      <c r="J5342" s="749" t="n">
        <v>138.15</v>
      </c>
    </row>
    <row collapsed="false" customFormat="false" customHeight="true" hidden="true" ht="12.75" outlineLevel="0" r="5343">
      <c r="A5343" s="749" t="s">
        <v>17897</v>
      </c>
      <c r="B5343" s="749" t="str">
        <f aca="false">C5343&amp;D5343&amp;E5343&amp;F5343&amp;G5343&amp;H5343</f>
        <v>MONTAGEM SEM FORNECIMENTO DE VALVULAS BORBOLETA,VALVULAS DERETENCAO OU SIMILARES,TIPO WAFER(MONTAGEM ENTRE FLANGES ADJACENTES),CLASSE PN-16,INCLUSIVE O FORNECIMENTO DOS MATERIAISPARA AS JUNTAS(TIRANTES COM PORCAS E PARAFUSOS DE ACO CARBONO) CUSTO POR ACESSORIO,COM DIAMETRO DE 200MM</v>
      </c>
      <c r="C5343" s="749" t="s">
        <v>17842</v>
      </c>
      <c r="D5343" s="749" t="s">
        <v>17843</v>
      </c>
      <c r="E5343" s="749" t="s">
        <v>17888</v>
      </c>
      <c r="F5343" s="749" t="s">
        <v>17845</v>
      </c>
      <c r="G5343" s="749" t="s">
        <v>17896</v>
      </c>
      <c r="I5343" s="749" t="s">
        <v>30</v>
      </c>
      <c r="J5343" s="749" t="n">
        <v>133.19</v>
      </c>
    </row>
    <row collapsed="false" customFormat="false" customHeight="true" hidden="true" ht="12.75" outlineLevel="0" r="5344">
      <c r="A5344" s="749" t="s">
        <v>17898</v>
      </c>
      <c r="B5344" s="749" t="str">
        <f aca="false">C5344&amp;D5344&amp;E5344&amp;F5344&amp;G5344&amp;H5344</f>
        <v>MONTAGEM SEM FORNECIMENTO DE VALVULAS BORBOLETA,VALVULAS DERETENCAO OU SIMILARES,TIPO WAFER(MONTAGEM ENTRE FLANGES ADJACENTES),CLASSE PN-16,INCLUSIVE O FORNECIMENTO DOS MATERIAISPARA AS JUNTAS(TIRANTES COM PORCAS E PARAFUSOS DE ACO CARBONO) CUSTO POR ACESSORIO,COM DIAMETRO DE 250MM</v>
      </c>
      <c r="C5344" s="749" t="s">
        <v>17842</v>
      </c>
      <c r="D5344" s="749" t="s">
        <v>17843</v>
      </c>
      <c r="E5344" s="749" t="s">
        <v>17888</v>
      </c>
      <c r="F5344" s="749" t="s">
        <v>17845</v>
      </c>
      <c r="G5344" s="749" t="s">
        <v>17855</v>
      </c>
      <c r="I5344" s="749" t="s">
        <v>30</v>
      </c>
      <c r="J5344" s="749" t="n">
        <v>224.24</v>
      </c>
    </row>
    <row collapsed="false" customFormat="false" customHeight="true" hidden="true" ht="12.75" outlineLevel="0" r="5345">
      <c r="A5345" s="749" t="s">
        <v>17899</v>
      </c>
      <c r="B5345" s="749" t="str">
        <f aca="false">C5345&amp;D5345&amp;E5345&amp;F5345&amp;G5345&amp;H5345</f>
        <v>MONTAGEM SEM FORNECIMENTO DE VALVULAS BORBOLETA,VALVULAS DERETENCAO OU SIMILARES,TIPO WAFER(MONTAGEM ENTRE FLANGES ADJACENTES),CLASSE PN-16,INCLUSIVE O FORNECIMENTO DOS MATERIAISPARA AS JUNTAS(TIRANTES COM PORCAS E PARAFUSOS DE ACO CARBONO) CUSTO POR ACESSORIO,COM DIAMETRO DE 250MM</v>
      </c>
      <c r="C5345" s="749" t="s">
        <v>17842</v>
      </c>
      <c r="D5345" s="749" t="s">
        <v>17843</v>
      </c>
      <c r="E5345" s="749" t="s">
        <v>17888</v>
      </c>
      <c r="F5345" s="749" t="s">
        <v>17845</v>
      </c>
      <c r="G5345" s="749" t="s">
        <v>17855</v>
      </c>
      <c r="I5345" s="749" t="s">
        <v>30</v>
      </c>
      <c r="J5345" s="749" t="n">
        <v>217.84</v>
      </c>
    </row>
    <row collapsed="false" customFormat="false" customHeight="true" hidden="true" ht="12.75" outlineLevel="0" r="5346">
      <c r="A5346" s="749" t="s">
        <v>17900</v>
      </c>
      <c r="B5346" s="749" t="str">
        <f aca="false">C5346&amp;D5346&amp;E5346&amp;F5346&amp;G5346&amp;H5346</f>
        <v>MONTAGEM SEM FORNECIMENTO DE VALVULAS BORBOLETA,VALVULAS DERETENCAO OU SIMILARES,TIPO WAFER(MONTAGEM ENTRE FLANGES ADJACENTES),CLASSE PN-16,INCLUSIVE O FORNECIMENTO DOS MATERIAISPARA AS JUNTAS(TIRANTES COM PORCAS E PARAFUSOS DE ACO CARBONO) CUSTO POR ACESSORIO,COM DIAMETRO DE 300MM</v>
      </c>
      <c r="C5346" s="749" t="s">
        <v>17842</v>
      </c>
      <c r="D5346" s="749" t="s">
        <v>17843</v>
      </c>
      <c r="E5346" s="749" t="s">
        <v>17888</v>
      </c>
      <c r="F5346" s="749" t="s">
        <v>17845</v>
      </c>
      <c r="G5346" s="749" t="s">
        <v>17858</v>
      </c>
      <c r="I5346" s="749" t="s">
        <v>30</v>
      </c>
      <c r="J5346" s="749" t="n">
        <v>337.95</v>
      </c>
    </row>
    <row collapsed="false" customFormat="false" customHeight="true" hidden="true" ht="12.75" outlineLevel="0" r="5347">
      <c r="A5347" s="749" t="s">
        <v>17901</v>
      </c>
      <c r="B5347" s="749" t="str">
        <f aca="false">C5347&amp;D5347&amp;E5347&amp;F5347&amp;G5347&amp;H5347</f>
        <v>MONTAGEM SEM FORNECIMENTO DE VALVULAS BORBOLETA,VALVULAS DERETENCAO OU SIMILARES,TIPO WAFER(MONTAGEM ENTRE FLANGES ADJACENTES),CLASSE PN-16,INCLUSIVE O FORNECIMENTO DOS MATERIAISPARA AS JUNTAS(TIRANTES COM PORCAS E PARAFUSOS DE ACO CARBONO) CUSTO POR ACESSORIO,COM DIAMETRO DE 300MM</v>
      </c>
      <c r="C5347" s="749" t="s">
        <v>17842</v>
      </c>
      <c r="D5347" s="749" t="s">
        <v>17843</v>
      </c>
      <c r="E5347" s="749" t="s">
        <v>17888</v>
      </c>
      <c r="F5347" s="749" t="s">
        <v>17845</v>
      </c>
      <c r="G5347" s="749" t="s">
        <v>17858</v>
      </c>
      <c r="I5347" s="749" t="s">
        <v>30</v>
      </c>
      <c r="J5347" s="749" t="n">
        <v>330.03</v>
      </c>
    </row>
    <row collapsed="false" customFormat="false" customHeight="true" hidden="true" ht="12.75" outlineLevel="0" r="5348">
      <c r="A5348" s="749" t="s">
        <v>17902</v>
      </c>
      <c r="B5348" s="749" t="str">
        <f aca="false">C5348&amp;D5348&amp;E5348&amp;F5348&amp;G5348&amp;H5348</f>
        <v>MONTAGEM SEM FORNECIMENTO DE VALVULAS BORBOLETA,VALVULAS DERETENCAO OU SIMILARES,TIPO WAFER(MONTAGEM ENTRE FLANGES ADJACENTES),CLASSE PN-16,INCLUSIVE O FORNECIMENTO DOS MATERIAISPARA AS JUNTAS(TIRANTES COM PORCAS E PARAFUSOS DE ACO CARBONO) CUSTO POR ACESSORIO,COM DIAMETRO DE 350MM</v>
      </c>
      <c r="C5348" s="749" t="s">
        <v>17842</v>
      </c>
      <c r="D5348" s="749" t="s">
        <v>17843</v>
      </c>
      <c r="E5348" s="749" t="s">
        <v>17888</v>
      </c>
      <c r="F5348" s="749" t="s">
        <v>17845</v>
      </c>
      <c r="G5348" s="749" t="s">
        <v>17861</v>
      </c>
      <c r="I5348" s="749" t="s">
        <v>30</v>
      </c>
      <c r="J5348" s="749" t="n">
        <v>484.2</v>
      </c>
    </row>
    <row collapsed="false" customFormat="false" customHeight="true" hidden="true" ht="12.75" outlineLevel="0" r="5349">
      <c r="A5349" s="749" t="s">
        <v>17903</v>
      </c>
      <c r="B5349" s="749" t="str">
        <f aca="false">C5349&amp;D5349&amp;E5349&amp;F5349&amp;G5349&amp;H5349</f>
        <v>MONTAGEM SEM FORNECIMENTO DE VALVULAS BORBOLETA,VALVULAS DERETENCAO OU SIMILARES,TIPO WAFER(MONTAGEM ENTRE FLANGES ADJACENTES),CLASSE PN-16,INCLUSIVE O FORNECIMENTO DOS MATERIAISPARA AS JUNTAS(TIRANTES COM PORCAS E PARAFUSOS DE ACO CARBONO) CUSTO POR ACESSORIO,COM DIAMETRO DE 350MM</v>
      </c>
      <c r="C5349" s="749" t="s">
        <v>17842</v>
      </c>
      <c r="D5349" s="749" t="s">
        <v>17843</v>
      </c>
      <c r="E5349" s="749" t="s">
        <v>17888</v>
      </c>
      <c r="F5349" s="749" t="s">
        <v>17845</v>
      </c>
      <c r="G5349" s="749" t="s">
        <v>17861</v>
      </c>
      <c r="I5349" s="749" t="s">
        <v>30</v>
      </c>
      <c r="J5349" s="749" t="n">
        <v>475.27</v>
      </c>
    </row>
    <row collapsed="false" customFormat="false" customHeight="true" hidden="true" ht="12.75" outlineLevel="0" r="5350">
      <c r="A5350" s="749" t="s">
        <v>17904</v>
      </c>
      <c r="B5350" s="749" t="str">
        <f aca="false">C5350&amp;D5350&amp;E5350&amp;F5350&amp;G5350&amp;H5350</f>
        <v>MONTAGEM SEM FORNECIMENTO DE VALVULAS BORBOLETA,VALVULAS DERETENCAO OU SIMILARES,TIPO WAFER(MONTAGEM ENTRE FLANGES ADJACENTES),CLASSE PN-16,INCLUSIVE O FORNECIMENTO DOS MATERIAISPARA AS JUNTAS(TIRANTES COM PORCAS E PARAFUSOS DE ACO CARBONO) CUSTO POR ACESSORIO,COM DIAMETRO DE 400 OU 450MM</v>
      </c>
      <c r="C5350" s="749" t="s">
        <v>17842</v>
      </c>
      <c r="D5350" s="749" t="s">
        <v>17843</v>
      </c>
      <c r="E5350" s="749" t="s">
        <v>17888</v>
      </c>
      <c r="F5350" s="749" t="s">
        <v>17845</v>
      </c>
      <c r="G5350" s="749" t="s">
        <v>17864</v>
      </c>
      <c r="I5350" s="749" t="s">
        <v>30</v>
      </c>
      <c r="J5350" s="749" t="n">
        <v>639.45</v>
      </c>
    </row>
    <row collapsed="false" customFormat="false" customHeight="true" hidden="true" ht="12.75" outlineLevel="0" r="5351">
      <c r="A5351" s="749" t="s">
        <v>17905</v>
      </c>
      <c r="B5351" s="749" t="str">
        <f aca="false">C5351&amp;D5351&amp;E5351&amp;F5351&amp;G5351&amp;H5351</f>
        <v>MONTAGEM SEM FORNECIMENTO DE VALVULAS BORBOLETA,VALVULAS DERETENCAO OU SIMILARES,TIPO WAFER(MONTAGEM ENTRE FLANGES ADJACENTES),CLASSE PN-16,INCLUSIVE O FORNECIMENTO DOS MATERIAISPARA AS JUNTAS(TIRANTES COM PORCAS E PARAFUSOS DE ACO CARBONO) CUSTO POR ACESSORIO,COM DIAMETRO DE 400 OU 450MM</v>
      </c>
      <c r="C5351" s="749" t="s">
        <v>17842</v>
      </c>
      <c r="D5351" s="749" t="s">
        <v>17843</v>
      </c>
      <c r="E5351" s="749" t="s">
        <v>17888</v>
      </c>
      <c r="F5351" s="749" t="s">
        <v>17845</v>
      </c>
      <c r="G5351" s="749" t="s">
        <v>17864</v>
      </c>
      <c r="I5351" s="749" t="s">
        <v>30</v>
      </c>
      <c r="J5351" s="749" t="n">
        <v>630.04</v>
      </c>
    </row>
    <row collapsed="false" customFormat="false" customHeight="true" hidden="true" ht="12.75" outlineLevel="0" r="5352">
      <c r="A5352" s="749" t="s">
        <v>17906</v>
      </c>
      <c r="B5352" s="749" t="str">
        <f aca="false">C5352&amp;D5352&amp;E5352&amp;F5352&amp;G5352&amp;H5352</f>
        <v>MONTAGEM SEM FORNECIMENTO DE VALVULAS BORBOLETA,VALVULAS DERETENCAO OU SIMILARES,TIPO WAFER(MONTAGEM ENTRE FLANGES ADJACENTES),CLASSE PN-16,INCLUSIVE O FORNECIMENTO DOS MATERIAISPARA AS JUNTAS(TIRANTES COM PORCAS E PARAFUSOS DE ACO CARBONO) CUSTO POR ACESSORIO,COM DIAMETRO DE 500MM</v>
      </c>
      <c r="C5352" s="749" t="s">
        <v>17842</v>
      </c>
      <c r="D5352" s="749" t="s">
        <v>17843</v>
      </c>
      <c r="E5352" s="749" t="s">
        <v>17888</v>
      </c>
      <c r="F5352" s="749" t="s">
        <v>17845</v>
      </c>
      <c r="G5352" s="749" t="s">
        <v>17867</v>
      </c>
      <c r="I5352" s="749" t="s">
        <v>30</v>
      </c>
      <c r="J5352" s="749" t="n">
        <v>991.19</v>
      </c>
    </row>
    <row collapsed="false" customFormat="false" customHeight="true" hidden="true" ht="12.75" outlineLevel="0" r="5353">
      <c r="A5353" s="749" t="s">
        <v>17907</v>
      </c>
      <c r="B5353" s="749" t="str">
        <f aca="false">C5353&amp;D5353&amp;E5353&amp;F5353&amp;G5353&amp;H5353</f>
        <v>MONTAGEM SEM FORNECIMENTO DE VALVULAS BORBOLETA,VALVULAS DERETENCAO OU SIMILARES,TIPO WAFER(MONTAGEM ENTRE FLANGES ADJACENTES),CLASSE PN-16,INCLUSIVE O FORNECIMENTO DOS MATERIAISPARA AS JUNTAS(TIRANTES COM PORCAS E PARAFUSOS DE ACO CARBONO) CUSTO POR ACESSORIO,COM DIAMETRO DE 500MM</v>
      </c>
      <c r="C5353" s="749" t="s">
        <v>17842</v>
      </c>
      <c r="D5353" s="749" t="s">
        <v>17843</v>
      </c>
      <c r="E5353" s="749" t="s">
        <v>17888</v>
      </c>
      <c r="F5353" s="749" t="s">
        <v>17845</v>
      </c>
      <c r="G5353" s="749" t="s">
        <v>17867</v>
      </c>
      <c r="I5353" s="749" t="s">
        <v>30</v>
      </c>
      <c r="J5353" s="749" t="n">
        <v>980.07</v>
      </c>
    </row>
    <row collapsed="false" customFormat="false" customHeight="true" hidden="true" ht="12.75" outlineLevel="0" r="5354">
      <c r="A5354" s="749" t="s">
        <v>17908</v>
      </c>
      <c r="B5354" s="749" t="str">
        <f aca="false">C5354&amp;D5354&amp;E5354&amp;F5354&amp;G5354&amp;H5354</f>
        <v>MONTAGEM SEM FORNECIMENTO DE VALVULAS BORBOLETA,VALVULAS DERETENCAO OU SIMILARES,TIPO WAFER(MONTAGEM ENTRE FLANGES ADJACENTES),CLASSE PN-16,INCLUSIVE O FORNECIMENTO DOS MATERIAISPARA AS JUNTAS(TIRANTES COM PORCAS E PARAFUSOS DE ACO CARBONO) CUSTO POR ACESSORIO,COM DIAMETRO DE 600MM</v>
      </c>
      <c r="C5354" s="749" t="s">
        <v>17842</v>
      </c>
      <c r="D5354" s="749" t="s">
        <v>17843</v>
      </c>
      <c r="E5354" s="749" t="s">
        <v>17888</v>
      </c>
      <c r="F5354" s="749" t="s">
        <v>17845</v>
      </c>
      <c r="G5354" s="749" t="s">
        <v>17870</v>
      </c>
      <c r="I5354" s="749" t="s">
        <v>30</v>
      </c>
      <c r="J5354" s="749" t="n">
        <v>1289.3</v>
      </c>
    </row>
    <row collapsed="false" customFormat="false" customHeight="true" hidden="true" ht="12.75" outlineLevel="0" r="5355">
      <c r="A5355" s="749" t="s">
        <v>17909</v>
      </c>
      <c r="B5355" s="749" t="str">
        <f aca="false">C5355&amp;D5355&amp;E5355&amp;F5355&amp;G5355&amp;H5355</f>
        <v>MONTAGEM SEM FORNECIMENTO DE VALVULAS BORBOLETA,VALVULAS DERETENCAO OU SIMILARES,TIPO WAFER(MONTAGEM ENTRE FLANGES ADJACENTES),CLASSE PN-16,INCLUSIVE O FORNECIMENTO DOS MATERIAISPARA AS JUNTAS(TIRANTES COM PORCAS E PARAFUSOS DE ACO CARBONO) CUSTO POR ACESSORIO,COM DIAMETRO DE 600MM</v>
      </c>
      <c r="C5355" s="749" t="s">
        <v>17842</v>
      </c>
      <c r="D5355" s="749" t="s">
        <v>17843</v>
      </c>
      <c r="E5355" s="749" t="s">
        <v>17888</v>
      </c>
      <c r="F5355" s="749" t="s">
        <v>17845</v>
      </c>
      <c r="G5355" s="749" t="s">
        <v>17870</v>
      </c>
      <c r="I5355" s="749" t="s">
        <v>30</v>
      </c>
      <c r="J5355" s="749" t="n">
        <v>1277.55</v>
      </c>
    </row>
    <row collapsed="false" customFormat="false" customHeight="true" hidden="true" ht="12.75" outlineLevel="0" r="5356">
      <c r="A5356" s="749" t="s">
        <v>17910</v>
      </c>
      <c r="B5356" s="749" t="str">
        <f aca="false">C5356&amp;D5356&amp;E5356&amp;F5356&amp;G5356&amp;H5356</f>
        <v>MONTAGEM SEM FORNECIMENTO DE VALVULAS BORBOLETA,VALVULAS DERETENCAO OU SIMILARES,TIPO WAFER(MONTAGEM ENTRE FLANGES ADJACENTES),CLASSE PN-16,INCLUSIVE O FORNECIMENTO DOS MATERIAISPARA AS JUNTAS(TIRANTES COM PORCAS E PARAFUSOS DE ACO CARBONO) CUSTO POR ACESSORIO,COM DIAMETRO DE 700MM</v>
      </c>
      <c r="C5356" s="749" t="s">
        <v>17842</v>
      </c>
      <c r="D5356" s="749" t="s">
        <v>17843</v>
      </c>
      <c r="E5356" s="749" t="s">
        <v>17888</v>
      </c>
      <c r="F5356" s="749" t="s">
        <v>17845</v>
      </c>
      <c r="G5356" s="749" t="s">
        <v>17873</v>
      </c>
      <c r="I5356" s="749" t="s">
        <v>30</v>
      </c>
      <c r="J5356" s="749" t="n">
        <v>1634.2</v>
      </c>
    </row>
    <row collapsed="false" customFormat="false" customHeight="true" hidden="true" ht="12.75" outlineLevel="0" r="5357">
      <c r="A5357" s="749" t="s">
        <v>17911</v>
      </c>
      <c r="B5357" s="749" t="str">
        <f aca="false">C5357&amp;D5357&amp;E5357&amp;F5357&amp;G5357&amp;H5357</f>
        <v>MONTAGEM SEM FORNECIMENTO DE VALVULAS BORBOLETA,VALVULAS DERETENCAO OU SIMILARES,TIPO WAFER(MONTAGEM ENTRE FLANGES ADJACENTES),CLASSE PN-16,INCLUSIVE O FORNECIMENTO DOS MATERIAISPARA AS JUNTAS(TIRANTES COM PORCAS E PARAFUSOS DE ACO CARBONO) CUSTO POR ACESSORIO,COM DIAMETRO DE 700MM</v>
      </c>
      <c r="C5357" s="749" t="s">
        <v>17842</v>
      </c>
      <c r="D5357" s="749" t="s">
        <v>17843</v>
      </c>
      <c r="E5357" s="749" t="s">
        <v>17888</v>
      </c>
      <c r="F5357" s="749" t="s">
        <v>17845</v>
      </c>
      <c r="G5357" s="749" t="s">
        <v>17873</v>
      </c>
      <c r="I5357" s="749" t="s">
        <v>30</v>
      </c>
      <c r="J5357" s="749" t="n">
        <v>1620.99</v>
      </c>
    </row>
    <row collapsed="false" customFormat="false" customHeight="true" hidden="true" ht="12.75" outlineLevel="0" r="5358">
      <c r="A5358" s="749" t="s">
        <v>17912</v>
      </c>
      <c r="B5358" s="749" t="str">
        <f aca="false">C5358&amp;D5358&amp;E5358&amp;F5358&amp;G5358&amp;H5358</f>
        <v>MONTAGEM SEM FORNECIMENTO DE VALVULAS BORBOLETA,VALVULAS DERETENCAO OU SIMILARES,TIPO WAFER(MONTAGEM ENTRE FLANGES ADJACENTES),CLASSE PN-16,INCLUSIVE O FORNECIMENTO DOS MATERIAISPARA AS JUNTAS(TIRANTES COM PORCAS E PARAFUSOS DE ACO CARBONO) CUSTO POR ACESSORIO,COM DIAMETRO DE 800MM</v>
      </c>
      <c r="C5358" s="749" t="s">
        <v>17842</v>
      </c>
      <c r="D5358" s="749" t="s">
        <v>17843</v>
      </c>
      <c r="E5358" s="749" t="s">
        <v>17888</v>
      </c>
      <c r="F5358" s="749" t="s">
        <v>17845</v>
      </c>
      <c r="G5358" s="749" t="s">
        <v>17876</v>
      </c>
      <c r="I5358" s="749" t="s">
        <v>30</v>
      </c>
      <c r="J5358" s="749" t="n">
        <v>2085.85</v>
      </c>
    </row>
    <row collapsed="false" customFormat="false" customHeight="true" hidden="true" ht="12.75" outlineLevel="0" r="5359">
      <c r="A5359" s="749" t="s">
        <v>17913</v>
      </c>
      <c r="B5359" s="749" t="str">
        <f aca="false">C5359&amp;D5359&amp;E5359&amp;F5359&amp;G5359&amp;H5359</f>
        <v>MONTAGEM SEM FORNECIMENTO DE VALVULAS BORBOLETA,VALVULAS DERETENCAO OU SIMILARES,TIPO WAFER(MONTAGEM ENTRE FLANGES ADJACENTES),CLASSE PN-16,INCLUSIVE O FORNECIMENTO DOS MATERIAISPARA AS JUNTAS(TIRANTES COM PORCAS E PARAFUSOS DE ACO CARBONO) CUSTO POR ACESSORIO,COM DIAMETRO DE 800MM</v>
      </c>
      <c r="C5359" s="749" t="s">
        <v>17842</v>
      </c>
      <c r="D5359" s="749" t="s">
        <v>17843</v>
      </c>
      <c r="E5359" s="749" t="s">
        <v>17888</v>
      </c>
      <c r="F5359" s="749" t="s">
        <v>17845</v>
      </c>
      <c r="G5359" s="749" t="s">
        <v>17876</v>
      </c>
      <c r="I5359" s="749" t="s">
        <v>30</v>
      </c>
      <c r="J5359" s="749" t="n">
        <v>2071.72</v>
      </c>
    </row>
    <row collapsed="false" customFormat="false" customHeight="true" hidden="true" ht="12.75" outlineLevel="0" r="5360">
      <c r="A5360" s="749" t="s">
        <v>17914</v>
      </c>
      <c r="B5360" s="749" t="str">
        <f aca="false">C5360&amp;D5360&amp;E5360&amp;F5360&amp;G5360&amp;H5360</f>
        <v>MONTAGEM SEM FORNECIMENTO DE VALVULAS BORBOLETA,VALVULAS DERETENCAO OU SIMILARES,TIPO WAFER(MONTAGEM ENTRE FLANGES ADJACENTES),CLASSE PN-16,INCLUSIVE O FORNECIMENTO DOS MATERIAISPARA AS JUNTAS(TIRANTES COM PORCAS E PARAFUSOS DE ACO CARBONO) CUSTO POR ACESSORIO,COM DIAMETRO DE 900MM</v>
      </c>
      <c r="C5360" s="749" t="s">
        <v>17842</v>
      </c>
      <c r="D5360" s="749" t="s">
        <v>17843</v>
      </c>
      <c r="E5360" s="749" t="s">
        <v>17888</v>
      </c>
      <c r="F5360" s="749" t="s">
        <v>17845</v>
      </c>
      <c r="G5360" s="749" t="s">
        <v>17879</v>
      </c>
      <c r="I5360" s="749" t="s">
        <v>30</v>
      </c>
      <c r="J5360" s="749" t="n">
        <v>2727.37</v>
      </c>
    </row>
    <row collapsed="false" customFormat="false" customHeight="true" hidden="true" ht="12.75" outlineLevel="0" r="5361">
      <c r="A5361" s="749" t="s">
        <v>17915</v>
      </c>
      <c r="B5361" s="749" t="str">
        <f aca="false">C5361&amp;D5361&amp;E5361&amp;F5361&amp;G5361&amp;H5361</f>
        <v>MONTAGEM SEM FORNECIMENTO DE VALVULAS BORBOLETA,VALVULAS DERETENCAO OU SIMILARES,TIPO WAFER(MONTAGEM ENTRE FLANGES ADJACENTES),CLASSE PN-16,INCLUSIVE O FORNECIMENTO DOS MATERIAISPARA AS JUNTAS(TIRANTES COM PORCAS E PARAFUSOS DE ACO CARBONO) CUSTO POR ACESSORIO,COM DIAMETRO DE 900MM</v>
      </c>
      <c r="C5361" s="749" t="s">
        <v>17842</v>
      </c>
      <c r="D5361" s="749" t="s">
        <v>17843</v>
      </c>
      <c r="E5361" s="749" t="s">
        <v>17888</v>
      </c>
      <c r="F5361" s="749" t="s">
        <v>17845</v>
      </c>
      <c r="G5361" s="749" t="s">
        <v>17879</v>
      </c>
      <c r="I5361" s="749" t="s">
        <v>30</v>
      </c>
      <c r="J5361" s="749" t="n">
        <v>2711.7</v>
      </c>
    </row>
    <row collapsed="false" customFormat="false" customHeight="true" hidden="true" ht="12.75" outlineLevel="0" r="5362">
      <c r="A5362" s="749" t="s">
        <v>17916</v>
      </c>
      <c r="B5362" s="749" t="str">
        <f aca="false">C5362&amp;D5362&amp;E5362&amp;F5362&amp;G5362&amp;H5362</f>
        <v>MONTAGEM SEM FORNECIMENTO DE VALVULAS BORBOLETA,VALVULAS DERETENCAO OU SIMILARES,TIPO WAFER(MONTAGEM ENTRE FLANGES ADJACENTES),CLASSE PN-16,INCLUSIVE O FORNECIMENTO DOS MATERIAISPARA AS JUNTAS(TIRANTES COM PORCAS E PARAFUSOS DE ACO CARBONO) CUSTO POR ACESSORIO,COM DIAMETRO DE 1000MM</v>
      </c>
      <c r="C5362" s="749" t="s">
        <v>17842</v>
      </c>
      <c r="D5362" s="749" t="s">
        <v>17843</v>
      </c>
      <c r="E5362" s="749" t="s">
        <v>17888</v>
      </c>
      <c r="F5362" s="749" t="s">
        <v>17845</v>
      </c>
      <c r="G5362" s="749" t="s">
        <v>17882</v>
      </c>
      <c r="I5362" s="749" t="s">
        <v>30</v>
      </c>
      <c r="J5362" s="749" t="n">
        <v>3962.87</v>
      </c>
    </row>
    <row collapsed="false" customFormat="false" customHeight="true" hidden="true" ht="12.75" outlineLevel="0" r="5363">
      <c r="A5363" s="749" t="s">
        <v>17917</v>
      </c>
      <c r="B5363" s="749" t="str">
        <f aca="false">C5363&amp;D5363&amp;E5363&amp;F5363&amp;G5363&amp;H5363</f>
        <v>MONTAGEM SEM FORNECIMENTO DE VALVULAS BORBOLETA,VALVULAS DERETENCAO OU SIMILARES,TIPO WAFER(MONTAGEM ENTRE FLANGES ADJACENTES),CLASSE PN-16,INCLUSIVE O FORNECIMENTO DOS MATERIAISPARA AS JUNTAS(TIRANTES COM PORCAS E PARAFUSOS DE ACO CARBONO) CUSTO POR ACESSORIO,COM DIAMETRO DE 1000MM</v>
      </c>
      <c r="C5363" s="749" t="s">
        <v>17842</v>
      </c>
      <c r="D5363" s="749" t="s">
        <v>17843</v>
      </c>
      <c r="E5363" s="749" t="s">
        <v>17888</v>
      </c>
      <c r="F5363" s="749" t="s">
        <v>17845</v>
      </c>
      <c r="G5363" s="749" t="s">
        <v>17882</v>
      </c>
      <c r="I5363" s="749" t="s">
        <v>30</v>
      </c>
      <c r="J5363" s="749" t="n">
        <v>3946.15</v>
      </c>
    </row>
    <row collapsed="false" customFormat="false" customHeight="true" hidden="true" ht="12.75" outlineLevel="0" r="5364">
      <c r="A5364" s="749" t="s">
        <v>17918</v>
      </c>
      <c r="B5364" s="749" t="str">
        <f aca="false">C5364&amp;D5364&amp;E5364&amp;F5364&amp;G5364&amp;H5364</f>
        <v>MONTAGEM SEM FORNECIMENTO DE VALVULAS BORBOLETA,VALVULAS DERETENCAO OU SIMILARES,TIPO WAFER(MONTAGEM ENTRE FLANGES ADJACENTES),CLASSE PN-16,INCLUSIVE O FORNECIMENTO DOS MATERIAISPARA AS JUNTAS(TIRANTES COM PORCAS E PARAFUSOS DE ACO CARBONO) CUSTO POR ACESSORIO,COM DIAMETRO DE 1200MM</v>
      </c>
      <c r="C5364" s="749" t="s">
        <v>17842</v>
      </c>
      <c r="D5364" s="749" t="s">
        <v>17843</v>
      </c>
      <c r="E5364" s="749" t="s">
        <v>17888</v>
      </c>
      <c r="F5364" s="749" t="s">
        <v>17845</v>
      </c>
      <c r="G5364" s="749" t="s">
        <v>17885</v>
      </c>
      <c r="I5364" s="749" t="s">
        <v>30</v>
      </c>
      <c r="J5364" s="749" t="n">
        <v>6763.77</v>
      </c>
    </row>
    <row collapsed="false" customFormat="false" customHeight="true" hidden="true" ht="12.75" outlineLevel="0" r="5365">
      <c r="A5365" s="749" t="s">
        <v>17919</v>
      </c>
      <c r="B5365" s="749" t="str">
        <f aca="false">C5365&amp;D5365&amp;E5365&amp;F5365&amp;G5365&amp;H5365</f>
        <v>MONTAGEM SEM FORNECIMENTO DE VALVULAS BORBOLETA,VALVULAS DERETENCAO OU SIMILARES,TIPO WAFER(MONTAGEM ENTRE FLANGES ADJACENTES),CLASSE PN-16,INCLUSIVE O FORNECIMENTO DOS MATERIAISPARA AS JUNTAS(TIRANTES COM PORCAS E PARAFUSOS DE ACO CARBONO) CUSTO POR ACESSORIO,COM DIAMETRO DE 1200MM</v>
      </c>
      <c r="C5365" s="749" t="s">
        <v>17842</v>
      </c>
      <c r="D5365" s="749" t="s">
        <v>17843</v>
      </c>
      <c r="E5365" s="749" t="s">
        <v>17888</v>
      </c>
      <c r="F5365" s="749" t="s">
        <v>17845</v>
      </c>
      <c r="G5365" s="749" t="s">
        <v>17885</v>
      </c>
      <c r="I5365" s="749" t="s">
        <v>30</v>
      </c>
      <c r="J5365" s="749" t="n">
        <v>6743.06</v>
      </c>
    </row>
    <row collapsed="false" customFormat="false" customHeight="true" hidden="true" ht="12.75" outlineLevel="0" r="5366">
      <c r="A5366" s="749" t="s">
        <v>17920</v>
      </c>
      <c r="B5366" s="749" t="str">
        <f aca="false">C5366&amp;D5366&amp;E5366&amp;F5366&amp;G5366&amp;H5366</f>
        <v>ASSENTAMENTO SEM FORNECIMENTO DE TUBOS ATE 1,00M DE COMPRIMENTO OU CONEXOES DE FERRO FUNDIDO OU ACO,COM FLANGES CLASSE PN-10,INCLUSIVE O FORNECIMENTO DOS MATERIAIS PARA JUNTAS(ARRUELAS DE BORRACHA E PARAFUSOS COM PORCAS DE ACO INOX 316),CUSTO POR JUNTA,COM DIAMETRO DE 50MM</v>
      </c>
      <c r="C5366" s="749" t="s">
        <v>17507</v>
      </c>
      <c r="D5366" s="749" t="s">
        <v>17536</v>
      </c>
      <c r="E5366" s="749" t="s">
        <v>17921</v>
      </c>
      <c r="F5366" s="749" t="s">
        <v>17922</v>
      </c>
      <c r="G5366" s="749" t="s">
        <v>17923</v>
      </c>
      <c r="I5366" s="749" t="s">
        <v>30</v>
      </c>
      <c r="J5366" s="749" t="n">
        <v>44.94</v>
      </c>
    </row>
    <row collapsed="false" customFormat="false" customHeight="true" hidden="true" ht="12.75" outlineLevel="0" r="5367">
      <c r="A5367" s="749" t="s">
        <v>17924</v>
      </c>
      <c r="B5367" s="749" t="str">
        <f aca="false">C5367&amp;D5367&amp;E5367&amp;F5367&amp;G5367&amp;H5367</f>
        <v>ASSENTAMENTO SEM FORNECIMENTO DE TUBOS ATE 1,00M DE COMPRIMENTO OU CONEXOES DE FERRO FUNDIDO OU ACO,COM FLANGES CLASSE PN-10,INCLUSIVE O FORNECIMENTO DOS MATERIAIS PARA JUNTAS(ARRUELAS DE BORRACHA E PARAFUSOS COM PORCAS DE ACO INOX 316),CUSTO POR JUNTA,COM DIAMETRO DE 50MM</v>
      </c>
      <c r="C5367" s="749" t="s">
        <v>17507</v>
      </c>
      <c r="D5367" s="749" t="s">
        <v>17536</v>
      </c>
      <c r="E5367" s="749" t="s">
        <v>17921</v>
      </c>
      <c r="F5367" s="749" t="s">
        <v>17922</v>
      </c>
      <c r="G5367" s="749" t="s">
        <v>17923</v>
      </c>
      <c r="I5367" s="749" t="s">
        <v>30</v>
      </c>
      <c r="J5367" s="749" t="n">
        <v>43.02</v>
      </c>
    </row>
    <row collapsed="false" customFormat="false" customHeight="true" hidden="true" ht="12.75" outlineLevel="0" r="5368">
      <c r="A5368" s="749" t="s">
        <v>17925</v>
      </c>
      <c r="B5368" s="749" t="str">
        <f aca="false">C5368&amp;D5368&amp;E5368&amp;F5368&amp;G5368&amp;H5368</f>
        <v>ASSENTAMENTO SEM FORNECIMENTO,DE TUBOS ATE 1,00M DE COMPRIMENTO OU CONEXOES DE FERRO FUNDIDO OU ACO,COM FLANGES CLASSE PN-10,INCLUSIVE O FORNECIMENTO DOS MATERIAIS PARA JUNTAS(ARRUELAS DE BORRACHA E PARAFUSOS COM PORCAS DE ACO INOX 316),CUSTO POR JUNTA,COM DIAMETRO DE 75MM</v>
      </c>
      <c r="C5368" s="749" t="s">
        <v>17500</v>
      </c>
      <c r="D5368" s="749" t="s">
        <v>17536</v>
      </c>
      <c r="E5368" s="749" t="s">
        <v>17921</v>
      </c>
      <c r="F5368" s="749" t="s">
        <v>17922</v>
      </c>
      <c r="G5368" s="749" t="s">
        <v>17926</v>
      </c>
      <c r="I5368" s="749" t="s">
        <v>30</v>
      </c>
      <c r="J5368" s="749" t="n">
        <v>44.87</v>
      </c>
    </row>
    <row collapsed="false" customFormat="false" customHeight="true" hidden="true" ht="12.75" outlineLevel="0" r="5369">
      <c r="A5369" s="749" t="s">
        <v>17927</v>
      </c>
      <c r="B5369" s="749" t="str">
        <f aca="false">C5369&amp;D5369&amp;E5369&amp;F5369&amp;G5369&amp;H5369</f>
        <v>ASSENTAMENTO SEM FORNECIMENTO,DE TUBOS ATE 1,00M DE COMPRIMENTO OU CONEXOES DE FERRO FUNDIDO OU ACO,COM FLANGES CLASSE PN-10,INCLUSIVE O FORNECIMENTO DOS MATERIAIS PARA JUNTAS(ARRUELAS DE BORRACHA E PARAFUSOS COM PORCAS DE ACO INOX 316),CUSTO POR JUNTA,COM DIAMETRO DE 75MM</v>
      </c>
      <c r="C5369" s="749" t="s">
        <v>17500</v>
      </c>
      <c r="D5369" s="749" t="s">
        <v>17536</v>
      </c>
      <c r="E5369" s="749" t="s">
        <v>17921</v>
      </c>
      <c r="F5369" s="749" t="s">
        <v>17922</v>
      </c>
      <c r="G5369" s="749" t="s">
        <v>17926</v>
      </c>
      <c r="I5369" s="749" t="s">
        <v>30</v>
      </c>
      <c r="J5369" s="749" t="n">
        <v>43.03</v>
      </c>
    </row>
    <row collapsed="false" customFormat="false" customHeight="true" hidden="true" ht="12.75" outlineLevel="0" r="5370">
      <c r="A5370" s="749" t="s">
        <v>17928</v>
      </c>
      <c r="B5370" s="749" t="str">
        <f aca="false">C5370&amp;D5370&amp;E5370&amp;F5370&amp;G5370&amp;H5370</f>
        <v>ASSENTAMENTO SEM FORNECIMENTO,DE TUBOS ATE 1,00M DE COMPRIMENTO OU CONEXOES DE FERRO FUNDIDO OU ACO,COM FLANGES CLASSE PN-10,INCLUSIVE O FORNECIMENTO DOS MATERIAIS PARA JUNTAS(ARRUELAS DE BORRACHA E PARAFUSOS COM PORCAS DE ACO INOX 316),CUSTO POR JUNTA,COM DIAMETRO DE 100MM</v>
      </c>
      <c r="C5370" s="749" t="s">
        <v>17500</v>
      </c>
      <c r="D5370" s="749" t="s">
        <v>17536</v>
      </c>
      <c r="E5370" s="749" t="s">
        <v>17921</v>
      </c>
      <c r="F5370" s="749" t="s">
        <v>17922</v>
      </c>
      <c r="G5370" s="749" t="s">
        <v>17929</v>
      </c>
      <c r="I5370" s="749" t="s">
        <v>30</v>
      </c>
      <c r="J5370" s="749" t="n">
        <v>164.64</v>
      </c>
    </row>
    <row collapsed="false" customFormat="false" customHeight="true" hidden="true" ht="12.75" outlineLevel="0" r="5371">
      <c r="A5371" s="749" t="s">
        <v>17930</v>
      </c>
      <c r="B5371" s="749" t="str">
        <f aca="false">C5371&amp;D5371&amp;E5371&amp;F5371&amp;G5371&amp;H5371</f>
        <v>ASSENTAMENTO SEM FORNECIMENTO,DE TUBOS ATE 1,00M DE COMPRIMENTO OU CONEXOES DE FERRO FUNDIDO OU ACO,COM FLANGES CLASSE PN-10,INCLUSIVE O FORNECIMENTO DOS MATERIAIS PARA JUNTAS(ARRUELAS DE BORRACHA E PARAFUSOS COM PORCAS DE ACO INOX 316),CUSTO POR JUNTA,COM DIAMETRO DE 100MM</v>
      </c>
      <c r="C5371" s="749" t="s">
        <v>17500</v>
      </c>
      <c r="D5371" s="749" t="s">
        <v>17536</v>
      </c>
      <c r="E5371" s="749" t="s">
        <v>17921</v>
      </c>
      <c r="F5371" s="749" t="s">
        <v>17922</v>
      </c>
      <c r="G5371" s="749" t="s">
        <v>17929</v>
      </c>
      <c r="I5371" s="749" t="s">
        <v>30</v>
      </c>
      <c r="J5371" s="749" t="n">
        <v>162.14</v>
      </c>
    </row>
    <row collapsed="false" customFormat="false" customHeight="true" hidden="true" ht="12.75" outlineLevel="0" r="5372">
      <c r="A5372" s="749" t="s">
        <v>17931</v>
      </c>
      <c r="B5372" s="749" t="str">
        <f aca="false">C5372&amp;D5372&amp;E5372&amp;F5372&amp;G5372&amp;H5372</f>
        <v>ASSENTAMENTO SEM FORNECIMENTO,DE TUBOS ATE 1,00M DE COMPRIMENTO OU CONEXOES DE FERRO FUNDIDO OU ACO,COM FLANGES CLASSE PN-10,INCLUSIVE O FORNECIMENTO DOS MATERIAIS PARA JUNTAS(ARRUELAS DE BORRACHA E PARAFUSOS COM PORCAS DE ACO INOX 316),CUSTO POR JUNTA,COM DIAMETRO DE 150MM</v>
      </c>
      <c r="C5372" s="749" t="s">
        <v>17500</v>
      </c>
      <c r="D5372" s="749" t="s">
        <v>17536</v>
      </c>
      <c r="E5372" s="749" t="s">
        <v>17921</v>
      </c>
      <c r="F5372" s="749" t="s">
        <v>17922</v>
      </c>
      <c r="G5372" s="749" t="s">
        <v>17932</v>
      </c>
      <c r="I5372" s="749" t="s">
        <v>30</v>
      </c>
      <c r="J5372" s="749" t="n">
        <v>171.24</v>
      </c>
    </row>
    <row collapsed="false" customFormat="false" customHeight="true" hidden="true" ht="12.75" outlineLevel="0" r="5373">
      <c r="A5373" s="749" t="s">
        <v>17933</v>
      </c>
      <c r="B5373" s="749" t="str">
        <f aca="false">C5373&amp;D5373&amp;E5373&amp;F5373&amp;G5373&amp;H5373</f>
        <v>ASSENTAMENTO SEM FORNECIMENTO,DE TUBOS ATE 1,00M DE COMPRIMENTO OU CONEXOES DE FERRO FUNDIDO OU ACO,COM FLANGES CLASSE PN-10,INCLUSIVE O FORNECIMENTO DOS MATERIAIS PARA JUNTAS(ARRUELAS DE BORRACHA E PARAFUSOS COM PORCAS DE ACO INOX 316),CUSTO POR JUNTA,COM DIAMETRO DE 150MM</v>
      </c>
      <c r="C5373" s="749" t="s">
        <v>17500</v>
      </c>
      <c r="D5373" s="749" t="s">
        <v>17536</v>
      </c>
      <c r="E5373" s="749" t="s">
        <v>17921</v>
      </c>
      <c r="F5373" s="749" t="s">
        <v>17922</v>
      </c>
      <c r="G5373" s="749" t="s">
        <v>17932</v>
      </c>
      <c r="I5373" s="749" t="s">
        <v>30</v>
      </c>
      <c r="J5373" s="749" t="n">
        <v>167.89</v>
      </c>
    </row>
    <row collapsed="false" customFormat="false" customHeight="true" hidden="true" ht="12.75" outlineLevel="0" r="5374">
      <c r="A5374" s="749" t="s">
        <v>17934</v>
      </c>
      <c r="B5374" s="749" t="str">
        <f aca="false">C5374&amp;D5374&amp;E5374&amp;F5374&amp;G5374&amp;H5374</f>
        <v>ASSENTAMENTO SEM FORNECIMENTO,DE TUBOS ATE 1,00M DE COMPRIMENTO OU CONEXOES DE FERRO FUNDIDO OU ACO,COM FLANGES CLASSE PN-10,INCLUSIVE O FORNECIMENTO DOS MATERIAIS PARA JUNTAS(ARRUELAS DE BORRACHA E PARAFUSOS COM PORCAS DE ACO INOX 316),CUSTO POR JUNTA,COM DIAMETRO DE 200MM</v>
      </c>
      <c r="C5374" s="749" t="s">
        <v>17500</v>
      </c>
      <c r="D5374" s="749" t="s">
        <v>17536</v>
      </c>
      <c r="E5374" s="749" t="s">
        <v>17921</v>
      </c>
      <c r="F5374" s="749" t="s">
        <v>17922</v>
      </c>
      <c r="G5374" s="749" t="s">
        <v>17935</v>
      </c>
      <c r="I5374" s="749" t="s">
        <v>30</v>
      </c>
      <c r="J5374" s="749" t="n">
        <v>172.93</v>
      </c>
    </row>
    <row collapsed="false" customFormat="false" customHeight="true" hidden="true" ht="12.75" outlineLevel="0" r="5375">
      <c r="A5375" s="749" t="s">
        <v>17936</v>
      </c>
      <c r="B5375" s="749" t="str">
        <f aca="false">C5375&amp;D5375&amp;E5375&amp;F5375&amp;G5375&amp;H5375</f>
        <v>ASSENTAMENTO SEM FORNECIMENTO,DE TUBOS ATE 1,00M DE COMPRIMENTO OU CONEXOES DE FERRO FUNDIDO OU ACO,COM FLANGES CLASSE PN-10,INCLUSIVE O FORNECIMENTO DOS MATERIAIS PARA JUNTAS(ARRUELAS DE BORRACHA E PARAFUSOS COM PORCAS DE ACO INOX 316),CUSTO POR JUNTA,COM DIAMETRO DE 200MM</v>
      </c>
      <c r="C5375" s="749" t="s">
        <v>17500</v>
      </c>
      <c r="D5375" s="749" t="s">
        <v>17536</v>
      </c>
      <c r="E5375" s="749" t="s">
        <v>17921</v>
      </c>
      <c r="F5375" s="749" t="s">
        <v>17922</v>
      </c>
      <c r="G5375" s="749" t="s">
        <v>17935</v>
      </c>
      <c r="I5375" s="749" t="s">
        <v>30</v>
      </c>
      <c r="J5375" s="749" t="n">
        <v>169.48</v>
      </c>
    </row>
    <row collapsed="false" customFormat="false" customHeight="true" hidden="true" ht="12.75" outlineLevel="0" r="5376">
      <c r="A5376" s="749" t="s">
        <v>17937</v>
      </c>
      <c r="B5376" s="749" t="str">
        <f aca="false">C5376&amp;D5376&amp;E5376&amp;F5376&amp;G5376&amp;H5376</f>
        <v>ASSENTAMENTO SEM FORNECIMENTO,DE TUBOS ATE 1,00M DE COMPRIMENTO OU CONEXOES DE FERRO FUNDIDO OU ACO,COM FLANGES CLASSE PN-10,INCLUSIVE O FORNECIMENTO DOS MATERIAIS PARA JUNTAS(ARRUELAS DE BORRACHA E PARAFUSOS COM PORCAS DE ACO INOX 316),CUSTO POR JUNTA,COM DIAMETRO DE 250MM</v>
      </c>
      <c r="C5376" s="749" t="s">
        <v>17500</v>
      </c>
      <c r="D5376" s="749" t="s">
        <v>17536</v>
      </c>
      <c r="E5376" s="749" t="s">
        <v>17921</v>
      </c>
      <c r="F5376" s="749" t="s">
        <v>17922</v>
      </c>
      <c r="G5376" s="749" t="s">
        <v>17938</v>
      </c>
      <c r="I5376" s="749" t="s">
        <v>30</v>
      </c>
      <c r="J5376" s="749" t="n">
        <v>286.76</v>
      </c>
    </row>
    <row collapsed="false" customFormat="false" customHeight="true" hidden="true" ht="12.75" outlineLevel="0" r="5377">
      <c r="A5377" s="749" t="s">
        <v>17939</v>
      </c>
      <c r="B5377" s="749" t="str">
        <f aca="false">C5377&amp;D5377&amp;E5377&amp;F5377&amp;G5377&amp;H5377</f>
        <v>ASSENTAMENTO SEM FORNECIMENTO,DE TUBOS ATE 1,00M DE COMPRIMENTO OU CONEXOES DE FERRO FUNDIDO OU ACO,COM FLANGES CLASSE PN-10,INCLUSIVE O FORNECIMENTO DOS MATERIAIS PARA JUNTAS(ARRUELAS DE BORRACHA E PARAFUSOS COM PORCAS DE ACO INOX 316),CUSTO POR JUNTA,COM DIAMETRO DE 250MM</v>
      </c>
      <c r="C5377" s="749" t="s">
        <v>17500</v>
      </c>
      <c r="D5377" s="749" t="s">
        <v>17536</v>
      </c>
      <c r="E5377" s="749" t="s">
        <v>17921</v>
      </c>
      <c r="F5377" s="749" t="s">
        <v>17922</v>
      </c>
      <c r="G5377" s="749" t="s">
        <v>17938</v>
      </c>
      <c r="I5377" s="749" t="s">
        <v>30</v>
      </c>
      <c r="J5377" s="749" t="n">
        <v>282.22</v>
      </c>
    </row>
    <row collapsed="false" customFormat="false" customHeight="true" hidden="true" ht="12.75" outlineLevel="0" r="5378">
      <c r="A5378" s="749" t="s">
        <v>17940</v>
      </c>
      <c r="B5378" s="749" t="str">
        <f aca="false">C5378&amp;D5378&amp;E5378&amp;F5378&amp;G5378&amp;H5378</f>
        <v>ASSENTAMENTO SEM FORNECIMENTO,DE TUBOS ATE 1,00M DE COMPRIMENTO OU CONEXOES DE FERRO FUNDIDO OU ACO,COM FLANGES CLASSE PN-10,INCLUSIVE O FORNECIMENTO DOS MATERIAIS PARA JUNTAS(ARRUELAS DE BORRACHA E PARAFUSOS COM PORCAS DE ACO INOX 316),CUSTO POR JUNTA,COM DIAMETRO DE 300MM</v>
      </c>
      <c r="C5378" s="749" t="s">
        <v>17500</v>
      </c>
      <c r="D5378" s="749" t="s">
        <v>17536</v>
      </c>
      <c r="E5378" s="749" t="s">
        <v>17921</v>
      </c>
      <c r="F5378" s="749" t="s">
        <v>17922</v>
      </c>
      <c r="G5378" s="749" t="s">
        <v>17941</v>
      </c>
      <c r="I5378" s="749" t="s">
        <v>30</v>
      </c>
      <c r="J5378" s="749" t="n">
        <v>296.86</v>
      </c>
    </row>
    <row collapsed="false" customFormat="false" customHeight="true" hidden="true" ht="12.75" outlineLevel="0" r="5379">
      <c r="A5379" s="749" t="s">
        <v>17942</v>
      </c>
      <c r="B5379" s="749" t="str">
        <f aca="false">C5379&amp;D5379&amp;E5379&amp;F5379&amp;G5379&amp;H5379</f>
        <v>ASSENTAMENTO SEM FORNECIMENTO,DE TUBOS ATE 1,00M DE COMPRIMENTO OU CONEXOES DE FERRO FUNDIDO OU ACO,COM FLANGES CLASSE PN-10,INCLUSIVE O FORNECIMENTO DOS MATERIAIS PARA JUNTAS(ARRUELAS DE BORRACHA E PARAFUSOS COM PORCAS DE ACO INOX 316),CUSTO POR JUNTA,COM DIAMETRO DE 300MM</v>
      </c>
      <c r="C5379" s="749" t="s">
        <v>17500</v>
      </c>
      <c r="D5379" s="749" t="s">
        <v>17536</v>
      </c>
      <c r="E5379" s="749" t="s">
        <v>17921</v>
      </c>
      <c r="F5379" s="749" t="s">
        <v>17922</v>
      </c>
      <c r="G5379" s="749" t="s">
        <v>17941</v>
      </c>
      <c r="I5379" s="749" t="s">
        <v>30</v>
      </c>
      <c r="J5379" s="749" t="n">
        <v>292.3</v>
      </c>
    </row>
    <row collapsed="false" customFormat="false" customHeight="true" hidden="true" ht="12.75" outlineLevel="0" r="5380">
      <c r="A5380" s="749" t="s">
        <v>17943</v>
      </c>
      <c r="B5380" s="749" t="str">
        <f aca="false">C5380&amp;D5380&amp;E5380&amp;F5380&amp;G5380&amp;H5380</f>
        <v>ASSENTAMENTO SEM FORNECIMENTO,DE TUBOS ATE 1,00M DE COMPRIMENTO OU CONEXOES DE FERRO FUNDIDO OU ACO,COM FLANGES CLASSE PN-10,INCLUSIVE O FORNECIMENTO DOS MATERIAIS PARA JUNTAS(ARRUELAS DE BORRACHA E PARAFUSOS COM PORCAS DE ACO INOX 316),CUSTO POR JUNTA,COM DIAMETRO DE 350MM</v>
      </c>
      <c r="C5380" s="749" t="s">
        <v>17500</v>
      </c>
      <c r="D5380" s="749" t="s">
        <v>17536</v>
      </c>
      <c r="E5380" s="749" t="s">
        <v>17921</v>
      </c>
      <c r="F5380" s="749" t="s">
        <v>17922</v>
      </c>
      <c r="G5380" s="749" t="s">
        <v>17944</v>
      </c>
      <c r="I5380" s="749" t="s">
        <v>30</v>
      </c>
      <c r="J5380" s="749" t="n">
        <v>384.21</v>
      </c>
    </row>
    <row collapsed="false" customFormat="false" customHeight="true" hidden="true" ht="12.75" outlineLevel="0" r="5381">
      <c r="A5381" s="749" t="s">
        <v>17945</v>
      </c>
      <c r="B5381" s="749" t="str">
        <f aca="false">C5381&amp;D5381&amp;E5381&amp;F5381&amp;G5381&amp;H5381</f>
        <v>ASSENTAMENTO SEM FORNECIMENTO,DE TUBOS ATE 1,00M DE COMPRIMENTO OU CONEXOES DE FERRO FUNDIDO OU ACO,COM FLANGES CLASSE PN-10,INCLUSIVE O FORNECIMENTO DOS MATERIAIS PARA JUNTAS(ARRUELAS DE BORRACHA E PARAFUSOS COM PORCAS DE ACO INOX 316),CUSTO POR JUNTA,COM DIAMETRO DE 350MM</v>
      </c>
      <c r="C5381" s="749" t="s">
        <v>17500</v>
      </c>
      <c r="D5381" s="749" t="s">
        <v>17536</v>
      </c>
      <c r="E5381" s="749" t="s">
        <v>17921</v>
      </c>
      <c r="F5381" s="749" t="s">
        <v>17922</v>
      </c>
      <c r="G5381" s="749" t="s">
        <v>17944</v>
      </c>
      <c r="I5381" s="749" t="s">
        <v>30</v>
      </c>
      <c r="J5381" s="749" t="n">
        <v>378.83</v>
      </c>
    </row>
    <row collapsed="false" customFormat="false" customHeight="true" hidden="true" ht="12.75" outlineLevel="0" r="5382">
      <c r="A5382" s="749" t="s">
        <v>17946</v>
      </c>
      <c r="B5382" s="749" t="str">
        <f aca="false">C5382&amp;D5382&amp;E5382&amp;F5382&amp;G5382&amp;H5382</f>
        <v>ASSENTAMENTO SEM FORNECIMENTO,DE TUBOS ATE 1,00M DE COMPRIMENTO OU CONEXOES DE FERRO FUNDIDO OU ACO,COM FLANGES CLASSE PN-10,INCLUSIVE O FORNECIMENTO DOS MATERIAIS PARA JUNTAS(ARRUELAS DE BORRACHA E PARAFUSOS COM PORCAS DE ACO INOX 316),CUSTO POR JUNTA,COM DIAMETRO DE 400MM</v>
      </c>
      <c r="C5382" s="749" t="s">
        <v>17500</v>
      </c>
      <c r="D5382" s="749" t="s">
        <v>17536</v>
      </c>
      <c r="E5382" s="749" t="s">
        <v>17921</v>
      </c>
      <c r="F5382" s="749" t="s">
        <v>17922</v>
      </c>
      <c r="G5382" s="749" t="s">
        <v>17947</v>
      </c>
      <c r="I5382" s="749" t="s">
        <v>30</v>
      </c>
      <c r="J5382" s="749" t="n">
        <v>709.53</v>
      </c>
    </row>
    <row collapsed="false" customFormat="false" customHeight="true" hidden="true" ht="12.75" outlineLevel="0" r="5383">
      <c r="A5383" s="749" t="s">
        <v>17948</v>
      </c>
      <c r="B5383" s="749" t="str">
        <f aca="false">C5383&amp;D5383&amp;E5383&amp;F5383&amp;G5383&amp;H5383</f>
        <v>ASSENTAMENTO SEM FORNECIMENTO,DE TUBOS ATE 1,00M DE COMPRIMENTO OU CONEXOES DE FERRO FUNDIDO OU ACO,COM FLANGES CLASSE PN-10,INCLUSIVE O FORNECIMENTO DOS MATERIAIS PARA JUNTAS(ARRUELAS DE BORRACHA E PARAFUSOS COM PORCAS DE ACO INOX 316),CUSTO POR JUNTA,COM DIAMETRO DE 400MM</v>
      </c>
      <c r="C5383" s="749" t="s">
        <v>17500</v>
      </c>
      <c r="D5383" s="749" t="s">
        <v>17536</v>
      </c>
      <c r="E5383" s="749" t="s">
        <v>17921</v>
      </c>
      <c r="F5383" s="749" t="s">
        <v>17922</v>
      </c>
      <c r="G5383" s="749" t="s">
        <v>17947</v>
      </c>
      <c r="I5383" s="749" t="s">
        <v>30</v>
      </c>
      <c r="J5383" s="749" t="n">
        <v>703.5</v>
      </c>
    </row>
    <row collapsed="false" customFormat="false" customHeight="true" hidden="true" ht="12.75" outlineLevel="0" r="5384">
      <c r="A5384" s="749" t="s">
        <v>17949</v>
      </c>
      <c r="B5384" s="749" t="str">
        <f aca="false">C5384&amp;D5384&amp;E5384&amp;F5384&amp;G5384&amp;H5384</f>
        <v>ASSENTAMENTO SEM FORNECIMENTO,DE TUBOS ATE 1,00M DE COMPRIMENTO OU CONEXOES DE FERRO FUNDIDO OU ACO,COM FLANGES CLASSE PN-10,INCLUSIVE O FORNECIMENTO DOS MATERIAIS PARA JUNTAS(ARRUELAS DE BORRACHA E PARAFUSOS COM PORCAS DE ACO INOX 316),CUSTO POR JUNTA,COM DIAMETRO DE 450MM</v>
      </c>
      <c r="C5384" s="749" t="s">
        <v>17500</v>
      </c>
      <c r="D5384" s="749" t="s">
        <v>17536</v>
      </c>
      <c r="E5384" s="749" t="s">
        <v>17921</v>
      </c>
      <c r="F5384" s="749" t="s">
        <v>17922</v>
      </c>
      <c r="G5384" s="749" t="s">
        <v>17950</v>
      </c>
      <c r="I5384" s="749" t="s">
        <v>30</v>
      </c>
      <c r="J5384" s="749" t="n">
        <v>866.35</v>
      </c>
    </row>
    <row collapsed="false" customFormat="false" customHeight="true" hidden="true" ht="12.75" outlineLevel="0" r="5385">
      <c r="A5385" s="749" t="s">
        <v>17951</v>
      </c>
      <c r="B5385" s="749" t="str">
        <f aca="false">C5385&amp;D5385&amp;E5385&amp;F5385&amp;G5385&amp;H5385</f>
        <v>ASSENTAMENTO SEM FORNECIMENTO,DE TUBOS ATE 1,00M DE COMPRIMENTO OU CONEXOES DE FERRO FUNDIDO OU ACO,COM FLANGES CLASSE PN-10,INCLUSIVE O FORNECIMENTO DOS MATERIAIS PARA JUNTAS(ARRUELAS DE BORRACHA E PARAFUSOS COM PORCAS DE ACO INOX 316),CUSTO POR JUNTA,COM DIAMETRO DE 450MM</v>
      </c>
      <c r="C5385" s="749" t="s">
        <v>17500</v>
      </c>
      <c r="D5385" s="749" t="s">
        <v>17536</v>
      </c>
      <c r="E5385" s="749" t="s">
        <v>17921</v>
      </c>
      <c r="F5385" s="749" t="s">
        <v>17922</v>
      </c>
      <c r="G5385" s="749" t="s">
        <v>17950</v>
      </c>
      <c r="I5385" s="749" t="s">
        <v>30</v>
      </c>
      <c r="J5385" s="749" t="n">
        <v>859.66</v>
      </c>
    </row>
    <row collapsed="false" customFormat="false" customHeight="true" hidden="true" ht="12.75" outlineLevel="0" r="5386">
      <c r="A5386" s="749" t="s">
        <v>17952</v>
      </c>
      <c r="B5386" s="749" t="str">
        <f aca="false">C5386&amp;D5386&amp;E5386&amp;F5386&amp;G5386&amp;H5386</f>
        <v>ASSENTAMENTO SEM FORNECIMENTO,DE TUBOS ATE 1,00M DE COMPRIMENTO OU CONEXOES DE FERRO FUNDIDO OU ACO,COM FLANGES CLASSE PN-10,INCLUSIVE O FORNECIMENTO DOS MATERIAIS PARA JUNTAS(ARRUELAS DE BORRACHA E PARAFUSOS COM PORCAS DE ACO INOX 316),CUSTO POR JUNTA,COM DIAMETRO DE 500MM</v>
      </c>
      <c r="C5386" s="749" t="s">
        <v>17500</v>
      </c>
      <c r="D5386" s="749" t="s">
        <v>17536</v>
      </c>
      <c r="E5386" s="749" t="s">
        <v>17921</v>
      </c>
      <c r="F5386" s="749" t="s">
        <v>17922</v>
      </c>
      <c r="G5386" s="749" t="s">
        <v>17953</v>
      </c>
      <c r="I5386" s="749" t="s">
        <v>30</v>
      </c>
      <c r="J5386" s="749" t="n">
        <v>869.71</v>
      </c>
    </row>
    <row collapsed="false" customFormat="false" customHeight="true" hidden="true" ht="12.75" outlineLevel="0" r="5387">
      <c r="A5387" s="749" t="s">
        <v>17954</v>
      </c>
      <c r="B5387" s="749" t="str">
        <f aca="false">C5387&amp;D5387&amp;E5387&amp;F5387&amp;G5387&amp;H5387</f>
        <v>ASSENTAMENTO SEM FORNECIMENTO,DE TUBOS ATE 1,00M DE COMPRIMENTO OU CONEXOES DE FERRO FUNDIDO OU ACO,COM FLANGES CLASSE PN-10,INCLUSIVE O FORNECIMENTO DOS MATERIAIS PARA JUNTAS(ARRUELAS DE BORRACHA E PARAFUSOS COM PORCAS DE ACO INOX 316),CUSTO POR JUNTA,COM DIAMETRO DE 500MM</v>
      </c>
      <c r="C5387" s="749" t="s">
        <v>17500</v>
      </c>
      <c r="D5387" s="749" t="s">
        <v>17536</v>
      </c>
      <c r="E5387" s="749" t="s">
        <v>17921</v>
      </c>
      <c r="F5387" s="749" t="s">
        <v>17922</v>
      </c>
      <c r="G5387" s="749" t="s">
        <v>17953</v>
      </c>
      <c r="I5387" s="749" t="s">
        <v>30</v>
      </c>
      <c r="J5387" s="749" t="n">
        <v>862.69</v>
      </c>
    </row>
    <row collapsed="false" customFormat="false" customHeight="true" hidden="true" ht="12.75" outlineLevel="0" r="5388">
      <c r="A5388" s="749" t="s">
        <v>17955</v>
      </c>
      <c r="B5388" s="749" t="str">
        <f aca="false">C5388&amp;D5388&amp;E5388&amp;F5388&amp;G5388&amp;H5388</f>
        <v>ASSENTAMENTO SEM FORNECIMENTO,DE TUBOS ATE 1,00M DE COMPRIMENTO OU CONEXOES DE FERRO FUNDIDO OU ACO,COM FLANGES CLASSE PN-10,INCLUSIVE O FORNECIMENTO DOS MATERIAIS PARA JUNTAS(ARRUELAS DE BORRACHA E PARAFUSOS COM PORCAS DE ACO INOX 316),CUSTO POR JUNTA,COM DIAMETRO DE 600MM</v>
      </c>
      <c r="C5388" s="749" t="s">
        <v>17500</v>
      </c>
      <c r="D5388" s="749" t="s">
        <v>17536</v>
      </c>
      <c r="E5388" s="749" t="s">
        <v>17921</v>
      </c>
      <c r="F5388" s="749" t="s">
        <v>17922</v>
      </c>
      <c r="G5388" s="749" t="s">
        <v>17956</v>
      </c>
      <c r="I5388" s="749" t="s">
        <v>30</v>
      </c>
      <c r="J5388" s="749" t="n">
        <v>1615.72</v>
      </c>
    </row>
    <row collapsed="false" customFormat="false" customHeight="true" hidden="true" ht="12.75" outlineLevel="0" r="5389">
      <c r="A5389" s="749" t="s">
        <v>17957</v>
      </c>
      <c r="B5389" s="749" t="str">
        <f aca="false">C5389&amp;D5389&amp;E5389&amp;F5389&amp;G5389&amp;H5389</f>
        <v>ASSENTAMENTO SEM FORNECIMENTO,DE TUBOS ATE 1,00M DE COMPRIMENTO OU CONEXOES DE FERRO FUNDIDO OU ACO,COM FLANGES CLASSE PN-10,INCLUSIVE O FORNECIMENTO DOS MATERIAIS PARA JUNTAS(ARRUELAS DE BORRACHA E PARAFUSOS COM PORCAS DE ACO INOX 316),CUSTO POR JUNTA,COM DIAMETRO DE 600MM</v>
      </c>
      <c r="C5389" s="749" t="s">
        <v>17500</v>
      </c>
      <c r="D5389" s="749" t="s">
        <v>17536</v>
      </c>
      <c r="E5389" s="749" t="s">
        <v>17921</v>
      </c>
      <c r="F5389" s="749" t="s">
        <v>17922</v>
      </c>
      <c r="G5389" s="749" t="s">
        <v>17956</v>
      </c>
      <c r="I5389" s="749" t="s">
        <v>30</v>
      </c>
      <c r="J5389" s="749" t="n">
        <v>1608.06</v>
      </c>
    </row>
    <row collapsed="false" customFormat="false" customHeight="true" hidden="true" ht="12.75" outlineLevel="0" r="5390">
      <c r="A5390" s="749" t="s">
        <v>17958</v>
      </c>
      <c r="B5390" s="749" t="str">
        <f aca="false">C5390&amp;D5390&amp;E5390&amp;F5390&amp;G5390&amp;H5390</f>
        <v>ASSENTAMENTO SEM FORNECIMENTO,DE TUBOS ATE 1,00M DE COMPRIMENTO OU CONEXOES DE FERRO FUNDIDO OU ACO,COM FLANGES CLASSE PN-10,INCLUSIVE O FORNECIMENTO DOS MATERIAIS PARA JUNTAS(ARRUELAS DE BORRACHA E PARAFUSOS COM PORCAS DE ACO INOX 316),CUSTO POR JUNTA,COM DIAMETRO DE 700MM</v>
      </c>
      <c r="C5390" s="749" t="s">
        <v>17500</v>
      </c>
      <c r="D5390" s="749" t="s">
        <v>17536</v>
      </c>
      <c r="E5390" s="749" t="s">
        <v>17921</v>
      </c>
      <c r="F5390" s="749" t="s">
        <v>17922</v>
      </c>
      <c r="G5390" s="749" t="s">
        <v>17959</v>
      </c>
      <c r="I5390" s="749" t="s">
        <v>30</v>
      </c>
      <c r="J5390" s="749" t="n">
        <v>1923.81</v>
      </c>
    </row>
    <row collapsed="false" customFormat="false" customHeight="true" hidden="true" ht="12.75" outlineLevel="0" r="5391">
      <c r="A5391" s="749" t="s">
        <v>17960</v>
      </c>
      <c r="B5391" s="749" t="str">
        <f aca="false">C5391&amp;D5391&amp;E5391&amp;F5391&amp;G5391&amp;H5391</f>
        <v>ASSENTAMENTO SEM FORNECIMENTO,DE TUBOS ATE 1,00M DE COMPRIMENTO OU CONEXOES DE FERRO FUNDIDO OU ACO,COM FLANGES CLASSE PN-10,INCLUSIVE O FORNECIMENTO DOS MATERIAIS PARA JUNTAS(ARRUELAS DE BORRACHA E PARAFUSOS COM PORCAS DE ACO INOX 316),CUSTO POR JUNTA,COM DIAMETRO DE 700MM</v>
      </c>
      <c r="C5391" s="749" t="s">
        <v>17500</v>
      </c>
      <c r="D5391" s="749" t="s">
        <v>17536</v>
      </c>
      <c r="E5391" s="749" t="s">
        <v>17921</v>
      </c>
      <c r="F5391" s="749" t="s">
        <v>17922</v>
      </c>
      <c r="G5391" s="749" t="s">
        <v>17959</v>
      </c>
      <c r="I5391" s="749" t="s">
        <v>30</v>
      </c>
      <c r="J5391" s="749" t="n">
        <v>1915.03</v>
      </c>
    </row>
    <row collapsed="false" customFormat="false" customHeight="true" hidden="true" ht="12.75" outlineLevel="0" r="5392">
      <c r="A5392" s="749" t="s">
        <v>17961</v>
      </c>
      <c r="B5392" s="749" t="str">
        <f aca="false">C5392&amp;D5392&amp;E5392&amp;F5392&amp;G5392&amp;H5392</f>
        <v>ASSENTAMENTO SEM FORNECIMENTO,DE TUBOS ATE 1,00M DE COMPRIMENTO OU CONEXOES DE FERRO FUNDIDO OU ACO,COM FLANGES CLASSE PN-10,INCLUSIVE O FORNECIMENTO DOS MATERIAIS PARA JUNTAS(ARRUELAS DE BORRACHA E PARAFUSOS COM PORCAS DE ACO INOX 316),CUSTO POR JUNTA,COM DIAMETRO DE 800MM</v>
      </c>
      <c r="C5392" s="749" t="s">
        <v>17500</v>
      </c>
      <c r="D5392" s="749" t="s">
        <v>17536</v>
      </c>
      <c r="E5392" s="749" t="s">
        <v>17921</v>
      </c>
      <c r="F5392" s="749" t="s">
        <v>17922</v>
      </c>
      <c r="G5392" s="749" t="s">
        <v>17962</v>
      </c>
      <c r="I5392" s="749" t="s">
        <v>30</v>
      </c>
      <c r="J5392" s="749" t="n">
        <v>2073.04</v>
      </c>
    </row>
    <row collapsed="false" customFormat="false" customHeight="true" hidden="true" ht="12.75" outlineLevel="0" r="5393">
      <c r="A5393" s="749" t="s">
        <v>17963</v>
      </c>
      <c r="B5393" s="749" t="str">
        <f aca="false">C5393&amp;D5393&amp;E5393&amp;F5393&amp;G5393&amp;H5393</f>
        <v>ASSENTAMENTO SEM FORNECIMENTO,DE TUBOS ATE 1,00M DE COMPRIMENTO OU CONEXOES DE FERRO FUNDIDO OU ACO,COM FLANGES CLASSE PN-10,INCLUSIVE O FORNECIMENTO DOS MATERIAIS PARA JUNTAS(ARRUELAS DE BORRACHA E PARAFUSOS COM PORCAS DE ACO INOX 316),CUSTO POR JUNTA,COM DIAMETRO DE 800MM</v>
      </c>
      <c r="C5393" s="749" t="s">
        <v>17500</v>
      </c>
      <c r="D5393" s="749" t="s">
        <v>17536</v>
      </c>
      <c r="E5393" s="749" t="s">
        <v>17921</v>
      </c>
      <c r="F5393" s="749" t="s">
        <v>17922</v>
      </c>
      <c r="G5393" s="749" t="s">
        <v>17962</v>
      </c>
      <c r="I5393" s="749" t="s">
        <v>30</v>
      </c>
      <c r="J5393" s="749" t="n">
        <v>2063.49</v>
      </c>
    </row>
    <row collapsed="false" customFormat="false" customHeight="true" hidden="true" ht="12.75" outlineLevel="0" r="5394">
      <c r="A5394" s="749" t="s">
        <v>17964</v>
      </c>
      <c r="B5394" s="749" t="str">
        <f aca="false">C5394&amp;D5394&amp;E5394&amp;F5394&amp;G5394&amp;H5394</f>
        <v>ASSENTAMENTO SEM FORNECIMENTO,DE TUBOS ATE 1,00M DE COMPRIMENTO OU CONEXOES DE FERRO FUNDIDO OU ACO,COM FLANGES CLASSE PN-10,INCLUSIVE O FORNECIMENTO DOS MATERIAIS PARA JUNTAS(ARRUELAS DE BORRACHA E PARAFUSOS COM PORCAS DE ACO INOX 316),CUSTO POR JUNTA,COM DIAMETRO DE 900MM</v>
      </c>
      <c r="C5394" s="749" t="s">
        <v>17500</v>
      </c>
      <c r="D5394" s="749" t="s">
        <v>17536</v>
      </c>
      <c r="E5394" s="749" t="s">
        <v>17921</v>
      </c>
      <c r="F5394" s="749" t="s">
        <v>17922</v>
      </c>
      <c r="G5394" s="749" t="s">
        <v>17965</v>
      </c>
      <c r="I5394" s="749" t="s">
        <v>30</v>
      </c>
      <c r="J5394" s="749" t="n">
        <v>2407.67</v>
      </c>
    </row>
    <row collapsed="false" customFormat="false" customHeight="true" hidden="true" ht="12.75" outlineLevel="0" r="5395">
      <c r="A5395" s="749" t="s">
        <v>17966</v>
      </c>
      <c r="B5395" s="749" t="str">
        <f aca="false">C5395&amp;D5395&amp;E5395&amp;F5395&amp;G5395&amp;H5395</f>
        <v>ASSENTAMENTO SEM FORNECIMENTO,DE TUBOS ATE 1,00M DE COMPRIMENTO OU CONEXOES DE FERRO FUNDIDO OU ACO,COM FLANGES CLASSE PN-10,INCLUSIVE O FORNECIMENTO DOS MATERIAIS PARA JUNTAS(ARRUELAS DE BORRACHA E PARAFUSOS COM PORCAS DE ACO INOX 316),CUSTO POR JUNTA,COM DIAMETRO DE 900MM</v>
      </c>
      <c r="C5395" s="749" t="s">
        <v>17500</v>
      </c>
      <c r="D5395" s="749" t="s">
        <v>17536</v>
      </c>
      <c r="E5395" s="749" t="s">
        <v>17921</v>
      </c>
      <c r="F5395" s="749" t="s">
        <v>17922</v>
      </c>
      <c r="G5395" s="749" t="s">
        <v>17965</v>
      </c>
      <c r="I5395" s="749" t="s">
        <v>30</v>
      </c>
      <c r="J5395" s="749" t="n">
        <v>2396.88</v>
      </c>
    </row>
    <row collapsed="false" customFormat="false" customHeight="true" hidden="true" ht="12.75" outlineLevel="0" r="5396">
      <c r="A5396" s="749" t="s">
        <v>17967</v>
      </c>
      <c r="B5396" s="749" t="str">
        <f aca="false">C5396&amp;D5396&amp;E5396&amp;F5396&amp;G5396&amp;H5396</f>
        <v>ASSENTAMENTO SEM FORNECIMENTO,DE TUBOS ATE 1,00M DE COMPRIMENTO OU CONEXOES DE FERRO FUNDIDO OU ACO,COM FLANGES CLASSE PN-10,INCLUSIVE O FORNECIMENTO DOS MATERIAIS PARA JUNTAS(ARRUELAS DE BORRACHA E PARAFUSOS COM PORCAS DE ACO INOX 316),CUSTO POR JUNTA,COM DIAMETRO DE 1000MM</v>
      </c>
      <c r="C5396" s="749" t="s">
        <v>17500</v>
      </c>
      <c r="D5396" s="749" t="s">
        <v>17536</v>
      </c>
      <c r="E5396" s="749" t="s">
        <v>17921</v>
      </c>
      <c r="F5396" s="749" t="s">
        <v>17922</v>
      </c>
      <c r="G5396" s="749" t="s">
        <v>17968</v>
      </c>
      <c r="I5396" s="749" t="s">
        <v>30</v>
      </c>
      <c r="J5396" s="749" t="n">
        <v>3114.14</v>
      </c>
    </row>
    <row collapsed="false" customFormat="false" customHeight="true" hidden="true" ht="12.75" outlineLevel="0" r="5397">
      <c r="A5397" s="749" t="s">
        <v>17969</v>
      </c>
      <c r="B5397" s="749" t="str">
        <f aca="false">C5397&amp;D5397&amp;E5397&amp;F5397&amp;G5397&amp;H5397</f>
        <v>ASSENTAMENTO SEM FORNECIMENTO,DE TUBOS ATE 1,00M DE COMPRIMENTO OU CONEXOES DE FERRO FUNDIDO OU ACO,COM FLANGES CLASSE PN-10,INCLUSIVE O FORNECIMENTO DOS MATERIAIS PARA JUNTAS(ARRUELAS DE BORRACHA E PARAFUSOS COM PORCAS DE ACO INOX 316),CUSTO POR JUNTA,COM DIAMETRO DE 1000MM</v>
      </c>
      <c r="C5397" s="749" t="s">
        <v>17500</v>
      </c>
      <c r="D5397" s="749" t="s">
        <v>17536</v>
      </c>
      <c r="E5397" s="749" t="s">
        <v>17921</v>
      </c>
      <c r="F5397" s="749" t="s">
        <v>17922</v>
      </c>
      <c r="G5397" s="749" t="s">
        <v>17968</v>
      </c>
      <c r="I5397" s="749" t="s">
        <v>30</v>
      </c>
      <c r="J5397" s="749" t="n">
        <v>3102.45</v>
      </c>
    </row>
    <row collapsed="false" customFormat="false" customHeight="true" hidden="true" ht="12.75" outlineLevel="0" r="5398">
      <c r="A5398" s="749" t="s">
        <v>17970</v>
      </c>
      <c r="B5398" s="749" t="str">
        <f aca="false">C5398&amp;D5398&amp;E5398&amp;F5398&amp;G5398&amp;H5398</f>
        <v>ASSENTAMENTO SEM FORNECIMENTO,DE TUBOS ATE 1,00M DE COMPRIMENTO OU CONEXOES DE FERRO FUNDIDO OU ACO,COM FLANGES CLASSE PN-10,INCLUSIVE O FORNECIMENTO DOS MATERIAIS PARA JUNTAS(ARRUELAS DE BORRACHA E PARAFUSOS COM PORCAS DE ACO INOX 316),CUSTO POR JUNTA,COM DIAMETRO DE 1200MM</v>
      </c>
      <c r="C5398" s="749" t="s">
        <v>17500</v>
      </c>
      <c r="D5398" s="749" t="s">
        <v>17536</v>
      </c>
      <c r="E5398" s="749" t="s">
        <v>17921</v>
      </c>
      <c r="F5398" s="749" t="s">
        <v>17922</v>
      </c>
      <c r="G5398" s="749" t="s">
        <v>17971</v>
      </c>
      <c r="I5398" s="749" t="s">
        <v>30</v>
      </c>
      <c r="J5398" s="749" t="n">
        <v>3945.98</v>
      </c>
    </row>
    <row collapsed="false" customFormat="false" customHeight="true" hidden="true" ht="12.75" outlineLevel="0" r="5399">
      <c r="A5399" s="749" t="s">
        <v>17972</v>
      </c>
      <c r="B5399" s="749" t="str">
        <f aca="false">C5399&amp;D5399&amp;E5399&amp;F5399&amp;G5399&amp;H5399</f>
        <v>ASSENTAMENTO SEM FORNECIMENTO,DE TUBOS ATE 1,00M DE COMPRIMENTO OU CONEXOES DE FERRO FUNDIDO OU ACO,COM FLANGES CLASSE PN-10,INCLUSIVE O FORNECIMENTO DOS MATERIAIS PARA JUNTAS(ARRUELAS DE BORRACHA E PARAFUSOS COM PORCAS DE ACO INOX 316),CUSTO POR JUNTA,COM DIAMETRO DE 1200MM</v>
      </c>
      <c r="C5399" s="749" t="s">
        <v>17500</v>
      </c>
      <c r="D5399" s="749" t="s">
        <v>17536</v>
      </c>
      <c r="E5399" s="749" t="s">
        <v>17921</v>
      </c>
      <c r="F5399" s="749" t="s">
        <v>17922</v>
      </c>
      <c r="G5399" s="749" t="s">
        <v>17971</v>
      </c>
      <c r="I5399" s="749" t="s">
        <v>30</v>
      </c>
      <c r="J5399" s="749" t="n">
        <v>3931.88</v>
      </c>
    </row>
    <row collapsed="false" customFormat="false" customHeight="true" hidden="true" ht="12.75" outlineLevel="0" r="5400">
      <c r="A5400" s="749" t="s">
        <v>17973</v>
      </c>
      <c r="B5400" s="749" t="str">
        <f aca="false">C5400&amp;D5400&amp;E5400&amp;F5400&amp;G5400&amp;H5400</f>
        <v>MONTAGEM SEM FORNECIMENTO,DE VALVULAS DE GAVETA(REGISTROS),VALVULAS DE RETENCAO,VENTOSAS,ETC,COM FLANGES CLASSE PN-10,INCLUSIVE O FORNECIMENTO DOS MATERIAIS PARA AS JUNTAS(ARRUELAS DE BORRACHA E PARAFUSOS COM PORCAS DE ACO INOX 316),CUSTO POR JUNTA FLANGEADA,COM DIAMETRO DE 50MM</v>
      </c>
      <c r="C5400" s="749" t="s">
        <v>17654</v>
      </c>
      <c r="D5400" s="749" t="s">
        <v>17974</v>
      </c>
      <c r="E5400" s="749" t="s">
        <v>17975</v>
      </c>
      <c r="F5400" s="749" t="s">
        <v>17976</v>
      </c>
      <c r="G5400" s="749" t="s">
        <v>17977</v>
      </c>
      <c r="I5400" s="749" t="s">
        <v>30</v>
      </c>
      <c r="J5400" s="749" t="n">
        <v>44.15</v>
      </c>
    </row>
    <row collapsed="false" customFormat="false" customHeight="true" hidden="true" ht="12.75" outlineLevel="0" r="5401">
      <c r="A5401" s="749" t="s">
        <v>17978</v>
      </c>
      <c r="B5401" s="749" t="str">
        <f aca="false">C5401&amp;D5401&amp;E5401&amp;F5401&amp;G5401&amp;H5401</f>
        <v>MONTAGEM SEM FORNECIMENTO,DE VALVULAS DE GAVETA(REGISTROS),VALVULAS DE RETENCAO,VENTOSAS,ETC,COM FLANGES CLASSE PN-10,INCLUSIVE O FORNECIMENTO DOS MATERIAIS PARA AS JUNTAS(ARRUELAS DE BORRACHA E PARAFUSOS COM PORCAS DE ACO INOX 316),CUSTO POR JUNTA FLANGEADA,COM DIAMETRO DE 50MM</v>
      </c>
      <c r="C5401" s="749" t="s">
        <v>17654</v>
      </c>
      <c r="D5401" s="749" t="s">
        <v>17974</v>
      </c>
      <c r="E5401" s="749" t="s">
        <v>17975</v>
      </c>
      <c r="F5401" s="749" t="s">
        <v>17976</v>
      </c>
      <c r="G5401" s="749" t="s">
        <v>17977</v>
      </c>
      <c r="I5401" s="749" t="s">
        <v>30</v>
      </c>
      <c r="J5401" s="749" t="n">
        <v>42.34</v>
      </c>
    </row>
    <row collapsed="false" customFormat="false" customHeight="true" hidden="true" ht="12.75" outlineLevel="0" r="5402">
      <c r="A5402" s="749" t="s">
        <v>17979</v>
      </c>
      <c r="B5402" s="749" t="str">
        <f aca="false">C5402&amp;D5402&amp;E5402&amp;F5402&amp;G5402&amp;H5402</f>
        <v>MONTAGEM SEM FORNECIMENTO DE VALVULAS DE GAVETA(REGISTROS),VALVULAS DE RETENCAO,VENTOSAS,ETC,COM FLANGES CLASSE PN-10,INCLUSIVE O FORNECIMENTO DOS MATERIAIS PARA AS JUNTAS(ARRUELAS DE BORRACHA E PARAFUSOS COM PORCAS DE ACO INOX 316),CUSTO POR JUNTA FLANGEADA,COM DIAMETRO DE 75MM</v>
      </c>
      <c r="C5402" s="749" t="s">
        <v>17980</v>
      </c>
      <c r="D5402" s="749" t="s">
        <v>17974</v>
      </c>
      <c r="E5402" s="749" t="s">
        <v>17975</v>
      </c>
      <c r="F5402" s="749" t="s">
        <v>17976</v>
      </c>
      <c r="G5402" s="749" t="s">
        <v>17981</v>
      </c>
      <c r="I5402" s="749" t="s">
        <v>30</v>
      </c>
      <c r="J5402" s="749" t="n">
        <v>44.98</v>
      </c>
    </row>
    <row collapsed="false" customFormat="false" customHeight="true" hidden="true" ht="12.75" outlineLevel="0" r="5403">
      <c r="A5403" s="749" t="s">
        <v>17982</v>
      </c>
      <c r="B5403" s="749" t="str">
        <f aca="false">C5403&amp;D5403&amp;E5403&amp;F5403&amp;G5403&amp;H5403</f>
        <v>MONTAGEM SEM FORNECIMENTO DE VALVULAS DE GAVETA(REGISTROS),VALVULAS DE RETENCAO,VENTOSAS,ETC,COM FLANGES CLASSE PN-10,INCLUSIVE O FORNECIMENTO DOS MATERIAIS PARA AS JUNTAS(ARRUELAS DE BORRACHA E PARAFUSOS COM PORCAS DE ACO INOX 316),CUSTO POR JUNTA FLANGEADA,COM DIAMETRO DE 75MM</v>
      </c>
      <c r="C5403" s="749" t="s">
        <v>17980</v>
      </c>
      <c r="D5403" s="749" t="s">
        <v>17974</v>
      </c>
      <c r="E5403" s="749" t="s">
        <v>17975</v>
      </c>
      <c r="F5403" s="749" t="s">
        <v>17976</v>
      </c>
      <c r="G5403" s="749" t="s">
        <v>17981</v>
      </c>
      <c r="I5403" s="749" t="s">
        <v>30</v>
      </c>
      <c r="J5403" s="749" t="n">
        <v>43.13</v>
      </c>
    </row>
    <row collapsed="false" customFormat="false" customHeight="true" hidden="true" ht="12.75" outlineLevel="0" r="5404">
      <c r="A5404" s="749" t="s">
        <v>17983</v>
      </c>
      <c r="B5404" s="749" t="str">
        <f aca="false">C5404&amp;D5404&amp;E5404&amp;F5404&amp;G5404&amp;H5404</f>
        <v>MONTAGEM SEM FORNECIMENTO,DE VALVULAS DE GAVETA(REGISTROS),VALVULAS DE RETENCAO,VENTOSAS,ETC,COM FLANGES CLASSE PN-10,INCLUSIVE O FORNECIMENTO DOS MATERIAIS PARA AS JUNTAS(ARRUELAS DE BORRACHA E PARAFUSOS COM PORCAS DE ACO INOX 316),CUSTO POR JUNTA FLANGEADA,COM DIAMETRO DE 100MM</v>
      </c>
      <c r="C5404" s="749" t="s">
        <v>17654</v>
      </c>
      <c r="D5404" s="749" t="s">
        <v>17974</v>
      </c>
      <c r="E5404" s="749" t="s">
        <v>17975</v>
      </c>
      <c r="F5404" s="749" t="s">
        <v>17976</v>
      </c>
      <c r="G5404" s="749" t="s">
        <v>17984</v>
      </c>
      <c r="I5404" s="749" t="s">
        <v>30</v>
      </c>
      <c r="J5404" s="749" t="n">
        <v>83.22</v>
      </c>
    </row>
    <row collapsed="false" customFormat="false" customHeight="true" hidden="true" ht="12.75" outlineLevel="0" r="5405">
      <c r="A5405" s="749" t="s">
        <v>17985</v>
      </c>
      <c r="B5405" s="749" t="str">
        <f aca="false">C5405&amp;D5405&amp;E5405&amp;F5405&amp;G5405&amp;H5405</f>
        <v>MONTAGEM SEM FORNECIMENTO,DE VALVULAS DE GAVETA(REGISTROS),VALVULAS DE RETENCAO,VENTOSAS,ETC,COM FLANGES CLASSE PN-10,INCLUSIVE O FORNECIMENTO DOS MATERIAIS PARA AS JUNTAS(ARRUELAS DE BORRACHA E PARAFUSOS COM PORCAS DE ACO INOX 316),CUSTO POR JUNTA FLANGEADA,COM DIAMETRO DE 100MM</v>
      </c>
      <c r="C5405" s="749" t="s">
        <v>17654</v>
      </c>
      <c r="D5405" s="749" t="s">
        <v>17974</v>
      </c>
      <c r="E5405" s="749" t="s">
        <v>17975</v>
      </c>
      <c r="F5405" s="749" t="s">
        <v>17976</v>
      </c>
      <c r="G5405" s="749" t="s">
        <v>17984</v>
      </c>
      <c r="I5405" s="749" t="s">
        <v>30</v>
      </c>
      <c r="J5405" s="749" t="n">
        <v>80.25</v>
      </c>
    </row>
    <row collapsed="false" customFormat="false" customHeight="true" hidden="true" ht="12.75" outlineLevel="0" r="5406">
      <c r="A5406" s="749" t="s">
        <v>17986</v>
      </c>
      <c r="B5406" s="749" t="str">
        <f aca="false">C5406&amp;D5406&amp;E5406&amp;F5406&amp;G5406&amp;H5406</f>
        <v>MONTAGEM SEM FORNECIMENTO,DE VALVULAS DE GAVETA(REGISTROS),VALVULAS DE RETENCAO,VENTOSAS,ETC,COM FLANGES CLASSE PN-10,INCLUSIVE O FORNECIMENTO DOS MATERIAIS PARA AS JUNTAS(ARRUELAS DE BORRACHA E PARAFUSOS COM PORCAS DE ACO INOX 316),CUSTO POR JUNTA FLANGEADA,COM DIAMETRO DE 150MM</v>
      </c>
      <c r="C5406" s="749" t="s">
        <v>17654</v>
      </c>
      <c r="D5406" s="749" t="s">
        <v>17974</v>
      </c>
      <c r="E5406" s="749" t="s">
        <v>17975</v>
      </c>
      <c r="F5406" s="749" t="s">
        <v>17976</v>
      </c>
      <c r="G5406" s="749" t="s">
        <v>17987</v>
      </c>
      <c r="I5406" s="749" t="s">
        <v>30</v>
      </c>
      <c r="J5406" s="749" t="n">
        <v>171.7</v>
      </c>
    </row>
    <row collapsed="false" customFormat="false" customHeight="true" hidden="true" ht="12.75" outlineLevel="0" r="5407">
      <c r="A5407" s="749" t="s">
        <v>17988</v>
      </c>
      <c r="B5407" s="749" t="str">
        <f aca="false">C5407&amp;D5407&amp;E5407&amp;F5407&amp;G5407&amp;H5407</f>
        <v>MONTAGEM SEM FORNECIMENTO,DE VALVULAS DE GAVETA(REGISTROS),VALVULAS DE RETENCAO,VENTOSAS,ETC,COM FLANGES CLASSE PN-10,INCLUSIVE O FORNECIMENTO DOS MATERIAIS PARA AS JUNTAS(ARRUELAS DE BORRACHA E PARAFUSOS COM PORCAS DE ACO INOX 316),CUSTO POR JUNTA FLANGEADA,COM DIAMETRO DE 150MM</v>
      </c>
      <c r="C5407" s="749" t="s">
        <v>17654</v>
      </c>
      <c r="D5407" s="749" t="s">
        <v>17974</v>
      </c>
      <c r="E5407" s="749" t="s">
        <v>17975</v>
      </c>
      <c r="F5407" s="749" t="s">
        <v>17976</v>
      </c>
      <c r="G5407" s="749" t="s">
        <v>17987</v>
      </c>
      <c r="I5407" s="749" t="s">
        <v>30</v>
      </c>
      <c r="J5407" s="749" t="n">
        <v>168.29</v>
      </c>
    </row>
    <row collapsed="false" customFormat="false" customHeight="true" hidden="true" ht="12.75" outlineLevel="0" r="5408">
      <c r="A5408" s="749" t="s">
        <v>17989</v>
      </c>
      <c r="B5408" s="749" t="str">
        <f aca="false">C5408&amp;D5408&amp;E5408&amp;F5408&amp;G5408&amp;H5408</f>
        <v>MONTAGEM SEM FORNECIMENTO,DE VALVULAS DE GAVETA(REGISTROS),VALVULAS DE RETENCAO,VENTOSAS,ETC,COM FLANGES CLASSE PN-10,INCLUSIVE O FORNECIMENTO DOS MATERIAIS PARA AS JUNTAS(ARRUELAS DE BORRACHA E PARAFUSOS COM PORCAS DE ACO INOX 316),CUSTO POR JUNTA FLANGEADA,COM DIAMETRO DE 200MM</v>
      </c>
      <c r="C5408" s="749" t="s">
        <v>17654</v>
      </c>
      <c r="D5408" s="749" t="s">
        <v>17974</v>
      </c>
      <c r="E5408" s="749" t="s">
        <v>17975</v>
      </c>
      <c r="F5408" s="749" t="s">
        <v>17976</v>
      </c>
      <c r="G5408" s="749" t="s">
        <v>17990</v>
      </c>
      <c r="I5408" s="749" t="s">
        <v>30</v>
      </c>
      <c r="J5408" s="749" t="n">
        <v>207.35</v>
      </c>
    </row>
    <row collapsed="false" customFormat="false" customHeight="true" hidden="true" ht="12.75" outlineLevel="0" r="5409">
      <c r="A5409" s="749" t="s">
        <v>17991</v>
      </c>
      <c r="B5409" s="749" t="str">
        <f aca="false">C5409&amp;D5409&amp;E5409&amp;F5409&amp;G5409&amp;H5409</f>
        <v>MONTAGEM SEM FORNECIMENTO,DE VALVULAS DE GAVETA(REGISTROS),VALVULAS DE RETENCAO,VENTOSAS,ETC,COM FLANGES CLASSE PN-10,INCLUSIVE O FORNECIMENTO DOS MATERIAIS PARA AS JUNTAS(ARRUELAS DE BORRACHA E PARAFUSOS COM PORCAS DE ACO INOX 316),CUSTO POR JUNTA FLANGEADA,COM DIAMETRO DE 200MM</v>
      </c>
      <c r="C5409" s="749" t="s">
        <v>17654</v>
      </c>
      <c r="D5409" s="749" t="s">
        <v>17974</v>
      </c>
      <c r="E5409" s="749" t="s">
        <v>17975</v>
      </c>
      <c r="F5409" s="749" t="s">
        <v>17976</v>
      </c>
      <c r="G5409" s="749" t="s">
        <v>17990</v>
      </c>
      <c r="I5409" s="749" t="s">
        <v>30</v>
      </c>
      <c r="J5409" s="749" t="n">
        <v>203.6</v>
      </c>
    </row>
    <row collapsed="false" customFormat="false" customHeight="true" hidden="true" ht="12.75" outlineLevel="0" r="5410">
      <c r="A5410" s="749" t="s">
        <v>17992</v>
      </c>
      <c r="B5410" s="749" t="str">
        <f aca="false">C5410&amp;D5410&amp;E5410&amp;F5410&amp;G5410&amp;H5410</f>
        <v>MONTAGEM SEM FORNECIMENTO,DE VALVULAS DE GAVETA(REGISTROS),VALVULAS DE RETENCAO,VENTOSAS,ETC,COM FLANGES CLASSE PN-10,INCLUSIVE O FORNECIMENTO DOS MATERIAIS PARA AS JUNTAS(ARRUELAS DE BORRACHA E PARAFUSOS COM PORCAS DE ACO INOX 316),CUSTO POR JUNTA FLANGEADA,COM DIAMETRO DE 250MM</v>
      </c>
      <c r="C5410" s="749" t="s">
        <v>17654</v>
      </c>
      <c r="D5410" s="749" t="s">
        <v>17974</v>
      </c>
      <c r="E5410" s="749" t="s">
        <v>17975</v>
      </c>
      <c r="F5410" s="749" t="s">
        <v>17976</v>
      </c>
      <c r="G5410" s="749" t="s">
        <v>17993</v>
      </c>
      <c r="I5410" s="749" t="s">
        <v>30</v>
      </c>
      <c r="J5410" s="749" t="n">
        <v>287.08</v>
      </c>
    </row>
    <row collapsed="false" customFormat="false" customHeight="true" hidden="true" ht="12.75" outlineLevel="0" r="5411">
      <c r="A5411" s="749" t="s">
        <v>17994</v>
      </c>
      <c r="B5411" s="749" t="str">
        <f aca="false">C5411&amp;D5411&amp;E5411&amp;F5411&amp;G5411&amp;H5411</f>
        <v>MONTAGEM SEM FORNECIMENTO,DE VALVULAS DE GAVETA(REGISTROS),VALVULAS DE RETENCAO,VENTOSAS,ETC,COM FLANGES CLASSE PN-10,INCLUSIVE O FORNECIMENTO DOS MATERIAIS PARA AS JUNTAS(ARRUELAS DE BORRACHA E PARAFUSOS COM PORCAS DE ACO INOX 316),CUSTO POR JUNTA FLANGEADA,COM DIAMETRO DE 250MM</v>
      </c>
      <c r="C5411" s="749" t="s">
        <v>17654</v>
      </c>
      <c r="D5411" s="749" t="s">
        <v>17974</v>
      </c>
      <c r="E5411" s="749" t="s">
        <v>17975</v>
      </c>
      <c r="F5411" s="749" t="s">
        <v>17976</v>
      </c>
      <c r="G5411" s="749" t="s">
        <v>17993</v>
      </c>
      <c r="I5411" s="749" t="s">
        <v>30</v>
      </c>
      <c r="J5411" s="749" t="n">
        <v>282.52</v>
      </c>
    </row>
    <row collapsed="false" customFormat="false" customHeight="true" hidden="true" ht="12.75" outlineLevel="0" r="5412">
      <c r="A5412" s="749" t="s">
        <v>17995</v>
      </c>
      <c r="B5412" s="749" t="str">
        <f aca="false">C5412&amp;D5412&amp;E5412&amp;F5412&amp;G5412&amp;H5412</f>
        <v>MONTAGEM SEM FORNECIMENTO,DE VALVULAS DE GAVETA(REGISTROS),VALVULAS DE RETENCAO,VENTOSAS,ETC,COM FLANGES CLASSE PN-10,INCLUSIVE O FORNECIMENTO DOS MATERIAIS PARA AS JUNTAS(ARRUELAS DE BORRACHA E PARAFUSOS COM PORCAS DE ACO INOX 316),CUSTO POR JUNTA FLANGEADA,COM DIAMETRO DE 300MM</v>
      </c>
      <c r="C5412" s="749" t="s">
        <v>17654</v>
      </c>
      <c r="D5412" s="749" t="s">
        <v>17974</v>
      </c>
      <c r="E5412" s="749" t="s">
        <v>17975</v>
      </c>
      <c r="F5412" s="749" t="s">
        <v>17976</v>
      </c>
      <c r="G5412" s="749" t="s">
        <v>17996</v>
      </c>
      <c r="I5412" s="749" t="s">
        <v>30</v>
      </c>
      <c r="J5412" s="749" t="n">
        <v>297.81</v>
      </c>
    </row>
    <row collapsed="false" customFormat="false" customHeight="true" hidden="true" ht="12.75" outlineLevel="0" r="5413">
      <c r="A5413" s="749" t="s">
        <v>17997</v>
      </c>
      <c r="B5413" s="749" t="str">
        <f aca="false">C5413&amp;D5413&amp;E5413&amp;F5413&amp;G5413&amp;H5413</f>
        <v>MONTAGEM SEM FORNECIMENTO,DE VALVULAS DE GAVETA(REGISTROS),VALVULAS DE RETENCAO,VENTOSAS,ETC,COM FLANGES CLASSE PN-10,INCLUSIVE O FORNECIMENTO DOS MATERIAIS PARA AS JUNTAS(ARRUELAS DE BORRACHA E PARAFUSOS COM PORCAS DE ACO INOX 316),CUSTO POR JUNTA FLANGEADA,COM DIAMETRO DE 300MM</v>
      </c>
      <c r="C5413" s="749" t="s">
        <v>17654</v>
      </c>
      <c r="D5413" s="749" t="s">
        <v>17974</v>
      </c>
      <c r="E5413" s="749" t="s">
        <v>17975</v>
      </c>
      <c r="F5413" s="749" t="s">
        <v>17976</v>
      </c>
      <c r="G5413" s="749" t="s">
        <v>17996</v>
      </c>
      <c r="I5413" s="749" t="s">
        <v>30</v>
      </c>
      <c r="J5413" s="749" t="n">
        <v>293.21</v>
      </c>
    </row>
    <row collapsed="false" customFormat="false" customHeight="true" hidden="true" ht="12.75" outlineLevel="0" r="5414">
      <c r="A5414" s="749" t="s">
        <v>17998</v>
      </c>
      <c r="B5414" s="749" t="str">
        <f aca="false">C5414&amp;D5414&amp;E5414&amp;F5414&amp;G5414&amp;H5414</f>
        <v>MONTAGEM SEM FORNECIMENTO,DE VALVULAS DE GAVETA(REGISTROS),VALVULAS DE RETENCAO,VENTOSAS,ETC,COM FLANGES CLASSE PN-10,INCLUSIVE O FORNECIMENTO DOS MATERIAIS PARA AS JUNTAS(ARRUELAS DE BORRACHA E PARAFUSOS COM PORCAS DE ACO INOX 316),CUSTO POR JUNTA FLANGEADA,COM DIAMETRO DE 350MM</v>
      </c>
      <c r="C5414" s="749" t="s">
        <v>17654</v>
      </c>
      <c r="D5414" s="749" t="s">
        <v>17974</v>
      </c>
      <c r="E5414" s="749" t="s">
        <v>17975</v>
      </c>
      <c r="F5414" s="749" t="s">
        <v>17976</v>
      </c>
      <c r="G5414" s="749" t="s">
        <v>17999</v>
      </c>
      <c r="I5414" s="749" t="s">
        <v>30</v>
      </c>
      <c r="J5414" s="749" t="n">
        <v>386.26</v>
      </c>
    </row>
    <row collapsed="false" customFormat="false" customHeight="true" hidden="true" ht="12.75" outlineLevel="0" r="5415">
      <c r="A5415" s="749" t="s">
        <v>18000</v>
      </c>
      <c r="B5415" s="749" t="str">
        <f aca="false">C5415&amp;D5415&amp;E5415&amp;F5415&amp;G5415&amp;H5415</f>
        <v>MONTAGEM SEM FORNECIMENTO,DE VALVULAS DE GAVETA(REGISTROS),VALVULAS DE RETENCAO,VENTOSAS,ETC,COM FLANGES CLASSE PN-10,INCLUSIVE O FORNECIMENTO DOS MATERIAIS PARA AS JUNTAS(ARRUELAS DE BORRACHA E PARAFUSOS COM PORCAS DE ACO INOX 316),CUSTO POR JUNTA FLANGEADA,COM DIAMETRO DE 350MM</v>
      </c>
      <c r="C5415" s="749" t="s">
        <v>17654</v>
      </c>
      <c r="D5415" s="749" t="s">
        <v>17974</v>
      </c>
      <c r="E5415" s="749" t="s">
        <v>17975</v>
      </c>
      <c r="F5415" s="749" t="s">
        <v>17976</v>
      </c>
      <c r="G5415" s="749" t="s">
        <v>17999</v>
      </c>
      <c r="I5415" s="749" t="s">
        <v>30</v>
      </c>
      <c r="J5415" s="749" t="n">
        <v>380.79</v>
      </c>
    </row>
    <row collapsed="false" customFormat="false" customHeight="true" hidden="true" ht="12.75" outlineLevel="0" r="5416">
      <c r="A5416" s="749" t="s">
        <v>18001</v>
      </c>
      <c r="B5416" s="749" t="str">
        <f aca="false">C5416&amp;D5416&amp;E5416&amp;F5416&amp;G5416&amp;H5416</f>
        <v>MONTAGEM SEM FORNECIMENTO,DE VALVULAS DE GAVETA(REGISTROS),VALVULAS DE RETENCAO,VENTOSAS,ETC,COM FLANGES CLASSE PN-10,INCLUSIVE O FORNECIMENTO DOS MATERIAIS PARA AS JUNTAS(ARRUELAS DE BORRACHA E PARAFUSOS COM PORCAS DE ACO INOX 316),CUSTO POR JUNTA FLANGEADA,COM DIAMETRO DE 400MM</v>
      </c>
      <c r="C5416" s="749" t="s">
        <v>17654</v>
      </c>
      <c r="D5416" s="749" t="s">
        <v>17974</v>
      </c>
      <c r="E5416" s="749" t="s">
        <v>17975</v>
      </c>
      <c r="F5416" s="749" t="s">
        <v>17976</v>
      </c>
      <c r="G5416" s="749" t="s">
        <v>18002</v>
      </c>
      <c r="I5416" s="749" t="s">
        <v>30</v>
      </c>
      <c r="J5416" s="749" t="n">
        <v>711.99</v>
      </c>
    </row>
    <row collapsed="false" customFormat="false" customHeight="true" hidden="true" ht="12.75" outlineLevel="0" r="5417">
      <c r="A5417" s="749" t="s">
        <v>18003</v>
      </c>
      <c r="B5417" s="749" t="str">
        <f aca="false">C5417&amp;D5417&amp;E5417&amp;F5417&amp;G5417&amp;H5417</f>
        <v>MONTAGEM SEM FORNECIMENTO,DE VALVULAS DE GAVETA(REGISTROS),VALVULAS DE RETENCAO,VENTOSAS,ETC,COM FLANGES CLASSE PN-10,INCLUSIVE O FORNECIMENTO DOS MATERIAIS PARA AS JUNTAS(ARRUELAS DE BORRACHA E PARAFUSOS COM PORCAS DE ACO INOX 316),CUSTO POR JUNTA FLANGEADA,COM DIAMETRO DE 400MM</v>
      </c>
      <c r="C5417" s="749" t="s">
        <v>17654</v>
      </c>
      <c r="D5417" s="749" t="s">
        <v>17974</v>
      </c>
      <c r="E5417" s="749" t="s">
        <v>17975</v>
      </c>
      <c r="F5417" s="749" t="s">
        <v>17976</v>
      </c>
      <c r="G5417" s="749" t="s">
        <v>18002</v>
      </c>
      <c r="I5417" s="749" t="s">
        <v>30</v>
      </c>
      <c r="J5417" s="749" t="n">
        <v>705.86</v>
      </c>
    </row>
    <row collapsed="false" customFormat="false" customHeight="true" hidden="true" ht="12.75" outlineLevel="0" r="5418">
      <c r="A5418" s="749" t="s">
        <v>18004</v>
      </c>
      <c r="B5418" s="749" t="str">
        <f aca="false">C5418&amp;D5418&amp;E5418&amp;F5418&amp;G5418&amp;H5418</f>
        <v>MONTAGEM SEM FORNECIMENTO,DE VALVULAS DE GAVETA(REGISTROS),VALVULAS DE RETENCAO,VENTOSAS,ETC,COM FLANGES CLASSE PN-10,INCLUSIVE O FORNECIMENTO DOS MATERIAIS PARA AS JUNTAS(ARRUELAS DE BORRACHA E PARAFUSOS COM PORCAS DE ACO INOX 316),CUSTO POR JUNTA FLANGEADA,COM DIAMETRO DE 450MM</v>
      </c>
      <c r="C5418" s="749" t="s">
        <v>17654</v>
      </c>
      <c r="D5418" s="749" t="s">
        <v>17974</v>
      </c>
      <c r="E5418" s="749" t="s">
        <v>17975</v>
      </c>
      <c r="F5418" s="749" t="s">
        <v>17976</v>
      </c>
      <c r="G5418" s="749" t="s">
        <v>18005</v>
      </c>
      <c r="I5418" s="749" t="s">
        <v>30</v>
      </c>
      <c r="J5418" s="749" t="n">
        <v>869.41</v>
      </c>
    </row>
    <row collapsed="false" customFormat="false" customHeight="true" hidden="true" ht="12.75" outlineLevel="0" r="5419">
      <c r="A5419" s="749" t="s">
        <v>18006</v>
      </c>
      <c r="B5419" s="749" t="str">
        <f aca="false">C5419&amp;D5419&amp;E5419&amp;F5419&amp;G5419&amp;H5419</f>
        <v>MONTAGEM SEM FORNECIMENTO,DE VALVULAS DE GAVETA(REGISTROS),VALVULAS DE RETENCAO,VENTOSAS,ETC,COM FLANGES CLASSE PN-10,INCLUSIVE O FORNECIMENTO DOS MATERIAIS PARA AS JUNTAS(ARRUELAS DE BORRACHA E PARAFUSOS COM PORCAS DE ACO INOX 316),CUSTO POR JUNTA FLANGEADA,COM DIAMETRO DE 450MM</v>
      </c>
      <c r="C5419" s="749" t="s">
        <v>17654</v>
      </c>
      <c r="D5419" s="749" t="s">
        <v>17974</v>
      </c>
      <c r="E5419" s="749" t="s">
        <v>17975</v>
      </c>
      <c r="F5419" s="749" t="s">
        <v>17976</v>
      </c>
      <c r="G5419" s="749" t="s">
        <v>18005</v>
      </c>
      <c r="I5419" s="749" t="s">
        <v>30</v>
      </c>
      <c r="J5419" s="749" t="n">
        <v>862.6</v>
      </c>
    </row>
    <row collapsed="false" customFormat="false" customHeight="true" hidden="true" ht="12.75" outlineLevel="0" r="5420">
      <c r="A5420" s="749" t="s">
        <v>18007</v>
      </c>
      <c r="B5420" s="749" t="str">
        <f aca="false">C5420&amp;D5420&amp;E5420&amp;F5420&amp;G5420&amp;H5420</f>
        <v>MONTAGEM SEM FORNECIMENTO DE VALVULAS DE GAVETA(REGISTROS),VALVULAS DE RETENCAO,VENTOSAS,ETC,COM FLANGES CLASSE PN-10,INCLUSIVE O FORNECIMENTO DOS MATERIAIS PARA AS JUNTAS(ARRUELAS DE BORRACHA E PARAFUSOS COM PORCAS DE ACO INOX 316),CUSTO POR JUNTA FLANGEADA,COM DIAMETRO DE 500MM</v>
      </c>
      <c r="C5420" s="749" t="s">
        <v>17980</v>
      </c>
      <c r="D5420" s="749" t="s">
        <v>17974</v>
      </c>
      <c r="E5420" s="749" t="s">
        <v>17975</v>
      </c>
      <c r="F5420" s="749" t="s">
        <v>17976</v>
      </c>
      <c r="G5420" s="749" t="s">
        <v>18008</v>
      </c>
      <c r="I5420" s="749" t="s">
        <v>30</v>
      </c>
      <c r="J5420" s="749" t="n">
        <v>875.17</v>
      </c>
    </row>
    <row collapsed="false" customFormat="false" customHeight="true" hidden="true" ht="12.75" outlineLevel="0" r="5421">
      <c r="A5421" s="749" t="s">
        <v>18009</v>
      </c>
      <c r="B5421" s="749" t="str">
        <f aca="false">C5421&amp;D5421&amp;E5421&amp;F5421&amp;G5421&amp;H5421</f>
        <v>MONTAGEM SEM FORNECIMENTO DE VALVULAS DE GAVETA(REGISTROS),VALVULAS DE RETENCAO,VENTOSAS,ETC,COM FLANGES CLASSE PN-10,INCLUSIVE O FORNECIMENTO DOS MATERIAIS PARA AS JUNTAS(ARRUELAS DE BORRACHA E PARAFUSOS COM PORCAS DE ACO INOX 316),CUSTO POR JUNTA FLANGEADA,COM DIAMETRO DE 500MM</v>
      </c>
      <c r="C5421" s="749" t="s">
        <v>17980</v>
      </c>
      <c r="D5421" s="749" t="s">
        <v>17974</v>
      </c>
      <c r="E5421" s="749" t="s">
        <v>17975</v>
      </c>
      <c r="F5421" s="749" t="s">
        <v>17976</v>
      </c>
      <c r="G5421" s="749" t="s">
        <v>18008</v>
      </c>
      <c r="I5421" s="749" t="s">
        <v>30</v>
      </c>
      <c r="J5421" s="749" t="n">
        <v>867.92</v>
      </c>
    </row>
    <row collapsed="false" customFormat="false" customHeight="true" hidden="true" ht="12.75" outlineLevel="0" r="5422">
      <c r="A5422" s="749" t="s">
        <v>18010</v>
      </c>
      <c r="B5422" s="749" t="str">
        <f aca="false">C5422&amp;D5422&amp;E5422&amp;F5422&amp;G5422&amp;H5422</f>
        <v>MONTAGEM SEM FORNECIMENTO,DE VALVULAS DE GAVETA(REGISTROS),VALVULAS DE RETENCAO,VENTOSAS,ETC,COM FLANGES CLASSE PN-10,INCLUSIVE O FORNECIMENTO DOS MATERIAIS PARA AS JUNTAS(ARRUELAS DE BORRACHA E PARAFUSOS COM PORCAS DE ACO INOX 316),CUSTO POR JUNTA FLANGEADA,COM DIAMETRO DE 600MM</v>
      </c>
      <c r="C5422" s="749" t="s">
        <v>17654</v>
      </c>
      <c r="D5422" s="749" t="s">
        <v>17974</v>
      </c>
      <c r="E5422" s="749" t="s">
        <v>17975</v>
      </c>
      <c r="F5422" s="749" t="s">
        <v>17976</v>
      </c>
      <c r="G5422" s="749" t="s">
        <v>18011</v>
      </c>
      <c r="I5422" s="749" t="s">
        <v>30</v>
      </c>
      <c r="J5422" s="749" t="n">
        <v>1623.97</v>
      </c>
    </row>
    <row collapsed="false" customFormat="false" customHeight="true" hidden="true" ht="12.75" outlineLevel="0" r="5423">
      <c r="A5423" s="749" t="s">
        <v>18012</v>
      </c>
      <c r="B5423" s="749" t="str">
        <f aca="false">C5423&amp;D5423&amp;E5423&amp;F5423&amp;G5423&amp;H5423</f>
        <v>MONTAGEM SEM FORNECIMENTO,DE VALVULAS DE GAVETA(REGISTROS),VALVULAS DE RETENCAO,VENTOSAS,ETC,COM FLANGES CLASSE PN-10,INCLUSIVE O FORNECIMENTO DOS MATERIAIS PARA AS JUNTAS(ARRUELAS DE BORRACHA E PARAFUSOS COM PORCAS DE ACO INOX 316),CUSTO POR JUNTA FLANGEADA,COM DIAMETRO DE 600MM</v>
      </c>
      <c r="C5423" s="749" t="s">
        <v>17654</v>
      </c>
      <c r="D5423" s="749" t="s">
        <v>17974</v>
      </c>
      <c r="E5423" s="749" t="s">
        <v>17975</v>
      </c>
      <c r="F5423" s="749" t="s">
        <v>17976</v>
      </c>
      <c r="G5423" s="749" t="s">
        <v>18011</v>
      </c>
      <c r="I5423" s="749" t="s">
        <v>30</v>
      </c>
      <c r="J5423" s="749" t="n">
        <v>1615.96</v>
      </c>
    </row>
    <row collapsed="false" customFormat="false" customHeight="true" hidden="true" ht="12.75" outlineLevel="0" r="5424">
      <c r="A5424" s="749" t="s">
        <v>18013</v>
      </c>
      <c r="B5424" s="749" t="str">
        <f aca="false">C5424&amp;D5424&amp;E5424&amp;F5424&amp;G5424&amp;H5424</f>
        <v>MONTAGEM SEM FORNECIMENTO,DE VALVULAS DE GAVETA(REGISTROS),VALVULAS DE RETENCAO,VENTOSAS,ETC,COM FLANGES CLASSE PN-10,INCLUSIVE O FORNECIMENTO DOS MATERIAIS PARA AS JUNTAS(ARRUELAS DE BORRACHA E PARAFUSOS COM PORCAS DE ACO INOX 316),CUSTO POR JUNTA FLANGEADA,COM DIAMETRO DE 700MM</v>
      </c>
      <c r="C5424" s="749" t="s">
        <v>17654</v>
      </c>
      <c r="D5424" s="749" t="s">
        <v>17974</v>
      </c>
      <c r="E5424" s="749" t="s">
        <v>17975</v>
      </c>
      <c r="F5424" s="749" t="s">
        <v>17976</v>
      </c>
      <c r="G5424" s="749" t="s">
        <v>18014</v>
      </c>
      <c r="I5424" s="749" t="s">
        <v>30</v>
      </c>
      <c r="J5424" s="749" t="n">
        <v>1937.52</v>
      </c>
    </row>
    <row collapsed="false" customFormat="false" customHeight="true" hidden="true" ht="12.75" outlineLevel="0" r="5425">
      <c r="A5425" s="749" t="s">
        <v>18015</v>
      </c>
      <c r="B5425" s="749" t="str">
        <f aca="false">C5425&amp;D5425&amp;E5425&amp;F5425&amp;G5425&amp;H5425</f>
        <v>MONTAGEM SEM FORNECIMENTO,DE VALVULAS DE GAVETA(REGISTROS),VALVULAS DE RETENCAO,VENTOSAS,ETC,COM FLANGES CLASSE PN-10,INCLUSIVE O FORNECIMENTO DOS MATERIAIS PARA AS JUNTAS(ARRUELAS DE BORRACHA E PARAFUSOS COM PORCAS DE ACO INOX 316),CUSTO POR JUNTA FLANGEADA,COM DIAMETRO DE 700MM</v>
      </c>
      <c r="C5425" s="749" t="s">
        <v>17654</v>
      </c>
      <c r="D5425" s="749" t="s">
        <v>17974</v>
      </c>
      <c r="E5425" s="749" t="s">
        <v>17975</v>
      </c>
      <c r="F5425" s="749" t="s">
        <v>17976</v>
      </c>
      <c r="G5425" s="749" t="s">
        <v>18014</v>
      </c>
      <c r="I5425" s="749" t="s">
        <v>30</v>
      </c>
      <c r="J5425" s="749" t="n">
        <v>1928.16</v>
      </c>
    </row>
    <row collapsed="false" customFormat="false" customHeight="true" hidden="true" ht="12.75" outlineLevel="0" r="5426">
      <c r="A5426" s="749" t="s">
        <v>18016</v>
      </c>
      <c r="B5426" s="749" t="str">
        <f aca="false">C5426&amp;D5426&amp;E5426&amp;F5426&amp;G5426&amp;H5426</f>
        <v>MONTAGEM SEM FORNECIMENTO,DE VALVULAS DE GAVETA(REGISTROS),VALVULAS DE RETENCAO,VENTOSAS,ETC,COM FLANGES CLASSE PN-10,INCLUSIVE O FORNECIMENTO DOS MATERIAIS PARA AS JUNTAS(ARRUELAS DE BORRACHA E PARAFUSOS COM PORCAS DE ACO INOX 316),CUSTO POR JUNTA FLANGEADA,COM DIAMETRO DE 800MM</v>
      </c>
      <c r="C5426" s="749" t="s">
        <v>17654</v>
      </c>
      <c r="D5426" s="749" t="s">
        <v>17974</v>
      </c>
      <c r="E5426" s="749" t="s">
        <v>17975</v>
      </c>
      <c r="F5426" s="749" t="s">
        <v>17976</v>
      </c>
      <c r="G5426" s="749" t="s">
        <v>18017</v>
      </c>
      <c r="I5426" s="749" t="s">
        <v>30</v>
      </c>
      <c r="J5426" s="749" t="n">
        <v>2088.68</v>
      </c>
    </row>
    <row collapsed="false" customFormat="false" customHeight="true" hidden="true" ht="12.75" outlineLevel="0" r="5427">
      <c r="A5427" s="749" t="s">
        <v>18018</v>
      </c>
      <c r="B5427" s="749" t="str">
        <f aca="false">C5427&amp;D5427&amp;E5427&amp;F5427&amp;G5427&amp;H5427</f>
        <v>MONTAGEM SEM FORNECIMENTO,DE VALVULAS DE GAVETA(REGISTROS),VALVULAS DE RETENCAO,VENTOSAS,ETC,COM FLANGES CLASSE PN-10,INCLUSIVE O FORNECIMENTO DOS MATERIAIS PARA AS JUNTAS(ARRUELAS DE BORRACHA E PARAFUSOS COM PORCAS DE ACO INOX 316),CUSTO POR JUNTA FLANGEADA,COM DIAMETRO DE 800MM</v>
      </c>
      <c r="C5427" s="749" t="s">
        <v>17654</v>
      </c>
      <c r="D5427" s="749" t="s">
        <v>17974</v>
      </c>
      <c r="E5427" s="749" t="s">
        <v>17975</v>
      </c>
      <c r="F5427" s="749" t="s">
        <v>17976</v>
      </c>
      <c r="G5427" s="749" t="s">
        <v>18017</v>
      </c>
      <c r="I5427" s="749" t="s">
        <v>30</v>
      </c>
      <c r="J5427" s="749" t="n">
        <v>2078.45</v>
      </c>
    </row>
    <row collapsed="false" customFormat="false" customHeight="true" hidden="true" ht="12.75" outlineLevel="0" r="5428">
      <c r="A5428" s="749" t="s">
        <v>18019</v>
      </c>
      <c r="B5428" s="749" t="str">
        <f aca="false">C5428&amp;D5428&amp;E5428&amp;F5428&amp;G5428&amp;H5428</f>
        <v>MONTAGEM SEM FORNECIMENTO,DE VALVULAS DE GAVETA(REGISTROS),VALVULAS DE RETENCAO,VENTOSAS,ETC,COM FLANGES CLASSE PN-10,INCLUSIVE O FORNECIMENTO DOS MATERIAIS PARA AS JUNTAS(ARRUELAS DE BORRACHA E PARAFUSOS COM PORCAS DE ACO INOX 316),CUSTO POR JUNTA FLANGEADA,COM DIAMETRO DE 900MM</v>
      </c>
      <c r="C5428" s="749" t="s">
        <v>17654</v>
      </c>
      <c r="D5428" s="749" t="s">
        <v>17974</v>
      </c>
      <c r="E5428" s="749" t="s">
        <v>17975</v>
      </c>
      <c r="F5428" s="749" t="s">
        <v>17976</v>
      </c>
      <c r="G5428" s="749" t="s">
        <v>18020</v>
      </c>
      <c r="I5428" s="749" t="s">
        <v>30</v>
      </c>
      <c r="J5428" s="749" t="n">
        <v>2430.84</v>
      </c>
    </row>
    <row collapsed="false" customFormat="false" customHeight="true" hidden="true" ht="12.75" outlineLevel="0" r="5429">
      <c r="A5429" s="749" t="s">
        <v>18021</v>
      </c>
      <c r="B5429" s="749" t="str">
        <f aca="false">C5429&amp;D5429&amp;E5429&amp;F5429&amp;G5429&amp;H5429</f>
        <v>MONTAGEM SEM FORNECIMENTO,DE VALVULAS DE GAVETA(REGISTROS),VALVULAS DE RETENCAO,VENTOSAS,ETC,COM FLANGES CLASSE PN-10,INCLUSIVE O FORNECIMENTO DOS MATERIAIS PARA AS JUNTAS(ARRUELAS DE BORRACHA E PARAFUSOS COM PORCAS DE ACO INOX 316),CUSTO POR JUNTA FLANGEADA,COM DIAMETRO DE 900MM</v>
      </c>
      <c r="C5429" s="749" t="s">
        <v>17654</v>
      </c>
      <c r="D5429" s="749" t="s">
        <v>17974</v>
      </c>
      <c r="E5429" s="749" t="s">
        <v>17975</v>
      </c>
      <c r="F5429" s="749" t="s">
        <v>17976</v>
      </c>
      <c r="G5429" s="749" t="s">
        <v>18020</v>
      </c>
      <c r="I5429" s="749" t="s">
        <v>30</v>
      </c>
      <c r="J5429" s="749" t="n">
        <v>2419.06</v>
      </c>
    </row>
    <row collapsed="false" customFormat="false" customHeight="true" hidden="true" ht="12.75" outlineLevel="0" r="5430">
      <c r="A5430" s="749" t="s">
        <v>18022</v>
      </c>
      <c r="B5430" s="749" t="str">
        <f aca="false">C5430&amp;D5430&amp;E5430&amp;F5430&amp;G5430&amp;H5430</f>
        <v>MONTAGEM SEM FORNECIMENTO,DE VALVULAS DE GAVETA(REGISTROS),VALVULAS DE RETENCAO,VENTOSAS,ETC,COM FLANGES CLASSE PN-10,INCLUSIVE O FORNECIMENTO DOS MATERIAIS PARA AS JUNTAS(ARRUELAS DE BORRACHA E PARAFUSOS COM PORCAS DE ACO INOX 316),CUSTO POR JUNTA FLANGEADA,COM DIAMETRO DE 1000MM</v>
      </c>
      <c r="C5430" s="749" t="s">
        <v>17654</v>
      </c>
      <c r="D5430" s="749" t="s">
        <v>17974</v>
      </c>
      <c r="E5430" s="749" t="s">
        <v>17975</v>
      </c>
      <c r="F5430" s="749" t="s">
        <v>17976</v>
      </c>
      <c r="G5430" s="749" t="s">
        <v>18023</v>
      </c>
      <c r="I5430" s="749" t="s">
        <v>30</v>
      </c>
      <c r="J5430" s="749" t="n">
        <v>3171.3</v>
      </c>
    </row>
    <row collapsed="false" customFormat="false" customHeight="true" hidden="true" ht="12.75" outlineLevel="0" r="5431">
      <c r="A5431" s="749" t="s">
        <v>18024</v>
      </c>
      <c r="B5431" s="749" t="str">
        <f aca="false">C5431&amp;D5431&amp;E5431&amp;F5431&amp;G5431&amp;H5431</f>
        <v>MONTAGEM SEM FORNECIMENTO,DE VALVULAS DE GAVETA(REGISTROS),VALVULAS DE RETENCAO,VENTOSAS,ETC,COM FLANGES CLASSE PN-10,INCLUSIVE O FORNECIMENTO DOS MATERIAIS PARA AS JUNTAS(ARRUELAS DE BORRACHA E PARAFUSOS COM PORCAS DE ACO INOX 316),CUSTO POR JUNTA FLANGEADA,COM DIAMETRO DE 1000MM</v>
      </c>
      <c r="C5431" s="749" t="s">
        <v>17654</v>
      </c>
      <c r="D5431" s="749" t="s">
        <v>17974</v>
      </c>
      <c r="E5431" s="749" t="s">
        <v>17975</v>
      </c>
      <c r="F5431" s="749" t="s">
        <v>17976</v>
      </c>
      <c r="G5431" s="749" t="s">
        <v>18023</v>
      </c>
      <c r="I5431" s="749" t="s">
        <v>30</v>
      </c>
      <c r="J5431" s="749" t="n">
        <v>3157.63</v>
      </c>
    </row>
    <row collapsed="false" customFormat="false" customHeight="true" hidden="true" ht="12.75" outlineLevel="0" r="5432">
      <c r="A5432" s="749" t="s">
        <v>18025</v>
      </c>
      <c r="B5432" s="749" t="str">
        <f aca="false">C5432&amp;D5432&amp;E5432&amp;F5432&amp;G5432&amp;H5432</f>
        <v>MONTAGEM SEM FORNECIMENTO,DE VALVULAS DE GAVETA(REGISTROS),VALVULAS DE RETENCAO,VENTOSAS,ETC,COM FLANGES CLASSE PN-10,INCLUSIVE O FORNECIMENTO DOS MATERIAIS PARA AS JUNTAS(ARRUELAS DE BORRACHA E PARAFUSOS COM PORCAS DE ACO INOX 316),CUSTO POR JUNTA FLANGEADA,COM DIAMETRO DE 1200MM</v>
      </c>
      <c r="C5432" s="749" t="s">
        <v>17654</v>
      </c>
      <c r="D5432" s="749" t="s">
        <v>17974</v>
      </c>
      <c r="E5432" s="749" t="s">
        <v>17975</v>
      </c>
      <c r="F5432" s="749" t="s">
        <v>17976</v>
      </c>
      <c r="G5432" s="749" t="s">
        <v>18026</v>
      </c>
      <c r="I5432" s="749" t="s">
        <v>30</v>
      </c>
      <c r="J5432" s="749" t="n">
        <v>4022.48</v>
      </c>
    </row>
    <row collapsed="false" customFormat="false" customHeight="true" hidden="true" ht="12.75" outlineLevel="0" r="5433">
      <c r="A5433" s="749" t="s">
        <v>18027</v>
      </c>
      <c r="B5433" s="749" t="str">
        <f aca="false">C5433&amp;D5433&amp;E5433&amp;F5433&amp;G5433&amp;H5433</f>
        <v>MONTAGEM SEM FORNECIMENTO,DE VALVULAS DE GAVETA(REGISTROS),VALVULAS DE RETENCAO,VENTOSAS,ETC,COM FLANGES CLASSE PN-10,INCLUSIVE O FORNECIMENTO DOS MATERIAIS PARA AS JUNTAS(ARRUELAS DE BORRACHA E PARAFUSOS COM PORCAS DE ACO INOX 316),CUSTO POR JUNTA FLANGEADA,COM DIAMETRO DE 1200MM</v>
      </c>
      <c r="C5433" s="749" t="s">
        <v>17654</v>
      </c>
      <c r="D5433" s="749" t="s">
        <v>17974</v>
      </c>
      <c r="E5433" s="749" t="s">
        <v>17975</v>
      </c>
      <c r="F5433" s="749" t="s">
        <v>17976</v>
      </c>
      <c r="G5433" s="749" t="s">
        <v>18026</v>
      </c>
      <c r="I5433" s="749" t="s">
        <v>30</v>
      </c>
      <c r="J5433" s="749" t="n">
        <v>4005.67</v>
      </c>
    </row>
    <row collapsed="false" customFormat="false" customHeight="true" hidden="true" ht="12.75" outlineLevel="0" r="5434">
      <c r="A5434" s="749" t="s">
        <v>18028</v>
      </c>
      <c r="B5434" s="749" t="str">
        <f aca="false">C5434&amp;D5434&amp;E5434&amp;F5434&amp;G5434&amp;H5434</f>
        <v>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 TODOS OS MATERIAIS</v>
      </c>
      <c r="C5434" s="749" t="s">
        <v>18029</v>
      </c>
      <c r="D5434" s="749" t="s">
        <v>18030</v>
      </c>
      <c r="E5434" s="749" t="s">
        <v>18031</v>
      </c>
      <c r="F5434" s="749" t="s">
        <v>18032</v>
      </c>
      <c r="G5434" s="749" t="s">
        <v>18033</v>
      </c>
      <c r="H5434" s="749" t="s">
        <v>18034</v>
      </c>
      <c r="I5434" s="749" t="s">
        <v>30</v>
      </c>
      <c r="J5434" s="749" t="n">
        <v>2286.69</v>
      </c>
    </row>
    <row collapsed="false" customFormat="false" customHeight="true" hidden="true" ht="12.75" outlineLevel="0" r="5435">
      <c r="A5435" s="749" t="s">
        <v>18035</v>
      </c>
      <c r="B5435" s="749" t="str">
        <f aca="false">C5435&amp;D5435&amp;E5435&amp;F5435&amp;G5435&amp;H5435</f>
        <v>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 TODOS OS MATERIAIS</v>
      </c>
      <c r="C5435" s="749" t="s">
        <v>18029</v>
      </c>
      <c r="D5435" s="749" t="s">
        <v>18030</v>
      </c>
      <c r="E5435" s="749" t="s">
        <v>18031</v>
      </c>
      <c r="F5435" s="749" t="s">
        <v>18032</v>
      </c>
      <c r="G5435" s="749" t="s">
        <v>18033</v>
      </c>
      <c r="H5435" s="749" t="s">
        <v>18034</v>
      </c>
      <c r="I5435" s="749" t="s">
        <v>30</v>
      </c>
      <c r="J5435" s="749" t="n">
        <v>2129.29</v>
      </c>
    </row>
    <row collapsed="false" customFormat="false" customHeight="true" hidden="true" ht="12.75" outlineLevel="0" r="5436">
      <c r="A5436" s="749" t="s">
        <v>18036</v>
      </c>
      <c r="B5436" s="749" t="str">
        <f aca="false">C5436&amp;D5436&amp;E5436&amp;F5436&amp;G5436&amp;H5436</f>
        <v>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 TODOS OS MATERIAIS</v>
      </c>
      <c r="C5436" s="749" t="s">
        <v>18037</v>
      </c>
      <c r="D5436" s="749" t="s">
        <v>18038</v>
      </c>
      <c r="E5436" s="749" t="s">
        <v>18039</v>
      </c>
      <c r="F5436" s="749" t="s">
        <v>18032</v>
      </c>
      <c r="G5436" s="749" t="s">
        <v>18033</v>
      </c>
      <c r="H5436" s="749" t="s">
        <v>18034</v>
      </c>
      <c r="I5436" s="749" t="s">
        <v>30</v>
      </c>
      <c r="J5436" s="749" t="n">
        <v>2398.26</v>
      </c>
    </row>
    <row collapsed="false" customFormat="false" customHeight="true" hidden="true" ht="12.75" outlineLevel="0" r="5437">
      <c r="A5437" s="749" t="s">
        <v>18040</v>
      </c>
      <c r="B5437" s="749" t="str">
        <f aca="false">C5437&amp;D5437&amp;E5437&amp;F5437&amp;G5437&amp;H5437</f>
        <v>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 TODOS OS MATERIAIS</v>
      </c>
      <c r="C5437" s="749" t="s">
        <v>18037</v>
      </c>
      <c r="D5437" s="749" t="s">
        <v>18038</v>
      </c>
      <c r="E5437" s="749" t="s">
        <v>18039</v>
      </c>
      <c r="F5437" s="749" t="s">
        <v>18032</v>
      </c>
      <c r="G5437" s="749" t="s">
        <v>18033</v>
      </c>
      <c r="H5437" s="749" t="s">
        <v>18034</v>
      </c>
      <c r="I5437" s="749" t="s">
        <v>30</v>
      </c>
      <c r="J5437" s="749" t="n">
        <v>2232.27</v>
      </c>
    </row>
    <row collapsed="false" customFormat="false" customHeight="true" hidden="true" ht="12.75" outlineLevel="0" r="5438">
      <c r="A5438" s="749" t="s">
        <v>18041</v>
      </c>
      <c r="B5438" s="749" t="str">
        <f aca="false">C5438&amp;D5438&amp;E5438&amp;F5438&amp;G5438&amp;H5438</f>
        <v>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 TODOS OS MATERIAIS</v>
      </c>
      <c r="C5438" s="749" t="s">
        <v>18042</v>
      </c>
      <c r="D5438" s="749" t="s">
        <v>18043</v>
      </c>
      <c r="E5438" s="749" t="s">
        <v>18039</v>
      </c>
      <c r="F5438" s="749" t="s">
        <v>18032</v>
      </c>
      <c r="G5438" s="749" t="s">
        <v>18033</v>
      </c>
      <c r="H5438" s="749" t="s">
        <v>18034</v>
      </c>
      <c r="I5438" s="749" t="s">
        <v>30</v>
      </c>
      <c r="J5438" s="749" t="n">
        <v>2685.06</v>
      </c>
    </row>
    <row collapsed="false" customFormat="false" customHeight="true" hidden="true" ht="12.75" outlineLevel="0" r="5439">
      <c r="A5439" s="749" t="s">
        <v>18044</v>
      </c>
      <c r="B5439" s="749" t="str">
        <f aca="false">C5439&amp;D5439&amp;E5439&amp;F5439&amp;G5439&amp;H5439</f>
        <v>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 TODOS OS MATERIAIS</v>
      </c>
      <c r="C5439" s="749" t="s">
        <v>18042</v>
      </c>
      <c r="D5439" s="749" t="s">
        <v>18043</v>
      </c>
      <c r="E5439" s="749" t="s">
        <v>18039</v>
      </c>
      <c r="F5439" s="749" t="s">
        <v>18032</v>
      </c>
      <c r="G5439" s="749" t="s">
        <v>18033</v>
      </c>
      <c r="H5439" s="749" t="s">
        <v>18034</v>
      </c>
      <c r="I5439" s="749" t="s">
        <v>30</v>
      </c>
      <c r="J5439" s="749" t="n">
        <v>2502.35</v>
      </c>
    </row>
    <row collapsed="false" customFormat="false" customHeight="true" hidden="true" ht="12.75" outlineLevel="0" r="5440">
      <c r="A5440" s="749" t="s">
        <v>18045</v>
      </c>
      <c r="B5440" s="749" t="str">
        <f aca="false">C5440&amp;D5440&amp;E5440&amp;F5440&amp;G5440&amp;H5440</f>
        <v>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 TODOS OS MATERIAIS</v>
      </c>
      <c r="C5440" s="749" t="s">
        <v>18046</v>
      </c>
      <c r="D5440" s="749" t="s">
        <v>18047</v>
      </c>
      <c r="E5440" s="749" t="s">
        <v>18039</v>
      </c>
      <c r="F5440" s="749" t="s">
        <v>18032</v>
      </c>
      <c r="G5440" s="749" t="s">
        <v>18033</v>
      </c>
      <c r="H5440" s="749" t="s">
        <v>18034</v>
      </c>
      <c r="I5440" s="749" t="s">
        <v>30</v>
      </c>
      <c r="J5440" s="749" t="n">
        <v>2989.08</v>
      </c>
    </row>
    <row collapsed="false" customFormat="false" customHeight="true" hidden="true" ht="12.75" outlineLevel="0" r="5441">
      <c r="A5441" s="749" t="s">
        <v>18048</v>
      </c>
      <c r="B5441" s="749" t="str">
        <f aca="false">C5441&amp;D5441&amp;E5441&amp;F5441&amp;G5441&amp;H5441</f>
        <v>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 TODOS OS MATERIAIS</v>
      </c>
      <c r="C5441" s="749" t="s">
        <v>18046</v>
      </c>
      <c r="D5441" s="749" t="s">
        <v>18047</v>
      </c>
      <c r="E5441" s="749" t="s">
        <v>18039</v>
      </c>
      <c r="F5441" s="749" t="s">
        <v>18032</v>
      </c>
      <c r="G5441" s="749" t="s">
        <v>18033</v>
      </c>
      <c r="H5441" s="749" t="s">
        <v>18034</v>
      </c>
      <c r="I5441" s="749" t="s">
        <v>30</v>
      </c>
      <c r="J5441" s="749" t="n">
        <v>2783.72</v>
      </c>
    </row>
    <row collapsed="false" customFormat="false" customHeight="true" hidden="true" ht="12.75" outlineLevel="0" r="5442">
      <c r="A5442" s="749" t="s">
        <v>18049</v>
      </c>
      <c r="B5442" s="749" t="str">
        <f aca="false">C5442&amp;D5442&amp;E5442&amp;F5442&amp;G5442&amp;H5442</f>
        <v>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 TODOS OS MATERIAIS</v>
      </c>
      <c r="C5442" s="749" t="s">
        <v>18050</v>
      </c>
      <c r="D5442" s="749" t="s">
        <v>18051</v>
      </c>
      <c r="E5442" s="749" t="s">
        <v>18039</v>
      </c>
      <c r="F5442" s="749" t="s">
        <v>18032</v>
      </c>
      <c r="G5442" s="749" t="s">
        <v>18033</v>
      </c>
      <c r="H5442" s="749" t="s">
        <v>18034</v>
      </c>
      <c r="I5442" s="749" t="s">
        <v>30</v>
      </c>
      <c r="J5442" s="749" t="n">
        <v>3247.11</v>
      </c>
    </row>
    <row collapsed="false" customFormat="false" customHeight="true" hidden="true" ht="12.75" outlineLevel="0" r="5443">
      <c r="A5443" s="749" t="s">
        <v>18052</v>
      </c>
      <c r="B5443" s="749" t="str">
        <f aca="false">C5443&amp;D5443&amp;E5443&amp;F5443&amp;G5443&amp;H5443</f>
        <v>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 TODOS OS MATERIAIS</v>
      </c>
      <c r="C5443" s="749" t="s">
        <v>18050</v>
      </c>
      <c r="D5443" s="749" t="s">
        <v>18051</v>
      </c>
      <c r="E5443" s="749" t="s">
        <v>18039</v>
      </c>
      <c r="F5443" s="749" t="s">
        <v>18032</v>
      </c>
      <c r="G5443" s="749" t="s">
        <v>18033</v>
      </c>
      <c r="H5443" s="749" t="s">
        <v>18034</v>
      </c>
      <c r="I5443" s="749" t="s">
        <v>30</v>
      </c>
      <c r="J5443" s="749" t="n">
        <v>3022.27</v>
      </c>
    </row>
    <row collapsed="false" customFormat="false" customHeight="true" hidden="true" ht="12.75" outlineLevel="0" r="5444">
      <c r="A5444" s="749" t="s">
        <v>18053</v>
      </c>
      <c r="B5444" s="749" t="str">
        <f aca="false">C5444&amp;D5444&amp;E5444&amp;F5444&amp;G5444&amp;H5444</f>
        <v>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 TODOS OS MATERIAIS</v>
      </c>
      <c r="C5444" s="749" t="s">
        <v>18054</v>
      </c>
      <c r="D5444" s="749" t="s">
        <v>18055</v>
      </c>
      <c r="E5444" s="749" t="s">
        <v>18039</v>
      </c>
      <c r="F5444" s="749" t="s">
        <v>18032</v>
      </c>
      <c r="G5444" s="749" t="s">
        <v>18033</v>
      </c>
      <c r="H5444" s="749" t="s">
        <v>18034</v>
      </c>
      <c r="I5444" s="749" t="s">
        <v>30</v>
      </c>
      <c r="J5444" s="749" t="n">
        <v>3720.3</v>
      </c>
    </row>
    <row collapsed="false" customFormat="false" customHeight="true" hidden="true" ht="12.75" outlineLevel="0" r="5445">
      <c r="A5445" s="749" t="s">
        <v>18056</v>
      </c>
      <c r="B5445" s="749" t="str">
        <f aca="false">C5445&amp;D5445&amp;E5445&amp;F5445&amp;G5445&amp;H5445</f>
        <v>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 TODOS OS MATERIAIS</v>
      </c>
      <c r="C5445" s="749" t="s">
        <v>18054</v>
      </c>
      <c r="D5445" s="749" t="s">
        <v>18055</v>
      </c>
      <c r="E5445" s="749" t="s">
        <v>18039</v>
      </c>
      <c r="F5445" s="749" t="s">
        <v>18032</v>
      </c>
      <c r="G5445" s="749" t="s">
        <v>18033</v>
      </c>
      <c r="H5445" s="749" t="s">
        <v>18034</v>
      </c>
      <c r="I5445" s="749" t="s">
        <v>30</v>
      </c>
      <c r="J5445" s="749" t="n">
        <v>3461.12</v>
      </c>
    </row>
    <row collapsed="false" customFormat="false" customHeight="true" hidden="true" ht="12.75" outlineLevel="0" r="5446">
      <c r="A5446" s="749" t="s">
        <v>18057</v>
      </c>
      <c r="B5446" s="749" t="str">
        <f aca="false">C5446&amp;D5446&amp;E5446&amp;F5446&amp;G5446&amp;H5446</f>
        <v>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 TODOS OS MATERIAIS</v>
      </c>
      <c r="C5446" s="749" t="s">
        <v>18058</v>
      </c>
      <c r="D5446" s="749" t="s">
        <v>18059</v>
      </c>
      <c r="E5446" s="749" t="s">
        <v>18039</v>
      </c>
      <c r="F5446" s="749" t="s">
        <v>18032</v>
      </c>
      <c r="G5446" s="749" t="s">
        <v>18033</v>
      </c>
      <c r="H5446" s="749" t="s">
        <v>18034</v>
      </c>
      <c r="I5446" s="749" t="s">
        <v>30</v>
      </c>
      <c r="J5446" s="749" t="n">
        <v>4127.92</v>
      </c>
    </row>
    <row collapsed="false" customFormat="false" customHeight="true" hidden="true" ht="12.75" outlineLevel="0" r="5447">
      <c r="A5447" s="749" t="s">
        <v>18060</v>
      </c>
      <c r="B5447" s="749" t="str">
        <f aca="false">C5447&amp;D5447&amp;E5447&amp;F5447&amp;G5447&amp;H5447</f>
        <v>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 TODOS OS MATERIAIS</v>
      </c>
      <c r="C5447" s="749" t="s">
        <v>18058</v>
      </c>
      <c r="D5447" s="749" t="s">
        <v>18059</v>
      </c>
      <c r="E5447" s="749" t="s">
        <v>18039</v>
      </c>
      <c r="F5447" s="749" t="s">
        <v>18032</v>
      </c>
      <c r="G5447" s="749" t="s">
        <v>18033</v>
      </c>
      <c r="H5447" s="749" t="s">
        <v>18034</v>
      </c>
      <c r="I5447" s="749" t="s">
        <v>30</v>
      </c>
      <c r="J5447" s="749" t="n">
        <v>3841.7</v>
      </c>
    </row>
    <row collapsed="false" customFormat="false" customHeight="true" hidden="true" ht="12.75" outlineLevel="0" r="5448">
      <c r="A5448" s="749" t="s">
        <v>18061</v>
      </c>
      <c r="B5448" s="749" t="str">
        <f aca="false">C5448&amp;D5448&amp;E5448&amp;F5448&amp;G5448&amp;H5448</f>
        <v>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 TODOS OS MATERIAIS</v>
      </c>
      <c r="C5448" s="749" t="s">
        <v>18062</v>
      </c>
      <c r="D5448" s="749" t="s">
        <v>18063</v>
      </c>
      <c r="E5448" s="749" t="s">
        <v>18039</v>
      </c>
      <c r="F5448" s="749" t="s">
        <v>18032</v>
      </c>
      <c r="G5448" s="749" t="s">
        <v>18033</v>
      </c>
      <c r="H5448" s="749" t="s">
        <v>18034</v>
      </c>
      <c r="I5448" s="749" t="s">
        <v>30</v>
      </c>
      <c r="J5448" s="749" t="n">
        <v>4531.68</v>
      </c>
    </row>
    <row collapsed="false" customFormat="false" customHeight="true" hidden="true" ht="12.75" outlineLevel="0" r="5449">
      <c r="A5449" s="749" t="s">
        <v>18064</v>
      </c>
      <c r="B5449" s="749" t="str">
        <f aca="false">C5449&amp;D5449&amp;E5449&amp;F5449&amp;G5449&amp;H5449</f>
        <v>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 TODOS OS MATERIAIS</v>
      </c>
      <c r="C5449" s="749" t="s">
        <v>18062</v>
      </c>
      <c r="D5449" s="749" t="s">
        <v>18063</v>
      </c>
      <c r="E5449" s="749" t="s">
        <v>18039</v>
      </c>
      <c r="F5449" s="749" t="s">
        <v>18032</v>
      </c>
      <c r="G5449" s="749" t="s">
        <v>18033</v>
      </c>
      <c r="H5449" s="749" t="s">
        <v>18034</v>
      </c>
      <c r="I5449" s="749" t="s">
        <v>30</v>
      </c>
      <c r="J5449" s="749" t="n">
        <v>4218.39</v>
      </c>
    </row>
    <row collapsed="false" customFormat="false" customHeight="true" hidden="true" ht="12.75" outlineLevel="0" r="5450">
      <c r="A5450" s="749" t="s">
        <v>18065</v>
      </c>
      <c r="B5450" s="749" t="str">
        <f aca="false">C5450&amp;D5450&amp;E5450&amp;F5450&amp;G5450&amp;H5450</f>
        <v>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 TODOS OS MATERIAIS</v>
      </c>
      <c r="C5450" s="749" t="s">
        <v>18066</v>
      </c>
      <c r="D5450" s="749" t="s">
        <v>18067</v>
      </c>
      <c r="E5450" s="749" t="s">
        <v>18039</v>
      </c>
      <c r="F5450" s="749" t="s">
        <v>18032</v>
      </c>
      <c r="G5450" s="749" t="s">
        <v>18033</v>
      </c>
      <c r="H5450" s="749" t="s">
        <v>18034</v>
      </c>
      <c r="I5450" s="749" t="s">
        <v>30</v>
      </c>
      <c r="J5450" s="749" t="n">
        <v>5049.25</v>
      </c>
    </row>
    <row collapsed="false" customFormat="false" customHeight="true" hidden="true" ht="12.75" outlineLevel="0" r="5451">
      <c r="A5451" s="749" t="s">
        <v>18068</v>
      </c>
      <c r="B5451" s="749" t="str">
        <f aca="false">C5451&amp;D5451&amp;E5451&amp;F5451&amp;G5451&amp;H5451</f>
        <v>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 TODOS OS MATERIAIS</v>
      </c>
      <c r="C5451" s="749" t="s">
        <v>18066</v>
      </c>
      <c r="D5451" s="749" t="s">
        <v>18067</v>
      </c>
      <c r="E5451" s="749" t="s">
        <v>18039</v>
      </c>
      <c r="F5451" s="749" t="s">
        <v>18032</v>
      </c>
      <c r="G5451" s="749" t="s">
        <v>18033</v>
      </c>
      <c r="H5451" s="749" t="s">
        <v>18034</v>
      </c>
      <c r="I5451" s="749" t="s">
        <v>30</v>
      </c>
      <c r="J5451" s="749" t="n">
        <v>4700.38</v>
      </c>
    </row>
    <row collapsed="false" customFormat="false" customHeight="true" hidden="true" ht="12.75" outlineLevel="0" r="5452">
      <c r="A5452" s="749" t="s">
        <v>18069</v>
      </c>
      <c r="B5452" s="749" t="str">
        <f aca="false">C5452&amp;D5452&amp;E5452&amp;F5452&amp;G5452&amp;H5452</f>
        <v>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v>
      </c>
      <c r="C5452" s="749" t="s">
        <v>18070</v>
      </c>
      <c r="D5452" s="749" t="s">
        <v>18071</v>
      </c>
      <c r="E5452" s="749" t="s">
        <v>18072</v>
      </c>
      <c r="F5452" s="759" t="s">
        <v>18073</v>
      </c>
      <c r="G5452" s="749" t="s">
        <v>18074</v>
      </c>
      <c r="H5452" s="749" t="s">
        <v>18075</v>
      </c>
      <c r="I5452" s="749" t="s">
        <v>30</v>
      </c>
      <c r="J5452" s="749" t="n">
        <v>1676.27</v>
      </c>
    </row>
    <row collapsed="false" customFormat="false" customHeight="true" hidden="true" ht="12.75" outlineLevel="0" r="5453">
      <c r="A5453" s="749" t="s">
        <v>18076</v>
      </c>
      <c r="B5453" s="749" t="str">
        <f aca="false">C5453&amp;D5453&amp;E5453&amp;F5453&amp;G5453&amp;H5453</f>
        <v>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v>
      </c>
      <c r="C5453" s="749" t="s">
        <v>18070</v>
      </c>
      <c r="D5453" s="749" t="s">
        <v>18071</v>
      </c>
      <c r="E5453" s="749" t="s">
        <v>18072</v>
      </c>
      <c r="F5453" s="759" t="s">
        <v>18073</v>
      </c>
      <c r="G5453" s="749" t="s">
        <v>18074</v>
      </c>
      <c r="H5453" s="749" t="s">
        <v>18075</v>
      </c>
      <c r="I5453" s="749" t="s">
        <v>30</v>
      </c>
      <c r="J5453" s="749" t="n">
        <v>1559.53</v>
      </c>
    </row>
    <row collapsed="false" customFormat="false" customHeight="true" hidden="true" ht="12.75" outlineLevel="0" r="5454">
      <c r="A5454" s="749" t="s">
        <v>18077</v>
      </c>
      <c r="B5454" s="749" t="str">
        <f aca="false">C5454&amp;D5454&amp;E5454&amp;F5454&amp;G5454&amp;H5454</f>
        <v>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v>
      </c>
      <c r="C5454" s="749" t="s">
        <v>18078</v>
      </c>
      <c r="D5454" s="749" t="s">
        <v>18043</v>
      </c>
      <c r="E5454" s="749" t="s">
        <v>18079</v>
      </c>
      <c r="F5454" s="749" t="s">
        <v>18080</v>
      </c>
      <c r="G5454" s="749" t="s">
        <v>18081</v>
      </c>
      <c r="H5454" s="749" t="s">
        <v>18082</v>
      </c>
      <c r="I5454" s="749" t="s">
        <v>30</v>
      </c>
      <c r="J5454" s="749" t="n">
        <v>1923.91</v>
      </c>
    </row>
    <row collapsed="false" customFormat="false" customHeight="true" hidden="true" ht="12.75" outlineLevel="0" r="5455">
      <c r="A5455" s="749" t="s">
        <v>18083</v>
      </c>
      <c r="B5455" s="749" t="str">
        <f aca="false">C5455&amp;D5455&amp;E5455&amp;F5455&amp;G5455&amp;H5455</f>
        <v>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v>
      </c>
      <c r="C5455" s="749" t="s">
        <v>18078</v>
      </c>
      <c r="D5455" s="749" t="s">
        <v>18043</v>
      </c>
      <c r="E5455" s="749" t="s">
        <v>18079</v>
      </c>
      <c r="F5455" s="749" t="s">
        <v>18080</v>
      </c>
      <c r="G5455" s="749" t="s">
        <v>18081</v>
      </c>
      <c r="H5455" s="749" t="s">
        <v>18082</v>
      </c>
      <c r="I5455" s="749" t="s">
        <v>30</v>
      </c>
      <c r="J5455" s="749" t="n">
        <v>1791.84</v>
      </c>
    </row>
    <row collapsed="false" customFormat="false" customHeight="true" hidden="true" ht="12.75" outlineLevel="0" r="5456">
      <c r="A5456" s="749" t="s">
        <v>18084</v>
      </c>
      <c r="B5456" s="749" t="str">
        <f aca="false">C5456&amp;D5456&amp;E5456&amp;F5456&amp;G5456&amp;H5456</f>
        <v>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v>
      </c>
      <c r="C5456" s="749" t="s">
        <v>18085</v>
      </c>
      <c r="D5456" s="749" t="s">
        <v>18047</v>
      </c>
      <c r="E5456" s="749" t="s">
        <v>18079</v>
      </c>
      <c r="F5456" s="749" t="s">
        <v>18080</v>
      </c>
      <c r="G5456" s="749" t="s">
        <v>18081</v>
      </c>
      <c r="H5456" s="749" t="s">
        <v>18082</v>
      </c>
      <c r="I5456" s="749" t="s">
        <v>30</v>
      </c>
      <c r="J5456" s="749" t="n">
        <v>2083.64</v>
      </c>
    </row>
    <row collapsed="false" customFormat="false" customHeight="true" hidden="true" ht="12.75" outlineLevel="0" r="5457">
      <c r="A5457" s="749" t="s">
        <v>18086</v>
      </c>
      <c r="B5457" s="749" t="str">
        <f aca="false">C5457&amp;D5457&amp;E5457&amp;F5457&amp;G5457&amp;H5457</f>
        <v>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v>
      </c>
      <c r="C5457" s="749" t="s">
        <v>18085</v>
      </c>
      <c r="D5457" s="749" t="s">
        <v>18047</v>
      </c>
      <c r="E5457" s="749" t="s">
        <v>18079</v>
      </c>
      <c r="F5457" s="749" t="s">
        <v>18080</v>
      </c>
      <c r="G5457" s="749" t="s">
        <v>18081</v>
      </c>
      <c r="H5457" s="749" t="s">
        <v>18082</v>
      </c>
      <c r="I5457" s="749" t="s">
        <v>30</v>
      </c>
      <c r="J5457" s="749" t="n">
        <v>1940.06</v>
      </c>
    </row>
    <row collapsed="false" customFormat="false" customHeight="true" hidden="true" ht="12.75" outlineLevel="0" r="5458">
      <c r="A5458" s="749" t="s">
        <v>18087</v>
      </c>
      <c r="B5458" s="749" t="str">
        <f aca="false">C5458&amp;D5458&amp;E5458&amp;F5458&amp;G5458&amp;H5458</f>
        <v>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v>
      </c>
      <c r="C5458" s="749" t="s">
        <v>18088</v>
      </c>
      <c r="D5458" s="749" t="s">
        <v>18051</v>
      </c>
      <c r="E5458" s="749" t="s">
        <v>18079</v>
      </c>
      <c r="F5458" s="749" t="s">
        <v>18080</v>
      </c>
      <c r="G5458" s="749" t="s">
        <v>18081</v>
      </c>
      <c r="H5458" s="749" t="s">
        <v>18082</v>
      </c>
      <c r="I5458" s="749" t="s">
        <v>30</v>
      </c>
      <c r="J5458" s="749" t="n">
        <v>2347.38</v>
      </c>
    </row>
    <row collapsed="false" customFormat="false" customHeight="true" hidden="true" ht="12.75" outlineLevel="0" r="5459">
      <c r="A5459" s="749" t="s">
        <v>18089</v>
      </c>
      <c r="B5459" s="749" t="str">
        <f aca="false">C5459&amp;D5459&amp;E5459&amp;F5459&amp;G5459&amp;H5459</f>
        <v>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v>
      </c>
      <c r="C5459" s="749" t="s">
        <v>18088</v>
      </c>
      <c r="D5459" s="749" t="s">
        <v>18051</v>
      </c>
      <c r="E5459" s="749" t="s">
        <v>18079</v>
      </c>
      <c r="F5459" s="749" t="s">
        <v>18080</v>
      </c>
      <c r="G5459" s="749" t="s">
        <v>18081</v>
      </c>
      <c r="H5459" s="749" t="s">
        <v>18082</v>
      </c>
      <c r="I5459" s="749" t="s">
        <v>30</v>
      </c>
      <c r="J5459" s="749" t="n">
        <v>2182.99</v>
      </c>
    </row>
    <row collapsed="false" customFormat="false" customHeight="true" hidden="true" ht="12.75" outlineLevel="0" r="5460">
      <c r="A5460" s="749" t="s">
        <v>18090</v>
      </c>
      <c r="B5460" s="749" t="str">
        <f aca="false">C5460&amp;D5460&amp;E5460&amp;F5460&amp;G5460&amp;H5460</f>
        <v>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v>
      </c>
      <c r="C5460" s="749" t="s">
        <v>18091</v>
      </c>
      <c r="D5460" s="749" t="s">
        <v>18055</v>
      </c>
      <c r="E5460" s="749" t="s">
        <v>18079</v>
      </c>
      <c r="F5460" s="749" t="s">
        <v>18080</v>
      </c>
      <c r="G5460" s="749" t="s">
        <v>18081</v>
      </c>
      <c r="H5460" s="749" t="s">
        <v>18082</v>
      </c>
      <c r="I5460" s="749" t="s">
        <v>30</v>
      </c>
      <c r="J5460" s="749" t="n">
        <v>2751.76</v>
      </c>
    </row>
    <row collapsed="false" customFormat="false" customHeight="true" hidden="true" ht="12.75" outlineLevel="0" r="5461">
      <c r="A5461" s="749" t="s">
        <v>18092</v>
      </c>
      <c r="B5461" s="749" t="str">
        <f aca="false">C5461&amp;D5461&amp;E5461&amp;F5461&amp;G5461&amp;H5461</f>
        <v>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v>
      </c>
      <c r="C5461" s="749" t="s">
        <v>18091</v>
      </c>
      <c r="D5461" s="749" t="s">
        <v>18055</v>
      </c>
      <c r="E5461" s="749" t="s">
        <v>18079</v>
      </c>
      <c r="F5461" s="749" t="s">
        <v>18080</v>
      </c>
      <c r="G5461" s="749" t="s">
        <v>18081</v>
      </c>
      <c r="H5461" s="749" t="s">
        <v>18082</v>
      </c>
      <c r="I5461" s="749" t="s">
        <v>30</v>
      </c>
      <c r="J5461" s="749" t="n">
        <v>2561.29</v>
      </c>
    </row>
    <row collapsed="false" customFormat="false" customHeight="true" hidden="true" ht="12.75" outlineLevel="0" r="5462">
      <c r="A5462" s="749" t="s">
        <v>18093</v>
      </c>
      <c r="B5462" s="749" t="str">
        <f aca="false">C5462&amp;D5462&amp;E5462&amp;F5462&amp;G5462&amp;H5462</f>
        <v>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v>
      </c>
      <c r="C5462" s="749" t="s">
        <v>18094</v>
      </c>
      <c r="D5462" s="749" t="s">
        <v>18059</v>
      </c>
      <c r="E5462" s="749" t="s">
        <v>18079</v>
      </c>
      <c r="F5462" s="749" t="s">
        <v>18080</v>
      </c>
      <c r="G5462" s="749" t="s">
        <v>18081</v>
      </c>
      <c r="H5462" s="749" t="s">
        <v>18082</v>
      </c>
      <c r="I5462" s="749" t="s">
        <v>30</v>
      </c>
      <c r="J5462" s="749" t="n">
        <v>3039.78</v>
      </c>
    </row>
    <row collapsed="false" customFormat="false" customHeight="true" hidden="true" ht="12.75" outlineLevel="0" r="5463">
      <c r="A5463" s="749" t="s">
        <v>18095</v>
      </c>
      <c r="B5463" s="749" t="str">
        <f aca="false">C5463&amp;D5463&amp;E5463&amp;F5463&amp;G5463&amp;H5463</f>
        <v>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v>
      </c>
      <c r="C5463" s="749" t="s">
        <v>18094</v>
      </c>
      <c r="D5463" s="749" t="s">
        <v>18059</v>
      </c>
      <c r="E5463" s="749" t="s">
        <v>18079</v>
      </c>
      <c r="F5463" s="749" t="s">
        <v>18080</v>
      </c>
      <c r="G5463" s="749" t="s">
        <v>18081</v>
      </c>
      <c r="H5463" s="749" t="s">
        <v>18082</v>
      </c>
      <c r="I5463" s="749" t="s">
        <v>30</v>
      </c>
      <c r="J5463" s="749" t="n">
        <v>2826</v>
      </c>
    </row>
    <row collapsed="false" customFormat="false" customHeight="true" hidden="true" ht="12.75" outlineLevel="0" r="5464">
      <c r="A5464" s="749" t="s">
        <v>18096</v>
      </c>
      <c r="B5464" s="749" t="str">
        <f aca="false">C5464&amp;D5464&amp;E5464&amp;F5464&amp;G5464&amp;H5464</f>
        <v>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v>
      </c>
      <c r="C5464" s="749" t="s">
        <v>18097</v>
      </c>
      <c r="D5464" s="749" t="s">
        <v>18063</v>
      </c>
      <c r="E5464" s="749" t="s">
        <v>18079</v>
      </c>
      <c r="F5464" s="749" t="s">
        <v>18080</v>
      </c>
      <c r="G5464" s="749" t="s">
        <v>18081</v>
      </c>
      <c r="H5464" s="749" t="s">
        <v>18082</v>
      </c>
      <c r="I5464" s="749" t="s">
        <v>30</v>
      </c>
      <c r="J5464" s="749" t="n">
        <v>3294.33</v>
      </c>
    </row>
    <row collapsed="false" customFormat="false" customHeight="true" hidden="true" ht="12.75" outlineLevel="0" r="5465">
      <c r="A5465" s="749" t="s">
        <v>18098</v>
      </c>
      <c r="B5465" s="749" t="str">
        <f aca="false">C5465&amp;D5465&amp;E5465&amp;F5465&amp;G5465&amp;H5465</f>
        <v>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v>
      </c>
      <c r="C5465" s="749" t="s">
        <v>18097</v>
      </c>
      <c r="D5465" s="749" t="s">
        <v>18063</v>
      </c>
      <c r="E5465" s="749" t="s">
        <v>18079</v>
      </c>
      <c r="F5465" s="749" t="s">
        <v>18080</v>
      </c>
      <c r="G5465" s="749" t="s">
        <v>18081</v>
      </c>
      <c r="H5465" s="749" t="s">
        <v>18082</v>
      </c>
      <c r="I5465" s="749" t="s">
        <v>30</v>
      </c>
      <c r="J5465" s="749" t="n">
        <v>3063.14</v>
      </c>
    </row>
    <row collapsed="false" customFormat="false" customHeight="true" hidden="true" ht="12.75" outlineLevel="0" r="5466">
      <c r="A5466" s="749" t="s">
        <v>18099</v>
      </c>
      <c r="B5466" s="749" t="str">
        <f aca="false">C5466&amp;D5466&amp;E5466&amp;F5466&amp;G5466&amp;H5466</f>
        <v>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v>
      </c>
      <c r="C5466" s="749" t="s">
        <v>18100</v>
      </c>
      <c r="D5466" s="749" t="s">
        <v>18067</v>
      </c>
      <c r="E5466" s="749" t="s">
        <v>18079</v>
      </c>
      <c r="F5466" s="749" t="s">
        <v>18080</v>
      </c>
      <c r="G5466" s="749" t="s">
        <v>18081</v>
      </c>
      <c r="H5466" s="749" t="s">
        <v>18082</v>
      </c>
      <c r="I5466" s="749" t="s">
        <v>30</v>
      </c>
      <c r="J5466" s="749" t="n">
        <v>3561.17</v>
      </c>
    </row>
    <row collapsed="false" customFormat="false" customHeight="true" hidden="true" ht="12.75" outlineLevel="0" r="5467">
      <c r="A5467" s="749" t="s">
        <v>18101</v>
      </c>
      <c r="B5467" s="749" t="str">
        <f aca="false">C5467&amp;D5467&amp;E5467&amp;F5467&amp;G5467&amp;H5467</f>
        <v>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v>
      </c>
      <c r="C5467" s="749" t="s">
        <v>18100</v>
      </c>
      <c r="D5467" s="749" t="s">
        <v>18067</v>
      </c>
      <c r="E5467" s="749" t="s">
        <v>18079</v>
      </c>
      <c r="F5467" s="749" t="s">
        <v>18080</v>
      </c>
      <c r="G5467" s="749" t="s">
        <v>18081</v>
      </c>
      <c r="H5467" s="749" t="s">
        <v>18082</v>
      </c>
      <c r="I5467" s="749" t="s">
        <v>30</v>
      </c>
      <c r="J5467" s="749" t="n">
        <v>3313</v>
      </c>
    </row>
    <row collapsed="false" customFormat="false" customHeight="true" hidden="true" ht="12.75" outlineLevel="0" r="5468">
      <c r="A5468" s="749" t="s">
        <v>18102</v>
      </c>
      <c r="B5468" s="749" t="str">
        <f aca="false">C5468&amp;D5468&amp;E5468&amp;F5468&amp;G5468&amp;H5468</f>
        <v>CAIXA PARA REGISTRO,DE CONCRETO ARMADO DE 1,00X1,30X2,00M,PARA TUBULACAO DE FºFº COM 0,60M DE DIAMETRO,SENDO AS PAREDESDE 0,15M DE ESPESSURA E O CONCRETO DOSADO PARA FCK=10MPA,EXCLUSIVE TAMPAS DE FERRO FUNDIDO</v>
      </c>
      <c r="C5468" s="749" t="s">
        <v>18103</v>
      </c>
      <c r="D5468" s="749" t="s">
        <v>18104</v>
      </c>
      <c r="E5468" s="749" t="s">
        <v>18105</v>
      </c>
      <c r="F5468" s="749" t="s">
        <v>18106</v>
      </c>
      <c r="I5468" s="749" t="s">
        <v>30</v>
      </c>
      <c r="J5468" s="749" t="n">
        <v>1597.5</v>
      </c>
    </row>
    <row collapsed="false" customFormat="false" customHeight="true" hidden="true" ht="12.75" outlineLevel="0" r="5469">
      <c r="A5469" s="749" t="s">
        <v>18107</v>
      </c>
      <c r="B5469" s="749" t="str">
        <f aca="false">C5469&amp;D5469&amp;E5469&amp;F5469&amp;G5469&amp;H5469</f>
        <v>CAIXA PARA REGISTRO,DE CONCRETO ARMADO DE 1,00X1,30X2,00M,PARA TUBULACAO DE FºFº COM 0,60M DE DIAMETRO,SENDO AS PAREDESDE 0,15M DE ESPESSURA E O CONCRETO DOSADO PARA FCK=10MPA,EXCLUSIVE TAMPAS DE FERRO FUNDIDO</v>
      </c>
      <c r="C5469" s="749" t="s">
        <v>18103</v>
      </c>
      <c r="D5469" s="749" t="s">
        <v>18104</v>
      </c>
      <c r="E5469" s="749" t="s">
        <v>18105</v>
      </c>
      <c r="F5469" s="749" t="s">
        <v>18106</v>
      </c>
      <c r="I5469" s="749" t="s">
        <v>30</v>
      </c>
      <c r="J5469" s="749" t="n">
        <v>1475.67</v>
      </c>
    </row>
    <row collapsed="false" customFormat="false" customHeight="true" hidden="true" ht="12.75" outlineLevel="0" r="5470">
      <c r="A5470" s="749" t="s">
        <v>18108</v>
      </c>
      <c r="B5470" s="749" t="str">
        <f aca="false">C5470&amp;D5470&amp;E5470&amp;F5470&amp;G5470&amp;H5470</f>
        <v>CAIXA PARA REGISTRO,DE CONCRETO ARMADO DE 1,00X1,25X1,85M,PARA TUBULACAO DE FºFº COM 0,55M DE DIAMETRO,SENDO AS PAREDESDE 0,15M DE ESPESSURA E O CONCRETO DOSADO PARA FCK=10MPA,EXCLUSIVE TAMPAS DE FERRO FUNDIDO</v>
      </c>
      <c r="C5470" s="749" t="s">
        <v>18109</v>
      </c>
      <c r="D5470" s="749" t="s">
        <v>18110</v>
      </c>
      <c r="E5470" s="749" t="s">
        <v>18105</v>
      </c>
      <c r="F5470" s="749" t="s">
        <v>18106</v>
      </c>
      <c r="I5470" s="749" t="s">
        <v>30</v>
      </c>
      <c r="J5470" s="749" t="n">
        <v>1460.49</v>
      </c>
    </row>
    <row collapsed="false" customFormat="false" customHeight="true" hidden="true" ht="12.75" outlineLevel="0" r="5471">
      <c r="A5471" s="749" t="s">
        <v>18111</v>
      </c>
      <c r="B5471" s="749" t="str">
        <f aca="false">C5471&amp;D5471&amp;E5471&amp;F5471&amp;G5471&amp;H5471</f>
        <v>CAIXA PARA REGISTRO,DE CONCRETO ARMADO DE 1,00X1,25X1,85M,PARA TUBULACAO DE FºFº COM 0,55M DE DIAMETRO,SENDO AS PAREDESDE 0,15M DE ESPESSURA E O CONCRETO DOSADO PARA FCK=10MPA,EXCLUSIVE TAMPAS DE FERRO FUNDIDO</v>
      </c>
      <c r="C5471" s="749" t="s">
        <v>18109</v>
      </c>
      <c r="D5471" s="749" t="s">
        <v>18110</v>
      </c>
      <c r="E5471" s="749" t="s">
        <v>18105</v>
      </c>
      <c r="F5471" s="749" t="s">
        <v>18106</v>
      </c>
      <c r="I5471" s="749" t="s">
        <v>30</v>
      </c>
      <c r="J5471" s="749" t="n">
        <v>1349.69</v>
      </c>
    </row>
    <row collapsed="false" customFormat="false" customHeight="true" hidden="true" ht="12.75" outlineLevel="0" r="5472">
      <c r="A5472" s="749" t="s">
        <v>18112</v>
      </c>
      <c r="B5472" s="749" t="str">
        <f aca="false">C5472&amp;D5472&amp;E5472&amp;F5472&amp;G5472&amp;H5472</f>
        <v>CAIXA PARA REGISTRO,DE CONCRETO ARMADO DE 1,00X1,20X1,70M,PARA TUBULALAO DE FºFº COM 0,50M DE DIAMETRO,SENDO AS PAREDESDE 0,15M DE ESPESSURA E O CONCRETO DOSADO PARA FCK=10MPA,EXCLUSIVE TAMPAS DE FERRO FUNDIDO</v>
      </c>
      <c r="C5472" s="749" t="s">
        <v>18113</v>
      </c>
      <c r="D5472" s="749" t="s">
        <v>18114</v>
      </c>
      <c r="E5472" s="749" t="s">
        <v>18105</v>
      </c>
      <c r="F5472" s="749" t="s">
        <v>18106</v>
      </c>
      <c r="I5472" s="749" t="s">
        <v>30</v>
      </c>
      <c r="J5472" s="749" t="n">
        <v>1386.19</v>
      </c>
    </row>
    <row collapsed="false" customFormat="false" customHeight="true" hidden="true" ht="12.75" outlineLevel="0" r="5473">
      <c r="A5473" s="749" t="s">
        <v>18115</v>
      </c>
      <c r="B5473" s="749" t="str">
        <f aca="false">C5473&amp;D5473&amp;E5473&amp;F5473&amp;G5473&amp;H5473</f>
        <v>CAIXA PARA REGISTRO,DE CONCRETO ARMADO DE 1,00X1,20X1,70M,PARA TUBULALAO DE FºFº COM 0,50M DE DIAMETRO,SENDO AS PAREDESDE 0,15M DE ESPESSURA E O CONCRETO DOSADO PARA FCK=10MPA,EXCLUSIVE TAMPAS DE FERRO FUNDIDO</v>
      </c>
      <c r="C5473" s="749" t="s">
        <v>18113</v>
      </c>
      <c r="D5473" s="749" t="s">
        <v>18114</v>
      </c>
      <c r="E5473" s="749" t="s">
        <v>18105</v>
      </c>
      <c r="F5473" s="749" t="s">
        <v>18106</v>
      </c>
      <c r="I5473" s="749" t="s">
        <v>30</v>
      </c>
      <c r="J5473" s="749" t="n">
        <v>1280.08</v>
      </c>
    </row>
    <row collapsed="false" customFormat="false" customHeight="true" hidden="true" ht="12.75" outlineLevel="0" r="5474">
      <c r="A5474" s="749" t="s">
        <v>18116</v>
      </c>
      <c r="B5474" s="749" t="str">
        <f aca="false">C5474&amp;D5474&amp;E5474&amp;F5474&amp;G5474&amp;H5474</f>
        <v>CAIXA PARA REGISTRO,DE CONCRETO ARMADO DE 1,00X1,15X1,40M,PARA TUBULACAO DE FºFº COM 0,45M DE DIAMETRO,SENDO AS PAREDESDE 0,15M DE ESPESSURA E O CONCRETO DOSADO PARA FCK=10MPA,EXCLUSIVE TAMPAS DE FERRO FUNDIDO</v>
      </c>
      <c r="C5474" s="749" t="s">
        <v>18117</v>
      </c>
      <c r="D5474" s="749" t="s">
        <v>18118</v>
      </c>
      <c r="E5474" s="749" t="s">
        <v>18105</v>
      </c>
      <c r="F5474" s="749" t="s">
        <v>18106</v>
      </c>
      <c r="I5474" s="749" t="s">
        <v>30</v>
      </c>
      <c r="J5474" s="749" t="n">
        <v>1215.61</v>
      </c>
    </row>
    <row collapsed="false" customFormat="false" customHeight="true" hidden="true" ht="12.75" outlineLevel="0" r="5475">
      <c r="A5475" s="749" t="s">
        <v>18119</v>
      </c>
      <c r="B5475" s="749" t="str">
        <f aca="false">C5475&amp;D5475&amp;E5475&amp;F5475&amp;G5475&amp;H5475</f>
        <v>CAIXA PARA REGISTRO,DE CONCRETO ARMADO DE 1,00X1,15X1,40M,PARA TUBULACAO DE FºFº COM 0,45M DE DIAMETRO,SENDO AS PAREDESDE 0,15M DE ESPESSURA E O CONCRETO DOSADO PARA FCK=10MPA,EXCLUSIVE TAMPAS DE FERRO FUNDIDO</v>
      </c>
      <c r="C5475" s="749" t="s">
        <v>18117</v>
      </c>
      <c r="D5475" s="749" t="s">
        <v>18118</v>
      </c>
      <c r="E5475" s="749" t="s">
        <v>18105</v>
      </c>
      <c r="F5475" s="749" t="s">
        <v>18106</v>
      </c>
      <c r="I5475" s="749" t="s">
        <v>30</v>
      </c>
      <c r="J5475" s="749" t="n">
        <v>1124.05</v>
      </c>
    </row>
    <row collapsed="false" customFormat="false" customHeight="true" hidden="true" ht="12.75" outlineLevel="0" r="5476">
      <c r="A5476" s="749" t="s">
        <v>18120</v>
      </c>
      <c r="B5476" s="749" t="str">
        <f aca="false">C5476&amp;D5476&amp;E5476&amp;F5476&amp;G5476&amp;H5476</f>
        <v>CAIXA PARA REGISTRO,DE CONCRETO ARMADO DE 1,00X1,10X1,40M,PARA TUBULACAO DE FºFº COM 0,40M DE DIAMETRO,SENDO AS PAREDESDE 0,15M DE ESPESSURA E O CONCRETO DOSADO PARA FCK=10MPA,EXCLUSIVE TAMPAS DE FERRO FUNDIDO</v>
      </c>
      <c r="C5476" s="749" t="s">
        <v>18121</v>
      </c>
      <c r="D5476" s="749" t="s">
        <v>18122</v>
      </c>
      <c r="E5476" s="749" t="s">
        <v>18105</v>
      </c>
      <c r="F5476" s="749" t="s">
        <v>18106</v>
      </c>
      <c r="I5476" s="749" t="s">
        <v>30</v>
      </c>
      <c r="J5476" s="749" t="n">
        <v>1166.37</v>
      </c>
    </row>
    <row collapsed="false" customFormat="false" customHeight="true" hidden="true" ht="12.75" outlineLevel="0" r="5477">
      <c r="A5477" s="749" t="s">
        <v>18123</v>
      </c>
      <c r="B5477" s="749" t="str">
        <f aca="false">C5477&amp;D5477&amp;E5477&amp;F5477&amp;G5477&amp;H5477</f>
        <v>CAIXA PARA REGISTRO,DE CONCRETO ARMADO DE 1,00X1,10X1,40M,PARA TUBULACAO DE FºFº COM 0,40M DE DIAMETRO,SENDO AS PAREDESDE 0,15M DE ESPESSURA E O CONCRETO DOSADO PARA FCK=10MPA,EXCLUSIVE TAMPAS DE FERRO FUNDIDO</v>
      </c>
      <c r="C5477" s="749" t="s">
        <v>18121</v>
      </c>
      <c r="D5477" s="749" t="s">
        <v>18122</v>
      </c>
      <c r="E5477" s="749" t="s">
        <v>18105</v>
      </c>
      <c r="F5477" s="749" t="s">
        <v>18106</v>
      </c>
      <c r="I5477" s="749" t="s">
        <v>30</v>
      </c>
      <c r="J5477" s="749" t="n">
        <v>1077.96</v>
      </c>
    </row>
    <row collapsed="false" customFormat="false" customHeight="true" hidden="true" ht="12.75" outlineLevel="0" r="5478">
      <c r="A5478" s="749" t="s">
        <v>18124</v>
      </c>
      <c r="B5478" s="749" t="str">
        <f aca="false">C5478&amp;D5478&amp;E5478&amp;F5478&amp;G5478&amp;H5478</f>
        <v>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v>
      </c>
      <c r="C5478" s="749" t="s">
        <v>18125</v>
      </c>
      <c r="D5478" s="749" t="s">
        <v>18126</v>
      </c>
      <c r="E5478" s="749" t="s">
        <v>18127</v>
      </c>
      <c r="F5478" s="749" t="s">
        <v>18128</v>
      </c>
      <c r="G5478" s="749" t="s">
        <v>18129</v>
      </c>
      <c r="H5478" s="749" t="s">
        <v>18130</v>
      </c>
      <c r="I5478" s="749" t="s">
        <v>30</v>
      </c>
      <c r="J5478" s="749" t="n">
        <v>3864.46</v>
      </c>
    </row>
    <row collapsed="false" customFormat="false" customHeight="true" hidden="true" ht="12.75" outlineLevel="0" r="5479">
      <c r="A5479" s="749" t="s">
        <v>18131</v>
      </c>
      <c r="B5479" s="749" t="str">
        <f aca="false">C5479&amp;D5479&amp;E5479&amp;F5479&amp;G5479&amp;H5479</f>
        <v>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v>
      </c>
      <c r="C5479" s="749" t="s">
        <v>18125</v>
      </c>
      <c r="D5479" s="749" t="s">
        <v>18126</v>
      </c>
      <c r="E5479" s="749" t="s">
        <v>18127</v>
      </c>
      <c r="F5479" s="749" t="s">
        <v>18128</v>
      </c>
      <c r="G5479" s="749" t="s">
        <v>18129</v>
      </c>
      <c r="H5479" s="749" t="s">
        <v>18130</v>
      </c>
      <c r="I5479" s="749" t="s">
        <v>30</v>
      </c>
      <c r="J5479" s="749" t="n">
        <v>3499.17</v>
      </c>
    </row>
    <row collapsed="false" customFormat="false" customHeight="true" hidden="true" ht="12.75" outlineLevel="0" r="5480">
      <c r="A5480" s="749" t="s">
        <v>18132</v>
      </c>
      <c r="B5480" s="749" t="str">
        <f aca="false">C5480&amp;D5480&amp;E5480&amp;F5480&amp;G5480&amp;H5480</f>
        <v>POCO DE VISITA DE CONCRETO ARMADO COM MEDIDAS INTERNAS DO POCO E PROFUNDIDADE DE 1,10X1,10X1,50M,E DIAMETRO DA GALERIA DE ATE 0,60M,TENDO O CONCRETO DAS PAREDES,FUNDO E TAMPA 400KG E O DA BASE,CALHA E BANQUETA 300KG DE CIMENTO POR M3,SENDOAS PAREDES,CALHA E A BANQUETA REVESTIDAS COM ARGAMASSA,EXCLUSIVE TAMPAO DE FERRO FUNDIDO</v>
      </c>
      <c r="C5480" s="749" t="s">
        <v>18125</v>
      </c>
      <c r="D5480" s="749" t="s">
        <v>18133</v>
      </c>
      <c r="E5480" s="749" t="s">
        <v>18134</v>
      </c>
      <c r="F5480" s="749" t="s">
        <v>18135</v>
      </c>
      <c r="G5480" s="749" t="s">
        <v>18136</v>
      </c>
      <c r="H5480" s="749" t="s">
        <v>18137</v>
      </c>
      <c r="I5480" s="749" t="s">
        <v>30</v>
      </c>
      <c r="J5480" s="749" t="n">
        <v>4235.88</v>
      </c>
    </row>
    <row collapsed="false" customFormat="false" customHeight="true" hidden="true" ht="12.75" outlineLevel="0" r="5481">
      <c r="A5481" s="749" t="s">
        <v>18138</v>
      </c>
      <c r="B5481" s="749" t="str">
        <f aca="false">C5481&amp;D5481&amp;E5481&amp;F5481&amp;G5481&amp;H5481</f>
        <v>POCO DE VISITA DE CONCRETO ARMADO COM MEDIDAS INTERNAS DO POCO E PROFUNDIDADE DE 1,10X1,10X1,50M,E DIAMETRO DA GALERIA DE ATE 0,60M,TENDO O CONCRETO DAS PAREDES,FUNDO E TAMPA 400KG E O DA BASE,CALHA E BANQUETA 300KG DE CIMENTO POR M3,SENDOAS PAREDES,CALHA E A BANQUETA REVESTIDAS COM ARGAMASSA,EXCLUSIVE TAMPAO DE FERRO FUNDIDO</v>
      </c>
      <c r="C5481" s="749" t="s">
        <v>18125</v>
      </c>
      <c r="D5481" s="749" t="s">
        <v>18133</v>
      </c>
      <c r="E5481" s="749" t="s">
        <v>18134</v>
      </c>
      <c r="F5481" s="749" t="s">
        <v>18135</v>
      </c>
      <c r="G5481" s="749" t="s">
        <v>18136</v>
      </c>
      <c r="H5481" s="749" t="s">
        <v>18137</v>
      </c>
      <c r="I5481" s="749" t="s">
        <v>30</v>
      </c>
      <c r="J5481" s="749" t="n">
        <v>3835.08</v>
      </c>
    </row>
    <row collapsed="false" customFormat="false" customHeight="true" hidden="true" ht="12.75" outlineLevel="0" r="5482">
      <c r="A5482" s="749" t="s">
        <v>18139</v>
      </c>
      <c r="B5482" s="749" t="str">
        <f aca="false">C5482&amp;D5482&amp;E5482&amp;F5482&amp;G5482&amp;H5482</f>
        <v>POCO DE VISITA DE CONCRETO ARMADO COM MEDIDAS INTERNAS DO POCO E PROFUNDIDADE DE 1,10X1,10X1,80M,E DIAMETRO DA GALERIA DE ATE 0,60M,TENDO O CONCRETO DAS PAREDES,FUNDO E TAMPA 400KG E O DA BASE,CALHA E BANQUETA 300KG DE CIMENTO POR M3,SENDOAS PAREDES,CALHA E A BANQUETA REVESTIDAS COM ARGAMASSA,EXCLUSIVE TAMPAO DE FERRO FUNDIDO</v>
      </c>
      <c r="C5482" s="749" t="s">
        <v>18125</v>
      </c>
      <c r="D5482" s="749" t="s">
        <v>18140</v>
      </c>
      <c r="E5482" s="749" t="s">
        <v>18134</v>
      </c>
      <c r="F5482" s="749" t="s">
        <v>18135</v>
      </c>
      <c r="G5482" s="749" t="s">
        <v>18136</v>
      </c>
      <c r="H5482" s="749" t="s">
        <v>18137</v>
      </c>
      <c r="I5482" s="749" t="s">
        <v>30</v>
      </c>
      <c r="J5482" s="749" t="n">
        <v>4649.78</v>
      </c>
    </row>
    <row collapsed="false" customFormat="false" customHeight="true" hidden="true" ht="12.75" outlineLevel="0" r="5483">
      <c r="A5483" s="749" t="s">
        <v>18141</v>
      </c>
      <c r="B5483" s="749" t="str">
        <f aca="false">C5483&amp;D5483&amp;E5483&amp;F5483&amp;G5483&amp;H5483</f>
        <v>POCO DE VISITA DE CONCRETO ARMADO COM MEDIDAS INTERNAS DO POCO E PROFUNDIDADE DE 1,10X1,10X1,80M,E DIAMETRO DA GALERIA DE ATE 0,60M,TENDO O CONCRETO DAS PAREDES,FUNDO E TAMPA 400KG E O DA BASE,CALHA E BANQUETA 300KG DE CIMENTO POR M3,SENDOAS PAREDES,CALHA E A BANQUETA REVESTIDAS COM ARGAMASSA,EXCLUSIVE TAMPAO DE FERRO FUNDIDO</v>
      </c>
      <c r="C5483" s="749" t="s">
        <v>18125</v>
      </c>
      <c r="D5483" s="749" t="s">
        <v>18140</v>
      </c>
      <c r="E5483" s="749" t="s">
        <v>18134</v>
      </c>
      <c r="F5483" s="749" t="s">
        <v>18135</v>
      </c>
      <c r="G5483" s="749" t="s">
        <v>18136</v>
      </c>
      <c r="H5483" s="749" t="s">
        <v>18137</v>
      </c>
      <c r="I5483" s="749" t="s">
        <v>30</v>
      </c>
      <c r="J5483" s="749" t="n">
        <v>4213.73</v>
      </c>
    </row>
    <row collapsed="false" customFormat="false" customHeight="true" hidden="true" ht="12.75" outlineLevel="0" r="5484">
      <c r="A5484" s="749" t="s">
        <v>18142</v>
      </c>
      <c r="B5484" s="749" t="str">
        <f aca="false">C5484&amp;D5484&amp;E5484&amp;F5484&amp;G5484&amp;H5484</f>
        <v>POCO DE VISITA DE CONCRETO ARMADO COM MEDIDAS INTERNAS DO POCO E PROFUNDIDADE DE 1,10X1,10X2,10M,E DIAMETRO DA GALERIA DE ATE 0,60M,TENDO O CONCRETO DAS PAREDES,FUNDO E TAMPA 400KG E O DA BASE,CALHA E BANQUETA 300KG DE CIMENTO POR M3,SENDOAS PAREDES,CALHA E A BANQUETA REVESTIDAS COM ARGAMASSA,EXCLUSIVE TAMPAO DE FERRO FUNDIDO</v>
      </c>
      <c r="C5484" s="749" t="s">
        <v>18125</v>
      </c>
      <c r="D5484" s="749" t="s">
        <v>18143</v>
      </c>
      <c r="E5484" s="749" t="s">
        <v>18134</v>
      </c>
      <c r="F5484" s="749" t="s">
        <v>18135</v>
      </c>
      <c r="G5484" s="749" t="s">
        <v>18136</v>
      </c>
      <c r="H5484" s="749" t="s">
        <v>18137</v>
      </c>
      <c r="I5484" s="749" t="s">
        <v>30</v>
      </c>
      <c r="J5484" s="749" t="n">
        <v>5077.51</v>
      </c>
    </row>
    <row collapsed="false" customFormat="false" customHeight="true" hidden="true" ht="12.75" outlineLevel="0" r="5485">
      <c r="A5485" s="749" t="s">
        <v>18144</v>
      </c>
      <c r="B5485" s="749" t="str">
        <f aca="false">C5485&amp;D5485&amp;E5485&amp;F5485&amp;G5485&amp;H5485</f>
        <v>POCO DE VISITA DE CONCRETO ARMADO COM MEDIDAS INTERNAS DO POCO E PROFUNDIDADE DE 1,10X1,10X2,10M,E DIAMETRO DA GALERIA DE ATE 0,60M,TENDO O CONCRETO DAS PAREDES,FUNDO E TAMPA 400KG E O DA BASE,CALHA E BANQUETA 300KG DE CIMENTO POR M3,SENDOAS PAREDES,CALHA E A BANQUETA REVESTIDAS COM ARGAMASSA,EXCLUSIVE TAMPAO DE FERRO FUNDIDO</v>
      </c>
      <c r="C5485" s="749" t="s">
        <v>18125</v>
      </c>
      <c r="D5485" s="749" t="s">
        <v>18143</v>
      </c>
      <c r="E5485" s="749" t="s">
        <v>18134</v>
      </c>
      <c r="F5485" s="749" t="s">
        <v>18135</v>
      </c>
      <c r="G5485" s="749" t="s">
        <v>18136</v>
      </c>
      <c r="H5485" s="749" t="s">
        <v>18137</v>
      </c>
      <c r="I5485" s="749" t="s">
        <v>30</v>
      </c>
      <c r="J5485" s="749" t="n">
        <v>4604.93</v>
      </c>
    </row>
    <row collapsed="false" customFormat="false" customHeight="true" hidden="true" ht="12.75" outlineLevel="0" r="5486">
      <c r="A5486" s="749" t="s">
        <v>18145</v>
      </c>
      <c r="B5486" s="749" t="str">
        <f aca="false">C5486&amp;D5486&amp;E5486&amp;F5486&amp;G5486&amp;H5486</f>
        <v>POCO DE VISITA DE CONCRETO ARMADO COM MEDIDAS INTERNAS DO POCO E PROFUNDIDADE DE 1,10X1,10X2,40M,E DIAMETRO DA GALERIA DE ATE 0,60M,TENDO O CONCRETO DAS PAREDES,FUNDO E TAMPA 400KG E O DA BASE,CALHA E BANQUETA 300KG DE CIMENTO POR M3,SENDOAS PAREDES,CALHA E A BANQUETA REVESTIDAS COM ARGAMASSA,EXCLUSIVE TAMPAO DE FERRO FUNDIDO</v>
      </c>
      <c r="C5486" s="749" t="s">
        <v>18125</v>
      </c>
      <c r="D5486" s="749" t="s">
        <v>18146</v>
      </c>
      <c r="E5486" s="749" t="s">
        <v>18134</v>
      </c>
      <c r="F5486" s="749" t="s">
        <v>18135</v>
      </c>
      <c r="G5486" s="749" t="s">
        <v>18136</v>
      </c>
      <c r="H5486" s="749" t="s">
        <v>18137</v>
      </c>
      <c r="I5486" s="749" t="s">
        <v>30</v>
      </c>
      <c r="J5486" s="749" t="n">
        <v>5665.19</v>
      </c>
    </row>
    <row collapsed="false" customFormat="false" customHeight="true" hidden="true" ht="12.75" outlineLevel="0" r="5487">
      <c r="A5487" s="749" t="s">
        <v>18147</v>
      </c>
      <c r="B5487" s="749" t="str">
        <f aca="false">C5487&amp;D5487&amp;E5487&amp;F5487&amp;G5487&amp;H5487</f>
        <v>POCO DE VISITA DE CONCRETO ARMADO COM MEDIDAS INTERNAS DO POCO E PROFUNDIDADE DE 1,10X1,10X2,40M,E DIAMETRO DA GALERIA DE ATE 0,60M,TENDO O CONCRETO DAS PAREDES,FUNDO E TAMPA 400KG E O DA BASE,CALHA E BANQUETA 300KG DE CIMENTO POR M3,SENDOAS PAREDES,CALHA E A BANQUETA REVESTIDAS COM ARGAMASSA,EXCLUSIVE TAMPAO DE FERRO FUNDIDO</v>
      </c>
      <c r="C5487" s="749" t="s">
        <v>18125</v>
      </c>
      <c r="D5487" s="749" t="s">
        <v>18146</v>
      </c>
      <c r="E5487" s="749" t="s">
        <v>18134</v>
      </c>
      <c r="F5487" s="749" t="s">
        <v>18135</v>
      </c>
      <c r="G5487" s="749" t="s">
        <v>18136</v>
      </c>
      <c r="H5487" s="749" t="s">
        <v>18137</v>
      </c>
      <c r="I5487" s="749" t="s">
        <v>30</v>
      </c>
      <c r="J5487" s="749" t="n">
        <v>5137.81</v>
      </c>
    </row>
    <row collapsed="false" customFormat="false" customHeight="true" hidden="true" ht="12.75" outlineLevel="0" r="5488">
      <c r="A5488" s="749" t="s">
        <v>18148</v>
      </c>
      <c r="B5488" s="749" t="str">
        <f aca="false">C5488&amp;D5488&amp;E5488&amp;F5488&amp;G5488&amp;H5488</f>
        <v>POCO DE VISITA DE CONCRETO ARMADO COM MEDIDAS INTERNAS DO POCO E PROFUNDIDADE DE 1,10X1,10X2,70M,E DIAMETRO DA GALERIA DE ATE 0,60M,TENDO O CONCRETO DAS PAREDES,FUNDO E TAMPA 400KG E O DA BASE,CALHA E BANQUETA 300KG DE CIMENTO POR M3,SENDOAS PAREDES,CALHA E A BANQUETA REVESTIDAS COM ARGAMASSA,EXCLUSIVE TAMPAO DE FERRO FUNDIDO</v>
      </c>
      <c r="C5488" s="749" t="s">
        <v>18125</v>
      </c>
      <c r="D5488" s="749" t="s">
        <v>18149</v>
      </c>
      <c r="E5488" s="749" t="s">
        <v>18134</v>
      </c>
      <c r="F5488" s="749" t="s">
        <v>18135</v>
      </c>
      <c r="G5488" s="749" t="s">
        <v>18136</v>
      </c>
      <c r="H5488" s="749" t="s">
        <v>18137</v>
      </c>
      <c r="I5488" s="749" t="s">
        <v>30</v>
      </c>
      <c r="J5488" s="749" t="n">
        <v>6205.75</v>
      </c>
    </row>
    <row collapsed="false" customFormat="false" customHeight="true" hidden="true" ht="12.75" outlineLevel="0" r="5489">
      <c r="A5489" s="749" t="s">
        <v>18150</v>
      </c>
      <c r="B5489" s="749" t="str">
        <f aca="false">C5489&amp;D5489&amp;E5489&amp;F5489&amp;G5489&amp;H5489</f>
        <v>POCO DE VISITA DE CONCRETO ARMADO COM MEDIDAS INTERNAS DO POCO E PROFUNDIDADE DE 1,10X1,10X2,70M,E DIAMETRO DA GALERIA DE ATE 0,60M,TENDO O CONCRETO DAS PAREDES,FUNDO E TAMPA 400KG E O DA BASE,CALHA E BANQUETA 300KG DE CIMENTO POR M3,SENDOAS PAREDES,CALHA E A BANQUETA REVESTIDAS COM ARGAMASSA,EXCLUSIVE TAMPAO DE FERRO FUNDIDO</v>
      </c>
      <c r="C5489" s="749" t="s">
        <v>18125</v>
      </c>
      <c r="D5489" s="749" t="s">
        <v>18149</v>
      </c>
      <c r="E5489" s="749" t="s">
        <v>18134</v>
      </c>
      <c r="F5489" s="749" t="s">
        <v>18135</v>
      </c>
      <c r="G5489" s="749" t="s">
        <v>18136</v>
      </c>
      <c r="H5489" s="749" t="s">
        <v>18137</v>
      </c>
      <c r="I5489" s="749" t="s">
        <v>30</v>
      </c>
      <c r="J5489" s="749" t="n">
        <v>5623.83</v>
      </c>
    </row>
    <row collapsed="false" customFormat="false" customHeight="true" hidden="true" ht="12.75" outlineLevel="0" r="5490">
      <c r="A5490" s="749" t="s">
        <v>18151</v>
      </c>
      <c r="B5490" s="749" t="str">
        <f aca="false">C5490&amp;D5490&amp;E5490&amp;F5490&amp;G5490&amp;H5490</f>
        <v>POCO DE VISITA DE CONCRETO ARMADO COM MEDIDAS INTERNAS DO POCO E PROFUNDIDADE DE 1,10X1,10X3,00M,E DIAMETRO DA GALERIA DE ATE 0,60M,TENDO O CONCRETO DAS PAREDES,FUNDO E TAMPA 400KG E O DA BASE,CALHA E BANQUETA 300KG DE CIMENTO POR M3,SENDOAS PAREDES,CALHA E A BANQUETA REVESTIDAS COM ARGAMASSA,EXCLUSIVE TAMPAO DE FERRO FUNDIDO</v>
      </c>
      <c r="C5490" s="749" t="s">
        <v>18125</v>
      </c>
      <c r="D5490" s="749" t="s">
        <v>18152</v>
      </c>
      <c r="E5490" s="749" t="s">
        <v>18134</v>
      </c>
      <c r="F5490" s="749" t="s">
        <v>18135</v>
      </c>
      <c r="G5490" s="749" t="s">
        <v>18136</v>
      </c>
      <c r="H5490" s="749" t="s">
        <v>18137</v>
      </c>
      <c r="I5490" s="749" t="s">
        <v>30</v>
      </c>
      <c r="J5490" s="749" t="n">
        <v>6336.43</v>
      </c>
    </row>
    <row collapsed="false" customFormat="false" customHeight="true" hidden="true" ht="12.75" outlineLevel="0" r="5491">
      <c r="A5491" s="749" t="s">
        <v>18153</v>
      </c>
      <c r="B5491" s="749" t="str">
        <f aca="false">C5491&amp;D5491&amp;E5491&amp;F5491&amp;G5491&amp;H5491</f>
        <v>POCO DE VISITA DE CONCRETO ARMADO COM MEDIDAS INTERNAS DO POCO E PROFUNDIDADE DE 1,10X1,10X3,00M,E DIAMETRO DA GALERIA DE ATE 0,60M,TENDO O CONCRETO DAS PAREDES,FUNDO E TAMPA 400KG E O DA BASE,CALHA E BANQUETA 300KG DE CIMENTO POR M3,SENDOAS PAREDES,CALHA E A BANQUETA REVESTIDAS COM ARGAMASSA,EXCLUSIVE TAMPAO DE FERRO FUNDIDO</v>
      </c>
      <c r="C5491" s="749" t="s">
        <v>18125</v>
      </c>
      <c r="D5491" s="749" t="s">
        <v>18152</v>
      </c>
      <c r="E5491" s="749" t="s">
        <v>18134</v>
      </c>
      <c r="F5491" s="749" t="s">
        <v>18135</v>
      </c>
      <c r="G5491" s="749" t="s">
        <v>18136</v>
      </c>
      <c r="H5491" s="749" t="s">
        <v>18137</v>
      </c>
      <c r="I5491" s="749" t="s">
        <v>30</v>
      </c>
      <c r="J5491" s="749" t="n">
        <v>5749.57</v>
      </c>
    </row>
    <row collapsed="false" customFormat="false" customHeight="true" hidden="true" ht="12.75" outlineLevel="0" r="5492">
      <c r="A5492" s="749" t="s">
        <v>18154</v>
      </c>
      <c r="B5492" s="749" t="str">
        <f aca="false">C5492&amp;D5492&amp;E5492&amp;F5492&amp;G5492&amp;H5492</f>
        <v>POCO DE VISITA DE CONCRETO ARMADO COM MEDIDAS INTERNAS DO POCO E PROFUNDIDADE DE 1,10X1,10X3,30M,E DIAMETRO DA GALERIA DE ATE 0,60M,TENDO O CONCRETO DAS PAREDES,FUNDO E TAMPA 400KG E O DA BASE,CALHA E BANQUETA 300KG DE CIMENTO POR M3,SENDOAS PAREDES,CALHA E A BANQUETA REVESTIDAS COM ARGAMASSA,EXCLUSIVE TAMPAO DE FERRO FUNDIDO</v>
      </c>
      <c r="C5492" s="749" t="s">
        <v>18125</v>
      </c>
      <c r="D5492" s="749" t="s">
        <v>18155</v>
      </c>
      <c r="E5492" s="749" t="s">
        <v>18134</v>
      </c>
      <c r="F5492" s="749" t="s">
        <v>18135</v>
      </c>
      <c r="G5492" s="749" t="s">
        <v>18136</v>
      </c>
      <c r="H5492" s="749" t="s">
        <v>18137</v>
      </c>
      <c r="I5492" s="749" t="s">
        <v>30</v>
      </c>
      <c r="J5492" s="749" t="n">
        <v>6458.91</v>
      </c>
    </row>
    <row collapsed="false" customFormat="false" customHeight="true" hidden="true" ht="12.75" outlineLevel="0" r="5493">
      <c r="A5493" s="749" t="s">
        <v>18156</v>
      </c>
      <c r="B5493" s="749" t="str">
        <f aca="false">C5493&amp;D5493&amp;E5493&amp;F5493&amp;G5493&amp;H5493</f>
        <v>POCO DE VISITA DE CONCRETO ARMADO COM MEDIDAS INTERNAS DO POCO E PROFUNDIDADE DE 1,10X1,10X3,30M,E DIAMETRO DA GALERIA DE ATE 0,60M,TENDO O CONCRETO DAS PAREDES,FUNDO E TAMPA 400KG E O DA BASE,CALHA E BANQUETA 300KG DE CIMENTO POR M3,SENDOAS PAREDES,CALHA E A BANQUETA REVESTIDAS COM ARGAMASSA,EXCLUSIVE TAMPAO DE FERRO FUNDIDO</v>
      </c>
      <c r="C5493" s="749" t="s">
        <v>18125</v>
      </c>
      <c r="D5493" s="749" t="s">
        <v>18155</v>
      </c>
      <c r="E5493" s="749" t="s">
        <v>18134</v>
      </c>
      <c r="F5493" s="749" t="s">
        <v>18135</v>
      </c>
      <c r="G5493" s="749" t="s">
        <v>18136</v>
      </c>
      <c r="H5493" s="749" t="s">
        <v>18137</v>
      </c>
      <c r="I5493" s="749" t="s">
        <v>30</v>
      </c>
      <c r="J5493" s="749" t="n">
        <v>5866.11</v>
      </c>
    </row>
    <row collapsed="false" customFormat="false" customHeight="true" hidden="true" ht="12.75" outlineLevel="0" r="5494">
      <c r="A5494" s="749" t="s">
        <v>18157</v>
      </c>
      <c r="B5494" s="749" t="str">
        <f aca="false">C5494&amp;D5494&amp;E5494&amp;F5494&amp;G5494&amp;H5494</f>
        <v>POCO DE VISITA DE CONCRETO ARMADO COM MEDIDAS INTERNAS DO POCO E PROFUNDIDADE DE 1,10X1,10X3,60M,E DIAMETRO DA GALERIA DE ATE 0,60M,TENDO O CONCRETO DAS PAREDES,FUNDO E TAMPA 400KG E O DA BASE,CALHA E BANQUETA 300KG DE CIMENTO POR M3,SENDOAS PAREDES,CALHA E A BANQUETA REVESTIDAS COM ARGAMASSA,EXCLUSIVE TAMPAO DE FERRO FUNDIDO</v>
      </c>
      <c r="C5494" s="749" t="s">
        <v>18125</v>
      </c>
      <c r="D5494" s="749" t="s">
        <v>18158</v>
      </c>
      <c r="E5494" s="749" t="s">
        <v>18134</v>
      </c>
      <c r="F5494" s="749" t="s">
        <v>18135</v>
      </c>
      <c r="G5494" s="749" t="s">
        <v>18136</v>
      </c>
      <c r="H5494" s="749" t="s">
        <v>18137</v>
      </c>
      <c r="I5494" s="749" t="s">
        <v>30</v>
      </c>
      <c r="J5494" s="749" t="n">
        <v>6774.45</v>
      </c>
    </row>
    <row collapsed="false" customFormat="false" customHeight="true" hidden="true" ht="12.75" outlineLevel="0" r="5495">
      <c r="A5495" s="749" t="s">
        <v>18159</v>
      </c>
      <c r="B5495" s="749" t="str">
        <f aca="false">C5495&amp;D5495&amp;E5495&amp;F5495&amp;G5495&amp;H5495</f>
        <v>POCO DE VISITA DE CONCRETO ARMADO COM MEDIDAS INTERNAS DO POCO E PROFUNDIDADE DE 1,10X1,10X3,60M,E DIAMETRO DA GALERIA DE ATE 0,60M,TENDO O CONCRETO DAS PAREDES,FUNDO E TAMPA 400KG E O DA BASE,CALHA E BANQUETA 300KG DE CIMENTO POR M3,SENDOAS PAREDES,CALHA E A BANQUETA REVESTIDAS COM ARGAMASSA,EXCLUSIVE TAMPAO DE FERRO FUNDIDO</v>
      </c>
      <c r="C5495" s="749" t="s">
        <v>18125</v>
      </c>
      <c r="D5495" s="749" t="s">
        <v>18158</v>
      </c>
      <c r="E5495" s="749" t="s">
        <v>18134</v>
      </c>
      <c r="F5495" s="749" t="s">
        <v>18135</v>
      </c>
      <c r="G5495" s="749" t="s">
        <v>18136</v>
      </c>
      <c r="H5495" s="749" t="s">
        <v>18137</v>
      </c>
      <c r="I5495" s="749" t="s">
        <v>30</v>
      </c>
      <c r="J5495" s="749" t="n">
        <v>6166.96</v>
      </c>
    </row>
    <row collapsed="false" customFormat="false" customHeight="true" hidden="true" ht="12.75" outlineLevel="0" r="5496">
      <c r="A5496" s="749" t="s">
        <v>18160</v>
      </c>
      <c r="B5496" s="749" t="str">
        <f aca="false">C5496&amp;D5496&amp;E5496&amp;F5496&amp;G5496&amp;H5496</f>
        <v>POCO DE VISITA DE CONCRETO ARMADO COM MEDIDAS INTERNAS DO POCO E PROFUNDIDADE DE 1,10X1,10X3,90M,E DIAMETRO DA GALERIA DE ATE 0,60M,TENDO O CONCRETO DAS PAREDES,FUNDO E TAMPA 400KG E O DA BASE,CALHA E A BANQUETA 300KG DE CIMENTO POR M3,SENDO AS PAREDES,CALHA E BANQUETA REVESTIDAS COM ARGAMASSA,EXCLUSIVE TAMPAO DE FERRO FUNDIDO</v>
      </c>
      <c r="C5496" s="749" t="s">
        <v>18125</v>
      </c>
      <c r="D5496" s="749" t="s">
        <v>18161</v>
      </c>
      <c r="E5496" s="749" t="s">
        <v>18134</v>
      </c>
      <c r="F5496" s="749" t="s">
        <v>18162</v>
      </c>
      <c r="G5496" s="749" t="s">
        <v>18163</v>
      </c>
      <c r="H5496" s="749" t="s">
        <v>18137</v>
      </c>
      <c r="I5496" s="749" t="s">
        <v>30</v>
      </c>
      <c r="J5496" s="749" t="n">
        <v>7079.9</v>
      </c>
    </row>
    <row collapsed="false" customFormat="false" customHeight="true" hidden="true" ht="12.75" outlineLevel="0" r="5497">
      <c r="A5497" s="749" t="s">
        <v>18164</v>
      </c>
      <c r="B5497" s="749" t="str">
        <f aca="false">C5497&amp;D5497&amp;E5497&amp;F5497&amp;G5497&amp;H5497</f>
        <v>POCO DE VISITA DE CONCRETO ARMADO COM MEDIDAS INTERNAS DO POCO E PROFUNDIDADE DE 1,10X1,10X3,90M,E DIAMETRO DA GALERIA DE ATE 0,60M,TENDO O CONCRETO DAS PAREDES,FUNDO E TAMPA 400KG E O DA BASE,CALHA E A BANQUETA 300KG DE CIMENTO POR M3,SENDO AS PAREDES,CALHA E BANQUETA REVESTIDAS COM ARGAMASSA,EXCLUSIVE TAMPAO DE FERRO FUNDIDO</v>
      </c>
      <c r="C5497" s="749" t="s">
        <v>18125</v>
      </c>
      <c r="D5497" s="749" t="s">
        <v>18161</v>
      </c>
      <c r="E5497" s="749" t="s">
        <v>18134</v>
      </c>
      <c r="F5497" s="749" t="s">
        <v>18162</v>
      </c>
      <c r="G5497" s="749" t="s">
        <v>18163</v>
      </c>
      <c r="H5497" s="749" t="s">
        <v>18137</v>
      </c>
      <c r="I5497" s="749" t="s">
        <v>30</v>
      </c>
      <c r="J5497" s="749" t="n">
        <v>6442.59</v>
      </c>
    </row>
    <row collapsed="false" customFormat="false" customHeight="true" hidden="true" ht="12.75" outlineLevel="0" r="5498">
      <c r="A5498" s="749" t="s">
        <v>18165</v>
      </c>
      <c r="B5498" s="749" t="str">
        <f aca="false">C5498&amp;D5498&amp;E5498&amp;F5498&amp;G5498&amp;H5498</f>
        <v>POCO DE VISITA DE CONCRETO ARMADO COM MEDIDAS INTERNAS DO POCO E PROFUNDIDADE DE 1,10X1,10X4,20M,E DIAMETRO DA GALERIA DE ATE 0,60M,TENDO O CONCRETO DAS PAREDES,FUNDO E TAMPA 400KG E O DA BASE,CALHA E BANQUETA 300KG DE CIMENTO POR M3,SENDOAS PAREDES,CALHA E A BANQUETA REVESTIDAS COM ARGAMASSA,EXCLUSIVE TAMPAO DE FERRO FUNDIDO</v>
      </c>
      <c r="C5498" s="749" t="s">
        <v>18125</v>
      </c>
      <c r="D5498" s="749" t="s">
        <v>18166</v>
      </c>
      <c r="E5498" s="749" t="s">
        <v>18134</v>
      </c>
      <c r="F5498" s="749" t="s">
        <v>18135</v>
      </c>
      <c r="G5498" s="749" t="s">
        <v>18136</v>
      </c>
      <c r="H5498" s="749" t="s">
        <v>18137</v>
      </c>
      <c r="I5498" s="749" t="s">
        <v>30</v>
      </c>
      <c r="J5498" s="749" t="n">
        <v>7428.86</v>
      </c>
    </row>
    <row collapsed="false" customFormat="false" customHeight="true" hidden="true" ht="12.75" outlineLevel="0" r="5499">
      <c r="A5499" s="749" t="s">
        <v>18167</v>
      </c>
      <c r="B5499" s="749" t="str">
        <f aca="false">C5499&amp;D5499&amp;E5499&amp;F5499&amp;G5499&amp;H5499</f>
        <v>POCO DE VISITA DE CONCRETO ARMADO COM MEDIDAS INTERNAS DO POCO E PROFUNDIDADE DE 1,10X1,10X4,20M,E DIAMETRO DA GALERIA DE ATE 0,60M,TENDO O CONCRETO DAS PAREDES,FUNDO E TAMPA 400KG E O DA BASE,CALHA E BANQUETA 300KG DE CIMENTO POR M3,SENDOAS PAREDES,CALHA E A BANQUETA REVESTIDAS COM ARGAMASSA,EXCLUSIVE TAMPAO DE FERRO FUNDIDO</v>
      </c>
      <c r="C5499" s="749" t="s">
        <v>18125</v>
      </c>
      <c r="D5499" s="749" t="s">
        <v>18166</v>
      </c>
      <c r="E5499" s="749" t="s">
        <v>18134</v>
      </c>
      <c r="F5499" s="749" t="s">
        <v>18135</v>
      </c>
      <c r="G5499" s="749" t="s">
        <v>18136</v>
      </c>
      <c r="H5499" s="749" t="s">
        <v>18137</v>
      </c>
      <c r="I5499" s="749" t="s">
        <v>30</v>
      </c>
      <c r="J5499" s="749" t="n">
        <v>6761.93</v>
      </c>
    </row>
    <row collapsed="false" customFormat="false" customHeight="true" hidden="true" ht="12.75" outlineLevel="0" r="5500">
      <c r="A5500" s="749" t="s">
        <v>18168</v>
      </c>
      <c r="B5500" s="749" t="str">
        <f aca="false">C5500&amp;D5500&amp;E5500&amp;F5500&amp;G5500&amp;H5500</f>
        <v>POCO DE VISITA DE CONCRETO ARMADO COM MEDIDAS INTERNAS DO POCO E PROFUNDIDADE DE 1,10X1,10X4,50M,E DIAMETRO DA GALERIA DE ATE 0,60M,TENDO O CONCRETO DAS PAREDES,FUNDO E TAMPA 400KG E O DA BASE,CALHA E BANQUETA 300KG DE CIMENTO POR M3,SENDOAS PAREDES,CALHA E A BANQUETA REVESTIDAS COM ARGAMASSA,EXCLUSIVE TAMPAO DE FERRO FUNDIDO</v>
      </c>
      <c r="C5500" s="749" t="s">
        <v>18125</v>
      </c>
      <c r="D5500" s="749" t="s">
        <v>18169</v>
      </c>
      <c r="E5500" s="749" t="s">
        <v>18134</v>
      </c>
      <c r="F5500" s="749" t="s">
        <v>18135</v>
      </c>
      <c r="G5500" s="749" t="s">
        <v>18136</v>
      </c>
      <c r="H5500" s="749" t="s">
        <v>18137</v>
      </c>
      <c r="I5500" s="749" t="s">
        <v>30</v>
      </c>
      <c r="J5500" s="749" t="n">
        <v>7779.37</v>
      </c>
    </row>
    <row collapsed="false" customFormat="false" customHeight="true" hidden="true" ht="12.75" outlineLevel="0" r="5501">
      <c r="A5501" s="749" t="s">
        <v>18170</v>
      </c>
      <c r="B5501" s="749" t="str">
        <f aca="false">C5501&amp;D5501&amp;E5501&amp;F5501&amp;G5501&amp;H5501</f>
        <v>POCO DE VISITA DE CONCRETO ARMADO COM MEDIDAS INTERNAS DO POCO E PROFUNDIDADE DE 1,10X1,10X4,50M,E DIAMETRO DA GALERIA DE ATE 0,60M,TENDO O CONCRETO DAS PAREDES,FUNDO E TAMPA 400KG E O DA BASE,CALHA E BANQUETA 300KG DE CIMENTO POR M3,SENDOAS PAREDES,CALHA E A BANQUETA REVESTIDAS COM ARGAMASSA,EXCLUSIVE TAMPAO DE FERRO FUNDIDO</v>
      </c>
      <c r="C5501" s="749" t="s">
        <v>18125</v>
      </c>
      <c r="D5501" s="749" t="s">
        <v>18169</v>
      </c>
      <c r="E5501" s="749" t="s">
        <v>18134</v>
      </c>
      <c r="F5501" s="749" t="s">
        <v>18135</v>
      </c>
      <c r="G5501" s="749" t="s">
        <v>18136</v>
      </c>
      <c r="H5501" s="749" t="s">
        <v>18137</v>
      </c>
      <c r="I5501" s="749" t="s">
        <v>30</v>
      </c>
      <c r="J5501" s="749" t="n">
        <v>7082.62</v>
      </c>
    </row>
    <row collapsed="false" customFormat="false" customHeight="true" hidden="true" ht="12.75" outlineLevel="0" r="5502">
      <c r="A5502" s="749" t="s">
        <v>18171</v>
      </c>
      <c r="B5502" s="749" t="str">
        <f aca="false">C5502&amp;D5502&amp;E5502&amp;F5502&amp;G5502&amp;H5502</f>
        <v>POCO DE VISITA DE CONCRETO ARMADO COM MEDIDAS INTERNAS DO POCO E PROFUNDIDADE DE 1,10X1,10X4,80M,E DIAMETRO DA GALERIA DE ATE 0,60M,TENDO O CONCRETO DAS PAREDES,FUNDO E TAMPA 400KG E O DA BASE,CALHA E BANQUETA 300KG DE CIMENTO POR M3,SENDOAS PAREDES,CALHA E A BANQUETA REVESTIDAS COM ARGAMASSA,EXCLUSIVE TAMPAO DE FERRO FUNDIDO</v>
      </c>
      <c r="C5502" s="749" t="s">
        <v>18125</v>
      </c>
      <c r="D5502" s="749" t="s">
        <v>18172</v>
      </c>
      <c r="E5502" s="749" t="s">
        <v>18134</v>
      </c>
      <c r="F5502" s="749" t="s">
        <v>18135</v>
      </c>
      <c r="G5502" s="749" t="s">
        <v>18136</v>
      </c>
      <c r="H5502" s="749" t="s">
        <v>18137</v>
      </c>
      <c r="I5502" s="749" t="s">
        <v>30</v>
      </c>
      <c r="J5502" s="749" t="n">
        <v>8129.82</v>
      </c>
    </row>
    <row collapsed="false" customFormat="false" customHeight="true" hidden="true" ht="12.75" outlineLevel="0" r="5503">
      <c r="A5503" s="749" t="s">
        <v>18173</v>
      </c>
      <c r="B5503" s="749" t="str">
        <f aca="false">C5503&amp;D5503&amp;E5503&amp;F5503&amp;G5503&amp;H5503</f>
        <v>POCO DE VISITA DE CONCRETO ARMADO COM MEDIDAS INTERNAS DO POCO E PROFUNDIDADE DE 1,10X1,10X4,80M,E DIAMETRO DA GALERIA DE ATE 0,60M,TENDO O CONCRETO DAS PAREDES,FUNDO E TAMPA 400KG E O DA BASE,CALHA E BANQUETA 300KG DE CIMENTO POR M3,SENDOAS PAREDES,CALHA E A BANQUETA REVESTIDAS COM ARGAMASSA,EXCLUSIVE TAMPAO DE FERRO FUNDIDO</v>
      </c>
      <c r="C5503" s="749" t="s">
        <v>18125</v>
      </c>
      <c r="D5503" s="749" t="s">
        <v>18172</v>
      </c>
      <c r="E5503" s="749" t="s">
        <v>18134</v>
      </c>
      <c r="F5503" s="749" t="s">
        <v>18135</v>
      </c>
      <c r="G5503" s="749" t="s">
        <v>18136</v>
      </c>
      <c r="H5503" s="749" t="s">
        <v>18137</v>
      </c>
      <c r="I5503" s="749" t="s">
        <v>30</v>
      </c>
      <c r="J5503" s="749" t="n">
        <v>7403.25</v>
      </c>
    </row>
    <row collapsed="false" customFormat="false" customHeight="true" hidden="true" ht="12.75" outlineLevel="0" r="5504">
      <c r="A5504" s="749" t="s">
        <v>18174</v>
      </c>
      <c r="B5504" s="749" t="str">
        <f aca="false">C5504&amp;D5504&amp;E5504&amp;F5504&amp;G5504&amp;H5504</f>
        <v>POCO DE VISITA DE CONCRETO ARMADO COM MEDIDAS INTERNAS DO POCO E PROFUNDIDADE DE 1,10X1,10X5,10M,E DIAMETRO DA GALERIA DE ATE 0,60M,TENDO O CONCRETO DAS PAREDES,FUNDO E TAMPA 400KG E O DA BASE,CALHA E BANQUETA 300KG DE CIMENTO POR M3,SENDOAS PAREDES,CALHA E A BANQUETA REVESTIDAS COM ARGAMASSA,EXCLUSIVE TAMPAO DE FERRO FUNDIDO</v>
      </c>
      <c r="C5504" s="749" t="s">
        <v>18125</v>
      </c>
      <c r="D5504" s="749" t="s">
        <v>18175</v>
      </c>
      <c r="E5504" s="749" t="s">
        <v>18134</v>
      </c>
      <c r="F5504" s="749" t="s">
        <v>18135</v>
      </c>
      <c r="G5504" s="749" t="s">
        <v>18136</v>
      </c>
      <c r="H5504" s="749" t="s">
        <v>18137</v>
      </c>
      <c r="I5504" s="749" t="s">
        <v>30</v>
      </c>
      <c r="J5504" s="749" t="n">
        <v>8433.79</v>
      </c>
    </row>
    <row collapsed="false" customFormat="false" customHeight="true" hidden="true" ht="12.75" outlineLevel="0" r="5505">
      <c r="A5505" s="749" t="s">
        <v>18176</v>
      </c>
      <c r="B5505" s="749" t="str">
        <f aca="false">C5505&amp;D5505&amp;E5505&amp;F5505&amp;G5505&amp;H5505</f>
        <v>POCO DE VISITA DE CONCRETO ARMADO COM MEDIDAS INTERNAS DO POCO E PROFUNDIDADE DE 1,10X1,10X5,10M,E DIAMETRO DA GALERIA DE ATE 0,60M,TENDO O CONCRETO DAS PAREDES,FUNDO E TAMPA 400KG E O DA BASE,CALHA E BANQUETA 300KG DE CIMENTO POR M3,SENDOAS PAREDES,CALHA E A BANQUETA REVESTIDAS COM ARGAMASSA,EXCLUSIVE TAMPAO DE FERRO FUNDIDO</v>
      </c>
      <c r="C5505" s="749" t="s">
        <v>18125</v>
      </c>
      <c r="D5505" s="749" t="s">
        <v>18175</v>
      </c>
      <c r="E5505" s="749" t="s">
        <v>18134</v>
      </c>
      <c r="F5505" s="749" t="s">
        <v>18135</v>
      </c>
      <c r="G5505" s="749" t="s">
        <v>18136</v>
      </c>
      <c r="H5505" s="749" t="s">
        <v>18137</v>
      </c>
      <c r="I5505" s="749" t="s">
        <v>30</v>
      </c>
      <c r="J5505" s="749" t="n">
        <v>7677.6</v>
      </c>
    </row>
    <row collapsed="false" customFormat="false" customHeight="true" hidden="true" ht="12.75" outlineLevel="0" r="5506">
      <c r="A5506" s="749" t="s">
        <v>18177</v>
      </c>
      <c r="B5506" s="749" t="str">
        <f aca="false">C5506&amp;D5506&amp;E5506&amp;F5506&amp;G5506&amp;H5506</f>
        <v>POCO DE VISITA DE CONCRETO ARMADO COM MEDIDAS INTERNAS DO POCO E PROFUNDIDADE DE 1,10X1,10X5,40M,E DIAMETRO DA GALERIA DE ATE 0,60M,TENDO O CONCRETO DAS PAREDES,FUNDO E TAMPA 400KG E O DA BASE,CALHA E BANQUETA 300KG DE CIMENTO POR M3,SENDOAS PAREDES,CALHA E A BANQUETA REVESTIDAS COM ARGAMASSA,EXCLUSIVE TAMPAO DE FERRO FUNDIDO</v>
      </c>
      <c r="C5506" s="749" t="s">
        <v>18125</v>
      </c>
      <c r="D5506" s="749" t="s">
        <v>18178</v>
      </c>
      <c r="E5506" s="749" t="s">
        <v>18134</v>
      </c>
      <c r="F5506" s="749" t="s">
        <v>18135</v>
      </c>
      <c r="G5506" s="749" t="s">
        <v>18136</v>
      </c>
      <c r="H5506" s="749" t="s">
        <v>18137</v>
      </c>
      <c r="I5506" s="749" t="s">
        <v>30</v>
      </c>
      <c r="J5506" s="749" t="n">
        <v>8784.24</v>
      </c>
    </row>
    <row collapsed="false" customFormat="false" customHeight="true" hidden="true" ht="12.75" outlineLevel="0" r="5507">
      <c r="A5507" s="749" t="s">
        <v>18179</v>
      </c>
      <c r="B5507" s="749" t="str">
        <f aca="false">C5507&amp;D5507&amp;E5507&amp;F5507&amp;G5507&amp;H5507</f>
        <v>POCO DE VISITA DE CONCRETO ARMADO COM MEDIDAS INTERNAS DO POCO E PROFUNDIDADE DE 1,10X1,10X5,40M,E DIAMETRO DA GALERIA DE ATE 0,60M,TENDO O CONCRETO DAS PAREDES,FUNDO E TAMPA 400KG E O DA BASE,CALHA E BANQUETA 300KG DE CIMENTO POR M3,SENDOAS PAREDES,CALHA E A BANQUETA REVESTIDAS COM ARGAMASSA,EXCLUSIVE TAMPAO DE FERRO FUNDIDO</v>
      </c>
      <c r="C5507" s="749" t="s">
        <v>18125</v>
      </c>
      <c r="D5507" s="749" t="s">
        <v>18178</v>
      </c>
      <c r="E5507" s="749" t="s">
        <v>18134</v>
      </c>
      <c r="F5507" s="749" t="s">
        <v>18135</v>
      </c>
      <c r="G5507" s="749" t="s">
        <v>18136</v>
      </c>
      <c r="H5507" s="749" t="s">
        <v>18137</v>
      </c>
      <c r="I5507" s="749" t="s">
        <v>30</v>
      </c>
      <c r="J5507" s="749" t="n">
        <v>7998.23</v>
      </c>
    </row>
    <row collapsed="false" customFormat="false" customHeight="true" hidden="true" ht="12.75" outlineLevel="0" r="5508">
      <c r="A5508" s="749" t="s">
        <v>18180</v>
      </c>
      <c r="B5508" s="749" t="str">
        <f aca="false">C5508&amp;D5508&amp;E5508&amp;F5508&amp;G5508&amp;H5508</f>
        <v>POCO DE VISITA DE CONCRETO ARMADO COM MEDIDAS INTERNAS DO POCO E PROFUNDIDADE DE 1,10X1,10X5,70M,E DIAMETRO DA GALERIA DE ATE 0,60M,TENDO O CONCRETO DAS PAREDES,FUNDO E TAMPA 400KG E O DA BASE,CALHA E BANQUETA 300KG DE CIMENTO POR M3,SENDOAS PAREDES,CALHA E A BANQUETA REVESTIDAS COM ARGAMASSA,EXCLUSIVE TAMPAO DE FERRO FUNDIDO</v>
      </c>
      <c r="C5508" s="749" t="s">
        <v>18125</v>
      </c>
      <c r="D5508" s="749" t="s">
        <v>18181</v>
      </c>
      <c r="E5508" s="749" t="s">
        <v>18134</v>
      </c>
      <c r="F5508" s="749" t="s">
        <v>18135</v>
      </c>
      <c r="G5508" s="749" t="s">
        <v>18136</v>
      </c>
      <c r="H5508" s="749" t="s">
        <v>18137</v>
      </c>
      <c r="I5508" s="749" t="s">
        <v>30</v>
      </c>
      <c r="J5508" s="749" t="n">
        <v>9134.74</v>
      </c>
    </row>
    <row collapsed="false" customFormat="false" customHeight="true" hidden="true" ht="12.75" outlineLevel="0" r="5509">
      <c r="A5509" s="749" t="s">
        <v>18182</v>
      </c>
      <c r="B5509" s="749" t="str">
        <f aca="false">C5509&amp;D5509&amp;E5509&amp;F5509&amp;G5509&amp;H5509</f>
        <v>POCO DE VISITA DE CONCRETO ARMADO COM MEDIDAS INTERNAS DO POCO E PROFUNDIDADE DE 1,10X1,10X5,70M,E DIAMETRO DA GALERIA DE ATE 0,60M,TENDO O CONCRETO DAS PAREDES,FUNDO E TAMPA 400KG E O DA BASE,CALHA E BANQUETA 300KG DE CIMENTO POR M3,SENDOAS PAREDES,CALHA E A BANQUETA REVESTIDAS COM ARGAMASSA,EXCLUSIVE TAMPAO DE FERRO FUNDIDO</v>
      </c>
      <c r="C5509" s="749" t="s">
        <v>18125</v>
      </c>
      <c r="D5509" s="749" t="s">
        <v>18181</v>
      </c>
      <c r="E5509" s="749" t="s">
        <v>18134</v>
      </c>
      <c r="F5509" s="749" t="s">
        <v>18135</v>
      </c>
      <c r="G5509" s="749" t="s">
        <v>18136</v>
      </c>
      <c r="H5509" s="749" t="s">
        <v>18137</v>
      </c>
      <c r="I5509" s="749" t="s">
        <v>30</v>
      </c>
      <c r="J5509" s="749" t="n">
        <v>8318.92</v>
      </c>
    </row>
    <row collapsed="false" customFormat="false" customHeight="true" hidden="true" ht="12.75" outlineLevel="0" r="5510">
      <c r="A5510" s="749" t="s">
        <v>18183</v>
      </c>
      <c r="B5510" s="749" t="str">
        <f aca="false">C5510&amp;D5510&amp;E5510&amp;F5510&amp;G5510&amp;H5510</f>
        <v>POCO DE VISITA DE CONCRETO ARMADO COM MEDIDAS INTERNAS DO POCO E PROFUNDIDADE DE 1,10X1,10X6,00M,E DIAMETRO DA GALERIA DE ATE 0,60M,TENDO O CONCRETO DAS PAREDES,FUNDO E TAMPA 400KG E O DA BASE,CALHA E BANQUETA 300KG DE CIMENTO POR M3,SENDOAS PAREDES,CALHA E A BANQUETA REVESTIDAS COM ARGAMASSA,EXCLUSIVE TAMPAO DE FERRO FUNDIDO</v>
      </c>
      <c r="C5510" s="749" t="s">
        <v>18125</v>
      </c>
      <c r="D5510" s="749" t="s">
        <v>18184</v>
      </c>
      <c r="E5510" s="749" t="s">
        <v>18134</v>
      </c>
      <c r="F5510" s="749" t="s">
        <v>18135</v>
      </c>
      <c r="G5510" s="749" t="s">
        <v>18136</v>
      </c>
      <c r="H5510" s="749" t="s">
        <v>18137</v>
      </c>
      <c r="I5510" s="749" t="s">
        <v>30</v>
      </c>
      <c r="J5510" s="749" t="n">
        <v>9483.71</v>
      </c>
    </row>
    <row collapsed="false" customFormat="false" customHeight="true" hidden="true" ht="12.75" outlineLevel="0" r="5511">
      <c r="A5511" s="749" t="s">
        <v>18185</v>
      </c>
      <c r="B5511" s="749" t="str">
        <f aca="false">C5511&amp;D5511&amp;E5511&amp;F5511&amp;G5511&amp;H5511</f>
        <v>POCO DE VISITA DE CONCRETO ARMADO COM MEDIDAS INTERNAS DO POCO E PROFUNDIDADE DE 1,10X1,10X6,00M,E DIAMETRO DA GALERIA DE ATE 0,60M,TENDO O CONCRETO DAS PAREDES,FUNDO E TAMPA 400KG E O DA BASE,CALHA E BANQUETA 300KG DE CIMENTO POR M3,SENDOAS PAREDES,CALHA E A BANQUETA REVESTIDAS COM ARGAMASSA,EXCLUSIVE TAMPAO DE FERRO FUNDIDO</v>
      </c>
      <c r="C5511" s="749" t="s">
        <v>18125</v>
      </c>
      <c r="D5511" s="749" t="s">
        <v>18184</v>
      </c>
      <c r="E5511" s="749" t="s">
        <v>18134</v>
      </c>
      <c r="F5511" s="749" t="s">
        <v>18135</v>
      </c>
      <c r="G5511" s="749" t="s">
        <v>18136</v>
      </c>
      <c r="H5511" s="749" t="s">
        <v>18137</v>
      </c>
      <c r="I5511" s="749" t="s">
        <v>30</v>
      </c>
      <c r="J5511" s="749" t="n">
        <v>8638.26</v>
      </c>
    </row>
    <row collapsed="false" customFormat="false" customHeight="true" hidden="true" ht="12.75" outlineLevel="0" r="5512">
      <c r="A5512" s="749" t="s">
        <v>18186</v>
      </c>
      <c r="B5512" s="749" t="str">
        <f aca="false">C5512&amp;D5512&amp;E5512&amp;F5512&amp;G5512&amp;H5512</f>
        <v>POCO DE VISITA DE CONCRETO ARMADO COM MEDIDAS INTERNAS DO POCO E PROFUNDIDADE DE 1,20X1,20X1,50M,E DIAMETRO DA GALERIA DE 0,70M,TENDO O CONCRETO DAS PAREDES,FUNDO E TAMPA 400KG E O DA BASE,CALHA E BANQUETA 300KG DE CIMENTO POR M3,SENDO AS PAREDES,CALHA E A BANQUETA REVESTIDAS COM ARGAMASSA,EXCLUSIVE TAMPAO DE FERRO FUNDIDO</v>
      </c>
      <c r="C5512" s="749" t="s">
        <v>18125</v>
      </c>
      <c r="D5512" s="749" t="s">
        <v>18187</v>
      </c>
      <c r="E5512" s="749" t="s">
        <v>18188</v>
      </c>
      <c r="F5512" s="749" t="s">
        <v>18189</v>
      </c>
      <c r="G5512" s="749" t="s">
        <v>18190</v>
      </c>
      <c r="H5512" s="749" t="s">
        <v>18191</v>
      </c>
      <c r="I5512" s="749" t="s">
        <v>30</v>
      </c>
      <c r="J5512" s="749" t="n">
        <v>4758.3</v>
      </c>
    </row>
    <row collapsed="false" customFormat="false" customHeight="true" hidden="true" ht="12.75" outlineLevel="0" r="5513">
      <c r="A5513" s="749" t="s">
        <v>18192</v>
      </c>
      <c r="B5513" s="749" t="str">
        <f aca="false">C5513&amp;D5513&amp;E5513&amp;F5513&amp;G5513&amp;H5513</f>
        <v>POCO DE VISITA DE CONCRETO ARMADO COM MEDIDAS INTERNAS DO POCO E PROFUNDIDADE DE 1,20X1,20X1,50M,E DIAMETRO DA GALERIA DE 0,70M,TENDO O CONCRETO DAS PAREDES,FUNDO E TAMPA 400KG E O DA BASE,CALHA E BANQUETA 300KG DE CIMENTO POR M3,SENDO AS PAREDES,CALHA E A BANQUETA REVESTIDAS COM ARGAMASSA,EXCLUSIVE TAMPAO DE FERRO FUNDIDO</v>
      </c>
      <c r="C5513" s="749" t="s">
        <v>18125</v>
      </c>
      <c r="D5513" s="749" t="s">
        <v>18187</v>
      </c>
      <c r="E5513" s="749" t="s">
        <v>18188</v>
      </c>
      <c r="F5513" s="749" t="s">
        <v>18189</v>
      </c>
      <c r="G5513" s="749" t="s">
        <v>18190</v>
      </c>
      <c r="H5513" s="749" t="s">
        <v>18191</v>
      </c>
      <c r="I5513" s="749" t="s">
        <v>30</v>
      </c>
      <c r="J5513" s="749" t="n">
        <v>4308.94</v>
      </c>
    </row>
    <row collapsed="false" customFormat="false" customHeight="true" hidden="true" ht="12.75" outlineLevel="0" r="5514">
      <c r="A5514" s="749" t="s">
        <v>18193</v>
      </c>
      <c r="B5514" s="749" t="str">
        <f aca="false">C5514&amp;D5514&amp;E5514&amp;F5514&amp;G5514&amp;H5514</f>
        <v>POCO DE VISITA DE CONCRETO ARMADO COM MEDIDAS INTERNAS DO POCO E PROFUNDIDADE DE 1,20X1,20X1,80M,E DIAMETRO DA GALERIA DE 0,70M,TENDO O CONCRETO DAS PAREDES,FUNDO E TAMPA 400KG E O DA BASE,CALHA E BANQUETA 300KG DE CIMENTO POR M3,SENDO AS PAREDES,CALHA E A BANQUETA REVESTIDAS COM ARGAMASSA,EXCLUSIVE TAMPAO DE FERRO FUNDIDO</v>
      </c>
      <c r="C5514" s="749" t="s">
        <v>18125</v>
      </c>
      <c r="D5514" s="749" t="s">
        <v>18194</v>
      </c>
      <c r="E5514" s="749" t="s">
        <v>18188</v>
      </c>
      <c r="F5514" s="749" t="s">
        <v>18189</v>
      </c>
      <c r="G5514" s="749" t="s">
        <v>18190</v>
      </c>
      <c r="H5514" s="749" t="s">
        <v>18191</v>
      </c>
      <c r="I5514" s="749" t="s">
        <v>30</v>
      </c>
      <c r="J5514" s="749" t="n">
        <v>5203.55</v>
      </c>
    </row>
    <row collapsed="false" customFormat="false" customHeight="true" hidden="true" ht="12.75" outlineLevel="0" r="5515">
      <c r="A5515" s="749" t="s">
        <v>18195</v>
      </c>
      <c r="B5515" s="749" t="str">
        <f aca="false">C5515&amp;D5515&amp;E5515&amp;F5515&amp;G5515&amp;H5515</f>
        <v>POCO DE VISITA DE CONCRETO ARMADO COM MEDIDAS INTERNAS DO POCO E PROFUNDIDADE DE 1,20X1,20X1,80M,E DIAMETRO DA GALERIA DE 0,70M,TENDO O CONCRETO DAS PAREDES,FUNDO E TAMPA 400KG E O DA BASE,CALHA E BANQUETA 300KG DE CIMENTO POR M3,SENDO AS PAREDES,CALHA E A BANQUETA REVESTIDAS COM ARGAMASSA,EXCLUSIVE TAMPAO DE FERRO FUNDIDO</v>
      </c>
      <c r="C5515" s="749" t="s">
        <v>18125</v>
      </c>
      <c r="D5515" s="749" t="s">
        <v>18194</v>
      </c>
      <c r="E5515" s="749" t="s">
        <v>18188</v>
      </c>
      <c r="F5515" s="749" t="s">
        <v>18189</v>
      </c>
      <c r="G5515" s="749" t="s">
        <v>18190</v>
      </c>
      <c r="H5515" s="749" t="s">
        <v>18191</v>
      </c>
      <c r="I5515" s="749" t="s">
        <v>30</v>
      </c>
      <c r="J5515" s="749" t="n">
        <v>4716.02</v>
      </c>
    </row>
    <row collapsed="false" customFormat="false" customHeight="true" hidden="true" ht="12.75" outlineLevel="0" r="5516">
      <c r="A5516" s="749" t="s">
        <v>18196</v>
      </c>
      <c r="B5516" s="749" t="str">
        <f aca="false">C5516&amp;D5516&amp;E5516&amp;F5516&amp;G5516&amp;H5516</f>
        <v>POCO DE VISITA DE CONCRETO ARMADO COM MEDIDAS INTERNAS DO POCO E PROFUNDIDADE DE 1,20X1,20X2,10M,E DIAMETRO DA GALERIA DE 0,70M,TENDO O CONCRETO DAS PAREDES,FUNDO E TAMPA 400KG E O DA BASE,CALHA E BANQUETA 300KG DE CIMENTO POR M3,SENDO AS PAREDES,CALHA E A BANQUETA REVESTIDAS COM ARGAMASSA,EXCLUSIVE TAMPAO DE FERRO FUNDIDO</v>
      </c>
      <c r="C5516" s="749" t="s">
        <v>18125</v>
      </c>
      <c r="D5516" s="749" t="s">
        <v>18197</v>
      </c>
      <c r="E5516" s="749" t="s">
        <v>18188</v>
      </c>
      <c r="F5516" s="749" t="s">
        <v>18189</v>
      </c>
      <c r="G5516" s="749" t="s">
        <v>18190</v>
      </c>
      <c r="H5516" s="749" t="s">
        <v>18191</v>
      </c>
      <c r="I5516" s="749" t="s">
        <v>30</v>
      </c>
      <c r="J5516" s="749" t="n">
        <v>5648.98</v>
      </c>
    </row>
    <row collapsed="false" customFormat="false" customHeight="true" hidden="true" ht="12.75" outlineLevel="0" r="5517">
      <c r="A5517" s="749" t="s">
        <v>18198</v>
      </c>
      <c r="B5517" s="749" t="str">
        <f aca="false">C5517&amp;D5517&amp;E5517&amp;F5517&amp;G5517&amp;H5517</f>
        <v>POCO DE VISITA DE CONCRETO ARMADO COM MEDIDAS INTERNAS DO POCO E PROFUNDIDADE DE 1,20X1,20X2,10M,E DIAMETRO DA GALERIA DE 0,70M,TENDO O CONCRETO DAS PAREDES,FUNDO E TAMPA 400KG E O DA BASE,CALHA E BANQUETA 300KG DE CIMENTO POR M3,SENDO AS PAREDES,CALHA E A BANQUETA REVESTIDAS COM ARGAMASSA,EXCLUSIVE TAMPAO DE FERRO FUNDIDO</v>
      </c>
      <c r="C5517" s="749" t="s">
        <v>18125</v>
      </c>
      <c r="D5517" s="749" t="s">
        <v>18197</v>
      </c>
      <c r="E5517" s="749" t="s">
        <v>18188</v>
      </c>
      <c r="F5517" s="749" t="s">
        <v>18189</v>
      </c>
      <c r="G5517" s="749" t="s">
        <v>18190</v>
      </c>
      <c r="H5517" s="749" t="s">
        <v>18191</v>
      </c>
      <c r="I5517" s="749" t="s">
        <v>30</v>
      </c>
      <c r="J5517" s="749" t="n">
        <v>5123.29</v>
      </c>
    </row>
    <row collapsed="false" customFormat="false" customHeight="true" hidden="true" ht="12.75" outlineLevel="0" r="5518">
      <c r="A5518" s="749" t="s">
        <v>18199</v>
      </c>
      <c r="B5518" s="749" t="str">
        <f aca="false">C5518&amp;D5518&amp;E5518&amp;F5518&amp;G5518&amp;H5518</f>
        <v>POCO DE VISITA DE CONCRETO ARMADO COM MEDIDAS INTERNAS DO POCO E PROFUNDIDADE DE 1,20X1,20X2,40M,E DIAMETRO DA GALERIA DE 0,70M,TENDO O CONCRETO DAS PAREDES,FUNDO E TAMPA 400KG E O DA BASE,CALHA E BANQUETA 300KG DE CIMENTO POR M3,SENDO AS PAREDES,CALHA E A BANQUETA REVESTIDAS COM ARGAMASSA,EXCLUSIVE TAMPAO DE FERRO FUNDIDO</v>
      </c>
      <c r="C5518" s="749" t="s">
        <v>18125</v>
      </c>
      <c r="D5518" s="749" t="s">
        <v>18200</v>
      </c>
      <c r="E5518" s="749" t="s">
        <v>18188</v>
      </c>
      <c r="F5518" s="749" t="s">
        <v>18189</v>
      </c>
      <c r="G5518" s="749" t="s">
        <v>18190</v>
      </c>
      <c r="H5518" s="749" t="s">
        <v>18191</v>
      </c>
      <c r="I5518" s="749" t="s">
        <v>30</v>
      </c>
      <c r="J5518" s="749" t="n">
        <v>6242.72</v>
      </c>
    </row>
    <row collapsed="false" customFormat="false" customHeight="true" hidden="true" ht="12.75" outlineLevel="0" r="5519">
      <c r="A5519" s="749" t="s">
        <v>18201</v>
      </c>
      <c r="B5519" s="749" t="str">
        <f aca="false">C5519&amp;D5519&amp;E5519&amp;F5519&amp;G5519&amp;H5519</f>
        <v>POCO DE VISITA DE CONCRETO ARMADO COM MEDIDAS INTERNAS DO POCO E PROFUNDIDADE DE 1,20X1,20X2,40M,E DIAMETRO DA GALERIA DE 0,70M,TENDO O CONCRETO DAS PAREDES,FUNDO E TAMPA 400KG E O DA BASE,CALHA E BANQUETA 300KG DE CIMENTO POR M3,SENDO AS PAREDES,CALHA E A BANQUETA REVESTIDAS COM ARGAMASSA,EXCLUSIVE TAMPAO DE FERRO FUNDIDO</v>
      </c>
      <c r="C5519" s="749" t="s">
        <v>18125</v>
      </c>
      <c r="D5519" s="749" t="s">
        <v>18200</v>
      </c>
      <c r="E5519" s="749" t="s">
        <v>18188</v>
      </c>
      <c r="F5519" s="749" t="s">
        <v>18189</v>
      </c>
      <c r="G5519" s="749" t="s">
        <v>18190</v>
      </c>
      <c r="H5519" s="749" t="s">
        <v>18191</v>
      </c>
      <c r="I5519" s="749" t="s">
        <v>30</v>
      </c>
      <c r="J5519" s="749" t="n">
        <v>5657.99</v>
      </c>
    </row>
    <row collapsed="false" customFormat="false" customHeight="true" hidden="true" ht="12.75" outlineLevel="0" r="5520">
      <c r="A5520" s="749" t="s">
        <v>18202</v>
      </c>
      <c r="B5520" s="749" t="str">
        <f aca="false">C5520&amp;D5520&amp;E5520&amp;F5520&amp;G5520&amp;H5520</f>
        <v>POCO DE VISITA DE CONCRETO ARMADO COM MEDIDAS INTERNAS DO POCO E PROFUNDIDADE DE 1,20X1,20X2,70M,E DIAMETRO DA GALERIA DE 0,70M,TENDO O CONCRETO DAS PAREDES,FUNDO E TAMPA 400KG E O DA BASE,CALHA E BANQUETA 300KG DE CIMENTO POR M3,SENDO AS PAREDES,CALHA E A BANQUETA REVESTIDAS COM ARGAMASSA,EXCLUSIVE TAMPAO DE FERRO FUNDIDO</v>
      </c>
      <c r="C5520" s="749" t="s">
        <v>18125</v>
      </c>
      <c r="D5520" s="749" t="s">
        <v>18203</v>
      </c>
      <c r="E5520" s="749" t="s">
        <v>18188</v>
      </c>
      <c r="F5520" s="749" t="s">
        <v>18189</v>
      </c>
      <c r="G5520" s="749" t="s">
        <v>18190</v>
      </c>
      <c r="H5520" s="749" t="s">
        <v>18191</v>
      </c>
      <c r="I5520" s="749" t="s">
        <v>30</v>
      </c>
      <c r="J5520" s="749" t="n">
        <v>6863.97</v>
      </c>
    </row>
    <row collapsed="false" customFormat="false" customHeight="true" hidden="true" ht="12.75" outlineLevel="0" r="5521">
      <c r="A5521" s="749" t="s">
        <v>18204</v>
      </c>
      <c r="B5521" s="749" t="str">
        <f aca="false">C5521&amp;D5521&amp;E5521&amp;F5521&amp;G5521&amp;H5521</f>
        <v>POCO DE VISITA DE CONCRETO ARMADO COM MEDIDAS INTERNAS DO POCO E PROFUNDIDADE DE 1,20X1,20X2,70M,E DIAMETRO DA GALERIA DE 0,70M,TENDO O CONCRETO DAS PAREDES,FUNDO E TAMPA 400KG E O DA BASE,CALHA E BANQUETA 300KG DE CIMENTO POR M3,SENDO AS PAREDES,CALHA E A BANQUETA REVESTIDAS COM ARGAMASSA,EXCLUSIVE TAMPAO DE FERRO FUNDIDO</v>
      </c>
      <c r="C5521" s="749" t="s">
        <v>18125</v>
      </c>
      <c r="D5521" s="749" t="s">
        <v>18203</v>
      </c>
      <c r="E5521" s="749" t="s">
        <v>18188</v>
      </c>
      <c r="F5521" s="749" t="s">
        <v>18189</v>
      </c>
      <c r="G5521" s="749" t="s">
        <v>18190</v>
      </c>
      <c r="H5521" s="749" t="s">
        <v>18191</v>
      </c>
      <c r="I5521" s="749" t="s">
        <v>30</v>
      </c>
      <c r="J5521" s="749" t="n">
        <v>6220.18</v>
      </c>
    </row>
    <row collapsed="false" customFormat="false" customHeight="true" hidden="true" ht="12.75" outlineLevel="0" r="5522">
      <c r="A5522" s="749" t="s">
        <v>18205</v>
      </c>
      <c r="B5522" s="749" t="str">
        <f aca="false">C5522&amp;D5522&amp;E5522&amp;F5522&amp;G5522&amp;H5522</f>
        <v>POCO DE VISITA DE CONCRETO ARMADO COM MEDIDAS INTERNAS DO POCO E PROFUNDIDADE DE 1,20X1,20X3,00M,E DIAMETRO DA GALERIA DE 0,70M,TENDO O CONCRETO DAS PAREDES,FUNDO E TAMPA 400KG E O DA BASE,CALHA E BANQUETA 300KG DE CIMENTO POR M3,SENDO AS PAREDES,CALHA E A BANQUETA REVESTIDAS COM ARGAMASSA,EXCLUSIVE TAMPAO DE FERRO FUNDIDO</v>
      </c>
      <c r="C5522" s="749" t="s">
        <v>18125</v>
      </c>
      <c r="D5522" s="749" t="s">
        <v>18206</v>
      </c>
      <c r="E5522" s="749" t="s">
        <v>18188</v>
      </c>
      <c r="F5522" s="749" t="s">
        <v>18189</v>
      </c>
      <c r="G5522" s="749" t="s">
        <v>18190</v>
      </c>
      <c r="H5522" s="749" t="s">
        <v>18191</v>
      </c>
      <c r="I5522" s="749" t="s">
        <v>30</v>
      </c>
      <c r="J5522" s="749" t="n">
        <v>7158.98</v>
      </c>
    </row>
    <row collapsed="false" customFormat="false" customHeight="true" hidden="true" ht="12.75" outlineLevel="0" r="5523">
      <c r="A5523" s="749" t="s">
        <v>18207</v>
      </c>
      <c r="B5523" s="749" t="str">
        <f aca="false">C5523&amp;D5523&amp;E5523&amp;F5523&amp;G5523&amp;H5523</f>
        <v>POCO DE VISITA DE CONCRETO ARMADO COM MEDIDAS INTERNAS DO POCO E PROFUNDIDADE DE 1,20X1,20X3,00M,E DIAMETRO DA GALERIA DE 0,70M,TENDO O CONCRETO DAS PAREDES,FUNDO E TAMPA 400KG E O DA BASE,CALHA E BANQUETA 300KG DE CIMENTO POR M3,SENDO AS PAREDES,CALHA E A BANQUETA REVESTIDAS COM ARGAMASSA,EXCLUSIVE TAMPAO DE FERRO FUNDIDO</v>
      </c>
      <c r="C5523" s="749" t="s">
        <v>18125</v>
      </c>
      <c r="D5523" s="749" t="s">
        <v>18206</v>
      </c>
      <c r="E5523" s="749" t="s">
        <v>18188</v>
      </c>
      <c r="F5523" s="749" t="s">
        <v>18189</v>
      </c>
      <c r="G5523" s="749" t="s">
        <v>18190</v>
      </c>
      <c r="H5523" s="749" t="s">
        <v>18191</v>
      </c>
      <c r="I5523" s="749" t="s">
        <v>30</v>
      </c>
      <c r="J5523" s="749" t="n">
        <v>6496.06</v>
      </c>
    </row>
    <row collapsed="false" customFormat="false" customHeight="true" hidden="true" ht="12.75" outlineLevel="0" r="5524">
      <c r="A5524" s="749" t="s">
        <v>18208</v>
      </c>
      <c r="B5524" s="749" t="str">
        <f aca="false">C5524&amp;D5524&amp;E5524&amp;F5524&amp;G5524&amp;H5524</f>
        <v>POCO DE VISITA DE CONCRETO ARMADO COM MEDIDAS INTERNAS DO POCO E PROFUNDIDADE DE 1,20X1,20X3,30M,E DIAMETRO DA GALERIA DE 0,70M,TENDO O CONCRETO DAS PAREDES,FUNDO E TAMPA 400KG E O DA BASE,CALHA E BANQUETA 300KG DE CIMENTO POR M3,SENDO AS PAREDES,CALHA E A BANQUETA REVESTIDAS COM ARGAMASSA,EXCLUSIVE TAMPAO DE FERRO FUNDIDO</v>
      </c>
      <c r="C5524" s="749" t="s">
        <v>18125</v>
      </c>
      <c r="D5524" s="749" t="s">
        <v>18209</v>
      </c>
      <c r="E5524" s="749" t="s">
        <v>18188</v>
      </c>
      <c r="F5524" s="749" t="s">
        <v>18189</v>
      </c>
      <c r="G5524" s="749" t="s">
        <v>18190</v>
      </c>
      <c r="H5524" s="749" t="s">
        <v>18191</v>
      </c>
      <c r="I5524" s="749" t="s">
        <v>30</v>
      </c>
      <c r="J5524" s="749" t="n">
        <v>7394.18</v>
      </c>
    </row>
    <row collapsed="false" customFormat="false" customHeight="true" hidden="true" ht="12.75" outlineLevel="0" r="5525">
      <c r="A5525" s="749" t="s">
        <v>18210</v>
      </c>
      <c r="B5525" s="749" t="str">
        <f aca="false">C5525&amp;D5525&amp;E5525&amp;F5525&amp;G5525&amp;H5525</f>
        <v>POCO DE VISITA DE CONCRETO ARMADO COM MEDIDAS INTERNAS DO POCO E PROFUNDIDADE DE 1,20X1,20X3,30M,E DIAMETRO DA GALERIA DE 0,70M,TENDO O CONCRETO DAS PAREDES,FUNDO E TAMPA 400KG E O DA BASE,CALHA E BANQUETA 300KG DE CIMENTO POR M3,SENDO AS PAREDES,CALHA E A BANQUETA REVESTIDAS COM ARGAMASSA,EXCLUSIVE TAMPAO DE FERRO FUNDIDO</v>
      </c>
      <c r="C5525" s="749" t="s">
        <v>18125</v>
      </c>
      <c r="D5525" s="749" t="s">
        <v>18209</v>
      </c>
      <c r="E5525" s="749" t="s">
        <v>18188</v>
      </c>
      <c r="F5525" s="749" t="s">
        <v>18189</v>
      </c>
      <c r="G5525" s="749" t="s">
        <v>18190</v>
      </c>
      <c r="H5525" s="749" t="s">
        <v>18191</v>
      </c>
      <c r="I5525" s="749" t="s">
        <v>30</v>
      </c>
      <c r="J5525" s="749" t="n">
        <v>6709.17</v>
      </c>
    </row>
    <row collapsed="false" customFormat="false" customHeight="true" hidden="true" ht="12.75" outlineLevel="0" r="5526">
      <c r="A5526" s="749" t="s">
        <v>18211</v>
      </c>
      <c r="B5526" s="749" t="str">
        <f aca="false">C5526&amp;D5526&amp;E5526&amp;F5526&amp;G5526&amp;H5526</f>
        <v>POCO DE VISITA DE CONCRETO ARMADO COM MEDIDAS INTERNAS DO POCO E PROFUNDIDADE DE 1,20X1,20X3,60M,E DIAMETRO DA GALERIA DE 0,70M,TENDO O CONCRETO DAS PAREDES,FUNDO E TAMPA 400KG E O DA BASE,CALHA E BANQUETA 300KG DE CIMENTO POR M3,SENDO AS PAREDES,CALHA E A BANQUETA REVESTIDAS COM ARGAMASSA,EXCLUSIVE TAMPAO DE FERRO FUNDIDO</v>
      </c>
      <c r="C5526" s="749" t="s">
        <v>18125</v>
      </c>
      <c r="D5526" s="749" t="s">
        <v>18212</v>
      </c>
      <c r="E5526" s="749" t="s">
        <v>18188</v>
      </c>
      <c r="F5526" s="749" t="s">
        <v>18189</v>
      </c>
      <c r="G5526" s="749" t="s">
        <v>18190</v>
      </c>
      <c r="H5526" s="749" t="s">
        <v>18191</v>
      </c>
      <c r="I5526" s="749" t="s">
        <v>30</v>
      </c>
      <c r="J5526" s="749" t="n">
        <v>7700.39</v>
      </c>
    </row>
    <row collapsed="false" customFormat="false" customHeight="true" hidden="true" ht="12.75" outlineLevel="0" r="5527">
      <c r="A5527" s="749" t="s">
        <v>18213</v>
      </c>
      <c r="B5527" s="749" t="str">
        <f aca="false">C5527&amp;D5527&amp;E5527&amp;F5527&amp;G5527&amp;H5527</f>
        <v>POCO DE VISITA DE CONCRETO ARMADO COM MEDIDAS INTERNAS DO POCO E PROFUNDIDADE DE 1,20X1,20X3,60M,E DIAMETRO DA GALERIA DE 0,70M,TENDO O CONCRETO DAS PAREDES,FUNDO E TAMPA 400KG E O DA BASE,CALHA E BANQUETA 300KG DE CIMENTO POR M3,SENDO AS PAREDES,CALHA E A BANQUETA REVESTIDAS COM ARGAMASSA,EXCLUSIVE TAMPAO DE FERRO FUNDIDO</v>
      </c>
      <c r="C5527" s="749" t="s">
        <v>18125</v>
      </c>
      <c r="D5527" s="749" t="s">
        <v>18212</v>
      </c>
      <c r="E5527" s="749" t="s">
        <v>18188</v>
      </c>
      <c r="F5527" s="749" t="s">
        <v>18189</v>
      </c>
      <c r="G5527" s="749" t="s">
        <v>18190</v>
      </c>
      <c r="H5527" s="749" t="s">
        <v>18191</v>
      </c>
      <c r="I5527" s="749" t="s">
        <v>30</v>
      </c>
      <c r="J5527" s="749" t="n">
        <v>6986.86</v>
      </c>
    </row>
    <row collapsed="false" customFormat="false" customHeight="true" hidden="true" ht="12.75" outlineLevel="0" r="5528">
      <c r="A5528" s="749" t="s">
        <v>18214</v>
      </c>
      <c r="B5528" s="749" t="str">
        <f aca="false">C5528&amp;D5528&amp;E5528&amp;F5528&amp;G5528&amp;H5528</f>
        <v>POCO DE VISITA DE CONCRETO ARMADO COM MEDIDAS INTERNAS DO POCO E PROFUNDIDADE DE 1,20X1,20X3,90M,E DIAMETRO DA GALERIA DE 0,70M,TENDO O CONCRETO DAS PAREDES,FUNDO E TAMPA 400KG E O DA BASE,CALHA E BANQUETA 300KG DE CIMENTO POR M3,SENDO AS PAREDES,CALHA E A BANQUETA REVESTIDAS COM ARGAMASSA,EXCLUSIVE TAMPAO DE FERRO FUNDIDO</v>
      </c>
      <c r="C5528" s="749" t="s">
        <v>18125</v>
      </c>
      <c r="D5528" s="749" t="s">
        <v>18215</v>
      </c>
      <c r="E5528" s="749" t="s">
        <v>18188</v>
      </c>
      <c r="F5528" s="749" t="s">
        <v>18189</v>
      </c>
      <c r="G5528" s="749" t="s">
        <v>18190</v>
      </c>
      <c r="H5528" s="749" t="s">
        <v>18191</v>
      </c>
      <c r="I5528" s="749" t="s">
        <v>30</v>
      </c>
      <c r="J5528" s="749" t="n">
        <v>7810.63</v>
      </c>
    </row>
    <row collapsed="false" customFormat="false" customHeight="true" hidden="true" ht="12.75" outlineLevel="0" r="5529">
      <c r="A5529" s="749" t="s">
        <v>18216</v>
      </c>
      <c r="B5529" s="749" t="str">
        <f aca="false">C5529&amp;D5529&amp;E5529&amp;F5529&amp;G5529&amp;H5529</f>
        <v>POCO DE VISITA DE CONCRETO ARMADO COM MEDIDAS INTERNAS DO POCO E PROFUNDIDADE DE 1,20X1,20X3,90M,E DIAMETRO DA GALERIA DE 0,70M,TENDO O CONCRETO DAS PAREDES,FUNDO E TAMPA 400KG E O DA BASE,CALHA E BANQUETA 300KG DE CIMENTO POR M3,SENDO AS PAREDES,CALHA E A BANQUETA REVESTIDAS COM ARGAMASSA,EXCLUSIVE TAMPAO DE FERRO FUNDIDO</v>
      </c>
      <c r="C5529" s="749" t="s">
        <v>18125</v>
      </c>
      <c r="D5529" s="749" t="s">
        <v>18215</v>
      </c>
      <c r="E5529" s="749" t="s">
        <v>18188</v>
      </c>
      <c r="F5529" s="749" t="s">
        <v>18189</v>
      </c>
      <c r="G5529" s="749" t="s">
        <v>18190</v>
      </c>
      <c r="H5529" s="749" t="s">
        <v>18191</v>
      </c>
      <c r="I5529" s="749" t="s">
        <v>30</v>
      </c>
      <c r="J5529" s="749" t="n">
        <v>7105.06</v>
      </c>
    </row>
    <row collapsed="false" customFormat="false" customHeight="true" hidden="true" ht="12.75" outlineLevel="0" r="5530">
      <c r="A5530" s="749" t="s">
        <v>18217</v>
      </c>
      <c r="B5530" s="749" t="str">
        <f aca="false">C5530&amp;D5530&amp;E5530&amp;F5530&amp;G5530&amp;H5530</f>
        <v>POCO DE VISITA DE CONCRETO ARMADO COM MEDIDAS INTERNAS DO POCO E PROFUNDIDADE DE 1,20X1,20X4,20M,E DIAMETRO DA GALERIA DE 0,70M,TENDO O CONCRETO DAS PAREDES,FUNDO E TAMPA 400KG E O DA BASE,CALHA E BANQUETA 300KG DE CIMENTO POR M3,SENDO AS PAREDES,CALHA E A BANQUETA REVESTIDAS COM ARGAMASSA,EXCLUSIVE TAMPAO DE FERRO FUNDIDO</v>
      </c>
      <c r="C5530" s="749" t="s">
        <v>18125</v>
      </c>
      <c r="D5530" s="749" t="s">
        <v>18218</v>
      </c>
      <c r="E5530" s="749" t="s">
        <v>18188</v>
      </c>
      <c r="F5530" s="749" t="s">
        <v>18189</v>
      </c>
      <c r="G5530" s="749" t="s">
        <v>18190</v>
      </c>
      <c r="H5530" s="749" t="s">
        <v>18191</v>
      </c>
      <c r="I5530" s="749" t="s">
        <v>30</v>
      </c>
      <c r="J5530" s="749" t="n">
        <v>8159.59</v>
      </c>
    </row>
    <row collapsed="false" customFormat="false" customHeight="true" hidden="true" ht="12.75" outlineLevel="0" r="5531">
      <c r="A5531" s="749" t="s">
        <v>18219</v>
      </c>
      <c r="B5531" s="749" t="str">
        <f aca="false">C5531&amp;D5531&amp;E5531&amp;F5531&amp;G5531&amp;H5531</f>
        <v>POCO DE VISITA DE CONCRETO ARMADO COM MEDIDAS INTERNAS DO POCO E PROFUNDIDADE DE 1,20X1,20X4,20M,E DIAMETRO DA GALERIA DE 0,70M,TENDO O CONCRETO DAS PAREDES,FUNDO E TAMPA 400KG E O DA BASE,CALHA E BANQUETA 300KG DE CIMENTO POR M3,SENDO AS PAREDES,CALHA E A BANQUETA REVESTIDAS COM ARGAMASSA,EXCLUSIVE TAMPAO DE FERRO FUNDIDO</v>
      </c>
      <c r="C5531" s="749" t="s">
        <v>18125</v>
      </c>
      <c r="D5531" s="749" t="s">
        <v>18218</v>
      </c>
      <c r="E5531" s="749" t="s">
        <v>18188</v>
      </c>
      <c r="F5531" s="749" t="s">
        <v>18189</v>
      </c>
      <c r="G5531" s="749" t="s">
        <v>18190</v>
      </c>
      <c r="H5531" s="749" t="s">
        <v>18191</v>
      </c>
      <c r="I5531" s="749" t="s">
        <v>30</v>
      </c>
      <c r="J5531" s="749" t="n">
        <v>7424.41</v>
      </c>
    </row>
    <row collapsed="false" customFormat="false" customHeight="true" hidden="true" ht="12.75" outlineLevel="0" r="5532">
      <c r="A5532" s="749" t="s">
        <v>18220</v>
      </c>
      <c r="B5532" s="749" t="str">
        <f aca="false">C5532&amp;D5532&amp;E5532&amp;F5532&amp;G5532&amp;H5532</f>
        <v>POCO DE VISITA DE CONCRETO ARMADO COM MEDIDAS INTERNAS DO POCO E PROFUNDIDADE DE 1,20X1,20X4,50M,E DIAMETRO DA GALERIA DE 0,70M,TENDO O CONCRETO DAS PAREDES,FUNDO E TAMPA 400KG E O DA BASE,CALHA E BANQUETA 300KG DE CIMENTO POR M3,SENDO AS PAREDES,CALHA E A BANQUETA REVESTIDAS COM ARGAMASSA,EXCLUSIVE TAMPAO DE FERRO FUNDIDO</v>
      </c>
      <c r="C5532" s="749" t="s">
        <v>18125</v>
      </c>
      <c r="D5532" s="749" t="s">
        <v>18221</v>
      </c>
      <c r="E5532" s="749" t="s">
        <v>18188</v>
      </c>
      <c r="F5532" s="749" t="s">
        <v>18189</v>
      </c>
      <c r="G5532" s="749" t="s">
        <v>18190</v>
      </c>
      <c r="H5532" s="749" t="s">
        <v>18191</v>
      </c>
      <c r="I5532" s="749" t="s">
        <v>30</v>
      </c>
      <c r="J5532" s="749" t="n">
        <v>8510.1</v>
      </c>
    </row>
    <row collapsed="false" customFormat="false" customHeight="true" hidden="true" ht="12.75" outlineLevel="0" r="5533">
      <c r="A5533" s="749" t="s">
        <v>18222</v>
      </c>
      <c r="B5533" s="749" t="str">
        <f aca="false">C5533&amp;D5533&amp;E5533&amp;F5533&amp;G5533&amp;H5533</f>
        <v>POCO DE VISITA DE CONCRETO ARMADO COM MEDIDAS INTERNAS DO POCO E PROFUNDIDADE DE 1,20X1,20X4,50M,E DIAMETRO DA GALERIA DE 0,70M,TENDO O CONCRETO DAS PAREDES,FUNDO E TAMPA 400KG E O DA BASE,CALHA E BANQUETA 300KG DE CIMENTO POR M3,SENDO AS PAREDES,CALHA E A BANQUETA REVESTIDAS COM ARGAMASSA,EXCLUSIVE TAMPAO DE FERRO FUNDIDO</v>
      </c>
      <c r="C5533" s="749" t="s">
        <v>18125</v>
      </c>
      <c r="D5533" s="749" t="s">
        <v>18221</v>
      </c>
      <c r="E5533" s="749" t="s">
        <v>18188</v>
      </c>
      <c r="F5533" s="749" t="s">
        <v>18189</v>
      </c>
      <c r="G5533" s="749" t="s">
        <v>18190</v>
      </c>
      <c r="H5533" s="749" t="s">
        <v>18191</v>
      </c>
      <c r="I5533" s="749" t="s">
        <v>30</v>
      </c>
      <c r="J5533" s="749" t="n">
        <v>7745.09</v>
      </c>
    </row>
    <row collapsed="false" customFormat="false" customHeight="true" hidden="true" ht="12.75" outlineLevel="0" r="5534">
      <c r="A5534" s="749" t="s">
        <v>18223</v>
      </c>
      <c r="B5534" s="749" t="str">
        <f aca="false">C5534&amp;D5534&amp;E5534&amp;F5534&amp;G5534&amp;H5534</f>
        <v>POCO DE VISITA DE CONCRETO ARMADO COM MEDIDAS INTERNAS DO POCO E PROFUNDIDADE DE 1,20X1,20X4,80M,E DIAMETRO DA GALERIA DE 0,70M,TENDO O CONCRETO DAS PAREDES,FUNDO E TAMPA 400KG E O DA BASE,CALHA E BANQUETA 300KG DE CIMENTO POR M3,SENDO AS PAREDES,CALHA E A BANQUETA REVESTIDAS COM ARGAMASSA,EXCLUSIVE TAMPAO DE FERRO FUNDIDO</v>
      </c>
      <c r="C5534" s="749" t="s">
        <v>18125</v>
      </c>
      <c r="D5534" s="749" t="s">
        <v>18224</v>
      </c>
      <c r="E5534" s="749" t="s">
        <v>18188</v>
      </c>
      <c r="F5534" s="749" t="s">
        <v>18189</v>
      </c>
      <c r="G5534" s="749" t="s">
        <v>18190</v>
      </c>
      <c r="H5534" s="749" t="s">
        <v>18191</v>
      </c>
      <c r="I5534" s="749" t="s">
        <v>30</v>
      </c>
      <c r="J5534" s="749" t="n">
        <v>8815.55</v>
      </c>
    </row>
    <row collapsed="false" customFormat="false" customHeight="true" hidden="true" ht="12.75" outlineLevel="0" r="5535">
      <c r="A5535" s="749" t="s">
        <v>18225</v>
      </c>
      <c r="B5535" s="749" t="str">
        <f aca="false">C5535&amp;D5535&amp;E5535&amp;F5535&amp;G5535&amp;H5535</f>
        <v>POCO DE VISITA DE CONCRETO ARMADO COM MEDIDAS INTERNAS DO POCO E PROFUNDIDADE DE 1,20X1,20X4,80M,E DIAMETRO DA GALERIA DE 0,70M,TENDO O CONCRETO DAS PAREDES,FUNDO E TAMPA 400KG E O DA BASE,CALHA E BANQUETA 300KG DE CIMENTO POR M3,SENDO AS PAREDES,CALHA E A BANQUETA REVESTIDAS COM ARGAMASSA,EXCLUSIVE TAMPAO DE FERRO FUNDIDO</v>
      </c>
      <c r="C5535" s="749" t="s">
        <v>18125</v>
      </c>
      <c r="D5535" s="749" t="s">
        <v>18224</v>
      </c>
      <c r="E5535" s="749" t="s">
        <v>18188</v>
      </c>
      <c r="F5535" s="749" t="s">
        <v>18189</v>
      </c>
      <c r="G5535" s="749" t="s">
        <v>18190</v>
      </c>
      <c r="H5535" s="749" t="s">
        <v>18191</v>
      </c>
      <c r="I5535" s="749" t="s">
        <v>30</v>
      </c>
      <c r="J5535" s="749" t="n">
        <v>8020.73</v>
      </c>
    </row>
    <row collapsed="false" customFormat="false" customHeight="true" hidden="true" ht="12.75" outlineLevel="0" r="5536">
      <c r="A5536" s="749" t="s">
        <v>18226</v>
      </c>
      <c r="B5536" s="749" t="str">
        <f aca="false">C5536&amp;D5536&amp;E5536&amp;F5536&amp;G5536&amp;H5536</f>
        <v>POCO DE VISITA DE CONCRETO ARMADO COM MEDIDAS INTERNAS DO POCO E PROFUNDIDADE DE 1,20X1,20X5,10M,E DIAMETRO DA GALERIA DE 0,70M,TENDO O CONCRETO DAS PAREDES,FUNDO E TAMPA 400KG E O DA BASE,CALHA E BANQUETA 300KG DE CIMENTO POR M3,SENDO AS PAREDES,CALHA E A BANQUETA REVESTIDAS COM ARGAMASSA,EXCLUSIVE TAMPAO DE FERRO FUNDIDO</v>
      </c>
      <c r="C5536" s="749" t="s">
        <v>18125</v>
      </c>
      <c r="D5536" s="749" t="s">
        <v>18227</v>
      </c>
      <c r="E5536" s="749" t="s">
        <v>18188</v>
      </c>
      <c r="F5536" s="749" t="s">
        <v>18189</v>
      </c>
      <c r="G5536" s="749" t="s">
        <v>18190</v>
      </c>
      <c r="H5536" s="749" t="s">
        <v>18191</v>
      </c>
      <c r="I5536" s="749" t="s">
        <v>30</v>
      </c>
      <c r="J5536" s="749" t="n">
        <v>9164.51</v>
      </c>
    </row>
    <row collapsed="false" customFormat="false" customHeight="true" hidden="true" ht="12.75" outlineLevel="0" r="5537">
      <c r="A5537" s="749" t="s">
        <v>18228</v>
      </c>
      <c r="B5537" s="749" t="str">
        <f aca="false">C5537&amp;D5537&amp;E5537&amp;F5537&amp;G5537&amp;H5537</f>
        <v>POCO DE VISITA DE CONCRETO ARMADO COM MEDIDAS INTERNAS DO POCO E PROFUNDIDADE DE 1,20X1,20X5,10M,E DIAMETRO DA GALERIA DE 0,70M,TENDO O CONCRETO DAS PAREDES,FUNDO E TAMPA 400KG E O DA BASE,CALHA E BANQUETA 300KG DE CIMENTO POR M3,SENDO AS PAREDES,CALHA E A BANQUETA REVESTIDAS COM ARGAMASSA,EXCLUSIVE TAMPAO DE FERRO FUNDIDO</v>
      </c>
      <c r="C5537" s="749" t="s">
        <v>18125</v>
      </c>
      <c r="D5537" s="749" t="s">
        <v>18227</v>
      </c>
      <c r="E5537" s="749" t="s">
        <v>18188</v>
      </c>
      <c r="F5537" s="749" t="s">
        <v>18189</v>
      </c>
      <c r="G5537" s="749" t="s">
        <v>18190</v>
      </c>
      <c r="H5537" s="749" t="s">
        <v>18191</v>
      </c>
      <c r="I5537" s="749" t="s">
        <v>30</v>
      </c>
      <c r="J5537" s="749" t="n">
        <v>8340.07</v>
      </c>
    </row>
    <row collapsed="false" customFormat="false" customHeight="true" hidden="true" ht="12.75" outlineLevel="0" r="5538">
      <c r="A5538" s="749" t="s">
        <v>18229</v>
      </c>
      <c r="B5538" s="749" t="str">
        <f aca="false">C5538&amp;D5538&amp;E5538&amp;F5538&amp;G5538&amp;H5538</f>
        <v>POCO DE VISITA DE CONCRETO ARMADO COM MEDIDAS INTERNAS DO POCO E PROFUNDIDADE DE 1,20X1,20X5,40M,E DIAMETRO DA GALERIA DE 0,70M,TENDO O CONCRETO DAS PAREDES,FUNDO E TAMPA 400KG E O DA BASE,CALHA E BANQUETA 300KG DE CIMENTO POR M3,SENDO AS PAREDES,CALHA E A BANQUETA REVESTIDAS COM ARGAMASSA,EXCLUSIVE TAMPAO DE FERRO FUNDIDO</v>
      </c>
      <c r="C5538" s="749" t="s">
        <v>18125</v>
      </c>
      <c r="D5538" s="749" t="s">
        <v>18230</v>
      </c>
      <c r="E5538" s="749" t="s">
        <v>18188</v>
      </c>
      <c r="F5538" s="749" t="s">
        <v>18189</v>
      </c>
      <c r="G5538" s="749" t="s">
        <v>18190</v>
      </c>
      <c r="H5538" s="749" t="s">
        <v>18191</v>
      </c>
      <c r="I5538" s="749" t="s">
        <v>30</v>
      </c>
      <c r="J5538" s="749" t="n">
        <v>9514.97</v>
      </c>
    </row>
    <row collapsed="false" customFormat="false" customHeight="true" hidden="true" ht="12.75" outlineLevel="0" r="5539">
      <c r="A5539" s="749" t="s">
        <v>18231</v>
      </c>
      <c r="B5539" s="749" t="str">
        <f aca="false">C5539&amp;D5539&amp;E5539&amp;F5539&amp;G5539&amp;H5539</f>
        <v>POCO DE VISITA DE CONCRETO ARMADO COM MEDIDAS INTERNAS DO POCO E PROFUNDIDADE DE 1,20X1,20X5,40M,E DIAMETRO DA GALERIA DE 0,70M,TENDO O CONCRETO DAS PAREDES,FUNDO E TAMPA 400KG E O DA BASE,CALHA E BANQUETA 300KG DE CIMENTO POR M3,SENDO AS PAREDES,CALHA E A BANQUETA REVESTIDAS COM ARGAMASSA,EXCLUSIVE TAMPAO DE FERRO FUNDIDO</v>
      </c>
      <c r="C5539" s="749" t="s">
        <v>18125</v>
      </c>
      <c r="D5539" s="749" t="s">
        <v>18230</v>
      </c>
      <c r="E5539" s="749" t="s">
        <v>18188</v>
      </c>
      <c r="F5539" s="749" t="s">
        <v>18189</v>
      </c>
      <c r="G5539" s="749" t="s">
        <v>18190</v>
      </c>
      <c r="H5539" s="749" t="s">
        <v>18191</v>
      </c>
      <c r="I5539" s="749" t="s">
        <v>30</v>
      </c>
      <c r="J5539" s="749" t="n">
        <v>8660.7</v>
      </c>
    </row>
    <row collapsed="false" customFormat="false" customHeight="true" hidden="true" ht="12.75" outlineLevel="0" r="5540">
      <c r="A5540" s="749" t="s">
        <v>18232</v>
      </c>
      <c r="B5540" s="749" t="str">
        <f aca="false">C5540&amp;D5540&amp;E5540&amp;F5540&amp;G5540&amp;H5540</f>
        <v>POCO DE VISITA DE CONCRETO ARMADO COM MEDIDAS INTERNAS DO POCO E PROFUNDIDADE DE 1,20X1,20X5,70M,E DIAMETRO DA GALERIA DE 0,70M,TENDO O CONCRETO DAS PAREDES,FUNDO E TAMPA 400KG E O DA BASE,CALHA E BANQUETA 300KG DE CIMENTO POR M3,SENDO AS PAREDES,CALHA E A BANQUETA REVESTIDAS COM ARGAMASSA,EXCLUSIVE TAMPAO DE FERRO FUNDIDO</v>
      </c>
      <c r="C5540" s="749" t="s">
        <v>18125</v>
      </c>
      <c r="D5540" s="749" t="s">
        <v>18233</v>
      </c>
      <c r="E5540" s="749" t="s">
        <v>18188</v>
      </c>
      <c r="F5540" s="749" t="s">
        <v>18189</v>
      </c>
      <c r="G5540" s="749" t="s">
        <v>18190</v>
      </c>
      <c r="H5540" s="749" t="s">
        <v>18191</v>
      </c>
      <c r="I5540" s="749" t="s">
        <v>30</v>
      </c>
      <c r="J5540" s="749" t="n">
        <v>9865.47</v>
      </c>
    </row>
    <row collapsed="false" customFormat="false" customHeight="true" hidden="true" ht="12.75" outlineLevel="0" r="5541">
      <c r="A5541" s="749" t="s">
        <v>18234</v>
      </c>
      <c r="B5541" s="749" t="str">
        <f aca="false">C5541&amp;D5541&amp;E5541&amp;F5541&amp;G5541&amp;H5541</f>
        <v>POCO DE VISITA DE CONCRETO ARMADO COM MEDIDAS INTERNAS DO POCO E PROFUNDIDADE DE 1,20X1,20X5,70M,E DIAMETRO DA GALERIA DE 0,70M,TENDO O CONCRETO DAS PAREDES,FUNDO E TAMPA 400KG E O DA BASE,CALHA E BANQUETA 300KG DE CIMENTO POR M3,SENDO AS PAREDES,CALHA E A BANQUETA REVESTIDAS COM ARGAMASSA,EXCLUSIVE TAMPAO DE FERRO FUNDIDO</v>
      </c>
      <c r="C5541" s="749" t="s">
        <v>18125</v>
      </c>
      <c r="D5541" s="749" t="s">
        <v>18233</v>
      </c>
      <c r="E5541" s="749" t="s">
        <v>18188</v>
      </c>
      <c r="F5541" s="749" t="s">
        <v>18189</v>
      </c>
      <c r="G5541" s="749" t="s">
        <v>18190</v>
      </c>
      <c r="H5541" s="749" t="s">
        <v>18191</v>
      </c>
      <c r="I5541" s="749" t="s">
        <v>30</v>
      </c>
      <c r="J5541" s="749" t="n">
        <v>8981.39</v>
      </c>
    </row>
    <row collapsed="false" customFormat="false" customHeight="true" hidden="true" ht="12.75" outlineLevel="0" r="5542">
      <c r="A5542" s="749" t="s">
        <v>18235</v>
      </c>
      <c r="B5542" s="749" t="str">
        <f aca="false">C5542&amp;D5542&amp;E5542&amp;F5542&amp;G5542&amp;H5542</f>
        <v>POCO DE VISITA DE CONCRETO ARMADO COM MEDIDAS INTERNAS DO POCO E PROFUNDIDADE DE 1,20X1,20X6,00M,E DIAMETRO DA GALERIA DE 0,70M,TENDO O CONCRETO DAS PAREDES,FUNDO E TAMPA 400KG E O DA BASE,CALHA E BANQUETA 300KG DE CIMENTO POR M3,SENDO AS PAREDES,CALHA E A BANQUETA REVESTIDAS COM ARGAMASSA,EXCLUSIVE TAMPAO DE FERRO FUNDIDO</v>
      </c>
      <c r="C5542" s="749" t="s">
        <v>18125</v>
      </c>
      <c r="D5542" s="749" t="s">
        <v>18236</v>
      </c>
      <c r="E5542" s="749" t="s">
        <v>18188</v>
      </c>
      <c r="F5542" s="749" t="s">
        <v>18189</v>
      </c>
      <c r="G5542" s="749" t="s">
        <v>18190</v>
      </c>
      <c r="H5542" s="749" t="s">
        <v>18191</v>
      </c>
      <c r="I5542" s="749" t="s">
        <v>30</v>
      </c>
      <c r="J5542" s="749" t="n">
        <v>10169.43</v>
      </c>
    </row>
    <row collapsed="false" customFormat="false" customHeight="true" hidden="true" ht="12.75" outlineLevel="0" r="5543">
      <c r="A5543" s="749" t="s">
        <v>18237</v>
      </c>
      <c r="B5543" s="749" t="str">
        <f aca="false">C5543&amp;D5543&amp;E5543&amp;F5543&amp;G5543&amp;H5543</f>
        <v>POCO DE VISITA DE CONCRETO ARMADO COM MEDIDAS INTERNAS DO POCO E PROFUNDIDADE DE 1,20X1,20X6,00M,E DIAMETRO DA GALERIA DE 0,70M,TENDO O CONCRETO DAS PAREDES,FUNDO E TAMPA 400KG E O DA BASE,CALHA E BANQUETA 300KG DE CIMENTO POR M3,SENDO AS PAREDES,CALHA E A BANQUETA REVESTIDAS COM ARGAMASSA,EXCLUSIVE TAMPAO DE FERRO FUNDIDO</v>
      </c>
      <c r="C5543" s="749" t="s">
        <v>18125</v>
      </c>
      <c r="D5543" s="749" t="s">
        <v>18236</v>
      </c>
      <c r="E5543" s="749" t="s">
        <v>18188</v>
      </c>
      <c r="F5543" s="749" t="s">
        <v>18189</v>
      </c>
      <c r="G5543" s="749" t="s">
        <v>18190</v>
      </c>
      <c r="H5543" s="749" t="s">
        <v>18191</v>
      </c>
      <c r="I5543" s="749" t="s">
        <v>30</v>
      </c>
      <c r="J5543" s="749" t="n">
        <v>9255.73</v>
      </c>
    </row>
    <row collapsed="false" customFormat="false" customHeight="true" hidden="true" ht="12.75" outlineLevel="0" r="5544">
      <c r="A5544" s="749" t="s">
        <v>18238</v>
      </c>
      <c r="B5544" s="749" t="str">
        <f aca="false">C5544&amp;D5544&amp;E5544&amp;F5544&amp;G5544&amp;H5544</f>
        <v>POCO DE VISITA DE CONCRETO ARMADO COM MEDIDAS INTERNAS DO POCO E PROFUNDIDADE DE 1,30X1,30X1,50M,E DIAMETRO DA GALERIA DE 0,80M,TENDO O CONCRETO DAS PAREDES,FUNDO E TAMPA 400KG E O DA BASE,CALHA E BANQUETA 300KG DE CIMENTO POR M3,SENDO AS PAREDES,CALHA E A BANQUETA REVESTIDAS COM ARGAMASSA,EXCLUSIVE TAMPAO DE FERRO FUNDIDO</v>
      </c>
      <c r="C5544" s="749" t="s">
        <v>18125</v>
      </c>
      <c r="D5544" s="749" t="s">
        <v>18239</v>
      </c>
      <c r="E5544" s="749" t="s">
        <v>18240</v>
      </c>
      <c r="F5544" s="749" t="s">
        <v>18189</v>
      </c>
      <c r="G5544" s="749" t="s">
        <v>18190</v>
      </c>
      <c r="H5544" s="749" t="s">
        <v>18191</v>
      </c>
      <c r="I5544" s="749" t="s">
        <v>30</v>
      </c>
      <c r="J5544" s="749" t="n">
        <v>5421.29</v>
      </c>
    </row>
    <row collapsed="false" customFormat="false" customHeight="true" hidden="true" ht="12.75" outlineLevel="0" r="5545">
      <c r="A5545" s="749" t="s">
        <v>18241</v>
      </c>
      <c r="B5545" s="749" t="str">
        <f aca="false">C5545&amp;D5545&amp;E5545&amp;F5545&amp;G5545&amp;H5545</f>
        <v>POCO DE VISITA DE CONCRETO ARMADO COM MEDIDAS INTERNAS DO POCO E PROFUNDIDADE DE 1,30X1,30X1,50M,E DIAMETRO DA GALERIA DE 0,80M,TENDO O CONCRETO DAS PAREDES,FUNDO E TAMPA 400KG E O DA BASE,CALHA E BANQUETA 300KG DE CIMENTO POR M3,SENDO AS PAREDES,CALHA E A BANQUETA REVESTIDAS COM ARGAMASSA,EXCLUSIVE TAMPAO DE FERRO FUNDIDO</v>
      </c>
      <c r="C5545" s="749" t="s">
        <v>18125</v>
      </c>
      <c r="D5545" s="749" t="s">
        <v>18239</v>
      </c>
      <c r="E5545" s="749" t="s">
        <v>18240</v>
      </c>
      <c r="F5545" s="749" t="s">
        <v>18189</v>
      </c>
      <c r="G5545" s="749" t="s">
        <v>18190</v>
      </c>
      <c r="H5545" s="749" t="s">
        <v>18191</v>
      </c>
      <c r="I5545" s="749" t="s">
        <v>30</v>
      </c>
      <c r="J5545" s="749" t="n">
        <v>4908.72</v>
      </c>
    </row>
    <row collapsed="false" customFormat="false" customHeight="true" hidden="true" ht="12.75" outlineLevel="0" r="5546">
      <c r="A5546" s="749" t="s">
        <v>18242</v>
      </c>
      <c r="B5546" s="749" t="str">
        <f aca="false">C5546&amp;D5546&amp;E5546&amp;F5546&amp;G5546&amp;H5546</f>
        <v>POCO DE VISITA DE CONCRETO ARMADO COM MEDIDAS INTERNAS DO POCO E PROFUNDIDADE DE 1,30X1,30X1,80M,E DIAMETRO DA GALERIA DE 0,80M,TENDO O CONCRETO DAS PAREDES,FUNDO E TAMPA 400KG E O DA BASE,CALHA E BANQUETA 300KG DE CIMENTO POR M3,SENDO AS PAREDES,CALHA E A BANQUETA REVESTIDAS COM ARGAMASSA,EXCLUSIVE TAMPAO DE FERRO FUNDIDO</v>
      </c>
      <c r="C5546" s="749" t="s">
        <v>18125</v>
      </c>
      <c r="D5546" s="749" t="s">
        <v>18243</v>
      </c>
      <c r="E5546" s="749" t="s">
        <v>18240</v>
      </c>
      <c r="F5546" s="749" t="s">
        <v>18189</v>
      </c>
      <c r="G5546" s="749" t="s">
        <v>18190</v>
      </c>
      <c r="H5546" s="749" t="s">
        <v>18191</v>
      </c>
      <c r="I5546" s="749" t="s">
        <v>30</v>
      </c>
      <c r="J5546" s="749" t="n">
        <v>5909.41</v>
      </c>
    </row>
    <row collapsed="false" customFormat="false" customHeight="true" hidden="true" ht="12.75" outlineLevel="0" r="5547">
      <c r="A5547" s="749" t="s">
        <v>18244</v>
      </c>
      <c r="B5547" s="749" t="str">
        <f aca="false">C5547&amp;D5547&amp;E5547&amp;F5547&amp;G5547&amp;H5547</f>
        <v>POCO DE VISITA DE CONCRETO ARMADO COM MEDIDAS INTERNAS DO POCO E PROFUNDIDADE DE 1,30X1,30X1,80M,E DIAMETRO DA GALERIA DE 0,80M,TENDO O CONCRETO DAS PAREDES,FUNDO E TAMPA 400KG E O DA BASE,CALHA E BANQUETA 300KG DE CIMENTO POR M3,SENDO AS PAREDES,CALHA E A BANQUETA REVESTIDAS COM ARGAMASSA,EXCLUSIVE TAMPAO DE FERRO FUNDIDO</v>
      </c>
      <c r="C5547" s="749" t="s">
        <v>18125</v>
      </c>
      <c r="D5547" s="749" t="s">
        <v>18243</v>
      </c>
      <c r="E5547" s="749" t="s">
        <v>18240</v>
      </c>
      <c r="F5547" s="749" t="s">
        <v>18189</v>
      </c>
      <c r="G5547" s="749" t="s">
        <v>18190</v>
      </c>
      <c r="H5547" s="749" t="s">
        <v>18191</v>
      </c>
      <c r="I5547" s="749" t="s">
        <v>30</v>
      </c>
      <c r="J5547" s="749" t="n">
        <v>5354.36</v>
      </c>
    </row>
    <row collapsed="false" customFormat="false" customHeight="true" hidden="true" ht="12.75" outlineLevel="0" r="5548">
      <c r="A5548" s="749" t="s">
        <v>18245</v>
      </c>
      <c r="B5548" s="749" t="str">
        <f aca="false">C5548&amp;D5548&amp;E5548&amp;F5548&amp;G5548&amp;H5548</f>
        <v>POCO DE VISITA DE CONCRETO ARMADO COM MEDIDAS INTERNAS DO POCO E PROFUNDIDADE DE 1,30X1,30X2,10M,E DIAMETRO DA GALERIA DE 0,80M,TENDO O CONCRETO DAS PAREDES,FUNDO E TAMPA 400KG E O DA BASE,CALHA E BANQUETA 300KG DE CIMENTO POR M3,SENDO AS PAREDES,CALHA E A BANQUETA REVESTIDAS COM ARGAMASSA,EXCLUSIVE TAMPAO DE FERRO FUNDIDO</v>
      </c>
      <c r="C5548" s="749" t="s">
        <v>18125</v>
      </c>
      <c r="D5548" s="749" t="s">
        <v>18246</v>
      </c>
      <c r="E5548" s="749" t="s">
        <v>18240</v>
      </c>
      <c r="F5548" s="749" t="s">
        <v>18189</v>
      </c>
      <c r="G5548" s="749" t="s">
        <v>18190</v>
      </c>
      <c r="H5548" s="749" t="s">
        <v>18191</v>
      </c>
      <c r="I5548" s="749" t="s">
        <v>30</v>
      </c>
      <c r="J5548" s="749" t="n">
        <v>6348.05</v>
      </c>
    </row>
    <row collapsed="false" customFormat="false" customHeight="true" hidden="true" ht="12.75" outlineLevel="0" r="5549">
      <c r="A5549" s="749" t="s">
        <v>18247</v>
      </c>
      <c r="B5549" s="749" t="str">
        <f aca="false">C5549&amp;D5549&amp;E5549&amp;F5549&amp;G5549&amp;H5549</f>
        <v>POCO DE VISITA DE CONCRETO ARMADO COM MEDIDAS INTERNAS DO POCO E PROFUNDIDADE DE 1,30X1,30X2,10M,E DIAMETRO DA GALERIA DE 0,80M,TENDO O CONCRETO DAS PAREDES,FUNDO E TAMPA 400KG E O DA BASE,CALHA E BANQUETA 300KG DE CIMENTO POR M3,SENDO AS PAREDES,CALHA E A BANQUETA REVESTIDAS COM ARGAMASSA,EXCLUSIVE TAMPAO DE FERRO FUNDIDO</v>
      </c>
      <c r="C5549" s="749" t="s">
        <v>18125</v>
      </c>
      <c r="D5549" s="749" t="s">
        <v>18246</v>
      </c>
      <c r="E5549" s="749" t="s">
        <v>18240</v>
      </c>
      <c r="F5549" s="749" t="s">
        <v>18189</v>
      </c>
      <c r="G5549" s="749" t="s">
        <v>18190</v>
      </c>
      <c r="H5549" s="749" t="s">
        <v>18191</v>
      </c>
      <c r="I5549" s="749" t="s">
        <v>30</v>
      </c>
      <c r="J5549" s="749" t="n">
        <v>5751.16</v>
      </c>
    </row>
    <row collapsed="false" customFormat="false" customHeight="true" hidden="true" ht="12.75" outlineLevel="0" r="5550">
      <c r="A5550" s="749" t="s">
        <v>18248</v>
      </c>
      <c r="B5550" s="749" t="str">
        <f aca="false">C5550&amp;D5550&amp;E5550&amp;F5550&amp;G5550&amp;H5550</f>
        <v>POCO DE VISITA DE CONCRETO ARMADO COM MEDIDAS INTERNAS DO POCO E PROFUNDIDADE DE 1,30X1,30X2,40M,E DIAMETRO DA GALERIA DE 0,80M,TENDO O CONCRETO DAS PAREDES,FUNDO E TAMPA 400KG E O DA BASE,CALHA E BANQUETA 300KG DE CIMENTO POR M3,SENDO AS PAREDES,CALHA E A BANQUETA REVESTIDAS COM ARGAMASSA,EXCLUSIVE TAMPAO DE FERRO FUNDIDO</v>
      </c>
      <c r="C5550" s="749" t="s">
        <v>18125</v>
      </c>
      <c r="D5550" s="749" t="s">
        <v>18249</v>
      </c>
      <c r="E5550" s="749" t="s">
        <v>18240</v>
      </c>
      <c r="F5550" s="749" t="s">
        <v>18189</v>
      </c>
      <c r="G5550" s="749" t="s">
        <v>18190</v>
      </c>
      <c r="H5550" s="749" t="s">
        <v>18191</v>
      </c>
      <c r="I5550" s="749" t="s">
        <v>30</v>
      </c>
      <c r="J5550" s="749" t="n">
        <v>6872.95</v>
      </c>
    </row>
    <row collapsed="false" customFormat="false" customHeight="true" hidden="true" ht="12.75" outlineLevel="0" r="5551">
      <c r="A5551" s="749" t="s">
        <v>18250</v>
      </c>
      <c r="B5551" s="749" t="str">
        <f aca="false">C5551&amp;D5551&amp;E5551&amp;F5551&amp;G5551&amp;H5551</f>
        <v>POCO DE VISITA DE CONCRETO ARMADO COM MEDIDAS INTERNAS DO POCO E PROFUNDIDADE DE 1,30X1,30X2,40M,E DIAMETRO DA GALERIA DE 0,80M,TENDO O CONCRETO DAS PAREDES,FUNDO E TAMPA 400KG E O DA BASE,CALHA E BANQUETA 300KG DE CIMENTO POR M3,SENDO AS PAREDES,CALHA E A BANQUETA REVESTIDAS COM ARGAMASSA,EXCLUSIVE TAMPAO DE FERRO FUNDIDO</v>
      </c>
      <c r="C5551" s="749" t="s">
        <v>18125</v>
      </c>
      <c r="D5551" s="749" t="s">
        <v>18249</v>
      </c>
      <c r="E5551" s="749" t="s">
        <v>18240</v>
      </c>
      <c r="F5551" s="749" t="s">
        <v>18189</v>
      </c>
      <c r="G5551" s="749" t="s">
        <v>18190</v>
      </c>
      <c r="H5551" s="749" t="s">
        <v>18191</v>
      </c>
      <c r="I5551" s="749" t="s">
        <v>30</v>
      </c>
      <c r="J5551" s="749" t="n">
        <v>6228.73</v>
      </c>
    </row>
    <row collapsed="false" customFormat="false" customHeight="true" hidden="true" ht="12.75" outlineLevel="0" r="5552">
      <c r="A5552" s="749" t="s">
        <v>18251</v>
      </c>
      <c r="B5552" s="749" t="str">
        <f aca="false">C5552&amp;D5552&amp;E5552&amp;F5552&amp;G5552&amp;H5552</f>
        <v>POCO DE VISITA DE CONCRETO ARMADO COM MEDIDAS INTERNAS DO POCO E PROFUNDIDADE DE 1,30X1,30X2,70M,E DIAMETRO DA GALEIRA DE 0,80M,TENDO O CONCRETO DAS PAREDES,FUNDO E TAMPA 400KG E O DA BASE,CALHA E BANQUETA 300KG DE CIMENTO POR M3,SENDO AS PAREDES,CALHA E A BANQUETA REVESTIDAS COM ARGAMASSA,EXCLUSIVE TAMPAO DE FERRO FUNDIDO</v>
      </c>
      <c r="C5552" s="749" t="s">
        <v>18125</v>
      </c>
      <c r="D5552" s="749" t="s">
        <v>18252</v>
      </c>
      <c r="E5552" s="749" t="s">
        <v>18240</v>
      </c>
      <c r="F5552" s="749" t="s">
        <v>18189</v>
      </c>
      <c r="G5552" s="749" t="s">
        <v>18190</v>
      </c>
      <c r="H5552" s="749" t="s">
        <v>18191</v>
      </c>
      <c r="I5552" s="749" t="s">
        <v>30</v>
      </c>
      <c r="J5552" s="749" t="n">
        <v>7545.41</v>
      </c>
    </row>
    <row collapsed="false" customFormat="false" customHeight="true" hidden="true" ht="12.75" outlineLevel="0" r="5553">
      <c r="A5553" s="749" t="s">
        <v>18253</v>
      </c>
      <c r="B5553" s="749" t="str">
        <f aca="false">C5553&amp;D5553&amp;E5553&amp;F5553&amp;G5553&amp;H5553</f>
        <v>POCO DE VISITA DE CONCRETO ARMADO COM MEDIDAS INTERNAS DO POCO E PROFUNDIDADE DE 1,30X1,30X2,70M,E DIAMETRO DA GALEIRA DE 0,80M,TENDO O CONCRETO DAS PAREDES,FUNDO E TAMPA 400KG E O DA BASE,CALHA E BANQUETA 300KG DE CIMENTO POR M3,SENDO AS PAREDES,CALHA E A BANQUETA REVESTIDAS COM ARGAMASSA,EXCLUSIVE TAMPAO DE FERRO FUNDIDO</v>
      </c>
      <c r="C5553" s="749" t="s">
        <v>18125</v>
      </c>
      <c r="D5553" s="749" t="s">
        <v>18252</v>
      </c>
      <c r="E5553" s="749" t="s">
        <v>18240</v>
      </c>
      <c r="F5553" s="749" t="s">
        <v>18189</v>
      </c>
      <c r="G5553" s="749" t="s">
        <v>18190</v>
      </c>
      <c r="H5553" s="749" t="s">
        <v>18191</v>
      </c>
      <c r="I5553" s="749" t="s">
        <v>30</v>
      </c>
      <c r="J5553" s="749" t="n">
        <v>6837.81</v>
      </c>
    </row>
    <row collapsed="false" customFormat="false" customHeight="true" hidden="true" ht="12.75" outlineLevel="0" r="5554">
      <c r="A5554" s="749" t="s">
        <v>18254</v>
      </c>
      <c r="B5554" s="749" t="str">
        <f aca="false">C5554&amp;D5554&amp;E5554&amp;F5554&amp;G5554&amp;H5554</f>
        <v>POCO DE VISITA DE CONCRETO ARMADO COM MEDIDAS INTERNAS DO POCO E PROFUNDIDADE DE 1,30X1,30X3,00M,E DIAMETRO DA GALERIA DE 0,80M,TENDO O CONCRETO DAS PAREDES,FUNDO E TAMPA 400KG E O DA BASE,CALHA E BANQUETA 300KG DE CIMENTO POR M3,SENDO AS PAREDES,CALHA E A BANQUETA REVESTIDAS COM ARGAMASSA,EXCLUSIVE TAMPAO DE FERRO FUNDIDO</v>
      </c>
      <c r="C5554" s="749" t="s">
        <v>18125</v>
      </c>
      <c r="D5554" s="749" t="s">
        <v>18255</v>
      </c>
      <c r="E5554" s="749" t="s">
        <v>18240</v>
      </c>
      <c r="F5554" s="749" t="s">
        <v>18189</v>
      </c>
      <c r="G5554" s="749" t="s">
        <v>18190</v>
      </c>
      <c r="H5554" s="749" t="s">
        <v>18191</v>
      </c>
      <c r="I5554" s="749" t="s">
        <v>30</v>
      </c>
      <c r="J5554" s="749" t="n">
        <v>8001.58</v>
      </c>
    </row>
    <row collapsed="false" customFormat="false" customHeight="true" hidden="true" ht="12.75" outlineLevel="0" r="5555">
      <c r="A5555" s="749" t="s">
        <v>18256</v>
      </c>
      <c r="B5555" s="749" t="str">
        <f aca="false">C5555&amp;D5555&amp;E5555&amp;F5555&amp;G5555&amp;H5555</f>
        <v>POCO DE VISITA DE CONCRETO ARMADO COM MEDIDAS INTERNAS DO POCO E PROFUNDIDADE DE 1,30X1,30X3,00M,E DIAMETRO DA GALERIA DE 0,80M,TENDO O CONCRETO DAS PAREDES,FUNDO E TAMPA 400KG E O DA BASE,CALHA E BANQUETA 300KG DE CIMENTO POR M3,SENDO AS PAREDES,CALHA E A BANQUETA REVESTIDAS COM ARGAMASSA,EXCLUSIVE TAMPAO DE FERRO FUNDIDO</v>
      </c>
      <c r="C5555" s="749" t="s">
        <v>18125</v>
      </c>
      <c r="D5555" s="749" t="s">
        <v>18255</v>
      </c>
      <c r="E5555" s="749" t="s">
        <v>18240</v>
      </c>
      <c r="F5555" s="749" t="s">
        <v>18189</v>
      </c>
      <c r="G5555" s="749" t="s">
        <v>18190</v>
      </c>
      <c r="H5555" s="749" t="s">
        <v>18191</v>
      </c>
      <c r="I5555" s="749" t="s">
        <v>30</v>
      </c>
      <c r="J5555" s="749" t="n">
        <v>7262.37</v>
      </c>
    </row>
    <row collapsed="false" customFormat="false" customHeight="true" hidden="true" ht="12.75" outlineLevel="0" r="5556">
      <c r="A5556" s="749" t="s">
        <v>18257</v>
      </c>
      <c r="B5556" s="749" t="str">
        <f aca="false">C5556&amp;D5556&amp;E5556&amp;F5556&amp;G5556&amp;H5556</f>
        <v>POCO DE VISITA DE CONCRETO ARMADO COM MEDIDAS INTERNAS DO POCO E PROFUNDIDADE DE 1,30X1,30X3,30M,E DIAMETRO DA GALERIA DE 0,80M,TENDO O CONCRETO DAS PAREDES,FUNDO E TAMPA 400KG E O DA BASE,CALHA E BANQUETA 300KG DE CIMENTO POR M3,SENDO AS PAREDES,CALHA E A BANQUETA REVESTIDAS COM ARGAMASSA,EXCLUSIVE TAMPAO DE FERRO FUNDIDO</v>
      </c>
      <c r="C5556" s="749" t="s">
        <v>18125</v>
      </c>
      <c r="D5556" s="749" t="s">
        <v>18258</v>
      </c>
      <c r="E5556" s="749" t="s">
        <v>18240</v>
      </c>
      <c r="F5556" s="749" t="s">
        <v>18189</v>
      </c>
      <c r="G5556" s="749" t="s">
        <v>18190</v>
      </c>
      <c r="H5556" s="749" t="s">
        <v>18191</v>
      </c>
      <c r="I5556" s="749" t="s">
        <v>30</v>
      </c>
      <c r="J5556" s="749" t="n">
        <v>8178.33</v>
      </c>
    </row>
    <row collapsed="false" customFormat="false" customHeight="true" hidden="true" ht="12.75" outlineLevel="0" r="5557">
      <c r="A5557" s="749" t="s">
        <v>18259</v>
      </c>
      <c r="B5557" s="749" t="str">
        <f aca="false">C5557&amp;D5557&amp;E5557&amp;F5557&amp;G5557&amp;H5557</f>
        <v>POCO DE VISITA DE CONCRETO ARMADO COM MEDIDAS INTERNAS DO POCO E PROFUNDIDADE DE 1,30X1,30X3,30M,E DIAMETRO DA GALERIA DE 0,80M,TENDO O CONCRETO DAS PAREDES,FUNDO E TAMPA 400KG E O DA BASE,CALHA E BANQUETA 300KG DE CIMENTO POR M3,SENDO AS PAREDES,CALHA E A BANQUETA REVESTIDAS COM ARGAMASSA,EXCLUSIVE TAMPAO DE FERRO FUNDIDO</v>
      </c>
      <c r="C5557" s="749" t="s">
        <v>18125</v>
      </c>
      <c r="D5557" s="749" t="s">
        <v>18258</v>
      </c>
      <c r="E5557" s="749" t="s">
        <v>18240</v>
      </c>
      <c r="F5557" s="749" t="s">
        <v>18189</v>
      </c>
      <c r="G5557" s="749" t="s">
        <v>18190</v>
      </c>
      <c r="H5557" s="749" t="s">
        <v>18191</v>
      </c>
      <c r="I5557" s="749" t="s">
        <v>30</v>
      </c>
      <c r="J5557" s="749" t="n">
        <v>7414.01</v>
      </c>
    </row>
    <row collapsed="false" customFormat="false" customHeight="true" hidden="true" ht="12.75" outlineLevel="0" r="5558">
      <c r="A5558" s="749" t="s">
        <v>18260</v>
      </c>
      <c r="B5558" s="749" t="str">
        <f aca="false">C5558&amp;D5558&amp;E5558&amp;F5558&amp;G5558&amp;H5558</f>
        <v>POCO DE VISITA DE CONCRETO ARMADO COM MEDIDAS INTERNAS DO POCO E PROFUNDIDADE DE 1,30X1,30X3,60M,E DIAMETRO DA GALERIA DE 0,80M,TENDO O CONCRETO DAS PAREDES,FUNDO E TAMPA 400KG E O DA BASE,CALHA E BANQUETA 300KG DE CIMENTO POR M3,SENDO AS PAREDES,CALHA E A BANQUETA REVESTIDAS COM ARGAMASSA,EXCLUSIVE TAMPAO DE FERRO FUNDIDO</v>
      </c>
      <c r="C5558" s="749" t="s">
        <v>18125</v>
      </c>
      <c r="D5558" s="749" t="s">
        <v>18261</v>
      </c>
      <c r="E5558" s="749" t="s">
        <v>18240</v>
      </c>
      <c r="F5558" s="749" t="s">
        <v>18189</v>
      </c>
      <c r="G5558" s="749" t="s">
        <v>18190</v>
      </c>
      <c r="H5558" s="749" t="s">
        <v>18191</v>
      </c>
      <c r="I5558" s="749" t="s">
        <v>30</v>
      </c>
      <c r="J5558" s="749" t="n">
        <v>8424.92</v>
      </c>
    </row>
    <row collapsed="false" customFormat="false" customHeight="true" hidden="true" ht="12.75" outlineLevel="0" r="5559">
      <c r="A5559" s="749" t="s">
        <v>18262</v>
      </c>
      <c r="B5559" s="749" t="str">
        <f aca="false">C5559&amp;D5559&amp;E5559&amp;F5559&amp;G5559&amp;H5559</f>
        <v>POCO DE VISITA DE CONCRETO ARMADO COM MEDIDAS INTERNAS DO POCO E PROFUNDIDADE DE 1,30X1,30X3,60M,E DIAMETRO DA GALERIA DE 0,80M,TENDO O CONCRETO DAS PAREDES,FUNDO E TAMPA 400KG E O DA BASE,CALHA E BANQUETA 300KG DE CIMENTO POR M3,SENDO AS PAREDES,CALHA E A BANQUETA REVESTIDAS COM ARGAMASSA,EXCLUSIVE TAMPAO DE FERRO FUNDIDO</v>
      </c>
      <c r="C5559" s="749" t="s">
        <v>18125</v>
      </c>
      <c r="D5559" s="749" t="s">
        <v>18261</v>
      </c>
      <c r="E5559" s="749" t="s">
        <v>18240</v>
      </c>
      <c r="F5559" s="749" t="s">
        <v>18189</v>
      </c>
      <c r="G5559" s="749" t="s">
        <v>18190</v>
      </c>
      <c r="H5559" s="749" t="s">
        <v>18191</v>
      </c>
      <c r="I5559" s="749" t="s">
        <v>30</v>
      </c>
      <c r="J5559" s="749" t="n">
        <v>7643.26</v>
      </c>
    </row>
    <row collapsed="false" customFormat="false" customHeight="true" hidden="true" ht="12.75" outlineLevel="0" r="5560">
      <c r="A5560" s="749" t="s">
        <v>18263</v>
      </c>
      <c r="B5560" s="749" t="str">
        <f aca="false">C5560&amp;D5560&amp;E5560&amp;F5560&amp;G5560&amp;H5560</f>
        <v>POCO DE VISITA DE CONCRETO ARMADO COM MEDIDAS INTERNAS DO POCO E PROFUNDIDADE DE 1,30X1,30X3,90M,E DIAMETRO DA GALERIA DE 0,80M,TENDO O CONCRETO DAS PAREDES,FUNDO E TAMPA 400KG E O DA BASE,CALHA E BANQUETA 300KG DE CIMENTO POR M3,SENDO AS PAREDES,CALHA E A BANQUETA REVESTIDAS COM ARGAMASSA,EXCLUSIVE TAMPAO DE FERRO FUNDIDO</v>
      </c>
      <c r="C5560" s="749" t="s">
        <v>18125</v>
      </c>
      <c r="D5560" s="749" t="s">
        <v>18264</v>
      </c>
      <c r="E5560" s="749" t="s">
        <v>18240</v>
      </c>
      <c r="F5560" s="749" t="s">
        <v>18189</v>
      </c>
      <c r="G5560" s="749" t="s">
        <v>18190</v>
      </c>
      <c r="H5560" s="749" t="s">
        <v>18191</v>
      </c>
      <c r="I5560" s="749" t="s">
        <v>30</v>
      </c>
      <c r="J5560" s="749" t="n">
        <v>8741.97</v>
      </c>
    </row>
    <row collapsed="false" customFormat="false" customHeight="true" hidden="true" ht="12.75" outlineLevel="0" r="5561">
      <c r="A5561" s="749" t="s">
        <v>18265</v>
      </c>
      <c r="B5561" s="749" t="str">
        <f aca="false">C5561&amp;D5561&amp;E5561&amp;F5561&amp;G5561&amp;H5561</f>
        <v>POCO DE VISITA DE CONCRETO ARMADO COM MEDIDAS INTERNAS DO POCO E PROFUNDIDADE DE 1,30X1,30X3,90M,E DIAMETRO DA GALERIA DE 0,80M,TENDO O CONCRETO DAS PAREDES,FUNDO E TAMPA 400KG E O DA BASE,CALHA E BANQUETA 300KG DE CIMENTO POR M3,SENDO AS PAREDES,CALHA E A BANQUETA REVESTIDAS COM ARGAMASSA,EXCLUSIVE TAMPAO DE FERRO FUNDIDO</v>
      </c>
      <c r="C5561" s="749" t="s">
        <v>18125</v>
      </c>
      <c r="D5561" s="749" t="s">
        <v>18264</v>
      </c>
      <c r="E5561" s="749" t="s">
        <v>18240</v>
      </c>
      <c r="F5561" s="749" t="s">
        <v>18189</v>
      </c>
      <c r="G5561" s="749" t="s">
        <v>18190</v>
      </c>
      <c r="H5561" s="749" t="s">
        <v>18191</v>
      </c>
      <c r="I5561" s="749" t="s">
        <v>30</v>
      </c>
      <c r="J5561" s="749" t="n">
        <v>7945.44</v>
      </c>
    </row>
    <row collapsed="false" customFormat="false" customHeight="true" hidden="true" ht="12.75" outlineLevel="0" r="5562">
      <c r="A5562" s="749" t="s">
        <v>18266</v>
      </c>
      <c r="B5562" s="749" t="str">
        <f aca="false">C5562&amp;D5562&amp;E5562&amp;F5562&amp;G5562&amp;H5562</f>
        <v>POCO DE VISITA DE CONCRETO ARMADO COM MEDIDAS INTERNAS DO POCO E PROFUNDIDADE DE 1,30X1,30X4,20M,E DIAMETRO DA GALERIA DE 0,80M,TENDO O CONCRETO DAS PAREDES,FUNDO E TAMPA 400KG E O DA BASE,CALHA E BANQUETA 300KG DE CIMENTO POR M3,SENDO AS PAREDES,CALHA E A BANQUETA REVESTIDAS COM ARGAMASSA,EXCLUSIVE TAMPAO DE FERRO FUNDIDO</v>
      </c>
      <c r="C5562" s="749" t="s">
        <v>18125</v>
      </c>
      <c r="D5562" s="749" t="s">
        <v>18267</v>
      </c>
      <c r="E5562" s="749" t="s">
        <v>18240</v>
      </c>
      <c r="F5562" s="749" t="s">
        <v>18189</v>
      </c>
      <c r="G5562" s="749" t="s">
        <v>18190</v>
      </c>
      <c r="H5562" s="749" t="s">
        <v>18191</v>
      </c>
      <c r="I5562" s="749" t="s">
        <v>30</v>
      </c>
      <c r="J5562" s="749" t="n">
        <v>9091.04</v>
      </c>
    </row>
    <row collapsed="false" customFormat="false" customHeight="true" hidden="true" ht="12.75" outlineLevel="0" r="5563">
      <c r="A5563" s="749" t="s">
        <v>18268</v>
      </c>
      <c r="B5563" s="749" t="str">
        <f aca="false">C5563&amp;D5563&amp;E5563&amp;F5563&amp;G5563&amp;H5563</f>
        <v>POCO DE VISITA DE CONCRETO ARMADO COM MEDIDAS INTERNAS DO POCO E PROFUNDIDADE DE 1,30X1,30X4,20M,E DIAMETRO DA GALERIA DE 0,80M,TENDO O CONCRETO DAS PAREDES,FUNDO E TAMPA 400KG E O DA BASE,CALHA E BANQUETA 300KG DE CIMENTO POR M3,SENDO AS PAREDES,CALHA E A BANQUETA REVESTIDAS COM ARGAMASSA,EXCLUSIVE TAMPAO DE FERRO FUNDIDO</v>
      </c>
      <c r="C5563" s="749" t="s">
        <v>18125</v>
      </c>
      <c r="D5563" s="749" t="s">
        <v>18267</v>
      </c>
      <c r="E5563" s="749" t="s">
        <v>18240</v>
      </c>
      <c r="F5563" s="749" t="s">
        <v>18189</v>
      </c>
      <c r="G5563" s="749" t="s">
        <v>18190</v>
      </c>
      <c r="H5563" s="749" t="s">
        <v>18191</v>
      </c>
      <c r="I5563" s="749" t="s">
        <v>30</v>
      </c>
      <c r="J5563" s="749" t="n">
        <v>8264.89</v>
      </c>
    </row>
    <row collapsed="false" customFormat="false" customHeight="true" hidden="true" ht="12.75" outlineLevel="0" r="5564">
      <c r="A5564" s="749" t="s">
        <v>18269</v>
      </c>
      <c r="B5564" s="749" t="str">
        <f aca="false">C5564&amp;D5564&amp;E5564&amp;F5564&amp;G5564&amp;H5564</f>
        <v>POCO DE VISITA DE CONCRETO ARMADO COM MEDIDAS INTERNAS DO POCO E PROFUNDIDADE DE 1,30X1,30X4,50M,E DIAMETRO DA GALERIA DE 0,80M,TENDO O CONCRETO DAS PAREDES,FUNDO E TAMPA 400KG E O DA BASE,CALHA E BANQUETA 300KG DE CIMENTO POR M3,SENDO AS PAREDES,CALHA E A BANQUETA REVESTIDAS COM ARGAMASSA,EXCLUSIVE TAMPAO DE FERRO FUNDIDO</v>
      </c>
      <c r="C5564" s="749" t="s">
        <v>18125</v>
      </c>
      <c r="D5564" s="749" t="s">
        <v>18270</v>
      </c>
      <c r="E5564" s="749" t="s">
        <v>18240</v>
      </c>
      <c r="F5564" s="749" t="s">
        <v>18189</v>
      </c>
      <c r="G5564" s="749" t="s">
        <v>18190</v>
      </c>
      <c r="H5564" s="749" t="s">
        <v>18191</v>
      </c>
      <c r="I5564" s="749" t="s">
        <v>30</v>
      </c>
      <c r="J5564" s="749" t="n">
        <v>9396.54</v>
      </c>
    </row>
    <row collapsed="false" customFormat="false" customHeight="true" hidden="true" ht="12.75" outlineLevel="0" r="5565">
      <c r="A5565" s="749" t="s">
        <v>18271</v>
      </c>
      <c r="B5565" s="749" t="str">
        <f aca="false">C5565&amp;D5565&amp;E5565&amp;F5565&amp;G5565&amp;H5565</f>
        <v>POCO DE VISITA DE CONCRETO ARMADO COM MEDIDAS INTERNAS DO POCO E PROFUNDIDADE DE 1,30X1,30X4,50M,E DIAMETRO DA GALERIA DE 0,80M,TENDO O CONCRETO DAS PAREDES,FUNDO E TAMPA 400KG E O DA BASE,CALHA E BANQUETA 300KG DE CIMENTO POR M3,SENDO AS PAREDES,CALHA E A BANQUETA REVESTIDAS COM ARGAMASSA,EXCLUSIVE TAMPAO DE FERRO FUNDIDO</v>
      </c>
      <c r="C5565" s="749" t="s">
        <v>18125</v>
      </c>
      <c r="D5565" s="749" t="s">
        <v>18270</v>
      </c>
      <c r="E5565" s="749" t="s">
        <v>18240</v>
      </c>
      <c r="F5565" s="749" t="s">
        <v>18189</v>
      </c>
      <c r="G5565" s="749" t="s">
        <v>18190</v>
      </c>
      <c r="H5565" s="749" t="s">
        <v>18191</v>
      </c>
      <c r="I5565" s="749" t="s">
        <v>30</v>
      </c>
      <c r="J5565" s="749" t="n">
        <v>8540.58</v>
      </c>
    </row>
    <row collapsed="false" customFormat="false" customHeight="true" hidden="true" ht="12.75" outlineLevel="0" r="5566">
      <c r="A5566" s="749" t="s">
        <v>18272</v>
      </c>
      <c r="B5566" s="749" t="str">
        <f aca="false">C5566&amp;D5566&amp;E5566&amp;F5566&amp;G5566&amp;H5566</f>
        <v>POCO DE VISITA DE CONCRETO ARMADO COM MEDIDAS INTERNAS DO POCO E PROFUNDIDADE DE 1,30X1,30X4,80M,E DIAMETRO DA GALERIA DE 0,80M,TENDO O CONCRETO DAS PAREDES,FUNDO E TAMPA 400KG E O DA BASE,CALHA E BANQUETA 300KG DE CIMENTO POR M3,SENDO AS PAREDES,CALHA E A BANQUETA REVESTIDAS COM ARGAMASSA,EXCLUSIVE TAMPAO DE FERRO FUNDIDO</v>
      </c>
      <c r="C5566" s="749" t="s">
        <v>18125</v>
      </c>
      <c r="D5566" s="749" t="s">
        <v>18273</v>
      </c>
      <c r="E5566" s="749" t="s">
        <v>18240</v>
      </c>
      <c r="F5566" s="749" t="s">
        <v>18189</v>
      </c>
      <c r="G5566" s="749" t="s">
        <v>18190</v>
      </c>
      <c r="H5566" s="749" t="s">
        <v>18191</v>
      </c>
      <c r="I5566" s="749" t="s">
        <v>30</v>
      </c>
      <c r="J5566" s="749" t="n">
        <v>9745.79</v>
      </c>
    </row>
    <row collapsed="false" customFormat="false" customHeight="true" hidden="true" ht="12.75" outlineLevel="0" r="5567">
      <c r="A5567" s="749" t="s">
        <v>18274</v>
      </c>
      <c r="B5567" s="749" t="str">
        <f aca="false">C5567&amp;D5567&amp;E5567&amp;F5567&amp;G5567&amp;H5567</f>
        <v>POCO DE VISITA DE CONCRETO ARMADO COM MEDIDAS INTERNAS DO POCO E PROFUNDIDADE DE 1,30X1,30X4,80M,E DIAMETRO DA GALERIA DE 0,80M,TENDO O CONCRETO DAS PAREDES,FUNDO E TAMPA 400KG E O DA BASE,CALHA E BANQUETA 300KG DE CIMENTO POR M3,SENDO AS PAREDES,CALHA E A BANQUETA REVESTIDAS COM ARGAMASSA,EXCLUSIVE TAMPAO DE FERRO FUNDIDO</v>
      </c>
      <c r="C5567" s="749" t="s">
        <v>18125</v>
      </c>
      <c r="D5567" s="749" t="s">
        <v>18273</v>
      </c>
      <c r="E5567" s="749" t="s">
        <v>18240</v>
      </c>
      <c r="F5567" s="749" t="s">
        <v>18189</v>
      </c>
      <c r="G5567" s="749" t="s">
        <v>18190</v>
      </c>
      <c r="H5567" s="749" t="s">
        <v>18191</v>
      </c>
      <c r="I5567" s="749" t="s">
        <v>30</v>
      </c>
      <c r="J5567" s="749" t="n">
        <v>8860</v>
      </c>
    </row>
    <row collapsed="false" customFormat="false" customHeight="true" hidden="true" ht="12.75" outlineLevel="0" r="5568">
      <c r="A5568" s="749" t="s">
        <v>18275</v>
      </c>
      <c r="B5568" s="749" t="str">
        <f aca="false">C5568&amp;D5568&amp;E5568&amp;F5568&amp;G5568&amp;H5568</f>
        <v>POCO DE VISITA DE CONCRETO ARMADO COM MEDIDAS INTERNAS NO POCO E PROFUNDIDADE DE 1,30X1,30X5,10M,E DIAMETRO DA GALERIA DE 0,80M,TENDO O CONCRETO DAS PAREDES,FUNDO E TAMPA 400KG E O DA BASE,CALHA E BANQUETA 300KG DE CIMENTO POR M3,SENDO AS PAREDES,CALHA E A BANQUETA REVESTIDAS COM ARGAMASSA,EXCLUSIVE TAMPAO DE FERRO FUNDIDO</v>
      </c>
      <c r="C5568" s="749" t="s">
        <v>18276</v>
      </c>
      <c r="D5568" s="749" t="s">
        <v>18277</v>
      </c>
      <c r="E5568" s="749" t="s">
        <v>18240</v>
      </c>
      <c r="F5568" s="749" t="s">
        <v>18189</v>
      </c>
      <c r="G5568" s="749" t="s">
        <v>18190</v>
      </c>
      <c r="H5568" s="749" t="s">
        <v>18191</v>
      </c>
      <c r="I5568" s="749" t="s">
        <v>30</v>
      </c>
      <c r="J5568" s="749" t="n">
        <v>10095.96</v>
      </c>
    </row>
    <row collapsed="false" customFormat="false" customHeight="true" hidden="true" ht="12.75" outlineLevel="0" r="5569">
      <c r="A5569" s="749" t="s">
        <v>18278</v>
      </c>
      <c r="B5569" s="749" t="str">
        <f aca="false">C5569&amp;D5569&amp;E5569&amp;F5569&amp;G5569&amp;H5569</f>
        <v>POCO DE VISITA DE CONCRETO ARMADO COM MEDIDAS INTERNAS NO POCO E PROFUNDIDADE DE 1,30X1,30X5,10M,E DIAMETRO DA GALERIA DE 0,80M,TENDO O CONCRETO DAS PAREDES,FUNDO E TAMPA 400KG E O DA BASE,CALHA E BANQUETA 300KG DE CIMENTO POR M3,SENDO AS PAREDES,CALHA E A BANQUETA REVESTIDAS COM ARGAMASSA,EXCLUSIVE TAMPAO DE FERRO FUNDIDO</v>
      </c>
      <c r="C5569" s="749" t="s">
        <v>18276</v>
      </c>
      <c r="D5569" s="749" t="s">
        <v>18277</v>
      </c>
      <c r="E5569" s="749" t="s">
        <v>18240</v>
      </c>
      <c r="F5569" s="749" t="s">
        <v>18189</v>
      </c>
      <c r="G5569" s="749" t="s">
        <v>18190</v>
      </c>
      <c r="H5569" s="749" t="s">
        <v>18191</v>
      </c>
      <c r="I5569" s="749" t="s">
        <v>30</v>
      </c>
      <c r="J5569" s="749" t="n">
        <v>9180.55</v>
      </c>
    </row>
    <row collapsed="false" customFormat="false" customHeight="true" hidden="true" ht="12.75" outlineLevel="0" r="5570">
      <c r="A5570" s="749" t="s">
        <v>18279</v>
      </c>
      <c r="B5570" s="749" t="str">
        <f aca="false">C5570&amp;D5570&amp;E5570&amp;F5570&amp;G5570&amp;H5570</f>
        <v>POCO DE VISITA DE CONCRETO ARMADO COM MEDIDAS INTERNAS DO POCO E PROFUNDIDADE DE 1,30X1,30X5,40M,E DIAMETRO DA GALEIRA DE 0,80M,TENDO O CONCRETO DAS PAREDES,FUNDO E TAMPA 400KG E O DA BASE,CALHA E BANQUETA 300KG DE CIMENTO POR M3,SENDO AS PAREDES,CALHA E A BANQUETA REVESTIDAS COM ARGAMASSA,EXCLUSIVE TAMPAO DE FERRO FUNDIDO</v>
      </c>
      <c r="C5570" s="749" t="s">
        <v>18125</v>
      </c>
      <c r="D5570" s="749" t="s">
        <v>18280</v>
      </c>
      <c r="E5570" s="749" t="s">
        <v>18240</v>
      </c>
      <c r="F5570" s="749" t="s">
        <v>18189</v>
      </c>
      <c r="G5570" s="749" t="s">
        <v>18190</v>
      </c>
      <c r="H5570" s="749" t="s">
        <v>18191</v>
      </c>
      <c r="I5570" s="749" t="s">
        <v>30</v>
      </c>
      <c r="J5570" s="749" t="n">
        <v>10446.41</v>
      </c>
    </row>
    <row collapsed="false" customFormat="false" customHeight="true" hidden="true" ht="12.75" outlineLevel="0" r="5571">
      <c r="A5571" s="749" t="s">
        <v>18281</v>
      </c>
      <c r="B5571" s="749" t="str">
        <f aca="false">C5571&amp;D5571&amp;E5571&amp;F5571&amp;G5571&amp;H5571</f>
        <v>POCO DE VISITA DE CONCRETO ARMADO COM MEDIDAS INTERNAS DO POCO E PROFUNDIDADE DE 1,30X1,30X5,40M,E DIAMETRO DA GALEIRA DE 0,80M,TENDO O CONCRETO DAS PAREDES,FUNDO E TAMPA 400KG E O DA BASE,CALHA E BANQUETA 300KG DE CIMENTO POR M3,SENDO AS PAREDES,CALHA E A BANQUETA REVESTIDAS COM ARGAMASSA,EXCLUSIVE TAMPAO DE FERRO FUNDIDO</v>
      </c>
      <c r="C5571" s="749" t="s">
        <v>18125</v>
      </c>
      <c r="D5571" s="749" t="s">
        <v>18280</v>
      </c>
      <c r="E5571" s="749" t="s">
        <v>18240</v>
      </c>
      <c r="F5571" s="749" t="s">
        <v>18189</v>
      </c>
      <c r="G5571" s="749" t="s">
        <v>18190</v>
      </c>
      <c r="H5571" s="749" t="s">
        <v>18191</v>
      </c>
      <c r="I5571" s="749" t="s">
        <v>30</v>
      </c>
      <c r="J5571" s="749" t="n">
        <v>9501.18</v>
      </c>
    </row>
    <row collapsed="false" customFormat="false" customHeight="true" hidden="true" ht="12.75" outlineLevel="0" r="5572">
      <c r="A5572" s="749" t="s">
        <v>18282</v>
      </c>
      <c r="B5572" s="749" t="str">
        <f aca="false">C5572&amp;D5572&amp;E5572&amp;F5572&amp;G5572&amp;H5572</f>
        <v>POCO DE VISITA DE CONCRETO ARMADO COM MEDIDAS INTERNAS DO POCO E PROFUNDIDADE DE 1,30X1,30X5,70M,E DIAMETRO DA GALERIA DE 0,80M,TENDO O CONCRETO DAS PAREDES,FUNDO E TAMPA 400KG E O DA BASE,CALHA E BANQUETA 300KG DE CIMENTO POR M3,SENDO AS PAREDES,CALHA E A BANQUETA REVESTIDAS COM ARGAMASSA,EXCLUSIVE TAMPAO DE FERRO FUNDIDO</v>
      </c>
      <c r="C5572" s="749" t="s">
        <v>18125</v>
      </c>
      <c r="D5572" s="749" t="s">
        <v>18283</v>
      </c>
      <c r="E5572" s="749" t="s">
        <v>18240</v>
      </c>
      <c r="F5572" s="749" t="s">
        <v>18189</v>
      </c>
      <c r="G5572" s="749" t="s">
        <v>18190</v>
      </c>
      <c r="H5572" s="749" t="s">
        <v>18191</v>
      </c>
      <c r="I5572" s="749" t="s">
        <v>30</v>
      </c>
      <c r="J5572" s="749" t="n">
        <v>10751.22</v>
      </c>
    </row>
    <row collapsed="false" customFormat="false" customHeight="true" hidden="true" ht="12.75" outlineLevel="0" r="5573">
      <c r="A5573" s="749" t="s">
        <v>18284</v>
      </c>
      <c r="B5573" s="749" t="str">
        <f aca="false">C5573&amp;D5573&amp;E5573&amp;F5573&amp;G5573&amp;H5573</f>
        <v>POCO DE VISITA DE CONCRETO ARMADO COM MEDIDAS INTERNAS DO POCO E PROFUNDIDADE DE 1,30X1,30X5,70M,E DIAMETRO DA GALERIA DE 0,80M,TENDO O CONCRETO DAS PAREDES,FUNDO E TAMPA 400KG E O DA BASE,CALHA E BANQUETA 300KG DE CIMENTO POR M3,SENDO AS PAREDES,CALHA E A BANQUETA REVESTIDAS COM ARGAMASSA,EXCLUSIVE TAMPAO DE FERRO FUNDIDO</v>
      </c>
      <c r="C5573" s="749" t="s">
        <v>18125</v>
      </c>
      <c r="D5573" s="749" t="s">
        <v>18283</v>
      </c>
      <c r="E5573" s="749" t="s">
        <v>18240</v>
      </c>
      <c r="F5573" s="749" t="s">
        <v>18189</v>
      </c>
      <c r="G5573" s="749" t="s">
        <v>18190</v>
      </c>
      <c r="H5573" s="749" t="s">
        <v>18191</v>
      </c>
      <c r="I5573" s="749" t="s">
        <v>30</v>
      </c>
      <c r="J5573" s="749" t="n">
        <v>9776.18</v>
      </c>
    </row>
    <row collapsed="false" customFormat="false" customHeight="true" hidden="true" ht="12.75" outlineLevel="0" r="5574">
      <c r="A5574" s="749" t="s">
        <v>18285</v>
      </c>
      <c r="B5574" s="749" t="str">
        <f aca="false">C5574&amp;D5574&amp;E5574&amp;F5574&amp;G5574&amp;H5574</f>
        <v>POCO DE VISITA DE CONCRETO ARMADO COM MEDIDAS INTERNAS NO POCO E PROFUNDIDADE DE 1,30X1,30X6,00M,E DIAMETRO DA GALERIA DE 0,80M,TENDO O CONCRETO DAS PAREDES,FUNDO E TAMPA 400KG E O DA BASE,CALHA E BANQUETA 300KG DE CIMENTO POR M3,SENDO AS PAREDES,CALHA E A BANQUETA REVESTIDAS COM ARGAMASSA,EXCLUSIVE TAMPAO DE FERRO FUNDIDO</v>
      </c>
      <c r="C5574" s="749" t="s">
        <v>18276</v>
      </c>
      <c r="D5574" s="749" t="s">
        <v>18286</v>
      </c>
      <c r="E5574" s="749" t="s">
        <v>18240</v>
      </c>
      <c r="F5574" s="749" t="s">
        <v>18189</v>
      </c>
      <c r="G5574" s="749" t="s">
        <v>18190</v>
      </c>
      <c r="H5574" s="749" t="s">
        <v>18191</v>
      </c>
      <c r="I5574" s="749" t="s">
        <v>30</v>
      </c>
      <c r="J5574" s="749" t="n">
        <v>11100.96</v>
      </c>
    </row>
    <row collapsed="false" customFormat="false" customHeight="true" hidden="true" ht="12.75" outlineLevel="0" r="5575">
      <c r="A5575" s="749" t="s">
        <v>18287</v>
      </c>
      <c r="B5575" s="749" t="str">
        <f aca="false">C5575&amp;D5575&amp;E5575&amp;F5575&amp;G5575&amp;H5575</f>
        <v>POCO DE VISITA DE CONCRETO ARMADO COM MEDIDAS INTERNAS NO POCO E PROFUNDIDADE DE 1,30X1,30X6,00M,E DIAMETRO DA GALERIA DE 0,80M,TENDO O CONCRETO DAS PAREDES,FUNDO E TAMPA 400KG E O DA BASE,CALHA E BANQUETA 300KG DE CIMENTO POR M3,SENDO AS PAREDES,CALHA E A BANQUETA REVESTIDAS COM ARGAMASSA,EXCLUSIVE TAMPAO DE FERRO FUNDIDO</v>
      </c>
      <c r="C5575" s="749" t="s">
        <v>18276</v>
      </c>
      <c r="D5575" s="749" t="s">
        <v>18286</v>
      </c>
      <c r="E5575" s="749" t="s">
        <v>18240</v>
      </c>
      <c r="F5575" s="749" t="s">
        <v>18189</v>
      </c>
      <c r="G5575" s="749" t="s">
        <v>18190</v>
      </c>
      <c r="H5575" s="749" t="s">
        <v>18191</v>
      </c>
      <c r="I5575" s="749" t="s">
        <v>30</v>
      </c>
      <c r="J5575" s="749" t="n">
        <v>10096.29</v>
      </c>
    </row>
    <row collapsed="false" customFormat="false" customHeight="true" hidden="true" ht="12.75" outlineLevel="0" r="5576">
      <c r="A5576" s="749" t="s">
        <v>18288</v>
      </c>
      <c r="B5576" s="749" t="str">
        <f aca="false">C5576&amp;D5576&amp;E5576&amp;F5576&amp;G5576&amp;H5576</f>
        <v>POCO DE VISITA DE CONCRETO ARMADO COM MEDIDAS INTERNAS DO POCO E PROFUNDIDADE DE 1,40X1,40X1,80M,E DIAMETRO DA GALERIA DE 0,90M,TENDO O CONCRETO DAS PAREDES,FUNDO E TAMPA 400KG E O DA BASE,CALHA E BANQUETA 300KG DE CIMENTO POR M3,SENDO AS PAREDES,CALHA E A BANQUETA REVESTIDAS COM ARGAMASSA,EXCLUSIVE TAMPAO DE FERRO FUNDIDO</v>
      </c>
      <c r="C5576" s="749" t="s">
        <v>18125</v>
      </c>
      <c r="D5576" s="749" t="s">
        <v>18289</v>
      </c>
      <c r="E5576" s="749" t="s">
        <v>18290</v>
      </c>
      <c r="F5576" s="749" t="s">
        <v>18189</v>
      </c>
      <c r="G5576" s="749" t="s">
        <v>18190</v>
      </c>
      <c r="H5576" s="749" t="s">
        <v>18191</v>
      </c>
      <c r="I5576" s="749" t="s">
        <v>30</v>
      </c>
      <c r="J5576" s="749" t="n">
        <v>6481.19</v>
      </c>
    </row>
    <row collapsed="false" customFormat="false" customHeight="true" hidden="true" ht="12.75" outlineLevel="0" r="5577">
      <c r="A5577" s="749" t="s">
        <v>18291</v>
      </c>
      <c r="B5577" s="749" t="str">
        <f aca="false">C5577&amp;D5577&amp;E5577&amp;F5577&amp;G5577&amp;H5577</f>
        <v>POCO DE VISITA DE CONCRETO ARMADO COM MEDIDAS INTERNAS DO POCO E PROFUNDIDADE DE 1,40X1,40X1,80M,E DIAMETRO DA GALERIA DE 0,90M,TENDO O CONCRETO DAS PAREDES,FUNDO E TAMPA 400KG E O DA BASE,CALHA E BANQUETA 300KG DE CIMENTO POR M3,SENDO AS PAREDES,CALHA E A BANQUETA REVESTIDAS COM ARGAMASSA,EXCLUSIVE TAMPAO DE FERRO FUNDIDO</v>
      </c>
      <c r="C5577" s="749" t="s">
        <v>18125</v>
      </c>
      <c r="D5577" s="749" t="s">
        <v>18289</v>
      </c>
      <c r="E5577" s="749" t="s">
        <v>18290</v>
      </c>
      <c r="F5577" s="749" t="s">
        <v>18189</v>
      </c>
      <c r="G5577" s="749" t="s">
        <v>18190</v>
      </c>
      <c r="H5577" s="749" t="s">
        <v>18191</v>
      </c>
      <c r="I5577" s="749" t="s">
        <v>30</v>
      </c>
      <c r="J5577" s="749" t="n">
        <v>5867.86</v>
      </c>
    </row>
    <row collapsed="false" customFormat="false" customHeight="true" hidden="true" ht="12.75" outlineLevel="0" r="5578">
      <c r="A5578" s="749" t="s">
        <v>18292</v>
      </c>
      <c r="B5578" s="749" t="str">
        <f aca="false">C5578&amp;D5578&amp;E5578&amp;F5578&amp;G5578&amp;H5578</f>
        <v>POCO DE VISITA DE CONCRETO ARMADO COM MEDIDAS INTERNAS DO POCO E PROFUNDIDADE DE 1,40X1,40X2,10M,E DIAMETRO DA GALERIA DE 0,90M,TENDO O CONCRETO DAS PAREDES,FUNDO E TAMPA 400KG E O DA BASE,CALHA E BANQUETA 300KG DE CIMENTO POR M3,SENDO AS PAREDES,CALHA E A BANQUETA REVESTIDAS COM ARGAMASSA,EXCLUSIVE TAMPAO DE FERRO FUNDIDO</v>
      </c>
      <c r="C5578" s="749" t="s">
        <v>18125</v>
      </c>
      <c r="D5578" s="749" t="s">
        <v>18293</v>
      </c>
      <c r="E5578" s="749" t="s">
        <v>18290</v>
      </c>
      <c r="F5578" s="749" t="s">
        <v>18189</v>
      </c>
      <c r="G5578" s="749" t="s">
        <v>18190</v>
      </c>
      <c r="H5578" s="749" t="s">
        <v>18191</v>
      </c>
      <c r="I5578" s="749" t="s">
        <v>30</v>
      </c>
      <c r="J5578" s="749" t="n">
        <v>7002.38</v>
      </c>
    </row>
    <row collapsed="false" customFormat="false" customHeight="true" hidden="true" ht="12.75" outlineLevel="0" r="5579">
      <c r="A5579" s="749" t="s">
        <v>18294</v>
      </c>
      <c r="B5579" s="749" t="str">
        <f aca="false">C5579&amp;D5579&amp;E5579&amp;F5579&amp;G5579&amp;H5579</f>
        <v>POCO DE VISITA DE CONCRETO ARMADO COM MEDIDAS INTERNAS DO POCO E PROFUNDIDADE DE 1,40X1,40X2,10M,E DIAMETRO DA GALERIA DE 0,90M,TENDO O CONCRETO DAS PAREDES,FUNDO E TAMPA 400KG E O DA BASE,CALHA E BANQUETA 300KG DE CIMENTO POR M3,SENDO AS PAREDES,CALHA E A BANQUETA REVESTIDAS COM ARGAMASSA,EXCLUSIVE TAMPAO DE FERRO FUNDIDO</v>
      </c>
      <c r="C5579" s="749" t="s">
        <v>18125</v>
      </c>
      <c r="D5579" s="749" t="s">
        <v>18293</v>
      </c>
      <c r="E5579" s="749" t="s">
        <v>18290</v>
      </c>
      <c r="F5579" s="749" t="s">
        <v>18189</v>
      </c>
      <c r="G5579" s="749" t="s">
        <v>18190</v>
      </c>
      <c r="H5579" s="749" t="s">
        <v>18191</v>
      </c>
      <c r="I5579" s="749" t="s">
        <v>30</v>
      </c>
      <c r="J5579" s="749" t="n">
        <v>6343.7</v>
      </c>
    </row>
    <row collapsed="false" customFormat="false" customHeight="true" hidden="true" ht="12.75" outlineLevel="0" r="5580">
      <c r="A5580" s="749" t="s">
        <v>18295</v>
      </c>
      <c r="B5580" s="749" t="str">
        <f aca="false">C5580&amp;D5580&amp;E5580&amp;F5580&amp;G5580&amp;H5580</f>
        <v>POCO DE VISITA DE CONCRETO ARMADO COM MEDIDAS INTERNAS DO POCO E PROFUNDIDADE DE 1,40X1,40X2,40M,E DIAMETRO DA GALERIA DE 0,90M,TENDO O CONCRETO DAS PAREDES,FUNDO E TAMPA 400KG E O DA BASE,CALHA E BANQUETA 300KG DE CIMENTO POR M3,SENDO AS PAREDES,CALHA E A BANQUETA REVESTIDAS COM ARGAMASSA,EXCLUSIVE TAMPAO DE FERRO FUNDIDO</v>
      </c>
      <c r="C5580" s="749" t="s">
        <v>18125</v>
      </c>
      <c r="D5580" s="749" t="s">
        <v>18296</v>
      </c>
      <c r="E5580" s="749" t="s">
        <v>18290</v>
      </c>
      <c r="F5580" s="749" t="s">
        <v>18189</v>
      </c>
      <c r="G5580" s="749" t="s">
        <v>18190</v>
      </c>
      <c r="H5580" s="749" t="s">
        <v>18191</v>
      </c>
      <c r="I5580" s="749" t="s">
        <v>30</v>
      </c>
      <c r="J5580" s="749" t="n">
        <v>7523.54</v>
      </c>
    </row>
    <row collapsed="false" customFormat="false" customHeight="true" hidden="true" ht="12.75" outlineLevel="0" r="5581">
      <c r="A5581" s="749" t="s">
        <v>18297</v>
      </c>
      <c r="B5581" s="749" t="str">
        <f aca="false">C5581&amp;D5581&amp;E5581&amp;F5581&amp;G5581&amp;H5581</f>
        <v>POCO DE VISITA DE CONCRETO ARMADO COM MEDIDAS INTERNAS DO POCO E PROFUNDIDADE DE 1,40X1,40X2,40M,E DIAMETRO DA GALERIA DE 0,90M,TENDO O CONCRETO DAS PAREDES,FUNDO E TAMPA 400KG E O DA BASE,CALHA E BANQUETA 300KG DE CIMENTO POR M3,SENDO AS PAREDES,CALHA E A BANQUETA REVESTIDAS COM ARGAMASSA,EXCLUSIVE TAMPAO DE FERRO FUNDIDO</v>
      </c>
      <c r="C5581" s="749" t="s">
        <v>18125</v>
      </c>
      <c r="D5581" s="749" t="s">
        <v>18296</v>
      </c>
      <c r="E5581" s="749" t="s">
        <v>18290</v>
      </c>
      <c r="F5581" s="749" t="s">
        <v>18189</v>
      </c>
      <c r="G5581" s="749" t="s">
        <v>18190</v>
      </c>
      <c r="H5581" s="749" t="s">
        <v>18191</v>
      </c>
      <c r="I5581" s="749" t="s">
        <v>30</v>
      </c>
      <c r="J5581" s="749" t="n">
        <v>6819.51</v>
      </c>
    </row>
    <row collapsed="false" customFormat="false" customHeight="true" hidden="true" ht="12.75" outlineLevel="0" r="5582">
      <c r="A5582" s="749" t="s">
        <v>18298</v>
      </c>
      <c r="B5582" s="749" t="str">
        <f aca="false">C5582&amp;D5582&amp;E5582&amp;F5582&amp;G5582&amp;H5582</f>
        <v>POCO DE VISITA DE CONCRETO ARMADO COM MEDIDAS INTERNAS DO POCO E PROFUNDIDADE DE 1,40X1,40X2,70M,E DIAMETRO DA GALERIA DE 0,90M,TENDO O CONCRETO DAS PAREDES,FUNDO E TAMPA 400KG E O DA BASE,CALHA E BANQUETA 300KG DE CIMENTO POR M3,SENDO AS PAREDES,CALHA E A BANQUETA REVESTIDAS COM ARGAMASSA,EXCLUSIVE TAMPAO DE FERRO FUNDIDO</v>
      </c>
      <c r="C5582" s="749" t="s">
        <v>18125</v>
      </c>
      <c r="D5582" s="749" t="s">
        <v>18299</v>
      </c>
      <c r="E5582" s="749" t="s">
        <v>18290</v>
      </c>
      <c r="F5582" s="749" t="s">
        <v>18189</v>
      </c>
      <c r="G5582" s="749" t="s">
        <v>18190</v>
      </c>
      <c r="H5582" s="749" t="s">
        <v>18191</v>
      </c>
      <c r="I5582" s="749" t="s">
        <v>30</v>
      </c>
      <c r="J5582" s="749" t="n">
        <v>8239.15</v>
      </c>
    </row>
    <row collapsed="false" customFormat="false" customHeight="true" hidden="true" ht="12.75" outlineLevel="0" r="5583">
      <c r="A5583" s="749" t="s">
        <v>18300</v>
      </c>
      <c r="B5583" s="749" t="str">
        <f aca="false">C5583&amp;D5583&amp;E5583&amp;F5583&amp;G5583&amp;H5583</f>
        <v>POCO DE VISITA DE CONCRETO ARMADO COM MEDIDAS INTERNAS DO POCO E PROFUNDIDADE DE 1,40X1,40X2,70M,E DIAMETRO DA GALERIA DE 0,90M,TENDO O CONCRETO DAS PAREDES,FUNDO E TAMPA 400KG E O DA BASE,CALHA E BANQUETA 300KG DE CIMENTO POR M3,SENDO AS PAREDES,CALHA E A BANQUETA REVESTIDAS COM ARGAMASSA,EXCLUSIVE TAMPAO DE FERRO FUNDIDO</v>
      </c>
      <c r="C5583" s="749" t="s">
        <v>18125</v>
      </c>
      <c r="D5583" s="749" t="s">
        <v>18299</v>
      </c>
      <c r="E5583" s="749" t="s">
        <v>18290</v>
      </c>
      <c r="F5583" s="749" t="s">
        <v>18189</v>
      </c>
      <c r="G5583" s="749" t="s">
        <v>18190</v>
      </c>
      <c r="H5583" s="749" t="s">
        <v>18191</v>
      </c>
      <c r="I5583" s="749" t="s">
        <v>30</v>
      </c>
      <c r="J5583" s="749" t="n">
        <v>7467.44</v>
      </c>
    </row>
    <row collapsed="false" customFormat="false" customHeight="true" hidden="true" ht="12.75" outlineLevel="0" r="5584">
      <c r="A5584" s="749" t="s">
        <v>18301</v>
      </c>
      <c r="B5584" s="749" t="str">
        <f aca="false">C5584&amp;D5584&amp;E5584&amp;F5584&amp;G5584&amp;H5584</f>
        <v>POCO DE VISITA DE CONCRETO ARMADO COM MEDIDAS INTERNAS DO POCO E PROFUNDIDADE DE 1,40X1,40X3,00M,E DIAMETRO DA GALERIA DE 0,90M,TENDO O CONCRETO DAS PAREDES,FUNDO E TAMPA 400KG E O DA BASE,CALHA E BANQUETA 300KG DE CIMENTO POR M3,SENDO AS PAREDES,CALHA E A BANQUETA REVESTIDAS COM ARGAMASSA,EXCLUSIVE TAMPAO DE FERRO FUNDIDO</v>
      </c>
      <c r="C5584" s="749" t="s">
        <v>18125</v>
      </c>
      <c r="D5584" s="749" t="s">
        <v>18302</v>
      </c>
      <c r="E5584" s="749" t="s">
        <v>18290</v>
      </c>
      <c r="F5584" s="749" t="s">
        <v>18189</v>
      </c>
      <c r="G5584" s="749" t="s">
        <v>18190</v>
      </c>
      <c r="H5584" s="749" t="s">
        <v>18191</v>
      </c>
      <c r="I5584" s="749" t="s">
        <v>30</v>
      </c>
      <c r="J5584" s="749" t="n">
        <v>8955.73</v>
      </c>
    </row>
    <row collapsed="false" customFormat="false" customHeight="true" hidden="true" ht="12.75" outlineLevel="0" r="5585">
      <c r="A5585" s="749" t="s">
        <v>18303</v>
      </c>
      <c r="B5585" s="749" t="str">
        <f aca="false">C5585&amp;D5585&amp;E5585&amp;F5585&amp;G5585&amp;H5585</f>
        <v>POCO DE VISITA DE CONCRETO ARMADO COM MEDIDAS INTERNAS DO POCO E PROFUNDIDADE DE 1,40X1,40X3,00M,E DIAMETRO DA GALERIA DE 0,90M,TENDO O CONCRETO DAS PAREDES,FUNDO E TAMPA 400KG E O DA BASE,CALHA E BANQUETA 300KG DE CIMENTO POR M3,SENDO AS PAREDES,CALHA E A BANQUETA REVESTIDAS COM ARGAMASSA,EXCLUSIVE TAMPAO DE FERRO FUNDIDO</v>
      </c>
      <c r="C5585" s="749" t="s">
        <v>18125</v>
      </c>
      <c r="D5585" s="749" t="s">
        <v>18302</v>
      </c>
      <c r="E5585" s="749" t="s">
        <v>18290</v>
      </c>
      <c r="F5585" s="749" t="s">
        <v>18189</v>
      </c>
      <c r="G5585" s="749" t="s">
        <v>18190</v>
      </c>
      <c r="H5585" s="749" t="s">
        <v>18191</v>
      </c>
      <c r="I5585" s="749" t="s">
        <v>30</v>
      </c>
      <c r="J5585" s="749" t="n">
        <v>8116.56</v>
      </c>
    </row>
    <row collapsed="false" customFormat="false" customHeight="true" hidden="true" ht="12.75" outlineLevel="0" r="5586">
      <c r="A5586" s="749" t="s">
        <v>18304</v>
      </c>
      <c r="B5586" s="749" t="str">
        <f aca="false">C5586&amp;D5586&amp;E5586&amp;F5586&amp;G5586&amp;H5586</f>
        <v>POCO DE VISITA DE CONCRETO ARMADO COM MEDIDAS INTERNAS DO POCO E PROFUNDIDADE DE 1,40X1,40X3,30M,E DIAMETRO DA GALERIA DE 0,90M,TENDO O CONCRETO DAS PAREDES,FUNDO E TAMPA 400KG E O DA BASE,CALHA E BANQUETA 300KG DE CIMENTO POR M3,SENDO AS PAREDES,CALHA E A BANQUETA REVESTIDAS COM ARGAMASSA,EXCLUSIVE TAMPAO DE FERRO FUNDIDO</v>
      </c>
      <c r="C5586" s="749" t="s">
        <v>18125</v>
      </c>
      <c r="D5586" s="749" t="s">
        <v>18305</v>
      </c>
      <c r="E5586" s="749" t="s">
        <v>18290</v>
      </c>
      <c r="F5586" s="749" t="s">
        <v>18189</v>
      </c>
      <c r="G5586" s="749" t="s">
        <v>18190</v>
      </c>
      <c r="H5586" s="749" t="s">
        <v>18191</v>
      </c>
      <c r="I5586" s="749" t="s">
        <v>30</v>
      </c>
      <c r="J5586" s="749" t="n">
        <v>9091.32</v>
      </c>
    </row>
    <row collapsed="false" customFormat="false" customHeight="true" hidden="true" ht="12.75" outlineLevel="0" r="5587">
      <c r="A5587" s="749" t="s">
        <v>18306</v>
      </c>
      <c r="B5587" s="749" t="str">
        <f aca="false">C5587&amp;D5587&amp;E5587&amp;F5587&amp;G5587&amp;H5587</f>
        <v>POCO DE VISITA DE CONCRETO ARMADO COM MEDIDAS INTERNAS DO POCO E PROFUNDIDADE DE 1,40X1,40X3,30M,E DIAMETRO DA GALERIA DE 0,90M,TENDO O CONCRETO DAS PAREDES,FUNDO E TAMPA 400KG E O DA BASE,CALHA E BANQUETA 300KG DE CIMENTO POR M3,SENDO AS PAREDES,CALHA E A BANQUETA REVESTIDAS COM ARGAMASSA,EXCLUSIVE TAMPAO DE FERRO FUNDIDO</v>
      </c>
      <c r="C5587" s="749" t="s">
        <v>18125</v>
      </c>
      <c r="D5587" s="749" t="s">
        <v>18305</v>
      </c>
      <c r="E5587" s="749" t="s">
        <v>18290</v>
      </c>
      <c r="F5587" s="749" t="s">
        <v>18189</v>
      </c>
      <c r="G5587" s="749" t="s">
        <v>18190</v>
      </c>
      <c r="H5587" s="749" t="s">
        <v>18191</v>
      </c>
      <c r="I5587" s="749" t="s">
        <v>30</v>
      </c>
      <c r="J5587" s="749" t="n">
        <v>8244.47</v>
      </c>
    </row>
    <row collapsed="false" customFormat="false" customHeight="true" hidden="true" ht="12.75" outlineLevel="0" r="5588">
      <c r="A5588" s="749" t="s">
        <v>18307</v>
      </c>
      <c r="B5588" s="749" t="str">
        <f aca="false">C5588&amp;D5588&amp;E5588&amp;F5588&amp;G5588&amp;H5588</f>
        <v>POCO DE VISITA DE CONCRETO ARMADO COM MEDIDAS INTERNAS DO POCO E PROFUNDIDADE DE 1,40X1,40X3,60M,E DIAMETRO DA GALERIA DE 0,90M,TENDO O CONCRETO DAS PAREDES,FUNDO E TAMPA 400KG E O DA BASE,CALHA E BANQUETA 300KG DE CIMENTO POR M3,SENDO AS PAREDES,CALHA E A BANQUETA REVESTIDAS COM ARGAMASSA,EXCLUSIVE TAMPAO DE FERRO FUNDIDO</v>
      </c>
      <c r="C5588" s="749" t="s">
        <v>18125</v>
      </c>
      <c r="D5588" s="749" t="s">
        <v>18308</v>
      </c>
      <c r="E5588" s="749" t="s">
        <v>18290</v>
      </c>
      <c r="F5588" s="749" t="s">
        <v>18189</v>
      </c>
      <c r="G5588" s="749" t="s">
        <v>18190</v>
      </c>
      <c r="H5588" s="749" t="s">
        <v>18191</v>
      </c>
      <c r="I5588" s="749" t="s">
        <v>30</v>
      </c>
      <c r="J5588" s="749" t="n">
        <v>9160.89</v>
      </c>
    </row>
    <row collapsed="false" customFormat="false" customHeight="true" hidden="true" ht="12.75" outlineLevel="0" r="5589">
      <c r="A5589" s="749" t="s">
        <v>18309</v>
      </c>
      <c r="B5589" s="749" t="str">
        <f aca="false">C5589&amp;D5589&amp;E5589&amp;F5589&amp;G5589&amp;H5589</f>
        <v>POCO DE VISITA DE CONCRETO ARMADO COM MEDIDAS INTERNAS DO POCO E PROFUNDIDADE DE 1,40X1,40X3,60M,E DIAMETRO DA GALERIA DE 0,90M,TENDO O CONCRETO DAS PAREDES,FUNDO E TAMPA 400KG E O DA BASE,CALHA E BANQUETA 300KG DE CIMENTO POR M3,SENDO AS PAREDES,CALHA E A BANQUETA REVESTIDAS COM ARGAMASSA,EXCLUSIVE TAMPAO DE FERRO FUNDIDO</v>
      </c>
      <c r="C5589" s="749" t="s">
        <v>18125</v>
      </c>
      <c r="D5589" s="749" t="s">
        <v>18308</v>
      </c>
      <c r="E5589" s="749" t="s">
        <v>18290</v>
      </c>
      <c r="F5589" s="749" t="s">
        <v>18189</v>
      </c>
      <c r="G5589" s="749" t="s">
        <v>18190</v>
      </c>
      <c r="H5589" s="749" t="s">
        <v>18191</v>
      </c>
      <c r="I5589" s="749" t="s">
        <v>30</v>
      </c>
      <c r="J5589" s="749" t="n">
        <v>8310.85</v>
      </c>
    </row>
    <row collapsed="false" customFormat="false" customHeight="true" hidden="true" ht="12.75" outlineLevel="0" r="5590">
      <c r="A5590" s="749" t="s">
        <v>18310</v>
      </c>
      <c r="B5590" s="749" t="str">
        <f aca="false">C5590&amp;D5590&amp;E5590&amp;F5590&amp;G5590&amp;H5590</f>
        <v>POCO DE VISITA DE CONCRETO ARMADO COM MEDIDAS INTERNAS DO POCO E PRODUNDIDADE DE 1,40X1,40X3,90M,E DIAMETRO DA GALERIA DE 0,90M,TENDO O CONCRETO DAS PAREDES,FUNDO E TAMPA 400KG E O DA BASE,CALHA E BANQUETA 300KG DE CIMENTO POR M3,SENDO AS PAREDES,CALHA E A BANQUETA REVESTIDAS COM ARGAMASSA,EXCLUSIVE TAMPAO DE FERRO FUNDIDO</v>
      </c>
      <c r="C5590" s="749" t="s">
        <v>18125</v>
      </c>
      <c r="D5590" s="749" t="s">
        <v>18311</v>
      </c>
      <c r="E5590" s="749" t="s">
        <v>18290</v>
      </c>
      <c r="F5590" s="749" t="s">
        <v>18189</v>
      </c>
      <c r="G5590" s="749" t="s">
        <v>18190</v>
      </c>
      <c r="H5590" s="749" t="s">
        <v>18191</v>
      </c>
      <c r="I5590" s="749" t="s">
        <v>30</v>
      </c>
      <c r="J5590" s="749" t="n">
        <v>9477.01</v>
      </c>
    </row>
    <row collapsed="false" customFormat="false" customHeight="true" hidden="true" ht="12.75" outlineLevel="0" r="5591">
      <c r="A5591" s="749" t="s">
        <v>18312</v>
      </c>
      <c r="B5591" s="749" t="str">
        <f aca="false">C5591&amp;D5591&amp;E5591&amp;F5591&amp;G5591&amp;H5591</f>
        <v>POCO DE VISITA DE CONCRETO ARMADO COM MEDIDAS INTERNAS DO POCO E PRODUNDIDADE DE 1,40X1,40X3,90M,E DIAMETRO DA GALERIA DE 0,90M,TENDO O CONCRETO DAS PAREDES,FUNDO E TAMPA 400KG E O DA BASE,CALHA E BANQUETA 300KG DE CIMENTO POR M3,SENDO AS PAREDES,CALHA E A BANQUETA REVESTIDAS COM ARGAMASSA,EXCLUSIVE TAMPAO DE FERRO FUNDIDO</v>
      </c>
      <c r="C5591" s="749" t="s">
        <v>18125</v>
      </c>
      <c r="D5591" s="749" t="s">
        <v>18311</v>
      </c>
      <c r="E5591" s="749" t="s">
        <v>18290</v>
      </c>
      <c r="F5591" s="749" t="s">
        <v>18189</v>
      </c>
      <c r="G5591" s="749" t="s">
        <v>18190</v>
      </c>
      <c r="H5591" s="749" t="s">
        <v>18191</v>
      </c>
      <c r="I5591" s="749" t="s">
        <v>30</v>
      </c>
      <c r="J5591" s="749" t="n">
        <v>8612.24</v>
      </c>
    </row>
    <row collapsed="false" customFormat="false" customHeight="true" hidden="true" ht="12.75" outlineLevel="0" r="5592">
      <c r="A5592" s="749" t="s">
        <v>18313</v>
      </c>
      <c r="B5592" s="749" t="str">
        <f aca="false">C5592&amp;D5592&amp;E5592&amp;F5592&amp;G5592&amp;H5592</f>
        <v>POCO DE VISITA DE CONCRETO ARMADO COM MEDIDAS INTERNAS DO POCO E PROFUNDIDADE DE 1,40X1,40X4,20M,E DIAMETRO DA GALERIA DE 0,90M,TENDO O CONCRETO DAS PAREDES,FUNDO E TAMPA 400KG E O DA BASE,CALHA E BANQUETA 300KG DE CIMENTO POR M3,SENDO AS PAREDES,CALHA E A BANQUETA REVESTIDAS COM ARGAMASSA,EXCLUSIVE TAMPAO DE FERRO FUNDIDO</v>
      </c>
      <c r="C5592" s="749" t="s">
        <v>18125</v>
      </c>
      <c r="D5592" s="749" t="s">
        <v>18314</v>
      </c>
      <c r="E5592" s="749" t="s">
        <v>18290</v>
      </c>
      <c r="F5592" s="749" t="s">
        <v>18189</v>
      </c>
      <c r="G5592" s="749" t="s">
        <v>18190</v>
      </c>
      <c r="H5592" s="749" t="s">
        <v>18191</v>
      </c>
      <c r="I5592" s="749" t="s">
        <v>30</v>
      </c>
      <c r="J5592" s="749" t="n">
        <v>9782.46</v>
      </c>
    </row>
    <row collapsed="false" customFormat="false" customHeight="true" hidden="true" ht="12.75" outlineLevel="0" r="5593">
      <c r="A5593" s="749" t="s">
        <v>18315</v>
      </c>
      <c r="B5593" s="749" t="str">
        <f aca="false">C5593&amp;D5593&amp;E5593&amp;F5593&amp;G5593&amp;H5593</f>
        <v>POCO DE VISITA DE CONCRETO ARMADO COM MEDIDAS INTERNAS DO POCO E PROFUNDIDADE DE 1,40X1,40X4,20M,E DIAMETRO DA GALERIA DE 0,90M,TENDO O CONCRETO DAS PAREDES,FUNDO E TAMPA 400KG E O DA BASE,CALHA E BANQUETA 300KG DE CIMENTO POR M3,SENDO AS PAREDES,CALHA E A BANQUETA REVESTIDAS COM ARGAMASSA,EXCLUSIVE TAMPAO DE FERRO FUNDIDO</v>
      </c>
      <c r="C5593" s="749" t="s">
        <v>18125</v>
      </c>
      <c r="D5593" s="749" t="s">
        <v>18314</v>
      </c>
      <c r="E5593" s="749" t="s">
        <v>18290</v>
      </c>
      <c r="F5593" s="749" t="s">
        <v>18189</v>
      </c>
      <c r="G5593" s="749" t="s">
        <v>18190</v>
      </c>
      <c r="H5593" s="749" t="s">
        <v>18191</v>
      </c>
      <c r="I5593" s="749" t="s">
        <v>30</v>
      </c>
      <c r="J5593" s="749" t="n">
        <v>8887.88</v>
      </c>
    </row>
    <row collapsed="false" customFormat="false" customHeight="true" hidden="true" ht="12.75" outlineLevel="0" r="5594">
      <c r="A5594" s="749" t="s">
        <v>18316</v>
      </c>
      <c r="B5594" s="749" t="str">
        <f aca="false">C5594&amp;D5594&amp;E5594&amp;F5594&amp;G5594&amp;H5594</f>
        <v>POCO DE VISITA DE CONCRETO ARMADO COM MEDIDAS INTERNAS DO POCO E PROFUNDIDADE DE 1,40X1,40X4,50M,E DIAMETRO DA GALERIA DE 0,90M,TENDO O CONCRETO DAS PAREDES,FUNDO E TAMPA 400KG E O DA BASE,CALHA E BANQUETA 300KG DE CIMENTO POR M3,SENDO AS PAREDES,CALHA E A BANQUETA REVESTIDAS COM ARGAMASSA,EXCLUSIVE TAMPAO DE FERRO FUNDIDO</v>
      </c>
      <c r="C5594" s="749" t="s">
        <v>18125</v>
      </c>
      <c r="D5594" s="749" t="s">
        <v>18317</v>
      </c>
      <c r="E5594" s="749" t="s">
        <v>18290</v>
      </c>
      <c r="F5594" s="749" t="s">
        <v>18189</v>
      </c>
      <c r="G5594" s="749" t="s">
        <v>18190</v>
      </c>
      <c r="H5594" s="749" t="s">
        <v>18191</v>
      </c>
      <c r="I5594" s="749" t="s">
        <v>30</v>
      </c>
      <c r="J5594" s="749" t="n">
        <v>10132.91</v>
      </c>
    </row>
    <row collapsed="false" customFormat="false" customHeight="true" hidden="true" ht="12.75" outlineLevel="0" r="5595">
      <c r="A5595" s="749" t="s">
        <v>18318</v>
      </c>
      <c r="B5595" s="749" t="str">
        <f aca="false">C5595&amp;D5595&amp;E5595&amp;F5595&amp;G5595&amp;H5595</f>
        <v>POCO DE VISITA DE CONCRETO ARMADO COM MEDIDAS INTERNAS DO POCO E PROFUNDIDADE DE 1,40X1,40X4,50M,E DIAMETRO DA GALERIA DE 0,90M,TENDO O CONCRETO DAS PAREDES,FUNDO E TAMPA 400KG E O DA BASE,CALHA E BANQUETA 300KG DE CIMENTO POR M3,SENDO AS PAREDES,CALHA E A BANQUETA REVESTIDAS COM ARGAMASSA,EXCLUSIVE TAMPAO DE FERRO FUNDIDO</v>
      </c>
      <c r="C5595" s="749" t="s">
        <v>18125</v>
      </c>
      <c r="D5595" s="749" t="s">
        <v>18317</v>
      </c>
      <c r="E5595" s="749" t="s">
        <v>18290</v>
      </c>
      <c r="F5595" s="749" t="s">
        <v>18189</v>
      </c>
      <c r="G5595" s="749" t="s">
        <v>18190</v>
      </c>
      <c r="H5595" s="749" t="s">
        <v>18191</v>
      </c>
      <c r="I5595" s="749" t="s">
        <v>30</v>
      </c>
      <c r="J5595" s="749" t="n">
        <v>9208.51</v>
      </c>
    </row>
    <row collapsed="false" customFormat="false" customHeight="true" hidden="true" ht="12.75" outlineLevel="0" r="5596">
      <c r="A5596" s="749" t="s">
        <v>18319</v>
      </c>
      <c r="B5596" s="749" t="str">
        <f aca="false">C5596&amp;D5596&amp;E5596&amp;F5596&amp;G5596&amp;H5596</f>
        <v>POCO DE VISITA DE CONCRETO ARMADO COM MEDIDAS INTERNAS DO POCO E PROFUNDIDADE DE 1,40X1,40X4,80M,E DIAMETRO DA GALERIA DE 0,90M,TENDO O CONCRETO DAS PAREDES,FUNDO E TAMPA 400KG E O DA BASE,CALHA E BANQUETA 300KG DE CIMENTO POR M3,SENDO AS PAREDES,CALHA E A BANQUETA REVESTIDAS COM ARGAMASSA,EXCLUSIVE TAMPAO DE FERRO FUNDIDO</v>
      </c>
      <c r="C5596" s="749" t="s">
        <v>18125</v>
      </c>
      <c r="D5596" s="749" t="s">
        <v>18320</v>
      </c>
      <c r="E5596" s="749" t="s">
        <v>18290</v>
      </c>
      <c r="F5596" s="749" t="s">
        <v>18189</v>
      </c>
      <c r="G5596" s="749" t="s">
        <v>18190</v>
      </c>
      <c r="H5596" s="749" t="s">
        <v>18191</v>
      </c>
      <c r="I5596" s="749" t="s">
        <v>30</v>
      </c>
      <c r="J5596" s="749" t="n">
        <v>10481.93</v>
      </c>
    </row>
    <row collapsed="false" customFormat="false" customHeight="true" hidden="true" ht="12.75" outlineLevel="0" r="5597">
      <c r="A5597" s="749" t="s">
        <v>18321</v>
      </c>
      <c r="B5597" s="749" t="str">
        <f aca="false">C5597&amp;D5597&amp;E5597&amp;F5597&amp;G5597&amp;H5597</f>
        <v>POCO DE VISITA DE CONCRETO ARMADO COM MEDIDAS INTERNAS DO POCO E PROFUNDIDADE DE 1,40X1,40X4,80M,E DIAMETRO DA GALERIA DE 0,90M,TENDO O CONCRETO DAS PAREDES,FUNDO E TAMPA 400KG E O DA BASE,CALHA E BANQUETA 300KG DE CIMENTO POR M3,SENDO AS PAREDES,CALHA E A BANQUETA REVESTIDAS COM ARGAMASSA,EXCLUSIVE TAMPAO DE FERRO FUNDIDO</v>
      </c>
      <c r="C5597" s="749" t="s">
        <v>18125</v>
      </c>
      <c r="D5597" s="749" t="s">
        <v>18320</v>
      </c>
      <c r="E5597" s="749" t="s">
        <v>18290</v>
      </c>
      <c r="F5597" s="749" t="s">
        <v>18189</v>
      </c>
      <c r="G5597" s="749" t="s">
        <v>18190</v>
      </c>
      <c r="H5597" s="749" t="s">
        <v>18191</v>
      </c>
      <c r="I5597" s="749" t="s">
        <v>30</v>
      </c>
      <c r="J5597" s="749" t="n">
        <v>9527.9</v>
      </c>
    </row>
    <row collapsed="false" customFormat="false" customHeight="true" hidden="true" ht="12.75" outlineLevel="0" r="5598">
      <c r="A5598" s="749" t="s">
        <v>18322</v>
      </c>
      <c r="B5598" s="749" t="str">
        <f aca="false">C5598&amp;D5598&amp;E5598&amp;F5598&amp;G5598&amp;H5598</f>
        <v>POCO DE VISITA DE CONCRETO ARMADO COM MEDIDAS INTERNAS DO POCO E PROFUNDIDADE DE 1,40X1,40X5,10M,E DIAMETRO DA GALERIA DE 0,90M,TENDO O CONCRETO DAS PAREDES,FUNDO E TAMPA 400KG E O DA BASE,CALHA E BANQUETA 300KG DE CIMENTO POR M3,SENDO AS PAREDES,CALHA E A BANQUETA REVESTIDAS COM ARGAMASSA,EXCLUSIVE TAMPAO DE FERRO FUNDIDO</v>
      </c>
      <c r="C5598" s="749" t="s">
        <v>18125</v>
      </c>
      <c r="D5598" s="749" t="s">
        <v>18323</v>
      </c>
      <c r="E5598" s="749" t="s">
        <v>18290</v>
      </c>
      <c r="F5598" s="749" t="s">
        <v>18189</v>
      </c>
      <c r="G5598" s="749" t="s">
        <v>18190</v>
      </c>
      <c r="H5598" s="749" t="s">
        <v>18191</v>
      </c>
      <c r="I5598" s="749" t="s">
        <v>30</v>
      </c>
      <c r="J5598" s="749" t="n">
        <v>10832.38</v>
      </c>
    </row>
    <row collapsed="false" customFormat="false" customHeight="true" hidden="true" ht="12.75" outlineLevel="0" r="5599">
      <c r="A5599" s="749" t="s">
        <v>18324</v>
      </c>
      <c r="B5599" s="749" t="str">
        <f aca="false">C5599&amp;D5599&amp;E5599&amp;F5599&amp;G5599&amp;H5599</f>
        <v>POCO DE VISITA DE CONCRETO ARMADO COM MEDIDAS INTERNAS DO POCO E PROFUNDIDADE DE 1,40X1,40X5,10M,E DIAMETRO DA GALERIA DE 0,90M,TENDO O CONCRETO DAS PAREDES,FUNDO E TAMPA 400KG E O DA BASE,CALHA E BANQUETA 300KG DE CIMENTO POR M3,SENDO AS PAREDES,CALHA E A BANQUETA REVESTIDAS COM ARGAMASSA,EXCLUSIVE TAMPAO DE FERRO FUNDIDO</v>
      </c>
      <c r="C5599" s="749" t="s">
        <v>18125</v>
      </c>
      <c r="D5599" s="749" t="s">
        <v>18323</v>
      </c>
      <c r="E5599" s="749" t="s">
        <v>18290</v>
      </c>
      <c r="F5599" s="749" t="s">
        <v>18189</v>
      </c>
      <c r="G5599" s="749" t="s">
        <v>18190</v>
      </c>
      <c r="H5599" s="749" t="s">
        <v>18191</v>
      </c>
      <c r="I5599" s="749" t="s">
        <v>30</v>
      </c>
      <c r="J5599" s="749" t="n">
        <v>9848.54</v>
      </c>
    </row>
    <row collapsed="false" customFormat="false" customHeight="true" hidden="true" ht="12.75" outlineLevel="0" r="5600">
      <c r="A5600" s="749" t="s">
        <v>18325</v>
      </c>
      <c r="B5600" s="749" t="str">
        <f aca="false">C5600&amp;D5600&amp;E5600&amp;F5600&amp;G5600&amp;H5600</f>
        <v>POCO DE VISITA DE CONCRETO ARMADO COM MEDIDAS INTERNAS DO POCO E PROFUNDIDADE DE 1,40X1,40X5,40M,E DIAMETRO DA GALERIA DE 0,90M,TENDO O CONCRETO DAS PAREDES,FUNDO E TAMPA 400KG E O DA BASE,CALHA E BANQUETA 300KG DE CIMENTO POR M3,SENDO AS PAREDES,CALHA E A BANQUETA REVESTIDAS COM ARGAMASSA,EXCLUSIVE TAMPAO DE FERRO FUNDIDO</v>
      </c>
      <c r="C5600" s="749" t="s">
        <v>18125</v>
      </c>
      <c r="D5600" s="749" t="s">
        <v>18326</v>
      </c>
      <c r="E5600" s="749" t="s">
        <v>18290</v>
      </c>
      <c r="F5600" s="749" t="s">
        <v>18189</v>
      </c>
      <c r="G5600" s="749" t="s">
        <v>18190</v>
      </c>
      <c r="H5600" s="749" t="s">
        <v>18191</v>
      </c>
      <c r="I5600" s="749" t="s">
        <v>30</v>
      </c>
      <c r="J5600" s="749" t="n">
        <v>11137.83</v>
      </c>
    </row>
    <row collapsed="false" customFormat="false" customHeight="true" hidden="true" ht="12.75" outlineLevel="0" r="5601">
      <c r="A5601" s="749" t="s">
        <v>18327</v>
      </c>
      <c r="B5601" s="749" t="str">
        <f aca="false">C5601&amp;D5601&amp;E5601&amp;F5601&amp;G5601&amp;H5601</f>
        <v>POCO DE VISITA DE CONCRETO ARMADO COM MEDIDAS INTERNAS DO POCO E PROFUNDIDADE DE 1,40X1,40X5,40M,E DIAMETRO DA GALERIA DE 0,90M,TENDO O CONCRETO DAS PAREDES,FUNDO E TAMPA 400KG E O DA BASE,CALHA E BANQUETA 300KG DE CIMENTO POR M3,SENDO AS PAREDES,CALHA E A BANQUETA REVESTIDAS COM ARGAMASSA,EXCLUSIVE TAMPAO DE FERRO FUNDIDO</v>
      </c>
      <c r="C5601" s="749" t="s">
        <v>18125</v>
      </c>
      <c r="D5601" s="749" t="s">
        <v>18326</v>
      </c>
      <c r="E5601" s="749" t="s">
        <v>18290</v>
      </c>
      <c r="F5601" s="749" t="s">
        <v>18189</v>
      </c>
      <c r="G5601" s="749" t="s">
        <v>18190</v>
      </c>
      <c r="H5601" s="749" t="s">
        <v>18191</v>
      </c>
      <c r="I5601" s="749" t="s">
        <v>30</v>
      </c>
      <c r="J5601" s="749" t="n">
        <v>10124.17</v>
      </c>
    </row>
    <row collapsed="false" customFormat="false" customHeight="true" hidden="true" ht="12.75" outlineLevel="0" r="5602">
      <c r="A5602" s="749" t="s">
        <v>18328</v>
      </c>
      <c r="B5602" s="749" t="str">
        <f aca="false">C5602&amp;D5602&amp;E5602&amp;F5602&amp;G5602&amp;H5602</f>
        <v>POCO DE VISITA DE CONCRETO ARMADO COM MEDIDAS INTERNAS DO POCO E PROFUNDIDADE DE 1,40X1,40X5,70M,E DIAMETRO DA GALERIA DE 0,90M,TENDO O CONCRETO DAS PAREDES,FUNDO E TAMPA 400KG E O DA BASE,CALHA E BANQUETA 300KG DE CIMENTO POR M3,SENDO AS PAREDES,CALHA E A BANQUETA REVESTIDAS COM ARGAMASSA,EXCLUSIVE TAMPAO DE FERRO FUNDIDO</v>
      </c>
      <c r="C5602" s="749" t="s">
        <v>18125</v>
      </c>
      <c r="D5602" s="749" t="s">
        <v>18329</v>
      </c>
      <c r="E5602" s="749" t="s">
        <v>18290</v>
      </c>
      <c r="F5602" s="749" t="s">
        <v>18189</v>
      </c>
      <c r="G5602" s="749" t="s">
        <v>18190</v>
      </c>
      <c r="H5602" s="749" t="s">
        <v>18191</v>
      </c>
      <c r="I5602" s="749" t="s">
        <v>30</v>
      </c>
      <c r="J5602" s="749" t="n">
        <v>11486.79</v>
      </c>
    </row>
    <row collapsed="false" customFormat="false" customHeight="true" hidden="true" ht="12.75" outlineLevel="0" r="5603">
      <c r="A5603" s="749" t="s">
        <v>18330</v>
      </c>
      <c r="B5603" s="749" t="str">
        <f aca="false">C5603&amp;D5603&amp;E5603&amp;F5603&amp;G5603&amp;H5603</f>
        <v>POCO DE VISITA DE CONCRETO ARMADO COM MEDIDAS INTERNAS DO POCO E PROFUNDIDADE DE 1,40X1,40X5,70M,E DIAMETRO DA GALERIA DE 0,90M,TENDO O CONCRETO DAS PAREDES,FUNDO E TAMPA 400KG E O DA BASE,CALHA E BANQUETA 300KG DE CIMENTO POR M3,SENDO AS PAREDES,CALHA E A BANQUETA REVESTIDAS COM ARGAMASSA,EXCLUSIVE TAMPAO DE FERRO FUNDIDO</v>
      </c>
      <c r="C5603" s="749" t="s">
        <v>18125</v>
      </c>
      <c r="D5603" s="749" t="s">
        <v>18329</v>
      </c>
      <c r="E5603" s="749" t="s">
        <v>18290</v>
      </c>
      <c r="F5603" s="749" t="s">
        <v>18189</v>
      </c>
      <c r="G5603" s="749" t="s">
        <v>18190</v>
      </c>
      <c r="H5603" s="749" t="s">
        <v>18191</v>
      </c>
      <c r="I5603" s="749" t="s">
        <v>30</v>
      </c>
      <c r="J5603" s="749" t="n">
        <v>10443.51</v>
      </c>
    </row>
    <row collapsed="false" customFormat="false" customHeight="true" hidden="true" ht="12.75" outlineLevel="0" r="5604">
      <c r="A5604" s="749" t="s">
        <v>18331</v>
      </c>
      <c r="B5604" s="749" t="str">
        <f aca="false">C5604&amp;D5604&amp;E5604&amp;F5604&amp;G5604&amp;H5604</f>
        <v>POCO DE VISITA DE CONCRETO ARMADO COM MEDIDAS INTERNAS DO POCO E PROFUNDIDADE DE 1,40X1,40X6,00M,E DIAMETRO DA GALERIA DE 0,90M,TENDO O CONCRETO DAS PAREDES,FUNDO E TAMPA 400KG E O DA BASE,CALHA E BANQUETA 300KG DE CIMENTO POR M3,SENDO AS PAREDES,CALHA E A BANQUETA REVESTIDAS COM ARGAMASSA,EXCLUSIVE TAMPAO DE FERRO FUNDIDO</v>
      </c>
      <c r="C5604" s="749" t="s">
        <v>18125</v>
      </c>
      <c r="D5604" s="749" t="s">
        <v>18332</v>
      </c>
      <c r="E5604" s="749" t="s">
        <v>18290</v>
      </c>
      <c r="F5604" s="749" t="s">
        <v>18189</v>
      </c>
      <c r="G5604" s="749" t="s">
        <v>18190</v>
      </c>
      <c r="H5604" s="749" t="s">
        <v>18191</v>
      </c>
      <c r="I5604" s="749" t="s">
        <v>30</v>
      </c>
      <c r="J5604" s="749" t="n">
        <v>11837.3</v>
      </c>
    </row>
    <row collapsed="false" customFormat="false" customHeight="true" hidden="true" ht="12.75" outlineLevel="0" r="5605">
      <c r="A5605" s="749" t="s">
        <v>18333</v>
      </c>
      <c r="B5605" s="749" t="str">
        <f aca="false">C5605&amp;D5605&amp;E5605&amp;F5605&amp;G5605&amp;H5605</f>
        <v>POCO DE VISITA DE CONCRETO ARMADO COM MEDIDAS INTERNAS DO POCO E PROFUNDIDADE DE 1,40X1,40X6,00M,E DIAMETRO DA GALERIA DE 0,90M,TENDO O CONCRETO DAS PAREDES,FUNDO E TAMPA 400KG E O DA BASE,CALHA E BANQUETA 300KG DE CIMENTO POR M3,SENDO AS PAREDES,CALHA E A BANQUETA REVESTIDAS COM ARGAMASSA,EXCLUSIVE TAMPAO DE FERRO FUNDIDO</v>
      </c>
      <c r="C5605" s="749" t="s">
        <v>18125</v>
      </c>
      <c r="D5605" s="749" t="s">
        <v>18332</v>
      </c>
      <c r="E5605" s="749" t="s">
        <v>18290</v>
      </c>
      <c r="F5605" s="749" t="s">
        <v>18189</v>
      </c>
      <c r="G5605" s="749" t="s">
        <v>18190</v>
      </c>
      <c r="H5605" s="749" t="s">
        <v>18191</v>
      </c>
      <c r="I5605" s="749" t="s">
        <v>30</v>
      </c>
      <c r="J5605" s="749" t="n">
        <v>10764.2</v>
      </c>
    </row>
    <row collapsed="false" customFormat="false" customHeight="true" hidden="true" ht="12.75" outlineLevel="0" r="5606">
      <c r="A5606" s="749" t="s">
        <v>18334</v>
      </c>
      <c r="B5606" s="749" t="str">
        <f aca="false">C5606&amp;D5606&amp;E5606&amp;F5606&amp;G5606&amp;H5606</f>
        <v>POCO DE VISITA DE CONCRETO ARMADO COM MEDIDAS INTERNAS DO POCO E PROFUNDIDADE DE 1,50X1,50X1,80M,E DIAMETRO DA GALERIA DE 1,00M,TENDO O CONCRETO DAS PAREDES,FUNDO E TAMPA 400KG E O DA BASE,CALHA E BANQUETA 300KG DE CIMENTO POR M3,SENDO AS PAREDES,CALHA E A BANQUETA REVESTIDAS COM ARGAMASSA,EXCLUSIVE TAMPAO DE FERRO FUNDIDO</v>
      </c>
      <c r="C5606" s="749" t="s">
        <v>18125</v>
      </c>
      <c r="D5606" s="749" t="s">
        <v>18335</v>
      </c>
      <c r="E5606" s="749" t="s">
        <v>18336</v>
      </c>
      <c r="F5606" s="749" t="s">
        <v>18189</v>
      </c>
      <c r="G5606" s="749" t="s">
        <v>18190</v>
      </c>
      <c r="H5606" s="749" t="s">
        <v>18191</v>
      </c>
      <c r="I5606" s="749" t="s">
        <v>30</v>
      </c>
      <c r="J5606" s="749" t="n">
        <v>7300</v>
      </c>
    </row>
    <row collapsed="false" customFormat="false" customHeight="true" hidden="true" ht="12.75" outlineLevel="0" r="5607">
      <c r="A5607" s="749" t="s">
        <v>18337</v>
      </c>
      <c r="B5607" s="749" t="str">
        <f aca="false">C5607&amp;D5607&amp;E5607&amp;F5607&amp;G5607&amp;H5607</f>
        <v>POCO DE VISITA DE CONCRETO ARMADO COM MEDIDAS INTERNAS DO POCO E PROFUNDIDADE DE 1,50X1,50X1,80M,E DIAMETRO DA GALERIA DE 1,00M,TENDO O CONCRETO DAS PAREDES,FUNDO E TAMPA 400KG E O DA BASE,CALHA E BANQUETA 300KG DE CIMENTO POR M3,SENDO AS PAREDES,CALHA E A BANQUETA REVESTIDAS COM ARGAMASSA,EXCLUSIVE TAMPAO DE FERRO FUNDIDO</v>
      </c>
      <c r="C5607" s="749" t="s">
        <v>18125</v>
      </c>
      <c r="D5607" s="749" t="s">
        <v>18335</v>
      </c>
      <c r="E5607" s="749" t="s">
        <v>18336</v>
      </c>
      <c r="F5607" s="749" t="s">
        <v>18189</v>
      </c>
      <c r="G5607" s="749" t="s">
        <v>18190</v>
      </c>
      <c r="H5607" s="749" t="s">
        <v>18191</v>
      </c>
      <c r="I5607" s="749" t="s">
        <v>30</v>
      </c>
      <c r="J5607" s="749" t="n">
        <v>6607.17</v>
      </c>
    </row>
    <row collapsed="false" customFormat="false" customHeight="true" hidden="true" ht="12.75" outlineLevel="0" r="5608">
      <c r="A5608" s="749" t="s">
        <v>18338</v>
      </c>
      <c r="B5608" s="749" t="str">
        <f aca="false">C5608&amp;D5608&amp;E5608&amp;F5608&amp;G5608&amp;H5608</f>
        <v>POCO DE VISITA DE CONCRETO ARMADO COM MEDIDAS INTERNAS DO POCO E PROFUNDIDADE DE 1,50X1,50X2,10M,E DIAMETRO DA GALERIA DE 1,00M,TENDO O CONCRETO DAS PAREDES,FUNDO E TAMPA 400KG E O DA BASE,CALHA E BANQUETA 300KG DE CIMENTO POR M3,SENDO AS PAREDES,CALHA E A BANQUETA REVESTIDAS COM ARGAMASSA,EXCLUSIVE TAMPAO DE FERRO FUNDIDO</v>
      </c>
      <c r="C5608" s="749" t="s">
        <v>18125</v>
      </c>
      <c r="D5608" s="749" t="s">
        <v>18339</v>
      </c>
      <c r="E5608" s="749" t="s">
        <v>18336</v>
      </c>
      <c r="F5608" s="749" t="s">
        <v>18189</v>
      </c>
      <c r="G5608" s="749" t="s">
        <v>18190</v>
      </c>
      <c r="H5608" s="749" t="s">
        <v>18191</v>
      </c>
      <c r="I5608" s="749" t="s">
        <v>30</v>
      </c>
      <c r="J5608" s="749" t="n">
        <v>7850.27</v>
      </c>
    </row>
    <row collapsed="false" customFormat="false" customHeight="true" hidden="true" ht="12.75" outlineLevel="0" r="5609">
      <c r="A5609" s="749" t="s">
        <v>18340</v>
      </c>
      <c r="B5609" s="749" t="str">
        <f aca="false">C5609&amp;D5609&amp;E5609&amp;F5609&amp;G5609&amp;H5609</f>
        <v>POCO DE VISITA DE CONCRETO ARMADO COM MEDIDAS INTERNAS DO POCO E PROFUNDIDADE DE 1,50X1,50X2,10M,E DIAMETRO DA GALERIA DE 1,00M,TENDO O CONCRETO DAS PAREDES,FUNDO E TAMPA 400KG E O DA BASE,CALHA E BANQUETA 300KG DE CIMENTO POR M3,SENDO AS PAREDES,CALHA E A BANQUETA REVESTIDAS COM ARGAMASSA,EXCLUSIVE TAMPAO DE FERRO FUNDIDO</v>
      </c>
      <c r="C5609" s="749" t="s">
        <v>18125</v>
      </c>
      <c r="D5609" s="749" t="s">
        <v>18339</v>
      </c>
      <c r="E5609" s="749" t="s">
        <v>18336</v>
      </c>
      <c r="F5609" s="749" t="s">
        <v>18189</v>
      </c>
      <c r="G5609" s="749" t="s">
        <v>18190</v>
      </c>
      <c r="H5609" s="749" t="s">
        <v>18191</v>
      </c>
      <c r="I5609" s="749" t="s">
        <v>30</v>
      </c>
      <c r="J5609" s="749" t="n">
        <v>7109.02</v>
      </c>
    </row>
    <row collapsed="false" customFormat="false" customHeight="true" hidden="true" ht="12.75" outlineLevel="0" r="5610">
      <c r="A5610" s="749" t="s">
        <v>18341</v>
      </c>
      <c r="B5610" s="749" t="str">
        <f aca="false">C5610&amp;D5610&amp;E5610&amp;F5610&amp;G5610&amp;H5610</f>
        <v>POCO DE VISITA DE CONCRETO ARMADO COM MEDIDAS INTERNAS DO POCO E PROFUNDIDADE DE 1,50X1,50X2,40M,E DIAMETRO DA GALERIA DE 1,00M,TENDO O CONCRETO DAS PAREDES,FUNDO E TAMPA 400KG E O DA BASE,CALHA E BANQUETA 300KG DE CIMENTO POR M3,SENDO AS PAREDES,CALHA E A BANQUETA REVESTIDAS COM ARGAMASSA,EXCLUSIVE TAMPAO DE FERRO FUNDIDO</v>
      </c>
      <c r="C5610" s="749" t="s">
        <v>18125</v>
      </c>
      <c r="D5610" s="749" t="s">
        <v>18342</v>
      </c>
      <c r="E5610" s="749" t="s">
        <v>18336</v>
      </c>
      <c r="F5610" s="749" t="s">
        <v>18189</v>
      </c>
      <c r="G5610" s="749" t="s">
        <v>18190</v>
      </c>
      <c r="H5610" s="749" t="s">
        <v>18191</v>
      </c>
      <c r="I5610" s="749" t="s">
        <v>30</v>
      </c>
      <c r="J5610" s="749" t="n">
        <v>8409.23</v>
      </c>
    </row>
    <row collapsed="false" customFormat="false" customHeight="true" hidden="true" ht="12.75" outlineLevel="0" r="5611">
      <c r="A5611" s="749" t="s">
        <v>18343</v>
      </c>
      <c r="B5611" s="749" t="str">
        <f aca="false">C5611&amp;D5611&amp;E5611&amp;F5611&amp;G5611&amp;H5611</f>
        <v>POCO DE VISITA DE CONCRETO ARMADO COM MEDIDAS INTERNAS DO POCO E PROFUNDIDADE DE 1,50X1,50X2,40M,E DIAMETRO DA GALERIA DE 1,00M,TENDO O CONCRETO DAS PAREDES,FUNDO E TAMPA 400KG E O DA BASE,CALHA E BANQUETA 300KG DE CIMENTO POR M3,SENDO AS PAREDES,CALHA E A BANQUETA REVESTIDAS COM ARGAMASSA,EXCLUSIVE TAMPAO DE FERRO FUNDIDO</v>
      </c>
      <c r="C5611" s="749" t="s">
        <v>18125</v>
      </c>
      <c r="D5611" s="749" t="s">
        <v>18342</v>
      </c>
      <c r="E5611" s="749" t="s">
        <v>18336</v>
      </c>
      <c r="F5611" s="749" t="s">
        <v>18189</v>
      </c>
      <c r="G5611" s="749" t="s">
        <v>18190</v>
      </c>
      <c r="H5611" s="749" t="s">
        <v>18191</v>
      </c>
      <c r="I5611" s="749" t="s">
        <v>30</v>
      </c>
      <c r="J5611" s="749" t="n">
        <v>7618.87</v>
      </c>
    </row>
    <row collapsed="false" customFormat="false" customHeight="true" hidden="true" ht="12.75" outlineLevel="0" r="5612">
      <c r="A5612" s="749" t="s">
        <v>18344</v>
      </c>
      <c r="B5612" s="749" t="str">
        <f aca="false">C5612&amp;D5612&amp;E5612&amp;F5612&amp;G5612&amp;H5612</f>
        <v>POCO DE VISITA DE CONCRETO ARMADO COM MEDIDAS INTERNAS DO POCO E PROFUNDIDADE DE 1,50X1,50X2,70M,E DIAMETRO DA GALERIA DE 1,00M,TENDO O CONCRETO DAS PAREDES,FUNDO E TAMPA 400KG E O DA BASE,CALHA E BANQUETA 300KG DE CIMENTO POR M3,SENDO AS PAREDES,CALHA E A BANQUETA REVESTIDAS COM ARGAMASSA,EXCLUSIVE TAMPAO DE FERRO FUNDIDO</v>
      </c>
      <c r="C5612" s="749" t="s">
        <v>18125</v>
      </c>
      <c r="D5612" s="749" t="s">
        <v>18345</v>
      </c>
      <c r="E5612" s="749" t="s">
        <v>18336</v>
      </c>
      <c r="F5612" s="749" t="s">
        <v>18189</v>
      </c>
      <c r="G5612" s="749" t="s">
        <v>18190</v>
      </c>
      <c r="H5612" s="749" t="s">
        <v>18191</v>
      </c>
      <c r="I5612" s="749" t="s">
        <v>30</v>
      </c>
      <c r="J5612" s="749" t="n">
        <v>8926.38</v>
      </c>
    </row>
    <row collapsed="false" customFormat="false" customHeight="true" hidden="true" ht="12.75" outlineLevel="0" r="5613">
      <c r="A5613" s="749" t="s">
        <v>18346</v>
      </c>
      <c r="B5613" s="749" t="str">
        <f aca="false">C5613&amp;D5613&amp;E5613&amp;F5613&amp;G5613&amp;H5613</f>
        <v>POCO DE VISITA DE CONCRETO ARMADO COM MEDIDAS INTERNAS DO POCO E PROFUNDIDADE DE 1,50X1,50X2,70M,E DIAMETRO DA GALERIA DE 1,00M,TENDO O CONCRETO DAS PAREDES,FUNDO E TAMPA 400KG E O DA BASE,CALHA E BANQUETA 300KG DE CIMENTO POR M3,SENDO AS PAREDES,CALHA E A BANQUETA REVESTIDAS COM ARGAMASSA,EXCLUSIVE TAMPAO DE FERRO FUNDIDO</v>
      </c>
      <c r="C5613" s="749" t="s">
        <v>18125</v>
      </c>
      <c r="D5613" s="749" t="s">
        <v>18345</v>
      </c>
      <c r="E5613" s="749" t="s">
        <v>18336</v>
      </c>
      <c r="F5613" s="749" t="s">
        <v>18189</v>
      </c>
      <c r="G5613" s="749" t="s">
        <v>18190</v>
      </c>
      <c r="H5613" s="749" t="s">
        <v>18191</v>
      </c>
      <c r="I5613" s="749" t="s">
        <v>30</v>
      </c>
      <c r="J5613" s="749" t="n">
        <v>8086.65</v>
      </c>
    </row>
    <row collapsed="false" customFormat="false" customHeight="true" hidden="true" ht="12.75" outlineLevel="0" r="5614">
      <c r="A5614" s="749" t="s">
        <v>18347</v>
      </c>
      <c r="B5614" s="749" t="str">
        <f aca="false">C5614&amp;D5614&amp;E5614&amp;F5614&amp;G5614&amp;H5614</f>
        <v>POCO DE VISITA DE CONCRETO ARMADO COM MEDIDAS INTERNAS DO POCO E PROFUNDIDADE DE 1,50X1,50X3,00M,E DIAMETRO DA GALERIA DE 1,00M,TENDO O CONCRETO DAS PAREDES,FUNDO E TAMPA 400KG E O DA BASE,CALHA E BANQUETA 300KG DE CIMENTO POR M3,SENDO AS PAREDES,CALHA E A BANQUETA REVESTIDAS COM ARGAMASSA,EXCLUSIVE TAMPAO DE FERRO FUNDIDO</v>
      </c>
      <c r="C5614" s="749" t="s">
        <v>18125</v>
      </c>
      <c r="D5614" s="749" t="s">
        <v>18348</v>
      </c>
      <c r="E5614" s="749" t="s">
        <v>18336</v>
      </c>
      <c r="F5614" s="749" t="s">
        <v>18189</v>
      </c>
      <c r="G5614" s="749" t="s">
        <v>18190</v>
      </c>
      <c r="H5614" s="749" t="s">
        <v>18191</v>
      </c>
      <c r="I5614" s="749" t="s">
        <v>30</v>
      </c>
      <c r="J5614" s="749" t="n">
        <v>9727.92</v>
      </c>
    </row>
    <row collapsed="false" customFormat="false" customHeight="true" hidden="true" ht="12.75" outlineLevel="0" r="5615">
      <c r="A5615" s="749" t="s">
        <v>18349</v>
      </c>
      <c r="B5615" s="749" t="str">
        <f aca="false">C5615&amp;D5615&amp;E5615&amp;F5615&amp;G5615&amp;H5615</f>
        <v>POCO DE VISITA DE CONCRETO ARMADO COM MEDIDAS INTERNAS DO POCO E PROFUNDIDADE DE 1,50X1,50X3,00M,E DIAMETRO DA GALERIA DE 1,00M,TENDO O CONCRETO DAS PAREDES,FUNDO E TAMPA 400KG E O DA BASE,CALHA E BANQUETA 300KG DE CIMENTO POR M3,SENDO AS PAREDES,CALHA E A BANQUETA REVESTIDAS COM ARGAMASSA,EXCLUSIVE TAMPAO DE FERRO FUNDIDO</v>
      </c>
      <c r="C5615" s="749" t="s">
        <v>18125</v>
      </c>
      <c r="D5615" s="749" t="s">
        <v>18348</v>
      </c>
      <c r="E5615" s="749" t="s">
        <v>18336</v>
      </c>
      <c r="F5615" s="749" t="s">
        <v>18189</v>
      </c>
      <c r="G5615" s="749" t="s">
        <v>18190</v>
      </c>
      <c r="H5615" s="749" t="s">
        <v>18191</v>
      </c>
      <c r="I5615" s="749" t="s">
        <v>30</v>
      </c>
      <c r="J5615" s="749" t="n">
        <v>8816.2</v>
      </c>
    </row>
    <row collapsed="false" customFormat="false" customHeight="true" hidden="true" ht="12.75" outlineLevel="0" r="5616">
      <c r="A5616" s="749" t="s">
        <v>18350</v>
      </c>
      <c r="B5616" s="749" t="str">
        <f aca="false">C5616&amp;D5616&amp;E5616&amp;F5616&amp;G5616&amp;H5616</f>
        <v>POCO DE VISITA DE CONCRETO ARMADO COM MEDIDAS INTERNAS DO POCO E PROFUNDIDADE DE 1,50X1,50X3,30M,E DIAMETRO DA GALERIA DE 1,00M,TENDO O CONCRETO DAS PAREDES,FUNDO E TAMPA 400KG E O DA BASE,CALHA E BANQUETA 300KG DE CIMENTO POR M3,SENDO AS PAREDES,CALHA E A BANQUETA REVESTIDAS COM ARGAMASSA,EXCLUSIVE TAMPAO DE FERRO FUNDIDO</v>
      </c>
      <c r="C5616" s="749" t="s">
        <v>18125</v>
      </c>
      <c r="D5616" s="749" t="s">
        <v>18351</v>
      </c>
      <c r="E5616" s="749" t="s">
        <v>18336</v>
      </c>
      <c r="F5616" s="749" t="s">
        <v>18189</v>
      </c>
      <c r="G5616" s="749" t="s">
        <v>18190</v>
      </c>
      <c r="H5616" s="749" t="s">
        <v>18191</v>
      </c>
      <c r="I5616" s="749" t="s">
        <v>30</v>
      </c>
      <c r="J5616" s="749" t="n">
        <v>10091.08</v>
      </c>
    </row>
    <row collapsed="false" customFormat="false" customHeight="true" hidden="true" ht="12.75" outlineLevel="0" r="5617">
      <c r="A5617" s="749" t="s">
        <v>18352</v>
      </c>
      <c r="B5617" s="749" t="str">
        <f aca="false">C5617&amp;D5617&amp;E5617&amp;F5617&amp;G5617&amp;H5617</f>
        <v>POCO DE VISITA DE CONCRETO ARMADO COM MEDIDAS INTERNAS DO POCO E PROFUNDIDADE DE 1,50X1,50X3,30M,E DIAMETRO DA GALERIA DE 1,00M,TENDO O CONCRETO DAS PAREDES,FUNDO E TAMPA 400KG E O DA BASE,CALHA E BANQUETA 300KG DE CIMENTO POR M3,SENDO AS PAREDES,CALHA E A BANQUETA REVESTIDAS COM ARGAMASSA,EXCLUSIVE TAMPAO DE FERRO FUNDIDO</v>
      </c>
      <c r="C5617" s="749" t="s">
        <v>18125</v>
      </c>
      <c r="D5617" s="749" t="s">
        <v>18351</v>
      </c>
      <c r="E5617" s="749" t="s">
        <v>18336</v>
      </c>
      <c r="F5617" s="749" t="s">
        <v>18189</v>
      </c>
      <c r="G5617" s="749" t="s">
        <v>18190</v>
      </c>
      <c r="H5617" s="749" t="s">
        <v>18191</v>
      </c>
      <c r="I5617" s="749" t="s">
        <v>30</v>
      </c>
      <c r="J5617" s="749" t="n">
        <v>9154.31</v>
      </c>
    </row>
    <row collapsed="false" customFormat="false" customHeight="true" hidden="true" ht="12.75" outlineLevel="0" r="5618">
      <c r="A5618" s="749" t="s">
        <v>18353</v>
      </c>
      <c r="B5618" s="749" t="str">
        <f aca="false">C5618&amp;D5618&amp;E5618&amp;F5618&amp;G5618&amp;H5618</f>
        <v>POCO DE VISITA DE CONCRETO ARMADO COM MEDIDAS INTERNAS DO POCO E PROFUNDIDADE DE 1,50X1,50X3,60M,E DIAMETRO DA GALERIA DE 1,00M,TENDO O CONCRETO DAS PAREDES,FUNDO E TAMPA 400KG E O DA BASE,CALHA E BANQUETA 300KG DE CIMENTO POR M3,SENDO AS PAREDES,CALHA E A BANQUETA REVESTIDAS COM ARGAMASSA,EXCLUSIVE TAMPAO DE FERRO FUNDIDO</v>
      </c>
      <c r="C5618" s="749" t="s">
        <v>18125</v>
      </c>
      <c r="D5618" s="749" t="s">
        <v>18354</v>
      </c>
      <c r="E5618" s="749" t="s">
        <v>18336</v>
      </c>
      <c r="F5618" s="749" t="s">
        <v>18189</v>
      </c>
      <c r="G5618" s="749" t="s">
        <v>18190</v>
      </c>
      <c r="H5618" s="749" t="s">
        <v>18191</v>
      </c>
      <c r="I5618" s="749" t="s">
        <v>30</v>
      </c>
      <c r="J5618" s="749" t="n">
        <v>10280.66</v>
      </c>
    </row>
    <row collapsed="false" customFormat="false" customHeight="true" hidden="true" ht="12.75" outlineLevel="0" r="5619">
      <c r="A5619" s="749" t="s">
        <v>18355</v>
      </c>
      <c r="B5619" s="749" t="str">
        <f aca="false">C5619&amp;D5619&amp;E5619&amp;F5619&amp;G5619&amp;H5619</f>
        <v>POCO DE VISITA DE CONCRETO ARMADO COM MEDIDAS INTERNAS DO POCO E PROFUNDIDADE DE 1,50X1,50X3,60M,E DIAMETRO DA GALERIA DE 1,00M,TENDO O CONCRETO DAS PAREDES,FUNDO E TAMPA 400KG E O DA BASE,CALHA E BANQUETA 300KG DE CIMENTO POR M3,SENDO AS PAREDES,CALHA E A BANQUETA REVESTIDAS COM ARGAMASSA,EXCLUSIVE TAMPAO DE FERRO FUNDIDO</v>
      </c>
      <c r="C5619" s="749" t="s">
        <v>18125</v>
      </c>
      <c r="D5619" s="749" t="s">
        <v>18354</v>
      </c>
      <c r="E5619" s="749" t="s">
        <v>18336</v>
      </c>
      <c r="F5619" s="749" t="s">
        <v>18189</v>
      </c>
      <c r="G5619" s="749" t="s">
        <v>18190</v>
      </c>
      <c r="H5619" s="749" t="s">
        <v>18191</v>
      </c>
      <c r="I5619" s="749" t="s">
        <v>30</v>
      </c>
      <c r="J5619" s="749" t="n">
        <v>9321.08</v>
      </c>
    </row>
    <row collapsed="false" customFormat="false" customHeight="true" hidden="true" ht="12.75" outlineLevel="0" r="5620">
      <c r="A5620" s="749" t="s">
        <v>18356</v>
      </c>
      <c r="B5620" s="749" t="str">
        <f aca="false">C5620&amp;D5620&amp;E5620&amp;F5620&amp;G5620&amp;H5620</f>
        <v>POCO DE VISITA DE CONCRETO ARMADO COM MEDIDAS INTERNAS DO POCO E PROFUNDIDADE DE 1,50X1,50X3,90M,E DIAMETRO DA GALERIA DE 1,00M,TENDO O CONCRETO DAS PAREDES,FUNDO E TAMPA 400KG E O DA BASE,CALHA E BANQUETA 300KG DE CIMENTO POR M3,SENDO AS PAREDES,CALHA E A BANQUETA REVESTIDAS COM ARGAMASSA,EXCLUSIVE TAMPAO DE FERRO FUNDIDO</v>
      </c>
      <c r="C5620" s="749" t="s">
        <v>18125</v>
      </c>
      <c r="D5620" s="749" t="s">
        <v>18357</v>
      </c>
      <c r="E5620" s="749" t="s">
        <v>18336</v>
      </c>
      <c r="F5620" s="749" t="s">
        <v>18189</v>
      </c>
      <c r="G5620" s="749" t="s">
        <v>18190</v>
      </c>
      <c r="H5620" s="749" t="s">
        <v>18191</v>
      </c>
      <c r="I5620" s="749" t="s">
        <v>30</v>
      </c>
      <c r="J5620" s="749" t="n">
        <v>10655.68</v>
      </c>
    </row>
    <row collapsed="false" customFormat="false" customHeight="true" hidden="true" ht="12.75" outlineLevel="0" r="5621">
      <c r="A5621" s="749" t="s">
        <v>18358</v>
      </c>
      <c r="B5621" s="749" t="str">
        <f aca="false">C5621&amp;D5621&amp;E5621&amp;F5621&amp;G5621&amp;H5621</f>
        <v>POCO DE VISITA DE CONCRETO ARMADO COM MEDIDAS INTERNAS DO POCO E PROFUNDIDADE DE 1,50X1,50X3,90M,E DIAMETRO DA GALERIA DE 1,00M,TENDO O CONCRETO DAS PAREDES,FUNDO E TAMPA 400KG E O DA BASE,CALHA E BANQUETA 300KG DE CIMENTO POR M3,SENDO AS PAREDES,CALHA E A BANQUETA REVESTIDAS COM ARGAMASSA,EXCLUSIVE TAMPAO DE FERRO FUNDIDO</v>
      </c>
      <c r="C5621" s="749" t="s">
        <v>18125</v>
      </c>
      <c r="D5621" s="749" t="s">
        <v>18357</v>
      </c>
      <c r="E5621" s="749" t="s">
        <v>18336</v>
      </c>
      <c r="F5621" s="749" t="s">
        <v>18189</v>
      </c>
      <c r="G5621" s="749" t="s">
        <v>18190</v>
      </c>
      <c r="H5621" s="749" t="s">
        <v>18191</v>
      </c>
      <c r="I5621" s="749" t="s">
        <v>30</v>
      </c>
      <c r="J5621" s="749" t="n">
        <v>9660.43</v>
      </c>
    </row>
    <row collapsed="false" customFormat="false" customHeight="true" hidden="true" ht="12.75" outlineLevel="0" r="5622">
      <c r="A5622" s="749" t="s">
        <v>18359</v>
      </c>
      <c r="B5622" s="749" t="str">
        <f aca="false">C5622&amp;D5622&amp;E5622&amp;F5622&amp;G5622&amp;H5622</f>
        <v>POCO DE VISITA DE CONCRETO ARMADO COM MEDIDAS INTERNAS DO POCO E PROFUNDIDADE DE 1,50X1,50X4,20M,E DIAMETRO DA GALERIA DE 1,00M,TENDO O CONCRETO DAS PAREDES,FUNDO E TAMPA 400KG E O DA BASE,CALHA E BANQUETA 300KG DE CIMENTO POR M3,SENDO AS PAREDES,CALHA E A BANQUETA REVESTIDAS COM ARGAMASSA,EXCLUSIVE TAMPAO DE FERRO FUNDIDO</v>
      </c>
      <c r="C5622" s="749" t="s">
        <v>18125</v>
      </c>
      <c r="D5622" s="749" t="s">
        <v>18360</v>
      </c>
      <c r="E5622" s="749" t="s">
        <v>18336</v>
      </c>
      <c r="F5622" s="749" t="s">
        <v>18189</v>
      </c>
      <c r="G5622" s="749" t="s">
        <v>18190</v>
      </c>
      <c r="H5622" s="749" t="s">
        <v>18191</v>
      </c>
      <c r="I5622" s="749" t="s">
        <v>30</v>
      </c>
      <c r="J5622" s="749" t="n">
        <v>10709.33</v>
      </c>
    </row>
    <row collapsed="false" customFormat="false" customHeight="true" hidden="true" ht="12.75" outlineLevel="0" r="5623">
      <c r="A5623" s="749" t="s">
        <v>18361</v>
      </c>
      <c r="B5623" s="749" t="str">
        <f aca="false">C5623&amp;D5623&amp;E5623&amp;F5623&amp;G5623&amp;H5623</f>
        <v>POCO DE VISITA DE CONCRETO ARMADO COM MEDIDAS INTERNAS DO POCO E PROFUNDIDADE DE 1,50X1,50X4,20M,E DIAMETRO DA GALERIA DE 1,00M,TENDO O CONCRETO DAS PAREDES,FUNDO E TAMPA 400KG E O DA BASE,CALHA E BANQUETA 300KG DE CIMENTO POR M3,SENDO AS PAREDES,CALHA E A BANQUETA REVESTIDAS COM ARGAMASSA,EXCLUSIVE TAMPAO DE FERRO FUNDIDO</v>
      </c>
      <c r="C5623" s="749" t="s">
        <v>18125</v>
      </c>
      <c r="D5623" s="749" t="s">
        <v>18360</v>
      </c>
      <c r="E5623" s="749" t="s">
        <v>18336</v>
      </c>
      <c r="F5623" s="749" t="s">
        <v>18189</v>
      </c>
      <c r="G5623" s="749" t="s">
        <v>18190</v>
      </c>
      <c r="H5623" s="749" t="s">
        <v>18191</v>
      </c>
      <c r="I5623" s="749" t="s">
        <v>30</v>
      </c>
      <c r="J5623" s="749" t="n">
        <v>9727.94</v>
      </c>
    </row>
    <row collapsed="false" customFormat="false" customHeight="true" hidden="true" ht="12.75" outlineLevel="0" r="5624">
      <c r="A5624" s="749" t="s">
        <v>18362</v>
      </c>
      <c r="B5624" s="749" t="str">
        <f aca="false">C5624&amp;D5624&amp;E5624&amp;F5624&amp;G5624&amp;H5624</f>
        <v>POCO DE VISITA DE CONCRETO ARMADO COM MEDIDAS INTERNAS DO POCO E PROFUNDIDADE DE 1,50X1,50X4,50M,E DIAMETRO DA GALERIA DE 1,00M,TENDO O CONCRETO DAS PAREDES,FUNDO E TAMPA 400KG E O DA BASE,CALHA E BANQUETA 300KG DE CIMENTO POR M3,SENDO AS PAREDES,CALHA E A BANQUETA REVESTIDAS COM ARGAMASSA,EXCLUSIVE TAMPAO DE FERRO FUNDIDO</v>
      </c>
      <c r="C5624" s="749" t="s">
        <v>18125</v>
      </c>
      <c r="D5624" s="749" t="s">
        <v>18363</v>
      </c>
      <c r="E5624" s="749" t="s">
        <v>18336</v>
      </c>
      <c r="F5624" s="749" t="s">
        <v>18189</v>
      </c>
      <c r="G5624" s="749" t="s">
        <v>18190</v>
      </c>
      <c r="H5624" s="749" t="s">
        <v>18191</v>
      </c>
      <c r="I5624" s="749" t="s">
        <v>30</v>
      </c>
      <c r="J5624" s="749" t="n">
        <v>11058.64</v>
      </c>
    </row>
    <row collapsed="false" customFormat="false" customHeight="true" hidden="true" ht="12.75" outlineLevel="0" r="5625">
      <c r="A5625" s="749" t="s">
        <v>18364</v>
      </c>
      <c r="B5625" s="749" t="str">
        <f aca="false">C5625&amp;D5625&amp;E5625&amp;F5625&amp;G5625&amp;H5625</f>
        <v>POCO DE VISITA DE CONCRETO ARMADO COM MEDIDAS INTERNAS DO POCO E PROFUNDIDADE DE 1,50X1,50X4,50M,E DIAMETRO DA GALERIA DE 1,00M,TENDO O CONCRETO DAS PAREDES,FUNDO E TAMPA 400KG E O DA BASE,CALHA E BANQUETA 300KG DE CIMENTO POR M3,SENDO AS PAREDES,CALHA E A BANQUETA REVESTIDAS COM ARGAMASSA,EXCLUSIVE TAMPAO DE FERRO FUNDIDO</v>
      </c>
      <c r="C5625" s="749" t="s">
        <v>18125</v>
      </c>
      <c r="D5625" s="749" t="s">
        <v>18363</v>
      </c>
      <c r="E5625" s="749" t="s">
        <v>18336</v>
      </c>
      <c r="F5625" s="749" t="s">
        <v>18189</v>
      </c>
      <c r="G5625" s="749" t="s">
        <v>18190</v>
      </c>
      <c r="H5625" s="749" t="s">
        <v>18191</v>
      </c>
      <c r="I5625" s="749" t="s">
        <v>30</v>
      </c>
      <c r="J5625" s="749" t="n">
        <v>10047.63</v>
      </c>
    </row>
    <row collapsed="false" customFormat="false" customHeight="true" hidden="true" ht="12.75" outlineLevel="0" r="5626">
      <c r="A5626" s="749" t="s">
        <v>18365</v>
      </c>
      <c r="B5626" s="749" t="str">
        <f aca="false">C5626&amp;D5626&amp;E5626&amp;F5626&amp;G5626&amp;H5626</f>
        <v>POCO DE VISITA DE CONCRETO ARMADO COM MEDIDAS INTERNAS DO POCO E PROFUNDIDADE DE 1,50X1,50X4,80M,E DIAMETRO DA GALERIA DE 1,00M,TENDO O CONCRETO DAS PAREDES,FUNDO E TAMPA 400KG E O DA BASE,CALHA E BANQUETA 300KG DE CIMENTO POR M3,SENDO AS PAREDES,CALHA E A BANQUETA REVESTIDAS COM ARGAMASSA,EXCLUSIVE TAMPAO DE FERRO FUNDIDO</v>
      </c>
      <c r="C5626" s="749" t="s">
        <v>18125</v>
      </c>
      <c r="D5626" s="749" t="s">
        <v>18366</v>
      </c>
      <c r="E5626" s="749" t="s">
        <v>18336</v>
      </c>
      <c r="F5626" s="749" t="s">
        <v>18189</v>
      </c>
      <c r="G5626" s="749" t="s">
        <v>18190</v>
      </c>
      <c r="H5626" s="749" t="s">
        <v>18191</v>
      </c>
      <c r="I5626" s="749" t="s">
        <v>30</v>
      </c>
      <c r="J5626" s="749" t="n">
        <v>11409.1</v>
      </c>
    </row>
    <row collapsed="false" customFormat="false" customHeight="true" hidden="true" ht="12.75" outlineLevel="0" r="5627">
      <c r="A5627" s="749" t="s">
        <v>18367</v>
      </c>
      <c r="B5627" s="749" t="str">
        <f aca="false">C5627&amp;D5627&amp;E5627&amp;F5627&amp;G5627&amp;H5627</f>
        <v>POCO DE VISITA DE CONCRETO ARMADO COM MEDIDAS INTERNAS DO POCO E PROFUNDIDADE DE 1,50X1,50X4,80M,E DIAMETRO DA GALERIA DE 1,00M,TENDO O CONCRETO DAS PAREDES,FUNDO E TAMPA 400KG E O DA BASE,CALHA E BANQUETA 300KG DE CIMENTO POR M3,SENDO AS PAREDES,CALHA E A BANQUETA REVESTIDAS COM ARGAMASSA,EXCLUSIVE TAMPAO DE FERRO FUNDIDO</v>
      </c>
      <c r="C5627" s="749" t="s">
        <v>18125</v>
      </c>
      <c r="D5627" s="749" t="s">
        <v>18366</v>
      </c>
      <c r="E5627" s="749" t="s">
        <v>18336</v>
      </c>
      <c r="F5627" s="749" t="s">
        <v>18189</v>
      </c>
      <c r="G5627" s="749" t="s">
        <v>18190</v>
      </c>
      <c r="H5627" s="749" t="s">
        <v>18191</v>
      </c>
      <c r="I5627" s="749" t="s">
        <v>30</v>
      </c>
      <c r="J5627" s="749" t="n">
        <v>10368.26</v>
      </c>
    </row>
    <row collapsed="false" customFormat="false" customHeight="true" hidden="true" ht="12.75" outlineLevel="0" r="5628">
      <c r="A5628" s="749" t="s">
        <v>18368</v>
      </c>
      <c r="B5628" s="749" t="str">
        <f aca="false">C5628&amp;D5628&amp;E5628&amp;F5628&amp;G5628&amp;H5628</f>
        <v>POCO DE VISITA DE CONCRETO ARMADO COM MEDIDAS INTERNAS DO POCO E PROFUNDIDADE DE 1,50X1,50X5,10M,E DIAMETRO DA GALERIA DE 1,00M,TENDO O CONCRETO DAS PAREDES,FUNDO E TAMPA 400KG E O DA BASE,CALHA E BANQUETA 300KG DE CIMENTO POR M3,SENDO AS PAREDES,CALHA E A BANQUETA REVESTIDAS COM ARGAMASSA,EXCLUSIVE TAMPAO DE FERRO FUNDIDO</v>
      </c>
      <c r="C5628" s="749" t="s">
        <v>18125</v>
      </c>
      <c r="D5628" s="749" t="s">
        <v>18369</v>
      </c>
      <c r="E5628" s="749" t="s">
        <v>18336</v>
      </c>
      <c r="F5628" s="749" t="s">
        <v>18189</v>
      </c>
      <c r="G5628" s="749" t="s">
        <v>18190</v>
      </c>
      <c r="H5628" s="749" t="s">
        <v>18191</v>
      </c>
      <c r="I5628" s="749" t="s">
        <v>30</v>
      </c>
      <c r="J5628" s="749" t="n">
        <v>11714.55</v>
      </c>
    </row>
    <row collapsed="false" customFormat="false" customHeight="true" hidden="true" ht="12.75" outlineLevel="0" r="5629">
      <c r="A5629" s="749" t="s">
        <v>18370</v>
      </c>
      <c r="B5629" s="749" t="str">
        <f aca="false">C5629&amp;D5629&amp;E5629&amp;F5629&amp;G5629&amp;H5629</f>
        <v>POCO DE VISITA DE CONCRETO ARMADO COM MEDIDAS INTERNAS DO POCO E PROFUNDIDADE DE 1,50X1,50X5,10M,E DIAMETRO DA GALERIA DE 1,00M,TENDO O CONCRETO DAS PAREDES,FUNDO E TAMPA 400KG E O DA BASE,CALHA E BANQUETA 300KG DE CIMENTO POR M3,SENDO AS PAREDES,CALHA E A BANQUETA REVESTIDAS COM ARGAMASSA,EXCLUSIVE TAMPAO DE FERRO FUNDIDO</v>
      </c>
      <c r="C5629" s="749" t="s">
        <v>18125</v>
      </c>
      <c r="D5629" s="749" t="s">
        <v>18369</v>
      </c>
      <c r="E5629" s="749" t="s">
        <v>18336</v>
      </c>
      <c r="F5629" s="749" t="s">
        <v>18189</v>
      </c>
      <c r="G5629" s="749" t="s">
        <v>18190</v>
      </c>
      <c r="H5629" s="749" t="s">
        <v>18191</v>
      </c>
      <c r="I5629" s="749" t="s">
        <v>30</v>
      </c>
      <c r="J5629" s="749" t="n">
        <v>10643.89</v>
      </c>
    </row>
    <row collapsed="false" customFormat="false" customHeight="true" hidden="true" ht="12.75" outlineLevel="0" r="5630">
      <c r="A5630" s="749" t="s">
        <v>18371</v>
      </c>
      <c r="B5630" s="749" t="str">
        <f aca="false">C5630&amp;D5630&amp;E5630&amp;F5630&amp;G5630&amp;H5630</f>
        <v>POCO DE VISITA DE CONCRETO ARMADO COM MEDIDAS INTERNAS DO POCO E PROFUNDIDADE DE 1,50X1,50X5,40M,E DIAMETRO DA GALERIA DE 1,00M,TENDO O CONCRETO DAS PAREDES,FUNDO E TAMPA 400KG E O DA BASE,CALHA E BANQUETA 300KG DE CIMENTO POR M3,SENDO AS PAREDES,CALHA E A BANQUETA REVESTIDAS COM ARGAMASSA,EXCLUSIVE TAMPAO DE FERRO FUNDIDO</v>
      </c>
      <c r="C5630" s="749" t="s">
        <v>18125</v>
      </c>
      <c r="D5630" s="749" t="s">
        <v>18372</v>
      </c>
      <c r="E5630" s="749" t="s">
        <v>18336</v>
      </c>
      <c r="F5630" s="749" t="s">
        <v>18189</v>
      </c>
      <c r="G5630" s="749" t="s">
        <v>18190</v>
      </c>
      <c r="H5630" s="749" t="s">
        <v>18191</v>
      </c>
      <c r="I5630" s="749" t="s">
        <v>30</v>
      </c>
      <c r="J5630" s="749" t="n">
        <v>12063.56</v>
      </c>
    </row>
    <row collapsed="false" customFormat="false" customHeight="true" hidden="true" ht="12.75" outlineLevel="0" r="5631">
      <c r="A5631" s="749" t="s">
        <v>18373</v>
      </c>
      <c r="B5631" s="749" t="str">
        <f aca="false">C5631&amp;D5631&amp;E5631&amp;F5631&amp;G5631&amp;H5631</f>
        <v>POCO DE VISITA DE CONCRETO ARMADO COM MEDIDAS INTERNAS DO POCO E PROFUNDIDADE DE 1,50X1,50X5,40M,E DIAMETRO DA GALERIA DE 1,00M,TENDO O CONCRETO DAS PAREDES,FUNDO E TAMPA 400KG E O DA BASE,CALHA E BANQUETA 300KG DE CIMENTO POR M3,SENDO AS PAREDES,CALHA E A BANQUETA REVESTIDAS COM ARGAMASSA,EXCLUSIVE TAMPAO DE FERRO FUNDIDO</v>
      </c>
      <c r="C5631" s="749" t="s">
        <v>18125</v>
      </c>
      <c r="D5631" s="749" t="s">
        <v>18372</v>
      </c>
      <c r="E5631" s="749" t="s">
        <v>18336</v>
      </c>
      <c r="F5631" s="749" t="s">
        <v>18189</v>
      </c>
      <c r="G5631" s="749" t="s">
        <v>18190</v>
      </c>
      <c r="H5631" s="749" t="s">
        <v>18191</v>
      </c>
      <c r="I5631" s="749" t="s">
        <v>30</v>
      </c>
      <c r="J5631" s="749" t="n">
        <v>10963.29</v>
      </c>
    </row>
    <row collapsed="false" customFormat="false" customHeight="true" hidden="true" ht="12.75" outlineLevel="0" r="5632">
      <c r="A5632" s="749" t="s">
        <v>18374</v>
      </c>
      <c r="B5632" s="749" t="str">
        <f aca="false">C5632&amp;D5632&amp;E5632&amp;F5632&amp;G5632&amp;H5632</f>
        <v>POCO DE VISITA DE CONCRETO ARMADO COM MEDIDAS INTERNAS DO POCO E PROFUNDIDADE DE 1,50X1,50X5,70M,E DIAMETRO DA GALERIA DE 1,00M,TENDO O CONCRETO DAS PAREDES,FUNDO E TAMPA 400KG E O DA BASE,CALHA E BANQUETA 300KG DE CIMENTO POR M3,SENDO AS PAREDES,CALHA E A BANQUETA REVESTIDAS COM ARGAMASSA,EXCLUSIVE TAMPAO DE FERRO FUNDIDO</v>
      </c>
      <c r="C5632" s="749" t="s">
        <v>18125</v>
      </c>
      <c r="D5632" s="749" t="s">
        <v>18375</v>
      </c>
      <c r="E5632" s="749" t="s">
        <v>18336</v>
      </c>
      <c r="F5632" s="749" t="s">
        <v>18189</v>
      </c>
      <c r="G5632" s="749" t="s">
        <v>18190</v>
      </c>
      <c r="H5632" s="749" t="s">
        <v>18191</v>
      </c>
      <c r="I5632" s="749" t="s">
        <v>30</v>
      </c>
      <c r="J5632" s="749" t="n">
        <v>12414.02</v>
      </c>
    </row>
    <row collapsed="false" customFormat="false" customHeight="true" hidden="true" ht="12.75" outlineLevel="0" r="5633">
      <c r="A5633" s="749" t="s">
        <v>18376</v>
      </c>
      <c r="B5633" s="749" t="str">
        <f aca="false">C5633&amp;D5633&amp;E5633&amp;F5633&amp;G5633&amp;H5633</f>
        <v>POCO DE VISITA DE CONCRETO ARMADO COM MEDIDAS INTERNAS DO POCO E PROFUNDIDADE DE 1,50X1,50X5,70M,E DIAMETRO DA GALERIA DE 1,00M,TENDO O CONCRETO DAS PAREDES,FUNDO E TAMPA 400KG E O DA BASE,CALHA E BANQUETA 300KG DE CIMENTO POR M3,SENDO AS PAREDES,CALHA E A BANQUETA REVESTIDAS COM ARGAMASSA,EXCLUSIVE TAMPAO DE FERRO FUNDIDO</v>
      </c>
      <c r="C5633" s="749" t="s">
        <v>18125</v>
      </c>
      <c r="D5633" s="749" t="s">
        <v>18375</v>
      </c>
      <c r="E5633" s="749" t="s">
        <v>18336</v>
      </c>
      <c r="F5633" s="749" t="s">
        <v>18189</v>
      </c>
      <c r="G5633" s="749" t="s">
        <v>18190</v>
      </c>
      <c r="H5633" s="749" t="s">
        <v>18191</v>
      </c>
      <c r="I5633" s="749" t="s">
        <v>30</v>
      </c>
      <c r="J5633" s="749" t="n">
        <v>11283.92</v>
      </c>
    </row>
    <row collapsed="false" customFormat="false" customHeight="true" hidden="true" ht="12.75" outlineLevel="0" r="5634">
      <c r="A5634" s="749" t="s">
        <v>18377</v>
      </c>
      <c r="B5634" s="749" t="str">
        <f aca="false">C5634&amp;D5634&amp;E5634&amp;F5634&amp;G5634&amp;H5634</f>
        <v>POCO DE VISITA DE CONCRETO ARMADO COM MEDIDAS INTERNAS DO POCO E PROFUNDIDADE DE 1,50X1,50X6,00M,E DIAMETRO DA GALERIA DE 1,00M,TENDO O CONCRETO DAS PAREDES,FUNDO E TAMPA 400KG E O DA BASE,CALHA E BANQUETA 300KG DE CIMENTO POR M3,SENDO AS PAREDES,CALHA E A BANQUETA REVESTIDAS COM ARGAMASSA,EXCLUSIVE TAMPAO DE FERRO FUNDIDO</v>
      </c>
      <c r="C5634" s="749" t="s">
        <v>18125</v>
      </c>
      <c r="D5634" s="749" t="s">
        <v>18378</v>
      </c>
      <c r="E5634" s="749" t="s">
        <v>18336</v>
      </c>
      <c r="F5634" s="749" t="s">
        <v>18189</v>
      </c>
      <c r="G5634" s="749" t="s">
        <v>18190</v>
      </c>
      <c r="H5634" s="749" t="s">
        <v>18191</v>
      </c>
      <c r="I5634" s="749" t="s">
        <v>30</v>
      </c>
      <c r="J5634" s="749" t="n">
        <v>12764.47</v>
      </c>
    </row>
    <row collapsed="false" customFormat="false" customHeight="true" hidden="true" ht="12.75" outlineLevel="0" r="5635">
      <c r="A5635" s="749" t="s">
        <v>18379</v>
      </c>
      <c r="B5635" s="749" t="str">
        <f aca="false">C5635&amp;D5635&amp;E5635&amp;F5635&amp;G5635&amp;H5635</f>
        <v>POCO DE VISITA DE CONCRETO ARMADO COM MEDIDAS INTERNAS DO POCO E PROFUNDIDADE DE 1,50X1,50X6,00M,E DIAMETRO DA GALERIA DE 1,00M,TENDO O CONCRETO DAS PAREDES,FUNDO E TAMPA 400KG E O DA BASE,CALHA E BANQUETA 300KG DE CIMENTO POR M3,SENDO AS PAREDES,CALHA E A BANQUETA REVESTIDAS COM ARGAMASSA,EXCLUSIVE TAMPAO DE FERRO FUNDIDO</v>
      </c>
      <c r="C5635" s="749" t="s">
        <v>18125</v>
      </c>
      <c r="D5635" s="749" t="s">
        <v>18378</v>
      </c>
      <c r="E5635" s="749" t="s">
        <v>18336</v>
      </c>
      <c r="F5635" s="749" t="s">
        <v>18189</v>
      </c>
      <c r="G5635" s="749" t="s">
        <v>18190</v>
      </c>
      <c r="H5635" s="749" t="s">
        <v>18191</v>
      </c>
      <c r="I5635" s="749" t="s">
        <v>30</v>
      </c>
      <c r="J5635" s="749" t="n">
        <v>11604.55</v>
      </c>
    </row>
    <row collapsed="false" customFormat="false" customHeight="true" hidden="true" ht="12.75" outlineLevel="0" r="5636">
      <c r="A5636" s="749" t="s">
        <v>18380</v>
      </c>
      <c r="B5636" s="749" t="str">
        <f aca="false">C5636&amp;D5636&amp;E5636&amp;F5636&amp;G5636&amp;H5636</f>
        <v>POCO DE VISITA DE CONCRETO ARMADO COM MEDIDAS INTERNAS DO POCO E PROFUNDIDADE DE 1,60X1,60X1,80M,E DIAMETRO DA GALERIA DE 1,10M,TENDO O CONCRETO DAS PAREDES,FUNDO E TAMPA 400KG E O DA BASE,CALHA E BANQUETA 300KG DE CIMENTO POR M3,SENDO AS PAREDES,CALHA E A BANQUETA REVESTIDAS COM ARGAMASSA,EXCLUSIVE TAMPAO DE FERRO FUNDIDO</v>
      </c>
      <c r="C5636" s="749" t="s">
        <v>18125</v>
      </c>
      <c r="D5636" s="749" t="s">
        <v>18381</v>
      </c>
      <c r="E5636" s="749" t="s">
        <v>18382</v>
      </c>
      <c r="F5636" s="749" t="s">
        <v>18189</v>
      </c>
      <c r="G5636" s="749" t="s">
        <v>18190</v>
      </c>
      <c r="H5636" s="749" t="s">
        <v>18191</v>
      </c>
      <c r="I5636" s="749" t="s">
        <v>30</v>
      </c>
      <c r="J5636" s="749" t="n">
        <v>8793.07</v>
      </c>
    </row>
    <row collapsed="false" customFormat="false" customHeight="true" hidden="true" ht="12.75" outlineLevel="0" r="5637">
      <c r="A5637" s="749" t="s">
        <v>18383</v>
      </c>
      <c r="B5637" s="749" t="str">
        <f aca="false">C5637&amp;D5637&amp;E5637&amp;F5637&amp;G5637&amp;H5637</f>
        <v>POCO DE VISITA DE CONCRETO ARMADO COM MEDIDAS INTERNAS DO POCO E PROFUNDIDADE DE 1,60X1,60X1,80M,E DIAMETRO DA GALERIA DE 1,10M,TENDO O CONCRETO DAS PAREDES,FUNDO E TAMPA 400KG E O DA BASE,CALHA E BANQUETA 300KG DE CIMENTO POR M3,SENDO AS PAREDES,CALHA E A BANQUETA REVESTIDAS COM ARGAMASSA,EXCLUSIVE TAMPAO DE FERRO FUNDIDO</v>
      </c>
      <c r="C5637" s="749" t="s">
        <v>18125</v>
      </c>
      <c r="D5637" s="749" t="s">
        <v>18381</v>
      </c>
      <c r="E5637" s="749" t="s">
        <v>18382</v>
      </c>
      <c r="F5637" s="749" t="s">
        <v>18189</v>
      </c>
      <c r="G5637" s="749" t="s">
        <v>18190</v>
      </c>
      <c r="H5637" s="749" t="s">
        <v>18191</v>
      </c>
      <c r="I5637" s="749" t="s">
        <v>30</v>
      </c>
      <c r="J5637" s="749" t="n">
        <v>7926.37</v>
      </c>
    </row>
    <row collapsed="false" customFormat="false" customHeight="true" hidden="true" ht="12.75" outlineLevel="0" r="5638">
      <c r="A5638" s="749" t="s">
        <v>18384</v>
      </c>
      <c r="B5638" s="749" t="str">
        <f aca="false">C5638&amp;D5638&amp;E5638&amp;F5638&amp;G5638&amp;H5638</f>
        <v>POCO DE VISITA DE CONCRETO ARMADO COM MEDIDAS INTERNAS DO POCO E PROFUNDIDADE DE 1,60X1,60X2,10M,E DIAMETRO DA GALERIA DE 1,10M,TENDO O CONCRETO DAS PAREDES,FUNDO E TAMPA 400KG E O DA BASE,CALHA E BANQUETA 300KG DE CIMENTO POR M3,SENDO AS PAREDES,CALHA E A BANQUETA REVESTIDAS COM ARGAMASSA,EXCLUSIVE TAMPAO DE FERRO FUNDIDO</v>
      </c>
      <c r="C5638" s="749" t="s">
        <v>18125</v>
      </c>
      <c r="D5638" s="749" t="s">
        <v>18385</v>
      </c>
      <c r="E5638" s="749" t="s">
        <v>18382</v>
      </c>
      <c r="F5638" s="749" t="s">
        <v>18189</v>
      </c>
      <c r="G5638" s="749" t="s">
        <v>18190</v>
      </c>
      <c r="H5638" s="749" t="s">
        <v>18191</v>
      </c>
      <c r="I5638" s="749" t="s">
        <v>30</v>
      </c>
      <c r="J5638" s="749" t="n">
        <v>8984.75</v>
      </c>
    </row>
    <row collapsed="false" customFormat="false" customHeight="true" hidden="true" ht="12.75" outlineLevel="0" r="5639">
      <c r="A5639" s="749" t="s">
        <v>18386</v>
      </c>
      <c r="B5639" s="749" t="str">
        <f aca="false">C5639&amp;D5639&amp;E5639&amp;F5639&amp;G5639&amp;H5639</f>
        <v>POCO DE VISITA DE CONCRETO ARMADO COM MEDIDAS INTERNAS DO POCO E PROFUNDIDADE DE 1,60X1,60X2,10M,E DIAMETRO DA GALERIA DE 1,10M,TENDO O CONCRETO DAS PAREDES,FUNDO E TAMPA 400KG E O DA BASE,CALHA E BANQUETA 300KG DE CIMENTO POR M3,SENDO AS PAREDES,CALHA E A BANQUETA REVESTIDAS COM ARGAMASSA,EXCLUSIVE TAMPAO DE FERRO FUNDIDO</v>
      </c>
      <c r="C5639" s="749" t="s">
        <v>18125</v>
      </c>
      <c r="D5639" s="749" t="s">
        <v>18385</v>
      </c>
      <c r="E5639" s="749" t="s">
        <v>18382</v>
      </c>
      <c r="F5639" s="749" t="s">
        <v>18189</v>
      </c>
      <c r="G5639" s="749" t="s">
        <v>18190</v>
      </c>
      <c r="H5639" s="749" t="s">
        <v>18191</v>
      </c>
      <c r="I5639" s="749" t="s">
        <v>30</v>
      </c>
      <c r="J5639" s="749" t="n">
        <v>8108.02</v>
      </c>
    </row>
    <row collapsed="false" customFormat="false" customHeight="true" hidden="true" ht="12.75" outlineLevel="0" r="5640">
      <c r="A5640" s="749" t="s">
        <v>18387</v>
      </c>
      <c r="B5640" s="749" t="str">
        <f aca="false">C5640&amp;D5640&amp;E5640&amp;F5640&amp;G5640&amp;H5640</f>
        <v>POCO DE VISITA DE CONCRETO ARMADO COM MEDIDAS INTERNAS DO POCO E PROFUNDIDADE DE 1,60X1,60X2,40M,E DIAMETRO DA GALERIA DE 1,10M,TENDO O CONCRETO DAS PAREDES,FUNDO E TAMPA 400KG E O DA BASE,CALHA E BANQUETA 300KG DE CIMENTO POR M3,SENDO AS PAREDES,CALHA E A BANQUETA REVESTIDAS COM ARGAMASSA,EXCLUSIVE TAMPAO DE FERRO FUNDIDO</v>
      </c>
      <c r="C5640" s="749" t="s">
        <v>18125</v>
      </c>
      <c r="D5640" s="749" t="s">
        <v>18388</v>
      </c>
      <c r="E5640" s="749" t="s">
        <v>18382</v>
      </c>
      <c r="F5640" s="749" t="s">
        <v>18189</v>
      </c>
      <c r="G5640" s="749" t="s">
        <v>18190</v>
      </c>
      <c r="H5640" s="749" t="s">
        <v>18191</v>
      </c>
      <c r="I5640" s="749" t="s">
        <v>30</v>
      </c>
      <c r="J5640" s="749" t="n">
        <v>9676.31</v>
      </c>
    </row>
    <row collapsed="false" customFormat="false" customHeight="true" hidden="true" ht="12.75" outlineLevel="0" r="5641">
      <c r="A5641" s="749" t="s">
        <v>18389</v>
      </c>
      <c r="B5641" s="749" t="str">
        <f aca="false">C5641&amp;D5641&amp;E5641&amp;F5641&amp;G5641&amp;H5641</f>
        <v>POCO DE VISITA DE CONCRETO ARMADO COM MEDIDAS INTERNAS DO POCO E PROFUNDIDADE DE 1,60X1,60X2,40M,E DIAMETRO DA GALERIA DE 1,10M,TENDO O CONCRETO DAS PAREDES,FUNDO E TAMPA 400KG E O DA BASE,CALHA E BANQUETA 300KG DE CIMENTO POR M3,SENDO AS PAREDES,CALHA E A BANQUETA REVESTIDAS COM ARGAMASSA,EXCLUSIVE TAMPAO DE FERRO FUNDIDO</v>
      </c>
      <c r="C5641" s="749" t="s">
        <v>18125</v>
      </c>
      <c r="D5641" s="749" t="s">
        <v>18388</v>
      </c>
      <c r="E5641" s="749" t="s">
        <v>18382</v>
      </c>
      <c r="F5641" s="749" t="s">
        <v>18189</v>
      </c>
      <c r="G5641" s="749" t="s">
        <v>18190</v>
      </c>
      <c r="H5641" s="749" t="s">
        <v>18191</v>
      </c>
      <c r="I5641" s="749" t="s">
        <v>30</v>
      </c>
      <c r="J5641" s="749" t="n">
        <v>8717.18</v>
      </c>
    </row>
    <row collapsed="false" customFormat="false" customHeight="true" hidden="true" ht="12.75" outlineLevel="0" r="5642">
      <c r="A5642" s="749" t="s">
        <v>18390</v>
      </c>
      <c r="B5642" s="749" t="str">
        <f aca="false">C5642&amp;D5642&amp;E5642&amp;F5642&amp;G5642&amp;H5642</f>
        <v>POCO DE VISITA DE CONCRETO ARMADO COM MEDIDAS INTERNAS DO POCO E PROFUNDIDADE DE 1,60X1,60X2,70M,E DIAMETRO DA GALERIA DE 1,10M,TENDO O CONCRETO DAS PAREDES,FUNDO E TAMPA 400KG E O DA BASE,CALHA E BANQUETA 300KG DE CIMENTO POR M3,SENDO AS PAREDES,CALHA E A BANQUETA REVESTIDAS COM ARGAMASSA,EXCLUSIVE TAMPAO DE FERRO FUNDIDO</v>
      </c>
      <c r="C5642" s="749" t="s">
        <v>18125</v>
      </c>
      <c r="D5642" s="749" t="s">
        <v>18391</v>
      </c>
      <c r="E5642" s="749" t="s">
        <v>18382</v>
      </c>
      <c r="F5642" s="749" t="s">
        <v>18189</v>
      </c>
      <c r="G5642" s="749" t="s">
        <v>18190</v>
      </c>
      <c r="H5642" s="749" t="s">
        <v>18191</v>
      </c>
      <c r="I5642" s="749" t="s">
        <v>30</v>
      </c>
      <c r="J5642" s="749" t="n">
        <v>9693.3</v>
      </c>
    </row>
    <row collapsed="false" customFormat="false" customHeight="true" hidden="true" ht="12.75" outlineLevel="0" r="5643">
      <c r="A5643" s="749" t="s">
        <v>18392</v>
      </c>
      <c r="B5643" s="749" t="str">
        <f aca="false">C5643&amp;D5643&amp;E5643&amp;F5643&amp;G5643&amp;H5643</f>
        <v>POCO DE VISITA DE CONCRETO ARMADO COM MEDIDAS INTERNAS DO POCO E PROFUNDIDADE DE 1,60X1,60X2,70M,E DIAMETRO DA GALERIA DE 1,10M,TENDO O CONCRETO DAS PAREDES,FUNDO E TAMPA 400KG E O DA BASE,CALHA E BANQUETA 300KG DE CIMENTO POR M3,SENDO AS PAREDES,CALHA E A BANQUETA REVESTIDAS COM ARGAMASSA,EXCLUSIVE TAMPAO DE FERRO FUNDIDO</v>
      </c>
      <c r="C5643" s="749" t="s">
        <v>18125</v>
      </c>
      <c r="D5643" s="749" t="s">
        <v>18391</v>
      </c>
      <c r="E5643" s="749" t="s">
        <v>18382</v>
      </c>
      <c r="F5643" s="749" t="s">
        <v>18189</v>
      </c>
      <c r="G5643" s="749" t="s">
        <v>18190</v>
      </c>
      <c r="H5643" s="749" t="s">
        <v>18191</v>
      </c>
      <c r="I5643" s="749" t="s">
        <v>30</v>
      </c>
      <c r="J5643" s="749" t="n">
        <v>8783</v>
      </c>
    </row>
    <row collapsed="false" customFormat="false" customHeight="true" hidden="true" ht="12.75" outlineLevel="0" r="5644">
      <c r="A5644" s="749" t="s">
        <v>18393</v>
      </c>
      <c r="B5644" s="749" t="str">
        <f aca="false">C5644&amp;D5644&amp;E5644&amp;F5644&amp;G5644&amp;H5644</f>
        <v>POCO DE VISITA DE CONCRETO ARMADO COM MEDIDAS INTERNAS DO POCO E PROFUNDIDADE DE 1,60X1,60X3,00M,E DIAMETRO DA GALERIA DE 1,10M,TENDO O CONCRETO DAS PAREDES,FUNDO E TAMPA 400KG E O DA BASE,CALHA E BANQUETA 300KG DE CIMENTO POR M3,SENDO AS PAREDES,CALHA E A BANQUETA REVESTIDAS COM ARGAMASSA,EXCLUSIVE TAMPAO DE FERRO FUNDIDO</v>
      </c>
      <c r="C5644" s="749" t="s">
        <v>18125</v>
      </c>
      <c r="D5644" s="749" t="s">
        <v>18394</v>
      </c>
      <c r="E5644" s="749" t="s">
        <v>18382</v>
      </c>
      <c r="F5644" s="749" t="s">
        <v>18189</v>
      </c>
      <c r="G5644" s="749" t="s">
        <v>18190</v>
      </c>
      <c r="H5644" s="749" t="s">
        <v>18191</v>
      </c>
      <c r="I5644" s="749" t="s">
        <v>30</v>
      </c>
      <c r="J5644" s="749" t="n">
        <v>10539.52</v>
      </c>
    </row>
    <row collapsed="false" customFormat="false" customHeight="true" hidden="true" ht="12.75" outlineLevel="0" r="5645">
      <c r="A5645" s="749" t="s">
        <v>18395</v>
      </c>
      <c r="B5645" s="749" t="str">
        <f aca="false">C5645&amp;D5645&amp;E5645&amp;F5645&amp;G5645&amp;H5645</f>
        <v>POCO DE VISITA DE CONCRETO ARMADO COM MEDIDAS INTERNAS DO POCO E PROFUNDIDADE DE 1,60X1,60X3,00M,E DIAMETRO DA GALERIA DE 1,10M,TENDO O CONCRETO DAS PAREDES,FUNDO E TAMPA 400KG E O DA BASE,CALHA E BANQUETA 300KG DE CIMENTO POR M3,SENDO AS PAREDES,CALHA E A BANQUETA REVESTIDAS COM ARGAMASSA,EXCLUSIVE TAMPAO DE FERRO FUNDIDO</v>
      </c>
      <c r="C5645" s="749" t="s">
        <v>18125</v>
      </c>
      <c r="D5645" s="749" t="s">
        <v>18394</v>
      </c>
      <c r="E5645" s="749" t="s">
        <v>18382</v>
      </c>
      <c r="F5645" s="749" t="s">
        <v>18189</v>
      </c>
      <c r="G5645" s="749" t="s">
        <v>18190</v>
      </c>
      <c r="H5645" s="749" t="s">
        <v>18191</v>
      </c>
      <c r="I5645" s="749" t="s">
        <v>30</v>
      </c>
      <c r="J5645" s="749" t="n">
        <v>9552.98</v>
      </c>
    </row>
    <row collapsed="false" customFormat="false" customHeight="true" hidden="true" ht="12.75" outlineLevel="0" r="5646">
      <c r="A5646" s="749" t="s">
        <v>18396</v>
      </c>
      <c r="B5646" s="749" t="str">
        <f aca="false">C5646&amp;D5646&amp;E5646&amp;F5646&amp;G5646&amp;H5646</f>
        <v>POCO DE VISITA DE CONCRETO ARMADO COM MEDIDAS INTERNAS DO POCO E PROFUNDIDADE DE 1,60X1,60X3,30M,E DIAMETRO DA GALERIA DE 1,10M,TENDO O CONCRETO DAS PAREDES,FUNDO E TAMPA 400KG E O DA BASE,CALHA E BANQUETA 300KG DE CIMENTO POR M3,SENDO AS PAREDES,CALHA E A BANQUETA REVESTIDAS COM ARGAMASSA,EXCLUSIVE TAMPAO DE FERRO FUNDIDO</v>
      </c>
      <c r="C5646" s="749" t="s">
        <v>18125</v>
      </c>
      <c r="D5646" s="749" t="s">
        <v>18397</v>
      </c>
      <c r="E5646" s="749" t="s">
        <v>18382</v>
      </c>
      <c r="F5646" s="749" t="s">
        <v>18189</v>
      </c>
      <c r="G5646" s="749" t="s">
        <v>18190</v>
      </c>
      <c r="H5646" s="749" t="s">
        <v>18191</v>
      </c>
      <c r="I5646" s="749" t="s">
        <v>30</v>
      </c>
      <c r="J5646" s="749" t="n">
        <v>11168.32</v>
      </c>
    </row>
    <row collapsed="false" customFormat="false" customHeight="true" hidden="true" ht="12.75" outlineLevel="0" r="5647">
      <c r="A5647" s="749" t="s">
        <v>18398</v>
      </c>
      <c r="B5647" s="749" t="str">
        <f aca="false">C5647&amp;D5647&amp;E5647&amp;F5647&amp;G5647&amp;H5647</f>
        <v>POCO DE VISITA DE CONCRETO ARMADO COM MEDIDAS INTERNAS DO POCO E PROFUNDIDADE DE 1,60X1,60X3,30M,E DIAMETRO DA GALERIA DE 1,10M,TENDO O CONCRETO DAS PAREDES,FUNDO E TAMPA 400KG E O DA BASE,CALHA E BANQUETA 300KG DE CIMENTO POR M3,SENDO AS PAREDES,CALHA E A BANQUETA REVESTIDAS COM ARGAMASSA,EXCLUSIVE TAMPAO DE FERRO FUNDIDO</v>
      </c>
      <c r="C5647" s="749" t="s">
        <v>18125</v>
      </c>
      <c r="D5647" s="749" t="s">
        <v>18397</v>
      </c>
      <c r="E5647" s="749" t="s">
        <v>18382</v>
      </c>
      <c r="F5647" s="749" t="s">
        <v>18189</v>
      </c>
      <c r="G5647" s="749" t="s">
        <v>18190</v>
      </c>
      <c r="H5647" s="749" t="s">
        <v>18191</v>
      </c>
      <c r="I5647" s="749" t="s">
        <v>30</v>
      </c>
      <c r="J5647" s="749" t="n">
        <v>10128.82</v>
      </c>
    </row>
    <row collapsed="false" customFormat="false" customHeight="true" hidden="true" ht="12.75" outlineLevel="0" r="5648">
      <c r="A5648" s="749" t="s">
        <v>18399</v>
      </c>
      <c r="B5648" s="749" t="str">
        <f aca="false">C5648&amp;D5648&amp;E5648&amp;F5648&amp;G5648&amp;H5648</f>
        <v>POCO DE VISITA DE CONCRETO ARMADO COM MEDIDAS INTERNAS DO POCO E PROFUNDIDADE DE 1,60X1,60X3,60M,E DIAMETRO DA GALERIA DE 1,10M,TENDO O CONCRETO DAS PAREDES,FUNDO E TAMPA 400KG E O DA BASE,CALHA E BANQUETA 300KG DE CIMENTO POR M3,SENDO AS PAREDES,CALHA E A BANQUETA REVESTIDAS COM ARGAMASSA,EXCLUSIVE TAMPAO DE FERRO FUNDIDO</v>
      </c>
      <c r="C5648" s="749" t="s">
        <v>18125</v>
      </c>
      <c r="D5648" s="749" t="s">
        <v>18400</v>
      </c>
      <c r="E5648" s="749" t="s">
        <v>18382</v>
      </c>
      <c r="F5648" s="749" t="s">
        <v>18189</v>
      </c>
      <c r="G5648" s="749" t="s">
        <v>18190</v>
      </c>
      <c r="H5648" s="749" t="s">
        <v>18191</v>
      </c>
      <c r="I5648" s="749" t="s">
        <v>30</v>
      </c>
      <c r="J5648" s="749" t="n">
        <v>11255.87</v>
      </c>
    </row>
    <row collapsed="false" customFormat="false" customHeight="true" hidden="true" ht="12.75" outlineLevel="0" r="5649">
      <c r="A5649" s="749" t="s">
        <v>18401</v>
      </c>
      <c r="B5649" s="749" t="str">
        <f aca="false">C5649&amp;D5649&amp;E5649&amp;F5649&amp;G5649&amp;H5649</f>
        <v>POCO DE VISITA DE CONCRETO ARMADO COM MEDIDAS INTERNAS DO POCO E PROFUNDIDADE DE 1,60X1,60X3,60M,E DIAMETRO DA GALERIA DE 1,10M,TENDO O CONCRETO DAS PAREDES,FUNDO E TAMPA 400KG E O DA BASE,CALHA E BANQUETA 300KG DE CIMENTO POR M3,SENDO AS PAREDES,CALHA E A BANQUETA REVESTIDAS COM ARGAMASSA,EXCLUSIVE TAMPAO DE FERRO FUNDIDO</v>
      </c>
      <c r="C5649" s="749" t="s">
        <v>18125</v>
      </c>
      <c r="D5649" s="749" t="s">
        <v>18400</v>
      </c>
      <c r="E5649" s="749" t="s">
        <v>18382</v>
      </c>
      <c r="F5649" s="749" t="s">
        <v>18189</v>
      </c>
      <c r="G5649" s="749" t="s">
        <v>18190</v>
      </c>
      <c r="H5649" s="749" t="s">
        <v>18191</v>
      </c>
      <c r="I5649" s="749" t="s">
        <v>30</v>
      </c>
      <c r="J5649" s="749" t="n">
        <v>10202.59</v>
      </c>
    </row>
    <row collapsed="false" customFormat="false" customHeight="true" hidden="true" ht="12.75" outlineLevel="0" r="5650">
      <c r="A5650" s="749" t="s">
        <v>18402</v>
      </c>
      <c r="B5650" s="749" t="str">
        <f aca="false">C5650&amp;D5650&amp;E5650&amp;F5650&amp;G5650&amp;H5650</f>
        <v>POCO DE VISITA DE CONCRETO ARMADO COM MEDIDAS INTERNAS DO POCO E PROFUNDIDADE DE 1,60X1,60X3,90M,E DIAMETRO DA GALERIA DE 1,10M,TENDO O CONCRETO DAS PAREDES,FUNDO E TAMPA 400KG E O DA BASE,CALHA E BANQUETA 300KG DE CIMENTO POR M3,SENDO AS PAREDES,CALHA E A BANQUETA REVESTIDAS COM ARGAMASSA,EXCLUSIVE TAMPAO DE FERRO FUNDIDO</v>
      </c>
      <c r="C5650" s="749" t="s">
        <v>18125</v>
      </c>
      <c r="D5650" s="749" t="s">
        <v>18403</v>
      </c>
      <c r="E5650" s="749" t="s">
        <v>18382</v>
      </c>
      <c r="F5650" s="749" t="s">
        <v>18189</v>
      </c>
      <c r="G5650" s="749" t="s">
        <v>18190</v>
      </c>
      <c r="H5650" s="749" t="s">
        <v>18191</v>
      </c>
      <c r="I5650" s="749" t="s">
        <v>30</v>
      </c>
      <c r="J5650" s="749" t="n">
        <v>11550.51</v>
      </c>
    </row>
    <row collapsed="false" customFormat="false" customHeight="true" hidden="true" ht="12.75" outlineLevel="0" r="5651">
      <c r="A5651" s="749" t="s">
        <v>18404</v>
      </c>
      <c r="B5651" s="749" t="str">
        <f aca="false">C5651&amp;D5651&amp;E5651&amp;F5651&amp;G5651&amp;H5651</f>
        <v>POCO DE VISITA DE CONCRETO ARMADO COM MEDIDAS INTERNAS DO POCO E PROFUNDIDADE DE 1,60X1,60X3,90M,E DIAMETRO DA GALERIA DE 1,10M,TENDO O CONCRETO DAS PAREDES,FUNDO E TAMPA 400KG E O DA BASE,CALHA E BANQUETA 300KG DE CIMENTO POR M3,SENDO AS PAREDES,CALHA E A BANQUETA REVESTIDAS COM ARGAMASSA,EXCLUSIVE TAMPAO DE FERRO FUNDIDO</v>
      </c>
      <c r="C5651" s="749" t="s">
        <v>18125</v>
      </c>
      <c r="D5651" s="749" t="s">
        <v>18403</v>
      </c>
      <c r="E5651" s="749" t="s">
        <v>18382</v>
      </c>
      <c r="F5651" s="749" t="s">
        <v>18189</v>
      </c>
      <c r="G5651" s="749" t="s">
        <v>18190</v>
      </c>
      <c r="H5651" s="749" t="s">
        <v>18191</v>
      </c>
      <c r="I5651" s="749" t="s">
        <v>30</v>
      </c>
      <c r="J5651" s="749" t="n">
        <v>10476.44</v>
      </c>
    </row>
    <row collapsed="false" customFormat="false" customHeight="true" hidden="true" ht="12.75" outlineLevel="0" r="5652">
      <c r="A5652" s="749" t="s">
        <v>18405</v>
      </c>
      <c r="B5652" s="749" t="str">
        <f aca="false">C5652&amp;D5652&amp;E5652&amp;F5652&amp;G5652&amp;H5652</f>
        <v>POCO DE VISITA DE CONCRETO ARMADO COM MEDIDAS INTERNAS DO POCO E PROFUNDIDADE DE 1,60X1,60X4,20M,E DIAMETRO DA GALERIA DE 1,10M,TENDO O CONCRETO DAS PAREDES,FUNDO E TAMPA 400KG E O DA BASE,CALHA E BANQUETA 300KG DE CIMENTO POR M3,SENDO AS PAREDES,CALHA E A BANQUETA REVESTIDAS COM ARGAMASSA,EXCLUSIVE TAMPAO DE FERRO FUNDIDO</v>
      </c>
      <c r="C5652" s="749" t="s">
        <v>18125</v>
      </c>
      <c r="D5652" s="749" t="s">
        <v>18406</v>
      </c>
      <c r="E5652" s="749" t="s">
        <v>18382</v>
      </c>
      <c r="F5652" s="749" t="s">
        <v>18189</v>
      </c>
      <c r="G5652" s="749" t="s">
        <v>18190</v>
      </c>
      <c r="H5652" s="749" t="s">
        <v>18191</v>
      </c>
      <c r="I5652" s="749" t="s">
        <v>30</v>
      </c>
      <c r="J5652" s="749" t="n">
        <v>11700.72</v>
      </c>
    </row>
    <row collapsed="false" customFormat="false" customHeight="true" hidden="true" ht="12.75" outlineLevel="0" r="5653">
      <c r="A5653" s="749" t="s">
        <v>18407</v>
      </c>
      <c r="B5653" s="749" t="str">
        <f aca="false">C5653&amp;D5653&amp;E5653&amp;F5653&amp;G5653&amp;H5653</f>
        <v>POCO DE VISITA DE CONCRETO ARMADO COM MEDIDAS INTERNAS DO POCO E PROFUNDIDADE DE 1,60X1,60X4,20M,E DIAMETRO DA GALERIA DE 1,10M,TENDO O CONCRETO DAS PAREDES,FUNDO E TAMPA 400KG E O DA BASE,CALHA E BANQUETA 300KG DE CIMENTO POR M3,SENDO AS PAREDES,CALHA E A BANQUETA REVESTIDAS COM ARGAMASSA,EXCLUSIVE TAMPAO DE FERRO FUNDIDO</v>
      </c>
      <c r="C5653" s="749" t="s">
        <v>18125</v>
      </c>
      <c r="D5653" s="749" t="s">
        <v>18406</v>
      </c>
      <c r="E5653" s="749" t="s">
        <v>18382</v>
      </c>
      <c r="F5653" s="749" t="s">
        <v>18189</v>
      </c>
      <c r="G5653" s="749" t="s">
        <v>18190</v>
      </c>
      <c r="H5653" s="749" t="s">
        <v>18191</v>
      </c>
      <c r="I5653" s="749" t="s">
        <v>30</v>
      </c>
      <c r="J5653" s="749" t="n">
        <v>10626.23</v>
      </c>
    </row>
    <row collapsed="false" customFormat="false" customHeight="true" hidden="true" ht="12.75" outlineLevel="0" r="5654">
      <c r="A5654" s="749" t="s">
        <v>18408</v>
      </c>
      <c r="B5654" s="749" t="str">
        <f aca="false">C5654&amp;D5654&amp;E5654&amp;F5654&amp;G5654&amp;H5654</f>
        <v>POCO DE VISITA DE CONCRETO ARMADO COM MEDIDAS INTERNAS DO POCO E PROFUNDIDADE DE 1,60X1,60X4,50M,E DIAMETRO DA GALERIA DE 1,10M,TENDO O CONCRETO DAS PAREDES,FUNDO E TAMPA 400KG E O DA BASE,CALHA E BANQUETA 300KG DE CIMENTO POR M3,SENDO AS PAREDES,CALHA E A BANQUETA REVESTIDAS COM ARGAMASSA,EXCLUSIVE TAMPAO DE FERRO FUNDIDO</v>
      </c>
      <c r="C5654" s="749" t="s">
        <v>18125</v>
      </c>
      <c r="D5654" s="749" t="s">
        <v>18409</v>
      </c>
      <c r="E5654" s="749" t="s">
        <v>18382</v>
      </c>
      <c r="F5654" s="749" t="s">
        <v>18189</v>
      </c>
      <c r="G5654" s="749" t="s">
        <v>18190</v>
      </c>
      <c r="H5654" s="749" t="s">
        <v>18191</v>
      </c>
      <c r="I5654" s="749" t="s">
        <v>30</v>
      </c>
      <c r="J5654" s="749" t="n">
        <v>11969.85</v>
      </c>
    </row>
    <row collapsed="false" customFormat="false" customHeight="true" hidden="true" ht="12.75" outlineLevel="0" r="5655">
      <c r="A5655" s="749" t="s">
        <v>18410</v>
      </c>
      <c r="B5655" s="749" t="str">
        <f aca="false">C5655&amp;D5655&amp;E5655&amp;F5655&amp;G5655&amp;H5655</f>
        <v>POCO DE VISITA DE CONCRETO ARMADO COM MEDIDAS INTERNAS DO POCO E PROFUNDIDADE DE 1,60X1,60X4,50M,E DIAMETRO DA GALERIA DE 1,10M,TENDO O CONCRETO DAS PAREDES,FUNDO E TAMPA 400KG E O DA BASE,CALHA E BANQUETA 300KG DE CIMENTO POR M3,SENDO AS PAREDES,CALHA E A BANQUETA REVESTIDAS COM ARGAMASSA,EXCLUSIVE TAMPAO DE FERRO FUNDIDO</v>
      </c>
      <c r="C5655" s="749" t="s">
        <v>18125</v>
      </c>
      <c r="D5655" s="749" t="s">
        <v>18409</v>
      </c>
      <c r="E5655" s="749" t="s">
        <v>18382</v>
      </c>
      <c r="F5655" s="749" t="s">
        <v>18189</v>
      </c>
      <c r="G5655" s="749" t="s">
        <v>18190</v>
      </c>
      <c r="H5655" s="749" t="s">
        <v>18191</v>
      </c>
      <c r="I5655" s="749" t="s">
        <v>30</v>
      </c>
      <c r="J5655" s="749" t="n">
        <v>10865.63</v>
      </c>
    </row>
    <row collapsed="false" customFormat="false" customHeight="true" hidden="true" ht="12.75" outlineLevel="0" r="5656">
      <c r="A5656" s="749" t="s">
        <v>18411</v>
      </c>
      <c r="B5656" s="749" t="str">
        <f aca="false">C5656&amp;D5656&amp;E5656&amp;F5656&amp;G5656&amp;H5656</f>
        <v>POCO DE VISITA DE CONCRETO ARMADO COM MEDIDAS INTERNAS DO POCO E PROFUNDIDADE DE 1,60X1,60X4,80M,E DIAMETRO DA GALERIA DE 1,10M,TENDO O CONCRETO DAS PAREDES,FUNDO E TAMPA 400KG E O DA BASE,CALHA E BANQUETA 300KG DE CIMENTO POR M3,SENDO AS PAREDES,CALHA E A BANQUETA REVESTIDAS COM ARGAMASSA,EXCLUSIVE TAMPAO DE FERRO FUNDIDO</v>
      </c>
      <c r="C5656" s="749" t="s">
        <v>18125</v>
      </c>
      <c r="D5656" s="749" t="s">
        <v>18412</v>
      </c>
      <c r="E5656" s="749" t="s">
        <v>18382</v>
      </c>
      <c r="F5656" s="749" t="s">
        <v>18189</v>
      </c>
      <c r="G5656" s="749" t="s">
        <v>18190</v>
      </c>
      <c r="H5656" s="749" t="s">
        <v>18191</v>
      </c>
      <c r="I5656" s="749" t="s">
        <v>30</v>
      </c>
      <c r="J5656" s="749" t="n">
        <v>12328.28</v>
      </c>
    </row>
    <row collapsed="false" customFormat="false" customHeight="true" hidden="true" ht="12.75" outlineLevel="0" r="5657">
      <c r="A5657" s="749" t="s">
        <v>18413</v>
      </c>
      <c r="B5657" s="749" t="str">
        <f aca="false">C5657&amp;D5657&amp;E5657&amp;F5657&amp;G5657&amp;H5657</f>
        <v>POCO DE VISITA DE CONCRETO ARMADO COM MEDIDAS INTERNAS DO POCO E PROFUNDIDADE DE 1,60X1,60X4,80M,E DIAMETRO DA GALERIA DE 1,10M,TENDO O CONCRETO DAS PAREDES,FUNDO E TAMPA 400KG E O DA BASE,CALHA E BANQUETA 300KG DE CIMENTO POR M3,SENDO AS PAREDES,CALHA E A BANQUETA REVESTIDAS COM ARGAMASSA,EXCLUSIVE TAMPAO DE FERRO FUNDIDO</v>
      </c>
      <c r="C5657" s="749" t="s">
        <v>18125</v>
      </c>
      <c r="D5657" s="749" t="s">
        <v>18412</v>
      </c>
      <c r="E5657" s="749" t="s">
        <v>18382</v>
      </c>
      <c r="F5657" s="749" t="s">
        <v>18189</v>
      </c>
      <c r="G5657" s="749" t="s">
        <v>18190</v>
      </c>
      <c r="H5657" s="749" t="s">
        <v>18191</v>
      </c>
      <c r="I5657" s="749" t="s">
        <v>30</v>
      </c>
      <c r="J5657" s="749" t="n">
        <v>11197.96</v>
      </c>
    </row>
    <row collapsed="false" customFormat="false" customHeight="true" hidden="true" ht="12.75" outlineLevel="0" r="5658">
      <c r="A5658" s="749" t="s">
        <v>18414</v>
      </c>
      <c r="B5658" s="749" t="str">
        <f aca="false">C5658&amp;D5658&amp;E5658&amp;F5658&amp;G5658&amp;H5658</f>
        <v>POCO DE VISITA DE CONCRETO ARMADO COM MEDIDAS INTERNAS DO POCO E PROFUNDIDADE DE 1,60X1,60X5,10M,E DIAMETRO DA GALERIA DE 1,10M,TENDO O CONCRETO DAS PAREDES,FUNDO E TAMPA 400KG E O DA BASE,CALHA E BANQUETA 300KG DE CIMENTO POR M3,SENDO AS PAREDES,CALHA E A BANQUETA REVESTIDAS COM ARGAMASSA,EXCLUSIVE TAMPAO DE FERRO FUNDIDO</v>
      </c>
      <c r="C5658" s="749" t="s">
        <v>18125</v>
      </c>
      <c r="D5658" s="749" t="s">
        <v>18415</v>
      </c>
      <c r="E5658" s="749" t="s">
        <v>18382</v>
      </c>
      <c r="F5658" s="749" t="s">
        <v>18189</v>
      </c>
      <c r="G5658" s="749" t="s">
        <v>18190</v>
      </c>
      <c r="H5658" s="749" t="s">
        <v>18191</v>
      </c>
      <c r="I5658" s="749" t="s">
        <v>30</v>
      </c>
      <c r="J5658" s="749" t="n">
        <v>12644.82</v>
      </c>
    </row>
    <row collapsed="false" customFormat="false" customHeight="true" hidden="true" ht="12.75" outlineLevel="0" r="5659">
      <c r="A5659" s="749" t="s">
        <v>18416</v>
      </c>
      <c r="B5659" s="749" t="str">
        <f aca="false">C5659&amp;D5659&amp;E5659&amp;F5659&amp;G5659&amp;H5659</f>
        <v>POCO DE VISITA DE CONCRETO ARMADO COM MEDIDAS INTERNAS DO POCO E PROFUNDIDADE DE 1,60X1,60X5,10M,E DIAMETRO DA GALERIA DE 1,10M,TENDO O CONCRETO DAS PAREDES,FUNDO E TAMPA 400KG E O DA BASE,CALHA E BANQUETA 300KG DE CIMENTO POR M3,SENDO AS PAREDES,CALHA E A BANQUETA REVESTIDAS COM ARGAMASSA,EXCLUSIVE TAMPAO DE FERRO FUNDIDO</v>
      </c>
      <c r="C5659" s="749" t="s">
        <v>18125</v>
      </c>
      <c r="D5659" s="749" t="s">
        <v>18415</v>
      </c>
      <c r="E5659" s="749" t="s">
        <v>18382</v>
      </c>
      <c r="F5659" s="749" t="s">
        <v>18189</v>
      </c>
      <c r="G5659" s="749" t="s">
        <v>18190</v>
      </c>
      <c r="H5659" s="749" t="s">
        <v>18191</v>
      </c>
      <c r="I5659" s="749" t="s">
        <v>30</v>
      </c>
      <c r="J5659" s="749" t="n">
        <v>11489.22</v>
      </c>
    </row>
    <row collapsed="false" customFormat="false" customHeight="true" hidden="true" ht="12.75" outlineLevel="0" r="5660">
      <c r="A5660" s="749" t="s">
        <v>18417</v>
      </c>
      <c r="B5660" s="749" t="str">
        <f aca="false">C5660&amp;D5660&amp;E5660&amp;F5660&amp;G5660&amp;H5660</f>
        <v>POCO DE VISITA DE CONCRETO ARMADO COM MEDIDAS INTERNAS DO POCO E PROFUNDIDADE DE 1,60X1,60X5,40M,E DIAMETRO DA GALERIA DE 1,10M,TENDO O CONCRETO DAS PAREDES,FUNDO E TAMPA 400KG E O DA BASE,CALHA E BANQUETA 300KG DE CIMENTO POR M3,SENDO AS PAREDES,CALHA E A BANQUETA REVESTIDAS COM ARGAMASSA,EXCLUSIVE TAMPAO DE FERRO FUNDIDO</v>
      </c>
      <c r="C5660" s="749" t="s">
        <v>18125</v>
      </c>
      <c r="D5660" s="749" t="s">
        <v>18418</v>
      </c>
      <c r="E5660" s="749" t="s">
        <v>18382</v>
      </c>
      <c r="F5660" s="749" t="s">
        <v>18189</v>
      </c>
      <c r="G5660" s="749" t="s">
        <v>18190</v>
      </c>
      <c r="H5660" s="749" t="s">
        <v>18191</v>
      </c>
      <c r="I5660" s="749" t="s">
        <v>30</v>
      </c>
      <c r="J5660" s="749" t="n">
        <v>13055.52</v>
      </c>
    </row>
    <row collapsed="false" customFormat="false" customHeight="true" hidden="true" ht="12.75" outlineLevel="0" r="5661">
      <c r="A5661" s="749" t="s">
        <v>18419</v>
      </c>
      <c r="B5661" s="749" t="str">
        <f aca="false">C5661&amp;D5661&amp;E5661&amp;F5661&amp;G5661&amp;H5661</f>
        <v>POCO DE VISITA DE CONCRETO ARMADO COM MEDIDAS INTERNAS DO POCO E PROFUNDIDADE DE 1,60X1,60X5,40M,E DIAMETRO DA GALERIA DE 1,10M,TENDO O CONCRETO DAS PAREDES,FUNDO E TAMPA 400KG E O DA BASE,CALHA E BANQUETA 300KG DE CIMENTO POR M3,SENDO AS PAREDES,CALHA E A BANQUETA REVESTIDAS COM ARGAMASSA,EXCLUSIVE TAMPAO DE FERRO FUNDIDO</v>
      </c>
      <c r="C5661" s="749" t="s">
        <v>18125</v>
      </c>
      <c r="D5661" s="749" t="s">
        <v>18418</v>
      </c>
      <c r="E5661" s="749" t="s">
        <v>18382</v>
      </c>
      <c r="F5661" s="749" t="s">
        <v>18189</v>
      </c>
      <c r="G5661" s="749" t="s">
        <v>18190</v>
      </c>
      <c r="H5661" s="749" t="s">
        <v>18191</v>
      </c>
      <c r="I5661" s="749" t="s">
        <v>30</v>
      </c>
      <c r="J5661" s="749" t="n">
        <v>11862.04</v>
      </c>
    </row>
    <row collapsed="false" customFormat="false" customHeight="true" hidden="true" ht="12.75" outlineLevel="0" r="5662">
      <c r="A5662" s="749" t="s">
        <v>18420</v>
      </c>
      <c r="B5662" s="749" t="str">
        <f aca="false">C5662&amp;D5662&amp;E5662&amp;F5662&amp;G5662&amp;H5662</f>
        <v>POCO DE VISITA DE CONCRETO ARMADO COM MEDIDAS INTERNAS DO POCO E PROFUNDIDADE DE 1,60X1,60X5,70M,E DIAMETRO DA GALERIA DE 1,10M,TENDO O CONCRETO DAS PAREDES,FUNDO E TAMPA 400KG E O DA BASE,CALHA E BANQUETA 300KG DE CIMENTO POR M3,SENDO AS PAREDES,CALHA E A BANQUETA REVESTIDAS COM ARGAMASSA,EXCLUSIVE TAMPAO DE FERRO FUNDIDO</v>
      </c>
      <c r="C5662" s="749" t="s">
        <v>18125</v>
      </c>
      <c r="D5662" s="749" t="s">
        <v>18421</v>
      </c>
      <c r="E5662" s="749" t="s">
        <v>18382</v>
      </c>
      <c r="F5662" s="749" t="s">
        <v>18189</v>
      </c>
      <c r="G5662" s="749" t="s">
        <v>18190</v>
      </c>
      <c r="H5662" s="749" t="s">
        <v>18191</v>
      </c>
      <c r="I5662" s="749" t="s">
        <v>30</v>
      </c>
      <c r="J5662" s="749" t="n">
        <v>13405.97</v>
      </c>
    </row>
    <row collapsed="false" customFormat="false" customHeight="true" hidden="true" ht="12.75" outlineLevel="0" r="5663">
      <c r="A5663" s="749" t="s">
        <v>18422</v>
      </c>
      <c r="B5663" s="749" t="str">
        <f aca="false">C5663&amp;D5663&amp;E5663&amp;F5663&amp;G5663&amp;H5663</f>
        <v>POCO DE VISITA DE CONCRETO ARMADO COM MEDIDAS INTERNAS DO POCO E PROFUNDIDADE DE 1,60X1,60X5,70M,E DIAMETRO DA GALERIA DE 1,10M,TENDO O CONCRETO DAS PAREDES,FUNDO E TAMPA 400KG E O DA BASE,CALHA E BANQUETA 300KG DE CIMENTO POR M3,SENDO AS PAREDES,CALHA E A BANQUETA REVESTIDAS COM ARGAMASSA,EXCLUSIVE TAMPAO DE FERRO FUNDIDO</v>
      </c>
      <c r="C5663" s="749" t="s">
        <v>18125</v>
      </c>
      <c r="D5663" s="749" t="s">
        <v>18421</v>
      </c>
      <c r="E5663" s="749" t="s">
        <v>18382</v>
      </c>
      <c r="F5663" s="749" t="s">
        <v>18189</v>
      </c>
      <c r="G5663" s="749" t="s">
        <v>18190</v>
      </c>
      <c r="H5663" s="749" t="s">
        <v>18191</v>
      </c>
      <c r="I5663" s="749" t="s">
        <v>30</v>
      </c>
      <c r="J5663" s="749" t="n">
        <v>12182.67</v>
      </c>
    </row>
    <row collapsed="false" customFormat="false" customHeight="true" hidden="true" ht="12.75" outlineLevel="0" r="5664">
      <c r="A5664" s="749" t="s">
        <v>18423</v>
      </c>
      <c r="B5664" s="749" t="str">
        <f aca="false">C5664&amp;D5664&amp;E5664&amp;F5664&amp;G5664&amp;H5664</f>
        <v>POCO DE VISITA DE CONCRETO ARMADO COM MEDIDAS INTERNAS DO POCO E PROFUNDIDADE DE 1,60X1,60X6,00M,E DIAMETRO DA GALERIA DE 1,10M,TENDO O CONCRETO DAS PAREDES,FUNDO E TAMPA 400KG E O DA BASE,CALHA E BANQUETA 300KG DE CIMENTO POR M3,SENDO AS PAREDES,CALHA E A BANQUETA REVESTIDAS COM ARGAMASSA,EXCLUSIVE TAMPAO DE FERRO FUNDIDO</v>
      </c>
      <c r="C5664" s="749" t="s">
        <v>18125</v>
      </c>
      <c r="D5664" s="749" t="s">
        <v>18424</v>
      </c>
      <c r="E5664" s="749" t="s">
        <v>18382</v>
      </c>
      <c r="F5664" s="749" t="s">
        <v>18189</v>
      </c>
      <c r="G5664" s="749" t="s">
        <v>18190</v>
      </c>
      <c r="H5664" s="749" t="s">
        <v>18191</v>
      </c>
      <c r="I5664" s="749" t="s">
        <v>30</v>
      </c>
      <c r="J5664" s="749" t="n">
        <v>13724.38</v>
      </c>
    </row>
    <row collapsed="false" customFormat="false" customHeight="true" hidden="true" ht="12.75" outlineLevel="0" r="5665">
      <c r="A5665" s="749" t="s">
        <v>18425</v>
      </c>
      <c r="B5665" s="749" t="str">
        <f aca="false">C5665&amp;D5665&amp;E5665&amp;F5665&amp;G5665&amp;H5665</f>
        <v>POCO DE VISITA DE CONCRETO ARMADO COM MEDIDAS INTERNAS DO POCO E PROFUNDIDADE DE 1,60X1,60X6,00M,E DIAMETRO DA GALERIA DE 1,10M,TENDO O CONCRETO DAS PAREDES,FUNDO E TAMPA 400KG E O DA BASE,CALHA E BANQUETA 300KG DE CIMENTO POR M3,SENDO AS PAREDES,CALHA E A BANQUETA REVESTIDAS COM ARGAMASSA,EXCLUSIVE TAMPAO DE FERRO FUNDIDO</v>
      </c>
      <c r="C5665" s="749" t="s">
        <v>18125</v>
      </c>
      <c r="D5665" s="749" t="s">
        <v>18424</v>
      </c>
      <c r="E5665" s="749" t="s">
        <v>18382</v>
      </c>
      <c r="F5665" s="749" t="s">
        <v>18189</v>
      </c>
      <c r="G5665" s="749" t="s">
        <v>18190</v>
      </c>
      <c r="H5665" s="749" t="s">
        <v>18191</v>
      </c>
      <c r="I5665" s="749" t="s">
        <v>30</v>
      </c>
      <c r="J5665" s="749" t="n">
        <v>12469.53</v>
      </c>
    </row>
    <row collapsed="false" customFormat="false" customHeight="true" hidden="true" ht="12.75" outlineLevel="0" r="5666">
      <c r="A5666" s="749" t="s">
        <v>18426</v>
      </c>
      <c r="B5666" s="749" t="str">
        <f aca="false">C5666&amp;D5666&amp;E5666&amp;F5666&amp;G5666&amp;H5666</f>
        <v>POCO DE VISITA DE CONCRETO ARMADO COM MEDIDAS INTERNAS DO POCO E PROFUNDIDADE DE 1,70X1,70X1,80M,E DIAMETRO DA GALERIA DE 1,20M,TENDO O CONCRETO DAS PAREDES,FUNDO E TAMPA 400KG E O DA BASE,CALHA E BANQUETA 300KG DE CIMENTO POR M3,SENDO AS PAREDES,CALHA E A BANQUETA REVESTIDAS COM ARGAMASSA,EXCLUSIVE TAMPAO DE FERRO FUNDIDO</v>
      </c>
      <c r="C5666" s="749" t="s">
        <v>18125</v>
      </c>
      <c r="D5666" s="749" t="s">
        <v>18427</v>
      </c>
      <c r="E5666" s="749" t="s">
        <v>18428</v>
      </c>
      <c r="F5666" s="749" t="s">
        <v>18189</v>
      </c>
      <c r="G5666" s="749" t="s">
        <v>18190</v>
      </c>
      <c r="H5666" s="749" t="s">
        <v>18191</v>
      </c>
      <c r="I5666" s="749" t="s">
        <v>30</v>
      </c>
      <c r="J5666" s="749" t="n">
        <v>9872.45</v>
      </c>
    </row>
    <row collapsed="false" customFormat="false" customHeight="true" hidden="true" ht="12.75" outlineLevel="0" r="5667">
      <c r="A5667" s="749" t="s">
        <v>18429</v>
      </c>
      <c r="B5667" s="749" t="str">
        <f aca="false">C5667&amp;D5667&amp;E5667&amp;F5667&amp;G5667&amp;H5667</f>
        <v>POCO DE VISITA DE CONCRETO ARMADO COM MEDIDAS INTERNAS DO POCO E PROFUNDIDADE DE 1,70X1,70X1,80M,E DIAMETRO DA GALERIA DE 1,20M,TENDO O CONCRETO DAS PAREDES,FUNDO E TAMPA 400KG E O DA BASE,CALHA E BANQUETA 300KG DE CIMENTO POR M3,SENDO AS PAREDES,CALHA E A BANQUETA REVESTIDAS COM ARGAMASSA,EXCLUSIVE TAMPAO DE FERRO FUNDIDO</v>
      </c>
      <c r="C5667" s="749" t="s">
        <v>18125</v>
      </c>
      <c r="D5667" s="749" t="s">
        <v>18427</v>
      </c>
      <c r="E5667" s="749" t="s">
        <v>18428</v>
      </c>
      <c r="F5667" s="749" t="s">
        <v>18189</v>
      </c>
      <c r="G5667" s="749" t="s">
        <v>18190</v>
      </c>
      <c r="H5667" s="749" t="s">
        <v>18191</v>
      </c>
      <c r="I5667" s="749" t="s">
        <v>30</v>
      </c>
      <c r="J5667" s="749" t="n">
        <v>8886.95</v>
      </c>
    </row>
    <row collapsed="false" customFormat="false" customHeight="true" hidden="true" ht="12.75" outlineLevel="0" r="5668">
      <c r="A5668" s="749" t="s">
        <v>18430</v>
      </c>
      <c r="B5668" s="749" t="str">
        <f aca="false">C5668&amp;D5668&amp;E5668&amp;F5668&amp;G5668&amp;H5668</f>
        <v>POCO DE VISITA DE CONCRETO ARMADO COM MEDIDAS INTERNAS DO POCO E PROFUNDIDADE DE 1,70X1,70X2,10M,E DIAMETRO DA GALERIA DE 1,20M,TENDO O CONCRETO DAS PAREDES,FUNDO E TAMPA 400KG E O DA BASE,CALHA E BANQUETA 300KG DE CIMENTO POR M3,SENDO AS PAREDES,CALHA E A BANQUETA REVESTIDAS COM ARGAMASSA,EXCLUSIVE TAMPAO DE FERRO FUNDIDO</v>
      </c>
      <c r="C5668" s="749" t="s">
        <v>18125</v>
      </c>
      <c r="D5668" s="749" t="s">
        <v>18431</v>
      </c>
      <c r="E5668" s="749" t="s">
        <v>18428</v>
      </c>
      <c r="F5668" s="749" t="s">
        <v>18189</v>
      </c>
      <c r="G5668" s="749" t="s">
        <v>18190</v>
      </c>
      <c r="H5668" s="749" t="s">
        <v>18191</v>
      </c>
      <c r="I5668" s="749" t="s">
        <v>30</v>
      </c>
      <c r="J5668" s="749" t="n">
        <v>10075.18</v>
      </c>
    </row>
    <row collapsed="false" customFormat="false" customHeight="true" hidden="true" ht="12.75" outlineLevel="0" r="5669">
      <c r="A5669" s="749" t="s">
        <v>18432</v>
      </c>
      <c r="B5669" s="749" t="str">
        <f aca="false">C5669&amp;D5669&amp;E5669&amp;F5669&amp;G5669&amp;H5669</f>
        <v>POCO DE VISITA DE CONCRETO ARMADO COM MEDIDAS INTERNAS DO POCO E PROFUNDIDADE DE 1,70X1,70X2,10M,E DIAMETRO DA GALERIA DE 1,20M,TENDO O CONCRETO DAS PAREDES,FUNDO E TAMPA 400KG E O DA BASE,CALHA E BANQUETA 300KG DE CIMENTO POR M3,SENDO AS PAREDES,CALHA E A BANQUETA REVESTIDAS COM ARGAMASSA,EXCLUSIVE TAMPAO DE FERRO FUNDIDO</v>
      </c>
      <c r="C5669" s="749" t="s">
        <v>18125</v>
      </c>
      <c r="D5669" s="749" t="s">
        <v>18431</v>
      </c>
      <c r="E5669" s="749" t="s">
        <v>18428</v>
      </c>
      <c r="F5669" s="749" t="s">
        <v>18189</v>
      </c>
      <c r="G5669" s="749" t="s">
        <v>18190</v>
      </c>
      <c r="H5669" s="749" t="s">
        <v>18191</v>
      </c>
      <c r="I5669" s="749" t="s">
        <v>30</v>
      </c>
      <c r="J5669" s="749" t="n">
        <v>9062.97</v>
      </c>
    </row>
    <row collapsed="false" customFormat="false" customHeight="true" hidden="true" ht="12.75" outlineLevel="0" r="5670">
      <c r="A5670" s="749" t="s">
        <v>18433</v>
      </c>
      <c r="B5670" s="749" t="str">
        <f aca="false">C5670&amp;D5670&amp;E5670&amp;F5670&amp;G5670&amp;H5670</f>
        <v>POCO DE VISITA DE CONCRETO ARMADO COM MEDIDAS INTERNAS DO POCO E PROFUNDIDADE DE 1,70X1,70X2,40M,E DIAMETRO DA GALERIA DE 1,20M,TENDO O CONCRETO DAS PAREDES,FUNDO E TAMPA 400KG E O DA BASE,CALHA E BANQUETA 300KG DE CIMENTO POR M3,SENDO AS PAREDES,CALHA E A BANQUETA REVESTIDAS COM ARGAMASSA,EXCLUSIVE TAMPAO DE FERRO FUNDIDO</v>
      </c>
      <c r="C5670" s="749" t="s">
        <v>18125</v>
      </c>
      <c r="D5670" s="749" t="s">
        <v>18434</v>
      </c>
      <c r="E5670" s="749" t="s">
        <v>18428</v>
      </c>
      <c r="F5670" s="749" t="s">
        <v>18189</v>
      </c>
      <c r="G5670" s="749" t="s">
        <v>18190</v>
      </c>
      <c r="H5670" s="749" t="s">
        <v>18191</v>
      </c>
      <c r="I5670" s="749" t="s">
        <v>30</v>
      </c>
      <c r="J5670" s="749" t="n">
        <v>10231.98</v>
      </c>
    </row>
    <row collapsed="false" customFormat="false" customHeight="true" hidden="true" ht="12.75" outlineLevel="0" r="5671">
      <c r="A5671" s="749" t="s">
        <v>18435</v>
      </c>
      <c r="B5671" s="749" t="str">
        <f aca="false">C5671&amp;D5671&amp;E5671&amp;F5671&amp;G5671&amp;H5671</f>
        <v>POCO DE VISITA DE CONCRETO ARMADO COM MEDIDAS INTERNAS DO POCO E PROFUNDIDADE DE 1,70X1,70X2,40M,E DIAMETRO DA GALERIA DE 1,20M,TENDO O CONCRETO DAS PAREDES,FUNDO E TAMPA 400KG E O DA BASE,CALHA E BANQUETA 300KG DE CIMENTO POR M3,SENDO AS PAREDES,CALHA E A BANQUETA REVESTIDAS COM ARGAMASSA,EXCLUSIVE TAMPAO DE FERRO FUNDIDO</v>
      </c>
      <c r="C5671" s="749" t="s">
        <v>18125</v>
      </c>
      <c r="D5671" s="749" t="s">
        <v>18434</v>
      </c>
      <c r="E5671" s="749" t="s">
        <v>18428</v>
      </c>
      <c r="F5671" s="749" t="s">
        <v>18189</v>
      </c>
      <c r="G5671" s="749" t="s">
        <v>18190</v>
      </c>
      <c r="H5671" s="749" t="s">
        <v>18191</v>
      </c>
      <c r="I5671" s="749" t="s">
        <v>30</v>
      </c>
      <c r="J5671" s="749" t="n">
        <v>9204.99</v>
      </c>
    </row>
    <row collapsed="false" customFormat="false" customHeight="true" hidden="true" ht="12.75" outlineLevel="0" r="5672">
      <c r="A5672" s="749" t="s">
        <v>18436</v>
      </c>
      <c r="B5672" s="749" t="str">
        <f aca="false">C5672&amp;D5672&amp;E5672&amp;F5672&amp;G5672&amp;H5672</f>
        <v>POCO DE VISITA DE CONCRETO ARMADO COM MEDIDAS INTERNAS DO POCO E PROFUNDIDADE DE 1,70X1,70X2,70M,E DIAMETRO DA GALERIA DE 1,20M,TENDO O CONCRETO DAS PAREDES,FUNDO E TAMPA 400KG E O DA BASE,CALHA E BANQUETA 300KG DE CIMENTO POR M3,SENDO AS PAREDES,CALHA E A BANQUETA REVESTIDAS COM ARGAMASSA,EXCLUSIVE TAMPAO DE FERRO FUNDIDO</v>
      </c>
      <c r="C5672" s="749" t="s">
        <v>18125</v>
      </c>
      <c r="D5672" s="749" t="s">
        <v>18437</v>
      </c>
      <c r="E5672" s="749" t="s">
        <v>18428</v>
      </c>
      <c r="F5672" s="749" t="s">
        <v>18189</v>
      </c>
      <c r="G5672" s="749" t="s">
        <v>18190</v>
      </c>
      <c r="H5672" s="749" t="s">
        <v>18191</v>
      </c>
      <c r="I5672" s="749" t="s">
        <v>30</v>
      </c>
      <c r="J5672" s="749" t="n">
        <v>10662.91</v>
      </c>
    </row>
    <row collapsed="false" customFormat="false" customHeight="true" hidden="true" ht="12.75" outlineLevel="0" r="5673">
      <c r="A5673" s="749" t="s">
        <v>18438</v>
      </c>
      <c r="B5673" s="749" t="str">
        <f aca="false">C5673&amp;D5673&amp;E5673&amp;F5673&amp;G5673&amp;H5673</f>
        <v>POCO DE VISITA DE CONCRETO ARMADO COM MEDIDAS INTERNAS DO POCO E PROFUNDIDADE DE 1,70X1,70X2,70M,E DIAMETRO DA GALERIA DE 1,20M,TENDO O CONCRETO DAS PAREDES,FUNDO E TAMPA 400KG E O DA BASE,CALHA E BANQUETA 300KG DE CIMENTO POR M3,SENDO AS PAREDES,CALHA E A BANQUETA REVESTIDAS COM ARGAMASSA,EXCLUSIVE TAMPAO DE FERRO FUNDIDO</v>
      </c>
      <c r="C5673" s="749" t="s">
        <v>18125</v>
      </c>
      <c r="D5673" s="749" t="s">
        <v>18437</v>
      </c>
      <c r="E5673" s="749" t="s">
        <v>18428</v>
      </c>
      <c r="F5673" s="749" t="s">
        <v>18189</v>
      </c>
      <c r="G5673" s="749" t="s">
        <v>18190</v>
      </c>
      <c r="H5673" s="749" t="s">
        <v>18191</v>
      </c>
      <c r="I5673" s="749" t="s">
        <v>30</v>
      </c>
      <c r="J5673" s="749" t="n">
        <v>9655.02</v>
      </c>
    </row>
    <row collapsed="false" customFormat="false" customHeight="true" hidden="true" ht="12.75" outlineLevel="0" r="5674">
      <c r="A5674" s="749" t="s">
        <v>18439</v>
      </c>
      <c r="B5674" s="749" t="str">
        <f aca="false">C5674&amp;D5674&amp;E5674&amp;F5674&amp;G5674&amp;H5674</f>
        <v>POCO DE VISITA DE CONCRETO ARMADO COM MEDIDAS INTERNAS DO POCO E PROFUNDIDADE DE 1,70X1,70X3,00M,E DIAMETRO DA GALERIA DE 1,20M,TENDO O CONCRETO DAS PAREDES,FUNDO E TAMPA 400KG E O DA BASE,CALHA E BANQUETA 300KG DE CIMENTO POR M3,SENDO AS PAREDES,CALHA E A BANQUETA REVESTIDAS COM ARGAMASSA,EXCLUSIVE TAMPAO DE FERRO FUNDIDO</v>
      </c>
      <c r="C5674" s="749" t="s">
        <v>18125</v>
      </c>
      <c r="D5674" s="749" t="s">
        <v>18440</v>
      </c>
      <c r="E5674" s="749" t="s">
        <v>18428</v>
      </c>
      <c r="F5674" s="749" t="s">
        <v>18189</v>
      </c>
      <c r="G5674" s="749" t="s">
        <v>18190</v>
      </c>
      <c r="H5674" s="749" t="s">
        <v>18191</v>
      </c>
      <c r="I5674" s="749" t="s">
        <v>30</v>
      </c>
      <c r="J5674" s="749" t="n">
        <v>11351.12</v>
      </c>
    </row>
    <row collapsed="false" customFormat="false" customHeight="true" hidden="true" ht="12.75" outlineLevel="0" r="5675">
      <c r="A5675" s="749" t="s">
        <v>18441</v>
      </c>
      <c r="B5675" s="749" t="str">
        <f aca="false">C5675&amp;D5675&amp;E5675&amp;F5675&amp;G5675&amp;H5675</f>
        <v>POCO DE VISITA DE CONCRETO ARMADO COM MEDIDAS INTERNAS DO POCO E PROFUNDIDADE DE 1,70X1,70X3,00M,E DIAMETRO DA GALERIA DE 1,20M,TENDO O CONCRETO DAS PAREDES,FUNDO E TAMPA 400KG E O DA BASE,CALHA E BANQUETA 300KG DE CIMENTO POR M3,SENDO AS PAREDES,CALHA E A BANQUETA REVESTIDAS COM ARGAMASSA,EXCLUSIVE TAMPAO DE FERRO FUNDIDO</v>
      </c>
      <c r="C5675" s="749" t="s">
        <v>18125</v>
      </c>
      <c r="D5675" s="749" t="s">
        <v>18440</v>
      </c>
      <c r="E5675" s="749" t="s">
        <v>18428</v>
      </c>
      <c r="F5675" s="749" t="s">
        <v>18189</v>
      </c>
      <c r="G5675" s="749" t="s">
        <v>18190</v>
      </c>
      <c r="H5675" s="749" t="s">
        <v>18191</v>
      </c>
      <c r="I5675" s="749" t="s">
        <v>30</v>
      </c>
      <c r="J5675" s="749" t="n">
        <v>10289.76</v>
      </c>
    </row>
    <row collapsed="false" customFormat="false" customHeight="true" hidden="true" ht="12.75" outlineLevel="0" r="5676">
      <c r="A5676" s="749" t="s">
        <v>18442</v>
      </c>
      <c r="B5676" s="749" t="str">
        <f aca="false">C5676&amp;D5676&amp;E5676&amp;F5676&amp;G5676&amp;H5676</f>
        <v>POCO DE VISITA DE CONCRETO ARMADO COM MEDIDAS INTERNAS DO POCO E PROFUNDIDADE DE 1,70X1,70X3,30M,E DIAMETRO DA GALERIA DE 1,20M,TENDO O CONCRETO DAS PAREDES,FUNDO E TAMPA 400KG E O DA BASE,CALHA E BANQUETA 300KG DE CIMENTO POR M3,SENDO AS PAREDES,CALHA E A BANQUETA REVESTIDAS COM ARGAMASSA,EXCLUSIVE TAMPAO DE FERRO FUNDIDO</v>
      </c>
      <c r="C5676" s="749" t="s">
        <v>18125</v>
      </c>
      <c r="D5676" s="749" t="s">
        <v>18443</v>
      </c>
      <c r="E5676" s="749" t="s">
        <v>18428</v>
      </c>
      <c r="F5676" s="749" t="s">
        <v>18189</v>
      </c>
      <c r="G5676" s="749" t="s">
        <v>18190</v>
      </c>
      <c r="H5676" s="749" t="s">
        <v>18191</v>
      </c>
      <c r="I5676" s="749" t="s">
        <v>30</v>
      </c>
      <c r="J5676" s="749" t="n">
        <v>12200.02</v>
      </c>
    </row>
    <row collapsed="false" customFormat="false" customHeight="true" hidden="true" ht="12.75" outlineLevel="0" r="5677">
      <c r="A5677" s="749" t="s">
        <v>18444</v>
      </c>
      <c r="B5677" s="749" t="str">
        <f aca="false">C5677&amp;D5677&amp;E5677&amp;F5677&amp;G5677&amp;H5677</f>
        <v>POCO DE VISITA DE CONCRETO ARMADO COM MEDIDAS INTERNAS DO POCO E PROFUNDIDADE DE 1,70X1,70X3,30M,E DIAMETRO DA GALERIA DE 1,20M,TENDO O CONCRETO DAS PAREDES,FUNDO E TAMPA 400KG E O DA BASE,CALHA E BANQUETA 300KG DE CIMENTO POR M3,SENDO AS PAREDES,CALHA E A BANQUETA REVESTIDAS COM ARGAMASSA,EXCLUSIVE TAMPAO DE FERRO FUNDIDO</v>
      </c>
      <c r="C5677" s="749" t="s">
        <v>18125</v>
      </c>
      <c r="D5677" s="749" t="s">
        <v>18443</v>
      </c>
      <c r="E5677" s="749" t="s">
        <v>18428</v>
      </c>
      <c r="F5677" s="749" t="s">
        <v>18189</v>
      </c>
      <c r="G5677" s="749" t="s">
        <v>18190</v>
      </c>
      <c r="H5677" s="749" t="s">
        <v>18191</v>
      </c>
      <c r="I5677" s="749" t="s">
        <v>30</v>
      </c>
      <c r="J5677" s="749" t="n">
        <v>11057.79</v>
      </c>
    </row>
    <row collapsed="false" customFormat="false" customHeight="true" hidden="true" ht="12.75" outlineLevel="0" r="5678">
      <c r="A5678" s="749" t="s">
        <v>18445</v>
      </c>
      <c r="B5678" s="749" t="str">
        <f aca="false">C5678&amp;D5678&amp;E5678&amp;F5678&amp;G5678&amp;H5678</f>
        <v>POCO DE VISITA DE CONCRETO ARMADO COM MEDIDAS INTERNAS DO POCO E PROFUNDIDADE DE 1,70X1,70X3,60M,E DIAMETRO DA GALERIA DE 1,20M,TENDO O CONCRETO DAS PAREDES,FUNDO E TAMPA 400KG E O DA BASE,CALHA E BANQUETA 300KG DE CIMENTO POR M3,SENDO AS PAREDES,CALHA E A BANQUETA REVESTIDAS COM ARGAMASSA,EXCLUSIVE TAMPAO DE FERRO FUNDIDO</v>
      </c>
      <c r="C5678" s="749" t="s">
        <v>18125</v>
      </c>
      <c r="D5678" s="749" t="s">
        <v>18446</v>
      </c>
      <c r="E5678" s="749" t="s">
        <v>18428</v>
      </c>
      <c r="F5678" s="749" t="s">
        <v>18189</v>
      </c>
      <c r="G5678" s="749" t="s">
        <v>18190</v>
      </c>
      <c r="H5678" s="749" t="s">
        <v>18191</v>
      </c>
      <c r="I5678" s="749" t="s">
        <v>30</v>
      </c>
      <c r="J5678" s="749" t="n">
        <v>12281.21</v>
      </c>
    </row>
    <row collapsed="false" customFormat="false" customHeight="true" hidden="true" ht="12.75" outlineLevel="0" r="5679">
      <c r="A5679" s="749" t="s">
        <v>18447</v>
      </c>
      <c r="B5679" s="749" t="str">
        <f aca="false">C5679&amp;D5679&amp;E5679&amp;F5679&amp;G5679&amp;H5679</f>
        <v>POCO DE VISITA DE CONCRETO ARMADO COM MEDIDAS INTERNAS DO POCO E PROFUNDIDADE DE 1,70X1,70X3,60M,E DIAMETRO DA GALERIA DE 1,20M,TENDO O CONCRETO DAS PAREDES,FUNDO E TAMPA 400KG E O DA BASE,CALHA E BANQUETA 300KG DE CIMENTO POR M3,SENDO AS PAREDES,CALHA E A BANQUETA REVESTIDAS COM ARGAMASSA,EXCLUSIVE TAMPAO DE FERRO FUNDIDO</v>
      </c>
      <c r="C5679" s="749" t="s">
        <v>18125</v>
      </c>
      <c r="D5679" s="749" t="s">
        <v>18446</v>
      </c>
      <c r="E5679" s="749" t="s">
        <v>18428</v>
      </c>
      <c r="F5679" s="749" t="s">
        <v>18189</v>
      </c>
      <c r="G5679" s="749" t="s">
        <v>18190</v>
      </c>
      <c r="H5679" s="749" t="s">
        <v>18191</v>
      </c>
      <c r="I5679" s="749" t="s">
        <v>30</v>
      </c>
      <c r="J5679" s="749" t="n">
        <v>11134.24</v>
      </c>
    </row>
    <row collapsed="false" customFormat="false" customHeight="true" hidden="true" ht="12.75" outlineLevel="0" r="5680">
      <c r="A5680" s="749" t="s">
        <v>18448</v>
      </c>
      <c r="B5680" s="749" t="str">
        <f aca="false">C5680&amp;D5680&amp;E5680&amp;F5680&amp;G5680&amp;H5680</f>
        <v>POCO DE VISITA DE CONCRETO ARMADO COM MEDIDAS INTERNAS DO POCO E PROFUNDIDADE DE 1,70X1,70X3,90M,E DIAMETRO DA GALERIA DE 1,20M,TENDO O CONCRETO DAS PAREDES,FUNDO E TAMPA 400KG E O DA BASE,CALHA E BANQUETA 300KG DE CIMENTO POR M3,SENDO AS PAREDES,CALHA E A BANQUETA REVESTIDAS COM ARGAMASSA,EXCLUSIVE TAMPAO DE FERRO FUNDIDO</v>
      </c>
      <c r="C5680" s="749" t="s">
        <v>18125</v>
      </c>
      <c r="D5680" s="749" t="s">
        <v>18449</v>
      </c>
      <c r="E5680" s="749" t="s">
        <v>18428</v>
      </c>
      <c r="F5680" s="749" t="s">
        <v>18189</v>
      </c>
      <c r="G5680" s="749" t="s">
        <v>18190</v>
      </c>
      <c r="H5680" s="749" t="s">
        <v>18191</v>
      </c>
      <c r="I5680" s="749" t="s">
        <v>30</v>
      </c>
      <c r="J5680" s="749" t="n">
        <v>12355.34</v>
      </c>
    </row>
    <row collapsed="false" customFormat="false" customHeight="true" hidden="true" ht="12.75" outlineLevel="0" r="5681">
      <c r="A5681" s="749" t="s">
        <v>18450</v>
      </c>
      <c r="B5681" s="749" t="str">
        <f aca="false">C5681&amp;D5681&amp;E5681&amp;F5681&amp;G5681&amp;H5681</f>
        <v>POCO DE VISITA DE CONCRETO ARMADO COM MEDIDAS INTERNAS DO POCO E PROFUNDIDADE DE 1,70X1,70X3,90M,E DIAMETRO DA GALERIA DE 1,20M,TENDO O CONCRETO DAS PAREDES,FUNDO E TAMPA 400KG E O DA BASE,CALHA E BANQUETA 300KG DE CIMENTO POR M3,SENDO AS PAREDES,CALHA E A BANQUETA REVESTIDAS COM ARGAMASSA,EXCLUSIVE TAMPAO DE FERRO FUNDIDO</v>
      </c>
      <c r="C5681" s="749" t="s">
        <v>18125</v>
      </c>
      <c r="D5681" s="749" t="s">
        <v>18449</v>
      </c>
      <c r="E5681" s="749" t="s">
        <v>18428</v>
      </c>
      <c r="F5681" s="749" t="s">
        <v>18189</v>
      </c>
      <c r="G5681" s="749" t="s">
        <v>18190</v>
      </c>
      <c r="H5681" s="749" t="s">
        <v>18191</v>
      </c>
      <c r="I5681" s="749" t="s">
        <v>30</v>
      </c>
      <c r="J5681" s="749" t="n">
        <v>11202.44</v>
      </c>
    </row>
    <row collapsed="false" customFormat="false" customHeight="true" hidden="true" ht="12.75" outlineLevel="0" r="5682">
      <c r="A5682" s="749" t="s">
        <v>18451</v>
      </c>
      <c r="B5682" s="749" t="str">
        <f aca="false">C5682&amp;D5682&amp;E5682&amp;F5682&amp;G5682&amp;H5682</f>
        <v>POCO DE VISITA DE CONCRETO ARMADO COM MEDIDAS INTERNAS DO POCO E PROFUNDIDADE DE 1,70X1,70X4,20M,E DIAMETRO DA GALERIA DE 1,20M,TENDO O CONCRETO DAS PAREDES,FUNDO E TAMPA 400KG E O DA BASE,CALHA E BANQUETA 300KG DE CIMENTO POR M3,SENDO AS PAREDES,CALHA E A BANQUETA REVESTIDAS COM ARGAMASSA,EXCLUSIVE TAMPAO DE FERRO FUNDIDO</v>
      </c>
      <c r="C5682" s="749" t="s">
        <v>18125</v>
      </c>
      <c r="D5682" s="749" t="s">
        <v>18452</v>
      </c>
      <c r="E5682" s="749" t="s">
        <v>18428</v>
      </c>
      <c r="F5682" s="749" t="s">
        <v>18189</v>
      </c>
      <c r="G5682" s="749" t="s">
        <v>18190</v>
      </c>
      <c r="H5682" s="749" t="s">
        <v>18191</v>
      </c>
      <c r="I5682" s="749" t="s">
        <v>30</v>
      </c>
      <c r="J5682" s="749" t="n">
        <v>12670.97</v>
      </c>
    </row>
    <row collapsed="false" customFormat="false" customHeight="true" hidden="true" ht="12.75" outlineLevel="0" r="5683">
      <c r="A5683" s="749" t="s">
        <v>18453</v>
      </c>
      <c r="B5683" s="749" t="str">
        <f aca="false">C5683&amp;D5683&amp;E5683&amp;F5683&amp;G5683&amp;H5683</f>
        <v>POCO DE VISITA DE CONCRETO ARMADO COM MEDIDAS INTERNAS DO POCO E PROFUNDIDADE DE 1,70X1,70X4,20M,E DIAMETRO DA GALERIA DE 1,20M,TENDO O CONCRETO DAS PAREDES,FUNDO E TAMPA 400KG E O DA BASE,CALHA E BANQUETA 300KG DE CIMENTO POR M3,SENDO AS PAREDES,CALHA E A BANQUETA REVESTIDAS COM ARGAMASSA,EXCLUSIVE TAMPAO DE FERRO FUNDIDO</v>
      </c>
      <c r="C5683" s="749" t="s">
        <v>18125</v>
      </c>
      <c r="D5683" s="749" t="s">
        <v>18452</v>
      </c>
      <c r="E5683" s="749" t="s">
        <v>18428</v>
      </c>
      <c r="F5683" s="749" t="s">
        <v>18189</v>
      </c>
      <c r="G5683" s="749" t="s">
        <v>18190</v>
      </c>
      <c r="H5683" s="749" t="s">
        <v>18191</v>
      </c>
      <c r="I5683" s="749" t="s">
        <v>30</v>
      </c>
      <c r="J5683" s="749" t="n">
        <v>11503.38</v>
      </c>
    </row>
    <row collapsed="false" customFormat="false" customHeight="true" hidden="true" ht="12.75" outlineLevel="0" r="5684">
      <c r="A5684" s="749" t="s">
        <v>18454</v>
      </c>
      <c r="B5684" s="749" t="str">
        <f aca="false">C5684&amp;D5684&amp;E5684&amp;F5684&amp;G5684&amp;H5684</f>
        <v>POCO DE VISITA DE CONCRETO ARMADO COM MEDIDAS INTERNAS DO POCO E PROFUNDIDADE DE 1,70X1,70X4,50M,E DIAMETRO DA GALERIA DE 1,20M,TENDO O CONCRETO DAS PAREDES,FUNDO E TAMPA 400KG E O DA BASE,CALHA E BANQUETA 300KG DE CIMENTO POR M3,SENDO AS PAREDES,CALHA E A BANQUETA REVESTIDAS COM ARGAMASSA,EXCLUSIVE TAMPAO DE FERRO FUNDIDO</v>
      </c>
      <c r="C5684" s="749" t="s">
        <v>18125</v>
      </c>
      <c r="D5684" s="749" t="s">
        <v>18455</v>
      </c>
      <c r="E5684" s="749" t="s">
        <v>18428</v>
      </c>
      <c r="F5684" s="749" t="s">
        <v>18189</v>
      </c>
      <c r="G5684" s="749" t="s">
        <v>18190</v>
      </c>
      <c r="H5684" s="749" t="s">
        <v>18191</v>
      </c>
      <c r="I5684" s="749" t="s">
        <v>30</v>
      </c>
      <c r="J5684" s="749" t="n">
        <v>12976.43</v>
      </c>
    </row>
    <row collapsed="false" customFormat="false" customHeight="true" hidden="true" ht="12.75" outlineLevel="0" r="5685">
      <c r="A5685" s="749" t="s">
        <v>18456</v>
      </c>
      <c r="B5685" s="749" t="str">
        <f aca="false">C5685&amp;D5685&amp;E5685&amp;F5685&amp;G5685&amp;H5685</f>
        <v>POCO DE VISITA DE CONCRETO ARMADO COM MEDIDAS INTERNAS DO POCO E PROFUNDIDADE DE 1,70X1,70X4,50M,E DIAMETRO DA GALERIA DE 1,20M,TENDO O CONCRETO DAS PAREDES,FUNDO E TAMPA 400KG E O DA BASE,CALHA E BANQUETA 300KG DE CIMENTO POR M3,SENDO AS PAREDES,CALHA E A BANQUETA REVESTIDAS COM ARGAMASSA,EXCLUSIVE TAMPAO DE FERRO FUNDIDO</v>
      </c>
      <c r="C5685" s="749" t="s">
        <v>18125</v>
      </c>
      <c r="D5685" s="749" t="s">
        <v>18455</v>
      </c>
      <c r="E5685" s="749" t="s">
        <v>18428</v>
      </c>
      <c r="F5685" s="749" t="s">
        <v>18189</v>
      </c>
      <c r="G5685" s="749" t="s">
        <v>18190</v>
      </c>
      <c r="H5685" s="749" t="s">
        <v>18191</v>
      </c>
      <c r="I5685" s="749" t="s">
        <v>30</v>
      </c>
      <c r="J5685" s="749" t="n">
        <v>11779.01</v>
      </c>
    </row>
    <row collapsed="false" customFormat="false" customHeight="true" hidden="true" ht="12.75" outlineLevel="0" r="5686">
      <c r="A5686" s="749" t="s">
        <v>18457</v>
      </c>
      <c r="B5686" s="749" t="str">
        <f aca="false">C5686&amp;D5686&amp;E5686&amp;F5686&amp;G5686&amp;H5686</f>
        <v>POCO DE VISITA DE CONCRETO ARMADO COM MEDIDAS INTERNAS DO POCO E PROFUNDIDADE DE 1,70X1,70X4,80M,E DIAMETRO DA GALERIA DE 1,20M,TENDO O CONCRETO DAS PAREDES,FUNDO E TAMPA 400KG E O DA BASE,CALHA E BANQUETA 300KG DE CIMENTO POR M3,SENDO AS PAREDES,CALHA E A BANQUETA REVESTIDAS COM ARGAMASSA,EXCLUSIVE TAMPAO DE FERRO FUNDIDO</v>
      </c>
      <c r="C5686" s="749" t="s">
        <v>18125</v>
      </c>
      <c r="D5686" s="749" t="s">
        <v>18458</v>
      </c>
      <c r="E5686" s="749" t="s">
        <v>18428</v>
      </c>
      <c r="F5686" s="749" t="s">
        <v>18189</v>
      </c>
      <c r="G5686" s="749" t="s">
        <v>18190</v>
      </c>
      <c r="H5686" s="749" t="s">
        <v>18191</v>
      </c>
      <c r="I5686" s="749" t="s">
        <v>30</v>
      </c>
      <c r="J5686" s="749" t="n">
        <v>13271.34</v>
      </c>
    </row>
    <row collapsed="false" customFormat="false" customHeight="true" hidden="true" ht="12.75" outlineLevel="0" r="5687">
      <c r="A5687" s="749" t="s">
        <v>18459</v>
      </c>
      <c r="B5687" s="749" t="str">
        <f aca="false">C5687&amp;D5687&amp;E5687&amp;F5687&amp;G5687&amp;H5687</f>
        <v>POCO DE VISITA DE CONCRETO ARMADO COM MEDIDAS INTERNAS DO POCO E PROFUNDIDADE DE 1,70X1,70X4,80M,E DIAMETRO DA GALERIA DE 1,20M,TENDO O CONCRETO DAS PAREDES,FUNDO E TAMPA 400KG E O DA BASE,CALHA E BANQUETA 300KG DE CIMENTO POR M3,SENDO AS PAREDES,CALHA E A BANQUETA REVESTIDAS COM ARGAMASSA,EXCLUSIVE TAMPAO DE FERRO FUNDIDO</v>
      </c>
      <c r="C5687" s="749" t="s">
        <v>18125</v>
      </c>
      <c r="D5687" s="749" t="s">
        <v>18458</v>
      </c>
      <c r="E5687" s="749" t="s">
        <v>18428</v>
      </c>
      <c r="F5687" s="749" t="s">
        <v>18189</v>
      </c>
      <c r="G5687" s="749" t="s">
        <v>18190</v>
      </c>
      <c r="H5687" s="749" t="s">
        <v>18191</v>
      </c>
      <c r="I5687" s="749" t="s">
        <v>30</v>
      </c>
      <c r="J5687" s="749" t="n">
        <v>12051.53</v>
      </c>
    </row>
    <row collapsed="false" customFormat="false" customHeight="true" hidden="true" ht="12.75" outlineLevel="0" r="5688">
      <c r="A5688" s="749" t="s">
        <v>18460</v>
      </c>
      <c r="B5688" s="749" t="str">
        <f aca="false">C5688&amp;D5688&amp;E5688&amp;F5688&amp;G5688&amp;H5688</f>
        <v>POCO DE VISITA DE CONCRETO ARMADO COM MEDIDAS INTERNAS DO POCO E PROFUNDIDADE DE 1,70X1,70X5,10M,E DIAMETRO DA GALERIA DE 1,20M,TENDO O CONCRETO DAS PAREDES,FUNDO E TAMPA 400KG E O DA BASE,CALHA E BANQUETA 300KG DE CIMENTO POR M3,SENDO AS PAREDES,CALHA E A BANQUETA REVESTIDAS COM ARGAMASSA,EXCLUSIVE TAMPAO DE FERRO FUNDIDO</v>
      </c>
      <c r="C5688" s="749" t="s">
        <v>18125</v>
      </c>
      <c r="D5688" s="749" t="s">
        <v>18461</v>
      </c>
      <c r="E5688" s="749" t="s">
        <v>18428</v>
      </c>
      <c r="F5688" s="749" t="s">
        <v>18189</v>
      </c>
      <c r="G5688" s="749" t="s">
        <v>18190</v>
      </c>
      <c r="H5688" s="749" t="s">
        <v>18191</v>
      </c>
      <c r="I5688" s="749" t="s">
        <v>30</v>
      </c>
      <c r="J5688" s="749" t="n">
        <v>13677.38</v>
      </c>
    </row>
    <row collapsed="false" customFormat="false" customHeight="true" hidden="true" ht="12.75" outlineLevel="0" r="5689">
      <c r="A5689" s="749" t="s">
        <v>18462</v>
      </c>
      <c r="B5689" s="749" t="str">
        <f aca="false">C5689&amp;D5689&amp;E5689&amp;F5689&amp;G5689&amp;H5689</f>
        <v>POCO DE VISITA DE CONCRETO ARMADO COM MEDIDAS INTERNAS DO POCO E PROFUNDIDADE DE 1,70X1,70X5,10M,E DIAMETRO DA GALERIA DE 1,20M,TENDO O CONCRETO DAS PAREDES,FUNDO E TAMPA 400KG E O DA BASE,CALHA E BANQUETA 300KG DE CIMENTO POR M3,SENDO AS PAREDES,CALHA E A BANQUETA REVESTIDAS COM ARGAMASSA,EXCLUSIVE TAMPAO DE FERRO FUNDIDO</v>
      </c>
      <c r="C5689" s="749" t="s">
        <v>18125</v>
      </c>
      <c r="D5689" s="749" t="s">
        <v>18461</v>
      </c>
      <c r="E5689" s="749" t="s">
        <v>18428</v>
      </c>
      <c r="F5689" s="749" t="s">
        <v>18189</v>
      </c>
      <c r="G5689" s="749" t="s">
        <v>18190</v>
      </c>
      <c r="H5689" s="749" t="s">
        <v>18191</v>
      </c>
      <c r="I5689" s="749" t="s">
        <v>30</v>
      </c>
      <c r="J5689" s="749" t="n">
        <v>12420.33</v>
      </c>
    </row>
    <row collapsed="false" customFormat="false" customHeight="true" hidden="true" ht="12.75" outlineLevel="0" r="5690">
      <c r="A5690" s="749" t="s">
        <v>18463</v>
      </c>
      <c r="B5690" s="749" t="str">
        <f aca="false">C5690&amp;D5690&amp;E5690&amp;F5690&amp;G5690&amp;H5690</f>
        <v>POCO DE VISITA DE CONCRETO ARMADO COM MEDIDAS INTERNAS DO POCO E PROFUNDIDADE DE 1,70X1,70X5,40M,E DIAMETRO DA GALERIA DE 1,20M,TENDO O CONCRETO DAS PAREDES,FUNDO E TAMPA 400KG E O DA BASE,CALHA E BANQUETA 300KG DE CIMENTO POR M3,SENDO AS PAREDES,CALHA E A BANQUETA REVESTIDAS COM ARGAMASSA,EXCLUSIVE TAMPAO DE FERRO FUNDIDO</v>
      </c>
      <c r="C5690" s="749" t="s">
        <v>18125</v>
      </c>
      <c r="D5690" s="749" t="s">
        <v>18464</v>
      </c>
      <c r="E5690" s="749" t="s">
        <v>18428</v>
      </c>
      <c r="F5690" s="749" t="s">
        <v>18189</v>
      </c>
      <c r="G5690" s="749" t="s">
        <v>18190</v>
      </c>
      <c r="H5690" s="749" t="s">
        <v>18191</v>
      </c>
      <c r="I5690" s="749" t="s">
        <v>30</v>
      </c>
      <c r="J5690" s="749" t="n">
        <v>14026.35</v>
      </c>
    </row>
    <row collapsed="false" customFormat="false" customHeight="true" hidden="true" ht="12.75" outlineLevel="0" r="5691">
      <c r="A5691" s="749" t="s">
        <v>18465</v>
      </c>
      <c r="B5691" s="749" t="str">
        <f aca="false">C5691&amp;D5691&amp;E5691&amp;F5691&amp;G5691&amp;H5691</f>
        <v>POCO DE VISITA DE CONCRETO ARMADO COM MEDIDAS INTERNAS DO POCO E PROFUNDIDADE DE 1,70X1,70X5,40M,E DIAMETRO DA GALERIA DE 1,20M,TENDO O CONCRETO DAS PAREDES,FUNDO E TAMPA 400KG E O DA BASE,CALHA E BANQUETA 300KG DE CIMENTO POR M3,SENDO AS PAREDES,CALHA E A BANQUETA REVESTIDAS COM ARGAMASSA,EXCLUSIVE TAMPAO DE FERRO FUNDIDO</v>
      </c>
      <c r="C5691" s="749" t="s">
        <v>18125</v>
      </c>
      <c r="D5691" s="749" t="s">
        <v>18464</v>
      </c>
      <c r="E5691" s="749" t="s">
        <v>18428</v>
      </c>
      <c r="F5691" s="749" t="s">
        <v>18189</v>
      </c>
      <c r="G5691" s="749" t="s">
        <v>18190</v>
      </c>
      <c r="H5691" s="749" t="s">
        <v>18191</v>
      </c>
      <c r="I5691" s="749" t="s">
        <v>30</v>
      </c>
      <c r="J5691" s="749" t="n">
        <v>12739.67</v>
      </c>
    </row>
    <row collapsed="false" customFormat="false" customHeight="true" hidden="true" ht="12.75" outlineLevel="0" r="5692">
      <c r="A5692" s="749" t="s">
        <v>18466</v>
      </c>
      <c r="B5692" s="749" t="str">
        <f aca="false">C5692&amp;D5692&amp;E5692&amp;F5692&amp;G5692&amp;H5692</f>
        <v>POCO DE VISITA DE CONCRETO ARMADO COM MEDIDAS INTERNAS DO POCO E PROFUNDIDADE DE 1,70X1,70X5,70M,E DIAMETRO DA GALERIA DE 1,20M,TENDO O CONCRETO DAS PAREDES,FUNDO E TAMPA 400KG E O DA BASE,CALHA E BANQUETA 300KG DE CIMENTO POR M3,SENDO AS PAREDES,CALHA E A BANQUETA REVESTIDAS COM ARGAMASSA,EXCLUSIVE TAMPAO DE FERRO FUNDIDO</v>
      </c>
      <c r="C5692" s="749" t="s">
        <v>18125</v>
      </c>
      <c r="D5692" s="749" t="s">
        <v>18467</v>
      </c>
      <c r="E5692" s="749" t="s">
        <v>18428</v>
      </c>
      <c r="F5692" s="749" t="s">
        <v>18189</v>
      </c>
      <c r="G5692" s="749" t="s">
        <v>18190</v>
      </c>
      <c r="H5692" s="749" t="s">
        <v>18191</v>
      </c>
      <c r="I5692" s="749" t="s">
        <v>30</v>
      </c>
      <c r="J5692" s="749" t="n">
        <v>14331.8</v>
      </c>
    </row>
    <row collapsed="false" customFormat="false" customHeight="true" hidden="true" ht="12.75" outlineLevel="0" r="5693">
      <c r="A5693" s="749" t="s">
        <v>18468</v>
      </c>
      <c r="B5693" s="749" t="str">
        <f aca="false">C5693&amp;D5693&amp;E5693&amp;F5693&amp;G5693&amp;H5693</f>
        <v>POCO DE VISITA DE CONCRETO ARMADO COM MEDIDAS INTERNAS DO POCO E PROFUNDIDADE DE 1,70X1,70X5,70M,E DIAMETRO DA GALERIA DE 1,20M,TENDO O CONCRETO DAS PAREDES,FUNDO E TAMPA 400KG E O DA BASE,CALHA E BANQUETA 300KG DE CIMENTO POR M3,SENDO AS PAREDES,CALHA E A BANQUETA REVESTIDAS COM ARGAMASSA,EXCLUSIVE TAMPAO DE FERRO FUNDIDO</v>
      </c>
      <c r="C5693" s="749" t="s">
        <v>18125</v>
      </c>
      <c r="D5693" s="749" t="s">
        <v>18467</v>
      </c>
      <c r="E5693" s="749" t="s">
        <v>18428</v>
      </c>
      <c r="F5693" s="749" t="s">
        <v>18189</v>
      </c>
      <c r="G5693" s="749" t="s">
        <v>18190</v>
      </c>
      <c r="H5693" s="749" t="s">
        <v>18191</v>
      </c>
      <c r="I5693" s="749" t="s">
        <v>30</v>
      </c>
      <c r="J5693" s="749" t="n">
        <v>13015.3</v>
      </c>
    </row>
    <row collapsed="false" customFormat="false" customHeight="true" hidden="true" ht="12.75" outlineLevel="0" r="5694">
      <c r="A5694" s="749" t="s">
        <v>18469</v>
      </c>
      <c r="B5694" s="749" t="str">
        <f aca="false">C5694&amp;D5694&amp;E5694&amp;F5694&amp;G5694&amp;H5694</f>
        <v>POCO DE VISITA DE CONCRETO ARMADO COM MEDIDAS INTERNAS DO POCO E PROFUNDIDADE DE 1,70X1,70X6,00M,E DIAMETRO DA GALERIA DE 1,20M,TENDO O CONCRETO DAS PAREDES,FUNDO E TAMPA 400KG E O DA BASE,CALHA E BANQUETA 300KG DE CIMENTO POR M3,SENDO AS PAREDES,CALHA E A BANQUETA REVESTIDAS COM ARGAMASSA,EXCLUSIVE TAMPAO DE FERRO FUNDIDO</v>
      </c>
      <c r="C5694" s="749" t="s">
        <v>18125</v>
      </c>
      <c r="D5694" s="749" t="s">
        <v>18470</v>
      </c>
      <c r="E5694" s="749" t="s">
        <v>18428</v>
      </c>
      <c r="F5694" s="749" t="s">
        <v>18189</v>
      </c>
      <c r="G5694" s="749" t="s">
        <v>18190</v>
      </c>
      <c r="H5694" s="749" t="s">
        <v>18191</v>
      </c>
      <c r="I5694" s="749" t="s">
        <v>30</v>
      </c>
      <c r="J5694" s="749" t="n">
        <v>14681.84</v>
      </c>
    </row>
    <row collapsed="false" customFormat="false" customHeight="true" hidden="true" ht="12.75" outlineLevel="0" r="5695">
      <c r="A5695" s="749" t="s">
        <v>18471</v>
      </c>
      <c r="B5695" s="749" t="str">
        <f aca="false">C5695&amp;D5695&amp;E5695&amp;F5695&amp;G5695&amp;H5695</f>
        <v>POCO DE VISITA DE CONCRETO ARMADO COM MEDIDAS INTERNAS DO POCO E PROFUNDIDADE DE 1,70X1,70X6,00M,E DIAMETRO DA GALERIA DE 1,20M,TENDO O CONCRETO DAS PAREDES,FUNDO E TAMPA 400KG E O DA BASE,CALHA E BANQUETA 300KG DE CIMENTO POR M3,SENDO AS PAREDES,CALHA E A BANQUETA REVESTIDAS COM ARGAMASSA,EXCLUSIVE TAMPAO DE FERRO FUNDIDO</v>
      </c>
      <c r="C5695" s="749" t="s">
        <v>18125</v>
      </c>
      <c r="D5695" s="749" t="s">
        <v>18470</v>
      </c>
      <c r="E5695" s="749" t="s">
        <v>18428</v>
      </c>
      <c r="F5695" s="749" t="s">
        <v>18189</v>
      </c>
      <c r="G5695" s="749" t="s">
        <v>18190</v>
      </c>
      <c r="H5695" s="749" t="s">
        <v>18191</v>
      </c>
      <c r="I5695" s="749" t="s">
        <v>30</v>
      </c>
      <c r="J5695" s="749" t="n">
        <v>13335.58</v>
      </c>
    </row>
    <row collapsed="false" customFormat="false" customHeight="true" hidden="true" ht="12.75" outlineLevel="0" r="5696">
      <c r="A5696" s="749" t="s">
        <v>18472</v>
      </c>
      <c r="B5696" s="749" t="str">
        <f aca="false">C5696&amp;D5696&amp;E5696&amp;F5696&amp;G5696&amp;H5696</f>
        <v>POCO DE VISITA DE CONCRETO ARMADO COM MEDIDAS INTERNAS DO POCO E PROFUNDIDADE DE 2,00X2,00X2,40M,E DIAMETRO DA GALERIA DE 1,50M,TENDO O CONCRETO DAS PAREDES,FUNDO E TAMPA 400KG E O DA BASE,CALHA E BANQUETA 300KG DE CIMENTO POR M3,SENDO AS PAREDES,CALHA E A BANQUETA REVESTIDAS COM ARGAMASSA,EXCLUSIVE TAMPAO DE FERRO FUNDIDO</v>
      </c>
      <c r="C5696" s="749" t="s">
        <v>18125</v>
      </c>
      <c r="D5696" s="749" t="s">
        <v>18473</v>
      </c>
      <c r="E5696" s="749" t="s">
        <v>18474</v>
      </c>
      <c r="F5696" s="749" t="s">
        <v>18189</v>
      </c>
      <c r="G5696" s="749" t="s">
        <v>18190</v>
      </c>
      <c r="H5696" s="749" t="s">
        <v>18191</v>
      </c>
      <c r="I5696" s="749" t="s">
        <v>30</v>
      </c>
      <c r="J5696" s="749" t="n">
        <v>12960.51</v>
      </c>
    </row>
    <row collapsed="false" customFormat="false" customHeight="true" hidden="true" ht="12.75" outlineLevel="0" r="5697">
      <c r="A5697" s="749" t="s">
        <v>18475</v>
      </c>
      <c r="B5697" s="749" t="str">
        <f aca="false">C5697&amp;D5697&amp;E5697&amp;F5697&amp;G5697&amp;H5697</f>
        <v>POCO DE VISITA DE CONCRETO ARMADO COM MEDIDAS INTERNAS DO POCO E PROFUNDIDADE DE 2,00X2,00X2,40M,E DIAMETRO DA GALERIA DE 1,50M,TENDO O CONCRETO DAS PAREDES,FUNDO E TAMPA 400KG E O DA BASE,CALHA E BANQUETA 300KG DE CIMENTO POR M3,SENDO AS PAREDES,CALHA E A BANQUETA REVESTIDAS COM ARGAMASSA,EXCLUSIVE TAMPAO DE FERRO FUNDIDO</v>
      </c>
      <c r="C5697" s="749" t="s">
        <v>18125</v>
      </c>
      <c r="D5697" s="749" t="s">
        <v>18473</v>
      </c>
      <c r="E5697" s="749" t="s">
        <v>18474</v>
      </c>
      <c r="F5697" s="749" t="s">
        <v>18189</v>
      </c>
      <c r="G5697" s="749" t="s">
        <v>18190</v>
      </c>
      <c r="H5697" s="749" t="s">
        <v>18191</v>
      </c>
      <c r="I5697" s="749" t="s">
        <v>30</v>
      </c>
      <c r="J5697" s="749" t="n">
        <v>11721.51</v>
      </c>
    </row>
    <row collapsed="false" customFormat="false" customHeight="true" hidden="true" ht="12.75" outlineLevel="0" r="5698">
      <c r="A5698" s="749" t="s">
        <v>18476</v>
      </c>
      <c r="B5698" s="749" t="str">
        <f aca="false">C5698&amp;D5698&amp;E5698&amp;F5698&amp;G5698&amp;H5698</f>
        <v>POCO DE VISITA DE CONCRETO ARMADO COM MEDIDAS INTERNAS DO POCO E PROFUNDIDADE DE 2,00X2,00X2,70M,E DIAMETRO DA GALERIA DE 1,50M,TENDO O CONCRETO DAS PAREDES,FUNDO E TAMPA 400KG E O DA BASE,CALHA E BANQUETA 300KG DE CIMENTO POR M3,SENDO AS PAREDES,CALHA E A BANQUETA REVESTIDAS COM ARGAMASSA,EXCLUSIVE TAMPAO DE FERRO FUNDIDO</v>
      </c>
      <c r="C5698" s="749" t="s">
        <v>18125</v>
      </c>
      <c r="D5698" s="749" t="s">
        <v>18477</v>
      </c>
      <c r="E5698" s="749" t="s">
        <v>18474</v>
      </c>
      <c r="F5698" s="749" t="s">
        <v>18189</v>
      </c>
      <c r="G5698" s="749" t="s">
        <v>18190</v>
      </c>
      <c r="H5698" s="749" t="s">
        <v>18191</v>
      </c>
      <c r="I5698" s="749" t="s">
        <v>30</v>
      </c>
      <c r="J5698" s="749" t="n">
        <v>14379.31</v>
      </c>
    </row>
    <row collapsed="false" customFormat="false" customHeight="true" hidden="true" ht="12.75" outlineLevel="0" r="5699">
      <c r="A5699" s="749" t="s">
        <v>18478</v>
      </c>
      <c r="B5699" s="749" t="str">
        <f aca="false">C5699&amp;D5699&amp;E5699&amp;F5699&amp;G5699&amp;H5699</f>
        <v>POCO DE VISITA DE CONCRETO ARMADO COM MEDIDAS INTERNAS DO POCO E PROFUNDIDADE DE 2,00X2,00X2,70M,E DIAMETRO DA GALERIA DE 1,50M,TENDO O CONCRETO DAS PAREDES,FUNDO E TAMPA 400KG E O DA BASE,CALHA E BANQUETA 300KG DE CIMENTO POR M3,SENDO AS PAREDES,CALHA E A BANQUETA REVESTIDAS COM ARGAMASSA,EXCLUSIVE TAMPAO DE FERRO FUNDIDO</v>
      </c>
      <c r="C5699" s="749" t="s">
        <v>18125</v>
      </c>
      <c r="D5699" s="749" t="s">
        <v>18477</v>
      </c>
      <c r="E5699" s="749" t="s">
        <v>18474</v>
      </c>
      <c r="F5699" s="749" t="s">
        <v>18189</v>
      </c>
      <c r="G5699" s="749" t="s">
        <v>18190</v>
      </c>
      <c r="H5699" s="749" t="s">
        <v>18191</v>
      </c>
      <c r="I5699" s="749" t="s">
        <v>30</v>
      </c>
      <c r="J5699" s="749" t="n">
        <v>13021.86</v>
      </c>
    </row>
    <row collapsed="false" customFormat="false" customHeight="true" hidden="true" ht="12.75" outlineLevel="0" r="5700">
      <c r="A5700" s="749" t="s">
        <v>18479</v>
      </c>
      <c r="B5700" s="749" t="str">
        <f aca="false">C5700&amp;D5700&amp;E5700&amp;F5700&amp;G5700&amp;H5700</f>
        <v>POCO DE VISITA DE CONCRETO ARMADO COM MEDIDAS INTERNAS DO POCO E PROFUNDIDADE DE 2,00X2,00X3,00M,E DIAMETRO DA GALERIA DE 1,50M,TENDO O CONCRETO DAS PAREDES,FUNDO E TAMPA 400KG E O DA BASE,CALHA E BANQUETA 300KG DE CIMENTO POR M3,SENDO AS PAREDES,CALHA E A BANQUETA REVESTIDAS COM ARGAMASSA,EXCLUSIVE TAMPAO DE FERRO FUNDIDO</v>
      </c>
      <c r="C5700" s="749" t="s">
        <v>18125</v>
      </c>
      <c r="D5700" s="749" t="s">
        <v>18480</v>
      </c>
      <c r="E5700" s="749" t="s">
        <v>18474</v>
      </c>
      <c r="F5700" s="749" t="s">
        <v>18189</v>
      </c>
      <c r="G5700" s="749" t="s">
        <v>18190</v>
      </c>
      <c r="H5700" s="749" t="s">
        <v>18191</v>
      </c>
      <c r="I5700" s="749" t="s">
        <v>30</v>
      </c>
      <c r="J5700" s="749" t="n">
        <v>15785.31</v>
      </c>
    </row>
    <row collapsed="false" customFormat="false" customHeight="true" hidden="true" ht="12.75" outlineLevel="0" r="5701">
      <c r="A5701" s="749" t="s">
        <v>18481</v>
      </c>
      <c r="B5701" s="749" t="str">
        <f aca="false">C5701&amp;D5701&amp;E5701&amp;F5701&amp;G5701&amp;H5701</f>
        <v>POCO DE VISITA DE CONCRETO ARMADO COM MEDIDAS INTERNAS DO POCO E PROFUNDIDADE DE 2,00X2,00X3,00M,E DIAMETRO DA GALERIA DE 1,50M,TENDO O CONCRETO DAS PAREDES,FUNDO E TAMPA 400KG E O DA BASE,CALHA E BANQUETA 300KG DE CIMENTO POR M3,SENDO AS PAREDES,CALHA E A BANQUETA REVESTIDAS COM ARGAMASSA,EXCLUSIVE TAMPAO DE FERRO FUNDIDO</v>
      </c>
      <c r="C5701" s="749" t="s">
        <v>18125</v>
      </c>
      <c r="D5701" s="749" t="s">
        <v>18480</v>
      </c>
      <c r="E5701" s="749" t="s">
        <v>18474</v>
      </c>
      <c r="F5701" s="749" t="s">
        <v>18189</v>
      </c>
      <c r="G5701" s="749" t="s">
        <v>18190</v>
      </c>
      <c r="H5701" s="749" t="s">
        <v>18191</v>
      </c>
      <c r="I5701" s="749" t="s">
        <v>30</v>
      </c>
      <c r="J5701" s="749" t="n">
        <v>14296.53</v>
      </c>
    </row>
    <row collapsed="false" customFormat="false" customHeight="true" hidden="true" ht="12.75" outlineLevel="0" r="5702">
      <c r="A5702" s="749" t="s">
        <v>18482</v>
      </c>
      <c r="B5702" s="749" t="str">
        <f aca="false">C5702&amp;D5702&amp;E5702&amp;F5702&amp;G5702&amp;H5702</f>
        <v>POCO DE VISITA DE CONCRETO ARMADO COM MEDIDAS INTERNAS DO POCO E PROFUNDIDADE DE 2,00X2,00X3,30M,E DIAMETRO DA GALERIA DE 1,50M,TENDO O CONCRETO DAS PAREDES,FUNDO E TAMPA 400KG E O DA BASE,CALHA E BANQUETA 300KG DE CIMENTO POR M3,SENDO AS PAREDES,CALHA E A BANQUETA REVESTIDAS COM ARGAMASSA,EXCLUSIVE TAMPAO DE FERRO FUNDIDO</v>
      </c>
      <c r="C5702" s="749" t="s">
        <v>18125</v>
      </c>
      <c r="D5702" s="749" t="s">
        <v>18483</v>
      </c>
      <c r="E5702" s="749" t="s">
        <v>18474</v>
      </c>
      <c r="F5702" s="749" t="s">
        <v>18189</v>
      </c>
      <c r="G5702" s="749" t="s">
        <v>18190</v>
      </c>
      <c r="H5702" s="749" t="s">
        <v>18191</v>
      </c>
      <c r="I5702" s="749" t="s">
        <v>30</v>
      </c>
      <c r="J5702" s="749" t="n">
        <v>17773.37</v>
      </c>
    </row>
    <row collapsed="false" customFormat="false" customHeight="true" hidden="true" ht="12.75" outlineLevel="0" r="5703">
      <c r="A5703" s="749" t="s">
        <v>18484</v>
      </c>
      <c r="B5703" s="749" t="str">
        <f aca="false">C5703&amp;D5703&amp;E5703&amp;F5703&amp;G5703&amp;H5703</f>
        <v>POCO DE VISITA DE CONCRETO ARMADO COM MEDIDAS INTERNAS DO POCO E PROFUNDIDADE DE 2,00X2,00X3,30M,E DIAMETRO DA GALERIA DE 1,50M,TENDO O CONCRETO DAS PAREDES,FUNDO E TAMPA 400KG E O DA BASE,CALHA E BANQUETA 300KG DE CIMENTO POR M3,SENDO AS PAREDES,CALHA E A BANQUETA REVESTIDAS COM ARGAMASSA,EXCLUSIVE TAMPAO DE FERRO FUNDIDO</v>
      </c>
      <c r="C5703" s="749" t="s">
        <v>18125</v>
      </c>
      <c r="D5703" s="749" t="s">
        <v>18483</v>
      </c>
      <c r="E5703" s="749" t="s">
        <v>18474</v>
      </c>
      <c r="F5703" s="749" t="s">
        <v>18189</v>
      </c>
      <c r="G5703" s="749" t="s">
        <v>18190</v>
      </c>
      <c r="H5703" s="749" t="s">
        <v>18191</v>
      </c>
      <c r="I5703" s="749" t="s">
        <v>30</v>
      </c>
      <c r="J5703" s="749" t="n">
        <v>16097.23</v>
      </c>
    </row>
    <row collapsed="false" customFormat="false" customHeight="true" hidden="true" ht="12.75" outlineLevel="0" r="5704">
      <c r="A5704" s="749" t="s">
        <v>18485</v>
      </c>
      <c r="B5704" s="749" t="str">
        <f aca="false">C5704&amp;D5704&amp;E5704&amp;F5704&amp;G5704&amp;H5704</f>
        <v>POCO DE VISITA DE CONCRETO ARMADO COM MEDIDAS INTERNAS DO POCO E PROFUNDIDADE DE 2,00X2,00X3,60M,E DIAMETRO DA GALERIA DE 1,50M,TENDO O CONCRETO DAS PAREDES,FUNDO E TAMPA 400KG E O DA BASE,CALHA E BANQUETA 300KG DE CIMENTO POR M3,SENDO AS PAREDES,CALHA E A BANQUETA REVESTIDAS COM ARGAMASSA,EXCLUSIVE TAMPAO DE FERRO FUNDIDO</v>
      </c>
      <c r="C5704" s="749" t="s">
        <v>18125</v>
      </c>
      <c r="D5704" s="749" t="s">
        <v>18486</v>
      </c>
      <c r="E5704" s="749" t="s">
        <v>18474</v>
      </c>
      <c r="F5704" s="749" t="s">
        <v>18189</v>
      </c>
      <c r="G5704" s="749" t="s">
        <v>18190</v>
      </c>
      <c r="H5704" s="749" t="s">
        <v>18191</v>
      </c>
      <c r="I5704" s="749" t="s">
        <v>30</v>
      </c>
      <c r="J5704" s="749" t="n">
        <v>18008.91</v>
      </c>
    </row>
    <row collapsed="false" customFormat="false" customHeight="true" hidden="true" ht="12.75" outlineLevel="0" r="5705">
      <c r="A5705" s="749" t="s">
        <v>18487</v>
      </c>
      <c r="B5705" s="749" t="str">
        <f aca="false">C5705&amp;D5705&amp;E5705&amp;F5705&amp;G5705&amp;H5705</f>
        <v>POCO DE VISITA DE CONCRETO ARMADO COM MEDIDAS INTERNAS DO POCO E PROFUNDIDADE DE 2,00X2,00X3,60M,E DIAMETRO DA GALERIA DE 1,50M,TENDO O CONCRETO DAS PAREDES,FUNDO E TAMPA 400KG E O DA BASE,CALHA E BANQUETA 300KG DE CIMENTO POR M3,SENDO AS PAREDES,CALHA E A BANQUETA REVESTIDAS COM ARGAMASSA,EXCLUSIVE TAMPAO DE FERRO FUNDIDO</v>
      </c>
      <c r="C5705" s="749" t="s">
        <v>18125</v>
      </c>
      <c r="D5705" s="749" t="s">
        <v>18486</v>
      </c>
      <c r="E5705" s="749" t="s">
        <v>18474</v>
      </c>
      <c r="F5705" s="749" t="s">
        <v>18189</v>
      </c>
      <c r="G5705" s="749" t="s">
        <v>18190</v>
      </c>
      <c r="H5705" s="749" t="s">
        <v>18191</v>
      </c>
      <c r="I5705" s="749" t="s">
        <v>30</v>
      </c>
      <c r="J5705" s="749" t="n">
        <v>16330.25</v>
      </c>
    </row>
    <row collapsed="false" customFormat="false" customHeight="true" hidden="true" ht="12.75" outlineLevel="0" r="5706">
      <c r="A5706" s="749" t="s">
        <v>18488</v>
      </c>
      <c r="B5706" s="749" t="str">
        <f aca="false">C5706&amp;D5706&amp;E5706&amp;F5706&amp;G5706&amp;H5706</f>
        <v>POCO DE VISITA DE CONCRETO ARMADO COM MEDIDAS INTERNAS DO POCO E PROFUNDIDADE DE 2,00X2,00X3,90M,E DIAMETRO DA GALERIA DE 1,50M,TENDO O CONCRETO DAS PAREDES,FUNDO E TAMPA 400KG E O DA BASE,CALHA E BANQUETA 300KG DE CIMENTO POR M3,SENDO AS PAREDES,CALHA E A BANQUETA REVESTIDAS COM ARGAMASSA,EXCLUSIVE TAMPAO DE FERRO FUNDIDO</v>
      </c>
      <c r="C5706" s="749" t="s">
        <v>18125</v>
      </c>
      <c r="D5706" s="749" t="s">
        <v>18489</v>
      </c>
      <c r="E5706" s="749" t="s">
        <v>18474</v>
      </c>
      <c r="F5706" s="749" t="s">
        <v>18189</v>
      </c>
      <c r="G5706" s="749" t="s">
        <v>18190</v>
      </c>
      <c r="H5706" s="749" t="s">
        <v>18191</v>
      </c>
      <c r="I5706" s="749" t="s">
        <v>30</v>
      </c>
      <c r="J5706" s="749" t="n">
        <v>18110.43</v>
      </c>
    </row>
    <row collapsed="false" customFormat="false" customHeight="true" hidden="true" ht="12.75" outlineLevel="0" r="5707">
      <c r="A5707" s="749" t="s">
        <v>18490</v>
      </c>
      <c r="B5707" s="749" t="str">
        <f aca="false">C5707&amp;D5707&amp;E5707&amp;F5707&amp;G5707&amp;H5707</f>
        <v>POCO DE VISITA DE CONCRETO ARMADO COM MEDIDAS INTERNAS DO POCO E PROFUNDIDADE DE 2,00X2,00X3,90M,E DIAMETRO DA GALERIA DE 1,50M,TENDO O CONCRETO DAS PAREDES,FUNDO E TAMPA 400KG E O DA BASE,CALHA E BANQUETA 300KG DE CIMENTO POR M3,SENDO AS PAREDES,CALHA E A BANQUETA REVESTIDAS COM ARGAMASSA,EXCLUSIVE TAMPAO DE FERRO FUNDIDO</v>
      </c>
      <c r="C5707" s="749" t="s">
        <v>18125</v>
      </c>
      <c r="D5707" s="749" t="s">
        <v>18489</v>
      </c>
      <c r="E5707" s="749" t="s">
        <v>18474</v>
      </c>
      <c r="F5707" s="749" t="s">
        <v>18189</v>
      </c>
      <c r="G5707" s="749" t="s">
        <v>18190</v>
      </c>
      <c r="H5707" s="749" t="s">
        <v>18191</v>
      </c>
      <c r="I5707" s="749" t="s">
        <v>30</v>
      </c>
      <c r="J5707" s="749" t="n">
        <v>16424.37</v>
      </c>
    </row>
    <row collapsed="false" customFormat="false" customHeight="true" hidden="true" ht="12.75" outlineLevel="0" r="5708">
      <c r="A5708" s="749" t="s">
        <v>18491</v>
      </c>
      <c r="B5708" s="749" t="str">
        <f aca="false">C5708&amp;D5708&amp;E5708&amp;F5708&amp;G5708&amp;H5708</f>
        <v>POCO DE VISITA DE CONCRETO ARMADO COM MEDIDAS INTERNAS DO POCO E PROFUNDIDADE DE 2,00X2,00X4,20M,E DIAMETRO DA GALERIA DE 1,50M,TENDO O CONCRETO DAS PAREDES,FUNDO E TAMPA 400KG E O DA BASE,CALHA E BANQUETA 300KG DE CIMENTO POR M3,SENDO AS PAREDES,CALHA E A BANQUETA REVESTIDAS COM ARGAMASSA,EXCLUSIVE TAMPAO DE FERRO FUNDIDO</v>
      </c>
      <c r="C5708" s="749" t="s">
        <v>18125</v>
      </c>
      <c r="D5708" s="749" t="s">
        <v>18492</v>
      </c>
      <c r="E5708" s="749" t="s">
        <v>18474</v>
      </c>
      <c r="F5708" s="749" t="s">
        <v>18189</v>
      </c>
      <c r="G5708" s="749" t="s">
        <v>18190</v>
      </c>
      <c r="H5708" s="749" t="s">
        <v>18191</v>
      </c>
      <c r="I5708" s="749" t="s">
        <v>30</v>
      </c>
      <c r="J5708" s="749" t="n">
        <v>18373.6</v>
      </c>
    </row>
    <row collapsed="false" customFormat="false" customHeight="true" hidden="true" ht="12.75" outlineLevel="0" r="5709">
      <c r="A5709" s="749" t="s">
        <v>18493</v>
      </c>
      <c r="B5709" s="749" t="str">
        <f aca="false">C5709&amp;D5709&amp;E5709&amp;F5709&amp;G5709&amp;H5709</f>
        <v>POCO DE VISITA DE CONCRETO ARMADO COM MEDIDAS INTERNAS DO POCO E PROFUNDIDADE DE 2,00X2,00X4,20M,E DIAMETRO DA GALERIA DE 1,50M,TENDO O CONCRETO DAS PAREDES,FUNDO E TAMPA 400KG E O DA BASE,CALHA E BANQUETA 300KG DE CIMENTO POR M3,SENDO AS PAREDES,CALHA E A BANQUETA REVESTIDAS COM ARGAMASSA,EXCLUSIVE TAMPAO DE FERRO FUNDIDO</v>
      </c>
      <c r="C5709" s="749" t="s">
        <v>18125</v>
      </c>
      <c r="D5709" s="749" t="s">
        <v>18492</v>
      </c>
      <c r="E5709" s="749" t="s">
        <v>18474</v>
      </c>
      <c r="F5709" s="749" t="s">
        <v>18189</v>
      </c>
      <c r="G5709" s="749" t="s">
        <v>18190</v>
      </c>
      <c r="H5709" s="749" t="s">
        <v>18191</v>
      </c>
      <c r="I5709" s="749" t="s">
        <v>30</v>
      </c>
      <c r="J5709" s="749" t="n">
        <v>16645.11</v>
      </c>
    </row>
    <row collapsed="false" customFormat="false" customHeight="true" hidden="true" ht="12.75" outlineLevel="0" r="5710">
      <c r="A5710" s="749" t="s">
        <v>18494</v>
      </c>
      <c r="B5710" s="749" t="str">
        <f aca="false">C5710&amp;D5710&amp;E5710&amp;F5710&amp;G5710&amp;H5710</f>
        <v>POCO DE VISITA DE CONCRETO ARMADO COM MEDIDAS INTERNAS DO POCO E PROFUNDIDADE DE 2,00X2,00X4,50M,E DIAMETRO DA GALERIA DE 1,50M,TENDO O CONCRETO DAS PAREDES,FUNDO E TAMPA 400KG E O DA BASE,CALHA E BANQUETA 300KG DE CIMENTO POR M3,SENDO AS PAREDES,CALHA E A BANQUETA REVESTIDAS COM ARGAMASSA,EXCLUSIVE TAMPAO DE FERRO FUNDIDO</v>
      </c>
      <c r="C5710" s="749" t="s">
        <v>18125</v>
      </c>
      <c r="D5710" s="749" t="s">
        <v>18495</v>
      </c>
      <c r="E5710" s="749" t="s">
        <v>18474</v>
      </c>
      <c r="F5710" s="749" t="s">
        <v>18189</v>
      </c>
      <c r="G5710" s="749" t="s">
        <v>18190</v>
      </c>
      <c r="H5710" s="749" t="s">
        <v>18191</v>
      </c>
      <c r="I5710" s="749" t="s">
        <v>30</v>
      </c>
      <c r="J5710" s="749" t="n">
        <v>18825.46</v>
      </c>
    </row>
    <row collapsed="false" customFormat="false" customHeight="true" hidden="true" ht="12.75" outlineLevel="0" r="5711">
      <c r="A5711" s="749" t="s">
        <v>18496</v>
      </c>
      <c r="B5711" s="749" t="str">
        <f aca="false">C5711&amp;D5711&amp;E5711&amp;F5711&amp;G5711&amp;H5711</f>
        <v>POCO DE VISITA DE CONCRETO ARMADO COM MEDIDAS INTERNAS DO POCO E PROFUNDIDADE DE 2,00X2,00X4,50M,E DIAMETRO DA GALERIA DE 1,50M,TENDO O CONCRETO DAS PAREDES,FUNDO E TAMPA 400KG E O DA BASE,CALHA E BANQUETA 300KG DE CIMENTO POR M3,SENDO AS PAREDES,CALHA E A BANQUETA REVESTIDAS COM ARGAMASSA,EXCLUSIVE TAMPAO DE FERRO FUNDIDO</v>
      </c>
      <c r="C5711" s="749" t="s">
        <v>18125</v>
      </c>
      <c r="D5711" s="749" t="s">
        <v>18495</v>
      </c>
      <c r="E5711" s="749" t="s">
        <v>18474</v>
      </c>
      <c r="F5711" s="749" t="s">
        <v>18189</v>
      </c>
      <c r="G5711" s="749" t="s">
        <v>18190</v>
      </c>
      <c r="H5711" s="749" t="s">
        <v>18191</v>
      </c>
      <c r="I5711" s="749" t="s">
        <v>30</v>
      </c>
      <c r="J5711" s="749" t="n">
        <v>17053.7</v>
      </c>
    </row>
    <row collapsed="false" customFormat="false" customHeight="true" hidden="true" ht="12.75" outlineLevel="0" r="5712">
      <c r="A5712" s="749" t="s">
        <v>18497</v>
      </c>
      <c r="B5712" s="749" t="str">
        <f aca="false">C5712&amp;D5712&amp;E5712&amp;F5712&amp;G5712&amp;H5712</f>
        <v>POCO DE VISITA DE CONCRETO ARMADO COM MEDIDAS INTERNAS DO POCO E PROFUNDIDADE DE 2,00X2,00X4,80M,E DIAMETRO DA GALERIA DE 1,50M,TENDO O CONCRETO DAS PAREDES,FUNDO E TAMPA 400KG E O DA BASE,CALHA E BANQUETA 300KG DE CIMENTO POR M3,SENDO AS PAREDES,CALHA E A BANQUETA REVESTIDAS COM ARGAMASSA,EXCLUSIVE TAMPAO DE FERRO FUNDIDO</v>
      </c>
      <c r="C5712" s="749" t="s">
        <v>18125</v>
      </c>
      <c r="D5712" s="749" t="s">
        <v>18498</v>
      </c>
      <c r="E5712" s="749" t="s">
        <v>18474</v>
      </c>
      <c r="F5712" s="749" t="s">
        <v>18189</v>
      </c>
      <c r="G5712" s="749" t="s">
        <v>18190</v>
      </c>
      <c r="H5712" s="749" t="s">
        <v>18191</v>
      </c>
      <c r="I5712" s="749" t="s">
        <v>30</v>
      </c>
      <c r="J5712" s="749" t="n">
        <v>19152.37</v>
      </c>
    </row>
    <row collapsed="false" customFormat="false" customHeight="true" hidden="true" ht="12.75" outlineLevel="0" r="5713">
      <c r="A5713" s="749" t="s">
        <v>18499</v>
      </c>
      <c r="B5713" s="749" t="str">
        <f aca="false">C5713&amp;D5713&amp;E5713&amp;F5713&amp;G5713&amp;H5713</f>
        <v>POCO DE VISITA DE CONCRETO ARMADO COM MEDIDAS INTERNAS DO POCO E PROFUNDIDADE DE 2,00X2,00X4,80M,E DIAMETRO DA GALERIA DE 1,50M,TENDO O CONCRETO DAS PAREDES,FUNDO E TAMPA 400KG E O DA BASE,CALHA E BANQUETA 300KG DE CIMENTO POR M3,SENDO AS PAREDES,CALHA E A BANQUETA REVESTIDAS COM ARGAMASSA,EXCLUSIVE TAMPAO DE FERRO FUNDIDO</v>
      </c>
      <c r="C5713" s="749" t="s">
        <v>18125</v>
      </c>
      <c r="D5713" s="749" t="s">
        <v>18498</v>
      </c>
      <c r="E5713" s="749" t="s">
        <v>18474</v>
      </c>
      <c r="F5713" s="749" t="s">
        <v>18189</v>
      </c>
      <c r="G5713" s="749" t="s">
        <v>18190</v>
      </c>
      <c r="H5713" s="749" t="s">
        <v>18191</v>
      </c>
      <c r="I5713" s="749" t="s">
        <v>30</v>
      </c>
      <c r="J5713" s="749" t="n">
        <v>17348.02</v>
      </c>
    </row>
    <row collapsed="false" customFormat="false" customHeight="true" hidden="true" ht="12.75" outlineLevel="0" r="5714">
      <c r="A5714" s="749" t="s">
        <v>18500</v>
      </c>
      <c r="B5714" s="749" t="str">
        <f aca="false">C5714&amp;D5714&amp;E5714&amp;F5714&amp;G5714&amp;H5714</f>
        <v>POCO DE VISITA DE CONCRETO ARMADO COM MEDIDAS INTERNAS DO POCO E PROFUNDIDADE DE 2,00X2,00X5,10M,E DIAMETRO DA GALERIA DE 1,50M,TENDO O CONCRETO DAS PAREDES,FUNDO E TAMPA 400KG E O DA BASE,CALHA E BANQUETA 300KG DE CIMENTO POR M3,SENDO AS PAREDES,CALHA E A BANQUETA REVESTIDAS COM ARGAMASSA,EXCLUSIVE TAMPAO DE FERRO FUNDIDO</v>
      </c>
      <c r="C5714" s="749" t="s">
        <v>18125</v>
      </c>
      <c r="D5714" s="749" t="s">
        <v>18501</v>
      </c>
      <c r="E5714" s="749" t="s">
        <v>18474</v>
      </c>
      <c r="F5714" s="749" t="s">
        <v>18189</v>
      </c>
      <c r="G5714" s="749" t="s">
        <v>18190</v>
      </c>
      <c r="H5714" s="749" t="s">
        <v>18191</v>
      </c>
      <c r="I5714" s="749" t="s">
        <v>30</v>
      </c>
      <c r="J5714" s="749" t="n">
        <v>19684.25</v>
      </c>
    </row>
    <row collapsed="false" customFormat="false" customHeight="true" hidden="true" ht="12.75" outlineLevel="0" r="5715">
      <c r="A5715" s="749" t="s">
        <v>18502</v>
      </c>
      <c r="B5715" s="749" t="str">
        <f aca="false">C5715&amp;D5715&amp;E5715&amp;F5715&amp;G5715&amp;H5715</f>
        <v>POCO DE VISITA DE CONCRETO ARMADO COM MEDIDAS INTERNAS DO POCO E PROFUNDIDADE DE 2,00X2,00X5,10M,E DIAMETRO DA GALERIA DE 1,50M,TENDO O CONCRETO DAS PAREDES,FUNDO E TAMPA 400KG E O DA BASE,CALHA E BANQUETA 300KG DE CIMENTO POR M3,SENDO AS PAREDES,CALHA E A BANQUETA REVESTIDAS COM ARGAMASSA,EXCLUSIVE TAMPAO DE FERRO FUNDIDO</v>
      </c>
      <c r="C5715" s="749" t="s">
        <v>18125</v>
      </c>
      <c r="D5715" s="749" t="s">
        <v>18501</v>
      </c>
      <c r="E5715" s="749" t="s">
        <v>18474</v>
      </c>
      <c r="F5715" s="749" t="s">
        <v>18189</v>
      </c>
      <c r="G5715" s="749" t="s">
        <v>18190</v>
      </c>
      <c r="H5715" s="749" t="s">
        <v>18191</v>
      </c>
      <c r="I5715" s="749" t="s">
        <v>30</v>
      </c>
      <c r="J5715" s="749" t="n">
        <v>17825.94</v>
      </c>
    </row>
    <row collapsed="false" customFormat="false" customHeight="true" hidden="true" ht="12.75" outlineLevel="0" r="5716">
      <c r="A5716" s="749" t="s">
        <v>18503</v>
      </c>
      <c r="B5716" s="749" t="str">
        <f aca="false">C5716&amp;D5716&amp;E5716&amp;F5716&amp;G5716&amp;H5716</f>
        <v>POCO DE VISITA DE CONCRETO ARMADO COM MEDIDAS INTERNAS DO POCO E PROFUNDIDADE DE 2,00X2,00X5,40M,E DIAMETRO DA GALERIA DE 1,50M,TENDO O CONCRETO DAS PAREDES,FUNDO E TAMPA 400KG E O DA BASE,CALHA E BANQUETA 300KG DE CIMENTO POR M3,SENDO AS PAREDES,CALHA E A BANQUETA REVESTIDAS COM ARGAMASSA,EXCLUSIVE TAMPAO DE FERRO FUNDIDO</v>
      </c>
      <c r="C5716" s="749" t="s">
        <v>18125</v>
      </c>
      <c r="D5716" s="749" t="s">
        <v>18504</v>
      </c>
      <c r="E5716" s="749" t="s">
        <v>18474</v>
      </c>
      <c r="F5716" s="749" t="s">
        <v>18189</v>
      </c>
      <c r="G5716" s="749" t="s">
        <v>18190</v>
      </c>
      <c r="H5716" s="749" t="s">
        <v>18191</v>
      </c>
      <c r="I5716" s="749" t="s">
        <v>30</v>
      </c>
      <c r="J5716" s="749" t="n">
        <v>20136.42</v>
      </c>
    </row>
    <row collapsed="false" customFormat="false" customHeight="true" hidden="true" ht="12.75" outlineLevel="0" r="5717">
      <c r="A5717" s="749" t="s">
        <v>18505</v>
      </c>
      <c r="B5717" s="749" t="str">
        <f aca="false">C5717&amp;D5717&amp;E5717&amp;F5717&amp;G5717&amp;H5717</f>
        <v>POCO DE VISITA DE CONCRETO ARMADO COM MEDIDAS INTERNAS DO POCO E PROFUNDIDADE DE 2,00X2,00X5,40M,E DIAMETRO DA GALERIA DE 1,50M,TENDO O CONCRETO DAS PAREDES,FUNDO E TAMPA 400KG E O DA BASE,CALHA E BANQUETA 300KG DE CIMENTO POR M3,SENDO AS PAREDES,CALHA E A BANQUETA REVESTIDAS COM ARGAMASSA,EXCLUSIVE TAMPAO DE FERRO FUNDIDO</v>
      </c>
      <c r="C5717" s="749" t="s">
        <v>18125</v>
      </c>
      <c r="D5717" s="749" t="s">
        <v>18504</v>
      </c>
      <c r="E5717" s="749" t="s">
        <v>18474</v>
      </c>
      <c r="F5717" s="749" t="s">
        <v>18189</v>
      </c>
      <c r="G5717" s="749" t="s">
        <v>18190</v>
      </c>
      <c r="H5717" s="749" t="s">
        <v>18191</v>
      </c>
      <c r="I5717" s="749" t="s">
        <v>30</v>
      </c>
      <c r="J5717" s="749" t="n">
        <v>18235.13</v>
      </c>
    </row>
    <row collapsed="false" customFormat="false" customHeight="true" hidden="true" ht="12.75" outlineLevel="0" r="5718">
      <c r="A5718" s="749" t="s">
        <v>18506</v>
      </c>
      <c r="B5718" s="749" t="str">
        <f aca="false">C5718&amp;D5718&amp;E5718&amp;F5718&amp;G5718&amp;H5718</f>
        <v>POCO DE VISITA DE CONCRETO ARMADO COM MEDIDAS INTERNAS DO POCO E PROFUNDIDADE DE 2,00X2,00X5,70M,E DIAMETRO DA GALERIA DE 1,50M,TENDO O CONCRETO DAS PAREDES,FUNDO E TAMPA 400KG E O DA BASE,CALHA E BANQUETA 300KG DE CIMENTO POR M3,SENDO AS PAREDES,CALHA E A BANQUETA REVESTIDAS COM ARGAMASSA,EXCLUSIVE TAMPAO DE FERRO FUNDIDO</v>
      </c>
      <c r="C5718" s="749" t="s">
        <v>18125</v>
      </c>
      <c r="D5718" s="749" t="s">
        <v>18507</v>
      </c>
      <c r="E5718" s="749" t="s">
        <v>18474</v>
      </c>
      <c r="F5718" s="749" t="s">
        <v>18189</v>
      </c>
      <c r="G5718" s="749" t="s">
        <v>18190</v>
      </c>
      <c r="H5718" s="749" t="s">
        <v>18191</v>
      </c>
      <c r="I5718" s="749" t="s">
        <v>30</v>
      </c>
      <c r="J5718" s="749" t="n">
        <v>20623.5</v>
      </c>
    </row>
    <row collapsed="false" customFormat="false" customHeight="true" hidden="true" ht="12.75" outlineLevel="0" r="5719">
      <c r="A5719" s="749" t="s">
        <v>18508</v>
      </c>
      <c r="B5719" s="749" t="str">
        <f aca="false">C5719&amp;D5719&amp;E5719&amp;F5719&amp;G5719&amp;H5719</f>
        <v>POCO DE VISITA DE CONCRETO ARMADO COM MEDIDAS INTERNAS DO POCO E PROFUNDIDADE DE 2,00X2,00X5,70M,E DIAMETRO DA GALERIA DE 1,50M,TENDO O CONCRETO DAS PAREDES,FUNDO E TAMPA 400KG E O DA BASE,CALHA E BANQUETA 300KG DE CIMENTO POR M3,SENDO AS PAREDES,CALHA E A BANQUETA REVESTIDAS COM ARGAMASSA,EXCLUSIVE TAMPAO DE FERRO FUNDIDO</v>
      </c>
      <c r="C5719" s="749" t="s">
        <v>18125</v>
      </c>
      <c r="D5719" s="749" t="s">
        <v>18507</v>
      </c>
      <c r="E5719" s="749" t="s">
        <v>18474</v>
      </c>
      <c r="F5719" s="749" t="s">
        <v>18189</v>
      </c>
      <c r="G5719" s="749" t="s">
        <v>18190</v>
      </c>
      <c r="H5719" s="749" t="s">
        <v>18191</v>
      </c>
      <c r="I5719" s="749" t="s">
        <v>30</v>
      </c>
      <c r="J5719" s="749" t="n">
        <v>18673.9</v>
      </c>
    </row>
    <row collapsed="false" customFormat="false" customHeight="true" hidden="true" ht="12.75" outlineLevel="0" r="5720">
      <c r="A5720" s="749" t="s">
        <v>18509</v>
      </c>
      <c r="B5720" s="749" t="str">
        <f aca="false">C5720&amp;D5720&amp;E5720&amp;F5720&amp;G5720&amp;H5720</f>
        <v>POCO DE VISITA DE CONCRETO ARMADO COM MEDIDAS INTERNAS DO POCO E PROFUNDIDADE DE 2,00X2,00X6,00M,E DIAMETRO DA GALERIA DE 1,50M,TENDO O CONCRETO DAS PAREDES,FUNDO E TAMPA 400KG E O DA BASE,CALHA E BANQUETA 300KG DE CIMENTO POR M3,SENDO AS PAREDES,CALHA E A BANQUETA REVESTIDAS COM ARGAMASSA,EXCLUSIVE TAMPAO DE FERRO FUNDIDO</v>
      </c>
      <c r="C5720" s="749" t="s">
        <v>18125</v>
      </c>
      <c r="D5720" s="749" t="s">
        <v>18510</v>
      </c>
      <c r="E5720" s="749" t="s">
        <v>18474</v>
      </c>
      <c r="F5720" s="749" t="s">
        <v>18189</v>
      </c>
      <c r="G5720" s="749" t="s">
        <v>18190</v>
      </c>
      <c r="H5720" s="749" t="s">
        <v>18191</v>
      </c>
      <c r="I5720" s="749" t="s">
        <v>30</v>
      </c>
      <c r="J5720" s="749" t="n">
        <v>21030.56</v>
      </c>
    </row>
    <row collapsed="false" customFormat="false" customHeight="true" hidden="true" ht="12.75" outlineLevel="0" r="5721">
      <c r="A5721" s="749" t="s">
        <v>18511</v>
      </c>
      <c r="B5721" s="749" t="str">
        <f aca="false">C5721&amp;D5721&amp;E5721&amp;F5721&amp;G5721&amp;H5721</f>
        <v>POCO DE VISITA DE CONCRETO ARMADO COM MEDIDAS INTERNAS DO POCO E PROFUNDIDADE DE 2,00X2,00X6,00M,E DIAMETRO DA GALERIA DE 1,50M,TENDO O CONCRETO DAS PAREDES,FUNDO E TAMPA 400KG E O DA BASE,CALHA E BANQUETA 300KG DE CIMENTO POR M3,SENDO AS PAREDES,CALHA E A BANQUETA REVESTIDAS COM ARGAMASSA,EXCLUSIVE TAMPAO DE FERRO FUNDIDO</v>
      </c>
      <c r="C5721" s="749" t="s">
        <v>18125</v>
      </c>
      <c r="D5721" s="749" t="s">
        <v>18510</v>
      </c>
      <c r="E5721" s="749" t="s">
        <v>18474</v>
      </c>
      <c r="F5721" s="749" t="s">
        <v>18189</v>
      </c>
      <c r="G5721" s="749" t="s">
        <v>18190</v>
      </c>
      <c r="H5721" s="749" t="s">
        <v>18191</v>
      </c>
      <c r="I5721" s="749" t="s">
        <v>30</v>
      </c>
      <c r="J5721" s="749" t="n">
        <v>19037.65</v>
      </c>
    </row>
    <row collapsed="false" customFormat="false" customHeight="true" hidden="true" ht="12.75" outlineLevel="0" r="5722">
      <c r="A5722" s="749" t="s">
        <v>18512</v>
      </c>
      <c r="B5722" s="749" t="str">
        <f aca="false">C5722&amp;D5722&amp;E5722&amp;F5722&amp;G5722&amp;H5722</f>
        <v>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v>
      </c>
      <c r="C5722" s="749" t="s">
        <v>18513</v>
      </c>
      <c r="D5722" s="749" t="s">
        <v>18514</v>
      </c>
      <c r="E5722" s="749" t="s">
        <v>18515</v>
      </c>
      <c r="F5722" s="749" t="s">
        <v>18516</v>
      </c>
      <c r="G5722" s="749" t="s">
        <v>18517</v>
      </c>
      <c r="H5722" s="749" t="s">
        <v>18518</v>
      </c>
      <c r="I5722" s="749" t="s">
        <v>30</v>
      </c>
      <c r="J5722" s="749" t="n">
        <v>2493.72</v>
      </c>
    </row>
    <row collapsed="false" customFormat="false" customHeight="true" hidden="true" ht="12.75" outlineLevel="0" r="5723">
      <c r="A5723" s="749" t="s">
        <v>18519</v>
      </c>
      <c r="B5723" s="749" t="str">
        <f aca="false">C5723&amp;D5723&amp;E5723&amp;F5723&amp;G5723&amp;H5723</f>
        <v>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v>
      </c>
      <c r="C5723" s="749" t="s">
        <v>18513</v>
      </c>
      <c r="D5723" s="749" t="s">
        <v>18514</v>
      </c>
      <c r="E5723" s="749" t="s">
        <v>18515</v>
      </c>
      <c r="F5723" s="749" t="s">
        <v>18516</v>
      </c>
      <c r="G5723" s="749" t="s">
        <v>18517</v>
      </c>
      <c r="H5723" s="749" t="s">
        <v>18518</v>
      </c>
      <c r="I5723" s="749" t="s">
        <v>30</v>
      </c>
      <c r="J5723" s="749" t="n">
        <v>2355.75</v>
      </c>
    </row>
    <row collapsed="false" customFormat="false" customHeight="true" hidden="true" ht="12.75" outlineLevel="0" r="5724">
      <c r="A5724" s="749" t="s">
        <v>18520</v>
      </c>
      <c r="B5724" s="749" t="str">
        <f aca="false">C5724&amp;D5724&amp;E5724&amp;F5724&amp;G5724&amp;H5724</f>
        <v>POCO DE VISITA EM ALVENARIA DE TIJOLO MACICO(7X10X20CM),EM PAREDES DE UMA VEZ(0,20M),DE 1,30X1,30X1,40M,SENDO AS PAREDES REVESTIDAS INTERNAMENTE COM ARGAMASSA,COM BASE DE CONCRETOSIMPLES E TAMPA DE CONCRETO ARMADO,SENDO O CONCRETO DOSADO PARA UM FCK=10MPA,DEGRAUS DE FERRO FUNDIDO,PARA COLETOR DE AGUAS PLUVIAIS DE 0,80M DE DIAMETRO</v>
      </c>
      <c r="C5724" s="749" t="s">
        <v>18513</v>
      </c>
      <c r="D5724" s="749" t="s">
        <v>18521</v>
      </c>
      <c r="E5724" s="749" t="s">
        <v>18522</v>
      </c>
      <c r="F5724" s="749" t="s">
        <v>18523</v>
      </c>
      <c r="G5724" s="749" t="s">
        <v>18524</v>
      </c>
      <c r="H5724" s="749" t="s">
        <v>18525</v>
      </c>
      <c r="I5724" s="749" t="s">
        <v>30</v>
      </c>
      <c r="J5724" s="749" t="n">
        <v>2622.79</v>
      </c>
    </row>
    <row collapsed="false" customFormat="false" customHeight="true" hidden="true" ht="12.75" outlineLevel="0" r="5725">
      <c r="A5725" s="749" t="s">
        <v>18526</v>
      </c>
      <c r="B5725" s="749" t="str">
        <f aca="false">C5725&amp;D5725&amp;E5725&amp;F5725&amp;G5725&amp;H5725</f>
        <v>POCO DE VISITA EM ALVENARIA DE TIJOLO MACICO(7X10X20CM),EM PAREDES DE UMA VEZ(0,20M),DE 1,30X1,30X1,40M,SENDO AS PAREDES REVESTIDAS INTERNAMENTE COM ARGAMASSA,COM BASE DE CONCRETOSIMPLES E TAMPA DE CONCRETO ARMADO,SENDO O CONCRETO DOSADO PARA UM FCK=10MPA,DEGRAUS DE FERRO FUNDIDO,PARA COLETOR DE AGUAS PLUVIAIS DE 0,80M DE DIAMETRO</v>
      </c>
      <c r="C5725" s="749" t="s">
        <v>18513</v>
      </c>
      <c r="D5725" s="749" t="s">
        <v>18521</v>
      </c>
      <c r="E5725" s="749" t="s">
        <v>18522</v>
      </c>
      <c r="F5725" s="749" t="s">
        <v>18523</v>
      </c>
      <c r="G5725" s="749" t="s">
        <v>18524</v>
      </c>
      <c r="H5725" s="749" t="s">
        <v>18525</v>
      </c>
      <c r="I5725" s="749" t="s">
        <v>30</v>
      </c>
      <c r="J5725" s="749" t="n">
        <v>2473.09</v>
      </c>
    </row>
    <row collapsed="false" customFormat="false" customHeight="true" hidden="true" ht="12.75" outlineLevel="0" r="5726">
      <c r="A5726" s="749" t="s">
        <v>18527</v>
      </c>
      <c r="B5726" s="749" t="str">
        <f aca="false">C5726&amp;D5726&amp;E5726&amp;F5726&amp;G5726&amp;H5726</f>
        <v>POCO DE VISITA EM ALVENARIA DE TIJOLO MACICO(7X10X20CM),EM PAREDES DE UMA VEZ(0,20M),DE 1,40X1,40X1,50M,SENDO AS PAREDES REVESTIDAS INTERNAMENTE COM ARGAMASSA,COM BASE DE CONCRETOSIMPLES E TAMPA DE CONCRETO ARMADO,SENDO O CONCRETO DOSADO PARA UM FCK=10MPA,DEGRAUS DE FERRO FUNDIDO,PARA COLETOR DE AGUAS PLUVIAIS DE 0,90M DE DIAMETRO</v>
      </c>
      <c r="C5726" s="749" t="s">
        <v>18513</v>
      </c>
      <c r="D5726" s="749" t="s">
        <v>18528</v>
      </c>
      <c r="E5726" s="749" t="s">
        <v>18522</v>
      </c>
      <c r="F5726" s="749" t="s">
        <v>18523</v>
      </c>
      <c r="G5726" s="749" t="s">
        <v>18524</v>
      </c>
      <c r="H5726" s="749" t="s">
        <v>18529</v>
      </c>
      <c r="I5726" s="749" t="s">
        <v>30</v>
      </c>
      <c r="J5726" s="749" t="n">
        <v>2860.49</v>
      </c>
    </row>
    <row collapsed="false" customFormat="false" customHeight="true" hidden="true" ht="12.75" outlineLevel="0" r="5727">
      <c r="A5727" s="749" t="s">
        <v>18530</v>
      </c>
      <c r="B5727" s="749" t="str">
        <f aca="false">C5727&amp;D5727&amp;E5727&amp;F5727&amp;G5727&amp;H5727</f>
        <v>POCO DE VISITA EM ALVENARIA DE TIJOLO MACICO(7X10X20CM),EM PAREDES DE UMA VEZ(0,20M),DE 1,40X1,40X1,50M,SENDO AS PAREDES REVESTIDAS INTERNAMENTE COM ARGAMASSA,COM BASE DE CONCRETOSIMPLES E TAMPA DE CONCRETO ARMADO,SENDO O CONCRETO DOSADO PARA UM FCK=10MPA,DEGRAUS DE FERRO FUNDIDO,PARA COLETOR DE AGUAS PLUVIAIS DE 0,90M DE DIAMETRO</v>
      </c>
      <c r="C5727" s="749" t="s">
        <v>18513</v>
      </c>
      <c r="D5727" s="749" t="s">
        <v>18528</v>
      </c>
      <c r="E5727" s="749" t="s">
        <v>18522</v>
      </c>
      <c r="F5727" s="749" t="s">
        <v>18523</v>
      </c>
      <c r="G5727" s="749" t="s">
        <v>18524</v>
      </c>
      <c r="H5727" s="749" t="s">
        <v>18529</v>
      </c>
      <c r="I5727" s="749" t="s">
        <v>30</v>
      </c>
      <c r="J5727" s="749" t="n">
        <v>2701.66</v>
      </c>
    </row>
    <row collapsed="false" customFormat="false" customHeight="true" hidden="true" ht="12.75" outlineLevel="0" r="5728">
      <c r="A5728" s="749" t="s">
        <v>18531</v>
      </c>
      <c r="B5728" s="749" t="str">
        <f aca="false">C5728&amp;D5728&amp;E5728&amp;F5728&amp;G5728&amp;H5728</f>
        <v>POCO DE VISITA EM ALVENARIA DE TIJOLO MACICO(7X10X20CM),EM PAREDES DE UMA VEZ(0,20M),DE 1,50X1,50X1,60M,SENDO AS PAREDES REVESTIDAS INTERNAMENTE COM ARGAMASSA,COM BASE DE CONCRETOSIMPLES E TAMPA DE CONCRETO ARMADO,SENDO O CONCRETO DOSADO PARA UM FCK=10MPA,DEGRAUS DE FERRO FUNDIDO,PARA COLETOR DE AGUAS PLUVIAIS DE 1,00M DE DIAMETRO</v>
      </c>
      <c r="C5728" s="749" t="s">
        <v>18513</v>
      </c>
      <c r="D5728" s="749" t="s">
        <v>18532</v>
      </c>
      <c r="E5728" s="749" t="s">
        <v>18522</v>
      </c>
      <c r="F5728" s="749" t="s">
        <v>18523</v>
      </c>
      <c r="G5728" s="749" t="s">
        <v>18524</v>
      </c>
      <c r="H5728" s="749" t="s">
        <v>18533</v>
      </c>
      <c r="I5728" s="749" t="s">
        <v>30</v>
      </c>
      <c r="J5728" s="749" t="n">
        <v>3201.3</v>
      </c>
    </row>
    <row collapsed="false" customFormat="false" customHeight="true" hidden="true" ht="12.75" outlineLevel="0" r="5729">
      <c r="A5729" s="749" t="s">
        <v>18534</v>
      </c>
      <c r="B5729" s="749" t="str">
        <f aca="false">C5729&amp;D5729&amp;E5729&amp;F5729&amp;G5729&amp;H5729</f>
        <v>POCO DE VISITA EM ALVENARIA DE TIJOLO MACICO(7X10X20CM),EM PAREDES DE UMA VEZ(0,20M),DE 1,50X1,50X1,60M,SENDO AS PAREDES REVESTIDAS INTERNAMENTE COM ARGAMASSA,COM BASE DE CONCRETOSIMPLES E TAMPA DE CONCRETO ARMADO,SENDO O CONCRETO DOSADO PARA UM FCK=10MPA,DEGRAUS DE FERRO FUNDIDO,PARA COLETOR DE AGUAS PLUVIAIS DE 1,00M DE DIAMETRO</v>
      </c>
      <c r="C5729" s="749" t="s">
        <v>18513</v>
      </c>
      <c r="D5729" s="749" t="s">
        <v>18532</v>
      </c>
      <c r="E5729" s="749" t="s">
        <v>18522</v>
      </c>
      <c r="F5729" s="749" t="s">
        <v>18523</v>
      </c>
      <c r="G5729" s="749" t="s">
        <v>18524</v>
      </c>
      <c r="H5729" s="749" t="s">
        <v>18533</v>
      </c>
      <c r="I5729" s="749" t="s">
        <v>30</v>
      </c>
      <c r="J5729" s="749" t="n">
        <v>3019.22</v>
      </c>
    </row>
    <row collapsed="false" customFormat="false" customHeight="true" hidden="true" ht="12.75" outlineLevel="0" r="5730">
      <c r="A5730" s="749" t="s">
        <v>18535</v>
      </c>
      <c r="B5730" s="749" t="str">
        <f aca="false">C5730&amp;D5730&amp;E5730&amp;F5730&amp;G5730&amp;H5730</f>
        <v>POCO DE VISITA EM ALVENARIA DE TIJOLO MACICO(7X10X20CM),EM PAREDES DE UMA VEZ(0,20M),DE 1,60X1,60X1,70M,SENDO AS PAREDES REVESTIDAS INETERNAMENTE COM ARGAMASSA,COM BASE DE CONCRETO SIMPLES E TAMPA DE CONCRETO ARMADO,SENDO O CONCRETO DOSADOPARA UM FCK=10MPA,DEGRAUS DE FERRO FUNDIDO,PARA COLETOR DE AGUAS PLUVIAIS DE 1,10M DE DIAMETRO</v>
      </c>
      <c r="C5730" s="749" t="s">
        <v>18513</v>
      </c>
      <c r="D5730" s="749" t="s">
        <v>18536</v>
      </c>
      <c r="E5730" s="749" t="s">
        <v>18537</v>
      </c>
      <c r="F5730" s="749" t="s">
        <v>18538</v>
      </c>
      <c r="G5730" s="749" t="s">
        <v>18539</v>
      </c>
      <c r="H5730" s="749" t="s">
        <v>18540</v>
      </c>
      <c r="I5730" s="749" t="s">
        <v>30</v>
      </c>
      <c r="J5730" s="749" t="n">
        <v>3584.78</v>
      </c>
    </row>
    <row collapsed="false" customFormat="false" customHeight="true" hidden="true" ht="12.75" outlineLevel="0" r="5731">
      <c r="A5731" s="749" t="s">
        <v>18541</v>
      </c>
      <c r="B5731" s="749" t="str">
        <f aca="false">C5731&amp;D5731&amp;E5731&amp;F5731&amp;G5731&amp;H5731</f>
        <v>POCO DE VISITA EM ALVENARIA DE TIJOLO MACICO(7X10X20CM),EM PAREDES DE UMA VEZ(0,20M),DE 1,60X1,60X1,70M,SENDO AS PAREDES REVESTIDAS INETERNAMENTE COM ARGAMASSA,COM BASE DE CONCRETO SIMPLES E TAMPA DE CONCRETO ARMADO,SENDO O CONCRETO DOSADOPARA UM FCK=10MPA,DEGRAUS DE FERRO FUNDIDO,PARA COLETOR DE AGUAS PLUVIAIS DE 1,10M DE DIAMETRO</v>
      </c>
      <c r="C5731" s="749" t="s">
        <v>18513</v>
      </c>
      <c r="D5731" s="749" t="s">
        <v>18536</v>
      </c>
      <c r="E5731" s="749" t="s">
        <v>18537</v>
      </c>
      <c r="F5731" s="749" t="s">
        <v>18538</v>
      </c>
      <c r="G5731" s="749" t="s">
        <v>18539</v>
      </c>
      <c r="H5731" s="749" t="s">
        <v>18540</v>
      </c>
      <c r="I5731" s="749" t="s">
        <v>30</v>
      </c>
      <c r="J5731" s="749" t="n">
        <v>3376.02</v>
      </c>
    </row>
    <row collapsed="false" customFormat="false" customHeight="true" hidden="true" ht="12.75" outlineLevel="0" r="5732">
      <c r="A5732" s="749" t="s">
        <v>18542</v>
      </c>
      <c r="B5732" s="749" t="str">
        <f aca="false">C5732&amp;D5732&amp;E5732&amp;F5732&amp;G5732&amp;H5732</f>
        <v>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v>
      </c>
      <c r="C5732" s="749" t="s">
        <v>18543</v>
      </c>
      <c r="D5732" s="749" t="s">
        <v>18544</v>
      </c>
      <c r="E5732" s="749" t="s">
        <v>18545</v>
      </c>
      <c r="F5732" s="749" t="s">
        <v>18546</v>
      </c>
      <c r="G5732" s="749" t="s">
        <v>18547</v>
      </c>
      <c r="H5732" s="749" t="s">
        <v>18548</v>
      </c>
      <c r="I5732" s="749" t="s">
        <v>30</v>
      </c>
      <c r="J5732" s="749" t="n">
        <v>443.14</v>
      </c>
    </row>
    <row collapsed="false" customFormat="false" customHeight="true" hidden="true" ht="12.75" outlineLevel="0" r="5733">
      <c r="A5733" s="749" t="s">
        <v>18549</v>
      </c>
      <c r="B5733" s="749" t="str">
        <f aca="false">C5733&amp;D5733&amp;E5733&amp;F5733&amp;G5733&amp;H5733</f>
        <v>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v>
      </c>
      <c r="C5733" s="749" t="s">
        <v>18543</v>
      </c>
      <c r="D5733" s="749" t="s">
        <v>18544</v>
      </c>
      <c r="E5733" s="749" t="s">
        <v>18545</v>
      </c>
      <c r="F5733" s="749" t="s">
        <v>18546</v>
      </c>
      <c r="G5733" s="749" t="s">
        <v>18547</v>
      </c>
      <c r="H5733" s="749" t="s">
        <v>18548</v>
      </c>
      <c r="I5733" s="749" t="s">
        <v>30</v>
      </c>
      <c r="J5733" s="749" t="n">
        <v>413.4</v>
      </c>
    </row>
    <row collapsed="false" customFormat="false" customHeight="true" hidden="true" ht="12.75" outlineLevel="0" r="5734">
      <c r="A5734" s="749" t="s">
        <v>18550</v>
      </c>
      <c r="B5734" s="749" t="str">
        <f aca="false">C5734&amp;D5734&amp;E5734&amp;F5734&amp;G5734&amp;H5734</f>
        <v>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v>
      </c>
      <c r="C5734" s="749" t="s">
        <v>18543</v>
      </c>
      <c r="D5734" s="749" t="s">
        <v>18551</v>
      </c>
      <c r="E5734" s="749" t="s">
        <v>18545</v>
      </c>
      <c r="F5734" s="749" t="s">
        <v>18546</v>
      </c>
      <c r="G5734" s="749" t="s">
        <v>18547</v>
      </c>
      <c r="H5734" s="749" t="s">
        <v>18548</v>
      </c>
      <c r="I5734" s="749" t="s">
        <v>30</v>
      </c>
      <c r="J5734" s="749" t="n">
        <v>533.06</v>
      </c>
    </row>
    <row collapsed="false" customFormat="false" customHeight="true" hidden="true" ht="12.75" outlineLevel="0" r="5735">
      <c r="A5735" s="749" t="s">
        <v>18552</v>
      </c>
      <c r="B5735" s="749" t="str">
        <f aca="false">C5735&amp;D5735&amp;E5735&amp;F5735&amp;G5735&amp;H5735</f>
        <v>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v>
      </c>
      <c r="C5735" s="749" t="s">
        <v>18543</v>
      </c>
      <c r="D5735" s="749" t="s">
        <v>18551</v>
      </c>
      <c r="E5735" s="749" t="s">
        <v>18545</v>
      </c>
      <c r="F5735" s="749" t="s">
        <v>18546</v>
      </c>
      <c r="G5735" s="749" t="s">
        <v>18547</v>
      </c>
      <c r="H5735" s="749" t="s">
        <v>18548</v>
      </c>
      <c r="I5735" s="749" t="s">
        <v>30</v>
      </c>
      <c r="J5735" s="749" t="n">
        <v>496.38</v>
      </c>
    </row>
    <row collapsed="false" customFormat="false" customHeight="true" hidden="true" ht="12.75" outlineLevel="0" r="5736">
      <c r="A5736" s="749" t="s">
        <v>18553</v>
      </c>
      <c r="B5736" s="749" t="str">
        <f aca="false">C5736&amp;D5736&amp;E5736&amp;F5736&amp;G5736&amp;H5736</f>
        <v>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v>
      </c>
      <c r="C5736" s="749" t="s">
        <v>18543</v>
      </c>
      <c r="D5736" s="749" t="s">
        <v>18554</v>
      </c>
      <c r="E5736" s="749" t="s">
        <v>18545</v>
      </c>
      <c r="F5736" s="749" t="s">
        <v>18546</v>
      </c>
      <c r="G5736" s="749" t="s">
        <v>18555</v>
      </c>
      <c r="H5736" s="749" t="s">
        <v>18556</v>
      </c>
      <c r="I5736" s="749" t="s">
        <v>30</v>
      </c>
      <c r="J5736" s="749" t="n">
        <v>780.19</v>
      </c>
    </row>
    <row collapsed="false" customFormat="false" customHeight="true" hidden="true" ht="12.75" outlineLevel="0" r="5737">
      <c r="A5737" s="749" t="s">
        <v>18557</v>
      </c>
      <c r="B5737" s="749" t="str">
        <f aca="false">C5737&amp;D5737&amp;E5737&amp;F5737&amp;G5737&amp;H5737</f>
        <v>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v>
      </c>
      <c r="C5737" s="749" t="s">
        <v>18543</v>
      </c>
      <c r="D5737" s="749" t="s">
        <v>18554</v>
      </c>
      <c r="E5737" s="749" t="s">
        <v>18545</v>
      </c>
      <c r="F5737" s="749" t="s">
        <v>18546</v>
      </c>
      <c r="G5737" s="749" t="s">
        <v>18555</v>
      </c>
      <c r="H5737" s="749" t="s">
        <v>18556</v>
      </c>
      <c r="I5737" s="749" t="s">
        <v>30</v>
      </c>
      <c r="J5737" s="749" t="n">
        <v>727.64</v>
      </c>
    </row>
    <row collapsed="false" customFormat="false" customHeight="true" hidden="true" ht="12.75" outlineLevel="0" r="5738">
      <c r="A5738" s="749" t="s">
        <v>18558</v>
      </c>
      <c r="B5738" s="749" t="str">
        <f aca="false">C5738&amp;D5738&amp;E5738&amp;F5738&amp;G5738&amp;H5738</f>
        <v>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v>
      </c>
      <c r="C5738" s="749" t="s">
        <v>18543</v>
      </c>
      <c r="D5738" s="749" t="s">
        <v>18559</v>
      </c>
      <c r="E5738" s="749" t="s">
        <v>18545</v>
      </c>
      <c r="F5738" s="749" t="s">
        <v>18546</v>
      </c>
      <c r="G5738" s="749" t="s">
        <v>18547</v>
      </c>
      <c r="H5738" s="749" t="s">
        <v>18548</v>
      </c>
      <c r="I5738" s="749" t="s">
        <v>30</v>
      </c>
      <c r="J5738" s="749" t="n">
        <v>1025.16</v>
      </c>
    </row>
    <row collapsed="false" customFormat="false" customHeight="true" hidden="true" ht="12.75" outlineLevel="0" r="5739">
      <c r="A5739" s="749" t="s">
        <v>18560</v>
      </c>
      <c r="B5739" s="749" t="str">
        <f aca="false">C5739&amp;D5739&amp;E5739&amp;F5739&amp;G5739&amp;H5739</f>
        <v>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v>
      </c>
      <c r="C5739" s="749" t="s">
        <v>18543</v>
      </c>
      <c r="D5739" s="749" t="s">
        <v>18559</v>
      </c>
      <c r="E5739" s="749" t="s">
        <v>18545</v>
      </c>
      <c r="F5739" s="749" t="s">
        <v>18546</v>
      </c>
      <c r="G5739" s="749" t="s">
        <v>18547</v>
      </c>
      <c r="H5739" s="749" t="s">
        <v>18548</v>
      </c>
      <c r="I5739" s="749" t="s">
        <v>30</v>
      </c>
      <c r="J5739" s="749" t="n">
        <v>954.88</v>
      </c>
    </row>
    <row collapsed="false" customFormat="false" customHeight="true" hidden="true" ht="12.75" outlineLevel="0" r="5740">
      <c r="A5740" s="749" t="s">
        <v>18561</v>
      </c>
      <c r="B5740" s="749" t="str">
        <f aca="false">C5740&amp;D5740&amp;E5740&amp;F5740&amp;G5740&amp;H5740</f>
        <v>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v>
      </c>
      <c r="C5740" s="749" t="s">
        <v>18543</v>
      </c>
      <c r="D5740" s="749" t="s">
        <v>18562</v>
      </c>
      <c r="E5740" s="749" t="s">
        <v>18545</v>
      </c>
      <c r="F5740" s="749" t="s">
        <v>18546</v>
      </c>
      <c r="G5740" s="749" t="s">
        <v>18547</v>
      </c>
      <c r="H5740" s="749" t="s">
        <v>18548</v>
      </c>
      <c r="I5740" s="749" t="s">
        <v>30</v>
      </c>
      <c r="J5740" s="749" t="n">
        <v>1613.78</v>
      </c>
    </row>
    <row collapsed="false" customFormat="false" customHeight="true" hidden="true" ht="12.75" outlineLevel="0" r="5741">
      <c r="A5741" s="749" t="s">
        <v>18563</v>
      </c>
      <c r="B5741" s="749" t="str">
        <f aca="false">C5741&amp;D5741&amp;E5741&amp;F5741&amp;G5741&amp;H5741</f>
        <v>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v>
      </c>
      <c r="C5741" s="749" t="s">
        <v>18543</v>
      </c>
      <c r="D5741" s="749" t="s">
        <v>18562</v>
      </c>
      <c r="E5741" s="749" t="s">
        <v>18545</v>
      </c>
      <c r="F5741" s="749" t="s">
        <v>18546</v>
      </c>
      <c r="G5741" s="749" t="s">
        <v>18547</v>
      </c>
      <c r="H5741" s="749" t="s">
        <v>18548</v>
      </c>
      <c r="I5741" s="749" t="s">
        <v>30</v>
      </c>
      <c r="J5741" s="749" t="n">
        <v>1500.37</v>
      </c>
    </row>
    <row collapsed="false" customFormat="false" customHeight="true" hidden="true" ht="12.75" outlineLevel="0" r="5742">
      <c r="A5742" s="749" t="s">
        <v>18564</v>
      </c>
      <c r="B5742" s="749" t="str">
        <f aca="false">C5742&amp;D5742&amp;E5742&amp;F5742&amp;G5742&amp;H5742</f>
        <v>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v>
      </c>
      <c r="C5742" s="749" t="s">
        <v>18543</v>
      </c>
      <c r="D5742" s="749" t="s">
        <v>18565</v>
      </c>
      <c r="E5742" s="749" t="s">
        <v>18566</v>
      </c>
      <c r="F5742" s="749" t="s">
        <v>18567</v>
      </c>
      <c r="G5742" s="749" t="s">
        <v>18568</v>
      </c>
      <c r="H5742" s="749" t="s">
        <v>18569</v>
      </c>
      <c r="I5742" s="749" t="s">
        <v>30</v>
      </c>
      <c r="J5742" s="749" t="n">
        <v>512.24</v>
      </c>
    </row>
    <row collapsed="false" customFormat="false" customHeight="true" hidden="true" ht="12.75" outlineLevel="0" r="5743">
      <c r="A5743" s="749" t="s">
        <v>18570</v>
      </c>
      <c r="B5743" s="749" t="str">
        <f aca="false">C5743&amp;D5743&amp;E5743&amp;F5743&amp;G5743&amp;H5743</f>
        <v>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v>
      </c>
      <c r="C5743" s="749" t="s">
        <v>18543</v>
      </c>
      <c r="D5743" s="749" t="s">
        <v>18565</v>
      </c>
      <c r="E5743" s="749" t="s">
        <v>18566</v>
      </c>
      <c r="F5743" s="749" t="s">
        <v>18567</v>
      </c>
      <c r="G5743" s="749" t="s">
        <v>18568</v>
      </c>
      <c r="H5743" s="749" t="s">
        <v>18569</v>
      </c>
      <c r="I5743" s="749" t="s">
        <v>30</v>
      </c>
      <c r="J5743" s="749" t="n">
        <v>478.31</v>
      </c>
    </row>
    <row collapsed="false" customFormat="false" customHeight="true" hidden="true" ht="12.75" outlineLevel="0" r="5744">
      <c r="A5744" s="749" t="s">
        <v>18571</v>
      </c>
      <c r="B5744" s="749" t="str">
        <f aca="false">C5744&amp;D5744&amp;E5744&amp;F5744&amp;G5744&amp;H5744</f>
        <v>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v>
      </c>
      <c r="C5744" s="749" t="s">
        <v>18543</v>
      </c>
      <c r="D5744" s="749" t="s">
        <v>18572</v>
      </c>
      <c r="E5744" s="749" t="s">
        <v>18573</v>
      </c>
      <c r="F5744" s="749" t="s">
        <v>18567</v>
      </c>
      <c r="G5744" s="749" t="s">
        <v>18568</v>
      </c>
      <c r="H5744" s="749" t="s">
        <v>18569</v>
      </c>
      <c r="I5744" s="749" t="s">
        <v>30</v>
      </c>
      <c r="J5744" s="749" t="n">
        <v>626.67</v>
      </c>
    </row>
    <row collapsed="false" customFormat="false" customHeight="true" hidden="true" ht="12.75" outlineLevel="0" r="5745">
      <c r="A5745" s="749" t="s">
        <v>18574</v>
      </c>
      <c r="B5745" s="749" t="str">
        <f aca="false">C5745&amp;D5745&amp;E5745&amp;F5745&amp;G5745&amp;H5745</f>
        <v>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v>
      </c>
      <c r="C5745" s="749" t="s">
        <v>18543</v>
      </c>
      <c r="D5745" s="749" t="s">
        <v>18572</v>
      </c>
      <c r="E5745" s="749" t="s">
        <v>18573</v>
      </c>
      <c r="F5745" s="749" t="s">
        <v>18567</v>
      </c>
      <c r="G5745" s="749" t="s">
        <v>18568</v>
      </c>
      <c r="H5745" s="749" t="s">
        <v>18569</v>
      </c>
      <c r="I5745" s="749" t="s">
        <v>30</v>
      </c>
      <c r="J5745" s="749" t="n">
        <v>583.62</v>
      </c>
    </row>
    <row collapsed="false" customFormat="false" customHeight="true" hidden="true" ht="12.75" outlineLevel="0" r="5746">
      <c r="A5746" s="749" t="s">
        <v>18575</v>
      </c>
      <c r="B5746" s="749" t="str">
        <f aca="false">C5746&amp;D5746&amp;E5746&amp;F5746&amp;G5746&amp;H5746</f>
        <v>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v>
      </c>
      <c r="C5746" s="749" t="s">
        <v>18543</v>
      </c>
      <c r="D5746" s="749" t="s">
        <v>18576</v>
      </c>
      <c r="E5746" s="749" t="s">
        <v>18573</v>
      </c>
      <c r="F5746" s="749" t="s">
        <v>18567</v>
      </c>
      <c r="G5746" s="749" t="s">
        <v>18568</v>
      </c>
      <c r="H5746" s="749" t="s">
        <v>18569</v>
      </c>
      <c r="I5746" s="749" t="s">
        <v>30</v>
      </c>
      <c r="J5746" s="749" t="n">
        <v>880.92</v>
      </c>
    </row>
    <row collapsed="false" customFormat="false" customHeight="true" hidden="true" ht="12.75" outlineLevel="0" r="5747">
      <c r="A5747" s="749" t="s">
        <v>18577</v>
      </c>
      <c r="B5747" s="749" t="str">
        <f aca="false">C5747&amp;D5747&amp;E5747&amp;F5747&amp;G5747&amp;H5747</f>
        <v>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v>
      </c>
      <c r="C5747" s="749" t="s">
        <v>18543</v>
      </c>
      <c r="D5747" s="749" t="s">
        <v>18576</v>
      </c>
      <c r="E5747" s="749" t="s">
        <v>18573</v>
      </c>
      <c r="F5747" s="749" t="s">
        <v>18567</v>
      </c>
      <c r="G5747" s="749" t="s">
        <v>18568</v>
      </c>
      <c r="H5747" s="749" t="s">
        <v>18569</v>
      </c>
      <c r="I5747" s="749" t="s">
        <v>30</v>
      </c>
      <c r="J5747" s="749" t="n">
        <v>822.21</v>
      </c>
    </row>
    <row collapsed="false" customFormat="false" customHeight="true" hidden="true" ht="12.75" outlineLevel="0" r="5748">
      <c r="A5748" s="749" t="s">
        <v>18578</v>
      </c>
      <c r="B5748" s="749" t="str">
        <f aca="false">C5748&amp;D5748&amp;E5748&amp;F5748&amp;G5748&amp;H5748</f>
        <v>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v>
      </c>
      <c r="C5748" s="749" t="s">
        <v>18543</v>
      </c>
      <c r="D5748" s="749" t="s">
        <v>18579</v>
      </c>
      <c r="E5748" s="749" t="s">
        <v>18573</v>
      </c>
      <c r="F5748" s="749" t="s">
        <v>18567</v>
      </c>
      <c r="G5748" s="749" t="s">
        <v>18568</v>
      </c>
      <c r="H5748" s="749" t="s">
        <v>18569</v>
      </c>
      <c r="I5748" s="749" t="s">
        <v>30</v>
      </c>
      <c r="J5748" s="749" t="n">
        <v>1125.89</v>
      </c>
    </row>
    <row collapsed="false" customFormat="false" customHeight="true" hidden="true" ht="12.75" outlineLevel="0" r="5749">
      <c r="A5749" s="749" t="s">
        <v>18580</v>
      </c>
      <c r="B5749" s="749" t="str">
        <f aca="false">C5749&amp;D5749&amp;E5749&amp;F5749&amp;G5749&amp;H5749</f>
        <v>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v>
      </c>
      <c r="C5749" s="749" t="s">
        <v>18543</v>
      </c>
      <c r="D5749" s="749" t="s">
        <v>18579</v>
      </c>
      <c r="E5749" s="749" t="s">
        <v>18573</v>
      </c>
      <c r="F5749" s="749" t="s">
        <v>18567</v>
      </c>
      <c r="G5749" s="749" t="s">
        <v>18568</v>
      </c>
      <c r="H5749" s="749" t="s">
        <v>18569</v>
      </c>
      <c r="I5749" s="749" t="s">
        <v>30</v>
      </c>
      <c r="J5749" s="749" t="n">
        <v>1049.45</v>
      </c>
    </row>
    <row collapsed="false" customFormat="false" customHeight="true" hidden="true" ht="12.75" outlineLevel="0" r="5750">
      <c r="A5750" s="749" t="s">
        <v>18581</v>
      </c>
      <c r="B5750" s="749" t="str">
        <f aca="false">C5750&amp;D5750&amp;E5750&amp;F5750&amp;G5750&amp;H5750</f>
        <v>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v>
      </c>
      <c r="C5750" s="749" t="s">
        <v>18543</v>
      </c>
      <c r="D5750" s="749" t="s">
        <v>18582</v>
      </c>
      <c r="E5750" s="749" t="s">
        <v>18573</v>
      </c>
      <c r="F5750" s="749" t="s">
        <v>18567</v>
      </c>
      <c r="G5750" s="749" t="s">
        <v>18568</v>
      </c>
      <c r="H5750" s="749" t="s">
        <v>18569</v>
      </c>
      <c r="I5750" s="749" t="s">
        <v>30</v>
      </c>
      <c r="J5750" s="749" t="n">
        <v>1801.8</v>
      </c>
    </row>
    <row collapsed="false" customFormat="false" customHeight="true" hidden="true" ht="12.75" outlineLevel="0" r="5751">
      <c r="A5751" s="749" t="s">
        <v>18583</v>
      </c>
      <c r="B5751" s="749" t="str">
        <f aca="false">C5751&amp;D5751&amp;E5751&amp;F5751&amp;G5751&amp;H5751</f>
        <v>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v>
      </c>
      <c r="C5751" s="749" t="s">
        <v>18543</v>
      </c>
      <c r="D5751" s="749" t="s">
        <v>18582</v>
      </c>
      <c r="E5751" s="749" t="s">
        <v>18573</v>
      </c>
      <c r="F5751" s="749" t="s">
        <v>18567</v>
      </c>
      <c r="G5751" s="749" t="s">
        <v>18568</v>
      </c>
      <c r="H5751" s="749" t="s">
        <v>18569</v>
      </c>
      <c r="I5751" s="749" t="s">
        <v>30</v>
      </c>
      <c r="J5751" s="749" t="n">
        <v>1678.21</v>
      </c>
    </row>
    <row collapsed="false" customFormat="false" customHeight="true" hidden="true" ht="12.75" outlineLevel="0" r="5752">
      <c r="A5752" s="749" t="s">
        <v>18584</v>
      </c>
      <c r="B5752" s="749" t="str">
        <f aca="false">C5752&amp;D5752&amp;E5752&amp;F5752&amp;G5752&amp;H5752</f>
        <v>CAIXA DE RALO EM ALVENARIA DE TIJOLO MACICO(7X10X20CM),EM PAREDES DE UMA VEZ(0,20M),DE 0,90X1,20X1,50M(MEDIDAS EXTERNAS),UTILIZANDO ARGAMASSA DE CIMENTO E AREIA,NO TRACO 1:4 EM VOLUME,SENDO AS PAREDES REVESTIDAS INTERNAMENTE COM A MESMA ARGAMASSA,COM BASE DE CONCRETO SIMPLES FCK=10MPA E GRELHA DE FERRO FUNDIDO DE 135KG</v>
      </c>
      <c r="C5752" s="749" t="s">
        <v>18585</v>
      </c>
      <c r="D5752" s="749" t="s">
        <v>18586</v>
      </c>
      <c r="E5752" s="749" t="s">
        <v>18587</v>
      </c>
      <c r="F5752" s="749" t="s">
        <v>18588</v>
      </c>
      <c r="G5752" s="749" t="s">
        <v>18589</v>
      </c>
      <c r="H5752" s="749" t="s">
        <v>18590</v>
      </c>
      <c r="I5752" s="749" t="s">
        <v>30</v>
      </c>
      <c r="J5752" s="749" t="n">
        <v>1786.74</v>
      </c>
    </row>
    <row collapsed="false" customFormat="false" customHeight="true" hidden="true" ht="12.75" outlineLevel="0" r="5753">
      <c r="A5753" s="749" t="s">
        <v>18591</v>
      </c>
      <c r="B5753" s="749" t="str">
        <f aca="false">C5753&amp;D5753&amp;E5753&amp;F5753&amp;G5753&amp;H5753</f>
        <v>CAIXA DE RALO EM ALVENARIA DE TIJOLO MACICO(7X10X20CM),EM PAREDES DE UMA VEZ(0,20M),DE 0,90X1,20X1,50M(MEDIDAS EXTERNAS),UTILIZANDO ARGAMASSA DE CIMENTO E AREIA,NO TRACO 1:4 EM VOLUME,SENDO AS PAREDES REVESTIDAS INTERNAMENTE COM A MESMA ARGAMASSA,COM BASE DE CONCRETO SIMPLES FCK=10MPA E GRELHA DE FERRO FUNDIDO DE 135KG</v>
      </c>
      <c r="C5753" s="749" t="s">
        <v>18585</v>
      </c>
      <c r="D5753" s="749" t="s">
        <v>18586</v>
      </c>
      <c r="E5753" s="749" t="s">
        <v>18587</v>
      </c>
      <c r="F5753" s="749" t="s">
        <v>18588</v>
      </c>
      <c r="G5753" s="749" t="s">
        <v>18589</v>
      </c>
      <c r="H5753" s="749" t="s">
        <v>18590</v>
      </c>
      <c r="I5753" s="749" t="s">
        <v>30</v>
      </c>
      <c r="J5753" s="749" t="n">
        <v>1691.58</v>
      </c>
    </row>
    <row collapsed="false" customFormat="false" customHeight="true" hidden="true" ht="12.75" outlineLevel="0" r="5754">
      <c r="A5754" s="749" t="s">
        <v>18592</v>
      </c>
      <c r="B5754" s="749" t="str">
        <f aca="false">C5754&amp;D5754&amp;E5754&amp;F5754&amp;G5754&amp;H5754</f>
        <v>CAIXA DE RALO EM ALVENARIA DE TIJOLO MACICO(7X10X20CM),EM PAREDES DE UMA VEZ(0,20M),DE 0,30X0,90X0,90M,PARA AGUAS PLUVIAS,UTILIZANDO ARGAMASSA DE CIMENTO E AREIA,NO TRACO 1:4 EM VOLUME,SENDO AS PAREDES REVESTIDAS INTERNAMENTE COM A MESMA ARGAMASSA,COM BASE DE CONCRETO SIMPLES FCK=10MPA E GRELHA DE FERRO FUNDIDO DE 135KG</v>
      </c>
      <c r="C5754" s="749" t="s">
        <v>18585</v>
      </c>
      <c r="D5754" s="749" t="s">
        <v>18593</v>
      </c>
      <c r="E5754" s="749" t="s">
        <v>18594</v>
      </c>
      <c r="F5754" s="749" t="s">
        <v>18595</v>
      </c>
      <c r="G5754" s="749" t="s">
        <v>18596</v>
      </c>
      <c r="H5754" s="749" t="s">
        <v>18597</v>
      </c>
      <c r="I5754" s="749" t="s">
        <v>30</v>
      </c>
      <c r="J5754" s="749" t="n">
        <v>1194.24</v>
      </c>
    </row>
    <row collapsed="false" customFormat="false" customHeight="true" hidden="true" ht="12.75" outlineLevel="0" r="5755">
      <c r="A5755" s="749" t="s">
        <v>18598</v>
      </c>
      <c r="B5755" s="749" t="str">
        <f aca="false">C5755&amp;D5755&amp;E5755&amp;F5755&amp;G5755&amp;H5755</f>
        <v>CAIXA DE RALO EM ALVENARIA DE TIJOLO MACICO(7X10X20CM),EM PAREDES DE UMA VEZ(0,20M),DE 0,30X0,90X0,90M,PARA AGUAS PLUVIAS,UTILIZANDO ARGAMASSA DE CIMENTO E AREIA,NO TRACO 1:4 EM VOLUME,SENDO AS PAREDES REVESTIDAS INTERNAMENTE COM A MESMA ARGAMASSA,COM BASE DE CONCRETO SIMPLES FCK=10MPA E GRELHA DE FERRO FUNDIDO DE 135KG</v>
      </c>
      <c r="C5755" s="749" t="s">
        <v>18585</v>
      </c>
      <c r="D5755" s="749" t="s">
        <v>18593</v>
      </c>
      <c r="E5755" s="749" t="s">
        <v>18594</v>
      </c>
      <c r="F5755" s="749" t="s">
        <v>18595</v>
      </c>
      <c r="G5755" s="749" t="s">
        <v>18596</v>
      </c>
      <c r="H5755" s="749" t="s">
        <v>18597</v>
      </c>
      <c r="I5755" s="749" t="s">
        <v>30</v>
      </c>
      <c r="J5755" s="749" t="n">
        <v>1131.54</v>
      </c>
    </row>
    <row collapsed="false" customFormat="false" customHeight="true" hidden="true" ht="12.75" outlineLevel="0" r="5756">
      <c r="A5756" s="749" t="s">
        <v>18599</v>
      </c>
      <c r="B5756" s="749" t="str">
        <f aca="false">C5756&amp;D5756&amp;E5756&amp;F5756&amp;G5756&amp;H5756</f>
        <v>CAIXA DE RALO EM ALVENARIA DE TIJOLO MACICO(7X10X20CM),EM PAREDES DE UMA VEZ(0,20M),DE 0,30X0,90X0,90M,PARA AGUAS PLUVIAS,UTILIZANDO ARGAMASSA DE CIMENTO E AREIA,NO TRACO 1:4 EM VOLUME,SENDO AS PAREDES REVESTIDAS INTERNAMENTE COM A MESMA ARGAMASSA,C/BASE DE CONCRETO SIMPLES FCK=10MPA E GRELHA DE FERRO FUNDIDO DE 135KG E BOCA DE LOBO DE FERRO FUNDIDO DE 80KG</v>
      </c>
      <c r="C5756" s="749" t="s">
        <v>18585</v>
      </c>
      <c r="D5756" s="749" t="s">
        <v>18593</v>
      </c>
      <c r="E5756" s="749" t="s">
        <v>18594</v>
      </c>
      <c r="F5756" s="749" t="s">
        <v>18595</v>
      </c>
      <c r="G5756" s="749" t="s">
        <v>18600</v>
      </c>
      <c r="H5756" s="749" t="s">
        <v>18601</v>
      </c>
      <c r="I5756" s="749" t="s">
        <v>30</v>
      </c>
      <c r="J5756" s="749" t="n">
        <v>1513.92</v>
      </c>
    </row>
    <row collapsed="false" customFormat="false" customHeight="true" hidden="true" ht="12.75" outlineLevel="0" r="5757">
      <c r="A5757" s="749" t="s">
        <v>18602</v>
      </c>
      <c r="B5757" s="749" t="str">
        <f aca="false">C5757&amp;D5757&amp;E5757&amp;F5757&amp;G5757&amp;H5757</f>
        <v>CAIXA DE RALO EM ALVENARIA DE TIJOLO MACICO(7X10X20CM),EM PAREDES DE UMA VEZ(0,20M),DE 0,30X0,90X0,90M,PARA AGUAS PLUVIAS,UTILIZANDO ARGAMASSA DE CIMENTO E AREIA,NO TRACO 1:4 EM VOLUME,SENDO AS PAREDES REVESTIDAS INTERNAMENTE COM A MESMA ARGAMASSA,C/BASE DE CONCRETO SIMPLES FCK=10MPA E GRELHA DE FERRO FUNDIDO DE 135KG E BOCA DE LOBO DE FERRO FUNDIDO DE 80KG</v>
      </c>
      <c r="C5757" s="749" t="s">
        <v>18585</v>
      </c>
      <c r="D5757" s="749" t="s">
        <v>18593</v>
      </c>
      <c r="E5757" s="749" t="s">
        <v>18594</v>
      </c>
      <c r="F5757" s="749" t="s">
        <v>18595</v>
      </c>
      <c r="G5757" s="749" t="s">
        <v>18600</v>
      </c>
      <c r="H5757" s="749" t="s">
        <v>18601</v>
      </c>
      <c r="I5757" s="749" t="s">
        <v>30</v>
      </c>
      <c r="J5757" s="749" t="n">
        <v>1446.47</v>
      </c>
    </row>
    <row collapsed="false" customFormat="false" customHeight="true" hidden="true" ht="12.75" outlineLevel="0" r="5758">
      <c r="A5758" s="749" t="s">
        <v>18603</v>
      </c>
      <c r="B5758" s="749" t="str">
        <f aca="false">C5758&amp;D5758&amp;E5758&amp;F5758&amp;G5758&amp;H5758</f>
        <v>CAIXA DE RALO EM ALVENARIA DE TIJOLO MACICO(7X10X20CM),EM PAREDES DE 1 VEZ(0,20M),DE 0,30X0,90X0,90M,P/AGUAS PLUVIAIS,UTILIZANDO ARGAMASSA DE CIMENTO E AREIA,TRACO 1:4,SENDO AS PAREDES REVESTIDAS INTERNAMENTE C/A MESMA ARGAMASSA,C/BASE DE CONCRETO SIMPLES FCK=10MPA E GRELHA DE FERRO FUNDIDO 135KG,INCL.ESCAVACAO,REATERRO E REMOCAO DO MAT.EXCEDENTE ATE 20,00M</v>
      </c>
      <c r="C5758" s="749" t="s">
        <v>18585</v>
      </c>
      <c r="D5758" s="749" t="s">
        <v>18604</v>
      </c>
      <c r="E5758" s="749" t="s">
        <v>18605</v>
      </c>
      <c r="F5758" s="749" t="s">
        <v>18606</v>
      </c>
      <c r="G5758" s="749" t="s">
        <v>18607</v>
      </c>
      <c r="H5758" s="749" t="s">
        <v>18608</v>
      </c>
      <c r="I5758" s="749" t="s">
        <v>30</v>
      </c>
      <c r="J5758" s="749" t="n">
        <v>1261.31</v>
      </c>
    </row>
    <row collapsed="false" customFormat="false" customHeight="true" hidden="true" ht="12.75" outlineLevel="0" r="5759">
      <c r="A5759" s="749" t="s">
        <v>18609</v>
      </c>
      <c r="B5759" s="749" t="str">
        <f aca="false">C5759&amp;D5759&amp;E5759&amp;F5759&amp;G5759&amp;H5759</f>
        <v>CAIXA DE RALO EM ALVENARIA DE TIJOLO MACICO(7X10X20CM),EM PAREDES DE 1 VEZ(0,20M),DE 0,30X0,90X0,90M,P/AGUAS PLUVIAIS,UTILIZANDO ARGAMASSA DE CIMENTO E AREIA,TRACO 1:4,SENDO AS PAREDES REVESTIDAS INTERNAMENTE C/A MESMA ARGAMASSA,C/BASE DE CONCRETO SIMPLES FCK=10MPA E GRELHA DE FERRO FUNDIDO 135KG,INCL.ESCAVACAO,REATERRO E REMOCAO DO MAT.EXCEDENTE ATE 20,00M</v>
      </c>
      <c r="C5759" s="749" t="s">
        <v>18585</v>
      </c>
      <c r="D5759" s="749" t="s">
        <v>18604</v>
      </c>
      <c r="E5759" s="749" t="s">
        <v>18605</v>
      </c>
      <c r="F5759" s="749" t="s">
        <v>18606</v>
      </c>
      <c r="G5759" s="749" t="s">
        <v>18607</v>
      </c>
      <c r="H5759" s="749" t="s">
        <v>18608</v>
      </c>
      <c r="I5759" s="749" t="s">
        <v>30</v>
      </c>
      <c r="J5759" s="749" t="n">
        <v>1189.66</v>
      </c>
    </row>
    <row collapsed="false" customFormat="false" customHeight="true" hidden="true" ht="12.75" outlineLevel="0" r="5760">
      <c r="A5760" s="749" t="s">
        <v>18610</v>
      </c>
      <c r="B5760" s="749" t="str">
        <f aca="false">C5760&amp;D5760&amp;E5760&amp;F5760&amp;G5760&amp;H5760</f>
        <v>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v>
      </c>
      <c r="C5760" s="749" t="s">
        <v>18611</v>
      </c>
      <c r="D5760" s="749" t="s">
        <v>18612</v>
      </c>
      <c r="E5760" s="749" t="s">
        <v>18613</v>
      </c>
      <c r="F5760" s="749" t="s">
        <v>18614</v>
      </c>
      <c r="G5760" s="749" t="s">
        <v>18615</v>
      </c>
      <c r="H5760" s="749" t="s">
        <v>18616</v>
      </c>
      <c r="I5760" s="749" t="s">
        <v>30</v>
      </c>
      <c r="J5760" s="749" t="n">
        <v>306.83</v>
      </c>
    </row>
    <row collapsed="false" customFormat="false" customHeight="true" hidden="true" ht="12.75" outlineLevel="0" r="5761">
      <c r="A5761" s="749" t="s">
        <v>18617</v>
      </c>
      <c r="B5761" s="749" t="str">
        <f aca="false">C5761&amp;D5761&amp;E5761&amp;F5761&amp;G5761&amp;H5761</f>
        <v>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v>
      </c>
      <c r="C5761" s="749" t="s">
        <v>18611</v>
      </c>
      <c r="D5761" s="749" t="s">
        <v>18612</v>
      </c>
      <c r="E5761" s="749" t="s">
        <v>18613</v>
      </c>
      <c r="F5761" s="749" t="s">
        <v>18614</v>
      </c>
      <c r="G5761" s="749" t="s">
        <v>18615</v>
      </c>
      <c r="H5761" s="749" t="s">
        <v>18616</v>
      </c>
      <c r="I5761" s="749" t="s">
        <v>30</v>
      </c>
      <c r="J5761" s="749" t="n">
        <v>285.88</v>
      </c>
    </row>
    <row collapsed="false" customFormat="false" customHeight="true" hidden="true" ht="12.75" outlineLevel="0" r="5762">
      <c r="A5762" s="749" t="s">
        <v>18618</v>
      </c>
      <c r="B5762" s="749" t="str">
        <f aca="false">C5762&amp;D5762&amp;E5762&amp;F5762&amp;G5762&amp;H5762</f>
        <v>CAIXA PARA REGISTROS PADRAO CEDAE,DE ALVENARIA DE TIJOLO MACICO(7X10X20CM),EM PAREDES DE 1 VEZ(0,20M),DIMENSOES INTERNAS DE 0,60X0,60X0,40M,COM TAMPA DE CONCRETO COM 10CM DE ESPESSURA MINIMA,UTILIZANDO ARGAMASSA DE CIMENTO E AREIA,TRACO 1:4,SENDO AS PAREDES REVESTIDAS INTERNAMENTE C/A MESMA ARGAMASSA,EXCL.CAIXA QUADRADA DE FERRO FUNDIDO,P/REGISTROS ATE 200MM</v>
      </c>
      <c r="C5762" s="749" t="s">
        <v>18619</v>
      </c>
      <c r="D5762" s="749" t="s">
        <v>18620</v>
      </c>
      <c r="E5762" s="749" t="s">
        <v>18621</v>
      </c>
      <c r="F5762" s="749" t="s">
        <v>18622</v>
      </c>
      <c r="G5762" s="749" t="s">
        <v>18623</v>
      </c>
      <c r="H5762" s="749" t="s">
        <v>18624</v>
      </c>
      <c r="I5762" s="749" t="s">
        <v>30</v>
      </c>
      <c r="J5762" s="749" t="n">
        <v>593.88</v>
      </c>
    </row>
    <row collapsed="false" customFormat="false" customHeight="true" hidden="true" ht="12.75" outlineLevel="0" r="5763">
      <c r="A5763" s="749" t="s">
        <v>18625</v>
      </c>
      <c r="B5763" s="749" t="str">
        <f aca="false">C5763&amp;D5763&amp;E5763&amp;F5763&amp;G5763&amp;H5763</f>
        <v>CAIXA PARA REGISTROS PADRAO CEDAE,DE ALVENARIA DE TIJOLO MACICO(7X10X20CM),EM PAREDES DE 1 VEZ(0,20M),DIMENSOES INTERNAS DE 0,60X0,60X0,40M,COM TAMPA DE CONCRETO COM 10CM DE ESPESSURA MINIMA,UTILIZANDO ARGAMASSA DE CIMENTO E AREIA,TRACO 1:4,SENDO AS PAREDES REVESTIDAS INTERNAMENTE C/A MESMA ARGAMASSA,EXCL.CAIXA QUADRADA DE FERRO FUNDIDO,P/REGISTROS ATE 200MM</v>
      </c>
      <c r="C5763" s="749" t="s">
        <v>18619</v>
      </c>
      <c r="D5763" s="749" t="s">
        <v>18620</v>
      </c>
      <c r="E5763" s="749" t="s">
        <v>18621</v>
      </c>
      <c r="F5763" s="749" t="s">
        <v>18622</v>
      </c>
      <c r="G5763" s="749" t="s">
        <v>18623</v>
      </c>
      <c r="H5763" s="749" t="s">
        <v>18624</v>
      </c>
      <c r="I5763" s="749" t="s">
        <v>30</v>
      </c>
      <c r="J5763" s="749" t="n">
        <v>557.28</v>
      </c>
    </row>
    <row collapsed="false" customFormat="false" customHeight="true" hidden="true" ht="12.75" outlineLevel="0" r="5764">
      <c r="A5764" s="749" t="s">
        <v>18626</v>
      </c>
      <c r="B5764" s="749" t="str">
        <f aca="false">C5764&amp;D5764&amp;E5764&amp;F5764&amp;G5764&amp;H5764</f>
        <v>CAIXA PARA REGISTROS PADRAO CEDAE,DE ALVENARIA DE TIJOLO MACICO(7X10X20CM),EM PAREDES DE 1 VEZ(0,20M),DIMENSOES INTERNAS DE 0,60X0,60X0,55M,COM TAMPA DE CONCRETO COM 10CM DE ESPESSURA MINIMA,UTILIZANDO ARGAMASSA DE CIMENTO E AREIA,TRACO 1:4,SENDO AS PAREDES REVESTIDAS INTERNAMENTE C/A MESMA ARGAMASSA,EXCL.CAIXA QUADRADA DE FERRO FUNDIDO,P/REGISTROS ATE 200MM</v>
      </c>
      <c r="C5764" s="749" t="s">
        <v>18619</v>
      </c>
      <c r="D5764" s="749" t="s">
        <v>18620</v>
      </c>
      <c r="E5764" s="749" t="s">
        <v>18627</v>
      </c>
      <c r="F5764" s="749" t="s">
        <v>18622</v>
      </c>
      <c r="G5764" s="749" t="s">
        <v>18623</v>
      </c>
      <c r="H5764" s="749" t="s">
        <v>18624</v>
      </c>
      <c r="I5764" s="749" t="s">
        <v>30</v>
      </c>
      <c r="J5764" s="749" t="n">
        <v>707.12</v>
      </c>
    </row>
    <row collapsed="false" customFormat="false" customHeight="true" hidden="true" ht="12.75" outlineLevel="0" r="5765">
      <c r="A5765" s="749" t="s">
        <v>18628</v>
      </c>
      <c r="B5765" s="749" t="str">
        <f aca="false">C5765&amp;D5765&amp;E5765&amp;F5765&amp;G5765&amp;H5765</f>
        <v>CAIXA PARA REGISTROS PADRAO CEDAE,DE ALVENARIA DE TIJOLO MACICO(7X10X20CM),EM PAREDES DE 1 VEZ(0,20M),DIMENSOES INTERNAS DE 0,60X0,60X0,55M,COM TAMPA DE CONCRETO COM 10CM DE ESPESSURA MINIMA,UTILIZANDO ARGAMASSA DE CIMENTO E AREIA,TRACO 1:4,SENDO AS PAREDES REVESTIDAS INTERNAMENTE C/A MESMA ARGAMASSA,EXCL.CAIXA QUADRADA DE FERRO FUNDIDO,P/REGISTROS ATE 200MM</v>
      </c>
      <c r="C5765" s="749" t="s">
        <v>18619</v>
      </c>
      <c r="D5765" s="749" t="s">
        <v>18620</v>
      </c>
      <c r="E5765" s="749" t="s">
        <v>18627</v>
      </c>
      <c r="F5765" s="749" t="s">
        <v>18622</v>
      </c>
      <c r="G5765" s="749" t="s">
        <v>18623</v>
      </c>
      <c r="H5765" s="749" t="s">
        <v>18624</v>
      </c>
      <c r="I5765" s="749" t="s">
        <v>30</v>
      </c>
      <c r="J5765" s="749" t="n">
        <v>664.05</v>
      </c>
    </row>
    <row collapsed="false" customFormat="false" customHeight="true" hidden="true" ht="12.75" outlineLevel="0" r="5766">
      <c r="A5766" s="749" t="s">
        <v>18629</v>
      </c>
      <c r="B5766" s="749" t="str">
        <f aca="false">C5766&amp;D5766&amp;E5766&amp;F5766&amp;G5766&amp;H5766</f>
        <v>CAIXA PARA REGISTROS PADRAO CEDAE,DE ALVENARIA DE TIJOLO MACICO(7X10X20CM),EM PAREDES DE 1 VEZ(0,20M),DIMENSOES INTERNAS DE 0,60X0,60X0,40M,UTILIZANDO ARGAMASSA DE CIMENTO E AREIA,NO TRACO 1:4 EM VOLUME,SENDO AS PAREDES REVESTIDAS INTERNAMENTE COM A MESMA ARGAMASSA,EXCLUSIVE TAMPA CIRCULAR DE FERROFUNDIDO PARA REGISTROS ACIMA DE 200MM ATE 600MM</v>
      </c>
      <c r="C5766" s="749" t="s">
        <v>18619</v>
      </c>
      <c r="D5766" s="749" t="s">
        <v>18620</v>
      </c>
      <c r="E5766" s="749" t="s">
        <v>18630</v>
      </c>
      <c r="F5766" s="749" t="s">
        <v>18631</v>
      </c>
      <c r="G5766" s="749" t="s">
        <v>18632</v>
      </c>
      <c r="H5766" s="749" t="s">
        <v>18633</v>
      </c>
      <c r="I5766" s="749" t="s">
        <v>30</v>
      </c>
      <c r="J5766" s="749" t="n">
        <v>301.88</v>
      </c>
    </row>
    <row collapsed="false" customFormat="false" customHeight="true" hidden="true" ht="12.75" outlineLevel="0" r="5767">
      <c r="A5767" s="749" t="s">
        <v>18634</v>
      </c>
      <c r="B5767" s="749" t="str">
        <f aca="false">C5767&amp;D5767&amp;E5767&amp;F5767&amp;G5767&amp;H5767</f>
        <v>CAIXA PARA REGISTROS PADRAO CEDAE,DE ALVENARIA DE TIJOLO MACICO(7X10X20CM),EM PAREDES DE 1 VEZ(0,20M),DIMENSOES INTERNAS DE 0,60X0,60X0,40M,UTILIZANDO ARGAMASSA DE CIMENTO E AREIA,NO TRACO 1:4 EM VOLUME,SENDO AS PAREDES REVESTIDAS INTERNAMENTE COM A MESMA ARGAMASSA,EXCLUSIVE TAMPA CIRCULAR DE FERROFUNDIDO PARA REGISTROS ACIMA DE 200MM ATE 600MM</v>
      </c>
      <c r="C5767" s="749" t="s">
        <v>18619</v>
      </c>
      <c r="D5767" s="749" t="s">
        <v>18620</v>
      </c>
      <c r="E5767" s="749" t="s">
        <v>18630</v>
      </c>
      <c r="F5767" s="749" t="s">
        <v>18631</v>
      </c>
      <c r="G5767" s="749" t="s">
        <v>18632</v>
      </c>
      <c r="H5767" s="749" t="s">
        <v>18633</v>
      </c>
      <c r="I5767" s="749" t="s">
        <v>30</v>
      </c>
      <c r="J5767" s="749" t="n">
        <v>284.64</v>
      </c>
    </row>
    <row collapsed="false" customFormat="false" customHeight="true" hidden="true" ht="12.75" outlineLevel="0" r="5768">
      <c r="A5768" s="749" t="s">
        <v>18635</v>
      </c>
      <c r="B5768" s="749" t="str">
        <f aca="false">C5768&amp;D5768&amp;E5768&amp;F5768&amp;G5768&amp;H5768</f>
        <v>CAIXA PARA REGISTROS PADRAO CEDAE,DE ALVENARIA DE TIJOLO MACICO(7X10X20CM),EM PAREDES DE 1 VEZ(0,20M),DIMENSOES INTERNAS DE 0,60X0,60X0,55M,UTILIZANDO ARGAMASSA DE CIMENTO E AREIANO TRACO 1:4 EM VOLUME,SENDO AS PAREDES REVESTIDAS INTERNAMENTE COM A MESMA ARGAMASSA,EXCLUSIVE TAMPA CIRCULAR DE FERROFUNDIDO,PARA REGISTROS ACIMA DE 200MM ATE 600MM</v>
      </c>
      <c r="C5768" s="749" t="s">
        <v>18619</v>
      </c>
      <c r="D5768" s="749" t="s">
        <v>18620</v>
      </c>
      <c r="E5768" s="749" t="s">
        <v>18636</v>
      </c>
      <c r="F5768" s="749" t="s">
        <v>18631</v>
      </c>
      <c r="G5768" s="749" t="s">
        <v>18632</v>
      </c>
      <c r="H5768" s="749" t="s">
        <v>18637</v>
      </c>
      <c r="I5768" s="749" t="s">
        <v>30</v>
      </c>
      <c r="J5768" s="749" t="n">
        <v>415.11</v>
      </c>
    </row>
    <row collapsed="false" customFormat="false" customHeight="true" hidden="true" ht="12.75" outlineLevel="0" r="5769">
      <c r="A5769" s="749" t="s">
        <v>18638</v>
      </c>
      <c r="B5769" s="749" t="str">
        <f aca="false">C5769&amp;D5769&amp;E5769&amp;F5769&amp;G5769&amp;H5769</f>
        <v>CAIXA PARA REGISTROS PADRAO CEDAE,DE ALVENARIA DE TIJOLO MACICO(7X10X20CM),EM PAREDES DE 1 VEZ(0,20M),DIMENSOES INTERNAS DE 0,60X0,60X0,55M,UTILIZANDO ARGAMASSA DE CIMENTO E AREIANO TRACO 1:4 EM VOLUME,SENDO AS PAREDES REVESTIDAS INTERNAMENTE COM A MESMA ARGAMASSA,EXCLUSIVE TAMPA CIRCULAR DE FERROFUNDIDO,PARA REGISTROS ACIMA DE 200MM ATE 600MM</v>
      </c>
      <c r="C5769" s="749" t="s">
        <v>18619</v>
      </c>
      <c r="D5769" s="749" t="s">
        <v>18620</v>
      </c>
      <c r="E5769" s="749" t="s">
        <v>18636</v>
      </c>
      <c r="F5769" s="749" t="s">
        <v>18631</v>
      </c>
      <c r="G5769" s="749" t="s">
        <v>18632</v>
      </c>
      <c r="H5769" s="749" t="s">
        <v>18637</v>
      </c>
      <c r="I5769" s="749" t="s">
        <v>30</v>
      </c>
      <c r="J5769" s="749" t="n">
        <v>391.41</v>
      </c>
    </row>
    <row collapsed="false" customFormat="false" customHeight="true" hidden="true" ht="12.75" outlineLevel="0" r="5770">
      <c r="A5770" s="749" t="s">
        <v>18639</v>
      </c>
      <c r="B5770" s="749" t="str">
        <f aca="false">C5770&amp;D5770&amp;E5770&amp;F5770&amp;G5770&amp;H5770</f>
        <v>CAIXA PARA REGISTROS PADRAO CEDAE,DE ALVENARIA DE TIJOLO MACICO(7X10X20CM),EM PAREDES DE 1 VEZ(0,20M),DIMENSOES INTERNAS DE 0,60X0,60X0,70M,UTILIZANDO ARGAMASSA DE CIMENTO E AREIA,NO TRACO 1:4 EM VOLUME,SENDO AS PAREDES REVESTIDAS INTERNAMENTE COM A MESMA ARGAMASSA,EXCLUSIVE TAMPA CIRCULAR DE FERROFUNDIDO PARA REGISTROS ACIMA DE 200MM ATE 600MM</v>
      </c>
      <c r="C5770" s="749" t="s">
        <v>18619</v>
      </c>
      <c r="D5770" s="749" t="s">
        <v>18620</v>
      </c>
      <c r="E5770" s="749" t="s">
        <v>18640</v>
      </c>
      <c r="F5770" s="749" t="s">
        <v>18631</v>
      </c>
      <c r="G5770" s="749" t="s">
        <v>18632</v>
      </c>
      <c r="H5770" s="749" t="s">
        <v>18633</v>
      </c>
      <c r="I5770" s="749" t="s">
        <v>30</v>
      </c>
      <c r="J5770" s="749" t="n">
        <v>528.11</v>
      </c>
    </row>
    <row collapsed="false" customFormat="false" customHeight="true" hidden="true" ht="12.75" outlineLevel="0" r="5771">
      <c r="A5771" s="749" t="s">
        <v>18641</v>
      </c>
      <c r="B5771" s="749" t="str">
        <f aca="false">C5771&amp;D5771&amp;E5771&amp;F5771&amp;G5771&amp;H5771</f>
        <v>CAIXA PARA REGISTROS PADRAO CEDAE,DE ALVENARIA DE TIJOLO MACICO(7X10X20CM),EM PAREDES DE 1 VEZ(0,20M),DIMENSOES INTERNAS DE 0,60X0,60X0,70M,UTILIZANDO ARGAMASSA DE CIMENTO E AREIA,NO TRACO 1:4 EM VOLUME,SENDO AS PAREDES REVESTIDAS INTERNAMENTE COM A MESMA ARGAMASSA,EXCLUSIVE TAMPA CIRCULAR DE FERROFUNDIDO PARA REGISTROS ACIMA DE 200MM ATE 600MM</v>
      </c>
      <c r="C5771" s="749" t="s">
        <v>18619</v>
      </c>
      <c r="D5771" s="749" t="s">
        <v>18620</v>
      </c>
      <c r="E5771" s="749" t="s">
        <v>18640</v>
      </c>
      <c r="F5771" s="749" t="s">
        <v>18631</v>
      </c>
      <c r="G5771" s="749" t="s">
        <v>18632</v>
      </c>
      <c r="H5771" s="749" t="s">
        <v>18633</v>
      </c>
      <c r="I5771" s="749" t="s">
        <v>30</v>
      </c>
      <c r="J5771" s="749" t="n">
        <v>497.96</v>
      </c>
    </row>
    <row collapsed="false" customFormat="false" customHeight="true" hidden="true" ht="12.75" outlineLevel="0" r="5772">
      <c r="A5772" s="749" t="s">
        <v>18642</v>
      </c>
      <c r="B5772" s="749" t="str">
        <f aca="false">C5772&amp;D5772&amp;E5772&amp;F5772&amp;G5772&amp;H5772</f>
        <v>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v>
      </c>
      <c r="C5772" s="749" t="s">
        <v>18643</v>
      </c>
      <c r="D5772" s="749" t="s">
        <v>18644</v>
      </c>
      <c r="E5772" s="749" t="s">
        <v>18645</v>
      </c>
      <c r="F5772" s="749" t="s">
        <v>18646</v>
      </c>
      <c r="G5772" s="749" t="s">
        <v>18647</v>
      </c>
      <c r="H5772" s="749" t="s">
        <v>18648</v>
      </c>
      <c r="I5772" s="749" t="s">
        <v>30</v>
      </c>
      <c r="J5772" s="749" t="n">
        <v>187.96</v>
      </c>
    </row>
    <row collapsed="false" customFormat="false" customHeight="true" hidden="true" ht="12.75" outlineLevel="0" r="5773">
      <c r="A5773" s="749" t="s">
        <v>18649</v>
      </c>
      <c r="B5773" s="749" t="str">
        <f aca="false">C5773&amp;D5773&amp;E5773&amp;F5773&amp;G5773&amp;H5773</f>
        <v>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v>
      </c>
      <c r="C5773" s="749" t="s">
        <v>18643</v>
      </c>
      <c r="D5773" s="749" t="s">
        <v>18644</v>
      </c>
      <c r="E5773" s="749" t="s">
        <v>18645</v>
      </c>
      <c r="F5773" s="749" t="s">
        <v>18646</v>
      </c>
      <c r="G5773" s="749" t="s">
        <v>18647</v>
      </c>
      <c r="H5773" s="749" t="s">
        <v>18648</v>
      </c>
      <c r="I5773" s="749" t="s">
        <v>30</v>
      </c>
      <c r="J5773" s="749" t="n">
        <v>173.81</v>
      </c>
    </row>
    <row collapsed="false" customFormat="false" customHeight="true" hidden="true" ht="12.75" outlineLevel="0" r="5774">
      <c r="A5774" s="749" t="s">
        <v>18650</v>
      </c>
      <c r="B5774" s="749" t="str">
        <f aca="false">C5774&amp;D5774&amp;E5774&amp;F5774&amp;G5774&amp;H5774</f>
        <v>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v>
      </c>
      <c r="C5774" s="749" t="s">
        <v>18643</v>
      </c>
      <c r="D5774" s="749" t="s">
        <v>18644</v>
      </c>
      <c r="E5774" s="749" t="s">
        <v>18651</v>
      </c>
      <c r="F5774" s="749" t="s">
        <v>18646</v>
      </c>
      <c r="G5774" s="749" t="s">
        <v>18652</v>
      </c>
      <c r="H5774" s="749" t="s">
        <v>18648</v>
      </c>
      <c r="I5774" s="749" t="s">
        <v>30</v>
      </c>
      <c r="J5774" s="749" t="n">
        <v>265.52</v>
      </c>
    </row>
    <row collapsed="false" customFormat="false" customHeight="true" hidden="true" ht="12.75" outlineLevel="0" r="5775">
      <c r="A5775" s="749" t="s">
        <v>18653</v>
      </c>
      <c r="B5775" s="749" t="str">
        <f aca="false">C5775&amp;D5775&amp;E5775&amp;F5775&amp;G5775&amp;H5775</f>
        <v>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v>
      </c>
      <c r="C5775" s="749" t="s">
        <v>18643</v>
      </c>
      <c r="D5775" s="749" t="s">
        <v>18644</v>
      </c>
      <c r="E5775" s="749" t="s">
        <v>18651</v>
      </c>
      <c r="F5775" s="749" t="s">
        <v>18646</v>
      </c>
      <c r="G5775" s="749" t="s">
        <v>18652</v>
      </c>
      <c r="H5775" s="749" t="s">
        <v>18648</v>
      </c>
      <c r="I5775" s="749" t="s">
        <v>30</v>
      </c>
      <c r="J5775" s="749" t="n">
        <v>246.54</v>
      </c>
    </row>
    <row collapsed="false" customFormat="false" customHeight="true" hidden="true" ht="12.75" outlineLevel="0" r="5776">
      <c r="A5776" s="749" t="s">
        <v>18654</v>
      </c>
      <c r="B5776" s="749" t="str">
        <f aca="false">C5776&amp;D5776&amp;E5776&amp;F5776&amp;G5776&amp;H5776</f>
        <v>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v>
      </c>
      <c r="C5776" s="749" t="s">
        <v>18643</v>
      </c>
      <c r="D5776" s="749" t="s">
        <v>18644</v>
      </c>
      <c r="E5776" s="749" t="s">
        <v>18655</v>
      </c>
      <c r="F5776" s="749" t="s">
        <v>18646</v>
      </c>
      <c r="G5776" s="749" t="s">
        <v>18647</v>
      </c>
      <c r="H5776" s="749" t="s">
        <v>18648</v>
      </c>
      <c r="I5776" s="749" t="s">
        <v>30</v>
      </c>
      <c r="J5776" s="749" t="n">
        <v>339.07</v>
      </c>
    </row>
    <row collapsed="false" customFormat="false" customHeight="true" hidden="true" ht="12.75" outlineLevel="0" r="5777">
      <c r="A5777" s="749" t="s">
        <v>18656</v>
      </c>
      <c r="B5777" s="749" t="str">
        <f aca="false">C5777&amp;D5777&amp;E5777&amp;F5777&amp;G5777&amp;H5777</f>
        <v>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v>
      </c>
      <c r="C5777" s="749" t="s">
        <v>18643</v>
      </c>
      <c r="D5777" s="749" t="s">
        <v>18644</v>
      </c>
      <c r="E5777" s="749" t="s">
        <v>18655</v>
      </c>
      <c r="F5777" s="749" t="s">
        <v>18646</v>
      </c>
      <c r="G5777" s="749" t="s">
        <v>18647</v>
      </c>
      <c r="H5777" s="749" t="s">
        <v>18648</v>
      </c>
      <c r="I5777" s="749" t="s">
        <v>30</v>
      </c>
      <c r="J5777" s="749" t="n">
        <v>315.71</v>
      </c>
    </row>
    <row collapsed="false" customFormat="false" customHeight="true" hidden="true" ht="12.75" outlineLevel="0" r="5778">
      <c r="A5778" s="749" t="s">
        <v>18657</v>
      </c>
      <c r="B5778" s="749" t="str">
        <f aca="false">C5778&amp;D5778&amp;E5778&amp;F5778&amp;G5778&amp;H5778</f>
        <v>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 200MM ATE 600MM</v>
      </c>
      <c r="C5778" s="749" t="s">
        <v>18643</v>
      </c>
      <c r="D5778" s="749" t="s">
        <v>18644</v>
      </c>
      <c r="E5778" s="749" t="s">
        <v>18651</v>
      </c>
      <c r="F5778" s="749" t="s">
        <v>18658</v>
      </c>
      <c r="G5778" s="749" t="s">
        <v>18659</v>
      </c>
      <c r="H5778" s="749" t="s">
        <v>18660</v>
      </c>
      <c r="I5778" s="749" t="s">
        <v>30</v>
      </c>
      <c r="J5778" s="749" t="n">
        <v>131.56</v>
      </c>
    </row>
    <row collapsed="false" customFormat="false" customHeight="true" hidden="true" ht="12.75" outlineLevel="0" r="5779">
      <c r="A5779" s="749" t="s">
        <v>18661</v>
      </c>
      <c r="B5779" s="749" t="str">
        <f aca="false">C5779&amp;D5779&amp;E5779&amp;F5779&amp;G5779&amp;H5779</f>
        <v>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 200MM ATE 600MM</v>
      </c>
      <c r="C5779" s="749" t="s">
        <v>18643</v>
      </c>
      <c r="D5779" s="749" t="s">
        <v>18644</v>
      </c>
      <c r="E5779" s="749" t="s">
        <v>18651</v>
      </c>
      <c r="F5779" s="749" t="s">
        <v>18658</v>
      </c>
      <c r="G5779" s="749" t="s">
        <v>18659</v>
      </c>
      <c r="H5779" s="749" t="s">
        <v>18660</v>
      </c>
      <c r="I5779" s="749" t="s">
        <v>30</v>
      </c>
      <c r="J5779" s="749" t="n">
        <v>124.46</v>
      </c>
    </row>
    <row collapsed="false" customFormat="false" customHeight="true" hidden="true" ht="12.75" outlineLevel="0" r="5780">
      <c r="A5780" s="749" t="s">
        <v>18662</v>
      </c>
      <c r="B5780" s="749" t="str">
        <f aca="false">C5780&amp;D5780&amp;E5780&amp;F5780&amp;G5780&amp;H5780</f>
        <v>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 200MM ATE 600MM</v>
      </c>
      <c r="C5780" s="749" t="s">
        <v>18643</v>
      </c>
      <c r="D5780" s="749" t="s">
        <v>18644</v>
      </c>
      <c r="E5780" s="749" t="s">
        <v>18655</v>
      </c>
      <c r="F5780" s="749" t="s">
        <v>18658</v>
      </c>
      <c r="G5780" s="749" t="s">
        <v>18659</v>
      </c>
      <c r="H5780" s="749" t="s">
        <v>18660</v>
      </c>
      <c r="I5780" s="749" t="s">
        <v>30</v>
      </c>
      <c r="J5780" s="749" t="n">
        <v>220.88</v>
      </c>
    </row>
    <row collapsed="false" customFormat="false" customHeight="true" hidden="true" ht="12.75" outlineLevel="0" r="5781">
      <c r="A5781" s="749" t="s">
        <v>18663</v>
      </c>
      <c r="B5781" s="749" t="str">
        <f aca="false">C5781&amp;D5781&amp;E5781&amp;F5781&amp;G5781&amp;H5781</f>
        <v>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 200MM ATE 600MM</v>
      </c>
      <c r="C5781" s="749" t="s">
        <v>18643</v>
      </c>
      <c r="D5781" s="749" t="s">
        <v>18644</v>
      </c>
      <c r="E5781" s="749" t="s">
        <v>18655</v>
      </c>
      <c r="F5781" s="749" t="s">
        <v>18658</v>
      </c>
      <c r="G5781" s="749" t="s">
        <v>18659</v>
      </c>
      <c r="H5781" s="749" t="s">
        <v>18660</v>
      </c>
      <c r="I5781" s="749" t="s">
        <v>30</v>
      </c>
      <c r="J5781" s="749" t="n">
        <v>207.7</v>
      </c>
    </row>
    <row collapsed="false" customFormat="false" customHeight="true" hidden="true" ht="12.75" outlineLevel="0" r="5782">
      <c r="A5782" s="749" t="s">
        <v>18664</v>
      </c>
      <c r="B5782" s="749" t="str">
        <f aca="false">C5782&amp;D5782&amp;E5782&amp;F5782&amp;G5782&amp;H5782</f>
        <v>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v>
      </c>
      <c r="C5782" s="749" t="s">
        <v>18643</v>
      </c>
      <c r="D5782" s="749" t="s">
        <v>18644</v>
      </c>
      <c r="E5782" s="749" t="s">
        <v>18665</v>
      </c>
      <c r="F5782" s="749" t="s">
        <v>18666</v>
      </c>
      <c r="G5782" s="749" t="s">
        <v>18667</v>
      </c>
      <c r="H5782" s="749" t="s">
        <v>18668</v>
      </c>
      <c r="I5782" s="749" t="s">
        <v>30</v>
      </c>
      <c r="J5782" s="749" t="n">
        <v>294.67</v>
      </c>
    </row>
    <row collapsed="false" customFormat="false" customHeight="true" hidden="true" ht="12.75" outlineLevel="0" r="5783">
      <c r="A5783" s="749" t="s">
        <v>18669</v>
      </c>
      <c r="B5783" s="749" t="str">
        <f aca="false">C5783&amp;D5783&amp;E5783&amp;F5783&amp;G5783&amp;H5783</f>
        <v>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v>
      </c>
      <c r="C5783" s="749" t="s">
        <v>18643</v>
      </c>
      <c r="D5783" s="749" t="s">
        <v>18644</v>
      </c>
      <c r="E5783" s="749" t="s">
        <v>18665</v>
      </c>
      <c r="F5783" s="749" t="s">
        <v>18666</v>
      </c>
      <c r="G5783" s="749" t="s">
        <v>18667</v>
      </c>
      <c r="H5783" s="749" t="s">
        <v>18668</v>
      </c>
      <c r="I5783" s="749" t="s">
        <v>30</v>
      </c>
      <c r="J5783" s="749" t="n">
        <v>277.07</v>
      </c>
    </row>
    <row collapsed="false" customFormat="false" customHeight="true" hidden="true" ht="12.75" outlineLevel="0" r="5784">
      <c r="A5784" s="749" t="s">
        <v>18670</v>
      </c>
      <c r="B5784" s="749" t="str">
        <f aca="false">C5784&amp;D5784&amp;E5784&amp;F5784&amp;G5784&amp;H5784</f>
        <v>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v>
      </c>
      <c r="C5784" s="749" t="s">
        <v>18671</v>
      </c>
      <c r="D5784" s="749" t="s">
        <v>18672</v>
      </c>
      <c r="E5784" s="749" t="s">
        <v>18673</v>
      </c>
      <c r="F5784" s="749" t="s">
        <v>18674</v>
      </c>
      <c r="G5784" s="749" t="s">
        <v>18675</v>
      </c>
      <c r="H5784" s="749" t="s">
        <v>18676</v>
      </c>
      <c r="I5784" s="749" t="s">
        <v>30</v>
      </c>
      <c r="J5784" s="749" t="n">
        <v>1714.77</v>
      </c>
    </row>
    <row collapsed="false" customFormat="false" customHeight="true" hidden="true" ht="12.75" outlineLevel="0" r="5785">
      <c r="A5785" s="749" t="s">
        <v>18677</v>
      </c>
      <c r="B5785" s="749" t="str">
        <f aca="false">C5785&amp;D5785&amp;E5785&amp;F5785&amp;G5785&amp;H5785</f>
        <v>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v>
      </c>
      <c r="C5785" s="749" t="s">
        <v>18671</v>
      </c>
      <c r="D5785" s="749" t="s">
        <v>18672</v>
      </c>
      <c r="E5785" s="749" t="s">
        <v>18673</v>
      </c>
      <c r="F5785" s="749" t="s">
        <v>18674</v>
      </c>
      <c r="G5785" s="749" t="s">
        <v>18675</v>
      </c>
      <c r="H5785" s="749" t="s">
        <v>18676</v>
      </c>
      <c r="I5785" s="749" t="s">
        <v>30</v>
      </c>
      <c r="J5785" s="749" t="n">
        <v>1618.76</v>
      </c>
    </row>
    <row collapsed="false" customFormat="false" customHeight="true" hidden="true" ht="12.75" outlineLevel="0" r="5786">
      <c r="A5786" s="749" t="s">
        <v>18678</v>
      </c>
      <c r="B5786" s="749" t="str">
        <f aca="false">C5786&amp;D5786&amp;E5786&amp;F5786&amp;G5786&amp;H5786</f>
        <v>POCO DE VISITA EM ALVENARIA DE BLOCOS DE CONCRETO(20X20X40CM),EM PAREDES DE 0,20M DE ESP.C/1,30X1,30X1,40M,P/COLETOR DEAGUAS PLUVIAIS DE 0,80M DE DIAM.UTILIZ.ARG.CIM.AREIA,TRACO 1:4,SENDO AS PAREDES REVESTIDAS INTERNAMENTE C/ARG.ENCHIMENTO DOS BLOCOS E BASE EM CONCRETO SIMPLES,TAMPA DE CONCRETO ARMADO,DEGRAU DE FERRO FUNDIDO,INCL.FORN.DE TODOS OS MATERIAIS</v>
      </c>
      <c r="C5786" s="749" t="s">
        <v>18671</v>
      </c>
      <c r="D5786" s="749" t="s">
        <v>18679</v>
      </c>
      <c r="E5786" s="749" t="s">
        <v>18680</v>
      </c>
      <c r="F5786" s="749" t="s">
        <v>18681</v>
      </c>
      <c r="G5786" s="749" t="s">
        <v>18682</v>
      </c>
      <c r="H5786" s="749" t="s">
        <v>18683</v>
      </c>
      <c r="I5786" s="749" t="s">
        <v>30</v>
      </c>
      <c r="J5786" s="749" t="n">
        <v>1793.46</v>
      </c>
    </row>
    <row collapsed="false" customFormat="false" customHeight="true" hidden="true" ht="12.75" outlineLevel="0" r="5787">
      <c r="A5787" s="749" t="s">
        <v>18684</v>
      </c>
      <c r="B5787" s="749" t="str">
        <f aca="false">C5787&amp;D5787&amp;E5787&amp;F5787&amp;G5787&amp;H5787</f>
        <v>POCO DE VISITA EM ALVENARIA DE BLOCOS DE CONCRETO(20X20X40CM),EM PAREDES DE 0,20M DE ESP.C/1,30X1,30X1,40M,P/COLETOR DEAGUAS PLUVIAIS DE 0,80M DE DIAM.UTILIZ.ARG.CIM.AREIA,TRACO 1:4,SENDO AS PAREDES REVESTIDAS INTERNAMENTE C/ARG.ENCHIMENTO DOS BLOCOS E BASE EM CONCRETO SIMPLES,TAMPA DE CONCRETO ARMADO,DEGRAU DE FERRO FUNDIDO,INCL.FORN.DE TODOS OS MATERIAIS</v>
      </c>
      <c r="C5787" s="749" t="s">
        <v>18671</v>
      </c>
      <c r="D5787" s="749" t="s">
        <v>18679</v>
      </c>
      <c r="E5787" s="749" t="s">
        <v>18680</v>
      </c>
      <c r="F5787" s="749" t="s">
        <v>18681</v>
      </c>
      <c r="G5787" s="749" t="s">
        <v>18682</v>
      </c>
      <c r="H5787" s="749" t="s">
        <v>18683</v>
      </c>
      <c r="I5787" s="749" t="s">
        <v>30</v>
      </c>
      <c r="J5787" s="749" t="n">
        <v>1694.01</v>
      </c>
    </row>
    <row collapsed="false" customFormat="false" customHeight="true" hidden="true" ht="12.75" outlineLevel="0" r="5788">
      <c r="A5788" s="749" t="s">
        <v>18685</v>
      </c>
      <c r="B5788" s="749" t="str">
        <f aca="false">C5788&amp;D5788&amp;E5788&amp;F5788&amp;G5788&amp;H5788</f>
        <v>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v>
      </c>
      <c r="C5788" s="749" t="s">
        <v>18671</v>
      </c>
      <c r="D5788" s="749" t="s">
        <v>18686</v>
      </c>
      <c r="E5788" s="749" t="s">
        <v>18687</v>
      </c>
      <c r="F5788" s="749" t="s">
        <v>18688</v>
      </c>
      <c r="G5788" s="749" t="s">
        <v>18689</v>
      </c>
      <c r="H5788" s="749" t="s">
        <v>18690</v>
      </c>
      <c r="I5788" s="749" t="s">
        <v>30</v>
      </c>
      <c r="J5788" s="749" t="n">
        <v>2050.15</v>
      </c>
    </row>
    <row collapsed="false" customFormat="false" customHeight="true" hidden="true" ht="12.75" outlineLevel="0" r="5789">
      <c r="A5789" s="749" t="s">
        <v>18691</v>
      </c>
      <c r="B5789" s="749" t="str">
        <f aca="false">C5789&amp;D5789&amp;E5789&amp;F5789&amp;G5789&amp;H5789</f>
        <v>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v>
      </c>
      <c r="C5789" s="749" t="s">
        <v>18671</v>
      </c>
      <c r="D5789" s="749" t="s">
        <v>18686</v>
      </c>
      <c r="E5789" s="749" t="s">
        <v>18687</v>
      </c>
      <c r="F5789" s="749" t="s">
        <v>18688</v>
      </c>
      <c r="G5789" s="749" t="s">
        <v>18689</v>
      </c>
      <c r="H5789" s="749" t="s">
        <v>18690</v>
      </c>
      <c r="I5789" s="749" t="s">
        <v>30</v>
      </c>
      <c r="J5789" s="749" t="n">
        <v>1937.98</v>
      </c>
    </row>
    <row collapsed="false" customFormat="false" customHeight="true" hidden="true" ht="12.75" outlineLevel="0" r="5790">
      <c r="A5790" s="749" t="s">
        <v>18692</v>
      </c>
      <c r="B5790" s="749" t="str">
        <f aca="false">C5790&amp;D5790&amp;E5790&amp;F5790&amp;G5790&amp;H5790</f>
        <v>POCO DE VISITA EM ALVENARIA DE BLOCOS DE CONCRETO(20X20X40CM),EM PAREDES DE 0,20M DE ESP.C/1,50X1,50X1,60M,P/COLETOR DEAGUAS PLUVIAIS DE 1,00M DE DIAM.SENDO AS PAREDES CHAPISCADAS E REVESTIDAS INTERNAMENTE C/ARGAMASSA,ENCHIMENTO DOS BLOCOS E BASE EM CONCRETO SIMPLES,TAMPA DE CONCRETO ARMADO,DEGRAUS DE FERRO FUNDIDO,INCL.FORNECIMENTO DE TODOS OS MATERIAIS</v>
      </c>
      <c r="C5790" s="749" t="s">
        <v>18671</v>
      </c>
      <c r="D5790" s="749" t="s">
        <v>18693</v>
      </c>
      <c r="E5790" s="749" t="s">
        <v>18694</v>
      </c>
      <c r="F5790" s="749" t="s">
        <v>18695</v>
      </c>
      <c r="G5790" s="749" t="s">
        <v>18696</v>
      </c>
      <c r="H5790" s="749" t="s">
        <v>18697</v>
      </c>
      <c r="I5790" s="749" t="s">
        <v>30</v>
      </c>
      <c r="J5790" s="749" t="n">
        <v>2258.66</v>
      </c>
    </row>
    <row collapsed="false" customFormat="false" customHeight="true" hidden="true" ht="12.75" outlineLevel="0" r="5791">
      <c r="A5791" s="749" t="s">
        <v>18698</v>
      </c>
      <c r="B5791" s="749" t="str">
        <f aca="false">C5791&amp;D5791&amp;E5791&amp;F5791&amp;G5791&amp;H5791</f>
        <v>POCO DE VISITA EM ALVENARIA DE BLOCOS DE CONCRETO(20X20X40CM),EM PAREDES DE 0,20M DE ESP.C/1,50X1,50X1,60M,P/COLETOR DEAGUAS PLUVIAIS DE 1,00M DE DIAM.SENDO AS PAREDES CHAPISCADAS E REVESTIDAS INTERNAMENTE C/ARGAMASSA,ENCHIMENTO DOS BLOCOS E BASE EM CONCRETO SIMPLES,TAMPA DE CONCRETO ARMADO,DEGRAUS DE FERRO FUNDIDO,INCL.FORNECIMENTO DE TODOS OS MATERIAIS</v>
      </c>
      <c r="C5791" s="749" t="s">
        <v>18671</v>
      </c>
      <c r="D5791" s="749" t="s">
        <v>18693</v>
      </c>
      <c r="E5791" s="749" t="s">
        <v>18694</v>
      </c>
      <c r="F5791" s="749" t="s">
        <v>18695</v>
      </c>
      <c r="G5791" s="749" t="s">
        <v>18696</v>
      </c>
      <c r="H5791" s="749" t="s">
        <v>18697</v>
      </c>
      <c r="I5791" s="749" t="s">
        <v>30</v>
      </c>
      <c r="J5791" s="749" t="n">
        <v>2133.97</v>
      </c>
    </row>
    <row collapsed="false" customFormat="false" customHeight="true" hidden="true" ht="12.75" outlineLevel="0" r="5792">
      <c r="A5792" s="749" t="s">
        <v>18699</v>
      </c>
      <c r="B5792" s="749" t="str">
        <f aca="false">C5792&amp;D5792&amp;E5792&amp;F5792&amp;G5792&amp;H5792</f>
        <v>POCO DE VISITA EM ALVENARIA DE BLOCOS DE CONCRETO(20X20X40CM),EM PAREDES DE 0,20M DE ESP.C/1,60X1,60X1,70M,P/COLETOR DEAGUAS PLUVIAIS DE 1,10M DE DIAM.SENDO AS PAREDES CHAPISCADAS E REVESTIDAS INTERNAMENTE C/ARGAMASSA,ENCHIMENTO DOS BLOCOS E BASE EM CONCRETO SIMPLES,TAMPA DE CONCRETO ARMADO,DEGRAUS DE FERRO FUNDIDO,INCL.FORNECIMENTO DE TODOS OS MATERIAIS</v>
      </c>
      <c r="C5792" s="749" t="s">
        <v>18671</v>
      </c>
      <c r="D5792" s="749" t="s">
        <v>18700</v>
      </c>
      <c r="E5792" s="749" t="s">
        <v>18701</v>
      </c>
      <c r="F5792" s="749" t="s">
        <v>18695</v>
      </c>
      <c r="G5792" s="749" t="s">
        <v>18696</v>
      </c>
      <c r="H5792" s="749" t="s">
        <v>18697</v>
      </c>
      <c r="I5792" s="749" t="s">
        <v>30</v>
      </c>
      <c r="J5792" s="749" t="n">
        <v>2558.7</v>
      </c>
    </row>
    <row collapsed="false" customFormat="false" customHeight="true" hidden="true" ht="12.75" outlineLevel="0" r="5793">
      <c r="A5793" s="749" t="s">
        <v>18702</v>
      </c>
      <c r="B5793" s="749" t="str">
        <f aca="false">C5793&amp;D5793&amp;E5793&amp;F5793&amp;G5793&amp;H5793</f>
        <v>POCO DE VISITA EM ALVENARIA DE BLOCOS DE CONCRETO(20X20X40CM),EM PAREDES DE 0,20M DE ESP.C/1,60X1,60X1,70M,P/COLETOR DEAGUAS PLUVIAIS DE 1,10M DE DIAM.SENDO AS PAREDES CHAPISCADAS E REVESTIDAS INTERNAMENTE C/ARGAMASSA,ENCHIMENTO DOS BLOCOS E BASE EM CONCRETO SIMPLES,TAMPA DE CONCRETO ARMADO,DEGRAUS DE FERRO FUNDIDO,INCL.FORNECIMENTO DE TODOS OS MATERIAIS</v>
      </c>
      <c r="C5793" s="749" t="s">
        <v>18671</v>
      </c>
      <c r="D5793" s="749" t="s">
        <v>18700</v>
      </c>
      <c r="E5793" s="749" t="s">
        <v>18701</v>
      </c>
      <c r="F5793" s="749" t="s">
        <v>18695</v>
      </c>
      <c r="G5793" s="749" t="s">
        <v>18696</v>
      </c>
      <c r="H5793" s="749" t="s">
        <v>18697</v>
      </c>
      <c r="I5793" s="749" t="s">
        <v>30</v>
      </c>
      <c r="J5793" s="749" t="n">
        <v>2410.55</v>
      </c>
    </row>
    <row collapsed="false" customFormat="false" customHeight="true" hidden="true" ht="12.75" outlineLevel="0" r="5794">
      <c r="A5794" s="749" t="s">
        <v>18703</v>
      </c>
      <c r="B5794" s="749" t="str">
        <f aca="false">C5794&amp;D5794&amp;E5794&amp;F5794&amp;G5794&amp;H5794</f>
        <v>POCO DE VISITA EM ALVENARIA DE BLOCOS DE CONCRETO(20X20X40CM),EM PAREDES DE 0,20M DE ESP.C/1,70X1,70X1,80M,P/COLETOR DEAGUAS PLUVIAIS DE 1,20M DE DIAM.SENDO AS PAREDES CHAPISCADAS E REVESTIDAS INTERNAMENTE C/ARGAMASSA,ENCHIMENTO DOS BLOCOS E BASE EM CONCRETO SIMPLES,TAMPA DE CONCRETO ARMADO,DEGRAUS DE FERRO FUNDIDO,INCL.FORNECIMENTO DE TODOS OS MATERIAIS</v>
      </c>
      <c r="C5794" s="749" t="s">
        <v>18671</v>
      </c>
      <c r="D5794" s="749" t="s">
        <v>18704</v>
      </c>
      <c r="E5794" s="749" t="s">
        <v>18705</v>
      </c>
      <c r="F5794" s="749" t="s">
        <v>18695</v>
      </c>
      <c r="G5794" s="749" t="s">
        <v>18696</v>
      </c>
      <c r="H5794" s="749" t="s">
        <v>18697</v>
      </c>
      <c r="I5794" s="749" t="s">
        <v>30</v>
      </c>
      <c r="J5794" s="749" t="n">
        <v>2804.48</v>
      </c>
    </row>
    <row collapsed="false" customFormat="false" customHeight="true" hidden="true" ht="12.75" outlineLevel="0" r="5795">
      <c r="A5795" s="749" t="s">
        <v>18706</v>
      </c>
      <c r="B5795" s="749" t="str">
        <f aca="false">C5795&amp;D5795&amp;E5795&amp;F5795&amp;G5795&amp;H5795</f>
        <v>POCO DE VISITA EM ALVENARIA DE BLOCOS DE CONCRETO(20X20X40CM),EM PAREDES DE 0,20M DE ESP.C/1,70X1,70X1,80M,P/COLETOR DEAGUAS PLUVIAIS DE 1,20M DE DIAM.SENDO AS PAREDES CHAPISCADAS E REVESTIDAS INTERNAMENTE C/ARGAMASSA,ENCHIMENTO DOS BLOCOS E BASE EM CONCRETO SIMPLES,TAMPA DE CONCRETO ARMADO,DEGRAUS DE FERRO FUNDIDO,INCL.FORNECIMENTO DE TODOS OS MATERIAIS</v>
      </c>
      <c r="C5795" s="749" t="s">
        <v>18671</v>
      </c>
      <c r="D5795" s="749" t="s">
        <v>18704</v>
      </c>
      <c r="E5795" s="749" t="s">
        <v>18705</v>
      </c>
      <c r="F5795" s="749" t="s">
        <v>18695</v>
      </c>
      <c r="G5795" s="749" t="s">
        <v>18696</v>
      </c>
      <c r="H5795" s="749" t="s">
        <v>18697</v>
      </c>
      <c r="I5795" s="749" t="s">
        <v>30</v>
      </c>
      <c r="J5795" s="749" t="n">
        <v>2640.93</v>
      </c>
    </row>
    <row collapsed="false" customFormat="false" customHeight="true" hidden="true" ht="12.75" outlineLevel="0" r="5796">
      <c r="A5796" s="749" t="s">
        <v>18707</v>
      </c>
      <c r="B5796" s="749" t="str">
        <f aca="false">C5796&amp;D5796&amp;E5796&amp;F5796&amp;G5796&amp;H5796</f>
        <v>POCO DE VISITA EM ALVENARIA DE BLOCOS DE CONCRETO(20X20X40CM),EM PAREDES DE 0,20M DE ESP.C/2,00X2,00X2,10M,P/COLETOR DEAGUAS PLUVIAIS DE 1,50M DE DIAM.SENDO AS PAREDES CHAPISCADAS E REVESTIDAS INTERNAMENTE C/ARGAMASSA,ENCHIMENTO DOS BLOCOS E BASE EM CONCRETO SIMPLES,TAMPA DE CONCRETO ARMADO,DEGRAUS DE FERRO FUNDIDO,INCL.FORNECIMENTO DE TODOS OS MATERIAIS</v>
      </c>
      <c r="C5796" s="749" t="s">
        <v>18671</v>
      </c>
      <c r="D5796" s="749" t="s">
        <v>18708</v>
      </c>
      <c r="E5796" s="749" t="s">
        <v>18709</v>
      </c>
      <c r="F5796" s="749" t="s">
        <v>18695</v>
      </c>
      <c r="G5796" s="749" t="s">
        <v>18696</v>
      </c>
      <c r="H5796" s="749" t="s">
        <v>18697</v>
      </c>
      <c r="I5796" s="749" t="s">
        <v>30</v>
      </c>
      <c r="J5796" s="749" t="n">
        <v>3654.08</v>
      </c>
    </row>
    <row collapsed="false" customFormat="false" customHeight="true" hidden="true" ht="12.75" outlineLevel="0" r="5797">
      <c r="A5797" s="749" t="s">
        <v>18710</v>
      </c>
      <c r="B5797" s="749" t="str">
        <f aca="false">C5797&amp;D5797&amp;E5797&amp;F5797&amp;G5797&amp;H5797</f>
        <v>POCO DE VISITA EM ALVENARIA DE BLOCOS DE CONCRETO(20X20X40CM),EM PAREDES DE 0,20M DE ESP.C/2,00X2,00X2,10M,P/COLETOR DEAGUAS PLUVIAIS DE 1,50M DE DIAM.SENDO AS PAREDES CHAPISCADAS E REVESTIDAS INTERNAMENTE C/ARGAMASSA,ENCHIMENTO DOS BLOCOS E BASE EM CONCRETO SIMPLES,TAMPA DE CONCRETO ARMADO,DEGRAUS DE FERRO FUNDIDO,INCL.FORNECIMENTO DE TODOS OS MATERIAIS</v>
      </c>
      <c r="C5797" s="749" t="s">
        <v>18671</v>
      </c>
      <c r="D5797" s="749" t="s">
        <v>18708</v>
      </c>
      <c r="E5797" s="749" t="s">
        <v>18709</v>
      </c>
      <c r="F5797" s="749" t="s">
        <v>18695</v>
      </c>
      <c r="G5797" s="749" t="s">
        <v>18696</v>
      </c>
      <c r="H5797" s="749" t="s">
        <v>18697</v>
      </c>
      <c r="I5797" s="749" t="s">
        <v>30</v>
      </c>
      <c r="J5797" s="749" t="n">
        <v>3439.98</v>
      </c>
    </row>
    <row collapsed="false" customFormat="false" customHeight="true" hidden="true" ht="12.75" outlineLevel="0" r="5798">
      <c r="A5798" s="749" t="s">
        <v>18711</v>
      </c>
      <c r="B5798" s="749" t="str">
        <f aca="false">C5798&amp;D5798&amp;E5798&amp;F5798&amp;G5798&amp;H5798</f>
        <v>CAIXA DE RALO EM ALVENARIA DE BLOCOS DE CONCRETO(20X20X40CM),EM PAREDES DE 0,20M DE ESPESSURA,DE 0,30X0,90X0,90M,PARA AGUAS PLUVIAIS,SENDO AS PAREDES CHAPISCADAS E REVESTIDAS INTERNAMENTE COM ARGAMASSA,ENCHIMENTO DOS BLOCOS E BASE EM CONCRETO SIMPLES FCK=10MPA E GRELHA DE FERRO FUNDIDO DE 135KG,INCLUSIVE FORNECIMENTO DE TODOS OS MATERIAIS</v>
      </c>
      <c r="C5798" s="749" t="s">
        <v>18712</v>
      </c>
      <c r="D5798" s="749" t="s">
        <v>18713</v>
      </c>
      <c r="E5798" s="749" t="s">
        <v>18714</v>
      </c>
      <c r="F5798" s="749" t="s">
        <v>18715</v>
      </c>
      <c r="G5798" s="749" t="s">
        <v>18716</v>
      </c>
      <c r="H5798" s="749" t="s">
        <v>18717</v>
      </c>
      <c r="I5798" s="749" t="s">
        <v>30</v>
      </c>
      <c r="J5798" s="749" t="n">
        <v>617.8</v>
      </c>
    </row>
    <row collapsed="false" customFormat="false" customHeight="true" hidden="true" ht="12.75" outlineLevel="0" r="5799">
      <c r="A5799" s="749" t="s">
        <v>18718</v>
      </c>
      <c r="B5799" s="749" t="str">
        <f aca="false">C5799&amp;D5799&amp;E5799&amp;F5799&amp;G5799&amp;H5799</f>
        <v>CAIXA DE RALO EM ALVENARIA DE BLOCOS DE CONCRETO(20X20X40CM),EM PAREDES DE 0,20M DE ESPESSURA,DE 0,30X0,90X0,90M,PARA AGUAS PLUVIAIS,SENDO AS PAREDES CHAPISCADAS E REVESTIDAS INTERNAMENTE COM ARGAMASSA,ENCHIMENTO DOS BLOCOS E BASE EM CONCRETO SIMPLES FCK=10MPA E GRELHA DE FERRO FUNDIDO DE 135KG,INCLUSIVE FORNECIMENTO DE TODOS OS MATERIAIS</v>
      </c>
      <c r="C5799" s="749" t="s">
        <v>18712</v>
      </c>
      <c r="D5799" s="749" t="s">
        <v>18713</v>
      </c>
      <c r="E5799" s="749" t="s">
        <v>18714</v>
      </c>
      <c r="F5799" s="749" t="s">
        <v>18715</v>
      </c>
      <c r="G5799" s="749" t="s">
        <v>18716</v>
      </c>
      <c r="H5799" s="749" t="s">
        <v>18717</v>
      </c>
      <c r="I5799" s="749" t="s">
        <v>30</v>
      </c>
      <c r="J5799" s="749" t="n">
        <v>592.83</v>
      </c>
    </row>
    <row collapsed="false" customFormat="false" customHeight="true" hidden="true" ht="12.75" outlineLevel="0" r="5800">
      <c r="A5800" s="749" t="s">
        <v>18719</v>
      </c>
      <c r="B5800" s="749" t="str">
        <f aca="false">C5800&amp;D5800&amp;E5800&amp;F5800&amp;G5800&amp;H5800</f>
        <v>CAIXA DE RALO EM ALVENARIA DE BLOCOS DE CONCRETO(20X20X40CM),EM PAREDES DE 0,20M DE ESPESSURA,0,90X1,20X1,50M,P/AGUAS PLUVIAIS,SENDO PAREDES CHAPISCADAS E REVESTIDAS INTERNAMENTE C/ARGAMASSA,ENCHIMENTO DOS BLOCOS E BASE EM CONCRETO SIMPLESFCK=10MPA,C/4 GRELHAS DE FERRO FUNDIDO DE 85KG APOIADAS SOBRE ESTRUTURA DE CONCR.ARMADO,INCL.FORN.DE TODOS OS MATERIAIS</v>
      </c>
      <c r="C5800" s="749" t="s">
        <v>18712</v>
      </c>
      <c r="D5800" s="749" t="s">
        <v>18720</v>
      </c>
      <c r="E5800" s="749" t="s">
        <v>18721</v>
      </c>
      <c r="F5800" s="749" t="s">
        <v>18722</v>
      </c>
      <c r="G5800" s="749" t="s">
        <v>18723</v>
      </c>
      <c r="H5800" s="749" t="s">
        <v>18724</v>
      </c>
      <c r="I5800" s="749" t="s">
        <v>30</v>
      </c>
      <c r="J5800" s="749" t="n">
        <v>2237.69</v>
      </c>
    </row>
    <row collapsed="false" customFormat="false" customHeight="true" hidden="true" ht="12.75" outlineLevel="0" r="5801">
      <c r="A5801" s="749" t="s">
        <v>18725</v>
      </c>
      <c r="B5801" s="749" t="str">
        <f aca="false">C5801&amp;D5801&amp;E5801&amp;F5801&amp;G5801&amp;H5801</f>
        <v>CAIXA DE RALO EM ALVENARIA DE BLOCOS DE CONCRETO(20X20X40CM),EM PAREDES DE 0,20M DE ESPESSURA,0,90X1,20X1,50M,P/AGUAS PLUVIAIS,SENDO PAREDES CHAPISCADAS E REVESTIDAS INTERNAMENTE C/ARGAMASSA,ENCHIMENTO DOS BLOCOS E BASE EM CONCRETO SIMPLESFCK=10MPA,C/4 GRELHAS DE FERRO FUNDIDO DE 85KG APOIADAS SOBRE ESTRUTURA DE CONCR.ARMADO,INCL.FORN.DE TODOS OS MATERIAIS</v>
      </c>
      <c r="C5801" s="749" t="s">
        <v>18712</v>
      </c>
      <c r="D5801" s="749" t="s">
        <v>18720</v>
      </c>
      <c r="E5801" s="749" t="s">
        <v>18721</v>
      </c>
      <c r="F5801" s="749" t="s">
        <v>18722</v>
      </c>
      <c r="G5801" s="749" t="s">
        <v>18723</v>
      </c>
      <c r="H5801" s="749" t="s">
        <v>18724</v>
      </c>
      <c r="I5801" s="749" t="s">
        <v>30</v>
      </c>
      <c r="J5801" s="749" t="n">
        <v>2141.19</v>
      </c>
    </row>
    <row collapsed="false" customFormat="false" customHeight="true" hidden="true" ht="12.75" outlineLevel="0" r="5802">
      <c r="A5802" s="749" t="s">
        <v>18726</v>
      </c>
      <c r="B5802" s="749" t="str">
        <f aca="false">C5802&amp;D5802&amp;E5802&amp;F5802&amp;G5802&amp;H5802</f>
        <v>GRELHA E CAIXILHO DE CONCRETO ARMADO,SENDO AS DIMENSOES EXTERNAS DE 0,40X0,90M (GRELHA) E 1,10X0,54M (CAIXILHO).FORNECIMENTO E COLOCACAO</v>
      </c>
      <c r="C5802" s="749" t="s">
        <v>18727</v>
      </c>
      <c r="D5802" s="749" t="s">
        <v>18728</v>
      </c>
      <c r="E5802" s="749" t="s">
        <v>18729</v>
      </c>
      <c r="I5802" s="749" t="s">
        <v>30</v>
      </c>
      <c r="J5802" s="749" t="n">
        <v>400.77</v>
      </c>
    </row>
    <row collapsed="false" customFormat="false" customHeight="true" hidden="true" ht="12.75" outlineLevel="0" r="5803">
      <c r="A5803" s="749" t="s">
        <v>18730</v>
      </c>
      <c r="B5803" s="749" t="str">
        <f aca="false">C5803&amp;D5803&amp;E5803&amp;F5803&amp;G5803&amp;H5803</f>
        <v>GRELHA E CAIXILHO DE CONCRETO ARMADO,SENDO AS DIMENSOES EXTERNAS DE 0,40X0,90M (GRELHA) E 1,10X0,54M (CAIXILHO).FORNECIMENTO E COLOCACAO</v>
      </c>
      <c r="C5803" s="749" t="s">
        <v>18727</v>
      </c>
      <c r="D5803" s="749" t="s">
        <v>18728</v>
      </c>
      <c r="E5803" s="749" t="s">
        <v>18729</v>
      </c>
      <c r="I5803" s="749" t="s">
        <v>30</v>
      </c>
      <c r="J5803" s="749" t="n">
        <v>361.85</v>
      </c>
    </row>
    <row collapsed="false" customFormat="false" customHeight="true" hidden="true" ht="12.75" outlineLevel="0" r="5804">
      <c r="A5804" s="749" t="s">
        <v>18731</v>
      </c>
      <c r="B5804" s="749" t="str">
        <f aca="false">C5804&amp;D5804&amp;E5804&amp;F5804&amp;G5804&amp;H5804</f>
        <v>GRELHA CAIXILHO DE CONCRETO ARMADO,SENDO AS DIMENSOES EXTERNAS DE 0,40X0,90M (GRELHA) E 1,10X0,54M (CAIXILHO).EXCLUSIVEFORMAS.FORNECIMENTO E COLOCACAO</v>
      </c>
      <c r="C5804" s="749" t="s">
        <v>18732</v>
      </c>
      <c r="D5804" s="749" t="s">
        <v>18733</v>
      </c>
      <c r="E5804" s="749" t="s">
        <v>18734</v>
      </c>
      <c r="I5804" s="749" t="s">
        <v>30</v>
      </c>
      <c r="J5804" s="749" t="n">
        <v>289.25</v>
      </c>
    </row>
    <row collapsed="false" customFormat="false" customHeight="true" hidden="true" ht="12.75" outlineLevel="0" r="5805">
      <c r="A5805" s="749" t="s">
        <v>18735</v>
      </c>
      <c r="B5805" s="749" t="str">
        <f aca="false">C5805&amp;D5805&amp;E5805&amp;F5805&amp;G5805&amp;H5805</f>
        <v>GRELHA CAIXILHO DE CONCRETO ARMADO,SENDO AS DIMENSOES EXTERNAS DE 0,40X0,90M (GRELHA) E 1,10X0,54M (CAIXILHO).EXCLUSIVEFORMAS.FORNECIMENTO E COLOCACAO</v>
      </c>
      <c r="C5805" s="749" t="s">
        <v>18732</v>
      </c>
      <c r="D5805" s="749" t="s">
        <v>18733</v>
      </c>
      <c r="E5805" s="749" t="s">
        <v>18734</v>
      </c>
      <c r="I5805" s="749" t="s">
        <v>30</v>
      </c>
      <c r="J5805" s="749" t="n">
        <v>264.55</v>
      </c>
    </row>
    <row collapsed="false" customFormat="false" customHeight="true" hidden="true" ht="12.75" outlineLevel="0" r="5806">
      <c r="A5806" s="749" t="s">
        <v>18736</v>
      </c>
      <c r="B5806" s="749" t="str">
        <f aca="false">C5806&amp;D5806&amp;E5806&amp;F5806&amp;G5806&amp;H5806</f>
        <v>GRELHA E CAIXILHO DE CONCRETO ARMADO,SENDO AS DIMENSOES EXTERNAS DE 0,30X0,90M(GRELHA) E 1,00X0,40M(CAIXILHO),PARA CAIXA DE RALO,UTILIZANDO ARGAMASSA DE CIMENTO E AREIA,NO TRACO 1:4.FORNECIMENTO E COLOCACAO</v>
      </c>
      <c r="C5806" s="749" t="s">
        <v>18727</v>
      </c>
      <c r="D5806" s="749" t="s">
        <v>18737</v>
      </c>
      <c r="E5806" s="749" t="s">
        <v>18738</v>
      </c>
      <c r="F5806" s="749" t="s">
        <v>18739</v>
      </c>
      <c r="I5806" s="749" t="s">
        <v>30</v>
      </c>
      <c r="J5806" s="749" t="n">
        <v>304.07</v>
      </c>
    </row>
    <row collapsed="false" customFormat="false" customHeight="true" hidden="true" ht="12.75" outlineLevel="0" r="5807">
      <c r="A5807" s="749" t="s">
        <v>18740</v>
      </c>
      <c r="B5807" s="749" t="str">
        <f aca="false">C5807&amp;D5807&amp;E5807&amp;F5807&amp;G5807&amp;H5807</f>
        <v>GRELHA E CAIXILHO DE CONCRETO ARMADO,SENDO AS DIMENSOES EXTERNAS DE 0,30X0,90M(GRELHA) E 1,00X0,40M(CAIXILHO),PARA CAIXA DE RALO,UTILIZANDO ARGAMASSA DE CIMENTO E AREIA,NO TRACO 1:4.FORNECIMENTO E COLOCACAO</v>
      </c>
      <c r="C5807" s="749" t="s">
        <v>18727</v>
      </c>
      <c r="D5807" s="749" t="s">
        <v>18737</v>
      </c>
      <c r="E5807" s="749" t="s">
        <v>18738</v>
      </c>
      <c r="F5807" s="749" t="s">
        <v>18739</v>
      </c>
      <c r="I5807" s="749" t="s">
        <v>30</v>
      </c>
      <c r="J5807" s="749" t="n">
        <v>274.87</v>
      </c>
    </row>
    <row collapsed="false" customFormat="false" customHeight="true" hidden="true" ht="12.75" outlineLevel="0" r="5808">
      <c r="A5808" s="749" t="s">
        <v>18741</v>
      </c>
      <c r="B5808" s="749" t="str">
        <f aca="false">C5808&amp;D5808&amp;E5808&amp;F5808&amp;G5808&amp;H5808</f>
        <v>TAMPAO COMPLETO DE FºFº,DE 0,60M DE DIAMETRO,COM 175 A 180KG,PARA CAIXA DE AREIA OU POCO DE VISITA,ARTICULADO,PADRAO PREFEITURA,CLASSE 300,CARGA MINIMA PARA TESTE 30T,RESISTENCIA MAXIMA DE ROMPIMENTO 37,5T E FLECHA RESIDUAL MAXIMA 17MM,ASSENTADO COM ARGAMASSA DE CIMENTO E AREIA,NO TRACO 1:4 EM VOLUME.FORNECIMENTO E ASSENTAMENTO</v>
      </c>
      <c r="C5808" s="749" t="s">
        <v>18742</v>
      </c>
      <c r="D5808" s="749" t="s">
        <v>18743</v>
      </c>
      <c r="E5808" s="749" t="s">
        <v>18744</v>
      </c>
      <c r="F5808" s="749" t="s">
        <v>18745</v>
      </c>
      <c r="G5808" s="749" t="s">
        <v>18746</v>
      </c>
      <c r="H5808" s="749" t="s">
        <v>18747</v>
      </c>
      <c r="I5808" s="749" t="s">
        <v>30</v>
      </c>
      <c r="J5808" s="749" t="n">
        <v>432.25</v>
      </c>
    </row>
    <row collapsed="false" customFormat="false" customHeight="true" hidden="true" ht="12.75" outlineLevel="0" r="5809">
      <c r="A5809" s="749" t="s">
        <v>18748</v>
      </c>
      <c r="B5809" s="749" t="str">
        <f aca="false">C5809&amp;D5809&amp;E5809&amp;F5809&amp;G5809&amp;H5809</f>
        <v>TAMPAO COMPLETO DE FºFº,DE 0,60M DE DIAMETRO,COM 175 A 180KG,PARA CAIXA DE AREIA OU POCO DE VISITA,ARTICULADO,PADRAO PREFEITURA,CLASSE 300,CARGA MINIMA PARA TESTE 30T,RESISTENCIA MAXIMA DE ROMPIMENTO 37,5T E FLECHA RESIDUAL MAXIMA 17MM,ASSENTADO COM ARGAMASSA DE CIMENTO E AREIA,NO TRACO 1:4 EM VOLUME.FORNECIMENTO E ASSENTAMENTO</v>
      </c>
      <c r="C5809" s="749" t="s">
        <v>18742</v>
      </c>
      <c r="D5809" s="749" t="s">
        <v>18743</v>
      </c>
      <c r="E5809" s="749" t="s">
        <v>18744</v>
      </c>
      <c r="F5809" s="749" t="s">
        <v>18745</v>
      </c>
      <c r="G5809" s="749" t="s">
        <v>18746</v>
      </c>
      <c r="H5809" s="749" t="s">
        <v>18747</v>
      </c>
      <c r="I5809" s="749" t="s">
        <v>30</v>
      </c>
      <c r="J5809" s="749" t="n">
        <v>422.73</v>
      </c>
    </row>
    <row collapsed="false" customFormat="false" customHeight="true" hidden="true" ht="12.75" outlineLevel="0" r="5810">
      <c r="A5810" s="749" t="s">
        <v>18749</v>
      </c>
      <c r="B5810" s="749" t="str">
        <f aca="false">C5810&amp;D5810&amp;E5810&amp;F5810&amp;G5810&amp;H5810</f>
        <v>TAMPAO COMPLETO DE FºFº,COM 120 A 125KG,PARA POCO DE VISITAOU CAIXA DE AREIA,PADRAO CEDAE(C-3),CARGA MINIMA PARA TESTE25T,RESISTENCIA MAXIMA DE ROMPIMENTO 31,25T E FLECHA RESIDUAL MAXIMA DE 17MM,ASSENTADO COM ARGAMASSA DE CIMENTO E AREIA,NO TRACO 1:4 EM VOLUME.FORNECIMENTO E ASSENTAMENTO</v>
      </c>
      <c r="C5810" s="749" t="s">
        <v>18750</v>
      </c>
      <c r="D5810" s="749" t="s">
        <v>18751</v>
      </c>
      <c r="E5810" s="749" t="s">
        <v>18752</v>
      </c>
      <c r="F5810" s="749" t="s">
        <v>18753</v>
      </c>
      <c r="G5810" s="749" t="s">
        <v>18754</v>
      </c>
      <c r="I5810" s="749" t="s">
        <v>30</v>
      </c>
      <c r="J5810" s="749" t="n">
        <v>397.25</v>
      </c>
    </row>
    <row collapsed="false" customFormat="false" customHeight="true" hidden="true" ht="12.75" outlineLevel="0" r="5811">
      <c r="A5811" s="749" t="s">
        <v>18755</v>
      </c>
      <c r="B5811" s="749" t="str">
        <f aca="false">C5811&amp;D5811&amp;E5811&amp;F5811&amp;G5811&amp;H5811</f>
        <v>TAMPAO COMPLETO DE FºFº,COM 120 A 125KG,PARA POCO DE VISITAOU CAIXA DE AREIA,PADRAO CEDAE(C-3),CARGA MINIMA PARA TESTE25T,RESISTENCIA MAXIMA DE ROMPIMENTO 31,25T E FLECHA RESIDUAL MAXIMA DE 17MM,ASSENTADO COM ARGAMASSA DE CIMENTO E AREIA,NO TRACO 1:4 EM VOLUME.FORNECIMENTO E ASSENTAMENTO</v>
      </c>
      <c r="C5811" s="749" t="s">
        <v>18750</v>
      </c>
      <c r="D5811" s="749" t="s">
        <v>18751</v>
      </c>
      <c r="E5811" s="749" t="s">
        <v>18752</v>
      </c>
      <c r="F5811" s="749" t="s">
        <v>18753</v>
      </c>
      <c r="G5811" s="749" t="s">
        <v>18754</v>
      </c>
      <c r="I5811" s="749" t="s">
        <v>30</v>
      </c>
      <c r="J5811" s="749" t="n">
        <v>387.73</v>
      </c>
    </row>
    <row collapsed="false" customFormat="false" customHeight="true" hidden="true" ht="12.75" outlineLevel="0" r="5812">
      <c r="A5812" s="749" t="s">
        <v>18756</v>
      </c>
      <c r="B5812" s="749" t="str">
        <f aca="false">C5812&amp;D5812&amp;E5812&amp;F5812&amp;G5812&amp;H5812</f>
        <v>TAMPAO COMPLETO DE FºFº,COM 250KG,PARA POCO DE VISITA OU CAIXA DE AREIA,PADRAO CEDAE TIPO K-240,CLASSE 300,ASSENTADO COM ARGAMASSA DE CIMENTO E AREIA,NO TRACO 1:4 EM VOLUME.FORNECIMENTO E ASSENTAMENTO</v>
      </c>
      <c r="C5812" s="749" t="s">
        <v>18757</v>
      </c>
      <c r="D5812" s="749" t="s">
        <v>18758</v>
      </c>
      <c r="E5812" s="749" t="s">
        <v>18759</v>
      </c>
      <c r="F5812" s="749" t="s">
        <v>18760</v>
      </c>
      <c r="I5812" s="749" t="s">
        <v>30</v>
      </c>
      <c r="J5812" s="749" t="n">
        <v>351.25</v>
      </c>
    </row>
    <row collapsed="false" customFormat="false" customHeight="true" hidden="true" ht="12.75" outlineLevel="0" r="5813">
      <c r="A5813" s="749" t="s">
        <v>18761</v>
      </c>
      <c r="B5813" s="749" t="str">
        <f aca="false">C5813&amp;D5813&amp;E5813&amp;F5813&amp;G5813&amp;H5813</f>
        <v>TAMPAO COMPLETO DE FºFº,COM 250KG,PARA POCO DE VISITA OU CAIXA DE AREIA,PADRAO CEDAE TIPO K-240,CLASSE 300,ASSENTADO COM ARGAMASSA DE CIMENTO E AREIA,NO TRACO 1:4 EM VOLUME.FORNECIMENTO E ASSENTAMENTO</v>
      </c>
      <c r="C5813" s="749" t="s">
        <v>18757</v>
      </c>
      <c r="D5813" s="749" t="s">
        <v>18758</v>
      </c>
      <c r="E5813" s="749" t="s">
        <v>18759</v>
      </c>
      <c r="F5813" s="749" t="s">
        <v>18760</v>
      </c>
      <c r="I5813" s="749" t="s">
        <v>30</v>
      </c>
      <c r="J5813" s="749" t="n">
        <v>341.73</v>
      </c>
    </row>
    <row collapsed="false" customFormat="false" customHeight="true" hidden="true" ht="12.75" outlineLevel="0" r="5814">
      <c r="A5814" s="749" t="s">
        <v>18762</v>
      </c>
      <c r="B5814" s="749" t="str">
        <f aca="false">C5814&amp;D5814&amp;E5814&amp;F5814&amp;G5814&amp;H5814</f>
        <v>TAMPAO COMPLETO DE FºFº,DE 0,40 A 0,60M DE DIAMETRO,COM 120A 125KG,PADRAO CEDAE,PARA CAIXA DE REGISTRO,CARGA MINIMA PARA TESTE 25T,RESISTENCIA MAXIMA DE ROMPIMENTO 31,25T E FLECHA RESIDUAL MAXIMA DE 17MM,ASSENTADO COM ARGAMASSA DE CIMENTOE AREIA,NO TRACO 1:4 EM VOLUME.FORNECIMENTO E ASSENTAMENTO</v>
      </c>
      <c r="C5814" s="749" t="s">
        <v>18763</v>
      </c>
      <c r="D5814" s="749" t="s">
        <v>18764</v>
      </c>
      <c r="E5814" s="749" t="s">
        <v>18765</v>
      </c>
      <c r="F5814" s="749" t="s">
        <v>18766</v>
      </c>
      <c r="G5814" s="749" t="s">
        <v>18767</v>
      </c>
      <c r="I5814" s="749" t="s">
        <v>30</v>
      </c>
      <c r="J5814" s="749" t="n">
        <v>382.79</v>
      </c>
    </row>
    <row collapsed="false" customFormat="false" customHeight="true" hidden="true" ht="12.75" outlineLevel="0" r="5815">
      <c r="A5815" s="749" t="s">
        <v>18768</v>
      </c>
      <c r="B5815" s="749" t="str">
        <f aca="false">C5815&amp;D5815&amp;E5815&amp;F5815&amp;G5815&amp;H5815</f>
        <v>TAMPAO COMPLETO DE FºFº,DE 0,40 A 0,60M DE DIAMETRO,COM 120A 125KG,PADRAO CEDAE,PARA CAIXA DE REGISTRO,CARGA MINIMA PARA TESTE 25T,RESISTENCIA MAXIMA DE ROMPIMENTO 31,25T E FLECHA RESIDUAL MAXIMA DE 17MM,ASSENTADO COM ARGAMASSA DE CIMENTOE AREIA,NO TRACO 1:4 EM VOLUME.FORNECIMENTO E ASSENTAMENTO</v>
      </c>
      <c r="C5815" s="749" t="s">
        <v>18763</v>
      </c>
      <c r="D5815" s="749" t="s">
        <v>18764</v>
      </c>
      <c r="E5815" s="749" t="s">
        <v>18765</v>
      </c>
      <c r="F5815" s="749" t="s">
        <v>18766</v>
      </c>
      <c r="G5815" s="749" t="s">
        <v>18767</v>
      </c>
      <c r="I5815" s="749" t="s">
        <v>30</v>
      </c>
      <c r="J5815" s="749" t="n">
        <v>375.19</v>
      </c>
    </row>
    <row collapsed="false" customFormat="false" customHeight="true" hidden="true" ht="12.75" outlineLevel="0" r="5816">
      <c r="A5816" s="749" t="s">
        <v>18769</v>
      </c>
      <c r="B5816" s="749" t="str">
        <f aca="false">C5816&amp;D5816&amp;E5816&amp;F5816&amp;G5816&amp;H5816</f>
        <v>TAMPAO COMPLETO DE FERRO FUNDIDO DUCTIL(MODULAR),CIRCULAR,PARA CAIXA DE REGISTRO NO PASSEIO,ABERTURA DO TELAR DE 600MM,COM TAMPA PARA ACESSO DE MANUTENCAO E SOBRETAMPA PARA MANOBRA,CLASSE B125 DA NBR 10160,CARGA DE CONTROLE DE 125KN,ASSENTADO COM ARGAMASSA DE CIMENTO E AREIA,NO TRACO 1:4 EM VOLUME.FORNECIMENTO E ASSENTAMENTO</v>
      </c>
      <c r="C5816" s="749" t="s">
        <v>18770</v>
      </c>
      <c r="D5816" s="749" t="s">
        <v>18771</v>
      </c>
      <c r="E5816" s="749" t="s">
        <v>18772</v>
      </c>
      <c r="F5816" s="749" t="s">
        <v>18773</v>
      </c>
      <c r="G5816" s="749" t="s">
        <v>18774</v>
      </c>
      <c r="H5816" s="749" t="s">
        <v>18775</v>
      </c>
      <c r="I5816" s="749" t="s">
        <v>30</v>
      </c>
      <c r="J5816" s="749" t="n">
        <v>307.88</v>
      </c>
    </row>
    <row collapsed="false" customFormat="false" customHeight="true" hidden="true" ht="12.75" outlineLevel="0" r="5817">
      <c r="A5817" s="749" t="s">
        <v>18776</v>
      </c>
      <c r="B5817" s="749" t="str">
        <f aca="false">C5817&amp;D5817&amp;E5817&amp;F5817&amp;G5817&amp;H5817</f>
        <v>TAMPAO COMPLETO DE FERRO FUNDIDO DUCTIL(MODULAR),CIRCULAR,PARA CAIXA DE REGISTRO NO PASSEIO,ABERTURA DO TELAR DE 600MM,COM TAMPA PARA ACESSO DE MANUTENCAO E SOBRETAMPA PARA MANOBRA,CLASSE B125 DA NBR 10160,CARGA DE CONTROLE DE 125KN,ASSENTADO COM ARGAMASSA DE CIMENTO E AREIA,NO TRACO 1:4 EM VOLUME.FORNECIMENTO E ASSENTAMENTO</v>
      </c>
      <c r="C5817" s="749" t="s">
        <v>18770</v>
      </c>
      <c r="D5817" s="749" t="s">
        <v>18771</v>
      </c>
      <c r="E5817" s="749" t="s">
        <v>18772</v>
      </c>
      <c r="F5817" s="749" t="s">
        <v>18773</v>
      </c>
      <c r="G5817" s="749" t="s">
        <v>18774</v>
      </c>
      <c r="H5817" s="749" t="s">
        <v>18775</v>
      </c>
      <c r="I5817" s="749" t="s">
        <v>30</v>
      </c>
      <c r="J5817" s="749" t="n">
        <v>298.36</v>
      </c>
    </row>
    <row collapsed="false" customFormat="false" customHeight="true" hidden="true" ht="12.75" outlineLevel="0" r="5818">
      <c r="A5818" s="749" t="s">
        <v>18777</v>
      </c>
      <c r="B5818" s="749" t="str">
        <f aca="false">C5818&amp;D5818&amp;E5818&amp;F5818&amp;G5818&amp;H5818</f>
        <v>TAMPAO COMPLETO DE FERRO FUNDIDO,CIRCULAR,PARA CAIXA DE REGISTRO NA RUA,ABERTURA DO TELAR DE 600MM,COM TAMPA PARA ACESSO DE MANUTENCAO E SOBRETAMPA PARA MANOBRA,CLASSE D400 DA NBR10160,CARGA DE CONTROLE DE 400KN,ASSENTADO COM ARGAMASSA DECIMENTO E AREIA,NO TRACO 1:4 EM VOLUME.FORNECIMENTO E ASSENTAMENTO</v>
      </c>
      <c r="C5818" s="749" t="s">
        <v>18778</v>
      </c>
      <c r="D5818" s="749" t="s">
        <v>18779</v>
      </c>
      <c r="E5818" s="749" t="s">
        <v>18780</v>
      </c>
      <c r="F5818" s="749" t="s">
        <v>18781</v>
      </c>
      <c r="G5818" s="749" t="s">
        <v>18782</v>
      </c>
      <c r="H5818" s="749" t="s">
        <v>13159</v>
      </c>
      <c r="I5818" s="749" t="s">
        <v>30</v>
      </c>
      <c r="J5818" s="749" t="n">
        <v>439.44</v>
      </c>
    </row>
    <row collapsed="false" customFormat="false" customHeight="true" hidden="true" ht="12.75" outlineLevel="0" r="5819">
      <c r="A5819" s="749" t="s">
        <v>18783</v>
      </c>
      <c r="B5819" s="749" t="str">
        <f aca="false">C5819&amp;D5819&amp;E5819&amp;F5819&amp;G5819&amp;H5819</f>
        <v>TAMPAO COMPLETO DE FERRO FUNDIDO,CIRCULAR,PARA CAIXA DE REGISTRO NA RUA,ABERTURA DO TELAR DE 600MM,COM TAMPA PARA ACESSO DE MANUTENCAO E SOBRETAMPA PARA MANOBRA,CLASSE D400 DA NBR10160,CARGA DE CONTROLE DE 400KN,ASSENTADO COM ARGAMASSA DECIMENTO E AREIA,NO TRACO 1:4 EM VOLUME.FORNECIMENTO E ASSENTAMENTO</v>
      </c>
      <c r="C5819" s="749" t="s">
        <v>18778</v>
      </c>
      <c r="D5819" s="749" t="s">
        <v>18779</v>
      </c>
      <c r="E5819" s="749" t="s">
        <v>18780</v>
      </c>
      <c r="F5819" s="749" t="s">
        <v>18781</v>
      </c>
      <c r="G5819" s="749" t="s">
        <v>18782</v>
      </c>
      <c r="H5819" s="749" t="s">
        <v>13159</v>
      </c>
      <c r="I5819" s="749" t="s">
        <v>30</v>
      </c>
      <c r="J5819" s="749" t="n">
        <v>429.92</v>
      </c>
    </row>
    <row collapsed="false" customFormat="false" customHeight="true" hidden="true" ht="12.75" outlineLevel="0" r="5820">
      <c r="A5820" s="749" t="s">
        <v>18784</v>
      </c>
      <c r="B5820" s="749" t="str">
        <f aca="false">C5820&amp;D5820&amp;E5820&amp;F5820&amp;G5820&amp;H5820</f>
        <v>TAMPAO COMPLETO DE FERRO FUNDIDO,TIPO QUADRADO(22X22CM),COM34KG,ARTICULADO,CARGA MINIMA PARA TESTE 6T,RESISTENCIA MAXIMA DE ROMPIMENTO 7,5T E FLECHA RESIDUAL MAXIMA DE 12MM,ASSENTADO COM ARGAMASSA DE CIMENTO E AREIA,NO TRACO 1:4 EM VOLUME.FORNECIMENTO E ASSENTAMENTO</v>
      </c>
      <c r="C5820" s="749" t="s">
        <v>18785</v>
      </c>
      <c r="D5820" s="749" t="s">
        <v>18786</v>
      </c>
      <c r="E5820" s="749" t="s">
        <v>18787</v>
      </c>
      <c r="F5820" s="749" t="s">
        <v>18788</v>
      </c>
      <c r="G5820" s="749" t="s">
        <v>18775</v>
      </c>
      <c r="I5820" s="749" t="s">
        <v>30</v>
      </c>
      <c r="J5820" s="749" t="n">
        <v>111.25</v>
      </c>
    </row>
    <row collapsed="false" customFormat="false" customHeight="true" hidden="true" ht="12.75" outlineLevel="0" r="5821">
      <c r="A5821" s="749" t="s">
        <v>18789</v>
      </c>
      <c r="B5821" s="749" t="str">
        <f aca="false">C5821&amp;D5821&amp;E5821&amp;F5821&amp;G5821&amp;H5821</f>
        <v>TAMPAO COMPLETO DE FERRO FUNDIDO,TIPO QUADRADO(22X22CM),COM34KG,ARTICULADO,CARGA MINIMA PARA TESTE 6T,RESISTENCIA MAXIMA DE ROMPIMENTO 7,5T E FLECHA RESIDUAL MAXIMA DE 12MM,ASSENTADO COM ARGAMASSA DE CIMENTO E AREIA,NO TRACO 1:4 EM VOLUME.FORNECIMENTO E ASSENTAMENTO</v>
      </c>
      <c r="C5821" s="749" t="s">
        <v>18785</v>
      </c>
      <c r="D5821" s="749" t="s">
        <v>18786</v>
      </c>
      <c r="E5821" s="749" t="s">
        <v>18787</v>
      </c>
      <c r="F5821" s="749" t="s">
        <v>18788</v>
      </c>
      <c r="G5821" s="749" t="s">
        <v>18775</v>
      </c>
      <c r="I5821" s="749" t="s">
        <v>30</v>
      </c>
      <c r="J5821" s="749" t="n">
        <v>106.49</v>
      </c>
    </row>
    <row collapsed="false" customFormat="false" customHeight="true" hidden="true" ht="12.75" outlineLevel="0" r="5822">
      <c r="A5822" s="749" t="s">
        <v>18790</v>
      </c>
      <c r="B5822" s="749" t="str">
        <f aca="false">C5822&amp;D5822&amp;E5822&amp;F5822&amp;G5822&amp;H5822</f>
        <v>TAMPAO COMPLETO DE FºFº,PARA CAIXA DE INSPECAO OU SEMELHANTE,COM 25KG(T-33),CARGA MINIMA PARA TESTE 800KG,RESISTENCIA MAXIMA DE ROMPIMENTO 1000KG E FLECHA RESIDUAL MAXIMA DE 16MM,ASSENTADO COM ARGAMASSA DE CIMENTO E AREIA,NO TRACO 1:4 EM VOLUME.FORNECIMENTO E ASSENTAMENTO</v>
      </c>
      <c r="C5822" s="749" t="s">
        <v>18791</v>
      </c>
      <c r="D5822" s="749" t="s">
        <v>18792</v>
      </c>
      <c r="E5822" s="749" t="s">
        <v>18793</v>
      </c>
      <c r="F5822" s="749" t="s">
        <v>18794</v>
      </c>
      <c r="G5822" s="749" t="s">
        <v>18795</v>
      </c>
      <c r="I5822" s="749" t="s">
        <v>30</v>
      </c>
      <c r="J5822" s="749" t="n">
        <v>106.38</v>
      </c>
    </row>
    <row collapsed="false" customFormat="false" customHeight="true" hidden="true" ht="12.75" outlineLevel="0" r="5823">
      <c r="A5823" s="749" t="s">
        <v>18796</v>
      </c>
      <c r="B5823" s="749" t="str">
        <f aca="false">C5823&amp;D5823&amp;E5823&amp;F5823&amp;G5823&amp;H5823</f>
        <v>TAMPAO COMPLETO DE FºFº,PARA CAIXA DE INSPECAO OU SEMELHANTE,COM 25KG(T-33),CARGA MINIMA PARA TESTE 800KG,RESISTENCIA MAXIMA DE ROMPIMENTO 1000KG E FLECHA RESIDUAL MAXIMA DE 16MM,ASSENTADO COM ARGAMASSA DE CIMENTO E AREIA,NO TRACO 1:4 EM VOLUME.FORNECIMENTO E ASSENTAMENTO</v>
      </c>
      <c r="C5823" s="749" t="s">
        <v>18791</v>
      </c>
      <c r="D5823" s="749" t="s">
        <v>18792</v>
      </c>
      <c r="E5823" s="749" t="s">
        <v>18793</v>
      </c>
      <c r="F5823" s="749" t="s">
        <v>18794</v>
      </c>
      <c r="G5823" s="749" t="s">
        <v>18795</v>
      </c>
      <c r="I5823" s="749" t="s">
        <v>30</v>
      </c>
      <c r="J5823" s="749" t="n">
        <v>101.62</v>
      </c>
    </row>
    <row collapsed="false" customFormat="false" customHeight="true" hidden="true" ht="12.75" outlineLevel="0" r="5824">
      <c r="A5824" s="749" t="s">
        <v>18797</v>
      </c>
      <c r="B5824" s="749" t="str">
        <f aca="false">C5824&amp;D5824&amp;E5824&amp;F5824&amp;G5824&amp;H5824</f>
        <v>GRELHA(RALO PARA SARJETA) COMPLETA DE FºFº,DE 30X90CM,GR-95,CARGA MINIMA PARA TESTE 25T,RESISTENCIA MAXIMA DE ROMPIMENTO 27,5T E FLECHA RESIDUAL MAXIMA 17MM,ASSENTADA COM ARGAMASSA DE CIMENTO E AREIA,NO TRACO 1:4 EM VOLUME.FORNECIMENTO E ASSENTAMENTO</v>
      </c>
      <c r="C5824" s="749" t="s">
        <v>18798</v>
      </c>
      <c r="D5824" s="749" t="s">
        <v>18799</v>
      </c>
      <c r="E5824" s="749" t="s">
        <v>18800</v>
      </c>
      <c r="F5824" s="749" t="s">
        <v>18801</v>
      </c>
      <c r="G5824" s="749" t="s">
        <v>13196</v>
      </c>
      <c r="I5824" s="749" t="s">
        <v>30</v>
      </c>
      <c r="J5824" s="749" t="n">
        <v>332.31</v>
      </c>
    </row>
    <row collapsed="false" customFormat="false" customHeight="true" hidden="true" ht="12.75" outlineLevel="0" r="5825">
      <c r="A5825" s="749" t="s">
        <v>18802</v>
      </c>
      <c r="B5825" s="749" t="str">
        <f aca="false">C5825&amp;D5825&amp;E5825&amp;F5825&amp;G5825&amp;H5825</f>
        <v>GRELHA(RALO PARA SARJETA) COMPLETA DE FºFº,DE 30X90CM,GR-95,CARGA MINIMA PARA TESTE 25T,RESISTENCIA MAXIMA DE ROMPIMENTO 27,5T E FLECHA RESIDUAL MAXIMA 17MM,ASSENTADA COM ARGAMASSA DE CIMENTO E AREIA,NO TRACO 1:4 EM VOLUME.FORNECIMENTO E ASSENTAMENTO</v>
      </c>
      <c r="C5825" s="749" t="s">
        <v>18798</v>
      </c>
      <c r="D5825" s="749" t="s">
        <v>18799</v>
      </c>
      <c r="E5825" s="749" t="s">
        <v>18800</v>
      </c>
      <c r="F5825" s="749" t="s">
        <v>18801</v>
      </c>
      <c r="G5825" s="749" t="s">
        <v>13196</v>
      </c>
      <c r="I5825" s="749" t="s">
        <v>30</v>
      </c>
      <c r="J5825" s="749" t="n">
        <v>319.93</v>
      </c>
    </row>
    <row collapsed="false" customFormat="false" customHeight="true" hidden="true" ht="12.75" outlineLevel="0" r="5826">
      <c r="A5826" s="749" t="s">
        <v>18803</v>
      </c>
      <c r="B5826" s="749" t="str">
        <f aca="false">C5826&amp;D5826&amp;E5826&amp;F5826&amp;G5826&amp;H5826</f>
        <v>GRELHA(RALO PARA SARJETA) COMPLETA DE FºFº,DE 30X90CM,COM PESO TOTAL DE 74KG(T-95),CARGA MINIMA PARA TESTE 26T,RESISTENCIA MAXIMA DE ROMPIMENTO 32,5T E FLECHA RESIDUAL MAXIMA 17MM,ASSENTADA COM ARGAMASSA DE CIMENTO E AREIA,NO TRACO 1:4 EM VOLUME.FORNECIMENTO E ASSENTAMENTO</v>
      </c>
      <c r="C5826" s="749" t="s">
        <v>18804</v>
      </c>
      <c r="D5826" s="749" t="s">
        <v>18805</v>
      </c>
      <c r="E5826" s="749" t="s">
        <v>18806</v>
      </c>
      <c r="F5826" s="749" t="s">
        <v>18807</v>
      </c>
      <c r="G5826" s="749" t="s">
        <v>18808</v>
      </c>
      <c r="I5826" s="749" t="s">
        <v>30</v>
      </c>
      <c r="J5826" s="749" t="n">
        <v>332.31</v>
      </c>
    </row>
    <row collapsed="false" customFormat="false" customHeight="true" hidden="true" ht="12.75" outlineLevel="0" r="5827">
      <c r="A5827" s="749" t="s">
        <v>18809</v>
      </c>
      <c r="B5827" s="749" t="str">
        <f aca="false">C5827&amp;D5827&amp;E5827&amp;F5827&amp;G5827&amp;H5827</f>
        <v>GRELHA(RALO PARA SARJETA) COMPLETA DE FºFº,DE 30X90CM,COM PESO TOTAL DE 74KG(T-95),CARGA MINIMA PARA TESTE 26T,RESISTENCIA MAXIMA DE ROMPIMENTO 32,5T E FLECHA RESIDUAL MAXIMA 17MM,ASSENTADA COM ARGAMASSA DE CIMENTO E AREIA,NO TRACO 1:4 EM VOLUME.FORNECIMENTO E ASSENTAMENTO</v>
      </c>
      <c r="C5827" s="749" t="s">
        <v>18804</v>
      </c>
      <c r="D5827" s="749" t="s">
        <v>18805</v>
      </c>
      <c r="E5827" s="749" t="s">
        <v>18806</v>
      </c>
      <c r="F5827" s="749" t="s">
        <v>18807</v>
      </c>
      <c r="G5827" s="749" t="s">
        <v>18808</v>
      </c>
      <c r="I5827" s="749" t="s">
        <v>30</v>
      </c>
      <c r="J5827" s="749" t="n">
        <v>319.93</v>
      </c>
    </row>
    <row collapsed="false" customFormat="false" customHeight="true" hidden="true" ht="12.75" outlineLevel="0" r="5828">
      <c r="A5828" s="749" t="s">
        <v>18810</v>
      </c>
      <c r="B5828" s="749" t="str">
        <f aca="false">C5828&amp;D5828&amp;E5828&amp;F5828&amp;G5828&amp;H5828</f>
        <v>GRELHA(RALO PARA SARJETA) COMPLETA DE FºFº,DE 30X90CM,GR-95,CARGA MINIMA PARA TESTE 25T,RESISTENCIA MAXIMA DE ROMPIMENTO 27,5T E FLECHA RESIDUAL MAXIMA 17MM,ASSENTADA COM ARGAMASSA DE CIMENTO E AREIA,NO TRACO 1:4 EM VOLUME,SENDO ARTICULADA,PADRAO PREFEITURA RJ.FORNECIMENTO E ASSENTAMENTO</v>
      </c>
      <c r="C5828" s="749" t="s">
        <v>18798</v>
      </c>
      <c r="D5828" s="749" t="s">
        <v>18799</v>
      </c>
      <c r="E5828" s="749" t="s">
        <v>18800</v>
      </c>
      <c r="F5828" s="749" t="s">
        <v>18811</v>
      </c>
      <c r="G5828" s="749" t="s">
        <v>18812</v>
      </c>
      <c r="I5828" s="749" t="s">
        <v>30</v>
      </c>
      <c r="J5828" s="749" t="n">
        <v>436.31</v>
      </c>
    </row>
    <row collapsed="false" customFormat="false" customHeight="true" hidden="true" ht="12.75" outlineLevel="0" r="5829">
      <c r="A5829" s="749" t="s">
        <v>18813</v>
      </c>
      <c r="B5829" s="749" t="str">
        <f aca="false">C5829&amp;D5829&amp;E5829&amp;F5829&amp;G5829&amp;H5829</f>
        <v>GRELHA(RALO PARA SARJETA) COMPLETA DE FºFº,DE 30X90CM,GR-95,CARGA MINIMA PARA TESTE 25T,RESISTENCIA MAXIMA DE ROMPIMENTO 27,5T E FLECHA RESIDUAL MAXIMA 17MM,ASSENTADA COM ARGAMASSA DE CIMENTO E AREIA,NO TRACO 1:4 EM VOLUME,SENDO ARTICULADA,PADRAO PREFEITURA RJ.FORNECIMENTO E ASSENTAMENTO</v>
      </c>
      <c r="C5829" s="749" t="s">
        <v>18798</v>
      </c>
      <c r="D5829" s="749" t="s">
        <v>18799</v>
      </c>
      <c r="E5829" s="749" t="s">
        <v>18800</v>
      </c>
      <c r="F5829" s="749" t="s">
        <v>18811</v>
      </c>
      <c r="G5829" s="749" t="s">
        <v>18812</v>
      </c>
      <c r="I5829" s="749" t="s">
        <v>30</v>
      </c>
      <c r="J5829" s="749" t="n">
        <v>423.93</v>
      </c>
    </row>
    <row collapsed="false" customFormat="false" customHeight="true" hidden="true" ht="12.75" outlineLevel="0" r="5830">
      <c r="A5830" s="749" t="s">
        <v>18814</v>
      </c>
      <c r="B5830" s="749" t="str">
        <f aca="false">C5830&amp;D5830&amp;E5830&amp;F5830&amp;G5830&amp;H5830</f>
        <v>TAMPAO ARTICULADO COMPLETO DE FºFº,TIPO AVENIDA,PARA TRAFEGO PESADO(TF-90),DE 0,60M DE DIAMETRO,CARGA MINIMA PARA TESTE30T,RESISTENCIA MAXIMA DE ROMPIMENTO 37,5T E FLECHA RESIDUAL MAXIMA DE 17MM,ASSENTADO COM ARGAMASSA DE CIMENTO E AREIA,NO TRACO 1:4 EM VOLUME.FORNECIMENTO E ASSENTAMENTO</v>
      </c>
      <c r="C5830" s="749" t="s">
        <v>18815</v>
      </c>
      <c r="D5830" s="749" t="s">
        <v>18816</v>
      </c>
      <c r="E5830" s="749" t="s">
        <v>18817</v>
      </c>
      <c r="F5830" s="749" t="s">
        <v>18818</v>
      </c>
      <c r="G5830" s="749" t="s">
        <v>18819</v>
      </c>
      <c r="I5830" s="749" t="s">
        <v>30</v>
      </c>
      <c r="J5830" s="749" t="n">
        <v>292.79</v>
      </c>
    </row>
    <row collapsed="false" customFormat="false" customHeight="true" hidden="true" ht="12.75" outlineLevel="0" r="5831">
      <c r="A5831" s="749" t="s">
        <v>18820</v>
      </c>
      <c r="B5831" s="749" t="str">
        <f aca="false">C5831&amp;D5831&amp;E5831&amp;F5831&amp;G5831&amp;H5831</f>
        <v>TAMPAO ARTICULADO COMPLETO DE FºFº,TIPO AVENIDA,PARA TRAFEGO PESADO(TF-90),DE 0,60M DE DIAMETRO,CARGA MINIMA PARA TESTE30T,RESISTENCIA MAXIMA DE ROMPIMENTO 37,5T E FLECHA RESIDUAL MAXIMA DE 17MM,ASSENTADO COM ARGAMASSA DE CIMENTO E AREIA,NO TRACO 1:4 EM VOLUME.FORNECIMENTO E ASSENTAMENTO</v>
      </c>
      <c r="C5831" s="749" t="s">
        <v>18815</v>
      </c>
      <c r="D5831" s="749" t="s">
        <v>18816</v>
      </c>
      <c r="E5831" s="749" t="s">
        <v>18817</v>
      </c>
      <c r="F5831" s="749" t="s">
        <v>18818</v>
      </c>
      <c r="G5831" s="749" t="s">
        <v>18819</v>
      </c>
      <c r="I5831" s="749" t="s">
        <v>30</v>
      </c>
      <c r="J5831" s="749" t="n">
        <v>285.19</v>
      </c>
    </row>
    <row collapsed="false" customFormat="false" customHeight="true" hidden="true" ht="12.75" outlineLevel="0" r="5832">
      <c r="A5832" s="749" t="s">
        <v>18821</v>
      </c>
      <c r="B5832" s="749" t="str">
        <f aca="false">C5832&amp;D5832&amp;E5832&amp;F5832&amp;G5832&amp;H5832</f>
        <v>TAMPAO DE FºFº RETANGULAR,PARA CAIXAS E POCOS DE VISITA ESPECIAIS,TIPO TS(TRES SECOES),ABERTURA TOTAL DE APROXIMADAMENTE 900X1500MM,PESO TOTAL DE 690KG,CARGA MINIMA PARA TESTE 30T,RESISTENCIA MAXIMA DE ROMPIMENTO 35T E FLECHA RESIDUAL MAXIMA DE 15MM,ASSENTADO COM ARGAMASSA DE CIMENTO E AREIA,NO TRACO 1:4 EM VOLUME.FORNECIMENTO E ASSENTAMENTO</v>
      </c>
      <c r="C5832" s="749" t="s">
        <v>18822</v>
      </c>
      <c r="D5832" s="749" t="s">
        <v>18823</v>
      </c>
      <c r="E5832" s="749" t="s">
        <v>18824</v>
      </c>
      <c r="F5832" s="749" t="s">
        <v>18825</v>
      </c>
      <c r="G5832" s="749" t="s">
        <v>18826</v>
      </c>
      <c r="H5832" s="749" t="s">
        <v>18827</v>
      </c>
      <c r="I5832" s="749" t="s">
        <v>30</v>
      </c>
      <c r="J5832" s="749" t="n">
        <v>2031.19</v>
      </c>
    </row>
    <row collapsed="false" customFormat="false" customHeight="true" hidden="true" ht="12.75" outlineLevel="0" r="5833">
      <c r="A5833" s="749" t="s">
        <v>18828</v>
      </c>
      <c r="B5833" s="749" t="str">
        <f aca="false">C5833&amp;D5833&amp;E5833&amp;F5833&amp;G5833&amp;H5833</f>
        <v>TAMPAO DE FºFº RETANGULAR,PARA CAIXAS E POCOS DE VISITA ESPECIAIS,TIPO TS(TRES SECOES),ABERTURA TOTAL DE APROXIMADAMENTE 900X1500MM,PESO TOTAL DE 690KG,CARGA MINIMA PARA TESTE 30T,RESISTENCIA MAXIMA DE ROMPIMENTO 35T E FLECHA RESIDUAL MAXIMA DE 15MM,ASSENTADO COM ARGAMASSA DE CIMENTO E AREIA,NO TRACO 1:4 EM VOLUME.FORNECIMENTO E ASSENTAMENTO</v>
      </c>
      <c r="C5833" s="749" t="s">
        <v>18822</v>
      </c>
      <c r="D5833" s="749" t="s">
        <v>18823</v>
      </c>
      <c r="E5833" s="749" t="s">
        <v>18824</v>
      </c>
      <c r="F5833" s="749" t="s">
        <v>18825</v>
      </c>
      <c r="G5833" s="749" t="s">
        <v>18826</v>
      </c>
      <c r="H5833" s="749" t="s">
        <v>18827</v>
      </c>
      <c r="I5833" s="749" t="s">
        <v>30</v>
      </c>
      <c r="J5833" s="749" t="n">
        <v>2000.76</v>
      </c>
    </row>
    <row collapsed="false" customFormat="false" customHeight="true" hidden="true" ht="12.75" outlineLevel="0" r="5834">
      <c r="A5834" s="749" t="s">
        <v>18829</v>
      </c>
      <c r="B5834" s="749" t="str">
        <f aca="false">C5834&amp;D5834&amp;E5834&amp;F5834&amp;G5834&amp;H5834</f>
        <v>TAMPAO COMPLETO DE FºFº,PARA CAIXA R1,PADRAO TELEBRAS,CARGAMINIMA PARA TESTE 6T,RESISTENCIA MAXIMA DE ROMPIMENTO 7,5T E FLECHA RESIDUAL MAXIMA DE 17MM,ASSENTADO COM ARGAMASSA DE CIMENTO E AREIA,NO TRACO DE 1:4 EM VOLUME.FORNECIMENTO E ASSENTAMENTO</v>
      </c>
      <c r="C5834" s="749" t="s">
        <v>18830</v>
      </c>
      <c r="D5834" s="749" t="s">
        <v>18831</v>
      </c>
      <c r="E5834" s="749" t="s">
        <v>18832</v>
      </c>
      <c r="F5834" s="749" t="s">
        <v>18833</v>
      </c>
      <c r="G5834" s="749" t="s">
        <v>18834</v>
      </c>
      <c r="I5834" s="749" t="s">
        <v>30</v>
      </c>
      <c r="J5834" s="749" t="n">
        <v>221.51</v>
      </c>
    </row>
    <row collapsed="false" customFormat="false" customHeight="true" hidden="true" ht="12.75" outlineLevel="0" r="5835">
      <c r="A5835" s="749" t="s">
        <v>18835</v>
      </c>
      <c r="B5835" s="749" t="str">
        <f aca="false">C5835&amp;D5835&amp;E5835&amp;F5835&amp;G5835&amp;H5835</f>
        <v>TAMPAO COMPLETO DE FºFº,PARA CAIXA R1,PADRAO TELEBRAS,CARGAMINIMA PARA TESTE 6T,RESISTENCIA MAXIMA DE ROMPIMENTO 7,5T E FLECHA RESIDUAL MAXIMA DE 17MM,ASSENTADO COM ARGAMASSA DE CIMENTO E AREIA,NO TRACO DE 1:4 EM VOLUME.FORNECIMENTO E ASSENTAMENTO</v>
      </c>
      <c r="C5835" s="749" t="s">
        <v>18830</v>
      </c>
      <c r="D5835" s="749" t="s">
        <v>18831</v>
      </c>
      <c r="E5835" s="749" t="s">
        <v>18832</v>
      </c>
      <c r="F5835" s="749" t="s">
        <v>18833</v>
      </c>
      <c r="G5835" s="749" t="s">
        <v>18834</v>
      </c>
      <c r="I5835" s="749" t="s">
        <v>30</v>
      </c>
      <c r="J5835" s="749" t="n">
        <v>214.37</v>
      </c>
    </row>
    <row collapsed="false" customFormat="false" customHeight="true" hidden="true" ht="12.75" outlineLevel="0" r="5836">
      <c r="A5836" s="749" t="s">
        <v>18836</v>
      </c>
      <c r="B5836" s="749" t="str">
        <f aca="false">C5836&amp;D5836&amp;E5836&amp;F5836&amp;G5836&amp;H5836</f>
        <v>TAMPAO COMPLETO DE FºFº,PARA CAIXA R2,PADRAO TELEBRAS,CARGAMINIMA PARA TESTE 8T,RESISTENCIA MAXIMA DE ROMPIMENTO 10T EFLECHA RESIDUAL MAXIMA DE 17MM,ASSENTADO COM ARGAMASSA DE CIMENTO E AREIA,NO TRACO 1:4 EM VOLUME.FORNECIMENTO E ASSENTAMENTO</v>
      </c>
      <c r="C5836" s="749" t="s">
        <v>18837</v>
      </c>
      <c r="D5836" s="749" t="s">
        <v>18838</v>
      </c>
      <c r="E5836" s="749" t="s">
        <v>18839</v>
      </c>
      <c r="F5836" s="749" t="s">
        <v>18840</v>
      </c>
      <c r="G5836" s="749" t="s">
        <v>13192</v>
      </c>
      <c r="I5836" s="749" t="s">
        <v>30</v>
      </c>
      <c r="J5836" s="749" t="n">
        <v>347.12</v>
      </c>
    </row>
    <row collapsed="false" customFormat="false" customHeight="true" hidden="true" ht="12.75" outlineLevel="0" r="5837">
      <c r="A5837" s="749" t="s">
        <v>18841</v>
      </c>
      <c r="B5837" s="749" t="str">
        <f aca="false">C5837&amp;D5837&amp;E5837&amp;F5837&amp;G5837&amp;H5837</f>
        <v>TAMPAO COMPLETO DE FºFº,PARA CAIXA R2,PADRAO TELEBRAS,CARGAMINIMA PARA TESTE 8T,RESISTENCIA MAXIMA DE ROMPIMENTO 10T EFLECHA RESIDUAL MAXIMA DE 17MM,ASSENTADO COM ARGAMASSA DE CIMENTO E AREIA,NO TRACO 1:4 EM VOLUME.FORNECIMENTO E ASSENTAMENTO</v>
      </c>
      <c r="C5837" s="749" t="s">
        <v>18837</v>
      </c>
      <c r="D5837" s="749" t="s">
        <v>18838</v>
      </c>
      <c r="E5837" s="749" t="s">
        <v>18839</v>
      </c>
      <c r="F5837" s="749" t="s">
        <v>18840</v>
      </c>
      <c r="G5837" s="749" t="s">
        <v>13192</v>
      </c>
      <c r="I5837" s="749" t="s">
        <v>30</v>
      </c>
      <c r="J5837" s="749" t="n">
        <v>339.02</v>
      </c>
    </row>
    <row collapsed="false" customFormat="false" customHeight="true" hidden="true" ht="12.75" outlineLevel="0" r="5838">
      <c r="A5838" s="749" t="s">
        <v>18842</v>
      </c>
      <c r="B5838" s="749" t="str">
        <f aca="false">C5838&amp;D5838&amp;E5838&amp;F5838&amp;G5838&amp;H5838</f>
        <v>TAMPAO COMPLETO DE FºFº,PARA CAIXA R3,PADRAO TELEBRAS,CARGAMINIMA PARA TESTE 12T,RESISTENCIA MAXIMA DE ROMPIMENTO 15T E FLECHA RESIDUAL MAXIMA DE 18MM,ASSENTADO COM ARGAMASSA DE CIMENTO E AREIA,NO TRACO 1:4 EM VOLUME.FORNECIMENTO E ASSENTAMENTO</v>
      </c>
      <c r="C5838" s="749" t="s">
        <v>18843</v>
      </c>
      <c r="D5838" s="749" t="s">
        <v>18844</v>
      </c>
      <c r="E5838" s="749" t="s">
        <v>18845</v>
      </c>
      <c r="F5838" s="749" t="s">
        <v>18846</v>
      </c>
      <c r="G5838" s="749" t="s">
        <v>17187</v>
      </c>
      <c r="I5838" s="749" t="s">
        <v>30</v>
      </c>
      <c r="J5838" s="749" t="n">
        <v>633.5</v>
      </c>
    </row>
    <row collapsed="false" customFormat="false" customHeight="true" hidden="true" ht="12.75" outlineLevel="0" r="5839">
      <c r="A5839" s="749" t="s">
        <v>18847</v>
      </c>
      <c r="B5839" s="749" t="str">
        <f aca="false">C5839&amp;D5839&amp;E5839&amp;F5839&amp;G5839&amp;H5839</f>
        <v>TAMPAO COMPLETO DE FºFº,PARA CAIXA R3,PADRAO TELEBRAS,CARGAMINIMA PARA TESTE 12T,RESISTENCIA MAXIMA DE ROMPIMENTO 15T E FLECHA RESIDUAL MAXIMA DE 18MM,ASSENTADO COM ARGAMASSA DE CIMENTO E AREIA,NO TRACO 1:4 EM VOLUME.FORNECIMENTO E ASSENTAMENTO</v>
      </c>
      <c r="C5839" s="749" t="s">
        <v>18843</v>
      </c>
      <c r="D5839" s="749" t="s">
        <v>18844</v>
      </c>
      <c r="E5839" s="749" t="s">
        <v>18845</v>
      </c>
      <c r="F5839" s="749" t="s">
        <v>18846</v>
      </c>
      <c r="G5839" s="749" t="s">
        <v>17187</v>
      </c>
      <c r="I5839" s="749" t="s">
        <v>30</v>
      </c>
      <c r="J5839" s="749" t="n">
        <v>619.23</v>
      </c>
    </row>
    <row collapsed="false" customFormat="false" customHeight="true" hidden="true" ht="12.75" outlineLevel="0" r="5840">
      <c r="A5840" s="749" t="s">
        <v>18848</v>
      </c>
      <c r="B5840" s="749" t="str">
        <f aca="false">C5840&amp;D5840&amp;E5840&amp;F5840&amp;G5840&amp;H5840</f>
        <v>TAMPAO COMPLETO DE FºFº,ARTICULADO,DE 0,60M DE DIAMETRO,PADRAO PMRJ(RIOLUZ),TIPO LEVE,CARGA MINIMA PARA TESTE 6T,RESISTENCIA MAXIMA DE ROMPIMENTO 7,5T E FLECHA RESIDUAL MAXIMA DE 17MM,ASSENTADO COM ARGAMASSA DE CIMENTO E AREIA,NO TRACO 1:4EM VOLUME.FORNECIMENTO E ASSENTAMENTO</v>
      </c>
      <c r="C5840" s="749" t="s">
        <v>18849</v>
      </c>
      <c r="D5840" s="749" t="s">
        <v>18850</v>
      </c>
      <c r="E5840" s="749" t="s">
        <v>18851</v>
      </c>
      <c r="F5840" s="749" t="s">
        <v>18852</v>
      </c>
      <c r="G5840" s="749" t="s">
        <v>18853</v>
      </c>
      <c r="I5840" s="749" t="s">
        <v>30</v>
      </c>
      <c r="J5840" s="749" t="n">
        <v>182.79</v>
      </c>
    </row>
    <row collapsed="false" customFormat="false" customHeight="true" hidden="true" ht="12.75" outlineLevel="0" r="5841">
      <c r="A5841" s="749" t="s">
        <v>18854</v>
      </c>
      <c r="B5841" s="749" t="str">
        <f aca="false">C5841&amp;D5841&amp;E5841&amp;F5841&amp;G5841&amp;H5841</f>
        <v>TAMPAO COMPLETO DE FºFº,ARTICULADO,DE 0,60M DE DIAMETRO,PADRAO PMRJ(RIOLUZ),TIPO LEVE,CARGA MINIMA PARA TESTE 6T,RESISTENCIA MAXIMA DE ROMPIMENTO 7,5T E FLECHA RESIDUAL MAXIMA DE 17MM,ASSENTADO COM ARGAMASSA DE CIMENTO E AREIA,NO TRACO 1:4EM VOLUME.FORNECIMENTO E ASSENTAMENTO</v>
      </c>
      <c r="C5841" s="749" t="s">
        <v>18849</v>
      </c>
      <c r="D5841" s="749" t="s">
        <v>18850</v>
      </c>
      <c r="E5841" s="749" t="s">
        <v>18851</v>
      </c>
      <c r="F5841" s="749" t="s">
        <v>18852</v>
      </c>
      <c r="G5841" s="749" t="s">
        <v>18853</v>
      </c>
      <c r="I5841" s="749" t="s">
        <v>30</v>
      </c>
      <c r="J5841" s="749" t="n">
        <v>175.19</v>
      </c>
    </row>
    <row collapsed="false" customFormat="false" customHeight="true" hidden="true" ht="12.75" outlineLevel="0" r="5842">
      <c r="A5842" s="749" t="s">
        <v>18855</v>
      </c>
      <c r="B5842" s="749" t="str">
        <f aca="false">C5842&amp;D5842&amp;E5842&amp;F5842&amp;G5842&amp;H5842</f>
        <v>TAMPAO COMPLETO DE FºFº,ARTICULADO,DE 0,60M DE DIAMETRO,PADRAO PMRJ(RIOLUZ),TIPO PESADO,CARGA MINIMA PARA TESTE 30T,RESISTENCIA MAXIMA DE ROMPIMENTO 37,5T E FLECHA RESIDUAL MAXIMADE 15MM,ASSENTADO COM ARGAMASSA DE CIMENTO E AREIA,NO TRACO1:4 EM VOLUME.FORNECIMENTO E ASSENTAMENTO</v>
      </c>
      <c r="C5842" s="749" t="s">
        <v>18849</v>
      </c>
      <c r="D5842" s="749" t="s">
        <v>18856</v>
      </c>
      <c r="E5842" s="749" t="s">
        <v>18857</v>
      </c>
      <c r="F5842" s="749" t="s">
        <v>18858</v>
      </c>
      <c r="G5842" s="749" t="s">
        <v>18859</v>
      </c>
      <c r="I5842" s="749" t="s">
        <v>30</v>
      </c>
      <c r="J5842" s="749" t="n">
        <v>360.98</v>
      </c>
    </row>
    <row collapsed="false" customFormat="false" customHeight="true" hidden="true" ht="12.75" outlineLevel="0" r="5843">
      <c r="A5843" s="749" t="s">
        <v>18860</v>
      </c>
      <c r="B5843" s="749" t="str">
        <f aca="false">C5843&amp;D5843&amp;E5843&amp;F5843&amp;G5843&amp;H5843</f>
        <v>TAMPAO COMPLETO DE FºFº,ARTICULADO,DE 0,60M DE DIAMETRO,PADRAO PMRJ(RIOLUZ),TIPO PESADO,CARGA MINIMA PARA TESTE 30T,RESISTENCIA MAXIMA DE ROMPIMENTO 37,5T E FLECHA RESIDUAL MAXIMADE 15MM,ASSENTADO COM ARGAMASSA DE CIMENTO E AREIA,NO TRACO1:4 EM VOLUME.FORNECIMENTO E ASSENTAMENTO</v>
      </c>
      <c r="C5843" s="749" t="s">
        <v>18849</v>
      </c>
      <c r="D5843" s="749" t="s">
        <v>18856</v>
      </c>
      <c r="E5843" s="749" t="s">
        <v>18857</v>
      </c>
      <c r="F5843" s="749" t="s">
        <v>18858</v>
      </c>
      <c r="G5843" s="749" t="s">
        <v>18859</v>
      </c>
      <c r="I5843" s="749" t="s">
        <v>30</v>
      </c>
      <c r="J5843" s="749" t="n">
        <v>351.48</v>
      </c>
    </row>
    <row collapsed="false" customFormat="false" customHeight="true" hidden="true" ht="12.75" outlineLevel="0" r="5844">
      <c r="A5844" s="749" t="s">
        <v>18861</v>
      </c>
      <c r="B5844" s="749" t="str">
        <f aca="false">C5844&amp;D5844&amp;E5844&amp;F5844&amp;G5844&amp;H5844</f>
        <v>GRELHA PARA CANALETA DE FºFº,COM(15X50CM) CARGA MINIMA PARATESTE 800KG,RESISTENCIA MAXIMA DE ROMPIMENTO 1000KG E FLECHA RESIDUAL MAXIMA 12MM.FORNECIMENTO E ASSENTAMENTO</v>
      </c>
      <c r="C5844" s="749" t="s">
        <v>18862</v>
      </c>
      <c r="D5844" s="749" t="s">
        <v>18863</v>
      </c>
      <c r="E5844" s="749" t="s">
        <v>18864</v>
      </c>
      <c r="I5844" s="749" t="s">
        <v>236</v>
      </c>
      <c r="J5844" s="749" t="n">
        <v>72.38</v>
      </c>
    </row>
    <row collapsed="false" customFormat="false" customHeight="true" hidden="true" ht="12.75" outlineLevel="0" r="5845">
      <c r="A5845" s="749" t="s">
        <v>18865</v>
      </c>
      <c r="B5845" s="749" t="str">
        <f aca="false">C5845&amp;D5845&amp;E5845&amp;F5845&amp;G5845&amp;H5845</f>
        <v>GRELHA PARA CANALETA DE FºFº,COM(15X50CM) CARGA MINIMA PARATESTE 800KG,RESISTENCIA MAXIMA DE ROMPIMENTO 1000KG E FLECHA RESIDUAL MAXIMA 12MM.FORNECIMENTO E ASSENTAMENTO</v>
      </c>
      <c r="C5845" s="749" t="s">
        <v>18862</v>
      </c>
      <c r="D5845" s="749" t="s">
        <v>18863</v>
      </c>
      <c r="E5845" s="749" t="s">
        <v>18864</v>
      </c>
      <c r="I5845" s="749" t="s">
        <v>236</v>
      </c>
      <c r="J5845" s="749" t="n">
        <v>72.06</v>
      </c>
    </row>
    <row collapsed="false" customFormat="false" customHeight="true" hidden="true" ht="12.75" outlineLevel="0" r="5846">
      <c r="A5846" s="749" t="s">
        <v>18866</v>
      </c>
      <c r="B5846" s="749" t="str">
        <f aca="false">C5846&amp;D5846&amp;E5846&amp;F5846&amp;G5846&amp;H5846</f>
        <v>GRELHA PARA CANALETA DE FºFº,COM(20X50CM) CARGA MINIMA PARATESTE 6T,RESISTENCIA MAXIMA DE ROMPIMENTO 7,5T E FLECHA RESIDUAL MAXIMA 15MM.FORNECIMENTO E ASSENTAMENTO</v>
      </c>
      <c r="C5846" s="749" t="s">
        <v>18867</v>
      </c>
      <c r="D5846" s="749" t="s">
        <v>18868</v>
      </c>
      <c r="E5846" s="749" t="s">
        <v>18869</v>
      </c>
      <c r="I5846" s="749" t="s">
        <v>236</v>
      </c>
      <c r="J5846" s="749" t="n">
        <v>100.38</v>
      </c>
    </row>
    <row collapsed="false" customFormat="false" customHeight="true" hidden="true" ht="12.75" outlineLevel="0" r="5847">
      <c r="A5847" s="749" t="s">
        <v>18870</v>
      </c>
      <c r="B5847" s="749" t="str">
        <f aca="false">C5847&amp;D5847&amp;E5847&amp;F5847&amp;G5847&amp;H5847</f>
        <v>GRELHA PARA CANALETA DE FºFº,COM(20X50CM) CARGA MINIMA PARATESTE 6T,RESISTENCIA MAXIMA DE ROMPIMENTO 7,5T E FLECHA RESIDUAL MAXIMA 15MM.FORNECIMENTO E ASSENTAMENTO</v>
      </c>
      <c r="C5847" s="749" t="s">
        <v>18867</v>
      </c>
      <c r="D5847" s="749" t="s">
        <v>18868</v>
      </c>
      <c r="E5847" s="749" t="s">
        <v>18869</v>
      </c>
      <c r="I5847" s="749" t="s">
        <v>236</v>
      </c>
      <c r="J5847" s="749" t="n">
        <v>100.06</v>
      </c>
    </row>
    <row collapsed="false" customFormat="false" customHeight="true" hidden="true" ht="12.75" outlineLevel="0" r="5848">
      <c r="A5848" s="749" t="s">
        <v>18871</v>
      </c>
      <c r="B5848" s="749" t="str">
        <f aca="false">C5848&amp;D5848&amp;E5848&amp;F5848&amp;G5848&amp;H5848</f>
        <v>GRELHA PARA CANALETA DE FºFº,COM(30X100CM) CARGA MINIMA PARA TESTE 12T,RESISTENCIA MAXIMA DE ROMPIMENTO 15T E FLECHA RESIDUAL MAXIMA 20MM.FORNECIMENTO E ASSENTAMENTO</v>
      </c>
      <c r="C5848" s="749" t="s">
        <v>18872</v>
      </c>
      <c r="D5848" s="749" t="s">
        <v>18873</v>
      </c>
      <c r="E5848" s="749" t="s">
        <v>18874</v>
      </c>
      <c r="I5848" s="749" t="s">
        <v>236</v>
      </c>
      <c r="J5848" s="749" t="n">
        <v>91.38</v>
      </c>
    </row>
    <row collapsed="false" customFormat="false" customHeight="true" hidden="true" ht="12.75" outlineLevel="0" r="5849">
      <c r="A5849" s="749" t="s">
        <v>18875</v>
      </c>
      <c r="B5849" s="749" t="str">
        <f aca="false">C5849&amp;D5849&amp;E5849&amp;F5849&amp;G5849&amp;H5849</f>
        <v>GRELHA PARA CANALETA DE FºFº,COM(30X100CM) CARGA MINIMA PARA TESTE 12T,RESISTENCIA MAXIMA DE ROMPIMENTO 15T E FLECHA RESIDUAL MAXIMA 20MM.FORNECIMENTO E ASSENTAMENTO</v>
      </c>
      <c r="C5849" s="749" t="s">
        <v>18872</v>
      </c>
      <c r="D5849" s="749" t="s">
        <v>18873</v>
      </c>
      <c r="E5849" s="749" t="s">
        <v>18874</v>
      </c>
      <c r="I5849" s="749" t="s">
        <v>236</v>
      </c>
      <c r="J5849" s="749" t="n">
        <v>91.06</v>
      </c>
    </row>
    <row collapsed="false" customFormat="false" customHeight="true" hidden="true" ht="12.75" outlineLevel="0" r="5850">
      <c r="A5850" s="749" t="s">
        <v>18876</v>
      </c>
      <c r="B5850" s="749" t="str">
        <f aca="false">C5850&amp;D5850&amp;E5850&amp;F5850&amp;G5850&amp;H5850</f>
        <v>GRELHA PARA CANALETA DE FºFº,COM(40X100CM) CARGA MINIMA PARA TESTE 14T,RESISTENCIA MAXIMA DE ROMPIMENTO 17,5T E FLECHA RESIDUAL MAXIMA 20MM.FORNECIMENTO E ASSENTAMENTO</v>
      </c>
      <c r="C5850" s="749" t="s">
        <v>18877</v>
      </c>
      <c r="D5850" s="749" t="s">
        <v>18878</v>
      </c>
      <c r="E5850" s="749" t="s">
        <v>18879</v>
      </c>
      <c r="I5850" s="749" t="s">
        <v>236</v>
      </c>
      <c r="J5850" s="749" t="n">
        <v>151.38</v>
      </c>
    </row>
    <row collapsed="false" customFormat="false" customHeight="true" hidden="true" ht="12.75" outlineLevel="0" r="5851">
      <c r="A5851" s="749" t="s">
        <v>18880</v>
      </c>
      <c r="B5851" s="749" t="str">
        <f aca="false">C5851&amp;D5851&amp;E5851&amp;F5851&amp;G5851&amp;H5851</f>
        <v>GRELHA PARA CANALETA DE FºFº,COM(40X100CM) CARGA MINIMA PARA TESTE 14T,RESISTENCIA MAXIMA DE ROMPIMENTO 17,5T E FLECHA RESIDUAL MAXIMA 20MM.FORNECIMENTO E ASSENTAMENTO</v>
      </c>
      <c r="C5851" s="749" t="s">
        <v>18877</v>
      </c>
      <c r="D5851" s="749" t="s">
        <v>18878</v>
      </c>
      <c r="E5851" s="749" t="s">
        <v>18879</v>
      </c>
      <c r="I5851" s="749" t="s">
        <v>236</v>
      </c>
      <c r="J5851" s="749" t="n">
        <v>151.06</v>
      </c>
    </row>
    <row collapsed="false" customFormat="false" customHeight="true" hidden="true" ht="12.75" outlineLevel="0" r="5852">
      <c r="A5852" s="749" t="s">
        <v>18881</v>
      </c>
      <c r="B5852" s="749" t="str">
        <f aca="false">C5852&amp;D5852&amp;E5852&amp;F5852&amp;G5852&amp;H5852</f>
        <v>CAIXA DE PASSEIO DE FºFº,PARA REGISTRO,COM PESO TOTAL DE 28KG,PADRAO CEDAE(T-34),CARGA MINIMA PARA TESTE 6T,RESISTENCIAMAXIMA DE ROMPIMENTO 7,5T E FLECHA RESIDUAL MAXIMA DE 13MM,ASSENTADA COM ARGAMASSA DE CIMENTO E AREIA,NO TRACO 1:4 EM VOLUME.FORNECIMENTO E ASSENTAMENTO</v>
      </c>
      <c r="C5852" s="749" t="s">
        <v>18882</v>
      </c>
      <c r="D5852" s="749" t="s">
        <v>18883</v>
      </c>
      <c r="E5852" s="749" t="s">
        <v>18884</v>
      </c>
      <c r="F5852" s="749" t="s">
        <v>18885</v>
      </c>
      <c r="G5852" s="749" t="s">
        <v>18795</v>
      </c>
      <c r="I5852" s="749" t="s">
        <v>30</v>
      </c>
      <c r="J5852" s="749" t="n">
        <v>199.51</v>
      </c>
    </row>
    <row collapsed="false" customFormat="false" customHeight="true" hidden="true" ht="12.75" outlineLevel="0" r="5853">
      <c r="A5853" s="749" t="s">
        <v>18886</v>
      </c>
      <c r="B5853" s="749" t="str">
        <f aca="false">C5853&amp;D5853&amp;E5853&amp;F5853&amp;G5853&amp;H5853</f>
        <v>CAIXA DE PASSEIO DE FºFº,PARA REGISTRO,COM PESO TOTAL DE 28KG,PADRAO CEDAE(T-34),CARGA MINIMA PARA TESTE 6T,RESISTENCIAMAXIMA DE ROMPIMENTO 7,5T E FLECHA RESIDUAL MAXIMA DE 13MM,ASSENTADA COM ARGAMASSA DE CIMENTO E AREIA,NO TRACO 1:4 EM VOLUME.FORNECIMENTO E ASSENTAMENTO</v>
      </c>
      <c r="C5853" s="749" t="s">
        <v>18882</v>
      </c>
      <c r="D5853" s="749" t="s">
        <v>18883</v>
      </c>
      <c r="E5853" s="749" t="s">
        <v>18884</v>
      </c>
      <c r="F5853" s="749" t="s">
        <v>18885</v>
      </c>
      <c r="G5853" s="749" t="s">
        <v>18795</v>
      </c>
      <c r="I5853" s="749" t="s">
        <v>30</v>
      </c>
      <c r="J5853" s="749" t="n">
        <v>192.37</v>
      </c>
    </row>
    <row collapsed="false" customFormat="false" customHeight="true" hidden="true" ht="12.75" outlineLevel="0" r="5854">
      <c r="A5854" s="749" t="s">
        <v>18887</v>
      </c>
      <c r="B5854" s="749" t="str">
        <f aca="false">C5854&amp;D5854&amp;E5854&amp;F5854&amp;G5854&amp;H5854</f>
        <v>CAIXA DE RUA COMPLETA DE FERRO FUNDIDO COM CAPACIDADE DE CARGA DE 15,0T,PARA REGISTRO PADRAO CEDAE,ASSENTADA COM ARGAMASSA DE CIMENTO E AREIA NO TRACO 1:4 EM VOLUME.FORNECIMENTO EASSENTAMENTO</v>
      </c>
      <c r="C5854" s="749" t="s">
        <v>18888</v>
      </c>
      <c r="D5854" s="749" t="s">
        <v>18889</v>
      </c>
      <c r="E5854" s="749" t="s">
        <v>18890</v>
      </c>
      <c r="F5854" s="749" t="s">
        <v>16829</v>
      </c>
      <c r="I5854" s="749" t="s">
        <v>30</v>
      </c>
      <c r="J5854" s="749" t="n">
        <v>643.64</v>
      </c>
    </row>
    <row collapsed="false" customFormat="false" customHeight="true" hidden="true" ht="12.75" outlineLevel="0" r="5855">
      <c r="A5855" s="749" t="s">
        <v>18891</v>
      </c>
      <c r="B5855" s="749" t="str">
        <f aca="false">C5855&amp;D5855&amp;E5855&amp;F5855&amp;G5855&amp;H5855</f>
        <v>CAIXA DE RUA COMPLETA DE FERRO FUNDIDO COM CAPACIDADE DE CARGA DE 15,0T,PARA REGISTRO PADRAO CEDAE,ASSENTADA COM ARGAMASSA DE CIMENTO E AREIA NO TRACO 1:4 EM VOLUME.FORNECIMENTO EASSENTAMENTO</v>
      </c>
      <c r="C5855" s="749" t="s">
        <v>18888</v>
      </c>
      <c r="D5855" s="749" t="s">
        <v>18889</v>
      </c>
      <c r="E5855" s="749" t="s">
        <v>18890</v>
      </c>
      <c r="F5855" s="749" t="s">
        <v>16829</v>
      </c>
      <c r="I5855" s="749" t="s">
        <v>30</v>
      </c>
      <c r="J5855" s="749" t="n">
        <v>636.49</v>
      </c>
    </row>
    <row collapsed="false" customFormat="false" customHeight="true" hidden="true" ht="12.75" outlineLevel="0" r="5856">
      <c r="A5856" s="749" t="s">
        <v>18892</v>
      </c>
      <c r="B5856" s="749" t="str">
        <f aca="false">C5856&amp;D5856&amp;E5856&amp;F5856&amp;G5856&amp;H5856</f>
        <v>DEGRAU DE FERRO FUNDIDO COM 2,0KG,FIXADO EM CONCRETO.FORNECIMENTO E COLOCACAO</v>
      </c>
      <c r="C5856" s="749" t="s">
        <v>18893</v>
      </c>
      <c r="D5856" s="749" t="s">
        <v>11457</v>
      </c>
      <c r="I5856" s="749" t="s">
        <v>30</v>
      </c>
      <c r="J5856" s="749" t="n">
        <v>78.95</v>
      </c>
    </row>
    <row collapsed="false" customFormat="false" customHeight="true" hidden="true" ht="12.75" outlineLevel="0" r="5857">
      <c r="A5857" s="749" t="s">
        <v>18894</v>
      </c>
      <c r="B5857" s="749" t="str">
        <f aca="false">C5857&amp;D5857&amp;E5857&amp;F5857&amp;G5857&amp;H5857</f>
        <v>DEGRAU DE FERRO FUNDIDO COM 2,0KG,FIXADO EM CONCRETO.FORNECIMENTO E COLOCACAO</v>
      </c>
      <c r="C5857" s="749" t="s">
        <v>18893</v>
      </c>
      <c r="D5857" s="749" t="s">
        <v>11457</v>
      </c>
      <c r="I5857" s="749" t="s">
        <v>30</v>
      </c>
      <c r="J5857" s="749" t="n">
        <v>72.3</v>
      </c>
    </row>
    <row collapsed="false" customFormat="false" customHeight="true" hidden="true" ht="12.75" outlineLevel="0" r="5858">
      <c r="A5858" s="749" t="s">
        <v>18895</v>
      </c>
      <c r="B5858" s="749" t="str">
        <f aca="false">C5858&amp;D5858&amp;E5858&amp;F5858&amp;G5858&amp;H5858</f>
        <v>DEGRAU DE FºFº COM 7KG,FIXADO EM CONCRETO.FORNECIMENTO E COLOCACAO</v>
      </c>
      <c r="C5858" s="749" t="s">
        <v>18896</v>
      </c>
      <c r="D5858" s="749" t="s">
        <v>14972</v>
      </c>
      <c r="I5858" s="749" t="s">
        <v>30</v>
      </c>
      <c r="J5858" s="749" t="n">
        <v>234.78</v>
      </c>
    </row>
    <row collapsed="false" customFormat="false" customHeight="true" hidden="true" ht="12.75" outlineLevel="0" r="5859">
      <c r="A5859" s="749" t="s">
        <v>18897</v>
      </c>
      <c r="B5859" s="749" t="str">
        <f aca="false">C5859&amp;D5859&amp;E5859&amp;F5859&amp;G5859&amp;H5859</f>
        <v>DEGRAU DE FºFº COM 7KG,FIXADO EM CONCRETO.FORNECIMENTO E COLOCACAO</v>
      </c>
      <c r="C5859" s="749" t="s">
        <v>18896</v>
      </c>
      <c r="D5859" s="749" t="s">
        <v>14972</v>
      </c>
      <c r="I5859" s="749" t="s">
        <v>30</v>
      </c>
      <c r="J5859" s="749" t="n">
        <v>209.53</v>
      </c>
    </row>
    <row collapsed="false" customFormat="false" customHeight="true" hidden="true" ht="12.75" outlineLevel="0" r="5860">
      <c r="A5860" s="749" t="s">
        <v>18898</v>
      </c>
      <c r="B5860" s="749" t="str">
        <f aca="false">C5860&amp;D5860&amp;E5860&amp;F5860&amp;G5860&amp;H5860</f>
        <v>TAMPAO MISTO (FºFº E CONCRETO,EXCLUSIVE ESTE),TIPO PESADO,DE 0,60M DE DIAMETRO,PESO SEM CONCRETO 70KG E TOTAL DE 106KG,CONFORME PROJETO CEDAE,ASSENTADO COM ARGAMASSA DE CIMENTO E AREIA,NO TRACO 1:4 EM VOLUME.FORNECIMENTO E ASSENTAMENTO</v>
      </c>
      <c r="C5860" s="749" t="s">
        <v>18899</v>
      </c>
      <c r="D5860" s="749" t="s">
        <v>18900</v>
      </c>
      <c r="E5860" s="749" t="s">
        <v>18901</v>
      </c>
      <c r="F5860" s="749" t="s">
        <v>18902</v>
      </c>
      <c r="I5860" s="749" t="s">
        <v>30</v>
      </c>
      <c r="J5860" s="749" t="n">
        <v>257.25</v>
      </c>
    </row>
    <row collapsed="false" customFormat="false" customHeight="true" hidden="true" ht="12.75" outlineLevel="0" r="5861">
      <c r="A5861" s="749" t="s">
        <v>18903</v>
      </c>
      <c r="B5861" s="749" t="str">
        <f aca="false">C5861&amp;D5861&amp;E5861&amp;F5861&amp;G5861&amp;H5861</f>
        <v>TAMPAO MISTO (FºFº E CONCRETO,EXCLUSIVE ESTE),TIPO PESADO,DE 0,60M DE DIAMETRO,PESO SEM CONCRETO 70KG E TOTAL DE 106KG,CONFORME PROJETO CEDAE,ASSENTADO COM ARGAMASSA DE CIMENTO E AREIA,NO TRACO 1:4 EM VOLUME.FORNECIMENTO E ASSENTAMENTO</v>
      </c>
      <c r="C5861" s="749" t="s">
        <v>18899</v>
      </c>
      <c r="D5861" s="749" t="s">
        <v>18900</v>
      </c>
      <c r="E5861" s="749" t="s">
        <v>18901</v>
      </c>
      <c r="F5861" s="749" t="s">
        <v>18902</v>
      </c>
      <c r="I5861" s="749" t="s">
        <v>30</v>
      </c>
      <c r="J5861" s="749" t="n">
        <v>247.73</v>
      </c>
    </row>
    <row collapsed="false" customFormat="false" customHeight="true" hidden="true" ht="12.75" outlineLevel="0" r="5862">
      <c r="A5862" s="749" t="s">
        <v>18904</v>
      </c>
      <c r="B5862" s="749" t="str">
        <f aca="false">C5862&amp;D5862&amp;E5862&amp;F5862&amp;G5862&amp;H5862</f>
        <v>TAMPAO MISTO (FºFº E CONCRETO,EXCLUSIVE ESTE),TIPO LEVE,DE 0,60M DE DIAMETRO,PESO SEM CONCRETO 36KG E TOTAL DE 76KG,CONFORME PROJETO CEDAE,ASSENTADO COM ARGAMASSA DE CIMENTO E AREIA,NO TRACO 1:4 EM VOLUME.FORNECIMENTO E ASSENTAMENTO</v>
      </c>
      <c r="C5862" s="749" t="s">
        <v>18905</v>
      </c>
      <c r="D5862" s="749" t="s">
        <v>18906</v>
      </c>
      <c r="E5862" s="749" t="s">
        <v>18907</v>
      </c>
      <c r="F5862" s="749" t="s">
        <v>18908</v>
      </c>
      <c r="I5862" s="749" t="s">
        <v>30</v>
      </c>
      <c r="J5862" s="749" t="n">
        <v>199.25</v>
      </c>
    </row>
    <row collapsed="false" customFormat="false" customHeight="true" hidden="true" ht="12.75" outlineLevel="0" r="5863">
      <c r="A5863" s="749" t="s">
        <v>18909</v>
      </c>
      <c r="B5863" s="749" t="str">
        <f aca="false">C5863&amp;D5863&amp;E5863&amp;F5863&amp;G5863&amp;H5863</f>
        <v>TAMPAO MISTO (FºFº E CONCRETO,EXCLUSIVE ESTE),TIPO LEVE,DE 0,60M DE DIAMETRO,PESO SEM CONCRETO 36KG E TOTAL DE 76KG,CONFORME PROJETO CEDAE,ASSENTADO COM ARGAMASSA DE CIMENTO E AREIA,NO TRACO 1:4 EM VOLUME.FORNECIMENTO E ASSENTAMENTO</v>
      </c>
      <c r="C5863" s="749" t="s">
        <v>18905</v>
      </c>
      <c r="D5863" s="749" t="s">
        <v>18906</v>
      </c>
      <c r="E5863" s="749" t="s">
        <v>18907</v>
      </c>
      <c r="F5863" s="749" t="s">
        <v>18908</v>
      </c>
      <c r="I5863" s="749" t="s">
        <v>30</v>
      </c>
      <c r="J5863" s="749" t="n">
        <v>192.11</v>
      </c>
    </row>
    <row collapsed="false" customFormat="false" customHeight="true" hidden="true" ht="12.75" outlineLevel="0" r="5864">
      <c r="A5864" s="749" t="s">
        <v>18910</v>
      </c>
      <c r="B5864" s="749" t="str">
        <f aca="false">C5864&amp;D5864&amp;E5864&amp;F5864&amp;G5864&amp;H5864</f>
        <v>POCO DE VISITA,DE ANEIS DE CONCRETO PRE-MOLDADOS,PARA ESGOTOS SANITARIOS,SEGUNDO ESPECIFICACOES DA CEDAE,INCLUSIVE DEGRAUS,EXCLUSIVE TAMPAO DE FERRO FUNDIDO,COM PROFUNDIDADE DE 0,60M</v>
      </c>
      <c r="C5864" s="749" t="s">
        <v>18911</v>
      </c>
      <c r="D5864" s="749" t="s">
        <v>18912</v>
      </c>
      <c r="E5864" s="749" t="s">
        <v>18913</v>
      </c>
      <c r="F5864" s="749" t="s">
        <v>18914</v>
      </c>
      <c r="I5864" s="749" t="s">
        <v>30</v>
      </c>
      <c r="J5864" s="749" t="n">
        <v>203.82</v>
      </c>
    </row>
    <row collapsed="false" customFormat="false" customHeight="true" hidden="true" ht="12.75" outlineLevel="0" r="5865">
      <c r="A5865" s="749" t="s">
        <v>18915</v>
      </c>
      <c r="B5865" s="749" t="str">
        <f aca="false">C5865&amp;D5865&amp;E5865&amp;F5865&amp;G5865&amp;H5865</f>
        <v>POCO DE VISITA,DE ANEIS DE CONCRETO PRE-MOLDADOS,PARA ESGOTOS SANITARIOS,SEGUNDO ESPECIFICACOES DA CEDAE,INCLUSIVE DEGRAUS,EXCLUSIVE TAMPAO DE FERRO FUNDIDO,COM PROFUNDIDADE DE 0,60M</v>
      </c>
      <c r="C5865" s="749" t="s">
        <v>18911</v>
      </c>
      <c r="D5865" s="749" t="s">
        <v>18912</v>
      </c>
      <c r="E5865" s="749" t="s">
        <v>18913</v>
      </c>
      <c r="F5865" s="749" t="s">
        <v>18914</v>
      </c>
      <c r="I5865" s="749" t="s">
        <v>30</v>
      </c>
      <c r="J5865" s="749" t="n">
        <v>196.36</v>
      </c>
    </row>
    <row collapsed="false" customFormat="false" customHeight="true" hidden="true" ht="12.75" outlineLevel="0" r="5866">
      <c r="A5866" s="749" t="s">
        <v>18916</v>
      </c>
      <c r="B5866" s="749" t="str">
        <f aca="false">C5866&amp;D5866&amp;E5866&amp;F5866&amp;G5866&amp;H5866</f>
        <v>POCO DE VISITA,DE ANEIS DE CONCRETO PRE-MOLDADOS,PARA ESGOTOS SANITARIOS,SEGUNDO ESPECIFICACOES DA CEDAE,INCLUSIVE DEGRAUS,EXCLUSIVE TAMPAO DE FERRO FUNDIDO,COM PROFUNDIDADE DE 0,80M</v>
      </c>
      <c r="C5866" s="749" t="s">
        <v>18911</v>
      </c>
      <c r="D5866" s="749" t="s">
        <v>18912</v>
      </c>
      <c r="E5866" s="749" t="s">
        <v>18917</v>
      </c>
      <c r="F5866" s="749" t="s">
        <v>18914</v>
      </c>
      <c r="I5866" s="749" t="s">
        <v>30</v>
      </c>
      <c r="J5866" s="749" t="n">
        <v>318.14</v>
      </c>
    </row>
    <row collapsed="false" customFormat="false" customHeight="true" hidden="true" ht="12.75" outlineLevel="0" r="5867">
      <c r="A5867" s="749" t="s">
        <v>18918</v>
      </c>
      <c r="B5867" s="749" t="str">
        <f aca="false">C5867&amp;D5867&amp;E5867&amp;F5867&amp;G5867&amp;H5867</f>
        <v>POCO DE VISITA,DE ANEIS DE CONCRETO PRE-MOLDADOS,PARA ESGOTOS SANITARIOS,SEGUNDO ESPECIFICACOES DA CEDAE,INCLUSIVE DEGRAUS,EXCLUSIVE TAMPAO DE FERRO FUNDIDO,COM PROFUNDIDADE DE 0,80M</v>
      </c>
      <c r="C5867" s="749" t="s">
        <v>18911</v>
      </c>
      <c r="D5867" s="749" t="s">
        <v>18912</v>
      </c>
      <c r="E5867" s="749" t="s">
        <v>18917</v>
      </c>
      <c r="F5867" s="749" t="s">
        <v>18914</v>
      </c>
      <c r="I5867" s="749" t="s">
        <v>30</v>
      </c>
      <c r="J5867" s="749" t="n">
        <v>308.74</v>
      </c>
    </row>
    <row collapsed="false" customFormat="false" customHeight="true" hidden="true" ht="12.75" outlineLevel="0" r="5868">
      <c r="A5868" s="749" t="s">
        <v>18919</v>
      </c>
      <c r="B5868" s="749" t="str">
        <f aca="false">C5868&amp;D5868&amp;E5868&amp;F5868&amp;G5868&amp;H5868</f>
        <v>POCO DE VISITA,DE ANEIS DE CONCRETO PRE-MOLDADOS,PARA ESGOTOS SANITARIOS,SEGUNDO ESPECIFICACOES DA CEDAE,INCLUSIVE DEGRAUS,EXCLUSIVE TAMPAO DE FERRO FUNDIDO,COM PROFUNDIDADE DE 1,00M</v>
      </c>
      <c r="C5868" s="749" t="s">
        <v>18911</v>
      </c>
      <c r="D5868" s="749" t="s">
        <v>18912</v>
      </c>
      <c r="E5868" s="749" t="s">
        <v>18920</v>
      </c>
      <c r="F5868" s="749" t="s">
        <v>18914</v>
      </c>
      <c r="I5868" s="749" t="s">
        <v>30</v>
      </c>
      <c r="J5868" s="749" t="n">
        <v>392.35</v>
      </c>
    </row>
    <row collapsed="false" customFormat="false" customHeight="true" hidden="true" ht="12.75" outlineLevel="0" r="5869">
      <c r="A5869" s="749" t="s">
        <v>18921</v>
      </c>
      <c r="B5869" s="749" t="str">
        <f aca="false">C5869&amp;D5869&amp;E5869&amp;F5869&amp;G5869&amp;H5869</f>
        <v>POCO DE VISITA,DE ANEIS DE CONCRETO PRE-MOLDADOS,PARA ESGOTOS SANITARIOS,SEGUNDO ESPECIFICACOES DA CEDAE,INCLUSIVE DEGRAUS,EXCLUSIVE TAMPAO DE FERRO FUNDIDO,COM PROFUNDIDADE DE 1,00M</v>
      </c>
      <c r="C5869" s="749" t="s">
        <v>18911</v>
      </c>
      <c r="D5869" s="749" t="s">
        <v>18912</v>
      </c>
      <c r="E5869" s="749" t="s">
        <v>18920</v>
      </c>
      <c r="F5869" s="749" t="s">
        <v>18914</v>
      </c>
      <c r="I5869" s="749" t="s">
        <v>30</v>
      </c>
      <c r="J5869" s="749" t="n">
        <v>381.6</v>
      </c>
    </row>
    <row collapsed="false" customFormat="false" customHeight="true" hidden="true" ht="12.75" outlineLevel="0" r="5870">
      <c r="A5870" s="749" t="s">
        <v>18922</v>
      </c>
      <c r="B5870" s="749" t="str">
        <f aca="false">C5870&amp;D5870&amp;E5870&amp;F5870&amp;G5870&amp;H5870</f>
        <v>POCO DE VISITA,DE ANEIS DE CONCRETO PRE-MOLDADOS,PARA ESGOTOS SANITARIOS,SEGUNDO ESPECIFICACOES DA CEDAE,INCLUSIVE DEGRAUS,EXCLUSIVE TAMPAO DE FERRO FUNDIDO,COM PROFUNDIDADE DE 1,05M</v>
      </c>
      <c r="C5870" s="749" t="s">
        <v>18911</v>
      </c>
      <c r="D5870" s="749" t="s">
        <v>18912</v>
      </c>
      <c r="E5870" s="749" t="s">
        <v>18920</v>
      </c>
      <c r="F5870" s="749" t="s">
        <v>18923</v>
      </c>
      <c r="I5870" s="749" t="s">
        <v>30</v>
      </c>
      <c r="J5870" s="749" t="n">
        <v>760.9</v>
      </c>
    </row>
    <row collapsed="false" customFormat="false" customHeight="true" hidden="true" ht="12.75" outlineLevel="0" r="5871">
      <c r="A5871" s="749" t="s">
        <v>18924</v>
      </c>
      <c r="B5871" s="749" t="str">
        <f aca="false">C5871&amp;D5871&amp;E5871&amp;F5871&amp;G5871&amp;H5871</f>
        <v>POCO DE VISITA,DE ANEIS DE CONCRETO PRE-MOLDADOS,PARA ESGOTOS SANITARIOS,SEGUNDO ESPECIFICACOES DA CEDAE,INCLUSIVE DEGRAUS,EXCLUSIVE TAMPAO DE FERRO FUNDIDO,COM PROFUNDIDADE DE 1,05M</v>
      </c>
      <c r="C5871" s="749" t="s">
        <v>18911</v>
      </c>
      <c r="D5871" s="749" t="s">
        <v>18912</v>
      </c>
      <c r="E5871" s="749" t="s">
        <v>18920</v>
      </c>
      <c r="F5871" s="749" t="s">
        <v>18923</v>
      </c>
      <c r="I5871" s="749" t="s">
        <v>30</v>
      </c>
      <c r="J5871" s="749" t="n">
        <v>748.17</v>
      </c>
    </row>
    <row collapsed="false" customFormat="false" customHeight="true" hidden="true" ht="12.75" outlineLevel="0" r="5872">
      <c r="A5872" s="749" t="s">
        <v>18925</v>
      </c>
      <c r="B5872" s="749" t="str">
        <f aca="false">C5872&amp;D5872&amp;E5872&amp;F5872&amp;G5872&amp;H5872</f>
        <v>POCO DE VISITA,DE ANEIS DE CONCRETO PRE-MOLDADOS,PARA ESGOTOS SANITARIOS,SEGUNDO ESPECIFICACOES DA CEDAE,INCLUSIVE DEGRAUS,EXCLUSIVE TAMPAO DE FERRO FUNDIDO,COM PROFUNDIDADE DE 1,20M</v>
      </c>
      <c r="C5872" s="749" t="s">
        <v>18911</v>
      </c>
      <c r="D5872" s="749" t="s">
        <v>18912</v>
      </c>
      <c r="E5872" s="749" t="s">
        <v>18926</v>
      </c>
      <c r="F5872" s="749" t="s">
        <v>18914</v>
      </c>
      <c r="I5872" s="749" t="s">
        <v>30</v>
      </c>
      <c r="J5872" s="749" t="n">
        <v>797.24</v>
      </c>
    </row>
    <row collapsed="false" customFormat="false" customHeight="true" hidden="true" ht="12.75" outlineLevel="0" r="5873">
      <c r="A5873" s="749" t="s">
        <v>18927</v>
      </c>
      <c r="B5873" s="749" t="str">
        <f aca="false">C5873&amp;D5873&amp;E5873&amp;F5873&amp;G5873&amp;H5873</f>
        <v>POCO DE VISITA,DE ANEIS DE CONCRETO PRE-MOLDADOS,PARA ESGOTOS SANITARIOS,SEGUNDO ESPECIFICACOES DA CEDAE,INCLUSIVE DEGRAUS,EXCLUSIVE TAMPAO DE FERRO FUNDIDO,COM PROFUNDIDADE DE 1,20M</v>
      </c>
      <c r="C5873" s="749" t="s">
        <v>18911</v>
      </c>
      <c r="D5873" s="749" t="s">
        <v>18912</v>
      </c>
      <c r="E5873" s="749" t="s">
        <v>18926</v>
      </c>
      <c r="F5873" s="749" t="s">
        <v>18914</v>
      </c>
      <c r="I5873" s="749" t="s">
        <v>30</v>
      </c>
      <c r="J5873" s="749" t="n">
        <v>783.29</v>
      </c>
    </row>
    <row collapsed="false" customFormat="false" customHeight="true" hidden="true" ht="12.75" outlineLevel="0" r="5874">
      <c r="A5874" s="749" t="s">
        <v>18928</v>
      </c>
      <c r="B5874" s="749" t="str">
        <f aca="false">C5874&amp;D5874&amp;E5874&amp;F5874&amp;G5874&amp;H5874</f>
        <v>POCO DE VISITA,DE ANEIS DE CONCRETO PRE-MOLDADOS,PARA ESGOTOS SANITARIOS,SEGUNDO ESPECIFICACOES DA CEDAE,INCLUSIVE DEGRAUS,EXCLUSIVE TAMPAO DE FERRO FUNDIDO,COM PROFUNDIDADE DE 1,40M</v>
      </c>
      <c r="C5874" s="749" t="s">
        <v>18911</v>
      </c>
      <c r="D5874" s="749" t="s">
        <v>18912</v>
      </c>
      <c r="E5874" s="749" t="s">
        <v>18929</v>
      </c>
      <c r="F5874" s="749" t="s">
        <v>18914</v>
      </c>
      <c r="I5874" s="749" t="s">
        <v>30</v>
      </c>
      <c r="J5874" s="749" t="n">
        <v>923.47</v>
      </c>
    </row>
    <row collapsed="false" customFormat="false" customHeight="true" hidden="true" ht="12.75" outlineLevel="0" r="5875">
      <c r="A5875" s="749" t="s">
        <v>18930</v>
      </c>
      <c r="B5875" s="749" t="str">
        <f aca="false">C5875&amp;D5875&amp;E5875&amp;F5875&amp;G5875&amp;H5875</f>
        <v>POCO DE VISITA,DE ANEIS DE CONCRETO PRE-MOLDADOS,PARA ESGOTOS SANITARIOS,SEGUNDO ESPECIFICACOES DA CEDAE,INCLUSIVE DEGRAUS,EXCLUSIVE TAMPAO DE FERRO FUNDIDO,COM PROFUNDIDADE DE 1,40M</v>
      </c>
      <c r="C5875" s="749" t="s">
        <v>18911</v>
      </c>
      <c r="D5875" s="749" t="s">
        <v>18912</v>
      </c>
      <c r="E5875" s="749" t="s">
        <v>18929</v>
      </c>
      <c r="F5875" s="749" t="s">
        <v>18914</v>
      </c>
      <c r="I5875" s="749" t="s">
        <v>30</v>
      </c>
      <c r="J5875" s="749" t="n">
        <v>907.6</v>
      </c>
    </row>
    <row collapsed="false" customFormat="false" customHeight="true" hidden="true" ht="12.75" outlineLevel="0" r="5876">
      <c r="A5876" s="749" t="s">
        <v>18931</v>
      </c>
      <c r="B5876" s="749" t="str">
        <f aca="false">C5876&amp;D5876&amp;E5876&amp;F5876&amp;G5876&amp;H5876</f>
        <v>POCO DE VISITA,DE ANEIS DE CONCRETO PRE-MOLDADOS,PARA ESGOTOS SANITARIOS,SEGUNDO ESPECIFICACOES DA CEDAE,INCLUSIVE DEGRAUS,EXCLUSIVE TAMPAO DE FERRO FUNDIDO,COM PROFUNDIDADE DE 1,50M</v>
      </c>
      <c r="C5876" s="749" t="s">
        <v>18911</v>
      </c>
      <c r="D5876" s="749" t="s">
        <v>18912</v>
      </c>
      <c r="E5876" s="749" t="s">
        <v>18932</v>
      </c>
      <c r="F5876" s="749" t="s">
        <v>18914</v>
      </c>
      <c r="I5876" s="749" t="s">
        <v>30</v>
      </c>
      <c r="J5876" s="749" t="n">
        <v>942.66</v>
      </c>
    </row>
    <row collapsed="false" customFormat="false" customHeight="true" hidden="true" ht="12.75" outlineLevel="0" r="5877">
      <c r="A5877" s="749" t="s">
        <v>18933</v>
      </c>
      <c r="B5877" s="749" t="str">
        <f aca="false">C5877&amp;D5877&amp;E5877&amp;F5877&amp;G5877&amp;H5877</f>
        <v>POCO DE VISITA,DE ANEIS DE CONCRETO PRE-MOLDADOS,PARA ESGOTOS SANITARIOS,SEGUNDO ESPECIFICACOES DA CEDAE,INCLUSIVE DEGRAUS,EXCLUSIVE TAMPAO DE FERRO FUNDIDO,COM PROFUNDIDADE DE 1,50M</v>
      </c>
      <c r="C5877" s="749" t="s">
        <v>18911</v>
      </c>
      <c r="D5877" s="749" t="s">
        <v>18912</v>
      </c>
      <c r="E5877" s="749" t="s">
        <v>18932</v>
      </c>
      <c r="F5877" s="749" t="s">
        <v>18914</v>
      </c>
      <c r="I5877" s="749" t="s">
        <v>30</v>
      </c>
      <c r="J5877" s="749" t="n">
        <v>926.13</v>
      </c>
    </row>
    <row collapsed="false" customFormat="false" customHeight="true" hidden="true" ht="12.75" outlineLevel="0" r="5878">
      <c r="A5878" s="749" t="s">
        <v>18934</v>
      </c>
      <c r="B5878" s="749" t="str">
        <f aca="false">C5878&amp;D5878&amp;E5878&amp;F5878&amp;G5878&amp;H5878</f>
        <v>POCO DE VISITA,DE ANEIS DE CONCRETO PRE-MOLDADOS,PARA ESGOTOS SANITARIOS,SEGUNDO ESPECIFICACOES DA CEDAE,INCLUSIVE DEGRAUS,EXCLUSIVE TAMPAO DE FERRO FUNDIDO,COM PROFUNDIDADE DE 1,60M</v>
      </c>
      <c r="C5878" s="749" t="s">
        <v>18911</v>
      </c>
      <c r="D5878" s="749" t="s">
        <v>18912</v>
      </c>
      <c r="E5878" s="749" t="s">
        <v>18935</v>
      </c>
      <c r="F5878" s="749" t="s">
        <v>18914</v>
      </c>
      <c r="I5878" s="749" t="s">
        <v>30</v>
      </c>
      <c r="J5878" s="749" t="n">
        <v>954.03</v>
      </c>
    </row>
    <row collapsed="false" customFormat="false" customHeight="true" hidden="true" ht="12.75" outlineLevel="0" r="5879">
      <c r="A5879" s="749" t="s">
        <v>18936</v>
      </c>
      <c r="B5879" s="749" t="str">
        <f aca="false">C5879&amp;D5879&amp;E5879&amp;F5879&amp;G5879&amp;H5879</f>
        <v>POCO DE VISITA,DE ANEIS DE CONCRETO PRE-MOLDADOS,PARA ESGOTOS SANITARIOS,SEGUNDO ESPECIFICACOES DA CEDAE,INCLUSIVE DEGRAUS,EXCLUSIVE TAMPAO DE FERRO FUNDIDO,COM PROFUNDIDADE DE 1,60M</v>
      </c>
      <c r="C5879" s="749" t="s">
        <v>18911</v>
      </c>
      <c r="D5879" s="749" t="s">
        <v>18912</v>
      </c>
      <c r="E5879" s="749" t="s">
        <v>18935</v>
      </c>
      <c r="F5879" s="749" t="s">
        <v>18914</v>
      </c>
      <c r="I5879" s="749" t="s">
        <v>30</v>
      </c>
      <c r="J5879" s="749" t="n">
        <v>936.9</v>
      </c>
    </row>
    <row collapsed="false" customFormat="false" customHeight="true" hidden="true" ht="12.75" outlineLevel="0" r="5880">
      <c r="A5880" s="749" t="s">
        <v>18937</v>
      </c>
      <c r="B5880" s="749" t="str">
        <f aca="false">C5880&amp;D5880&amp;E5880&amp;F5880&amp;G5880&amp;H5880</f>
        <v>POCO DE VISITA,DE ANEIS DE CONCRETO PRE-MOLDADOS,PARA ESGOTOS SANITARIOS,SEGUNDO ESPECIFICACOES DA CEDAE,INCLUSIVE DEGRAUS,EXCLUSIVE TAMPAO DE FERRO FUNDIDO,COM PROFUNDIDADE DE 1,70M</v>
      </c>
      <c r="C5880" s="749" t="s">
        <v>18911</v>
      </c>
      <c r="D5880" s="749" t="s">
        <v>18912</v>
      </c>
      <c r="E5880" s="749" t="s">
        <v>18938</v>
      </c>
      <c r="F5880" s="749" t="s">
        <v>18914</v>
      </c>
      <c r="I5880" s="749" t="s">
        <v>30</v>
      </c>
      <c r="J5880" s="749" t="n">
        <v>1070.61</v>
      </c>
    </row>
    <row collapsed="false" customFormat="false" customHeight="true" hidden="true" ht="12.75" outlineLevel="0" r="5881">
      <c r="A5881" s="749" t="s">
        <v>18939</v>
      </c>
      <c r="B5881" s="749" t="str">
        <f aca="false">C5881&amp;D5881&amp;E5881&amp;F5881&amp;G5881&amp;H5881</f>
        <v>POCO DE VISITA,DE ANEIS DE CONCRETO PRE-MOLDADOS,PARA ESGOTOS SANITARIOS,SEGUNDO ESPECIFICACOES DA CEDAE,INCLUSIVE DEGRAUS,EXCLUSIVE TAMPAO DE FERRO FUNDIDO,COM PROFUNDIDADE DE 1,70M</v>
      </c>
      <c r="C5881" s="749" t="s">
        <v>18911</v>
      </c>
      <c r="D5881" s="749" t="s">
        <v>18912</v>
      </c>
      <c r="E5881" s="749" t="s">
        <v>18938</v>
      </c>
      <c r="F5881" s="749" t="s">
        <v>18914</v>
      </c>
      <c r="I5881" s="749" t="s">
        <v>30</v>
      </c>
      <c r="J5881" s="749" t="n">
        <v>1052.16</v>
      </c>
    </row>
    <row collapsed="false" customFormat="false" customHeight="true" hidden="true" ht="12.75" outlineLevel="0" r="5882">
      <c r="A5882" s="749" t="s">
        <v>18940</v>
      </c>
      <c r="B5882" s="749" t="str">
        <f aca="false">C5882&amp;D5882&amp;E5882&amp;F5882&amp;G5882&amp;H5882</f>
        <v>POCO DE VISITA,DE ANEIS DE CONCRETO PRE-MOLDADOS,PARA ESGOTOS SANITARIOS,SEGUNDO ESPECIFICACOES DA CEDAE,INCLUSIVE DEGRAUS,EXCLUSIVE TAMPAO DE FERRO FUNDIDO,COM PROFUNDIDADE DE 2,00M</v>
      </c>
      <c r="C5882" s="749" t="s">
        <v>18911</v>
      </c>
      <c r="D5882" s="749" t="s">
        <v>18912</v>
      </c>
      <c r="E5882" s="749" t="s">
        <v>18941</v>
      </c>
      <c r="F5882" s="749" t="s">
        <v>18914</v>
      </c>
      <c r="I5882" s="749" t="s">
        <v>30</v>
      </c>
      <c r="J5882" s="749" t="n">
        <v>1166.61</v>
      </c>
    </row>
    <row collapsed="false" customFormat="false" customHeight="true" hidden="true" ht="12.75" outlineLevel="0" r="5883">
      <c r="A5883" s="749" t="s">
        <v>18942</v>
      </c>
      <c r="B5883" s="749" t="str">
        <f aca="false">C5883&amp;D5883&amp;E5883&amp;F5883&amp;G5883&amp;H5883</f>
        <v>POCO DE VISITA,DE ANEIS DE CONCRETO PRE-MOLDADOS,PARA ESGOTOS SANITARIOS,SEGUNDO ESPECIFICACOES DA CEDAE,INCLUSIVE DEGRAUS,EXCLUSIVE TAMPAO DE FERRO FUNDIDO,COM PROFUNDIDADE DE 2,00M</v>
      </c>
      <c r="C5883" s="749" t="s">
        <v>18911</v>
      </c>
      <c r="D5883" s="749" t="s">
        <v>18912</v>
      </c>
      <c r="E5883" s="749" t="s">
        <v>18941</v>
      </c>
      <c r="F5883" s="749" t="s">
        <v>18914</v>
      </c>
      <c r="I5883" s="749" t="s">
        <v>30</v>
      </c>
      <c r="J5883" s="749" t="n">
        <v>1145.62</v>
      </c>
    </row>
    <row collapsed="false" customFormat="false" customHeight="true" hidden="true" ht="12.75" outlineLevel="0" r="5884">
      <c r="A5884" s="749" t="s">
        <v>18943</v>
      </c>
      <c r="B5884" s="749" t="str">
        <f aca="false">C5884&amp;D5884&amp;E5884&amp;F5884&amp;G5884&amp;H5884</f>
        <v>POCO DE VISITA,DE ANEIS DE CONCRETO PRE-MOLDADOS,PARA ESGOTOS SANITARIOS,SEGUNDO ESPECIFICACOES DA CEDAE,INCLUSIVE DEGRAUS,EXCLUSIVE TAMPAO DE FERRO FUNDIDO,COM PROFUNDIDADE DE 2,30M</v>
      </c>
      <c r="C5884" s="749" t="s">
        <v>18911</v>
      </c>
      <c r="D5884" s="749" t="s">
        <v>18912</v>
      </c>
      <c r="E5884" s="749" t="s">
        <v>18944</v>
      </c>
      <c r="F5884" s="749" t="s">
        <v>18914</v>
      </c>
      <c r="I5884" s="749" t="s">
        <v>30</v>
      </c>
      <c r="J5884" s="749" t="n">
        <v>1243.61</v>
      </c>
    </row>
    <row collapsed="false" customFormat="false" customHeight="true" hidden="true" ht="12.75" outlineLevel="0" r="5885">
      <c r="A5885" s="749" t="s">
        <v>18945</v>
      </c>
      <c r="B5885" s="749" t="str">
        <f aca="false">C5885&amp;D5885&amp;E5885&amp;F5885&amp;G5885&amp;H5885</f>
        <v>POCO DE VISITA,DE ANEIS DE CONCRETO PRE-MOLDADOS,PARA ESGOTOS SANITARIOS,SEGUNDO ESPECIFICACOES DA CEDAE,INCLUSIVE DEGRAUS,EXCLUSIVE TAMPAO DE FERRO FUNDIDO,COM PROFUNDIDADE DE 2,30M</v>
      </c>
      <c r="C5885" s="749" t="s">
        <v>18911</v>
      </c>
      <c r="D5885" s="749" t="s">
        <v>18912</v>
      </c>
      <c r="E5885" s="749" t="s">
        <v>18944</v>
      </c>
      <c r="F5885" s="749" t="s">
        <v>18914</v>
      </c>
      <c r="I5885" s="749" t="s">
        <v>30</v>
      </c>
      <c r="J5885" s="749" t="n">
        <v>1222.62</v>
      </c>
    </row>
    <row collapsed="false" customFormat="false" customHeight="true" hidden="true" ht="12.75" outlineLevel="0" r="5886">
      <c r="A5886" s="749" t="s">
        <v>18946</v>
      </c>
      <c r="B5886" s="749" t="str">
        <f aca="false">C5886&amp;D5886&amp;E5886&amp;F5886&amp;G5886&amp;H5886</f>
        <v>POCO DE VISITA,DE ANEIS DE CONCRETO PRE-MOLDADOS,PARA ESGOTOS SANITARIOS,SEGUNDO ESPECIFICACOES DA CEDAE,INCLUSIVE DEGRAUS,EXCLUSIVE TAMPAO DE FERRO FUNDIDO,COM PROFUNDIDADE DE 2,60M</v>
      </c>
      <c r="C5886" s="749" t="s">
        <v>18911</v>
      </c>
      <c r="D5886" s="749" t="s">
        <v>18912</v>
      </c>
      <c r="E5886" s="749" t="s">
        <v>18947</v>
      </c>
      <c r="F5886" s="749" t="s">
        <v>18914</v>
      </c>
      <c r="I5886" s="749" t="s">
        <v>30</v>
      </c>
      <c r="J5886" s="749" t="n">
        <v>1361</v>
      </c>
    </row>
    <row collapsed="false" customFormat="false" customHeight="true" hidden="true" ht="12.75" outlineLevel="0" r="5887">
      <c r="A5887" s="749" t="s">
        <v>18948</v>
      </c>
      <c r="B5887" s="749" t="str">
        <f aca="false">C5887&amp;D5887&amp;E5887&amp;F5887&amp;G5887&amp;H5887</f>
        <v>POCO DE VISITA,DE ANEIS DE CONCRETO PRE-MOLDADOS,PARA ESGOTOS SANITARIOS,SEGUNDO ESPECIFICACOES DA CEDAE,INCLUSIVE DEGRAUS,EXCLUSIVE TAMPAO DE FERRO FUNDIDO,COM PROFUNDIDADE DE 2,60M</v>
      </c>
      <c r="C5887" s="749" t="s">
        <v>18911</v>
      </c>
      <c r="D5887" s="749" t="s">
        <v>18912</v>
      </c>
      <c r="E5887" s="749" t="s">
        <v>18947</v>
      </c>
      <c r="F5887" s="749" t="s">
        <v>18914</v>
      </c>
      <c r="I5887" s="749" t="s">
        <v>30</v>
      </c>
      <c r="J5887" s="749" t="n">
        <v>1334.89</v>
      </c>
    </row>
    <row collapsed="false" customFormat="false" customHeight="true" hidden="true" ht="12.75" outlineLevel="0" r="5888">
      <c r="A5888" s="749" t="s">
        <v>18949</v>
      </c>
      <c r="B5888" s="749" t="str">
        <f aca="false">C5888&amp;D5888&amp;E5888&amp;F5888&amp;G5888&amp;H5888</f>
        <v>POCO DE VISITA,DE ANEIS DE CONCRETO PRE-MOLDADOS,PARA ESGOTOS SANITARIOS,SEGUNDO ESPECIFICACOES DA CEDAE,INCLUSIVE DEGRAUS,EXCLUSIVE TAMPAO DE FERRO FUNDIDO,COM PROFUNDIDADE DE 2,90M</v>
      </c>
      <c r="C5888" s="749" t="s">
        <v>18911</v>
      </c>
      <c r="D5888" s="749" t="s">
        <v>18912</v>
      </c>
      <c r="E5888" s="749" t="s">
        <v>18950</v>
      </c>
      <c r="F5888" s="749" t="s">
        <v>18914</v>
      </c>
      <c r="I5888" s="749" t="s">
        <v>30</v>
      </c>
      <c r="J5888" s="749" t="n">
        <v>1505.54</v>
      </c>
    </row>
    <row collapsed="false" customFormat="false" customHeight="true" hidden="true" ht="12.75" outlineLevel="0" r="5889">
      <c r="A5889" s="749" t="s">
        <v>18951</v>
      </c>
      <c r="B5889" s="749" t="str">
        <f aca="false">C5889&amp;D5889&amp;E5889&amp;F5889&amp;G5889&amp;H5889</f>
        <v>POCO DE VISITA,DE ANEIS DE CONCRETO PRE-MOLDADOS,PARA ESGOTOS SANITARIOS,SEGUNDO ESPECIFICACOES DA CEDAE,INCLUSIVE DEGRAUS,EXCLUSIVE TAMPAO DE FERRO FUNDIDO,COM PROFUNDIDADE DE 2,90M</v>
      </c>
      <c r="C5889" s="749" t="s">
        <v>18911</v>
      </c>
      <c r="D5889" s="749" t="s">
        <v>18912</v>
      </c>
      <c r="E5889" s="749" t="s">
        <v>18950</v>
      </c>
      <c r="F5889" s="749" t="s">
        <v>18914</v>
      </c>
      <c r="I5889" s="749" t="s">
        <v>30</v>
      </c>
      <c r="J5889" s="749" t="n">
        <v>1476.92</v>
      </c>
    </row>
    <row collapsed="false" customFormat="false" customHeight="true" hidden="true" ht="12.75" outlineLevel="0" r="5890">
      <c r="A5890" s="749" t="s">
        <v>18952</v>
      </c>
      <c r="B5890" s="749" t="str">
        <f aca="false">C5890&amp;D5890&amp;E5890&amp;F5890&amp;G5890&amp;H5890</f>
        <v>POCO DE VISITA,DE ANEIS DE CONCRETO PRE-MOLDADOS,PARA ESGOTOS SANITARIOS,SEGUNDO ESPECIFICACOES DA CEDAE,INCLUSIVE DEGRAUS,EXCLUSIVE TAMPAO DE FERRO FUNDIDO,COM PROFUNDIDADE DE 3,20M</v>
      </c>
      <c r="C5890" s="749" t="s">
        <v>18911</v>
      </c>
      <c r="D5890" s="749" t="s">
        <v>18912</v>
      </c>
      <c r="E5890" s="749" t="s">
        <v>18953</v>
      </c>
      <c r="F5890" s="749" t="s">
        <v>18914</v>
      </c>
      <c r="I5890" s="749" t="s">
        <v>30</v>
      </c>
      <c r="J5890" s="749" t="n">
        <v>1652.89</v>
      </c>
    </row>
    <row collapsed="false" customFormat="false" customHeight="true" hidden="true" ht="12.75" outlineLevel="0" r="5891">
      <c r="A5891" s="749" t="s">
        <v>18954</v>
      </c>
      <c r="B5891" s="749" t="str">
        <f aca="false">C5891&amp;D5891&amp;E5891&amp;F5891&amp;G5891&amp;H5891</f>
        <v>POCO DE VISITA,DE ANEIS DE CONCRETO PRE-MOLDADOS,PARA ESGOTOS SANITARIOS,SEGUNDO ESPECIFICACOES DA CEDAE,INCLUSIVE DEGRAUS,EXCLUSIVE TAMPAO DE FERRO FUNDIDO,COM PROFUNDIDADE DE 3,20M</v>
      </c>
      <c r="C5891" s="749" t="s">
        <v>18911</v>
      </c>
      <c r="D5891" s="749" t="s">
        <v>18912</v>
      </c>
      <c r="E5891" s="749" t="s">
        <v>18953</v>
      </c>
      <c r="F5891" s="749" t="s">
        <v>18914</v>
      </c>
      <c r="I5891" s="749" t="s">
        <v>30</v>
      </c>
      <c r="J5891" s="749" t="n">
        <v>1621.67</v>
      </c>
    </row>
    <row collapsed="false" customFormat="false" customHeight="true" hidden="true" ht="12.75" outlineLevel="0" r="5892">
      <c r="A5892" s="749" t="s">
        <v>18955</v>
      </c>
      <c r="B5892" s="749" t="str">
        <f aca="false">C5892&amp;D5892&amp;E5892&amp;F5892&amp;G5892&amp;H5892</f>
        <v>POCO DE VISITA,DE ANEIS DE CONCRETO PRE-MOLDADOS,PARA ESGOTOS SANITARIOS,SEGUNDO ESPECIFICACOES DA CEDAE,INCLUSIVE DEGRAUS,EXCLUSIVE TAMPAO DE FERRO FUNDIDO,COM PROFUNDIDADE DE 3,50M</v>
      </c>
      <c r="C5892" s="749" t="s">
        <v>18911</v>
      </c>
      <c r="D5892" s="749" t="s">
        <v>18912</v>
      </c>
      <c r="E5892" s="749" t="s">
        <v>18956</v>
      </c>
      <c r="F5892" s="749" t="s">
        <v>18914</v>
      </c>
      <c r="I5892" s="749" t="s">
        <v>30</v>
      </c>
      <c r="J5892" s="749" t="n">
        <v>1814.12</v>
      </c>
    </row>
    <row collapsed="false" customFormat="false" customHeight="true" hidden="true" ht="12.75" outlineLevel="0" r="5893">
      <c r="A5893" s="749" t="s">
        <v>18957</v>
      </c>
      <c r="B5893" s="749" t="str">
        <f aca="false">C5893&amp;D5893&amp;E5893&amp;F5893&amp;G5893&amp;H5893</f>
        <v>POCO DE VISITA,DE ANEIS DE CONCRETO PRE-MOLDADOS,PARA ESGOTOS SANITARIOS,SEGUNDO ESPECIFICACOES DA CEDAE,INCLUSIVE DEGRAUS,EXCLUSIVE TAMPAO DE FERRO FUNDIDO,COM PROFUNDIDADE DE 3,50M</v>
      </c>
      <c r="C5893" s="749" t="s">
        <v>18911</v>
      </c>
      <c r="D5893" s="749" t="s">
        <v>18912</v>
      </c>
      <c r="E5893" s="749" t="s">
        <v>18956</v>
      </c>
      <c r="F5893" s="749" t="s">
        <v>18914</v>
      </c>
      <c r="I5893" s="749" t="s">
        <v>30</v>
      </c>
      <c r="J5893" s="749" t="n">
        <v>1778.16</v>
      </c>
    </row>
    <row collapsed="false" customFormat="false" customHeight="true" hidden="true" ht="12.75" outlineLevel="0" r="5894">
      <c r="A5894" s="749" t="s">
        <v>18958</v>
      </c>
      <c r="B5894" s="749" t="str">
        <f aca="false">C5894&amp;D5894&amp;E5894&amp;F5894&amp;G5894&amp;H5894</f>
        <v>POCO DE VISITA,DE ANEIS DE CONCRETO PRE-MOLDADOS,PARA ESGOTOS SANITARIOS,SEGUNDO ESPECIFICACOES DA CEDAE,INCLUSIVE DEGRAUS,EXCLUSIVE TAMPAO DE FERRO FUNDIDO,COM PROFUNDIDADE DE 3,80M</v>
      </c>
      <c r="C5894" s="749" t="s">
        <v>18911</v>
      </c>
      <c r="D5894" s="749" t="s">
        <v>18912</v>
      </c>
      <c r="E5894" s="749" t="s">
        <v>18959</v>
      </c>
      <c r="F5894" s="749" t="s">
        <v>18914</v>
      </c>
      <c r="I5894" s="749" t="s">
        <v>30</v>
      </c>
      <c r="J5894" s="749" t="n">
        <v>1944.78</v>
      </c>
    </row>
    <row collapsed="false" customFormat="false" customHeight="true" hidden="true" ht="12.75" outlineLevel="0" r="5895">
      <c r="A5895" s="749" t="s">
        <v>18960</v>
      </c>
      <c r="B5895" s="749" t="str">
        <f aca="false">C5895&amp;D5895&amp;E5895&amp;F5895&amp;G5895&amp;H5895</f>
        <v>POCO DE VISITA,DE ANEIS DE CONCRETO PRE-MOLDADOS,PARA ESGOTOS SANITARIOS,SEGUNDO ESPECIFICACOES DA CEDAE,INCLUSIVE DEGRAUS,EXCLUSIVE TAMPAO DE FERRO FUNDIDO,COM PROFUNDIDADE DE 3,80M</v>
      </c>
      <c r="C5895" s="749" t="s">
        <v>18911</v>
      </c>
      <c r="D5895" s="749" t="s">
        <v>18912</v>
      </c>
      <c r="E5895" s="749" t="s">
        <v>18959</v>
      </c>
      <c r="F5895" s="749" t="s">
        <v>18914</v>
      </c>
      <c r="I5895" s="749" t="s">
        <v>30</v>
      </c>
      <c r="J5895" s="749" t="n">
        <v>1908.44</v>
      </c>
    </row>
    <row collapsed="false" customFormat="false" customHeight="true" hidden="true" ht="12.75" outlineLevel="0" r="5896">
      <c r="A5896" s="749" t="s">
        <v>18961</v>
      </c>
      <c r="B5896" s="749" t="str">
        <f aca="false">C5896&amp;D5896&amp;E5896&amp;F5896&amp;G5896&amp;H5896</f>
        <v>POCO DE VISITA,DE ANEIS DE CONCRETO PRE-MOLDADOS,PARA ESGOTOS SANITARIOS,SEGUNDO ESPECIFICACOES DA CEDAE,INCLUSIVE DEGRAUS,EXCLUSIVE TAMPAO DE FERRO FUNDIDO,COM PROFUNDIDADE DE 4,10M</v>
      </c>
      <c r="C5896" s="749" t="s">
        <v>18911</v>
      </c>
      <c r="D5896" s="749" t="s">
        <v>18912</v>
      </c>
      <c r="E5896" s="749" t="s">
        <v>18962</v>
      </c>
      <c r="F5896" s="749" t="s">
        <v>18914</v>
      </c>
      <c r="I5896" s="749" t="s">
        <v>30</v>
      </c>
      <c r="J5896" s="749" t="n">
        <v>2089.32</v>
      </c>
    </row>
    <row collapsed="false" customFormat="false" customHeight="true" hidden="true" ht="12.75" outlineLevel="0" r="5897">
      <c r="A5897" s="749" t="s">
        <v>18963</v>
      </c>
      <c r="B5897" s="749" t="str">
        <f aca="false">C5897&amp;D5897&amp;E5897&amp;F5897&amp;G5897&amp;H5897</f>
        <v>POCO DE VISITA,DE ANEIS DE CONCRETO PRE-MOLDADOS,PARA ESGOTOS SANITARIOS,SEGUNDO ESPECIFICACOES DA CEDAE,INCLUSIVE DEGRAUS,EXCLUSIVE TAMPAO DE FERRO FUNDIDO,COM PROFUNDIDADE DE 4,10M</v>
      </c>
      <c r="C5897" s="749" t="s">
        <v>18911</v>
      </c>
      <c r="D5897" s="749" t="s">
        <v>18912</v>
      </c>
      <c r="E5897" s="749" t="s">
        <v>18962</v>
      </c>
      <c r="F5897" s="749" t="s">
        <v>18914</v>
      </c>
      <c r="I5897" s="749" t="s">
        <v>30</v>
      </c>
      <c r="J5897" s="749" t="n">
        <v>2050.47</v>
      </c>
    </row>
    <row collapsed="false" customFormat="false" customHeight="true" hidden="true" ht="12.75" outlineLevel="0" r="5898">
      <c r="A5898" s="749" t="s">
        <v>18964</v>
      </c>
      <c r="B5898" s="749" t="str">
        <f aca="false">C5898&amp;D5898&amp;E5898&amp;F5898&amp;G5898&amp;H5898</f>
        <v>POCO DE VISITA,DE ANEIS DE CONCRETO PRE-MOLDADOS,PARA ESGOTOS SANITARIOS,SEGUNDO ESPECIFICACOES DA CEDAE,INCLUSIVE DEGRAUS,EXCLUSIVE TAMPAO DE FERRO FUNDIDO,COM PROFUNDIDADE DE 4,40M</v>
      </c>
      <c r="C5898" s="749" t="s">
        <v>18911</v>
      </c>
      <c r="D5898" s="749" t="s">
        <v>18912</v>
      </c>
      <c r="E5898" s="749" t="s">
        <v>18965</v>
      </c>
      <c r="F5898" s="749" t="s">
        <v>18914</v>
      </c>
      <c r="I5898" s="749" t="s">
        <v>30</v>
      </c>
      <c r="J5898" s="749" t="n">
        <v>2236.67</v>
      </c>
    </row>
    <row collapsed="false" customFormat="false" customHeight="true" hidden="true" ht="12.75" outlineLevel="0" r="5899">
      <c r="A5899" s="749" t="s">
        <v>18966</v>
      </c>
      <c r="B5899" s="749" t="str">
        <f aca="false">C5899&amp;D5899&amp;E5899&amp;F5899&amp;G5899&amp;H5899</f>
        <v>POCO DE VISITA,DE ANEIS DE CONCRETO PRE-MOLDADOS,PARA ESGOTOS SANITARIOS,SEGUNDO ESPECIFICACOES DA CEDAE,INCLUSIVE DEGRAUS,EXCLUSIVE TAMPAO DE FERRO FUNDIDO,COM PROFUNDIDADE DE 4,40M</v>
      </c>
      <c r="C5899" s="749" t="s">
        <v>18911</v>
      </c>
      <c r="D5899" s="749" t="s">
        <v>18912</v>
      </c>
      <c r="E5899" s="749" t="s">
        <v>18965</v>
      </c>
      <c r="F5899" s="749" t="s">
        <v>18914</v>
      </c>
      <c r="I5899" s="749" t="s">
        <v>30</v>
      </c>
      <c r="J5899" s="749" t="n">
        <v>2195.21</v>
      </c>
    </row>
    <row collapsed="false" customFormat="false" customHeight="true" hidden="true" ht="12.75" outlineLevel="0" r="5900">
      <c r="A5900" s="749" t="s">
        <v>18967</v>
      </c>
      <c r="B5900" s="749" t="str">
        <f aca="false">C5900&amp;D5900&amp;E5900&amp;F5900&amp;G5900&amp;H5900</f>
        <v>POCO DE VISITA,DE ANEIS DE CONCRETO PRE-MOLDADOS,PARA ESGOTOS SANITARIOS,SEGUNDO ESPECIFICACOES DA CEDAE,INCLUSIVE DEGRAUS,EXCLUSIVE TAMPAO DE FERRO FUNDIDO,COM PROFUNDIDADE DE 4,70M</v>
      </c>
      <c r="C5900" s="749" t="s">
        <v>18911</v>
      </c>
      <c r="D5900" s="749" t="s">
        <v>18912</v>
      </c>
      <c r="E5900" s="749" t="s">
        <v>18968</v>
      </c>
      <c r="F5900" s="749" t="s">
        <v>18914</v>
      </c>
      <c r="I5900" s="749" t="s">
        <v>30</v>
      </c>
      <c r="J5900" s="749" t="n">
        <v>2237.21</v>
      </c>
    </row>
    <row collapsed="false" customFormat="false" customHeight="true" hidden="true" ht="12.75" outlineLevel="0" r="5901">
      <c r="A5901" s="749" t="s">
        <v>18969</v>
      </c>
      <c r="B5901" s="749" t="str">
        <f aca="false">C5901&amp;D5901&amp;E5901&amp;F5901&amp;G5901&amp;H5901</f>
        <v>POCO DE VISITA,DE ANEIS DE CONCRETO PRE-MOLDADOS,PARA ESGOTOS SANITARIOS,SEGUNDO ESPECIFICACOES DA CEDAE,INCLUSIVE DEGRAUS,EXCLUSIVE TAMPAO DE FERRO FUNDIDO,COM PROFUNDIDADE DE 4,70M</v>
      </c>
      <c r="C5901" s="749" t="s">
        <v>18911</v>
      </c>
      <c r="D5901" s="749" t="s">
        <v>18912</v>
      </c>
      <c r="E5901" s="749" t="s">
        <v>18968</v>
      </c>
      <c r="F5901" s="749" t="s">
        <v>18914</v>
      </c>
      <c r="I5901" s="749" t="s">
        <v>30</v>
      </c>
      <c r="J5901" s="749" t="n">
        <v>2193.24</v>
      </c>
    </row>
    <row collapsed="false" customFormat="false" customHeight="true" hidden="true" ht="12.75" outlineLevel="0" r="5902">
      <c r="A5902" s="749" t="s">
        <v>18970</v>
      </c>
      <c r="B5902" s="749" t="str">
        <f aca="false">C5902&amp;D5902&amp;E5902&amp;F5902&amp;G5902&amp;H5902</f>
        <v>POCO DE VISITA,DE ANEIS DE CONCRETO PRE-MOLDADOS,PARA ESGOTOS SANITARIOS,SEGUNDO ESPECIFICACOES DA CEDAE,INCLUSIVE DEGRAUS,EXCLUSIVE TAMPAO DE FERRO FUNDIDO,COM PROFUNDIDADE DE 5,00M</v>
      </c>
      <c r="C5902" s="749" t="s">
        <v>18911</v>
      </c>
      <c r="D5902" s="749" t="s">
        <v>18912</v>
      </c>
      <c r="E5902" s="749" t="s">
        <v>18971</v>
      </c>
      <c r="F5902" s="749" t="s">
        <v>18914</v>
      </c>
      <c r="I5902" s="749" t="s">
        <v>30</v>
      </c>
      <c r="J5902" s="749" t="n">
        <v>2528.41</v>
      </c>
    </row>
    <row collapsed="false" customFormat="false" customHeight="true" hidden="true" ht="12.75" outlineLevel="0" r="5903">
      <c r="A5903" s="749" t="s">
        <v>18972</v>
      </c>
      <c r="B5903" s="749" t="str">
        <f aca="false">C5903&amp;D5903&amp;E5903&amp;F5903&amp;G5903&amp;H5903</f>
        <v>POCO DE VISITA,DE ANEIS DE CONCRETO PRE-MOLDADOS,PARA ESGOTOS SANITARIOS,SEGUNDO ESPECIFICACOES DA CEDAE,INCLUSIVE DEGRAUS,EXCLUSIVE TAMPAO DE FERRO FUNDIDO,COM PROFUNDIDADE DE 5,00M</v>
      </c>
      <c r="C5903" s="749" t="s">
        <v>18911</v>
      </c>
      <c r="D5903" s="749" t="s">
        <v>18912</v>
      </c>
      <c r="E5903" s="749" t="s">
        <v>18971</v>
      </c>
      <c r="F5903" s="749" t="s">
        <v>18914</v>
      </c>
      <c r="I5903" s="749" t="s">
        <v>30</v>
      </c>
      <c r="J5903" s="749" t="n">
        <v>2481.86</v>
      </c>
    </row>
    <row collapsed="false" customFormat="false" customHeight="true" hidden="true" ht="12.75" outlineLevel="0" r="5904">
      <c r="A5904" s="749" t="s">
        <v>18973</v>
      </c>
      <c r="B5904" s="749" t="str">
        <f aca="false">C5904&amp;D5904&amp;E5904&amp;F5904&amp;G5904&amp;H5904</f>
        <v>POCO DE VISITA,DE ANEIS DE CONCRETO PRE-MOLDADOS,PARA ESGOTOS SANITARIOS,SEGUNDO ESPECIFICACOES DA CEDAE,INCLUSIVE DEGRAUS,EXCLUSIVE TAMPAO DE FERRO FUNDIDO,COM PROFUNDIDADE DE 5,30M</v>
      </c>
      <c r="C5904" s="749" t="s">
        <v>18911</v>
      </c>
      <c r="D5904" s="749" t="s">
        <v>18912</v>
      </c>
      <c r="E5904" s="749" t="s">
        <v>18974</v>
      </c>
      <c r="F5904" s="749" t="s">
        <v>18914</v>
      </c>
      <c r="I5904" s="749" t="s">
        <v>30</v>
      </c>
      <c r="J5904" s="749" t="n">
        <v>2673.1</v>
      </c>
    </row>
    <row collapsed="false" customFormat="false" customHeight="true" hidden="true" ht="12.75" outlineLevel="0" r="5905">
      <c r="A5905" s="749" t="s">
        <v>18975</v>
      </c>
      <c r="B5905" s="749" t="str">
        <f aca="false">C5905&amp;D5905&amp;E5905&amp;F5905&amp;G5905&amp;H5905</f>
        <v>POCO DE VISITA,DE ANEIS DE CONCRETO PRE-MOLDADOS,PARA ESGOTOS SANITARIOS,SEGUNDO ESPECIFICACOES DA CEDAE,INCLUSIVE DEGRAUS,EXCLUSIVE TAMPAO DE FERRO FUNDIDO,COM PROFUNDIDADE DE 5,30M</v>
      </c>
      <c r="C5905" s="749" t="s">
        <v>18911</v>
      </c>
      <c r="D5905" s="749" t="s">
        <v>18912</v>
      </c>
      <c r="E5905" s="749" t="s">
        <v>18974</v>
      </c>
      <c r="F5905" s="749" t="s">
        <v>18914</v>
      </c>
      <c r="I5905" s="749" t="s">
        <v>30</v>
      </c>
      <c r="J5905" s="749" t="n">
        <v>2624.02</v>
      </c>
    </row>
    <row collapsed="false" customFormat="false" customHeight="true" hidden="true" ht="12.75" outlineLevel="0" r="5906">
      <c r="A5906" s="749" t="s">
        <v>18976</v>
      </c>
      <c r="B5906" s="749" t="str">
        <f aca="false">C5906&amp;D5906&amp;E5906&amp;F5906&amp;G5906&amp;H5906</f>
        <v>POCO DE VISITA,DE ANEIS DE CONCRETO PRE-MOLDADOS,PARA ESGOTOS SANITARIOS,SEGUNDO ESPECIFICACOES DA CEDAE,INCLUSIVE DEGRAUS,EXCLUSIVE TAMPAO DE FERRO FUNDIDO,COM PROFUNDIDADE DE 5,60M</v>
      </c>
      <c r="C5906" s="749" t="s">
        <v>18911</v>
      </c>
      <c r="D5906" s="749" t="s">
        <v>18912</v>
      </c>
      <c r="E5906" s="749" t="s">
        <v>18977</v>
      </c>
      <c r="F5906" s="749" t="s">
        <v>18914</v>
      </c>
      <c r="I5906" s="749" t="s">
        <v>30</v>
      </c>
      <c r="J5906" s="749" t="n">
        <v>2822.3</v>
      </c>
    </row>
    <row collapsed="false" customFormat="false" customHeight="true" hidden="true" ht="12.75" outlineLevel="0" r="5907">
      <c r="A5907" s="749" t="s">
        <v>18978</v>
      </c>
      <c r="B5907" s="749" t="str">
        <f aca="false">C5907&amp;D5907&amp;E5907&amp;F5907&amp;G5907&amp;H5907</f>
        <v>POCO DE VISITA,DE ANEIS DE CONCRETO PRE-MOLDADOS,PARA ESGOTOS SANITARIOS,SEGUNDO ESPECIFICACOES DA CEDAE,INCLUSIVE DEGRAUS,EXCLUSIVE TAMPAO DE FERRO FUNDIDO,COM PROFUNDIDADE DE 5,60M</v>
      </c>
      <c r="C5907" s="749" t="s">
        <v>18911</v>
      </c>
      <c r="D5907" s="749" t="s">
        <v>18912</v>
      </c>
      <c r="E5907" s="749" t="s">
        <v>18977</v>
      </c>
      <c r="F5907" s="749" t="s">
        <v>18914</v>
      </c>
      <c r="I5907" s="749" t="s">
        <v>30</v>
      </c>
      <c r="J5907" s="749" t="n">
        <v>2770.36</v>
      </c>
    </row>
    <row collapsed="false" customFormat="false" customHeight="true" hidden="true" ht="12.75" outlineLevel="0" r="5908">
      <c r="A5908" s="749" t="s">
        <v>18979</v>
      </c>
      <c r="B5908" s="749" t="str">
        <f aca="false">C5908&amp;D5908&amp;E5908&amp;F5908&amp;G5908&amp;H5908</f>
        <v>POCO DE VISITA,DE ANEIS DE CONCRETO PRE-MOLDADOS,PARA ESGOTOS SANITARIOS,SEGUNDO ESPECIFICACOES DA CEDAE,INCLUSIVE DEGRAUS,EXCLUSIVE TAMPAO DE FERRO FUNDIDO,COM PROFUNDIDADE DE 5,90M</v>
      </c>
      <c r="C5908" s="749" t="s">
        <v>18911</v>
      </c>
      <c r="D5908" s="749" t="s">
        <v>18912</v>
      </c>
      <c r="E5908" s="749" t="s">
        <v>18980</v>
      </c>
      <c r="F5908" s="749" t="s">
        <v>18914</v>
      </c>
      <c r="I5908" s="749" t="s">
        <v>30</v>
      </c>
      <c r="J5908" s="749" t="n">
        <v>2964.99</v>
      </c>
    </row>
    <row collapsed="false" customFormat="false" customHeight="true" hidden="true" ht="12.75" outlineLevel="0" r="5909">
      <c r="A5909" s="749" t="s">
        <v>18981</v>
      </c>
      <c r="B5909" s="749" t="str">
        <f aca="false">C5909&amp;D5909&amp;E5909&amp;F5909&amp;G5909&amp;H5909</f>
        <v>POCO DE VISITA,DE ANEIS DE CONCRETO PRE-MOLDADOS,PARA ESGOTOS SANITARIOS,SEGUNDO ESPECIFICACOES DA CEDAE,INCLUSIVE DEGRAUS,EXCLUSIVE TAMPAO DE FERRO FUNDIDO,COM PROFUNDIDADE DE 5,90M</v>
      </c>
      <c r="C5909" s="749" t="s">
        <v>18911</v>
      </c>
      <c r="D5909" s="749" t="s">
        <v>18912</v>
      </c>
      <c r="E5909" s="749" t="s">
        <v>18980</v>
      </c>
      <c r="F5909" s="749" t="s">
        <v>18914</v>
      </c>
      <c r="I5909" s="749" t="s">
        <v>30</v>
      </c>
      <c r="J5909" s="749" t="n">
        <v>2910.79</v>
      </c>
    </row>
    <row collapsed="false" customFormat="false" customHeight="true" hidden="true" ht="12.75" outlineLevel="0" r="5910">
      <c r="A5910" s="749" t="s">
        <v>18982</v>
      </c>
      <c r="B5910" s="749" t="str">
        <f aca="false">C5910&amp;D5910&amp;E5910&amp;F5910&amp;G5910&amp;H5910</f>
        <v>POCO DE VISITA,DE ANEIS DE CONCRETO PRE-MOLDADOS,PARA ESGOTOS SANITARIOS,SEGUNDO ESPECIFICACOES DA CEDAE,INCLUSIVE DEGRAUS,EXCLUSIVE TAMPAO DE FERRO FUNDIDO,COM PROFUNDIDADE DE 6,20M</v>
      </c>
      <c r="C5910" s="749" t="s">
        <v>18911</v>
      </c>
      <c r="D5910" s="749" t="s">
        <v>18912</v>
      </c>
      <c r="E5910" s="749" t="s">
        <v>18983</v>
      </c>
      <c r="F5910" s="749" t="s">
        <v>18914</v>
      </c>
      <c r="I5910" s="749" t="s">
        <v>30</v>
      </c>
      <c r="J5910" s="749" t="n">
        <v>3111.93</v>
      </c>
    </row>
    <row collapsed="false" customFormat="false" customHeight="true" hidden="true" ht="12.75" outlineLevel="0" r="5911">
      <c r="A5911" s="749" t="s">
        <v>18984</v>
      </c>
      <c r="B5911" s="749" t="str">
        <f aca="false">C5911&amp;D5911&amp;E5911&amp;F5911&amp;G5911&amp;H5911</f>
        <v>POCO DE VISITA,DE ANEIS DE CONCRETO PRE-MOLDADOS,PARA ESGOTOS SANITARIOS,SEGUNDO ESPECIFICACOES DA CEDAE,INCLUSIVE DEGRAUS,EXCLUSIVE TAMPAO DE FERRO FUNDIDO,COM PROFUNDIDADE DE 6,20M</v>
      </c>
      <c r="C5911" s="749" t="s">
        <v>18911</v>
      </c>
      <c r="D5911" s="749" t="s">
        <v>18912</v>
      </c>
      <c r="E5911" s="749" t="s">
        <v>18983</v>
      </c>
      <c r="F5911" s="749" t="s">
        <v>18914</v>
      </c>
      <c r="I5911" s="749" t="s">
        <v>30</v>
      </c>
      <c r="J5911" s="749" t="n">
        <v>3055.18</v>
      </c>
    </row>
    <row collapsed="false" customFormat="false" customHeight="true" hidden="true" ht="12.75" outlineLevel="0" r="5912">
      <c r="A5912" s="749" t="s">
        <v>18985</v>
      </c>
      <c r="B5912" s="749" t="str">
        <f aca="false">C5912&amp;D5912&amp;E5912&amp;F5912&amp;G5912&amp;H5912</f>
        <v>POCO DE VISITA,DE ANEIS DE CONCRETO PRE-MOLDADOS,PARA ESGOTOS SANITARIOS,SEGUNDO ESPECIFICACOES DA CEDAE,INCLUSIVE DEGRAUS,EXCLUSIVE TAMPAO DE FERRO FUNDIDO,COM PROFUNDIDADE DE 6,50M</v>
      </c>
      <c r="C5912" s="749" t="s">
        <v>18911</v>
      </c>
      <c r="D5912" s="749" t="s">
        <v>18912</v>
      </c>
      <c r="E5912" s="749" t="s">
        <v>18986</v>
      </c>
      <c r="F5912" s="749" t="s">
        <v>18914</v>
      </c>
      <c r="I5912" s="749" t="s">
        <v>30</v>
      </c>
      <c r="J5912" s="749" t="n">
        <v>3256.88</v>
      </c>
    </row>
    <row collapsed="false" customFormat="false" customHeight="true" hidden="true" ht="12.75" outlineLevel="0" r="5913">
      <c r="A5913" s="749" t="s">
        <v>18987</v>
      </c>
      <c r="B5913" s="749" t="str">
        <f aca="false">C5913&amp;D5913&amp;E5913&amp;F5913&amp;G5913&amp;H5913</f>
        <v>POCO DE VISITA,DE ANEIS DE CONCRETO PRE-MOLDADOS,PARA ESGOTOS SANITARIOS,SEGUNDO ESPECIFICACOES DA CEDAE,INCLUSIVE DEGRAUS,EXCLUSIVE TAMPAO DE FERRO FUNDIDO,COM PROFUNDIDADE DE 6,50M</v>
      </c>
      <c r="C5913" s="749" t="s">
        <v>18911</v>
      </c>
      <c r="D5913" s="749" t="s">
        <v>18912</v>
      </c>
      <c r="E5913" s="749" t="s">
        <v>18986</v>
      </c>
      <c r="F5913" s="749" t="s">
        <v>18914</v>
      </c>
      <c r="I5913" s="749" t="s">
        <v>30</v>
      </c>
      <c r="J5913" s="749" t="n">
        <v>3197.56</v>
      </c>
    </row>
    <row collapsed="false" customFormat="false" customHeight="true" hidden="true" ht="12.75" outlineLevel="0" r="5914">
      <c r="A5914" s="749" t="s">
        <v>18988</v>
      </c>
      <c r="B5914" s="749" t="str">
        <f aca="false">C5914&amp;D5914&amp;E5914&amp;F5914&amp;G5914&amp;H5914</f>
        <v>POCO DE VISITA,DE ANEIS DE CONCRETO PRE-MOLDADOS,PARA ESGOTOS SANITARIOS,SEGUNDO ESPECIFICACOES DA CEDAE,INCLUSIVE DEGRAUS,EXCLUSIVE TAMPAO DE FERRO FUNDIDO,COM PROFUNDIDADE DE 6,80M</v>
      </c>
      <c r="C5914" s="749" t="s">
        <v>18911</v>
      </c>
      <c r="D5914" s="749" t="s">
        <v>18912</v>
      </c>
      <c r="E5914" s="749" t="s">
        <v>18989</v>
      </c>
      <c r="F5914" s="749" t="s">
        <v>18914</v>
      </c>
      <c r="I5914" s="749" t="s">
        <v>30</v>
      </c>
      <c r="J5914" s="749" t="n">
        <v>3404.23</v>
      </c>
    </row>
    <row collapsed="false" customFormat="false" customHeight="true" hidden="true" ht="12.75" outlineLevel="0" r="5915">
      <c r="A5915" s="749" t="s">
        <v>18990</v>
      </c>
      <c r="B5915" s="749" t="str">
        <f aca="false">C5915&amp;D5915&amp;E5915&amp;F5915&amp;G5915&amp;H5915</f>
        <v>POCO DE VISITA,DE ANEIS DE CONCRETO PRE-MOLDADOS,PARA ESGOTOS SANITARIOS,SEGUNDO ESPECIFICACOES DA CEDAE,INCLUSIVE DEGRAUS,EXCLUSIVE TAMPAO DE FERRO FUNDIDO,COM PROFUNDIDADE DE 6,80M</v>
      </c>
      <c r="C5915" s="749" t="s">
        <v>18911</v>
      </c>
      <c r="D5915" s="749" t="s">
        <v>18912</v>
      </c>
      <c r="E5915" s="749" t="s">
        <v>18989</v>
      </c>
      <c r="F5915" s="749" t="s">
        <v>18914</v>
      </c>
      <c r="I5915" s="749" t="s">
        <v>30</v>
      </c>
      <c r="J5915" s="749" t="n">
        <v>3342.31</v>
      </c>
    </row>
    <row collapsed="false" customFormat="false" customHeight="true" hidden="true" ht="12.75" outlineLevel="0" r="5916">
      <c r="A5916" s="749" t="s">
        <v>18991</v>
      </c>
      <c r="B5916" s="749" t="str">
        <f aca="false">C5916&amp;D5916&amp;E5916&amp;F5916&amp;G5916&amp;H5916</f>
        <v>POCO DE VISITA,DE ANEIS DE CONCRETO PRE-MOLDADOS,PARA ESGOTOS SANITARIOS,SEGUNDO ESPECIFICACOES DA CEDAE,INCLUSIVE DEGRAUS,EXCLUSIVE TAMPAO DE FERRO FUNDIDO,COM PROFUNDIDADE DE 7,10M</v>
      </c>
      <c r="C5916" s="749" t="s">
        <v>18911</v>
      </c>
      <c r="D5916" s="749" t="s">
        <v>18912</v>
      </c>
      <c r="E5916" s="749" t="s">
        <v>18992</v>
      </c>
      <c r="F5916" s="749" t="s">
        <v>18914</v>
      </c>
      <c r="I5916" s="749" t="s">
        <v>30</v>
      </c>
      <c r="J5916" s="749" t="n">
        <v>3548.77</v>
      </c>
    </row>
    <row collapsed="false" customFormat="false" customHeight="true" hidden="true" ht="12.75" outlineLevel="0" r="5917">
      <c r="A5917" s="749" t="s">
        <v>18993</v>
      </c>
      <c r="B5917" s="749" t="str">
        <f aca="false">C5917&amp;D5917&amp;E5917&amp;F5917&amp;G5917&amp;H5917</f>
        <v>POCO DE VISITA,DE ANEIS DE CONCRETO PRE-MOLDADOS,PARA ESGOTOS SANITARIOS,SEGUNDO ESPECIFICACOES DA CEDAE,INCLUSIVE DEGRAUS,EXCLUSIVE TAMPAO DE FERRO FUNDIDO,COM PROFUNDIDADE DE 7,10M</v>
      </c>
      <c r="C5917" s="749" t="s">
        <v>18911</v>
      </c>
      <c r="D5917" s="749" t="s">
        <v>18912</v>
      </c>
      <c r="E5917" s="749" t="s">
        <v>18992</v>
      </c>
      <c r="F5917" s="749" t="s">
        <v>18914</v>
      </c>
      <c r="I5917" s="749" t="s">
        <v>30</v>
      </c>
      <c r="J5917" s="749" t="n">
        <v>3484.34</v>
      </c>
    </row>
    <row collapsed="false" customFormat="false" customHeight="true" hidden="true" ht="12.75" outlineLevel="0" r="5918">
      <c r="A5918" s="749" t="s">
        <v>18994</v>
      </c>
      <c r="B5918" s="749" t="str">
        <f aca="false">C5918&amp;D5918&amp;E5918&amp;F5918&amp;G5918&amp;H5918</f>
        <v>BASE E FUNDO DE CONCRETO SIMPLES,PARA POCOS DE VISITA,PADRAO CEDAE,DE ANEIS PRE-MOLDADOS COM DIAMETRO DE 600MM,INCLUSIVE MAO-DE-OBRA E MATERIAL</v>
      </c>
      <c r="C5918" s="749" t="s">
        <v>18995</v>
      </c>
      <c r="D5918" s="749" t="s">
        <v>18996</v>
      </c>
      <c r="E5918" s="749" t="s">
        <v>18997</v>
      </c>
      <c r="I5918" s="749" t="s">
        <v>30</v>
      </c>
      <c r="J5918" s="749" t="n">
        <v>68.22</v>
      </c>
    </row>
    <row collapsed="false" customFormat="false" customHeight="true" hidden="true" ht="12.75" outlineLevel="0" r="5919">
      <c r="A5919" s="749" t="s">
        <v>18998</v>
      </c>
      <c r="B5919" s="749" t="str">
        <f aca="false">C5919&amp;D5919&amp;E5919&amp;F5919&amp;G5919&amp;H5919</f>
        <v>BASE E FUNDO DE CONCRETO SIMPLES,PARA POCOS DE VISITA,PADRAO CEDAE,DE ANEIS PRE-MOLDADOS COM DIAMETRO DE 600MM,INCLUSIVE MAO-DE-OBRA E MATERIAL</v>
      </c>
      <c r="C5919" s="749" t="s">
        <v>18995</v>
      </c>
      <c r="D5919" s="749" t="s">
        <v>18996</v>
      </c>
      <c r="E5919" s="749" t="s">
        <v>18997</v>
      </c>
      <c r="I5919" s="749" t="s">
        <v>30</v>
      </c>
      <c r="J5919" s="749" t="n">
        <v>65.85</v>
      </c>
    </row>
    <row collapsed="false" customFormat="false" customHeight="true" hidden="true" ht="12.75" outlineLevel="0" r="5920">
      <c r="A5920" s="749" t="s">
        <v>18999</v>
      </c>
      <c r="B5920" s="749" t="str">
        <f aca="false">C5920&amp;D5920&amp;E5920&amp;F5920&amp;G5920&amp;H5920</f>
        <v>BASE E FUNDO DE CONCRETO SIMPLES,PARA POCOS DE VISITA,PADRAO CEDAE,DE ANEIS PRE-MOLDADOS COM DIAMETRO DE 1100MM,INCLUSIVE MAO-DE-OBRA E MATERIAL,INCLUSIVE LAJE DE REDUCAO DE CONCRETO ARMADO</v>
      </c>
      <c r="C5920" s="749" t="s">
        <v>18995</v>
      </c>
      <c r="D5920" s="749" t="s">
        <v>19000</v>
      </c>
      <c r="E5920" s="749" t="s">
        <v>19001</v>
      </c>
      <c r="F5920" s="749" t="s">
        <v>19002</v>
      </c>
      <c r="I5920" s="749" t="s">
        <v>30</v>
      </c>
      <c r="J5920" s="749" t="n">
        <v>303.26</v>
      </c>
    </row>
    <row collapsed="false" customFormat="false" customHeight="true" hidden="true" ht="12.75" outlineLevel="0" r="5921">
      <c r="A5921" s="749" t="s">
        <v>19003</v>
      </c>
      <c r="B5921" s="749" t="str">
        <f aca="false">C5921&amp;D5921&amp;E5921&amp;F5921&amp;G5921&amp;H5921</f>
        <v>BASE E FUNDO DE CONCRETO SIMPLES,PARA POCOS DE VISITA,PADRAO CEDAE,DE ANEIS PRE-MOLDADOS COM DIAMETRO DE 1100MM,INCLUSIVE MAO-DE-OBRA E MATERIAL,INCLUSIVE LAJE DE REDUCAO DE CONCRETO ARMADO</v>
      </c>
      <c r="C5921" s="749" t="s">
        <v>18995</v>
      </c>
      <c r="D5921" s="749" t="s">
        <v>19000</v>
      </c>
      <c r="E5921" s="749" t="s">
        <v>19001</v>
      </c>
      <c r="F5921" s="749" t="s">
        <v>19002</v>
      </c>
      <c r="I5921" s="749" t="s">
        <v>30</v>
      </c>
      <c r="J5921" s="749" t="n">
        <v>298.9</v>
      </c>
    </row>
    <row collapsed="false" customFormat="false" customHeight="true" hidden="true" ht="12.75" outlineLevel="0" r="5922">
      <c r="A5922" s="749" t="s">
        <v>19004</v>
      </c>
      <c r="B5922" s="749" t="str">
        <f aca="false">C5922&amp;D5922&amp;E5922&amp;F5922&amp;G5922&amp;H5922</f>
        <v>BASE E FUNDO DE CONCRETO SIMPLES,PARA POCOS DE VISITA,PADRAO CEDAE,DE ANEIS PRE-MOLDADOS COM DIAMETRO DE 1500MM,INCLUSIVE MAO-DE-OBRA E MATERIAL,INCLUSIVE LAJE DE REDUCAO DE CONCRETO ARMADO</v>
      </c>
      <c r="C5922" s="749" t="s">
        <v>18995</v>
      </c>
      <c r="D5922" s="749" t="s">
        <v>19005</v>
      </c>
      <c r="E5922" s="749" t="s">
        <v>19001</v>
      </c>
      <c r="F5922" s="749" t="s">
        <v>19002</v>
      </c>
      <c r="I5922" s="749" t="s">
        <v>30</v>
      </c>
      <c r="J5922" s="749" t="n">
        <v>479.66</v>
      </c>
    </row>
    <row collapsed="false" customFormat="false" customHeight="true" hidden="true" ht="12.75" outlineLevel="0" r="5923">
      <c r="A5923" s="749" t="s">
        <v>19006</v>
      </c>
      <c r="B5923" s="749" t="str">
        <f aca="false">C5923&amp;D5923&amp;E5923&amp;F5923&amp;G5923&amp;H5923</f>
        <v>BASE E FUNDO DE CONCRETO SIMPLES,PARA POCOS DE VISITA,PADRAO CEDAE,DE ANEIS PRE-MOLDADOS COM DIAMETRO DE 1500MM,INCLUSIVE MAO-DE-OBRA E MATERIAL,INCLUSIVE LAJE DE REDUCAO DE CONCRETO ARMADO</v>
      </c>
      <c r="C5923" s="749" t="s">
        <v>18995</v>
      </c>
      <c r="D5923" s="749" t="s">
        <v>19005</v>
      </c>
      <c r="E5923" s="749" t="s">
        <v>19001</v>
      </c>
      <c r="F5923" s="749" t="s">
        <v>19002</v>
      </c>
      <c r="I5923" s="749" t="s">
        <v>30</v>
      </c>
      <c r="J5923" s="749" t="n">
        <v>471.37</v>
      </c>
    </row>
    <row collapsed="false" customFormat="false" customHeight="true" hidden="true" ht="12.75" outlineLevel="0" r="5924">
      <c r="A5924" s="749" t="s">
        <v>19007</v>
      </c>
      <c r="B5924" s="749" t="str">
        <f aca="false">C5924&amp;D5924&amp;E5924&amp;F5924&amp;G5924&amp;H5924</f>
        <v>BASE E FUNDO DE CONCRETO SIMPLES,PARA POCOS DE VISITA,PADRAO CEDAE,DE ANEIS PRE-MOLDADOS COM DIAMETRO DE 2000MM,INCLUSIVE MAO-DE-OBRA E MATERIAL,INCLUSIVE LAJE DE REDUCAO DE CONCRETO ARMADO</v>
      </c>
      <c r="C5924" s="749" t="s">
        <v>18995</v>
      </c>
      <c r="D5924" s="749" t="s">
        <v>19008</v>
      </c>
      <c r="E5924" s="749" t="s">
        <v>19001</v>
      </c>
      <c r="F5924" s="749" t="s">
        <v>19002</v>
      </c>
      <c r="I5924" s="749" t="s">
        <v>30</v>
      </c>
      <c r="J5924" s="749" t="n">
        <v>846.25</v>
      </c>
    </row>
    <row collapsed="false" customFormat="false" customHeight="true" hidden="true" ht="12.75" outlineLevel="0" r="5925">
      <c r="A5925" s="749" t="s">
        <v>19009</v>
      </c>
      <c r="B5925" s="749" t="str">
        <f aca="false">C5925&amp;D5925&amp;E5925&amp;F5925&amp;G5925&amp;H5925</f>
        <v>BASE E FUNDO DE CONCRETO SIMPLES,PARA POCOS DE VISITA,PADRAO CEDAE,DE ANEIS PRE-MOLDADOS COM DIAMETRO DE 2000MM,INCLUSIVE MAO-DE-OBRA E MATERIAL,INCLUSIVE LAJE DE REDUCAO DE CONCRETO ARMADO</v>
      </c>
      <c r="C5925" s="749" t="s">
        <v>18995</v>
      </c>
      <c r="D5925" s="749" t="s">
        <v>19008</v>
      </c>
      <c r="E5925" s="749" t="s">
        <v>19001</v>
      </c>
      <c r="F5925" s="749" t="s">
        <v>19002</v>
      </c>
      <c r="I5925" s="749" t="s">
        <v>30</v>
      </c>
      <c r="J5925" s="749" t="n">
        <v>835.59</v>
      </c>
    </row>
    <row collapsed="false" customFormat="false" customHeight="true" hidden="true" ht="12.75" outlineLevel="0" r="5926">
      <c r="A5926" s="749" t="s">
        <v>19010</v>
      </c>
      <c r="B5926" s="749" t="str">
        <f aca="false">C5926&amp;D5926&amp;E5926&amp;F5926&amp;G5926&amp;H5926</f>
        <v>CORPO DE POCO DE VISITA DE ANEIS PRE-MOLDADOS,COM DIAMETRO DE 600MM,SEM DEGRAUS,MEDIDA PELA ALTURA UTIL,INCLUSIVE MAO-DE-OBRA E MATERIAL</v>
      </c>
      <c r="C5926" s="749" t="s">
        <v>19011</v>
      </c>
      <c r="D5926" s="749" t="s">
        <v>19012</v>
      </c>
      <c r="E5926" s="749" t="s">
        <v>19013</v>
      </c>
      <c r="I5926" s="749" t="s">
        <v>236</v>
      </c>
      <c r="J5926" s="749" t="n">
        <v>230.12</v>
      </c>
    </row>
    <row collapsed="false" customFormat="false" customHeight="true" hidden="true" ht="12.75" outlineLevel="0" r="5927">
      <c r="A5927" s="749" t="s">
        <v>19014</v>
      </c>
      <c r="B5927" s="749" t="str">
        <f aca="false">C5927&amp;D5927&amp;E5927&amp;F5927&amp;G5927&amp;H5927</f>
        <v>CORPO DE POCO DE VISITA DE ANEIS PRE-MOLDADOS,COM DIAMETRO DE 600MM,SEM DEGRAUS,MEDIDA PELA ALTURA UTIL,INCLUSIVE MAO-DE-OBRA E MATERIAL</v>
      </c>
      <c r="C5927" s="749" t="s">
        <v>19011</v>
      </c>
      <c r="D5927" s="749" t="s">
        <v>19012</v>
      </c>
      <c r="E5927" s="749" t="s">
        <v>19013</v>
      </c>
      <c r="I5927" s="749" t="s">
        <v>236</v>
      </c>
      <c r="J5927" s="749" t="n">
        <v>221.62</v>
      </c>
    </row>
    <row collapsed="false" customFormat="false" customHeight="true" hidden="true" ht="12.75" outlineLevel="0" r="5928">
      <c r="A5928" s="749" t="s">
        <v>19015</v>
      </c>
      <c r="B5928" s="749" t="str">
        <f aca="false">C5928&amp;D5928&amp;E5928&amp;F5928&amp;G5928&amp;H5928</f>
        <v>CORPO DE POCO DE VISITA DE ANEIS PRE-MOLDADOS,COM DIAMETRO DE 1100MM,SEM DEGRAUS,MEDIDA PELA ALTURA UTIL,INCLUSIVE MAO-DE-OBRA E MATERIAL</v>
      </c>
      <c r="C5928" s="749" t="s">
        <v>19011</v>
      </c>
      <c r="D5928" s="749" t="s">
        <v>19016</v>
      </c>
      <c r="E5928" s="749" t="s">
        <v>19017</v>
      </c>
      <c r="I5928" s="749" t="s">
        <v>236</v>
      </c>
      <c r="J5928" s="749" t="n">
        <v>388.69</v>
      </c>
    </row>
    <row collapsed="false" customFormat="false" customHeight="true" hidden="true" ht="12.75" outlineLevel="0" r="5929">
      <c r="A5929" s="749" t="s">
        <v>19018</v>
      </c>
      <c r="B5929" s="749" t="str">
        <f aca="false">C5929&amp;D5929&amp;E5929&amp;F5929&amp;G5929&amp;H5929</f>
        <v>CORPO DE POCO DE VISITA DE ANEIS PRE-MOLDADOS,COM DIAMETRO DE 1100MM,SEM DEGRAUS,MEDIDA PELA ALTURA UTIL,INCLUSIVE MAO-DE-OBRA E MATERIAL</v>
      </c>
      <c r="C5929" s="749" t="s">
        <v>19011</v>
      </c>
      <c r="D5929" s="749" t="s">
        <v>19016</v>
      </c>
      <c r="E5929" s="749" t="s">
        <v>19017</v>
      </c>
      <c r="I5929" s="749" t="s">
        <v>236</v>
      </c>
      <c r="J5929" s="749" t="n">
        <v>373.16</v>
      </c>
    </row>
    <row collapsed="false" customFormat="false" customHeight="true" hidden="true" ht="12.75" outlineLevel="0" r="5930">
      <c r="A5930" s="749" t="s">
        <v>19019</v>
      </c>
      <c r="B5930" s="749" t="str">
        <f aca="false">C5930&amp;D5930&amp;E5930&amp;F5930&amp;G5930&amp;H5930</f>
        <v>CORPO DE POCO DE VISITA DE ANEIS PRE-MOLDADOS,COM DIAMETRO DE 1500MM,SEM DEGRAUS,MEDIDA PELA ALTURA UTIL,INCLUSIVE MAO-DE-OBRA E MATERIAL</v>
      </c>
      <c r="C5930" s="749" t="s">
        <v>19011</v>
      </c>
      <c r="D5930" s="749" t="s">
        <v>19020</v>
      </c>
      <c r="E5930" s="749" t="s">
        <v>19017</v>
      </c>
      <c r="I5930" s="749" t="s">
        <v>236</v>
      </c>
      <c r="J5930" s="749" t="n">
        <v>631.16</v>
      </c>
    </row>
    <row collapsed="false" customFormat="false" customHeight="true" hidden="true" ht="12.75" outlineLevel="0" r="5931">
      <c r="A5931" s="749" t="s">
        <v>19021</v>
      </c>
      <c r="B5931" s="749" t="str">
        <f aca="false">C5931&amp;D5931&amp;E5931&amp;F5931&amp;G5931&amp;H5931</f>
        <v>CORPO DE POCO DE VISITA DE ANEIS PRE-MOLDADOS,COM DIAMETRO DE 1500MM,SEM DEGRAUS,MEDIDA PELA ALTURA UTIL,INCLUSIVE MAO-DE-OBRA E MATERIAL</v>
      </c>
      <c r="C5931" s="749" t="s">
        <v>19011</v>
      </c>
      <c r="D5931" s="749" t="s">
        <v>19020</v>
      </c>
      <c r="E5931" s="749" t="s">
        <v>19017</v>
      </c>
      <c r="I5931" s="749" t="s">
        <v>236</v>
      </c>
      <c r="J5931" s="749" t="n">
        <v>609.66</v>
      </c>
    </row>
    <row collapsed="false" customFormat="false" customHeight="true" hidden="true" ht="12.75" outlineLevel="0" r="5932">
      <c r="A5932" s="749" t="s">
        <v>19022</v>
      </c>
      <c r="B5932" s="749" t="str">
        <f aca="false">C5932&amp;D5932&amp;E5932&amp;F5932&amp;G5932&amp;H5932</f>
        <v>CORPO DE POCO DE VISITA DE ANEIS PRE-MOLDADOS,COM DIAMETRO DE 2000MM,SEM DEGRAUS,MEDIDA PELA ALTURA UTIL,INCLUSIVE MAO-DE-OBRA E MATERIAL</v>
      </c>
      <c r="C5932" s="749" t="s">
        <v>19011</v>
      </c>
      <c r="D5932" s="749" t="s">
        <v>19023</v>
      </c>
      <c r="E5932" s="749" t="s">
        <v>19017</v>
      </c>
      <c r="I5932" s="749" t="s">
        <v>236</v>
      </c>
      <c r="J5932" s="749" t="n">
        <v>1129.17</v>
      </c>
    </row>
    <row collapsed="false" customFormat="false" customHeight="true" hidden="true" ht="12.75" outlineLevel="0" r="5933">
      <c r="A5933" s="749" t="s">
        <v>19024</v>
      </c>
      <c r="B5933" s="749" t="str">
        <f aca="false">C5933&amp;D5933&amp;E5933&amp;F5933&amp;G5933&amp;H5933</f>
        <v>CORPO DE POCO DE VISITA DE ANEIS PRE-MOLDADOS,COM DIAMETRO DE 2000MM,SEM DEGRAUS,MEDIDA PELA ALTURA UTIL,INCLUSIVE MAO-DE-OBRA E MATERIAL</v>
      </c>
      <c r="C5933" s="749" t="s">
        <v>19011</v>
      </c>
      <c r="D5933" s="749" t="s">
        <v>19023</v>
      </c>
      <c r="E5933" s="749" t="s">
        <v>19017</v>
      </c>
      <c r="I5933" s="749" t="s">
        <v>236</v>
      </c>
      <c r="J5933" s="749" t="n">
        <v>1100.78</v>
      </c>
    </row>
    <row collapsed="false" customFormat="false" customHeight="true" hidden="true" ht="12.75" outlineLevel="0" r="5934">
      <c r="A5934" s="749" t="s">
        <v>19025</v>
      </c>
      <c r="B5934" s="749" t="str">
        <f aca="false">C5934&amp;D5934&amp;E5934&amp;F5934&amp;G5934&amp;H5934</f>
        <v>CORPO DE POCO DE VISITA DE ANEIS PRE-MOLDADOS,COM DIAMETRO DE 600MM,COM DEGRAUS,MEDIDA PELA ALTURA UTIL,INCLUSIVE MAO-DE-OBRA E MATERIAL</v>
      </c>
      <c r="C5934" s="749" t="s">
        <v>19011</v>
      </c>
      <c r="D5934" s="749" t="s">
        <v>19026</v>
      </c>
      <c r="E5934" s="749" t="s">
        <v>19013</v>
      </c>
      <c r="I5934" s="749" t="s">
        <v>236</v>
      </c>
      <c r="J5934" s="749" t="n">
        <v>326.69</v>
      </c>
    </row>
    <row collapsed="false" customFormat="false" customHeight="true" hidden="true" ht="12.75" outlineLevel="0" r="5935">
      <c r="A5935" s="749" t="s">
        <v>19027</v>
      </c>
      <c r="B5935" s="749" t="str">
        <f aca="false">C5935&amp;D5935&amp;E5935&amp;F5935&amp;G5935&amp;H5935</f>
        <v>CORPO DE POCO DE VISITA DE ANEIS PRE-MOLDADOS,COM DIAMETRO DE 600MM,COM DEGRAUS,MEDIDA PELA ALTURA UTIL,INCLUSIVE MAO-DE-OBRA E MATERIAL</v>
      </c>
      <c r="C5935" s="749" t="s">
        <v>19011</v>
      </c>
      <c r="D5935" s="749" t="s">
        <v>19026</v>
      </c>
      <c r="E5935" s="749" t="s">
        <v>19013</v>
      </c>
      <c r="I5935" s="749" t="s">
        <v>236</v>
      </c>
      <c r="J5935" s="749" t="n">
        <v>318.19</v>
      </c>
    </row>
    <row collapsed="false" customFormat="false" customHeight="true" hidden="true" ht="12.75" outlineLevel="0" r="5936">
      <c r="A5936" s="749" t="s">
        <v>19028</v>
      </c>
      <c r="B5936" s="749" t="str">
        <f aca="false">C5936&amp;D5936&amp;E5936&amp;F5936&amp;G5936&amp;H5936</f>
        <v>CORPO DE POCO DE VISITA DE ANEIS PRE-MOLDADOS,COM DIAMETRO DE 1100MM,COM DEGRAUS,MEDIDA PELA ALTURA UTIL,INCLUSIVE MAO-DE-OBRA E MATERIAL</v>
      </c>
      <c r="C5936" s="749" t="s">
        <v>19011</v>
      </c>
      <c r="D5936" s="749" t="s">
        <v>19029</v>
      </c>
      <c r="E5936" s="749" t="s">
        <v>19017</v>
      </c>
      <c r="I5936" s="749" t="s">
        <v>236</v>
      </c>
      <c r="J5936" s="749" t="n">
        <v>485.26</v>
      </c>
    </row>
    <row collapsed="false" customFormat="false" customHeight="true" hidden="true" ht="12.75" outlineLevel="0" r="5937">
      <c r="A5937" s="749" t="s">
        <v>19030</v>
      </c>
      <c r="B5937" s="749" t="str">
        <f aca="false">C5937&amp;D5937&amp;E5937&amp;F5937&amp;G5937&amp;H5937</f>
        <v>CORPO DE POCO DE VISITA DE ANEIS PRE-MOLDADOS,COM DIAMETRO DE 1100MM,COM DEGRAUS,MEDIDA PELA ALTURA UTIL,INCLUSIVE MAO-DE-OBRA E MATERIAL</v>
      </c>
      <c r="C5937" s="749" t="s">
        <v>19011</v>
      </c>
      <c r="D5937" s="749" t="s">
        <v>19029</v>
      </c>
      <c r="E5937" s="749" t="s">
        <v>19017</v>
      </c>
      <c r="I5937" s="749" t="s">
        <v>236</v>
      </c>
      <c r="J5937" s="749" t="n">
        <v>469.73</v>
      </c>
    </row>
    <row collapsed="false" customFormat="false" customHeight="true" hidden="true" ht="12.75" outlineLevel="0" r="5938">
      <c r="A5938" s="749" t="s">
        <v>19031</v>
      </c>
      <c r="B5938" s="749" t="str">
        <f aca="false">C5938&amp;D5938&amp;E5938&amp;F5938&amp;G5938&amp;H5938</f>
        <v>CORPO DE POCO DE VISITA DE ANEIS PRE-MOLDADOS,COM DIAMETRO DE 1500MM,COM DEGRAUS,MEDIDA PELA ALTURA UTIL,INCLUSIVE MAO-DE-OBRA E MATERIAL</v>
      </c>
      <c r="C5938" s="749" t="s">
        <v>19011</v>
      </c>
      <c r="D5938" s="749" t="s">
        <v>19032</v>
      </c>
      <c r="E5938" s="749" t="s">
        <v>19017</v>
      </c>
      <c r="I5938" s="749" t="s">
        <v>236</v>
      </c>
      <c r="J5938" s="749" t="n">
        <v>781.01</v>
      </c>
    </row>
    <row collapsed="false" customFormat="false" customHeight="true" hidden="true" ht="12.75" outlineLevel="0" r="5939">
      <c r="A5939" s="749" t="s">
        <v>19033</v>
      </c>
      <c r="B5939" s="749" t="str">
        <f aca="false">C5939&amp;D5939&amp;E5939&amp;F5939&amp;G5939&amp;H5939</f>
        <v>CORPO DE POCO DE VISITA DE ANEIS PRE-MOLDADOS,COM DIAMETRO DE 1500MM,COM DEGRAUS,MEDIDA PELA ALTURA UTIL,INCLUSIVE MAO-DE-OBRA E MATERIAL</v>
      </c>
      <c r="C5939" s="749" t="s">
        <v>19011</v>
      </c>
      <c r="D5939" s="749" t="s">
        <v>19032</v>
      </c>
      <c r="E5939" s="749" t="s">
        <v>19017</v>
      </c>
      <c r="I5939" s="749" t="s">
        <v>236</v>
      </c>
      <c r="J5939" s="749" t="n">
        <v>759.51</v>
      </c>
    </row>
    <row collapsed="false" customFormat="false" customHeight="true" hidden="true" ht="12.75" outlineLevel="0" r="5940">
      <c r="A5940" s="749" t="s">
        <v>19034</v>
      </c>
      <c r="B5940" s="749" t="str">
        <f aca="false">C5940&amp;D5940&amp;E5940&amp;F5940&amp;G5940&amp;H5940</f>
        <v>CORPO DE POCO DE VISITA DE ANEIS PRE-MOLDADOS,COM DIAMETRO DE 2000MM,COM DEGRAUS,MEDIDA PELA ALTURA UTIL,INCLUSIVE MAO-DE-OBRA E MATERIAL</v>
      </c>
      <c r="C5940" s="749" t="s">
        <v>19011</v>
      </c>
      <c r="D5940" s="749" t="s">
        <v>19035</v>
      </c>
      <c r="E5940" s="749" t="s">
        <v>19017</v>
      </c>
      <c r="I5940" s="749" t="s">
        <v>236</v>
      </c>
      <c r="J5940" s="749" t="n">
        <v>1279.02</v>
      </c>
    </row>
    <row collapsed="false" customFormat="false" customHeight="true" hidden="true" ht="12.75" outlineLevel="0" r="5941">
      <c r="A5941" s="749" t="s">
        <v>19036</v>
      </c>
      <c r="B5941" s="749" t="str">
        <f aca="false">C5941&amp;D5941&amp;E5941&amp;F5941&amp;G5941&amp;H5941</f>
        <v>CORPO DE POCO DE VISITA DE ANEIS PRE-MOLDADOS,COM DIAMETRO DE 2000MM,COM DEGRAUS,MEDIDA PELA ALTURA UTIL,INCLUSIVE MAO-DE-OBRA E MATERIAL</v>
      </c>
      <c r="C5941" s="749" t="s">
        <v>19011</v>
      </c>
      <c r="D5941" s="749" t="s">
        <v>19035</v>
      </c>
      <c r="E5941" s="749" t="s">
        <v>19017</v>
      </c>
      <c r="I5941" s="749" t="s">
        <v>236</v>
      </c>
      <c r="J5941" s="749" t="n">
        <v>1250.63</v>
      </c>
    </row>
    <row collapsed="false" customFormat="false" customHeight="true" hidden="true" ht="12.75" outlineLevel="0" r="5942">
      <c r="A5942" s="749" t="s">
        <v>19037</v>
      </c>
      <c r="B5942" s="749" t="str">
        <f aca="false">C5942&amp;D5942&amp;E5942&amp;F5942&amp;G5942&amp;H5942</f>
        <v>CAIXA DE ANEIS PRE-MOLDADOS DE CONCRETO,TIPO "C",PADRAO CEDAE,PARA REGISTROS ATE 200MM</v>
      </c>
      <c r="C5942" s="749" t="s">
        <v>19038</v>
      </c>
      <c r="D5942" s="749" t="s">
        <v>19039</v>
      </c>
      <c r="I5942" s="749" t="s">
        <v>30</v>
      </c>
      <c r="J5942" s="749" t="n">
        <v>183.81</v>
      </c>
    </row>
    <row collapsed="false" customFormat="false" customHeight="true" hidden="true" ht="12.75" outlineLevel="0" r="5943">
      <c r="A5943" s="749" t="s">
        <v>19040</v>
      </c>
      <c r="B5943" s="749" t="str">
        <f aca="false">C5943&amp;D5943&amp;E5943&amp;F5943&amp;G5943&amp;H5943</f>
        <v>CAIXA DE ANEIS PRE-MOLDADOS DE CONCRETO,TIPO "C",PADRAO CEDAE,PARA REGISTROS ATE 200MM</v>
      </c>
      <c r="C5943" s="749" t="s">
        <v>19038</v>
      </c>
      <c r="D5943" s="749" t="s">
        <v>19039</v>
      </c>
      <c r="I5943" s="749" t="s">
        <v>30</v>
      </c>
      <c r="J5943" s="749" t="n">
        <v>175.45</v>
      </c>
    </row>
    <row collapsed="false" customFormat="false" customHeight="true" hidden="true" ht="12.75" outlineLevel="0" r="5944">
      <c r="A5944" s="749" t="s">
        <v>19041</v>
      </c>
      <c r="B5944" s="749" t="str">
        <f aca="false">C5944&amp;D5944&amp;E5944&amp;F5944&amp;G5944&amp;H5944</f>
        <v>CAIXA DE ANEIS PRE-MOLDADOS DE CONCRETO,TIPO "D",PADRAO CEDAE,PARA REGISTROS DE DIAMETRO DE 250 A 600MM</v>
      </c>
      <c r="C5944" s="749" t="s">
        <v>19042</v>
      </c>
      <c r="D5944" s="749" t="s">
        <v>19043</v>
      </c>
      <c r="I5944" s="749" t="s">
        <v>30</v>
      </c>
      <c r="J5944" s="749" t="n">
        <v>171.72</v>
      </c>
    </row>
    <row collapsed="false" customFormat="false" customHeight="true" hidden="true" ht="12.75" outlineLevel="0" r="5945">
      <c r="A5945" s="749" t="s">
        <v>19044</v>
      </c>
      <c r="B5945" s="749" t="str">
        <f aca="false">C5945&amp;D5945&amp;E5945&amp;F5945&amp;G5945&amp;H5945</f>
        <v>CAIXA DE ANEIS PRE-MOLDADOS DE CONCRETO,TIPO "D",PADRAO CEDAE,PARA REGISTROS DE DIAMETRO DE 250 A 600MM</v>
      </c>
      <c r="C5945" s="749" t="s">
        <v>19042</v>
      </c>
      <c r="D5945" s="749" t="s">
        <v>19043</v>
      </c>
      <c r="I5945" s="749" t="s">
        <v>30</v>
      </c>
      <c r="J5945" s="749" t="n">
        <v>166.89</v>
      </c>
    </row>
    <row collapsed="false" customFormat="false" customHeight="true" hidden="true" ht="12.75" outlineLevel="0" r="5946">
      <c r="A5946" s="749" t="s">
        <v>19045</v>
      </c>
      <c r="B5946" s="749" t="str">
        <f aca="false">C5946&amp;D5946&amp;E5946&amp;F5946&amp;G5946&amp;H5946</f>
        <v>CAIXA DE ANEIS PRE-MOLDADOS DE CONCRETO,TIPO "B",PADRAO CEDAE PARA VENTOSAS</v>
      </c>
      <c r="C5946" s="749" t="s">
        <v>19046</v>
      </c>
      <c r="D5946" s="749" t="s">
        <v>19047</v>
      </c>
      <c r="I5946" s="749" t="s">
        <v>30</v>
      </c>
      <c r="J5946" s="749" t="n">
        <v>97.34</v>
      </c>
    </row>
    <row collapsed="false" customFormat="false" customHeight="true" hidden="true" ht="12.75" outlineLevel="0" r="5947">
      <c r="A5947" s="749" t="s">
        <v>19048</v>
      </c>
      <c r="B5947" s="749" t="str">
        <f aca="false">C5947&amp;D5947&amp;E5947&amp;F5947&amp;G5947&amp;H5947</f>
        <v>CAIXA DE ANEIS PRE-MOLDADOS DE CONCRETO,TIPO "B",PADRAO CEDAE PARA VENTOSAS</v>
      </c>
      <c r="C5947" s="749" t="s">
        <v>19046</v>
      </c>
      <c r="D5947" s="749" t="s">
        <v>19047</v>
      </c>
      <c r="I5947" s="749" t="s">
        <v>30</v>
      </c>
      <c r="J5947" s="749" t="n">
        <v>94.9</v>
      </c>
    </row>
    <row collapsed="false" customFormat="false" customHeight="true" hidden="true" ht="12.75" outlineLevel="0" r="5948">
      <c r="A5948" s="749" t="s">
        <v>19049</v>
      </c>
      <c r="B5948" s="749" t="str">
        <f aca="false">C5948&amp;D5948&amp;E5948&amp;F5948&amp;G5948&amp;H5948</f>
        <v>PAREDE CILINDRICA DE ANEIS PRE-MOLDADOS DE CONCRETO ARMADO,PARA CAIXAS DE INSPECAO E SIMILARES,DIAMETRO INTERNO DE 2,00M</v>
      </c>
      <c r="C5948" s="749" t="s">
        <v>19050</v>
      </c>
      <c r="D5948" s="749" t="s">
        <v>19051</v>
      </c>
      <c r="I5948" s="749" t="s">
        <v>236</v>
      </c>
      <c r="J5948" s="749" t="n">
        <v>1542.96</v>
      </c>
    </row>
    <row collapsed="false" customFormat="false" customHeight="true" hidden="true" ht="12.75" outlineLevel="0" r="5949">
      <c r="A5949" s="749" t="s">
        <v>19052</v>
      </c>
      <c r="B5949" s="749" t="str">
        <f aca="false">C5949&amp;D5949&amp;E5949&amp;F5949&amp;G5949&amp;H5949</f>
        <v>PAREDE CILINDRICA DE ANEIS PRE-MOLDADOS DE CONCRETO ARMADO,PARA CAIXAS DE INSPECAO E SIMILARES,DIAMETRO INTERNO DE 2,00M</v>
      </c>
      <c r="C5949" s="749" t="s">
        <v>19050</v>
      </c>
      <c r="D5949" s="749" t="s">
        <v>19051</v>
      </c>
      <c r="I5949" s="749" t="s">
        <v>236</v>
      </c>
      <c r="J5949" s="749" t="n">
        <v>1406.38</v>
      </c>
    </row>
    <row collapsed="false" customFormat="false" customHeight="true" hidden="true" ht="12.75" outlineLevel="0" r="5950">
      <c r="A5950" s="749" t="s">
        <v>19053</v>
      </c>
      <c r="B5950" s="749" t="str">
        <f aca="false">C5950&amp;D5950&amp;E5950&amp;F5950&amp;G5950&amp;H5950</f>
        <v>PAREDE CILINDRICA DE ANEIS PRE-MOLDADOS DE CONCRETO ARMADO,PARA CAIXAS DE INSPECAO E SIMILARES,DIAMETRO INTERNO DE 1,20M</v>
      </c>
      <c r="C5950" s="749" t="s">
        <v>19050</v>
      </c>
      <c r="D5950" s="749" t="s">
        <v>19054</v>
      </c>
      <c r="I5950" s="749" t="s">
        <v>236</v>
      </c>
      <c r="J5950" s="749" t="n">
        <v>838.04</v>
      </c>
    </row>
    <row collapsed="false" customFormat="false" customHeight="true" hidden="true" ht="12.75" outlineLevel="0" r="5951">
      <c r="A5951" s="749" t="s">
        <v>19055</v>
      </c>
      <c r="B5951" s="749" t="str">
        <f aca="false">C5951&amp;D5951&amp;E5951&amp;F5951&amp;G5951&amp;H5951</f>
        <v>PAREDE CILINDRICA DE ANEIS PRE-MOLDADOS DE CONCRETO ARMADO,PARA CAIXAS DE INSPECAO E SIMILARES,DIAMETRO INTERNO DE 1,20M</v>
      </c>
      <c r="C5951" s="749" t="s">
        <v>19050</v>
      </c>
      <c r="D5951" s="749" t="s">
        <v>19054</v>
      </c>
      <c r="I5951" s="749" t="s">
        <v>236</v>
      </c>
      <c r="J5951" s="749" t="n">
        <v>762.33</v>
      </c>
    </row>
    <row collapsed="false" customFormat="false" customHeight="true" hidden="true" ht="12.75" outlineLevel="0" r="5952">
      <c r="A5952" s="749" t="s">
        <v>19056</v>
      </c>
      <c r="B5952" s="749" t="str">
        <f aca="false">C5952&amp;D5952&amp;E5952&amp;F5952&amp;G5952&amp;H5952</f>
        <v>PAREDE CILINDRICA DE ANEIS PRE-MOLDADOS DE CONCRETO ARMADO,PARA CAIXAS DE INSPECAO E SIMILARES,DIAMETRO INTERNO DE 1,50M</v>
      </c>
      <c r="C5952" s="749" t="s">
        <v>19050</v>
      </c>
      <c r="D5952" s="749" t="s">
        <v>19057</v>
      </c>
      <c r="I5952" s="749" t="s">
        <v>236</v>
      </c>
      <c r="J5952" s="749" t="n">
        <v>1096.63</v>
      </c>
    </row>
    <row collapsed="false" customFormat="false" customHeight="true" hidden="true" ht="12.75" outlineLevel="0" r="5953">
      <c r="A5953" s="749" t="s">
        <v>19058</v>
      </c>
      <c r="B5953" s="749" t="str">
        <f aca="false">C5953&amp;D5953&amp;E5953&amp;F5953&amp;G5953&amp;H5953</f>
        <v>PAREDE CILINDRICA DE ANEIS PRE-MOLDADOS DE CONCRETO ARMADO,PARA CAIXAS DE INSPECAO E SIMILARES,DIAMETRO INTERNO DE 1,50M</v>
      </c>
      <c r="C5953" s="749" t="s">
        <v>19050</v>
      </c>
      <c r="D5953" s="749" t="s">
        <v>19057</v>
      </c>
      <c r="I5953" s="749" t="s">
        <v>236</v>
      </c>
      <c r="J5953" s="749" t="n">
        <v>998.4</v>
      </c>
    </row>
    <row collapsed="false" customFormat="false" customHeight="true" hidden="true" ht="12.75" outlineLevel="0" r="5954">
      <c r="A5954" s="749" t="s">
        <v>19059</v>
      </c>
      <c r="B5954" s="749" t="str">
        <f aca="false">C5954&amp;D5954&amp;E5954&amp;F5954&amp;G5954&amp;H5954</f>
        <v>PAREDE CILINDRICA DE ANEIS PRE-MOLDADOS DE CONCRETO ARMADO,PARA CAIXAS DE INSPECAO E SIMILARES,DIAMETRO INTERNO DE 2,50M</v>
      </c>
      <c r="C5954" s="749" t="s">
        <v>19050</v>
      </c>
      <c r="D5954" s="749" t="s">
        <v>19060</v>
      </c>
      <c r="I5954" s="749" t="s">
        <v>236</v>
      </c>
      <c r="J5954" s="749" t="n">
        <v>2083.73</v>
      </c>
    </row>
    <row collapsed="false" customFormat="false" customHeight="true" hidden="true" ht="12.75" outlineLevel="0" r="5955">
      <c r="A5955" s="749" t="s">
        <v>19061</v>
      </c>
      <c r="B5955" s="749" t="str">
        <f aca="false">C5955&amp;D5955&amp;E5955&amp;F5955&amp;G5955&amp;H5955</f>
        <v>PAREDE CILINDRICA DE ANEIS PRE-MOLDADOS DE CONCRETO ARMADO,PARA CAIXAS DE INSPECAO E SIMILARES,DIAMETRO INTERNO DE 2,50M</v>
      </c>
      <c r="C5955" s="749" t="s">
        <v>19050</v>
      </c>
      <c r="D5955" s="749" t="s">
        <v>19060</v>
      </c>
      <c r="I5955" s="749" t="s">
        <v>236</v>
      </c>
      <c r="J5955" s="749" t="n">
        <v>1902.56</v>
      </c>
    </row>
    <row collapsed="false" customFormat="false" customHeight="true" hidden="true" ht="12.75" outlineLevel="0" r="5956">
      <c r="A5956" s="749" t="s">
        <v>19062</v>
      </c>
      <c r="B5956" s="749" t="str">
        <f aca="false">C5956&amp;D5956&amp;E5956&amp;F5956&amp;G5956&amp;H5956</f>
        <v>PAREDE CILINDRICA DE ANEIS PRE-MOLDADOS DE CONCRETO ARMADO,PARA CAIXAS DE INSPECAO E SIMILARES,DIAMETRO INTERNO DE 3,00M</v>
      </c>
      <c r="C5956" s="749" t="s">
        <v>19050</v>
      </c>
      <c r="D5956" s="749" t="s">
        <v>19063</v>
      </c>
      <c r="I5956" s="749" t="s">
        <v>236</v>
      </c>
      <c r="J5956" s="749" t="n">
        <v>2671.12</v>
      </c>
    </row>
    <row collapsed="false" customFormat="false" customHeight="true" hidden="true" ht="12.75" outlineLevel="0" r="5957">
      <c r="A5957" s="749" t="s">
        <v>19064</v>
      </c>
      <c r="B5957" s="749" t="str">
        <f aca="false">C5957&amp;D5957&amp;E5957&amp;F5957&amp;G5957&amp;H5957</f>
        <v>PAREDE CILINDRICA DE ANEIS PRE-MOLDADOS DE CONCRETO ARMADO,PARA CAIXAS DE INSPECAO E SIMILARES,DIAMETRO INTERNO DE 3,00M</v>
      </c>
      <c r="C5957" s="749" t="s">
        <v>19050</v>
      </c>
      <c r="D5957" s="749" t="s">
        <v>19063</v>
      </c>
      <c r="I5957" s="749" t="s">
        <v>236</v>
      </c>
      <c r="J5957" s="749" t="n">
        <v>2441.3</v>
      </c>
    </row>
    <row collapsed="false" customFormat="false" customHeight="true" hidden="true" ht="12.75" outlineLevel="0" r="5958">
      <c r="A5958" s="749" t="s">
        <v>19065</v>
      </c>
      <c r="B5958" s="749" t="str">
        <f aca="false">C5958&amp;D5958&amp;E5958&amp;F5958&amp;G5958&amp;H5958</f>
        <v>MONTAGEM E ASSENTAMENTO DE TUBULACAO DE ACO DE 2",PRETO OU GALVANIZADO,COM PONTAS LISAS,INCLUSIVE SOLDA DAS JUNTAS,EXCLUSIVE FORNECIMENTO DOS TUBOS</v>
      </c>
      <c r="C5958" s="749" t="s">
        <v>19066</v>
      </c>
      <c r="D5958" s="749" t="s">
        <v>19067</v>
      </c>
      <c r="E5958" s="749" t="s">
        <v>19068</v>
      </c>
      <c r="I5958" s="749" t="s">
        <v>236</v>
      </c>
      <c r="J5958" s="749" t="n">
        <v>18.09</v>
      </c>
    </row>
    <row collapsed="false" customFormat="false" customHeight="true" hidden="true" ht="12.75" outlineLevel="0" r="5959">
      <c r="A5959" s="749" t="s">
        <v>19069</v>
      </c>
      <c r="B5959" s="749" t="str">
        <f aca="false">C5959&amp;D5959&amp;E5959&amp;F5959&amp;G5959&amp;H5959</f>
        <v>MONTAGEM E ASSENTAMENTO DE TUBULACAO DE ACO DE 2",PRETO OU GALVANIZADO,COM PONTAS LISAS,INCLUSIVE SOLDA DAS JUNTAS,EXCLUSIVE FORNECIMENTO DOS TUBOS</v>
      </c>
      <c r="C5959" s="749" t="s">
        <v>19066</v>
      </c>
      <c r="D5959" s="749" t="s">
        <v>19067</v>
      </c>
      <c r="E5959" s="749" t="s">
        <v>19068</v>
      </c>
      <c r="I5959" s="749" t="s">
        <v>236</v>
      </c>
      <c r="J5959" s="749" t="n">
        <v>15.74</v>
      </c>
    </row>
    <row collapsed="false" customFormat="false" customHeight="true" hidden="true" ht="12.75" outlineLevel="0" r="5960">
      <c r="A5960" s="749" t="s">
        <v>19070</v>
      </c>
      <c r="B5960" s="749" t="str">
        <f aca="false">C5960&amp;D5960&amp;E5960&amp;F5960&amp;G5960&amp;H5960</f>
        <v>MONTAGEM E ASSENTAMENTO DE TUBULACAO DE ACO DE 3",PRETO OU GALVANIZADOS,COM PONTAS LISAS,INCLUSIVE SOLDA DAS JUNTAS,EXCLUSIVE FORNECIMENTO DOS TUBOS</v>
      </c>
      <c r="C5960" s="749" t="s">
        <v>19071</v>
      </c>
      <c r="D5960" s="749" t="s">
        <v>19072</v>
      </c>
      <c r="E5960" s="749" t="s">
        <v>19073</v>
      </c>
      <c r="I5960" s="749" t="s">
        <v>236</v>
      </c>
      <c r="J5960" s="749" t="n">
        <v>27.81</v>
      </c>
    </row>
    <row collapsed="false" customFormat="false" customHeight="true" hidden="true" ht="12.75" outlineLevel="0" r="5961">
      <c r="A5961" s="749" t="s">
        <v>19074</v>
      </c>
      <c r="B5961" s="749" t="str">
        <f aca="false">C5961&amp;D5961&amp;E5961&amp;F5961&amp;G5961&amp;H5961</f>
        <v>MONTAGEM E ASSENTAMENTO DE TUBULACAO DE ACO DE 3",PRETO OU GALVANIZADOS,COM PONTAS LISAS,INCLUSIVE SOLDA DAS JUNTAS,EXCLUSIVE FORNECIMENTO DOS TUBOS</v>
      </c>
      <c r="C5961" s="749" t="s">
        <v>19071</v>
      </c>
      <c r="D5961" s="749" t="s">
        <v>19072</v>
      </c>
      <c r="E5961" s="749" t="s">
        <v>19073</v>
      </c>
      <c r="I5961" s="749" t="s">
        <v>236</v>
      </c>
      <c r="J5961" s="749" t="n">
        <v>24.23</v>
      </c>
    </row>
    <row collapsed="false" customFormat="false" customHeight="true" hidden="true" ht="12.75" outlineLevel="0" r="5962">
      <c r="A5962" s="749" t="s">
        <v>19075</v>
      </c>
      <c r="B5962" s="749" t="str">
        <f aca="false">C5962&amp;D5962&amp;E5962&amp;F5962&amp;G5962&amp;H5962</f>
        <v>MONTAGEM E ASSENTAMENTO DE TUBULACAO DE ACO DE 4",PRETO OU GALVANIZADOS,COM PONTAS LISAS,INCLUSIVE SOLDA DAS JUNTAS,EXCLUSIVE FORNECIMENTO DOS TUBOS</v>
      </c>
      <c r="C5962" s="749" t="s">
        <v>19076</v>
      </c>
      <c r="D5962" s="749" t="s">
        <v>19072</v>
      </c>
      <c r="E5962" s="749" t="s">
        <v>19073</v>
      </c>
      <c r="I5962" s="749" t="s">
        <v>236</v>
      </c>
      <c r="J5962" s="749" t="n">
        <v>33.47</v>
      </c>
    </row>
    <row collapsed="false" customFormat="false" customHeight="true" hidden="true" ht="12.75" outlineLevel="0" r="5963">
      <c r="A5963" s="749" t="s">
        <v>19077</v>
      </c>
      <c r="B5963" s="749" t="str">
        <f aca="false">C5963&amp;D5963&amp;E5963&amp;F5963&amp;G5963&amp;H5963</f>
        <v>MONTAGEM E ASSENTAMENTO DE TUBULACAO DE ACO DE 4",PRETO OU GALVANIZADOS,COM PONTAS LISAS,INCLUSIVE SOLDA DAS JUNTAS,EXCLUSIVE FORNECIMENTO DOS TUBOS</v>
      </c>
      <c r="C5963" s="749" t="s">
        <v>19076</v>
      </c>
      <c r="D5963" s="749" t="s">
        <v>19072</v>
      </c>
      <c r="E5963" s="749" t="s">
        <v>19073</v>
      </c>
      <c r="I5963" s="749" t="s">
        <v>236</v>
      </c>
      <c r="J5963" s="749" t="n">
        <v>29.2</v>
      </c>
    </row>
    <row collapsed="false" customFormat="false" customHeight="true" hidden="true" ht="12.75" outlineLevel="0" r="5964">
      <c r="A5964" s="749" t="s">
        <v>19078</v>
      </c>
      <c r="B5964" s="749" t="str">
        <f aca="false">C5964&amp;D5964&amp;E5964&amp;F5964&amp;G5964&amp;H5964</f>
        <v>MONTAGEM E ASSENTAMENTO DE TUBULACAO DE CHAPA DE ACO DE 3/16" DE ESPESSURA,COM 6,00M DE COMPRIMENTO E 150MM DE DIAMETRO.INCLUSIVE SOLDA E REVESTIMENTO DAS JUNTAS,EXCLUSIVE FORNECIMENTO DOS TUBOS E DOS MATERIAIS DE REVESTIMENTO DAS JUNTAS</v>
      </c>
      <c r="C5964" s="749" t="s">
        <v>19079</v>
      </c>
      <c r="D5964" s="749" t="s">
        <v>19080</v>
      </c>
      <c r="E5964" s="749" t="s">
        <v>19081</v>
      </c>
      <c r="F5964" s="749" t="s">
        <v>19082</v>
      </c>
      <c r="I5964" s="749" t="s">
        <v>236</v>
      </c>
      <c r="J5964" s="749" t="n">
        <v>28.2</v>
      </c>
    </row>
    <row collapsed="false" customFormat="false" customHeight="true" hidden="true" ht="12.75" outlineLevel="0" r="5965">
      <c r="A5965" s="749" t="s">
        <v>19083</v>
      </c>
      <c r="B5965" s="749" t="str">
        <f aca="false">C5965&amp;D5965&amp;E5965&amp;F5965&amp;G5965&amp;H5965</f>
        <v>MONTAGEM E ASSENTAMENTO DE TUBULACAO DE CHAPA DE ACO DE 3/16" DE ESPESSURA,COM 6,00M DE COMPRIMENTO E 150MM DE DIAMETRO.INCLUSIVE SOLDA E REVESTIMENTO DAS JUNTAS,EXCLUSIVE FORNECIMENTO DOS TUBOS E DOS MATERIAIS DE REVESTIMENTO DAS JUNTAS</v>
      </c>
      <c r="C5965" s="749" t="s">
        <v>19079</v>
      </c>
      <c r="D5965" s="749" t="s">
        <v>19080</v>
      </c>
      <c r="E5965" s="749" t="s">
        <v>19081</v>
      </c>
      <c r="F5965" s="749" t="s">
        <v>19082</v>
      </c>
      <c r="I5965" s="749" t="s">
        <v>236</v>
      </c>
      <c r="J5965" s="749" t="n">
        <v>26.41</v>
      </c>
    </row>
    <row collapsed="false" customFormat="false" customHeight="true" hidden="true" ht="12.75" outlineLevel="0" r="5966">
      <c r="A5966" s="749" t="s">
        <v>19084</v>
      </c>
      <c r="B5966" s="749" t="str">
        <f aca="false">C5966&amp;D5966&amp;E5966&amp;F5966&amp;G5966&amp;H5966</f>
        <v>MONTAGEM E ASSENTAMENTO DE TUBULACAO DE CHAPA DE ACO DE 3/16" DE ESPESSURA,COM 6,00M DE COMPRIMENTO E 200MM DE DIAMETRO,INCLUSIVE SOLDA E REVESTIMENTO DAS JUNTAS,EXCLUSIVE FORNECIMENTO DOS TUBOS E DOS MATERIAIS DE REVESTIMENTO DAS JUNTAS</v>
      </c>
      <c r="C5966" s="749" t="s">
        <v>19079</v>
      </c>
      <c r="D5966" s="749" t="s">
        <v>19085</v>
      </c>
      <c r="E5966" s="749" t="s">
        <v>19081</v>
      </c>
      <c r="F5966" s="749" t="s">
        <v>19082</v>
      </c>
      <c r="I5966" s="749" t="s">
        <v>236</v>
      </c>
      <c r="J5966" s="749" t="n">
        <v>31.43</v>
      </c>
    </row>
    <row collapsed="false" customFormat="false" customHeight="true" hidden="true" ht="12.75" outlineLevel="0" r="5967">
      <c r="A5967" s="749" t="s">
        <v>19086</v>
      </c>
      <c r="B5967" s="749" t="str">
        <f aca="false">C5967&amp;D5967&amp;E5967&amp;F5967&amp;G5967&amp;H5967</f>
        <v>MONTAGEM E ASSENTAMENTO DE TUBULACAO DE CHAPA DE ACO DE 3/16" DE ESPESSURA,COM 6,00M DE COMPRIMENTO E 200MM DE DIAMETRO,INCLUSIVE SOLDA E REVESTIMENTO DAS JUNTAS,EXCLUSIVE FORNECIMENTO DOS TUBOS E DOS MATERIAIS DE REVESTIMENTO DAS JUNTAS</v>
      </c>
      <c r="C5967" s="749" t="s">
        <v>19079</v>
      </c>
      <c r="D5967" s="749" t="s">
        <v>19085</v>
      </c>
      <c r="E5967" s="749" t="s">
        <v>19081</v>
      </c>
      <c r="F5967" s="749" t="s">
        <v>19082</v>
      </c>
      <c r="I5967" s="749" t="s">
        <v>236</v>
      </c>
      <c r="J5967" s="749" t="n">
        <v>29.41</v>
      </c>
    </row>
    <row collapsed="false" customFormat="false" customHeight="true" hidden="true" ht="12.75" outlineLevel="0" r="5968">
      <c r="A5968" s="749" t="s">
        <v>19087</v>
      </c>
      <c r="B5968" s="749" t="str">
        <f aca="false">C5968&amp;D5968&amp;E5968&amp;F5968&amp;G5968&amp;H5968</f>
        <v>MONTAGEM E ASSENTAMENTO DE TUBULACAO DE CHAPA DE ACO DE 3/16" DE ESPESSURA,COM 6,00M DE COMPRIMENTO E 250MM DE DIAMETRO,INCLUSIVE SOLDA E REVESTIMENTO DAS JUNTAS,EXCLUSIVE FORNECIMENTO DOS TUBOS E DOS MATERIAIS DE REVESTIMENTO DAS JUNTAS</v>
      </c>
      <c r="C5968" s="749" t="s">
        <v>19079</v>
      </c>
      <c r="D5968" s="749" t="s">
        <v>19088</v>
      </c>
      <c r="E5968" s="749" t="s">
        <v>19081</v>
      </c>
      <c r="F5968" s="749" t="s">
        <v>19082</v>
      </c>
      <c r="I5968" s="749" t="s">
        <v>236</v>
      </c>
      <c r="J5968" s="749" t="n">
        <v>33.56</v>
      </c>
    </row>
    <row collapsed="false" customFormat="false" customHeight="true" hidden="true" ht="12.75" outlineLevel="0" r="5969">
      <c r="A5969" s="749" t="s">
        <v>19089</v>
      </c>
      <c r="B5969" s="749" t="str">
        <f aca="false">C5969&amp;D5969&amp;E5969&amp;F5969&amp;G5969&amp;H5969</f>
        <v>MONTAGEM E ASSENTAMENTO DE TUBULACAO DE CHAPA DE ACO DE 3/16" DE ESPESSURA,COM 6,00M DE COMPRIMENTO E 250MM DE DIAMETRO,INCLUSIVE SOLDA E REVESTIMENTO DAS JUNTAS,EXCLUSIVE FORNECIMENTO DOS TUBOS E DOS MATERIAIS DE REVESTIMENTO DAS JUNTAS</v>
      </c>
      <c r="C5969" s="749" t="s">
        <v>19079</v>
      </c>
      <c r="D5969" s="749" t="s">
        <v>19088</v>
      </c>
      <c r="E5969" s="749" t="s">
        <v>19081</v>
      </c>
      <c r="F5969" s="749" t="s">
        <v>19082</v>
      </c>
      <c r="I5969" s="749" t="s">
        <v>236</v>
      </c>
      <c r="J5969" s="749" t="n">
        <v>31.38</v>
      </c>
    </row>
    <row collapsed="false" customFormat="false" customHeight="true" hidden="true" ht="12.75" outlineLevel="0" r="5970">
      <c r="A5970" s="749" t="s">
        <v>19090</v>
      </c>
      <c r="B5970" s="749" t="str">
        <f aca="false">C5970&amp;D5970&amp;E5970&amp;F5970&amp;G5970&amp;H5970</f>
        <v>MONTAGEM E ASSENTAMENTO DE TUBULACAO DE CHAPA DE ACO DE 3/16" DE ESPESSURA,COM 6,00M DE COMPRIMENTO E 300MM DE DIAMETRO,INCLUSIVE SOLDA E REVESTIMENTO DAS JUNTAS,EXCLUSIVE FORNECIMENTO DOS TUBOS E DOS MATERIAIS DE REVESTIMENTO DAS JUNTAS</v>
      </c>
      <c r="C5970" s="749" t="s">
        <v>19079</v>
      </c>
      <c r="D5970" s="749" t="s">
        <v>19091</v>
      </c>
      <c r="E5970" s="749" t="s">
        <v>19081</v>
      </c>
      <c r="F5970" s="749" t="s">
        <v>19082</v>
      </c>
      <c r="I5970" s="749" t="s">
        <v>236</v>
      </c>
      <c r="J5970" s="749" t="n">
        <v>36.81</v>
      </c>
    </row>
    <row collapsed="false" customFormat="false" customHeight="true" hidden="true" ht="12.75" outlineLevel="0" r="5971">
      <c r="A5971" s="749" t="s">
        <v>19092</v>
      </c>
      <c r="B5971" s="749" t="str">
        <f aca="false">C5971&amp;D5971&amp;E5971&amp;F5971&amp;G5971&amp;H5971</f>
        <v>MONTAGEM E ASSENTAMENTO DE TUBULACAO DE CHAPA DE ACO DE 3/16" DE ESPESSURA,COM 6,00M DE COMPRIMENTO E 300MM DE DIAMETRO,INCLUSIVE SOLDA E REVESTIMENTO DAS JUNTAS,EXCLUSIVE FORNECIMENTO DOS TUBOS E DOS MATERIAIS DE REVESTIMENTO DAS JUNTAS</v>
      </c>
      <c r="C5971" s="749" t="s">
        <v>19079</v>
      </c>
      <c r="D5971" s="749" t="s">
        <v>19091</v>
      </c>
      <c r="E5971" s="749" t="s">
        <v>19081</v>
      </c>
      <c r="F5971" s="749" t="s">
        <v>19082</v>
      </c>
      <c r="I5971" s="749" t="s">
        <v>236</v>
      </c>
      <c r="J5971" s="749" t="n">
        <v>34.41</v>
      </c>
    </row>
    <row collapsed="false" customFormat="false" customHeight="true" hidden="true" ht="12.75" outlineLevel="0" r="5972">
      <c r="A5972" s="749" t="s">
        <v>19093</v>
      </c>
      <c r="B5972" s="749" t="str">
        <f aca="false">C5972&amp;D5972&amp;E5972&amp;F5972&amp;G5972&amp;H5972</f>
        <v>MONTAGEM E ASSENTAMENTO DE TUBULACAO DE CHAPA DE ACO DE 3/16" DE ESPESSURA,COM 6,00M DE COMPRIMENTO E 350MM DE DIAMETRO,INCLUSIVE SOLDA E REVESTIMENTO DAS JUNTAS,EXCLUSIVE FORNECIMENTO DOS TUBOS E DOS MATERIAIS DE REVESTIMENTO DAS JUNTAS</v>
      </c>
      <c r="C5972" s="749" t="s">
        <v>19079</v>
      </c>
      <c r="D5972" s="749" t="s">
        <v>19094</v>
      </c>
      <c r="E5972" s="749" t="s">
        <v>19081</v>
      </c>
      <c r="F5972" s="749" t="s">
        <v>19082</v>
      </c>
      <c r="I5972" s="749" t="s">
        <v>236</v>
      </c>
      <c r="J5972" s="749" t="n">
        <v>38.59</v>
      </c>
    </row>
    <row collapsed="false" customFormat="false" customHeight="true" hidden="true" ht="12.75" outlineLevel="0" r="5973">
      <c r="A5973" s="749" t="s">
        <v>19095</v>
      </c>
      <c r="B5973" s="749" t="str">
        <f aca="false">C5973&amp;D5973&amp;E5973&amp;F5973&amp;G5973&amp;H5973</f>
        <v>MONTAGEM E ASSENTAMENTO DE TUBULACAO DE CHAPA DE ACO DE 3/16" DE ESPESSURA,COM 6,00M DE COMPRIMENTO E 350MM DE DIAMETRO,INCLUSIVE SOLDA E REVESTIMENTO DAS JUNTAS,EXCLUSIVE FORNECIMENTO DOS TUBOS E DOS MATERIAIS DE REVESTIMENTO DAS JUNTAS</v>
      </c>
      <c r="C5973" s="749" t="s">
        <v>19079</v>
      </c>
      <c r="D5973" s="749" t="s">
        <v>19094</v>
      </c>
      <c r="E5973" s="749" t="s">
        <v>19081</v>
      </c>
      <c r="F5973" s="749" t="s">
        <v>19082</v>
      </c>
      <c r="I5973" s="749" t="s">
        <v>236</v>
      </c>
      <c r="J5973" s="749" t="n">
        <v>36.08</v>
      </c>
    </row>
    <row collapsed="false" customFormat="false" customHeight="true" hidden="true" ht="12.75" outlineLevel="0" r="5974">
      <c r="A5974" s="749" t="s">
        <v>19096</v>
      </c>
      <c r="B5974" s="749" t="str">
        <f aca="false">C5974&amp;D5974&amp;E5974&amp;F5974&amp;G5974&amp;H5974</f>
        <v>MONTAGEM E ASSENTAMENTO DE TUBULACAO DE CHAPA DE ACO DE 3/16" DE ESPESSURA,COM 6,00M DE COMPRIMENTO E 400MM DE DIAMETRO,INCLUSIVE SOLDA E REVESTIMENTO DAS JUNTAS,EXCLUSIVE FORNECIMENTO DOS TUBOS E DOS MATERIAIS DE REVESTIMENTO DAS JUNTAS</v>
      </c>
      <c r="C5974" s="749" t="s">
        <v>19079</v>
      </c>
      <c r="D5974" s="749" t="s">
        <v>19097</v>
      </c>
      <c r="E5974" s="749" t="s">
        <v>19081</v>
      </c>
      <c r="F5974" s="749" t="s">
        <v>19082</v>
      </c>
      <c r="I5974" s="749" t="s">
        <v>236</v>
      </c>
      <c r="J5974" s="749" t="n">
        <v>43.02</v>
      </c>
    </row>
    <row collapsed="false" customFormat="false" customHeight="true" hidden="true" ht="12.75" outlineLevel="0" r="5975">
      <c r="A5975" s="749" t="s">
        <v>19098</v>
      </c>
      <c r="B5975" s="749" t="str">
        <f aca="false">C5975&amp;D5975&amp;E5975&amp;F5975&amp;G5975&amp;H5975</f>
        <v>MONTAGEM E ASSENTAMENTO DE TUBULACAO DE CHAPA DE ACO DE 3/16" DE ESPESSURA,COM 6,00M DE COMPRIMENTO E 400MM DE DIAMETRO,INCLUSIVE SOLDA E REVESTIMENTO DAS JUNTAS,EXCLUSIVE FORNECIMENTO DOS TUBOS E DOS MATERIAIS DE REVESTIMENTO DAS JUNTAS</v>
      </c>
      <c r="C5975" s="749" t="s">
        <v>19079</v>
      </c>
      <c r="D5975" s="749" t="s">
        <v>19097</v>
      </c>
      <c r="E5975" s="749" t="s">
        <v>19081</v>
      </c>
      <c r="F5975" s="749" t="s">
        <v>19082</v>
      </c>
      <c r="I5975" s="749" t="s">
        <v>236</v>
      </c>
      <c r="J5975" s="749" t="n">
        <v>40.15</v>
      </c>
    </row>
    <row collapsed="false" customFormat="false" customHeight="true" hidden="true" ht="12.75" outlineLevel="0" r="5976">
      <c r="A5976" s="749" t="s">
        <v>19099</v>
      </c>
      <c r="B5976" s="749" t="str">
        <f aca="false">C5976&amp;D5976&amp;E5976&amp;F5976&amp;G5976&amp;H5976</f>
        <v>MONTAGEM E ASSENTAMENTO DE TUBULACAO DE CHAPA DE ACO DE 3/16" DE ESPESSURA,COM 6,00M DE COMPRIMENTO E 450MM DE DIAMETRO,INCLUSIVE SOLDA E REVESTIMENTO DAS JUNTAS,EXCLUSIVE FORNECIMENTO DOS TUBOS E DOS MATERIAIS DE REVESTIMENTO DAS JUNTAS</v>
      </c>
      <c r="C5976" s="749" t="s">
        <v>19079</v>
      </c>
      <c r="D5976" s="749" t="s">
        <v>19100</v>
      </c>
      <c r="E5976" s="749" t="s">
        <v>19081</v>
      </c>
      <c r="F5976" s="749" t="s">
        <v>19082</v>
      </c>
      <c r="I5976" s="749" t="s">
        <v>236</v>
      </c>
      <c r="J5976" s="749" t="n">
        <v>45.23</v>
      </c>
    </row>
    <row collapsed="false" customFormat="false" customHeight="true" hidden="true" ht="12.75" outlineLevel="0" r="5977">
      <c r="A5977" s="749" t="s">
        <v>19101</v>
      </c>
      <c r="B5977" s="749" t="str">
        <f aca="false">C5977&amp;D5977&amp;E5977&amp;F5977&amp;G5977&amp;H5977</f>
        <v>MONTAGEM E ASSENTAMENTO DE TUBULACAO DE CHAPA DE ACO DE 3/16" DE ESPESSURA,COM 6,00M DE COMPRIMENTO E 450MM DE DIAMETRO,INCLUSIVE SOLDA E REVESTIMENTO DAS JUNTAS,EXCLUSIVE FORNECIMENTO DOS TUBOS E DOS MATERIAIS DE REVESTIMENTO DAS JUNTAS</v>
      </c>
      <c r="C5977" s="749" t="s">
        <v>19079</v>
      </c>
      <c r="D5977" s="749" t="s">
        <v>19100</v>
      </c>
      <c r="E5977" s="749" t="s">
        <v>19081</v>
      </c>
      <c r="F5977" s="749" t="s">
        <v>19082</v>
      </c>
      <c r="I5977" s="749" t="s">
        <v>236</v>
      </c>
      <c r="J5977" s="749" t="n">
        <v>42.19</v>
      </c>
    </row>
    <row collapsed="false" customFormat="false" customHeight="true" hidden="true" ht="12.75" outlineLevel="0" r="5978">
      <c r="A5978" s="749" t="s">
        <v>19102</v>
      </c>
      <c r="B5978" s="749" t="str">
        <f aca="false">C5978&amp;D5978&amp;E5978&amp;F5978&amp;G5978&amp;H5978</f>
        <v>MONTAGEM E ASSENTAMENTO DE TUBULACAO DE CHAPA DE ACO DE 3/16" DE ESPESSURA,COM 6,00M DE COMPRIMENTO E 500MM DE DIAMETRO,INCLUSIVE SOLDA E REVESTIMENTO DAS JUNTAS,EXCLUSIVE FORNECIMENTO DOS TUBOS E DOS MATERIAIS DE REVESTIMENTO DAS JUNTAS</v>
      </c>
      <c r="C5978" s="749" t="s">
        <v>19079</v>
      </c>
      <c r="D5978" s="749" t="s">
        <v>19103</v>
      </c>
      <c r="E5978" s="749" t="s">
        <v>19081</v>
      </c>
      <c r="F5978" s="749" t="s">
        <v>19082</v>
      </c>
      <c r="I5978" s="749" t="s">
        <v>236</v>
      </c>
      <c r="J5978" s="749" t="n">
        <v>48.55</v>
      </c>
    </row>
    <row collapsed="false" customFormat="false" customHeight="true" hidden="true" ht="12.75" outlineLevel="0" r="5979">
      <c r="A5979" s="749" t="s">
        <v>19104</v>
      </c>
      <c r="B5979" s="749" t="str">
        <f aca="false">C5979&amp;D5979&amp;E5979&amp;F5979&amp;G5979&amp;H5979</f>
        <v>MONTAGEM E ASSENTAMENTO DE TUBULACAO DE CHAPA DE ACO DE 3/16" DE ESPESSURA,COM 6,00M DE COMPRIMENTO E 500MM DE DIAMETRO,INCLUSIVE SOLDA E REVESTIMENTO DAS JUNTAS,EXCLUSIVE FORNECIMENTO DOS TUBOS E DOS MATERIAIS DE REVESTIMENTO DAS JUNTAS</v>
      </c>
      <c r="C5979" s="749" t="s">
        <v>19079</v>
      </c>
      <c r="D5979" s="749" t="s">
        <v>19103</v>
      </c>
      <c r="E5979" s="749" t="s">
        <v>19081</v>
      </c>
      <c r="F5979" s="749" t="s">
        <v>19082</v>
      </c>
      <c r="I5979" s="749" t="s">
        <v>236</v>
      </c>
      <c r="J5979" s="749" t="n">
        <v>45.28</v>
      </c>
    </row>
    <row collapsed="false" customFormat="false" customHeight="true" hidden="true" ht="12.75" outlineLevel="0" r="5980">
      <c r="A5980" s="749" t="s">
        <v>19105</v>
      </c>
      <c r="B5980" s="749" t="str">
        <f aca="false">C5980&amp;D5980&amp;E5980&amp;F5980&amp;G5980&amp;H5980</f>
        <v>MONTAGEM E ASSENTAMENTO DE TUBULACAO DE CHAPA DE ACO DE 1/4" DE ESPESSURA,COM 6,00M DE COMPRIMENTO E 150MM DE DIAMETRO,INCLUSIVE SOLDA E REVESTIMENTO DAS JUNTAS,EXCLUSIVE FORNECIMENTO DOS TUBOS E DOS MATERIAIS DE REVESTIMENTO DAS JUNTAS</v>
      </c>
      <c r="C5980" s="749" t="s">
        <v>19106</v>
      </c>
      <c r="D5980" s="749" t="s">
        <v>19107</v>
      </c>
      <c r="E5980" s="749" t="s">
        <v>19108</v>
      </c>
      <c r="F5980" s="749" t="s">
        <v>19109</v>
      </c>
      <c r="I5980" s="749" t="s">
        <v>236</v>
      </c>
      <c r="J5980" s="749" t="n">
        <v>29.9</v>
      </c>
    </row>
    <row collapsed="false" customFormat="false" customHeight="true" hidden="true" ht="12.75" outlineLevel="0" r="5981">
      <c r="A5981" s="749" t="s">
        <v>19110</v>
      </c>
      <c r="B5981" s="749" t="str">
        <f aca="false">C5981&amp;D5981&amp;E5981&amp;F5981&amp;G5981&amp;H5981</f>
        <v>MONTAGEM E ASSENTAMENTO DE TUBULACAO DE CHAPA DE ACO DE 1/4" DE ESPESSURA,COM 6,00M DE COMPRIMENTO E 150MM DE DIAMETRO,INCLUSIVE SOLDA E REVESTIMENTO DAS JUNTAS,EXCLUSIVE FORNECIMENTO DOS TUBOS E DOS MATERIAIS DE REVESTIMENTO DAS JUNTAS</v>
      </c>
      <c r="C5981" s="749" t="s">
        <v>19106</v>
      </c>
      <c r="D5981" s="749" t="s">
        <v>19107</v>
      </c>
      <c r="E5981" s="749" t="s">
        <v>19108</v>
      </c>
      <c r="F5981" s="749" t="s">
        <v>19109</v>
      </c>
      <c r="I5981" s="749" t="s">
        <v>236</v>
      </c>
      <c r="J5981" s="749" t="n">
        <v>27.98</v>
      </c>
    </row>
    <row collapsed="false" customFormat="false" customHeight="true" hidden="true" ht="12.75" outlineLevel="0" r="5982">
      <c r="A5982" s="749" t="s">
        <v>19111</v>
      </c>
      <c r="B5982" s="749" t="str">
        <f aca="false">C5982&amp;D5982&amp;E5982&amp;F5982&amp;G5982&amp;H5982</f>
        <v>MONTAGEM E ASSENTAMENTO DE TUBULACAO DE CHAPA DE ACO DE 1/4" DE ESPESSURA,COM 6,00M DE COMPRIMENTO E 200MM DE DIAMETRO,INCLUSIVE SOLDA E REVESTIMENTO DAS JUNTAS,EXCLUSIVE FORNECIMENTO DOS TUBOS E DOS MATERIAIS DE REVESTIMENTO DAS JUNTAS</v>
      </c>
      <c r="C5982" s="749" t="s">
        <v>19106</v>
      </c>
      <c r="D5982" s="749" t="s">
        <v>19112</v>
      </c>
      <c r="E5982" s="749" t="s">
        <v>19108</v>
      </c>
      <c r="F5982" s="749" t="s">
        <v>19109</v>
      </c>
      <c r="I5982" s="749" t="s">
        <v>236</v>
      </c>
      <c r="J5982" s="749" t="n">
        <v>33.67</v>
      </c>
    </row>
    <row collapsed="false" customFormat="false" customHeight="true" hidden="true" ht="12.75" outlineLevel="0" r="5983">
      <c r="A5983" s="749" t="s">
        <v>19113</v>
      </c>
      <c r="B5983" s="749" t="str">
        <f aca="false">C5983&amp;D5983&amp;E5983&amp;F5983&amp;G5983&amp;H5983</f>
        <v>MONTAGEM E ASSENTAMENTO DE TUBULACAO DE CHAPA DE ACO DE 1/4" DE ESPESSURA,COM 6,00M DE COMPRIMENTO E 200MM DE DIAMETRO,INCLUSIVE SOLDA E REVESTIMENTO DAS JUNTAS,EXCLUSIVE FORNECIMENTO DOS TUBOS E DOS MATERIAIS DE REVESTIMENTO DAS JUNTAS</v>
      </c>
      <c r="C5983" s="749" t="s">
        <v>19106</v>
      </c>
      <c r="D5983" s="749" t="s">
        <v>19112</v>
      </c>
      <c r="E5983" s="749" t="s">
        <v>19108</v>
      </c>
      <c r="F5983" s="749" t="s">
        <v>19109</v>
      </c>
      <c r="I5983" s="749" t="s">
        <v>236</v>
      </c>
      <c r="J5983" s="749" t="n">
        <v>31.48</v>
      </c>
    </row>
    <row collapsed="false" customFormat="false" customHeight="true" hidden="true" ht="12.75" outlineLevel="0" r="5984">
      <c r="A5984" s="749" t="s">
        <v>19114</v>
      </c>
      <c r="B5984" s="749" t="str">
        <f aca="false">C5984&amp;D5984&amp;E5984&amp;F5984&amp;G5984&amp;H5984</f>
        <v>MONTAGEM E ASSENTAMENTO DE TUBULACAO DE CHAPA DE ACO DE 1/4" DE ESPESSURA,COM 6,00M DE COMPRIMENTO E 250MM DE DIAMETRO,INCLUSIVE SOLDA E REVESTIMENTO DAS JUNTAS,EXCLUSIVE FORNECIMENTO DOS TUBOS E DOS MATERIAIS DE REVESTIMENTO DAS JUNTAS</v>
      </c>
      <c r="C5984" s="749" t="s">
        <v>19106</v>
      </c>
      <c r="D5984" s="749" t="s">
        <v>19115</v>
      </c>
      <c r="E5984" s="749" t="s">
        <v>19108</v>
      </c>
      <c r="F5984" s="749" t="s">
        <v>19109</v>
      </c>
      <c r="I5984" s="749" t="s">
        <v>236</v>
      </c>
      <c r="J5984" s="749" t="n">
        <v>36.33</v>
      </c>
    </row>
    <row collapsed="false" customFormat="false" customHeight="true" hidden="true" ht="12.75" outlineLevel="0" r="5985">
      <c r="A5985" s="749" t="s">
        <v>19116</v>
      </c>
      <c r="B5985" s="749" t="str">
        <f aca="false">C5985&amp;D5985&amp;E5985&amp;F5985&amp;G5985&amp;H5985</f>
        <v>MONTAGEM E ASSENTAMENTO DE TUBULACAO DE CHAPA DE ACO DE 1/4" DE ESPESSURA,COM 6,00M DE COMPRIMENTO E 250MM DE DIAMETRO,INCLUSIVE SOLDA E REVESTIMENTO DAS JUNTAS,EXCLUSIVE FORNECIMENTO DOS TUBOS E DOS MATERIAIS DE REVESTIMENTO DAS JUNTAS</v>
      </c>
      <c r="C5985" s="749" t="s">
        <v>19106</v>
      </c>
      <c r="D5985" s="749" t="s">
        <v>19115</v>
      </c>
      <c r="E5985" s="749" t="s">
        <v>19108</v>
      </c>
      <c r="F5985" s="749" t="s">
        <v>19109</v>
      </c>
      <c r="I5985" s="749" t="s">
        <v>236</v>
      </c>
      <c r="J5985" s="749" t="n">
        <v>33.93</v>
      </c>
    </row>
    <row collapsed="false" customFormat="false" customHeight="true" hidden="true" ht="12.75" outlineLevel="0" r="5986">
      <c r="A5986" s="749" t="s">
        <v>19117</v>
      </c>
      <c r="B5986" s="749" t="str">
        <f aca="false">C5986&amp;D5986&amp;E5986&amp;F5986&amp;G5986&amp;H5986</f>
        <v>MONTAGEM E ASSENTAMENTO DE TUBULACAO DE CHAPA DE ACO DE 1/4" DE ESPESSURA,COM 6,00M DE COMPRIMENTO E 300MM DE DIAMETRO,INCLUSIVE SOLDA E REVESTIMENTO DAS JUNTAS,EXCLUSIVE FORNECIMENTO DOS TUBOS E DOS MATERIAIS DE REVESTIMENTO DAS JUNTAS</v>
      </c>
      <c r="C5986" s="749" t="s">
        <v>19106</v>
      </c>
      <c r="D5986" s="749" t="s">
        <v>19118</v>
      </c>
      <c r="E5986" s="749" t="s">
        <v>19108</v>
      </c>
      <c r="F5986" s="749" t="s">
        <v>19109</v>
      </c>
      <c r="I5986" s="749" t="s">
        <v>236</v>
      </c>
      <c r="J5986" s="749" t="n">
        <v>40.15</v>
      </c>
    </row>
    <row collapsed="false" customFormat="false" customHeight="true" hidden="true" ht="12.75" outlineLevel="0" r="5987">
      <c r="A5987" s="749" t="s">
        <v>19119</v>
      </c>
      <c r="B5987" s="749" t="str">
        <f aca="false">C5987&amp;D5987&amp;E5987&amp;F5987&amp;G5987&amp;H5987</f>
        <v>MONTAGEM E ASSENTAMENTO DE TUBULACAO DE CHAPA DE ACO DE 1/4" DE ESPESSURA,COM 6,00M DE COMPRIMENTO E 300MM DE DIAMETRO,INCLUSIVE SOLDA E REVESTIMENTO DAS JUNTAS,EXCLUSIVE FORNECIMENTO DOS TUBOS E DOS MATERIAIS DE REVESTIMENTO DAS JUNTAS</v>
      </c>
      <c r="C5987" s="749" t="s">
        <v>19106</v>
      </c>
      <c r="D5987" s="749" t="s">
        <v>19118</v>
      </c>
      <c r="E5987" s="749" t="s">
        <v>19108</v>
      </c>
      <c r="F5987" s="749" t="s">
        <v>19109</v>
      </c>
      <c r="I5987" s="749" t="s">
        <v>236</v>
      </c>
      <c r="J5987" s="749" t="n">
        <v>37.49</v>
      </c>
    </row>
    <row collapsed="false" customFormat="false" customHeight="true" hidden="true" ht="12.75" outlineLevel="0" r="5988">
      <c r="A5988" s="749" t="s">
        <v>19120</v>
      </c>
      <c r="B5988" s="749" t="str">
        <f aca="false">C5988&amp;D5988&amp;E5988&amp;F5988&amp;G5988&amp;H5988</f>
        <v>MONTAGEM E ASSENTAMENTO DE TUBULACAO DE CHAPA DE ACO DE 1/4" DE ESPESSURA,COM 6,00M DE COMPRIMENTO E 350MM DE DIAMETRO,INCLUSIVE SOLDA E REVESTIMENTO DAS JUNTAS,EXCLUSIVE FORNECIMENTO DOS TUBOS E DOS MATERIAIS DE REVESTIMENTO DAS JUNTAS</v>
      </c>
      <c r="C5988" s="749" t="s">
        <v>19106</v>
      </c>
      <c r="D5988" s="749" t="s">
        <v>19121</v>
      </c>
      <c r="E5988" s="749" t="s">
        <v>19108</v>
      </c>
      <c r="F5988" s="749" t="s">
        <v>19109</v>
      </c>
      <c r="I5988" s="749" t="s">
        <v>236</v>
      </c>
      <c r="J5988" s="749" t="n">
        <v>42.92</v>
      </c>
    </row>
    <row collapsed="false" customFormat="false" customHeight="true" hidden="true" ht="12.75" outlineLevel="0" r="5989">
      <c r="A5989" s="749" t="s">
        <v>19122</v>
      </c>
      <c r="B5989" s="749" t="str">
        <f aca="false">C5989&amp;D5989&amp;E5989&amp;F5989&amp;G5989&amp;H5989</f>
        <v>MONTAGEM E ASSENTAMENTO DE TUBULACAO DE CHAPA DE ACO DE 1/4" DE ESPESSURA,COM 6,00M DE COMPRIMENTO E 350MM DE DIAMETRO,INCLUSIVE SOLDA E REVESTIMENTO DAS JUNTAS,EXCLUSIVE FORNECIMENTO DOS TUBOS E DOS MATERIAIS DE REVESTIMENTO DAS JUNTAS</v>
      </c>
      <c r="C5989" s="749" t="s">
        <v>19106</v>
      </c>
      <c r="D5989" s="749" t="s">
        <v>19121</v>
      </c>
      <c r="E5989" s="749" t="s">
        <v>19108</v>
      </c>
      <c r="F5989" s="749" t="s">
        <v>19109</v>
      </c>
      <c r="I5989" s="749" t="s">
        <v>236</v>
      </c>
      <c r="J5989" s="749" t="n">
        <v>40.05</v>
      </c>
    </row>
    <row collapsed="false" customFormat="false" customHeight="true" hidden="true" ht="12.75" outlineLevel="0" r="5990">
      <c r="A5990" s="749" t="s">
        <v>19123</v>
      </c>
      <c r="B5990" s="749" t="str">
        <f aca="false">C5990&amp;D5990&amp;E5990&amp;F5990&amp;G5990&amp;H5990</f>
        <v>MONTAGEM E ASSENTAMENTO DE TUBULACAO DE CHAPA DE ACO DE 1/4" DE ESPESSURA,COM 6,00M DE COMPRIMENTO E 400MM DE DIAMETRO,INCLUSIVE SOLDA E REVESTIMENTO DAS JUNTAS,EXCLUSIVE FORNECIMENTO DOS TUBOS E DOS MATERIAIS DE REVESTIMENTO DAS JUNTAS</v>
      </c>
      <c r="C5990" s="749" t="s">
        <v>19106</v>
      </c>
      <c r="D5990" s="749" t="s">
        <v>19124</v>
      </c>
      <c r="E5990" s="749" t="s">
        <v>19108</v>
      </c>
      <c r="F5990" s="749" t="s">
        <v>19109</v>
      </c>
      <c r="I5990" s="749" t="s">
        <v>236</v>
      </c>
      <c r="J5990" s="749" t="n">
        <v>47.49</v>
      </c>
    </row>
    <row collapsed="false" customFormat="false" customHeight="true" hidden="true" ht="12.75" outlineLevel="0" r="5991">
      <c r="A5991" s="749" t="s">
        <v>19125</v>
      </c>
      <c r="B5991" s="749" t="str">
        <f aca="false">C5991&amp;D5991&amp;E5991&amp;F5991&amp;G5991&amp;H5991</f>
        <v>MONTAGEM E ASSENTAMENTO DE TUBULACAO DE CHAPA DE ACO DE 1/4" DE ESPESSURA,COM 6,00M DE COMPRIMENTO E 400MM DE DIAMETRO,INCLUSIVE SOLDA E REVESTIMENTO DAS JUNTAS,EXCLUSIVE FORNECIMENTO DOS TUBOS E DOS MATERIAIS DE REVESTIMENTO DAS JUNTAS</v>
      </c>
      <c r="C5991" s="749" t="s">
        <v>19106</v>
      </c>
      <c r="D5991" s="749" t="s">
        <v>19124</v>
      </c>
      <c r="E5991" s="749" t="s">
        <v>19108</v>
      </c>
      <c r="F5991" s="749" t="s">
        <v>19109</v>
      </c>
      <c r="I5991" s="749" t="s">
        <v>236</v>
      </c>
      <c r="J5991" s="749" t="n">
        <v>44.28</v>
      </c>
    </row>
    <row collapsed="false" customFormat="false" customHeight="true" hidden="true" ht="12.75" outlineLevel="0" r="5992">
      <c r="A5992" s="749" t="s">
        <v>19126</v>
      </c>
      <c r="B5992" s="749" t="str">
        <f aca="false">C5992&amp;D5992&amp;E5992&amp;F5992&amp;G5992&amp;H5992</f>
        <v>MONTAGEM E ASSENTAMENTO DE TUBULACAO DE CHAPA DE ACO DE 1/4" DE ESPESSURA,COM 6,00M DE COMPRIMENTO E 450MM DE DIAMETRO,INCLUSIVE SOLDA E REVESTIMENTO DAS JUNTAS,EXCLUSIVE FORNECIMENTO DOS TUBOS E DOS MATERIAIS DE REVESTIMENTO DAS JUNTAS</v>
      </c>
      <c r="C5992" s="749" t="s">
        <v>19106</v>
      </c>
      <c r="D5992" s="749" t="s">
        <v>19127</v>
      </c>
      <c r="E5992" s="749" t="s">
        <v>19108</v>
      </c>
      <c r="F5992" s="749" t="s">
        <v>19109</v>
      </c>
      <c r="I5992" s="749" t="s">
        <v>236</v>
      </c>
      <c r="J5992" s="749" t="n">
        <v>50.04</v>
      </c>
    </row>
    <row collapsed="false" customFormat="false" customHeight="true" hidden="true" ht="12.75" outlineLevel="0" r="5993">
      <c r="A5993" s="749" t="s">
        <v>19128</v>
      </c>
      <c r="B5993" s="749" t="str">
        <f aca="false">C5993&amp;D5993&amp;E5993&amp;F5993&amp;G5993&amp;H5993</f>
        <v>MONTAGEM E ASSENTAMENTO DE TUBULACAO DE CHAPA DE ACO DE 1/4" DE ESPESSURA,COM 6,00M DE COMPRIMENTO E 450MM DE DIAMETRO,INCLUSIVE SOLDA E REVESTIMENTO DAS JUNTAS,EXCLUSIVE FORNECIMENTO DOS TUBOS E DOS MATERIAIS DE REVESTIMENTO DAS JUNTAS</v>
      </c>
      <c r="C5993" s="749" t="s">
        <v>19106</v>
      </c>
      <c r="D5993" s="749" t="s">
        <v>19127</v>
      </c>
      <c r="E5993" s="749" t="s">
        <v>19108</v>
      </c>
      <c r="F5993" s="749" t="s">
        <v>19109</v>
      </c>
      <c r="I5993" s="749" t="s">
        <v>236</v>
      </c>
      <c r="J5993" s="749" t="n">
        <v>46.63</v>
      </c>
    </row>
    <row collapsed="false" customFormat="false" customHeight="true" hidden="true" ht="12.75" outlineLevel="0" r="5994">
      <c r="A5994" s="749" t="s">
        <v>19129</v>
      </c>
      <c r="B5994" s="749" t="str">
        <f aca="false">C5994&amp;D5994&amp;E5994&amp;F5994&amp;G5994&amp;H5994</f>
        <v>MONTAGEM E ASSENTAMENTO DE TUBULACAO DE CHAPA DE ACO DE 1/4" DE ESPESSURA,COM 6,00M DE COMPRIMENTO E 500MM DE DIAMETRO,INCLUSIVE SOLDA E REVESTIMENTO DAS JUNTAS,EXCLUSIVE FORNECIMENTO DOS TUBOS E DOS MATERIAIS DE REVESTIMENTO DAS JUNTAS</v>
      </c>
      <c r="C5994" s="749" t="s">
        <v>19106</v>
      </c>
      <c r="D5994" s="749" t="s">
        <v>19130</v>
      </c>
      <c r="E5994" s="749" t="s">
        <v>19108</v>
      </c>
      <c r="F5994" s="749" t="s">
        <v>19109</v>
      </c>
      <c r="I5994" s="749" t="s">
        <v>236</v>
      </c>
      <c r="J5994" s="749" t="n">
        <v>54.45</v>
      </c>
    </row>
    <row collapsed="false" customFormat="false" customHeight="true" hidden="true" ht="12.75" outlineLevel="0" r="5995">
      <c r="A5995" s="749" t="s">
        <v>19131</v>
      </c>
      <c r="B5995" s="749" t="str">
        <f aca="false">C5995&amp;D5995&amp;E5995&amp;F5995&amp;G5995&amp;H5995</f>
        <v>MONTAGEM E ASSENTAMENTO DE TUBULACAO DE CHAPA DE ACO DE 1/4" DE ESPESSURA,COM 6,00M DE COMPRIMENTO E 500MM DE DIAMETRO,INCLUSIVE SOLDA E REVESTIMENTO DAS JUNTAS,EXCLUSIVE FORNECIMENTO DOS TUBOS E DOS MATERIAIS DE REVESTIMENTO DAS JUNTAS</v>
      </c>
      <c r="C5995" s="749" t="s">
        <v>19106</v>
      </c>
      <c r="D5995" s="749" t="s">
        <v>19130</v>
      </c>
      <c r="E5995" s="749" t="s">
        <v>19108</v>
      </c>
      <c r="F5995" s="749" t="s">
        <v>19109</v>
      </c>
      <c r="I5995" s="749" t="s">
        <v>236</v>
      </c>
      <c r="J5995" s="749" t="n">
        <v>50.72</v>
      </c>
    </row>
    <row collapsed="false" customFormat="false" customHeight="true" hidden="true" ht="12.75" outlineLevel="0" r="5996">
      <c r="A5996" s="749" t="s">
        <v>19132</v>
      </c>
      <c r="B5996" s="749" t="str">
        <f aca="false">C5996&amp;D5996&amp;E5996&amp;F5996&amp;G5996&amp;H5996</f>
        <v>MONTAGEM E ASSENTAMENTO DE TUBULACAO DE CHAPA DE ACO DE 1/4" DE ESPESSURA,COM 6,00M DE COMPRIMENTO E 600MM DE DIAMETRO,INCLUSIVE SOLDA E REVESTIMENTO DAS JUNTAS,EXCLUSIVE FORNECIMENTO DOS TUBOS E DOS MATERIAIS DE REVESTIMENTO DAS JUNTAS</v>
      </c>
      <c r="C5996" s="749" t="s">
        <v>19106</v>
      </c>
      <c r="D5996" s="749" t="s">
        <v>19133</v>
      </c>
      <c r="E5996" s="749" t="s">
        <v>19108</v>
      </c>
      <c r="F5996" s="749" t="s">
        <v>19109</v>
      </c>
      <c r="I5996" s="749" t="s">
        <v>236</v>
      </c>
      <c r="J5996" s="749" t="n">
        <v>59.67</v>
      </c>
    </row>
    <row collapsed="false" customFormat="false" customHeight="true" hidden="true" ht="12.75" outlineLevel="0" r="5997">
      <c r="A5997" s="749" t="s">
        <v>19134</v>
      </c>
      <c r="B5997" s="749" t="str">
        <f aca="false">C5997&amp;D5997&amp;E5997&amp;F5997&amp;G5997&amp;H5997</f>
        <v>MONTAGEM E ASSENTAMENTO DE TUBULACAO DE CHAPA DE ACO DE 1/4" DE ESPESSURA,COM 6,00M DE COMPRIMENTO E 600MM DE DIAMETRO,INCLUSIVE SOLDA E REVESTIMENTO DAS JUNTAS,EXCLUSIVE FORNECIMENTO DOS TUBOS E DOS MATERIAIS DE REVESTIMENTO DAS JUNTAS</v>
      </c>
      <c r="C5997" s="749" t="s">
        <v>19106</v>
      </c>
      <c r="D5997" s="749" t="s">
        <v>19133</v>
      </c>
      <c r="E5997" s="749" t="s">
        <v>19108</v>
      </c>
      <c r="F5997" s="749" t="s">
        <v>19109</v>
      </c>
      <c r="I5997" s="749" t="s">
        <v>236</v>
      </c>
      <c r="J5997" s="749" t="n">
        <v>55.54</v>
      </c>
    </row>
    <row collapsed="false" customFormat="false" customHeight="true" hidden="true" ht="12.75" outlineLevel="0" r="5998">
      <c r="A5998" s="749" t="s">
        <v>19135</v>
      </c>
      <c r="B5998" s="749" t="str">
        <f aca="false">C5998&amp;D5998&amp;E5998&amp;F5998&amp;G5998&amp;H5998</f>
        <v>MONTAGEM E ASSENTAMENTO DE TUBULACAO DE CHAPA DE ACO DE 1/4" DE ESPESSURA,COM 6,00M DE COMPRIMENTO E 700MM DE DIAMETRO,INCLUSIVE SOLDA E REVESTIMENTO DAS JUNTAS,EXCLUSIVE FORNECIMENTO DOS TUBOS E DOS MATERIAIS DE REVESTIMENTO DAS JUNTAS</v>
      </c>
      <c r="C5998" s="749" t="s">
        <v>19106</v>
      </c>
      <c r="D5998" s="749" t="s">
        <v>19136</v>
      </c>
      <c r="E5998" s="749" t="s">
        <v>19108</v>
      </c>
      <c r="F5998" s="749" t="s">
        <v>19109</v>
      </c>
      <c r="I5998" s="749" t="s">
        <v>236</v>
      </c>
      <c r="J5998" s="749" t="n">
        <v>121.12</v>
      </c>
    </row>
    <row collapsed="false" customFormat="false" customHeight="true" hidden="true" ht="12.75" outlineLevel="0" r="5999">
      <c r="A5999" s="749" t="s">
        <v>19137</v>
      </c>
      <c r="B5999" s="749" t="str">
        <f aca="false">C5999&amp;D5999&amp;E5999&amp;F5999&amp;G5999&amp;H5999</f>
        <v>MONTAGEM E ASSENTAMENTO DE TUBULACAO DE CHAPA DE ACO DE 1/4" DE ESPESSURA,COM 6,00M DE COMPRIMENTO E 700MM DE DIAMETRO,INCLUSIVE SOLDA E REVESTIMENTO DAS JUNTAS,EXCLUSIVE FORNECIMENTO DOS TUBOS E DOS MATERIAIS DE REVESTIMENTO DAS JUNTAS</v>
      </c>
      <c r="C5999" s="749" t="s">
        <v>19106</v>
      </c>
      <c r="D5999" s="749" t="s">
        <v>19136</v>
      </c>
      <c r="E5999" s="749" t="s">
        <v>19108</v>
      </c>
      <c r="F5999" s="749" t="s">
        <v>19109</v>
      </c>
      <c r="I5999" s="749" t="s">
        <v>236</v>
      </c>
      <c r="J5999" s="749" t="n">
        <v>109.9</v>
      </c>
    </row>
    <row collapsed="false" customFormat="false" customHeight="true" hidden="true" ht="12.75" outlineLevel="0" r="6000">
      <c r="A6000" s="749" t="s">
        <v>19138</v>
      </c>
      <c r="B6000" s="749" t="str">
        <f aca="false">C6000&amp;D6000&amp;E6000&amp;F6000&amp;G6000&amp;H6000</f>
        <v>MONTAGEM E ASSENTAMENTO DE TUBULACAO DE CHAPA DE ACO DE 1/4" DE ESPESSURA,COM 6,00M DE COMPRIMENTO E 800MM DE DIAMETRO,INCLUSIVE SOLDA E REVESTIMENTO DAS JUNTAS,EXCLUSIVE FORNECIMENTO DOS TUBOS E DOS MATERIAIS DE REVESTIMENTO DAS JUNTAS</v>
      </c>
      <c r="C6000" s="749" t="s">
        <v>19106</v>
      </c>
      <c r="D6000" s="749" t="s">
        <v>19139</v>
      </c>
      <c r="E6000" s="749" t="s">
        <v>19108</v>
      </c>
      <c r="F6000" s="749" t="s">
        <v>19109</v>
      </c>
      <c r="I6000" s="749" t="s">
        <v>236</v>
      </c>
      <c r="J6000" s="749" t="n">
        <v>126.66</v>
      </c>
    </row>
    <row collapsed="false" customFormat="false" customHeight="true" hidden="true" ht="12.75" outlineLevel="0" r="6001">
      <c r="A6001" s="749" t="s">
        <v>19140</v>
      </c>
      <c r="B6001" s="749" t="str">
        <f aca="false">C6001&amp;D6001&amp;E6001&amp;F6001&amp;G6001&amp;H6001</f>
        <v>MONTAGEM E ASSENTAMENTO DE TUBULACAO DE CHAPA DE ACO DE 1/4" DE ESPESSURA,COM 6,00M DE COMPRIMENTO E 800MM DE DIAMETRO,INCLUSIVE SOLDA E REVESTIMENTO DAS JUNTAS,EXCLUSIVE FORNECIMENTO DOS TUBOS E DOS MATERIAIS DE REVESTIMENTO DAS JUNTAS</v>
      </c>
      <c r="C6001" s="749" t="s">
        <v>19106</v>
      </c>
      <c r="D6001" s="749" t="s">
        <v>19139</v>
      </c>
      <c r="E6001" s="749" t="s">
        <v>19108</v>
      </c>
      <c r="F6001" s="749" t="s">
        <v>19109</v>
      </c>
      <c r="I6001" s="749" t="s">
        <v>236</v>
      </c>
      <c r="J6001" s="749" t="n">
        <v>115.01</v>
      </c>
    </row>
    <row collapsed="false" customFormat="false" customHeight="true" hidden="true" ht="12.75" outlineLevel="0" r="6002">
      <c r="A6002" s="749" t="s">
        <v>19141</v>
      </c>
      <c r="B6002" s="749" t="str">
        <f aca="false">C6002&amp;D6002&amp;E6002&amp;F6002&amp;G6002&amp;H6002</f>
        <v>MONTAGEM E ASSENTAMENTO DE TUBULACAO DE CHAPA DE ACO DE 5/16" DE ESPESSURA,COM 6,00M DE COMPRIMENTO E 300MM DE DIAMETRO,INCLUSIVE SOLDA E REVESTIMENTO DAS JUNTAS,EXCLUSIVE FORNECIMENTO DOS TUBOS E DOS MATERIAIS DE REVESTIMENTO DAS JUNTAS</v>
      </c>
      <c r="C6002" s="749" t="s">
        <v>19142</v>
      </c>
      <c r="D6002" s="749" t="s">
        <v>19091</v>
      </c>
      <c r="E6002" s="749" t="s">
        <v>19081</v>
      </c>
      <c r="F6002" s="749" t="s">
        <v>19082</v>
      </c>
      <c r="I6002" s="749" t="s">
        <v>236</v>
      </c>
      <c r="J6002" s="749" t="n">
        <v>69.15</v>
      </c>
    </row>
    <row collapsed="false" customFormat="false" customHeight="true" hidden="true" ht="12.75" outlineLevel="0" r="6003">
      <c r="A6003" s="749" t="s">
        <v>19143</v>
      </c>
      <c r="B6003" s="749" t="str">
        <f aca="false">C6003&amp;D6003&amp;E6003&amp;F6003&amp;G6003&amp;H6003</f>
        <v>MONTAGEM E ASSENTAMENTO DE TUBULACAO DE CHAPA DE ACO DE 5/16" DE ESPESSURA,COM 6,00M DE COMPRIMENTO E 300MM DE DIAMETRO,INCLUSIVE SOLDA E REVESTIMENTO DAS JUNTAS,EXCLUSIVE FORNECIMENTO DOS TUBOS E DOS MATERIAIS DE REVESTIMENTO DAS JUNTAS</v>
      </c>
      <c r="C6003" s="749" t="s">
        <v>19142</v>
      </c>
      <c r="D6003" s="749" t="s">
        <v>19091</v>
      </c>
      <c r="E6003" s="749" t="s">
        <v>19081</v>
      </c>
      <c r="F6003" s="749" t="s">
        <v>19082</v>
      </c>
      <c r="I6003" s="749" t="s">
        <v>236</v>
      </c>
      <c r="J6003" s="749" t="n">
        <v>63.29</v>
      </c>
    </row>
    <row collapsed="false" customFormat="false" customHeight="true" hidden="true" ht="12.75" outlineLevel="0" r="6004">
      <c r="A6004" s="749" t="s">
        <v>19144</v>
      </c>
      <c r="B6004" s="749" t="str">
        <f aca="false">C6004&amp;D6004&amp;E6004&amp;F6004&amp;G6004&amp;H6004</f>
        <v>MONTAGEM E ASSENTAMENTO DE TUBULACAO DE CHAPA DE ACO DE 5/16" DE ESPESSURA,COM 6,00M DE COMPRIMENTO E 350MM DE DIAMETRO,INCLUSIVE SOLDA E REVESTIMENTO DAS JUNTAS,EXCLUSIVE FORNECIMENTO DOS TUBOS E DOS MATERIAIS DE REVESTIMENTO DAS JUNTAS</v>
      </c>
      <c r="C6004" s="749" t="s">
        <v>19142</v>
      </c>
      <c r="D6004" s="749" t="s">
        <v>19094</v>
      </c>
      <c r="E6004" s="749" t="s">
        <v>19081</v>
      </c>
      <c r="F6004" s="749" t="s">
        <v>19082</v>
      </c>
      <c r="I6004" s="749" t="s">
        <v>236</v>
      </c>
      <c r="J6004" s="749" t="n">
        <v>71.67</v>
      </c>
    </row>
    <row collapsed="false" customFormat="false" customHeight="true" hidden="true" ht="12.75" outlineLevel="0" r="6005">
      <c r="A6005" s="749" t="s">
        <v>19145</v>
      </c>
      <c r="B6005" s="749" t="str">
        <f aca="false">C6005&amp;D6005&amp;E6005&amp;F6005&amp;G6005&amp;H6005</f>
        <v>MONTAGEM E ASSENTAMENTO DE TUBULACAO DE CHAPA DE ACO DE 5/16" DE ESPESSURA,COM 6,00M DE COMPRIMENTO E 350MM DE DIAMETRO,INCLUSIVE SOLDA E REVESTIMENTO DAS JUNTAS,EXCLUSIVE FORNECIMENTO DOS TUBOS E DOS MATERIAIS DE REVESTIMENTO DAS JUNTAS</v>
      </c>
      <c r="C6005" s="749" t="s">
        <v>19142</v>
      </c>
      <c r="D6005" s="749" t="s">
        <v>19094</v>
      </c>
      <c r="E6005" s="749" t="s">
        <v>19081</v>
      </c>
      <c r="F6005" s="749" t="s">
        <v>19082</v>
      </c>
      <c r="I6005" s="749" t="s">
        <v>236</v>
      </c>
      <c r="J6005" s="749" t="n">
        <v>65.58</v>
      </c>
    </row>
    <row collapsed="false" customFormat="false" customHeight="true" hidden="true" ht="12.75" outlineLevel="0" r="6006">
      <c r="A6006" s="749" t="s">
        <v>19146</v>
      </c>
      <c r="B6006" s="749" t="str">
        <f aca="false">C6006&amp;D6006&amp;E6006&amp;F6006&amp;G6006&amp;H6006</f>
        <v>MONTAGEM E ASSENTAMENTO DE TUBULACAO DE CHAPA DE ACO DE 5/16" DE ESPESSURA,COM 6,00M DE COMPRIMENTO E 400MM DE DIAMETRO,INCLUSIVE SOLDA E REVESTIMENTO DAS JUNTAS,EXCLUSIVE FORNECIMENTO DOS TUBOS E DOS MATERIAIS DE REVESTIMENTO DAS JUNTAS</v>
      </c>
      <c r="C6006" s="749" t="s">
        <v>19142</v>
      </c>
      <c r="D6006" s="749" t="s">
        <v>19097</v>
      </c>
      <c r="E6006" s="749" t="s">
        <v>19081</v>
      </c>
      <c r="F6006" s="749" t="s">
        <v>19082</v>
      </c>
      <c r="I6006" s="749" t="s">
        <v>236</v>
      </c>
      <c r="J6006" s="749" t="n">
        <v>77.93</v>
      </c>
    </row>
    <row collapsed="false" customFormat="false" customHeight="true" hidden="true" ht="12.75" outlineLevel="0" r="6007">
      <c r="A6007" s="749" t="s">
        <v>19147</v>
      </c>
      <c r="B6007" s="749" t="str">
        <f aca="false">C6007&amp;D6007&amp;E6007&amp;F6007&amp;G6007&amp;H6007</f>
        <v>MONTAGEM E ASSENTAMENTO DE TUBULACAO DE CHAPA DE ACO DE 5/16" DE ESPESSURA,COM 6,00M DE COMPRIMENTO E 400MM DE DIAMETRO,INCLUSIVE SOLDA E REVESTIMENTO DAS JUNTAS,EXCLUSIVE FORNECIMENTO DOS TUBOS E DOS MATERIAIS DE REVESTIMENTO DAS JUNTAS</v>
      </c>
      <c r="C6007" s="749" t="s">
        <v>19142</v>
      </c>
      <c r="D6007" s="749" t="s">
        <v>19097</v>
      </c>
      <c r="E6007" s="749" t="s">
        <v>19081</v>
      </c>
      <c r="F6007" s="749" t="s">
        <v>19082</v>
      </c>
      <c r="I6007" s="749" t="s">
        <v>236</v>
      </c>
      <c r="J6007" s="749" t="n">
        <v>71.33</v>
      </c>
    </row>
    <row collapsed="false" customFormat="false" customHeight="true" hidden="true" ht="12.75" outlineLevel="0" r="6008">
      <c r="A6008" s="749" t="s">
        <v>19148</v>
      </c>
      <c r="B6008" s="749" t="str">
        <f aca="false">C6008&amp;D6008&amp;E6008&amp;F6008&amp;G6008&amp;H6008</f>
        <v>MONTAGEM E ASSENTAMENTO DE TUBULACAO DE CHAPA DE ACO DE 5/16" DE ESPESSURA,COM 6,00M DE COMPRIMENTO E 450MM DE DIAMETRO,INCLUSIVE SOLDA E REVESTIMENTO DAS JUNTAS,EXCLUSIVE FORNECIMENTO DOS TUBOS E DOS MATERIAIS DE REVESTIMENTO DAS JUNTAS</v>
      </c>
      <c r="C6008" s="749" t="s">
        <v>19142</v>
      </c>
      <c r="D6008" s="749" t="s">
        <v>19100</v>
      </c>
      <c r="E6008" s="749" t="s">
        <v>19081</v>
      </c>
      <c r="F6008" s="749" t="s">
        <v>19082</v>
      </c>
      <c r="I6008" s="749" t="s">
        <v>236</v>
      </c>
      <c r="J6008" s="749" t="n">
        <v>81.36</v>
      </c>
    </row>
    <row collapsed="false" customFormat="false" customHeight="true" hidden="true" ht="12.75" outlineLevel="0" r="6009">
      <c r="A6009" s="749" t="s">
        <v>19149</v>
      </c>
      <c r="B6009" s="749" t="str">
        <f aca="false">C6009&amp;D6009&amp;E6009&amp;F6009&amp;G6009&amp;H6009</f>
        <v>MONTAGEM E ASSENTAMENTO DE TUBULACAO DE CHAPA DE ACO DE 5/16" DE ESPESSURA,COM 6,00M DE COMPRIMENTO E 450MM DE DIAMETRO,INCLUSIVE SOLDA E REVESTIMENTO DAS JUNTAS,EXCLUSIVE FORNECIMENTO DOS TUBOS E DOS MATERIAIS DE REVESTIMENTO DAS JUNTAS</v>
      </c>
      <c r="C6009" s="749" t="s">
        <v>19142</v>
      </c>
      <c r="D6009" s="749" t="s">
        <v>19100</v>
      </c>
      <c r="E6009" s="749" t="s">
        <v>19081</v>
      </c>
      <c r="F6009" s="749" t="s">
        <v>19082</v>
      </c>
      <c r="I6009" s="749" t="s">
        <v>236</v>
      </c>
      <c r="J6009" s="749" t="n">
        <v>74.5</v>
      </c>
    </row>
    <row collapsed="false" customFormat="false" customHeight="true" hidden="true" ht="12.75" outlineLevel="0" r="6010">
      <c r="A6010" s="749" t="s">
        <v>19150</v>
      </c>
      <c r="B6010" s="749" t="str">
        <f aca="false">C6010&amp;D6010&amp;E6010&amp;F6010&amp;G6010&amp;H6010</f>
        <v>MONTAGEM E ASSENTAMENTO DE TUBULACAO DE CHAPA DE ACO DE 5/16" DE ESPESSURA,COM 6,00M DE COMPRIMENTO E 500MM DE DIAMETRO,INCLUSIVE SOLDA E REVESTIMENTO DAS JUNTAS,EXCLUSIVE FORNECIMENTO DOS TUBOS E DOS MATERIAIS DE REVESTIMENTO DAS JUNTAS</v>
      </c>
      <c r="C6010" s="749" t="s">
        <v>19142</v>
      </c>
      <c r="D6010" s="749" t="s">
        <v>19103</v>
      </c>
      <c r="E6010" s="749" t="s">
        <v>19081</v>
      </c>
      <c r="F6010" s="749" t="s">
        <v>19082</v>
      </c>
      <c r="I6010" s="749" t="s">
        <v>236</v>
      </c>
      <c r="J6010" s="749" t="n">
        <v>102.32</v>
      </c>
    </row>
    <row collapsed="false" customFormat="false" customHeight="true" hidden="true" ht="12.75" outlineLevel="0" r="6011">
      <c r="A6011" s="749" t="s">
        <v>19151</v>
      </c>
      <c r="B6011" s="749" t="str">
        <f aca="false">C6011&amp;D6011&amp;E6011&amp;F6011&amp;G6011&amp;H6011</f>
        <v>MONTAGEM E ASSENTAMENTO DE TUBULACAO DE CHAPA DE ACO DE 5/16" DE ESPESSURA,COM 6,00M DE COMPRIMENTO E 500MM DE DIAMETRO,INCLUSIVE SOLDA E REVESTIMENTO DAS JUNTAS,EXCLUSIVE FORNECIMENTO DOS TUBOS E DOS MATERIAIS DE REVESTIMENTO DAS JUNTAS</v>
      </c>
      <c r="C6011" s="749" t="s">
        <v>19142</v>
      </c>
      <c r="D6011" s="749" t="s">
        <v>19103</v>
      </c>
      <c r="E6011" s="749" t="s">
        <v>19081</v>
      </c>
      <c r="F6011" s="749" t="s">
        <v>19082</v>
      </c>
      <c r="I6011" s="749" t="s">
        <v>236</v>
      </c>
      <c r="J6011" s="749" t="n">
        <v>93.24</v>
      </c>
    </row>
    <row collapsed="false" customFormat="false" customHeight="true" hidden="true" ht="12.75" outlineLevel="0" r="6012">
      <c r="A6012" s="749" t="s">
        <v>19152</v>
      </c>
      <c r="B6012" s="749" t="str">
        <f aca="false">C6012&amp;D6012&amp;E6012&amp;F6012&amp;G6012&amp;H6012</f>
        <v>MONTAGEM E ASSENTAMENTO DE TUBULACAO DE CHAPA DE ACO DE 5/16" DE ESPESSURA,COM 6,00M DE COMPRIMENTO E 600MM DE DIAMETRO,INCLUSIVE SOLDA E REVESTIMENTO DAS JUNTAS,EXCLUSIVE FORNECIMENTO DOS TUBOS E DOS MATERIAIS DE REVESTIMENTO DAS JUNTAS</v>
      </c>
      <c r="C6012" s="749" t="s">
        <v>19142</v>
      </c>
      <c r="D6012" s="749" t="s">
        <v>19153</v>
      </c>
      <c r="E6012" s="749" t="s">
        <v>19081</v>
      </c>
      <c r="F6012" s="749" t="s">
        <v>19082</v>
      </c>
      <c r="I6012" s="749" t="s">
        <v>236</v>
      </c>
      <c r="J6012" s="749" t="n">
        <v>127</v>
      </c>
    </row>
    <row collapsed="false" customFormat="false" customHeight="true" hidden="true" ht="12.75" outlineLevel="0" r="6013">
      <c r="A6013" s="749" t="s">
        <v>19154</v>
      </c>
      <c r="B6013" s="749" t="str">
        <f aca="false">C6013&amp;D6013&amp;E6013&amp;F6013&amp;G6013&amp;H6013</f>
        <v>MONTAGEM E ASSENTAMENTO DE TUBULACAO DE CHAPA DE ACO DE 5/16" DE ESPESSURA,COM 6,00M DE COMPRIMENTO E 600MM DE DIAMETRO,INCLUSIVE SOLDA E REVESTIMENTO DAS JUNTAS,EXCLUSIVE FORNECIMENTO DOS TUBOS E DOS MATERIAIS DE REVESTIMENTO DAS JUNTAS</v>
      </c>
      <c r="C6013" s="749" t="s">
        <v>19142</v>
      </c>
      <c r="D6013" s="749" t="s">
        <v>19153</v>
      </c>
      <c r="E6013" s="749" t="s">
        <v>19081</v>
      </c>
      <c r="F6013" s="749" t="s">
        <v>19082</v>
      </c>
      <c r="I6013" s="749" t="s">
        <v>236</v>
      </c>
      <c r="J6013" s="749" t="n">
        <v>115.35</v>
      </c>
    </row>
    <row collapsed="false" customFormat="false" customHeight="true" hidden="true" ht="12.75" outlineLevel="0" r="6014">
      <c r="A6014" s="749" t="s">
        <v>19155</v>
      </c>
      <c r="B6014" s="749" t="str">
        <f aca="false">C6014&amp;D6014&amp;E6014&amp;F6014&amp;G6014&amp;H6014</f>
        <v>MONTAGEM E ASSENTAMENTO DE TUBULACAO DE CHAPA DE ACO DE 5/16" DE ESPESSURA,COM 6,00M DE COMPRIMENTO E 700MM DE DIAMETRO,INCLUSIVE SOLDA E REVESTIMENTO DAS JUNTAS,EXCLUSIVE FORNECIMENTO DOS TUBOS E DOS MATERIAIS DE REVESTIMENTO DAS JUNTAS</v>
      </c>
      <c r="C6014" s="749" t="s">
        <v>19142</v>
      </c>
      <c r="D6014" s="749" t="s">
        <v>19156</v>
      </c>
      <c r="E6014" s="749" t="s">
        <v>19081</v>
      </c>
      <c r="F6014" s="749" t="s">
        <v>19082</v>
      </c>
      <c r="I6014" s="749" t="s">
        <v>236</v>
      </c>
      <c r="J6014" s="749" t="n">
        <v>135.01</v>
      </c>
    </row>
    <row collapsed="false" customFormat="false" customHeight="true" hidden="true" ht="12.75" outlineLevel="0" r="6015">
      <c r="A6015" s="749" t="s">
        <v>19157</v>
      </c>
      <c r="B6015" s="749" t="str">
        <f aca="false">C6015&amp;D6015&amp;E6015&amp;F6015&amp;G6015&amp;H6015</f>
        <v>MONTAGEM E ASSENTAMENTO DE TUBULACAO DE CHAPA DE ACO DE 5/16" DE ESPESSURA,COM 6,00M DE COMPRIMENTO E 700MM DE DIAMETRO,INCLUSIVE SOLDA E REVESTIMENTO DAS JUNTAS,EXCLUSIVE FORNECIMENTO DOS TUBOS E DOS MATERIAIS DE REVESTIMENTO DAS JUNTAS</v>
      </c>
      <c r="C6015" s="749" t="s">
        <v>19142</v>
      </c>
      <c r="D6015" s="749" t="s">
        <v>19156</v>
      </c>
      <c r="E6015" s="749" t="s">
        <v>19081</v>
      </c>
      <c r="F6015" s="749" t="s">
        <v>19082</v>
      </c>
      <c r="I6015" s="749" t="s">
        <v>236</v>
      </c>
      <c r="J6015" s="749" t="n">
        <v>122.75</v>
      </c>
    </row>
    <row collapsed="false" customFormat="false" customHeight="true" hidden="true" ht="12.75" outlineLevel="0" r="6016">
      <c r="A6016" s="749" t="s">
        <v>19158</v>
      </c>
      <c r="B6016" s="749" t="str">
        <f aca="false">C6016&amp;D6016&amp;E6016&amp;F6016&amp;G6016&amp;H6016</f>
        <v>MONTAGEM E ASSENTAMENTO DE TUBULACAO DE CHAPA DE ACO DE 5/16" DE ESPESSURA,COM 6,00M DE COMPRIMENTO E 800MM DE DIAMETRO,INCLUSIVE SOLDA E REVESTIMENTO DAS JUNTAS,EXCLUSIVE FORNECIMENTO DOS TUBOS E DOS MATERIAIS DE REVESTIMENTO DAS JUNTAS</v>
      </c>
      <c r="C6016" s="749" t="s">
        <v>19142</v>
      </c>
      <c r="D6016" s="749" t="s">
        <v>19159</v>
      </c>
      <c r="E6016" s="749" t="s">
        <v>19081</v>
      </c>
      <c r="F6016" s="749" t="s">
        <v>19082</v>
      </c>
      <c r="I6016" s="749" t="s">
        <v>236</v>
      </c>
      <c r="J6016" s="749" t="n">
        <v>141.95</v>
      </c>
    </row>
    <row collapsed="false" customFormat="false" customHeight="true" hidden="true" ht="12.75" outlineLevel="0" r="6017">
      <c r="A6017" s="749" t="s">
        <v>19160</v>
      </c>
      <c r="B6017" s="749" t="str">
        <f aca="false">C6017&amp;D6017&amp;E6017&amp;F6017&amp;G6017&amp;H6017</f>
        <v>MONTAGEM E ASSENTAMENTO DE TUBULACAO DE CHAPA DE ACO DE 5/16" DE ESPESSURA,COM 6,00M DE COMPRIMENTO E 800MM DE DIAMETRO,INCLUSIVE SOLDA E REVESTIMENTO DAS JUNTAS,EXCLUSIVE FORNECIMENTO DOS TUBOS E DOS MATERIAIS DE REVESTIMENTO DAS JUNTAS</v>
      </c>
      <c r="C6017" s="749" t="s">
        <v>19142</v>
      </c>
      <c r="D6017" s="749" t="s">
        <v>19159</v>
      </c>
      <c r="E6017" s="749" t="s">
        <v>19081</v>
      </c>
      <c r="F6017" s="749" t="s">
        <v>19082</v>
      </c>
      <c r="I6017" s="749" t="s">
        <v>236</v>
      </c>
      <c r="J6017" s="749" t="n">
        <v>129.15</v>
      </c>
    </row>
    <row collapsed="false" customFormat="false" customHeight="true" hidden="true" ht="12.75" outlineLevel="0" r="6018">
      <c r="A6018" s="749" t="s">
        <v>19161</v>
      </c>
      <c r="B6018" s="749" t="str">
        <f aca="false">C6018&amp;D6018&amp;E6018&amp;F6018&amp;G6018&amp;H6018</f>
        <v>MONTAGEM E ASSENTAMENTO DE TUBULACAO DE CHAPA DE ACO DE 5/16" DE ESPESSURA,COM 6,00M DE COMPRIMENTO E 900MM DE DIAMETRO,INCLUSIVE SOLDA E REVESTIMENTO DAS JUNTAS,EXCLUSIVE FORNECIMENTO DOS TUBOS E DOS MATERIAIS DE REVESTIMENTO DAS JUNTAS</v>
      </c>
      <c r="C6018" s="749" t="s">
        <v>19142</v>
      </c>
      <c r="D6018" s="749" t="s">
        <v>19162</v>
      </c>
      <c r="E6018" s="749" t="s">
        <v>19081</v>
      </c>
      <c r="F6018" s="749" t="s">
        <v>19082</v>
      </c>
      <c r="I6018" s="749" t="s">
        <v>236</v>
      </c>
      <c r="J6018" s="749" t="n">
        <v>156.7</v>
      </c>
    </row>
    <row collapsed="false" customFormat="false" customHeight="true" hidden="true" ht="12.75" outlineLevel="0" r="6019">
      <c r="A6019" s="749" t="s">
        <v>19163</v>
      </c>
      <c r="B6019" s="749" t="str">
        <f aca="false">C6019&amp;D6019&amp;E6019&amp;F6019&amp;G6019&amp;H6019</f>
        <v>MONTAGEM E ASSENTAMENTO DE TUBULACAO DE CHAPA DE ACO DE 5/16" DE ESPESSURA,COM 6,00M DE COMPRIMENTO E 900MM DE DIAMETRO,INCLUSIVE SOLDA E REVESTIMENTO DAS JUNTAS,EXCLUSIVE FORNECIMENTO DOS TUBOS E DOS MATERIAIS DE REVESTIMENTO DAS JUNTAS</v>
      </c>
      <c r="C6019" s="749" t="s">
        <v>19142</v>
      </c>
      <c r="D6019" s="749" t="s">
        <v>19162</v>
      </c>
      <c r="E6019" s="749" t="s">
        <v>19081</v>
      </c>
      <c r="F6019" s="749" t="s">
        <v>19082</v>
      </c>
      <c r="I6019" s="749" t="s">
        <v>236</v>
      </c>
      <c r="J6019" s="749" t="n">
        <v>142.6</v>
      </c>
    </row>
    <row collapsed="false" customFormat="false" customHeight="true" hidden="true" ht="12.75" outlineLevel="0" r="6020">
      <c r="A6020" s="749" t="s">
        <v>19164</v>
      </c>
      <c r="B6020" s="749" t="str">
        <f aca="false">C6020&amp;D6020&amp;E6020&amp;F6020&amp;G6020&amp;H6020</f>
        <v>MONTAGEM E ASSENTAMENTO DE TUBULACAO DE CHAPA DE ACO DE 5/16" DE ESPESSURA,COM 6,00M DE COMPRIMENTO E 1000MM DE DIAMETRO,INCLUSIVE SOLDA E REVESTIMENTO DAS JUNTAS,EXCLUSIVE FORNECIMENTO DOS TUBOS E DOS MATERIAIS DE REVESTIMENTO DAS JUNTAS</v>
      </c>
      <c r="C6020" s="749" t="s">
        <v>19142</v>
      </c>
      <c r="D6020" s="749" t="s">
        <v>19165</v>
      </c>
      <c r="E6020" s="749" t="s">
        <v>19166</v>
      </c>
      <c r="F6020" s="749" t="s">
        <v>19167</v>
      </c>
      <c r="I6020" s="749" t="s">
        <v>236</v>
      </c>
      <c r="J6020" s="749" t="n">
        <v>171.6</v>
      </c>
    </row>
    <row collapsed="false" customFormat="false" customHeight="true" hidden="true" ht="12.75" outlineLevel="0" r="6021">
      <c r="A6021" s="749" t="s">
        <v>19168</v>
      </c>
      <c r="B6021" s="749" t="str">
        <f aca="false">C6021&amp;D6021&amp;E6021&amp;F6021&amp;G6021&amp;H6021</f>
        <v>MONTAGEM E ASSENTAMENTO DE TUBULACAO DE CHAPA DE ACO DE 5/16" DE ESPESSURA,COM 6,00M DE COMPRIMENTO E 1000MM DE DIAMETRO,INCLUSIVE SOLDA E REVESTIMENTO DAS JUNTAS,EXCLUSIVE FORNECIMENTO DOS TUBOS E DOS MATERIAIS DE REVESTIMENTO DAS JUNTAS</v>
      </c>
      <c r="C6021" s="749" t="s">
        <v>19142</v>
      </c>
      <c r="D6021" s="749" t="s">
        <v>19165</v>
      </c>
      <c r="E6021" s="749" t="s">
        <v>19166</v>
      </c>
      <c r="F6021" s="749" t="s">
        <v>19167</v>
      </c>
      <c r="I6021" s="749" t="s">
        <v>236</v>
      </c>
      <c r="J6021" s="749" t="n">
        <v>156.18</v>
      </c>
    </row>
    <row collapsed="false" customFormat="false" customHeight="true" hidden="true" ht="12.75" outlineLevel="0" r="6022">
      <c r="A6022" s="749" t="s">
        <v>19169</v>
      </c>
      <c r="B6022" s="749" t="str">
        <f aca="false">C6022&amp;D6022&amp;E6022&amp;F6022&amp;G6022&amp;H6022</f>
        <v>MONTAGEM E ASSENTAMENTO DE TUBULACAO DE CHAPA DE ACO DE 5/16" DE ESPESSURA,COM 6,00M DE COMPRIMENTO E 1200MM DE DIAMETRO,INCLUSIVE SOLDA E REVESTIMENTO DAS JUNTAS,EXCLUSIVE FORNECIMENTO DOS TUBOS E DOS MATERIAIS DE REVESTIMENTO DAS JUNTAS</v>
      </c>
      <c r="C6022" s="749" t="s">
        <v>19142</v>
      </c>
      <c r="D6022" s="749" t="s">
        <v>19170</v>
      </c>
      <c r="E6022" s="749" t="s">
        <v>19166</v>
      </c>
      <c r="F6022" s="749" t="s">
        <v>19167</v>
      </c>
      <c r="I6022" s="749" t="s">
        <v>236</v>
      </c>
      <c r="J6022" s="749" t="n">
        <v>199.7</v>
      </c>
    </row>
    <row collapsed="false" customFormat="false" customHeight="true" hidden="true" ht="12.75" outlineLevel="0" r="6023">
      <c r="A6023" s="749" t="s">
        <v>19171</v>
      </c>
      <c r="B6023" s="749" t="str">
        <f aca="false">C6023&amp;D6023&amp;E6023&amp;F6023&amp;G6023&amp;H6023</f>
        <v>MONTAGEM E ASSENTAMENTO DE TUBULACAO DE CHAPA DE ACO DE 5/16" DE ESPESSURA,COM 6,00M DE COMPRIMENTO E 1200MM DE DIAMETRO,INCLUSIVE SOLDA E REVESTIMENTO DAS JUNTAS,EXCLUSIVE FORNECIMENTO DOS TUBOS E DOS MATERIAIS DE REVESTIMENTO DAS JUNTAS</v>
      </c>
      <c r="C6023" s="749" t="s">
        <v>19142</v>
      </c>
      <c r="D6023" s="749" t="s">
        <v>19170</v>
      </c>
      <c r="E6023" s="749" t="s">
        <v>19166</v>
      </c>
      <c r="F6023" s="749" t="s">
        <v>19167</v>
      </c>
      <c r="I6023" s="749" t="s">
        <v>236</v>
      </c>
      <c r="J6023" s="749" t="n">
        <v>181.88</v>
      </c>
    </row>
    <row collapsed="false" customFormat="false" customHeight="true" hidden="true" ht="12.75" outlineLevel="0" r="6024">
      <c r="A6024" s="749" t="s">
        <v>19172</v>
      </c>
      <c r="B6024" s="749" t="str">
        <f aca="false">C6024&amp;D6024&amp;E6024&amp;F6024&amp;G6024&amp;H6024</f>
        <v>MONTAGEM E ASSENTAMENTO DE TUBULACAO DE CHAPA DE ACO DE 3/8" DE ESPESSURA,COM 6,00M DE COMPRIMENTO E 300MM DE DIAMETRO,INCLUSIVE SOLDA E REVESTIMENTO DAS JUNTAS,EXCLUSIVE FORNECIMENTO DOS TUBOS E DOS MATERIAIS DE REVESTIMENTO DAS JUNTAS</v>
      </c>
      <c r="C6024" s="749" t="s">
        <v>19173</v>
      </c>
      <c r="D6024" s="749" t="s">
        <v>19118</v>
      </c>
      <c r="E6024" s="749" t="s">
        <v>19108</v>
      </c>
      <c r="F6024" s="749" t="s">
        <v>19109</v>
      </c>
      <c r="I6024" s="749" t="s">
        <v>236</v>
      </c>
      <c r="J6024" s="749" t="n">
        <v>82.85</v>
      </c>
    </row>
    <row collapsed="false" customFormat="false" customHeight="true" hidden="true" ht="12.75" outlineLevel="0" r="6025">
      <c r="A6025" s="749" t="s">
        <v>19174</v>
      </c>
      <c r="B6025" s="749" t="str">
        <f aca="false">C6025&amp;D6025&amp;E6025&amp;F6025&amp;G6025&amp;H6025</f>
        <v>MONTAGEM E ASSENTAMENTO DE TUBULACAO DE CHAPA DE ACO DE 3/8" DE ESPESSURA,COM 6,00M DE COMPRIMENTO E 300MM DE DIAMETRO,INCLUSIVE SOLDA E REVESTIMENTO DAS JUNTAS,EXCLUSIVE FORNECIMENTO DOS TUBOS E DOS MATERIAIS DE REVESTIMENTO DAS JUNTAS</v>
      </c>
      <c r="C6025" s="749" t="s">
        <v>19173</v>
      </c>
      <c r="D6025" s="749" t="s">
        <v>19118</v>
      </c>
      <c r="E6025" s="749" t="s">
        <v>19108</v>
      </c>
      <c r="F6025" s="749" t="s">
        <v>19109</v>
      </c>
      <c r="I6025" s="749" t="s">
        <v>236</v>
      </c>
      <c r="J6025" s="749" t="n">
        <v>75.83</v>
      </c>
    </row>
    <row collapsed="false" customFormat="false" customHeight="true" hidden="true" ht="12.75" outlineLevel="0" r="6026">
      <c r="A6026" s="749" t="s">
        <v>19175</v>
      </c>
      <c r="B6026" s="749" t="str">
        <f aca="false">C6026&amp;D6026&amp;E6026&amp;F6026&amp;G6026&amp;H6026</f>
        <v>MONTAGEM E ASSENTAMENTO DE TUBULACAO DE CHAPA DE ACO DE 3/8" DE ESPESSURA,COM 6,00M DE COMPRIMENTO E 350MM DE DIAMETRO,INCLUSIVE SOLDA E REVESTIMENTO DAS JUNTAS,EXCLUSIVE FORNECIMENTO DOS TUBOS E DOS MATERIAIS DE REVESTIMENTO DAS JUNTAS</v>
      </c>
      <c r="C6026" s="749" t="s">
        <v>19173</v>
      </c>
      <c r="D6026" s="749" t="s">
        <v>19121</v>
      </c>
      <c r="E6026" s="749" t="s">
        <v>19108</v>
      </c>
      <c r="F6026" s="749" t="s">
        <v>19109</v>
      </c>
      <c r="I6026" s="749" t="s">
        <v>236</v>
      </c>
      <c r="J6026" s="749" t="n">
        <v>90.12</v>
      </c>
    </row>
    <row collapsed="false" customFormat="false" customHeight="true" hidden="true" ht="12.75" outlineLevel="0" r="6027">
      <c r="A6027" s="749" t="s">
        <v>19176</v>
      </c>
      <c r="B6027" s="749" t="str">
        <f aca="false">C6027&amp;D6027&amp;E6027&amp;F6027&amp;G6027&amp;H6027</f>
        <v>MONTAGEM E ASSENTAMENTO DE TUBULACAO DE CHAPA DE ACO DE 3/8" DE ESPESSURA,COM 6,00M DE COMPRIMENTO E 350MM DE DIAMETRO,INCLUSIVE SOLDA E REVESTIMENTO DAS JUNTAS,EXCLUSIVE FORNECIMENTO DOS TUBOS E DOS MATERIAIS DE REVESTIMENTO DAS JUNTAS</v>
      </c>
      <c r="C6027" s="749" t="s">
        <v>19173</v>
      </c>
      <c r="D6027" s="749" t="s">
        <v>19121</v>
      </c>
      <c r="E6027" s="749" t="s">
        <v>19108</v>
      </c>
      <c r="F6027" s="749" t="s">
        <v>19109</v>
      </c>
      <c r="I6027" s="749" t="s">
        <v>236</v>
      </c>
      <c r="J6027" s="749" t="n">
        <v>82.52</v>
      </c>
    </row>
    <row collapsed="false" customFormat="false" customHeight="true" hidden="true" ht="12.75" outlineLevel="0" r="6028">
      <c r="A6028" s="749" t="s">
        <v>19177</v>
      </c>
      <c r="B6028" s="749" t="str">
        <f aca="false">C6028&amp;D6028&amp;E6028&amp;F6028&amp;G6028&amp;H6028</f>
        <v>MONTAGEM E ASSENTAMENTO DE TUBULACAO DE CHAPA DE ACO DE 3/8" DE ESPESSURA,COM 6,00M DE COMPRIMENTO E 400MM DE DIAMETRO,INCLUSIVE SOLDA E REVESTIMENTO DAS JUNTAS,EXCLUSIVE FORNECIMENTO DOS TUBOS E DOS MATERIAIS DE REVESTIMENTO DAS JUNTAS</v>
      </c>
      <c r="C6028" s="749" t="s">
        <v>19173</v>
      </c>
      <c r="D6028" s="749" t="s">
        <v>19124</v>
      </c>
      <c r="E6028" s="749" t="s">
        <v>19108</v>
      </c>
      <c r="F6028" s="749" t="s">
        <v>19109</v>
      </c>
      <c r="I6028" s="749" t="s">
        <v>236</v>
      </c>
      <c r="J6028" s="749" t="n">
        <v>99.09</v>
      </c>
    </row>
    <row collapsed="false" customFormat="false" customHeight="true" hidden="true" ht="12.75" outlineLevel="0" r="6029">
      <c r="A6029" s="749" t="s">
        <v>19178</v>
      </c>
      <c r="B6029" s="749" t="str">
        <f aca="false">C6029&amp;D6029&amp;E6029&amp;F6029&amp;G6029&amp;H6029</f>
        <v>MONTAGEM E ASSENTAMENTO DE TUBULACAO DE CHAPA DE ACO DE 3/8" DE ESPESSURA,COM 6,00M DE COMPRIMENTO E 400MM DE DIAMETRO,INCLUSIVE SOLDA E REVESTIMENTO DAS JUNTAS,EXCLUSIVE FORNECIMENTO DOS TUBOS E DOS MATERIAIS DE REVESTIMENTO DAS JUNTAS</v>
      </c>
      <c r="C6029" s="749" t="s">
        <v>19173</v>
      </c>
      <c r="D6029" s="749" t="s">
        <v>19124</v>
      </c>
      <c r="E6029" s="749" t="s">
        <v>19108</v>
      </c>
      <c r="F6029" s="749" t="s">
        <v>19109</v>
      </c>
      <c r="I6029" s="749" t="s">
        <v>236</v>
      </c>
      <c r="J6029" s="749" t="n">
        <v>90.77</v>
      </c>
    </row>
    <row collapsed="false" customFormat="false" customHeight="true" hidden="true" ht="12.75" outlineLevel="0" r="6030">
      <c r="A6030" s="749" t="s">
        <v>19179</v>
      </c>
      <c r="B6030" s="749" t="str">
        <f aca="false">C6030&amp;D6030&amp;E6030&amp;F6030&amp;G6030&amp;H6030</f>
        <v>MONTAGEM E ASSENTAMENTO DE TUBULACAO DE CHAPA DE ACO DE 3/8" DE ESPESSURA,COM 6,00M DE COMPRIMENTO E 450MM DE DIAMETRO,INCLUSIVE SOLDA E REVESTIMENTO DAS JUNTAS,EXCLUSIVE FORNECIMENTO DOS TUBOS E DOS MATERIAIS DE REVESTIMENTO DAS JUNTAS</v>
      </c>
      <c r="C6030" s="749" t="s">
        <v>19173</v>
      </c>
      <c r="D6030" s="749" t="s">
        <v>19127</v>
      </c>
      <c r="E6030" s="749" t="s">
        <v>19108</v>
      </c>
      <c r="F6030" s="749" t="s">
        <v>19109</v>
      </c>
      <c r="I6030" s="749" t="s">
        <v>236</v>
      </c>
      <c r="J6030" s="749" t="n">
        <v>108.45</v>
      </c>
    </row>
    <row collapsed="false" customFormat="false" customHeight="true" hidden="true" ht="12.75" outlineLevel="0" r="6031">
      <c r="A6031" s="749" t="s">
        <v>19180</v>
      </c>
      <c r="B6031" s="749" t="str">
        <f aca="false">C6031&amp;D6031&amp;E6031&amp;F6031&amp;G6031&amp;H6031</f>
        <v>MONTAGEM E ASSENTAMENTO DE TUBULACAO DE CHAPA DE ACO DE 3/8" DE ESPESSURA,COM 6,00M DE COMPRIMENTO E 450MM DE DIAMETRO,INCLUSIVE SOLDA E REVESTIMENTO DAS JUNTAS,EXCLUSIVE FORNECIMENTO DOS TUBOS E DOS MATERIAIS DE REVESTIMENTO DAS JUNTAS</v>
      </c>
      <c r="C6031" s="749" t="s">
        <v>19173</v>
      </c>
      <c r="D6031" s="749" t="s">
        <v>19127</v>
      </c>
      <c r="E6031" s="749" t="s">
        <v>19108</v>
      </c>
      <c r="F6031" s="749" t="s">
        <v>19109</v>
      </c>
      <c r="I6031" s="749" t="s">
        <v>236</v>
      </c>
      <c r="J6031" s="749" t="n">
        <v>99.38</v>
      </c>
    </row>
    <row collapsed="false" customFormat="false" customHeight="true" hidden="true" ht="12.75" outlineLevel="0" r="6032">
      <c r="A6032" s="749" t="s">
        <v>19181</v>
      </c>
      <c r="B6032" s="749" t="str">
        <f aca="false">C6032&amp;D6032&amp;E6032&amp;F6032&amp;G6032&amp;H6032</f>
        <v>MONTAGEM E ASSENTAMENTO DE TUBULACAO DE CHAPA DE ACO DE 3/8" DE ESPESSURA,COM 6,00M DE COMPRIMENTO E 500MM DE DIAMETRO,INCLUSIVE SOLDA E REVESTIMENTO DAS JUNTAS,EXCLUSIVE FORNECIMENTO DOS TUBOS E DOS MATERIAIS DE REVESTIMENTO DAS JUNTAS</v>
      </c>
      <c r="C6032" s="749" t="s">
        <v>19173</v>
      </c>
      <c r="D6032" s="749" t="s">
        <v>19130</v>
      </c>
      <c r="E6032" s="749" t="s">
        <v>19108</v>
      </c>
      <c r="F6032" s="749" t="s">
        <v>19109</v>
      </c>
      <c r="I6032" s="749" t="s">
        <v>236</v>
      </c>
      <c r="J6032" s="749" t="n">
        <v>129.02</v>
      </c>
    </row>
    <row collapsed="false" customFormat="false" customHeight="true" hidden="true" ht="12.75" outlineLevel="0" r="6033">
      <c r="A6033" s="749" t="s">
        <v>19182</v>
      </c>
      <c r="B6033" s="749" t="str">
        <f aca="false">C6033&amp;D6033&amp;E6033&amp;F6033&amp;G6033&amp;H6033</f>
        <v>MONTAGEM E ASSENTAMENTO DE TUBULACAO DE CHAPA DE ACO DE 3/8" DE ESPESSURA,COM 6,00M DE COMPRIMENTO E 500MM DE DIAMETRO,INCLUSIVE SOLDA E REVESTIMENTO DAS JUNTAS,EXCLUSIVE FORNECIMENTO DOS TUBOS E DOS MATERIAIS DE REVESTIMENTO DAS JUNTAS</v>
      </c>
      <c r="C6033" s="749" t="s">
        <v>19173</v>
      </c>
      <c r="D6033" s="749" t="s">
        <v>19130</v>
      </c>
      <c r="E6033" s="749" t="s">
        <v>19108</v>
      </c>
      <c r="F6033" s="749" t="s">
        <v>19109</v>
      </c>
      <c r="I6033" s="749" t="s">
        <v>236</v>
      </c>
      <c r="J6033" s="749" t="n">
        <v>117.77</v>
      </c>
    </row>
    <row collapsed="false" customFormat="false" customHeight="true" hidden="true" ht="12.75" outlineLevel="0" r="6034">
      <c r="A6034" s="749" t="s">
        <v>19183</v>
      </c>
      <c r="B6034" s="749" t="str">
        <f aca="false">C6034&amp;D6034&amp;E6034&amp;F6034&amp;G6034&amp;H6034</f>
        <v>MONTAGEM E ASSENTAMENTO DE TUBULACAO DE CHAPA DE ACO DE 3/8" DE ESPESSURA,COM 6,00M DE COMPRIMENTO E 600MM DE DIAMETRO,INCLUSIVE SOLDA E REVESTIMENTO DAS JUNTAS,EXCLUSIVE FORNECIMENTO DOS TUBOS E DOS MATERIAIS DE REVESTIMENTO DAS JUNTAS</v>
      </c>
      <c r="C6034" s="749" t="s">
        <v>19173</v>
      </c>
      <c r="D6034" s="749" t="s">
        <v>19133</v>
      </c>
      <c r="E6034" s="749" t="s">
        <v>19108</v>
      </c>
      <c r="F6034" s="749" t="s">
        <v>19109</v>
      </c>
      <c r="I6034" s="749" t="s">
        <v>236</v>
      </c>
      <c r="J6034" s="749" t="n">
        <v>158.64</v>
      </c>
    </row>
    <row collapsed="false" customFormat="false" customHeight="true" hidden="true" ht="12.75" outlineLevel="0" r="6035">
      <c r="A6035" s="749" t="s">
        <v>19184</v>
      </c>
      <c r="B6035" s="749" t="str">
        <f aca="false">C6035&amp;D6035&amp;E6035&amp;F6035&amp;G6035&amp;H6035</f>
        <v>MONTAGEM E ASSENTAMENTO DE TUBULACAO DE CHAPA DE ACO DE 3/8" DE ESPESSURA,COM 6,00M DE COMPRIMENTO E 600MM DE DIAMETRO,INCLUSIVE SOLDA E REVESTIMENTO DAS JUNTAS,EXCLUSIVE FORNECIMENTO DOS TUBOS E DOS MATERIAIS DE REVESTIMENTO DAS JUNTAS</v>
      </c>
      <c r="C6035" s="749" t="s">
        <v>19173</v>
      </c>
      <c r="D6035" s="749" t="s">
        <v>19133</v>
      </c>
      <c r="E6035" s="749" t="s">
        <v>19108</v>
      </c>
      <c r="F6035" s="749" t="s">
        <v>19109</v>
      </c>
      <c r="I6035" s="749" t="s">
        <v>236</v>
      </c>
      <c r="J6035" s="749" t="n">
        <v>144.42</v>
      </c>
    </row>
    <row collapsed="false" customFormat="false" customHeight="true" hidden="true" ht="12.75" outlineLevel="0" r="6036">
      <c r="A6036" s="749" t="s">
        <v>19185</v>
      </c>
      <c r="B6036" s="749" t="str">
        <f aca="false">C6036&amp;D6036&amp;E6036&amp;F6036&amp;G6036&amp;H6036</f>
        <v>MONTAGEM E ASSENTAMENTO DE TUBULACAO DE CHAPA DE ACO DE 3/8" DE ESPESSURA,COM 6,00M DE COMPRIMENTO E 700MM DE DIAMETRO,INCLUSIVE SOLDA E REVESTIMENTO DAS JUNTAS,EXCLUSIVE FORNECIMENTO DOS TUBOS E DOS MATERIAIS DE REVESTIMENTO DAS JUNTAS</v>
      </c>
      <c r="C6036" s="749" t="s">
        <v>19173</v>
      </c>
      <c r="D6036" s="749" t="s">
        <v>19136</v>
      </c>
      <c r="E6036" s="749" t="s">
        <v>19108</v>
      </c>
      <c r="F6036" s="749" t="s">
        <v>19109</v>
      </c>
      <c r="I6036" s="749" t="s">
        <v>236</v>
      </c>
      <c r="J6036" s="749" t="n">
        <v>172.3</v>
      </c>
    </row>
    <row collapsed="false" customFormat="false" customHeight="true" hidden="true" ht="12.75" outlineLevel="0" r="6037">
      <c r="A6037" s="749" t="s">
        <v>19186</v>
      </c>
      <c r="B6037" s="749" t="str">
        <f aca="false">C6037&amp;D6037&amp;E6037&amp;F6037&amp;G6037&amp;H6037</f>
        <v>MONTAGEM E ASSENTAMENTO DE TUBULACAO DE CHAPA DE ACO DE 3/8" DE ESPESSURA,COM 6,00M DE COMPRIMENTO E 700MM DE DIAMETRO,INCLUSIVE SOLDA E REVESTIMENTO DAS JUNTAS,EXCLUSIVE FORNECIMENTO DOS TUBOS E DOS MATERIAIS DE REVESTIMENTO DAS JUNTAS</v>
      </c>
      <c r="C6037" s="749" t="s">
        <v>19173</v>
      </c>
      <c r="D6037" s="749" t="s">
        <v>19136</v>
      </c>
      <c r="E6037" s="749" t="s">
        <v>19108</v>
      </c>
      <c r="F6037" s="749" t="s">
        <v>19109</v>
      </c>
      <c r="I6037" s="749" t="s">
        <v>236</v>
      </c>
      <c r="J6037" s="749" t="n">
        <v>157.01</v>
      </c>
    </row>
    <row collapsed="false" customFormat="false" customHeight="true" hidden="true" ht="12.75" outlineLevel="0" r="6038">
      <c r="A6038" s="749" t="s">
        <v>19187</v>
      </c>
      <c r="B6038" s="749" t="str">
        <f aca="false">C6038&amp;D6038&amp;E6038&amp;F6038&amp;G6038&amp;H6038</f>
        <v>MONTAGEM E ASSENTAMENTO DE TUBULACAO DE CHAPA DE ACO DE 3/8" DE ESPESSURA,COM 6,00M DE COMPRIMENTO E 800MM DE DIAMETRO,INCLUSIVE SOLDA E REVESTIMENTO DAS JUNTAS,EXCLUSIVE FORNECIMENTO DOS TUBOS E DOS MATERIAIS DE REVESTIMENTO DAS JUNTAS</v>
      </c>
      <c r="C6038" s="749" t="s">
        <v>19173</v>
      </c>
      <c r="D6038" s="749" t="s">
        <v>19139</v>
      </c>
      <c r="E6038" s="749" t="s">
        <v>19108</v>
      </c>
      <c r="F6038" s="749" t="s">
        <v>19109</v>
      </c>
      <c r="I6038" s="749" t="s">
        <v>236</v>
      </c>
      <c r="J6038" s="749" t="n">
        <v>204.53</v>
      </c>
    </row>
    <row collapsed="false" customFormat="false" customHeight="true" hidden="true" ht="12.75" outlineLevel="0" r="6039">
      <c r="A6039" s="749" t="s">
        <v>19188</v>
      </c>
      <c r="B6039" s="749" t="str">
        <f aca="false">C6039&amp;D6039&amp;E6039&amp;F6039&amp;G6039&amp;H6039</f>
        <v>MONTAGEM E ASSENTAMENTO DE TUBULACAO DE CHAPA DE ACO DE 3/8" DE ESPESSURA,COM 6,00M DE COMPRIMENTO E 800MM DE DIAMETRO,INCLUSIVE SOLDA E REVESTIMENTO DAS JUNTAS,EXCLUSIVE FORNECIMENTO DOS TUBOS E DOS MATERIAIS DE REVESTIMENTO DAS JUNTAS</v>
      </c>
      <c r="C6039" s="749" t="s">
        <v>19173</v>
      </c>
      <c r="D6039" s="749" t="s">
        <v>19139</v>
      </c>
      <c r="E6039" s="749" t="s">
        <v>19108</v>
      </c>
      <c r="F6039" s="749" t="s">
        <v>19109</v>
      </c>
      <c r="I6039" s="749" t="s">
        <v>236</v>
      </c>
      <c r="J6039" s="749" t="n">
        <v>186.35</v>
      </c>
    </row>
    <row collapsed="false" customFormat="false" customHeight="true" hidden="true" ht="12.75" outlineLevel="0" r="6040">
      <c r="A6040" s="749" t="s">
        <v>19189</v>
      </c>
      <c r="B6040" s="749" t="str">
        <f aca="false">C6040&amp;D6040&amp;E6040&amp;F6040&amp;G6040&amp;H6040</f>
        <v>MONTAGEM E ASSENTAMENTO DE TUBULACAO DE CHAPA DE ACO DE 3/8" DE ESPESSURA,COM 6,00M DE COMPRIMENTO E 900MM DE DIAMETRO,INCLUSIVE SOLDA E REVESTIMENTO DAS JUNTAS,EXCLUSIVE FORNECIMENTO DOS TUBOS E DOS MATERIAIS DE REVESTIMENTO DAS JUNTAS</v>
      </c>
      <c r="C6040" s="749" t="s">
        <v>19173</v>
      </c>
      <c r="D6040" s="749" t="s">
        <v>19190</v>
      </c>
      <c r="E6040" s="749" t="s">
        <v>19108</v>
      </c>
      <c r="F6040" s="749" t="s">
        <v>19109</v>
      </c>
      <c r="I6040" s="749" t="s">
        <v>236</v>
      </c>
      <c r="J6040" s="749" t="n">
        <v>216.72</v>
      </c>
    </row>
    <row collapsed="false" customFormat="false" customHeight="true" hidden="true" ht="12.75" outlineLevel="0" r="6041">
      <c r="A6041" s="749" t="s">
        <v>19191</v>
      </c>
      <c r="B6041" s="749" t="str">
        <f aca="false">C6041&amp;D6041&amp;E6041&amp;F6041&amp;G6041&amp;H6041</f>
        <v>MONTAGEM E ASSENTAMENTO DE TUBULACAO DE CHAPA DE ACO DE 3/8" DE ESPESSURA,COM 6,00M DE COMPRIMENTO E 900MM DE DIAMETRO,INCLUSIVE SOLDA E REVESTIMENTO DAS JUNTAS,EXCLUSIVE FORNECIMENTO DOS TUBOS E DOS MATERIAIS DE REVESTIMENTO DAS JUNTAS</v>
      </c>
      <c r="C6041" s="749" t="s">
        <v>19173</v>
      </c>
      <c r="D6041" s="749" t="s">
        <v>19190</v>
      </c>
      <c r="E6041" s="749" t="s">
        <v>19108</v>
      </c>
      <c r="F6041" s="749" t="s">
        <v>19109</v>
      </c>
      <c r="I6041" s="749" t="s">
        <v>236</v>
      </c>
      <c r="J6041" s="749" t="n">
        <v>197.59</v>
      </c>
    </row>
    <row collapsed="false" customFormat="false" customHeight="true" hidden="true" ht="12.75" outlineLevel="0" r="6042">
      <c r="A6042" s="749" t="s">
        <v>19192</v>
      </c>
      <c r="B6042" s="749" t="str">
        <f aca="false">C6042&amp;D6042&amp;E6042&amp;F6042&amp;G6042&amp;H6042</f>
        <v>MONTAGEM E ASSENTAMENTO DE TUBULACAO DE CHAPA DE ACO DE 3/8" DE ESPESSURA,COM 6,00M DE COMPRIMENTO E 1000MM DE DIAMETRO,INCLUSIVE SOLDA E REVESTIMENTO DAS JUNTAS,EXCLUSIVE FORNECIMENTO DOS TUBOS E DOS MATERIAIS DE REVESTIMENTO DAS JUNTAS</v>
      </c>
      <c r="C6042" s="749" t="s">
        <v>19173</v>
      </c>
      <c r="D6042" s="749" t="s">
        <v>19193</v>
      </c>
      <c r="E6042" s="749" t="s">
        <v>19081</v>
      </c>
      <c r="F6042" s="749" t="s">
        <v>19082</v>
      </c>
      <c r="I6042" s="749" t="s">
        <v>236</v>
      </c>
      <c r="J6042" s="749" t="n">
        <v>250.88</v>
      </c>
    </row>
    <row collapsed="false" customFormat="false" customHeight="true" hidden="true" ht="12.75" outlineLevel="0" r="6043">
      <c r="A6043" s="749" t="s">
        <v>19194</v>
      </c>
      <c r="B6043" s="749" t="str">
        <f aca="false">C6043&amp;D6043&amp;E6043&amp;F6043&amp;G6043&amp;H6043</f>
        <v>MONTAGEM E ASSENTAMENTO DE TUBULACAO DE CHAPA DE ACO DE 3/8" DE ESPESSURA,COM 6,00M DE COMPRIMENTO E 1000MM DE DIAMETRO,INCLUSIVE SOLDA E REVESTIMENTO DAS JUNTAS,EXCLUSIVE FORNECIMENTO DOS TUBOS E DOS MATERIAIS DE REVESTIMENTO DAS JUNTAS</v>
      </c>
      <c r="C6043" s="749" t="s">
        <v>19173</v>
      </c>
      <c r="D6043" s="749" t="s">
        <v>19193</v>
      </c>
      <c r="E6043" s="749" t="s">
        <v>19081</v>
      </c>
      <c r="F6043" s="749" t="s">
        <v>19082</v>
      </c>
      <c r="I6043" s="749" t="s">
        <v>236</v>
      </c>
      <c r="J6043" s="749" t="n">
        <v>228.44</v>
      </c>
    </row>
    <row collapsed="false" customFormat="false" customHeight="true" hidden="true" ht="12.75" outlineLevel="0" r="6044">
      <c r="A6044" s="749" t="s">
        <v>19195</v>
      </c>
      <c r="B6044" s="749" t="str">
        <f aca="false">C6044&amp;D6044&amp;E6044&amp;F6044&amp;G6044&amp;H6044</f>
        <v>MONTAGEM E ASSENTAMENTO DE TUBULACAO DE CHAPA DE ACO DE 3/8" DE ESPESSURA,COM 6,00M DE COMPRIMENTO E 1200MM DE DIAMETRO,INCLUSIVE SOLDA E REVESTIMENTO DAS JUNTAS,EXCLUSIVE FORNECIMENTO DOS TUBOS E DOS MATERIAIS DE REVESTIMENTO DAS JUNTAS</v>
      </c>
      <c r="C6044" s="749" t="s">
        <v>19173</v>
      </c>
      <c r="D6044" s="749" t="s">
        <v>19196</v>
      </c>
      <c r="E6044" s="749" t="s">
        <v>19081</v>
      </c>
      <c r="F6044" s="749" t="s">
        <v>19082</v>
      </c>
      <c r="I6044" s="749" t="s">
        <v>236</v>
      </c>
      <c r="J6044" s="749" t="n">
        <v>275.27</v>
      </c>
    </row>
    <row collapsed="false" customFormat="false" customHeight="true" hidden="true" ht="12.75" outlineLevel="0" r="6045">
      <c r="A6045" s="749" t="s">
        <v>19197</v>
      </c>
      <c r="B6045" s="749" t="str">
        <f aca="false">C6045&amp;D6045&amp;E6045&amp;F6045&amp;G6045&amp;H6045</f>
        <v>MONTAGEM E ASSENTAMENTO DE TUBULACAO DE CHAPA DE ACO DE 3/8" DE ESPESSURA,COM 6,00M DE COMPRIMENTO E 1200MM DE DIAMETRO,INCLUSIVE SOLDA E REVESTIMENTO DAS JUNTAS,EXCLUSIVE FORNECIMENTO DOS TUBOS E DOS MATERIAIS DE REVESTIMENTO DAS JUNTAS</v>
      </c>
      <c r="C6045" s="749" t="s">
        <v>19173</v>
      </c>
      <c r="D6045" s="749" t="s">
        <v>19196</v>
      </c>
      <c r="E6045" s="749" t="s">
        <v>19081</v>
      </c>
      <c r="F6045" s="749" t="s">
        <v>19082</v>
      </c>
      <c r="I6045" s="749" t="s">
        <v>236</v>
      </c>
      <c r="J6045" s="749" t="n">
        <v>250.92</v>
      </c>
    </row>
    <row collapsed="false" customFormat="false" customHeight="true" hidden="true" ht="12.75" outlineLevel="0" r="6046">
      <c r="A6046" s="749" t="s">
        <v>19198</v>
      </c>
      <c r="B6046" s="749" t="str">
        <f aca="false">C6046&amp;D6046&amp;E6046&amp;F6046&amp;G6046&amp;H6046</f>
        <v>MONTAGEM E ASSENTAMENTO DE TUBULACAO DE CHAPA DE ACO DE 3/8" DE ESPESSURA,COM 6,00M DE COMPRIMENTO E 1300MM DE DIAMETRO,INCLUSIVE SOLDA E REVESTIMENTO DAS JUNTAS,EXCLUSIVE FORNECIMENTO DOS TUBOS E DOS MATERIAIS DE REVESTIMENTO DAS JUNTAS</v>
      </c>
      <c r="C6046" s="749" t="s">
        <v>19173</v>
      </c>
      <c r="D6046" s="749" t="s">
        <v>19199</v>
      </c>
      <c r="E6046" s="749" t="s">
        <v>19081</v>
      </c>
      <c r="F6046" s="749" t="s">
        <v>19082</v>
      </c>
      <c r="I6046" s="749" t="s">
        <v>236</v>
      </c>
      <c r="J6046" s="749" t="n">
        <v>316.07</v>
      </c>
    </row>
    <row collapsed="false" customFormat="false" customHeight="true" hidden="true" ht="12.75" outlineLevel="0" r="6047">
      <c r="A6047" s="749" t="s">
        <v>19200</v>
      </c>
      <c r="B6047" s="749" t="str">
        <f aca="false">C6047&amp;D6047&amp;E6047&amp;F6047&amp;G6047&amp;H6047</f>
        <v>MONTAGEM E ASSENTAMENTO DE TUBULACAO DE CHAPA DE ACO DE 3/8" DE ESPESSURA,COM 6,00M DE COMPRIMENTO E 1300MM DE DIAMETRO,INCLUSIVE SOLDA E REVESTIMENTO DAS JUNTAS,EXCLUSIVE FORNECIMENTO DOS TUBOS E DOS MATERIAIS DE REVESTIMENTO DAS JUNTAS</v>
      </c>
      <c r="C6047" s="749" t="s">
        <v>19173</v>
      </c>
      <c r="D6047" s="749" t="s">
        <v>19199</v>
      </c>
      <c r="E6047" s="749" t="s">
        <v>19081</v>
      </c>
      <c r="F6047" s="749" t="s">
        <v>19082</v>
      </c>
      <c r="I6047" s="749" t="s">
        <v>236</v>
      </c>
      <c r="J6047" s="749" t="n">
        <v>287.51</v>
      </c>
    </row>
    <row collapsed="false" customFormat="false" customHeight="true" hidden="true" ht="12.75" outlineLevel="0" r="6048">
      <c r="A6048" s="749" t="s">
        <v>19201</v>
      </c>
      <c r="B6048" s="749" t="str">
        <f aca="false">C6048&amp;D6048&amp;E6048&amp;F6048&amp;G6048&amp;H6048</f>
        <v>MONTAGEM E ASSENTAMENTO DE TUBULACAO DE CHAPA DE ACO DE 3/8" DE ESPESSURA,COM 6,00M DE COMPRIMENTO E 1500MM DE DIAMETRO,INCLUSIVE SOLDA E REVESTIMENTO DAS JUNTAS,EXCLUSIVE FORNECIMENTO DOS TUBOS E DOS MATERIAIS DE REVESTIMENTO DAS JUNTAS</v>
      </c>
      <c r="C6048" s="749" t="s">
        <v>19173</v>
      </c>
      <c r="D6048" s="749" t="s">
        <v>19202</v>
      </c>
      <c r="E6048" s="749" t="s">
        <v>19081</v>
      </c>
      <c r="F6048" s="749" t="s">
        <v>19082</v>
      </c>
      <c r="I6048" s="749" t="s">
        <v>236</v>
      </c>
      <c r="J6048" s="749" t="n">
        <v>340.46</v>
      </c>
    </row>
    <row collapsed="false" customFormat="false" customHeight="true" hidden="true" ht="12.75" outlineLevel="0" r="6049">
      <c r="A6049" s="749" t="s">
        <v>19203</v>
      </c>
      <c r="B6049" s="749" t="str">
        <f aca="false">C6049&amp;D6049&amp;E6049&amp;F6049&amp;G6049&amp;H6049</f>
        <v>MONTAGEM E ASSENTAMENTO DE TUBULACAO DE CHAPA DE ACO DE 3/8" DE ESPESSURA,COM 6,00M DE COMPRIMENTO E 1500MM DE DIAMETRO,INCLUSIVE SOLDA E REVESTIMENTO DAS JUNTAS,EXCLUSIVE FORNECIMENTO DOS TUBOS E DOS MATERIAIS DE REVESTIMENTO DAS JUNTAS</v>
      </c>
      <c r="C6049" s="749" t="s">
        <v>19173</v>
      </c>
      <c r="D6049" s="749" t="s">
        <v>19202</v>
      </c>
      <c r="E6049" s="749" t="s">
        <v>19081</v>
      </c>
      <c r="F6049" s="749" t="s">
        <v>19082</v>
      </c>
      <c r="I6049" s="749" t="s">
        <v>236</v>
      </c>
      <c r="J6049" s="749" t="n">
        <v>309.98</v>
      </c>
    </row>
    <row collapsed="false" customFormat="false" customHeight="true" hidden="true" ht="12.75" outlineLevel="0" r="6050">
      <c r="A6050" s="749" t="s">
        <v>19204</v>
      </c>
      <c r="B6050" s="749" t="str">
        <f aca="false">C6050&amp;D6050&amp;E6050&amp;F6050&amp;G6050&amp;H6050</f>
        <v>MONTAGEM E ASSENTAMENTO DE TUBULACAO DE CHAPA DE ACO DE 3/8" DE ESPESSURA,COM 6,00M DE COMPRIMENTO E 2000MM DE DIAMETRO,INCLUSIVE SOLDA E REVESTIMENTO DAS JUNTAS,EXCLUSIVE FORNECIMENTO DOS TUBOS E DOS MATERIAIS DE REVESTIMENTO DAS JUNTAS</v>
      </c>
      <c r="C6050" s="749" t="s">
        <v>19173</v>
      </c>
      <c r="D6050" s="749" t="s">
        <v>19205</v>
      </c>
      <c r="E6050" s="749" t="s">
        <v>19081</v>
      </c>
      <c r="F6050" s="749" t="s">
        <v>19082</v>
      </c>
      <c r="I6050" s="749" t="s">
        <v>236</v>
      </c>
      <c r="J6050" s="749" t="n">
        <v>450.13</v>
      </c>
    </row>
    <row collapsed="false" customFormat="false" customHeight="true" hidden="true" ht="12.75" outlineLevel="0" r="6051">
      <c r="A6051" s="749" t="s">
        <v>19206</v>
      </c>
      <c r="B6051" s="749" t="str">
        <f aca="false">C6051&amp;D6051&amp;E6051&amp;F6051&amp;G6051&amp;H6051</f>
        <v>MONTAGEM E ASSENTAMENTO DE TUBULACAO DE CHAPA DE ACO DE 3/8" DE ESPESSURA,COM 6,00M DE COMPRIMENTO E 2000MM DE DIAMETRO,INCLUSIVE SOLDA E REVESTIMENTO DAS JUNTAS,EXCLUSIVE FORNECIMENTO DOS TUBOS E DOS MATERIAIS DE REVESTIMENTO DAS JUNTAS</v>
      </c>
      <c r="C6051" s="749" t="s">
        <v>19173</v>
      </c>
      <c r="D6051" s="749" t="s">
        <v>19205</v>
      </c>
      <c r="E6051" s="749" t="s">
        <v>19081</v>
      </c>
      <c r="F6051" s="749" t="s">
        <v>19082</v>
      </c>
      <c r="I6051" s="749" t="s">
        <v>236</v>
      </c>
      <c r="J6051" s="749" t="n">
        <v>409.85</v>
      </c>
    </row>
    <row collapsed="false" customFormat="false" customHeight="true" hidden="true" ht="12.75" outlineLevel="0" r="6052">
      <c r="A6052" s="749" t="s">
        <v>19207</v>
      </c>
      <c r="B6052" s="749" t="str">
        <f aca="false">C6052&amp;D6052&amp;E6052&amp;F6052&amp;G6052&amp;H6052</f>
        <v>MONTAGEM E ASSENTAMENTO DE TUBULACAO DE CHAPA DE ACO DE 3/8" DE ESPESSURA,COM 6,00M DE COMPRIMENTO E 2500MM DE DIAMETRO,INCLUSIVE SOLDA E REVESTIMENTO DAS JUNTAS,EXCLUSIVE FORNECIMENTO DOS TUBOS E DOS MATERIAIS DE REVESTIMENTO DAS JUNTAS</v>
      </c>
      <c r="C6052" s="749" t="s">
        <v>19173</v>
      </c>
      <c r="D6052" s="749" t="s">
        <v>19208</v>
      </c>
      <c r="E6052" s="749" t="s">
        <v>19081</v>
      </c>
      <c r="F6052" s="749" t="s">
        <v>19082</v>
      </c>
      <c r="I6052" s="749" t="s">
        <v>236</v>
      </c>
      <c r="J6052" s="749" t="n">
        <v>557.69</v>
      </c>
    </row>
    <row collapsed="false" customFormat="false" customHeight="true" hidden="true" ht="12.75" outlineLevel="0" r="6053">
      <c r="A6053" s="749" t="s">
        <v>19209</v>
      </c>
      <c r="B6053" s="749" t="str">
        <f aca="false">C6053&amp;D6053&amp;E6053&amp;F6053&amp;G6053&amp;H6053</f>
        <v>MONTAGEM E ASSENTAMENTO DE TUBULACAO DE CHAPA DE ACO DE 3/8" DE ESPESSURA,COM 6,00M DE COMPRIMENTO E 2500MM DE DIAMETRO,INCLUSIVE SOLDA E REVESTIMENTO DAS JUNTAS,EXCLUSIVE FORNECIMENTO DOS TUBOS E DOS MATERIAIS DE REVESTIMENTO DAS JUNTAS</v>
      </c>
      <c r="C6053" s="749" t="s">
        <v>19173</v>
      </c>
      <c r="D6053" s="749" t="s">
        <v>19208</v>
      </c>
      <c r="E6053" s="749" t="s">
        <v>19081</v>
      </c>
      <c r="F6053" s="749" t="s">
        <v>19082</v>
      </c>
      <c r="I6053" s="749" t="s">
        <v>236</v>
      </c>
      <c r="J6053" s="749" t="n">
        <v>507.82</v>
      </c>
    </row>
    <row collapsed="false" customFormat="false" customHeight="true" hidden="true" ht="12.75" outlineLevel="0" r="6054">
      <c r="A6054" s="749" t="s">
        <v>19210</v>
      </c>
      <c r="B6054" s="749" t="str">
        <f aca="false">C6054&amp;D6054&amp;E6054&amp;F6054&amp;G6054&amp;H6054</f>
        <v>MONTAGEM E ASSENTAMENTO DE TUBULACAO DE CHAPA DE ACO DE 1/2"DE ESPESSURA,COM 6,00M DE COMPRIMENTO E 500MM DE DIAMETRO,INCLUSIVE SOLDA E REVESTIMENTO DAS JUNTAS,EXCLUSIVE FORNECIMENTO DOS TUBOS E DOS MATERIAIS DE REVESTIMENTO DAS JUNTAS</v>
      </c>
      <c r="C6054" s="749" t="s">
        <v>19211</v>
      </c>
      <c r="D6054" s="749" t="s">
        <v>19212</v>
      </c>
      <c r="E6054" s="749" t="s">
        <v>19213</v>
      </c>
      <c r="F6054" s="749" t="s">
        <v>19214</v>
      </c>
      <c r="I6054" s="749" t="s">
        <v>236</v>
      </c>
      <c r="J6054" s="749" t="n">
        <v>120.24</v>
      </c>
    </row>
    <row collapsed="false" customFormat="false" customHeight="true" hidden="true" ht="12.75" outlineLevel="0" r="6055">
      <c r="A6055" s="749" t="s">
        <v>19215</v>
      </c>
      <c r="B6055" s="749" t="str">
        <f aca="false">C6055&amp;D6055&amp;E6055&amp;F6055&amp;G6055&amp;H6055</f>
        <v>MONTAGEM E ASSENTAMENTO DE TUBULACAO DE CHAPA DE ACO DE 1/2"DE ESPESSURA,COM 6,00M DE COMPRIMENTO E 500MM DE DIAMETRO,INCLUSIVE SOLDA E REVESTIMENTO DAS JUNTAS,EXCLUSIVE FORNECIMENTO DOS TUBOS E DOS MATERIAIS DE REVESTIMENTO DAS JUNTAS</v>
      </c>
      <c r="C6055" s="749" t="s">
        <v>19211</v>
      </c>
      <c r="D6055" s="749" t="s">
        <v>19212</v>
      </c>
      <c r="E6055" s="749" t="s">
        <v>19213</v>
      </c>
      <c r="F6055" s="749" t="s">
        <v>19214</v>
      </c>
      <c r="I6055" s="749" t="s">
        <v>236</v>
      </c>
      <c r="J6055" s="749" t="n">
        <v>111.82</v>
      </c>
    </row>
    <row collapsed="false" customFormat="false" customHeight="true" hidden="true" ht="12.75" outlineLevel="0" r="6056">
      <c r="A6056" s="749" t="s">
        <v>19216</v>
      </c>
      <c r="B6056" s="749" t="str">
        <f aca="false">C6056&amp;D6056&amp;E6056&amp;F6056&amp;G6056&amp;H6056</f>
        <v>MONTAGEM E ASSENTAMENTO DE TUBULACAO DE CHAPA DE ACO DE 1/2" DE ESPESSURA,COM 6,00M DE COMPRIMENTO E 600MM DE DIAMETRO,INCLUSIVE SOLDA E REVESTIMENTO DAS JUNTAS,EXCLUSIVE FORNECIMENTO DOS TUBOS E DOS MATERIAIS DE REVESTIMENTO DAS JUNTAS</v>
      </c>
      <c r="C6056" s="749" t="s">
        <v>19211</v>
      </c>
      <c r="D6056" s="749" t="s">
        <v>19133</v>
      </c>
      <c r="E6056" s="749" t="s">
        <v>19108</v>
      </c>
      <c r="F6056" s="749" t="s">
        <v>19109</v>
      </c>
      <c r="I6056" s="749" t="s">
        <v>236</v>
      </c>
      <c r="J6056" s="749" t="n">
        <v>201.31</v>
      </c>
    </row>
    <row collapsed="false" customFormat="false" customHeight="true" hidden="true" ht="12.75" outlineLevel="0" r="6057">
      <c r="A6057" s="749" t="s">
        <v>19217</v>
      </c>
      <c r="B6057" s="749" t="str">
        <f aca="false">C6057&amp;D6057&amp;E6057&amp;F6057&amp;G6057&amp;H6057</f>
        <v>MONTAGEM E ASSENTAMENTO DE TUBULACAO DE CHAPA DE ACO DE 1/2" DE ESPESSURA,COM 6,00M DE COMPRIMENTO E 600MM DE DIAMETRO,INCLUSIVE SOLDA E REVESTIMENTO DAS JUNTAS,EXCLUSIVE FORNECIMENTO DOS TUBOS E DOS MATERIAIS DE REVESTIMENTO DAS JUNTAS</v>
      </c>
      <c r="C6057" s="749" t="s">
        <v>19211</v>
      </c>
      <c r="D6057" s="749" t="s">
        <v>19133</v>
      </c>
      <c r="E6057" s="749" t="s">
        <v>19108</v>
      </c>
      <c r="F6057" s="749" t="s">
        <v>19109</v>
      </c>
      <c r="I6057" s="749" t="s">
        <v>236</v>
      </c>
      <c r="J6057" s="749" t="n">
        <v>183.38</v>
      </c>
    </row>
    <row collapsed="false" customFormat="false" customHeight="true" hidden="true" ht="12.75" outlineLevel="0" r="6058">
      <c r="A6058" s="749" t="s">
        <v>19218</v>
      </c>
      <c r="B6058" s="749" t="str">
        <f aca="false">C6058&amp;D6058&amp;E6058&amp;F6058&amp;G6058&amp;H6058</f>
        <v>MONTAGEM E ASSENTAMENTO DE TUBULACAO DE CHAPA DE ACO DE 1/2" DE ESPESSURA,COM 6,00M DE COMPRIMENTO E 700MM DE DIAMETRO,INCLUSIVE SOLDA E REVESTIMENTO DAS JUNTAS,EXCLUSIVE FORNECIMENTO DOS TUBOS E DOS MATERIAIS DE REVESTIMENTO DAS JUNTAS</v>
      </c>
      <c r="C6058" s="749" t="s">
        <v>19211</v>
      </c>
      <c r="D6058" s="749" t="s">
        <v>19136</v>
      </c>
      <c r="E6058" s="749" t="s">
        <v>19108</v>
      </c>
      <c r="F6058" s="749" t="s">
        <v>19109</v>
      </c>
      <c r="I6058" s="749" t="s">
        <v>236</v>
      </c>
      <c r="J6058" s="749" t="n">
        <v>218.18</v>
      </c>
    </row>
    <row collapsed="false" customFormat="false" customHeight="true" hidden="true" ht="12.75" outlineLevel="0" r="6059">
      <c r="A6059" s="749" t="s">
        <v>19219</v>
      </c>
      <c r="B6059" s="749" t="str">
        <f aca="false">C6059&amp;D6059&amp;E6059&amp;F6059&amp;G6059&amp;H6059</f>
        <v>MONTAGEM E ASSENTAMENTO DE TUBULACAO DE CHAPA DE ACO DE 1/2" DE ESPESSURA,COM 6,00M DE COMPRIMENTO E 700MM DE DIAMETRO,INCLUSIVE SOLDA E REVESTIMENTO DAS JUNTAS,EXCLUSIVE FORNECIMENTO DOS TUBOS E DOS MATERIAIS DE REVESTIMENTO DAS JUNTAS</v>
      </c>
      <c r="C6059" s="749" t="s">
        <v>19211</v>
      </c>
      <c r="D6059" s="749" t="s">
        <v>19136</v>
      </c>
      <c r="E6059" s="749" t="s">
        <v>19108</v>
      </c>
      <c r="F6059" s="749" t="s">
        <v>19109</v>
      </c>
      <c r="I6059" s="749" t="s">
        <v>236</v>
      </c>
      <c r="J6059" s="749" t="n">
        <v>199</v>
      </c>
    </row>
    <row collapsed="false" customFormat="false" customHeight="true" hidden="true" ht="12.75" outlineLevel="0" r="6060">
      <c r="A6060" s="749" t="s">
        <v>19220</v>
      </c>
      <c r="B6060" s="749" t="str">
        <f aca="false">C6060&amp;D6060&amp;E6060&amp;F6060&amp;G6060&amp;H6060</f>
        <v>MONTAGEM E ASSENTAMENTO DE TUBULACAO DE CHAPA DE ACO DE 1/2" DE ESPESSURA,COM 6,00M DE COMPRIMENTO E 800MM DE DIAMETRO,INCLUSIVE SOLDA E REVESTIMENTO DAS JUNTAS,EXCLUSIVE FORNECIMENTO DOS TUBOS E DOS MATERIAIS DE REVESTIMENTO DAS JUNTAS</v>
      </c>
      <c r="C6060" s="749" t="s">
        <v>19211</v>
      </c>
      <c r="D6060" s="749" t="s">
        <v>19139</v>
      </c>
      <c r="E6060" s="749" t="s">
        <v>19108</v>
      </c>
      <c r="F6060" s="749" t="s">
        <v>19109</v>
      </c>
      <c r="I6060" s="749" t="s">
        <v>236</v>
      </c>
      <c r="J6060" s="749" t="n">
        <v>248.88</v>
      </c>
    </row>
    <row collapsed="false" customFormat="false" customHeight="true" hidden="true" ht="12.75" outlineLevel="0" r="6061">
      <c r="A6061" s="749" t="s">
        <v>19221</v>
      </c>
      <c r="B6061" s="749" t="str">
        <f aca="false">C6061&amp;D6061&amp;E6061&amp;F6061&amp;G6061&amp;H6061</f>
        <v>MONTAGEM E ASSENTAMENTO DE TUBULACAO DE CHAPA DE ACO DE 1/2" DE ESPESSURA,COM 6,00M DE COMPRIMENTO E 800MM DE DIAMETRO,INCLUSIVE SOLDA E REVESTIMENTO DAS JUNTAS,EXCLUSIVE FORNECIMENTO DOS TUBOS E DOS MATERIAIS DE REVESTIMENTO DAS JUNTAS</v>
      </c>
      <c r="C6061" s="749" t="s">
        <v>19211</v>
      </c>
      <c r="D6061" s="749" t="s">
        <v>19139</v>
      </c>
      <c r="E6061" s="749" t="s">
        <v>19108</v>
      </c>
      <c r="F6061" s="749" t="s">
        <v>19109</v>
      </c>
      <c r="I6061" s="749" t="s">
        <v>236</v>
      </c>
      <c r="J6061" s="749" t="n">
        <v>227.01</v>
      </c>
    </row>
    <row collapsed="false" customFormat="false" customHeight="true" hidden="true" ht="12.75" outlineLevel="0" r="6062">
      <c r="A6062" s="749" t="s">
        <v>19222</v>
      </c>
      <c r="B6062" s="749" t="str">
        <f aca="false">C6062&amp;D6062&amp;E6062&amp;F6062&amp;G6062&amp;H6062</f>
        <v>MONTAGEM E ASSENTAMENTO DE TUBULACAO DE CHAPA DE ACO DE 1/2" DE ESPESSURA,COM 6,00M DE COMPRIMENTO E 900MM DE DIAMETRO,INCLUSIVE SOLDA E REVESTIMENTO DAS JUNTAS,EXCLUSIVE FORNECIMENTO DOS TUBOS E DOS MATERIAIS DE REVESTIMENTO DAS JUNTAS</v>
      </c>
      <c r="C6062" s="749" t="s">
        <v>19211</v>
      </c>
      <c r="D6062" s="749" t="s">
        <v>19190</v>
      </c>
      <c r="E6062" s="749" t="s">
        <v>19108</v>
      </c>
      <c r="F6062" s="749" t="s">
        <v>19109</v>
      </c>
      <c r="I6062" s="749" t="s">
        <v>236</v>
      </c>
      <c r="J6062" s="749" t="n">
        <v>265.14</v>
      </c>
    </row>
    <row collapsed="false" customFormat="false" customHeight="true" hidden="true" ht="12.75" outlineLevel="0" r="6063">
      <c r="A6063" s="749" t="s">
        <v>19223</v>
      </c>
      <c r="B6063" s="749" t="str">
        <f aca="false">C6063&amp;D6063&amp;E6063&amp;F6063&amp;G6063&amp;H6063</f>
        <v>MONTAGEM E ASSENTAMENTO DE TUBULACAO DE CHAPA DE ACO DE 1/2" DE ESPESSURA,COM 6,00M DE COMPRIMENTO E 900MM DE DIAMETRO,INCLUSIVE SOLDA E REVESTIMENTO DAS JUNTAS,EXCLUSIVE FORNECIMENTO DOS TUBOS E DOS MATERIAIS DE REVESTIMENTO DAS JUNTAS</v>
      </c>
      <c r="C6063" s="749" t="s">
        <v>19211</v>
      </c>
      <c r="D6063" s="749" t="s">
        <v>19190</v>
      </c>
      <c r="E6063" s="749" t="s">
        <v>19108</v>
      </c>
      <c r="F6063" s="749" t="s">
        <v>19109</v>
      </c>
      <c r="I6063" s="749" t="s">
        <v>236</v>
      </c>
      <c r="J6063" s="749" t="n">
        <v>241.99</v>
      </c>
    </row>
    <row collapsed="false" customFormat="false" customHeight="true" hidden="true" ht="12.75" outlineLevel="0" r="6064">
      <c r="A6064" s="749" t="s">
        <v>19224</v>
      </c>
      <c r="B6064" s="749" t="str">
        <f aca="false">C6064&amp;D6064&amp;E6064&amp;F6064&amp;G6064&amp;H6064</f>
        <v>MONTAGEM E ASSENTAMENTO DE TUBULACAO DE CHAPA DE ACO DE 1/2" DE ESPESSURA,COM 6,00M DE COMPRIMENTO E 1000MM DE DIAMETRO,INCLUSIVE SOLDA E REVESTIMENTO DAS JUNTAS,EXCLUSIVE FORNECIMENTO DOS TUBOS E DOS MATERIAIS DE REVESTIMENTO DAS JUNTAS</v>
      </c>
      <c r="C6064" s="749" t="s">
        <v>19211</v>
      </c>
      <c r="D6064" s="749" t="s">
        <v>19193</v>
      </c>
      <c r="E6064" s="749" t="s">
        <v>19081</v>
      </c>
      <c r="F6064" s="749" t="s">
        <v>19082</v>
      </c>
      <c r="I6064" s="749" t="s">
        <v>236</v>
      </c>
      <c r="J6064" s="749" t="n">
        <v>302.81</v>
      </c>
    </row>
    <row collapsed="false" customFormat="false" customHeight="true" hidden="true" ht="12.75" outlineLevel="0" r="6065">
      <c r="A6065" s="749" t="s">
        <v>19225</v>
      </c>
      <c r="B6065" s="749" t="str">
        <f aca="false">C6065&amp;D6065&amp;E6065&amp;F6065&amp;G6065&amp;H6065</f>
        <v>MONTAGEM E ASSENTAMENTO DE TUBULACAO DE CHAPA DE ACO DE 1/2" DE ESPESSURA,COM 6,00M DE COMPRIMENTO E 1000MM DE DIAMETRO,INCLUSIVE SOLDA E REVESTIMENTO DAS JUNTAS,EXCLUSIVE FORNECIMENTO DOS TUBOS E DOS MATERIAIS DE REVESTIMENTO DAS JUNTAS</v>
      </c>
      <c r="C6065" s="749" t="s">
        <v>19211</v>
      </c>
      <c r="D6065" s="749" t="s">
        <v>19193</v>
      </c>
      <c r="E6065" s="749" t="s">
        <v>19081</v>
      </c>
      <c r="F6065" s="749" t="s">
        <v>19082</v>
      </c>
      <c r="I6065" s="749" t="s">
        <v>236</v>
      </c>
      <c r="J6065" s="749" t="n">
        <v>276.02</v>
      </c>
    </row>
    <row collapsed="false" customFormat="false" customHeight="true" hidden="true" ht="12.75" outlineLevel="0" r="6066">
      <c r="A6066" s="749" t="s">
        <v>19226</v>
      </c>
      <c r="B6066" s="749" t="str">
        <f aca="false">C6066&amp;D6066&amp;E6066&amp;F6066&amp;G6066&amp;H6066</f>
        <v>MONTAGEM E ASSENTAMENTO DE TUBULACAO DE CHAPA DE ACO DE 1/2" DE ESPESSURA,COM 6,00M DE COMPRIMENTO E 1200MM DE DIAMETRO,INCLUSIVE SOLDA E REVESTIMENTO DAS JUNTAS,EXCLUSIVE FORNECIMENTO DOS TUBOS E DOS MATERIAIS DE REVESTIMENTO DAS JUNTAS</v>
      </c>
      <c r="C6066" s="749" t="s">
        <v>19211</v>
      </c>
      <c r="D6066" s="749" t="s">
        <v>19196</v>
      </c>
      <c r="E6066" s="749" t="s">
        <v>19081</v>
      </c>
      <c r="F6066" s="749" t="s">
        <v>19082</v>
      </c>
      <c r="I6066" s="749" t="s">
        <v>236</v>
      </c>
      <c r="J6066" s="749" t="n">
        <v>338.58</v>
      </c>
    </row>
    <row collapsed="false" customFormat="false" customHeight="true" hidden="true" ht="12.75" outlineLevel="0" r="6067">
      <c r="A6067" s="749" t="s">
        <v>19227</v>
      </c>
      <c r="B6067" s="749" t="str">
        <f aca="false">C6067&amp;D6067&amp;E6067&amp;F6067&amp;G6067&amp;H6067</f>
        <v>MONTAGEM E ASSENTAMENTO DE TUBULACAO DE CHAPA DE ACO DE 1/2" DE ESPESSURA,COM 6,00M DE COMPRIMENTO E 1200MM DE DIAMETRO,INCLUSIVE SOLDA E REVESTIMENTO DAS JUNTAS,EXCLUSIVE FORNECIMENTO DOS TUBOS E DOS MATERIAIS DE REVESTIMENTO DAS JUNTAS</v>
      </c>
      <c r="C6067" s="749" t="s">
        <v>19211</v>
      </c>
      <c r="D6067" s="749" t="s">
        <v>19196</v>
      </c>
      <c r="E6067" s="749" t="s">
        <v>19081</v>
      </c>
      <c r="F6067" s="749" t="s">
        <v>19082</v>
      </c>
      <c r="I6067" s="749" t="s">
        <v>236</v>
      </c>
      <c r="J6067" s="749" t="n">
        <v>308.99</v>
      </c>
    </row>
    <row collapsed="false" customFormat="false" customHeight="true" hidden="true" ht="12.75" outlineLevel="0" r="6068">
      <c r="A6068" s="749" t="s">
        <v>19228</v>
      </c>
      <c r="B6068" s="749" t="str">
        <f aca="false">C6068&amp;D6068&amp;E6068&amp;F6068&amp;G6068&amp;H6068</f>
        <v>MONTAGEM E ASSENTAMENTO DE TUBULACAO DE CHAPA DE ACO DE 1/2" DE ESPESSURA,COM 6,00M DE COMPRIMENTO E 1500MM DE DIAMETRO,INCLUSIVE SOLDA E REVESTIMENTO DAS JUNTAS,EXCLUSIVE FORNECIMENTO DOS TUBOS E DOS MATERIAIS DE REVESTIMENTO DAS JUNTAS</v>
      </c>
      <c r="C6068" s="749" t="s">
        <v>19211</v>
      </c>
      <c r="D6068" s="749" t="s">
        <v>19202</v>
      </c>
      <c r="E6068" s="749" t="s">
        <v>19081</v>
      </c>
      <c r="F6068" s="749" t="s">
        <v>19082</v>
      </c>
      <c r="I6068" s="749" t="s">
        <v>236</v>
      </c>
      <c r="J6068" s="749" t="n">
        <v>418.76</v>
      </c>
    </row>
    <row collapsed="false" customFormat="false" customHeight="true" hidden="true" ht="12.75" outlineLevel="0" r="6069">
      <c r="A6069" s="749" t="s">
        <v>19229</v>
      </c>
      <c r="B6069" s="749" t="str">
        <f aca="false">C6069&amp;D6069&amp;E6069&amp;F6069&amp;G6069&amp;H6069</f>
        <v>MONTAGEM E ASSENTAMENTO DE TUBULACAO DE CHAPA DE ACO DE 1/2" DE ESPESSURA,COM 6,00M DE COMPRIMENTO E 1500MM DE DIAMETRO,INCLUSIVE SOLDA E REVESTIMENTO DAS JUNTAS,EXCLUSIVE FORNECIMENTO DOS TUBOS E DOS MATERIAIS DE REVESTIMENTO DAS JUNTAS</v>
      </c>
      <c r="C6069" s="749" t="s">
        <v>19211</v>
      </c>
      <c r="D6069" s="749" t="s">
        <v>19202</v>
      </c>
      <c r="E6069" s="749" t="s">
        <v>19081</v>
      </c>
      <c r="F6069" s="749" t="s">
        <v>19082</v>
      </c>
      <c r="I6069" s="749" t="s">
        <v>236</v>
      </c>
      <c r="J6069" s="749" t="n">
        <v>381.77</v>
      </c>
    </row>
    <row collapsed="false" customFormat="false" customHeight="true" hidden="true" ht="12.75" outlineLevel="0" r="6070">
      <c r="A6070" s="749" t="s">
        <v>19230</v>
      </c>
      <c r="B6070" s="749" t="str">
        <f aca="false">C6070&amp;D6070&amp;E6070&amp;F6070&amp;G6070&amp;H6070</f>
        <v>MONTAGEM E ASSENTAMENTO DE TUBULACAO DE CHAPA DE ACO DE 1/2" DE ESPESSURA,COM 6,00M DE COMPRIMENTO E 1750MM DE DIAMETRO,INCLUSIVE SOLDA E REVESTIMENTO DAS JUNTAS,EXCLUSIVE FORNECIMENTO DOS TUBOS E DOS MATERIAIS DE REVESTIMENTO DAS JUNTAS</v>
      </c>
      <c r="C6070" s="749" t="s">
        <v>19211</v>
      </c>
      <c r="D6070" s="749" t="s">
        <v>19231</v>
      </c>
      <c r="E6070" s="749" t="s">
        <v>19081</v>
      </c>
      <c r="F6070" s="749" t="s">
        <v>19082</v>
      </c>
      <c r="I6070" s="749" t="s">
        <v>236</v>
      </c>
      <c r="J6070" s="749" t="n">
        <v>488.91</v>
      </c>
    </row>
    <row collapsed="false" customFormat="false" customHeight="true" hidden="true" ht="12.75" outlineLevel="0" r="6071">
      <c r="A6071" s="749" t="s">
        <v>19232</v>
      </c>
      <c r="B6071" s="749" t="str">
        <f aca="false">C6071&amp;D6071&amp;E6071&amp;F6071&amp;G6071&amp;H6071</f>
        <v>MONTAGEM E ASSENTAMENTO DE TUBULACAO DE CHAPA DE ACO DE 1/2" DE ESPESSURA,COM 6,00M DE COMPRIMENTO E 1750MM DE DIAMETRO,INCLUSIVE SOLDA E REVESTIMENTO DAS JUNTAS,EXCLUSIVE FORNECIMENTO DOS TUBOS E DOS MATERIAIS DE REVESTIMENTO DAS JUNTAS</v>
      </c>
      <c r="C6071" s="749" t="s">
        <v>19211</v>
      </c>
      <c r="D6071" s="749" t="s">
        <v>19231</v>
      </c>
      <c r="E6071" s="749" t="s">
        <v>19081</v>
      </c>
      <c r="F6071" s="749" t="s">
        <v>19082</v>
      </c>
      <c r="I6071" s="749" t="s">
        <v>236</v>
      </c>
      <c r="J6071" s="749" t="n">
        <v>445.8</v>
      </c>
    </row>
    <row collapsed="false" customFormat="false" customHeight="true" hidden="true" ht="12.75" outlineLevel="0" r="6072">
      <c r="A6072" s="749" t="s">
        <v>19233</v>
      </c>
      <c r="B6072" s="749" t="str">
        <f aca="false">C6072&amp;D6072&amp;E6072&amp;F6072&amp;G6072&amp;H6072</f>
        <v>MONTAGEM E ASSENTAMENTO DE TUBULACAO DE CHAPA DE ACO DE 1/2" DE ESPESSURA,COM 6,00M DE COMPRIMENTO E 1800MM DE DIAMETRO,INCLUSIVE SOLDA E REVESTIMENTO DAS JUNTAS,EXCLUSIVE FORNECIMENTO DOS TUBOS E DOS MATERIAIS DE REVESTIMENTO DAS JUNTAS</v>
      </c>
      <c r="C6072" s="749" t="s">
        <v>19211</v>
      </c>
      <c r="D6072" s="749" t="s">
        <v>19234</v>
      </c>
      <c r="E6072" s="749" t="s">
        <v>19081</v>
      </c>
      <c r="F6072" s="749" t="s">
        <v>19082</v>
      </c>
      <c r="I6072" s="749" t="s">
        <v>236</v>
      </c>
      <c r="J6072" s="749" t="n">
        <v>495.42</v>
      </c>
    </row>
    <row collapsed="false" customFormat="false" customHeight="true" hidden="true" ht="12.75" outlineLevel="0" r="6073">
      <c r="A6073" s="749" t="s">
        <v>19235</v>
      </c>
      <c r="B6073" s="749" t="str">
        <f aca="false">C6073&amp;D6073&amp;E6073&amp;F6073&amp;G6073&amp;H6073</f>
        <v>MONTAGEM E ASSENTAMENTO DE TUBULACAO DE CHAPA DE ACO DE 1/2" DE ESPESSURA,COM 6,00M DE COMPRIMENTO E 1800MM DE DIAMETRO,INCLUSIVE SOLDA E REVESTIMENTO DAS JUNTAS,EXCLUSIVE FORNECIMENTO DOS TUBOS E DOS MATERIAIS DE REVESTIMENTO DAS JUNTAS</v>
      </c>
      <c r="C6073" s="749" t="s">
        <v>19211</v>
      </c>
      <c r="D6073" s="749" t="s">
        <v>19234</v>
      </c>
      <c r="E6073" s="749" t="s">
        <v>19081</v>
      </c>
      <c r="F6073" s="749" t="s">
        <v>19082</v>
      </c>
      <c r="I6073" s="749" t="s">
        <v>236</v>
      </c>
      <c r="J6073" s="749" t="n">
        <v>451.79</v>
      </c>
    </row>
    <row collapsed="false" customFormat="false" customHeight="true" hidden="true" ht="12.75" outlineLevel="0" r="6074">
      <c r="A6074" s="749" t="s">
        <v>19236</v>
      </c>
      <c r="B6074" s="749" t="str">
        <f aca="false">C6074&amp;D6074&amp;E6074&amp;F6074&amp;G6074&amp;H6074</f>
        <v>MONTAGEM E ASSENTAMENTO DE TUBULACAO DE CHAPA DE ACO DE 1/2" DE ESPESSURA,COM 6,00M DE COMPRIMENTO E 2000MM DE DIAMETRO,INCLUSIVE SOLDA E REVESTIMENTO DAS JUNTAS,EXCLUSIVE FORNECIMENTO DOS TUBOS E DOS MATERIAIS DE REVESTIMENTO DAS JUNTAS</v>
      </c>
      <c r="C6074" s="749" t="s">
        <v>19211</v>
      </c>
      <c r="D6074" s="749" t="s">
        <v>19205</v>
      </c>
      <c r="E6074" s="749" t="s">
        <v>19081</v>
      </c>
      <c r="F6074" s="749" t="s">
        <v>19082</v>
      </c>
      <c r="I6074" s="749" t="s">
        <v>236</v>
      </c>
      <c r="J6074" s="749" t="n">
        <v>544.18</v>
      </c>
    </row>
    <row collapsed="false" customFormat="false" customHeight="true" hidden="true" ht="12.75" outlineLevel="0" r="6075">
      <c r="A6075" s="749" t="s">
        <v>19237</v>
      </c>
      <c r="B6075" s="749" t="str">
        <f aca="false">C6075&amp;D6075&amp;E6075&amp;F6075&amp;G6075&amp;H6075</f>
        <v>MONTAGEM E ASSENTAMENTO DE TUBULACAO DE CHAPA DE ACO DE 1/2" DE ESPESSURA,COM 6,00M DE COMPRIMENTO E 2000MM DE DIAMETRO,INCLUSIVE SOLDA E REVESTIMENTO DAS JUNTAS,EXCLUSIVE FORNECIMENTO DOS TUBOS E DOS MATERIAIS DE REVESTIMENTO DAS JUNTAS</v>
      </c>
      <c r="C6075" s="749" t="s">
        <v>19211</v>
      </c>
      <c r="D6075" s="749" t="s">
        <v>19205</v>
      </c>
      <c r="E6075" s="749" t="s">
        <v>19081</v>
      </c>
      <c r="F6075" s="749" t="s">
        <v>19082</v>
      </c>
      <c r="I6075" s="749" t="s">
        <v>236</v>
      </c>
      <c r="J6075" s="749" t="n">
        <v>496.4</v>
      </c>
    </row>
    <row collapsed="false" customFormat="false" customHeight="true" hidden="true" ht="12.75" outlineLevel="0" r="6076">
      <c r="A6076" s="749" t="s">
        <v>19238</v>
      </c>
      <c r="B6076" s="749" t="str">
        <f aca="false">C6076&amp;D6076&amp;E6076&amp;F6076&amp;G6076&amp;H6076</f>
        <v>MONTAGEM E ASSENTAMENTO DE TUBULACAO DE CHAPA DE ACO DE 1/2" DE ESPESSURA,COM 6,00M DE COMPRIMENTO E 2500MM DE DIAMETRO,INCLUSIVE SOLDA E REVESTIMENTO DAS JUNTAS,EXCLUSIVE FORNECIMENTO DOS TUBOS E DOS MATERIAIS DE REVESTIMENTO DAS JUNTAS</v>
      </c>
      <c r="C6076" s="749" t="s">
        <v>19211</v>
      </c>
      <c r="D6076" s="749" t="s">
        <v>19208</v>
      </c>
      <c r="E6076" s="749" t="s">
        <v>19081</v>
      </c>
      <c r="F6076" s="749" t="s">
        <v>19082</v>
      </c>
      <c r="I6076" s="749" t="s">
        <v>236</v>
      </c>
      <c r="J6076" s="749" t="n">
        <v>669.33</v>
      </c>
    </row>
    <row collapsed="false" customFormat="false" customHeight="true" hidden="true" ht="12.75" outlineLevel="0" r="6077">
      <c r="A6077" s="749" t="s">
        <v>19239</v>
      </c>
      <c r="B6077" s="749" t="str">
        <f aca="false">C6077&amp;D6077&amp;E6077&amp;F6077&amp;G6077&amp;H6077</f>
        <v>MONTAGEM E ASSENTAMENTO DE TUBULACAO DE CHAPA DE ACO DE 1/2" DE ESPESSURA,COM 6,00M DE COMPRIMENTO E 2500MM DE DIAMETRO,INCLUSIVE SOLDA E REVESTIMENTO DAS JUNTAS,EXCLUSIVE FORNECIMENTO DOS TUBOS E DOS MATERIAIS DE REVESTIMENTO DAS JUNTAS</v>
      </c>
      <c r="C6077" s="749" t="s">
        <v>19211</v>
      </c>
      <c r="D6077" s="749" t="s">
        <v>19208</v>
      </c>
      <c r="E6077" s="749" t="s">
        <v>19081</v>
      </c>
      <c r="F6077" s="749" t="s">
        <v>19082</v>
      </c>
      <c r="I6077" s="749" t="s">
        <v>236</v>
      </c>
      <c r="J6077" s="749" t="n">
        <v>610.72</v>
      </c>
    </row>
    <row collapsed="false" customFormat="false" customHeight="true" hidden="true" ht="12.75" outlineLevel="0" r="6078">
      <c r="A6078" s="749" t="s">
        <v>19240</v>
      </c>
      <c r="B6078" s="749" t="str">
        <f aca="false">C6078&amp;D6078&amp;E6078&amp;F6078&amp;G6078&amp;H6078</f>
        <v>MONTAGEM E ASSENTAMENTO DE TUBULACAO DE CHAPA DE ACO DE 5/8" DE ESPESSURA,COM 6,00M DE COMPRIMENTO E 1800MM DE DIAMETRO,INCLUSIVE SOLDA E REVESTIMENTO DAS JUNTAS,EXCLUSIVE FORNECIMENTO DOS TUBOS E DOS MATERIAIS DE REVESTIMENTO DAS JUNTAS</v>
      </c>
      <c r="C6078" s="749" t="s">
        <v>19241</v>
      </c>
      <c r="D6078" s="749" t="s">
        <v>19234</v>
      </c>
      <c r="E6078" s="749" t="s">
        <v>19081</v>
      </c>
      <c r="F6078" s="749" t="s">
        <v>19082</v>
      </c>
      <c r="I6078" s="749" t="s">
        <v>236</v>
      </c>
      <c r="J6078" s="749" t="n">
        <v>587.2</v>
      </c>
    </row>
    <row collapsed="false" customFormat="false" customHeight="true" hidden="true" ht="12.75" outlineLevel="0" r="6079">
      <c r="A6079" s="749" t="s">
        <v>19242</v>
      </c>
      <c r="B6079" s="749" t="str">
        <f aca="false">C6079&amp;D6079&amp;E6079&amp;F6079&amp;G6079&amp;H6079</f>
        <v>MONTAGEM E ASSENTAMENTO DE TUBULACAO DE CHAPA DE ACO DE 5/8" DE ESPESSURA,COM 6,00M DE COMPRIMENTO E 1800MM DE DIAMETRO,INCLUSIVE SOLDA E REVESTIMENTO DAS JUNTAS,EXCLUSIVE FORNECIMENTO DOS TUBOS E DOS MATERIAIS DE REVESTIMENTO DAS JUNTAS</v>
      </c>
      <c r="C6079" s="749" t="s">
        <v>19241</v>
      </c>
      <c r="D6079" s="749" t="s">
        <v>19234</v>
      </c>
      <c r="E6079" s="749" t="s">
        <v>19081</v>
      </c>
      <c r="F6079" s="749" t="s">
        <v>19082</v>
      </c>
      <c r="I6079" s="749" t="s">
        <v>236</v>
      </c>
      <c r="J6079" s="749" t="n">
        <v>536.38</v>
      </c>
    </row>
    <row collapsed="false" customFormat="false" customHeight="true" hidden="true" ht="12.75" outlineLevel="0" r="6080">
      <c r="A6080" s="749" t="s">
        <v>19243</v>
      </c>
      <c r="B6080" s="749" t="str">
        <f aca="false">C6080&amp;D6080&amp;E6080&amp;F6080&amp;G6080&amp;H6080</f>
        <v>MONTAGEM E ASSENTAMENTO DE TUBULACAO DE CHAPA DE ACO DE 5/8" DE ESPESSURA,COM 6,00M DE COMPRIMENTO E 2000MM DE DIAMETRO,INCLUSIVE SOLDA E REVESTIMENTO DAS JUNTAS,EXCLUSIVE FORNECIMENTO DOS TUBOS E DOS MATERIAIS DE REVESTIMENTO DAS JUNTAS</v>
      </c>
      <c r="C6080" s="749" t="s">
        <v>19241</v>
      </c>
      <c r="D6080" s="749" t="s">
        <v>19205</v>
      </c>
      <c r="E6080" s="749" t="s">
        <v>19081</v>
      </c>
      <c r="F6080" s="749" t="s">
        <v>19082</v>
      </c>
      <c r="I6080" s="749" t="s">
        <v>236</v>
      </c>
      <c r="J6080" s="749" t="n">
        <v>646.71</v>
      </c>
    </row>
    <row collapsed="false" customFormat="false" customHeight="true" hidden="true" ht="12.75" outlineLevel="0" r="6081">
      <c r="A6081" s="749" t="s">
        <v>19244</v>
      </c>
      <c r="B6081" s="749" t="str">
        <f aca="false">C6081&amp;D6081&amp;E6081&amp;F6081&amp;G6081&amp;H6081</f>
        <v>MONTAGEM E ASSENTAMENTO DE TUBULACAO DE CHAPA DE ACO DE 5/8" DE ESPESSURA,COM 6,00M DE COMPRIMENTO E 2000MM DE DIAMETRO,INCLUSIVE SOLDA E REVESTIMENTO DAS JUNTAS,EXCLUSIVE FORNECIMENTO DOS TUBOS E DOS MATERIAIS DE REVESTIMENTO DAS JUNTAS</v>
      </c>
      <c r="C6081" s="749" t="s">
        <v>19241</v>
      </c>
      <c r="D6081" s="749" t="s">
        <v>19205</v>
      </c>
      <c r="E6081" s="749" t="s">
        <v>19081</v>
      </c>
      <c r="F6081" s="749" t="s">
        <v>19082</v>
      </c>
      <c r="I6081" s="749" t="s">
        <v>236</v>
      </c>
      <c r="J6081" s="749" t="n">
        <v>590.89</v>
      </c>
    </row>
    <row collapsed="false" customFormat="false" customHeight="true" hidden="true" ht="12.75" outlineLevel="0" r="6082">
      <c r="A6082" s="749" t="s">
        <v>19245</v>
      </c>
      <c r="B6082" s="749" t="str">
        <f aca="false">C6082&amp;D6082&amp;E6082&amp;F6082&amp;G6082&amp;H6082</f>
        <v>MONTAGEM E ASSENTAMENTO DE TUBULACAO DE CHAPA DE ACO DE 5/8" DE ESPESSURA,COM 6,00M DE COMPRIMENTO E 2500MM DE DIAMETRO,INCLUSIVE SOLDA E REVESTIMENTO DAS JUNTAS,EXCLUSIVE FORNECIMENTO DOS TUBOS E DOS MATERIAIS DE REVESTIMENTO DAS JUNTAS</v>
      </c>
      <c r="C6082" s="749" t="s">
        <v>19241</v>
      </c>
      <c r="D6082" s="749" t="s">
        <v>19208</v>
      </c>
      <c r="E6082" s="749" t="s">
        <v>19081</v>
      </c>
      <c r="F6082" s="749" t="s">
        <v>19082</v>
      </c>
      <c r="I6082" s="749" t="s">
        <v>236</v>
      </c>
      <c r="J6082" s="749" t="n">
        <v>797.24</v>
      </c>
    </row>
    <row collapsed="false" customFormat="false" customHeight="true" hidden="true" ht="12.75" outlineLevel="0" r="6083">
      <c r="A6083" s="749" t="s">
        <v>19246</v>
      </c>
      <c r="B6083" s="749" t="str">
        <f aca="false">C6083&amp;D6083&amp;E6083&amp;F6083&amp;G6083&amp;H6083</f>
        <v>MONTAGEM E ASSENTAMENTO DE TUBULACAO DE CHAPA DE ACO DE 5/8" DE ESPESSURA,COM 6,00M DE COMPRIMENTO E 2500MM DE DIAMETRO,INCLUSIVE SOLDA E REVESTIMENTO DAS JUNTAS,EXCLUSIVE FORNECIMENTO DOS TUBOS E DOS MATERIAIS DE REVESTIMENTO DAS JUNTAS</v>
      </c>
      <c r="C6083" s="749" t="s">
        <v>19241</v>
      </c>
      <c r="D6083" s="749" t="s">
        <v>19208</v>
      </c>
      <c r="E6083" s="749" t="s">
        <v>19081</v>
      </c>
      <c r="F6083" s="749" t="s">
        <v>19082</v>
      </c>
      <c r="I6083" s="749" t="s">
        <v>236</v>
      </c>
      <c r="J6083" s="749" t="n">
        <v>728.61</v>
      </c>
    </row>
    <row collapsed="false" customFormat="false" customHeight="true" hidden="true" ht="12.75" outlineLevel="0" r="6084">
      <c r="A6084" s="749" t="s">
        <v>19247</v>
      </c>
      <c r="B6084" s="749" t="str">
        <f aca="false">C6084&amp;D6084&amp;E6084&amp;F6084&amp;G6084&amp;H6084</f>
        <v>MONTAGEM E ASSENTAMENTO DE TUBULACAO DE CHAPA DE ACO DE 3/16" DE ESPESSURA,COM 12,00M DE COMPRIMENTO E 150MM DE DIAMETRO,INCLUSIVE SOLDA E REVESTIMENTO DAS JUNTAS,EXCLUSIVE FORNECIMENTO DOS TUBOS E DOS MATERIAIS DE REVESTIMENTO DAS JUNTAS</v>
      </c>
      <c r="C6084" s="749" t="s">
        <v>19079</v>
      </c>
      <c r="D6084" s="749" t="s">
        <v>19248</v>
      </c>
      <c r="E6084" s="749" t="s">
        <v>19166</v>
      </c>
      <c r="F6084" s="749" t="s">
        <v>19167</v>
      </c>
      <c r="I6084" s="749" t="s">
        <v>236</v>
      </c>
      <c r="J6084" s="749" t="n">
        <v>16.73</v>
      </c>
    </row>
    <row collapsed="false" customFormat="false" customHeight="true" hidden="true" ht="12.75" outlineLevel="0" r="6085">
      <c r="A6085" s="749" t="s">
        <v>19249</v>
      </c>
      <c r="B6085" s="749" t="str">
        <f aca="false">C6085&amp;D6085&amp;E6085&amp;F6085&amp;G6085&amp;H6085</f>
        <v>MONTAGEM E ASSENTAMENTO DE TUBULACAO DE CHAPA DE ACO DE 3/16" DE ESPESSURA,COM 12,00M DE COMPRIMENTO E 150MM DE DIAMETRO,INCLUSIVE SOLDA E REVESTIMENTO DAS JUNTAS,EXCLUSIVE FORNECIMENTO DOS TUBOS E DOS MATERIAIS DE REVESTIMENTO DAS JUNTAS</v>
      </c>
      <c r="C6085" s="749" t="s">
        <v>19079</v>
      </c>
      <c r="D6085" s="749" t="s">
        <v>19248</v>
      </c>
      <c r="E6085" s="749" t="s">
        <v>19166</v>
      </c>
      <c r="F6085" s="749" t="s">
        <v>19167</v>
      </c>
      <c r="I6085" s="749" t="s">
        <v>236</v>
      </c>
      <c r="J6085" s="749" t="n">
        <v>15.68</v>
      </c>
    </row>
    <row collapsed="false" customFormat="false" customHeight="true" hidden="true" ht="12.75" outlineLevel="0" r="6086">
      <c r="A6086" s="749" t="s">
        <v>19250</v>
      </c>
      <c r="B6086" s="749" t="str">
        <f aca="false">C6086&amp;D6086&amp;E6086&amp;F6086&amp;G6086&amp;H6086</f>
        <v>MONTAGEM E ASSENTAMENTO DE TUBULACAO DE CHAPA DE ACO DE 3/16" DE ESPESSURA,COM 12,00M DE COMPRIMENTO E 200MM DE DIAMETRO,INCLUSIVE SOLDA E REVESTIMENTO DAS JUNTAS,EXCLUSIVE FORNECIMENTO DOS TUBOS E DOS MATERIAIS DE REVESTIMENTO DAS JUNTAS</v>
      </c>
      <c r="C6086" s="749" t="s">
        <v>19079</v>
      </c>
      <c r="D6086" s="749" t="s">
        <v>19251</v>
      </c>
      <c r="E6086" s="749" t="s">
        <v>19166</v>
      </c>
      <c r="F6086" s="749" t="s">
        <v>19167</v>
      </c>
      <c r="I6086" s="749" t="s">
        <v>236</v>
      </c>
      <c r="J6086" s="749" t="n">
        <v>18.32</v>
      </c>
    </row>
    <row collapsed="false" customFormat="false" customHeight="true" hidden="true" ht="12.75" outlineLevel="0" r="6087">
      <c r="A6087" s="749" t="s">
        <v>19252</v>
      </c>
      <c r="B6087" s="749" t="str">
        <f aca="false">C6087&amp;D6087&amp;E6087&amp;F6087&amp;G6087&amp;H6087</f>
        <v>MONTAGEM E ASSENTAMENTO DE TUBULACAO DE CHAPA DE ACO DE 3/16" DE ESPESSURA,COM 12,00M DE COMPRIMENTO E 200MM DE DIAMETRO,INCLUSIVE SOLDA E REVESTIMENTO DAS JUNTAS,EXCLUSIVE FORNECIMENTO DOS TUBOS E DOS MATERIAIS DE REVESTIMENTO DAS JUNTAS</v>
      </c>
      <c r="C6087" s="749" t="s">
        <v>19079</v>
      </c>
      <c r="D6087" s="749" t="s">
        <v>19251</v>
      </c>
      <c r="E6087" s="749" t="s">
        <v>19166</v>
      </c>
      <c r="F6087" s="749" t="s">
        <v>19167</v>
      </c>
      <c r="I6087" s="749" t="s">
        <v>236</v>
      </c>
      <c r="J6087" s="749" t="n">
        <v>17.15</v>
      </c>
    </row>
    <row collapsed="false" customFormat="false" customHeight="true" hidden="true" ht="12.75" outlineLevel="0" r="6088">
      <c r="A6088" s="749" t="s">
        <v>19253</v>
      </c>
      <c r="B6088" s="749" t="str">
        <f aca="false">C6088&amp;D6088&amp;E6088&amp;F6088&amp;G6088&amp;H6088</f>
        <v>MONTAGEM E ASSENTAMENTO DE TUBULACAO DE CHAPA DE ACO DE 3/16" DE ESPESSURA,COM 12,00M DE COMPRIMENTO E 250MM DE DIAMETRO,INCLUSIVE SOLDA E REVESTIMENTO DAS JUNTAS,EXCLUSIVE FORNECIMENTO DOS TUBOS E DOS MATERIAIS DE REVESTIMENTO DAS JUNTAS</v>
      </c>
      <c r="C6088" s="749" t="s">
        <v>19079</v>
      </c>
      <c r="D6088" s="749" t="s">
        <v>19254</v>
      </c>
      <c r="E6088" s="749" t="s">
        <v>19166</v>
      </c>
      <c r="F6088" s="749" t="s">
        <v>19167</v>
      </c>
      <c r="I6088" s="749" t="s">
        <v>236</v>
      </c>
      <c r="J6088" s="749" t="n">
        <v>19.42</v>
      </c>
    </row>
    <row collapsed="false" customFormat="false" customHeight="true" hidden="true" ht="12.75" outlineLevel="0" r="6089">
      <c r="A6089" s="749" t="s">
        <v>19255</v>
      </c>
      <c r="B6089" s="749" t="str">
        <f aca="false">C6089&amp;D6089&amp;E6089&amp;F6089&amp;G6089&amp;H6089</f>
        <v>MONTAGEM E ASSENTAMENTO DE TUBULACAO DE CHAPA DE ACO DE 3/16" DE ESPESSURA,COM 12,00M DE COMPRIMENTO E 250MM DE DIAMETRO,INCLUSIVE SOLDA E REVESTIMENTO DAS JUNTAS,EXCLUSIVE FORNECIMENTO DOS TUBOS E DOS MATERIAIS DE REVESTIMENTO DAS JUNTAS</v>
      </c>
      <c r="C6089" s="749" t="s">
        <v>19079</v>
      </c>
      <c r="D6089" s="749" t="s">
        <v>19254</v>
      </c>
      <c r="E6089" s="749" t="s">
        <v>19166</v>
      </c>
      <c r="F6089" s="749" t="s">
        <v>19167</v>
      </c>
      <c r="I6089" s="749" t="s">
        <v>236</v>
      </c>
      <c r="J6089" s="749" t="n">
        <v>18.17</v>
      </c>
    </row>
    <row collapsed="false" customFormat="false" customHeight="true" hidden="true" ht="12.75" outlineLevel="0" r="6090">
      <c r="A6090" s="749" t="s">
        <v>19256</v>
      </c>
      <c r="B6090" s="749" t="str">
        <f aca="false">C6090&amp;D6090&amp;E6090&amp;F6090&amp;G6090&amp;H6090</f>
        <v>MONTAGEM E ASSENTAMENTO DE TUBULACAO DE CHAPA DE ACO DE 3/16" DE ESPESSURA,COM 12,00M DE COMPRIMENTO E 300MM DE DIAMETRO,INCLUSIVE SOLDA E REVESTIMENTO DAS JUNTAS,EXCLUSIVE FORNECIMENTO DOS TUBOS E DOS MATERIAIS DE REVESTIMENTO DAS JUNTAS</v>
      </c>
      <c r="C6090" s="749" t="s">
        <v>19079</v>
      </c>
      <c r="D6090" s="749" t="s">
        <v>19257</v>
      </c>
      <c r="E6090" s="749" t="s">
        <v>19166</v>
      </c>
      <c r="F6090" s="749" t="s">
        <v>19167</v>
      </c>
      <c r="I6090" s="749" t="s">
        <v>236</v>
      </c>
      <c r="J6090" s="749" t="n">
        <v>20.13</v>
      </c>
    </row>
    <row collapsed="false" customFormat="false" customHeight="true" hidden="true" ht="12.75" outlineLevel="0" r="6091">
      <c r="A6091" s="749" t="s">
        <v>19258</v>
      </c>
      <c r="B6091" s="749" t="str">
        <f aca="false">C6091&amp;D6091&amp;E6091&amp;F6091&amp;G6091&amp;H6091</f>
        <v>MONTAGEM E ASSENTAMENTO DE TUBULACAO DE CHAPA DE ACO DE 3/16" DE ESPESSURA,COM 12,00M DE COMPRIMENTO E 300MM DE DIAMETRO,INCLUSIVE SOLDA E REVESTIMENTO DAS JUNTAS,EXCLUSIVE FORNECIMENTO DOS TUBOS E DOS MATERIAIS DE REVESTIMENTO DAS JUNTAS</v>
      </c>
      <c r="C6091" s="749" t="s">
        <v>19079</v>
      </c>
      <c r="D6091" s="749" t="s">
        <v>19257</v>
      </c>
      <c r="E6091" s="749" t="s">
        <v>19166</v>
      </c>
      <c r="F6091" s="749" t="s">
        <v>19167</v>
      </c>
      <c r="I6091" s="749" t="s">
        <v>236</v>
      </c>
      <c r="J6091" s="749" t="n">
        <v>18.85</v>
      </c>
    </row>
    <row collapsed="false" customFormat="false" customHeight="true" hidden="true" ht="12.75" outlineLevel="0" r="6092">
      <c r="A6092" s="749" t="s">
        <v>19259</v>
      </c>
      <c r="B6092" s="749" t="str">
        <f aca="false">C6092&amp;D6092&amp;E6092&amp;F6092&amp;G6092&amp;H6092</f>
        <v>MONTAGEM E ASSENTAMENTO DE TUBULACAO DE CHAPA DE ACO DE 3/16" DE ESPESSURA,COM 12,00M DE COMPRIMENTO E 350MM DE DIAMETRO,INCLUSIVE SOLDA E REVESTIMENTO DAS JUNTAS,EXCLUSIVE FORNECIMENTO DOS TUBOS E DOS MATERIAIS DE REVESTIMENTO DAS JUNTAS</v>
      </c>
      <c r="C6092" s="749" t="s">
        <v>19079</v>
      </c>
      <c r="D6092" s="749" t="s">
        <v>19260</v>
      </c>
      <c r="E6092" s="749" t="s">
        <v>19166</v>
      </c>
      <c r="F6092" s="749" t="s">
        <v>19167</v>
      </c>
      <c r="I6092" s="749" t="s">
        <v>236</v>
      </c>
      <c r="J6092" s="749" t="n">
        <v>22.43</v>
      </c>
    </row>
    <row collapsed="false" customFormat="false" customHeight="true" hidden="true" ht="12.75" outlineLevel="0" r="6093">
      <c r="A6093" s="749" t="s">
        <v>19261</v>
      </c>
      <c r="B6093" s="749" t="str">
        <f aca="false">C6093&amp;D6093&amp;E6093&amp;F6093&amp;G6093&amp;H6093</f>
        <v>MONTAGEM E ASSENTAMENTO DE TUBULACAO DE CHAPA DE ACO DE 3/16" DE ESPESSURA,COM 12,00M DE COMPRIMENTO E 350MM DE DIAMETRO,INCLUSIVE SOLDA E REVESTIMENTO DAS JUNTAS,EXCLUSIVE FORNECIMENTO DOS TUBOS E DOS MATERIAIS DE REVESTIMENTO DAS JUNTAS</v>
      </c>
      <c r="C6093" s="749" t="s">
        <v>19079</v>
      </c>
      <c r="D6093" s="749" t="s">
        <v>19260</v>
      </c>
      <c r="E6093" s="749" t="s">
        <v>19166</v>
      </c>
      <c r="F6093" s="749" t="s">
        <v>19167</v>
      </c>
      <c r="I6093" s="749" t="s">
        <v>236</v>
      </c>
      <c r="J6093" s="749" t="n">
        <v>20.97</v>
      </c>
    </row>
    <row collapsed="false" customFormat="false" customHeight="true" hidden="true" ht="12.75" outlineLevel="0" r="6094">
      <c r="A6094" s="749" t="s">
        <v>19262</v>
      </c>
      <c r="B6094" s="749" t="str">
        <f aca="false">C6094&amp;D6094&amp;E6094&amp;F6094&amp;G6094&amp;H6094</f>
        <v>MONTAGEM E ASSENTAMENTO DE TUBULACAO DE CHAPA DE ACO DE 3/16" DE ESPESSURA,COM 12,00M DE COMPRIMENTO E 400MM DE DIAMETRO,INCLUSIVE SOLDA E REVESTIMENTO DAS JUNTAS,EXCLUSIVE FORNECIMENTO DOS TUBOS E DOS MATERIAIS DE REVESTIMENTO DAS JUNTAS</v>
      </c>
      <c r="C6094" s="749" t="s">
        <v>19079</v>
      </c>
      <c r="D6094" s="749" t="s">
        <v>19263</v>
      </c>
      <c r="E6094" s="749" t="s">
        <v>19166</v>
      </c>
      <c r="F6094" s="749" t="s">
        <v>19167</v>
      </c>
      <c r="I6094" s="749" t="s">
        <v>236</v>
      </c>
      <c r="J6094" s="749" t="n">
        <v>24.46</v>
      </c>
    </row>
    <row collapsed="false" customFormat="false" customHeight="true" hidden="true" ht="12.75" outlineLevel="0" r="6095">
      <c r="A6095" s="749" t="s">
        <v>19264</v>
      </c>
      <c r="B6095" s="749" t="str">
        <f aca="false">C6095&amp;D6095&amp;E6095&amp;F6095&amp;G6095&amp;H6095</f>
        <v>MONTAGEM E ASSENTAMENTO DE TUBULACAO DE CHAPA DE ACO DE 3/16" DE ESPESSURA,COM 12,00M DE COMPRIMENTO E 400MM DE DIAMETRO,INCLUSIVE SOLDA E REVESTIMENTO DAS JUNTAS,EXCLUSIVE FORNECIMENTO DOS TUBOS E DOS MATERIAIS DE REVESTIMENTO DAS JUNTAS</v>
      </c>
      <c r="C6095" s="749" t="s">
        <v>19079</v>
      </c>
      <c r="D6095" s="749" t="s">
        <v>19263</v>
      </c>
      <c r="E6095" s="749" t="s">
        <v>19166</v>
      </c>
      <c r="F6095" s="749" t="s">
        <v>19167</v>
      </c>
      <c r="I6095" s="749" t="s">
        <v>236</v>
      </c>
      <c r="J6095" s="749" t="n">
        <v>22.85</v>
      </c>
    </row>
    <row collapsed="false" customFormat="false" customHeight="true" hidden="true" ht="12.75" outlineLevel="0" r="6096">
      <c r="A6096" s="749" t="s">
        <v>19265</v>
      </c>
      <c r="B6096" s="749" t="str">
        <f aca="false">C6096&amp;D6096&amp;E6096&amp;F6096&amp;G6096&amp;H6096</f>
        <v>MONTAGEM E ASSENTAMENTO DE TUBULACAO DE CHAPA DE ACO DE 3/16" DE ESPESSURA COM 12,00M DE COMPRIMENTO E 450MM DE DIAMETRO,INCLUSIVE SOLDA E REVESTIMENTO DAS JUNTAS,EXCLUSIVE FORNECIMENTO DOS TUBOS E DOS MATERIAIS DE REVESTIMENTO DAS JUNTAS</v>
      </c>
      <c r="C6096" s="749" t="s">
        <v>19079</v>
      </c>
      <c r="D6096" s="749" t="s">
        <v>19266</v>
      </c>
      <c r="E6096" s="749" t="s">
        <v>19166</v>
      </c>
      <c r="F6096" s="749" t="s">
        <v>19167</v>
      </c>
      <c r="I6096" s="749" t="s">
        <v>236</v>
      </c>
      <c r="J6096" s="749" t="n">
        <v>25.09</v>
      </c>
    </row>
    <row collapsed="false" customFormat="false" customHeight="true" hidden="true" ht="12.75" outlineLevel="0" r="6097">
      <c r="A6097" s="749" t="s">
        <v>19267</v>
      </c>
      <c r="B6097" s="749" t="str">
        <f aca="false">C6097&amp;D6097&amp;E6097&amp;F6097&amp;G6097&amp;H6097</f>
        <v>MONTAGEM E ASSENTAMENTO DE TUBULACAO DE CHAPA DE ACO DE 3/16" DE ESPESSURA COM 12,00M DE COMPRIMENTO E 450MM DE DIAMETRO,INCLUSIVE SOLDA E REVESTIMENTO DAS JUNTAS,EXCLUSIVE FORNECIMENTO DOS TUBOS E DOS MATERIAIS DE REVESTIMENTO DAS JUNTAS</v>
      </c>
      <c r="C6097" s="749" t="s">
        <v>19079</v>
      </c>
      <c r="D6097" s="749" t="s">
        <v>19266</v>
      </c>
      <c r="E6097" s="749" t="s">
        <v>19166</v>
      </c>
      <c r="F6097" s="749" t="s">
        <v>19167</v>
      </c>
      <c r="I6097" s="749" t="s">
        <v>236</v>
      </c>
      <c r="J6097" s="749" t="n">
        <v>23.4</v>
      </c>
    </row>
    <row collapsed="false" customFormat="false" customHeight="true" hidden="true" ht="12.75" outlineLevel="0" r="6098">
      <c r="A6098" s="749" t="s">
        <v>19268</v>
      </c>
      <c r="B6098" s="749" t="str">
        <f aca="false">C6098&amp;D6098&amp;E6098&amp;F6098&amp;G6098&amp;H6098</f>
        <v>MONTAGEM E ASSENTAMENTO DE TUBULACAO DE CHAPA DE ACO DE 3/16" DE ESPESSURA,COM 12,00M DE COMPRIMENTO E 500MM DE DIAMETRO,INCLUSIVE SOLDA E REVESTIMENTO DAS JUNTAS,EXCLUSIVE FORNECIMENTO DOS TUBOS E DOS MATERIAIS DE REVESTIMENTO DAS JUNTAS</v>
      </c>
      <c r="C6098" s="749" t="s">
        <v>19079</v>
      </c>
      <c r="D6098" s="749" t="s">
        <v>19269</v>
      </c>
      <c r="E6098" s="749" t="s">
        <v>19166</v>
      </c>
      <c r="F6098" s="749" t="s">
        <v>19167</v>
      </c>
      <c r="I6098" s="749" t="s">
        <v>236</v>
      </c>
      <c r="J6098" s="749" t="n">
        <v>27.37</v>
      </c>
    </row>
    <row collapsed="false" customFormat="false" customHeight="true" hidden="true" ht="12.75" outlineLevel="0" r="6099">
      <c r="A6099" s="749" t="s">
        <v>19270</v>
      </c>
      <c r="B6099" s="749" t="str">
        <f aca="false">C6099&amp;D6099&amp;E6099&amp;F6099&amp;G6099&amp;H6099</f>
        <v>MONTAGEM E ASSENTAMENTO DE TUBULACAO DE CHAPA DE ACO DE 3/16" DE ESPESSURA,COM 12,00M DE COMPRIMENTO E 500MM DE DIAMETRO,INCLUSIVE SOLDA E REVESTIMENTO DAS JUNTAS,EXCLUSIVE FORNECIMENTO DOS TUBOS E DOS MATERIAIS DE REVESTIMENTO DAS JUNTAS</v>
      </c>
      <c r="C6099" s="749" t="s">
        <v>19079</v>
      </c>
      <c r="D6099" s="749" t="s">
        <v>19269</v>
      </c>
      <c r="E6099" s="749" t="s">
        <v>19166</v>
      </c>
      <c r="F6099" s="749" t="s">
        <v>19167</v>
      </c>
      <c r="I6099" s="749" t="s">
        <v>236</v>
      </c>
      <c r="J6099" s="749" t="n">
        <v>25.54</v>
      </c>
    </row>
    <row collapsed="false" customFormat="false" customHeight="true" hidden="true" ht="12.75" outlineLevel="0" r="6100">
      <c r="A6100" s="749" t="s">
        <v>19271</v>
      </c>
      <c r="B6100" s="749" t="str">
        <f aca="false">C6100&amp;D6100&amp;E6100&amp;F6100&amp;G6100&amp;H6100</f>
        <v>MONTAGEM E ASSENTAMENTO DE TUBULACAO DE CHAPA DE ACO DE 1/4" DE ESPESSURA,COM 12,00M DE COMPRIMENTO E 150MM DE DIAMETRO,INCLUSIVE SOLDA E REVESTIMENTO DAS JUNTAS,EXCLUSIVE FORNECIMENTO DOS TUBOS E DOS MATERIAIS DE REVESTIMENTO DAS JUNTAS</v>
      </c>
      <c r="C6100" s="749" t="s">
        <v>19106</v>
      </c>
      <c r="D6100" s="749" t="s">
        <v>19272</v>
      </c>
      <c r="E6100" s="749" t="s">
        <v>19081</v>
      </c>
      <c r="F6100" s="749" t="s">
        <v>19082</v>
      </c>
      <c r="I6100" s="749" t="s">
        <v>236</v>
      </c>
      <c r="J6100" s="749" t="n">
        <v>17.58</v>
      </c>
    </row>
    <row collapsed="false" customFormat="false" customHeight="true" hidden="true" ht="12.75" outlineLevel="0" r="6101">
      <c r="A6101" s="749" t="s">
        <v>19273</v>
      </c>
      <c r="B6101" s="749" t="str">
        <f aca="false">C6101&amp;D6101&amp;E6101&amp;F6101&amp;G6101&amp;H6101</f>
        <v>MONTAGEM E ASSENTAMENTO DE TUBULACAO DE CHAPA DE ACO DE 1/4" DE ESPESSURA,COM 12,00M DE COMPRIMENTO E 150MM DE DIAMETRO,INCLUSIVE SOLDA E REVESTIMENTO DAS JUNTAS,EXCLUSIVE FORNECIMENTO DOS TUBOS E DOS MATERIAIS DE REVESTIMENTO DAS JUNTAS</v>
      </c>
      <c r="C6101" s="749" t="s">
        <v>19106</v>
      </c>
      <c r="D6101" s="749" t="s">
        <v>19272</v>
      </c>
      <c r="E6101" s="749" t="s">
        <v>19081</v>
      </c>
      <c r="F6101" s="749" t="s">
        <v>19082</v>
      </c>
      <c r="I6101" s="749" t="s">
        <v>236</v>
      </c>
      <c r="J6101" s="749" t="n">
        <v>16.46</v>
      </c>
    </row>
    <row collapsed="false" customFormat="false" customHeight="true" hidden="true" ht="12.75" outlineLevel="0" r="6102">
      <c r="A6102" s="749" t="s">
        <v>19274</v>
      </c>
      <c r="B6102" s="749" t="str">
        <f aca="false">C6102&amp;D6102&amp;E6102&amp;F6102&amp;G6102&amp;H6102</f>
        <v>MONTAGEM E ASSENTAMENTO DE TUBULACAO DE CHAPA DE ACO DE 1/4" DE ESPESSURA,COM 12,00M DE COMPRIMENTO E 200MM DE DIAMETRO,INCLUSIVE SOLDA E REVESTIMENTO DAS JUNTAS,EXCLUSIVE FORNECIMENTO DOS TUBOS E DOS MATERIAIS DE REVESTIMENTO DAS JUNTAS</v>
      </c>
      <c r="C6102" s="749" t="s">
        <v>19106</v>
      </c>
      <c r="D6102" s="749" t="s">
        <v>19275</v>
      </c>
      <c r="E6102" s="749" t="s">
        <v>19081</v>
      </c>
      <c r="F6102" s="749" t="s">
        <v>19082</v>
      </c>
      <c r="I6102" s="749" t="s">
        <v>236</v>
      </c>
      <c r="J6102" s="749" t="n">
        <v>19.42</v>
      </c>
    </row>
    <row collapsed="false" customFormat="false" customHeight="true" hidden="true" ht="12.75" outlineLevel="0" r="6103">
      <c r="A6103" s="749" t="s">
        <v>19276</v>
      </c>
      <c r="B6103" s="749" t="str">
        <f aca="false">C6103&amp;D6103&amp;E6103&amp;F6103&amp;G6103&amp;H6103</f>
        <v>MONTAGEM E ASSENTAMENTO DE TUBULACAO DE CHAPA DE ACO DE 1/4" DE ESPESSURA,COM 12,00M DE COMPRIMENTO E 200MM DE DIAMETRO,INCLUSIVE SOLDA E REVESTIMENTO DAS JUNTAS,EXCLUSIVE FORNECIMENTO DOS TUBOS E DOS MATERIAIS DE REVESTIMENTO DAS JUNTAS</v>
      </c>
      <c r="C6103" s="749" t="s">
        <v>19106</v>
      </c>
      <c r="D6103" s="749" t="s">
        <v>19275</v>
      </c>
      <c r="E6103" s="749" t="s">
        <v>19081</v>
      </c>
      <c r="F6103" s="749" t="s">
        <v>19082</v>
      </c>
      <c r="I6103" s="749" t="s">
        <v>236</v>
      </c>
      <c r="J6103" s="749" t="n">
        <v>18.17</v>
      </c>
    </row>
    <row collapsed="false" customFormat="false" customHeight="true" hidden="true" ht="12.75" outlineLevel="0" r="6104">
      <c r="A6104" s="749" t="s">
        <v>19277</v>
      </c>
      <c r="B6104" s="749" t="str">
        <f aca="false">C6104&amp;D6104&amp;E6104&amp;F6104&amp;G6104&amp;H6104</f>
        <v>MONTAGEM E ASSENTAMENTO DE TUBULACAO DE CHAPA DE ACO DE 1/4" DE ESPESSURA,COM 12,00M DE COMPRIMENTO E 250MM DE DIAMETRO,INCLUSIVE SOLDA E REVESTIMENTO DAS JUNTAS,EXCLUSIVE FORNECIMENTO DOS TUBOS E DOS MATERIAIS DE REVESTIMENTO DAS JUNTAS</v>
      </c>
      <c r="C6104" s="749" t="s">
        <v>19106</v>
      </c>
      <c r="D6104" s="749" t="s">
        <v>19278</v>
      </c>
      <c r="E6104" s="749" t="s">
        <v>19081</v>
      </c>
      <c r="F6104" s="749" t="s">
        <v>19082</v>
      </c>
      <c r="I6104" s="749" t="s">
        <v>236</v>
      </c>
      <c r="J6104" s="749" t="n">
        <v>20.81</v>
      </c>
    </row>
    <row collapsed="false" customFormat="false" customHeight="true" hidden="true" ht="12.75" outlineLevel="0" r="6105">
      <c r="A6105" s="749" t="s">
        <v>19279</v>
      </c>
      <c r="B6105" s="749" t="str">
        <f aca="false">C6105&amp;D6105&amp;E6105&amp;F6105&amp;G6105&amp;H6105</f>
        <v>MONTAGEM E ASSENTAMENTO DE TUBULACAO DE CHAPA DE ACO DE 1/4" DE ESPESSURA,COM 12,00M DE COMPRIMENTO E 250MM DE DIAMETRO,INCLUSIVE SOLDA E REVESTIMENTO DAS JUNTAS,EXCLUSIVE FORNECIMENTO DOS TUBOS E DOS MATERIAIS DE REVESTIMENTO DAS JUNTAS</v>
      </c>
      <c r="C6105" s="749" t="s">
        <v>19106</v>
      </c>
      <c r="D6105" s="749" t="s">
        <v>19278</v>
      </c>
      <c r="E6105" s="749" t="s">
        <v>19081</v>
      </c>
      <c r="F6105" s="749" t="s">
        <v>19082</v>
      </c>
      <c r="I6105" s="749" t="s">
        <v>236</v>
      </c>
      <c r="J6105" s="749" t="n">
        <v>19.45</v>
      </c>
    </row>
    <row collapsed="false" customFormat="false" customHeight="true" hidden="true" ht="12.75" outlineLevel="0" r="6106">
      <c r="A6106" s="749" t="s">
        <v>19280</v>
      </c>
      <c r="B6106" s="749" t="str">
        <f aca="false">C6106&amp;D6106&amp;E6106&amp;F6106&amp;G6106&amp;H6106</f>
        <v>MONTAGEM E ASSENTAMENTO DE TUBULACAO DE CHAPA DE ACO DE 1/4" DE ESPESSURA,COM 12,00M DE COMPRIMENTO E 300MM DE DIAMETRO,INCLUSIVE SOLDA E REVESTIMENTO DAS JUNTAS,EXCLUSIVE FORNECIMENTO DOS TUBOS E DOS MATERIAIS DE REVESTIMENTO DAS JUNTAS</v>
      </c>
      <c r="C6106" s="749" t="s">
        <v>19106</v>
      </c>
      <c r="D6106" s="749" t="s">
        <v>19281</v>
      </c>
      <c r="E6106" s="749" t="s">
        <v>19081</v>
      </c>
      <c r="F6106" s="749" t="s">
        <v>19082</v>
      </c>
      <c r="I6106" s="749" t="s">
        <v>236</v>
      </c>
      <c r="J6106" s="749" t="n">
        <v>21.51</v>
      </c>
    </row>
    <row collapsed="false" customFormat="false" customHeight="true" hidden="true" ht="12.75" outlineLevel="0" r="6107">
      <c r="A6107" s="749" t="s">
        <v>19282</v>
      </c>
      <c r="B6107" s="749" t="str">
        <f aca="false">C6107&amp;D6107&amp;E6107&amp;F6107&amp;G6107&amp;H6107</f>
        <v>MONTAGEM E ASSENTAMENTO DE TUBULACAO DE CHAPA DE ACO DE 1/4" DE ESPESSURA,COM 12,00M DE COMPRIMENTO E 300MM DE DIAMETRO,INCLUSIVE SOLDA E REVESTIMENTO DAS JUNTAS,EXCLUSIVE FORNECIMENTO DOS TUBOS E DOS MATERIAIS DE REVESTIMENTO DAS JUNTAS</v>
      </c>
      <c r="C6107" s="749" t="s">
        <v>19106</v>
      </c>
      <c r="D6107" s="749" t="s">
        <v>19281</v>
      </c>
      <c r="E6107" s="749" t="s">
        <v>19081</v>
      </c>
      <c r="F6107" s="749" t="s">
        <v>19082</v>
      </c>
      <c r="I6107" s="749" t="s">
        <v>236</v>
      </c>
      <c r="J6107" s="749" t="n">
        <v>20.12</v>
      </c>
    </row>
    <row collapsed="false" customFormat="false" customHeight="true" hidden="true" ht="12.75" outlineLevel="0" r="6108">
      <c r="A6108" s="749" t="s">
        <v>19283</v>
      </c>
      <c r="B6108" s="749" t="str">
        <f aca="false">C6108&amp;D6108&amp;E6108&amp;F6108&amp;G6108&amp;H6108</f>
        <v>MONTAGEM E ASSENTAMENTO DE TUBULACAO DE CHAPA DE ACO DE 1/4" DE ESPESSURA,COM 12,00M DE COMPRIMENTO E 350MM DE DIAMETRO,INCLUSIVE SOLDA E REVESTIMENTO DAS JUNTAS,EXCLUSIVE FORNECIMENTO DOS TUBOS E DOS MATERIAIS DE REVESTIMENTO DAS JUNTAS</v>
      </c>
      <c r="C6108" s="749" t="s">
        <v>19106</v>
      </c>
      <c r="D6108" s="749" t="s">
        <v>19284</v>
      </c>
      <c r="E6108" s="749" t="s">
        <v>19081</v>
      </c>
      <c r="F6108" s="749" t="s">
        <v>19082</v>
      </c>
      <c r="I6108" s="749" t="s">
        <v>236</v>
      </c>
      <c r="J6108" s="749" t="n">
        <v>24.39</v>
      </c>
    </row>
    <row collapsed="false" customFormat="false" customHeight="true" hidden="true" ht="12.75" outlineLevel="0" r="6109">
      <c r="A6109" s="749" t="s">
        <v>19285</v>
      </c>
      <c r="B6109" s="749" t="str">
        <f aca="false">C6109&amp;D6109&amp;E6109&amp;F6109&amp;G6109&amp;H6109</f>
        <v>MONTAGEM E ASSENTAMENTO DE TUBULACAO DE CHAPA DE ACO DE 1/4" DE ESPESSURA,COM 12,00M DE COMPRIMENTO E 350MM DE DIAMETRO,INCLUSIVE SOLDA E REVESTIMENTO DAS JUNTAS,EXCLUSIVE FORNECIMENTO DOS TUBOS E DOS MATERIAIS DE REVESTIMENTO DAS JUNTAS</v>
      </c>
      <c r="C6109" s="749" t="s">
        <v>19106</v>
      </c>
      <c r="D6109" s="749" t="s">
        <v>19284</v>
      </c>
      <c r="E6109" s="749" t="s">
        <v>19081</v>
      </c>
      <c r="F6109" s="749" t="s">
        <v>19082</v>
      </c>
      <c r="I6109" s="749" t="s">
        <v>236</v>
      </c>
      <c r="J6109" s="749" t="n">
        <v>22.78</v>
      </c>
    </row>
    <row collapsed="false" customFormat="false" customHeight="true" hidden="true" ht="12.75" outlineLevel="0" r="6110">
      <c r="A6110" s="749" t="s">
        <v>19286</v>
      </c>
      <c r="B6110" s="749" t="str">
        <f aca="false">C6110&amp;D6110&amp;E6110&amp;F6110&amp;G6110&amp;H6110</f>
        <v>MONTAGEM E ASSENTAMENTO DE TUBULACAO DE CHAPA DE ACO DE 1/4" DE ESPESSURA,COM 12,00M DE COMPRIMENTO E 400MM DE DIAMETRO,INCLUSIVE SOLDA E REVESTIMENTO DAS JUNTAS,EXCLUSIVE FORNECIMENTO DOS TUBOS E MATERIAIS DE REVESTIMENTO DAS JUNTAS</v>
      </c>
      <c r="C6110" s="749" t="s">
        <v>19106</v>
      </c>
      <c r="D6110" s="749" t="s">
        <v>19287</v>
      </c>
      <c r="E6110" s="749" t="s">
        <v>19081</v>
      </c>
      <c r="F6110" s="749" t="s">
        <v>19288</v>
      </c>
      <c r="I6110" s="749" t="s">
        <v>236</v>
      </c>
      <c r="J6110" s="749" t="n">
        <v>26.68</v>
      </c>
    </row>
    <row collapsed="false" customFormat="false" customHeight="true" hidden="true" ht="12.75" outlineLevel="0" r="6111">
      <c r="A6111" s="749" t="s">
        <v>19289</v>
      </c>
      <c r="B6111" s="749" t="str">
        <f aca="false">C6111&amp;D6111&amp;E6111&amp;F6111&amp;G6111&amp;H6111</f>
        <v>MONTAGEM E ASSENTAMENTO DE TUBULACAO DE CHAPA DE ACO DE 1/4" DE ESPESSURA,COM 12,00M DE COMPRIMENTO E 400MM DE DIAMETRO,INCLUSIVE SOLDA E REVESTIMENTO DAS JUNTAS,EXCLUSIVE FORNECIMENTO DOS TUBOS E MATERIAIS DE REVESTIMENTO DAS JUNTAS</v>
      </c>
      <c r="C6111" s="749" t="s">
        <v>19106</v>
      </c>
      <c r="D6111" s="749" t="s">
        <v>19287</v>
      </c>
      <c r="E6111" s="749" t="s">
        <v>19081</v>
      </c>
      <c r="F6111" s="749" t="s">
        <v>19288</v>
      </c>
      <c r="I6111" s="749" t="s">
        <v>236</v>
      </c>
      <c r="J6111" s="749" t="n">
        <v>24.9</v>
      </c>
    </row>
    <row collapsed="false" customFormat="false" customHeight="true" hidden="true" ht="12.75" outlineLevel="0" r="6112">
      <c r="A6112" s="749" t="s">
        <v>19290</v>
      </c>
      <c r="B6112" s="749" t="str">
        <f aca="false">C6112&amp;D6112&amp;E6112&amp;F6112&amp;G6112&amp;H6112</f>
        <v>MONTAGEM E ASSENTAMENTO DE TUBULACAO DE CHAPA DE ACO DE 1/4" DE ESPESSURA,COM 12,00M DE COMPRIMENTO E 450MM DE DIAMETRO,INCLUSIVE SOLDA E REVESTIMENTO DAS JUNTAS,EXCLUSIVE FORNECIMENTO DOS TUBOS E DOS MATERIAIS DE REVESTIMENTO DAS JUNTAS</v>
      </c>
      <c r="C6112" s="749" t="s">
        <v>19106</v>
      </c>
      <c r="D6112" s="749" t="s">
        <v>19291</v>
      </c>
      <c r="E6112" s="749" t="s">
        <v>19081</v>
      </c>
      <c r="F6112" s="749" t="s">
        <v>19082</v>
      </c>
      <c r="I6112" s="749" t="s">
        <v>236</v>
      </c>
      <c r="J6112" s="749" t="n">
        <v>28.27</v>
      </c>
    </row>
    <row collapsed="false" customFormat="false" customHeight="true" hidden="true" ht="12.75" outlineLevel="0" r="6113">
      <c r="A6113" s="749" t="s">
        <v>19292</v>
      </c>
      <c r="B6113" s="749" t="str">
        <f aca="false">C6113&amp;D6113&amp;E6113&amp;F6113&amp;G6113&amp;H6113</f>
        <v>MONTAGEM E ASSENTAMENTO DE TUBULACAO DE CHAPA DE ACO DE 1/4" DE ESPESSURA,COM 12,00M DE COMPRIMENTO E 450MM DE DIAMETRO,INCLUSIVE SOLDA E REVESTIMENTO DAS JUNTAS,EXCLUSIVE FORNECIMENTO DOS TUBOS E DOS MATERIAIS DE REVESTIMENTO DAS JUNTAS</v>
      </c>
      <c r="C6113" s="749" t="s">
        <v>19106</v>
      </c>
      <c r="D6113" s="749" t="s">
        <v>19291</v>
      </c>
      <c r="E6113" s="749" t="s">
        <v>19081</v>
      </c>
      <c r="F6113" s="749" t="s">
        <v>19082</v>
      </c>
      <c r="I6113" s="749" t="s">
        <v>236</v>
      </c>
      <c r="J6113" s="749" t="n">
        <v>26.37</v>
      </c>
    </row>
    <row collapsed="false" customFormat="false" customHeight="true" hidden="true" ht="12.75" outlineLevel="0" r="6114">
      <c r="A6114" s="749" t="s">
        <v>19293</v>
      </c>
      <c r="B6114" s="749" t="str">
        <f aca="false">C6114&amp;D6114&amp;E6114&amp;F6114&amp;G6114&amp;H6114</f>
        <v>MONTAGEM E ASSENTAMENTO DE TUBULACAO DE CHAPA DE ACO DE 1/4" DE ESPESSURA,COM 12,00M DE COMPRIMENTO E 500MM DE DIAMETRO,INCLUSIVE SOLDA E REVESTIMENTO DAS JUNTAS,EXCLUSIVE FORNECIMENTO DOS TUBOS E DOS MATERIAIS DE REVESTIMENTO DAS JUNTAS</v>
      </c>
      <c r="C6114" s="749" t="s">
        <v>19106</v>
      </c>
      <c r="D6114" s="749" t="s">
        <v>19294</v>
      </c>
      <c r="E6114" s="749" t="s">
        <v>19081</v>
      </c>
      <c r="F6114" s="749" t="s">
        <v>19082</v>
      </c>
      <c r="I6114" s="749" t="s">
        <v>236</v>
      </c>
      <c r="J6114" s="749" t="n">
        <v>30.19</v>
      </c>
    </row>
    <row collapsed="false" customFormat="false" customHeight="true" hidden="true" ht="12.75" outlineLevel="0" r="6115">
      <c r="A6115" s="749" t="s">
        <v>19295</v>
      </c>
      <c r="B6115" s="749" t="str">
        <f aca="false">C6115&amp;D6115&amp;E6115&amp;F6115&amp;G6115&amp;H6115</f>
        <v>MONTAGEM E ASSENTAMENTO DE TUBULACAO DE CHAPA DE ACO DE 1/4" DE ESPESSURA,COM 12,00M DE COMPRIMENTO E 500MM DE DIAMETRO,INCLUSIVE SOLDA E REVESTIMENTO DAS JUNTAS,EXCLUSIVE FORNECIMENTO DOS TUBOS E DOS MATERIAIS DE REVESTIMENTO DAS JUNTAS</v>
      </c>
      <c r="C6115" s="749" t="s">
        <v>19106</v>
      </c>
      <c r="D6115" s="749" t="s">
        <v>19294</v>
      </c>
      <c r="E6115" s="749" t="s">
        <v>19081</v>
      </c>
      <c r="F6115" s="749" t="s">
        <v>19082</v>
      </c>
      <c r="I6115" s="749" t="s">
        <v>236</v>
      </c>
      <c r="J6115" s="749" t="n">
        <v>28.15</v>
      </c>
    </row>
    <row collapsed="false" customFormat="false" customHeight="true" hidden="true" ht="12.75" outlineLevel="0" r="6116">
      <c r="A6116" s="749" t="s">
        <v>19296</v>
      </c>
      <c r="B6116" s="749" t="str">
        <f aca="false">C6116&amp;D6116&amp;E6116&amp;F6116&amp;G6116&amp;H6116</f>
        <v>MONTAGEM E ASSENTAMENTO DE TUBULACAO DE CHAPA DE ACO DE 1/4" DE ESPESSURA,COM 12,00M DE COMPRIMENTO E 600MM DE DIAMETRO,INCLUSIVE SOLDA E REVESTIMENTO DAS JUNTAS,EXCLUSIVE FORNECIMENTO DOS TUBOS E DOS MATERIAIS DE REVESTIMENTO DAS JUNTAS</v>
      </c>
      <c r="C6116" s="749" t="s">
        <v>19106</v>
      </c>
      <c r="D6116" s="749" t="s">
        <v>19297</v>
      </c>
      <c r="E6116" s="749" t="s">
        <v>19081</v>
      </c>
      <c r="F6116" s="749" t="s">
        <v>19082</v>
      </c>
      <c r="I6116" s="749" t="s">
        <v>236</v>
      </c>
      <c r="J6116" s="749" t="n">
        <v>32.96</v>
      </c>
    </row>
    <row collapsed="false" customFormat="false" customHeight="true" hidden="true" ht="12.75" outlineLevel="0" r="6117">
      <c r="A6117" s="749" t="s">
        <v>19298</v>
      </c>
      <c r="B6117" s="749" t="str">
        <f aca="false">C6117&amp;D6117&amp;E6117&amp;F6117&amp;G6117&amp;H6117</f>
        <v>MONTAGEM E ASSENTAMENTO DE TUBULACAO DE CHAPA DE ACO DE 1/4" DE ESPESSURA,COM 12,00M DE COMPRIMENTO E 600MM DE DIAMETRO,INCLUSIVE SOLDA E REVESTIMENTO DAS JUNTAS,EXCLUSIVE FORNECIMENTO DOS TUBOS E DOS MATERIAIS DE REVESTIMENTO DAS JUNTAS</v>
      </c>
      <c r="C6117" s="749" t="s">
        <v>19106</v>
      </c>
      <c r="D6117" s="749" t="s">
        <v>19297</v>
      </c>
      <c r="E6117" s="749" t="s">
        <v>19081</v>
      </c>
      <c r="F6117" s="749" t="s">
        <v>19082</v>
      </c>
      <c r="I6117" s="749" t="s">
        <v>236</v>
      </c>
      <c r="J6117" s="749" t="n">
        <v>30.71</v>
      </c>
    </row>
    <row collapsed="false" customFormat="false" customHeight="true" hidden="true" ht="12.75" outlineLevel="0" r="6118">
      <c r="A6118" s="749" t="s">
        <v>19299</v>
      </c>
      <c r="B6118" s="749" t="str">
        <f aca="false">C6118&amp;D6118&amp;E6118&amp;F6118&amp;G6118&amp;H6118</f>
        <v>MONTAGEM E ASSENTAMENTO DE TUBULACAO DE CHAPA DE ACO DE 1/4" DE ESPESSURA,COM 12,00M DE COMPRIMENTO E 700MM DE DIAMETRO,INCLUSIVE SOLDA E REVESTIMENTO DAS JUNTAS,EXCLUSIVE FORNECIMENTO DOS TUBOS E DOS MATERIAIS DE REVESTIMENTO DAS JUNTAS</v>
      </c>
      <c r="C6118" s="749" t="s">
        <v>19106</v>
      </c>
      <c r="D6118" s="749" t="s">
        <v>19300</v>
      </c>
      <c r="E6118" s="749" t="s">
        <v>19081</v>
      </c>
      <c r="F6118" s="749" t="s">
        <v>19082</v>
      </c>
      <c r="I6118" s="749" t="s">
        <v>236</v>
      </c>
      <c r="J6118" s="749" t="n">
        <v>70.61</v>
      </c>
    </row>
    <row collapsed="false" customFormat="false" customHeight="true" hidden="true" ht="12.75" outlineLevel="0" r="6119">
      <c r="A6119" s="749" t="s">
        <v>19301</v>
      </c>
      <c r="B6119" s="749" t="str">
        <f aca="false">C6119&amp;D6119&amp;E6119&amp;F6119&amp;G6119&amp;H6119</f>
        <v>MONTAGEM E ASSENTAMENTO DE TUBULACAO DE CHAPA DE ACO DE 1/4" DE ESPESSURA,COM 12,00M DE COMPRIMENTO E 700MM DE DIAMETRO,INCLUSIVE SOLDA E REVESTIMENTO DAS JUNTAS,EXCLUSIVE FORNECIMENTO DOS TUBOS E DOS MATERIAIS DE REVESTIMENTO DAS JUNTAS</v>
      </c>
      <c r="C6119" s="749" t="s">
        <v>19106</v>
      </c>
      <c r="D6119" s="749" t="s">
        <v>19300</v>
      </c>
      <c r="E6119" s="749" t="s">
        <v>19081</v>
      </c>
      <c r="F6119" s="749" t="s">
        <v>19082</v>
      </c>
      <c r="I6119" s="749" t="s">
        <v>236</v>
      </c>
      <c r="J6119" s="749" t="n">
        <v>63.99</v>
      </c>
    </row>
    <row collapsed="false" customFormat="false" customHeight="true" hidden="true" ht="12.75" outlineLevel="0" r="6120">
      <c r="A6120" s="749" t="s">
        <v>19302</v>
      </c>
      <c r="B6120" s="749" t="str">
        <f aca="false">C6120&amp;D6120&amp;E6120&amp;F6120&amp;G6120&amp;H6120</f>
        <v>MONTAGEM E ASSENTAMENTO DE TUBULACAO DE CHAPA DE ACO DE 1/4" DE ESPESSURA,COM 12,00M DE COMPRIMENTO E 800MM DE DIAMETRO,INCLUSIVE SOLDA E REVESTIMENTO DAS JUNTAS,EXCLUSIVE FORNECIMENTO DOS TUBOS E DOS MATERIAIS DE REVESTIMENTO DAS JUNTAS</v>
      </c>
      <c r="C6120" s="749" t="s">
        <v>19106</v>
      </c>
      <c r="D6120" s="749" t="s">
        <v>19303</v>
      </c>
      <c r="E6120" s="749" t="s">
        <v>19081</v>
      </c>
      <c r="F6120" s="749" t="s">
        <v>19082</v>
      </c>
      <c r="I6120" s="749" t="s">
        <v>236</v>
      </c>
      <c r="J6120" s="749" t="n">
        <v>73.38</v>
      </c>
    </row>
    <row collapsed="false" customFormat="false" customHeight="true" hidden="true" ht="12.75" outlineLevel="0" r="6121">
      <c r="A6121" s="749" t="s">
        <v>19304</v>
      </c>
      <c r="B6121" s="749" t="str">
        <f aca="false">C6121&amp;D6121&amp;E6121&amp;F6121&amp;G6121&amp;H6121</f>
        <v>MONTAGEM E ASSENTAMENTO DE TUBULACAO DE CHAPA DE ACO DE 1/4" DE ESPESSURA,COM 12,00M DE COMPRIMENTO E 800MM DE DIAMETRO,INCLUSIVE SOLDA E REVESTIMENTO DAS JUNTAS,EXCLUSIVE FORNECIMENTO DOS TUBOS E DOS MATERIAIS DE REVESTIMENTO DAS JUNTAS</v>
      </c>
      <c r="C6121" s="749" t="s">
        <v>19106</v>
      </c>
      <c r="D6121" s="749" t="s">
        <v>19303</v>
      </c>
      <c r="E6121" s="749" t="s">
        <v>19081</v>
      </c>
      <c r="F6121" s="749" t="s">
        <v>19082</v>
      </c>
      <c r="I6121" s="749" t="s">
        <v>236</v>
      </c>
      <c r="J6121" s="749" t="n">
        <v>66.54</v>
      </c>
    </row>
    <row collapsed="false" customFormat="false" customHeight="true" hidden="true" ht="12.75" outlineLevel="0" r="6122">
      <c r="A6122" s="749" t="s">
        <v>19305</v>
      </c>
      <c r="B6122" s="749" t="str">
        <f aca="false">C6122&amp;D6122&amp;E6122&amp;F6122&amp;G6122&amp;H6122</f>
        <v>MONTAGEM E ASSENTAMENTO DE TUBULACAO DE CHAPA DE ACO DE 5/16" DE ESPESSURA,COM 12,00M DE COMPRIMENTO E 300MM DE DIAMETRO,INCLUSIVE SOLDA E REVESTIMENTO DAS JUNTAS,EXCLUSIVE FORNECIMENTO DOS TUBOS E DOS MATERIAIS DE REVESTIMENTO DAS JUNTAS</v>
      </c>
      <c r="C6122" s="749" t="s">
        <v>19142</v>
      </c>
      <c r="D6122" s="749" t="s">
        <v>19257</v>
      </c>
      <c r="E6122" s="749" t="s">
        <v>19166</v>
      </c>
      <c r="F6122" s="749" t="s">
        <v>19167</v>
      </c>
      <c r="I6122" s="749" t="s">
        <v>236</v>
      </c>
      <c r="J6122" s="749" t="n">
        <v>37.59</v>
      </c>
    </row>
    <row collapsed="false" customFormat="false" customHeight="true" hidden="true" ht="12.75" outlineLevel="0" r="6123">
      <c r="A6123" s="749" t="s">
        <v>19306</v>
      </c>
      <c r="B6123" s="749" t="str">
        <f aca="false">C6123&amp;D6123&amp;E6123&amp;F6123&amp;G6123&amp;H6123</f>
        <v>MONTAGEM E ASSENTAMENTO DE TUBULACAO DE CHAPA DE ACO DE 5/16" DE ESPESSURA,COM 12,00M DE COMPRIMENTO E 300MM DE DIAMETRO,INCLUSIVE SOLDA E REVESTIMENTO DAS JUNTAS,EXCLUSIVE FORNECIMENTO DOS TUBOS E DOS MATERIAIS DE REVESTIMENTO DAS JUNTAS</v>
      </c>
      <c r="C6123" s="749" t="s">
        <v>19142</v>
      </c>
      <c r="D6123" s="749" t="s">
        <v>19257</v>
      </c>
      <c r="E6123" s="749" t="s">
        <v>19166</v>
      </c>
      <c r="F6123" s="749" t="s">
        <v>19167</v>
      </c>
      <c r="I6123" s="749" t="s">
        <v>236</v>
      </c>
      <c r="J6123" s="749" t="n">
        <v>34.33</v>
      </c>
    </row>
    <row collapsed="false" customFormat="false" customHeight="true" hidden="true" ht="12.75" outlineLevel="0" r="6124">
      <c r="A6124" s="749" t="s">
        <v>19307</v>
      </c>
      <c r="B6124" s="749" t="str">
        <f aca="false">C6124&amp;D6124&amp;E6124&amp;F6124&amp;G6124&amp;H6124</f>
        <v>MONTAGEM E ASSENTAMENTO DE TUBULACAO DE CHAPA DE ACO DE 5/16" DE ESPESSURA,COM 12,00M DE COMPRIMENTO E 350MM DE DIAMETRO,INCLUSIVE SOLDA E REVESTIMENTO DAS JUNTAS,EXCLUSIVE FORNECIMENTO DOS TUBOS E DOS MATERIAIS DE REVESTIMENTO DAS JUNTAS</v>
      </c>
      <c r="C6124" s="749" t="s">
        <v>19142</v>
      </c>
      <c r="D6124" s="749" t="s">
        <v>19260</v>
      </c>
      <c r="E6124" s="749" t="s">
        <v>19166</v>
      </c>
      <c r="F6124" s="749" t="s">
        <v>19167</v>
      </c>
      <c r="I6124" s="749" t="s">
        <v>236</v>
      </c>
      <c r="J6124" s="749" t="n">
        <v>41.46</v>
      </c>
    </row>
    <row collapsed="false" customFormat="false" customHeight="true" hidden="true" ht="12.75" outlineLevel="0" r="6125">
      <c r="A6125" s="749" t="s">
        <v>19308</v>
      </c>
      <c r="B6125" s="749" t="str">
        <f aca="false">C6125&amp;D6125&amp;E6125&amp;F6125&amp;G6125&amp;H6125</f>
        <v>MONTAGEM E ASSENTAMENTO DE TUBULACAO DE CHAPA DE ACO DE 5/16" DE ESPESSURA,COM 12,00M DE COMPRIMENTO E 350MM DE DIAMETRO,INCLUSIVE SOLDA E REVESTIMENTO DAS JUNTAS,EXCLUSIVE FORNECIMENTO DOS TUBOS E DOS MATERIAIS DE REVESTIMENTO DAS JUNTAS</v>
      </c>
      <c r="C6125" s="749" t="s">
        <v>19142</v>
      </c>
      <c r="D6125" s="749" t="s">
        <v>19260</v>
      </c>
      <c r="E6125" s="749" t="s">
        <v>19166</v>
      </c>
      <c r="F6125" s="749" t="s">
        <v>19167</v>
      </c>
      <c r="I6125" s="749" t="s">
        <v>236</v>
      </c>
      <c r="J6125" s="749" t="n">
        <v>37.9</v>
      </c>
    </row>
    <row collapsed="false" customFormat="false" customHeight="true" hidden="true" ht="12.75" outlineLevel="0" r="6126">
      <c r="A6126" s="749" t="s">
        <v>19309</v>
      </c>
      <c r="B6126" s="749" t="str">
        <f aca="false">C6126&amp;D6126&amp;E6126&amp;F6126&amp;G6126&amp;H6126</f>
        <v>MONTAGEM E ASSENTAMENTO DE TUBULACAO DE CHAPA DE ACO DE 5/16" DE ESPESSURA,COM 12,00M DE COMPRIMENTO E 400MM DE DIAMETRO,INCLUSIVE SOLDA E REVESTIMENTO DAS JUNTAS,EXCLUSIVE FORNECIMENTO DOS TUBOS E DOS MATERIAIS DE REVESTIMENTO DAS JUNTAS</v>
      </c>
      <c r="C6126" s="749" t="s">
        <v>19142</v>
      </c>
      <c r="D6126" s="749" t="s">
        <v>19263</v>
      </c>
      <c r="E6126" s="749" t="s">
        <v>19166</v>
      </c>
      <c r="F6126" s="749" t="s">
        <v>19167</v>
      </c>
      <c r="I6126" s="749" t="s">
        <v>236</v>
      </c>
      <c r="J6126" s="749" t="n">
        <v>44.48</v>
      </c>
    </row>
    <row collapsed="false" customFormat="false" customHeight="true" hidden="true" ht="12.75" outlineLevel="0" r="6127">
      <c r="A6127" s="749" t="s">
        <v>19310</v>
      </c>
      <c r="B6127" s="749" t="str">
        <f aca="false">C6127&amp;D6127&amp;E6127&amp;F6127&amp;G6127&amp;H6127</f>
        <v>MONTAGEM E ASSENTAMENTO DE TUBULACAO DE CHAPA DE ACO DE 5/16" DE ESPESSURA,COM 12,00M DE COMPRIMENTO E 400MM DE DIAMETRO,INCLUSIVE SOLDA E REVESTIMENTO DAS JUNTAS,EXCLUSIVE FORNECIMENTO DOS TUBOS E DOS MATERIAIS DE REVESTIMENTO DAS JUNTAS</v>
      </c>
      <c r="C6127" s="749" t="s">
        <v>19142</v>
      </c>
      <c r="D6127" s="749" t="s">
        <v>19263</v>
      </c>
      <c r="E6127" s="749" t="s">
        <v>19166</v>
      </c>
      <c r="F6127" s="749" t="s">
        <v>19167</v>
      </c>
      <c r="I6127" s="749" t="s">
        <v>236</v>
      </c>
      <c r="J6127" s="749" t="n">
        <v>40.68</v>
      </c>
    </row>
    <row collapsed="false" customFormat="false" customHeight="true" hidden="true" ht="12.75" outlineLevel="0" r="6128">
      <c r="A6128" s="749" t="s">
        <v>19311</v>
      </c>
      <c r="B6128" s="749" t="str">
        <f aca="false">C6128&amp;D6128&amp;E6128&amp;F6128&amp;G6128&amp;H6128</f>
        <v>MONTAGEM E ASSENTAMENTO DE TUBULACAO DE CHAPA DE ACO DE 5/16" DE ESPESSURA,COM 12,00M DE COMPRIMENTO E 450MM DE DIAMETRO,INCLUSIVE SOLDA E REVESTIMENTO DAS JUNTAS,EXCLUSIVE FORNECIMENTO DOS TUBOS E DOS MATERIAIS DE REVESTIMENTO DAS JUNTAS</v>
      </c>
      <c r="C6128" s="749" t="s">
        <v>19142</v>
      </c>
      <c r="D6128" s="749" t="s">
        <v>19312</v>
      </c>
      <c r="E6128" s="749" t="s">
        <v>19166</v>
      </c>
      <c r="F6128" s="749" t="s">
        <v>19167</v>
      </c>
      <c r="I6128" s="749" t="s">
        <v>236</v>
      </c>
      <c r="J6128" s="749" t="n">
        <v>46.62</v>
      </c>
    </row>
    <row collapsed="false" customFormat="false" customHeight="true" hidden="true" ht="12.75" outlineLevel="0" r="6129">
      <c r="A6129" s="749" t="s">
        <v>19313</v>
      </c>
      <c r="B6129" s="749" t="str">
        <f aca="false">C6129&amp;D6129&amp;E6129&amp;F6129&amp;G6129&amp;H6129</f>
        <v>MONTAGEM E ASSENTAMENTO DE TUBULACAO DE CHAPA DE ACO DE 5/16" DE ESPESSURA,COM 12,00M DE COMPRIMENTO E 450MM DE DIAMETRO,INCLUSIVE SOLDA E REVESTIMENTO DAS JUNTAS,EXCLUSIVE FORNECIMENTO DOS TUBOS E DOS MATERIAIS DE REVESTIMENTO DAS JUNTAS</v>
      </c>
      <c r="C6129" s="749" t="s">
        <v>19142</v>
      </c>
      <c r="D6129" s="749" t="s">
        <v>19312</v>
      </c>
      <c r="E6129" s="749" t="s">
        <v>19166</v>
      </c>
      <c r="F6129" s="749" t="s">
        <v>19167</v>
      </c>
      <c r="I6129" s="749" t="s">
        <v>236</v>
      </c>
      <c r="J6129" s="749" t="n">
        <v>42.66</v>
      </c>
    </row>
    <row collapsed="false" customFormat="false" customHeight="true" hidden="true" ht="12.75" outlineLevel="0" r="6130">
      <c r="A6130" s="749" t="s">
        <v>19314</v>
      </c>
      <c r="B6130" s="749" t="str">
        <f aca="false">C6130&amp;D6130&amp;E6130&amp;F6130&amp;G6130&amp;H6130</f>
        <v>MONTAGEM E ASSENTAMENTO DE TUBULACAO DE CHAPA DE ACO DE 5/16" DE ESPESSURA,COM 12,00M DE COMPRIMENTO E 500MM DE DIAMETRO,INCLUSIVE SOLDA E REVESTIMENTO DAS JUNTAS,EXCLUSIVE FORNECIMENTO DOS TUBOS E DOS MATERIAIS DE REVESTIMENTO DAS JUNTAS</v>
      </c>
      <c r="C6130" s="749" t="s">
        <v>19142</v>
      </c>
      <c r="D6130" s="749" t="s">
        <v>19269</v>
      </c>
      <c r="E6130" s="749" t="s">
        <v>19166</v>
      </c>
      <c r="F6130" s="749" t="s">
        <v>19167</v>
      </c>
      <c r="I6130" s="749" t="s">
        <v>236</v>
      </c>
      <c r="J6130" s="749" t="n">
        <v>64.44</v>
      </c>
    </row>
    <row collapsed="false" customFormat="false" customHeight="true" hidden="true" ht="12.75" outlineLevel="0" r="6131">
      <c r="A6131" s="749" t="s">
        <v>19315</v>
      </c>
      <c r="B6131" s="749" t="str">
        <f aca="false">C6131&amp;D6131&amp;E6131&amp;F6131&amp;G6131&amp;H6131</f>
        <v>MONTAGEM E ASSENTAMENTO DE TUBULACAO DE CHAPA DE ACO DE 5/16" DE ESPESSURA,COM 12,00M DE COMPRIMENTO E 500MM DE DIAMETRO,INCLUSIVE SOLDA E REVESTIMENTO DAS JUNTAS,EXCLUSIVE FORNECIMENTO DOS TUBOS E DOS MATERIAIS DE REVESTIMENTO DAS JUNTAS</v>
      </c>
      <c r="C6131" s="749" t="s">
        <v>19142</v>
      </c>
      <c r="D6131" s="749" t="s">
        <v>19269</v>
      </c>
      <c r="E6131" s="749" t="s">
        <v>19166</v>
      </c>
      <c r="F6131" s="749" t="s">
        <v>19167</v>
      </c>
      <c r="I6131" s="749" t="s">
        <v>236</v>
      </c>
      <c r="J6131" s="749" t="n">
        <v>58.42</v>
      </c>
    </row>
    <row collapsed="false" customFormat="false" customHeight="true" hidden="true" ht="12.75" outlineLevel="0" r="6132">
      <c r="A6132" s="749" t="s">
        <v>19316</v>
      </c>
      <c r="B6132" s="749" t="str">
        <f aca="false">C6132&amp;D6132&amp;E6132&amp;F6132&amp;G6132&amp;H6132</f>
        <v>MONTAGEM E ASSENTAMENTO DE TUBULACAO DE CHAPA DE ACO DE 5/16" DE ESPESSURA,COM 12,00M DE COMPRIMENTO E 600MM DE DIAMETRO,INCLUSIVE SOLDA E REVESTIMENTO DAS JUNTAS,EXCLUSIVE FORNECIMENTO DOS TUBOS E DOS MATERIAIS DE REVESTIMENTO DAS JUNTAS</v>
      </c>
      <c r="C6132" s="749" t="s">
        <v>19142</v>
      </c>
      <c r="D6132" s="749" t="s">
        <v>19317</v>
      </c>
      <c r="E6132" s="749" t="s">
        <v>19166</v>
      </c>
      <c r="F6132" s="749" t="s">
        <v>19167</v>
      </c>
      <c r="I6132" s="749" t="s">
        <v>236</v>
      </c>
      <c r="J6132" s="749" t="n">
        <v>73.6</v>
      </c>
    </row>
    <row collapsed="false" customFormat="false" customHeight="true" hidden="true" ht="12.75" outlineLevel="0" r="6133">
      <c r="A6133" s="749" t="s">
        <v>19318</v>
      </c>
      <c r="B6133" s="749" t="str">
        <f aca="false">C6133&amp;D6133&amp;E6133&amp;F6133&amp;G6133&amp;H6133</f>
        <v>MONTAGEM E ASSENTAMENTO DE TUBULACAO DE CHAPA DE ACO DE 5/16" DE ESPESSURA,COM 12,00M DE COMPRIMENTO E 600MM DE DIAMETRO,INCLUSIVE SOLDA E REVESTIMENTO DAS JUNTAS,EXCLUSIVE FORNECIMENTO DOS TUBOS E DOS MATERIAIS DE REVESTIMENTO DAS JUNTAS</v>
      </c>
      <c r="C6133" s="749" t="s">
        <v>19142</v>
      </c>
      <c r="D6133" s="749" t="s">
        <v>19317</v>
      </c>
      <c r="E6133" s="749" t="s">
        <v>19166</v>
      </c>
      <c r="F6133" s="749" t="s">
        <v>19167</v>
      </c>
      <c r="I6133" s="749" t="s">
        <v>236</v>
      </c>
      <c r="J6133" s="749" t="n">
        <v>66.76</v>
      </c>
    </row>
    <row collapsed="false" customFormat="false" customHeight="true" hidden="true" ht="12.75" outlineLevel="0" r="6134">
      <c r="A6134" s="749" t="s">
        <v>19319</v>
      </c>
      <c r="B6134" s="749" t="str">
        <f aca="false">C6134&amp;D6134&amp;E6134&amp;F6134&amp;G6134&amp;H6134</f>
        <v>MONTAGEM E ASSENTAMENTO DE TUBULACAO DE CHAPA DE ACO DE 5/16" DE ESPESSURA,COM 12,00M DE COMPRIMENTO E 700MM DE DIAMETRO,INCLUSIVE SOLDA E REVESTIMENTO DAS JUNTAS,EXCLUSIVE FORNECIMENTO DOS TUBOS E DOS MATERIAIS DE REVESTIMENTO DAS JUNTAS</v>
      </c>
      <c r="C6134" s="749" t="s">
        <v>19142</v>
      </c>
      <c r="D6134" s="749" t="s">
        <v>19320</v>
      </c>
      <c r="E6134" s="749" t="s">
        <v>19166</v>
      </c>
      <c r="F6134" s="749" t="s">
        <v>19167</v>
      </c>
      <c r="I6134" s="749" t="s">
        <v>236</v>
      </c>
      <c r="J6134" s="749" t="n">
        <v>77.32</v>
      </c>
    </row>
    <row collapsed="false" customFormat="false" customHeight="true" hidden="true" ht="12.75" outlineLevel="0" r="6135">
      <c r="A6135" s="749" t="s">
        <v>19321</v>
      </c>
      <c r="B6135" s="749" t="str">
        <f aca="false">C6135&amp;D6135&amp;E6135&amp;F6135&amp;G6135&amp;H6135</f>
        <v>MONTAGEM E ASSENTAMENTO DE TUBULACAO DE CHAPA DE ACO DE 5/16" DE ESPESSURA,COM 12,00M DE COMPRIMENTO E 700MM DE DIAMETRO,INCLUSIVE SOLDA E REVESTIMENTO DAS JUNTAS,EXCLUSIVE FORNECIMENTO DOS TUBOS E DOS MATERIAIS DE REVESTIMENTO DAS JUNTAS</v>
      </c>
      <c r="C6135" s="749" t="s">
        <v>19142</v>
      </c>
      <c r="D6135" s="749" t="s">
        <v>19320</v>
      </c>
      <c r="E6135" s="749" t="s">
        <v>19166</v>
      </c>
      <c r="F6135" s="749" t="s">
        <v>19167</v>
      </c>
      <c r="I6135" s="749" t="s">
        <v>236</v>
      </c>
      <c r="J6135" s="749" t="n">
        <v>70.2</v>
      </c>
    </row>
    <row collapsed="false" customFormat="false" customHeight="true" hidden="true" ht="12.75" outlineLevel="0" r="6136">
      <c r="A6136" s="749" t="s">
        <v>19322</v>
      </c>
      <c r="B6136" s="749" t="str">
        <f aca="false">C6136&amp;D6136&amp;E6136&amp;F6136&amp;G6136&amp;H6136</f>
        <v>MONTAGEM E ASSENTAMENTO DE TUBULACAO DE CHAPA DE ACO DE 5/16" DE ESPESSURA,COM 12,00M DE COMPRIMENTO E 800MM DE DIAMETRO,INCLUSIVE SOLDA E REVESTIMENTO DAS JUNTAS,EXCLUSIVE FORNECIMENTO DOS TUBOS E DOS MATERIAIS DE REVESTIMENTO DAS JUNTAS</v>
      </c>
      <c r="C6136" s="749" t="s">
        <v>19142</v>
      </c>
      <c r="D6136" s="749" t="s">
        <v>19323</v>
      </c>
      <c r="E6136" s="749" t="s">
        <v>19166</v>
      </c>
      <c r="F6136" s="749" t="s">
        <v>19167</v>
      </c>
      <c r="I6136" s="749" t="s">
        <v>236</v>
      </c>
      <c r="J6136" s="749" t="n">
        <v>81.04</v>
      </c>
    </row>
    <row collapsed="false" customFormat="false" customHeight="true" hidden="true" ht="12.75" outlineLevel="0" r="6137">
      <c r="A6137" s="749" t="s">
        <v>19324</v>
      </c>
      <c r="B6137" s="749" t="str">
        <f aca="false">C6137&amp;D6137&amp;E6137&amp;F6137&amp;G6137&amp;H6137</f>
        <v>MONTAGEM E ASSENTAMENTO DE TUBULACAO DE CHAPA DE ACO DE 5/16" DE ESPESSURA,COM 12,00M DE COMPRIMENTO E 800MM DE DIAMETRO,INCLUSIVE SOLDA E REVESTIMENTO DAS JUNTAS,EXCLUSIVE FORNECIMENTO DOS TUBOS E DOS MATERIAIS DE REVESTIMENTO DAS JUNTAS</v>
      </c>
      <c r="C6137" s="749" t="s">
        <v>19142</v>
      </c>
      <c r="D6137" s="749" t="s">
        <v>19323</v>
      </c>
      <c r="E6137" s="749" t="s">
        <v>19166</v>
      </c>
      <c r="F6137" s="749" t="s">
        <v>19167</v>
      </c>
      <c r="I6137" s="749" t="s">
        <v>236</v>
      </c>
      <c r="J6137" s="749" t="n">
        <v>73.63</v>
      </c>
    </row>
    <row collapsed="false" customFormat="false" customHeight="true" hidden="true" ht="12.75" outlineLevel="0" r="6138">
      <c r="A6138" s="749" t="s">
        <v>19325</v>
      </c>
      <c r="B6138" s="749" t="str">
        <f aca="false">C6138&amp;D6138&amp;E6138&amp;F6138&amp;G6138&amp;H6138</f>
        <v>MONTAGEM E ASSENTAMENTO DE TUBULACAO DE CHAPA DE ACO DE 5/16" DE ESPESSURA,COM 12,00M DE COMPRIMENTO E 900MM DE DIAMETRO,INCLUSIVE SOLDA E REVESTIMENTO DAS JUNTAS,EXCLUSIVE FORNECIMENTO DOS TUBOS E DOS MATERIAIS DE REVESTIMENTO DAS JUNTAS</v>
      </c>
      <c r="C6138" s="749" t="s">
        <v>19142</v>
      </c>
      <c r="D6138" s="749" t="s">
        <v>19326</v>
      </c>
      <c r="E6138" s="749" t="s">
        <v>19166</v>
      </c>
      <c r="F6138" s="749" t="s">
        <v>19167</v>
      </c>
      <c r="I6138" s="749" t="s">
        <v>236</v>
      </c>
      <c r="J6138" s="749" t="n">
        <v>89.39</v>
      </c>
    </row>
    <row collapsed="false" customFormat="false" customHeight="true" hidden="true" ht="12.75" outlineLevel="0" r="6139">
      <c r="A6139" s="749" t="s">
        <v>19327</v>
      </c>
      <c r="B6139" s="749" t="str">
        <f aca="false">C6139&amp;D6139&amp;E6139&amp;F6139&amp;G6139&amp;H6139</f>
        <v>MONTAGEM E ASSENTAMENTO DE TUBULACAO DE CHAPA DE ACO DE 5/16" DE ESPESSURA,COM 12,00M DE COMPRIMENTO E 900MM DE DIAMETRO,INCLUSIVE SOLDA E REVESTIMENTO DAS JUNTAS,EXCLUSIVE FORNECIMENTO DOS TUBOS E DOS MATERIAIS DE REVESTIMENTO DAS JUNTAS</v>
      </c>
      <c r="C6139" s="749" t="s">
        <v>19142</v>
      </c>
      <c r="D6139" s="749" t="s">
        <v>19326</v>
      </c>
      <c r="E6139" s="749" t="s">
        <v>19166</v>
      </c>
      <c r="F6139" s="749" t="s">
        <v>19167</v>
      </c>
      <c r="I6139" s="749" t="s">
        <v>236</v>
      </c>
      <c r="J6139" s="749" t="n">
        <v>81.24</v>
      </c>
    </row>
    <row collapsed="false" customFormat="false" customHeight="true" hidden="true" ht="12.75" outlineLevel="0" r="6140">
      <c r="A6140" s="749" t="s">
        <v>19328</v>
      </c>
      <c r="B6140" s="749" t="str">
        <f aca="false">C6140&amp;D6140&amp;E6140&amp;F6140&amp;G6140&amp;H6140</f>
        <v>MONTAGEM E ASSENTAMENTO DE TUBULACAO DE CHAPA DE ACO DE 5/16" DE ESPESSURA,COM 12,00M DE COMPRIMENTO E 1000MM DE DIAMETRO,INCLUSIVE SOLDA E REVESTIMENTO DAS JUNTAS,EXCLUSIVE FORNECIMENTO DOS TUBOS E DOS MATERIAIS DE REVESTIMENTO DAS JUNTAS</v>
      </c>
      <c r="C6140" s="749" t="s">
        <v>19142</v>
      </c>
      <c r="D6140" s="749" t="s">
        <v>19329</v>
      </c>
      <c r="E6140" s="749" t="s">
        <v>19330</v>
      </c>
      <c r="F6140" s="749" t="s">
        <v>19331</v>
      </c>
      <c r="I6140" s="749" t="s">
        <v>236</v>
      </c>
      <c r="J6140" s="749" t="n">
        <v>97.75</v>
      </c>
    </row>
    <row collapsed="false" customFormat="false" customHeight="true" hidden="true" ht="12.75" outlineLevel="0" r="6141">
      <c r="A6141" s="749" t="s">
        <v>19332</v>
      </c>
      <c r="B6141" s="749" t="str">
        <f aca="false">C6141&amp;D6141&amp;E6141&amp;F6141&amp;G6141&amp;H6141</f>
        <v>MONTAGEM E ASSENTAMENTO DE TUBULACAO DE CHAPA DE ACO DE 5/16" DE ESPESSURA,COM 12,00M DE COMPRIMENTO E 1000MM DE DIAMETRO,INCLUSIVE SOLDA E REVESTIMENTO DAS JUNTAS,EXCLUSIVE FORNECIMENTO DOS TUBOS E DOS MATERIAIS DE REVESTIMENTO DAS JUNTAS</v>
      </c>
      <c r="C6141" s="749" t="s">
        <v>19142</v>
      </c>
      <c r="D6141" s="749" t="s">
        <v>19329</v>
      </c>
      <c r="E6141" s="749" t="s">
        <v>19330</v>
      </c>
      <c r="F6141" s="749" t="s">
        <v>19331</v>
      </c>
      <c r="I6141" s="749" t="s">
        <v>236</v>
      </c>
      <c r="J6141" s="749" t="n">
        <v>88.85</v>
      </c>
    </row>
    <row collapsed="false" customFormat="false" customHeight="true" hidden="true" ht="12.75" outlineLevel="0" r="6142">
      <c r="A6142" s="749" t="s">
        <v>19333</v>
      </c>
      <c r="B6142" s="749" t="str">
        <f aca="false">C6142&amp;D6142&amp;E6142&amp;F6142&amp;G6142&amp;H6142</f>
        <v>MONTAGEM E ASSENTAMENTO DE TUBULACAO DE CHAPA DE ACO DE 5/16" DE ESPESSURA,COM 12,00M DE COMPRIMENTO E 1200MM DE DIAMETRO,INCLUSIVE SOLDA E REVESTIMENTO DAS JUNTAS,EXCLUSIVE FORNECIMENTO DOS TUBOS E DOS MATERIAIS DE REVESTIMENTO DAS JUNTAS</v>
      </c>
      <c r="C6142" s="749" t="s">
        <v>19142</v>
      </c>
      <c r="D6142" s="749" t="s">
        <v>19334</v>
      </c>
      <c r="E6142" s="749" t="s">
        <v>19330</v>
      </c>
      <c r="F6142" s="749" t="s">
        <v>19331</v>
      </c>
      <c r="I6142" s="749" t="s">
        <v>236</v>
      </c>
      <c r="J6142" s="749" t="n">
        <v>113.31</v>
      </c>
    </row>
    <row collapsed="false" customFormat="false" customHeight="true" hidden="true" ht="12.75" outlineLevel="0" r="6143">
      <c r="A6143" s="749" t="s">
        <v>19335</v>
      </c>
      <c r="B6143" s="749" t="str">
        <f aca="false">C6143&amp;D6143&amp;E6143&amp;F6143&amp;G6143&amp;H6143</f>
        <v>MONTAGEM E ASSENTAMENTO DE TUBULACAO DE CHAPA DE ACO DE 5/16" DE ESPESSURA,COM 12,00M DE COMPRIMENTO E 1200MM DE DIAMETRO,INCLUSIVE SOLDA E REVESTIMENTO DAS JUNTAS,EXCLUSIVE FORNECIMENTO DOS TUBOS E DOS MATERIAIS DE REVESTIMENTO DAS JUNTAS</v>
      </c>
      <c r="C6143" s="749" t="s">
        <v>19142</v>
      </c>
      <c r="D6143" s="749" t="s">
        <v>19334</v>
      </c>
      <c r="E6143" s="749" t="s">
        <v>19330</v>
      </c>
      <c r="F6143" s="749" t="s">
        <v>19331</v>
      </c>
      <c r="I6143" s="749" t="s">
        <v>236</v>
      </c>
      <c r="J6143" s="749" t="n">
        <v>103.05</v>
      </c>
    </row>
    <row collapsed="false" customFormat="false" customHeight="true" hidden="true" ht="12.75" outlineLevel="0" r="6144">
      <c r="A6144" s="749" t="s">
        <v>19336</v>
      </c>
      <c r="B6144" s="749" t="str">
        <f aca="false">C6144&amp;D6144&amp;E6144&amp;F6144&amp;G6144&amp;H6144</f>
        <v>MONTAGEM E ASSENTAMENTO DE TUBULACAO DE CHAPA DE ACO DE 3/8" DE ESPESSURA,COM 12,00M DE COMPRIMENTO E 300MM DE DIAMETRO,INCLUSIVE SOLDA E REVESTIMENTO DAS JUNTAS,EXCLUSIVE FORNECIMENTO DOS TUBOS E DOS MATERIAIS DE REVESTIMENTO DAS JUNTAS</v>
      </c>
      <c r="C6144" s="749" t="s">
        <v>19173</v>
      </c>
      <c r="D6144" s="749" t="s">
        <v>19281</v>
      </c>
      <c r="E6144" s="749" t="s">
        <v>19081</v>
      </c>
      <c r="F6144" s="749" t="s">
        <v>19082</v>
      </c>
      <c r="I6144" s="749" t="s">
        <v>236</v>
      </c>
      <c r="J6144" s="749" t="n">
        <v>46.96</v>
      </c>
    </row>
    <row collapsed="false" customFormat="false" customHeight="true" hidden="true" ht="12.75" outlineLevel="0" r="6145">
      <c r="A6145" s="749" t="s">
        <v>19337</v>
      </c>
      <c r="B6145" s="749" t="str">
        <f aca="false">C6145&amp;D6145&amp;E6145&amp;F6145&amp;G6145&amp;H6145</f>
        <v>MONTAGEM E ASSENTAMENTO DE TUBULACAO DE CHAPA DE ACO DE 3/8" DE ESPESSURA,COM 12,00M DE COMPRIMENTO E 300MM DE DIAMETRO,INCLUSIVE SOLDA E REVESTIMENTO DAS JUNTAS,EXCLUSIVE FORNECIMENTO DOS TUBOS E DOS MATERIAIS DE REVESTIMENTO DAS JUNTAS</v>
      </c>
      <c r="C6145" s="749" t="s">
        <v>19173</v>
      </c>
      <c r="D6145" s="749" t="s">
        <v>19281</v>
      </c>
      <c r="E6145" s="749" t="s">
        <v>19081</v>
      </c>
      <c r="F6145" s="749" t="s">
        <v>19082</v>
      </c>
      <c r="I6145" s="749" t="s">
        <v>236</v>
      </c>
      <c r="J6145" s="749" t="n">
        <v>42.96</v>
      </c>
    </row>
    <row collapsed="false" customFormat="false" customHeight="true" hidden="true" ht="12.75" outlineLevel="0" r="6146">
      <c r="A6146" s="749" t="s">
        <v>19338</v>
      </c>
      <c r="B6146" s="749" t="str">
        <f aca="false">C6146&amp;D6146&amp;E6146&amp;F6146&amp;G6146&amp;H6146</f>
        <v>MONTAGEM E ASSENTAMENTO DE TUBULACAO DE CHAPA DE ACO DE 3/8" DE ESPESSURA,COM 12,00M DE COMPRIMENTO E 350MM DE DIAMETRO,INCLUSIVE SOLDA E REVESTIMENTO DAS JUNTAS,EXCLUSIVE FORNECIMENTO DOS TUBOS E DOS MATERIAIS DE REVESTIMENTO DAS JUNTAS</v>
      </c>
      <c r="C6146" s="749" t="s">
        <v>19173</v>
      </c>
      <c r="D6146" s="749" t="s">
        <v>19284</v>
      </c>
      <c r="E6146" s="749" t="s">
        <v>19081</v>
      </c>
      <c r="F6146" s="749" t="s">
        <v>19082</v>
      </c>
      <c r="I6146" s="749" t="s">
        <v>236</v>
      </c>
      <c r="J6146" s="749" t="n">
        <v>50.73</v>
      </c>
    </row>
    <row collapsed="false" customFormat="false" customHeight="true" hidden="true" ht="12.75" outlineLevel="0" r="6147">
      <c r="A6147" s="749" t="s">
        <v>19339</v>
      </c>
      <c r="B6147" s="749" t="str">
        <f aca="false">C6147&amp;D6147&amp;E6147&amp;F6147&amp;G6147&amp;H6147</f>
        <v>MONTAGEM E ASSENTAMENTO DE TUBULACAO DE CHAPA DE ACO DE 3/8" DE ESPESSURA,COM 12,00M DE COMPRIMENTO E 350MM DE DIAMETRO,INCLUSIVE SOLDA E REVESTIMENTO DAS JUNTAS,EXCLUSIVE FORNECIMENTO DOS TUBOS E DOS MATERIAIS DE REVESTIMENTO DAS JUNTAS</v>
      </c>
      <c r="C6147" s="749" t="s">
        <v>19173</v>
      </c>
      <c r="D6147" s="749" t="s">
        <v>19284</v>
      </c>
      <c r="E6147" s="749" t="s">
        <v>19081</v>
      </c>
      <c r="F6147" s="749" t="s">
        <v>19082</v>
      </c>
      <c r="I6147" s="749" t="s">
        <v>236</v>
      </c>
      <c r="J6147" s="749" t="n">
        <v>46.42</v>
      </c>
    </row>
    <row collapsed="false" customFormat="false" customHeight="true" hidden="true" ht="12.75" outlineLevel="0" r="6148">
      <c r="A6148" s="749" t="s">
        <v>19340</v>
      </c>
      <c r="B6148" s="749" t="str">
        <f aca="false">C6148&amp;D6148&amp;E6148&amp;F6148&amp;G6148&amp;H6148</f>
        <v>MONTAGEM E ASSENTAMENTO DE TUBULACAO DE CHAPA DE ACO DE 3/8" DE ESPESSURA,COM 12,00M DE COMPRIMENTO E 400MM DE DIAMETRO,INCLUSIVE SOLDA E REVESTIMENTO DAS JUNTAS,EXCLUSIVE FORNECIMENTO DOS TUBOS E DOS MATERIAIS DE REVESTIMENTO DAS JUNTAS</v>
      </c>
      <c r="C6148" s="749" t="s">
        <v>19173</v>
      </c>
      <c r="D6148" s="749" t="s">
        <v>19287</v>
      </c>
      <c r="E6148" s="749" t="s">
        <v>19081</v>
      </c>
      <c r="F6148" s="749" t="s">
        <v>19082</v>
      </c>
      <c r="I6148" s="749" t="s">
        <v>236</v>
      </c>
      <c r="J6148" s="749" t="n">
        <v>54.96</v>
      </c>
    </row>
    <row collapsed="false" customFormat="false" customHeight="true" hidden="true" ht="12.75" outlineLevel="0" r="6149">
      <c r="A6149" s="749" t="s">
        <v>19341</v>
      </c>
      <c r="B6149" s="749" t="str">
        <f aca="false">C6149&amp;D6149&amp;E6149&amp;F6149&amp;G6149&amp;H6149</f>
        <v>MONTAGEM E ASSENTAMENTO DE TUBULACAO DE CHAPA DE ACO DE 3/8" DE ESPESSURA,COM 12,00M DE COMPRIMENTO E 400MM DE DIAMETRO,INCLUSIVE SOLDA E REVESTIMENTO DAS JUNTAS,EXCLUSIVE FORNECIMENTO DOS TUBOS E DOS MATERIAIS DE REVESTIMENTO DAS JUNTAS</v>
      </c>
      <c r="C6149" s="749" t="s">
        <v>19173</v>
      </c>
      <c r="D6149" s="749" t="s">
        <v>19287</v>
      </c>
      <c r="E6149" s="749" t="s">
        <v>19081</v>
      </c>
      <c r="F6149" s="749" t="s">
        <v>19082</v>
      </c>
      <c r="I6149" s="749" t="s">
        <v>236</v>
      </c>
      <c r="J6149" s="749" t="n">
        <v>50.3</v>
      </c>
    </row>
    <row collapsed="false" customFormat="false" customHeight="true" hidden="true" ht="12.75" outlineLevel="0" r="6150">
      <c r="A6150" s="749" t="s">
        <v>19342</v>
      </c>
      <c r="B6150" s="749" t="str">
        <f aca="false">C6150&amp;D6150&amp;E6150&amp;F6150&amp;G6150&amp;H6150</f>
        <v>MONTAGEM E ASSENTAMENTO DE TUBULACAO DE CHAPA DE ACO DE 3/8" DE ESPESSURA,COM 12,00M DE COMPRIMENTO E 450MM DE DIAMETRO,INCLUSIVE SOLDA E REVESTIMENTO DAS JUNTAS,EXCLUSIVE FORNECIMENTO DOS TUBOS E DOS MATERIAIS DE REVESTIMENTO DAS JUNTAS</v>
      </c>
      <c r="C6150" s="749" t="s">
        <v>19173</v>
      </c>
      <c r="D6150" s="749" t="s">
        <v>19291</v>
      </c>
      <c r="E6150" s="749" t="s">
        <v>19081</v>
      </c>
      <c r="F6150" s="749" t="s">
        <v>19082</v>
      </c>
      <c r="I6150" s="749" t="s">
        <v>236</v>
      </c>
      <c r="J6150" s="749" t="n">
        <v>62.69</v>
      </c>
    </row>
    <row collapsed="false" customFormat="false" customHeight="true" hidden="true" ht="12.75" outlineLevel="0" r="6151">
      <c r="A6151" s="749" t="s">
        <v>19343</v>
      </c>
      <c r="B6151" s="749" t="str">
        <f aca="false">C6151&amp;D6151&amp;E6151&amp;F6151&amp;G6151&amp;H6151</f>
        <v>MONTAGEM E ASSENTAMENTO DE TUBULACAO DE CHAPA DE ACO DE 3/8" DE ESPESSURA,COM 12,00M DE COMPRIMENTO E 450MM DE DIAMETRO,INCLUSIVE SOLDA E REVESTIMENTO DAS JUNTAS,EXCLUSIVE FORNECIMENTO DOS TUBOS E DOS MATERIAIS DE REVESTIMENTO DAS JUNTAS</v>
      </c>
      <c r="C6151" s="749" t="s">
        <v>19173</v>
      </c>
      <c r="D6151" s="749" t="s">
        <v>19291</v>
      </c>
      <c r="E6151" s="749" t="s">
        <v>19081</v>
      </c>
      <c r="F6151" s="749" t="s">
        <v>19082</v>
      </c>
      <c r="I6151" s="749" t="s">
        <v>236</v>
      </c>
      <c r="J6151" s="749" t="n">
        <v>57.35</v>
      </c>
    </row>
    <row collapsed="false" customFormat="false" customHeight="true" hidden="true" ht="12.75" outlineLevel="0" r="6152">
      <c r="A6152" s="749" t="s">
        <v>19344</v>
      </c>
      <c r="B6152" s="749" t="str">
        <f aca="false">C6152&amp;D6152&amp;E6152&amp;F6152&amp;G6152&amp;H6152</f>
        <v>MONTAGEM E ASSENTAMENTO DE TUBULACAO DE CHAPA DE ACO DE 3/8" DE ESPESSURA,COM 12,00M DE COMPRIMENTO E 500MM DE DIAMETRO,INCLUSIVE SOLDA E REVESTIMENTO DAS JUNTAS,EXCLUSIVE FORNECIMENTO DOS TUBOS E DOS MATERIAIS DE REVESTIMENTO DAS JUNTAS</v>
      </c>
      <c r="C6152" s="749" t="s">
        <v>19173</v>
      </c>
      <c r="D6152" s="749" t="s">
        <v>19294</v>
      </c>
      <c r="E6152" s="749" t="s">
        <v>19081</v>
      </c>
      <c r="F6152" s="749" t="s">
        <v>19082</v>
      </c>
      <c r="I6152" s="749" t="s">
        <v>236</v>
      </c>
      <c r="J6152" s="749" t="n">
        <v>77.64</v>
      </c>
    </row>
    <row collapsed="false" customFormat="false" customHeight="true" hidden="true" ht="12.75" outlineLevel="0" r="6153">
      <c r="A6153" s="749" t="s">
        <v>19345</v>
      </c>
      <c r="B6153" s="749" t="str">
        <f aca="false">C6153&amp;D6153&amp;E6153&amp;F6153&amp;G6153&amp;H6153</f>
        <v>MONTAGEM E ASSENTAMENTO DE TUBULACAO DE CHAPA DE ACO DE 3/8" DE ESPESSURA,COM 12,00M DE COMPRIMENTO E 500MM DE DIAMETRO,INCLUSIVE SOLDA E REVESTIMENTO DAS JUNTAS,EXCLUSIVE FORNECIMENTO DOS TUBOS E DOS MATERIAIS DE REVESTIMENTO DAS JUNTAS</v>
      </c>
      <c r="C6153" s="749" t="s">
        <v>19173</v>
      </c>
      <c r="D6153" s="749" t="s">
        <v>19294</v>
      </c>
      <c r="E6153" s="749" t="s">
        <v>19081</v>
      </c>
      <c r="F6153" s="749" t="s">
        <v>19082</v>
      </c>
      <c r="I6153" s="749" t="s">
        <v>236</v>
      </c>
      <c r="J6153" s="749" t="n">
        <v>70.55</v>
      </c>
    </row>
    <row collapsed="false" customFormat="false" customHeight="true" hidden="true" ht="12.75" outlineLevel="0" r="6154">
      <c r="A6154" s="749" t="s">
        <v>19346</v>
      </c>
      <c r="B6154" s="749" t="str">
        <f aca="false">C6154&amp;D6154&amp;E6154&amp;F6154&amp;G6154&amp;H6154</f>
        <v>MONTAGEM E ASSENTAMENTO DE TUBULACAO DE CHAPA DE ACO DE 3/8" DE ESPESSURA,COM 12,00M DE COMPRIMENTO E 600MM DE DIAMETRO,INCLUSIVE SOLDA E REVESTIMENTO DAS JUNTAS,EXCLUSIVE FORNECIMENTO DOS TUBOS E DOS MATERIAIS DE REVESTIMENTO DAS JUNTAS</v>
      </c>
      <c r="C6154" s="749" t="s">
        <v>19173</v>
      </c>
      <c r="D6154" s="749" t="s">
        <v>19297</v>
      </c>
      <c r="E6154" s="749" t="s">
        <v>19081</v>
      </c>
      <c r="F6154" s="749" t="s">
        <v>19082</v>
      </c>
      <c r="I6154" s="749" t="s">
        <v>236</v>
      </c>
      <c r="J6154" s="749" t="n">
        <v>89.42</v>
      </c>
    </row>
    <row collapsed="false" customFormat="false" customHeight="true" hidden="true" ht="12.75" outlineLevel="0" r="6155">
      <c r="A6155" s="749" t="s">
        <v>19347</v>
      </c>
      <c r="B6155" s="749" t="str">
        <f aca="false">C6155&amp;D6155&amp;E6155&amp;F6155&amp;G6155&amp;H6155</f>
        <v>MONTAGEM E ASSENTAMENTO DE TUBULACAO DE CHAPA DE ACO DE 3/8" DE ESPESSURA,COM 12,00M DE COMPRIMENTO E 600MM DE DIAMETRO,INCLUSIVE SOLDA E REVESTIMENTO DAS JUNTAS,EXCLUSIVE FORNECIMENTO DOS TUBOS E DOS MATERIAIS DE REVESTIMENTO DAS JUNTAS</v>
      </c>
      <c r="C6155" s="749" t="s">
        <v>19173</v>
      </c>
      <c r="D6155" s="749" t="s">
        <v>19297</v>
      </c>
      <c r="E6155" s="749" t="s">
        <v>19081</v>
      </c>
      <c r="F6155" s="749" t="s">
        <v>19082</v>
      </c>
      <c r="I6155" s="749" t="s">
        <v>236</v>
      </c>
      <c r="J6155" s="749" t="n">
        <v>81.3</v>
      </c>
    </row>
    <row collapsed="false" customFormat="false" customHeight="true" hidden="true" ht="12.75" outlineLevel="0" r="6156">
      <c r="A6156" s="749" t="s">
        <v>19348</v>
      </c>
      <c r="B6156" s="749" t="str">
        <f aca="false">C6156&amp;D6156&amp;E6156&amp;F6156&amp;G6156&amp;H6156</f>
        <v>MONTAGEM E ASSENTAMENTO DE TUBULACAO DE CHAPA DE ACO DE 3/8" DE ESPESSURA,COM 12,00M DE COMPRIMENTO E 700MM DE DIAMETRO,INCLUSIVE SOLDA E REVESTIMENTO DAS JUNTAS,EXCLUSIVE FORNECIMENTO DOS TUBOS E DOS MATERIAIS DE REVESTIMENTO DAS JUNTAS</v>
      </c>
      <c r="C6156" s="749" t="s">
        <v>19173</v>
      </c>
      <c r="D6156" s="749" t="s">
        <v>19300</v>
      </c>
      <c r="E6156" s="749" t="s">
        <v>19081</v>
      </c>
      <c r="F6156" s="749" t="s">
        <v>19082</v>
      </c>
      <c r="I6156" s="749" t="s">
        <v>236</v>
      </c>
      <c r="J6156" s="749" t="n">
        <v>95.76</v>
      </c>
    </row>
    <row collapsed="false" customFormat="false" customHeight="true" hidden="true" ht="12.75" outlineLevel="0" r="6157">
      <c r="A6157" s="749" t="s">
        <v>19349</v>
      </c>
      <c r="B6157" s="749" t="str">
        <f aca="false">C6157&amp;D6157&amp;E6157&amp;F6157&amp;G6157&amp;H6157</f>
        <v>MONTAGEM E ASSENTAMENTO DE TUBULACAO DE CHAPA DE ACO DE 3/8" DE ESPESSURA,COM 12,00M DE COMPRIMENTO E 700MM DE DIAMETRO,INCLUSIVE SOLDA E REVESTIMENTO DAS JUNTAS,EXCLUSIVE FORNECIMENTO DOS TUBOS E DOS MATERIAIS DE REVESTIMENTO DAS JUNTAS</v>
      </c>
      <c r="C6157" s="749" t="s">
        <v>19173</v>
      </c>
      <c r="D6157" s="749" t="s">
        <v>19300</v>
      </c>
      <c r="E6157" s="749" t="s">
        <v>19081</v>
      </c>
      <c r="F6157" s="749" t="s">
        <v>19082</v>
      </c>
      <c r="I6157" s="749" t="s">
        <v>236</v>
      </c>
      <c r="J6157" s="749" t="n">
        <v>87.14</v>
      </c>
    </row>
    <row collapsed="false" customFormat="false" customHeight="true" hidden="true" ht="12.75" outlineLevel="0" r="6158">
      <c r="A6158" s="749" t="s">
        <v>19350</v>
      </c>
      <c r="B6158" s="749" t="str">
        <f aca="false">C6158&amp;D6158&amp;E6158&amp;F6158&amp;G6158&amp;H6158</f>
        <v>MONTAGEM E ASSENTAMENTO DE TUBULACAO DE CHAPA DE ACO DE 3/8" DE ESPESSURA,COM 12,00M DE COMPRIMENTO E 800MM DE DIAMETRO,INCLUSIVE SOLDA E REVESTIMENTO DAS JUNTAS,EXCLUSIVE FORNECIMENTO DOS TUBOS E DOS MATERIAIS DE REVESTIMENTO DAS JUNTAS</v>
      </c>
      <c r="C6158" s="749" t="s">
        <v>19173</v>
      </c>
      <c r="D6158" s="749" t="s">
        <v>19303</v>
      </c>
      <c r="E6158" s="749" t="s">
        <v>19081</v>
      </c>
      <c r="F6158" s="749" t="s">
        <v>19082</v>
      </c>
      <c r="I6158" s="749" t="s">
        <v>236</v>
      </c>
      <c r="J6158" s="749" t="n">
        <v>114.77</v>
      </c>
    </row>
    <row collapsed="false" customFormat="false" customHeight="true" hidden="true" ht="12.75" outlineLevel="0" r="6159">
      <c r="A6159" s="749" t="s">
        <v>19351</v>
      </c>
      <c r="B6159" s="749" t="str">
        <f aca="false">C6159&amp;D6159&amp;E6159&amp;F6159&amp;G6159&amp;H6159</f>
        <v>MONTAGEM E ASSENTAMENTO DE TUBULACAO DE CHAPA DE ACO DE 3/8" DE ESPESSURA,COM 12,00M DE COMPRIMENTO E 800MM DE DIAMETRO,INCLUSIVE SOLDA E REVESTIMENTO DAS JUNTAS,EXCLUSIVE FORNECIMENTO DOS TUBOS E DOS MATERIAIS DE REVESTIMENTO DAS JUNTAS</v>
      </c>
      <c r="C6159" s="749" t="s">
        <v>19173</v>
      </c>
      <c r="D6159" s="749" t="s">
        <v>19303</v>
      </c>
      <c r="E6159" s="749" t="s">
        <v>19081</v>
      </c>
      <c r="F6159" s="749" t="s">
        <v>19082</v>
      </c>
      <c r="I6159" s="749" t="s">
        <v>236</v>
      </c>
      <c r="J6159" s="749" t="n">
        <v>104.44</v>
      </c>
    </row>
    <row collapsed="false" customFormat="false" customHeight="true" hidden="true" ht="12.75" outlineLevel="0" r="6160">
      <c r="A6160" s="749" t="s">
        <v>19352</v>
      </c>
      <c r="B6160" s="749" t="str">
        <f aca="false">C6160&amp;D6160&amp;E6160&amp;F6160&amp;G6160&amp;H6160</f>
        <v>MONTAGEM E ASSENTAMENTO DE TUBULACAO DE CHAPA DE ACO DE 3/8" DE ESPESSURA,COM 12,00M DE COMPRIMENTO E 900MM DE DIAMETRO,INCLUSIVE SOLDA E REVESTIMENTO DAS JUNTAS,EXCLUSIVE FORNECIMENTO DOS TUBOS E DOS MATERIAIS DE REVESTIMENTO DAS JUNTAS</v>
      </c>
      <c r="C6160" s="749" t="s">
        <v>19173</v>
      </c>
      <c r="D6160" s="749" t="s">
        <v>19353</v>
      </c>
      <c r="E6160" s="749" t="s">
        <v>19081</v>
      </c>
      <c r="F6160" s="749" t="s">
        <v>19082</v>
      </c>
      <c r="I6160" s="749" t="s">
        <v>236</v>
      </c>
      <c r="J6160" s="749" t="n">
        <v>119.65</v>
      </c>
    </row>
    <row collapsed="false" customFormat="false" customHeight="true" hidden="true" ht="12.75" outlineLevel="0" r="6161">
      <c r="A6161" s="749" t="s">
        <v>19354</v>
      </c>
      <c r="B6161" s="749" t="str">
        <f aca="false">C6161&amp;D6161&amp;E6161&amp;F6161&amp;G6161&amp;H6161</f>
        <v>MONTAGEM E ASSENTAMENTO DE TUBULACAO DE CHAPA DE ACO DE 3/8" DE ESPESSURA,COM 12,00M DE COMPRIMENTO E 900MM DE DIAMETRO,INCLUSIVE SOLDA E REVESTIMENTO DAS JUNTAS,EXCLUSIVE FORNECIMENTO DOS TUBOS E DOS MATERIAIS DE REVESTIMENTO DAS JUNTAS</v>
      </c>
      <c r="C6161" s="749" t="s">
        <v>19173</v>
      </c>
      <c r="D6161" s="749" t="s">
        <v>19353</v>
      </c>
      <c r="E6161" s="749" t="s">
        <v>19081</v>
      </c>
      <c r="F6161" s="749" t="s">
        <v>19082</v>
      </c>
      <c r="I6161" s="749" t="s">
        <v>236</v>
      </c>
      <c r="J6161" s="749" t="n">
        <v>108.93</v>
      </c>
    </row>
    <row collapsed="false" customFormat="false" customHeight="true" hidden="true" ht="12.75" outlineLevel="0" r="6162">
      <c r="A6162" s="749" t="s">
        <v>19355</v>
      </c>
      <c r="B6162" s="749" t="str">
        <f aca="false">C6162&amp;D6162&amp;E6162&amp;F6162&amp;G6162&amp;H6162</f>
        <v>MONTAGEM E ASSENTAMENTO DE TUBULACAO DE CHAPA DE ACO DE 3/8" DE ESPESSURA,COM 12,00M DE COMPRIMENTO E 1000MM DE DIAMETRO,INCLUSIVE SOLDA E REVESTIMENTO DAS JUNTAS,EXCLUSIVE FORNECIMENTO DOS TUBOS E DOS MATERIAIS DE REVESTIMENTO DAS JUNTAS</v>
      </c>
      <c r="C6162" s="749" t="s">
        <v>19173</v>
      </c>
      <c r="D6162" s="749" t="s">
        <v>19356</v>
      </c>
      <c r="E6162" s="749" t="s">
        <v>19166</v>
      </c>
      <c r="F6162" s="749" t="s">
        <v>19167</v>
      </c>
      <c r="I6162" s="749" t="s">
        <v>236</v>
      </c>
      <c r="J6162" s="749" t="n">
        <v>139.59</v>
      </c>
    </row>
    <row collapsed="false" customFormat="false" customHeight="true" hidden="true" ht="12.75" outlineLevel="0" r="6163">
      <c r="A6163" s="749" t="s">
        <v>19357</v>
      </c>
      <c r="B6163" s="749" t="str">
        <f aca="false">C6163&amp;D6163&amp;E6163&amp;F6163&amp;G6163&amp;H6163</f>
        <v>MONTAGEM E ASSENTAMENTO DE TUBULACAO DE CHAPA DE ACO DE 3/8" DE ESPESSURA,COM 12,00M DE COMPRIMENTO E 1000MM DE DIAMETRO,INCLUSIVE SOLDA E REVESTIMENTO DAS JUNTAS,EXCLUSIVE FORNECIMENTO DOS TUBOS E DOS MATERIAIS DE REVESTIMENTO DAS JUNTAS</v>
      </c>
      <c r="C6163" s="749" t="s">
        <v>19173</v>
      </c>
      <c r="D6163" s="749" t="s">
        <v>19356</v>
      </c>
      <c r="E6163" s="749" t="s">
        <v>19166</v>
      </c>
      <c r="F6163" s="749" t="s">
        <v>19167</v>
      </c>
      <c r="I6163" s="749" t="s">
        <v>236</v>
      </c>
      <c r="J6163" s="749" t="n">
        <v>126.93</v>
      </c>
    </row>
    <row collapsed="false" customFormat="false" customHeight="true" hidden="true" ht="12.75" outlineLevel="0" r="6164">
      <c r="A6164" s="749" t="s">
        <v>19358</v>
      </c>
      <c r="B6164" s="749" t="str">
        <f aca="false">C6164&amp;D6164&amp;E6164&amp;F6164&amp;G6164&amp;H6164</f>
        <v>MONTAGEM E ASSENTAMENTO DE TUBULACAO DE CHAPA DE ACO DE 3/8" DE ESPESSURA,COM 12,00M DE COMPRIMENTO E 1200MM DE DIAMETRO,INCLUSIVE SOLDA E REVESTIMENTO DAS JUNTAS,EXCLUSIVE FORNECIMENTO DOS TUBOS E DOS MATERIAIS DE REVESTIMENTO DAS JUNTAS</v>
      </c>
      <c r="C6164" s="749" t="s">
        <v>19173</v>
      </c>
      <c r="D6164" s="749" t="s">
        <v>19359</v>
      </c>
      <c r="E6164" s="749" t="s">
        <v>19166</v>
      </c>
      <c r="F6164" s="749" t="s">
        <v>19167</v>
      </c>
      <c r="I6164" s="749" t="s">
        <v>236</v>
      </c>
      <c r="J6164" s="749" t="n">
        <v>151.3</v>
      </c>
    </row>
    <row collapsed="false" customFormat="false" customHeight="true" hidden="true" ht="12.75" outlineLevel="0" r="6165">
      <c r="A6165" s="749" t="s">
        <v>19360</v>
      </c>
      <c r="B6165" s="749" t="str">
        <f aca="false">C6165&amp;D6165&amp;E6165&amp;F6165&amp;G6165&amp;H6165</f>
        <v>MONTAGEM E ASSENTAMENTO DE TUBULACAO DE CHAPA DE ACO DE 3/8" DE ESPESSURA,COM 12,00M DE COMPRIMENTO E 1200MM DE DIAMETRO,INCLUSIVE SOLDA E REVESTIMENTO DAS JUNTAS,EXCLUSIVE FORNECIMENTO DOS TUBOS E DOS MATERIAIS DE REVESTIMENTO DAS JUNTAS</v>
      </c>
      <c r="C6165" s="749" t="s">
        <v>19173</v>
      </c>
      <c r="D6165" s="749" t="s">
        <v>19359</v>
      </c>
      <c r="E6165" s="749" t="s">
        <v>19166</v>
      </c>
      <c r="F6165" s="749" t="s">
        <v>19167</v>
      </c>
      <c r="I6165" s="749" t="s">
        <v>236</v>
      </c>
      <c r="J6165" s="749" t="n">
        <v>137.72</v>
      </c>
    </row>
    <row collapsed="false" customFormat="false" customHeight="true" hidden="true" ht="12.75" outlineLevel="0" r="6166">
      <c r="A6166" s="749" t="s">
        <v>19361</v>
      </c>
      <c r="B6166" s="749" t="str">
        <f aca="false">C6166&amp;D6166&amp;E6166&amp;F6166&amp;G6166&amp;H6166</f>
        <v>MONTAGEM E ASSENTAMENTO DE TUBULACAO DE CHAPA DE ACO DE 3/8" DE ESPESSURA,COM 12,00M DE COMPRIMENTO E 1300MM DE DIAMETRO,INCLUSIVE SOLDA E REVESTIMENTO DAS JUNTAS,EXCLUSIVE FORNECIMENTO DOS TUBOS E DOS MATERIAIS DE REVESTIMENTO DAS JUNTAS</v>
      </c>
      <c r="C6166" s="749" t="s">
        <v>19173</v>
      </c>
      <c r="D6166" s="749" t="s">
        <v>19362</v>
      </c>
      <c r="E6166" s="749" t="s">
        <v>19166</v>
      </c>
      <c r="F6166" s="749" t="s">
        <v>19167</v>
      </c>
      <c r="I6166" s="749" t="s">
        <v>236</v>
      </c>
      <c r="J6166" s="749" t="n">
        <v>176.36</v>
      </c>
    </row>
    <row collapsed="false" customFormat="false" customHeight="true" hidden="true" ht="12.75" outlineLevel="0" r="6167">
      <c r="A6167" s="749" t="s">
        <v>19363</v>
      </c>
      <c r="B6167" s="749" t="str">
        <f aca="false">C6167&amp;D6167&amp;E6167&amp;F6167&amp;G6167&amp;H6167</f>
        <v>MONTAGEM E ASSENTAMENTO DE TUBULACAO DE CHAPA DE ACO DE 3/8" DE ESPESSURA,COM 12,00M DE COMPRIMENTO E 1300MM DE DIAMETRO,INCLUSIVE SOLDA E REVESTIMENTO DAS JUNTAS,EXCLUSIVE FORNECIMENTO DOS TUBOS E DOS MATERIAIS DE REVESTIMENTO DAS JUNTAS</v>
      </c>
      <c r="C6167" s="749" t="s">
        <v>19173</v>
      </c>
      <c r="D6167" s="749" t="s">
        <v>19362</v>
      </c>
      <c r="E6167" s="749" t="s">
        <v>19166</v>
      </c>
      <c r="F6167" s="749" t="s">
        <v>19167</v>
      </c>
      <c r="I6167" s="749" t="s">
        <v>236</v>
      </c>
      <c r="J6167" s="749" t="n">
        <v>160.19</v>
      </c>
    </row>
    <row collapsed="false" customFormat="false" customHeight="true" hidden="true" ht="12.75" outlineLevel="0" r="6168">
      <c r="A6168" s="749" t="s">
        <v>19364</v>
      </c>
      <c r="B6168" s="749" t="str">
        <f aca="false">C6168&amp;D6168&amp;E6168&amp;F6168&amp;G6168&amp;H6168</f>
        <v>MONTAGEM E ASSENTAMENTO DE TUBULACAO DE CHAPA DE ACO DE 3/8" DE ESPESSURA,COM 12,00M DE COMPRIMENTO E 1500MM DE DIAMETRO,INCLUSIVE SOLDA E REVESTIMENTO DAS JUNTAS,EXCLUSIVE FORNECIMENTO DOS TUBOS E DOS MATERIAIS DE REVESTIMENTO DAS JUNTAS</v>
      </c>
      <c r="C6168" s="749" t="s">
        <v>19173</v>
      </c>
      <c r="D6168" s="749" t="s">
        <v>19365</v>
      </c>
      <c r="E6168" s="749" t="s">
        <v>19166</v>
      </c>
      <c r="F6168" s="749" t="s">
        <v>19167</v>
      </c>
      <c r="I6168" s="749" t="s">
        <v>236</v>
      </c>
      <c r="J6168" s="749" t="n">
        <v>188.56</v>
      </c>
    </row>
    <row collapsed="false" customFormat="false" customHeight="true" hidden="true" ht="12.75" outlineLevel="0" r="6169">
      <c r="A6169" s="749" t="s">
        <v>19366</v>
      </c>
      <c r="B6169" s="749" t="str">
        <f aca="false">C6169&amp;D6169&amp;E6169&amp;F6169&amp;G6169&amp;H6169</f>
        <v>MONTAGEM E ASSENTAMENTO DE TUBULACAO DE CHAPA DE ACO DE 3/8" DE ESPESSURA,COM 12,00M DE COMPRIMENTO E 1500MM DE DIAMETRO,INCLUSIVE SOLDA E REVESTIMENTO DAS JUNTAS,EXCLUSIVE FORNECIMENTO DOS TUBOS E DOS MATERIAIS DE REVESTIMENTO DAS JUNTAS</v>
      </c>
      <c r="C6169" s="749" t="s">
        <v>19173</v>
      </c>
      <c r="D6169" s="749" t="s">
        <v>19365</v>
      </c>
      <c r="E6169" s="749" t="s">
        <v>19166</v>
      </c>
      <c r="F6169" s="749" t="s">
        <v>19167</v>
      </c>
      <c r="I6169" s="749" t="s">
        <v>236</v>
      </c>
      <c r="J6169" s="749" t="n">
        <v>171.43</v>
      </c>
    </row>
    <row collapsed="false" customFormat="false" customHeight="true" hidden="true" ht="12.75" outlineLevel="0" r="6170">
      <c r="A6170" s="749" t="s">
        <v>19367</v>
      </c>
      <c r="B6170" s="749" t="str">
        <f aca="false">C6170&amp;D6170&amp;E6170&amp;F6170&amp;G6170&amp;H6170</f>
        <v>MONTAGEM E ASSENTAMENTO DE TUBULACAO DE CHAPA DE ACO DE 3/8" DE ESPESSURA,COM 12,00M DE COMPRIMENTO E 2000MM DE DIAMETRO,INCLUSIVE SOLDA E REVESTIMENTO DAS JUNTAS,EXCLUSIVE FORNECIMENTO DOS TUBOS E DOS MATERIAIS DE REVESTIMENTO DAS JUNTAS</v>
      </c>
      <c r="C6170" s="749" t="s">
        <v>19173</v>
      </c>
      <c r="D6170" s="749" t="s">
        <v>19368</v>
      </c>
      <c r="E6170" s="749" t="s">
        <v>19166</v>
      </c>
      <c r="F6170" s="749" t="s">
        <v>19167</v>
      </c>
      <c r="I6170" s="749" t="s">
        <v>236</v>
      </c>
      <c r="J6170" s="749" t="n">
        <v>249</v>
      </c>
    </row>
    <row collapsed="false" customFormat="false" customHeight="true" hidden="true" ht="12.75" outlineLevel="0" r="6171">
      <c r="A6171" s="749" t="s">
        <v>19369</v>
      </c>
      <c r="B6171" s="749" t="str">
        <f aca="false">C6171&amp;D6171&amp;E6171&amp;F6171&amp;G6171&amp;H6171</f>
        <v>MONTAGEM E ASSENTAMENTO DE TUBULACAO DE CHAPA DE ACO DE 3/8" DE ESPESSURA,COM 12,00M DE COMPRIMENTO E 2000MM DE DIAMETRO,INCLUSIVE SOLDA E REVESTIMENTO DAS JUNTAS,EXCLUSIVE FORNECIMENTO DOS TUBOS E DOS MATERIAIS DE REVESTIMENTO DAS JUNTAS</v>
      </c>
      <c r="C6171" s="749" t="s">
        <v>19173</v>
      </c>
      <c r="D6171" s="749" t="s">
        <v>19368</v>
      </c>
      <c r="E6171" s="749" t="s">
        <v>19166</v>
      </c>
      <c r="F6171" s="749" t="s">
        <v>19167</v>
      </c>
      <c r="I6171" s="749" t="s">
        <v>236</v>
      </c>
      <c r="J6171" s="749" t="n">
        <v>226.37</v>
      </c>
    </row>
    <row collapsed="false" customFormat="false" customHeight="true" hidden="true" ht="12.75" outlineLevel="0" r="6172">
      <c r="A6172" s="749" t="s">
        <v>19370</v>
      </c>
      <c r="B6172" s="749" t="str">
        <f aca="false">C6172&amp;D6172&amp;E6172&amp;F6172&amp;G6172&amp;H6172</f>
        <v>MONTAGEM E ASSENTAMENTO DE TUBULACAO DE CHAPA DE ACO DE 3/8" DE ESPESSURA,COM 12,00M DE COMPRIMENTO E 2500MM DE DIAMETRO,INCLUSIVE SOLDA E REVESTIMENTO DAS JUNTAS,EXCLUSIVE FORNECIMENTO DOS TUBOS E DOS MATERIAIS DE REVESTIMENTO DAS JUNTAS</v>
      </c>
      <c r="C6172" s="749" t="s">
        <v>19173</v>
      </c>
      <c r="D6172" s="749" t="s">
        <v>19371</v>
      </c>
      <c r="E6172" s="749" t="s">
        <v>19166</v>
      </c>
      <c r="F6172" s="749" t="s">
        <v>19167</v>
      </c>
      <c r="I6172" s="749" t="s">
        <v>236</v>
      </c>
      <c r="J6172" s="749" t="n">
        <v>308.23</v>
      </c>
    </row>
    <row collapsed="false" customFormat="false" customHeight="true" hidden="true" ht="12.75" outlineLevel="0" r="6173">
      <c r="A6173" s="749" t="s">
        <v>19372</v>
      </c>
      <c r="B6173" s="749" t="str">
        <f aca="false">C6173&amp;D6173&amp;E6173&amp;F6173&amp;G6173&amp;H6173</f>
        <v>MONTAGEM E ASSENTAMENTO DE TUBULACAO DE CHAPA DE ACO DE 3/8" DE ESPESSURA,COM 12,00M DE COMPRIMENTO E 2500MM DE DIAMETRO,INCLUSIVE SOLDA E REVESTIMENTO DAS JUNTAS,EXCLUSIVE FORNECIMENTO DOS TUBOS E DOS MATERIAIS DE REVESTIMENTO DAS JUNTAS</v>
      </c>
      <c r="C6173" s="749" t="s">
        <v>19173</v>
      </c>
      <c r="D6173" s="749" t="s">
        <v>19371</v>
      </c>
      <c r="E6173" s="749" t="s">
        <v>19166</v>
      </c>
      <c r="F6173" s="749" t="s">
        <v>19167</v>
      </c>
      <c r="I6173" s="749" t="s">
        <v>236</v>
      </c>
      <c r="J6173" s="749" t="n">
        <v>280.25</v>
      </c>
    </row>
    <row collapsed="false" customFormat="false" customHeight="true" hidden="true" ht="12.75" outlineLevel="0" r="6174">
      <c r="A6174" s="749" t="s">
        <v>19373</v>
      </c>
      <c r="B6174" s="749" t="str">
        <f aca="false">C6174&amp;D6174&amp;E6174&amp;F6174&amp;G6174&amp;H6174</f>
        <v>MONTAGEM E ASSENTAMENTO DE TUBULACAO DE CHAPA DE ACO DE 1/2" DE ESPESSURA,COM 12,00M DE COMPRIMENTO E 500MM DE DIAMETRO,INCLUSIVE SOLDA E REVESTIMENTO DAS JUNTAS,EXCLUSIVE FORNECIMENTO DOS TUBOS E DOS MATERIAIS DE REVESTIMENTO DAS JUNTAS</v>
      </c>
      <c r="C6174" s="749" t="s">
        <v>19211</v>
      </c>
      <c r="D6174" s="749" t="s">
        <v>19294</v>
      </c>
      <c r="E6174" s="749" t="s">
        <v>19081</v>
      </c>
      <c r="F6174" s="749" t="s">
        <v>19082</v>
      </c>
      <c r="I6174" s="749" t="s">
        <v>236</v>
      </c>
      <c r="J6174" s="749" t="n">
        <v>64.31</v>
      </c>
    </row>
    <row collapsed="false" customFormat="false" customHeight="true" hidden="true" ht="12.75" outlineLevel="0" r="6175">
      <c r="A6175" s="749" t="s">
        <v>19374</v>
      </c>
      <c r="B6175" s="749" t="str">
        <f aca="false">C6175&amp;D6175&amp;E6175&amp;F6175&amp;G6175&amp;H6175</f>
        <v>MONTAGEM E ASSENTAMENTO DE TUBULACAO DE CHAPA DE ACO DE 1/2" DE ESPESSURA,COM 12,00M DE COMPRIMENTO E 500MM DE DIAMETRO,INCLUSIVE SOLDA E REVESTIMENTO DAS JUNTAS,EXCLUSIVE FORNECIMENTO DOS TUBOS E DOS MATERIAIS DE REVESTIMENTO DAS JUNTAS</v>
      </c>
      <c r="C6175" s="749" t="s">
        <v>19211</v>
      </c>
      <c r="D6175" s="749" t="s">
        <v>19294</v>
      </c>
      <c r="E6175" s="749" t="s">
        <v>19081</v>
      </c>
      <c r="F6175" s="749" t="s">
        <v>19082</v>
      </c>
      <c r="I6175" s="749" t="s">
        <v>236</v>
      </c>
      <c r="J6175" s="749" t="n">
        <v>59.89</v>
      </c>
    </row>
    <row collapsed="false" customFormat="false" customHeight="true" hidden="true" ht="12.75" outlineLevel="0" r="6176">
      <c r="A6176" s="749" t="s">
        <v>19375</v>
      </c>
      <c r="B6176" s="749" t="str">
        <f aca="false">C6176&amp;D6176&amp;E6176&amp;F6176&amp;G6176&amp;H6176</f>
        <v>MONTAGEM E ASSENTAMENTO DE TUBULACAO DE CHAPA DE ACO DE 1/2" DE ESPESSURA,COM 12,00M DE COMPRIMENTO E 600MM DE DIAMETRO,INCLUSIVE SOLDA E REVESTIMENTO DAS JUNTAS,EXCLUSIVE FORNECIMENTO DOS TUBOS E DOS MATERIAIS DE REVESTIMENTO DAS JUNTAS</v>
      </c>
      <c r="C6176" s="749" t="s">
        <v>19211</v>
      </c>
      <c r="D6176" s="749" t="s">
        <v>19297</v>
      </c>
      <c r="E6176" s="749" t="s">
        <v>19081</v>
      </c>
      <c r="F6176" s="749" t="s">
        <v>19082</v>
      </c>
      <c r="I6176" s="749" t="s">
        <v>236</v>
      </c>
      <c r="J6176" s="749" t="n">
        <v>112.77</v>
      </c>
    </row>
    <row collapsed="false" customFormat="false" customHeight="true" hidden="true" ht="12.75" outlineLevel="0" r="6177">
      <c r="A6177" s="749" t="s">
        <v>19376</v>
      </c>
      <c r="B6177" s="749" t="str">
        <f aca="false">C6177&amp;D6177&amp;E6177&amp;F6177&amp;G6177&amp;H6177</f>
        <v>MONTAGEM E ASSENTAMENTO DE TUBULACAO DE CHAPA DE ACO DE 1/2" DE ESPESSURA,COM 12,00M DE COMPRIMENTO E 600MM DE DIAMETRO,INCLUSIVE SOLDA E REVESTIMENTO DAS JUNTAS,EXCLUSIVE FORNECIMENTO DOS TUBOS E DOS MATERIAIS DE REVESTIMENTO DAS JUNTAS</v>
      </c>
      <c r="C6177" s="749" t="s">
        <v>19211</v>
      </c>
      <c r="D6177" s="749" t="s">
        <v>19297</v>
      </c>
      <c r="E6177" s="749" t="s">
        <v>19081</v>
      </c>
      <c r="F6177" s="749" t="s">
        <v>19082</v>
      </c>
      <c r="I6177" s="749" t="s">
        <v>236</v>
      </c>
      <c r="J6177" s="749" t="n">
        <v>102.6</v>
      </c>
    </row>
    <row collapsed="false" customFormat="false" customHeight="true" hidden="true" ht="12.75" outlineLevel="0" r="6178">
      <c r="A6178" s="749" t="s">
        <v>19377</v>
      </c>
      <c r="B6178" s="749" t="str">
        <f aca="false">C6178&amp;D6178&amp;E6178&amp;F6178&amp;G6178&amp;H6178</f>
        <v>MONTAGEM E ASSENTAMENTO DE TUBULACAO DE CHAPA DE ACO DE 1/2" DE ESPESSURA,COM 12,00M DE COMPRIMENTO E 700MM DE DIAMETRO,INCLUSIVE SOLDA E REVESTIMENTO DAS JUNTAS,EXCLUSIVE FORNECIMENTO DOS TUBOS E DOS MATERIAIS DE REVESTIMENTO DAS JUNTAS</v>
      </c>
      <c r="C6178" s="749" t="s">
        <v>19211</v>
      </c>
      <c r="D6178" s="749" t="s">
        <v>19300</v>
      </c>
      <c r="E6178" s="749" t="s">
        <v>19081</v>
      </c>
      <c r="F6178" s="749" t="s">
        <v>19082</v>
      </c>
      <c r="I6178" s="749" t="s">
        <v>236</v>
      </c>
      <c r="J6178" s="749" t="n">
        <v>121.23</v>
      </c>
    </row>
    <row collapsed="false" customFormat="false" customHeight="true" hidden="true" ht="12.75" outlineLevel="0" r="6179">
      <c r="A6179" s="749" t="s">
        <v>19378</v>
      </c>
      <c r="B6179" s="749" t="str">
        <f aca="false">C6179&amp;D6179&amp;E6179&amp;F6179&amp;G6179&amp;H6179</f>
        <v>MONTAGEM E ASSENTAMENTO DE TUBULACAO DE CHAPA DE ACO DE 1/2" DE ESPESSURA,COM 12,00M DE COMPRIMENTO E 700MM DE DIAMETRO,INCLUSIVE SOLDA E REVESTIMENTO DAS JUNTAS,EXCLUSIVE FORNECIMENTO DOS TUBOS E DOS MATERIAIS DE REVESTIMENTO DAS JUNTAS</v>
      </c>
      <c r="C6179" s="749" t="s">
        <v>19211</v>
      </c>
      <c r="D6179" s="749" t="s">
        <v>19300</v>
      </c>
      <c r="E6179" s="749" t="s">
        <v>19081</v>
      </c>
      <c r="F6179" s="749" t="s">
        <v>19082</v>
      </c>
      <c r="I6179" s="749" t="s">
        <v>236</v>
      </c>
      <c r="J6179" s="749" t="n">
        <v>110.39</v>
      </c>
    </row>
    <row collapsed="false" customFormat="false" customHeight="true" hidden="true" ht="12.75" outlineLevel="0" r="6180">
      <c r="A6180" s="749" t="s">
        <v>19379</v>
      </c>
      <c r="B6180" s="749" t="str">
        <f aca="false">C6180&amp;D6180&amp;E6180&amp;F6180&amp;G6180&amp;H6180</f>
        <v>MONTAGEM E ASSENTAMENTO DE TUBULACAO DE CHAPA DE ACO DE 1/2" DE ESPESSURA,COM 12,00M DE COMPRIMENTO E 800MM DE DIAMETRO,INCLUSIVE SOLDA E REVESTIMENTO DAS JUNTAS,EXCLUSIVE FORNECIMENTO DOS TUBOS E DOS MATERIAIS DE REVESTIMENTO DAS JUNTAS</v>
      </c>
      <c r="C6180" s="749" t="s">
        <v>19211</v>
      </c>
      <c r="D6180" s="749" t="s">
        <v>19303</v>
      </c>
      <c r="E6180" s="749" t="s">
        <v>19081</v>
      </c>
      <c r="F6180" s="749" t="s">
        <v>19082</v>
      </c>
      <c r="I6180" s="749" t="s">
        <v>236</v>
      </c>
      <c r="J6180" s="749" t="n">
        <v>138.28</v>
      </c>
    </row>
    <row collapsed="false" customFormat="false" customHeight="true" hidden="true" ht="12.75" outlineLevel="0" r="6181">
      <c r="A6181" s="749" t="s">
        <v>19380</v>
      </c>
      <c r="B6181" s="749" t="str">
        <f aca="false">C6181&amp;D6181&amp;E6181&amp;F6181&amp;G6181&amp;H6181</f>
        <v>MONTAGEM E ASSENTAMENTO DE TUBULACAO DE CHAPA DE ACO DE 1/2" DE ESPESSURA,COM 12,00M DE COMPRIMENTO E 800MM DE DIAMETRO,INCLUSIVE SOLDA E REVESTIMENTO DAS JUNTAS,EXCLUSIVE FORNECIMENTO DOS TUBOS E DOS MATERIAIS DE REVESTIMENTO DAS JUNTAS</v>
      </c>
      <c r="C6181" s="749" t="s">
        <v>19211</v>
      </c>
      <c r="D6181" s="749" t="s">
        <v>19303</v>
      </c>
      <c r="E6181" s="749" t="s">
        <v>19081</v>
      </c>
      <c r="F6181" s="749" t="s">
        <v>19082</v>
      </c>
      <c r="I6181" s="749" t="s">
        <v>236</v>
      </c>
      <c r="J6181" s="749" t="n">
        <v>125.97</v>
      </c>
    </row>
    <row collapsed="false" customFormat="false" customHeight="true" hidden="true" ht="12.75" outlineLevel="0" r="6182">
      <c r="A6182" s="749" t="s">
        <v>19381</v>
      </c>
      <c r="B6182" s="749" t="str">
        <f aca="false">C6182&amp;D6182&amp;E6182&amp;F6182&amp;G6182&amp;H6182</f>
        <v>MONTAGEM E ASSENTAMENTO DE TUBULACAO DE CHAPA DE ACO DE 1/2" DE ESPESSURA,COM 12,00M DE COMPRIMENTO E 900MM DE DIAMETRO,INCLUSIVE SOLDA E REVESTIMENTO DAS JUNTAS,EXCLUSIVE FORNECIMENTO DOS TUBOS E DOS MATERIAIS DE REVESTIMENTO DAS JUNTAS</v>
      </c>
      <c r="C6182" s="749" t="s">
        <v>19211</v>
      </c>
      <c r="D6182" s="749" t="s">
        <v>19353</v>
      </c>
      <c r="E6182" s="749" t="s">
        <v>19081</v>
      </c>
      <c r="F6182" s="749" t="s">
        <v>19082</v>
      </c>
      <c r="I6182" s="749" t="s">
        <v>236</v>
      </c>
      <c r="J6182" s="749" t="n">
        <v>144.78</v>
      </c>
    </row>
    <row collapsed="false" customFormat="false" customHeight="true" hidden="true" ht="12.75" outlineLevel="0" r="6183">
      <c r="A6183" s="749" t="s">
        <v>19382</v>
      </c>
      <c r="B6183" s="749" t="str">
        <f aca="false">C6183&amp;D6183&amp;E6183&amp;F6183&amp;G6183&amp;H6183</f>
        <v>MONTAGEM E ASSENTAMENTO DE TUBULACAO DE CHAPA DE ACO DE 1/2" DE ESPESSURA,COM 12,00M DE COMPRIMENTO E 900MM DE DIAMETRO,INCLUSIVE SOLDA E REVESTIMENTO DAS JUNTAS,EXCLUSIVE FORNECIMENTO DOS TUBOS E DOS MATERIAIS DE REVESTIMENTO DAS JUNTAS</v>
      </c>
      <c r="C6183" s="749" t="s">
        <v>19211</v>
      </c>
      <c r="D6183" s="749" t="s">
        <v>19353</v>
      </c>
      <c r="E6183" s="749" t="s">
        <v>19081</v>
      </c>
      <c r="F6183" s="749" t="s">
        <v>19082</v>
      </c>
      <c r="I6183" s="749" t="s">
        <v>236</v>
      </c>
      <c r="J6183" s="749" t="n">
        <v>131.96</v>
      </c>
    </row>
    <row collapsed="false" customFormat="false" customHeight="true" hidden="true" ht="12.75" outlineLevel="0" r="6184">
      <c r="A6184" s="749" t="s">
        <v>19383</v>
      </c>
      <c r="B6184" s="749" t="str">
        <f aca="false">C6184&amp;D6184&amp;E6184&amp;F6184&amp;G6184&amp;H6184</f>
        <v>MONTAGEM E ASSENTAMENTO DE TUBULACAO DE CHAPA DE ACO DE 1/2" DE ESPESSURA,COM 12,00M DE COMPRIMENTO E 1000MM DE DIAMETRO,INCLUSIVE SOLDA E REVESTIMENTO DAS JUNTAS,EXCLUSIVE FORNECIMENTO DOS TUBOS E DOS MATERIAIS DE REVESTIMENTO DAS JUNTAS</v>
      </c>
      <c r="C6184" s="749" t="s">
        <v>19211</v>
      </c>
      <c r="D6184" s="749" t="s">
        <v>19356</v>
      </c>
      <c r="E6184" s="749" t="s">
        <v>19166</v>
      </c>
      <c r="F6184" s="749" t="s">
        <v>19167</v>
      </c>
      <c r="I6184" s="749" t="s">
        <v>236</v>
      </c>
      <c r="J6184" s="749" t="n">
        <v>168.35</v>
      </c>
    </row>
    <row collapsed="false" customFormat="false" customHeight="true" hidden="true" ht="12.75" outlineLevel="0" r="6185">
      <c r="A6185" s="749" t="s">
        <v>19384</v>
      </c>
      <c r="B6185" s="749" t="str">
        <f aca="false">C6185&amp;D6185&amp;E6185&amp;F6185&amp;G6185&amp;H6185</f>
        <v>MONTAGEM E ASSENTAMENTO DE TUBULACAO DE CHAPA DE ACO DE 1/2" DE ESPESSURA,COM 12,00M DE COMPRIMENTO E 1000MM DE DIAMETRO,INCLUSIVE SOLDA E REVESTIMENTO DAS JUNTAS,EXCLUSIVE FORNECIMENTO DOS TUBOS E DOS MATERIAIS DE REVESTIMENTO DAS JUNTAS</v>
      </c>
      <c r="C6185" s="749" t="s">
        <v>19211</v>
      </c>
      <c r="D6185" s="749" t="s">
        <v>19356</v>
      </c>
      <c r="E6185" s="749" t="s">
        <v>19166</v>
      </c>
      <c r="F6185" s="749" t="s">
        <v>19167</v>
      </c>
      <c r="I6185" s="749" t="s">
        <v>236</v>
      </c>
      <c r="J6185" s="749" t="n">
        <v>153.26</v>
      </c>
    </row>
    <row collapsed="false" customFormat="false" customHeight="true" hidden="true" ht="12.75" outlineLevel="0" r="6186">
      <c r="A6186" s="749" t="s">
        <v>19385</v>
      </c>
      <c r="B6186" s="749" t="str">
        <f aca="false">C6186&amp;D6186&amp;E6186&amp;F6186&amp;G6186&amp;H6186</f>
        <v>MONTAGEM E ASSENTAMENTO DE TUBULACAO DE CHAPA DE ACO DE 1/2" DE ESPESSURA,COM 12,00M DE COMPRIMENTO E 1200MM DE DIAMETRO,INCLUSIVE SOLDA E REVESTIMENTO DAS JUNTAS,EXCLUSIVE FORNECIMENTO DOS TUBOS E DOS MATERIAIS DE REVESTIMENTO DAS JUNTAS</v>
      </c>
      <c r="C6186" s="749" t="s">
        <v>19211</v>
      </c>
      <c r="D6186" s="749" t="s">
        <v>19359</v>
      </c>
      <c r="E6186" s="749" t="s">
        <v>19166</v>
      </c>
      <c r="F6186" s="749" t="s">
        <v>19167</v>
      </c>
      <c r="I6186" s="749" t="s">
        <v>236</v>
      </c>
      <c r="J6186" s="749" t="n">
        <v>183.96</v>
      </c>
    </row>
    <row collapsed="false" customFormat="false" customHeight="true" hidden="true" ht="12.75" outlineLevel="0" r="6187">
      <c r="A6187" s="749" t="s">
        <v>19386</v>
      </c>
      <c r="B6187" s="749" t="str">
        <f aca="false">C6187&amp;D6187&amp;E6187&amp;F6187&amp;G6187&amp;H6187</f>
        <v>MONTAGEM E ASSENTAMENTO DE TUBULACAO DE CHAPA DE ACO DE 1/2" DE ESPESSURA,COM 12,00M DE COMPRIMENTO E 1200MM DE DIAMETRO,INCLUSIVE SOLDA E REVESTIMENTO DAS JUNTAS,EXCLUSIVE FORNECIMENTO DOS TUBOS E DOS MATERIAIS DE REVESTIMENTO DAS JUNTAS</v>
      </c>
      <c r="C6187" s="749" t="s">
        <v>19211</v>
      </c>
      <c r="D6187" s="749" t="s">
        <v>19359</v>
      </c>
      <c r="E6187" s="749" t="s">
        <v>19166</v>
      </c>
      <c r="F6187" s="749" t="s">
        <v>19167</v>
      </c>
      <c r="I6187" s="749" t="s">
        <v>236</v>
      </c>
      <c r="J6187" s="749" t="n">
        <v>167.65</v>
      </c>
    </row>
    <row collapsed="false" customFormat="false" customHeight="true" hidden="true" ht="12.75" outlineLevel="0" r="6188">
      <c r="A6188" s="749" t="s">
        <v>19387</v>
      </c>
      <c r="B6188" s="749" t="str">
        <f aca="false">C6188&amp;D6188&amp;E6188&amp;F6188&amp;G6188&amp;H6188</f>
        <v>MONTAGEM E ASSENTAMENTO DE TUBULACAO DE CHAPA DE ACO DE 1/2" DE ESPESSURA,COM 12,00M DE COMPRIMENTO E 1500MM DE DIAMETRO,INCLUSIVE SOLDA E REVESTIMENTO DAS JUNTAS,EXCLUSIVE FORNECIMENTO DOS TUBOS E DOS MATERIAIS DE REVESTIMENTO DAS JUNTAS</v>
      </c>
      <c r="C6188" s="749" t="s">
        <v>19211</v>
      </c>
      <c r="D6188" s="749" t="s">
        <v>19365</v>
      </c>
      <c r="E6188" s="749" t="s">
        <v>19166</v>
      </c>
      <c r="F6188" s="749" t="s">
        <v>19167</v>
      </c>
      <c r="I6188" s="749" t="s">
        <v>236</v>
      </c>
      <c r="J6188" s="749" t="n">
        <v>229.61</v>
      </c>
    </row>
    <row collapsed="false" customFormat="false" customHeight="true" hidden="true" ht="12.75" outlineLevel="0" r="6189">
      <c r="A6189" s="749" t="s">
        <v>19388</v>
      </c>
      <c r="B6189" s="749" t="str">
        <f aca="false">C6189&amp;D6189&amp;E6189&amp;F6189&amp;G6189&amp;H6189</f>
        <v>MONTAGEM E ASSENTAMENTO DE TUBULACAO DE CHAPA DE ACO DE 1/2" DE ESPESSURA,COM 12,00M DE COMPRIMENTO E 1500MM DE DIAMETRO,INCLUSIVE SOLDA E REVESTIMENTO DAS JUNTAS,EXCLUSIVE FORNECIMENTO DOS TUBOS E DOS MATERIAIS DE REVESTIMENTO DAS JUNTAS</v>
      </c>
      <c r="C6189" s="749" t="s">
        <v>19211</v>
      </c>
      <c r="D6189" s="749" t="s">
        <v>19365</v>
      </c>
      <c r="E6189" s="749" t="s">
        <v>19166</v>
      </c>
      <c r="F6189" s="749" t="s">
        <v>19167</v>
      </c>
      <c r="I6189" s="749" t="s">
        <v>236</v>
      </c>
      <c r="J6189" s="749" t="n">
        <v>209.02</v>
      </c>
    </row>
    <row collapsed="false" customFormat="false" customHeight="true" hidden="true" ht="12.75" outlineLevel="0" r="6190">
      <c r="A6190" s="749" t="s">
        <v>19389</v>
      </c>
      <c r="B6190" s="749" t="str">
        <f aca="false">C6190&amp;D6190&amp;E6190&amp;F6190&amp;G6190&amp;H6190</f>
        <v>MONTAGEM E ASSENTAMENTO DE TUBULACAO DE CHAPA DE ACO DE 1/2" DE ESPESSURA,COM 12,00M DE COMPRIMENTO E 1750MM DE DIAMETRO,INCLUSIVE SOLDA E REVESTIMENTO DAS JUNTAS,EXCLUSIVE FORNECIMENTO DOS TUBOS E DOS MATERIAIS DE REVESTIMENTO DAS JUNTAS</v>
      </c>
      <c r="C6190" s="749" t="s">
        <v>19211</v>
      </c>
      <c r="D6190" s="749" t="s">
        <v>19390</v>
      </c>
      <c r="E6190" s="749" t="s">
        <v>19166</v>
      </c>
      <c r="F6190" s="749" t="s">
        <v>19167</v>
      </c>
      <c r="I6190" s="749" t="s">
        <v>236</v>
      </c>
      <c r="J6190" s="749" t="n">
        <v>267.31</v>
      </c>
    </row>
    <row collapsed="false" customFormat="false" customHeight="true" hidden="true" ht="12.75" outlineLevel="0" r="6191">
      <c r="A6191" s="749" t="s">
        <v>19391</v>
      </c>
      <c r="B6191" s="749" t="str">
        <f aca="false">C6191&amp;D6191&amp;E6191&amp;F6191&amp;G6191&amp;H6191</f>
        <v>MONTAGEM E ASSENTAMENTO DE TUBULACAO DE CHAPA DE ACO DE 1/2" DE ESPESSURA,COM 12,00M DE COMPRIMENTO E 1750MM DE DIAMETRO,INCLUSIVE SOLDA E REVESTIMENTO DAS JUNTAS,EXCLUSIVE FORNECIMENTO DOS TUBOS E DOS MATERIAIS DE REVESTIMENTO DAS JUNTAS</v>
      </c>
      <c r="C6191" s="749" t="s">
        <v>19211</v>
      </c>
      <c r="D6191" s="749" t="s">
        <v>19390</v>
      </c>
      <c r="E6191" s="749" t="s">
        <v>19166</v>
      </c>
      <c r="F6191" s="749" t="s">
        <v>19167</v>
      </c>
      <c r="I6191" s="749" t="s">
        <v>236</v>
      </c>
      <c r="J6191" s="749" t="n">
        <v>243.36</v>
      </c>
    </row>
    <row collapsed="false" customFormat="false" customHeight="true" hidden="true" ht="12.75" outlineLevel="0" r="6192">
      <c r="A6192" s="749" t="s">
        <v>19392</v>
      </c>
      <c r="B6192" s="749" t="str">
        <f aca="false">C6192&amp;D6192&amp;E6192&amp;F6192&amp;G6192&amp;H6192</f>
        <v>MONTAGEM E ASSENTAMENTO DE TUBULACAO DE CHAPA DE ACO DE 1/2" DE ESPESSURA,COM 12,00M DE COMPRIMENTO E 1800MM DE DIAMETRO,INCLUSIVE SOLDA E REVESTIMENTO DAS JUNTAS,EXCLUSIVE FORNECIMENTO DOS TUBOS E DOS MATERIAIS DE REVESTIMENTO DAS JUNTAS</v>
      </c>
      <c r="C6192" s="749" t="s">
        <v>19211</v>
      </c>
      <c r="D6192" s="749" t="s">
        <v>19393</v>
      </c>
      <c r="E6192" s="749" t="s">
        <v>19166</v>
      </c>
      <c r="F6192" s="749" t="s">
        <v>19167</v>
      </c>
      <c r="I6192" s="749" t="s">
        <v>236</v>
      </c>
      <c r="J6192" s="749" t="n">
        <v>270.57</v>
      </c>
    </row>
    <row collapsed="false" customFormat="false" customHeight="true" hidden="true" ht="12.75" outlineLevel="0" r="6193">
      <c r="A6193" s="749" t="s">
        <v>19394</v>
      </c>
      <c r="B6193" s="749" t="str">
        <f aca="false">C6193&amp;D6193&amp;E6193&amp;F6193&amp;G6193&amp;H6193</f>
        <v>MONTAGEM E ASSENTAMENTO DE TUBULACAO DE CHAPA DE ACO DE 1/2" DE ESPESSURA,COM 12,00M DE COMPRIMENTO E 1800MM DE DIAMETRO,INCLUSIVE SOLDA E REVESTIMENTO DAS JUNTAS,EXCLUSIVE FORNECIMENTO DOS TUBOS E DOS MATERIAIS DE REVESTIMENTO DAS JUNTAS</v>
      </c>
      <c r="C6193" s="749" t="s">
        <v>19211</v>
      </c>
      <c r="D6193" s="749" t="s">
        <v>19393</v>
      </c>
      <c r="E6193" s="749" t="s">
        <v>19166</v>
      </c>
      <c r="F6193" s="749" t="s">
        <v>19167</v>
      </c>
      <c r="I6193" s="749" t="s">
        <v>236</v>
      </c>
      <c r="J6193" s="749" t="n">
        <v>246.36</v>
      </c>
    </row>
    <row collapsed="false" customFormat="false" customHeight="true" hidden="true" ht="12.75" outlineLevel="0" r="6194">
      <c r="A6194" s="749" t="s">
        <v>19395</v>
      </c>
      <c r="B6194" s="749" t="str">
        <f aca="false">C6194&amp;D6194&amp;E6194&amp;F6194&amp;G6194&amp;H6194</f>
        <v>MONTAGEM E ASSENTAMENTO DE TUBULACAO DE CHAPA DE ACO DE 1/2" DE ESPESSURA,COM 12,00M DE COMPRIMENTO E 2000MM DE DIAMETRO,INCLUSIVE SOLDA E REVESTIMENTO DAS JUNTAS,EXCLUSIVE FORNECIMENTO DOS TUBOS E DOS MATERIAIS DE REVESTIMENTO DAS JUNTAS</v>
      </c>
      <c r="C6194" s="749" t="s">
        <v>19211</v>
      </c>
      <c r="D6194" s="749" t="s">
        <v>19368</v>
      </c>
      <c r="E6194" s="749" t="s">
        <v>19166</v>
      </c>
      <c r="F6194" s="749" t="s">
        <v>19167</v>
      </c>
      <c r="I6194" s="749" t="s">
        <v>236</v>
      </c>
      <c r="J6194" s="749" t="n">
        <v>295.21</v>
      </c>
    </row>
    <row collapsed="false" customFormat="false" customHeight="true" hidden="true" ht="12.75" outlineLevel="0" r="6195">
      <c r="A6195" s="749" t="s">
        <v>19396</v>
      </c>
      <c r="B6195" s="749" t="str">
        <f aca="false">C6195&amp;D6195&amp;E6195&amp;F6195&amp;G6195&amp;H6195</f>
        <v>MONTAGEM E ASSENTAMENTO DE TUBULACAO DE CHAPA DE ACO DE 1/2" DE ESPESSURA,COM 12,00M DE COMPRIMENTO E 2000MM DE DIAMETRO,INCLUSIVE SOLDA E REVESTIMENTO DAS JUNTAS,EXCLUSIVE FORNECIMENTO DOS TUBOS E DOS MATERIAIS DE REVESTIMENTO DAS JUNTAS</v>
      </c>
      <c r="C6195" s="749" t="s">
        <v>19211</v>
      </c>
      <c r="D6195" s="749" t="s">
        <v>19368</v>
      </c>
      <c r="E6195" s="749" t="s">
        <v>19166</v>
      </c>
      <c r="F6195" s="749" t="s">
        <v>19167</v>
      </c>
      <c r="I6195" s="749" t="s">
        <v>236</v>
      </c>
      <c r="J6195" s="749" t="n">
        <v>268.87</v>
      </c>
    </row>
    <row collapsed="false" customFormat="false" customHeight="true" hidden="true" ht="12.75" outlineLevel="0" r="6196">
      <c r="A6196" s="749" t="s">
        <v>19397</v>
      </c>
      <c r="B6196" s="749" t="str">
        <f aca="false">C6196&amp;D6196&amp;E6196&amp;F6196&amp;G6196&amp;H6196</f>
        <v>MONTAGEM E ASSENTAMENTO DE TUBULACAO DE CHAPA DE ACO DE 1/2" DE ESPESSURA,COM 12,00M DE COMPRIMENTO E 2500MM DE DIAMETRO,INCLUSIVE SOLDA E REVESTIMENTO DAS JUNTAS,EXCLUSIVE FORNECIMENTO DOS TUBOS E DOS MATERIAIS DE REVESTIMENTO DAS JUNTAS</v>
      </c>
      <c r="C6196" s="749" t="s">
        <v>19211</v>
      </c>
      <c r="D6196" s="749" t="s">
        <v>19371</v>
      </c>
      <c r="E6196" s="749" t="s">
        <v>19166</v>
      </c>
      <c r="F6196" s="749" t="s">
        <v>19167</v>
      </c>
      <c r="I6196" s="749" t="s">
        <v>236</v>
      </c>
      <c r="J6196" s="749" t="n">
        <v>362.81</v>
      </c>
    </row>
    <row collapsed="false" customFormat="false" customHeight="true" hidden="true" ht="12.75" outlineLevel="0" r="6197">
      <c r="A6197" s="749" t="s">
        <v>19398</v>
      </c>
      <c r="B6197" s="749" t="str">
        <f aca="false">C6197&amp;D6197&amp;E6197&amp;F6197&amp;G6197&amp;H6197</f>
        <v>MONTAGEM E ASSENTAMENTO DE TUBULACAO DE CHAPA DE ACO DE 1/2" DE ESPESSURA,COM 12,00M DE COMPRIMENTO E 2500MM DE DIAMETRO,INCLUSIVE SOLDA E REVESTIMENTO DAS JUNTAS,EXCLUSIVE FORNECIMENTO DOS TUBOS E DOS MATERIAIS DE REVESTIMENTO DAS JUNTAS</v>
      </c>
      <c r="C6197" s="749" t="s">
        <v>19211</v>
      </c>
      <c r="D6197" s="749" t="s">
        <v>19371</v>
      </c>
      <c r="E6197" s="749" t="s">
        <v>19166</v>
      </c>
      <c r="F6197" s="749" t="s">
        <v>19167</v>
      </c>
      <c r="I6197" s="749" t="s">
        <v>236</v>
      </c>
      <c r="J6197" s="749" t="n">
        <v>330.55</v>
      </c>
    </row>
    <row collapsed="false" customFormat="false" customHeight="true" hidden="true" ht="12.75" outlineLevel="0" r="6198">
      <c r="A6198" s="749" t="s">
        <v>19399</v>
      </c>
      <c r="B6198" s="749" t="str">
        <f aca="false">C6198&amp;D6198&amp;E6198&amp;F6198&amp;G6198&amp;H6198</f>
        <v>MONTAGEM E ASSENTAMENTO DE TUBULACAO DE CHAPA DE ACO DE 5/8" DE ESPESSURA,COM 12,00M DE COMPRIMENTO E 1800MM DE DIAMETRO,INCLUSIVE SOLDA E REVESTIMENTO DAS JUNTAS,EXCLUSIVE FORNECIMENTO DOS TUBOS E DOS MATERIAIS DE REVESTIMENTO DAS JUNTAS</v>
      </c>
      <c r="C6198" s="749" t="s">
        <v>19241</v>
      </c>
      <c r="D6198" s="749" t="s">
        <v>19393</v>
      </c>
      <c r="E6198" s="749" t="s">
        <v>19166</v>
      </c>
      <c r="F6198" s="749" t="s">
        <v>19167</v>
      </c>
      <c r="I6198" s="749" t="s">
        <v>236</v>
      </c>
      <c r="J6198" s="749" t="n">
        <v>316.46</v>
      </c>
    </row>
    <row collapsed="false" customFormat="false" customHeight="true" hidden="true" ht="12.75" outlineLevel="0" r="6199">
      <c r="A6199" s="749" t="s">
        <v>19400</v>
      </c>
      <c r="B6199" s="749" t="str">
        <f aca="false">C6199&amp;D6199&amp;E6199&amp;F6199&amp;G6199&amp;H6199</f>
        <v>MONTAGEM E ASSENTAMENTO DE TUBULACAO DE CHAPA DE ACO DE 5/8" DE ESPESSURA,COM 12,00M DE COMPRIMENTO E 1800MM DE DIAMETRO,INCLUSIVE SOLDA E REVESTIMENTO DAS JUNTAS,EXCLUSIVE FORNECIMENTO DOS TUBOS E DOS MATERIAIS DE REVESTIMENTO DAS JUNTAS</v>
      </c>
      <c r="C6199" s="749" t="s">
        <v>19241</v>
      </c>
      <c r="D6199" s="749" t="s">
        <v>19393</v>
      </c>
      <c r="E6199" s="749" t="s">
        <v>19166</v>
      </c>
      <c r="F6199" s="749" t="s">
        <v>19167</v>
      </c>
      <c r="I6199" s="749" t="s">
        <v>236</v>
      </c>
      <c r="J6199" s="749" t="n">
        <v>288.66</v>
      </c>
    </row>
    <row collapsed="false" customFormat="false" customHeight="true" hidden="true" ht="12.75" outlineLevel="0" r="6200">
      <c r="A6200" s="749" t="s">
        <v>19401</v>
      </c>
      <c r="B6200" s="749" t="str">
        <f aca="false">C6200&amp;D6200&amp;E6200&amp;F6200&amp;G6200&amp;H6200</f>
        <v>MONTAGEM E ASSENTAMENTO DE TUBULACAO DE CHAPA DE ACO DE 5/8" DE ESPESSURA,COM 12,00M DE COMPRIMENTO E 2000MM DE DIAMETRO,INCLUSIVE SOLDA E REVESTIMENTO DAS JUNTAS,EXCLUSIVE FORNECIMENTO DOS TUBOS E DOS MATERIAIS DE REVESTIMENTO DAS JUNTAS</v>
      </c>
      <c r="C6200" s="749" t="s">
        <v>19241</v>
      </c>
      <c r="D6200" s="749" t="s">
        <v>19368</v>
      </c>
      <c r="E6200" s="749" t="s">
        <v>19166</v>
      </c>
      <c r="F6200" s="749" t="s">
        <v>19167</v>
      </c>
      <c r="I6200" s="749" t="s">
        <v>236</v>
      </c>
      <c r="J6200" s="749" t="n">
        <v>345.98</v>
      </c>
    </row>
    <row collapsed="false" customFormat="false" customHeight="true" hidden="true" ht="12.75" outlineLevel="0" r="6201">
      <c r="A6201" s="749" t="s">
        <v>19402</v>
      </c>
      <c r="B6201" s="749" t="str">
        <f aca="false">C6201&amp;D6201&amp;E6201&amp;F6201&amp;G6201&amp;H6201</f>
        <v>MONTAGEM E ASSENTAMENTO DE TUBULACAO DE CHAPA DE ACO DE 5/8" DE ESPESSURA,COM 12,00M DE COMPRIMENTO E 2000MM DE DIAMETRO,INCLUSIVE SOLDA E REVESTIMENTO DAS JUNTAS,EXCLUSIVE FORNECIMENTO DOS TUBOS E DOS MATERIAIS DE REVESTIMENTO DAS JUNTAS</v>
      </c>
      <c r="C6201" s="749" t="s">
        <v>19241</v>
      </c>
      <c r="D6201" s="749" t="s">
        <v>19368</v>
      </c>
      <c r="E6201" s="749" t="s">
        <v>19166</v>
      </c>
      <c r="F6201" s="749" t="s">
        <v>19167</v>
      </c>
      <c r="I6201" s="749" t="s">
        <v>236</v>
      </c>
      <c r="J6201" s="749" t="n">
        <v>315.66</v>
      </c>
    </row>
    <row collapsed="false" customFormat="false" customHeight="true" hidden="true" ht="12.75" outlineLevel="0" r="6202">
      <c r="A6202" s="749" t="s">
        <v>19403</v>
      </c>
      <c r="B6202" s="749" t="str">
        <f aca="false">C6202&amp;D6202&amp;E6202&amp;F6202&amp;G6202&amp;H6202</f>
        <v>MONTAGEM E ASSENTAMENTO DE TUBULACAO DE CHAPA DE ACO DE 5/8" DE ESPESSURA,COM 12,00M DE COMPRIMENTO E 2500MM DE DIAMETRO,INCLUSIVE SOLDA E REVESTIMENTO DAS JUNTAS,EXCLUSIVE FORNECIMENTO DOS TUBOS E DOS MATERIAIS DE REVESTIMENTO DAS JUNTAS</v>
      </c>
      <c r="C6202" s="749" t="s">
        <v>19241</v>
      </c>
      <c r="D6202" s="749" t="s">
        <v>19371</v>
      </c>
      <c r="E6202" s="749" t="s">
        <v>19166</v>
      </c>
      <c r="F6202" s="749" t="s">
        <v>19167</v>
      </c>
      <c r="I6202" s="749" t="s">
        <v>236</v>
      </c>
      <c r="J6202" s="749" t="n">
        <v>426.27</v>
      </c>
    </row>
    <row collapsed="false" customFormat="false" customHeight="true" hidden="true" ht="12.75" outlineLevel="0" r="6203">
      <c r="A6203" s="749" t="s">
        <v>19404</v>
      </c>
      <c r="B6203" s="749" t="str">
        <f aca="false">C6203&amp;D6203&amp;E6203&amp;F6203&amp;G6203&amp;H6203</f>
        <v>MONTAGEM E ASSENTAMENTO DE TUBULACAO DE CHAPA DE ACO DE 5/8" DE ESPESSURA,COM 12,00M DE COMPRIMENTO E 2500MM DE DIAMETRO,INCLUSIVE SOLDA E REVESTIMENTO DAS JUNTAS,EXCLUSIVE FORNECIMENTO DOS TUBOS E DOS MATERIAIS DE REVESTIMENTO DAS JUNTAS</v>
      </c>
      <c r="C6203" s="749" t="s">
        <v>19241</v>
      </c>
      <c r="D6203" s="749" t="s">
        <v>19371</v>
      </c>
      <c r="E6203" s="749" t="s">
        <v>19166</v>
      </c>
      <c r="F6203" s="749" t="s">
        <v>19167</v>
      </c>
      <c r="I6203" s="749" t="s">
        <v>236</v>
      </c>
      <c r="J6203" s="749" t="n">
        <v>389.04</v>
      </c>
    </row>
    <row collapsed="false" customFormat="false" customHeight="true" hidden="true" ht="12.75" outlineLevel="0" r="6204">
      <c r="A6204" s="749" t="s">
        <v>19405</v>
      </c>
      <c r="B6204" s="749" t="str">
        <f aca="false">C6204&amp;D6204&amp;E6204&amp;F6204&amp;G6204&amp;H6204</f>
        <v>MONTAGEM E ASSENTAMENTO DE PECAS DE ACO,POR JUNTA SOLDADA DE 2" DE DIAMETRO,INCLUSIVE SOLDA, EXCLUSIVE FORNECIMENTO DASPECAS</v>
      </c>
      <c r="C6204" s="749" t="s">
        <v>19406</v>
      </c>
      <c r="D6204" s="749" t="s">
        <v>19407</v>
      </c>
      <c r="E6204" s="749" t="s">
        <v>19408</v>
      </c>
      <c r="I6204" s="749" t="s">
        <v>30</v>
      </c>
      <c r="J6204" s="749" t="n">
        <v>9.23</v>
      </c>
    </row>
    <row collapsed="false" customFormat="false" customHeight="true" hidden="true" ht="12.75" outlineLevel="0" r="6205">
      <c r="A6205" s="749" t="s">
        <v>19409</v>
      </c>
      <c r="B6205" s="749" t="str">
        <f aca="false">C6205&amp;D6205&amp;E6205&amp;F6205&amp;G6205&amp;H6205</f>
        <v>MONTAGEM E ASSENTAMENTO DE PECAS DE ACO,POR JUNTA SOLDADA DE 2" DE DIAMETRO,INCLUSIVE SOLDA, EXCLUSIVE FORNECIMENTO DASPECAS</v>
      </c>
      <c r="C6205" s="749" t="s">
        <v>19406</v>
      </c>
      <c r="D6205" s="749" t="s">
        <v>19407</v>
      </c>
      <c r="E6205" s="749" t="s">
        <v>19408</v>
      </c>
      <c r="I6205" s="749" t="s">
        <v>30</v>
      </c>
      <c r="J6205" s="749" t="n">
        <v>8.06</v>
      </c>
    </row>
    <row collapsed="false" customFormat="false" customHeight="true" hidden="true" ht="12.75" outlineLevel="0" r="6206">
      <c r="A6206" s="749" t="s">
        <v>19410</v>
      </c>
      <c r="B6206" s="749" t="str">
        <f aca="false">C6206&amp;D6206&amp;E6206&amp;F6206&amp;G6206&amp;H6206</f>
        <v>MONTAGEM E ASSENTAMENTO DE PECAS DE ACO,POR JUNTA SOLDADA DE 3" DE DIAMETRO,INCLUSIVE SOLDA, EXCLUSIVE FORNECIMENTO DASPECAS</v>
      </c>
      <c r="C6206" s="749" t="s">
        <v>19406</v>
      </c>
      <c r="D6206" s="749" t="s">
        <v>19411</v>
      </c>
      <c r="E6206" s="749" t="s">
        <v>19408</v>
      </c>
      <c r="I6206" s="749" t="s">
        <v>30</v>
      </c>
      <c r="J6206" s="749" t="n">
        <v>17.17</v>
      </c>
    </row>
    <row collapsed="false" customFormat="false" customHeight="true" hidden="true" ht="12.75" outlineLevel="0" r="6207">
      <c r="A6207" s="749" t="s">
        <v>19412</v>
      </c>
      <c r="B6207" s="749" t="str">
        <f aca="false">C6207&amp;D6207&amp;E6207&amp;F6207&amp;G6207&amp;H6207</f>
        <v>MONTAGEM E ASSENTAMENTO DE PECAS DE ACO,POR JUNTA SOLDADA DE 3" DE DIAMETRO,INCLUSIVE SOLDA, EXCLUSIVE FORNECIMENTO DASPECAS</v>
      </c>
      <c r="C6207" s="749" t="s">
        <v>19406</v>
      </c>
      <c r="D6207" s="749" t="s">
        <v>19411</v>
      </c>
      <c r="E6207" s="749" t="s">
        <v>19408</v>
      </c>
      <c r="I6207" s="749" t="s">
        <v>30</v>
      </c>
      <c r="J6207" s="749" t="n">
        <v>15.01</v>
      </c>
    </row>
    <row collapsed="false" customFormat="false" customHeight="true" hidden="true" ht="12.75" outlineLevel="0" r="6208">
      <c r="A6208" s="749" t="s">
        <v>19413</v>
      </c>
      <c r="B6208" s="749" t="str">
        <f aca="false">C6208&amp;D6208&amp;E6208&amp;F6208&amp;G6208&amp;H6208</f>
        <v>MONTAGEM E ASSENTAMENTO DE PECAS DE ACO,POR JUNTA SOLDADA DE 4" DE DIAMETRO,INCLUSIVE SOLDA, EXCLUSIVE FORNECIMENTO DASPECAS</v>
      </c>
      <c r="C6208" s="749" t="s">
        <v>19406</v>
      </c>
      <c r="D6208" s="749" t="s">
        <v>19414</v>
      </c>
      <c r="E6208" s="749" t="s">
        <v>19408</v>
      </c>
      <c r="I6208" s="749" t="s">
        <v>30</v>
      </c>
      <c r="J6208" s="749" t="n">
        <v>21.06</v>
      </c>
    </row>
    <row collapsed="false" customFormat="false" customHeight="true" hidden="true" ht="12.75" outlineLevel="0" r="6209">
      <c r="A6209" s="749" t="s">
        <v>19415</v>
      </c>
      <c r="B6209" s="749" t="str">
        <f aca="false">C6209&amp;D6209&amp;E6209&amp;F6209&amp;G6209&amp;H6209</f>
        <v>MONTAGEM E ASSENTAMENTO DE PECAS DE ACO,POR JUNTA SOLDADA DE 4" DE DIAMETRO,INCLUSIVE SOLDA, EXCLUSIVE FORNECIMENTO DASPECAS</v>
      </c>
      <c r="C6209" s="749" t="s">
        <v>19406</v>
      </c>
      <c r="D6209" s="749" t="s">
        <v>19414</v>
      </c>
      <c r="E6209" s="749" t="s">
        <v>19408</v>
      </c>
      <c r="I6209" s="749" t="s">
        <v>30</v>
      </c>
      <c r="J6209" s="749" t="n">
        <v>18.45</v>
      </c>
    </row>
    <row collapsed="false" customFormat="false" customHeight="true" hidden="true" ht="12.75" outlineLevel="0" r="6210">
      <c r="A6210" s="749" t="s">
        <v>19416</v>
      </c>
      <c r="B6210" s="749" t="str">
        <f aca="false">C6210&amp;D6210&amp;E6210&amp;F6210&amp;G6210&amp;H6210</f>
        <v>MONTAGEM E ASSENTAMENTO DE PECAS DE CHAPA DE ACO DE 3/16" DE ESPESSURA,POR JUNTA SOLDADA,DE 150MM DE DIAMETRO,INCLUSIVESOLDA,EXCLUSIVE FORNECIMENTO DAS PECAS E DOS MATERIAIS DE REVESTIMENTO DAS JUNTAS</v>
      </c>
      <c r="C6210" s="749" t="s">
        <v>19417</v>
      </c>
      <c r="D6210" s="749" t="s">
        <v>19418</v>
      </c>
      <c r="E6210" s="749" t="s">
        <v>19419</v>
      </c>
      <c r="F6210" s="749" t="s">
        <v>19420</v>
      </c>
      <c r="I6210" s="749" t="s">
        <v>30</v>
      </c>
      <c r="J6210" s="749" t="n">
        <v>125.19</v>
      </c>
    </row>
    <row collapsed="false" customFormat="false" customHeight="true" hidden="true" ht="12.75" outlineLevel="0" r="6211">
      <c r="A6211" s="749" t="s">
        <v>19421</v>
      </c>
      <c r="B6211" s="749" t="str">
        <f aca="false">C6211&amp;D6211&amp;E6211&amp;F6211&amp;G6211&amp;H6211</f>
        <v>MONTAGEM E ASSENTAMENTO DE PECAS DE CHAPA DE ACO DE 3/16" DE ESPESSURA,POR JUNTA SOLDADA,DE 150MM DE DIAMETRO,INCLUSIVESOLDA,EXCLUSIVE FORNECIMENTO DAS PECAS E DOS MATERIAIS DE REVESTIMENTO DAS JUNTAS</v>
      </c>
      <c r="C6211" s="749" t="s">
        <v>19417</v>
      </c>
      <c r="D6211" s="749" t="s">
        <v>19418</v>
      </c>
      <c r="E6211" s="749" t="s">
        <v>19419</v>
      </c>
      <c r="F6211" s="749" t="s">
        <v>19420</v>
      </c>
      <c r="I6211" s="749" t="s">
        <v>30</v>
      </c>
      <c r="J6211" s="749" t="n">
        <v>113.09</v>
      </c>
    </row>
    <row collapsed="false" customFormat="false" customHeight="true" hidden="true" ht="12.75" outlineLevel="0" r="6212">
      <c r="A6212" s="749" t="s">
        <v>19422</v>
      </c>
      <c r="B6212" s="749" t="str">
        <f aca="false">C6212&amp;D6212&amp;E6212&amp;F6212&amp;G6212&amp;H6212</f>
        <v>MONTAGEM E ASSENTAMENTO DE PECAS DE CHAPA DE ACO DE 3/16" DE ESPESSURA,POR JUNTA SOLDADA,DE 200MM DE DIAMETRO,INCLUSIVESOLDA,EXCLUSIVE FORNECIMENTO DAS PECAS E DOS MATERIAIS DE REVESTIMENTO DAS JUNTAS</v>
      </c>
      <c r="C6212" s="749" t="s">
        <v>19417</v>
      </c>
      <c r="D6212" s="749" t="s">
        <v>19423</v>
      </c>
      <c r="E6212" s="749" t="s">
        <v>19419</v>
      </c>
      <c r="F6212" s="749" t="s">
        <v>19420</v>
      </c>
      <c r="I6212" s="749" t="s">
        <v>30</v>
      </c>
      <c r="J6212" s="749" t="n">
        <v>153.74</v>
      </c>
    </row>
    <row collapsed="false" customFormat="false" customHeight="true" hidden="true" ht="12.75" outlineLevel="0" r="6213">
      <c r="A6213" s="749" t="s">
        <v>19424</v>
      </c>
      <c r="B6213" s="749" t="str">
        <f aca="false">C6213&amp;D6213&amp;E6213&amp;F6213&amp;G6213&amp;H6213</f>
        <v>MONTAGEM E ASSENTAMENTO DE PECAS DE CHAPA DE ACO DE 3/16" DE ESPESSURA,POR JUNTA SOLDADA,DE 200MM DE DIAMETRO,INCLUSIVESOLDA,EXCLUSIVE FORNECIMENTO DAS PECAS E DOS MATERIAIS DE REVESTIMENTO DAS JUNTAS</v>
      </c>
      <c r="C6213" s="749" t="s">
        <v>19417</v>
      </c>
      <c r="D6213" s="749" t="s">
        <v>19423</v>
      </c>
      <c r="E6213" s="749" t="s">
        <v>19419</v>
      </c>
      <c r="F6213" s="749" t="s">
        <v>19420</v>
      </c>
      <c r="I6213" s="749" t="s">
        <v>30</v>
      </c>
      <c r="J6213" s="749" t="n">
        <v>139.4</v>
      </c>
    </row>
    <row collapsed="false" customFormat="false" customHeight="true" hidden="true" ht="12.75" outlineLevel="0" r="6214">
      <c r="A6214" s="749" t="s">
        <v>19425</v>
      </c>
      <c r="B6214" s="749" t="str">
        <f aca="false">C6214&amp;D6214&amp;E6214&amp;F6214&amp;G6214&amp;H6214</f>
        <v>MONTAGEM E ASSENTAMENTO DE PECAS DE CHAPA DE ACO DE 3/16" DE ESPESSURA,POR JUNTA SOLDADA,DE 250MM DE DIAMETRO,INCLUSIVESOLDA,EXCLUSIVE FORNECIMENTO DAS PECAS E DOS MATERIAIS DE REVESTIMENTO DAS JUNTAS</v>
      </c>
      <c r="C6214" s="749" t="s">
        <v>19417</v>
      </c>
      <c r="D6214" s="749" t="s">
        <v>19426</v>
      </c>
      <c r="E6214" s="749" t="s">
        <v>19419</v>
      </c>
      <c r="F6214" s="749" t="s">
        <v>19420</v>
      </c>
      <c r="I6214" s="749" t="s">
        <v>30</v>
      </c>
      <c r="J6214" s="749" t="n">
        <v>180.38</v>
      </c>
    </row>
    <row collapsed="false" customFormat="false" customHeight="true" hidden="true" ht="12.75" outlineLevel="0" r="6215">
      <c r="A6215" s="749" t="s">
        <v>19427</v>
      </c>
      <c r="B6215" s="749" t="str">
        <f aca="false">C6215&amp;D6215&amp;E6215&amp;F6215&amp;G6215&amp;H6215</f>
        <v>MONTAGEM E ASSENTAMENTO DE PECAS DE CHAPA DE ACO DE 3/16" DE ESPESSURA,POR JUNTA SOLDADA,DE 250MM DE DIAMETRO,INCLUSIVESOLDA,EXCLUSIVE FORNECIMENTO DAS PECAS E DOS MATERIAIS DE REVESTIMENTO DAS JUNTAS</v>
      </c>
      <c r="C6215" s="749" t="s">
        <v>19417</v>
      </c>
      <c r="D6215" s="749" t="s">
        <v>19426</v>
      </c>
      <c r="E6215" s="749" t="s">
        <v>19419</v>
      </c>
      <c r="F6215" s="749" t="s">
        <v>19420</v>
      </c>
      <c r="I6215" s="749" t="s">
        <v>30</v>
      </c>
      <c r="J6215" s="749" t="n">
        <v>164.01</v>
      </c>
    </row>
    <row collapsed="false" customFormat="false" customHeight="true" hidden="true" ht="12.75" outlineLevel="0" r="6216">
      <c r="A6216" s="749" t="s">
        <v>19428</v>
      </c>
      <c r="B6216" s="749" t="str">
        <f aca="false">C6216&amp;D6216&amp;E6216&amp;F6216&amp;G6216&amp;H6216</f>
        <v>MONTAGEM E ASSENTAMENTO DE PECAS DE CHAPA DE ACO DE 3/16" DE ESPESSURA,POR JUNTA SOLDADA,DE 300MM DE DIAMETRO,INCLUSIVESOLDA,EXCLUSIVE FORNECIMENTO DAS PECAS E DOS MATERIAIS DE REVESTIMENTO DAS JUNTAS</v>
      </c>
      <c r="C6216" s="749" t="s">
        <v>19417</v>
      </c>
      <c r="D6216" s="749" t="s">
        <v>19429</v>
      </c>
      <c r="E6216" s="749" t="s">
        <v>19419</v>
      </c>
      <c r="F6216" s="749" t="s">
        <v>19420</v>
      </c>
      <c r="I6216" s="749" t="s">
        <v>30</v>
      </c>
      <c r="J6216" s="749" t="n">
        <v>211.15</v>
      </c>
    </row>
    <row collapsed="false" customFormat="false" customHeight="true" hidden="true" ht="12.75" outlineLevel="0" r="6217">
      <c r="A6217" s="749" t="s">
        <v>19430</v>
      </c>
      <c r="B6217" s="749" t="str">
        <f aca="false">C6217&amp;D6217&amp;E6217&amp;F6217&amp;G6217&amp;H6217</f>
        <v>MONTAGEM E ASSENTAMENTO DE PECAS DE CHAPA DE ACO DE 3/16" DE ESPESSURA,POR JUNTA SOLDADA,DE 300MM DE DIAMETRO,INCLUSIVESOLDA,EXCLUSIVE FORNECIMENTO DAS PECAS E DOS MATERIAIS DE REVESTIMENTO DAS JUNTAS</v>
      </c>
      <c r="C6217" s="749" t="s">
        <v>19417</v>
      </c>
      <c r="D6217" s="749" t="s">
        <v>19429</v>
      </c>
      <c r="E6217" s="749" t="s">
        <v>19419</v>
      </c>
      <c r="F6217" s="749" t="s">
        <v>19420</v>
      </c>
      <c r="I6217" s="749" t="s">
        <v>30</v>
      </c>
      <c r="J6217" s="749" t="n">
        <v>192.2</v>
      </c>
    </row>
    <row collapsed="false" customFormat="false" customHeight="true" hidden="true" ht="12.75" outlineLevel="0" r="6218">
      <c r="A6218" s="749" t="s">
        <v>19431</v>
      </c>
      <c r="B6218" s="749" t="str">
        <f aca="false">C6218&amp;D6218&amp;E6218&amp;F6218&amp;G6218&amp;H6218</f>
        <v>MONTAGEM E ASSENTAMENTO DE PECAS DE CHAPA DE ACO DE 3/16" DE ESPESSURA,POR JUNTA SOLDADA,DE 350MM DE DIAMETRO,INCLUSIVESOLDA,EXCLUSIVE FORNECIMENTO DAS PECAS E DOS MATERIAIS DE REVESTIMENTO DAS JUNTAS</v>
      </c>
      <c r="C6218" s="749" t="s">
        <v>19417</v>
      </c>
      <c r="D6218" s="749" t="s">
        <v>19432</v>
      </c>
      <c r="E6218" s="749" t="s">
        <v>19419</v>
      </c>
      <c r="F6218" s="749" t="s">
        <v>19420</v>
      </c>
      <c r="I6218" s="749" t="s">
        <v>30</v>
      </c>
      <c r="J6218" s="749" t="n">
        <v>238.52</v>
      </c>
    </row>
    <row collapsed="false" customFormat="false" customHeight="true" hidden="true" ht="12.75" outlineLevel="0" r="6219">
      <c r="A6219" s="749" t="s">
        <v>19433</v>
      </c>
      <c r="B6219" s="749" t="str">
        <f aca="false">C6219&amp;D6219&amp;E6219&amp;F6219&amp;G6219&amp;H6219</f>
        <v>MONTAGEM E ASSENTAMENTO DE PECAS DE CHAPA DE ACO DE 3/16" DE ESPESSURA,POR JUNTA SOLDADA,DE 350MM DE DIAMETRO,INCLUSIVESOLDA,EXCLUSIVE FORNECIMENTO DAS PECAS E DOS MATERIAIS DE REVESTIMENTO DAS JUNTAS</v>
      </c>
      <c r="C6219" s="749" t="s">
        <v>19417</v>
      </c>
      <c r="D6219" s="749" t="s">
        <v>19432</v>
      </c>
      <c r="E6219" s="749" t="s">
        <v>19419</v>
      </c>
      <c r="F6219" s="749" t="s">
        <v>19420</v>
      </c>
      <c r="I6219" s="749" t="s">
        <v>30</v>
      </c>
      <c r="J6219" s="749" t="n">
        <v>217.47</v>
      </c>
    </row>
    <row collapsed="false" customFormat="false" customHeight="true" hidden="true" ht="12.75" outlineLevel="0" r="6220">
      <c r="A6220" s="749" t="s">
        <v>19434</v>
      </c>
      <c r="B6220" s="749" t="str">
        <f aca="false">C6220&amp;D6220&amp;E6220&amp;F6220&amp;G6220&amp;H6220</f>
        <v>MONTAGEM E ASSENTAMENTO DE PECAS DE CHAPA DE ACO DE 3/16" DE ESPESSURA,POR JUNTA SOLDADA,DE 400MM DE DIAMETRO,INCLUSIVESOLDA,EXCLUSIVE FORNECIMENTO DAS PECAS E DOS MATERIAIS DE REVESTIMENTO DAS JUNTAS</v>
      </c>
      <c r="C6220" s="749" t="s">
        <v>19417</v>
      </c>
      <c r="D6220" s="749" t="s">
        <v>19435</v>
      </c>
      <c r="E6220" s="749" t="s">
        <v>19419</v>
      </c>
      <c r="F6220" s="749" t="s">
        <v>19420</v>
      </c>
      <c r="I6220" s="749" t="s">
        <v>30</v>
      </c>
      <c r="J6220" s="749" t="n">
        <v>270.19</v>
      </c>
    </row>
    <row collapsed="false" customFormat="false" customHeight="true" hidden="true" ht="12.75" outlineLevel="0" r="6221">
      <c r="A6221" s="749" t="s">
        <v>19436</v>
      </c>
      <c r="B6221" s="749" t="str">
        <f aca="false">C6221&amp;D6221&amp;E6221&amp;F6221&amp;G6221&amp;H6221</f>
        <v>MONTAGEM E ASSENTAMENTO DE PECAS DE CHAPA DE ACO DE 3/16" DE ESPESSURA,POR JUNTA SOLDADA,DE 400MM DE DIAMETRO,INCLUSIVESOLDA,EXCLUSIVE FORNECIMENTO DAS PECAS E DOS MATERIAIS DE REVESTIMENTO DAS JUNTAS</v>
      </c>
      <c r="C6221" s="749" t="s">
        <v>19417</v>
      </c>
      <c r="D6221" s="749" t="s">
        <v>19435</v>
      </c>
      <c r="E6221" s="749" t="s">
        <v>19419</v>
      </c>
      <c r="F6221" s="749" t="s">
        <v>19420</v>
      </c>
      <c r="I6221" s="749" t="s">
        <v>30</v>
      </c>
      <c r="J6221" s="749" t="n">
        <v>246.43</v>
      </c>
    </row>
    <row collapsed="false" customFormat="false" customHeight="true" hidden="true" ht="12.75" outlineLevel="0" r="6222">
      <c r="A6222" s="749" t="s">
        <v>19437</v>
      </c>
      <c r="B6222" s="749" t="str">
        <f aca="false">C6222&amp;D6222&amp;E6222&amp;F6222&amp;G6222&amp;H6222</f>
        <v>MONTAGEM E ASSENTAMENTO DE PECAS DE CHAPA DE ACO DE 3/16" DE ESPESSURA,POR JUNTA SOLDADA,DE 450MM DE DIAMETRO,INCLUSIVESOLDA,EXCLUSIVE FORNECIMENTO DAS PECAS E DOS MATERIAIS DE REVESTIMENTO DAS JUNTAS</v>
      </c>
      <c r="C6222" s="749" t="s">
        <v>19417</v>
      </c>
      <c r="D6222" s="749" t="s">
        <v>19438</v>
      </c>
      <c r="E6222" s="749" t="s">
        <v>19419</v>
      </c>
      <c r="F6222" s="749" t="s">
        <v>19420</v>
      </c>
      <c r="I6222" s="749" t="s">
        <v>30</v>
      </c>
      <c r="J6222" s="749" t="n">
        <v>297.72</v>
      </c>
    </row>
    <row collapsed="false" customFormat="false" customHeight="true" hidden="true" ht="12.75" outlineLevel="0" r="6223">
      <c r="A6223" s="749" t="s">
        <v>19439</v>
      </c>
      <c r="B6223" s="749" t="str">
        <f aca="false">C6223&amp;D6223&amp;E6223&amp;F6223&amp;G6223&amp;H6223</f>
        <v>MONTAGEM E ASSENTAMENTO DE PECAS DE CHAPA DE ACO DE 3/16" DE ESPESSURA,POR JUNTA SOLDADA,DE 450MM DE DIAMETRO,INCLUSIVESOLDA,EXCLUSIVE FORNECIMENTO DAS PECAS E DOS MATERIAIS DE REVESTIMENTO DAS JUNTAS</v>
      </c>
      <c r="C6223" s="749" t="s">
        <v>19417</v>
      </c>
      <c r="D6223" s="749" t="s">
        <v>19438</v>
      </c>
      <c r="E6223" s="749" t="s">
        <v>19419</v>
      </c>
      <c r="F6223" s="749" t="s">
        <v>19420</v>
      </c>
      <c r="I6223" s="749" t="s">
        <v>30</v>
      </c>
      <c r="J6223" s="749" t="n">
        <v>271.86</v>
      </c>
    </row>
    <row collapsed="false" customFormat="false" customHeight="true" hidden="true" ht="12.75" outlineLevel="0" r="6224">
      <c r="A6224" s="749" t="s">
        <v>19440</v>
      </c>
      <c r="B6224" s="749" t="str">
        <f aca="false">C6224&amp;D6224&amp;E6224&amp;F6224&amp;G6224&amp;H6224</f>
        <v>MONTAGEM E ASSENTAMENTO DE PECAS DE CHAPA DE ACO DE 3/16" DE ESPESSURA,POR JUNTA SOLDADA,DE 500MM DE DIAMETRO,INCLUSIVESOLDA,EXCLUSIVE FORNECIMENTO DAS PECAS E DOS MATERIAIS DE REVESTIMENTO DAS JUNTAS</v>
      </c>
      <c r="C6224" s="749" t="s">
        <v>19417</v>
      </c>
      <c r="D6224" s="749" t="s">
        <v>19441</v>
      </c>
      <c r="E6224" s="749" t="s">
        <v>19419</v>
      </c>
      <c r="F6224" s="749" t="s">
        <v>19420</v>
      </c>
      <c r="I6224" s="749" t="s">
        <v>30</v>
      </c>
      <c r="J6224" s="749" t="n">
        <v>326.62</v>
      </c>
    </row>
    <row collapsed="false" customFormat="false" customHeight="true" hidden="true" ht="12.75" outlineLevel="0" r="6225">
      <c r="A6225" s="749" t="s">
        <v>19442</v>
      </c>
      <c r="B6225" s="749" t="str">
        <f aca="false">C6225&amp;D6225&amp;E6225&amp;F6225&amp;G6225&amp;H6225</f>
        <v>MONTAGEM E ASSENTAMENTO DE PECAS DE CHAPA DE ACO DE 3/16" DE ESPESSURA,POR JUNTA SOLDADA,DE 500MM DE DIAMETRO,INCLUSIVESOLDA,EXCLUSIVE FORNECIMENTO DAS PECAS E DOS MATERIAIS DE REVESTIMENTO DAS JUNTAS</v>
      </c>
      <c r="C6225" s="749" t="s">
        <v>19417</v>
      </c>
      <c r="D6225" s="749" t="s">
        <v>19441</v>
      </c>
      <c r="E6225" s="749" t="s">
        <v>19419</v>
      </c>
      <c r="F6225" s="749" t="s">
        <v>19420</v>
      </c>
      <c r="I6225" s="749" t="s">
        <v>30</v>
      </c>
      <c r="J6225" s="749" t="n">
        <v>298.42</v>
      </c>
    </row>
    <row collapsed="false" customFormat="false" customHeight="true" hidden="true" ht="12.75" outlineLevel="0" r="6226">
      <c r="A6226" s="749" t="s">
        <v>19443</v>
      </c>
      <c r="B6226" s="749" t="str">
        <f aca="false">C6226&amp;D6226&amp;E6226&amp;F6226&amp;G6226&amp;H6226</f>
        <v>MONTAGEM E ASSENTAMENTO DE PECAS DE CHAPA DE ACO DE 1/4" DEESPESSURA,POR JUNTA SOLDADA,DE 150MM DE DIAMETRO,INCLUSIVE SOLDA,EXCLUSIVE FORNECIMENTO DAS PECAS E DOS MATERIAIS DE REVESTIMENTO DAS JUNTAS</v>
      </c>
      <c r="C6226" s="749" t="s">
        <v>19444</v>
      </c>
      <c r="D6226" s="749" t="s">
        <v>19445</v>
      </c>
      <c r="E6226" s="749" t="s">
        <v>19446</v>
      </c>
      <c r="F6226" s="749" t="s">
        <v>19447</v>
      </c>
      <c r="I6226" s="749" t="s">
        <v>30</v>
      </c>
      <c r="J6226" s="749" t="n">
        <v>145.45</v>
      </c>
    </row>
    <row collapsed="false" customFormat="false" customHeight="true" hidden="true" ht="12.75" outlineLevel="0" r="6227">
      <c r="A6227" s="749" t="s">
        <v>19448</v>
      </c>
      <c r="B6227" s="749" t="str">
        <f aca="false">C6227&amp;D6227&amp;E6227&amp;F6227&amp;G6227&amp;H6227</f>
        <v>MONTAGEM E ASSENTAMENTO DE PECAS DE CHAPA DE ACO DE 1/4" DEESPESSURA,POR JUNTA SOLDADA,DE 150MM DE DIAMETRO,INCLUSIVE SOLDA,EXCLUSIVE FORNECIMENTO DAS PECAS E DOS MATERIAIS DE REVESTIMENTO DAS JUNTAS</v>
      </c>
      <c r="C6227" s="749" t="s">
        <v>19444</v>
      </c>
      <c r="D6227" s="749" t="s">
        <v>19445</v>
      </c>
      <c r="E6227" s="749" t="s">
        <v>19446</v>
      </c>
      <c r="F6227" s="749" t="s">
        <v>19447</v>
      </c>
      <c r="I6227" s="749" t="s">
        <v>30</v>
      </c>
      <c r="J6227" s="749" t="n">
        <v>131.81</v>
      </c>
    </row>
    <row collapsed="false" customFormat="false" customHeight="true" hidden="true" ht="12.75" outlineLevel="0" r="6228">
      <c r="A6228" s="749" t="s">
        <v>19449</v>
      </c>
      <c r="B6228" s="749" t="str">
        <f aca="false">C6228&amp;D6228&amp;E6228&amp;F6228&amp;G6228&amp;H6228</f>
        <v>MONTAGEM E ASSENTAMENTO DE PECAS DE CHAPA DE ACO DE 1/4" DEESPESSURA,POR JUNTA SOLDADA,DE 200MM DE DIAMETRO,INCLUSIVE SOLDA,EXCLUSIVE FORNECIMENTO DAS PECAS E DOS MATERIAIS DE REVESTIMENTO DAS JUNTAS</v>
      </c>
      <c r="C6228" s="749" t="s">
        <v>19444</v>
      </c>
      <c r="D6228" s="749" t="s">
        <v>19450</v>
      </c>
      <c r="E6228" s="749" t="s">
        <v>19446</v>
      </c>
      <c r="F6228" s="749" t="s">
        <v>19447</v>
      </c>
      <c r="I6228" s="749" t="s">
        <v>30</v>
      </c>
      <c r="J6228" s="749" t="n">
        <v>180.88</v>
      </c>
    </row>
    <row collapsed="false" customFormat="false" customHeight="true" hidden="true" ht="12.75" outlineLevel="0" r="6229">
      <c r="A6229" s="749" t="s">
        <v>19451</v>
      </c>
      <c r="B6229" s="749" t="str">
        <f aca="false">C6229&amp;D6229&amp;E6229&amp;F6229&amp;G6229&amp;H6229</f>
        <v>MONTAGEM E ASSENTAMENTO DE PECAS DE CHAPA DE ACO DE 1/4" DEESPESSURA,POR JUNTA SOLDADA,DE 200MM DE DIAMETRO,INCLUSIVE SOLDA,EXCLUSIVE FORNECIMENTO DAS PECAS E DOS MATERIAIS DE REVESTIMENTO DAS JUNTAS</v>
      </c>
      <c r="C6229" s="749" t="s">
        <v>19444</v>
      </c>
      <c r="D6229" s="749" t="s">
        <v>19450</v>
      </c>
      <c r="E6229" s="749" t="s">
        <v>19446</v>
      </c>
      <c r="F6229" s="749" t="s">
        <v>19447</v>
      </c>
      <c r="I6229" s="749" t="s">
        <v>30</v>
      </c>
      <c r="J6229" s="749" t="n">
        <v>164.48</v>
      </c>
    </row>
    <row collapsed="false" customFormat="false" customHeight="true" hidden="true" ht="12.75" outlineLevel="0" r="6230">
      <c r="A6230" s="749" t="s">
        <v>19452</v>
      </c>
      <c r="B6230" s="749" t="str">
        <f aca="false">C6230&amp;D6230&amp;E6230&amp;F6230&amp;G6230&amp;H6230</f>
        <v>MONTAGEM E ASSENTAMENTO DE PECAS DE CHAPA DE ACO DE 1/4" DEESPESSURA,POR JUNTA SOLDADA,DE 250MM DE DIAMETRO,INCLUSIVE SOLDA,EXCLUSIVE FORNECIMENTO DAS PECAS E DOS MATERIAIS DE REVESTIMENTO DAS JUNTAS</v>
      </c>
      <c r="C6230" s="749" t="s">
        <v>19444</v>
      </c>
      <c r="D6230" s="749" t="s">
        <v>19453</v>
      </c>
      <c r="E6230" s="749" t="s">
        <v>19446</v>
      </c>
      <c r="F6230" s="749" t="s">
        <v>19447</v>
      </c>
      <c r="I6230" s="749" t="s">
        <v>30</v>
      </c>
      <c r="J6230" s="749" t="n">
        <v>214.19</v>
      </c>
    </row>
    <row collapsed="false" customFormat="false" customHeight="true" hidden="true" ht="12.75" outlineLevel="0" r="6231">
      <c r="A6231" s="749" t="s">
        <v>19454</v>
      </c>
      <c r="B6231" s="749" t="str">
        <f aca="false">C6231&amp;D6231&amp;E6231&amp;F6231&amp;G6231&amp;H6231</f>
        <v>MONTAGEM E ASSENTAMENTO DE PECAS DE CHAPA DE ACO DE 1/4" DEESPESSURA,POR JUNTA SOLDADA,DE 250MM DE DIAMETRO,INCLUSIVE SOLDA,EXCLUSIVE FORNECIMENTO DAS PECAS E DOS MATERIAIS DE REVESTIMENTO DAS JUNTAS</v>
      </c>
      <c r="C6231" s="749" t="s">
        <v>19444</v>
      </c>
      <c r="D6231" s="749" t="s">
        <v>19453</v>
      </c>
      <c r="E6231" s="749" t="s">
        <v>19446</v>
      </c>
      <c r="F6231" s="749" t="s">
        <v>19447</v>
      </c>
      <c r="I6231" s="749" t="s">
        <v>30</v>
      </c>
      <c r="J6231" s="749" t="n">
        <v>195.25</v>
      </c>
    </row>
    <row collapsed="false" customFormat="false" customHeight="true" hidden="true" ht="12.75" outlineLevel="0" r="6232">
      <c r="A6232" s="749" t="s">
        <v>19455</v>
      </c>
      <c r="B6232" s="749" t="str">
        <f aca="false">C6232&amp;D6232&amp;E6232&amp;F6232&amp;G6232&amp;H6232</f>
        <v>MONTAGEM E ASSENTAMENTO DE PECAS DE CHAPA DE ACO DE 1/4" DEESPESSURA,POR JUNTA SOLDADA,DE 300MM DE DIAMETRO,INCLUSIVE SOLDA,EXCLUSIVE FORNECIMENTO DAS PECAS E DOS MATERIAIS DE REVESTIMENTO DAS JUNTAS</v>
      </c>
      <c r="C6232" s="749" t="s">
        <v>19444</v>
      </c>
      <c r="D6232" s="749" t="s">
        <v>19456</v>
      </c>
      <c r="E6232" s="749" t="s">
        <v>19446</v>
      </c>
      <c r="F6232" s="749" t="s">
        <v>19447</v>
      </c>
      <c r="I6232" s="749" t="s">
        <v>30</v>
      </c>
      <c r="J6232" s="749" t="n">
        <v>251.64</v>
      </c>
    </row>
    <row collapsed="false" customFormat="false" customHeight="true" hidden="true" ht="12.75" outlineLevel="0" r="6233">
      <c r="A6233" s="749" t="s">
        <v>19457</v>
      </c>
      <c r="B6233" s="749" t="str">
        <f aca="false">C6233&amp;D6233&amp;E6233&amp;F6233&amp;G6233&amp;H6233</f>
        <v>MONTAGEM E ASSENTAMENTO DE PECAS DE CHAPA DE ACO DE 1/4" DEESPESSURA,POR JUNTA SOLDADA,DE 300MM DE DIAMETRO,INCLUSIVE SOLDA,EXCLUSIVE FORNECIMENTO DAS PECAS E DOS MATERIAIS DE REVESTIMENTO DAS JUNTAS</v>
      </c>
      <c r="C6233" s="749" t="s">
        <v>19444</v>
      </c>
      <c r="D6233" s="749" t="s">
        <v>19456</v>
      </c>
      <c r="E6233" s="749" t="s">
        <v>19446</v>
      </c>
      <c r="F6233" s="749" t="s">
        <v>19447</v>
      </c>
      <c r="I6233" s="749" t="s">
        <v>30</v>
      </c>
      <c r="J6233" s="749" t="n">
        <v>229.6</v>
      </c>
    </row>
    <row collapsed="false" customFormat="false" customHeight="true" hidden="true" ht="12.75" outlineLevel="0" r="6234">
      <c r="A6234" s="749" t="s">
        <v>19458</v>
      </c>
      <c r="B6234" s="749" t="str">
        <f aca="false">C6234&amp;D6234&amp;E6234&amp;F6234&amp;G6234&amp;H6234</f>
        <v>MONTAGEM E ASSENTAMENTO DE PECAS DE CHAPA DE ACO DE 1/4" DEESPESSURA,POR JUNTA SOLDADA,DE 350MM DE DIAMETRO,INCLUSIVE SOLDA,EXCLUSIVE FORNECIMENTO DAS PECAS E DOS MATERIAIS DE REVESTIMENTO DAS JUNTAS</v>
      </c>
      <c r="C6234" s="749" t="s">
        <v>19444</v>
      </c>
      <c r="D6234" s="749" t="s">
        <v>19459</v>
      </c>
      <c r="E6234" s="749" t="s">
        <v>19446</v>
      </c>
      <c r="F6234" s="749" t="s">
        <v>19447</v>
      </c>
      <c r="I6234" s="749" t="s">
        <v>30</v>
      </c>
      <c r="J6234" s="749" t="n">
        <v>286.02</v>
      </c>
    </row>
    <row collapsed="false" customFormat="false" customHeight="true" hidden="true" ht="12.75" outlineLevel="0" r="6235">
      <c r="A6235" s="749" t="s">
        <v>19460</v>
      </c>
      <c r="B6235" s="749" t="str">
        <f aca="false">C6235&amp;D6235&amp;E6235&amp;F6235&amp;G6235&amp;H6235</f>
        <v>MONTAGEM E ASSENTAMENTO DE PECAS DE CHAPA DE ACO DE 1/4" DEESPESSURA,POR JUNTA SOLDADA,DE 350MM DE DIAMETRO,INCLUSIVE SOLDA,EXCLUSIVE FORNECIMENTO DAS PECAS E DOS MATERIAIS DE REVESTIMENTO DAS JUNTAS</v>
      </c>
      <c r="C6235" s="749" t="s">
        <v>19444</v>
      </c>
      <c r="D6235" s="749" t="s">
        <v>19459</v>
      </c>
      <c r="E6235" s="749" t="s">
        <v>19446</v>
      </c>
      <c r="F6235" s="749" t="s">
        <v>19447</v>
      </c>
      <c r="I6235" s="749" t="s">
        <v>30</v>
      </c>
      <c r="J6235" s="749" t="n">
        <v>261.36</v>
      </c>
    </row>
    <row collapsed="false" customFormat="false" customHeight="true" hidden="true" ht="12.75" outlineLevel="0" r="6236">
      <c r="A6236" s="749" t="s">
        <v>19461</v>
      </c>
      <c r="B6236" s="749" t="str">
        <f aca="false">C6236&amp;D6236&amp;E6236&amp;F6236&amp;G6236&amp;H6236</f>
        <v>MONTAGEM E ASSENTAMENTO DE PECAS DE CHAPA DE ACO DE 1/4" DEESPESSURA,POR JUNTA SOLDADA,DE 400MM DE DIAMETRO,INCLUSIVE SOLDA,EXCLUSIVE FORNECIMENTO DAS PECAS E DOS MATERIAIS DE REVESTIMENTO DAS JUNTAS</v>
      </c>
      <c r="C6236" s="749" t="s">
        <v>19444</v>
      </c>
      <c r="D6236" s="749" t="s">
        <v>19462</v>
      </c>
      <c r="E6236" s="749" t="s">
        <v>19446</v>
      </c>
      <c r="F6236" s="749" t="s">
        <v>19447</v>
      </c>
      <c r="I6236" s="749" t="s">
        <v>30</v>
      </c>
      <c r="J6236" s="749" t="n">
        <v>324.37</v>
      </c>
    </row>
    <row collapsed="false" customFormat="false" customHeight="true" hidden="true" ht="12.75" outlineLevel="0" r="6237">
      <c r="A6237" s="749" t="s">
        <v>19463</v>
      </c>
      <c r="B6237" s="749" t="str">
        <f aca="false">C6237&amp;D6237&amp;E6237&amp;F6237&amp;G6237&amp;H6237</f>
        <v>MONTAGEM E ASSENTAMENTO DE PECAS DE CHAPA DE ACO DE 1/4" DEESPESSURA,POR JUNTA SOLDADA,DE 400MM DE DIAMETRO,INCLUSIVE SOLDA,EXCLUSIVE FORNECIMENTO DAS PECAS E DOS MATERIAIS DE REVESTIMENTO DAS JUNTAS</v>
      </c>
      <c r="C6237" s="749" t="s">
        <v>19444</v>
      </c>
      <c r="D6237" s="749" t="s">
        <v>19462</v>
      </c>
      <c r="E6237" s="749" t="s">
        <v>19446</v>
      </c>
      <c r="F6237" s="749" t="s">
        <v>19447</v>
      </c>
      <c r="I6237" s="749" t="s">
        <v>30</v>
      </c>
      <c r="J6237" s="749" t="n">
        <v>296.5</v>
      </c>
    </row>
    <row collapsed="false" customFormat="false" customHeight="true" hidden="true" ht="12.75" outlineLevel="0" r="6238">
      <c r="A6238" s="749" t="s">
        <v>19464</v>
      </c>
      <c r="B6238" s="749" t="str">
        <f aca="false">C6238&amp;D6238&amp;E6238&amp;F6238&amp;G6238&amp;H6238</f>
        <v>MONTAGEM E ASSENTAMENTO DE PECAS DE CHAPA DE ACO DE 1/4" DEESPESSURA,POR JUNTA SOLDADA,DE 450MM DE DIAMETRO,INCLUSIVE SOLDA,EXCLUSIVE FORNECIMENTO DAS PECAS E DOS MATERIAIS DE REVESTIMENTO DAS JUNTAS</v>
      </c>
      <c r="C6238" s="749" t="s">
        <v>19444</v>
      </c>
      <c r="D6238" s="749" t="s">
        <v>19465</v>
      </c>
      <c r="E6238" s="749" t="s">
        <v>19446</v>
      </c>
      <c r="F6238" s="749" t="s">
        <v>19447</v>
      </c>
      <c r="I6238" s="749" t="s">
        <v>30</v>
      </c>
      <c r="J6238" s="749" t="n">
        <v>358.76</v>
      </c>
    </row>
    <row collapsed="false" customFormat="false" customHeight="true" hidden="true" ht="12.75" outlineLevel="0" r="6239">
      <c r="A6239" s="749" t="s">
        <v>19466</v>
      </c>
      <c r="B6239" s="749" t="str">
        <f aca="false">C6239&amp;D6239&amp;E6239&amp;F6239&amp;G6239&amp;H6239</f>
        <v>MONTAGEM E ASSENTAMENTO DE PECAS DE CHAPA DE ACO DE 1/4" DEESPESSURA,POR JUNTA SOLDADA,DE 450MM DE DIAMETRO,INCLUSIVE SOLDA,EXCLUSIVE FORNECIMENTO DAS PECAS E DOS MATERIAIS DE REVESTIMENTO DAS JUNTAS</v>
      </c>
      <c r="C6239" s="749" t="s">
        <v>19444</v>
      </c>
      <c r="D6239" s="749" t="s">
        <v>19465</v>
      </c>
      <c r="E6239" s="749" t="s">
        <v>19446</v>
      </c>
      <c r="F6239" s="749" t="s">
        <v>19447</v>
      </c>
      <c r="I6239" s="749" t="s">
        <v>30</v>
      </c>
      <c r="J6239" s="749" t="n">
        <v>328.26</v>
      </c>
    </row>
    <row collapsed="false" customFormat="false" customHeight="true" hidden="true" ht="12.75" outlineLevel="0" r="6240">
      <c r="A6240" s="749" t="s">
        <v>19467</v>
      </c>
      <c r="B6240" s="749" t="str">
        <f aca="false">C6240&amp;D6240&amp;E6240&amp;F6240&amp;G6240&amp;H6240</f>
        <v>MONTAGEM E ASSENTAMENTO DE PECAS DE CHAPA DE ACO DE 1/4" DEESPESSURA,POR JUNTA SOLDADA,DE 500MM DE DIAMETRO,INCLUSIVE SOLDA,EXCLUSIVE FORNECIMENTO DAS PECAS E DOS MATERIAIS DE REVESTIMENTO DAS JUNTAS</v>
      </c>
      <c r="C6240" s="749" t="s">
        <v>19444</v>
      </c>
      <c r="D6240" s="749" t="s">
        <v>19468</v>
      </c>
      <c r="E6240" s="749" t="s">
        <v>19446</v>
      </c>
      <c r="F6240" s="749" t="s">
        <v>19447</v>
      </c>
      <c r="I6240" s="749" t="s">
        <v>30</v>
      </c>
      <c r="J6240" s="749" t="n">
        <v>394.42</v>
      </c>
    </row>
    <row collapsed="false" customFormat="false" customHeight="true" hidden="true" ht="12.75" outlineLevel="0" r="6241">
      <c r="A6241" s="749" t="s">
        <v>19469</v>
      </c>
      <c r="B6241" s="749" t="str">
        <f aca="false">C6241&amp;D6241&amp;E6241&amp;F6241&amp;G6241&amp;H6241</f>
        <v>MONTAGEM E ASSENTAMENTO DE PECAS DE CHAPA DE ACO DE 1/4" DEESPESSURA,POR JUNTA SOLDADA,DE 500MM DE DIAMETRO,INCLUSIVE SOLDA,EXCLUSIVE FORNECIMENTO DAS PECAS E DOS MATERIAIS DE REVESTIMENTO DAS JUNTAS</v>
      </c>
      <c r="C6241" s="749" t="s">
        <v>19444</v>
      </c>
      <c r="D6241" s="749" t="s">
        <v>19468</v>
      </c>
      <c r="E6241" s="749" t="s">
        <v>19446</v>
      </c>
      <c r="F6241" s="749" t="s">
        <v>19447</v>
      </c>
      <c r="I6241" s="749" t="s">
        <v>30</v>
      </c>
      <c r="J6241" s="749" t="n">
        <v>361.07</v>
      </c>
    </row>
    <row collapsed="false" customFormat="false" customHeight="true" hidden="true" ht="12.75" outlineLevel="0" r="6242">
      <c r="A6242" s="749" t="s">
        <v>19470</v>
      </c>
      <c r="B6242" s="749" t="str">
        <f aca="false">C6242&amp;D6242&amp;E6242&amp;F6242&amp;G6242&amp;H6242</f>
        <v>MONTAGEM E ASSENTAMENTO DE PECAS DE CHAPA DE ACO DE 1/4" DEESPESSURA,POR JUNTA SOLDADA,DE 600MM DE DIAMETRO,INCLUSIVE SOLDA,EXCLUSIVE FORNECIMENTO DAS PECAS E DOS MATERIAIS DE REVESTIMENTO DAS JUNTAS</v>
      </c>
      <c r="C6242" s="749" t="s">
        <v>19444</v>
      </c>
      <c r="D6242" s="749" t="s">
        <v>19471</v>
      </c>
      <c r="E6242" s="749" t="s">
        <v>19446</v>
      </c>
      <c r="F6242" s="749" t="s">
        <v>19447</v>
      </c>
      <c r="I6242" s="749" t="s">
        <v>30</v>
      </c>
      <c r="J6242" s="749" t="n">
        <v>470.84</v>
      </c>
    </row>
    <row collapsed="false" customFormat="false" customHeight="true" hidden="true" ht="12.75" outlineLevel="0" r="6243">
      <c r="A6243" s="749" t="s">
        <v>19472</v>
      </c>
      <c r="B6243" s="749" t="str">
        <f aca="false">C6243&amp;D6243&amp;E6243&amp;F6243&amp;G6243&amp;H6243</f>
        <v>MONTAGEM E ASSENTAMENTO DE PECAS DE CHAPA DE ACO DE 1/4" DEESPESSURA,POR JUNTA SOLDADA,DE 600MM DE DIAMETRO,INCLUSIVE SOLDA,EXCLUSIVE FORNECIMENTO DAS PECAS E DOS MATERIAIS DE REVESTIMENTO DAS JUNTAS</v>
      </c>
      <c r="C6243" s="749" t="s">
        <v>19444</v>
      </c>
      <c r="D6243" s="749" t="s">
        <v>19471</v>
      </c>
      <c r="E6243" s="749" t="s">
        <v>19446</v>
      </c>
      <c r="F6243" s="749" t="s">
        <v>19447</v>
      </c>
      <c r="I6243" s="749" t="s">
        <v>30</v>
      </c>
      <c r="J6243" s="749" t="n">
        <v>432.14</v>
      </c>
    </row>
    <row collapsed="false" customFormat="false" customHeight="true" hidden="true" ht="12.75" outlineLevel="0" r="6244">
      <c r="A6244" s="749" t="s">
        <v>19473</v>
      </c>
      <c r="B6244" s="749" t="str">
        <f aca="false">C6244&amp;D6244&amp;E6244&amp;F6244&amp;G6244&amp;H6244</f>
        <v>MONTAGEM E ASSENTAMENTO DE PECAS DE CHAPA DE ACO DE 1/4" DEESPESSURA,POR JUNTA SOLDADA,DE 700MM DE DIAMETRO,INCLUSIVE SOLDA,EXCLUSIVE FORNECIMENTO DAS PECAS E DOS MATERIAIS DE REVESTIMENTO DAS JUNTAS</v>
      </c>
      <c r="C6244" s="749" t="s">
        <v>19444</v>
      </c>
      <c r="D6244" s="749" t="s">
        <v>19474</v>
      </c>
      <c r="E6244" s="749" t="s">
        <v>19446</v>
      </c>
      <c r="F6244" s="749" t="s">
        <v>19447</v>
      </c>
      <c r="I6244" s="749" t="s">
        <v>30</v>
      </c>
      <c r="J6244" s="749" t="n">
        <v>567.06</v>
      </c>
    </row>
    <row collapsed="false" customFormat="false" customHeight="true" hidden="true" ht="12.75" outlineLevel="0" r="6245">
      <c r="A6245" s="749" t="s">
        <v>19475</v>
      </c>
      <c r="B6245" s="749" t="str">
        <f aca="false">C6245&amp;D6245&amp;E6245&amp;F6245&amp;G6245&amp;H6245</f>
        <v>MONTAGEM E ASSENTAMENTO DE PECAS DE CHAPA DE ACO DE 1/4" DEESPESSURA,POR JUNTA SOLDADA,DE 700MM DE DIAMETRO,INCLUSIVE SOLDA,EXCLUSIVE FORNECIMENTO DAS PECAS E DOS MATERIAIS DE REVESTIMENTO DAS JUNTAS</v>
      </c>
      <c r="C6245" s="749" t="s">
        <v>19444</v>
      </c>
      <c r="D6245" s="749" t="s">
        <v>19474</v>
      </c>
      <c r="E6245" s="749" t="s">
        <v>19446</v>
      </c>
      <c r="F6245" s="749" t="s">
        <v>19447</v>
      </c>
      <c r="I6245" s="749" t="s">
        <v>30</v>
      </c>
      <c r="J6245" s="749" t="n">
        <v>519.67</v>
      </c>
    </row>
    <row collapsed="false" customFormat="false" customHeight="true" hidden="true" ht="12.75" outlineLevel="0" r="6246">
      <c r="A6246" s="749" t="s">
        <v>19476</v>
      </c>
      <c r="B6246" s="749" t="str">
        <f aca="false">C6246&amp;D6246&amp;E6246&amp;F6246&amp;G6246&amp;H6246</f>
        <v>MONTAGEM E ASSENTAMENTO DE PECAS DE CHAPA DE ACO DE 1/4" DEESPESSURA,POR JUNTA SOLDADA,DE 800MM DE DIAMETRO,INCLUSIVE SOLDA,EXCLUSIVE FORNECIMENTO DAS PECAS E DOS MATERIAIS DE REVESTIMENTO DAS JUNTAS</v>
      </c>
      <c r="C6246" s="749" t="s">
        <v>19444</v>
      </c>
      <c r="D6246" s="749" t="s">
        <v>19477</v>
      </c>
      <c r="E6246" s="749" t="s">
        <v>19446</v>
      </c>
      <c r="F6246" s="749" t="s">
        <v>19447</v>
      </c>
      <c r="I6246" s="749" t="s">
        <v>30</v>
      </c>
      <c r="J6246" s="749" t="n">
        <v>651.95</v>
      </c>
    </row>
    <row collapsed="false" customFormat="false" customHeight="true" hidden="true" ht="12.75" outlineLevel="0" r="6247">
      <c r="A6247" s="749" t="s">
        <v>19478</v>
      </c>
      <c r="B6247" s="749" t="str">
        <f aca="false">C6247&amp;D6247&amp;E6247&amp;F6247&amp;G6247&amp;H6247</f>
        <v>MONTAGEM E ASSENTAMENTO DE PECAS DE CHAPA DE ACO DE 1/4" DEESPESSURA,POR JUNTA SOLDADA,DE 800MM DE DIAMETRO,INCLUSIVE SOLDA,EXCLUSIVE FORNECIMENTO DAS PECAS E DOS MATERIAIS DE REVESTIMENTO DAS JUNTAS</v>
      </c>
      <c r="C6247" s="749" t="s">
        <v>19444</v>
      </c>
      <c r="D6247" s="749" t="s">
        <v>19477</v>
      </c>
      <c r="E6247" s="749" t="s">
        <v>19446</v>
      </c>
      <c r="F6247" s="749" t="s">
        <v>19447</v>
      </c>
      <c r="I6247" s="749" t="s">
        <v>30</v>
      </c>
      <c r="J6247" s="749" t="n">
        <v>597.4</v>
      </c>
    </row>
    <row collapsed="false" customFormat="false" customHeight="true" hidden="true" ht="12.75" outlineLevel="0" r="6248">
      <c r="A6248" s="749" t="s">
        <v>19479</v>
      </c>
      <c r="B6248" s="749" t="str">
        <f aca="false">C6248&amp;D6248&amp;E6248&amp;F6248&amp;G6248&amp;H6248</f>
        <v>MONTAGEM E ASSENTAMENTO DE PECAS DE CHAPA DE ACO DE 5/16" DE ESPESSURA,POR JUNTA SOLDADA,DE 300MM DE DIAMETRO,INCLUSIVESOLDA,EXCLUSIVE FORNECIMENTO DAS PECAS E DOS MATERIAIS DE REVESTIMENTO DAS JUNTAS</v>
      </c>
      <c r="C6248" s="749" t="s">
        <v>19480</v>
      </c>
      <c r="D6248" s="749" t="s">
        <v>19429</v>
      </c>
      <c r="E6248" s="749" t="s">
        <v>19419</v>
      </c>
      <c r="F6248" s="749" t="s">
        <v>19420</v>
      </c>
      <c r="I6248" s="749" t="s">
        <v>30</v>
      </c>
      <c r="J6248" s="749" t="n">
        <v>347.64</v>
      </c>
    </row>
    <row collapsed="false" customFormat="false" customHeight="true" hidden="true" ht="12.75" outlineLevel="0" r="6249">
      <c r="A6249" s="749" t="s">
        <v>19481</v>
      </c>
      <c r="B6249" s="749" t="str">
        <f aca="false">C6249&amp;D6249&amp;E6249&amp;F6249&amp;G6249&amp;H6249</f>
        <v>MONTAGEM E ASSENTAMENTO DE PECAS DE CHAPA DE ACO DE 5/16" DE ESPESSURA,POR JUNTA SOLDADA,DE 300MM DE DIAMETRO,INCLUSIVESOLDA,EXCLUSIVE FORNECIMENTO DAS PECAS E DOS MATERIAIS DE REVESTIMENTO DAS JUNTAS</v>
      </c>
      <c r="C6249" s="749" t="s">
        <v>19480</v>
      </c>
      <c r="D6249" s="749" t="s">
        <v>19429</v>
      </c>
      <c r="E6249" s="749" t="s">
        <v>19419</v>
      </c>
      <c r="F6249" s="749" t="s">
        <v>19420</v>
      </c>
      <c r="I6249" s="749" t="s">
        <v>30</v>
      </c>
      <c r="J6249" s="749" t="n">
        <v>316.93</v>
      </c>
    </row>
    <row collapsed="false" customFormat="false" customHeight="true" hidden="true" ht="12.75" outlineLevel="0" r="6250">
      <c r="A6250" s="749" t="s">
        <v>19482</v>
      </c>
      <c r="B6250" s="749" t="str">
        <f aca="false">C6250&amp;D6250&amp;E6250&amp;F6250&amp;G6250&amp;H6250</f>
        <v>MONTAGEM E ASSENTAMENTO DE PECAS DE CHAPA DE ACO DE 5/16" DE ESPESSURA,POR JUNTA SOLDADA,DE 350MM DE DIAMETRO,INCLUSIVESOLDA,EXCLUSIVE FORNECIMENTO DAS PECAS E DOS MATERIAIS DE REVESTIMENTO DAS JUNTAS</v>
      </c>
      <c r="C6250" s="749" t="s">
        <v>19480</v>
      </c>
      <c r="D6250" s="749" t="s">
        <v>19432</v>
      </c>
      <c r="E6250" s="749" t="s">
        <v>19419</v>
      </c>
      <c r="F6250" s="749" t="s">
        <v>19420</v>
      </c>
      <c r="I6250" s="749" t="s">
        <v>30</v>
      </c>
      <c r="J6250" s="749" t="n">
        <v>393.86</v>
      </c>
    </row>
    <row collapsed="false" customFormat="false" customHeight="true" hidden="true" ht="12.75" outlineLevel="0" r="6251">
      <c r="A6251" s="749" t="s">
        <v>19483</v>
      </c>
      <c r="B6251" s="749" t="str">
        <f aca="false">C6251&amp;D6251&amp;E6251&amp;F6251&amp;G6251&amp;H6251</f>
        <v>MONTAGEM E ASSENTAMENTO DE PECAS DE CHAPA DE ACO DE 5/16" DE ESPESSURA,POR JUNTA SOLDADA,DE 350MM DE DIAMETRO,INCLUSIVESOLDA,EXCLUSIVE FORNECIMENTO DAS PECAS E DOS MATERIAIS DE REVESTIMENTO DAS JUNTAS</v>
      </c>
      <c r="C6251" s="749" t="s">
        <v>19480</v>
      </c>
      <c r="D6251" s="749" t="s">
        <v>19432</v>
      </c>
      <c r="E6251" s="749" t="s">
        <v>19419</v>
      </c>
      <c r="F6251" s="749" t="s">
        <v>19420</v>
      </c>
      <c r="I6251" s="749" t="s">
        <v>30</v>
      </c>
      <c r="J6251" s="749" t="n">
        <v>359.65</v>
      </c>
    </row>
    <row collapsed="false" customFormat="false" customHeight="true" hidden="true" ht="12.75" outlineLevel="0" r="6252">
      <c r="A6252" s="749" t="s">
        <v>19484</v>
      </c>
      <c r="B6252" s="749" t="str">
        <f aca="false">C6252&amp;D6252&amp;E6252&amp;F6252&amp;G6252&amp;H6252</f>
        <v>MONTAGEM E ASSENTAMENTO DE PECAS DE CHAPA DE ACO DE 5/16" DE ESPESSURA,POR JUNTA SOLDADA,DE 400MM DE DIAMETRO,INCLUSIVESOLDA,EXCLUSIVE FORNECIMENTO DAS PECAS E DOS MATERIAIS DE REVESTIMENTO DAS JUNTAS</v>
      </c>
      <c r="C6252" s="749" t="s">
        <v>19480</v>
      </c>
      <c r="D6252" s="749" t="s">
        <v>19435</v>
      </c>
      <c r="E6252" s="749" t="s">
        <v>19419</v>
      </c>
      <c r="F6252" s="749" t="s">
        <v>19420</v>
      </c>
      <c r="I6252" s="749" t="s">
        <v>30</v>
      </c>
      <c r="J6252" s="749" t="n">
        <v>445.42</v>
      </c>
    </row>
    <row collapsed="false" customFormat="false" customHeight="true" hidden="true" ht="12.75" outlineLevel="0" r="6253">
      <c r="A6253" s="749" t="s">
        <v>19485</v>
      </c>
      <c r="B6253" s="749" t="str">
        <f aca="false">C6253&amp;D6253&amp;E6253&amp;F6253&amp;G6253&amp;H6253</f>
        <v>MONTAGEM E ASSENTAMENTO DE PECAS DE CHAPA DE ACO DE 5/16" DE ESPESSURA,POR JUNTA SOLDADA,DE 400MM DE DIAMETRO,INCLUSIVESOLDA,EXCLUSIVE FORNECIMENTO DAS PECAS E DOS MATERIAIS DE REVESTIMENTO DAS JUNTAS</v>
      </c>
      <c r="C6253" s="749" t="s">
        <v>19480</v>
      </c>
      <c r="D6253" s="749" t="s">
        <v>19435</v>
      </c>
      <c r="E6253" s="749" t="s">
        <v>19419</v>
      </c>
      <c r="F6253" s="749" t="s">
        <v>19420</v>
      </c>
      <c r="I6253" s="749" t="s">
        <v>30</v>
      </c>
      <c r="J6253" s="749" t="n">
        <v>406.91</v>
      </c>
    </row>
    <row collapsed="false" customFormat="false" customHeight="true" hidden="true" ht="12.75" outlineLevel="0" r="6254">
      <c r="A6254" s="749" t="s">
        <v>19486</v>
      </c>
      <c r="B6254" s="749" t="str">
        <f aca="false">C6254&amp;D6254&amp;E6254&amp;F6254&amp;G6254&amp;H6254</f>
        <v>MONTAGEM E ASSENTAMENTO DE PECAS DE CHAPA DE ACO DE 5/16" DE ESPESSURA,POR JUNTA SOLDADA,DE 450MM DE DIAMETRO,INCLUSIVESOLDA,EXCLUSIVE FORNECIMENTO DAS PECAS E DOS MATERIAIS DE REVESTIMENTO DAS JUNTAS</v>
      </c>
      <c r="C6254" s="749" t="s">
        <v>19480</v>
      </c>
      <c r="D6254" s="749" t="s">
        <v>19438</v>
      </c>
      <c r="E6254" s="749" t="s">
        <v>19419</v>
      </c>
      <c r="F6254" s="749" t="s">
        <v>19420</v>
      </c>
      <c r="I6254" s="749" t="s">
        <v>30</v>
      </c>
      <c r="J6254" s="749" t="n">
        <v>491.63</v>
      </c>
    </row>
    <row collapsed="false" customFormat="false" customHeight="true" hidden="true" ht="12.75" outlineLevel="0" r="6255">
      <c r="A6255" s="749" t="s">
        <v>19487</v>
      </c>
      <c r="B6255" s="749" t="str">
        <f aca="false">C6255&amp;D6255&amp;E6255&amp;F6255&amp;G6255&amp;H6255</f>
        <v>MONTAGEM E ASSENTAMENTO DE PECAS DE CHAPA DE ACO DE 5/16" DE ESPESSURA,POR JUNTA SOLDADA,DE 450MM DE DIAMETRO,INCLUSIVESOLDA,EXCLUSIVE FORNECIMENTO DAS PECAS E DOS MATERIAIS DE REVESTIMENTO DAS JUNTAS</v>
      </c>
      <c r="C6255" s="749" t="s">
        <v>19480</v>
      </c>
      <c r="D6255" s="749" t="s">
        <v>19438</v>
      </c>
      <c r="E6255" s="749" t="s">
        <v>19419</v>
      </c>
      <c r="F6255" s="749" t="s">
        <v>19420</v>
      </c>
      <c r="I6255" s="749" t="s">
        <v>30</v>
      </c>
      <c r="J6255" s="749" t="n">
        <v>449.63</v>
      </c>
    </row>
    <row collapsed="false" customFormat="false" customHeight="true" hidden="true" ht="12.75" outlineLevel="0" r="6256">
      <c r="A6256" s="749" t="s">
        <v>19488</v>
      </c>
      <c r="B6256" s="749" t="str">
        <f aca="false">C6256&amp;D6256&amp;E6256&amp;F6256&amp;G6256&amp;H6256</f>
        <v>MONTAGEM E ASSENTAMENTO DE PECAS DE CHAPA DE ACO DE 5/16" DE ESPESSURA,POR JUNTA SOLDADA,DE 500MM DE DIAMETRO,INCLUSIVESOLDA,EXCLUSIVE FORNECIMENTO DAS PECAS E DOS MATERIAIS DE REVESTIMENTO DAS JUNTAS</v>
      </c>
      <c r="C6256" s="749" t="s">
        <v>19480</v>
      </c>
      <c r="D6256" s="749" t="s">
        <v>19441</v>
      </c>
      <c r="E6256" s="749" t="s">
        <v>19419</v>
      </c>
      <c r="F6256" s="749" t="s">
        <v>19420</v>
      </c>
      <c r="I6256" s="749" t="s">
        <v>30</v>
      </c>
      <c r="J6256" s="749" t="n">
        <v>543.42</v>
      </c>
    </row>
    <row collapsed="false" customFormat="false" customHeight="true" hidden="true" ht="12.75" outlineLevel="0" r="6257">
      <c r="A6257" s="749" t="s">
        <v>19489</v>
      </c>
      <c r="B6257" s="749" t="str">
        <f aca="false">C6257&amp;D6257&amp;E6257&amp;F6257&amp;G6257&amp;H6257</f>
        <v>MONTAGEM E ASSENTAMENTO DE PECAS DE CHAPA DE ACO DE 5/16" DE ESPESSURA,POR JUNTA SOLDADA,DE 500MM DE DIAMETRO,INCLUSIVESOLDA,EXCLUSIVE FORNECIMENTO DAS PECAS E DOS MATERIAIS DE REVESTIMENTO DAS JUNTAS</v>
      </c>
      <c r="C6257" s="749" t="s">
        <v>19480</v>
      </c>
      <c r="D6257" s="749" t="s">
        <v>19441</v>
      </c>
      <c r="E6257" s="749" t="s">
        <v>19419</v>
      </c>
      <c r="F6257" s="749" t="s">
        <v>19420</v>
      </c>
      <c r="I6257" s="749" t="s">
        <v>30</v>
      </c>
      <c r="J6257" s="749" t="n">
        <v>497.09</v>
      </c>
    </row>
    <row collapsed="false" customFormat="false" customHeight="true" hidden="true" ht="12.75" outlineLevel="0" r="6258">
      <c r="A6258" s="749" t="s">
        <v>19490</v>
      </c>
      <c r="B6258" s="749" t="str">
        <f aca="false">C6258&amp;D6258&amp;E6258&amp;F6258&amp;G6258&amp;H6258</f>
        <v>MONTAGEM E ASSENTAMENTO DE PECAS DE CHAPA DE ACO DE 5/16" DE ESPESSURA,POR JUNTA SOLDADA,DE 600MM DE DIAMETRO,INCLUSIVESOLDA,EXCLUSIVE FORNECIMENTO DAS PECAS E DOS MATERIAIS DE REVESTIMENTO DAS JUNTAS</v>
      </c>
      <c r="C6258" s="749" t="s">
        <v>19480</v>
      </c>
      <c r="D6258" s="749" t="s">
        <v>19491</v>
      </c>
      <c r="E6258" s="749" t="s">
        <v>19419</v>
      </c>
      <c r="F6258" s="749" t="s">
        <v>19420</v>
      </c>
      <c r="I6258" s="749" t="s">
        <v>30</v>
      </c>
      <c r="J6258" s="749" t="n">
        <v>666.24</v>
      </c>
    </row>
    <row collapsed="false" customFormat="false" customHeight="true" hidden="true" ht="12.75" outlineLevel="0" r="6259">
      <c r="A6259" s="749" t="s">
        <v>19492</v>
      </c>
      <c r="B6259" s="749" t="str">
        <f aca="false">C6259&amp;D6259&amp;E6259&amp;F6259&amp;G6259&amp;H6259</f>
        <v>MONTAGEM E ASSENTAMENTO DE PECAS DE CHAPA DE ACO DE 5/16" DE ESPESSURA,POR JUNTA SOLDADA,DE 600MM DE DIAMETRO,INCLUSIVESOLDA,EXCLUSIVE FORNECIMENTO DAS PECAS E DOS MATERIAIS DE REVESTIMENTO DAS JUNTAS</v>
      </c>
      <c r="C6259" s="749" t="s">
        <v>19480</v>
      </c>
      <c r="D6259" s="749" t="s">
        <v>19491</v>
      </c>
      <c r="E6259" s="749" t="s">
        <v>19419</v>
      </c>
      <c r="F6259" s="749" t="s">
        <v>19420</v>
      </c>
      <c r="I6259" s="749" t="s">
        <v>30</v>
      </c>
      <c r="J6259" s="749" t="n">
        <v>610.17</v>
      </c>
    </row>
    <row collapsed="false" customFormat="false" customHeight="true" hidden="true" ht="12.75" outlineLevel="0" r="6260">
      <c r="A6260" s="749" t="s">
        <v>19493</v>
      </c>
      <c r="B6260" s="749" t="str">
        <f aca="false">C6260&amp;D6260&amp;E6260&amp;F6260&amp;G6260&amp;H6260</f>
        <v>MONTAGEM E ASSENTAMENTO DE PECAS DE CHAPA DE ACO DE 5/16" DE ESPESSURA,POR JUNTA SOLDADA,DE 700MM DE DIAMETRO,INCLUSIVESOLDA,EXCLUSIVE FORNECIMENTO DAS PECAS E DOS MATERIAIS DE REVESTIMENTO DAS JUNTAS</v>
      </c>
      <c r="C6260" s="749" t="s">
        <v>19480</v>
      </c>
      <c r="D6260" s="749" t="s">
        <v>19494</v>
      </c>
      <c r="E6260" s="749" t="s">
        <v>19419</v>
      </c>
      <c r="F6260" s="749" t="s">
        <v>19420</v>
      </c>
      <c r="I6260" s="749" t="s">
        <v>30</v>
      </c>
      <c r="J6260" s="749" t="n">
        <v>758.52</v>
      </c>
    </row>
    <row collapsed="false" customFormat="false" customHeight="true" hidden="true" ht="12.75" outlineLevel="0" r="6261">
      <c r="A6261" s="749" t="s">
        <v>19495</v>
      </c>
      <c r="B6261" s="749" t="str">
        <f aca="false">C6261&amp;D6261&amp;E6261&amp;F6261&amp;G6261&amp;H6261</f>
        <v>MONTAGEM E ASSENTAMENTO DE PECAS DE CHAPA DE ACO DE 5/16" DE ESPESSURA,POR JUNTA SOLDADA,DE 700MM DE DIAMETRO,INCLUSIVESOLDA,EXCLUSIVE FORNECIMENTO DAS PECAS E DOS MATERIAIS DE REVESTIMENTO DAS JUNTAS</v>
      </c>
      <c r="C6261" s="749" t="s">
        <v>19480</v>
      </c>
      <c r="D6261" s="749" t="s">
        <v>19494</v>
      </c>
      <c r="E6261" s="749" t="s">
        <v>19419</v>
      </c>
      <c r="F6261" s="749" t="s">
        <v>19420</v>
      </c>
      <c r="I6261" s="749" t="s">
        <v>30</v>
      </c>
      <c r="J6261" s="749" t="n">
        <v>695.53</v>
      </c>
    </row>
    <row collapsed="false" customFormat="false" customHeight="true" hidden="true" ht="12.75" outlineLevel="0" r="6262">
      <c r="A6262" s="749" t="s">
        <v>19496</v>
      </c>
      <c r="B6262" s="749" t="str">
        <f aca="false">C6262&amp;D6262&amp;E6262&amp;F6262&amp;G6262&amp;H6262</f>
        <v>MONTAGEM E ASSENTAMENTO DE PECAS DE CHAPA DE ACO DE 5/16" DE ESPESSURA,POR JUNTA SOLDADA,DE 800MM DE DIAMETRO,INCLUSIVESOLDA,EXCLUSIVE FORNECIMENTO DAS PECAS E DOS MATERIAIS DE REVESTIMENTO DAS JUNTAS</v>
      </c>
      <c r="C6262" s="749" t="s">
        <v>19480</v>
      </c>
      <c r="D6262" s="749" t="s">
        <v>19497</v>
      </c>
      <c r="E6262" s="749" t="s">
        <v>19419</v>
      </c>
      <c r="F6262" s="749" t="s">
        <v>19420</v>
      </c>
      <c r="I6262" s="749" t="s">
        <v>30</v>
      </c>
      <c r="J6262" s="749" t="n">
        <v>861.63</v>
      </c>
    </row>
    <row collapsed="false" customFormat="false" customHeight="true" hidden="true" ht="12.75" outlineLevel="0" r="6263">
      <c r="A6263" s="749" t="s">
        <v>19498</v>
      </c>
      <c r="B6263" s="749" t="str">
        <f aca="false">C6263&amp;D6263&amp;E6263&amp;F6263&amp;G6263&amp;H6263</f>
        <v>MONTAGEM E ASSENTAMENTO DE PECAS DE CHAPA DE ACO DE 5/16" DE ESPESSURA,POR JUNTA SOLDADA,DE 800MM DE DIAMETRO,INCLUSIVESOLDA,EXCLUSIVE FORNECIMENTO DAS PECAS E DOS MATERIAIS DE REVESTIMENTO DAS JUNTAS</v>
      </c>
      <c r="C6263" s="749" t="s">
        <v>19480</v>
      </c>
      <c r="D6263" s="749" t="s">
        <v>19497</v>
      </c>
      <c r="E6263" s="749" t="s">
        <v>19419</v>
      </c>
      <c r="F6263" s="749" t="s">
        <v>19420</v>
      </c>
      <c r="I6263" s="749" t="s">
        <v>30</v>
      </c>
      <c r="J6263" s="749" t="n">
        <v>790.45</v>
      </c>
    </row>
    <row collapsed="false" customFormat="false" customHeight="true" hidden="true" ht="12.75" outlineLevel="0" r="6264">
      <c r="A6264" s="749" t="s">
        <v>19499</v>
      </c>
      <c r="B6264" s="749" t="str">
        <f aca="false">C6264&amp;D6264&amp;E6264&amp;F6264&amp;G6264&amp;H6264</f>
        <v>MONTAGEM E ASSENTAMENTO DE PECAS DE CHAPA DE ACO DE 5/16" DE ESPESSURA,POR JUNTA SOLDADA,DE 900MM DE DIAMETRO,INCLUSIVESOLDA,EXCLUSIVE FORNECIMENTO DAS PECAS E DOS MATERIAIS DE REVESTIMENTO DAS JUNTAS</v>
      </c>
      <c r="C6264" s="749" t="s">
        <v>19480</v>
      </c>
      <c r="D6264" s="749" t="s">
        <v>19500</v>
      </c>
      <c r="E6264" s="749" t="s">
        <v>19419</v>
      </c>
      <c r="F6264" s="749" t="s">
        <v>19420</v>
      </c>
      <c r="I6264" s="749" t="s">
        <v>30</v>
      </c>
      <c r="J6264" s="749" t="n">
        <v>957.9</v>
      </c>
    </row>
    <row collapsed="false" customFormat="false" customHeight="true" hidden="true" ht="12.75" outlineLevel="0" r="6265">
      <c r="A6265" s="749" t="s">
        <v>19501</v>
      </c>
      <c r="B6265" s="749" t="str">
        <f aca="false">C6265&amp;D6265&amp;E6265&amp;F6265&amp;G6265&amp;H6265</f>
        <v>MONTAGEM E ASSENTAMENTO DE PECAS DE CHAPA DE ACO DE 5/16" DE ESPESSURA,POR JUNTA SOLDADA,DE 900MM DE DIAMETRO,INCLUSIVESOLDA,EXCLUSIVE FORNECIMENTO DAS PECAS E DOS MATERIAIS DE REVESTIMENTO DAS JUNTAS</v>
      </c>
      <c r="C6265" s="749" t="s">
        <v>19480</v>
      </c>
      <c r="D6265" s="749" t="s">
        <v>19500</v>
      </c>
      <c r="E6265" s="749" t="s">
        <v>19419</v>
      </c>
      <c r="F6265" s="749" t="s">
        <v>19420</v>
      </c>
      <c r="I6265" s="749" t="s">
        <v>30</v>
      </c>
      <c r="J6265" s="749" t="n">
        <v>879.21</v>
      </c>
    </row>
    <row collapsed="false" customFormat="false" customHeight="true" hidden="true" ht="12.75" outlineLevel="0" r="6266">
      <c r="A6266" s="749" t="s">
        <v>19502</v>
      </c>
      <c r="B6266" s="749" t="str">
        <f aca="false">C6266&amp;D6266&amp;E6266&amp;F6266&amp;G6266&amp;H6266</f>
        <v>MONTAGEM E ASSENTAMENTO DE PECAS DE CHAPA DE ACO DE 5/16" DE ESPESSURA,POR JUNTA SOLDADA,DE 1000MM DE DIAMETRO,INCLUSIVE SOLDA,EXCLUSIVE FORNECIMENTO DAS PECAS E DOS MATERIAIS DE REVESTIMENTO DAS JUNTAS</v>
      </c>
      <c r="C6266" s="749" t="s">
        <v>19480</v>
      </c>
      <c r="D6266" s="749" t="s">
        <v>19503</v>
      </c>
      <c r="E6266" s="749" t="s">
        <v>19504</v>
      </c>
      <c r="F6266" s="749" t="s">
        <v>19505</v>
      </c>
      <c r="I6266" s="749" t="s">
        <v>30</v>
      </c>
      <c r="J6266" s="749" t="n">
        <v>1070.92</v>
      </c>
    </row>
    <row collapsed="false" customFormat="false" customHeight="true" hidden="true" ht="12.75" outlineLevel="0" r="6267">
      <c r="A6267" s="749" t="s">
        <v>19506</v>
      </c>
      <c r="B6267" s="749" t="str">
        <f aca="false">C6267&amp;D6267&amp;E6267&amp;F6267&amp;G6267&amp;H6267</f>
        <v>MONTAGEM E ASSENTAMENTO DE PECAS DE CHAPA DE ACO DE 5/16" DE ESPESSURA,POR JUNTA SOLDADA,DE 1000MM DE DIAMETRO,INCLUSIVE SOLDA,EXCLUSIVE FORNECIMENTO DAS PECAS E DOS MATERIAIS DE REVESTIMENTO DAS JUNTAS</v>
      </c>
      <c r="C6267" s="749" t="s">
        <v>19480</v>
      </c>
      <c r="D6267" s="749" t="s">
        <v>19503</v>
      </c>
      <c r="E6267" s="749" t="s">
        <v>19504</v>
      </c>
      <c r="F6267" s="749" t="s">
        <v>19505</v>
      </c>
      <c r="I6267" s="749" t="s">
        <v>30</v>
      </c>
      <c r="J6267" s="749" t="n">
        <v>982.85</v>
      </c>
    </row>
    <row collapsed="false" customFormat="false" customHeight="true" hidden="true" ht="12.75" outlineLevel="0" r="6268">
      <c r="A6268" s="749" t="s">
        <v>19507</v>
      </c>
      <c r="B6268" s="749" t="str">
        <f aca="false">C6268&amp;D6268&amp;E6268&amp;F6268&amp;G6268&amp;H6268</f>
        <v>MONTAGEM E ASSENTAMENTO DE PECAS DE CHAPA DE ACO DE 5/16" DE ESPESSURA,POR JUNTA SOLDADA,DE 1200MM DE DIAMETRO,INCLUSIVE SOLDA,EXCLUSIVE FORNECIMENTO DAS PECAS E DOS MATERIAIS DE REVESTIMENTO DAS JUNTAS</v>
      </c>
      <c r="C6268" s="749" t="s">
        <v>19480</v>
      </c>
      <c r="D6268" s="749" t="s">
        <v>19508</v>
      </c>
      <c r="E6268" s="749" t="s">
        <v>19504</v>
      </c>
      <c r="F6268" s="749" t="s">
        <v>19505</v>
      </c>
      <c r="I6268" s="749" t="s">
        <v>30</v>
      </c>
      <c r="J6268" s="749" t="n">
        <v>1259.66</v>
      </c>
    </row>
    <row collapsed="false" customFormat="false" customHeight="true" hidden="true" ht="12.75" outlineLevel="0" r="6269">
      <c r="A6269" s="749" t="s">
        <v>19509</v>
      </c>
      <c r="B6269" s="749" t="str">
        <f aca="false">C6269&amp;D6269&amp;E6269&amp;F6269&amp;G6269&amp;H6269</f>
        <v>MONTAGEM E ASSENTAMENTO DE PECAS DE CHAPA DE ACO DE 5/16" DE ESPESSURA,POR JUNTA SOLDADA,DE 1200MM DE DIAMETRO,INCLUSIVE SOLDA,EXCLUSIVE FORNECIMENTO DAS PECAS E DOS MATERIAIS DE REVESTIMENTO DAS JUNTAS</v>
      </c>
      <c r="C6269" s="749" t="s">
        <v>19480</v>
      </c>
      <c r="D6269" s="749" t="s">
        <v>19508</v>
      </c>
      <c r="E6269" s="749" t="s">
        <v>19504</v>
      </c>
      <c r="F6269" s="749" t="s">
        <v>19505</v>
      </c>
      <c r="I6269" s="749" t="s">
        <v>30</v>
      </c>
      <c r="J6269" s="749" t="n">
        <v>1157.09</v>
      </c>
    </row>
    <row collapsed="false" customFormat="false" customHeight="true" hidden="true" ht="12.75" outlineLevel="0" r="6270">
      <c r="A6270" s="749" t="s">
        <v>19510</v>
      </c>
      <c r="B6270" s="749" t="str">
        <f aca="false">C6270&amp;D6270&amp;E6270&amp;F6270&amp;G6270&amp;H6270</f>
        <v>MONTAGEM E ASSENTAMENTO DE PECAS DE CHAPA DE ACO DE 3/8" DEESPESSURA,POR JUNTA SOLDADA,DE 300MM DE DIAMETRO,INCLUSIVE SOLDA,EXCLUSIVE FORNECIMENTO DAS PECAS E DOS MATERIAIS DE REVESTIMENTO DAS JUNTAS</v>
      </c>
      <c r="C6270" s="749" t="s">
        <v>19511</v>
      </c>
      <c r="D6270" s="749" t="s">
        <v>19456</v>
      </c>
      <c r="E6270" s="749" t="s">
        <v>19446</v>
      </c>
      <c r="F6270" s="749" t="s">
        <v>19447</v>
      </c>
      <c r="I6270" s="749" t="s">
        <v>30</v>
      </c>
      <c r="J6270" s="749" t="n">
        <v>531.44</v>
      </c>
    </row>
    <row collapsed="false" customFormat="false" customHeight="true" hidden="true" ht="12.75" outlineLevel="0" r="6271">
      <c r="A6271" s="749" t="s">
        <v>19512</v>
      </c>
      <c r="B6271" s="749" t="str">
        <f aca="false">C6271&amp;D6271&amp;E6271&amp;F6271&amp;G6271&amp;H6271</f>
        <v>MONTAGEM E ASSENTAMENTO DE PECAS DE CHAPA DE ACO DE 3/8" DEESPESSURA,POR JUNTA SOLDADA,DE 300MM DE DIAMETRO,INCLUSIVE SOLDA,EXCLUSIVE FORNECIMENTO DAS PECAS E DOS MATERIAIS DE REVESTIMENTO DAS JUNTAS</v>
      </c>
      <c r="C6271" s="749" t="s">
        <v>19511</v>
      </c>
      <c r="D6271" s="749" t="s">
        <v>19456</v>
      </c>
      <c r="E6271" s="749" t="s">
        <v>19446</v>
      </c>
      <c r="F6271" s="749" t="s">
        <v>19447</v>
      </c>
      <c r="I6271" s="749" t="s">
        <v>30</v>
      </c>
      <c r="J6271" s="749" t="n">
        <v>486.22</v>
      </c>
    </row>
    <row collapsed="false" customFormat="false" customHeight="true" hidden="true" ht="12.75" outlineLevel="0" r="6272">
      <c r="A6272" s="749" t="s">
        <v>19513</v>
      </c>
      <c r="B6272" s="749" t="str">
        <f aca="false">C6272&amp;D6272&amp;E6272&amp;F6272&amp;G6272&amp;H6272</f>
        <v>MONTAGEM E ASSENTAMENTO DE PECAS DE CHAPA DE ACO DE 3/8" DEESPESSURA,POR JUNTA SOLDADA,DE 350MM DE DIAMETRO,INCLUSIVE SOLDA,EXCLUSIVE FORNECIMENTO DAS PECAS E DOS MATERIAIS DE REVESTIMENTO DAS JUNTAS</v>
      </c>
      <c r="C6272" s="749" t="s">
        <v>19511</v>
      </c>
      <c r="D6272" s="749" t="s">
        <v>19459</v>
      </c>
      <c r="E6272" s="749" t="s">
        <v>19446</v>
      </c>
      <c r="F6272" s="749" t="s">
        <v>19447</v>
      </c>
      <c r="I6272" s="749" t="s">
        <v>30</v>
      </c>
      <c r="J6272" s="749" t="n">
        <v>616.82</v>
      </c>
    </row>
    <row collapsed="false" customFormat="false" customHeight="true" hidden="true" ht="12.75" outlineLevel="0" r="6273">
      <c r="A6273" s="749" t="s">
        <v>19514</v>
      </c>
      <c r="B6273" s="749" t="str">
        <f aca="false">C6273&amp;D6273&amp;E6273&amp;F6273&amp;G6273&amp;H6273</f>
        <v>MONTAGEM E ASSENTAMENTO DE PECAS DE CHAPA DE ACO DE 3/8" DEESPESSURA,POR JUNTA SOLDADA,DE 350MM DE DIAMETRO,INCLUSIVE SOLDA,EXCLUSIVE FORNECIMENTO DAS PECAS E DOS MATERIAIS DE REVESTIMENTO DAS JUNTAS</v>
      </c>
      <c r="C6273" s="749" t="s">
        <v>19511</v>
      </c>
      <c r="D6273" s="749" t="s">
        <v>19459</v>
      </c>
      <c r="E6273" s="749" t="s">
        <v>19446</v>
      </c>
      <c r="F6273" s="749" t="s">
        <v>19447</v>
      </c>
      <c r="I6273" s="749" t="s">
        <v>30</v>
      </c>
      <c r="J6273" s="749" t="n">
        <v>564.58</v>
      </c>
    </row>
    <row collapsed="false" customFormat="false" customHeight="true" hidden="true" ht="12.75" outlineLevel="0" r="6274">
      <c r="A6274" s="749" t="s">
        <v>19515</v>
      </c>
      <c r="B6274" s="749" t="str">
        <f aca="false">C6274&amp;D6274&amp;E6274&amp;F6274&amp;G6274&amp;H6274</f>
        <v>MONTAGEM E ASSENTAMENTO DE PECAS DE CHAPA DE ACO DE 3/8" DEESPESSURA,POR JUNTA SOLDADA,DE 400MM DE DIAMETRO,INCLUSIVE SOLDA,EXCLUSIVE FORNECIMENTO DAS PECAS E DOS MATERIAIS DE REVESTIMENTO DAS JUNTAS</v>
      </c>
      <c r="C6274" s="749" t="s">
        <v>19511</v>
      </c>
      <c r="D6274" s="749" t="s">
        <v>19462</v>
      </c>
      <c r="E6274" s="749" t="s">
        <v>19446</v>
      </c>
      <c r="F6274" s="749" t="s">
        <v>19447</v>
      </c>
      <c r="I6274" s="749" t="s">
        <v>30</v>
      </c>
      <c r="J6274" s="749" t="n">
        <v>699.8</v>
      </c>
    </row>
    <row collapsed="false" customFormat="false" customHeight="true" hidden="true" ht="12.75" outlineLevel="0" r="6275">
      <c r="A6275" s="749" t="s">
        <v>19516</v>
      </c>
      <c r="B6275" s="749" t="str">
        <f aca="false">C6275&amp;D6275&amp;E6275&amp;F6275&amp;G6275&amp;H6275</f>
        <v>MONTAGEM E ASSENTAMENTO DE PECAS DE CHAPA DE ACO DE 3/8" DEESPESSURA,POR JUNTA SOLDADA,DE 400MM DE DIAMETRO,INCLUSIVE SOLDA,EXCLUSIVE FORNECIMENTO DAS PECAS E DOS MATERIAIS DE REVESTIMENTO DAS JUNTAS</v>
      </c>
      <c r="C6275" s="749" t="s">
        <v>19511</v>
      </c>
      <c r="D6275" s="749" t="s">
        <v>19462</v>
      </c>
      <c r="E6275" s="749" t="s">
        <v>19446</v>
      </c>
      <c r="F6275" s="749" t="s">
        <v>19447</v>
      </c>
      <c r="I6275" s="749" t="s">
        <v>30</v>
      </c>
      <c r="J6275" s="749" t="n">
        <v>640.72</v>
      </c>
    </row>
    <row collapsed="false" customFormat="false" customHeight="true" hidden="true" ht="12.75" outlineLevel="0" r="6276">
      <c r="A6276" s="749" t="s">
        <v>19517</v>
      </c>
      <c r="B6276" s="749" t="str">
        <f aca="false">C6276&amp;D6276&amp;E6276&amp;F6276&amp;G6276&amp;H6276</f>
        <v>MONTAGEM E ASSENTAMENTO DE PECAS DE CHAPA DE ACO DE 3/8" DEESPESSURA,POR JUNTA SOLDADA,DE 450MM DE DIAMETRO,INCLUSIVE SOLDA,EXCLUSIVE FORNECIMENTO DAS PECAS E DOS MATERIAIS DE REVESTIMENTO DAS JUNTAS</v>
      </c>
      <c r="C6276" s="749" t="s">
        <v>19511</v>
      </c>
      <c r="D6276" s="749" t="s">
        <v>19465</v>
      </c>
      <c r="E6276" s="749" t="s">
        <v>19446</v>
      </c>
      <c r="F6276" s="749" t="s">
        <v>19447</v>
      </c>
      <c r="I6276" s="749" t="s">
        <v>30</v>
      </c>
      <c r="J6276" s="749" t="n">
        <v>782.02</v>
      </c>
    </row>
    <row collapsed="false" customFormat="false" customHeight="true" hidden="true" ht="12.75" outlineLevel="0" r="6277">
      <c r="A6277" s="749" t="s">
        <v>19518</v>
      </c>
      <c r="B6277" s="749" t="str">
        <f aca="false">C6277&amp;D6277&amp;E6277&amp;F6277&amp;G6277&amp;H6277</f>
        <v>MONTAGEM E ASSENTAMENTO DE PECAS DE CHAPA DE ACO DE 3/8" DEESPESSURA,POR JUNTA SOLDADA,DE 450MM DE DIAMETRO,INCLUSIVE SOLDA,EXCLUSIVE FORNECIMENTO DAS PECAS E DOS MATERIAIS DE REVESTIMENTO DAS JUNTAS</v>
      </c>
      <c r="C6277" s="749" t="s">
        <v>19511</v>
      </c>
      <c r="D6277" s="749" t="s">
        <v>19465</v>
      </c>
      <c r="E6277" s="749" t="s">
        <v>19446</v>
      </c>
      <c r="F6277" s="749" t="s">
        <v>19447</v>
      </c>
      <c r="I6277" s="749" t="s">
        <v>30</v>
      </c>
      <c r="J6277" s="749" t="n">
        <v>716.35</v>
      </c>
    </row>
    <row collapsed="false" customFormat="false" customHeight="true" hidden="true" ht="12.75" outlineLevel="0" r="6278">
      <c r="A6278" s="749" t="s">
        <v>19519</v>
      </c>
      <c r="B6278" s="749" t="str">
        <f aca="false">C6278&amp;D6278&amp;E6278&amp;F6278&amp;G6278&amp;H6278</f>
        <v>MONTAGEM E ASSENTAMENTO DE PECAS DE CHAPA DE ACO DE 3/8" DEESPESSURA,POR JUNTA SOLDADA,DE 500MM DE DIAMETRO,INCLUSIVE SOLDA,EXCLUSIVE FORNECIMENTO DAS PECAS E DOS MATERIAIS DE REVESTIMENTO DAS JUNTAS</v>
      </c>
      <c r="C6278" s="749" t="s">
        <v>19511</v>
      </c>
      <c r="D6278" s="749" t="s">
        <v>19468</v>
      </c>
      <c r="E6278" s="749" t="s">
        <v>19446</v>
      </c>
      <c r="F6278" s="749" t="s">
        <v>19447</v>
      </c>
      <c r="I6278" s="749" t="s">
        <v>30</v>
      </c>
      <c r="J6278" s="749" t="n">
        <v>861.66</v>
      </c>
    </row>
    <row collapsed="false" customFormat="false" customHeight="true" hidden="true" ht="12.75" outlineLevel="0" r="6279">
      <c r="A6279" s="749" t="s">
        <v>19520</v>
      </c>
      <c r="B6279" s="749" t="str">
        <f aca="false">C6279&amp;D6279&amp;E6279&amp;F6279&amp;G6279&amp;H6279</f>
        <v>MONTAGEM E ASSENTAMENTO DE PECAS DE CHAPA DE ACO DE 3/8" DEESPESSURA,POR JUNTA SOLDADA,DE 500MM DE DIAMETRO,INCLUSIVE SOLDA,EXCLUSIVE FORNECIMENTO DAS PECAS E DOS MATERIAIS DE REVESTIMENTO DAS JUNTAS</v>
      </c>
      <c r="C6279" s="749" t="s">
        <v>19511</v>
      </c>
      <c r="D6279" s="749" t="s">
        <v>19468</v>
      </c>
      <c r="E6279" s="749" t="s">
        <v>19446</v>
      </c>
      <c r="F6279" s="749" t="s">
        <v>19447</v>
      </c>
      <c r="I6279" s="749" t="s">
        <v>30</v>
      </c>
      <c r="J6279" s="749" t="n">
        <v>789.59</v>
      </c>
    </row>
    <row collapsed="false" customFormat="false" customHeight="true" hidden="true" ht="12.75" outlineLevel="0" r="6280">
      <c r="A6280" s="749" t="s">
        <v>19521</v>
      </c>
      <c r="B6280" s="749" t="str">
        <f aca="false">C6280&amp;D6280&amp;E6280&amp;F6280&amp;G6280&amp;H6280</f>
        <v>MONTAGEM E ASSENTAMENTO DE PECAS DE CHAPA DE ACO DE 3/8" DEESPESSURA,POR JUNTA SOLDADA,DE 600MM DE DIAMETRO,INCLUSIVE SOLDA,EXCLUSIVE FORNECIMENTO DAS PECAS E DOS MATERIAIS DE REVESTIMENTO DAS JUNTAS</v>
      </c>
      <c r="C6280" s="749" t="s">
        <v>19511</v>
      </c>
      <c r="D6280" s="749" t="s">
        <v>19471</v>
      </c>
      <c r="E6280" s="749" t="s">
        <v>19446</v>
      </c>
      <c r="F6280" s="749" t="s">
        <v>19447</v>
      </c>
      <c r="I6280" s="749" t="s">
        <v>30</v>
      </c>
      <c r="J6280" s="749" t="n">
        <v>1047.71</v>
      </c>
    </row>
    <row collapsed="false" customFormat="false" customHeight="true" hidden="true" ht="12.75" outlineLevel="0" r="6281">
      <c r="A6281" s="749" t="s">
        <v>19522</v>
      </c>
      <c r="B6281" s="749" t="str">
        <f aca="false">C6281&amp;D6281&amp;E6281&amp;F6281&amp;G6281&amp;H6281</f>
        <v>MONTAGEM E ASSENTAMENTO DE PECAS DE CHAPA DE ACO DE 3/8" DEESPESSURA,POR JUNTA SOLDADA,DE 600MM DE DIAMETRO,INCLUSIVE SOLDA,EXCLUSIVE FORNECIMENTO DAS PECAS E DOS MATERIAIS DE REVESTIMENTO DAS JUNTAS</v>
      </c>
      <c r="C6281" s="749" t="s">
        <v>19511</v>
      </c>
      <c r="D6281" s="749" t="s">
        <v>19471</v>
      </c>
      <c r="E6281" s="749" t="s">
        <v>19446</v>
      </c>
      <c r="F6281" s="749" t="s">
        <v>19447</v>
      </c>
      <c r="I6281" s="749" t="s">
        <v>30</v>
      </c>
      <c r="J6281" s="749" t="n">
        <v>960.81</v>
      </c>
    </row>
    <row collapsed="false" customFormat="false" customHeight="true" hidden="true" ht="12.75" outlineLevel="0" r="6282">
      <c r="A6282" s="749" t="s">
        <v>19523</v>
      </c>
      <c r="B6282" s="749" t="str">
        <f aca="false">C6282&amp;D6282&amp;E6282&amp;F6282&amp;G6282&amp;H6282</f>
        <v>MONTAGEM E ASSENTAMENTO DE PECAS DE CHAPA DE ACO DE 3/8" DEESPESSURA,POR JUNTA SOLDADA,DE 700MM DE DIAMETRO,INCLUSIVE SOLDA,EXCLUSIVE FORNECIMENTO DAS PECAS E DOS MATERIAIS DE REVESTIMENTO DAS JUNTAS</v>
      </c>
      <c r="C6282" s="749" t="s">
        <v>19511</v>
      </c>
      <c r="D6282" s="749" t="s">
        <v>19474</v>
      </c>
      <c r="E6282" s="749" t="s">
        <v>19446</v>
      </c>
      <c r="F6282" s="749" t="s">
        <v>19447</v>
      </c>
      <c r="I6282" s="749" t="s">
        <v>30</v>
      </c>
      <c r="J6282" s="749" t="n">
        <v>1202.53</v>
      </c>
    </row>
    <row collapsed="false" customFormat="false" customHeight="true" hidden="true" ht="12.75" outlineLevel="0" r="6283">
      <c r="A6283" s="749" t="s">
        <v>19524</v>
      </c>
      <c r="B6283" s="749" t="str">
        <f aca="false">C6283&amp;D6283&amp;E6283&amp;F6283&amp;G6283&amp;H6283</f>
        <v>MONTAGEM E ASSENTAMENTO DE PECAS DE CHAPA DE ACO DE 3/8" DEESPESSURA,POR JUNTA SOLDADA,DE 700MM DE DIAMETRO,INCLUSIVE SOLDA,EXCLUSIVE FORNECIMENTO DAS PECAS E DOS MATERIAIS DE REVESTIMENTO DAS JUNTAS</v>
      </c>
      <c r="C6283" s="749" t="s">
        <v>19511</v>
      </c>
      <c r="D6283" s="749" t="s">
        <v>19474</v>
      </c>
      <c r="E6283" s="749" t="s">
        <v>19446</v>
      </c>
      <c r="F6283" s="749" t="s">
        <v>19447</v>
      </c>
      <c r="I6283" s="749" t="s">
        <v>30</v>
      </c>
      <c r="J6283" s="749" t="n">
        <v>1103.59</v>
      </c>
    </row>
    <row collapsed="false" customFormat="false" customHeight="true" hidden="true" ht="12.75" outlineLevel="0" r="6284">
      <c r="A6284" s="749" t="s">
        <v>19525</v>
      </c>
      <c r="B6284" s="749" t="str">
        <f aca="false">C6284&amp;D6284&amp;E6284&amp;F6284&amp;G6284&amp;H6284</f>
        <v>MONTAGEM E ASSENTAMENTO DE PECAS DE CHAPA DE ACO DE 3/8" DEESPESSURA,POR JUNTA SOLDADA,DE 800MM DE DIAMETRO,INCLUSIVE SOLDA,EXCLUSIVE FORNECIMENTO DAS PECAS E DOS MATERIAIS DE REVESTIMENTO DAS JUNTAS</v>
      </c>
      <c r="C6284" s="749" t="s">
        <v>19511</v>
      </c>
      <c r="D6284" s="749" t="s">
        <v>19477</v>
      </c>
      <c r="E6284" s="749" t="s">
        <v>19446</v>
      </c>
      <c r="F6284" s="749" t="s">
        <v>19447</v>
      </c>
      <c r="I6284" s="749" t="s">
        <v>30</v>
      </c>
      <c r="J6284" s="749" t="n">
        <v>1384.56</v>
      </c>
    </row>
    <row collapsed="false" customFormat="false" customHeight="true" hidden="true" ht="12.75" outlineLevel="0" r="6285">
      <c r="A6285" s="749" t="s">
        <v>19526</v>
      </c>
      <c r="B6285" s="749" t="str">
        <f aca="false">C6285&amp;D6285&amp;E6285&amp;F6285&amp;G6285&amp;H6285</f>
        <v>MONTAGEM E ASSENTAMENTO DE PECAS DE CHAPA DE ACO DE 3/8" DEESPESSURA,POR JUNTA SOLDADA,DE 800MM DE DIAMETRO,INCLUSIVE SOLDA,EXCLUSIVE FORNECIMENTO DAS PECAS E DOS MATERIAIS DE REVESTIMENTO DAS JUNTAS</v>
      </c>
      <c r="C6285" s="749" t="s">
        <v>19511</v>
      </c>
      <c r="D6285" s="749" t="s">
        <v>19477</v>
      </c>
      <c r="E6285" s="749" t="s">
        <v>19446</v>
      </c>
      <c r="F6285" s="749" t="s">
        <v>19447</v>
      </c>
      <c r="I6285" s="749" t="s">
        <v>30</v>
      </c>
      <c r="J6285" s="749" t="n">
        <v>1270.71</v>
      </c>
    </row>
    <row collapsed="false" customFormat="false" customHeight="true" hidden="true" ht="12.75" outlineLevel="0" r="6286">
      <c r="A6286" s="749" t="s">
        <v>19527</v>
      </c>
      <c r="B6286" s="749" t="str">
        <f aca="false">C6286&amp;D6286&amp;E6286&amp;F6286&amp;G6286&amp;H6286</f>
        <v>MONTAGEM E ASSENTAMENTO DE PECAS DE CHAPA DE ACO DE 3/8" DEESPESSURA,POR JUNTA SOLDADA,DE 900MM DE DIAMETRO,INCLUSIVE SOLDA,EXCLUSIVE FORNECIMENTO DAS PECAS E DOS MATERIAIS DE REVESTIMENTO DAS JUNTAS</v>
      </c>
      <c r="C6286" s="749" t="s">
        <v>19511</v>
      </c>
      <c r="D6286" s="749" t="s">
        <v>19528</v>
      </c>
      <c r="E6286" s="749" t="s">
        <v>19446</v>
      </c>
      <c r="F6286" s="749" t="s">
        <v>19447</v>
      </c>
      <c r="I6286" s="749" t="s">
        <v>30</v>
      </c>
      <c r="J6286" s="749" t="n">
        <v>1536.92</v>
      </c>
    </row>
    <row collapsed="false" customFormat="false" customHeight="true" hidden="true" ht="12.75" outlineLevel="0" r="6287">
      <c r="A6287" s="749" t="s">
        <v>19529</v>
      </c>
      <c r="B6287" s="749" t="str">
        <f aca="false">C6287&amp;D6287&amp;E6287&amp;F6287&amp;G6287&amp;H6287</f>
        <v>MONTAGEM E ASSENTAMENTO DE PECAS DE CHAPA DE ACO DE 3/8" DEESPESSURA,POR JUNTA SOLDADA,DE 900MM DE DIAMETRO,INCLUSIVE SOLDA,EXCLUSIVE FORNECIMENTO DAS PECAS E DOS MATERIAIS DE REVESTIMENTO DAS JUNTAS</v>
      </c>
      <c r="C6287" s="749" t="s">
        <v>19511</v>
      </c>
      <c r="D6287" s="749" t="s">
        <v>19528</v>
      </c>
      <c r="E6287" s="749" t="s">
        <v>19446</v>
      </c>
      <c r="F6287" s="749" t="s">
        <v>19447</v>
      </c>
      <c r="I6287" s="749" t="s">
        <v>30</v>
      </c>
      <c r="J6287" s="749" t="n">
        <v>1411.21</v>
      </c>
    </row>
    <row collapsed="false" customFormat="false" customHeight="true" hidden="true" ht="12.75" outlineLevel="0" r="6288">
      <c r="A6288" s="749" t="s">
        <v>19530</v>
      </c>
      <c r="B6288" s="749" t="str">
        <f aca="false">C6288&amp;D6288&amp;E6288&amp;F6288&amp;G6288&amp;H6288</f>
        <v>MONTAGEM E ASSENTAMENTO DE PECAS DE CHAPA DE ACO DE 3/8" DEESPESSURA,POR JUNTA SOLDADA,DE 1000MM DE DIAMETRO,INCLUSIVESOLDA,EXCLUSIVE FORNECIMENTO DAS PECAS E DOS MATERIAIS DE REVESTIMENTO DAS JUNTAS</v>
      </c>
      <c r="C6288" s="749" t="s">
        <v>19511</v>
      </c>
      <c r="D6288" s="749" t="s">
        <v>19531</v>
      </c>
      <c r="E6288" s="749" t="s">
        <v>19419</v>
      </c>
      <c r="F6288" s="749" t="s">
        <v>19420</v>
      </c>
      <c r="I6288" s="749" t="s">
        <v>30</v>
      </c>
      <c r="J6288" s="749" t="n">
        <v>1728.43</v>
      </c>
    </row>
    <row collapsed="false" customFormat="false" customHeight="true" hidden="true" ht="12.75" outlineLevel="0" r="6289">
      <c r="A6289" s="749" t="s">
        <v>19532</v>
      </c>
      <c r="B6289" s="749" t="str">
        <f aca="false">C6289&amp;D6289&amp;E6289&amp;F6289&amp;G6289&amp;H6289</f>
        <v>MONTAGEM E ASSENTAMENTO DE PECAS DE CHAPA DE ACO DE 3/8" DEESPESSURA,POR JUNTA SOLDADA,DE 1000MM DE DIAMETRO,INCLUSIVESOLDA,EXCLUSIVE FORNECIMENTO DAS PECAS E DOS MATERIAIS DE REVESTIMENTO DAS JUNTAS</v>
      </c>
      <c r="C6289" s="749" t="s">
        <v>19511</v>
      </c>
      <c r="D6289" s="749" t="s">
        <v>19531</v>
      </c>
      <c r="E6289" s="749" t="s">
        <v>19419</v>
      </c>
      <c r="F6289" s="749" t="s">
        <v>19420</v>
      </c>
      <c r="I6289" s="749" t="s">
        <v>30</v>
      </c>
      <c r="J6289" s="749" t="n">
        <v>1586.55</v>
      </c>
    </row>
    <row collapsed="false" customFormat="false" customHeight="true" hidden="true" ht="12.75" outlineLevel="0" r="6290">
      <c r="A6290" s="749" t="s">
        <v>19533</v>
      </c>
      <c r="B6290" s="749" t="str">
        <f aca="false">C6290&amp;D6290&amp;E6290&amp;F6290&amp;G6290&amp;H6290</f>
        <v>MONTAGEM E ASSENTAMENTO DE PECAS DE CHAPA DE ACO DE 3/8" DEESPESSURA,POR JUNTA SOLDADA,DE 1200MM DE DIAMETRO,INCLUSIVESOLDA,EXCLUSIVE FORNECIMENTO DAS PECAS E DOS MATERIAIS DE REVESTIMENTO DAS JUNTAS</v>
      </c>
      <c r="C6290" s="749" t="s">
        <v>19511</v>
      </c>
      <c r="D6290" s="749" t="s">
        <v>19534</v>
      </c>
      <c r="E6290" s="749" t="s">
        <v>19419</v>
      </c>
      <c r="F6290" s="749" t="s">
        <v>19420</v>
      </c>
      <c r="I6290" s="749" t="s">
        <v>30</v>
      </c>
      <c r="J6290" s="749" t="n">
        <v>2038.08</v>
      </c>
    </row>
    <row collapsed="false" customFormat="false" customHeight="true" hidden="true" ht="12.75" outlineLevel="0" r="6291">
      <c r="A6291" s="749" t="s">
        <v>19535</v>
      </c>
      <c r="B6291" s="749" t="str">
        <f aca="false">C6291&amp;D6291&amp;E6291&amp;F6291&amp;G6291&amp;H6291</f>
        <v>MONTAGEM E ASSENTAMENTO DE PECAS DE CHAPA DE ACO DE 3/8" DEESPESSURA,POR JUNTA SOLDADA,DE 1200MM DE DIAMETRO,INCLUSIVESOLDA,EXCLUSIVE FORNECIMENTO DAS PECAS E DOS MATERIAIS DE REVESTIMENTO DAS JUNTAS</v>
      </c>
      <c r="C6291" s="749" t="s">
        <v>19511</v>
      </c>
      <c r="D6291" s="749" t="s">
        <v>19534</v>
      </c>
      <c r="E6291" s="749" t="s">
        <v>19419</v>
      </c>
      <c r="F6291" s="749" t="s">
        <v>19420</v>
      </c>
      <c r="I6291" s="749" t="s">
        <v>30</v>
      </c>
      <c r="J6291" s="749" t="n">
        <v>1872.1</v>
      </c>
    </row>
    <row collapsed="false" customFormat="false" customHeight="true" hidden="true" ht="12.75" outlineLevel="0" r="6292">
      <c r="A6292" s="749" t="s">
        <v>19536</v>
      </c>
      <c r="B6292" s="749" t="str">
        <f aca="false">C6292&amp;D6292&amp;E6292&amp;F6292&amp;G6292&amp;H6292</f>
        <v>MONTAGEM E ASSENTAMENTO DE PECAS DE CHAPA DE ACO DE 3/8" DEESPESSURA,POR JUNTA SOLDADA,DE 1300MM DE DIAMETRO,INCLUSIVESOLDA,EXCLUSIVE FORNECIMENTO DAS PECAS E DOS MATERIAIS DE REVESTIMENTO DAS JUNTAS</v>
      </c>
      <c r="C6292" s="749" t="s">
        <v>19511</v>
      </c>
      <c r="D6292" s="749" t="s">
        <v>19537</v>
      </c>
      <c r="E6292" s="749" t="s">
        <v>19419</v>
      </c>
      <c r="F6292" s="749" t="s">
        <v>19420</v>
      </c>
      <c r="I6292" s="749" t="s">
        <v>30</v>
      </c>
      <c r="J6292" s="749" t="n">
        <v>2217.64</v>
      </c>
    </row>
    <row collapsed="false" customFormat="false" customHeight="true" hidden="true" ht="12.75" outlineLevel="0" r="6293">
      <c r="A6293" s="749" t="s">
        <v>19538</v>
      </c>
      <c r="B6293" s="749" t="str">
        <f aca="false">C6293&amp;D6293&amp;E6293&amp;F6293&amp;G6293&amp;H6293</f>
        <v>MONTAGEM E ASSENTAMENTO DE PECAS DE CHAPA DE ACO DE 3/8" DEESPESSURA,POR JUNTA SOLDADA,DE 1300MM DE DIAMETRO,INCLUSIVESOLDA,EXCLUSIVE FORNECIMENTO DAS PECAS E DOS MATERIAIS DE REVESTIMENTO DAS JUNTAS</v>
      </c>
      <c r="C6293" s="749" t="s">
        <v>19511</v>
      </c>
      <c r="D6293" s="749" t="s">
        <v>19537</v>
      </c>
      <c r="E6293" s="749" t="s">
        <v>19419</v>
      </c>
      <c r="F6293" s="749" t="s">
        <v>19420</v>
      </c>
      <c r="I6293" s="749" t="s">
        <v>30</v>
      </c>
      <c r="J6293" s="749" t="n">
        <v>2036.72</v>
      </c>
    </row>
    <row collapsed="false" customFormat="false" customHeight="true" hidden="true" ht="12.75" outlineLevel="0" r="6294">
      <c r="A6294" s="749" t="s">
        <v>19539</v>
      </c>
      <c r="B6294" s="749" t="str">
        <f aca="false">C6294&amp;D6294&amp;E6294&amp;F6294&amp;G6294&amp;H6294</f>
        <v>MONTAGEM E ASSENTAMENTO DE PECAS DE CHAPA DE ACO DE 3/8" DEESPESSURA,POR JUNTA SOLDADA,DE 1500MM DE DIAMETRO,INCLUSIVESOLDA,EXCLUSIVE FORNECIMENTO DA PECAS E DOS MATERIAIS DE REVESTIMENTO DAS JUNTAS</v>
      </c>
      <c r="C6294" s="749" t="s">
        <v>19511</v>
      </c>
      <c r="D6294" s="749" t="s">
        <v>19540</v>
      </c>
      <c r="E6294" s="749" t="s">
        <v>19541</v>
      </c>
      <c r="F6294" s="749" t="s">
        <v>19447</v>
      </c>
      <c r="I6294" s="749" t="s">
        <v>30</v>
      </c>
      <c r="J6294" s="749" t="n">
        <v>2524.85</v>
      </c>
    </row>
    <row collapsed="false" customFormat="false" customHeight="true" hidden="true" ht="12.75" outlineLevel="0" r="6295">
      <c r="A6295" s="749" t="s">
        <v>19542</v>
      </c>
      <c r="B6295" s="749" t="str">
        <f aca="false">C6295&amp;D6295&amp;E6295&amp;F6295&amp;G6295&amp;H6295</f>
        <v>MONTAGEM E ASSENTAMENTO DE PECAS DE CHAPA DE ACO DE 3/8" DEESPESSURA,POR JUNTA SOLDADA,DE 1500MM DE DIAMETRO,INCLUSIVESOLDA,EXCLUSIVE FORNECIMENTO DA PECAS E DOS MATERIAIS DE REVESTIMENTO DAS JUNTAS</v>
      </c>
      <c r="C6295" s="749" t="s">
        <v>19511</v>
      </c>
      <c r="D6295" s="749" t="s">
        <v>19540</v>
      </c>
      <c r="E6295" s="749" t="s">
        <v>19541</v>
      </c>
      <c r="F6295" s="749" t="s">
        <v>19447</v>
      </c>
      <c r="I6295" s="749" t="s">
        <v>30</v>
      </c>
      <c r="J6295" s="749" t="n">
        <v>2320.02</v>
      </c>
    </row>
    <row collapsed="false" customFormat="false" customHeight="true" hidden="true" ht="12.75" outlineLevel="0" r="6296">
      <c r="A6296" s="749" t="s">
        <v>19543</v>
      </c>
      <c r="B6296" s="749" t="str">
        <f aca="false">C6296&amp;D6296&amp;E6296&amp;F6296&amp;G6296&amp;H6296</f>
        <v>MONTAGEM E ASSENTAMENTO DE PECAS DE CHAPA DE ACO DE 3/8" DEESPESSURA,POR JUNTA SOLDADA,DE 2000MM DE DIAMETRO,INCLUSIVESOLDA,EXCLUSIVE FORNECIMENTO DAS PECAS E DOS MATERIAIS DE REVESTIMENTO DAS JUNTAS</v>
      </c>
      <c r="C6296" s="749" t="s">
        <v>19511</v>
      </c>
      <c r="D6296" s="749" t="s">
        <v>19544</v>
      </c>
      <c r="E6296" s="749" t="s">
        <v>19419</v>
      </c>
      <c r="F6296" s="749" t="s">
        <v>19420</v>
      </c>
      <c r="I6296" s="749" t="s">
        <v>30</v>
      </c>
      <c r="J6296" s="749" t="n">
        <v>3332.92</v>
      </c>
    </row>
    <row collapsed="false" customFormat="false" customHeight="true" hidden="true" ht="12.75" outlineLevel="0" r="6297">
      <c r="A6297" s="749" t="s">
        <v>19545</v>
      </c>
      <c r="B6297" s="749" t="str">
        <f aca="false">C6297&amp;D6297&amp;E6297&amp;F6297&amp;G6297&amp;H6297</f>
        <v>MONTAGEM E ASSENTAMENTO DE PECAS DE CHAPA DE ACO DE 3/8" DEESPESSURA,POR JUNTA SOLDADA,DE 2000MM DE DIAMETRO,INCLUSIVESOLDA,EXCLUSIVE FORNECIMENTO DAS PECAS E DOS MATERIAIS DE REVESTIMENTO DAS JUNTAS</v>
      </c>
      <c r="C6297" s="749" t="s">
        <v>19511</v>
      </c>
      <c r="D6297" s="749" t="s">
        <v>19544</v>
      </c>
      <c r="E6297" s="749" t="s">
        <v>19419</v>
      </c>
      <c r="F6297" s="749" t="s">
        <v>19420</v>
      </c>
      <c r="I6297" s="749" t="s">
        <v>30</v>
      </c>
      <c r="J6297" s="749" t="n">
        <v>3063.71</v>
      </c>
    </row>
    <row collapsed="false" customFormat="false" customHeight="true" hidden="true" ht="12.75" outlineLevel="0" r="6298">
      <c r="A6298" s="749" t="s">
        <v>19546</v>
      </c>
      <c r="B6298" s="749" t="str">
        <f aca="false">C6298&amp;D6298&amp;E6298&amp;F6298&amp;G6298&amp;H6298</f>
        <v>MONTAGEM E ASSENTAMENTO DE PECAS DE CHAPA DE ACO DE 3/8" DEESPESSURA,POR JUNTA SOLDADA,DE 2500MM DE DIAMETRO,INCLUSIVESOLDA,EXCLUSIVE FORNECIMENTO DAS PECAS E DOS MATERIAIS DE REVESTIMENTO DAS JUNTAS</v>
      </c>
      <c r="C6298" s="749" t="s">
        <v>19511</v>
      </c>
      <c r="D6298" s="749" t="s">
        <v>19547</v>
      </c>
      <c r="E6298" s="749" t="s">
        <v>19419</v>
      </c>
      <c r="F6298" s="749" t="s">
        <v>19420</v>
      </c>
      <c r="I6298" s="749" t="s">
        <v>30</v>
      </c>
      <c r="J6298" s="749" t="n">
        <v>4138.45</v>
      </c>
    </row>
    <row collapsed="false" customFormat="false" customHeight="true" hidden="true" ht="12.75" outlineLevel="0" r="6299">
      <c r="A6299" s="749" t="s">
        <v>19548</v>
      </c>
      <c r="B6299" s="749" t="str">
        <f aca="false">C6299&amp;D6299&amp;E6299&amp;F6299&amp;G6299&amp;H6299</f>
        <v>MONTAGEM E ASSENTAMENTO DE PECAS DE CHAPA DE ACO DE 3/8" DEESPESSURA,POR JUNTA SOLDADA,DE 2500MM DE DIAMETRO,INCLUSIVESOLDA,EXCLUSIVE FORNECIMENTO DAS PECAS E DOS MATERIAIS DE REVESTIMENTO DAS JUNTAS</v>
      </c>
      <c r="C6299" s="749" t="s">
        <v>19511</v>
      </c>
      <c r="D6299" s="749" t="s">
        <v>19547</v>
      </c>
      <c r="E6299" s="749" t="s">
        <v>19419</v>
      </c>
      <c r="F6299" s="749" t="s">
        <v>19420</v>
      </c>
      <c r="I6299" s="749" t="s">
        <v>30</v>
      </c>
      <c r="J6299" s="749" t="n">
        <v>3805.07</v>
      </c>
    </row>
    <row collapsed="false" customFormat="false" customHeight="true" hidden="true" ht="12.75" outlineLevel="0" r="6300">
      <c r="A6300" s="749" t="s">
        <v>19549</v>
      </c>
      <c r="B6300" s="749" t="str">
        <f aca="false">C6300&amp;D6300&amp;E6300&amp;F6300&amp;G6300&amp;H6300</f>
        <v>MONTAGEM E ASSENTAMENTO DE PECAS DE CHAPA DE ACO DE 1/2" DEESPESSURA,POR JUNTA SOLDADA,DE 500MM DE DIAMETRO,INCLUSIVE SOLDA,EXCLUSIVE FORNECIMENTO DAS PECAS E DOS MATERIAIS DE REVESTIMENTO DAS JUNTAS</v>
      </c>
      <c r="C6300" s="749" t="s">
        <v>19550</v>
      </c>
      <c r="D6300" s="749" t="s">
        <v>19468</v>
      </c>
      <c r="E6300" s="749" t="s">
        <v>19446</v>
      </c>
      <c r="F6300" s="749" t="s">
        <v>19447</v>
      </c>
      <c r="I6300" s="749" t="s">
        <v>30</v>
      </c>
      <c r="J6300" s="749" t="n">
        <v>1218.65</v>
      </c>
    </row>
    <row collapsed="false" customFormat="false" customHeight="true" hidden="true" ht="12.75" outlineLevel="0" r="6301">
      <c r="A6301" s="749" t="s">
        <v>19551</v>
      </c>
      <c r="B6301" s="749" t="str">
        <f aca="false">C6301&amp;D6301&amp;E6301&amp;F6301&amp;G6301&amp;H6301</f>
        <v>MONTAGEM E ASSENTAMENTO DE PECAS DE CHAPA DE ACO DE 1/2" DEESPESSURA,POR JUNTA SOLDADA,DE 500MM DE DIAMETRO,INCLUSIVE SOLDA,EXCLUSIVE FORNECIMENTO DAS PECAS E DOS MATERIAIS DE REVESTIMENTO DAS JUNTAS</v>
      </c>
      <c r="C6301" s="749" t="s">
        <v>19550</v>
      </c>
      <c r="D6301" s="749" t="s">
        <v>19468</v>
      </c>
      <c r="E6301" s="749" t="s">
        <v>19446</v>
      </c>
      <c r="F6301" s="749" t="s">
        <v>19447</v>
      </c>
      <c r="I6301" s="749" t="s">
        <v>30</v>
      </c>
      <c r="J6301" s="749" t="n">
        <v>1113.3</v>
      </c>
    </row>
    <row collapsed="false" customFormat="false" customHeight="true" hidden="true" ht="12.75" outlineLevel="0" r="6302">
      <c r="A6302" s="749" t="s">
        <v>19552</v>
      </c>
      <c r="B6302" s="749" t="str">
        <f aca="false">C6302&amp;D6302&amp;E6302&amp;F6302&amp;G6302&amp;H6302</f>
        <v>MONTAGEM E ASSENTAMENTO DE PECAS DE CHAPA DE ACO DE 1/2" DEESPESSURA,POR JUNTA SOLDADA,DE 600MM DE DIAMETRO,INCLUSIVE SOLDA,EXCLUSIVE FORNECIMENTO DAS PECAS E DOS MATERIAIS DE REVESTIMENTO DAS JUNTAS</v>
      </c>
      <c r="C6302" s="749" t="s">
        <v>19550</v>
      </c>
      <c r="D6302" s="749" t="s">
        <v>19471</v>
      </c>
      <c r="E6302" s="749" t="s">
        <v>19446</v>
      </c>
      <c r="F6302" s="749" t="s">
        <v>19447</v>
      </c>
      <c r="I6302" s="749" t="s">
        <v>30</v>
      </c>
      <c r="J6302" s="749" t="n">
        <v>1479.88</v>
      </c>
    </row>
    <row collapsed="false" customFormat="false" customHeight="true" hidden="true" ht="12.75" outlineLevel="0" r="6303">
      <c r="A6303" s="749" t="s">
        <v>19553</v>
      </c>
      <c r="B6303" s="749" t="str">
        <f aca="false">C6303&amp;D6303&amp;E6303&amp;F6303&amp;G6303&amp;H6303</f>
        <v>MONTAGEM E ASSENTAMENTO DE PECAS DE CHAPA DE ACO DE 1/2" DEESPESSURA,POR JUNTA SOLDADA,DE 600MM DE DIAMETRO,INCLUSIVE SOLDA,EXCLUSIVE FORNECIMENTO DAS PECAS E DOS MATERIAIS DE REVESTIMENTO DAS JUNTAS</v>
      </c>
      <c r="C6303" s="749" t="s">
        <v>19550</v>
      </c>
      <c r="D6303" s="749" t="s">
        <v>19471</v>
      </c>
      <c r="E6303" s="749" t="s">
        <v>19446</v>
      </c>
      <c r="F6303" s="749" t="s">
        <v>19447</v>
      </c>
      <c r="I6303" s="749" t="s">
        <v>30</v>
      </c>
      <c r="J6303" s="749" t="n">
        <v>1352.85</v>
      </c>
    </row>
    <row collapsed="false" customFormat="false" customHeight="true" hidden="true" ht="12.75" outlineLevel="0" r="6304">
      <c r="A6304" s="749" t="s">
        <v>19554</v>
      </c>
      <c r="B6304" s="749" t="str">
        <f aca="false">C6304&amp;D6304&amp;E6304&amp;F6304&amp;G6304&amp;H6304</f>
        <v>MONTAGEM E ASSENTAMENTO DE PECAS DE CHAPA DE ACO DE 1/2" DEESPESSURA,POR JUNTA SOLDADA,DE 700MM DE DIAMETRO,INCLUSIVE SOLDA,EXCLUSIVE FORNECIMENTO DAS PECAS E DOS MATERIAIS DE REVESTIMENTO DAS JUNTAS</v>
      </c>
      <c r="C6304" s="749" t="s">
        <v>19550</v>
      </c>
      <c r="D6304" s="749" t="s">
        <v>19474</v>
      </c>
      <c r="E6304" s="749" t="s">
        <v>19446</v>
      </c>
      <c r="F6304" s="749" t="s">
        <v>19447</v>
      </c>
      <c r="I6304" s="749" t="s">
        <v>30</v>
      </c>
      <c r="J6304" s="749" t="n">
        <v>1686.35</v>
      </c>
    </row>
    <row collapsed="false" customFormat="false" customHeight="true" hidden="true" ht="12.75" outlineLevel="0" r="6305">
      <c r="A6305" s="749" t="s">
        <v>19555</v>
      </c>
      <c r="B6305" s="749" t="str">
        <f aca="false">C6305&amp;D6305&amp;E6305&amp;F6305&amp;G6305&amp;H6305</f>
        <v>MONTAGEM E ASSENTAMENTO DE PECAS DE CHAPA DE ACO DE 1/2" DEESPESSURA,POR JUNTA SOLDADA,DE 700MM DE DIAMETRO,INCLUSIVE SOLDA,EXCLUSIVE FORNECIMENTO DAS PECAS E DOS MATERIAIS DE REVESTIMENTO DAS JUNTAS</v>
      </c>
      <c r="C6305" s="749" t="s">
        <v>19550</v>
      </c>
      <c r="D6305" s="749" t="s">
        <v>19474</v>
      </c>
      <c r="E6305" s="749" t="s">
        <v>19446</v>
      </c>
      <c r="F6305" s="749" t="s">
        <v>19447</v>
      </c>
      <c r="I6305" s="749" t="s">
        <v>30</v>
      </c>
      <c r="J6305" s="749" t="n">
        <v>1543.27</v>
      </c>
    </row>
    <row collapsed="false" customFormat="false" customHeight="true" hidden="true" ht="12.75" outlineLevel="0" r="6306">
      <c r="A6306" s="749" t="s">
        <v>19556</v>
      </c>
      <c r="B6306" s="749" t="str">
        <f aca="false">C6306&amp;D6306&amp;E6306&amp;F6306&amp;G6306&amp;H6306</f>
        <v>MONTAGEM E ASSENTAMENTO DE PECAS DE CHAPA DE ACO DE 1/2" DEESPESSURA,POR JUNTA SOLDADA,DE 800MM DE DIAMETRO,INCLUSIVE SOLDA,EXCLUSIVE FORNECIMENTO DAS PECAS E DOS MATERIAIS DE REVESTIMENTO DAS JUNTAS</v>
      </c>
      <c r="C6306" s="749" t="s">
        <v>19550</v>
      </c>
      <c r="D6306" s="749" t="s">
        <v>19477</v>
      </c>
      <c r="E6306" s="749" t="s">
        <v>19446</v>
      </c>
      <c r="F6306" s="749" t="s">
        <v>19447</v>
      </c>
      <c r="I6306" s="749" t="s">
        <v>30</v>
      </c>
      <c r="J6306" s="749" t="n">
        <v>1931.25</v>
      </c>
    </row>
    <row collapsed="false" customFormat="false" customHeight="true" hidden="true" ht="12.75" outlineLevel="0" r="6307">
      <c r="A6307" s="749" t="s">
        <v>19557</v>
      </c>
      <c r="B6307" s="749" t="str">
        <f aca="false">C6307&amp;D6307&amp;E6307&amp;F6307&amp;G6307&amp;H6307</f>
        <v>MONTAGEM E ASSENTAMENTO DE PECAS DE CHAPA DE ACO DE 1/2" DEESPESSURA,POR JUNTA SOLDADA,DE 800MM DE DIAMETRO,INCLUSIVE SOLDA,EXCLUSIVE FORNECIMENTO DAS PECAS E DOS MATERIAIS DE REVESTIMENTO DAS JUNTAS</v>
      </c>
      <c r="C6307" s="749" t="s">
        <v>19550</v>
      </c>
      <c r="D6307" s="749" t="s">
        <v>19477</v>
      </c>
      <c r="E6307" s="749" t="s">
        <v>19446</v>
      </c>
      <c r="F6307" s="749" t="s">
        <v>19447</v>
      </c>
      <c r="I6307" s="749" t="s">
        <v>30</v>
      </c>
      <c r="J6307" s="749" t="n">
        <v>1767.66</v>
      </c>
    </row>
    <row collapsed="false" customFormat="false" customHeight="true" hidden="true" ht="12.75" outlineLevel="0" r="6308">
      <c r="A6308" s="749" t="s">
        <v>19558</v>
      </c>
      <c r="B6308" s="749" t="str">
        <f aca="false">C6308&amp;D6308&amp;E6308&amp;F6308&amp;G6308&amp;H6308</f>
        <v>MONTAGEM E ASSENTAMENTO DE PECAS DE CHAPA DE ACO DE 1/2" DEESPESSURA,POR JUNTA SOLDADA,DE 900MM DE DIAMETRO,INCLUSIVE SOLDA,EXCLUSIVE FORNECIMENTO DAS PECAS E DOS MATERIAIS DE REVESTIMENTO DAS JUNTAS</v>
      </c>
      <c r="C6308" s="749" t="s">
        <v>19550</v>
      </c>
      <c r="D6308" s="749" t="s">
        <v>19528</v>
      </c>
      <c r="E6308" s="749" t="s">
        <v>19446</v>
      </c>
      <c r="F6308" s="749" t="s">
        <v>19447</v>
      </c>
      <c r="I6308" s="749" t="s">
        <v>30</v>
      </c>
      <c r="J6308" s="749" t="n">
        <v>2134.46</v>
      </c>
    </row>
    <row collapsed="false" customFormat="false" customHeight="true" hidden="true" ht="12.75" outlineLevel="0" r="6309">
      <c r="A6309" s="749" t="s">
        <v>19559</v>
      </c>
      <c r="B6309" s="749" t="str">
        <f aca="false">C6309&amp;D6309&amp;E6309&amp;F6309&amp;G6309&amp;H6309</f>
        <v>MONTAGEM E ASSENTAMENTO DE PECAS DE CHAPA DE ACO DE 1/2" DEESPESSURA,POR JUNTA SOLDADA,DE 900MM DE DIAMETRO,INCLUSIVE SOLDA,EXCLUSIVE FORNECIMENTO DAS PECAS E DOS MATERIAIS DE REVESTIMENTO DAS JUNTAS</v>
      </c>
      <c r="C6309" s="749" t="s">
        <v>19550</v>
      </c>
      <c r="D6309" s="749" t="s">
        <v>19528</v>
      </c>
      <c r="E6309" s="749" t="s">
        <v>19446</v>
      </c>
      <c r="F6309" s="749" t="s">
        <v>19447</v>
      </c>
      <c r="I6309" s="749" t="s">
        <v>30</v>
      </c>
      <c r="J6309" s="749" t="n">
        <v>1955.06</v>
      </c>
    </row>
    <row collapsed="false" customFormat="false" customHeight="true" hidden="true" ht="12.75" outlineLevel="0" r="6310">
      <c r="A6310" s="749" t="s">
        <v>19560</v>
      </c>
      <c r="B6310" s="749" t="str">
        <f aca="false">C6310&amp;D6310&amp;E6310&amp;F6310&amp;G6310&amp;H6310</f>
        <v>MONTAGEM E ASSENTAMENTO DE PECAS DE CHAPA DE ACO DE 1/2" DEESPESSURA,POR JUNTA SOLDADA,DE 1000MM DE DIAMETRO,INCLUSIVESOLDA,EXCLUSIVE FORNECIMENTO DAS PECAS E DOS MATERIAIS DE REVESTIMENTO DAS JUNTAS</v>
      </c>
      <c r="C6310" s="749" t="s">
        <v>19550</v>
      </c>
      <c r="D6310" s="749" t="s">
        <v>19531</v>
      </c>
      <c r="E6310" s="749" t="s">
        <v>19419</v>
      </c>
      <c r="F6310" s="749" t="s">
        <v>19420</v>
      </c>
      <c r="I6310" s="749" t="s">
        <v>30</v>
      </c>
      <c r="J6310" s="749" t="n">
        <v>2383.35</v>
      </c>
    </row>
    <row collapsed="false" customFormat="false" customHeight="true" hidden="true" ht="12.75" outlineLevel="0" r="6311">
      <c r="A6311" s="749" t="s">
        <v>19561</v>
      </c>
      <c r="B6311" s="749" t="str">
        <f aca="false">C6311&amp;D6311&amp;E6311&amp;F6311&amp;G6311&amp;H6311</f>
        <v>MONTAGEM E ASSENTAMENTO DE PECAS DE CHAPA DE ACO DE 1/2" DEESPESSURA,POR JUNTA SOLDADA,DE 1000MM DE DIAMETRO,INCLUSIVESOLDA,EXCLUSIVE FORNECIMENTO DAS PECAS E DOS MATERIAIS DE REVESTIMENTO DAS JUNTAS</v>
      </c>
      <c r="C6311" s="749" t="s">
        <v>19550</v>
      </c>
      <c r="D6311" s="749" t="s">
        <v>19531</v>
      </c>
      <c r="E6311" s="749" t="s">
        <v>19419</v>
      </c>
      <c r="F6311" s="749" t="s">
        <v>19420</v>
      </c>
      <c r="I6311" s="749" t="s">
        <v>30</v>
      </c>
      <c r="J6311" s="749" t="n">
        <v>2183.06</v>
      </c>
    </row>
    <row collapsed="false" customFormat="false" customHeight="true" hidden="true" ht="12.75" outlineLevel="0" r="6312">
      <c r="A6312" s="749" t="s">
        <v>19562</v>
      </c>
      <c r="B6312" s="749" t="str">
        <f aca="false">C6312&amp;D6312&amp;E6312&amp;F6312&amp;G6312&amp;H6312</f>
        <v>MONTAGEM E ASSENTAMENTO DE PECAS DE CHAPA DE ACO DE 1/2" DEESPESSURA,POR JUNTA SOLDADA,DE 1200MM DE DIAMETRO,INCLUSIVESOLDA,EXCLUSIVE FORNECIMENTO DAS PECAS E DOS MATERIAIS DE REVESTIMENTO DAS JUNTAS</v>
      </c>
      <c r="C6312" s="749" t="s">
        <v>19550</v>
      </c>
      <c r="D6312" s="749" t="s">
        <v>19534</v>
      </c>
      <c r="E6312" s="749" t="s">
        <v>19419</v>
      </c>
      <c r="F6312" s="749" t="s">
        <v>19420</v>
      </c>
      <c r="I6312" s="749" t="s">
        <v>30</v>
      </c>
      <c r="J6312" s="749" t="n">
        <v>2796.3</v>
      </c>
    </row>
    <row collapsed="false" customFormat="false" customHeight="true" hidden="true" ht="12.75" outlineLevel="0" r="6313">
      <c r="A6313" s="749" t="s">
        <v>19563</v>
      </c>
      <c r="B6313" s="749" t="str">
        <f aca="false">C6313&amp;D6313&amp;E6313&amp;F6313&amp;G6313&amp;H6313</f>
        <v>MONTAGEM E ASSENTAMENTO DE PECAS DE CHAPA DE ACO DE 1/2" DEESPESSURA,POR JUNTA SOLDADA,DE 1200MM DE DIAMETRO,INCLUSIVESOLDA,EXCLUSIVE FORNECIMENTO DAS PECAS E DOS MATERIAIS DE REVESTIMENTO DAS JUNTAS</v>
      </c>
      <c r="C6313" s="749" t="s">
        <v>19550</v>
      </c>
      <c r="D6313" s="749" t="s">
        <v>19534</v>
      </c>
      <c r="E6313" s="749" t="s">
        <v>19419</v>
      </c>
      <c r="F6313" s="749" t="s">
        <v>19420</v>
      </c>
      <c r="I6313" s="749" t="s">
        <v>30</v>
      </c>
      <c r="J6313" s="749" t="n">
        <v>2563.9</v>
      </c>
    </row>
    <row collapsed="false" customFormat="false" customHeight="true" hidden="true" ht="12.75" outlineLevel="0" r="6314">
      <c r="A6314" s="749" t="s">
        <v>19564</v>
      </c>
      <c r="B6314" s="749" t="str">
        <f aca="false">C6314&amp;D6314&amp;E6314&amp;F6314&amp;G6314&amp;H6314</f>
        <v>MONTAGEM E ASSENTAMENTO DE PECAS DE CHAPA DE ACO DE 1/2" DEESPESSURA,POR JUNTA SOLDADA,DE 1500MM DE DIAMETRO,INCLUSIVESOLDA,EXCLUSIVE FORNECIMENTO DAS PECAS E DOS MATERIAIS DE REVESTIMENTO DAS JUNTAS</v>
      </c>
      <c r="C6314" s="749" t="s">
        <v>19550</v>
      </c>
      <c r="D6314" s="749" t="s">
        <v>19540</v>
      </c>
      <c r="E6314" s="749" t="s">
        <v>19419</v>
      </c>
      <c r="F6314" s="749" t="s">
        <v>19420</v>
      </c>
      <c r="I6314" s="749" t="s">
        <v>30</v>
      </c>
      <c r="J6314" s="749" t="n">
        <v>3487</v>
      </c>
    </row>
    <row collapsed="false" customFormat="false" customHeight="true" hidden="true" ht="12.75" outlineLevel="0" r="6315">
      <c r="A6315" s="749" t="s">
        <v>19565</v>
      </c>
      <c r="B6315" s="749" t="str">
        <f aca="false">C6315&amp;D6315&amp;E6315&amp;F6315&amp;G6315&amp;H6315</f>
        <v>MONTAGEM E ASSENTAMENTO DE PECAS DE CHAPA DE ACO DE 1/2" DEESPESSURA,POR JUNTA SOLDADA,DE 1500MM DE DIAMETRO,INCLUSIVESOLDA,EXCLUSIVE FORNECIMENTO DAS PECAS E DOS MATERIAIS DE REVESTIMENTO DAS JUNTAS</v>
      </c>
      <c r="C6315" s="749" t="s">
        <v>19550</v>
      </c>
      <c r="D6315" s="749" t="s">
        <v>19540</v>
      </c>
      <c r="E6315" s="749" t="s">
        <v>19419</v>
      </c>
      <c r="F6315" s="749" t="s">
        <v>19420</v>
      </c>
      <c r="I6315" s="749" t="s">
        <v>30</v>
      </c>
      <c r="J6315" s="749" t="n">
        <v>3197.51</v>
      </c>
    </row>
    <row collapsed="false" customFormat="false" customHeight="true" hidden="true" ht="12.75" outlineLevel="0" r="6316">
      <c r="A6316" s="749" t="s">
        <v>19566</v>
      </c>
      <c r="B6316" s="749" t="str">
        <f aca="false">C6316&amp;D6316&amp;E6316&amp;F6316&amp;G6316&amp;H6316</f>
        <v>MONTAGEM E ASSENTAMENTO DE PECAS DE CHAPA DE ACO DE 1/2" DEESPESSURA,POR JUNTA SOLDADA,DE 1750MM DE DIAMETRO,INCLUSIVESOLDA,EXCLUSIVE FORNECIMENTO DAS PECAS E DOS MATERIAIS DE REVESTIMENTO DAS JUNTAS</v>
      </c>
      <c r="C6316" s="749" t="s">
        <v>19550</v>
      </c>
      <c r="D6316" s="749" t="s">
        <v>19567</v>
      </c>
      <c r="E6316" s="749" t="s">
        <v>19419</v>
      </c>
      <c r="F6316" s="749" t="s">
        <v>19420</v>
      </c>
      <c r="I6316" s="749" t="s">
        <v>30</v>
      </c>
      <c r="J6316" s="749" t="n">
        <v>4068.72</v>
      </c>
    </row>
    <row collapsed="false" customFormat="false" customHeight="true" hidden="true" ht="12.75" outlineLevel="0" r="6317">
      <c r="A6317" s="749" t="s">
        <v>19568</v>
      </c>
      <c r="B6317" s="749" t="str">
        <f aca="false">C6317&amp;D6317&amp;E6317&amp;F6317&amp;G6317&amp;H6317</f>
        <v>MONTAGEM E ASSENTAMENTO DE PECAS DE CHAPA DE ACO DE 1/2" DEESPESSURA,POR JUNTA SOLDADA,DE 1750MM DE DIAMETRO,INCLUSIVESOLDA,EXCLUSIVE FORNECIMENTO DAS PECAS E DOS MATERIAIS DE REVESTIMENTO DAS JUNTAS</v>
      </c>
      <c r="C6317" s="749" t="s">
        <v>19550</v>
      </c>
      <c r="D6317" s="749" t="s">
        <v>19567</v>
      </c>
      <c r="E6317" s="749" t="s">
        <v>19419</v>
      </c>
      <c r="F6317" s="749" t="s">
        <v>19420</v>
      </c>
      <c r="I6317" s="749" t="s">
        <v>30</v>
      </c>
      <c r="J6317" s="749" t="n">
        <v>3730.9</v>
      </c>
    </row>
    <row collapsed="false" customFormat="false" customHeight="true" hidden="true" ht="12.75" outlineLevel="0" r="6318">
      <c r="A6318" s="749" t="s">
        <v>19569</v>
      </c>
      <c r="B6318" s="749" t="str">
        <f aca="false">C6318&amp;D6318&amp;E6318&amp;F6318&amp;G6318&amp;H6318</f>
        <v>MONTAGEM E ASSENTAMENTO DE PECAS DE CHAPA DE ACO DE 1/2" DEESPESSURA,POR JUNTA SOLDADA,DE 1800MM DE DIAMETRO,INCLUSIVESOLDA,EXCLUSIVE FORNECIMENTO DAS PECAS E DOS MATERIAIS DE REVESTIMENTO DAS JUNTAS</v>
      </c>
      <c r="C6318" s="749" t="s">
        <v>19550</v>
      </c>
      <c r="D6318" s="749" t="s">
        <v>19570</v>
      </c>
      <c r="E6318" s="749" t="s">
        <v>19419</v>
      </c>
      <c r="F6318" s="749" t="s">
        <v>19420</v>
      </c>
      <c r="I6318" s="749" t="s">
        <v>30</v>
      </c>
      <c r="J6318" s="749" t="n">
        <v>4173.59</v>
      </c>
    </row>
    <row collapsed="false" customFormat="false" customHeight="true" hidden="true" ht="12.75" outlineLevel="0" r="6319">
      <c r="A6319" s="749" t="s">
        <v>19571</v>
      </c>
      <c r="B6319" s="749" t="str">
        <f aca="false">C6319&amp;D6319&amp;E6319&amp;F6319&amp;G6319&amp;H6319</f>
        <v>MONTAGEM E ASSENTAMENTO DE PECAS DE CHAPA DE ACO DE 1/2" DEESPESSURA,POR JUNTA SOLDADA,DE 1800MM DE DIAMETRO,INCLUSIVESOLDA,EXCLUSIVE FORNECIMENTO DAS PECAS E DOS MATERIAIS DE REVESTIMENTO DAS JUNTAS</v>
      </c>
      <c r="C6319" s="749" t="s">
        <v>19550</v>
      </c>
      <c r="D6319" s="749" t="s">
        <v>19570</v>
      </c>
      <c r="E6319" s="749" t="s">
        <v>19419</v>
      </c>
      <c r="F6319" s="749" t="s">
        <v>19420</v>
      </c>
      <c r="I6319" s="749" t="s">
        <v>30</v>
      </c>
      <c r="J6319" s="749" t="n">
        <v>3827.61</v>
      </c>
    </row>
    <row collapsed="false" customFormat="false" customHeight="true" hidden="true" ht="12.75" outlineLevel="0" r="6320">
      <c r="A6320" s="749" t="s">
        <v>19572</v>
      </c>
      <c r="B6320" s="749" t="str">
        <f aca="false">C6320&amp;D6320&amp;E6320&amp;F6320&amp;G6320&amp;H6320</f>
        <v>MONTAGEM E ASSENTAMENTO DE PECAS DE CHAPA DE ACO DE 1/2" DEESPESSURA,POR JUNTA SOLDADA,DE 2000MM DE DIAMETRO,INCLUSIVESOLDA,EXCLUSIVE FORNECIMENTO DAS PECAS E DOS MATERIAIS DE REVESTIMENTO DAS JUNTAS</v>
      </c>
      <c r="C6320" s="749" t="s">
        <v>19550</v>
      </c>
      <c r="D6320" s="749" t="s">
        <v>19544</v>
      </c>
      <c r="E6320" s="749" t="s">
        <v>19419</v>
      </c>
      <c r="F6320" s="749" t="s">
        <v>19420</v>
      </c>
      <c r="I6320" s="749" t="s">
        <v>30</v>
      </c>
      <c r="J6320" s="749" t="n">
        <v>4630.26</v>
      </c>
    </row>
    <row collapsed="false" customFormat="false" customHeight="true" hidden="true" ht="12.75" outlineLevel="0" r="6321">
      <c r="A6321" s="749" t="s">
        <v>19573</v>
      </c>
      <c r="B6321" s="749" t="str">
        <f aca="false">C6321&amp;D6321&amp;E6321&amp;F6321&amp;G6321&amp;H6321</f>
        <v>MONTAGEM E ASSENTAMENTO DE PECAS DE CHAPA DE ACO DE 1/2" DEESPESSURA,POR JUNTA SOLDADA,DE 2000MM DE DIAMETRO,INCLUSIVESOLDA,EXCLUSIVE FORNECIMENTO DAS PECAS E DOS MATERIAIS DE REVESTIMENTO DAS JUNTAS</v>
      </c>
      <c r="C6321" s="749" t="s">
        <v>19550</v>
      </c>
      <c r="D6321" s="749" t="s">
        <v>19544</v>
      </c>
      <c r="E6321" s="749" t="s">
        <v>19419</v>
      </c>
      <c r="F6321" s="749" t="s">
        <v>19420</v>
      </c>
      <c r="I6321" s="749" t="s">
        <v>30</v>
      </c>
      <c r="J6321" s="749" t="n">
        <v>4246.65</v>
      </c>
    </row>
    <row collapsed="false" customFormat="false" customHeight="true" hidden="true" ht="12.75" outlineLevel="0" r="6322">
      <c r="A6322" s="749" t="s">
        <v>19574</v>
      </c>
      <c r="B6322" s="749" t="str">
        <f aca="false">C6322&amp;D6322&amp;E6322&amp;F6322&amp;G6322&amp;H6322</f>
        <v>MONTAGEM E ASSENTAMENTO DE PECAS DE CHAPA DE ACO DE 1/2" DEESPESSURA,POR JUNTA SOLDADA,DE 2500MM DE DIAMETRO,INCLUSIVESOLDA,EXCLUSIVE FORNECIMENTO DAS PECAS E DOS MATERIAIS DE REVESTIMENTO DAS JUNTAS</v>
      </c>
      <c r="C6322" s="749" t="s">
        <v>19550</v>
      </c>
      <c r="D6322" s="749" t="s">
        <v>19547</v>
      </c>
      <c r="E6322" s="749" t="s">
        <v>19419</v>
      </c>
      <c r="F6322" s="749" t="s">
        <v>19420</v>
      </c>
      <c r="I6322" s="749" t="s">
        <v>30</v>
      </c>
      <c r="J6322" s="749" t="n">
        <v>5782.53</v>
      </c>
    </row>
    <row collapsed="false" customFormat="false" customHeight="true" hidden="true" ht="12.75" outlineLevel="0" r="6323">
      <c r="A6323" s="749" t="s">
        <v>19575</v>
      </c>
      <c r="B6323" s="749" t="str">
        <f aca="false">C6323&amp;D6323&amp;E6323&amp;F6323&amp;G6323&amp;H6323</f>
        <v>MONTAGEM E ASSENTAMENTO DE PECAS DE CHAPA DE ACO DE 1/2" DEESPESSURA,POR JUNTA SOLDADA,DE 2500MM DE DIAMETRO,INCLUSIVESOLDA,EXCLUSIVE FORNECIMENTO DAS PECAS E DOS MATERIAIS DE REVESTIMENTO DAS JUNTAS</v>
      </c>
      <c r="C6323" s="749" t="s">
        <v>19550</v>
      </c>
      <c r="D6323" s="749" t="s">
        <v>19547</v>
      </c>
      <c r="E6323" s="749" t="s">
        <v>19419</v>
      </c>
      <c r="F6323" s="749" t="s">
        <v>19420</v>
      </c>
      <c r="I6323" s="749" t="s">
        <v>30</v>
      </c>
      <c r="J6323" s="749" t="n">
        <v>5303.92</v>
      </c>
    </row>
    <row collapsed="false" customFormat="false" customHeight="true" hidden="true" ht="12.75" outlineLevel="0" r="6324">
      <c r="A6324" s="749" t="s">
        <v>19576</v>
      </c>
      <c r="B6324" s="749" t="str">
        <f aca="false">C6324&amp;D6324&amp;E6324&amp;F6324&amp;G6324&amp;H6324</f>
        <v>MONTAGEM E ASSENTAMENTO DE PECAS DE CHAPA DE ACO DE 5/8" DEESPESSURA,POR JUNTA SOLDADA,DE 1800MM DE DIAMETRO,INCLUSIVESOLDA,EXCLUSIVE FORNECIMENTO DAS PECAS E DOS MATERIAIS DE REVESTIMENTO DAS JUNTAS</v>
      </c>
      <c r="C6324" s="749" t="s">
        <v>19577</v>
      </c>
      <c r="D6324" s="749" t="s">
        <v>19570</v>
      </c>
      <c r="E6324" s="749" t="s">
        <v>19419</v>
      </c>
      <c r="F6324" s="749" t="s">
        <v>19420</v>
      </c>
      <c r="I6324" s="749" t="s">
        <v>30</v>
      </c>
      <c r="J6324" s="749" t="n">
        <v>5284.61</v>
      </c>
    </row>
    <row collapsed="false" customFormat="false" customHeight="true" hidden="true" ht="12.75" outlineLevel="0" r="6325">
      <c r="A6325" s="749" t="s">
        <v>19578</v>
      </c>
      <c r="B6325" s="749" t="str">
        <f aca="false">C6325&amp;D6325&amp;E6325&amp;F6325&amp;G6325&amp;H6325</f>
        <v>MONTAGEM E ASSENTAMENTO DE PECAS DE CHAPA DE ACO DE 5/8" DEESPESSURA,POR JUNTA SOLDADA,DE 1800MM DE DIAMETRO,INCLUSIVESOLDA,EXCLUSIVE FORNECIMENTO DAS PECAS E DOS MATERIAIS DE REVESTIMENTO DAS JUNTAS</v>
      </c>
      <c r="C6325" s="749" t="s">
        <v>19577</v>
      </c>
      <c r="D6325" s="749" t="s">
        <v>19570</v>
      </c>
      <c r="E6325" s="749" t="s">
        <v>19419</v>
      </c>
      <c r="F6325" s="749" t="s">
        <v>19420</v>
      </c>
      <c r="I6325" s="749" t="s">
        <v>30</v>
      </c>
      <c r="J6325" s="749" t="n">
        <v>4852.11</v>
      </c>
    </row>
    <row collapsed="false" customFormat="false" customHeight="true" hidden="true" ht="12.75" outlineLevel="0" r="6326">
      <c r="A6326" s="749" t="s">
        <v>19579</v>
      </c>
      <c r="B6326" s="749" t="str">
        <f aca="false">C6326&amp;D6326&amp;E6326&amp;F6326&amp;G6326&amp;H6326</f>
        <v>MONTAGEM E ASSENTAMENTO DE PECAS DE CHAPA DE ACO DE 5/8" DEESPESSURA,POR JUNTA SOLDADA,DE 2000MM DE DIAMETRO,INCLUSIVESOLDA,EXCLUSIVE FORNECIMENTO DAS PECAS E DOS MATERIAIS DE REVESTIMENTO DAS JUNTAS</v>
      </c>
      <c r="C6326" s="749" t="s">
        <v>19577</v>
      </c>
      <c r="D6326" s="749" t="s">
        <v>19544</v>
      </c>
      <c r="E6326" s="749" t="s">
        <v>19419</v>
      </c>
      <c r="F6326" s="749" t="s">
        <v>19420</v>
      </c>
      <c r="I6326" s="749" t="s">
        <v>30</v>
      </c>
      <c r="J6326" s="749" t="n">
        <v>5864.07</v>
      </c>
    </row>
    <row collapsed="false" customFormat="false" customHeight="true" hidden="true" ht="12.75" outlineLevel="0" r="6327">
      <c r="A6327" s="749" t="s">
        <v>19580</v>
      </c>
      <c r="B6327" s="749" t="str">
        <f aca="false">C6327&amp;D6327&amp;E6327&amp;F6327&amp;G6327&amp;H6327</f>
        <v>MONTAGEM E ASSENTAMENTO DE PECAS DE CHAPA DE ACO DE 5/8" DEESPESSURA,POR JUNTA SOLDADA,DE 2000MM DE DIAMETRO,INCLUSIVESOLDA,EXCLUSIVE FORNECIMENTO DAS PECAS E DOS MATERIAIS DE REVESTIMENTO DAS JUNTAS</v>
      </c>
      <c r="C6327" s="749" t="s">
        <v>19577</v>
      </c>
      <c r="D6327" s="749" t="s">
        <v>19544</v>
      </c>
      <c r="E6327" s="749" t="s">
        <v>19419</v>
      </c>
      <c r="F6327" s="749" t="s">
        <v>19420</v>
      </c>
      <c r="I6327" s="749" t="s">
        <v>30</v>
      </c>
      <c r="J6327" s="749" t="n">
        <v>5384.38</v>
      </c>
    </row>
    <row collapsed="false" customFormat="false" customHeight="true" hidden="true" ht="12.75" outlineLevel="0" r="6328">
      <c r="A6328" s="749" t="s">
        <v>19581</v>
      </c>
      <c r="B6328" s="749" t="str">
        <f aca="false">C6328&amp;D6328&amp;E6328&amp;F6328&amp;G6328&amp;H6328</f>
        <v>MONTAGEM E ASSENTAMENTO DE PECAS DE CHAPA DE ACO DE 5/8" DEESPESSURA,POR JUNTA SOLDADA,DE 2500MM DE DIAMETRO,INCLUSIVESOLDA,EXCLUSIVE FORNECIMENTO DAS PECAS E DOS MATERIAIS DE REVESTIMENTO DAS JUNTAS</v>
      </c>
      <c r="C6328" s="749" t="s">
        <v>19577</v>
      </c>
      <c r="D6328" s="749" t="s">
        <v>19547</v>
      </c>
      <c r="E6328" s="749" t="s">
        <v>19419</v>
      </c>
      <c r="F6328" s="749" t="s">
        <v>19420</v>
      </c>
      <c r="I6328" s="749" t="s">
        <v>30</v>
      </c>
      <c r="J6328" s="749" t="n">
        <v>7326.1</v>
      </c>
    </row>
    <row collapsed="false" customFormat="false" customHeight="true" hidden="true" ht="12.75" outlineLevel="0" r="6329">
      <c r="A6329" s="749" t="s">
        <v>19582</v>
      </c>
      <c r="B6329" s="749" t="str">
        <f aca="false">C6329&amp;D6329&amp;E6329&amp;F6329&amp;G6329&amp;H6329</f>
        <v>MONTAGEM E ASSENTAMENTO DE PECAS DE CHAPA DE ACO DE 5/8" DEESPESSURA,POR JUNTA SOLDADA,DE 2500MM DE DIAMETRO,INCLUSIVESOLDA,EXCLUSIVE FORNECIMENTO DAS PECAS E DOS MATERIAIS DE REVESTIMENTO DAS JUNTAS</v>
      </c>
      <c r="C6329" s="749" t="s">
        <v>19577</v>
      </c>
      <c r="D6329" s="749" t="s">
        <v>19547</v>
      </c>
      <c r="E6329" s="749" t="s">
        <v>19419</v>
      </c>
      <c r="F6329" s="749" t="s">
        <v>19420</v>
      </c>
      <c r="I6329" s="749" t="s">
        <v>30</v>
      </c>
      <c r="J6329" s="749" t="n">
        <v>6727.31</v>
      </c>
    </row>
    <row collapsed="false" customFormat="false" customHeight="true" hidden="true" ht="12.75" outlineLevel="0" r="6330">
      <c r="A6330" s="749" t="s">
        <v>19583</v>
      </c>
      <c r="B6330" s="749" t="str">
        <f aca="false">C6330&amp;D6330&amp;E6330&amp;F6330&amp;G6330&amp;H6330</f>
        <v>EXECUCAO DE DEFLEXAO ATE 22°30',NO CAMPO,EM TUBULACAO DE CHAPA DE ACO SOLDADO COM ESPESSURA DE 3/16" E DIAMETRO DE 150MM,COMPREENDENDO POSICIONAMENTO DO TUBO, REMOCAO DE REVESTIMENTOS,CORTE OBLIQUO,GIRO DE 180°,PREPARO DAS PONTAS, SOLDA E NOVO REVESTIMENTO DA JUNTA IDENTICO AO ORIGINAL</v>
      </c>
      <c r="C6330" s="749" t="s">
        <v>19584</v>
      </c>
      <c r="D6330" s="749" t="s">
        <v>19585</v>
      </c>
      <c r="E6330" s="749" t="s">
        <v>19586</v>
      </c>
      <c r="F6330" s="749" t="s">
        <v>19587</v>
      </c>
      <c r="G6330" s="749" t="s">
        <v>19588</v>
      </c>
      <c r="I6330" s="749" t="s">
        <v>30</v>
      </c>
      <c r="J6330" s="749" t="n">
        <v>65.88</v>
      </c>
    </row>
    <row collapsed="false" customFormat="false" customHeight="true" hidden="true" ht="12.75" outlineLevel="0" r="6331">
      <c r="A6331" s="749" t="s">
        <v>19589</v>
      </c>
      <c r="B6331" s="749" t="str">
        <f aca="false">C6331&amp;D6331&amp;E6331&amp;F6331&amp;G6331&amp;H6331</f>
        <v>EXECUCAO DE DEFLEXAO ATE 22°30',NO CAMPO,EM TUBULACAO DE CHAPA DE ACO SOLDADO COM ESPESSURA DE 3/16" E DIAMETRO DE 150MM,COMPREENDENDO POSICIONAMENTO DO TUBO, REMOCAO DE REVESTIMENTOS,CORTE OBLIQUO,GIRO DE 180°,PREPARO DAS PONTAS, SOLDA E NOVO REVESTIMENTO DA JUNTA IDENTICO AO ORIGINAL</v>
      </c>
      <c r="C6331" s="749" t="s">
        <v>19584</v>
      </c>
      <c r="D6331" s="749" t="s">
        <v>19585</v>
      </c>
      <c r="E6331" s="749" t="s">
        <v>19586</v>
      </c>
      <c r="F6331" s="749" t="s">
        <v>19587</v>
      </c>
      <c r="G6331" s="749" t="s">
        <v>19588</v>
      </c>
      <c r="I6331" s="749" t="s">
        <v>30</v>
      </c>
      <c r="J6331" s="749" t="n">
        <v>60.09</v>
      </c>
    </row>
    <row collapsed="false" customFormat="false" customHeight="true" hidden="true" ht="12.75" outlineLevel="0" r="6332">
      <c r="A6332" s="749" t="s">
        <v>19590</v>
      </c>
      <c r="B6332" s="749" t="str">
        <f aca="false">C6332&amp;D6332&amp;E6332&amp;F6332&amp;G6332&amp;H6332</f>
        <v>EXECUCAO DE DEFLEXAO ATE 22º30',NO CAMPO,EM TUBULACAO DE CHAPA DE ACO SOLDADO COM ESPESSURA DE 3/16" E DIAMETRO DE 200MM,COMPREENDENDO POSICIONAMENTO DO TUBO,REMOCAO DE REVESTIMENTOS,CORTE OBLIQUO,GIRO DE 180°,PREPARO DAS PONTAS,SOLDA E NOVO REVESTIMENTO DA JUNTA IDENTICO AO ORIGINAL</v>
      </c>
      <c r="C6332" s="749" t="s">
        <v>19591</v>
      </c>
      <c r="D6332" s="749" t="s">
        <v>19592</v>
      </c>
      <c r="E6332" s="749" t="s">
        <v>19593</v>
      </c>
      <c r="F6332" s="749" t="s">
        <v>19594</v>
      </c>
      <c r="G6332" s="749" t="s">
        <v>19595</v>
      </c>
      <c r="I6332" s="749" t="s">
        <v>30</v>
      </c>
      <c r="J6332" s="749" t="n">
        <v>87.83</v>
      </c>
    </row>
    <row collapsed="false" customFormat="false" customHeight="true" hidden="true" ht="12.75" outlineLevel="0" r="6333">
      <c r="A6333" s="749" t="s">
        <v>19596</v>
      </c>
      <c r="B6333" s="749" t="str">
        <f aca="false">C6333&amp;D6333&amp;E6333&amp;F6333&amp;G6333&amp;H6333</f>
        <v>EXECUCAO DE DEFLEXAO ATE 22º30',NO CAMPO,EM TUBULACAO DE CHAPA DE ACO SOLDADO COM ESPESSURA DE 3/16" E DIAMETRO DE 200MM,COMPREENDENDO POSICIONAMENTO DO TUBO,REMOCAO DE REVESTIMENTOS,CORTE OBLIQUO,GIRO DE 180°,PREPARO DAS PONTAS,SOLDA E NOVO REVESTIMENTO DA JUNTA IDENTICO AO ORIGINAL</v>
      </c>
      <c r="C6333" s="749" t="s">
        <v>19591</v>
      </c>
      <c r="D6333" s="749" t="s">
        <v>19592</v>
      </c>
      <c r="E6333" s="749" t="s">
        <v>19593</v>
      </c>
      <c r="F6333" s="749" t="s">
        <v>19594</v>
      </c>
      <c r="G6333" s="749" t="s">
        <v>19595</v>
      </c>
      <c r="I6333" s="749" t="s">
        <v>30</v>
      </c>
      <c r="J6333" s="749" t="n">
        <v>80.11</v>
      </c>
    </row>
    <row collapsed="false" customFormat="false" customHeight="true" hidden="true" ht="12.75" outlineLevel="0" r="6334">
      <c r="A6334" s="749" t="s">
        <v>19597</v>
      </c>
      <c r="B6334" s="749" t="str">
        <f aca="false">C6334&amp;D6334&amp;E6334&amp;F6334&amp;G6334&amp;H6334</f>
        <v>EXECUCAO DE DEFLEXAO ATE 22°30',NO CAMPO,EM TUBULACAO DE CHAPA DE ACO SOLDADO COM ESPESSURA DE 3/16" E DIAMETRO DE 250MM,COMPREENDENDO POSICIONAMENTO DO TUBO,REMOCAO DE REVESTIMENTOS,CORTE OBLIQUO,GIRO DE 180°,PREPARO DAS PONTAS,SOLDA E NOVO REVESTIMENTO DA JUNTA IDENTICO AO ORIGINAL</v>
      </c>
      <c r="C6334" s="749" t="s">
        <v>19584</v>
      </c>
      <c r="D6334" s="749" t="s">
        <v>19598</v>
      </c>
      <c r="E6334" s="749" t="s">
        <v>19593</v>
      </c>
      <c r="F6334" s="749" t="s">
        <v>19594</v>
      </c>
      <c r="G6334" s="749" t="s">
        <v>19595</v>
      </c>
      <c r="I6334" s="749" t="s">
        <v>30</v>
      </c>
      <c r="J6334" s="749" t="n">
        <v>109.8</v>
      </c>
    </row>
    <row collapsed="false" customFormat="false" customHeight="true" hidden="true" ht="12.75" outlineLevel="0" r="6335">
      <c r="A6335" s="749" t="s">
        <v>19599</v>
      </c>
      <c r="B6335" s="749" t="str">
        <f aca="false">C6335&amp;D6335&amp;E6335&amp;F6335&amp;G6335&amp;H6335</f>
        <v>EXECUCAO DE DEFLEXAO ATE 22°30',NO CAMPO,EM TUBULACAO DE CHAPA DE ACO SOLDADO COM ESPESSURA DE 3/16" E DIAMETRO DE 250MM,COMPREENDENDO POSICIONAMENTO DO TUBO,REMOCAO DE REVESTIMENTOS,CORTE OBLIQUO,GIRO DE 180°,PREPARO DAS PONTAS,SOLDA E NOVO REVESTIMENTO DA JUNTA IDENTICO AO ORIGINAL</v>
      </c>
      <c r="C6335" s="749" t="s">
        <v>19584</v>
      </c>
      <c r="D6335" s="749" t="s">
        <v>19598</v>
      </c>
      <c r="E6335" s="749" t="s">
        <v>19593</v>
      </c>
      <c r="F6335" s="749" t="s">
        <v>19594</v>
      </c>
      <c r="G6335" s="749" t="s">
        <v>19595</v>
      </c>
      <c r="I6335" s="749" t="s">
        <v>30</v>
      </c>
      <c r="J6335" s="749" t="n">
        <v>100.15</v>
      </c>
    </row>
    <row collapsed="false" customFormat="false" customHeight="true" hidden="true" ht="12.75" outlineLevel="0" r="6336">
      <c r="A6336" s="749" t="s">
        <v>19600</v>
      </c>
      <c r="B6336" s="749" t="str">
        <f aca="false">C6336&amp;D6336&amp;E6336&amp;F6336&amp;G6336&amp;H6336</f>
        <v>EXECUCAO DE DEFLEXAO ATE 22°30',NO CAMPO,EM TUBULACAO DE CHAPA DE ACO SOLDADO COM ESPESSURA DE 3/16" E DIAMETRO DE 300MM,COMPREENDENDO POSICIONAMENTO DO TUBO,REMOCAO DE REVESTIMENTOS,CORTE OBLIQUO,GIRO DE 180°,PREPARO DAS PONTAS,SOLDA E NOVO REVESTIMENTO DA JUNTA IDENTICO AO ORIGINAL</v>
      </c>
      <c r="C6336" s="749" t="s">
        <v>19584</v>
      </c>
      <c r="D6336" s="749" t="s">
        <v>19601</v>
      </c>
      <c r="E6336" s="749" t="s">
        <v>19593</v>
      </c>
      <c r="F6336" s="749" t="s">
        <v>19594</v>
      </c>
      <c r="G6336" s="749" t="s">
        <v>19595</v>
      </c>
      <c r="I6336" s="749" t="s">
        <v>30</v>
      </c>
      <c r="J6336" s="749" t="n">
        <v>131.72</v>
      </c>
    </row>
    <row collapsed="false" customFormat="false" customHeight="true" hidden="true" ht="12.75" outlineLevel="0" r="6337">
      <c r="A6337" s="749" t="s">
        <v>19602</v>
      </c>
      <c r="B6337" s="749" t="str">
        <f aca="false">C6337&amp;D6337&amp;E6337&amp;F6337&amp;G6337&amp;H6337</f>
        <v>EXECUCAO DE DEFLEXAO ATE 22°30',NO CAMPO,EM TUBULACAO DE CHAPA DE ACO SOLDADO COM ESPESSURA DE 3/16" E DIAMETRO DE 300MM,COMPREENDENDO POSICIONAMENTO DO TUBO,REMOCAO DE REVESTIMENTOS,CORTE OBLIQUO,GIRO DE 180°,PREPARO DAS PONTAS,SOLDA E NOVO REVESTIMENTO DA JUNTA IDENTICO AO ORIGINAL</v>
      </c>
      <c r="C6337" s="749" t="s">
        <v>19584</v>
      </c>
      <c r="D6337" s="749" t="s">
        <v>19601</v>
      </c>
      <c r="E6337" s="749" t="s">
        <v>19593</v>
      </c>
      <c r="F6337" s="749" t="s">
        <v>19594</v>
      </c>
      <c r="G6337" s="749" t="s">
        <v>19595</v>
      </c>
      <c r="I6337" s="749" t="s">
        <v>30</v>
      </c>
      <c r="J6337" s="749" t="n">
        <v>120.15</v>
      </c>
    </row>
    <row collapsed="false" customFormat="false" customHeight="true" hidden="true" ht="12.75" outlineLevel="0" r="6338">
      <c r="A6338" s="749" t="s">
        <v>19603</v>
      </c>
      <c r="B6338" s="749" t="str">
        <f aca="false">C6338&amp;D6338&amp;E6338&amp;F6338&amp;G6338&amp;H6338</f>
        <v>EXECUCAO DE DEFLEXAO ATE 22°30',NO CAMPO,EM TUBULACAO DE CHAPA DE ACO SOLDADO COM ESPESSURA DE 3/16" E DIAMETRO DE 400MM,COMPREENDENDO POSICIONAMENTO DO TUBO,REMOCAO DE REVESTIMENTOS,CORTE OBLIQUO,GIRO DE 180°,PREPARO DAS PONTAS,SOLDA E NOVO REVESTIMENTO DA JUNTA IDENTICO AO ORIGINAL</v>
      </c>
      <c r="C6338" s="749" t="s">
        <v>19584</v>
      </c>
      <c r="D6338" s="749" t="s">
        <v>19604</v>
      </c>
      <c r="E6338" s="749" t="s">
        <v>19593</v>
      </c>
      <c r="F6338" s="749" t="s">
        <v>19594</v>
      </c>
      <c r="G6338" s="749" t="s">
        <v>19595</v>
      </c>
      <c r="I6338" s="749" t="s">
        <v>30</v>
      </c>
      <c r="J6338" s="749" t="n">
        <v>175.77</v>
      </c>
    </row>
    <row collapsed="false" customFormat="false" customHeight="true" hidden="true" ht="12.75" outlineLevel="0" r="6339">
      <c r="A6339" s="749" t="s">
        <v>19605</v>
      </c>
      <c r="B6339" s="749" t="str">
        <f aca="false">C6339&amp;D6339&amp;E6339&amp;F6339&amp;G6339&amp;H6339</f>
        <v>EXECUCAO DE DEFLEXAO ATE 22°30',NO CAMPO,EM TUBULACAO DE CHAPA DE ACO SOLDADO COM ESPESSURA DE 3/16" E DIAMETRO DE 400MM,COMPREENDENDO POSICIONAMENTO DO TUBO,REMOCAO DE REVESTIMENTOS,CORTE OBLIQUO,GIRO DE 180°,PREPARO DAS PONTAS,SOLDA E NOVO REVESTIMENTO DA JUNTA IDENTICO AO ORIGINAL</v>
      </c>
      <c r="C6339" s="749" t="s">
        <v>19584</v>
      </c>
      <c r="D6339" s="749" t="s">
        <v>19604</v>
      </c>
      <c r="E6339" s="749" t="s">
        <v>19593</v>
      </c>
      <c r="F6339" s="749" t="s">
        <v>19594</v>
      </c>
      <c r="G6339" s="749" t="s">
        <v>19595</v>
      </c>
      <c r="I6339" s="749" t="s">
        <v>30</v>
      </c>
      <c r="J6339" s="749" t="n">
        <v>160.32</v>
      </c>
    </row>
    <row collapsed="false" customFormat="false" customHeight="true" hidden="true" ht="12.75" outlineLevel="0" r="6340">
      <c r="A6340" s="749" t="s">
        <v>19606</v>
      </c>
      <c r="B6340" s="749" t="str">
        <f aca="false">C6340&amp;D6340&amp;E6340&amp;F6340&amp;G6340&amp;H6340</f>
        <v>EXECUCAO DE DEFLEXAO ATE 22°30',NO CAMPO,EM TUBULACAO DE CHAPA DE ACO SOLDADO COM ESPESSURA DE 3/16" E DIAMETRO DE 450MM,COMPREENDENDO POSICIONAMENTO DO TUBO,REMOCAO DE REVESTIMENTOS,CORTE OBLIQUO,GIRO DE 180°,PREPARO DAS PONTAS,SOLDA E NOVO REVESTIMENTO DA JUNTA IDENTICO AO ORIGINAL</v>
      </c>
      <c r="C6340" s="749" t="s">
        <v>19584</v>
      </c>
      <c r="D6340" s="749" t="s">
        <v>19607</v>
      </c>
      <c r="E6340" s="749" t="s">
        <v>19593</v>
      </c>
      <c r="F6340" s="749" t="s">
        <v>19594</v>
      </c>
      <c r="G6340" s="749" t="s">
        <v>19595</v>
      </c>
      <c r="I6340" s="749" t="s">
        <v>30</v>
      </c>
      <c r="J6340" s="749" t="n">
        <v>197.76</v>
      </c>
    </row>
    <row collapsed="false" customFormat="false" customHeight="true" hidden="true" ht="12.75" outlineLevel="0" r="6341">
      <c r="A6341" s="749" t="s">
        <v>19608</v>
      </c>
      <c r="B6341" s="749" t="str">
        <f aca="false">C6341&amp;D6341&amp;E6341&amp;F6341&amp;G6341&amp;H6341</f>
        <v>EXECUCAO DE DEFLEXAO ATE 22°30',NO CAMPO,EM TUBULACAO DE CHAPA DE ACO SOLDADO COM ESPESSURA DE 3/16" E DIAMETRO DE 450MM,COMPREENDENDO POSICIONAMENTO DO TUBO,REMOCAO DE REVESTIMENTOS,CORTE OBLIQUO,GIRO DE 180°,PREPARO DAS PONTAS,SOLDA E NOVO REVESTIMENTO DA JUNTA IDENTICO AO ORIGINAL</v>
      </c>
      <c r="C6341" s="749" t="s">
        <v>19584</v>
      </c>
      <c r="D6341" s="749" t="s">
        <v>19607</v>
      </c>
      <c r="E6341" s="749" t="s">
        <v>19593</v>
      </c>
      <c r="F6341" s="749" t="s">
        <v>19594</v>
      </c>
      <c r="G6341" s="749" t="s">
        <v>19595</v>
      </c>
      <c r="I6341" s="749" t="s">
        <v>30</v>
      </c>
      <c r="J6341" s="749" t="n">
        <v>180.38</v>
      </c>
    </row>
    <row collapsed="false" customFormat="false" customHeight="true" hidden="true" ht="12.75" outlineLevel="0" r="6342">
      <c r="A6342" s="749" t="s">
        <v>19609</v>
      </c>
      <c r="B6342" s="749" t="str">
        <f aca="false">C6342&amp;D6342&amp;E6342&amp;F6342&amp;G6342&amp;H6342</f>
        <v>EXECUCAO DE DEFLEXAO ATE 22°30',NO CAMPO,EM TUBULACAO DE CHAPA DE ACO SOLDADO COM ESPESSURA DE 3/16" E DIAMETRO DE 500MM,COMPREENDENDO POSICIONAMENTO DO TUBO,REMOCAO DE REVESTIMENTOS,CORTE OBLIQUO,GIRO DE 180°,PREPARO DAS PONTAS,SOLDA E NOVO REVESTIMENTO DA JUNTA IDENTICO AO ORIGINAL</v>
      </c>
      <c r="C6342" s="749" t="s">
        <v>19584</v>
      </c>
      <c r="D6342" s="749" t="s">
        <v>19610</v>
      </c>
      <c r="E6342" s="749" t="s">
        <v>19593</v>
      </c>
      <c r="F6342" s="749" t="s">
        <v>19594</v>
      </c>
      <c r="G6342" s="749" t="s">
        <v>19595</v>
      </c>
      <c r="I6342" s="749" t="s">
        <v>30</v>
      </c>
      <c r="J6342" s="749" t="n">
        <v>219.39</v>
      </c>
    </row>
    <row collapsed="false" customFormat="false" customHeight="true" hidden="true" ht="12.75" outlineLevel="0" r="6343">
      <c r="A6343" s="749" t="s">
        <v>19611</v>
      </c>
      <c r="B6343" s="749" t="str">
        <f aca="false">C6343&amp;D6343&amp;E6343&amp;F6343&amp;G6343&amp;H6343</f>
        <v>EXECUCAO DE DEFLEXAO ATE 22°30',NO CAMPO,EM TUBULACAO DE CHAPA DE ACO SOLDADO COM ESPESSURA DE 3/16" E DIAMETRO DE 500MM,COMPREENDENDO POSICIONAMENTO DO TUBO,REMOCAO DE REVESTIMENTOS,CORTE OBLIQUO,GIRO DE 180°,PREPARO DAS PONTAS,SOLDA E NOVO REVESTIMENTO DA JUNTA IDENTICO AO ORIGINAL</v>
      </c>
      <c r="C6343" s="749" t="s">
        <v>19584</v>
      </c>
      <c r="D6343" s="749" t="s">
        <v>19610</v>
      </c>
      <c r="E6343" s="749" t="s">
        <v>19593</v>
      </c>
      <c r="F6343" s="749" t="s">
        <v>19594</v>
      </c>
      <c r="G6343" s="749" t="s">
        <v>19595</v>
      </c>
      <c r="I6343" s="749" t="s">
        <v>30</v>
      </c>
      <c r="J6343" s="749" t="n">
        <v>200.12</v>
      </c>
    </row>
    <row collapsed="false" customFormat="false" customHeight="true" hidden="true" ht="12.75" outlineLevel="0" r="6344">
      <c r="A6344" s="749" t="s">
        <v>19612</v>
      </c>
      <c r="B6344" s="749" t="str">
        <f aca="false">C6344&amp;D6344&amp;E6344&amp;F6344&amp;G6344&amp;H6344</f>
        <v>EXECUCAO DE DEFLEXAO ATE 22°30',NO CAMPO,EM TUBULACAO DE CHAPA DE ACO SOLDADO COM ESPESSURA DE 3/16" E DIAMETRO DE 600MM,COMPREENDENDO POSICIONAMENTO DO TUBO,REMOCAO DE REVESTIMENTOS,CORTE OBLIQUO,GIRO DE 180°,PREPARO DAS PONTAS,SOLDA E NOVO REVESTIMENTO DA JUNTA IDENTICO AO ORIGINAL</v>
      </c>
      <c r="C6344" s="749" t="s">
        <v>19584</v>
      </c>
      <c r="D6344" s="749" t="s">
        <v>19613</v>
      </c>
      <c r="E6344" s="749" t="s">
        <v>19593</v>
      </c>
      <c r="F6344" s="749" t="s">
        <v>19594</v>
      </c>
      <c r="G6344" s="749" t="s">
        <v>19595</v>
      </c>
      <c r="I6344" s="749" t="s">
        <v>30</v>
      </c>
      <c r="J6344" s="749" t="n">
        <v>263.11</v>
      </c>
    </row>
    <row collapsed="false" customFormat="false" customHeight="true" hidden="true" ht="12.75" outlineLevel="0" r="6345">
      <c r="A6345" s="749" t="s">
        <v>19614</v>
      </c>
      <c r="B6345" s="749" t="str">
        <f aca="false">C6345&amp;D6345&amp;E6345&amp;F6345&amp;G6345&amp;H6345</f>
        <v>EXECUCAO DE DEFLEXAO ATE 22°30',NO CAMPO,EM TUBULACAO DE CHAPA DE ACO SOLDADO COM ESPESSURA DE 3/16" E DIAMETRO DE 600MM,COMPREENDENDO POSICIONAMENTO DO TUBO,REMOCAO DE REVESTIMENTOS,CORTE OBLIQUO,GIRO DE 180°,PREPARO DAS PONTAS,SOLDA E NOVO REVESTIMENTO DA JUNTA IDENTICO AO ORIGINAL</v>
      </c>
      <c r="C6345" s="749" t="s">
        <v>19584</v>
      </c>
      <c r="D6345" s="749" t="s">
        <v>19613</v>
      </c>
      <c r="E6345" s="749" t="s">
        <v>19593</v>
      </c>
      <c r="F6345" s="749" t="s">
        <v>19594</v>
      </c>
      <c r="G6345" s="749" t="s">
        <v>19595</v>
      </c>
      <c r="I6345" s="749" t="s">
        <v>30</v>
      </c>
      <c r="J6345" s="749" t="n">
        <v>239.98</v>
      </c>
    </row>
    <row collapsed="false" customFormat="false" customHeight="true" hidden="true" ht="12.75" outlineLevel="0" r="6346">
      <c r="A6346" s="749" t="s">
        <v>19615</v>
      </c>
      <c r="B6346" s="749" t="str">
        <f aca="false">C6346&amp;D6346&amp;E6346&amp;F6346&amp;G6346&amp;H6346</f>
        <v>EXECUCAO DE DEFLEXAO ATE 22°30',NO CAMPO,EM TUBULACAO DE CHAPA DE ACO SOLDADO COM ESPESSURA DE 3/16" E DIAMETRO DE 700MM,COMPREENDENDO POSICIONAMENTO DO TUBO,REMOCAO DE REVESTIMENTOS,CORTE OBLIQUO,GIRO DE 180°,PREPARO DAS PONTAS,SOLDA E NOVO REVESTIMENTO DA JUNTA IDENTICO AO ORIGINAL</v>
      </c>
      <c r="C6346" s="749" t="s">
        <v>19584</v>
      </c>
      <c r="D6346" s="749" t="s">
        <v>19616</v>
      </c>
      <c r="E6346" s="749" t="s">
        <v>19593</v>
      </c>
      <c r="F6346" s="749" t="s">
        <v>19594</v>
      </c>
      <c r="G6346" s="749" t="s">
        <v>19595</v>
      </c>
      <c r="I6346" s="749" t="s">
        <v>30</v>
      </c>
      <c r="J6346" s="749" t="n">
        <v>307.54</v>
      </c>
    </row>
    <row collapsed="false" customFormat="false" customHeight="true" hidden="true" ht="12.75" outlineLevel="0" r="6347">
      <c r="A6347" s="749" t="s">
        <v>19617</v>
      </c>
      <c r="B6347" s="749" t="str">
        <f aca="false">C6347&amp;D6347&amp;E6347&amp;F6347&amp;G6347&amp;H6347</f>
        <v>EXECUCAO DE DEFLEXAO ATE 22°30',NO CAMPO,EM TUBULACAO DE CHAPA DE ACO SOLDADO COM ESPESSURA DE 3/16" E DIAMETRO DE 700MM,COMPREENDENDO POSICIONAMENTO DO TUBO,REMOCAO DE REVESTIMENTOS,CORTE OBLIQUO,GIRO DE 180°,PREPARO DAS PONTAS,SOLDA E NOVO REVESTIMENTO DA JUNTA IDENTICO AO ORIGINAL</v>
      </c>
      <c r="C6347" s="749" t="s">
        <v>19584</v>
      </c>
      <c r="D6347" s="749" t="s">
        <v>19616</v>
      </c>
      <c r="E6347" s="749" t="s">
        <v>19593</v>
      </c>
      <c r="F6347" s="749" t="s">
        <v>19594</v>
      </c>
      <c r="G6347" s="749" t="s">
        <v>19595</v>
      </c>
      <c r="I6347" s="749" t="s">
        <v>30</v>
      </c>
      <c r="J6347" s="749" t="n">
        <v>280.51</v>
      </c>
    </row>
    <row collapsed="false" customFormat="false" customHeight="true" hidden="true" ht="12.75" outlineLevel="0" r="6348">
      <c r="A6348" s="749" t="s">
        <v>19618</v>
      </c>
      <c r="B6348" s="749" t="str">
        <f aca="false">C6348&amp;D6348&amp;E6348&amp;F6348&amp;G6348&amp;H6348</f>
        <v>EXECUCAO DE DEFLEXAO ATE 22°30',NO CAMPO,EM TUBULACAO DE CHAPA DE ACO SOLDADO COM ESPESSURA DE 1/4" E DIAMETRO DE 150MM,COMPREENDENDO POSICIONAMENO DO TUBO,REMOCAO DE REVESTIMENTOS,CORTE OBLIQUO,GIRO DE 180°,PREPARO DAS PONTAS,SOLDA E NOVOREVESTIMENTO DA JUNTA IDENTICO AO ORIGINAL</v>
      </c>
      <c r="C6348" s="749" t="s">
        <v>19584</v>
      </c>
      <c r="D6348" s="749" t="s">
        <v>19619</v>
      </c>
      <c r="E6348" s="749" t="s">
        <v>19620</v>
      </c>
      <c r="F6348" s="749" t="s">
        <v>19621</v>
      </c>
      <c r="G6348" s="749" t="s">
        <v>19622</v>
      </c>
      <c r="I6348" s="749" t="s">
        <v>30</v>
      </c>
      <c r="J6348" s="749" t="n">
        <v>76.27</v>
      </c>
    </row>
    <row collapsed="false" customFormat="false" customHeight="true" hidden="true" ht="12.75" outlineLevel="0" r="6349">
      <c r="A6349" s="749" t="s">
        <v>19623</v>
      </c>
      <c r="B6349" s="749" t="str">
        <f aca="false">C6349&amp;D6349&amp;E6349&amp;F6349&amp;G6349&amp;H6349</f>
        <v>EXECUCAO DE DEFLEXAO ATE 22°30',NO CAMPO,EM TUBULACAO DE CHAPA DE ACO SOLDADO COM ESPESSURA DE 1/4" E DIAMETRO DE 150MM,COMPREENDENDO POSICIONAMENO DO TUBO,REMOCAO DE REVESTIMENTOS,CORTE OBLIQUO,GIRO DE 180°,PREPARO DAS PONTAS,SOLDA E NOVOREVESTIMENTO DA JUNTA IDENTICO AO ORIGINAL</v>
      </c>
      <c r="C6349" s="749" t="s">
        <v>19584</v>
      </c>
      <c r="D6349" s="749" t="s">
        <v>19619</v>
      </c>
      <c r="E6349" s="749" t="s">
        <v>19620</v>
      </c>
      <c r="F6349" s="749" t="s">
        <v>19621</v>
      </c>
      <c r="G6349" s="749" t="s">
        <v>19622</v>
      </c>
      <c r="I6349" s="749" t="s">
        <v>30</v>
      </c>
      <c r="J6349" s="749" t="n">
        <v>69.68</v>
      </c>
    </row>
    <row collapsed="false" customFormat="false" customHeight="true" hidden="true" ht="12.75" outlineLevel="0" r="6350">
      <c r="A6350" s="749" t="s">
        <v>19624</v>
      </c>
      <c r="B6350" s="749" t="str">
        <f aca="false">C6350&amp;D6350&amp;E6350&amp;F6350&amp;G6350&amp;H6350</f>
        <v>EXECUCAO DE DEFLEXAO ATE 22°30',NO CAMPO,EM TUBULACAO DE CHAPA DE ACO SOLDADO COM ESPESSURA DE 1/4" E DIAMETRO DE 200MM,COMPREENDENDO POSICIONAMENTO DO TUBO,REMOCAO DE REVESTIMENTOS,CORTE OBLIQUO,GIRO DE 180°,PREPARO DAS PONTAS,SOLDA E NOVO REVESTIMENTO DA JUNTA IDENTICO AO ORIGINAL</v>
      </c>
      <c r="C6350" s="749" t="s">
        <v>19584</v>
      </c>
      <c r="D6350" s="749" t="s">
        <v>19625</v>
      </c>
      <c r="E6350" s="749" t="s">
        <v>19626</v>
      </c>
      <c r="F6350" s="749" t="s">
        <v>19627</v>
      </c>
      <c r="G6350" s="749" t="s">
        <v>19628</v>
      </c>
      <c r="I6350" s="749" t="s">
        <v>30</v>
      </c>
      <c r="J6350" s="749" t="n">
        <v>101.67</v>
      </c>
    </row>
    <row collapsed="false" customFormat="false" customHeight="true" hidden="true" ht="12.75" outlineLevel="0" r="6351">
      <c r="A6351" s="749" t="s">
        <v>19629</v>
      </c>
      <c r="B6351" s="749" t="str">
        <f aca="false">C6351&amp;D6351&amp;E6351&amp;F6351&amp;G6351&amp;H6351</f>
        <v>EXECUCAO DE DEFLEXAO ATE 22°30',NO CAMPO,EM TUBULACAO DE CHAPA DE ACO SOLDADO COM ESPESSURA DE 1/4" E DIAMETRO DE 200MM,COMPREENDENDO POSICIONAMENTO DO TUBO,REMOCAO DE REVESTIMENTOS,CORTE OBLIQUO,GIRO DE 180°,PREPARO DAS PONTAS,SOLDA E NOVO REVESTIMENTO DA JUNTA IDENTICO AO ORIGINAL</v>
      </c>
      <c r="C6351" s="749" t="s">
        <v>19584</v>
      </c>
      <c r="D6351" s="749" t="s">
        <v>19625</v>
      </c>
      <c r="E6351" s="749" t="s">
        <v>19626</v>
      </c>
      <c r="F6351" s="749" t="s">
        <v>19627</v>
      </c>
      <c r="G6351" s="749" t="s">
        <v>19628</v>
      </c>
      <c r="I6351" s="749" t="s">
        <v>30</v>
      </c>
      <c r="J6351" s="749" t="n">
        <v>92.88</v>
      </c>
    </row>
    <row collapsed="false" customFormat="false" customHeight="true" hidden="true" ht="12.75" outlineLevel="0" r="6352">
      <c r="A6352" s="749" t="s">
        <v>19630</v>
      </c>
      <c r="B6352" s="749" t="str">
        <f aca="false">C6352&amp;D6352&amp;E6352&amp;F6352&amp;G6352&amp;H6352</f>
        <v>EXECUCAO DE DEFLEXAO ATE 22°30',NO CAMPO,EM TUBULACAO DE CHAPA DE ACO SOLDADO COM ESPESSURA DE 1/4" E DIAMETRO DE 250MM,COMPREENDENDO POSICIONAMENTO DO TUBO,REMOCAO DE REVESTIMENTOS,CORTE OBLIQUO,GIRO DE 180°,PREPARO DAS PONTAS,SOLDA E NOVO REVESTIMENTO DA JUNTA IDENTICO AO ORIGINAL</v>
      </c>
      <c r="C6352" s="749" t="s">
        <v>19584</v>
      </c>
      <c r="D6352" s="749" t="s">
        <v>19631</v>
      </c>
      <c r="E6352" s="749" t="s">
        <v>19626</v>
      </c>
      <c r="F6352" s="749" t="s">
        <v>19627</v>
      </c>
      <c r="G6352" s="749" t="s">
        <v>19628</v>
      </c>
      <c r="I6352" s="749" t="s">
        <v>30</v>
      </c>
      <c r="J6352" s="749" t="n">
        <v>127.11</v>
      </c>
    </row>
    <row collapsed="false" customFormat="false" customHeight="true" hidden="true" ht="12.75" outlineLevel="0" r="6353">
      <c r="A6353" s="749" t="s">
        <v>19632</v>
      </c>
      <c r="B6353" s="749" t="str">
        <f aca="false">C6353&amp;D6353&amp;E6353&amp;F6353&amp;G6353&amp;H6353</f>
        <v>EXECUCAO DE DEFLEXAO ATE 22°30',NO CAMPO,EM TUBULACAO DE CHAPA DE ACO SOLDADO COM ESPESSURA DE 1/4" E DIAMETRO DE 250MM,COMPREENDENDO POSICIONAMENTO DO TUBO,REMOCAO DE REVESTIMENTOS,CORTE OBLIQUO,GIRO DE 180°,PREPARO DAS PONTAS,SOLDA E NOVO REVESTIMENTO DA JUNTA IDENTICO AO ORIGINAL</v>
      </c>
      <c r="C6353" s="749" t="s">
        <v>19584</v>
      </c>
      <c r="D6353" s="749" t="s">
        <v>19631</v>
      </c>
      <c r="E6353" s="749" t="s">
        <v>19626</v>
      </c>
      <c r="F6353" s="749" t="s">
        <v>19627</v>
      </c>
      <c r="G6353" s="749" t="s">
        <v>19628</v>
      </c>
      <c r="I6353" s="749" t="s">
        <v>30</v>
      </c>
      <c r="J6353" s="749" t="n">
        <v>116.12</v>
      </c>
    </row>
    <row collapsed="false" customFormat="false" customHeight="true" hidden="true" ht="12.75" outlineLevel="0" r="6354">
      <c r="A6354" s="749" t="s">
        <v>19633</v>
      </c>
      <c r="B6354" s="749" t="str">
        <f aca="false">C6354&amp;D6354&amp;E6354&amp;F6354&amp;G6354&amp;H6354</f>
        <v>EXECUCAO DE DEFLEXAO ATE 22°30',NO CAMPO,EM TUBULACAO DE CHAPA DE ACO SOLDADO COM ESPESSURA DE 1/4" E DIAMETRO DE 300MM,COMPREENDENDO POSICIONAMENTO DO TUBO,REMOCAO DE REVESTIMENTOS,CORTE OBLIQUO,GIRO DE 180°,PREPARO DAS PONTAS,SOLDA E NOVOREVESTIMENTO DA JUNTA IDENTICO AO ORIGINAL</v>
      </c>
      <c r="C6354" s="749" t="s">
        <v>19584</v>
      </c>
      <c r="D6354" s="749" t="s">
        <v>19634</v>
      </c>
      <c r="E6354" s="749" t="s">
        <v>19626</v>
      </c>
      <c r="F6354" s="749" t="s">
        <v>19627</v>
      </c>
      <c r="G6354" s="749" t="s">
        <v>19622</v>
      </c>
      <c r="I6354" s="749" t="s">
        <v>30</v>
      </c>
      <c r="J6354" s="749" t="n">
        <v>152.49</v>
      </c>
    </row>
    <row collapsed="false" customFormat="false" customHeight="true" hidden="true" ht="12.75" outlineLevel="0" r="6355">
      <c r="A6355" s="749" t="s">
        <v>19635</v>
      </c>
      <c r="B6355" s="749" t="str">
        <f aca="false">C6355&amp;D6355&amp;E6355&amp;F6355&amp;G6355&amp;H6355</f>
        <v>EXECUCAO DE DEFLEXAO ATE 22°30',NO CAMPO,EM TUBULACAO DE CHAPA DE ACO SOLDADO COM ESPESSURA DE 1/4" E DIAMETRO DE 300MM,COMPREENDENDO POSICIONAMENTO DO TUBO,REMOCAO DE REVESTIMENTOS,CORTE OBLIQUO,GIRO DE 180°,PREPARO DAS PONTAS,SOLDA E NOVOREVESTIMENTO DA JUNTA IDENTICO AO ORIGINAL</v>
      </c>
      <c r="C6355" s="749" t="s">
        <v>19584</v>
      </c>
      <c r="D6355" s="749" t="s">
        <v>19634</v>
      </c>
      <c r="E6355" s="749" t="s">
        <v>19626</v>
      </c>
      <c r="F6355" s="749" t="s">
        <v>19627</v>
      </c>
      <c r="G6355" s="749" t="s">
        <v>19622</v>
      </c>
      <c r="I6355" s="749" t="s">
        <v>30</v>
      </c>
      <c r="J6355" s="749" t="n">
        <v>139.31</v>
      </c>
    </row>
    <row collapsed="false" customFormat="false" customHeight="true" hidden="true" ht="12.75" outlineLevel="0" r="6356">
      <c r="A6356" s="749" t="s">
        <v>19636</v>
      </c>
      <c r="B6356" s="749" t="str">
        <f aca="false">C6356&amp;D6356&amp;E6356&amp;F6356&amp;G6356&amp;H6356</f>
        <v>EXECUCAO DE DEFLEXAO ATE 22°30',NO CAMPO,EM TUBULACAO DE CHAPA DE ACO SOLDADO COM ESPESSURA DE 1/4" E DIAMETRO DE 350MM,COMPREENDENDO POSICIONAMENTO DO TUBO,REMOCAO DE REVESTIMENTOS,CORTE OBLIQUO,GIRO DE 180°,PREPARO DAS PONTAS,SOLDA E NOVO REVESTIMENTO DA JUNTA IDENTICO AO ORIGINAL</v>
      </c>
      <c r="C6356" s="749" t="s">
        <v>19584</v>
      </c>
      <c r="D6356" s="749" t="s">
        <v>19637</v>
      </c>
      <c r="E6356" s="749" t="s">
        <v>19626</v>
      </c>
      <c r="F6356" s="749" t="s">
        <v>19627</v>
      </c>
      <c r="G6356" s="749" t="s">
        <v>19628</v>
      </c>
      <c r="I6356" s="749" t="s">
        <v>30</v>
      </c>
      <c r="J6356" s="749" t="n">
        <v>178.07</v>
      </c>
    </row>
    <row collapsed="false" customFormat="false" customHeight="true" hidden="true" ht="12.75" outlineLevel="0" r="6357">
      <c r="A6357" s="749" t="s">
        <v>19638</v>
      </c>
      <c r="B6357" s="749" t="str">
        <f aca="false">C6357&amp;D6357&amp;E6357&amp;F6357&amp;G6357&amp;H6357</f>
        <v>EXECUCAO DE DEFLEXAO ATE 22°30',NO CAMPO,EM TUBULACAO DE CHAPA DE ACO SOLDADO COM ESPESSURA DE 1/4" E DIAMETRO DE 350MM,COMPREENDENDO POSICIONAMENTO DO TUBO,REMOCAO DE REVESTIMENTOS,CORTE OBLIQUO,GIRO DE 180°,PREPARO DAS PONTAS,SOLDA E NOVO REVESTIMENTO DA JUNTA IDENTICO AO ORIGINAL</v>
      </c>
      <c r="C6357" s="749" t="s">
        <v>19584</v>
      </c>
      <c r="D6357" s="749" t="s">
        <v>19637</v>
      </c>
      <c r="E6357" s="749" t="s">
        <v>19626</v>
      </c>
      <c r="F6357" s="749" t="s">
        <v>19627</v>
      </c>
      <c r="G6357" s="749" t="s">
        <v>19628</v>
      </c>
      <c r="I6357" s="749" t="s">
        <v>30</v>
      </c>
      <c r="J6357" s="749" t="n">
        <v>162.68</v>
      </c>
    </row>
    <row collapsed="false" customFormat="false" customHeight="true" hidden="true" ht="12.75" outlineLevel="0" r="6358">
      <c r="A6358" s="749" t="s">
        <v>19639</v>
      </c>
      <c r="B6358" s="749" t="str">
        <f aca="false">C6358&amp;D6358&amp;E6358&amp;F6358&amp;G6358&amp;H6358</f>
        <v>EXECUCAO DE DEFLEXAO ATE 22°30',NO CAMPO,EM TUBULACAO DE CHAPA DE ACO SOLDADO COM ESPESSURA DE 1/4" E DIAMETRO DE 400MM,COMPREENDENDO POSICIONAMENTO DO TUBO,REMOCAO DE REVESTIMENTOS,CORTE OBLIQUO,GIRO DE 180°,PREPARO DAS PONTAS,SOLDA E NOVO REVESTIMENTO DA JUNTA IDENTICO AO ORIGINAL</v>
      </c>
      <c r="C6358" s="749" t="s">
        <v>19584</v>
      </c>
      <c r="D6358" s="749" t="s">
        <v>19640</v>
      </c>
      <c r="E6358" s="749" t="s">
        <v>19626</v>
      </c>
      <c r="F6358" s="749" t="s">
        <v>19627</v>
      </c>
      <c r="G6358" s="749" t="s">
        <v>19628</v>
      </c>
      <c r="I6358" s="749" t="s">
        <v>30</v>
      </c>
      <c r="J6358" s="749" t="n">
        <v>203.46</v>
      </c>
    </row>
    <row collapsed="false" customFormat="false" customHeight="true" hidden="true" ht="12.75" outlineLevel="0" r="6359">
      <c r="A6359" s="749" t="s">
        <v>19641</v>
      </c>
      <c r="B6359" s="749" t="str">
        <f aca="false">C6359&amp;D6359&amp;E6359&amp;F6359&amp;G6359&amp;H6359</f>
        <v>EXECUCAO DE DEFLEXAO ATE 22°30',NO CAMPO,EM TUBULACAO DE CHAPA DE ACO SOLDADO COM ESPESSURA DE 1/4" E DIAMETRO DE 400MM,COMPREENDENDO POSICIONAMENTO DO TUBO,REMOCAO DE REVESTIMENTOS,CORTE OBLIQUO,GIRO DE 180°,PREPARO DAS PONTAS,SOLDA E NOVO REVESTIMENTO DA JUNTA IDENTICO AO ORIGINAL</v>
      </c>
      <c r="C6359" s="749" t="s">
        <v>19584</v>
      </c>
      <c r="D6359" s="749" t="s">
        <v>19640</v>
      </c>
      <c r="E6359" s="749" t="s">
        <v>19626</v>
      </c>
      <c r="F6359" s="749" t="s">
        <v>19627</v>
      </c>
      <c r="G6359" s="749" t="s">
        <v>19628</v>
      </c>
      <c r="I6359" s="749" t="s">
        <v>30</v>
      </c>
      <c r="J6359" s="749" t="n">
        <v>185.87</v>
      </c>
    </row>
    <row collapsed="false" customFormat="false" customHeight="true" hidden="true" ht="12.75" outlineLevel="0" r="6360">
      <c r="A6360" s="749" t="s">
        <v>19642</v>
      </c>
      <c r="B6360" s="749" t="str">
        <f aca="false">C6360&amp;D6360&amp;E6360&amp;F6360&amp;G6360&amp;H6360</f>
        <v>EXECUCAO DE DEFLEXAO ATE 22°30',NO CAMPO,EM TUBULACAO DE CHAPA DE ACO SOLDADO COM ESPESSURA DE 1/4" E DIAMETRO DE 450MM,COMPREENDENDO POSICIONAMENTO DO TUBO,REMOCAO DE REVESTIMENTOS,CORTE OBLIQUO,GIRO DE 180°,PREPARO DAS PONTAS,SOLDA E NOVO REVESTIMENTO DA JUNTA IDENTICO AO ORIGINAL</v>
      </c>
      <c r="C6360" s="749" t="s">
        <v>19584</v>
      </c>
      <c r="D6360" s="749" t="s">
        <v>19643</v>
      </c>
      <c r="E6360" s="749" t="s">
        <v>19626</v>
      </c>
      <c r="F6360" s="749" t="s">
        <v>19627</v>
      </c>
      <c r="G6360" s="749" t="s">
        <v>19628</v>
      </c>
      <c r="I6360" s="749" t="s">
        <v>30</v>
      </c>
      <c r="J6360" s="749" t="n">
        <v>228.9</v>
      </c>
    </row>
    <row collapsed="false" customFormat="false" customHeight="true" hidden="true" ht="12.75" outlineLevel="0" r="6361">
      <c r="A6361" s="749" t="s">
        <v>19644</v>
      </c>
      <c r="B6361" s="749" t="str">
        <f aca="false">C6361&amp;D6361&amp;E6361&amp;F6361&amp;G6361&amp;H6361</f>
        <v>EXECUCAO DE DEFLEXAO ATE 22°30',NO CAMPO,EM TUBULACAO DE CHAPA DE ACO SOLDADO COM ESPESSURA DE 1/4" E DIAMETRO DE 450MM,COMPREENDENDO POSICIONAMENTO DO TUBO,REMOCAO DE REVESTIMENTOS,CORTE OBLIQUO,GIRO DE 180°,PREPARO DAS PONTAS,SOLDA E NOVO REVESTIMENTO DA JUNTA IDENTICO AO ORIGINAL</v>
      </c>
      <c r="C6361" s="749" t="s">
        <v>19584</v>
      </c>
      <c r="D6361" s="749" t="s">
        <v>19643</v>
      </c>
      <c r="E6361" s="749" t="s">
        <v>19626</v>
      </c>
      <c r="F6361" s="749" t="s">
        <v>19627</v>
      </c>
      <c r="G6361" s="749" t="s">
        <v>19628</v>
      </c>
      <c r="I6361" s="749" t="s">
        <v>30</v>
      </c>
      <c r="J6361" s="749" t="n">
        <v>209.11</v>
      </c>
    </row>
    <row collapsed="false" customFormat="false" customHeight="true" hidden="true" ht="12.75" outlineLevel="0" r="6362">
      <c r="A6362" s="749" t="s">
        <v>19645</v>
      </c>
      <c r="B6362" s="749" t="str">
        <f aca="false">C6362&amp;D6362&amp;E6362&amp;F6362&amp;G6362&amp;H6362</f>
        <v>EXECUCAO DE DEFLEXAO ATE 22°30',NO CAMPO,EM TUBULACAO DE CHAPA DE ACO SOLDADO COM ESPESSURA DE 1/4" E DIAMETRO DE 500MM,COMPREENDENDO POSICIONAMENTO DO TUBO,REMOCAO DE REVESTIMENTOS,CORTE OBLIQUO,GIRO DE 180°,PREPARO DAS PONTAS,SOLDA E NOVO REVESTIMENTO DA JUNTA IDENTICO AO ORIGINAL</v>
      </c>
      <c r="C6362" s="749" t="s">
        <v>19584</v>
      </c>
      <c r="D6362" s="749" t="s">
        <v>19646</v>
      </c>
      <c r="E6362" s="749" t="s">
        <v>19626</v>
      </c>
      <c r="F6362" s="749" t="s">
        <v>19627</v>
      </c>
      <c r="G6362" s="749" t="s">
        <v>19628</v>
      </c>
      <c r="I6362" s="749" t="s">
        <v>30</v>
      </c>
      <c r="J6362" s="749" t="n">
        <v>254.01</v>
      </c>
    </row>
    <row collapsed="false" customFormat="false" customHeight="true" hidden="true" ht="12.75" outlineLevel="0" r="6363">
      <c r="A6363" s="749" t="s">
        <v>19647</v>
      </c>
      <c r="B6363" s="749" t="str">
        <f aca="false">C6363&amp;D6363&amp;E6363&amp;F6363&amp;G6363&amp;H6363</f>
        <v>EXECUCAO DE DEFLEXAO ATE 22°30',NO CAMPO,EM TUBULACAO DE CHAPA DE ACO SOLDADO COM ESPESSURA DE 1/4" E DIAMETRO DE 500MM,COMPREENDENDO POSICIONAMENTO DO TUBO,REMOCAO DE REVESTIMENTOS,CORTE OBLIQUO,GIRO DE 180°,PREPARO DAS PONTAS,SOLDA E NOVO REVESTIMENTO DA JUNTA IDENTICO AO ORIGINAL</v>
      </c>
      <c r="C6363" s="749" t="s">
        <v>19584</v>
      </c>
      <c r="D6363" s="749" t="s">
        <v>19646</v>
      </c>
      <c r="E6363" s="749" t="s">
        <v>19626</v>
      </c>
      <c r="F6363" s="749" t="s">
        <v>19627</v>
      </c>
      <c r="G6363" s="749" t="s">
        <v>19628</v>
      </c>
      <c r="I6363" s="749" t="s">
        <v>30</v>
      </c>
      <c r="J6363" s="749" t="n">
        <v>232.07</v>
      </c>
    </row>
    <row collapsed="false" customFormat="false" customHeight="true" hidden="true" ht="12.75" outlineLevel="0" r="6364">
      <c r="A6364" s="749" t="s">
        <v>19648</v>
      </c>
      <c r="B6364" s="749" t="str">
        <f aca="false">C6364&amp;D6364&amp;E6364&amp;F6364&amp;G6364&amp;H6364</f>
        <v>EXECUCAO DE DEFLEXAO ATE 22°30',NO CAMPO,EM TUBULACAO DE CHAPA DE ACO SOLDADO COM ESPESSURA DE 1/4" E DIAMETRO DE 600MM,COMPREENDENDO POSICIONAMENTO DO TUBO,REMOCAO DE REVESTIMENTOS,CORTE OBLIQUO,GIRO DE 180°,PREPARO DAS PONTAS,SOLDA E NOVO REVESTIMENTO DA JUNTA IDENTICO AO ORIGINAL</v>
      </c>
      <c r="C6364" s="749" t="s">
        <v>19584</v>
      </c>
      <c r="D6364" s="749" t="s">
        <v>19649</v>
      </c>
      <c r="E6364" s="749" t="s">
        <v>19626</v>
      </c>
      <c r="F6364" s="749" t="s">
        <v>19627</v>
      </c>
      <c r="G6364" s="749" t="s">
        <v>19628</v>
      </c>
      <c r="I6364" s="749" t="s">
        <v>30</v>
      </c>
      <c r="J6364" s="749" t="n">
        <v>305.16</v>
      </c>
    </row>
    <row collapsed="false" customFormat="false" customHeight="true" hidden="true" ht="12.75" outlineLevel="0" r="6365">
      <c r="A6365" s="749" t="s">
        <v>19650</v>
      </c>
      <c r="B6365" s="749" t="str">
        <f aca="false">C6365&amp;D6365&amp;E6365&amp;F6365&amp;G6365&amp;H6365</f>
        <v>EXECUCAO DE DEFLEXAO ATE 22°30',NO CAMPO,EM TUBULACAO DE CHAPA DE ACO SOLDADO COM ESPESSURA DE 1/4" E DIAMETRO DE 600MM,COMPREENDENDO POSICIONAMENTO DO TUBO,REMOCAO DE REVESTIMENTOS,CORTE OBLIQUO,GIRO DE 180°,PREPARO DAS PONTAS,SOLDA E NOVO REVESTIMENTO DA JUNTA IDENTICO AO ORIGINAL</v>
      </c>
      <c r="C6365" s="749" t="s">
        <v>19584</v>
      </c>
      <c r="D6365" s="749" t="s">
        <v>19649</v>
      </c>
      <c r="E6365" s="749" t="s">
        <v>19626</v>
      </c>
      <c r="F6365" s="749" t="s">
        <v>19627</v>
      </c>
      <c r="G6365" s="749" t="s">
        <v>19628</v>
      </c>
      <c r="I6365" s="749" t="s">
        <v>30</v>
      </c>
      <c r="J6365" s="749" t="n">
        <v>278.78</v>
      </c>
    </row>
    <row collapsed="false" customFormat="false" customHeight="true" hidden="true" ht="12.75" outlineLevel="0" r="6366">
      <c r="A6366" s="749" t="s">
        <v>19651</v>
      </c>
      <c r="B6366" s="749" t="str">
        <f aca="false">C6366&amp;D6366&amp;E6366&amp;F6366&amp;G6366&amp;H6366</f>
        <v>EXECUCAO DE DEFLEXAO ATE 22°30',NO CAMPO,EM TUBULACAO DE CHAPA DE ACO SOLDADO COM ESPESSURA DE 1/4" E DIAMETRO DE 700MM,COMPREENDENDO POSICIONAMENTO DO TUBO,REMOCAO DE REVESTIMENTOS,CORTE OBLIQUO,GIRO DE 180°,PREPARO DAS PONTAS,SOLDA E NOVO REVESTIMENTO DA JUNTA IDENTICO AO ORIGINAL</v>
      </c>
      <c r="C6366" s="749" t="s">
        <v>19584</v>
      </c>
      <c r="D6366" s="749" t="s">
        <v>19652</v>
      </c>
      <c r="E6366" s="749" t="s">
        <v>19626</v>
      </c>
      <c r="F6366" s="749" t="s">
        <v>19627</v>
      </c>
      <c r="G6366" s="749" t="s">
        <v>19628</v>
      </c>
      <c r="I6366" s="749" t="s">
        <v>30</v>
      </c>
      <c r="J6366" s="749" t="n">
        <v>355.98</v>
      </c>
    </row>
    <row collapsed="false" customFormat="false" customHeight="true" hidden="true" ht="12.75" outlineLevel="0" r="6367">
      <c r="A6367" s="749" t="s">
        <v>19653</v>
      </c>
      <c r="B6367" s="749" t="str">
        <f aca="false">C6367&amp;D6367&amp;E6367&amp;F6367&amp;G6367&amp;H6367</f>
        <v>EXECUCAO DE DEFLEXAO ATE 22°30',NO CAMPO,EM TUBULACAO DE CHAPA DE ACO SOLDADO COM ESPESSURA DE 1/4" E DIAMETRO DE 700MM,COMPREENDENDO POSICIONAMENTO DO TUBO,REMOCAO DE REVESTIMENTOS,CORTE OBLIQUO,GIRO DE 180°,PREPARO DAS PONTAS,SOLDA E NOVO REVESTIMENTO DA JUNTA IDENTICO AO ORIGINAL</v>
      </c>
      <c r="C6367" s="749" t="s">
        <v>19584</v>
      </c>
      <c r="D6367" s="749" t="s">
        <v>19652</v>
      </c>
      <c r="E6367" s="749" t="s">
        <v>19626</v>
      </c>
      <c r="F6367" s="749" t="s">
        <v>19627</v>
      </c>
      <c r="G6367" s="749" t="s">
        <v>19628</v>
      </c>
      <c r="I6367" s="749" t="s">
        <v>30</v>
      </c>
      <c r="J6367" s="749" t="n">
        <v>325.21</v>
      </c>
    </row>
    <row collapsed="false" customFormat="false" customHeight="true" hidden="true" ht="12.75" outlineLevel="0" r="6368">
      <c r="A6368" s="749" t="s">
        <v>19654</v>
      </c>
      <c r="B6368" s="749" t="str">
        <f aca="false">C6368&amp;D6368&amp;E6368&amp;F6368&amp;G6368&amp;H6368</f>
        <v>EXECUCAO DE DEFLEXAO ATE 22°30',NO CAMPO,EM TUBULACAO DE CHAPA DE ACO SOLDADO COM ESPESSURA DE 1/4" E DIAMETRO DE 800MM,COMPREENDENDO POSICIONAMENTO DO TUBO,REMOCAO DE REVESTIMENTOS,CORTE OBLIQUO,GIRO DE 180°,PREPARO DAS PONTAS,SOLDA E NOVO REVESTIMENTO DA JUNTA IDENTICO AO ORIGINAL</v>
      </c>
      <c r="C6368" s="749" t="s">
        <v>19584</v>
      </c>
      <c r="D6368" s="749" t="s">
        <v>19655</v>
      </c>
      <c r="E6368" s="749" t="s">
        <v>19626</v>
      </c>
      <c r="F6368" s="749" t="s">
        <v>19627</v>
      </c>
      <c r="G6368" s="749" t="s">
        <v>19628</v>
      </c>
      <c r="I6368" s="749" t="s">
        <v>30</v>
      </c>
      <c r="J6368" s="749" t="n">
        <v>406.83</v>
      </c>
    </row>
    <row collapsed="false" customFormat="false" customHeight="true" hidden="true" ht="12.75" outlineLevel="0" r="6369">
      <c r="A6369" s="749" t="s">
        <v>19656</v>
      </c>
      <c r="B6369" s="749" t="str">
        <f aca="false">C6369&amp;D6369&amp;E6369&amp;F6369&amp;G6369&amp;H6369</f>
        <v>EXECUCAO DE DEFLEXAO ATE 22°30',NO CAMPO,EM TUBULACAO DE CHAPA DE ACO SOLDADO COM ESPESSURA DE 1/4" E DIAMETRO DE 800MM,COMPREENDENDO POSICIONAMENTO DO TUBO,REMOCAO DE REVESTIMENTOS,CORTE OBLIQUO,GIRO DE 180°,PREPARO DAS PONTAS,SOLDA E NOVO REVESTIMENTO DA JUNTA IDENTICO AO ORIGINAL</v>
      </c>
      <c r="C6369" s="749" t="s">
        <v>19584</v>
      </c>
      <c r="D6369" s="749" t="s">
        <v>19655</v>
      </c>
      <c r="E6369" s="749" t="s">
        <v>19626</v>
      </c>
      <c r="F6369" s="749" t="s">
        <v>19627</v>
      </c>
      <c r="G6369" s="749" t="s">
        <v>19628</v>
      </c>
      <c r="I6369" s="749" t="s">
        <v>30</v>
      </c>
      <c r="J6369" s="749" t="n">
        <v>371.67</v>
      </c>
    </row>
    <row collapsed="false" customFormat="false" customHeight="true" hidden="true" ht="12.75" outlineLevel="0" r="6370">
      <c r="A6370" s="749" t="s">
        <v>19657</v>
      </c>
      <c r="B6370" s="749" t="str">
        <f aca="false">C6370&amp;D6370&amp;E6370&amp;F6370&amp;G6370&amp;H6370</f>
        <v>EXECUCAO DE DEFLEXAO ATE 22°30',NO CAMPO,EM TUBULACAO DE CHAPA DE ACO SOLDADO COM ESPESSURA DE 5/16" E DIAMETRO DE 300MM,COMPREENDENDO POSICIONAMENTO DO TUBO,REMOCAO DE REVESTIMENTOS,CORTE OBLIQUO,GIRO DE 180°,PREPARO DAS PONTAS,SOLDA E NOVO REVESTIMENTO DA JUNTA IDENTICO AO ORIGINAL</v>
      </c>
      <c r="C6370" s="749" t="s">
        <v>19584</v>
      </c>
      <c r="D6370" s="749" t="s">
        <v>19658</v>
      </c>
      <c r="E6370" s="749" t="s">
        <v>19593</v>
      </c>
      <c r="F6370" s="749" t="s">
        <v>19594</v>
      </c>
      <c r="G6370" s="749" t="s">
        <v>19595</v>
      </c>
      <c r="I6370" s="749" t="s">
        <v>30</v>
      </c>
      <c r="J6370" s="749" t="n">
        <v>187.76</v>
      </c>
    </row>
    <row collapsed="false" customFormat="false" customHeight="true" hidden="true" ht="12.75" outlineLevel="0" r="6371">
      <c r="A6371" s="749" t="s">
        <v>19659</v>
      </c>
      <c r="B6371" s="749" t="str">
        <f aca="false">C6371&amp;D6371&amp;E6371&amp;F6371&amp;G6371&amp;H6371</f>
        <v>EXECUCAO DE DEFLEXAO ATE 22°30',NO CAMPO,EM TUBULACAO DE CHAPA DE ACO SOLDADO COM ESPESSURA DE 5/16" E DIAMETRO DE 300MM,COMPREENDENDO POSICIONAMENTO DO TUBO,REMOCAO DE REVESTIMENTOS,CORTE OBLIQUO,GIRO DE 180°,PREPARO DAS PONTAS,SOLDA E NOVO REVESTIMENTO DA JUNTA IDENTICO AO ORIGINAL</v>
      </c>
      <c r="C6371" s="749" t="s">
        <v>19584</v>
      </c>
      <c r="D6371" s="749" t="s">
        <v>19658</v>
      </c>
      <c r="E6371" s="749" t="s">
        <v>19593</v>
      </c>
      <c r="F6371" s="749" t="s">
        <v>19594</v>
      </c>
      <c r="G6371" s="749" t="s">
        <v>19595</v>
      </c>
      <c r="I6371" s="749" t="s">
        <v>30</v>
      </c>
      <c r="J6371" s="749" t="n">
        <v>171.94</v>
      </c>
    </row>
    <row collapsed="false" customFormat="false" customHeight="true" hidden="true" ht="12.75" outlineLevel="0" r="6372">
      <c r="A6372" s="749" t="s">
        <v>19660</v>
      </c>
      <c r="B6372" s="749" t="str">
        <f aca="false">C6372&amp;D6372&amp;E6372&amp;F6372&amp;G6372&amp;H6372</f>
        <v>EXECUCAO DE DEFLEXAO ATE 22°30',NO CAMPO,EM TUBULACAO DE CHAPA DE ACO SOLDADO COM ESPESSURA DE 5/16" E DIAMETRO DE 350MM,COMPREENDENDO POSICIONAMENTO DO TUBO,REMOCAO DE REVESTIMENTOS,CORTE OBLIQUO,GIRO DE 180°,PREPARO DAS PONTAS,SOLDA E NOVO REVESTIMENTO DA JUNTA IDENTICO AO ORIGINAL</v>
      </c>
      <c r="C6372" s="749" t="s">
        <v>19584</v>
      </c>
      <c r="D6372" s="749" t="s">
        <v>19661</v>
      </c>
      <c r="E6372" s="749" t="s">
        <v>19593</v>
      </c>
      <c r="F6372" s="749" t="s">
        <v>19594</v>
      </c>
      <c r="G6372" s="749" t="s">
        <v>19595</v>
      </c>
      <c r="I6372" s="749" t="s">
        <v>30</v>
      </c>
      <c r="J6372" s="749" t="n">
        <v>219.2</v>
      </c>
    </row>
    <row collapsed="false" customFormat="false" customHeight="true" hidden="true" ht="12.75" outlineLevel="0" r="6373">
      <c r="A6373" s="749" t="s">
        <v>19662</v>
      </c>
      <c r="B6373" s="749" t="str">
        <f aca="false">C6373&amp;D6373&amp;E6373&amp;F6373&amp;G6373&amp;H6373</f>
        <v>EXECUCAO DE DEFLEXAO ATE 22°30',NO CAMPO,EM TUBULACAO DE CHAPA DE ACO SOLDADO COM ESPESSURA DE 5/16" E DIAMETRO DE 350MM,COMPREENDENDO POSICIONAMENTO DO TUBO,REMOCAO DE REVESTIMENTOS,CORTE OBLIQUO,GIRO DE 180°,PREPARO DAS PONTAS,SOLDA E NOVO REVESTIMENTO DA JUNTA IDENTICO AO ORIGINAL</v>
      </c>
      <c r="C6373" s="749" t="s">
        <v>19584</v>
      </c>
      <c r="D6373" s="749" t="s">
        <v>19661</v>
      </c>
      <c r="E6373" s="749" t="s">
        <v>19593</v>
      </c>
      <c r="F6373" s="749" t="s">
        <v>19594</v>
      </c>
      <c r="G6373" s="749" t="s">
        <v>19595</v>
      </c>
      <c r="I6373" s="749" t="s">
        <v>30</v>
      </c>
      <c r="J6373" s="749" t="n">
        <v>200.74</v>
      </c>
    </row>
    <row collapsed="false" customFormat="false" customHeight="true" hidden="true" ht="12.75" outlineLevel="0" r="6374">
      <c r="A6374" s="749" t="s">
        <v>19663</v>
      </c>
      <c r="B6374" s="749" t="str">
        <f aca="false">C6374&amp;D6374&amp;E6374&amp;F6374&amp;G6374&amp;H6374</f>
        <v>EXECUCAO DE DEFLEXAO ATE 22°30',NO CAMPO,EM TUBULACAO DE CHAPA DE ACO SOLDADO COM ESPESSURA DE 5/16" E DIAMETRO DE 400MM,COMPREENDENDO POSICIONAMENTO DO TUBO,REMOCAO DE REVESTIMENTOS,CORTE OBLIQUO,GIRO DE 180°,PREPARO DAS PONTAS,SOLDA E NOVO REVESTIMENTO DA JUNTA IDENTICO AO ORIGINAL</v>
      </c>
      <c r="C6374" s="749" t="s">
        <v>19584</v>
      </c>
      <c r="D6374" s="749" t="s">
        <v>19664</v>
      </c>
      <c r="E6374" s="749" t="s">
        <v>19593</v>
      </c>
      <c r="F6374" s="749" t="s">
        <v>19594</v>
      </c>
      <c r="G6374" s="749" t="s">
        <v>19595</v>
      </c>
      <c r="I6374" s="749" t="s">
        <v>30</v>
      </c>
      <c r="J6374" s="749" t="n">
        <v>250.48</v>
      </c>
    </row>
    <row collapsed="false" customFormat="false" customHeight="true" hidden="true" ht="12.75" outlineLevel="0" r="6375">
      <c r="A6375" s="749" t="s">
        <v>19665</v>
      </c>
      <c r="B6375" s="749" t="str">
        <f aca="false">C6375&amp;D6375&amp;E6375&amp;F6375&amp;G6375&amp;H6375</f>
        <v>EXECUCAO DE DEFLEXAO ATE 22°30',NO CAMPO,EM TUBULACAO DE CHAPA DE ACO SOLDADO COM ESPESSURA DE 5/16" E DIAMETRO DE 400MM,COMPREENDENDO POSICIONAMENTO DO TUBO,REMOCAO DE REVESTIMENTOS,CORTE OBLIQUO,GIRO DE 180°,PREPARO DAS PONTAS,SOLDA E NOVO REVESTIMENTO DA JUNTA IDENTICO AO ORIGINAL</v>
      </c>
      <c r="C6375" s="749" t="s">
        <v>19584</v>
      </c>
      <c r="D6375" s="749" t="s">
        <v>19664</v>
      </c>
      <c r="E6375" s="749" t="s">
        <v>19593</v>
      </c>
      <c r="F6375" s="749" t="s">
        <v>19594</v>
      </c>
      <c r="G6375" s="749" t="s">
        <v>19595</v>
      </c>
      <c r="I6375" s="749" t="s">
        <v>30</v>
      </c>
      <c r="J6375" s="749" t="n">
        <v>229.38</v>
      </c>
    </row>
    <row collapsed="false" customFormat="false" customHeight="true" hidden="true" ht="12.75" outlineLevel="0" r="6376">
      <c r="A6376" s="749" t="s">
        <v>19666</v>
      </c>
      <c r="B6376" s="749" t="str">
        <f aca="false">C6376&amp;D6376&amp;E6376&amp;F6376&amp;G6376&amp;H6376</f>
        <v>EXECUCAO DE DEFLEXAO ATE 22°30',NO CAMPO,EM TUBULACAO DE CHAPA DE ACO SOLDADO COM ESPESSURA DE 5/16" E DIAMETRO DE 450MM,COMPREENDENDO POSICIONAMENTO DO TUBO,REMOCAO DE REVESTIMENTOS,CORTE OBLIQUO,GIRO DE 180°,PREPARO DAS PONTAS,SOLDA E NOVO REVESTIMENTO DA JUNTA IDENTICO AO ORIGINAL</v>
      </c>
      <c r="C6376" s="749" t="s">
        <v>19584</v>
      </c>
      <c r="D6376" s="749" t="s">
        <v>19667</v>
      </c>
      <c r="E6376" s="749" t="s">
        <v>19593</v>
      </c>
      <c r="F6376" s="749" t="s">
        <v>19594</v>
      </c>
      <c r="G6376" s="749" t="s">
        <v>19595</v>
      </c>
      <c r="I6376" s="749" t="s">
        <v>30</v>
      </c>
      <c r="J6376" s="749" t="n">
        <v>281.81</v>
      </c>
    </row>
    <row collapsed="false" customFormat="false" customHeight="true" hidden="true" ht="12.75" outlineLevel="0" r="6377">
      <c r="A6377" s="749" t="s">
        <v>19668</v>
      </c>
      <c r="B6377" s="749" t="str">
        <f aca="false">C6377&amp;D6377&amp;E6377&amp;F6377&amp;G6377&amp;H6377</f>
        <v>EXECUCAO DE DEFLEXAO ATE 22°30',NO CAMPO,EM TUBULACAO DE CHAPA DE ACO SOLDADO COM ESPESSURA DE 5/16" E DIAMETRO DE 450MM,COMPREENDENDO POSICIONAMENTO DO TUBO,REMOCAO DE REVESTIMENTOS,CORTE OBLIQUO,GIRO DE 180°,PREPARO DAS PONTAS,SOLDA E NOVO REVESTIMENTO DA JUNTA IDENTICO AO ORIGINAL</v>
      </c>
      <c r="C6377" s="749" t="s">
        <v>19584</v>
      </c>
      <c r="D6377" s="749" t="s">
        <v>19667</v>
      </c>
      <c r="E6377" s="749" t="s">
        <v>19593</v>
      </c>
      <c r="F6377" s="749" t="s">
        <v>19594</v>
      </c>
      <c r="G6377" s="749" t="s">
        <v>19595</v>
      </c>
      <c r="I6377" s="749" t="s">
        <v>30</v>
      </c>
      <c r="J6377" s="749" t="n">
        <v>258.08</v>
      </c>
    </row>
    <row collapsed="false" customFormat="false" customHeight="true" hidden="true" ht="12.75" outlineLevel="0" r="6378">
      <c r="A6378" s="749" t="s">
        <v>19669</v>
      </c>
      <c r="B6378" s="749" t="str">
        <f aca="false">C6378&amp;D6378&amp;E6378&amp;F6378&amp;G6378&amp;H6378</f>
        <v>EXECUCAO DE DEFLEXAO ATE 22°30',NO CAMPO,EM TUBULACAO DE CHAPA DE ACO SOLDADO COM ESPESSURA DE 5/16" E DIAMETRO DE 500MM,COMPREENDENDO POSICIONAMENTO DO TUBO,REMOCAO DE REVESTIMENTOS,CORTE OBLIQUO,GIRO DE 180°,PREPARO DAS PONTAS,SOLDA E NOVO REVESTIMENTO DA JUNTA IDENTICO AO ORIGINAL</v>
      </c>
      <c r="C6378" s="749" t="s">
        <v>19584</v>
      </c>
      <c r="D6378" s="749" t="s">
        <v>19670</v>
      </c>
      <c r="E6378" s="749" t="s">
        <v>19593</v>
      </c>
      <c r="F6378" s="749" t="s">
        <v>19594</v>
      </c>
      <c r="G6378" s="749" t="s">
        <v>19595</v>
      </c>
      <c r="I6378" s="749" t="s">
        <v>30</v>
      </c>
      <c r="J6378" s="749" t="n">
        <v>313.1</v>
      </c>
    </row>
    <row collapsed="false" customFormat="false" customHeight="true" hidden="true" ht="12.75" outlineLevel="0" r="6379">
      <c r="A6379" s="749" t="s">
        <v>19671</v>
      </c>
      <c r="B6379" s="749" t="str">
        <f aca="false">C6379&amp;D6379&amp;E6379&amp;F6379&amp;G6379&amp;H6379</f>
        <v>EXECUCAO DE DEFLEXAO ATE 22°30',NO CAMPO,EM TUBULACAO DE CHAPA DE ACO SOLDADO COM ESPESSURA DE 5/16" E DIAMETRO DE 500MM,COMPREENDENDO POSICIONAMENTO DO TUBO,REMOCAO DE REVESTIMENTOS,CORTE OBLIQUO,GIRO DE 180°,PREPARO DAS PONTAS,SOLDA E NOVO REVESTIMENTO DA JUNTA IDENTICO AO ORIGINAL</v>
      </c>
      <c r="C6379" s="749" t="s">
        <v>19584</v>
      </c>
      <c r="D6379" s="749" t="s">
        <v>19670</v>
      </c>
      <c r="E6379" s="749" t="s">
        <v>19593</v>
      </c>
      <c r="F6379" s="749" t="s">
        <v>19594</v>
      </c>
      <c r="G6379" s="749" t="s">
        <v>19595</v>
      </c>
      <c r="I6379" s="749" t="s">
        <v>30</v>
      </c>
      <c r="J6379" s="749" t="n">
        <v>286.73</v>
      </c>
    </row>
    <row collapsed="false" customFormat="false" customHeight="true" hidden="true" ht="12.75" outlineLevel="0" r="6380">
      <c r="A6380" s="749" t="s">
        <v>19672</v>
      </c>
      <c r="B6380" s="749" t="str">
        <f aca="false">C6380&amp;D6380&amp;E6380&amp;F6380&amp;G6380&amp;H6380</f>
        <v>EXECUCAO DE DEFLEXAO ATE 22°30',NO CAMPO,EM TUBULACAO DE CHAPA DE ACO SOLDADO COM ESPESSURA DE 5/16" E DIAMETRO DE 600MM,COMPREENDENDO POSICIONAMENTO DO TUBO,REMOCAO DE REVESTIMENTOS,CORTE OBLIQUO,GIRO DE 180°,PREPARO DAS PONTAS,SOLDA E NOVO REVESTIMENTO DA JUNTA IDENTICO AO ORIGINAL</v>
      </c>
      <c r="C6380" s="749" t="s">
        <v>19584</v>
      </c>
      <c r="D6380" s="749" t="s">
        <v>19673</v>
      </c>
      <c r="E6380" s="749" t="s">
        <v>19593</v>
      </c>
      <c r="F6380" s="749" t="s">
        <v>19594</v>
      </c>
      <c r="G6380" s="749" t="s">
        <v>19595</v>
      </c>
      <c r="I6380" s="749" t="s">
        <v>30</v>
      </c>
      <c r="J6380" s="749" t="n">
        <v>375.69</v>
      </c>
    </row>
    <row collapsed="false" customFormat="false" customHeight="true" hidden="true" ht="12.75" outlineLevel="0" r="6381">
      <c r="A6381" s="749" t="s">
        <v>19674</v>
      </c>
      <c r="B6381" s="749" t="str">
        <f aca="false">C6381&amp;D6381&amp;E6381&amp;F6381&amp;G6381&amp;H6381</f>
        <v>EXECUCAO DE DEFLEXAO ATE 22°30',NO CAMPO,EM TUBULACAO DE CHAPA DE ACO SOLDADO COM ESPESSURA DE 5/16" E DIAMETRO DE 600MM,COMPREENDENDO POSICIONAMENTO DO TUBO,REMOCAO DE REVESTIMENTOS,CORTE OBLIQUO,GIRO DE 180°,PREPARO DAS PONTAS,SOLDA E NOVO REVESTIMENTO DA JUNTA IDENTICO AO ORIGINAL</v>
      </c>
      <c r="C6381" s="749" t="s">
        <v>19584</v>
      </c>
      <c r="D6381" s="749" t="s">
        <v>19673</v>
      </c>
      <c r="E6381" s="749" t="s">
        <v>19593</v>
      </c>
      <c r="F6381" s="749" t="s">
        <v>19594</v>
      </c>
      <c r="G6381" s="749" t="s">
        <v>19595</v>
      </c>
      <c r="I6381" s="749" t="s">
        <v>30</v>
      </c>
      <c r="J6381" s="749" t="n">
        <v>344.05</v>
      </c>
    </row>
    <row collapsed="false" customFormat="false" customHeight="true" hidden="true" ht="12.75" outlineLevel="0" r="6382">
      <c r="A6382" s="749" t="s">
        <v>19675</v>
      </c>
      <c r="B6382" s="749" t="str">
        <f aca="false">C6382&amp;D6382&amp;E6382&amp;F6382&amp;G6382&amp;H6382</f>
        <v>EXECUCAO DE DEFLEXAO ATE 22°30',NO CAMPO,EM TUBULACAO DE CHAPA DE ACO SOLDADO COM ESPESSURA DE 5/16" E DIAMETRO DE 700MM,COMPREENDENDO POSICIONAMENTO DO TUBO,REMOCAO DE REVESTIMENTOS,CORTE OBLIQUO,GIRO DE 180°,PREPARO DAS PONTAS,SOLDA E NOVO REVESTIMENTO DA JUNTA IDENTICO AO ORIGINAL</v>
      </c>
      <c r="C6382" s="749" t="s">
        <v>19584</v>
      </c>
      <c r="D6382" s="749" t="s">
        <v>19676</v>
      </c>
      <c r="E6382" s="749" t="s">
        <v>19593</v>
      </c>
      <c r="F6382" s="749" t="s">
        <v>19594</v>
      </c>
      <c r="G6382" s="749" t="s">
        <v>19595</v>
      </c>
      <c r="I6382" s="749" t="s">
        <v>30</v>
      </c>
      <c r="J6382" s="749" t="n">
        <v>437.98</v>
      </c>
    </row>
    <row collapsed="false" customFormat="false" customHeight="true" hidden="true" ht="12.75" outlineLevel="0" r="6383">
      <c r="A6383" s="749" t="s">
        <v>19677</v>
      </c>
      <c r="B6383" s="749" t="str">
        <f aca="false">C6383&amp;D6383&amp;E6383&amp;F6383&amp;G6383&amp;H6383</f>
        <v>EXECUCAO DE DEFLEXAO ATE 22°30',NO CAMPO,EM TUBULACAO DE CHAPA DE ACO SOLDADO COM ESPESSURA DE 5/16" E DIAMETRO DE 700MM,COMPREENDENDO POSICIONAMENTO DO TUBO,REMOCAO DE REVESTIMENTOS,CORTE OBLIQUO,GIRO DE 180°,PREPARO DAS PONTAS,SOLDA E NOVO REVESTIMENTO DA JUNTA IDENTICO AO ORIGINAL</v>
      </c>
      <c r="C6383" s="749" t="s">
        <v>19584</v>
      </c>
      <c r="D6383" s="749" t="s">
        <v>19676</v>
      </c>
      <c r="E6383" s="749" t="s">
        <v>19593</v>
      </c>
      <c r="F6383" s="749" t="s">
        <v>19594</v>
      </c>
      <c r="G6383" s="749" t="s">
        <v>19595</v>
      </c>
      <c r="I6383" s="749" t="s">
        <v>30</v>
      </c>
      <c r="J6383" s="749" t="n">
        <v>401.11</v>
      </c>
    </row>
    <row collapsed="false" customFormat="false" customHeight="true" hidden="true" ht="12.75" outlineLevel="0" r="6384">
      <c r="A6384" s="749" t="s">
        <v>19678</v>
      </c>
      <c r="B6384" s="749" t="str">
        <f aca="false">C6384&amp;D6384&amp;E6384&amp;F6384&amp;G6384&amp;H6384</f>
        <v>EXECUCAO DE DEFLEXAO ATE 22°30',NO CAMPO,EM TUBULACAO DE CHAPA DE ACO SOLDADO COM ESPESSURA DE 5/16" E DIAMETRO DE 800MM,COMPREENDENDO POSICIONAMENTO DO TUBO,REMOCAO DE REVESTIMENTOS,CORTE OBLIQUO,GIRO DE 180°,PREPARO DAS PONTAS,SOLDA E NOVO REVESTIMENTO DA JUNTA IDENTICO AO ORIGINAL</v>
      </c>
      <c r="C6384" s="749" t="s">
        <v>19584</v>
      </c>
      <c r="D6384" s="749" t="s">
        <v>19679</v>
      </c>
      <c r="E6384" s="749" t="s">
        <v>19593</v>
      </c>
      <c r="F6384" s="749" t="s">
        <v>19594</v>
      </c>
      <c r="G6384" s="749" t="s">
        <v>19595</v>
      </c>
      <c r="I6384" s="749" t="s">
        <v>30</v>
      </c>
      <c r="J6384" s="749" t="n">
        <v>500.87</v>
      </c>
    </row>
    <row collapsed="false" customFormat="false" customHeight="true" hidden="true" ht="12.75" outlineLevel="0" r="6385">
      <c r="A6385" s="749" t="s">
        <v>19680</v>
      </c>
      <c r="B6385" s="749" t="str">
        <f aca="false">C6385&amp;D6385&amp;E6385&amp;F6385&amp;G6385&amp;H6385</f>
        <v>EXECUCAO DE DEFLEXAO ATE 22°30',NO CAMPO,EM TUBULACAO DE CHAPA DE ACO SOLDADO COM ESPESSURA DE 5/16" E DIAMETRO DE 800MM,COMPREENDENDO POSICIONAMENTO DO TUBO,REMOCAO DE REVESTIMENTOS,CORTE OBLIQUO,GIRO DE 180°,PREPARO DAS PONTAS,SOLDA E NOVO REVESTIMENTO DA JUNTA IDENTICO AO ORIGINAL</v>
      </c>
      <c r="C6385" s="749" t="s">
        <v>19584</v>
      </c>
      <c r="D6385" s="749" t="s">
        <v>19679</v>
      </c>
      <c r="E6385" s="749" t="s">
        <v>19593</v>
      </c>
      <c r="F6385" s="749" t="s">
        <v>19594</v>
      </c>
      <c r="G6385" s="749" t="s">
        <v>19595</v>
      </c>
      <c r="I6385" s="749" t="s">
        <v>30</v>
      </c>
      <c r="J6385" s="749" t="n">
        <v>458.69</v>
      </c>
    </row>
    <row collapsed="false" customFormat="false" customHeight="true" hidden="true" ht="12.75" outlineLevel="0" r="6386">
      <c r="A6386" s="749" t="s">
        <v>19681</v>
      </c>
      <c r="B6386" s="749" t="str">
        <f aca="false">C6386&amp;D6386&amp;E6386&amp;F6386&amp;G6386&amp;H6386</f>
        <v>EXECUCAO DE DEFLEXAO ATE 22°30',NO CAMPO,EM TUBULACAO DE CHAPA DE ACO SOLDADO COM ESPESSURA DE 5/16" E DIAMETRO DE 900MM,COMPREENDENDO POSICIONAMENTO DO TUBO,REMOCAO DE REVESTIMENTOS,CORTE OBLIQUO,GIRO DE 180°,PREPARO DAS PONTAS,SOLDA E NOVO REVESTIMENTO DA JUNTA IDENTICO AO ORIGINAL</v>
      </c>
      <c r="C6386" s="749" t="s">
        <v>19584</v>
      </c>
      <c r="D6386" s="749" t="s">
        <v>19682</v>
      </c>
      <c r="E6386" s="749" t="s">
        <v>19593</v>
      </c>
      <c r="F6386" s="749" t="s">
        <v>19594</v>
      </c>
      <c r="G6386" s="749" t="s">
        <v>19595</v>
      </c>
      <c r="I6386" s="749" t="s">
        <v>30</v>
      </c>
      <c r="J6386" s="749" t="n">
        <v>563.42</v>
      </c>
    </row>
    <row collapsed="false" customFormat="false" customHeight="true" hidden="true" ht="12.75" outlineLevel="0" r="6387">
      <c r="A6387" s="749" t="s">
        <v>19683</v>
      </c>
      <c r="B6387" s="749" t="str">
        <f aca="false">C6387&amp;D6387&amp;E6387&amp;F6387&amp;G6387&amp;H6387</f>
        <v>EXECUCAO DE DEFLEXAO ATE 22°30',NO CAMPO,EM TUBULACAO DE CHAPA DE ACO SOLDADO COM ESPESSURA DE 5/16" E DIAMETRO DE 900MM,COMPREENDENDO POSICIONAMENTO DO TUBO,REMOCAO DE REVESTIMENTOS,CORTE OBLIQUO,GIRO DE 180°,PREPARO DAS PONTAS,SOLDA E NOVO REVESTIMENTO DA JUNTA IDENTICO AO ORIGINAL</v>
      </c>
      <c r="C6387" s="749" t="s">
        <v>19584</v>
      </c>
      <c r="D6387" s="749" t="s">
        <v>19682</v>
      </c>
      <c r="E6387" s="749" t="s">
        <v>19593</v>
      </c>
      <c r="F6387" s="749" t="s">
        <v>19594</v>
      </c>
      <c r="G6387" s="749" t="s">
        <v>19595</v>
      </c>
      <c r="I6387" s="749" t="s">
        <v>30</v>
      </c>
      <c r="J6387" s="749" t="n">
        <v>515.97</v>
      </c>
    </row>
    <row collapsed="false" customFormat="false" customHeight="true" hidden="true" ht="12.75" outlineLevel="0" r="6388">
      <c r="A6388" s="749" t="s">
        <v>19684</v>
      </c>
      <c r="B6388" s="749" t="str">
        <f aca="false">C6388&amp;D6388&amp;E6388&amp;F6388&amp;G6388&amp;H6388</f>
        <v>EXECUCAO DE DEFLEXAO ATE 22°30',NO CAMPO,EM TUBULACAO DE CHAPA DE ACO SOLDADO COM ESPESSURA DE 5/16" E DIAMETRO DE 1000MM,COMPREENDENDO POSICIONAMENTO DO TUBO,REMOCAO DE REVESTIMENTOS,CORTE OBLIQUO,GIRO DE 180°,PREPARO DAS PONTAS,SOLDA E NOVO REVESTIMENTO DA JUNTA IDENTICO AO ORIGINAL</v>
      </c>
      <c r="C6388" s="749" t="s">
        <v>19584</v>
      </c>
      <c r="D6388" s="749" t="s">
        <v>19685</v>
      </c>
      <c r="E6388" s="749" t="s">
        <v>19686</v>
      </c>
      <c r="F6388" s="749" t="s">
        <v>19687</v>
      </c>
      <c r="G6388" s="749" t="s">
        <v>19688</v>
      </c>
      <c r="I6388" s="749" t="s">
        <v>30</v>
      </c>
      <c r="J6388" s="749" t="n">
        <v>626.88</v>
      </c>
    </row>
    <row collapsed="false" customFormat="false" customHeight="true" hidden="true" ht="12.75" outlineLevel="0" r="6389">
      <c r="A6389" s="749" t="s">
        <v>19689</v>
      </c>
      <c r="B6389" s="749" t="str">
        <f aca="false">C6389&amp;D6389&amp;E6389&amp;F6389&amp;G6389&amp;H6389</f>
        <v>EXECUCAO DE DEFLEXAO ATE 22°30',NO CAMPO,EM TUBULACAO DE CHAPA DE ACO SOLDADO COM ESPESSURA DE 5/16" E DIAMETRO DE 1000MM,COMPREENDENDO POSICIONAMENTO DO TUBO,REMOCAO DE REVESTIMENTOS,CORTE OBLIQUO,GIRO DE 180°,PREPARO DAS PONTAS,SOLDA E NOVO REVESTIMENTO DA JUNTA IDENTICO AO ORIGINAL</v>
      </c>
      <c r="C6389" s="749" t="s">
        <v>19584</v>
      </c>
      <c r="D6389" s="749" t="s">
        <v>19685</v>
      </c>
      <c r="E6389" s="749" t="s">
        <v>19686</v>
      </c>
      <c r="F6389" s="749" t="s">
        <v>19687</v>
      </c>
      <c r="G6389" s="749" t="s">
        <v>19688</v>
      </c>
      <c r="I6389" s="749" t="s">
        <v>30</v>
      </c>
      <c r="J6389" s="749" t="n">
        <v>574.14</v>
      </c>
    </row>
    <row collapsed="false" customFormat="false" customHeight="true" hidden="true" ht="12.75" outlineLevel="0" r="6390">
      <c r="A6390" s="749" t="s">
        <v>19690</v>
      </c>
      <c r="B6390" s="749" t="str">
        <f aca="false">C6390&amp;D6390&amp;E6390&amp;F6390&amp;G6390&amp;H6390</f>
        <v>EXECUCAO DE DEFLEXAO ATE 22°30',NO CAMPO,EM TUBULACAO DE CHAPA DE ACO SOLDADO COM ESPESSURA DE 5/16" E DIAMETRO DE 1200MM,COMPREENDENDO POSICIONAMENTO DO TUBO,REMOCAO DE REVESTIMENTOS,CORTE OBLIQUO,GIRO DE 180°,PREPARO DAS PONTAS,SOLDA E NOVO REVESTIMENTO DA JUNTA IDENTICO AO ORIGINAL</v>
      </c>
      <c r="C6390" s="749" t="s">
        <v>19584</v>
      </c>
      <c r="D6390" s="749" t="s">
        <v>19691</v>
      </c>
      <c r="E6390" s="749" t="s">
        <v>19686</v>
      </c>
      <c r="F6390" s="749" t="s">
        <v>19687</v>
      </c>
      <c r="G6390" s="749" t="s">
        <v>19688</v>
      </c>
      <c r="I6390" s="749" t="s">
        <v>30</v>
      </c>
      <c r="J6390" s="749" t="n">
        <v>751.36</v>
      </c>
    </row>
    <row collapsed="false" customFormat="false" customHeight="true" hidden="true" ht="12.75" outlineLevel="0" r="6391">
      <c r="A6391" s="749" t="s">
        <v>19692</v>
      </c>
      <c r="B6391" s="749" t="str">
        <f aca="false">C6391&amp;D6391&amp;E6391&amp;F6391&amp;G6391&amp;H6391</f>
        <v>EXECUCAO DE DEFLEXAO ATE 22°30',NO CAMPO,EM TUBULACAO DE CHAPA DE ACO SOLDADO COM ESPESSURA DE 5/16" E DIAMETRO DE 1200MM,COMPREENDENDO POSICIONAMENTO DO TUBO,REMOCAO DE REVESTIMENTOS,CORTE OBLIQUO,GIRO DE 180°,PREPARO DAS PONTAS,SOLDA E NOVO REVESTIMENTO DA JUNTA IDENTICO AO ORIGINAL</v>
      </c>
      <c r="C6391" s="749" t="s">
        <v>19584</v>
      </c>
      <c r="D6391" s="749" t="s">
        <v>19691</v>
      </c>
      <c r="E6391" s="749" t="s">
        <v>19686</v>
      </c>
      <c r="F6391" s="749" t="s">
        <v>19687</v>
      </c>
      <c r="G6391" s="749" t="s">
        <v>19688</v>
      </c>
      <c r="I6391" s="749" t="s">
        <v>30</v>
      </c>
      <c r="J6391" s="749" t="n">
        <v>688.08</v>
      </c>
    </row>
    <row collapsed="false" customFormat="false" customHeight="true" hidden="true" ht="12.75" outlineLevel="0" r="6392">
      <c r="A6392" s="749" t="s">
        <v>19693</v>
      </c>
      <c r="B6392" s="749" t="str">
        <f aca="false">C6392&amp;D6392&amp;E6392&amp;F6392&amp;G6392&amp;H6392</f>
        <v>EXECUCAO DE DEFLEXAO ATE 22°30',NO CAMPO,EM TUBULACAO DE CHAPA DE ACO SOLDADO COM ESPESSURA DE 3/8" E DIAMETRO DE 300MM,COMPREENDENDO POSICIONAMENTO DO TUBO,REMOCAO DE REVESTIMENTOS,CORTE OBLIQUO,GIRO DE 180°,PREPARO DAS PONTAS,SOLDA E NOVO REVESTIMENTO DA JUNTA IDENTICO AO ORIGINAL</v>
      </c>
      <c r="C6392" s="749" t="s">
        <v>19584</v>
      </c>
      <c r="D6392" s="749" t="s">
        <v>19694</v>
      </c>
      <c r="E6392" s="749" t="s">
        <v>19626</v>
      </c>
      <c r="F6392" s="749" t="s">
        <v>19627</v>
      </c>
      <c r="G6392" s="749" t="s">
        <v>19628</v>
      </c>
      <c r="I6392" s="749" t="s">
        <v>30</v>
      </c>
      <c r="J6392" s="749" t="n">
        <v>283.63</v>
      </c>
    </row>
    <row collapsed="false" customFormat="false" customHeight="true" hidden="true" ht="12.75" outlineLevel="0" r="6393">
      <c r="A6393" s="749" t="s">
        <v>19695</v>
      </c>
      <c r="B6393" s="749" t="str">
        <f aca="false">C6393&amp;D6393&amp;E6393&amp;F6393&amp;G6393&amp;H6393</f>
        <v>EXECUCAO DE DEFLEXAO ATE 22°30',NO CAMPO,EM TUBULACAO DE CHAPA DE ACO SOLDADO COM ESPESSURA DE 3/8" E DIAMETRO DE 300MM,COMPREENDENDO POSICIONAMENTO DO TUBO,REMOCAO DE REVESTIMENTOS,CORTE OBLIQUO,GIRO DE 180°,PREPARO DAS PONTAS,SOLDA E NOVO REVESTIMENTO DA JUNTA IDENTICO AO ORIGINAL</v>
      </c>
      <c r="C6393" s="749" t="s">
        <v>19584</v>
      </c>
      <c r="D6393" s="749" t="s">
        <v>19694</v>
      </c>
      <c r="E6393" s="749" t="s">
        <v>19626</v>
      </c>
      <c r="F6393" s="749" t="s">
        <v>19627</v>
      </c>
      <c r="G6393" s="749" t="s">
        <v>19628</v>
      </c>
      <c r="I6393" s="749" t="s">
        <v>30</v>
      </c>
      <c r="J6393" s="749" t="n">
        <v>260.04</v>
      </c>
    </row>
    <row collapsed="false" customFormat="false" customHeight="true" hidden="true" ht="12.75" outlineLevel="0" r="6394">
      <c r="A6394" s="749" t="s">
        <v>19696</v>
      </c>
      <c r="B6394" s="749" t="str">
        <f aca="false">C6394&amp;D6394&amp;E6394&amp;F6394&amp;G6394&amp;H6394</f>
        <v>EXECUCAO DE DEFLEXAO ATE 22°30',NO CAMPO,EM TUBULACAO DE CHAPA DE ACO SOLDADO COM ESPESSURA DE 3/8" E DIAMETRO DE 350MM,COMPREENDENDO POSICIONAMENTO DO TUBO,REMOCAO DE REVESTIMENTOS,CORTE OBLIQUO,GIRO DE 180°,PREPARO DAS PONTAS,SOLDA E NOVO REVESTIMENTO DA JUNTA IDENTICO AO ORIGINAL</v>
      </c>
      <c r="C6394" s="749" t="s">
        <v>19584</v>
      </c>
      <c r="D6394" s="749" t="s">
        <v>19697</v>
      </c>
      <c r="E6394" s="749" t="s">
        <v>19626</v>
      </c>
      <c r="F6394" s="749" t="s">
        <v>19627</v>
      </c>
      <c r="G6394" s="749" t="s">
        <v>19628</v>
      </c>
      <c r="I6394" s="749" t="s">
        <v>30</v>
      </c>
      <c r="J6394" s="749" t="n">
        <v>331.21</v>
      </c>
    </row>
    <row collapsed="false" customFormat="false" customHeight="true" hidden="true" ht="12.75" outlineLevel="0" r="6395">
      <c r="A6395" s="749" t="s">
        <v>19698</v>
      </c>
      <c r="B6395" s="749" t="str">
        <f aca="false">C6395&amp;D6395&amp;E6395&amp;F6395&amp;G6395&amp;H6395</f>
        <v>EXECUCAO DE DEFLEXAO ATE 22°30',NO CAMPO,EM TUBULACAO DE CHAPA DE ACO SOLDADO COM ESPESSURA DE 3/8" E DIAMETRO DE 350MM,COMPREENDENDO POSICIONAMENTO DO TUBO,REMOCAO DE REVESTIMENTOS,CORTE OBLIQUO,GIRO DE 180°,PREPARO DAS PONTAS,SOLDA E NOVO REVESTIMENTO DA JUNTA IDENTICO AO ORIGINAL</v>
      </c>
      <c r="C6395" s="749" t="s">
        <v>19584</v>
      </c>
      <c r="D6395" s="749" t="s">
        <v>19697</v>
      </c>
      <c r="E6395" s="749" t="s">
        <v>19626</v>
      </c>
      <c r="F6395" s="749" t="s">
        <v>19627</v>
      </c>
      <c r="G6395" s="749" t="s">
        <v>19628</v>
      </c>
      <c r="I6395" s="749" t="s">
        <v>30</v>
      </c>
      <c r="J6395" s="749" t="n">
        <v>303.67</v>
      </c>
    </row>
    <row collapsed="false" customFormat="false" customHeight="true" hidden="true" ht="12.75" outlineLevel="0" r="6396">
      <c r="A6396" s="749" t="s">
        <v>19699</v>
      </c>
      <c r="B6396" s="749" t="str">
        <f aca="false">C6396&amp;D6396&amp;E6396&amp;F6396&amp;G6396&amp;H6396</f>
        <v>EXECUCAO DE DEFLEXAO ATE 22°30',NO CAMPO,EM TUBULACAO DE CHAPA DE ACO SOLDADO COM ESPESSURA DE 3/8" E DIAMETRO DE 400MM,COMPREENDENDO POSICIONAMENTO DO TUBO,REMOCAO DE REVESTIMENTOS,CORTE OBLIQUO,GIRO DE 180°,PREPARO DAS PONTAS,SOLDA E NOVO REVESTIMENTO DA JUNTA IDENTICO AO ORIGINAL</v>
      </c>
      <c r="C6396" s="749" t="s">
        <v>19584</v>
      </c>
      <c r="D6396" s="749" t="s">
        <v>19700</v>
      </c>
      <c r="E6396" s="749" t="s">
        <v>19626</v>
      </c>
      <c r="F6396" s="749" t="s">
        <v>19627</v>
      </c>
      <c r="G6396" s="749" t="s">
        <v>19628</v>
      </c>
      <c r="I6396" s="749" t="s">
        <v>30</v>
      </c>
      <c r="J6396" s="749" t="n">
        <v>378.46</v>
      </c>
    </row>
    <row collapsed="false" customFormat="false" customHeight="true" hidden="true" ht="12.75" outlineLevel="0" r="6397">
      <c r="A6397" s="749" t="s">
        <v>19701</v>
      </c>
      <c r="B6397" s="749" t="str">
        <f aca="false">C6397&amp;D6397&amp;E6397&amp;F6397&amp;G6397&amp;H6397</f>
        <v>EXECUCAO DE DEFLEXAO ATE 22°30',NO CAMPO,EM TUBULACAO DE CHAPA DE ACO SOLDADO COM ESPESSURA DE 3/8" E DIAMETRO DE 400MM,COMPREENDENDO POSICIONAMENTO DO TUBO,REMOCAO DE REVESTIMENTOS,CORTE OBLIQUO,GIRO DE 180°,PREPARO DAS PONTAS,SOLDA E NOVO REVESTIMENTO DA JUNTA IDENTICO AO ORIGINAL</v>
      </c>
      <c r="C6397" s="749" t="s">
        <v>19584</v>
      </c>
      <c r="D6397" s="749" t="s">
        <v>19700</v>
      </c>
      <c r="E6397" s="749" t="s">
        <v>19626</v>
      </c>
      <c r="F6397" s="749" t="s">
        <v>19627</v>
      </c>
      <c r="G6397" s="749" t="s">
        <v>19628</v>
      </c>
      <c r="I6397" s="749" t="s">
        <v>30</v>
      </c>
      <c r="J6397" s="749" t="n">
        <v>346.98</v>
      </c>
    </row>
    <row collapsed="false" customFormat="false" customHeight="true" hidden="true" ht="12.75" outlineLevel="0" r="6398">
      <c r="A6398" s="749" t="s">
        <v>19702</v>
      </c>
      <c r="B6398" s="749" t="str">
        <f aca="false">C6398&amp;D6398&amp;E6398&amp;F6398&amp;G6398&amp;H6398</f>
        <v>EXECUCAO DE DEFLEXAO ATE 22°30',NO CAMPO,EM TUBULACAO DE CHAPA DE ACO SOLDADO COM ESPESSURA DE 3/8" E DIAMETRO DE 450MM,COMPREENDENDO POSICIONAMENTO DO TUBO,REMOCAO DE REVESTIMENTOS,CORTE OBLIQUO,GIRO DE 180°,PREPARO DAS PONTAS,SOLDA E NOVO REVESTIMENTO DA JUNTA IDENTICO AO ORIGINAL</v>
      </c>
      <c r="C6398" s="749" t="s">
        <v>19584</v>
      </c>
      <c r="D6398" s="749" t="s">
        <v>19703</v>
      </c>
      <c r="E6398" s="749" t="s">
        <v>19626</v>
      </c>
      <c r="F6398" s="749" t="s">
        <v>19627</v>
      </c>
      <c r="G6398" s="749" t="s">
        <v>19628</v>
      </c>
      <c r="I6398" s="749" t="s">
        <v>30</v>
      </c>
      <c r="J6398" s="749" t="n">
        <v>425.74</v>
      </c>
    </row>
    <row collapsed="false" customFormat="false" customHeight="true" hidden="true" ht="12.75" outlineLevel="0" r="6399">
      <c r="A6399" s="749" t="s">
        <v>19704</v>
      </c>
      <c r="B6399" s="749" t="str">
        <f aca="false">C6399&amp;D6399&amp;E6399&amp;F6399&amp;G6399&amp;H6399</f>
        <v>EXECUCAO DE DEFLEXAO ATE 22°30',NO CAMPO,EM TUBULACAO DE CHAPA DE ACO SOLDADO COM ESPESSURA DE 3/8" E DIAMETRO DE 450MM,COMPREENDENDO POSICIONAMENTO DO TUBO,REMOCAO DE REVESTIMENTOS,CORTE OBLIQUO,GIRO DE 180°,PREPARO DAS PONTAS,SOLDA E NOVO REVESTIMENTO DA JUNTA IDENTICO AO ORIGINAL</v>
      </c>
      <c r="C6399" s="749" t="s">
        <v>19584</v>
      </c>
      <c r="D6399" s="749" t="s">
        <v>19703</v>
      </c>
      <c r="E6399" s="749" t="s">
        <v>19626</v>
      </c>
      <c r="F6399" s="749" t="s">
        <v>19627</v>
      </c>
      <c r="G6399" s="749" t="s">
        <v>19628</v>
      </c>
      <c r="I6399" s="749" t="s">
        <v>30</v>
      </c>
      <c r="J6399" s="749" t="n">
        <v>390.34</v>
      </c>
    </row>
    <row collapsed="false" customFormat="false" customHeight="true" hidden="true" ht="12.75" outlineLevel="0" r="6400">
      <c r="A6400" s="749" t="s">
        <v>19705</v>
      </c>
      <c r="B6400" s="749" t="str">
        <f aca="false">C6400&amp;D6400&amp;E6400&amp;F6400&amp;G6400&amp;H6400</f>
        <v>EXECUCAO DE DEFLEXAO ATE 22°30',NO CAMPO,EM TUBULACAO DE CHAPA DE ACO SOLDADO COM ESPESSURA DE 3/8" E DIAMETRO DE 500MM,COMPREENDENDO POSICIONAMENTO DO TUBO,REMOCAO DE REVESTIMENTOS,CORTE OBLIQUO,GIRO DE 180°,PREPARO DAS PONTAS,SOLDA E NOVO REVESTIMENTO DA JUNTA IDENTICO AO ORIGINAL</v>
      </c>
      <c r="C6400" s="749" t="s">
        <v>19584</v>
      </c>
      <c r="D6400" s="749" t="s">
        <v>19706</v>
      </c>
      <c r="E6400" s="749" t="s">
        <v>19626</v>
      </c>
      <c r="F6400" s="749" t="s">
        <v>19627</v>
      </c>
      <c r="G6400" s="749" t="s">
        <v>19628</v>
      </c>
      <c r="I6400" s="749" t="s">
        <v>30</v>
      </c>
      <c r="J6400" s="749" t="n">
        <v>473.03</v>
      </c>
    </row>
    <row collapsed="false" customFormat="false" customHeight="true" hidden="true" ht="12.75" outlineLevel="0" r="6401">
      <c r="A6401" s="749" t="s">
        <v>19707</v>
      </c>
      <c r="B6401" s="749" t="str">
        <f aca="false">C6401&amp;D6401&amp;E6401&amp;F6401&amp;G6401&amp;H6401</f>
        <v>EXECUCAO DE DEFLEXAO ATE 22°30',NO CAMPO,EM TUBULACAO DE CHAPA DE ACO SOLDADO COM ESPESSURA DE 3/8" E DIAMETRO DE 500MM,COMPREENDENDO POSICIONAMENTO DO TUBO,REMOCAO DE REVESTIMENTOS,CORTE OBLIQUO,GIRO DE 180°,PREPARO DAS PONTAS,SOLDA E NOVO REVESTIMENTO DA JUNTA IDENTICO AO ORIGINAL</v>
      </c>
      <c r="C6401" s="749" t="s">
        <v>19584</v>
      </c>
      <c r="D6401" s="749" t="s">
        <v>19706</v>
      </c>
      <c r="E6401" s="749" t="s">
        <v>19626</v>
      </c>
      <c r="F6401" s="749" t="s">
        <v>19627</v>
      </c>
      <c r="G6401" s="749" t="s">
        <v>19628</v>
      </c>
      <c r="I6401" s="749" t="s">
        <v>30</v>
      </c>
      <c r="J6401" s="749" t="n">
        <v>433.69</v>
      </c>
    </row>
    <row collapsed="false" customFormat="false" customHeight="true" hidden="true" ht="12.75" outlineLevel="0" r="6402">
      <c r="A6402" s="749" t="s">
        <v>19708</v>
      </c>
      <c r="B6402" s="749" t="str">
        <f aca="false">C6402&amp;D6402&amp;E6402&amp;F6402&amp;G6402&amp;H6402</f>
        <v>EXECUCAO DE DEFLEXAO ATE 22°30',NO CAMPO,EM TUBULACAO DE CHAPA DE ACO SOLDADO COM ESPESSURA DE 3/8" E DIAMETRO DE 600MM,COMPREENDENDO POSICIONAMENTO DO TUBO,REMOCAO DE REVESTIMENTOS,CORTE OBLIQUO,GIRO DE 180°,PREPARO DAS PONTAS,SOLDA E NOVO REVESTIMENTO DA JUNTA IDENTICO AO ORIGINAL</v>
      </c>
      <c r="C6402" s="749" t="s">
        <v>19584</v>
      </c>
      <c r="D6402" s="749" t="s">
        <v>19709</v>
      </c>
      <c r="E6402" s="749" t="s">
        <v>19626</v>
      </c>
      <c r="F6402" s="749" t="s">
        <v>19627</v>
      </c>
      <c r="G6402" s="749" t="s">
        <v>19628</v>
      </c>
      <c r="I6402" s="749" t="s">
        <v>30</v>
      </c>
      <c r="J6402" s="749" t="n">
        <v>567.59</v>
      </c>
    </row>
    <row collapsed="false" customFormat="false" customHeight="true" hidden="true" ht="12.75" outlineLevel="0" r="6403">
      <c r="A6403" s="749" t="s">
        <v>19710</v>
      </c>
      <c r="B6403" s="749" t="str">
        <f aca="false">C6403&amp;D6403&amp;E6403&amp;F6403&amp;G6403&amp;H6403</f>
        <v>EXECUCAO DE DEFLEXAO ATE 22°30',NO CAMPO,EM TUBULACAO DE CHAPA DE ACO SOLDADO COM ESPESSURA DE 3/8" E DIAMETRO DE 600MM,COMPREENDENDO POSICIONAMENTO DO TUBO,REMOCAO DE REVESTIMENTOS,CORTE OBLIQUO,GIRO DE 180°,PREPARO DAS PONTAS,SOLDA E NOVO REVESTIMENTO DA JUNTA IDENTICO AO ORIGINAL</v>
      </c>
      <c r="C6403" s="749" t="s">
        <v>19584</v>
      </c>
      <c r="D6403" s="749" t="s">
        <v>19709</v>
      </c>
      <c r="E6403" s="749" t="s">
        <v>19626</v>
      </c>
      <c r="F6403" s="749" t="s">
        <v>19627</v>
      </c>
      <c r="G6403" s="749" t="s">
        <v>19628</v>
      </c>
      <c r="I6403" s="749" t="s">
        <v>30</v>
      </c>
      <c r="J6403" s="749" t="n">
        <v>520.39</v>
      </c>
    </row>
    <row collapsed="false" customFormat="false" customHeight="true" hidden="true" ht="12.75" outlineLevel="0" r="6404">
      <c r="A6404" s="749" t="s">
        <v>19711</v>
      </c>
      <c r="B6404" s="749" t="str">
        <f aca="false">C6404&amp;D6404&amp;E6404&amp;F6404&amp;G6404&amp;H6404</f>
        <v>EXECUCAO DE DEFLEXAO ATE 22°30',NO CAMPO,EM TUBULACAO DE CHAPA DE ACO SOLDADO COM ESPESSURA DE 3/8" E DIAMETRO DE 700MM,COMPREENDENDO POSICIONAMENTO DO TUBO,REMOCAO DE REVESTIMENTOS,CORTE OBLIQUO,GIRO DE 180°,PREPARO DAS PONTAS,SOLDA E NOVO REVESTIMENTO DA JUNTA IDENTICO AO ORIGINAL</v>
      </c>
      <c r="C6404" s="749" t="s">
        <v>19584</v>
      </c>
      <c r="D6404" s="749" t="s">
        <v>19712</v>
      </c>
      <c r="E6404" s="749" t="s">
        <v>19626</v>
      </c>
      <c r="F6404" s="749" t="s">
        <v>19627</v>
      </c>
      <c r="G6404" s="749" t="s">
        <v>19628</v>
      </c>
      <c r="I6404" s="749" t="s">
        <v>30</v>
      </c>
      <c r="J6404" s="749" t="n">
        <v>662.12</v>
      </c>
    </row>
    <row collapsed="false" customFormat="false" customHeight="true" hidden="true" ht="12.75" outlineLevel="0" r="6405">
      <c r="A6405" s="749" t="s">
        <v>19713</v>
      </c>
      <c r="B6405" s="749" t="str">
        <f aca="false">C6405&amp;D6405&amp;E6405&amp;F6405&amp;G6405&amp;H6405</f>
        <v>EXECUCAO DE DEFLEXAO ATE 22°30',NO CAMPO,EM TUBULACAO DE CHAPA DE ACO SOLDADO COM ESPESSURA DE 3/8" E DIAMETRO DE 700MM,COMPREENDENDO POSICIONAMENTO DO TUBO,REMOCAO DE REVESTIMENTOS,CORTE OBLIQUO,GIRO DE 180°,PREPARO DAS PONTAS,SOLDA E NOVO REVESTIMENTO DA JUNTA IDENTICO AO ORIGINAL</v>
      </c>
      <c r="C6405" s="749" t="s">
        <v>19584</v>
      </c>
      <c r="D6405" s="749" t="s">
        <v>19712</v>
      </c>
      <c r="E6405" s="749" t="s">
        <v>19626</v>
      </c>
      <c r="F6405" s="749" t="s">
        <v>19627</v>
      </c>
      <c r="G6405" s="749" t="s">
        <v>19628</v>
      </c>
      <c r="I6405" s="749" t="s">
        <v>30</v>
      </c>
      <c r="J6405" s="749" t="n">
        <v>607.06</v>
      </c>
    </row>
    <row collapsed="false" customFormat="false" customHeight="true" hidden="true" ht="12.75" outlineLevel="0" r="6406">
      <c r="A6406" s="749" t="s">
        <v>19714</v>
      </c>
      <c r="B6406" s="749" t="str">
        <f aca="false">C6406&amp;D6406&amp;E6406&amp;F6406&amp;G6406&amp;H6406</f>
        <v>EXECUCAO DE DEFLEXAO ATE 22°30',NO CAMPO,EM TUBULACAO DE CHAPA DE ACO SOLDADO COM ESPESSURA DE 3/8" E DIAMETRO DE 800MM,COMPREENDENDO POSICIONAMENTO DO TUBO,REMOCAO DE REVESTIMENTOS,CORTE OBLIQUO,GIRO DE 180°,PREPARO DAS PONTAS,SOLDA E NOVO REVESTIMENTO DA JUNTA IDENTICO AO ORIGINAL</v>
      </c>
      <c r="C6406" s="749" t="s">
        <v>19584</v>
      </c>
      <c r="D6406" s="749" t="s">
        <v>19715</v>
      </c>
      <c r="E6406" s="749" t="s">
        <v>19626</v>
      </c>
      <c r="F6406" s="749" t="s">
        <v>19627</v>
      </c>
      <c r="G6406" s="749" t="s">
        <v>19628</v>
      </c>
      <c r="I6406" s="749" t="s">
        <v>30</v>
      </c>
      <c r="J6406" s="749" t="n">
        <v>756.68</v>
      </c>
    </row>
    <row collapsed="false" customFormat="false" customHeight="true" hidden="true" ht="12.75" outlineLevel="0" r="6407">
      <c r="A6407" s="749" t="s">
        <v>19716</v>
      </c>
      <c r="B6407" s="749" t="str">
        <f aca="false">C6407&amp;D6407&amp;E6407&amp;F6407&amp;G6407&amp;H6407</f>
        <v>EXECUCAO DE DEFLEXAO ATE 22°30',NO CAMPO,EM TUBULACAO DE CHAPA DE ACO SOLDADO COM ESPESSURA DE 3/8" E DIAMETRO DE 800MM,COMPREENDENDO POSICIONAMENTO DO TUBO,REMOCAO DE REVESTIMENTOS,CORTE OBLIQUO,GIRO DE 180°,PREPARO DAS PONTAS,SOLDA E NOVO REVESTIMENTO DA JUNTA IDENTICO AO ORIGINAL</v>
      </c>
      <c r="C6407" s="749" t="s">
        <v>19584</v>
      </c>
      <c r="D6407" s="749" t="s">
        <v>19715</v>
      </c>
      <c r="E6407" s="749" t="s">
        <v>19626</v>
      </c>
      <c r="F6407" s="749" t="s">
        <v>19627</v>
      </c>
      <c r="G6407" s="749" t="s">
        <v>19628</v>
      </c>
      <c r="I6407" s="749" t="s">
        <v>30</v>
      </c>
      <c r="J6407" s="749" t="n">
        <v>693.75</v>
      </c>
    </row>
    <row collapsed="false" customFormat="false" customHeight="true" hidden="true" ht="12.75" outlineLevel="0" r="6408">
      <c r="A6408" s="749" t="s">
        <v>19717</v>
      </c>
      <c r="B6408" s="749" t="str">
        <f aca="false">C6408&amp;D6408&amp;E6408&amp;F6408&amp;G6408&amp;H6408</f>
        <v>EXECUCAO DE DEFLEXAO ATE 22°30',NO CAMPO,EM TUBULACAO DE CHAPA DE ACO SOLDADO COM ESPESSURA DE 3/8" E DIAMETRO DE 900MM,COMPREENDENDO POSICIONAMENTO DO TUBO,REMOCAO DE REVESTIMENTOS,CORTE OBLIQUO,GIRO DE 180°,PREPARO DAS PONTAS,SOLDA E NOVO REVESTIMENTO DA JUNTA IDENTICO AO ORIGINAL</v>
      </c>
      <c r="C6408" s="749" t="s">
        <v>19584</v>
      </c>
      <c r="D6408" s="749" t="s">
        <v>19718</v>
      </c>
      <c r="E6408" s="749" t="s">
        <v>19626</v>
      </c>
      <c r="F6408" s="749" t="s">
        <v>19627</v>
      </c>
      <c r="G6408" s="749" t="s">
        <v>19628</v>
      </c>
      <c r="I6408" s="749" t="s">
        <v>30</v>
      </c>
      <c r="J6408" s="749" t="n">
        <v>851.23</v>
      </c>
    </row>
    <row collapsed="false" customFormat="false" customHeight="true" hidden="true" ht="12.75" outlineLevel="0" r="6409">
      <c r="A6409" s="749" t="s">
        <v>19719</v>
      </c>
      <c r="B6409" s="749" t="str">
        <f aca="false">C6409&amp;D6409&amp;E6409&amp;F6409&amp;G6409&amp;H6409</f>
        <v>EXECUCAO DE DEFLEXAO ATE 22°30',NO CAMPO,EM TUBULACAO DE CHAPA DE ACO SOLDADO COM ESPESSURA DE 3/8" E DIAMETRO DE 900MM,COMPREENDENDO POSICIONAMENTO DO TUBO,REMOCAO DE REVESTIMENTOS,CORTE OBLIQUO,GIRO DE 180°,PREPARO DAS PONTAS,SOLDA E NOVO REVESTIMENTO DA JUNTA IDENTICO AO ORIGINAL</v>
      </c>
      <c r="C6409" s="749" t="s">
        <v>19584</v>
      </c>
      <c r="D6409" s="749" t="s">
        <v>19718</v>
      </c>
      <c r="E6409" s="749" t="s">
        <v>19626</v>
      </c>
      <c r="F6409" s="749" t="s">
        <v>19627</v>
      </c>
      <c r="G6409" s="749" t="s">
        <v>19628</v>
      </c>
      <c r="I6409" s="749" t="s">
        <v>30</v>
      </c>
      <c r="J6409" s="749" t="n">
        <v>780.43</v>
      </c>
    </row>
    <row collapsed="false" customFormat="false" customHeight="true" hidden="true" ht="12.75" outlineLevel="0" r="6410">
      <c r="A6410" s="749" t="s">
        <v>19720</v>
      </c>
      <c r="B6410" s="749" t="str">
        <f aca="false">C6410&amp;D6410&amp;E6410&amp;F6410&amp;G6410&amp;H6410</f>
        <v>EXECUCAO DE DEFLEXAO ATE 22°30',NO CAMPO,EM TUBULACAO DE CHAPA DE ACO SOLDADO COM ESPESSURA DE 3/8" E DIAMETRO DE 1000MM,COMPREENDENDO POSICIONAMENTO DO TUBO,REMOCAO DE REVESTIMENTOS,CORTE OBLIQUO,GIRO DE 180°,PREPARO DAS PONTAS,SOLDA E NOVO REVESTIMENTO DA JUNTA IDENTICO AO ORIGINAL</v>
      </c>
      <c r="C6410" s="749" t="s">
        <v>19584</v>
      </c>
      <c r="D6410" s="749" t="s">
        <v>19721</v>
      </c>
      <c r="E6410" s="749" t="s">
        <v>19593</v>
      </c>
      <c r="F6410" s="749" t="s">
        <v>19594</v>
      </c>
      <c r="G6410" s="749" t="s">
        <v>19595</v>
      </c>
      <c r="I6410" s="749" t="s">
        <v>30</v>
      </c>
      <c r="J6410" s="749" t="n">
        <v>946.05</v>
      </c>
    </row>
    <row collapsed="false" customFormat="false" customHeight="true" hidden="true" ht="12.75" outlineLevel="0" r="6411">
      <c r="A6411" s="749" t="s">
        <v>19722</v>
      </c>
      <c r="B6411" s="749" t="str">
        <f aca="false">C6411&amp;D6411&amp;E6411&amp;F6411&amp;G6411&amp;H6411</f>
        <v>EXECUCAO DE DEFLEXAO ATE 22°30',NO CAMPO,EM TUBULACAO DE CHAPA DE ACO SOLDADO COM ESPESSURA DE 3/8" E DIAMETRO DE 1000MM,COMPREENDENDO POSICIONAMENTO DO TUBO,REMOCAO DE REVESTIMENTOS,CORTE OBLIQUO,GIRO DE 180°,PREPARO DAS PONTAS,SOLDA E NOVO REVESTIMENTO DA JUNTA IDENTICO AO ORIGINAL</v>
      </c>
      <c r="C6411" s="749" t="s">
        <v>19584</v>
      </c>
      <c r="D6411" s="749" t="s">
        <v>19721</v>
      </c>
      <c r="E6411" s="749" t="s">
        <v>19593</v>
      </c>
      <c r="F6411" s="749" t="s">
        <v>19594</v>
      </c>
      <c r="G6411" s="749" t="s">
        <v>19595</v>
      </c>
      <c r="I6411" s="749" t="s">
        <v>30</v>
      </c>
      <c r="J6411" s="749" t="n">
        <v>867.37</v>
      </c>
    </row>
    <row collapsed="false" customFormat="false" customHeight="true" hidden="true" ht="12.75" outlineLevel="0" r="6412">
      <c r="A6412" s="749" t="s">
        <v>19723</v>
      </c>
      <c r="B6412" s="749" t="str">
        <f aca="false">C6412&amp;D6412&amp;E6412&amp;F6412&amp;G6412&amp;H6412</f>
        <v>EXECUCAO DE DEFLEXAO ATE 22°30',NO CAMPO,EM TUBULACAO DE CHAPA DE ACO SOLDADO COM ESPESSURA DE 3/8" E DIAMETRO DE 1200MM,COMPREENDENDO POSICIONAMENTO DO TUBO,REMOCAO DE REVESTIMENTOS,CORTE OBLIQUO,GIRO DE 180°,PREPARO DAS PONTAS,SOLDA E NOVO REVESTIMENTO DA JUNTA IDENTICO AO ORIGINAL</v>
      </c>
      <c r="C6412" s="749" t="s">
        <v>19584</v>
      </c>
      <c r="D6412" s="749" t="s">
        <v>19724</v>
      </c>
      <c r="E6412" s="749" t="s">
        <v>19593</v>
      </c>
      <c r="F6412" s="749" t="s">
        <v>19594</v>
      </c>
      <c r="G6412" s="749" t="s">
        <v>19595</v>
      </c>
      <c r="I6412" s="749" t="s">
        <v>30</v>
      </c>
      <c r="J6412" s="749" t="n">
        <v>1135.16</v>
      </c>
    </row>
    <row collapsed="false" customFormat="false" customHeight="true" hidden="true" ht="12.75" outlineLevel="0" r="6413">
      <c r="A6413" s="749" t="s">
        <v>19725</v>
      </c>
      <c r="B6413" s="749" t="str">
        <f aca="false">C6413&amp;D6413&amp;E6413&amp;F6413&amp;G6413&amp;H6413</f>
        <v>EXECUCAO DE DEFLEXAO ATE 22°30',NO CAMPO,EM TUBULACAO DE CHAPA DE ACO SOLDADO COM ESPESSURA DE 3/8" E DIAMETRO DE 1200MM,COMPREENDENDO POSICIONAMENTO DO TUBO,REMOCAO DE REVESTIMENTOS,CORTE OBLIQUO,GIRO DE 180°,PREPARO DAS PONTAS,SOLDA E NOVO REVESTIMENTO DA JUNTA IDENTICO AO ORIGINAL</v>
      </c>
      <c r="C6413" s="749" t="s">
        <v>19584</v>
      </c>
      <c r="D6413" s="749" t="s">
        <v>19724</v>
      </c>
      <c r="E6413" s="749" t="s">
        <v>19593</v>
      </c>
      <c r="F6413" s="749" t="s">
        <v>19594</v>
      </c>
      <c r="G6413" s="749" t="s">
        <v>19595</v>
      </c>
      <c r="I6413" s="749" t="s">
        <v>30</v>
      </c>
      <c r="J6413" s="749" t="n">
        <v>1040.75</v>
      </c>
    </row>
    <row collapsed="false" customFormat="false" customHeight="true" hidden="true" ht="12.75" outlineLevel="0" r="6414">
      <c r="A6414" s="749" t="s">
        <v>19726</v>
      </c>
      <c r="B6414" s="749" t="str">
        <f aca="false">C6414&amp;D6414&amp;E6414&amp;F6414&amp;G6414&amp;H6414</f>
        <v>EXECUCAO DE DEFLEXAO ATE 22°30',NO CAMPO,EM TUBULACAO DE CHAPA DE ACO SOLDADO COM ESPESSURA DE 3/8" E DIAMETRO DE 1300MM,COMPREENDENDO POSICIONAMENTO DO TUBO,REMOCAO DE REVESTIMENTOS,CORTE OBLIQUO,GIRO DE 180°,PREPARO DAS PONTAS,SOLDA E NOVO REVESTIMENTO DA JUNTA IDENTICO AO ORIGINAL</v>
      </c>
      <c r="C6414" s="749" t="s">
        <v>19584</v>
      </c>
      <c r="D6414" s="749" t="s">
        <v>19727</v>
      </c>
      <c r="E6414" s="749" t="s">
        <v>19593</v>
      </c>
      <c r="F6414" s="749" t="s">
        <v>19594</v>
      </c>
      <c r="G6414" s="749" t="s">
        <v>19595</v>
      </c>
      <c r="I6414" s="749" t="s">
        <v>30</v>
      </c>
      <c r="J6414" s="749" t="n">
        <v>1229.72</v>
      </c>
    </row>
    <row collapsed="false" customFormat="false" customHeight="true" hidden="true" ht="12.75" outlineLevel="0" r="6415">
      <c r="A6415" s="749" t="s">
        <v>19728</v>
      </c>
      <c r="B6415" s="749" t="str">
        <f aca="false">C6415&amp;D6415&amp;E6415&amp;F6415&amp;G6415&amp;H6415</f>
        <v>EXECUCAO DE DEFLEXAO ATE 22°30',NO CAMPO,EM TUBULACAO DE CHAPA DE ACO SOLDADO COM ESPESSURA DE 3/8" E DIAMETRO DE 1300MM,COMPREENDENDO POSICIONAMENTO DO TUBO,REMOCAO DE REVESTIMENTOS,CORTE OBLIQUO,GIRO DE 180°,PREPARO DAS PONTAS,SOLDA E NOVO REVESTIMENTO DA JUNTA IDENTICO AO ORIGINAL</v>
      </c>
      <c r="C6415" s="749" t="s">
        <v>19584</v>
      </c>
      <c r="D6415" s="749" t="s">
        <v>19727</v>
      </c>
      <c r="E6415" s="749" t="s">
        <v>19593</v>
      </c>
      <c r="F6415" s="749" t="s">
        <v>19594</v>
      </c>
      <c r="G6415" s="749" t="s">
        <v>19595</v>
      </c>
      <c r="I6415" s="749" t="s">
        <v>30</v>
      </c>
      <c r="J6415" s="749" t="n">
        <v>1127.45</v>
      </c>
    </row>
    <row collapsed="false" customFormat="false" customHeight="true" hidden="true" ht="12.75" outlineLevel="0" r="6416">
      <c r="A6416" s="749" t="s">
        <v>19729</v>
      </c>
      <c r="B6416" s="749" t="str">
        <f aca="false">C6416&amp;D6416&amp;E6416&amp;F6416&amp;G6416&amp;H6416</f>
        <v>EXECUCAO DE DEFLEXAO ATE 22°30',NO CAMPO,EM TUBULACAO DE CHAPA DE ACO SOLDADO COM ESPESSURA DE 3/8" E DIAMETRO DE 1500MM,COMPREENDENDO POSICIONAMENTO DO TUBO,REMOCAO DE REVESTIMENTOS,CORTE OBLIQUO,GIRO DE 180°,PREPARO DAS PONTAS,SOLDA E NOVO REVESTIMENTO DA JUNTA IDENTICO AO ORIGINAL</v>
      </c>
      <c r="C6416" s="749" t="s">
        <v>19584</v>
      </c>
      <c r="D6416" s="749" t="s">
        <v>19730</v>
      </c>
      <c r="E6416" s="749" t="s">
        <v>19593</v>
      </c>
      <c r="F6416" s="749" t="s">
        <v>19594</v>
      </c>
      <c r="G6416" s="749" t="s">
        <v>19595</v>
      </c>
      <c r="I6416" s="749" t="s">
        <v>30</v>
      </c>
      <c r="J6416" s="749" t="n">
        <v>1418.83</v>
      </c>
    </row>
    <row collapsed="false" customFormat="false" customHeight="true" hidden="true" ht="12.75" outlineLevel="0" r="6417">
      <c r="A6417" s="749" t="s">
        <v>19731</v>
      </c>
      <c r="B6417" s="749" t="str">
        <f aca="false">C6417&amp;D6417&amp;E6417&amp;F6417&amp;G6417&amp;H6417</f>
        <v>EXECUCAO DE DEFLEXAO ATE 22°30',NO CAMPO,EM TUBULACAO DE CHAPA DE ACO SOLDADO COM ESPESSURA DE 3/8" E DIAMETRO DE 1500MM,COMPREENDENDO POSICIONAMENTO DO TUBO,REMOCAO DE REVESTIMENTOS,CORTE OBLIQUO,GIRO DE 180°,PREPARO DAS PONTAS,SOLDA E NOVO REVESTIMENTO DA JUNTA IDENTICO AO ORIGINAL</v>
      </c>
      <c r="C6417" s="749" t="s">
        <v>19584</v>
      </c>
      <c r="D6417" s="749" t="s">
        <v>19730</v>
      </c>
      <c r="E6417" s="749" t="s">
        <v>19593</v>
      </c>
      <c r="F6417" s="749" t="s">
        <v>19594</v>
      </c>
      <c r="G6417" s="749" t="s">
        <v>19595</v>
      </c>
      <c r="I6417" s="749" t="s">
        <v>30</v>
      </c>
      <c r="J6417" s="749" t="n">
        <v>1300.83</v>
      </c>
    </row>
    <row collapsed="false" customFormat="false" customHeight="true" hidden="true" ht="12.75" outlineLevel="0" r="6418">
      <c r="A6418" s="749" t="s">
        <v>19732</v>
      </c>
      <c r="B6418" s="749" t="str">
        <f aca="false">C6418&amp;D6418&amp;E6418&amp;F6418&amp;G6418&amp;H6418</f>
        <v>EXECUCAO DE DEFLEXAO ATE 22°30',NO CAMPO,EM TUBULACAO DE CHAPA DE ACO SOLDADO COM ESPESSURA DE 3/8" E DIAMETRO DE 2000MM,COMPREENDENDO POSICIONAMENTO DO TUBO,REMOCAO DE REVESTIMENTOS,CORTE OBLIQUO,GIRO DE 180°,PREPARO DAS PONTAS,SOLDA E NOVO REVESTIMENTO DA JUNTA IDENTICO AO ORIGINAL</v>
      </c>
      <c r="C6418" s="749" t="s">
        <v>19584</v>
      </c>
      <c r="D6418" s="749" t="s">
        <v>19733</v>
      </c>
      <c r="E6418" s="749" t="s">
        <v>19593</v>
      </c>
      <c r="F6418" s="749" t="s">
        <v>19594</v>
      </c>
      <c r="G6418" s="749" t="s">
        <v>19595</v>
      </c>
      <c r="I6418" s="749" t="s">
        <v>30</v>
      </c>
      <c r="J6418" s="749" t="n">
        <v>1891.85</v>
      </c>
    </row>
    <row collapsed="false" customFormat="false" customHeight="true" hidden="true" ht="12.75" outlineLevel="0" r="6419">
      <c r="A6419" s="749" t="s">
        <v>19734</v>
      </c>
      <c r="B6419" s="749" t="str">
        <f aca="false">C6419&amp;D6419&amp;E6419&amp;F6419&amp;G6419&amp;H6419</f>
        <v>EXECUCAO DE DEFLEXAO ATE 22°30',NO CAMPO,EM TUBULACAO DE CHAPA DE ACO SOLDADO COM ESPESSURA DE 3/8" E DIAMETRO DE 2000MM,COMPREENDENDO POSICIONAMENTO DO TUBO,REMOCAO DE REVESTIMENTOS,CORTE OBLIQUO,GIRO DE 180°,PREPARO DAS PONTAS,SOLDA E NOVO REVESTIMENTO DA JUNTA IDENTICO AO ORIGINAL</v>
      </c>
      <c r="C6419" s="749" t="s">
        <v>19584</v>
      </c>
      <c r="D6419" s="749" t="s">
        <v>19733</v>
      </c>
      <c r="E6419" s="749" t="s">
        <v>19593</v>
      </c>
      <c r="F6419" s="749" t="s">
        <v>19594</v>
      </c>
      <c r="G6419" s="749" t="s">
        <v>19595</v>
      </c>
      <c r="I6419" s="749" t="s">
        <v>30</v>
      </c>
      <c r="J6419" s="749" t="n">
        <v>1734.51</v>
      </c>
    </row>
    <row collapsed="false" customFormat="false" customHeight="true" hidden="true" ht="12.75" outlineLevel="0" r="6420">
      <c r="A6420" s="749" t="s">
        <v>19735</v>
      </c>
      <c r="B6420" s="749" t="str">
        <f aca="false">C6420&amp;D6420&amp;E6420&amp;F6420&amp;G6420&amp;H6420</f>
        <v>EXECUCAO DE DEFLEXAO ATE 22°30',NO CAMPO,EM TUBULACAO DE CHAPA DE ACO SOLDADO COM ESPESSURA DE 3/8" E DIAMETRO DE 2500MM,COMPREENDENDO POSICIONAMENTO DO TUBO,REMOCAO DE REVESTIMENTOS,CORTE OBLIQUO,GIRO DE 180°,PREPARO DAS PONTAS,SOLDA E NOVO REVESTIMENTO DA JUNTA IDENTICO AO ORIGINAL</v>
      </c>
      <c r="C6420" s="749" t="s">
        <v>19584</v>
      </c>
      <c r="D6420" s="749" t="s">
        <v>19736</v>
      </c>
      <c r="E6420" s="749" t="s">
        <v>19593</v>
      </c>
      <c r="F6420" s="749" t="s">
        <v>19594</v>
      </c>
      <c r="G6420" s="749" t="s">
        <v>19595</v>
      </c>
      <c r="I6420" s="749" t="s">
        <v>30</v>
      </c>
      <c r="J6420" s="749" t="n">
        <v>2364.89</v>
      </c>
    </row>
    <row collapsed="false" customFormat="false" customHeight="true" hidden="true" ht="12.75" outlineLevel="0" r="6421">
      <c r="A6421" s="749" t="s">
        <v>19737</v>
      </c>
      <c r="B6421" s="749" t="str">
        <f aca="false">C6421&amp;D6421&amp;E6421&amp;F6421&amp;G6421&amp;H6421</f>
        <v>EXECUCAO DE DEFLEXAO ATE 22°30',NO CAMPO,EM TUBULACAO DE CHAPA DE ACO SOLDADO COM ESPESSURA DE 3/8" E DIAMETRO DE 2500MM,COMPREENDENDO POSICIONAMENTO DO TUBO,REMOCAO DE REVESTIMENTOS,CORTE OBLIQUO,GIRO DE 180°,PREPARO DAS PONTAS,SOLDA E NOVO REVESTIMENTO DA JUNTA IDENTICO AO ORIGINAL</v>
      </c>
      <c r="C6421" s="749" t="s">
        <v>19584</v>
      </c>
      <c r="D6421" s="749" t="s">
        <v>19736</v>
      </c>
      <c r="E6421" s="749" t="s">
        <v>19593</v>
      </c>
      <c r="F6421" s="749" t="s">
        <v>19594</v>
      </c>
      <c r="G6421" s="749" t="s">
        <v>19595</v>
      </c>
      <c r="I6421" s="749" t="s">
        <v>30</v>
      </c>
      <c r="J6421" s="749" t="n">
        <v>2168.2</v>
      </c>
    </row>
    <row collapsed="false" customFormat="false" customHeight="true" hidden="true" ht="12.75" outlineLevel="0" r="6422">
      <c r="A6422" s="749" t="s">
        <v>19738</v>
      </c>
      <c r="B6422" s="749" t="str">
        <f aca="false">C6422&amp;D6422&amp;E6422&amp;F6422&amp;G6422&amp;H6422</f>
        <v>EXECUCAO DE DEFLEXAO ATE 22°30',NO CAMPO,EM TUBULACAO DE CHAPA DE ACO SOLDADO COM ESPESSURA DE 1/2" E DIAMETRO DE 500MM,COMPREENDENDO POSICIONAMENTO DO TUBO,REMOCAO DE REVESTIMENTOS,CORTE OBLIQUO,GIRO DE 180°,PREPARO DAS PONTAS,SOLDA E NOVO REVESTIMENTO DA JUNTA IDENTICO AO ORIGINAL</v>
      </c>
      <c r="C6422" s="749" t="s">
        <v>19584</v>
      </c>
      <c r="D6422" s="749" t="s">
        <v>19739</v>
      </c>
      <c r="E6422" s="749" t="s">
        <v>19626</v>
      </c>
      <c r="F6422" s="749" t="s">
        <v>19627</v>
      </c>
      <c r="G6422" s="749" t="s">
        <v>19628</v>
      </c>
      <c r="I6422" s="749" t="s">
        <v>30</v>
      </c>
      <c r="J6422" s="749" t="n">
        <v>603.26</v>
      </c>
    </row>
    <row collapsed="false" customFormat="false" customHeight="true" hidden="true" ht="12.75" outlineLevel="0" r="6423">
      <c r="A6423" s="749" t="s">
        <v>19740</v>
      </c>
      <c r="B6423" s="749" t="str">
        <f aca="false">C6423&amp;D6423&amp;E6423&amp;F6423&amp;G6423&amp;H6423</f>
        <v>EXECUCAO DE DEFLEXAO ATE 22°30',NO CAMPO,EM TUBULACAO DE CHAPA DE ACO SOLDADO COM ESPESSURA DE 1/2" E DIAMETRO DE 500MM,COMPREENDENDO POSICIONAMENTO DO TUBO,REMOCAO DE REVESTIMENTOS,CORTE OBLIQUO,GIRO DE 180°,PREPARO DAS PONTAS,SOLDA E NOVO REVESTIMENTO DA JUNTA IDENTICO AO ORIGINAL</v>
      </c>
      <c r="C6423" s="749" t="s">
        <v>19584</v>
      </c>
      <c r="D6423" s="749" t="s">
        <v>19739</v>
      </c>
      <c r="E6423" s="749" t="s">
        <v>19626</v>
      </c>
      <c r="F6423" s="749" t="s">
        <v>19627</v>
      </c>
      <c r="G6423" s="749" t="s">
        <v>19628</v>
      </c>
      <c r="I6423" s="749" t="s">
        <v>30</v>
      </c>
      <c r="J6423" s="749" t="n">
        <v>553.72</v>
      </c>
    </row>
    <row collapsed="false" customFormat="false" customHeight="true" hidden="true" ht="12.75" outlineLevel="0" r="6424">
      <c r="A6424" s="749" t="s">
        <v>19741</v>
      </c>
      <c r="B6424" s="749" t="str">
        <f aca="false">C6424&amp;D6424&amp;E6424&amp;F6424&amp;G6424&amp;H6424</f>
        <v>EXECUCAO DE DEFLEXAO ATE 22°30',NO CAMPO,EM TUBULACAO DE CHAPA DE ACO SOLDADO COM ESPESSURA DE 1/2" E DIAMETRO DE 600MM,COMPREENDENDO POSICIONAMENTO DO TUBO,REMOCAO DE REVESTIMENTOS,CORTE OBLIQUO,GIRO DE 180°,PREPARO DAS PONTAS,SOLDA E NOVO REVESTIMENTO DA JUNTA IDENTICO AO ORIGINAL</v>
      </c>
      <c r="C6424" s="749" t="s">
        <v>19584</v>
      </c>
      <c r="D6424" s="749" t="s">
        <v>19742</v>
      </c>
      <c r="E6424" s="749" t="s">
        <v>19626</v>
      </c>
      <c r="F6424" s="749" t="s">
        <v>19627</v>
      </c>
      <c r="G6424" s="749" t="s">
        <v>19628</v>
      </c>
      <c r="I6424" s="749" t="s">
        <v>30</v>
      </c>
      <c r="J6424" s="749" t="n">
        <v>723.85</v>
      </c>
    </row>
    <row collapsed="false" customFormat="false" customHeight="true" hidden="true" ht="12.75" outlineLevel="0" r="6425">
      <c r="A6425" s="749" t="s">
        <v>19743</v>
      </c>
      <c r="B6425" s="749" t="str">
        <f aca="false">C6425&amp;D6425&amp;E6425&amp;F6425&amp;G6425&amp;H6425</f>
        <v>EXECUCAO DE DEFLEXAO ATE 22°30',NO CAMPO,EM TUBULACAO DE CHAPA DE ACO SOLDADO COM ESPESSURA DE 1/2" E DIAMETRO DE 600MM,COMPREENDENDO POSICIONAMENTO DO TUBO,REMOCAO DE REVESTIMENTOS,CORTE OBLIQUO,GIRO DE 180°,PREPARO DAS PONTAS,SOLDA E NOVO REVESTIMENTO DA JUNTA IDENTICO AO ORIGINAL</v>
      </c>
      <c r="C6425" s="749" t="s">
        <v>19584</v>
      </c>
      <c r="D6425" s="749" t="s">
        <v>19742</v>
      </c>
      <c r="E6425" s="749" t="s">
        <v>19626</v>
      </c>
      <c r="F6425" s="749" t="s">
        <v>19627</v>
      </c>
      <c r="G6425" s="749" t="s">
        <v>19628</v>
      </c>
      <c r="I6425" s="749" t="s">
        <v>30</v>
      </c>
      <c r="J6425" s="749" t="n">
        <v>664.41</v>
      </c>
    </row>
    <row collapsed="false" customFormat="false" customHeight="true" hidden="true" ht="12.75" outlineLevel="0" r="6426">
      <c r="A6426" s="749" t="s">
        <v>19744</v>
      </c>
      <c r="B6426" s="749" t="str">
        <f aca="false">C6426&amp;D6426&amp;E6426&amp;F6426&amp;G6426&amp;H6426</f>
        <v>EXECUCAO DE DEFLEXAO ATE 22°30',NO CAMPO,EM TUBULACAO DE CHAPA DE ACO SOLDADO COM ESPESSURA DE 1/2" E DIAMETRO DE 700MM,COMPREENDENDO POSICIONAMENTO DO TUBO,REMOCAO DE REVESTIMENTOS,CORTE OBLIQUO,GIRO DE 180°,PREPARO DAS PONTAS,SOLDA E NOVO REVESTIMENTO DA JUNTA IDENTICO AO ORIGINAL</v>
      </c>
      <c r="C6426" s="749" t="s">
        <v>19584</v>
      </c>
      <c r="D6426" s="749" t="s">
        <v>19745</v>
      </c>
      <c r="E6426" s="749" t="s">
        <v>19626</v>
      </c>
      <c r="F6426" s="749" t="s">
        <v>19627</v>
      </c>
      <c r="G6426" s="749" t="s">
        <v>19628</v>
      </c>
      <c r="I6426" s="749" t="s">
        <v>30</v>
      </c>
      <c r="J6426" s="749" t="n">
        <v>844.41</v>
      </c>
    </row>
    <row collapsed="false" customFormat="false" customHeight="true" hidden="true" ht="12.75" outlineLevel="0" r="6427">
      <c r="A6427" s="749" t="s">
        <v>19746</v>
      </c>
      <c r="B6427" s="749" t="str">
        <f aca="false">C6427&amp;D6427&amp;E6427&amp;F6427&amp;G6427&amp;H6427</f>
        <v>EXECUCAO DE DEFLEXAO ATE 22°30',NO CAMPO,EM TUBULACAO DE CHAPA DE ACO SOLDADO COM ESPESSURA DE 1/2" E DIAMETRO DE 700MM,COMPREENDENDO POSICIONAMENTO DO TUBO,REMOCAO DE REVESTIMENTOS,CORTE OBLIQUO,GIRO DE 180°,PREPARO DAS PONTAS,SOLDA E NOVO REVESTIMENTO DA JUNTA IDENTICO AO ORIGINAL</v>
      </c>
      <c r="C6427" s="749" t="s">
        <v>19584</v>
      </c>
      <c r="D6427" s="749" t="s">
        <v>19745</v>
      </c>
      <c r="E6427" s="749" t="s">
        <v>19626</v>
      </c>
      <c r="F6427" s="749" t="s">
        <v>19627</v>
      </c>
      <c r="G6427" s="749" t="s">
        <v>19628</v>
      </c>
      <c r="I6427" s="749" t="s">
        <v>30</v>
      </c>
      <c r="J6427" s="749" t="n">
        <v>775.07</v>
      </c>
    </row>
    <row collapsed="false" customFormat="false" customHeight="true" hidden="true" ht="12.75" outlineLevel="0" r="6428">
      <c r="A6428" s="749" t="s">
        <v>19747</v>
      </c>
      <c r="B6428" s="749" t="str">
        <f aca="false">C6428&amp;D6428&amp;E6428&amp;F6428&amp;G6428&amp;H6428</f>
        <v>EXECUCAO DE DEFLEXAO ATE 22°30',NO CAMPO,EM TUBULACAO DE CHAPA DE ACO SOLDADO POR ESPESSURA DE 1/2" E DIAMETRO DE 800MM,COMPREENDENDO POSICIONAMENTO DO TUBO,REMOCAO DE REVESTIMENTOS,CORTE OBLIQUO,GIRO DE 180°,PREPARO DAS PONTAS,SOLDA E NOVO REVESTIMENTO DA JUNTA IDENTICO AO ORIGINAL</v>
      </c>
      <c r="C6428" s="749" t="s">
        <v>19584</v>
      </c>
      <c r="D6428" s="749" t="s">
        <v>19748</v>
      </c>
      <c r="E6428" s="749" t="s">
        <v>19626</v>
      </c>
      <c r="F6428" s="749" t="s">
        <v>19627</v>
      </c>
      <c r="G6428" s="749" t="s">
        <v>19628</v>
      </c>
      <c r="I6428" s="749" t="s">
        <v>30</v>
      </c>
      <c r="J6428" s="749" t="n">
        <v>964.99</v>
      </c>
    </row>
    <row collapsed="false" customFormat="false" customHeight="true" hidden="true" ht="12.75" outlineLevel="0" r="6429">
      <c r="A6429" s="749" t="s">
        <v>19749</v>
      </c>
      <c r="B6429" s="749" t="str">
        <f aca="false">C6429&amp;D6429&amp;E6429&amp;F6429&amp;G6429&amp;H6429</f>
        <v>EXECUCAO DE DEFLEXAO ATE 22°30',NO CAMPO,EM TUBULACAO DE CHAPA DE ACO SOLDADO POR ESPESSURA DE 1/2" E DIAMETRO DE 800MM,COMPREENDENDO POSICIONAMENTO DO TUBO,REMOCAO DE REVESTIMENTOS,CORTE OBLIQUO,GIRO DE 180°,PREPARO DAS PONTAS,SOLDA E NOVO REVESTIMENTO DA JUNTA IDENTICO AO ORIGINAL</v>
      </c>
      <c r="C6429" s="749" t="s">
        <v>19584</v>
      </c>
      <c r="D6429" s="749" t="s">
        <v>19748</v>
      </c>
      <c r="E6429" s="749" t="s">
        <v>19626</v>
      </c>
      <c r="F6429" s="749" t="s">
        <v>19627</v>
      </c>
      <c r="G6429" s="749" t="s">
        <v>19628</v>
      </c>
      <c r="I6429" s="749" t="s">
        <v>30</v>
      </c>
      <c r="J6429" s="749" t="n">
        <v>885.75</v>
      </c>
    </row>
    <row collapsed="false" customFormat="false" customHeight="true" hidden="true" ht="12.75" outlineLevel="0" r="6430">
      <c r="A6430" s="749" t="s">
        <v>19750</v>
      </c>
      <c r="B6430" s="749" t="str">
        <f aca="false">C6430&amp;D6430&amp;E6430&amp;F6430&amp;G6430&amp;H6430</f>
        <v>EXECUCAO DE DEFLEXAO ATE 22°30',NO CAMPO,EM TUBULACAO DE CHAPA DE ACO SOLDADO COM ESPESSURA DE 1/2" E DIAMETRO DE 900MM,,COMPREENDENDO POSICIONAMENTO DO TUBO,REMOCAO DE REVESTIMENTS,CORTE OBLIQUO,GIRO DE 180°,PREPARO DAS PONTAS,SOLDA E NOVO REVESTIMENTO DA JUNTA IDENTICO AO ORIGINAL</v>
      </c>
      <c r="C6430" s="749" t="s">
        <v>19584</v>
      </c>
      <c r="D6430" s="749" t="s">
        <v>19751</v>
      </c>
      <c r="E6430" s="749" t="s">
        <v>19593</v>
      </c>
      <c r="F6430" s="749" t="s">
        <v>19627</v>
      </c>
      <c r="G6430" s="749" t="s">
        <v>19628</v>
      </c>
      <c r="I6430" s="749" t="s">
        <v>30</v>
      </c>
      <c r="J6430" s="749" t="n">
        <v>1085.57</v>
      </c>
    </row>
    <row collapsed="false" customFormat="false" customHeight="true" hidden="true" ht="12.75" outlineLevel="0" r="6431">
      <c r="A6431" s="749" t="s">
        <v>19752</v>
      </c>
      <c r="B6431" s="749" t="str">
        <f aca="false">C6431&amp;D6431&amp;E6431&amp;F6431&amp;G6431&amp;H6431</f>
        <v>EXECUCAO DE DEFLEXAO ATE 22°30',NO CAMPO,EM TUBULACAO DE CHAPA DE ACO SOLDADO COM ESPESSURA DE 1/2" E DIAMETRO DE 900MM,,COMPREENDENDO POSICIONAMENTO DO TUBO,REMOCAO DE REVESTIMENTS,CORTE OBLIQUO,GIRO DE 180°,PREPARO DAS PONTAS,SOLDA E NOVO REVESTIMENTO DA JUNTA IDENTICO AO ORIGINAL</v>
      </c>
      <c r="C6431" s="749" t="s">
        <v>19584</v>
      </c>
      <c r="D6431" s="749" t="s">
        <v>19751</v>
      </c>
      <c r="E6431" s="749" t="s">
        <v>19593</v>
      </c>
      <c r="F6431" s="749" t="s">
        <v>19627</v>
      </c>
      <c r="G6431" s="749" t="s">
        <v>19628</v>
      </c>
      <c r="I6431" s="749" t="s">
        <v>30</v>
      </c>
      <c r="J6431" s="749" t="n">
        <v>996.43</v>
      </c>
    </row>
    <row collapsed="false" customFormat="false" customHeight="true" hidden="true" ht="12.75" outlineLevel="0" r="6432">
      <c r="A6432" s="749" t="s">
        <v>19753</v>
      </c>
      <c r="B6432" s="749" t="str">
        <f aca="false">C6432&amp;D6432&amp;E6432&amp;F6432&amp;G6432&amp;H6432</f>
        <v>EXECUCAO DE DEFLEXAO ATE 22°30',NO CAMPO,EM TUBULACAO DE CHAPA DE ACO SOLDADO COM ESPESSURA DE 1/2" E DIAMETRO DE 1000MM,COMPREENDENDO POSICIONAMENTO DO TUBO,REMOCAO DE REVESTIMENTOS,CORTE OBLIQUO,GIRO DE 180°,PREPARO DAS PONTAS,SOLDA E NOVO REVESTIMENTO DA JUNTA IDENTICO AO ORIGINAL</v>
      </c>
      <c r="C6432" s="749" t="s">
        <v>19584</v>
      </c>
      <c r="D6432" s="749" t="s">
        <v>19754</v>
      </c>
      <c r="E6432" s="749" t="s">
        <v>19593</v>
      </c>
      <c r="F6432" s="749" t="s">
        <v>19594</v>
      </c>
      <c r="G6432" s="749" t="s">
        <v>19595</v>
      </c>
      <c r="I6432" s="749" t="s">
        <v>30</v>
      </c>
      <c r="J6432" s="749" t="n">
        <v>1206.53</v>
      </c>
    </row>
    <row collapsed="false" customFormat="false" customHeight="true" hidden="true" ht="12.75" outlineLevel="0" r="6433">
      <c r="A6433" s="749" t="s">
        <v>19755</v>
      </c>
      <c r="B6433" s="749" t="str">
        <f aca="false">C6433&amp;D6433&amp;E6433&amp;F6433&amp;G6433&amp;H6433</f>
        <v>EXECUCAO DE DEFLEXAO ATE 22°30',NO CAMPO,EM TUBULACAO DE CHAPA DE ACO SOLDADO COM ESPESSURA DE 1/2" E DIAMETRO DE 1000MM,COMPREENDENDO POSICIONAMENTO DO TUBO,REMOCAO DE REVESTIMENTOS,CORTE OBLIQUO,GIRO DE 180°,PREPARO DAS PONTAS,SOLDA E NOVO REVESTIMENTO DA JUNTA IDENTICO AO ORIGINAL</v>
      </c>
      <c r="C6433" s="749" t="s">
        <v>19584</v>
      </c>
      <c r="D6433" s="749" t="s">
        <v>19754</v>
      </c>
      <c r="E6433" s="749" t="s">
        <v>19593</v>
      </c>
      <c r="F6433" s="749" t="s">
        <v>19594</v>
      </c>
      <c r="G6433" s="749" t="s">
        <v>19595</v>
      </c>
      <c r="I6433" s="749" t="s">
        <v>30</v>
      </c>
      <c r="J6433" s="749" t="n">
        <v>1107.46</v>
      </c>
    </row>
    <row collapsed="false" customFormat="false" customHeight="true" hidden="true" ht="12.75" outlineLevel="0" r="6434">
      <c r="A6434" s="749" t="s">
        <v>19756</v>
      </c>
      <c r="B6434" s="749" t="str">
        <f aca="false">C6434&amp;D6434&amp;E6434&amp;F6434&amp;G6434&amp;H6434</f>
        <v>EXECUCAO DE DEFLEXAO ATE 22°30`,NO CAMPO,EM TUBULACAO DE CHAPA DE ACO SOLDADO COM ESPESSURA DE 1/2" E DIAMETRO DE 1200MM,COMPREENDENDO POSICIONAMENTO DO TUBO,REMOCAO DE REVESTIMENTOS,CORTE OBLIQUO,GIRO DE 180°,PREPARO DAS PONTAS,SOLDA E NOVO REVESTIMENTO DA JUNTA IDENTICO AO ORIGINAL</v>
      </c>
      <c r="C6434" s="749" t="s">
        <v>19757</v>
      </c>
      <c r="D6434" s="749" t="s">
        <v>19758</v>
      </c>
      <c r="E6434" s="749" t="s">
        <v>19593</v>
      </c>
      <c r="F6434" s="749" t="s">
        <v>19594</v>
      </c>
      <c r="G6434" s="749" t="s">
        <v>19595</v>
      </c>
      <c r="I6434" s="749" t="s">
        <v>30</v>
      </c>
      <c r="J6434" s="749" t="n">
        <v>1447.69</v>
      </c>
    </row>
    <row collapsed="false" customFormat="false" customHeight="true" hidden="true" ht="12.75" outlineLevel="0" r="6435">
      <c r="A6435" s="749" t="s">
        <v>19759</v>
      </c>
      <c r="B6435" s="749" t="str">
        <f aca="false">C6435&amp;D6435&amp;E6435&amp;F6435&amp;G6435&amp;H6435</f>
        <v>EXECUCAO DE DEFLEXAO ATE 22°30`,NO CAMPO,EM TUBULACAO DE CHAPA DE ACO SOLDADO COM ESPESSURA DE 1/2" E DIAMETRO DE 1200MM,COMPREENDENDO POSICIONAMENTO DO TUBO,REMOCAO DE REVESTIMENTOS,CORTE OBLIQUO,GIRO DE 180°,PREPARO DAS PONTAS,SOLDA E NOVO REVESTIMENTO DA JUNTA IDENTICO AO ORIGINAL</v>
      </c>
      <c r="C6435" s="749" t="s">
        <v>19757</v>
      </c>
      <c r="D6435" s="749" t="s">
        <v>19758</v>
      </c>
      <c r="E6435" s="749" t="s">
        <v>19593</v>
      </c>
      <c r="F6435" s="749" t="s">
        <v>19594</v>
      </c>
      <c r="G6435" s="749" t="s">
        <v>19595</v>
      </c>
      <c r="I6435" s="749" t="s">
        <v>30</v>
      </c>
      <c r="J6435" s="749" t="n">
        <v>1328.82</v>
      </c>
    </row>
    <row collapsed="false" customFormat="false" customHeight="true" hidden="true" ht="12.75" outlineLevel="0" r="6436">
      <c r="A6436" s="749" t="s">
        <v>19760</v>
      </c>
      <c r="B6436" s="749" t="str">
        <f aca="false">C6436&amp;D6436&amp;E6436&amp;F6436&amp;G6436&amp;H6436</f>
        <v>EXECUCAO DE DEFLEXAO ATE 22°30',NO CAMPO,EM TUBULACAO DE CHAPA DE ACO SOLDADO COM ESPESSURA DE 1/2" E DIAMETRO DE 1500MM,COMPREENDENDO POSICIONAMENTO DO TUBO,REMOCAO DE REVESTIMENTOS,CORTE OBLIQUO,GIRO DE 180°,PREPARO DAS PONTAS,SOLDA E NOVO REVESTIMENTO DA JUNTA IDENTICO AO ORIGINAL</v>
      </c>
      <c r="C6436" s="749" t="s">
        <v>19584</v>
      </c>
      <c r="D6436" s="749" t="s">
        <v>19761</v>
      </c>
      <c r="E6436" s="749" t="s">
        <v>19593</v>
      </c>
      <c r="F6436" s="749" t="s">
        <v>19594</v>
      </c>
      <c r="G6436" s="749" t="s">
        <v>19595</v>
      </c>
      <c r="I6436" s="749" t="s">
        <v>30</v>
      </c>
      <c r="J6436" s="749" t="n">
        <v>1809.45</v>
      </c>
    </row>
    <row collapsed="false" customFormat="false" customHeight="true" hidden="true" ht="12.75" outlineLevel="0" r="6437">
      <c r="A6437" s="749" t="s">
        <v>19762</v>
      </c>
      <c r="B6437" s="749" t="str">
        <f aca="false">C6437&amp;D6437&amp;E6437&amp;F6437&amp;G6437&amp;H6437</f>
        <v>EXECUCAO DE DEFLEXAO ATE 22°30',NO CAMPO,EM TUBULACAO DE CHAPA DE ACO SOLDADO COM ESPESSURA DE 1/2" E DIAMETRO DE 1500MM,COMPREENDENDO POSICIONAMENTO DO TUBO,REMOCAO DE REVESTIMENTOS,CORTE OBLIQUO,GIRO DE 180°,PREPARO DAS PONTAS,SOLDA E NOVO REVESTIMENTO DA JUNTA IDENTICO AO ORIGINAL</v>
      </c>
      <c r="C6437" s="749" t="s">
        <v>19584</v>
      </c>
      <c r="D6437" s="749" t="s">
        <v>19761</v>
      </c>
      <c r="E6437" s="749" t="s">
        <v>19593</v>
      </c>
      <c r="F6437" s="749" t="s">
        <v>19594</v>
      </c>
      <c r="G6437" s="749" t="s">
        <v>19595</v>
      </c>
      <c r="I6437" s="749" t="s">
        <v>30</v>
      </c>
      <c r="J6437" s="749" t="n">
        <v>1660.87</v>
      </c>
    </row>
    <row collapsed="false" customFormat="false" customHeight="true" hidden="true" ht="12.75" outlineLevel="0" r="6438">
      <c r="A6438" s="749" t="s">
        <v>19763</v>
      </c>
      <c r="B6438" s="749" t="str">
        <f aca="false">C6438&amp;D6438&amp;E6438&amp;F6438&amp;G6438&amp;H6438</f>
        <v>EXECUCAO DE DEFLEXAO ATE 22°30',NO CAMPO,EM TUBULACAO DE CHAPA DE ACO SOLDADO COM ESPESSURA DE 1/2" E DIAMETRO DE 1750MM,COMPREENDENDO POSICIONAMENTO DO TUBO,REMOCAO DE REVESTIMENTOS,CORTE OBLIQUO,GIRO DE 180°,PREPARO DAS PONTAS,SOLDA E NOVO REVESTIMENTO DA JUNTA IDENTICO AO ORIGINAL</v>
      </c>
      <c r="C6438" s="749" t="s">
        <v>19584</v>
      </c>
      <c r="D6438" s="749" t="s">
        <v>19764</v>
      </c>
      <c r="E6438" s="749" t="s">
        <v>19593</v>
      </c>
      <c r="F6438" s="749" t="s">
        <v>19594</v>
      </c>
      <c r="G6438" s="749" t="s">
        <v>19595</v>
      </c>
      <c r="I6438" s="749" t="s">
        <v>30</v>
      </c>
      <c r="J6438" s="749" t="n">
        <v>2111.24</v>
      </c>
    </row>
    <row collapsed="false" customFormat="false" customHeight="true" hidden="true" ht="12.75" outlineLevel="0" r="6439">
      <c r="A6439" s="749" t="s">
        <v>19765</v>
      </c>
      <c r="B6439" s="749" t="str">
        <f aca="false">C6439&amp;D6439&amp;E6439&amp;F6439&amp;G6439&amp;H6439</f>
        <v>EXECUCAO DE DEFLEXAO ATE 22°30',NO CAMPO,EM TUBULACAO DE CHAPA DE ACO SOLDADO COM ESPESSURA DE 1/2" E DIAMETRO DE 1750MM,COMPREENDENDO POSICIONAMENTO DO TUBO,REMOCAO DE REVESTIMENTOS,CORTE OBLIQUO,GIRO DE 180°,PREPARO DAS PONTAS,SOLDA E NOVO REVESTIMENTO DA JUNTA IDENTICO AO ORIGINAL</v>
      </c>
      <c r="C6439" s="749" t="s">
        <v>19584</v>
      </c>
      <c r="D6439" s="749" t="s">
        <v>19764</v>
      </c>
      <c r="E6439" s="749" t="s">
        <v>19593</v>
      </c>
      <c r="F6439" s="749" t="s">
        <v>19594</v>
      </c>
      <c r="G6439" s="749" t="s">
        <v>19595</v>
      </c>
      <c r="I6439" s="749" t="s">
        <v>30</v>
      </c>
      <c r="J6439" s="749" t="n">
        <v>1937.89</v>
      </c>
    </row>
    <row collapsed="false" customFormat="false" customHeight="true" hidden="true" ht="12.75" outlineLevel="0" r="6440">
      <c r="A6440" s="749" t="s">
        <v>19766</v>
      </c>
      <c r="B6440" s="749" t="str">
        <f aca="false">C6440&amp;D6440&amp;E6440&amp;F6440&amp;G6440&amp;H6440</f>
        <v>EXECUCAO DE DEFLEXAO ATE 22°30',NO CAMPO,EM TUBULACAO DE CHAPA DE ACO SOLDADO COM ESPESSURA DE 1/2" E DIAMETRO DE 1800MM,COMPREENDENDO POSICIONAMENTO DO TUBO,REMOCAO DE REVESTIMENTOS,CORTE OBLIQUO,GIRO DE 180°,PREPARO DAS PONTAS,SOLDA E NOVO REVESTIMENTO DA JUNTA IDENTICO AO ORIGINAL</v>
      </c>
      <c r="C6440" s="749" t="s">
        <v>19584</v>
      </c>
      <c r="D6440" s="749" t="s">
        <v>19767</v>
      </c>
      <c r="E6440" s="749" t="s">
        <v>19593</v>
      </c>
      <c r="F6440" s="749" t="s">
        <v>19594</v>
      </c>
      <c r="G6440" s="749" t="s">
        <v>19595</v>
      </c>
      <c r="I6440" s="749" t="s">
        <v>30</v>
      </c>
      <c r="J6440" s="749" t="n">
        <v>2171.54</v>
      </c>
    </row>
    <row collapsed="false" customFormat="false" customHeight="true" hidden="true" ht="12.75" outlineLevel="0" r="6441">
      <c r="A6441" s="749" t="s">
        <v>19768</v>
      </c>
      <c r="B6441" s="749" t="str">
        <f aca="false">C6441&amp;D6441&amp;E6441&amp;F6441&amp;G6441&amp;H6441</f>
        <v>EXECUCAO DE DEFLEXAO ATE 22°30',NO CAMPO,EM TUBULACAO DE CHAPA DE ACO SOLDADO COM ESPESSURA DE 1/2" E DIAMETRO DE 1800MM,COMPREENDENDO POSICIONAMENTO DO TUBO,REMOCAO DE REVESTIMENTOS,CORTE OBLIQUO,GIRO DE 180°,PREPARO DAS PONTAS,SOLDA E NOVO REVESTIMENTO DA JUNTA IDENTICO AO ORIGINAL</v>
      </c>
      <c r="C6441" s="749" t="s">
        <v>19584</v>
      </c>
      <c r="D6441" s="749" t="s">
        <v>19767</v>
      </c>
      <c r="E6441" s="749" t="s">
        <v>19593</v>
      </c>
      <c r="F6441" s="749" t="s">
        <v>19594</v>
      </c>
      <c r="G6441" s="749" t="s">
        <v>19595</v>
      </c>
      <c r="I6441" s="749" t="s">
        <v>30</v>
      </c>
      <c r="J6441" s="749" t="n">
        <v>1993.23</v>
      </c>
    </row>
    <row collapsed="false" customFormat="false" customHeight="true" hidden="true" ht="12.75" outlineLevel="0" r="6442">
      <c r="A6442" s="749" t="s">
        <v>19769</v>
      </c>
      <c r="B6442" s="749" t="str">
        <f aca="false">C6442&amp;D6442&amp;E6442&amp;F6442&amp;G6442&amp;H6442</f>
        <v>EXECUCAO DE DEFLEXAO ATE 22°30',NO CAMPO,EM TUBULACAO DE CHAPA DE ACO SOLDADO COM ESPESSURA DE 1/2" E DIAMETRO DE 2000MM,COMPREENDENDO POSICIONAMENTO DO TUBO,REMOCAO DE REVESTIMENTOS,CORTE OBLIQUO,GIRO DE 180°,PREPARO DAS PONTAS,SOLDA E NOVO REVESTIMENTO DA JUNTA IDENTICO AO ORIGINAL</v>
      </c>
      <c r="C6442" s="749" t="s">
        <v>19584</v>
      </c>
      <c r="D6442" s="749" t="s">
        <v>19770</v>
      </c>
      <c r="E6442" s="749" t="s">
        <v>19593</v>
      </c>
      <c r="F6442" s="749" t="s">
        <v>19594</v>
      </c>
      <c r="G6442" s="749" t="s">
        <v>19595</v>
      </c>
      <c r="I6442" s="749" t="s">
        <v>30</v>
      </c>
      <c r="J6442" s="749" t="n">
        <v>2412.69</v>
      </c>
    </row>
    <row collapsed="false" customFormat="false" customHeight="true" hidden="true" ht="12.75" outlineLevel="0" r="6443">
      <c r="A6443" s="749" t="s">
        <v>19771</v>
      </c>
      <c r="B6443" s="749" t="str">
        <f aca="false">C6443&amp;D6443&amp;E6443&amp;F6443&amp;G6443&amp;H6443</f>
        <v>EXECUCAO DE DEFLEXAO ATE 22°30',NO CAMPO,EM TUBULACAO DE CHAPA DE ACO SOLDADO COM ESPESSURA DE 1/2" E DIAMETRO DE 2000MM,COMPREENDENDO POSICIONAMENTO DO TUBO,REMOCAO DE REVESTIMENTOS,CORTE OBLIQUO,GIRO DE 180°,PREPARO DAS PONTAS,SOLDA E NOVO REVESTIMENTO DA JUNTA IDENTICO AO ORIGINAL</v>
      </c>
      <c r="C6443" s="749" t="s">
        <v>19584</v>
      </c>
      <c r="D6443" s="749" t="s">
        <v>19770</v>
      </c>
      <c r="E6443" s="749" t="s">
        <v>19593</v>
      </c>
      <c r="F6443" s="749" t="s">
        <v>19594</v>
      </c>
      <c r="G6443" s="749" t="s">
        <v>19595</v>
      </c>
      <c r="I6443" s="749" t="s">
        <v>30</v>
      </c>
      <c r="J6443" s="749" t="n">
        <v>2214.58</v>
      </c>
    </row>
    <row collapsed="false" customFormat="false" customHeight="true" hidden="true" ht="12.75" outlineLevel="0" r="6444">
      <c r="A6444" s="749" t="s">
        <v>19772</v>
      </c>
      <c r="B6444" s="749" t="str">
        <f aca="false">C6444&amp;D6444&amp;E6444&amp;F6444&amp;G6444&amp;H6444</f>
        <v>EXECUCAO DE DEFLEXAO ATE 22°30',NO CAMPO,EM TUBULACAO DE CHAPA DE ACO SOLDADO COM ESPESSURA DE 1/2" E DIAMETRO DE 2500MM,COMPREENDENDO POSICIONAMENTO DO TUBO,REMOCAO DE REVESTIMENTOS,CORTE OBLIQUO,GIRO DE 180°,PREPARO DAS PONTAS,SOLDA E NOVO REVESTIMENTO DA JUNTA IDENTICO AO ORIGINAL</v>
      </c>
      <c r="C6444" s="749" t="s">
        <v>19584</v>
      </c>
      <c r="D6444" s="749" t="s">
        <v>19773</v>
      </c>
      <c r="E6444" s="749" t="s">
        <v>19593</v>
      </c>
      <c r="F6444" s="749" t="s">
        <v>19594</v>
      </c>
      <c r="G6444" s="749" t="s">
        <v>19595</v>
      </c>
      <c r="I6444" s="749" t="s">
        <v>30</v>
      </c>
      <c r="J6444" s="749" t="n">
        <v>3015.95</v>
      </c>
    </row>
    <row collapsed="false" customFormat="false" customHeight="true" hidden="true" ht="12.75" outlineLevel="0" r="6445">
      <c r="A6445" s="749" t="s">
        <v>19774</v>
      </c>
      <c r="B6445" s="749" t="str">
        <f aca="false">C6445&amp;D6445&amp;E6445&amp;F6445&amp;G6445&amp;H6445</f>
        <v>EXECUCAO DE DEFLEXAO ATE 22°30',NO CAMPO,EM TUBULACAO DE CHAPA DE ACO SOLDADO COM ESPESSURA DE 1/2" E DIAMETRO DE 2500MM,COMPREENDENDO POSICIONAMENTO DO TUBO,REMOCAO DE REVESTIMENTOS,CORTE OBLIQUO,GIRO DE 180°,PREPARO DAS PONTAS,SOLDA E NOVO REVESTIMENTO DA JUNTA IDENTICO AO ORIGINAL</v>
      </c>
      <c r="C6445" s="749" t="s">
        <v>19584</v>
      </c>
      <c r="D6445" s="749" t="s">
        <v>19773</v>
      </c>
      <c r="E6445" s="749" t="s">
        <v>19593</v>
      </c>
      <c r="F6445" s="749" t="s">
        <v>19594</v>
      </c>
      <c r="G6445" s="749" t="s">
        <v>19595</v>
      </c>
      <c r="I6445" s="749" t="s">
        <v>30</v>
      </c>
      <c r="J6445" s="749" t="n">
        <v>2768.3</v>
      </c>
    </row>
    <row collapsed="false" customFormat="false" customHeight="true" hidden="true" ht="12.75" outlineLevel="0" r="6446">
      <c r="A6446" s="749" t="s">
        <v>19775</v>
      </c>
      <c r="B6446" s="749" t="str">
        <f aca="false">C6446&amp;D6446&amp;E6446&amp;F6446&amp;G6446&amp;H6446</f>
        <v>EXECUCAO DE DEFLEXAO ATE 22°30',NO CAMPO,EM TUBULACAO DE CHAPA DE ACO SOLDADO COM ESPESSURA DE 5/8" E DIAMETRO DE 1800MM,COMPREENDENDO POSICIONAMENTO DO TUBO,REMOCAO DE REVESTIMENTOS,CORTE OBLIQUO,GIRO DE 180°,PREPARO DAS PONTAS,SOLDA E NOVO REVESTIMENTO DA JUNTA IDENTICO AO ORIGINAL</v>
      </c>
      <c r="C6446" s="749" t="s">
        <v>19584</v>
      </c>
      <c r="D6446" s="749" t="s">
        <v>19776</v>
      </c>
      <c r="E6446" s="749" t="s">
        <v>19593</v>
      </c>
      <c r="F6446" s="749" t="s">
        <v>19594</v>
      </c>
      <c r="G6446" s="749" t="s">
        <v>19595</v>
      </c>
      <c r="I6446" s="749" t="s">
        <v>30</v>
      </c>
      <c r="J6446" s="749" t="n">
        <v>2732.84</v>
      </c>
    </row>
    <row collapsed="false" customFormat="false" customHeight="true" hidden="true" ht="12.75" outlineLevel="0" r="6447">
      <c r="A6447" s="749" t="s">
        <v>19777</v>
      </c>
      <c r="B6447" s="749" t="str">
        <f aca="false">C6447&amp;D6447&amp;E6447&amp;F6447&amp;G6447&amp;H6447</f>
        <v>EXECUCAO DE DEFLEXAO ATE 22°30',NO CAMPO,EM TUBULACAO DE CHAPA DE ACO SOLDADO COM ESPESSURA DE 5/8" E DIAMETRO DE 1800MM,COMPREENDENDO POSICIONAMENTO DO TUBO,REMOCAO DE REVESTIMENTOS,CORTE OBLIQUO,GIRO DE 180°,PREPARO DAS PONTAS,SOLDA E NOVO REVESTIMENTO DA JUNTA IDENTICO AO ORIGINAL</v>
      </c>
      <c r="C6447" s="749" t="s">
        <v>19584</v>
      </c>
      <c r="D6447" s="749" t="s">
        <v>19776</v>
      </c>
      <c r="E6447" s="749" t="s">
        <v>19593</v>
      </c>
      <c r="F6447" s="749" t="s">
        <v>19594</v>
      </c>
      <c r="G6447" s="749" t="s">
        <v>19595</v>
      </c>
      <c r="I6447" s="749" t="s">
        <v>30</v>
      </c>
      <c r="J6447" s="749" t="n">
        <v>2510.59</v>
      </c>
    </row>
    <row collapsed="false" customFormat="false" customHeight="true" hidden="true" ht="12.75" outlineLevel="0" r="6448">
      <c r="A6448" s="749" t="s">
        <v>19778</v>
      </c>
      <c r="B6448" s="749" t="str">
        <f aca="false">C6448&amp;D6448&amp;E6448&amp;F6448&amp;G6448&amp;H6448</f>
        <v>EXECUCAO DE DEFLEXAO ATE 22°30',NO CAMPO,EM TUBULACAO DE CHAPA DE ACO SOLDADO COM ESPESSURA DE 5/8" E DIAMETRO DE 2000MM,COMPREENDENDO POSICIONAMENTO DO TUBO,REMOCAO DE REVESTIMENTOS,CORTE OBLIQUO,GIRO DE 180°,PREPARO DAS PONTAS,SOLDA E NOVO REVESTIMENTO DA JUNTA IDENTICO AO ORIGINAL</v>
      </c>
      <c r="C6448" s="749" t="s">
        <v>19584</v>
      </c>
      <c r="D6448" s="749" t="s">
        <v>19779</v>
      </c>
      <c r="E6448" s="749" t="s">
        <v>19593</v>
      </c>
      <c r="F6448" s="749" t="s">
        <v>19594</v>
      </c>
      <c r="G6448" s="749" t="s">
        <v>19595</v>
      </c>
      <c r="I6448" s="749" t="s">
        <v>30</v>
      </c>
      <c r="J6448" s="749" t="n">
        <v>3036.34</v>
      </c>
    </row>
    <row collapsed="false" customFormat="false" customHeight="true" hidden="true" ht="12.75" outlineLevel="0" r="6449">
      <c r="A6449" s="749" t="s">
        <v>19780</v>
      </c>
      <c r="B6449" s="749" t="str">
        <f aca="false">C6449&amp;D6449&amp;E6449&amp;F6449&amp;G6449&amp;H6449</f>
        <v>EXECUCAO DE DEFLEXAO ATE 22°30',NO CAMPO,EM TUBULACAO DE CHAPA DE ACO SOLDADO COM ESPESSURA DE 5/8" E DIAMETRO DE 2000MM,COMPREENDENDO POSICIONAMENTO DO TUBO,REMOCAO DE REVESTIMENTOS,CORTE OBLIQUO,GIRO DE 180°,PREPARO DAS PONTAS,SOLDA E NOVO REVESTIMENTO DA JUNTA IDENTICO AO ORIGINAL</v>
      </c>
      <c r="C6449" s="749" t="s">
        <v>19584</v>
      </c>
      <c r="D6449" s="749" t="s">
        <v>19779</v>
      </c>
      <c r="E6449" s="749" t="s">
        <v>19593</v>
      </c>
      <c r="F6449" s="749" t="s">
        <v>19594</v>
      </c>
      <c r="G6449" s="749" t="s">
        <v>19595</v>
      </c>
      <c r="I6449" s="749" t="s">
        <v>30</v>
      </c>
      <c r="J6449" s="749" t="n">
        <v>2789.4</v>
      </c>
    </row>
    <row collapsed="false" customFormat="false" customHeight="true" hidden="true" ht="12.75" outlineLevel="0" r="6450">
      <c r="A6450" s="749" t="s">
        <v>19781</v>
      </c>
      <c r="B6450" s="749" t="str">
        <f aca="false">C6450&amp;D6450&amp;E6450&amp;F6450&amp;G6450&amp;H6450</f>
        <v>EXECUCAO DE DEFLEXAO ATE 22°30',NO CAMPO,EM TUBULACAO DE CHAPA DE ACO SOLDADO COM ESPESSURA DE 5/8" E DIAMETRO DE 2500MM,COMPREENDENDO POSICIONAMENTO DO TUBO,REMOCAO DE REVESTIMENTOS,CORTE OBLIQUO,GIRO DE 180°,PREPARO DAS PONTAS,SOLDA E NOVO REVESTIMENTO DA JUNTA IDENTICO AO ORIGINAL</v>
      </c>
      <c r="C6450" s="749" t="s">
        <v>19584</v>
      </c>
      <c r="D6450" s="749" t="s">
        <v>19782</v>
      </c>
      <c r="E6450" s="749" t="s">
        <v>19593</v>
      </c>
      <c r="F6450" s="749" t="s">
        <v>19594</v>
      </c>
      <c r="G6450" s="749" t="s">
        <v>19595</v>
      </c>
      <c r="I6450" s="749" t="s">
        <v>30</v>
      </c>
      <c r="J6450" s="749" t="n">
        <v>3795.59</v>
      </c>
    </row>
    <row collapsed="false" customFormat="false" customHeight="true" hidden="true" ht="12.75" outlineLevel="0" r="6451">
      <c r="A6451" s="749" t="s">
        <v>19783</v>
      </c>
      <c r="B6451" s="749" t="str">
        <f aca="false">C6451&amp;D6451&amp;E6451&amp;F6451&amp;G6451&amp;H6451</f>
        <v>EXECUCAO DE DEFLEXAO ATE 22°30',NO CAMPO,EM TUBULACAO DE CHAPA DE ACO SOLDADO COM ESPESSURA DE 5/8" E DIAMETRO DE 2500MM,COMPREENDENDO POSICIONAMENTO DO TUBO,REMOCAO DE REVESTIMENTOS,CORTE OBLIQUO,GIRO DE 180°,PREPARO DAS PONTAS,SOLDA E NOVO REVESTIMENTO DA JUNTA IDENTICO AO ORIGINAL</v>
      </c>
      <c r="C6451" s="749" t="s">
        <v>19584</v>
      </c>
      <c r="D6451" s="749" t="s">
        <v>19782</v>
      </c>
      <c r="E6451" s="749" t="s">
        <v>19593</v>
      </c>
      <c r="F6451" s="749" t="s">
        <v>19594</v>
      </c>
      <c r="G6451" s="749" t="s">
        <v>19595</v>
      </c>
      <c r="I6451" s="749" t="s">
        <v>30</v>
      </c>
      <c r="J6451" s="749" t="n">
        <v>3486.91</v>
      </c>
    </row>
    <row collapsed="false" customFormat="false" customHeight="true" hidden="true" ht="12.75" outlineLevel="0" r="6452">
      <c r="A6452" s="749" t="s">
        <v>19784</v>
      </c>
      <c r="B6452" s="749" t="str">
        <f aca="false">C6452&amp;D6452&amp;E6452&amp;F6452&amp;G6452&amp;H6452</f>
        <v>MONTAGEM DE PESCOCO DE DERIVACAO DE ACO,DIAMETRO DE 150MM,SOLDADO EM TUBO DUCTIL COM ELETRODO ESPECIAL,INCLUSIVE FURACAO DO TUBO</v>
      </c>
      <c r="C6452" s="749" t="s">
        <v>19785</v>
      </c>
      <c r="D6452" s="749" t="s">
        <v>19786</v>
      </c>
      <c r="E6452" s="749" t="s">
        <v>19787</v>
      </c>
      <c r="I6452" s="749" t="s">
        <v>30</v>
      </c>
      <c r="J6452" s="749" t="n">
        <v>173.52</v>
      </c>
    </row>
    <row collapsed="false" customFormat="false" customHeight="true" hidden="true" ht="12.75" outlineLevel="0" r="6453">
      <c r="A6453" s="749" t="s">
        <v>19788</v>
      </c>
      <c r="B6453" s="749" t="str">
        <f aca="false">C6453&amp;D6453&amp;E6453&amp;F6453&amp;G6453&amp;H6453</f>
        <v>MONTAGEM DE PESCOCO DE DERIVACAO DE ACO,DIAMETRO DE 150MM,SOLDADO EM TUBO DUCTIL COM ELETRODO ESPECIAL,INCLUSIVE FURACAO DO TUBO</v>
      </c>
      <c r="C6453" s="749" t="s">
        <v>19785</v>
      </c>
      <c r="D6453" s="749" t="s">
        <v>19786</v>
      </c>
      <c r="E6453" s="749" t="s">
        <v>19787</v>
      </c>
      <c r="I6453" s="749" t="s">
        <v>30</v>
      </c>
      <c r="J6453" s="749" t="n">
        <v>162.19</v>
      </c>
    </row>
    <row collapsed="false" customFormat="false" customHeight="true" hidden="true" ht="12.75" outlineLevel="0" r="6454">
      <c r="A6454" s="749" t="s">
        <v>19789</v>
      </c>
      <c r="B6454" s="749" t="str">
        <f aca="false">C6454&amp;D6454&amp;E6454&amp;F6454&amp;G6454&amp;H6454</f>
        <v>MONTAGEM DE PESCOCO DE DERIVACAO DE ACO,DIAMETRO DE 200MM,SOLDADO EM TUBO DUCTIL COM ELETRODO ESPECIAL,INCLUSIVE FURACAO DO TUBO</v>
      </c>
      <c r="C6454" s="749" t="s">
        <v>19790</v>
      </c>
      <c r="D6454" s="749" t="s">
        <v>19786</v>
      </c>
      <c r="E6454" s="749" t="s">
        <v>19787</v>
      </c>
      <c r="I6454" s="749" t="s">
        <v>30</v>
      </c>
      <c r="J6454" s="749" t="n">
        <v>182.85</v>
      </c>
    </row>
    <row collapsed="false" customFormat="false" customHeight="true" hidden="true" ht="12.75" outlineLevel="0" r="6455">
      <c r="A6455" s="749" t="s">
        <v>19791</v>
      </c>
      <c r="B6455" s="749" t="str">
        <f aca="false">C6455&amp;D6455&amp;E6455&amp;F6455&amp;G6455&amp;H6455</f>
        <v>MONTAGEM DE PESCOCO DE DERIVACAO DE ACO,DIAMETRO DE 200MM,SOLDADO EM TUBO DUCTIL COM ELETRODO ESPECIAL,INCLUSIVE FURACAO DO TUBO</v>
      </c>
      <c r="C6455" s="749" t="s">
        <v>19790</v>
      </c>
      <c r="D6455" s="749" t="s">
        <v>19786</v>
      </c>
      <c r="E6455" s="749" t="s">
        <v>19787</v>
      </c>
      <c r="I6455" s="749" t="s">
        <v>30</v>
      </c>
      <c r="J6455" s="749" t="n">
        <v>170.96</v>
      </c>
    </row>
    <row collapsed="false" customFormat="false" customHeight="true" hidden="true" ht="12.75" outlineLevel="0" r="6456">
      <c r="A6456" s="749" t="s">
        <v>19792</v>
      </c>
      <c r="B6456" s="749" t="str">
        <f aca="false">C6456&amp;D6456&amp;E6456&amp;F6456&amp;G6456&amp;H6456</f>
        <v>MONTAGEM DE PESCOCO DE DERIVACAO DE ACO,DIAMETRO DE 100MM,SOLDADO EM TUBO DUCTIL COM ELETRODO ESPECIAL,INCLUSIVE FURACAO DO TUBO</v>
      </c>
      <c r="C6456" s="749" t="s">
        <v>19793</v>
      </c>
      <c r="D6456" s="749" t="s">
        <v>19786</v>
      </c>
      <c r="E6456" s="749" t="s">
        <v>19787</v>
      </c>
      <c r="I6456" s="749" t="s">
        <v>30</v>
      </c>
      <c r="J6456" s="749" t="n">
        <v>144.35</v>
      </c>
    </row>
    <row collapsed="false" customFormat="false" customHeight="true" hidden="true" ht="12.75" outlineLevel="0" r="6457">
      <c r="A6457" s="749" t="s">
        <v>19794</v>
      </c>
      <c r="B6457" s="749" t="str">
        <f aca="false">C6457&amp;D6457&amp;E6457&amp;F6457&amp;G6457&amp;H6457</f>
        <v>MONTAGEM DE PESCOCO DE DERIVACAO DE ACO,DIAMETRO DE 100MM,SOLDADO EM TUBO DUCTIL COM ELETRODO ESPECIAL,INCLUSIVE FURACAO DO TUBO</v>
      </c>
      <c r="C6457" s="749" t="s">
        <v>19793</v>
      </c>
      <c r="D6457" s="749" t="s">
        <v>19786</v>
      </c>
      <c r="E6457" s="749" t="s">
        <v>19787</v>
      </c>
      <c r="I6457" s="749" t="s">
        <v>30</v>
      </c>
      <c r="J6457" s="749" t="n">
        <v>134.17</v>
      </c>
    </row>
    <row collapsed="false" customFormat="false" customHeight="true" hidden="true" ht="12.75" outlineLevel="0" r="6458">
      <c r="A6458" s="749" t="s">
        <v>19795</v>
      </c>
      <c r="B6458" s="749" t="str">
        <f aca="false">C6458&amp;D6458&amp;E6458&amp;F6458&amp;G6458&amp;H6458</f>
        <v>MONTAGEM DE PESCOCO DE DERIVACAO DE ACO,DIAMETRO DE 75MM,SOLDADO EM TUBO DUCTIL COM ELETRODO ESPECIAL,INCLUSIVE FURACAODO TUBO</v>
      </c>
      <c r="C6458" s="749" t="s">
        <v>19796</v>
      </c>
      <c r="D6458" s="749" t="s">
        <v>19797</v>
      </c>
      <c r="E6458" s="749" t="s">
        <v>19798</v>
      </c>
      <c r="I6458" s="749" t="s">
        <v>30</v>
      </c>
      <c r="J6458" s="749" t="n">
        <v>129.71</v>
      </c>
    </row>
    <row collapsed="false" customFormat="false" customHeight="true" hidden="true" ht="12.75" outlineLevel="0" r="6459">
      <c r="A6459" s="749" t="s">
        <v>19799</v>
      </c>
      <c r="B6459" s="749" t="str">
        <f aca="false">C6459&amp;D6459&amp;E6459&amp;F6459&amp;G6459&amp;H6459</f>
        <v>MONTAGEM DE PESCOCO DE DERIVACAO DE ACO,DIAMETRO DE 75MM,SOLDADO EM TUBO DUCTIL COM ELETRODO ESPECIAL,INCLUSIVE FURACAODO TUBO</v>
      </c>
      <c r="C6459" s="749" t="s">
        <v>19796</v>
      </c>
      <c r="D6459" s="749" t="s">
        <v>19797</v>
      </c>
      <c r="E6459" s="749" t="s">
        <v>19798</v>
      </c>
      <c r="I6459" s="749" t="s">
        <v>30</v>
      </c>
      <c r="J6459" s="749" t="n">
        <v>120.14</v>
      </c>
    </row>
    <row collapsed="false" customFormat="false" customHeight="true" hidden="true" ht="12.75" outlineLevel="0" r="6460">
      <c r="A6460" s="749" t="s">
        <v>19800</v>
      </c>
      <c r="B6460" s="749" t="str">
        <f aca="false">C6460&amp;D6460&amp;E6460&amp;F6460&amp;G6460&amp;H6460</f>
        <v>MONTAGEM DE JUNTA DRESSER COM ANCORAGENS(HARNESS),EXCLUSIVEA PECA,COM DIAMETRO DE 150MM. CUSTO POR PECA</v>
      </c>
      <c r="C6460" s="749" t="s">
        <v>19801</v>
      </c>
      <c r="D6460" s="749" t="s">
        <v>19802</v>
      </c>
      <c r="I6460" s="749" t="s">
        <v>30</v>
      </c>
      <c r="J6460" s="749" t="n">
        <v>130.04</v>
      </c>
    </row>
    <row collapsed="false" customFormat="false" customHeight="true" hidden="true" ht="12.75" outlineLevel="0" r="6461">
      <c r="A6461" s="749" t="s">
        <v>19803</v>
      </c>
      <c r="B6461" s="749" t="str">
        <f aca="false">C6461&amp;D6461&amp;E6461&amp;F6461&amp;G6461&amp;H6461</f>
        <v>MONTAGEM DE JUNTA DRESSER COM ANCORAGENS(HARNESS),EXCLUSIVEA PECA,COM DIAMETRO DE 150MM. CUSTO POR PECA</v>
      </c>
      <c r="C6461" s="749" t="s">
        <v>19801</v>
      </c>
      <c r="D6461" s="749" t="s">
        <v>19802</v>
      </c>
      <c r="I6461" s="749" t="s">
        <v>30</v>
      </c>
      <c r="J6461" s="749" t="n">
        <v>117.89</v>
      </c>
    </row>
    <row collapsed="false" customFormat="false" customHeight="true" hidden="true" ht="12.75" outlineLevel="0" r="6462">
      <c r="A6462" s="749" t="s">
        <v>19804</v>
      </c>
      <c r="B6462" s="749" t="str">
        <f aca="false">C6462&amp;D6462&amp;E6462&amp;F6462&amp;G6462&amp;H6462</f>
        <v>MONTAGEM DE JUNTA DRESSER COM ANCORAGENS(HARNESS),EXCLUSIVEA PECA,COM DIAMETRO DE 200MM. CUSTO POR PECA</v>
      </c>
      <c r="C6462" s="749" t="s">
        <v>19801</v>
      </c>
      <c r="D6462" s="749" t="s">
        <v>19805</v>
      </c>
      <c r="I6462" s="749" t="s">
        <v>30</v>
      </c>
      <c r="J6462" s="749" t="n">
        <v>161.59</v>
      </c>
    </row>
    <row collapsed="false" customFormat="false" customHeight="true" hidden="true" ht="12.75" outlineLevel="0" r="6463">
      <c r="A6463" s="749" t="s">
        <v>19806</v>
      </c>
      <c r="B6463" s="749" t="str">
        <f aca="false">C6463&amp;D6463&amp;E6463&amp;F6463&amp;G6463&amp;H6463</f>
        <v>MONTAGEM DE JUNTA DRESSER COM ANCORAGENS(HARNESS),EXCLUSIVEA PECA,COM DIAMETRO DE 200MM. CUSTO POR PECA</v>
      </c>
      <c r="C6463" s="749" t="s">
        <v>19801</v>
      </c>
      <c r="D6463" s="749" t="s">
        <v>19805</v>
      </c>
      <c r="I6463" s="749" t="s">
        <v>30</v>
      </c>
      <c r="J6463" s="749" t="n">
        <v>147</v>
      </c>
    </row>
    <row collapsed="false" customFormat="false" customHeight="true" hidden="true" ht="12.75" outlineLevel="0" r="6464">
      <c r="A6464" s="749" t="s">
        <v>19807</v>
      </c>
      <c r="B6464" s="749" t="str">
        <f aca="false">C6464&amp;D6464&amp;E6464&amp;F6464&amp;G6464&amp;H6464</f>
        <v>MONTAGEM DE JUNTA DRESSER COM ANCORAGENS(HARNESS),EXCLUSIVEA PECA,COM DIAMETRO DE 250MM. CUSTO POR PECA</v>
      </c>
      <c r="C6464" s="749" t="s">
        <v>19801</v>
      </c>
      <c r="D6464" s="749" t="s">
        <v>19808</v>
      </c>
      <c r="I6464" s="749" t="s">
        <v>30</v>
      </c>
      <c r="J6464" s="749" t="n">
        <v>200.87</v>
      </c>
    </row>
    <row collapsed="false" customFormat="false" customHeight="true" hidden="true" ht="12.75" outlineLevel="0" r="6465">
      <c r="A6465" s="749" t="s">
        <v>19809</v>
      </c>
      <c r="B6465" s="749" t="str">
        <f aca="false">C6465&amp;D6465&amp;E6465&amp;F6465&amp;G6465&amp;H6465</f>
        <v>MONTAGEM DE JUNTA DRESSER COM ANCORAGENS(HARNESS),EXCLUSIVEA PECA,COM DIAMETRO DE 250MM. CUSTO POR PECA</v>
      </c>
      <c r="C6465" s="749" t="s">
        <v>19801</v>
      </c>
      <c r="D6465" s="749" t="s">
        <v>19808</v>
      </c>
      <c r="I6465" s="749" t="s">
        <v>30</v>
      </c>
      <c r="J6465" s="749" t="n">
        <v>182.78</v>
      </c>
    </row>
    <row collapsed="false" customFormat="false" customHeight="true" hidden="true" ht="12.75" outlineLevel="0" r="6466">
      <c r="A6466" s="749" t="s">
        <v>19810</v>
      </c>
      <c r="B6466" s="749" t="str">
        <f aca="false">C6466&amp;D6466&amp;E6466&amp;F6466&amp;G6466&amp;H6466</f>
        <v>MONTAGEM DE JUNTA DRESSER COM ANCORAGENS(HARNESS),EXCLUSIVEA PECA,COM DIAMETRO DE 300MM. CUSTO POR PECA</v>
      </c>
      <c r="C6466" s="749" t="s">
        <v>19801</v>
      </c>
      <c r="D6466" s="749" t="s">
        <v>19811</v>
      </c>
      <c r="I6466" s="749" t="s">
        <v>30</v>
      </c>
      <c r="J6466" s="749" t="n">
        <v>277.77</v>
      </c>
    </row>
    <row collapsed="false" customFormat="false" customHeight="true" hidden="true" ht="12.75" outlineLevel="0" r="6467">
      <c r="A6467" s="749" t="s">
        <v>19812</v>
      </c>
      <c r="B6467" s="749" t="str">
        <f aca="false">C6467&amp;D6467&amp;E6467&amp;F6467&amp;G6467&amp;H6467</f>
        <v>MONTAGEM DE JUNTA DRESSER COM ANCORAGENS(HARNESS),EXCLUSIVEA PECA,COM DIAMETRO DE 300MM. CUSTO POR PECA</v>
      </c>
      <c r="C6467" s="749" t="s">
        <v>19801</v>
      </c>
      <c r="D6467" s="749" t="s">
        <v>19811</v>
      </c>
      <c r="I6467" s="749" t="s">
        <v>30</v>
      </c>
      <c r="J6467" s="749" t="n">
        <v>253.75</v>
      </c>
    </row>
    <row collapsed="false" customFormat="false" customHeight="true" hidden="true" ht="12.75" outlineLevel="0" r="6468">
      <c r="A6468" s="749" t="s">
        <v>19813</v>
      </c>
      <c r="B6468" s="749" t="str">
        <f aca="false">C6468&amp;D6468&amp;E6468&amp;F6468&amp;G6468&amp;H6468</f>
        <v>MONTAGEM DE JUNTA DRESSER COM ANCORAGENS(HARNESS),EXCLUSIVEA PECA,COM DIAMETRO DE 350MM. CUSTO POR PECA</v>
      </c>
      <c r="C6468" s="749" t="s">
        <v>19801</v>
      </c>
      <c r="D6468" s="749" t="s">
        <v>19814</v>
      </c>
      <c r="I6468" s="749" t="s">
        <v>30</v>
      </c>
      <c r="J6468" s="749" t="n">
        <v>322.09</v>
      </c>
    </row>
    <row collapsed="false" customFormat="false" customHeight="true" hidden="true" ht="12.75" outlineLevel="0" r="6469">
      <c r="A6469" s="749" t="s">
        <v>19815</v>
      </c>
      <c r="B6469" s="749" t="str">
        <f aca="false">C6469&amp;D6469&amp;E6469&amp;F6469&amp;G6469&amp;H6469</f>
        <v>MONTAGEM DE JUNTA DRESSER COM ANCORAGENS(HARNESS),EXCLUSIVEA PECA,COM DIAMETRO DE 350MM. CUSTO POR PECA</v>
      </c>
      <c r="C6469" s="749" t="s">
        <v>19801</v>
      </c>
      <c r="D6469" s="749" t="s">
        <v>19814</v>
      </c>
      <c r="I6469" s="749" t="s">
        <v>30</v>
      </c>
      <c r="J6469" s="749" t="n">
        <v>294.32</v>
      </c>
    </row>
    <row collapsed="false" customFormat="false" customHeight="true" hidden="true" ht="12.75" outlineLevel="0" r="6470">
      <c r="A6470" s="749" t="s">
        <v>19816</v>
      </c>
      <c r="B6470" s="749" t="str">
        <f aca="false">C6470&amp;D6470&amp;E6470&amp;F6470&amp;G6470&amp;H6470</f>
        <v>MONTAGEM DE JUNTA DRESSER COM ANCORAGENS(HARNESS),EXCLUSIVEA PECA,COM DIAMETRO DE 400MM. CUSTO POR PECA</v>
      </c>
      <c r="C6470" s="749" t="s">
        <v>19801</v>
      </c>
      <c r="D6470" s="749" t="s">
        <v>19817</v>
      </c>
      <c r="I6470" s="749" t="s">
        <v>30</v>
      </c>
      <c r="J6470" s="749" t="n">
        <v>373.77</v>
      </c>
    </row>
    <row collapsed="false" customFormat="false" customHeight="true" hidden="true" ht="12.75" outlineLevel="0" r="6471">
      <c r="A6471" s="749" t="s">
        <v>19818</v>
      </c>
      <c r="B6471" s="749" t="str">
        <f aca="false">C6471&amp;D6471&amp;E6471&amp;F6471&amp;G6471&amp;H6471</f>
        <v>MONTAGEM DE JUNTA DRESSER COM ANCORAGENS(HARNESS),EXCLUSIVEA PECA,COM DIAMETRO DE 400MM. CUSTO POR PECA</v>
      </c>
      <c r="C6471" s="749" t="s">
        <v>19801</v>
      </c>
      <c r="D6471" s="749" t="s">
        <v>19817</v>
      </c>
      <c r="I6471" s="749" t="s">
        <v>30</v>
      </c>
      <c r="J6471" s="749" t="n">
        <v>341.27</v>
      </c>
    </row>
    <row collapsed="false" customFormat="false" customHeight="true" hidden="true" ht="12.75" outlineLevel="0" r="6472">
      <c r="A6472" s="749" t="s">
        <v>19819</v>
      </c>
      <c r="B6472" s="749" t="str">
        <f aca="false">C6472&amp;D6472&amp;E6472&amp;F6472&amp;G6472&amp;H6472</f>
        <v>MONTAGEM DE JUNTA DRESSER COM ANCORAGENS(HARNESS),EXCLUSIVEA PECA,COM DIAMETRO DE 450MM. CUSTO POR PECA</v>
      </c>
      <c r="C6472" s="749" t="s">
        <v>19801</v>
      </c>
      <c r="D6472" s="749" t="s">
        <v>19820</v>
      </c>
      <c r="I6472" s="749" t="s">
        <v>30</v>
      </c>
      <c r="J6472" s="749" t="n">
        <v>538.11</v>
      </c>
    </row>
    <row collapsed="false" customFormat="false" customHeight="true" hidden="true" ht="12.75" outlineLevel="0" r="6473">
      <c r="A6473" s="749" t="s">
        <v>19821</v>
      </c>
      <c r="B6473" s="749" t="str">
        <f aca="false">C6473&amp;D6473&amp;E6473&amp;F6473&amp;G6473&amp;H6473</f>
        <v>MONTAGEM DE JUNTA DRESSER COM ANCORAGENS(HARNESS),EXCLUSIVEA PECA,COM DIAMETRO DE 450MM. CUSTO POR PECA</v>
      </c>
      <c r="C6473" s="749" t="s">
        <v>19801</v>
      </c>
      <c r="D6473" s="749" t="s">
        <v>19820</v>
      </c>
      <c r="I6473" s="749" t="s">
        <v>30</v>
      </c>
      <c r="J6473" s="749" t="n">
        <v>492.87</v>
      </c>
    </row>
    <row collapsed="false" customFormat="false" customHeight="true" hidden="true" ht="12.75" outlineLevel="0" r="6474">
      <c r="A6474" s="749" t="s">
        <v>19822</v>
      </c>
      <c r="B6474" s="749" t="str">
        <f aca="false">C6474&amp;D6474&amp;E6474&amp;F6474&amp;G6474&amp;H6474</f>
        <v>MONTAGEM DE JUNTA DRESSER COM ANCORAGENS(HARNESS),EXCLUSIVEA PECA,COM DIAMETRO DE 500MM. CUSTO POR PECA</v>
      </c>
      <c r="C6474" s="749" t="s">
        <v>19801</v>
      </c>
      <c r="D6474" s="749" t="s">
        <v>19823</v>
      </c>
      <c r="I6474" s="749" t="s">
        <v>30</v>
      </c>
      <c r="J6474" s="749" t="n">
        <v>592.28</v>
      </c>
    </row>
    <row collapsed="false" customFormat="false" customHeight="true" hidden="true" ht="12.75" outlineLevel="0" r="6475">
      <c r="A6475" s="749" t="s">
        <v>19824</v>
      </c>
      <c r="B6475" s="749" t="str">
        <f aca="false">C6475&amp;D6475&amp;E6475&amp;F6475&amp;G6475&amp;H6475</f>
        <v>MONTAGEM DE JUNTA DRESSER COM ANCORAGENS(HARNESS),EXCLUSIVEA PECA,COM DIAMETRO DE 500MM. CUSTO POR PECA</v>
      </c>
      <c r="C6475" s="749" t="s">
        <v>19801</v>
      </c>
      <c r="D6475" s="749" t="s">
        <v>19823</v>
      </c>
      <c r="I6475" s="749" t="s">
        <v>30</v>
      </c>
      <c r="J6475" s="749" t="n">
        <v>542.75</v>
      </c>
    </row>
    <row collapsed="false" customFormat="false" customHeight="true" hidden="true" ht="12.75" outlineLevel="0" r="6476">
      <c r="A6476" s="749" t="s">
        <v>19825</v>
      </c>
      <c r="B6476" s="749" t="str">
        <f aca="false">C6476&amp;D6476&amp;E6476&amp;F6476&amp;G6476&amp;H6476</f>
        <v>MONTAGEM DE JUNTA DRESSER COM ANCORAGENS(HARNESS),EXCLUSIVEA PECA,COM DIAMETRO DE 600MM. CUSTO POR PECA</v>
      </c>
      <c r="C6476" s="749" t="s">
        <v>19801</v>
      </c>
      <c r="D6476" s="749" t="s">
        <v>19826</v>
      </c>
      <c r="I6476" s="749" t="s">
        <v>30</v>
      </c>
      <c r="J6476" s="749" t="n">
        <v>703.59</v>
      </c>
    </row>
    <row collapsed="false" customFormat="false" customHeight="true" hidden="true" ht="12.75" outlineLevel="0" r="6477">
      <c r="A6477" s="749" t="s">
        <v>19827</v>
      </c>
      <c r="B6477" s="749" t="str">
        <f aca="false">C6477&amp;D6477&amp;E6477&amp;F6477&amp;G6477&amp;H6477</f>
        <v>MONTAGEM DE JUNTA DRESSER COM ANCORAGENS(HARNESS),EXCLUSIVEA PECA,COM DIAMETRO DE 600MM. CUSTO POR PECA</v>
      </c>
      <c r="C6477" s="749" t="s">
        <v>19801</v>
      </c>
      <c r="D6477" s="749" t="s">
        <v>19826</v>
      </c>
      <c r="I6477" s="749" t="s">
        <v>30</v>
      </c>
      <c r="J6477" s="749" t="n">
        <v>645.17</v>
      </c>
    </row>
    <row collapsed="false" customFormat="false" customHeight="true" hidden="true" ht="12.75" outlineLevel="0" r="6478">
      <c r="A6478" s="749" t="s">
        <v>19828</v>
      </c>
      <c r="B6478" s="749" t="str">
        <f aca="false">C6478&amp;D6478&amp;E6478&amp;F6478&amp;G6478&amp;H6478</f>
        <v>MONTAGEM DE JUNTA DRESSER COM ANCORAGENS(HARNESS),EXCLUSIVEA PECA,COM DIAMETRO DE 700MM. CUSTO POR PECA</v>
      </c>
      <c r="C6478" s="749" t="s">
        <v>19801</v>
      </c>
      <c r="D6478" s="749" t="s">
        <v>19829</v>
      </c>
      <c r="I6478" s="749" t="s">
        <v>30</v>
      </c>
      <c r="J6478" s="749" t="n">
        <v>1324.31</v>
      </c>
    </row>
    <row collapsed="false" customFormat="false" customHeight="true" hidden="true" ht="12.75" outlineLevel="0" r="6479">
      <c r="A6479" s="749" t="s">
        <v>19830</v>
      </c>
      <c r="B6479" s="749" t="str">
        <f aca="false">C6479&amp;D6479&amp;E6479&amp;F6479&amp;G6479&amp;H6479</f>
        <v>MONTAGEM DE JUNTA DRESSER COM ANCORAGENS(HARNESS),EXCLUSIVEA PECA,COM DIAMETRO DE 700MM. CUSTO POR PECA</v>
      </c>
      <c r="C6479" s="749" t="s">
        <v>19801</v>
      </c>
      <c r="D6479" s="749" t="s">
        <v>19829</v>
      </c>
      <c r="I6479" s="749" t="s">
        <v>30</v>
      </c>
      <c r="J6479" s="749" t="n">
        <v>1215.52</v>
      </c>
    </row>
    <row collapsed="false" customFormat="false" customHeight="true" hidden="true" ht="12.75" outlineLevel="0" r="6480">
      <c r="A6480" s="749" t="s">
        <v>19831</v>
      </c>
      <c r="B6480" s="749" t="str">
        <f aca="false">C6480&amp;D6480&amp;E6480&amp;F6480&amp;G6480&amp;H6480</f>
        <v>MONTAGEM DE JUNTA DRESSER COM ANCORAGENS(HARNESS),EXCLUSIVEA PECA,COM DIAMETRO DE 800MM. CUSTO POR PECA</v>
      </c>
      <c r="C6480" s="749" t="s">
        <v>19801</v>
      </c>
      <c r="D6480" s="749" t="s">
        <v>19832</v>
      </c>
      <c r="I6480" s="749" t="s">
        <v>30</v>
      </c>
      <c r="J6480" s="749" t="n">
        <v>1588.78</v>
      </c>
    </row>
    <row collapsed="false" customFormat="false" customHeight="true" hidden="true" ht="12.75" outlineLevel="0" r="6481">
      <c r="A6481" s="749" t="s">
        <v>19833</v>
      </c>
      <c r="B6481" s="749" t="str">
        <f aca="false">C6481&amp;D6481&amp;E6481&amp;F6481&amp;G6481&amp;H6481</f>
        <v>MONTAGEM DE JUNTA DRESSER COM ANCORAGENS(HARNESS),EXCLUSIVEA PECA,COM DIAMETRO DE 800MM. CUSTO POR PECA</v>
      </c>
      <c r="C6481" s="749" t="s">
        <v>19801</v>
      </c>
      <c r="D6481" s="749" t="s">
        <v>19832</v>
      </c>
      <c r="I6481" s="749" t="s">
        <v>30</v>
      </c>
      <c r="J6481" s="749" t="n">
        <v>1463.72</v>
      </c>
    </row>
    <row collapsed="false" customFormat="false" customHeight="true" hidden="true" ht="12.75" outlineLevel="0" r="6482">
      <c r="A6482" s="749" t="s">
        <v>19834</v>
      </c>
      <c r="B6482" s="749" t="str">
        <f aca="false">C6482&amp;D6482&amp;E6482&amp;F6482&amp;G6482&amp;H6482</f>
        <v>MONTAGEM DE JUNTA DRESSER COM ANCORAGENS(HARNESS),EXCLUSIVEA PECA,COM DIAMETRO DE 900MM. CUSTO POR PECA</v>
      </c>
      <c r="C6482" s="749" t="s">
        <v>19801</v>
      </c>
      <c r="D6482" s="749" t="s">
        <v>19835</v>
      </c>
      <c r="I6482" s="749" t="s">
        <v>30</v>
      </c>
      <c r="J6482" s="749" t="n">
        <v>1775.69</v>
      </c>
    </row>
    <row collapsed="false" customFormat="false" customHeight="true" hidden="true" ht="12.75" outlineLevel="0" r="6483">
      <c r="A6483" s="749" t="s">
        <v>19836</v>
      </c>
      <c r="B6483" s="749" t="str">
        <f aca="false">C6483&amp;D6483&amp;E6483&amp;F6483&amp;G6483&amp;H6483</f>
        <v>MONTAGEM DE JUNTA DRESSER COM ANCORAGENS(HARNESS),EXCLUSIVEA PECA,COM DIAMETRO DE 900MM. CUSTO POR PECA</v>
      </c>
      <c r="C6483" s="749" t="s">
        <v>19801</v>
      </c>
      <c r="D6483" s="749" t="s">
        <v>19835</v>
      </c>
      <c r="I6483" s="749" t="s">
        <v>30</v>
      </c>
      <c r="J6483" s="749" t="n">
        <v>1635.36</v>
      </c>
    </row>
    <row collapsed="false" customFormat="false" customHeight="true" hidden="true" ht="12.75" outlineLevel="0" r="6484">
      <c r="A6484" s="749" t="s">
        <v>19837</v>
      </c>
      <c r="B6484" s="749" t="str">
        <f aca="false">C6484&amp;D6484&amp;E6484&amp;F6484&amp;G6484&amp;H6484</f>
        <v>MONTAGEM DE JUNTA DRESSER COM ANCORAGENS(HARNESS),EXCLUSIVEA PECA,COM DIAMETRO DE 1000MM. CUSTO POR PECA</v>
      </c>
      <c r="C6484" s="749" t="s">
        <v>19801</v>
      </c>
      <c r="D6484" s="749" t="s">
        <v>19838</v>
      </c>
      <c r="I6484" s="749" t="s">
        <v>30</v>
      </c>
      <c r="J6484" s="749" t="n">
        <v>2551.31</v>
      </c>
    </row>
    <row collapsed="false" customFormat="false" customHeight="true" hidden="true" ht="12.75" outlineLevel="0" r="6485">
      <c r="A6485" s="749" t="s">
        <v>19839</v>
      </c>
      <c r="B6485" s="749" t="str">
        <f aca="false">C6485&amp;D6485&amp;E6485&amp;F6485&amp;G6485&amp;H6485</f>
        <v>MONTAGEM DE JUNTA DRESSER COM ANCORAGENS(HARNESS),EXCLUSIVEA PECA,COM DIAMETRO DE 1000MM. CUSTO POR PECA</v>
      </c>
      <c r="C6485" s="749" t="s">
        <v>19801</v>
      </c>
      <c r="D6485" s="749" t="s">
        <v>19838</v>
      </c>
      <c r="I6485" s="749" t="s">
        <v>30</v>
      </c>
      <c r="J6485" s="749" t="n">
        <v>2349.85</v>
      </c>
    </row>
    <row collapsed="false" customFormat="false" customHeight="true" hidden="true" ht="12.75" outlineLevel="0" r="6486">
      <c r="A6486" s="749" t="s">
        <v>19840</v>
      </c>
      <c r="B6486" s="749" t="str">
        <f aca="false">C6486&amp;D6486&amp;E6486&amp;F6486&amp;G6486&amp;H6486</f>
        <v>MONTAGEM DE JUNTA DRESSER COM ANCORAGENS(HARNESS),EXCLUSIVEA PECA,COM DIAMETRO DE 1200MM. CUSTO POR PECA</v>
      </c>
      <c r="C6486" s="749" t="s">
        <v>19801</v>
      </c>
      <c r="D6486" s="749" t="s">
        <v>19841</v>
      </c>
      <c r="I6486" s="749" t="s">
        <v>30</v>
      </c>
      <c r="J6486" s="749" t="n">
        <v>3041.51</v>
      </c>
    </row>
    <row collapsed="false" customFormat="false" customHeight="true" hidden="true" ht="12.75" outlineLevel="0" r="6487">
      <c r="A6487" s="749" t="s">
        <v>19842</v>
      </c>
      <c r="B6487" s="749" t="str">
        <f aca="false">C6487&amp;D6487&amp;E6487&amp;F6487&amp;G6487&amp;H6487</f>
        <v>MONTAGEM DE JUNTA DRESSER COM ANCORAGENS(HARNESS),EXCLUSIVEA PECA,COM DIAMETRO DE 1200MM. CUSTO POR PECA</v>
      </c>
      <c r="C6487" s="749" t="s">
        <v>19801</v>
      </c>
      <c r="D6487" s="749" t="s">
        <v>19841</v>
      </c>
      <c r="I6487" s="749" t="s">
        <v>30</v>
      </c>
      <c r="J6487" s="749" t="n">
        <v>2800.45</v>
      </c>
    </row>
    <row collapsed="false" customFormat="false" customHeight="true" hidden="true" ht="12.75" outlineLevel="0" r="6488">
      <c r="A6488" s="749" t="s">
        <v>19843</v>
      </c>
      <c r="B6488" s="749" t="str">
        <f aca="false">C6488&amp;D6488&amp;E6488&amp;F6488&amp;G6488&amp;H6488</f>
        <v>MONTAGEM DE JUNTA DRESSER COM ANCORAGENS(HARNESS),EXCLUSIVEA PECA,COM DIAMETRO DE 1300MM. CUSTO POR PECA</v>
      </c>
      <c r="C6488" s="749" t="s">
        <v>19801</v>
      </c>
      <c r="D6488" s="749" t="s">
        <v>19844</v>
      </c>
      <c r="I6488" s="749" t="s">
        <v>30</v>
      </c>
      <c r="J6488" s="749" t="n">
        <v>3296.84</v>
      </c>
    </row>
    <row collapsed="false" customFormat="false" customHeight="true" hidden="true" ht="12.75" outlineLevel="0" r="6489">
      <c r="A6489" s="749" t="s">
        <v>19845</v>
      </c>
      <c r="B6489" s="749" t="str">
        <f aca="false">C6489&amp;D6489&amp;E6489&amp;F6489&amp;G6489&amp;H6489</f>
        <v>MONTAGEM DE JUNTA DRESSER COM ANCORAGENS(HARNESS),EXCLUSIVEA PECA,COM DIAMETRO DE 1300MM. CUSTO POR PECA</v>
      </c>
      <c r="C6489" s="749" t="s">
        <v>19801</v>
      </c>
      <c r="D6489" s="749" t="s">
        <v>19844</v>
      </c>
      <c r="I6489" s="749" t="s">
        <v>30</v>
      </c>
      <c r="J6489" s="749" t="n">
        <v>3034.67</v>
      </c>
    </row>
    <row collapsed="false" customFormat="false" customHeight="true" hidden="true" ht="12.75" outlineLevel="0" r="6490">
      <c r="A6490" s="749" t="s">
        <v>19846</v>
      </c>
      <c r="B6490" s="749" t="str">
        <f aca="false">C6490&amp;D6490&amp;E6490&amp;F6490&amp;G6490&amp;H6490</f>
        <v>MONTAGEM DE JUNTA DRESSER COM ANCORAGENS(HARNESS),EXCLUSIVEA PECA,COM DIAMETRO DE 1500MM. CUSTO POR PECA</v>
      </c>
      <c r="C6490" s="749" t="s">
        <v>19801</v>
      </c>
      <c r="D6490" s="749" t="s">
        <v>19847</v>
      </c>
      <c r="I6490" s="749" t="s">
        <v>30</v>
      </c>
      <c r="J6490" s="749" t="n">
        <v>4841.98</v>
      </c>
    </row>
    <row collapsed="false" customFormat="false" customHeight="true" hidden="true" ht="12.75" outlineLevel="0" r="6491">
      <c r="A6491" s="749" t="s">
        <v>19848</v>
      </c>
      <c r="B6491" s="749" t="str">
        <f aca="false">C6491&amp;D6491&amp;E6491&amp;F6491&amp;G6491&amp;H6491</f>
        <v>MONTAGEM DE JUNTA DRESSER COM ANCORAGENS(HARNESS),EXCLUSIVEA PECA,COM DIAMETRO DE 1500MM. CUSTO POR PECA</v>
      </c>
      <c r="C6491" s="749" t="s">
        <v>19801</v>
      </c>
      <c r="D6491" s="749" t="s">
        <v>19847</v>
      </c>
      <c r="I6491" s="749" t="s">
        <v>30</v>
      </c>
      <c r="J6491" s="749" t="n">
        <v>4458.01</v>
      </c>
    </row>
    <row collapsed="false" customFormat="false" customHeight="true" hidden="true" ht="12.75" outlineLevel="0" r="6492">
      <c r="A6492" s="749" t="s">
        <v>19849</v>
      </c>
      <c r="B6492" s="749" t="str">
        <f aca="false">C6492&amp;D6492&amp;E6492&amp;F6492&amp;G6492&amp;H6492</f>
        <v>MONTAGEM DE JUNTA DRESSER COM ANCORAGENS(HARNESS),EXCLUSIVEA PECA,COM DIAMETRO DE 2000MM. CUSTO POR PECA</v>
      </c>
      <c r="C6492" s="749" t="s">
        <v>19801</v>
      </c>
      <c r="D6492" s="749" t="s">
        <v>19850</v>
      </c>
      <c r="I6492" s="749" t="s">
        <v>30</v>
      </c>
      <c r="J6492" s="749" t="n">
        <v>6423.47</v>
      </c>
    </row>
    <row collapsed="false" customFormat="false" customHeight="true" hidden="true" ht="12.75" outlineLevel="0" r="6493">
      <c r="A6493" s="749" t="s">
        <v>19851</v>
      </c>
      <c r="B6493" s="749" t="str">
        <f aca="false">C6493&amp;D6493&amp;E6493&amp;F6493&amp;G6493&amp;H6493</f>
        <v>MONTAGEM DE JUNTA DRESSER COM ANCORAGENS(HARNESS),EXCLUSIVEA PECA,COM DIAMETRO DE 2000MM. CUSTO POR PECA</v>
      </c>
      <c r="C6493" s="749" t="s">
        <v>19801</v>
      </c>
      <c r="D6493" s="749" t="s">
        <v>19850</v>
      </c>
      <c r="I6493" s="749" t="s">
        <v>30</v>
      </c>
      <c r="J6493" s="749" t="n">
        <v>5912.7</v>
      </c>
    </row>
    <row collapsed="false" customFormat="false" customHeight="true" hidden="true" ht="12.75" outlineLevel="0" r="6494">
      <c r="A6494" s="749" t="s">
        <v>19852</v>
      </c>
      <c r="B6494" s="749" t="str">
        <f aca="false">C6494&amp;D6494&amp;E6494&amp;F6494&amp;G6494&amp;H6494</f>
        <v>MONTAGEM DE JUNTA DRESSER COM ANCORAGENS(HARNESS),EXCLUSIVEA PECA,COM DIAMETRO DE 2500MM. CUSTO POR PECA</v>
      </c>
      <c r="C6494" s="749" t="s">
        <v>19801</v>
      </c>
      <c r="D6494" s="749" t="s">
        <v>19853</v>
      </c>
      <c r="I6494" s="749" t="s">
        <v>30</v>
      </c>
      <c r="J6494" s="749" t="n">
        <v>8022.71</v>
      </c>
    </row>
    <row collapsed="false" customFormat="false" customHeight="true" hidden="true" ht="12.75" outlineLevel="0" r="6495">
      <c r="A6495" s="749" t="s">
        <v>19854</v>
      </c>
      <c r="B6495" s="749" t="str">
        <f aca="false">C6495&amp;D6495&amp;E6495&amp;F6495&amp;G6495&amp;H6495</f>
        <v>MONTAGEM DE JUNTA DRESSER COM ANCORAGENS(HARNESS),EXCLUSIVEA PECA,COM DIAMETRO DE 2500MM. CUSTO POR PECA</v>
      </c>
      <c r="C6495" s="749" t="s">
        <v>19801</v>
      </c>
      <c r="D6495" s="749" t="s">
        <v>19853</v>
      </c>
      <c r="I6495" s="749" t="s">
        <v>30</v>
      </c>
      <c r="J6495" s="749" t="n">
        <v>7383.01</v>
      </c>
    </row>
    <row collapsed="false" customFormat="false" customHeight="true" hidden="true" ht="12.75" outlineLevel="0" r="6496">
      <c r="A6496" s="749" t="s">
        <v>19855</v>
      </c>
      <c r="B6496" s="749" t="str">
        <f aca="false">C6496&amp;D6496&amp;E6496&amp;F6496&amp;G6496&amp;H6496</f>
        <v>MONTAGEM PREVIA DE VAOS RETOS, PARA TRAVESSIAS AEREAS DE ADUTORAS DE ACO,COM DIAMETRO DE 300MM</v>
      </c>
      <c r="C6496" s="749" t="s">
        <v>19856</v>
      </c>
      <c r="D6496" s="749" t="s">
        <v>19857</v>
      </c>
      <c r="I6496" s="749" t="s">
        <v>236</v>
      </c>
      <c r="J6496" s="749" t="n">
        <v>199.86</v>
      </c>
    </row>
    <row collapsed="false" customFormat="false" customHeight="true" hidden="true" ht="12.75" outlineLevel="0" r="6497">
      <c r="A6497" s="749" t="s">
        <v>19858</v>
      </c>
      <c r="B6497" s="749" t="str">
        <f aca="false">C6497&amp;D6497&amp;E6497&amp;F6497&amp;G6497&amp;H6497</f>
        <v>MONTAGEM PREVIA DE VAOS RETOS, PARA TRAVESSIAS AEREAS DE ADUTORAS DE ACO,COM DIAMETRO DE 300MM</v>
      </c>
      <c r="C6497" s="749" t="s">
        <v>19856</v>
      </c>
      <c r="D6497" s="749" t="s">
        <v>19857</v>
      </c>
      <c r="I6497" s="749" t="s">
        <v>236</v>
      </c>
      <c r="J6497" s="749" t="n">
        <v>182.02</v>
      </c>
    </row>
    <row collapsed="false" customFormat="false" customHeight="true" hidden="true" ht="12.75" outlineLevel="0" r="6498">
      <c r="A6498" s="749" t="s">
        <v>19859</v>
      </c>
      <c r="B6498" s="749" t="str">
        <f aca="false">C6498&amp;D6498&amp;E6498&amp;F6498&amp;G6498&amp;H6498</f>
        <v>MONTAGEM PREVIA DE VAOS RETOS, PARA TRAVESSIAS AEREAS DE ADUTORAS DE ACO,COM DIAMETRO DE 400MM</v>
      </c>
      <c r="C6498" s="749" t="s">
        <v>19856</v>
      </c>
      <c r="D6498" s="749" t="s">
        <v>19860</v>
      </c>
      <c r="I6498" s="749" t="s">
        <v>236</v>
      </c>
      <c r="J6498" s="749" t="n">
        <v>256.97</v>
      </c>
    </row>
    <row collapsed="false" customFormat="false" customHeight="true" hidden="true" ht="12.75" outlineLevel="0" r="6499">
      <c r="A6499" s="749" t="s">
        <v>19861</v>
      </c>
      <c r="B6499" s="749" t="str">
        <f aca="false">C6499&amp;D6499&amp;E6499&amp;F6499&amp;G6499&amp;H6499</f>
        <v>MONTAGEM PREVIA DE VAOS RETOS, PARA TRAVESSIAS AEREAS DE ADUTORAS DE ACO,COM DIAMETRO DE 400MM</v>
      </c>
      <c r="C6499" s="749" t="s">
        <v>19856</v>
      </c>
      <c r="D6499" s="749" t="s">
        <v>19860</v>
      </c>
      <c r="I6499" s="749" t="s">
        <v>236</v>
      </c>
      <c r="J6499" s="749" t="n">
        <v>234.06</v>
      </c>
    </row>
    <row collapsed="false" customFormat="false" customHeight="true" hidden="true" ht="12.75" outlineLevel="0" r="6500">
      <c r="A6500" s="749" t="s">
        <v>19862</v>
      </c>
      <c r="B6500" s="749" t="str">
        <f aca="false">C6500&amp;D6500&amp;E6500&amp;F6500&amp;G6500&amp;H6500</f>
        <v>MONTAGEM PREVIA DE VAOS RETOS, PARA TRAVESSIAS AEREAS DE ADUTORAS DE ACO,COM DIAMETRO DE 500MM</v>
      </c>
      <c r="C6500" s="749" t="s">
        <v>19856</v>
      </c>
      <c r="D6500" s="749" t="s">
        <v>19863</v>
      </c>
      <c r="I6500" s="749" t="s">
        <v>236</v>
      </c>
      <c r="J6500" s="749" t="n">
        <v>297.77</v>
      </c>
    </row>
    <row collapsed="false" customFormat="false" customHeight="true" hidden="true" ht="12.75" outlineLevel="0" r="6501">
      <c r="A6501" s="749" t="s">
        <v>19864</v>
      </c>
      <c r="B6501" s="749" t="str">
        <f aca="false">C6501&amp;D6501&amp;E6501&amp;F6501&amp;G6501&amp;H6501</f>
        <v>MONTAGEM PREVIA DE VAOS RETOS, PARA TRAVESSIAS AEREAS DE ADUTORAS DE ACO,COM DIAMETRO DE 500MM</v>
      </c>
      <c r="C6501" s="749" t="s">
        <v>19856</v>
      </c>
      <c r="D6501" s="749" t="s">
        <v>19863</v>
      </c>
      <c r="I6501" s="749" t="s">
        <v>236</v>
      </c>
      <c r="J6501" s="749" t="n">
        <v>271.06</v>
      </c>
    </row>
    <row collapsed="false" customFormat="false" customHeight="true" hidden="true" ht="12.75" outlineLevel="0" r="6502">
      <c r="A6502" s="749" t="s">
        <v>19865</v>
      </c>
      <c r="B6502" s="749" t="str">
        <f aca="false">C6502&amp;D6502&amp;E6502&amp;F6502&amp;G6502&amp;H6502</f>
        <v>MONTAGEM PREVIA DE VAOS RETOS, PARA TRAVESSIAS AEREAS DE ADUTORAS DE ACO,COM DIAMETRO DE 600MM</v>
      </c>
      <c r="C6502" s="749" t="s">
        <v>19856</v>
      </c>
      <c r="D6502" s="749" t="s">
        <v>19866</v>
      </c>
      <c r="I6502" s="749" t="s">
        <v>236</v>
      </c>
      <c r="J6502" s="749" t="n">
        <v>362.2</v>
      </c>
    </row>
    <row collapsed="false" customFormat="false" customHeight="true" hidden="true" ht="12.75" outlineLevel="0" r="6503">
      <c r="A6503" s="749" t="s">
        <v>19867</v>
      </c>
      <c r="B6503" s="749" t="str">
        <f aca="false">C6503&amp;D6503&amp;E6503&amp;F6503&amp;G6503&amp;H6503</f>
        <v>MONTAGEM PREVIA DE VAOS RETOS, PARA TRAVESSIAS AEREAS DE ADUTORAS DE ACO,COM DIAMETRO DE 600MM</v>
      </c>
      <c r="C6503" s="749" t="s">
        <v>19856</v>
      </c>
      <c r="D6503" s="749" t="s">
        <v>19866</v>
      </c>
      <c r="I6503" s="749" t="s">
        <v>236</v>
      </c>
      <c r="J6503" s="749" t="n">
        <v>329.69</v>
      </c>
    </row>
    <row collapsed="false" customFormat="false" customHeight="true" hidden="true" ht="12.75" outlineLevel="0" r="6504">
      <c r="A6504" s="749" t="s">
        <v>19868</v>
      </c>
      <c r="B6504" s="749" t="str">
        <f aca="false">C6504&amp;D6504&amp;E6504&amp;F6504&amp;G6504&amp;H6504</f>
        <v>MONTAGEM PREVIA DE VAOS RETOS, PARA TRAVESSIAS AEREAS DE ADUTORAS DE ACO,COM DIAMETRO DE 700MM</v>
      </c>
      <c r="C6504" s="749" t="s">
        <v>19856</v>
      </c>
      <c r="D6504" s="749" t="s">
        <v>19869</v>
      </c>
      <c r="I6504" s="749" t="s">
        <v>236</v>
      </c>
      <c r="J6504" s="749" t="n">
        <v>481.06</v>
      </c>
    </row>
    <row collapsed="false" customFormat="false" customHeight="true" hidden="true" ht="12.75" outlineLevel="0" r="6505">
      <c r="A6505" s="749" t="s">
        <v>19870</v>
      </c>
      <c r="B6505" s="749" t="str">
        <f aca="false">C6505&amp;D6505&amp;E6505&amp;F6505&amp;G6505&amp;H6505</f>
        <v>MONTAGEM PREVIA DE VAOS RETOS, PARA TRAVESSIAS AEREAS DE ADUTORAS DE ACO,COM DIAMETRO DE 700MM</v>
      </c>
      <c r="C6505" s="749" t="s">
        <v>19856</v>
      </c>
      <c r="D6505" s="749" t="s">
        <v>19869</v>
      </c>
      <c r="I6505" s="749" t="s">
        <v>236</v>
      </c>
      <c r="J6505" s="749" t="n">
        <v>438.28</v>
      </c>
    </row>
    <row collapsed="false" customFormat="false" customHeight="true" hidden="true" ht="12.75" outlineLevel="0" r="6506">
      <c r="A6506" s="749" t="s">
        <v>19871</v>
      </c>
      <c r="B6506" s="749" t="str">
        <f aca="false">C6506&amp;D6506&amp;E6506&amp;F6506&amp;G6506&amp;H6506</f>
        <v>MONTAGEM PREVIA DE VAOS RETOS, PARA TRAVESSIAS AEREAS DE ADUTORAS DE ACO,COM DIAMETRO DE 800MM</v>
      </c>
      <c r="C6506" s="749" t="s">
        <v>19856</v>
      </c>
      <c r="D6506" s="749" t="s">
        <v>19872</v>
      </c>
      <c r="I6506" s="749" t="s">
        <v>236</v>
      </c>
      <c r="J6506" s="749" t="n">
        <v>563</v>
      </c>
    </row>
    <row collapsed="false" customFormat="false" customHeight="true" hidden="true" ht="12.75" outlineLevel="0" r="6507">
      <c r="A6507" s="749" t="s">
        <v>19873</v>
      </c>
      <c r="B6507" s="749" t="str">
        <f aca="false">C6507&amp;D6507&amp;E6507&amp;F6507&amp;G6507&amp;H6507</f>
        <v>MONTAGEM PREVIA DE VAOS RETOS, PARA TRAVESSIAS AEREAS DE ADUTORAS DE ACO,COM DIAMETRO DE 800MM</v>
      </c>
      <c r="C6507" s="749" t="s">
        <v>19856</v>
      </c>
      <c r="D6507" s="749" t="s">
        <v>19872</v>
      </c>
      <c r="I6507" s="749" t="s">
        <v>236</v>
      </c>
      <c r="J6507" s="749" t="n">
        <v>512.89</v>
      </c>
    </row>
    <row collapsed="false" customFormat="false" customHeight="true" hidden="true" ht="12.75" outlineLevel="0" r="6508">
      <c r="A6508" s="749" t="s">
        <v>19874</v>
      </c>
      <c r="B6508" s="749" t="str">
        <f aca="false">C6508&amp;D6508&amp;E6508&amp;F6508&amp;G6508&amp;H6508</f>
        <v>MONTAGEM PREVIA DE VAOS RETOS, PARA TRAVESSIAS AEREAS DE ADUTORAS DE ACO,COM DIAMETRO DE 900MM</v>
      </c>
      <c r="C6508" s="749" t="s">
        <v>19856</v>
      </c>
      <c r="D6508" s="749" t="s">
        <v>19875</v>
      </c>
      <c r="I6508" s="749" t="s">
        <v>236</v>
      </c>
      <c r="J6508" s="749" t="n">
        <v>686.24</v>
      </c>
    </row>
    <row collapsed="false" customFormat="false" customHeight="true" hidden="true" ht="12.75" outlineLevel="0" r="6509">
      <c r="A6509" s="749" t="s">
        <v>19876</v>
      </c>
      <c r="B6509" s="749" t="str">
        <f aca="false">C6509&amp;D6509&amp;E6509&amp;F6509&amp;G6509&amp;H6509</f>
        <v>MONTAGEM PREVIA DE VAOS RETOS, PARA TRAVESSIAS AEREAS DE ADUTORAS DE ACO,COM DIAMETRO DE 900MM</v>
      </c>
      <c r="C6509" s="749" t="s">
        <v>19856</v>
      </c>
      <c r="D6509" s="749" t="s">
        <v>19875</v>
      </c>
      <c r="I6509" s="749" t="s">
        <v>236</v>
      </c>
      <c r="J6509" s="749" t="n">
        <v>625.85</v>
      </c>
    </row>
    <row collapsed="false" customFormat="false" customHeight="true" hidden="true" ht="12.75" outlineLevel="0" r="6510">
      <c r="A6510" s="749" t="s">
        <v>19877</v>
      </c>
      <c r="B6510" s="749" t="str">
        <f aca="false">C6510&amp;D6510&amp;E6510&amp;F6510&amp;G6510&amp;H6510</f>
        <v>MONTAGEM PREVIA DE VAOS RETOS, PARA TRAVESSIAS AEREAS DE ADUTORAS DE ACO,COM DIAMETRO DE 1000MM</v>
      </c>
      <c r="C6510" s="749" t="s">
        <v>19856</v>
      </c>
      <c r="D6510" s="749" t="s">
        <v>19878</v>
      </c>
      <c r="I6510" s="749" t="s">
        <v>236</v>
      </c>
      <c r="J6510" s="749" t="n">
        <v>654.94</v>
      </c>
    </row>
    <row collapsed="false" customFormat="false" customHeight="true" hidden="true" ht="12.75" outlineLevel="0" r="6511">
      <c r="A6511" s="749" t="s">
        <v>19879</v>
      </c>
      <c r="B6511" s="749" t="str">
        <f aca="false">C6511&amp;D6511&amp;E6511&amp;F6511&amp;G6511&amp;H6511</f>
        <v>MONTAGEM PREVIA DE VAOS RETOS, PARA TRAVESSIAS AEREAS DE ADUTORAS DE ACO,COM DIAMETRO DE 1000MM</v>
      </c>
      <c r="C6511" s="749" t="s">
        <v>19856</v>
      </c>
      <c r="D6511" s="749" t="s">
        <v>19878</v>
      </c>
      <c r="I6511" s="749" t="s">
        <v>236</v>
      </c>
      <c r="J6511" s="749" t="n">
        <v>596.88</v>
      </c>
    </row>
    <row collapsed="false" customFormat="false" customHeight="true" hidden="true" ht="12.75" outlineLevel="0" r="6512">
      <c r="A6512" s="749" t="s">
        <v>19880</v>
      </c>
      <c r="B6512" s="749" t="str">
        <f aca="false">C6512&amp;D6512&amp;E6512&amp;F6512&amp;G6512&amp;H6512</f>
        <v>MONTAGEM PREVIA DE VAOS RETOS, PARA TRAVESSIAS AEREAS DE ADUTORAS DE ACO,COM DIAMETRO DE 1200MM</v>
      </c>
      <c r="C6512" s="749" t="s">
        <v>19856</v>
      </c>
      <c r="D6512" s="749" t="s">
        <v>19881</v>
      </c>
      <c r="I6512" s="749" t="s">
        <v>236</v>
      </c>
      <c r="J6512" s="749" t="n">
        <v>871.09</v>
      </c>
    </row>
    <row collapsed="false" customFormat="false" customHeight="true" hidden="true" ht="12.75" outlineLevel="0" r="6513">
      <c r="A6513" s="749" t="s">
        <v>19882</v>
      </c>
      <c r="B6513" s="749" t="str">
        <f aca="false">C6513&amp;D6513&amp;E6513&amp;F6513&amp;G6513&amp;H6513</f>
        <v>MONTAGEM PREVIA DE VAOS RETOS, PARA TRAVESSIAS AEREAS DE ADUTORAS DE ACO,COM DIAMETRO DE 1200MM</v>
      </c>
      <c r="C6513" s="749" t="s">
        <v>19856</v>
      </c>
      <c r="D6513" s="749" t="s">
        <v>19881</v>
      </c>
      <c r="I6513" s="749" t="s">
        <v>236</v>
      </c>
      <c r="J6513" s="749" t="n">
        <v>794.95</v>
      </c>
    </row>
    <row collapsed="false" customFormat="false" customHeight="true" hidden="true" ht="12.75" outlineLevel="0" r="6514">
      <c r="A6514" s="749" t="s">
        <v>19883</v>
      </c>
      <c r="B6514" s="749" t="str">
        <f aca="false">C6514&amp;D6514&amp;E6514&amp;F6514&amp;G6514&amp;H6514</f>
        <v>MONTAGEM PREVIA DE VAOS RETOS, PARA TRAVESSIAS AEREAS DE ADUTORAS DE ACO,COM DIAMETRO DE 1500MM</v>
      </c>
      <c r="C6514" s="749" t="s">
        <v>19856</v>
      </c>
      <c r="D6514" s="749" t="s">
        <v>19884</v>
      </c>
      <c r="I6514" s="749" t="s">
        <v>236</v>
      </c>
      <c r="J6514" s="749" t="n">
        <v>1020.86</v>
      </c>
    </row>
    <row collapsed="false" customFormat="false" customHeight="true" hidden="true" ht="12.75" outlineLevel="0" r="6515">
      <c r="A6515" s="749" t="s">
        <v>19885</v>
      </c>
      <c r="B6515" s="749" t="str">
        <f aca="false">C6515&amp;D6515&amp;E6515&amp;F6515&amp;G6515&amp;H6515</f>
        <v>MONTAGEM PREVIA DE VAOS RETOS, PARA TRAVESSIAS AEREAS DE ADUTORAS DE ACO,COM DIAMETRO DE 1500MM</v>
      </c>
      <c r="C6515" s="749" t="s">
        <v>19856</v>
      </c>
      <c r="D6515" s="749" t="s">
        <v>19884</v>
      </c>
      <c r="I6515" s="749" t="s">
        <v>236</v>
      </c>
      <c r="J6515" s="749" t="n">
        <v>931.33</v>
      </c>
    </row>
    <row collapsed="false" customFormat="false" customHeight="true" hidden="true" ht="12.75" outlineLevel="0" r="6516">
      <c r="A6516" s="749" t="s">
        <v>19886</v>
      </c>
      <c r="B6516" s="749" t="str">
        <f aca="false">C6516&amp;D6516&amp;E6516&amp;F6516&amp;G6516&amp;H6516</f>
        <v>MONTAGEM PREVIA DE VAOS RETOS, PARA TRAVESSIAS AEREAS DE ADUTORAS DE ACO,COM DIAMETRO DE 1750MM</v>
      </c>
      <c r="C6516" s="749" t="s">
        <v>19856</v>
      </c>
      <c r="D6516" s="749" t="s">
        <v>19887</v>
      </c>
      <c r="I6516" s="749" t="s">
        <v>236</v>
      </c>
      <c r="J6516" s="749" t="n">
        <v>1324.81</v>
      </c>
    </row>
    <row collapsed="false" customFormat="false" customHeight="true" hidden="true" ht="12.75" outlineLevel="0" r="6517">
      <c r="A6517" s="749" t="s">
        <v>19888</v>
      </c>
      <c r="B6517" s="749" t="str">
        <f aca="false">C6517&amp;D6517&amp;E6517&amp;F6517&amp;G6517&amp;H6517</f>
        <v>MONTAGEM PREVIA DE VAOS RETOS, PARA TRAVESSIAS AEREAS DE ADUTORAS DE ACO,COM DIAMETRO DE 1750MM</v>
      </c>
      <c r="C6517" s="749" t="s">
        <v>19856</v>
      </c>
      <c r="D6517" s="749" t="s">
        <v>19887</v>
      </c>
      <c r="I6517" s="749" t="s">
        <v>236</v>
      </c>
      <c r="J6517" s="749" t="n">
        <v>1210.24</v>
      </c>
    </row>
    <row collapsed="false" customFormat="false" customHeight="true" hidden="true" ht="12.75" outlineLevel="0" r="6518">
      <c r="A6518" s="749" t="s">
        <v>19889</v>
      </c>
      <c r="B6518" s="749" t="str">
        <f aca="false">C6518&amp;D6518&amp;E6518&amp;F6518&amp;G6518&amp;H6518</f>
        <v>MONTAGEM PREVIA DE VAOS RETOS, PARA TRAVESSIAS AEREAS DE ADUTORAS DE ACO,COM DIAMETRO DE 2000MM</v>
      </c>
      <c r="C6518" s="749" t="s">
        <v>19856</v>
      </c>
      <c r="D6518" s="749" t="s">
        <v>19890</v>
      </c>
      <c r="I6518" s="749" t="s">
        <v>236</v>
      </c>
      <c r="J6518" s="749" t="n">
        <v>1491.88</v>
      </c>
    </row>
    <row collapsed="false" customFormat="false" customHeight="true" hidden="true" ht="12.75" outlineLevel="0" r="6519">
      <c r="A6519" s="749" t="s">
        <v>19891</v>
      </c>
      <c r="B6519" s="749" t="str">
        <f aca="false">C6519&amp;D6519&amp;E6519&amp;F6519&amp;G6519&amp;H6519</f>
        <v>MONTAGEM PREVIA DE VAOS RETOS, PARA TRAVESSIAS AEREAS DE ADUTORAS DE ACO,COM DIAMETRO DE 2000MM</v>
      </c>
      <c r="C6519" s="749" t="s">
        <v>19856</v>
      </c>
      <c r="D6519" s="749" t="s">
        <v>19890</v>
      </c>
      <c r="I6519" s="749" t="s">
        <v>236</v>
      </c>
      <c r="J6519" s="749" t="n">
        <v>1363.02</v>
      </c>
    </row>
    <row collapsed="false" customFormat="false" customHeight="true" hidden="true" ht="12.75" outlineLevel="0" r="6520">
      <c r="A6520" s="749" t="s">
        <v>19892</v>
      </c>
      <c r="B6520" s="749" t="str">
        <f aca="false">C6520&amp;D6520&amp;E6520&amp;F6520&amp;G6520&amp;H6520</f>
        <v>MONTAGEM PREVIA DE PORTICOS OU ARCOS,PARA TRAVESSIAS AEREASEM TUBOS DE ACO,COM DIAMETRO DE 300MM</v>
      </c>
      <c r="C6520" s="749" t="s">
        <v>19893</v>
      </c>
      <c r="D6520" s="749" t="s">
        <v>19894</v>
      </c>
      <c r="I6520" s="749" t="s">
        <v>236</v>
      </c>
      <c r="J6520" s="749" t="n">
        <v>453.93</v>
      </c>
    </row>
    <row collapsed="false" customFormat="false" customHeight="true" hidden="true" ht="12.75" outlineLevel="0" r="6521">
      <c r="A6521" s="749" t="s">
        <v>19895</v>
      </c>
      <c r="B6521" s="749" t="str">
        <f aca="false">C6521&amp;D6521&amp;E6521&amp;F6521&amp;G6521&amp;H6521</f>
        <v>MONTAGEM PREVIA DE PORTICOS OU ARCOS,PARA TRAVESSIAS AEREASEM TUBOS DE ACO,COM DIAMETRO DE 300MM</v>
      </c>
      <c r="C6521" s="749" t="s">
        <v>19893</v>
      </c>
      <c r="D6521" s="749" t="s">
        <v>19894</v>
      </c>
      <c r="I6521" s="749" t="s">
        <v>236</v>
      </c>
      <c r="J6521" s="749" t="n">
        <v>412.12</v>
      </c>
    </row>
    <row collapsed="false" customFormat="false" customHeight="true" hidden="true" ht="12.75" outlineLevel="0" r="6522">
      <c r="A6522" s="749" t="s">
        <v>19896</v>
      </c>
      <c r="B6522" s="749" t="str">
        <f aca="false">C6522&amp;D6522&amp;E6522&amp;F6522&amp;G6522&amp;H6522</f>
        <v>MONTAGEM PREVIA DE PORTICOS OU ARCOS,PARA TRAVESSIAS AEREASEM TUBOS DE ACO,COM DIAMETRO DE 400MM</v>
      </c>
      <c r="C6522" s="749" t="s">
        <v>19893</v>
      </c>
      <c r="D6522" s="749" t="s">
        <v>19897</v>
      </c>
      <c r="I6522" s="749" t="s">
        <v>236</v>
      </c>
      <c r="J6522" s="749" t="n">
        <v>584.09</v>
      </c>
    </row>
    <row collapsed="false" customFormat="false" customHeight="true" hidden="true" ht="12.75" outlineLevel="0" r="6523">
      <c r="A6523" s="749" t="s">
        <v>19898</v>
      </c>
      <c r="B6523" s="749" t="str">
        <f aca="false">C6523&amp;D6523&amp;E6523&amp;F6523&amp;G6523&amp;H6523</f>
        <v>MONTAGEM PREVIA DE PORTICOS OU ARCOS,PARA TRAVESSIAS AEREASEM TUBOS DE ACO,COM DIAMETRO DE 400MM</v>
      </c>
      <c r="C6523" s="749" t="s">
        <v>19893</v>
      </c>
      <c r="D6523" s="749" t="s">
        <v>19897</v>
      </c>
      <c r="I6523" s="749" t="s">
        <v>236</v>
      </c>
      <c r="J6523" s="749" t="n">
        <v>530.37</v>
      </c>
    </row>
    <row collapsed="false" customFormat="false" customHeight="true" hidden="true" ht="12.75" outlineLevel="0" r="6524">
      <c r="A6524" s="749" t="s">
        <v>19899</v>
      </c>
      <c r="B6524" s="749" t="str">
        <f aca="false">C6524&amp;D6524&amp;E6524&amp;F6524&amp;G6524&amp;H6524</f>
        <v>MONTAGEM PREVIA DE PORTICOS OU ARCOS,PARA TRAVESSIAS AEREASEM TUBOS DE ACO,COM DIAMETRO DE 500MM</v>
      </c>
      <c r="C6524" s="749" t="s">
        <v>19893</v>
      </c>
      <c r="D6524" s="749" t="s">
        <v>19900</v>
      </c>
      <c r="I6524" s="749" t="s">
        <v>236</v>
      </c>
      <c r="J6524" s="749" t="n">
        <v>786.33</v>
      </c>
    </row>
    <row collapsed="false" customFormat="false" customHeight="true" hidden="true" ht="12.75" outlineLevel="0" r="6525">
      <c r="A6525" s="749" t="s">
        <v>19901</v>
      </c>
      <c r="B6525" s="749" t="str">
        <f aca="false">C6525&amp;D6525&amp;E6525&amp;F6525&amp;G6525&amp;H6525</f>
        <v>MONTAGEM PREVIA DE PORTICOS OU ARCOS,PARA TRAVESSIAS AEREASEM TUBOS DE ACO,COM DIAMETRO DE 500MM</v>
      </c>
      <c r="C6525" s="749" t="s">
        <v>19893</v>
      </c>
      <c r="D6525" s="749" t="s">
        <v>19900</v>
      </c>
      <c r="I6525" s="749" t="s">
        <v>236</v>
      </c>
      <c r="J6525" s="749" t="n">
        <v>714.96</v>
      </c>
    </row>
    <row collapsed="false" customFormat="false" customHeight="true" hidden="true" ht="12.75" outlineLevel="0" r="6526">
      <c r="A6526" s="749" t="s">
        <v>19902</v>
      </c>
      <c r="B6526" s="749" t="str">
        <f aca="false">C6526&amp;D6526&amp;E6526&amp;F6526&amp;G6526&amp;H6526</f>
        <v>MONTAGEM PREVIA DE PORTICOS OU ARCOS,PARA TRAVESSIAS AEREASEM TUBOS DE ACO,COM DIAMETRO DE 600MM</v>
      </c>
      <c r="C6526" s="749" t="s">
        <v>19893</v>
      </c>
      <c r="D6526" s="749" t="s">
        <v>19903</v>
      </c>
      <c r="I6526" s="749" t="s">
        <v>236</v>
      </c>
      <c r="J6526" s="749" t="n">
        <v>954.7</v>
      </c>
    </row>
    <row collapsed="false" customFormat="false" customHeight="true" hidden="true" ht="12.75" outlineLevel="0" r="6527">
      <c r="A6527" s="749" t="s">
        <v>19904</v>
      </c>
      <c r="B6527" s="749" t="str">
        <f aca="false">C6527&amp;D6527&amp;E6527&amp;F6527&amp;G6527&amp;H6527</f>
        <v>MONTAGEM PREVIA DE PORTICOS OU ARCOS,PARA TRAVESSIAS AEREASEM TUBOS DE ACO,COM DIAMETRO DE 600MM</v>
      </c>
      <c r="C6527" s="749" t="s">
        <v>19893</v>
      </c>
      <c r="D6527" s="749" t="s">
        <v>19903</v>
      </c>
      <c r="I6527" s="749" t="s">
        <v>236</v>
      </c>
      <c r="J6527" s="749" t="n">
        <v>867.99</v>
      </c>
    </row>
    <row collapsed="false" customFormat="false" customHeight="true" hidden="true" ht="12.75" outlineLevel="0" r="6528">
      <c r="A6528" s="749" t="s">
        <v>19905</v>
      </c>
      <c r="B6528" s="749" t="str">
        <f aca="false">C6528&amp;D6528&amp;E6528&amp;F6528&amp;G6528&amp;H6528</f>
        <v>MONTAGEM PREVIA DE PORTICOS OU ARCOS,PARA TRAVESSIAS AEREASEM TUBOS DE ACO,COM DIAMETRO DE 700MM</v>
      </c>
      <c r="C6528" s="749" t="s">
        <v>19893</v>
      </c>
      <c r="D6528" s="749" t="s">
        <v>19906</v>
      </c>
      <c r="I6528" s="749" t="s">
        <v>236</v>
      </c>
      <c r="J6528" s="749" t="n">
        <v>1332.65</v>
      </c>
    </row>
    <row collapsed="false" customFormat="false" customHeight="true" hidden="true" ht="12.75" outlineLevel="0" r="6529">
      <c r="A6529" s="749" t="s">
        <v>19907</v>
      </c>
      <c r="B6529" s="749" t="str">
        <f aca="false">C6529&amp;D6529&amp;E6529&amp;F6529&amp;G6529&amp;H6529</f>
        <v>MONTAGEM PREVIA DE PORTICOS OU ARCOS,PARA TRAVESSIAS AEREASEM TUBOS DE ACO,COM DIAMETRO DE 700MM</v>
      </c>
      <c r="C6529" s="749" t="s">
        <v>19893</v>
      </c>
      <c r="D6529" s="749" t="s">
        <v>19906</v>
      </c>
      <c r="I6529" s="749" t="s">
        <v>236</v>
      </c>
      <c r="J6529" s="749" t="n">
        <v>1213.56</v>
      </c>
    </row>
    <row collapsed="false" customFormat="false" customHeight="true" hidden="true" ht="12.75" outlineLevel="0" r="6530">
      <c r="A6530" s="749" t="s">
        <v>19908</v>
      </c>
      <c r="B6530" s="749" t="str">
        <f aca="false">C6530&amp;D6530&amp;E6530&amp;F6530&amp;G6530&amp;H6530</f>
        <v>MONTAGEM PREVIA DE PORTICOS OU ARCOS,PARA TRAVESSIAS AEREASEM TUBOS DE ACO,COM DIAMETRO DE 800MM</v>
      </c>
      <c r="C6530" s="749" t="s">
        <v>19893</v>
      </c>
      <c r="D6530" s="749" t="s">
        <v>19909</v>
      </c>
      <c r="I6530" s="749" t="s">
        <v>236</v>
      </c>
      <c r="J6530" s="749" t="n">
        <v>1553.6</v>
      </c>
    </row>
    <row collapsed="false" customFormat="false" customHeight="true" hidden="true" ht="12.75" outlineLevel="0" r="6531">
      <c r="A6531" s="749" t="s">
        <v>19910</v>
      </c>
      <c r="B6531" s="749" t="str">
        <f aca="false">C6531&amp;D6531&amp;E6531&amp;F6531&amp;G6531&amp;H6531</f>
        <v>MONTAGEM PREVIA DE PORTICOS OU ARCOS,PARA TRAVESSIAS AEREASEM TUBOS DE ACO,COM DIAMETRO DE 800MM</v>
      </c>
      <c r="C6531" s="749" t="s">
        <v>19893</v>
      </c>
      <c r="D6531" s="749" t="s">
        <v>19909</v>
      </c>
      <c r="I6531" s="749" t="s">
        <v>236</v>
      </c>
      <c r="J6531" s="749" t="n">
        <v>1414.53</v>
      </c>
    </row>
    <row collapsed="false" customFormat="false" customHeight="true" hidden="true" ht="12.75" outlineLevel="0" r="6532">
      <c r="A6532" s="749" t="s">
        <v>19911</v>
      </c>
      <c r="B6532" s="749" t="str">
        <f aca="false">C6532&amp;D6532&amp;E6532&amp;F6532&amp;G6532&amp;H6532</f>
        <v>MONTAGEM PREVIA DE PORTICOS OU ARCOS,PARA TRAVESSIAS AEREASEM TUBOS DE ACO,COM DIAMETRO DE 900MM</v>
      </c>
      <c r="C6532" s="749" t="s">
        <v>19893</v>
      </c>
      <c r="D6532" s="749" t="s">
        <v>19912</v>
      </c>
      <c r="I6532" s="749" t="s">
        <v>236</v>
      </c>
      <c r="J6532" s="749" t="n">
        <v>2027.03</v>
      </c>
    </row>
    <row collapsed="false" customFormat="false" customHeight="true" hidden="true" ht="12.75" outlineLevel="0" r="6533">
      <c r="A6533" s="749" t="s">
        <v>19913</v>
      </c>
      <c r="B6533" s="749" t="str">
        <f aca="false">C6533&amp;D6533&amp;E6533&amp;F6533&amp;G6533&amp;H6533</f>
        <v>MONTAGEM PREVIA DE PORTICOS OU ARCOS,PARA TRAVESSIAS AEREASEM TUBOS DE ACO,COM DIAMETRO DE 900MM</v>
      </c>
      <c r="C6533" s="749" t="s">
        <v>19893</v>
      </c>
      <c r="D6533" s="749" t="s">
        <v>19912</v>
      </c>
      <c r="I6533" s="749" t="s">
        <v>236</v>
      </c>
      <c r="J6533" s="749" t="n">
        <v>1848.85</v>
      </c>
    </row>
    <row collapsed="false" customFormat="false" customHeight="true" hidden="true" ht="12.75" outlineLevel="0" r="6534">
      <c r="A6534" s="749" t="s">
        <v>19914</v>
      </c>
      <c r="B6534" s="749" t="str">
        <f aca="false">C6534&amp;D6534&amp;E6534&amp;F6534&amp;G6534&amp;H6534</f>
        <v>MONTAGEM PREVIA DE PORTICOS OU ARCOS,PARA TRAVESSIAS AEREASEM TUBOS DE ACO,COM DIAMETRO DE 1000MM</v>
      </c>
      <c r="C6534" s="749" t="s">
        <v>19893</v>
      </c>
      <c r="D6534" s="749" t="s">
        <v>19915</v>
      </c>
      <c r="I6534" s="749" t="s">
        <v>236</v>
      </c>
      <c r="J6534" s="749" t="n">
        <v>2220.1</v>
      </c>
    </row>
    <row collapsed="false" customFormat="false" customHeight="true" hidden="true" ht="12.75" outlineLevel="0" r="6535">
      <c r="A6535" s="749" t="s">
        <v>19916</v>
      </c>
      <c r="B6535" s="749" t="str">
        <f aca="false">C6535&amp;D6535&amp;E6535&amp;F6535&amp;G6535&amp;H6535</f>
        <v>MONTAGEM PREVIA DE PORTICOS OU ARCOS,PARA TRAVESSIAS AEREASEM TUBOS DE ACO,COM DIAMETRO DE 1000MM</v>
      </c>
      <c r="C6535" s="749" t="s">
        <v>19893</v>
      </c>
      <c r="D6535" s="749" t="s">
        <v>19915</v>
      </c>
      <c r="I6535" s="749" t="s">
        <v>236</v>
      </c>
      <c r="J6535" s="749" t="n">
        <v>2025.24</v>
      </c>
    </row>
    <row collapsed="false" customFormat="false" customHeight="true" hidden="true" ht="12.75" outlineLevel="0" r="6536">
      <c r="A6536" s="749" t="s">
        <v>19917</v>
      </c>
      <c r="B6536" s="749" t="str">
        <f aca="false">C6536&amp;D6536&amp;E6536&amp;F6536&amp;G6536&amp;H6536</f>
        <v>MONTAGEM PREVIA DE PORTICOS OU ARCOS,PARA TRAVESSIAS AEREASEM TUBOS DE ACO,COM DIAMETRO DE 1200MM</v>
      </c>
      <c r="C6536" s="749" t="s">
        <v>19893</v>
      </c>
      <c r="D6536" s="749" t="s">
        <v>19918</v>
      </c>
      <c r="I6536" s="749" t="s">
        <v>236</v>
      </c>
      <c r="J6536" s="749" t="n">
        <v>2606.82</v>
      </c>
    </row>
    <row collapsed="false" customFormat="false" customHeight="true" hidden="true" ht="12.75" outlineLevel="0" r="6537">
      <c r="A6537" s="749" t="s">
        <v>19919</v>
      </c>
      <c r="B6537" s="749" t="str">
        <f aca="false">C6537&amp;D6537&amp;E6537&amp;F6537&amp;G6537&amp;H6537</f>
        <v>MONTAGEM PREVIA DE PORTICOS OU ARCOS,PARA TRAVESSIAS AEREASEM TUBOS DE ACO,COM DIAMETRO DE 1200MM</v>
      </c>
      <c r="C6537" s="749" t="s">
        <v>19893</v>
      </c>
      <c r="D6537" s="749" t="s">
        <v>19918</v>
      </c>
      <c r="I6537" s="749" t="s">
        <v>236</v>
      </c>
      <c r="J6537" s="749" t="n">
        <v>2378.11</v>
      </c>
    </row>
    <row collapsed="false" customFormat="false" customHeight="true" hidden="true" ht="12.75" outlineLevel="0" r="6538">
      <c r="A6538" s="749" t="s">
        <v>19920</v>
      </c>
      <c r="B6538" s="749" t="str">
        <f aca="false">C6538&amp;D6538&amp;E6538&amp;F6538&amp;G6538&amp;H6538</f>
        <v>MONTAGEM PREVIA DE PORTICOS OU ARCOS,PARA TRAVESSIAS AEREASEM TUBOS DE ACO,COM DIAMETRO DE 1500MM</v>
      </c>
      <c r="C6538" s="749" t="s">
        <v>19893</v>
      </c>
      <c r="D6538" s="749" t="s">
        <v>19921</v>
      </c>
      <c r="I6538" s="749" t="s">
        <v>236</v>
      </c>
      <c r="J6538" s="749" t="n">
        <v>3391.51</v>
      </c>
    </row>
    <row collapsed="false" customFormat="false" customHeight="true" hidden="true" ht="12.75" outlineLevel="0" r="6539">
      <c r="A6539" s="749" t="s">
        <v>19922</v>
      </c>
      <c r="B6539" s="749" t="str">
        <f aca="false">C6539&amp;D6539&amp;E6539&amp;F6539&amp;G6539&amp;H6539</f>
        <v>MONTAGEM PREVIA DE PORTICOS OU ARCOS,PARA TRAVESSIAS AEREASEM TUBOS DE ACO,COM DIAMETRO DE 1500MM</v>
      </c>
      <c r="C6539" s="749" t="s">
        <v>19893</v>
      </c>
      <c r="D6539" s="749" t="s">
        <v>19921</v>
      </c>
      <c r="I6539" s="749" t="s">
        <v>236</v>
      </c>
      <c r="J6539" s="749" t="n">
        <v>3097.63</v>
      </c>
    </row>
    <row collapsed="false" customFormat="false" customHeight="true" hidden="true" ht="12.75" outlineLevel="0" r="6540">
      <c r="A6540" s="749" t="s">
        <v>19923</v>
      </c>
      <c r="B6540" s="749" t="str">
        <f aca="false">C6540&amp;D6540&amp;E6540&amp;F6540&amp;G6540&amp;H6540</f>
        <v>MONTAGEM PREVIA DE PORTICOS OU ARCOS,PARA TRAVESSIAS AEREASEM TUBOS DE ACO,COM DIAMETRO DE 1750MM</v>
      </c>
      <c r="C6540" s="749" t="s">
        <v>19893</v>
      </c>
      <c r="D6540" s="749" t="s">
        <v>19924</v>
      </c>
      <c r="I6540" s="749" t="s">
        <v>236</v>
      </c>
      <c r="J6540" s="749" t="n">
        <v>4540.35</v>
      </c>
    </row>
    <row collapsed="false" customFormat="false" customHeight="true" hidden="true" ht="12.75" outlineLevel="0" r="6541">
      <c r="A6541" s="749" t="s">
        <v>19925</v>
      </c>
      <c r="B6541" s="749" t="str">
        <f aca="false">C6541&amp;D6541&amp;E6541&amp;F6541&amp;G6541&amp;H6541</f>
        <v>MONTAGEM PREVIA DE PORTICOS OU ARCOS,PARA TRAVESSIAS AEREASEM TUBOS DE ACO,COM DIAMETRO DE 1750MM</v>
      </c>
      <c r="C6541" s="749" t="s">
        <v>19893</v>
      </c>
      <c r="D6541" s="749" t="s">
        <v>19924</v>
      </c>
      <c r="I6541" s="749" t="s">
        <v>236</v>
      </c>
      <c r="J6541" s="749" t="n">
        <v>4152.8</v>
      </c>
    </row>
    <row collapsed="false" customFormat="false" customHeight="true" hidden="true" ht="12.75" outlineLevel="0" r="6542">
      <c r="A6542" s="749" t="s">
        <v>19926</v>
      </c>
      <c r="B6542" s="749" t="str">
        <f aca="false">C6542&amp;D6542&amp;E6542&amp;F6542&amp;G6542&amp;H6542</f>
        <v>MONTAGEM PREVIA DE PORTICOS OU ARCOS,PARA TRAVESSIAS AEREASEM TUBOS DE ACO,COM DIAMETRO DE 2000MM</v>
      </c>
      <c r="C6542" s="749" t="s">
        <v>19893</v>
      </c>
      <c r="D6542" s="749" t="s">
        <v>19927</v>
      </c>
      <c r="I6542" s="749" t="s">
        <v>236</v>
      </c>
      <c r="J6542" s="749" t="n">
        <v>5133.29</v>
      </c>
    </row>
    <row collapsed="false" customFormat="false" customHeight="true" hidden="true" ht="12.75" outlineLevel="0" r="6543">
      <c r="A6543" s="749" t="s">
        <v>19928</v>
      </c>
      <c r="B6543" s="749" t="str">
        <f aca="false">C6543&amp;D6543&amp;E6543&amp;F6543&amp;G6543&amp;H6543</f>
        <v>MONTAGEM PREVIA DE PORTICOS OU ARCOS,PARA TRAVESSIAS AEREASEM TUBOS DE ACO,COM DIAMETRO DE 2000MM</v>
      </c>
      <c r="C6543" s="749" t="s">
        <v>19893</v>
      </c>
      <c r="D6543" s="749" t="s">
        <v>19927</v>
      </c>
      <c r="I6543" s="749" t="s">
        <v>236</v>
      </c>
      <c r="J6543" s="749" t="n">
        <v>4695.78</v>
      </c>
    </row>
    <row collapsed="false" customFormat="false" customHeight="true" hidden="true" ht="12.75" outlineLevel="0" r="6544">
      <c r="A6544" s="749" t="s">
        <v>19929</v>
      </c>
      <c r="B6544" s="749" t="str">
        <f aca="false">C6544&amp;D6544&amp;E6544&amp;F6544&amp;G6544&amp;H6544</f>
        <v>ASSENTAMENTO DE VAOS RETOS DE TUBOS DE ACO,ATE 30,00M,NO LOCAL DEFINITIVO DA TRAVESSIA,COM UTILIZACAO DIRETA DE GUINDASTE</v>
      </c>
      <c r="C6544" s="749" t="s">
        <v>19930</v>
      </c>
      <c r="D6544" s="749" t="s">
        <v>19931</v>
      </c>
      <c r="E6544" s="749" t="s">
        <v>9159</v>
      </c>
      <c r="I6544" s="749" t="s">
        <v>30</v>
      </c>
      <c r="J6544" s="749" t="n">
        <v>4271.93</v>
      </c>
    </row>
    <row collapsed="false" customFormat="false" customHeight="true" hidden="true" ht="12.75" outlineLevel="0" r="6545">
      <c r="A6545" s="749" t="s">
        <v>19932</v>
      </c>
      <c r="B6545" s="749" t="str">
        <f aca="false">C6545&amp;D6545&amp;E6545&amp;F6545&amp;G6545&amp;H6545</f>
        <v>ASSENTAMENTO DE VAOS RETOS DE TUBOS DE ACO,ATE 30,00M,NO LOCAL DEFINITIVO DA TRAVESSIA,COM UTILIZACAO DIRETA DE GUINDASTE</v>
      </c>
      <c r="C6545" s="749" t="s">
        <v>19930</v>
      </c>
      <c r="D6545" s="749" t="s">
        <v>19931</v>
      </c>
      <c r="E6545" s="749" t="s">
        <v>9159</v>
      </c>
      <c r="I6545" s="749" t="s">
        <v>30</v>
      </c>
      <c r="J6545" s="749" t="n">
        <v>3882.42</v>
      </c>
    </row>
    <row collapsed="false" customFormat="false" customHeight="true" hidden="true" ht="12.75" outlineLevel="0" r="6546">
      <c r="A6546" s="749" t="s">
        <v>19933</v>
      </c>
      <c r="B6546" s="749" t="str">
        <f aca="false">C6546&amp;D6546&amp;E6546&amp;F6546&amp;G6546&amp;H6546</f>
        <v>ASSENTAMENTO DE PORTICOS OU ARCOS SIMPLES DE TUBOS DE ACO,DE 31,00 A 50,00M,NO LOCAL DEFINITIVO DA TRAVESSIA,COM UTILIZACAO DIRETA DE GUINDASTE</v>
      </c>
      <c r="C6546" s="749" t="s">
        <v>19934</v>
      </c>
      <c r="D6546" s="749" t="s">
        <v>19935</v>
      </c>
      <c r="E6546" s="749" t="s">
        <v>19936</v>
      </c>
      <c r="I6546" s="749" t="s">
        <v>30</v>
      </c>
      <c r="J6546" s="749" t="n">
        <v>10740.49</v>
      </c>
    </row>
    <row collapsed="false" customFormat="false" customHeight="true" hidden="true" ht="12.75" outlineLevel="0" r="6547">
      <c r="A6547" s="749" t="s">
        <v>19937</v>
      </c>
      <c r="B6547" s="749" t="str">
        <f aca="false">C6547&amp;D6547&amp;E6547&amp;F6547&amp;G6547&amp;H6547</f>
        <v>ASSENTAMENTO DE PORTICOS OU ARCOS SIMPLES DE TUBOS DE ACO,DE 31,00 A 50,00M,NO LOCAL DEFINITIVO DA TRAVESSIA,COM UTILIZACAO DIRETA DE GUINDASTE</v>
      </c>
      <c r="C6547" s="749" t="s">
        <v>19934</v>
      </c>
      <c r="D6547" s="749" t="s">
        <v>19935</v>
      </c>
      <c r="E6547" s="749" t="s">
        <v>19936</v>
      </c>
      <c r="I6547" s="749" t="s">
        <v>30</v>
      </c>
      <c r="J6547" s="749" t="n">
        <v>9891.24</v>
      </c>
    </row>
    <row collapsed="false" customFormat="false" customHeight="true" hidden="true" ht="12.75" outlineLevel="0" r="6548">
      <c r="A6548" s="749" t="s">
        <v>19938</v>
      </c>
      <c r="B6548" s="749" t="str">
        <f aca="false">C6548&amp;D6548&amp;E6548&amp;F6548&amp;G6548&amp;H6548</f>
        <v>SUPORTES TIPO CONSOLE EM CHAPA ATE 3/8" DE ESPESSURA E PERFIS CANTONEIRA 4 X 4",SOLDADOS,PARA FIXACAO SUSPENSA DE TUBULACOES,INCLUSIVE JATEAMENTO DAS SUPERFICIES E PINTURA ANTIOXIDANTE A BASE DE BORRACHA CLORADA,CHUMBADORES,PORCAS E PARAFUSOS.FORNECIMENTO E MONTAGEM</v>
      </c>
      <c r="C6548" s="749" t="s">
        <v>19939</v>
      </c>
      <c r="D6548" s="749" t="s">
        <v>19940</v>
      </c>
      <c r="E6548" s="749" t="s">
        <v>19941</v>
      </c>
      <c r="F6548" s="749" t="s">
        <v>19942</v>
      </c>
      <c r="G6548" s="749" t="s">
        <v>19943</v>
      </c>
      <c r="I6548" s="749" t="s">
        <v>1404</v>
      </c>
      <c r="J6548" s="749" t="n">
        <v>45.09</v>
      </c>
    </row>
    <row collapsed="false" customFormat="false" customHeight="true" hidden="true" ht="12.75" outlineLevel="0" r="6549">
      <c r="A6549" s="749" t="s">
        <v>19944</v>
      </c>
      <c r="B6549" s="749" t="str">
        <f aca="false">C6549&amp;D6549&amp;E6549&amp;F6549&amp;G6549&amp;H6549</f>
        <v>SUPORTES TIPO CONSOLE EM CHAPA ATE 3/8" DE ESPESSURA E PERFIS CANTONEIRA 4 X 4",SOLDADOS,PARA FIXACAO SUSPENSA DE TUBULACOES,INCLUSIVE JATEAMENTO DAS SUPERFICIES E PINTURA ANTIOXIDANTE A BASE DE BORRACHA CLORADA,CHUMBADORES,PORCAS E PARAFUSOS.FORNECIMENTO E MONTAGEM</v>
      </c>
      <c r="C6549" s="749" t="s">
        <v>19939</v>
      </c>
      <c r="D6549" s="749" t="s">
        <v>19940</v>
      </c>
      <c r="E6549" s="749" t="s">
        <v>19941</v>
      </c>
      <c r="F6549" s="749" t="s">
        <v>19942</v>
      </c>
      <c r="G6549" s="749" t="s">
        <v>19943</v>
      </c>
      <c r="I6549" s="749" t="s">
        <v>1404</v>
      </c>
      <c r="J6549" s="749" t="n">
        <v>43.67</v>
      </c>
    </row>
    <row collapsed="false" customFormat="false" customHeight="true" hidden="true" ht="12.75" outlineLevel="0" r="6550">
      <c r="A6550" s="749" t="s">
        <v>19945</v>
      </c>
      <c r="B6550" s="749" t="str">
        <f aca="false">C6550&amp;D6550&amp;E6550&amp;F6550&amp;G6550&amp;H6550</f>
        <v>JUNCAO DE 45° OU 90° DE CERAMICA VIDRADA INTERNAMENTE, PARAESGOTO,COM DIAMETRO DE 100MM, INCLUSIVE FORNECIMENTO DO MATERIAL PARA REJUNTAMENTO COM ARGAMASSA DE CIMENTO E AREIA, NOTRACO 1:4.FORNECIMENTO E ASSENTAMENTO</v>
      </c>
      <c r="C6550" s="749" t="s">
        <v>19946</v>
      </c>
      <c r="D6550" s="749" t="s">
        <v>19947</v>
      </c>
      <c r="E6550" s="749" t="s">
        <v>19948</v>
      </c>
      <c r="F6550" s="749" t="s">
        <v>19949</v>
      </c>
      <c r="I6550" s="749" t="s">
        <v>30</v>
      </c>
      <c r="J6550" s="749" t="n">
        <v>28</v>
      </c>
    </row>
    <row collapsed="false" customFormat="false" customHeight="true" hidden="true" ht="12.75" outlineLevel="0" r="6551">
      <c r="A6551" s="749" t="s">
        <v>19950</v>
      </c>
      <c r="B6551" s="749" t="str">
        <f aca="false">C6551&amp;D6551&amp;E6551&amp;F6551&amp;G6551&amp;H6551</f>
        <v>JUNCAO DE 45° OU 90° DE CERAMICA VIDRADA INTERNAMENTE, PARAESGOTO,COM DIAMETRO DE 100MM, INCLUSIVE FORNECIMENTO DO MATERIAL PARA REJUNTAMENTO COM ARGAMASSA DE CIMENTO E AREIA, NOTRACO 1:4.FORNECIMENTO E ASSENTAMENTO</v>
      </c>
      <c r="C6551" s="749" t="s">
        <v>19946</v>
      </c>
      <c r="D6551" s="749" t="s">
        <v>19947</v>
      </c>
      <c r="E6551" s="749" t="s">
        <v>19948</v>
      </c>
      <c r="F6551" s="749" t="s">
        <v>19949</v>
      </c>
      <c r="I6551" s="749" t="s">
        <v>30</v>
      </c>
      <c r="J6551" s="749" t="n">
        <v>25.71</v>
      </c>
    </row>
    <row collapsed="false" customFormat="false" customHeight="true" hidden="true" ht="12.75" outlineLevel="0" r="6552">
      <c r="A6552" s="749" t="s">
        <v>19951</v>
      </c>
      <c r="B6552" s="749" t="str">
        <f aca="false">C6552&amp;D6552&amp;E6552&amp;F6552&amp;G6552&amp;H6552</f>
        <v>JUNCAO DE 45° OU 90° DE CERAMICA VIDRADA INTERNAMENTE, PARAESGOTO,COM DIAMETRO DE 150MM, INCLUSIVE FORNECIMENTO DO MATERIAL PARA REJUNTAMENTO COM ARGAMASSA DE CIMENTO E AREIA, NOTRACO 1:4.FORNECIMENTO E ASSENTAMENTO</v>
      </c>
      <c r="C6552" s="749" t="s">
        <v>19946</v>
      </c>
      <c r="D6552" s="749" t="s">
        <v>19952</v>
      </c>
      <c r="E6552" s="749" t="s">
        <v>19948</v>
      </c>
      <c r="F6552" s="749" t="s">
        <v>19949</v>
      </c>
      <c r="I6552" s="749" t="s">
        <v>30</v>
      </c>
      <c r="J6552" s="749" t="n">
        <v>36.61</v>
      </c>
    </row>
    <row collapsed="false" customFormat="false" customHeight="true" hidden="true" ht="12.75" outlineLevel="0" r="6553">
      <c r="A6553" s="749" t="s">
        <v>19953</v>
      </c>
      <c r="B6553" s="749" t="str">
        <f aca="false">C6553&amp;D6553&amp;E6553&amp;F6553&amp;G6553&amp;H6553</f>
        <v>JUNCAO DE 45° OU 90° DE CERAMICA VIDRADA INTERNAMENTE, PARAESGOTO,COM DIAMETRO DE 150MM, INCLUSIVE FORNECIMENTO DO MATERIAL PARA REJUNTAMENTO COM ARGAMASSA DE CIMENTO E AREIA, NOTRACO 1:4.FORNECIMENTO E ASSENTAMENTO</v>
      </c>
      <c r="C6553" s="749" t="s">
        <v>19946</v>
      </c>
      <c r="D6553" s="749" t="s">
        <v>19952</v>
      </c>
      <c r="E6553" s="749" t="s">
        <v>19948</v>
      </c>
      <c r="F6553" s="749" t="s">
        <v>19949</v>
      </c>
      <c r="I6553" s="749" t="s">
        <v>30</v>
      </c>
      <c r="J6553" s="749" t="n">
        <v>33.75</v>
      </c>
    </row>
    <row collapsed="false" customFormat="false" customHeight="true" hidden="true" ht="12.75" outlineLevel="0" r="6554">
      <c r="A6554" s="749" t="s">
        <v>19954</v>
      </c>
      <c r="B6554" s="749" t="str">
        <f aca="false">C6554&amp;D6554&amp;E6554&amp;F6554&amp;G6554&amp;H6554</f>
        <v>JUNCAO DE 45° OU 90° DE CERAMICA VIDRADA INTERNAMENTE, PARAESGOTO,COM DIAMETRO DE 200MM, INCLUSIVE FORNECIMENTO DO MATERIAL PARA REJUNTAMENTO COM ARGAMASSA DE CIMENTO E AREIA, NOTRACO 1:4.FORNECIMENTO E ASSENTAMENTO</v>
      </c>
      <c r="C6554" s="749" t="s">
        <v>19946</v>
      </c>
      <c r="D6554" s="749" t="s">
        <v>19955</v>
      </c>
      <c r="E6554" s="749" t="s">
        <v>19948</v>
      </c>
      <c r="F6554" s="749" t="s">
        <v>19949</v>
      </c>
      <c r="I6554" s="749" t="s">
        <v>30</v>
      </c>
      <c r="J6554" s="749" t="n">
        <v>47.21</v>
      </c>
    </row>
    <row collapsed="false" customFormat="false" customHeight="true" hidden="true" ht="12.75" outlineLevel="0" r="6555">
      <c r="A6555" s="749" t="s">
        <v>19956</v>
      </c>
      <c r="B6555" s="749" t="str">
        <f aca="false">C6555&amp;D6555&amp;E6555&amp;F6555&amp;G6555&amp;H6555</f>
        <v>JUNCAO DE 45° OU 90° DE CERAMICA VIDRADA INTERNAMENTE, PARAESGOTO,COM DIAMETRO DE 200MM, INCLUSIVE FORNECIMENTO DO MATERIAL PARA REJUNTAMENTO COM ARGAMASSA DE CIMENTO E AREIA, NOTRACO 1:4.FORNECIMENTO E ASSENTAMENTO</v>
      </c>
      <c r="C6555" s="749" t="s">
        <v>19946</v>
      </c>
      <c r="D6555" s="749" t="s">
        <v>19955</v>
      </c>
      <c r="E6555" s="749" t="s">
        <v>19948</v>
      </c>
      <c r="F6555" s="749" t="s">
        <v>19949</v>
      </c>
      <c r="I6555" s="749" t="s">
        <v>30</v>
      </c>
      <c r="J6555" s="749" t="n">
        <v>44.05</v>
      </c>
    </row>
    <row collapsed="false" customFormat="false" customHeight="true" hidden="true" ht="12.75" outlineLevel="0" r="6556">
      <c r="A6556" s="749" t="s">
        <v>19957</v>
      </c>
      <c r="B6556" s="749" t="str">
        <f aca="false">C6556&amp;D6556&amp;E6556&amp;F6556&amp;G6556&amp;H6556</f>
        <v>JUNCAO DE 45° OU 90° DE CERAMICA VIDRADA INTERNAMENTE, PARAESGOTO,COM DIAMETRO DE 250MM, INCLUSIVE FORNECIMENTO DO MATERIAL PARA REJUNTAMENTO COM ARGAMASSA DE CIMENTO E AREIA, NOTRACO 1:4.FORNECIMENTO E ASSENTAMENTO</v>
      </c>
      <c r="C6556" s="749" t="s">
        <v>19946</v>
      </c>
      <c r="D6556" s="749" t="s">
        <v>19958</v>
      </c>
      <c r="E6556" s="749" t="s">
        <v>19948</v>
      </c>
      <c r="F6556" s="749" t="s">
        <v>19949</v>
      </c>
      <c r="I6556" s="749" t="s">
        <v>30</v>
      </c>
      <c r="J6556" s="749" t="n">
        <v>185.71</v>
      </c>
    </row>
    <row collapsed="false" customFormat="false" customHeight="true" hidden="true" ht="12.75" outlineLevel="0" r="6557">
      <c r="A6557" s="749" t="s">
        <v>19959</v>
      </c>
      <c r="B6557" s="749" t="str">
        <f aca="false">C6557&amp;D6557&amp;E6557&amp;F6557&amp;G6557&amp;H6557</f>
        <v>JUNCAO DE 45° OU 90° DE CERAMICA VIDRADA INTERNAMENTE, PARAESGOTO,COM DIAMETRO DE 250MM, INCLUSIVE FORNECIMENTO DO MATERIAL PARA REJUNTAMENTO COM ARGAMASSA DE CIMENTO E AREIA, NOTRACO 1:4.FORNECIMENTO E ASSENTAMENTO</v>
      </c>
      <c r="C6557" s="749" t="s">
        <v>19946</v>
      </c>
      <c r="D6557" s="749" t="s">
        <v>19958</v>
      </c>
      <c r="E6557" s="749" t="s">
        <v>19948</v>
      </c>
      <c r="F6557" s="749" t="s">
        <v>19949</v>
      </c>
      <c r="I6557" s="749" t="s">
        <v>30</v>
      </c>
      <c r="J6557" s="749" t="n">
        <v>181.4</v>
      </c>
    </row>
    <row collapsed="false" customFormat="false" customHeight="true" hidden="true" ht="12.75" outlineLevel="0" r="6558">
      <c r="A6558" s="749" t="s">
        <v>19960</v>
      </c>
      <c r="B6558" s="749" t="str">
        <f aca="false">C6558&amp;D6558&amp;E6558&amp;F6558&amp;G6558&amp;H6558</f>
        <v>CURVA CERAMICA DE 45° OU 90°,VIDRADA INTERNAMENTE, PARA ESGOTO,COM DIAMETRO DE 100MM,INCLUSIVE FORNECIMENTO DO MATERIALPARA REJUNTAMENTO COM ARGAMASSA DE CIMENTO E AREIA,NO TRACO1:4.FORNECIMENTO E ASSENTAMENTO</v>
      </c>
      <c r="C6558" s="749" t="s">
        <v>19961</v>
      </c>
      <c r="D6558" s="749" t="s">
        <v>19962</v>
      </c>
      <c r="E6558" s="749" t="s">
        <v>19963</v>
      </c>
      <c r="F6558" s="749" t="s">
        <v>19964</v>
      </c>
      <c r="I6558" s="749" t="s">
        <v>30</v>
      </c>
      <c r="J6558" s="749" t="n">
        <v>19.2</v>
      </c>
    </row>
    <row collapsed="false" customFormat="false" customHeight="true" hidden="true" ht="12.75" outlineLevel="0" r="6559">
      <c r="A6559" s="749" t="s">
        <v>19965</v>
      </c>
      <c r="B6559" s="749" t="str">
        <f aca="false">C6559&amp;D6559&amp;E6559&amp;F6559&amp;G6559&amp;H6559</f>
        <v>CURVA CERAMICA DE 45° OU 90°,VIDRADA INTERNAMENTE, PARA ESGOTO,COM DIAMETRO DE 100MM,INCLUSIVE FORNECIMENTO DO MATERIALPARA REJUNTAMENTO COM ARGAMASSA DE CIMENTO E AREIA,NO TRACO1:4.FORNECIMENTO E ASSENTAMENTO</v>
      </c>
      <c r="C6559" s="749" t="s">
        <v>19961</v>
      </c>
      <c r="D6559" s="749" t="s">
        <v>19962</v>
      </c>
      <c r="E6559" s="749" t="s">
        <v>19963</v>
      </c>
      <c r="F6559" s="749" t="s">
        <v>19964</v>
      </c>
      <c r="I6559" s="749" t="s">
        <v>30</v>
      </c>
      <c r="J6559" s="749" t="n">
        <v>18.05</v>
      </c>
    </row>
    <row collapsed="false" customFormat="false" customHeight="true" hidden="true" ht="12.75" outlineLevel="0" r="6560">
      <c r="A6560" s="749" t="s">
        <v>19966</v>
      </c>
      <c r="B6560" s="749" t="str">
        <f aca="false">C6560&amp;D6560&amp;E6560&amp;F6560&amp;G6560&amp;H6560</f>
        <v>CURVA CERAMICA DE 45° OU 90°,VIDRADA INTERNAMENTE, PARA ESGOTO,COM DIAMETRO DE 150MM,INCLUSIVE FORNECIMENTO DO MATERIALPARA REJUNTAMENTO COM ARGAMASSA DE CIMENTO E AREIA,NO TRACO1:4.FORNECIMENTO E ASSENTAMENTO</v>
      </c>
      <c r="C6560" s="749" t="s">
        <v>19961</v>
      </c>
      <c r="D6560" s="749" t="s">
        <v>19967</v>
      </c>
      <c r="E6560" s="749" t="s">
        <v>19963</v>
      </c>
      <c r="F6560" s="749" t="s">
        <v>19964</v>
      </c>
      <c r="I6560" s="749" t="s">
        <v>30</v>
      </c>
      <c r="J6560" s="749" t="n">
        <v>25.55</v>
      </c>
    </row>
    <row collapsed="false" customFormat="false" customHeight="true" hidden="true" ht="12.75" outlineLevel="0" r="6561">
      <c r="A6561" s="749" t="s">
        <v>19968</v>
      </c>
      <c r="B6561" s="749" t="str">
        <f aca="false">C6561&amp;D6561&amp;E6561&amp;F6561&amp;G6561&amp;H6561</f>
        <v>CURVA CERAMICA DE 45° OU 90°,VIDRADA INTERNAMENTE, PARA ESGOTO,COM DIAMETRO DE 150MM,INCLUSIVE FORNECIMENTO DO MATERIALPARA REJUNTAMENTO COM ARGAMASSA DE CIMENTO E AREIA,NO TRACO1:4.FORNECIMENTO E ASSENTAMENTO</v>
      </c>
      <c r="C6561" s="749" t="s">
        <v>19961</v>
      </c>
      <c r="D6561" s="749" t="s">
        <v>19967</v>
      </c>
      <c r="E6561" s="749" t="s">
        <v>19963</v>
      </c>
      <c r="F6561" s="749" t="s">
        <v>19964</v>
      </c>
      <c r="I6561" s="749" t="s">
        <v>30</v>
      </c>
      <c r="J6561" s="749" t="n">
        <v>24.12</v>
      </c>
    </row>
    <row collapsed="false" customFormat="false" customHeight="true" hidden="true" ht="12.75" outlineLevel="0" r="6562">
      <c r="A6562" s="749" t="s">
        <v>19969</v>
      </c>
      <c r="B6562" s="749" t="str">
        <f aca="false">C6562&amp;D6562&amp;E6562&amp;F6562&amp;G6562&amp;H6562</f>
        <v>CURVA CERAMICA DE 45° OU 90°,VIDRADA INTERNAMENTE, PARA ESGOTO,COM DIAMETRO DE 200MM,INCLUSIVE FORNECIMENTO DO MATERIALPARA REJUNTAMENTO COM ARGAMASSA DE CIMENTO E AREIA,NO TRACO1:4.FORNECIMENTO E ASSENTAMENTO</v>
      </c>
      <c r="C6562" s="749" t="s">
        <v>19961</v>
      </c>
      <c r="D6562" s="749" t="s">
        <v>19970</v>
      </c>
      <c r="E6562" s="749" t="s">
        <v>19963</v>
      </c>
      <c r="F6562" s="749" t="s">
        <v>19964</v>
      </c>
      <c r="I6562" s="749" t="s">
        <v>30</v>
      </c>
      <c r="J6562" s="749" t="n">
        <v>47.84</v>
      </c>
    </row>
    <row collapsed="false" customFormat="false" customHeight="true" hidden="true" ht="12.75" outlineLevel="0" r="6563">
      <c r="A6563" s="749" t="s">
        <v>19971</v>
      </c>
      <c r="B6563" s="749" t="str">
        <f aca="false">C6563&amp;D6563&amp;E6563&amp;F6563&amp;G6563&amp;H6563</f>
        <v>CURVA CERAMICA DE 45° OU 90°,VIDRADA INTERNAMENTE, PARA ESGOTO,COM DIAMETRO DE 200MM,INCLUSIVE FORNECIMENTO DO MATERIALPARA REJUNTAMENTO COM ARGAMASSA DE CIMENTO E AREIA,NO TRACO1:4.FORNECIMENTO E ASSENTAMENTO</v>
      </c>
      <c r="C6563" s="749" t="s">
        <v>19961</v>
      </c>
      <c r="D6563" s="749" t="s">
        <v>19970</v>
      </c>
      <c r="E6563" s="749" t="s">
        <v>19963</v>
      </c>
      <c r="F6563" s="749" t="s">
        <v>19964</v>
      </c>
      <c r="I6563" s="749" t="s">
        <v>30</v>
      </c>
      <c r="J6563" s="749" t="n">
        <v>45.69</v>
      </c>
    </row>
    <row collapsed="false" customFormat="false" customHeight="true" hidden="true" ht="12.75" outlineLevel="0" r="6564">
      <c r="A6564" s="749" t="s">
        <v>19972</v>
      </c>
      <c r="B6564" s="749" t="str">
        <f aca="false">C6564&amp;D6564&amp;E6564&amp;F6564&amp;G6564&amp;H6564</f>
        <v>CURVA CERAMICA DE 45° OU 90°,VIDRADA INTERNAMENTE, PARA ESGOTO,COM DIAMETRO DE 250MM,INCLUSIVE FORNECIMENTO DO MATERIALPARA REJUNTAMENTO COM ARGAMASSA DE CIMENTO E AREIA,NO TRACO1:4.FORNECIMENTO E ASSENTAMENTO</v>
      </c>
      <c r="C6564" s="749" t="s">
        <v>19961</v>
      </c>
      <c r="D6564" s="749" t="s">
        <v>19973</v>
      </c>
      <c r="E6564" s="749" t="s">
        <v>19963</v>
      </c>
      <c r="F6564" s="749" t="s">
        <v>19964</v>
      </c>
      <c r="I6564" s="749" t="s">
        <v>30</v>
      </c>
      <c r="J6564" s="749" t="n">
        <v>148.41</v>
      </c>
    </row>
    <row collapsed="false" customFormat="false" customHeight="true" hidden="true" ht="12.75" outlineLevel="0" r="6565">
      <c r="A6565" s="749" t="s">
        <v>19974</v>
      </c>
      <c r="B6565" s="749" t="str">
        <f aca="false">C6565&amp;D6565&amp;E6565&amp;F6565&amp;G6565&amp;H6565</f>
        <v>CURVA CERAMICA DE 45° OU 90°,VIDRADA INTERNAMENTE, PARA ESGOTO,COM DIAMETRO DE 250MM,INCLUSIVE FORNECIMENTO DO MATERIALPARA REJUNTAMENTO COM ARGAMASSA DE CIMENTO E AREIA,NO TRACO1:4.FORNECIMENTO E ASSENTAMENTO</v>
      </c>
      <c r="C6565" s="749" t="s">
        <v>19961</v>
      </c>
      <c r="D6565" s="749" t="s">
        <v>19973</v>
      </c>
      <c r="E6565" s="749" t="s">
        <v>19963</v>
      </c>
      <c r="F6565" s="749" t="s">
        <v>19964</v>
      </c>
      <c r="I6565" s="749" t="s">
        <v>30</v>
      </c>
      <c r="J6565" s="749" t="n">
        <v>145.54</v>
      </c>
    </row>
    <row collapsed="false" customFormat="false" customHeight="true" hidden="true" ht="12.75" outlineLevel="0" r="6566">
      <c r="A6566" s="749" t="s">
        <v>19975</v>
      </c>
      <c r="B6566" s="749" t="str">
        <f aca="false">C6566&amp;D6566&amp;E6566&amp;F6566&amp;G6566&amp;H6566</f>
        <v>SELIM CERAMICO PARA LIGACAO DE ESGOTOS,DE 150MMX100MM,INCLUSIVE ARGAMASSA DE CIMENTO E AREIA NO TRACO 1:4.FORNECIMENTO E ASSENTAMENTO</v>
      </c>
      <c r="C6566" s="749" t="s">
        <v>19976</v>
      </c>
      <c r="D6566" s="749" t="s">
        <v>19977</v>
      </c>
      <c r="E6566" s="749" t="s">
        <v>13138</v>
      </c>
      <c r="I6566" s="749" t="s">
        <v>30</v>
      </c>
      <c r="J6566" s="749" t="n">
        <v>41.55</v>
      </c>
    </row>
    <row collapsed="false" customFormat="false" customHeight="true" hidden="true" ht="12.75" outlineLevel="0" r="6567">
      <c r="A6567" s="749" t="s">
        <v>19978</v>
      </c>
      <c r="B6567" s="749" t="str">
        <f aca="false">C6567&amp;D6567&amp;E6567&amp;F6567&amp;G6567&amp;H6567</f>
        <v>SELIM CERAMICO PARA LIGACAO DE ESGOTOS,DE 150MMX100MM,INCLUSIVE ARGAMASSA DE CIMENTO E AREIA NO TRACO 1:4.FORNECIMENTO E ASSENTAMENTO</v>
      </c>
      <c r="C6567" s="749" t="s">
        <v>19976</v>
      </c>
      <c r="D6567" s="749" t="s">
        <v>19977</v>
      </c>
      <c r="E6567" s="749" t="s">
        <v>13138</v>
      </c>
      <c r="I6567" s="749" t="s">
        <v>30</v>
      </c>
      <c r="J6567" s="749" t="n">
        <v>38.98</v>
      </c>
    </row>
    <row collapsed="false" customFormat="false" customHeight="true" hidden="true" ht="12.75" outlineLevel="0" r="6568">
      <c r="A6568" s="749" t="s">
        <v>19979</v>
      </c>
      <c r="B6568" s="749" t="str">
        <f aca="false">C6568&amp;D6568&amp;E6568&amp;F6568&amp;G6568&amp;H6568</f>
        <v>SELIM CERAMICO PARA LIGACAO DE ESGOTOS,DE 200MMX100MM,INCLUSIVE ARGAMASSA DE CIMENTO E AREIA NO TRACO 1:4.FORNECIMENTO E ASSENTAMENTO</v>
      </c>
      <c r="C6568" s="749" t="s">
        <v>19980</v>
      </c>
      <c r="D6568" s="749" t="s">
        <v>19977</v>
      </c>
      <c r="E6568" s="749" t="s">
        <v>13138</v>
      </c>
      <c r="I6568" s="749" t="s">
        <v>30</v>
      </c>
      <c r="J6568" s="749" t="n">
        <v>52.26</v>
      </c>
    </row>
    <row collapsed="false" customFormat="false" customHeight="true" hidden="true" ht="12.75" outlineLevel="0" r="6569">
      <c r="A6569" s="749" t="s">
        <v>19981</v>
      </c>
      <c r="B6569" s="749" t="str">
        <f aca="false">C6569&amp;D6569&amp;E6569&amp;F6569&amp;G6569&amp;H6569</f>
        <v>SELIM CERAMICO PARA LIGACAO DE ESGOTOS,DE 200MMX100MM,INCLUSIVE ARGAMASSA DE CIMENTO E AREIA NO TRACO 1:4.FORNECIMENTO E ASSENTAMENTO</v>
      </c>
      <c r="C6569" s="749" t="s">
        <v>19980</v>
      </c>
      <c r="D6569" s="749" t="s">
        <v>19977</v>
      </c>
      <c r="E6569" s="749" t="s">
        <v>13138</v>
      </c>
      <c r="I6569" s="749" t="s">
        <v>30</v>
      </c>
      <c r="J6569" s="749" t="n">
        <v>48.96</v>
      </c>
    </row>
    <row collapsed="false" customFormat="false" customHeight="true" hidden="true" ht="12.75" outlineLevel="0" r="6570">
      <c r="A6570" s="749" t="s">
        <v>19982</v>
      </c>
      <c r="B6570" s="749" t="str">
        <f aca="false">C6570&amp;D6570&amp;E6570&amp;F6570&amp;G6570&amp;H6570</f>
        <v>SELIM CERAMICO PARA LIGACAO DE ESGOTOS,DE 200MMX150MM,INCLUSIVE ARGAMASSA DE CIMENTO E AREIA NO TRACO 1:4.FORNECIMENTO E ASSENTAMENTO</v>
      </c>
      <c r="C6570" s="749" t="s">
        <v>19983</v>
      </c>
      <c r="D6570" s="749" t="s">
        <v>19977</v>
      </c>
      <c r="E6570" s="749" t="s">
        <v>13138</v>
      </c>
      <c r="I6570" s="749" t="s">
        <v>30</v>
      </c>
      <c r="J6570" s="749" t="n">
        <v>57.2</v>
      </c>
    </row>
    <row collapsed="false" customFormat="false" customHeight="true" hidden="true" ht="12.75" outlineLevel="0" r="6571">
      <c r="A6571" s="749" t="s">
        <v>19984</v>
      </c>
      <c r="B6571" s="749" t="str">
        <f aca="false">C6571&amp;D6571&amp;E6571&amp;F6571&amp;G6571&amp;H6571</f>
        <v>SELIM CERAMICO PARA LIGACAO DE ESGOTOS,DE 200MMX150MM,INCLUSIVE ARGAMASSA DE CIMENTO E AREIA NO TRACO 1:4.FORNECIMENTO E ASSENTAMENTO</v>
      </c>
      <c r="C6571" s="749" t="s">
        <v>19983</v>
      </c>
      <c r="D6571" s="749" t="s">
        <v>19977</v>
      </c>
      <c r="E6571" s="749" t="s">
        <v>13138</v>
      </c>
      <c r="I6571" s="749" t="s">
        <v>30</v>
      </c>
      <c r="J6571" s="749" t="n">
        <v>53.62</v>
      </c>
    </row>
    <row collapsed="false" customFormat="false" customHeight="true" hidden="true" ht="12.75" outlineLevel="0" r="6572">
      <c r="A6572" s="749" t="s">
        <v>19985</v>
      </c>
      <c r="B6572" s="749" t="str">
        <f aca="false">C6572&amp;D6572&amp;E6572&amp;F6572&amp;G6572&amp;H6572</f>
        <v>SELIM CERAMICO PARA LIGACAO DE ESGOTOS,DE 250MMX100MM,INCLUSIVE ARGAMASSA DE CIMENTO E AREIA NO TRACO 1:4.FORNECIMENTO E ASSENTAMENTO</v>
      </c>
      <c r="C6572" s="749" t="s">
        <v>19986</v>
      </c>
      <c r="D6572" s="749" t="s">
        <v>19977</v>
      </c>
      <c r="E6572" s="749" t="s">
        <v>13138</v>
      </c>
      <c r="I6572" s="749" t="s">
        <v>30</v>
      </c>
      <c r="J6572" s="749" t="n">
        <v>58.66</v>
      </c>
    </row>
    <row collapsed="false" customFormat="false" customHeight="true" hidden="true" ht="12.75" outlineLevel="0" r="6573">
      <c r="A6573" s="749" t="s">
        <v>19987</v>
      </c>
      <c r="B6573" s="749" t="str">
        <f aca="false">C6573&amp;D6573&amp;E6573&amp;F6573&amp;G6573&amp;H6573</f>
        <v>SELIM CERAMICO PARA LIGACAO DE ESGOTOS,DE 250MMX100MM,INCLUSIVE ARGAMASSA DE CIMENTO E AREIA NO TRACO 1:4.FORNECIMENTO E ASSENTAMENTO</v>
      </c>
      <c r="C6573" s="749" t="s">
        <v>19986</v>
      </c>
      <c r="D6573" s="749" t="s">
        <v>19977</v>
      </c>
      <c r="E6573" s="749" t="s">
        <v>13138</v>
      </c>
      <c r="I6573" s="749" t="s">
        <v>30</v>
      </c>
      <c r="J6573" s="749" t="n">
        <v>54.65</v>
      </c>
    </row>
    <row collapsed="false" customFormat="false" customHeight="true" hidden="true" ht="12.75" outlineLevel="0" r="6574">
      <c r="A6574" s="749" t="s">
        <v>19988</v>
      </c>
      <c r="B6574" s="749" t="str">
        <f aca="false">C6574&amp;D6574&amp;E6574&amp;F6574&amp;G6574&amp;H6574</f>
        <v>SELIM CERAMICO PARA LIGACAO DE ESGOTOS,DE 250MMX150MM,INCLUSIVE ARGAMASSA DE CIMENTO E AREIA NO TRACO 1:4.FORNECIMENTO E ASSENTAMENTO</v>
      </c>
      <c r="C6574" s="749" t="s">
        <v>19989</v>
      </c>
      <c r="D6574" s="749" t="s">
        <v>19977</v>
      </c>
      <c r="E6574" s="749" t="s">
        <v>13138</v>
      </c>
      <c r="I6574" s="749" t="s">
        <v>30</v>
      </c>
      <c r="J6574" s="749" t="n">
        <v>64.3</v>
      </c>
    </row>
    <row collapsed="false" customFormat="false" customHeight="true" hidden="true" ht="12.75" outlineLevel="0" r="6575">
      <c r="A6575" s="749" t="s">
        <v>19990</v>
      </c>
      <c r="B6575" s="749" t="str">
        <f aca="false">C6575&amp;D6575&amp;E6575&amp;F6575&amp;G6575&amp;H6575</f>
        <v>SELIM CERAMICO PARA LIGACAO DE ESGOTOS,DE 250MMX150MM,INCLUSIVE ARGAMASSA DE CIMENTO E AREIA NO TRACO 1:4.FORNECIMENTO E ASSENTAMENTO</v>
      </c>
      <c r="C6575" s="749" t="s">
        <v>19989</v>
      </c>
      <c r="D6575" s="749" t="s">
        <v>19977</v>
      </c>
      <c r="E6575" s="749" t="s">
        <v>13138</v>
      </c>
      <c r="I6575" s="749" t="s">
        <v>30</v>
      </c>
      <c r="J6575" s="749" t="n">
        <v>60</v>
      </c>
    </row>
    <row collapsed="false" customFormat="false" customHeight="true" hidden="true" ht="12.75" outlineLevel="0" r="6576">
      <c r="A6576" s="749" t="s">
        <v>19991</v>
      </c>
      <c r="B6576" s="749" t="str">
        <f aca="false">C6576&amp;D6576&amp;E6576&amp;F6576&amp;G6576&amp;H6576</f>
        <v>SELIM CERAMICO PARA LIGACAO DE ESGOTOS,DE 300MMX100MM,INCLUSIVE ARGAMASSA DE CIMENTO E AREIA NO TRACO 1:4.FORNECIMENTO E ASSENTAMENTO</v>
      </c>
      <c r="C6576" s="749" t="s">
        <v>19992</v>
      </c>
      <c r="D6576" s="749" t="s">
        <v>19977</v>
      </c>
      <c r="E6576" s="749" t="s">
        <v>13138</v>
      </c>
      <c r="I6576" s="749" t="s">
        <v>30</v>
      </c>
      <c r="J6576" s="749" t="n">
        <v>66.61</v>
      </c>
    </row>
    <row collapsed="false" customFormat="false" customHeight="true" hidden="true" ht="12.75" outlineLevel="0" r="6577">
      <c r="A6577" s="749" t="s">
        <v>19993</v>
      </c>
      <c r="B6577" s="749" t="str">
        <f aca="false">C6577&amp;D6577&amp;E6577&amp;F6577&amp;G6577&amp;H6577</f>
        <v>SELIM CERAMICO PARA LIGACAO DE ESGOTOS,DE 300MMX100MM,INCLUSIVE ARGAMASSA DE CIMENTO E AREIA NO TRACO 1:4.FORNECIMENTO E ASSENTAMENTO</v>
      </c>
      <c r="C6577" s="749" t="s">
        <v>19992</v>
      </c>
      <c r="D6577" s="749" t="s">
        <v>19977</v>
      </c>
      <c r="E6577" s="749" t="s">
        <v>13138</v>
      </c>
      <c r="I6577" s="749" t="s">
        <v>30</v>
      </c>
      <c r="J6577" s="749" t="n">
        <v>61.89</v>
      </c>
    </row>
    <row collapsed="false" customFormat="false" customHeight="true" hidden="true" ht="12.75" outlineLevel="0" r="6578">
      <c r="A6578" s="749" t="s">
        <v>19994</v>
      </c>
      <c r="B6578" s="749" t="str">
        <f aca="false">C6578&amp;D6578&amp;E6578&amp;F6578&amp;G6578&amp;H6578</f>
        <v>SELIM CERAMICO PARA LIGACAO DE ESGOTOS,DE 300MMX150MM,INCLUSIVE ARGAMASSA DE CIMENTO E AREIA NO TRACO 1:4.FORNECIMENTO E ASSENTAMENTO</v>
      </c>
      <c r="C6578" s="749" t="s">
        <v>19995</v>
      </c>
      <c r="D6578" s="749" t="s">
        <v>19977</v>
      </c>
      <c r="E6578" s="749" t="s">
        <v>13138</v>
      </c>
      <c r="I6578" s="749" t="s">
        <v>30</v>
      </c>
      <c r="J6578" s="749" t="n">
        <v>70.93</v>
      </c>
    </row>
    <row collapsed="false" customFormat="false" customHeight="true" hidden="true" ht="12.75" outlineLevel="0" r="6579">
      <c r="A6579" s="749" t="s">
        <v>19996</v>
      </c>
      <c r="B6579" s="749" t="str">
        <f aca="false">C6579&amp;D6579&amp;E6579&amp;F6579&amp;G6579&amp;H6579</f>
        <v>SELIM CERAMICO PARA LIGACAO DE ESGOTOS,DE 300MMX150MM,INCLUSIVE ARGAMASSA DE CIMENTO E AREIA NO TRACO 1:4.FORNECIMENTO E ASSENTAMENTO</v>
      </c>
      <c r="C6579" s="749" t="s">
        <v>19995</v>
      </c>
      <c r="D6579" s="749" t="s">
        <v>19977</v>
      </c>
      <c r="E6579" s="749" t="s">
        <v>13138</v>
      </c>
      <c r="I6579" s="749" t="s">
        <v>30</v>
      </c>
      <c r="J6579" s="749" t="n">
        <v>65.92</v>
      </c>
    </row>
    <row collapsed="false" customFormat="false" customHeight="true" hidden="true" ht="12.75" outlineLevel="0" r="6580">
      <c r="A6580" s="749" t="s">
        <v>19997</v>
      </c>
      <c r="B6580" s="749" t="str">
        <f aca="false">C6580&amp;D6580&amp;E6580&amp;F6580&amp;G6580&amp;H6580</f>
        <v>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v>
      </c>
      <c r="C6580" s="749" t="s">
        <v>19998</v>
      </c>
      <c r="D6580" s="749" t="s">
        <v>19999</v>
      </c>
      <c r="E6580" s="749" t="s">
        <v>20000</v>
      </c>
      <c r="F6580" s="749" t="s">
        <v>20001</v>
      </c>
      <c r="G6580" s="749" t="s">
        <v>20002</v>
      </c>
      <c r="H6580" s="749" t="s">
        <v>20003</v>
      </c>
      <c r="I6580" s="749" t="s">
        <v>30</v>
      </c>
      <c r="J6580" s="749" t="n">
        <v>21200.46</v>
      </c>
    </row>
    <row collapsed="false" customFormat="false" customHeight="true" hidden="true" ht="12.75" outlineLevel="0" r="6581">
      <c r="A6581" s="749" t="s">
        <v>20004</v>
      </c>
      <c r="B6581" s="749" t="str">
        <f aca="false">C6581&amp;D6581&amp;E6581&amp;F6581&amp;G6581&amp;H6581</f>
        <v>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v>
      </c>
      <c r="C6581" s="749" t="s">
        <v>19998</v>
      </c>
      <c r="D6581" s="749" t="s">
        <v>19999</v>
      </c>
      <c r="E6581" s="749" t="s">
        <v>20000</v>
      </c>
      <c r="F6581" s="749" t="s">
        <v>20001</v>
      </c>
      <c r="G6581" s="749" t="s">
        <v>20002</v>
      </c>
      <c r="H6581" s="749" t="s">
        <v>20003</v>
      </c>
      <c r="I6581" s="749" t="s">
        <v>30</v>
      </c>
      <c r="J6581" s="749" t="n">
        <v>19191.3</v>
      </c>
    </row>
    <row collapsed="false" customFormat="false" customHeight="true" hidden="true" ht="12.75" outlineLevel="0" r="6582">
      <c r="A6582" s="749" t="s">
        <v>20005</v>
      </c>
      <c r="B6582" s="749" t="str">
        <f aca="false">C6582&amp;D6582&amp;E6582&amp;F6582&amp;G6582&amp;H6582</f>
        <v>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v>
      </c>
      <c r="C6582" s="749" t="s">
        <v>19998</v>
      </c>
      <c r="D6582" s="749" t="s">
        <v>20006</v>
      </c>
      <c r="E6582" s="749" t="s">
        <v>20000</v>
      </c>
      <c r="F6582" s="749" t="s">
        <v>20001</v>
      </c>
      <c r="G6582" s="749" t="s">
        <v>20002</v>
      </c>
      <c r="H6582" s="749" t="s">
        <v>20003</v>
      </c>
      <c r="I6582" s="749" t="s">
        <v>30</v>
      </c>
      <c r="J6582" s="749" t="n">
        <v>34980.76</v>
      </c>
    </row>
    <row collapsed="false" customFormat="false" customHeight="true" hidden="true" ht="12.75" outlineLevel="0" r="6583">
      <c r="A6583" s="749" t="s">
        <v>20007</v>
      </c>
      <c r="B6583" s="749" t="str">
        <f aca="false">C6583&amp;D6583&amp;E6583&amp;F6583&amp;G6583&amp;H6583</f>
        <v>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v>
      </c>
      <c r="C6583" s="749" t="s">
        <v>19998</v>
      </c>
      <c r="D6583" s="749" t="s">
        <v>20006</v>
      </c>
      <c r="E6583" s="749" t="s">
        <v>20000</v>
      </c>
      <c r="F6583" s="749" t="s">
        <v>20001</v>
      </c>
      <c r="G6583" s="749" t="s">
        <v>20002</v>
      </c>
      <c r="H6583" s="749" t="s">
        <v>20003</v>
      </c>
      <c r="I6583" s="749" t="s">
        <v>30</v>
      </c>
      <c r="J6583" s="749" t="n">
        <v>31665.64</v>
      </c>
    </row>
    <row collapsed="false" customFormat="false" customHeight="true" hidden="true" ht="12.75" outlineLevel="0" r="6584">
      <c r="A6584" s="749" t="s">
        <v>20008</v>
      </c>
      <c r="B6584" s="749" t="str">
        <f aca="false">C6584&amp;D6584&amp;E6584&amp;F6584&amp;G6584&amp;H6584</f>
        <v>TUBO DE CONCRETO ARMADO PARA CRAVACAO COM PONTA,BOLSA E JUNTA ELASTICA,CONFORME NBR 15.319/06,DN=400MM.FORNECIMENTO</v>
      </c>
      <c r="C6584" s="749" t="s">
        <v>20009</v>
      </c>
      <c r="D6584" s="749" t="s">
        <v>20010</v>
      </c>
      <c r="I6584" s="749" t="s">
        <v>236</v>
      </c>
      <c r="J6584" s="749" t="n">
        <v>210.1</v>
      </c>
    </row>
    <row collapsed="false" customFormat="false" customHeight="true" hidden="true" ht="12.75" outlineLevel="0" r="6585">
      <c r="A6585" s="749" t="s">
        <v>20011</v>
      </c>
      <c r="B6585" s="749" t="str">
        <f aca="false">C6585&amp;D6585&amp;E6585&amp;F6585&amp;G6585&amp;H6585</f>
        <v>TUBO DE CONCRETO ARMADO PARA CRAVACAO COM PONTA,BOLSA E JUNTA ELASTICA,CONFORME NBR 15.319/06,DN=400MM.FORNECIMENTO</v>
      </c>
      <c r="C6585" s="749" t="s">
        <v>20009</v>
      </c>
      <c r="D6585" s="749" t="s">
        <v>20010</v>
      </c>
      <c r="I6585" s="749" t="s">
        <v>236</v>
      </c>
      <c r="J6585" s="749" t="n">
        <v>210.1</v>
      </c>
    </row>
    <row collapsed="false" customFormat="false" customHeight="true" hidden="true" ht="12.75" outlineLevel="0" r="6586">
      <c r="A6586" s="749" t="s">
        <v>20012</v>
      </c>
      <c r="B6586" s="749" t="str">
        <f aca="false">C6586&amp;D6586&amp;E6586&amp;F6586&amp;G6586&amp;H6586</f>
        <v>TUBO DE CONCRETO ARMADO PARA CRAVACAO COM PONTA,BOLSA E JUNTA ELASTICA,CONFORME NBR 15.319/06,DN=500MM.FORNECIMENTO</v>
      </c>
      <c r="C6586" s="749" t="s">
        <v>20009</v>
      </c>
      <c r="D6586" s="749" t="s">
        <v>20013</v>
      </c>
      <c r="I6586" s="749" t="s">
        <v>236</v>
      </c>
      <c r="J6586" s="749" t="n">
        <v>278.3</v>
      </c>
    </row>
    <row collapsed="false" customFormat="false" customHeight="true" hidden="true" ht="12.75" outlineLevel="0" r="6587">
      <c r="A6587" s="749" t="s">
        <v>20014</v>
      </c>
      <c r="B6587" s="749" t="str">
        <f aca="false">C6587&amp;D6587&amp;E6587&amp;F6587&amp;G6587&amp;H6587</f>
        <v>TUBO DE CONCRETO ARMADO PARA CRAVACAO COM PONTA,BOLSA E JUNTA ELASTICA,CONFORME NBR 15.319/06,DN=500MM.FORNECIMENTO</v>
      </c>
      <c r="C6587" s="749" t="s">
        <v>20009</v>
      </c>
      <c r="D6587" s="749" t="s">
        <v>20013</v>
      </c>
      <c r="I6587" s="749" t="s">
        <v>236</v>
      </c>
      <c r="J6587" s="749" t="n">
        <v>278.3</v>
      </c>
    </row>
    <row collapsed="false" customFormat="false" customHeight="true" hidden="true" ht="12.75" outlineLevel="0" r="6588">
      <c r="A6588" s="749" t="s">
        <v>20015</v>
      </c>
      <c r="B6588" s="749" t="str">
        <f aca="false">C6588&amp;D6588&amp;E6588&amp;F6588&amp;G6588&amp;H6588</f>
        <v>TUBO DE CONCRETO ARMADO PARA CRAVACAO COM PONTA,BOLSA E JUNTA ELASTICA,CONFORME NBR 15.319/06,DN=600MM.FORNECIMENTO</v>
      </c>
      <c r="C6588" s="749" t="s">
        <v>20009</v>
      </c>
      <c r="D6588" s="749" t="s">
        <v>20016</v>
      </c>
      <c r="I6588" s="749" t="s">
        <v>236</v>
      </c>
      <c r="J6588" s="749" t="n">
        <v>387.2</v>
      </c>
    </row>
    <row collapsed="false" customFormat="false" customHeight="true" hidden="true" ht="12.75" outlineLevel="0" r="6589">
      <c r="A6589" s="749" t="s">
        <v>20017</v>
      </c>
      <c r="B6589" s="749" t="str">
        <f aca="false">C6589&amp;D6589&amp;E6589&amp;F6589&amp;G6589&amp;H6589</f>
        <v>TUBO DE CONCRETO ARMADO PARA CRAVACAO COM PONTA,BOLSA E JUNTA ELASTICA,CONFORME NBR 15.319/06,DN=600MM.FORNECIMENTO</v>
      </c>
      <c r="C6589" s="749" t="s">
        <v>20009</v>
      </c>
      <c r="D6589" s="749" t="s">
        <v>20016</v>
      </c>
      <c r="I6589" s="749" t="s">
        <v>236</v>
      </c>
      <c r="J6589" s="749" t="n">
        <v>387.2</v>
      </c>
    </row>
    <row collapsed="false" customFormat="false" customHeight="true" hidden="true" ht="12.75" outlineLevel="0" r="6590">
      <c r="A6590" s="749" t="s">
        <v>20018</v>
      </c>
      <c r="B6590" s="749" t="str">
        <f aca="false">C6590&amp;D6590&amp;E6590&amp;F6590&amp;G6590&amp;H6590</f>
        <v>TUBO DE CONCRETO ARMADO PARA CRAVACAO COM PONTA,BOLSA E JUNTA ELASTICA,CONFORME NBR 15.319/06,DN=700MM.FORNECIMENTO</v>
      </c>
      <c r="C6590" s="749" t="s">
        <v>20009</v>
      </c>
      <c r="D6590" s="749" t="s">
        <v>20019</v>
      </c>
      <c r="I6590" s="749" t="s">
        <v>236</v>
      </c>
      <c r="J6590" s="749" t="n">
        <v>513.7</v>
      </c>
    </row>
    <row collapsed="false" customFormat="false" customHeight="true" hidden="true" ht="12.75" outlineLevel="0" r="6591">
      <c r="A6591" s="749" t="s">
        <v>20020</v>
      </c>
      <c r="B6591" s="749" t="str">
        <f aca="false">C6591&amp;D6591&amp;E6591&amp;F6591&amp;G6591&amp;H6591</f>
        <v>TUBO DE CONCRETO ARMADO PARA CRAVACAO COM PONTA,BOLSA E JUNTA ELASTICA,CONFORME NBR 15.319/06,DN=700MM.FORNECIMENTO</v>
      </c>
      <c r="C6591" s="749" t="s">
        <v>20009</v>
      </c>
      <c r="D6591" s="749" t="s">
        <v>20019</v>
      </c>
      <c r="I6591" s="749" t="s">
        <v>236</v>
      </c>
      <c r="J6591" s="749" t="n">
        <v>513.7</v>
      </c>
    </row>
    <row collapsed="false" customFormat="false" customHeight="true" hidden="true" ht="12.75" outlineLevel="0" r="6592">
      <c r="A6592" s="749" t="s">
        <v>20021</v>
      </c>
      <c r="B6592" s="749" t="str">
        <f aca="false">C6592&amp;D6592&amp;E6592&amp;F6592&amp;G6592&amp;H6592</f>
        <v>TUBO DE CONCRETO ARMADO PARA CRAVACAO COM PONTA,BOLSA E JUNTA ELASTICA,CONFORME NBR 15.319/06,DN=800MM.FORNECIMENTO</v>
      </c>
      <c r="C6592" s="749" t="s">
        <v>20009</v>
      </c>
      <c r="D6592" s="749" t="s">
        <v>20022</v>
      </c>
      <c r="I6592" s="749" t="s">
        <v>236</v>
      </c>
      <c r="J6592" s="749" t="n">
        <v>564.3</v>
      </c>
    </row>
    <row collapsed="false" customFormat="false" customHeight="true" hidden="true" ht="12.75" outlineLevel="0" r="6593">
      <c r="A6593" s="749" t="s">
        <v>20023</v>
      </c>
      <c r="B6593" s="749" t="str">
        <f aca="false">C6593&amp;D6593&amp;E6593&amp;F6593&amp;G6593&amp;H6593</f>
        <v>TUBO DE CONCRETO ARMADO PARA CRAVACAO COM PONTA,BOLSA E JUNTA ELASTICA,CONFORME NBR 15.319/06,DN=800MM.FORNECIMENTO</v>
      </c>
      <c r="C6593" s="749" t="s">
        <v>20009</v>
      </c>
      <c r="D6593" s="749" t="s">
        <v>20022</v>
      </c>
      <c r="I6593" s="749" t="s">
        <v>236</v>
      </c>
      <c r="J6593" s="749" t="n">
        <v>564.3</v>
      </c>
    </row>
    <row collapsed="false" customFormat="false" customHeight="true" hidden="true" ht="12.75" outlineLevel="0" r="6594">
      <c r="A6594" s="749" t="s">
        <v>20024</v>
      </c>
      <c r="B6594" s="749" t="str">
        <f aca="false">C6594&amp;D6594&amp;E6594&amp;F6594&amp;G6594&amp;H6594</f>
        <v>TUBO DE CONCRETO ARMADO PARA CRAVACAO COM PONTA,BOLSA E JUNTA ELASTICA,CONFORME NBR 15.319/06,DN=900MM.FORNECIMENTO</v>
      </c>
      <c r="C6594" s="749" t="s">
        <v>20009</v>
      </c>
      <c r="D6594" s="749" t="s">
        <v>20025</v>
      </c>
      <c r="I6594" s="749" t="s">
        <v>236</v>
      </c>
      <c r="J6594" s="749" t="n">
        <v>713.9</v>
      </c>
    </row>
    <row collapsed="false" customFormat="false" customHeight="true" hidden="true" ht="12.75" outlineLevel="0" r="6595">
      <c r="A6595" s="749" t="s">
        <v>20026</v>
      </c>
      <c r="B6595" s="749" t="str">
        <f aca="false">C6595&amp;D6595&amp;E6595&amp;F6595&amp;G6595&amp;H6595</f>
        <v>TUBO DE CONCRETO ARMADO PARA CRAVACAO COM PONTA,BOLSA E JUNTA ELASTICA,CONFORME NBR 15.319/06,DN=900MM.FORNECIMENTO</v>
      </c>
      <c r="C6595" s="749" t="s">
        <v>20009</v>
      </c>
      <c r="D6595" s="749" t="s">
        <v>20025</v>
      </c>
      <c r="I6595" s="749" t="s">
        <v>236</v>
      </c>
      <c r="J6595" s="749" t="n">
        <v>713.9</v>
      </c>
    </row>
    <row collapsed="false" customFormat="false" customHeight="true" hidden="true" ht="12.75" outlineLevel="0" r="6596">
      <c r="A6596" s="749" t="s">
        <v>20027</v>
      </c>
      <c r="B6596" s="749" t="str">
        <f aca="false">C6596&amp;D6596&amp;E6596&amp;F6596&amp;G6596&amp;H6596</f>
        <v>TUBO DE CONCRETO ARMADO PARA CRAVACAO COM PONTA,BOLSA E JUNTA ELASTICA,CONFORME NBR 15.319/06,DN=1000MM.FORNECIMENTO</v>
      </c>
      <c r="C6596" s="749" t="s">
        <v>20009</v>
      </c>
      <c r="D6596" s="749" t="s">
        <v>20028</v>
      </c>
      <c r="I6596" s="749" t="s">
        <v>236</v>
      </c>
      <c r="J6596" s="749" t="n">
        <v>859.1</v>
      </c>
    </row>
    <row collapsed="false" customFormat="false" customHeight="true" hidden="true" ht="12.75" outlineLevel="0" r="6597">
      <c r="A6597" s="749" t="s">
        <v>20029</v>
      </c>
      <c r="B6597" s="749" t="str">
        <f aca="false">C6597&amp;D6597&amp;E6597&amp;F6597&amp;G6597&amp;H6597</f>
        <v>TUBO DE CONCRETO ARMADO PARA CRAVACAO COM PONTA,BOLSA E JUNTA ELASTICA,CONFORME NBR 15.319/06,DN=1000MM.FORNECIMENTO</v>
      </c>
      <c r="C6597" s="749" t="s">
        <v>20009</v>
      </c>
      <c r="D6597" s="749" t="s">
        <v>20028</v>
      </c>
      <c r="I6597" s="749" t="s">
        <v>236</v>
      </c>
      <c r="J6597" s="749" t="n">
        <v>859.1</v>
      </c>
    </row>
    <row collapsed="false" customFormat="false" customHeight="true" hidden="true" ht="12.75" outlineLevel="0" r="6598">
      <c r="A6598" s="749" t="s">
        <v>20030</v>
      </c>
      <c r="B6598" s="749" t="str">
        <f aca="false">C6598&amp;D6598&amp;E6598&amp;F6598&amp;G6598&amp;H6598</f>
        <v>TUBO DE CONCRETO ARMADO PARA CRAVACAO COM PONTA,BOLSA E JUNTA ELASTICA,CONFORME NBR 15.319/06,DN=1200MM.FORNECIMENTO</v>
      </c>
      <c r="C6598" s="749" t="s">
        <v>20009</v>
      </c>
      <c r="D6598" s="749" t="s">
        <v>20031</v>
      </c>
      <c r="I6598" s="749" t="s">
        <v>236</v>
      </c>
      <c r="J6598" s="749" t="n">
        <v>1270.5</v>
      </c>
    </row>
    <row collapsed="false" customFormat="false" customHeight="true" hidden="true" ht="12.75" outlineLevel="0" r="6599">
      <c r="A6599" s="749" t="s">
        <v>20032</v>
      </c>
      <c r="B6599" s="749" t="str">
        <f aca="false">C6599&amp;D6599&amp;E6599&amp;F6599&amp;G6599&amp;H6599</f>
        <v>TUBO DE CONCRETO ARMADO PARA CRAVACAO COM PONTA,BOLSA E JUNTA ELASTICA,CONFORME NBR 15.319/06,DN=1200MM.FORNECIMENTO</v>
      </c>
      <c r="C6599" s="749" t="s">
        <v>20009</v>
      </c>
      <c r="D6599" s="749" t="s">
        <v>20031</v>
      </c>
      <c r="I6599" s="749" t="s">
        <v>236</v>
      </c>
      <c r="J6599" s="749" t="n">
        <v>1270.5</v>
      </c>
    </row>
    <row collapsed="false" customFormat="false" customHeight="true" hidden="true" ht="12.75" outlineLevel="0" r="6600">
      <c r="A6600" s="749" t="s">
        <v>20033</v>
      </c>
      <c r="B6600" s="749" t="str">
        <f aca="false">C6600&amp;D6600&amp;E6600&amp;F6600&amp;G6600&amp;H6600</f>
        <v>TUBO DE CONCRETO ARMADO PARA CRAVACAO COM PONTA,BOLSA E JUNTA ELASTICA,CONFORME NBR 15.319/06,DN=1500MM.FORNECIMENTO</v>
      </c>
      <c r="C6600" s="749" t="s">
        <v>20009</v>
      </c>
      <c r="D6600" s="749" t="s">
        <v>20034</v>
      </c>
      <c r="I6600" s="749" t="s">
        <v>236</v>
      </c>
      <c r="J6600" s="749" t="n">
        <v>1960.2</v>
      </c>
    </row>
    <row collapsed="false" customFormat="false" customHeight="true" hidden="true" ht="12.75" outlineLevel="0" r="6601">
      <c r="A6601" s="749" t="s">
        <v>20035</v>
      </c>
      <c r="B6601" s="749" t="str">
        <f aca="false">C6601&amp;D6601&amp;E6601&amp;F6601&amp;G6601&amp;H6601</f>
        <v>TUBO DE CONCRETO ARMADO PARA CRAVACAO COM PONTA,BOLSA E JUNTA ELASTICA,CONFORME NBR 15.319/06,DN=1500MM.FORNECIMENTO</v>
      </c>
      <c r="C6601" s="749" t="s">
        <v>20009</v>
      </c>
      <c r="D6601" s="749" t="s">
        <v>20034</v>
      </c>
      <c r="I6601" s="749" t="s">
        <v>236</v>
      </c>
      <c r="J6601" s="749" t="n">
        <v>1960.2</v>
      </c>
    </row>
    <row collapsed="false" customFormat="false" customHeight="true" hidden="true" ht="12.75" outlineLevel="0" r="6602">
      <c r="A6602" s="749" t="s">
        <v>20036</v>
      </c>
      <c r="B6602" s="749" t="str">
        <f aca="false">C6602&amp;D6602&amp;E6602&amp;F6602&amp;G6602&amp;H6602</f>
        <v>TUBO DE CONCRETO ARMADO PARA CRAVACAO COM PONTA,BOLSA E JUNTA ELASTICA,CONFORME NBR 15.319/06,DN=2000MM.FORNECIMENTO</v>
      </c>
      <c r="C6602" s="749" t="s">
        <v>20009</v>
      </c>
      <c r="D6602" s="749" t="s">
        <v>20037</v>
      </c>
      <c r="I6602" s="749" t="s">
        <v>236</v>
      </c>
      <c r="J6602" s="749" t="n">
        <v>4053.5</v>
      </c>
    </row>
    <row collapsed="false" customFormat="false" customHeight="true" hidden="true" ht="12.75" outlineLevel="0" r="6603">
      <c r="A6603" s="749" t="s">
        <v>20038</v>
      </c>
      <c r="B6603" s="749" t="str">
        <f aca="false">C6603&amp;D6603&amp;E6603&amp;F6603&amp;G6603&amp;H6603</f>
        <v>TUBO DE CONCRETO ARMADO PARA CRAVACAO COM PONTA,BOLSA E JUNTA ELASTICA,CONFORME NBR 15.319/06,DN=2000MM.FORNECIMENTO</v>
      </c>
      <c r="C6603" s="749" t="s">
        <v>20009</v>
      </c>
      <c r="D6603" s="749" t="s">
        <v>20037</v>
      </c>
      <c r="I6603" s="749" t="s">
        <v>236</v>
      </c>
      <c r="J6603" s="749" t="n">
        <v>4053.5</v>
      </c>
    </row>
    <row collapsed="false" customFormat="false" customHeight="true" hidden="true" ht="12.75" outlineLevel="0" r="6604">
      <c r="A6604" s="749" t="s">
        <v>20039</v>
      </c>
      <c r="B6604" s="749" t="str">
        <f aca="false">C6604&amp;D6604&amp;E6604&amp;F6604&amp;G6604&amp;H6604</f>
        <v>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v>
      </c>
      <c r="C6604" s="749" t="s">
        <v>20040</v>
      </c>
      <c r="D6604" s="749" t="s">
        <v>20041</v>
      </c>
      <c r="E6604" s="749" t="s">
        <v>20042</v>
      </c>
      <c r="F6604" s="749" t="s">
        <v>20043</v>
      </c>
      <c r="G6604" s="749" t="s">
        <v>20044</v>
      </c>
      <c r="H6604" s="749" t="s">
        <v>20045</v>
      </c>
      <c r="I6604" s="749" t="s">
        <v>236</v>
      </c>
      <c r="J6604" s="749" t="n">
        <v>9.95</v>
      </c>
    </row>
    <row collapsed="false" customFormat="false" customHeight="true" hidden="true" ht="12.75" outlineLevel="0" r="6605">
      <c r="A6605" s="749" t="s">
        <v>20046</v>
      </c>
      <c r="B6605" s="749" t="str">
        <f aca="false">C6605&amp;D6605&amp;E6605&amp;F6605&amp;G6605&amp;H6605</f>
        <v>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v>
      </c>
      <c r="C6605" s="749" t="s">
        <v>20040</v>
      </c>
      <c r="D6605" s="749" t="s">
        <v>20041</v>
      </c>
      <c r="E6605" s="749" t="s">
        <v>20042</v>
      </c>
      <c r="F6605" s="749" t="s">
        <v>20043</v>
      </c>
      <c r="G6605" s="749" t="s">
        <v>20044</v>
      </c>
      <c r="H6605" s="749" t="s">
        <v>20045</v>
      </c>
      <c r="I6605" s="749" t="s">
        <v>236</v>
      </c>
      <c r="J6605" s="749" t="n">
        <v>9.05</v>
      </c>
    </row>
    <row collapsed="false" customFormat="false" customHeight="true" hidden="true" ht="12.75" outlineLevel="0" r="6606">
      <c r="A6606" s="749" t="s">
        <v>20047</v>
      </c>
      <c r="B6606" s="749" t="str">
        <f aca="false">C6606&amp;D6606&amp;E6606&amp;F6606&amp;G6606&amp;H6606</f>
        <v>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v>
      </c>
      <c r="C6606" s="749" t="s">
        <v>20048</v>
      </c>
      <c r="D6606" s="749" t="s">
        <v>20049</v>
      </c>
      <c r="E6606" s="749" t="s">
        <v>20050</v>
      </c>
      <c r="F6606" s="749" t="s">
        <v>20051</v>
      </c>
      <c r="G6606" s="749" t="s">
        <v>20052</v>
      </c>
      <c r="H6606" s="749" t="s">
        <v>20053</v>
      </c>
      <c r="I6606" s="749" t="s">
        <v>236</v>
      </c>
      <c r="J6606" s="749" t="n">
        <v>15.13</v>
      </c>
    </row>
    <row collapsed="false" customFormat="false" customHeight="true" hidden="true" ht="12.75" outlineLevel="0" r="6607">
      <c r="A6607" s="749" t="s">
        <v>20054</v>
      </c>
      <c r="B6607" s="749" t="str">
        <f aca="false">C6607&amp;D6607&amp;E6607&amp;F6607&amp;G6607&amp;H6607</f>
        <v>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v>
      </c>
      <c r="C6607" s="749" t="s">
        <v>20048</v>
      </c>
      <c r="D6607" s="749" t="s">
        <v>20049</v>
      </c>
      <c r="E6607" s="749" t="s">
        <v>20050</v>
      </c>
      <c r="F6607" s="749" t="s">
        <v>20051</v>
      </c>
      <c r="G6607" s="749" t="s">
        <v>20052</v>
      </c>
      <c r="H6607" s="749" t="s">
        <v>20053</v>
      </c>
      <c r="I6607" s="749" t="s">
        <v>236</v>
      </c>
      <c r="J6607" s="749" t="n">
        <v>13.98</v>
      </c>
    </row>
    <row collapsed="false" customFormat="false" customHeight="true" hidden="true" ht="12.75" outlineLevel="0" r="6608">
      <c r="A6608" s="749" t="s">
        <v>20055</v>
      </c>
      <c r="B6608" s="749" t="str">
        <f aca="false">C6608&amp;D6608&amp;E6608&amp;F6608&amp;G6608&amp;H6608</f>
        <v>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v>
      </c>
      <c r="C6608" s="749" t="s">
        <v>20040</v>
      </c>
      <c r="D6608" s="749" t="s">
        <v>20041</v>
      </c>
      <c r="E6608" s="749" t="s">
        <v>20056</v>
      </c>
      <c r="F6608" s="749" t="s">
        <v>20057</v>
      </c>
      <c r="G6608" s="749" t="s">
        <v>20058</v>
      </c>
      <c r="H6608" s="749" t="s">
        <v>20045</v>
      </c>
      <c r="I6608" s="749" t="s">
        <v>236</v>
      </c>
      <c r="J6608" s="749" t="n">
        <v>10.9</v>
      </c>
    </row>
    <row collapsed="false" customFormat="false" customHeight="true" hidden="true" ht="12.75" outlineLevel="0" r="6609">
      <c r="A6609" s="749" t="s">
        <v>20059</v>
      </c>
      <c r="B6609" s="749" t="str">
        <f aca="false">C6609&amp;D6609&amp;E6609&amp;F6609&amp;G6609&amp;H6609</f>
        <v>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v>
      </c>
      <c r="C6609" s="749" t="s">
        <v>20040</v>
      </c>
      <c r="D6609" s="749" t="s">
        <v>20041</v>
      </c>
      <c r="E6609" s="749" t="s">
        <v>20056</v>
      </c>
      <c r="F6609" s="749" t="s">
        <v>20057</v>
      </c>
      <c r="G6609" s="749" t="s">
        <v>20058</v>
      </c>
      <c r="H6609" s="749" t="s">
        <v>20045</v>
      </c>
      <c r="I6609" s="749" t="s">
        <v>236</v>
      </c>
      <c r="J6609" s="749" t="n">
        <v>10</v>
      </c>
    </row>
    <row collapsed="false" customFormat="false" customHeight="true" hidden="true" ht="12.75" outlineLevel="0" r="6610">
      <c r="A6610" s="749" t="s">
        <v>20060</v>
      </c>
      <c r="B6610" s="749" t="str">
        <f aca="false">C6610&amp;D6610&amp;E6610&amp;F6610&amp;G6610&amp;H6610</f>
        <v>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v>
      </c>
      <c r="C6610" s="749" t="s">
        <v>20048</v>
      </c>
      <c r="D6610" s="749" t="s">
        <v>20049</v>
      </c>
      <c r="E6610" s="749" t="s">
        <v>20061</v>
      </c>
      <c r="F6610" s="749" t="s">
        <v>20062</v>
      </c>
      <c r="G6610" s="749" t="s">
        <v>20052</v>
      </c>
      <c r="H6610" s="749" t="s">
        <v>20053</v>
      </c>
      <c r="I6610" s="749" t="s">
        <v>236</v>
      </c>
      <c r="J6610" s="749" t="n">
        <v>17.03</v>
      </c>
    </row>
    <row collapsed="false" customFormat="false" customHeight="true" hidden="true" ht="12.75" outlineLevel="0" r="6611">
      <c r="A6611" s="749" t="s">
        <v>20063</v>
      </c>
      <c r="B6611" s="749" t="str">
        <f aca="false">C6611&amp;D6611&amp;E6611&amp;F6611&amp;G6611&amp;H6611</f>
        <v>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v>
      </c>
      <c r="C6611" s="749" t="s">
        <v>20048</v>
      </c>
      <c r="D6611" s="749" t="s">
        <v>20049</v>
      </c>
      <c r="E6611" s="749" t="s">
        <v>20061</v>
      </c>
      <c r="F6611" s="749" t="s">
        <v>20062</v>
      </c>
      <c r="G6611" s="749" t="s">
        <v>20052</v>
      </c>
      <c r="H6611" s="749" t="s">
        <v>20053</v>
      </c>
      <c r="I6611" s="749" t="s">
        <v>236</v>
      </c>
      <c r="J6611" s="749" t="n">
        <v>15.88</v>
      </c>
    </row>
    <row collapsed="false" customFormat="false" customHeight="true" hidden="true" ht="12.75" outlineLevel="0" r="6612">
      <c r="A6612" s="749" t="s">
        <v>20064</v>
      </c>
      <c r="B6612" s="749" t="str">
        <f aca="false">C6612&amp;D6612&amp;E6612&amp;F6612&amp;G6612&amp;H6612</f>
        <v>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v>
      </c>
      <c r="C6612" s="749" t="s">
        <v>20040</v>
      </c>
      <c r="D6612" s="749" t="s">
        <v>20041</v>
      </c>
      <c r="E6612" s="749" t="s">
        <v>20065</v>
      </c>
      <c r="F6612" s="749" t="s">
        <v>20066</v>
      </c>
      <c r="G6612" s="749" t="s">
        <v>20067</v>
      </c>
      <c r="H6612" s="749" t="s">
        <v>20068</v>
      </c>
      <c r="I6612" s="749" t="s">
        <v>236</v>
      </c>
      <c r="J6612" s="749" t="n">
        <v>11.58</v>
      </c>
    </row>
    <row collapsed="false" customFormat="false" customHeight="true" hidden="true" ht="12.75" outlineLevel="0" r="6613">
      <c r="A6613" s="749" t="s">
        <v>20069</v>
      </c>
      <c r="B6613" s="749" t="str">
        <f aca="false">C6613&amp;D6613&amp;E6613&amp;F6613&amp;G6613&amp;H6613</f>
        <v>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v>
      </c>
      <c r="C6613" s="749" t="s">
        <v>20040</v>
      </c>
      <c r="D6613" s="749" t="s">
        <v>20041</v>
      </c>
      <c r="E6613" s="749" t="s">
        <v>20065</v>
      </c>
      <c r="F6613" s="749" t="s">
        <v>20066</v>
      </c>
      <c r="G6613" s="749" t="s">
        <v>20067</v>
      </c>
      <c r="H6613" s="749" t="s">
        <v>20068</v>
      </c>
      <c r="I6613" s="749" t="s">
        <v>236</v>
      </c>
      <c r="J6613" s="749" t="n">
        <v>10.68</v>
      </c>
    </row>
    <row collapsed="false" customFormat="false" customHeight="true" hidden="true" ht="12.75" outlineLevel="0" r="6614">
      <c r="A6614" s="749" t="s">
        <v>20070</v>
      </c>
      <c r="B6614" s="749" t="str">
        <f aca="false">C6614&amp;D6614&amp;E6614&amp;F6614&amp;G6614&amp;H6614</f>
        <v>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v>
      </c>
      <c r="C6614" s="749" t="s">
        <v>20048</v>
      </c>
      <c r="D6614" s="749" t="s">
        <v>20049</v>
      </c>
      <c r="E6614" s="749" t="s">
        <v>20071</v>
      </c>
      <c r="F6614" s="749" t="s">
        <v>20072</v>
      </c>
      <c r="G6614" s="749" t="s">
        <v>20073</v>
      </c>
      <c r="H6614" s="749" t="s">
        <v>20074</v>
      </c>
      <c r="I6614" s="749" t="s">
        <v>236</v>
      </c>
      <c r="J6614" s="749" t="n">
        <v>18.39</v>
      </c>
    </row>
    <row collapsed="false" customFormat="false" customHeight="true" hidden="true" ht="12.75" outlineLevel="0" r="6615">
      <c r="A6615" s="749" t="s">
        <v>20075</v>
      </c>
      <c r="B6615" s="749" t="str">
        <f aca="false">C6615&amp;D6615&amp;E6615&amp;F6615&amp;G6615&amp;H6615</f>
        <v>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v>
      </c>
      <c r="C6615" s="749" t="s">
        <v>20048</v>
      </c>
      <c r="D6615" s="749" t="s">
        <v>20049</v>
      </c>
      <c r="E6615" s="749" t="s">
        <v>20071</v>
      </c>
      <c r="F6615" s="749" t="s">
        <v>20072</v>
      </c>
      <c r="G6615" s="749" t="s">
        <v>20073</v>
      </c>
      <c r="H6615" s="749" t="s">
        <v>20074</v>
      </c>
      <c r="I6615" s="749" t="s">
        <v>236</v>
      </c>
      <c r="J6615" s="749" t="n">
        <v>17.24</v>
      </c>
    </row>
    <row collapsed="false" customFormat="false" customHeight="true" hidden="true" ht="12.75" outlineLevel="0" r="6616">
      <c r="A6616" s="749" t="s">
        <v>20076</v>
      </c>
      <c r="B6616" s="749" t="str">
        <f aca="false">C6616&amp;D6616&amp;E6616&amp;F6616&amp;G6616&amp;H6616</f>
        <v>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v>
      </c>
      <c r="C6616" s="749" t="s">
        <v>20040</v>
      </c>
      <c r="D6616" s="749" t="s">
        <v>20041</v>
      </c>
      <c r="E6616" s="749" t="s">
        <v>20077</v>
      </c>
      <c r="F6616" s="749" t="s">
        <v>20078</v>
      </c>
      <c r="G6616" s="749" t="s">
        <v>20067</v>
      </c>
      <c r="H6616" s="749" t="s">
        <v>20068</v>
      </c>
      <c r="I6616" s="749" t="s">
        <v>236</v>
      </c>
      <c r="J6616" s="749" t="n">
        <v>13.56</v>
      </c>
    </row>
    <row collapsed="false" customFormat="false" customHeight="true" hidden="true" ht="12.75" outlineLevel="0" r="6617">
      <c r="A6617" s="749" t="s">
        <v>20079</v>
      </c>
      <c r="B6617" s="749" t="str">
        <f aca="false">C6617&amp;D6617&amp;E6617&amp;F6617&amp;G6617&amp;H6617</f>
        <v>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v>
      </c>
      <c r="C6617" s="749" t="s">
        <v>20040</v>
      </c>
      <c r="D6617" s="749" t="s">
        <v>20041</v>
      </c>
      <c r="E6617" s="749" t="s">
        <v>20077</v>
      </c>
      <c r="F6617" s="749" t="s">
        <v>20078</v>
      </c>
      <c r="G6617" s="749" t="s">
        <v>20067</v>
      </c>
      <c r="H6617" s="749" t="s">
        <v>20068</v>
      </c>
      <c r="I6617" s="749" t="s">
        <v>236</v>
      </c>
      <c r="J6617" s="749" t="n">
        <v>12.66</v>
      </c>
    </row>
    <row collapsed="false" customFormat="false" customHeight="true" hidden="true" ht="12.75" outlineLevel="0" r="6618">
      <c r="A6618" s="749" t="s">
        <v>20080</v>
      </c>
      <c r="B6618" s="749" t="str">
        <f aca="false">C6618&amp;D6618&amp;E6618&amp;F6618&amp;G6618&amp;H6618</f>
        <v>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v>
      </c>
      <c r="C6618" s="749" t="s">
        <v>20048</v>
      </c>
      <c r="D6618" s="749" t="s">
        <v>20049</v>
      </c>
      <c r="E6618" s="749" t="s">
        <v>20081</v>
      </c>
      <c r="F6618" s="749" t="s">
        <v>20082</v>
      </c>
      <c r="G6618" s="749" t="s">
        <v>20073</v>
      </c>
      <c r="H6618" s="749" t="s">
        <v>20074</v>
      </c>
      <c r="I6618" s="749" t="s">
        <v>236</v>
      </c>
      <c r="J6618" s="749" t="n">
        <v>22.35</v>
      </c>
    </row>
    <row collapsed="false" customFormat="false" customHeight="true" hidden="true" ht="12.75" outlineLevel="0" r="6619">
      <c r="A6619" s="749" t="s">
        <v>20083</v>
      </c>
      <c r="B6619" s="749" t="str">
        <f aca="false">C6619&amp;D6619&amp;E6619&amp;F6619&amp;G6619&amp;H6619</f>
        <v>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v>
      </c>
      <c r="C6619" s="749" t="s">
        <v>20048</v>
      </c>
      <c r="D6619" s="749" t="s">
        <v>20049</v>
      </c>
      <c r="E6619" s="749" t="s">
        <v>20081</v>
      </c>
      <c r="F6619" s="749" t="s">
        <v>20082</v>
      </c>
      <c r="G6619" s="749" t="s">
        <v>20073</v>
      </c>
      <c r="H6619" s="749" t="s">
        <v>20074</v>
      </c>
      <c r="I6619" s="749" t="s">
        <v>236</v>
      </c>
      <c r="J6619" s="749" t="n">
        <v>21.2</v>
      </c>
    </row>
    <row collapsed="false" customFormat="false" customHeight="true" hidden="true" ht="12.75" outlineLevel="0" r="6620">
      <c r="A6620" s="749" t="s">
        <v>20084</v>
      </c>
      <c r="B6620" s="749" t="str">
        <f aca="false">C6620&amp;D6620&amp;E6620&amp;F6620&amp;G6620&amp;H6620</f>
        <v>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v>
      </c>
      <c r="C6620" s="749" t="s">
        <v>20040</v>
      </c>
      <c r="D6620" s="749" t="s">
        <v>20085</v>
      </c>
      <c r="E6620" s="749" t="s">
        <v>20086</v>
      </c>
      <c r="F6620" s="749" t="s">
        <v>20087</v>
      </c>
      <c r="G6620" s="749" t="s">
        <v>20067</v>
      </c>
      <c r="H6620" s="749" t="s">
        <v>20068</v>
      </c>
      <c r="I6620" s="749" t="s">
        <v>236</v>
      </c>
      <c r="J6620" s="749" t="n">
        <v>16.25</v>
      </c>
    </row>
    <row collapsed="false" customFormat="false" customHeight="true" hidden="true" ht="12.75" outlineLevel="0" r="6621">
      <c r="A6621" s="749" t="s">
        <v>20088</v>
      </c>
      <c r="B6621" s="749" t="str">
        <f aca="false">C6621&amp;D6621&amp;E6621&amp;F6621&amp;G6621&amp;H6621</f>
        <v>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v>
      </c>
      <c r="C6621" s="749" t="s">
        <v>20040</v>
      </c>
      <c r="D6621" s="749" t="s">
        <v>20085</v>
      </c>
      <c r="E6621" s="749" t="s">
        <v>20086</v>
      </c>
      <c r="F6621" s="749" t="s">
        <v>20087</v>
      </c>
      <c r="G6621" s="749" t="s">
        <v>20067</v>
      </c>
      <c r="H6621" s="749" t="s">
        <v>20068</v>
      </c>
      <c r="I6621" s="749" t="s">
        <v>236</v>
      </c>
      <c r="J6621" s="749" t="n">
        <v>15.35</v>
      </c>
    </row>
    <row collapsed="false" customFormat="false" customHeight="true" hidden="true" ht="12.75" outlineLevel="0" r="6622">
      <c r="A6622" s="749" t="s">
        <v>20089</v>
      </c>
      <c r="B6622" s="749" t="str">
        <f aca="false">C6622&amp;D6622&amp;E6622&amp;F6622&amp;G6622&amp;H6622</f>
        <v>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v>
      </c>
      <c r="C6622" s="749" t="s">
        <v>20048</v>
      </c>
      <c r="D6622" s="749" t="s">
        <v>20049</v>
      </c>
      <c r="E6622" s="749" t="s">
        <v>20090</v>
      </c>
      <c r="F6622" s="749" t="s">
        <v>20091</v>
      </c>
      <c r="G6622" s="749" t="s">
        <v>20073</v>
      </c>
      <c r="H6622" s="749" t="s">
        <v>20074</v>
      </c>
      <c r="I6622" s="749" t="s">
        <v>236</v>
      </c>
      <c r="J6622" s="749" t="n">
        <v>27.73</v>
      </c>
    </row>
    <row collapsed="false" customFormat="false" customHeight="true" hidden="true" ht="12.75" outlineLevel="0" r="6623">
      <c r="A6623" s="749" t="s">
        <v>20092</v>
      </c>
      <c r="B6623" s="749" t="str">
        <f aca="false">C6623&amp;D6623&amp;E6623&amp;F6623&amp;G6623&amp;H6623</f>
        <v>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v>
      </c>
      <c r="C6623" s="749" t="s">
        <v>20048</v>
      </c>
      <c r="D6623" s="749" t="s">
        <v>20049</v>
      </c>
      <c r="E6623" s="749" t="s">
        <v>20090</v>
      </c>
      <c r="F6623" s="749" t="s">
        <v>20091</v>
      </c>
      <c r="G6623" s="749" t="s">
        <v>20073</v>
      </c>
      <c r="H6623" s="749" t="s">
        <v>20074</v>
      </c>
      <c r="I6623" s="749" t="s">
        <v>236</v>
      </c>
      <c r="J6623" s="749" t="n">
        <v>26.58</v>
      </c>
    </row>
    <row collapsed="false" customFormat="false" customHeight="true" hidden="true" ht="12.75" outlineLevel="0" r="6624">
      <c r="A6624" s="749" t="s">
        <v>20093</v>
      </c>
      <c r="B6624" s="749" t="str">
        <f aca="false">C6624&amp;D6624&amp;E6624&amp;F6624&amp;G6624&amp;H6624</f>
        <v>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v>
      </c>
      <c r="C6624" s="749" t="s">
        <v>20040</v>
      </c>
      <c r="D6624" s="749" t="s">
        <v>20041</v>
      </c>
      <c r="E6624" s="749" t="s">
        <v>20094</v>
      </c>
      <c r="F6624" s="749" t="s">
        <v>20095</v>
      </c>
      <c r="G6624" s="749" t="s">
        <v>20096</v>
      </c>
      <c r="H6624" s="749" t="s">
        <v>20097</v>
      </c>
      <c r="I6624" s="749" t="s">
        <v>236</v>
      </c>
      <c r="J6624" s="749" t="n">
        <v>18.96</v>
      </c>
    </row>
    <row collapsed="false" customFormat="false" customHeight="true" hidden="true" ht="12.75" outlineLevel="0" r="6625">
      <c r="A6625" s="749" t="s">
        <v>20098</v>
      </c>
      <c r="B6625" s="749" t="str">
        <f aca="false">C6625&amp;D6625&amp;E6625&amp;F6625&amp;G6625&amp;H6625</f>
        <v>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v>
      </c>
      <c r="C6625" s="749" t="s">
        <v>20040</v>
      </c>
      <c r="D6625" s="749" t="s">
        <v>20041</v>
      </c>
      <c r="E6625" s="749" t="s">
        <v>20094</v>
      </c>
      <c r="F6625" s="749" t="s">
        <v>20095</v>
      </c>
      <c r="G6625" s="749" t="s">
        <v>20096</v>
      </c>
      <c r="H6625" s="749" t="s">
        <v>20097</v>
      </c>
      <c r="I6625" s="749" t="s">
        <v>236</v>
      </c>
      <c r="J6625" s="749" t="n">
        <v>18.07</v>
      </c>
    </row>
    <row collapsed="false" customFormat="false" customHeight="true" hidden="true" ht="12.75" outlineLevel="0" r="6626">
      <c r="A6626" s="749" t="s">
        <v>20099</v>
      </c>
      <c r="B6626" s="749" t="str">
        <f aca="false">C6626&amp;D6626&amp;E6626&amp;F6626&amp;G6626&amp;H6626</f>
        <v>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v>
      </c>
      <c r="C6626" s="749" t="s">
        <v>20048</v>
      </c>
      <c r="D6626" s="749" t="s">
        <v>20049</v>
      </c>
      <c r="E6626" s="749" t="s">
        <v>20100</v>
      </c>
      <c r="F6626" s="749" t="s">
        <v>20101</v>
      </c>
      <c r="G6626" s="749" t="s">
        <v>20058</v>
      </c>
      <c r="H6626" s="749" t="s">
        <v>20045</v>
      </c>
      <c r="I6626" s="749" t="s">
        <v>236</v>
      </c>
      <c r="J6626" s="749" t="n">
        <v>33.16</v>
      </c>
    </row>
    <row collapsed="false" customFormat="false" customHeight="true" hidden="true" ht="12.75" outlineLevel="0" r="6627">
      <c r="A6627" s="749" t="s">
        <v>20102</v>
      </c>
      <c r="B6627" s="749" t="str">
        <f aca="false">C6627&amp;D6627&amp;E6627&amp;F6627&amp;G6627&amp;H6627</f>
        <v>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v>
      </c>
      <c r="C6627" s="749" t="s">
        <v>20048</v>
      </c>
      <c r="D6627" s="749" t="s">
        <v>20049</v>
      </c>
      <c r="E6627" s="749" t="s">
        <v>20100</v>
      </c>
      <c r="F6627" s="749" t="s">
        <v>20101</v>
      </c>
      <c r="G6627" s="749" t="s">
        <v>20058</v>
      </c>
      <c r="H6627" s="749" t="s">
        <v>20045</v>
      </c>
      <c r="I6627" s="749" t="s">
        <v>236</v>
      </c>
      <c r="J6627" s="749" t="n">
        <v>32.01</v>
      </c>
    </row>
    <row collapsed="false" customFormat="false" customHeight="true" hidden="true" ht="12.75" outlineLevel="0" r="6628">
      <c r="A6628" s="749" t="s">
        <v>20103</v>
      </c>
      <c r="B6628" s="749" t="str">
        <f aca="false">C6628&amp;D6628&amp;E6628&amp;F6628&amp;G6628&amp;H6628</f>
        <v>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v>
      </c>
      <c r="C6628" s="749" t="s">
        <v>20040</v>
      </c>
      <c r="D6628" s="749" t="s">
        <v>20041</v>
      </c>
      <c r="E6628" s="749" t="s">
        <v>20104</v>
      </c>
      <c r="F6628" s="749" t="s">
        <v>20105</v>
      </c>
      <c r="G6628" s="749" t="s">
        <v>20096</v>
      </c>
      <c r="H6628" s="749" t="s">
        <v>20097</v>
      </c>
      <c r="I6628" s="749" t="s">
        <v>236</v>
      </c>
      <c r="J6628" s="749" t="n">
        <v>22.95</v>
      </c>
    </row>
    <row collapsed="false" customFormat="false" customHeight="true" hidden="true" ht="12.75" outlineLevel="0" r="6629">
      <c r="A6629" s="749" t="s">
        <v>20106</v>
      </c>
      <c r="B6629" s="749" t="str">
        <f aca="false">C6629&amp;D6629&amp;E6629&amp;F6629&amp;G6629&amp;H6629</f>
        <v>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v>
      </c>
      <c r="C6629" s="749" t="s">
        <v>20040</v>
      </c>
      <c r="D6629" s="749" t="s">
        <v>20041</v>
      </c>
      <c r="E6629" s="749" t="s">
        <v>20104</v>
      </c>
      <c r="F6629" s="749" t="s">
        <v>20105</v>
      </c>
      <c r="G6629" s="749" t="s">
        <v>20096</v>
      </c>
      <c r="H6629" s="749" t="s">
        <v>20097</v>
      </c>
      <c r="I6629" s="749" t="s">
        <v>236</v>
      </c>
      <c r="J6629" s="749" t="n">
        <v>22.05</v>
      </c>
    </row>
    <row collapsed="false" customFormat="false" customHeight="true" hidden="true" ht="12.75" outlineLevel="0" r="6630">
      <c r="A6630" s="749" t="s">
        <v>20107</v>
      </c>
      <c r="B6630" s="749" t="str">
        <f aca="false">C6630&amp;D6630&amp;E6630&amp;F6630&amp;G6630&amp;H6630</f>
        <v>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v>
      </c>
      <c r="C6630" s="749" t="s">
        <v>20048</v>
      </c>
      <c r="D6630" s="749" t="s">
        <v>20049</v>
      </c>
      <c r="E6630" s="749" t="s">
        <v>20108</v>
      </c>
      <c r="F6630" s="749" t="s">
        <v>20109</v>
      </c>
      <c r="G6630" s="749" t="s">
        <v>20058</v>
      </c>
      <c r="H6630" s="749" t="s">
        <v>20045</v>
      </c>
      <c r="I6630" s="749" t="s">
        <v>236</v>
      </c>
      <c r="J6630" s="749" t="n">
        <v>41.13</v>
      </c>
    </row>
    <row collapsed="false" customFormat="false" customHeight="true" hidden="true" ht="12.75" outlineLevel="0" r="6631">
      <c r="A6631" s="749" t="s">
        <v>20110</v>
      </c>
      <c r="B6631" s="749" t="str">
        <f aca="false">C6631&amp;D6631&amp;E6631&amp;F6631&amp;G6631&amp;H6631</f>
        <v>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v>
      </c>
      <c r="C6631" s="749" t="s">
        <v>20048</v>
      </c>
      <c r="D6631" s="749" t="s">
        <v>20049</v>
      </c>
      <c r="E6631" s="749" t="s">
        <v>20108</v>
      </c>
      <c r="F6631" s="749" t="s">
        <v>20109</v>
      </c>
      <c r="G6631" s="749" t="s">
        <v>20058</v>
      </c>
      <c r="H6631" s="749" t="s">
        <v>20045</v>
      </c>
      <c r="I6631" s="749" t="s">
        <v>236</v>
      </c>
      <c r="J6631" s="749" t="n">
        <v>39.98</v>
      </c>
    </row>
    <row collapsed="false" customFormat="false" customHeight="true" hidden="true" ht="12.75" outlineLevel="0" r="6632">
      <c r="A6632" s="749" t="s">
        <v>20111</v>
      </c>
      <c r="B6632" s="749" t="str">
        <f aca="false">C6632&amp;D6632&amp;E6632&amp;F6632&amp;G6632&amp;H6632</f>
        <v>DUTO CORRUGADO HELICOIDAL,NA COR PRETA,SINGELO,DE POLIETILENO DE ALTA DENSIDADE(PEAD),P/PROTECAO DE CONDUTORES ELETRICOS EM INSTAL.SUBTERRANEAS,DIAMETRO NOMINAL 1 1/4",SENDO O DIAMETRO INTERNO 31,5MM,FORNECIDO C/2 TAMPOES NAS EXTREMIDADES,FITA DE AVISO"PERIGO"COM FIO GUIA DE ACO GALV.REVEST.PVC,NORMA NBR 13897/13898,LANC.DIR.SOLO,INCL.CONEXOES E KIT VEDACAO</v>
      </c>
      <c r="C6632" s="749" t="s">
        <v>20112</v>
      </c>
      <c r="D6632" s="749" t="s">
        <v>20113</v>
      </c>
      <c r="E6632" s="749" t="s">
        <v>20114</v>
      </c>
      <c r="F6632" s="749" t="s">
        <v>20115</v>
      </c>
      <c r="G6632" s="749" t="s">
        <v>20116</v>
      </c>
      <c r="H6632" s="749" t="s">
        <v>20117</v>
      </c>
      <c r="I6632" s="749" t="s">
        <v>236</v>
      </c>
      <c r="J6632" s="749" t="n">
        <v>11.74</v>
      </c>
    </row>
    <row collapsed="false" customFormat="false" customHeight="true" hidden="true" ht="12.75" outlineLevel="0" r="6633">
      <c r="A6633" s="749" t="s">
        <v>20118</v>
      </c>
      <c r="B6633" s="749" t="str">
        <f aca="false">C6633&amp;D6633&amp;E6633&amp;F6633&amp;G6633&amp;H6633</f>
        <v>DUTO CORRUGADO HELICOIDAL,NA COR PRETA,SINGELO,DE POLIETILENO DE ALTA DENSIDADE(PEAD),P/PROTECAO DE CONDUTORES ELETRICOS EM INSTAL.SUBTERRANEAS,DIAMETRO NOMINAL 1 1/4",SENDO O DIAMETRO INTERNO 31,5MM,FORNECIDO C/2 TAMPOES NAS EXTREMIDADES,FITA DE AVISO"PERIGO"COM FIO GUIA DE ACO GALV.REVEST.PVC,NORMA NBR 13897/13898,LANC.DIR.SOLO,INCL.CONEXOES E KIT VEDACAO</v>
      </c>
      <c r="C6633" s="749" t="s">
        <v>20112</v>
      </c>
      <c r="D6633" s="749" t="s">
        <v>20113</v>
      </c>
      <c r="E6633" s="749" t="s">
        <v>20114</v>
      </c>
      <c r="F6633" s="749" t="s">
        <v>20115</v>
      </c>
      <c r="G6633" s="749" t="s">
        <v>20116</v>
      </c>
      <c r="H6633" s="749" t="s">
        <v>20117</v>
      </c>
      <c r="I6633" s="749" t="s">
        <v>236</v>
      </c>
      <c r="J6633" s="749" t="n">
        <v>10.84</v>
      </c>
    </row>
    <row collapsed="false" customFormat="false" customHeight="true" hidden="true" ht="12.75" outlineLevel="0" r="6634">
      <c r="A6634" s="749" t="s">
        <v>20119</v>
      </c>
      <c r="B6634" s="749" t="str">
        <f aca="false">C6634&amp;D6634&amp;E6634&amp;F6634&amp;G6634&amp;H6634</f>
        <v>DUTO CORRUGADO HELICOIDAL,NA COR PRETA,LINHA DUPLA,DE POLIETILENO DE ALTA DENSIDADE(PEAD),P/PROTECAO DE CONDUTORES ELETRICOS EM INSTAL.SUBTERRANEAS,DIAMETRO NOMINAL 1 1/4",SENDO DIAMETRO INTERNO 31,5MM,FORNECIDO C/2 TAMPOES NAS EXTREMIDADES,FITA DE AVISO"PERIGO"C/FIO GUIA DE ACO GALV.REVEST.PVC,NORMA NBR 13897/13898,LANC.DIR.SOLO,INCL.CONEXOES E KIT VEDACAO</v>
      </c>
      <c r="C6634" s="749" t="s">
        <v>20120</v>
      </c>
      <c r="D6634" s="749" t="s">
        <v>20121</v>
      </c>
      <c r="E6634" s="749" t="s">
        <v>20122</v>
      </c>
      <c r="F6634" s="749" t="s">
        <v>20123</v>
      </c>
      <c r="G6634" s="749" t="s">
        <v>20124</v>
      </c>
      <c r="H6634" s="749" t="s">
        <v>20117</v>
      </c>
      <c r="I6634" s="749" t="s">
        <v>236</v>
      </c>
      <c r="J6634" s="749" t="n">
        <v>18.71</v>
      </c>
    </row>
    <row collapsed="false" customFormat="false" customHeight="true" hidden="true" ht="12.75" outlineLevel="0" r="6635">
      <c r="A6635" s="749" t="s">
        <v>20125</v>
      </c>
      <c r="B6635" s="749" t="str">
        <f aca="false">C6635&amp;D6635&amp;E6635&amp;F6635&amp;G6635&amp;H6635</f>
        <v>DUTO CORRUGADO HELICOIDAL,NA COR PRETA,LINHA DUPLA,DE POLIETILENO DE ALTA DENSIDADE(PEAD),P/PROTECAO DE CONDUTORES ELETRICOS EM INSTAL.SUBTERRANEAS,DIAMETRO NOMINAL 1 1/4",SENDO DIAMETRO INTERNO 31,5MM,FORNECIDO C/2 TAMPOES NAS EXTREMIDADES,FITA DE AVISO"PERIGO"C/FIO GUIA DE ACO GALV.REVEST.PVC,NORMA NBR 13897/13898,LANC.DIR.SOLO,INCL.CONEXOES E KIT VEDACAO</v>
      </c>
      <c r="C6635" s="749" t="s">
        <v>20120</v>
      </c>
      <c r="D6635" s="749" t="s">
        <v>20121</v>
      </c>
      <c r="E6635" s="749" t="s">
        <v>20122</v>
      </c>
      <c r="F6635" s="749" t="s">
        <v>20123</v>
      </c>
      <c r="G6635" s="749" t="s">
        <v>20124</v>
      </c>
      <c r="H6635" s="749" t="s">
        <v>20117</v>
      </c>
      <c r="I6635" s="749" t="s">
        <v>236</v>
      </c>
      <c r="J6635" s="749" t="n">
        <v>17.56</v>
      </c>
    </row>
    <row collapsed="false" customFormat="false" customHeight="true" hidden="true" ht="12.75" outlineLevel="0" r="6636">
      <c r="A6636" s="749" t="s">
        <v>20126</v>
      </c>
      <c r="B6636" s="749" t="str">
        <f aca="false">C6636&amp;D6636&amp;E6636&amp;F6636&amp;G6636&amp;H6636</f>
        <v>DUTO CORRUGADO HELICOIDAL,NA COR PRETA,SINGELO,DE POLIETILENO DE ALTA DENSIDADE(PEAD),P/PROTECAO DE CONDUTORES ELETRICOS EM INSTAL.SUBTERRANEAS,DIAMETRO NOMINAL 1 1/2",SENDO DIAMETRO INTERNO 43,0MM,FORNECIDO C/2 TAMPOES NAS EXTREMIDADES,FITA DE AVISO"PERIGO"C/FIO GUIA DE ACO GALV.REVEST.PVC,NORMA NBR 13897/13898,LANC.DIR.SOLO,INCL.CONEXOES E KIT VEDACAO</v>
      </c>
      <c r="C6636" s="749" t="s">
        <v>20112</v>
      </c>
      <c r="D6636" s="749" t="s">
        <v>20113</v>
      </c>
      <c r="E6636" s="749" t="s">
        <v>20127</v>
      </c>
      <c r="F6636" s="749" t="s">
        <v>20128</v>
      </c>
      <c r="G6636" s="749" t="s">
        <v>20129</v>
      </c>
      <c r="H6636" s="749" t="s">
        <v>20130</v>
      </c>
      <c r="I6636" s="749" t="s">
        <v>236</v>
      </c>
      <c r="J6636" s="749" t="n">
        <v>12.86</v>
      </c>
    </row>
    <row collapsed="false" customFormat="false" customHeight="true" hidden="true" ht="12.75" outlineLevel="0" r="6637">
      <c r="A6637" s="749" t="s">
        <v>20131</v>
      </c>
      <c r="B6637" s="749" t="str">
        <f aca="false">C6637&amp;D6637&amp;E6637&amp;F6637&amp;G6637&amp;H6637</f>
        <v>DUTO CORRUGADO HELICOIDAL,NA COR PRETA,SINGELO,DE POLIETILENO DE ALTA DENSIDADE(PEAD),P/PROTECAO DE CONDUTORES ELETRICOS EM INSTAL.SUBTERRANEAS,DIAMETRO NOMINAL 1 1/2",SENDO DIAMETRO INTERNO 43,0MM,FORNECIDO C/2 TAMPOES NAS EXTREMIDADES,FITA DE AVISO"PERIGO"C/FIO GUIA DE ACO GALV.REVEST.PVC,NORMA NBR 13897/13898,LANC.DIR.SOLO,INCL.CONEXOES E KIT VEDACAO</v>
      </c>
      <c r="C6637" s="749" t="s">
        <v>20112</v>
      </c>
      <c r="D6637" s="749" t="s">
        <v>20113</v>
      </c>
      <c r="E6637" s="749" t="s">
        <v>20127</v>
      </c>
      <c r="F6637" s="749" t="s">
        <v>20128</v>
      </c>
      <c r="G6637" s="749" t="s">
        <v>20129</v>
      </c>
      <c r="H6637" s="749" t="s">
        <v>20130</v>
      </c>
      <c r="I6637" s="749" t="s">
        <v>236</v>
      </c>
      <c r="J6637" s="749" t="n">
        <v>11.96</v>
      </c>
    </row>
    <row collapsed="false" customFormat="false" customHeight="true" hidden="true" ht="12.75" outlineLevel="0" r="6638">
      <c r="A6638" s="749" t="s">
        <v>20132</v>
      </c>
      <c r="B6638" s="749" t="str">
        <f aca="false">C6638&amp;D6638&amp;E6638&amp;F6638&amp;G6638&amp;H6638</f>
        <v>DUTO CORRUGADO HELICOIDAL,NA COR PRETA,LINHA DUPLA,DE POLIETILENO DE ALTA DENSIDADE(PEAD),P/PROTECAO DE CONDUTORES ELETRICOS EM INSTAL.SUBTERRANEAS,DIAMETRO NOMINAL 1.1/2",SENDO DIAMETRO INTERNO 43,0MM,FORNECIDO C/2 TAMPOES NAS EXTREMIDADES,FITA DE AVISO"PERIGO" C/FIO GUIA DE ACO GALV.REVEST.PVC,NORMA NBR 13897/13898,LANC.DIR.SOLO,INCL.CONEXOES E KIT VEDACAO</v>
      </c>
      <c r="C6638" s="749" t="s">
        <v>20120</v>
      </c>
      <c r="D6638" s="749" t="s">
        <v>20121</v>
      </c>
      <c r="E6638" s="749" t="s">
        <v>20133</v>
      </c>
      <c r="F6638" s="749" t="s">
        <v>20134</v>
      </c>
      <c r="G6638" s="749" t="s">
        <v>20135</v>
      </c>
      <c r="H6638" s="749" t="s">
        <v>20136</v>
      </c>
      <c r="I6638" s="749" t="s">
        <v>236</v>
      </c>
      <c r="J6638" s="749" t="n">
        <v>20.95</v>
      </c>
    </row>
    <row collapsed="false" customFormat="false" customHeight="true" hidden="true" ht="12.75" outlineLevel="0" r="6639">
      <c r="A6639" s="749" t="s">
        <v>20137</v>
      </c>
      <c r="B6639" s="749" t="str">
        <f aca="false">C6639&amp;D6639&amp;E6639&amp;F6639&amp;G6639&amp;H6639</f>
        <v>DUTO CORRUGADO HELICOIDAL,NA COR PRETA,LINHA DUPLA,DE POLIETILENO DE ALTA DENSIDADE(PEAD),P/PROTECAO DE CONDUTORES ELETRICOS EM INSTAL.SUBTERRANEAS,DIAMETRO NOMINAL 1.1/2",SENDO DIAMETRO INTERNO 43,0MM,FORNECIDO C/2 TAMPOES NAS EXTREMIDADES,FITA DE AVISO"PERIGO" C/FIO GUIA DE ACO GALV.REVEST.PVC,NORMA NBR 13897/13898,LANC.DIR.SOLO,INCL.CONEXOES E KIT VEDACAO</v>
      </c>
      <c r="C6639" s="749" t="s">
        <v>20120</v>
      </c>
      <c r="D6639" s="749" t="s">
        <v>20121</v>
      </c>
      <c r="E6639" s="749" t="s">
        <v>20133</v>
      </c>
      <c r="F6639" s="749" t="s">
        <v>20134</v>
      </c>
      <c r="G6639" s="749" t="s">
        <v>20135</v>
      </c>
      <c r="H6639" s="749" t="s">
        <v>20136</v>
      </c>
      <c r="I6639" s="749" t="s">
        <v>236</v>
      </c>
      <c r="J6639" s="749" t="n">
        <v>19.8</v>
      </c>
    </row>
    <row collapsed="false" customFormat="false" customHeight="true" hidden="true" ht="12.75" outlineLevel="0" r="6640">
      <c r="A6640" s="749" t="s">
        <v>20138</v>
      </c>
      <c r="B6640" s="749" t="str">
        <f aca="false">C6640&amp;D6640&amp;E6640&amp;F6640&amp;G6640&amp;H6640</f>
        <v>DUTO CORRUGADO HELICOIDAL,NA COR PRETA,SINGELO,DE POLIETILENO DE ALTA DENSIDADE(PEAD),P/PROTECAO DE CONDUTORES ELETRICOS EM INSTAL.SUBTERRANEAS,DIAMETRO NOMINAL 2",SENDO O DIAMETRO INTERNO 50,8MM,FORNECIDO C/2 TAMPOES NAS EXTREMIDADES,FITADE AVISO "PERIGO" C/FIO GUIA DE ACO GALV.REVEST.PVC,NORMA NBR 13897/13898,LANC.DIR.SOLO,INCLUSIVE CONEXOES E KIT VEDACAO</v>
      </c>
      <c r="C6640" s="749" t="s">
        <v>20112</v>
      </c>
      <c r="D6640" s="749" t="s">
        <v>20113</v>
      </c>
      <c r="E6640" s="749" t="s">
        <v>20139</v>
      </c>
      <c r="F6640" s="749" t="s">
        <v>20140</v>
      </c>
      <c r="G6640" s="749" t="s">
        <v>20141</v>
      </c>
      <c r="H6640" s="749" t="s">
        <v>20142</v>
      </c>
      <c r="I6640" s="749" t="s">
        <v>236</v>
      </c>
      <c r="J6640" s="749" t="n">
        <v>14.43</v>
      </c>
    </row>
    <row collapsed="false" customFormat="false" customHeight="true" hidden="true" ht="12.75" outlineLevel="0" r="6641">
      <c r="A6641" s="749" t="s">
        <v>20143</v>
      </c>
      <c r="B6641" s="749" t="str">
        <f aca="false">C6641&amp;D6641&amp;E6641&amp;F6641&amp;G6641&amp;H6641</f>
        <v>DUTO CORRUGADO HELICOIDAL,NA COR PRETA,SINGELO,DE POLIETILENO DE ALTA DENSIDADE(PEAD),P/PROTECAO DE CONDUTORES ELETRICOS EM INSTAL.SUBTERRANEAS,DIAMETRO NOMINAL 2",SENDO O DIAMETRO INTERNO 50,8MM,FORNECIDO C/2 TAMPOES NAS EXTREMIDADES,FITADE AVISO "PERIGO" C/FIO GUIA DE ACO GALV.REVEST.PVC,NORMA NBR 13897/13898,LANC.DIR.SOLO,INCLUSIVE CONEXOES E KIT VEDACAO</v>
      </c>
      <c r="C6641" s="749" t="s">
        <v>20112</v>
      </c>
      <c r="D6641" s="749" t="s">
        <v>20113</v>
      </c>
      <c r="E6641" s="749" t="s">
        <v>20139</v>
      </c>
      <c r="F6641" s="749" t="s">
        <v>20140</v>
      </c>
      <c r="G6641" s="749" t="s">
        <v>20141</v>
      </c>
      <c r="H6641" s="749" t="s">
        <v>20142</v>
      </c>
      <c r="I6641" s="749" t="s">
        <v>236</v>
      </c>
      <c r="J6641" s="749" t="n">
        <v>13.53</v>
      </c>
    </row>
    <row collapsed="false" customFormat="false" customHeight="true" hidden="true" ht="12.75" outlineLevel="0" r="6642">
      <c r="A6642" s="749" t="s">
        <v>20144</v>
      </c>
      <c r="B6642" s="749" t="str">
        <f aca="false">C6642&amp;D6642&amp;E6642&amp;F6642&amp;G6642&amp;H6642</f>
        <v>DUTO CORRUGADO HELICOIDAL,NA COR PRETA,LINHA DUPLA,DE POLIETILENO DE ALTA DENSIDADE(PEAD),P/PROTECAO DE CONDUTORES ELETRICOS EM INSTAL.SUBTERRANEAS,DIAMETRO NOMINAL 2",SENDO DIAMETRO INTERNO 50,8MM,FORNECIDO C/2 TAMPOES NAS EXTREMIDADES,FITA DE AVISO "PERIGO" C/FIO GUIA DE ACO GALV.REVEST.PVC,NORMANBR 13897/13898,LANC.DIR.SOLO,INCL.CONEXOES E KIT VEDACAO</v>
      </c>
      <c r="C6642" s="749" t="s">
        <v>20120</v>
      </c>
      <c r="D6642" s="749" t="s">
        <v>20121</v>
      </c>
      <c r="E6642" s="749" t="s">
        <v>20145</v>
      </c>
      <c r="F6642" s="749" t="s">
        <v>20146</v>
      </c>
      <c r="G6642" s="749" t="s">
        <v>20147</v>
      </c>
      <c r="H6642" s="749" t="s">
        <v>20148</v>
      </c>
      <c r="I6642" s="749" t="s">
        <v>236</v>
      </c>
      <c r="J6642" s="749" t="n">
        <v>24.09</v>
      </c>
    </row>
    <row collapsed="false" customFormat="false" customHeight="true" hidden="true" ht="12.75" outlineLevel="0" r="6643">
      <c r="A6643" s="749" t="s">
        <v>20149</v>
      </c>
      <c r="B6643" s="749" t="str">
        <f aca="false">C6643&amp;D6643&amp;E6643&amp;F6643&amp;G6643&amp;H6643</f>
        <v>DUTO CORRUGADO HELICOIDAL,NA COR PRETA,LINHA DUPLA,DE POLIETILENO DE ALTA DENSIDADE(PEAD),P/PROTECAO DE CONDUTORES ELETRICOS EM INSTAL.SUBTERRANEAS,DIAMETRO NOMINAL 2",SENDO DIAMETRO INTERNO 50,8MM,FORNECIDO C/2 TAMPOES NAS EXTREMIDADES,FITA DE AVISO "PERIGO" C/FIO GUIA DE ACO GALV.REVEST.PVC,NORMANBR 13897/13898,LANC.DIR.SOLO,INCL.CONEXOES E KIT VEDACAO</v>
      </c>
      <c r="C6643" s="749" t="s">
        <v>20120</v>
      </c>
      <c r="D6643" s="749" t="s">
        <v>20121</v>
      </c>
      <c r="E6643" s="749" t="s">
        <v>20145</v>
      </c>
      <c r="F6643" s="749" t="s">
        <v>20146</v>
      </c>
      <c r="G6643" s="749" t="s">
        <v>20147</v>
      </c>
      <c r="H6643" s="749" t="s">
        <v>20148</v>
      </c>
      <c r="I6643" s="749" t="s">
        <v>236</v>
      </c>
      <c r="J6643" s="749" t="n">
        <v>22.94</v>
      </c>
    </row>
    <row collapsed="false" customFormat="false" customHeight="true" hidden="true" ht="12.75" outlineLevel="0" r="6644">
      <c r="A6644" s="749" t="s">
        <v>20150</v>
      </c>
      <c r="B6644" s="749" t="str">
        <f aca="false">C6644&amp;D6644&amp;E6644&amp;F6644&amp;G6644&amp;H6644</f>
        <v>DUTO CORRUGADO HELICOIDAL,NA COR PRETA,SINGELO,DE POLIETILENO DE ALTA DENSIDADE(PEAD),PARA PROTECAO DE CONDUTORES ELETRICOS EM INSTAL.SUBTERRANEAS,COM DIAMETRO NOMINAL 3",SENDO DIAMETRO INTERNO 75MM,FORNECIDO C/2 TAMPOES NAS EXTREMIDADES,FITA DE AVISO "PERIGO" C/FIO GUIA DE ACO GALV.REVEST.PVC,NORMA NBR 13897/13898,LANC.DIR.SOLO,INCL.CONEXOES E KIT VEDACAO</v>
      </c>
      <c r="C6644" s="749" t="s">
        <v>20112</v>
      </c>
      <c r="D6644" s="749" t="s">
        <v>20151</v>
      </c>
      <c r="E6644" s="749" t="s">
        <v>20152</v>
      </c>
      <c r="F6644" s="749" t="s">
        <v>20153</v>
      </c>
      <c r="G6644" s="749" t="s">
        <v>20154</v>
      </c>
      <c r="H6644" s="749" t="s">
        <v>20155</v>
      </c>
      <c r="I6644" s="749" t="s">
        <v>236</v>
      </c>
      <c r="J6644" s="749" t="n">
        <v>17.31</v>
      </c>
    </row>
    <row collapsed="false" customFormat="false" customHeight="true" hidden="true" ht="12.75" outlineLevel="0" r="6645">
      <c r="A6645" s="749" t="s">
        <v>20156</v>
      </c>
      <c r="B6645" s="749" t="str">
        <f aca="false">C6645&amp;D6645&amp;E6645&amp;F6645&amp;G6645&amp;H6645</f>
        <v>DUTO CORRUGADO HELICOIDAL,NA COR PRETA,SINGELO,DE POLIETILENO DE ALTA DENSIDADE(PEAD),PARA PROTECAO DE CONDUTORES ELETRICOS EM INSTAL.SUBTERRANEAS,COM DIAMETRO NOMINAL 3",SENDO DIAMETRO INTERNO 75MM,FORNECIDO C/2 TAMPOES NAS EXTREMIDADES,FITA DE AVISO "PERIGO" C/FIO GUIA DE ACO GALV.REVEST.PVC,NORMA NBR 13897/13898,LANC.DIR.SOLO,INCL.CONEXOES E KIT VEDACAO</v>
      </c>
      <c r="C6645" s="749" t="s">
        <v>20112</v>
      </c>
      <c r="D6645" s="749" t="s">
        <v>20151</v>
      </c>
      <c r="E6645" s="749" t="s">
        <v>20152</v>
      </c>
      <c r="F6645" s="749" t="s">
        <v>20153</v>
      </c>
      <c r="G6645" s="749" t="s">
        <v>20154</v>
      </c>
      <c r="H6645" s="749" t="s">
        <v>20155</v>
      </c>
      <c r="I6645" s="749" t="s">
        <v>236</v>
      </c>
      <c r="J6645" s="749" t="n">
        <v>16.41</v>
      </c>
    </row>
    <row collapsed="false" customFormat="false" customHeight="true" hidden="true" ht="12.75" outlineLevel="0" r="6646">
      <c r="A6646" s="749" t="s">
        <v>20157</v>
      </c>
      <c r="B6646" s="749" t="str">
        <f aca="false">C6646&amp;D6646&amp;E6646&amp;F6646&amp;G6646&amp;H6646</f>
        <v>DUTO CORRUGADO HELICOIDAL,NA COR PRETA,LINHA DUPLA,DE POLIETILENO DE ALTA DENSIDADE(PEAD),P/PROTECAO DE CONDUTORES ELETRICOS EM INSTAL.SUBTERRANEAS,DIAMETRO NOMINAL 3",SENDO DIAMETRO INTERNO 75MM,FORNECIDO C/2 TAMPOES NAS EXTREMIDADES,FITADE AVISO "PERIGO" C/FIO GUIA DE ACO GALV.REVEST.PVC,NORMA NBR 13897/13898,LANC.DIR.SOLO,INCLUSIVE CONEXOES E KIT VEDACAO</v>
      </c>
      <c r="C6646" s="749" t="s">
        <v>20120</v>
      </c>
      <c r="D6646" s="749" t="s">
        <v>20121</v>
      </c>
      <c r="E6646" s="749" t="s">
        <v>20158</v>
      </c>
      <c r="F6646" s="749" t="s">
        <v>20159</v>
      </c>
      <c r="G6646" s="749" t="s">
        <v>20141</v>
      </c>
      <c r="H6646" s="749" t="s">
        <v>20142</v>
      </c>
      <c r="I6646" s="749" t="s">
        <v>236</v>
      </c>
      <c r="J6646" s="749" t="n">
        <v>29.85</v>
      </c>
    </row>
    <row collapsed="false" customFormat="false" customHeight="true" hidden="true" ht="12.75" outlineLevel="0" r="6647">
      <c r="A6647" s="749" t="s">
        <v>20160</v>
      </c>
      <c r="B6647" s="749" t="str">
        <f aca="false">C6647&amp;D6647&amp;E6647&amp;F6647&amp;G6647&amp;H6647</f>
        <v>DUTO CORRUGADO HELICOIDAL,NA COR PRETA,LINHA DUPLA,DE POLIETILENO DE ALTA DENSIDADE(PEAD),P/PROTECAO DE CONDUTORES ELETRICOS EM INSTAL.SUBTERRANEAS,DIAMETRO NOMINAL 3",SENDO DIAMETRO INTERNO 75MM,FORNECIDO C/2 TAMPOES NAS EXTREMIDADES,FITADE AVISO "PERIGO" C/FIO GUIA DE ACO GALV.REVEST.PVC,NORMA NBR 13897/13898,LANC.DIR.SOLO,INCLUSIVE CONEXOES E KIT VEDACAO</v>
      </c>
      <c r="C6647" s="749" t="s">
        <v>20120</v>
      </c>
      <c r="D6647" s="749" t="s">
        <v>20121</v>
      </c>
      <c r="E6647" s="749" t="s">
        <v>20158</v>
      </c>
      <c r="F6647" s="749" t="s">
        <v>20159</v>
      </c>
      <c r="G6647" s="749" t="s">
        <v>20141</v>
      </c>
      <c r="H6647" s="749" t="s">
        <v>20142</v>
      </c>
      <c r="I6647" s="749" t="s">
        <v>236</v>
      </c>
      <c r="J6647" s="749" t="n">
        <v>28.7</v>
      </c>
    </row>
    <row collapsed="false" customFormat="false" customHeight="true" hidden="true" ht="12.75" outlineLevel="0" r="6648">
      <c r="A6648" s="749" t="s">
        <v>20161</v>
      </c>
      <c r="B6648" s="749" t="str">
        <f aca="false">C6648&amp;D6648&amp;E6648&amp;F6648&amp;G6648&amp;H6648</f>
        <v>DUTO CORRUGADO HELICOIDAL,NA COR PRETA,SINGELO,DE POLIETILENO DE ALTA DENSIDADE(PEAD),PARA PROTECAO DE CONDUTORES ELETRICOS EM INSTAL.SUBTERRANEAS,COM DIAMETRO NOMINAL 4",SENDO DIAMETRO INTERNO 102MM,FORNECIDO C/2 TAMPOES NAS EXTREMIDADES,FITA DE AVISO "PERIGO" C/FIO GUIA DE ACO GALV.REVEST.PVC,NORMA NBR 13897/13898,LANC.DIR.SOLO,INCL.CONEXOES E KIT VEDACAO</v>
      </c>
      <c r="C6648" s="749" t="s">
        <v>20112</v>
      </c>
      <c r="D6648" s="749" t="s">
        <v>20151</v>
      </c>
      <c r="E6648" s="749" t="s">
        <v>20162</v>
      </c>
      <c r="F6648" s="749" t="s">
        <v>20163</v>
      </c>
      <c r="G6648" s="749" t="s">
        <v>20164</v>
      </c>
      <c r="H6648" s="749" t="s">
        <v>20117</v>
      </c>
      <c r="I6648" s="749" t="s">
        <v>236</v>
      </c>
      <c r="J6648" s="749" t="n">
        <v>23.14</v>
      </c>
    </row>
    <row collapsed="false" customFormat="false" customHeight="true" hidden="true" ht="12.75" outlineLevel="0" r="6649">
      <c r="A6649" s="749" t="s">
        <v>20165</v>
      </c>
      <c r="B6649" s="749" t="str">
        <f aca="false">C6649&amp;D6649&amp;E6649&amp;F6649&amp;G6649&amp;H6649</f>
        <v>DUTO CORRUGADO HELICOIDAL,NA COR PRETA,SINGELO,DE POLIETILENO DE ALTA DENSIDADE(PEAD),PARA PROTECAO DE CONDUTORES ELETRICOS EM INSTAL.SUBTERRANEAS,COM DIAMETRO NOMINAL 4",SENDO DIAMETRO INTERNO 102MM,FORNECIDO C/2 TAMPOES NAS EXTREMIDADES,FITA DE AVISO "PERIGO" C/FIO GUIA DE ACO GALV.REVEST.PVC,NORMA NBR 13897/13898,LANC.DIR.SOLO,INCL.CONEXOES E KIT VEDACAO</v>
      </c>
      <c r="C6649" s="749" t="s">
        <v>20112</v>
      </c>
      <c r="D6649" s="749" t="s">
        <v>20151</v>
      </c>
      <c r="E6649" s="749" t="s">
        <v>20162</v>
      </c>
      <c r="F6649" s="749" t="s">
        <v>20163</v>
      </c>
      <c r="G6649" s="749" t="s">
        <v>20164</v>
      </c>
      <c r="H6649" s="749" t="s">
        <v>20117</v>
      </c>
      <c r="I6649" s="749" t="s">
        <v>236</v>
      </c>
      <c r="J6649" s="749" t="n">
        <v>22.24</v>
      </c>
    </row>
    <row collapsed="false" customFormat="false" customHeight="true" hidden="true" ht="12.75" outlineLevel="0" r="6650">
      <c r="A6650" s="749" t="s">
        <v>20166</v>
      </c>
      <c r="B6650" s="749" t="str">
        <f aca="false">C6650&amp;D6650&amp;E6650&amp;F6650&amp;G6650&amp;H6650</f>
        <v>DUTO CORRUGADO HELICOIDAL,NA COR PRETA,LINHA DUPLA,DE POLIETILENO DE ALTA DENSIDADE(PEAD),P/PROTECAO DE CONDUTORES ELETRICOS EM INSTAL.SUBTERRANEAS,DIAMETRO NOMINAL 4",SENDO DIAMETRO INTERNO 102MM,FORNECIDO C/2 TAMPOES NAS EXTREMIDADES,FITA DE AVISO "PERIGO" C/FIO GUIA DE ACO GALV.REVEST.PVC,NORMA NBR 13897/13898,LANC.DIR.SOLO,INCL.CONEXOES E KIT VEDACAO</v>
      </c>
      <c r="C6650" s="749" t="s">
        <v>20120</v>
      </c>
      <c r="D6650" s="749" t="s">
        <v>20121</v>
      </c>
      <c r="E6650" s="749" t="s">
        <v>20167</v>
      </c>
      <c r="F6650" s="749" t="s">
        <v>20168</v>
      </c>
      <c r="G6650" s="749" t="s">
        <v>20169</v>
      </c>
      <c r="H6650" s="749" t="s">
        <v>20170</v>
      </c>
      <c r="I6650" s="749" t="s">
        <v>236</v>
      </c>
      <c r="J6650" s="749" t="n">
        <v>41.51</v>
      </c>
    </row>
    <row collapsed="false" customFormat="false" customHeight="true" hidden="true" ht="12.75" outlineLevel="0" r="6651">
      <c r="A6651" s="749" t="s">
        <v>20171</v>
      </c>
      <c r="B6651" s="749" t="str">
        <f aca="false">C6651&amp;D6651&amp;E6651&amp;F6651&amp;G6651&amp;H6651</f>
        <v>DUTO CORRUGADO HELICOIDAL,NA COR PRETA,LINHA DUPLA,DE POLIETILENO DE ALTA DENSIDADE(PEAD),P/PROTECAO DE CONDUTORES ELETRICOS EM INSTAL.SUBTERRANEAS,DIAMETRO NOMINAL 4",SENDO DIAMETRO INTERNO 102MM,FORNECIDO C/2 TAMPOES NAS EXTREMIDADES,FITA DE AVISO "PERIGO" C/FIO GUIA DE ACO GALV.REVEST.PVC,NORMA NBR 13897/13898,LANC.DIR.SOLO,INCL.CONEXOES E KIT VEDACAO</v>
      </c>
      <c r="C6651" s="749" t="s">
        <v>20120</v>
      </c>
      <c r="D6651" s="749" t="s">
        <v>20121</v>
      </c>
      <c r="E6651" s="749" t="s">
        <v>20167</v>
      </c>
      <c r="F6651" s="749" t="s">
        <v>20168</v>
      </c>
      <c r="G6651" s="749" t="s">
        <v>20169</v>
      </c>
      <c r="H6651" s="749" t="s">
        <v>20170</v>
      </c>
      <c r="I6651" s="749" t="s">
        <v>236</v>
      </c>
      <c r="J6651" s="749" t="n">
        <v>40.36</v>
      </c>
    </row>
    <row collapsed="false" customFormat="false" customHeight="true" hidden="true" ht="12.75" outlineLevel="0" r="6652">
      <c r="A6652" s="749" t="s">
        <v>20172</v>
      </c>
      <c r="B6652" s="749" t="str">
        <f aca="false">C6652&amp;D6652&amp;E6652&amp;F6652&amp;G6652&amp;H6652</f>
        <v>DUTO CORRUGADO HELICOIDAL,NA COR PRETA,SINGELO,DE POLIETILENO DE ALTA DENSIDADE(PEAD),P/PROTECAO DE CONDUTORES ELETRICOS EM INSTAL.SUBTERRANEAS,DIAMETRO NOMINAL 5",SENDO DIAMETRO INTERNO 128,8MM,FORNECIDO C/2 TAMPOES NAS EXTREMIDADES,FITA DE AVISO "PERIGO" C/FIO GUIA DE ACO GALV.REVEST.PVC,NORMA NBR 13897/13898,LANC.DIR.SOLO,INCLUSIVE CONEXOES E KIT VEDACAO</v>
      </c>
      <c r="C6652" s="749" t="s">
        <v>20112</v>
      </c>
      <c r="D6652" s="749" t="s">
        <v>20113</v>
      </c>
      <c r="E6652" s="749" t="s">
        <v>20173</v>
      </c>
      <c r="F6652" s="749" t="s">
        <v>20174</v>
      </c>
      <c r="G6652" s="749" t="s">
        <v>20175</v>
      </c>
      <c r="H6652" s="749" t="s">
        <v>20176</v>
      </c>
      <c r="I6652" s="749" t="s">
        <v>236</v>
      </c>
      <c r="J6652" s="749" t="n">
        <v>29.53</v>
      </c>
    </row>
    <row collapsed="false" customFormat="false" customHeight="true" hidden="true" ht="12.75" outlineLevel="0" r="6653">
      <c r="A6653" s="749" t="s">
        <v>20177</v>
      </c>
      <c r="B6653" s="749" t="str">
        <f aca="false">C6653&amp;D6653&amp;E6653&amp;F6653&amp;G6653&amp;H6653</f>
        <v>DUTO CORRUGADO HELICOIDAL,NA COR PRETA,SINGELO,DE POLIETILENO DE ALTA DENSIDADE(PEAD),P/PROTECAO DE CONDUTORES ELETRICOS EM INSTAL.SUBTERRANEAS,DIAMETRO NOMINAL 5",SENDO DIAMETRO INTERNO 128,8MM,FORNECIDO C/2 TAMPOES NAS EXTREMIDADES,FITA DE AVISO "PERIGO" C/FIO GUIA DE ACO GALV.REVEST.PVC,NORMA NBR 13897/13898,LANC.DIR.SOLO,INCLUSIVE CONEXOES E KIT VEDACAO</v>
      </c>
      <c r="C6653" s="749" t="s">
        <v>20112</v>
      </c>
      <c r="D6653" s="749" t="s">
        <v>20113</v>
      </c>
      <c r="E6653" s="749" t="s">
        <v>20173</v>
      </c>
      <c r="F6653" s="749" t="s">
        <v>20174</v>
      </c>
      <c r="G6653" s="749" t="s">
        <v>20175</v>
      </c>
      <c r="H6653" s="749" t="s">
        <v>20176</v>
      </c>
      <c r="I6653" s="749" t="s">
        <v>236</v>
      </c>
      <c r="J6653" s="749" t="n">
        <v>28.64</v>
      </c>
    </row>
    <row collapsed="false" customFormat="false" customHeight="true" hidden="true" ht="12.75" outlineLevel="0" r="6654">
      <c r="A6654" s="749" t="s">
        <v>20178</v>
      </c>
      <c r="B6654" s="749" t="str">
        <f aca="false">C6654&amp;D6654&amp;E6654&amp;F6654&amp;G6654&amp;H6654</f>
        <v>DUTO CORRUGADO HELICOIDAL,NA COR PRETA,LINHA DUPLA,DE POLIETILENO DE ALTA DENSIDADE(PEAD),P/PROTECAO DE CONDUTORES ELETRICOS EM INSTAL.SUBTERRANEAS,DIAMETRO NOMINAL 5",SENDO DIAMETRO INTERNO 128,8MM,FORNECIDO C/2 TAMPOES NAS EXTREMIDADES,FITA DE AVISO "PERIGO" C/FIO GUIA DE ACO GALV.REVEST.PVC,NORMA NBR 13897/13898,LANC.DIR.SOLO,INCL.CONEXOES E KIT VEDACAO</v>
      </c>
      <c r="C6654" s="749" t="s">
        <v>20120</v>
      </c>
      <c r="D6654" s="749" t="s">
        <v>20121</v>
      </c>
      <c r="E6654" s="749" t="s">
        <v>20179</v>
      </c>
      <c r="F6654" s="749" t="s">
        <v>20180</v>
      </c>
      <c r="G6654" s="749" t="s">
        <v>20154</v>
      </c>
      <c r="H6654" s="749" t="s">
        <v>20155</v>
      </c>
      <c r="I6654" s="749" t="s">
        <v>236</v>
      </c>
      <c r="J6654" s="749" t="n">
        <v>54.3</v>
      </c>
    </row>
    <row collapsed="false" customFormat="false" customHeight="true" hidden="true" ht="12.75" outlineLevel="0" r="6655">
      <c r="A6655" s="749" t="s">
        <v>20181</v>
      </c>
      <c r="B6655" s="749" t="str">
        <f aca="false">C6655&amp;D6655&amp;E6655&amp;F6655&amp;G6655&amp;H6655</f>
        <v>DUTO CORRUGADO HELICOIDAL,NA COR PRETA,LINHA DUPLA,DE POLIETILENO DE ALTA DENSIDADE(PEAD),P/PROTECAO DE CONDUTORES ELETRICOS EM INSTAL.SUBTERRANEAS,DIAMETRO NOMINAL 5",SENDO DIAMETRO INTERNO 128,8MM,FORNECIDO C/2 TAMPOES NAS EXTREMIDADES,FITA DE AVISO "PERIGO" C/FIO GUIA DE ACO GALV.REVEST.PVC,NORMA NBR 13897/13898,LANC.DIR.SOLO,INCL.CONEXOES E KIT VEDACAO</v>
      </c>
      <c r="C6655" s="749" t="s">
        <v>20120</v>
      </c>
      <c r="D6655" s="749" t="s">
        <v>20121</v>
      </c>
      <c r="E6655" s="749" t="s">
        <v>20179</v>
      </c>
      <c r="F6655" s="749" t="s">
        <v>20180</v>
      </c>
      <c r="G6655" s="749" t="s">
        <v>20154</v>
      </c>
      <c r="H6655" s="749" t="s">
        <v>20155</v>
      </c>
      <c r="I6655" s="749" t="s">
        <v>236</v>
      </c>
      <c r="J6655" s="749" t="n">
        <v>53.15</v>
      </c>
    </row>
    <row collapsed="false" customFormat="false" customHeight="true" hidden="true" ht="12.75" outlineLevel="0" r="6656">
      <c r="A6656" s="749" t="s">
        <v>20182</v>
      </c>
      <c r="B6656" s="749" t="str">
        <f aca="false">C6656&amp;D6656&amp;E6656&amp;F6656&amp;G6656&amp;H6656</f>
        <v>DUTO CORRUGADO HELICOIDAL,NA COR PRETA,SINGELO,DE POLIETILENO DE ALTA DENSIDADE(PEAD),P/PROTECAO DE CONDUTORES ELETRICOS EM INSTAL.SUBTERRANEAS,DIAMETRO NOMINAL 6",SENDO DIAMETRO INTERNO 155.6MM,FORNECIDO C/2 TAMPOES NAS EXTREMIDADES,FITA DE AVISO "PERIGO" C/FIO GUIA DE ACO GALV.REVEST.PVC,NORMA NBR 13897/13898,LANC.DIR.SOLO,INCLUSIVE CONEXOES E KIT VEDACAO</v>
      </c>
      <c r="C6656" s="749" t="s">
        <v>20112</v>
      </c>
      <c r="D6656" s="749" t="s">
        <v>20113</v>
      </c>
      <c r="E6656" s="749" t="s">
        <v>20183</v>
      </c>
      <c r="F6656" s="749" t="s">
        <v>20184</v>
      </c>
      <c r="G6656" s="749" t="s">
        <v>20175</v>
      </c>
      <c r="H6656" s="749" t="s">
        <v>20176</v>
      </c>
      <c r="I6656" s="749" t="s">
        <v>236</v>
      </c>
      <c r="J6656" s="749" t="n">
        <v>39.36</v>
      </c>
    </row>
    <row collapsed="false" customFormat="false" customHeight="true" hidden="true" ht="12.75" outlineLevel="0" r="6657">
      <c r="A6657" s="749" t="s">
        <v>20185</v>
      </c>
      <c r="B6657" s="749" t="str">
        <f aca="false">C6657&amp;D6657&amp;E6657&amp;F6657&amp;G6657&amp;H6657</f>
        <v>DUTO CORRUGADO HELICOIDAL,NA COR PRETA,SINGELO,DE POLIETILENO DE ALTA DENSIDADE(PEAD),P/PROTECAO DE CONDUTORES ELETRICOS EM INSTAL.SUBTERRANEAS,DIAMETRO NOMINAL 6",SENDO DIAMETRO INTERNO 155.6MM,FORNECIDO C/2 TAMPOES NAS EXTREMIDADES,FITA DE AVISO "PERIGO" C/FIO GUIA DE ACO GALV.REVEST.PVC,NORMA NBR 13897/13898,LANC.DIR.SOLO,INCLUSIVE CONEXOES E KIT VEDACAO</v>
      </c>
      <c r="C6657" s="749" t="s">
        <v>20112</v>
      </c>
      <c r="D6657" s="749" t="s">
        <v>20113</v>
      </c>
      <c r="E6657" s="749" t="s">
        <v>20183</v>
      </c>
      <c r="F6657" s="749" t="s">
        <v>20184</v>
      </c>
      <c r="G6657" s="749" t="s">
        <v>20175</v>
      </c>
      <c r="H6657" s="749" t="s">
        <v>20176</v>
      </c>
      <c r="I6657" s="749" t="s">
        <v>236</v>
      </c>
      <c r="J6657" s="749" t="n">
        <v>38.46</v>
      </c>
    </row>
    <row collapsed="false" customFormat="false" customHeight="true" hidden="true" ht="12.75" outlineLevel="0" r="6658">
      <c r="A6658" s="749" t="s">
        <v>20186</v>
      </c>
      <c r="B6658" s="749" t="str">
        <f aca="false">C6658&amp;D6658&amp;E6658&amp;F6658&amp;G6658&amp;H6658</f>
        <v>DUTO CORRUGADO HELICOIDAL,NA COR PRETA,LINHA DUPLA,DE POLIETILENO DE ALTA DENSIDADE(PEAD),P/PROTECAO DE CONDUTORES ELETRICOS EM INSTAL.SUBTERRANEAS,DIAMETRO NOMINAL 6",SENDO DIAMETRO INTERNO 155,6MM,FORNECIDO C/2 TAMPOES NAS EXTREMIDADES,FITA DE AVISO "PERIGO" C/FIO GUIA DE ACO GALV.REVEST.PVC,NORMA NBR 13897/13898,LANC.DIR.SOLO,INCL.CONEXOES E KIT VEDACAO</v>
      </c>
      <c r="C6658" s="749" t="s">
        <v>20120</v>
      </c>
      <c r="D6658" s="749" t="s">
        <v>20121</v>
      </c>
      <c r="E6658" s="749" t="s">
        <v>20187</v>
      </c>
      <c r="F6658" s="749" t="s">
        <v>20188</v>
      </c>
      <c r="G6658" s="749" t="s">
        <v>20154</v>
      </c>
      <c r="H6658" s="749" t="s">
        <v>20155</v>
      </c>
      <c r="I6658" s="749" t="s">
        <v>236</v>
      </c>
      <c r="J6658" s="749" t="n">
        <v>73.95</v>
      </c>
    </row>
    <row collapsed="false" customFormat="false" customHeight="true" hidden="true" ht="12.75" outlineLevel="0" r="6659">
      <c r="A6659" s="749" t="s">
        <v>20189</v>
      </c>
      <c r="B6659" s="749" t="str">
        <f aca="false">C6659&amp;D6659&amp;E6659&amp;F6659&amp;G6659&amp;H6659</f>
        <v>DUTO CORRUGADO HELICOIDAL,NA COR PRETA,LINHA DUPLA,DE POLIETILENO DE ALTA DENSIDADE(PEAD),P/PROTECAO DE CONDUTORES ELETRICOS EM INSTAL.SUBTERRANEAS,DIAMETRO NOMINAL 6",SENDO DIAMETRO INTERNO 155,6MM,FORNECIDO C/2 TAMPOES NAS EXTREMIDADES,FITA DE AVISO "PERIGO" C/FIO GUIA DE ACO GALV.REVEST.PVC,NORMA NBR 13897/13898,LANC.DIR.SOLO,INCL.CONEXOES E KIT VEDACAO</v>
      </c>
      <c r="C6659" s="749" t="s">
        <v>20120</v>
      </c>
      <c r="D6659" s="749" t="s">
        <v>20121</v>
      </c>
      <c r="E6659" s="749" t="s">
        <v>20187</v>
      </c>
      <c r="F6659" s="749" t="s">
        <v>20188</v>
      </c>
      <c r="G6659" s="749" t="s">
        <v>20154</v>
      </c>
      <c r="H6659" s="749" t="s">
        <v>20155</v>
      </c>
      <c r="I6659" s="749" t="s">
        <v>236</v>
      </c>
      <c r="J6659" s="749" t="n">
        <v>72.8</v>
      </c>
    </row>
    <row collapsed="false" customFormat="false" customHeight="true" hidden="true" ht="12.75" outlineLevel="0" r="6660">
      <c r="A6660" s="749" t="s">
        <v>20190</v>
      </c>
      <c r="B6660" s="749" t="str">
        <f aca="false">C6660&amp;D6660&amp;E6660&amp;F6660&amp;G6660&amp;H6660</f>
        <v>DUTO CORRUGADO HELICOIDAL,NA COR PRETA,SINGELO,DE POLIETILENO DE ALTA DENSIDADE(PEAD),P/PROTECAO DE CONDUTORES ELETRICOS EM INSTAL.SUBTERRANEAS,DIAMETRO NOMINAL 8",SENDO DIAMETRO INTERNO 206MM,FORNECIDO C/2 TAMPOES NAS EXTREMIDADES,FITA DEAVISO "PERIGO" COM FIO GUIA DE ACO GALV.REVEST.PVC,NORMA NBR 13897/13898,LANC.DIR.SOLO,INCLUSIVE CONEXOES E KIT VEDACAO</v>
      </c>
      <c r="C6660" s="749" t="s">
        <v>20112</v>
      </c>
      <c r="D6660" s="749" t="s">
        <v>20113</v>
      </c>
      <c r="E6660" s="749" t="s">
        <v>20191</v>
      </c>
      <c r="F6660" s="749" t="s">
        <v>20192</v>
      </c>
      <c r="G6660" s="749" t="s">
        <v>20193</v>
      </c>
      <c r="H6660" s="749" t="s">
        <v>20176</v>
      </c>
      <c r="I6660" s="749" t="s">
        <v>236</v>
      </c>
      <c r="J6660" s="749" t="n">
        <v>64.11</v>
      </c>
    </row>
    <row collapsed="false" customFormat="false" customHeight="true" hidden="true" ht="12.75" outlineLevel="0" r="6661">
      <c r="A6661" s="749" t="s">
        <v>20194</v>
      </c>
      <c r="B6661" s="749" t="str">
        <f aca="false">C6661&amp;D6661&amp;E6661&amp;F6661&amp;G6661&amp;H6661</f>
        <v>DUTO CORRUGADO HELICOIDAL,NA COR PRETA,SINGELO,DE POLIETILENO DE ALTA DENSIDADE(PEAD),P/PROTECAO DE CONDUTORES ELETRICOS EM INSTAL.SUBTERRANEAS,DIAMETRO NOMINAL 8",SENDO DIAMETRO INTERNO 206MM,FORNECIDO C/2 TAMPOES NAS EXTREMIDADES,FITA DEAVISO "PERIGO" COM FIO GUIA DE ACO GALV.REVEST.PVC,NORMA NBR 13897/13898,LANC.DIR.SOLO,INCLUSIVE CONEXOES E KIT VEDACAO</v>
      </c>
      <c r="C6661" s="749" t="s">
        <v>20112</v>
      </c>
      <c r="D6661" s="749" t="s">
        <v>20113</v>
      </c>
      <c r="E6661" s="749" t="s">
        <v>20191</v>
      </c>
      <c r="F6661" s="749" t="s">
        <v>20192</v>
      </c>
      <c r="G6661" s="749" t="s">
        <v>20193</v>
      </c>
      <c r="H6661" s="749" t="s">
        <v>20176</v>
      </c>
      <c r="I6661" s="749" t="s">
        <v>236</v>
      </c>
      <c r="J6661" s="749" t="n">
        <v>63.21</v>
      </c>
    </row>
    <row collapsed="false" customFormat="false" customHeight="true" hidden="true" ht="12.75" outlineLevel="0" r="6662">
      <c r="A6662" s="749" t="s">
        <v>20195</v>
      </c>
      <c r="B6662" s="749" t="str">
        <f aca="false">C6662&amp;D6662&amp;E6662&amp;F6662&amp;G6662&amp;H6662</f>
        <v>DUTO CORRUGADO HELICOIDAL,NA COR PRETA,LINHA DUPLA,DE POLIETILENO DE ALTA DENSIDADE(PEAD),P/PROTECAO DE CONDUTORES ELETRICOS EM INSTAL.SUBTERRANEAS,DIAMETRO NOMINAL 8",SENDO DIAMETRO INTERNO 206MM,FORNECIDO C/2 TAMPOES NAS EXTREMIDADES,FITA DE AVISO"PERIGO" C/FIO GUIA DE ACO GALV.REVEST,PVC,NORMA NBR 13897/13898,LANC.DIR.SOLO,INCLUSIVE CONEXOES E KIT VEDACAO</v>
      </c>
      <c r="C6662" s="749" t="s">
        <v>20120</v>
      </c>
      <c r="D6662" s="749" t="s">
        <v>20121</v>
      </c>
      <c r="E6662" s="749" t="s">
        <v>20196</v>
      </c>
      <c r="F6662" s="749" t="s">
        <v>20197</v>
      </c>
      <c r="G6662" s="749" t="s">
        <v>20198</v>
      </c>
      <c r="H6662" s="749" t="s">
        <v>20142</v>
      </c>
      <c r="I6662" s="749" t="s">
        <v>236</v>
      </c>
      <c r="J6662" s="749" t="n">
        <v>123.45</v>
      </c>
    </row>
    <row collapsed="false" customFormat="false" customHeight="true" hidden="true" ht="12.75" outlineLevel="0" r="6663">
      <c r="A6663" s="749" t="s">
        <v>20199</v>
      </c>
      <c r="B6663" s="749" t="str">
        <f aca="false">C6663&amp;D6663&amp;E6663&amp;F6663&amp;G6663&amp;H6663</f>
        <v>DUTO CORRUGADO HELICOIDAL,NA COR PRETA,LINHA DUPLA,DE POLIETILENO DE ALTA DENSIDADE(PEAD),P/PROTECAO DE CONDUTORES ELETRICOS EM INSTAL.SUBTERRANEAS,DIAMETRO NOMINAL 8",SENDO DIAMETRO INTERNO 206MM,FORNECIDO C/2 TAMPOES NAS EXTREMIDADES,FITA DE AVISO"PERIGO" C/FIO GUIA DE ACO GALV.REVEST,PVC,NORMA NBR 13897/13898,LANC.DIR.SOLO,INCLUSIVE CONEXOES E KIT VEDACAO</v>
      </c>
      <c r="C6663" s="749" t="s">
        <v>20120</v>
      </c>
      <c r="D6663" s="749" t="s">
        <v>20121</v>
      </c>
      <c r="E6663" s="749" t="s">
        <v>20196</v>
      </c>
      <c r="F6663" s="749" t="s">
        <v>20197</v>
      </c>
      <c r="G6663" s="749" t="s">
        <v>20198</v>
      </c>
      <c r="H6663" s="749" t="s">
        <v>20142</v>
      </c>
      <c r="I6663" s="749" t="s">
        <v>236</v>
      </c>
      <c r="J6663" s="749" t="n">
        <v>122.3</v>
      </c>
    </row>
    <row collapsed="false" customFormat="false" customHeight="true" hidden="true" ht="12.75" outlineLevel="0" r="6664">
      <c r="A6664" s="749" t="s">
        <v>20200</v>
      </c>
      <c r="B6664" s="749" t="str">
        <f aca="false">C6664&amp;D6664&amp;E6664&amp;F6664&amp;G6664&amp;H6664</f>
        <v>GABIAO CAIXA DE 1,00M DE ALTURA,MALHA DE ACO HEXAGONAL (8X10)CM,FIO COM DIAMETRO NOMINAL DO ARAME DE 2,7MM,GALVANIZADO EM LIGA ZN/AL TIPO 1 OU 2 (NBR 8964, NBR 10514, EN 10223-3),INCLUSIVE MANTA GEOTEXTIL E EQUIPAMENTO,EXCLUSIVE PEDRAS.FORNECIMENTO E COLOCACAO</v>
      </c>
      <c r="C6664" s="749" t="s">
        <v>20201</v>
      </c>
      <c r="D6664" s="749" t="s">
        <v>20202</v>
      </c>
      <c r="E6664" s="749" t="s">
        <v>20203</v>
      </c>
      <c r="F6664" s="749" t="s">
        <v>20204</v>
      </c>
      <c r="G6664" s="749" t="s">
        <v>20205</v>
      </c>
      <c r="I6664" s="749" t="s">
        <v>2478</v>
      </c>
      <c r="J6664" s="749" t="n">
        <v>485.62</v>
      </c>
    </row>
    <row collapsed="false" customFormat="false" customHeight="true" hidden="true" ht="12.75" outlineLevel="0" r="6665">
      <c r="A6665" s="749" t="s">
        <v>20206</v>
      </c>
      <c r="B6665" s="749" t="str">
        <f aca="false">C6665&amp;D6665&amp;E6665&amp;F6665&amp;G6665&amp;H6665</f>
        <v>GABIAO CAIXA DE 1,00M DE ALTURA,MALHA DE ACO HEXAGONAL (8X10)CM,FIO COM DIAMETRO NOMINAL DO ARAME DE 2,7MM,GALVANIZADO EM LIGA ZN/AL TIPO 1 OU 2 (NBR 8964, NBR 10514, EN 10223-3),INCLUSIVE MANTA GEOTEXTIL E EQUIPAMENTO,EXCLUSIVE PEDRAS.FORNECIMENTO E COLOCACAO</v>
      </c>
      <c r="C6665" s="749" t="s">
        <v>20201</v>
      </c>
      <c r="D6665" s="749" t="s">
        <v>20202</v>
      </c>
      <c r="E6665" s="749" t="s">
        <v>20203</v>
      </c>
      <c r="F6665" s="749" t="s">
        <v>20204</v>
      </c>
      <c r="G6665" s="749" t="s">
        <v>20205</v>
      </c>
      <c r="I6665" s="749" t="s">
        <v>2478</v>
      </c>
      <c r="J6665" s="749" t="n">
        <v>462.62</v>
      </c>
    </row>
    <row collapsed="false" customFormat="false" customHeight="true" hidden="true" ht="12.75" outlineLevel="0" r="6666">
      <c r="A6666" s="749" t="s">
        <v>20207</v>
      </c>
      <c r="B6666" s="749" t="str">
        <f aca="false">C6666&amp;D6666&amp;E6666&amp;F6666&amp;G6666&amp;H6666</f>
        <v>GABIAO CAIXA DE 0,50M DE ALTURA,MALHA DE ACO HEXAGONAL (8X10)CM,FIO COM DIAMETRO NOMINAL DO ARAME DE 2,7MM,GALVANIZADO EM LIGA ZN/AL TIPO 1 OU 2 (NBR 8964,NBR 10514,EN 10223-3),INCLUSIVE MANTA GEOTEXTIL E EQUIPAMENTO,EXCLUSIVE PEDRAS.FORNECIMENTO E COLOCACAO</v>
      </c>
      <c r="C6666" s="749" t="s">
        <v>20208</v>
      </c>
      <c r="D6666" s="749" t="s">
        <v>20202</v>
      </c>
      <c r="E6666" s="749" t="s">
        <v>20209</v>
      </c>
      <c r="F6666" s="749" t="s">
        <v>20210</v>
      </c>
      <c r="G6666" s="749" t="s">
        <v>20211</v>
      </c>
      <c r="I6666" s="749" t="s">
        <v>2478</v>
      </c>
      <c r="J6666" s="749" t="n">
        <v>597.08</v>
      </c>
    </row>
    <row collapsed="false" customFormat="false" customHeight="true" hidden="true" ht="12.75" outlineLevel="0" r="6667">
      <c r="A6667" s="749" t="s">
        <v>20212</v>
      </c>
      <c r="B6667" s="749" t="str">
        <f aca="false">C6667&amp;D6667&amp;E6667&amp;F6667&amp;G6667&amp;H6667</f>
        <v>GABIAO CAIXA DE 0,50M DE ALTURA,MALHA DE ACO HEXAGONAL (8X10)CM,FIO COM DIAMETRO NOMINAL DO ARAME DE 2,7MM,GALVANIZADO EM LIGA ZN/AL TIPO 1 OU 2 (NBR 8964,NBR 10514,EN 10223-3),INCLUSIVE MANTA GEOTEXTIL E EQUIPAMENTO,EXCLUSIVE PEDRAS.FORNECIMENTO E COLOCACAO</v>
      </c>
      <c r="C6667" s="749" t="s">
        <v>20208</v>
      </c>
      <c r="D6667" s="749" t="s">
        <v>20202</v>
      </c>
      <c r="E6667" s="749" t="s">
        <v>20209</v>
      </c>
      <c r="F6667" s="749" t="s">
        <v>20210</v>
      </c>
      <c r="G6667" s="749" t="s">
        <v>20211</v>
      </c>
      <c r="I6667" s="749" t="s">
        <v>2478</v>
      </c>
      <c r="J6667" s="749" t="n">
        <v>573.39</v>
      </c>
    </row>
    <row collapsed="false" customFormat="false" customHeight="true" hidden="true" ht="12.75" outlineLevel="0" r="6668">
      <c r="A6668" s="749" t="s">
        <v>20213</v>
      </c>
      <c r="B6668" s="749" t="str">
        <f aca="false">C6668&amp;D6668&amp;E6668&amp;F6668&amp;G6668&amp;H6668</f>
        <v>GABIAO CAIXA DE 1,00M DE ALTURA,MALHA DE ACO HEXAGONAL (8X10)CM,FIO COM DIAMETRO NOMINAL DO ARAME DE 2,7MM,GALVANIZADO EM LIGA ZN/AL TIPO 1 OU 2 (NBR 8964,NBR 10514,EN 10223-3),INCLUSIVE MANTA GEOTEXTIL, EQUIPAMENTO E PEDRAS.FORNECIMENTO ECOLOCACAO</v>
      </c>
      <c r="C6668" s="749" t="s">
        <v>20201</v>
      </c>
      <c r="D6668" s="749" t="s">
        <v>20202</v>
      </c>
      <c r="E6668" s="749" t="s">
        <v>20209</v>
      </c>
      <c r="F6668" s="749" t="s">
        <v>20214</v>
      </c>
      <c r="G6668" s="749" t="s">
        <v>14924</v>
      </c>
      <c r="I6668" s="749" t="s">
        <v>2478</v>
      </c>
      <c r="J6668" s="749" t="n">
        <v>595.49</v>
      </c>
    </row>
    <row collapsed="false" customFormat="false" customHeight="true" hidden="true" ht="12.75" outlineLevel="0" r="6669">
      <c r="A6669" s="749" t="s">
        <v>20215</v>
      </c>
      <c r="B6669" s="749" t="str">
        <f aca="false">C6669&amp;D6669&amp;E6669&amp;F6669&amp;G6669&amp;H6669</f>
        <v>GABIAO CAIXA DE 1,00M DE ALTURA,MALHA DE ACO HEXAGONAL (8X10)CM,FIO COM DIAMETRO NOMINAL DO ARAME DE 2,7MM,GALVANIZADO EM LIGA ZN/AL TIPO 1 OU 2 (NBR 8964,NBR 10514,EN 10223-3),INCLUSIVE MANTA GEOTEXTIL, EQUIPAMENTO E PEDRAS.FORNECIMENTO ECOLOCACAO</v>
      </c>
      <c r="C6669" s="749" t="s">
        <v>20201</v>
      </c>
      <c r="D6669" s="749" t="s">
        <v>20202</v>
      </c>
      <c r="E6669" s="749" t="s">
        <v>20209</v>
      </c>
      <c r="F6669" s="749" t="s">
        <v>20214</v>
      </c>
      <c r="G6669" s="749" t="s">
        <v>14924</v>
      </c>
      <c r="I6669" s="749" t="s">
        <v>2478</v>
      </c>
      <c r="J6669" s="749" t="n">
        <v>572.49</v>
      </c>
    </row>
    <row collapsed="false" customFormat="false" customHeight="true" hidden="true" ht="12.75" outlineLevel="0" r="6670">
      <c r="A6670" s="749" t="s">
        <v>20216</v>
      </c>
      <c r="B6670" s="749" t="str">
        <f aca="false">C6670&amp;D6670&amp;E6670&amp;F6670&amp;G6670&amp;H6670</f>
        <v>GABIAO CAIXA DE 0,50M DE ALTURA,MALHA DE ACO HEXAGONAL (8X10)CM,FIO COM DIAMETRO NOMINAL DO ARAME DE 2,7MM,GALVANIZADO EM LIGA ZN/AL TIPO 1 OU 2 (NBR 8964,NBR 10514,EN 10223-3),INCLUSIVE MANTA GEOTEXTIL,EQUIPAMENTO E PEDRAS.FORNECIMENTO E COLOCACAO</v>
      </c>
      <c r="C6670" s="749" t="s">
        <v>20208</v>
      </c>
      <c r="D6670" s="749" t="s">
        <v>20202</v>
      </c>
      <c r="E6670" s="749" t="s">
        <v>20209</v>
      </c>
      <c r="F6670" s="749" t="s">
        <v>20217</v>
      </c>
      <c r="G6670" s="749" t="s">
        <v>20218</v>
      </c>
      <c r="I6670" s="749" t="s">
        <v>2478</v>
      </c>
      <c r="J6670" s="749" t="n">
        <v>700</v>
      </c>
    </row>
    <row collapsed="false" customFormat="false" customHeight="true" hidden="true" ht="12.75" outlineLevel="0" r="6671">
      <c r="A6671" s="749" t="s">
        <v>20219</v>
      </c>
      <c r="B6671" s="749" t="str">
        <f aca="false">C6671&amp;D6671&amp;E6671&amp;F6671&amp;G6671&amp;H6671</f>
        <v>GABIAO CAIXA DE 0,50M DE ALTURA,MALHA DE ACO HEXAGONAL (8X10)CM,FIO COM DIAMETRO NOMINAL DO ARAME DE 2,7MM,GALVANIZADO EM LIGA ZN/AL TIPO 1 OU 2 (NBR 8964,NBR 10514,EN 10223-3),INCLUSIVE MANTA GEOTEXTIL,EQUIPAMENTO E PEDRAS.FORNECIMENTO E COLOCACAO</v>
      </c>
      <c r="C6671" s="749" t="s">
        <v>20208</v>
      </c>
      <c r="D6671" s="749" t="s">
        <v>20202</v>
      </c>
      <c r="E6671" s="749" t="s">
        <v>20209</v>
      </c>
      <c r="F6671" s="749" t="s">
        <v>20217</v>
      </c>
      <c r="G6671" s="749" t="s">
        <v>20218</v>
      </c>
      <c r="I6671" s="749" t="s">
        <v>2478</v>
      </c>
      <c r="J6671" s="749" t="n">
        <v>676.31</v>
      </c>
    </row>
    <row collapsed="false" customFormat="false" customHeight="true" hidden="true" ht="12.75" outlineLevel="0" r="6672">
      <c r="A6672" s="749" t="s">
        <v>20220</v>
      </c>
      <c r="B6672" s="749" t="str">
        <f aca="false">C6672&amp;D6672&amp;E6672&amp;F6672&amp;G6672&amp;H6672</f>
        <v>GABIAO CAIXA DE 1,00M DE ALTURA,MALHA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v>
      </c>
      <c r="C6672" s="749" t="s">
        <v>20201</v>
      </c>
      <c r="D6672" s="749" t="s">
        <v>20221</v>
      </c>
      <c r="E6672" s="749" t="s">
        <v>20222</v>
      </c>
      <c r="F6672" s="749" t="s">
        <v>20223</v>
      </c>
      <c r="G6672" s="749" t="s">
        <v>20224</v>
      </c>
      <c r="H6672" s="749" t="s">
        <v>20225</v>
      </c>
      <c r="I6672" s="749" t="s">
        <v>2478</v>
      </c>
      <c r="J6672" s="749" t="n">
        <v>540.7</v>
      </c>
    </row>
    <row collapsed="false" customFormat="false" customHeight="true" hidden="true" ht="12.75" outlineLevel="0" r="6673">
      <c r="A6673" s="749" t="s">
        <v>20226</v>
      </c>
      <c r="B6673" s="749" t="str">
        <f aca="false">C6673&amp;D6673&amp;E6673&amp;F6673&amp;G6673&amp;H6673</f>
        <v>GABIAO CAIXA DE 1,00M DE ALTURA,MALHA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v>
      </c>
      <c r="C6673" s="749" t="s">
        <v>20201</v>
      </c>
      <c r="D6673" s="749" t="s">
        <v>20221</v>
      </c>
      <c r="E6673" s="749" t="s">
        <v>20222</v>
      </c>
      <c r="F6673" s="749" t="s">
        <v>20223</v>
      </c>
      <c r="G6673" s="749" t="s">
        <v>20224</v>
      </c>
      <c r="H6673" s="749" t="s">
        <v>20225</v>
      </c>
      <c r="I6673" s="749" t="s">
        <v>2478</v>
      </c>
      <c r="J6673" s="749" t="n">
        <v>517.69</v>
      </c>
    </row>
    <row collapsed="false" customFormat="false" customHeight="true" hidden="true" ht="12.75" outlineLevel="0" r="6674">
      <c r="A6674" s="749" t="s">
        <v>20227</v>
      </c>
      <c r="B6674" s="749" t="str">
        <f aca="false">C6674&amp;D6674&amp;E6674&amp;F6674&amp;G6674&amp;H6674</f>
        <v>GABIAO CAIXA DE 0,50M DE ALTURA,MALHA DE ACO HEXAGONAL (8X10)CM,FIO COM DIAMETRO NOMINAL DO ARAME DE 2,4MM,GALVANIZADO EM LIGA ZN/AL REVESTIDO EM PVC OU OUTRO POLIMERO QUE CUMPRA AS FUNCOES DESENVOLVIDAS PELO PVC,TIPO 3 OU 4 (NBR 8964,NBR 10514,EN 10223-3),INCLUSIVE MANTA GEOTEXTIL E EQUIPAMENTO,EXCLUSIVE PEDRAS.FORNECIMENTO E COLOCACAO</v>
      </c>
      <c r="C6674" s="749" t="s">
        <v>20208</v>
      </c>
      <c r="D6674" s="749" t="s">
        <v>20221</v>
      </c>
      <c r="E6674" s="749" t="s">
        <v>20222</v>
      </c>
      <c r="F6674" s="749" t="s">
        <v>20228</v>
      </c>
      <c r="G6674" s="749" t="s">
        <v>20229</v>
      </c>
      <c r="H6674" s="749" t="s">
        <v>20230</v>
      </c>
      <c r="I6674" s="749" t="s">
        <v>2478</v>
      </c>
      <c r="J6674" s="749" t="n">
        <v>693.46</v>
      </c>
    </row>
    <row collapsed="false" customFormat="false" customHeight="true" hidden="true" ht="12.75" outlineLevel="0" r="6675">
      <c r="A6675" s="749" t="s">
        <v>20231</v>
      </c>
      <c r="B6675" s="749" t="str">
        <f aca="false">C6675&amp;D6675&amp;E6675&amp;F6675&amp;G6675&amp;H6675</f>
        <v>GABIAO CAIXA DE 0,50M DE ALTURA,MALHA DE ACO HEXAGONAL (8X10)CM,FIO COM DIAMETRO NOMINAL DO ARAME DE 2,4MM,GALVANIZADO EM LIGA ZN/AL REVESTIDO EM PVC OU OUTRO POLIMERO QUE CUMPRA AS FUNCOES DESENVOLVIDAS PELO PVC,TIPO 3 OU 4 (NBR 8964,NBR 10514,EN 10223-3),INCLUSIVE MANTA GEOTEXTIL E EQUIPAMENTO,EXCLUSIVE PEDRAS.FORNECIMENTO E COLOCACAO</v>
      </c>
      <c r="C6675" s="749" t="s">
        <v>20208</v>
      </c>
      <c r="D6675" s="749" t="s">
        <v>20221</v>
      </c>
      <c r="E6675" s="749" t="s">
        <v>20222</v>
      </c>
      <c r="F6675" s="749" t="s">
        <v>20228</v>
      </c>
      <c r="G6675" s="749" t="s">
        <v>20229</v>
      </c>
      <c r="H6675" s="749" t="s">
        <v>20230</v>
      </c>
      <c r="I6675" s="749" t="s">
        <v>2478</v>
      </c>
      <c r="J6675" s="749" t="n">
        <v>669.77</v>
      </c>
    </row>
    <row collapsed="false" customFormat="false" customHeight="true" hidden="true" ht="12.75" outlineLevel="0" r="6676">
      <c r="A6676" s="749" t="s">
        <v>20232</v>
      </c>
      <c r="B6676" s="749" t="str">
        <f aca="false">C6676&amp;D6676&amp;E6676&amp;F6676&amp;G6676&amp;H6676</f>
        <v>GABIAO SACO,MALHA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v>
      </c>
      <c r="C6676" s="749" t="s">
        <v>20233</v>
      </c>
      <c r="D6676" s="749" t="s">
        <v>20234</v>
      </c>
      <c r="E6676" s="749" t="s">
        <v>20235</v>
      </c>
      <c r="F6676" s="749" t="s">
        <v>20236</v>
      </c>
      <c r="G6676" s="749" t="s">
        <v>20237</v>
      </c>
      <c r="H6676" s="749" t="s">
        <v>11457</v>
      </c>
      <c r="I6676" s="749" t="s">
        <v>2478</v>
      </c>
      <c r="J6676" s="749" t="n">
        <v>556.18</v>
      </c>
    </row>
    <row collapsed="false" customFormat="false" customHeight="true" hidden="true" ht="12.75" outlineLevel="0" r="6677">
      <c r="A6677" s="749" t="s">
        <v>20238</v>
      </c>
      <c r="B6677" s="749" t="str">
        <f aca="false">C6677&amp;D6677&amp;E6677&amp;F6677&amp;G6677&amp;H6677</f>
        <v>GABIAO SACO,MALHA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v>
      </c>
      <c r="C6677" s="749" t="s">
        <v>20233</v>
      </c>
      <c r="D6677" s="749" t="s">
        <v>20234</v>
      </c>
      <c r="E6677" s="749" t="s">
        <v>20235</v>
      </c>
      <c r="F6677" s="749" t="s">
        <v>20236</v>
      </c>
      <c r="G6677" s="749" t="s">
        <v>20237</v>
      </c>
      <c r="H6677" s="749" t="s">
        <v>11457</v>
      </c>
      <c r="I6677" s="749" t="s">
        <v>2478</v>
      </c>
      <c r="J6677" s="749" t="n">
        <v>537.23</v>
      </c>
    </row>
    <row collapsed="false" customFormat="false" customHeight="true" hidden="true" ht="12.75" outlineLevel="0" r="6678">
      <c r="A6678" s="749" t="s">
        <v>20239</v>
      </c>
      <c r="B6678" s="749" t="str">
        <f aca="false">C6678&amp;D6678&amp;E6678&amp;F6678&amp;G6678&amp;H6678</f>
        <v>GABIAO MANTA COM ESPESSURA DE 0,30M,MALHA DE ACO HEXAGONAL (6X8)CM,FIO COM DIAMETRO NOMINAL DO ARAME DE 2MM,GALVANIZADOEM LIGA ZN/AL REVESTIDO EM PVC OU OUTRO POLIMERO QUE CUMPRA AS FUNCOES DESENVOLVIDAS PELO PVC,TIPO 3 OU 4 (NBR 8964,NBR 10514,EN 10223-3),INCLUSIVE MANTA GEOTEXTIL E EQUIPAMENTO,EXCLUSIVE PEDRAS.FORNECIMENTO E COLOCACAO</v>
      </c>
      <c r="C6678" s="749" t="s">
        <v>20240</v>
      </c>
      <c r="D6678" s="749" t="s">
        <v>20241</v>
      </c>
      <c r="E6678" s="749" t="s">
        <v>20242</v>
      </c>
      <c r="F6678" s="749" t="s">
        <v>20243</v>
      </c>
      <c r="G6678" s="749" t="s">
        <v>20244</v>
      </c>
      <c r="H6678" s="749" t="s">
        <v>20245</v>
      </c>
      <c r="I6678" s="749" t="s">
        <v>52</v>
      </c>
      <c r="J6678" s="749" t="n">
        <v>225.52</v>
      </c>
    </row>
    <row collapsed="false" customFormat="false" customHeight="true" hidden="true" ht="12.75" outlineLevel="0" r="6679">
      <c r="A6679" s="749" t="s">
        <v>20246</v>
      </c>
      <c r="B6679" s="749" t="str">
        <f aca="false">C6679&amp;D6679&amp;E6679&amp;F6679&amp;G6679&amp;H6679</f>
        <v>GABIAO MANTA COM ESPESSURA DE 0,30M,MALHA DE ACO HEXAGONAL (6X8)CM,FIO COM DIAMETRO NOMINAL DO ARAME DE 2MM,GALVANIZADOEM LIGA ZN/AL REVESTIDO EM PVC OU OUTRO POLIMERO QUE CUMPRA AS FUNCOES DESENVOLVIDAS PELO PVC,TIPO 3 OU 4 (NBR 8964,NBR 10514,EN 10223-3),INCLUSIVE MANTA GEOTEXTIL E EQUIPAMENTO,EXCLUSIVE PEDRAS.FORNECIMENTO E COLOCACAO</v>
      </c>
      <c r="C6679" s="749" t="s">
        <v>20240</v>
      </c>
      <c r="D6679" s="749" t="s">
        <v>20241</v>
      </c>
      <c r="E6679" s="749" t="s">
        <v>20242</v>
      </c>
      <c r="F6679" s="749" t="s">
        <v>20243</v>
      </c>
      <c r="G6679" s="749" t="s">
        <v>20244</v>
      </c>
      <c r="H6679" s="749" t="s">
        <v>20245</v>
      </c>
      <c r="I6679" s="749" t="s">
        <v>52</v>
      </c>
      <c r="J6679" s="749" t="n">
        <v>217.72</v>
      </c>
    </row>
    <row collapsed="false" customFormat="false" customHeight="true" hidden="true" ht="12.75" outlineLevel="0" r="6680">
      <c r="A6680" s="749" t="s">
        <v>20247</v>
      </c>
      <c r="B6680" s="749" t="str">
        <f aca="false">C6680&amp;D6680&amp;E6680&amp;F6680&amp;G6680&amp;H6680</f>
        <v>GABIAO MANTA COM ESPESSURA DE 0,23M,MALHA DE ACO HEXAGONAL (6X8)CM,FIO COM DIAMETRO NOMINAL DO ARAME DE 2MM,GALVANIZADOEM LIGA ZN/AL REVESTIDO EM PVC OU OUTRO POLIMERO QUE CUMPRA AS FUNCOES DESENVOLVIDAS PELO PVC,TIPO 3 OU 4 (NBR 8964,NBR 10514,EN 10223-3),INCLUSIVE MANTA GEOTEXTIL E EQUIPAMENTO,EXCLUSIVE PEDRAS.FORNECIMENTO E COLOCACAO</v>
      </c>
      <c r="C6680" s="749" t="s">
        <v>20248</v>
      </c>
      <c r="D6680" s="749" t="s">
        <v>20241</v>
      </c>
      <c r="E6680" s="749" t="s">
        <v>20242</v>
      </c>
      <c r="F6680" s="749" t="s">
        <v>20243</v>
      </c>
      <c r="G6680" s="749" t="s">
        <v>20244</v>
      </c>
      <c r="H6680" s="749" t="s">
        <v>20245</v>
      </c>
      <c r="I6680" s="749" t="s">
        <v>52</v>
      </c>
      <c r="J6680" s="749" t="n">
        <v>196.71</v>
      </c>
    </row>
    <row collapsed="false" customFormat="false" customHeight="true" hidden="true" ht="12.75" outlineLevel="0" r="6681">
      <c r="A6681" s="749" t="s">
        <v>20249</v>
      </c>
      <c r="B6681" s="749" t="str">
        <f aca="false">C6681&amp;D6681&amp;E6681&amp;F6681&amp;G6681&amp;H6681</f>
        <v>GABIAO MANTA COM ESPESSURA DE 0,23M,MALHA DE ACO HEXAGONAL (6X8)CM,FIO COM DIAMETRO NOMINAL DO ARAME DE 2MM,GALVANIZADOEM LIGA ZN/AL REVESTIDO EM PVC OU OUTRO POLIMERO QUE CUMPRA AS FUNCOES DESENVOLVIDAS PELO PVC,TIPO 3 OU 4 (NBR 8964,NBR 10514,EN 10223-3),INCLUSIVE MANTA GEOTEXTIL E EQUIPAMENTO,EXCLUSIVE PEDRAS.FORNECIMENTO E COLOCACAO</v>
      </c>
      <c r="C6681" s="749" t="s">
        <v>20248</v>
      </c>
      <c r="D6681" s="749" t="s">
        <v>20241</v>
      </c>
      <c r="E6681" s="749" t="s">
        <v>20242</v>
      </c>
      <c r="F6681" s="749" t="s">
        <v>20243</v>
      </c>
      <c r="G6681" s="749" t="s">
        <v>20244</v>
      </c>
      <c r="H6681" s="749" t="s">
        <v>20245</v>
      </c>
      <c r="I6681" s="749" t="s">
        <v>52</v>
      </c>
      <c r="J6681" s="749" t="n">
        <v>190.75</v>
      </c>
    </row>
    <row collapsed="false" customFormat="false" customHeight="true" hidden="true" ht="12.75" outlineLevel="0" r="6682">
      <c r="A6682" s="749" t="s">
        <v>20250</v>
      </c>
      <c r="B6682" s="749" t="str">
        <f aca="false">C6682&amp;D6682&amp;E6682&amp;F6682&amp;G6682&amp;H6682</f>
        <v>GABIAO CAIXA DE 1,00M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682" s="749" t="s">
        <v>20201</v>
      </c>
      <c r="D6682" s="749" t="s">
        <v>20221</v>
      </c>
      <c r="E6682" s="749" t="s">
        <v>20222</v>
      </c>
      <c r="F6682" s="749" t="s">
        <v>20228</v>
      </c>
      <c r="G6682" s="749" t="s">
        <v>20251</v>
      </c>
      <c r="H6682" s="749" t="s">
        <v>20252</v>
      </c>
      <c r="I6682" s="749" t="s">
        <v>2478</v>
      </c>
      <c r="J6682" s="749" t="n">
        <v>643.62</v>
      </c>
    </row>
    <row collapsed="false" customFormat="false" customHeight="true" hidden="true" ht="12.75" outlineLevel="0" r="6683">
      <c r="A6683" s="749" t="s">
        <v>20253</v>
      </c>
      <c r="B6683" s="749" t="str">
        <f aca="false">C6683&amp;D6683&amp;E6683&amp;F6683&amp;G6683&amp;H6683</f>
        <v>GABIAO CAIXA DE 1,00M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683" s="749" t="s">
        <v>20201</v>
      </c>
      <c r="D6683" s="749" t="s">
        <v>20221</v>
      </c>
      <c r="E6683" s="749" t="s">
        <v>20222</v>
      </c>
      <c r="F6683" s="749" t="s">
        <v>20228</v>
      </c>
      <c r="G6683" s="749" t="s">
        <v>20251</v>
      </c>
      <c r="H6683" s="749" t="s">
        <v>20252</v>
      </c>
      <c r="I6683" s="749" t="s">
        <v>2478</v>
      </c>
      <c r="J6683" s="749" t="n">
        <v>620.62</v>
      </c>
    </row>
    <row collapsed="false" customFormat="false" customHeight="true" hidden="true" ht="12.75" outlineLevel="0" r="6684">
      <c r="A6684" s="749" t="s">
        <v>20254</v>
      </c>
      <c r="B6684" s="749" t="str">
        <f aca="false">C6684&amp;D6684&amp;E6684&amp;F6684&amp;G6684&amp;H6684</f>
        <v>GABIAO CAIXA DE 0,50M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684" s="749" t="s">
        <v>20208</v>
      </c>
      <c r="D6684" s="749" t="s">
        <v>20221</v>
      </c>
      <c r="E6684" s="749" t="s">
        <v>20222</v>
      </c>
      <c r="F6684" s="749" t="s">
        <v>20228</v>
      </c>
      <c r="G6684" s="749" t="s">
        <v>20251</v>
      </c>
      <c r="H6684" s="749" t="s">
        <v>20252</v>
      </c>
      <c r="I6684" s="749" t="s">
        <v>2478</v>
      </c>
      <c r="J6684" s="749" t="n">
        <v>796.38</v>
      </c>
    </row>
    <row collapsed="false" customFormat="false" customHeight="true" hidden="true" ht="12.75" outlineLevel="0" r="6685">
      <c r="A6685" s="749" t="s">
        <v>20255</v>
      </c>
      <c r="B6685" s="749" t="str">
        <f aca="false">C6685&amp;D6685&amp;E6685&amp;F6685&amp;G6685&amp;H6685</f>
        <v>GABIAO CAIXA DE 0,50M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685" s="749" t="s">
        <v>20208</v>
      </c>
      <c r="D6685" s="749" t="s">
        <v>20221</v>
      </c>
      <c r="E6685" s="749" t="s">
        <v>20222</v>
      </c>
      <c r="F6685" s="749" t="s">
        <v>20228</v>
      </c>
      <c r="G6685" s="749" t="s">
        <v>20251</v>
      </c>
      <c r="H6685" s="749" t="s">
        <v>20252</v>
      </c>
      <c r="I6685" s="749" t="s">
        <v>2478</v>
      </c>
      <c r="J6685" s="749" t="n">
        <v>772.69</v>
      </c>
    </row>
    <row collapsed="false" customFormat="false" customHeight="true" hidden="true" ht="12.75" outlineLevel="0" r="6686">
      <c r="A6686" s="749" t="s">
        <v>20256</v>
      </c>
      <c r="B6686" s="749" t="str">
        <f aca="false">C6686&amp;D6686&amp;E6686&amp;F6686&amp;G6686&amp;H6686</f>
        <v>GABIAO SACO,MALHA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686" s="749" t="s">
        <v>20233</v>
      </c>
      <c r="D6686" s="749" t="s">
        <v>20234</v>
      </c>
      <c r="E6686" s="749" t="s">
        <v>20235</v>
      </c>
      <c r="F6686" s="749" t="s">
        <v>20257</v>
      </c>
      <c r="G6686" s="749" t="s">
        <v>20217</v>
      </c>
      <c r="H6686" s="749" t="s">
        <v>20218</v>
      </c>
      <c r="I6686" s="749" t="s">
        <v>2478</v>
      </c>
      <c r="J6686" s="749" t="n">
        <v>659.1</v>
      </c>
    </row>
    <row collapsed="false" customFormat="false" customHeight="true" hidden="true" ht="12.75" outlineLevel="0" r="6687">
      <c r="A6687" s="749" t="s">
        <v>20258</v>
      </c>
      <c r="B6687" s="749" t="str">
        <f aca="false">C6687&amp;D6687&amp;E6687&amp;F6687&amp;G6687&amp;H6687</f>
        <v>GABIAO SACO,MALHA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687" s="749" t="s">
        <v>20233</v>
      </c>
      <c r="D6687" s="749" t="s">
        <v>20234</v>
      </c>
      <c r="E6687" s="749" t="s">
        <v>20235</v>
      </c>
      <c r="F6687" s="749" t="s">
        <v>20257</v>
      </c>
      <c r="G6687" s="749" t="s">
        <v>20217</v>
      </c>
      <c r="H6687" s="749" t="s">
        <v>20218</v>
      </c>
      <c r="I6687" s="749" t="s">
        <v>2478</v>
      </c>
      <c r="J6687" s="749" t="n">
        <v>640.15</v>
      </c>
    </row>
    <row collapsed="false" customFormat="false" customHeight="true" hidden="true" ht="12.75" outlineLevel="0" r="6688">
      <c r="A6688" s="749" t="s">
        <v>20259</v>
      </c>
      <c r="B6688" s="749" t="str">
        <f aca="false">C6688&amp;D6688&amp;E6688&amp;F6688&amp;G6688&amp;H6688</f>
        <v>GABIAO MANTA COM ESPESSURA DE 0,30M,MALHA DE ACO HEXAGONAL (6X8)CM,FIO COM DIAMETRO NOMINAL DO ARAME DE 2MM,GALVANIZADOEM LIGA ZN/AL REVESTIDO EM PVC OU OUTRO POLIMERO QUE CUMPRAAS FUNCOES DESENVOLVIDAS PELO PVC,TIPO 3 OU 4 (NBR 8964,NBR10514,EN 10223-3),INCLUSIVE MANTA GEOTEXTIL,EQUIPAMENTO E PEDRAS.FORNECIMENTO E COLOCACAO</v>
      </c>
      <c r="C6688" s="749" t="s">
        <v>20240</v>
      </c>
      <c r="D6688" s="749" t="s">
        <v>20241</v>
      </c>
      <c r="E6688" s="749" t="s">
        <v>20242</v>
      </c>
      <c r="F6688" s="749" t="s">
        <v>20260</v>
      </c>
      <c r="G6688" s="749" t="s">
        <v>20261</v>
      </c>
      <c r="H6688" s="749" t="s">
        <v>20262</v>
      </c>
      <c r="I6688" s="749" t="s">
        <v>52</v>
      </c>
      <c r="J6688" s="749" t="n">
        <v>256.4</v>
      </c>
    </row>
    <row collapsed="false" customFormat="false" customHeight="true" hidden="true" ht="12.75" outlineLevel="0" r="6689">
      <c r="A6689" s="749" t="s">
        <v>20263</v>
      </c>
      <c r="B6689" s="749" t="str">
        <f aca="false">C6689&amp;D6689&amp;E6689&amp;F6689&amp;G6689&amp;H6689</f>
        <v>GABIAO MANTA COM ESPESSURA DE 0,30M,MALHA DE ACO HEXAGONAL (6X8)CM,FIO COM DIAMETRO NOMINAL DO ARAME DE 2MM,GALVANIZADOEM LIGA ZN/AL REVESTIDO EM PVC OU OUTRO POLIMERO QUE CUMPRAAS FUNCOES DESENVOLVIDAS PELO PVC,TIPO 3 OU 4 (NBR 8964,NBR10514,EN 10223-3),INCLUSIVE MANTA GEOTEXTIL,EQUIPAMENTO E PEDRAS.FORNECIMENTO E COLOCACAO</v>
      </c>
      <c r="C6689" s="749" t="s">
        <v>20240</v>
      </c>
      <c r="D6689" s="749" t="s">
        <v>20241</v>
      </c>
      <c r="E6689" s="749" t="s">
        <v>20242</v>
      </c>
      <c r="F6689" s="749" t="s">
        <v>20260</v>
      </c>
      <c r="G6689" s="749" t="s">
        <v>20261</v>
      </c>
      <c r="H6689" s="749" t="s">
        <v>20262</v>
      </c>
      <c r="I6689" s="749" t="s">
        <v>52</v>
      </c>
      <c r="J6689" s="749" t="n">
        <v>248.6</v>
      </c>
    </row>
    <row collapsed="false" customFormat="false" customHeight="true" hidden="true" ht="12.75" outlineLevel="0" r="6690">
      <c r="A6690" s="749" t="s">
        <v>20264</v>
      </c>
      <c r="B6690" s="749" t="str">
        <f aca="false">C6690&amp;D6690&amp;E6690&amp;F6690&amp;G6690&amp;H6690</f>
        <v>GABIAO MANTA COM ESPESSURA DE 0,23M,MALHA DE ACO HEXAGONAL (6X8)CM,FIO COM DIAMETRO NOMINAL DO ARAME DE 2MM,GALVANIZADOEM LIGA ZN/AL REVESTIDO EM PVC OU OUTRO POLIMERO QUE CUMPRAAS FUNCOES DESENVOLVIDAS PELO PVC,TIPO 3 OU 4 (NBR 8964,NBR10514,EN 10223-3),INCLUSIVE MANTA GEOTEXTIL,EQUIPAMENTO E PEDRAS.FORNECIMENTO E COLOCACAO</v>
      </c>
      <c r="C6690" s="749" t="s">
        <v>20248</v>
      </c>
      <c r="D6690" s="749" t="s">
        <v>20241</v>
      </c>
      <c r="E6690" s="749" t="s">
        <v>20242</v>
      </c>
      <c r="F6690" s="749" t="s">
        <v>20260</v>
      </c>
      <c r="G6690" s="749" t="s">
        <v>20261</v>
      </c>
      <c r="H6690" s="749" t="s">
        <v>20262</v>
      </c>
      <c r="I6690" s="749" t="s">
        <v>52</v>
      </c>
      <c r="J6690" s="749" t="n">
        <v>220.38</v>
      </c>
    </row>
    <row collapsed="false" customFormat="false" customHeight="true" hidden="true" ht="12.75" outlineLevel="0" r="6691">
      <c r="A6691" s="749" t="s">
        <v>20265</v>
      </c>
      <c r="B6691" s="749" t="str">
        <f aca="false">C6691&amp;D6691&amp;E6691&amp;F6691&amp;G6691&amp;H6691</f>
        <v>GABIAO MANTA COM ESPESSURA DE 0,23M,MALHA DE ACO HEXAGONAL (6X8)CM,FIO COM DIAMETRO NOMINAL DO ARAME DE 2MM,GALVANIZADOEM LIGA ZN/AL REVESTIDO EM PVC OU OUTRO POLIMERO QUE CUMPRAAS FUNCOES DESENVOLVIDAS PELO PVC,TIPO 3 OU 4 (NBR 8964,NBR10514,EN 10223-3),INCLUSIVE MANTA GEOTEXTIL,EQUIPAMENTO E PEDRAS.FORNECIMENTO E COLOCACAO</v>
      </c>
      <c r="C6691" s="749" t="s">
        <v>20248</v>
      </c>
      <c r="D6691" s="749" t="s">
        <v>20241</v>
      </c>
      <c r="E6691" s="749" t="s">
        <v>20242</v>
      </c>
      <c r="F6691" s="749" t="s">
        <v>20260</v>
      </c>
      <c r="G6691" s="749" t="s">
        <v>20261</v>
      </c>
      <c r="H6691" s="749" t="s">
        <v>20262</v>
      </c>
      <c r="I6691" s="749" t="s">
        <v>52</v>
      </c>
      <c r="J6691" s="749" t="n">
        <v>214.42</v>
      </c>
    </row>
    <row collapsed="false" customFormat="false" customHeight="true" hidden="true" ht="12.75" outlineLevel="0" r="6692">
      <c r="A6692" s="749" t="s">
        <v>20266</v>
      </c>
      <c r="B6692" s="749" t="str">
        <f aca="false">C6692&amp;D6692&amp;E6692&amp;F6692&amp;G6692&amp;H6692</f>
        <v>DRENO DE TUBOS DE CONCRETO,SEM ARMADURA,DE 0,30M DE DIAMETRO,PERFURADO OU NAO,ASSENTADOS EM DRENOS DE PEDRA BRITADA,INCLUSIVE REATERROS,EXCLUSIVE ESCAVACAO</v>
      </c>
      <c r="C6692" s="749" t="s">
        <v>20267</v>
      </c>
      <c r="D6692" s="749" t="s">
        <v>20268</v>
      </c>
      <c r="E6692" s="749" t="s">
        <v>20269</v>
      </c>
      <c r="I6692" s="749" t="s">
        <v>236</v>
      </c>
      <c r="J6692" s="749" t="n">
        <v>81.08</v>
      </c>
    </row>
    <row collapsed="false" customFormat="false" customHeight="true" hidden="true" ht="12.75" outlineLevel="0" r="6693">
      <c r="A6693" s="749" t="s">
        <v>20270</v>
      </c>
      <c r="B6693" s="749" t="str">
        <f aca="false">C6693&amp;D6693&amp;E6693&amp;F6693&amp;G6693&amp;H6693</f>
        <v>DRENO DE TUBOS DE CONCRETO,SEM ARMADURA,DE 0,30M DE DIAMETRO,PERFURADO OU NAO,ASSENTADOS EM DRENOS DE PEDRA BRITADA,INCLUSIVE REATERROS,EXCLUSIVE ESCAVACAO</v>
      </c>
      <c r="C6693" s="749" t="s">
        <v>20267</v>
      </c>
      <c r="D6693" s="749" t="s">
        <v>20268</v>
      </c>
      <c r="E6693" s="749" t="s">
        <v>20269</v>
      </c>
      <c r="I6693" s="749" t="s">
        <v>236</v>
      </c>
      <c r="J6693" s="749" t="n">
        <v>75.95</v>
      </c>
    </row>
    <row collapsed="false" customFormat="false" customHeight="true" hidden="true" ht="12.75" outlineLevel="0" r="6694">
      <c r="A6694" s="749" t="s">
        <v>20271</v>
      </c>
      <c r="B6694" s="749" t="str">
        <f aca="false">C6694&amp;D6694&amp;E6694&amp;F6694&amp;G6694&amp;H6694</f>
        <v>DRENO PROFUNDO EM TUBO PLASTICO PERFURADO,2" DE DIAMETRO,INCLUSIVE TELA DE NYLON E FORNECIMENTO DOS MATERIAIS,EXCLUSIVEPERFURACAO DO TERRENO</v>
      </c>
      <c r="C6694" s="749" t="s">
        <v>20272</v>
      </c>
      <c r="D6694" s="749" t="s">
        <v>20273</v>
      </c>
      <c r="E6694" s="749" t="s">
        <v>20274</v>
      </c>
      <c r="I6694" s="749" t="s">
        <v>236</v>
      </c>
      <c r="J6694" s="749" t="n">
        <v>20.8</v>
      </c>
    </row>
    <row collapsed="false" customFormat="false" customHeight="true" hidden="true" ht="12.75" outlineLevel="0" r="6695">
      <c r="A6695" s="749" t="s">
        <v>20275</v>
      </c>
      <c r="B6695" s="749" t="str">
        <f aca="false">C6695&amp;D6695&amp;E6695&amp;F6695&amp;G6695&amp;H6695</f>
        <v>DRENO PROFUNDO EM TUBO PLASTICO PERFURADO,2" DE DIAMETRO,INCLUSIVE TELA DE NYLON E FORNECIMENTO DOS MATERIAIS,EXCLUSIVEPERFURACAO DO TERRENO</v>
      </c>
      <c r="C6695" s="749" t="s">
        <v>20272</v>
      </c>
      <c r="D6695" s="749" t="s">
        <v>20273</v>
      </c>
      <c r="E6695" s="749" t="s">
        <v>20274</v>
      </c>
      <c r="I6695" s="749" t="s">
        <v>236</v>
      </c>
      <c r="J6695" s="749" t="n">
        <v>18.71</v>
      </c>
    </row>
    <row collapsed="false" customFormat="false" customHeight="true" hidden="true" ht="12.75" outlineLevel="0" r="6696">
      <c r="A6696" s="749" t="s">
        <v>20276</v>
      </c>
      <c r="B6696" s="749" t="str">
        <f aca="false">C6696&amp;D6696&amp;E6696&amp;F6696&amp;G6696&amp;H6696</f>
        <v>DRENO PROFUNDO EM TUBO PLASTICO PERFURADO,3" DE DIAMETRO,INCLUSIVE TELA DE NYLON E FORNECIMENTO DOS MATERIAIS,EXCLUSIVEPERFURACAO DO TERRENO</v>
      </c>
      <c r="C6696" s="749" t="s">
        <v>20277</v>
      </c>
      <c r="D6696" s="749" t="s">
        <v>20273</v>
      </c>
      <c r="E6696" s="749" t="s">
        <v>20274</v>
      </c>
      <c r="I6696" s="749" t="s">
        <v>236</v>
      </c>
      <c r="J6696" s="749" t="n">
        <v>27.59</v>
      </c>
    </row>
    <row collapsed="false" customFormat="false" customHeight="true" hidden="true" ht="12.75" outlineLevel="0" r="6697">
      <c r="A6697" s="749" t="s">
        <v>20278</v>
      </c>
      <c r="B6697" s="749" t="str">
        <f aca="false">C6697&amp;D6697&amp;E6697&amp;F6697&amp;G6697&amp;H6697</f>
        <v>DRENO PROFUNDO EM TUBO PLASTICO PERFURADO,3" DE DIAMETRO,INCLUSIVE TELA DE NYLON E FORNECIMENTO DOS MATERIAIS,EXCLUSIVEPERFURACAO DO TERRENO</v>
      </c>
      <c r="C6697" s="749" t="s">
        <v>20277</v>
      </c>
      <c r="D6697" s="749" t="s">
        <v>20273</v>
      </c>
      <c r="E6697" s="749" t="s">
        <v>20274</v>
      </c>
      <c r="I6697" s="749" t="s">
        <v>236</v>
      </c>
      <c r="J6697" s="749" t="n">
        <v>24.98</v>
      </c>
    </row>
    <row collapsed="false" customFormat="false" customHeight="true" hidden="true" ht="12.75" outlineLevel="0" r="6698">
      <c r="A6698" s="749" t="s">
        <v>20279</v>
      </c>
      <c r="B6698" s="749" t="str">
        <f aca="false">C6698&amp;D6698&amp;E6698&amp;F6698&amp;G6698&amp;H6698</f>
        <v>DRENO PROFUNDO EM TUBO PLASTICO PERFURADO,4" DE DIAMETRO,INCLUSIVE TELA DE NYLON E FORNECIMENTO DOS MATERIAIS,EXCLUSIVEPERFURACAO DO TERRENO</v>
      </c>
      <c r="C6698" s="749" t="s">
        <v>20280</v>
      </c>
      <c r="D6698" s="749" t="s">
        <v>20273</v>
      </c>
      <c r="E6698" s="749" t="s">
        <v>20274</v>
      </c>
      <c r="I6698" s="749" t="s">
        <v>236</v>
      </c>
      <c r="J6698" s="749" t="n">
        <v>31.84</v>
      </c>
    </row>
    <row collapsed="false" customFormat="false" customHeight="true" hidden="true" ht="12.75" outlineLevel="0" r="6699">
      <c r="A6699" s="749" t="s">
        <v>20281</v>
      </c>
      <c r="B6699" s="749" t="str">
        <f aca="false">C6699&amp;D6699&amp;E6699&amp;F6699&amp;G6699&amp;H6699</f>
        <v>DRENO PROFUNDO EM TUBO PLASTICO PERFURADO,4" DE DIAMETRO,INCLUSIVE TELA DE NYLON E FORNECIMENTO DOS MATERIAIS,EXCLUSIVEPERFURACAO DO TERRENO</v>
      </c>
      <c r="C6699" s="749" t="s">
        <v>20280</v>
      </c>
      <c r="D6699" s="749" t="s">
        <v>20273</v>
      </c>
      <c r="E6699" s="749" t="s">
        <v>20274</v>
      </c>
      <c r="I6699" s="749" t="s">
        <v>236</v>
      </c>
      <c r="J6699" s="749" t="n">
        <v>28.73</v>
      </c>
    </row>
    <row collapsed="false" customFormat="false" customHeight="true" hidden="true" ht="12.75" outlineLevel="0" r="6700">
      <c r="A6700" s="749" t="s">
        <v>20282</v>
      </c>
      <c r="B6700" s="749" t="str">
        <f aca="false">C6700&amp;D6700&amp;E6700&amp;F6700&amp;G6700&amp;H6700</f>
        <v>DRENO OU BARBACA EM TUBO DE PVC,DIAMETRO DE 2",INCLUSIVE FORNECIMENTO DO TUBO E MATERIAL DRENANTE</v>
      </c>
      <c r="C6700" s="749" t="s">
        <v>20283</v>
      </c>
      <c r="D6700" s="749" t="s">
        <v>20284</v>
      </c>
      <c r="I6700" s="749" t="s">
        <v>236</v>
      </c>
      <c r="J6700" s="749" t="n">
        <v>12.6</v>
      </c>
    </row>
    <row collapsed="false" customFormat="false" customHeight="true" hidden="true" ht="12.75" outlineLevel="0" r="6701">
      <c r="A6701" s="749" t="s">
        <v>20285</v>
      </c>
      <c r="B6701" s="749" t="str">
        <f aca="false">C6701&amp;D6701&amp;E6701&amp;F6701&amp;G6701&amp;H6701</f>
        <v>DRENO OU BARBACA EM TUBO DE PVC,DIAMETRO DE 2",INCLUSIVE FORNECIMENTO DO TUBO E MATERIAL DRENANTE</v>
      </c>
      <c r="C6701" s="749" t="s">
        <v>20283</v>
      </c>
      <c r="D6701" s="749" t="s">
        <v>20284</v>
      </c>
      <c r="I6701" s="749" t="s">
        <v>236</v>
      </c>
      <c r="J6701" s="749" t="n">
        <v>11.61</v>
      </c>
    </row>
    <row collapsed="false" customFormat="false" customHeight="true" hidden="true" ht="12.75" outlineLevel="0" r="6702">
      <c r="A6702" s="749" t="s">
        <v>20286</v>
      </c>
      <c r="B6702" s="749" t="str">
        <f aca="false">C6702&amp;D6702&amp;E6702&amp;F6702&amp;G6702&amp;H6702</f>
        <v>DRENO OU BARBACA EM TUBO DE PVC,DIAMETRO DE 3",INCLUSIVE FORNECIMENTO DO TUBO E MATERIAL DRENANTE</v>
      </c>
      <c r="C6702" s="749" t="s">
        <v>20287</v>
      </c>
      <c r="D6702" s="749" t="s">
        <v>20284</v>
      </c>
      <c r="I6702" s="749" t="s">
        <v>236</v>
      </c>
      <c r="J6702" s="749" t="n">
        <v>15</v>
      </c>
    </row>
    <row collapsed="false" customFormat="false" customHeight="true" hidden="true" ht="12.75" outlineLevel="0" r="6703">
      <c r="A6703" s="749" t="s">
        <v>20288</v>
      </c>
      <c r="B6703" s="749" t="str">
        <f aca="false">C6703&amp;D6703&amp;E6703&amp;F6703&amp;G6703&amp;H6703</f>
        <v>DRENO OU BARBACA EM TUBO DE PVC,DIAMETRO DE 3",INCLUSIVE FORNECIMENTO DO TUBO E MATERIAL DRENANTE</v>
      </c>
      <c r="C6703" s="749" t="s">
        <v>20287</v>
      </c>
      <c r="D6703" s="749" t="s">
        <v>20284</v>
      </c>
      <c r="I6703" s="749" t="s">
        <v>236</v>
      </c>
      <c r="J6703" s="749" t="n">
        <v>14.01</v>
      </c>
    </row>
    <row collapsed="false" customFormat="false" customHeight="true" hidden="true" ht="12.75" outlineLevel="0" r="6704">
      <c r="A6704" s="749" t="s">
        <v>20289</v>
      </c>
      <c r="B6704" s="749" t="str">
        <f aca="false">C6704&amp;D6704&amp;E6704&amp;F6704&amp;G6704&amp;H6704</f>
        <v>DRENO OU BARBACA EM TUBO DE PVC,DIAMETRO DE 4",INCLUSIVE FORNECIMENTO DO TUBO E MATERIAL DRENANTE</v>
      </c>
      <c r="C6704" s="749" t="s">
        <v>20290</v>
      </c>
      <c r="D6704" s="749" t="s">
        <v>20284</v>
      </c>
      <c r="I6704" s="749" t="s">
        <v>236</v>
      </c>
      <c r="J6704" s="749" t="n">
        <v>15.42</v>
      </c>
    </row>
    <row collapsed="false" customFormat="false" customHeight="true" hidden="true" ht="12.75" outlineLevel="0" r="6705">
      <c r="A6705" s="749" t="s">
        <v>20291</v>
      </c>
      <c r="B6705" s="749" t="str">
        <f aca="false">C6705&amp;D6705&amp;E6705&amp;F6705&amp;G6705&amp;H6705</f>
        <v>DRENO OU BARBACA EM TUBO DE PVC,DIAMETRO DE 4",INCLUSIVE FORNECIMENTO DO TUBO E MATERIAL DRENANTE</v>
      </c>
      <c r="C6705" s="749" t="s">
        <v>20290</v>
      </c>
      <c r="D6705" s="749" t="s">
        <v>20284</v>
      </c>
      <c r="I6705" s="749" t="s">
        <v>236</v>
      </c>
      <c r="J6705" s="749" t="n">
        <v>14.43</v>
      </c>
    </row>
    <row collapsed="false" customFormat="false" customHeight="true" hidden="true" ht="12.75" outlineLevel="0" r="6706">
      <c r="A6706" s="749" t="s">
        <v>20292</v>
      </c>
      <c r="B6706" s="749" t="str">
        <f aca="false">C6706&amp;D6706&amp;E6706&amp;F6706&amp;G6706&amp;H6706</f>
        <v>DRENO EM TUBO DE PVC,DIAMETRO DE 3",PARA VIADUTOS,INCLUSIVEFORNECIMENTO DO TUBO,EXCLUSIVE PERFURACAO E COLAGEM</v>
      </c>
      <c r="C6706" s="749" t="s">
        <v>20293</v>
      </c>
      <c r="D6706" s="749" t="s">
        <v>20294</v>
      </c>
      <c r="I6706" s="749" t="s">
        <v>236</v>
      </c>
      <c r="J6706" s="749" t="n">
        <v>13.35</v>
      </c>
    </row>
    <row collapsed="false" customFormat="false" customHeight="true" hidden="true" ht="12.75" outlineLevel="0" r="6707">
      <c r="A6707" s="749" t="s">
        <v>20295</v>
      </c>
      <c r="B6707" s="749" t="str">
        <f aca="false">C6707&amp;D6707&amp;E6707&amp;F6707&amp;G6707&amp;H6707</f>
        <v>DRENO EM TUBO DE PVC,DIAMETRO DE 3",PARA VIADUTOS,INCLUSIVEFORNECIMENTO DO TUBO,EXCLUSIVE PERFURACAO E COLAGEM</v>
      </c>
      <c r="C6707" s="749" t="s">
        <v>20293</v>
      </c>
      <c r="D6707" s="749" t="s">
        <v>20294</v>
      </c>
      <c r="I6707" s="749" t="s">
        <v>236</v>
      </c>
      <c r="J6707" s="749" t="n">
        <v>12.55</v>
      </c>
    </row>
    <row collapsed="false" customFormat="false" customHeight="true" hidden="true" ht="12.75" outlineLevel="0" r="6708">
      <c r="A6708" s="749" t="s">
        <v>20296</v>
      </c>
      <c r="B6708" s="749" t="str">
        <f aca="false">C6708&amp;D6708&amp;E6708&amp;F6708&amp;G6708&amp;H6708</f>
        <v>DRENO EM TUBO DE PVC,DIAMETRO DE 4",PARA VIADUTOS,INCLUSIVEFORNECIMENTO DO TUBO,EXCLUSIVE PERFURACAO E COLAGEM</v>
      </c>
      <c r="C6708" s="749" t="s">
        <v>20297</v>
      </c>
      <c r="D6708" s="749" t="s">
        <v>20294</v>
      </c>
      <c r="I6708" s="749" t="s">
        <v>236</v>
      </c>
      <c r="J6708" s="749" t="n">
        <v>13.63</v>
      </c>
    </row>
    <row collapsed="false" customFormat="false" customHeight="true" hidden="true" ht="12.75" outlineLevel="0" r="6709">
      <c r="A6709" s="749" t="s">
        <v>20298</v>
      </c>
      <c r="B6709" s="749" t="str">
        <f aca="false">C6709&amp;D6709&amp;E6709&amp;F6709&amp;G6709&amp;H6709</f>
        <v>DRENO EM TUBO DE PVC,DIAMETRO DE 4",PARA VIADUTOS,INCLUSIVEFORNECIMENTO DO TUBO,EXCLUSIVE PERFURACAO E COLAGEM</v>
      </c>
      <c r="C6709" s="749" t="s">
        <v>20297</v>
      </c>
      <c r="D6709" s="749" t="s">
        <v>20294</v>
      </c>
      <c r="I6709" s="749" t="s">
        <v>236</v>
      </c>
      <c r="J6709" s="749" t="n">
        <v>12.83</v>
      </c>
    </row>
    <row collapsed="false" customFormat="false" customHeight="true" hidden="true" ht="12.75" outlineLevel="0" r="6710">
      <c r="A6710" s="749" t="s">
        <v>20299</v>
      </c>
      <c r="B6710" s="749" t="str">
        <f aca="false">C6710&amp;D6710&amp;E6710&amp;F6710&amp;G6710&amp;H6710</f>
        <v>FILTRO HORIZONTAL DE AREIA,EM BARRAGEM,OBEDECENDO GRANULOMETRIA ESPECIFICA,INCLUSIVE FORNECIMENTO DO MATERIAL</v>
      </c>
      <c r="C6710" s="749" t="s">
        <v>20300</v>
      </c>
      <c r="D6710" s="749" t="s">
        <v>20301</v>
      </c>
      <c r="I6710" s="749" t="s">
        <v>2478</v>
      </c>
      <c r="J6710" s="749" t="n">
        <v>100.51</v>
      </c>
    </row>
    <row collapsed="false" customFormat="false" customHeight="true" hidden="true" ht="12.75" outlineLevel="0" r="6711">
      <c r="A6711" s="749" t="s">
        <v>20302</v>
      </c>
      <c r="B6711" s="749" t="str">
        <f aca="false">C6711&amp;D6711&amp;E6711&amp;F6711&amp;G6711&amp;H6711</f>
        <v>FILTRO HORIZONTAL DE AREIA,EM BARRAGEM,OBEDECENDO GRANULOMETRIA ESPECIFICA,INCLUSIVE FORNECIMENTO DO MATERIAL</v>
      </c>
      <c r="C6711" s="749" t="s">
        <v>20300</v>
      </c>
      <c r="D6711" s="749" t="s">
        <v>20301</v>
      </c>
      <c r="I6711" s="749" t="s">
        <v>2478</v>
      </c>
      <c r="J6711" s="749" t="n">
        <v>95.54</v>
      </c>
    </row>
    <row collapsed="false" customFormat="false" customHeight="true" hidden="true" ht="12.75" outlineLevel="0" r="6712">
      <c r="A6712" s="749" t="s">
        <v>20303</v>
      </c>
      <c r="B6712" s="749" t="str">
        <f aca="false">C6712&amp;D6712&amp;E6712&amp;F6712&amp;G6712&amp;H6712</f>
        <v>DRENO VERTICAL NO PARAMENTO INTERNO DE MUROS DE ARRIMO,EXECUTADO EM PRISMAS DE 0,25 X O,25M DE SECAO,CHEIOS DE BRITA 3,ADMITINDO AS BARBACAS ESPACADAS DE 1,50M VERTICALMENTE E 2,00M HORIZONTALMENTE,MEDINDO-SE O SERVICO PELA AREA DO MURO</v>
      </c>
      <c r="C6712" s="749" t="s">
        <v>20304</v>
      </c>
      <c r="D6712" s="749" t="s">
        <v>20305</v>
      </c>
      <c r="E6712" s="749" t="s">
        <v>20306</v>
      </c>
      <c r="F6712" s="749" t="s">
        <v>20307</v>
      </c>
      <c r="I6712" s="749" t="s">
        <v>52</v>
      </c>
      <c r="J6712" s="749" t="n">
        <v>9.43</v>
      </c>
    </row>
    <row collapsed="false" customFormat="false" customHeight="true" hidden="true" ht="12.75" outlineLevel="0" r="6713">
      <c r="A6713" s="749" t="s">
        <v>20308</v>
      </c>
      <c r="B6713" s="749" t="str">
        <f aca="false">C6713&amp;D6713&amp;E6713&amp;F6713&amp;G6713&amp;H6713</f>
        <v>DRENO VERTICAL NO PARAMENTO INTERNO DE MUROS DE ARRIMO,EXECUTADO EM PRISMAS DE 0,25 X O,25M DE SECAO,CHEIOS DE BRITA 3,ADMITINDO AS BARBACAS ESPACADAS DE 1,50M VERTICALMENTE E 2,00M HORIZONTALMENTE,MEDINDO-SE O SERVICO PELA AREA DO MURO</v>
      </c>
      <c r="C6713" s="749" t="s">
        <v>20304</v>
      </c>
      <c r="D6713" s="749" t="s">
        <v>20305</v>
      </c>
      <c r="E6713" s="749" t="s">
        <v>20306</v>
      </c>
      <c r="F6713" s="749" t="s">
        <v>20307</v>
      </c>
      <c r="I6713" s="749" t="s">
        <v>52</v>
      </c>
      <c r="J6713" s="749" t="n">
        <v>8.43</v>
      </c>
    </row>
    <row collapsed="false" customFormat="false" customHeight="true" hidden="true" ht="12.75" outlineLevel="0" r="6714">
      <c r="A6714" s="749" t="s">
        <v>20309</v>
      </c>
      <c r="B6714" s="749" t="str">
        <f aca="false">C6714&amp;D6714&amp;E6714&amp;F6714&amp;G6714&amp;H6714</f>
        <v>VALETA DRENANTE DE 0,50M DE LARGURA E 0,70M DE PROFUNDIDADE,PREENCHIDA ATE 0,30M COM PEDRA BRITADA,INCLUINDO REATERRO</v>
      </c>
      <c r="C6714" s="749" t="s">
        <v>20310</v>
      </c>
      <c r="D6714" s="749" t="s">
        <v>20311</v>
      </c>
      <c r="I6714" s="749" t="s">
        <v>236</v>
      </c>
      <c r="J6714" s="749" t="n">
        <v>69.53</v>
      </c>
    </row>
    <row collapsed="false" customFormat="false" customHeight="true" hidden="true" ht="12.75" outlineLevel="0" r="6715">
      <c r="A6715" s="749" t="s">
        <v>20312</v>
      </c>
      <c r="B6715" s="749" t="str">
        <f aca="false">C6715&amp;D6715&amp;E6715&amp;F6715&amp;G6715&amp;H6715</f>
        <v>VALETA DRENANTE DE 0,50M DE LARGURA E 0,70M DE PROFUNDIDADE,PREENCHIDA ATE 0,30M COM PEDRA BRITADA,INCLUINDO REATERRO</v>
      </c>
      <c r="C6715" s="749" t="s">
        <v>20310</v>
      </c>
      <c r="D6715" s="749" t="s">
        <v>20311</v>
      </c>
      <c r="I6715" s="749" t="s">
        <v>236</v>
      </c>
      <c r="J6715" s="749" t="n">
        <v>63.57</v>
      </c>
    </row>
    <row collapsed="false" customFormat="false" customHeight="true" hidden="true" ht="12.75" outlineLevel="0" r="6716">
      <c r="A6716" s="749" t="s">
        <v>20313</v>
      </c>
      <c r="B6716" s="749" t="str">
        <f aca="false">C6716&amp;D6716&amp;E6716&amp;F6716&amp;G6716&amp;H6716</f>
        <v>CAMADA VERTICAL DRENANTE FEITA COM PEDRA BRITADA, INCLUSIVEFORNECIMENTO DO MATERIAL</v>
      </c>
      <c r="C6716" s="749" t="s">
        <v>20314</v>
      </c>
      <c r="D6716" s="749" t="s">
        <v>20315</v>
      </c>
      <c r="I6716" s="749" t="s">
        <v>2478</v>
      </c>
      <c r="J6716" s="749" t="n">
        <v>120</v>
      </c>
    </row>
    <row collapsed="false" customFormat="false" customHeight="true" hidden="true" ht="12.75" outlineLevel="0" r="6717">
      <c r="A6717" s="749" t="s">
        <v>20316</v>
      </c>
      <c r="B6717" s="749" t="str">
        <f aca="false">C6717&amp;D6717&amp;E6717&amp;F6717&amp;G6717&amp;H6717</f>
        <v>CAMADA VERTICAL DRENANTE FEITA COM PEDRA BRITADA, INCLUSIVEFORNECIMENTO DO MATERIAL</v>
      </c>
      <c r="C6717" s="749" t="s">
        <v>20314</v>
      </c>
      <c r="D6717" s="749" t="s">
        <v>20315</v>
      </c>
      <c r="I6717" s="749" t="s">
        <v>2478</v>
      </c>
      <c r="J6717" s="749" t="n">
        <v>115.03</v>
      </c>
    </row>
    <row collapsed="false" customFormat="false" customHeight="true" hidden="true" ht="12.75" outlineLevel="0" r="6718">
      <c r="A6718" s="749" t="s">
        <v>20317</v>
      </c>
      <c r="B6718" s="749" t="str">
        <f aca="false">C6718&amp;D6718&amp;E6718&amp;F6718&amp;G6718&amp;H6718</f>
        <v>CAMADA HORIZONTAL DRENANTE FEITA COM PEDRA BRITADA,INCLUSIVE FORNECIMENTO E ESPALHAMENTO</v>
      </c>
      <c r="C6718" s="749" t="s">
        <v>20318</v>
      </c>
      <c r="D6718" s="749" t="s">
        <v>20319</v>
      </c>
      <c r="I6718" s="749" t="s">
        <v>2478</v>
      </c>
      <c r="J6718" s="749" t="n">
        <v>130.46</v>
      </c>
    </row>
    <row collapsed="false" customFormat="false" customHeight="true" hidden="true" ht="12.75" outlineLevel="0" r="6719">
      <c r="A6719" s="749" t="s">
        <v>20320</v>
      </c>
      <c r="B6719" s="749" t="str">
        <f aca="false">C6719&amp;D6719&amp;E6719&amp;F6719&amp;G6719&amp;H6719</f>
        <v>CAMADA HORIZONTAL DRENANTE FEITA COM PEDRA BRITADA,INCLUSIVE FORNECIMENTO E ESPALHAMENTO</v>
      </c>
      <c r="C6719" s="749" t="s">
        <v>20318</v>
      </c>
      <c r="D6719" s="749" t="s">
        <v>20319</v>
      </c>
      <c r="I6719" s="749" t="s">
        <v>2478</v>
      </c>
      <c r="J6719" s="749" t="n">
        <v>124.49</v>
      </c>
    </row>
    <row collapsed="false" customFormat="false" customHeight="true" hidden="true" ht="12.75" outlineLevel="0" r="6720">
      <c r="A6720" s="749" t="s">
        <v>20321</v>
      </c>
      <c r="B6720" s="749" t="str">
        <f aca="false">C6720&amp;D6720&amp;E6720&amp;F6720&amp;G6720&amp;H6720</f>
        <v>CAMADA DE BRITA N°2 PARA PROTECAO TERMICA DE IMPERMEABILIZACAO DE LAJES</v>
      </c>
      <c r="C6720" s="749" t="s">
        <v>20322</v>
      </c>
      <c r="D6720" s="749" t="s">
        <v>20323</v>
      </c>
      <c r="I6720" s="749" t="s">
        <v>2478</v>
      </c>
      <c r="J6720" s="749" t="n">
        <v>116.59</v>
      </c>
    </row>
    <row collapsed="false" customFormat="false" customHeight="true" hidden="true" ht="12.75" outlineLevel="0" r="6721">
      <c r="A6721" s="749" t="s">
        <v>20324</v>
      </c>
      <c r="B6721" s="749" t="str">
        <f aca="false">C6721&amp;D6721&amp;E6721&amp;F6721&amp;G6721&amp;H6721</f>
        <v>CAMADA DE BRITA N°2 PARA PROTECAO TERMICA DE IMPERMEABILIZACAO DE LAJES</v>
      </c>
      <c r="C6721" s="749" t="s">
        <v>20322</v>
      </c>
      <c r="D6721" s="749" t="s">
        <v>20323</v>
      </c>
      <c r="I6721" s="749" t="s">
        <v>2478</v>
      </c>
      <c r="J6721" s="749" t="n">
        <v>111.62</v>
      </c>
    </row>
    <row collapsed="false" customFormat="false" customHeight="true" hidden="true" ht="12.75" outlineLevel="0" r="6722">
      <c r="A6722" s="749" t="s">
        <v>20325</v>
      </c>
      <c r="B6722" s="749" t="str">
        <f aca="false">C6722&amp;D6722&amp;E6722&amp;F6722&amp;G6722&amp;H6722</f>
        <v>CAMADA DE ARGILA EXPANDIDA PARA PROTECAO TERMICA DE IMPERMEABILIZACAO DE LAJES</v>
      </c>
      <c r="C6722" s="749" t="s">
        <v>20326</v>
      </c>
      <c r="D6722" s="749" t="s">
        <v>20327</v>
      </c>
      <c r="I6722" s="749" t="s">
        <v>2478</v>
      </c>
      <c r="J6722" s="749" t="n">
        <v>377.83</v>
      </c>
    </row>
    <row collapsed="false" customFormat="false" customHeight="true" hidden="true" ht="12.75" outlineLevel="0" r="6723">
      <c r="A6723" s="749" t="s">
        <v>20328</v>
      </c>
      <c r="B6723" s="749" t="str">
        <f aca="false">C6723&amp;D6723&amp;E6723&amp;F6723&amp;G6723&amp;H6723</f>
        <v>CAMADA DE ARGILA EXPANDIDA PARA PROTECAO TERMICA DE IMPERMEABILIZACAO DE LAJES</v>
      </c>
      <c r="C6723" s="749" t="s">
        <v>20326</v>
      </c>
      <c r="D6723" s="749" t="s">
        <v>20327</v>
      </c>
      <c r="I6723" s="749" t="s">
        <v>2478</v>
      </c>
      <c r="J6723" s="749" t="n">
        <v>372.86</v>
      </c>
    </row>
    <row collapsed="false" customFormat="false" customHeight="true" hidden="true" ht="12.75" outlineLevel="0" r="6724">
      <c r="A6724" s="749" t="s">
        <v>20329</v>
      </c>
      <c r="B6724" s="749" t="str">
        <f aca="false">C6724&amp;D6724&amp;E6724&amp;F6724&amp;G6724&amp;H6724</f>
        <v>ENROCAMENTO COM PEDRA-DE-MAO JOGADA, INCLUSIVE FORNECIMENTODESTA</v>
      </c>
      <c r="C6724" s="749" t="s">
        <v>20330</v>
      </c>
      <c r="D6724" s="749" t="s">
        <v>20331</v>
      </c>
      <c r="I6724" s="749" t="s">
        <v>2478</v>
      </c>
      <c r="J6724" s="749" t="n">
        <v>120.37</v>
      </c>
    </row>
    <row collapsed="false" customFormat="false" customHeight="true" hidden="true" ht="12.75" outlineLevel="0" r="6725">
      <c r="A6725" s="749" t="s">
        <v>20332</v>
      </c>
      <c r="B6725" s="749" t="str">
        <f aca="false">C6725&amp;D6725&amp;E6725&amp;F6725&amp;G6725&amp;H6725</f>
        <v>ENROCAMENTO COM PEDRA-DE-MAO JOGADA, INCLUSIVE FORNECIMENTODESTA</v>
      </c>
      <c r="C6725" s="749" t="s">
        <v>20330</v>
      </c>
      <c r="D6725" s="749" t="s">
        <v>20331</v>
      </c>
      <c r="I6725" s="749" t="s">
        <v>2478</v>
      </c>
      <c r="J6725" s="749" t="n">
        <v>116.4</v>
      </c>
    </row>
    <row collapsed="false" customFormat="false" customHeight="true" hidden="true" ht="12.75" outlineLevel="0" r="6726">
      <c r="A6726" s="749" t="s">
        <v>20333</v>
      </c>
      <c r="B6726" s="749" t="str">
        <f aca="false">C6726&amp;D6726&amp;E6726&amp;F6726&amp;G6726&amp;H6726</f>
        <v>ENROCAMENTO COM PEDRA-DE-MAO ARRUMADA,INCLUSIVE FORNECIMENTO DESTA</v>
      </c>
      <c r="C6726" s="749" t="s">
        <v>20334</v>
      </c>
      <c r="D6726" s="749" t="s">
        <v>20335</v>
      </c>
      <c r="I6726" s="749" t="s">
        <v>2478</v>
      </c>
      <c r="J6726" s="749" t="n">
        <v>150.18</v>
      </c>
    </row>
    <row collapsed="false" customFormat="false" customHeight="true" hidden="true" ht="12.75" outlineLevel="0" r="6727">
      <c r="A6727" s="749" t="s">
        <v>20336</v>
      </c>
      <c r="B6727" s="749" t="str">
        <f aca="false">C6727&amp;D6727&amp;E6727&amp;F6727&amp;G6727&amp;H6727</f>
        <v>ENROCAMENTO COM PEDRA-DE-MAO ARRUMADA,INCLUSIVE FORNECIMENTO DESTA</v>
      </c>
      <c r="C6727" s="749" t="s">
        <v>20334</v>
      </c>
      <c r="D6727" s="749" t="s">
        <v>20335</v>
      </c>
      <c r="I6727" s="749" t="s">
        <v>2478</v>
      </c>
      <c r="J6727" s="749" t="n">
        <v>142.23</v>
      </c>
    </row>
    <row collapsed="false" customFormat="false" customHeight="true" hidden="true" ht="12.75" outlineLevel="0" r="6728">
      <c r="A6728" s="749" t="s">
        <v>20337</v>
      </c>
      <c r="B6728" s="749" t="str">
        <f aca="false">C6728&amp;D6728&amp;E6728&amp;F6728&amp;G6728&amp;H6728</f>
        <v>ENROCAMENTO COM PEDRA DE 50 A 200KG, INCLUSIVE FORNECIMENTO,TRANSPORTE,CARGA,DESCARGA E COLOCACAO COM ESCAVADEIRA</v>
      </c>
      <c r="C6728" s="749" t="s">
        <v>20338</v>
      </c>
      <c r="D6728" s="749" t="s">
        <v>20339</v>
      </c>
      <c r="I6728" s="749" t="s">
        <v>2478</v>
      </c>
      <c r="J6728" s="749" t="n">
        <v>222.17</v>
      </c>
    </row>
    <row collapsed="false" customFormat="false" customHeight="true" hidden="true" ht="12.75" outlineLevel="0" r="6729">
      <c r="A6729" s="749" t="s">
        <v>20340</v>
      </c>
      <c r="B6729" s="749" t="str">
        <f aca="false">C6729&amp;D6729&amp;E6729&amp;F6729&amp;G6729&amp;H6729</f>
        <v>ENROCAMENTO COM PEDRA DE 50 A 200KG, INCLUSIVE FORNECIMENTO,TRANSPORTE,CARGA,DESCARGA E COLOCACAO COM ESCAVADEIRA</v>
      </c>
      <c r="C6729" s="749" t="s">
        <v>20338</v>
      </c>
      <c r="D6729" s="749" t="s">
        <v>20339</v>
      </c>
      <c r="I6729" s="749" t="s">
        <v>2478</v>
      </c>
      <c r="J6729" s="749" t="n">
        <v>216.87</v>
      </c>
    </row>
    <row collapsed="false" customFormat="false" customHeight="true" hidden="true" ht="12.75" outlineLevel="0" r="6730">
      <c r="A6730" s="749" t="s">
        <v>20341</v>
      </c>
      <c r="B6730" s="749" t="str">
        <f aca="false">C6730&amp;D6730&amp;E6730&amp;F6730&amp;G6730&amp;H6730</f>
        <v>EXECUCAO DE CAMADA RIP-RAP,DE PEDRA ARRUMADA,DIAMETRO MAIOROU IGUAL A 0,30M,EM TALUDE DE BARRAGEM,INCLUSIVE O FORNECIMENTO DA PEDRA</v>
      </c>
      <c r="C6730" s="749" t="s">
        <v>20342</v>
      </c>
      <c r="D6730" s="749" t="s">
        <v>20343</v>
      </c>
      <c r="E6730" s="749" t="s">
        <v>20344</v>
      </c>
      <c r="I6730" s="749" t="s">
        <v>2478</v>
      </c>
      <c r="J6730" s="749" t="n">
        <v>141.95</v>
      </c>
    </row>
    <row collapsed="false" customFormat="false" customHeight="true" hidden="true" ht="12.75" outlineLevel="0" r="6731">
      <c r="A6731" s="749" t="s">
        <v>20345</v>
      </c>
      <c r="B6731" s="749" t="str">
        <f aca="false">C6731&amp;D6731&amp;E6731&amp;F6731&amp;G6731&amp;H6731</f>
        <v>EXECUCAO DE CAMADA RIP-RAP,DE PEDRA ARRUMADA,DIAMETRO MAIOROU IGUAL A 0,30M,EM TALUDE DE BARRAGEM,INCLUSIVE O FORNECIMENTO DA PEDRA</v>
      </c>
      <c r="C6731" s="749" t="s">
        <v>20342</v>
      </c>
      <c r="D6731" s="749" t="s">
        <v>20343</v>
      </c>
      <c r="E6731" s="749" t="s">
        <v>20344</v>
      </c>
      <c r="I6731" s="749" t="s">
        <v>2478</v>
      </c>
      <c r="J6731" s="749" t="n">
        <v>134</v>
      </c>
    </row>
    <row collapsed="false" customFormat="false" customHeight="true" hidden="true" ht="12.75" outlineLevel="0" r="6732">
      <c r="A6732" s="749" t="s">
        <v>20346</v>
      </c>
      <c r="B6732" s="749" t="str">
        <f aca="false">C6732&amp;D6732&amp;E6732&amp;F6732&amp;G6732&amp;H6732</f>
        <v>BARRAGEM PROVISORIA OU ENSECADEIRA, PARA DESVIO DE PEQUENOSCURSOS D'AGUA,COM SACOS DE AREIA EMPILHADOS,INCLUSIVE FORNECIMENTO DOS MATERIAIS,ENSACAMENTO,EMPILHAMENTO E RETIRADA</v>
      </c>
      <c r="C6732" s="749" t="s">
        <v>20347</v>
      </c>
      <c r="D6732" s="749" t="s">
        <v>20348</v>
      </c>
      <c r="E6732" s="749" t="s">
        <v>20349</v>
      </c>
      <c r="I6732" s="749" t="s">
        <v>2478</v>
      </c>
      <c r="J6732" s="749" t="n">
        <v>307.02</v>
      </c>
    </row>
    <row collapsed="false" customFormat="false" customHeight="true" hidden="true" ht="12.75" outlineLevel="0" r="6733">
      <c r="A6733" s="749" t="s">
        <v>20350</v>
      </c>
      <c r="B6733" s="749" t="str">
        <f aca="false">C6733&amp;D6733&amp;E6733&amp;F6733&amp;G6733&amp;H6733</f>
        <v>BARRAGEM PROVISORIA OU ENSECADEIRA, PARA DESVIO DE PEQUENOSCURSOS D'AGUA,COM SACOS DE AREIA EMPILHADOS,INCLUSIVE FORNECIMENTO DOS MATERIAIS,ENSACAMENTO,EMPILHAMENTO E RETIRADA</v>
      </c>
      <c r="C6733" s="749" t="s">
        <v>20347</v>
      </c>
      <c r="D6733" s="749" t="s">
        <v>20348</v>
      </c>
      <c r="E6733" s="749" t="s">
        <v>20349</v>
      </c>
      <c r="I6733" s="749" t="s">
        <v>2478</v>
      </c>
      <c r="J6733" s="749" t="n">
        <v>273.41</v>
      </c>
    </row>
    <row collapsed="false" customFormat="false" customHeight="true" hidden="true" ht="12.75" outlineLevel="0" r="6734">
      <c r="A6734" s="749" t="s">
        <v>20351</v>
      </c>
      <c r="B6734" s="749" t="str">
        <f aca="false">C6734&amp;D6734&amp;E6734&amp;F6734&amp;G6734&amp;H6734</f>
        <v>EMBASAMENTO PARA BERCO DE TUBULACAO DE ESGOTO SANITARIO,FEITO COM BRITA Nº3</v>
      </c>
      <c r="C6734" s="749" t="s">
        <v>20352</v>
      </c>
      <c r="D6734" s="749" t="s">
        <v>20353</v>
      </c>
      <c r="I6734" s="749" t="s">
        <v>2478</v>
      </c>
      <c r="J6734" s="749" t="n">
        <v>120.88</v>
      </c>
    </row>
    <row collapsed="false" customFormat="false" customHeight="true" hidden="true" ht="12.75" outlineLevel="0" r="6735">
      <c r="A6735" s="749" t="s">
        <v>20354</v>
      </c>
      <c r="B6735" s="749" t="str">
        <f aca="false">C6735&amp;D6735&amp;E6735&amp;F6735&amp;G6735&amp;H6735</f>
        <v>EMBASAMENTO PARA BERCO DE TUBULACAO DE ESGOTO SANITARIO,FEITO COM BRITA Nº3</v>
      </c>
      <c r="C6735" s="749" t="s">
        <v>20352</v>
      </c>
      <c r="D6735" s="749" t="s">
        <v>20353</v>
      </c>
      <c r="I6735" s="749" t="s">
        <v>2478</v>
      </c>
      <c r="J6735" s="749" t="n">
        <v>114.91</v>
      </c>
    </row>
    <row collapsed="false" customFormat="false" customHeight="true" hidden="true" ht="12.75" outlineLevel="0" r="6736">
      <c r="A6736" s="749" t="s">
        <v>20355</v>
      </c>
      <c r="B6736" s="749" t="str">
        <f aca="false">C6736&amp;D6736&amp;E6736&amp;F6736&amp;G6736&amp;H6736</f>
        <v>CAMADA DE BRITA N°4 PARA FILTRO BIOLOGICO</v>
      </c>
      <c r="C6736" s="749" t="s">
        <v>20356</v>
      </c>
      <c r="I6736" s="749" t="s">
        <v>2478</v>
      </c>
      <c r="J6736" s="749" t="n">
        <v>111.87</v>
      </c>
    </row>
    <row collapsed="false" customFormat="false" customHeight="true" hidden="true" ht="12.75" outlineLevel="0" r="6737">
      <c r="A6737" s="749" t="s">
        <v>20357</v>
      </c>
      <c r="B6737" s="749" t="str">
        <f aca="false">C6737&amp;D6737&amp;E6737&amp;F6737&amp;G6737&amp;H6737</f>
        <v>CAMADA DE BRITA N°4 PARA FILTRO BIOLOGICO</v>
      </c>
      <c r="C6737" s="749" t="s">
        <v>20356</v>
      </c>
      <c r="I6737" s="749" t="s">
        <v>2478</v>
      </c>
      <c r="J6737" s="749" t="n">
        <v>106.9</v>
      </c>
    </row>
    <row collapsed="false" customFormat="false" customHeight="true" hidden="true" ht="12.75" outlineLevel="0" r="6738">
      <c r="A6738" s="749" t="s">
        <v>20358</v>
      </c>
      <c r="B6738" s="749" t="str">
        <f aca="false">C6738&amp;D6738&amp;E6738&amp;F6738&amp;G6738&amp;H6738</f>
        <v>CAMADA DE PEDREGULHO PARA FILTROS DE TRATAMENTO DE AGUA COMGRANULOMETRIA DE 1/8" A 3/8"</v>
      </c>
      <c r="C6738" s="749" t="s">
        <v>20359</v>
      </c>
      <c r="D6738" s="749" t="s">
        <v>20360</v>
      </c>
      <c r="I6738" s="749" t="s">
        <v>2478</v>
      </c>
      <c r="J6738" s="749" t="n">
        <v>141.48</v>
      </c>
    </row>
    <row collapsed="false" customFormat="false" customHeight="true" hidden="true" ht="12.75" outlineLevel="0" r="6739">
      <c r="A6739" s="749" t="s">
        <v>20361</v>
      </c>
      <c r="B6739" s="749" t="str">
        <f aca="false">C6739&amp;D6739&amp;E6739&amp;F6739&amp;G6739&amp;H6739</f>
        <v>CAMADA DE PEDREGULHO PARA FILTROS DE TRATAMENTO DE AGUA COMGRANULOMETRIA DE 1/8" A 3/8"</v>
      </c>
      <c r="C6739" s="749" t="s">
        <v>20359</v>
      </c>
      <c r="D6739" s="749" t="s">
        <v>20360</v>
      </c>
      <c r="I6739" s="749" t="s">
        <v>2478</v>
      </c>
      <c r="J6739" s="749" t="n">
        <v>133.52</v>
      </c>
    </row>
    <row collapsed="false" customFormat="false" customHeight="true" hidden="true" ht="12.75" outlineLevel="0" r="6740">
      <c r="A6740" s="749" t="s">
        <v>20362</v>
      </c>
      <c r="B6740" s="749" t="str">
        <f aca="false">C6740&amp;D6740&amp;E6740&amp;F6740&amp;G6740&amp;H6740</f>
        <v>CAMADA DE PEDREGULHO PARA FILTROS DE TRATAMENTO DE AGUA COMGRANULOMETRIA DE 3/8" A 3/4"</v>
      </c>
      <c r="C6740" s="749" t="s">
        <v>20359</v>
      </c>
      <c r="D6740" s="749" t="s">
        <v>20363</v>
      </c>
      <c r="I6740" s="749" t="s">
        <v>2478</v>
      </c>
      <c r="J6740" s="749" t="n">
        <v>141.98</v>
      </c>
    </row>
    <row collapsed="false" customFormat="false" customHeight="true" hidden="true" ht="12.75" outlineLevel="0" r="6741">
      <c r="A6741" s="749" t="s">
        <v>20364</v>
      </c>
      <c r="B6741" s="749" t="str">
        <f aca="false">C6741&amp;D6741&amp;E6741&amp;F6741&amp;G6741&amp;H6741</f>
        <v>CAMADA DE PEDREGULHO PARA FILTROS DE TRATAMENTO DE AGUA COMGRANULOMETRIA DE 3/8" A 3/4"</v>
      </c>
      <c r="C6741" s="749" t="s">
        <v>20359</v>
      </c>
      <c r="D6741" s="749" t="s">
        <v>20363</v>
      </c>
      <c r="I6741" s="749" t="s">
        <v>2478</v>
      </c>
      <c r="J6741" s="749" t="n">
        <v>134.03</v>
      </c>
    </row>
    <row collapsed="false" customFormat="false" customHeight="true" hidden="true" ht="12.75" outlineLevel="0" r="6742">
      <c r="A6742" s="749" t="s">
        <v>20365</v>
      </c>
      <c r="B6742" s="749" t="str">
        <f aca="false">C6742&amp;D6742&amp;E6742&amp;F6742&amp;G6742&amp;H6742</f>
        <v>CAMADA DE PEDREGULHO PARA FILTROS DE TRATAMENTO DE AGUA COMGRANULOMETRIA DE 3/4" A 1.1/2"</v>
      </c>
      <c r="C6742" s="749" t="s">
        <v>20359</v>
      </c>
      <c r="D6742" s="749" t="s">
        <v>20366</v>
      </c>
      <c r="I6742" s="749" t="s">
        <v>2478</v>
      </c>
      <c r="J6742" s="749" t="n">
        <v>142.73</v>
      </c>
    </row>
    <row collapsed="false" customFormat="false" customHeight="true" hidden="true" ht="12.75" outlineLevel="0" r="6743">
      <c r="A6743" s="749" t="s">
        <v>20367</v>
      </c>
      <c r="B6743" s="749" t="str">
        <f aca="false">C6743&amp;D6743&amp;E6743&amp;F6743&amp;G6743&amp;H6743</f>
        <v>CAMADA DE PEDREGULHO PARA FILTROS DE TRATAMENTO DE AGUA COMGRANULOMETRIA DE 3/4" A 1.1/2"</v>
      </c>
      <c r="C6743" s="749" t="s">
        <v>20359</v>
      </c>
      <c r="D6743" s="749" t="s">
        <v>20366</v>
      </c>
      <c r="I6743" s="749" t="s">
        <v>2478</v>
      </c>
      <c r="J6743" s="749" t="n">
        <v>134.78</v>
      </c>
    </row>
    <row collapsed="false" customFormat="false" customHeight="true" hidden="true" ht="25.5" outlineLevel="0" r="6744">
      <c r="A6744" s="749" t="s">
        <v>20368</v>
      </c>
      <c r="B6744" s="758" t="str">
        <f aca="false">C6744&amp;D6744&amp;E6744&amp;F6744&amp;G6744&amp;H6744</f>
        <v>EMBASAMENTO PARA TUBULACAO DE ESGOTOS,EM CONCRETO SIMPLES,COM TRANSPORTE HORIZONTAL E CONSIDERADO PARA PROFUNDIDADE DE VALAS ATE 3,00M</v>
      </c>
      <c r="C6744" s="749" t="s">
        <v>20369</v>
      </c>
      <c r="D6744" s="749" t="s">
        <v>20370</v>
      </c>
      <c r="E6744" s="749" t="s">
        <v>20371</v>
      </c>
      <c r="I6744" s="749" t="s">
        <v>2478</v>
      </c>
      <c r="J6744" s="749" t="n">
        <v>310.09</v>
      </c>
    </row>
    <row collapsed="false" customFormat="false" customHeight="true" hidden="true" ht="25.5" outlineLevel="0" r="6745">
      <c r="A6745" s="749" t="s">
        <v>20372</v>
      </c>
      <c r="B6745" s="758" t="str">
        <f aca="false">C6745&amp;D6745&amp;E6745&amp;F6745&amp;G6745&amp;H6745</f>
        <v>EMBASAMENTO PARA TUBULACAO DE ESGOTOS,EM CONCRETO SIMPLES,COM TRANSPORTE HORIZONTAL E CONSIDERADO PARA PROFUNDIDADE DE VALAS ATE 3,00M</v>
      </c>
      <c r="C6745" s="749" t="s">
        <v>20369</v>
      </c>
      <c r="D6745" s="749" t="s">
        <v>20370</v>
      </c>
      <c r="E6745" s="749" t="s">
        <v>20371</v>
      </c>
      <c r="I6745" s="749" t="s">
        <v>2478</v>
      </c>
      <c r="J6745" s="749" t="n">
        <v>295.08</v>
      </c>
    </row>
    <row collapsed="false" customFormat="false" customHeight="true" hidden="true" ht="25.5" outlineLevel="0" r="6746">
      <c r="A6746" s="749" t="s">
        <v>20373</v>
      </c>
      <c r="B6746" s="758" t="str">
        <f aca="false">C6746&amp;D6746&amp;E6746&amp;F6746&amp;G6746&amp;H6746</f>
        <v>EMBASAMENTO PARA TUBULACAO DE ESGOTOS,EM CONCRETO ARMADO,COM TRANSPORTE HORIZONTAL E CONSIDERADO PARA PROFUNDIDADE DE VALAS ATE 3,00M</v>
      </c>
      <c r="C6746" s="749" t="s">
        <v>20374</v>
      </c>
      <c r="D6746" s="749" t="s">
        <v>20375</v>
      </c>
      <c r="E6746" s="749" t="s">
        <v>20376</v>
      </c>
      <c r="I6746" s="749" t="s">
        <v>2478</v>
      </c>
      <c r="J6746" s="749" t="n">
        <v>788.05</v>
      </c>
    </row>
    <row collapsed="false" customFormat="false" customHeight="true" hidden="true" ht="25.5" outlineLevel="0" r="6747">
      <c r="A6747" s="749" t="s">
        <v>20377</v>
      </c>
      <c r="B6747" s="758" t="str">
        <f aca="false">C6747&amp;D6747&amp;E6747&amp;F6747&amp;G6747&amp;H6747</f>
        <v>EMBASAMENTO PARA TUBULACAO DE ESGOTOS,EM CONCRETO ARMADO,COM TRANSPORTE HORIZONTAL E CONSIDERADO PARA PROFUNDIDADE DE VALAS ATE 3,00M</v>
      </c>
      <c r="C6747" s="749" t="s">
        <v>20374</v>
      </c>
      <c r="D6747" s="749" t="s">
        <v>20375</v>
      </c>
      <c r="E6747" s="749" t="s">
        <v>20376</v>
      </c>
      <c r="I6747" s="749" t="s">
        <v>2478</v>
      </c>
      <c r="J6747" s="749" t="n">
        <v>740.4</v>
      </c>
    </row>
    <row collapsed="false" customFormat="false" customHeight="true" hidden="true" ht="12.75" outlineLevel="0" r="6748">
      <c r="A6748" s="749" t="s">
        <v>20378</v>
      </c>
      <c r="B6748" s="749" t="str">
        <f aca="false">C6748&amp;D6748&amp;E6748&amp;F6748&amp;G6748&amp;H6748</f>
        <v>EMBASAMENTO DE TUBULACAO,FEITO COM PO-DE-PEDRA</v>
      </c>
      <c r="C6748" s="749" t="s">
        <v>20379</v>
      </c>
      <c r="I6748" s="749" t="s">
        <v>2478</v>
      </c>
      <c r="J6748" s="749" t="n">
        <v>82.22</v>
      </c>
    </row>
    <row collapsed="false" customFormat="false" customHeight="true" hidden="true" ht="12.75" outlineLevel="0" r="6749">
      <c r="A6749" s="749" t="s">
        <v>20380</v>
      </c>
      <c r="B6749" s="749" t="str">
        <f aca="false">C6749&amp;D6749&amp;E6749&amp;F6749&amp;G6749&amp;H6749</f>
        <v>EMBASAMENTO DE TUBULACAO,FEITO COM PO-DE-PEDRA</v>
      </c>
      <c r="C6749" s="749" t="s">
        <v>20379</v>
      </c>
      <c r="I6749" s="749" t="s">
        <v>2478</v>
      </c>
      <c r="J6749" s="749" t="n">
        <v>78.24</v>
      </c>
    </row>
    <row collapsed="false" customFormat="false" customHeight="true" hidden="true" ht="12.75" outlineLevel="0" r="6750">
      <c r="A6750" s="749" t="s">
        <v>20381</v>
      </c>
      <c r="B6750" s="749" t="str">
        <f aca="false">C6750&amp;D6750&amp;E6750&amp;F6750&amp;G6750&amp;H6750</f>
        <v>PREPARO DE BERCO,EM TERRENO FIRME,PARA TUBULACAO DE 1,20M DE DIAMETRO,APOIADA NUM ARCO DE 90°</v>
      </c>
      <c r="C6750" s="749" t="s">
        <v>20382</v>
      </c>
      <c r="D6750" s="749" t="s">
        <v>20383</v>
      </c>
      <c r="I6750" s="749" t="s">
        <v>236</v>
      </c>
      <c r="J6750" s="749" t="n">
        <v>4.91</v>
      </c>
    </row>
    <row collapsed="false" customFormat="false" customHeight="true" hidden="true" ht="12.75" outlineLevel="0" r="6751">
      <c r="A6751" s="749" t="s">
        <v>20384</v>
      </c>
      <c r="B6751" s="749" t="str">
        <f aca="false">C6751&amp;D6751&amp;E6751&amp;F6751&amp;G6751&amp;H6751</f>
        <v>PREPARO DE BERCO,EM TERRENO FIRME,PARA TUBULACAO DE 1,20M DE DIAMETRO,APOIADA NUM ARCO DE 90°</v>
      </c>
      <c r="C6751" s="749" t="s">
        <v>20382</v>
      </c>
      <c r="D6751" s="749" t="s">
        <v>20383</v>
      </c>
      <c r="I6751" s="749" t="s">
        <v>236</v>
      </c>
      <c r="J6751" s="749" t="n">
        <v>4.26</v>
      </c>
    </row>
    <row collapsed="false" customFormat="false" customHeight="true" hidden="true" ht="12.75" outlineLevel="0" r="6752">
      <c r="A6752" s="749" t="s">
        <v>20385</v>
      </c>
      <c r="B6752" s="749" t="str">
        <f aca="false">C6752&amp;D6752&amp;E6752&amp;F6752&amp;G6752&amp;H6752</f>
        <v>GEOMEMBRANA EM PEAD,ESPESSURA 0,5MM,EM REVESTIMENTO IMPERMEABILIZANTE,APLICACOES DE CONTENCAO DE FLUIDOS E RESIDUOS,INCLUSIVE SOLDA POR TERMOFUSAO,ABRACADEIRAS,INSERTES,CONEXOES EDEMAIS ACESSORIOS. FORNECIMENTO E COLOCACAO</v>
      </c>
      <c r="C6752" s="749" t="s">
        <v>20386</v>
      </c>
      <c r="D6752" s="749" t="s">
        <v>20387</v>
      </c>
      <c r="E6752" s="749" t="s">
        <v>20388</v>
      </c>
      <c r="F6752" s="749" t="s">
        <v>20389</v>
      </c>
      <c r="I6752" s="749" t="s">
        <v>52</v>
      </c>
      <c r="J6752" s="749" t="n">
        <v>15.32</v>
      </c>
    </row>
    <row collapsed="false" customFormat="false" customHeight="true" hidden="true" ht="12.75" outlineLevel="0" r="6753">
      <c r="A6753" s="749" t="s">
        <v>20390</v>
      </c>
      <c r="B6753" s="749" t="str">
        <f aca="false">C6753&amp;D6753&amp;E6753&amp;F6753&amp;G6753&amp;H6753</f>
        <v>GEOMEMBRANA EM PEAD,ESPESSURA 0,5MM,EM REVESTIMENTO IMPERMEABILIZANTE,APLICACOES DE CONTENCAO DE FLUIDOS E RESIDUOS,INCLUSIVE SOLDA POR TERMOFUSAO,ABRACADEIRAS,INSERTES,CONEXOES EDEMAIS ACESSORIOS. FORNECIMENTO E COLOCACAO</v>
      </c>
      <c r="C6753" s="749" t="s">
        <v>20386</v>
      </c>
      <c r="D6753" s="749" t="s">
        <v>20387</v>
      </c>
      <c r="E6753" s="749" t="s">
        <v>20388</v>
      </c>
      <c r="F6753" s="749" t="s">
        <v>20389</v>
      </c>
      <c r="I6753" s="749" t="s">
        <v>52</v>
      </c>
      <c r="J6753" s="749" t="n">
        <v>14.27</v>
      </c>
    </row>
    <row collapsed="false" customFormat="false" customHeight="true" hidden="true" ht="12.75" outlineLevel="0" r="6754">
      <c r="A6754" s="749" t="s">
        <v>20391</v>
      </c>
      <c r="B6754" s="749" t="str">
        <f aca="false">C6754&amp;D6754&amp;E6754&amp;F6754&amp;G6754&amp;H6754</f>
        <v>GEOMEMBRANA EM PEAD,ESPESSURA 0,8MM,EM REVESTIMENTO IMPERMEABILIZANTE,APLICACOES DE CONTENCAO DE FLUIDOS E RESIDUOS,INCLUSIVE SOLDA POR TERMOFUSAO,ABRACADEIRAS,INSERTES,CONEXOES EDEMAIS ACESSORIOS. FORNECIMENTO E COLOCACAO</v>
      </c>
      <c r="C6754" s="749" t="s">
        <v>20392</v>
      </c>
      <c r="D6754" s="749" t="s">
        <v>20387</v>
      </c>
      <c r="E6754" s="749" t="s">
        <v>20388</v>
      </c>
      <c r="F6754" s="749" t="s">
        <v>20389</v>
      </c>
      <c r="I6754" s="749" t="s">
        <v>52</v>
      </c>
      <c r="J6754" s="749" t="n">
        <v>19.91</v>
      </c>
    </row>
    <row collapsed="false" customFormat="false" customHeight="true" hidden="true" ht="12.75" outlineLevel="0" r="6755">
      <c r="A6755" s="749" t="s">
        <v>20393</v>
      </c>
      <c r="B6755" s="749" t="str">
        <f aca="false">C6755&amp;D6755&amp;E6755&amp;F6755&amp;G6755&amp;H6755</f>
        <v>GEOMEMBRANA EM PEAD,ESPESSURA 0,8MM,EM REVESTIMENTO IMPERMEABILIZANTE,APLICACOES DE CONTENCAO DE FLUIDOS E RESIDUOS,INCLUSIVE SOLDA POR TERMOFUSAO,ABRACADEIRAS,INSERTES,CONEXOES EDEMAIS ACESSORIOS. FORNECIMENTO E COLOCACAO</v>
      </c>
      <c r="C6755" s="749" t="s">
        <v>20392</v>
      </c>
      <c r="D6755" s="749" t="s">
        <v>20387</v>
      </c>
      <c r="E6755" s="749" t="s">
        <v>20388</v>
      </c>
      <c r="F6755" s="749" t="s">
        <v>20389</v>
      </c>
      <c r="I6755" s="749" t="s">
        <v>52</v>
      </c>
      <c r="J6755" s="749" t="n">
        <v>18.79</v>
      </c>
    </row>
    <row collapsed="false" customFormat="false" customHeight="true" hidden="true" ht="12.75" outlineLevel="0" r="6756">
      <c r="A6756" s="749" t="s">
        <v>20394</v>
      </c>
      <c r="B6756" s="749" t="str">
        <f aca="false">C6756&amp;D6756&amp;E6756&amp;F6756&amp;G6756&amp;H6756</f>
        <v>GEOMEMBRANA EM PEAD,ESPESSURA 1,0MM,EM REVESTIMENTO IMPERMEABILIZANTE,APLICACOES DE CONTENCAO DE FLUIDOS E RESIDUOS,INCLUSIVE SOLDA POR TERMOFUSAO,ABRACADEIRAS,INSERTES,CONEXOES EDEMAIS ACESSORIOS. FORNECIMENTO E COLOCACAO</v>
      </c>
      <c r="C6756" s="749" t="s">
        <v>20395</v>
      </c>
      <c r="D6756" s="749" t="s">
        <v>20387</v>
      </c>
      <c r="E6756" s="749" t="s">
        <v>20388</v>
      </c>
      <c r="F6756" s="749" t="s">
        <v>20389</v>
      </c>
      <c r="I6756" s="749" t="s">
        <v>52</v>
      </c>
      <c r="J6756" s="749" t="n">
        <v>23.1</v>
      </c>
    </row>
    <row collapsed="false" customFormat="false" customHeight="true" hidden="true" ht="12.75" outlineLevel="0" r="6757">
      <c r="A6757" s="749" t="s">
        <v>20396</v>
      </c>
      <c r="B6757" s="749" t="str">
        <f aca="false">C6757&amp;D6757&amp;E6757&amp;F6757&amp;G6757&amp;H6757</f>
        <v>GEOMEMBRANA EM PEAD,ESPESSURA 1,0MM,EM REVESTIMENTO IMPERMEABILIZANTE,APLICACOES DE CONTENCAO DE FLUIDOS E RESIDUOS,INCLUSIVE SOLDA POR TERMOFUSAO,ABRACADEIRAS,INSERTES,CONEXOES EDEMAIS ACESSORIOS. FORNECIMENTO E COLOCACAO</v>
      </c>
      <c r="C6757" s="749" t="s">
        <v>20395</v>
      </c>
      <c r="D6757" s="749" t="s">
        <v>20387</v>
      </c>
      <c r="E6757" s="749" t="s">
        <v>20388</v>
      </c>
      <c r="F6757" s="749" t="s">
        <v>20389</v>
      </c>
      <c r="I6757" s="749" t="s">
        <v>52</v>
      </c>
      <c r="J6757" s="749" t="n">
        <v>21.92</v>
      </c>
    </row>
    <row collapsed="false" customFormat="false" customHeight="true" hidden="true" ht="12.75" outlineLevel="0" r="6758">
      <c r="A6758" s="749" t="s">
        <v>20397</v>
      </c>
      <c r="B6758" s="749" t="str">
        <f aca="false">C6758&amp;D6758&amp;E6758&amp;F6758&amp;G6758&amp;H6758</f>
        <v>GEOMEMBRANA EM PEAD,ESPESSURA 1,5MM,EM REVESTIMENTO IMPERMEABILIZANTE,APLICACOES DE CONTENCAO DE FLUIDOS E RESIDUOS,INCLUSIVE SOLDA POR TERMOFUSAO,ABRACADEIRAS,INSERTES,CONEXOES EDEMAIS ACESSORIOS. FORNECIMENTO E COLOCACAO</v>
      </c>
      <c r="C6758" s="749" t="s">
        <v>20398</v>
      </c>
      <c r="D6758" s="749" t="s">
        <v>20387</v>
      </c>
      <c r="E6758" s="749" t="s">
        <v>20388</v>
      </c>
      <c r="F6758" s="749" t="s">
        <v>20389</v>
      </c>
      <c r="I6758" s="749" t="s">
        <v>52</v>
      </c>
      <c r="J6758" s="749" t="n">
        <v>30.78</v>
      </c>
    </row>
    <row collapsed="false" customFormat="false" customHeight="true" hidden="true" ht="12.75" outlineLevel="0" r="6759">
      <c r="A6759" s="749" t="s">
        <v>20399</v>
      </c>
      <c r="B6759" s="749" t="str">
        <f aca="false">C6759&amp;D6759&amp;E6759&amp;F6759&amp;G6759&amp;H6759</f>
        <v>GEOMEMBRANA EM PEAD,ESPESSURA 1,5MM,EM REVESTIMENTO IMPERMEABILIZANTE,APLICACOES DE CONTENCAO DE FLUIDOS E RESIDUOS,INCLUSIVE SOLDA POR TERMOFUSAO,ABRACADEIRAS,INSERTES,CONEXOES EDEMAIS ACESSORIOS. FORNECIMENTO E COLOCACAO</v>
      </c>
      <c r="C6759" s="749" t="s">
        <v>20398</v>
      </c>
      <c r="D6759" s="749" t="s">
        <v>20387</v>
      </c>
      <c r="E6759" s="749" t="s">
        <v>20388</v>
      </c>
      <c r="F6759" s="749" t="s">
        <v>20389</v>
      </c>
      <c r="I6759" s="749" t="s">
        <v>52</v>
      </c>
      <c r="J6759" s="749" t="n">
        <v>29.47</v>
      </c>
    </row>
    <row collapsed="false" customFormat="false" customHeight="true" hidden="true" ht="12.75" outlineLevel="0" r="6760">
      <c r="A6760" s="749" t="s">
        <v>20400</v>
      </c>
      <c r="B6760" s="749" t="str">
        <f aca="false">C6760&amp;D6760&amp;E6760&amp;F6760&amp;G6760&amp;H6760</f>
        <v>GEOMEMBRANA EM PEAD,ESPESSURA 2,0MM,EM REVESTIMENTO IMPERMEABILIZANTE,APLICACOES DE CONTENCAO DE FLUIDOS E RESIDUOS,INCLUSIVE SOLDA POR TERMOFUSAO,ABRACADEIRAS,INSERTES,CONEXOES EDEMAIS ACESSORIOS. FORNECIMENTO E COLOCACAO</v>
      </c>
      <c r="C6760" s="749" t="s">
        <v>20401</v>
      </c>
      <c r="D6760" s="749" t="s">
        <v>20387</v>
      </c>
      <c r="E6760" s="749" t="s">
        <v>20388</v>
      </c>
      <c r="F6760" s="749" t="s">
        <v>20389</v>
      </c>
      <c r="I6760" s="749" t="s">
        <v>52</v>
      </c>
      <c r="J6760" s="749" t="n">
        <v>38.37</v>
      </c>
    </row>
    <row collapsed="false" customFormat="false" customHeight="true" hidden="true" ht="12.75" outlineLevel="0" r="6761">
      <c r="A6761" s="749" t="s">
        <v>20402</v>
      </c>
      <c r="B6761" s="749" t="str">
        <f aca="false">C6761&amp;D6761&amp;E6761&amp;F6761&amp;G6761&amp;H6761</f>
        <v>GEOMEMBRANA EM PEAD,ESPESSURA 2,0MM,EM REVESTIMENTO IMPERMEABILIZANTE,APLICACOES DE CONTENCAO DE FLUIDOS E RESIDUOS,INCLUSIVE SOLDA POR TERMOFUSAO,ABRACADEIRAS,INSERTES,CONEXOES EDEMAIS ACESSORIOS. FORNECIMENTO E COLOCACAO</v>
      </c>
      <c r="C6761" s="749" t="s">
        <v>20401</v>
      </c>
      <c r="D6761" s="749" t="s">
        <v>20387</v>
      </c>
      <c r="E6761" s="749" t="s">
        <v>20388</v>
      </c>
      <c r="F6761" s="749" t="s">
        <v>20389</v>
      </c>
      <c r="I6761" s="749" t="s">
        <v>52</v>
      </c>
      <c r="J6761" s="749" t="n">
        <v>36.92</v>
      </c>
    </row>
    <row collapsed="false" customFormat="false" customHeight="true" hidden="true" ht="12.75" outlineLevel="0" r="6762">
      <c r="A6762" s="749" t="s">
        <v>20403</v>
      </c>
      <c r="B6762" s="749" t="str">
        <f aca="false">C6762&amp;D6762&amp;E6762&amp;F6762&amp;G6762&amp;H6762</f>
        <v>GEOMEMBRANA EM PEAD,ESPESSURA 2,5MM,EM REVESTIMENTO IMPERMEABILIZANTE,APLICACOES DE CONTENCAO DE FLUIDOS E RESIDUOS,INCLUSIVE SOLDA POR TERMOFUSAO,ABRACADEIRAS,INSERTES,CONEXOES EDEMAIS ACESSORIOS. FORNECIMENTO E COLOCACAO</v>
      </c>
      <c r="C6762" s="749" t="s">
        <v>20404</v>
      </c>
      <c r="D6762" s="749" t="s">
        <v>20387</v>
      </c>
      <c r="E6762" s="749" t="s">
        <v>20388</v>
      </c>
      <c r="F6762" s="749" t="s">
        <v>20389</v>
      </c>
      <c r="I6762" s="749" t="s">
        <v>52</v>
      </c>
      <c r="J6762" s="749" t="n">
        <v>45.96</v>
      </c>
    </row>
    <row collapsed="false" customFormat="false" customHeight="true" hidden="true" ht="12.75" outlineLevel="0" r="6763">
      <c r="A6763" s="749" t="s">
        <v>20405</v>
      </c>
      <c r="B6763" s="749" t="str">
        <f aca="false">C6763&amp;D6763&amp;E6763&amp;F6763&amp;G6763&amp;H6763</f>
        <v>GEOMEMBRANA EM PEAD,ESPESSURA 2,5MM,EM REVESTIMENTO IMPERMEABILIZANTE,APLICACOES DE CONTENCAO DE FLUIDOS E RESIDUOS,INCLUSIVE SOLDA POR TERMOFUSAO,ABRACADEIRAS,INSERTES,CONEXOES EDEMAIS ACESSORIOS. FORNECIMENTO E COLOCACAO</v>
      </c>
      <c r="C6763" s="749" t="s">
        <v>20404</v>
      </c>
      <c r="D6763" s="749" t="s">
        <v>20387</v>
      </c>
      <c r="E6763" s="749" t="s">
        <v>20388</v>
      </c>
      <c r="F6763" s="749" t="s">
        <v>20389</v>
      </c>
      <c r="I6763" s="749" t="s">
        <v>52</v>
      </c>
      <c r="J6763" s="749" t="n">
        <v>44.38</v>
      </c>
    </row>
    <row collapsed="false" customFormat="false" customHeight="true" hidden="true" ht="12.75" outlineLevel="0" r="6764">
      <c r="A6764" s="749" t="s">
        <v>20406</v>
      </c>
      <c r="B6764" s="749" t="str">
        <f aca="false">C6764&amp;D6764&amp;E6764&amp;F6764&amp;G6764&amp;H6764</f>
        <v>GEOMEMBRANA EM PEAD,ESPESSURA 1,0MM,TEXTURIZADA,EM REVESTIMENTO IMPERMEABILIZANTE, APLICACOES DE CONTENCAO DE FLUIDOS ERESIDUOS,INCLUSIVE SOLDA POR TERMOFUSAO,ABRACADEIRAS,INSERTES,CONEXOES E DEMAIS ACESSORIOS. FORNECIMENTO E COLOCACAO</v>
      </c>
      <c r="C6764" s="749" t="s">
        <v>20407</v>
      </c>
      <c r="D6764" s="749" t="s">
        <v>20408</v>
      </c>
      <c r="E6764" s="749" t="s">
        <v>20409</v>
      </c>
      <c r="F6764" s="749" t="s">
        <v>20410</v>
      </c>
      <c r="I6764" s="749" t="s">
        <v>52</v>
      </c>
      <c r="J6764" s="749" t="n">
        <v>23.21</v>
      </c>
    </row>
    <row collapsed="false" customFormat="false" customHeight="true" hidden="true" ht="12.75" outlineLevel="0" r="6765">
      <c r="A6765" s="749" t="s">
        <v>20411</v>
      </c>
      <c r="B6765" s="749" t="str">
        <f aca="false">C6765&amp;D6765&amp;E6765&amp;F6765&amp;G6765&amp;H6765</f>
        <v>GEOMEMBRANA EM PEAD,ESPESSURA 1,0MM,TEXTURIZADA,EM REVESTIMENTO IMPERMEABILIZANTE, APLICACOES DE CONTENCAO DE FLUIDOS ERESIDUOS,INCLUSIVE SOLDA POR TERMOFUSAO,ABRACADEIRAS,INSERTES,CONEXOES E DEMAIS ACESSORIOS. FORNECIMENTO E COLOCACAO</v>
      </c>
      <c r="C6765" s="749" t="s">
        <v>20407</v>
      </c>
      <c r="D6765" s="749" t="s">
        <v>20408</v>
      </c>
      <c r="E6765" s="749" t="s">
        <v>20409</v>
      </c>
      <c r="F6765" s="749" t="s">
        <v>20410</v>
      </c>
      <c r="I6765" s="749" t="s">
        <v>52</v>
      </c>
      <c r="J6765" s="749" t="n">
        <v>22.03</v>
      </c>
    </row>
    <row collapsed="false" customFormat="false" customHeight="true" hidden="true" ht="12.75" outlineLevel="0" r="6766">
      <c r="A6766" s="749" t="s">
        <v>20412</v>
      </c>
      <c r="B6766" s="749" t="str">
        <f aca="false">C6766&amp;D6766&amp;E6766&amp;F6766&amp;G6766&amp;H6766</f>
        <v>GEOMEMBRANA EM PEAD,ESPESSURA 1,5MM,TEXTURIZADA,EM REVESTIMENTO IMPERMEABILIZANTE, APLICACOES DE CONTENCAO DE FLUIDOS ERESIDUOS,INCLUSIVE SOLDA POR TERMOFUSAO,ABRACADEIRAS,INSERTES,CONEXOES E DEMAIS ACESSORIOS. FORNECIMENTO E COLOCACAO</v>
      </c>
      <c r="C6766" s="749" t="s">
        <v>20413</v>
      </c>
      <c r="D6766" s="749" t="s">
        <v>20408</v>
      </c>
      <c r="E6766" s="749" t="s">
        <v>20409</v>
      </c>
      <c r="F6766" s="749" t="s">
        <v>20410</v>
      </c>
      <c r="I6766" s="749" t="s">
        <v>52</v>
      </c>
      <c r="J6766" s="749" t="n">
        <v>30.94</v>
      </c>
    </row>
    <row collapsed="false" customFormat="false" customHeight="true" hidden="true" ht="12.75" outlineLevel="0" r="6767">
      <c r="A6767" s="749" t="s">
        <v>20414</v>
      </c>
      <c r="B6767" s="749" t="str">
        <f aca="false">C6767&amp;D6767&amp;E6767&amp;F6767&amp;G6767&amp;H6767</f>
        <v>GEOMEMBRANA EM PEAD,ESPESSURA 1,5MM,TEXTURIZADA,EM REVESTIMENTO IMPERMEABILIZANTE, APLICACOES DE CONTENCAO DE FLUIDOS ERESIDUOS,INCLUSIVE SOLDA POR TERMOFUSAO,ABRACADEIRAS,INSERTES,CONEXOES E DEMAIS ACESSORIOS. FORNECIMENTO E COLOCACAO</v>
      </c>
      <c r="C6767" s="749" t="s">
        <v>20413</v>
      </c>
      <c r="D6767" s="749" t="s">
        <v>20408</v>
      </c>
      <c r="E6767" s="749" t="s">
        <v>20409</v>
      </c>
      <c r="F6767" s="749" t="s">
        <v>20410</v>
      </c>
      <c r="I6767" s="749" t="s">
        <v>52</v>
      </c>
      <c r="J6767" s="749" t="n">
        <v>29.63</v>
      </c>
    </row>
    <row collapsed="false" customFormat="false" customHeight="true" hidden="true" ht="12.75" outlineLevel="0" r="6768">
      <c r="A6768" s="749" t="s">
        <v>20415</v>
      </c>
      <c r="B6768" s="749" t="str">
        <f aca="false">C6768&amp;D6768&amp;E6768&amp;F6768&amp;G6768&amp;H6768</f>
        <v>GEOMEMBRANA EM PEAD,ESPESSURA 2,0MM,TEXTURIZADA,EM REVESTIMENTO IMPERMEABILIZANTE, APLICACOES DE CONTENCAO DE FLUIDOS ERESIDUOS,INCLUSIVE SOLDA POR TERMOFUSAO,ABRACADEIRAS,INSERTES,CONEXOES E DEMAIS ACESSORIOS. FORNECIMENTO E COLOCACAO</v>
      </c>
      <c r="C6768" s="749" t="s">
        <v>20416</v>
      </c>
      <c r="D6768" s="749" t="s">
        <v>20408</v>
      </c>
      <c r="E6768" s="749" t="s">
        <v>20409</v>
      </c>
      <c r="F6768" s="749" t="s">
        <v>20410</v>
      </c>
      <c r="I6768" s="749" t="s">
        <v>52</v>
      </c>
      <c r="J6768" s="749" t="n">
        <v>38.58</v>
      </c>
    </row>
    <row collapsed="false" customFormat="false" customHeight="true" hidden="true" ht="12.75" outlineLevel="0" r="6769">
      <c r="A6769" s="749" t="s">
        <v>20417</v>
      </c>
      <c r="B6769" s="749" t="str">
        <f aca="false">C6769&amp;D6769&amp;E6769&amp;F6769&amp;G6769&amp;H6769</f>
        <v>GEOMEMBRANA EM PEAD,ESPESSURA 2,0MM,TEXTURIZADA,EM REVESTIMENTO IMPERMEABILIZANTE, APLICACOES DE CONTENCAO DE FLUIDOS ERESIDUOS,INCLUSIVE SOLDA POR TERMOFUSAO,ABRACADEIRAS,INSERTES,CONEXOES E DEMAIS ACESSORIOS. FORNECIMENTO E COLOCACAO</v>
      </c>
      <c r="C6769" s="749" t="s">
        <v>20416</v>
      </c>
      <c r="D6769" s="749" t="s">
        <v>20408</v>
      </c>
      <c r="E6769" s="749" t="s">
        <v>20409</v>
      </c>
      <c r="F6769" s="749" t="s">
        <v>20410</v>
      </c>
      <c r="I6769" s="749" t="s">
        <v>52</v>
      </c>
      <c r="J6769" s="749" t="n">
        <v>37.13</v>
      </c>
    </row>
    <row collapsed="false" customFormat="false" customHeight="true" hidden="true" ht="12.75" outlineLevel="0" r="6770">
      <c r="A6770" s="749" t="s">
        <v>20418</v>
      </c>
      <c r="B6770" s="749" t="str">
        <f aca="false">C6770&amp;D6770&amp;E6770&amp;F6770&amp;G6770&amp;H6770</f>
        <v>MANTA GEOTEXTIL, EM DRENOS SUBTERRANEOS.FORNECIMENTO E COLOCACAO</v>
      </c>
      <c r="C6770" s="749" t="s">
        <v>20419</v>
      </c>
      <c r="D6770" s="749" t="s">
        <v>14350</v>
      </c>
      <c r="I6770" s="749" t="s">
        <v>52</v>
      </c>
      <c r="J6770" s="749" t="n">
        <v>4.14</v>
      </c>
    </row>
    <row collapsed="false" customFormat="false" customHeight="true" hidden="true" ht="12.75" outlineLevel="0" r="6771">
      <c r="A6771" s="749" t="s">
        <v>20420</v>
      </c>
      <c r="B6771" s="749" t="str">
        <f aca="false">C6771&amp;D6771&amp;E6771&amp;F6771&amp;G6771&amp;H6771</f>
        <v>MANTA GEOTEXTIL, EM DRENOS SUBTERRANEOS.FORNECIMENTO E COLOCACAO</v>
      </c>
      <c r="C6771" s="749" t="s">
        <v>20419</v>
      </c>
      <c r="D6771" s="749" t="s">
        <v>14350</v>
      </c>
      <c r="I6771" s="749" t="s">
        <v>52</v>
      </c>
      <c r="J6771" s="749" t="n">
        <v>4</v>
      </c>
    </row>
    <row collapsed="false" customFormat="false" customHeight="true" hidden="true" ht="12.75" outlineLevel="0" r="6772">
      <c r="A6772" s="749" t="s">
        <v>20421</v>
      </c>
      <c r="B6772" s="749" t="str">
        <f aca="false">C6772&amp;D6772&amp;E6772&amp;F6772&amp;G6772&amp;H6772</f>
        <v>MANTA GEOTEXTIL,EM GABIOES,DRENOS PROFUNDOS OU VALETAS.FORNECIMENTO E COLOCACAO</v>
      </c>
      <c r="C6772" s="749" t="s">
        <v>20422</v>
      </c>
      <c r="D6772" s="749" t="s">
        <v>20423</v>
      </c>
      <c r="I6772" s="749" t="s">
        <v>52</v>
      </c>
      <c r="J6772" s="749" t="n">
        <v>5.68</v>
      </c>
    </row>
    <row collapsed="false" customFormat="false" customHeight="true" hidden="true" ht="12.75" outlineLevel="0" r="6773">
      <c r="A6773" s="749" t="s">
        <v>20424</v>
      </c>
      <c r="B6773" s="749" t="str">
        <f aca="false">C6773&amp;D6773&amp;E6773&amp;F6773&amp;G6773&amp;H6773</f>
        <v>MANTA GEOTEXTIL,EM GABIOES,DRENOS PROFUNDOS OU VALETAS.FORNECIMENTO E COLOCACAO</v>
      </c>
      <c r="C6773" s="749" t="s">
        <v>20422</v>
      </c>
      <c r="D6773" s="749" t="s">
        <v>20423</v>
      </c>
      <c r="I6773" s="749" t="s">
        <v>52</v>
      </c>
      <c r="J6773" s="749" t="n">
        <v>5.54</v>
      </c>
    </row>
    <row collapsed="false" customFormat="false" customHeight="true" hidden="true" ht="12.75" outlineLevel="0" r="6774">
      <c r="A6774" s="749" t="s">
        <v>20425</v>
      </c>
      <c r="B6774" s="749" t="str">
        <f aca="false">C6774&amp;D6774&amp;E6774&amp;F6774&amp;G6774&amp;H6774</f>
        <v>MANTA GEOTEXTIL,EM ENROCAMENTOS OU FILTROS DE TRANSICAO.FORNECIMENTO E COLOCACAO</v>
      </c>
      <c r="C6774" s="749" t="s">
        <v>20426</v>
      </c>
      <c r="D6774" s="749" t="s">
        <v>20205</v>
      </c>
      <c r="I6774" s="749" t="s">
        <v>52</v>
      </c>
      <c r="J6774" s="749" t="n">
        <v>6.86</v>
      </c>
    </row>
    <row collapsed="false" customFormat="false" customHeight="true" hidden="true" ht="12.75" outlineLevel="0" r="6775">
      <c r="A6775" s="749" t="s">
        <v>20427</v>
      </c>
      <c r="B6775" s="749" t="str">
        <f aca="false">C6775&amp;D6775&amp;E6775&amp;F6775&amp;G6775&amp;H6775</f>
        <v>MANTA GEOTEXTIL,EM ENROCAMENTOS OU FILTROS DE TRANSICAO.FORNECIMENTO E COLOCACAO</v>
      </c>
      <c r="C6775" s="749" t="s">
        <v>20426</v>
      </c>
      <c r="D6775" s="749" t="s">
        <v>20205</v>
      </c>
      <c r="I6775" s="749" t="s">
        <v>52</v>
      </c>
      <c r="J6775" s="749" t="n">
        <v>6.77</v>
      </c>
    </row>
    <row collapsed="false" customFormat="false" customHeight="true" hidden="true" ht="12.75" outlineLevel="0" r="6776">
      <c r="A6776" s="749" t="s">
        <v>20428</v>
      </c>
      <c r="B6776" s="749" t="str">
        <f aca="false">C6776&amp;D6776&amp;E6776&amp;F6776&amp;G6776&amp;H6776</f>
        <v>MANTA GEOTEXTIL,EM CAMADA VERTICAL FEITA COM PEDRA BRITADA.FORNECIMENTO E COLOCACAO</v>
      </c>
      <c r="C6776" s="749" t="s">
        <v>20429</v>
      </c>
      <c r="D6776" s="749" t="s">
        <v>14960</v>
      </c>
      <c r="I6776" s="749" t="s">
        <v>52</v>
      </c>
      <c r="J6776" s="749" t="n">
        <v>6.39</v>
      </c>
    </row>
    <row collapsed="false" customFormat="false" customHeight="true" hidden="true" ht="12.75" outlineLevel="0" r="6777">
      <c r="A6777" s="749" t="s">
        <v>20430</v>
      </c>
      <c r="B6777" s="749" t="str">
        <f aca="false">C6777&amp;D6777&amp;E6777&amp;F6777&amp;G6777&amp;H6777</f>
        <v>MANTA GEOTEXTIL,EM CAMADA VERTICAL FEITA COM PEDRA BRITADA.FORNECIMENTO E COLOCACAO</v>
      </c>
      <c r="C6777" s="749" t="s">
        <v>20429</v>
      </c>
      <c r="D6777" s="749" t="s">
        <v>14960</v>
      </c>
      <c r="I6777" s="749" t="s">
        <v>52</v>
      </c>
      <c r="J6777" s="749" t="n">
        <v>6.15</v>
      </c>
    </row>
    <row collapsed="false" customFormat="false" customHeight="true" hidden="true" ht="12.75" outlineLevel="0" r="6778">
      <c r="A6778" s="749" t="s">
        <v>20431</v>
      </c>
      <c r="B6778" s="749" t="str">
        <f aca="false">C6778&amp;D6778&amp;E6778&amp;F6778&amp;G6778&amp;H6778</f>
        <v>MANTA GEOTEXTIL EM POCOS DE ALIVIO.FORNECIMENTO E COLOCACAO</v>
      </c>
      <c r="C6778" s="749" t="s">
        <v>20432</v>
      </c>
      <c r="I6778" s="749" t="s">
        <v>52</v>
      </c>
      <c r="J6778" s="749" t="n">
        <v>11.48</v>
      </c>
    </row>
    <row collapsed="false" customFormat="false" customHeight="true" hidden="true" ht="12.75" outlineLevel="0" r="6779">
      <c r="A6779" s="749" t="s">
        <v>20433</v>
      </c>
      <c r="B6779" s="749" t="str">
        <f aca="false">C6779&amp;D6779&amp;E6779&amp;F6779&amp;G6779&amp;H6779</f>
        <v>MANTA GEOTEXTIL EM POCOS DE ALIVIO.FORNECIMENTO E COLOCACAO</v>
      </c>
      <c r="C6779" s="749" t="s">
        <v>20432</v>
      </c>
      <c r="I6779" s="749" t="s">
        <v>52</v>
      </c>
      <c r="J6779" s="749" t="n">
        <v>10.77</v>
      </c>
    </row>
    <row collapsed="false" customFormat="false" customHeight="true" hidden="true" ht="12.75" outlineLevel="0" r="6780">
      <c r="A6780" s="749" t="s">
        <v>20434</v>
      </c>
      <c r="B6780" s="749" t="str">
        <f aca="false">C6780&amp;D6780&amp;E6780&amp;F6780&amp;G6780&amp;H6780</f>
        <v>MANTA GEOTEXTIL,EM PRE-FILTRO DE POCO TUBULAR.FORNECIMENTO ECOLOCACAO</v>
      </c>
      <c r="C6780" s="749" t="s">
        <v>20435</v>
      </c>
      <c r="D6780" s="749" t="s">
        <v>14924</v>
      </c>
      <c r="I6780" s="749" t="s">
        <v>52</v>
      </c>
      <c r="J6780" s="749" t="n">
        <v>11.71</v>
      </c>
    </row>
    <row collapsed="false" customFormat="false" customHeight="true" hidden="true" ht="12.75" outlineLevel="0" r="6781">
      <c r="A6781" s="749" t="s">
        <v>20436</v>
      </c>
      <c r="B6781" s="749" t="str">
        <f aca="false">C6781&amp;D6781&amp;E6781&amp;F6781&amp;G6781&amp;H6781</f>
        <v>MANTA GEOTEXTIL,EM PRE-FILTRO DE POCO TUBULAR.FORNECIMENTO ECOLOCACAO</v>
      </c>
      <c r="C6781" s="749" t="s">
        <v>20435</v>
      </c>
      <c r="D6781" s="749" t="s">
        <v>14924</v>
      </c>
      <c r="I6781" s="749" t="s">
        <v>52</v>
      </c>
      <c r="J6781" s="749" t="n">
        <v>10.76</v>
      </c>
    </row>
    <row collapsed="false" customFormat="false" customHeight="true" hidden="true" ht="12.75" outlineLevel="0" r="6782">
      <c r="A6782" s="749" t="s">
        <v>20437</v>
      </c>
      <c r="B6782" s="749" t="str">
        <f aca="false">C6782&amp;D6782&amp;E6782&amp;F6782&amp;G6782&amp;H6782</f>
        <v>MANTA GEOTEXTIL,EM DRENO SUB-HORIZONTAL.FORNECIMENTO E COLOCACAO</v>
      </c>
      <c r="C6782" s="749" t="s">
        <v>20438</v>
      </c>
      <c r="D6782" s="749" t="s">
        <v>14350</v>
      </c>
      <c r="I6782" s="749" t="s">
        <v>52</v>
      </c>
      <c r="J6782" s="749" t="n">
        <v>11.71</v>
      </c>
    </row>
    <row collapsed="false" customFormat="false" customHeight="true" hidden="true" ht="12.75" outlineLevel="0" r="6783">
      <c r="A6783" s="749" t="s">
        <v>20439</v>
      </c>
      <c r="B6783" s="749" t="str">
        <f aca="false">C6783&amp;D6783&amp;E6783&amp;F6783&amp;G6783&amp;H6783</f>
        <v>MANTA GEOTEXTIL,EM DRENO SUB-HORIZONTAL.FORNECIMENTO E COLOCACAO</v>
      </c>
      <c r="C6783" s="749" t="s">
        <v>20438</v>
      </c>
      <c r="D6783" s="749" t="s">
        <v>14350</v>
      </c>
      <c r="I6783" s="749" t="s">
        <v>52</v>
      </c>
      <c r="J6783" s="749" t="n">
        <v>10.76</v>
      </c>
    </row>
    <row collapsed="false" customFormat="false" customHeight="true" hidden="true" ht="12.75" outlineLevel="0" r="6784">
      <c r="A6784" s="749" t="s">
        <v>20440</v>
      </c>
      <c r="B6784" s="749" t="str">
        <f aca="false">C6784&amp;D6784&amp;E6784&amp;F6784&amp;G6784&amp;H6784</f>
        <v>MANTA GEOTEXTIL NAO TECIDO DE POLIESTER LARGURA 2,30M COM RESISTENCIA A TRACAO A FAIXA LARGA NA RUPTURA DE 8KN/M E AO PUNCIONAMENTO DE 280N.FORNECIMENTO E COLOCACAO</v>
      </c>
      <c r="C6784" s="749" t="s">
        <v>20441</v>
      </c>
      <c r="D6784" s="749" t="s">
        <v>20442</v>
      </c>
      <c r="E6784" s="749" t="s">
        <v>20443</v>
      </c>
      <c r="I6784" s="749" t="s">
        <v>52</v>
      </c>
      <c r="J6784" s="749" t="n">
        <v>4.17</v>
      </c>
    </row>
    <row collapsed="false" customFormat="false" customHeight="true" hidden="true" ht="12.75" outlineLevel="0" r="6785">
      <c r="A6785" s="749" t="s">
        <v>20444</v>
      </c>
      <c r="B6785" s="749" t="str">
        <f aca="false">C6785&amp;D6785&amp;E6785&amp;F6785&amp;G6785&amp;H6785</f>
        <v>MANTA GEOTEXTIL NAO TECIDO DE POLIESTER LARGURA 2,30M COM RESISTENCIA A TRACAO A FAIXA LARGA NA RUPTURA DE 8KN/M E AO PUNCIONAMENTO DE 280N.FORNECIMENTO E COLOCACAO</v>
      </c>
      <c r="C6785" s="749" t="s">
        <v>20441</v>
      </c>
      <c r="D6785" s="749" t="s">
        <v>20442</v>
      </c>
      <c r="E6785" s="749" t="s">
        <v>20443</v>
      </c>
      <c r="I6785" s="749" t="s">
        <v>52</v>
      </c>
      <c r="J6785" s="749" t="n">
        <v>3.93</v>
      </c>
    </row>
    <row collapsed="false" customFormat="false" customHeight="true" hidden="true" ht="12.75" outlineLevel="0" r="6786">
      <c r="A6786" s="749" t="s">
        <v>20445</v>
      </c>
      <c r="B6786" s="749" t="str">
        <f aca="false">C6786&amp;D6786&amp;E6786&amp;F6786&amp;G6786&amp;H6786</f>
        <v>MANTA GEOTEXTIL NAO TECIDO DE POLIESTER LARGURA 2,30M COM RESISTENCIA A TRACAO A FAIXA LARGA NA RUPTURA DE 10KN/M E AO PUNCIONAMENTO DE 380N.FORNECIMENTO E COLOCACAO</v>
      </c>
      <c r="C6786" s="749" t="s">
        <v>20441</v>
      </c>
      <c r="D6786" s="749" t="s">
        <v>20446</v>
      </c>
      <c r="E6786" s="749" t="s">
        <v>20447</v>
      </c>
      <c r="I6786" s="749" t="s">
        <v>52</v>
      </c>
      <c r="J6786" s="749" t="n">
        <v>5.22</v>
      </c>
    </row>
    <row collapsed="false" customFormat="false" customHeight="true" hidden="true" ht="12.75" outlineLevel="0" r="6787">
      <c r="A6787" s="749" t="s">
        <v>20448</v>
      </c>
      <c r="B6787" s="749" t="str">
        <f aca="false">C6787&amp;D6787&amp;E6787&amp;F6787&amp;G6787&amp;H6787</f>
        <v>MANTA GEOTEXTIL NAO TECIDO DE POLIESTER LARGURA 2,30M COM RESISTENCIA A TRACAO A FAIXA LARGA NA RUPTURA DE 10KN/M E AO PUNCIONAMENTO DE 380N.FORNECIMENTO E COLOCACAO</v>
      </c>
      <c r="C6787" s="749" t="s">
        <v>20441</v>
      </c>
      <c r="D6787" s="749" t="s">
        <v>20446</v>
      </c>
      <c r="E6787" s="749" t="s">
        <v>20447</v>
      </c>
      <c r="I6787" s="749" t="s">
        <v>52</v>
      </c>
      <c r="J6787" s="749" t="n">
        <v>4.94</v>
      </c>
    </row>
    <row collapsed="false" customFormat="false" customHeight="true" hidden="true" ht="12.75" outlineLevel="0" r="6788">
      <c r="A6788" s="749" t="s">
        <v>20449</v>
      </c>
      <c r="B6788" s="749" t="str">
        <f aca="false">C6788&amp;D6788&amp;E6788&amp;F6788&amp;G6788&amp;H6788</f>
        <v>MANTA GEOTEXTIL NAO TECIDO DE POLIESTER,LARGURA 2,30M COM RESISTENCIA A TRACAO A FAIXA LARGA NA RUPTURA DE 16KN/M E AO PUNCIONAMENTO DE 550N.FORNECIMENTO E COLOCACAO</v>
      </c>
      <c r="C6788" s="749" t="s">
        <v>20450</v>
      </c>
      <c r="D6788" s="749" t="s">
        <v>20451</v>
      </c>
      <c r="E6788" s="749" t="s">
        <v>20452</v>
      </c>
      <c r="I6788" s="749" t="s">
        <v>52</v>
      </c>
      <c r="J6788" s="749" t="n">
        <v>6.5</v>
      </c>
    </row>
    <row collapsed="false" customFormat="false" customHeight="true" hidden="true" ht="12.75" outlineLevel="0" r="6789">
      <c r="A6789" s="749" t="s">
        <v>20453</v>
      </c>
      <c r="B6789" s="749" t="str">
        <f aca="false">C6789&amp;D6789&amp;E6789&amp;F6789&amp;G6789&amp;H6789</f>
        <v>MANTA GEOTEXTIL NAO TECIDO DE POLIESTER,LARGURA 2,30M COM RESISTENCIA A TRACAO A FAIXA LARGA NA RUPTURA DE 16KN/M E AO PUNCIONAMENTO DE 550N.FORNECIMENTO E COLOCACAO</v>
      </c>
      <c r="C6789" s="749" t="s">
        <v>20450</v>
      </c>
      <c r="D6789" s="749" t="s">
        <v>20451</v>
      </c>
      <c r="E6789" s="749" t="s">
        <v>20452</v>
      </c>
      <c r="I6789" s="749" t="s">
        <v>52</v>
      </c>
      <c r="J6789" s="749" t="n">
        <v>6.19</v>
      </c>
    </row>
    <row collapsed="false" customFormat="false" customHeight="true" hidden="true" ht="12.75" outlineLevel="0" r="6790">
      <c r="A6790" s="749" t="s">
        <v>20454</v>
      </c>
      <c r="B6790" s="749" t="str">
        <f aca="false">C6790&amp;D6790&amp;E6790&amp;F6790&amp;G6790&amp;H6790</f>
        <v>MANTA GEOTEXTIL NAO TECIDO DE POLIESTER,LARGURA 2,30M COM RESISTENCIA A TRACAO A FAIXA LARGA NA RUPTURA DE 21KN/M E AO PUNCIONAMENTO DE 700N.FORNECIMENTO E COLOCACAO</v>
      </c>
      <c r="C6790" s="749" t="s">
        <v>20450</v>
      </c>
      <c r="D6790" s="749" t="s">
        <v>20455</v>
      </c>
      <c r="E6790" s="749" t="s">
        <v>20456</v>
      </c>
      <c r="I6790" s="749" t="s">
        <v>52</v>
      </c>
      <c r="J6790" s="749" t="n">
        <v>8.08</v>
      </c>
    </row>
    <row collapsed="false" customFormat="false" customHeight="true" hidden="true" ht="12.75" outlineLevel="0" r="6791">
      <c r="A6791" s="749" t="s">
        <v>20457</v>
      </c>
      <c r="B6791" s="749" t="str">
        <f aca="false">C6791&amp;D6791&amp;E6791&amp;F6791&amp;G6791&amp;H6791</f>
        <v>MANTA GEOTEXTIL NAO TECIDO DE POLIESTER,LARGURA 2,30M COM RESISTENCIA A TRACAO A FAIXA LARGA NA RUPTURA DE 21KN/M E AO PUNCIONAMENTO DE 700N.FORNECIMENTO E COLOCACAO</v>
      </c>
      <c r="C6791" s="749" t="s">
        <v>20450</v>
      </c>
      <c r="D6791" s="749" t="s">
        <v>20455</v>
      </c>
      <c r="E6791" s="749" t="s">
        <v>20456</v>
      </c>
      <c r="I6791" s="749" t="s">
        <v>52</v>
      </c>
      <c r="J6791" s="749" t="n">
        <v>7.75</v>
      </c>
    </row>
    <row collapsed="false" customFormat="false" customHeight="true" hidden="true" ht="12.75" outlineLevel="0" r="6792">
      <c r="A6792" s="749" t="s">
        <v>20458</v>
      </c>
      <c r="B6792" s="749" t="str">
        <f aca="false">C6792&amp;D6792&amp;E6792&amp;F6792&amp;G6792&amp;H6792</f>
        <v>MANTA GEOTEXTIL NAO TECIDO DE POLIESTER,LARGURA 2,30M COM RESISTENCIA A TRACAO A FAIXA LARGA NA RUPTURA DE 31KN/M E AO PUNCIONAMENTO DE 1000N.FORNECIMENTO E COLOCACAO</v>
      </c>
      <c r="C6792" s="749" t="s">
        <v>20450</v>
      </c>
      <c r="D6792" s="749" t="s">
        <v>20459</v>
      </c>
      <c r="E6792" s="749" t="s">
        <v>20460</v>
      </c>
      <c r="I6792" s="749" t="s">
        <v>52</v>
      </c>
      <c r="J6792" s="749" t="n">
        <v>11.06</v>
      </c>
    </row>
    <row collapsed="false" customFormat="false" customHeight="true" hidden="true" ht="12.75" outlineLevel="0" r="6793">
      <c r="A6793" s="749" t="s">
        <v>20461</v>
      </c>
      <c r="B6793" s="749" t="str">
        <f aca="false">C6793&amp;D6793&amp;E6793&amp;F6793&amp;G6793&amp;H6793</f>
        <v>MANTA GEOTEXTIL NAO TECIDO DE POLIESTER,LARGURA 2,30M COM RESISTENCIA A TRACAO A FAIXA LARGA NA RUPTURA DE 31KN/M E AO PUNCIONAMENTO DE 1000N.FORNECIMENTO E COLOCACAO</v>
      </c>
      <c r="C6793" s="749" t="s">
        <v>20450</v>
      </c>
      <c r="D6793" s="749" t="s">
        <v>20459</v>
      </c>
      <c r="E6793" s="749" t="s">
        <v>20460</v>
      </c>
      <c r="I6793" s="749" t="s">
        <v>52</v>
      </c>
      <c r="J6793" s="749" t="n">
        <v>10.7</v>
      </c>
    </row>
    <row collapsed="false" customFormat="false" customHeight="true" hidden="true" ht="12.75" outlineLevel="0" r="6794">
      <c r="A6794" s="749" t="s">
        <v>20462</v>
      </c>
      <c r="B6794" s="749" t="str">
        <f aca="false">C6794&amp;D6794&amp;E6794&amp;F6794&amp;G6794&amp;H6794</f>
        <v>VEU DE POLIESTER NAO TECIDO.FORNECIMENTO E COLOCACAO</v>
      </c>
      <c r="C6794" s="749" t="s">
        <v>20463</v>
      </c>
      <c r="I6794" s="749" t="s">
        <v>52</v>
      </c>
      <c r="J6794" s="749" t="n">
        <v>4.34</v>
      </c>
    </row>
    <row collapsed="false" customFormat="false" customHeight="true" hidden="true" ht="12.75" outlineLevel="0" r="6795">
      <c r="A6795" s="749" t="s">
        <v>20464</v>
      </c>
      <c r="B6795" s="749" t="str">
        <f aca="false">C6795&amp;D6795&amp;E6795&amp;F6795&amp;G6795&amp;H6795</f>
        <v>VEU DE POLIESTER NAO TECIDO.FORNECIMENTO E COLOCACAO</v>
      </c>
      <c r="C6795" s="749" t="s">
        <v>20463</v>
      </c>
      <c r="I6795" s="749" t="s">
        <v>52</v>
      </c>
      <c r="J6795" s="749" t="n">
        <v>4.13</v>
      </c>
    </row>
    <row collapsed="false" customFormat="false" customHeight="true" hidden="true" ht="12.75" outlineLevel="0" r="6796">
      <c r="A6796" s="749" t="s">
        <v>20465</v>
      </c>
      <c r="B6796" s="749" t="str">
        <f aca="false">C6796&amp;D6796&amp;E6796&amp;F6796&amp;G6796&amp;H6796</f>
        <v>GEOGRELHA TECIDA DE POLIESTER REVESTIDA COM PVC,RESISTENCIALONGITUDINAL A TRACAO DE 35KN/M E RESISTENCIA TRANSVERSAL DE 20KN/M.FORNECIMENTO E COLOCACAO</v>
      </c>
      <c r="C6796" s="749" t="s">
        <v>20466</v>
      </c>
      <c r="D6796" s="749" t="s">
        <v>20467</v>
      </c>
      <c r="E6796" s="749" t="s">
        <v>20468</v>
      </c>
      <c r="I6796" s="749" t="s">
        <v>52</v>
      </c>
      <c r="J6796" s="749" t="n">
        <v>27.78</v>
      </c>
    </row>
    <row collapsed="false" customFormat="false" customHeight="true" hidden="true" ht="12.75" outlineLevel="0" r="6797">
      <c r="A6797" s="749" t="s">
        <v>20469</v>
      </c>
      <c r="B6797" s="749" t="str">
        <f aca="false">C6797&amp;D6797&amp;E6797&amp;F6797&amp;G6797&amp;H6797</f>
        <v>GEOGRELHA TECIDA DE POLIESTER REVESTIDA COM PVC,RESISTENCIALONGITUDINAL A TRACAO DE 35KN/M E RESISTENCIA TRANSVERSAL DE 20KN/M.FORNECIMENTO E COLOCACAO</v>
      </c>
      <c r="C6797" s="749" t="s">
        <v>20466</v>
      </c>
      <c r="D6797" s="749" t="s">
        <v>20467</v>
      </c>
      <c r="E6797" s="749" t="s">
        <v>20468</v>
      </c>
      <c r="I6797" s="749" t="s">
        <v>52</v>
      </c>
      <c r="J6797" s="749" t="n">
        <v>27.28</v>
      </c>
    </row>
    <row collapsed="false" customFormat="false" customHeight="true" hidden="true" ht="12.75" outlineLevel="0" r="6798">
      <c r="A6798" s="749" t="s">
        <v>20470</v>
      </c>
      <c r="B6798" s="749" t="str">
        <f aca="false">C6798&amp;D6798&amp;E6798&amp;F6798&amp;G6798&amp;H6798</f>
        <v>GEOGRELHA TECIDA DE POLIESTER REVESTIDA COM PVC,RESISTENCIALONGITUDINAL A TRACAO DE 40KN/M E RESISTENCIA TRANSVERSAL DE 27,4KN/M.FORNECIMENTO E COLOCACAO</v>
      </c>
      <c r="C6798" s="749" t="s">
        <v>20466</v>
      </c>
      <c r="D6798" s="749" t="s">
        <v>20471</v>
      </c>
      <c r="E6798" s="749" t="s">
        <v>20472</v>
      </c>
      <c r="I6798" s="749" t="s">
        <v>52</v>
      </c>
      <c r="J6798" s="749" t="n">
        <v>21.04</v>
      </c>
    </row>
    <row collapsed="false" customFormat="false" customHeight="true" hidden="true" ht="12.75" outlineLevel="0" r="6799">
      <c r="A6799" s="749" t="s">
        <v>20473</v>
      </c>
      <c r="B6799" s="749" t="str">
        <f aca="false">C6799&amp;D6799&amp;E6799&amp;F6799&amp;G6799&amp;H6799</f>
        <v>GEOGRELHA TECIDA DE POLIESTER REVESTIDA COM PVC,RESISTENCIALONGITUDINAL A TRACAO DE 40KN/M E RESISTENCIA TRANSVERSAL DE 27,4KN/M.FORNECIMENTO E COLOCACAO</v>
      </c>
      <c r="C6799" s="749" t="s">
        <v>20466</v>
      </c>
      <c r="D6799" s="749" t="s">
        <v>20471</v>
      </c>
      <c r="E6799" s="749" t="s">
        <v>20472</v>
      </c>
      <c r="I6799" s="749" t="s">
        <v>52</v>
      </c>
      <c r="J6799" s="749" t="n">
        <v>20.29</v>
      </c>
    </row>
    <row collapsed="false" customFormat="false" customHeight="true" hidden="true" ht="12.75" outlineLevel="0" r="6800">
      <c r="A6800" s="749" t="s">
        <v>20474</v>
      </c>
      <c r="B6800" s="749" t="str">
        <f aca="false">C6800&amp;D6800&amp;E6800&amp;F6800&amp;G6800&amp;H6800</f>
        <v>GEOGRELHA TECIDA DE POLIESTER REVESTIDA COM PVC,RESISTENCIALONGITUDINAL A TRACAO DE 55KN/M E RESISTENCIA TRANVERSAL DE30KN/M.FORNECIMENTO E COLOCACAO</v>
      </c>
      <c r="C6800" s="749" t="s">
        <v>20466</v>
      </c>
      <c r="D6800" s="749" t="s">
        <v>20475</v>
      </c>
      <c r="E6800" s="749" t="s">
        <v>20476</v>
      </c>
      <c r="I6800" s="749" t="s">
        <v>52</v>
      </c>
      <c r="J6800" s="749" t="n">
        <v>38.61</v>
      </c>
    </row>
    <row collapsed="false" customFormat="false" customHeight="true" hidden="true" ht="12.75" outlineLevel="0" r="6801">
      <c r="A6801" s="749" t="s">
        <v>20477</v>
      </c>
      <c r="B6801" s="749" t="str">
        <f aca="false">C6801&amp;D6801&amp;E6801&amp;F6801&amp;G6801&amp;H6801</f>
        <v>GEOGRELHA TECIDA DE POLIESTER REVESTIDA COM PVC,RESISTENCIALONGITUDINAL A TRACAO DE 55KN/M E RESISTENCIA TRANVERSAL DE30KN/M.FORNECIMENTO E COLOCACAO</v>
      </c>
      <c r="C6801" s="749" t="s">
        <v>20466</v>
      </c>
      <c r="D6801" s="749" t="s">
        <v>20475</v>
      </c>
      <c r="E6801" s="749" t="s">
        <v>20476</v>
      </c>
      <c r="I6801" s="749" t="s">
        <v>52</v>
      </c>
      <c r="J6801" s="749" t="n">
        <v>37.83</v>
      </c>
    </row>
    <row collapsed="false" customFormat="false" customHeight="true" hidden="true" ht="12.75" outlineLevel="0" r="6802">
      <c r="A6802" s="749" t="s">
        <v>20478</v>
      </c>
      <c r="B6802" s="749" t="str">
        <f aca="false">C6802&amp;D6802&amp;E6802&amp;F6802&amp;G6802&amp;H6802</f>
        <v>GEOGRELHA TECIDA DE POLIESTER REVESTIDA COM PVC,RESISTENCIALONGITUDINAL A TRACAO DE 60KN/M E RESISTENCIA TRANSVERSAL DE 30KN/M.FORNECIMENTO E COLOCACAO</v>
      </c>
      <c r="C6802" s="749" t="s">
        <v>20466</v>
      </c>
      <c r="D6802" s="749" t="s">
        <v>20479</v>
      </c>
      <c r="E6802" s="749" t="s">
        <v>20480</v>
      </c>
      <c r="I6802" s="749" t="s">
        <v>52</v>
      </c>
      <c r="J6802" s="749" t="n">
        <v>25.73</v>
      </c>
    </row>
    <row collapsed="false" customFormat="false" customHeight="true" hidden="true" ht="12.75" outlineLevel="0" r="6803">
      <c r="A6803" s="749" t="s">
        <v>20481</v>
      </c>
      <c r="B6803" s="749" t="str">
        <f aca="false">C6803&amp;D6803&amp;E6803&amp;F6803&amp;G6803&amp;H6803</f>
        <v>GEOGRELHA TECIDA DE POLIESTER REVESTIDA COM PVC,RESISTENCIALONGITUDINAL A TRACAO DE 60KN/M E RESISTENCIA TRANSVERSAL DE 30KN/M.FORNECIMENTO E COLOCACAO</v>
      </c>
      <c r="C6803" s="749" t="s">
        <v>20466</v>
      </c>
      <c r="D6803" s="749" t="s">
        <v>20479</v>
      </c>
      <c r="E6803" s="749" t="s">
        <v>20480</v>
      </c>
      <c r="I6803" s="749" t="s">
        <v>52</v>
      </c>
      <c r="J6803" s="749" t="n">
        <v>24.93</v>
      </c>
    </row>
    <row collapsed="false" customFormat="false" customHeight="true" hidden="true" ht="12.75" outlineLevel="0" r="6804">
      <c r="A6804" s="749" t="s">
        <v>20482</v>
      </c>
      <c r="B6804" s="749" t="str">
        <f aca="false">C6804&amp;D6804&amp;E6804&amp;F6804&amp;G6804&amp;H6804</f>
        <v>GEOGRELHA TECIDA DE POLIESTER REVESTIDA COM PVC,RESISTENCIALONGITUDINAL A TRACAO DE 80KN/M E RESISTENCIA TRANSVERSAL DE 30KN/M.FORNECIMENTO E COLOCACAO</v>
      </c>
      <c r="C6804" s="749" t="s">
        <v>20466</v>
      </c>
      <c r="D6804" s="749" t="s">
        <v>20483</v>
      </c>
      <c r="E6804" s="749" t="s">
        <v>20480</v>
      </c>
      <c r="I6804" s="749" t="s">
        <v>52</v>
      </c>
      <c r="J6804" s="749" t="n">
        <v>45.26</v>
      </c>
    </row>
    <row collapsed="false" customFormat="false" customHeight="true" hidden="true" ht="12.75" outlineLevel="0" r="6805">
      <c r="A6805" s="749" t="s">
        <v>20484</v>
      </c>
      <c r="B6805" s="749" t="str">
        <f aca="false">C6805&amp;D6805&amp;E6805&amp;F6805&amp;G6805&amp;H6805</f>
        <v>GEOGRELHA TECIDA DE POLIESTER REVESTIDA COM PVC,RESISTENCIALONGITUDINAL A TRACAO DE 80KN/M E RESISTENCIA TRANSVERSAL DE 30KN/M.FORNECIMENTO E COLOCACAO</v>
      </c>
      <c r="C6805" s="749" t="s">
        <v>20466</v>
      </c>
      <c r="D6805" s="749" t="s">
        <v>20483</v>
      </c>
      <c r="E6805" s="749" t="s">
        <v>20480</v>
      </c>
      <c r="I6805" s="749" t="s">
        <v>52</v>
      </c>
      <c r="J6805" s="749" t="n">
        <v>44.45</v>
      </c>
    </row>
    <row collapsed="false" customFormat="false" customHeight="true" hidden="true" ht="12.75" outlineLevel="0" r="6806">
      <c r="A6806" s="749" t="s">
        <v>20485</v>
      </c>
      <c r="B6806" s="749" t="str">
        <f aca="false">C6806&amp;D6806&amp;E6806&amp;F6806&amp;G6806&amp;H6806</f>
        <v>GEOGRELHA TECIDA DE POLIESTER REVESTIDA COM PVC,RESISTENCIALONGITUDINAL A TRACAO DE 90KN/M E RESISTENCIA TRANSVERSAL DE 30KN/M.FORNECIMENTO E COLOCACAO</v>
      </c>
      <c r="C6806" s="749" t="s">
        <v>20466</v>
      </c>
      <c r="D6806" s="749" t="s">
        <v>20486</v>
      </c>
      <c r="E6806" s="749" t="s">
        <v>20480</v>
      </c>
      <c r="I6806" s="749" t="s">
        <v>52</v>
      </c>
      <c r="J6806" s="749" t="n">
        <v>32.4</v>
      </c>
    </row>
    <row collapsed="false" customFormat="false" customHeight="true" hidden="true" ht="12.75" outlineLevel="0" r="6807">
      <c r="A6807" s="749" t="s">
        <v>20487</v>
      </c>
      <c r="B6807" s="749" t="str">
        <f aca="false">C6807&amp;D6807&amp;E6807&amp;F6807&amp;G6807&amp;H6807</f>
        <v>GEOGRELHA TECIDA DE POLIESTER REVESTIDA COM PVC,RESISTENCIALONGITUDINAL A TRACAO DE 90KN/M E RESISTENCIA TRANSVERSAL DE 30KN/M.FORNECIMENTO E COLOCACAO</v>
      </c>
      <c r="C6807" s="749" t="s">
        <v>20466</v>
      </c>
      <c r="D6807" s="749" t="s">
        <v>20486</v>
      </c>
      <c r="E6807" s="749" t="s">
        <v>20480</v>
      </c>
      <c r="I6807" s="749" t="s">
        <v>52</v>
      </c>
      <c r="J6807" s="749" t="n">
        <v>31.56</v>
      </c>
    </row>
    <row collapsed="false" customFormat="false" customHeight="true" hidden="true" ht="12.75" outlineLevel="0" r="6808">
      <c r="A6808" s="749" t="s">
        <v>20488</v>
      </c>
      <c r="B6808" s="749" t="str">
        <f aca="false">C6808&amp;D6808&amp;E6808&amp;F6808&amp;G6808&amp;H6808</f>
        <v>GEOGRELHA TECIDA DE POLIESTER REVESTIDA COM PVC,RESISTENCIALONGITUDINAL A TRACAO DE 110KN/M E RESISTENCIA TRANSVERSAL DE 30KN/M.FORNECIMENTO E COLOCACAO</v>
      </c>
      <c r="C6808" s="749" t="s">
        <v>20466</v>
      </c>
      <c r="D6808" s="749" t="s">
        <v>20489</v>
      </c>
      <c r="E6808" s="749" t="s">
        <v>20490</v>
      </c>
      <c r="I6808" s="749" t="s">
        <v>52</v>
      </c>
      <c r="J6808" s="749" t="n">
        <v>60.24</v>
      </c>
    </row>
    <row collapsed="false" customFormat="false" customHeight="true" hidden="true" ht="12.75" outlineLevel="0" r="6809">
      <c r="A6809" s="749" t="s">
        <v>20491</v>
      </c>
      <c r="B6809" s="749" t="str">
        <f aca="false">C6809&amp;D6809&amp;E6809&amp;F6809&amp;G6809&amp;H6809</f>
        <v>GEOGRELHA TECIDA DE POLIESTER REVESTIDA COM PVC,RESISTENCIALONGITUDINAL A TRACAO DE 110KN/M E RESISTENCIA TRANSVERSAL DE 30KN/M.FORNECIMENTO E COLOCACAO</v>
      </c>
      <c r="C6809" s="749" t="s">
        <v>20466</v>
      </c>
      <c r="D6809" s="749" t="s">
        <v>20489</v>
      </c>
      <c r="E6809" s="749" t="s">
        <v>20490</v>
      </c>
      <c r="I6809" s="749" t="s">
        <v>52</v>
      </c>
      <c r="J6809" s="749" t="n">
        <v>59.38</v>
      </c>
    </row>
    <row collapsed="false" customFormat="false" customHeight="true" hidden="true" ht="12.75" outlineLevel="0" r="6810">
      <c r="A6810" s="749" t="s">
        <v>20492</v>
      </c>
      <c r="B6810" s="749" t="str">
        <f aca="false">C6810&amp;D6810&amp;E6810&amp;F6810&amp;G6810&amp;H6810</f>
        <v>GEOGRELHA TECIDA DE POLIESTER REVESTIDA COM PVC,RESISTENCIALONGITUDINAL A TRACAO DE 120KN/M E RESISTENCIA TRANSVERSAL DE 30KN/M.FORNECIMENTO E COLOCACAO</v>
      </c>
      <c r="C6810" s="749" t="s">
        <v>20466</v>
      </c>
      <c r="D6810" s="749" t="s">
        <v>20493</v>
      </c>
      <c r="E6810" s="749" t="s">
        <v>20490</v>
      </c>
      <c r="I6810" s="749" t="s">
        <v>52</v>
      </c>
      <c r="J6810" s="749" t="n">
        <v>39.25</v>
      </c>
    </row>
    <row collapsed="false" customFormat="false" customHeight="true" hidden="true" ht="12.75" outlineLevel="0" r="6811">
      <c r="A6811" s="749" t="s">
        <v>20494</v>
      </c>
      <c r="B6811" s="749" t="str">
        <f aca="false">C6811&amp;D6811&amp;E6811&amp;F6811&amp;G6811&amp;H6811</f>
        <v>GEOGRELHA TECIDA DE POLIESTER REVESTIDA COM PVC,RESISTENCIALONGITUDINAL A TRACAO DE 120KN/M E RESISTENCIA TRANSVERSAL DE 30KN/M.FORNECIMENTO E COLOCACAO</v>
      </c>
      <c r="C6811" s="749" t="s">
        <v>20466</v>
      </c>
      <c r="D6811" s="749" t="s">
        <v>20493</v>
      </c>
      <c r="E6811" s="749" t="s">
        <v>20490</v>
      </c>
      <c r="I6811" s="749" t="s">
        <v>52</v>
      </c>
      <c r="J6811" s="749" t="n">
        <v>38.34</v>
      </c>
    </row>
    <row collapsed="false" customFormat="false" customHeight="true" hidden="true" ht="12.75" outlineLevel="0" r="6812">
      <c r="A6812" s="749" t="s">
        <v>20495</v>
      </c>
      <c r="B6812" s="749" t="str">
        <f aca="false">C6812&amp;D6812&amp;E6812&amp;F6812&amp;G6812&amp;H6812</f>
        <v>GEOGRELHA TECIDA DE POLIESTER REVESTIDA COM PVC,RESISTENCIALONGITUDINAL A TRACAO DE 150KN/M E RESISTENCIA TRANSVERSAL DE 30KN/M.FORNECIMENTO E COLOCACAO</v>
      </c>
      <c r="C6812" s="749" t="s">
        <v>20466</v>
      </c>
      <c r="D6812" s="749" t="s">
        <v>20496</v>
      </c>
      <c r="E6812" s="749" t="s">
        <v>20490</v>
      </c>
      <c r="I6812" s="749" t="s">
        <v>52</v>
      </c>
      <c r="J6812" s="749" t="n">
        <v>46.18</v>
      </c>
    </row>
    <row collapsed="false" customFormat="false" customHeight="true" hidden="true" ht="12.75" outlineLevel="0" r="6813">
      <c r="A6813" s="749" t="s">
        <v>20497</v>
      </c>
      <c r="B6813" s="749" t="str">
        <f aca="false">C6813&amp;D6813&amp;E6813&amp;F6813&amp;G6813&amp;H6813</f>
        <v>GEOGRELHA TECIDA DE POLIESTER REVESTIDA COM PVC,RESISTENCIALONGITUDINAL A TRACAO DE 150KN/M E RESISTENCIA TRANSVERSAL DE 30KN/M.FORNECIMENTO E COLOCACAO</v>
      </c>
      <c r="C6813" s="749" t="s">
        <v>20466</v>
      </c>
      <c r="D6813" s="749" t="s">
        <v>20496</v>
      </c>
      <c r="E6813" s="749" t="s">
        <v>20490</v>
      </c>
      <c r="I6813" s="749" t="s">
        <v>52</v>
      </c>
      <c r="J6813" s="749" t="n">
        <v>45.21</v>
      </c>
    </row>
    <row collapsed="false" customFormat="false" customHeight="true" hidden="true" ht="12.75" outlineLevel="0" r="6814">
      <c r="A6814" s="749" t="s">
        <v>20498</v>
      </c>
      <c r="B6814" s="749" t="str">
        <f aca="false">C6814&amp;D6814&amp;E6814&amp;F6814&amp;G6814&amp;H6814</f>
        <v>GEOGRELHA TECIDA DE POLIESTER REVESTIDA COM PVC,RESISTENCIALONGITUDINAL A TRACAO DE 200KN/M.FORNECIMENTO E COLOCACAO</v>
      </c>
      <c r="C6814" s="749" t="s">
        <v>20466</v>
      </c>
      <c r="D6814" s="749" t="s">
        <v>20499</v>
      </c>
      <c r="I6814" s="749" t="s">
        <v>52</v>
      </c>
      <c r="J6814" s="749" t="n">
        <v>56.02</v>
      </c>
    </row>
    <row collapsed="false" customFormat="false" customHeight="true" hidden="true" ht="12.75" outlineLevel="0" r="6815">
      <c r="A6815" s="749" t="s">
        <v>20500</v>
      </c>
      <c r="B6815" s="749" t="str">
        <f aca="false">C6815&amp;D6815&amp;E6815&amp;F6815&amp;G6815&amp;H6815</f>
        <v>GEOGRELHA TECIDA DE POLIESTER REVESTIDA COM PVC,RESISTENCIALONGITUDINAL A TRACAO DE 200KN/M.FORNECIMENTO E COLOCACAO</v>
      </c>
      <c r="C6815" s="749" t="s">
        <v>20466</v>
      </c>
      <c r="D6815" s="749" t="s">
        <v>20499</v>
      </c>
      <c r="I6815" s="749" t="s">
        <v>52</v>
      </c>
      <c r="J6815" s="749" t="n">
        <v>55.01</v>
      </c>
    </row>
    <row collapsed="false" customFormat="false" customHeight="true" hidden="true" ht="12.75" outlineLevel="0" r="6816">
      <c r="A6816" s="749" t="s">
        <v>20501</v>
      </c>
      <c r="B6816" s="749" t="str">
        <f aca="false">C6816&amp;D6816&amp;E6816&amp;F6816&amp;G6816&amp;H6816</f>
        <v>GEOGRELHA TECIDA DE POLIESTER REVESTIDA COM PVC,RESISTENCIALONGITUDINAL A TRACAO DE 300KN/M.FORNECIMENTO E COLOCACAO</v>
      </c>
      <c r="C6816" s="749" t="s">
        <v>20466</v>
      </c>
      <c r="D6816" s="749" t="s">
        <v>20502</v>
      </c>
      <c r="I6816" s="749" t="s">
        <v>52</v>
      </c>
      <c r="J6816" s="749" t="n">
        <v>76.57</v>
      </c>
    </row>
    <row collapsed="false" customFormat="false" customHeight="true" hidden="true" ht="12.75" outlineLevel="0" r="6817">
      <c r="A6817" s="749" t="s">
        <v>20503</v>
      </c>
      <c r="B6817" s="749" t="str">
        <f aca="false">C6817&amp;D6817&amp;E6817&amp;F6817&amp;G6817&amp;H6817</f>
        <v>GEOGRELHA TECIDA DE POLIESTER REVESTIDA COM PVC,RESISTENCIALONGITUDINAL A TRACAO DE 300KN/M.FORNECIMENTO E COLOCACAO</v>
      </c>
      <c r="C6817" s="749" t="s">
        <v>20466</v>
      </c>
      <c r="D6817" s="749" t="s">
        <v>20502</v>
      </c>
      <c r="I6817" s="749" t="s">
        <v>52</v>
      </c>
      <c r="J6817" s="749" t="n">
        <v>75.52</v>
      </c>
    </row>
    <row collapsed="false" customFormat="false" customHeight="true" hidden="true" ht="12.75" outlineLevel="0" r="6818">
      <c r="A6818" s="749" t="s">
        <v>20504</v>
      </c>
      <c r="B6818" s="749" t="str">
        <f aca="false">C6818&amp;D6818&amp;E6818&amp;F6818&amp;G6818&amp;H6818</f>
        <v>GEOGRELHA TECIDA DE POLIESTER REVESTIDA COM PVC,RESISTENCIALONGITUDINAL A TRACAO DE 400KN/M.FORNECIMENTO E COLOCACAO</v>
      </c>
      <c r="C6818" s="749" t="s">
        <v>20466</v>
      </c>
      <c r="D6818" s="749" t="s">
        <v>20505</v>
      </c>
      <c r="I6818" s="749" t="s">
        <v>52</v>
      </c>
      <c r="J6818" s="749" t="n">
        <v>98.85</v>
      </c>
    </row>
    <row collapsed="false" customFormat="false" customHeight="true" hidden="true" ht="12.75" outlineLevel="0" r="6819">
      <c r="A6819" s="749" t="s">
        <v>20506</v>
      </c>
      <c r="B6819" s="749" t="str">
        <f aca="false">C6819&amp;D6819&amp;E6819&amp;F6819&amp;G6819&amp;H6819</f>
        <v>GEOGRELHA TECIDA DE POLIESTER REVESTIDA COM PVC,RESISTENCIALONGITUDINAL A TRACAO DE 400KN/M.FORNECIMENTO E COLOCACAO</v>
      </c>
      <c r="C6819" s="749" t="s">
        <v>20466</v>
      </c>
      <c r="D6819" s="749" t="s">
        <v>20505</v>
      </c>
      <c r="I6819" s="749" t="s">
        <v>52</v>
      </c>
      <c r="J6819" s="749" t="n">
        <v>97.74</v>
      </c>
    </row>
    <row collapsed="false" customFormat="false" customHeight="true" hidden="true" ht="12.75" outlineLevel="0" r="6820">
      <c r="A6820" s="749" t="s">
        <v>20507</v>
      </c>
      <c r="B6820" s="749" t="str">
        <f aca="false">C6820&amp;D6820&amp;E6820&amp;F6820&amp;G6820&amp;H6820</f>
        <v>GEOGRELHA TECIDA DE PVA(POLI ALCOOL VINILICO) COM MODULO DERIGIDEZ DE 700KN/M A 5% DE DEFORMACAO. FORNECIMENTO E COLOCACAO</v>
      </c>
      <c r="C6820" s="749" t="s">
        <v>20508</v>
      </c>
      <c r="D6820" s="749" t="s">
        <v>20509</v>
      </c>
      <c r="E6820" s="749" t="s">
        <v>14337</v>
      </c>
      <c r="I6820" s="749" t="s">
        <v>52</v>
      </c>
      <c r="J6820" s="749" t="n">
        <v>40.08</v>
      </c>
    </row>
    <row collapsed="false" customFormat="false" customHeight="true" hidden="true" ht="12.75" outlineLevel="0" r="6821">
      <c r="A6821" s="749" t="s">
        <v>20510</v>
      </c>
      <c r="B6821" s="749" t="str">
        <f aca="false">C6821&amp;D6821&amp;E6821&amp;F6821&amp;G6821&amp;H6821</f>
        <v>GEOGRELHA TECIDA DE PVA(POLI ALCOOL VINILICO) COM MODULO DERIGIDEZ DE 700KN/M A 5% DE DEFORMACAO. FORNECIMENTO E COLOCACAO</v>
      </c>
      <c r="C6821" s="749" t="s">
        <v>20508</v>
      </c>
      <c r="D6821" s="749" t="s">
        <v>20509</v>
      </c>
      <c r="E6821" s="749" t="s">
        <v>14337</v>
      </c>
      <c r="I6821" s="749" t="s">
        <v>52</v>
      </c>
      <c r="J6821" s="749" t="n">
        <v>38.93</v>
      </c>
    </row>
    <row collapsed="false" customFormat="false" customHeight="true" hidden="true" ht="12.75" outlineLevel="0" r="6822">
      <c r="A6822" s="749" t="s">
        <v>20511</v>
      </c>
      <c r="B6822" s="749" t="str">
        <f aca="false">C6822&amp;D6822&amp;E6822&amp;F6822&amp;G6822&amp;H6822</f>
        <v>GEOGRELHA TECIDA DE PVA(POLI ALCOOL VINILICO) COM MODULO DERIGIDEZ DE 1000 KN/M A 5% DE DEFORMACAO. FORNECIMENTO E COLOCACAO</v>
      </c>
      <c r="C6822" s="749" t="s">
        <v>20508</v>
      </c>
      <c r="D6822" s="749" t="s">
        <v>20512</v>
      </c>
      <c r="E6822" s="749" t="s">
        <v>14980</v>
      </c>
      <c r="I6822" s="749" t="s">
        <v>52</v>
      </c>
      <c r="J6822" s="749" t="n">
        <v>51.79</v>
      </c>
    </row>
    <row collapsed="false" customFormat="false" customHeight="true" hidden="true" ht="12.75" outlineLevel="0" r="6823">
      <c r="A6823" s="749" t="s">
        <v>20513</v>
      </c>
      <c r="B6823" s="749" t="str">
        <f aca="false">C6823&amp;D6823&amp;E6823&amp;F6823&amp;G6823&amp;H6823</f>
        <v>GEOGRELHA TECIDA DE PVA(POLI ALCOOL VINILICO) COM MODULO DERIGIDEZ DE 1000 KN/M A 5% DE DEFORMACAO. FORNECIMENTO E COLOCACAO</v>
      </c>
      <c r="C6823" s="749" t="s">
        <v>20508</v>
      </c>
      <c r="D6823" s="749" t="s">
        <v>20512</v>
      </c>
      <c r="E6823" s="749" t="s">
        <v>14980</v>
      </c>
      <c r="I6823" s="749" t="s">
        <v>52</v>
      </c>
      <c r="J6823" s="749" t="n">
        <v>50.59</v>
      </c>
    </row>
    <row collapsed="false" customFormat="false" customHeight="true" hidden="true" ht="12.75" outlineLevel="0" r="6824">
      <c r="A6824" s="749" t="s">
        <v>20514</v>
      </c>
      <c r="B6824" s="749" t="str">
        <f aca="false">C6824&amp;D6824&amp;E6824&amp;F6824&amp;G6824&amp;H6824</f>
        <v>GEOGRELHA TECIDA DE PVA(POLI ALCOOL VINILICO) COM MODULO DERIGIDEZ DE 1600KN/M A 5% DE DEFORMACAO. FORNECIMENTO E COLOCACAO</v>
      </c>
      <c r="C6824" s="749" t="s">
        <v>20508</v>
      </c>
      <c r="D6824" s="749" t="s">
        <v>20515</v>
      </c>
      <c r="E6824" s="749" t="s">
        <v>14350</v>
      </c>
      <c r="I6824" s="749" t="s">
        <v>52</v>
      </c>
      <c r="J6824" s="749" t="n">
        <v>60.84</v>
      </c>
    </row>
    <row collapsed="false" customFormat="false" customHeight="true" hidden="true" ht="12.75" outlineLevel="0" r="6825">
      <c r="A6825" s="749" t="s">
        <v>20516</v>
      </c>
      <c r="B6825" s="749" t="str">
        <f aca="false">C6825&amp;D6825&amp;E6825&amp;F6825&amp;G6825&amp;H6825</f>
        <v>GEOGRELHA TECIDA DE PVA(POLI ALCOOL VINILICO) COM MODULO DERIGIDEZ DE 1600KN/M A 5% DE DEFORMACAO. FORNECIMENTO E COLOCACAO</v>
      </c>
      <c r="C6825" s="749" t="s">
        <v>20508</v>
      </c>
      <c r="D6825" s="749" t="s">
        <v>20515</v>
      </c>
      <c r="E6825" s="749" t="s">
        <v>14350</v>
      </c>
      <c r="I6825" s="749" t="s">
        <v>52</v>
      </c>
      <c r="J6825" s="749" t="n">
        <v>59.55</v>
      </c>
    </row>
    <row collapsed="false" customFormat="false" customHeight="true" hidden="true" ht="12.75" outlineLevel="0" r="6826">
      <c r="A6826" s="749" t="s">
        <v>20517</v>
      </c>
      <c r="B6826" s="749" t="str">
        <f aca="false">C6826&amp;D6826&amp;E6826&amp;F6826&amp;G6826&amp;H6826</f>
        <v>GEOGRELHA TECIDA DE PVA (POLI ALCOOL VINILICO) COM MODULO DE RIGIDEZ DE 2200KN/M A 5% DE DEFORMACAO. FORNECIMENTO E COLOCACAO</v>
      </c>
      <c r="C6826" s="749" t="s">
        <v>20518</v>
      </c>
      <c r="D6826" s="749" t="s">
        <v>20519</v>
      </c>
      <c r="E6826" s="749" t="s">
        <v>14980</v>
      </c>
      <c r="I6826" s="749" t="s">
        <v>52</v>
      </c>
      <c r="J6826" s="749" t="n">
        <v>80.32</v>
      </c>
    </row>
    <row collapsed="false" customFormat="false" customHeight="true" hidden="true" ht="12.75" outlineLevel="0" r="6827">
      <c r="A6827" s="749" t="s">
        <v>20520</v>
      </c>
      <c r="B6827" s="749" t="str">
        <f aca="false">C6827&amp;D6827&amp;E6827&amp;F6827&amp;G6827&amp;H6827</f>
        <v>GEOGRELHA TECIDA DE PVA (POLI ALCOOL VINILICO) COM MODULO DE RIGIDEZ DE 2200KN/M A 5% DE DEFORMACAO. FORNECIMENTO E COLOCACAO</v>
      </c>
      <c r="C6827" s="749" t="s">
        <v>20518</v>
      </c>
      <c r="D6827" s="749" t="s">
        <v>20519</v>
      </c>
      <c r="E6827" s="749" t="s">
        <v>14980</v>
      </c>
      <c r="I6827" s="749" t="s">
        <v>52</v>
      </c>
      <c r="J6827" s="749" t="n">
        <v>78.99</v>
      </c>
    </row>
    <row collapsed="false" customFormat="false" customHeight="true" hidden="true" ht="12.75" outlineLevel="0" r="6828">
      <c r="A6828" s="749" t="s">
        <v>20521</v>
      </c>
      <c r="B6828" s="749" t="str">
        <f aca="false">C6828&amp;D6828&amp;E6828&amp;F6828&amp;G6828&amp;H6828</f>
        <v>GEOGRELHA TECIDA DE PVA (POLI ALCOOL VINILICO) COM MODULO DE RIGIDEZ DE 3000KN/M A 5% DE DEFORMACAO. FORNECIMENTO E COLOCACAO</v>
      </c>
      <c r="C6828" s="749" t="s">
        <v>20518</v>
      </c>
      <c r="D6828" s="749" t="s">
        <v>20522</v>
      </c>
      <c r="E6828" s="749" t="s">
        <v>14980</v>
      </c>
      <c r="I6828" s="749" t="s">
        <v>52</v>
      </c>
      <c r="J6828" s="749" t="n">
        <v>106.44</v>
      </c>
    </row>
    <row collapsed="false" customFormat="false" customHeight="true" hidden="true" ht="12.75" outlineLevel="0" r="6829">
      <c r="A6829" s="749" t="s">
        <v>20523</v>
      </c>
      <c r="B6829" s="749" t="str">
        <f aca="false">C6829&amp;D6829&amp;E6829&amp;F6829&amp;G6829&amp;H6829</f>
        <v>GEOGRELHA TECIDA DE PVA (POLI ALCOOL VINILICO) COM MODULO DE RIGIDEZ DE 3000KN/M A 5% DE DEFORMACAO. FORNECIMENTO E COLOCACAO</v>
      </c>
      <c r="C6829" s="749" t="s">
        <v>20518</v>
      </c>
      <c r="D6829" s="749" t="s">
        <v>20522</v>
      </c>
      <c r="E6829" s="749" t="s">
        <v>14980</v>
      </c>
      <c r="I6829" s="749" t="s">
        <v>52</v>
      </c>
      <c r="J6829" s="749" t="n">
        <v>105.07</v>
      </c>
    </row>
    <row collapsed="false" customFormat="false" customHeight="true" hidden="true" ht="12.75" outlineLevel="0" r="6830">
      <c r="A6830" s="749" t="s">
        <v>20524</v>
      </c>
      <c r="B6830" s="749" t="str">
        <f aca="false">C6830&amp;D6830&amp;E6830&amp;F6830&amp;G6830&amp;H6830</f>
        <v>GEOGRELHA TECIDA DE PVA (POLI ALCOOL VINILICO) COM MODULO DE RIGIDEZ DE 4000KN/M A 5% DE DEFORMACAO. FORNECIMENTO E COLOCACAO</v>
      </c>
      <c r="C6830" s="749" t="s">
        <v>20518</v>
      </c>
      <c r="D6830" s="749" t="s">
        <v>20525</v>
      </c>
      <c r="E6830" s="749" t="s">
        <v>14980</v>
      </c>
      <c r="I6830" s="749" t="s">
        <v>52</v>
      </c>
      <c r="J6830" s="749" t="n">
        <v>138.94</v>
      </c>
    </row>
    <row collapsed="false" customFormat="false" customHeight="true" hidden="true" ht="12.75" outlineLevel="0" r="6831">
      <c r="A6831" s="749" t="s">
        <v>20526</v>
      </c>
      <c r="B6831" s="749" t="str">
        <f aca="false">C6831&amp;D6831&amp;E6831&amp;F6831&amp;G6831&amp;H6831</f>
        <v>GEOGRELHA TECIDA DE PVA (POLI ALCOOL VINILICO) COM MODULO DE RIGIDEZ DE 4000KN/M A 5% DE DEFORMACAO. FORNECIMENTO E COLOCACAO</v>
      </c>
      <c r="C6831" s="749" t="s">
        <v>20518</v>
      </c>
      <c r="D6831" s="749" t="s">
        <v>20525</v>
      </c>
      <c r="E6831" s="749" t="s">
        <v>14980</v>
      </c>
      <c r="I6831" s="749" t="s">
        <v>52</v>
      </c>
      <c r="J6831" s="749" t="n">
        <v>137.5</v>
      </c>
    </row>
    <row collapsed="false" customFormat="false" customHeight="true" hidden="true" ht="12.75" outlineLevel="0" r="6832">
      <c r="A6832" s="749" t="s">
        <v>20527</v>
      </c>
      <c r="B6832" s="749" t="str">
        <f aca="false">C6832&amp;D6832&amp;E6832&amp;F6832&amp;G6832&amp;H6832</f>
        <v>GEOGRELHA TECIDA DE PVA (POLI ALCOOL VINILICO) COM MODULO DE RIGIDEZ DE 6000KN/M A 5% DE DEFORMACAO. FORNECIMENTO E COLOCACAO</v>
      </c>
      <c r="C6832" s="749" t="s">
        <v>20518</v>
      </c>
      <c r="D6832" s="749" t="s">
        <v>20528</v>
      </c>
      <c r="E6832" s="749" t="s">
        <v>14980</v>
      </c>
      <c r="I6832" s="749" t="s">
        <v>52</v>
      </c>
      <c r="J6832" s="749" t="n">
        <v>203.49</v>
      </c>
    </row>
    <row collapsed="false" customFormat="false" customHeight="true" hidden="true" ht="12.75" outlineLevel="0" r="6833">
      <c r="A6833" s="749" t="s">
        <v>20529</v>
      </c>
      <c r="B6833" s="749" t="str">
        <f aca="false">C6833&amp;D6833&amp;E6833&amp;F6833&amp;G6833&amp;H6833</f>
        <v>GEOGRELHA TECIDA DE PVA (POLI ALCOOL VINILICO) COM MODULO DE RIGIDEZ DE 6000KN/M A 5% DE DEFORMACAO. FORNECIMENTO E COLOCACAO</v>
      </c>
      <c r="C6833" s="749" t="s">
        <v>20518</v>
      </c>
      <c r="D6833" s="749" t="s">
        <v>20528</v>
      </c>
      <c r="E6833" s="749" t="s">
        <v>14980</v>
      </c>
      <c r="I6833" s="749" t="s">
        <v>52</v>
      </c>
      <c r="J6833" s="749" t="n">
        <v>202</v>
      </c>
    </row>
    <row collapsed="false" customFormat="false" customHeight="true" hidden="true" ht="12.75" outlineLevel="0" r="6834">
      <c r="A6834" s="749" t="s">
        <v>20530</v>
      </c>
      <c r="B6834" s="749" t="str">
        <f aca="false">C6834&amp;D6834&amp;E6834&amp;F6834&amp;G6834&amp;H6834</f>
        <v>GEOGRELHA TECIDA DE PVA (POLI ALCOOL VINILICO) COM MODULO DE RIGIDEZ DE 8000KN/M A 5% DE DEFORMACAO. FORNECIMENTO E COLOCACAO</v>
      </c>
      <c r="C6834" s="749" t="s">
        <v>20518</v>
      </c>
      <c r="D6834" s="749" t="s">
        <v>20531</v>
      </c>
      <c r="E6834" s="749" t="s">
        <v>14980</v>
      </c>
      <c r="I6834" s="749" t="s">
        <v>52</v>
      </c>
      <c r="J6834" s="749" t="n">
        <v>267.89</v>
      </c>
    </row>
    <row collapsed="false" customFormat="false" customHeight="true" hidden="true" ht="12.75" outlineLevel="0" r="6835">
      <c r="A6835" s="749" t="s">
        <v>20532</v>
      </c>
      <c r="B6835" s="749" t="str">
        <f aca="false">C6835&amp;D6835&amp;E6835&amp;F6835&amp;G6835&amp;H6835</f>
        <v>GEOGRELHA TECIDA DE PVA (POLI ALCOOL VINILICO) COM MODULO DE RIGIDEZ DE 8000KN/M A 5% DE DEFORMACAO. FORNECIMENTO E COLOCACAO</v>
      </c>
      <c r="C6835" s="749" t="s">
        <v>20518</v>
      </c>
      <c r="D6835" s="749" t="s">
        <v>20531</v>
      </c>
      <c r="E6835" s="749" t="s">
        <v>14980</v>
      </c>
      <c r="I6835" s="749" t="s">
        <v>52</v>
      </c>
      <c r="J6835" s="749" t="n">
        <v>266.36</v>
      </c>
    </row>
    <row collapsed="false" customFormat="false" customHeight="true" hidden="true" ht="63.75" outlineLevel="0" r="6836">
      <c r="A6836" s="749" t="s">
        <v>20533</v>
      </c>
      <c r="B6836" s="758" t="str">
        <f aca="false">C6836&amp;D6836&amp;E6836&amp;F6836&amp;G6836&amp;H6836</f>
        <v>GEOGRELHA PARA REFORCO DE CAMADAS ASFALTICAS,PRODUZIDA A PARTIR DE FILAMENTOS DE POLIESTER DE ALTA TENACIDADE,C/REVESTIMENTO BETUMINOSO,COMBINADA A UM NAO-TECIDO ULTRA-LEVE COM NOMINIMO 800 PERFURACOES POR CM2,COM RESISTENCIA DE 50KN/M NAS DIRECOES LONGITUDINAL E TRANSVERSAL,DEFORMACAO MAXIMA DE 12% E ABERTURA DE MALHA DE 40MMX40MM.FORNECIMENTO E COLOCACAO</v>
      </c>
      <c r="C6836" s="749" t="s">
        <v>20534</v>
      </c>
      <c r="D6836" s="749" t="s">
        <v>20535</v>
      </c>
      <c r="E6836" s="749" t="s">
        <v>20536</v>
      </c>
      <c r="F6836" s="749" t="s">
        <v>20537</v>
      </c>
      <c r="G6836" s="749" t="s">
        <v>20538</v>
      </c>
      <c r="H6836" s="749" t="s">
        <v>20539</v>
      </c>
      <c r="I6836" s="749" t="s">
        <v>52</v>
      </c>
      <c r="J6836" s="749" t="n">
        <v>31.47</v>
      </c>
    </row>
    <row collapsed="false" customFormat="false" customHeight="true" hidden="true" ht="63.75" outlineLevel="0" r="6837">
      <c r="A6837" s="749" t="s">
        <v>20540</v>
      </c>
      <c r="B6837" s="758" t="str">
        <f aca="false">C6837&amp;D6837&amp;E6837&amp;F6837&amp;G6837&amp;H6837</f>
        <v>GEOGRELHA PARA REFORCO DE CAMADAS ASFALTICAS,PRODUZIDA A PARTIR DE FILAMENTOS DE POLIESTER DE ALTA TENACIDADE,C/REVESTIMENTO BETUMINOSO,COMBINADA A UM NAO-TECIDO ULTRA-LEVE COM NOMINIMO 800 PERFURACOES POR CM2,COM RESISTENCIA DE 50KN/M NAS DIRECOES LONGITUDINAL E TRANSVERSAL,DEFORMACAO MAXIMA DE 12% E ABERTURA DE MALHA DE 40MMX40MM.FORNECIMENTO E COLOCACAO</v>
      </c>
      <c r="C6837" s="749" t="s">
        <v>20534</v>
      </c>
      <c r="D6837" s="749" t="s">
        <v>20535</v>
      </c>
      <c r="E6837" s="749" t="s">
        <v>20536</v>
      </c>
      <c r="F6837" s="749" t="s">
        <v>20537</v>
      </c>
      <c r="G6837" s="749" t="s">
        <v>20538</v>
      </c>
      <c r="H6837" s="749" t="s">
        <v>20539</v>
      </c>
      <c r="I6837" s="749" t="s">
        <v>52</v>
      </c>
      <c r="J6837" s="749" t="n">
        <v>30.69</v>
      </c>
    </row>
    <row collapsed="false" customFormat="false" customHeight="true" hidden="true" ht="12.75" outlineLevel="0" r="6838">
      <c r="A6838" s="749" t="s">
        <v>20541</v>
      </c>
      <c r="B6838" s="749" t="str">
        <f aca="false">C6838&amp;D6838&amp;E6838&amp;F6838&amp;G6838&amp;H6838</f>
        <v>GEOCOMPOSTO PARA DRENAGEM,FORMADO POR GEOMANTA TRIDIMENSIONAL COM 20MM DE ESPESSURA,FABRICADO COM FILAMENTOS DE POLIPROPILENO TERMOSOLDADA A UM GEOTEXTIL NAO TECIDO DE POLIESTER.FORNECIMENTO E COLOCACAO</v>
      </c>
      <c r="C6838" s="749" t="s">
        <v>20542</v>
      </c>
      <c r="D6838" s="749" t="s">
        <v>20543</v>
      </c>
      <c r="E6838" s="749" t="s">
        <v>20544</v>
      </c>
      <c r="F6838" s="749" t="s">
        <v>14460</v>
      </c>
      <c r="I6838" s="749" t="s">
        <v>52</v>
      </c>
      <c r="J6838" s="749" t="n">
        <v>39.08</v>
      </c>
    </row>
    <row collapsed="false" customFormat="false" customHeight="true" hidden="true" ht="12.75" outlineLevel="0" r="6839">
      <c r="A6839" s="749" t="s">
        <v>20545</v>
      </c>
      <c r="B6839" s="749" t="str">
        <f aca="false">C6839&amp;D6839&amp;E6839&amp;F6839&amp;G6839&amp;H6839</f>
        <v>GEOCOMPOSTO PARA DRENAGEM,FORMADO POR GEOMANTA TRIDIMENSIONAL COM 20MM DE ESPESSURA,FABRICADO COM FILAMENTOS DE POLIPROPILENO TERMOSOLDADA A UM GEOTEXTIL NAO TECIDO DE POLIESTER.FORNECIMENTO E COLOCACAO</v>
      </c>
      <c r="C6839" s="749" t="s">
        <v>20542</v>
      </c>
      <c r="D6839" s="749" t="s">
        <v>20543</v>
      </c>
      <c r="E6839" s="749" t="s">
        <v>20544</v>
      </c>
      <c r="F6839" s="749" t="s">
        <v>14460</v>
      </c>
      <c r="I6839" s="749" t="s">
        <v>52</v>
      </c>
      <c r="J6839" s="749" t="n">
        <v>37.89</v>
      </c>
    </row>
    <row collapsed="false" customFormat="false" customHeight="true" hidden="true" ht="12.75" outlineLevel="0" r="6840">
      <c r="A6840" s="749" t="s">
        <v>20546</v>
      </c>
      <c r="B6840" s="749" t="str">
        <f aca="false">C6840&amp;D6840&amp;E6840&amp;F6840&amp;G6840&amp;H6840</f>
        <v>GEOCOMPOSTO PARA DRENAGEM,FORMADO POR GEOMANTA TRIDIMENSIONAL COM 12MM DE ESPESSURA,FABRICADO COM FILAMENTOS DE POLIPROPILENO TERMOSOLDADA A UM GEOTEXTIL NAO TECIDO DE POLIESTER.FORNECIMENTO E COLOCACAO</v>
      </c>
      <c r="C6840" s="749" t="s">
        <v>20542</v>
      </c>
      <c r="D6840" s="749" t="s">
        <v>20547</v>
      </c>
      <c r="E6840" s="749" t="s">
        <v>20544</v>
      </c>
      <c r="F6840" s="749" t="s">
        <v>14460</v>
      </c>
      <c r="I6840" s="749" t="s">
        <v>52</v>
      </c>
      <c r="J6840" s="749" t="n">
        <v>29.44</v>
      </c>
    </row>
    <row collapsed="false" customFormat="false" customHeight="true" hidden="true" ht="12.75" outlineLevel="0" r="6841">
      <c r="A6841" s="749" t="s">
        <v>20548</v>
      </c>
      <c r="B6841" s="749" t="str">
        <f aca="false">C6841&amp;D6841&amp;E6841&amp;F6841&amp;G6841&amp;H6841</f>
        <v>GEOCOMPOSTO PARA DRENAGEM,FORMADO POR GEOMANTA TRIDIMENSIONAL COM 12MM DE ESPESSURA,FABRICADO COM FILAMENTOS DE POLIPROPILENO TERMOSOLDADA A UM GEOTEXTIL NAO TECIDO DE POLIESTER.FORNECIMENTO E COLOCACAO</v>
      </c>
      <c r="C6841" s="749" t="s">
        <v>20542</v>
      </c>
      <c r="D6841" s="749" t="s">
        <v>20547</v>
      </c>
      <c r="E6841" s="749" t="s">
        <v>20544</v>
      </c>
      <c r="F6841" s="749" t="s">
        <v>14460</v>
      </c>
      <c r="I6841" s="749" t="s">
        <v>52</v>
      </c>
      <c r="J6841" s="749" t="n">
        <v>28.25</v>
      </c>
    </row>
    <row collapsed="false" customFormat="false" customHeight="true" hidden="true" ht="12.75" outlineLevel="0" r="6842">
      <c r="A6842" s="749" t="s">
        <v>20549</v>
      </c>
      <c r="B6842" s="749" t="str">
        <f aca="false">C6842&amp;D6842&amp;E6842&amp;F6842&amp;G6842&amp;H6842</f>
        <v>GEOCOMPOSTO PARA DRENAGEM,HORIZONTAL,FORMADO POR GEOMANTA TRIDIMENSIONAL COM 11MM DE ESPESSURA,FABRICADO COM FILAMENTOSDE POLIPROPILENO TERMOSOLDADA A DOIS GEOTEXTEIS NAO TECIDO DE POLIESTER.FORNECIMENTO E COLOCACAO</v>
      </c>
      <c r="C6842" s="749" t="s">
        <v>20550</v>
      </c>
      <c r="D6842" s="749" t="s">
        <v>20551</v>
      </c>
      <c r="E6842" s="749" t="s">
        <v>20552</v>
      </c>
      <c r="F6842" s="749" t="s">
        <v>20553</v>
      </c>
      <c r="I6842" s="749" t="s">
        <v>52</v>
      </c>
      <c r="J6842" s="749" t="n">
        <v>32.93</v>
      </c>
    </row>
    <row collapsed="false" customFormat="false" customHeight="true" hidden="true" ht="12.75" outlineLevel="0" r="6843">
      <c r="A6843" s="749" t="s">
        <v>20554</v>
      </c>
      <c r="B6843" s="749" t="str">
        <f aca="false">C6843&amp;D6843&amp;E6843&amp;F6843&amp;G6843&amp;H6843</f>
        <v>GEOCOMPOSTO PARA DRENAGEM,HORIZONTAL,FORMADO POR GEOMANTA TRIDIMENSIONAL COM 11MM DE ESPESSURA,FABRICADO COM FILAMENTOSDE POLIPROPILENO TERMOSOLDADA A DOIS GEOTEXTEIS NAO TECIDO DE POLIESTER.FORNECIMENTO E COLOCACAO</v>
      </c>
      <c r="C6843" s="749" t="s">
        <v>20550</v>
      </c>
      <c r="D6843" s="749" t="s">
        <v>20551</v>
      </c>
      <c r="E6843" s="749" t="s">
        <v>20552</v>
      </c>
      <c r="F6843" s="749" t="s">
        <v>20553</v>
      </c>
      <c r="I6843" s="749" t="s">
        <v>52</v>
      </c>
      <c r="J6843" s="749" t="n">
        <v>31.74</v>
      </c>
    </row>
    <row collapsed="false" customFormat="false" customHeight="true" hidden="true" ht="12.75" outlineLevel="0" r="6844">
      <c r="A6844" s="749" t="s">
        <v>20555</v>
      </c>
      <c r="B6844" s="749" t="str">
        <f aca="false">C6844&amp;D6844&amp;E6844&amp;F6844&amp;G6844&amp;H6844</f>
        <v>GEOCOMPOSTO PARA DRENAGEM,VERTICAL,FORMADO POR GEOMANTA TRIDIMENSIONAL COM 11MM DE ESPESSURA,FABRICADO COM FILAMENTOS DE POLIPROPILENO TERMOSOLDADA A DOIS GEOTEXTEIS NAO TECIDO DEPOLIESTER E TUBO DRENO PERFURADO.FORNECIMENTO E COLOCACAO</v>
      </c>
      <c r="C6844" s="749" t="s">
        <v>20556</v>
      </c>
      <c r="D6844" s="749" t="s">
        <v>20557</v>
      </c>
      <c r="E6844" s="749" t="s">
        <v>20558</v>
      </c>
      <c r="F6844" s="749" t="s">
        <v>20559</v>
      </c>
      <c r="I6844" s="749" t="s">
        <v>52</v>
      </c>
      <c r="J6844" s="749" t="n">
        <v>46.39</v>
      </c>
    </row>
    <row collapsed="false" customFormat="false" customHeight="true" hidden="true" ht="12.75" outlineLevel="0" r="6845">
      <c r="A6845" s="749" t="s">
        <v>20560</v>
      </c>
      <c r="B6845" s="749" t="str">
        <f aca="false">C6845&amp;D6845&amp;E6845&amp;F6845&amp;G6845&amp;H6845</f>
        <v>GEOCOMPOSTO PARA DRENAGEM,VERTICAL,FORMADO POR GEOMANTA TRIDIMENSIONAL COM 11MM DE ESPESSURA,FABRICADO COM FILAMENTOS DE POLIPROPILENO TERMOSOLDADA A DOIS GEOTEXTEIS NAO TECIDO DEPOLIESTER E TUBO DRENO PERFURADO.FORNECIMENTO E COLOCACAO</v>
      </c>
      <c r="C6845" s="749" t="s">
        <v>20556</v>
      </c>
      <c r="D6845" s="749" t="s">
        <v>20557</v>
      </c>
      <c r="E6845" s="749" t="s">
        <v>20558</v>
      </c>
      <c r="F6845" s="749" t="s">
        <v>20559</v>
      </c>
      <c r="I6845" s="749" t="s">
        <v>52</v>
      </c>
      <c r="J6845" s="749" t="n">
        <v>44.01</v>
      </c>
    </row>
    <row collapsed="false" customFormat="false" customHeight="true" hidden="true" ht="12.75" outlineLevel="0" r="6846">
      <c r="A6846" s="749" t="s">
        <v>20561</v>
      </c>
      <c r="B6846" s="749" t="str">
        <f aca="false">C6846&amp;D6846&amp;E6846&amp;F6846&amp;G6846&amp;H6846</f>
        <v>GEOCOMPOSTO PARA DRENAGEM,VERTICAL,FORMADO POR GEOMANTA TRIDIMENSIONAL COM 16MM DE ESPESSURA,FABRICADO COM FILAMENTOS DE POLIPROPILENO TERMOSOLDADA A DOIS GEOTEXTEIS NAO TECIDO DEPOLIESTER E TUBO DRENO PERFURADO.FORNECIMENTO E COLOCACAO</v>
      </c>
      <c r="C6846" s="749" t="s">
        <v>20556</v>
      </c>
      <c r="D6846" s="749" t="s">
        <v>20562</v>
      </c>
      <c r="E6846" s="749" t="s">
        <v>20558</v>
      </c>
      <c r="F6846" s="749" t="s">
        <v>20559</v>
      </c>
      <c r="I6846" s="749" t="s">
        <v>52</v>
      </c>
      <c r="J6846" s="749" t="n">
        <v>58.04</v>
      </c>
    </row>
    <row collapsed="false" customFormat="false" customHeight="true" hidden="true" ht="12.75" outlineLevel="0" r="6847">
      <c r="A6847" s="749" t="s">
        <v>20563</v>
      </c>
      <c r="B6847" s="749" t="str">
        <f aca="false">C6847&amp;D6847&amp;E6847&amp;F6847&amp;G6847&amp;H6847</f>
        <v>GEOCOMPOSTO PARA DRENAGEM,VERTICAL,FORMADO POR GEOMANTA TRIDIMENSIONAL COM 16MM DE ESPESSURA,FABRICADO COM FILAMENTOS DE POLIPROPILENO TERMOSOLDADA A DOIS GEOTEXTEIS NAO TECIDO DEPOLIESTER E TUBO DRENO PERFURADO.FORNECIMENTO E COLOCACAO</v>
      </c>
      <c r="C6847" s="749" t="s">
        <v>20556</v>
      </c>
      <c r="D6847" s="749" t="s">
        <v>20562</v>
      </c>
      <c r="E6847" s="749" t="s">
        <v>20558</v>
      </c>
      <c r="F6847" s="749" t="s">
        <v>20559</v>
      </c>
      <c r="I6847" s="749" t="s">
        <v>52</v>
      </c>
      <c r="J6847" s="749" t="n">
        <v>55.65</v>
      </c>
    </row>
    <row collapsed="false" customFormat="false" customHeight="true" hidden="true" ht="12.75" outlineLevel="0" r="6848">
      <c r="A6848" s="749" t="s">
        <v>20564</v>
      </c>
      <c r="B6848" s="749" t="str">
        <f aca="false">C6848&amp;D6848&amp;E6848&amp;F6848&amp;G6848&amp;H6848</f>
        <v>GEOCOMPOSTO PARA DRENAGEM,HORIZONTAL,FORMADO POR GEOMANTA TRIDIMENSIONAL COM 16MM DE ESPESSURA,FABRICADO COM FILAMENTOSDE POLIPROPILENO TERMOSOLDADA A DOIS GEOTEXTEIS NAO TECIDO DE POLIESTER.FORNECIMENTO E COLOCACAO</v>
      </c>
      <c r="C6848" s="749" t="s">
        <v>20550</v>
      </c>
      <c r="D6848" s="749" t="s">
        <v>20565</v>
      </c>
      <c r="E6848" s="749" t="s">
        <v>20552</v>
      </c>
      <c r="F6848" s="749" t="s">
        <v>20553</v>
      </c>
      <c r="I6848" s="749" t="s">
        <v>52</v>
      </c>
      <c r="J6848" s="749" t="n">
        <v>44.25</v>
      </c>
    </row>
    <row collapsed="false" customFormat="false" customHeight="true" hidden="true" ht="12.75" outlineLevel="0" r="6849">
      <c r="A6849" s="749" t="s">
        <v>20566</v>
      </c>
      <c r="B6849" s="749" t="str">
        <f aca="false">C6849&amp;D6849&amp;E6849&amp;F6849&amp;G6849&amp;H6849</f>
        <v>GEOCOMPOSTO PARA DRENAGEM,HORIZONTAL,FORMADO POR GEOMANTA TRIDIMENSIONAL COM 16MM DE ESPESSURA,FABRICADO COM FILAMENTOSDE POLIPROPILENO TERMOSOLDADA A DOIS GEOTEXTEIS NAO TECIDO DE POLIESTER.FORNECIMENTO E COLOCACAO</v>
      </c>
      <c r="C6849" s="749" t="s">
        <v>20550</v>
      </c>
      <c r="D6849" s="749" t="s">
        <v>20565</v>
      </c>
      <c r="E6849" s="749" t="s">
        <v>20552</v>
      </c>
      <c r="F6849" s="749" t="s">
        <v>20553</v>
      </c>
      <c r="I6849" s="749" t="s">
        <v>52</v>
      </c>
      <c r="J6849" s="749" t="n">
        <v>43.06</v>
      </c>
    </row>
    <row collapsed="false" customFormat="false" customHeight="true" hidden="true" ht="12.75" outlineLevel="0" r="6850">
      <c r="A6850" s="749" t="s">
        <v>20567</v>
      </c>
      <c r="B6850" s="749" t="str">
        <f aca="false">C6850&amp;D6850&amp;E6850&amp;F6850&amp;G6850&amp;H6850</f>
        <v>GEOCOMPOSTO PARA DRENAGEM,FORMADO POR GEOMANTA TRIDIMENSIONAL COM 11MM DE ESPESSURA,FABRICADO COM FILAMENTOS DE POLIPROPILENO TERMOSOLDADA A DOIS GEOTEXTEIS(SENDO UM DE POLIESTER E O OUTRO LAMINADO DE POLIPROPILENO),TUBO DRENO PERFURADO,PARA FORMA PERDIDA.FORNECIMENTO E COLOCACAO</v>
      </c>
      <c r="C6850" s="749" t="s">
        <v>20542</v>
      </c>
      <c r="D6850" s="749" t="s">
        <v>20568</v>
      </c>
      <c r="E6850" s="749" t="s">
        <v>20569</v>
      </c>
      <c r="F6850" s="749" t="s">
        <v>20570</v>
      </c>
      <c r="G6850" s="749" t="s">
        <v>20571</v>
      </c>
      <c r="I6850" s="749" t="s">
        <v>52</v>
      </c>
      <c r="J6850" s="749" t="n">
        <v>65.29</v>
      </c>
    </row>
    <row collapsed="false" customFormat="false" customHeight="true" hidden="true" ht="12.75" outlineLevel="0" r="6851">
      <c r="A6851" s="749" t="s">
        <v>20572</v>
      </c>
      <c r="B6851" s="749" t="str">
        <f aca="false">C6851&amp;D6851&amp;E6851&amp;F6851&amp;G6851&amp;H6851</f>
        <v>GEOCOMPOSTO PARA DRENAGEM,FORMADO POR GEOMANTA TRIDIMENSIONAL COM 11MM DE ESPESSURA,FABRICADO COM FILAMENTOS DE POLIPROPILENO TERMOSOLDADA A DOIS GEOTEXTEIS(SENDO UM DE POLIESTER E O OUTRO LAMINADO DE POLIPROPILENO),TUBO DRENO PERFURADO,PARA FORMA PERDIDA.FORNECIMENTO E COLOCACAO</v>
      </c>
      <c r="C6851" s="749" t="s">
        <v>20542</v>
      </c>
      <c r="D6851" s="749" t="s">
        <v>20568</v>
      </c>
      <c r="E6851" s="749" t="s">
        <v>20569</v>
      </c>
      <c r="F6851" s="749" t="s">
        <v>20570</v>
      </c>
      <c r="G6851" s="749" t="s">
        <v>20571</v>
      </c>
      <c r="I6851" s="749" t="s">
        <v>52</v>
      </c>
      <c r="J6851" s="749" t="n">
        <v>62.91</v>
      </c>
    </row>
    <row collapsed="false" customFormat="false" customHeight="true" hidden="true" ht="12.75" outlineLevel="0" r="6852">
      <c r="A6852" s="749" t="s">
        <v>20573</v>
      </c>
      <c r="B6852" s="749" t="str">
        <f aca="false">C6852&amp;D6852&amp;E6852&amp;F6852&amp;G6852&amp;H6852</f>
        <v>GEOCOMPOSTO PARA DRENAGEM,(TRINCHEIRA DRENANTE),FORMADO PORGEOMANTA TRIDIMENSIONAL,ESPESSURA DE 11MM,FABRICADO COM FILAMENTO POLIPROPILENO TERMOSOLDADA,DOIS GEOTEXTEIS NAO TECIDO.FORNECIMENTO E COLOCACAO</v>
      </c>
      <c r="C6852" s="749" t="s">
        <v>20574</v>
      </c>
      <c r="D6852" s="749" t="s">
        <v>20575</v>
      </c>
      <c r="E6852" s="749" t="s">
        <v>20576</v>
      </c>
      <c r="F6852" s="749" t="s">
        <v>14956</v>
      </c>
      <c r="I6852" s="749" t="s">
        <v>52</v>
      </c>
      <c r="J6852" s="749" t="n">
        <v>59.02</v>
      </c>
    </row>
    <row collapsed="false" customFormat="false" customHeight="true" hidden="true" ht="12.75" outlineLevel="0" r="6853">
      <c r="A6853" s="749" t="s">
        <v>20577</v>
      </c>
      <c r="B6853" s="749" t="str">
        <f aca="false">C6853&amp;D6853&amp;E6853&amp;F6853&amp;G6853&amp;H6853</f>
        <v>GEOCOMPOSTO PARA DRENAGEM,(TRINCHEIRA DRENANTE),FORMADO PORGEOMANTA TRIDIMENSIONAL,ESPESSURA DE 11MM,FABRICADO COM FILAMENTO POLIPROPILENO TERMOSOLDADA,DOIS GEOTEXTEIS NAO TECIDO.FORNECIMENTO E COLOCACAO</v>
      </c>
      <c r="C6853" s="749" t="s">
        <v>20574</v>
      </c>
      <c r="D6853" s="749" t="s">
        <v>20575</v>
      </c>
      <c r="E6853" s="749" t="s">
        <v>20576</v>
      </c>
      <c r="F6853" s="749" t="s">
        <v>14956</v>
      </c>
      <c r="I6853" s="749" t="s">
        <v>52</v>
      </c>
      <c r="J6853" s="749" t="n">
        <v>55.84</v>
      </c>
    </row>
    <row collapsed="false" customFormat="false" customHeight="true" hidden="true" ht="12.75" outlineLevel="0" r="6854">
      <c r="A6854" s="749" t="s">
        <v>20578</v>
      </c>
      <c r="B6854" s="749" t="str">
        <f aca="false">C6854&amp;D6854&amp;E6854&amp;F6854&amp;G6854&amp;H6854</f>
        <v>GEOCOMPOSTO PARA DRENAGEM EM POLIETILENO DE ALTA DENSIDADE COM REVESTIMENTO EM GEOTEXTIL NAO TECIDO DE POLIESTER EM UM DOS LADOS EM FILAMENTOS CONTINUO COM RESISTENCIA A COMPRESSAO DE 320KPA LARGURA 2,OM.FORNECIMENTO E COLOCACAO</v>
      </c>
      <c r="C6854" s="749" t="s">
        <v>20579</v>
      </c>
      <c r="D6854" s="749" t="s">
        <v>20580</v>
      </c>
      <c r="E6854" s="749" t="s">
        <v>20581</v>
      </c>
      <c r="F6854" s="749" t="s">
        <v>20582</v>
      </c>
      <c r="I6854" s="749" t="s">
        <v>52</v>
      </c>
      <c r="J6854" s="749" t="n">
        <v>46.63</v>
      </c>
    </row>
    <row collapsed="false" customFormat="false" customHeight="true" hidden="true" ht="12.75" outlineLevel="0" r="6855">
      <c r="A6855" s="749" t="s">
        <v>20583</v>
      </c>
      <c r="B6855" s="749" t="str">
        <f aca="false">C6855&amp;D6855&amp;E6855&amp;F6855&amp;G6855&amp;H6855</f>
        <v>GEOCOMPOSTO PARA DRENAGEM EM POLIETILENO DE ALTA DENSIDADE COM REVESTIMENTO EM GEOTEXTIL NAO TECIDO DE POLIESTER EM UM DOS LADOS EM FILAMENTOS CONTINUO COM RESISTENCIA A COMPRESSAO DE 320KPA LARGURA 2,OM.FORNECIMENTO E COLOCACAO</v>
      </c>
      <c r="C6855" s="749" t="s">
        <v>20579</v>
      </c>
      <c r="D6855" s="749" t="s">
        <v>20580</v>
      </c>
      <c r="E6855" s="749" t="s">
        <v>20581</v>
      </c>
      <c r="F6855" s="749" t="s">
        <v>20582</v>
      </c>
      <c r="I6855" s="749" t="s">
        <v>52</v>
      </c>
      <c r="J6855" s="749" t="n">
        <v>45.34</v>
      </c>
    </row>
    <row collapsed="false" customFormat="false" customHeight="true" hidden="true" ht="51" outlineLevel="0" r="6856">
      <c r="A6856" s="749" t="s">
        <v>20584</v>
      </c>
      <c r="B6856" s="758" t="str">
        <f aca="false">C6856&amp;D6856&amp;E6856&amp;F6856&amp;G6856&amp;H6856</f>
        <v>GEOMANTA PARA REVESTIMENTO DE TALUDE SUJEITO A EROSAO SUPERFICIAL COM ESPESSURA DE 10MM,FLEXIVEL,TRIDIMENSIONAL,COM MAIS DE 90% DE VAZIOS,INCLUSIVE ACO CA-50,VEGETACAO,ADUBO E REGA,EXCLUSIVE LIMPEZA E RASPAGEM DO TERRENO.FORNECIMENTO E COLOCACAO</v>
      </c>
      <c r="C6856" s="749" t="s">
        <v>20585</v>
      </c>
      <c r="D6856" s="749" t="s">
        <v>20586</v>
      </c>
      <c r="E6856" s="749" t="s">
        <v>20587</v>
      </c>
      <c r="F6856" s="749" t="s">
        <v>20588</v>
      </c>
      <c r="G6856" s="749" t="s">
        <v>14980</v>
      </c>
      <c r="I6856" s="749" t="s">
        <v>52</v>
      </c>
      <c r="J6856" s="749" t="n">
        <v>56.12</v>
      </c>
    </row>
    <row collapsed="false" customFormat="false" customHeight="true" hidden="true" ht="51" outlineLevel="0" r="6857">
      <c r="A6857" s="749" t="s">
        <v>20589</v>
      </c>
      <c r="B6857" s="758" t="str">
        <f aca="false">C6857&amp;D6857&amp;E6857&amp;F6857&amp;G6857&amp;H6857</f>
        <v>GEOMANTA PARA REVESTIMENTO DE TALUDE SUJEITO A EROSAO SUPERFICIAL COM ESPESSURA DE 10MM,FLEXIVEL,TRIDIMENSIONAL,COM MAIS DE 90% DE VAZIOS,INCLUSIVE ACO CA-50,VEGETACAO,ADUBO E REGA,EXCLUSIVE LIMPEZA E RASPAGEM DO TERRENO.FORNECIMENTO E COLOCACAO</v>
      </c>
      <c r="C6857" s="749" t="s">
        <v>20585</v>
      </c>
      <c r="D6857" s="749" t="s">
        <v>20586</v>
      </c>
      <c r="E6857" s="749" t="s">
        <v>20587</v>
      </c>
      <c r="F6857" s="749" t="s">
        <v>20588</v>
      </c>
      <c r="G6857" s="749" t="s">
        <v>14980</v>
      </c>
      <c r="I6857" s="749" t="s">
        <v>52</v>
      </c>
      <c r="J6857" s="749" t="n">
        <v>53.05</v>
      </c>
    </row>
    <row collapsed="false" customFormat="false" customHeight="true" hidden="true" ht="12.75" outlineLevel="0" r="6858">
      <c r="A6858" s="749" t="s">
        <v>20590</v>
      </c>
      <c r="B6858" s="749" t="str">
        <f aca="false">C6858&amp;D6858&amp;E6858&amp;F6858&amp;G6858&amp;H6858</f>
        <v>COLCHAO DRENANTE,COM CAMADA DE 30CM DE PEDRA BRITADA N°3 E FILTRO DE TRANSICAO DE MANTA GEOTEXTIL,INCLUINDO FORNECIMENTOE COLOCACAO DOS MATERIAIS</v>
      </c>
      <c r="C6858" s="749" t="s">
        <v>20591</v>
      </c>
      <c r="D6858" s="749" t="s">
        <v>20592</v>
      </c>
      <c r="E6858" s="749" t="s">
        <v>20593</v>
      </c>
      <c r="I6858" s="749" t="s">
        <v>52</v>
      </c>
      <c r="J6858" s="749" t="n">
        <v>34.18</v>
      </c>
    </row>
    <row collapsed="false" customFormat="false" customHeight="true" hidden="true" ht="12.75" outlineLevel="0" r="6859">
      <c r="A6859" s="749" t="s">
        <v>20594</v>
      </c>
      <c r="B6859" s="749" t="str">
        <f aca="false">C6859&amp;D6859&amp;E6859&amp;F6859&amp;G6859&amp;H6859</f>
        <v>COLCHAO DRENANTE,COM CAMADA DE 30CM DE PEDRA BRITADA N°3 E FILTRO DE TRANSICAO DE MANTA GEOTEXTIL,INCLUINDO FORNECIMENTOE COLOCACAO DOS MATERIAIS</v>
      </c>
      <c r="C6859" s="749" t="s">
        <v>20591</v>
      </c>
      <c r="D6859" s="749" t="s">
        <v>20592</v>
      </c>
      <c r="E6859" s="749" t="s">
        <v>20593</v>
      </c>
      <c r="I6859" s="749" t="s">
        <v>52</v>
      </c>
      <c r="J6859" s="749" t="n">
        <v>33.88</v>
      </c>
    </row>
    <row collapsed="false" customFormat="false" customHeight="true" hidden="true" ht="51" outlineLevel="0" r="6860">
      <c r="A6860" s="749" t="s">
        <v>20595</v>
      </c>
      <c r="B6860" s="758" t="str">
        <f aca="false">C6860&amp;D6860&amp;E6860&amp;F6860&amp;G6860&amp;H6860</f>
        <v>ESTRUTURA EM SOLO REFORCADO COM MALHA METALICA,INCLUINDO MANTA GEOTEXTIL,EQUIPAMENTOS,EXCLUSIVE:MALHA METALICA(VIDE FAMILIA 06.103),PEDRA-DE-MAO,COLCHAO DE PO-DE-PEDRA,ATERRO,BERMA FRONTAL E TELA DE REFORCO(VIDE ITEM 06.103.0150-0)</v>
      </c>
      <c r="C6860" s="749" t="s">
        <v>20596</v>
      </c>
      <c r="D6860" s="749" t="s">
        <v>20597</v>
      </c>
      <c r="E6860" s="749" t="s">
        <v>20598</v>
      </c>
      <c r="F6860" s="749" t="s">
        <v>20599</v>
      </c>
      <c r="I6860" s="749" t="s">
        <v>52</v>
      </c>
      <c r="J6860" s="749" t="n">
        <v>165.76</v>
      </c>
    </row>
    <row collapsed="false" customFormat="false" customHeight="true" hidden="true" ht="51" outlineLevel="0" r="6861">
      <c r="A6861" s="749" t="s">
        <v>20600</v>
      </c>
      <c r="B6861" s="758" t="str">
        <f aca="false">C6861&amp;D6861&amp;E6861&amp;F6861&amp;G6861&amp;H6861</f>
        <v>ESTRUTURA EM SOLO REFORCADO COM MALHA METALICA,INCLUINDO MANTA GEOTEXTIL,EQUIPAMENTOS,EXCLUSIVE:MALHA METALICA(VIDE FAMILIA 06.103),PEDRA-DE-MAO,COLCHAO DE PO-DE-PEDRA,ATERRO,BERMA FRONTAL E TELA DE REFORCO(VIDE ITEM 06.103.0150-0)</v>
      </c>
      <c r="C6861" s="749" t="s">
        <v>20596</v>
      </c>
      <c r="D6861" s="749" t="s">
        <v>20597</v>
      </c>
      <c r="E6861" s="749" t="s">
        <v>20598</v>
      </c>
      <c r="F6861" s="749" t="s">
        <v>20599</v>
      </c>
      <c r="I6861" s="749" t="s">
        <v>52</v>
      </c>
      <c r="J6861" s="749" t="n">
        <v>153.01</v>
      </c>
    </row>
    <row collapsed="false" customFormat="false" customHeight="true" hidden="true" ht="12.75" outlineLevel="0" r="6862">
      <c r="A6862" s="749" t="s">
        <v>20601</v>
      </c>
      <c r="B6862" s="749" t="str">
        <f aca="false">C6862&amp;D6862&amp;E6862&amp;F6862&amp;G6862&amp;H6862</f>
        <v>MALHA METALICA PARA ESTRUTURA DE SOLO REFORCADO,HEXAGONAL,DE DUPLA TORCAO,DE ZINCO-ALUMINIO COM DIAMETRO DE 2,70MM,REVESTIDA EM PVC COM DIAMETRO DE 0,40MM,MEDINDO 0,50X1,00X3,00M.FORNECIMENTO</v>
      </c>
      <c r="C6862" s="749" t="s">
        <v>20602</v>
      </c>
      <c r="D6862" s="749" t="s">
        <v>20603</v>
      </c>
      <c r="E6862" s="749" t="s">
        <v>20604</v>
      </c>
      <c r="F6862" s="749" t="s">
        <v>20605</v>
      </c>
      <c r="I6862" s="749" t="s">
        <v>30</v>
      </c>
      <c r="J6862" s="749" t="n">
        <v>550.91</v>
      </c>
    </row>
    <row collapsed="false" customFormat="false" customHeight="true" hidden="true" ht="12.75" outlineLevel="0" r="6863">
      <c r="A6863" s="749" t="s">
        <v>20606</v>
      </c>
      <c r="B6863" s="749" t="str">
        <f aca="false">C6863&amp;D6863&amp;E6863&amp;F6863&amp;G6863&amp;H6863</f>
        <v>MALHA METALICA PARA ESTRUTURA DE SOLO REFORCADO,HEXAGONAL,DE DUPLA TORCAO,DE ZINCO-ALUMINIO COM DIAMETRO DE 2,70MM,REVESTIDA EM PVC COM DIAMETRO DE 0,40MM,MEDINDO 0,50X1,00X3,00M.FORNECIMENTO</v>
      </c>
      <c r="C6863" s="749" t="s">
        <v>20602</v>
      </c>
      <c r="D6863" s="749" t="s">
        <v>20603</v>
      </c>
      <c r="E6863" s="749" t="s">
        <v>20604</v>
      </c>
      <c r="F6863" s="749" t="s">
        <v>20605</v>
      </c>
      <c r="I6863" s="749" t="s">
        <v>30</v>
      </c>
      <c r="J6863" s="749" t="n">
        <v>550.91</v>
      </c>
    </row>
    <row collapsed="false" customFormat="false" customHeight="true" hidden="true" ht="12.75" outlineLevel="0" r="6864">
      <c r="A6864" s="749" t="s">
        <v>20607</v>
      </c>
      <c r="B6864" s="749" t="str">
        <f aca="false">C6864&amp;D6864&amp;E6864&amp;F6864&amp;G6864&amp;H6864</f>
        <v>MALHA METALICA PARA ESTRUTURA DE SOLO REFORCADO,HEXAGONAL,DE DUPLA TORCAO,DE ZINCO-ALUMINIO COM DIAMETRO DE 2,70MM,REVESTIDA EM PVC COM DIAMETRO DE 0,40MM,MEDINDO 0,50X1,00X4,00M.FORNECIMENTO</v>
      </c>
      <c r="C6864" s="749" t="s">
        <v>20602</v>
      </c>
      <c r="D6864" s="749" t="s">
        <v>20603</v>
      </c>
      <c r="E6864" s="749" t="s">
        <v>20608</v>
      </c>
      <c r="F6864" s="749" t="s">
        <v>20605</v>
      </c>
      <c r="I6864" s="749" t="s">
        <v>30</v>
      </c>
      <c r="J6864" s="749" t="n">
        <v>647.28</v>
      </c>
    </row>
    <row collapsed="false" customFormat="false" customHeight="true" hidden="true" ht="12.75" outlineLevel="0" r="6865">
      <c r="A6865" s="749" t="s">
        <v>20609</v>
      </c>
      <c r="B6865" s="749" t="str">
        <f aca="false">C6865&amp;D6865&amp;E6865&amp;F6865&amp;G6865&amp;H6865</f>
        <v>MALHA METALICA PARA ESTRUTURA DE SOLO REFORCADO,HEXAGONAL,DE DUPLA TORCAO,DE ZINCO-ALUMINIO COM DIAMETRO DE 2,70MM,REVESTIDA EM PVC COM DIAMETRO DE 0,40MM,MEDINDO 0,50X1,00X4,00M.FORNECIMENTO</v>
      </c>
      <c r="C6865" s="749" t="s">
        <v>20602</v>
      </c>
      <c r="D6865" s="749" t="s">
        <v>20603</v>
      </c>
      <c r="E6865" s="749" t="s">
        <v>20608</v>
      </c>
      <c r="F6865" s="749" t="s">
        <v>20605</v>
      </c>
      <c r="I6865" s="749" t="s">
        <v>30</v>
      </c>
      <c r="J6865" s="749" t="n">
        <v>647.28</v>
      </c>
    </row>
    <row collapsed="false" customFormat="false" customHeight="true" hidden="true" ht="12.75" outlineLevel="0" r="6866">
      <c r="A6866" s="749" t="s">
        <v>20610</v>
      </c>
      <c r="B6866" s="749" t="str">
        <f aca="false">C6866&amp;D6866&amp;E6866&amp;F6866&amp;G6866&amp;H6866</f>
        <v>MALHA METALICA PARA ESTRUTURA DE SOLO REFORCADO,HEXAGONAL,DE DUPLA TORCAO,DE ZINCO-ALUMINIO COM DIAMETRO DE 2.70MM,REVESTIDA EM PVC COM DIAMETRO DE 0,40MM,MEDINDO 0,50X1,00X5,00M.FORNECIMENTO</v>
      </c>
      <c r="C6866" s="749" t="s">
        <v>20602</v>
      </c>
      <c r="D6866" s="749" t="s">
        <v>20611</v>
      </c>
      <c r="E6866" s="749" t="s">
        <v>20612</v>
      </c>
      <c r="F6866" s="749" t="s">
        <v>20605</v>
      </c>
      <c r="I6866" s="749" t="s">
        <v>30</v>
      </c>
      <c r="J6866" s="749" t="n">
        <v>716.89</v>
      </c>
    </row>
    <row collapsed="false" customFormat="false" customHeight="true" hidden="true" ht="12.75" outlineLevel="0" r="6867">
      <c r="A6867" s="749" t="s">
        <v>20613</v>
      </c>
      <c r="B6867" s="749" t="str">
        <f aca="false">C6867&amp;D6867&amp;E6867&amp;F6867&amp;G6867&amp;H6867</f>
        <v>MALHA METALICA PARA ESTRUTURA DE SOLO REFORCADO,HEXAGONAL,DE DUPLA TORCAO,DE ZINCO-ALUMINIO COM DIAMETRO DE 2.70MM,REVESTIDA EM PVC COM DIAMETRO DE 0,40MM,MEDINDO 0,50X1,00X5,00M.FORNECIMENTO</v>
      </c>
      <c r="C6867" s="749" t="s">
        <v>20602</v>
      </c>
      <c r="D6867" s="749" t="s">
        <v>20611</v>
      </c>
      <c r="E6867" s="749" t="s">
        <v>20612</v>
      </c>
      <c r="F6867" s="749" t="s">
        <v>20605</v>
      </c>
      <c r="I6867" s="749" t="s">
        <v>30</v>
      </c>
      <c r="J6867" s="749" t="n">
        <v>716.89</v>
      </c>
    </row>
    <row collapsed="false" customFormat="false" customHeight="true" hidden="true" ht="12.75" outlineLevel="0" r="6868">
      <c r="A6868" s="749" t="s">
        <v>20614</v>
      </c>
      <c r="B6868" s="749" t="str">
        <f aca="false">C6868&amp;D6868&amp;E6868&amp;F6868&amp;G6868&amp;H6868</f>
        <v>MALHA METALICA PARA ESTRUTURA DE SOLO REFORCADO,HEXAGONAL,DE DUPLA TORCAO,DE ZINCO-ALUMINIO COM DIAMETRO DE 2,70MM,REVESTIDA EM PVC COM DIAMETRO DE 0,40MM,MEDINDO 0,50X1,00X6,00M.FORNECIMENTO</v>
      </c>
      <c r="C6868" s="749" t="s">
        <v>20602</v>
      </c>
      <c r="D6868" s="749" t="s">
        <v>20603</v>
      </c>
      <c r="E6868" s="749" t="s">
        <v>20615</v>
      </c>
      <c r="F6868" s="749" t="s">
        <v>20605</v>
      </c>
      <c r="I6868" s="749" t="s">
        <v>30</v>
      </c>
      <c r="J6868" s="749" t="n">
        <v>797.03</v>
      </c>
    </row>
    <row collapsed="false" customFormat="false" customHeight="true" hidden="true" ht="12.75" outlineLevel="0" r="6869">
      <c r="A6869" s="749" t="s">
        <v>20616</v>
      </c>
      <c r="B6869" s="749" t="str">
        <f aca="false">C6869&amp;D6869&amp;E6869&amp;F6869&amp;G6869&amp;H6869</f>
        <v>MALHA METALICA PARA ESTRUTURA DE SOLO REFORCADO,HEXAGONAL,DE DUPLA TORCAO,DE ZINCO-ALUMINIO COM DIAMETRO DE 2,70MM,REVESTIDA EM PVC COM DIAMETRO DE 0,40MM,MEDINDO 0,50X1,00X6,00M.FORNECIMENTO</v>
      </c>
      <c r="C6869" s="749" t="s">
        <v>20602</v>
      </c>
      <c r="D6869" s="749" t="s">
        <v>20603</v>
      </c>
      <c r="E6869" s="749" t="s">
        <v>20615</v>
      </c>
      <c r="F6869" s="749" t="s">
        <v>20605</v>
      </c>
      <c r="I6869" s="749" t="s">
        <v>30</v>
      </c>
      <c r="J6869" s="749" t="n">
        <v>797.03</v>
      </c>
    </row>
    <row collapsed="false" customFormat="false" customHeight="true" hidden="true" ht="12.75" outlineLevel="0" r="6870">
      <c r="A6870" s="749" t="s">
        <v>20617</v>
      </c>
      <c r="B6870" s="749" t="str">
        <f aca="false">C6870&amp;D6870&amp;E6870&amp;F6870&amp;G6870&amp;H6870</f>
        <v>MALHA METALICA PARA ESTRUTURA DE SOLO REFORCADO,HEXAGONAL,DE DUPLA TORCAO,DE ZINCO-ALUMINIO COM DIAMETRO DE 2,70MM,REVESTIDA EM PVC COM DIAMETRO DE 0,40MM,MEDINDO 0,50X1,00X7,00M.FORNECIMENTO</v>
      </c>
      <c r="C6870" s="749" t="s">
        <v>20602</v>
      </c>
      <c r="D6870" s="749" t="s">
        <v>20603</v>
      </c>
      <c r="E6870" s="749" t="s">
        <v>20618</v>
      </c>
      <c r="F6870" s="749" t="s">
        <v>20605</v>
      </c>
      <c r="I6870" s="749" t="s">
        <v>30</v>
      </c>
      <c r="J6870" s="749" t="n">
        <v>871.96</v>
      </c>
    </row>
    <row collapsed="false" customFormat="false" customHeight="true" hidden="true" ht="12.75" outlineLevel="0" r="6871">
      <c r="A6871" s="749" t="s">
        <v>20619</v>
      </c>
      <c r="B6871" s="749" t="str">
        <f aca="false">C6871&amp;D6871&amp;E6871&amp;F6871&amp;G6871&amp;H6871</f>
        <v>MALHA METALICA PARA ESTRUTURA DE SOLO REFORCADO,HEXAGONAL,DE DUPLA TORCAO,DE ZINCO-ALUMINIO COM DIAMETRO DE 2,70MM,REVESTIDA EM PVC COM DIAMETRO DE 0,40MM,MEDINDO 0,50X1,00X7,00M.FORNECIMENTO</v>
      </c>
      <c r="C6871" s="749" t="s">
        <v>20602</v>
      </c>
      <c r="D6871" s="749" t="s">
        <v>20603</v>
      </c>
      <c r="E6871" s="749" t="s">
        <v>20618</v>
      </c>
      <c r="F6871" s="749" t="s">
        <v>20605</v>
      </c>
      <c r="I6871" s="749" t="s">
        <v>30</v>
      </c>
      <c r="J6871" s="749" t="n">
        <v>871.96</v>
      </c>
    </row>
    <row collapsed="false" customFormat="false" customHeight="true" hidden="true" ht="12.75" outlineLevel="0" r="6872">
      <c r="A6872" s="749" t="s">
        <v>20620</v>
      </c>
      <c r="B6872" s="749" t="str">
        <f aca="false">C6872&amp;D6872&amp;E6872&amp;F6872&amp;G6872&amp;H6872</f>
        <v>MALHA METALICA PARA ESTRUTURA DE SOLO REFORCADO,HEXAGONAL,DE DUPLA TORCAO,DE ZINCO-ALUMINIO COM DIAMETRO DE 2,70MM,REVESTIDA EM PVC COM DIAMETRO DE 0,40MM,MEDINDO 0,50X1,00X8,00M.FORNECIMENTO</v>
      </c>
      <c r="C6872" s="749" t="s">
        <v>20602</v>
      </c>
      <c r="D6872" s="749" t="s">
        <v>20603</v>
      </c>
      <c r="E6872" s="749" t="s">
        <v>20621</v>
      </c>
      <c r="F6872" s="749" t="s">
        <v>20605</v>
      </c>
      <c r="I6872" s="749" t="s">
        <v>30</v>
      </c>
      <c r="J6872" s="749" t="n">
        <v>949.22</v>
      </c>
    </row>
    <row collapsed="false" customFormat="false" customHeight="true" hidden="true" ht="12.75" outlineLevel="0" r="6873">
      <c r="A6873" s="749" t="s">
        <v>20622</v>
      </c>
      <c r="B6873" s="749" t="str">
        <f aca="false">C6873&amp;D6873&amp;E6873&amp;F6873&amp;G6873&amp;H6873</f>
        <v>MALHA METALICA PARA ESTRUTURA DE SOLO REFORCADO,HEXAGONAL,DE DUPLA TORCAO,DE ZINCO-ALUMINIO COM DIAMETRO DE 2,70MM,REVESTIDA EM PVC COM DIAMETRO DE 0,40MM,MEDINDO 0,50X1,00X8,00M.FORNECIMENTO</v>
      </c>
      <c r="C6873" s="749" t="s">
        <v>20602</v>
      </c>
      <c r="D6873" s="749" t="s">
        <v>20603</v>
      </c>
      <c r="E6873" s="749" t="s">
        <v>20621</v>
      </c>
      <c r="F6873" s="749" t="s">
        <v>20605</v>
      </c>
      <c r="I6873" s="749" t="s">
        <v>30</v>
      </c>
      <c r="J6873" s="749" t="n">
        <v>949.22</v>
      </c>
    </row>
    <row collapsed="false" customFormat="false" customHeight="true" hidden="true" ht="12.75" outlineLevel="0" r="6874">
      <c r="A6874" s="749" t="s">
        <v>20623</v>
      </c>
      <c r="B6874" s="749" t="str">
        <f aca="false">C6874&amp;D6874&amp;E6874&amp;F6874&amp;G6874&amp;H6874</f>
        <v>MALHA METALICA PARA ESTRUTURA DE SOLO REFORCADO,HEXAGONAL,DE DUPLA TORCAO,DE ZINCO-ALUMINIO COM DIAMETRO DE 2,70MM,REVESTIDA EM PVC COM DIAMETRO DE 0,40MM,MEDINDO 0,50X1,00X9,00M.FORNECIMENTO</v>
      </c>
      <c r="C6874" s="749" t="s">
        <v>20602</v>
      </c>
      <c r="D6874" s="749" t="s">
        <v>20603</v>
      </c>
      <c r="E6874" s="749" t="s">
        <v>20624</v>
      </c>
      <c r="F6874" s="749" t="s">
        <v>20605</v>
      </c>
      <c r="I6874" s="749" t="s">
        <v>30</v>
      </c>
      <c r="J6874" s="749" t="n">
        <v>1037.81</v>
      </c>
    </row>
    <row collapsed="false" customFormat="false" customHeight="true" hidden="true" ht="12.75" outlineLevel="0" r="6875">
      <c r="A6875" s="749" t="s">
        <v>20625</v>
      </c>
      <c r="B6875" s="749" t="str">
        <f aca="false">C6875&amp;D6875&amp;E6875&amp;F6875&amp;G6875&amp;H6875</f>
        <v>MALHA METALICA PARA ESTRUTURA DE SOLO REFORCADO,HEXAGONAL,DE DUPLA TORCAO,DE ZINCO-ALUMINIO COM DIAMETRO DE 2,70MM,REVESTIDA EM PVC COM DIAMETRO DE 0,40MM,MEDINDO 0,50X1,00X9,00M.FORNECIMENTO</v>
      </c>
      <c r="C6875" s="749" t="s">
        <v>20602</v>
      </c>
      <c r="D6875" s="749" t="s">
        <v>20603</v>
      </c>
      <c r="E6875" s="749" t="s">
        <v>20624</v>
      </c>
      <c r="F6875" s="749" t="s">
        <v>20605</v>
      </c>
      <c r="I6875" s="749" t="s">
        <v>30</v>
      </c>
      <c r="J6875" s="749" t="n">
        <v>1037.81</v>
      </c>
    </row>
    <row collapsed="false" customFormat="false" customHeight="true" hidden="true" ht="12.75" outlineLevel="0" r="6876">
      <c r="A6876" s="749" t="s">
        <v>20626</v>
      </c>
      <c r="B6876" s="749" t="str">
        <f aca="false">C6876&amp;D6876&amp;E6876&amp;F6876&amp;G6876&amp;H6876</f>
        <v>MALHA METALICA PARA ESTRUTURA DE SOLO REFORCADO,HEXAGONAL,DE DUPLA TORCAO,DE ZINCO-ALUMINIO COM DIAMETRO DE 2,70MM,REVESTIDA EM PVC COM DIAMETRO DE 0,40MM,MEDINDO 0,50X1,00X10,00M.FORNECIMENTO</v>
      </c>
      <c r="C6876" s="749" t="s">
        <v>20602</v>
      </c>
      <c r="D6876" s="749" t="s">
        <v>20603</v>
      </c>
      <c r="E6876" s="749" t="s">
        <v>20627</v>
      </c>
      <c r="F6876" s="749" t="s">
        <v>20605</v>
      </c>
      <c r="I6876" s="749" t="s">
        <v>30</v>
      </c>
      <c r="J6876" s="749" t="n">
        <v>1117.93</v>
      </c>
    </row>
    <row collapsed="false" customFormat="false" customHeight="true" hidden="true" ht="12.75" outlineLevel="0" r="6877">
      <c r="A6877" s="749" t="s">
        <v>20628</v>
      </c>
      <c r="B6877" s="749" t="str">
        <f aca="false">C6877&amp;D6877&amp;E6877&amp;F6877&amp;G6877&amp;H6877</f>
        <v>MALHA METALICA PARA ESTRUTURA DE SOLO REFORCADO,HEXAGONAL,DE DUPLA TORCAO,DE ZINCO-ALUMINIO COM DIAMETRO DE 2,70MM,REVESTIDA EM PVC COM DIAMETRO DE 0,40MM,MEDINDO 0,50X1,00X10,00M.FORNECIMENTO</v>
      </c>
      <c r="C6877" s="749" t="s">
        <v>20602</v>
      </c>
      <c r="D6877" s="749" t="s">
        <v>20603</v>
      </c>
      <c r="E6877" s="749" t="s">
        <v>20627</v>
      </c>
      <c r="F6877" s="749" t="s">
        <v>20605</v>
      </c>
      <c r="I6877" s="749" t="s">
        <v>30</v>
      </c>
      <c r="J6877" s="749" t="n">
        <v>1117.93</v>
      </c>
    </row>
    <row collapsed="false" customFormat="false" customHeight="true" hidden="true" ht="12.75" outlineLevel="0" r="6878">
      <c r="A6878" s="749" t="s">
        <v>20629</v>
      </c>
      <c r="B6878" s="749" t="str">
        <f aca="false">C6878&amp;D6878&amp;E6878&amp;F6878&amp;G6878&amp;H6878</f>
        <v>MALHA METALICA PARA ESTRUTURA DE SOLO REFORCADO,HEXAGONAL,DE DUPLA TORCAO,DE ZINCO-ALUMINIO COM DIAMETRO DE 2,70MM,REVESTIDA EM PVC COM DIAMETRO DE 0,40MM,MEDINDO 0,50X1,00X11,00M.FORNECIMENTO</v>
      </c>
      <c r="C6878" s="749" t="s">
        <v>20602</v>
      </c>
      <c r="D6878" s="749" t="s">
        <v>20603</v>
      </c>
      <c r="E6878" s="749" t="s">
        <v>20630</v>
      </c>
      <c r="F6878" s="749" t="s">
        <v>20605</v>
      </c>
      <c r="I6878" s="749" t="s">
        <v>30</v>
      </c>
      <c r="J6878" s="749" t="n">
        <v>1195.33</v>
      </c>
    </row>
    <row collapsed="false" customFormat="false" customHeight="true" hidden="true" ht="12.75" outlineLevel="0" r="6879">
      <c r="A6879" s="749" t="s">
        <v>20631</v>
      </c>
      <c r="B6879" s="749" t="str">
        <f aca="false">C6879&amp;D6879&amp;E6879&amp;F6879&amp;G6879&amp;H6879</f>
        <v>MALHA METALICA PARA ESTRUTURA DE SOLO REFORCADO,HEXAGONAL,DE DUPLA TORCAO,DE ZINCO-ALUMINIO COM DIAMETRO DE 2,70MM,REVESTIDA EM PVC COM DIAMETRO DE 0,40MM,MEDINDO 0,50X1,00X11,00M.FORNECIMENTO</v>
      </c>
      <c r="C6879" s="749" t="s">
        <v>20602</v>
      </c>
      <c r="D6879" s="749" t="s">
        <v>20603</v>
      </c>
      <c r="E6879" s="749" t="s">
        <v>20630</v>
      </c>
      <c r="F6879" s="749" t="s">
        <v>20605</v>
      </c>
      <c r="I6879" s="749" t="s">
        <v>30</v>
      </c>
      <c r="J6879" s="749" t="n">
        <v>1195.33</v>
      </c>
    </row>
    <row collapsed="false" customFormat="false" customHeight="true" hidden="true" ht="12.75" outlineLevel="0" r="6880">
      <c r="A6880" s="749" t="s">
        <v>20632</v>
      </c>
      <c r="B6880" s="749" t="str">
        <f aca="false">C6880&amp;D6880&amp;E6880&amp;F6880&amp;G6880&amp;H6880</f>
        <v>MALHA METALICA PARA ESTRUTURA DE SOLO REFORCADO,HEXAGONAL,DE DUPLA TORCAO,DE ZINCO-ALUMINIO COM DIAMETRO DE 2,70MM,REVESTIDA EM PVC COM DIAMETRO DE 0,40MM,MEDINDO 0,50X1,00X12,00M.</v>
      </c>
      <c r="C6880" s="749" t="s">
        <v>20602</v>
      </c>
      <c r="D6880" s="749" t="s">
        <v>20603</v>
      </c>
      <c r="E6880" s="749" t="s">
        <v>20633</v>
      </c>
      <c r="I6880" s="749" t="s">
        <v>30</v>
      </c>
      <c r="J6880" s="749" t="n">
        <v>1273.27</v>
      </c>
    </row>
    <row collapsed="false" customFormat="false" customHeight="true" hidden="true" ht="12.75" outlineLevel="0" r="6881">
      <c r="A6881" s="749" t="s">
        <v>20634</v>
      </c>
      <c r="B6881" s="749" t="str">
        <f aca="false">C6881&amp;D6881&amp;E6881&amp;F6881&amp;G6881&amp;H6881</f>
        <v>MALHA METALICA PARA ESTRUTURA DE SOLO REFORCADO,HEXAGONAL,DE DUPLA TORCAO,DE ZINCO-ALUMINIO COM DIAMETRO DE 2,70MM,REVESTIDA EM PVC COM DIAMETRO DE 0,40MM,MEDINDO 0,50X1,00X12,00M.</v>
      </c>
      <c r="C6881" s="749" t="s">
        <v>20602</v>
      </c>
      <c r="D6881" s="749" t="s">
        <v>20603</v>
      </c>
      <c r="E6881" s="749" t="s">
        <v>20633</v>
      </c>
      <c r="I6881" s="749" t="s">
        <v>30</v>
      </c>
      <c r="J6881" s="749" t="n">
        <v>1273.27</v>
      </c>
    </row>
    <row collapsed="false" customFormat="false" customHeight="true" hidden="true" ht="12.75" outlineLevel="0" r="6882">
      <c r="A6882" s="749" t="s">
        <v>20635</v>
      </c>
      <c r="B6882" s="749" t="str">
        <f aca="false">C6882&amp;D6882&amp;E6882&amp;F6882&amp;G6882&amp;H6882</f>
        <v>MALHA METALICA PARA ESTRUTURA DE SOLO REFORCADO,HEXAGONAL,DE DUPLA TORCAO,DE ZINCO-ALUMINIO COM DIAMETRO DE 2,70MM,REVESTIDA EM PVC COM DIAMETRO DE 0,40MM,MEDINDO 1,00X1,00X3,00M.FORNECIMENTO</v>
      </c>
      <c r="C6882" s="749" t="s">
        <v>20602</v>
      </c>
      <c r="D6882" s="749" t="s">
        <v>20603</v>
      </c>
      <c r="E6882" s="749" t="s">
        <v>20636</v>
      </c>
      <c r="F6882" s="749" t="s">
        <v>20605</v>
      </c>
      <c r="I6882" s="749" t="s">
        <v>30</v>
      </c>
      <c r="J6882" s="749" t="n">
        <v>708.57</v>
      </c>
    </row>
    <row collapsed="false" customFormat="false" customHeight="true" hidden="true" ht="12.75" outlineLevel="0" r="6883">
      <c r="A6883" s="749" t="s">
        <v>20637</v>
      </c>
      <c r="B6883" s="749" t="str">
        <f aca="false">C6883&amp;D6883&amp;E6883&amp;F6883&amp;G6883&amp;H6883</f>
        <v>MALHA METALICA PARA ESTRUTURA DE SOLO REFORCADO,HEXAGONAL,DE DUPLA TORCAO,DE ZINCO-ALUMINIO COM DIAMETRO DE 2,70MM,REVESTIDA EM PVC COM DIAMETRO DE 0,40MM,MEDINDO 1,00X1,00X3,00M.FORNECIMENTO</v>
      </c>
      <c r="C6883" s="749" t="s">
        <v>20602</v>
      </c>
      <c r="D6883" s="749" t="s">
        <v>20603</v>
      </c>
      <c r="E6883" s="749" t="s">
        <v>20636</v>
      </c>
      <c r="F6883" s="749" t="s">
        <v>20605</v>
      </c>
      <c r="I6883" s="749" t="s">
        <v>30</v>
      </c>
      <c r="J6883" s="749" t="n">
        <v>708.57</v>
      </c>
    </row>
    <row collapsed="false" customFormat="false" customHeight="true" hidden="true" ht="12.75" outlineLevel="0" r="6884">
      <c r="A6884" s="749" t="s">
        <v>20638</v>
      </c>
      <c r="B6884" s="749" t="str">
        <f aca="false">C6884&amp;D6884&amp;E6884&amp;F6884&amp;G6884&amp;H6884</f>
        <v>MALHA METALICA PARA ESTRUTURA DE SOLO REFORCADO,HEXAGONAL,DE DUPLA TORCAO,DE ZINCO-ALUMINIO COM DIAMETRO DE 2,70MM,REVESTIDA EM PVC COM DIAMETRO DE 0,40MM,MEDINDO 1,00X1,00X4,00M.FORNECIMENTO</v>
      </c>
      <c r="C6884" s="749" t="s">
        <v>20602</v>
      </c>
      <c r="D6884" s="749" t="s">
        <v>20603</v>
      </c>
      <c r="E6884" s="749" t="s">
        <v>20639</v>
      </c>
      <c r="F6884" s="749" t="s">
        <v>20605</v>
      </c>
      <c r="I6884" s="749" t="s">
        <v>30</v>
      </c>
      <c r="J6884" s="749" t="n">
        <v>781.05</v>
      </c>
    </row>
    <row collapsed="false" customFormat="false" customHeight="true" hidden="true" ht="12.75" outlineLevel="0" r="6885">
      <c r="A6885" s="749" t="s">
        <v>20640</v>
      </c>
      <c r="B6885" s="749" t="str">
        <f aca="false">C6885&amp;D6885&amp;E6885&amp;F6885&amp;G6885&amp;H6885</f>
        <v>MALHA METALICA PARA ESTRUTURA DE SOLO REFORCADO,HEXAGONAL,DE DUPLA TORCAO,DE ZINCO-ALUMINIO COM DIAMETRO DE 2,70MM,REVESTIDA EM PVC COM DIAMETRO DE 0,40MM,MEDINDO 1,00X1,00X4,00M.FORNECIMENTO</v>
      </c>
      <c r="C6885" s="749" t="s">
        <v>20602</v>
      </c>
      <c r="D6885" s="749" t="s">
        <v>20603</v>
      </c>
      <c r="E6885" s="749" t="s">
        <v>20639</v>
      </c>
      <c r="F6885" s="749" t="s">
        <v>20605</v>
      </c>
      <c r="I6885" s="749" t="s">
        <v>30</v>
      </c>
      <c r="J6885" s="749" t="n">
        <v>781.05</v>
      </c>
    </row>
    <row collapsed="false" customFormat="false" customHeight="true" hidden="true" ht="12.75" outlineLevel="0" r="6886">
      <c r="A6886" s="749" t="s">
        <v>20641</v>
      </c>
      <c r="B6886" s="749" t="str">
        <f aca="false">C6886&amp;D6886&amp;E6886&amp;F6886&amp;G6886&amp;H6886</f>
        <v>MALHA METALICA PARA ESTRUTURA DE SOLO REFORCADO,HEXAGONAL,DE DUPLA TORCAO,DE ZINCO-ALUMINIO COM DIAMETRO DE 2,70MM,REVESTIDA EM PVC COM DIAMETRO DE 0,40MM,MEDINDO 1,00X1,00X5,00M.FORNECIMENTO</v>
      </c>
      <c r="C6886" s="749" t="s">
        <v>20602</v>
      </c>
      <c r="D6886" s="749" t="s">
        <v>20603</v>
      </c>
      <c r="E6886" s="749" t="s">
        <v>20642</v>
      </c>
      <c r="F6886" s="749" t="s">
        <v>20605</v>
      </c>
      <c r="I6886" s="749" t="s">
        <v>30</v>
      </c>
      <c r="J6886" s="749" t="n">
        <v>863.64</v>
      </c>
    </row>
    <row collapsed="false" customFormat="false" customHeight="true" hidden="true" ht="12.75" outlineLevel="0" r="6887">
      <c r="A6887" s="749" t="s">
        <v>20643</v>
      </c>
      <c r="B6887" s="749" t="str">
        <f aca="false">C6887&amp;D6887&amp;E6887&amp;F6887&amp;G6887&amp;H6887</f>
        <v>MALHA METALICA PARA ESTRUTURA DE SOLO REFORCADO,HEXAGONAL,DE DUPLA TORCAO,DE ZINCO-ALUMINIO COM DIAMETRO DE 2,70MM,REVESTIDA EM PVC COM DIAMETRO DE 0,40MM,MEDINDO 1,00X1,00X5,00M.FORNECIMENTO</v>
      </c>
      <c r="C6887" s="749" t="s">
        <v>20602</v>
      </c>
      <c r="D6887" s="749" t="s">
        <v>20603</v>
      </c>
      <c r="E6887" s="749" t="s">
        <v>20642</v>
      </c>
      <c r="F6887" s="749" t="s">
        <v>20605</v>
      </c>
      <c r="I6887" s="749" t="s">
        <v>30</v>
      </c>
      <c r="J6887" s="749" t="n">
        <v>863.64</v>
      </c>
    </row>
    <row collapsed="false" customFormat="false" customHeight="true" hidden="true" ht="12.75" outlineLevel="0" r="6888">
      <c r="A6888" s="749" t="s">
        <v>20644</v>
      </c>
      <c r="B6888" s="749" t="str">
        <f aca="false">C6888&amp;D6888&amp;E6888&amp;F6888&amp;G6888&amp;H6888</f>
        <v>MALHA METALICA PARA ESTRUTURA DE SOLO REFORCADO,HEXAGONAL,DE DUPLA TORCAO,DE ZINCO-ALUMINIO COM DIAMETRO DE 2,70MM,REVESTIDA EM PVC COM DIAMETRO DE 0,40MM,MEDINDO 1,00X1,00X6,00M.FORNECIMENTO</v>
      </c>
      <c r="C6888" s="749" t="s">
        <v>20602</v>
      </c>
      <c r="D6888" s="749" t="s">
        <v>20603</v>
      </c>
      <c r="E6888" s="749" t="s">
        <v>20645</v>
      </c>
      <c r="F6888" s="749" t="s">
        <v>20605</v>
      </c>
      <c r="I6888" s="749" t="s">
        <v>30</v>
      </c>
      <c r="J6888" s="749" t="n">
        <v>941.57</v>
      </c>
    </row>
    <row collapsed="false" customFormat="false" customHeight="true" hidden="true" ht="12.75" outlineLevel="0" r="6889">
      <c r="A6889" s="749" t="s">
        <v>20646</v>
      </c>
      <c r="B6889" s="749" t="str">
        <f aca="false">C6889&amp;D6889&amp;E6889&amp;F6889&amp;G6889&amp;H6889</f>
        <v>MALHA METALICA PARA ESTRUTURA DE SOLO REFORCADO,HEXAGONAL,DE DUPLA TORCAO,DE ZINCO-ALUMINIO COM DIAMETRO DE 2,70MM,REVESTIDA EM PVC COM DIAMETRO DE 0,40MM,MEDINDO 1,00X1,00X6,00M.FORNECIMENTO</v>
      </c>
      <c r="C6889" s="749" t="s">
        <v>20602</v>
      </c>
      <c r="D6889" s="749" t="s">
        <v>20603</v>
      </c>
      <c r="E6889" s="749" t="s">
        <v>20645</v>
      </c>
      <c r="F6889" s="749" t="s">
        <v>20605</v>
      </c>
      <c r="I6889" s="749" t="s">
        <v>30</v>
      </c>
      <c r="J6889" s="749" t="n">
        <v>941.57</v>
      </c>
    </row>
    <row collapsed="false" customFormat="false" customHeight="true" hidden="true" ht="12.75" outlineLevel="0" r="6890">
      <c r="A6890" s="749" t="s">
        <v>20647</v>
      </c>
      <c r="B6890" s="749" t="str">
        <f aca="false">C6890&amp;D6890&amp;E6890&amp;F6890&amp;G6890&amp;H6890</f>
        <v>MALHA METALICA PARA ESTRUTURA DE SOLO REFORCADO,HEXAGONAL,DE DUPLA TORCAO,DE ZINCO-ALUMINIO COM DIAMETRO DE 2,70MM,REVESTIDA EM PVC COM DIAMETRO DE 0,40MM,MEDINDO 1,00X1,00X7,00M.FORNECIMENTO</v>
      </c>
      <c r="C6890" s="749" t="s">
        <v>20602</v>
      </c>
      <c r="D6890" s="749" t="s">
        <v>20603</v>
      </c>
      <c r="E6890" s="749" t="s">
        <v>20648</v>
      </c>
      <c r="F6890" s="749" t="s">
        <v>20605</v>
      </c>
      <c r="I6890" s="749" t="s">
        <v>30</v>
      </c>
      <c r="J6890" s="749" t="n">
        <v>1016.25</v>
      </c>
    </row>
    <row collapsed="false" customFormat="false" customHeight="true" hidden="true" ht="12.75" outlineLevel="0" r="6891">
      <c r="A6891" s="749" t="s">
        <v>20649</v>
      </c>
      <c r="B6891" s="749" t="str">
        <f aca="false">C6891&amp;D6891&amp;E6891&amp;F6891&amp;G6891&amp;H6891</f>
        <v>MALHA METALICA PARA ESTRUTURA DE SOLO REFORCADO,HEXAGONAL,DE DUPLA TORCAO,DE ZINCO-ALUMINIO COM DIAMETRO DE 2,70MM,REVESTIDA EM PVC COM DIAMETRO DE 0,40MM,MEDINDO 1,00X1,00X7,00M.FORNECIMENTO</v>
      </c>
      <c r="C6891" s="749" t="s">
        <v>20602</v>
      </c>
      <c r="D6891" s="749" t="s">
        <v>20603</v>
      </c>
      <c r="E6891" s="749" t="s">
        <v>20648</v>
      </c>
      <c r="F6891" s="749" t="s">
        <v>20605</v>
      </c>
      <c r="I6891" s="749" t="s">
        <v>30</v>
      </c>
      <c r="J6891" s="749" t="n">
        <v>1016.25</v>
      </c>
    </row>
    <row collapsed="false" customFormat="false" customHeight="true" hidden="true" ht="12.75" outlineLevel="0" r="6892">
      <c r="A6892" s="749" t="s">
        <v>20650</v>
      </c>
      <c r="B6892" s="749" t="str">
        <f aca="false">C6892&amp;D6892&amp;E6892&amp;F6892&amp;G6892&amp;H6892</f>
        <v>MALHA METALICA PARA ESTRUTURA DE SOLO REFORCADO,HEXAGONAL,DE DUPLA TORCAO,DE ZINCO-ALUMINIO COM DIAMETRO DE 2,70MM,REVESTIDA EM PVC COM DIAMETRO DE 0,40MM,MEDINDO 1,00X1,00X8,00M.FORNECIMENTO</v>
      </c>
      <c r="C6892" s="749" t="s">
        <v>20602</v>
      </c>
      <c r="D6892" s="749" t="s">
        <v>20603</v>
      </c>
      <c r="E6892" s="749" t="s">
        <v>20651</v>
      </c>
      <c r="F6892" s="749" t="s">
        <v>20605</v>
      </c>
      <c r="I6892" s="749" t="s">
        <v>30</v>
      </c>
      <c r="J6892" s="749" t="n">
        <v>1104.28</v>
      </c>
    </row>
    <row collapsed="false" customFormat="false" customHeight="true" hidden="true" ht="12.75" outlineLevel="0" r="6893">
      <c r="A6893" s="749" t="s">
        <v>20652</v>
      </c>
      <c r="B6893" s="749" t="str">
        <f aca="false">C6893&amp;D6893&amp;E6893&amp;F6893&amp;G6893&amp;H6893</f>
        <v>MALHA METALICA PARA ESTRUTURA DE SOLO REFORCADO,HEXAGONAL,DE DUPLA TORCAO,DE ZINCO-ALUMINIO COM DIAMETRO DE 2,70MM,REVESTIDA EM PVC COM DIAMETRO DE 0,40MM,MEDINDO 1,00X1,00X8,00M.FORNECIMENTO</v>
      </c>
      <c r="C6893" s="749" t="s">
        <v>20602</v>
      </c>
      <c r="D6893" s="749" t="s">
        <v>20603</v>
      </c>
      <c r="E6893" s="749" t="s">
        <v>20651</v>
      </c>
      <c r="F6893" s="749" t="s">
        <v>20605</v>
      </c>
      <c r="I6893" s="749" t="s">
        <v>30</v>
      </c>
      <c r="J6893" s="749" t="n">
        <v>1104.28</v>
      </c>
    </row>
    <row collapsed="false" customFormat="false" customHeight="true" hidden="true" ht="12.75" outlineLevel="0" r="6894">
      <c r="A6894" s="749" t="s">
        <v>20653</v>
      </c>
      <c r="B6894" s="749" t="str">
        <f aca="false">C6894&amp;D6894&amp;E6894&amp;F6894&amp;G6894&amp;H6894</f>
        <v>MALHA METALICA PARA ESTRUTURA DE SOLO REFORCADO,HEXAGONAL,DE DUPLA TORCAO,DE ZINCO-ALUMINIO COM DIAMETRO DE 2,70MM,REVESTIDA EM PVC COM DIAMETRO DE 0,40MM,MEDINDO 1,00X1,00X9,00M.FORNECIMENTO</v>
      </c>
      <c r="C6894" s="749" t="s">
        <v>20602</v>
      </c>
      <c r="D6894" s="749" t="s">
        <v>20603</v>
      </c>
      <c r="E6894" s="749" t="s">
        <v>20654</v>
      </c>
      <c r="F6894" s="749" t="s">
        <v>20605</v>
      </c>
      <c r="I6894" s="749" t="s">
        <v>30</v>
      </c>
      <c r="J6894" s="749" t="n">
        <v>1189.87</v>
      </c>
    </row>
    <row collapsed="false" customFormat="false" customHeight="true" hidden="true" ht="12.75" outlineLevel="0" r="6895">
      <c r="A6895" s="749" t="s">
        <v>20655</v>
      </c>
      <c r="B6895" s="749" t="str">
        <f aca="false">C6895&amp;D6895&amp;E6895&amp;F6895&amp;G6895&amp;H6895</f>
        <v>MALHA METALICA PARA ESTRUTURA DE SOLO REFORCADO,HEXAGONAL,DE DUPLA TORCAO,DE ZINCO-ALUMINIO COM DIAMETRO DE 2,70MM,REVESTIDA EM PVC COM DIAMETRO DE 0,40MM,MEDINDO 1,00X1,00X9,00M.FORNECIMENTO</v>
      </c>
      <c r="C6895" s="749" t="s">
        <v>20602</v>
      </c>
      <c r="D6895" s="749" t="s">
        <v>20603</v>
      </c>
      <c r="E6895" s="749" t="s">
        <v>20654</v>
      </c>
      <c r="F6895" s="749" t="s">
        <v>20605</v>
      </c>
      <c r="I6895" s="749" t="s">
        <v>30</v>
      </c>
      <c r="J6895" s="749" t="n">
        <v>1189.87</v>
      </c>
    </row>
    <row collapsed="false" customFormat="false" customHeight="true" hidden="true" ht="12.75" outlineLevel="0" r="6896">
      <c r="A6896" s="749" t="s">
        <v>20656</v>
      </c>
      <c r="B6896" s="749" t="str">
        <f aca="false">C6896&amp;D6896&amp;E6896&amp;F6896&amp;G6896&amp;H6896</f>
        <v>MALHA METALICA PARA ESTRUTURA DE SOLO REFORCADO,HEXAGONAL,DE DUPLA TORCAO,DE ZINCO-ALUMINIO COM DIAMETRO DE 2,70MM,REVESTIDA EM PVC COM DIAMETRO DE 0,40MM,MEDINDO 1,00X1,00X10,00M.FORNECIMENTO</v>
      </c>
      <c r="C6896" s="749" t="s">
        <v>20602</v>
      </c>
      <c r="D6896" s="749" t="s">
        <v>20603</v>
      </c>
      <c r="E6896" s="749" t="s">
        <v>20657</v>
      </c>
      <c r="F6896" s="749" t="s">
        <v>20605</v>
      </c>
      <c r="I6896" s="749" t="s">
        <v>30</v>
      </c>
      <c r="J6896" s="749" t="n">
        <v>1273.27</v>
      </c>
    </row>
    <row collapsed="false" customFormat="false" customHeight="true" hidden="true" ht="12.75" outlineLevel="0" r="6897">
      <c r="A6897" s="749" t="s">
        <v>20658</v>
      </c>
      <c r="B6897" s="749" t="str">
        <f aca="false">C6897&amp;D6897&amp;E6897&amp;F6897&amp;G6897&amp;H6897</f>
        <v>MALHA METALICA PARA ESTRUTURA DE SOLO REFORCADO,HEXAGONAL,DE DUPLA TORCAO,DE ZINCO-ALUMINIO COM DIAMETRO DE 2,70MM,REVESTIDA EM PVC COM DIAMETRO DE 0,40MM,MEDINDO 1,00X1,00X10,00M.FORNECIMENTO</v>
      </c>
      <c r="C6897" s="749" t="s">
        <v>20602</v>
      </c>
      <c r="D6897" s="749" t="s">
        <v>20603</v>
      </c>
      <c r="E6897" s="749" t="s">
        <v>20657</v>
      </c>
      <c r="F6897" s="749" t="s">
        <v>20605</v>
      </c>
      <c r="I6897" s="749" t="s">
        <v>30</v>
      </c>
      <c r="J6897" s="749" t="n">
        <v>1273.27</v>
      </c>
    </row>
    <row collapsed="false" customFormat="false" customHeight="true" hidden="true" ht="12.75" outlineLevel="0" r="6898">
      <c r="A6898" s="749" t="s">
        <v>20659</v>
      </c>
      <c r="B6898" s="749" t="str">
        <f aca="false">C6898&amp;D6898&amp;E6898&amp;F6898&amp;G6898&amp;H6898</f>
        <v>MALHA METALICA PARA ESTRUTURA DE SOLO REFORCADO,HEXAGONAL,DE DUPLA TORCAO,DE ZINCO-ALUMINIO COM DIAMETRO DE 2,70MM,REVESTIDA EM PVC COM DIAMETRO DE 0,40MM,MEDINDO 1,00X1,00X11,00M.</v>
      </c>
      <c r="C6898" s="749" t="s">
        <v>20602</v>
      </c>
      <c r="D6898" s="749" t="s">
        <v>20603</v>
      </c>
      <c r="E6898" s="749" t="s">
        <v>20660</v>
      </c>
      <c r="I6898" s="749" t="s">
        <v>30</v>
      </c>
      <c r="J6898" s="749" t="n">
        <v>1350.46</v>
      </c>
    </row>
    <row collapsed="false" customFormat="false" customHeight="true" hidden="true" ht="12.75" outlineLevel="0" r="6899">
      <c r="A6899" s="749" t="s">
        <v>20661</v>
      </c>
      <c r="B6899" s="749" t="str">
        <f aca="false">C6899&amp;D6899&amp;E6899&amp;F6899&amp;G6899&amp;H6899</f>
        <v>MALHA METALICA PARA ESTRUTURA DE SOLO REFORCADO,HEXAGONAL,DE DUPLA TORCAO,DE ZINCO-ALUMINIO COM DIAMETRO DE 2,70MM,REVESTIDA EM PVC COM DIAMETRO DE 0,40MM,MEDINDO 1,00X1,00X11,00M.</v>
      </c>
      <c r="C6899" s="749" t="s">
        <v>20602</v>
      </c>
      <c r="D6899" s="749" t="s">
        <v>20603</v>
      </c>
      <c r="E6899" s="749" t="s">
        <v>20660</v>
      </c>
      <c r="I6899" s="749" t="s">
        <v>30</v>
      </c>
      <c r="J6899" s="749" t="n">
        <v>1350.46</v>
      </c>
    </row>
    <row collapsed="false" customFormat="false" customHeight="true" hidden="true" ht="12.75" outlineLevel="0" r="6900">
      <c r="A6900" s="749" t="s">
        <v>20662</v>
      </c>
      <c r="B6900" s="749" t="str">
        <f aca="false">C6900&amp;D6900&amp;E6900&amp;F6900&amp;G6900&amp;H6900</f>
        <v>MALHA METALICA PARA ESTRUTURA DE SOLO REFORCADO,HEXAGONAL,DE DUPLA TORCAO,DE ZINCO-ALUMINIO COM DIAMETRO DE 2,70MM,REVESTIDA EM PVC COM DIAMETRO DE 0,40MM,MEDINDO 1,00X1,00X12,00M.</v>
      </c>
      <c r="C6900" s="749" t="s">
        <v>20602</v>
      </c>
      <c r="D6900" s="749" t="s">
        <v>20603</v>
      </c>
      <c r="E6900" s="749" t="s">
        <v>20663</v>
      </c>
      <c r="I6900" s="749" t="s">
        <v>30</v>
      </c>
      <c r="J6900" s="749" t="n">
        <v>1438.71</v>
      </c>
    </row>
    <row collapsed="false" customFormat="false" customHeight="true" hidden="true" ht="12.75" outlineLevel="0" r="6901">
      <c r="A6901" s="749" t="s">
        <v>20664</v>
      </c>
      <c r="B6901" s="749" t="str">
        <f aca="false">C6901&amp;D6901&amp;E6901&amp;F6901&amp;G6901&amp;H6901</f>
        <v>MALHA METALICA PARA ESTRUTURA DE SOLO REFORCADO,HEXAGONAL,DE DUPLA TORCAO,DE ZINCO-ALUMINIO COM DIAMETRO DE 2,70MM,REVESTIDA EM PVC COM DIAMETRO DE 0,40MM,MEDINDO 1,00X1,00X12,00M.</v>
      </c>
      <c r="C6901" s="749" t="s">
        <v>20602</v>
      </c>
      <c r="D6901" s="749" t="s">
        <v>20603</v>
      </c>
      <c r="E6901" s="749" t="s">
        <v>20663</v>
      </c>
      <c r="I6901" s="749" t="s">
        <v>30</v>
      </c>
      <c r="J6901" s="749" t="n">
        <v>1438.71</v>
      </c>
    </row>
    <row collapsed="false" customFormat="false" customHeight="true" hidden="true" ht="38.25" outlineLevel="0" r="6902">
      <c r="A6902" s="749" t="s">
        <v>20665</v>
      </c>
      <c r="B6902" s="758" t="str">
        <f aca="false">C6902&amp;D6902&amp;E6902&amp;F6902&amp;G6902&amp;H6902</f>
        <v>TELA DE REFORCO COM MALHA METALICA HEXAGONAL DE DUPLA TORCAODE ZINCO-ALUMINIO COM DIAMETRO 2,70MM,REVESTIDA DE PVC COM DIAMETRO DE 0,40MM,INCLUSIVE COSTURA.FORNECIMENTO</v>
      </c>
      <c r="C6902" s="749" t="s">
        <v>20666</v>
      </c>
      <c r="D6902" s="749" t="s">
        <v>20667</v>
      </c>
      <c r="E6902" s="749" t="s">
        <v>20668</v>
      </c>
      <c r="I6902" s="749" t="s">
        <v>52</v>
      </c>
      <c r="J6902" s="749" t="n">
        <v>52.79</v>
      </c>
    </row>
    <row collapsed="false" customFormat="false" customHeight="true" hidden="true" ht="38.25" outlineLevel="0" r="6903">
      <c r="A6903" s="749" t="s">
        <v>20669</v>
      </c>
      <c r="B6903" s="758" t="str">
        <f aca="false">C6903&amp;D6903&amp;E6903&amp;F6903&amp;G6903&amp;H6903</f>
        <v>TELA DE REFORCO COM MALHA METALICA HEXAGONAL DE DUPLA TORCAODE ZINCO-ALUMINIO COM DIAMETRO 2,70MM,REVESTIDA DE PVC COM DIAMETRO DE 0,40MM,INCLUSIVE COSTURA.FORNECIMENTO</v>
      </c>
      <c r="C6903" s="749" t="s">
        <v>20666</v>
      </c>
      <c r="D6903" s="749" t="s">
        <v>20667</v>
      </c>
      <c r="E6903" s="749" t="s">
        <v>20668</v>
      </c>
      <c r="I6903" s="749" t="s">
        <v>52</v>
      </c>
      <c r="J6903" s="749" t="n">
        <v>52.79</v>
      </c>
    </row>
    <row collapsed="false" customFormat="false" customHeight="true" hidden="true" ht="12.75" outlineLevel="0" r="6904">
      <c r="A6904" s="749" t="s">
        <v>20670</v>
      </c>
      <c r="B6904" s="749" t="str">
        <f aca="false">C6904&amp;D6904&amp;E6904&amp;F6904&amp;G6904&amp;H6904</f>
        <v>CRAVACAO HORIZONTAL,A MACACO HIDRAULICO,DE TUBO DE CHAPA DEACO DE 1/2",DIAMETRO DE 1,00M,EM TRECHOS SOLDADOS,P/EXECUCAO DE TUNEL DESTINAD.A RECEBER TUBULAC.SUBTERR.,PARTINDO DO INTERIOR DO POCO DE SERV.,INCL.SERVICOS MANUAIS DE ESCAV.INTERIOR DO TUNEL EM TERRA E REMOCAO DO MATERIAL ESCAVADO ATE O NIVEL DO TERRENO,EXCL.TRANSPORT.,MONT.E DESMONTAGEM DO MACACO</v>
      </c>
      <c r="C6904" s="749" t="s">
        <v>20671</v>
      </c>
      <c r="D6904" s="749" t="s">
        <v>20672</v>
      </c>
      <c r="E6904" s="749" t="s">
        <v>20673</v>
      </c>
      <c r="F6904" s="749" t="s">
        <v>20674</v>
      </c>
      <c r="G6904" s="749" t="s">
        <v>20675</v>
      </c>
      <c r="H6904" s="749" t="s">
        <v>20676</v>
      </c>
      <c r="I6904" s="749" t="s">
        <v>236</v>
      </c>
      <c r="J6904" s="749" t="n">
        <v>1376.74</v>
      </c>
    </row>
    <row collapsed="false" customFormat="false" customHeight="true" hidden="true" ht="12.75" outlineLevel="0" r="6905">
      <c r="A6905" s="749" t="s">
        <v>20677</v>
      </c>
      <c r="B6905" s="749" t="str">
        <f aca="false">C6905&amp;D6905&amp;E6905&amp;F6905&amp;G6905&amp;H6905</f>
        <v>CRAVACAO HORIZONTAL,A MACACO HIDRAULICO,DE TUBO DE CHAPA DEACO DE 1/2",DIAMETRO DE 1,00M,EM TRECHOS SOLDADOS,P/EXECUCAO DE TUNEL DESTINAD.A RECEBER TUBULAC.SUBTERR.,PARTINDO DO INTERIOR DO POCO DE SERV.,INCL.SERVICOS MANUAIS DE ESCAV.INTERIOR DO TUNEL EM TERRA E REMOCAO DO MATERIAL ESCAVADO ATE O NIVEL DO TERRENO,EXCL.TRANSPORT.,MONT.E DESMONTAGEM DO MACACO</v>
      </c>
      <c r="C6905" s="749" t="s">
        <v>20671</v>
      </c>
      <c r="D6905" s="749" t="s">
        <v>20672</v>
      </c>
      <c r="E6905" s="749" t="s">
        <v>20673</v>
      </c>
      <c r="F6905" s="749" t="s">
        <v>20674</v>
      </c>
      <c r="G6905" s="749" t="s">
        <v>20675</v>
      </c>
      <c r="H6905" s="749" t="s">
        <v>20676</v>
      </c>
      <c r="I6905" s="749" t="s">
        <v>236</v>
      </c>
      <c r="J6905" s="749" t="n">
        <v>1262.36</v>
      </c>
    </row>
    <row collapsed="false" customFormat="false" customHeight="true" hidden="true" ht="12.75" outlineLevel="0" r="6906">
      <c r="A6906" s="749" t="s">
        <v>20678</v>
      </c>
      <c r="B6906" s="749" t="str">
        <f aca="false">C6906&amp;D6906&amp;E6906&amp;F6906&amp;G6906&amp;H6906</f>
        <v>CRAVACAO HORIZONTAL,A MACACO HIDRAULICO,DE TUBO DE CHAPA DEACO DE 1/2",DIAMETRO DE 1,20M,EM TRECHOS SOLDADOS,P/EXECUCAO DE TUNEL DESTINAD.A RECEBER TUBULAC.SUBTERR.,PARTINDO DO INTERIOR DO POCO DE SERV.,INCL.SERVICOS MANUAIS DE ESCAV.INTERIOR DO TUNEL EM TERRA E REMOCAO DO MATERIAL ESCAVADO ATE O NIVEL DO TERRENO,EXCL.TRANSPORT.,MONT.E DESMONTAGEM DO MACACO</v>
      </c>
      <c r="C6906" s="749" t="s">
        <v>20671</v>
      </c>
      <c r="D6906" s="749" t="s">
        <v>20679</v>
      </c>
      <c r="E6906" s="749" t="s">
        <v>20673</v>
      </c>
      <c r="F6906" s="749" t="s">
        <v>20674</v>
      </c>
      <c r="G6906" s="749" t="s">
        <v>20675</v>
      </c>
      <c r="H6906" s="749" t="s">
        <v>20676</v>
      </c>
      <c r="I6906" s="749" t="s">
        <v>236</v>
      </c>
      <c r="J6906" s="749" t="n">
        <v>1549.24</v>
      </c>
    </row>
    <row collapsed="false" customFormat="false" customHeight="true" hidden="true" ht="12.75" outlineLevel="0" r="6907">
      <c r="A6907" s="749" t="s">
        <v>20680</v>
      </c>
      <c r="B6907" s="749" t="str">
        <f aca="false">C6907&amp;D6907&amp;E6907&amp;F6907&amp;G6907&amp;H6907</f>
        <v>CRAVACAO HORIZONTAL,A MACACO HIDRAULICO,DE TUBO DE CHAPA DEACO DE 1/2",DIAMETRO DE 1,20M,EM TRECHOS SOLDADOS,P/EXECUCAO DE TUNEL DESTINAD.A RECEBER TUBULAC.SUBTERR.,PARTINDO DO INTERIOR DO POCO DE SERV.,INCL.SERVICOS MANUAIS DE ESCAV.INTERIOR DO TUNEL EM TERRA E REMOCAO DO MATERIAL ESCAVADO ATE O NIVEL DO TERRENO,EXCL.TRANSPORT.,MONT.E DESMONTAGEM DO MACACO</v>
      </c>
      <c r="C6907" s="749" t="s">
        <v>20671</v>
      </c>
      <c r="D6907" s="749" t="s">
        <v>20679</v>
      </c>
      <c r="E6907" s="749" t="s">
        <v>20673</v>
      </c>
      <c r="F6907" s="749" t="s">
        <v>20674</v>
      </c>
      <c r="G6907" s="749" t="s">
        <v>20675</v>
      </c>
      <c r="H6907" s="749" t="s">
        <v>20676</v>
      </c>
      <c r="I6907" s="749" t="s">
        <v>236</v>
      </c>
      <c r="J6907" s="749" t="n">
        <v>1422.85</v>
      </c>
    </row>
    <row collapsed="false" customFormat="false" customHeight="true" hidden="true" ht="12.75" outlineLevel="0" r="6908">
      <c r="A6908" s="749" t="s">
        <v>20681</v>
      </c>
      <c r="B6908" s="749" t="str">
        <f aca="false">C6908&amp;D6908&amp;E6908&amp;F6908&amp;G6908&amp;H6908</f>
        <v>CRAVACAO HORIZONTAL,A MACACO HIDRAULICO,DE TUBO DE CHAPA DEACO DE 1/2",DIAMETRO DE 1,50M,EM TRECHOS SOLDADOS,P/EXECUCAO DE TUNEL DESTINAD.A RECEBER TUBULAC.SUBTERR.,PARTINDO DO INTERIOR DO POCO DE SERV.,INCL.SERVICOS MANUAIS DE ESCAV.INTERIOR DO TUNEL EM TERRA E REMOCAO DO MATERIAL ESCAVADO ATE O NIVEL DO TERRENO,EXCL.TRANSPORT.,MONT.E DESMONTAGEM DO MACACO</v>
      </c>
      <c r="C6908" s="749" t="s">
        <v>20671</v>
      </c>
      <c r="D6908" s="749" t="s">
        <v>20682</v>
      </c>
      <c r="E6908" s="749" t="s">
        <v>20673</v>
      </c>
      <c r="F6908" s="749" t="s">
        <v>20674</v>
      </c>
      <c r="G6908" s="749" t="s">
        <v>20675</v>
      </c>
      <c r="H6908" s="749" t="s">
        <v>20676</v>
      </c>
      <c r="I6908" s="749" t="s">
        <v>236</v>
      </c>
      <c r="J6908" s="749" t="n">
        <v>1862.39</v>
      </c>
    </row>
    <row collapsed="false" customFormat="false" customHeight="true" hidden="true" ht="12.75" outlineLevel="0" r="6909">
      <c r="A6909" s="749" t="s">
        <v>20683</v>
      </c>
      <c r="B6909" s="749" t="str">
        <f aca="false">C6909&amp;D6909&amp;E6909&amp;F6909&amp;G6909&amp;H6909</f>
        <v>CRAVACAO HORIZONTAL,A MACACO HIDRAULICO,DE TUBO DE CHAPA DEACO DE 1/2",DIAMETRO DE 1,50M,EM TRECHOS SOLDADOS,P/EXECUCAO DE TUNEL DESTINAD.A RECEBER TUBULAC.SUBTERR.,PARTINDO DO INTERIOR DO POCO DE SERV.,INCL.SERVICOS MANUAIS DE ESCAV.INTERIOR DO TUNEL EM TERRA E REMOCAO DO MATERIAL ESCAVADO ATE O NIVEL DO TERRENO,EXCL.TRANSPORT.,MONT.E DESMONTAGEM DO MACACO</v>
      </c>
      <c r="C6909" s="749" t="s">
        <v>20671</v>
      </c>
      <c r="D6909" s="749" t="s">
        <v>20682</v>
      </c>
      <c r="E6909" s="749" t="s">
        <v>20673</v>
      </c>
      <c r="F6909" s="749" t="s">
        <v>20674</v>
      </c>
      <c r="G6909" s="749" t="s">
        <v>20675</v>
      </c>
      <c r="H6909" s="749" t="s">
        <v>20676</v>
      </c>
      <c r="I6909" s="749" t="s">
        <v>236</v>
      </c>
      <c r="J6909" s="749" t="n">
        <v>1712.22</v>
      </c>
    </row>
    <row collapsed="false" customFormat="false" customHeight="true" hidden="true" ht="12.75" outlineLevel="0" r="6910">
      <c r="A6910" s="749" t="s">
        <v>20684</v>
      </c>
      <c r="B6910" s="749" t="str">
        <f aca="false">C6910&amp;D6910&amp;E6910&amp;F6910&amp;G6910&amp;H6910</f>
        <v>CRAVACAO HORIZONTAL DE TUBO CAMISA DE CONCRETO ARMADO,DIAMETRO DE 1,00M,A PARTIR DE POCO DE CRAVACAO POR MACACO,EXCLUSIVE ESTE,SEM CONTROLE DIRECIONAL,INCLUSIVE SERVICOS MANUAIS DE ESCAVACAO DO INTERIOR DO TUNEL EM TERRA E REMOCAO DO MATERIAL ESCAVADO ATE O NIVEL DO TERRENO</v>
      </c>
      <c r="C6910" s="749" t="s">
        <v>20685</v>
      </c>
      <c r="D6910" s="749" t="s">
        <v>20686</v>
      </c>
      <c r="E6910" s="749" t="s">
        <v>20687</v>
      </c>
      <c r="F6910" s="749" t="s">
        <v>20688</v>
      </c>
      <c r="G6910" s="749" t="s">
        <v>20689</v>
      </c>
      <c r="I6910" s="749" t="s">
        <v>236</v>
      </c>
      <c r="J6910" s="749" t="n">
        <v>1563.4</v>
      </c>
    </row>
    <row collapsed="false" customFormat="false" customHeight="true" hidden="true" ht="12.75" outlineLevel="0" r="6911">
      <c r="A6911" s="749" t="s">
        <v>20690</v>
      </c>
      <c r="B6911" s="749" t="str">
        <f aca="false">C6911&amp;D6911&amp;E6911&amp;F6911&amp;G6911&amp;H6911</f>
        <v>CRAVACAO HORIZONTAL DE TUBO CAMISA DE CONCRETO ARMADO,DIAMETRO DE 1,00M,A PARTIR DE POCO DE CRAVACAO POR MACACO,EXCLUSIVE ESTE,SEM CONTROLE DIRECIONAL,INCLUSIVE SERVICOS MANUAIS DE ESCAVACAO DO INTERIOR DO TUNEL EM TERRA E REMOCAO DO MATERIAL ESCAVADO ATE O NIVEL DO TERRENO</v>
      </c>
      <c r="C6911" s="749" t="s">
        <v>20685</v>
      </c>
      <c r="D6911" s="749" t="s">
        <v>20686</v>
      </c>
      <c r="E6911" s="749" t="s">
        <v>20687</v>
      </c>
      <c r="F6911" s="749" t="s">
        <v>20688</v>
      </c>
      <c r="G6911" s="749" t="s">
        <v>20689</v>
      </c>
      <c r="I6911" s="749" t="s">
        <v>236</v>
      </c>
      <c r="J6911" s="749" t="n">
        <v>1444.26</v>
      </c>
    </row>
    <row collapsed="false" customFormat="false" customHeight="true" hidden="true" ht="12.75" outlineLevel="0" r="6912">
      <c r="A6912" s="749" t="s">
        <v>20691</v>
      </c>
      <c r="B6912" s="749" t="str">
        <f aca="false">C6912&amp;D6912&amp;E6912&amp;F6912&amp;G6912&amp;H6912</f>
        <v>CRAVACAO HORIZONTAL DE TUBO CAMISA DE CONCRETO ARMADO,DIAMETRO DE 1,20M,A PARTIR DE POCO DE CRAVACAO POR MACACO,EXCLUSIVE ESTE,SEM CONTROLE DIRECIONAL,INCLUSIVE SERVICOS MANUAIS DE ESCAVACAO DO INTERIOR DO TUNEL EM TERRA E REMOCAO DO MATERIAL ESCAVADO ATE O NIVEL DO TERRENO</v>
      </c>
      <c r="C6912" s="749" t="s">
        <v>20685</v>
      </c>
      <c r="D6912" s="749" t="s">
        <v>20692</v>
      </c>
      <c r="E6912" s="749" t="s">
        <v>20687</v>
      </c>
      <c r="F6912" s="749" t="s">
        <v>20688</v>
      </c>
      <c r="G6912" s="749" t="s">
        <v>20689</v>
      </c>
      <c r="I6912" s="749" t="s">
        <v>236</v>
      </c>
      <c r="J6912" s="749" t="n">
        <v>1876.06</v>
      </c>
    </row>
    <row collapsed="false" customFormat="false" customHeight="true" hidden="true" ht="12.75" outlineLevel="0" r="6913">
      <c r="A6913" s="749" t="s">
        <v>20693</v>
      </c>
      <c r="B6913" s="749" t="str">
        <f aca="false">C6913&amp;D6913&amp;E6913&amp;F6913&amp;G6913&amp;H6913</f>
        <v>CRAVACAO HORIZONTAL DE TUBO CAMISA DE CONCRETO ARMADO,DIAMETRO DE 1,20M,A PARTIR DE POCO DE CRAVACAO POR MACACO,EXCLUSIVE ESTE,SEM CONTROLE DIRECIONAL,INCLUSIVE SERVICOS MANUAIS DE ESCAVACAO DO INTERIOR DO TUNEL EM TERRA E REMOCAO DO MATERIAL ESCAVADO ATE O NIVEL DO TERRENO</v>
      </c>
      <c r="C6913" s="749" t="s">
        <v>20685</v>
      </c>
      <c r="D6913" s="749" t="s">
        <v>20692</v>
      </c>
      <c r="E6913" s="749" t="s">
        <v>20687</v>
      </c>
      <c r="F6913" s="749" t="s">
        <v>20688</v>
      </c>
      <c r="G6913" s="749" t="s">
        <v>20689</v>
      </c>
      <c r="I6913" s="749" t="s">
        <v>236</v>
      </c>
      <c r="J6913" s="749" t="n">
        <v>1733.09</v>
      </c>
    </row>
    <row collapsed="false" customFormat="false" customHeight="true" hidden="true" ht="12.75" outlineLevel="0" r="6914">
      <c r="A6914" s="749" t="s">
        <v>20694</v>
      </c>
      <c r="B6914" s="749" t="str">
        <f aca="false">C6914&amp;D6914&amp;E6914&amp;F6914&amp;G6914&amp;H6914</f>
        <v>CRAVACAO HORIZONTAL DE TUBO CAMISA DE CONCRETO ARMADO,DIAMETRO DE 1,50M,A PARTIR DE POCO DE CRAVACAO POR MACACO,EXCLUSIVE ESTE,SEM CONTROLE DIRECIONAL,INCLUSIVE SERVICOS MANUAIS DE ESCAVACAO DO INTERIOR DO TUNEL EM TERRA E REMOCAO DO MATERIAL ESCAVADO ATE O NIVEL DO TERRENO</v>
      </c>
      <c r="C6914" s="749" t="s">
        <v>20685</v>
      </c>
      <c r="D6914" s="749" t="s">
        <v>20695</v>
      </c>
      <c r="E6914" s="749" t="s">
        <v>20687</v>
      </c>
      <c r="F6914" s="749" t="s">
        <v>20688</v>
      </c>
      <c r="G6914" s="749" t="s">
        <v>20689</v>
      </c>
      <c r="I6914" s="749" t="s">
        <v>236</v>
      </c>
      <c r="J6914" s="749" t="n">
        <v>2345.1</v>
      </c>
    </row>
    <row collapsed="false" customFormat="false" customHeight="true" hidden="true" ht="12.75" outlineLevel="0" r="6915">
      <c r="A6915" s="749" t="s">
        <v>20696</v>
      </c>
      <c r="B6915" s="749" t="str">
        <f aca="false">C6915&amp;D6915&amp;E6915&amp;F6915&amp;G6915&amp;H6915</f>
        <v>CRAVACAO HORIZONTAL DE TUBO CAMISA DE CONCRETO ARMADO,DIAMETRO DE 1,50M,A PARTIR DE POCO DE CRAVACAO POR MACACO,EXCLUSIVE ESTE,SEM CONTROLE DIRECIONAL,INCLUSIVE SERVICOS MANUAIS DE ESCAVACAO DO INTERIOR DO TUNEL EM TERRA E REMOCAO DO MATERIAL ESCAVADO ATE O NIVEL DO TERRENO</v>
      </c>
      <c r="C6915" s="749" t="s">
        <v>20685</v>
      </c>
      <c r="D6915" s="749" t="s">
        <v>20695</v>
      </c>
      <c r="E6915" s="749" t="s">
        <v>20687</v>
      </c>
      <c r="F6915" s="749" t="s">
        <v>20688</v>
      </c>
      <c r="G6915" s="749" t="s">
        <v>20689</v>
      </c>
      <c r="I6915" s="749" t="s">
        <v>236</v>
      </c>
      <c r="J6915" s="749" t="n">
        <v>2166.39</v>
      </c>
    </row>
    <row collapsed="false" customFormat="false" customHeight="true" hidden="true" ht="12.75" outlineLevel="0" r="6916">
      <c r="A6916" s="749" t="s">
        <v>20697</v>
      </c>
      <c r="B6916" s="749" t="str">
        <f aca="false">C6916&amp;D6916&amp;E6916&amp;F6916&amp;G6916&amp;H6916</f>
        <v>CRAVACAO HORIZONTAL DE TUBO CAMISA DE CONCRETO ARMADO,DIAMETRO DE 2,00M,A PARTIR DE POCO DE CRAVACAO POR MACACO,EXCLUSIVE ESTE,SEM CONTROLE DIRECIONAL,INCLUSIVE SERVICOS MANUAIS DE ESCAVACAO DO INTERIOR DO TUNEL EM TERRA E REMOCAO DO MATERIAL ESCAVADO ATE O NIVEL DO TERRENO</v>
      </c>
      <c r="C6916" s="749" t="s">
        <v>20685</v>
      </c>
      <c r="D6916" s="749" t="s">
        <v>20698</v>
      </c>
      <c r="E6916" s="749" t="s">
        <v>20687</v>
      </c>
      <c r="F6916" s="749" t="s">
        <v>20688</v>
      </c>
      <c r="G6916" s="749" t="s">
        <v>20689</v>
      </c>
      <c r="I6916" s="749" t="s">
        <v>236</v>
      </c>
      <c r="J6916" s="749" t="n">
        <v>3126.8</v>
      </c>
    </row>
    <row collapsed="false" customFormat="false" customHeight="true" hidden="true" ht="12.75" outlineLevel="0" r="6917">
      <c r="A6917" s="749" t="s">
        <v>20699</v>
      </c>
      <c r="B6917" s="749" t="str">
        <f aca="false">C6917&amp;D6917&amp;E6917&amp;F6917&amp;G6917&amp;H6917</f>
        <v>CRAVACAO HORIZONTAL DE TUBO CAMISA DE CONCRETO ARMADO,DIAMETRO DE 2,00M,A PARTIR DE POCO DE CRAVACAO POR MACACO,EXCLUSIVE ESTE,SEM CONTROLE DIRECIONAL,INCLUSIVE SERVICOS MANUAIS DE ESCAVACAO DO INTERIOR DO TUNEL EM TERRA E REMOCAO DO MATERIAL ESCAVADO ATE O NIVEL DO TERRENO</v>
      </c>
      <c r="C6917" s="749" t="s">
        <v>20685</v>
      </c>
      <c r="D6917" s="749" t="s">
        <v>20698</v>
      </c>
      <c r="E6917" s="749" t="s">
        <v>20687</v>
      </c>
      <c r="F6917" s="749" t="s">
        <v>20688</v>
      </c>
      <c r="G6917" s="749" t="s">
        <v>20689</v>
      </c>
      <c r="I6917" s="749" t="s">
        <v>236</v>
      </c>
      <c r="J6917" s="749" t="n">
        <v>2888.52</v>
      </c>
    </row>
    <row collapsed="false" customFormat="false" customHeight="true" hidden="true" ht="12.75" outlineLevel="0" r="6918">
      <c r="A6918" s="749" t="s">
        <v>20700</v>
      </c>
      <c r="B6918" s="749" t="str">
        <f aca="false">C6918&amp;D6918&amp;E6918&amp;F6918&amp;G6918&amp;H6918</f>
        <v>CRAVACAO HORIZONTAL DE TUBO CAMISA DE CONCRETO ARMADO,DIAMETRO DE 2,50M,A PARTIR DE POCO DE CRAVACAO POR MACACO,EXCLUSIVE ESTE,SEM CONTROLE DIRECIONAL,INCLUSIVE SERVICOS MANUAIS DE ESCAVACAO DO INTERIOR DO TUNEL EM TERRA E REMOCAO DO MATERIAL ESCAVADO ATE O NIVEL DO TERRENO</v>
      </c>
      <c r="C6918" s="749" t="s">
        <v>20685</v>
      </c>
      <c r="D6918" s="749" t="s">
        <v>20701</v>
      </c>
      <c r="E6918" s="749" t="s">
        <v>20687</v>
      </c>
      <c r="F6918" s="749" t="s">
        <v>20688</v>
      </c>
      <c r="G6918" s="749" t="s">
        <v>20689</v>
      </c>
      <c r="I6918" s="749" t="s">
        <v>236</v>
      </c>
      <c r="J6918" s="749" t="n">
        <v>3908.5</v>
      </c>
    </row>
    <row collapsed="false" customFormat="false" customHeight="true" hidden="true" ht="12.75" outlineLevel="0" r="6919">
      <c r="A6919" s="749" t="s">
        <v>20702</v>
      </c>
      <c r="B6919" s="749" t="str">
        <f aca="false">C6919&amp;D6919&amp;E6919&amp;F6919&amp;G6919&amp;H6919</f>
        <v>CRAVACAO HORIZONTAL DE TUBO CAMISA DE CONCRETO ARMADO,DIAMETRO DE 2,50M,A PARTIR DE POCO DE CRAVACAO POR MACACO,EXCLUSIVE ESTE,SEM CONTROLE DIRECIONAL,INCLUSIVE SERVICOS MANUAIS DE ESCAVACAO DO INTERIOR DO TUNEL EM TERRA E REMOCAO DO MATERIAL ESCAVADO ATE O NIVEL DO TERRENO</v>
      </c>
      <c r="C6919" s="749" t="s">
        <v>20685</v>
      </c>
      <c r="D6919" s="749" t="s">
        <v>20701</v>
      </c>
      <c r="E6919" s="749" t="s">
        <v>20687</v>
      </c>
      <c r="F6919" s="749" t="s">
        <v>20688</v>
      </c>
      <c r="G6919" s="749" t="s">
        <v>20689</v>
      </c>
      <c r="I6919" s="749" t="s">
        <v>236</v>
      </c>
      <c r="J6919" s="749" t="n">
        <v>3610.65</v>
      </c>
    </row>
    <row collapsed="false" customFormat="false" customHeight="true" hidden="true" ht="12.75" outlineLevel="0" r="6920">
      <c r="A6920" s="749" t="s">
        <v>20703</v>
      </c>
      <c r="B6920" s="749" t="str">
        <f aca="false">C6920&amp;D6920&amp;E6920&amp;F6920&amp;G6920&amp;H6920</f>
        <v>ENCHIMENTO COM ARGAMASSA,NO TRACO 1:4,ENTRE O TUBO CAMISA DE TUNEIS EM TRAVESSIAS SUBTERRANEAS E A TUBULACAO ASSENTADA DENTRO DAQUELES.CUSTO POR M3 DE ENCHIMENTO</v>
      </c>
      <c r="C6920" s="749" t="s">
        <v>20704</v>
      </c>
      <c r="D6920" s="749" t="s">
        <v>20705</v>
      </c>
      <c r="E6920" s="749" t="s">
        <v>20706</v>
      </c>
      <c r="I6920" s="749" t="s">
        <v>2478</v>
      </c>
      <c r="J6920" s="749" t="n">
        <v>1143.53</v>
      </c>
    </row>
    <row collapsed="false" customFormat="false" customHeight="true" hidden="true" ht="12.75" outlineLevel="0" r="6921">
      <c r="A6921" s="749" t="s">
        <v>20707</v>
      </c>
      <c r="B6921" s="749" t="str">
        <f aca="false">C6921&amp;D6921&amp;E6921&amp;F6921&amp;G6921&amp;H6921</f>
        <v>ENCHIMENTO COM ARGAMASSA,NO TRACO 1:4,ENTRE O TUBO CAMISA DE TUNEIS EM TRAVESSIAS SUBTERRANEAS E A TUBULACAO ASSENTADA DENTRO DAQUELES.CUSTO POR M3 DE ENCHIMENTO</v>
      </c>
      <c r="C6921" s="749" t="s">
        <v>20704</v>
      </c>
      <c r="D6921" s="749" t="s">
        <v>20705</v>
      </c>
      <c r="E6921" s="749" t="s">
        <v>20706</v>
      </c>
      <c r="I6921" s="749" t="s">
        <v>2478</v>
      </c>
      <c r="J6921" s="749" t="n">
        <v>1014.35</v>
      </c>
    </row>
    <row collapsed="false" customFormat="false" customHeight="true" hidden="true" ht="12.75" outlineLevel="0" r="6922">
      <c r="A6922" s="749" t="s">
        <v>20708</v>
      </c>
      <c r="B6922" s="749" t="str">
        <f aca="false">C6922&amp;D6922&amp;E6922&amp;F6922&amp;G6922&amp;H6922</f>
        <v>REVESTIMENTO DE TALUDE COM SOLO-CIMENTO(TEOR DE CIMENTO IGUAL A 7,5%,EM PESO),INCLUSIVE FORNECIMENTO DOS MATERIAIS,DOSAGEM E CONTROLE TECNOLOGICO</v>
      </c>
      <c r="C6922" s="749" t="s">
        <v>20709</v>
      </c>
      <c r="D6922" s="749" t="s">
        <v>20710</v>
      </c>
      <c r="E6922" s="749" t="s">
        <v>20711</v>
      </c>
      <c r="I6922" s="749" t="s">
        <v>2478</v>
      </c>
      <c r="J6922" s="749" t="n">
        <v>309.99</v>
      </c>
    </row>
    <row collapsed="false" customFormat="false" customHeight="true" hidden="true" ht="12.75" outlineLevel="0" r="6923">
      <c r="A6923" s="749" t="s">
        <v>20712</v>
      </c>
      <c r="B6923" s="749" t="str">
        <f aca="false">C6923&amp;D6923&amp;E6923&amp;F6923&amp;G6923&amp;H6923</f>
        <v>REVESTIMENTO DE TALUDE COM SOLO-CIMENTO(TEOR DE CIMENTO IGUAL A 7,5%,EM PESO),INCLUSIVE FORNECIMENTO DOS MATERIAIS,DOSAGEM E CONTROLE TECNOLOGICO</v>
      </c>
      <c r="C6923" s="749" t="s">
        <v>20709</v>
      </c>
      <c r="D6923" s="749" t="s">
        <v>20710</v>
      </c>
      <c r="E6923" s="749" t="s">
        <v>20711</v>
      </c>
      <c r="I6923" s="749" t="s">
        <v>2478</v>
      </c>
      <c r="J6923" s="749" t="n">
        <v>276.16</v>
      </c>
    </row>
    <row collapsed="false" customFormat="false" customHeight="true" hidden="true" ht="12.75" outlineLevel="0" r="6924">
      <c r="A6924" s="749" t="s">
        <v>20713</v>
      </c>
      <c r="B6924" s="749" t="str">
        <f aca="false">C6924&amp;D6924&amp;E6924&amp;F6924&amp;G6924&amp;H6924</f>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90MM. FORNECIMENTO</v>
      </c>
      <c r="C6924" s="749" t="s">
        <v>20714</v>
      </c>
      <c r="D6924" s="749" t="s">
        <v>20715</v>
      </c>
      <c r="E6924" s="749" t="s">
        <v>20716</v>
      </c>
      <c r="F6924" s="749" t="s">
        <v>20717</v>
      </c>
      <c r="G6924" s="749" t="s">
        <v>20718</v>
      </c>
      <c r="H6924" s="749" t="s">
        <v>20719</v>
      </c>
      <c r="I6924" s="749" t="s">
        <v>236</v>
      </c>
      <c r="J6924" s="749" t="n">
        <v>140.37</v>
      </c>
    </row>
    <row collapsed="false" customFormat="false" customHeight="true" hidden="true" ht="12.75" outlineLevel="0" r="6925">
      <c r="A6925" s="749" t="s">
        <v>20720</v>
      </c>
      <c r="B6925" s="749" t="str">
        <f aca="false">C6925&amp;D6925&amp;E6925&amp;F6925&amp;G6925&amp;H6925</f>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90MM. FORNECIMENTO</v>
      </c>
      <c r="C6925" s="749" t="s">
        <v>20714</v>
      </c>
      <c r="D6925" s="749" t="s">
        <v>20715</v>
      </c>
      <c r="E6925" s="749" t="s">
        <v>20716</v>
      </c>
      <c r="F6925" s="749" t="s">
        <v>20717</v>
      </c>
      <c r="G6925" s="749" t="s">
        <v>20718</v>
      </c>
      <c r="H6925" s="749" t="s">
        <v>20719</v>
      </c>
      <c r="I6925" s="749" t="s">
        <v>236</v>
      </c>
      <c r="J6925" s="749" t="n">
        <v>140.37</v>
      </c>
    </row>
    <row collapsed="false" customFormat="false" customHeight="true" hidden="true" ht="12.75" outlineLevel="0" r="6926">
      <c r="A6926" s="749" t="s">
        <v>20721</v>
      </c>
      <c r="B6926" s="749" t="str">
        <f aca="false">C6926&amp;D6926&amp;E6926&amp;F6926&amp;G6926&amp;H6926</f>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110MM.FORNECIMENTO</v>
      </c>
      <c r="C6926" s="749" t="s">
        <v>20714</v>
      </c>
      <c r="D6926" s="749" t="s">
        <v>20715</v>
      </c>
      <c r="E6926" s="749" t="s">
        <v>20716</v>
      </c>
      <c r="F6926" s="749" t="s">
        <v>20717</v>
      </c>
      <c r="G6926" s="749" t="s">
        <v>20718</v>
      </c>
      <c r="H6926" s="749" t="s">
        <v>20722</v>
      </c>
      <c r="I6926" s="749" t="s">
        <v>236</v>
      </c>
      <c r="J6926" s="749" t="n">
        <v>198.01</v>
      </c>
    </row>
    <row collapsed="false" customFormat="false" customHeight="true" hidden="true" ht="12.75" outlineLevel="0" r="6927">
      <c r="A6927" s="749" t="s">
        <v>20723</v>
      </c>
      <c r="B6927" s="749" t="str">
        <f aca="false">C6927&amp;D6927&amp;E6927&amp;F6927&amp;G6927&amp;H6927</f>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110MM.FORNECIMENTO</v>
      </c>
      <c r="C6927" s="749" t="s">
        <v>20714</v>
      </c>
      <c r="D6927" s="749" t="s">
        <v>20715</v>
      </c>
      <c r="E6927" s="749" t="s">
        <v>20716</v>
      </c>
      <c r="F6927" s="749" t="s">
        <v>20717</v>
      </c>
      <c r="G6927" s="749" t="s">
        <v>20718</v>
      </c>
      <c r="H6927" s="749" t="s">
        <v>20722</v>
      </c>
      <c r="I6927" s="749" t="s">
        <v>236</v>
      </c>
      <c r="J6927" s="749" t="n">
        <v>198.01</v>
      </c>
    </row>
    <row collapsed="false" customFormat="false" customHeight="true" hidden="true" ht="12.75" outlineLevel="0" r="6928">
      <c r="A6928" s="749" t="s">
        <v>20724</v>
      </c>
      <c r="B6928" s="749" t="str">
        <f aca="false">C6928&amp;D6928&amp;E6928&amp;F6928&amp;G6928&amp;H6928</f>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125MM.FORNECIMENTO</v>
      </c>
      <c r="C6928" s="749" t="s">
        <v>20714</v>
      </c>
      <c r="D6928" s="749" t="s">
        <v>20715</v>
      </c>
      <c r="E6928" s="749" t="s">
        <v>20716</v>
      </c>
      <c r="F6928" s="749" t="s">
        <v>20717</v>
      </c>
      <c r="G6928" s="749" t="s">
        <v>20718</v>
      </c>
      <c r="H6928" s="749" t="s">
        <v>20725</v>
      </c>
      <c r="I6928" s="749" t="s">
        <v>236</v>
      </c>
      <c r="J6928" s="749" t="n">
        <v>273.62</v>
      </c>
    </row>
    <row collapsed="false" customFormat="false" customHeight="true" hidden="true" ht="12.75" outlineLevel="0" r="6929">
      <c r="A6929" s="749" t="s">
        <v>20726</v>
      </c>
      <c r="B6929" s="749" t="str">
        <f aca="false">C6929&amp;D6929&amp;E6929&amp;F6929&amp;G6929&amp;H6929</f>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125MM.FORNECIMENTO</v>
      </c>
      <c r="C6929" s="749" t="s">
        <v>20714</v>
      </c>
      <c r="D6929" s="749" t="s">
        <v>20715</v>
      </c>
      <c r="E6929" s="749" t="s">
        <v>20716</v>
      </c>
      <c r="F6929" s="749" t="s">
        <v>20717</v>
      </c>
      <c r="G6929" s="749" t="s">
        <v>20718</v>
      </c>
      <c r="H6929" s="749" t="s">
        <v>20725</v>
      </c>
      <c r="I6929" s="749" t="s">
        <v>236</v>
      </c>
      <c r="J6929" s="749" t="n">
        <v>273.62</v>
      </c>
    </row>
    <row collapsed="false" customFormat="false" customHeight="true" hidden="true" ht="12.75" outlineLevel="0" r="6930">
      <c r="A6930" s="749" t="s">
        <v>20727</v>
      </c>
      <c r="B6930" s="749" t="str">
        <f aca="false">C6930&amp;D6930&amp;E6930&amp;F6930&amp;G6930&amp;H6930</f>
        <v>TUBO DE FºFº,CENTRIFUGADO,DUCTIL,P/CANALIZACOES SOB PRESSAO,CLASSE K-9,NORMA NBR 7675,PONTA/BOLSA,REVESTIDO EXTERNAMENTE COM ZINCO METALICO E PINTURA BETUMINOSA E INTERNAMENTE COMARGAMASSA DE CIMENTO,COM JUNTA ELASTICA,BOLSA MODELO JE2GS CONFORME NORMA NBR 13747:1996,DIAMETRO DE 80MM.FORNECIMENTO</v>
      </c>
      <c r="C6930" s="749" t="s">
        <v>17384</v>
      </c>
      <c r="D6930" s="749" t="s">
        <v>20728</v>
      </c>
      <c r="E6930" s="749" t="s">
        <v>20729</v>
      </c>
      <c r="F6930" s="749" t="s">
        <v>20730</v>
      </c>
      <c r="G6930" s="749" t="s">
        <v>20731</v>
      </c>
      <c r="I6930" s="749" t="s">
        <v>236</v>
      </c>
      <c r="J6930" s="749" t="n">
        <v>300.22</v>
      </c>
    </row>
    <row collapsed="false" customFormat="false" customHeight="true" hidden="true" ht="12.75" outlineLevel="0" r="6931">
      <c r="A6931" s="749" t="s">
        <v>20732</v>
      </c>
      <c r="B6931" s="749" t="str">
        <f aca="false">C6931&amp;D6931&amp;E6931&amp;F6931&amp;G6931&amp;H6931</f>
        <v>TUBO DE FºFº,CENTRIFUGADO,DUCTIL,P/CANALIZACOES SOB PRESSAO,CLASSE K-9,NORMA NBR 7675,PONTA/BOLSA,REVESTIDO EXTERNAMENTE COM ZINCO METALICO E PINTURA BETUMINOSA E INTERNAMENTE COMARGAMASSA DE CIMENTO,COM JUNTA ELASTICA,BOLSA MODELO JE2GS CONFORME NORMA NBR 13747:1996,DIAMETRO DE 80MM.FORNECIMENTO</v>
      </c>
      <c r="C6931" s="749" t="s">
        <v>17384</v>
      </c>
      <c r="D6931" s="749" t="s">
        <v>20728</v>
      </c>
      <c r="E6931" s="749" t="s">
        <v>20729</v>
      </c>
      <c r="F6931" s="749" t="s">
        <v>20730</v>
      </c>
      <c r="G6931" s="749" t="s">
        <v>20731</v>
      </c>
      <c r="I6931" s="749" t="s">
        <v>236</v>
      </c>
      <c r="J6931" s="749" t="n">
        <v>300.22</v>
      </c>
    </row>
    <row collapsed="false" customFormat="false" customHeight="true" hidden="true" ht="12.75" outlineLevel="0" r="6932">
      <c r="A6932" s="749" t="s">
        <v>20733</v>
      </c>
      <c r="B6932" s="749" t="str">
        <f aca="false">C6932&amp;D6932&amp;E6932&amp;F6932&amp;G6932&amp;H6932</f>
        <v>TUBO DE FºFº,CENTRIFUGADO,DUCTIL,P/CANALIZACOES SOB PRESSAO,CLASSE K-9,NORMA NBR 7675,PONTA/BOLSA,REVESTIDO EXTERNAMENTE COM ZINCO METALICO E PINTURA BETUMINOSA E INTERNAMENTE COMARGAMASSA DE CIMENTO, COM JUNTA ELASTICA,DIAMETRO DE 100MM.FORNECIMENTO.</v>
      </c>
      <c r="C6932" s="749" t="s">
        <v>17384</v>
      </c>
      <c r="D6932" s="749" t="s">
        <v>20728</v>
      </c>
      <c r="E6932" s="749" t="s">
        <v>20729</v>
      </c>
      <c r="F6932" s="749" t="s">
        <v>20734</v>
      </c>
      <c r="G6932" s="749" t="s">
        <v>20735</v>
      </c>
      <c r="I6932" s="749" t="s">
        <v>236</v>
      </c>
      <c r="J6932" s="749" t="n">
        <v>326.19</v>
      </c>
    </row>
    <row collapsed="false" customFormat="false" customHeight="true" hidden="true" ht="12.75" outlineLevel="0" r="6933">
      <c r="A6933" s="749" t="s">
        <v>20736</v>
      </c>
      <c r="B6933" s="749" t="str">
        <f aca="false">C6933&amp;D6933&amp;E6933&amp;F6933&amp;G6933&amp;H6933</f>
        <v>TUBO DE FºFº,CENTRIFUGADO,DUCTIL,P/CANALIZACOES SOB PRESSAO,CLASSE K-9,NORMA NBR 7675,PONTA/BOLSA,REVESTIDO EXTERNAMENTE COM ZINCO METALICO E PINTURA BETUMINOSA E INTERNAMENTE COMARGAMASSA DE CIMENTO, COM JUNTA ELASTICA,DIAMETRO DE 100MM.FORNECIMENTO.</v>
      </c>
      <c r="C6933" s="749" t="s">
        <v>17384</v>
      </c>
      <c r="D6933" s="749" t="s">
        <v>20728</v>
      </c>
      <c r="E6933" s="749" t="s">
        <v>20729</v>
      </c>
      <c r="F6933" s="749" t="s">
        <v>20734</v>
      </c>
      <c r="G6933" s="749" t="s">
        <v>20735</v>
      </c>
      <c r="I6933" s="749" t="s">
        <v>236</v>
      </c>
      <c r="J6933" s="749" t="n">
        <v>326.19</v>
      </c>
    </row>
    <row collapsed="false" customFormat="false" customHeight="true" hidden="true" ht="12.75" outlineLevel="0" r="6934">
      <c r="A6934" s="749" t="s">
        <v>20737</v>
      </c>
      <c r="B6934" s="749" t="str">
        <f aca="false">C6934&amp;D6934&amp;E6934&amp;F6934&amp;G6934&amp;H6934</f>
        <v>TUBO DE FºFº,CENTRIFUGADO,DUCTIL,P/CANALIZACOES SOB PRESSAO,CLASSE K-9,NORMA NBR 7675,PONTA/BOLSA,REVESTIDO EXTERNAMENTE COM ZINCO METALICO E PINTURA BETUMINOSA E INTERNAMENTE COMARGAMASSA DE CIMENTO, COM JUNTA ELASTICA,DIAMETRO DE 150MM.FORNECIMENTO.</v>
      </c>
      <c r="C6934" s="749" t="s">
        <v>17384</v>
      </c>
      <c r="D6934" s="749" t="s">
        <v>20728</v>
      </c>
      <c r="E6934" s="749" t="s">
        <v>20729</v>
      </c>
      <c r="F6934" s="749" t="s">
        <v>20738</v>
      </c>
      <c r="G6934" s="749" t="s">
        <v>20735</v>
      </c>
      <c r="I6934" s="749" t="s">
        <v>236</v>
      </c>
      <c r="J6934" s="749" t="n">
        <v>387.74</v>
      </c>
    </row>
    <row collapsed="false" customFormat="false" customHeight="true" hidden="true" ht="12.75" outlineLevel="0" r="6935">
      <c r="A6935" s="749" t="s">
        <v>20739</v>
      </c>
      <c r="B6935" s="749" t="str">
        <f aca="false">C6935&amp;D6935&amp;E6935&amp;F6935&amp;G6935&amp;H6935</f>
        <v>TUBO DE FºFº,CENTRIFUGADO,DUCTIL,P/CANALIZACOES SOB PRESSAO,CLASSE K-9,NORMA NBR 7675,PONTA/BOLSA,REVESTIDO EXTERNAMENTE COM ZINCO METALICO E PINTURA BETUMINOSA E INTERNAMENTE COMARGAMASSA DE CIMENTO, COM JUNTA ELASTICA,DIAMETRO DE 150MM.FORNECIMENTO.</v>
      </c>
      <c r="C6935" s="749" t="s">
        <v>17384</v>
      </c>
      <c r="D6935" s="749" t="s">
        <v>20728</v>
      </c>
      <c r="E6935" s="749" t="s">
        <v>20729</v>
      </c>
      <c r="F6935" s="749" t="s">
        <v>20738</v>
      </c>
      <c r="G6935" s="749" t="s">
        <v>20735</v>
      </c>
      <c r="I6935" s="749" t="s">
        <v>236</v>
      </c>
      <c r="J6935" s="749" t="n">
        <v>387.74</v>
      </c>
    </row>
    <row collapsed="false" customFormat="false" customHeight="true" hidden="true" ht="12.75" outlineLevel="0" r="6936">
      <c r="A6936" s="749" t="s">
        <v>20740</v>
      </c>
      <c r="B6936" s="749" t="str">
        <f aca="false">C6936&amp;D6936&amp;E6936&amp;F6936&amp;G6936&amp;H6936</f>
        <v>TUBO DE FºFº,CENTRIFUGADO,DUCTIL,P/CANALIZACOES SOB PRESSAO,CLASSE K-9,NORMA NBR 7675,PONTA/BOLSA,REVESTIDO EXTERNAMENTE COM ZINCO METALICO E PINTURA BETUMINOSA E INTERNAMENTE COMARGAMASSA DE CIMENTO, COM JUNTA ELASTICA,DIAMETRO DE 200MM.FORNECIMENTO.</v>
      </c>
      <c r="C6936" s="749" t="s">
        <v>17384</v>
      </c>
      <c r="D6936" s="749" t="s">
        <v>20728</v>
      </c>
      <c r="E6936" s="749" t="s">
        <v>20729</v>
      </c>
      <c r="F6936" s="749" t="s">
        <v>20741</v>
      </c>
      <c r="G6936" s="749" t="s">
        <v>20735</v>
      </c>
      <c r="I6936" s="749" t="s">
        <v>236</v>
      </c>
      <c r="J6936" s="749" t="n">
        <v>471.94</v>
      </c>
    </row>
    <row collapsed="false" customFormat="false" customHeight="true" hidden="true" ht="12.75" outlineLevel="0" r="6937">
      <c r="A6937" s="749" t="s">
        <v>20742</v>
      </c>
      <c r="B6937" s="749" t="str">
        <f aca="false">C6937&amp;D6937&amp;E6937&amp;F6937&amp;G6937&amp;H6937</f>
        <v>TUBO DE FºFº,CENTRIFUGADO,DUCTIL,P/CANALIZACOES SOB PRESSAO,CLASSE K-9,NORMA NBR 7675,PONTA/BOLSA,REVESTIDO EXTERNAMENTE COM ZINCO METALICO E PINTURA BETUMINOSA E INTERNAMENTE COMARGAMASSA DE CIMENTO, COM JUNTA ELASTICA,DIAMETRO DE 200MM.FORNECIMENTO.</v>
      </c>
      <c r="C6937" s="749" t="s">
        <v>17384</v>
      </c>
      <c r="D6937" s="749" t="s">
        <v>20728</v>
      </c>
      <c r="E6937" s="749" t="s">
        <v>20729</v>
      </c>
      <c r="F6937" s="749" t="s">
        <v>20741</v>
      </c>
      <c r="G6937" s="749" t="s">
        <v>20735</v>
      </c>
      <c r="I6937" s="749" t="s">
        <v>236</v>
      </c>
      <c r="J6937" s="749" t="n">
        <v>471.94</v>
      </c>
    </row>
    <row collapsed="false" customFormat="false" customHeight="true" hidden="true" ht="12.75" outlineLevel="0" r="6938">
      <c r="A6938" s="749" t="s">
        <v>20743</v>
      </c>
      <c r="B6938" s="749" t="str">
        <f aca="false">C6938&amp;D6938&amp;E6938&amp;F6938&amp;G6938&amp;H6938</f>
        <v>TUBO DE FºFº,CENTRIFUGADO,DUCTIL,P/CANALIZACOES SOB PRESSAO,CLASSE K-9,NORMA NBR 7675,PONTA/BOLSA,REVESTIDO EXTERNAMENTE COM ZINCO METALICO E PINTURA BETUMINOSA E INTERNAMENTE COMARGAMASSA DE CIMENTO, COM JUNTA ELASTICA,DIAMETRO DE 250MM.FORNECIMENTO.</v>
      </c>
      <c r="C6938" s="749" t="s">
        <v>17384</v>
      </c>
      <c r="D6938" s="749" t="s">
        <v>20728</v>
      </c>
      <c r="E6938" s="749" t="s">
        <v>20729</v>
      </c>
      <c r="F6938" s="749" t="s">
        <v>20744</v>
      </c>
      <c r="G6938" s="749" t="s">
        <v>20735</v>
      </c>
      <c r="I6938" s="749" t="s">
        <v>236</v>
      </c>
      <c r="J6938" s="749" t="n">
        <v>578.78</v>
      </c>
    </row>
    <row collapsed="false" customFormat="false" customHeight="true" hidden="true" ht="12.75" outlineLevel="0" r="6939">
      <c r="A6939" s="749" t="s">
        <v>20745</v>
      </c>
      <c r="B6939" s="749" t="str">
        <f aca="false">C6939&amp;D6939&amp;E6939&amp;F6939&amp;G6939&amp;H6939</f>
        <v>TUBO DE FºFº,CENTRIFUGADO,DUCTIL,P/CANALIZACOES SOB PRESSAO,CLASSE K-9,NORMA NBR 7675,PONTA/BOLSA,REVESTIDO EXTERNAMENTE COM ZINCO METALICO E PINTURA BETUMINOSA E INTERNAMENTE COMARGAMASSA DE CIMENTO, COM JUNTA ELASTICA,DIAMETRO DE 250MM.FORNECIMENTO.</v>
      </c>
      <c r="C6939" s="749" t="s">
        <v>17384</v>
      </c>
      <c r="D6939" s="749" t="s">
        <v>20728</v>
      </c>
      <c r="E6939" s="749" t="s">
        <v>20729</v>
      </c>
      <c r="F6939" s="749" t="s">
        <v>20744</v>
      </c>
      <c r="G6939" s="749" t="s">
        <v>20735</v>
      </c>
      <c r="I6939" s="749" t="s">
        <v>236</v>
      </c>
      <c r="J6939" s="749" t="n">
        <v>578.78</v>
      </c>
    </row>
    <row collapsed="false" customFormat="false" customHeight="true" hidden="true" ht="12.75" outlineLevel="0" r="6940">
      <c r="A6940" s="749" t="s">
        <v>20746</v>
      </c>
      <c r="B6940" s="749" t="str">
        <f aca="false">C6940&amp;D6940&amp;E6940&amp;F6940&amp;G6940&amp;H6940</f>
        <v>TUBO DE FºFº,CENTRIFUGADO,DUCTIL,P/CANALIZACOES SOB PRESSAO,CLASSE K-9,NORMA NBR 7675,PONTA/BOLSA,REVESTIDO EXTERNAMENTE COM ZINCO METALICO E PINTURA BETUMINOSA E INTERNAMENTE COMARGAMASSA DE CIMENTO, COM JUNTA ELASTICA,DIAMETRO DE 300MM.FORNECIMENTO.</v>
      </c>
      <c r="C6940" s="749" t="s">
        <v>17384</v>
      </c>
      <c r="D6940" s="749" t="s">
        <v>20728</v>
      </c>
      <c r="E6940" s="749" t="s">
        <v>20729</v>
      </c>
      <c r="F6940" s="749" t="s">
        <v>20747</v>
      </c>
      <c r="G6940" s="749" t="s">
        <v>20735</v>
      </c>
      <c r="I6940" s="749" t="s">
        <v>236</v>
      </c>
      <c r="J6940" s="749" t="n">
        <v>683.07</v>
      </c>
    </row>
    <row collapsed="false" customFormat="false" customHeight="true" hidden="true" ht="12.75" outlineLevel="0" r="6941">
      <c r="A6941" s="749" t="s">
        <v>20748</v>
      </c>
      <c r="B6941" s="749" t="str">
        <f aca="false">C6941&amp;D6941&amp;E6941&amp;F6941&amp;G6941&amp;H6941</f>
        <v>TUBO DE FºFº,CENTRIFUGADO,DUCTIL,P/CANALIZACOES SOB PRESSAO,CLASSE K-9,NORMA NBR 7675,PONTA/BOLSA,REVESTIDO EXTERNAMENTE COM ZINCO METALICO E PINTURA BETUMINOSA E INTERNAMENTE COMARGAMASSA DE CIMENTO, COM JUNTA ELASTICA,DIAMETRO DE 300MM.FORNECIMENTO.</v>
      </c>
      <c r="C6941" s="749" t="s">
        <v>17384</v>
      </c>
      <c r="D6941" s="749" t="s">
        <v>20728</v>
      </c>
      <c r="E6941" s="749" t="s">
        <v>20729</v>
      </c>
      <c r="F6941" s="749" t="s">
        <v>20747</v>
      </c>
      <c r="G6941" s="749" t="s">
        <v>20735</v>
      </c>
      <c r="I6941" s="749" t="s">
        <v>236</v>
      </c>
      <c r="J6941" s="749" t="n">
        <v>683.07</v>
      </c>
    </row>
    <row collapsed="false" customFormat="false" customHeight="true" hidden="true" ht="12.75" outlineLevel="0" r="6942">
      <c r="A6942" s="749" t="s">
        <v>20749</v>
      </c>
      <c r="B6942" s="749" t="str">
        <f aca="false">C6942&amp;D6942&amp;E6942&amp;F6942&amp;G6942&amp;H6942</f>
        <v>TUBO DE FºFº,CENTRIFUGADO,DUCTIL,P/CANALIZACOES SOB PRESSAO,CLASSE K-9,NORMA NBR 7675,PONTA/BOLSA,REVESTIDO EXTERNAMENTE COM ZINCO METALICO E PINTURA BETUMINOSA E INTERNAMENTE COMARGAMASSA DE CIMENTO, COM JUNTA ELASTICA,DIAMETRO DE 350MM.FORNECIMENTO.</v>
      </c>
      <c r="C6942" s="749" t="s">
        <v>17384</v>
      </c>
      <c r="D6942" s="749" t="s">
        <v>20728</v>
      </c>
      <c r="E6942" s="749" t="s">
        <v>20729</v>
      </c>
      <c r="F6942" s="749" t="s">
        <v>20750</v>
      </c>
      <c r="G6942" s="749" t="s">
        <v>20735</v>
      </c>
      <c r="I6942" s="749" t="s">
        <v>236</v>
      </c>
      <c r="J6942" s="749" t="n">
        <v>891.8</v>
      </c>
    </row>
    <row collapsed="false" customFormat="false" customHeight="true" hidden="true" ht="12.75" outlineLevel="0" r="6943">
      <c r="A6943" s="749" t="s">
        <v>20751</v>
      </c>
      <c r="B6943" s="749" t="str">
        <f aca="false">C6943&amp;D6943&amp;E6943&amp;F6943&amp;G6943&amp;H6943</f>
        <v>TUBO DE FºFº,CENTRIFUGADO,DUCTIL,P/CANALIZACOES SOB PRESSAO,CLASSE K-9,NORMA NBR 7675,PONTA/BOLSA,REVESTIDO EXTERNAMENTE COM ZINCO METALICO E PINTURA BETUMINOSA E INTERNAMENTE COMARGAMASSA DE CIMENTO, COM JUNTA ELASTICA,DIAMETRO DE 350MM.FORNECIMENTO.</v>
      </c>
      <c r="C6943" s="749" t="s">
        <v>17384</v>
      </c>
      <c r="D6943" s="749" t="s">
        <v>20728</v>
      </c>
      <c r="E6943" s="749" t="s">
        <v>20729</v>
      </c>
      <c r="F6943" s="749" t="s">
        <v>20750</v>
      </c>
      <c r="G6943" s="749" t="s">
        <v>20735</v>
      </c>
      <c r="I6943" s="749" t="s">
        <v>236</v>
      </c>
      <c r="J6943" s="749" t="n">
        <v>891.8</v>
      </c>
    </row>
    <row collapsed="false" customFormat="false" customHeight="true" hidden="true" ht="12.75" outlineLevel="0" r="6944">
      <c r="A6944" s="749" t="s">
        <v>20752</v>
      </c>
      <c r="B6944" s="749" t="str">
        <f aca="false">C6944&amp;D6944&amp;E6944&amp;F6944&amp;G6944&amp;H6944</f>
        <v>TUBO DE FºFº,CENTRIFUGADO,DUCTIL,P/CANALIZACOES SOB PRESSAO,CLASSE K-9,NORMA NBR 7675,PONTA/BOLSA,REVESTIDO EXTERNAMENTE COM ZINCO METALICO E PINTURA BETUMINOSA E INTERNAMENTE COMARGAMASSA DE CIMENTO, COM JUNTA ELASTICA,DIAMETRO DE 400MM.FORNECIMENTO.</v>
      </c>
      <c r="C6944" s="749" t="s">
        <v>17384</v>
      </c>
      <c r="D6944" s="749" t="s">
        <v>20728</v>
      </c>
      <c r="E6944" s="749" t="s">
        <v>20729</v>
      </c>
      <c r="F6944" s="749" t="s">
        <v>20753</v>
      </c>
      <c r="G6944" s="749" t="s">
        <v>20735</v>
      </c>
      <c r="I6944" s="749" t="s">
        <v>236</v>
      </c>
      <c r="J6944" s="749" t="n">
        <v>932.6</v>
      </c>
    </row>
    <row collapsed="false" customFormat="false" customHeight="true" hidden="true" ht="12.75" outlineLevel="0" r="6945">
      <c r="A6945" s="749" t="s">
        <v>20754</v>
      </c>
      <c r="B6945" s="749" t="str">
        <f aca="false">C6945&amp;D6945&amp;E6945&amp;F6945&amp;G6945&amp;H6945</f>
        <v>TUBO DE FºFº,CENTRIFUGADO,DUCTIL,P/CANALIZACOES SOB PRESSAO,CLASSE K-9,NORMA NBR 7675,PONTA/BOLSA,REVESTIDO EXTERNAMENTE COM ZINCO METALICO E PINTURA BETUMINOSA E INTERNAMENTE COMARGAMASSA DE CIMENTO, COM JUNTA ELASTICA,DIAMETRO DE 400MM.FORNECIMENTO.</v>
      </c>
      <c r="C6945" s="749" t="s">
        <v>17384</v>
      </c>
      <c r="D6945" s="749" t="s">
        <v>20728</v>
      </c>
      <c r="E6945" s="749" t="s">
        <v>20729</v>
      </c>
      <c r="F6945" s="749" t="s">
        <v>20753</v>
      </c>
      <c r="G6945" s="749" t="s">
        <v>20735</v>
      </c>
      <c r="I6945" s="749" t="s">
        <v>236</v>
      </c>
      <c r="J6945" s="749" t="n">
        <v>932.6</v>
      </c>
    </row>
    <row collapsed="false" customFormat="false" customHeight="true" hidden="true" ht="12.75" outlineLevel="0" r="6946">
      <c r="A6946" s="749" t="s">
        <v>20755</v>
      </c>
      <c r="B6946" s="749" t="str">
        <f aca="false">C6946&amp;D6946&amp;E6946&amp;F6946&amp;G6946&amp;H6946</f>
        <v>TUBO DE FERRO FUNDIDO,CENTRIFUGADO,DUCTIL,P/CANALIZACAO SOBPRESSAO,CLASSE K-9,NORMA NBR 7675,PONTA/BOLSA,REVESTIDO EXTERNAMENTE COM ZINCO METALICO E PINTURA BETUMINOSA E INTERNAMENTE COM ARGAMASSA DE CIMENTO,COM JUNTA ELASTICA,DIAMETRO DE450MM. FORNECIMENTO.</v>
      </c>
      <c r="C6946" s="749" t="s">
        <v>20756</v>
      </c>
      <c r="D6946" s="749" t="s">
        <v>20757</v>
      </c>
      <c r="E6946" s="749" t="s">
        <v>20758</v>
      </c>
      <c r="F6946" s="749" t="s">
        <v>20759</v>
      </c>
      <c r="G6946" s="749" t="s">
        <v>20760</v>
      </c>
      <c r="I6946" s="749" t="s">
        <v>236</v>
      </c>
      <c r="J6946" s="749" t="n">
        <v>1091.51</v>
      </c>
    </row>
    <row collapsed="false" customFormat="false" customHeight="true" hidden="true" ht="12.75" outlineLevel="0" r="6947">
      <c r="A6947" s="749" t="s">
        <v>20761</v>
      </c>
      <c r="B6947" s="749" t="str">
        <f aca="false">C6947&amp;D6947&amp;E6947&amp;F6947&amp;G6947&amp;H6947</f>
        <v>TUBO DE FERRO FUNDIDO,CENTRIFUGADO,DUCTIL,P/CANALIZACAO SOBPRESSAO,CLASSE K-9,NORMA NBR 7675,PONTA/BOLSA,REVESTIDO EXTERNAMENTE COM ZINCO METALICO E PINTURA BETUMINOSA E INTERNAMENTE COM ARGAMASSA DE CIMENTO,COM JUNTA ELASTICA,DIAMETRO DE450MM. FORNECIMENTO.</v>
      </c>
      <c r="C6947" s="749" t="s">
        <v>20756</v>
      </c>
      <c r="D6947" s="749" t="s">
        <v>20757</v>
      </c>
      <c r="E6947" s="749" t="s">
        <v>20758</v>
      </c>
      <c r="F6947" s="749" t="s">
        <v>20759</v>
      </c>
      <c r="G6947" s="749" t="s">
        <v>20760</v>
      </c>
      <c r="I6947" s="749" t="s">
        <v>236</v>
      </c>
      <c r="J6947" s="749" t="n">
        <v>1091.51</v>
      </c>
    </row>
    <row collapsed="false" customFormat="false" customHeight="true" hidden="true" ht="12.75" outlineLevel="0" r="6948">
      <c r="A6948" s="749" t="s">
        <v>20762</v>
      </c>
      <c r="B6948" s="749" t="str">
        <f aca="false">C6948&amp;D6948&amp;E6948&amp;F6948&amp;G6948&amp;H6948</f>
        <v>TUBO DE FºFº,CENTRIFUGADO,DUCTIL,P/CANALIZACOES SOB PRESSAO,CLASSE K-9,NORMA NBR 7675,PONTA/BOLSA,REVESTIDO EXTERNAMENTE COM ZINCO METALICO E PINTURA BETUMINOSA E INTERNAMENTE COMARGAMASSA DE CIMENTO, COM JUNTA ELASTICA,DIAMETRO DE 500MM.FORNECIMENTO.</v>
      </c>
      <c r="C6948" s="749" t="s">
        <v>17384</v>
      </c>
      <c r="D6948" s="749" t="s">
        <v>20728</v>
      </c>
      <c r="E6948" s="749" t="s">
        <v>20729</v>
      </c>
      <c r="F6948" s="749" t="s">
        <v>20763</v>
      </c>
      <c r="G6948" s="749" t="s">
        <v>20735</v>
      </c>
      <c r="I6948" s="749" t="s">
        <v>236</v>
      </c>
      <c r="J6948" s="749" t="n">
        <v>1199.85</v>
      </c>
    </row>
    <row collapsed="false" customFormat="false" customHeight="true" hidden="true" ht="12.75" outlineLevel="0" r="6949">
      <c r="A6949" s="749" t="s">
        <v>20764</v>
      </c>
      <c r="B6949" s="749" t="str">
        <f aca="false">C6949&amp;D6949&amp;E6949&amp;F6949&amp;G6949&amp;H6949</f>
        <v>TUBO DE FºFº,CENTRIFUGADO,DUCTIL,P/CANALIZACOES SOB PRESSAO,CLASSE K-9,NORMA NBR 7675,PONTA/BOLSA,REVESTIDO EXTERNAMENTE COM ZINCO METALICO E PINTURA BETUMINOSA E INTERNAMENTE COMARGAMASSA DE CIMENTO, COM JUNTA ELASTICA,DIAMETRO DE 500MM.FORNECIMENTO.</v>
      </c>
      <c r="C6949" s="749" t="s">
        <v>17384</v>
      </c>
      <c r="D6949" s="749" t="s">
        <v>20728</v>
      </c>
      <c r="E6949" s="749" t="s">
        <v>20729</v>
      </c>
      <c r="F6949" s="749" t="s">
        <v>20763</v>
      </c>
      <c r="G6949" s="749" t="s">
        <v>20735</v>
      </c>
      <c r="I6949" s="749" t="s">
        <v>236</v>
      </c>
      <c r="J6949" s="749" t="n">
        <v>1199.85</v>
      </c>
    </row>
    <row collapsed="false" customFormat="false" customHeight="true" hidden="true" ht="12.75" outlineLevel="0" r="6950">
      <c r="A6950" s="749" t="s">
        <v>20765</v>
      </c>
      <c r="B6950" s="749" t="str">
        <f aca="false">C6950&amp;D6950&amp;E6950&amp;F6950&amp;G6950&amp;H6950</f>
        <v>TUBO DE FºFº,CENTRIFUGADO,DUCTIL,P/CANALIZACOES SOB PRESSAO,CLASSE K-9,NORMA NBR 7675,PONTA/BOLSA,REVESTIDO EXTERNAMENTE COM ZINCO METALICO E PINTURA BETUMINOSA E INTERNAMENTE COMARGAMASSA DE CIMENTO, COM JUNTA ELASTICA,DIAMETRO DE 600MM.FORNECIMENTO.</v>
      </c>
      <c r="C6950" s="749" t="s">
        <v>17384</v>
      </c>
      <c r="D6950" s="749" t="s">
        <v>20728</v>
      </c>
      <c r="E6950" s="749" t="s">
        <v>20729</v>
      </c>
      <c r="F6950" s="749" t="s">
        <v>20766</v>
      </c>
      <c r="G6950" s="749" t="s">
        <v>20735</v>
      </c>
      <c r="I6950" s="749" t="s">
        <v>236</v>
      </c>
      <c r="J6950" s="749" t="n">
        <v>1556.32</v>
      </c>
    </row>
    <row collapsed="false" customFormat="false" customHeight="true" hidden="true" ht="12.75" outlineLevel="0" r="6951">
      <c r="A6951" s="749" t="s">
        <v>20767</v>
      </c>
      <c r="B6951" s="749" t="str">
        <f aca="false">C6951&amp;D6951&amp;E6951&amp;F6951&amp;G6951&amp;H6951</f>
        <v>TUBO DE FºFº,CENTRIFUGADO,DUCTIL,P/CANALIZACOES SOB PRESSAO,CLASSE K-9,NORMA NBR 7675,PONTA/BOLSA,REVESTIDO EXTERNAMENTE COM ZINCO METALICO E PINTURA BETUMINOSA E INTERNAMENTE COMARGAMASSA DE CIMENTO, COM JUNTA ELASTICA,DIAMETRO DE 600MM.FORNECIMENTO.</v>
      </c>
      <c r="C6951" s="749" t="s">
        <v>17384</v>
      </c>
      <c r="D6951" s="749" t="s">
        <v>20728</v>
      </c>
      <c r="E6951" s="749" t="s">
        <v>20729</v>
      </c>
      <c r="F6951" s="749" t="s">
        <v>20766</v>
      </c>
      <c r="G6951" s="749" t="s">
        <v>20735</v>
      </c>
      <c r="I6951" s="749" t="s">
        <v>236</v>
      </c>
      <c r="J6951" s="749" t="n">
        <v>1556.32</v>
      </c>
    </row>
    <row collapsed="false" customFormat="false" customHeight="true" hidden="true" ht="12.75" outlineLevel="0" r="6952">
      <c r="A6952" s="749" t="s">
        <v>20768</v>
      </c>
      <c r="B6952" s="749" t="str">
        <f aca="false">C6952&amp;D6952&amp;E6952&amp;F6952&amp;G6952&amp;H6952</f>
        <v>TUBO DE FºFº,CENTRIFUGADO,DUCTIL,P/CANALIZACOES SOB PRESSAO,CLASSE K-9,NORMA NBR 7675,PONTA/BOLSA,REVESTIDO EXTERNAMENTE COM ZINCO METALICO E PINTURA BETUMINOSA E INTERNAMENTE COMARGAMASSA DE CIMENTO, COM JUNTA ELASTICA,DIAMETRO DE 700MM.FORNECIMENTO.</v>
      </c>
      <c r="C6952" s="749" t="s">
        <v>17384</v>
      </c>
      <c r="D6952" s="749" t="s">
        <v>20728</v>
      </c>
      <c r="E6952" s="749" t="s">
        <v>20729</v>
      </c>
      <c r="F6952" s="749" t="s">
        <v>20769</v>
      </c>
      <c r="G6952" s="749" t="s">
        <v>20735</v>
      </c>
      <c r="I6952" s="749" t="s">
        <v>236</v>
      </c>
      <c r="J6952" s="749" t="n">
        <v>2192.44</v>
      </c>
    </row>
    <row collapsed="false" customFormat="false" customHeight="true" hidden="true" ht="12.75" outlineLevel="0" r="6953">
      <c r="A6953" s="749" t="s">
        <v>20770</v>
      </c>
      <c r="B6953" s="749" t="str">
        <f aca="false">C6953&amp;D6953&amp;E6953&amp;F6953&amp;G6953&amp;H6953</f>
        <v>TUBO DE FºFº,CENTRIFUGADO,DUCTIL,P/CANALIZACOES SOB PRESSAO,CLASSE K-9,NORMA NBR 7675,PONTA/BOLSA,REVESTIDO EXTERNAMENTE COM ZINCO METALICO E PINTURA BETUMINOSA E INTERNAMENTE COMARGAMASSA DE CIMENTO, COM JUNTA ELASTICA,DIAMETRO DE 700MM.FORNECIMENTO.</v>
      </c>
      <c r="C6953" s="749" t="s">
        <v>17384</v>
      </c>
      <c r="D6953" s="749" t="s">
        <v>20728</v>
      </c>
      <c r="E6953" s="749" t="s">
        <v>20729</v>
      </c>
      <c r="F6953" s="749" t="s">
        <v>20769</v>
      </c>
      <c r="G6953" s="749" t="s">
        <v>20735</v>
      </c>
      <c r="I6953" s="749" t="s">
        <v>236</v>
      </c>
      <c r="J6953" s="749" t="n">
        <v>2192.44</v>
      </c>
    </row>
    <row collapsed="false" customFormat="false" customHeight="true" hidden="true" ht="12.75" outlineLevel="0" r="6954">
      <c r="A6954" s="749" t="s">
        <v>20771</v>
      </c>
      <c r="B6954" s="749" t="str">
        <f aca="false">C6954&amp;D6954&amp;E6954&amp;F6954&amp;G6954&amp;H6954</f>
        <v>TUBO DE FºFº,CENTRIFUGADO,DUCTIL,P/CANALIZACOES SOB PRESSAO,CLASSE K-9,NORMA NBR 7675,PONTA/BOLSA,REVESTIDO EXTERNAMENTE COM ZINCO METALICO E PINTURA BETUMINOSA E INTERNAMENTE COMARGAMASSA DE CIMENTO, COM JUNTA ELASTICA,DIAMETRO DE 800MM.FORNECIMENTO.</v>
      </c>
      <c r="C6954" s="749" t="s">
        <v>17384</v>
      </c>
      <c r="D6954" s="749" t="s">
        <v>20728</v>
      </c>
      <c r="E6954" s="749" t="s">
        <v>20729</v>
      </c>
      <c r="F6954" s="749" t="s">
        <v>20772</v>
      </c>
      <c r="G6954" s="749" t="s">
        <v>20735</v>
      </c>
      <c r="I6954" s="749" t="s">
        <v>236</v>
      </c>
      <c r="J6954" s="749" t="n">
        <v>2625.3</v>
      </c>
    </row>
    <row collapsed="false" customFormat="false" customHeight="true" hidden="true" ht="12.75" outlineLevel="0" r="6955">
      <c r="A6955" s="749" t="s">
        <v>20773</v>
      </c>
      <c r="B6955" s="749" t="str">
        <f aca="false">C6955&amp;D6955&amp;E6955&amp;F6955&amp;G6955&amp;H6955</f>
        <v>TUBO DE FºFº,CENTRIFUGADO,DUCTIL,P/CANALIZACOES SOB PRESSAO,CLASSE K-9,NORMA NBR 7675,PONTA/BOLSA,REVESTIDO EXTERNAMENTE COM ZINCO METALICO E PINTURA BETUMINOSA E INTERNAMENTE COMARGAMASSA DE CIMENTO, COM JUNTA ELASTICA,DIAMETRO DE 800MM.FORNECIMENTO.</v>
      </c>
      <c r="C6955" s="749" t="s">
        <v>17384</v>
      </c>
      <c r="D6955" s="749" t="s">
        <v>20728</v>
      </c>
      <c r="E6955" s="749" t="s">
        <v>20729</v>
      </c>
      <c r="F6955" s="749" t="s">
        <v>20772</v>
      </c>
      <c r="G6955" s="749" t="s">
        <v>20735</v>
      </c>
      <c r="I6955" s="749" t="s">
        <v>236</v>
      </c>
      <c r="J6955" s="749" t="n">
        <v>2625.3</v>
      </c>
    </row>
    <row collapsed="false" customFormat="false" customHeight="true" hidden="true" ht="12.75" outlineLevel="0" r="6956">
      <c r="A6956" s="749" t="s">
        <v>20774</v>
      </c>
      <c r="B6956" s="749" t="str">
        <f aca="false">C6956&amp;D6956&amp;E6956&amp;F6956&amp;G6956&amp;H6956</f>
        <v>TUBO DE FºFº,CENTRIFUGADO,DUCTIL,P/CANALIZACOES SOB PRESSAO,CLASSE K-9,NORMA NBR 7675,PONTA/BOLSA,REVESTIDO EXTERNAMENTE COM ZINCO METALICO E PINTURA BETUMINOSA E INTERNAMENTE COMARGAMASSA DE CIMENTO, COM JUNTA ELASTICA,DIAMETRO DE 900MM.FORNECIMENTO.</v>
      </c>
      <c r="C6956" s="749" t="s">
        <v>17384</v>
      </c>
      <c r="D6956" s="749" t="s">
        <v>20728</v>
      </c>
      <c r="E6956" s="749" t="s">
        <v>20729</v>
      </c>
      <c r="F6956" s="749" t="s">
        <v>20775</v>
      </c>
      <c r="G6956" s="749" t="s">
        <v>20735</v>
      </c>
      <c r="I6956" s="749" t="s">
        <v>236</v>
      </c>
      <c r="J6956" s="749" t="n">
        <v>3072.93</v>
      </c>
    </row>
    <row collapsed="false" customFormat="false" customHeight="true" hidden="true" ht="12.75" outlineLevel="0" r="6957">
      <c r="A6957" s="749" t="s">
        <v>20776</v>
      </c>
      <c r="B6957" s="749" t="str">
        <f aca="false">C6957&amp;D6957&amp;E6957&amp;F6957&amp;G6957&amp;H6957</f>
        <v>TUBO DE FºFº,CENTRIFUGADO,DUCTIL,P/CANALIZACOES SOB PRESSAO,CLASSE K-9,NORMA NBR 7675,PONTA/BOLSA,REVESTIDO EXTERNAMENTE COM ZINCO METALICO E PINTURA BETUMINOSA E INTERNAMENTE COMARGAMASSA DE CIMENTO, COM JUNTA ELASTICA,DIAMETRO DE 900MM.FORNECIMENTO.</v>
      </c>
      <c r="C6957" s="749" t="s">
        <v>17384</v>
      </c>
      <c r="D6957" s="749" t="s">
        <v>20728</v>
      </c>
      <c r="E6957" s="749" t="s">
        <v>20729</v>
      </c>
      <c r="F6957" s="749" t="s">
        <v>20775</v>
      </c>
      <c r="G6957" s="749" t="s">
        <v>20735</v>
      </c>
      <c r="I6957" s="749" t="s">
        <v>236</v>
      </c>
      <c r="J6957" s="749" t="n">
        <v>3072.93</v>
      </c>
    </row>
    <row collapsed="false" customFormat="false" customHeight="true" hidden="true" ht="12.75" outlineLevel="0" r="6958">
      <c r="A6958" s="749" t="s">
        <v>20777</v>
      </c>
      <c r="B6958" s="749" t="str">
        <f aca="false">C6958&amp;D6958&amp;E6958&amp;F6958&amp;G6958&amp;H6958</f>
        <v>TUBO DE FºFº,CENTRIFUGADO,DUCTIL,P/CANALIZACOES SOB PRESSAO,CLASSE K-9,NORMA NBR 7675,PONTA/BOLSA,REVESTIDO EXTERNAMENTE COM ZINCO METALICO E PINTURA BETUMINOSA E INTERNAMENTE COMARGAMASSA DE CIMENTO, COM JUNTA ELASTICA,DIAMETRO DE 1000MM. FORNECIMENTO.</v>
      </c>
      <c r="C6958" s="749" t="s">
        <v>17384</v>
      </c>
      <c r="D6958" s="749" t="s">
        <v>20728</v>
      </c>
      <c r="E6958" s="749" t="s">
        <v>20729</v>
      </c>
      <c r="F6958" s="749" t="s">
        <v>20778</v>
      </c>
      <c r="G6958" s="749" t="s">
        <v>20779</v>
      </c>
      <c r="I6958" s="749" t="s">
        <v>236</v>
      </c>
      <c r="J6958" s="749" t="n">
        <v>3584.74</v>
      </c>
    </row>
    <row collapsed="false" customFormat="false" customHeight="true" hidden="true" ht="12.75" outlineLevel="0" r="6959">
      <c r="A6959" s="749" t="s">
        <v>20780</v>
      </c>
      <c r="B6959" s="749" t="str">
        <f aca="false">C6959&amp;D6959&amp;E6959&amp;F6959&amp;G6959&amp;H6959</f>
        <v>TUBO DE FºFº,CENTRIFUGADO,DUCTIL,P/CANALIZACOES SOB PRESSAO,CLASSE K-9,NORMA NBR 7675,PONTA/BOLSA,REVESTIDO EXTERNAMENTE COM ZINCO METALICO E PINTURA BETUMINOSA E INTERNAMENTE COMARGAMASSA DE CIMENTO, COM JUNTA ELASTICA,DIAMETRO DE 1000MM. FORNECIMENTO.</v>
      </c>
      <c r="C6959" s="749" t="s">
        <v>17384</v>
      </c>
      <c r="D6959" s="749" t="s">
        <v>20728</v>
      </c>
      <c r="E6959" s="749" t="s">
        <v>20729</v>
      </c>
      <c r="F6959" s="749" t="s">
        <v>20778</v>
      </c>
      <c r="G6959" s="749" t="s">
        <v>20779</v>
      </c>
      <c r="I6959" s="749" t="s">
        <v>236</v>
      </c>
      <c r="J6959" s="749" t="n">
        <v>3584.74</v>
      </c>
    </row>
    <row collapsed="false" customFormat="false" customHeight="true" hidden="true" ht="12.75" outlineLevel="0" r="6960">
      <c r="A6960" s="749" t="s">
        <v>20781</v>
      </c>
      <c r="B6960" s="749" t="str">
        <f aca="false">C6960&amp;D6960&amp;E6960&amp;F6960&amp;G6960&amp;H6960</f>
        <v>TUBO DE FºFº,CENTRIFUGADO,DUCTIL,P/CANALIZACOES SOB PRESSAO,CLASSE K-9,NORMA NBR 7675,PONTA/BOLSA,REVESTIDO EXTERNAMENTE COM ZINCO METALICO E PINTURA BETUMINOSA E INTERNAMENTE COMARGAMASSA DE CIMENTO, COM JUNTA ELASTICA,DIAMETRO DE 1200MM. FORNECIMENTO.</v>
      </c>
      <c r="C6960" s="749" t="s">
        <v>17384</v>
      </c>
      <c r="D6960" s="749" t="s">
        <v>20728</v>
      </c>
      <c r="E6960" s="749" t="s">
        <v>20729</v>
      </c>
      <c r="F6960" s="749" t="s">
        <v>20782</v>
      </c>
      <c r="G6960" s="749" t="s">
        <v>20779</v>
      </c>
      <c r="I6960" s="749" t="s">
        <v>236</v>
      </c>
      <c r="J6960" s="749" t="n">
        <v>4698.89</v>
      </c>
    </row>
    <row collapsed="false" customFormat="false" customHeight="true" hidden="true" ht="12.75" outlineLevel="0" r="6961">
      <c r="A6961" s="749" t="s">
        <v>20783</v>
      </c>
      <c r="B6961" s="749" t="str">
        <f aca="false">C6961&amp;D6961&amp;E6961&amp;F6961&amp;G6961&amp;H6961</f>
        <v>TUBO DE FºFº,CENTRIFUGADO,DUCTIL,P/CANALIZACOES SOB PRESSAO,CLASSE K-9,NORMA NBR 7675,PONTA/BOLSA,REVESTIDO EXTERNAMENTE COM ZINCO METALICO E PINTURA BETUMINOSA E INTERNAMENTE COMARGAMASSA DE CIMENTO, COM JUNTA ELASTICA,DIAMETRO DE 1200MM. FORNECIMENTO.</v>
      </c>
      <c r="C6961" s="749" t="s">
        <v>17384</v>
      </c>
      <c r="D6961" s="749" t="s">
        <v>20728</v>
      </c>
      <c r="E6961" s="749" t="s">
        <v>20729</v>
      </c>
      <c r="F6961" s="749" t="s">
        <v>20782</v>
      </c>
      <c r="G6961" s="749" t="s">
        <v>20779</v>
      </c>
      <c r="I6961" s="749" t="s">
        <v>236</v>
      </c>
      <c r="J6961" s="749" t="n">
        <v>4698.89</v>
      </c>
    </row>
    <row collapsed="false" customFormat="false" customHeight="true" hidden="true" ht="12.75" outlineLevel="0" r="6962">
      <c r="A6962" s="749" t="s">
        <v>20784</v>
      </c>
      <c r="B6962" s="749" t="str">
        <f aca="false">C6962&amp;D6962&amp;E6962&amp;F6962&amp;G6962&amp;H6962</f>
        <v>TUBO DE FºFº,CENTRIFUGADO,DUCTIL,P/CANALIZACOES SOB PRESSAO,CLASSE K-7,NORMA NBR 7675,PONTA/BOLSA,REVESTIDO EXTERNAMENTE COM ZINCO METALICO E PINTURA BETUMINOSA E INTERNAMENTE COMARGAMASSA DE CIMENTO,COM JUNTA ELASTICA,BOLSA MODELO JE2GS CONFORME NORMA NBR 13747:1996,DIAMETRO DE 150MM.FORNECIMENTO.</v>
      </c>
      <c r="C6962" s="749" t="s">
        <v>17384</v>
      </c>
      <c r="D6962" s="749" t="s">
        <v>20785</v>
      </c>
      <c r="E6962" s="749" t="s">
        <v>20729</v>
      </c>
      <c r="F6962" s="749" t="s">
        <v>20730</v>
      </c>
      <c r="G6962" s="749" t="s">
        <v>20786</v>
      </c>
      <c r="I6962" s="749" t="s">
        <v>236</v>
      </c>
      <c r="J6962" s="749" t="n">
        <v>361.49</v>
      </c>
    </row>
    <row collapsed="false" customFormat="false" customHeight="true" hidden="true" ht="12.75" outlineLevel="0" r="6963">
      <c r="A6963" s="749" t="s">
        <v>20787</v>
      </c>
      <c r="B6963" s="749" t="str">
        <f aca="false">C6963&amp;D6963&amp;E6963&amp;F6963&amp;G6963&amp;H6963</f>
        <v>TUBO DE FºFº,CENTRIFUGADO,DUCTIL,P/CANALIZACOES SOB PRESSAO,CLASSE K-7,NORMA NBR 7675,PONTA/BOLSA,REVESTIDO EXTERNAMENTE COM ZINCO METALICO E PINTURA BETUMINOSA E INTERNAMENTE COMARGAMASSA DE CIMENTO,COM JUNTA ELASTICA,BOLSA MODELO JE2GS CONFORME NORMA NBR 13747:1996,DIAMETRO DE 150MM.FORNECIMENTO.</v>
      </c>
      <c r="C6963" s="749" t="s">
        <v>17384</v>
      </c>
      <c r="D6963" s="749" t="s">
        <v>20785</v>
      </c>
      <c r="E6963" s="749" t="s">
        <v>20729</v>
      </c>
      <c r="F6963" s="749" t="s">
        <v>20730</v>
      </c>
      <c r="G6963" s="749" t="s">
        <v>20786</v>
      </c>
      <c r="I6963" s="749" t="s">
        <v>236</v>
      </c>
      <c r="J6963" s="749" t="n">
        <v>361.49</v>
      </c>
    </row>
    <row collapsed="false" customFormat="false" customHeight="true" hidden="true" ht="12.75" outlineLevel="0" r="6964">
      <c r="A6964" s="749" t="s">
        <v>20788</v>
      </c>
      <c r="B6964" s="749" t="str">
        <f aca="false">C6964&amp;D6964&amp;E6964&amp;F6964&amp;G6964&amp;H6964</f>
        <v>TUBO DE FºFº,CENTRIFUGADO,DUCTIL,P/CANALIZACOES SOB PRESSAO,CLASSE K-7,NORMA NBR 7675,PONTA/BOLSA,REVESTIDO EXTERNAMENTE COM ZINCO METALICO E PINTURA BETUMINOSA E INTERNAMENTE COMARGAMASSA DE CIMENTO, COM JUNTA ELASTICA,DIAMETRO DE 200MM.FORNECIMENTO.</v>
      </c>
      <c r="C6964" s="749" t="s">
        <v>17384</v>
      </c>
      <c r="D6964" s="749" t="s">
        <v>20785</v>
      </c>
      <c r="E6964" s="749" t="s">
        <v>20729</v>
      </c>
      <c r="F6964" s="749" t="s">
        <v>20741</v>
      </c>
      <c r="G6964" s="749" t="s">
        <v>20735</v>
      </c>
      <c r="I6964" s="749" t="s">
        <v>236</v>
      </c>
      <c r="J6964" s="749" t="n">
        <v>432.14</v>
      </c>
    </row>
    <row collapsed="false" customFormat="false" customHeight="true" hidden="true" ht="12.75" outlineLevel="0" r="6965">
      <c r="A6965" s="749" t="s">
        <v>20789</v>
      </c>
      <c r="B6965" s="749" t="str">
        <f aca="false">C6965&amp;D6965&amp;E6965&amp;F6965&amp;G6965&amp;H6965</f>
        <v>TUBO DE FºFº,CENTRIFUGADO,DUCTIL,P/CANALIZACOES SOB PRESSAO,CLASSE K-7,NORMA NBR 7675,PONTA/BOLSA,REVESTIDO EXTERNAMENTE COM ZINCO METALICO E PINTURA BETUMINOSA E INTERNAMENTE COMARGAMASSA DE CIMENTO, COM JUNTA ELASTICA,DIAMETRO DE 200MM.FORNECIMENTO.</v>
      </c>
      <c r="C6965" s="749" t="s">
        <v>17384</v>
      </c>
      <c r="D6965" s="749" t="s">
        <v>20785</v>
      </c>
      <c r="E6965" s="749" t="s">
        <v>20729</v>
      </c>
      <c r="F6965" s="749" t="s">
        <v>20741</v>
      </c>
      <c r="G6965" s="749" t="s">
        <v>20735</v>
      </c>
      <c r="I6965" s="749" t="s">
        <v>236</v>
      </c>
      <c r="J6965" s="749" t="n">
        <v>432.14</v>
      </c>
    </row>
    <row collapsed="false" customFormat="false" customHeight="true" hidden="true" ht="12.75" outlineLevel="0" r="6966">
      <c r="A6966" s="749" t="s">
        <v>20790</v>
      </c>
      <c r="B6966" s="749" t="str">
        <f aca="false">C6966&amp;D6966&amp;E6966&amp;F6966&amp;G6966&amp;H6966</f>
        <v>TUBO DE FºFº,CENTRIFUGADO,DUCTIL,P/CANALIZACOES SOB PRESSAO,CLASSE K-7,NORMA NBR 7675,PONTA/BOLSA,REVESTIDO EXTERNAMENTE COM ZINCO METALICO E PINTURA BETUMINOSA E INTERNAMENTE COMARGAMASSA DE CIMENTO, COM JUNTA ELASTICA,DIAMETRO DE 250MM.FORNECIMENTO.</v>
      </c>
      <c r="C6966" s="749" t="s">
        <v>17384</v>
      </c>
      <c r="D6966" s="749" t="s">
        <v>20785</v>
      </c>
      <c r="E6966" s="749" t="s">
        <v>20729</v>
      </c>
      <c r="F6966" s="749" t="s">
        <v>20744</v>
      </c>
      <c r="G6966" s="749" t="s">
        <v>20735</v>
      </c>
      <c r="I6966" s="749" t="s">
        <v>236</v>
      </c>
      <c r="J6966" s="749" t="n">
        <v>528.39</v>
      </c>
    </row>
    <row collapsed="false" customFormat="false" customHeight="true" hidden="true" ht="12.75" outlineLevel="0" r="6967">
      <c r="A6967" s="749" t="s">
        <v>20791</v>
      </c>
      <c r="B6967" s="749" t="str">
        <f aca="false">C6967&amp;D6967&amp;E6967&amp;F6967&amp;G6967&amp;H6967</f>
        <v>TUBO DE FºFº,CENTRIFUGADO,DUCTIL,P/CANALIZACOES SOB PRESSAO,CLASSE K-7,NORMA NBR 7675,PONTA/BOLSA,REVESTIDO EXTERNAMENTE COM ZINCO METALICO E PINTURA BETUMINOSA E INTERNAMENTE COMARGAMASSA DE CIMENTO, COM JUNTA ELASTICA,DIAMETRO DE 250MM.FORNECIMENTO.</v>
      </c>
      <c r="C6967" s="749" t="s">
        <v>17384</v>
      </c>
      <c r="D6967" s="749" t="s">
        <v>20785</v>
      </c>
      <c r="E6967" s="749" t="s">
        <v>20729</v>
      </c>
      <c r="F6967" s="749" t="s">
        <v>20744</v>
      </c>
      <c r="G6967" s="749" t="s">
        <v>20735</v>
      </c>
      <c r="I6967" s="749" t="s">
        <v>236</v>
      </c>
      <c r="J6967" s="749" t="n">
        <v>528.39</v>
      </c>
    </row>
    <row collapsed="false" customFormat="false" customHeight="true" hidden="true" ht="12.75" outlineLevel="0" r="6968">
      <c r="A6968" s="749" t="s">
        <v>20792</v>
      </c>
      <c r="B6968" s="749" t="str">
        <f aca="false">C6968&amp;D6968&amp;E6968&amp;F6968&amp;G6968&amp;H6968</f>
        <v>TUBO DE FºFº,CENTRIFUGADO,DUCTIL,P/CANALIZACOES SOB PRESSAO,CLASSE K-7,NORMA NBR 7675,PONTA/BOLSA,REVESTIDO EXTERNAMENTE COM ZINCO METALICO E PINTURA BETUMINOSA E INTERNAMENTE COMARGAMASSA DE CIMENTO, COM JUNTA ELASTICA,DIAMETRO DE 300MM.FORNECIMENTO.</v>
      </c>
      <c r="C6968" s="749" t="s">
        <v>17384</v>
      </c>
      <c r="D6968" s="749" t="s">
        <v>20785</v>
      </c>
      <c r="E6968" s="749" t="s">
        <v>20729</v>
      </c>
      <c r="F6968" s="749" t="s">
        <v>20747</v>
      </c>
      <c r="G6968" s="749" t="s">
        <v>20735</v>
      </c>
      <c r="I6968" s="749" t="s">
        <v>236</v>
      </c>
      <c r="J6968" s="749" t="n">
        <v>602.87</v>
      </c>
    </row>
    <row collapsed="false" customFormat="false" customHeight="true" hidden="true" ht="12.75" outlineLevel="0" r="6969">
      <c r="A6969" s="749" t="s">
        <v>20793</v>
      </c>
      <c r="B6969" s="749" t="str">
        <f aca="false">C6969&amp;D6969&amp;E6969&amp;F6969&amp;G6969&amp;H6969</f>
        <v>TUBO DE FºFº,CENTRIFUGADO,DUCTIL,P/CANALIZACOES SOB PRESSAO,CLASSE K-7,NORMA NBR 7675,PONTA/BOLSA,REVESTIDO EXTERNAMENTE COM ZINCO METALICO E PINTURA BETUMINOSA E INTERNAMENTE COMARGAMASSA DE CIMENTO, COM JUNTA ELASTICA,DIAMETRO DE 300MM.FORNECIMENTO.</v>
      </c>
      <c r="C6969" s="749" t="s">
        <v>17384</v>
      </c>
      <c r="D6969" s="749" t="s">
        <v>20785</v>
      </c>
      <c r="E6969" s="749" t="s">
        <v>20729</v>
      </c>
      <c r="F6969" s="749" t="s">
        <v>20747</v>
      </c>
      <c r="G6969" s="749" t="s">
        <v>20735</v>
      </c>
      <c r="I6969" s="749" t="s">
        <v>236</v>
      </c>
      <c r="J6969" s="749" t="n">
        <v>602.87</v>
      </c>
    </row>
    <row collapsed="false" customFormat="false" customHeight="true" hidden="true" ht="12.75" outlineLevel="0" r="6970">
      <c r="A6970" s="749" t="s">
        <v>20794</v>
      </c>
      <c r="B6970" s="749" t="str">
        <f aca="false">C6970&amp;D6970&amp;E6970&amp;F6970&amp;G6970&amp;H6970</f>
        <v>TUBO DE FºFº,CENTRIFUGADO,DUCTIL,P/CANALIZACOES SOB PRESSAO,CLASSE K-7,NORMA NBR 7675,PONTA/BOLSA,REVESTIDO EXTERNAMENTE COM ZINCO METALICO E PINTURA BETUMINOSA E INTERNAMENTE COMARGAMASSA DE CIMENTO, COM JUNTA ELASTICA,DIAMETRO DE 350MM.FORNECIMENTO.</v>
      </c>
      <c r="C6970" s="749" t="s">
        <v>17384</v>
      </c>
      <c r="D6970" s="749" t="s">
        <v>20785</v>
      </c>
      <c r="E6970" s="749" t="s">
        <v>20729</v>
      </c>
      <c r="F6970" s="749" t="s">
        <v>20750</v>
      </c>
      <c r="G6970" s="749" t="s">
        <v>20735</v>
      </c>
      <c r="I6970" s="749" t="s">
        <v>236</v>
      </c>
      <c r="J6970" s="749" t="n">
        <v>795.42</v>
      </c>
    </row>
    <row collapsed="false" customFormat="false" customHeight="true" hidden="true" ht="12.75" outlineLevel="0" r="6971">
      <c r="A6971" s="749" t="s">
        <v>20795</v>
      </c>
      <c r="B6971" s="749" t="str">
        <f aca="false">C6971&amp;D6971&amp;E6971&amp;F6971&amp;G6971&amp;H6971</f>
        <v>TUBO DE FºFº,CENTRIFUGADO,DUCTIL,P/CANALIZACOES SOB PRESSAO,CLASSE K-7,NORMA NBR 7675,PONTA/BOLSA,REVESTIDO EXTERNAMENTE COM ZINCO METALICO E PINTURA BETUMINOSA E INTERNAMENTE COMARGAMASSA DE CIMENTO, COM JUNTA ELASTICA,DIAMETRO DE 350MM.FORNECIMENTO.</v>
      </c>
      <c r="C6971" s="749" t="s">
        <v>17384</v>
      </c>
      <c r="D6971" s="749" t="s">
        <v>20785</v>
      </c>
      <c r="E6971" s="749" t="s">
        <v>20729</v>
      </c>
      <c r="F6971" s="749" t="s">
        <v>20750</v>
      </c>
      <c r="G6971" s="749" t="s">
        <v>20735</v>
      </c>
      <c r="I6971" s="749" t="s">
        <v>236</v>
      </c>
      <c r="J6971" s="749" t="n">
        <v>795.42</v>
      </c>
    </row>
    <row collapsed="false" customFormat="false" customHeight="true" hidden="true" ht="12.75" outlineLevel="0" r="6972">
      <c r="A6972" s="749" t="s">
        <v>20796</v>
      </c>
      <c r="B6972" s="749" t="str">
        <f aca="false">C6972&amp;D6972&amp;E6972&amp;F6972&amp;G6972&amp;H6972</f>
        <v>TUBO DE FºFº,CENTRIFUGADO,DUCTIL,P/CANALIZACOES SOB PRESSAO,CLASSE K-7,NORMA NBR 7675,PONTA/BOLSA,REVESTIDO EXTERNAMENTE COM ZINCO METALICO E PINTURA BETUMINOSA E INTERNAMENTE COMARGAMASSA DE CIMENTO, COM JUNTA ELASTICA,DIAMETRO DE 400MM.FORNECIMENTO.</v>
      </c>
      <c r="C6972" s="749" t="s">
        <v>17384</v>
      </c>
      <c r="D6972" s="749" t="s">
        <v>20785</v>
      </c>
      <c r="E6972" s="749" t="s">
        <v>20729</v>
      </c>
      <c r="F6972" s="749" t="s">
        <v>20753</v>
      </c>
      <c r="G6972" s="749" t="s">
        <v>20735</v>
      </c>
      <c r="I6972" s="749" t="s">
        <v>236</v>
      </c>
      <c r="J6972" s="749" t="n">
        <v>848.74</v>
      </c>
    </row>
    <row collapsed="false" customFormat="false" customHeight="true" hidden="true" ht="12.75" outlineLevel="0" r="6973">
      <c r="A6973" s="749" t="s">
        <v>20797</v>
      </c>
      <c r="B6973" s="749" t="str">
        <f aca="false">C6973&amp;D6973&amp;E6973&amp;F6973&amp;G6973&amp;H6973</f>
        <v>TUBO DE FºFº,CENTRIFUGADO,DUCTIL,P/CANALIZACOES SOB PRESSAO,CLASSE K-7,NORMA NBR 7675,PONTA/BOLSA,REVESTIDO EXTERNAMENTE COM ZINCO METALICO E PINTURA BETUMINOSA E INTERNAMENTE COMARGAMASSA DE CIMENTO, COM JUNTA ELASTICA,DIAMETRO DE 400MM.FORNECIMENTO.</v>
      </c>
      <c r="C6973" s="749" t="s">
        <v>17384</v>
      </c>
      <c r="D6973" s="749" t="s">
        <v>20785</v>
      </c>
      <c r="E6973" s="749" t="s">
        <v>20729</v>
      </c>
      <c r="F6973" s="749" t="s">
        <v>20753</v>
      </c>
      <c r="G6973" s="749" t="s">
        <v>20735</v>
      </c>
      <c r="I6973" s="749" t="s">
        <v>236</v>
      </c>
      <c r="J6973" s="749" t="n">
        <v>848.74</v>
      </c>
    </row>
    <row collapsed="false" customFormat="false" customHeight="true" hidden="true" ht="12.75" outlineLevel="0" r="6974">
      <c r="A6974" s="749" t="s">
        <v>20798</v>
      </c>
      <c r="B6974" s="749" t="str">
        <f aca="false">C6974&amp;D6974&amp;E6974&amp;F6974&amp;G6974&amp;H6974</f>
        <v>TUBO DE FERRO FUNDIDO,CENTRIFUGADO,DUCTIL,P/CANALIZACAO SOBPRESSAO,CLASSE K-7,NORMA NBR 7675,PONTA/BOLSA,REVESTIDO EXTERNAMENTE COM ZINCO METALICO E PINTURA BETUMINOSA E INTERNAMENTE COM ARGAMASSA DE CIMENTO, COM JUNTA ELASTICA,DIAMETRO DE 450MM. FORNECIMENTO.</v>
      </c>
      <c r="C6974" s="749" t="s">
        <v>20756</v>
      </c>
      <c r="D6974" s="749" t="s">
        <v>20799</v>
      </c>
      <c r="E6974" s="749" t="s">
        <v>20758</v>
      </c>
      <c r="F6974" s="749" t="s">
        <v>20800</v>
      </c>
      <c r="G6974" s="749" t="s">
        <v>20801</v>
      </c>
      <c r="I6974" s="749" t="s">
        <v>236</v>
      </c>
      <c r="J6974" s="749" t="n">
        <v>993.73</v>
      </c>
    </row>
    <row collapsed="false" customFormat="false" customHeight="true" hidden="true" ht="12.75" outlineLevel="0" r="6975">
      <c r="A6975" s="749" t="s">
        <v>20802</v>
      </c>
      <c r="B6975" s="749" t="str">
        <f aca="false">C6975&amp;D6975&amp;E6975&amp;F6975&amp;G6975&amp;H6975</f>
        <v>TUBO DE FERRO FUNDIDO,CENTRIFUGADO,DUCTIL,P/CANALIZACAO SOBPRESSAO,CLASSE K-7,NORMA NBR 7675,PONTA/BOLSA,REVESTIDO EXTERNAMENTE COM ZINCO METALICO E PINTURA BETUMINOSA E INTERNAMENTE COM ARGAMASSA DE CIMENTO, COM JUNTA ELASTICA,DIAMETRO DE 450MM. FORNECIMENTO.</v>
      </c>
      <c r="C6975" s="749" t="s">
        <v>20756</v>
      </c>
      <c r="D6975" s="749" t="s">
        <v>20799</v>
      </c>
      <c r="E6975" s="749" t="s">
        <v>20758</v>
      </c>
      <c r="F6975" s="749" t="s">
        <v>20800</v>
      </c>
      <c r="G6975" s="749" t="s">
        <v>20801</v>
      </c>
      <c r="I6975" s="749" t="s">
        <v>236</v>
      </c>
      <c r="J6975" s="749" t="n">
        <v>993.73</v>
      </c>
    </row>
    <row collapsed="false" customFormat="false" customHeight="true" hidden="true" ht="12.75" outlineLevel="0" r="6976">
      <c r="A6976" s="749" t="s">
        <v>20803</v>
      </c>
      <c r="B6976" s="749" t="str">
        <f aca="false">C6976&amp;D6976&amp;E6976&amp;F6976&amp;G6976&amp;H6976</f>
        <v>TUBO DE FºFº,CENTRIFUGADO,DUCTIL,P/CANALIZACOES SOB PRESSAO,CLASSE K-7,NORMA NBR 7675,PONTA/BOLSA,REVESTIDO EXTERNAMENTE COM ZINCO METALICO E PINTURA BETUMINOSA E INTERNAMENTE COMARGAMASSA DE CIMENTO, COM JUNTA ELASTICA,DIAMETRO DE 500MM.FORNECIMENTO.</v>
      </c>
      <c r="C6976" s="749" t="s">
        <v>17384</v>
      </c>
      <c r="D6976" s="749" t="s">
        <v>20785</v>
      </c>
      <c r="E6976" s="749" t="s">
        <v>20729</v>
      </c>
      <c r="F6976" s="749" t="s">
        <v>20763</v>
      </c>
      <c r="G6976" s="749" t="s">
        <v>20735</v>
      </c>
      <c r="I6976" s="749" t="s">
        <v>236</v>
      </c>
      <c r="J6976" s="749" t="n">
        <v>1058.29</v>
      </c>
    </row>
    <row collapsed="false" customFormat="false" customHeight="true" hidden="true" ht="12.75" outlineLevel="0" r="6977">
      <c r="A6977" s="749" t="s">
        <v>20804</v>
      </c>
      <c r="B6977" s="749" t="str">
        <f aca="false">C6977&amp;D6977&amp;E6977&amp;F6977&amp;G6977&amp;H6977</f>
        <v>TUBO DE FºFº,CENTRIFUGADO,DUCTIL,P/CANALIZACOES SOB PRESSAO,CLASSE K-7,NORMA NBR 7675,PONTA/BOLSA,REVESTIDO EXTERNAMENTE COM ZINCO METALICO E PINTURA BETUMINOSA E INTERNAMENTE COMARGAMASSA DE CIMENTO, COM JUNTA ELASTICA,DIAMETRO DE 500MM.FORNECIMENTO.</v>
      </c>
      <c r="C6977" s="749" t="s">
        <v>17384</v>
      </c>
      <c r="D6977" s="749" t="s">
        <v>20785</v>
      </c>
      <c r="E6977" s="749" t="s">
        <v>20729</v>
      </c>
      <c r="F6977" s="749" t="s">
        <v>20763</v>
      </c>
      <c r="G6977" s="749" t="s">
        <v>20735</v>
      </c>
      <c r="I6977" s="749" t="s">
        <v>236</v>
      </c>
      <c r="J6977" s="749" t="n">
        <v>1058.29</v>
      </c>
    </row>
    <row collapsed="false" customFormat="false" customHeight="true" hidden="true" ht="12.75" outlineLevel="0" r="6978">
      <c r="A6978" s="749" t="s">
        <v>20805</v>
      </c>
      <c r="B6978" s="749" t="str">
        <f aca="false">C6978&amp;D6978&amp;E6978&amp;F6978&amp;G6978&amp;H6978</f>
        <v>TUBO DE FºFº,CENTRIFUGADO,DUCTIL,P/CANALIZACOES SOB PRESSAO,CLASSE K-7,NORMA NBR 7675,PONTA/BOLSA,REVESTIDO EXTERNAMENTE COM ZINCO METALICO E PINTURA BETUMINOSA E INTERNAMENTE COMARGAMASSA DE CIMENTO, COM JUNTA ELASTICA,DIAMETRO DE 600MM.FORNECIMENTO.</v>
      </c>
      <c r="C6978" s="749" t="s">
        <v>17384</v>
      </c>
      <c r="D6978" s="749" t="s">
        <v>20785</v>
      </c>
      <c r="E6978" s="749" t="s">
        <v>20729</v>
      </c>
      <c r="F6978" s="749" t="s">
        <v>20766</v>
      </c>
      <c r="G6978" s="749" t="s">
        <v>20735</v>
      </c>
      <c r="I6978" s="749" t="s">
        <v>236</v>
      </c>
      <c r="J6978" s="749" t="n">
        <v>1368.33</v>
      </c>
    </row>
    <row collapsed="false" customFormat="false" customHeight="true" hidden="true" ht="12.75" outlineLevel="0" r="6979">
      <c r="A6979" s="749" t="s">
        <v>20806</v>
      </c>
      <c r="B6979" s="749" t="str">
        <f aca="false">C6979&amp;D6979&amp;E6979&amp;F6979&amp;G6979&amp;H6979</f>
        <v>TUBO DE FºFº,CENTRIFUGADO,DUCTIL,P/CANALIZACOES SOB PRESSAO,CLASSE K-7,NORMA NBR 7675,PONTA/BOLSA,REVESTIDO EXTERNAMENTE COM ZINCO METALICO E PINTURA BETUMINOSA E INTERNAMENTE COMARGAMASSA DE CIMENTO, COM JUNTA ELASTICA,DIAMETRO DE 600MM.FORNECIMENTO.</v>
      </c>
      <c r="C6979" s="749" t="s">
        <v>17384</v>
      </c>
      <c r="D6979" s="749" t="s">
        <v>20785</v>
      </c>
      <c r="E6979" s="749" t="s">
        <v>20729</v>
      </c>
      <c r="F6979" s="749" t="s">
        <v>20766</v>
      </c>
      <c r="G6979" s="749" t="s">
        <v>20735</v>
      </c>
      <c r="I6979" s="749" t="s">
        <v>236</v>
      </c>
      <c r="J6979" s="749" t="n">
        <v>1368.33</v>
      </c>
    </row>
    <row collapsed="false" customFormat="false" customHeight="true" hidden="true" ht="12.75" outlineLevel="0" r="6980">
      <c r="A6980" s="749" t="s">
        <v>20807</v>
      </c>
      <c r="B6980" s="749" t="str">
        <f aca="false">C6980&amp;D6980&amp;E6980&amp;F6980&amp;G6980&amp;H6980</f>
        <v>TUBO DE FºFº,CENTRIFUGADO,DUCTIL,P/CANALIZACOES SOB PRESSAO.CLASSE K-7,NORMA NBR 7675,PONTA/BOLSA,REVESTIDO EXTERNAMENTE COM ZINCO METALICO E PINTURA BETUMINOSA E INTERNAMENTE COMARGAMASSA DE CIMENTO, COM JUNTA ELASTICA,DIAMETRO DE 700MM.FORNECIMENTO.</v>
      </c>
      <c r="C6980" s="749" t="s">
        <v>20808</v>
      </c>
      <c r="D6980" s="749" t="s">
        <v>20785</v>
      </c>
      <c r="E6980" s="749" t="s">
        <v>20729</v>
      </c>
      <c r="F6980" s="749" t="s">
        <v>20769</v>
      </c>
      <c r="G6980" s="749" t="s">
        <v>20735</v>
      </c>
      <c r="I6980" s="749" t="s">
        <v>236</v>
      </c>
      <c r="J6980" s="749" t="n">
        <v>1945.45</v>
      </c>
    </row>
    <row collapsed="false" customFormat="false" customHeight="true" hidden="true" ht="12.75" outlineLevel="0" r="6981">
      <c r="A6981" s="749" t="s">
        <v>20809</v>
      </c>
      <c r="B6981" s="749" t="str">
        <f aca="false">C6981&amp;D6981&amp;E6981&amp;F6981&amp;G6981&amp;H6981</f>
        <v>TUBO DE FºFº,CENTRIFUGADO,DUCTIL,P/CANALIZACOES SOB PRESSAO.CLASSE K-7,NORMA NBR 7675,PONTA/BOLSA,REVESTIDO EXTERNAMENTE COM ZINCO METALICO E PINTURA BETUMINOSA E INTERNAMENTE COMARGAMASSA DE CIMENTO, COM JUNTA ELASTICA,DIAMETRO DE 700MM.FORNECIMENTO.</v>
      </c>
      <c r="C6981" s="749" t="s">
        <v>20808</v>
      </c>
      <c r="D6981" s="749" t="s">
        <v>20785</v>
      </c>
      <c r="E6981" s="749" t="s">
        <v>20729</v>
      </c>
      <c r="F6981" s="749" t="s">
        <v>20769</v>
      </c>
      <c r="G6981" s="749" t="s">
        <v>20735</v>
      </c>
      <c r="I6981" s="749" t="s">
        <v>236</v>
      </c>
      <c r="J6981" s="749" t="n">
        <v>1945.45</v>
      </c>
    </row>
    <row collapsed="false" customFormat="false" customHeight="true" hidden="true" ht="12.75" outlineLevel="0" r="6982">
      <c r="A6982" s="749" t="s">
        <v>20810</v>
      </c>
      <c r="B6982" s="749" t="str">
        <f aca="false">C6982&amp;D6982&amp;E6982&amp;F6982&amp;G6982&amp;H6982</f>
        <v>TUBO DE FºFº,CENTRIFUGADO,DUCTIL,P/CANALIZACOES SOB PRESSAO,CLASSE K-7,NORMA NBR 7675,PONTA/BOLSA,REVESTIDO EXTERNAMENTE COM ZINCO METALICO E PINTURA BETUMINOSA E INTERNAMENTE COMARGAMASSA DE CIMENTO, COM JUNTA ELASTICA,DIAMETRO DE 800MM.FORNECIMENTO.</v>
      </c>
      <c r="C6982" s="749" t="s">
        <v>17384</v>
      </c>
      <c r="D6982" s="749" t="s">
        <v>20785</v>
      </c>
      <c r="E6982" s="749" t="s">
        <v>20729</v>
      </c>
      <c r="F6982" s="749" t="s">
        <v>20772</v>
      </c>
      <c r="G6982" s="749" t="s">
        <v>20735</v>
      </c>
      <c r="I6982" s="749" t="s">
        <v>236</v>
      </c>
      <c r="J6982" s="749" t="n">
        <v>2258.15</v>
      </c>
    </row>
    <row collapsed="false" customFormat="false" customHeight="true" hidden="true" ht="12.75" outlineLevel="0" r="6983">
      <c r="A6983" s="749" t="s">
        <v>20811</v>
      </c>
      <c r="B6983" s="749" t="str">
        <f aca="false">C6983&amp;D6983&amp;E6983&amp;F6983&amp;G6983&amp;H6983</f>
        <v>TUBO DE FºFº,CENTRIFUGADO,DUCTIL,P/CANALIZACOES SOB PRESSAO,CLASSE K-7,NORMA NBR 7675,PONTA/BOLSA,REVESTIDO EXTERNAMENTE COM ZINCO METALICO E PINTURA BETUMINOSA E INTERNAMENTE COMARGAMASSA DE CIMENTO, COM JUNTA ELASTICA,DIAMETRO DE 800MM.FORNECIMENTO.</v>
      </c>
      <c r="C6983" s="749" t="s">
        <v>17384</v>
      </c>
      <c r="D6983" s="749" t="s">
        <v>20785</v>
      </c>
      <c r="E6983" s="749" t="s">
        <v>20729</v>
      </c>
      <c r="F6983" s="749" t="s">
        <v>20772</v>
      </c>
      <c r="G6983" s="749" t="s">
        <v>20735</v>
      </c>
      <c r="I6983" s="749" t="s">
        <v>236</v>
      </c>
      <c r="J6983" s="749" t="n">
        <v>2258.15</v>
      </c>
    </row>
    <row collapsed="false" customFormat="false" customHeight="true" hidden="true" ht="12.75" outlineLevel="0" r="6984">
      <c r="A6984" s="749" t="s">
        <v>20812</v>
      </c>
      <c r="B6984" s="749" t="str">
        <f aca="false">C6984&amp;D6984&amp;E6984&amp;F6984&amp;G6984&amp;H6984</f>
        <v>TUBO DE FºFº,CENTRIFUGADO,DUCTIL,P/CANALIZACOES SOB PRESSAO,CLASSE K-7,NORMA NBR 7675,PONTA/BOLSA,REVESTIDO EXTERNAMENTE COM ZINCO METALICO E PINTURA BETUMINOSA E INTERNAMENTE COMARGAMASSA DE CIMENTO, COM JUNTA ELASTICA,DIAMETRO DE 900MM.FORNECIMENTO.</v>
      </c>
      <c r="C6984" s="749" t="s">
        <v>17384</v>
      </c>
      <c r="D6984" s="749" t="s">
        <v>20785</v>
      </c>
      <c r="E6984" s="749" t="s">
        <v>20729</v>
      </c>
      <c r="F6984" s="749" t="s">
        <v>20775</v>
      </c>
      <c r="G6984" s="749" t="s">
        <v>20735</v>
      </c>
      <c r="I6984" s="749" t="s">
        <v>236</v>
      </c>
      <c r="J6984" s="749" t="n">
        <v>2608.66</v>
      </c>
    </row>
    <row collapsed="false" customFormat="false" customHeight="true" hidden="true" ht="12.75" outlineLevel="0" r="6985">
      <c r="A6985" s="749" t="s">
        <v>20813</v>
      </c>
      <c r="B6985" s="749" t="str">
        <f aca="false">C6985&amp;D6985&amp;E6985&amp;F6985&amp;G6985&amp;H6985</f>
        <v>TUBO DE FºFº,CENTRIFUGADO,DUCTIL,P/CANALIZACOES SOB PRESSAO,CLASSE K-7,NORMA NBR 7675,PONTA/BOLSA,REVESTIDO EXTERNAMENTE COM ZINCO METALICO E PINTURA BETUMINOSA E INTERNAMENTE COMARGAMASSA DE CIMENTO, COM JUNTA ELASTICA,DIAMETRO DE 900MM.FORNECIMENTO.</v>
      </c>
      <c r="C6985" s="749" t="s">
        <v>17384</v>
      </c>
      <c r="D6985" s="749" t="s">
        <v>20785</v>
      </c>
      <c r="E6985" s="749" t="s">
        <v>20729</v>
      </c>
      <c r="F6985" s="749" t="s">
        <v>20775</v>
      </c>
      <c r="G6985" s="749" t="s">
        <v>20735</v>
      </c>
      <c r="I6985" s="749" t="s">
        <v>236</v>
      </c>
      <c r="J6985" s="749" t="n">
        <v>2608.66</v>
      </c>
    </row>
    <row collapsed="false" customFormat="false" customHeight="true" hidden="true" ht="12.75" outlineLevel="0" r="6986">
      <c r="A6986" s="749" t="s">
        <v>20814</v>
      </c>
      <c r="B6986" s="749" t="str">
        <f aca="false">C6986&amp;D6986&amp;E6986&amp;F6986&amp;G6986&amp;H6986</f>
        <v>TUBO DE FºFº,CENTRIFUGADO,DUCTIL,P/CANALIZACOES SOB PRESSAO,CLASSE K-7,NORMA NBR 7675,PONTA/BOLSA,REVESTIDO EXTERNAMENTE COM ZINCO METALICO E PINTURA BETUMINOSA E INTERNAMENTE COMARGAMASSA DE CIMENTO, COM JUNTA ELASTICA,DIAMETRO DE 1000MM. FORNECIMENTO.</v>
      </c>
      <c r="C6986" s="749" t="s">
        <v>17384</v>
      </c>
      <c r="D6986" s="749" t="s">
        <v>20785</v>
      </c>
      <c r="E6986" s="749" t="s">
        <v>20729</v>
      </c>
      <c r="F6986" s="749" t="s">
        <v>20778</v>
      </c>
      <c r="G6986" s="749" t="s">
        <v>20779</v>
      </c>
      <c r="I6986" s="749" t="s">
        <v>236</v>
      </c>
      <c r="J6986" s="749" t="n">
        <v>3066.74</v>
      </c>
    </row>
    <row collapsed="false" customFormat="false" customHeight="true" hidden="true" ht="12.75" outlineLevel="0" r="6987">
      <c r="A6987" s="749" t="s">
        <v>20815</v>
      </c>
      <c r="B6987" s="749" t="str">
        <f aca="false">C6987&amp;D6987&amp;E6987&amp;F6987&amp;G6987&amp;H6987</f>
        <v>TUBO DE FºFº,CENTRIFUGADO,DUCTIL,P/CANALIZACOES SOB PRESSAO,CLASSE K-7,NORMA NBR 7675,PONTA/BOLSA,REVESTIDO EXTERNAMENTE COM ZINCO METALICO E PINTURA BETUMINOSA E INTERNAMENTE COMARGAMASSA DE CIMENTO, COM JUNTA ELASTICA,DIAMETRO DE 1000MM. FORNECIMENTO.</v>
      </c>
      <c r="C6987" s="749" t="s">
        <v>17384</v>
      </c>
      <c r="D6987" s="749" t="s">
        <v>20785</v>
      </c>
      <c r="E6987" s="749" t="s">
        <v>20729</v>
      </c>
      <c r="F6987" s="749" t="s">
        <v>20778</v>
      </c>
      <c r="G6987" s="749" t="s">
        <v>20779</v>
      </c>
      <c r="I6987" s="749" t="s">
        <v>236</v>
      </c>
      <c r="J6987" s="749" t="n">
        <v>3066.74</v>
      </c>
    </row>
    <row collapsed="false" customFormat="false" customHeight="true" hidden="true" ht="12.75" outlineLevel="0" r="6988">
      <c r="A6988" s="749" t="s">
        <v>20816</v>
      </c>
      <c r="B6988" s="749" t="str">
        <f aca="false">C6988&amp;D6988&amp;E6988&amp;F6988&amp;G6988&amp;H6988</f>
        <v>TUBO DE FºFº,CENTRIFUGADO,DUCTIL,P/CANALIZACOES SOB PRESSAO,CLASSE K-7,NORMA NBR 7675,PONTA/BOLSA,REVESTIDO EXTERNAMENTE COM ZINCO METALICO E PINTURA BETUMINOSA E INTERNAMENTE COMARGAMASSA DE CIMENTO, COM JUNTA ELASTICA,DIAMETRO DE 1200MM. FORNECIMENTO.</v>
      </c>
      <c r="C6988" s="749" t="s">
        <v>17384</v>
      </c>
      <c r="D6988" s="749" t="s">
        <v>20785</v>
      </c>
      <c r="E6988" s="749" t="s">
        <v>20729</v>
      </c>
      <c r="F6988" s="749" t="s">
        <v>20782</v>
      </c>
      <c r="G6988" s="749" t="s">
        <v>20779</v>
      </c>
      <c r="I6988" s="749" t="s">
        <v>236</v>
      </c>
      <c r="J6988" s="749" t="n">
        <v>4080.69</v>
      </c>
    </row>
    <row collapsed="false" customFormat="false" customHeight="true" hidden="true" ht="12.75" outlineLevel="0" r="6989">
      <c r="A6989" s="749" t="s">
        <v>20817</v>
      </c>
      <c r="B6989" s="749" t="str">
        <f aca="false">C6989&amp;D6989&amp;E6989&amp;F6989&amp;G6989&amp;H6989</f>
        <v>TUBO DE FºFº,CENTRIFUGADO,DUCTIL,P/CANALIZACOES SOB PRESSAO,CLASSE K-7,NORMA NBR 7675,PONTA/BOLSA,REVESTIDO EXTERNAMENTE COM ZINCO METALICO E PINTURA BETUMINOSA E INTERNAMENTE COMARGAMASSA DE CIMENTO, COM JUNTA ELASTICA,DIAMETRO DE 1200MM. FORNECIMENTO.</v>
      </c>
      <c r="C6989" s="749" t="s">
        <v>17384</v>
      </c>
      <c r="D6989" s="749" t="s">
        <v>20785</v>
      </c>
      <c r="E6989" s="749" t="s">
        <v>20729</v>
      </c>
      <c r="F6989" s="749" t="s">
        <v>20782</v>
      </c>
      <c r="G6989" s="749" t="s">
        <v>20779</v>
      </c>
      <c r="I6989" s="749" t="s">
        <v>236</v>
      </c>
      <c r="J6989" s="749" t="n">
        <v>4080.69</v>
      </c>
    </row>
    <row collapsed="false" customFormat="false" customHeight="true" hidden="true" ht="12.75" outlineLevel="0" r="6990">
      <c r="A6990" s="749" t="s">
        <v>20818</v>
      </c>
      <c r="B6990" s="749" t="str">
        <f aca="false">C6990&amp;D6990&amp;E6990&amp;F6990&amp;G6990&amp;H6990</f>
        <v>TUBO DE FERRO FUNDIDO,CENTRIFUGADO,DUCTIL,PARA CANALIZACOESSOB PRESSAO OU GRAVITARIO,NORMA ABNT NBR 15420,PONTA/BOLSA,COM JUNTA ELASTICA,REVESTIDO INTERNAM.COM ARGAMASSA DE CIMENTO ALUMINOSO,APLICACAO ESGOTO,REVESTIDO EXTERNAM.COM ZINCO METALICO,INCL.ANEL DE BORRACHA NITRILICO,BOLSA MODELO JE2GS CONFORME NORMA NBR 13747:1996,DIAMETRO DE 80MM.FORNECIMENTO</v>
      </c>
      <c r="C6990" s="749" t="s">
        <v>20819</v>
      </c>
      <c r="D6990" s="749" t="s">
        <v>20820</v>
      </c>
      <c r="E6990" s="749" t="s">
        <v>20821</v>
      </c>
      <c r="F6990" s="749" t="s">
        <v>20822</v>
      </c>
      <c r="G6990" s="749" t="s">
        <v>20823</v>
      </c>
      <c r="H6990" s="749" t="s">
        <v>20824</v>
      </c>
      <c r="I6990" s="749" t="s">
        <v>236</v>
      </c>
      <c r="J6990" s="749" t="n">
        <v>358.58</v>
      </c>
    </row>
    <row collapsed="false" customFormat="false" customHeight="true" hidden="true" ht="12.75" outlineLevel="0" r="6991">
      <c r="A6991" s="749" t="s">
        <v>20825</v>
      </c>
      <c r="B6991" s="749" t="str">
        <f aca="false">C6991&amp;D6991&amp;E6991&amp;F6991&amp;G6991&amp;H6991</f>
        <v>TUBO DE FERRO FUNDIDO,CENTRIFUGADO,DUCTIL,PARA CANALIZACOESSOB PRESSAO OU GRAVITARIO,NORMA ABNT NBR 15420,PONTA/BOLSA,COM JUNTA ELASTICA,REVESTIDO INTERNAM.COM ARGAMASSA DE CIMENTO ALUMINOSO,APLICACAO ESGOTO,REVESTIDO EXTERNAM.COM ZINCO METALICO,INCL.ANEL DE BORRACHA NITRILICO,BOLSA MODELO JE2GS CONFORME NORMA NBR 13747:1996,DIAMETRO DE 80MM.FORNECIMENTO</v>
      </c>
      <c r="C6991" s="749" t="s">
        <v>20819</v>
      </c>
      <c r="D6991" s="749" t="s">
        <v>20820</v>
      </c>
      <c r="E6991" s="749" t="s">
        <v>20821</v>
      </c>
      <c r="F6991" s="749" t="s">
        <v>20822</v>
      </c>
      <c r="G6991" s="749" t="s">
        <v>20823</v>
      </c>
      <c r="H6991" s="749" t="s">
        <v>20824</v>
      </c>
      <c r="I6991" s="749" t="s">
        <v>236</v>
      </c>
      <c r="J6991" s="749" t="n">
        <v>358.58</v>
      </c>
    </row>
    <row collapsed="false" customFormat="false" customHeight="true" hidden="true" ht="12.75" outlineLevel="0" r="6992">
      <c r="A6992" s="749" t="s">
        <v>20826</v>
      </c>
      <c r="B6992" s="749" t="str">
        <f aca="false">C6992&amp;D6992&amp;E6992&amp;F6992&amp;G6992&amp;H6992</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100MM. FORNECIMENTO</v>
      </c>
      <c r="C6992" s="749" t="s">
        <v>20819</v>
      </c>
      <c r="D6992" s="749" t="s">
        <v>20827</v>
      </c>
      <c r="E6992" s="749" t="s">
        <v>20828</v>
      </c>
      <c r="F6992" s="749" t="s">
        <v>20829</v>
      </c>
      <c r="G6992" s="749" t="s">
        <v>20830</v>
      </c>
      <c r="H6992" s="749" t="s">
        <v>20831</v>
      </c>
      <c r="I6992" s="749" t="s">
        <v>236</v>
      </c>
      <c r="J6992" s="749" t="n">
        <v>358.7</v>
      </c>
    </row>
    <row collapsed="false" customFormat="false" customHeight="true" hidden="true" ht="12.75" outlineLevel="0" r="6993">
      <c r="A6993" s="749" t="s">
        <v>20832</v>
      </c>
      <c r="B6993" s="749" t="str">
        <f aca="false">C6993&amp;D6993&amp;E6993&amp;F6993&amp;G6993&amp;H6993</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100MM. FORNECIMENTO</v>
      </c>
      <c r="C6993" s="749" t="s">
        <v>20819</v>
      </c>
      <c r="D6993" s="749" t="s">
        <v>20827</v>
      </c>
      <c r="E6993" s="749" t="s">
        <v>20828</v>
      </c>
      <c r="F6993" s="749" t="s">
        <v>20829</v>
      </c>
      <c r="G6993" s="749" t="s">
        <v>20830</v>
      </c>
      <c r="H6993" s="749" t="s">
        <v>20831</v>
      </c>
      <c r="I6993" s="749" t="s">
        <v>236</v>
      </c>
      <c r="J6993" s="749" t="n">
        <v>358.7</v>
      </c>
    </row>
    <row collapsed="false" customFormat="false" customHeight="true" hidden="true" ht="12.75" outlineLevel="0" r="6994">
      <c r="A6994" s="749" t="s">
        <v>20833</v>
      </c>
      <c r="B6994" s="749" t="str">
        <f aca="false">C6994&amp;D6994&amp;E6994&amp;F6994&amp;G6994&amp;H6994</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150MM. FORNECIMENTO</v>
      </c>
      <c r="C6994" s="749" t="s">
        <v>20819</v>
      </c>
      <c r="D6994" s="749" t="s">
        <v>20827</v>
      </c>
      <c r="E6994" s="749" t="s">
        <v>20828</v>
      </c>
      <c r="F6994" s="749" t="s">
        <v>20829</v>
      </c>
      <c r="G6994" s="749" t="s">
        <v>20830</v>
      </c>
      <c r="H6994" s="749" t="s">
        <v>20834</v>
      </c>
      <c r="I6994" s="749" t="s">
        <v>236</v>
      </c>
      <c r="J6994" s="749" t="n">
        <v>414.05</v>
      </c>
    </row>
    <row collapsed="false" customFormat="false" customHeight="true" hidden="true" ht="12.75" outlineLevel="0" r="6995">
      <c r="A6995" s="749" t="s">
        <v>20835</v>
      </c>
      <c r="B6995" s="749" t="str">
        <f aca="false">C6995&amp;D6995&amp;E6995&amp;F6995&amp;G6995&amp;H6995</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150MM. FORNECIMENTO</v>
      </c>
      <c r="C6995" s="749" t="s">
        <v>20819</v>
      </c>
      <c r="D6995" s="749" t="s">
        <v>20827</v>
      </c>
      <c r="E6995" s="749" t="s">
        <v>20828</v>
      </c>
      <c r="F6995" s="749" t="s">
        <v>20829</v>
      </c>
      <c r="G6995" s="749" t="s">
        <v>20830</v>
      </c>
      <c r="H6995" s="749" t="s">
        <v>20834</v>
      </c>
      <c r="I6995" s="749" t="s">
        <v>236</v>
      </c>
      <c r="J6995" s="749" t="n">
        <v>414.05</v>
      </c>
    </row>
    <row collapsed="false" customFormat="false" customHeight="true" hidden="true" ht="12.75" outlineLevel="0" r="6996">
      <c r="A6996" s="749" t="s">
        <v>20836</v>
      </c>
      <c r="B6996" s="749" t="str">
        <f aca="false">C6996&amp;D6996&amp;E6996&amp;F6996&amp;G6996&amp;H6996</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200MM. FORNECIMENTO</v>
      </c>
      <c r="C6996" s="749" t="s">
        <v>20819</v>
      </c>
      <c r="D6996" s="749" t="s">
        <v>20827</v>
      </c>
      <c r="E6996" s="749" t="s">
        <v>20828</v>
      </c>
      <c r="F6996" s="749" t="s">
        <v>20829</v>
      </c>
      <c r="G6996" s="749" t="s">
        <v>20830</v>
      </c>
      <c r="H6996" s="749" t="s">
        <v>20837</v>
      </c>
      <c r="I6996" s="749" t="s">
        <v>236</v>
      </c>
      <c r="J6996" s="749" t="n">
        <v>484.27</v>
      </c>
    </row>
    <row collapsed="false" customFormat="false" customHeight="true" hidden="true" ht="12.75" outlineLevel="0" r="6997">
      <c r="A6997" s="749" t="s">
        <v>20838</v>
      </c>
      <c r="B6997" s="749" t="str">
        <f aca="false">C6997&amp;D6997&amp;E6997&amp;F6997&amp;G6997&amp;H6997</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200MM. FORNECIMENTO</v>
      </c>
      <c r="C6997" s="749" t="s">
        <v>20819</v>
      </c>
      <c r="D6997" s="749" t="s">
        <v>20827</v>
      </c>
      <c r="E6997" s="749" t="s">
        <v>20828</v>
      </c>
      <c r="F6997" s="749" t="s">
        <v>20829</v>
      </c>
      <c r="G6997" s="749" t="s">
        <v>20830</v>
      </c>
      <c r="H6997" s="749" t="s">
        <v>20837</v>
      </c>
      <c r="I6997" s="749" t="s">
        <v>236</v>
      </c>
      <c r="J6997" s="749" t="n">
        <v>484.27</v>
      </c>
    </row>
    <row collapsed="false" customFormat="false" customHeight="true" hidden="true" ht="12.75" outlineLevel="0" r="6998">
      <c r="A6998" s="749" t="s">
        <v>20839</v>
      </c>
      <c r="B6998" s="749" t="str">
        <f aca="false">C6998&amp;D6998&amp;E6998&amp;F6998&amp;G6998&amp;H6998</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250MM. FORNECIMENTO</v>
      </c>
      <c r="C6998" s="749" t="s">
        <v>20819</v>
      </c>
      <c r="D6998" s="749" t="s">
        <v>20827</v>
      </c>
      <c r="E6998" s="749" t="s">
        <v>20828</v>
      </c>
      <c r="F6998" s="749" t="s">
        <v>20829</v>
      </c>
      <c r="G6998" s="749" t="s">
        <v>20830</v>
      </c>
      <c r="H6998" s="749" t="s">
        <v>20840</v>
      </c>
      <c r="I6998" s="749" t="s">
        <v>236</v>
      </c>
      <c r="J6998" s="749" t="n">
        <v>600.98</v>
      </c>
    </row>
    <row collapsed="false" customFormat="false" customHeight="true" hidden="true" ht="12.75" outlineLevel="0" r="6999">
      <c r="A6999" s="749" t="s">
        <v>20841</v>
      </c>
      <c r="B6999" s="749" t="str">
        <f aca="false">C6999&amp;D6999&amp;E6999&amp;F6999&amp;G6999&amp;H6999</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250MM. FORNECIMENTO</v>
      </c>
      <c r="C6999" s="749" t="s">
        <v>20819</v>
      </c>
      <c r="D6999" s="749" t="s">
        <v>20827</v>
      </c>
      <c r="E6999" s="749" t="s">
        <v>20828</v>
      </c>
      <c r="F6999" s="749" t="s">
        <v>20829</v>
      </c>
      <c r="G6999" s="749" t="s">
        <v>20830</v>
      </c>
      <c r="H6999" s="749" t="s">
        <v>20840</v>
      </c>
      <c r="I6999" s="749" t="s">
        <v>236</v>
      </c>
      <c r="J6999" s="749" t="n">
        <v>600.98</v>
      </c>
    </row>
    <row collapsed="false" customFormat="false" customHeight="true" hidden="true" ht="12.75" outlineLevel="0" r="7000">
      <c r="A7000" s="749" t="s">
        <v>20842</v>
      </c>
      <c r="B7000" s="749" t="str">
        <f aca="false">C7000&amp;D7000&amp;E7000&amp;F7000&amp;G7000&amp;H7000</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300MM. FORNECIMENTO</v>
      </c>
      <c r="C7000" s="749" t="s">
        <v>20819</v>
      </c>
      <c r="D7000" s="749" t="s">
        <v>20827</v>
      </c>
      <c r="E7000" s="749" t="s">
        <v>20828</v>
      </c>
      <c r="F7000" s="749" t="s">
        <v>20829</v>
      </c>
      <c r="G7000" s="749" t="s">
        <v>20830</v>
      </c>
      <c r="H7000" s="749" t="s">
        <v>20843</v>
      </c>
      <c r="I7000" s="749" t="s">
        <v>236</v>
      </c>
      <c r="J7000" s="749" t="n">
        <v>678.45</v>
      </c>
    </row>
    <row collapsed="false" customFormat="false" customHeight="true" hidden="true" ht="12.75" outlineLevel="0" r="7001">
      <c r="A7001" s="749" t="s">
        <v>20844</v>
      </c>
      <c r="B7001" s="749" t="str">
        <f aca="false">C7001&amp;D7001&amp;E7001&amp;F7001&amp;G7001&amp;H7001</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300MM. FORNECIMENTO</v>
      </c>
      <c r="C7001" s="749" t="s">
        <v>20819</v>
      </c>
      <c r="D7001" s="749" t="s">
        <v>20827</v>
      </c>
      <c r="E7001" s="749" t="s">
        <v>20828</v>
      </c>
      <c r="F7001" s="749" t="s">
        <v>20829</v>
      </c>
      <c r="G7001" s="749" t="s">
        <v>20830</v>
      </c>
      <c r="H7001" s="749" t="s">
        <v>20843</v>
      </c>
      <c r="I7001" s="749" t="s">
        <v>236</v>
      </c>
      <c r="J7001" s="749" t="n">
        <v>678.45</v>
      </c>
    </row>
    <row collapsed="false" customFormat="false" customHeight="true" hidden="true" ht="12.75" outlineLevel="0" r="7002">
      <c r="A7002" s="749" t="s">
        <v>20845</v>
      </c>
      <c r="B7002" s="749" t="str">
        <f aca="false">C7002&amp;D7002&amp;E7002&amp;F7002&amp;G7002&amp;H7002</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350MM. FORNECIMENTO</v>
      </c>
      <c r="C7002" s="749" t="s">
        <v>20819</v>
      </c>
      <c r="D7002" s="749" t="s">
        <v>20827</v>
      </c>
      <c r="E7002" s="749" t="s">
        <v>20828</v>
      </c>
      <c r="F7002" s="749" t="s">
        <v>20829</v>
      </c>
      <c r="G7002" s="749" t="s">
        <v>20830</v>
      </c>
      <c r="H7002" s="749" t="s">
        <v>20846</v>
      </c>
      <c r="I7002" s="749" t="s">
        <v>236</v>
      </c>
      <c r="J7002" s="749" t="n">
        <v>907</v>
      </c>
    </row>
    <row collapsed="false" customFormat="false" customHeight="true" hidden="true" ht="12.75" outlineLevel="0" r="7003">
      <c r="A7003" s="749" t="s">
        <v>20847</v>
      </c>
      <c r="B7003" s="749" t="str">
        <f aca="false">C7003&amp;D7003&amp;E7003&amp;F7003&amp;G7003&amp;H7003</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350MM. FORNECIMENTO</v>
      </c>
      <c r="C7003" s="749" t="s">
        <v>20819</v>
      </c>
      <c r="D7003" s="749" t="s">
        <v>20827</v>
      </c>
      <c r="E7003" s="749" t="s">
        <v>20828</v>
      </c>
      <c r="F7003" s="749" t="s">
        <v>20829</v>
      </c>
      <c r="G7003" s="749" t="s">
        <v>20830</v>
      </c>
      <c r="H7003" s="749" t="s">
        <v>20846</v>
      </c>
      <c r="I7003" s="749" t="s">
        <v>236</v>
      </c>
      <c r="J7003" s="749" t="n">
        <v>907</v>
      </c>
    </row>
    <row collapsed="false" customFormat="false" customHeight="true" hidden="true" ht="12.75" outlineLevel="0" r="7004">
      <c r="A7004" s="749" t="s">
        <v>20848</v>
      </c>
      <c r="B7004" s="749" t="str">
        <f aca="false">C7004&amp;D7004&amp;E7004&amp;F7004&amp;G7004&amp;H7004</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400MM. FORNECIMENTO</v>
      </c>
      <c r="C7004" s="749" t="s">
        <v>20819</v>
      </c>
      <c r="D7004" s="749" t="s">
        <v>20827</v>
      </c>
      <c r="E7004" s="749" t="s">
        <v>20828</v>
      </c>
      <c r="F7004" s="749" t="s">
        <v>20829</v>
      </c>
      <c r="G7004" s="749" t="s">
        <v>20830</v>
      </c>
      <c r="H7004" s="749" t="s">
        <v>20849</v>
      </c>
      <c r="I7004" s="749" t="s">
        <v>236</v>
      </c>
      <c r="J7004" s="749" t="n">
        <v>991.95</v>
      </c>
    </row>
    <row collapsed="false" customFormat="false" customHeight="true" hidden="true" ht="12.75" outlineLevel="0" r="7005">
      <c r="A7005" s="749" t="s">
        <v>20850</v>
      </c>
      <c r="B7005" s="749" t="str">
        <f aca="false">C7005&amp;D7005&amp;E7005&amp;F7005&amp;G7005&amp;H7005</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400MM. FORNECIMENTO</v>
      </c>
      <c r="C7005" s="749" t="s">
        <v>20819</v>
      </c>
      <c r="D7005" s="749" t="s">
        <v>20827</v>
      </c>
      <c r="E7005" s="749" t="s">
        <v>20828</v>
      </c>
      <c r="F7005" s="749" t="s">
        <v>20829</v>
      </c>
      <c r="G7005" s="749" t="s">
        <v>20830</v>
      </c>
      <c r="H7005" s="749" t="s">
        <v>20849</v>
      </c>
      <c r="I7005" s="749" t="s">
        <v>236</v>
      </c>
      <c r="J7005" s="749" t="n">
        <v>991.95</v>
      </c>
    </row>
    <row collapsed="false" customFormat="false" customHeight="true" hidden="true" ht="12.75" outlineLevel="0" r="7006">
      <c r="A7006" s="749" t="s">
        <v>20851</v>
      </c>
      <c r="B7006" s="749" t="str">
        <f aca="false">C7006&amp;D7006&amp;E7006&amp;F7006&amp;G7006&amp;H7006</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450MM. FORNECIMENTO</v>
      </c>
      <c r="C7006" s="749" t="s">
        <v>20819</v>
      </c>
      <c r="D7006" s="749" t="s">
        <v>20827</v>
      </c>
      <c r="E7006" s="749" t="s">
        <v>20828</v>
      </c>
      <c r="F7006" s="749" t="s">
        <v>20829</v>
      </c>
      <c r="G7006" s="749" t="s">
        <v>20830</v>
      </c>
      <c r="H7006" s="749" t="s">
        <v>20852</v>
      </c>
      <c r="I7006" s="749" t="s">
        <v>236</v>
      </c>
      <c r="J7006" s="749" t="n">
        <v>1135.39</v>
      </c>
    </row>
    <row collapsed="false" customFormat="false" customHeight="true" hidden="true" ht="12.75" outlineLevel="0" r="7007">
      <c r="A7007" s="749" t="s">
        <v>20853</v>
      </c>
      <c r="B7007" s="749" t="str">
        <f aca="false">C7007&amp;D7007&amp;E7007&amp;F7007&amp;G7007&amp;H7007</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450MM. FORNECIMENTO</v>
      </c>
      <c r="C7007" s="749" t="s">
        <v>20819</v>
      </c>
      <c r="D7007" s="749" t="s">
        <v>20827</v>
      </c>
      <c r="E7007" s="749" t="s">
        <v>20828</v>
      </c>
      <c r="F7007" s="749" t="s">
        <v>20829</v>
      </c>
      <c r="G7007" s="749" t="s">
        <v>20830</v>
      </c>
      <c r="H7007" s="749" t="s">
        <v>20852</v>
      </c>
      <c r="I7007" s="749" t="s">
        <v>236</v>
      </c>
      <c r="J7007" s="749" t="n">
        <v>1135.39</v>
      </c>
    </row>
    <row collapsed="false" customFormat="false" customHeight="true" hidden="true" ht="12.75" outlineLevel="0" r="7008">
      <c r="A7008" s="749" t="s">
        <v>20854</v>
      </c>
      <c r="B7008" s="749" t="str">
        <f aca="false">C7008&amp;D7008&amp;E7008&amp;F7008&amp;G7008&amp;H7008</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500MM. FORNECIMENTO</v>
      </c>
      <c r="C7008" s="749" t="s">
        <v>20819</v>
      </c>
      <c r="D7008" s="749" t="s">
        <v>20827</v>
      </c>
      <c r="E7008" s="749" t="s">
        <v>20828</v>
      </c>
      <c r="F7008" s="749" t="s">
        <v>20829</v>
      </c>
      <c r="G7008" s="749" t="s">
        <v>20830</v>
      </c>
      <c r="H7008" s="749" t="s">
        <v>20855</v>
      </c>
      <c r="I7008" s="749" t="s">
        <v>236</v>
      </c>
      <c r="J7008" s="749" t="n">
        <v>1219.49</v>
      </c>
    </row>
    <row collapsed="false" customFormat="false" customHeight="true" hidden="true" ht="12.75" outlineLevel="0" r="7009">
      <c r="A7009" s="749" t="s">
        <v>20856</v>
      </c>
      <c r="B7009" s="749" t="str">
        <f aca="false">C7009&amp;D7009&amp;E7009&amp;F7009&amp;G7009&amp;H7009</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500MM. FORNECIMENTO</v>
      </c>
      <c r="C7009" s="749" t="s">
        <v>20819</v>
      </c>
      <c r="D7009" s="749" t="s">
        <v>20827</v>
      </c>
      <c r="E7009" s="749" t="s">
        <v>20828</v>
      </c>
      <c r="F7009" s="749" t="s">
        <v>20829</v>
      </c>
      <c r="G7009" s="749" t="s">
        <v>20830</v>
      </c>
      <c r="H7009" s="749" t="s">
        <v>20855</v>
      </c>
      <c r="I7009" s="749" t="s">
        <v>236</v>
      </c>
      <c r="J7009" s="749" t="n">
        <v>1219.49</v>
      </c>
    </row>
    <row collapsed="false" customFormat="false" customHeight="true" hidden="true" ht="12.75" outlineLevel="0" r="7010">
      <c r="A7010" s="749" t="s">
        <v>20857</v>
      </c>
      <c r="B7010" s="749" t="str">
        <f aca="false">C7010&amp;D7010&amp;E7010&amp;F7010&amp;G7010&amp;H7010</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600MM. FORNECIMENTO</v>
      </c>
      <c r="C7010" s="749" t="s">
        <v>20819</v>
      </c>
      <c r="D7010" s="749" t="s">
        <v>20827</v>
      </c>
      <c r="E7010" s="749" t="s">
        <v>20828</v>
      </c>
      <c r="F7010" s="749" t="s">
        <v>20829</v>
      </c>
      <c r="G7010" s="749" t="s">
        <v>20830</v>
      </c>
      <c r="H7010" s="749" t="s">
        <v>20858</v>
      </c>
      <c r="I7010" s="749" t="s">
        <v>236</v>
      </c>
      <c r="J7010" s="749" t="n">
        <v>1618.83</v>
      </c>
    </row>
    <row collapsed="false" customFormat="false" customHeight="true" hidden="true" ht="12.75" outlineLevel="0" r="7011">
      <c r="A7011" s="749" t="s">
        <v>20859</v>
      </c>
      <c r="B7011" s="749" t="str">
        <f aca="false">C7011&amp;D7011&amp;E7011&amp;F7011&amp;G7011&amp;H7011</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600MM. FORNECIMENTO</v>
      </c>
      <c r="C7011" s="749" t="s">
        <v>20819</v>
      </c>
      <c r="D7011" s="749" t="s">
        <v>20827</v>
      </c>
      <c r="E7011" s="749" t="s">
        <v>20828</v>
      </c>
      <c r="F7011" s="749" t="s">
        <v>20829</v>
      </c>
      <c r="G7011" s="749" t="s">
        <v>20830</v>
      </c>
      <c r="H7011" s="749" t="s">
        <v>20858</v>
      </c>
      <c r="I7011" s="749" t="s">
        <v>236</v>
      </c>
      <c r="J7011" s="749" t="n">
        <v>1618.83</v>
      </c>
    </row>
    <row collapsed="false" customFormat="false" customHeight="true" hidden="true" ht="12.75" outlineLevel="0" r="7012">
      <c r="A7012" s="749" t="s">
        <v>20860</v>
      </c>
      <c r="B7012" s="749" t="str">
        <f aca="false">C7012&amp;D7012&amp;E7012&amp;F7012&amp;G7012&amp;H7012</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700MM. FORNECIMENTO</v>
      </c>
      <c r="C7012" s="749" t="s">
        <v>20819</v>
      </c>
      <c r="D7012" s="749" t="s">
        <v>20827</v>
      </c>
      <c r="E7012" s="749" t="s">
        <v>20828</v>
      </c>
      <c r="F7012" s="749" t="s">
        <v>20829</v>
      </c>
      <c r="G7012" s="749" t="s">
        <v>20830</v>
      </c>
      <c r="H7012" s="749" t="s">
        <v>20861</v>
      </c>
      <c r="I7012" s="749" t="s">
        <v>236</v>
      </c>
      <c r="J7012" s="749" t="n">
        <v>2363.6</v>
      </c>
    </row>
    <row collapsed="false" customFormat="false" customHeight="true" hidden="true" ht="12.75" outlineLevel="0" r="7013">
      <c r="A7013" s="749" t="s">
        <v>20862</v>
      </c>
      <c r="B7013" s="749" t="str">
        <f aca="false">C7013&amp;D7013&amp;E7013&amp;F7013&amp;G7013&amp;H7013</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700MM. FORNECIMENTO</v>
      </c>
      <c r="C7013" s="749" t="s">
        <v>20819</v>
      </c>
      <c r="D7013" s="749" t="s">
        <v>20827</v>
      </c>
      <c r="E7013" s="749" t="s">
        <v>20828</v>
      </c>
      <c r="F7013" s="749" t="s">
        <v>20829</v>
      </c>
      <c r="G7013" s="749" t="s">
        <v>20830</v>
      </c>
      <c r="H7013" s="749" t="s">
        <v>20861</v>
      </c>
      <c r="I7013" s="749" t="s">
        <v>236</v>
      </c>
      <c r="J7013" s="749" t="n">
        <v>2363.6</v>
      </c>
    </row>
    <row collapsed="false" customFormat="false" customHeight="true" hidden="true" ht="12.75" outlineLevel="0" r="7014">
      <c r="A7014" s="749" t="s">
        <v>20863</v>
      </c>
      <c r="B7014" s="749" t="str">
        <f aca="false">C7014&amp;D7014&amp;E7014&amp;F7014&amp;G7014&amp;H7014</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800MM. FORNECIMENTO</v>
      </c>
      <c r="C7014" s="749" t="s">
        <v>20819</v>
      </c>
      <c r="D7014" s="749" t="s">
        <v>20827</v>
      </c>
      <c r="E7014" s="749" t="s">
        <v>20828</v>
      </c>
      <c r="F7014" s="749" t="s">
        <v>20829</v>
      </c>
      <c r="G7014" s="749" t="s">
        <v>20830</v>
      </c>
      <c r="H7014" s="749" t="s">
        <v>20864</v>
      </c>
      <c r="I7014" s="749" t="s">
        <v>236</v>
      </c>
      <c r="J7014" s="749" t="n">
        <v>2768.43</v>
      </c>
    </row>
    <row collapsed="false" customFormat="false" customHeight="true" hidden="true" ht="12.75" outlineLevel="0" r="7015">
      <c r="A7015" s="749" t="s">
        <v>20865</v>
      </c>
      <c r="B7015" s="749" t="str">
        <f aca="false">C7015&amp;D7015&amp;E7015&amp;F7015&amp;G7015&amp;H7015</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800MM. FORNECIMENTO</v>
      </c>
      <c r="C7015" s="749" t="s">
        <v>20819</v>
      </c>
      <c r="D7015" s="749" t="s">
        <v>20827</v>
      </c>
      <c r="E7015" s="749" t="s">
        <v>20828</v>
      </c>
      <c r="F7015" s="749" t="s">
        <v>20829</v>
      </c>
      <c r="G7015" s="749" t="s">
        <v>20830</v>
      </c>
      <c r="H7015" s="749" t="s">
        <v>20864</v>
      </c>
      <c r="I7015" s="749" t="s">
        <v>236</v>
      </c>
      <c r="J7015" s="749" t="n">
        <v>2768.43</v>
      </c>
    </row>
    <row collapsed="false" customFormat="false" customHeight="true" hidden="true" ht="12.75" outlineLevel="0" r="7016">
      <c r="A7016" s="749" t="s">
        <v>20866</v>
      </c>
      <c r="B7016" s="749" t="str">
        <f aca="false">C7016&amp;D7016&amp;E7016&amp;F7016&amp;G7016&amp;H7016</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900MM. FORNECIMENTO</v>
      </c>
      <c r="C7016" s="749" t="s">
        <v>20819</v>
      </c>
      <c r="D7016" s="749" t="s">
        <v>20827</v>
      </c>
      <c r="E7016" s="749" t="s">
        <v>20828</v>
      </c>
      <c r="F7016" s="749" t="s">
        <v>20829</v>
      </c>
      <c r="G7016" s="749" t="s">
        <v>20830</v>
      </c>
      <c r="H7016" s="749" t="s">
        <v>20867</v>
      </c>
      <c r="I7016" s="749" t="s">
        <v>236</v>
      </c>
      <c r="J7016" s="749" t="n">
        <v>3291.84</v>
      </c>
    </row>
    <row collapsed="false" customFormat="false" customHeight="true" hidden="true" ht="12.75" outlineLevel="0" r="7017">
      <c r="A7017" s="749" t="s">
        <v>20868</v>
      </c>
      <c r="B7017" s="749" t="str">
        <f aca="false">C7017&amp;D7017&amp;E7017&amp;F7017&amp;G7017&amp;H7017</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900MM. FORNECIMENTO</v>
      </c>
      <c r="C7017" s="749" t="s">
        <v>20819</v>
      </c>
      <c r="D7017" s="749" t="s">
        <v>20827</v>
      </c>
      <c r="E7017" s="749" t="s">
        <v>20828</v>
      </c>
      <c r="F7017" s="749" t="s">
        <v>20829</v>
      </c>
      <c r="G7017" s="749" t="s">
        <v>20830</v>
      </c>
      <c r="H7017" s="749" t="s">
        <v>20867</v>
      </c>
      <c r="I7017" s="749" t="s">
        <v>236</v>
      </c>
      <c r="J7017" s="749" t="n">
        <v>3291.84</v>
      </c>
    </row>
    <row collapsed="false" customFormat="false" customHeight="true" hidden="true" ht="12.75" outlineLevel="0" r="7018">
      <c r="A7018" s="749" t="s">
        <v>20869</v>
      </c>
      <c r="B7018" s="749" t="str">
        <f aca="false">C7018&amp;D7018&amp;E7018&amp;F7018&amp;G7018&amp;H7018</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1000MM. FORNECIMENTO</v>
      </c>
      <c r="C7018" s="749" t="s">
        <v>20819</v>
      </c>
      <c r="D7018" s="749" t="s">
        <v>20827</v>
      </c>
      <c r="E7018" s="749" t="s">
        <v>20828</v>
      </c>
      <c r="F7018" s="749" t="s">
        <v>20829</v>
      </c>
      <c r="G7018" s="749" t="s">
        <v>20830</v>
      </c>
      <c r="H7018" s="749" t="s">
        <v>20870</v>
      </c>
      <c r="I7018" s="749" t="s">
        <v>236</v>
      </c>
      <c r="J7018" s="749" t="n">
        <v>3858.83</v>
      </c>
    </row>
    <row collapsed="false" customFormat="false" customHeight="true" hidden="true" ht="12.75" outlineLevel="0" r="7019">
      <c r="A7019" s="749" t="s">
        <v>20871</v>
      </c>
      <c r="B7019" s="749" t="str">
        <f aca="false">C7019&amp;D7019&amp;E7019&amp;F7019&amp;G7019&amp;H7019</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1000MM. FORNECIMENTO</v>
      </c>
      <c r="C7019" s="749" t="s">
        <v>20819</v>
      </c>
      <c r="D7019" s="749" t="s">
        <v>20827</v>
      </c>
      <c r="E7019" s="749" t="s">
        <v>20828</v>
      </c>
      <c r="F7019" s="749" t="s">
        <v>20829</v>
      </c>
      <c r="G7019" s="749" t="s">
        <v>20830</v>
      </c>
      <c r="H7019" s="749" t="s">
        <v>20870</v>
      </c>
      <c r="I7019" s="749" t="s">
        <v>236</v>
      </c>
      <c r="J7019" s="749" t="n">
        <v>3858.83</v>
      </c>
    </row>
    <row collapsed="false" customFormat="false" customHeight="true" hidden="true" ht="12.75" outlineLevel="0" r="7020">
      <c r="A7020" s="749" t="s">
        <v>20872</v>
      </c>
      <c r="B7020" s="749" t="str">
        <f aca="false">C7020&amp;D7020&amp;E7020&amp;F7020&amp;G7020&amp;H7020</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1200MM. FORNECIMENTO</v>
      </c>
      <c r="C7020" s="749" t="s">
        <v>20819</v>
      </c>
      <c r="D7020" s="749" t="s">
        <v>20827</v>
      </c>
      <c r="E7020" s="749" t="s">
        <v>20828</v>
      </c>
      <c r="F7020" s="749" t="s">
        <v>20829</v>
      </c>
      <c r="G7020" s="749" t="s">
        <v>20873</v>
      </c>
      <c r="H7020" s="749" t="s">
        <v>20874</v>
      </c>
      <c r="I7020" s="749" t="s">
        <v>236</v>
      </c>
      <c r="J7020" s="749" t="n">
        <v>5402.51</v>
      </c>
    </row>
    <row collapsed="false" customFormat="false" customHeight="true" hidden="true" ht="12.75" outlineLevel="0" r="7021">
      <c r="A7021" s="749" t="s">
        <v>20875</v>
      </c>
      <c r="B7021" s="749" t="str">
        <f aca="false">C7021&amp;D7021&amp;E7021&amp;F7021&amp;G7021&amp;H7021</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1200MM. FORNECIMENTO</v>
      </c>
      <c r="C7021" s="749" t="s">
        <v>20819</v>
      </c>
      <c r="D7021" s="749" t="s">
        <v>20827</v>
      </c>
      <c r="E7021" s="749" t="s">
        <v>20828</v>
      </c>
      <c r="F7021" s="749" t="s">
        <v>20829</v>
      </c>
      <c r="G7021" s="749" t="s">
        <v>20873</v>
      </c>
      <c r="H7021" s="749" t="s">
        <v>20874</v>
      </c>
      <c r="I7021" s="749" t="s">
        <v>236</v>
      </c>
      <c r="J7021" s="749" t="n">
        <v>5402.51</v>
      </c>
    </row>
    <row collapsed="false" customFormat="false" customHeight="true" hidden="true" ht="12.75" outlineLevel="0" r="7022">
      <c r="A7022" s="749" t="s">
        <v>20876</v>
      </c>
      <c r="B7022" s="749" t="str">
        <f aca="false">C7022&amp;D7022&amp;E7022&amp;F7022&amp;G7022&amp;H7022</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80MM,COMPRIMENTO ATE 1,0M. FORNECIMENTO</v>
      </c>
      <c r="C7022" s="749" t="s">
        <v>20877</v>
      </c>
      <c r="D7022" s="749" t="s">
        <v>20878</v>
      </c>
      <c r="E7022" s="749" t="s">
        <v>20879</v>
      </c>
      <c r="F7022" s="749" t="s">
        <v>20880</v>
      </c>
      <c r="G7022" s="749" t="s">
        <v>20881</v>
      </c>
      <c r="H7022" s="749" t="s">
        <v>20882</v>
      </c>
      <c r="I7022" s="749" t="s">
        <v>30</v>
      </c>
      <c r="J7022" s="749" t="n">
        <v>1190.03</v>
      </c>
    </row>
    <row collapsed="false" customFormat="false" customHeight="true" hidden="true" ht="12.75" outlineLevel="0" r="7023">
      <c r="A7023" s="749" t="s">
        <v>20883</v>
      </c>
      <c r="B7023" s="749" t="str">
        <f aca="false">C7023&amp;D7023&amp;E7023&amp;F7023&amp;G7023&amp;H7023</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80MM,COMPRIMENTO ATE 1,0M. FORNECIMENTO</v>
      </c>
      <c r="C7023" s="749" t="s">
        <v>20877</v>
      </c>
      <c r="D7023" s="749" t="s">
        <v>20878</v>
      </c>
      <c r="E7023" s="749" t="s">
        <v>20879</v>
      </c>
      <c r="F7023" s="749" t="s">
        <v>20880</v>
      </c>
      <c r="G7023" s="749" t="s">
        <v>20881</v>
      </c>
      <c r="H7023" s="749" t="s">
        <v>20882</v>
      </c>
      <c r="I7023" s="749" t="s">
        <v>30</v>
      </c>
      <c r="J7023" s="749" t="n">
        <v>1190.03</v>
      </c>
    </row>
    <row collapsed="false" customFormat="false" customHeight="true" hidden="true" ht="12.75" outlineLevel="0" r="7024">
      <c r="A7024" s="749" t="s">
        <v>20884</v>
      </c>
      <c r="B7024" s="749" t="str">
        <f aca="false">C7024&amp;D7024&amp;E7024&amp;F7024&amp;G7024&amp;H7024</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100MM,COMPRIMENTO ATE 1,00M. FORNECIMENTO</v>
      </c>
      <c r="C7024" s="749" t="s">
        <v>20877</v>
      </c>
      <c r="D7024" s="749" t="s">
        <v>20878</v>
      </c>
      <c r="E7024" s="749" t="s">
        <v>20879</v>
      </c>
      <c r="F7024" s="749" t="s">
        <v>20880</v>
      </c>
      <c r="G7024" s="749" t="s">
        <v>20885</v>
      </c>
      <c r="H7024" s="749" t="s">
        <v>20886</v>
      </c>
      <c r="I7024" s="749" t="s">
        <v>30</v>
      </c>
      <c r="J7024" s="749" t="n">
        <v>1324.56</v>
      </c>
    </row>
    <row collapsed="false" customFormat="false" customHeight="true" hidden="true" ht="12.75" outlineLevel="0" r="7025">
      <c r="A7025" s="749" t="s">
        <v>20887</v>
      </c>
      <c r="B7025" s="749" t="str">
        <f aca="false">C7025&amp;D7025&amp;E7025&amp;F7025&amp;G7025&amp;H7025</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100MM,COMPRIMENTO ATE 1,00M. FORNECIMENTO</v>
      </c>
      <c r="C7025" s="749" t="s">
        <v>20877</v>
      </c>
      <c r="D7025" s="749" t="s">
        <v>20878</v>
      </c>
      <c r="E7025" s="749" t="s">
        <v>20879</v>
      </c>
      <c r="F7025" s="749" t="s">
        <v>20880</v>
      </c>
      <c r="G7025" s="749" t="s">
        <v>20885</v>
      </c>
      <c r="H7025" s="749" t="s">
        <v>20886</v>
      </c>
      <c r="I7025" s="749" t="s">
        <v>30</v>
      </c>
      <c r="J7025" s="749" t="n">
        <v>1324.56</v>
      </c>
    </row>
    <row collapsed="false" customFormat="false" customHeight="true" hidden="true" ht="12.75" outlineLevel="0" r="7026">
      <c r="A7026" s="749" t="s">
        <v>20888</v>
      </c>
      <c r="B7026" s="749" t="str">
        <f aca="false">C7026&amp;D7026&amp;E7026&amp;F7026&amp;G7026&amp;H7026</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150MM,COMPRIMENTO ATE 1,0M. FORNECIMENTO</v>
      </c>
      <c r="C7026" s="749" t="s">
        <v>20877</v>
      </c>
      <c r="D7026" s="749" t="s">
        <v>20878</v>
      </c>
      <c r="E7026" s="749" t="s">
        <v>20879</v>
      </c>
      <c r="F7026" s="749" t="s">
        <v>20880</v>
      </c>
      <c r="G7026" s="749" t="s">
        <v>20889</v>
      </c>
      <c r="H7026" s="749" t="s">
        <v>20890</v>
      </c>
      <c r="I7026" s="749" t="s">
        <v>30</v>
      </c>
      <c r="J7026" s="749" t="n">
        <v>1634.57</v>
      </c>
    </row>
    <row collapsed="false" customFormat="false" customHeight="true" hidden="true" ht="12.75" outlineLevel="0" r="7027">
      <c r="A7027" s="749" t="s">
        <v>20891</v>
      </c>
      <c r="B7027" s="749" t="str">
        <f aca="false">C7027&amp;D7027&amp;E7027&amp;F7027&amp;G7027&amp;H7027</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150MM,COMPRIMENTO ATE 1,0M. FORNECIMENTO</v>
      </c>
      <c r="C7027" s="749" t="s">
        <v>20877</v>
      </c>
      <c r="D7027" s="749" t="s">
        <v>20878</v>
      </c>
      <c r="E7027" s="749" t="s">
        <v>20879</v>
      </c>
      <c r="F7027" s="749" t="s">
        <v>20880</v>
      </c>
      <c r="G7027" s="749" t="s">
        <v>20889</v>
      </c>
      <c r="H7027" s="749" t="s">
        <v>20890</v>
      </c>
      <c r="I7027" s="749" t="s">
        <v>30</v>
      </c>
      <c r="J7027" s="749" t="n">
        <v>1634.57</v>
      </c>
    </row>
    <row collapsed="false" customFormat="false" customHeight="true" hidden="true" ht="12.75" outlineLevel="0" r="7028">
      <c r="A7028" s="749" t="s">
        <v>20892</v>
      </c>
      <c r="B7028" s="749" t="str">
        <f aca="false">C7028&amp;D7028&amp;E7028&amp;F7028&amp;G7028&amp;H7028</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200MM,COMPRIMENTO ATE 1,0M. FORNECIMENTO</v>
      </c>
      <c r="C7028" s="749" t="s">
        <v>20877</v>
      </c>
      <c r="D7028" s="749" t="s">
        <v>20878</v>
      </c>
      <c r="E7028" s="749" t="s">
        <v>20879</v>
      </c>
      <c r="F7028" s="749" t="s">
        <v>20880</v>
      </c>
      <c r="G7028" s="749" t="s">
        <v>20893</v>
      </c>
      <c r="H7028" s="749" t="s">
        <v>20890</v>
      </c>
      <c r="I7028" s="749" t="s">
        <v>30</v>
      </c>
      <c r="J7028" s="749" t="n">
        <v>1974.71</v>
      </c>
    </row>
    <row collapsed="false" customFormat="false" customHeight="true" hidden="true" ht="12.75" outlineLevel="0" r="7029">
      <c r="A7029" s="749" t="s">
        <v>20894</v>
      </c>
      <c r="B7029" s="749" t="str">
        <f aca="false">C7029&amp;D7029&amp;E7029&amp;F7029&amp;G7029&amp;H7029</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200MM,COMPRIMENTO ATE 1,0M. FORNECIMENTO</v>
      </c>
      <c r="C7029" s="749" t="s">
        <v>20877</v>
      </c>
      <c r="D7029" s="749" t="s">
        <v>20878</v>
      </c>
      <c r="E7029" s="749" t="s">
        <v>20879</v>
      </c>
      <c r="F7029" s="749" t="s">
        <v>20880</v>
      </c>
      <c r="G7029" s="749" t="s">
        <v>20893</v>
      </c>
      <c r="H7029" s="749" t="s">
        <v>20890</v>
      </c>
      <c r="I7029" s="749" t="s">
        <v>30</v>
      </c>
      <c r="J7029" s="749" t="n">
        <v>1974.71</v>
      </c>
    </row>
    <row collapsed="false" customFormat="false" customHeight="true" hidden="true" ht="12.75" outlineLevel="0" r="7030">
      <c r="A7030" s="749" t="s">
        <v>20895</v>
      </c>
      <c r="B7030" s="749" t="str">
        <f aca="false">C7030&amp;D7030&amp;E7030&amp;F7030&amp;G7030&amp;H7030</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250MM,COMPRIMENTO ATE 1,0M. FORNECIMENTO</v>
      </c>
      <c r="C7030" s="749" t="s">
        <v>20877</v>
      </c>
      <c r="D7030" s="749" t="s">
        <v>20878</v>
      </c>
      <c r="E7030" s="749" t="s">
        <v>20879</v>
      </c>
      <c r="F7030" s="749" t="s">
        <v>20880</v>
      </c>
      <c r="G7030" s="749" t="s">
        <v>20896</v>
      </c>
      <c r="H7030" s="749" t="s">
        <v>20890</v>
      </c>
      <c r="I7030" s="749" t="s">
        <v>30</v>
      </c>
      <c r="J7030" s="749" t="n">
        <v>2334.93</v>
      </c>
    </row>
    <row collapsed="false" customFormat="false" customHeight="true" hidden="true" ht="12.75" outlineLevel="0" r="7031">
      <c r="A7031" s="749" t="s">
        <v>20897</v>
      </c>
      <c r="B7031" s="749" t="str">
        <f aca="false">C7031&amp;D7031&amp;E7031&amp;F7031&amp;G7031&amp;H7031</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250MM,COMPRIMENTO ATE 1,0M. FORNECIMENTO</v>
      </c>
      <c r="C7031" s="749" t="s">
        <v>20877</v>
      </c>
      <c r="D7031" s="749" t="s">
        <v>20878</v>
      </c>
      <c r="E7031" s="749" t="s">
        <v>20879</v>
      </c>
      <c r="F7031" s="749" t="s">
        <v>20880</v>
      </c>
      <c r="G7031" s="749" t="s">
        <v>20896</v>
      </c>
      <c r="H7031" s="749" t="s">
        <v>20890</v>
      </c>
      <c r="I7031" s="749" t="s">
        <v>30</v>
      </c>
      <c r="J7031" s="749" t="n">
        <v>2334.93</v>
      </c>
    </row>
    <row collapsed="false" customFormat="false" customHeight="true" hidden="true" ht="12.75" outlineLevel="0" r="7032">
      <c r="A7032" s="749" t="s">
        <v>20898</v>
      </c>
      <c r="B7032" s="749" t="str">
        <f aca="false">C7032&amp;D7032&amp;E7032&amp;F7032&amp;G7032&amp;H7032</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300MM,COMPRIMENTO ATE 1,0M. FORNECIMENTO</v>
      </c>
      <c r="C7032" s="749" t="s">
        <v>20877</v>
      </c>
      <c r="D7032" s="749" t="s">
        <v>20878</v>
      </c>
      <c r="E7032" s="749" t="s">
        <v>20879</v>
      </c>
      <c r="F7032" s="749" t="s">
        <v>20880</v>
      </c>
      <c r="G7032" s="749" t="s">
        <v>20899</v>
      </c>
      <c r="H7032" s="749" t="s">
        <v>20890</v>
      </c>
      <c r="I7032" s="749" t="s">
        <v>30</v>
      </c>
      <c r="J7032" s="749" t="n">
        <v>2792.77</v>
      </c>
    </row>
    <row collapsed="false" customFormat="false" customHeight="true" hidden="true" ht="12.75" outlineLevel="0" r="7033">
      <c r="A7033" s="749" t="s">
        <v>20900</v>
      </c>
      <c r="B7033" s="749" t="str">
        <f aca="false">C7033&amp;D7033&amp;E7033&amp;F7033&amp;G7033&amp;H7033</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300MM,COMPRIMENTO ATE 1,0M. FORNECIMENTO</v>
      </c>
      <c r="C7033" s="749" t="s">
        <v>20877</v>
      </c>
      <c r="D7033" s="749" t="s">
        <v>20878</v>
      </c>
      <c r="E7033" s="749" t="s">
        <v>20879</v>
      </c>
      <c r="F7033" s="749" t="s">
        <v>20880</v>
      </c>
      <c r="G7033" s="749" t="s">
        <v>20899</v>
      </c>
      <c r="H7033" s="749" t="s">
        <v>20890</v>
      </c>
      <c r="I7033" s="749" t="s">
        <v>30</v>
      </c>
      <c r="J7033" s="749" t="n">
        <v>2792.77</v>
      </c>
    </row>
    <row collapsed="false" customFormat="false" customHeight="true" hidden="true" ht="12.75" outlineLevel="0" r="7034">
      <c r="A7034" s="749" t="s">
        <v>20901</v>
      </c>
      <c r="B7034" s="749" t="str">
        <f aca="false">C7034&amp;D7034&amp;E7034&amp;F7034&amp;G7034&amp;H7034</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350MM,COMPRIMENTO ATE 1,0M. FORNECIMENTO</v>
      </c>
      <c r="C7034" s="749" t="s">
        <v>20877</v>
      </c>
      <c r="D7034" s="749" t="s">
        <v>20878</v>
      </c>
      <c r="E7034" s="749" t="s">
        <v>20879</v>
      </c>
      <c r="F7034" s="749" t="s">
        <v>20880</v>
      </c>
      <c r="G7034" s="749" t="s">
        <v>20902</v>
      </c>
      <c r="H7034" s="749" t="s">
        <v>20890</v>
      </c>
      <c r="I7034" s="749" t="s">
        <v>30</v>
      </c>
      <c r="J7034" s="749" t="n">
        <v>3323.61</v>
      </c>
    </row>
    <row collapsed="false" customFormat="false" customHeight="true" hidden="true" ht="12.75" outlineLevel="0" r="7035">
      <c r="A7035" s="749" t="s">
        <v>20903</v>
      </c>
      <c r="B7035" s="749" t="str">
        <f aca="false">C7035&amp;D7035&amp;E7035&amp;F7035&amp;G7035&amp;H7035</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350MM,COMPRIMENTO ATE 1,0M. FORNECIMENTO</v>
      </c>
      <c r="C7035" s="749" t="s">
        <v>20877</v>
      </c>
      <c r="D7035" s="749" t="s">
        <v>20878</v>
      </c>
      <c r="E7035" s="749" t="s">
        <v>20879</v>
      </c>
      <c r="F7035" s="749" t="s">
        <v>20880</v>
      </c>
      <c r="G7035" s="749" t="s">
        <v>20902</v>
      </c>
      <c r="H7035" s="749" t="s">
        <v>20890</v>
      </c>
      <c r="I7035" s="749" t="s">
        <v>30</v>
      </c>
      <c r="J7035" s="749" t="n">
        <v>3323.61</v>
      </c>
    </row>
    <row collapsed="false" customFormat="false" customHeight="true" hidden="true" ht="12.75" outlineLevel="0" r="7036">
      <c r="A7036" s="749" t="s">
        <v>20904</v>
      </c>
      <c r="B7036" s="749" t="str">
        <f aca="false">C7036&amp;D7036&amp;E7036&amp;F7036&amp;G7036&amp;H7036</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400MM,COMPRIMENTO ATE 1,0M. FORNECIMENTO</v>
      </c>
      <c r="C7036" s="749" t="s">
        <v>20877</v>
      </c>
      <c r="D7036" s="749" t="s">
        <v>20878</v>
      </c>
      <c r="E7036" s="749" t="s">
        <v>20879</v>
      </c>
      <c r="F7036" s="749" t="s">
        <v>20880</v>
      </c>
      <c r="G7036" s="749" t="s">
        <v>20905</v>
      </c>
      <c r="H7036" s="749" t="s">
        <v>20890</v>
      </c>
      <c r="I7036" s="749" t="s">
        <v>30</v>
      </c>
      <c r="J7036" s="749" t="n">
        <v>3739.82</v>
      </c>
    </row>
    <row collapsed="false" customFormat="false" customHeight="true" hidden="true" ht="12.75" outlineLevel="0" r="7037">
      <c r="A7037" s="749" t="s">
        <v>20906</v>
      </c>
      <c r="B7037" s="749" t="str">
        <f aca="false">C7037&amp;D7037&amp;E7037&amp;F7037&amp;G7037&amp;H7037</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400MM,COMPRIMENTO ATE 1,0M. FORNECIMENTO</v>
      </c>
      <c r="C7037" s="749" t="s">
        <v>20877</v>
      </c>
      <c r="D7037" s="749" t="s">
        <v>20878</v>
      </c>
      <c r="E7037" s="749" t="s">
        <v>20879</v>
      </c>
      <c r="F7037" s="749" t="s">
        <v>20880</v>
      </c>
      <c r="G7037" s="749" t="s">
        <v>20905</v>
      </c>
      <c r="H7037" s="749" t="s">
        <v>20890</v>
      </c>
      <c r="I7037" s="749" t="s">
        <v>30</v>
      </c>
      <c r="J7037" s="749" t="n">
        <v>3739.82</v>
      </c>
    </row>
    <row collapsed="false" customFormat="false" customHeight="true" hidden="true" ht="12.75" outlineLevel="0" r="7038">
      <c r="A7038" s="749" t="s">
        <v>20907</v>
      </c>
      <c r="B7038" s="749" t="str">
        <f aca="false">C7038&amp;D7038&amp;E7038&amp;F7038&amp;G7038&amp;H7038</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450MM,COMPRIMENTO ATE 1,0M. FORNECIMENTO</v>
      </c>
      <c r="C7038" s="749" t="s">
        <v>20877</v>
      </c>
      <c r="D7038" s="749" t="s">
        <v>20878</v>
      </c>
      <c r="E7038" s="749" t="s">
        <v>20879</v>
      </c>
      <c r="F7038" s="749" t="s">
        <v>20880</v>
      </c>
      <c r="G7038" s="749" t="s">
        <v>20908</v>
      </c>
      <c r="H7038" s="749" t="s">
        <v>20890</v>
      </c>
      <c r="I7038" s="749" t="s">
        <v>30</v>
      </c>
      <c r="J7038" s="749" t="n">
        <v>4581.49</v>
      </c>
    </row>
    <row collapsed="false" customFormat="false" customHeight="true" hidden="true" ht="12.75" outlineLevel="0" r="7039">
      <c r="A7039" s="749" t="s">
        <v>20909</v>
      </c>
      <c r="B7039" s="749" t="str">
        <f aca="false">C7039&amp;D7039&amp;E7039&amp;F7039&amp;G7039&amp;H7039</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450MM,COMPRIMENTO ATE 1,0M. FORNECIMENTO</v>
      </c>
      <c r="C7039" s="749" t="s">
        <v>20877</v>
      </c>
      <c r="D7039" s="749" t="s">
        <v>20878</v>
      </c>
      <c r="E7039" s="749" t="s">
        <v>20879</v>
      </c>
      <c r="F7039" s="749" t="s">
        <v>20880</v>
      </c>
      <c r="G7039" s="749" t="s">
        <v>20908</v>
      </c>
      <c r="H7039" s="749" t="s">
        <v>20890</v>
      </c>
      <c r="I7039" s="749" t="s">
        <v>30</v>
      </c>
      <c r="J7039" s="749" t="n">
        <v>4581.49</v>
      </c>
    </row>
    <row collapsed="false" customFormat="false" customHeight="true" hidden="true" ht="12.75" outlineLevel="0" r="7040">
      <c r="A7040" s="749" t="s">
        <v>20910</v>
      </c>
      <c r="B7040" s="749" t="str">
        <f aca="false">C7040&amp;D7040&amp;E7040&amp;F7040&amp;G7040&amp;H7040</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500MM,COMPRIMENTO ATE 1,0M. FORNECIMENTO</v>
      </c>
      <c r="C7040" s="749" t="s">
        <v>20877</v>
      </c>
      <c r="D7040" s="749" t="s">
        <v>20878</v>
      </c>
      <c r="E7040" s="749" t="s">
        <v>20879</v>
      </c>
      <c r="F7040" s="749" t="s">
        <v>20880</v>
      </c>
      <c r="G7040" s="749" t="s">
        <v>20911</v>
      </c>
      <c r="H7040" s="749" t="s">
        <v>20890</v>
      </c>
      <c r="I7040" s="749" t="s">
        <v>30</v>
      </c>
      <c r="J7040" s="749" t="n">
        <v>4882.64</v>
      </c>
    </row>
    <row collapsed="false" customFormat="false" customHeight="true" hidden="true" ht="12.75" outlineLevel="0" r="7041">
      <c r="A7041" s="749" t="s">
        <v>20912</v>
      </c>
      <c r="B7041" s="749" t="str">
        <f aca="false">C7041&amp;D7041&amp;E7041&amp;F7041&amp;G7041&amp;H7041</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500MM,COMPRIMENTO ATE 1,0M. FORNECIMENTO</v>
      </c>
      <c r="C7041" s="749" t="s">
        <v>20877</v>
      </c>
      <c r="D7041" s="749" t="s">
        <v>20878</v>
      </c>
      <c r="E7041" s="749" t="s">
        <v>20879</v>
      </c>
      <c r="F7041" s="749" t="s">
        <v>20880</v>
      </c>
      <c r="G7041" s="749" t="s">
        <v>20911</v>
      </c>
      <c r="H7041" s="749" t="s">
        <v>20890</v>
      </c>
      <c r="I7041" s="749" t="s">
        <v>30</v>
      </c>
      <c r="J7041" s="749" t="n">
        <v>4882.64</v>
      </c>
    </row>
    <row collapsed="false" customFormat="false" customHeight="true" hidden="true" ht="12.75" outlineLevel="0" r="7042">
      <c r="A7042" s="749" t="s">
        <v>20913</v>
      </c>
      <c r="B7042" s="749" t="str">
        <f aca="false">C7042&amp;D7042&amp;E7042&amp;F7042&amp;G7042&amp;H7042</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600MM,COMPRIMENTO ATE 1,0M. FORNECIMENTO</v>
      </c>
      <c r="C7042" s="749" t="s">
        <v>20877</v>
      </c>
      <c r="D7042" s="749" t="s">
        <v>20878</v>
      </c>
      <c r="E7042" s="749" t="s">
        <v>20879</v>
      </c>
      <c r="F7042" s="749" t="s">
        <v>20880</v>
      </c>
      <c r="G7042" s="749" t="s">
        <v>20914</v>
      </c>
      <c r="H7042" s="749" t="s">
        <v>20890</v>
      </c>
      <c r="I7042" s="749" t="s">
        <v>30</v>
      </c>
      <c r="J7042" s="749" t="n">
        <v>5913.93</v>
      </c>
    </row>
    <row collapsed="false" customFormat="false" customHeight="true" hidden="true" ht="12.75" outlineLevel="0" r="7043">
      <c r="A7043" s="749" t="s">
        <v>20915</v>
      </c>
      <c r="B7043" s="749" t="str">
        <f aca="false">C7043&amp;D7043&amp;E7043&amp;F7043&amp;G7043&amp;H7043</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600MM,COMPRIMENTO ATE 1,0M. FORNECIMENTO</v>
      </c>
      <c r="C7043" s="749" t="s">
        <v>20877</v>
      </c>
      <c r="D7043" s="749" t="s">
        <v>20878</v>
      </c>
      <c r="E7043" s="749" t="s">
        <v>20879</v>
      </c>
      <c r="F7043" s="749" t="s">
        <v>20880</v>
      </c>
      <c r="G7043" s="749" t="s">
        <v>20914</v>
      </c>
      <c r="H7043" s="749" t="s">
        <v>20890</v>
      </c>
      <c r="I7043" s="749" t="s">
        <v>30</v>
      </c>
      <c r="J7043" s="749" t="n">
        <v>5913.93</v>
      </c>
    </row>
    <row collapsed="false" customFormat="false" customHeight="true" hidden="true" ht="12.75" outlineLevel="0" r="7044">
      <c r="A7044" s="749" t="s">
        <v>20916</v>
      </c>
      <c r="B7044" s="749" t="str">
        <f aca="false">C7044&amp;D7044&amp;E7044&amp;F7044&amp;G7044&amp;H7044</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700MM ,COMPRIMENTO ATE 1,0M. FORNECIMENTO</v>
      </c>
      <c r="C7044" s="749" t="s">
        <v>20917</v>
      </c>
      <c r="D7044" s="749" t="s">
        <v>20918</v>
      </c>
      <c r="E7044" s="749" t="s">
        <v>20919</v>
      </c>
      <c r="F7044" s="749" t="s">
        <v>20920</v>
      </c>
      <c r="G7044" s="749" t="s">
        <v>20921</v>
      </c>
      <c r="H7044" s="749" t="s">
        <v>20922</v>
      </c>
      <c r="I7044" s="749" t="s">
        <v>30</v>
      </c>
      <c r="J7044" s="749" t="n">
        <v>13147.65</v>
      </c>
    </row>
    <row collapsed="false" customFormat="false" customHeight="true" hidden="true" ht="12.75" outlineLevel="0" r="7045">
      <c r="A7045" s="749" t="s">
        <v>20923</v>
      </c>
      <c r="B7045" s="749" t="str">
        <f aca="false">C7045&amp;D7045&amp;E7045&amp;F7045&amp;G7045&amp;H7045</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700MM ,COMPRIMENTO ATE 1,0M. FORNECIMENTO</v>
      </c>
      <c r="C7045" s="749" t="s">
        <v>20917</v>
      </c>
      <c r="D7045" s="749" t="s">
        <v>20918</v>
      </c>
      <c r="E7045" s="749" t="s">
        <v>20919</v>
      </c>
      <c r="F7045" s="749" t="s">
        <v>20920</v>
      </c>
      <c r="G7045" s="749" t="s">
        <v>20921</v>
      </c>
      <c r="H7045" s="749" t="s">
        <v>20922</v>
      </c>
      <c r="I7045" s="749" t="s">
        <v>30</v>
      </c>
      <c r="J7045" s="749" t="n">
        <v>13147.65</v>
      </c>
    </row>
    <row collapsed="false" customFormat="false" customHeight="true" hidden="true" ht="12.75" outlineLevel="0" r="7046">
      <c r="A7046" s="749" t="s">
        <v>20924</v>
      </c>
      <c r="B7046" s="749" t="str">
        <f aca="false">C7046&amp;D7046&amp;E7046&amp;F7046&amp;G7046&amp;H7046</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800MM ,COMPRIMENTO ATE 1,0M. FORNECIMENTO</v>
      </c>
      <c r="C7046" s="749" t="s">
        <v>20917</v>
      </c>
      <c r="D7046" s="749" t="s">
        <v>20918</v>
      </c>
      <c r="E7046" s="749" t="s">
        <v>20919</v>
      </c>
      <c r="F7046" s="749" t="s">
        <v>20920</v>
      </c>
      <c r="G7046" s="749" t="s">
        <v>20925</v>
      </c>
      <c r="H7046" s="749" t="s">
        <v>20922</v>
      </c>
      <c r="I7046" s="749" t="s">
        <v>30</v>
      </c>
      <c r="J7046" s="749" t="n">
        <v>16694.72</v>
      </c>
    </row>
    <row collapsed="false" customFormat="false" customHeight="true" hidden="true" ht="12.75" outlineLevel="0" r="7047">
      <c r="A7047" s="749" t="s">
        <v>20926</v>
      </c>
      <c r="B7047" s="749" t="str">
        <f aca="false">C7047&amp;D7047&amp;E7047&amp;F7047&amp;G7047&amp;H7047</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800MM ,COMPRIMENTO ATE 1,0M. FORNECIMENTO</v>
      </c>
      <c r="C7047" s="749" t="s">
        <v>20917</v>
      </c>
      <c r="D7047" s="749" t="s">
        <v>20918</v>
      </c>
      <c r="E7047" s="749" t="s">
        <v>20919</v>
      </c>
      <c r="F7047" s="749" t="s">
        <v>20920</v>
      </c>
      <c r="G7047" s="749" t="s">
        <v>20925</v>
      </c>
      <c r="H7047" s="749" t="s">
        <v>20922</v>
      </c>
      <c r="I7047" s="749" t="s">
        <v>30</v>
      </c>
      <c r="J7047" s="749" t="n">
        <v>16694.72</v>
      </c>
    </row>
    <row collapsed="false" customFormat="false" customHeight="true" hidden="true" ht="12.75" outlineLevel="0" r="7048">
      <c r="A7048" s="749" t="s">
        <v>20927</v>
      </c>
      <c r="B7048" s="749" t="str">
        <f aca="false">C7048&amp;D7048&amp;E7048&amp;F7048&amp;G7048&amp;H7048</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900MM ,COMPRIMENTO ATE 1,0M. FORNECIMENTO</v>
      </c>
      <c r="C7048" s="749" t="s">
        <v>20917</v>
      </c>
      <c r="D7048" s="749" t="s">
        <v>20918</v>
      </c>
      <c r="E7048" s="749" t="s">
        <v>20919</v>
      </c>
      <c r="F7048" s="749" t="s">
        <v>20920</v>
      </c>
      <c r="G7048" s="749" t="s">
        <v>20928</v>
      </c>
      <c r="H7048" s="749" t="s">
        <v>20922</v>
      </c>
      <c r="I7048" s="749" t="s">
        <v>30</v>
      </c>
      <c r="J7048" s="749" t="n">
        <v>24251.68</v>
      </c>
    </row>
    <row collapsed="false" customFormat="false" customHeight="true" hidden="true" ht="12.75" outlineLevel="0" r="7049">
      <c r="A7049" s="749" t="s">
        <v>20929</v>
      </c>
      <c r="B7049" s="749" t="str">
        <f aca="false">C7049&amp;D7049&amp;E7049&amp;F7049&amp;G7049&amp;H7049</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900MM ,COMPRIMENTO ATE 1,0M. FORNECIMENTO</v>
      </c>
      <c r="C7049" s="749" t="s">
        <v>20917</v>
      </c>
      <c r="D7049" s="749" t="s">
        <v>20918</v>
      </c>
      <c r="E7049" s="749" t="s">
        <v>20919</v>
      </c>
      <c r="F7049" s="749" t="s">
        <v>20920</v>
      </c>
      <c r="G7049" s="749" t="s">
        <v>20928</v>
      </c>
      <c r="H7049" s="749" t="s">
        <v>20922</v>
      </c>
      <c r="I7049" s="749" t="s">
        <v>30</v>
      </c>
      <c r="J7049" s="749" t="n">
        <v>24251.68</v>
      </c>
    </row>
    <row collapsed="false" customFormat="false" customHeight="true" hidden="true" ht="12.75" outlineLevel="0" r="7050">
      <c r="A7050" s="749" t="s">
        <v>20930</v>
      </c>
      <c r="B7050" s="749" t="str">
        <f aca="false">C7050&amp;D7050&amp;E7050&amp;F7050&amp;G7050&amp;H7050</f>
        <v>TUBO DE FERRO FUNDIDO DUCTIL COM 2 FLANGES ROSCADOS, CLASSEDE PRESSAO PN-10,ESPESSURA CLASSE K-12,PARA AGUA,CONFORME NBR 7560 E NBR 7675,REVESTIDO INTERNAMENTE COM ARGAMASSA DE CIMENTO E EXTERNAMENTE COM ZINCO METALICO E PINTURA BETUMINOSA EXCLUSIVE ACESSORIOS PARA JUNTA ,COM DIAMETRO DE 1000MM,COMPRIMENTO ATE 1,0M. FORNECIMENTO</v>
      </c>
      <c r="C7050" s="749" t="s">
        <v>20917</v>
      </c>
      <c r="D7050" s="749" t="s">
        <v>20918</v>
      </c>
      <c r="E7050" s="749" t="s">
        <v>20919</v>
      </c>
      <c r="F7050" s="749" t="s">
        <v>20920</v>
      </c>
      <c r="G7050" s="749" t="s">
        <v>20931</v>
      </c>
      <c r="H7050" s="749" t="s">
        <v>20932</v>
      </c>
      <c r="I7050" s="749" t="s">
        <v>30</v>
      </c>
      <c r="J7050" s="749" t="n">
        <v>25159.94</v>
      </c>
    </row>
    <row collapsed="false" customFormat="false" customHeight="true" hidden="true" ht="12.75" outlineLevel="0" r="7051">
      <c r="A7051" s="749" t="s">
        <v>20933</v>
      </c>
      <c r="B7051" s="749" t="str">
        <f aca="false">C7051&amp;D7051&amp;E7051&amp;F7051&amp;G7051&amp;H7051</f>
        <v>TUBO DE FERRO FUNDIDO DUCTIL COM 2 FLANGES ROSCADOS, CLASSEDE PRESSAO PN-10,ESPESSURA CLASSE K-12,PARA AGUA,CONFORME NBR 7560 E NBR 7675,REVESTIDO INTERNAMENTE COM ARGAMASSA DE CIMENTO E EXTERNAMENTE COM ZINCO METALICO E PINTURA BETUMINOSA EXCLUSIVE ACESSORIOS PARA JUNTA ,COM DIAMETRO DE 1000MM,COMPRIMENTO ATE 1,0M. FORNECIMENTO</v>
      </c>
      <c r="C7051" s="749" t="s">
        <v>20917</v>
      </c>
      <c r="D7051" s="749" t="s">
        <v>20918</v>
      </c>
      <c r="E7051" s="749" t="s">
        <v>20919</v>
      </c>
      <c r="F7051" s="749" t="s">
        <v>20920</v>
      </c>
      <c r="G7051" s="749" t="s">
        <v>20931</v>
      </c>
      <c r="H7051" s="749" t="s">
        <v>20932</v>
      </c>
      <c r="I7051" s="749" t="s">
        <v>30</v>
      </c>
      <c r="J7051" s="749" t="n">
        <v>25159.94</v>
      </c>
    </row>
    <row collapsed="false" customFormat="false" customHeight="true" hidden="true" ht="12.75" outlineLevel="0" r="7052">
      <c r="A7052" s="749" t="s">
        <v>20934</v>
      </c>
      <c r="B7052" s="749" t="str">
        <f aca="false">C7052&amp;D7052&amp;E7052&amp;F7052&amp;G7052&amp;H7052</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1200MM,COMPRIMENTO ATE 1,0M. FORNECIMENTO</v>
      </c>
      <c r="C7052" s="749" t="s">
        <v>20917</v>
      </c>
      <c r="D7052" s="749" t="s">
        <v>20918</v>
      </c>
      <c r="E7052" s="749" t="s">
        <v>20919</v>
      </c>
      <c r="F7052" s="749" t="s">
        <v>20920</v>
      </c>
      <c r="G7052" s="749" t="s">
        <v>20935</v>
      </c>
      <c r="H7052" s="749" t="s">
        <v>20922</v>
      </c>
      <c r="I7052" s="749" t="s">
        <v>30</v>
      </c>
      <c r="J7052" s="749" t="n">
        <v>36085.42</v>
      </c>
    </row>
    <row collapsed="false" customFormat="false" customHeight="true" hidden="true" ht="12.75" outlineLevel="0" r="7053">
      <c r="A7053" s="749" t="s">
        <v>20936</v>
      </c>
      <c r="B7053" s="749" t="str">
        <f aca="false">C7053&amp;D7053&amp;E7053&amp;F7053&amp;G7053&amp;H7053</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1200MM,COMPRIMENTO ATE 1,0M. FORNECIMENTO</v>
      </c>
      <c r="C7053" s="749" t="s">
        <v>20917</v>
      </c>
      <c r="D7053" s="749" t="s">
        <v>20918</v>
      </c>
      <c r="E7053" s="749" t="s">
        <v>20919</v>
      </c>
      <c r="F7053" s="749" t="s">
        <v>20920</v>
      </c>
      <c r="G7053" s="749" t="s">
        <v>20935</v>
      </c>
      <c r="H7053" s="749" t="s">
        <v>20922</v>
      </c>
      <c r="I7053" s="749" t="s">
        <v>30</v>
      </c>
      <c r="J7053" s="749" t="n">
        <v>36085.42</v>
      </c>
    </row>
    <row collapsed="false" customFormat="false" customHeight="true" hidden="true" ht="12.75" outlineLevel="0" r="7054">
      <c r="A7054" s="749" t="s">
        <v>20937</v>
      </c>
      <c r="B7054" s="749" t="str">
        <f aca="false">C7054&amp;D7054&amp;E7054&amp;F7054&amp;G7054&amp;H7054</f>
        <v>TUBO DE FERRO FUNDIDO DUCTIL COM FLANGES SOLDADOS,CLASSE DEPRESSAO PN-16,ESPESSURA CLASSE K-9,PARA AGUA,CONFORME NBR 7560 E NBR 7675,REVESTIDO EXTERNAMENTE COM ZINCO METALICO E PINTURA BETUMINOSA E INTERNAMENTE COM ARGAMASSA DE CIMENTO,EXCLUSIVE ACESSORIOS PARA JUNTA,COM DIAMETRO DE  80MM,COMPRIMENTO ATE 1,0M. FORNECIMENTO</v>
      </c>
      <c r="C7054" s="749" t="s">
        <v>20938</v>
      </c>
      <c r="D7054" s="749" t="s">
        <v>20939</v>
      </c>
      <c r="E7054" s="749" t="s">
        <v>20940</v>
      </c>
      <c r="F7054" s="749" t="s">
        <v>20941</v>
      </c>
      <c r="G7054" s="749" t="s">
        <v>20942</v>
      </c>
      <c r="H7054" s="749" t="s">
        <v>20943</v>
      </c>
      <c r="I7054" s="749" t="s">
        <v>30</v>
      </c>
      <c r="J7054" s="749" t="n">
        <v>1190.03</v>
      </c>
    </row>
    <row collapsed="false" customFormat="false" customHeight="true" hidden="true" ht="12.75" outlineLevel="0" r="7055">
      <c r="A7055" s="749" t="s">
        <v>20944</v>
      </c>
      <c r="B7055" s="749" t="str">
        <f aca="false">C7055&amp;D7055&amp;E7055&amp;F7055&amp;G7055&amp;H7055</f>
        <v>TUBO DE FERRO FUNDIDO DUCTIL COM FLANGES SOLDADOS,CLASSE DEPRESSAO PN-16,ESPESSURA CLASSE K-9,PARA AGUA,CONFORME NBR 7560 E NBR 7675,REVESTIDO EXTERNAMENTE COM ZINCO METALICO E PINTURA BETUMINOSA E INTERNAMENTE COM ARGAMASSA DE CIMENTO,EXCLUSIVE ACESSORIOS PARA JUNTA,COM DIAMETRO DE  80MM,COMPRIMENTO ATE 1,0M. FORNECIMENTO</v>
      </c>
      <c r="C7055" s="749" t="s">
        <v>20938</v>
      </c>
      <c r="D7055" s="749" t="s">
        <v>20939</v>
      </c>
      <c r="E7055" s="749" t="s">
        <v>20940</v>
      </c>
      <c r="F7055" s="749" t="s">
        <v>20941</v>
      </c>
      <c r="G7055" s="749" t="s">
        <v>20942</v>
      </c>
      <c r="H7055" s="749" t="s">
        <v>20943</v>
      </c>
      <c r="I7055" s="749" t="s">
        <v>30</v>
      </c>
      <c r="J7055" s="749" t="n">
        <v>1190.03</v>
      </c>
    </row>
    <row collapsed="false" customFormat="false" customHeight="true" hidden="true" ht="12.75" outlineLevel="0" r="7056">
      <c r="A7056" s="749" t="s">
        <v>20945</v>
      </c>
      <c r="B7056" s="749" t="str">
        <f aca="false">C7056&amp;D7056&amp;E7056&amp;F7056&amp;G7056&amp;H7056</f>
        <v>TUBO DE FERRO FUNDIDO DUCTIL COM FLANGES SOLDADOS,CLASSE DEPRESSAO PN-16,ESPESSURA CLASSE K-9,PARA AGUA,CONFORME NBR 7560 E NBR 7675,REVESTIDO EXTERNAMENTE COM ZINCO METALICO E PINTURA BETUMINOSA E INTERNAMENTE COM ARGAMASSA DE CIMENTO,EXCLUSIVE ACESSORIOS PARA JUNTA,COM DIAMETRO DE 100MM,COMPRIMENTO ATE 1,0M. FORNECIMENTO</v>
      </c>
      <c r="C7056" s="749" t="s">
        <v>20938</v>
      </c>
      <c r="D7056" s="749" t="s">
        <v>20939</v>
      </c>
      <c r="E7056" s="749" t="s">
        <v>20940</v>
      </c>
      <c r="F7056" s="749" t="s">
        <v>20941</v>
      </c>
      <c r="G7056" s="749" t="s">
        <v>20946</v>
      </c>
      <c r="H7056" s="749" t="s">
        <v>20943</v>
      </c>
      <c r="I7056" s="749" t="s">
        <v>30</v>
      </c>
      <c r="J7056" s="749" t="n">
        <v>1324.56</v>
      </c>
    </row>
    <row collapsed="false" customFormat="false" customHeight="true" hidden="true" ht="12.75" outlineLevel="0" r="7057">
      <c r="A7057" s="749" t="s">
        <v>20947</v>
      </c>
      <c r="B7057" s="749" t="str">
        <f aca="false">C7057&amp;D7057&amp;E7057&amp;F7057&amp;G7057&amp;H7057</f>
        <v>TUBO DE FERRO FUNDIDO DUCTIL COM FLANGES SOLDADOS,CLASSE DEPRESSAO PN-16,ESPESSURA CLASSE K-9,PARA AGUA,CONFORME NBR 7560 E NBR 7675,REVESTIDO EXTERNAMENTE COM ZINCO METALICO E PINTURA BETUMINOSA E INTERNAMENTE COM ARGAMASSA DE CIMENTO,EXCLUSIVE ACESSORIOS PARA JUNTA,COM DIAMETRO DE 100MM,COMPRIMENTO ATE 1,0M. FORNECIMENTO</v>
      </c>
      <c r="C7057" s="749" t="s">
        <v>20938</v>
      </c>
      <c r="D7057" s="749" t="s">
        <v>20939</v>
      </c>
      <c r="E7057" s="749" t="s">
        <v>20940</v>
      </c>
      <c r="F7057" s="749" t="s">
        <v>20941</v>
      </c>
      <c r="G7057" s="749" t="s">
        <v>20946</v>
      </c>
      <c r="H7057" s="749" t="s">
        <v>20943</v>
      </c>
      <c r="I7057" s="749" t="s">
        <v>30</v>
      </c>
      <c r="J7057" s="749" t="n">
        <v>1324.56</v>
      </c>
    </row>
    <row collapsed="false" customFormat="false" customHeight="true" hidden="true" ht="12.75" outlineLevel="0" r="7058">
      <c r="A7058" s="749" t="s">
        <v>20948</v>
      </c>
      <c r="B7058" s="749" t="str">
        <f aca="false">C7058&amp;D7058&amp;E7058&amp;F7058&amp;G7058&amp;H7058</f>
        <v>TUBO DE FERRO FUNDIDO DUCTIL COM FLANGES SOLDADOS,CLASSE DEPRESSAO PN-16,ESPESSURA CLASSE K-9,PARA AGUA,CONFORME NBR 7560 E NBR 7675,REVESTIDO EXTERNAMENTE COM ZINCO METALICO E PINTURA BETUMINOSA E INTERNAMENTE COM ARGAMASSA DE CIMENTO EXCLUSIVE ACESSORIOS PARA JUNTA,COM DIAMETRO DE 150MM,COMPRIMENTO ATE 1,0M. FORNECIMENTO</v>
      </c>
      <c r="C7058" s="749" t="s">
        <v>20938</v>
      </c>
      <c r="D7058" s="749" t="s">
        <v>20939</v>
      </c>
      <c r="E7058" s="749" t="s">
        <v>20940</v>
      </c>
      <c r="F7058" s="749" t="s">
        <v>20949</v>
      </c>
      <c r="G7058" s="749" t="s">
        <v>20950</v>
      </c>
      <c r="H7058" s="749" t="s">
        <v>20943</v>
      </c>
      <c r="I7058" s="749" t="s">
        <v>30</v>
      </c>
      <c r="J7058" s="749" t="n">
        <v>1634.57</v>
      </c>
    </row>
    <row collapsed="false" customFormat="false" customHeight="true" hidden="true" ht="12.75" outlineLevel="0" r="7059">
      <c r="A7059" s="749" t="s">
        <v>20951</v>
      </c>
      <c r="B7059" s="749" t="str">
        <f aca="false">C7059&amp;D7059&amp;E7059&amp;F7059&amp;G7059&amp;H7059</f>
        <v>TUBO DE FERRO FUNDIDO DUCTIL COM FLANGES SOLDADOS,CLASSE DEPRESSAO PN-16,ESPESSURA CLASSE K-9,PARA AGUA,CONFORME NBR 7560 E NBR 7675,REVESTIDO EXTERNAMENTE COM ZINCO METALICO E PINTURA BETUMINOSA E INTERNAMENTE COM ARGAMASSA DE CIMENTO EXCLUSIVE ACESSORIOS PARA JUNTA,COM DIAMETRO DE 150MM,COMPRIMENTO ATE 1,0M. FORNECIMENTO</v>
      </c>
      <c r="C7059" s="749" t="s">
        <v>20938</v>
      </c>
      <c r="D7059" s="749" t="s">
        <v>20939</v>
      </c>
      <c r="E7059" s="749" t="s">
        <v>20940</v>
      </c>
      <c r="F7059" s="749" t="s">
        <v>20949</v>
      </c>
      <c r="G7059" s="749" t="s">
        <v>20950</v>
      </c>
      <c r="H7059" s="749" t="s">
        <v>20943</v>
      </c>
      <c r="I7059" s="749" t="s">
        <v>30</v>
      </c>
      <c r="J7059" s="749" t="n">
        <v>1634.57</v>
      </c>
    </row>
    <row collapsed="false" customFormat="false" customHeight="true" hidden="true" ht="12.75" outlineLevel="0" r="7060">
      <c r="A7060" s="749" t="s">
        <v>20952</v>
      </c>
      <c r="B7060" s="749" t="str">
        <f aca="false">C7060&amp;D7060&amp;E7060&amp;F7060&amp;G7060&amp;H7060</f>
        <v>TUBO DE FERRO FUNDIDO DUCTIL COM FLANGES SOLDADOS,CLASSE DEPRESSAO PN-16,ESPESSURA CLASSE K-9,PARA AGUA,CONFORME NBR 7560 E NBR 7675,REVESTIDO EXTERNAMENTE COM ZINCO METALICO E PINTURA BETUMINOSA E INTERNAMENTE COM ARGAMASSA DE CIMENTO,EXCLUSIVE ACESSORIOS PARA JUNTA,COM DIAMETRO DE 200MM,COMPRIMENTO ATE 1,0M. FORNECIMENTO</v>
      </c>
      <c r="C7060" s="749" t="s">
        <v>20938</v>
      </c>
      <c r="D7060" s="749" t="s">
        <v>20939</v>
      </c>
      <c r="E7060" s="749" t="s">
        <v>20940</v>
      </c>
      <c r="F7060" s="749" t="s">
        <v>20941</v>
      </c>
      <c r="G7060" s="749" t="s">
        <v>20953</v>
      </c>
      <c r="H7060" s="749" t="s">
        <v>20943</v>
      </c>
      <c r="I7060" s="749" t="s">
        <v>30</v>
      </c>
      <c r="J7060" s="749" t="n">
        <v>1975.48</v>
      </c>
    </row>
    <row collapsed="false" customFormat="false" customHeight="true" hidden="true" ht="12.75" outlineLevel="0" r="7061">
      <c r="A7061" s="749" t="s">
        <v>20954</v>
      </c>
      <c r="B7061" s="749" t="str">
        <f aca="false">C7061&amp;D7061&amp;E7061&amp;F7061&amp;G7061&amp;H7061</f>
        <v>TUBO DE FERRO FUNDIDO DUCTIL COM FLANGES SOLDADOS,CLASSE DEPRESSAO PN-16,ESPESSURA CLASSE K-9,PARA AGUA,CONFORME NBR 7560 E NBR 7675,REVESTIDO EXTERNAMENTE COM ZINCO METALICO E PINTURA BETUMINOSA E INTERNAMENTE COM ARGAMASSA DE CIMENTO,EXCLUSIVE ACESSORIOS PARA JUNTA,COM DIAMETRO DE 200MM,COMPRIMENTO ATE 1,0M. FORNECIMENTO</v>
      </c>
      <c r="C7061" s="749" t="s">
        <v>20938</v>
      </c>
      <c r="D7061" s="749" t="s">
        <v>20939</v>
      </c>
      <c r="E7061" s="749" t="s">
        <v>20940</v>
      </c>
      <c r="F7061" s="749" t="s">
        <v>20941</v>
      </c>
      <c r="G7061" s="749" t="s">
        <v>20953</v>
      </c>
      <c r="H7061" s="749" t="s">
        <v>20943</v>
      </c>
      <c r="I7061" s="749" t="s">
        <v>30</v>
      </c>
      <c r="J7061" s="749" t="n">
        <v>1975.48</v>
      </c>
    </row>
    <row collapsed="false" customFormat="false" customHeight="true" hidden="true" ht="12.75" outlineLevel="0" r="7062">
      <c r="A7062" s="749" t="s">
        <v>20955</v>
      </c>
      <c r="B7062" s="749" t="str">
        <f aca="false">C7062&amp;D7062&amp;E7062&amp;F7062&amp;G7062&amp;H7062</f>
        <v>TUBO DE FERRO FUNDIDO DUCTIL COM FLANGES SOLDADOS,CLASSE DEPRESSAO PN-16,ESPESSURA CLASSE K-9,PARA AGUA,CONFORME NBR 7560 E NBR 7675,REVESTIDO EXTERNAMENTE COM ZINCO METALICO E PINTURA BETUMINOSA E INTERNAMENTE COM ARGAMASSA DE CIMENTO EXCLUSIVE ACESSORIOS PARA JUNTA,COM DIAMETRO DE 250MM,COMPRIMENTO ATE 1,0M. FORNECIMENTO</v>
      </c>
      <c r="C7062" s="749" t="s">
        <v>20938</v>
      </c>
      <c r="D7062" s="749" t="s">
        <v>20939</v>
      </c>
      <c r="E7062" s="749" t="s">
        <v>20940</v>
      </c>
      <c r="F7062" s="749" t="s">
        <v>20949</v>
      </c>
      <c r="G7062" s="749" t="s">
        <v>20956</v>
      </c>
      <c r="H7062" s="749" t="s">
        <v>20943</v>
      </c>
      <c r="I7062" s="749" t="s">
        <v>30</v>
      </c>
      <c r="J7062" s="749" t="n">
        <v>2388.62</v>
      </c>
    </row>
    <row collapsed="false" customFormat="false" customHeight="true" hidden="true" ht="12.75" outlineLevel="0" r="7063">
      <c r="A7063" s="749" t="s">
        <v>20957</v>
      </c>
      <c r="B7063" s="749" t="str">
        <f aca="false">C7063&amp;D7063&amp;E7063&amp;F7063&amp;G7063&amp;H7063</f>
        <v>TUBO DE FERRO FUNDIDO DUCTIL COM FLANGES SOLDADOS,CLASSE DEPRESSAO PN-16,ESPESSURA CLASSE K-9,PARA AGUA,CONFORME NBR 7560 E NBR 7675,REVESTIDO EXTERNAMENTE COM ZINCO METALICO E PINTURA BETUMINOSA E INTERNAMENTE COM ARGAMASSA DE CIMENTO EXCLUSIVE ACESSORIOS PARA JUNTA,COM DIAMETRO DE 250MM,COMPRIMENTO ATE 1,0M. FORNECIMENTO</v>
      </c>
      <c r="C7063" s="749" t="s">
        <v>20938</v>
      </c>
      <c r="D7063" s="749" t="s">
        <v>20939</v>
      </c>
      <c r="E7063" s="749" t="s">
        <v>20940</v>
      </c>
      <c r="F7063" s="749" t="s">
        <v>20949</v>
      </c>
      <c r="G7063" s="749" t="s">
        <v>20956</v>
      </c>
      <c r="H7063" s="749" t="s">
        <v>20943</v>
      </c>
      <c r="I7063" s="749" t="s">
        <v>30</v>
      </c>
      <c r="J7063" s="749" t="n">
        <v>2388.62</v>
      </c>
    </row>
    <row collapsed="false" customFormat="false" customHeight="true" hidden="true" ht="12.75" outlineLevel="0" r="7064">
      <c r="A7064" s="749" t="s">
        <v>20958</v>
      </c>
      <c r="B7064" s="749" t="str">
        <f aca="false">C7064&amp;D7064&amp;E7064&amp;F7064&amp;G7064&amp;H7064</f>
        <v>TUBO DE FERRO FUNDIDO DUCTIL COM FLANGES SOLDADOS,CLASSE DEPRESSAO PN-16,ESPESSURA CLASSE K-9,PARA AGUA,CONFORME NBR 7560 E NBR 7675,REVESTIDO EXTERNAMENTE COM ZINCO METALICO E PINTURA BETUMINOSA E INTERNAMENTE COM ARGAMASSA DE CIMENTO EXCLUSIVE ACESSORIOS PARA JUNTA,COM DIAMETRO DE 300MM,COMPRIMENTO ATE 1,0M. FORNECIMENTO</v>
      </c>
      <c r="C7064" s="749" t="s">
        <v>20938</v>
      </c>
      <c r="D7064" s="749" t="s">
        <v>20939</v>
      </c>
      <c r="E7064" s="749" t="s">
        <v>20940</v>
      </c>
      <c r="F7064" s="749" t="s">
        <v>20949</v>
      </c>
      <c r="G7064" s="749" t="s">
        <v>20959</v>
      </c>
      <c r="H7064" s="749" t="s">
        <v>20943</v>
      </c>
      <c r="I7064" s="749" t="s">
        <v>30</v>
      </c>
      <c r="J7064" s="749" t="n">
        <v>2903.74</v>
      </c>
    </row>
    <row collapsed="false" customFormat="false" customHeight="true" hidden="true" ht="12.75" outlineLevel="0" r="7065">
      <c r="A7065" s="749" t="s">
        <v>20960</v>
      </c>
      <c r="B7065" s="749" t="str">
        <f aca="false">C7065&amp;D7065&amp;E7065&amp;F7065&amp;G7065&amp;H7065</f>
        <v>TUBO DE FERRO FUNDIDO DUCTIL COM FLANGES SOLDADOS,CLASSE DEPRESSAO PN-16,ESPESSURA CLASSE K-9,PARA AGUA,CONFORME NBR 7560 E NBR 7675,REVESTIDO EXTERNAMENTE COM ZINCO METALICO E PINTURA BETUMINOSA E INTERNAMENTE COM ARGAMASSA DE CIMENTO EXCLUSIVE ACESSORIOS PARA JUNTA,COM DIAMETRO DE 300MM,COMPRIMENTO ATE 1,0M. FORNECIMENTO</v>
      </c>
      <c r="C7065" s="749" t="s">
        <v>20938</v>
      </c>
      <c r="D7065" s="749" t="s">
        <v>20939</v>
      </c>
      <c r="E7065" s="749" t="s">
        <v>20940</v>
      </c>
      <c r="F7065" s="749" t="s">
        <v>20949</v>
      </c>
      <c r="G7065" s="749" t="s">
        <v>20959</v>
      </c>
      <c r="H7065" s="749" t="s">
        <v>20943</v>
      </c>
      <c r="I7065" s="749" t="s">
        <v>30</v>
      </c>
      <c r="J7065" s="749" t="n">
        <v>2903.74</v>
      </c>
    </row>
    <row collapsed="false" customFormat="false" customHeight="true" hidden="true" ht="12.75" outlineLevel="0" r="7066">
      <c r="A7066" s="749" t="s">
        <v>20961</v>
      </c>
      <c r="B7066" s="749" t="str">
        <f aca="false">C7066&amp;D7066&amp;E7066&amp;F7066&amp;G7066&amp;H7066</f>
        <v>TUBO DE FERRO FUNDIDO DUCTIL COM FLANGES SOLDADOS,CLASSE DEPRESSAO PN-16,ESPESSURA CLASSE K-9,PARA AGUA,CONFORME NBR 7560 E NBR 7675,REVESTIDO EXTERNAMENTE COM ZINCO METALICO E PINTURA BETUMINOSA E INTERNAMENTE COM ARGAMASSA DE CIMENTO,EXCLUSIVE ACESSORIOS PARA JUNTA,COM DIAMETRO DE 350MM,COMPRIMENTO ATE 1,0M. FORNECIMENTO</v>
      </c>
      <c r="C7066" s="749" t="s">
        <v>20938</v>
      </c>
      <c r="D7066" s="749" t="s">
        <v>20939</v>
      </c>
      <c r="E7066" s="749" t="s">
        <v>20940</v>
      </c>
      <c r="F7066" s="749" t="s">
        <v>20941</v>
      </c>
      <c r="G7066" s="749" t="s">
        <v>20962</v>
      </c>
      <c r="H7066" s="749" t="s">
        <v>20943</v>
      </c>
      <c r="I7066" s="749" t="s">
        <v>30</v>
      </c>
      <c r="J7066" s="749" t="n">
        <v>3371.06</v>
      </c>
    </row>
    <row collapsed="false" customFormat="false" customHeight="true" hidden="true" ht="12.75" outlineLevel="0" r="7067">
      <c r="A7067" s="749" t="s">
        <v>20963</v>
      </c>
      <c r="B7067" s="749" t="str">
        <f aca="false">C7067&amp;D7067&amp;E7067&amp;F7067&amp;G7067&amp;H7067</f>
        <v>TUBO DE FERRO FUNDIDO DUCTIL COM FLANGES SOLDADOS,CLASSE DEPRESSAO PN-16,ESPESSURA CLASSE K-9,PARA AGUA,CONFORME NBR 7560 E NBR 7675,REVESTIDO EXTERNAMENTE COM ZINCO METALICO E PINTURA BETUMINOSA E INTERNAMENTE COM ARGAMASSA DE CIMENTO,EXCLUSIVE ACESSORIOS PARA JUNTA,COM DIAMETRO DE 350MM,COMPRIMENTO ATE 1,0M. FORNECIMENTO</v>
      </c>
      <c r="C7067" s="749" t="s">
        <v>20938</v>
      </c>
      <c r="D7067" s="749" t="s">
        <v>20939</v>
      </c>
      <c r="E7067" s="749" t="s">
        <v>20940</v>
      </c>
      <c r="F7067" s="749" t="s">
        <v>20941</v>
      </c>
      <c r="G7067" s="749" t="s">
        <v>20962</v>
      </c>
      <c r="H7067" s="749" t="s">
        <v>20943</v>
      </c>
      <c r="I7067" s="749" t="s">
        <v>30</v>
      </c>
      <c r="J7067" s="749" t="n">
        <v>3371.06</v>
      </c>
    </row>
    <row collapsed="false" customFormat="false" customHeight="true" hidden="true" ht="12.75" outlineLevel="0" r="7068">
      <c r="A7068" s="749" t="s">
        <v>20964</v>
      </c>
      <c r="B7068" s="749" t="str">
        <f aca="false">C7068&amp;D7068&amp;E7068&amp;F7068&amp;G7068&amp;H7068</f>
        <v>TUBO DE FERRO FUNDIDO DUCTIL COM FLANGES SOLDADOS,CLASSE DEPRESSAO PN-16,ESPESSURA CLASSE K-9,PARA AGUA,CONFORME NBR 7560 E NBR 7675,REVESTIDO EXTERNAMENTE COM ZINCO METALICO E PINTURA BETUMINOSA E INTERNAMENTE COM ARGAMASSA DE CIMENTO,EXCLUSIVE ACESSORIOS PARA JUNTA,COM DIAMETRO DE 400MM,COMPRIMENTO ATE 1,0M. FORNECIMENTO</v>
      </c>
      <c r="C7068" s="749" t="s">
        <v>20938</v>
      </c>
      <c r="D7068" s="749" t="s">
        <v>20939</v>
      </c>
      <c r="E7068" s="749" t="s">
        <v>20940</v>
      </c>
      <c r="F7068" s="749" t="s">
        <v>20941</v>
      </c>
      <c r="G7068" s="749" t="s">
        <v>20965</v>
      </c>
      <c r="H7068" s="749" t="s">
        <v>20943</v>
      </c>
      <c r="I7068" s="749" t="s">
        <v>30</v>
      </c>
      <c r="J7068" s="749" t="n">
        <v>3965.63</v>
      </c>
    </row>
    <row collapsed="false" customFormat="false" customHeight="true" hidden="true" ht="12.75" outlineLevel="0" r="7069">
      <c r="A7069" s="749" t="s">
        <v>20966</v>
      </c>
      <c r="B7069" s="749" t="str">
        <f aca="false">C7069&amp;D7069&amp;E7069&amp;F7069&amp;G7069&amp;H7069</f>
        <v>TUBO DE FERRO FUNDIDO DUCTIL COM FLANGES SOLDADOS,CLASSE DEPRESSAO PN-16,ESPESSURA CLASSE K-9,PARA AGUA,CONFORME NBR 7560 E NBR 7675,REVESTIDO EXTERNAMENTE COM ZINCO METALICO E PINTURA BETUMINOSA E INTERNAMENTE COM ARGAMASSA DE CIMENTO,EXCLUSIVE ACESSORIOS PARA JUNTA,COM DIAMETRO DE 400MM,COMPRIMENTO ATE 1,0M. FORNECIMENTO</v>
      </c>
      <c r="C7069" s="749" t="s">
        <v>20938</v>
      </c>
      <c r="D7069" s="749" t="s">
        <v>20939</v>
      </c>
      <c r="E7069" s="749" t="s">
        <v>20940</v>
      </c>
      <c r="F7069" s="749" t="s">
        <v>20941</v>
      </c>
      <c r="G7069" s="749" t="s">
        <v>20965</v>
      </c>
      <c r="H7069" s="749" t="s">
        <v>20943</v>
      </c>
      <c r="I7069" s="749" t="s">
        <v>30</v>
      </c>
      <c r="J7069" s="749" t="n">
        <v>3965.63</v>
      </c>
    </row>
    <row collapsed="false" customFormat="false" customHeight="true" hidden="true" ht="12.75" outlineLevel="0" r="7070">
      <c r="A7070" s="749" t="s">
        <v>20967</v>
      </c>
      <c r="B7070" s="749" t="str">
        <f aca="false">C7070&amp;D7070&amp;E7070&amp;F7070&amp;G7070&amp;H7070</f>
        <v>TUBO DE FERRO FUNDIDO DUCTIL COM FLANGES SOLDADOS,CLASSE DEPRESSAO PN-16,ESPESSURA CLASSE K-9,PARA AGUA,CONFORME NBR 7560 E NBR 7675,REVESTIDO EXTERNAMENTE COM ZINCO METALICO E PINTURA BETUMINOSA E INTERNAMENTE COM ARGAMASSA DE CIMENTO,EXCLUSIVE ACESSORIOS PARA JUNTA,COM DIAMETRO DE 450MM,COMPRIMENTO ATE 1,0M. FORNECIMENTO</v>
      </c>
      <c r="C7070" s="749" t="s">
        <v>20938</v>
      </c>
      <c r="D7070" s="749" t="s">
        <v>20939</v>
      </c>
      <c r="E7070" s="749" t="s">
        <v>20940</v>
      </c>
      <c r="F7070" s="749" t="s">
        <v>20941</v>
      </c>
      <c r="G7070" s="749" t="s">
        <v>20968</v>
      </c>
      <c r="H7070" s="749" t="s">
        <v>20943</v>
      </c>
      <c r="I7070" s="749" t="s">
        <v>30</v>
      </c>
      <c r="J7070" s="749" t="n">
        <v>4858.81</v>
      </c>
    </row>
    <row collapsed="false" customFormat="false" customHeight="true" hidden="true" ht="12.75" outlineLevel="0" r="7071">
      <c r="A7071" s="749" t="s">
        <v>20969</v>
      </c>
      <c r="B7071" s="749" t="str">
        <f aca="false">C7071&amp;D7071&amp;E7071&amp;F7071&amp;G7071&amp;H7071</f>
        <v>TUBO DE FERRO FUNDIDO DUCTIL COM FLANGES SOLDADOS,CLASSE DEPRESSAO PN-16,ESPESSURA CLASSE K-9,PARA AGUA,CONFORME NBR 7560 E NBR 7675,REVESTIDO EXTERNAMENTE COM ZINCO METALICO E PINTURA BETUMINOSA E INTERNAMENTE COM ARGAMASSA DE CIMENTO,EXCLUSIVE ACESSORIOS PARA JUNTA,COM DIAMETRO DE 450MM,COMPRIMENTO ATE 1,0M. FORNECIMENTO</v>
      </c>
      <c r="C7071" s="749" t="s">
        <v>20938</v>
      </c>
      <c r="D7071" s="749" t="s">
        <v>20939</v>
      </c>
      <c r="E7071" s="749" t="s">
        <v>20940</v>
      </c>
      <c r="F7071" s="749" t="s">
        <v>20941</v>
      </c>
      <c r="G7071" s="749" t="s">
        <v>20968</v>
      </c>
      <c r="H7071" s="749" t="s">
        <v>20943</v>
      </c>
      <c r="I7071" s="749" t="s">
        <v>30</v>
      </c>
      <c r="J7071" s="749" t="n">
        <v>4858.81</v>
      </c>
    </row>
    <row collapsed="false" customFormat="false" customHeight="true" hidden="true" ht="12.75" outlineLevel="0" r="7072">
      <c r="A7072" s="749" t="s">
        <v>20970</v>
      </c>
      <c r="B7072" s="749" t="str">
        <f aca="false">C7072&amp;D7072&amp;E7072&amp;F7072&amp;G7072&amp;H7072</f>
        <v>TUBO DE FERRO FUNDIDO DUCTIL COM FLANGES SOLDADOS,CLASSE DEPRESSAO PN-16,ESPESSURA CLASSE K-9,PARA AGUA,CONFORME NBR 7560 E NBR 7675,REVESTIDO EXTERNAMENTE COM ZINCO METALICO E PINTURA BETUMINOSA E INTERNAMENTE COM ARGAMASSA DE CIMENTO,EXCLUSIVE ACESSORIOS PARA JUNTA,COM DIAMETRO DE 500MM,COMPRIMENTO ATE 1,0M. FORNECIMENTO</v>
      </c>
      <c r="C7072" s="749" t="s">
        <v>20938</v>
      </c>
      <c r="D7072" s="749" t="s">
        <v>20939</v>
      </c>
      <c r="E7072" s="749" t="s">
        <v>20940</v>
      </c>
      <c r="F7072" s="749" t="s">
        <v>20941</v>
      </c>
      <c r="G7072" s="749" t="s">
        <v>20971</v>
      </c>
      <c r="H7072" s="749" t="s">
        <v>20943</v>
      </c>
      <c r="I7072" s="749" t="s">
        <v>30</v>
      </c>
      <c r="J7072" s="749" t="n">
        <v>5636.48</v>
      </c>
    </row>
    <row collapsed="false" customFormat="false" customHeight="true" hidden="true" ht="12.75" outlineLevel="0" r="7073">
      <c r="A7073" s="749" t="s">
        <v>20972</v>
      </c>
      <c r="B7073" s="749" t="str">
        <f aca="false">C7073&amp;D7073&amp;E7073&amp;F7073&amp;G7073&amp;H7073</f>
        <v>TUBO DE FERRO FUNDIDO DUCTIL COM FLANGES SOLDADOS,CLASSE DEPRESSAO PN-16,ESPESSURA CLASSE K-9,PARA AGUA,CONFORME NBR 7560 E NBR 7675,REVESTIDO EXTERNAMENTE COM ZINCO METALICO E PINTURA BETUMINOSA E INTERNAMENTE COM ARGAMASSA DE CIMENTO,EXCLUSIVE ACESSORIOS PARA JUNTA,COM DIAMETRO DE 500MM,COMPRIMENTO ATE 1,0M. FORNECIMENTO</v>
      </c>
      <c r="C7073" s="749" t="s">
        <v>20938</v>
      </c>
      <c r="D7073" s="749" t="s">
        <v>20939</v>
      </c>
      <c r="E7073" s="749" t="s">
        <v>20940</v>
      </c>
      <c r="F7073" s="749" t="s">
        <v>20941</v>
      </c>
      <c r="G7073" s="749" t="s">
        <v>20971</v>
      </c>
      <c r="H7073" s="749" t="s">
        <v>20943</v>
      </c>
      <c r="I7073" s="749" t="s">
        <v>30</v>
      </c>
      <c r="J7073" s="749" t="n">
        <v>5636.48</v>
      </c>
    </row>
    <row collapsed="false" customFormat="false" customHeight="true" hidden="true" ht="12.75" outlineLevel="0" r="7074">
      <c r="A7074" s="749" t="s">
        <v>20973</v>
      </c>
      <c r="B7074" s="749" t="str">
        <f aca="false">C7074&amp;D7074&amp;E7074&amp;F7074&amp;G7074&amp;H7074</f>
        <v>TUBO DE FERRO FUNDIDO DUCTIL COM FLANGES SOLDADOS,CLASSE DEPRESSAO PN-16,ESPESSURA CLASSE K-9,PARA AGUA,CONFORME NBR 7560 E NBR 7675,REVESTIDO EXTERNAMENTE COM ZINCO METALICO E PINTURA BETUMINOSA E INTERNAMENTE COM ARGAMASSA DE CIMENTO,EXCLUSIVE ACESSORIOS PARA JUNTA,COM DIAMETRO DE 600MM,COMPRIMENTO ATE 1,0M. FORNECIMENTO</v>
      </c>
      <c r="C7074" s="749" t="s">
        <v>20938</v>
      </c>
      <c r="D7074" s="749" t="s">
        <v>20939</v>
      </c>
      <c r="E7074" s="749" t="s">
        <v>20940</v>
      </c>
      <c r="F7074" s="749" t="s">
        <v>20941</v>
      </c>
      <c r="G7074" s="749" t="s">
        <v>20974</v>
      </c>
      <c r="H7074" s="749" t="s">
        <v>20943</v>
      </c>
      <c r="I7074" s="749" t="s">
        <v>30</v>
      </c>
      <c r="J7074" s="749" t="n">
        <v>7741.12</v>
      </c>
    </row>
    <row collapsed="false" customFormat="false" customHeight="true" hidden="true" ht="12.75" outlineLevel="0" r="7075">
      <c r="A7075" s="749" t="s">
        <v>20975</v>
      </c>
      <c r="B7075" s="749" t="str">
        <f aca="false">C7075&amp;D7075&amp;E7075&amp;F7075&amp;G7075&amp;H7075</f>
        <v>TUBO DE FERRO FUNDIDO DUCTIL COM FLANGES SOLDADOS,CLASSE DEPRESSAO PN-16,ESPESSURA CLASSE K-9,PARA AGUA,CONFORME NBR 7560 E NBR 7675,REVESTIDO EXTERNAMENTE COM ZINCO METALICO E PINTURA BETUMINOSA E INTERNAMENTE COM ARGAMASSA DE CIMENTO,EXCLUSIVE ACESSORIOS PARA JUNTA,COM DIAMETRO DE 600MM,COMPRIMENTO ATE 1,0M. FORNECIMENTO</v>
      </c>
      <c r="C7075" s="749" t="s">
        <v>20938</v>
      </c>
      <c r="D7075" s="749" t="s">
        <v>20939</v>
      </c>
      <c r="E7075" s="749" t="s">
        <v>20940</v>
      </c>
      <c r="F7075" s="749" t="s">
        <v>20941</v>
      </c>
      <c r="G7075" s="749" t="s">
        <v>20974</v>
      </c>
      <c r="H7075" s="749" t="s">
        <v>20943</v>
      </c>
      <c r="I7075" s="749" t="s">
        <v>30</v>
      </c>
      <c r="J7075" s="749" t="n">
        <v>7741.12</v>
      </c>
    </row>
    <row collapsed="false" customFormat="false" customHeight="true" hidden="true" ht="12.75" outlineLevel="0" r="7076">
      <c r="A7076" s="749" t="s">
        <v>20976</v>
      </c>
      <c r="B7076" s="749" t="str">
        <f aca="false">C7076&amp;D7076&amp;E7076&amp;F7076&amp;G7076&amp;H7076</f>
        <v>TUBO DE FERRO FUNDIDO DUCTIL COM FLANGES ROSCADOS,CLASSE DEPRESSAO PN-16,ESPESSURA CLASSE K-12,PARA AGUA, CONFORME NBR7560 E NBR 7675, REVESTIDO EXTERNAMENTE COM ZINCO METALICO E PINTURA BETUMINOSA E INTERNAMENTE COM ARGAMASSA DE CIMENTO,EXCLUSIVE ACESSORIOS PARA JUNTA,COM DIAMETRO DE 700MM,COMPRIMENTO ATE 1,0M. FORNECIMENTO</v>
      </c>
      <c r="C7076" s="749" t="s">
        <v>20977</v>
      </c>
      <c r="D7076" s="749" t="s">
        <v>20978</v>
      </c>
      <c r="E7076" s="749" t="s">
        <v>20979</v>
      </c>
      <c r="F7076" s="749" t="s">
        <v>20980</v>
      </c>
      <c r="G7076" s="749" t="s">
        <v>20981</v>
      </c>
      <c r="H7076" s="749" t="s">
        <v>20890</v>
      </c>
      <c r="I7076" s="749" t="s">
        <v>30</v>
      </c>
      <c r="J7076" s="749" t="n">
        <v>13503.19</v>
      </c>
    </row>
    <row collapsed="false" customFormat="false" customHeight="true" hidden="true" ht="12.75" outlineLevel="0" r="7077">
      <c r="A7077" s="749" t="s">
        <v>20982</v>
      </c>
      <c r="B7077" s="749" t="str">
        <f aca="false">C7077&amp;D7077&amp;E7077&amp;F7077&amp;G7077&amp;H7077</f>
        <v>TUBO DE FERRO FUNDIDO DUCTIL COM FLANGES ROSCADOS,CLASSE DEPRESSAO PN-16,ESPESSURA CLASSE K-12,PARA AGUA, CONFORME NBR7560 E NBR 7675, REVESTIDO EXTERNAMENTE COM ZINCO METALICO E PINTURA BETUMINOSA E INTERNAMENTE COM ARGAMASSA DE CIMENTO,EXCLUSIVE ACESSORIOS PARA JUNTA,COM DIAMETRO DE 700MM,COMPRIMENTO ATE 1,0M. FORNECIMENTO</v>
      </c>
      <c r="C7077" s="749" t="s">
        <v>20977</v>
      </c>
      <c r="D7077" s="749" t="s">
        <v>20978</v>
      </c>
      <c r="E7077" s="749" t="s">
        <v>20979</v>
      </c>
      <c r="F7077" s="749" t="s">
        <v>20980</v>
      </c>
      <c r="G7077" s="749" t="s">
        <v>20981</v>
      </c>
      <c r="H7077" s="749" t="s">
        <v>20890</v>
      </c>
      <c r="I7077" s="749" t="s">
        <v>30</v>
      </c>
      <c r="J7077" s="749" t="n">
        <v>13503.19</v>
      </c>
    </row>
    <row collapsed="false" customFormat="false" customHeight="true" hidden="true" ht="12.75" outlineLevel="0" r="7078">
      <c r="A7078" s="749" t="s">
        <v>20983</v>
      </c>
      <c r="B7078" s="749" t="str">
        <f aca="false">C7078&amp;D7078&amp;E7078&amp;F7078&amp;G7078&amp;H7078</f>
        <v>TUBO DE FERRO FUNDIDO DUCTIL COM 2 FLANGES INTEGRAIS FUNDIDOS,ESPESSURA CLASSE K-14,CLASSE DE PRESSAO PN-16,PARA AGUA,CONFORME NBR 7560 E NBR 7675,REVESTIDO EXTERNAMENTE E INTERNAMENTE COM PINTURA BETUMINOSA,EXCLUSIVE ACESSORIOS PARA JUNTA,COM DIAMETRO DE 800MM,COMPRIMENTO DE 1,0M. FORNECIMENTO</v>
      </c>
      <c r="C7078" s="749" t="s">
        <v>20984</v>
      </c>
      <c r="D7078" s="749" t="s">
        <v>20985</v>
      </c>
      <c r="E7078" s="749" t="s">
        <v>20986</v>
      </c>
      <c r="F7078" s="749" t="s">
        <v>20987</v>
      </c>
      <c r="G7078" s="749" t="s">
        <v>20988</v>
      </c>
      <c r="I7078" s="749" t="s">
        <v>30</v>
      </c>
      <c r="J7078" s="749" t="n">
        <v>24272.72</v>
      </c>
    </row>
    <row collapsed="false" customFormat="false" customHeight="true" hidden="true" ht="12.75" outlineLevel="0" r="7079">
      <c r="A7079" s="749" t="s">
        <v>20989</v>
      </c>
      <c r="B7079" s="749" t="str">
        <f aca="false">C7079&amp;D7079&amp;E7079&amp;F7079&amp;G7079&amp;H7079</f>
        <v>TUBO DE FERRO FUNDIDO DUCTIL COM 2 FLANGES INTEGRAIS FUNDIDOS,ESPESSURA CLASSE K-14,CLASSE DE PRESSAO PN-16,PARA AGUA,CONFORME NBR 7560 E NBR 7675,REVESTIDO EXTERNAMENTE E INTERNAMENTE COM PINTURA BETUMINOSA,EXCLUSIVE ACESSORIOS PARA JUNTA,COM DIAMETRO DE 800MM,COMPRIMENTO DE 1,0M. FORNECIMENTO</v>
      </c>
      <c r="C7079" s="749" t="s">
        <v>20984</v>
      </c>
      <c r="D7079" s="749" t="s">
        <v>20985</v>
      </c>
      <c r="E7079" s="749" t="s">
        <v>20986</v>
      </c>
      <c r="F7079" s="749" t="s">
        <v>20987</v>
      </c>
      <c r="G7079" s="749" t="s">
        <v>20988</v>
      </c>
      <c r="I7079" s="749" t="s">
        <v>30</v>
      </c>
      <c r="J7079" s="749" t="n">
        <v>24272.72</v>
      </c>
    </row>
    <row collapsed="false" customFormat="false" customHeight="true" hidden="true" ht="12.75" outlineLevel="0" r="7080">
      <c r="A7080" s="749" t="s">
        <v>20990</v>
      </c>
      <c r="B7080" s="749" t="str">
        <f aca="false">C7080&amp;D7080&amp;E7080&amp;F7080&amp;G7080&amp;H7080</f>
        <v>TUBO DE FERRO FUNDIDO DUCTIL COM 2 FLANGES INTEGRAIS FUNDIDOS,ESPESSURA CLASSE K-14,CLASSE DE PRESSAO PN-16,PARA AGUA,CONFORME NBR 7560 E NBR 7675,REVESTIDO EXTERNAMENTE E INTERNAMENTE COM PINTURA BETUMINOSA,EXCLUSIVE ACESSORIOS PARA JUNTA,COM DIAMETRO DE 800MM,COMPRIMENTO DE 1,5M. FORNECIMENTO</v>
      </c>
      <c r="C7080" s="749" t="s">
        <v>20984</v>
      </c>
      <c r="D7080" s="749" t="s">
        <v>20985</v>
      </c>
      <c r="E7080" s="749" t="s">
        <v>20986</v>
      </c>
      <c r="F7080" s="749" t="s">
        <v>20987</v>
      </c>
      <c r="G7080" s="749" t="s">
        <v>20991</v>
      </c>
      <c r="I7080" s="749" t="s">
        <v>30</v>
      </c>
      <c r="J7080" s="749" t="n">
        <v>32161.45</v>
      </c>
    </row>
    <row collapsed="false" customFormat="false" customHeight="true" hidden="true" ht="12.75" outlineLevel="0" r="7081">
      <c r="A7081" s="749" t="s">
        <v>20992</v>
      </c>
      <c r="B7081" s="749" t="str">
        <f aca="false">C7081&amp;D7081&amp;E7081&amp;F7081&amp;G7081&amp;H7081</f>
        <v>TUBO DE FERRO FUNDIDO DUCTIL COM 2 FLANGES INTEGRAIS FUNDIDOS,ESPESSURA CLASSE K-14,CLASSE DE PRESSAO PN-16,PARA AGUA,CONFORME NBR 7560 E NBR 7675,REVESTIDO EXTERNAMENTE E INTERNAMENTE COM PINTURA BETUMINOSA,EXCLUSIVE ACESSORIOS PARA JUNTA,COM DIAMETRO DE 800MM,COMPRIMENTO DE 1,5M. FORNECIMENTO</v>
      </c>
      <c r="C7081" s="749" t="s">
        <v>20984</v>
      </c>
      <c r="D7081" s="749" t="s">
        <v>20985</v>
      </c>
      <c r="E7081" s="749" t="s">
        <v>20986</v>
      </c>
      <c r="F7081" s="749" t="s">
        <v>20987</v>
      </c>
      <c r="G7081" s="749" t="s">
        <v>20991</v>
      </c>
      <c r="I7081" s="749" t="s">
        <v>30</v>
      </c>
      <c r="J7081" s="749" t="n">
        <v>32161.45</v>
      </c>
    </row>
    <row collapsed="false" customFormat="false" customHeight="true" hidden="true" ht="12.75" outlineLevel="0" r="7082">
      <c r="A7082" s="749" t="s">
        <v>20993</v>
      </c>
      <c r="B7082" s="749" t="str">
        <f aca="false">C7082&amp;D7082&amp;E7082&amp;F7082&amp;G7082&amp;H7082</f>
        <v>TUBO DE FERRO FUNDIDO DUCTIL COM 2 FLANGES INTEGRAIS FUNDIDOS,ESPESSURA CLASSE K-14,CLASSE DE PRESSAO PN-16,PARA AGUA,CONFORME NBR 7560 E NBR 7675,REVESTIDO EXTERNAMENTE E INTERNAMENTE COM PINTURA BETUMINOSA,EXCLUSIVE ACESSORIOS PARA JUNTA,COM DIAMETRO DE 800MM,COMPRIMENTO DE 2,0M. FORNECIMENTO</v>
      </c>
      <c r="C7082" s="749" t="s">
        <v>20984</v>
      </c>
      <c r="D7082" s="749" t="s">
        <v>20985</v>
      </c>
      <c r="E7082" s="749" t="s">
        <v>20986</v>
      </c>
      <c r="F7082" s="749" t="s">
        <v>20987</v>
      </c>
      <c r="G7082" s="749" t="s">
        <v>20994</v>
      </c>
      <c r="I7082" s="749" t="s">
        <v>30</v>
      </c>
      <c r="J7082" s="749" t="n">
        <v>44166.81</v>
      </c>
    </row>
    <row collapsed="false" customFormat="false" customHeight="true" hidden="true" ht="12.75" outlineLevel="0" r="7083">
      <c r="A7083" s="749" t="s">
        <v>20995</v>
      </c>
      <c r="B7083" s="749" t="str">
        <f aca="false">C7083&amp;D7083&amp;E7083&amp;F7083&amp;G7083&amp;H7083</f>
        <v>TUBO DE FERRO FUNDIDO DUCTIL COM 2 FLANGES INTEGRAIS FUNDIDOS,ESPESSURA CLASSE K-14,CLASSE DE PRESSAO PN-16,PARA AGUA,CONFORME NBR 7560 E NBR 7675,REVESTIDO EXTERNAMENTE E INTERNAMENTE COM PINTURA BETUMINOSA,EXCLUSIVE ACESSORIOS PARA JUNTA,COM DIAMETRO DE 800MM,COMPRIMENTO DE 2,0M. FORNECIMENTO</v>
      </c>
      <c r="C7083" s="749" t="s">
        <v>20984</v>
      </c>
      <c r="D7083" s="749" t="s">
        <v>20985</v>
      </c>
      <c r="E7083" s="749" t="s">
        <v>20986</v>
      </c>
      <c r="F7083" s="749" t="s">
        <v>20987</v>
      </c>
      <c r="G7083" s="749" t="s">
        <v>20994</v>
      </c>
      <c r="I7083" s="749" t="s">
        <v>30</v>
      </c>
      <c r="J7083" s="749" t="n">
        <v>44166.81</v>
      </c>
    </row>
    <row collapsed="false" customFormat="false" customHeight="true" hidden="true" ht="12.75" outlineLevel="0" r="7084">
      <c r="A7084" s="749" t="s">
        <v>20996</v>
      </c>
      <c r="B7084" s="749" t="str">
        <f aca="false">C7084&amp;D7084&amp;E7084&amp;F7084&amp;G7084&amp;H7084</f>
        <v>TUBO DE FERRO FUNDIDO DUCTIL COM 2 FLANGES INTEGRAIS FUNDIDOS,ESPESSURA CLASSE K-14,CLASSE DE PRESSAO PN-16,PARA AGUA,CONFORME NBR 7560 E NBR 7675,REVESTIDO EXTERNAMENTE E INTERNAMENTE COM PINTURA BETUMINOSA,EXCLUSIVE ACESSORIOS PARA JUNTA,COM DIAMETRO DE 900MM,COMPRIMENTO DE 1,0M. FORNECIMENTO</v>
      </c>
      <c r="C7084" s="749" t="s">
        <v>20984</v>
      </c>
      <c r="D7084" s="749" t="s">
        <v>20985</v>
      </c>
      <c r="E7084" s="749" t="s">
        <v>20986</v>
      </c>
      <c r="F7084" s="749" t="s">
        <v>20987</v>
      </c>
      <c r="G7084" s="749" t="s">
        <v>20997</v>
      </c>
      <c r="I7084" s="749" t="s">
        <v>30</v>
      </c>
      <c r="J7084" s="749" t="n">
        <v>26223.51</v>
      </c>
    </row>
    <row collapsed="false" customFormat="false" customHeight="true" hidden="true" ht="12.75" outlineLevel="0" r="7085">
      <c r="A7085" s="749" t="s">
        <v>20998</v>
      </c>
      <c r="B7085" s="749" t="str">
        <f aca="false">C7085&amp;D7085&amp;E7085&amp;F7085&amp;G7085&amp;H7085</f>
        <v>TUBO DE FERRO FUNDIDO DUCTIL COM 2 FLANGES INTEGRAIS FUNDIDOS,ESPESSURA CLASSE K-14,CLASSE DE PRESSAO PN-16,PARA AGUA,CONFORME NBR 7560 E NBR 7675,REVESTIDO EXTERNAMENTE E INTERNAMENTE COM PINTURA BETUMINOSA,EXCLUSIVE ACESSORIOS PARA JUNTA,COM DIAMETRO DE 900MM,COMPRIMENTO DE 1,0M. FORNECIMENTO</v>
      </c>
      <c r="C7085" s="749" t="s">
        <v>20984</v>
      </c>
      <c r="D7085" s="749" t="s">
        <v>20985</v>
      </c>
      <c r="E7085" s="749" t="s">
        <v>20986</v>
      </c>
      <c r="F7085" s="749" t="s">
        <v>20987</v>
      </c>
      <c r="G7085" s="749" t="s">
        <v>20997</v>
      </c>
      <c r="I7085" s="749" t="s">
        <v>30</v>
      </c>
      <c r="J7085" s="749" t="n">
        <v>26223.51</v>
      </c>
    </row>
    <row collapsed="false" customFormat="false" customHeight="true" hidden="true" ht="12.75" outlineLevel="0" r="7086">
      <c r="A7086" s="749" t="s">
        <v>20999</v>
      </c>
      <c r="B7086" s="749" t="str">
        <f aca="false">C7086&amp;D7086&amp;E7086&amp;F7086&amp;G7086&amp;H7086</f>
        <v>TUBO DE FERRO FUNDIDO DUCTIL COM 2 FLANGES INTEGRAIS FUNDIDOS,ESPESSURA CLASSE K-14,CLASSE DE PRESSAO PN-16,PARA AGUA,CONFORME NBR 7560 E NBR 7675,REVESTIDO EXTERNAMENTE E INTERNAMENTE COM PINTURA BETUMINOSA,EXCLUSIVE ACESSORIOS PARA JUNTA,COM DIAMETRO DE 900MM,COMPRIMENTO DE 1,5M. FORNECIMENTO</v>
      </c>
      <c r="C7086" s="749" t="s">
        <v>20984</v>
      </c>
      <c r="D7086" s="749" t="s">
        <v>20985</v>
      </c>
      <c r="E7086" s="749" t="s">
        <v>20986</v>
      </c>
      <c r="F7086" s="749" t="s">
        <v>20987</v>
      </c>
      <c r="G7086" s="749" t="s">
        <v>21000</v>
      </c>
      <c r="I7086" s="749" t="s">
        <v>30</v>
      </c>
      <c r="J7086" s="749" t="n">
        <v>32161.45</v>
      </c>
    </row>
    <row collapsed="false" customFormat="false" customHeight="true" hidden="true" ht="12.75" outlineLevel="0" r="7087">
      <c r="A7087" s="749" t="s">
        <v>21001</v>
      </c>
      <c r="B7087" s="749" t="str">
        <f aca="false">C7087&amp;D7087&amp;E7087&amp;F7087&amp;G7087&amp;H7087</f>
        <v>TUBO DE FERRO FUNDIDO DUCTIL COM 2 FLANGES INTEGRAIS FUNDIDOS,ESPESSURA CLASSE K-14,CLASSE DE PRESSAO PN-16,PARA AGUA,CONFORME NBR 7560 E NBR 7675,REVESTIDO EXTERNAMENTE E INTERNAMENTE COM PINTURA BETUMINOSA,EXCLUSIVE ACESSORIOS PARA JUNTA,COM DIAMETRO DE 900MM,COMPRIMENTO DE 1,5M. FORNECIMENTO</v>
      </c>
      <c r="C7087" s="749" t="s">
        <v>20984</v>
      </c>
      <c r="D7087" s="749" t="s">
        <v>20985</v>
      </c>
      <c r="E7087" s="749" t="s">
        <v>20986</v>
      </c>
      <c r="F7087" s="749" t="s">
        <v>20987</v>
      </c>
      <c r="G7087" s="749" t="s">
        <v>21000</v>
      </c>
      <c r="I7087" s="749" t="s">
        <v>30</v>
      </c>
      <c r="J7087" s="749" t="n">
        <v>32161.45</v>
      </c>
    </row>
    <row collapsed="false" customFormat="false" customHeight="true" hidden="true" ht="12.75" outlineLevel="0" r="7088">
      <c r="A7088" s="749" t="s">
        <v>21002</v>
      </c>
      <c r="B7088" s="749" t="str">
        <f aca="false">C7088&amp;D7088&amp;E7088&amp;F7088&amp;G7088&amp;H7088</f>
        <v>TUBO DE FERRO FUNDIDO DUCTIL COM 2 FLANGES INTEGRAIS FUNDIDOS,ESPESSURA CLASSE K-14,CLASSE DE PRESSAO PN-16,PARA AGUA,CONFORME NBR 7560 E NBR 7675,REVESTIDO EXTERNAMENTE E INTERNAMENTE COM PINTURA BETUMINOSA,EXCLUSIVE ACESSORIOS PARA JUNTA,COM DIAMETRO DE 900MM,COMPRIMENTO DE 2,0M. FORNECIMENTO</v>
      </c>
      <c r="C7088" s="749" t="s">
        <v>20984</v>
      </c>
      <c r="D7088" s="749" t="s">
        <v>20985</v>
      </c>
      <c r="E7088" s="749" t="s">
        <v>20986</v>
      </c>
      <c r="F7088" s="749" t="s">
        <v>20987</v>
      </c>
      <c r="G7088" s="749" t="s">
        <v>21003</v>
      </c>
      <c r="I7088" s="749" t="s">
        <v>30</v>
      </c>
      <c r="J7088" s="749" t="n">
        <v>47740.23</v>
      </c>
    </row>
    <row collapsed="false" customFormat="false" customHeight="true" hidden="true" ht="12.75" outlineLevel="0" r="7089">
      <c r="A7089" s="749" t="s">
        <v>21004</v>
      </c>
      <c r="B7089" s="749" t="str">
        <f aca="false">C7089&amp;D7089&amp;E7089&amp;F7089&amp;G7089&amp;H7089</f>
        <v>TUBO DE FERRO FUNDIDO DUCTIL COM 2 FLANGES INTEGRAIS FUNDIDOS,ESPESSURA CLASSE K-14,CLASSE DE PRESSAO PN-16,PARA AGUA,CONFORME NBR 7560 E NBR 7675,REVESTIDO EXTERNAMENTE E INTERNAMENTE COM PINTURA BETUMINOSA,EXCLUSIVE ACESSORIOS PARA JUNTA,COM DIAMETRO DE 900MM,COMPRIMENTO DE 2,0M. FORNECIMENTO</v>
      </c>
      <c r="C7089" s="749" t="s">
        <v>20984</v>
      </c>
      <c r="D7089" s="749" t="s">
        <v>20985</v>
      </c>
      <c r="E7089" s="749" t="s">
        <v>20986</v>
      </c>
      <c r="F7089" s="749" t="s">
        <v>20987</v>
      </c>
      <c r="G7089" s="749" t="s">
        <v>21003</v>
      </c>
      <c r="I7089" s="749" t="s">
        <v>30</v>
      </c>
      <c r="J7089" s="749" t="n">
        <v>47740.23</v>
      </c>
    </row>
    <row collapsed="false" customFormat="false" customHeight="true" hidden="true" ht="12.75" outlineLevel="0" r="7090">
      <c r="A7090" s="749" t="s">
        <v>21005</v>
      </c>
      <c r="B7090" s="749" t="str">
        <f aca="false">C7090&amp;D7090&amp;E7090&amp;F7090&amp;G7090&amp;H7090</f>
        <v>TUBO DE FERRO FUNDIDO DUCTIL COM 2 FLANGES INTEGRAIS FUNDIDOS,ESPESSURA CLASSE K-14,CLASSE DE PRESSAO PN-16,PARA AGUA,CONFORME NBR 7560 E NBR 7675,REVESTIDO EXTERNAMENTE E INTERNAMENTE COM PINTURA BETUMINOSA,EXCLUSIVE ACESSORIOS PARA JUNTA,COM DIAMETRO DE 1000MM,COMPRIMENTO DE 1,0M. FORNECIMENTO</v>
      </c>
      <c r="C7090" s="749" t="s">
        <v>20984</v>
      </c>
      <c r="D7090" s="749" t="s">
        <v>20985</v>
      </c>
      <c r="E7090" s="749" t="s">
        <v>20986</v>
      </c>
      <c r="F7090" s="749" t="s">
        <v>20987</v>
      </c>
      <c r="G7090" s="749" t="s">
        <v>21006</v>
      </c>
      <c r="I7090" s="749" t="s">
        <v>30</v>
      </c>
      <c r="J7090" s="749" t="n">
        <v>33431.13</v>
      </c>
    </row>
    <row collapsed="false" customFormat="false" customHeight="true" hidden="true" ht="12.75" outlineLevel="0" r="7091">
      <c r="A7091" s="749" t="s">
        <v>21007</v>
      </c>
      <c r="B7091" s="749" t="str">
        <f aca="false">C7091&amp;D7091&amp;E7091&amp;F7091&amp;G7091&amp;H7091</f>
        <v>TUBO DE FERRO FUNDIDO DUCTIL COM 2 FLANGES INTEGRAIS FUNDIDOS,ESPESSURA CLASSE K-14,CLASSE DE PRESSAO PN-16,PARA AGUA,CONFORME NBR 7560 E NBR 7675,REVESTIDO EXTERNAMENTE E INTERNAMENTE COM PINTURA BETUMINOSA,EXCLUSIVE ACESSORIOS PARA JUNTA,COM DIAMETRO DE 1000MM,COMPRIMENTO DE 1,0M. FORNECIMENTO</v>
      </c>
      <c r="C7091" s="749" t="s">
        <v>20984</v>
      </c>
      <c r="D7091" s="749" t="s">
        <v>20985</v>
      </c>
      <c r="E7091" s="749" t="s">
        <v>20986</v>
      </c>
      <c r="F7091" s="749" t="s">
        <v>20987</v>
      </c>
      <c r="G7091" s="749" t="s">
        <v>21006</v>
      </c>
      <c r="I7091" s="749" t="s">
        <v>30</v>
      </c>
      <c r="J7091" s="749" t="n">
        <v>33431.13</v>
      </c>
    </row>
    <row collapsed="false" customFormat="false" customHeight="true" hidden="true" ht="12.75" outlineLevel="0" r="7092">
      <c r="A7092" s="749" t="s">
        <v>21008</v>
      </c>
      <c r="B7092" s="749" t="str">
        <f aca="false">C7092&amp;D7092&amp;E7092&amp;F7092&amp;G7092&amp;H7092</f>
        <v>TUBO DE FERRO FUNDIDO DUCTIL COM 2 FLANGES INTEGRAIS FUNDIDOS,ESPESSURA CLASSE K-14,CLASSE DE PRESSAO PN-16,PARA AGUA,CONFORME NBR 7560 E NBR 7675,REVESTIDO EXTERNAMENTE E INTERNAMENTE COM PINTURA BETUMINOSA,EXCLUSIVE ACESSORIOS PARA JUNTA,COM DIAMETRO DE 1000MM,COMPRIMENTO DE 1,5M. FORNECIMENTO</v>
      </c>
      <c r="C7092" s="749" t="s">
        <v>20984</v>
      </c>
      <c r="D7092" s="749" t="s">
        <v>20985</v>
      </c>
      <c r="E7092" s="749" t="s">
        <v>20986</v>
      </c>
      <c r="F7092" s="749" t="s">
        <v>20987</v>
      </c>
      <c r="G7092" s="749" t="s">
        <v>21009</v>
      </c>
      <c r="I7092" s="749" t="s">
        <v>30</v>
      </c>
      <c r="J7092" s="749" t="n">
        <v>42235.04</v>
      </c>
    </row>
    <row collapsed="false" customFormat="false" customHeight="true" hidden="true" ht="12.75" outlineLevel="0" r="7093">
      <c r="A7093" s="749" t="s">
        <v>21010</v>
      </c>
      <c r="B7093" s="749" t="str">
        <f aca="false">C7093&amp;D7093&amp;E7093&amp;F7093&amp;G7093&amp;H7093</f>
        <v>TUBO DE FERRO FUNDIDO DUCTIL COM 2 FLANGES INTEGRAIS FUNDIDOS,ESPESSURA CLASSE K-14,CLASSE DE PRESSAO PN-16,PARA AGUA,CONFORME NBR 7560 E NBR 7675,REVESTIDO EXTERNAMENTE E INTERNAMENTE COM PINTURA BETUMINOSA,EXCLUSIVE ACESSORIOS PARA JUNTA,COM DIAMETRO DE 1000MM,COMPRIMENTO DE 1,5M. FORNECIMENTO</v>
      </c>
      <c r="C7093" s="749" t="s">
        <v>20984</v>
      </c>
      <c r="D7093" s="749" t="s">
        <v>20985</v>
      </c>
      <c r="E7093" s="749" t="s">
        <v>20986</v>
      </c>
      <c r="F7093" s="749" t="s">
        <v>20987</v>
      </c>
      <c r="G7093" s="749" t="s">
        <v>21009</v>
      </c>
      <c r="I7093" s="749" t="s">
        <v>30</v>
      </c>
      <c r="J7093" s="749" t="n">
        <v>42235.04</v>
      </c>
    </row>
    <row collapsed="false" customFormat="false" customHeight="true" hidden="true" ht="12.75" outlineLevel="0" r="7094">
      <c r="A7094" s="749" t="s">
        <v>21011</v>
      </c>
      <c r="B7094" s="749" t="str">
        <f aca="false">C7094&amp;D7094&amp;E7094&amp;F7094&amp;G7094&amp;H7094</f>
        <v>TUBO DE FERRO FUNDIDO DUCTIL COM 2 FLANGES INTEGRAIS FUNDIDOS,ESPESSURA CLASSE K-14,CLASSE DE PRESSAO PN-16,PARA AGUA,CONFORME NBR 7560 E NBR 7675,REVESTIDO EXTERNAMENTE E INTERNAMENTE COM PINTURA BETUMINOSA,EXCLUSIVE ACESSORIOS PARA JUNTA,COM DIAMETRO DE 1000MM,COMPRIMENTO DE 2,0M.FORNECIMENTO</v>
      </c>
      <c r="C7094" s="749" t="s">
        <v>20984</v>
      </c>
      <c r="D7094" s="749" t="s">
        <v>20985</v>
      </c>
      <c r="E7094" s="749" t="s">
        <v>20986</v>
      </c>
      <c r="F7094" s="749" t="s">
        <v>20987</v>
      </c>
      <c r="G7094" s="749" t="s">
        <v>21012</v>
      </c>
      <c r="I7094" s="749" t="s">
        <v>30</v>
      </c>
      <c r="J7094" s="749" t="n">
        <v>51764.17</v>
      </c>
    </row>
    <row collapsed="false" customFormat="false" customHeight="true" hidden="true" ht="12.75" outlineLevel="0" r="7095">
      <c r="A7095" s="749" t="s">
        <v>21013</v>
      </c>
      <c r="B7095" s="749" t="str">
        <f aca="false">C7095&amp;D7095&amp;E7095&amp;F7095&amp;G7095&amp;H7095</f>
        <v>TUBO DE FERRO FUNDIDO DUCTIL COM 2 FLANGES INTEGRAIS FUNDIDOS,ESPESSURA CLASSE K-14,CLASSE DE PRESSAO PN-16,PARA AGUA,CONFORME NBR 7560 E NBR 7675,REVESTIDO EXTERNAMENTE E INTERNAMENTE COM PINTURA BETUMINOSA,EXCLUSIVE ACESSORIOS PARA JUNTA,COM DIAMETRO DE 1000MM,COMPRIMENTO DE 2,0M.FORNECIMENTO</v>
      </c>
      <c r="C7095" s="749" t="s">
        <v>20984</v>
      </c>
      <c r="D7095" s="749" t="s">
        <v>20985</v>
      </c>
      <c r="E7095" s="749" t="s">
        <v>20986</v>
      </c>
      <c r="F7095" s="749" t="s">
        <v>20987</v>
      </c>
      <c r="G7095" s="749" t="s">
        <v>21012</v>
      </c>
      <c r="I7095" s="749" t="s">
        <v>30</v>
      </c>
      <c r="J7095" s="749" t="n">
        <v>51764.17</v>
      </c>
    </row>
    <row collapsed="false" customFormat="false" customHeight="true" hidden="true" ht="12.75" outlineLevel="0" r="7096">
      <c r="A7096" s="749" t="s">
        <v>21014</v>
      </c>
      <c r="B7096" s="749" t="str">
        <f aca="false">C7096&amp;D7096&amp;E7096&amp;F7096&amp;G7096&amp;H7096</f>
        <v>TUBO DE FERRO FUNDIDO DUCTIL COM 2 FLANGES INTEGRAIS FUNDIDOS,ESPESSURA CLASSE K-14,CLASSE DE PRESSAO PN-16,PARA AGUA,CONFORME NBR 7560 E NBR 7675,REVESTIDO EXTERNAMENTE E INTERNAMENTE COM PINTURA BETUMINOSA,EXCLUSIVE ACESSORIOS PARA JUNTA,COM DIAMETRO DE 1200MM,COMPRIMENTO DE 1,0M. FORNECIMENTO</v>
      </c>
      <c r="C7096" s="749" t="s">
        <v>20984</v>
      </c>
      <c r="D7096" s="749" t="s">
        <v>20985</v>
      </c>
      <c r="E7096" s="749" t="s">
        <v>20986</v>
      </c>
      <c r="F7096" s="749" t="s">
        <v>20987</v>
      </c>
      <c r="G7096" s="749" t="s">
        <v>21015</v>
      </c>
      <c r="I7096" s="749" t="s">
        <v>30</v>
      </c>
      <c r="J7096" s="749" t="n">
        <v>48725.17</v>
      </c>
    </row>
    <row collapsed="false" customFormat="false" customHeight="true" hidden="true" ht="12.75" outlineLevel="0" r="7097">
      <c r="A7097" s="749" t="s">
        <v>21016</v>
      </c>
      <c r="B7097" s="749" t="str">
        <f aca="false">C7097&amp;D7097&amp;E7097&amp;F7097&amp;G7097&amp;H7097</f>
        <v>TUBO DE FERRO FUNDIDO DUCTIL COM 2 FLANGES INTEGRAIS FUNDIDOS,ESPESSURA CLASSE K-14,CLASSE DE PRESSAO PN-16,PARA AGUA,CONFORME NBR 7560 E NBR 7675,REVESTIDO EXTERNAMENTE E INTERNAMENTE COM PINTURA BETUMINOSA,EXCLUSIVE ACESSORIOS PARA JUNTA,COM DIAMETRO DE 1200MM,COMPRIMENTO DE 1,0M. FORNECIMENTO</v>
      </c>
      <c r="C7097" s="749" t="s">
        <v>20984</v>
      </c>
      <c r="D7097" s="749" t="s">
        <v>20985</v>
      </c>
      <c r="E7097" s="749" t="s">
        <v>20986</v>
      </c>
      <c r="F7097" s="749" t="s">
        <v>20987</v>
      </c>
      <c r="G7097" s="749" t="s">
        <v>21015</v>
      </c>
      <c r="I7097" s="749" t="s">
        <v>30</v>
      </c>
      <c r="J7097" s="749" t="n">
        <v>48725.17</v>
      </c>
    </row>
    <row collapsed="false" customFormat="false" customHeight="true" hidden="true" ht="12.75" outlineLevel="0" r="7098">
      <c r="A7098" s="749" t="s">
        <v>21017</v>
      </c>
      <c r="B7098" s="749" t="str">
        <f aca="false">C7098&amp;D7098&amp;E7098&amp;F7098&amp;G7098&amp;H7098</f>
        <v>TUBO DE FERRO FUNDIDO DUCTIL COM 2 FLANGES INTEGRAIS FUNDIDOS,ESPESSURA CLASSE K-14,CLASSE DE PRESSAO PN-16,PARA AGUA,CONFORME NBR 7560 E NBR 7675,REVESTIDO EXTERNAMENTE E INTERNAMENTE COM PINTURA BETUMINOSA,EXCLUSIVE ACESSORIOS PARA JUNTA,COM DIAMETRO DE 1200MM,COMPRIMENTO DE 1,5M. FORNECIMENTO</v>
      </c>
      <c r="C7098" s="749" t="s">
        <v>20984</v>
      </c>
      <c r="D7098" s="749" t="s">
        <v>20985</v>
      </c>
      <c r="E7098" s="749" t="s">
        <v>20986</v>
      </c>
      <c r="F7098" s="749" t="s">
        <v>20987</v>
      </c>
      <c r="G7098" s="749" t="s">
        <v>21018</v>
      </c>
      <c r="I7098" s="749" t="s">
        <v>30</v>
      </c>
      <c r="J7098" s="749" t="n">
        <v>56838.1</v>
      </c>
    </row>
    <row collapsed="false" customFormat="false" customHeight="true" hidden="true" ht="12.75" outlineLevel="0" r="7099">
      <c r="A7099" s="749" t="s">
        <v>21019</v>
      </c>
      <c r="B7099" s="749" t="str">
        <f aca="false">C7099&amp;D7099&amp;E7099&amp;F7099&amp;G7099&amp;H7099</f>
        <v>TUBO DE FERRO FUNDIDO DUCTIL COM 2 FLANGES INTEGRAIS FUNDIDOS,ESPESSURA CLASSE K-14,CLASSE DE PRESSAO PN-16,PARA AGUA,CONFORME NBR 7560 E NBR 7675,REVESTIDO EXTERNAMENTE E INTERNAMENTE COM PINTURA BETUMINOSA,EXCLUSIVE ACESSORIOS PARA JUNTA,COM DIAMETRO DE 1200MM,COMPRIMENTO DE 1,5M. FORNECIMENTO</v>
      </c>
      <c r="C7099" s="749" t="s">
        <v>20984</v>
      </c>
      <c r="D7099" s="749" t="s">
        <v>20985</v>
      </c>
      <c r="E7099" s="749" t="s">
        <v>20986</v>
      </c>
      <c r="F7099" s="749" t="s">
        <v>20987</v>
      </c>
      <c r="G7099" s="749" t="s">
        <v>21018</v>
      </c>
      <c r="I7099" s="749" t="s">
        <v>30</v>
      </c>
      <c r="J7099" s="749" t="n">
        <v>56838.1</v>
      </c>
    </row>
    <row collapsed="false" customFormat="false" customHeight="true" hidden="true" ht="12.75" outlineLevel="0" r="7100">
      <c r="A7100" s="749" t="s">
        <v>21020</v>
      </c>
      <c r="B7100" s="749" t="str">
        <f aca="false">C7100&amp;D7100&amp;E7100&amp;F7100&amp;G7100&amp;H7100</f>
        <v>TUBO DE FERRO FUNDIDO DUCTIL COM 2 FLANGES INTEGRAIS FUNDIDOS,ESPESSURA CLASSE K-14,CLASSE DE PRESSAO PN-16,PARA AGUA,CONFORME NBR 7560 E NBR 7675,REVESTIDO EXTERNAMENTE E INTERNAMENTE COM PINTURA BETUMINOSA,EXCLUSIVE ACESSORIOS PARA JUNTA,COM DIAMETRO DE 1200MM,COMPRIMENTO 2,0M. FORNECIMENTO</v>
      </c>
      <c r="C7100" s="749" t="s">
        <v>20984</v>
      </c>
      <c r="D7100" s="749" t="s">
        <v>20985</v>
      </c>
      <c r="E7100" s="749" t="s">
        <v>20986</v>
      </c>
      <c r="F7100" s="749" t="s">
        <v>20987</v>
      </c>
      <c r="G7100" s="749" t="s">
        <v>21021</v>
      </c>
      <c r="I7100" s="749" t="s">
        <v>30</v>
      </c>
      <c r="J7100" s="749" t="n">
        <v>71187.33</v>
      </c>
    </row>
    <row collapsed="false" customFormat="false" customHeight="true" hidden="true" ht="12.75" outlineLevel="0" r="7101">
      <c r="A7101" s="749" t="s">
        <v>21022</v>
      </c>
      <c r="B7101" s="749" t="str">
        <f aca="false">C7101&amp;D7101&amp;E7101&amp;F7101&amp;G7101&amp;H7101</f>
        <v>TUBO DE FERRO FUNDIDO DUCTIL COM 2 FLANGES INTEGRAIS FUNDIDOS,ESPESSURA CLASSE K-14,CLASSE DE PRESSAO PN-16,PARA AGUA,CONFORME NBR 7560 E NBR 7675,REVESTIDO EXTERNAMENTE E INTERNAMENTE COM PINTURA BETUMINOSA,EXCLUSIVE ACESSORIOS PARA JUNTA,COM DIAMETRO DE 1200MM,COMPRIMENTO 2,0M. FORNECIMENTO</v>
      </c>
      <c r="C7101" s="749" t="s">
        <v>20984</v>
      </c>
      <c r="D7101" s="749" t="s">
        <v>20985</v>
      </c>
      <c r="E7101" s="749" t="s">
        <v>20986</v>
      </c>
      <c r="F7101" s="749" t="s">
        <v>20987</v>
      </c>
      <c r="G7101" s="749" t="s">
        <v>21021</v>
      </c>
      <c r="I7101" s="749" t="s">
        <v>30</v>
      </c>
      <c r="J7101" s="749" t="n">
        <v>71187.33</v>
      </c>
    </row>
    <row collapsed="false" customFormat="false" customHeight="true" hidden="true" ht="12.75" outlineLevel="0" r="7102">
      <c r="A7102" s="749" t="s">
        <v>21023</v>
      </c>
      <c r="B7102" s="749" t="str">
        <f aca="false">C7102&amp;D7102&amp;E7102&amp;F7102&amp;G7102&amp;H7102</f>
        <v>TUBO DE FERRO FUNDIDO DUCTIL COM PONTA E FLANGE SOLDADOS,ESPESSURA CLASSE K-9,CLASSE DE PRESSAO PN-10,PARA AGUA,CONFORME NBR 7560 E NBR 7675,REVESTIDO EXTERNAMENTE COM ZINCO METALICO E INTERNAMENTE COM ARGAMASSA DE CIMENTO,EXCLUSIVE ACESSORIOS PARA JUNTA, COM DIAMETRO DE  80MM,COMPRIMENTO ATE 1,0M.FORNECIMENTO</v>
      </c>
      <c r="C7102" s="749" t="s">
        <v>21024</v>
      </c>
      <c r="D7102" s="749" t="s">
        <v>21025</v>
      </c>
      <c r="E7102" s="749" t="s">
        <v>21026</v>
      </c>
      <c r="F7102" s="749" t="s">
        <v>21027</v>
      </c>
      <c r="G7102" s="749" t="s">
        <v>21028</v>
      </c>
      <c r="H7102" s="749" t="s">
        <v>20605</v>
      </c>
      <c r="I7102" s="749" t="s">
        <v>30</v>
      </c>
      <c r="J7102" s="749" t="n">
        <v>858.21</v>
      </c>
    </row>
    <row collapsed="false" customFormat="false" customHeight="true" hidden="true" ht="12.75" outlineLevel="0" r="7103">
      <c r="A7103" s="749" t="s">
        <v>21029</v>
      </c>
      <c r="B7103" s="749" t="str">
        <f aca="false">C7103&amp;D7103&amp;E7103&amp;F7103&amp;G7103&amp;H7103</f>
        <v>TUBO DE FERRO FUNDIDO DUCTIL COM PONTA E FLANGE SOLDADOS,ESPESSURA CLASSE K-9,CLASSE DE PRESSAO PN-10,PARA AGUA,CONFORME NBR 7560 E NBR 7675,REVESTIDO EXTERNAMENTE COM ZINCO METALICO E INTERNAMENTE COM ARGAMASSA DE CIMENTO,EXCLUSIVE ACESSORIOS PARA JUNTA, COM DIAMETRO DE  80MM,COMPRIMENTO ATE 1,0M.FORNECIMENTO</v>
      </c>
      <c r="C7103" s="749" t="s">
        <v>21024</v>
      </c>
      <c r="D7103" s="749" t="s">
        <v>21025</v>
      </c>
      <c r="E7103" s="749" t="s">
        <v>21026</v>
      </c>
      <c r="F7103" s="749" t="s">
        <v>21027</v>
      </c>
      <c r="G7103" s="749" t="s">
        <v>21028</v>
      </c>
      <c r="H7103" s="749" t="s">
        <v>20605</v>
      </c>
      <c r="I7103" s="749" t="s">
        <v>30</v>
      </c>
      <c r="J7103" s="749" t="n">
        <v>858.21</v>
      </c>
    </row>
    <row collapsed="false" customFormat="false" customHeight="true" hidden="true" ht="12.75" outlineLevel="0" r="7104">
      <c r="A7104" s="749" t="s">
        <v>21030</v>
      </c>
      <c r="B7104" s="749" t="str">
        <f aca="false">C7104&amp;D7104&amp;E7104&amp;F7104&amp;G7104&amp;H7104</f>
        <v>TUBO DE FERRO FUNDIDO DUCTIL COM PONTA E FLANGE SOLDADOS,ESPESSURA CLASSE K-9,CLASSE DE PRESSAO PN-10,PARA AGUA,CONFORME NBR 7560 E NBR 7675,REVESTIDO EXTERNAMENTE COM ZINCO METALICO E INTERNAMENTE COM ARGAMASSA DE CIMENTO,EXCLUSIVE ACESSORIOS PARA JUNTA, COM DIAMETRO DE 100MM,COMPRIMENTO ATE 1,0M.FORNECIMENTO</v>
      </c>
      <c r="C7104" s="749" t="s">
        <v>21024</v>
      </c>
      <c r="D7104" s="749" t="s">
        <v>21025</v>
      </c>
      <c r="E7104" s="749" t="s">
        <v>21026</v>
      </c>
      <c r="F7104" s="749" t="s">
        <v>21027</v>
      </c>
      <c r="G7104" s="749" t="s">
        <v>21031</v>
      </c>
      <c r="H7104" s="749" t="s">
        <v>20605</v>
      </c>
      <c r="I7104" s="749" t="s">
        <v>30</v>
      </c>
      <c r="J7104" s="749" t="n">
        <v>938.39</v>
      </c>
    </row>
    <row collapsed="false" customFormat="false" customHeight="true" hidden="true" ht="12.75" outlineLevel="0" r="7105">
      <c r="A7105" s="749" t="s">
        <v>21032</v>
      </c>
      <c r="B7105" s="749" t="str">
        <f aca="false">C7105&amp;D7105&amp;E7105&amp;F7105&amp;G7105&amp;H7105</f>
        <v>TUBO DE FERRO FUNDIDO DUCTIL COM PONTA E FLANGE SOLDADOS,ESPESSURA CLASSE K-9,CLASSE DE PRESSAO PN-10,PARA AGUA,CONFORME NBR 7560 E NBR 7675,REVESTIDO EXTERNAMENTE COM ZINCO METALICO E INTERNAMENTE COM ARGAMASSA DE CIMENTO,EXCLUSIVE ACESSORIOS PARA JUNTA, COM DIAMETRO DE 100MM,COMPRIMENTO ATE 1,0M.FORNECIMENTO</v>
      </c>
      <c r="C7105" s="749" t="s">
        <v>21024</v>
      </c>
      <c r="D7105" s="749" t="s">
        <v>21025</v>
      </c>
      <c r="E7105" s="749" t="s">
        <v>21026</v>
      </c>
      <c r="F7105" s="749" t="s">
        <v>21027</v>
      </c>
      <c r="G7105" s="749" t="s">
        <v>21031</v>
      </c>
      <c r="H7105" s="749" t="s">
        <v>20605</v>
      </c>
      <c r="I7105" s="749" t="s">
        <v>30</v>
      </c>
      <c r="J7105" s="749" t="n">
        <v>938.39</v>
      </c>
    </row>
    <row collapsed="false" customFormat="false" customHeight="true" hidden="true" ht="12.75" outlineLevel="0" r="7106">
      <c r="A7106" s="749" t="s">
        <v>21033</v>
      </c>
      <c r="B7106" s="749" t="str">
        <f aca="false">C7106&amp;D7106&amp;E7106&amp;F7106&amp;G7106&amp;H7106</f>
        <v>TUBO DE FERRO FUNDIDO DUCTIL COM PONTA E FLANGE SOLDADOS,ESPESSURA CLASSE K-9,CLASSE DE PRESSAO PN-10,PARA AGUA,CONFORME NBR 7560 E NBR 7675,REVESTIDO EXTERNAMENTE COM ZINCO METALICO E INTERNAMENTE COM ARGAMASSA DE CIMENTO,EXCLUSIVE ACESSORIOS PARA JUNTA, COM DIAMETRO DE 150MM,COMPRIMENTO ATE 1,0M.FORNECIMENTO</v>
      </c>
      <c r="C7106" s="749" t="s">
        <v>21024</v>
      </c>
      <c r="D7106" s="749" t="s">
        <v>21025</v>
      </c>
      <c r="E7106" s="749" t="s">
        <v>21026</v>
      </c>
      <c r="F7106" s="749" t="s">
        <v>21027</v>
      </c>
      <c r="G7106" s="749" t="s">
        <v>21034</v>
      </c>
      <c r="H7106" s="749" t="s">
        <v>20605</v>
      </c>
      <c r="I7106" s="749" t="s">
        <v>30</v>
      </c>
      <c r="J7106" s="749" t="n">
        <v>1141.94</v>
      </c>
    </row>
    <row collapsed="false" customFormat="false" customHeight="true" hidden="true" ht="12.75" outlineLevel="0" r="7107">
      <c r="A7107" s="749" t="s">
        <v>21035</v>
      </c>
      <c r="B7107" s="749" t="str">
        <f aca="false">C7107&amp;D7107&amp;E7107&amp;F7107&amp;G7107&amp;H7107</f>
        <v>TUBO DE FERRO FUNDIDO DUCTIL COM PONTA E FLANGE SOLDADOS,ESPESSURA CLASSE K-9,CLASSE DE PRESSAO PN-10,PARA AGUA,CONFORME NBR 7560 E NBR 7675,REVESTIDO EXTERNAMENTE COM ZINCO METALICO E INTERNAMENTE COM ARGAMASSA DE CIMENTO,EXCLUSIVE ACESSORIOS PARA JUNTA, COM DIAMETRO DE 150MM,COMPRIMENTO ATE 1,0M.FORNECIMENTO</v>
      </c>
      <c r="C7107" s="749" t="s">
        <v>21024</v>
      </c>
      <c r="D7107" s="749" t="s">
        <v>21025</v>
      </c>
      <c r="E7107" s="749" t="s">
        <v>21026</v>
      </c>
      <c r="F7107" s="749" t="s">
        <v>21027</v>
      </c>
      <c r="G7107" s="749" t="s">
        <v>21034</v>
      </c>
      <c r="H7107" s="749" t="s">
        <v>20605</v>
      </c>
      <c r="I7107" s="749" t="s">
        <v>30</v>
      </c>
      <c r="J7107" s="749" t="n">
        <v>1141.94</v>
      </c>
    </row>
    <row collapsed="false" customFormat="false" customHeight="true" hidden="true" ht="12.75" outlineLevel="0" r="7108">
      <c r="A7108" s="749" t="s">
        <v>21036</v>
      </c>
      <c r="B7108" s="749" t="str">
        <f aca="false">C7108&amp;D7108&amp;E7108&amp;F7108&amp;G7108&amp;H7108</f>
        <v>TUBO DE FERRO FUNDIDO DUCTIL COM PONTA E FLANGE SOLDADOS,ESPESSURA CLASSE K-9,CLASSE DE PRESSAO PN-10,PARA AGUA,CONFORME NBR 7560 E NBR 7675,REVESTIDO EXTERNAMENTE COM ZINCO METALICO E INTERNAMENTE COM ARGAMASSA DE CIMENTO,EXCLUSIVE ACESSORIOS PARA JUNTA, COM DIAMETRO DE 200MM,COMPRIMENTO ATE 1,0M.FORNECIMENTO</v>
      </c>
      <c r="C7108" s="749" t="s">
        <v>21024</v>
      </c>
      <c r="D7108" s="749" t="s">
        <v>21025</v>
      </c>
      <c r="E7108" s="749" t="s">
        <v>21026</v>
      </c>
      <c r="F7108" s="749" t="s">
        <v>21027</v>
      </c>
      <c r="G7108" s="749" t="s">
        <v>21037</v>
      </c>
      <c r="H7108" s="749" t="s">
        <v>20605</v>
      </c>
      <c r="I7108" s="749" t="s">
        <v>30</v>
      </c>
      <c r="J7108" s="749" t="n">
        <v>1386.3</v>
      </c>
    </row>
    <row collapsed="false" customFormat="false" customHeight="true" hidden="true" ht="12.75" outlineLevel="0" r="7109">
      <c r="A7109" s="749" t="s">
        <v>21038</v>
      </c>
      <c r="B7109" s="749" t="str">
        <f aca="false">C7109&amp;D7109&amp;E7109&amp;F7109&amp;G7109&amp;H7109</f>
        <v>TUBO DE FERRO FUNDIDO DUCTIL COM PONTA E FLANGE SOLDADOS,ESPESSURA CLASSE K-9,CLASSE DE PRESSAO PN-10,PARA AGUA,CONFORME NBR 7560 E NBR 7675,REVESTIDO EXTERNAMENTE COM ZINCO METALICO E INTERNAMENTE COM ARGAMASSA DE CIMENTO,EXCLUSIVE ACESSORIOS PARA JUNTA, COM DIAMETRO DE 200MM,COMPRIMENTO ATE 1,0M.FORNECIMENTO</v>
      </c>
      <c r="C7109" s="749" t="s">
        <v>21024</v>
      </c>
      <c r="D7109" s="749" t="s">
        <v>21025</v>
      </c>
      <c r="E7109" s="749" t="s">
        <v>21026</v>
      </c>
      <c r="F7109" s="749" t="s">
        <v>21027</v>
      </c>
      <c r="G7109" s="749" t="s">
        <v>21037</v>
      </c>
      <c r="H7109" s="749" t="s">
        <v>20605</v>
      </c>
      <c r="I7109" s="749" t="s">
        <v>30</v>
      </c>
      <c r="J7109" s="749" t="n">
        <v>1386.3</v>
      </c>
    </row>
    <row collapsed="false" customFormat="false" customHeight="true" hidden="true" ht="12.75" outlineLevel="0" r="7110">
      <c r="A7110" s="749" t="s">
        <v>21039</v>
      </c>
      <c r="B7110" s="749" t="str">
        <f aca="false">C7110&amp;D7110&amp;E7110&amp;F7110&amp;G7110&amp;H7110</f>
        <v>TUBO DE FERRO FUNDIDO DUCTIL COM PONTA E FLANGE SOLDADOS,ESPESSURA CLASSE K-9,CLASSE DE PRESSAO PN-10,PARA AGUA,CONFORME NBR 7560 E NBR 7675,REVESTIDO EXTERNAMENTE COM ZINCO METALICO E INTERNAMENTE COM ARGAMASSA DE CIMENTO,EXCLUSIVE ACESSORIOS PARA JUNTA, COM DIAMETRO DE 250MM,COMPRIMENTO ATE 1,0M.FORNECIMENTO</v>
      </c>
      <c r="C7110" s="749" t="s">
        <v>21024</v>
      </c>
      <c r="D7110" s="749" t="s">
        <v>21025</v>
      </c>
      <c r="E7110" s="749" t="s">
        <v>21026</v>
      </c>
      <c r="F7110" s="749" t="s">
        <v>21027</v>
      </c>
      <c r="G7110" s="749" t="s">
        <v>21040</v>
      </c>
      <c r="H7110" s="749" t="s">
        <v>20605</v>
      </c>
      <c r="I7110" s="749" t="s">
        <v>30</v>
      </c>
      <c r="J7110" s="749" t="n">
        <v>1641.83</v>
      </c>
    </row>
    <row collapsed="false" customFormat="false" customHeight="true" hidden="true" ht="12.75" outlineLevel="0" r="7111">
      <c r="A7111" s="749" t="s">
        <v>21041</v>
      </c>
      <c r="B7111" s="749" t="str">
        <f aca="false">C7111&amp;D7111&amp;E7111&amp;F7111&amp;G7111&amp;H7111</f>
        <v>TUBO DE FERRO FUNDIDO DUCTIL COM PONTA E FLANGE SOLDADOS,ESPESSURA CLASSE K-9,CLASSE DE PRESSAO PN-10,PARA AGUA,CONFORME NBR 7560 E NBR 7675,REVESTIDO EXTERNAMENTE COM ZINCO METALICO E INTERNAMENTE COM ARGAMASSA DE CIMENTO,EXCLUSIVE ACESSORIOS PARA JUNTA, COM DIAMETRO DE 250MM,COMPRIMENTO ATE 1,0M.FORNECIMENTO</v>
      </c>
      <c r="C7111" s="749" t="s">
        <v>21024</v>
      </c>
      <c r="D7111" s="749" t="s">
        <v>21025</v>
      </c>
      <c r="E7111" s="749" t="s">
        <v>21026</v>
      </c>
      <c r="F7111" s="749" t="s">
        <v>21027</v>
      </c>
      <c r="G7111" s="749" t="s">
        <v>21040</v>
      </c>
      <c r="H7111" s="749" t="s">
        <v>20605</v>
      </c>
      <c r="I7111" s="749" t="s">
        <v>30</v>
      </c>
      <c r="J7111" s="749" t="n">
        <v>1641.83</v>
      </c>
    </row>
    <row collapsed="false" customFormat="false" customHeight="true" hidden="true" ht="12.75" outlineLevel="0" r="7112">
      <c r="A7112" s="749" t="s">
        <v>21042</v>
      </c>
      <c r="B7112" s="749" t="str">
        <f aca="false">C7112&amp;D7112&amp;E7112&amp;F7112&amp;G7112&amp;H7112</f>
        <v>TUBO DE FERRO FUNDIDO DUCTIL COM PONTA E FLANGE SOLDADOS,ESPESSURA CLASSE K-9,CLASSE DE PRESSAO PN-10,PARA AGUA,CONFORME NBR 7560 E NBR 7675,REVESTIDO EXTERNAMENTE COM ZINCO METALICO E INTERNAMENTE COM ARGAMASSA DE CIMENTO,EXCLUSIVE ACESSORIOS PARA JUNTA, COM DIAMETRO DE 300MM,COMPRIMENTO ATE 1,0M.FORNECIMENTO</v>
      </c>
      <c r="C7112" s="749" t="s">
        <v>21024</v>
      </c>
      <c r="D7112" s="749" t="s">
        <v>21025</v>
      </c>
      <c r="E7112" s="749" t="s">
        <v>21026</v>
      </c>
      <c r="F7112" s="749" t="s">
        <v>21027</v>
      </c>
      <c r="G7112" s="749" t="s">
        <v>21043</v>
      </c>
      <c r="H7112" s="749" t="s">
        <v>20605</v>
      </c>
      <c r="I7112" s="749" t="s">
        <v>30</v>
      </c>
      <c r="J7112" s="749" t="n">
        <v>1972.23</v>
      </c>
    </row>
    <row collapsed="false" customFormat="false" customHeight="true" hidden="true" ht="12.75" outlineLevel="0" r="7113">
      <c r="A7113" s="749" t="s">
        <v>21044</v>
      </c>
      <c r="B7113" s="749" t="str">
        <f aca="false">C7113&amp;D7113&amp;E7113&amp;F7113&amp;G7113&amp;H7113</f>
        <v>TUBO DE FERRO FUNDIDO DUCTIL COM PONTA E FLANGE SOLDADOS,ESPESSURA CLASSE K-9,CLASSE DE PRESSAO PN-10,PARA AGUA,CONFORME NBR 7560 E NBR 7675,REVESTIDO EXTERNAMENTE COM ZINCO METALICO E INTERNAMENTE COM ARGAMASSA DE CIMENTO,EXCLUSIVE ACESSORIOS PARA JUNTA, COM DIAMETRO DE 300MM,COMPRIMENTO ATE 1,0M.FORNECIMENTO</v>
      </c>
      <c r="C7113" s="749" t="s">
        <v>21024</v>
      </c>
      <c r="D7113" s="749" t="s">
        <v>21025</v>
      </c>
      <c r="E7113" s="749" t="s">
        <v>21026</v>
      </c>
      <c r="F7113" s="749" t="s">
        <v>21027</v>
      </c>
      <c r="G7113" s="749" t="s">
        <v>21043</v>
      </c>
      <c r="H7113" s="749" t="s">
        <v>20605</v>
      </c>
      <c r="I7113" s="749" t="s">
        <v>30</v>
      </c>
      <c r="J7113" s="749" t="n">
        <v>1972.23</v>
      </c>
    </row>
    <row collapsed="false" customFormat="false" customHeight="true" hidden="true" ht="12.75" outlineLevel="0" r="7114">
      <c r="A7114" s="749" t="s">
        <v>21045</v>
      </c>
      <c r="B7114" s="749" t="str">
        <f aca="false">C7114&amp;D7114&amp;E7114&amp;F7114&amp;G7114&amp;H7114</f>
        <v>TUBO DE FERRO FUNDIDO DUCTIL COM PONTA E FLANGE SOLDADOS,ESPESSURA CLASSE K-9,CLASSE DE PRESSAO PN-10,PARA AGUA,CONFORME NBR 7560 E NBR 7675,REVESTIDO EXTERNAMENTE COM ZINCO METALICO E INTERNAMENTE COM ARGAMASSA DE CIMENTO,EXCLUSIVE ACESSORIOS PARA JUNTA, COM DIAMETRO DE 350MM,COMPRIMENTO ATE 1,0M.FORNECIMENTO</v>
      </c>
      <c r="C7114" s="749" t="s">
        <v>21024</v>
      </c>
      <c r="D7114" s="749" t="s">
        <v>21025</v>
      </c>
      <c r="E7114" s="749" t="s">
        <v>21026</v>
      </c>
      <c r="F7114" s="749" t="s">
        <v>21027</v>
      </c>
      <c r="G7114" s="749" t="s">
        <v>21046</v>
      </c>
      <c r="H7114" s="749" t="s">
        <v>20605</v>
      </c>
      <c r="I7114" s="749" t="s">
        <v>30</v>
      </c>
      <c r="J7114" s="749" t="n">
        <v>2274.45</v>
      </c>
    </row>
    <row collapsed="false" customFormat="false" customHeight="true" hidden="true" ht="12.75" outlineLevel="0" r="7115">
      <c r="A7115" s="749" t="s">
        <v>21047</v>
      </c>
      <c r="B7115" s="749" t="str">
        <f aca="false">C7115&amp;D7115&amp;E7115&amp;F7115&amp;G7115&amp;H7115</f>
        <v>TUBO DE FERRO FUNDIDO DUCTIL COM PONTA E FLANGE SOLDADOS,ESPESSURA CLASSE K-9,CLASSE DE PRESSAO PN-10,PARA AGUA,CONFORME NBR 7560 E NBR 7675,REVESTIDO EXTERNAMENTE COM ZINCO METALICO E INTERNAMENTE COM ARGAMASSA DE CIMENTO,EXCLUSIVE ACESSORIOS PARA JUNTA, COM DIAMETRO DE 350MM,COMPRIMENTO ATE 1,0M.FORNECIMENTO</v>
      </c>
      <c r="C7115" s="749" t="s">
        <v>21024</v>
      </c>
      <c r="D7115" s="749" t="s">
        <v>21025</v>
      </c>
      <c r="E7115" s="749" t="s">
        <v>21026</v>
      </c>
      <c r="F7115" s="749" t="s">
        <v>21027</v>
      </c>
      <c r="G7115" s="749" t="s">
        <v>21046</v>
      </c>
      <c r="H7115" s="749" t="s">
        <v>20605</v>
      </c>
      <c r="I7115" s="749" t="s">
        <v>30</v>
      </c>
      <c r="J7115" s="749" t="n">
        <v>2274.45</v>
      </c>
    </row>
    <row collapsed="false" customFormat="false" customHeight="true" hidden="true" ht="12.75" outlineLevel="0" r="7116">
      <c r="A7116" s="749" t="s">
        <v>21048</v>
      </c>
      <c r="B7116" s="749" t="str">
        <f aca="false">C7116&amp;D7116&amp;E7116&amp;F7116&amp;G7116&amp;H7116</f>
        <v>TUBO DE FERRO FUNDIDO DUCTIL COM PONTA E FLANGE SOLDADOS,ESPESSURA CLASSE K-9,CLASSE DE PRESSAO PN-10,PARA AGUA,CONFORME NBR 7560 E NBR 7675,REVESTIDO EXTERNAMENTE COM ZINCO METALICO E INTERNAMENTE COM ARGAMASSA DE CIMENTO,EXCLUSIVE ACESSORIOS PARA JUNTA, COM DIAMETRO DE 400MM,COMPRIMENTO ATE 1,0M.FORNECIMENTO</v>
      </c>
      <c r="C7116" s="749" t="s">
        <v>21024</v>
      </c>
      <c r="D7116" s="749" t="s">
        <v>21025</v>
      </c>
      <c r="E7116" s="749" t="s">
        <v>21026</v>
      </c>
      <c r="F7116" s="749" t="s">
        <v>21027</v>
      </c>
      <c r="G7116" s="749" t="s">
        <v>21049</v>
      </c>
      <c r="H7116" s="749" t="s">
        <v>20605</v>
      </c>
      <c r="I7116" s="749" t="s">
        <v>30</v>
      </c>
      <c r="J7116" s="749" t="n">
        <v>2586</v>
      </c>
    </row>
    <row collapsed="false" customFormat="false" customHeight="true" hidden="true" ht="12.75" outlineLevel="0" r="7117">
      <c r="A7117" s="749" t="s">
        <v>21050</v>
      </c>
      <c r="B7117" s="749" t="str">
        <f aca="false">C7117&amp;D7117&amp;E7117&amp;F7117&amp;G7117&amp;H7117</f>
        <v>TUBO DE FERRO FUNDIDO DUCTIL COM PONTA E FLANGE SOLDADOS,ESPESSURA CLASSE K-9,CLASSE DE PRESSAO PN-10,PARA AGUA,CONFORME NBR 7560 E NBR 7675,REVESTIDO EXTERNAMENTE COM ZINCO METALICO E INTERNAMENTE COM ARGAMASSA DE CIMENTO,EXCLUSIVE ACESSORIOS PARA JUNTA, COM DIAMETRO DE 400MM,COMPRIMENTO ATE 1,0M.FORNECIMENTO</v>
      </c>
      <c r="C7117" s="749" t="s">
        <v>21024</v>
      </c>
      <c r="D7117" s="749" t="s">
        <v>21025</v>
      </c>
      <c r="E7117" s="749" t="s">
        <v>21026</v>
      </c>
      <c r="F7117" s="749" t="s">
        <v>21027</v>
      </c>
      <c r="G7117" s="749" t="s">
        <v>21049</v>
      </c>
      <c r="H7117" s="749" t="s">
        <v>20605</v>
      </c>
      <c r="I7117" s="749" t="s">
        <v>30</v>
      </c>
      <c r="J7117" s="749" t="n">
        <v>2586</v>
      </c>
    </row>
    <row collapsed="false" customFormat="false" customHeight="true" hidden="true" ht="12.75" outlineLevel="0" r="7118">
      <c r="A7118" s="749" t="s">
        <v>21051</v>
      </c>
      <c r="B7118" s="749" t="str">
        <f aca="false">C7118&amp;D7118&amp;E7118&amp;F7118&amp;G7118&amp;H7118</f>
        <v>TUBO DE FERRO FUNDIDO DUCTIL COM PONTA E FLANGE SOLDADOS,ESPESSURA CLASSE K-9,CLASSE DE PRESSAO PN-10,PARA AGUA,CONFORME NBR 7560 E NBR 7675,REVESTIDO EXTERNAMENTE COM ZINCO METALICO E INTERNAMENTE COM ARGAMASSA DE CIMENTO,EXCLUSIVE ACESSORIOS PARA JUNTA, COM DIAMETRO DE 450MM,COMPRIMENTO ATE 1,0M.FORNECIMENTO</v>
      </c>
      <c r="C7118" s="749" t="s">
        <v>21024</v>
      </c>
      <c r="D7118" s="749" t="s">
        <v>21025</v>
      </c>
      <c r="E7118" s="749" t="s">
        <v>21026</v>
      </c>
      <c r="F7118" s="749" t="s">
        <v>21027</v>
      </c>
      <c r="G7118" s="749" t="s">
        <v>21052</v>
      </c>
      <c r="H7118" s="749" t="s">
        <v>20605</v>
      </c>
      <c r="I7118" s="749" t="s">
        <v>30</v>
      </c>
      <c r="J7118" s="749" t="n">
        <v>3094.95</v>
      </c>
    </row>
    <row collapsed="false" customFormat="false" customHeight="true" hidden="true" ht="12.75" outlineLevel="0" r="7119">
      <c r="A7119" s="749" t="s">
        <v>21053</v>
      </c>
      <c r="B7119" s="749" t="str">
        <f aca="false">C7119&amp;D7119&amp;E7119&amp;F7119&amp;G7119&amp;H7119</f>
        <v>TUBO DE FERRO FUNDIDO DUCTIL COM PONTA E FLANGE SOLDADOS,ESPESSURA CLASSE K-9,CLASSE DE PRESSAO PN-10,PARA AGUA,CONFORME NBR 7560 E NBR 7675,REVESTIDO EXTERNAMENTE COM ZINCO METALICO E INTERNAMENTE COM ARGAMASSA DE CIMENTO,EXCLUSIVE ACESSORIOS PARA JUNTA, COM DIAMETRO DE 450MM,COMPRIMENTO ATE 1,0M.FORNECIMENTO</v>
      </c>
      <c r="C7119" s="749" t="s">
        <v>21024</v>
      </c>
      <c r="D7119" s="749" t="s">
        <v>21025</v>
      </c>
      <c r="E7119" s="749" t="s">
        <v>21026</v>
      </c>
      <c r="F7119" s="749" t="s">
        <v>21027</v>
      </c>
      <c r="G7119" s="749" t="s">
        <v>21052</v>
      </c>
      <c r="H7119" s="749" t="s">
        <v>20605</v>
      </c>
      <c r="I7119" s="749" t="s">
        <v>30</v>
      </c>
      <c r="J7119" s="749" t="n">
        <v>3094.95</v>
      </c>
    </row>
    <row collapsed="false" customFormat="false" customHeight="true" hidden="true" ht="12.75" outlineLevel="0" r="7120">
      <c r="A7120" s="749" t="s">
        <v>21054</v>
      </c>
      <c r="B7120" s="749" t="str">
        <f aca="false">C7120&amp;D7120&amp;E7120&amp;F7120&amp;G7120&amp;H7120</f>
        <v>TUBO DE FERRO FUNDIDO DUCTIL COM PONTA E FLANGE SOLDADOS,ESPESSURA CLASSE K-9,CLASSE DE PRESSAO PN-10,PARA AGUA,CONFORME NBR 7560 E NBR 7675,REVESTIDO EXTERNAMENTE COM ZINCO METALICO E INTERNAMENTE COM ARGAMASSA DE CIMENTO,EXCLUSIVE ACESSORIOS PARA JUNTA, COM DIAMETRO DE 500MM,COMPRIMENTO ATE 1,0M.FORNECIMENTO</v>
      </c>
      <c r="C7120" s="749" t="s">
        <v>21024</v>
      </c>
      <c r="D7120" s="749" t="s">
        <v>21025</v>
      </c>
      <c r="E7120" s="749" t="s">
        <v>21026</v>
      </c>
      <c r="F7120" s="749" t="s">
        <v>21027</v>
      </c>
      <c r="G7120" s="749" t="s">
        <v>21055</v>
      </c>
      <c r="H7120" s="749" t="s">
        <v>20605</v>
      </c>
      <c r="I7120" s="749" t="s">
        <v>30</v>
      </c>
      <c r="J7120" s="749" t="n">
        <v>3334.21</v>
      </c>
    </row>
    <row collapsed="false" customFormat="false" customHeight="true" hidden="true" ht="12.75" outlineLevel="0" r="7121">
      <c r="A7121" s="749" t="s">
        <v>21056</v>
      </c>
      <c r="B7121" s="749" t="str">
        <f aca="false">C7121&amp;D7121&amp;E7121&amp;F7121&amp;G7121&amp;H7121</f>
        <v>TUBO DE FERRO FUNDIDO DUCTIL COM PONTA E FLANGE SOLDADOS,ESPESSURA CLASSE K-9,CLASSE DE PRESSAO PN-10,PARA AGUA,CONFORME NBR 7560 E NBR 7675,REVESTIDO EXTERNAMENTE COM ZINCO METALICO E INTERNAMENTE COM ARGAMASSA DE CIMENTO,EXCLUSIVE ACESSORIOS PARA JUNTA, COM DIAMETRO DE 500MM,COMPRIMENTO ATE 1,0M.FORNECIMENTO</v>
      </c>
      <c r="C7121" s="749" t="s">
        <v>21024</v>
      </c>
      <c r="D7121" s="749" t="s">
        <v>21025</v>
      </c>
      <c r="E7121" s="749" t="s">
        <v>21026</v>
      </c>
      <c r="F7121" s="749" t="s">
        <v>21027</v>
      </c>
      <c r="G7121" s="749" t="s">
        <v>21055</v>
      </c>
      <c r="H7121" s="749" t="s">
        <v>20605</v>
      </c>
      <c r="I7121" s="749" t="s">
        <v>30</v>
      </c>
      <c r="J7121" s="749" t="n">
        <v>3334.21</v>
      </c>
    </row>
    <row collapsed="false" customFormat="false" customHeight="true" hidden="true" ht="12.75" outlineLevel="0" r="7122">
      <c r="A7122" s="749" t="s">
        <v>21057</v>
      </c>
      <c r="B7122" s="749" t="str">
        <f aca="false">C7122&amp;D7122&amp;E7122&amp;F7122&amp;G7122&amp;H7122</f>
        <v>TUBO DE FERRO FUNDIDO DUCTIL COM PONTA E FLANGE SOLDADOS,ESPESSURA CLASSE K-9,CLASSE DE PRESSAO PN-10,PARA AGUA,CONFORME NBR 7560 E NBR 7675,REVESTIDO EXTERNAMENTE COM ZINCO METALICO E INTERNAMENTE COM ARGAMASSA DE CIMENTO,EXCLUSIVE ACESSORIOS PARA JUNTA, COM DIAMETRO DE 600MM,COMPRIMENTO ATE 1,0M.FORNECIMENTO</v>
      </c>
      <c r="C7122" s="749" t="s">
        <v>21024</v>
      </c>
      <c r="D7122" s="749" t="s">
        <v>21025</v>
      </c>
      <c r="E7122" s="749" t="s">
        <v>21026</v>
      </c>
      <c r="F7122" s="749" t="s">
        <v>21027</v>
      </c>
      <c r="G7122" s="749" t="s">
        <v>21058</v>
      </c>
      <c r="H7122" s="749" t="s">
        <v>20605</v>
      </c>
      <c r="I7122" s="749" t="s">
        <v>30</v>
      </c>
      <c r="J7122" s="749" t="n">
        <v>4085.48</v>
      </c>
    </row>
    <row collapsed="false" customFormat="false" customHeight="true" hidden="true" ht="12.75" outlineLevel="0" r="7123">
      <c r="A7123" s="749" t="s">
        <v>21059</v>
      </c>
      <c r="B7123" s="749" t="str">
        <f aca="false">C7123&amp;D7123&amp;E7123&amp;F7123&amp;G7123&amp;H7123</f>
        <v>TUBO DE FERRO FUNDIDO DUCTIL COM PONTA E FLANGE SOLDADOS,ESPESSURA CLASSE K-9,CLASSE DE PRESSAO PN-10,PARA AGUA,CONFORME NBR 7560 E NBR 7675,REVESTIDO EXTERNAMENTE COM ZINCO METALICO E INTERNAMENTE COM ARGAMASSA DE CIMENTO,EXCLUSIVE ACESSORIOS PARA JUNTA, COM DIAMETRO DE 600MM,COMPRIMENTO ATE 1,0M.FORNECIMENTO</v>
      </c>
      <c r="C7123" s="749" t="s">
        <v>21024</v>
      </c>
      <c r="D7123" s="749" t="s">
        <v>21025</v>
      </c>
      <c r="E7123" s="749" t="s">
        <v>21026</v>
      </c>
      <c r="F7123" s="749" t="s">
        <v>21027</v>
      </c>
      <c r="G7123" s="749" t="s">
        <v>21058</v>
      </c>
      <c r="H7123" s="749" t="s">
        <v>20605</v>
      </c>
      <c r="I7123" s="749" t="s">
        <v>30</v>
      </c>
      <c r="J7123" s="749" t="n">
        <v>4085.48</v>
      </c>
    </row>
    <row collapsed="false" customFormat="false" customHeight="true" hidden="true" ht="12.75" outlineLevel="0" r="7124">
      <c r="A7124" s="749" t="s">
        <v>21060</v>
      </c>
      <c r="B7124" s="749" t="str">
        <f aca="false">C7124&amp;D7124&amp;E7124&amp;F7124&amp;G7124&amp;H7124</f>
        <v>TUBO DE FERRO FUNDIDO DUCTIL COM PONTA E FLANGE ROSCADOS,ESPESSURA CLASSE K-12,CLASSE DE PRESSAO PN-10,PARA AGUA,CONFORME NBR 7560 E NBR 7675,REVESTIDO EXTERNAMENTE COM ZINCO METALICO E INTERNAMENTE COM ARGAMASSA DE CIMENTO,EXCLUSIVE ACESSORIOS PARA JUNTA, COM DIAMETRO DE 700MM,COMPRIMENTO ATE 1,0M.FORNECIMENTO</v>
      </c>
      <c r="C7124" s="749" t="s">
        <v>21061</v>
      </c>
      <c r="D7124" s="749" t="s">
        <v>21062</v>
      </c>
      <c r="E7124" s="749" t="s">
        <v>21063</v>
      </c>
      <c r="F7124" s="749" t="s">
        <v>21064</v>
      </c>
      <c r="G7124" s="749" t="s">
        <v>21065</v>
      </c>
      <c r="H7124" s="749" t="s">
        <v>20605</v>
      </c>
      <c r="I7124" s="749" t="s">
        <v>30</v>
      </c>
      <c r="J7124" s="749" t="n">
        <v>8181.29</v>
      </c>
    </row>
    <row collapsed="false" customFormat="false" customHeight="true" hidden="true" ht="12.75" outlineLevel="0" r="7125">
      <c r="A7125" s="749" t="s">
        <v>21066</v>
      </c>
      <c r="B7125" s="749" t="str">
        <f aca="false">C7125&amp;D7125&amp;E7125&amp;F7125&amp;G7125&amp;H7125</f>
        <v>TUBO DE FERRO FUNDIDO DUCTIL COM PONTA E FLANGE ROSCADOS,ESPESSURA CLASSE K-12,CLASSE DE PRESSAO PN-10,PARA AGUA,CONFORME NBR 7560 E NBR 7675,REVESTIDO EXTERNAMENTE COM ZINCO METALICO E INTERNAMENTE COM ARGAMASSA DE CIMENTO,EXCLUSIVE ACESSORIOS PARA JUNTA, COM DIAMETRO DE 700MM,COMPRIMENTO ATE 1,0M.FORNECIMENTO</v>
      </c>
      <c r="C7125" s="749" t="s">
        <v>21061</v>
      </c>
      <c r="D7125" s="749" t="s">
        <v>21062</v>
      </c>
      <c r="E7125" s="749" t="s">
        <v>21063</v>
      </c>
      <c r="F7125" s="749" t="s">
        <v>21064</v>
      </c>
      <c r="G7125" s="749" t="s">
        <v>21065</v>
      </c>
      <c r="H7125" s="749" t="s">
        <v>20605</v>
      </c>
      <c r="I7125" s="749" t="s">
        <v>30</v>
      </c>
      <c r="J7125" s="749" t="n">
        <v>8181.29</v>
      </c>
    </row>
    <row collapsed="false" customFormat="false" customHeight="true" hidden="true" ht="12.75" outlineLevel="0" r="7126">
      <c r="A7126" s="749" t="s">
        <v>21067</v>
      </c>
      <c r="B7126" s="749" t="str">
        <f aca="false">C7126&amp;D7126&amp;E7126&amp;F7126&amp;G7126&amp;H7126</f>
        <v>TUBO DE FERRO FUNDIDO DUCTIL COM PONTA E FLANGE ROSCADOS,ESPESSURA CLASSE K-12,CLASSE DE PRESSAO PN-10,PARA AGUA,CONFORME NBR 7560 E NBR 7675,REVESTIDO EXTERNAMENTE COM ZINCO METALICO E INTERNAMENTE COM ARGAMASSA DE CIMENTO,EXCLUSIVE ACESSORIOS PARA JUNTA, COM DIAMETRO DE 800MM,COMPRIMENTO ATE 1,0M.FORNECIMENTO</v>
      </c>
      <c r="C7126" s="749" t="s">
        <v>21061</v>
      </c>
      <c r="D7126" s="749" t="s">
        <v>21062</v>
      </c>
      <c r="E7126" s="749" t="s">
        <v>21063</v>
      </c>
      <c r="F7126" s="749" t="s">
        <v>21064</v>
      </c>
      <c r="G7126" s="749" t="s">
        <v>21068</v>
      </c>
      <c r="H7126" s="749" t="s">
        <v>20605</v>
      </c>
      <c r="I7126" s="749" t="s">
        <v>30</v>
      </c>
      <c r="J7126" s="749" t="n">
        <v>10358.91</v>
      </c>
    </row>
    <row collapsed="false" customFormat="false" customHeight="true" hidden="true" ht="12.75" outlineLevel="0" r="7127">
      <c r="A7127" s="749" t="s">
        <v>21069</v>
      </c>
      <c r="B7127" s="749" t="str">
        <f aca="false">C7127&amp;D7127&amp;E7127&amp;F7127&amp;G7127&amp;H7127</f>
        <v>TUBO DE FERRO FUNDIDO DUCTIL COM PONTA E FLANGE ROSCADOS,ESPESSURA CLASSE K-12,CLASSE DE PRESSAO PN-10,PARA AGUA,CONFORME NBR 7560 E NBR 7675,REVESTIDO EXTERNAMENTE COM ZINCO METALICO E INTERNAMENTE COM ARGAMASSA DE CIMENTO,EXCLUSIVE ACESSORIOS PARA JUNTA, COM DIAMETRO DE 800MM,COMPRIMENTO ATE 1,0M.FORNECIMENTO</v>
      </c>
      <c r="C7127" s="749" t="s">
        <v>21061</v>
      </c>
      <c r="D7127" s="749" t="s">
        <v>21062</v>
      </c>
      <c r="E7127" s="749" t="s">
        <v>21063</v>
      </c>
      <c r="F7127" s="749" t="s">
        <v>21064</v>
      </c>
      <c r="G7127" s="749" t="s">
        <v>21068</v>
      </c>
      <c r="H7127" s="749" t="s">
        <v>20605</v>
      </c>
      <c r="I7127" s="749" t="s">
        <v>30</v>
      </c>
      <c r="J7127" s="749" t="n">
        <v>10358.91</v>
      </c>
    </row>
    <row collapsed="false" customFormat="false" customHeight="true" hidden="true" ht="12.75" outlineLevel="0" r="7128">
      <c r="A7128" s="749" t="s">
        <v>21070</v>
      </c>
      <c r="B7128" s="749" t="str">
        <f aca="false">C7128&amp;D7128&amp;E7128&amp;F7128&amp;G7128&amp;H7128</f>
        <v>TUBO DE FERRO FUNDIDO DUCTIL COM PONTA E FLANGE ROSCADOS,ESPESSURA CLASSE K-12,CLASSE DE PRESSAO PN-10,PARA AGUA,CONFORME NBR 7560 E NBR 7675,REVESTIDO EXTERNAMENTE COM ZINCO METALICO E INTERNAMENTE COM ARGAMASSA DE CIMENTO,EXCLUSIVE ACESSORIOS PARA JUNTA,COM DIAMETRO DE 900MM,COMPRIMENTO ATE 1,0M.FORNECIMENTO</v>
      </c>
      <c r="C7128" s="749" t="s">
        <v>21061</v>
      </c>
      <c r="D7128" s="749" t="s">
        <v>21062</v>
      </c>
      <c r="E7128" s="749" t="s">
        <v>21063</v>
      </c>
      <c r="F7128" s="749" t="s">
        <v>21064</v>
      </c>
      <c r="G7128" s="749" t="s">
        <v>21071</v>
      </c>
      <c r="H7128" s="749" t="s">
        <v>21072</v>
      </c>
      <c r="I7128" s="749" t="s">
        <v>30</v>
      </c>
      <c r="J7128" s="749" t="n">
        <v>15954.25</v>
      </c>
    </row>
    <row collapsed="false" customFormat="false" customHeight="true" hidden="true" ht="12.75" outlineLevel="0" r="7129">
      <c r="A7129" s="749" t="s">
        <v>21073</v>
      </c>
      <c r="B7129" s="749" t="str">
        <f aca="false">C7129&amp;D7129&amp;E7129&amp;F7129&amp;G7129&amp;H7129</f>
        <v>TUBO DE FERRO FUNDIDO DUCTIL COM PONTA E FLANGE ROSCADOS,ESPESSURA CLASSE K-12,CLASSE DE PRESSAO PN-10,PARA AGUA,CONFORME NBR 7560 E NBR 7675,REVESTIDO EXTERNAMENTE COM ZINCO METALICO E INTERNAMENTE COM ARGAMASSA DE CIMENTO,EXCLUSIVE ACESSORIOS PARA JUNTA,COM DIAMETRO DE 900MM,COMPRIMENTO ATE 1,0M.FORNECIMENTO</v>
      </c>
      <c r="C7129" s="749" t="s">
        <v>21061</v>
      </c>
      <c r="D7129" s="749" t="s">
        <v>21062</v>
      </c>
      <c r="E7129" s="749" t="s">
        <v>21063</v>
      </c>
      <c r="F7129" s="749" t="s">
        <v>21064</v>
      </c>
      <c r="G7129" s="749" t="s">
        <v>21071</v>
      </c>
      <c r="H7129" s="749" t="s">
        <v>21072</v>
      </c>
      <c r="I7129" s="749" t="s">
        <v>30</v>
      </c>
      <c r="J7129" s="749" t="n">
        <v>15954.25</v>
      </c>
    </row>
    <row collapsed="false" customFormat="false" customHeight="true" hidden="true" ht="12.75" outlineLevel="0" r="7130">
      <c r="A7130" s="749" t="s">
        <v>21074</v>
      </c>
      <c r="B7130" s="749" t="str">
        <f aca="false">C7130&amp;D7130&amp;E7130&amp;F7130&amp;G7130&amp;H7130</f>
        <v>TUBO DE FERRO FUNDIDO DUCTIL COM PONTA E FLANGE ROSCADOS,ESPESSURA CLASSE K-12,CLASSE DE PRESSAO PN-10,PARA AGUA,CONFORME NBR 7560 E NBR 7675,REVESTIDO EXTERNAMENTE COM ZINCO METALICO E INTERNAMENTE COM ARGAMASSA DE CIMENTO,EXCLUSIVE ACESSORIOS PARA JUNTA,COM DIAMETRO DE 1000MM,COMPRIMENTO ATE 1,0M.FORNECIMENTO</v>
      </c>
      <c r="C7130" s="749" t="s">
        <v>21061</v>
      </c>
      <c r="D7130" s="749" t="s">
        <v>21062</v>
      </c>
      <c r="E7130" s="749" t="s">
        <v>21063</v>
      </c>
      <c r="F7130" s="749" t="s">
        <v>21064</v>
      </c>
      <c r="G7130" s="749" t="s">
        <v>21075</v>
      </c>
      <c r="H7130" s="749" t="s">
        <v>20605</v>
      </c>
      <c r="I7130" s="749" t="s">
        <v>30</v>
      </c>
      <c r="J7130" s="749" t="n">
        <v>16793.48</v>
      </c>
    </row>
    <row collapsed="false" customFormat="false" customHeight="true" hidden="true" ht="12.75" outlineLevel="0" r="7131">
      <c r="A7131" s="749" t="s">
        <v>21076</v>
      </c>
      <c r="B7131" s="749" t="str">
        <f aca="false">C7131&amp;D7131&amp;E7131&amp;F7131&amp;G7131&amp;H7131</f>
        <v>TUBO DE FERRO FUNDIDO DUCTIL COM PONTA E FLANGE ROSCADOS,ESPESSURA CLASSE K-12,CLASSE DE PRESSAO PN-10,PARA AGUA,CONFORME NBR 7560 E NBR 7675,REVESTIDO EXTERNAMENTE COM ZINCO METALICO E INTERNAMENTE COM ARGAMASSA DE CIMENTO,EXCLUSIVE ACESSORIOS PARA JUNTA,COM DIAMETRO DE 1000MM,COMPRIMENTO ATE 1,0M.FORNECIMENTO</v>
      </c>
      <c r="C7131" s="749" t="s">
        <v>21061</v>
      </c>
      <c r="D7131" s="749" t="s">
        <v>21062</v>
      </c>
      <c r="E7131" s="749" t="s">
        <v>21063</v>
      </c>
      <c r="F7131" s="749" t="s">
        <v>21064</v>
      </c>
      <c r="G7131" s="749" t="s">
        <v>21075</v>
      </c>
      <c r="H7131" s="749" t="s">
        <v>20605</v>
      </c>
      <c r="I7131" s="749" t="s">
        <v>30</v>
      </c>
      <c r="J7131" s="749" t="n">
        <v>16793.48</v>
      </c>
    </row>
    <row collapsed="false" customFormat="false" customHeight="true" hidden="true" ht="12.75" outlineLevel="0" r="7132">
      <c r="A7132" s="749" t="s">
        <v>21077</v>
      </c>
      <c r="B7132" s="749" t="str">
        <f aca="false">C7132&amp;D7132&amp;E7132&amp;F7132&amp;G7132&amp;H7132</f>
        <v>TUBO DE FERRO FUNDIDO DUCTIL COM PONTA E FLANGE ROSCADOS,ESPESSURA CLASSE K-12,CLASSE DE PRESSAO PN-10,PARA AGUA,CONFORME NBR 7560 E NBR 7675,REVESTIDO EXTERNAMENTE COM ZINCO METALICO E INTERNAMENTE COM ARGAMASSA DE CIMENTO,EXCLUSIVE ACESSORIOS PARA JUNTA,COM DIAMETRO DE 1200MM,COMPRIMENTO ATE 1,0M.FORNECIMENTO</v>
      </c>
      <c r="C7132" s="749" t="s">
        <v>21061</v>
      </c>
      <c r="D7132" s="749" t="s">
        <v>21062</v>
      </c>
      <c r="E7132" s="749" t="s">
        <v>21063</v>
      </c>
      <c r="F7132" s="749" t="s">
        <v>21064</v>
      </c>
      <c r="G7132" s="749" t="s">
        <v>21078</v>
      </c>
      <c r="H7132" s="749" t="s">
        <v>20605</v>
      </c>
      <c r="I7132" s="749" t="s">
        <v>30</v>
      </c>
      <c r="J7132" s="749" t="n">
        <v>23097.66</v>
      </c>
    </row>
    <row collapsed="false" customFormat="false" customHeight="true" hidden="true" ht="12.75" outlineLevel="0" r="7133">
      <c r="A7133" s="749" t="s">
        <v>21079</v>
      </c>
      <c r="B7133" s="749" t="str">
        <f aca="false">C7133&amp;D7133&amp;E7133&amp;F7133&amp;G7133&amp;H7133</f>
        <v>TUBO DE FERRO FUNDIDO DUCTIL COM PONTA E FLANGE ROSCADOS,ESPESSURA CLASSE K-12,CLASSE DE PRESSAO PN-10,PARA AGUA,CONFORME NBR 7560 E NBR 7675,REVESTIDO EXTERNAMENTE COM ZINCO METALICO E INTERNAMENTE COM ARGAMASSA DE CIMENTO,EXCLUSIVE ACESSORIOS PARA JUNTA,COM DIAMETRO DE 1200MM,COMPRIMENTO ATE 1,0M.FORNECIMENTO</v>
      </c>
      <c r="C7133" s="749" t="s">
        <v>21061</v>
      </c>
      <c r="D7133" s="749" t="s">
        <v>21062</v>
      </c>
      <c r="E7133" s="749" t="s">
        <v>21063</v>
      </c>
      <c r="F7133" s="749" t="s">
        <v>21064</v>
      </c>
      <c r="G7133" s="749" t="s">
        <v>21078</v>
      </c>
      <c r="H7133" s="749" t="s">
        <v>20605</v>
      </c>
      <c r="I7133" s="749" t="s">
        <v>30</v>
      </c>
      <c r="J7133" s="749" t="n">
        <v>23097.66</v>
      </c>
    </row>
    <row collapsed="false" customFormat="false" customHeight="true" hidden="true" ht="12.75" outlineLevel="0" r="7134">
      <c r="A7134" s="749" t="s">
        <v>21080</v>
      </c>
      <c r="B7134" s="749" t="str">
        <f aca="false">C7134&amp;D7134&amp;E7134&amp;F7134&amp;G7134&amp;H7134</f>
        <v>TUBO DE FERRO FUNDIDO DUCTIL COM PONTA E FLANGE SOLDADOS,ESPESSURA CLASSE K-9,CLASSE DE PRESSAO PN-16,PARA AGUA,CONFORME NBR 7560 E NBR 7675,REVESTIDO EXTERNAMENTE COM ZINCO METALICO E INTERNAMENTE COM ARGAMASSA DE CIMENTO, EXCLUSIVE ACESSORIOS PARA JUNTA, COM DIAMETRO DE  80MM,COMPRIMENTO ATE 1,0M. FORNECIMENTO</v>
      </c>
      <c r="C7134" s="749" t="s">
        <v>21024</v>
      </c>
      <c r="D7134" s="749" t="s">
        <v>21081</v>
      </c>
      <c r="E7134" s="749" t="s">
        <v>21026</v>
      </c>
      <c r="F7134" s="749" t="s">
        <v>21082</v>
      </c>
      <c r="G7134" s="749" t="s">
        <v>21083</v>
      </c>
      <c r="H7134" s="749" t="s">
        <v>21084</v>
      </c>
      <c r="I7134" s="749" t="s">
        <v>30</v>
      </c>
      <c r="J7134" s="749" t="n">
        <v>858.21</v>
      </c>
    </row>
    <row collapsed="false" customFormat="false" customHeight="true" hidden="true" ht="12.75" outlineLevel="0" r="7135">
      <c r="A7135" s="749" t="s">
        <v>21085</v>
      </c>
      <c r="B7135" s="749" t="str">
        <f aca="false">C7135&amp;D7135&amp;E7135&amp;F7135&amp;G7135&amp;H7135</f>
        <v>TUBO DE FERRO FUNDIDO DUCTIL COM PONTA E FLANGE SOLDADOS,ESPESSURA CLASSE K-9,CLASSE DE PRESSAO PN-16,PARA AGUA,CONFORME NBR 7560 E NBR 7675,REVESTIDO EXTERNAMENTE COM ZINCO METALICO E INTERNAMENTE COM ARGAMASSA DE CIMENTO, EXCLUSIVE ACESSORIOS PARA JUNTA, COM DIAMETRO DE  80MM,COMPRIMENTO ATE 1,0M. FORNECIMENTO</v>
      </c>
      <c r="C7135" s="749" t="s">
        <v>21024</v>
      </c>
      <c r="D7135" s="749" t="s">
        <v>21081</v>
      </c>
      <c r="E7135" s="749" t="s">
        <v>21026</v>
      </c>
      <c r="F7135" s="749" t="s">
        <v>21082</v>
      </c>
      <c r="G7135" s="749" t="s">
        <v>21083</v>
      </c>
      <c r="H7135" s="749" t="s">
        <v>21084</v>
      </c>
      <c r="I7135" s="749" t="s">
        <v>30</v>
      </c>
      <c r="J7135" s="749" t="n">
        <v>858.21</v>
      </c>
    </row>
    <row collapsed="false" customFormat="false" customHeight="true" hidden="true" ht="12.75" outlineLevel="0" r="7136">
      <c r="A7136" s="749" t="s">
        <v>21086</v>
      </c>
      <c r="B7136" s="749" t="str">
        <f aca="false">C7136&amp;D7136&amp;E7136&amp;F7136&amp;G7136&amp;H7136</f>
        <v>TUBO DE FERRO FUNDIDO DUCTIL COM PONTA E FLANGE SOLDADOS,ESPESSURA CLASSE K-9,CLASSE DE PRESSAO PN-16,PARA AGUA,CONFORME NBR 7560 E NBR 7675,REVESTIDO EXTERNAMENTE COM ZINCO METALICO E INTERNAMENTE COM ARGAMASSA DE CIMENTO, EXCLUSIVE ACESSORIOS PARA JUNTA, COM DIAMETRO DE 100MM,COMPRIMENTO ATE 1,0M. FORNECIMENTO</v>
      </c>
      <c r="C7136" s="749" t="s">
        <v>21024</v>
      </c>
      <c r="D7136" s="749" t="s">
        <v>21081</v>
      </c>
      <c r="E7136" s="749" t="s">
        <v>21026</v>
      </c>
      <c r="F7136" s="749" t="s">
        <v>21082</v>
      </c>
      <c r="G7136" s="749" t="s">
        <v>21087</v>
      </c>
      <c r="H7136" s="749" t="s">
        <v>21084</v>
      </c>
      <c r="I7136" s="749" t="s">
        <v>30</v>
      </c>
      <c r="J7136" s="749" t="n">
        <v>938.39</v>
      </c>
    </row>
    <row collapsed="false" customFormat="false" customHeight="true" hidden="true" ht="12.75" outlineLevel="0" r="7137">
      <c r="A7137" s="749" t="s">
        <v>21088</v>
      </c>
      <c r="B7137" s="749" t="str">
        <f aca="false">C7137&amp;D7137&amp;E7137&amp;F7137&amp;G7137&amp;H7137</f>
        <v>TUBO DE FERRO FUNDIDO DUCTIL COM PONTA E FLANGE SOLDADOS,ESPESSURA CLASSE K-9,CLASSE DE PRESSAO PN-16,PARA AGUA,CONFORME NBR 7560 E NBR 7675,REVESTIDO EXTERNAMENTE COM ZINCO METALICO E INTERNAMENTE COM ARGAMASSA DE CIMENTO, EXCLUSIVE ACESSORIOS PARA JUNTA, COM DIAMETRO DE 100MM,COMPRIMENTO ATE 1,0M. FORNECIMENTO</v>
      </c>
      <c r="C7137" s="749" t="s">
        <v>21024</v>
      </c>
      <c r="D7137" s="749" t="s">
        <v>21081</v>
      </c>
      <c r="E7137" s="749" t="s">
        <v>21026</v>
      </c>
      <c r="F7137" s="749" t="s">
        <v>21082</v>
      </c>
      <c r="G7137" s="749" t="s">
        <v>21087</v>
      </c>
      <c r="H7137" s="749" t="s">
        <v>21084</v>
      </c>
      <c r="I7137" s="749" t="s">
        <v>30</v>
      </c>
      <c r="J7137" s="749" t="n">
        <v>938.39</v>
      </c>
    </row>
    <row collapsed="false" customFormat="false" customHeight="true" hidden="true" ht="12.75" outlineLevel="0" r="7138">
      <c r="A7138" s="749" t="s">
        <v>21089</v>
      </c>
      <c r="B7138" s="749" t="str">
        <f aca="false">C7138&amp;D7138&amp;E7138&amp;F7138&amp;G7138&amp;H7138</f>
        <v>TUBO DE FERRO FUNDIDO DUCTIL COM PONTA E FLANGE SOLDADOS,ESPESSURA CLASSE K-9,CLASSE DE PRESSAO PN-16,PARA AGUA,CONFORME NBR 7560 E NBR 7675,REVESTIDO EXTERNAMENTE COM ZINCO METALICO E INTERNAMENTE COM ARGAMASSA DE CIMENTO, EXCLUSIVE ACESSORIOS PARA JUNTA, COM DIAMETRO DE 150MM,COMPRIMENTO ATE 1,0M. FORNECIMENTO</v>
      </c>
      <c r="C7138" s="749" t="s">
        <v>21024</v>
      </c>
      <c r="D7138" s="749" t="s">
        <v>21081</v>
      </c>
      <c r="E7138" s="749" t="s">
        <v>21026</v>
      </c>
      <c r="F7138" s="749" t="s">
        <v>21082</v>
      </c>
      <c r="G7138" s="749" t="s">
        <v>21090</v>
      </c>
      <c r="H7138" s="749" t="s">
        <v>21084</v>
      </c>
      <c r="I7138" s="749" t="s">
        <v>30</v>
      </c>
      <c r="J7138" s="749" t="n">
        <v>1141.94</v>
      </c>
    </row>
    <row collapsed="false" customFormat="false" customHeight="true" hidden="true" ht="12.75" outlineLevel="0" r="7139">
      <c r="A7139" s="749" t="s">
        <v>21091</v>
      </c>
      <c r="B7139" s="749" t="str">
        <f aca="false">C7139&amp;D7139&amp;E7139&amp;F7139&amp;G7139&amp;H7139</f>
        <v>TUBO DE FERRO FUNDIDO DUCTIL COM PONTA E FLANGE SOLDADOS,ESPESSURA CLASSE K-9,CLASSE DE PRESSAO PN-16,PARA AGUA,CONFORME NBR 7560 E NBR 7675,REVESTIDO EXTERNAMENTE COM ZINCO METALICO E INTERNAMENTE COM ARGAMASSA DE CIMENTO, EXCLUSIVE ACESSORIOS PARA JUNTA, COM DIAMETRO DE 150MM,COMPRIMENTO ATE 1,0M. FORNECIMENTO</v>
      </c>
      <c r="C7139" s="749" t="s">
        <v>21024</v>
      </c>
      <c r="D7139" s="749" t="s">
        <v>21081</v>
      </c>
      <c r="E7139" s="749" t="s">
        <v>21026</v>
      </c>
      <c r="F7139" s="749" t="s">
        <v>21082</v>
      </c>
      <c r="G7139" s="749" t="s">
        <v>21090</v>
      </c>
      <c r="H7139" s="749" t="s">
        <v>21084</v>
      </c>
      <c r="I7139" s="749" t="s">
        <v>30</v>
      </c>
      <c r="J7139" s="749" t="n">
        <v>1141.94</v>
      </c>
    </row>
    <row collapsed="false" customFormat="false" customHeight="true" hidden="true" ht="12.75" outlineLevel="0" r="7140">
      <c r="A7140" s="749" t="s">
        <v>21092</v>
      </c>
      <c r="B7140" s="749" t="str">
        <f aca="false">C7140&amp;D7140&amp;E7140&amp;F7140&amp;G7140&amp;H7140</f>
        <v>TUBO DE FERRO FUNDIDO DUCTIL COM PONTA E FLANGE SOLDADOS,ESPESSURA CLASSE K-9,CLASSE DE PRESSAO PN-16,PARA AGUA,CONFORME NBR 7560 E NBR 7675,REVESTIDO EXTERNAMENTE COM ZINCO METALICO E INTERNAMENTE COM ARGAMASSA DE CIMENTO, EXCLUSIVE ACESSORIOS PARA JUNTA, COM DIAMETRO DE 200MM,COMPRIMENTO ATE 1,0M. FORNECIMENTO</v>
      </c>
      <c r="C7140" s="749" t="s">
        <v>21024</v>
      </c>
      <c r="D7140" s="749" t="s">
        <v>21081</v>
      </c>
      <c r="E7140" s="749" t="s">
        <v>21026</v>
      </c>
      <c r="F7140" s="749" t="s">
        <v>21082</v>
      </c>
      <c r="G7140" s="749" t="s">
        <v>21093</v>
      </c>
      <c r="H7140" s="749" t="s">
        <v>21084</v>
      </c>
      <c r="I7140" s="749" t="s">
        <v>30</v>
      </c>
      <c r="J7140" s="749" t="n">
        <v>1386.7</v>
      </c>
    </row>
    <row collapsed="false" customFormat="false" customHeight="true" hidden="true" ht="12.75" outlineLevel="0" r="7141">
      <c r="A7141" s="749" t="s">
        <v>21094</v>
      </c>
      <c r="B7141" s="749" t="str">
        <f aca="false">C7141&amp;D7141&amp;E7141&amp;F7141&amp;G7141&amp;H7141</f>
        <v>TUBO DE FERRO FUNDIDO DUCTIL COM PONTA E FLANGE SOLDADOS,ESPESSURA CLASSE K-9,CLASSE DE PRESSAO PN-16,PARA AGUA,CONFORME NBR 7560 E NBR 7675,REVESTIDO EXTERNAMENTE COM ZINCO METALICO E INTERNAMENTE COM ARGAMASSA DE CIMENTO, EXCLUSIVE ACESSORIOS PARA JUNTA, COM DIAMETRO DE 200MM,COMPRIMENTO ATE 1,0M. FORNECIMENTO</v>
      </c>
      <c r="C7141" s="749" t="s">
        <v>21024</v>
      </c>
      <c r="D7141" s="749" t="s">
        <v>21081</v>
      </c>
      <c r="E7141" s="749" t="s">
        <v>21026</v>
      </c>
      <c r="F7141" s="749" t="s">
        <v>21082</v>
      </c>
      <c r="G7141" s="749" t="s">
        <v>21093</v>
      </c>
      <c r="H7141" s="749" t="s">
        <v>21084</v>
      </c>
      <c r="I7141" s="749" t="s">
        <v>30</v>
      </c>
      <c r="J7141" s="749" t="n">
        <v>1386.7</v>
      </c>
    </row>
    <row collapsed="false" customFormat="false" customHeight="true" hidden="true" ht="12.75" outlineLevel="0" r="7142">
      <c r="A7142" s="749" t="s">
        <v>21095</v>
      </c>
      <c r="B7142" s="749" t="str">
        <f aca="false">C7142&amp;D7142&amp;E7142&amp;F7142&amp;G7142&amp;H7142</f>
        <v>TUBO DE FERRO FUNDIDO DUCTIL COM PONTA E FLANGE SOLDADOS,ESPESSURA CLASSE K-9,CLASSE DE PRESSAO PN-16,PARA AGUA,CONFORME NBR 7560 E NBR 7675,REVESTIDO EXTERNAMENTE COM ZINCO METALICO E INTERNAMENTE COM ARGAMASSA DE CIMENTO, EXCLUSIVE ACESSORIOS PARA JUNTA, COM DIAMETRO DE 250MM,COMPRIMENTO ATE 1,0M. FORNECIMENTO</v>
      </c>
      <c r="C7142" s="749" t="s">
        <v>21024</v>
      </c>
      <c r="D7142" s="749" t="s">
        <v>21081</v>
      </c>
      <c r="E7142" s="749" t="s">
        <v>21026</v>
      </c>
      <c r="F7142" s="749" t="s">
        <v>21082</v>
      </c>
      <c r="G7142" s="749" t="s">
        <v>21096</v>
      </c>
      <c r="H7142" s="749" t="s">
        <v>21084</v>
      </c>
      <c r="I7142" s="749" t="s">
        <v>30</v>
      </c>
      <c r="J7142" s="749" t="n">
        <v>1668.7</v>
      </c>
    </row>
    <row collapsed="false" customFormat="false" customHeight="true" hidden="true" ht="12.75" outlineLevel="0" r="7143">
      <c r="A7143" s="749" t="s">
        <v>21097</v>
      </c>
      <c r="B7143" s="749" t="str">
        <f aca="false">C7143&amp;D7143&amp;E7143&amp;F7143&amp;G7143&amp;H7143</f>
        <v>TUBO DE FERRO FUNDIDO DUCTIL COM PONTA E FLANGE SOLDADOS,ESPESSURA CLASSE K-9,CLASSE DE PRESSAO PN-16,PARA AGUA,CONFORME NBR 7560 E NBR 7675,REVESTIDO EXTERNAMENTE COM ZINCO METALICO E INTERNAMENTE COM ARGAMASSA DE CIMENTO, EXCLUSIVE ACESSORIOS PARA JUNTA, COM DIAMETRO DE 250MM,COMPRIMENTO ATE 1,0M. FORNECIMENTO</v>
      </c>
      <c r="C7143" s="749" t="s">
        <v>21024</v>
      </c>
      <c r="D7143" s="749" t="s">
        <v>21081</v>
      </c>
      <c r="E7143" s="749" t="s">
        <v>21026</v>
      </c>
      <c r="F7143" s="749" t="s">
        <v>21082</v>
      </c>
      <c r="G7143" s="749" t="s">
        <v>21096</v>
      </c>
      <c r="H7143" s="749" t="s">
        <v>21084</v>
      </c>
      <c r="I7143" s="749" t="s">
        <v>30</v>
      </c>
      <c r="J7143" s="749" t="n">
        <v>1668.7</v>
      </c>
    </row>
    <row collapsed="false" customFormat="false" customHeight="true" hidden="true" ht="12.75" outlineLevel="0" r="7144">
      <c r="A7144" s="749" t="s">
        <v>21098</v>
      </c>
      <c r="B7144" s="749" t="str">
        <f aca="false">C7144&amp;D7144&amp;E7144&amp;F7144&amp;G7144&amp;H7144</f>
        <v>TUBO DE FERRO FUNDIDO DUCTIL COM PONTA E FLANGE SOLDADOS,ESPESSURA CLASSE K-9,CLASSE DE PRESSAO PN-16,PARA AGUA,CONFORME NBR 7560 E NBR 7675,REVESTIDO EXTERNAMENTE COM ZINCO METALICO E INTERNAMENTE COM ARGAMASSA DE CIMENTO, EXCLUSIVE ACESSORIOS PARA JUNTA, COM DIAMETRO DE 300MM,COMPRIMENTO ATE 1,0M. FORNECIMENTO</v>
      </c>
      <c r="C7144" s="749" t="s">
        <v>21024</v>
      </c>
      <c r="D7144" s="749" t="s">
        <v>21081</v>
      </c>
      <c r="E7144" s="749" t="s">
        <v>21026</v>
      </c>
      <c r="F7144" s="749" t="s">
        <v>21082</v>
      </c>
      <c r="G7144" s="749" t="s">
        <v>21099</v>
      </c>
      <c r="H7144" s="749" t="s">
        <v>21084</v>
      </c>
      <c r="I7144" s="749" t="s">
        <v>30</v>
      </c>
      <c r="J7144" s="749" t="n">
        <v>1994.26</v>
      </c>
    </row>
    <row collapsed="false" customFormat="false" customHeight="true" hidden="true" ht="12.75" outlineLevel="0" r="7145">
      <c r="A7145" s="749" t="s">
        <v>21100</v>
      </c>
      <c r="B7145" s="749" t="str">
        <f aca="false">C7145&amp;D7145&amp;E7145&amp;F7145&amp;G7145&amp;H7145</f>
        <v>TUBO DE FERRO FUNDIDO DUCTIL COM PONTA E FLANGE SOLDADOS,ESPESSURA CLASSE K-9,CLASSE DE PRESSAO PN-16,PARA AGUA,CONFORME NBR 7560 E NBR 7675,REVESTIDO EXTERNAMENTE COM ZINCO METALICO E INTERNAMENTE COM ARGAMASSA DE CIMENTO, EXCLUSIVE ACESSORIOS PARA JUNTA, COM DIAMETRO DE 300MM,COMPRIMENTO ATE 1,0M. FORNECIMENTO</v>
      </c>
      <c r="C7145" s="749" t="s">
        <v>21024</v>
      </c>
      <c r="D7145" s="749" t="s">
        <v>21081</v>
      </c>
      <c r="E7145" s="749" t="s">
        <v>21026</v>
      </c>
      <c r="F7145" s="749" t="s">
        <v>21082</v>
      </c>
      <c r="G7145" s="749" t="s">
        <v>21099</v>
      </c>
      <c r="H7145" s="749" t="s">
        <v>21084</v>
      </c>
      <c r="I7145" s="749" t="s">
        <v>30</v>
      </c>
      <c r="J7145" s="749" t="n">
        <v>1994.26</v>
      </c>
    </row>
    <row collapsed="false" customFormat="false" customHeight="true" hidden="true" ht="12.75" outlineLevel="0" r="7146">
      <c r="A7146" s="749" t="s">
        <v>21101</v>
      </c>
      <c r="B7146" s="749" t="str">
        <f aca="false">C7146&amp;D7146&amp;E7146&amp;F7146&amp;G7146&amp;H7146</f>
        <v>TUBO DE FERRO FUNDIDO DUCTIL COM PONTA E FLANGE SOLDADOS,ESPESSURA CLASSE K-9,CLASSE DE PRESSAO PN-16,PARA AGUA,CONFORME NBR 7560 E NBR 7675,REVESTIDO EXTERNAMENTE COM ZINCO METALICO E INTERNAMENTE COM ARGAMASSA DE CIMENTO, EXCLUSIVE ACESSORIOS PARA JUNTA, COM DIAMETRO DE 350MM,COMPRIMENTO ATE 1,0M. FORNECIMENTO</v>
      </c>
      <c r="C7146" s="749" t="s">
        <v>21024</v>
      </c>
      <c r="D7146" s="749" t="s">
        <v>21081</v>
      </c>
      <c r="E7146" s="749" t="s">
        <v>21026</v>
      </c>
      <c r="F7146" s="749" t="s">
        <v>21082</v>
      </c>
      <c r="G7146" s="749" t="s">
        <v>21102</v>
      </c>
      <c r="H7146" s="749" t="s">
        <v>21084</v>
      </c>
      <c r="I7146" s="749" t="s">
        <v>30</v>
      </c>
      <c r="J7146" s="749" t="n">
        <v>2298.16</v>
      </c>
    </row>
    <row collapsed="false" customFormat="false" customHeight="true" hidden="true" ht="12.75" outlineLevel="0" r="7147">
      <c r="A7147" s="749" t="s">
        <v>21103</v>
      </c>
      <c r="B7147" s="749" t="str">
        <f aca="false">C7147&amp;D7147&amp;E7147&amp;F7147&amp;G7147&amp;H7147</f>
        <v>TUBO DE FERRO FUNDIDO DUCTIL COM PONTA E FLANGE SOLDADOS,ESPESSURA CLASSE K-9,CLASSE DE PRESSAO PN-16,PARA AGUA,CONFORME NBR 7560 E NBR 7675,REVESTIDO EXTERNAMENTE COM ZINCO METALICO E INTERNAMENTE COM ARGAMASSA DE CIMENTO, EXCLUSIVE ACESSORIOS PARA JUNTA, COM DIAMETRO DE 350MM,COMPRIMENTO ATE 1,0M. FORNECIMENTO</v>
      </c>
      <c r="C7147" s="749" t="s">
        <v>21024</v>
      </c>
      <c r="D7147" s="749" t="s">
        <v>21081</v>
      </c>
      <c r="E7147" s="749" t="s">
        <v>21026</v>
      </c>
      <c r="F7147" s="749" t="s">
        <v>21082</v>
      </c>
      <c r="G7147" s="749" t="s">
        <v>21102</v>
      </c>
      <c r="H7147" s="749" t="s">
        <v>21084</v>
      </c>
      <c r="I7147" s="749" t="s">
        <v>30</v>
      </c>
      <c r="J7147" s="749" t="n">
        <v>2298.16</v>
      </c>
    </row>
    <row collapsed="false" customFormat="false" customHeight="true" hidden="true" ht="12.75" outlineLevel="0" r="7148">
      <c r="A7148" s="749" t="s">
        <v>21104</v>
      </c>
      <c r="B7148" s="749" t="str">
        <f aca="false">C7148&amp;D7148&amp;E7148&amp;F7148&amp;G7148&amp;H7148</f>
        <v>TUBO DE FERRO FUNDIDO DUCTIL COM PONTA E FLANGE SOLDADOS,ESPESSURA CLASSE K-9,CLASSE DE PRESSAO PN-16,PARA AGUA,CONFORME NBR 7560 E NBR 7675,REVESTIDO EXTERNAMENTE COM ZINCO METALICO E INTERNAMENTE COM ARGAMASSA DE CIMENTO, EXCLUSIVE ACESSORIOS PARA JUNTA, COM DIAMETRO DE 400MM,COMPRIMENTO ATE 1,0M. FORNECIMENTO</v>
      </c>
      <c r="C7148" s="749" t="s">
        <v>21024</v>
      </c>
      <c r="D7148" s="749" t="s">
        <v>21081</v>
      </c>
      <c r="E7148" s="749" t="s">
        <v>21026</v>
      </c>
      <c r="F7148" s="749" t="s">
        <v>21082</v>
      </c>
      <c r="G7148" s="749" t="s">
        <v>21105</v>
      </c>
      <c r="H7148" s="749" t="s">
        <v>21084</v>
      </c>
      <c r="I7148" s="749" t="s">
        <v>30</v>
      </c>
      <c r="J7148" s="749" t="n">
        <v>2698.88</v>
      </c>
    </row>
    <row collapsed="false" customFormat="false" customHeight="true" hidden="true" ht="12.75" outlineLevel="0" r="7149">
      <c r="A7149" s="749" t="s">
        <v>21106</v>
      </c>
      <c r="B7149" s="749" t="str">
        <f aca="false">C7149&amp;D7149&amp;E7149&amp;F7149&amp;G7149&amp;H7149</f>
        <v>TUBO DE FERRO FUNDIDO DUCTIL COM PONTA E FLANGE SOLDADOS,ESPESSURA CLASSE K-9,CLASSE DE PRESSAO PN-16,PARA AGUA,CONFORME NBR 7560 E NBR 7675,REVESTIDO EXTERNAMENTE COM ZINCO METALICO E INTERNAMENTE COM ARGAMASSA DE CIMENTO, EXCLUSIVE ACESSORIOS PARA JUNTA, COM DIAMETRO DE 400MM,COMPRIMENTO ATE 1,0M. FORNECIMENTO</v>
      </c>
      <c r="C7149" s="749" t="s">
        <v>21024</v>
      </c>
      <c r="D7149" s="749" t="s">
        <v>21081</v>
      </c>
      <c r="E7149" s="749" t="s">
        <v>21026</v>
      </c>
      <c r="F7149" s="749" t="s">
        <v>21082</v>
      </c>
      <c r="G7149" s="749" t="s">
        <v>21105</v>
      </c>
      <c r="H7149" s="749" t="s">
        <v>21084</v>
      </c>
      <c r="I7149" s="749" t="s">
        <v>30</v>
      </c>
      <c r="J7149" s="749" t="n">
        <v>2698.88</v>
      </c>
    </row>
    <row collapsed="false" customFormat="false" customHeight="true" hidden="true" ht="12.75" outlineLevel="0" r="7150">
      <c r="A7150" s="749" t="s">
        <v>21107</v>
      </c>
      <c r="B7150" s="749" t="str">
        <f aca="false">C7150&amp;D7150&amp;E7150&amp;F7150&amp;G7150&amp;H7150</f>
        <v>TUBO DE FERRO FUNDIDO DUCTIL COM PONTA E FLANGE SOLDADOS,ESPESSURA CLASSE K-9,CLASSE DE PRESSAO PN-16,PARA AGUA,CONFORME NBR 7560 E NBR 7675,REVESTIDO EXTERNAMENTE COM ZINCO METALICO E INTERNAMENTE COM ARGAMASSA DE CIMENTO, EXCLUSIVE ACESSORIOS PARA JUNTA, COM DIAMETRO DE 450MM,COMPRIMENTO ATE 1,0M. FORNECIMENTO</v>
      </c>
      <c r="C7150" s="749" t="s">
        <v>21024</v>
      </c>
      <c r="D7150" s="749" t="s">
        <v>21081</v>
      </c>
      <c r="E7150" s="749" t="s">
        <v>21026</v>
      </c>
      <c r="F7150" s="749" t="s">
        <v>21082</v>
      </c>
      <c r="G7150" s="749" t="s">
        <v>21108</v>
      </c>
      <c r="H7150" s="749" t="s">
        <v>21084</v>
      </c>
      <c r="I7150" s="749" t="s">
        <v>30</v>
      </c>
      <c r="J7150" s="749" t="n">
        <v>3236.07</v>
      </c>
    </row>
    <row collapsed="false" customFormat="false" customHeight="true" hidden="true" ht="12.75" outlineLevel="0" r="7151">
      <c r="A7151" s="749" t="s">
        <v>21109</v>
      </c>
      <c r="B7151" s="749" t="str">
        <f aca="false">C7151&amp;D7151&amp;E7151&amp;F7151&amp;G7151&amp;H7151</f>
        <v>TUBO DE FERRO FUNDIDO DUCTIL COM PONTA E FLANGE SOLDADOS,ESPESSURA CLASSE K-9,CLASSE DE PRESSAO PN-16,PARA AGUA,CONFORME NBR 7560 E NBR 7675,REVESTIDO EXTERNAMENTE COM ZINCO METALICO E INTERNAMENTE COM ARGAMASSA DE CIMENTO, EXCLUSIVE ACESSORIOS PARA JUNTA, COM DIAMETRO DE 450MM,COMPRIMENTO ATE 1,0M. FORNECIMENTO</v>
      </c>
      <c r="C7151" s="749" t="s">
        <v>21024</v>
      </c>
      <c r="D7151" s="749" t="s">
        <v>21081</v>
      </c>
      <c r="E7151" s="749" t="s">
        <v>21026</v>
      </c>
      <c r="F7151" s="749" t="s">
        <v>21082</v>
      </c>
      <c r="G7151" s="749" t="s">
        <v>21108</v>
      </c>
      <c r="H7151" s="749" t="s">
        <v>21084</v>
      </c>
      <c r="I7151" s="749" t="s">
        <v>30</v>
      </c>
      <c r="J7151" s="749" t="n">
        <v>3236.07</v>
      </c>
    </row>
    <row collapsed="false" customFormat="false" customHeight="true" hidden="true" ht="12.75" outlineLevel="0" r="7152">
      <c r="A7152" s="749" t="s">
        <v>21110</v>
      </c>
      <c r="B7152" s="749" t="str">
        <f aca="false">C7152&amp;D7152&amp;E7152&amp;F7152&amp;G7152&amp;H7152</f>
        <v>TUBO DE FERRO FUNDIDO DUCTIL COM PONTA E FLANGE SOLDADOS,ESPESSURA CLASSE K-9,CLASSE DE PRESSAO PN-16,PARA AGUA,CONFORME NBR 7560 E NBR 7675,REVESTIDO EXTERNAMENTE COM ZINCO METALICO E INTERNAMENTE COM ARGAMASSA DE CIMENTO, EXCLUSIVE ACESSORIOS PARA JUNTA, COM DIAMETRO DE 500MM,COMPRIMENTO ATE 1,0M. FORNECIMENTO</v>
      </c>
      <c r="C7152" s="749" t="s">
        <v>21024</v>
      </c>
      <c r="D7152" s="749" t="s">
        <v>21081</v>
      </c>
      <c r="E7152" s="749" t="s">
        <v>21026</v>
      </c>
      <c r="F7152" s="749" t="s">
        <v>21082</v>
      </c>
      <c r="G7152" s="749" t="s">
        <v>21111</v>
      </c>
      <c r="H7152" s="749" t="s">
        <v>21084</v>
      </c>
      <c r="I7152" s="749" t="s">
        <v>30</v>
      </c>
      <c r="J7152" s="749" t="n">
        <v>3708.64</v>
      </c>
    </row>
    <row collapsed="false" customFormat="false" customHeight="true" hidden="true" ht="12.75" outlineLevel="0" r="7153">
      <c r="A7153" s="749" t="s">
        <v>21112</v>
      </c>
      <c r="B7153" s="749" t="str">
        <f aca="false">C7153&amp;D7153&amp;E7153&amp;F7153&amp;G7153&amp;H7153</f>
        <v>TUBO DE FERRO FUNDIDO DUCTIL COM PONTA E FLANGE SOLDADOS,ESPESSURA CLASSE K-9,CLASSE DE PRESSAO PN-16,PARA AGUA,CONFORME NBR 7560 E NBR 7675,REVESTIDO EXTERNAMENTE COM ZINCO METALICO E INTERNAMENTE COM ARGAMASSA DE CIMENTO, EXCLUSIVE ACESSORIOS PARA JUNTA, COM DIAMETRO DE 500MM,COMPRIMENTO ATE 1,0M. FORNECIMENTO</v>
      </c>
      <c r="C7153" s="749" t="s">
        <v>21024</v>
      </c>
      <c r="D7153" s="749" t="s">
        <v>21081</v>
      </c>
      <c r="E7153" s="749" t="s">
        <v>21026</v>
      </c>
      <c r="F7153" s="749" t="s">
        <v>21082</v>
      </c>
      <c r="G7153" s="749" t="s">
        <v>21111</v>
      </c>
      <c r="H7153" s="749" t="s">
        <v>21084</v>
      </c>
      <c r="I7153" s="749" t="s">
        <v>30</v>
      </c>
      <c r="J7153" s="749" t="n">
        <v>3708.64</v>
      </c>
    </row>
    <row collapsed="false" customFormat="false" customHeight="true" hidden="true" ht="12.75" outlineLevel="0" r="7154">
      <c r="A7154" s="749" t="s">
        <v>21113</v>
      </c>
      <c r="B7154" s="749" t="str">
        <f aca="false">C7154&amp;D7154&amp;E7154&amp;F7154&amp;G7154&amp;H7154</f>
        <v>TUBO DE FERRO FUNDIDO DUCTIL COM PONTA E FLANGE SOLDADOS,ESPESSURA CLASSE K-9,CLASSE DE PRESSAO PN-16,PARA AGUA,CONFORME NBR 7560 E NBR 7675,REVESTIDO EXTERNAMENTE COM ZINCO METALICO E INTERNAMENTE COM ARGAMASSA DE CIMENTO, EXCLUSIVE ACESSORIOS PARA JUNTA, COM DIAMETRO DE 600MM,COMPRIMENTO ATE 1,0M. FORNECIMENTO</v>
      </c>
      <c r="C7154" s="749" t="s">
        <v>21024</v>
      </c>
      <c r="D7154" s="749" t="s">
        <v>21081</v>
      </c>
      <c r="E7154" s="749" t="s">
        <v>21026</v>
      </c>
      <c r="F7154" s="749" t="s">
        <v>21082</v>
      </c>
      <c r="G7154" s="749" t="s">
        <v>21114</v>
      </c>
      <c r="H7154" s="749" t="s">
        <v>21084</v>
      </c>
      <c r="I7154" s="749" t="s">
        <v>30</v>
      </c>
      <c r="J7154" s="749" t="n">
        <v>5085.83</v>
      </c>
    </row>
    <row collapsed="false" customFormat="false" customHeight="true" hidden="true" ht="12.75" outlineLevel="0" r="7155">
      <c r="A7155" s="749" t="s">
        <v>21115</v>
      </c>
      <c r="B7155" s="749" t="str">
        <f aca="false">C7155&amp;D7155&amp;E7155&amp;F7155&amp;G7155&amp;H7155</f>
        <v>TUBO DE FERRO FUNDIDO DUCTIL COM PONTA E FLANGE SOLDADOS,ESPESSURA CLASSE K-9,CLASSE DE PRESSAO PN-16,PARA AGUA,CONFORME NBR 7560 E NBR 7675,REVESTIDO EXTERNAMENTE COM ZINCO METALICO E INTERNAMENTE COM ARGAMASSA DE CIMENTO, EXCLUSIVE ACESSORIOS PARA JUNTA, COM DIAMETRO DE 600MM,COMPRIMENTO ATE 1,0M. FORNECIMENTO</v>
      </c>
      <c r="C7155" s="749" t="s">
        <v>21024</v>
      </c>
      <c r="D7155" s="749" t="s">
        <v>21081</v>
      </c>
      <c r="E7155" s="749" t="s">
        <v>21026</v>
      </c>
      <c r="F7155" s="749" t="s">
        <v>21082</v>
      </c>
      <c r="G7155" s="749" t="s">
        <v>21114</v>
      </c>
      <c r="H7155" s="749" t="s">
        <v>21084</v>
      </c>
      <c r="I7155" s="749" t="s">
        <v>30</v>
      </c>
      <c r="J7155" s="749" t="n">
        <v>5085.83</v>
      </c>
    </row>
    <row collapsed="false" customFormat="false" customHeight="true" hidden="true" ht="12.75" outlineLevel="0" r="7156">
      <c r="A7156" s="749" t="s">
        <v>21116</v>
      </c>
      <c r="B7156" s="749" t="str">
        <f aca="false">C7156&amp;D7156&amp;E7156&amp;F7156&amp;G7156&amp;H7156</f>
        <v>TUBO DE FERRO FUNDIDO DUCTIL COM PONTA E FLANGE ROSCADOS,ESPESSURA CLASSE K-12,CLASSE DE PRESSAO PN-16,PARA AGUA,CONFORME NBR 7560 E NBR 7675,REVESTIDO EXTERNAMENTE COM ZINCO METALICO E INTERNAMENTE COM ARGAMASSA DE CIMENTO,EXCLUSIVE ACESSORIOS PARA JUNTA,COM DIAMETRO DE 700MM,COMPRIMENTO ATE 1,0M.FORNECIMENTO</v>
      </c>
      <c r="C7156" s="749" t="s">
        <v>21061</v>
      </c>
      <c r="D7156" s="749" t="s">
        <v>21117</v>
      </c>
      <c r="E7156" s="749" t="s">
        <v>21063</v>
      </c>
      <c r="F7156" s="749" t="s">
        <v>21064</v>
      </c>
      <c r="G7156" s="749" t="s">
        <v>21118</v>
      </c>
      <c r="H7156" s="749" t="s">
        <v>20605</v>
      </c>
      <c r="I7156" s="749" t="s">
        <v>30</v>
      </c>
      <c r="J7156" s="749" t="n">
        <v>8783.34</v>
      </c>
    </row>
    <row collapsed="false" customFormat="false" customHeight="true" hidden="true" ht="12.75" outlineLevel="0" r="7157">
      <c r="A7157" s="749" t="s">
        <v>21119</v>
      </c>
      <c r="B7157" s="749" t="str">
        <f aca="false">C7157&amp;D7157&amp;E7157&amp;F7157&amp;G7157&amp;H7157</f>
        <v>TUBO DE FERRO FUNDIDO DUCTIL COM PONTA E FLANGE ROSCADOS,ESPESSURA CLASSE K-12,CLASSE DE PRESSAO PN-16,PARA AGUA,CONFORME NBR 7560 E NBR 7675,REVESTIDO EXTERNAMENTE COM ZINCO METALICO E INTERNAMENTE COM ARGAMASSA DE CIMENTO,EXCLUSIVE ACESSORIOS PARA JUNTA,COM DIAMETRO DE 700MM,COMPRIMENTO ATE 1,0M.FORNECIMENTO</v>
      </c>
      <c r="C7157" s="749" t="s">
        <v>21061</v>
      </c>
      <c r="D7157" s="749" t="s">
        <v>21117</v>
      </c>
      <c r="E7157" s="749" t="s">
        <v>21063</v>
      </c>
      <c r="F7157" s="749" t="s">
        <v>21064</v>
      </c>
      <c r="G7157" s="749" t="s">
        <v>21118</v>
      </c>
      <c r="H7157" s="749" t="s">
        <v>20605</v>
      </c>
      <c r="I7157" s="749" t="s">
        <v>30</v>
      </c>
      <c r="J7157" s="749" t="n">
        <v>8783.34</v>
      </c>
    </row>
    <row collapsed="false" customFormat="false" customHeight="true" hidden="true" ht="12.75" outlineLevel="0" r="7158">
      <c r="A7158" s="749" t="s">
        <v>21120</v>
      </c>
      <c r="B7158" s="749" t="str">
        <f aca="false">C7158&amp;D7158&amp;E7158&amp;F7158&amp;G7158&amp;H7158</f>
        <v>TUBO DE FERRO FUNDIDO DUCTIL COM BOLSA DE JUNTA ELASTICA E FLANGE SOLDADO,ESPESSURA CLASSE K-9,CLASSE DE PRESSAO PN-10,PARA AGUA,CONFORME NBR 7560 E NBR 7675,REVESTIDO EXTERNAMENTE COM ZINCO METALICO E PINTURA BETUMINOSA E INTERNAMENTE COMARGAMASSA DE CIMENTO,EXCLUSIVE ACESSORIOS PARA JUNTA,COM DIAMETRO DE 80MM,COMPRIMENTO ATE 1,0M.FORNECIMENTO</v>
      </c>
      <c r="C7158" s="749" t="s">
        <v>21121</v>
      </c>
      <c r="D7158" s="749" t="s">
        <v>21122</v>
      </c>
      <c r="E7158" s="749" t="s">
        <v>21123</v>
      </c>
      <c r="F7158" s="749" t="s">
        <v>20729</v>
      </c>
      <c r="G7158" s="749" t="s">
        <v>21124</v>
      </c>
      <c r="H7158" s="749" t="s">
        <v>21125</v>
      </c>
      <c r="I7158" s="749" t="s">
        <v>30</v>
      </c>
      <c r="J7158" s="749" t="n">
        <v>884.93</v>
      </c>
    </row>
    <row collapsed="false" customFormat="false" customHeight="true" hidden="true" ht="12.75" outlineLevel="0" r="7159">
      <c r="A7159" s="749" t="s">
        <v>21126</v>
      </c>
      <c r="B7159" s="749" t="str">
        <f aca="false">C7159&amp;D7159&amp;E7159&amp;F7159&amp;G7159&amp;H7159</f>
        <v>TUBO DE FERRO FUNDIDO DUCTIL COM BOLSA DE JUNTA ELASTICA E FLANGE SOLDADO,ESPESSURA CLASSE K-9,CLASSE DE PRESSAO PN-10,PARA AGUA,CONFORME NBR 7560 E NBR 7675,REVESTIDO EXTERNAMENTE COM ZINCO METALICO E PINTURA BETUMINOSA E INTERNAMENTE COMARGAMASSA DE CIMENTO,EXCLUSIVE ACESSORIOS PARA JUNTA,COM DIAMETRO DE 80MM,COMPRIMENTO ATE 1,0M.FORNECIMENTO</v>
      </c>
      <c r="C7159" s="749" t="s">
        <v>21121</v>
      </c>
      <c r="D7159" s="749" t="s">
        <v>21122</v>
      </c>
      <c r="E7159" s="749" t="s">
        <v>21123</v>
      </c>
      <c r="F7159" s="749" t="s">
        <v>20729</v>
      </c>
      <c r="G7159" s="749" t="s">
        <v>21124</v>
      </c>
      <c r="H7159" s="749" t="s">
        <v>21125</v>
      </c>
      <c r="I7159" s="749" t="s">
        <v>30</v>
      </c>
      <c r="J7159" s="749" t="n">
        <v>884.93</v>
      </c>
    </row>
    <row collapsed="false" customFormat="false" customHeight="true" hidden="true" ht="12.75" outlineLevel="0" r="7160">
      <c r="A7160" s="749" t="s">
        <v>21127</v>
      </c>
      <c r="B7160" s="749" t="str">
        <f aca="false">C7160&amp;D7160&amp;E7160&amp;F7160&amp;G7160&amp;H7160</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100MM,COMPRIMENTO ATE 1,0M. FORNECIMENTO</v>
      </c>
      <c r="C7160" s="749" t="s">
        <v>21121</v>
      </c>
      <c r="D7160" s="749" t="s">
        <v>21128</v>
      </c>
      <c r="E7160" s="749" t="s">
        <v>21129</v>
      </c>
      <c r="F7160" s="749" t="s">
        <v>21130</v>
      </c>
      <c r="G7160" s="749" t="s">
        <v>21131</v>
      </c>
      <c r="H7160" s="749" t="s">
        <v>21132</v>
      </c>
      <c r="I7160" s="749" t="s">
        <v>30</v>
      </c>
      <c r="J7160" s="749" t="n">
        <v>973.66</v>
      </c>
    </row>
    <row collapsed="false" customFormat="false" customHeight="true" hidden="true" ht="12.75" outlineLevel="0" r="7161">
      <c r="A7161" s="749" t="s">
        <v>21133</v>
      </c>
      <c r="B7161" s="749" t="str">
        <f aca="false">C7161&amp;D7161&amp;E7161&amp;F7161&amp;G7161&amp;H7161</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100MM,COMPRIMENTO ATE 1,0M. FORNECIMENTO</v>
      </c>
      <c r="C7161" s="749" t="s">
        <v>21121</v>
      </c>
      <c r="D7161" s="749" t="s">
        <v>21128</v>
      </c>
      <c r="E7161" s="749" t="s">
        <v>21129</v>
      </c>
      <c r="F7161" s="749" t="s">
        <v>21130</v>
      </c>
      <c r="G7161" s="749" t="s">
        <v>21131</v>
      </c>
      <c r="H7161" s="749" t="s">
        <v>21132</v>
      </c>
      <c r="I7161" s="749" t="s">
        <v>30</v>
      </c>
      <c r="J7161" s="749" t="n">
        <v>973.66</v>
      </c>
    </row>
    <row collapsed="false" customFormat="false" customHeight="true" hidden="true" ht="12.75" outlineLevel="0" r="7162">
      <c r="A7162" s="749" t="s">
        <v>21134</v>
      </c>
      <c r="B7162" s="749" t="str">
        <f aca="false">C7162&amp;D7162&amp;E7162&amp;F7162&amp;G7162&amp;H7162</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150MM,COMPRIMENTO ATE 1,0M. FORNECIMENTO</v>
      </c>
      <c r="C7162" s="749" t="s">
        <v>21121</v>
      </c>
      <c r="D7162" s="749" t="s">
        <v>21128</v>
      </c>
      <c r="E7162" s="749" t="s">
        <v>21129</v>
      </c>
      <c r="F7162" s="749" t="s">
        <v>21130</v>
      </c>
      <c r="G7162" s="749" t="s">
        <v>21131</v>
      </c>
      <c r="H7162" s="749" t="s">
        <v>21135</v>
      </c>
      <c r="I7162" s="749" t="s">
        <v>30</v>
      </c>
      <c r="J7162" s="749" t="n">
        <v>1188</v>
      </c>
    </row>
    <row collapsed="false" customFormat="false" customHeight="true" hidden="true" ht="12.75" outlineLevel="0" r="7163">
      <c r="A7163" s="749" t="s">
        <v>21136</v>
      </c>
      <c r="B7163" s="749" t="str">
        <f aca="false">C7163&amp;D7163&amp;E7163&amp;F7163&amp;G7163&amp;H7163</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150MM,COMPRIMENTO ATE 1,0M. FORNECIMENTO</v>
      </c>
      <c r="C7163" s="749" t="s">
        <v>21121</v>
      </c>
      <c r="D7163" s="749" t="s">
        <v>21128</v>
      </c>
      <c r="E7163" s="749" t="s">
        <v>21129</v>
      </c>
      <c r="F7163" s="749" t="s">
        <v>21130</v>
      </c>
      <c r="G7163" s="749" t="s">
        <v>21131</v>
      </c>
      <c r="H7163" s="749" t="s">
        <v>21135</v>
      </c>
      <c r="I7163" s="749" t="s">
        <v>30</v>
      </c>
      <c r="J7163" s="749" t="n">
        <v>1188</v>
      </c>
    </row>
    <row collapsed="false" customFormat="false" customHeight="true" hidden="true" ht="12.75" outlineLevel="0" r="7164">
      <c r="A7164" s="749" t="s">
        <v>21137</v>
      </c>
      <c r="B7164" s="749" t="str">
        <f aca="false">C7164&amp;D7164&amp;E7164&amp;F7164&amp;G7164&amp;H7164</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200MM,COMPRIMENTO ATE 1,0M. FORNECIMENTO</v>
      </c>
      <c r="C7164" s="749" t="s">
        <v>21121</v>
      </c>
      <c r="D7164" s="749" t="s">
        <v>21128</v>
      </c>
      <c r="E7164" s="749" t="s">
        <v>21129</v>
      </c>
      <c r="F7164" s="749" t="s">
        <v>21130</v>
      </c>
      <c r="G7164" s="749" t="s">
        <v>21131</v>
      </c>
      <c r="H7164" s="749" t="s">
        <v>21138</v>
      </c>
      <c r="I7164" s="749" t="s">
        <v>30</v>
      </c>
      <c r="J7164" s="749" t="n">
        <v>1450.45</v>
      </c>
    </row>
    <row collapsed="false" customFormat="false" customHeight="true" hidden="true" ht="12.75" outlineLevel="0" r="7165">
      <c r="A7165" s="749" t="s">
        <v>21139</v>
      </c>
      <c r="B7165" s="749" t="str">
        <f aca="false">C7165&amp;D7165&amp;E7165&amp;F7165&amp;G7165&amp;H7165</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200MM,COMPRIMENTO ATE 1,0M. FORNECIMENTO</v>
      </c>
      <c r="C7165" s="749" t="s">
        <v>21121</v>
      </c>
      <c r="D7165" s="749" t="s">
        <v>21128</v>
      </c>
      <c r="E7165" s="749" t="s">
        <v>21129</v>
      </c>
      <c r="F7165" s="749" t="s">
        <v>21130</v>
      </c>
      <c r="G7165" s="749" t="s">
        <v>21131</v>
      </c>
      <c r="H7165" s="749" t="s">
        <v>21138</v>
      </c>
      <c r="I7165" s="749" t="s">
        <v>30</v>
      </c>
      <c r="J7165" s="749" t="n">
        <v>1450.45</v>
      </c>
    </row>
    <row collapsed="false" customFormat="false" customHeight="true" hidden="true" ht="12.75" outlineLevel="0" r="7166">
      <c r="A7166" s="749" t="s">
        <v>21140</v>
      </c>
      <c r="B7166" s="749" t="str">
        <f aca="false">C7166&amp;D7166&amp;E7166&amp;F7166&amp;G7166&amp;H7166</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250MM,COMPRIMENTO ATE 1,0M. FORNECIMENTO</v>
      </c>
      <c r="C7166" s="749" t="s">
        <v>21121</v>
      </c>
      <c r="D7166" s="749" t="s">
        <v>21128</v>
      </c>
      <c r="E7166" s="749" t="s">
        <v>21129</v>
      </c>
      <c r="F7166" s="749" t="s">
        <v>21130</v>
      </c>
      <c r="G7166" s="749" t="s">
        <v>21131</v>
      </c>
      <c r="H7166" s="749" t="s">
        <v>21141</v>
      </c>
      <c r="I7166" s="749" t="s">
        <v>30</v>
      </c>
      <c r="J7166" s="749" t="n">
        <v>1730.02</v>
      </c>
    </row>
    <row collapsed="false" customFormat="false" customHeight="true" hidden="true" ht="12.75" outlineLevel="0" r="7167">
      <c r="A7167" s="749" t="s">
        <v>21142</v>
      </c>
      <c r="B7167" s="749" t="str">
        <f aca="false">C7167&amp;D7167&amp;E7167&amp;F7167&amp;G7167&amp;H7167</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250MM,COMPRIMENTO ATE 1,0M. FORNECIMENTO</v>
      </c>
      <c r="C7167" s="749" t="s">
        <v>21121</v>
      </c>
      <c r="D7167" s="749" t="s">
        <v>21128</v>
      </c>
      <c r="E7167" s="749" t="s">
        <v>21129</v>
      </c>
      <c r="F7167" s="749" t="s">
        <v>21130</v>
      </c>
      <c r="G7167" s="749" t="s">
        <v>21131</v>
      </c>
      <c r="H7167" s="749" t="s">
        <v>21141</v>
      </c>
      <c r="I7167" s="749" t="s">
        <v>30</v>
      </c>
      <c r="J7167" s="749" t="n">
        <v>1730.02</v>
      </c>
    </row>
    <row collapsed="false" customFormat="false" customHeight="true" hidden="true" ht="12.75" outlineLevel="0" r="7168">
      <c r="A7168" s="749" t="s">
        <v>21143</v>
      </c>
      <c r="B7168" s="749" t="str">
        <f aca="false">C7168&amp;D7168&amp;E7168&amp;F7168&amp;G7168&amp;H7168</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300MM,COMPRIMENTO ATE 1,0M. FORNECIMENTO</v>
      </c>
      <c r="C7168" s="749" t="s">
        <v>21121</v>
      </c>
      <c r="D7168" s="749" t="s">
        <v>21128</v>
      </c>
      <c r="E7168" s="749" t="s">
        <v>21129</v>
      </c>
      <c r="F7168" s="749" t="s">
        <v>21130</v>
      </c>
      <c r="G7168" s="749" t="s">
        <v>21131</v>
      </c>
      <c r="H7168" s="749" t="s">
        <v>21144</v>
      </c>
      <c r="I7168" s="749" t="s">
        <v>30</v>
      </c>
      <c r="J7168" s="749" t="n">
        <v>2093.12</v>
      </c>
    </row>
    <row collapsed="false" customFormat="false" customHeight="true" hidden="true" ht="12.75" outlineLevel="0" r="7169">
      <c r="A7169" s="749" t="s">
        <v>21145</v>
      </c>
      <c r="B7169" s="749" t="str">
        <f aca="false">C7169&amp;D7169&amp;E7169&amp;F7169&amp;G7169&amp;H7169</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300MM,COMPRIMENTO ATE 1,0M. FORNECIMENTO</v>
      </c>
      <c r="C7169" s="749" t="s">
        <v>21121</v>
      </c>
      <c r="D7169" s="749" t="s">
        <v>21128</v>
      </c>
      <c r="E7169" s="749" t="s">
        <v>21129</v>
      </c>
      <c r="F7169" s="749" t="s">
        <v>21130</v>
      </c>
      <c r="G7169" s="749" t="s">
        <v>21131</v>
      </c>
      <c r="H7169" s="749" t="s">
        <v>21144</v>
      </c>
      <c r="I7169" s="749" t="s">
        <v>30</v>
      </c>
      <c r="J7169" s="749" t="n">
        <v>2093.12</v>
      </c>
    </row>
    <row collapsed="false" customFormat="false" customHeight="true" hidden="true" ht="12.75" outlineLevel="0" r="7170">
      <c r="A7170" s="749" t="s">
        <v>21146</v>
      </c>
      <c r="B7170" s="749" t="str">
        <f aca="false">C7170&amp;D7170&amp;E7170&amp;F7170&amp;G7170&amp;H7170</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350MM,COMPRIMENTO ATE 1,0M. FORNECIMENTO</v>
      </c>
      <c r="C7170" s="749" t="s">
        <v>21121</v>
      </c>
      <c r="D7170" s="749" t="s">
        <v>21128</v>
      </c>
      <c r="E7170" s="749" t="s">
        <v>21129</v>
      </c>
      <c r="F7170" s="749" t="s">
        <v>21130</v>
      </c>
      <c r="G7170" s="749" t="s">
        <v>21131</v>
      </c>
      <c r="H7170" s="749" t="s">
        <v>21147</v>
      </c>
      <c r="I7170" s="749" t="s">
        <v>30</v>
      </c>
      <c r="J7170" s="749" t="n">
        <v>2438.71</v>
      </c>
    </row>
    <row collapsed="false" customFormat="false" customHeight="true" hidden="true" ht="12.75" outlineLevel="0" r="7171">
      <c r="A7171" s="749" t="s">
        <v>21148</v>
      </c>
      <c r="B7171" s="749" t="str">
        <f aca="false">C7171&amp;D7171&amp;E7171&amp;F7171&amp;G7171&amp;H7171</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350MM,COMPRIMENTO ATE 1,0M. FORNECIMENTO</v>
      </c>
      <c r="C7171" s="749" t="s">
        <v>21121</v>
      </c>
      <c r="D7171" s="749" t="s">
        <v>21128</v>
      </c>
      <c r="E7171" s="749" t="s">
        <v>21129</v>
      </c>
      <c r="F7171" s="749" t="s">
        <v>21130</v>
      </c>
      <c r="G7171" s="749" t="s">
        <v>21131</v>
      </c>
      <c r="H7171" s="749" t="s">
        <v>21147</v>
      </c>
      <c r="I7171" s="749" t="s">
        <v>30</v>
      </c>
      <c r="J7171" s="749" t="n">
        <v>2438.71</v>
      </c>
    </row>
    <row collapsed="false" customFormat="false" customHeight="true" hidden="true" ht="12.75" outlineLevel="0" r="7172">
      <c r="A7172" s="749" t="s">
        <v>21149</v>
      </c>
      <c r="B7172" s="749" t="str">
        <f aca="false">C7172&amp;D7172&amp;E7172&amp;F7172&amp;G7172&amp;H7172</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400MM,COMPRIMENTO ATE 1,0M. FORNECIMENTO</v>
      </c>
      <c r="C7172" s="749" t="s">
        <v>21121</v>
      </c>
      <c r="D7172" s="749" t="s">
        <v>21128</v>
      </c>
      <c r="E7172" s="749" t="s">
        <v>21129</v>
      </c>
      <c r="F7172" s="749" t="s">
        <v>21130</v>
      </c>
      <c r="G7172" s="749" t="s">
        <v>21131</v>
      </c>
      <c r="H7172" s="749" t="s">
        <v>21150</v>
      </c>
      <c r="I7172" s="749" t="s">
        <v>30</v>
      </c>
      <c r="J7172" s="749" t="n">
        <v>2766.54</v>
      </c>
    </row>
    <row collapsed="false" customFormat="false" customHeight="true" hidden="true" ht="12.75" outlineLevel="0" r="7173">
      <c r="A7173" s="749" t="s">
        <v>21151</v>
      </c>
      <c r="B7173" s="749" t="str">
        <f aca="false">C7173&amp;D7173&amp;E7173&amp;F7173&amp;G7173&amp;H7173</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400MM,COMPRIMENTO ATE 1,0M. FORNECIMENTO</v>
      </c>
      <c r="C7173" s="749" t="s">
        <v>21121</v>
      </c>
      <c r="D7173" s="749" t="s">
        <v>21128</v>
      </c>
      <c r="E7173" s="749" t="s">
        <v>21129</v>
      </c>
      <c r="F7173" s="749" t="s">
        <v>21130</v>
      </c>
      <c r="G7173" s="749" t="s">
        <v>21131</v>
      </c>
      <c r="H7173" s="749" t="s">
        <v>21150</v>
      </c>
      <c r="I7173" s="749" t="s">
        <v>30</v>
      </c>
      <c r="J7173" s="749" t="n">
        <v>2766.54</v>
      </c>
    </row>
    <row collapsed="false" customFormat="false" customHeight="true" hidden="true" ht="12.75" outlineLevel="0" r="7174">
      <c r="A7174" s="749" t="s">
        <v>21152</v>
      </c>
      <c r="B7174" s="749" t="str">
        <f aca="false">C7174&amp;D7174&amp;E7174&amp;F7174&amp;G7174&amp;H7174</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450MM,COMPRIMENTO ATE 1,0M. FORNECIMENTO</v>
      </c>
      <c r="C7174" s="749" t="s">
        <v>21121</v>
      </c>
      <c r="D7174" s="749" t="s">
        <v>21128</v>
      </c>
      <c r="E7174" s="749" t="s">
        <v>21129</v>
      </c>
      <c r="F7174" s="749" t="s">
        <v>21130</v>
      </c>
      <c r="G7174" s="749" t="s">
        <v>21131</v>
      </c>
      <c r="H7174" s="749" t="s">
        <v>21153</v>
      </c>
      <c r="I7174" s="749" t="s">
        <v>30</v>
      </c>
      <c r="J7174" s="749" t="n">
        <v>3333.4</v>
      </c>
    </row>
    <row collapsed="false" customFormat="false" customHeight="true" hidden="true" ht="12.75" outlineLevel="0" r="7175">
      <c r="A7175" s="749" t="s">
        <v>21154</v>
      </c>
      <c r="B7175" s="749" t="str">
        <f aca="false">C7175&amp;D7175&amp;E7175&amp;F7175&amp;G7175&amp;H7175</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450MM,COMPRIMENTO ATE 1,0M. FORNECIMENTO</v>
      </c>
      <c r="C7175" s="749" t="s">
        <v>21121</v>
      </c>
      <c r="D7175" s="749" t="s">
        <v>21128</v>
      </c>
      <c r="E7175" s="749" t="s">
        <v>21129</v>
      </c>
      <c r="F7175" s="749" t="s">
        <v>21130</v>
      </c>
      <c r="G7175" s="749" t="s">
        <v>21131</v>
      </c>
      <c r="H7175" s="749" t="s">
        <v>21153</v>
      </c>
      <c r="I7175" s="749" t="s">
        <v>30</v>
      </c>
      <c r="J7175" s="749" t="n">
        <v>3333.4</v>
      </c>
    </row>
    <row collapsed="false" customFormat="false" customHeight="true" hidden="true" ht="12.75" outlineLevel="0" r="7176">
      <c r="A7176" s="749" t="s">
        <v>21155</v>
      </c>
      <c r="B7176" s="749" t="str">
        <f aca="false">C7176&amp;D7176&amp;E7176&amp;F7176&amp;G7176&amp;H7176</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500MM,COMPRIMENTO ATE 1,0M. FORNECIMENTO</v>
      </c>
      <c r="C7176" s="749" t="s">
        <v>21121</v>
      </c>
      <c r="D7176" s="749" t="s">
        <v>21128</v>
      </c>
      <c r="E7176" s="749" t="s">
        <v>21129</v>
      </c>
      <c r="F7176" s="749" t="s">
        <v>21130</v>
      </c>
      <c r="G7176" s="749" t="s">
        <v>21131</v>
      </c>
      <c r="H7176" s="749" t="s">
        <v>21156</v>
      </c>
      <c r="I7176" s="749" t="s">
        <v>30</v>
      </c>
      <c r="J7176" s="749" t="n">
        <v>3601.99</v>
      </c>
    </row>
    <row collapsed="false" customFormat="false" customHeight="true" hidden="true" ht="12.75" outlineLevel="0" r="7177">
      <c r="A7177" s="749" t="s">
        <v>21157</v>
      </c>
      <c r="B7177" s="749" t="str">
        <f aca="false">C7177&amp;D7177&amp;E7177&amp;F7177&amp;G7177&amp;H7177</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500MM,COMPRIMENTO ATE 1,0M. FORNECIMENTO</v>
      </c>
      <c r="C7177" s="749" t="s">
        <v>21121</v>
      </c>
      <c r="D7177" s="749" t="s">
        <v>21128</v>
      </c>
      <c r="E7177" s="749" t="s">
        <v>21129</v>
      </c>
      <c r="F7177" s="749" t="s">
        <v>21130</v>
      </c>
      <c r="G7177" s="749" t="s">
        <v>21131</v>
      </c>
      <c r="H7177" s="749" t="s">
        <v>21156</v>
      </c>
      <c r="I7177" s="749" t="s">
        <v>30</v>
      </c>
      <c r="J7177" s="749" t="n">
        <v>3601.99</v>
      </c>
    </row>
    <row collapsed="false" customFormat="false" customHeight="true" hidden="true" ht="12.75" outlineLevel="0" r="7178">
      <c r="A7178" s="749" t="s">
        <v>21158</v>
      </c>
      <c r="B7178" s="749" t="str">
        <f aca="false">C7178&amp;D7178&amp;E7178&amp;F7178&amp;G7178&amp;H7178</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600MM,COMPRIMENTO ATE 1,0M. FORNECIMENTO</v>
      </c>
      <c r="C7178" s="749" t="s">
        <v>21121</v>
      </c>
      <c r="D7178" s="749" t="s">
        <v>21128</v>
      </c>
      <c r="E7178" s="749" t="s">
        <v>21129</v>
      </c>
      <c r="F7178" s="749" t="s">
        <v>21130</v>
      </c>
      <c r="G7178" s="749" t="s">
        <v>21131</v>
      </c>
      <c r="H7178" s="749" t="s">
        <v>21159</v>
      </c>
      <c r="I7178" s="749" t="s">
        <v>30</v>
      </c>
      <c r="J7178" s="749" t="n">
        <v>4454.71</v>
      </c>
    </row>
    <row collapsed="false" customFormat="false" customHeight="true" hidden="true" ht="12.75" outlineLevel="0" r="7179">
      <c r="A7179" s="749" t="s">
        <v>21160</v>
      </c>
      <c r="B7179" s="749" t="str">
        <f aca="false">C7179&amp;D7179&amp;E7179&amp;F7179&amp;G7179&amp;H7179</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600MM,COMPRIMENTO ATE 1,0M. FORNECIMENTO</v>
      </c>
      <c r="C7179" s="749" t="s">
        <v>21121</v>
      </c>
      <c r="D7179" s="749" t="s">
        <v>21128</v>
      </c>
      <c r="E7179" s="749" t="s">
        <v>21129</v>
      </c>
      <c r="F7179" s="749" t="s">
        <v>21130</v>
      </c>
      <c r="G7179" s="749" t="s">
        <v>21131</v>
      </c>
      <c r="H7179" s="749" t="s">
        <v>21159</v>
      </c>
      <c r="I7179" s="749" t="s">
        <v>30</v>
      </c>
      <c r="J7179" s="749" t="n">
        <v>4454.71</v>
      </c>
    </row>
    <row collapsed="false" customFormat="false" customHeight="true" hidden="true" ht="12.75" outlineLevel="0" r="7180">
      <c r="A7180" s="749" t="s">
        <v>21161</v>
      </c>
      <c r="B7180" s="749" t="str">
        <f aca="false">C7180&amp;D7180&amp;E7180&amp;F7180&amp;G7180&amp;H7180</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700MM,COMPRIMENTO ATE 1,0M. FORNECIMENTO</v>
      </c>
      <c r="C7180" s="749" t="s">
        <v>21121</v>
      </c>
      <c r="D7180" s="749" t="s">
        <v>21162</v>
      </c>
      <c r="E7180" s="749" t="s">
        <v>21163</v>
      </c>
      <c r="F7180" s="749" t="s">
        <v>21164</v>
      </c>
      <c r="G7180" s="749" t="s">
        <v>21165</v>
      </c>
      <c r="H7180" s="749" t="s">
        <v>21166</v>
      </c>
      <c r="I7180" s="749" t="s">
        <v>30</v>
      </c>
      <c r="J7180" s="749" t="n">
        <v>8741.4</v>
      </c>
    </row>
    <row collapsed="false" customFormat="false" customHeight="true" hidden="true" ht="12.75" outlineLevel="0" r="7181">
      <c r="A7181" s="749" t="s">
        <v>21167</v>
      </c>
      <c r="B7181" s="749" t="str">
        <f aca="false">C7181&amp;D7181&amp;E7181&amp;F7181&amp;G7181&amp;H7181</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700MM,COMPRIMENTO ATE 1,0M. FORNECIMENTO</v>
      </c>
      <c r="C7181" s="749" t="s">
        <v>21121</v>
      </c>
      <c r="D7181" s="749" t="s">
        <v>21162</v>
      </c>
      <c r="E7181" s="749" t="s">
        <v>21163</v>
      </c>
      <c r="F7181" s="749" t="s">
        <v>21164</v>
      </c>
      <c r="G7181" s="749" t="s">
        <v>21165</v>
      </c>
      <c r="H7181" s="749" t="s">
        <v>21166</v>
      </c>
      <c r="I7181" s="749" t="s">
        <v>30</v>
      </c>
      <c r="J7181" s="749" t="n">
        <v>8741.4</v>
      </c>
    </row>
    <row collapsed="false" customFormat="false" customHeight="true" hidden="true" ht="12.75" outlineLevel="0" r="7182">
      <c r="A7182" s="749" t="s">
        <v>21168</v>
      </c>
      <c r="B7182" s="749" t="str">
        <f aca="false">C7182&amp;D7182&amp;E7182&amp;F7182&amp;G7182&amp;H7182</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800MM,COMPRIMENTO 1,0M. FORNECIMENTO</v>
      </c>
      <c r="C7182" s="749" t="s">
        <v>21121</v>
      </c>
      <c r="D7182" s="749" t="s">
        <v>21162</v>
      </c>
      <c r="E7182" s="749" t="s">
        <v>21163</v>
      </c>
      <c r="F7182" s="749" t="s">
        <v>21164</v>
      </c>
      <c r="G7182" s="749" t="s">
        <v>21165</v>
      </c>
      <c r="H7182" s="749" t="s">
        <v>21169</v>
      </c>
      <c r="I7182" s="749" t="s">
        <v>30</v>
      </c>
      <c r="J7182" s="749" t="n">
        <v>11058.91</v>
      </c>
    </row>
    <row collapsed="false" customFormat="false" customHeight="true" hidden="true" ht="12.75" outlineLevel="0" r="7183">
      <c r="A7183" s="749" t="s">
        <v>21170</v>
      </c>
      <c r="B7183" s="749" t="str">
        <f aca="false">C7183&amp;D7183&amp;E7183&amp;F7183&amp;G7183&amp;H7183</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800MM,COMPRIMENTO 1,0M. FORNECIMENTO</v>
      </c>
      <c r="C7183" s="749" t="s">
        <v>21121</v>
      </c>
      <c r="D7183" s="749" t="s">
        <v>21162</v>
      </c>
      <c r="E7183" s="749" t="s">
        <v>21163</v>
      </c>
      <c r="F7183" s="749" t="s">
        <v>21164</v>
      </c>
      <c r="G7183" s="749" t="s">
        <v>21165</v>
      </c>
      <c r="H7183" s="749" t="s">
        <v>21169</v>
      </c>
      <c r="I7183" s="749" t="s">
        <v>30</v>
      </c>
      <c r="J7183" s="749" t="n">
        <v>11058.91</v>
      </c>
    </row>
    <row collapsed="false" customFormat="false" customHeight="true" hidden="true" ht="12.75" outlineLevel="0" r="7184">
      <c r="A7184" s="749" t="s">
        <v>21171</v>
      </c>
      <c r="B7184" s="749" t="str">
        <f aca="false">C7184&amp;D7184&amp;E7184&amp;F7184&amp;G7184&amp;H7184</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900MM,COMPRIMENTO ATE 1,0M. FORNECIMENTO</v>
      </c>
      <c r="C7184" s="749" t="s">
        <v>21121</v>
      </c>
      <c r="D7184" s="749" t="s">
        <v>21162</v>
      </c>
      <c r="E7184" s="749" t="s">
        <v>21163</v>
      </c>
      <c r="F7184" s="749" t="s">
        <v>21164</v>
      </c>
      <c r="G7184" s="749" t="s">
        <v>21165</v>
      </c>
      <c r="H7184" s="749" t="s">
        <v>21172</v>
      </c>
      <c r="I7184" s="749" t="s">
        <v>30</v>
      </c>
      <c r="J7184" s="749" t="n">
        <v>16821.32</v>
      </c>
    </row>
    <row collapsed="false" customFormat="false" customHeight="true" hidden="true" ht="12.75" outlineLevel="0" r="7185">
      <c r="A7185" s="749" t="s">
        <v>21173</v>
      </c>
      <c r="B7185" s="749" t="str">
        <f aca="false">C7185&amp;D7185&amp;E7185&amp;F7185&amp;G7185&amp;H7185</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900MM,COMPRIMENTO ATE 1,0M. FORNECIMENTO</v>
      </c>
      <c r="C7185" s="749" t="s">
        <v>21121</v>
      </c>
      <c r="D7185" s="749" t="s">
        <v>21162</v>
      </c>
      <c r="E7185" s="749" t="s">
        <v>21163</v>
      </c>
      <c r="F7185" s="749" t="s">
        <v>21164</v>
      </c>
      <c r="G7185" s="749" t="s">
        <v>21165</v>
      </c>
      <c r="H7185" s="749" t="s">
        <v>21172</v>
      </c>
      <c r="I7185" s="749" t="s">
        <v>30</v>
      </c>
      <c r="J7185" s="749" t="n">
        <v>16821.32</v>
      </c>
    </row>
    <row collapsed="false" customFormat="false" customHeight="true" hidden="true" ht="12.75" outlineLevel="0" r="7186">
      <c r="A7186" s="749" t="s">
        <v>21174</v>
      </c>
      <c r="B7186" s="749" t="str">
        <f aca="false">C7186&amp;D7186&amp;E7186&amp;F7186&amp;G7186&amp;H7186</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1000MM,COMPRIMENTO ATE 1,0M. FORNECIMENTO</v>
      </c>
      <c r="C7186" s="749" t="s">
        <v>21121</v>
      </c>
      <c r="D7186" s="749" t="s">
        <v>21162</v>
      </c>
      <c r="E7186" s="749" t="s">
        <v>21163</v>
      </c>
      <c r="F7186" s="749" t="s">
        <v>21164</v>
      </c>
      <c r="G7186" s="749" t="s">
        <v>21165</v>
      </c>
      <c r="H7186" s="749" t="s">
        <v>21175</v>
      </c>
      <c r="I7186" s="749" t="s">
        <v>30</v>
      </c>
      <c r="J7186" s="749" t="n">
        <v>17869</v>
      </c>
    </row>
    <row collapsed="false" customFormat="false" customHeight="true" hidden="true" ht="12.75" outlineLevel="0" r="7187">
      <c r="A7187" s="749" t="s">
        <v>21176</v>
      </c>
      <c r="B7187" s="749" t="str">
        <f aca="false">C7187&amp;D7187&amp;E7187&amp;F7187&amp;G7187&amp;H7187</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1000MM,COMPRIMENTO ATE 1,0M. FORNECIMENTO</v>
      </c>
      <c r="C7187" s="749" t="s">
        <v>21121</v>
      </c>
      <c r="D7187" s="749" t="s">
        <v>21162</v>
      </c>
      <c r="E7187" s="749" t="s">
        <v>21163</v>
      </c>
      <c r="F7187" s="749" t="s">
        <v>21164</v>
      </c>
      <c r="G7187" s="749" t="s">
        <v>21165</v>
      </c>
      <c r="H7187" s="749" t="s">
        <v>21175</v>
      </c>
      <c r="I7187" s="749" t="s">
        <v>30</v>
      </c>
      <c r="J7187" s="749" t="n">
        <v>17869</v>
      </c>
    </row>
    <row collapsed="false" customFormat="false" customHeight="true" hidden="true" ht="12.75" outlineLevel="0" r="7188">
      <c r="A7188" s="749" t="s">
        <v>21177</v>
      </c>
      <c r="B7188" s="749" t="str">
        <f aca="false">C7188&amp;D7188&amp;E7188&amp;F7188&amp;G7188&amp;H7188</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1200MM,COMPRIMENTO ATE 1,0M. FORNECIMENTO</v>
      </c>
      <c r="C7188" s="749" t="s">
        <v>21121</v>
      </c>
      <c r="D7188" s="749" t="s">
        <v>21162</v>
      </c>
      <c r="E7188" s="749" t="s">
        <v>21163</v>
      </c>
      <c r="F7188" s="749" t="s">
        <v>21164</v>
      </c>
      <c r="G7188" s="749" t="s">
        <v>21165</v>
      </c>
      <c r="H7188" s="749" t="s">
        <v>21178</v>
      </c>
      <c r="I7188" s="749" t="s">
        <v>30</v>
      </c>
      <c r="J7188" s="749" t="n">
        <v>24685.16</v>
      </c>
    </row>
    <row collapsed="false" customFormat="false" customHeight="true" hidden="true" ht="12.75" outlineLevel="0" r="7189">
      <c r="A7189" s="749" t="s">
        <v>21179</v>
      </c>
      <c r="B7189" s="749" t="str">
        <f aca="false">C7189&amp;D7189&amp;E7189&amp;F7189&amp;G7189&amp;H7189</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1200MM,COMPRIMENTO ATE 1,0M. FORNECIMENTO</v>
      </c>
      <c r="C7189" s="749" t="s">
        <v>21121</v>
      </c>
      <c r="D7189" s="749" t="s">
        <v>21162</v>
      </c>
      <c r="E7189" s="749" t="s">
        <v>21163</v>
      </c>
      <c r="F7189" s="749" t="s">
        <v>21164</v>
      </c>
      <c r="G7189" s="749" t="s">
        <v>21165</v>
      </c>
      <c r="H7189" s="749" t="s">
        <v>21178</v>
      </c>
      <c r="I7189" s="749" t="s">
        <v>30</v>
      </c>
      <c r="J7189" s="749" t="n">
        <v>24685.16</v>
      </c>
    </row>
    <row collapsed="false" customFormat="false" customHeight="true" hidden="true" ht="12.75" outlineLevel="0" r="7190">
      <c r="A7190" s="749" t="s">
        <v>21180</v>
      </c>
      <c r="B7190" s="749" t="str">
        <f aca="false">C7190&amp;D7190&amp;E7190&amp;F7190&amp;G7190&amp;H7190</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80MM,COMPRIMENTO ATE 1,0M. FORNECIMENTO</v>
      </c>
      <c r="C7190" s="749" t="s">
        <v>21121</v>
      </c>
      <c r="D7190" s="749" t="s">
        <v>21181</v>
      </c>
      <c r="E7190" s="749" t="s">
        <v>21129</v>
      </c>
      <c r="F7190" s="749" t="s">
        <v>21130</v>
      </c>
      <c r="G7190" s="749" t="s">
        <v>21131</v>
      </c>
      <c r="H7190" s="749" t="s">
        <v>21182</v>
      </c>
      <c r="I7190" s="749" t="s">
        <v>30</v>
      </c>
      <c r="J7190" s="749" t="n">
        <v>884.93</v>
      </c>
    </row>
    <row collapsed="false" customFormat="false" customHeight="true" hidden="true" ht="12.75" outlineLevel="0" r="7191">
      <c r="A7191" s="749" t="s">
        <v>21183</v>
      </c>
      <c r="B7191" s="749" t="str">
        <f aca="false">C7191&amp;D7191&amp;E7191&amp;F7191&amp;G7191&amp;H7191</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80MM,COMPRIMENTO ATE 1,0M. FORNECIMENTO</v>
      </c>
      <c r="C7191" s="749" t="s">
        <v>21121</v>
      </c>
      <c r="D7191" s="749" t="s">
        <v>21181</v>
      </c>
      <c r="E7191" s="749" t="s">
        <v>21129</v>
      </c>
      <c r="F7191" s="749" t="s">
        <v>21130</v>
      </c>
      <c r="G7191" s="749" t="s">
        <v>21131</v>
      </c>
      <c r="H7191" s="749" t="s">
        <v>21182</v>
      </c>
      <c r="I7191" s="749" t="s">
        <v>30</v>
      </c>
      <c r="J7191" s="749" t="n">
        <v>884.93</v>
      </c>
    </row>
    <row collapsed="false" customFormat="false" customHeight="true" hidden="true" ht="12.75" outlineLevel="0" r="7192">
      <c r="A7192" s="749" t="s">
        <v>21184</v>
      </c>
      <c r="B7192" s="749" t="str">
        <f aca="false">C7192&amp;D7192&amp;E7192&amp;F7192&amp;G7192&amp;H7192</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100MM,COMPRIMENTO ATE 1,0M. FORNECIMENTO</v>
      </c>
      <c r="C7192" s="749" t="s">
        <v>21121</v>
      </c>
      <c r="D7192" s="749" t="s">
        <v>21181</v>
      </c>
      <c r="E7192" s="749" t="s">
        <v>21129</v>
      </c>
      <c r="F7192" s="749" t="s">
        <v>21130</v>
      </c>
      <c r="G7192" s="749" t="s">
        <v>21131</v>
      </c>
      <c r="H7192" s="749" t="s">
        <v>21132</v>
      </c>
      <c r="I7192" s="749" t="s">
        <v>30</v>
      </c>
      <c r="J7192" s="749" t="n">
        <v>973.66</v>
      </c>
    </row>
    <row collapsed="false" customFormat="false" customHeight="true" hidden="true" ht="12.75" outlineLevel="0" r="7193">
      <c r="A7193" s="749" t="s">
        <v>21185</v>
      </c>
      <c r="B7193" s="749" t="str">
        <f aca="false">C7193&amp;D7193&amp;E7193&amp;F7193&amp;G7193&amp;H7193</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100MM,COMPRIMENTO ATE 1,0M. FORNECIMENTO</v>
      </c>
      <c r="C7193" s="749" t="s">
        <v>21121</v>
      </c>
      <c r="D7193" s="749" t="s">
        <v>21181</v>
      </c>
      <c r="E7193" s="749" t="s">
        <v>21129</v>
      </c>
      <c r="F7193" s="749" t="s">
        <v>21130</v>
      </c>
      <c r="G7193" s="749" t="s">
        <v>21131</v>
      </c>
      <c r="H7193" s="749" t="s">
        <v>21132</v>
      </c>
      <c r="I7193" s="749" t="s">
        <v>30</v>
      </c>
      <c r="J7193" s="749" t="n">
        <v>973.66</v>
      </c>
    </row>
    <row collapsed="false" customFormat="false" customHeight="true" hidden="true" ht="12.75" outlineLevel="0" r="7194">
      <c r="A7194" s="749" t="s">
        <v>21186</v>
      </c>
      <c r="B7194" s="749" t="str">
        <f aca="false">C7194&amp;D7194&amp;E7194&amp;F7194&amp;G7194&amp;H7194</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150MM,COMPRIMENTO ATE 1,0M. FORNECIMENTO</v>
      </c>
      <c r="C7194" s="749" t="s">
        <v>21121</v>
      </c>
      <c r="D7194" s="749" t="s">
        <v>21181</v>
      </c>
      <c r="E7194" s="749" t="s">
        <v>21129</v>
      </c>
      <c r="F7194" s="749" t="s">
        <v>21130</v>
      </c>
      <c r="G7194" s="749" t="s">
        <v>21131</v>
      </c>
      <c r="H7194" s="749" t="s">
        <v>21135</v>
      </c>
      <c r="I7194" s="749" t="s">
        <v>30</v>
      </c>
      <c r="J7194" s="749" t="n">
        <v>1188</v>
      </c>
    </row>
    <row collapsed="false" customFormat="false" customHeight="true" hidden="true" ht="12.75" outlineLevel="0" r="7195">
      <c r="A7195" s="749" t="s">
        <v>21187</v>
      </c>
      <c r="B7195" s="749" t="str">
        <f aca="false">C7195&amp;D7195&amp;E7195&amp;F7195&amp;G7195&amp;H7195</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150MM,COMPRIMENTO ATE 1,0M. FORNECIMENTO</v>
      </c>
      <c r="C7195" s="749" t="s">
        <v>21121</v>
      </c>
      <c r="D7195" s="749" t="s">
        <v>21181</v>
      </c>
      <c r="E7195" s="749" t="s">
        <v>21129</v>
      </c>
      <c r="F7195" s="749" t="s">
        <v>21130</v>
      </c>
      <c r="G7195" s="749" t="s">
        <v>21131</v>
      </c>
      <c r="H7195" s="749" t="s">
        <v>21135</v>
      </c>
      <c r="I7195" s="749" t="s">
        <v>30</v>
      </c>
      <c r="J7195" s="749" t="n">
        <v>1188</v>
      </c>
    </row>
    <row collapsed="false" customFormat="false" customHeight="true" hidden="true" ht="12.75" outlineLevel="0" r="7196">
      <c r="A7196" s="749" t="s">
        <v>21188</v>
      </c>
      <c r="B7196" s="749" t="str">
        <f aca="false">C7196&amp;D7196&amp;E7196&amp;F7196&amp;G7196&amp;H7196</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200MM,COMPRIMENTO ATE 1,0M. FORNECIMENTO</v>
      </c>
      <c r="C7196" s="749" t="s">
        <v>21121</v>
      </c>
      <c r="D7196" s="749" t="s">
        <v>21181</v>
      </c>
      <c r="E7196" s="749" t="s">
        <v>21129</v>
      </c>
      <c r="F7196" s="749" t="s">
        <v>21130</v>
      </c>
      <c r="G7196" s="749" t="s">
        <v>21131</v>
      </c>
      <c r="H7196" s="749" t="s">
        <v>21138</v>
      </c>
      <c r="I7196" s="749" t="s">
        <v>30</v>
      </c>
      <c r="J7196" s="749" t="n">
        <v>1450.85</v>
      </c>
    </row>
    <row collapsed="false" customFormat="false" customHeight="true" hidden="true" ht="12.75" outlineLevel="0" r="7197">
      <c r="A7197" s="749" t="s">
        <v>21189</v>
      </c>
      <c r="B7197" s="749" t="str">
        <f aca="false">C7197&amp;D7197&amp;E7197&amp;F7197&amp;G7197&amp;H7197</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200MM,COMPRIMENTO ATE 1,0M. FORNECIMENTO</v>
      </c>
      <c r="C7197" s="749" t="s">
        <v>21121</v>
      </c>
      <c r="D7197" s="749" t="s">
        <v>21181</v>
      </c>
      <c r="E7197" s="749" t="s">
        <v>21129</v>
      </c>
      <c r="F7197" s="749" t="s">
        <v>21130</v>
      </c>
      <c r="G7197" s="749" t="s">
        <v>21131</v>
      </c>
      <c r="H7197" s="749" t="s">
        <v>21138</v>
      </c>
      <c r="I7197" s="749" t="s">
        <v>30</v>
      </c>
      <c r="J7197" s="749" t="n">
        <v>1450.85</v>
      </c>
    </row>
    <row collapsed="false" customFormat="false" customHeight="true" hidden="true" ht="12.75" outlineLevel="0" r="7198">
      <c r="A7198" s="749" t="s">
        <v>21190</v>
      </c>
      <c r="B7198" s="749" t="str">
        <f aca="false">C7198&amp;D7198&amp;E7198&amp;F7198&amp;G7198&amp;H7198</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250MM,COMPRIMENTO ATE 1,0M. FORNECIMENTO</v>
      </c>
      <c r="C7198" s="749" t="s">
        <v>21121</v>
      </c>
      <c r="D7198" s="749" t="s">
        <v>21181</v>
      </c>
      <c r="E7198" s="749" t="s">
        <v>21129</v>
      </c>
      <c r="F7198" s="749" t="s">
        <v>21130</v>
      </c>
      <c r="G7198" s="749" t="s">
        <v>21131</v>
      </c>
      <c r="H7198" s="749" t="s">
        <v>21141</v>
      </c>
      <c r="I7198" s="749" t="s">
        <v>30</v>
      </c>
      <c r="J7198" s="749" t="n">
        <v>1756.89</v>
      </c>
    </row>
    <row collapsed="false" customFormat="false" customHeight="true" hidden="true" ht="12.75" outlineLevel="0" r="7199">
      <c r="A7199" s="749" t="s">
        <v>21191</v>
      </c>
      <c r="B7199" s="749" t="str">
        <f aca="false">C7199&amp;D7199&amp;E7199&amp;F7199&amp;G7199&amp;H7199</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250MM,COMPRIMENTO ATE 1,0M. FORNECIMENTO</v>
      </c>
      <c r="C7199" s="749" t="s">
        <v>21121</v>
      </c>
      <c r="D7199" s="749" t="s">
        <v>21181</v>
      </c>
      <c r="E7199" s="749" t="s">
        <v>21129</v>
      </c>
      <c r="F7199" s="749" t="s">
        <v>21130</v>
      </c>
      <c r="G7199" s="749" t="s">
        <v>21131</v>
      </c>
      <c r="H7199" s="749" t="s">
        <v>21141</v>
      </c>
      <c r="I7199" s="749" t="s">
        <v>30</v>
      </c>
      <c r="J7199" s="749" t="n">
        <v>1756.89</v>
      </c>
    </row>
    <row collapsed="false" customFormat="false" customHeight="true" hidden="true" ht="12.75" outlineLevel="0" r="7200">
      <c r="A7200" s="749" t="s">
        <v>21192</v>
      </c>
      <c r="B7200" s="749" t="str">
        <f aca="false">C7200&amp;D7200&amp;E7200&amp;F7200&amp;G7200&amp;H7200</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300MM,COMPRIMENTO ATE 1,0M. FORNECIMENTO</v>
      </c>
      <c r="C7200" s="749" t="s">
        <v>21121</v>
      </c>
      <c r="D7200" s="749" t="s">
        <v>21181</v>
      </c>
      <c r="E7200" s="749" t="s">
        <v>21129</v>
      </c>
      <c r="F7200" s="749" t="s">
        <v>21130</v>
      </c>
      <c r="G7200" s="749" t="s">
        <v>21131</v>
      </c>
      <c r="H7200" s="749" t="s">
        <v>21144</v>
      </c>
      <c r="I7200" s="749" t="s">
        <v>30</v>
      </c>
      <c r="J7200" s="749" t="n">
        <v>2115.16</v>
      </c>
    </row>
    <row collapsed="false" customFormat="false" customHeight="true" hidden="true" ht="12.75" outlineLevel="0" r="7201">
      <c r="A7201" s="749" t="s">
        <v>21193</v>
      </c>
      <c r="B7201" s="749" t="str">
        <f aca="false">C7201&amp;D7201&amp;E7201&amp;F7201&amp;G7201&amp;H7201</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300MM,COMPRIMENTO ATE 1,0M. FORNECIMENTO</v>
      </c>
      <c r="C7201" s="749" t="s">
        <v>21121</v>
      </c>
      <c r="D7201" s="749" t="s">
        <v>21181</v>
      </c>
      <c r="E7201" s="749" t="s">
        <v>21129</v>
      </c>
      <c r="F7201" s="749" t="s">
        <v>21130</v>
      </c>
      <c r="G7201" s="749" t="s">
        <v>21131</v>
      </c>
      <c r="H7201" s="749" t="s">
        <v>21144</v>
      </c>
      <c r="I7201" s="749" t="s">
        <v>30</v>
      </c>
      <c r="J7201" s="749" t="n">
        <v>2115.16</v>
      </c>
    </row>
    <row collapsed="false" customFormat="false" customHeight="true" hidden="true" ht="12.75" outlineLevel="0" r="7202">
      <c r="A7202" s="749" t="s">
        <v>21194</v>
      </c>
      <c r="B7202" s="749" t="str">
        <f aca="false">C7202&amp;D7202&amp;E7202&amp;F7202&amp;G7202&amp;H7202</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350MM,COMPRIMENTO ATE 1,0M. FORNECIMENTO</v>
      </c>
      <c r="C7202" s="749" t="s">
        <v>21121</v>
      </c>
      <c r="D7202" s="749" t="s">
        <v>21181</v>
      </c>
      <c r="E7202" s="749" t="s">
        <v>21129</v>
      </c>
      <c r="F7202" s="749" t="s">
        <v>21130</v>
      </c>
      <c r="G7202" s="749" t="s">
        <v>21131</v>
      </c>
      <c r="H7202" s="749" t="s">
        <v>21147</v>
      </c>
      <c r="I7202" s="749" t="s">
        <v>30</v>
      </c>
      <c r="J7202" s="749" t="n">
        <v>2462.44</v>
      </c>
    </row>
    <row collapsed="false" customFormat="false" customHeight="true" hidden="true" ht="12.75" outlineLevel="0" r="7203">
      <c r="A7203" s="749" t="s">
        <v>21195</v>
      </c>
      <c r="B7203" s="749" t="str">
        <f aca="false">C7203&amp;D7203&amp;E7203&amp;F7203&amp;G7203&amp;H7203</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350MM,COMPRIMENTO ATE 1,0M. FORNECIMENTO</v>
      </c>
      <c r="C7203" s="749" t="s">
        <v>21121</v>
      </c>
      <c r="D7203" s="749" t="s">
        <v>21181</v>
      </c>
      <c r="E7203" s="749" t="s">
        <v>21129</v>
      </c>
      <c r="F7203" s="749" t="s">
        <v>21130</v>
      </c>
      <c r="G7203" s="749" t="s">
        <v>21131</v>
      </c>
      <c r="H7203" s="749" t="s">
        <v>21147</v>
      </c>
      <c r="I7203" s="749" t="s">
        <v>30</v>
      </c>
      <c r="J7203" s="749" t="n">
        <v>2462.44</v>
      </c>
    </row>
    <row collapsed="false" customFormat="false" customHeight="true" hidden="true" ht="12.75" outlineLevel="0" r="7204">
      <c r="A7204" s="749" t="s">
        <v>21196</v>
      </c>
      <c r="B7204" s="749" t="str">
        <f aca="false">C7204&amp;D7204&amp;E7204&amp;F7204&amp;G7204&amp;H7204</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400MM,COMPRIMENTO ATE 1,0M. FORNECIMENTO</v>
      </c>
      <c r="C7204" s="749" t="s">
        <v>21121</v>
      </c>
      <c r="D7204" s="749" t="s">
        <v>21181</v>
      </c>
      <c r="E7204" s="749" t="s">
        <v>21129</v>
      </c>
      <c r="F7204" s="749" t="s">
        <v>21130</v>
      </c>
      <c r="G7204" s="749" t="s">
        <v>21131</v>
      </c>
      <c r="H7204" s="749" t="s">
        <v>21150</v>
      </c>
      <c r="I7204" s="749" t="s">
        <v>30</v>
      </c>
      <c r="J7204" s="749" t="n">
        <v>2879.42</v>
      </c>
    </row>
    <row collapsed="false" customFormat="false" customHeight="true" hidden="true" ht="12.75" outlineLevel="0" r="7205">
      <c r="A7205" s="749" t="s">
        <v>21197</v>
      </c>
      <c r="B7205" s="749" t="str">
        <f aca="false">C7205&amp;D7205&amp;E7205&amp;F7205&amp;G7205&amp;H7205</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400MM,COMPRIMENTO ATE 1,0M. FORNECIMENTO</v>
      </c>
      <c r="C7205" s="749" t="s">
        <v>21121</v>
      </c>
      <c r="D7205" s="749" t="s">
        <v>21181</v>
      </c>
      <c r="E7205" s="749" t="s">
        <v>21129</v>
      </c>
      <c r="F7205" s="749" t="s">
        <v>21130</v>
      </c>
      <c r="G7205" s="749" t="s">
        <v>21131</v>
      </c>
      <c r="H7205" s="749" t="s">
        <v>21150</v>
      </c>
      <c r="I7205" s="749" t="s">
        <v>30</v>
      </c>
      <c r="J7205" s="749" t="n">
        <v>2879.42</v>
      </c>
    </row>
    <row collapsed="false" customFormat="false" customHeight="true" hidden="true" ht="12.75" outlineLevel="0" r="7206">
      <c r="A7206" s="749" t="s">
        <v>21198</v>
      </c>
      <c r="B7206" s="749" t="str">
        <f aca="false">C7206&amp;D7206&amp;E7206&amp;F7206&amp;G7206&amp;H7206</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450MM,COMPRIMENTO ATE 1,0M. FORNECIMENTO</v>
      </c>
      <c r="C7206" s="749" t="s">
        <v>21121</v>
      </c>
      <c r="D7206" s="749" t="s">
        <v>21181</v>
      </c>
      <c r="E7206" s="749" t="s">
        <v>21129</v>
      </c>
      <c r="F7206" s="749" t="s">
        <v>21130</v>
      </c>
      <c r="G7206" s="749" t="s">
        <v>21131</v>
      </c>
      <c r="H7206" s="749" t="s">
        <v>21153</v>
      </c>
      <c r="I7206" s="749" t="s">
        <v>30</v>
      </c>
      <c r="J7206" s="749" t="n">
        <v>3474.53</v>
      </c>
    </row>
    <row collapsed="false" customFormat="false" customHeight="true" hidden="true" ht="12.75" outlineLevel="0" r="7207">
      <c r="A7207" s="749" t="s">
        <v>21199</v>
      </c>
      <c r="B7207" s="749" t="str">
        <f aca="false">C7207&amp;D7207&amp;E7207&amp;F7207&amp;G7207&amp;H7207</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450MM,COMPRIMENTO ATE 1,0M. FORNECIMENTO</v>
      </c>
      <c r="C7207" s="749" t="s">
        <v>21121</v>
      </c>
      <c r="D7207" s="749" t="s">
        <v>21181</v>
      </c>
      <c r="E7207" s="749" t="s">
        <v>21129</v>
      </c>
      <c r="F7207" s="749" t="s">
        <v>21130</v>
      </c>
      <c r="G7207" s="749" t="s">
        <v>21131</v>
      </c>
      <c r="H7207" s="749" t="s">
        <v>21153</v>
      </c>
      <c r="I7207" s="749" t="s">
        <v>30</v>
      </c>
      <c r="J7207" s="749" t="n">
        <v>3474.53</v>
      </c>
    </row>
    <row collapsed="false" customFormat="false" customHeight="true" hidden="true" ht="12.75" outlineLevel="0" r="7208">
      <c r="A7208" s="749" t="s">
        <v>21200</v>
      </c>
      <c r="B7208" s="749" t="str">
        <f aca="false">C7208&amp;D7208&amp;E7208&amp;F7208&amp;G7208&amp;H7208</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500MM,COMPRIMENTO ATE 1,0M. FORNECIMENTO</v>
      </c>
      <c r="C7208" s="749" t="s">
        <v>21121</v>
      </c>
      <c r="D7208" s="749" t="s">
        <v>21181</v>
      </c>
      <c r="E7208" s="749" t="s">
        <v>21129</v>
      </c>
      <c r="F7208" s="749" t="s">
        <v>21130</v>
      </c>
      <c r="G7208" s="749" t="s">
        <v>21131</v>
      </c>
      <c r="H7208" s="749" t="s">
        <v>21156</v>
      </c>
      <c r="I7208" s="749" t="s">
        <v>30</v>
      </c>
      <c r="J7208" s="749" t="n">
        <v>3976.39</v>
      </c>
    </row>
    <row collapsed="false" customFormat="false" customHeight="true" hidden="true" ht="12.75" outlineLevel="0" r="7209">
      <c r="A7209" s="749" t="s">
        <v>21201</v>
      </c>
      <c r="B7209" s="749" t="str">
        <f aca="false">C7209&amp;D7209&amp;E7209&amp;F7209&amp;G7209&amp;H7209</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500MM,COMPRIMENTO ATE 1,0M. FORNECIMENTO</v>
      </c>
      <c r="C7209" s="749" t="s">
        <v>21121</v>
      </c>
      <c r="D7209" s="749" t="s">
        <v>21181</v>
      </c>
      <c r="E7209" s="749" t="s">
        <v>21129</v>
      </c>
      <c r="F7209" s="749" t="s">
        <v>21130</v>
      </c>
      <c r="G7209" s="749" t="s">
        <v>21131</v>
      </c>
      <c r="H7209" s="749" t="s">
        <v>21156</v>
      </c>
      <c r="I7209" s="749" t="s">
        <v>30</v>
      </c>
      <c r="J7209" s="749" t="n">
        <v>3976.39</v>
      </c>
    </row>
    <row collapsed="false" customFormat="false" customHeight="true" hidden="true" ht="12.75" outlineLevel="0" r="7210">
      <c r="A7210" s="749" t="s">
        <v>21202</v>
      </c>
      <c r="B7210" s="749" t="str">
        <f aca="false">C7210&amp;D7210&amp;E7210&amp;F7210&amp;G7210&amp;H7210</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600MM,COMPRIMENTO ATE 1,0M.FORNECIMENTO</v>
      </c>
      <c r="C7210" s="749" t="s">
        <v>21121</v>
      </c>
      <c r="D7210" s="749" t="s">
        <v>21181</v>
      </c>
      <c r="E7210" s="749" t="s">
        <v>21129</v>
      </c>
      <c r="F7210" s="749" t="s">
        <v>21130</v>
      </c>
      <c r="G7210" s="749" t="s">
        <v>21131</v>
      </c>
      <c r="H7210" s="749" t="s">
        <v>21203</v>
      </c>
      <c r="I7210" s="749" t="s">
        <v>30</v>
      </c>
      <c r="J7210" s="749" t="n">
        <v>5450.1</v>
      </c>
    </row>
    <row collapsed="false" customFormat="false" customHeight="true" hidden="true" ht="12.75" outlineLevel="0" r="7211">
      <c r="A7211" s="749" t="s">
        <v>21204</v>
      </c>
      <c r="B7211" s="749" t="str">
        <f aca="false">C7211&amp;D7211&amp;E7211&amp;F7211&amp;G7211&amp;H7211</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600MM,COMPRIMENTO ATE 1,0M.FORNECIMENTO</v>
      </c>
      <c r="C7211" s="749" t="s">
        <v>21121</v>
      </c>
      <c r="D7211" s="749" t="s">
        <v>21181</v>
      </c>
      <c r="E7211" s="749" t="s">
        <v>21129</v>
      </c>
      <c r="F7211" s="749" t="s">
        <v>21130</v>
      </c>
      <c r="G7211" s="749" t="s">
        <v>21131</v>
      </c>
      <c r="H7211" s="749" t="s">
        <v>21203</v>
      </c>
      <c r="I7211" s="749" t="s">
        <v>30</v>
      </c>
      <c r="J7211" s="749" t="n">
        <v>5450.1</v>
      </c>
    </row>
    <row collapsed="false" customFormat="false" customHeight="true" hidden="true" ht="12.75" outlineLevel="0" r="7212">
      <c r="A7212" s="749" t="s">
        <v>21205</v>
      </c>
      <c r="B7212" s="749" t="str">
        <f aca="false">C7212&amp;D7212&amp;E7212&amp;F7212&amp;G7212&amp;H7212</f>
        <v>TUBO DE FERRO FUNDIDO DUCTIL COM BOLSA DE JUNTA ELASTICA E FLANGE ROSCADOS,ESPESSURA CLASSE K-12,CLASSE DE PRESSAO PN-16,PARA AGUA,CONFORME NBR 7560 E NBR 7675,REVESTIDO EXTERNAMETE COM ZINCO METALICO E PINTURA BETUMINOSA E INTERNAMENTE COM ARGAMASSA DE CIMENTO,EXCLUSIVE ACESSORIOS PARA JUNTA,COM DIAMETRO DE 700MM,COMPRIMENTO ATE 1,0M. FORNECIMENTO</v>
      </c>
      <c r="C7212" s="749" t="s">
        <v>21121</v>
      </c>
      <c r="D7212" s="749" t="s">
        <v>21206</v>
      </c>
      <c r="E7212" s="749" t="s">
        <v>21207</v>
      </c>
      <c r="F7212" s="749" t="s">
        <v>21130</v>
      </c>
      <c r="G7212" s="749" t="s">
        <v>21131</v>
      </c>
      <c r="H7212" s="749" t="s">
        <v>21208</v>
      </c>
      <c r="I7212" s="749" t="s">
        <v>30</v>
      </c>
      <c r="J7212" s="749" t="n">
        <v>9338.49</v>
      </c>
    </row>
    <row collapsed="false" customFormat="false" customHeight="true" hidden="true" ht="12.75" outlineLevel="0" r="7213">
      <c r="A7213" s="749" t="s">
        <v>21209</v>
      </c>
      <c r="B7213" s="749" t="str">
        <f aca="false">C7213&amp;D7213&amp;E7213&amp;F7213&amp;G7213&amp;H7213</f>
        <v>TUBO DE FERRO FUNDIDO DUCTIL COM BOLSA DE JUNTA ELASTICA E FLANGE ROSCADOS,ESPESSURA CLASSE K-12,CLASSE DE PRESSAO PN-16,PARA AGUA,CONFORME NBR 7560 E NBR 7675,REVESTIDO EXTERNAMETE COM ZINCO METALICO E PINTURA BETUMINOSA E INTERNAMENTE COM ARGAMASSA DE CIMENTO,EXCLUSIVE ACESSORIOS PARA JUNTA,COM DIAMETRO DE 700MM,COMPRIMENTO ATE 1,0M. FORNECIMENTO</v>
      </c>
      <c r="C7213" s="749" t="s">
        <v>21121</v>
      </c>
      <c r="D7213" s="749" t="s">
        <v>21206</v>
      </c>
      <c r="E7213" s="749" t="s">
        <v>21207</v>
      </c>
      <c r="F7213" s="749" t="s">
        <v>21130</v>
      </c>
      <c r="G7213" s="749" t="s">
        <v>21131</v>
      </c>
      <c r="H7213" s="749" t="s">
        <v>21208</v>
      </c>
      <c r="I7213" s="749" t="s">
        <v>30</v>
      </c>
      <c r="J7213" s="749" t="n">
        <v>9338.49</v>
      </c>
    </row>
    <row collapsed="false" customFormat="false" customHeight="true" hidden="true" ht="12.75" outlineLevel="0" r="7214">
      <c r="A7214" s="749" t="s">
        <v>21210</v>
      </c>
      <c r="B7214" s="749" t="str">
        <f aca="false">C7214&amp;D7214&amp;E7214&amp;F7214&amp;G7214&amp;H7214</f>
        <v>ADICIONAL DE EXTENSAO EXCEDENTE A 1,0M,POR CADA 0,5M OU FRACAO EM TUBOS COM FLANGES SOLDADOS,CLASSE K-9,PN-10,PARA AGUA,COM DIAMETRO DE 80MM.FORNECIMENTO</v>
      </c>
      <c r="C7214" s="749" t="s">
        <v>21211</v>
      </c>
      <c r="D7214" s="749" t="s">
        <v>21212</v>
      </c>
      <c r="E7214" s="749" t="s">
        <v>21213</v>
      </c>
      <c r="I7214" s="749" t="s">
        <v>236</v>
      </c>
      <c r="J7214" s="749" t="n">
        <v>293.37</v>
      </c>
    </row>
    <row collapsed="false" customFormat="false" customHeight="true" hidden="true" ht="12.75" outlineLevel="0" r="7215">
      <c r="A7215" s="749" t="s">
        <v>21214</v>
      </c>
      <c r="B7215" s="749" t="str">
        <f aca="false">C7215&amp;D7215&amp;E7215&amp;F7215&amp;G7215&amp;H7215</f>
        <v>ADICIONAL DE EXTENSAO EXCEDENTE A 1,0M,POR CADA 0,5M OU FRACAO EM TUBOS COM FLANGES SOLDADOS,CLASSE K-9,PN-10,PARA AGUA,COM DIAMETRO DE 80MM.FORNECIMENTO</v>
      </c>
      <c r="C7215" s="749" t="s">
        <v>21211</v>
      </c>
      <c r="D7215" s="749" t="s">
        <v>21212</v>
      </c>
      <c r="E7215" s="749" t="s">
        <v>21213</v>
      </c>
      <c r="I7215" s="749" t="s">
        <v>236</v>
      </c>
      <c r="J7215" s="749" t="n">
        <v>293.37</v>
      </c>
    </row>
    <row collapsed="false" customFormat="false" customHeight="true" hidden="true" ht="12.75" outlineLevel="0" r="7216">
      <c r="A7216" s="749" t="s">
        <v>21215</v>
      </c>
      <c r="B7216" s="749" t="str">
        <f aca="false">C7216&amp;D7216&amp;E7216&amp;F7216&amp;G7216&amp;H7216</f>
        <v>ADICIONAL DE EXTENSAO EXCEDENTE A 1,0M,POR CADA 0,5M OU FRACAO EM TUBOS COM FLANGES SOLDADOS,CLASSE K-9,PN-10,PARA AGUA,COM DIAMETRO DE 100MM.FORNECIMENTO</v>
      </c>
      <c r="C7216" s="749" t="s">
        <v>21211</v>
      </c>
      <c r="D7216" s="749" t="s">
        <v>21212</v>
      </c>
      <c r="E7216" s="749" t="s">
        <v>21216</v>
      </c>
      <c r="I7216" s="749" t="s">
        <v>236</v>
      </c>
      <c r="J7216" s="749" t="n">
        <v>309.56</v>
      </c>
    </row>
    <row collapsed="false" customFormat="false" customHeight="true" hidden="true" ht="12.75" outlineLevel="0" r="7217">
      <c r="A7217" s="749" t="s">
        <v>21217</v>
      </c>
      <c r="B7217" s="749" t="str">
        <f aca="false">C7217&amp;D7217&amp;E7217&amp;F7217&amp;G7217&amp;H7217</f>
        <v>ADICIONAL DE EXTENSAO EXCEDENTE A 1,0M,POR CADA 0,5M OU FRACAO EM TUBOS COM FLANGES SOLDADOS,CLASSE K-9,PN-10,PARA AGUA,COM DIAMETRO DE 100MM.FORNECIMENTO</v>
      </c>
      <c r="C7217" s="749" t="s">
        <v>21211</v>
      </c>
      <c r="D7217" s="749" t="s">
        <v>21212</v>
      </c>
      <c r="E7217" s="749" t="s">
        <v>21216</v>
      </c>
      <c r="I7217" s="749" t="s">
        <v>236</v>
      </c>
      <c r="J7217" s="749" t="n">
        <v>309.56</v>
      </c>
    </row>
    <row collapsed="false" customFormat="false" customHeight="true" hidden="true" ht="12.75" outlineLevel="0" r="7218">
      <c r="A7218" s="749" t="s">
        <v>21218</v>
      </c>
      <c r="B7218" s="749" t="str">
        <f aca="false">C7218&amp;D7218&amp;E7218&amp;F7218&amp;G7218&amp;H7218</f>
        <v>ADICIONAL DE EXTENSAO EXCEDENTE A 1,0M,POR CADA 0,5M OU FRACAO EM TUBOS COM FLANGES SOLDADOS,CLASSE K-9,PN-10,PARA AGUA,COM DIAMETRO DE 150MM.FORNECIMENTO</v>
      </c>
      <c r="C7218" s="749" t="s">
        <v>21211</v>
      </c>
      <c r="D7218" s="749" t="s">
        <v>21212</v>
      </c>
      <c r="E7218" s="749" t="s">
        <v>21219</v>
      </c>
      <c r="I7218" s="749" t="s">
        <v>236</v>
      </c>
      <c r="J7218" s="749" t="n">
        <v>395.17</v>
      </c>
    </row>
    <row collapsed="false" customFormat="false" customHeight="true" hidden="true" ht="12.75" outlineLevel="0" r="7219">
      <c r="A7219" s="749" t="s">
        <v>21220</v>
      </c>
      <c r="B7219" s="749" t="str">
        <f aca="false">C7219&amp;D7219&amp;E7219&amp;F7219&amp;G7219&amp;H7219</f>
        <v>ADICIONAL DE EXTENSAO EXCEDENTE A 1,0M,POR CADA 0,5M OU FRACAO EM TUBOS COM FLANGES SOLDADOS,CLASSE K-9,PN-10,PARA AGUA,COM DIAMETRO DE 150MM.FORNECIMENTO</v>
      </c>
      <c r="C7219" s="749" t="s">
        <v>21211</v>
      </c>
      <c r="D7219" s="749" t="s">
        <v>21212</v>
      </c>
      <c r="E7219" s="749" t="s">
        <v>21219</v>
      </c>
      <c r="I7219" s="749" t="s">
        <v>236</v>
      </c>
      <c r="J7219" s="749" t="n">
        <v>395.17</v>
      </c>
    </row>
    <row collapsed="false" customFormat="false" customHeight="true" hidden="true" ht="12.75" outlineLevel="0" r="7220">
      <c r="A7220" s="749" t="s">
        <v>21221</v>
      </c>
      <c r="B7220" s="749" t="str">
        <f aca="false">C7220&amp;D7220&amp;E7220&amp;F7220&amp;G7220&amp;H7220</f>
        <v>ADICIONAL DE EXTENSAO EXCEDENTE A 1,0M,POR CADA 0,5M OU FRACAO EM TUBOS COM FLANGES SOLDADOS,CLASSE K-9,PN-10,PARA AGUA,COM DIAMETRO DE 200MM.FORNECIMENTO</v>
      </c>
      <c r="C7220" s="749" t="s">
        <v>21211</v>
      </c>
      <c r="D7220" s="749" t="s">
        <v>21212</v>
      </c>
      <c r="E7220" s="749" t="s">
        <v>21222</v>
      </c>
      <c r="I7220" s="749" t="s">
        <v>236</v>
      </c>
      <c r="J7220" s="749" t="n">
        <v>513.01</v>
      </c>
    </row>
    <row collapsed="false" customFormat="false" customHeight="true" hidden="true" ht="12.75" outlineLevel="0" r="7221">
      <c r="A7221" s="749" t="s">
        <v>21223</v>
      </c>
      <c r="B7221" s="749" t="str">
        <f aca="false">C7221&amp;D7221&amp;E7221&amp;F7221&amp;G7221&amp;H7221</f>
        <v>ADICIONAL DE EXTENSAO EXCEDENTE A 1,0M,POR CADA 0,5M OU FRACAO EM TUBOS COM FLANGES SOLDADOS,CLASSE K-9,PN-10,PARA AGUA,COM DIAMETRO DE 200MM.FORNECIMENTO</v>
      </c>
      <c r="C7221" s="749" t="s">
        <v>21211</v>
      </c>
      <c r="D7221" s="749" t="s">
        <v>21212</v>
      </c>
      <c r="E7221" s="749" t="s">
        <v>21222</v>
      </c>
      <c r="I7221" s="749" t="s">
        <v>236</v>
      </c>
      <c r="J7221" s="749" t="n">
        <v>513.01</v>
      </c>
    </row>
    <row collapsed="false" customFormat="false" customHeight="true" hidden="true" ht="12.75" outlineLevel="0" r="7222">
      <c r="A7222" s="749" t="s">
        <v>21224</v>
      </c>
      <c r="B7222" s="749" t="str">
        <f aca="false">C7222&amp;D7222&amp;E7222&amp;F7222&amp;G7222&amp;H7222</f>
        <v>ADICIONAL DE EXTENSAO EXCEDENTE A 1,0M,POR CADA 0,5M OU FRACAO EM TUBOS COM FLANGES SOLDADOS,CLASSE K-9,PN-10,PARA AGUA,COM DIAMETRO DE 250MM.FORNECIMENTO</v>
      </c>
      <c r="C7222" s="749" t="s">
        <v>21211</v>
      </c>
      <c r="D7222" s="749" t="s">
        <v>21212</v>
      </c>
      <c r="E7222" s="749" t="s">
        <v>21225</v>
      </c>
      <c r="I7222" s="749" t="s">
        <v>236</v>
      </c>
      <c r="J7222" s="749" t="n">
        <v>657.18</v>
      </c>
    </row>
    <row collapsed="false" customFormat="false" customHeight="true" hidden="true" ht="12.75" outlineLevel="0" r="7223">
      <c r="A7223" s="749" t="s">
        <v>21226</v>
      </c>
      <c r="B7223" s="749" t="str">
        <f aca="false">C7223&amp;D7223&amp;E7223&amp;F7223&amp;G7223&amp;H7223</f>
        <v>ADICIONAL DE EXTENSAO EXCEDENTE A 1,0M,POR CADA 0,5M OU FRACAO EM TUBOS COM FLANGES SOLDADOS,CLASSE K-9,PN-10,PARA AGUA,COM DIAMETRO DE 250MM.FORNECIMENTO</v>
      </c>
      <c r="C7223" s="749" t="s">
        <v>21211</v>
      </c>
      <c r="D7223" s="749" t="s">
        <v>21212</v>
      </c>
      <c r="E7223" s="749" t="s">
        <v>21225</v>
      </c>
      <c r="I7223" s="749" t="s">
        <v>236</v>
      </c>
      <c r="J7223" s="749" t="n">
        <v>657.18</v>
      </c>
    </row>
    <row collapsed="false" customFormat="false" customHeight="true" hidden="true" ht="12.75" outlineLevel="0" r="7224">
      <c r="A7224" s="749" t="s">
        <v>21227</v>
      </c>
      <c r="B7224" s="749" t="str">
        <f aca="false">C7224&amp;D7224&amp;E7224&amp;F7224&amp;G7224&amp;H7224</f>
        <v>ADICIONAL DE EXTENSAO EXCEDENTE A 1,0M,POR CADA 0,5M OU FRACAO EM TUBOS COM FLANGES SOLDADOS,CLASSE K-9,PN-10,PARA AGUA,COM DIAMETRO DE 300MM.FORNECIMENTO</v>
      </c>
      <c r="C7224" s="749" t="s">
        <v>21211</v>
      </c>
      <c r="D7224" s="749" t="s">
        <v>21212</v>
      </c>
      <c r="E7224" s="749" t="s">
        <v>21228</v>
      </c>
      <c r="I7224" s="749" t="s">
        <v>236</v>
      </c>
      <c r="J7224" s="749" t="n">
        <v>788.09</v>
      </c>
    </row>
    <row collapsed="false" customFormat="false" customHeight="true" hidden="true" ht="12.75" outlineLevel="0" r="7225">
      <c r="A7225" s="749" t="s">
        <v>21229</v>
      </c>
      <c r="B7225" s="749" t="str">
        <f aca="false">C7225&amp;D7225&amp;E7225&amp;F7225&amp;G7225&amp;H7225</f>
        <v>ADICIONAL DE EXTENSAO EXCEDENTE A 1,0M,POR CADA 0,5M OU FRACAO EM TUBOS COM FLANGES SOLDADOS,CLASSE K-9,PN-10,PARA AGUA,COM DIAMETRO DE 300MM.FORNECIMENTO</v>
      </c>
      <c r="C7225" s="749" t="s">
        <v>21211</v>
      </c>
      <c r="D7225" s="749" t="s">
        <v>21212</v>
      </c>
      <c r="E7225" s="749" t="s">
        <v>21228</v>
      </c>
      <c r="I7225" s="749" t="s">
        <v>236</v>
      </c>
      <c r="J7225" s="749" t="n">
        <v>788.09</v>
      </c>
    </row>
    <row collapsed="false" customFormat="false" customHeight="true" hidden="true" ht="12.75" outlineLevel="0" r="7226">
      <c r="A7226" s="749" t="s">
        <v>21230</v>
      </c>
      <c r="B7226" s="749" t="str">
        <f aca="false">C7226&amp;D7226&amp;E7226&amp;F7226&amp;G7226&amp;H7226</f>
        <v>ADICIONAL DE EXTENSAO EXCEDENTE A 1,0M,POR CADA 0,5M OU FRACAO EM TUBOS COM FLANGES SOLDADOS,CLASSE K-9,PN-10,PARA AGUA,COM DIAMETRO DE 350MM.FORNECIMENTO</v>
      </c>
      <c r="C7226" s="749" t="s">
        <v>21211</v>
      </c>
      <c r="D7226" s="749" t="s">
        <v>21212</v>
      </c>
      <c r="E7226" s="749" t="s">
        <v>21231</v>
      </c>
      <c r="I7226" s="749" t="s">
        <v>236</v>
      </c>
      <c r="J7226" s="749" t="n">
        <v>925.41</v>
      </c>
    </row>
    <row collapsed="false" customFormat="false" customHeight="true" hidden="true" ht="12.75" outlineLevel="0" r="7227">
      <c r="A7227" s="749" t="s">
        <v>21232</v>
      </c>
      <c r="B7227" s="749" t="str">
        <f aca="false">C7227&amp;D7227&amp;E7227&amp;F7227&amp;G7227&amp;H7227</f>
        <v>ADICIONAL DE EXTENSAO EXCEDENTE A 1,0M,POR CADA 0,5M OU FRACAO EM TUBOS COM FLANGES SOLDADOS,CLASSE K-9,PN-10,PARA AGUA,COM DIAMETRO DE 350MM.FORNECIMENTO</v>
      </c>
      <c r="C7227" s="749" t="s">
        <v>21211</v>
      </c>
      <c r="D7227" s="749" t="s">
        <v>21212</v>
      </c>
      <c r="E7227" s="749" t="s">
        <v>21231</v>
      </c>
      <c r="I7227" s="749" t="s">
        <v>236</v>
      </c>
      <c r="J7227" s="749" t="n">
        <v>925.41</v>
      </c>
    </row>
    <row collapsed="false" customFormat="false" customHeight="true" hidden="true" ht="12.75" outlineLevel="0" r="7228">
      <c r="A7228" s="749" t="s">
        <v>21233</v>
      </c>
      <c r="B7228" s="749" t="str">
        <f aca="false">C7228&amp;D7228&amp;E7228&amp;F7228&amp;G7228&amp;H7228</f>
        <v>ADICIONAL DE EXTENSAO EXCEDENTE A 1,0M,POR CADA 0,5M OU FRACAO EM TUBOS COM FLANGES SOLDADOS,CLASSE K-9,PN-10,PARA AGUA,COM DIAMETRO DE 400MM.FORNECIMENTO</v>
      </c>
      <c r="C7228" s="749" t="s">
        <v>21211</v>
      </c>
      <c r="D7228" s="749" t="s">
        <v>21212</v>
      </c>
      <c r="E7228" s="749" t="s">
        <v>21234</v>
      </c>
      <c r="I7228" s="749" t="s">
        <v>236</v>
      </c>
      <c r="J7228" s="749" t="n">
        <v>1019.45</v>
      </c>
    </row>
    <row collapsed="false" customFormat="false" customHeight="true" hidden="true" ht="12.75" outlineLevel="0" r="7229">
      <c r="A7229" s="749" t="s">
        <v>21235</v>
      </c>
      <c r="B7229" s="749" t="str">
        <f aca="false">C7229&amp;D7229&amp;E7229&amp;F7229&amp;G7229&amp;H7229</f>
        <v>ADICIONAL DE EXTENSAO EXCEDENTE A 1,0M,POR CADA 0,5M OU FRACAO EM TUBOS COM FLANGES SOLDADOS,CLASSE K-9,PN-10,PARA AGUA,COM DIAMETRO DE 400MM.FORNECIMENTO</v>
      </c>
      <c r="C7229" s="749" t="s">
        <v>21211</v>
      </c>
      <c r="D7229" s="749" t="s">
        <v>21212</v>
      </c>
      <c r="E7229" s="749" t="s">
        <v>21234</v>
      </c>
      <c r="I7229" s="749" t="s">
        <v>236</v>
      </c>
      <c r="J7229" s="749" t="n">
        <v>1019.45</v>
      </c>
    </row>
    <row collapsed="false" customFormat="false" customHeight="true" hidden="true" ht="12.75" outlineLevel="0" r="7230">
      <c r="A7230" s="749" t="s">
        <v>21236</v>
      </c>
      <c r="B7230" s="749" t="str">
        <f aca="false">C7230&amp;D7230&amp;E7230&amp;F7230&amp;G7230&amp;H7230</f>
        <v>ADICIONAL DE EXTENSAO EXCEDENTE A 1,0M,POR CADA 0,5M OU FRACAO EM TUBOS COM FLANGES SOLDADOS,CLASSE K-9,PN-10,PARA AGUA,COM DIAMETRO DE 450MM.FORNECIMENTO</v>
      </c>
      <c r="C7230" s="749" t="s">
        <v>21211</v>
      </c>
      <c r="D7230" s="749" t="s">
        <v>21212</v>
      </c>
      <c r="E7230" s="749" t="s">
        <v>21237</v>
      </c>
      <c r="I7230" s="749" t="s">
        <v>236</v>
      </c>
      <c r="J7230" s="749" t="n">
        <v>1190.71</v>
      </c>
    </row>
    <row collapsed="false" customFormat="false" customHeight="true" hidden="true" ht="12.75" outlineLevel="0" r="7231">
      <c r="A7231" s="749" t="s">
        <v>21238</v>
      </c>
      <c r="B7231" s="749" t="str">
        <f aca="false">C7231&amp;D7231&amp;E7231&amp;F7231&amp;G7231&amp;H7231</f>
        <v>ADICIONAL DE EXTENSAO EXCEDENTE A 1,0M,POR CADA 0,5M OU FRACAO EM TUBOS COM FLANGES SOLDADOS,CLASSE K-9,PN-10,PARA AGUA,COM DIAMETRO DE 450MM.FORNECIMENTO</v>
      </c>
      <c r="C7231" s="749" t="s">
        <v>21211</v>
      </c>
      <c r="D7231" s="749" t="s">
        <v>21212</v>
      </c>
      <c r="E7231" s="749" t="s">
        <v>21237</v>
      </c>
      <c r="I7231" s="749" t="s">
        <v>236</v>
      </c>
      <c r="J7231" s="749" t="n">
        <v>1190.71</v>
      </c>
    </row>
    <row collapsed="false" customFormat="false" customHeight="true" hidden="true" ht="12.75" outlineLevel="0" r="7232">
      <c r="A7232" s="749" t="s">
        <v>21239</v>
      </c>
      <c r="B7232" s="749" t="str">
        <f aca="false">C7232&amp;D7232&amp;E7232&amp;F7232&amp;G7232&amp;H7232</f>
        <v>ADICIONAL DE EXTENSAO EXCEDENTE A 1,0M,POR CADA 0,5M OU FRACAO EM TUBOS COM FLANGES SOLDADOS,CLASSE K-9,PN-10,PARA AGUA,COM DIAMETRO DE 500MM.FORNECIMENTO</v>
      </c>
      <c r="C7232" s="749" t="s">
        <v>21211</v>
      </c>
      <c r="D7232" s="749" t="s">
        <v>21212</v>
      </c>
      <c r="E7232" s="749" t="s">
        <v>21240</v>
      </c>
      <c r="I7232" s="749" t="s">
        <v>236</v>
      </c>
      <c r="J7232" s="749" t="n">
        <v>1335.66</v>
      </c>
    </row>
    <row collapsed="false" customFormat="false" customHeight="true" hidden="true" ht="12.75" outlineLevel="0" r="7233">
      <c r="A7233" s="749" t="s">
        <v>21241</v>
      </c>
      <c r="B7233" s="749" t="str">
        <f aca="false">C7233&amp;D7233&amp;E7233&amp;F7233&amp;G7233&amp;H7233</f>
        <v>ADICIONAL DE EXTENSAO EXCEDENTE A 1,0M,POR CADA 0,5M OU FRACAO EM TUBOS COM FLANGES SOLDADOS,CLASSE K-9,PN-10,PARA AGUA,COM DIAMETRO DE 500MM.FORNECIMENTO</v>
      </c>
      <c r="C7233" s="749" t="s">
        <v>21211</v>
      </c>
      <c r="D7233" s="749" t="s">
        <v>21212</v>
      </c>
      <c r="E7233" s="749" t="s">
        <v>21240</v>
      </c>
      <c r="I7233" s="749" t="s">
        <v>236</v>
      </c>
      <c r="J7233" s="749" t="n">
        <v>1335.66</v>
      </c>
    </row>
    <row collapsed="false" customFormat="false" customHeight="true" hidden="true" ht="12.75" outlineLevel="0" r="7234">
      <c r="A7234" s="749" t="s">
        <v>21242</v>
      </c>
      <c r="B7234" s="749" t="str">
        <f aca="false">C7234&amp;D7234&amp;E7234&amp;F7234&amp;G7234&amp;H7234</f>
        <v>ADICIONAL DE EXTENSAO EXCEDENTE A 1,0M,POR CADA 0,5M OU FRACAO EM TUBOS COM FLANGES SOLDADOS,CLASSE K-9,PN-10,PARA AGUA,COM DIAMETRO DE 600MM.FORNECIMENTO</v>
      </c>
      <c r="C7234" s="749" t="s">
        <v>21211</v>
      </c>
      <c r="D7234" s="749" t="s">
        <v>21212</v>
      </c>
      <c r="E7234" s="749" t="s">
        <v>21243</v>
      </c>
      <c r="I7234" s="749" t="s">
        <v>236</v>
      </c>
      <c r="J7234" s="749" t="n">
        <v>1727.76</v>
      </c>
    </row>
    <row collapsed="false" customFormat="false" customHeight="true" hidden="true" ht="12.75" outlineLevel="0" r="7235">
      <c r="A7235" s="749" t="s">
        <v>21244</v>
      </c>
      <c r="B7235" s="749" t="str">
        <f aca="false">C7235&amp;D7235&amp;E7235&amp;F7235&amp;G7235&amp;H7235</f>
        <v>ADICIONAL DE EXTENSAO EXCEDENTE A 1,0M,POR CADA 0,5M OU FRACAO EM TUBOS COM FLANGES SOLDADOS,CLASSE K-9,PN-10,PARA AGUA,COM DIAMETRO DE 600MM.FORNECIMENTO</v>
      </c>
      <c r="C7235" s="749" t="s">
        <v>21211</v>
      </c>
      <c r="D7235" s="749" t="s">
        <v>21212</v>
      </c>
      <c r="E7235" s="749" t="s">
        <v>21243</v>
      </c>
      <c r="I7235" s="749" t="s">
        <v>236</v>
      </c>
      <c r="J7235" s="749" t="n">
        <v>1727.76</v>
      </c>
    </row>
    <row collapsed="false" customFormat="false" customHeight="true" hidden="true" ht="12.75" outlineLevel="0" r="7236">
      <c r="A7236" s="749" t="s">
        <v>21245</v>
      </c>
      <c r="B7236" s="749" t="str">
        <f aca="false">C7236&amp;D7236&amp;E7236&amp;F7236&amp;G7236&amp;H7236</f>
        <v>ADICIONAL DE EXTENSAO EXCEDENTE A 1,0M,POR CADA 0,5M OU FRACAO EM TUBOS COM FLANGES ROSCADOS,CLASSE K-12,PN-10,PARA AGUA,COM DIAMETRO DE 700MM.FORNECIMENTO</v>
      </c>
      <c r="C7236" s="749" t="s">
        <v>21211</v>
      </c>
      <c r="D7236" s="749" t="s">
        <v>21246</v>
      </c>
      <c r="E7236" s="749" t="s">
        <v>21247</v>
      </c>
      <c r="I7236" s="749" t="s">
        <v>236</v>
      </c>
      <c r="J7236" s="749" t="n">
        <v>2342.03</v>
      </c>
    </row>
    <row collapsed="false" customFormat="false" customHeight="true" hidden="true" ht="12.75" outlineLevel="0" r="7237">
      <c r="A7237" s="749" t="s">
        <v>21248</v>
      </c>
      <c r="B7237" s="749" t="str">
        <f aca="false">C7237&amp;D7237&amp;E7237&amp;F7237&amp;G7237&amp;H7237</f>
        <v>ADICIONAL DE EXTENSAO EXCEDENTE A 1,0M,POR CADA 0,5M OU FRACAO EM TUBOS COM FLANGES ROSCADOS,CLASSE K-12,PN-10,PARA AGUA,COM DIAMETRO DE 700MM.FORNECIMENTO</v>
      </c>
      <c r="C7237" s="749" t="s">
        <v>21211</v>
      </c>
      <c r="D7237" s="749" t="s">
        <v>21246</v>
      </c>
      <c r="E7237" s="749" t="s">
        <v>21247</v>
      </c>
      <c r="I7237" s="749" t="s">
        <v>236</v>
      </c>
      <c r="J7237" s="749" t="n">
        <v>2342.03</v>
      </c>
    </row>
    <row collapsed="false" customFormat="false" customHeight="true" hidden="true" ht="12.75" outlineLevel="0" r="7238">
      <c r="A7238" s="749" t="s">
        <v>21249</v>
      </c>
      <c r="B7238" s="749" t="str">
        <f aca="false">C7238&amp;D7238&amp;E7238&amp;F7238&amp;G7238&amp;H7238</f>
        <v>ADICIONAL DE EXTENSAO EXCEDENTE A 1,0M,POR CADA 0,5M OU FRACAO EM TUBOS COM FLANGES ROSCADOS,CLASSE K-12,PN-10,PARA AGUA,COM DIAMETRO DE 800MM.FORNECIMENTO</v>
      </c>
      <c r="C7238" s="749" t="s">
        <v>21211</v>
      </c>
      <c r="D7238" s="749" t="s">
        <v>21246</v>
      </c>
      <c r="E7238" s="749" t="s">
        <v>21250</v>
      </c>
      <c r="I7238" s="749" t="s">
        <v>236</v>
      </c>
      <c r="J7238" s="749" t="n">
        <v>2799.26</v>
      </c>
    </row>
    <row collapsed="false" customFormat="false" customHeight="true" hidden="true" ht="12.75" outlineLevel="0" r="7239">
      <c r="A7239" s="749" t="s">
        <v>21251</v>
      </c>
      <c r="B7239" s="749" t="str">
        <f aca="false">C7239&amp;D7239&amp;E7239&amp;F7239&amp;G7239&amp;H7239</f>
        <v>ADICIONAL DE EXTENSAO EXCEDENTE A 1,0M,POR CADA 0,5M OU FRACAO EM TUBOS COM FLANGES ROSCADOS,CLASSE K-12,PN-10,PARA AGUA,COM DIAMETRO DE 800MM.FORNECIMENTO</v>
      </c>
      <c r="C7239" s="749" t="s">
        <v>21211</v>
      </c>
      <c r="D7239" s="749" t="s">
        <v>21246</v>
      </c>
      <c r="E7239" s="749" t="s">
        <v>21250</v>
      </c>
      <c r="I7239" s="749" t="s">
        <v>236</v>
      </c>
      <c r="J7239" s="749" t="n">
        <v>2799.26</v>
      </c>
    </row>
    <row collapsed="false" customFormat="false" customHeight="true" hidden="true" ht="12.75" outlineLevel="0" r="7240">
      <c r="A7240" s="749" t="s">
        <v>21252</v>
      </c>
      <c r="B7240" s="749" t="str">
        <f aca="false">C7240&amp;D7240&amp;E7240&amp;F7240&amp;G7240&amp;H7240</f>
        <v>ADICIONAL DE EXTENSAO EXCEDENTE A 1,0M,POR CADA 0,5M OU FRACAO EM TUBOS COM FLANGES ROSCADOS,CLASSE K-12,PN-10,PARA AGUA,COM DIAMETRO DE 900MM.FORNECIMENTO</v>
      </c>
      <c r="C7240" s="749" t="s">
        <v>21211</v>
      </c>
      <c r="D7240" s="749" t="s">
        <v>21246</v>
      </c>
      <c r="E7240" s="749" t="s">
        <v>21253</v>
      </c>
      <c r="I7240" s="749" t="s">
        <v>236</v>
      </c>
      <c r="J7240" s="749" t="n">
        <v>4316.22</v>
      </c>
    </row>
    <row collapsed="false" customFormat="false" customHeight="true" hidden="true" ht="12.75" outlineLevel="0" r="7241">
      <c r="A7241" s="749" t="s">
        <v>21254</v>
      </c>
      <c r="B7241" s="749" t="str">
        <f aca="false">C7241&amp;D7241&amp;E7241&amp;F7241&amp;G7241&amp;H7241</f>
        <v>ADICIONAL DE EXTENSAO EXCEDENTE A 1,0M,POR CADA 0,5M OU FRACAO EM TUBOS COM FLANGES ROSCADOS,CLASSE K-12,PN-10,PARA AGUA,COM DIAMETRO DE 900MM.FORNECIMENTO</v>
      </c>
      <c r="C7241" s="749" t="s">
        <v>21211</v>
      </c>
      <c r="D7241" s="749" t="s">
        <v>21246</v>
      </c>
      <c r="E7241" s="749" t="s">
        <v>21253</v>
      </c>
      <c r="I7241" s="749" t="s">
        <v>236</v>
      </c>
      <c r="J7241" s="749" t="n">
        <v>4316.22</v>
      </c>
    </row>
    <row collapsed="false" customFormat="false" customHeight="true" hidden="true" ht="12.75" outlineLevel="0" r="7242">
      <c r="A7242" s="749" t="s">
        <v>21255</v>
      </c>
      <c r="B7242" s="749" t="str">
        <f aca="false">C7242&amp;D7242&amp;E7242&amp;F7242&amp;G7242&amp;H7242</f>
        <v>ADICIONAL DE EXTENSAO EXCEDENTE A 1,0M,POR CADA 0,5M OU FRACAO EM TUBOS COM FLANGES ROSCADOS,CLASSE K-12,PN-10,PARA AGUA,COM DIAMETRO DE 1000MM.FORNECIMENTO</v>
      </c>
      <c r="C7242" s="749" t="s">
        <v>21211</v>
      </c>
      <c r="D7242" s="749" t="s">
        <v>21246</v>
      </c>
      <c r="E7242" s="749" t="s">
        <v>21256</v>
      </c>
      <c r="I7242" s="749" t="s">
        <v>236</v>
      </c>
      <c r="J7242" s="749" t="n">
        <v>5086.13</v>
      </c>
    </row>
    <row collapsed="false" customFormat="false" customHeight="true" hidden="true" ht="12.75" outlineLevel="0" r="7243">
      <c r="A7243" s="749" t="s">
        <v>21257</v>
      </c>
      <c r="B7243" s="749" t="str">
        <f aca="false">C7243&amp;D7243&amp;E7243&amp;F7243&amp;G7243&amp;H7243</f>
        <v>ADICIONAL DE EXTENSAO EXCEDENTE A 1,0M,POR CADA 0,5M OU FRACAO EM TUBOS COM FLANGES ROSCADOS,CLASSE K-12,PN-10,PARA AGUA,COM DIAMETRO DE 1000MM.FORNECIMENTO</v>
      </c>
      <c r="C7243" s="749" t="s">
        <v>21211</v>
      </c>
      <c r="D7243" s="749" t="s">
        <v>21246</v>
      </c>
      <c r="E7243" s="749" t="s">
        <v>21256</v>
      </c>
      <c r="I7243" s="749" t="s">
        <v>236</v>
      </c>
      <c r="J7243" s="749" t="n">
        <v>5086.13</v>
      </c>
    </row>
    <row collapsed="false" customFormat="false" customHeight="true" hidden="true" ht="12.75" outlineLevel="0" r="7244">
      <c r="A7244" s="749" t="s">
        <v>21258</v>
      </c>
      <c r="B7244" s="749" t="str">
        <f aca="false">C7244&amp;D7244&amp;E7244&amp;F7244&amp;G7244&amp;H7244</f>
        <v>ADICIONAL DE EXTENSAO EXCEDENTE A 1,0M,POR CADA 0,5M OU FRACAO EM TUBOS COM FLANGES ROSCADOS,CLASSE K-12,PN-10,PARA AGUA,COM DIAMETRO DE 1200MM.FORNECIMENTO</v>
      </c>
      <c r="C7244" s="749" t="s">
        <v>21211</v>
      </c>
      <c r="D7244" s="749" t="s">
        <v>21246</v>
      </c>
      <c r="E7244" s="749" t="s">
        <v>21259</v>
      </c>
      <c r="I7244" s="749" t="s">
        <v>236</v>
      </c>
      <c r="J7244" s="749" t="n">
        <v>6764.11</v>
      </c>
    </row>
    <row collapsed="false" customFormat="false" customHeight="true" hidden="true" ht="12.75" outlineLevel="0" r="7245">
      <c r="A7245" s="749" t="s">
        <v>21260</v>
      </c>
      <c r="B7245" s="749" t="str">
        <f aca="false">C7245&amp;D7245&amp;E7245&amp;F7245&amp;G7245&amp;H7245</f>
        <v>ADICIONAL DE EXTENSAO EXCEDENTE A 1,0M,POR CADA 0,5M OU FRACAO EM TUBOS COM FLANGES ROSCADOS,CLASSE K-12,PN-10,PARA AGUA,COM DIAMETRO DE 1200MM.FORNECIMENTO</v>
      </c>
      <c r="C7245" s="749" t="s">
        <v>21211</v>
      </c>
      <c r="D7245" s="749" t="s">
        <v>21246</v>
      </c>
      <c r="E7245" s="749" t="s">
        <v>21259</v>
      </c>
      <c r="I7245" s="749" t="s">
        <v>236</v>
      </c>
      <c r="J7245" s="749" t="n">
        <v>6764.11</v>
      </c>
    </row>
    <row collapsed="false" customFormat="false" customHeight="true" hidden="true" ht="12.75" outlineLevel="0" r="7246">
      <c r="A7246" s="749" t="s">
        <v>21261</v>
      </c>
      <c r="B7246" s="749" t="str">
        <f aca="false">C7246&amp;D7246&amp;E7246&amp;F7246&amp;G7246&amp;H7246</f>
        <v>ADICIONAL DE EXTENSAO EXCEDENTE A 1,0M,POR CADA 0,5M OU FRACAO EM TUBOS COM FLANGES SOLDADOS,CLASSE K-9,PN-16,PARA AGUA,COM DIAMETRO DE 80MM.FORNECIMENTO</v>
      </c>
      <c r="C7246" s="749" t="s">
        <v>21211</v>
      </c>
      <c r="D7246" s="749" t="s">
        <v>21262</v>
      </c>
      <c r="E7246" s="749" t="s">
        <v>21213</v>
      </c>
      <c r="I7246" s="749" t="s">
        <v>236</v>
      </c>
      <c r="J7246" s="749" t="n">
        <v>293.37</v>
      </c>
    </row>
    <row collapsed="false" customFormat="false" customHeight="true" hidden="true" ht="12.75" outlineLevel="0" r="7247">
      <c r="A7247" s="749" t="s">
        <v>21263</v>
      </c>
      <c r="B7247" s="749" t="str">
        <f aca="false">C7247&amp;D7247&amp;E7247&amp;F7247&amp;G7247&amp;H7247</f>
        <v>ADICIONAL DE EXTENSAO EXCEDENTE A 1,0M,POR CADA 0,5M OU FRACAO EM TUBOS COM FLANGES SOLDADOS,CLASSE K-9,PN-16,PARA AGUA,COM DIAMETRO DE 80MM.FORNECIMENTO</v>
      </c>
      <c r="C7247" s="749" t="s">
        <v>21211</v>
      </c>
      <c r="D7247" s="749" t="s">
        <v>21262</v>
      </c>
      <c r="E7247" s="749" t="s">
        <v>21213</v>
      </c>
      <c r="I7247" s="749" t="s">
        <v>236</v>
      </c>
      <c r="J7247" s="749" t="n">
        <v>293.37</v>
      </c>
    </row>
    <row collapsed="false" customFormat="false" customHeight="true" hidden="true" ht="12.75" outlineLevel="0" r="7248">
      <c r="A7248" s="749" t="s">
        <v>21264</v>
      </c>
      <c r="B7248" s="749" t="str">
        <f aca="false">C7248&amp;D7248&amp;E7248&amp;F7248&amp;G7248&amp;H7248</f>
        <v>ADICIONAL DE EXTENSAO EXCEDENTE A 1,0M,POR CADA 0,5M OU FRACAO EM TUBOS COM FLANGES SOLDADOS,CLASSE K-9,PN-16,PARA AGUA,COM DIAMETRO DE 100MM.FORNECIMENTO</v>
      </c>
      <c r="C7248" s="749" t="s">
        <v>21211</v>
      </c>
      <c r="D7248" s="749" t="s">
        <v>21262</v>
      </c>
      <c r="E7248" s="749" t="s">
        <v>21216</v>
      </c>
      <c r="I7248" s="749" t="s">
        <v>236</v>
      </c>
      <c r="J7248" s="749" t="n">
        <v>310.01</v>
      </c>
    </row>
    <row collapsed="false" customFormat="false" customHeight="true" hidden="true" ht="12.75" outlineLevel="0" r="7249">
      <c r="A7249" s="749" t="s">
        <v>21265</v>
      </c>
      <c r="B7249" s="749" t="str">
        <f aca="false">C7249&amp;D7249&amp;E7249&amp;F7249&amp;G7249&amp;H7249</f>
        <v>ADICIONAL DE EXTENSAO EXCEDENTE A 1,0M,POR CADA 0,5M OU FRACAO EM TUBOS COM FLANGES SOLDADOS,CLASSE K-9,PN-16,PARA AGUA,COM DIAMETRO DE 100MM.FORNECIMENTO</v>
      </c>
      <c r="C7249" s="749" t="s">
        <v>21211</v>
      </c>
      <c r="D7249" s="749" t="s">
        <v>21262</v>
      </c>
      <c r="E7249" s="749" t="s">
        <v>21216</v>
      </c>
      <c r="I7249" s="749" t="s">
        <v>236</v>
      </c>
      <c r="J7249" s="749" t="n">
        <v>310.01</v>
      </c>
    </row>
    <row collapsed="false" customFormat="false" customHeight="true" hidden="true" ht="12.75" outlineLevel="0" r="7250">
      <c r="A7250" s="749" t="s">
        <v>21266</v>
      </c>
      <c r="B7250" s="749" t="str">
        <f aca="false">C7250&amp;D7250&amp;E7250&amp;F7250&amp;G7250&amp;H7250</f>
        <v>ADICIONAL DE EXTENSAO EXCEDENTE A 1,0M,POR CADA 0,5M OU FRACAO EM TUBOS COM FLANGES SOLDADOS,CLASSE K-9,PN-16,PARA AGUA,COM DIAMETRO DE 150MM.FORNECIMENTO</v>
      </c>
      <c r="C7250" s="749" t="s">
        <v>21211</v>
      </c>
      <c r="D7250" s="749" t="s">
        <v>21262</v>
      </c>
      <c r="E7250" s="749" t="s">
        <v>21219</v>
      </c>
      <c r="I7250" s="749" t="s">
        <v>236</v>
      </c>
      <c r="J7250" s="749" t="n">
        <v>395.17</v>
      </c>
    </row>
    <row collapsed="false" customFormat="false" customHeight="true" hidden="true" ht="12.75" outlineLevel="0" r="7251">
      <c r="A7251" s="749" t="s">
        <v>21267</v>
      </c>
      <c r="B7251" s="749" t="str">
        <f aca="false">C7251&amp;D7251&amp;E7251&amp;F7251&amp;G7251&amp;H7251</f>
        <v>ADICIONAL DE EXTENSAO EXCEDENTE A 1,0M,POR CADA 0,5M OU FRACAO EM TUBOS COM FLANGES SOLDADOS,CLASSE K-9,PN-16,PARA AGUA,COM DIAMETRO DE 150MM.FORNECIMENTO</v>
      </c>
      <c r="C7251" s="749" t="s">
        <v>21211</v>
      </c>
      <c r="D7251" s="749" t="s">
        <v>21262</v>
      </c>
      <c r="E7251" s="749" t="s">
        <v>21219</v>
      </c>
      <c r="I7251" s="749" t="s">
        <v>236</v>
      </c>
      <c r="J7251" s="749" t="n">
        <v>395.17</v>
      </c>
    </row>
    <row collapsed="false" customFormat="false" customHeight="true" hidden="true" ht="12.75" outlineLevel="0" r="7252">
      <c r="A7252" s="749" t="s">
        <v>21268</v>
      </c>
      <c r="B7252" s="749" t="str">
        <f aca="false">C7252&amp;D7252&amp;E7252&amp;F7252&amp;G7252&amp;H7252</f>
        <v>ADICIONAL DE EXTENSAO EXCEDENTE A 1,0M,POR CADA 0,5M OU FRACAO EM TUBOS COM FLANGES SOLDADOS,CLASSE K-9,PN-16,PARA AGUA,COM DIAMETRO DE 200MM.FORNECIMENTO</v>
      </c>
      <c r="C7252" s="749" t="s">
        <v>21211</v>
      </c>
      <c r="D7252" s="749" t="s">
        <v>21262</v>
      </c>
      <c r="E7252" s="749" t="s">
        <v>21222</v>
      </c>
      <c r="I7252" s="749" t="s">
        <v>236</v>
      </c>
      <c r="J7252" s="749" t="n">
        <v>513.01</v>
      </c>
    </row>
    <row collapsed="false" customFormat="false" customHeight="true" hidden="true" ht="12.75" outlineLevel="0" r="7253">
      <c r="A7253" s="749" t="s">
        <v>21269</v>
      </c>
      <c r="B7253" s="749" t="str">
        <f aca="false">C7253&amp;D7253&amp;E7253&amp;F7253&amp;G7253&amp;H7253</f>
        <v>ADICIONAL DE EXTENSAO EXCEDENTE A 1,0M,POR CADA 0,5M OU FRACAO EM TUBOS COM FLANGES SOLDADOS,CLASSE K-9,PN-16,PARA AGUA,COM DIAMETRO DE 200MM.FORNECIMENTO</v>
      </c>
      <c r="C7253" s="749" t="s">
        <v>21211</v>
      </c>
      <c r="D7253" s="749" t="s">
        <v>21262</v>
      </c>
      <c r="E7253" s="749" t="s">
        <v>21222</v>
      </c>
      <c r="I7253" s="749" t="s">
        <v>236</v>
      </c>
      <c r="J7253" s="749" t="n">
        <v>513.01</v>
      </c>
    </row>
    <row collapsed="false" customFormat="false" customHeight="true" hidden="true" ht="12.75" outlineLevel="0" r="7254">
      <c r="A7254" s="749" t="s">
        <v>21270</v>
      </c>
      <c r="B7254" s="749" t="str">
        <f aca="false">C7254&amp;D7254&amp;E7254&amp;F7254&amp;G7254&amp;H7254</f>
        <v>ADICIONAL DE EXTENSAO EXCEDENTE A 1,0M,POR CADA 0,5M OU FRACAO EM TUBOS COM FLANGES SOLDADOS,CLASSE K-9,PN-16,PARA AGUA,COM DIAMETRO DE 250MM.FORNECIMENTO</v>
      </c>
      <c r="C7254" s="749" t="s">
        <v>21211</v>
      </c>
      <c r="D7254" s="749" t="s">
        <v>21262</v>
      </c>
      <c r="E7254" s="749" t="s">
        <v>21225</v>
      </c>
      <c r="I7254" s="749" t="s">
        <v>236</v>
      </c>
      <c r="J7254" s="749" t="n">
        <v>657.22</v>
      </c>
    </row>
    <row collapsed="false" customFormat="false" customHeight="true" hidden="true" ht="12.75" outlineLevel="0" r="7255">
      <c r="A7255" s="749" t="s">
        <v>21271</v>
      </c>
      <c r="B7255" s="749" t="str">
        <f aca="false">C7255&amp;D7255&amp;E7255&amp;F7255&amp;G7255&amp;H7255</f>
        <v>ADICIONAL DE EXTENSAO EXCEDENTE A 1,0M,POR CADA 0,5M OU FRACAO EM TUBOS COM FLANGES SOLDADOS,CLASSE K-9,PN-16,PARA AGUA,COM DIAMETRO DE 250MM.FORNECIMENTO</v>
      </c>
      <c r="C7255" s="749" t="s">
        <v>21211</v>
      </c>
      <c r="D7255" s="749" t="s">
        <v>21262</v>
      </c>
      <c r="E7255" s="749" t="s">
        <v>21225</v>
      </c>
      <c r="I7255" s="749" t="s">
        <v>236</v>
      </c>
      <c r="J7255" s="749" t="n">
        <v>657.22</v>
      </c>
    </row>
    <row collapsed="false" customFormat="false" customHeight="true" hidden="true" ht="12.75" outlineLevel="0" r="7256">
      <c r="A7256" s="749" t="s">
        <v>21272</v>
      </c>
      <c r="B7256" s="749" t="str">
        <f aca="false">C7256&amp;D7256&amp;E7256&amp;F7256&amp;G7256&amp;H7256</f>
        <v>ADICIONAL DE EXTENSAO EXCEDENTE A 1,0M,POR CADA 0,5M OU FRACAO EM TUBOS COM FLANGES SOLDADOS,CLASSE K-9,PN-16,PARA AGUA,COM DIAMETRO DE 300MM.FORNECIMENTO</v>
      </c>
      <c r="C7256" s="749" t="s">
        <v>21211</v>
      </c>
      <c r="D7256" s="749" t="s">
        <v>21262</v>
      </c>
      <c r="E7256" s="749" t="s">
        <v>21228</v>
      </c>
      <c r="I7256" s="749" t="s">
        <v>236</v>
      </c>
      <c r="J7256" s="749" t="n">
        <v>788.09</v>
      </c>
    </row>
    <row collapsed="false" customFormat="false" customHeight="true" hidden="true" ht="12.75" outlineLevel="0" r="7257">
      <c r="A7257" s="749" t="s">
        <v>21273</v>
      </c>
      <c r="B7257" s="749" t="str">
        <f aca="false">C7257&amp;D7257&amp;E7257&amp;F7257&amp;G7257&amp;H7257</f>
        <v>ADICIONAL DE EXTENSAO EXCEDENTE A 1,0M,POR CADA 0,5M OU FRACAO EM TUBOS COM FLANGES SOLDADOS,CLASSE K-9,PN-16,PARA AGUA,COM DIAMETRO DE 300MM.FORNECIMENTO</v>
      </c>
      <c r="C7257" s="749" t="s">
        <v>21211</v>
      </c>
      <c r="D7257" s="749" t="s">
        <v>21262</v>
      </c>
      <c r="E7257" s="749" t="s">
        <v>21228</v>
      </c>
      <c r="I7257" s="749" t="s">
        <v>236</v>
      </c>
      <c r="J7257" s="749" t="n">
        <v>788.09</v>
      </c>
    </row>
    <row collapsed="false" customFormat="false" customHeight="true" hidden="true" ht="12.75" outlineLevel="0" r="7258">
      <c r="A7258" s="749" t="s">
        <v>21274</v>
      </c>
      <c r="B7258" s="749" t="str">
        <f aca="false">C7258&amp;D7258&amp;E7258&amp;F7258&amp;G7258&amp;H7258</f>
        <v>ADICIONAL DE EXTENSAO EXCEDENTE A 1,0M,POR CADA 0,5M OU FRACAO EM TUBOS COM FLANGES SOLDADOS,CLASSE K-9,PN-16,PARA AGUA,COM DIAMETRO DE 350MM.FORNECIMENTO</v>
      </c>
      <c r="C7258" s="749" t="s">
        <v>21211</v>
      </c>
      <c r="D7258" s="749" t="s">
        <v>21262</v>
      </c>
      <c r="E7258" s="749" t="s">
        <v>21231</v>
      </c>
      <c r="I7258" s="749" t="s">
        <v>236</v>
      </c>
      <c r="J7258" s="749" t="n">
        <v>925.4</v>
      </c>
    </row>
    <row collapsed="false" customFormat="false" customHeight="true" hidden="true" ht="12.75" outlineLevel="0" r="7259">
      <c r="A7259" s="749" t="s">
        <v>21275</v>
      </c>
      <c r="B7259" s="749" t="str">
        <f aca="false">C7259&amp;D7259&amp;E7259&amp;F7259&amp;G7259&amp;H7259</f>
        <v>ADICIONAL DE EXTENSAO EXCEDENTE A 1,0M,POR CADA 0,5M OU FRACAO EM TUBOS COM FLANGES SOLDADOS,CLASSE K-9,PN-16,PARA AGUA,COM DIAMETRO DE 350MM.FORNECIMENTO</v>
      </c>
      <c r="C7259" s="749" t="s">
        <v>21211</v>
      </c>
      <c r="D7259" s="749" t="s">
        <v>21262</v>
      </c>
      <c r="E7259" s="749" t="s">
        <v>21231</v>
      </c>
      <c r="I7259" s="749" t="s">
        <v>236</v>
      </c>
      <c r="J7259" s="749" t="n">
        <v>925.4</v>
      </c>
    </row>
    <row collapsed="false" customFormat="false" customHeight="true" hidden="true" ht="12.75" outlineLevel="0" r="7260">
      <c r="A7260" s="749" t="s">
        <v>21276</v>
      </c>
      <c r="B7260" s="749" t="str">
        <f aca="false">C7260&amp;D7260&amp;E7260&amp;F7260&amp;G7260&amp;H7260</f>
        <v>ADICIONAL DE EXTENSAO EXCEDENTE A 1,0M,POR CADA 0,5M OU FRACAO EM TUBOS COM FLANGES SOLDADOS,CLASSE K-9,PN-16,PARA AGUA,COM DIAMETRO DE 400MM.FORNECIMENTO</v>
      </c>
      <c r="C7260" s="749" t="s">
        <v>21211</v>
      </c>
      <c r="D7260" s="749" t="s">
        <v>21262</v>
      </c>
      <c r="E7260" s="749" t="s">
        <v>21234</v>
      </c>
      <c r="I7260" s="749" t="s">
        <v>236</v>
      </c>
      <c r="J7260" s="749" t="n">
        <v>1019.45</v>
      </c>
    </row>
    <row collapsed="false" customFormat="false" customHeight="true" hidden="true" ht="12.75" outlineLevel="0" r="7261">
      <c r="A7261" s="749" t="s">
        <v>21277</v>
      </c>
      <c r="B7261" s="749" t="str">
        <f aca="false">C7261&amp;D7261&amp;E7261&amp;F7261&amp;G7261&amp;H7261</f>
        <v>ADICIONAL DE EXTENSAO EXCEDENTE A 1,0M,POR CADA 0,5M OU FRACAO EM TUBOS COM FLANGES SOLDADOS,CLASSE K-9,PN-16,PARA AGUA,COM DIAMETRO DE 400MM.FORNECIMENTO</v>
      </c>
      <c r="C7261" s="749" t="s">
        <v>21211</v>
      </c>
      <c r="D7261" s="749" t="s">
        <v>21262</v>
      </c>
      <c r="E7261" s="749" t="s">
        <v>21234</v>
      </c>
      <c r="I7261" s="749" t="s">
        <v>236</v>
      </c>
      <c r="J7261" s="749" t="n">
        <v>1019.45</v>
      </c>
    </row>
    <row collapsed="false" customFormat="false" customHeight="true" hidden="true" ht="12.75" outlineLevel="0" r="7262">
      <c r="A7262" s="749" t="s">
        <v>21278</v>
      </c>
      <c r="B7262" s="749" t="str">
        <f aca="false">C7262&amp;D7262&amp;E7262&amp;F7262&amp;G7262&amp;H7262</f>
        <v>ADICIONAL DE EXTENSAO EXCEDENTE A 1,0M,POR CADA 0,5M OU FRACAO EM TUBOS COM FLANGES SOLDADOS,CLASSE K-9,PN-16,PARA AGUA,COM DIAMETRO DE 450MM.FORNECIMENTO</v>
      </c>
      <c r="C7262" s="749" t="s">
        <v>21211</v>
      </c>
      <c r="D7262" s="749" t="s">
        <v>21262</v>
      </c>
      <c r="E7262" s="749" t="s">
        <v>21237</v>
      </c>
      <c r="I7262" s="749" t="s">
        <v>236</v>
      </c>
      <c r="J7262" s="749" t="n">
        <v>1190.72</v>
      </c>
    </row>
    <row collapsed="false" customFormat="false" customHeight="true" hidden="true" ht="12.75" outlineLevel="0" r="7263">
      <c r="A7263" s="749" t="s">
        <v>21279</v>
      </c>
      <c r="B7263" s="749" t="str">
        <f aca="false">C7263&amp;D7263&amp;E7263&amp;F7263&amp;G7263&amp;H7263</f>
        <v>ADICIONAL DE EXTENSAO EXCEDENTE A 1,0M,POR CADA 0,5M OU FRACAO EM TUBOS COM FLANGES SOLDADOS,CLASSE K-9,PN-16,PARA AGUA,COM DIAMETRO DE 450MM.FORNECIMENTO</v>
      </c>
      <c r="C7263" s="749" t="s">
        <v>21211</v>
      </c>
      <c r="D7263" s="749" t="s">
        <v>21262</v>
      </c>
      <c r="E7263" s="749" t="s">
        <v>21237</v>
      </c>
      <c r="I7263" s="749" t="s">
        <v>236</v>
      </c>
      <c r="J7263" s="749" t="n">
        <v>1190.72</v>
      </c>
    </row>
    <row collapsed="false" customFormat="false" customHeight="true" hidden="true" ht="12.75" outlineLevel="0" r="7264">
      <c r="A7264" s="749" t="s">
        <v>21280</v>
      </c>
      <c r="B7264" s="749" t="str">
        <f aca="false">C7264&amp;D7264&amp;E7264&amp;F7264&amp;G7264&amp;H7264</f>
        <v>ADICIONAL DE EXTENSAO EXCEDENTE A 1,0M,POR CADA 0,5M OU FRACAO EM TUBOS COM FLANGES SOLDADOS,CLASSE K-9,PN-16,PARA AGUA,COM DIAMETRO DE 500MM.FORNECIMENTO</v>
      </c>
      <c r="C7264" s="749" t="s">
        <v>21211</v>
      </c>
      <c r="D7264" s="749" t="s">
        <v>21262</v>
      </c>
      <c r="E7264" s="749" t="s">
        <v>21240</v>
      </c>
      <c r="I7264" s="749" t="s">
        <v>236</v>
      </c>
      <c r="J7264" s="749" t="n">
        <v>1335.67</v>
      </c>
    </row>
    <row collapsed="false" customFormat="false" customHeight="true" hidden="true" ht="12.75" outlineLevel="0" r="7265">
      <c r="A7265" s="749" t="s">
        <v>21281</v>
      </c>
      <c r="B7265" s="749" t="str">
        <f aca="false">C7265&amp;D7265&amp;E7265&amp;F7265&amp;G7265&amp;H7265</f>
        <v>ADICIONAL DE EXTENSAO EXCEDENTE A 1,0M,POR CADA 0,5M OU FRACAO EM TUBOS COM FLANGES SOLDADOS,CLASSE K-9,PN-16,PARA AGUA,COM DIAMETRO DE 500MM.FORNECIMENTO</v>
      </c>
      <c r="C7265" s="749" t="s">
        <v>21211</v>
      </c>
      <c r="D7265" s="749" t="s">
        <v>21262</v>
      </c>
      <c r="E7265" s="749" t="s">
        <v>21240</v>
      </c>
      <c r="I7265" s="749" t="s">
        <v>236</v>
      </c>
      <c r="J7265" s="749" t="n">
        <v>1335.67</v>
      </c>
    </row>
    <row collapsed="false" customFormat="false" customHeight="true" hidden="true" ht="12.75" outlineLevel="0" r="7266">
      <c r="A7266" s="749" t="s">
        <v>21282</v>
      </c>
      <c r="B7266" s="749" t="str">
        <f aca="false">C7266&amp;D7266&amp;E7266&amp;F7266&amp;G7266&amp;H7266</f>
        <v>ADICIONAL DE EXTENSAO EXCEDENTE A 1,0M,POR CADA 0,5M OU FRACAO EM TUBOS COM FLANGES SOLDADOS,CLASSE K-9,PN-16,PARA AGUA,COM DIAMETRO DE 600MM.FORNECIMENTO</v>
      </c>
      <c r="C7266" s="749" t="s">
        <v>21211</v>
      </c>
      <c r="D7266" s="749" t="s">
        <v>21262</v>
      </c>
      <c r="E7266" s="749" t="s">
        <v>21243</v>
      </c>
      <c r="I7266" s="749" t="s">
        <v>236</v>
      </c>
      <c r="J7266" s="749" t="n">
        <v>1896.28</v>
      </c>
    </row>
    <row collapsed="false" customFormat="false" customHeight="true" hidden="true" ht="12.75" outlineLevel="0" r="7267">
      <c r="A7267" s="749" t="s">
        <v>21283</v>
      </c>
      <c r="B7267" s="749" t="str">
        <f aca="false">C7267&amp;D7267&amp;E7267&amp;F7267&amp;G7267&amp;H7267</f>
        <v>ADICIONAL DE EXTENSAO EXCEDENTE A 1,0M,POR CADA 0,5M OU FRACAO EM TUBOS COM FLANGES SOLDADOS,CLASSE K-9,PN-16,PARA AGUA,COM DIAMETRO DE 600MM.FORNECIMENTO</v>
      </c>
      <c r="C7267" s="749" t="s">
        <v>21211</v>
      </c>
      <c r="D7267" s="749" t="s">
        <v>21262</v>
      </c>
      <c r="E7267" s="749" t="s">
        <v>21243</v>
      </c>
      <c r="I7267" s="749" t="s">
        <v>236</v>
      </c>
      <c r="J7267" s="749" t="n">
        <v>1896.28</v>
      </c>
    </row>
    <row collapsed="false" customFormat="false" customHeight="true" hidden="true" ht="12.75" outlineLevel="0" r="7268">
      <c r="A7268" s="749" t="s">
        <v>21284</v>
      </c>
      <c r="B7268" s="749" t="str">
        <f aca="false">C7268&amp;D7268&amp;E7268&amp;F7268&amp;G7268&amp;H7268</f>
        <v>ADICIONAL DE EXTENSAO EXCEDENTE A 1,0M,POR CADA 0,5M OU FRACAO EM TUBOS COM FLANGES ROSCADOS,CLASSE K-12,PN-16,PARA AGUA,COM DIAMETRO DE 700MM.FORNECIMENTO</v>
      </c>
      <c r="C7268" s="749" t="s">
        <v>21211</v>
      </c>
      <c r="D7268" s="749" t="s">
        <v>21285</v>
      </c>
      <c r="E7268" s="749" t="s">
        <v>21247</v>
      </c>
      <c r="I7268" s="749" t="s">
        <v>236</v>
      </c>
      <c r="J7268" s="749" t="n">
        <v>3033.43</v>
      </c>
    </row>
    <row collapsed="false" customFormat="false" customHeight="true" hidden="true" ht="12.75" outlineLevel="0" r="7269">
      <c r="A7269" s="749" t="s">
        <v>21286</v>
      </c>
      <c r="B7269" s="749" t="str">
        <f aca="false">C7269&amp;D7269&amp;E7269&amp;F7269&amp;G7269&amp;H7269</f>
        <v>ADICIONAL DE EXTENSAO EXCEDENTE A 1,0M,POR CADA 0,5M OU FRACAO EM TUBOS COM FLANGES ROSCADOS,CLASSE K-12,PN-16,PARA AGUA,COM DIAMETRO DE 700MM.FORNECIMENTO</v>
      </c>
      <c r="C7269" s="749" t="s">
        <v>21211</v>
      </c>
      <c r="D7269" s="749" t="s">
        <v>21285</v>
      </c>
      <c r="E7269" s="749" t="s">
        <v>21247</v>
      </c>
      <c r="I7269" s="749" t="s">
        <v>236</v>
      </c>
      <c r="J7269" s="749" t="n">
        <v>3033.43</v>
      </c>
    </row>
    <row collapsed="false" customFormat="false" customHeight="true" hidden="true" ht="12.75" outlineLevel="0" r="7270">
      <c r="A7270" s="749" t="s">
        <v>21287</v>
      </c>
      <c r="B7270" s="749" t="str">
        <f aca="false">C7270&amp;D7270&amp;E7270&amp;F7270&amp;G7270&amp;H7270</f>
        <v>ADICIONAL DE EXTENSAO EXCEDENTE A 1,0M,POR CADA 0,5M OU FRACAO EM TUBOS COM FLANGES INTEGRAL FUNDIDOS,CLASSE K-14,PN-16,PARA AGUA,COM DIAMETRO DE 800MM.FORNECIMENTO</v>
      </c>
      <c r="C7270" s="749" t="s">
        <v>21211</v>
      </c>
      <c r="D7270" s="749" t="s">
        <v>21288</v>
      </c>
      <c r="E7270" s="749" t="s">
        <v>21289</v>
      </c>
      <c r="I7270" s="749" t="s">
        <v>236</v>
      </c>
      <c r="J7270" s="749" t="n">
        <v>19894.08</v>
      </c>
    </row>
    <row collapsed="false" customFormat="false" customHeight="true" hidden="true" ht="12.75" outlineLevel="0" r="7271">
      <c r="A7271" s="749" t="s">
        <v>21290</v>
      </c>
      <c r="B7271" s="749" t="str">
        <f aca="false">C7271&amp;D7271&amp;E7271&amp;F7271&amp;G7271&amp;H7271</f>
        <v>ADICIONAL DE EXTENSAO EXCEDENTE A 1,0M,POR CADA 0,5M OU FRACAO EM TUBOS COM FLANGES INTEGRAL FUNDIDOS,CLASSE K-14,PN-16,PARA AGUA,COM DIAMETRO DE 800MM.FORNECIMENTO</v>
      </c>
      <c r="C7271" s="749" t="s">
        <v>21211</v>
      </c>
      <c r="D7271" s="749" t="s">
        <v>21288</v>
      </c>
      <c r="E7271" s="749" t="s">
        <v>21289</v>
      </c>
      <c r="I7271" s="749" t="s">
        <v>236</v>
      </c>
      <c r="J7271" s="749" t="n">
        <v>19894.08</v>
      </c>
    </row>
    <row collapsed="false" customFormat="false" customHeight="true" hidden="true" ht="12.75" outlineLevel="0" r="7272">
      <c r="A7272" s="749" t="s">
        <v>21291</v>
      </c>
      <c r="B7272" s="749" t="str">
        <f aca="false">C7272&amp;D7272&amp;E7272&amp;F7272&amp;G7272&amp;H7272</f>
        <v>ADICIONAL DE EXTENSAO EXCEDENTE A 1,0M,POR CADA 0,5M OU FRACAO EM TUBOS COM FLANGES INTEGRAL FUNDIDOS,CLASSE K-14,PN-16,PARA AGUA,COM DIAMETRO DE 900MM.FORNECIMENTO</v>
      </c>
      <c r="C7272" s="749" t="s">
        <v>21211</v>
      </c>
      <c r="D7272" s="749" t="s">
        <v>21288</v>
      </c>
      <c r="E7272" s="749" t="s">
        <v>21292</v>
      </c>
      <c r="I7272" s="749" t="s">
        <v>236</v>
      </c>
      <c r="J7272" s="749" t="n">
        <v>21516.72</v>
      </c>
    </row>
    <row collapsed="false" customFormat="false" customHeight="true" hidden="true" ht="12.75" outlineLevel="0" r="7273">
      <c r="A7273" s="749" t="s">
        <v>21293</v>
      </c>
      <c r="B7273" s="749" t="str">
        <f aca="false">C7273&amp;D7273&amp;E7273&amp;F7273&amp;G7273&amp;H7273</f>
        <v>ADICIONAL DE EXTENSAO EXCEDENTE A 1,0M,POR CADA 0,5M OU FRACAO EM TUBOS COM FLANGES INTEGRAL FUNDIDOS,CLASSE K-14,PN-16,PARA AGUA,COM DIAMETRO DE 900MM.FORNECIMENTO</v>
      </c>
      <c r="C7273" s="749" t="s">
        <v>21211</v>
      </c>
      <c r="D7273" s="749" t="s">
        <v>21288</v>
      </c>
      <c r="E7273" s="749" t="s">
        <v>21292</v>
      </c>
      <c r="I7273" s="749" t="s">
        <v>236</v>
      </c>
      <c r="J7273" s="749" t="n">
        <v>21516.72</v>
      </c>
    </row>
    <row collapsed="false" customFormat="false" customHeight="true" hidden="true" ht="12.75" outlineLevel="0" r="7274">
      <c r="A7274" s="749" t="s">
        <v>21294</v>
      </c>
      <c r="B7274" s="749" t="str">
        <f aca="false">C7274&amp;D7274&amp;E7274&amp;F7274&amp;G7274&amp;H7274</f>
        <v>ADICIONAL DE EXTENSAO EXCEDENTE A 1,0M,POR CADA 0,5M OU FRACAO EM TUBOS COM FLANGES INTEGRAL FUNDIDOS,CLASSE K-14,PN-16,PARA AGUA,COM DIAMETRO DE 1000MM.FORNECIMENTO</v>
      </c>
      <c r="C7274" s="749" t="s">
        <v>21211</v>
      </c>
      <c r="D7274" s="749" t="s">
        <v>21288</v>
      </c>
      <c r="E7274" s="749" t="s">
        <v>21295</v>
      </c>
      <c r="I7274" s="749" t="s">
        <v>236</v>
      </c>
      <c r="J7274" s="749" t="n">
        <v>18333.04</v>
      </c>
    </row>
    <row collapsed="false" customFormat="false" customHeight="true" hidden="true" ht="12.75" outlineLevel="0" r="7275">
      <c r="A7275" s="749" t="s">
        <v>21296</v>
      </c>
      <c r="B7275" s="749" t="str">
        <f aca="false">C7275&amp;D7275&amp;E7275&amp;F7275&amp;G7275&amp;H7275</f>
        <v>ADICIONAL DE EXTENSAO EXCEDENTE A 1,0M,POR CADA 0,5M OU FRACAO EM TUBOS COM FLANGES INTEGRAL FUNDIDOS,CLASSE K-14,PN-16,PARA AGUA,COM DIAMETRO DE 1000MM.FORNECIMENTO</v>
      </c>
      <c r="C7275" s="749" t="s">
        <v>21211</v>
      </c>
      <c r="D7275" s="749" t="s">
        <v>21288</v>
      </c>
      <c r="E7275" s="749" t="s">
        <v>21295</v>
      </c>
      <c r="I7275" s="749" t="s">
        <v>236</v>
      </c>
      <c r="J7275" s="749" t="n">
        <v>18333.04</v>
      </c>
    </row>
    <row collapsed="false" customFormat="false" customHeight="true" hidden="true" ht="12.75" outlineLevel="0" r="7276">
      <c r="A7276" s="749" t="s">
        <v>21297</v>
      </c>
      <c r="B7276" s="749" t="str">
        <f aca="false">C7276&amp;D7276&amp;E7276&amp;F7276&amp;G7276&amp;H7276</f>
        <v>ADICIONAL DE EXTENSAO EXCEDENTE A 1,0M,POR CADA 0,5M OU FRACAO EM TUBOS COM FLANGES INTEGRAL FUNDIDOS,CLASSE K-14,PN-16,PARA AGUA,COM DIAMETRO DE 1200MM.FORNECIMENTO</v>
      </c>
      <c r="C7276" s="749" t="s">
        <v>21211</v>
      </c>
      <c r="D7276" s="749" t="s">
        <v>21288</v>
      </c>
      <c r="E7276" s="749" t="s">
        <v>21298</v>
      </c>
      <c r="I7276" s="749" t="s">
        <v>236</v>
      </c>
      <c r="J7276" s="749" t="n">
        <v>22462.16</v>
      </c>
    </row>
    <row collapsed="false" customFormat="false" customHeight="true" hidden="true" ht="12.75" outlineLevel="0" r="7277">
      <c r="A7277" s="749" t="s">
        <v>21299</v>
      </c>
      <c r="B7277" s="749" t="str">
        <f aca="false">C7277&amp;D7277&amp;E7277&amp;F7277&amp;G7277&amp;H7277</f>
        <v>ADICIONAL DE EXTENSAO EXCEDENTE A 1,0M,POR CADA 0,5M OU FRACAO EM TUBOS COM FLANGES INTEGRAL FUNDIDOS,CLASSE K-14,PN-16,PARA AGUA,COM DIAMETRO DE 1200MM.FORNECIMENTO</v>
      </c>
      <c r="C7277" s="749" t="s">
        <v>21211</v>
      </c>
      <c r="D7277" s="749" t="s">
        <v>21288</v>
      </c>
      <c r="E7277" s="749" t="s">
        <v>21298</v>
      </c>
      <c r="I7277" s="749" t="s">
        <v>236</v>
      </c>
      <c r="J7277" s="749" t="n">
        <v>22462.16</v>
      </c>
    </row>
    <row collapsed="false" customFormat="false" customHeight="true" hidden="true" ht="12.75" outlineLevel="0" r="7278">
      <c r="A7278" s="749" t="s">
        <v>21300</v>
      </c>
      <c r="B7278" s="749" t="str">
        <f aca="false">C7278&amp;D7278&amp;E7278&amp;F7278&amp;G7278&amp;H7278</f>
        <v>TUBO DE FERRO FUNDIDO DUCTIL COM 2 FLANGES SOLDADOS,ESPESSURA CLASSE K-9,CLASSE DE PRESSAO PN-10,REVESTIDO INTERNAMENTECOM ARGAMASSA DE CIMENTO ALUMINOSO E EXTERNAMENTE COM ZINCOMETALICO E PINTURA EPOXI NA COR VERMELHO,PARA ESGOTO SANITARIO CONFORME NBR 15420 E NBR 7560,EXCL.ACESSORIOS PARA JUNTA,COM DIAMETRO DE 80MM,COMPRIMENTO ATE 1,0M. FORNECIMENTO</v>
      </c>
      <c r="C7278" s="749" t="s">
        <v>21301</v>
      </c>
      <c r="D7278" s="749" t="s">
        <v>21302</v>
      </c>
      <c r="E7278" s="749" t="s">
        <v>21303</v>
      </c>
      <c r="F7278" s="749" t="s">
        <v>21304</v>
      </c>
      <c r="G7278" s="749" t="s">
        <v>21305</v>
      </c>
      <c r="H7278" s="749" t="s">
        <v>21306</v>
      </c>
      <c r="I7278" s="749" t="s">
        <v>30</v>
      </c>
      <c r="J7278" s="749" t="n">
        <v>1208.06</v>
      </c>
    </row>
    <row collapsed="false" customFormat="false" customHeight="true" hidden="true" ht="12.75" outlineLevel="0" r="7279">
      <c r="A7279" s="749" t="s">
        <v>21307</v>
      </c>
      <c r="B7279" s="749" t="str">
        <f aca="false">C7279&amp;D7279&amp;E7279&amp;F7279&amp;G7279&amp;H7279</f>
        <v>TUBO DE FERRO FUNDIDO DUCTIL COM 2 FLANGES SOLDADOS,ESPESSURA CLASSE K-9,CLASSE DE PRESSAO PN-10,REVESTIDO INTERNAMENTECOM ARGAMASSA DE CIMENTO ALUMINOSO E EXTERNAMENTE COM ZINCOMETALICO E PINTURA EPOXI NA COR VERMELHO,PARA ESGOTO SANITARIO CONFORME NBR 15420 E NBR 7560,EXCL.ACESSORIOS PARA JUNTA,COM DIAMETRO DE 80MM,COMPRIMENTO ATE 1,0M. FORNECIMENTO</v>
      </c>
      <c r="C7279" s="749" t="s">
        <v>21301</v>
      </c>
      <c r="D7279" s="749" t="s">
        <v>21302</v>
      </c>
      <c r="E7279" s="749" t="s">
        <v>21303</v>
      </c>
      <c r="F7279" s="749" t="s">
        <v>21304</v>
      </c>
      <c r="G7279" s="749" t="s">
        <v>21305</v>
      </c>
      <c r="H7279" s="749" t="s">
        <v>21306</v>
      </c>
      <c r="I7279" s="749" t="s">
        <v>30</v>
      </c>
      <c r="J7279" s="749" t="n">
        <v>1208.06</v>
      </c>
    </row>
    <row collapsed="false" customFormat="false" customHeight="true" hidden="true" ht="12.75" outlineLevel="0" r="7280">
      <c r="A7280" s="749" t="s">
        <v>21308</v>
      </c>
      <c r="B7280" s="749" t="str">
        <f aca="false">C7280&amp;D7280&amp;E7280&amp;F7280&amp;G7280&amp;H7280</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100MM,COMPRIMENTO ATE 1,0M. FORNECIMENTO</v>
      </c>
      <c r="C7280" s="749" t="s">
        <v>21301</v>
      </c>
      <c r="D7280" s="749" t="s">
        <v>21302</v>
      </c>
      <c r="E7280" s="749" t="s">
        <v>21303</v>
      </c>
      <c r="F7280" s="749" t="s">
        <v>21309</v>
      </c>
      <c r="G7280" s="749" t="s">
        <v>21310</v>
      </c>
      <c r="H7280" s="749" t="s">
        <v>21311</v>
      </c>
      <c r="I7280" s="749" t="s">
        <v>30</v>
      </c>
      <c r="J7280" s="749" t="n">
        <v>1344.29</v>
      </c>
    </row>
    <row collapsed="false" customFormat="false" customHeight="true" hidden="true" ht="12.75" outlineLevel="0" r="7281">
      <c r="A7281" s="749" t="s">
        <v>21312</v>
      </c>
      <c r="B7281" s="749" t="str">
        <f aca="false">C7281&amp;D7281&amp;E7281&amp;F7281&amp;G7281&amp;H7281</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100MM,COMPRIMENTO ATE 1,0M. FORNECIMENTO</v>
      </c>
      <c r="C7281" s="749" t="s">
        <v>21301</v>
      </c>
      <c r="D7281" s="749" t="s">
        <v>21302</v>
      </c>
      <c r="E7281" s="749" t="s">
        <v>21303</v>
      </c>
      <c r="F7281" s="749" t="s">
        <v>21309</v>
      </c>
      <c r="G7281" s="749" t="s">
        <v>21310</v>
      </c>
      <c r="H7281" s="749" t="s">
        <v>21311</v>
      </c>
      <c r="I7281" s="749" t="s">
        <v>30</v>
      </c>
      <c r="J7281" s="749" t="n">
        <v>1344.29</v>
      </c>
    </row>
    <row collapsed="false" customFormat="false" customHeight="true" hidden="true" ht="12.75" outlineLevel="0" r="7282">
      <c r="A7282" s="749" t="s">
        <v>21313</v>
      </c>
      <c r="B7282" s="749" t="str">
        <f aca="false">C7282&amp;D7282&amp;E7282&amp;F7282&amp;G7282&amp;H7282</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150MM,COMPRIMENTO ATE 1,0M. FORNECIMENTO</v>
      </c>
      <c r="C7282" s="749" t="s">
        <v>21301</v>
      </c>
      <c r="D7282" s="749" t="s">
        <v>21302</v>
      </c>
      <c r="E7282" s="749" t="s">
        <v>21303</v>
      </c>
      <c r="F7282" s="749" t="s">
        <v>21309</v>
      </c>
      <c r="G7282" s="749" t="s">
        <v>21310</v>
      </c>
      <c r="H7282" s="749" t="s">
        <v>21314</v>
      </c>
      <c r="I7282" s="749" t="s">
        <v>30</v>
      </c>
      <c r="J7282" s="749" t="n">
        <v>1661.85</v>
      </c>
    </row>
    <row collapsed="false" customFormat="false" customHeight="true" hidden="true" ht="12.75" outlineLevel="0" r="7283">
      <c r="A7283" s="749" t="s">
        <v>21315</v>
      </c>
      <c r="B7283" s="749" t="str">
        <f aca="false">C7283&amp;D7283&amp;E7283&amp;F7283&amp;G7283&amp;H7283</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150MM,COMPRIMENTO ATE 1,0M. FORNECIMENTO</v>
      </c>
      <c r="C7283" s="749" t="s">
        <v>21301</v>
      </c>
      <c r="D7283" s="749" t="s">
        <v>21302</v>
      </c>
      <c r="E7283" s="749" t="s">
        <v>21303</v>
      </c>
      <c r="F7283" s="749" t="s">
        <v>21309</v>
      </c>
      <c r="G7283" s="749" t="s">
        <v>21310</v>
      </c>
      <c r="H7283" s="749" t="s">
        <v>21314</v>
      </c>
      <c r="I7283" s="749" t="s">
        <v>30</v>
      </c>
      <c r="J7283" s="749" t="n">
        <v>1661.85</v>
      </c>
    </row>
    <row collapsed="false" customFormat="false" customHeight="true" hidden="true" ht="12.75" outlineLevel="0" r="7284">
      <c r="A7284" s="749" t="s">
        <v>21316</v>
      </c>
      <c r="B7284" s="749" t="str">
        <f aca="false">C7284&amp;D7284&amp;E7284&amp;F7284&amp;G7284&amp;H7284</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200MM,COMPRIMENTO ATE 1,0M. FORNECIMENTO</v>
      </c>
      <c r="C7284" s="749" t="s">
        <v>21301</v>
      </c>
      <c r="D7284" s="749" t="s">
        <v>21302</v>
      </c>
      <c r="E7284" s="749" t="s">
        <v>21303</v>
      </c>
      <c r="F7284" s="749" t="s">
        <v>21309</v>
      </c>
      <c r="G7284" s="749" t="s">
        <v>21310</v>
      </c>
      <c r="H7284" s="749" t="s">
        <v>21317</v>
      </c>
      <c r="I7284" s="749" t="s">
        <v>30</v>
      </c>
      <c r="J7284" s="749" t="n">
        <v>2000.22</v>
      </c>
    </row>
    <row collapsed="false" customFormat="false" customHeight="true" hidden="true" ht="12.75" outlineLevel="0" r="7285">
      <c r="A7285" s="749" t="s">
        <v>21318</v>
      </c>
      <c r="B7285" s="749" t="str">
        <f aca="false">C7285&amp;D7285&amp;E7285&amp;F7285&amp;G7285&amp;H7285</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200MM,COMPRIMENTO ATE 1,0M. FORNECIMENTO</v>
      </c>
      <c r="C7285" s="749" t="s">
        <v>21301</v>
      </c>
      <c r="D7285" s="749" t="s">
        <v>21302</v>
      </c>
      <c r="E7285" s="749" t="s">
        <v>21303</v>
      </c>
      <c r="F7285" s="749" t="s">
        <v>21309</v>
      </c>
      <c r="G7285" s="749" t="s">
        <v>21310</v>
      </c>
      <c r="H7285" s="749" t="s">
        <v>21317</v>
      </c>
      <c r="I7285" s="749" t="s">
        <v>30</v>
      </c>
      <c r="J7285" s="749" t="n">
        <v>2000.22</v>
      </c>
    </row>
    <row collapsed="false" customFormat="false" customHeight="true" hidden="true" ht="12.75" outlineLevel="0" r="7286">
      <c r="A7286" s="749" t="s">
        <v>21319</v>
      </c>
      <c r="B7286" s="749" t="str">
        <f aca="false">C7286&amp;D7286&amp;E7286&amp;F7286&amp;G7286&amp;H7286</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250MM,COMPRIMENTO ATE 1,0M. FORNECIMENTO</v>
      </c>
      <c r="C7286" s="749" t="s">
        <v>21301</v>
      </c>
      <c r="D7286" s="749" t="s">
        <v>21302</v>
      </c>
      <c r="E7286" s="749" t="s">
        <v>21303</v>
      </c>
      <c r="F7286" s="749" t="s">
        <v>21309</v>
      </c>
      <c r="G7286" s="749" t="s">
        <v>21310</v>
      </c>
      <c r="H7286" s="749" t="s">
        <v>21320</v>
      </c>
      <c r="I7286" s="749" t="s">
        <v>30</v>
      </c>
      <c r="J7286" s="749" t="n">
        <v>2378.19</v>
      </c>
    </row>
    <row collapsed="false" customFormat="false" customHeight="true" hidden="true" ht="12.75" outlineLevel="0" r="7287">
      <c r="A7287" s="749" t="s">
        <v>21321</v>
      </c>
      <c r="B7287" s="749" t="str">
        <f aca="false">C7287&amp;D7287&amp;E7287&amp;F7287&amp;G7287&amp;H7287</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250MM,COMPRIMENTO ATE 1,0M. FORNECIMENTO</v>
      </c>
      <c r="C7287" s="749" t="s">
        <v>21301</v>
      </c>
      <c r="D7287" s="749" t="s">
        <v>21302</v>
      </c>
      <c r="E7287" s="749" t="s">
        <v>21303</v>
      </c>
      <c r="F7287" s="749" t="s">
        <v>21309</v>
      </c>
      <c r="G7287" s="749" t="s">
        <v>21310</v>
      </c>
      <c r="H7287" s="749" t="s">
        <v>21320</v>
      </c>
      <c r="I7287" s="749" t="s">
        <v>30</v>
      </c>
      <c r="J7287" s="749" t="n">
        <v>2378.19</v>
      </c>
    </row>
    <row collapsed="false" customFormat="false" customHeight="true" hidden="true" ht="12.75" outlineLevel="0" r="7288">
      <c r="A7288" s="749" t="s">
        <v>21322</v>
      </c>
      <c r="B7288" s="749" t="str">
        <f aca="false">C7288&amp;D7288&amp;E7288&amp;F7288&amp;G7288&amp;H7288</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300MM,COMPRIMENTO ATE 1,0M. FORNECIMENTO</v>
      </c>
      <c r="C7288" s="749" t="s">
        <v>21301</v>
      </c>
      <c r="D7288" s="749" t="s">
        <v>21302</v>
      </c>
      <c r="E7288" s="749" t="s">
        <v>21303</v>
      </c>
      <c r="F7288" s="749" t="s">
        <v>21309</v>
      </c>
      <c r="G7288" s="749" t="s">
        <v>21310</v>
      </c>
      <c r="H7288" s="749" t="s">
        <v>21323</v>
      </c>
      <c r="I7288" s="749" t="s">
        <v>30</v>
      </c>
      <c r="J7288" s="749" t="n">
        <v>2906.31</v>
      </c>
    </row>
    <row collapsed="false" customFormat="false" customHeight="true" hidden="true" ht="12.75" outlineLevel="0" r="7289">
      <c r="A7289" s="749" t="s">
        <v>21324</v>
      </c>
      <c r="B7289" s="749" t="str">
        <f aca="false">C7289&amp;D7289&amp;E7289&amp;F7289&amp;G7289&amp;H7289</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300MM,COMPRIMENTO ATE 1,0M. FORNECIMENTO</v>
      </c>
      <c r="C7289" s="749" t="s">
        <v>21301</v>
      </c>
      <c r="D7289" s="749" t="s">
        <v>21302</v>
      </c>
      <c r="E7289" s="749" t="s">
        <v>21303</v>
      </c>
      <c r="F7289" s="749" t="s">
        <v>21309</v>
      </c>
      <c r="G7289" s="749" t="s">
        <v>21310</v>
      </c>
      <c r="H7289" s="749" t="s">
        <v>21323</v>
      </c>
      <c r="I7289" s="749" t="s">
        <v>30</v>
      </c>
      <c r="J7289" s="749" t="n">
        <v>2906.31</v>
      </c>
    </row>
    <row collapsed="false" customFormat="false" customHeight="true" hidden="true" ht="12.75" outlineLevel="0" r="7290">
      <c r="A7290" s="749" t="s">
        <v>21325</v>
      </c>
      <c r="B7290" s="749" t="str">
        <f aca="false">C7290&amp;D7290&amp;E7290&amp;F7290&amp;G7290&amp;H7290</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350MM,COMPRIMENTO ATE 1,0M. FORNECIMENTO</v>
      </c>
      <c r="C7290" s="749" t="s">
        <v>21301</v>
      </c>
      <c r="D7290" s="749" t="s">
        <v>21302</v>
      </c>
      <c r="E7290" s="749" t="s">
        <v>21303</v>
      </c>
      <c r="F7290" s="749" t="s">
        <v>21309</v>
      </c>
      <c r="G7290" s="749" t="s">
        <v>21310</v>
      </c>
      <c r="H7290" s="749" t="s">
        <v>21326</v>
      </c>
      <c r="I7290" s="749" t="s">
        <v>30</v>
      </c>
      <c r="J7290" s="749" t="n">
        <v>3395.96</v>
      </c>
    </row>
    <row collapsed="false" customFormat="false" customHeight="true" hidden="true" ht="12.75" outlineLevel="0" r="7291">
      <c r="A7291" s="749" t="s">
        <v>21327</v>
      </c>
      <c r="B7291" s="749" t="str">
        <f aca="false">C7291&amp;D7291&amp;E7291&amp;F7291&amp;G7291&amp;H7291</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350MM,COMPRIMENTO ATE 1,0M. FORNECIMENTO</v>
      </c>
      <c r="C7291" s="749" t="s">
        <v>21301</v>
      </c>
      <c r="D7291" s="749" t="s">
        <v>21302</v>
      </c>
      <c r="E7291" s="749" t="s">
        <v>21303</v>
      </c>
      <c r="F7291" s="749" t="s">
        <v>21309</v>
      </c>
      <c r="G7291" s="749" t="s">
        <v>21310</v>
      </c>
      <c r="H7291" s="749" t="s">
        <v>21326</v>
      </c>
      <c r="I7291" s="749" t="s">
        <v>30</v>
      </c>
      <c r="J7291" s="749" t="n">
        <v>3395.96</v>
      </c>
    </row>
    <row collapsed="false" customFormat="false" customHeight="true" hidden="true" ht="12.75" outlineLevel="0" r="7292">
      <c r="A7292" s="749" t="s">
        <v>21328</v>
      </c>
      <c r="B7292" s="749" t="str">
        <f aca="false">C7292&amp;D7292&amp;E7292&amp;F7292&amp;G7292&amp;H7292</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400MM,COMPRIMENTO ATE 1,0M. FORNECIMENTO</v>
      </c>
      <c r="C7292" s="749" t="s">
        <v>21301</v>
      </c>
      <c r="D7292" s="749" t="s">
        <v>21302</v>
      </c>
      <c r="E7292" s="749" t="s">
        <v>21303</v>
      </c>
      <c r="F7292" s="749" t="s">
        <v>21309</v>
      </c>
      <c r="G7292" s="749" t="s">
        <v>21310</v>
      </c>
      <c r="H7292" s="749" t="s">
        <v>21329</v>
      </c>
      <c r="I7292" s="749" t="s">
        <v>30</v>
      </c>
      <c r="J7292" s="749" t="n">
        <v>3832.97</v>
      </c>
    </row>
    <row collapsed="false" customFormat="false" customHeight="true" hidden="true" ht="12.75" outlineLevel="0" r="7293">
      <c r="A7293" s="749" t="s">
        <v>21330</v>
      </c>
      <c r="B7293" s="749" t="str">
        <f aca="false">C7293&amp;D7293&amp;E7293&amp;F7293&amp;G7293&amp;H7293</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400MM,COMPRIMENTO ATE 1,0M. FORNECIMENTO</v>
      </c>
      <c r="C7293" s="749" t="s">
        <v>21301</v>
      </c>
      <c r="D7293" s="749" t="s">
        <v>21302</v>
      </c>
      <c r="E7293" s="749" t="s">
        <v>21303</v>
      </c>
      <c r="F7293" s="749" t="s">
        <v>21309</v>
      </c>
      <c r="G7293" s="749" t="s">
        <v>21310</v>
      </c>
      <c r="H7293" s="749" t="s">
        <v>21329</v>
      </c>
      <c r="I7293" s="749" t="s">
        <v>30</v>
      </c>
      <c r="J7293" s="749" t="n">
        <v>3832.97</v>
      </c>
    </row>
    <row collapsed="false" customFormat="false" customHeight="true" hidden="true" ht="12.75" outlineLevel="0" r="7294">
      <c r="A7294" s="749" t="s">
        <v>21331</v>
      </c>
      <c r="B7294" s="749" t="str">
        <f aca="false">C7294&amp;D7294&amp;E7294&amp;F7294&amp;G7294&amp;H7294</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450MM,COMPRIMENTO ATE 1,0M. FORNECIMENTO</v>
      </c>
      <c r="C7294" s="749" t="s">
        <v>21301</v>
      </c>
      <c r="D7294" s="749" t="s">
        <v>21302</v>
      </c>
      <c r="E7294" s="749" t="s">
        <v>21303</v>
      </c>
      <c r="F7294" s="749" t="s">
        <v>21309</v>
      </c>
      <c r="G7294" s="749" t="s">
        <v>21310</v>
      </c>
      <c r="H7294" s="749" t="s">
        <v>21332</v>
      </c>
      <c r="I7294" s="749" t="s">
        <v>30</v>
      </c>
      <c r="J7294" s="749" t="n">
        <v>4673.69</v>
      </c>
    </row>
    <row collapsed="false" customFormat="false" customHeight="true" hidden="true" ht="12.75" outlineLevel="0" r="7295">
      <c r="A7295" s="749" t="s">
        <v>21333</v>
      </c>
      <c r="B7295" s="749" t="str">
        <f aca="false">C7295&amp;D7295&amp;E7295&amp;F7295&amp;G7295&amp;H7295</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450MM,COMPRIMENTO ATE 1,0M. FORNECIMENTO</v>
      </c>
      <c r="C7295" s="749" t="s">
        <v>21301</v>
      </c>
      <c r="D7295" s="749" t="s">
        <v>21302</v>
      </c>
      <c r="E7295" s="749" t="s">
        <v>21303</v>
      </c>
      <c r="F7295" s="749" t="s">
        <v>21309</v>
      </c>
      <c r="G7295" s="749" t="s">
        <v>21310</v>
      </c>
      <c r="H7295" s="749" t="s">
        <v>21332</v>
      </c>
      <c r="I7295" s="749" t="s">
        <v>30</v>
      </c>
      <c r="J7295" s="749" t="n">
        <v>4673.69</v>
      </c>
    </row>
    <row collapsed="false" customFormat="false" customHeight="true" hidden="true" ht="12.75" outlineLevel="0" r="7296">
      <c r="A7296" s="749" t="s">
        <v>21334</v>
      </c>
      <c r="B7296" s="749" t="str">
        <f aca="false">C7296&amp;D7296&amp;E7296&amp;F7296&amp;G7296&amp;H7296</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500MM,COMPRIMENTO ATE 1,0M. FORNECIMENTO</v>
      </c>
      <c r="C7296" s="749" t="s">
        <v>21301</v>
      </c>
      <c r="D7296" s="749" t="s">
        <v>21302</v>
      </c>
      <c r="E7296" s="749" t="s">
        <v>21303</v>
      </c>
      <c r="F7296" s="749" t="s">
        <v>21309</v>
      </c>
      <c r="G7296" s="749" t="s">
        <v>21310</v>
      </c>
      <c r="H7296" s="749" t="s">
        <v>21335</v>
      </c>
      <c r="I7296" s="749" t="s">
        <v>30</v>
      </c>
      <c r="J7296" s="749" t="n">
        <v>4987.72</v>
      </c>
    </row>
    <row collapsed="false" customFormat="false" customHeight="true" hidden="true" ht="12.75" outlineLevel="0" r="7297">
      <c r="A7297" s="749" t="s">
        <v>21336</v>
      </c>
      <c r="B7297" s="749" t="str">
        <f aca="false">C7297&amp;D7297&amp;E7297&amp;F7297&amp;G7297&amp;H7297</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500MM,COMPRIMENTO ATE 1,0M. FORNECIMENTO</v>
      </c>
      <c r="C7297" s="749" t="s">
        <v>21301</v>
      </c>
      <c r="D7297" s="749" t="s">
        <v>21302</v>
      </c>
      <c r="E7297" s="749" t="s">
        <v>21303</v>
      </c>
      <c r="F7297" s="749" t="s">
        <v>21309</v>
      </c>
      <c r="G7297" s="749" t="s">
        <v>21310</v>
      </c>
      <c r="H7297" s="749" t="s">
        <v>21335</v>
      </c>
      <c r="I7297" s="749" t="s">
        <v>30</v>
      </c>
      <c r="J7297" s="749" t="n">
        <v>4987.72</v>
      </c>
    </row>
    <row collapsed="false" customFormat="false" customHeight="true" hidden="true" ht="12.75" outlineLevel="0" r="7298">
      <c r="A7298" s="749" t="s">
        <v>21337</v>
      </c>
      <c r="B7298" s="749" t="str">
        <f aca="false">C7298&amp;D7298&amp;E7298&amp;F7298&amp;G7298&amp;H7298</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600MM,COMPRIMENTO ATE 1,0M. FORNECIMENTO</v>
      </c>
      <c r="C7298" s="749" t="s">
        <v>21301</v>
      </c>
      <c r="D7298" s="749" t="s">
        <v>21302</v>
      </c>
      <c r="E7298" s="749" t="s">
        <v>21303</v>
      </c>
      <c r="F7298" s="749" t="s">
        <v>21309</v>
      </c>
      <c r="G7298" s="749" t="s">
        <v>21310</v>
      </c>
      <c r="H7298" s="749" t="s">
        <v>21338</v>
      </c>
      <c r="I7298" s="749" t="s">
        <v>30</v>
      </c>
      <c r="J7298" s="749" t="n">
        <v>6071.6</v>
      </c>
    </row>
    <row collapsed="false" customFormat="false" customHeight="true" hidden="true" ht="12.75" outlineLevel="0" r="7299">
      <c r="A7299" s="749" t="s">
        <v>21339</v>
      </c>
      <c r="B7299" s="749" t="str">
        <f aca="false">C7299&amp;D7299&amp;E7299&amp;F7299&amp;G7299&amp;H7299</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600MM,COMPRIMENTO ATE 1,0M. FORNECIMENTO</v>
      </c>
      <c r="C7299" s="749" t="s">
        <v>21301</v>
      </c>
      <c r="D7299" s="749" t="s">
        <v>21302</v>
      </c>
      <c r="E7299" s="749" t="s">
        <v>21303</v>
      </c>
      <c r="F7299" s="749" t="s">
        <v>21309</v>
      </c>
      <c r="G7299" s="749" t="s">
        <v>21310</v>
      </c>
      <c r="H7299" s="749" t="s">
        <v>21338</v>
      </c>
      <c r="I7299" s="749" t="s">
        <v>30</v>
      </c>
      <c r="J7299" s="749" t="n">
        <v>6071.6</v>
      </c>
    </row>
    <row collapsed="false" customFormat="false" customHeight="true" hidden="true" ht="12.75" outlineLevel="0" r="7300">
      <c r="A7300" s="749" t="s">
        <v>21340</v>
      </c>
      <c r="B7300" s="749" t="str">
        <f aca="false">C7300&amp;D7300&amp;E7300&amp;F7300&amp;G7300&amp;H7300</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700MM,COMPRIMENTO ATE 1,0M. FORNECIMENTO</v>
      </c>
      <c r="C7300" s="749" t="s">
        <v>21341</v>
      </c>
      <c r="D7300" s="749" t="s">
        <v>21342</v>
      </c>
      <c r="E7300" s="749" t="s">
        <v>21343</v>
      </c>
      <c r="F7300" s="749" t="s">
        <v>21344</v>
      </c>
      <c r="G7300" s="749" t="s">
        <v>21345</v>
      </c>
      <c r="H7300" s="749" t="s">
        <v>21346</v>
      </c>
      <c r="I7300" s="749" t="s">
        <v>30</v>
      </c>
      <c r="J7300" s="749" t="n">
        <v>13335.2</v>
      </c>
    </row>
    <row collapsed="false" customFormat="false" customHeight="true" hidden="true" ht="12.75" outlineLevel="0" r="7301">
      <c r="A7301" s="749" t="s">
        <v>21347</v>
      </c>
      <c r="B7301" s="749" t="str">
        <f aca="false">C7301&amp;D7301&amp;E7301&amp;F7301&amp;G7301&amp;H7301</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700MM,COMPRIMENTO ATE 1,0M. FORNECIMENTO</v>
      </c>
      <c r="C7301" s="749" t="s">
        <v>21341</v>
      </c>
      <c r="D7301" s="749" t="s">
        <v>21342</v>
      </c>
      <c r="E7301" s="749" t="s">
        <v>21343</v>
      </c>
      <c r="F7301" s="749" t="s">
        <v>21344</v>
      </c>
      <c r="G7301" s="749" t="s">
        <v>21345</v>
      </c>
      <c r="H7301" s="749" t="s">
        <v>21346</v>
      </c>
      <c r="I7301" s="749" t="s">
        <v>30</v>
      </c>
      <c r="J7301" s="749" t="n">
        <v>13335.2</v>
      </c>
    </row>
    <row collapsed="false" customFormat="false" customHeight="true" hidden="true" ht="12.75" outlineLevel="0" r="7302">
      <c r="A7302" s="749" t="s">
        <v>21348</v>
      </c>
      <c r="B7302" s="749" t="str">
        <f aca="false">C7302&amp;D7302&amp;E7302&amp;F7302&amp;G7302&amp;H7302</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800MM,COMPRIMENTO ATE 1,0M. FORNECIMENTO</v>
      </c>
      <c r="C7302" s="749" t="s">
        <v>21341</v>
      </c>
      <c r="D7302" s="749" t="s">
        <v>21342</v>
      </c>
      <c r="E7302" s="749" t="s">
        <v>21343</v>
      </c>
      <c r="F7302" s="749" t="s">
        <v>21344</v>
      </c>
      <c r="G7302" s="749" t="s">
        <v>21345</v>
      </c>
      <c r="H7302" s="749" t="s">
        <v>21349</v>
      </c>
      <c r="I7302" s="749" t="s">
        <v>30</v>
      </c>
      <c r="J7302" s="749" t="n">
        <v>16925.58</v>
      </c>
    </row>
    <row collapsed="false" customFormat="false" customHeight="true" hidden="true" ht="12.75" outlineLevel="0" r="7303">
      <c r="A7303" s="749" t="s">
        <v>21350</v>
      </c>
      <c r="B7303" s="749" t="str">
        <f aca="false">C7303&amp;D7303&amp;E7303&amp;F7303&amp;G7303&amp;H7303</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800MM,COMPRIMENTO ATE 1,0M. FORNECIMENTO</v>
      </c>
      <c r="C7303" s="749" t="s">
        <v>21341</v>
      </c>
      <c r="D7303" s="749" t="s">
        <v>21342</v>
      </c>
      <c r="E7303" s="749" t="s">
        <v>21343</v>
      </c>
      <c r="F7303" s="749" t="s">
        <v>21344</v>
      </c>
      <c r="G7303" s="749" t="s">
        <v>21345</v>
      </c>
      <c r="H7303" s="749" t="s">
        <v>21349</v>
      </c>
      <c r="I7303" s="749" t="s">
        <v>30</v>
      </c>
      <c r="J7303" s="749" t="n">
        <v>16925.58</v>
      </c>
    </row>
    <row collapsed="false" customFormat="false" customHeight="true" hidden="true" ht="12.75" outlineLevel="0" r="7304">
      <c r="A7304" s="749" t="s">
        <v>21351</v>
      </c>
      <c r="B7304" s="749" t="str">
        <f aca="false">C7304&amp;D7304&amp;E7304&amp;F7304&amp;G7304&amp;H7304</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900MM,COMPRIMENTO ATE 1,0M. FORNECIMENTO</v>
      </c>
      <c r="C7304" s="749" t="s">
        <v>21341</v>
      </c>
      <c r="D7304" s="749" t="s">
        <v>21342</v>
      </c>
      <c r="E7304" s="749" t="s">
        <v>21343</v>
      </c>
      <c r="F7304" s="749" t="s">
        <v>21344</v>
      </c>
      <c r="G7304" s="749" t="s">
        <v>21345</v>
      </c>
      <c r="H7304" s="749" t="s">
        <v>21352</v>
      </c>
      <c r="I7304" s="749" t="s">
        <v>30</v>
      </c>
      <c r="J7304" s="749" t="n">
        <v>24529.86</v>
      </c>
    </row>
    <row collapsed="false" customFormat="false" customHeight="true" hidden="true" ht="12.75" outlineLevel="0" r="7305">
      <c r="A7305" s="749" t="s">
        <v>21353</v>
      </c>
      <c r="B7305" s="749" t="str">
        <f aca="false">C7305&amp;D7305&amp;E7305&amp;F7305&amp;G7305&amp;H7305</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900MM,COMPRIMENTO ATE 1,0M. FORNECIMENTO</v>
      </c>
      <c r="C7305" s="749" t="s">
        <v>21341</v>
      </c>
      <c r="D7305" s="749" t="s">
        <v>21342</v>
      </c>
      <c r="E7305" s="749" t="s">
        <v>21343</v>
      </c>
      <c r="F7305" s="749" t="s">
        <v>21344</v>
      </c>
      <c r="G7305" s="749" t="s">
        <v>21345</v>
      </c>
      <c r="H7305" s="749" t="s">
        <v>21352</v>
      </c>
      <c r="I7305" s="749" t="s">
        <v>30</v>
      </c>
      <c r="J7305" s="749" t="n">
        <v>24529.86</v>
      </c>
    </row>
    <row collapsed="false" customFormat="false" customHeight="true" hidden="true" ht="12.75" outlineLevel="0" r="7306">
      <c r="A7306" s="749" t="s">
        <v>21354</v>
      </c>
      <c r="B7306" s="749" t="str">
        <f aca="false">C7306&amp;D7306&amp;E7306&amp;F7306&amp;G7306&amp;H7306</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1000MM,COMPRIMENTO ATE 1,0M. FORNECIMENTO</v>
      </c>
      <c r="C7306" s="749" t="s">
        <v>21341</v>
      </c>
      <c r="D7306" s="749" t="s">
        <v>21342</v>
      </c>
      <c r="E7306" s="749" t="s">
        <v>21343</v>
      </c>
      <c r="F7306" s="749" t="s">
        <v>21344</v>
      </c>
      <c r="G7306" s="749" t="s">
        <v>21345</v>
      </c>
      <c r="H7306" s="749" t="s">
        <v>21355</v>
      </c>
      <c r="I7306" s="749" t="s">
        <v>30</v>
      </c>
      <c r="J7306" s="749" t="n">
        <v>25494.28</v>
      </c>
    </row>
    <row collapsed="false" customFormat="false" customHeight="true" hidden="true" ht="12.75" outlineLevel="0" r="7307">
      <c r="A7307" s="749" t="s">
        <v>21356</v>
      </c>
      <c r="B7307" s="749" t="str">
        <f aca="false">C7307&amp;D7307&amp;E7307&amp;F7307&amp;G7307&amp;H7307</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1000MM,COMPRIMENTO ATE 1,0M. FORNECIMENTO</v>
      </c>
      <c r="C7307" s="749" t="s">
        <v>21341</v>
      </c>
      <c r="D7307" s="749" t="s">
        <v>21342</v>
      </c>
      <c r="E7307" s="749" t="s">
        <v>21343</v>
      </c>
      <c r="F7307" s="749" t="s">
        <v>21344</v>
      </c>
      <c r="G7307" s="749" t="s">
        <v>21345</v>
      </c>
      <c r="H7307" s="749" t="s">
        <v>21355</v>
      </c>
      <c r="I7307" s="749" t="s">
        <v>30</v>
      </c>
      <c r="J7307" s="749" t="n">
        <v>25494.28</v>
      </c>
    </row>
    <row collapsed="false" customFormat="false" customHeight="true" hidden="true" ht="12.75" outlineLevel="0" r="7308">
      <c r="A7308" s="749" t="s">
        <v>21357</v>
      </c>
      <c r="B7308" s="749" t="str">
        <f aca="false">C7308&amp;D7308&amp;E7308&amp;F7308&amp;G7308&amp;H7308</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1200MM,COMPRIMENTO ATE 1,0M. FORNECIMENTO</v>
      </c>
      <c r="C7308" s="749" t="s">
        <v>21341</v>
      </c>
      <c r="D7308" s="749" t="s">
        <v>21342</v>
      </c>
      <c r="E7308" s="749" t="s">
        <v>21343</v>
      </c>
      <c r="F7308" s="749" t="s">
        <v>21344</v>
      </c>
      <c r="G7308" s="749" t="s">
        <v>21345</v>
      </c>
      <c r="H7308" s="749" t="s">
        <v>21358</v>
      </c>
      <c r="I7308" s="749" t="s">
        <v>30</v>
      </c>
      <c r="J7308" s="749" t="n">
        <v>36537.74</v>
      </c>
    </row>
    <row collapsed="false" customFormat="false" customHeight="true" hidden="true" ht="12.75" outlineLevel="0" r="7309">
      <c r="A7309" s="749" t="s">
        <v>21359</v>
      </c>
      <c r="B7309" s="749" t="str">
        <f aca="false">C7309&amp;D7309&amp;E7309&amp;F7309&amp;G7309&amp;H7309</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1200MM,COMPRIMENTO ATE 1,0M. FORNECIMENTO</v>
      </c>
      <c r="C7309" s="749" t="s">
        <v>21341</v>
      </c>
      <c r="D7309" s="749" t="s">
        <v>21342</v>
      </c>
      <c r="E7309" s="749" t="s">
        <v>21343</v>
      </c>
      <c r="F7309" s="749" t="s">
        <v>21344</v>
      </c>
      <c r="G7309" s="749" t="s">
        <v>21345</v>
      </c>
      <c r="H7309" s="749" t="s">
        <v>21358</v>
      </c>
      <c r="I7309" s="749" t="s">
        <v>30</v>
      </c>
      <c r="J7309" s="749" t="n">
        <v>36537.74</v>
      </c>
    </row>
    <row collapsed="false" customFormat="false" customHeight="true" hidden="true" ht="12.75" outlineLevel="0" r="7310">
      <c r="A7310" s="749" t="s">
        <v>21360</v>
      </c>
      <c r="B7310" s="749" t="str">
        <f aca="false">C7310&amp;D7310&amp;E7310&amp;F7310&amp;G7310&amp;H7310</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80MM,COMPRIMENTO ATE 1,0M. FORNECIMENTO</v>
      </c>
      <c r="C7310" s="749" t="s">
        <v>21301</v>
      </c>
      <c r="D7310" s="749" t="s">
        <v>21361</v>
      </c>
      <c r="E7310" s="749" t="s">
        <v>21303</v>
      </c>
      <c r="F7310" s="749" t="s">
        <v>21309</v>
      </c>
      <c r="G7310" s="749" t="s">
        <v>21310</v>
      </c>
      <c r="H7310" s="749" t="s">
        <v>21362</v>
      </c>
      <c r="I7310" s="749" t="s">
        <v>30</v>
      </c>
      <c r="J7310" s="749" t="n">
        <v>1208.06</v>
      </c>
    </row>
    <row collapsed="false" customFormat="false" customHeight="true" hidden="true" ht="12.75" outlineLevel="0" r="7311">
      <c r="A7311" s="749" t="s">
        <v>21363</v>
      </c>
      <c r="B7311" s="749" t="str">
        <f aca="false">C7311&amp;D7311&amp;E7311&amp;F7311&amp;G7311&amp;H7311</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80MM,COMPRIMENTO ATE 1,0M. FORNECIMENTO</v>
      </c>
      <c r="C7311" s="749" t="s">
        <v>21301</v>
      </c>
      <c r="D7311" s="749" t="s">
        <v>21361</v>
      </c>
      <c r="E7311" s="749" t="s">
        <v>21303</v>
      </c>
      <c r="F7311" s="749" t="s">
        <v>21309</v>
      </c>
      <c r="G7311" s="749" t="s">
        <v>21310</v>
      </c>
      <c r="H7311" s="749" t="s">
        <v>21362</v>
      </c>
      <c r="I7311" s="749" t="s">
        <v>30</v>
      </c>
      <c r="J7311" s="749" t="n">
        <v>1208.06</v>
      </c>
    </row>
    <row collapsed="false" customFormat="false" customHeight="true" hidden="true" ht="12.75" outlineLevel="0" r="7312">
      <c r="A7312" s="749" t="s">
        <v>21364</v>
      </c>
      <c r="B7312" s="749" t="str">
        <f aca="false">C7312&amp;D7312&amp;E7312&amp;F7312&amp;G7312&amp;H7312</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100MM,COMPRIMENTO ATE 1,0M. FORNECIMENTO</v>
      </c>
      <c r="C7312" s="749" t="s">
        <v>21301</v>
      </c>
      <c r="D7312" s="749" t="s">
        <v>21361</v>
      </c>
      <c r="E7312" s="749" t="s">
        <v>21303</v>
      </c>
      <c r="F7312" s="749" t="s">
        <v>21309</v>
      </c>
      <c r="G7312" s="749" t="s">
        <v>21310</v>
      </c>
      <c r="H7312" s="749" t="s">
        <v>21311</v>
      </c>
      <c r="I7312" s="749" t="s">
        <v>30</v>
      </c>
      <c r="J7312" s="749" t="n">
        <v>1344.29</v>
      </c>
    </row>
    <row collapsed="false" customFormat="false" customHeight="true" hidden="true" ht="12.75" outlineLevel="0" r="7313">
      <c r="A7313" s="749" t="s">
        <v>21365</v>
      </c>
      <c r="B7313" s="749" t="str">
        <f aca="false">C7313&amp;D7313&amp;E7313&amp;F7313&amp;G7313&amp;H7313</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100MM,COMPRIMENTO ATE 1,0M. FORNECIMENTO</v>
      </c>
      <c r="C7313" s="749" t="s">
        <v>21301</v>
      </c>
      <c r="D7313" s="749" t="s">
        <v>21361</v>
      </c>
      <c r="E7313" s="749" t="s">
        <v>21303</v>
      </c>
      <c r="F7313" s="749" t="s">
        <v>21309</v>
      </c>
      <c r="G7313" s="749" t="s">
        <v>21310</v>
      </c>
      <c r="H7313" s="749" t="s">
        <v>21311</v>
      </c>
      <c r="I7313" s="749" t="s">
        <v>30</v>
      </c>
      <c r="J7313" s="749" t="n">
        <v>1344.29</v>
      </c>
    </row>
    <row collapsed="false" customFormat="false" customHeight="true" hidden="true" ht="12.75" outlineLevel="0" r="7314">
      <c r="A7314" s="749" t="s">
        <v>21366</v>
      </c>
      <c r="B7314" s="749" t="str">
        <f aca="false">C7314&amp;D7314&amp;E7314&amp;F7314&amp;G7314&amp;H7314</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150MM,COMPRIMENTO ATE 1,0M. FORNECIMENTO</v>
      </c>
      <c r="C7314" s="749" t="s">
        <v>21301</v>
      </c>
      <c r="D7314" s="749" t="s">
        <v>21361</v>
      </c>
      <c r="E7314" s="749" t="s">
        <v>21303</v>
      </c>
      <c r="F7314" s="749" t="s">
        <v>21309</v>
      </c>
      <c r="G7314" s="749" t="s">
        <v>21310</v>
      </c>
      <c r="H7314" s="749" t="s">
        <v>21314</v>
      </c>
      <c r="I7314" s="749" t="s">
        <v>30</v>
      </c>
      <c r="J7314" s="749" t="n">
        <v>1661.85</v>
      </c>
    </row>
    <row collapsed="false" customFormat="false" customHeight="true" hidden="true" ht="12.75" outlineLevel="0" r="7315">
      <c r="A7315" s="749" t="s">
        <v>21367</v>
      </c>
      <c r="B7315" s="749" t="str">
        <f aca="false">C7315&amp;D7315&amp;E7315&amp;F7315&amp;G7315&amp;H7315</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150MM,COMPRIMENTO ATE 1,0M. FORNECIMENTO</v>
      </c>
      <c r="C7315" s="749" t="s">
        <v>21301</v>
      </c>
      <c r="D7315" s="749" t="s">
        <v>21361</v>
      </c>
      <c r="E7315" s="749" t="s">
        <v>21303</v>
      </c>
      <c r="F7315" s="749" t="s">
        <v>21309</v>
      </c>
      <c r="G7315" s="749" t="s">
        <v>21310</v>
      </c>
      <c r="H7315" s="749" t="s">
        <v>21314</v>
      </c>
      <c r="I7315" s="749" t="s">
        <v>30</v>
      </c>
      <c r="J7315" s="749" t="n">
        <v>1661.85</v>
      </c>
    </row>
    <row collapsed="false" customFormat="false" customHeight="true" hidden="true" ht="12.75" outlineLevel="0" r="7316">
      <c r="A7316" s="749" t="s">
        <v>21368</v>
      </c>
      <c r="B7316" s="749" t="str">
        <f aca="false">C7316&amp;D7316&amp;E7316&amp;F7316&amp;G7316&amp;H7316</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200MM,COMPRIMENTO ATE 1,0M. FORNECIMENTO</v>
      </c>
      <c r="C7316" s="749" t="s">
        <v>21301</v>
      </c>
      <c r="D7316" s="749" t="s">
        <v>21361</v>
      </c>
      <c r="E7316" s="749" t="s">
        <v>21303</v>
      </c>
      <c r="F7316" s="749" t="s">
        <v>21309</v>
      </c>
      <c r="G7316" s="749" t="s">
        <v>21310</v>
      </c>
      <c r="H7316" s="749" t="s">
        <v>21317</v>
      </c>
      <c r="I7316" s="749" t="s">
        <v>30</v>
      </c>
      <c r="J7316" s="749" t="n">
        <v>2001.02</v>
      </c>
    </row>
    <row collapsed="false" customFormat="false" customHeight="true" hidden="true" ht="12.75" outlineLevel="0" r="7317">
      <c r="A7317" s="749" t="s">
        <v>21369</v>
      </c>
      <c r="B7317" s="749" t="str">
        <f aca="false">C7317&amp;D7317&amp;E7317&amp;F7317&amp;G7317&amp;H7317</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200MM,COMPRIMENTO ATE 1,0M. FORNECIMENTO</v>
      </c>
      <c r="C7317" s="749" t="s">
        <v>21301</v>
      </c>
      <c r="D7317" s="749" t="s">
        <v>21361</v>
      </c>
      <c r="E7317" s="749" t="s">
        <v>21303</v>
      </c>
      <c r="F7317" s="749" t="s">
        <v>21309</v>
      </c>
      <c r="G7317" s="749" t="s">
        <v>21310</v>
      </c>
      <c r="H7317" s="749" t="s">
        <v>21317</v>
      </c>
      <c r="I7317" s="749" t="s">
        <v>30</v>
      </c>
      <c r="J7317" s="749" t="n">
        <v>2001.02</v>
      </c>
    </row>
    <row collapsed="false" customFormat="false" customHeight="true" hidden="true" ht="12.75" outlineLevel="0" r="7318">
      <c r="A7318" s="749" t="s">
        <v>21370</v>
      </c>
      <c r="B7318" s="749" t="str">
        <f aca="false">C7318&amp;D7318&amp;E7318&amp;F7318&amp;G7318&amp;H7318</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250MM,COMPRIMENTO ATE 1,0M. FORNECIMENTO</v>
      </c>
      <c r="C7318" s="749" t="s">
        <v>21301</v>
      </c>
      <c r="D7318" s="749" t="s">
        <v>21361</v>
      </c>
      <c r="E7318" s="749" t="s">
        <v>21303</v>
      </c>
      <c r="F7318" s="749" t="s">
        <v>21309</v>
      </c>
      <c r="G7318" s="749" t="s">
        <v>21310</v>
      </c>
      <c r="H7318" s="749" t="s">
        <v>21320</v>
      </c>
      <c r="I7318" s="749" t="s">
        <v>30</v>
      </c>
      <c r="J7318" s="749" t="n">
        <v>2431.93</v>
      </c>
    </row>
    <row collapsed="false" customFormat="false" customHeight="true" hidden="true" ht="12.75" outlineLevel="0" r="7319">
      <c r="A7319" s="749" t="s">
        <v>21371</v>
      </c>
      <c r="B7319" s="749" t="str">
        <f aca="false">C7319&amp;D7319&amp;E7319&amp;F7319&amp;G7319&amp;H7319</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250MM,COMPRIMENTO ATE 1,0M. FORNECIMENTO</v>
      </c>
      <c r="C7319" s="749" t="s">
        <v>21301</v>
      </c>
      <c r="D7319" s="749" t="s">
        <v>21361</v>
      </c>
      <c r="E7319" s="749" t="s">
        <v>21303</v>
      </c>
      <c r="F7319" s="749" t="s">
        <v>21309</v>
      </c>
      <c r="G7319" s="749" t="s">
        <v>21310</v>
      </c>
      <c r="H7319" s="749" t="s">
        <v>21320</v>
      </c>
      <c r="I7319" s="749" t="s">
        <v>30</v>
      </c>
      <c r="J7319" s="749" t="n">
        <v>2431.93</v>
      </c>
    </row>
    <row collapsed="false" customFormat="false" customHeight="true" hidden="true" ht="12.75" outlineLevel="0" r="7320">
      <c r="A7320" s="749" t="s">
        <v>21372</v>
      </c>
      <c r="B7320" s="749" t="str">
        <f aca="false">C7320&amp;D7320&amp;E7320&amp;F7320&amp;G7320&amp;H7320</f>
        <v>TUBO DE FERRO FUNDIDO DUCTIL COM 2 FLANGES SOLDADOS,ESPESSURA CLASSE K-9,CLASSE DE PRESSAO PN-16,REVESTIDO EXTERNAMENTECOM ARGAMASSA DE CIMENTO ALUMINOSO E EXTERNAMENTE COM ZINCOMETALICO E PINTURA EPOXI NA COR VERMELHA,PARA ESGOTO SANITARIO,CONFORME NBR 15420 E NBR 7560,EXCL.ACESSORIOS PARA JUNTA,COM DIAMETRO DE 300MM,COMPRIMENTO ATE 1,0M. FORNECIMENTO</v>
      </c>
      <c r="C7320" s="749" t="s">
        <v>21301</v>
      </c>
      <c r="D7320" s="749" t="s">
        <v>21373</v>
      </c>
      <c r="E7320" s="749" t="s">
        <v>21303</v>
      </c>
      <c r="F7320" s="749" t="s">
        <v>21309</v>
      </c>
      <c r="G7320" s="749" t="s">
        <v>21310</v>
      </c>
      <c r="H7320" s="749" t="s">
        <v>21323</v>
      </c>
      <c r="I7320" s="749" t="s">
        <v>30</v>
      </c>
      <c r="J7320" s="749" t="n">
        <v>2950.38</v>
      </c>
    </row>
    <row collapsed="false" customFormat="false" customHeight="true" hidden="true" ht="12.75" outlineLevel="0" r="7321">
      <c r="A7321" s="749" t="s">
        <v>21374</v>
      </c>
      <c r="B7321" s="749" t="str">
        <f aca="false">C7321&amp;D7321&amp;E7321&amp;F7321&amp;G7321&amp;H7321</f>
        <v>TUBO DE FERRO FUNDIDO DUCTIL COM 2 FLANGES SOLDADOS,ESPESSURA CLASSE K-9,CLASSE DE PRESSAO PN-16,REVESTIDO EXTERNAMENTECOM ARGAMASSA DE CIMENTO ALUMINOSO E EXTERNAMENTE COM ZINCOMETALICO E PINTURA EPOXI NA COR VERMELHA,PARA ESGOTO SANITARIO,CONFORME NBR 15420 E NBR 7560,EXCL.ACESSORIOS PARA JUNTA,COM DIAMETRO DE 300MM,COMPRIMENTO ATE 1,0M. FORNECIMENTO</v>
      </c>
      <c r="C7321" s="749" t="s">
        <v>21301</v>
      </c>
      <c r="D7321" s="749" t="s">
        <v>21373</v>
      </c>
      <c r="E7321" s="749" t="s">
        <v>21303</v>
      </c>
      <c r="F7321" s="749" t="s">
        <v>21309</v>
      </c>
      <c r="G7321" s="749" t="s">
        <v>21310</v>
      </c>
      <c r="H7321" s="749" t="s">
        <v>21323</v>
      </c>
      <c r="I7321" s="749" t="s">
        <v>30</v>
      </c>
      <c r="J7321" s="749" t="n">
        <v>2950.38</v>
      </c>
    </row>
    <row collapsed="false" customFormat="false" customHeight="true" hidden="true" ht="12.75" outlineLevel="0" r="7322">
      <c r="A7322" s="749" t="s">
        <v>21375</v>
      </c>
      <c r="B7322" s="749" t="str">
        <f aca="false">C7322&amp;D7322&amp;E7322&amp;F7322&amp;G7322&amp;H7322</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350MM,COMPRIMENTO ATE 1,0M. FORNECIMENTO</v>
      </c>
      <c r="C7322" s="749" t="s">
        <v>21301</v>
      </c>
      <c r="D7322" s="749" t="s">
        <v>21361</v>
      </c>
      <c r="E7322" s="749" t="s">
        <v>21303</v>
      </c>
      <c r="F7322" s="749" t="s">
        <v>21309</v>
      </c>
      <c r="G7322" s="749" t="s">
        <v>21310</v>
      </c>
      <c r="H7322" s="749" t="s">
        <v>21326</v>
      </c>
      <c r="I7322" s="749" t="s">
        <v>30</v>
      </c>
      <c r="J7322" s="749" t="n">
        <v>3443.41</v>
      </c>
    </row>
    <row collapsed="false" customFormat="false" customHeight="true" hidden="true" ht="12.75" outlineLevel="0" r="7323">
      <c r="A7323" s="749" t="s">
        <v>21376</v>
      </c>
      <c r="B7323" s="749" t="str">
        <f aca="false">C7323&amp;D7323&amp;E7323&amp;F7323&amp;G7323&amp;H7323</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350MM,COMPRIMENTO ATE 1,0M. FORNECIMENTO</v>
      </c>
      <c r="C7323" s="749" t="s">
        <v>21301</v>
      </c>
      <c r="D7323" s="749" t="s">
        <v>21361</v>
      </c>
      <c r="E7323" s="749" t="s">
        <v>21303</v>
      </c>
      <c r="F7323" s="749" t="s">
        <v>21309</v>
      </c>
      <c r="G7323" s="749" t="s">
        <v>21310</v>
      </c>
      <c r="H7323" s="749" t="s">
        <v>21326</v>
      </c>
      <c r="I7323" s="749" t="s">
        <v>30</v>
      </c>
      <c r="J7323" s="749" t="n">
        <v>3443.41</v>
      </c>
    </row>
    <row collapsed="false" customFormat="false" customHeight="true" hidden="true" ht="12.75" outlineLevel="0" r="7324">
      <c r="A7324" s="749" t="s">
        <v>21377</v>
      </c>
      <c r="B7324" s="749" t="str">
        <f aca="false">C7324&amp;D7324&amp;E7324&amp;F7324&amp;G7324&amp;H7324</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400MM,COMPRIMENTO ATE 1,0M. FORNECIMENTO</v>
      </c>
      <c r="C7324" s="749" t="s">
        <v>21301</v>
      </c>
      <c r="D7324" s="749" t="s">
        <v>21361</v>
      </c>
      <c r="E7324" s="749" t="s">
        <v>21303</v>
      </c>
      <c r="F7324" s="749" t="s">
        <v>21309</v>
      </c>
      <c r="G7324" s="749" t="s">
        <v>21310</v>
      </c>
      <c r="H7324" s="749" t="s">
        <v>21329</v>
      </c>
      <c r="I7324" s="749" t="s">
        <v>30</v>
      </c>
      <c r="J7324" s="749" t="n">
        <v>4058.78</v>
      </c>
    </row>
    <row collapsed="false" customFormat="false" customHeight="true" hidden="true" ht="12.75" outlineLevel="0" r="7325">
      <c r="A7325" s="749" t="s">
        <v>21378</v>
      </c>
      <c r="B7325" s="749" t="str">
        <f aca="false">C7325&amp;D7325&amp;E7325&amp;F7325&amp;G7325&amp;H7325</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400MM,COMPRIMENTO ATE 1,0M. FORNECIMENTO</v>
      </c>
      <c r="C7325" s="749" t="s">
        <v>21301</v>
      </c>
      <c r="D7325" s="749" t="s">
        <v>21361</v>
      </c>
      <c r="E7325" s="749" t="s">
        <v>21303</v>
      </c>
      <c r="F7325" s="749" t="s">
        <v>21309</v>
      </c>
      <c r="G7325" s="749" t="s">
        <v>21310</v>
      </c>
      <c r="H7325" s="749" t="s">
        <v>21329</v>
      </c>
      <c r="I7325" s="749" t="s">
        <v>30</v>
      </c>
      <c r="J7325" s="749" t="n">
        <v>4058.78</v>
      </c>
    </row>
    <row collapsed="false" customFormat="false" customHeight="true" hidden="true" ht="12.75" outlineLevel="0" r="7326">
      <c r="A7326" s="749" t="s">
        <v>21379</v>
      </c>
      <c r="B7326" s="749" t="str">
        <f aca="false">C7326&amp;D7326&amp;E7326&amp;F7326&amp;G7326&amp;H7326</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450MM,COMPRIMENTO ATE 1,0M. FORNECIMENTO</v>
      </c>
      <c r="C7326" s="749" t="s">
        <v>21301</v>
      </c>
      <c r="D7326" s="749" t="s">
        <v>21361</v>
      </c>
      <c r="E7326" s="749" t="s">
        <v>21303</v>
      </c>
      <c r="F7326" s="749" t="s">
        <v>21309</v>
      </c>
      <c r="G7326" s="749" t="s">
        <v>21310</v>
      </c>
      <c r="H7326" s="749" t="s">
        <v>21332</v>
      </c>
      <c r="I7326" s="749" t="s">
        <v>30</v>
      </c>
      <c r="J7326" s="749" t="n">
        <v>4951.04</v>
      </c>
    </row>
    <row collapsed="false" customFormat="false" customHeight="true" hidden="true" ht="12.75" outlineLevel="0" r="7327">
      <c r="A7327" s="749" t="s">
        <v>21380</v>
      </c>
      <c r="B7327" s="749" t="str">
        <f aca="false">C7327&amp;D7327&amp;E7327&amp;F7327&amp;G7327&amp;H7327</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450MM,COMPRIMENTO ATE 1,0M. FORNECIMENTO</v>
      </c>
      <c r="C7327" s="749" t="s">
        <v>21301</v>
      </c>
      <c r="D7327" s="749" t="s">
        <v>21361</v>
      </c>
      <c r="E7327" s="749" t="s">
        <v>21303</v>
      </c>
      <c r="F7327" s="749" t="s">
        <v>21309</v>
      </c>
      <c r="G7327" s="749" t="s">
        <v>21310</v>
      </c>
      <c r="H7327" s="749" t="s">
        <v>21332</v>
      </c>
      <c r="I7327" s="749" t="s">
        <v>30</v>
      </c>
      <c r="J7327" s="749" t="n">
        <v>4951.04</v>
      </c>
    </row>
    <row collapsed="false" customFormat="false" customHeight="true" hidden="true" ht="12.75" outlineLevel="0" r="7328">
      <c r="A7328" s="749" t="s">
        <v>21381</v>
      </c>
      <c r="B7328" s="749" t="str">
        <f aca="false">C7328&amp;D7328&amp;E7328&amp;F7328&amp;G7328&amp;H7328</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500MM,COMPRIMENTO ATE 1,0M. FORNECIMENTO</v>
      </c>
      <c r="C7328" s="749" t="s">
        <v>21301</v>
      </c>
      <c r="D7328" s="749" t="s">
        <v>21361</v>
      </c>
      <c r="E7328" s="749" t="s">
        <v>21303</v>
      </c>
      <c r="F7328" s="749" t="s">
        <v>21309</v>
      </c>
      <c r="G7328" s="749" t="s">
        <v>21310</v>
      </c>
      <c r="H7328" s="749" t="s">
        <v>21335</v>
      </c>
      <c r="I7328" s="749" t="s">
        <v>30</v>
      </c>
      <c r="J7328" s="749" t="n">
        <v>5741.57</v>
      </c>
    </row>
    <row collapsed="false" customFormat="false" customHeight="true" hidden="true" ht="12.75" outlineLevel="0" r="7329">
      <c r="A7329" s="749" t="s">
        <v>21382</v>
      </c>
      <c r="B7329" s="749" t="str">
        <f aca="false">C7329&amp;D7329&amp;E7329&amp;F7329&amp;G7329&amp;H7329</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500MM,COMPRIMENTO ATE 1,0M. FORNECIMENTO</v>
      </c>
      <c r="C7329" s="749" t="s">
        <v>21301</v>
      </c>
      <c r="D7329" s="749" t="s">
        <v>21361</v>
      </c>
      <c r="E7329" s="749" t="s">
        <v>21303</v>
      </c>
      <c r="F7329" s="749" t="s">
        <v>21309</v>
      </c>
      <c r="G7329" s="749" t="s">
        <v>21310</v>
      </c>
      <c r="H7329" s="749" t="s">
        <v>21335</v>
      </c>
      <c r="I7329" s="749" t="s">
        <v>30</v>
      </c>
      <c r="J7329" s="749" t="n">
        <v>5741.57</v>
      </c>
    </row>
    <row collapsed="false" customFormat="false" customHeight="true" hidden="true" ht="12.75" outlineLevel="0" r="7330">
      <c r="A7330" s="749" t="s">
        <v>21383</v>
      </c>
      <c r="B7330" s="749" t="str">
        <f aca="false">C7330&amp;D7330&amp;E7330&amp;F7330&amp;G7330&amp;H7330</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600MM,COMPRIMENTO ATE 1,0M. FORNECIMENTO</v>
      </c>
      <c r="C7330" s="749" t="s">
        <v>21301</v>
      </c>
      <c r="D7330" s="749" t="s">
        <v>21361</v>
      </c>
      <c r="E7330" s="749" t="s">
        <v>21303</v>
      </c>
      <c r="F7330" s="749" t="s">
        <v>21309</v>
      </c>
      <c r="G7330" s="749" t="s">
        <v>21310</v>
      </c>
      <c r="H7330" s="749" t="s">
        <v>21338</v>
      </c>
      <c r="I7330" s="749" t="s">
        <v>30</v>
      </c>
      <c r="J7330" s="749" t="n">
        <v>7834.33</v>
      </c>
    </row>
    <row collapsed="false" customFormat="false" customHeight="true" hidden="true" ht="12.75" outlineLevel="0" r="7331">
      <c r="A7331" s="749" t="s">
        <v>21384</v>
      </c>
      <c r="B7331" s="749" t="str">
        <f aca="false">C7331&amp;D7331&amp;E7331&amp;F7331&amp;G7331&amp;H7331</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600MM,COMPRIMENTO ATE 1,0M. FORNECIMENTO</v>
      </c>
      <c r="C7331" s="749" t="s">
        <v>21301</v>
      </c>
      <c r="D7331" s="749" t="s">
        <v>21361</v>
      </c>
      <c r="E7331" s="749" t="s">
        <v>21303</v>
      </c>
      <c r="F7331" s="749" t="s">
        <v>21309</v>
      </c>
      <c r="G7331" s="749" t="s">
        <v>21310</v>
      </c>
      <c r="H7331" s="749" t="s">
        <v>21338</v>
      </c>
      <c r="I7331" s="749" t="s">
        <v>30</v>
      </c>
      <c r="J7331" s="749" t="n">
        <v>7834.33</v>
      </c>
    </row>
    <row collapsed="false" customFormat="false" customHeight="true" hidden="true" ht="12.75" outlineLevel="0" r="7332">
      <c r="A7332" s="749" t="s">
        <v>21385</v>
      </c>
      <c r="B7332" s="749" t="str">
        <f aca="false">C7332&amp;D7332&amp;E7332&amp;F7332&amp;G7332&amp;H7332</f>
        <v>TUBO DE FERRO FUNDIDO DUCTIL COM 2 FLANGES ROSCADOS,ESPESSURA CLASSE K-12,CLASSE DE PRESSAO PN-16,REVESTIDO INTERNAMENTE COM ARGAMASSA DE CIMENTO ALUMINOSO E EXTERNAMENTE COM ZINCO METALICO E PINTURA EPOXI NA COR VERMELHA,PARA ESGOTO SANITARIO,CONFORME NBR 15420 E NBR 7560,EXCL.ACESSORIOS PARA JUNTA,COM DIAMETRO DE  700MM,COMPRIMENTO ATE 1,0M. FORNECIMENTO</v>
      </c>
      <c r="C7332" s="749" t="s">
        <v>21341</v>
      </c>
      <c r="D7332" s="749" t="s">
        <v>21386</v>
      </c>
      <c r="E7332" s="749" t="s">
        <v>21343</v>
      </c>
      <c r="F7332" s="749" t="s">
        <v>21344</v>
      </c>
      <c r="G7332" s="749" t="s">
        <v>21345</v>
      </c>
      <c r="H7332" s="749" t="s">
        <v>21346</v>
      </c>
      <c r="I7332" s="749" t="s">
        <v>30</v>
      </c>
      <c r="J7332" s="749" t="n">
        <v>13692.19</v>
      </c>
    </row>
    <row collapsed="false" customFormat="false" customHeight="true" hidden="true" ht="12.75" outlineLevel="0" r="7333">
      <c r="A7333" s="749" t="s">
        <v>21387</v>
      </c>
      <c r="B7333" s="749" t="str">
        <f aca="false">C7333&amp;D7333&amp;E7333&amp;F7333&amp;G7333&amp;H7333</f>
        <v>TUBO DE FERRO FUNDIDO DUCTIL COM 2 FLANGES ROSCADOS,ESPESSURA CLASSE K-12,CLASSE DE PRESSAO PN-16,REVESTIDO INTERNAMENTE COM ARGAMASSA DE CIMENTO ALUMINOSO E EXTERNAMENTE COM ZINCO METALICO E PINTURA EPOXI NA COR VERMELHA,PARA ESGOTO SANITARIO,CONFORME NBR 15420 E NBR 7560,EXCL.ACESSORIOS PARA JUNTA,COM DIAMETRO DE  700MM,COMPRIMENTO ATE 1,0M. FORNECIMENTO</v>
      </c>
      <c r="C7333" s="749" t="s">
        <v>21341</v>
      </c>
      <c r="D7333" s="749" t="s">
        <v>21386</v>
      </c>
      <c r="E7333" s="749" t="s">
        <v>21343</v>
      </c>
      <c r="F7333" s="749" t="s">
        <v>21344</v>
      </c>
      <c r="G7333" s="749" t="s">
        <v>21345</v>
      </c>
      <c r="H7333" s="749" t="s">
        <v>21346</v>
      </c>
      <c r="I7333" s="749" t="s">
        <v>30</v>
      </c>
      <c r="J7333" s="749" t="n">
        <v>13692.19</v>
      </c>
    </row>
    <row collapsed="false" customFormat="false" customHeight="true" hidden="true" ht="12.75" outlineLevel="0" r="7334">
      <c r="A7334" s="749" t="s">
        <v>21388</v>
      </c>
      <c r="B7334" s="749" t="str">
        <f aca="false">C7334&amp;D7334&amp;E7334&amp;F7334&amp;G7334&amp;H7334</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1,0M. FORNECIMENTO</v>
      </c>
      <c r="C7334" s="749" t="s">
        <v>20984</v>
      </c>
      <c r="D7334" s="749" t="s">
        <v>21389</v>
      </c>
      <c r="E7334" s="749" t="s">
        <v>21390</v>
      </c>
      <c r="F7334" s="749" t="s">
        <v>21391</v>
      </c>
      <c r="G7334" s="749" t="s">
        <v>21392</v>
      </c>
      <c r="H7334" s="749" t="s">
        <v>21393</v>
      </c>
      <c r="I7334" s="749" t="s">
        <v>30</v>
      </c>
      <c r="J7334" s="749" t="n">
        <v>19023.86</v>
      </c>
    </row>
    <row collapsed="false" customFormat="false" customHeight="true" hidden="true" ht="12.75" outlineLevel="0" r="7335">
      <c r="A7335" s="749" t="s">
        <v>21394</v>
      </c>
      <c r="B7335" s="749" t="str">
        <f aca="false">C7335&amp;D7335&amp;E7335&amp;F7335&amp;G7335&amp;H7335</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1,0M. FORNECIMENTO</v>
      </c>
      <c r="C7335" s="749" t="s">
        <v>20984</v>
      </c>
      <c r="D7335" s="749" t="s">
        <v>21389</v>
      </c>
      <c r="E7335" s="749" t="s">
        <v>21390</v>
      </c>
      <c r="F7335" s="749" t="s">
        <v>21391</v>
      </c>
      <c r="G7335" s="749" t="s">
        <v>21392</v>
      </c>
      <c r="H7335" s="749" t="s">
        <v>21393</v>
      </c>
      <c r="I7335" s="749" t="s">
        <v>30</v>
      </c>
      <c r="J7335" s="749" t="n">
        <v>19023.86</v>
      </c>
    </row>
    <row collapsed="false" customFormat="false" customHeight="true" hidden="true" ht="12.75" outlineLevel="0" r="7336">
      <c r="A7336" s="749" t="s">
        <v>21395</v>
      </c>
      <c r="B7336" s="749" t="str">
        <f aca="false">C7336&amp;D7336&amp;E7336&amp;F7336&amp;G7336&amp;H7336</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1,5M. FORNECIMENTO</v>
      </c>
      <c r="C7336" s="749" t="s">
        <v>20984</v>
      </c>
      <c r="D7336" s="749" t="s">
        <v>21389</v>
      </c>
      <c r="E7336" s="749" t="s">
        <v>21390</v>
      </c>
      <c r="F7336" s="749" t="s">
        <v>21391</v>
      </c>
      <c r="G7336" s="749" t="s">
        <v>21392</v>
      </c>
      <c r="H7336" s="749" t="s">
        <v>21396</v>
      </c>
      <c r="I7336" s="749" t="s">
        <v>30</v>
      </c>
      <c r="J7336" s="749" t="n">
        <v>24419.22</v>
      </c>
    </row>
    <row collapsed="false" customFormat="false" customHeight="true" hidden="true" ht="12.75" outlineLevel="0" r="7337">
      <c r="A7337" s="749" t="s">
        <v>21397</v>
      </c>
      <c r="B7337" s="749" t="str">
        <f aca="false">C7337&amp;D7337&amp;E7337&amp;F7337&amp;G7337&amp;H7337</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1,5M. FORNECIMENTO</v>
      </c>
      <c r="C7337" s="749" t="s">
        <v>20984</v>
      </c>
      <c r="D7337" s="749" t="s">
        <v>21389</v>
      </c>
      <c r="E7337" s="749" t="s">
        <v>21390</v>
      </c>
      <c r="F7337" s="749" t="s">
        <v>21391</v>
      </c>
      <c r="G7337" s="749" t="s">
        <v>21392</v>
      </c>
      <c r="H7337" s="749" t="s">
        <v>21396</v>
      </c>
      <c r="I7337" s="749" t="s">
        <v>30</v>
      </c>
      <c r="J7337" s="749" t="n">
        <v>24419.22</v>
      </c>
    </row>
    <row collapsed="false" customFormat="false" customHeight="true" hidden="true" ht="12.75" outlineLevel="0" r="7338">
      <c r="A7338" s="749" t="s">
        <v>21398</v>
      </c>
      <c r="B7338" s="749" t="str">
        <f aca="false">C7338&amp;D7338&amp;E7338&amp;F7338&amp;G7338&amp;H7338</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2,0M. FORNECIMENTO</v>
      </c>
      <c r="C7338" s="749" t="s">
        <v>20984</v>
      </c>
      <c r="D7338" s="749" t="s">
        <v>21389</v>
      </c>
      <c r="E7338" s="749" t="s">
        <v>21390</v>
      </c>
      <c r="F7338" s="749" t="s">
        <v>21391</v>
      </c>
      <c r="G7338" s="749" t="s">
        <v>21392</v>
      </c>
      <c r="H7338" s="749" t="s">
        <v>21399</v>
      </c>
      <c r="I7338" s="749" t="s">
        <v>30</v>
      </c>
      <c r="J7338" s="749" t="n">
        <v>36147.03</v>
      </c>
    </row>
    <row collapsed="false" customFormat="false" customHeight="true" hidden="true" ht="12.75" outlineLevel="0" r="7339">
      <c r="A7339" s="749" t="s">
        <v>21400</v>
      </c>
      <c r="B7339" s="749" t="str">
        <f aca="false">C7339&amp;D7339&amp;E7339&amp;F7339&amp;G7339&amp;H7339</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2,0M. FORNECIMENTO</v>
      </c>
      <c r="C7339" s="749" t="s">
        <v>20984</v>
      </c>
      <c r="D7339" s="749" t="s">
        <v>21389</v>
      </c>
      <c r="E7339" s="749" t="s">
        <v>21390</v>
      </c>
      <c r="F7339" s="749" t="s">
        <v>21391</v>
      </c>
      <c r="G7339" s="749" t="s">
        <v>21392</v>
      </c>
      <c r="H7339" s="749" t="s">
        <v>21399</v>
      </c>
      <c r="I7339" s="749" t="s">
        <v>30</v>
      </c>
      <c r="J7339" s="749" t="n">
        <v>36147.03</v>
      </c>
    </row>
    <row collapsed="false" customFormat="false" customHeight="true" hidden="true" ht="12.75" outlineLevel="0" r="7340">
      <c r="A7340" s="749" t="s">
        <v>21401</v>
      </c>
      <c r="B7340" s="749" t="str">
        <f aca="false">C7340&amp;D7340&amp;E7340&amp;F7340&amp;G7340&amp;H7340</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1,0M. FORNECIMENTO</v>
      </c>
      <c r="C7340" s="749" t="s">
        <v>20984</v>
      </c>
      <c r="D7340" s="749" t="s">
        <v>21389</v>
      </c>
      <c r="E7340" s="749" t="s">
        <v>21390</v>
      </c>
      <c r="F7340" s="749" t="s">
        <v>21391</v>
      </c>
      <c r="G7340" s="749" t="s">
        <v>21392</v>
      </c>
      <c r="H7340" s="749" t="s">
        <v>21402</v>
      </c>
      <c r="I7340" s="749" t="s">
        <v>30</v>
      </c>
      <c r="J7340" s="749" t="n">
        <v>26870.25</v>
      </c>
    </row>
    <row collapsed="false" customFormat="false" customHeight="true" hidden="true" ht="12.75" outlineLevel="0" r="7341">
      <c r="A7341" s="749" t="s">
        <v>21403</v>
      </c>
      <c r="B7341" s="749" t="str">
        <f aca="false">C7341&amp;D7341&amp;E7341&amp;F7341&amp;G7341&amp;H7341</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1,0M. FORNECIMENTO</v>
      </c>
      <c r="C7341" s="749" t="s">
        <v>20984</v>
      </c>
      <c r="D7341" s="749" t="s">
        <v>21389</v>
      </c>
      <c r="E7341" s="749" t="s">
        <v>21390</v>
      </c>
      <c r="F7341" s="749" t="s">
        <v>21391</v>
      </c>
      <c r="G7341" s="749" t="s">
        <v>21392</v>
      </c>
      <c r="H7341" s="749" t="s">
        <v>21402</v>
      </c>
      <c r="I7341" s="749" t="s">
        <v>30</v>
      </c>
      <c r="J7341" s="749" t="n">
        <v>26870.25</v>
      </c>
    </row>
    <row collapsed="false" customFormat="false" customHeight="true" hidden="true" ht="12.75" outlineLevel="0" r="7342">
      <c r="A7342" s="749" t="s">
        <v>21404</v>
      </c>
      <c r="B7342" s="749" t="str">
        <f aca="false">C7342&amp;D7342&amp;E7342&amp;F7342&amp;G7342&amp;H7342</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1,5M. FORNECIMENTO</v>
      </c>
      <c r="C7342" s="749" t="s">
        <v>20984</v>
      </c>
      <c r="D7342" s="749" t="s">
        <v>21389</v>
      </c>
      <c r="E7342" s="749" t="s">
        <v>21390</v>
      </c>
      <c r="F7342" s="749" t="s">
        <v>21391</v>
      </c>
      <c r="G7342" s="749" t="s">
        <v>21392</v>
      </c>
      <c r="H7342" s="749" t="s">
        <v>21405</v>
      </c>
      <c r="I7342" s="749" t="s">
        <v>30</v>
      </c>
      <c r="J7342" s="749" t="n">
        <v>27014.41</v>
      </c>
    </row>
    <row collapsed="false" customFormat="false" customHeight="true" hidden="true" ht="12.75" outlineLevel="0" r="7343">
      <c r="A7343" s="749" t="s">
        <v>21406</v>
      </c>
      <c r="B7343" s="749" t="str">
        <f aca="false">C7343&amp;D7343&amp;E7343&amp;F7343&amp;G7343&amp;H7343</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1,5M. FORNECIMENTO</v>
      </c>
      <c r="C7343" s="749" t="s">
        <v>20984</v>
      </c>
      <c r="D7343" s="749" t="s">
        <v>21389</v>
      </c>
      <c r="E7343" s="749" t="s">
        <v>21390</v>
      </c>
      <c r="F7343" s="749" t="s">
        <v>21391</v>
      </c>
      <c r="G7343" s="749" t="s">
        <v>21392</v>
      </c>
      <c r="H7343" s="749" t="s">
        <v>21405</v>
      </c>
      <c r="I7343" s="749" t="s">
        <v>30</v>
      </c>
      <c r="J7343" s="749" t="n">
        <v>27014.41</v>
      </c>
    </row>
    <row collapsed="false" customFormat="false" customHeight="true" hidden="true" ht="12.75" outlineLevel="0" r="7344">
      <c r="A7344" s="749" t="s">
        <v>21407</v>
      </c>
      <c r="B7344" s="749" t="str">
        <f aca="false">C7344&amp;D7344&amp;E7344&amp;F7344&amp;G7344&amp;H7344</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2,0M. FORNECIMENTO</v>
      </c>
      <c r="C7344" s="749" t="s">
        <v>20984</v>
      </c>
      <c r="D7344" s="749" t="s">
        <v>21389</v>
      </c>
      <c r="E7344" s="749" t="s">
        <v>21390</v>
      </c>
      <c r="F7344" s="749" t="s">
        <v>21391</v>
      </c>
      <c r="G7344" s="749" t="s">
        <v>21392</v>
      </c>
      <c r="H7344" s="749" t="s">
        <v>21408</v>
      </c>
      <c r="I7344" s="749" t="s">
        <v>30</v>
      </c>
      <c r="J7344" s="749" t="n">
        <v>39109.57</v>
      </c>
    </row>
    <row collapsed="false" customFormat="false" customHeight="true" hidden="true" ht="12.75" outlineLevel="0" r="7345">
      <c r="A7345" s="749" t="s">
        <v>21409</v>
      </c>
      <c r="B7345" s="749" t="str">
        <f aca="false">C7345&amp;D7345&amp;E7345&amp;F7345&amp;G7345&amp;H7345</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2,0M. FORNECIMENTO</v>
      </c>
      <c r="C7345" s="749" t="s">
        <v>20984</v>
      </c>
      <c r="D7345" s="749" t="s">
        <v>21389</v>
      </c>
      <c r="E7345" s="749" t="s">
        <v>21390</v>
      </c>
      <c r="F7345" s="749" t="s">
        <v>21391</v>
      </c>
      <c r="G7345" s="749" t="s">
        <v>21392</v>
      </c>
      <c r="H7345" s="749" t="s">
        <v>21408</v>
      </c>
      <c r="I7345" s="749" t="s">
        <v>30</v>
      </c>
      <c r="J7345" s="749" t="n">
        <v>39109.57</v>
      </c>
    </row>
    <row collapsed="false" customFormat="false" customHeight="true" hidden="true" ht="12.75" outlineLevel="0" r="7346">
      <c r="A7346" s="749" t="s">
        <v>21410</v>
      </c>
      <c r="B7346" s="749" t="str">
        <f aca="false">C7346&amp;D7346&amp;E7346&amp;F7346&amp;G7346&amp;H7346</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1,0M. FORNECIMENTO</v>
      </c>
      <c r="C7346" s="749" t="s">
        <v>20984</v>
      </c>
      <c r="D7346" s="749" t="s">
        <v>21389</v>
      </c>
      <c r="E7346" s="749" t="s">
        <v>21390</v>
      </c>
      <c r="F7346" s="749" t="s">
        <v>21391</v>
      </c>
      <c r="G7346" s="749" t="s">
        <v>21392</v>
      </c>
      <c r="H7346" s="749" t="s">
        <v>21411</v>
      </c>
      <c r="I7346" s="749" t="s">
        <v>30</v>
      </c>
      <c r="J7346" s="749" t="n">
        <v>27415.44</v>
      </c>
    </row>
    <row collapsed="false" customFormat="false" customHeight="true" hidden="true" ht="12.75" outlineLevel="0" r="7347">
      <c r="A7347" s="749" t="s">
        <v>21412</v>
      </c>
      <c r="B7347" s="749" t="str">
        <f aca="false">C7347&amp;D7347&amp;E7347&amp;F7347&amp;G7347&amp;H7347</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1,0M. FORNECIMENTO</v>
      </c>
      <c r="C7347" s="749" t="s">
        <v>20984</v>
      </c>
      <c r="D7347" s="749" t="s">
        <v>21389</v>
      </c>
      <c r="E7347" s="749" t="s">
        <v>21390</v>
      </c>
      <c r="F7347" s="749" t="s">
        <v>21391</v>
      </c>
      <c r="G7347" s="749" t="s">
        <v>21392</v>
      </c>
      <c r="H7347" s="749" t="s">
        <v>21411</v>
      </c>
      <c r="I7347" s="749" t="s">
        <v>30</v>
      </c>
      <c r="J7347" s="749" t="n">
        <v>27415.44</v>
      </c>
    </row>
    <row collapsed="false" customFormat="false" customHeight="true" hidden="true" ht="12.75" outlineLevel="0" r="7348">
      <c r="A7348" s="749" t="s">
        <v>21413</v>
      </c>
      <c r="B7348" s="749" t="str">
        <f aca="false">C7348&amp;D7348&amp;E7348&amp;F7348&amp;G7348&amp;H7348</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1,5M. FORNECIMENTO</v>
      </c>
      <c r="C7348" s="749" t="s">
        <v>20984</v>
      </c>
      <c r="D7348" s="749" t="s">
        <v>21389</v>
      </c>
      <c r="E7348" s="749" t="s">
        <v>21390</v>
      </c>
      <c r="F7348" s="749" t="s">
        <v>21391</v>
      </c>
      <c r="G7348" s="749" t="s">
        <v>21392</v>
      </c>
      <c r="H7348" s="749" t="s">
        <v>21414</v>
      </c>
      <c r="I7348" s="749" t="s">
        <v>30</v>
      </c>
      <c r="J7348" s="749" t="n">
        <v>34714.76</v>
      </c>
    </row>
    <row collapsed="false" customFormat="false" customHeight="true" hidden="true" ht="12.75" outlineLevel="0" r="7349">
      <c r="A7349" s="749" t="s">
        <v>21415</v>
      </c>
      <c r="B7349" s="749" t="str">
        <f aca="false">C7349&amp;D7349&amp;E7349&amp;F7349&amp;G7349&amp;H7349</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1,5M. FORNECIMENTO</v>
      </c>
      <c r="C7349" s="749" t="s">
        <v>20984</v>
      </c>
      <c r="D7349" s="749" t="s">
        <v>21389</v>
      </c>
      <c r="E7349" s="749" t="s">
        <v>21390</v>
      </c>
      <c r="F7349" s="749" t="s">
        <v>21391</v>
      </c>
      <c r="G7349" s="749" t="s">
        <v>21392</v>
      </c>
      <c r="H7349" s="749" t="s">
        <v>21414</v>
      </c>
      <c r="I7349" s="749" t="s">
        <v>30</v>
      </c>
      <c r="J7349" s="749" t="n">
        <v>34714.76</v>
      </c>
    </row>
    <row collapsed="false" customFormat="false" customHeight="true" hidden="true" ht="12.75" outlineLevel="0" r="7350">
      <c r="A7350" s="749" t="s">
        <v>21416</v>
      </c>
      <c r="B7350" s="749" t="str">
        <f aca="false">C7350&amp;D7350&amp;E7350&amp;F7350&amp;G7350&amp;H7350</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2,0M. FORNECIMENTO</v>
      </c>
      <c r="C7350" s="749" t="s">
        <v>20984</v>
      </c>
      <c r="D7350" s="749" t="s">
        <v>21389</v>
      </c>
      <c r="E7350" s="749" t="s">
        <v>21390</v>
      </c>
      <c r="F7350" s="749" t="s">
        <v>21391</v>
      </c>
      <c r="G7350" s="749" t="s">
        <v>21392</v>
      </c>
      <c r="H7350" s="749" t="s">
        <v>21417</v>
      </c>
      <c r="I7350" s="749" t="s">
        <v>30</v>
      </c>
      <c r="J7350" s="749" t="n">
        <v>46314.03</v>
      </c>
    </row>
    <row collapsed="false" customFormat="false" customHeight="true" hidden="true" ht="12.75" outlineLevel="0" r="7351">
      <c r="A7351" s="749" t="s">
        <v>21418</v>
      </c>
      <c r="B7351" s="749" t="str">
        <f aca="false">C7351&amp;D7351&amp;E7351&amp;F7351&amp;G7351&amp;H7351</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2,0M. FORNECIMENTO</v>
      </c>
      <c r="C7351" s="749" t="s">
        <v>20984</v>
      </c>
      <c r="D7351" s="749" t="s">
        <v>21389</v>
      </c>
      <c r="E7351" s="749" t="s">
        <v>21390</v>
      </c>
      <c r="F7351" s="749" t="s">
        <v>21391</v>
      </c>
      <c r="G7351" s="749" t="s">
        <v>21392</v>
      </c>
      <c r="H7351" s="749" t="s">
        <v>21417</v>
      </c>
      <c r="I7351" s="749" t="s">
        <v>30</v>
      </c>
      <c r="J7351" s="749" t="n">
        <v>46314.03</v>
      </c>
    </row>
    <row collapsed="false" customFormat="false" customHeight="true" hidden="true" ht="12.75" outlineLevel="0" r="7352">
      <c r="A7352" s="749" t="s">
        <v>21419</v>
      </c>
      <c r="B7352" s="749" t="str">
        <f aca="false">C7352&amp;D7352&amp;E7352&amp;F7352&amp;G7352&amp;H7352</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1,0M. FORNECIMENTO</v>
      </c>
      <c r="C7352" s="749" t="s">
        <v>20984</v>
      </c>
      <c r="D7352" s="749" t="s">
        <v>21389</v>
      </c>
      <c r="E7352" s="749" t="s">
        <v>21390</v>
      </c>
      <c r="F7352" s="749" t="s">
        <v>21391</v>
      </c>
      <c r="G7352" s="749" t="s">
        <v>21392</v>
      </c>
      <c r="H7352" s="749" t="s">
        <v>21420</v>
      </c>
      <c r="I7352" s="749" t="s">
        <v>30</v>
      </c>
      <c r="J7352" s="749" t="n">
        <v>41089.02</v>
      </c>
    </row>
    <row collapsed="false" customFormat="false" customHeight="true" hidden="true" ht="12.75" outlineLevel="0" r="7353">
      <c r="A7353" s="749" t="s">
        <v>21421</v>
      </c>
      <c r="B7353" s="749" t="str">
        <f aca="false">C7353&amp;D7353&amp;E7353&amp;F7353&amp;G7353&amp;H7353</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1,0M. FORNECIMENTO</v>
      </c>
      <c r="C7353" s="749" t="s">
        <v>20984</v>
      </c>
      <c r="D7353" s="749" t="s">
        <v>21389</v>
      </c>
      <c r="E7353" s="749" t="s">
        <v>21390</v>
      </c>
      <c r="F7353" s="749" t="s">
        <v>21391</v>
      </c>
      <c r="G7353" s="749" t="s">
        <v>21392</v>
      </c>
      <c r="H7353" s="749" t="s">
        <v>21420</v>
      </c>
      <c r="I7353" s="749" t="s">
        <v>30</v>
      </c>
      <c r="J7353" s="749" t="n">
        <v>41089.02</v>
      </c>
    </row>
    <row collapsed="false" customFormat="false" customHeight="true" hidden="true" ht="12.75" outlineLevel="0" r="7354">
      <c r="A7354" s="749" t="s">
        <v>21422</v>
      </c>
      <c r="B7354" s="749" t="str">
        <f aca="false">C7354&amp;D7354&amp;E7354&amp;F7354&amp;G7354&amp;H7354</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1,5M. FORNECIMENTO</v>
      </c>
      <c r="C7354" s="749" t="s">
        <v>20984</v>
      </c>
      <c r="D7354" s="749" t="s">
        <v>21389</v>
      </c>
      <c r="E7354" s="749" t="s">
        <v>21390</v>
      </c>
      <c r="F7354" s="749" t="s">
        <v>21391</v>
      </c>
      <c r="G7354" s="749" t="s">
        <v>21392</v>
      </c>
      <c r="H7354" s="749" t="s">
        <v>21423</v>
      </c>
      <c r="I7354" s="749" t="s">
        <v>30</v>
      </c>
      <c r="J7354" s="749" t="n">
        <v>47517.44</v>
      </c>
    </row>
    <row collapsed="false" customFormat="false" customHeight="true" hidden="true" ht="12.75" outlineLevel="0" r="7355">
      <c r="A7355" s="749" t="s">
        <v>21424</v>
      </c>
      <c r="B7355" s="749" t="str">
        <f aca="false">C7355&amp;D7355&amp;E7355&amp;F7355&amp;G7355&amp;H7355</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1,5M. FORNECIMENTO</v>
      </c>
      <c r="C7355" s="749" t="s">
        <v>20984</v>
      </c>
      <c r="D7355" s="749" t="s">
        <v>21389</v>
      </c>
      <c r="E7355" s="749" t="s">
        <v>21390</v>
      </c>
      <c r="F7355" s="749" t="s">
        <v>21391</v>
      </c>
      <c r="G7355" s="749" t="s">
        <v>21392</v>
      </c>
      <c r="H7355" s="749" t="s">
        <v>21423</v>
      </c>
      <c r="I7355" s="749" t="s">
        <v>30</v>
      </c>
      <c r="J7355" s="749" t="n">
        <v>47517.44</v>
      </c>
    </row>
    <row collapsed="false" customFormat="false" customHeight="true" hidden="true" ht="12.75" outlineLevel="0" r="7356">
      <c r="A7356" s="749" t="s">
        <v>21425</v>
      </c>
      <c r="B7356" s="749" t="str">
        <f aca="false">C7356&amp;D7356&amp;E7356&amp;F7356&amp;G7356&amp;H7356</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2,0M. FORNECIMENTO</v>
      </c>
      <c r="C7356" s="749" t="s">
        <v>20984</v>
      </c>
      <c r="D7356" s="749" t="s">
        <v>21389</v>
      </c>
      <c r="E7356" s="749" t="s">
        <v>21390</v>
      </c>
      <c r="F7356" s="749" t="s">
        <v>21391</v>
      </c>
      <c r="G7356" s="749" t="s">
        <v>21392</v>
      </c>
      <c r="H7356" s="749" t="s">
        <v>21426</v>
      </c>
      <c r="I7356" s="749" t="s">
        <v>30</v>
      </c>
      <c r="J7356" s="749" t="n">
        <v>59620.32</v>
      </c>
    </row>
    <row collapsed="false" customFormat="false" customHeight="true" hidden="true" ht="12.75" outlineLevel="0" r="7357">
      <c r="A7357" s="749" t="s">
        <v>21427</v>
      </c>
      <c r="B7357" s="749" t="str">
        <f aca="false">C7357&amp;D7357&amp;E7357&amp;F7357&amp;G7357&amp;H7357</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2,0M. FORNECIMENTO</v>
      </c>
      <c r="C7357" s="749" t="s">
        <v>20984</v>
      </c>
      <c r="D7357" s="749" t="s">
        <v>21389</v>
      </c>
      <c r="E7357" s="749" t="s">
        <v>21390</v>
      </c>
      <c r="F7357" s="749" t="s">
        <v>21391</v>
      </c>
      <c r="G7357" s="749" t="s">
        <v>21392</v>
      </c>
      <c r="H7357" s="749" t="s">
        <v>21426</v>
      </c>
      <c r="I7357" s="749" t="s">
        <v>30</v>
      </c>
      <c r="J7357" s="749" t="n">
        <v>59620.32</v>
      </c>
    </row>
    <row collapsed="false" customFormat="false" customHeight="true" hidden="true" ht="12.75" outlineLevel="0" r="7358">
      <c r="A7358" s="749" t="s">
        <v>21428</v>
      </c>
      <c r="B7358" s="749" t="str">
        <f aca="false">C7358&amp;D7358&amp;E7358&amp;F7358&amp;G7358&amp;H7358</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80MM,COMPRIMENTO ATE 1,0M.FORNECIMENTO</v>
      </c>
      <c r="C7358" s="749" t="s">
        <v>21024</v>
      </c>
      <c r="D7358" s="749" t="s">
        <v>21429</v>
      </c>
      <c r="E7358" s="749" t="s">
        <v>21430</v>
      </c>
      <c r="F7358" s="749" t="s">
        <v>21431</v>
      </c>
      <c r="G7358" s="749" t="s">
        <v>21432</v>
      </c>
      <c r="H7358" s="749" t="s">
        <v>21433</v>
      </c>
      <c r="I7358" s="749" t="s">
        <v>30</v>
      </c>
      <c r="J7358" s="749" t="n">
        <v>876.23</v>
      </c>
    </row>
    <row collapsed="false" customFormat="false" customHeight="true" hidden="true" ht="12.75" outlineLevel="0" r="7359">
      <c r="A7359" s="749" t="s">
        <v>21434</v>
      </c>
      <c r="B7359" s="749" t="str">
        <f aca="false">C7359&amp;D7359&amp;E7359&amp;F7359&amp;G7359&amp;H7359</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80MM,COMPRIMENTO ATE 1,0M.FORNECIMENTO</v>
      </c>
      <c r="C7359" s="749" t="s">
        <v>21024</v>
      </c>
      <c r="D7359" s="749" t="s">
        <v>21429</v>
      </c>
      <c r="E7359" s="749" t="s">
        <v>21430</v>
      </c>
      <c r="F7359" s="749" t="s">
        <v>21431</v>
      </c>
      <c r="G7359" s="749" t="s">
        <v>21432</v>
      </c>
      <c r="H7359" s="749" t="s">
        <v>21433</v>
      </c>
      <c r="I7359" s="749" t="s">
        <v>30</v>
      </c>
      <c r="J7359" s="749" t="n">
        <v>876.23</v>
      </c>
    </row>
    <row collapsed="false" customFormat="false" customHeight="true" hidden="true" ht="12.75" outlineLevel="0" r="7360">
      <c r="A7360" s="749" t="s">
        <v>21435</v>
      </c>
      <c r="B7360" s="749" t="str">
        <f aca="false">C7360&amp;D7360&amp;E7360&amp;F7360&amp;G7360&amp;H7360</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100MM,COMPRIMENTO ATE 1,0M.FORNECIMENTO</v>
      </c>
      <c r="C7360" s="749" t="s">
        <v>21024</v>
      </c>
      <c r="D7360" s="749" t="s">
        <v>21429</v>
      </c>
      <c r="E7360" s="749" t="s">
        <v>21430</v>
      </c>
      <c r="F7360" s="749" t="s">
        <v>21431</v>
      </c>
      <c r="G7360" s="749" t="s">
        <v>21432</v>
      </c>
      <c r="H7360" s="749" t="s">
        <v>21436</v>
      </c>
      <c r="I7360" s="749" t="s">
        <v>30</v>
      </c>
      <c r="J7360" s="749" t="n">
        <v>958.16</v>
      </c>
    </row>
    <row collapsed="false" customFormat="false" customHeight="true" hidden="true" ht="12.75" outlineLevel="0" r="7361">
      <c r="A7361" s="749" t="s">
        <v>21437</v>
      </c>
      <c r="B7361" s="749" t="str">
        <f aca="false">C7361&amp;D7361&amp;E7361&amp;F7361&amp;G7361&amp;H7361</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100MM,COMPRIMENTO ATE 1,0M.FORNECIMENTO</v>
      </c>
      <c r="C7361" s="749" t="s">
        <v>21024</v>
      </c>
      <c r="D7361" s="749" t="s">
        <v>21429</v>
      </c>
      <c r="E7361" s="749" t="s">
        <v>21430</v>
      </c>
      <c r="F7361" s="749" t="s">
        <v>21431</v>
      </c>
      <c r="G7361" s="749" t="s">
        <v>21432</v>
      </c>
      <c r="H7361" s="749" t="s">
        <v>21436</v>
      </c>
      <c r="I7361" s="749" t="s">
        <v>30</v>
      </c>
      <c r="J7361" s="749" t="n">
        <v>958.16</v>
      </c>
    </row>
    <row collapsed="false" customFormat="false" customHeight="true" hidden="true" ht="12.75" outlineLevel="0" r="7362">
      <c r="A7362" s="749" t="s">
        <v>21438</v>
      </c>
      <c r="B7362" s="749" t="str">
        <f aca="false">C7362&amp;D7362&amp;E7362&amp;F7362&amp;G7362&amp;H7362</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150MM,COMPRIMENTO ATE 1,0M.FORNECIMENTO</v>
      </c>
      <c r="C7362" s="749" t="s">
        <v>21024</v>
      </c>
      <c r="D7362" s="749" t="s">
        <v>21429</v>
      </c>
      <c r="E7362" s="749" t="s">
        <v>21430</v>
      </c>
      <c r="F7362" s="749" t="s">
        <v>21431</v>
      </c>
      <c r="G7362" s="749" t="s">
        <v>21432</v>
      </c>
      <c r="H7362" s="749" t="s">
        <v>21439</v>
      </c>
      <c r="I7362" s="749" t="s">
        <v>30</v>
      </c>
      <c r="J7362" s="749" t="n">
        <v>1174.18</v>
      </c>
    </row>
    <row collapsed="false" customFormat="false" customHeight="true" hidden="true" ht="12.75" outlineLevel="0" r="7363">
      <c r="A7363" s="749" t="s">
        <v>21440</v>
      </c>
      <c r="B7363" s="749" t="str">
        <f aca="false">C7363&amp;D7363&amp;E7363&amp;F7363&amp;G7363&amp;H7363</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150MM,COMPRIMENTO ATE 1,0M.FORNECIMENTO</v>
      </c>
      <c r="C7363" s="749" t="s">
        <v>21024</v>
      </c>
      <c r="D7363" s="749" t="s">
        <v>21429</v>
      </c>
      <c r="E7363" s="749" t="s">
        <v>21430</v>
      </c>
      <c r="F7363" s="749" t="s">
        <v>21431</v>
      </c>
      <c r="G7363" s="749" t="s">
        <v>21432</v>
      </c>
      <c r="H7363" s="749" t="s">
        <v>21439</v>
      </c>
      <c r="I7363" s="749" t="s">
        <v>30</v>
      </c>
      <c r="J7363" s="749" t="n">
        <v>1174.18</v>
      </c>
    </row>
    <row collapsed="false" customFormat="false" customHeight="true" hidden="true" ht="12.75" outlineLevel="0" r="7364">
      <c r="A7364" s="749" t="s">
        <v>21441</v>
      </c>
      <c r="B7364" s="749" t="str">
        <f aca="false">C7364&amp;D7364&amp;E7364&amp;F7364&amp;G7364&amp;H7364</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200MM,COMPRIMENTO ATE 1,0M.FORNECIMENTO</v>
      </c>
      <c r="C7364" s="749" t="s">
        <v>21024</v>
      </c>
      <c r="D7364" s="749" t="s">
        <v>21429</v>
      </c>
      <c r="E7364" s="749" t="s">
        <v>21430</v>
      </c>
      <c r="F7364" s="749" t="s">
        <v>21431</v>
      </c>
      <c r="G7364" s="749" t="s">
        <v>21432</v>
      </c>
      <c r="H7364" s="749" t="s">
        <v>21442</v>
      </c>
      <c r="I7364" s="749" t="s">
        <v>30</v>
      </c>
      <c r="J7364" s="749" t="n">
        <v>1416.75</v>
      </c>
    </row>
    <row collapsed="false" customFormat="false" customHeight="true" hidden="true" ht="12.75" outlineLevel="0" r="7365">
      <c r="A7365" s="749" t="s">
        <v>21443</v>
      </c>
      <c r="B7365" s="749" t="str">
        <f aca="false">C7365&amp;D7365&amp;E7365&amp;F7365&amp;G7365&amp;H7365</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200MM,COMPRIMENTO ATE 1,0M.FORNECIMENTO</v>
      </c>
      <c r="C7365" s="749" t="s">
        <v>21024</v>
      </c>
      <c r="D7365" s="749" t="s">
        <v>21429</v>
      </c>
      <c r="E7365" s="749" t="s">
        <v>21430</v>
      </c>
      <c r="F7365" s="749" t="s">
        <v>21431</v>
      </c>
      <c r="G7365" s="749" t="s">
        <v>21432</v>
      </c>
      <c r="H7365" s="749" t="s">
        <v>21442</v>
      </c>
      <c r="I7365" s="749" t="s">
        <v>30</v>
      </c>
      <c r="J7365" s="749" t="n">
        <v>1416.75</v>
      </c>
    </row>
    <row collapsed="false" customFormat="false" customHeight="true" hidden="true" ht="12.75" outlineLevel="0" r="7366">
      <c r="A7366" s="749" t="s">
        <v>21444</v>
      </c>
      <c r="B7366" s="749" t="str">
        <f aca="false">C7366&amp;D7366&amp;E7366&amp;F7366&amp;G7366&amp;H7366</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250MM,COMPRIMENTO ATE 1,0M.FORNECIMENTO</v>
      </c>
      <c r="C7366" s="749" t="s">
        <v>21024</v>
      </c>
      <c r="D7366" s="749" t="s">
        <v>21429</v>
      </c>
      <c r="E7366" s="749" t="s">
        <v>21430</v>
      </c>
      <c r="F7366" s="749" t="s">
        <v>21431</v>
      </c>
      <c r="G7366" s="749" t="s">
        <v>21432</v>
      </c>
      <c r="H7366" s="749" t="s">
        <v>21445</v>
      </c>
      <c r="I7366" s="749" t="s">
        <v>30</v>
      </c>
      <c r="J7366" s="749" t="n">
        <v>1685.08</v>
      </c>
    </row>
    <row collapsed="false" customFormat="false" customHeight="true" hidden="true" ht="12.75" outlineLevel="0" r="7367">
      <c r="A7367" s="749" t="s">
        <v>21446</v>
      </c>
      <c r="B7367" s="749" t="str">
        <f aca="false">C7367&amp;D7367&amp;E7367&amp;F7367&amp;G7367&amp;H7367</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250MM,COMPRIMENTO ATE 1,0M.FORNECIMENTO</v>
      </c>
      <c r="C7367" s="749" t="s">
        <v>21024</v>
      </c>
      <c r="D7367" s="749" t="s">
        <v>21429</v>
      </c>
      <c r="E7367" s="749" t="s">
        <v>21430</v>
      </c>
      <c r="F7367" s="749" t="s">
        <v>21431</v>
      </c>
      <c r="G7367" s="749" t="s">
        <v>21432</v>
      </c>
      <c r="H7367" s="749" t="s">
        <v>21445</v>
      </c>
      <c r="I7367" s="749" t="s">
        <v>30</v>
      </c>
      <c r="J7367" s="749" t="n">
        <v>1685.08</v>
      </c>
    </row>
    <row collapsed="false" customFormat="false" customHeight="true" hidden="true" ht="12.75" outlineLevel="0" r="7368">
      <c r="A7368" s="749" t="s">
        <v>21447</v>
      </c>
      <c r="B7368" s="749" t="str">
        <f aca="false">C7368&amp;D7368&amp;E7368&amp;F7368&amp;G7368&amp;H7368</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300MM,COMPRIMENTO ATE 1,0M.FORNECIMENTO</v>
      </c>
      <c r="C7368" s="749" t="s">
        <v>21024</v>
      </c>
      <c r="D7368" s="749" t="s">
        <v>21429</v>
      </c>
      <c r="E7368" s="749" t="s">
        <v>21430</v>
      </c>
      <c r="F7368" s="749" t="s">
        <v>21431</v>
      </c>
      <c r="G7368" s="749" t="s">
        <v>21432</v>
      </c>
      <c r="H7368" s="749" t="s">
        <v>21448</v>
      </c>
      <c r="I7368" s="749" t="s">
        <v>30</v>
      </c>
      <c r="J7368" s="749" t="n">
        <v>2023.82</v>
      </c>
    </row>
    <row collapsed="false" customFormat="false" customHeight="true" hidden="true" ht="12.75" outlineLevel="0" r="7369">
      <c r="A7369" s="749" t="s">
        <v>21449</v>
      </c>
      <c r="B7369" s="749" t="str">
        <f aca="false">C7369&amp;D7369&amp;E7369&amp;F7369&amp;G7369&amp;H7369</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300MM,COMPRIMENTO ATE 1,0M.FORNECIMENTO</v>
      </c>
      <c r="C7369" s="749" t="s">
        <v>21024</v>
      </c>
      <c r="D7369" s="749" t="s">
        <v>21429</v>
      </c>
      <c r="E7369" s="749" t="s">
        <v>21430</v>
      </c>
      <c r="F7369" s="749" t="s">
        <v>21431</v>
      </c>
      <c r="G7369" s="749" t="s">
        <v>21432</v>
      </c>
      <c r="H7369" s="749" t="s">
        <v>21448</v>
      </c>
      <c r="I7369" s="749" t="s">
        <v>30</v>
      </c>
      <c r="J7369" s="749" t="n">
        <v>2023.82</v>
      </c>
    </row>
    <row collapsed="false" customFormat="false" customHeight="true" hidden="true" ht="12.75" outlineLevel="0" r="7370">
      <c r="A7370" s="749" t="s">
        <v>21450</v>
      </c>
      <c r="B7370" s="749" t="str">
        <f aca="false">C7370&amp;D7370&amp;E7370&amp;F7370&amp;G7370&amp;H7370</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350MM,COMPRIMENTO ATE 1,0M.FORNECIMENTO</v>
      </c>
      <c r="C7370" s="749" t="s">
        <v>21024</v>
      </c>
      <c r="D7370" s="749" t="s">
        <v>21429</v>
      </c>
      <c r="E7370" s="749" t="s">
        <v>21430</v>
      </c>
      <c r="F7370" s="749" t="s">
        <v>21431</v>
      </c>
      <c r="G7370" s="749" t="s">
        <v>21432</v>
      </c>
      <c r="H7370" s="749" t="s">
        <v>21451</v>
      </c>
      <c r="I7370" s="749" t="s">
        <v>30</v>
      </c>
      <c r="J7370" s="749" t="n">
        <v>2351.75</v>
      </c>
    </row>
    <row collapsed="false" customFormat="false" customHeight="true" hidden="true" ht="12.75" outlineLevel="0" r="7371">
      <c r="A7371" s="749" t="s">
        <v>21452</v>
      </c>
      <c r="B7371" s="749" t="str">
        <f aca="false">C7371&amp;D7371&amp;E7371&amp;F7371&amp;G7371&amp;H7371</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350MM,COMPRIMENTO ATE 1,0M.FORNECIMENTO</v>
      </c>
      <c r="C7371" s="749" t="s">
        <v>21024</v>
      </c>
      <c r="D7371" s="749" t="s">
        <v>21429</v>
      </c>
      <c r="E7371" s="749" t="s">
        <v>21430</v>
      </c>
      <c r="F7371" s="749" t="s">
        <v>21431</v>
      </c>
      <c r="G7371" s="749" t="s">
        <v>21432</v>
      </c>
      <c r="H7371" s="749" t="s">
        <v>21451</v>
      </c>
      <c r="I7371" s="749" t="s">
        <v>30</v>
      </c>
      <c r="J7371" s="749" t="n">
        <v>2351.75</v>
      </c>
    </row>
    <row collapsed="false" customFormat="false" customHeight="true" hidden="true" ht="12.75" outlineLevel="0" r="7372">
      <c r="A7372" s="749" t="s">
        <v>21453</v>
      </c>
      <c r="B7372" s="749" t="str">
        <f aca="false">C7372&amp;D7372&amp;E7372&amp;F7372&amp;G7372&amp;H7372</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400MM,COMPRIMENTO ATE 1,0M.FORNECIMENTO</v>
      </c>
      <c r="C7372" s="749" t="s">
        <v>21024</v>
      </c>
      <c r="D7372" s="749" t="s">
        <v>21429</v>
      </c>
      <c r="E7372" s="749" t="s">
        <v>21430</v>
      </c>
      <c r="F7372" s="749" t="s">
        <v>21431</v>
      </c>
      <c r="G7372" s="749" t="s">
        <v>21432</v>
      </c>
      <c r="H7372" s="749" t="s">
        <v>21454</v>
      </c>
      <c r="I7372" s="749" t="s">
        <v>30</v>
      </c>
      <c r="J7372" s="749" t="n">
        <v>2679.15</v>
      </c>
    </row>
    <row collapsed="false" customFormat="false" customHeight="true" hidden="true" ht="12.75" outlineLevel="0" r="7373">
      <c r="A7373" s="749" t="s">
        <v>21455</v>
      </c>
      <c r="B7373" s="749" t="str">
        <f aca="false">C7373&amp;D7373&amp;E7373&amp;F7373&amp;G7373&amp;H7373</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400MM,COMPRIMENTO ATE 1,0M.FORNECIMENTO</v>
      </c>
      <c r="C7373" s="749" t="s">
        <v>21024</v>
      </c>
      <c r="D7373" s="749" t="s">
        <v>21429</v>
      </c>
      <c r="E7373" s="749" t="s">
        <v>21430</v>
      </c>
      <c r="F7373" s="749" t="s">
        <v>21431</v>
      </c>
      <c r="G7373" s="749" t="s">
        <v>21432</v>
      </c>
      <c r="H7373" s="749" t="s">
        <v>21454</v>
      </c>
      <c r="I7373" s="749" t="s">
        <v>30</v>
      </c>
      <c r="J7373" s="749" t="n">
        <v>2679.15</v>
      </c>
    </row>
    <row collapsed="false" customFormat="false" customHeight="true" hidden="true" ht="12.75" outlineLevel="0" r="7374">
      <c r="A7374" s="749" t="s">
        <v>21456</v>
      </c>
      <c r="B7374" s="749" t="str">
        <f aca="false">C7374&amp;D7374&amp;E7374&amp;F7374&amp;G7374&amp;H7374</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450MM,COMPRIMENTO ATE 1,0M.FORNECIMENTO</v>
      </c>
      <c r="C7374" s="749" t="s">
        <v>21024</v>
      </c>
      <c r="D7374" s="749" t="s">
        <v>21429</v>
      </c>
      <c r="E7374" s="749" t="s">
        <v>21430</v>
      </c>
      <c r="F7374" s="749" t="s">
        <v>21431</v>
      </c>
      <c r="G7374" s="749" t="s">
        <v>21432</v>
      </c>
      <c r="H7374" s="749" t="s">
        <v>21457</v>
      </c>
      <c r="I7374" s="749" t="s">
        <v>30</v>
      </c>
      <c r="J7374" s="749" t="n">
        <v>3192.13</v>
      </c>
    </row>
    <row collapsed="false" customFormat="false" customHeight="true" hidden="true" ht="12.75" outlineLevel="0" r="7375">
      <c r="A7375" s="749" t="s">
        <v>21458</v>
      </c>
      <c r="B7375" s="749" t="str">
        <f aca="false">C7375&amp;D7375&amp;E7375&amp;F7375&amp;G7375&amp;H7375</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450MM,COMPRIMENTO ATE 1,0M.FORNECIMENTO</v>
      </c>
      <c r="C7375" s="749" t="s">
        <v>21024</v>
      </c>
      <c r="D7375" s="749" t="s">
        <v>21429</v>
      </c>
      <c r="E7375" s="749" t="s">
        <v>21430</v>
      </c>
      <c r="F7375" s="749" t="s">
        <v>21431</v>
      </c>
      <c r="G7375" s="749" t="s">
        <v>21432</v>
      </c>
      <c r="H7375" s="749" t="s">
        <v>21457</v>
      </c>
      <c r="I7375" s="749" t="s">
        <v>30</v>
      </c>
      <c r="J7375" s="749" t="n">
        <v>3192.13</v>
      </c>
    </row>
    <row collapsed="false" customFormat="false" customHeight="true" hidden="true" ht="12.75" outlineLevel="0" r="7376">
      <c r="A7376" s="749" t="s">
        <v>21459</v>
      </c>
      <c r="B7376" s="749" t="str">
        <f aca="false">C7376&amp;D7376&amp;E7376&amp;F7376&amp;G7376&amp;H7376</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500MM,COMPRIMENTO ATE 1,0M.FORNECIMENTO</v>
      </c>
      <c r="C7376" s="749" t="s">
        <v>21024</v>
      </c>
      <c r="D7376" s="749" t="s">
        <v>21429</v>
      </c>
      <c r="E7376" s="749" t="s">
        <v>21430</v>
      </c>
      <c r="F7376" s="749" t="s">
        <v>21431</v>
      </c>
      <c r="G7376" s="749" t="s">
        <v>21432</v>
      </c>
      <c r="H7376" s="749" t="s">
        <v>21460</v>
      </c>
      <c r="I7376" s="749" t="s">
        <v>30</v>
      </c>
      <c r="J7376" s="749" t="n">
        <v>3439.29</v>
      </c>
    </row>
    <row collapsed="false" customFormat="false" customHeight="true" hidden="true" ht="12.75" outlineLevel="0" r="7377">
      <c r="A7377" s="749" t="s">
        <v>21461</v>
      </c>
      <c r="B7377" s="749" t="str">
        <f aca="false">C7377&amp;D7377&amp;E7377&amp;F7377&amp;G7377&amp;H7377</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500MM,COMPRIMENTO ATE 1,0M.FORNECIMENTO</v>
      </c>
      <c r="C7377" s="749" t="s">
        <v>21024</v>
      </c>
      <c r="D7377" s="749" t="s">
        <v>21429</v>
      </c>
      <c r="E7377" s="749" t="s">
        <v>21430</v>
      </c>
      <c r="F7377" s="749" t="s">
        <v>21431</v>
      </c>
      <c r="G7377" s="749" t="s">
        <v>21432</v>
      </c>
      <c r="H7377" s="749" t="s">
        <v>21460</v>
      </c>
      <c r="I7377" s="749" t="s">
        <v>30</v>
      </c>
      <c r="J7377" s="749" t="n">
        <v>3439.29</v>
      </c>
    </row>
    <row collapsed="false" customFormat="false" customHeight="true" hidden="true" ht="12.75" outlineLevel="0" r="7378">
      <c r="A7378" s="749" t="s">
        <v>21462</v>
      </c>
      <c r="B7378" s="749" t="str">
        <f aca="false">C7378&amp;D7378&amp;E7378&amp;F7378&amp;G7378&amp;H7378</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600MM,COMPRIMENTO ATE 1,0M.FORNECIMENTO</v>
      </c>
      <c r="C7378" s="749" t="s">
        <v>21024</v>
      </c>
      <c r="D7378" s="749" t="s">
        <v>21429</v>
      </c>
      <c r="E7378" s="749" t="s">
        <v>21430</v>
      </c>
      <c r="F7378" s="749" t="s">
        <v>21431</v>
      </c>
      <c r="G7378" s="749" t="s">
        <v>21432</v>
      </c>
      <c r="H7378" s="749" t="s">
        <v>21463</v>
      </c>
      <c r="I7378" s="749" t="s">
        <v>30</v>
      </c>
      <c r="J7378" s="749" t="n">
        <v>4248.12</v>
      </c>
    </row>
    <row collapsed="false" customFormat="false" customHeight="true" hidden="true" ht="12.75" outlineLevel="0" r="7379">
      <c r="A7379" s="749" t="s">
        <v>21464</v>
      </c>
      <c r="B7379" s="749" t="str">
        <f aca="false">C7379&amp;D7379&amp;E7379&amp;F7379&amp;G7379&amp;H7379</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600MM,COMPRIMENTO ATE 1,0M.FORNECIMENTO</v>
      </c>
      <c r="C7379" s="749" t="s">
        <v>21024</v>
      </c>
      <c r="D7379" s="749" t="s">
        <v>21429</v>
      </c>
      <c r="E7379" s="749" t="s">
        <v>21430</v>
      </c>
      <c r="F7379" s="749" t="s">
        <v>21431</v>
      </c>
      <c r="G7379" s="749" t="s">
        <v>21432</v>
      </c>
      <c r="H7379" s="749" t="s">
        <v>21463</v>
      </c>
      <c r="I7379" s="749" t="s">
        <v>30</v>
      </c>
      <c r="J7379" s="749" t="n">
        <v>4248.12</v>
      </c>
    </row>
    <row collapsed="false" customFormat="false" customHeight="true" hidden="true" ht="12.75" outlineLevel="0" r="7380">
      <c r="A7380" s="749" t="s">
        <v>21465</v>
      </c>
      <c r="B7380" s="749" t="str">
        <f aca="false">C7380&amp;D7380&amp;E7380&amp;F7380&amp;G7380&amp;H7380</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 FORNECIMENTO</v>
      </c>
      <c r="C7380" s="749" t="s">
        <v>21061</v>
      </c>
      <c r="D7380" s="749" t="s">
        <v>21466</v>
      </c>
      <c r="E7380" s="749" t="s">
        <v>21467</v>
      </c>
      <c r="F7380" s="749" t="s">
        <v>21468</v>
      </c>
      <c r="G7380" s="749" t="s">
        <v>21469</v>
      </c>
      <c r="H7380" s="749" t="s">
        <v>21470</v>
      </c>
      <c r="I7380" s="749" t="s">
        <v>30</v>
      </c>
      <c r="J7380" s="749" t="n">
        <v>8373.81</v>
      </c>
    </row>
    <row collapsed="false" customFormat="false" customHeight="true" hidden="true" ht="12.75" outlineLevel="0" r="7381">
      <c r="A7381" s="749" t="s">
        <v>21471</v>
      </c>
      <c r="B7381" s="749" t="str">
        <f aca="false">C7381&amp;D7381&amp;E7381&amp;F7381&amp;G7381&amp;H7381</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 FORNECIMENTO</v>
      </c>
      <c r="C7381" s="749" t="s">
        <v>21061</v>
      </c>
      <c r="D7381" s="749" t="s">
        <v>21466</v>
      </c>
      <c r="E7381" s="749" t="s">
        <v>21467</v>
      </c>
      <c r="F7381" s="749" t="s">
        <v>21468</v>
      </c>
      <c r="G7381" s="749" t="s">
        <v>21469</v>
      </c>
      <c r="H7381" s="749" t="s">
        <v>21470</v>
      </c>
      <c r="I7381" s="749" t="s">
        <v>30</v>
      </c>
      <c r="J7381" s="749" t="n">
        <v>8373.81</v>
      </c>
    </row>
    <row collapsed="false" customFormat="false" customHeight="true" hidden="true" ht="12.75" outlineLevel="0" r="7382">
      <c r="A7382" s="749" t="s">
        <v>21472</v>
      </c>
      <c r="B7382" s="749" t="str">
        <f aca="false">C7382&amp;D7382&amp;E7382&amp;F7382&amp;G7382&amp;H7382</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800MM,COMPRIMENTO ATE 1,0M. FORNECIMENTO</v>
      </c>
      <c r="C7382" s="749" t="s">
        <v>21061</v>
      </c>
      <c r="D7382" s="749" t="s">
        <v>21466</v>
      </c>
      <c r="E7382" s="749" t="s">
        <v>21467</v>
      </c>
      <c r="F7382" s="749" t="s">
        <v>21468</v>
      </c>
      <c r="G7382" s="749" t="s">
        <v>21469</v>
      </c>
      <c r="H7382" s="749" t="s">
        <v>21473</v>
      </c>
      <c r="I7382" s="749" t="s">
        <v>30</v>
      </c>
      <c r="J7382" s="749" t="n">
        <v>10589.74</v>
      </c>
    </row>
    <row collapsed="false" customFormat="false" customHeight="true" hidden="true" ht="12.75" outlineLevel="0" r="7383">
      <c r="A7383" s="749" t="s">
        <v>21474</v>
      </c>
      <c r="B7383" s="749" t="str">
        <f aca="false">C7383&amp;D7383&amp;E7383&amp;F7383&amp;G7383&amp;H7383</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800MM,COMPRIMENTO ATE 1,0M. FORNECIMENTO</v>
      </c>
      <c r="C7383" s="749" t="s">
        <v>21061</v>
      </c>
      <c r="D7383" s="749" t="s">
        <v>21466</v>
      </c>
      <c r="E7383" s="749" t="s">
        <v>21467</v>
      </c>
      <c r="F7383" s="749" t="s">
        <v>21468</v>
      </c>
      <c r="G7383" s="749" t="s">
        <v>21469</v>
      </c>
      <c r="H7383" s="749" t="s">
        <v>21473</v>
      </c>
      <c r="I7383" s="749" t="s">
        <v>30</v>
      </c>
      <c r="J7383" s="749" t="n">
        <v>10589.74</v>
      </c>
    </row>
    <row collapsed="false" customFormat="false" customHeight="true" hidden="true" ht="12.75" outlineLevel="0" r="7384">
      <c r="A7384" s="749" t="s">
        <v>21475</v>
      </c>
      <c r="B7384" s="749" t="str">
        <f aca="false">C7384&amp;D7384&amp;E7384&amp;F7384&amp;G7384&amp;H7384</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900MM,COMPRIMENTO ATE 1,0M. FORNECIMENTO</v>
      </c>
      <c r="C7384" s="749" t="s">
        <v>21061</v>
      </c>
      <c r="D7384" s="749" t="s">
        <v>21466</v>
      </c>
      <c r="E7384" s="749" t="s">
        <v>21467</v>
      </c>
      <c r="F7384" s="749" t="s">
        <v>21468</v>
      </c>
      <c r="G7384" s="749" t="s">
        <v>21469</v>
      </c>
      <c r="H7384" s="749" t="s">
        <v>21476</v>
      </c>
      <c r="I7384" s="749" t="s">
        <v>30</v>
      </c>
      <c r="J7384" s="749" t="n">
        <v>16237.41</v>
      </c>
    </row>
    <row collapsed="false" customFormat="false" customHeight="true" hidden="true" ht="12.75" outlineLevel="0" r="7385">
      <c r="A7385" s="749" t="s">
        <v>21477</v>
      </c>
      <c r="B7385" s="749" t="str">
        <f aca="false">C7385&amp;D7385&amp;E7385&amp;F7385&amp;G7385&amp;H7385</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900MM,COMPRIMENTO ATE 1,0M. FORNECIMENTO</v>
      </c>
      <c r="C7385" s="749" t="s">
        <v>21061</v>
      </c>
      <c r="D7385" s="749" t="s">
        <v>21466</v>
      </c>
      <c r="E7385" s="749" t="s">
        <v>21467</v>
      </c>
      <c r="F7385" s="749" t="s">
        <v>21468</v>
      </c>
      <c r="G7385" s="749" t="s">
        <v>21469</v>
      </c>
      <c r="H7385" s="749" t="s">
        <v>21476</v>
      </c>
      <c r="I7385" s="749" t="s">
        <v>30</v>
      </c>
      <c r="J7385" s="749" t="n">
        <v>16237.41</v>
      </c>
    </row>
    <row collapsed="false" customFormat="false" customHeight="true" hidden="true" ht="12.75" outlineLevel="0" r="7386">
      <c r="A7386" s="749" t="s">
        <v>21478</v>
      </c>
      <c r="B7386" s="749" t="str">
        <f aca="false">C7386&amp;D7386&amp;E7386&amp;F7386&amp;G7386&amp;H7386</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v>
      </c>
      <c r="C7386" s="749" t="s">
        <v>21061</v>
      </c>
      <c r="D7386" s="749" t="s">
        <v>21466</v>
      </c>
      <c r="E7386" s="749" t="s">
        <v>21467</v>
      </c>
      <c r="F7386" s="749" t="s">
        <v>21468</v>
      </c>
      <c r="G7386" s="749" t="s">
        <v>21469</v>
      </c>
      <c r="H7386" s="749" t="s">
        <v>21479</v>
      </c>
      <c r="I7386" s="749" t="s">
        <v>30</v>
      </c>
      <c r="J7386" s="749" t="n">
        <v>17127.82</v>
      </c>
    </row>
    <row collapsed="false" customFormat="false" customHeight="true" hidden="true" ht="12.75" outlineLevel="0" r="7387">
      <c r="A7387" s="749" t="s">
        <v>21480</v>
      </c>
      <c r="B7387" s="749" t="str">
        <f aca="false">C7387&amp;D7387&amp;E7387&amp;F7387&amp;G7387&amp;H7387</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v>
      </c>
      <c r="C7387" s="749" t="s">
        <v>21061</v>
      </c>
      <c r="D7387" s="749" t="s">
        <v>21466</v>
      </c>
      <c r="E7387" s="749" t="s">
        <v>21467</v>
      </c>
      <c r="F7387" s="749" t="s">
        <v>21468</v>
      </c>
      <c r="G7387" s="749" t="s">
        <v>21469</v>
      </c>
      <c r="H7387" s="749" t="s">
        <v>21479</v>
      </c>
      <c r="I7387" s="749" t="s">
        <v>30</v>
      </c>
      <c r="J7387" s="749" t="n">
        <v>17127.82</v>
      </c>
    </row>
    <row collapsed="false" customFormat="false" customHeight="true" hidden="true" ht="12.75" outlineLevel="0" r="7388">
      <c r="A7388" s="749" t="s">
        <v>21481</v>
      </c>
      <c r="B7388" s="749" t="str">
        <f aca="false">C7388&amp;D7388&amp;E7388&amp;F7388&amp;G7388&amp;H7388</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v>
      </c>
      <c r="C7388" s="749" t="s">
        <v>21061</v>
      </c>
      <c r="D7388" s="749" t="s">
        <v>21466</v>
      </c>
      <c r="E7388" s="749" t="s">
        <v>21467</v>
      </c>
      <c r="F7388" s="749" t="s">
        <v>21468</v>
      </c>
      <c r="G7388" s="749" t="s">
        <v>21469</v>
      </c>
      <c r="H7388" s="749" t="s">
        <v>21482</v>
      </c>
      <c r="I7388" s="749" t="s">
        <v>30</v>
      </c>
      <c r="J7388" s="749" t="n">
        <v>23550.35</v>
      </c>
    </row>
    <row collapsed="false" customFormat="false" customHeight="true" hidden="true" ht="12.75" outlineLevel="0" r="7389">
      <c r="A7389" s="749" t="s">
        <v>21483</v>
      </c>
      <c r="B7389" s="749" t="str">
        <f aca="false">C7389&amp;D7389&amp;E7389&amp;F7389&amp;G7389&amp;H7389</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v>
      </c>
      <c r="C7389" s="749" t="s">
        <v>21061</v>
      </c>
      <c r="D7389" s="749" t="s">
        <v>21466</v>
      </c>
      <c r="E7389" s="749" t="s">
        <v>21467</v>
      </c>
      <c r="F7389" s="749" t="s">
        <v>21468</v>
      </c>
      <c r="G7389" s="749" t="s">
        <v>21469</v>
      </c>
      <c r="H7389" s="749" t="s">
        <v>21482</v>
      </c>
      <c r="I7389" s="749" t="s">
        <v>30</v>
      </c>
      <c r="J7389" s="749" t="n">
        <v>23550.35</v>
      </c>
    </row>
    <row collapsed="false" customFormat="false" customHeight="true" hidden="true" ht="12.75" outlineLevel="0" r="7390">
      <c r="A7390" s="749" t="s">
        <v>21484</v>
      </c>
      <c r="B7390" s="749" t="str">
        <f aca="false">C7390&amp;D7390&amp;E7390&amp;F7390&amp;G7390&amp;H7390</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 FORNECIMENTO</v>
      </c>
      <c r="C7390" s="749" t="s">
        <v>21024</v>
      </c>
      <c r="D7390" s="749" t="s">
        <v>21485</v>
      </c>
      <c r="E7390" s="749" t="s">
        <v>21430</v>
      </c>
      <c r="F7390" s="749" t="s">
        <v>21431</v>
      </c>
      <c r="G7390" s="749" t="s">
        <v>21486</v>
      </c>
      <c r="H7390" s="749" t="s">
        <v>21487</v>
      </c>
      <c r="I7390" s="749" t="s">
        <v>30</v>
      </c>
      <c r="J7390" s="749" t="n">
        <v>876.23</v>
      </c>
    </row>
    <row collapsed="false" customFormat="false" customHeight="true" hidden="true" ht="12.75" outlineLevel="0" r="7391">
      <c r="A7391" s="749" t="s">
        <v>21488</v>
      </c>
      <c r="B7391" s="749" t="str">
        <f aca="false">C7391&amp;D7391&amp;E7391&amp;F7391&amp;G7391&amp;H7391</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 FORNECIMENTO</v>
      </c>
      <c r="C7391" s="749" t="s">
        <v>21024</v>
      </c>
      <c r="D7391" s="749" t="s">
        <v>21485</v>
      </c>
      <c r="E7391" s="749" t="s">
        <v>21430</v>
      </c>
      <c r="F7391" s="749" t="s">
        <v>21431</v>
      </c>
      <c r="G7391" s="749" t="s">
        <v>21486</v>
      </c>
      <c r="H7391" s="749" t="s">
        <v>21487</v>
      </c>
      <c r="I7391" s="749" t="s">
        <v>30</v>
      </c>
      <c r="J7391" s="749" t="n">
        <v>876.23</v>
      </c>
    </row>
    <row collapsed="false" customFormat="false" customHeight="true" hidden="true" ht="12.75" outlineLevel="0" r="7392">
      <c r="A7392" s="749" t="s">
        <v>21489</v>
      </c>
      <c r="B7392" s="749" t="str">
        <f aca="false">C7392&amp;D7392&amp;E7392&amp;F7392&amp;G7392&amp;H7392</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 FORNECIMENTO</v>
      </c>
      <c r="C7392" s="749" t="s">
        <v>21024</v>
      </c>
      <c r="D7392" s="749" t="s">
        <v>21485</v>
      </c>
      <c r="E7392" s="749" t="s">
        <v>21430</v>
      </c>
      <c r="F7392" s="749" t="s">
        <v>21431</v>
      </c>
      <c r="G7392" s="749" t="s">
        <v>21486</v>
      </c>
      <c r="H7392" s="749" t="s">
        <v>21490</v>
      </c>
      <c r="I7392" s="749" t="s">
        <v>30</v>
      </c>
      <c r="J7392" s="749" t="n">
        <v>958.16</v>
      </c>
    </row>
    <row collapsed="false" customFormat="false" customHeight="true" hidden="true" ht="12.75" outlineLevel="0" r="7393">
      <c r="A7393" s="749" t="s">
        <v>21491</v>
      </c>
      <c r="B7393" s="749" t="str">
        <f aca="false">C7393&amp;D7393&amp;E7393&amp;F7393&amp;G7393&amp;H7393</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 FORNECIMENTO</v>
      </c>
      <c r="C7393" s="749" t="s">
        <v>21024</v>
      </c>
      <c r="D7393" s="749" t="s">
        <v>21485</v>
      </c>
      <c r="E7393" s="749" t="s">
        <v>21430</v>
      </c>
      <c r="F7393" s="749" t="s">
        <v>21431</v>
      </c>
      <c r="G7393" s="749" t="s">
        <v>21486</v>
      </c>
      <c r="H7393" s="749" t="s">
        <v>21490</v>
      </c>
      <c r="I7393" s="749" t="s">
        <v>30</v>
      </c>
      <c r="J7393" s="749" t="n">
        <v>958.16</v>
      </c>
    </row>
    <row collapsed="false" customFormat="false" customHeight="true" hidden="true" ht="12.75" outlineLevel="0" r="7394">
      <c r="A7394" s="749" t="s">
        <v>21492</v>
      </c>
      <c r="B7394" s="749" t="str">
        <f aca="false">C7394&amp;D7394&amp;E7394&amp;F7394&amp;G7394&amp;H7394</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 FORNECIMENTO</v>
      </c>
      <c r="C7394" s="749" t="s">
        <v>21024</v>
      </c>
      <c r="D7394" s="749" t="s">
        <v>21485</v>
      </c>
      <c r="E7394" s="749" t="s">
        <v>21430</v>
      </c>
      <c r="F7394" s="749" t="s">
        <v>21431</v>
      </c>
      <c r="G7394" s="749" t="s">
        <v>21486</v>
      </c>
      <c r="H7394" s="749" t="s">
        <v>21493</v>
      </c>
      <c r="I7394" s="749" t="s">
        <v>30</v>
      </c>
      <c r="J7394" s="749" t="n">
        <v>1174.18</v>
      </c>
    </row>
    <row collapsed="false" customFormat="false" customHeight="true" hidden="true" ht="12.75" outlineLevel="0" r="7395">
      <c r="A7395" s="749" t="s">
        <v>21494</v>
      </c>
      <c r="B7395" s="749" t="str">
        <f aca="false">C7395&amp;D7395&amp;E7395&amp;F7395&amp;G7395&amp;H7395</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 FORNECIMENTO</v>
      </c>
      <c r="C7395" s="749" t="s">
        <v>21024</v>
      </c>
      <c r="D7395" s="749" t="s">
        <v>21485</v>
      </c>
      <c r="E7395" s="749" t="s">
        <v>21430</v>
      </c>
      <c r="F7395" s="749" t="s">
        <v>21431</v>
      </c>
      <c r="G7395" s="749" t="s">
        <v>21486</v>
      </c>
      <c r="H7395" s="749" t="s">
        <v>21493</v>
      </c>
      <c r="I7395" s="749" t="s">
        <v>30</v>
      </c>
      <c r="J7395" s="749" t="n">
        <v>1174.18</v>
      </c>
    </row>
    <row collapsed="false" customFormat="false" customHeight="true" hidden="true" ht="12.75" outlineLevel="0" r="7396">
      <c r="A7396" s="749" t="s">
        <v>21495</v>
      </c>
      <c r="B7396" s="749" t="str">
        <f aca="false">C7396&amp;D7396&amp;E7396&amp;F7396&amp;G7396&amp;H7396</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1,0M. FORNECIMENTO</v>
      </c>
      <c r="C7396" s="749" t="s">
        <v>21024</v>
      </c>
      <c r="D7396" s="749" t="s">
        <v>21485</v>
      </c>
      <c r="E7396" s="749" t="s">
        <v>21430</v>
      </c>
      <c r="F7396" s="749" t="s">
        <v>21431</v>
      </c>
      <c r="G7396" s="749" t="s">
        <v>21486</v>
      </c>
      <c r="H7396" s="749" t="s">
        <v>21496</v>
      </c>
      <c r="I7396" s="749" t="s">
        <v>30</v>
      </c>
      <c r="J7396" s="749" t="n">
        <v>1417.15</v>
      </c>
    </row>
    <row collapsed="false" customFormat="false" customHeight="true" hidden="true" ht="12.75" outlineLevel="0" r="7397">
      <c r="A7397" s="749" t="s">
        <v>21497</v>
      </c>
      <c r="B7397" s="749" t="str">
        <f aca="false">C7397&amp;D7397&amp;E7397&amp;F7397&amp;G7397&amp;H7397</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1,0M. FORNECIMENTO</v>
      </c>
      <c r="C7397" s="749" t="s">
        <v>21024</v>
      </c>
      <c r="D7397" s="749" t="s">
        <v>21485</v>
      </c>
      <c r="E7397" s="749" t="s">
        <v>21430</v>
      </c>
      <c r="F7397" s="749" t="s">
        <v>21431</v>
      </c>
      <c r="G7397" s="749" t="s">
        <v>21486</v>
      </c>
      <c r="H7397" s="749" t="s">
        <v>21496</v>
      </c>
      <c r="I7397" s="749" t="s">
        <v>30</v>
      </c>
      <c r="J7397" s="749" t="n">
        <v>1417.15</v>
      </c>
    </row>
    <row collapsed="false" customFormat="false" customHeight="true" hidden="true" ht="12.75" outlineLevel="0" r="7398">
      <c r="A7398" s="749" t="s">
        <v>21498</v>
      </c>
      <c r="B7398" s="749" t="str">
        <f aca="false">C7398&amp;D7398&amp;E7398&amp;F7398&amp;G7398&amp;H7398</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 FORNECIMENTO</v>
      </c>
      <c r="C7398" s="749" t="s">
        <v>21024</v>
      </c>
      <c r="D7398" s="749" t="s">
        <v>21485</v>
      </c>
      <c r="E7398" s="749" t="s">
        <v>21430</v>
      </c>
      <c r="F7398" s="749" t="s">
        <v>21431</v>
      </c>
      <c r="G7398" s="749" t="s">
        <v>21486</v>
      </c>
      <c r="H7398" s="749" t="s">
        <v>21499</v>
      </c>
      <c r="I7398" s="749" t="s">
        <v>30</v>
      </c>
      <c r="J7398" s="749" t="n">
        <v>1711.95</v>
      </c>
    </row>
    <row collapsed="false" customFormat="false" customHeight="true" hidden="true" ht="12.75" outlineLevel="0" r="7399">
      <c r="A7399" s="749" t="s">
        <v>21500</v>
      </c>
      <c r="B7399" s="749" t="str">
        <f aca="false">C7399&amp;D7399&amp;E7399&amp;F7399&amp;G7399&amp;H7399</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 FORNECIMENTO</v>
      </c>
      <c r="C7399" s="749" t="s">
        <v>21024</v>
      </c>
      <c r="D7399" s="749" t="s">
        <v>21485</v>
      </c>
      <c r="E7399" s="749" t="s">
        <v>21430</v>
      </c>
      <c r="F7399" s="749" t="s">
        <v>21431</v>
      </c>
      <c r="G7399" s="749" t="s">
        <v>21486</v>
      </c>
      <c r="H7399" s="749" t="s">
        <v>21499</v>
      </c>
      <c r="I7399" s="749" t="s">
        <v>30</v>
      </c>
      <c r="J7399" s="749" t="n">
        <v>1711.95</v>
      </c>
    </row>
    <row collapsed="false" customFormat="false" customHeight="true" hidden="true" ht="12.75" outlineLevel="0" r="7400">
      <c r="A7400" s="749" t="s">
        <v>21501</v>
      </c>
      <c r="B7400" s="749" t="str">
        <f aca="false">C7400&amp;D7400&amp;E7400&amp;F7400&amp;G7400&amp;H7400</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 FORNECIMENTO</v>
      </c>
      <c r="C7400" s="749" t="s">
        <v>21024</v>
      </c>
      <c r="D7400" s="749" t="s">
        <v>21485</v>
      </c>
      <c r="E7400" s="749" t="s">
        <v>21430</v>
      </c>
      <c r="F7400" s="749" t="s">
        <v>21431</v>
      </c>
      <c r="G7400" s="749" t="s">
        <v>21486</v>
      </c>
      <c r="H7400" s="749" t="s">
        <v>21502</v>
      </c>
      <c r="I7400" s="749" t="s">
        <v>30</v>
      </c>
      <c r="J7400" s="749" t="n">
        <v>2045.85</v>
      </c>
    </row>
    <row collapsed="false" customFormat="false" customHeight="true" hidden="true" ht="12.75" outlineLevel="0" r="7401">
      <c r="A7401" s="749" t="s">
        <v>21503</v>
      </c>
      <c r="B7401" s="749" t="str">
        <f aca="false">C7401&amp;D7401&amp;E7401&amp;F7401&amp;G7401&amp;H7401</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 FORNECIMENTO</v>
      </c>
      <c r="C7401" s="749" t="s">
        <v>21024</v>
      </c>
      <c r="D7401" s="749" t="s">
        <v>21485</v>
      </c>
      <c r="E7401" s="749" t="s">
        <v>21430</v>
      </c>
      <c r="F7401" s="749" t="s">
        <v>21431</v>
      </c>
      <c r="G7401" s="749" t="s">
        <v>21486</v>
      </c>
      <c r="H7401" s="749" t="s">
        <v>21502</v>
      </c>
      <c r="I7401" s="749" t="s">
        <v>30</v>
      </c>
      <c r="J7401" s="749" t="n">
        <v>2045.85</v>
      </c>
    </row>
    <row collapsed="false" customFormat="false" customHeight="true" hidden="true" ht="12.75" outlineLevel="0" r="7402">
      <c r="A7402" s="749" t="s">
        <v>21504</v>
      </c>
      <c r="B7402" s="749" t="str">
        <f aca="false">C7402&amp;D7402&amp;E7402&amp;F7402&amp;G7402&amp;H7402</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 FORNECIMENTO</v>
      </c>
      <c r="C7402" s="749" t="s">
        <v>21024</v>
      </c>
      <c r="D7402" s="749" t="s">
        <v>21485</v>
      </c>
      <c r="E7402" s="749" t="s">
        <v>21430</v>
      </c>
      <c r="F7402" s="749" t="s">
        <v>21431</v>
      </c>
      <c r="G7402" s="749" t="s">
        <v>21486</v>
      </c>
      <c r="H7402" s="749" t="s">
        <v>21505</v>
      </c>
      <c r="I7402" s="749" t="s">
        <v>30</v>
      </c>
      <c r="J7402" s="749" t="n">
        <v>2375.48</v>
      </c>
    </row>
    <row collapsed="false" customFormat="false" customHeight="true" hidden="true" ht="12.75" outlineLevel="0" r="7403">
      <c r="A7403" s="749" t="s">
        <v>21506</v>
      </c>
      <c r="B7403" s="749" t="str">
        <f aca="false">C7403&amp;D7403&amp;E7403&amp;F7403&amp;G7403&amp;H7403</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 FORNECIMENTO</v>
      </c>
      <c r="C7403" s="749" t="s">
        <v>21024</v>
      </c>
      <c r="D7403" s="749" t="s">
        <v>21485</v>
      </c>
      <c r="E7403" s="749" t="s">
        <v>21430</v>
      </c>
      <c r="F7403" s="749" t="s">
        <v>21431</v>
      </c>
      <c r="G7403" s="749" t="s">
        <v>21486</v>
      </c>
      <c r="H7403" s="749" t="s">
        <v>21505</v>
      </c>
      <c r="I7403" s="749" t="s">
        <v>30</v>
      </c>
      <c r="J7403" s="749" t="n">
        <v>2375.48</v>
      </c>
    </row>
    <row collapsed="false" customFormat="false" customHeight="true" hidden="true" ht="12.75" outlineLevel="0" r="7404">
      <c r="A7404" s="749" t="s">
        <v>21507</v>
      </c>
      <c r="B7404" s="749" t="str">
        <f aca="false">C7404&amp;D7404&amp;E7404&amp;F7404&amp;G7404&amp;H7404</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 FORNECIMENTO</v>
      </c>
      <c r="C7404" s="749" t="s">
        <v>21024</v>
      </c>
      <c r="D7404" s="749" t="s">
        <v>21485</v>
      </c>
      <c r="E7404" s="749" t="s">
        <v>21430</v>
      </c>
      <c r="F7404" s="749" t="s">
        <v>21431</v>
      </c>
      <c r="G7404" s="749" t="s">
        <v>21486</v>
      </c>
      <c r="H7404" s="749" t="s">
        <v>21508</v>
      </c>
      <c r="I7404" s="749" t="s">
        <v>30</v>
      </c>
      <c r="J7404" s="749" t="n">
        <v>2792.02</v>
      </c>
    </row>
    <row collapsed="false" customFormat="false" customHeight="true" hidden="true" ht="12.75" outlineLevel="0" r="7405">
      <c r="A7405" s="749" t="s">
        <v>21509</v>
      </c>
      <c r="B7405" s="749" t="str">
        <f aca="false">C7405&amp;D7405&amp;E7405&amp;F7405&amp;G7405&amp;H7405</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 FORNECIMENTO</v>
      </c>
      <c r="C7405" s="749" t="s">
        <v>21024</v>
      </c>
      <c r="D7405" s="749" t="s">
        <v>21485</v>
      </c>
      <c r="E7405" s="749" t="s">
        <v>21430</v>
      </c>
      <c r="F7405" s="749" t="s">
        <v>21431</v>
      </c>
      <c r="G7405" s="749" t="s">
        <v>21486</v>
      </c>
      <c r="H7405" s="749" t="s">
        <v>21508</v>
      </c>
      <c r="I7405" s="749" t="s">
        <v>30</v>
      </c>
      <c r="J7405" s="749" t="n">
        <v>2792.02</v>
      </c>
    </row>
    <row collapsed="false" customFormat="false" customHeight="true" hidden="true" ht="12.75" outlineLevel="0" r="7406">
      <c r="A7406" s="749" t="s">
        <v>21510</v>
      </c>
      <c r="B7406" s="749" t="str">
        <f aca="false">C7406&amp;D7406&amp;E7406&amp;F7406&amp;G7406&amp;H7406</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 FORNECIMENTO</v>
      </c>
      <c r="C7406" s="749" t="s">
        <v>21024</v>
      </c>
      <c r="D7406" s="749" t="s">
        <v>21485</v>
      </c>
      <c r="E7406" s="749" t="s">
        <v>21430</v>
      </c>
      <c r="F7406" s="749" t="s">
        <v>21431</v>
      </c>
      <c r="G7406" s="749" t="s">
        <v>21486</v>
      </c>
      <c r="H7406" s="749" t="s">
        <v>21511</v>
      </c>
      <c r="I7406" s="749" t="s">
        <v>30</v>
      </c>
      <c r="J7406" s="749" t="n">
        <v>3328.28</v>
      </c>
    </row>
    <row collapsed="false" customFormat="false" customHeight="true" hidden="true" ht="12.75" outlineLevel="0" r="7407">
      <c r="A7407" s="749" t="s">
        <v>21512</v>
      </c>
      <c r="B7407" s="749" t="str">
        <f aca="false">C7407&amp;D7407&amp;E7407&amp;F7407&amp;G7407&amp;H7407</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 FORNECIMENTO</v>
      </c>
      <c r="C7407" s="749" t="s">
        <v>21024</v>
      </c>
      <c r="D7407" s="749" t="s">
        <v>21485</v>
      </c>
      <c r="E7407" s="749" t="s">
        <v>21430</v>
      </c>
      <c r="F7407" s="749" t="s">
        <v>21431</v>
      </c>
      <c r="G7407" s="749" t="s">
        <v>21486</v>
      </c>
      <c r="H7407" s="749" t="s">
        <v>21511</v>
      </c>
      <c r="I7407" s="749" t="s">
        <v>30</v>
      </c>
      <c r="J7407" s="749" t="n">
        <v>3328.28</v>
      </c>
    </row>
    <row collapsed="false" customFormat="false" customHeight="true" hidden="true" ht="12.75" outlineLevel="0" r="7408">
      <c r="A7408" s="749" t="s">
        <v>21513</v>
      </c>
      <c r="B7408" s="749" t="str">
        <f aca="false">C7408&amp;D7408&amp;E7408&amp;F7408&amp;G7408&amp;H7408</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 FORNECIMENTO</v>
      </c>
      <c r="C7408" s="749" t="s">
        <v>21024</v>
      </c>
      <c r="D7408" s="749" t="s">
        <v>21485</v>
      </c>
      <c r="E7408" s="749" t="s">
        <v>21430</v>
      </c>
      <c r="F7408" s="749" t="s">
        <v>21431</v>
      </c>
      <c r="G7408" s="749" t="s">
        <v>21486</v>
      </c>
      <c r="H7408" s="749" t="s">
        <v>21514</v>
      </c>
      <c r="I7408" s="749" t="s">
        <v>30</v>
      </c>
      <c r="J7408" s="749" t="n">
        <v>3818.68</v>
      </c>
    </row>
    <row collapsed="false" customFormat="false" customHeight="true" hidden="true" ht="12.75" outlineLevel="0" r="7409">
      <c r="A7409" s="749" t="s">
        <v>21515</v>
      </c>
      <c r="B7409" s="749" t="str">
        <f aca="false">C7409&amp;D7409&amp;E7409&amp;F7409&amp;G7409&amp;H7409</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 FORNECIMENTO</v>
      </c>
      <c r="C7409" s="749" t="s">
        <v>21024</v>
      </c>
      <c r="D7409" s="749" t="s">
        <v>21485</v>
      </c>
      <c r="E7409" s="749" t="s">
        <v>21430</v>
      </c>
      <c r="F7409" s="749" t="s">
        <v>21431</v>
      </c>
      <c r="G7409" s="749" t="s">
        <v>21486</v>
      </c>
      <c r="H7409" s="749" t="s">
        <v>21514</v>
      </c>
      <c r="I7409" s="749" t="s">
        <v>30</v>
      </c>
      <c r="J7409" s="749" t="n">
        <v>3818.68</v>
      </c>
    </row>
    <row collapsed="false" customFormat="false" customHeight="true" hidden="true" ht="12.75" outlineLevel="0" r="7410">
      <c r="A7410" s="749" t="s">
        <v>21516</v>
      </c>
      <c r="B7410" s="749" t="str">
        <f aca="false">C7410&amp;D7410&amp;E7410&amp;F7410&amp;G7410&amp;H7410</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 FORNECIMENTO</v>
      </c>
      <c r="C7410" s="749" t="s">
        <v>21024</v>
      </c>
      <c r="D7410" s="749" t="s">
        <v>21485</v>
      </c>
      <c r="E7410" s="749" t="s">
        <v>21430</v>
      </c>
      <c r="F7410" s="749" t="s">
        <v>21431</v>
      </c>
      <c r="G7410" s="749" t="s">
        <v>21486</v>
      </c>
      <c r="H7410" s="749" t="s">
        <v>21517</v>
      </c>
      <c r="I7410" s="749" t="s">
        <v>30</v>
      </c>
      <c r="J7410" s="749" t="n">
        <v>5124.54</v>
      </c>
    </row>
    <row collapsed="false" customFormat="false" customHeight="true" hidden="true" ht="12.75" outlineLevel="0" r="7411">
      <c r="A7411" s="749" t="s">
        <v>21518</v>
      </c>
      <c r="B7411" s="749" t="str">
        <f aca="false">C7411&amp;D7411&amp;E7411&amp;F7411&amp;G7411&amp;H7411</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 FORNECIMENTO</v>
      </c>
      <c r="C7411" s="749" t="s">
        <v>21024</v>
      </c>
      <c r="D7411" s="749" t="s">
        <v>21485</v>
      </c>
      <c r="E7411" s="749" t="s">
        <v>21430</v>
      </c>
      <c r="F7411" s="749" t="s">
        <v>21431</v>
      </c>
      <c r="G7411" s="749" t="s">
        <v>21486</v>
      </c>
      <c r="H7411" s="749" t="s">
        <v>21517</v>
      </c>
      <c r="I7411" s="749" t="s">
        <v>30</v>
      </c>
      <c r="J7411" s="749" t="n">
        <v>5124.54</v>
      </c>
    </row>
    <row collapsed="false" customFormat="false" customHeight="true" hidden="true" ht="12.75" outlineLevel="0" r="7412">
      <c r="A7412" s="749" t="s">
        <v>21519</v>
      </c>
      <c r="B7412" s="749" t="str">
        <f aca="false">C7412&amp;D7412&amp;E7412&amp;F7412&amp;G7412&amp;H7412</f>
        <v>TUBO DE FERRO FUNDIDO DUCTIL COM PONTA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 FORNECIMENTO</v>
      </c>
      <c r="C7412" s="749" t="s">
        <v>21061</v>
      </c>
      <c r="D7412" s="749" t="s">
        <v>21520</v>
      </c>
      <c r="E7412" s="749" t="s">
        <v>21467</v>
      </c>
      <c r="F7412" s="749" t="s">
        <v>21468</v>
      </c>
      <c r="G7412" s="749" t="s">
        <v>21469</v>
      </c>
      <c r="H7412" s="749" t="s">
        <v>21470</v>
      </c>
      <c r="I7412" s="749" t="s">
        <v>30</v>
      </c>
      <c r="J7412" s="749" t="n">
        <v>8972.35</v>
      </c>
    </row>
    <row collapsed="false" customFormat="false" customHeight="true" hidden="true" ht="12.75" outlineLevel="0" r="7413">
      <c r="A7413" s="749" t="s">
        <v>21521</v>
      </c>
      <c r="B7413" s="749" t="str">
        <f aca="false">C7413&amp;D7413&amp;E7413&amp;F7413&amp;G7413&amp;H7413</f>
        <v>TUBO DE FERRO FUNDIDO DUCTIL COM PONTA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 FORNECIMENTO</v>
      </c>
      <c r="C7413" s="749" t="s">
        <v>21061</v>
      </c>
      <c r="D7413" s="749" t="s">
        <v>21520</v>
      </c>
      <c r="E7413" s="749" t="s">
        <v>21467</v>
      </c>
      <c r="F7413" s="749" t="s">
        <v>21468</v>
      </c>
      <c r="G7413" s="749" t="s">
        <v>21469</v>
      </c>
      <c r="H7413" s="749" t="s">
        <v>21470</v>
      </c>
      <c r="I7413" s="749" t="s">
        <v>30</v>
      </c>
      <c r="J7413" s="749" t="n">
        <v>8972.35</v>
      </c>
    </row>
    <row collapsed="false" customFormat="false" customHeight="true" hidden="true" ht="12.75" outlineLevel="0" r="7414">
      <c r="A7414" s="749" t="s">
        <v>21522</v>
      </c>
      <c r="B7414" s="749" t="str">
        <f aca="false">C7414&amp;D7414&amp;E7414&amp;F7414&amp;G7414&amp;H7414</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80MM,COMPRIMENTO ATE 1,0M. FORNECIMENTO</v>
      </c>
      <c r="C7414" s="749" t="s">
        <v>21121</v>
      </c>
      <c r="D7414" s="749" t="s">
        <v>21523</v>
      </c>
      <c r="E7414" s="749" t="s">
        <v>21524</v>
      </c>
      <c r="F7414" s="749" t="s">
        <v>21525</v>
      </c>
      <c r="G7414" s="749" t="s">
        <v>21526</v>
      </c>
      <c r="H7414" s="749" t="s">
        <v>21527</v>
      </c>
      <c r="I7414" s="749" t="s">
        <v>30</v>
      </c>
      <c r="J7414" s="749" t="n">
        <v>899.74</v>
      </c>
    </row>
    <row collapsed="false" customFormat="false" customHeight="true" hidden="true" ht="12.75" outlineLevel="0" r="7415">
      <c r="A7415" s="749" t="s">
        <v>21528</v>
      </c>
      <c r="B7415" s="749" t="str">
        <f aca="false">C7415&amp;D7415&amp;E7415&amp;F7415&amp;G7415&amp;H7415</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80MM,COMPRIMENTO ATE 1,0M. FORNECIMENTO</v>
      </c>
      <c r="C7415" s="749" t="s">
        <v>21121</v>
      </c>
      <c r="D7415" s="749" t="s">
        <v>21523</v>
      </c>
      <c r="E7415" s="749" t="s">
        <v>21524</v>
      </c>
      <c r="F7415" s="749" t="s">
        <v>21525</v>
      </c>
      <c r="G7415" s="749" t="s">
        <v>21526</v>
      </c>
      <c r="H7415" s="749" t="s">
        <v>21527</v>
      </c>
      <c r="I7415" s="749" t="s">
        <v>30</v>
      </c>
      <c r="J7415" s="749" t="n">
        <v>899.74</v>
      </c>
    </row>
    <row collapsed="false" customFormat="false" customHeight="true" hidden="true" ht="12.75" outlineLevel="0" r="7416">
      <c r="A7416" s="749" t="s">
        <v>21529</v>
      </c>
      <c r="B7416" s="749" t="str">
        <f aca="false">C7416&amp;D7416&amp;E7416&amp;F7416&amp;G7416&amp;H7416</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100MM,COMPRIMENTO ATE 1,0M. FORNECIMENTO</v>
      </c>
      <c r="C7416" s="749" t="s">
        <v>21121</v>
      </c>
      <c r="D7416" s="749" t="s">
        <v>21523</v>
      </c>
      <c r="E7416" s="749" t="s">
        <v>21524</v>
      </c>
      <c r="F7416" s="749" t="s">
        <v>21525</v>
      </c>
      <c r="G7416" s="749" t="s">
        <v>21526</v>
      </c>
      <c r="H7416" s="749" t="s">
        <v>21530</v>
      </c>
      <c r="I7416" s="749" t="s">
        <v>30</v>
      </c>
      <c r="J7416" s="749" t="n">
        <v>989.96</v>
      </c>
    </row>
    <row collapsed="false" customFormat="false" customHeight="true" hidden="true" ht="12.75" outlineLevel="0" r="7417">
      <c r="A7417" s="749" t="s">
        <v>21531</v>
      </c>
      <c r="B7417" s="749" t="str">
        <f aca="false">C7417&amp;D7417&amp;E7417&amp;F7417&amp;G7417&amp;H7417</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100MM,COMPRIMENTO ATE 1,0M. FORNECIMENTO</v>
      </c>
      <c r="C7417" s="749" t="s">
        <v>21121</v>
      </c>
      <c r="D7417" s="749" t="s">
        <v>21523</v>
      </c>
      <c r="E7417" s="749" t="s">
        <v>21524</v>
      </c>
      <c r="F7417" s="749" t="s">
        <v>21525</v>
      </c>
      <c r="G7417" s="749" t="s">
        <v>21526</v>
      </c>
      <c r="H7417" s="749" t="s">
        <v>21530</v>
      </c>
      <c r="I7417" s="749" t="s">
        <v>30</v>
      </c>
      <c r="J7417" s="749" t="n">
        <v>989.96</v>
      </c>
    </row>
    <row collapsed="false" customFormat="false" customHeight="true" hidden="true" ht="12.75" outlineLevel="0" r="7418">
      <c r="A7418" s="749" t="s">
        <v>21532</v>
      </c>
      <c r="B7418" s="749" t="str">
        <f aca="false">C7418&amp;D7418&amp;E7418&amp;F7418&amp;G7418&amp;H7418</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150MM,COMPRIMENTO ATE 1,0M. FORNECIMENTO</v>
      </c>
      <c r="C7418" s="749" t="s">
        <v>21121</v>
      </c>
      <c r="D7418" s="749" t="s">
        <v>21523</v>
      </c>
      <c r="E7418" s="749" t="s">
        <v>21524</v>
      </c>
      <c r="F7418" s="749" t="s">
        <v>21525</v>
      </c>
      <c r="G7418" s="749" t="s">
        <v>21526</v>
      </c>
      <c r="H7418" s="749" t="s">
        <v>21533</v>
      </c>
      <c r="I7418" s="749" t="s">
        <v>30</v>
      </c>
      <c r="J7418" s="749" t="n">
        <v>1225.81</v>
      </c>
    </row>
    <row collapsed="false" customFormat="false" customHeight="true" hidden="true" ht="12.75" outlineLevel="0" r="7419">
      <c r="A7419" s="749" t="s">
        <v>21534</v>
      </c>
      <c r="B7419" s="749" t="str">
        <f aca="false">C7419&amp;D7419&amp;E7419&amp;F7419&amp;G7419&amp;H7419</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150MM,COMPRIMENTO ATE 1,0M. FORNECIMENTO</v>
      </c>
      <c r="C7419" s="749" t="s">
        <v>21121</v>
      </c>
      <c r="D7419" s="749" t="s">
        <v>21523</v>
      </c>
      <c r="E7419" s="749" t="s">
        <v>21524</v>
      </c>
      <c r="F7419" s="749" t="s">
        <v>21525</v>
      </c>
      <c r="G7419" s="749" t="s">
        <v>21526</v>
      </c>
      <c r="H7419" s="749" t="s">
        <v>21533</v>
      </c>
      <c r="I7419" s="749" t="s">
        <v>30</v>
      </c>
      <c r="J7419" s="749" t="n">
        <v>1225.81</v>
      </c>
    </row>
    <row collapsed="false" customFormat="false" customHeight="true" hidden="true" ht="12.75" outlineLevel="0" r="7420">
      <c r="A7420" s="749" t="s">
        <v>21535</v>
      </c>
      <c r="B7420" s="749" t="str">
        <f aca="false">C7420&amp;D7420&amp;E7420&amp;F7420&amp;G7420&amp;H7420</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200MM,COMPRIMENTO ATE 1,0M. FORNECIMENTO</v>
      </c>
      <c r="C7420" s="749" t="s">
        <v>21121</v>
      </c>
      <c r="D7420" s="749" t="s">
        <v>21523</v>
      </c>
      <c r="E7420" s="749" t="s">
        <v>21524</v>
      </c>
      <c r="F7420" s="749" t="s">
        <v>21525</v>
      </c>
      <c r="G7420" s="749" t="s">
        <v>21526</v>
      </c>
      <c r="H7420" s="749" t="s">
        <v>21536</v>
      </c>
      <c r="I7420" s="749" t="s">
        <v>30</v>
      </c>
      <c r="J7420" s="749" t="n">
        <v>1487.49</v>
      </c>
    </row>
    <row collapsed="false" customFormat="false" customHeight="true" hidden="true" ht="12.75" outlineLevel="0" r="7421">
      <c r="A7421" s="749" t="s">
        <v>21537</v>
      </c>
      <c r="B7421" s="749" t="str">
        <f aca="false">C7421&amp;D7421&amp;E7421&amp;F7421&amp;G7421&amp;H7421</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200MM,COMPRIMENTO ATE 1,0M. FORNECIMENTO</v>
      </c>
      <c r="C7421" s="749" t="s">
        <v>21121</v>
      </c>
      <c r="D7421" s="749" t="s">
        <v>21523</v>
      </c>
      <c r="E7421" s="749" t="s">
        <v>21524</v>
      </c>
      <c r="F7421" s="749" t="s">
        <v>21525</v>
      </c>
      <c r="G7421" s="749" t="s">
        <v>21526</v>
      </c>
      <c r="H7421" s="749" t="s">
        <v>21536</v>
      </c>
      <c r="I7421" s="749" t="s">
        <v>30</v>
      </c>
      <c r="J7421" s="749" t="n">
        <v>1487.49</v>
      </c>
    </row>
    <row collapsed="false" customFormat="false" customHeight="true" hidden="true" ht="12.75" outlineLevel="0" r="7422">
      <c r="A7422" s="749" t="s">
        <v>21538</v>
      </c>
      <c r="B7422" s="749" t="str">
        <f aca="false">C7422&amp;D7422&amp;E7422&amp;F7422&amp;G7422&amp;H7422</f>
        <v>TUBO DE FERRO FUNDIDO DUCTIL COM BOLSA DE JUNTA ELASTICA E FLANGE SOLDADOS,ESPESSURA CLASSE K-9,CLASSE DE PRESSAO PN-10,REVESTIDO INTERNAMENTE C/ARGAMASSA DE CIMENTO ALUMINOSO E EXTERNAMENTE C/ZINCO METALICO E PINTURA EPOXI NA COR VERMELHA,ESGOTO SANITARIO,NBR 15420 E NBR 7560,EXCL.ACESSORIOS P/JUNTA,COM DIAMETRO DE 250MM,COMPRIMENTO ATE 1,0M. FORNECIMENTO</v>
      </c>
      <c r="C7422" s="749" t="s">
        <v>21121</v>
      </c>
      <c r="D7422" s="749" t="s">
        <v>21128</v>
      </c>
      <c r="E7422" s="749" t="s">
        <v>21539</v>
      </c>
      <c r="F7422" s="749" t="s">
        <v>21540</v>
      </c>
      <c r="G7422" s="749" t="s">
        <v>21541</v>
      </c>
      <c r="H7422" s="749" t="s">
        <v>21499</v>
      </c>
      <c r="I7422" s="749" t="s">
        <v>30</v>
      </c>
      <c r="J7422" s="749" t="n">
        <v>1798.63</v>
      </c>
    </row>
    <row collapsed="false" customFormat="false" customHeight="true" hidden="true" ht="12.75" outlineLevel="0" r="7423">
      <c r="A7423" s="749" t="s">
        <v>21542</v>
      </c>
      <c r="B7423" s="749" t="str">
        <f aca="false">C7423&amp;D7423&amp;E7423&amp;F7423&amp;G7423&amp;H7423</f>
        <v>TUBO DE FERRO FUNDIDO DUCTIL COM BOLSA DE JUNTA ELASTICA E FLANGE SOLDADOS,ESPESSURA CLASSE K-9,CLASSE DE PRESSAO PN-10,REVESTIDO INTERNAMENTE C/ARGAMASSA DE CIMENTO ALUMINOSO E EXTERNAMENTE C/ZINCO METALICO E PINTURA EPOXI NA COR VERMELHA,ESGOTO SANITARIO,NBR 15420 E NBR 7560,EXCL.ACESSORIOS P/JUNTA,COM DIAMETRO DE 250MM,COMPRIMENTO ATE 1,0M. FORNECIMENTO</v>
      </c>
      <c r="C7423" s="749" t="s">
        <v>21121</v>
      </c>
      <c r="D7423" s="749" t="s">
        <v>21128</v>
      </c>
      <c r="E7423" s="749" t="s">
        <v>21539</v>
      </c>
      <c r="F7423" s="749" t="s">
        <v>21540</v>
      </c>
      <c r="G7423" s="749" t="s">
        <v>21541</v>
      </c>
      <c r="H7423" s="749" t="s">
        <v>21499</v>
      </c>
      <c r="I7423" s="749" t="s">
        <v>30</v>
      </c>
      <c r="J7423" s="749" t="n">
        <v>1798.63</v>
      </c>
    </row>
    <row collapsed="false" customFormat="false" customHeight="true" hidden="true" ht="12.75" outlineLevel="0" r="7424">
      <c r="A7424" s="749" t="s">
        <v>21543</v>
      </c>
      <c r="B7424" s="749" t="str">
        <f aca="false">C7424&amp;D7424&amp;E7424&amp;F7424&amp;G7424&amp;H7424</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300MM,COMPRIMENTO ATE 1,0M. FORNECIMENTO</v>
      </c>
      <c r="C7424" s="749" t="s">
        <v>21121</v>
      </c>
      <c r="D7424" s="749" t="s">
        <v>21523</v>
      </c>
      <c r="E7424" s="749" t="s">
        <v>21524</v>
      </c>
      <c r="F7424" s="749" t="s">
        <v>21525</v>
      </c>
      <c r="G7424" s="749" t="s">
        <v>21526</v>
      </c>
      <c r="H7424" s="749" t="s">
        <v>21544</v>
      </c>
      <c r="I7424" s="749" t="s">
        <v>30</v>
      </c>
      <c r="J7424" s="749" t="n">
        <v>2150.96</v>
      </c>
    </row>
    <row collapsed="false" customFormat="false" customHeight="true" hidden="true" ht="12.75" outlineLevel="0" r="7425">
      <c r="A7425" s="749" t="s">
        <v>21545</v>
      </c>
      <c r="B7425" s="749" t="str">
        <f aca="false">C7425&amp;D7425&amp;E7425&amp;F7425&amp;G7425&amp;H7425</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300MM,COMPRIMENTO ATE 1,0M. FORNECIMENTO</v>
      </c>
      <c r="C7425" s="749" t="s">
        <v>21121</v>
      </c>
      <c r="D7425" s="749" t="s">
        <v>21523</v>
      </c>
      <c r="E7425" s="749" t="s">
        <v>21524</v>
      </c>
      <c r="F7425" s="749" t="s">
        <v>21525</v>
      </c>
      <c r="G7425" s="749" t="s">
        <v>21526</v>
      </c>
      <c r="H7425" s="749" t="s">
        <v>21544</v>
      </c>
      <c r="I7425" s="749" t="s">
        <v>30</v>
      </c>
      <c r="J7425" s="749" t="n">
        <v>2150.96</v>
      </c>
    </row>
    <row collapsed="false" customFormat="false" customHeight="true" hidden="true" ht="12.75" outlineLevel="0" r="7426">
      <c r="A7426" s="749" t="s">
        <v>21546</v>
      </c>
      <c r="B7426" s="749" t="str">
        <f aca="false">C7426&amp;D7426&amp;E7426&amp;F7426&amp;G7426&amp;H7426</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350MM,COMPRIMENTO ATE 1,0M. FORNECIMENTO</v>
      </c>
      <c r="C7426" s="749" t="s">
        <v>21121</v>
      </c>
      <c r="D7426" s="749" t="s">
        <v>21523</v>
      </c>
      <c r="E7426" s="749" t="s">
        <v>21524</v>
      </c>
      <c r="F7426" s="749" t="s">
        <v>21525</v>
      </c>
      <c r="G7426" s="749" t="s">
        <v>21526</v>
      </c>
      <c r="H7426" s="749" t="s">
        <v>21547</v>
      </c>
      <c r="I7426" s="749" t="s">
        <v>30</v>
      </c>
      <c r="J7426" s="749" t="n">
        <v>2524.39</v>
      </c>
    </row>
    <row collapsed="false" customFormat="false" customHeight="true" hidden="true" ht="12.75" outlineLevel="0" r="7427">
      <c r="A7427" s="749" t="s">
        <v>21548</v>
      </c>
      <c r="B7427" s="749" t="str">
        <f aca="false">C7427&amp;D7427&amp;E7427&amp;F7427&amp;G7427&amp;H7427</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350MM,COMPRIMENTO ATE 1,0M. FORNECIMENTO</v>
      </c>
      <c r="C7427" s="749" t="s">
        <v>21121</v>
      </c>
      <c r="D7427" s="749" t="s">
        <v>21523</v>
      </c>
      <c r="E7427" s="749" t="s">
        <v>21524</v>
      </c>
      <c r="F7427" s="749" t="s">
        <v>21525</v>
      </c>
      <c r="G7427" s="749" t="s">
        <v>21526</v>
      </c>
      <c r="H7427" s="749" t="s">
        <v>21547</v>
      </c>
      <c r="I7427" s="749" t="s">
        <v>30</v>
      </c>
      <c r="J7427" s="749" t="n">
        <v>2524.39</v>
      </c>
    </row>
    <row collapsed="false" customFormat="false" customHeight="true" hidden="true" ht="12.75" outlineLevel="0" r="7428">
      <c r="A7428" s="749" t="s">
        <v>21549</v>
      </c>
      <c r="B7428" s="749" t="str">
        <f aca="false">C7428&amp;D7428&amp;E7428&amp;F7428&amp;G7428&amp;H7428</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400MM,COMPRIMENTO ATE 1,0M. FORNECIMENTO</v>
      </c>
      <c r="C7428" s="749" t="s">
        <v>21121</v>
      </c>
      <c r="D7428" s="749" t="s">
        <v>21523</v>
      </c>
      <c r="E7428" s="749" t="s">
        <v>21524</v>
      </c>
      <c r="F7428" s="749" t="s">
        <v>21525</v>
      </c>
      <c r="G7428" s="749" t="s">
        <v>21526</v>
      </c>
      <c r="H7428" s="749" t="s">
        <v>21550</v>
      </c>
      <c r="I7428" s="749" t="s">
        <v>30</v>
      </c>
      <c r="J7428" s="749" t="n">
        <v>2873.27</v>
      </c>
    </row>
    <row collapsed="false" customFormat="false" customHeight="true" hidden="true" ht="12.75" outlineLevel="0" r="7429">
      <c r="A7429" s="749" t="s">
        <v>21551</v>
      </c>
      <c r="B7429" s="749" t="str">
        <f aca="false">C7429&amp;D7429&amp;E7429&amp;F7429&amp;G7429&amp;H7429</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400MM,COMPRIMENTO ATE 1,0M. FORNECIMENTO</v>
      </c>
      <c r="C7429" s="749" t="s">
        <v>21121</v>
      </c>
      <c r="D7429" s="749" t="s">
        <v>21523</v>
      </c>
      <c r="E7429" s="749" t="s">
        <v>21524</v>
      </c>
      <c r="F7429" s="749" t="s">
        <v>21525</v>
      </c>
      <c r="G7429" s="749" t="s">
        <v>21526</v>
      </c>
      <c r="H7429" s="749" t="s">
        <v>21550</v>
      </c>
      <c r="I7429" s="749" t="s">
        <v>30</v>
      </c>
      <c r="J7429" s="749" t="n">
        <v>2873.27</v>
      </c>
    </row>
    <row collapsed="false" customFormat="false" customHeight="true" hidden="true" ht="12.75" outlineLevel="0" r="7430">
      <c r="A7430" s="749" t="s">
        <v>21552</v>
      </c>
      <c r="B7430" s="749" t="str">
        <f aca="false">C7430&amp;D7430&amp;E7430&amp;F7430&amp;G7430&amp;H7430</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450MM,COMPRIMENTO ATE 1,0M. FORNECIMENTO</v>
      </c>
      <c r="C7430" s="749" t="s">
        <v>21121</v>
      </c>
      <c r="D7430" s="749" t="s">
        <v>21523</v>
      </c>
      <c r="E7430" s="749" t="s">
        <v>21524</v>
      </c>
      <c r="F7430" s="749" t="s">
        <v>21525</v>
      </c>
      <c r="G7430" s="749" t="s">
        <v>21526</v>
      </c>
      <c r="H7430" s="749" t="s">
        <v>21553</v>
      </c>
      <c r="I7430" s="749" t="s">
        <v>30</v>
      </c>
      <c r="J7430" s="749" t="n">
        <v>3440.93</v>
      </c>
    </row>
    <row collapsed="false" customFormat="false" customHeight="true" hidden="true" ht="12.75" outlineLevel="0" r="7431">
      <c r="A7431" s="749" t="s">
        <v>21554</v>
      </c>
      <c r="B7431" s="749" t="str">
        <f aca="false">C7431&amp;D7431&amp;E7431&amp;F7431&amp;G7431&amp;H7431</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450MM,COMPRIMENTO ATE 1,0M. FORNECIMENTO</v>
      </c>
      <c r="C7431" s="749" t="s">
        <v>21121</v>
      </c>
      <c r="D7431" s="749" t="s">
        <v>21523</v>
      </c>
      <c r="E7431" s="749" t="s">
        <v>21524</v>
      </c>
      <c r="F7431" s="749" t="s">
        <v>21525</v>
      </c>
      <c r="G7431" s="749" t="s">
        <v>21526</v>
      </c>
      <c r="H7431" s="749" t="s">
        <v>21553</v>
      </c>
      <c r="I7431" s="749" t="s">
        <v>30</v>
      </c>
      <c r="J7431" s="749" t="n">
        <v>3440.93</v>
      </c>
    </row>
    <row collapsed="false" customFormat="false" customHeight="true" hidden="true" ht="12.75" outlineLevel="0" r="7432">
      <c r="A7432" s="749" t="s">
        <v>21555</v>
      </c>
      <c r="B7432" s="749" t="str">
        <f aca="false">C7432&amp;D7432&amp;E7432&amp;F7432&amp;G7432&amp;H7432</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500MM,COMPRIMENTO ATE 1,0M. FORNECIMENTO</v>
      </c>
      <c r="C7432" s="749" t="s">
        <v>21121</v>
      </c>
      <c r="D7432" s="749" t="s">
        <v>21523</v>
      </c>
      <c r="E7432" s="749" t="s">
        <v>21524</v>
      </c>
      <c r="F7432" s="749" t="s">
        <v>21525</v>
      </c>
      <c r="G7432" s="749" t="s">
        <v>21526</v>
      </c>
      <c r="H7432" s="749" t="s">
        <v>21556</v>
      </c>
      <c r="I7432" s="749" t="s">
        <v>30</v>
      </c>
      <c r="J7432" s="749" t="n">
        <v>3723.23</v>
      </c>
    </row>
    <row collapsed="false" customFormat="false" customHeight="true" hidden="true" ht="12.75" outlineLevel="0" r="7433">
      <c r="A7433" s="749" t="s">
        <v>21557</v>
      </c>
      <c r="B7433" s="749" t="str">
        <f aca="false">C7433&amp;D7433&amp;E7433&amp;F7433&amp;G7433&amp;H7433</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500MM,COMPRIMENTO ATE 1,0M. FORNECIMENTO</v>
      </c>
      <c r="C7433" s="749" t="s">
        <v>21121</v>
      </c>
      <c r="D7433" s="749" t="s">
        <v>21523</v>
      </c>
      <c r="E7433" s="749" t="s">
        <v>21524</v>
      </c>
      <c r="F7433" s="749" t="s">
        <v>21525</v>
      </c>
      <c r="G7433" s="749" t="s">
        <v>21526</v>
      </c>
      <c r="H7433" s="749" t="s">
        <v>21556</v>
      </c>
      <c r="I7433" s="749" t="s">
        <v>30</v>
      </c>
      <c r="J7433" s="749" t="n">
        <v>3723.23</v>
      </c>
    </row>
    <row collapsed="false" customFormat="false" customHeight="true" hidden="true" ht="12.75" outlineLevel="0" r="7434">
      <c r="A7434" s="749" t="s">
        <v>21558</v>
      </c>
      <c r="B7434" s="749" t="str">
        <f aca="false">C7434&amp;D7434&amp;E7434&amp;F7434&amp;G7434&amp;H7434</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600MM,COMPRIMENTO ATE 1,0M. FORNECIMENTO</v>
      </c>
      <c r="C7434" s="749" t="s">
        <v>21121</v>
      </c>
      <c r="D7434" s="749" t="s">
        <v>21523</v>
      </c>
      <c r="E7434" s="749" t="s">
        <v>21524</v>
      </c>
      <c r="F7434" s="749" t="s">
        <v>21525</v>
      </c>
      <c r="G7434" s="749" t="s">
        <v>21526</v>
      </c>
      <c r="H7434" s="749" t="s">
        <v>21559</v>
      </c>
      <c r="I7434" s="749" t="s">
        <v>30</v>
      </c>
      <c r="J7434" s="749" t="n">
        <v>4659.05</v>
      </c>
    </row>
    <row collapsed="false" customFormat="false" customHeight="true" hidden="true" ht="12.75" outlineLevel="0" r="7435">
      <c r="A7435" s="749" t="s">
        <v>21560</v>
      </c>
      <c r="B7435" s="749" t="str">
        <f aca="false">C7435&amp;D7435&amp;E7435&amp;F7435&amp;G7435&amp;H7435</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600MM,COMPRIMENTO ATE 1,0M. FORNECIMENTO</v>
      </c>
      <c r="C7435" s="749" t="s">
        <v>21121</v>
      </c>
      <c r="D7435" s="749" t="s">
        <v>21523</v>
      </c>
      <c r="E7435" s="749" t="s">
        <v>21524</v>
      </c>
      <c r="F7435" s="749" t="s">
        <v>21525</v>
      </c>
      <c r="G7435" s="749" t="s">
        <v>21526</v>
      </c>
      <c r="H7435" s="749" t="s">
        <v>21559</v>
      </c>
      <c r="I7435" s="749" t="s">
        <v>30</v>
      </c>
      <c r="J7435" s="749" t="n">
        <v>4659.05</v>
      </c>
    </row>
    <row collapsed="false" customFormat="false" customHeight="true" hidden="true" ht="12.75" outlineLevel="0" r="7436">
      <c r="A7436" s="749" t="s">
        <v>21561</v>
      </c>
      <c r="B7436" s="749" t="str">
        <f aca="false">C7436&amp;D7436&amp;E7436&amp;F7436&amp;G7436&amp;H7436</f>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1,0M.FORNECIMENTO</v>
      </c>
      <c r="C7436" s="749" t="s">
        <v>21562</v>
      </c>
      <c r="D7436" s="749" t="s">
        <v>21466</v>
      </c>
      <c r="E7436" s="749" t="s">
        <v>21467</v>
      </c>
      <c r="F7436" s="749" t="s">
        <v>21468</v>
      </c>
      <c r="G7436" s="749" t="s">
        <v>21469</v>
      </c>
      <c r="H7436" s="749" t="s">
        <v>21563</v>
      </c>
      <c r="I7436" s="749" t="s">
        <v>30</v>
      </c>
      <c r="J7436" s="749" t="n">
        <v>8955.05</v>
      </c>
    </row>
    <row collapsed="false" customFormat="false" customHeight="true" hidden="true" ht="12.75" outlineLevel="0" r="7437">
      <c r="A7437" s="749" t="s">
        <v>21564</v>
      </c>
      <c r="B7437" s="749" t="str">
        <f aca="false">C7437&amp;D7437&amp;E7437&amp;F7437&amp;G7437&amp;H7437</f>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1,0M.FORNECIMENTO</v>
      </c>
      <c r="C7437" s="749" t="s">
        <v>21562</v>
      </c>
      <c r="D7437" s="749" t="s">
        <v>21466</v>
      </c>
      <c r="E7437" s="749" t="s">
        <v>21467</v>
      </c>
      <c r="F7437" s="749" t="s">
        <v>21468</v>
      </c>
      <c r="G7437" s="749" t="s">
        <v>21469</v>
      </c>
      <c r="H7437" s="749" t="s">
        <v>21563</v>
      </c>
      <c r="I7437" s="749" t="s">
        <v>30</v>
      </c>
      <c r="J7437" s="749" t="n">
        <v>8955.05</v>
      </c>
    </row>
    <row collapsed="false" customFormat="false" customHeight="true" hidden="true" ht="12.75" outlineLevel="0" r="7438">
      <c r="A7438" s="749" t="s">
        <v>21565</v>
      </c>
      <c r="B7438" s="749" t="str">
        <f aca="false">C7438&amp;D7438&amp;E7438&amp;F7438&amp;G7438&amp;H7438</f>
        <v>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800MM,COMPRIMENTO ATE 1,0M. FORNECIMENTO</v>
      </c>
      <c r="C7438" s="749" t="s">
        <v>21566</v>
      </c>
      <c r="D7438" s="749" t="s">
        <v>21567</v>
      </c>
      <c r="E7438" s="749" t="s">
        <v>21430</v>
      </c>
      <c r="F7438" s="749" t="s">
        <v>21431</v>
      </c>
      <c r="G7438" s="749" t="s">
        <v>21486</v>
      </c>
      <c r="H7438" s="749" t="s">
        <v>21568</v>
      </c>
      <c r="I7438" s="749" t="s">
        <v>30</v>
      </c>
      <c r="J7438" s="749" t="n">
        <v>11348.97</v>
      </c>
    </row>
    <row collapsed="false" customFormat="false" customHeight="true" hidden="true" ht="12.75" outlineLevel="0" r="7439">
      <c r="A7439" s="749" t="s">
        <v>21569</v>
      </c>
      <c r="B7439" s="749" t="str">
        <f aca="false">C7439&amp;D7439&amp;E7439&amp;F7439&amp;G7439&amp;H7439</f>
        <v>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800MM,COMPRIMENTO ATE 1,0M. FORNECIMENTO</v>
      </c>
      <c r="C7439" s="749" t="s">
        <v>21566</v>
      </c>
      <c r="D7439" s="749" t="s">
        <v>21567</v>
      </c>
      <c r="E7439" s="749" t="s">
        <v>21430</v>
      </c>
      <c r="F7439" s="749" t="s">
        <v>21431</v>
      </c>
      <c r="G7439" s="749" t="s">
        <v>21486</v>
      </c>
      <c r="H7439" s="749" t="s">
        <v>21568</v>
      </c>
      <c r="I7439" s="749" t="s">
        <v>30</v>
      </c>
      <c r="J7439" s="749" t="n">
        <v>11348.97</v>
      </c>
    </row>
    <row collapsed="false" customFormat="false" customHeight="true" hidden="true" ht="12.75" outlineLevel="0" r="7440">
      <c r="A7440" s="749" t="s">
        <v>21570</v>
      </c>
      <c r="B7440" s="749" t="str">
        <f aca="false">C7440&amp;D7440&amp;E7440&amp;F7440&amp;G7440&amp;H7440</f>
        <v>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900MM,COMPRIMENTO ATE 1,0M. FORNECIMENTO</v>
      </c>
      <c r="C7440" s="749" t="s">
        <v>21566</v>
      </c>
      <c r="D7440" s="749" t="s">
        <v>21567</v>
      </c>
      <c r="E7440" s="749" t="s">
        <v>21430</v>
      </c>
      <c r="F7440" s="749" t="s">
        <v>21431</v>
      </c>
      <c r="G7440" s="749" t="s">
        <v>21486</v>
      </c>
      <c r="H7440" s="749" t="s">
        <v>21571</v>
      </c>
      <c r="I7440" s="749" t="s">
        <v>30</v>
      </c>
      <c r="J7440" s="749" t="n">
        <v>17208.37</v>
      </c>
    </row>
    <row collapsed="false" customFormat="false" customHeight="true" hidden="true" ht="12.75" outlineLevel="0" r="7441">
      <c r="A7441" s="749" t="s">
        <v>21572</v>
      </c>
      <c r="B7441" s="749" t="str">
        <f aca="false">C7441&amp;D7441&amp;E7441&amp;F7441&amp;G7441&amp;H7441</f>
        <v>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900MM,COMPRIMENTO ATE 1,0M. FORNECIMENTO</v>
      </c>
      <c r="C7441" s="749" t="s">
        <v>21566</v>
      </c>
      <c r="D7441" s="749" t="s">
        <v>21567</v>
      </c>
      <c r="E7441" s="749" t="s">
        <v>21430</v>
      </c>
      <c r="F7441" s="749" t="s">
        <v>21431</v>
      </c>
      <c r="G7441" s="749" t="s">
        <v>21486</v>
      </c>
      <c r="H7441" s="749" t="s">
        <v>21571</v>
      </c>
      <c r="I7441" s="749" t="s">
        <v>30</v>
      </c>
      <c r="J7441" s="749" t="n">
        <v>17208.37</v>
      </c>
    </row>
    <row collapsed="false" customFormat="false" customHeight="true" hidden="true" ht="12.75" outlineLevel="0" r="7442">
      <c r="A7442" s="749" t="s">
        <v>21573</v>
      </c>
      <c r="B7442" s="749" t="str">
        <f aca="false">C7442&amp;D7442&amp;E7442&amp;F7442&amp;G7442&amp;H7442</f>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v>
      </c>
      <c r="C7442" s="749" t="s">
        <v>21562</v>
      </c>
      <c r="D7442" s="749" t="s">
        <v>21466</v>
      </c>
      <c r="E7442" s="749" t="s">
        <v>21467</v>
      </c>
      <c r="F7442" s="749" t="s">
        <v>21468</v>
      </c>
      <c r="G7442" s="749" t="s">
        <v>21469</v>
      </c>
      <c r="H7442" s="749" t="s">
        <v>21479</v>
      </c>
      <c r="I7442" s="749" t="s">
        <v>30</v>
      </c>
      <c r="J7442" s="749" t="n">
        <v>18911.2</v>
      </c>
    </row>
    <row collapsed="false" customFormat="false" customHeight="true" hidden="true" ht="12.75" outlineLevel="0" r="7443">
      <c r="A7443" s="749" t="s">
        <v>21574</v>
      </c>
      <c r="B7443" s="749" t="str">
        <f aca="false">C7443&amp;D7443&amp;E7443&amp;F7443&amp;G7443&amp;H7443</f>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v>
      </c>
      <c r="C7443" s="749" t="s">
        <v>21562</v>
      </c>
      <c r="D7443" s="749" t="s">
        <v>21466</v>
      </c>
      <c r="E7443" s="749" t="s">
        <v>21467</v>
      </c>
      <c r="F7443" s="749" t="s">
        <v>21468</v>
      </c>
      <c r="G7443" s="749" t="s">
        <v>21469</v>
      </c>
      <c r="H7443" s="749" t="s">
        <v>21479</v>
      </c>
      <c r="I7443" s="749" t="s">
        <v>30</v>
      </c>
      <c r="J7443" s="749" t="n">
        <v>18911.2</v>
      </c>
    </row>
    <row collapsed="false" customFormat="false" customHeight="true" hidden="true" ht="12.75" outlineLevel="0" r="7444">
      <c r="A7444" s="749" t="s">
        <v>21575</v>
      </c>
      <c r="B7444" s="749" t="str">
        <f aca="false">C7444&amp;D7444&amp;E7444&amp;F7444&amp;G7444&amp;H7444</f>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v>
      </c>
      <c r="C7444" s="749" t="s">
        <v>21562</v>
      </c>
      <c r="D7444" s="749" t="s">
        <v>21466</v>
      </c>
      <c r="E7444" s="749" t="s">
        <v>21467</v>
      </c>
      <c r="F7444" s="749" t="s">
        <v>21468</v>
      </c>
      <c r="G7444" s="749" t="s">
        <v>21469</v>
      </c>
      <c r="H7444" s="749" t="s">
        <v>21482</v>
      </c>
      <c r="I7444" s="749" t="s">
        <v>30</v>
      </c>
      <c r="J7444" s="749" t="n">
        <v>25234.13</v>
      </c>
    </row>
    <row collapsed="false" customFormat="false" customHeight="true" hidden="true" ht="12.75" outlineLevel="0" r="7445">
      <c r="A7445" s="749" t="s">
        <v>21576</v>
      </c>
      <c r="B7445" s="749" t="str">
        <f aca="false">C7445&amp;D7445&amp;E7445&amp;F7445&amp;G7445&amp;H7445</f>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v>
      </c>
      <c r="C7445" s="749" t="s">
        <v>21562</v>
      </c>
      <c r="D7445" s="749" t="s">
        <v>21466</v>
      </c>
      <c r="E7445" s="749" t="s">
        <v>21467</v>
      </c>
      <c r="F7445" s="749" t="s">
        <v>21468</v>
      </c>
      <c r="G7445" s="749" t="s">
        <v>21469</v>
      </c>
      <c r="H7445" s="749" t="s">
        <v>21482</v>
      </c>
      <c r="I7445" s="749" t="s">
        <v>30</v>
      </c>
      <c r="J7445" s="749" t="n">
        <v>25234.13</v>
      </c>
    </row>
    <row collapsed="false" customFormat="false" customHeight="true" hidden="true" ht="12.75" outlineLevel="0" r="7446">
      <c r="A7446" s="749" t="s">
        <v>21577</v>
      </c>
      <c r="B7446" s="749" t="str">
        <f aca="false">C7446&amp;D7446&amp;E7446&amp;F7446&amp;G7446&amp;H7446</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1,0M.FORNECIMENTO</v>
      </c>
      <c r="C7446" s="749" t="s">
        <v>21578</v>
      </c>
      <c r="D7446" s="749" t="s">
        <v>21485</v>
      </c>
      <c r="E7446" s="749" t="s">
        <v>21430</v>
      </c>
      <c r="F7446" s="749" t="s">
        <v>21431</v>
      </c>
      <c r="G7446" s="749" t="s">
        <v>21486</v>
      </c>
      <c r="H7446" s="749" t="s">
        <v>21579</v>
      </c>
      <c r="I7446" s="749" t="s">
        <v>30</v>
      </c>
      <c r="J7446" s="749" t="n">
        <v>899.74</v>
      </c>
    </row>
    <row collapsed="false" customFormat="false" customHeight="true" hidden="true" ht="12.75" outlineLevel="0" r="7447">
      <c r="A7447" s="749" t="s">
        <v>21580</v>
      </c>
      <c r="B7447" s="749" t="str">
        <f aca="false">C7447&amp;D7447&amp;E7447&amp;F7447&amp;G7447&amp;H7447</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1,0M.FORNECIMENTO</v>
      </c>
      <c r="C7447" s="749" t="s">
        <v>21578</v>
      </c>
      <c r="D7447" s="749" t="s">
        <v>21485</v>
      </c>
      <c r="E7447" s="749" t="s">
        <v>21430</v>
      </c>
      <c r="F7447" s="749" t="s">
        <v>21431</v>
      </c>
      <c r="G7447" s="749" t="s">
        <v>21486</v>
      </c>
      <c r="H7447" s="749" t="s">
        <v>21579</v>
      </c>
      <c r="I7447" s="749" t="s">
        <v>30</v>
      </c>
      <c r="J7447" s="749" t="n">
        <v>899.74</v>
      </c>
    </row>
    <row collapsed="false" customFormat="false" customHeight="true" hidden="true" ht="12.75" outlineLevel="0" r="7448">
      <c r="A7448" s="749" t="s">
        <v>21581</v>
      </c>
      <c r="B7448" s="749" t="str">
        <f aca="false">C7448&amp;D7448&amp;E7448&amp;F7448&amp;G7448&amp;H7448</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1,0M.FORNECIMENTO</v>
      </c>
      <c r="C7448" s="749" t="s">
        <v>21578</v>
      </c>
      <c r="D7448" s="749" t="s">
        <v>21485</v>
      </c>
      <c r="E7448" s="749" t="s">
        <v>21430</v>
      </c>
      <c r="F7448" s="749" t="s">
        <v>21431</v>
      </c>
      <c r="G7448" s="749" t="s">
        <v>21486</v>
      </c>
      <c r="H7448" s="749" t="s">
        <v>21582</v>
      </c>
      <c r="I7448" s="749" t="s">
        <v>30</v>
      </c>
      <c r="J7448" s="749" t="n">
        <v>989.96</v>
      </c>
    </row>
    <row collapsed="false" customFormat="false" customHeight="true" hidden="true" ht="12.75" outlineLevel="0" r="7449">
      <c r="A7449" s="749" t="s">
        <v>21583</v>
      </c>
      <c r="B7449" s="749" t="str">
        <f aca="false">C7449&amp;D7449&amp;E7449&amp;F7449&amp;G7449&amp;H7449</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1,0M.FORNECIMENTO</v>
      </c>
      <c r="C7449" s="749" t="s">
        <v>21578</v>
      </c>
      <c r="D7449" s="749" t="s">
        <v>21485</v>
      </c>
      <c r="E7449" s="749" t="s">
        <v>21430</v>
      </c>
      <c r="F7449" s="749" t="s">
        <v>21431</v>
      </c>
      <c r="G7449" s="749" t="s">
        <v>21486</v>
      </c>
      <c r="H7449" s="749" t="s">
        <v>21582</v>
      </c>
      <c r="I7449" s="749" t="s">
        <v>30</v>
      </c>
      <c r="J7449" s="749" t="n">
        <v>989.96</v>
      </c>
    </row>
    <row collapsed="false" customFormat="false" customHeight="true" hidden="true" ht="12.75" outlineLevel="0" r="7450">
      <c r="A7450" s="749" t="s">
        <v>21584</v>
      </c>
      <c r="B7450" s="749" t="str">
        <f aca="false">C7450&amp;D7450&amp;E7450&amp;F7450&amp;G7450&amp;H7450</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1,0M.FORNECIMENTO</v>
      </c>
      <c r="C7450" s="749" t="s">
        <v>21578</v>
      </c>
      <c r="D7450" s="749" t="s">
        <v>21485</v>
      </c>
      <c r="E7450" s="749" t="s">
        <v>21430</v>
      </c>
      <c r="F7450" s="749" t="s">
        <v>21431</v>
      </c>
      <c r="G7450" s="749" t="s">
        <v>21486</v>
      </c>
      <c r="H7450" s="749" t="s">
        <v>21585</v>
      </c>
      <c r="I7450" s="749" t="s">
        <v>30</v>
      </c>
      <c r="J7450" s="749" t="n">
        <v>1225.81</v>
      </c>
    </row>
    <row collapsed="false" customFormat="false" customHeight="true" hidden="true" ht="12.75" outlineLevel="0" r="7451">
      <c r="A7451" s="749" t="s">
        <v>21586</v>
      </c>
      <c r="B7451" s="749" t="str">
        <f aca="false">C7451&amp;D7451&amp;E7451&amp;F7451&amp;G7451&amp;H7451</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1,0M.FORNECIMENTO</v>
      </c>
      <c r="C7451" s="749" t="s">
        <v>21578</v>
      </c>
      <c r="D7451" s="749" t="s">
        <v>21485</v>
      </c>
      <c r="E7451" s="749" t="s">
        <v>21430</v>
      </c>
      <c r="F7451" s="749" t="s">
        <v>21431</v>
      </c>
      <c r="G7451" s="749" t="s">
        <v>21486</v>
      </c>
      <c r="H7451" s="749" t="s">
        <v>21585</v>
      </c>
      <c r="I7451" s="749" t="s">
        <v>30</v>
      </c>
      <c r="J7451" s="749" t="n">
        <v>1225.81</v>
      </c>
    </row>
    <row collapsed="false" customFormat="false" customHeight="true" hidden="true" ht="12.75" outlineLevel="0" r="7452">
      <c r="A7452" s="749" t="s">
        <v>21587</v>
      </c>
      <c r="B7452" s="749" t="str">
        <f aca="false">C7452&amp;D7452&amp;E7452&amp;F7452&amp;G7452&amp;H7452</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1,0.FORNECIMENTO</v>
      </c>
      <c r="C7452" s="749" t="s">
        <v>21578</v>
      </c>
      <c r="D7452" s="749" t="s">
        <v>21485</v>
      </c>
      <c r="E7452" s="749" t="s">
        <v>21430</v>
      </c>
      <c r="F7452" s="749" t="s">
        <v>21431</v>
      </c>
      <c r="G7452" s="749" t="s">
        <v>21486</v>
      </c>
      <c r="H7452" s="749" t="s">
        <v>21588</v>
      </c>
      <c r="I7452" s="749" t="s">
        <v>30</v>
      </c>
      <c r="J7452" s="749" t="n">
        <v>1487.91</v>
      </c>
    </row>
    <row collapsed="false" customFormat="false" customHeight="true" hidden="true" ht="12.75" outlineLevel="0" r="7453">
      <c r="A7453" s="749" t="s">
        <v>21589</v>
      </c>
      <c r="B7453" s="749" t="str">
        <f aca="false">C7453&amp;D7453&amp;E7453&amp;F7453&amp;G7453&amp;H7453</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1,0.FORNECIMENTO</v>
      </c>
      <c r="C7453" s="749" t="s">
        <v>21578</v>
      </c>
      <c r="D7453" s="749" t="s">
        <v>21485</v>
      </c>
      <c r="E7453" s="749" t="s">
        <v>21430</v>
      </c>
      <c r="F7453" s="749" t="s">
        <v>21431</v>
      </c>
      <c r="G7453" s="749" t="s">
        <v>21486</v>
      </c>
      <c r="H7453" s="749" t="s">
        <v>21588</v>
      </c>
      <c r="I7453" s="749" t="s">
        <v>30</v>
      </c>
      <c r="J7453" s="749" t="n">
        <v>1487.91</v>
      </c>
    </row>
    <row collapsed="false" customFormat="false" customHeight="true" hidden="true" ht="12.75" outlineLevel="0" r="7454">
      <c r="A7454" s="749" t="s">
        <v>21590</v>
      </c>
      <c r="B7454" s="749" t="str">
        <f aca="false">C7454&amp;D7454&amp;E7454&amp;F7454&amp;G7454&amp;H7454</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1,0M.FORNECIMENTO</v>
      </c>
      <c r="C7454" s="749" t="s">
        <v>21578</v>
      </c>
      <c r="D7454" s="749" t="s">
        <v>21485</v>
      </c>
      <c r="E7454" s="749" t="s">
        <v>21430</v>
      </c>
      <c r="F7454" s="749" t="s">
        <v>21431</v>
      </c>
      <c r="G7454" s="749" t="s">
        <v>21486</v>
      </c>
      <c r="H7454" s="749" t="s">
        <v>21591</v>
      </c>
      <c r="I7454" s="749" t="s">
        <v>30</v>
      </c>
      <c r="J7454" s="749" t="n">
        <v>1817.28</v>
      </c>
    </row>
    <row collapsed="false" customFormat="false" customHeight="true" hidden="true" ht="12.75" outlineLevel="0" r="7455">
      <c r="A7455" s="749" t="s">
        <v>21592</v>
      </c>
      <c r="B7455" s="749" t="str">
        <f aca="false">C7455&amp;D7455&amp;E7455&amp;F7455&amp;G7455&amp;H7455</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1,0M.FORNECIMENTO</v>
      </c>
      <c r="C7455" s="749" t="s">
        <v>21578</v>
      </c>
      <c r="D7455" s="749" t="s">
        <v>21485</v>
      </c>
      <c r="E7455" s="749" t="s">
        <v>21430</v>
      </c>
      <c r="F7455" s="749" t="s">
        <v>21431</v>
      </c>
      <c r="G7455" s="749" t="s">
        <v>21486</v>
      </c>
      <c r="H7455" s="749" t="s">
        <v>21591</v>
      </c>
      <c r="I7455" s="749" t="s">
        <v>30</v>
      </c>
      <c r="J7455" s="749" t="n">
        <v>1817.28</v>
      </c>
    </row>
    <row collapsed="false" customFormat="false" customHeight="true" hidden="true" ht="12.75" outlineLevel="0" r="7456">
      <c r="A7456" s="749" t="s">
        <v>21593</v>
      </c>
      <c r="B7456" s="749" t="str">
        <f aca="false">C7456&amp;D7456&amp;E7456&amp;F7456&amp;G7456&amp;H7456</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1,0M.FORNECIMENTO</v>
      </c>
      <c r="C7456" s="749" t="s">
        <v>21578</v>
      </c>
      <c r="D7456" s="749" t="s">
        <v>21485</v>
      </c>
      <c r="E7456" s="749" t="s">
        <v>21430</v>
      </c>
      <c r="F7456" s="749" t="s">
        <v>21431</v>
      </c>
      <c r="G7456" s="749" t="s">
        <v>21486</v>
      </c>
      <c r="H7456" s="749" t="s">
        <v>21594</v>
      </c>
      <c r="I7456" s="749" t="s">
        <v>30</v>
      </c>
      <c r="J7456" s="749" t="n">
        <v>2172.58</v>
      </c>
    </row>
    <row collapsed="false" customFormat="false" customHeight="true" hidden="true" ht="12.75" outlineLevel="0" r="7457">
      <c r="A7457" s="749" t="s">
        <v>21595</v>
      </c>
      <c r="B7457" s="749" t="str">
        <f aca="false">C7457&amp;D7457&amp;E7457&amp;F7457&amp;G7457&amp;H7457</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1,0M.FORNECIMENTO</v>
      </c>
      <c r="C7457" s="749" t="s">
        <v>21578</v>
      </c>
      <c r="D7457" s="749" t="s">
        <v>21485</v>
      </c>
      <c r="E7457" s="749" t="s">
        <v>21430</v>
      </c>
      <c r="F7457" s="749" t="s">
        <v>21431</v>
      </c>
      <c r="G7457" s="749" t="s">
        <v>21486</v>
      </c>
      <c r="H7457" s="749" t="s">
        <v>21594</v>
      </c>
      <c r="I7457" s="749" t="s">
        <v>30</v>
      </c>
      <c r="J7457" s="749" t="n">
        <v>2172.58</v>
      </c>
    </row>
    <row collapsed="false" customFormat="false" customHeight="true" hidden="true" ht="12.75" outlineLevel="0" r="7458">
      <c r="A7458" s="749" t="s">
        <v>21596</v>
      </c>
      <c r="B7458" s="749" t="str">
        <f aca="false">C7458&amp;D7458&amp;E7458&amp;F7458&amp;G7458&amp;H7458</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1,0M.FORNECIMENTO</v>
      </c>
      <c r="C7458" s="749" t="s">
        <v>21578</v>
      </c>
      <c r="D7458" s="749" t="s">
        <v>21485</v>
      </c>
      <c r="E7458" s="749" t="s">
        <v>21430</v>
      </c>
      <c r="F7458" s="749" t="s">
        <v>21431</v>
      </c>
      <c r="G7458" s="749" t="s">
        <v>21486</v>
      </c>
      <c r="H7458" s="749" t="s">
        <v>21597</v>
      </c>
      <c r="I7458" s="749" t="s">
        <v>30</v>
      </c>
      <c r="J7458" s="749" t="n">
        <v>2548.1</v>
      </c>
    </row>
    <row collapsed="false" customFormat="false" customHeight="true" hidden="true" ht="12.75" outlineLevel="0" r="7459">
      <c r="A7459" s="749" t="s">
        <v>21598</v>
      </c>
      <c r="B7459" s="749" t="str">
        <f aca="false">C7459&amp;D7459&amp;E7459&amp;F7459&amp;G7459&amp;H7459</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1,0M.FORNECIMENTO</v>
      </c>
      <c r="C7459" s="749" t="s">
        <v>21578</v>
      </c>
      <c r="D7459" s="749" t="s">
        <v>21485</v>
      </c>
      <c r="E7459" s="749" t="s">
        <v>21430</v>
      </c>
      <c r="F7459" s="749" t="s">
        <v>21431</v>
      </c>
      <c r="G7459" s="749" t="s">
        <v>21486</v>
      </c>
      <c r="H7459" s="749" t="s">
        <v>21597</v>
      </c>
      <c r="I7459" s="749" t="s">
        <v>30</v>
      </c>
      <c r="J7459" s="749" t="n">
        <v>2548.1</v>
      </c>
    </row>
    <row collapsed="false" customFormat="false" customHeight="true" hidden="true" ht="12.75" outlineLevel="0" r="7460">
      <c r="A7460" s="749" t="s">
        <v>21599</v>
      </c>
      <c r="B7460" s="749" t="str">
        <f aca="false">C7460&amp;D7460&amp;E7460&amp;F7460&amp;G7460&amp;H7460</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1,0M.FORNECIMENTO</v>
      </c>
      <c r="C7460" s="749" t="s">
        <v>21578</v>
      </c>
      <c r="D7460" s="749" t="s">
        <v>21485</v>
      </c>
      <c r="E7460" s="749" t="s">
        <v>21430</v>
      </c>
      <c r="F7460" s="749" t="s">
        <v>21431</v>
      </c>
      <c r="G7460" s="749" t="s">
        <v>21486</v>
      </c>
      <c r="H7460" s="749" t="s">
        <v>21600</v>
      </c>
      <c r="I7460" s="749" t="s">
        <v>30</v>
      </c>
      <c r="J7460" s="749" t="n">
        <v>2985.35</v>
      </c>
    </row>
    <row collapsed="false" customFormat="false" customHeight="true" hidden="true" ht="12.75" outlineLevel="0" r="7461">
      <c r="A7461" s="749" t="s">
        <v>21601</v>
      </c>
      <c r="B7461" s="749" t="str">
        <f aca="false">C7461&amp;D7461&amp;E7461&amp;F7461&amp;G7461&amp;H7461</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1,0M.FORNECIMENTO</v>
      </c>
      <c r="C7461" s="749" t="s">
        <v>21578</v>
      </c>
      <c r="D7461" s="749" t="s">
        <v>21485</v>
      </c>
      <c r="E7461" s="749" t="s">
        <v>21430</v>
      </c>
      <c r="F7461" s="749" t="s">
        <v>21431</v>
      </c>
      <c r="G7461" s="749" t="s">
        <v>21486</v>
      </c>
      <c r="H7461" s="749" t="s">
        <v>21600</v>
      </c>
      <c r="I7461" s="749" t="s">
        <v>30</v>
      </c>
      <c r="J7461" s="749" t="n">
        <v>2985.35</v>
      </c>
    </row>
    <row collapsed="false" customFormat="false" customHeight="true" hidden="true" ht="12.75" outlineLevel="0" r="7462">
      <c r="A7462" s="749" t="s">
        <v>21602</v>
      </c>
      <c r="B7462" s="749" t="str">
        <f aca="false">C7462&amp;D7462&amp;E7462&amp;F7462&amp;G7462&amp;H7462</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1,0M.FORNECIMENTO</v>
      </c>
      <c r="C7462" s="749" t="s">
        <v>21578</v>
      </c>
      <c r="D7462" s="749" t="s">
        <v>21485</v>
      </c>
      <c r="E7462" s="749" t="s">
        <v>21430</v>
      </c>
      <c r="F7462" s="749" t="s">
        <v>21431</v>
      </c>
      <c r="G7462" s="749" t="s">
        <v>21486</v>
      </c>
      <c r="H7462" s="749" t="s">
        <v>21603</v>
      </c>
      <c r="I7462" s="749" t="s">
        <v>30</v>
      </c>
      <c r="J7462" s="749" t="n">
        <v>3581.86</v>
      </c>
    </row>
    <row collapsed="false" customFormat="false" customHeight="true" hidden="true" ht="12.75" outlineLevel="0" r="7463">
      <c r="A7463" s="749" t="s">
        <v>21604</v>
      </c>
      <c r="B7463" s="749" t="str">
        <f aca="false">C7463&amp;D7463&amp;E7463&amp;F7463&amp;G7463&amp;H7463</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1,0M.FORNECIMENTO</v>
      </c>
      <c r="C7463" s="749" t="s">
        <v>21578</v>
      </c>
      <c r="D7463" s="749" t="s">
        <v>21485</v>
      </c>
      <c r="E7463" s="749" t="s">
        <v>21430</v>
      </c>
      <c r="F7463" s="749" t="s">
        <v>21431</v>
      </c>
      <c r="G7463" s="749" t="s">
        <v>21486</v>
      </c>
      <c r="H7463" s="749" t="s">
        <v>21603</v>
      </c>
      <c r="I7463" s="749" t="s">
        <v>30</v>
      </c>
      <c r="J7463" s="749" t="n">
        <v>3581.86</v>
      </c>
    </row>
    <row collapsed="false" customFormat="false" customHeight="true" hidden="true" ht="12.75" outlineLevel="0" r="7464">
      <c r="A7464" s="749" t="s">
        <v>21605</v>
      </c>
      <c r="B7464" s="749" t="str">
        <f aca="false">C7464&amp;D7464&amp;E7464&amp;F7464&amp;G7464&amp;H7464</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1,0M.FORNECIMENTO</v>
      </c>
      <c r="C7464" s="749" t="s">
        <v>21578</v>
      </c>
      <c r="D7464" s="749" t="s">
        <v>21485</v>
      </c>
      <c r="E7464" s="749" t="s">
        <v>21430</v>
      </c>
      <c r="F7464" s="749" t="s">
        <v>21431</v>
      </c>
      <c r="G7464" s="749" t="s">
        <v>21486</v>
      </c>
      <c r="H7464" s="749" t="s">
        <v>21606</v>
      </c>
      <c r="I7464" s="749" t="s">
        <v>30</v>
      </c>
      <c r="J7464" s="749" t="n">
        <v>4097.44</v>
      </c>
    </row>
    <row collapsed="false" customFormat="false" customHeight="true" hidden="true" ht="12.75" outlineLevel="0" r="7465">
      <c r="A7465" s="749" t="s">
        <v>21607</v>
      </c>
      <c r="B7465" s="749" t="str">
        <f aca="false">C7465&amp;D7465&amp;E7465&amp;F7465&amp;G7465&amp;H7465</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1,0M.FORNECIMENTO</v>
      </c>
      <c r="C7465" s="749" t="s">
        <v>21578</v>
      </c>
      <c r="D7465" s="749" t="s">
        <v>21485</v>
      </c>
      <c r="E7465" s="749" t="s">
        <v>21430</v>
      </c>
      <c r="F7465" s="749" t="s">
        <v>21431</v>
      </c>
      <c r="G7465" s="749" t="s">
        <v>21486</v>
      </c>
      <c r="H7465" s="749" t="s">
        <v>21606</v>
      </c>
      <c r="I7465" s="749" t="s">
        <v>30</v>
      </c>
      <c r="J7465" s="749" t="n">
        <v>4097.44</v>
      </c>
    </row>
    <row collapsed="false" customFormat="false" customHeight="true" hidden="true" ht="12.75" outlineLevel="0" r="7466">
      <c r="A7466" s="749" t="s">
        <v>21608</v>
      </c>
      <c r="B7466" s="749" t="str">
        <f aca="false">C7466&amp;D7466&amp;E7466&amp;F7466&amp;G7466&amp;H7466</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1,0M.FORNECIMENTO</v>
      </c>
      <c r="C7466" s="749" t="s">
        <v>21578</v>
      </c>
      <c r="D7466" s="749" t="s">
        <v>21485</v>
      </c>
      <c r="E7466" s="749" t="s">
        <v>21430</v>
      </c>
      <c r="F7466" s="749" t="s">
        <v>21431</v>
      </c>
      <c r="G7466" s="749" t="s">
        <v>21486</v>
      </c>
      <c r="H7466" s="749" t="s">
        <v>21609</v>
      </c>
      <c r="I7466" s="749" t="s">
        <v>30</v>
      </c>
      <c r="J7466" s="749" t="n">
        <v>5540.19</v>
      </c>
    </row>
    <row collapsed="false" customFormat="false" customHeight="true" hidden="true" ht="12.75" outlineLevel="0" r="7467">
      <c r="A7467" s="749" t="s">
        <v>21610</v>
      </c>
      <c r="B7467" s="749" t="str">
        <f aca="false">C7467&amp;D7467&amp;E7467&amp;F7467&amp;G7467&amp;H7467</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1,0M.FORNECIMENTO</v>
      </c>
      <c r="C7467" s="749" t="s">
        <v>21578</v>
      </c>
      <c r="D7467" s="749" t="s">
        <v>21485</v>
      </c>
      <c r="E7467" s="749" t="s">
        <v>21430</v>
      </c>
      <c r="F7467" s="749" t="s">
        <v>21431</v>
      </c>
      <c r="G7467" s="749" t="s">
        <v>21486</v>
      </c>
      <c r="H7467" s="749" t="s">
        <v>21609</v>
      </c>
      <c r="I7467" s="749" t="s">
        <v>30</v>
      </c>
      <c r="J7467" s="749" t="n">
        <v>5540.19</v>
      </c>
    </row>
    <row collapsed="false" customFormat="false" customHeight="true" hidden="true" ht="12.75" outlineLevel="0" r="7468">
      <c r="A7468" s="749" t="s">
        <v>21611</v>
      </c>
      <c r="B7468" s="749" t="str">
        <f aca="false">C7468&amp;D7468&amp;E7468&amp;F7468&amp;G7468&amp;H7468</f>
        <v>TUBO DE FERRO FUNDIDO DUCTIL COM BOLSA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1,0M.FORNECIMENTO</v>
      </c>
      <c r="C7468" s="749" t="s">
        <v>21562</v>
      </c>
      <c r="D7468" s="749" t="s">
        <v>21520</v>
      </c>
      <c r="E7468" s="749" t="s">
        <v>21467</v>
      </c>
      <c r="F7468" s="749" t="s">
        <v>21468</v>
      </c>
      <c r="G7468" s="749" t="s">
        <v>21469</v>
      </c>
      <c r="H7468" s="749" t="s">
        <v>21563</v>
      </c>
      <c r="I7468" s="749" t="s">
        <v>30</v>
      </c>
      <c r="J7468" s="749" t="n">
        <v>9553.58</v>
      </c>
    </row>
    <row collapsed="false" customFormat="false" customHeight="true" hidden="true" ht="12.75" outlineLevel="0" r="7469">
      <c r="A7469" s="749" t="s">
        <v>21612</v>
      </c>
      <c r="B7469" s="749" t="str">
        <f aca="false">C7469&amp;D7469&amp;E7469&amp;F7469&amp;G7469&amp;H7469</f>
        <v>TUBO DE FERRO FUNDIDO DUCTIL COM BOLSA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1,0M.FORNECIMENTO</v>
      </c>
      <c r="C7469" s="749" t="s">
        <v>21562</v>
      </c>
      <c r="D7469" s="749" t="s">
        <v>21520</v>
      </c>
      <c r="E7469" s="749" t="s">
        <v>21467</v>
      </c>
      <c r="F7469" s="749" t="s">
        <v>21468</v>
      </c>
      <c r="G7469" s="749" t="s">
        <v>21469</v>
      </c>
      <c r="H7469" s="749" t="s">
        <v>21563</v>
      </c>
      <c r="I7469" s="749" t="s">
        <v>30</v>
      </c>
      <c r="J7469" s="749" t="n">
        <v>9553.58</v>
      </c>
    </row>
    <row collapsed="false" customFormat="false" customHeight="true" hidden="true" ht="12.75" outlineLevel="0" r="7470">
      <c r="A7470" s="749" t="s">
        <v>21613</v>
      </c>
      <c r="B7470" s="749" t="str">
        <f aca="false">C7470&amp;D7470&amp;E7470&amp;F7470&amp;G7470&amp;H7470</f>
        <v>ADICIONAL DE EXTENSAO EXCEDENTE A 1,0M,POR CADA 0,5M OU FRACAO EM TUBOS COM FLANGES SOLDADOS,CLASSE K-9,PN-10,REVESTIMENTO INTERNO COM CIMENTO ALUMINOSO,PARA ESGOTO SANITARIO,COM DIAMETRO DE 80MM.FORNECIMENTO</v>
      </c>
      <c r="C7470" s="749" t="s">
        <v>21211</v>
      </c>
      <c r="D7470" s="749" t="s">
        <v>21614</v>
      </c>
      <c r="E7470" s="749" t="s">
        <v>21615</v>
      </c>
      <c r="F7470" s="749" t="s">
        <v>21616</v>
      </c>
      <c r="I7470" s="749" t="s">
        <v>236</v>
      </c>
      <c r="J7470" s="749" t="n">
        <v>301.47</v>
      </c>
    </row>
    <row collapsed="false" customFormat="false" customHeight="true" hidden="true" ht="12.75" outlineLevel="0" r="7471">
      <c r="A7471" s="749" t="s">
        <v>21617</v>
      </c>
      <c r="B7471" s="749" t="str">
        <f aca="false">C7471&amp;D7471&amp;E7471&amp;F7471&amp;G7471&amp;H7471</f>
        <v>ADICIONAL DE EXTENSAO EXCEDENTE A 1,0M,POR CADA 0,5M OU FRACAO EM TUBOS COM FLANGES SOLDADOS,CLASSE K-9,PN-10,REVESTIMENTO INTERNO COM CIMENTO ALUMINOSO,PARA ESGOTO SANITARIO,COM DIAMETRO DE 80MM.FORNECIMENTO</v>
      </c>
      <c r="C7471" s="749" t="s">
        <v>21211</v>
      </c>
      <c r="D7471" s="749" t="s">
        <v>21614</v>
      </c>
      <c r="E7471" s="749" t="s">
        <v>21615</v>
      </c>
      <c r="F7471" s="749" t="s">
        <v>21616</v>
      </c>
      <c r="I7471" s="749" t="s">
        <v>236</v>
      </c>
      <c r="J7471" s="749" t="n">
        <v>301.47</v>
      </c>
    </row>
    <row collapsed="false" customFormat="false" customHeight="true" hidden="true" ht="12.75" outlineLevel="0" r="7472">
      <c r="A7472" s="749" t="s">
        <v>21618</v>
      </c>
      <c r="B7472" s="749" t="str">
        <f aca="false">C7472&amp;D7472&amp;E7472&amp;F7472&amp;G7472&amp;H7472</f>
        <v>ADICIONAL DE EXTENSAO EXCEDENTE A 1,0M,POR CADA 0,5M OU FRACAO EM TUBOS COM FLANGES SOLDADOS,CLASSE K-9,PN-10,REVESTIMENTO INTERNO COM CIMENTO ALUMINOSO,PARA ESGOTO SANITARIO,COM DIAMETRO DE 100MM.FORNECIMENTO</v>
      </c>
      <c r="C7472" s="749" t="s">
        <v>21211</v>
      </c>
      <c r="D7472" s="749" t="s">
        <v>21614</v>
      </c>
      <c r="E7472" s="749" t="s">
        <v>21615</v>
      </c>
      <c r="F7472" s="749" t="s">
        <v>21619</v>
      </c>
      <c r="I7472" s="749" t="s">
        <v>236</v>
      </c>
      <c r="J7472" s="749" t="n">
        <v>324.81</v>
      </c>
    </row>
    <row collapsed="false" customFormat="false" customHeight="true" hidden="true" ht="12.75" outlineLevel="0" r="7473">
      <c r="A7473" s="749" t="s">
        <v>21620</v>
      </c>
      <c r="B7473" s="749" t="str">
        <f aca="false">C7473&amp;D7473&amp;E7473&amp;F7473&amp;G7473&amp;H7473</f>
        <v>ADICIONAL DE EXTENSAO EXCEDENTE A 1,0M,POR CADA 0,5M OU FRACAO EM TUBOS COM FLANGES SOLDADOS,CLASSE K-9,PN-10,REVESTIMENTO INTERNO COM CIMENTO ALUMINOSO,PARA ESGOTO SANITARIO,COM DIAMETRO DE 100MM.FORNECIMENTO</v>
      </c>
      <c r="C7473" s="749" t="s">
        <v>21211</v>
      </c>
      <c r="D7473" s="749" t="s">
        <v>21614</v>
      </c>
      <c r="E7473" s="749" t="s">
        <v>21615</v>
      </c>
      <c r="F7473" s="749" t="s">
        <v>21619</v>
      </c>
      <c r="I7473" s="749" t="s">
        <v>236</v>
      </c>
      <c r="J7473" s="749" t="n">
        <v>324.81</v>
      </c>
    </row>
    <row collapsed="false" customFormat="false" customHeight="true" hidden="true" ht="12.75" outlineLevel="0" r="7474">
      <c r="A7474" s="749" t="s">
        <v>21621</v>
      </c>
      <c r="B7474" s="749" t="str">
        <f aca="false">C7474&amp;D7474&amp;E7474&amp;F7474&amp;G7474&amp;H7474</f>
        <v>ADICIONAL DE EXTENSAO EXCEDENTE A 1,0M,POR CADA 0,5M OU FRACAO EM TUBOS COM FLANGES SOLDADOS,CLASSE K-9,PN-10,REVESTIMENTO INTERNO COM CIMENTO ALUMINOSO,PARA ESGOTO SANITARIO,COM DIAMETRO DE 150MM.FORNECIMENTO</v>
      </c>
      <c r="C7474" s="749" t="s">
        <v>21211</v>
      </c>
      <c r="D7474" s="749" t="s">
        <v>21614</v>
      </c>
      <c r="E7474" s="749" t="s">
        <v>21615</v>
      </c>
      <c r="F7474" s="749" t="s">
        <v>21622</v>
      </c>
      <c r="I7474" s="749" t="s">
        <v>236</v>
      </c>
      <c r="J7474" s="749" t="n">
        <v>427.43</v>
      </c>
    </row>
    <row collapsed="false" customFormat="false" customHeight="true" hidden="true" ht="12.75" outlineLevel="0" r="7475">
      <c r="A7475" s="749" t="s">
        <v>21623</v>
      </c>
      <c r="B7475" s="749" t="str">
        <f aca="false">C7475&amp;D7475&amp;E7475&amp;F7475&amp;G7475&amp;H7475</f>
        <v>ADICIONAL DE EXTENSAO EXCEDENTE A 1,0M,POR CADA 0,5M OU FRACAO EM TUBOS COM FLANGES SOLDADOS,CLASSE K-9,PN-10,REVESTIMENTO INTERNO COM CIMENTO ALUMINOSO,PARA ESGOTO SANITARIO,COM DIAMETRO DE 150MM.FORNECIMENTO</v>
      </c>
      <c r="C7475" s="749" t="s">
        <v>21211</v>
      </c>
      <c r="D7475" s="749" t="s">
        <v>21614</v>
      </c>
      <c r="E7475" s="749" t="s">
        <v>21615</v>
      </c>
      <c r="F7475" s="749" t="s">
        <v>21622</v>
      </c>
      <c r="I7475" s="749" t="s">
        <v>236</v>
      </c>
      <c r="J7475" s="749" t="n">
        <v>427.43</v>
      </c>
    </row>
    <row collapsed="false" customFormat="false" customHeight="true" hidden="true" ht="12.75" outlineLevel="0" r="7476">
      <c r="A7476" s="749" t="s">
        <v>21624</v>
      </c>
      <c r="B7476" s="749" t="str">
        <f aca="false">C7476&amp;D7476&amp;E7476&amp;F7476&amp;G7476&amp;H7476</f>
        <v>ADICIONAL DE EXTENSAO EXCEDENTE A 1,0M,POR CADA 0,5M OU FRACAO EM TUBOS COM FLANGES SOLDADOS,CLASSE K-9,PN-10,REVESTIMENTO INTERNO COM CIMENTO ALUMINOSO,PARA ESGOTO SANITARIO,COM DIAMETRO DE 200MM.FORNECIMENTO</v>
      </c>
      <c r="C7476" s="749" t="s">
        <v>21211</v>
      </c>
      <c r="D7476" s="749" t="s">
        <v>21614</v>
      </c>
      <c r="E7476" s="749" t="s">
        <v>21615</v>
      </c>
      <c r="F7476" s="749" t="s">
        <v>21625</v>
      </c>
      <c r="I7476" s="749" t="s">
        <v>236</v>
      </c>
      <c r="J7476" s="749" t="n">
        <v>548.45</v>
      </c>
    </row>
    <row collapsed="false" customFormat="false" customHeight="true" hidden="true" ht="12.75" outlineLevel="0" r="7477">
      <c r="A7477" s="749" t="s">
        <v>21626</v>
      </c>
      <c r="B7477" s="749" t="str">
        <f aca="false">C7477&amp;D7477&amp;E7477&amp;F7477&amp;G7477&amp;H7477</f>
        <v>ADICIONAL DE EXTENSAO EXCEDENTE A 1,0M,POR CADA 0,5M OU FRACAO EM TUBOS COM FLANGES SOLDADOS,CLASSE K-9,PN-10,REVESTIMENTO INTERNO COM CIMENTO ALUMINOSO,PARA ESGOTO SANITARIO,COM DIAMETRO DE 200MM.FORNECIMENTO</v>
      </c>
      <c r="C7477" s="749" t="s">
        <v>21211</v>
      </c>
      <c r="D7477" s="749" t="s">
        <v>21614</v>
      </c>
      <c r="E7477" s="749" t="s">
        <v>21615</v>
      </c>
      <c r="F7477" s="749" t="s">
        <v>21625</v>
      </c>
      <c r="I7477" s="749" t="s">
        <v>236</v>
      </c>
      <c r="J7477" s="749" t="n">
        <v>548.45</v>
      </c>
    </row>
    <row collapsed="false" customFormat="false" customHeight="true" hidden="true" ht="12.75" outlineLevel="0" r="7478">
      <c r="A7478" s="749" t="s">
        <v>21627</v>
      </c>
      <c r="B7478" s="749" t="str">
        <f aca="false">C7478&amp;D7478&amp;E7478&amp;F7478&amp;G7478&amp;H7478</f>
        <v>ADICIONAL DE EXTENSAO EXCEDENTE A 1,0M,POR CADA 0,5M OU FRACAO EM TUBOS COM FLANGES SOLDADOS,CLASSE K-9,PN-10,REVESTIMENTO INTERNO COM CIMENTO ALUMINOSO,PARA ESGOTO SANITARIO,COM DIAMETRO DE 250MM.FORNECIMENTO</v>
      </c>
      <c r="C7478" s="749" t="s">
        <v>21211</v>
      </c>
      <c r="D7478" s="749" t="s">
        <v>21614</v>
      </c>
      <c r="E7478" s="749" t="s">
        <v>21615</v>
      </c>
      <c r="F7478" s="749" t="s">
        <v>21628</v>
      </c>
      <c r="I7478" s="749" t="s">
        <v>236</v>
      </c>
      <c r="J7478" s="749" t="n">
        <v>700.46</v>
      </c>
    </row>
    <row collapsed="false" customFormat="false" customHeight="true" hidden="true" ht="12.75" outlineLevel="0" r="7479">
      <c r="A7479" s="749" t="s">
        <v>21629</v>
      </c>
      <c r="B7479" s="749" t="str">
        <f aca="false">C7479&amp;D7479&amp;E7479&amp;F7479&amp;G7479&amp;H7479</f>
        <v>ADICIONAL DE EXTENSAO EXCEDENTE A 1,0M,POR CADA 0,5M OU FRACAO EM TUBOS COM FLANGES SOLDADOS,CLASSE K-9,PN-10,REVESTIMENTO INTERNO COM CIMENTO ALUMINOSO,PARA ESGOTO SANITARIO,COM DIAMETRO DE 250MM.FORNECIMENTO</v>
      </c>
      <c r="C7479" s="749" t="s">
        <v>21211</v>
      </c>
      <c r="D7479" s="749" t="s">
        <v>21614</v>
      </c>
      <c r="E7479" s="749" t="s">
        <v>21615</v>
      </c>
      <c r="F7479" s="749" t="s">
        <v>21628</v>
      </c>
      <c r="I7479" s="749" t="s">
        <v>236</v>
      </c>
      <c r="J7479" s="749" t="n">
        <v>700.46</v>
      </c>
    </row>
    <row collapsed="false" customFormat="false" customHeight="true" hidden="true" ht="12.75" outlineLevel="0" r="7480">
      <c r="A7480" s="749" t="s">
        <v>21630</v>
      </c>
      <c r="B7480" s="749" t="str">
        <f aca="false">C7480&amp;D7480&amp;E7480&amp;F7480&amp;G7480&amp;H7480</f>
        <v>ADICIONAL DE EXTENSAO EXCEDENTE A 1,0M,POR CADA 0,5M OU FRACAO EM TUBOS COM FLANGES SOLDADOS,CLASSE K-9,PN-10,REVESTIMENTO INTERNO COM CIMENTO ALUMINOSO,PARA ESGOTO SANITARIO,COM DIAMETRO DE 300MM.FORNECIMENTO</v>
      </c>
      <c r="C7480" s="749" t="s">
        <v>21211</v>
      </c>
      <c r="D7480" s="749" t="s">
        <v>21614</v>
      </c>
      <c r="E7480" s="749" t="s">
        <v>21615</v>
      </c>
      <c r="F7480" s="749" t="s">
        <v>21631</v>
      </c>
      <c r="I7480" s="749" t="s">
        <v>236</v>
      </c>
      <c r="J7480" s="749" t="n">
        <v>834.73</v>
      </c>
    </row>
    <row collapsed="false" customFormat="false" customHeight="true" hidden="true" ht="12.75" outlineLevel="0" r="7481">
      <c r="A7481" s="749" t="s">
        <v>21632</v>
      </c>
      <c r="B7481" s="749" t="str">
        <f aca="false">C7481&amp;D7481&amp;E7481&amp;F7481&amp;G7481&amp;H7481</f>
        <v>ADICIONAL DE EXTENSAO EXCEDENTE A 1,0M,POR CADA 0,5M OU FRACAO EM TUBOS COM FLANGES SOLDADOS,CLASSE K-9,PN-10,REVESTIMENTO INTERNO COM CIMENTO ALUMINOSO,PARA ESGOTO SANITARIO,COM DIAMETRO DE 300MM.FORNECIMENTO</v>
      </c>
      <c r="C7481" s="749" t="s">
        <v>21211</v>
      </c>
      <c r="D7481" s="749" t="s">
        <v>21614</v>
      </c>
      <c r="E7481" s="749" t="s">
        <v>21615</v>
      </c>
      <c r="F7481" s="749" t="s">
        <v>21631</v>
      </c>
      <c r="I7481" s="749" t="s">
        <v>236</v>
      </c>
      <c r="J7481" s="749" t="n">
        <v>834.73</v>
      </c>
    </row>
    <row collapsed="false" customFormat="false" customHeight="true" hidden="true" ht="12.75" outlineLevel="0" r="7482">
      <c r="A7482" s="749" t="s">
        <v>21633</v>
      </c>
      <c r="B7482" s="749" t="str">
        <f aca="false">C7482&amp;D7482&amp;E7482&amp;F7482&amp;G7482&amp;H7482</f>
        <v>ADICIONAL DE EXTENSAO EXCEDENTE A 1,0M,POR CADA 0,5M OU FRACAO EM TUBOS COM FLANGES SOLDADOS,CLASSE K-9,PN-10,REVESTIMENTO INTERNO COM CIMENTO ALUMINOSO,PARA ESGOTO SANITARIO,COM DIAMETRO DE 350MM.FORNECIMENTO</v>
      </c>
      <c r="C7482" s="749" t="s">
        <v>21211</v>
      </c>
      <c r="D7482" s="749" t="s">
        <v>21614</v>
      </c>
      <c r="E7482" s="749" t="s">
        <v>21615</v>
      </c>
      <c r="F7482" s="749" t="s">
        <v>21634</v>
      </c>
      <c r="I7482" s="749" t="s">
        <v>236</v>
      </c>
      <c r="J7482" s="749" t="n">
        <v>997.77</v>
      </c>
    </row>
    <row collapsed="false" customFormat="false" customHeight="true" hidden="true" ht="12.75" outlineLevel="0" r="7483">
      <c r="A7483" s="749" t="s">
        <v>21635</v>
      </c>
      <c r="B7483" s="749" t="str">
        <f aca="false">C7483&amp;D7483&amp;E7483&amp;F7483&amp;G7483&amp;H7483</f>
        <v>ADICIONAL DE EXTENSAO EXCEDENTE A 1,0M,POR CADA 0,5M OU FRACAO EM TUBOS COM FLANGES SOLDADOS,CLASSE K-9,PN-10,REVESTIMENTO INTERNO COM CIMENTO ALUMINOSO,PARA ESGOTO SANITARIO,COM DIAMETRO DE 350MM.FORNECIMENTO</v>
      </c>
      <c r="C7483" s="749" t="s">
        <v>21211</v>
      </c>
      <c r="D7483" s="749" t="s">
        <v>21614</v>
      </c>
      <c r="E7483" s="749" t="s">
        <v>21615</v>
      </c>
      <c r="F7483" s="749" t="s">
        <v>21634</v>
      </c>
      <c r="I7483" s="749" t="s">
        <v>236</v>
      </c>
      <c r="J7483" s="749" t="n">
        <v>997.77</v>
      </c>
    </row>
    <row collapsed="false" customFormat="false" customHeight="true" hidden="true" ht="12.75" outlineLevel="0" r="7484">
      <c r="A7484" s="749" t="s">
        <v>21636</v>
      </c>
      <c r="B7484" s="749" t="str">
        <f aca="false">C7484&amp;D7484&amp;E7484&amp;F7484&amp;G7484&amp;H7484</f>
        <v>ADICIONAL DE EXTENSAO EXCEDENTE A 1,0M,POR CADA 0,5M OU FRACAO EM TUBOS COM FLANGES SOLDADOS,CLASSE K-9,PN-10,REVESTIMENTO INTERNO COM CIMENTO ALUMINOSO,PARA ESGOTO SANITARIO,COM DIAMETRO DE 400MM.FORNECIMENTO</v>
      </c>
      <c r="C7484" s="749" t="s">
        <v>21211</v>
      </c>
      <c r="D7484" s="749" t="s">
        <v>21614</v>
      </c>
      <c r="E7484" s="749" t="s">
        <v>21615</v>
      </c>
      <c r="F7484" s="749" t="s">
        <v>21637</v>
      </c>
      <c r="I7484" s="749" t="s">
        <v>236</v>
      </c>
      <c r="J7484" s="749" t="n">
        <v>1112.51</v>
      </c>
    </row>
    <row collapsed="false" customFormat="false" customHeight="true" hidden="true" ht="12.75" outlineLevel="0" r="7485">
      <c r="A7485" s="749" t="s">
        <v>21638</v>
      </c>
      <c r="B7485" s="749" t="str">
        <f aca="false">C7485&amp;D7485&amp;E7485&amp;F7485&amp;G7485&amp;H7485</f>
        <v>ADICIONAL DE EXTENSAO EXCEDENTE A 1,0M,POR CADA 0,5M OU FRACAO EM TUBOS COM FLANGES SOLDADOS,CLASSE K-9,PN-10,REVESTIMENTO INTERNO COM CIMENTO ALUMINOSO,PARA ESGOTO SANITARIO,COM DIAMETRO DE 400MM.FORNECIMENTO</v>
      </c>
      <c r="C7485" s="749" t="s">
        <v>21211</v>
      </c>
      <c r="D7485" s="749" t="s">
        <v>21614</v>
      </c>
      <c r="E7485" s="749" t="s">
        <v>21615</v>
      </c>
      <c r="F7485" s="749" t="s">
        <v>21637</v>
      </c>
      <c r="I7485" s="749" t="s">
        <v>236</v>
      </c>
      <c r="J7485" s="749" t="n">
        <v>1112.51</v>
      </c>
    </row>
    <row collapsed="false" customFormat="false" customHeight="true" hidden="true" ht="12.75" outlineLevel="0" r="7486">
      <c r="A7486" s="749" t="s">
        <v>21639</v>
      </c>
      <c r="B7486" s="749" t="str">
        <f aca="false">C7486&amp;D7486&amp;E7486&amp;F7486&amp;G7486&amp;H7486</f>
        <v>ADICIONAL DE EXTENSAO EXCEDENTE A 1,0M,POR CADA 0,5M OU FRACAO EM TUBOS COM FLANGES SOLDADOS,CLASSE K-9,PN-10,REVESTIMENTO INTERNO COM CIMENTO ALUMINOSO,PARA ESGOTO SANITARIO,COM DIAMETRO DE 450MM.FORNECIMENTO</v>
      </c>
      <c r="C7486" s="749" t="s">
        <v>21211</v>
      </c>
      <c r="D7486" s="749" t="s">
        <v>21614</v>
      </c>
      <c r="E7486" s="749" t="s">
        <v>21615</v>
      </c>
      <c r="F7486" s="749" t="s">
        <v>21640</v>
      </c>
      <c r="I7486" s="749" t="s">
        <v>236</v>
      </c>
      <c r="J7486" s="749" t="n">
        <v>1282.99</v>
      </c>
    </row>
    <row collapsed="false" customFormat="false" customHeight="true" hidden="true" ht="12.75" outlineLevel="0" r="7487">
      <c r="A7487" s="749" t="s">
        <v>21641</v>
      </c>
      <c r="B7487" s="749" t="str">
        <f aca="false">C7487&amp;D7487&amp;E7487&amp;F7487&amp;G7487&amp;H7487</f>
        <v>ADICIONAL DE EXTENSAO EXCEDENTE A 1,0M,POR CADA 0,5M OU FRACAO EM TUBOS COM FLANGES SOLDADOS,CLASSE K-9,PN-10,REVESTIMENTO INTERNO COM CIMENTO ALUMINOSO,PARA ESGOTO SANITARIO,COM DIAMETRO DE 450MM.FORNECIMENTO</v>
      </c>
      <c r="C7487" s="749" t="s">
        <v>21211</v>
      </c>
      <c r="D7487" s="749" t="s">
        <v>21614</v>
      </c>
      <c r="E7487" s="749" t="s">
        <v>21615</v>
      </c>
      <c r="F7487" s="749" t="s">
        <v>21640</v>
      </c>
      <c r="I7487" s="749" t="s">
        <v>236</v>
      </c>
      <c r="J7487" s="749" t="n">
        <v>1282.99</v>
      </c>
    </row>
    <row collapsed="false" customFormat="false" customHeight="true" hidden="true" ht="12.75" outlineLevel="0" r="7488">
      <c r="A7488" s="749" t="s">
        <v>21642</v>
      </c>
      <c r="B7488" s="749" t="str">
        <f aca="false">C7488&amp;D7488&amp;E7488&amp;F7488&amp;G7488&amp;H7488</f>
        <v>ADICIONAL DE EXTENSAO EXCEDENTE A 1,0M,POR CADA 0,5M OU FRACAO EM TUBOS COM FLANGES SOLDADOS,CLASSE K-9,PN-10,REVESTIMENTO INTERNO COM CIMENTO ALUMINOSO,PARA ESGOTO SANITARIO,COM DIAMETRO DE 500MM.FORNECIMENTO</v>
      </c>
      <c r="C7488" s="749" t="s">
        <v>21211</v>
      </c>
      <c r="D7488" s="749" t="s">
        <v>21614</v>
      </c>
      <c r="E7488" s="749" t="s">
        <v>21615</v>
      </c>
      <c r="F7488" s="749" t="s">
        <v>21643</v>
      </c>
      <c r="I7488" s="749" t="s">
        <v>236</v>
      </c>
      <c r="J7488" s="749" t="n">
        <v>1440.83</v>
      </c>
    </row>
    <row collapsed="false" customFormat="false" customHeight="true" hidden="true" ht="12.75" outlineLevel="0" r="7489">
      <c r="A7489" s="749" t="s">
        <v>21644</v>
      </c>
      <c r="B7489" s="749" t="str">
        <f aca="false">C7489&amp;D7489&amp;E7489&amp;F7489&amp;G7489&amp;H7489</f>
        <v>ADICIONAL DE EXTENSAO EXCEDENTE A 1,0M,POR CADA 0,5M OU FRACAO EM TUBOS COM FLANGES SOLDADOS,CLASSE K-9,PN-10,REVESTIMENTO INTERNO COM CIMENTO ALUMINOSO,PARA ESGOTO SANITARIO,COM DIAMETRO DE 500MM.FORNECIMENTO</v>
      </c>
      <c r="C7489" s="749" t="s">
        <v>21211</v>
      </c>
      <c r="D7489" s="749" t="s">
        <v>21614</v>
      </c>
      <c r="E7489" s="749" t="s">
        <v>21615</v>
      </c>
      <c r="F7489" s="749" t="s">
        <v>21643</v>
      </c>
      <c r="I7489" s="749" t="s">
        <v>236</v>
      </c>
      <c r="J7489" s="749" t="n">
        <v>1440.83</v>
      </c>
    </row>
    <row collapsed="false" customFormat="false" customHeight="true" hidden="true" ht="12.75" outlineLevel="0" r="7490">
      <c r="A7490" s="749" t="s">
        <v>21645</v>
      </c>
      <c r="B7490" s="749" t="str">
        <f aca="false">C7490&amp;D7490&amp;E7490&amp;F7490&amp;G7490&amp;H7490</f>
        <v>ADICIONAL DE EXTENSAO EXCEDENTE A 1,0M,POR CADA 0,5M OU FRACAO EM TUBOS COM FLANGES SOLDADOS,CLASSE K-9,PN-10,REVESTIMENTO INTERNO COM CIMENTO ALUMINOSO,PARA ESGOTO SANITARIO,COM DIAMETRO DE 600MM.FORNECIMENTO</v>
      </c>
      <c r="C7490" s="749" t="s">
        <v>21211</v>
      </c>
      <c r="D7490" s="749" t="s">
        <v>21614</v>
      </c>
      <c r="E7490" s="749" t="s">
        <v>21615</v>
      </c>
      <c r="F7490" s="749" t="s">
        <v>21646</v>
      </c>
      <c r="I7490" s="749" t="s">
        <v>236</v>
      </c>
      <c r="J7490" s="749" t="n">
        <v>1885.45</v>
      </c>
    </row>
    <row collapsed="false" customFormat="false" customHeight="true" hidden="true" ht="12.75" outlineLevel="0" r="7491">
      <c r="A7491" s="749" t="s">
        <v>21647</v>
      </c>
      <c r="B7491" s="749" t="str">
        <f aca="false">C7491&amp;D7491&amp;E7491&amp;F7491&amp;G7491&amp;H7491</f>
        <v>ADICIONAL DE EXTENSAO EXCEDENTE A 1,0M,POR CADA 0,5M OU FRACAO EM TUBOS COM FLANGES SOLDADOS,CLASSE K-9,PN-10,REVESTIMENTO INTERNO COM CIMENTO ALUMINOSO,PARA ESGOTO SANITARIO,COM DIAMETRO DE 600MM.FORNECIMENTO</v>
      </c>
      <c r="C7491" s="749" t="s">
        <v>21211</v>
      </c>
      <c r="D7491" s="749" t="s">
        <v>21614</v>
      </c>
      <c r="E7491" s="749" t="s">
        <v>21615</v>
      </c>
      <c r="F7491" s="749" t="s">
        <v>21646</v>
      </c>
      <c r="I7491" s="749" t="s">
        <v>236</v>
      </c>
      <c r="J7491" s="749" t="n">
        <v>1885.45</v>
      </c>
    </row>
    <row collapsed="false" customFormat="false" customHeight="true" hidden="true" ht="12.75" outlineLevel="0" r="7492">
      <c r="A7492" s="749" t="s">
        <v>21648</v>
      </c>
      <c r="B7492" s="749" t="str">
        <f aca="false">C7492&amp;D7492&amp;E7492&amp;F7492&amp;G7492&amp;H7492</f>
        <v>ADICIONAL DE EXTENSAO EXCEDENTE A 1,0M,POR CADA 0,5M OU FRACAO EM TUBOS COM FLANGES ROSCADOS,CLASSE K-12,PN-10,REVESTIMENTO INTERNO COM CIMENTO ALUMINOSO,PARA ESGOTO SANITARIO,COMDIAMETRO DE 700MM.FORNECIMENTO</v>
      </c>
      <c r="C7492" s="749" t="s">
        <v>21211</v>
      </c>
      <c r="D7492" s="749" t="s">
        <v>21649</v>
      </c>
      <c r="E7492" s="749" t="s">
        <v>21650</v>
      </c>
      <c r="F7492" s="749" t="s">
        <v>21651</v>
      </c>
      <c r="I7492" s="749" t="s">
        <v>236</v>
      </c>
      <c r="J7492" s="749" t="n">
        <v>2534.52</v>
      </c>
    </row>
    <row collapsed="false" customFormat="false" customHeight="true" hidden="true" ht="12.75" outlineLevel="0" r="7493">
      <c r="A7493" s="749" t="s">
        <v>21652</v>
      </c>
      <c r="B7493" s="749" t="str">
        <f aca="false">C7493&amp;D7493&amp;E7493&amp;F7493&amp;G7493&amp;H7493</f>
        <v>ADICIONAL DE EXTENSAO EXCEDENTE A 1,0M,POR CADA 0,5M OU FRACAO EM TUBOS COM FLANGES ROSCADOS,CLASSE K-12,PN-10,REVESTIMENTO INTERNO COM CIMENTO ALUMINOSO,PARA ESGOTO SANITARIO,COMDIAMETRO DE 700MM.FORNECIMENTO</v>
      </c>
      <c r="C7493" s="749" t="s">
        <v>21211</v>
      </c>
      <c r="D7493" s="749" t="s">
        <v>21649</v>
      </c>
      <c r="E7493" s="749" t="s">
        <v>21650</v>
      </c>
      <c r="F7493" s="749" t="s">
        <v>21651</v>
      </c>
      <c r="I7493" s="749" t="s">
        <v>236</v>
      </c>
      <c r="J7493" s="749" t="n">
        <v>2534.52</v>
      </c>
    </row>
    <row collapsed="false" customFormat="false" customHeight="true" hidden="true" ht="12.75" outlineLevel="0" r="7494">
      <c r="A7494" s="749" t="s">
        <v>21653</v>
      </c>
      <c r="B7494" s="749" t="str">
        <f aca="false">C7494&amp;D7494&amp;E7494&amp;F7494&amp;G7494&amp;H7494</f>
        <v>ADICIONAL DE EXTENSAO EXCEDENTE A 1,0M,POR CADA 0,5M OU FRACAO EM TUBOS COM FLANGES ROSCADOS,CLASSE K-12,PN-10,REVESTIMENTO INTERNO COM CIMENTO ALUMINOSO,PARA ESGOTO SANITARIO,COMDIAMETRO DE 800MM.FORNECIMENTO</v>
      </c>
      <c r="C7494" s="749" t="s">
        <v>21211</v>
      </c>
      <c r="D7494" s="749" t="s">
        <v>21649</v>
      </c>
      <c r="E7494" s="749" t="s">
        <v>21650</v>
      </c>
      <c r="F7494" s="749" t="s">
        <v>21654</v>
      </c>
      <c r="I7494" s="749" t="s">
        <v>236</v>
      </c>
      <c r="J7494" s="749" t="n">
        <v>3025.21</v>
      </c>
    </row>
    <row collapsed="false" customFormat="false" customHeight="true" hidden="true" ht="12.75" outlineLevel="0" r="7495">
      <c r="A7495" s="749" t="s">
        <v>21655</v>
      </c>
      <c r="B7495" s="749" t="str">
        <f aca="false">C7495&amp;D7495&amp;E7495&amp;F7495&amp;G7495&amp;H7495</f>
        <v>ADICIONAL DE EXTENSAO EXCEDENTE A 1,0M,POR CADA 0,5M OU FRACAO EM TUBOS COM FLANGES ROSCADOS,CLASSE K-12,PN-10,REVESTIMENTO INTERNO COM CIMENTO ALUMINOSO,PARA ESGOTO SANITARIO,COMDIAMETRO DE 800MM.FORNECIMENTO</v>
      </c>
      <c r="C7495" s="749" t="s">
        <v>21211</v>
      </c>
      <c r="D7495" s="749" t="s">
        <v>21649</v>
      </c>
      <c r="E7495" s="749" t="s">
        <v>21650</v>
      </c>
      <c r="F7495" s="749" t="s">
        <v>21654</v>
      </c>
      <c r="I7495" s="749" t="s">
        <v>236</v>
      </c>
      <c r="J7495" s="749" t="n">
        <v>3025.21</v>
      </c>
    </row>
    <row collapsed="false" customFormat="false" customHeight="true" hidden="true" ht="12.75" outlineLevel="0" r="7496">
      <c r="A7496" s="749" t="s">
        <v>21656</v>
      </c>
      <c r="B7496" s="749" t="str">
        <f aca="false">C7496&amp;D7496&amp;E7496&amp;F7496&amp;G7496&amp;H7496</f>
        <v>ADICIONAL DE EXTENSAO EXCEDENTE A 1,0M,POR CADA 0,5M OU FRACAO EM TUBOS COM FLANGES ROSCADOS,CLASSE K-12,PN-10,REVESTIMENTO INTERNO COM CIMENTO ALUMINOSO,PARA ESGOTO SANITARIO,COMDIAMETRO DE 900MM.FORNECIMENTO</v>
      </c>
      <c r="C7496" s="749" t="s">
        <v>21211</v>
      </c>
      <c r="D7496" s="749" t="s">
        <v>21649</v>
      </c>
      <c r="E7496" s="749" t="s">
        <v>21650</v>
      </c>
      <c r="F7496" s="749" t="s">
        <v>21657</v>
      </c>
      <c r="I7496" s="749" t="s">
        <v>236</v>
      </c>
      <c r="J7496" s="749" t="n">
        <v>4598.92</v>
      </c>
    </row>
    <row collapsed="false" customFormat="false" customHeight="true" hidden="true" ht="12.75" outlineLevel="0" r="7497">
      <c r="A7497" s="749" t="s">
        <v>21658</v>
      </c>
      <c r="B7497" s="749" t="str">
        <f aca="false">C7497&amp;D7497&amp;E7497&amp;F7497&amp;G7497&amp;H7497</f>
        <v>ADICIONAL DE EXTENSAO EXCEDENTE A 1,0M,POR CADA 0,5M OU FRACAO EM TUBOS COM FLANGES ROSCADOS,CLASSE K-12,PN-10,REVESTIMENTO INTERNO COM CIMENTO ALUMINOSO,PARA ESGOTO SANITARIO,COMDIAMETRO DE 900MM.FORNECIMENTO</v>
      </c>
      <c r="C7497" s="749" t="s">
        <v>21211</v>
      </c>
      <c r="D7497" s="749" t="s">
        <v>21649</v>
      </c>
      <c r="E7497" s="749" t="s">
        <v>21650</v>
      </c>
      <c r="F7497" s="749" t="s">
        <v>21657</v>
      </c>
      <c r="I7497" s="749" t="s">
        <v>236</v>
      </c>
      <c r="J7497" s="749" t="n">
        <v>4598.92</v>
      </c>
    </row>
    <row collapsed="false" customFormat="false" customHeight="true" hidden="true" ht="12.75" outlineLevel="0" r="7498">
      <c r="A7498" s="749" t="s">
        <v>21659</v>
      </c>
      <c r="B7498" s="749" t="str">
        <f aca="false">C7498&amp;D7498&amp;E7498&amp;F7498&amp;G7498&amp;H7498</f>
        <v>ADICIONAL DE EXTENSAO EXCEDENTE A 1,0M,POR CADA 0,5M OU FRACAO EM TUBOS COM FLANGES ROSCADOS,CLASSE K-12,PN-10,REVESTIMENTO INTERNO COM CIMENTO ALUMINOSO,PARA ESGOTO SANITARIO,COMDIAMETRO DE 1000MM.FORNECIMENTO</v>
      </c>
      <c r="C7498" s="749" t="s">
        <v>21211</v>
      </c>
      <c r="D7498" s="749" t="s">
        <v>21649</v>
      </c>
      <c r="E7498" s="749" t="s">
        <v>21650</v>
      </c>
      <c r="F7498" s="749" t="s">
        <v>21660</v>
      </c>
      <c r="I7498" s="749" t="s">
        <v>236</v>
      </c>
      <c r="J7498" s="749" t="n">
        <v>5415.56</v>
      </c>
    </row>
    <row collapsed="false" customFormat="false" customHeight="true" hidden="true" ht="12.75" outlineLevel="0" r="7499">
      <c r="A7499" s="749" t="s">
        <v>21661</v>
      </c>
      <c r="B7499" s="749" t="str">
        <f aca="false">C7499&amp;D7499&amp;E7499&amp;F7499&amp;G7499&amp;H7499</f>
        <v>ADICIONAL DE EXTENSAO EXCEDENTE A 1,0M,POR CADA 0,5M OU FRACAO EM TUBOS COM FLANGES ROSCADOS,CLASSE K-12,PN-10,REVESTIMENTO INTERNO COM CIMENTO ALUMINOSO,PARA ESGOTO SANITARIO,COMDIAMETRO DE 1000MM.FORNECIMENTO</v>
      </c>
      <c r="C7499" s="749" t="s">
        <v>21211</v>
      </c>
      <c r="D7499" s="749" t="s">
        <v>21649</v>
      </c>
      <c r="E7499" s="749" t="s">
        <v>21650</v>
      </c>
      <c r="F7499" s="749" t="s">
        <v>21660</v>
      </c>
      <c r="I7499" s="749" t="s">
        <v>236</v>
      </c>
      <c r="J7499" s="749" t="n">
        <v>5415.56</v>
      </c>
    </row>
    <row collapsed="false" customFormat="false" customHeight="true" hidden="true" ht="12.75" outlineLevel="0" r="7500">
      <c r="A7500" s="749" t="s">
        <v>21662</v>
      </c>
      <c r="B7500" s="749" t="str">
        <f aca="false">C7500&amp;D7500&amp;E7500&amp;F7500&amp;G7500&amp;H7500</f>
        <v>ADICIONAL DE EXTENSAO EXCEDENTE A 1,0M,POR CADA 0,5M OU FRACAO EM TUBOS COM FLANGES ROSCADOS,CLASSE K-12,PN-10,REVESTIMENTO INTERNO COM CIMENTO ALUMINOSO,PARA ESGOTO SANITARIO,COMDIAMETRO DE 1200MM.FORNECIMENTO</v>
      </c>
      <c r="C7500" s="749" t="s">
        <v>21211</v>
      </c>
      <c r="D7500" s="749" t="s">
        <v>21649</v>
      </c>
      <c r="E7500" s="749" t="s">
        <v>21650</v>
      </c>
      <c r="F7500" s="749" t="s">
        <v>21663</v>
      </c>
      <c r="I7500" s="749" t="s">
        <v>236</v>
      </c>
      <c r="J7500" s="749" t="n">
        <v>7211.53</v>
      </c>
    </row>
    <row collapsed="false" customFormat="false" customHeight="true" hidden="true" ht="12.75" outlineLevel="0" r="7501">
      <c r="A7501" s="749" t="s">
        <v>21664</v>
      </c>
      <c r="B7501" s="749" t="str">
        <f aca="false">C7501&amp;D7501&amp;E7501&amp;F7501&amp;G7501&amp;H7501</f>
        <v>ADICIONAL DE EXTENSAO EXCEDENTE A 1,0M,POR CADA 0,5M OU FRACAO EM TUBOS COM FLANGES ROSCADOS,CLASSE K-12,PN-10,REVESTIMENTO INTERNO COM CIMENTO ALUMINOSO,PARA ESGOTO SANITARIO,COMDIAMETRO DE 1200MM.FORNECIMENTO</v>
      </c>
      <c r="C7501" s="749" t="s">
        <v>21211</v>
      </c>
      <c r="D7501" s="749" t="s">
        <v>21649</v>
      </c>
      <c r="E7501" s="749" t="s">
        <v>21650</v>
      </c>
      <c r="F7501" s="749" t="s">
        <v>21663</v>
      </c>
      <c r="I7501" s="749" t="s">
        <v>236</v>
      </c>
      <c r="J7501" s="749" t="n">
        <v>7211.53</v>
      </c>
    </row>
    <row collapsed="false" customFormat="false" customHeight="true" hidden="true" ht="12.75" outlineLevel="0" r="7502">
      <c r="A7502" s="749" t="s">
        <v>21665</v>
      </c>
      <c r="B7502" s="749" t="str">
        <f aca="false">C7502&amp;D7502&amp;E7502&amp;F7502&amp;G7502&amp;H7502</f>
        <v>ADICIONAL DE EXTENSAO EXCEDENTE A 1,0M,POR CADA 0,5M OU FRACAO EM TUBOS COM FLANGES SOLDADOS,CLASSE K-9,PN-16,REVESTIMENTO INTERNO COM CIMENTO ALUMINOSO,PARA ESGOTO SANITARIO,COM DIAMETRO DE 80MM.FORNECIMENTO</v>
      </c>
      <c r="C7502" s="749" t="s">
        <v>21211</v>
      </c>
      <c r="D7502" s="749" t="s">
        <v>21666</v>
      </c>
      <c r="E7502" s="749" t="s">
        <v>21615</v>
      </c>
      <c r="F7502" s="749" t="s">
        <v>21616</v>
      </c>
      <c r="I7502" s="749" t="s">
        <v>236</v>
      </c>
      <c r="J7502" s="749" t="n">
        <v>301.47</v>
      </c>
    </row>
    <row collapsed="false" customFormat="false" customHeight="true" hidden="true" ht="12.75" outlineLevel="0" r="7503">
      <c r="A7503" s="749" t="s">
        <v>21667</v>
      </c>
      <c r="B7503" s="749" t="str">
        <f aca="false">C7503&amp;D7503&amp;E7503&amp;F7503&amp;G7503&amp;H7503</f>
        <v>ADICIONAL DE EXTENSAO EXCEDENTE A 1,0M,POR CADA 0,5M OU FRACAO EM TUBOS COM FLANGES SOLDADOS,CLASSE K-9,PN-16,REVESTIMENTO INTERNO COM CIMENTO ALUMINOSO,PARA ESGOTO SANITARIO,COM DIAMETRO DE 80MM.FORNECIMENTO</v>
      </c>
      <c r="C7503" s="749" t="s">
        <v>21211</v>
      </c>
      <c r="D7503" s="749" t="s">
        <v>21666</v>
      </c>
      <c r="E7503" s="749" t="s">
        <v>21615</v>
      </c>
      <c r="F7503" s="749" t="s">
        <v>21616</v>
      </c>
      <c r="I7503" s="749" t="s">
        <v>236</v>
      </c>
      <c r="J7503" s="749" t="n">
        <v>301.47</v>
      </c>
    </row>
    <row collapsed="false" customFormat="false" customHeight="true" hidden="true" ht="12.75" outlineLevel="0" r="7504">
      <c r="A7504" s="749" t="s">
        <v>21668</v>
      </c>
      <c r="B7504" s="749" t="str">
        <f aca="false">C7504&amp;D7504&amp;E7504&amp;F7504&amp;G7504&amp;H7504</f>
        <v>ADICIONAL DE EXTENSAO EXCEDENTE A 1,0M,POR CADA 0,5M OU FRACAO EM TUBOS COM FLANGES SOLDADOS,CLASSE K-9,PN-16,REVESTIMENTO INTERNO COM CIMENTO ALUMINOSO,PARA ESGOTO SANITARIO,COM DIAMETRO DE 100MM.FORNECIMENTO</v>
      </c>
      <c r="C7504" s="749" t="s">
        <v>21211</v>
      </c>
      <c r="D7504" s="749" t="s">
        <v>21666</v>
      </c>
      <c r="E7504" s="749" t="s">
        <v>21615</v>
      </c>
      <c r="F7504" s="749" t="s">
        <v>21619</v>
      </c>
      <c r="I7504" s="749" t="s">
        <v>236</v>
      </c>
      <c r="J7504" s="749" t="n">
        <v>324.81</v>
      </c>
    </row>
    <row collapsed="false" customFormat="false" customHeight="true" hidden="true" ht="12.75" outlineLevel="0" r="7505">
      <c r="A7505" s="749" t="s">
        <v>21669</v>
      </c>
      <c r="B7505" s="749" t="str">
        <f aca="false">C7505&amp;D7505&amp;E7505&amp;F7505&amp;G7505&amp;H7505</f>
        <v>ADICIONAL DE EXTENSAO EXCEDENTE A 1,0M,POR CADA 0,5M OU FRACAO EM TUBOS COM FLANGES SOLDADOS,CLASSE K-9,PN-16,REVESTIMENTO INTERNO COM CIMENTO ALUMINOSO,PARA ESGOTO SANITARIO,COM DIAMETRO DE 100MM.FORNECIMENTO</v>
      </c>
      <c r="C7505" s="749" t="s">
        <v>21211</v>
      </c>
      <c r="D7505" s="749" t="s">
        <v>21666</v>
      </c>
      <c r="E7505" s="749" t="s">
        <v>21615</v>
      </c>
      <c r="F7505" s="749" t="s">
        <v>21619</v>
      </c>
      <c r="I7505" s="749" t="s">
        <v>236</v>
      </c>
      <c r="J7505" s="749" t="n">
        <v>324.81</v>
      </c>
    </row>
    <row collapsed="false" customFormat="false" customHeight="true" hidden="true" ht="12.75" outlineLevel="0" r="7506">
      <c r="A7506" s="749" t="s">
        <v>21670</v>
      </c>
      <c r="B7506" s="749" t="str">
        <f aca="false">C7506&amp;D7506&amp;E7506&amp;F7506&amp;G7506&amp;H7506</f>
        <v>ADICIONAL DE EXTENSAO EXCEDENTE A 1,0M,POR CADA 0,5M OU FRACAO EM TUBOS COM FLANGES SOLDADOS,CLASSE K-9,PN-16,REVESTIMENTO INTERNO COM CIMENTO ALUMINOSO,PARA ESGOTO SANITARIO,COM DIAMETRO DE 150MM.FORNECIMENTO</v>
      </c>
      <c r="C7506" s="749" t="s">
        <v>21211</v>
      </c>
      <c r="D7506" s="749" t="s">
        <v>21666</v>
      </c>
      <c r="E7506" s="749" t="s">
        <v>21615</v>
      </c>
      <c r="F7506" s="749" t="s">
        <v>21622</v>
      </c>
      <c r="I7506" s="749" t="s">
        <v>236</v>
      </c>
      <c r="J7506" s="749" t="n">
        <v>427.43</v>
      </c>
    </row>
    <row collapsed="false" customFormat="false" customHeight="true" hidden="true" ht="12.75" outlineLevel="0" r="7507">
      <c r="A7507" s="749" t="s">
        <v>21671</v>
      </c>
      <c r="B7507" s="749" t="str">
        <f aca="false">C7507&amp;D7507&amp;E7507&amp;F7507&amp;G7507&amp;H7507</f>
        <v>ADICIONAL DE EXTENSAO EXCEDENTE A 1,0M,POR CADA 0,5M OU FRACAO EM TUBOS COM FLANGES SOLDADOS,CLASSE K-9,PN-16,REVESTIMENTO INTERNO COM CIMENTO ALUMINOSO,PARA ESGOTO SANITARIO,COM DIAMETRO DE 150MM.FORNECIMENTO</v>
      </c>
      <c r="C7507" s="749" t="s">
        <v>21211</v>
      </c>
      <c r="D7507" s="749" t="s">
        <v>21666</v>
      </c>
      <c r="E7507" s="749" t="s">
        <v>21615</v>
      </c>
      <c r="F7507" s="749" t="s">
        <v>21622</v>
      </c>
      <c r="I7507" s="749" t="s">
        <v>236</v>
      </c>
      <c r="J7507" s="749" t="n">
        <v>427.43</v>
      </c>
    </row>
    <row collapsed="false" customFormat="false" customHeight="true" hidden="true" ht="12.75" outlineLevel="0" r="7508">
      <c r="A7508" s="749" t="s">
        <v>21672</v>
      </c>
      <c r="B7508" s="749" t="str">
        <f aca="false">C7508&amp;D7508&amp;E7508&amp;F7508&amp;G7508&amp;H7508</f>
        <v>ADICIONAL DE EXTENSAO EXCEDENTE A 1,0M,POR CADA 0,5M OU FRACAO EM TUBOS COM FLANGES SOLDADOS,CLASSE K-9,PN-16,REVESTIMENTO INTERNO COM CIMENTO ALUMINOSO,PARA ESGOTO SANITARIO,COM DIAMETRO DE 200MM.FORNECIMENTO</v>
      </c>
      <c r="C7508" s="749" t="s">
        <v>21211</v>
      </c>
      <c r="D7508" s="749" t="s">
        <v>21666</v>
      </c>
      <c r="E7508" s="749" t="s">
        <v>21615</v>
      </c>
      <c r="F7508" s="749" t="s">
        <v>21625</v>
      </c>
      <c r="I7508" s="749" t="s">
        <v>236</v>
      </c>
      <c r="J7508" s="749" t="n">
        <v>548.45</v>
      </c>
    </row>
    <row collapsed="false" customFormat="false" customHeight="true" hidden="true" ht="12.75" outlineLevel="0" r="7509">
      <c r="A7509" s="749" t="s">
        <v>21673</v>
      </c>
      <c r="B7509" s="749" t="str">
        <f aca="false">C7509&amp;D7509&amp;E7509&amp;F7509&amp;G7509&amp;H7509</f>
        <v>ADICIONAL DE EXTENSAO EXCEDENTE A 1,0M,POR CADA 0,5M OU FRACAO EM TUBOS COM FLANGES SOLDADOS,CLASSE K-9,PN-16,REVESTIMENTO INTERNO COM CIMENTO ALUMINOSO,PARA ESGOTO SANITARIO,COM DIAMETRO DE 200MM.FORNECIMENTO</v>
      </c>
      <c r="C7509" s="749" t="s">
        <v>21211</v>
      </c>
      <c r="D7509" s="749" t="s">
        <v>21666</v>
      </c>
      <c r="E7509" s="749" t="s">
        <v>21615</v>
      </c>
      <c r="F7509" s="749" t="s">
        <v>21625</v>
      </c>
      <c r="I7509" s="749" t="s">
        <v>236</v>
      </c>
      <c r="J7509" s="749" t="n">
        <v>548.45</v>
      </c>
    </row>
    <row collapsed="false" customFormat="false" customHeight="true" hidden="true" ht="12.75" outlineLevel="0" r="7510">
      <c r="A7510" s="749" t="s">
        <v>21674</v>
      </c>
      <c r="B7510" s="749" t="str">
        <f aca="false">C7510&amp;D7510&amp;E7510&amp;F7510&amp;G7510&amp;H7510</f>
        <v>ADICIONAL DE EXTENSAO EXCEDENTE A 1,0M,POR CADA 0,5M OU FRACAO EM TUBOS COM FLANGES SOLDADOS,CLASSE K-9,PN-16,REVESTIMENTO INTERNO COM CIMENTO ALUMINOSO,PARA ESGOTO SANITARIO,COM DIAMETRO DE 250MM.FORNECIMENTO</v>
      </c>
      <c r="C7510" s="749" t="s">
        <v>21211</v>
      </c>
      <c r="D7510" s="749" t="s">
        <v>21666</v>
      </c>
      <c r="E7510" s="749" t="s">
        <v>21615</v>
      </c>
      <c r="F7510" s="749" t="s">
        <v>21628</v>
      </c>
      <c r="I7510" s="749" t="s">
        <v>236</v>
      </c>
      <c r="J7510" s="749" t="n">
        <v>700.47</v>
      </c>
    </row>
    <row collapsed="false" customFormat="false" customHeight="true" hidden="true" ht="12.75" outlineLevel="0" r="7511">
      <c r="A7511" s="749" t="s">
        <v>21675</v>
      </c>
      <c r="B7511" s="749" t="str">
        <f aca="false">C7511&amp;D7511&amp;E7511&amp;F7511&amp;G7511&amp;H7511</f>
        <v>ADICIONAL DE EXTENSAO EXCEDENTE A 1,0M,POR CADA 0,5M OU FRACAO EM TUBOS COM FLANGES SOLDADOS,CLASSE K-9,PN-16,REVESTIMENTO INTERNO COM CIMENTO ALUMINOSO,PARA ESGOTO SANITARIO,COM DIAMETRO DE 250MM.FORNECIMENTO</v>
      </c>
      <c r="C7511" s="749" t="s">
        <v>21211</v>
      </c>
      <c r="D7511" s="749" t="s">
        <v>21666</v>
      </c>
      <c r="E7511" s="749" t="s">
        <v>21615</v>
      </c>
      <c r="F7511" s="749" t="s">
        <v>21628</v>
      </c>
      <c r="I7511" s="749" t="s">
        <v>236</v>
      </c>
      <c r="J7511" s="749" t="n">
        <v>700.47</v>
      </c>
    </row>
    <row collapsed="false" customFormat="false" customHeight="true" hidden="true" ht="12.75" outlineLevel="0" r="7512">
      <c r="A7512" s="749" t="s">
        <v>21676</v>
      </c>
      <c r="B7512" s="749" t="str">
        <f aca="false">C7512&amp;D7512&amp;E7512&amp;F7512&amp;G7512&amp;H7512</f>
        <v>ADICIONAL DE EXTENSAO EXCEDENTE A 1,0M,POR CADA 0,5M OU FRACAO EM TUBOS COM FLANGES SOLDADOS,CLASSE K-9,PN-16,REVESTIMENTO INTERNO COM CIMENTO ALUMINOSO,PARA ESGOTO SANITARIO,COM DIAMETRO DE 300MM.FORNECIMENTO</v>
      </c>
      <c r="C7512" s="749" t="s">
        <v>21211</v>
      </c>
      <c r="D7512" s="749" t="s">
        <v>21666</v>
      </c>
      <c r="E7512" s="749" t="s">
        <v>21615</v>
      </c>
      <c r="F7512" s="749" t="s">
        <v>21631</v>
      </c>
      <c r="I7512" s="749" t="s">
        <v>236</v>
      </c>
      <c r="J7512" s="749" t="n">
        <v>834.73</v>
      </c>
    </row>
    <row collapsed="false" customFormat="false" customHeight="true" hidden="true" ht="12.75" outlineLevel="0" r="7513">
      <c r="A7513" s="749" t="s">
        <v>21677</v>
      </c>
      <c r="B7513" s="749" t="str">
        <f aca="false">C7513&amp;D7513&amp;E7513&amp;F7513&amp;G7513&amp;H7513</f>
        <v>ADICIONAL DE EXTENSAO EXCEDENTE A 1,0M,POR CADA 0,5M OU FRACAO EM TUBOS COM FLANGES SOLDADOS,CLASSE K-9,PN-16,REVESTIMENTO INTERNO COM CIMENTO ALUMINOSO,PARA ESGOTO SANITARIO,COM DIAMETRO DE 300MM.FORNECIMENTO</v>
      </c>
      <c r="C7513" s="749" t="s">
        <v>21211</v>
      </c>
      <c r="D7513" s="749" t="s">
        <v>21666</v>
      </c>
      <c r="E7513" s="749" t="s">
        <v>21615</v>
      </c>
      <c r="F7513" s="749" t="s">
        <v>21631</v>
      </c>
      <c r="I7513" s="749" t="s">
        <v>236</v>
      </c>
      <c r="J7513" s="749" t="n">
        <v>834.73</v>
      </c>
    </row>
    <row collapsed="false" customFormat="false" customHeight="true" hidden="true" ht="12.75" outlineLevel="0" r="7514">
      <c r="A7514" s="749" t="s">
        <v>21678</v>
      </c>
      <c r="B7514" s="749" t="str">
        <f aca="false">C7514&amp;D7514&amp;E7514&amp;F7514&amp;G7514&amp;H7514</f>
        <v>ADICIONAL DE EXTENSAO EXCEDENTE A 1,0M,POR CADA 0,5M OU FRACAO EM TUBOS COM FLANGES SOLDADOS,CLASSE K-9,PN-16,REVESTIMENTO INTERNO COM CIMENTO ALUMINOSO,PARA ESGOTO SANITARIO,COM DIAMETRO DE 350MM.FORNECIMENTO</v>
      </c>
      <c r="C7514" s="749" t="s">
        <v>21211</v>
      </c>
      <c r="D7514" s="749" t="s">
        <v>21666</v>
      </c>
      <c r="E7514" s="749" t="s">
        <v>21615</v>
      </c>
      <c r="F7514" s="749" t="s">
        <v>21634</v>
      </c>
      <c r="I7514" s="749" t="s">
        <v>236</v>
      </c>
      <c r="J7514" s="749" t="n">
        <v>997.75</v>
      </c>
    </row>
    <row collapsed="false" customFormat="false" customHeight="true" hidden="true" ht="12.75" outlineLevel="0" r="7515">
      <c r="A7515" s="749" t="s">
        <v>21679</v>
      </c>
      <c r="B7515" s="749" t="str">
        <f aca="false">C7515&amp;D7515&amp;E7515&amp;F7515&amp;G7515&amp;H7515</f>
        <v>ADICIONAL DE EXTENSAO EXCEDENTE A 1,0M,POR CADA 0,5M OU FRACAO EM TUBOS COM FLANGES SOLDADOS,CLASSE K-9,PN-16,REVESTIMENTO INTERNO COM CIMENTO ALUMINOSO,PARA ESGOTO SANITARIO,COM DIAMETRO DE 350MM.FORNECIMENTO</v>
      </c>
      <c r="C7515" s="749" t="s">
        <v>21211</v>
      </c>
      <c r="D7515" s="749" t="s">
        <v>21666</v>
      </c>
      <c r="E7515" s="749" t="s">
        <v>21615</v>
      </c>
      <c r="F7515" s="749" t="s">
        <v>21634</v>
      </c>
      <c r="I7515" s="749" t="s">
        <v>236</v>
      </c>
      <c r="J7515" s="749" t="n">
        <v>997.75</v>
      </c>
    </row>
    <row collapsed="false" customFormat="false" customHeight="true" hidden="true" ht="12.75" outlineLevel="0" r="7516">
      <c r="A7516" s="749" t="s">
        <v>21680</v>
      </c>
      <c r="B7516" s="749" t="str">
        <f aca="false">C7516&amp;D7516&amp;E7516&amp;F7516&amp;G7516&amp;H7516</f>
        <v>ADICIONAL DE EXTENSAO EXCEDENTE A 1,0M,POR CADA 0,5M OU FRACAO EM TUBOS COM FLANGES SOLDADOS,CLASSE K-9,PN-16,REVESTIMENTO INTERNO COM CIMENTO ALUMINOSO,PARA ESGOTO SANITARIO,COM DIAMETRO DE 400MM.FORNECIMENTO</v>
      </c>
      <c r="C7516" s="749" t="s">
        <v>21211</v>
      </c>
      <c r="D7516" s="749" t="s">
        <v>21666</v>
      </c>
      <c r="E7516" s="749" t="s">
        <v>21615</v>
      </c>
      <c r="F7516" s="749" t="s">
        <v>21637</v>
      </c>
      <c r="I7516" s="749" t="s">
        <v>236</v>
      </c>
      <c r="J7516" s="749" t="n">
        <v>1112.51</v>
      </c>
    </row>
    <row collapsed="false" customFormat="false" customHeight="true" hidden="true" ht="12.75" outlineLevel="0" r="7517">
      <c r="A7517" s="749" t="s">
        <v>21681</v>
      </c>
      <c r="B7517" s="749" t="str">
        <f aca="false">C7517&amp;D7517&amp;E7517&amp;F7517&amp;G7517&amp;H7517</f>
        <v>ADICIONAL DE EXTENSAO EXCEDENTE A 1,0M,POR CADA 0,5M OU FRACAO EM TUBOS COM FLANGES SOLDADOS,CLASSE K-9,PN-16,REVESTIMENTO INTERNO COM CIMENTO ALUMINOSO,PARA ESGOTO SANITARIO,COM DIAMETRO DE 400MM.FORNECIMENTO</v>
      </c>
      <c r="C7517" s="749" t="s">
        <v>21211</v>
      </c>
      <c r="D7517" s="749" t="s">
        <v>21666</v>
      </c>
      <c r="E7517" s="749" t="s">
        <v>21615</v>
      </c>
      <c r="F7517" s="749" t="s">
        <v>21637</v>
      </c>
      <c r="I7517" s="749" t="s">
        <v>236</v>
      </c>
      <c r="J7517" s="749" t="n">
        <v>1112.51</v>
      </c>
    </row>
    <row collapsed="false" customFormat="false" customHeight="true" hidden="true" ht="12.75" outlineLevel="0" r="7518">
      <c r="A7518" s="749" t="s">
        <v>21682</v>
      </c>
      <c r="B7518" s="749" t="str">
        <f aca="false">C7518&amp;D7518&amp;E7518&amp;F7518&amp;G7518&amp;H7518</f>
        <v>ADICIONAL DE EXTENSAO EXCEDENTE A 1,0M,POR CADA 0,5M OU FRACAO EM TUBOS COM FLANGES SOLDADOS,CLASSE K-9,PN-16,REVESTIMENTO INTERNO COM CIMENTO ALUMINOSO,PARA ESGOTO SANITARIO,COM DIAMETRO DE 450MM.FORNECIMENTO</v>
      </c>
      <c r="C7518" s="749" t="s">
        <v>21211</v>
      </c>
      <c r="D7518" s="749" t="s">
        <v>21666</v>
      </c>
      <c r="E7518" s="749" t="s">
        <v>21615</v>
      </c>
      <c r="F7518" s="749" t="s">
        <v>21640</v>
      </c>
      <c r="I7518" s="749" t="s">
        <v>236</v>
      </c>
      <c r="J7518" s="749" t="n">
        <v>1282.98</v>
      </c>
    </row>
    <row collapsed="false" customFormat="false" customHeight="true" hidden="true" ht="12.75" outlineLevel="0" r="7519">
      <c r="A7519" s="749" t="s">
        <v>21683</v>
      </c>
      <c r="B7519" s="749" t="str">
        <f aca="false">C7519&amp;D7519&amp;E7519&amp;F7519&amp;G7519&amp;H7519</f>
        <v>ADICIONAL DE EXTENSAO EXCEDENTE A 1,0M,POR CADA 0,5M OU FRACAO EM TUBOS COM FLANGES SOLDADOS,CLASSE K-9,PN-16,REVESTIMENTO INTERNO COM CIMENTO ALUMINOSO,PARA ESGOTO SANITARIO,COM DIAMETRO DE 450MM.FORNECIMENTO</v>
      </c>
      <c r="C7519" s="749" t="s">
        <v>21211</v>
      </c>
      <c r="D7519" s="749" t="s">
        <v>21666</v>
      </c>
      <c r="E7519" s="749" t="s">
        <v>21615</v>
      </c>
      <c r="F7519" s="749" t="s">
        <v>21640</v>
      </c>
      <c r="I7519" s="749" t="s">
        <v>236</v>
      </c>
      <c r="J7519" s="749" t="n">
        <v>1282.98</v>
      </c>
    </row>
    <row collapsed="false" customFormat="false" customHeight="true" hidden="true" ht="12.75" outlineLevel="0" r="7520">
      <c r="A7520" s="749" t="s">
        <v>21684</v>
      </c>
      <c r="B7520" s="749" t="str">
        <f aca="false">C7520&amp;D7520&amp;E7520&amp;F7520&amp;G7520&amp;H7520</f>
        <v>ADICIONAL DE EXTENSAO EXCEDENTE A 1,0M,POR CADA 0,5M OU FRACAO EM TUBOS COM FLANGES SOLDADOS,CLASSE K-9,PN-16,REVESTIMENTO INTERNO COM CIMENTO ALUMINOSO,PARA ESGOTO SANITARIO,COM DIAMETRO DE 500MM.FORNECIMENTO</v>
      </c>
      <c r="C7520" s="749" t="s">
        <v>21211</v>
      </c>
      <c r="D7520" s="749" t="s">
        <v>21666</v>
      </c>
      <c r="E7520" s="749" t="s">
        <v>21615</v>
      </c>
      <c r="F7520" s="749" t="s">
        <v>21643</v>
      </c>
      <c r="I7520" s="749" t="s">
        <v>236</v>
      </c>
      <c r="J7520" s="749" t="n">
        <v>1440.82</v>
      </c>
    </row>
    <row collapsed="false" customFormat="false" customHeight="true" hidden="true" ht="12.75" outlineLevel="0" r="7521">
      <c r="A7521" s="749" t="s">
        <v>21685</v>
      </c>
      <c r="B7521" s="749" t="str">
        <f aca="false">C7521&amp;D7521&amp;E7521&amp;F7521&amp;G7521&amp;H7521</f>
        <v>ADICIONAL DE EXTENSAO EXCEDENTE A 1,0M,POR CADA 0,5M OU FRACAO EM TUBOS COM FLANGES SOLDADOS,CLASSE K-9,PN-16,REVESTIMENTO INTERNO COM CIMENTO ALUMINOSO,PARA ESGOTO SANITARIO,COM DIAMETRO DE 500MM.FORNECIMENTO</v>
      </c>
      <c r="C7521" s="749" t="s">
        <v>21211</v>
      </c>
      <c r="D7521" s="749" t="s">
        <v>21666</v>
      </c>
      <c r="E7521" s="749" t="s">
        <v>21615</v>
      </c>
      <c r="F7521" s="749" t="s">
        <v>21643</v>
      </c>
      <c r="I7521" s="749" t="s">
        <v>236</v>
      </c>
      <c r="J7521" s="749" t="n">
        <v>1440.82</v>
      </c>
    </row>
    <row collapsed="false" customFormat="false" customHeight="true" hidden="true" ht="12.75" outlineLevel="0" r="7522">
      <c r="A7522" s="749" t="s">
        <v>21686</v>
      </c>
      <c r="B7522" s="749" t="str">
        <f aca="false">C7522&amp;D7522&amp;E7522&amp;F7522&amp;G7522&amp;H7522</f>
        <v>ADICIONAL DE EXTENSAO EXCEDENTE A 1,0M,POR CADA 0,5M OU FRACAO EM TUBOS COM FLANGES SOLDADOS,CLASSE K-9,PN-16,REVESTIMENTO INTERNO COM CIMENTO ALUMINOSO,PARA ESGOTO SANITARIO,COM DIAMETRO DE 600MM.FORNECIMENTO</v>
      </c>
      <c r="C7522" s="749" t="s">
        <v>21211</v>
      </c>
      <c r="D7522" s="749" t="s">
        <v>21666</v>
      </c>
      <c r="E7522" s="749" t="s">
        <v>21615</v>
      </c>
      <c r="F7522" s="749" t="s">
        <v>21646</v>
      </c>
      <c r="I7522" s="749" t="s">
        <v>236</v>
      </c>
      <c r="J7522" s="749" t="n">
        <v>1885.46</v>
      </c>
    </row>
    <row collapsed="false" customFormat="false" customHeight="true" hidden="true" ht="12.75" outlineLevel="0" r="7523">
      <c r="A7523" s="749" t="s">
        <v>21687</v>
      </c>
      <c r="B7523" s="749" t="str">
        <f aca="false">C7523&amp;D7523&amp;E7523&amp;F7523&amp;G7523&amp;H7523</f>
        <v>ADICIONAL DE EXTENSAO EXCEDENTE A 1,0M,POR CADA 0,5M OU FRACAO EM TUBOS COM FLANGES SOLDADOS,CLASSE K-9,PN-16,REVESTIMENTO INTERNO COM CIMENTO ALUMINOSO,PARA ESGOTO SANITARIO,COM DIAMETRO DE 600MM.FORNECIMENTO</v>
      </c>
      <c r="C7523" s="749" t="s">
        <v>21211</v>
      </c>
      <c r="D7523" s="749" t="s">
        <v>21666</v>
      </c>
      <c r="E7523" s="749" t="s">
        <v>21615</v>
      </c>
      <c r="F7523" s="749" t="s">
        <v>21646</v>
      </c>
      <c r="I7523" s="749" t="s">
        <v>236</v>
      </c>
      <c r="J7523" s="749" t="n">
        <v>1885.46</v>
      </c>
    </row>
    <row collapsed="false" customFormat="false" customHeight="true" hidden="true" ht="12.75" outlineLevel="0" r="7524">
      <c r="A7524" s="749" t="s">
        <v>21688</v>
      </c>
      <c r="B7524" s="749" t="str">
        <f aca="false">C7524&amp;D7524&amp;E7524&amp;F7524&amp;G7524&amp;H7524</f>
        <v>ADICIONAL DE EXTENSAO EXCEDENTE A 1,0M,POR CADA 0,5M OU FRACAO EM TUBOS COM FLANGES ROSCADOS,CLASSE K-12,PN-16,REVESTIMENTO INTERNO COM CIMENTO ALUMINOSO,PARA ESGOTO SANITARIO,COMDIAMETRO DE 700MM.FORNECIMENTO</v>
      </c>
      <c r="C7524" s="749" t="s">
        <v>21211</v>
      </c>
      <c r="D7524" s="749" t="s">
        <v>21689</v>
      </c>
      <c r="E7524" s="749" t="s">
        <v>21650</v>
      </c>
      <c r="F7524" s="749" t="s">
        <v>21651</v>
      </c>
      <c r="I7524" s="749" t="s">
        <v>236</v>
      </c>
      <c r="J7524" s="749" t="n">
        <v>3227.31</v>
      </c>
    </row>
    <row collapsed="false" customFormat="false" customHeight="true" hidden="true" ht="12.75" outlineLevel="0" r="7525">
      <c r="A7525" s="749" t="s">
        <v>21690</v>
      </c>
      <c r="B7525" s="749" t="str">
        <f aca="false">C7525&amp;D7525&amp;E7525&amp;F7525&amp;G7525&amp;H7525</f>
        <v>ADICIONAL DE EXTENSAO EXCEDENTE A 1,0M,POR CADA 0,5M OU FRACAO EM TUBOS COM FLANGES ROSCADOS,CLASSE K-12,PN-16,REVESTIMENTO INTERNO COM CIMENTO ALUMINOSO,PARA ESGOTO SANITARIO,COMDIAMETRO DE 700MM.FORNECIMENTO</v>
      </c>
      <c r="C7525" s="749" t="s">
        <v>21211</v>
      </c>
      <c r="D7525" s="749" t="s">
        <v>21689</v>
      </c>
      <c r="E7525" s="749" t="s">
        <v>21650</v>
      </c>
      <c r="F7525" s="749" t="s">
        <v>21651</v>
      </c>
      <c r="I7525" s="749" t="s">
        <v>236</v>
      </c>
      <c r="J7525" s="749" t="n">
        <v>3227.31</v>
      </c>
    </row>
    <row collapsed="false" customFormat="false" customHeight="true" hidden="true" ht="12.75" outlineLevel="0" r="7526">
      <c r="A7526" s="749" t="s">
        <v>21691</v>
      </c>
      <c r="B7526" s="749" t="str">
        <f aca="false">C7526&amp;D7526&amp;E7526&amp;F7526&amp;G7526&amp;H7526</f>
        <v>ADICIONAL DE EXTENSAO EXCEDENTE A 1,0M,POR CADA 0,5M OU FRACAO EM TUBOS COM FLANGES INTEGRAL FUNDIDOS,CLASSE K-14,PN-16,REVESTIMENTO INTERNO COM CIMENTO ALUMINOSO,PARA ESGOTO SANITARIO,COM DIAMETRO DE 800MM.FORNECIMENTO</v>
      </c>
      <c r="C7526" s="749" t="s">
        <v>21211</v>
      </c>
      <c r="D7526" s="749" t="s">
        <v>21288</v>
      </c>
      <c r="E7526" s="749" t="s">
        <v>21692</v>
      </c>
      <c r="F7526" s="749" t="s">
        <v>21693</v>
      </c>
      <c r="I7526" s="749" t="s">
        <v>236</v>
      </c>
      <c r="J7526" s="749" t="n">
        <v>17123.17</v>
      </c>
    </row>
    <row collapsed="false" customFormat="false" customHeight="true" hidden="true" ht="12.75" outlineLevel="0" r="7527">
      <c r="A7527" s="749" t="s">
        <v>21694</v>
      </c>
      <c r="B7527" s="749" t="str">
        <f aca="false">C7527&amp;D7527&amp;E7527&amp;F7527&amp;G7527&amp;H7527</f>
        <v>ADICIONAL DE EXTENSAO EXCEDENTE A 1,0M,POR CADA 0,5M OU FRACAO EM TUBOS COM FLANGES INTEGRAL FUNDIDOS,CLASSE K-14,PN-16,REVESTIMENTO INTERNO COM CIMENTO ALUMINOSO,PARA ESGOTO SANITARIO,COM DIAMETRO DE 800MM.FORNECIMENTO</v>
      </c>
      <c r="C7527" s="749" t="s">
        <v>21211</v>
      </c>
      <c r="D7527" s="749" t="s">
        <v>21288</v>
      </c>
      <c r="E7527" s="749" t="s">
        <v>21692</v>
      </c>
      <c r="F7527" s="749" t="s">
        <v>21693</v>
      </c>
      <c r="I7527" s="749" t="s">
        <v>236</v>
      </c>
      <c r="J7527" s="749" t="n">
        <v>17123.17</v>
      </c>
    </row>
    <row collapsed="false" customFormat="false" customHeight="true" hidden="true" ht="12.75" outlineLevel="0" r="7528">
      <c r="A7528" s="749" t="s">
        <v>21695</v>
      </c>
      <c r="B7528" s="749" t="str">
        <f aca="false">C7528&amp;D7528&amp;E7528&amp;F7528&amp;G7528&amp;H7528</f>
        <v>ADICIONAL DE EXTENSAO EXCEDENTE A 1,0M,POR CADA 0,5M OU FRACAO EM TUBOS COM FLANGES INTEGRAL FUNDIDOS,CLASSE K-14,PN-16,REVESTIMENTO INTERNO COM CIMENTO ALUMINOSO,PARA ESGOTO SANITARIO,COM DIAMETRO DE 900MM.FORNECIMENTO</v>
      </c>
      <c r="C7528" s="749" t="s">
        <v>21211</v>
      </c>
      <c r="D7528" s="749" t="s">
        <v>21288</v>
      </c>
      <c r="E7528" s="749" t="s">
        <v>21692</v>
      </c>
      <c r="F7528" s="749" t="s">
        <v>21696</v>
      </c>
      <c r="I7528" s="749" t="s">
        <v>236</v>
      </c>
      <c r="J7528" s="749" t="n">
        <v>12239.32</v>
      </c>
    </row>
    <row collapsed="false" customFormat="false" customHeight="true" hidden="true" ht="12.75" outlineLevel="0" r="7529">
      <c r="A7529" s="749" t="s">
        <v>21697</v>
      </c>
      <c r="B7529" s="749" t="str">
        <f aca="false">C7529&amp;D7529&amp;E7529&amp;F7529&amp;G7529&amp;H7529</f>
        <v>ADICIONAL DE EXTENSAO EXCEDENTE A 1,0M,POR CADA 0,5M OU FRACAO EM TUBOS COM FLANGES INTEGRAL FUNDIDOS,CLASSE K-14,PN-16,REVESTIMENTO INTERNO COM CIMENTO ALUMINOSO,PARA ESGOTO SANITARIO,COM DIAMETRO DE 900MM.FORNECIMENTO</v>
      </c>
      <c r="C7529" s="749" t="s">
        <v>21211</v>
      </c>
      <c r="D7529" s="749" t="s">
        <v>21288</v>
      </c>
      <c r="E7529" s="749" t="s">
        <v>21692</v>
      </c>
      <c r="F7529" s="749" t="s">
        <v>21696</v>
      </c>
      <c r="I7529" s="749" t="s">
        <v>236</v>
      </c>
      <c r="J7529" s="749" t="n">
        <v>12239.32</v>
      </c>
    </row>
    <row collapsed="false" customFormat="false" customHeight="true" hidden="true" ht="12.75" outlineLevel="0" r="7530">
      <c r="A7530" s="749" t="s">
        <v>21698</v>
      </c>
      <c r="B7530" s="749" t="str">
        <f aca="false">C7530&amp;D7530&amp;E7530&amp;F7530&amp;G7530&amp;H7530</f>
        <v>ADICIONAL DE EXTENSAO EXCEDENTE A 1,0M,POR CADA 0,5M OU FRACAO EM TUBOS COM FLANGES INTEGRAL FUNDIDOS,CLASSE K-14,PN-16,REVESTIMENTO INTERNO COM CIMENTO ALUMINOSO,PARA ESGOTO SANITARIO,COM DIAMETRO DE 1000MM.FORNECIMENTO</v>
      </c>
      <c r="C7530" s="749" t="s">
        <v>21211</v>
      </c>
      <c r="D7530" s="749" t="s">
        <v>21288</v>
      </c>
      <c r="E7530" s="749" t="s">
        <v>21692</v>
      </c>
      <c r="F7530" s="749" t="s">
        <v>21699</v>
      </c>
      <c r="I7530" s="749" t="s">
        <v>236</v>
      </c>
      <c r="J7530" s="749" t="n">
        <v>18898.58</v>
      </c>
    </row>
    <row collapsed="false" customFormat="false" customHeight="true" hidden="true" ht="12.75" outlineLevel="0" r="7531">
      <c r="A7531" s="749" t="s">
        <v>21700</v>
      </c>
      <c r="B7531" s="749" t="str">
        <f aca="false">C7531&amp;D7531&amp;E7531&amp;F7531&amp;G7531&amp;H7531</f>
        <v>ADICIONAL DE EXTENSAO EXCEDENTE A 1,0M,POR CADA 0,5M OU FRACAO EM TUBOS COM FLANGES INTEGRAL FUNDIDOS,CLASSE K-14,PN-16,REVESTIMENTO INTERNO COM CIMENTO ALUMINOSO,PARA ESGOTO SANITARIO,COM DIAMETRO DE 1000MM.FORNECIMENTO</v>
      </c>
      <c r="C7531" s="749" t="s">
        <v>21211</v>
      </c>
      <c r="D7531" s="749" t="s">
        <v>21288</v>
      </c>
      <c r="E7531" s="749" t="s">
        <v>21692</v>
      </c>
      <c r="F7531" s="749" t="s">
        <v>21699</v>
      </c>
      <c r="I7531" s="749" t="s">
        <v>236</v>
      </c>
      <c r="J7531" s="749" t="n">
        <v>18898.58</v>
      </c>
    </row>
    <row collapsed="false" customFormat="false" customHeight="true" hidden="true" ht="12.75" outlineLevel="0" r="7532">
      <c r="A7532" s="749" t="s">
        <v>21701</v>
      </c>
      <c r="B7532" s="749" t="str">
        <f aca="false">C7532&amp;D7532&amp;E7532&amp;F7532&amp;G7532&amp;H7532</f>
        <v>ADICIONAL DE EXTENSAO EXCEDENTE A 1,0M,POR CADA 0,5M OU FRACAO EM TUBOS COM FLANGES INTEGRAL FUNDIDOS,CLASSE K-14,PN-16,REVESTIMENTO INTERNO COM CIMENTO ALUMINOSO,PARA ESGOTO SANITARIO,COM DIAMETRO DE 1200MM.FORNECIMENTO</v>
      </c>
      <c r="C7532" s="749" t="s">
        <v>21211</v>
      </c>
      <c r="D7532" s="749" t="s">
        <v>21288</v>
      </c>
      <c r="E7532" s="749" t="s">
        <v>21692</v>
      </c>
      <c r="F7532" s="749" t="s">
        <v>21702</v>
      </c>
      <c r="I7532" s="749" t="s">
        <v>236</v>
      </c>
      <c r="J7532" s="749" t="n">
        <v>18531.3</v>
      </c>
    </row>
    <row collapsed="false" customFormat="false" customHeight="true" hidden="true" ht="12.75" outlineLevel="0" r="7533">
      <c r="A7533" s="749" t="s">
        <v>21703</v>
      </c>
      <c r="B7533" s="749" t="str">
        <f aca="false">C7533&amp;D7533&amp;E7533&amp;F7533&amp;G7533&amp;H7533</f>
        <v>ADICIONAL DE EXTENSAO EXCEDENTE A 1,0M,POR CADA 0,5M OU FRACAO EM TUBOS COM FLANGES INTEGRAL FUNDIDOS,CLASSE K-14,PN-16,REVESTIMENTO INTERNO COM CIMENTO ALUMINOSO,PARA ESGOTO SANITARIO,COM DIAMETRO DE 1200MM.FORNECIMENTO</v>
      </c>
      <c r="C7533" s="749" t="s">
        <v>21211</v>
      </c>
      <c r="D7533" s="749" t="s">
        <v>21288</v>
      </c>
      <c r="E7533" s="749" t="s">
        <v>21692</v>
      </c>
      <c r="F7533" s="749" t="s">
        <v>21702</v>
      </c>
      <c r="I7533" s="749" t="s">
        <v>236</v>
      </c>
      <c r="J7533" s="749" t="n">
        <v>18531.3</v>
      </c>
    </row>
    <row collapsed="false" customFormat="false" customHeight="true" hidden="true" ht="12.75" outlineLevel="0" r="7534">
      <c r="A7534" s="749" t="s">
        <v>21704</v>
      </c>
      <c r="B7534" s="749" t="str">
        <f aca="false">C7534&amp;D7534&amp;E7534&amp;F7534&amp;G7534&amp;H7534</f>
        <v>TUBO DE POLIETILENO DE ALTA DENSIDADE(PEAD),RESINA PE80/100,NORMA ISO 4427,CLASSE PN-4,DE=63MM.FORNECIMENTO</v>
      </c>
      <c r="C7534" s="749" t="s">
        <v>21705</v>
      </c>
      <c r="D7534" s="749" t="s">
        <v>21706</v>
      </c>
      <c r="I7534" s="749" t="s">
        <v>236</v>
      </c>
      <c r="J7534" s="749" t="n">
        <v>9.98</v>
      </c>
    </row>
    <row collapsed="false" customFormat="false" customHeight="true" hidden="true" ht="12.75" outlineLevel="0" r="7535">
      <c r="A7535" s="749" t="s">
        <v>21707</v>
      </c>
      <c r="B7535" s="749" t="str">
        <f aca="false">C7535&amp;D7535&amp;E7535&amp;F7535&amp;G7535&amp;H7535</f>
        <v>TUBO DE POLIETILENO DE ALTA DENSIDADE(PEAD),RESINA PE80/100,NORMA ISO 4427,CLASSE PN-4,DE=63MM.FORNECIMENTO</v>
      </c>
      <c r="C7535" s="749" t="s">
        <v>21705</v>
      </c>
      <c r="D7535" s="749" t="s">
        <v>21706</v>
      </c>
      <c r="I7535" s="749" t="s">
        <v>236</v>
      </c>
      <c r="J7535" s="749" t="n">
        <v>9.98</v>
      </c>
    </row>
    <row collapsed="false" customFormat="false" customHeight="true" hidden="true" ht="12.75" outlineLevel="0" r="7536">
      <c r="A7536" s="749" t="s">
        <v>21708</v>
      </c>
      <c r="B7536" s="749" t="str">
        <f aca="false">C7536&amp;D7536&amp;E7536&amp;F7536&amp;G7536&amp;H7536</f>
        <v>TUBO DE POLIETILENO DE ALTA DENSIDADE(PEAD),RESINA PE80/100,NORMA ISO 4427,CLASSE PN-4,DE=75MM.FORNECIMENTO</v>
      </c>
      <c r="C7536" s="749" t="s">
        <v>21705</v>
      </c>
      <c r="D7536" s="749" t="s">
        <v>21709</v>
      </c>
      <c r="I7536" s="749" t="s">
        <v>236</v>
      </c>
      <c r="J7536" s="749" t="n">
        <v>13.78</v>
      </c>
    </row>
    <row collapsed="false" customFormat="false" customHeight="true" hidden="true" ht="12.75" outlineLevel="0" r="7537">
      <c r="A7537" s="749" t="s">
        <v>21710</v>
      </c>
      <c r="B7537" s="749" t="str">
        <f aca="false">C7537&amp;D7537&amp;E7537&amp;F7537&amp;G7537&amp;H7537</f>
        <v>TUBO DE POLIETILENO DE ALTA DENSIDADE(PEAD),RESINA PE80/100,NORMA ISO 4427,CLASSE PN-4,DE=75MM.FORNECIMENTO</v>
      </c>
      <c r="C7537" s="749" t="s">
        <v>21705</v>
      </c>
      <c r="D7537" s="749" t="s">
        <v>21709</v>
      </c>
      <c r="I7537" s="749" t="s">
        <v>236</v>
      </c>
      <c r="J7537" s="749" t="n">
        <v>13.78</v>
      </c>
    </row>
    <row collapsed="false" customFormat="false" customHeight="true" hidden="true" ht="12.75" outlineLevel="0" r="7538">
      <c r="A7538" s="749" t="s">
        <v>21711</v>
      </c>
      <c r="B7538" s="749" t="str">
        <f aca="false">C7538&amp;D7538&amp;E7538&amp;F7538&amp;G7538&amp;H7538</f>
        <v>TUBO DE POLIETILENO DE ALTA DENSIDADE(PEAD),RESINA PE80/100,NORMA ISO 4427, CLASSE PN-4, DE=90MM. FORNECIMENTO</v>
      </c>
      <c r="C7538" s="749" t="s">
        <v>21705</v>
      </c>
      <c r="D7538" s="749" t="s">
        <v>21712</v>
      </c>
      <c r="I7538" s="749" t="s">
        <v>236</v>
      </c>
      <c r="J7538" s="749" t="n">
        <v>19.78</v>
      </c>
    </row>
    <row collapsed="false" customFormat="false" customHeight="true" hidden="true" ht="12.75" outlineLevel="0" r="7539">
      <c r="A7539" s="749" t="s">
        <v>21713</v>
      </c>
      <c r="B7539" s="749" t="str">
        <f aca="false">C7539&amp;D7539&amp;E7539&amp;F7539&amp;G7539&amp;H7539</f>
        <v>TUBO DE POLIETILENO DE ALTA DENSIDADE(PEAD),RESINA PE80/100,NORMA ISO 4427, CLASSE PN-4, DE=90MM. FORNECIMENTO</v>
      </c>
      <c r="C7539" s="749" t="s">
        <v>21705</v>
      </c>
      <c r="D7539" s="749" t="s">
        <v>21712</v>
      </c>
      <c r="I7539" s="749" t="s">
        <v>236</v>
      </c>
      <c r="J7539" s="749" t="n">
        <v>19.78</v>
      </c>
    </row>
    <row collapsed="false" customFormat="false" customHeight="true" hidden="true" ht="12.75" outlineLevel="0" r="7540">
      <c r="A7540" s="749" t="s">
        <v>21714</v>
      </c>
      <c r="B7540" s="749" t="str">
        <f aca="false">C7540&amp;D7540&amp;E7540&amp;F7540&amp;G7540&amp;H7540</f>
        <v>TUBO DE POLIETILENO DE ALTA DENSIDADE(PEAD),RESINA PE80/100,NORMA ISO 4427, CLASSE PN-4, DE=110MM. FORNECIMENTO</v>
      </c>
      <c r="C7540" s="749" t="s">
        <v>21705</v>
      </c>
      <c r="D7540" s="749" t="s">
        <v>21715</v>
      </c>
      <c r="I7540" s="749" t="s">
        <v>236</v>
      </c>
      <c r="J7540" s="749" t="n">
        <v>29.26</v>
      </c>
    </row>
    <row collapsed="false" customFormat="false" customHeight="true" hidden="true" ht="12.75" outlineLevel="0" r="7541">
      <c r="A7541" s="749" t="s">
        <v>21716</v>
      </c>
      <c r="B7541" s="749" t="str">
        <f aca="false">C7541&amp;D7541&amp;E7541&amp;F7541&amp;G7541&amp;H7541</f>
        <v>TUBO DE POLIETILENO DE ALTA DENSIDADE(PEAD),RESINA PE80/100,NORMA ISO 4427, CLASSE PN-4, DE=110MM. FORNECIMENTO</v>
      </c>
      <c r="C7541" s="749" t="s">
        <v>21705</v>
      </c>
      <c r="D7541" s="749" t="s">
        <v>21715</v>
      </c>
      <c r="I7541" s="749" t="s">
        <v>236</v>
      </c>
      <c r="J7541" s="749" t="n">
        <v>29.26</v>
      </c>
    </row>
    <row collapsed="false" customFormat="false" customHeight="true" hidden="true" ht="12.75" outlineLevel="0" r="7542">
      <c r="A7542" s="749" t="s">
        <v>21717</v>
      </c>
      <c r="B7542" s="749" t="str">
        <f aca="false">C7542&amp;D7542&amp;E7542&amp;F7542&amp;G7542&amp;H7542</f>
        <v>TUBO DE POLIETILENO DE ALTA DENSIDADE(PEAD),RESINA PE80/100,NORMA ISO 4427, CLASSE PN-4, DE=125MM. FORNECIMENTO</v>
      </c>
      <c r="C7542" s="749" t="s">
        <v>21705</v>
      </c>
      <c r="D7542" s="749" t="s">
        <v>21718</v>
      </c>
      <c r="I7542" s="749" t="s">
        <v>236</v>
      </c>
      <c r="J7542" s="749" t="n">
        <v>37.2</v>
      </c>
    </row>
    <row collapsed="false" customFormat="false" customHeight="true" hidden="true" ht="12.75" outlineLevel="0" r="7543">
      <c r="A7543" s="749" t="s">
        <v>21719</v>
      </c>
      <c r="B7543" s="749" t="str">
        <f aca="false">C7543&amp;D7543&amp;E7543&amp;F7543&amp;G7543&amp;H7543</f>
        <v>TUBO DE POLIETILENO DE ALTA DENSIDADE(PEAD),RESINA PE80/100,NORMA ISO 4427, CLASSE PN-4, DE=125MM. FORNECIMENTO</v>
      </c>
      <c r="C7543" s="749" t="s">
        <v>21705</v>
      </c>
      <c r="D7543" s="749" t="s">
        <v>21718</v>
      </c>
      <c r="I7543" s="749" t="s">
        <v>236</v>
      </c>
      <c r="J7543" s="749" t="n">
        <v>37.2</v>
      </c>
    </row>
    <row collapsed="false" customFormat="false" customHeight="true" hidden="true" ht="12.75" outlineLevel="0" r="7544">
      <c r="A7544" s="749" t="s">
        <v>21720</v>
      </c>
      <c r="B7544" s="749" t="str">
        <f aca="false">C7544&amp;D7544&amp;E7544&amp;F7544&amp;G7544&amp;H7544</f>
        <v>TUBO DE POLIETILENO DE ALTA DENSIDADE(PEAD),RESINA PE80/100,NORMA ISO 4427, CLASSE PN-4, DE=140MM. FORNECIMENTO</v>
      </c>
      <c r="C7544" s="749" t="s">
        <v>21705</v>
      </c>
      <c r="D7544" s="749" t="s">
        <v>21721</v>
      </c>
      <c r="I7544" s="749" t="s">
        <v>236</v>
      </c>
      <c r="J7544" s="749" t="n">
        <v>48</v>
      </c>
    </row>
    <row collapsed="false" customFormat="false" customHeight="true" hidden="true" ht="12.75" outlineLevel="0" r="7545">
      <c r="A7545" s="749" t="s">
        <v>21722</v>
      </c>
      <c r="B7545" s="749" t="str">
        <f aca="false">C7545&amp;D7545&amp;E7545&amp;F7545&amp;G7545&amp;H7545</f>
        <v>TUBO DE POLIETILENO DE ALTA DENSIDADE(PEAD),RESINA PE80/100,NORMA ISO 4427, CLASSE PN-4, DE=140MM. FORNECIMENTO</v>
      </c>
      <c r="C7545" s="749" t="s">
        <v>21705</v>
      </c>
      <c r="D7545" s="749" t="s">
        <v>21721</v>
      </c>
      <c r="I7545" s="749" t="s">
        <v>236</v>
      </c>
      <c r="J7545" s="749" t="n">
        <v>48</v>
      </c>
    </row>
    <row collapsed="false" customFormat="false" customHeight="true" hidden="true" ht="12.75" outlineLevel="0" r="7546">
      <c r="A7546" s="749" t="s">
        <v>21723</v>
      </c>
      <c r="B7546" s="749" t="str">
        <f aca="false">C7546&amp;D7546&amp;E7546&amp;F7546&amp;G7546&amp;H7546</f>
        <v>TUBO DE POLIETILENO DE ALTA DENSIDADE(PEAD),RESINA PE80/100,NORMA ISO 4427, CLASSE PN-4, DE=160MM. FORNECIMENTO</v>
      </c>
      <c r="C7546" s="749" t="s">
        <v>21705</v>
      </c>
      <c r="D7546" s="749" t="s">
        <v>21724</v>
      </c>
      <c r="I7546" s="749" t="s">
        <v>236</v>
      </c>
      <c r="J7546" s="749" t="n">
        <v>60.53</v>
      </c>
    </row>
    <row collapsed="false" customFormat="false" customHeight="true" hidden="true" ht="12.75" outlineLevel="0" r="7547">
      <c r="A7547" s="749" t="s">
        <v>21725</v>
      </c>
      <c r="B7547" s="749" t="str">
        <f aca="false">C7547&amp;D7547&amp;E7547&amp;F7547&amp;G7547&amp;H7547</f>
        <v>TUBO DE POLIETILENO DE ALTA DENSIDADE(PEAD),RESINA PE80/100,NORMA ISO 4427, CLASSE PN-4, DE=160MM. FORNECIMENTO</v>
      </c>
      <c r="C7547" s="749" t="s">
        <v>21705</v>
      </c>
      <c r="D7547" s="749" t="s">
        <v>21724</v>
      </c>
      <c r="I7547" s="749" t="s">
        <v>236</v>
      </c>
      <c r="J7547" s="749" t="n">
        <v>60.53</v>
      </c>
    </row>
    <row collapsed="false" customFormat="false" customHeight="true" hidden="true" ht="12.75" outlineLevel="0" r="7548">
      <c r="A7548" s="749" t="s">
        <v>21726</v>
      </c>
      <c r="B7548" s="749" t="str">
        <f aca="false">C7548&amp;D7548&amp;E7548&amp;F7548&amp;G7548&amp;H7548</f>
        <v>TUBO DE POLIETILENO DE ALTA DENSIDADE(PEAD),RESINA PE80/100,NORMA ISO 4427, CLASSE PN-4, DE=180MM. FORNECIMENTO</v>
      </c>
      <c r="C7548" s="749" t="s">
        <v>21705</v>
      </c>
      <c r="D7548" s="749" t="s">
        <v>21727</v>
      </c>
      <c r="I7548" s="749" t="s">
        <v>236</v>
      </c>
      <c r="J7548" s="749" t="n">
        <v>75.6</v>
      </c>
    </row>
    <row collapsed="false" customFormat="false" customHeight="true" hidden="true" ht="12.75" outlineLevel="0" r="7549">
      <c r="A7549" s="749" t="s">
        <v>21728</v>
      </c>
      <c r="B7549" s="749" t="str">
        <f aca="false">C7549&amp;D7549&amp;E7549&amp;F7549&amp;G7549&amp;H7549</f>
        <v>TUBO DE POLIETILENO DE ALTA DENSIDADE(PEAD),RESINA PE80/100,NORMA ISO 4427, CLASSE PN-4, DE=180MM. FORNECIMENTO</v>
      </c>
      <c r="C7549" s="749" t="s">
        <v>21705</v>
      </c>
      <c r="D7549" s="749" t="s">
        <v>21727</v>
      </c>
      <c r="I7549" s="749" t="s">
        <v>236</v>
      </c>
      <c r="J7549" s="749" t="n">
        <v>75.6</v>
      </c>
    </row>
    <row collapsed="false" customFormat="false" customHeight="true" hidden="true" ht="12.75" outlineLevel="0" r="7550">
      <c r="A7550" s="749" t="s">
        <v>21729</v>
      </c>
      <c r="B7550" s="749" t="str">
        <f aca="false">C7550&amp;D7550&amp;E7550&amp;F7550&amp;G7550&amp;H7550</f>
        <v>TUBO DE POLIETILENO DE ALTA DENSIDADE(PEAD),RESINA PE80/100,NORMA ISO 4427, CLASSE PN-4, DE=200MM. FORNECIMENTO</v>
      </c>
      <c r="C7550" s="749" t="s">
        <v>21705</v>
      </c>
      <c r="D7550" s="749" t="s">
        <v>21730</v>
      </c>
      <c r="I7550" s="749" t="s">
        <v>236</v>
      </c>
      <c r="J7550" s="749" t="n">
        <v>97.2</v>
      </c>
    </row>
    <row collapsed="false" customFormat="false" customHeight="true" hidden="true" ht="12.75" outlineLevel="0" r="7551">
      <c r="A7551" s="749" t="s">
        <v>21731</v>
      </c>
      <c r="B7551" s="749" t="str">
        <f aca="false">C7551&amp;D7551&amp;E7551&amp;F7551&amp;G7551&amp;H7551</f>
        <v>TUBO DE POLIETILENO DE ALTA DENSIDADE(PEAD),RESINA PE80/100,NORMA ISO 4427, CLASSE PN-4, DE=200MM. FORNECIMENTO</v>
      </c>
      <c r="C7551" s="749" t="s">
        <v>21705</v>
      </c>
      <c r="D7551" s="749" t="s">
        <v>21730</v>
      </c>
      <c r="I7551" s="749" t="s">
        <v>236</v>
      </c>
      <c r="J7551" s="749" t="n">
        <v>97.2</v>
      </c>
    </row>
    <row collapsed="false" customFormat="false" customHeight="true" hidden="true" ht="12.75" outlineLevel="0" r="7552">
      <c r="A7552" s="749" t="s">
        <v>21732</v>
      </c>
      <c r="B7552" s="749" t="str">
        <f aca="false">C7552&amp;D7552&amp;E7552&amp;F7552&amp;G7552&amp;H7552</f>
        <v>TUBO DE POLIETILENO DE ALTA DENSIDADE(PEAD),RESINA PE80/100,NORMA ISO 4427, CLASSE PN-4, DE=225MM. FORNECIMENTO</v>
      </c>
      <c r="C7552" s="749" t="s">
        <v>21705</v>
      </c>
      <c r="D7552" s="749" t="s">
        <v>21733</v>
      </c>
      <c r="I7552" s="749" t="s">
        <v>236</v>
      </c>
      <c r="J7552" s="749" t="n">
        <v>120</v>
      </c>
    </row>
    <row collapsed="false" customFormat="false" customHeight="true" hidden="true" ht="12.75" outlineLevel="0" r="7553">
      <c r="A7553" s="749" t="s">
        <v>21734</v>
      </c>
      <c r="B7553" s="749" t="str">
        <f aca="false">C7553&amp;D7553&amp;E7553&amp;F7553&amp;G7553&amp;H7553</f>
        <v>TUBO DE POLIETILENO DE ALTA DENSIDADE(PEAD),RESINA PE80/100,NORMA ISO 4427, CLASSE PN-4, DE=225MM. FORNECIMENTO</v>
      </c>
      <c r="C7553" s="749" t="s">
        <v>21705</v>
      </c>
      <c r="D7553" s="749" t="s">
        <v>21733</v>
      </c>
      <c r="I7553" s="749" t="s">
        <v>236</v>
      </c>
      <c r="J7553" s="749" t="n">
        <v>120</v>
      </c>
    </row>
    <row collapsed="false" customFormat="false" customHeight="true" hidden="true" ht="12.75" outlineLevel="0" r="7554">
      <c r="A7554" s="749" t="s">
        <v>21735</v>
      </c>
      <c r="B7554" s="749" t="str">
        <f aca="false">C7554&amp;D7554&amp;E7554&amp;F7554&amp;G7554&amp;H7554</f>
        <v>TUBO DE POLIETILENO DE ALTA DENSIDADE(PEAD),RESINA PE80/100,NORMA ISO 4427, CLASSE PN-4, DE=250MM. FORNECIMENTO</v>
      </c>
      <c r="C7554" s="749" t="s">
        <v>21705</v>
      </c>
      <c r="D7554" s="749" t="s">
        <v>21736</v>
      </c>
      <c r="I7554" s="749" t="s">
        <v>236</v>
      </c>
      <c r="J7554" s="749" t="n">
        <v>144</v>
      </c>
    </row>
    <row collapsed="false" customFormat="false" customHeight="true" hidden="true" ht="12.75" outlineLevel="0" r="7555">
      <c r="A7555" s="749" t="s">
        <v>21737</v>
      </c>
      <c r="B7555" s="749" t="str">
        <f aca="false">C7555&amp;D7555&amp;E7555&amp;F7555&amp;G7555&amp;H7555</f>
        <v>TUBO DE POLIETILENO DE ALTA DENSIDADE(PEAD),RESINA PE80/100,NORMA ISO 4427, CLASSE PN-4, DE=250MM. FORNECIMENTO</v>
      </c>
      <c r="C7555" s="749" t="s">
        <v>21705</v>
      </c>
      <c r="D7555" s="749" t="s">
        <v>21736</v>
      </c>
      <c r="I7555" s="749" t="s">
        <v>236</v>
      </c>
      <c r="J7555" s="749" t="n">
        <v>144</v>
      </c>
    </row>
    <row collapsed="false" customFormat="false" customHeight="true" hidden="true" ht="12.75" outlineLevel="0" r="7556">
      <c r="A7556" s="749" t="s">
        <v>21738</v>
      </c>
      <c r="B7556" s="749" t="str">
        <f aca="false">C7556&amp;D7556&amp;E7556&amp;F7556&amp;G7556&amp;H7556</f>
        <v>TUBO DE POLIETILENO DE ALTA DENSIDADE(PEAD),RESINA PE80/100,NORMA ISO 4427, CLASSE PN-4, DE=280MM. FORNECIMENTO</v>
      </c>
      <c r="C7556" s="749" t="s">
        <v>21705</v>
      </c>
      <c r="D7556" s="749" t="s">
        <v>21739</v>
      </c>
      <c r="I7556" s="749" t="s">
        <v>236</v>
      </c>
      <c r="J7556" s="749" t="n">
        <v>174</v>
      </c>
    </row>
    <row collapsed="false" customFormat="false" customHeight="true" hidden="true" ht="12.75" outlineLevel="0" r="7557">
      <c r="A7557" s="749" t="s">
        <v>21740</v>
      </c>
      <c r="B7557" s="749" t="str">
        <f aca="false">C7557&amp;D7557&amp;E7557&amp;F7557&amp;G7557&amp;H7557</f>
        <v>TUBO DE POLIETILENO DE ALTA DENSIDADE(PEAD),RESINA PE80/100,NORMA ISO 4427, CLASSE PN-4, DE=280MM. FORNECIMENTO</v>
      </c>
      <c r="C7557" s="749" t="s">
        <v>21705</v>
      </c>
      <c r="D7557" s="749" t="s">
        <v>21739</v>
      </c>
      <c r="I7557" s="749" t="s">
        <v>236</v>
      </c>
      <c r="J7557" s="749" t="n">
        <v>174</v>
      </c>
    </row>
    <row collapsed="false" customFormat="false" customHeight="true" hidden="true" ht="12.75" outlineLevel="0" r="7558">
      <c r="A7558" s="749" t="s">
        <v>21741</v>
      </c>
      <c r="B7558" s="749" t="str">
        <f aca="false">C7558&amp;D7558&amp;E7558&amp;F7558&amp;G7558&amp;H7558</f>
        <v>TUBO DE POLIETILENO DE ALTA DENSIDADE(PEAD),RESINA PE80/100,NORMA ISO 4427, CLASSE PN-4, DE=315MM. FORNECIMENTO</v>
      </c>
      <c r="C7558" s="749" t="s">
        <v>21705</v>
      </c>
      <c r="D7558" s="749" t="s">
        <v>21742</v>
      </c>
      <c r="I7558" s="749" t="s">
        <v>236</v>
      </c>
      <c r="J7558" s="749" t="n">
        <v>235.2</v>
      </c>
    </row>
    <row collapsed="false" customFormat="false" customHeight="true" hidden="true" ht="12.75" outlineLevel="0" r="7559">
      <c r="A7559" s="749" t="s">
        <v>21743</v>
      </c>
      <c r="B7559" s="749" t="str">
        <f aca="false">C7559&amp;D7559&amp;E7559&amp;F7559&amp;G7559&amp;H7559</f>
        <v>TUBO DE POLIETILENO DE ALTA DENSIDADE(PEAD),RESINA PE80/100,NORMA ISO 4427, CLASSE PN-4, DE=315MM. FORNECIMENTO</v>
      </c>
      <c r="C7559" s="749" t="s">
        <v>21705</v>
      </c>
      <c r="D7559" s="749" t="s">
        <v>21742</v>
      </c>
      <c r="I7559" s="749" t="s">
        <v>236</v>
      </c>
      <c r="J7559" s="749" t="n">
        <v>235.2</v>
      </c>
    </row>
    <row collapsed="false" customFormat="false" customHeight="true" hidden="true" ht="12.75" outlineLevel="0" r="7560">
      <c r="A7560" s="749" t="s">
        <v>21744</v>
      </c>
      <c r="B7560" s="749" t="str">
        <f aca="false">C7560&amp;D7560&amp;E7560&amp;F7560&amp;G7560&amp;H7560</f>
        <v>TUBO DE POLIETILENO DE ALTA DENSIDADE(PEAD),RESINA PE80/100,NORMA ISO 4427, CLASSE PN-4, DE=355MM. FORNECIMENTO</v>
      </c>
      <c r="C7560" s="749" t="s">
        <v>21705</v>
      </c>
      <c r="D7560" s="749" t="s">
        <v>21745</v>
      </c>
      <c r="I7560" s="749" t="s">
        <v>236</v>
      </c>
      <c r="J7560" s="749" t="n">
        <v>294</v>
      </c>
    </row>
    <row collapsed="false" customFormat="false" customHeight="true" hidden="true" ht="12.75" outlineLevel="0" r="7561">
      <c r="A7561" s="749" t="s">
        <v>21746</v>
      </c>
      <c r="B7561" s="749" t="str">
        <f aca="false">C7561&amp;D7561&amp;E7561&amp;F7561&amp;G7561&amp;H7561</f>
        <v>TUBO DE POLIETILENO DE ALTA DENSIDADE(PEAD),RESINA PE80/100,NORMA ISO 4427, CLASSE PN-4, DE=355MM. FORNECIMENTO</v>
      </c>
      <c r="C7561" s="749" t="s">
        <v>21705</v>
      </c>
      <c r="D7561" s="749" t="s">
        <v>21745</v>
      </c>
      <c r="I7561" s="749" t="s">
        <v>236</v>
      </c>
      <c r="J7561" s="749" t="n">
        <v>294</v>
      </c>
    </row>
    <row collapsed="false" customFormat="false" customHeight="true" hidden="true" ht="12.75" outlineLevel="0" r="7562">
      <c r="A7562" s="749" t="s">
        <v>21747</v>
      </c>
      <c r="B7562" s="749" t="str">
        <f aca="false">C7562&amp;D7562&amp;E7562&amp;F7562&amp;G7562&amp;H7562</f>
        <v>TUBO DE POLIETILENO DE ALTA DENSIDADE(PEAD),RESINA PE80/100,NORMA ISO 4427, CLASSE PN-4, DE=400MM. FORNECIMENTO</v>
      </c>
      <c r="C7562" s="749" t="s">
        <v>21705</v>
      </c>
      <c r="D7562" s="749" t="s">
        <v>21748</v>
      </c>
      <c r="I7562" s="749" t="s">
        <v>236</v>
      </c>
      <c r="J7562" s="749" t="n">
        <v>360</v>
      </c>
    </row>
    <row collapsed="false" customFormat="false" customHeight="true" hidden="true" ht="12.75" outlineLevel="0" r="7563">
      <c r="A7563" s="749" t="s">
        <v>21749</v>
      </c>
      <c r="B7563" s="749" t="str">
        <f aca="false">C7563&amp;D7563&amp;E7563&amp;F7563&amp;G7563&amp;H7563</f>
        <v>TUBO DE POLIETILENO DE ALTA DENSIDADE(PEAD),RESINA PE80/100,NORMA ISO 4427, CLASSE PN-4, DE=400MM. FORNECIMENTO</v>
      </c>
      <c r="C7563" s="749" t="s">
        <v>21705</v>
      </c>
      <c r="D7563" s="749" t="s">
        <v>21748</v>
      </c>
      <c r="I7563" s="749" t="s">
        <v>236</v>
      </c>
      <c r="J7563" s="749" t="n">
        <v>360</v>
      </c>
    </row>
    <row collapsed="false" customFormat="false" customHeight="true" hidden="true" ht="12.75" outlineLevel="0" r="7564">
      <c r="A7564" s="749" t="s">
        <v>21750</v>
      </c>
      <c r="B7564" s="749" t="str">
        <f aca="false">C7564&amp;D7564&amp;E7564&amp;F7564&amp;G7564&amp;H7564</f>
        <v>TUBO DE POLIETILENO DE ALTA DENSIDADE(PEAD),RESINA PE80/100,NORMA ISO 4427, CLASSE PN-4, DE=450MM. FORNECIMENTO</v>
      </c>
      <c r="C7564" s="749" t="s">
        <v>21705</v>
      </c>
      <c r="D7564" s="749" t="s">
        <v>21751</v>
      </c>
      <c r="I7564" s="749" t="s">
        <v>236</v>
      </c>
      <c r="J7564" s="749" t="n">
        <v>487.2</v>
      </c>
    </row>
    <row collapsed="false" customFormat="false" customHeight="true" hidden="true" ht="12.75" outlineLevel="0" r="7565">
      <c r="A7565" s="749" t="s">
        <v>21752</v>
      </c>
      <c r="B7565" s="749" t="str">
        <f aca="false">C7565&amp;D7565&amp;E7565&amp;F7565&amp;G7565&amp;H7565</f>
        <v>TUBO DE POLIETILENO DE ALTA DENSIDADE(PEAD),RESINA PE80/100,NORMA ISO 4427, CLASSE PN-4, DE=450MM. FORNECIMENTO</v>
      </c>
      <c r="C7565" s="749" t="s">
        <v>21705</v>
      </c>
      <c r="D7565" s="749" t="s">
        <v>21751</v>
      </c>
      <c r="I7565" s="749" t="s">
        <v>236</v>
      </c>
      <c r="J7565" s="749" t="n">
        <v>487.2</v>
      </c>
    </row>
    <row collapsed="false" customFormat="false" customHeight="true" hidden="true" ht="12.75" outlineLevel="0" r="7566">
      <c r="A7566" s="749" t="s">
        <v>21753</v>
      </c>
      <c r="B7566" s="749" t="str">
        <f aca="false">C7566&amp;D7566&amp;E7566&amp;F7566&amp;G7566&amp;H7566</f>
        <v>TUBO DE POLIETILENO DE ALTA DENSIDADE(PEAD),RESINA PE80/100.NORMA ISO 4427, CLASSE PN-4, DE=500MM. FORNECIMENTO</v>
      </c>
      <c r="C7566" s="749" t="s">
        <v>21754</v>
      </c>
      <c r="D7566" s="749" t="s">
        <v>21755</v>
      </c>
      <c r="I7566" s="749" t="s">
        <v>236</v>
      </c>
      <c r="J7566" s="749" t="n">
        <v>600.42</v>
      </c>
    </row>
    <row collapsed="false" customFormat="false" customHeight="true" hidden="true" ht="12.75" outlineLevel="0" r="7567">
      <c r="A7567" s="749" t="s">
        <v>21756</v>
      </c>
      <c r="B7567" s="749" t="str">
        <f aca="false">C7567&amp;D7567&amp;E7567&amp;F7567&amp;G7567&amp;H7567</f>
        <v>TUBO DE POLIETILENO DE ALTA DENSIDADE(PEAD),RESINA PE80/100.NORMA ISO 4427, CLASSE PN-4, DE=500MM. FORNECIMENTO</v>
      </c>
      <c r="C7567" s="749" t="s">
        <v>21754</v>
      </c>
      <c r="D7567" s="749" t="s">
        <v>21755</v>
      </c>
      <c r="I7567" s="749" t="s">
        <v>236</v>
      </c>
      <c r="J7567" s="749" t="n">
        <v>600.42</v>
      </c>
    </row>
    <row collapsed="false" customFormat="false" customHeight="true" hidden="true" ht="12.75" outlineLevel="0" r="7568">
      <c r="A7568" s="749" t="s">
        <v>21757</v>
      </c>
      <c r="B7568" s="749" t="str">
        <f aca="false">C7568&amp;D7568&amp;E7568&amp;F7568&amp;G7568&amp;H7568</f>
        <v>TUBO DE POLIETILENO DE ALTA DENSIDADE(PEAD),RESINA PE80/100,NORMA ISO 4427, CLASSE PN-4, DE=560MM. FORNECIMENTO</v>
      </c>
      <c r="C7568" s="749" t="s">
        <v>21705</v>
      </c>
      <c r="D7568" s="749" t="s">
        <v>21758</v>
      </c>
      <c r="I7568" s="749" t="s">
        <v>236</v>
      </c>
      <c r="J7568" s="749" t="n">
        <v>745.2</v>
      </c>
    </row>
    <row collapsed="false" customFormat="false" customHeight="true" hidden="true" ht="12.75" outlineLevel="0" r="7569">
      <c r="A7569" s="749" t="s">
        <v>21759</v>
      </c>
      <c r="B7569" s="749" t="str">
        <f aca="false">C7569&amp;D7569&amp;E7569&amp;F7569&amp;G7569&amp;H7569</f>
        <v>TUBO DE POLIETILENO DE ALTA DENSIDADE(PEAD),RESINA PE80/100,NORMA ISO 4427, CLASSE PN-4, DE=560MM. FORNECIMENTO</v>
      </c>
      <c r="C7569" s="749" t="s">
        <v>21705</v>
      </c>
      <c r="D7569" s="749" t="s">
        <v>21758</v>
      </c>
      <c r="I7569" s="749" t="s">
        <v>236</v>
      </c>
      <c r="J7569" s="749" t="n">
        <v>745.2</v>
      </c>
    </row>
    <row collapsed="false" customFormat="false" customHeight="true" hidden="true" ht="12.75" outlineLevel="0" r="7570">
      <c r="A7570" s="749" t="s">
        <v>21760</v>
      </c>
      <c r="B7570" s="749" t="str">
        <f aca="false">C7570&amp;D7570&amp;E7570&amp;F7570&amp;G7570&amp;H7570</f>
        <v>TUBO DE POLIETILENO DE ALTA DENSIDADE(PEAD),RESINA PE80/100.NORMA ISO 4427, CLASSE PN-4, DE=630MM. FORNECIMENTO</v>
      </c>
      <c r="C7570" s="749" t="s">
        <v>21754</v>
      </c>
      <c r="D7570" s="749" t="s">
        <v>21761</v>
      </c>
      <c r="I7570" s="749" t="s">
        <v>236</v>
      </c>
      <c r="J7570" s="749" t="n">
        <v>960</v>
      </c>
    </row>
    <row collapsed="false" customFormat="false" customHeight="true" hidden="true" ht="12.75" outlineLevel="0" r="7571">
      <c r="A7571" s="749" t="s">
        <v>21762</v>
      </c>
      <c r="B7571" s="749" t="str">
        <f aca="false">C7571&amp;D7571&amp;E7571&amp;F7571&amp;G7571&amp;H7571</f>
        <v>TUBO DE POLIETILENO DE ALTA DENSIDADE(PEAD),RESINA PE80/100.NORMA ISO 4427, CLASSE PN-4, DE=630MM. FORNECIMENTO</v>
      </c>
      <c r="C7571" s="749" t="s">
        <v>21754</v>
      </c>
      <c r="D7571" s="749" t="s">
        <v>21761</v>
      </c>
      <c r="I7571" s="749" t="s">
        <v>236</v>
      </c>
      <c r="J7571" s="749" t="n">
        <v>960</v>
      </c>
    </row>
    <row collapsed="false" customFormat="false" customHeight="true" hidden="true" ht="12.75" outlineLevel="0" r="7572">
      <c r="A7572" s="749" t="s">
        <v>21763</v>
      </c>
      <c r="B7572" s="749" t="str">
        <f aca="false">C7572&amp;D7572&amp;E7572&amp;F7572&amp;G7572&amp;H7572</f>
        <v>TUBO DE POLIETILENO DE ALTA DENSIDADE(PEAD),RESINA PE80/100.NORMA ISO 4427, CLASSE PN-4, DE=800MM. FORNECIMENTO</v>
      </c>
      <c r="C7572" s="749" t="s">
        <v>21754</v>
      </c>
      <c r="D7572" s="749" t="s">
        <v>21764</v>
      </c>
      <c r="I7572" s="749" t="s">
        <v>236</v>
      </c>
      <c r="J7572" s="749" t="n">
        <v>1536</v>
      </c>
    </row>
    <row collapsed="false" customFormat="false" customHeight="true" hidden="true" ht="12.75" outlineLevel="0" r="7573">
      <c r="A7573" s="749" t="s">
        <v>21765</v>
      </c>
      <c r="B7573" s="749" t="str">
        <f aca="false">C7573&amp;D7573&amp;E7573&amp;F7573&amp;G7573&amp;H7573</f>
        <v>TUBO DE POLIETILENO DE ALTA DENSIDADE(PEAD),RESINA PE80/100.NORMA ISO 4427, CLASSE PN-4, DE=800MM. FORNECIMENTO</v>
      </c>
      <c r="C7573" s="749" t="s">
        <v>21754</v>
      </c>
      <c r="D7573" s="749" t="s">
        <v>21764</v>
      </c>
      <c r="I7573" s="749" t="s">
        <v>236</v>
      </c>
      <c r="J7573" s="749" t="n">
        <v>1536</v>
      </c>
    </row>
    <row collapsed="false" customFormat="false" customHeight="true" hidden="true" ht="12.75" outlineLevel="0" r="7574">
      <c r="A7574" s="749" t="s">
        <v>21766</v>
      </c>
      <c r="B7574" s="749" t="str">
        <f aca="false">C7574&amp;D7574&amp;E7574&amp;F7574&amp;G7574&amp;H7574</f>
        <v>TUBO DE POLIETILENO DE ALTA DENSIDADE(PEAD),RESINA PE80/100,NORMA ISO 4427, CLASSE PN-4, DE=900MM. FORNECIMENTO</v>
      </c>
      <c r="C7574" s="749" t="s">
        <v>21705</v>
      </c>
      <c r="D7574" s="749" t="s">
        <v>21767</v>
      </c>
      <c r="I7574" s="749" t="s">
        <v>236</v>
      </c>
      <c r="J7574" s="749" t="n">
        <v>2430</v>
      </c>
    </row>
    <row collapsed="false" customFormat="false" customHeight="true" hidden="true" ht="12.75" outlineLevel="0" r="7575">
      <c r="A7575" s="749" t="s">
        <v>21768</v>
      </c>
      <c r="B7575" s="749" t="str">
        <f aca="false">C7575&amp;D7575&amp;E7575&amp;F7575&amp;G7575&amp;H7575</f>
        <v>TUBO DE POLIETILENO DE ALTA DENSIDADE(PEAD),RESINA PE80/100,NORMA ISO 4427, CLASSE PN-4, DE=900MM. FORNECIMENTO</v>
      </c>
      <c r="C7575" s="749" t="s">
        <v>21705</v>
      </c>
      <c r="D7575" s="749" t="s">
        <v>21767</v>
      </c>
      <c r="I7575" s="749" t="s">
        <v>236</v>
      </c>
      <c r="J7575" s="749" t="n">
        <v>2430</v>
      </c>
    </row>
    <row collapsed="false" customFormat="false" customHeight="true" hidden="true" ht="12.75" outlineLevel="0" r="7576">
      <c r="A7576" s="749" t="s">
        <v>21769</v>
      </c>
      <c r="B7576" s="749" t="str">
        <f aca="false">C7576&amp;D7576&amp;E7576&amp;F7576&amp;G7576&amp;H7576</f>
        <v>TUBO DE POLIETILENO DE ALTA DENSIDADE(PEAD),RESINA PE80/100.NORMA ISO 4427, CLASSE PN-4, DE=1000MM. FORNECIMENTO</v>
      </c>
      <c r="C7576" s="749" t="s">
        <v>21754</v>
      </c>
      <c r="D7576" s="749" t="s">
        <v>21770</v>
      </c>
      <c r="I7576" s="749" t="s">
        <v>236</v>
      </c>
      <c r="J7576" s="749" t="n">
        <v>3000</v>
      </c>
    </row>
    <row collapsed="false" customFormat="false" customHeight="true" hidden="true" ht="12.75" outlineLevel="0" r="7577">
      <c r="A7577" s="749" t="s">
        <v>21771</v>
      </c>
      <c r="B7577" s="749" t="str">
        <f aca="false">C7577&amp;D7577&amp;E7577&amp;F7577&amp;G7577&amp;H7577</f>
        <v>TUBO DE POLIETILENO DE ALTA DENSIDADE(PEAD),RESINA PE80/100.NORMA ISO 4427, CLASSE PN-4, DE=1000MM. FORNECIMENTO</v>
      </c>
      <c r="C7577" s="749" t="s">
        <v>21754</v>
      </c>
      <c r="D7577" s="749" t="s">
        <v>21770</v>
      </c>
      <c r="I7577" s="749" t="s">
        <v>236</v>
      </c>
      <c r="J7577" s="749" t="n">
        <v>3000</v>
      </c>
    </row>
    <row collapsed="false" customFormat="false" customHeight="true" hidden="true" ht="12.75" outlineLevel="0" r="7578">
      <c r="A7578" s="749" t="s">
        <v>21772</v>
      </c>
      <c r="B7578" s="749" t="str">
        <f aca="false">C7578&amp;D7578&amp;E7578&amp;F7578&amp;G7578&amp;H7578</f>
        <v>TUBO DE POLIETILENO DE ALTA DENSIDADE(PEAD),RESINA PE80/100.NORMA ISO 4427, CLASSE PN-4, DE=1200MM. FORNECIMENTO</v>
      </c>
      <c r="C7578" s="749" t="s">
        <v>21754</v>
      </c>
      <c r="D7578" s="749" t="s">
        <v>21773</v>
      </c>
      <c r="I7578" s="749" t="s">
        <v>236</v>
      </c>
      <c r="J7578" s="749" t="n">
        <v>4320</v>
      </c>
    </row>
    <row collapsed="false" customFormat="false" customHeight="true" hidden="true" ht="12.75" outlineLevel="0" r="7579">
      <c r="A7579" s="749" t="s">
        <v>21774</v>
      </c>
      <c r="B7579" s="749" t="str">
        <f aca="false">C7579&amp;D7579&amp;E7579&amp;F7579&amp;G7579&amp;H7579</f>
        <v>TUBO DE POLIETILENO DE ALTA DENSIDADE(PEAD),RESINA PE80/100.NORMA ISO 4427, CLASSE PN-4, DE=1200MM. FORNECIMENTO</v>
      </c>
      <c r="C7579" s="749" t="s">
        <v>21754</v>
      </c>
      <c r="D7579" s="749" t="s">
        <v>21773</v>
      </c>
      <c r="I7579" s="749" t="s">
        <v>236</v>
      </c>
      <c r="J7579" s="749" t="n">
        <v>4320</v>
      </c>
    </row>
    <row collapsed="false" customFormat="false" customHeight="true" hidden="true" ht="12.75" outlineLevel="0" r="7580">
      <c r="A7580" s="749" t="s">
        <v>21775</v>
      </c>
      <c r="B7580" s="749" t="str">
        <f aca="false">C7580&amp;D7580&amp;E7580&amp;F7580&amp;G7580&amp;H7580</f>
        <v>TUBO DE POLIETILENO DE ALTA DENSIDADE(PEAD),RESINA PE80/100.NORMA ISO 4427, CLASSE PN-10, DE=32MM. FORNECIMENTO</v>
      </c>
      <c r="C7580" s="749" t="s">
        <v>21754</v>
      </c>
      <c r="D7580" s="749" t="s">
        <v>21776</v>
      </c>
      <c r="I7580" s="749" t="s">
        <v>236</v>
      </c>
      <c r="J7580" s="749" t="n">
        <v>4.8</v>
      </c>
    </row>
    <row collapsed="false" customFormat="false" customHeight="true" hidden="true" ht="12.75" outlineLevel="0" r="7581">
      <c r="A7581" s="749" t="s">
        <v>21777</v>
      </c>
      <c r="B7581" s="749" t="str">
        <f aca="false">C7581&amp;D7581&amp;E7581&amp;F7581&amp;G7581&amp;H7581</f>
        <v>TUBO DE POLIETILENO DE ALTA DENSIDADE(PEAD),RESINA PE80/100.NORMA ISO 4427, CLASSE PN-10, DE=32MM. FORNECIMENTO</v>
      </c>
      <c r="C7581" s="749" t="s">
        <v>21754</v>
      </c>
      <c r="D7581" s="749" t="s">
        <v>21776</v>
      </c>
      <c r="I7581" s="749" t="s">
        <v>236</v>
      </c>
      <c r="J7581" s="749" t="n">
        <v>4.8</v>
      </c>
    </row>
    <row collapsed="false" customFormat="false" customHeight="true" hidden="true" ht="12.75" outlineLevel="0" r="7582">
      <c r="A7582" s="749" t="s">
        <v>21778</v>
      </c>
      <c r="B7582" s="749" t="str">
        <f aca="false">C7582&amp;D7582&amp;E7582&amp;F7582&amp;G7582&amp;H7582</f>
        <v>TUBO DE POLIETILENO DE ALTA DENSIDADE(PEAD),RESINA PE80/100.NORMA ISO 4427, CLASSE PN-10, DE=40MM. FORNECIMENTO</v>
      </c>
      <c r="C7582" s="749" t="s">
        <v>21754</v>
      </c>
      <c r="D7582" s="749" t="s">
        <v>21779</v>
      </c>
      <c r="I7582" s="749" t="s">
        <v>236</v>
      </c>
      <c r="J7582" s="749" t="n">
        <v>7.25</v>
      </c>
    </row>
    <row collapsed="false" customFormat="false" customHeight="true" hidden="true" ht="12.75" outlineLevel="0" r="7583">
      <c r="A7583" s="749" t="s">
        <v>21780</v>
      </c>
      <c r="B7583" s="749" t="str">
        <f aca="false">C7583&amp;D7583&amp;E7583&amp;F7583&amp;G7583&amp;H7583</f>
        <v>TUBO DE POLIETILENO DE ALTA DENSIDADE(PEAD),RESINA PE80/100.NORMA ISO 4427, CLASSE PN-10, DE=40MM. FORNECIMENTO</v>
      </c>
      <c r="C7583" s="749" t="s">
        <v>21754</v>
      </c>
      <c r="D7583" s="749" t="s">
        <v>21779</v>
      </c>
      <c r="I7583" s="749" t="s">
        <v>236</v>
      </c>
      <c r="J7583" s="749" t="n">
        <v>7.25</v>
      </c>
    </row>
    <row collapsed="false" customFormat="false" customHeight="true" hidden="true" ht="12.75" outlineLevel="0" r="7584">
      <c r="A7584" s="749" t="s">
        <v>21781</v>
      </c>
      <c r="B7584" s="749" t="str">
        <f aca="false">C7584&amp;D7584&amp;E7584&amp;F7584&amp;G7584&amp;H7584</f>
        <v>TUBO DE POLIETILENO DE ALTA DENSIDADE(PEAD),RESINA PE80/100.NORMA ISO 4427, CLASSE PN-10, DE=50MM. FORNECIMENTO</v>
      </c>
      <c r="C7584" s="749" t="s">
        <v>21754</v>
      </c>
      <c r="D7584" s="749" t="s">
        <v>21782</v>
      </c>
      <c r="I7584" s="749" t="s">
        <v>236</v>
      </c>
      <c r="J7584" s="749" t="n">
        <v>11.18</v>
      </c>
    </row>
    <row collapsed="false" customFormat="false" customHeight="true" hidden="true" ht="12.75" outlineLevel="0" r="7585">
      <c r="A7585" s="749" t="s">
        <v>21783</v>
      </c>
      <c r="B7585" s="749" t="str">
        <f aca="false">C7585&amp;D7585&amp;E7585&amp;F7585&amp;G7585&amp;H7585</f>
        <v>TUBO DE POLIETILENO DE ALTA DENSIDADE(PEAD),RESINA PE80/100.NORMA ISO 4427, CLASSE PN-10, DE=50MM. FORNECIMENTO</v>
      </c>
      <c r="C7585" s="749" t="s">
        <v>21754</v>
      </c>
      <c r="D7585" s="749" t="s">
        <v>21782</v>
      </c>
      <c r="I7585" s="749" t="s">
        <v>236</v>
      </c>
      <c r="J7585" s="749" t="n">
        <v>11.18</v>
      </c>
    </row>
    <row collapsed="false" customFormat="false" customHeight="true" hidden="true" ht="12.75" outlineLevel="0" r="7586">
      <c r="A7586" s="749" t="s">
        <v>21784</v>
      </c>
      <c r="B7586" s="749" t="str">
        <f aca="false">C7586&amp;D7586&amp;E7586&amp;F7586&amp;G7586&amp;H7586</f>
        <v>TUBO DE POLIETILENO DE ALTA DENSIDADE(PEAD),RESINA PE80/100.NORMA ISO 4427, CLASSE PN-10, DE=75MM. FORNECIMENTO</v>
      </c>
      <c r="C7586" s="749" t="s">
        <v>21754</v>
      </c>
      <c r="D7586" s="749" t="s">
        <v>21785</v>
      </c>
      <c r="I7586" s="749" t="s">
        <v>236</v>
      </c>
      <c r="J7586" s="749" t="n">
        <v>25.15</v>
      </c>
    </row>
    <row collapsed="false" customFormat="false" customHeight="true" hidden="true" ht="12.75" outlineLevel="0" r="7587">
      <c r="A7587" s="749" t="s">
        <v>21786</v>
      </c>
      <c r="B7587" s="749" t="str">
        <f aca="false">C7587&amp;D7587&amp;E7587&amp;F7587&amp;G7587&amp;H7587</f>
        <v>TUBO DE POLIETILENO DE ALTA DENSIDADE(PEAD),RESINA PE80/100.NORMA ISO 4427, CLASSE PN-10, DE=75MM. FORNECIMENTO</v>
      </c>
      <c r="C7587" s="749" t="s">
        <v>21754</v>
      </c>
      <c r="D7587" s="749" t="s">
        <v>21785</v>
      </c>
      <c r="I7587" s="749" t="s">
        <v>236</v>
      </c>
      <c r="J7587" s="749" t="n">
        <v>25.15</v>
      </c>
    </row>
    <row collapsed="false" customFormat="false" customHeight="true" hidden="true" ht="12.75" outlineLevel="0" r="7588">
      <c r="A7588" s="749" t="s">
        <v>21787</v>
      </c>
      <c r="B7588" s="749" t="str">
        <f aca="false">C7588&amp;D7588&amp;E7588&amp;F7588&amp;G7588&amp;H7588</f>
        <v>TUBO DE POLIETILENO DE ALTA DENSIDADE(PEAD),RESINA PE80/100.NORMA ISO 4427, CLASSE PN-10, DE=90MM. FORNECIMENTO</v>
      </c>
      <c r="C7588" s="749" t="s">
        <v>21754</v>
      </c>
      <c r="D7588" s="749" t="s">
        <v>21788</v>
      </c>
      <c r="I7588" s="749" t="s">
        <v>236</v>
      </c>
      <c r="J7588" s="749" t="n">
        <v>36.17</v>
      </c>
    </row>
    <row collapsed="false" customFormat="false" customHeight="true" hidden="true" ht="12.75" outlineLevel="0" r="7589">
      <c r="A7589" s="749" t="s">
        <v>21789</v>
      </c>
      <c r="B7589" s="749" t="str">
        <f aca="false">C7589&amp;D7589&amp;E7589&amp;F7589&amp;G7589&amp;H7589</f>
        <v>TUBO DE POLIETILENO DE ALTA DENSIDADE(PEAD),RESINA PE80/100.NORMA ISO 4427, CLASSE PN-10, DE=90MM. FORNECIMENTO</v>
      </c>
      <c r="C7589" s="749" t="s">
        <v>21754</v>
      </c>
      <c r="D7589" s="749" t="s">
        <v>21788</v>
      </c>
      <c r="I7589" s="749" t="s">
        <v>236</v>
      </c>
      <c r="J7589" s="749" t="n">
        <v>36.17</v>
      </c>
    </row>
    <row collapsed="false" customFormat="false" customHeight="true" hidden="true" ht="12.75" outlineLevel="0" r="7590">
      <c r="A7590" s="749" t="s">
        <v>21790</v>
      </c>
      <c r="B7590" s="749" t="str">
        <f aca="false">C7590&amp;D7590&amp;E7590&amp;F7590&amp;G7590&amp;H7590</f>
        <v>TUBO DE POLIETILENO DE ALTA DENSIDADE(PEAD),RESINA PE80/100,NORMA ISO 4427, CLASSE PN-10, DE=110MM. FORNECIMENTO</v>
      </c>
      <c r="C7590" s="749" t="s">
        <v>21705</v>
      </c>
      <c r="D7590" s="749" t="s">
        <v>21791</v>
      </c>
      <c r="I7590" s="749" t="s">
        <v>236</v>
      </c>
      <c r="J7590" s="749" t="n">
        <v>53.78</v>
      </c>
    </row>
    <row collapsed="false" customFormat="false" customHeight="true" hidden="true" ht="12.75" outlineLevel="0" r="7591">
      <c r="A7591" s="749" t="s">
        <v>21792</v>
      </c>
      <c r="B7591" s="749" t="str">
        <f aca="false">C7591&amp;D7591&amp;E7591&amp;F7591&amp;G7591&amp;H7591</f>
        <v>TUBO DE POLIETILENO DE ALTA DENSIDADE(PEAD),RESINA PE80/100,NORMA ISO 4427, CLASSE PN-10, DE=110MM. FORNECIMENTO</v>
      </c>
      <c r="C7591" s="749" t="s">
        <v>21705</v>
      </c>
      <c r="D7591" s="749" t="s">
        <v>21791</v>
      </c>
      <c r="I7591" s="749" t="s">
        <v>236</v>
      </c>
      <c r="J7591" s="749" t="n">
        <v>53.78</v>
      </c>
    </row>
    <row collapsed="false" customFormat="false" customHeight="true" hidden="true" ht="12.75" outlineLevel="0" r="7592">
      <c r="A7592" s="749" t="s">
        <v>21793</v>
      </c>
      <c r="B7592" s="749" t="str">
        <f aca="false">C7592&amp;D7592&amp;E7592&amp;F7592&amp;G7592&amp;H7592</f>
        <v>TUBO DE POLIETILENO DE ALTA DENSIDADE(PEAD),RESINA PE80/100,NORMA ISO 4427, CLASSE PN-10, DE=125MM. FORNECIMENTO</v>
      </c>
      <c r="C7592" s="749" t="s">
        <v>21705</v>
      </c>
      <c r="D7592" s="749" t="s">
        <v>21794</v>
      </c>
      <c r="I7592" s="749" t="s">
        <v>236</v>
      </c>
      <c r="J7592" s="749" t="n">
        <v>69.41</v>
      </c>
    </row>
    <row collapsed="false" customFormat="false" customHeight="true" hidden="true" ht="12.75" outlineLevel="0" r="7593">
      <c r="A7593" s="749" t="s">
        <v>21795</v>
      </c>
      <c r="B7593" s="749" t="str">
        <f aca="false">C7593&amp;D7593&amp;E7593&amp;F7593&amp;G7593&amp;H7593</f>
        <v>TUBO DE POLIETILENO DE ALTA DENSIDADE(PEAD),RESINA PE80/100,NORMA ISO 4427, CLASSE PN-10, DE=125MM. FORNECIMENTO</v>
      </c>
      <c r="C7593" s="749" t="s">
        <v>21705</v>
      </c>
      <c r="D7593" s="749" t="s">
        <v>21794</v>
      </c>
      <c r="I7593" s="749" t="s">
        <v>236</v>
      </c>
      <c r="J7593" s="749" t="n">
        <v>69.41</v>
      </c>
    </row>
    <row collapsed="false" customFormat="false" customHeight="true" hidden="true" ht="12.75" outlineLevel="0" r="7594">
      <c r="A7594" s="749" t="s">
        <v>21796</v>
      </c>
      <c r="B7594" s="749" t="str">
        <f aca="false">C7594&amp;D7594&amp;E7594&amp;F7594&amp;G7594&amp;H7594</f>
        <v>TUBO DE POLIETILENO DE ALTA DENSIDADE(PEAD),RESINA PE80/100,FORMA ISO 4427, CLASSE PN-10, DE=140MM. FORNECIMENTO</v>
      </c>
      <c r="C7594" s="749" t="s">
        <v>21705</v>
      </c>
      <c r="D7594" s="749" t="s">
        <v>21797</v>
      </c>
      <c r="I7594" s="749" t="s">
        <v>236</v>
      </c>
      <c r="J7594" s="749" t="n">
        <v>86.18</v>
      </c>
    </row>
    <row collapsed="false" customFormat="false" customHeight="true" hidden="true" ht="12.75" outlineLevel="0" r="7595">
      <c r="A7595" s="749" t="s">
        <v>21798</v>
      </c>
      <c r="B7595" s="749" t="str">
        <f aca="false">C7595&amp;D7595&amp;E7595&amp;F7595&amp;G7595&amp;H7595</f>
        <v>TUBO DE POLIETILENO DE ALTA DENSIDADE(PEAD),RESINA PE80/100,FORMA ISO 4427, CLASSE PN-10, DE=140MM. FORNECIMENTO</v>
      </c>
      <c r="C7595" s="749" t="s">
        <v>21705</v>
      </c>
      <c r="D7595" s="749" t="s">
        <v>21797</v>
      </c>
      <c r="I7595" s="749" t="s">
        <v>236</v>
      </c>
      <c r="J7595" s="749" t="n">
        <v>86.18</v>
      </c>
    </row>
    <row collapsed="false" customFormat="false" customHeight="true" hidden="true" ht="12.75" outlineLevel="0" r="7596">
      <c r="A7596" s="749" t="s">
        <v>21799</v>
      </c>
      <c r="B7596" s="749" t="str">
        <f aca="false">C7596&amp;D7596&amp;E7596&amp;F7596&amp;G7596&amp;H7596</f>
        <v>TUBO DE POLIETILENO DE ALTA DENSIDADE(PEAD),RESINA PE80/100,NORMA ISO 4427, CLASSE PN-10, DE=160MM. FORNECIMENTO</v>
      </c>
      <c r="C7596" s="749" t="s">
        <v>21705</v>
      </c>
      <c r="D7596" s="749" t="s">
        <v>21800</v>
      </c>
      <c r="I7596" s="749" t="s">
        <v>236</v>
      </c>
      <c r="J7596" s="749" t="n">
        <v>111.6</v>
      </c>
    </row>
    <row collapsed="false" customFormat="false" customHeight="true" hidden="true" ht="12.75" outlineLevel="0" r="7597">
      <c r="A7597" s="749" t="s">
        <v>21801</v>
      </c>
      <c r="B7597" s="749" t="str">
        <f aca="false">C7597&amp;D7597&amp;E7597&amp;F7597&amp;G7597&amp;H7597</f>
        <v>TUBO DE POLIETILENO DE ALTA DENSIDADE(PEAD),RESINA PE80/100,NORMA ISO 4427, CLASSE PN-10, DE=160MM. FORNECIMENTO</v>
      </c>
      <c r="C7597" s="749" t="s">
        <v>21705</v>
      </c>
      <c r="D7597" s="749" t="s">
        <v>21800</v>
      </c>
      <c r="I7597" s="749" t="s">
        <v>236</v>
      </c>
      <c r="J7597" s="749" t="n">
        <v>111.6</v>
      </c>
    </row>
    <row collapsed="false" customFormat="false" customHeight="true" hidden="true" ht="12.75" outlineLevel="0" r="7598">
      <c r="A7598" s="749" t="s">
        <v>21802</v>
      </c>
      <c r="B7598" s="749" t="str">
        <f aca="false">C7598&amp;D7598&amp;E7598&amp;F7598&amp;G7598&amp;H7598</f>
        <v>TUBO DE POLIETILENO DE ALTA DENSIDADE(PEAD),RESINA PE80/100,NORMA ISO 4427, CLASSE PN-10, DE=180MM. FORNECIMENTO</v>
      </c>
      <c r="C7598" s="749" t="s">
        <v>21705</v>
      </c>
      <c r="D7598" s="749" t="s">
        <v>21803</v>
      </c>
      <c r="I7598" s="749" t="s">
        <v>236</v>
      </c>
      <c r="J7598" s="749" t="n">
        <v>144</v>
      </c>
    </row>
    <row collapsed="false" customFormat="false" customHeight="true" hidden="true" ht="12.75" outlineLevel="0" r="7599">
      <c r="A7599" s="749" t="s">
        <v>21804</v>
      </c>
      <c r="B7599" s="749" t="str">
        <f aca="false">C7599&amp;D7599&amp;E7599&amp;F7599&amp;G7599&amp;H7599</f>
        <v>TUBO DE POLIETILENO DE ALTA DENSIDADE(PEAD),RESINA PE80/100,NORMA ISO 4427, CLASSE PN-10, DE=180MM. FORNECIMENTO</v>
      </c>
      <c r="C7599" s="749" t="s">
        <v>21705</v>
      </c>
      <c r="D7599" s="749" t="s">
        <v>21803</v>
      </c>
      <c r="I7599" s="749" t="s">
        <v>236</v>
      </c>
      <c r="J7599" s="749" t="n">
        <v>144</v>
      </c>
    </row>
    <row collapsed="false" customFormat="false" customHeight="true" hidden="true" ht="12.75" outlineLevel="0" r="7600">
      <c r="A7600" s="749" t="s">
        <v>21805</v>
      </c>
      <c r="B7600" s="749" t="str">
        <f aca="false">C7600&amp;D7600&amp;E7600&amp;F7600&amp;G7600&amp;H7600</f>
        <v>TUBO DE POLIETILENO DE ALTA DENSIDADE(PEAD),RESINA PE80/100,NORMA ISO 4427, CLASSE PN-10, DE=200MM. FORNECIMENTO</v>
      </c>
      <c r="C7600" s="749" t="s">
        <v>21705</v>
      </c>
      <c r="D7600" s="749" t="s">
        <v>21806</v>
      </c>
      <c r="I7600" s="749" t="s">
        <v>236</v>
      </c>
      <c r="J7600" s="749" t="n">
        <v>176.4</v>
      </c>
    </row>
    <row collapsed="false" customFormat="false" customHeight="true" hidden="true" ht="12.75" outlineLevel="0" r="7601">
      <c r="A7601" s="749" t="s">
        <v>21807</v>
      </c>
      <c r="B7601" s="749" t="str">
        <f aca="false">C7601&amp;D7601&amp;E7601&amp;F7601&amp;G7601&amp;H7601</f>
        <v>TUBO DE POLIETILENO DE ALTA DENSIDADE(PEAD),RESINA PE80/100,NORMA ISO 4427, CLASSE PN-10, DE=200MM. FORNECIMENTO</v>
      </c>
      <c r="C7601" s="749" t="s">
        <v>21705</v>
      </c>
      <c r="D7601" s="749" t="s">
        <v>21806</v>
      </c>
      <c r="I7601" s="749" t="s">
        <v>236</v>
      </c>
      <c r="J7601" s="749" t="n">
        <v>176.4</v>
      </c>
    </row>
    <row collapsed="false" customFormat="false" customHeight="true" hidden="true" ht="12.75" outlineLevel="0" r="7602">
      <c r="A7602" s="749" t="s">
        <v>21808</v>
      </c>
      <c r="B7602" s="749" t="str">
        <f aca="false">C7602&amp;D7602&amp;E7602&amp;F7602&amp;G7602&amp;H7602</f>
        <v>TUBO DE POLIETILENO DE ALTA DENSIDADE(PEAD),RESINA PE80/100,NORMA ISO 4427, CLASSE PN-10, DE=225MM. FORNECIMENTO</v>
      </c>
      <c r="C7602" s="749" t="s">
        <v>21705</v>
      </c>
      <c r="D7602" s="749" t="s">
        <v>21809</v>
      </c>
      <c r="I7602" s="749" t="s">
        <v>236</v>
      </c>
      <c r="J7602" s="749" t="n">
        <v>222</v>
      </c>
    </row>
    <row collapsed="false" customFormat="false" customHeight="true" hidden="true" ht="12.75" outlineLevel="0" r="7603">
      <c r="A7603" s="749" t="s">
        <v>21810</v>
      </c>
      <c r="B7603" s="749" t="str">
        <f aca="false">C7603&amp;D7603&amp;E7603&amp;F7603&amp;G7603&amp;H7603</f>
        <v>TUBO DE POLIETILENO DE ALTA DENSIDADE(PEAD),RESINA PE80/100,NORMA ISO 4427, CLASSE PN-10, DE=225MM. FORNECIMENTO</v>
      </c>
      <c r="C7603" s="749" t="s">
        <v>21705</v>
      </c>
      <c r="D7603" s="749" t="s">
        <v>21809</v>
      </c>
      <c r="I7603" s="749" t="s">
        <v>236</v>
      </c>
      <c r="J7603" s="749" t="n">
        <v>222</v>
      </c>
    </row>
    <row collapsed="false" customFormat="false" customHeight="true" hidden="true" ht="12.75" outlineLevel="0" r="7604">
      <c r="A7604" s="749" t="s">
        <v>21811</v>
      </c>
      <c r="B7604" s="749" t="str">
        <f aca="false">C7604&amp;D7604&amp;E7604&amp;F7604&amp;G7604&amp;H7604</f>
        <v>TUBO DE POLIETILENO DE ALTA DENSIDADE(PEAD),RESINA PE80/100,NORMA ISO 4427, CLASSE PN-10, DE=250MM. FORNECIMENTO</v>
      </c>
      <c r="C7604" s="749" t="s">
        <v>21705</v>
      </c>
      <c r="D7604" s="749" t="s">
        <v>21812</v>
      </c>
      <c r="I7604" s="749" t="s">
        <v>236</v>
      </c>
      <c r="J7604" s="749" t="n">
        <v>265.2</v>
      </c>
    </row>
    <row collapsed="false" customFormat="false" customHeight="true" hidden="true" ht="12.75" outlineLevel="0" r="7605">
      <c r="A7605" s="749" t="s">
        <v>21813</v>
      </c>
      <c r="B7605" s="749" t="str">
        <f aca="false">C7605&amp;D7605&amp;E7605&amp;F7605&amp;G7605&amp;H7605</f>
        <v>TUBO DE POLIETILENO DE ALTA DENSIDADE(PEAD),RESINA PE80/100,NORMA ISO 4427, CLASSE PN-10, DE=250MM. FORNECIMENTO</v>
      </c>
      <c r="C7605" s="749" t="s">
        <v>21705</v>
      </c>
      <c r="D7605" s="749" t="s">
        <v>21812</v>
      </c>
      <c r="I7605" s="749" t="s">
        <v>236</v>
      </c>
      <c r="J7605" s="749" t="n">
        <v>265.2</v>
      </c>
    </row>
    <row collapsed="false" customFormat="false" customHeight="true" hidden="true" ht="12.75" outlineLevel="0" r="7606">
      <c r="A7606" s="749" t="s">
        <v>21814</v>
      </c>
      <c r="B7606" s="749" t="str">
        <f aca="false">C7606&amp;D7606&amp;E7606&amp;F7606&amp;G7606&amp;H7606</f>
        <v>TUBO DE POLIETILENO DE ALTA DENSIDADE(PEAD),RESINA PE80/100,NORMA ISO 4427, CLASSE PN-10, DE=280MM. FORNECIMENTO</v>
      </c>
      <c r="C7606" s="749" t="s">
        <v>21705</v>
      </c>
      <c r="D7606" s="749" t="s">
        <v>21815</v>
      </c>
      <c r="I7606" s="749" t="s">
        <v>236</v>
      </c>
      <c r="J7606" s="749" t="n">
        <v>360</v>
      </c>
    </row>
    <row collapsed="false" customFormat="false" customHeight="true" hidden="true" ht="12.75" outlineLevel="0" r="7607">
      <c r="A7607" s="749" t="s">
        <v>21816</v>
      </c>
      <c r="B7607" s="749" t="str">
        <f aca="false">C7607&amp;D7607&amp;E7607&amp;F7607&amp;G7607&amp;H7607</f>
        <v>TUBO DE POLIETILENO DE ALTA DENSIDADE(PEAD),RESINA PE80/100,NORMA ISO 4427, CLASSE PN-10, DE=280MM. FORNECIMENTO</v>
      </c>
      <c r="C7607" s="749" t="s">
        <v>21705</v>
      </c>
      <c r="D7607" s="749" t="s">
        <v>21815</v>
      </c>
      <c r="I7607" s="749" t="s">
        <v>236</v>
      </c>
      <c r="J7607" s="749" t="n">
        <v>360</v>
      </c>
    </row>
    <row collapsed="false" customFormat="false" customHeight="true" hidden="true" ht="12.75" outlineLevel="0" r="7608">
      <c r="A7608" s="749" t="s">
        <v>21817</v>
      </c>
      <c r="B7608" s="749" t="str">
        <f aca="false">C7608&amp;D7608&amp;E7608&amp;F7608&amp;G7608&amp;H7608</f>
        <v>TUBO DE POLIETILENO DE ALTA DENSIDADE(PEAD),RESINA PE80/100,NORMA ISO 4427, CLASSE PN-10, DE=315MM. FORNECIMENTO</v>
      </c>
      <c r="C7608" s="749" t="s">
        <v>21705</v>
      </c>
      <c r="D7608" s="749" t="s">
        <v>21818</v>
      </c>
      <c r="I7608" s="749" t="s">
        <v>236</v>
      </c>
      <c r="J7608" s="749" t="n">
        <v>432</v>
      </c>
    </row>
    <row collapsed="false" customFormat="false" customHeight="true" hidden="true" ht="12.75" outlineLevel="0" r="7609">
      <c r="A7609" s="749" t="s">
        <v>21819</v>
      </c>
      <c r="B7609" s="749" t="str">
        <f aca="false">C7609&amp;D7609&amp;E7609&amp;F7609&amp;G7609&amp;H7609</f>
        <v>TUBO DE POLIETILENO DE ALTA DENSIDADE(PEAD),RESINA PE80/100,NORMA ISO 4427, CLASSE PN-10, DE=315MM. FORNECIMENTO</v>
      </c>
      <c r="C7609" s="749" t="s">
        <v>21705</v>
      </c>
      <c r="D7609" s="749" t="s">
        <v>21818</v>
      </c>
      <c r="I7609" s="749" t="s">
        <v>236</v>
      </c>
      <c r="J7609" s="749" t="n">
        <v>432</v>
      </c>
    </row>
    <row collapsed="false" customFormat="false" customHeight="true" hidden="true" ht="12.75" outlineLevel="0" r="7610">
      <c r="A7610" s="749" t="s">
        <v>21820</v>
      </c>
      <c r="B7610" s="749" t="str">
        <f aca="false">C7610&amp;D7610&amp;E7610&amp;F7610&amp;G7610&amp;H7610</f>
        <v>TUBO DE POLIETILENO DE ALTA DENSIDADE(PEAD),RESINA PE80/100,NORMA ISO 4427, CLASSE PN-10, DE=355MM. FORNECIMENTO</v>
      </c>
      <c r="C7610" s="749" t="s">
        <v>21705</v>
      </c>
      <c r="D7610" s="749" t="s">
        <v>21821</v>
      </c>
      <c r="I7610" s="749" t="s">
        <v>236</v>
      </c>
      <c r="J7610" s="749" t="n">
        <v>516</v>
      </c>
    </row>
    <row collapsed="false" customFormat="false" customHeight="true" hidden="true" ht="12.75" outlineLevel="0" r="7611">
      <c r="A7611" s="749" t="s">
        <v>21822</v>
      </c>
      <c r="B7611" s="749" t="str">
        <f aca="false">C7611&amp;D7611&amp;E7611&amp;F7611&amp;G7611&amp;H7611</f>
        <v>TUBO DE POLIETILENO DE ALTA DENSIDADE(PEAD),RESINA PE80/100,NORMA ISO 4427, CLASSE PN-10, DE=355MM. FORNECIMENTO</v>
      </c>
      <c r="C7611" s="749" t="s">
        <v>21705</v>
      </c>
      <c r="D7611" s="749" t="s">
        <v>21821</v>
      </c>
      <c r="I7611" s="749" t="s">
        <v>236</v>
      </c>
      <c r="J7611" s="749" t="n">
        <v>516</v>
      </c>
    </row>
    <row collapsed="false" customFormat="false" customHeight="true" hidden="true" ht="12.75" outlineLevel="0" r="7612">
      <c r="A7612" s="749" t="s">
        <v>21823</v>
      </c>
      <c r="B7612" s="749" t="str">
        <f aca="false">C7612&amp;D7612&amp;E7612&amp;F7612&amp;G7612&amp;H7612</f>
        <v>TUBO DE POLIETILENO DE ALTA DENSIDADE(PEAD),RESINA PE80/100,NORMA ISO 4427, CLASSE PN-10, DE=400MM. FORNECIMENTO</v>
      </c>
      <c r="C7612" s="749" t="s">
        <v>21705</v>
      </c>
      <c r="D7612" s="749" t="s">
        <v>21824</v>
      </c>
      <c r="I7612" s="749" t="s">
        <v>236</v>
      </c>
      <c r="J7612" s="749" t="n">
        <v>720</v>
      </c>
    </row>
    <row collapsed="false" customFormat="false" customHeight="true" hidden="true" ht="12.75" outlineLevel="0" r="7613">
      <c r="A7613" s="749" t="s">
        <v>21825</v>
      </c>
      <c r="B7613" s="749" t="str">
        <f aca="false">C7613&amp;D7613&amp;E7613&amp;F7613&amp;G7613&amp;H7613</f>
        <v>TUBO DE POLIETILENO DE ALTA DENSIDADE(PEAD),RESINA PE80/100,NORMA ISO 4427, CLASSE PN-10, DE=400MM. FORNECIMENTO</v>
      </c>
      <c r="C7613" s="749" t="s">
        <v>21705</v>
      </c>
      <c r="D7613" s="749" t="s">
        <v>21824</v>
      </c>
      <c r="I7613" s="749" t="s">
        <v>236</v>
      </c>
      <c r="J7613" s="749" t="n">
        <v>720</v>
      </c>
    </row>
    <row collapsed="false" customFormat="false" customHeight="true" hidden="true" ht="12.75" outlineLevel="0" r="7614">
      <c r="A7614" s="749" t="s">
        <v>21826</v>
      </c>
      <c r="B7614" s="749" t="str">
        <f aca="false">C7614&amp;D7614&amp;E7614&amp;F7614&amp;G7614&amp;H7614</f>
        <v>TUBO DE POLIETILENO DE ALTA DENSIDADE(PEAD),RESINA PE80/100,NORMA ISO 4427, CLASSE PN-10, DE=450MM. FORNECIMENTO</v>
      </c>
      <c r="C7614" s="749" t="s">
        <v>21705</v>
      </c>
      <c r="D7614" s="749" t="s">
        <v>21827</v>
      </c>
      <c r="I7614" s="749" t="s">
        <v>236</v>
      </c>
      <c r="J7614" s="749" t="n">
        <v>888</v>
      </c>
    </row>
    <row collapsed="false" customFormat="false" customHeight="true" hidden="true" ht="12.75" outlineLevel="0" r="7615">
      <c r="A7615" s="749" t="s">
        <v>21828</v>
      </c>
      <c r="B7615" s="749" t="str">
        <f aca="false">C7615&amp;D7615&amp;E7615&amp;F7615&amp;G7615&amp;H7615</f>
        <v>TUBO DE POLIETILENO DE ALTA DENSIDADE(PEAD),RESINA PE80/100,NORMA ISO 4427, CLASSE PN-10, DE=450MM. FORNECIMENTO</v>
      </c>
      <c r="C7615" s="749" t="s">
        <v>21705</v>
      </c>
      <c r="D7615" s="749" t="s">
        <v>21827</v>
      </c>
      <c r="I7615" s="749" t="s">
        <v>236</v>
      </c>
      <c r="J7615" s="749" t="n">
        <v>888</v>
      </c>
    </row>
    <row collapsed="false" customFormat="false" customHeight="true" hidden="true" ht="12.75" outlineLevel="0" r="7616">
      <c r="A7616" s="749" t="s">
        <v>21829</v>
      </c>
      <c r="B7616" s="749" t="str">
        <f aca="false">C7616&amp;D7616&amp;E7616&amp;F7616&amp;G7616&amp;H7616</f>
        <v>TUBO DE POLIETILENO DE ALTA DENSIDADE(PEAD),RESINA PE80/100,NORMA ISO 4427, CLASSE PN-10, DE=500MM. FORNECIMENTO</v>
      </c>
      <c r="C7616" s="749" t="s">
        <v>21705</v>
      </c>
      <c r="D7616" s="749" t="s">
        <v>21830</v>
      </c>
      <c r="I7616" s="749" t="s">
        <v>236</v>
      </c>
      <c r="J7616" s="749" t="n">
        <v>1080</v>
      </c>
    </row>
    <row collapsed="false" customFormat="false" customHeight="true" hidden="true" ht="12.75" outlineLevel="0" r="7617">
      <c r="A7617" s="749" t="s">
        <v>21831</v>
      </c>
      <c r="B7617" s="749" t="str">
        <f aca="false">C7617&amp;D7617&amp;E7617&amp;F7617&amp;G7617&amp;H7617</f>
        <v>TUBO DE POLIETILENO DE ALTA DENSIDADE(PEAD),RESINA PE80/100,NORMA ISO 4427, CLASSE PN-10, DE=500MM. FORNECIMENTO</v>
      </c>
      <c r="C7617" s="749" t="s">
        <v>21705</v>
      </c>
      <c r="D7617" s="749" t="s">
        <v>21830</v>
      </c>
      <c r="I7617" s="749" t="s">
        <v>236</v>
      </c>
      <c r="J7617" s="749" t="n">
        <v>1080</v>
      </c>
    </row>
    <row collapsed="false" customFormat="false" customHeight="true" hidden="true" ht="12.75" outlineLevel="0" r="7618">
      <c r="A7618" s="749" t="s">
        <v>21832</v>
      </c>
      <c r="B7618" s="749" t="str">
        <f aca="false">C7618&amp;D7618&amp;E7618&amp;F7618&amp;G7618&amp;H7618</f>
        <v>TUBO DE POLIETILENO DE ALTA DENSIDADE(PEAD),RESINA PE80/100,NORMA ISO 4427, CLASSE PN-10, DE=560MM. FORNECIMENTO</v>
      </c>
      <c r="C7618" s="749" t="s">
        <v>21705</v>
      </c>
      <c r="D7618" s="749" t="s">
        <v>21833</v>
      </c>
      <c r="I7618" s="749" t="s">
        <v>236</v>
      </c>
      <c r="J7618" s="749" t="n">
        <v>1392</v>
      </c>
    </row>
    <row collapsed="false" customFormat="false" customHeight="true" hidden="true" ht="12.75" outlineLevel="0" r="7619">
      <c r="A7619" s="749" t="s">
        <v>21834</v>
      </c>
      <c r="B7619" s="749" t="str">
        <f aca="false">C7619&amp;D7619&amp;E7619&amp;F7619&amp;G7619&amp;H7619</f>
        <v>TUBO DE POLIETILENO DE ALTA DENSIDADE(PEAD),RESINA PE80/100,NORMA ISO 4427, CLASSE PN-10, DE=560MM. FORNECIMENTO</v>
      </c>
      <c r="C7619" s="749" t="s">
        <v>21705</v>
      </c>
      <c r="D7619" s="749" t="s">
        <v>21833</v>
      </c>
      <c r="I7619" s="749" t="s">
        <v>236</v>
      </c>
      <c r="J7619" s="749" t="n">
        <v>1392</v>
      </c>
    </row>
    <row collapsed="false" customFormat="false" customHeight="true" hidden="true" ht="12.75" outlineLevel="0" r="7620">
      <c r="A7620" s="749" t="s">
        <v>21835</v>
      </c>
      <c r="B7620" s="749" t="str">
        <f aca="false">C7620&amp;D7620&amp;E7620&amp;F7620&amp;G7620&amp;H7620</f>
        <v>TUBO DE POLIETILENO DE ALTA DENSIDADE(PEAD),RESINA PE80/100,NORMA ISO 4427, CLASSE PN-10, DE=630MM. FORNECIMENTO</v>
      </c>
      <c r="C7620" s="749" t="s">
        <v>21705</v>
      </c>
      <c r="D7620" s="749" t="s">
        <v>21836</v>
      </c>
      <c r="I7620" s="749" t="s">
        <v>236</v>
      </c>
      <c r="J7620" s="749" t="n">
        <v>1752</v>
      </c>
    </row>
    <row collapsed="false" customFormat="false" customHeight="true" hidden="true" ht="12.75" outlineLevel="0" r="7621">
      <c r="A7621" s="749" t="s">
        <v>21837</v>
      </c>
      <c r="B7621" s="749" t="str">
        <f aca="false">C7621&amp;D7621&amp;E7621&amp;F7621&amp;G7621&amp;H7621</f>
        <v>TUBO DE POLIETILENO DE ALTA DENSIDADE(PEAD),RESINA PE80/100,NORMA ISO 4427, CLASSE PN-10, DE=630MM. FORNECIMENTO</v>
      </c>
      <c r="C7621" s="749" t="s">
        <v>21705</v>
      </c>
      <c r="D7621" s="749" t="s">
        <v>21836</v>
      </c>
      <c r="I7621" s="749" t="s">
        <v>236</v>
      </c>
      <c r="J7621" s="749" t="n">
        <v>1752</v>
      </c>
    </row>
    <row collapsed="false" customFormat="false" customHeight="true" hidden="true" ht="12.75" outlineLevel="0" r="7622">
      <c r="A7622" s="749" t="s">
        <v>21838</v>
      </c>
      <c r="B7622" s="749" t="str">
        <f aca="false">C7622&amp;D7622&amp;E7622&amp;F7622&amp;G7622&amp;H7622</f>
        <v>TUBO DE POLIETILENO DE ALTA DENSIDADE(PEAD),RESINA PE80/100,NORMA ISO 4427, CLASSE PN-10, DE=800MM. FORNECIMENTO</v>
      </c>
      <c r="C7622" s="749" t="s">
        <v>21705</v>
      </c>
      <c r="D7622" s="749" t="s">
        <v>21839</v>
      </c>
      <c r="I7622" s="749" t="s">
        <v>236</v>
      </c>
      <c r="J7622" s="749" t="n">
        <v>2856</v>
      </c>
    </row>
    <row collapsed="false" customFormat="false" customHeight="true" hidden="true" ht="12.75" outlineLevel="0" r="7623">
      <c r="A7623" s="749" t="s">
        <v>21840</v>
      </c>
      <c r="B7623" s="749" t="str">
        <f aca="false">C7623&amp;D7623&amp;E7623&amp;F7623&amp;G7623&amp;H7623</f>
        <v>TUBO DE POLIETILENO DE ALTA DENSIDADE(PEAD),RESINA PE80/100,NORMA ISO 4427, CLASSE PN-10, DE=800MM. FORNECIMENTO</v>
      </c>
      <c r="C7623" s="749" t="s">
        <v>21705</v>
      </c>
      <c r="D7623" s="749" t="s">
        <v>21839</v>
      </c>
      <c r="I7623" s="749" t="s">
        <v>236</v>
      </c>
      <c r="J7623" s="749" t="n">
        <v>2856</v>
      </c>
    </row>
    <row collapsed="false" customFormat="false" customHeight="true" hidden="true" ht="12.75" outlineLevel="0" r="7624">
      <c r="A7624" s="749" t="s">
        <v>21841</v>
      </c>
      <c r="B7624" s="749" t="str">
        <f aca="false">C7624&amp;D7624&amp;E7624&amp;F7624&amp;G7624&amp;H7624</f>
        <v>TUBO DE POLIETILENO DE ALTA DENSIDADE(PEAD),RESINA PE80/100,NORMA ISO 4427, CLASSE PN-16, DE=20MM. FORNECIMENTO</v>
      </c>
      <c r="C7624" s="749" t="s">
        <v>21705</v>
      </c>
      <c r="D7624" s="749" t="s">
        <v>21842</v>
      </c>
      <c r="I7624" s="749" t="s">
        <v>236</v>
      </c>
      <c r="J7624" s="749" t="n">
        <v>2.64</v>
      </c>
    </row>
    <row collapsed="false" customFormat="false" customHeight="true" hidden="true" ht="12.75" outlineLevel="0" r="7625">
      <c r="A7625" s="749" t="s">
        <v>21843</v>
      </c>
      <c r="B7625" s="749" t="str">
        <f aca="false">C7625&amp;D7625&amp;E7625&amp;F7625&amp;G7625&amp;H7625</f>
        <v>TUBO DE POLIETILENO DE ALTA DENSIDADE(PEAD),RESINA PE80/100,NORMA ISO 4427, CLASSE PN-16, DE=20MM. FORNECIMENTO</v>
      </c>
      <c r="C7625" s="749" t="s">
        <v>21705</v>
      </c>
      <c r="D7625" s="749" t="s">
        <v>21842</v>
      </c>
      <c r="I7625" s="749" t="s">
        <v>236</v>
      </c>
      <c r="J7625" s="749" t="n">
        <v>2.64</v>
      </c>
    </row>
    <row collapsed="false" customFormat="false" customHeight="true" hidden="true" ht="12.75" outlineLevel="0" r="7626">
      <c r="A7626" s="749" t="s">
        <v>21844</v>
      </c>
      <c r="B7626" s="749" t="str">
        <f aca="false">C7626&amp;D7626&amp;E7626&amp;F7626&amp;G7626&amp;H7626</f>
        <v>TUBO DE POLIETILENO DE ALTA DENSIDADE(PEAD),RESINA PE80/100,NORMA ISO 4427, CLASSE PN-16, DE=25MM. FORNECIMENTO</v>
      </c>
      <c r="C7626" s="749" t="s">
        <v>21705</v>
      </c>
      <c r="D7626" s="749" t="s">
        <v>21845</v>
      </c>
      <c r="I7626" s="749" t="s">
        <v>236</v>
      </c>
      <c r="J7626" s="749" t="n">
        <v>4.14</v>
      </c>
    </row>
    <row collapsed="false" customFormat="false" customHeight="true" hidden="true" ht="12.75" outlineLevel="0" r="7627">
      <c r="A7627" s="749" t="s">
        <v>21846</v>
      </c>
      <c r="B7627" s="749" t="str">
        <f aca="false">C7627&amp;D7627&amp;E7627&amp;F7627&amp;G7627&amp;H7627</f>
        <v>TUBO DE POLIETILENO DE ALTA DENSIDADE(PEAD),RESINA PE80/100,NORMA ISO 4427, CLASSE PN-16, DE=25MM. FORNECIMENTO</v>
      </c>
      <c r="C7627" s="749" t="s">
        <v>21705</v>
      </c>
      <c r="D7627" s="749" t="s">
        <v>21845</v>
      </c>
      <c r="I7627" s="749" t="s">
        <v>236</v>
      </c>
      <c r="J7627" s="749" t="n">
        <v>4.14</v>
      </c>
    </row>
    <row collapsed="false" customFormat="false" customHeight="true" hidden="true" ht="12.75" outlineLevel="0" r="7628">
      <c r="A7628" s="749" t="s">
        <v>21847</v>
      </c>
      <c r="B7628" s="749" t="str">
        <f aca="false">C7628&amp;D7628&amp;E7628&amp;F7628&amp;G7628&amp;H7628</f>
        <v>TUBO DE POLIETILENO DE ALTA DENSIDADE(PEAD),RESINA PE80/100,NORMA ISO 4427, CLASSE PN-16, DE=32MM. FORNECIMENTO</v>
      </c>
      <c r="C7628" s="749" t="s">
        <v>21705</v>
      </c>
      <c r="D7628" s="749" t="s">
        <v>21848</v>
      </c>
      <c r="I7628" s="749" t="s">
        <v>236</v>
      </c>
      <c r="J7628" s="749" t="n">
        <v>6.89</v>
      </c>
    </row>
    <row collapsed="false" customFormat="false" customHeight="true" hidden="true" ht="12.75" outlineLevel="0" r="7629">
      <c r="A7629" s="749" t="s">
        <v>21849</v>
      </c>
      <c r="B7629" s="749" t="str">
        <f aca="false">C7629&amp;D7629&amp;E7629&amp;F7629&amp;G7629&amp;H7629</f>
        <v>TUBO DE POLIETILENO DE ALTA DENSIDADE(PEAD),RESINA PE80/100,NORMA ISO 4427, CLASSE PN-16, DE=32MM. FORNECIMENTO</v>
      </c>
      <c r="C7629" s="749" t="s">
        <v>21705</v>
      </c>
      <c r="D7629" s="749" t="s">
        <v>21848</v>
      </c>
      <c r="I7629" s="749" t="s">
        <v>236</v>
      </c>
      <c r="J7629" s="749" t="n">
        <v>6.89</v>
      </c>
    </row>
    <row collapsed="false" customFormat="false" customHeight="true" hidden="true" ht="12.75" outlineLevel="0" r="7630">
      <c r="A7630" s="749" t="s">
        <v>21850</v>
      </c>
      <c r="B7630" s="749" t="str">
        <f aca="false">C7630&amp;D7630&amp;E7630&amp;F7630&amp;G7630&amp;H7630</f>
        <v>TUBO DE POLIETILENO DE ALTA DENSIDADE(PEAD),RESINA PE80/100,NORMA ISO 4427, CLASSE PN-16, DE=40MM. FORNECIMENTO</v>
      </c>
      <c r="C7630" s="749" t="s">
        <v>21705</v>
      </c>
      <c r="D7630" s="749" t="s">
        <v>21851</v>
      </c>
      <c r="I7630" s="749" t="s">
        <v>236</v>
      </c>
      <c r="J7630" s="749" t="n">
        <v>10.63</v>
      </c>
    </row>
    <row collapsed="false" customFormat="false" customHeight="true" hidden="true" ht="12.75" outlineLevel="0" r="7631">
      <c r="A7631" s="749" t="s">
        <v>21852</v>
      </c>
      <c r="B7631" s="749" t="str">
        <f aca="false">C7631&amp;D7631&amp;E7631&amp;F7631&amp;G7631&amp;H7631</f>
        <v>TUBO DE POLIETILENO DE ALTA DENSIDADE(PEAD),RESINA PE80/100,NORMA ISO 4427, CLASSE PN-16, DE=40MM. FORNECIMENTO</v>
      </c>
      <c r="C7631" s="749" t="s">
        <v>21705</v>
      </c>
      <c r="D7631" s="749" t="s">
        <v>21851</v>
      </c>
      <c r="I7631" s="749" t="s">
        <v>236</v>
      </c>
      <c r="J7631" s="749" t="n">
        <v>10.63</v>
      </c>
    </row>
    <row collapsed="false" customFormat="false" customHeight="true" hidden="true" ht="12.75" outlineLevel="0" r="7632">
      <c r="A7632" s="749" t="s">
        <v>21853</v>
      </c>
      <c r="B7632" s="749" t="str">
        <f aca="false">C7632&amp;D7632&amp;E7632&amp;F7632&amp;G7632&amp;H7632</f>
        <v>TUBO DE POLIETILENO DE ALTA DENSIDADE(PEAD),RESINA PE80/100,NORMA ISO 4427, CLASSE PN-16, DE=50MM. FORNECIMENTO</v>
      </c>
      <c r="C7632" s="749" t="s">
        <v>21705</v>
      </c>
      <c r="D7632" s="749" t="s">
        <v>21854</v>
      </c>
      <c r="I7632" s="749" t="s">
        <v>236</v>
      </c>
      <c r="J7632" s="749" t="n">
        <v>16.44</v>
      </c>
    </row>
    <row collapsed="false" customFormat="false" customHeight="true" hidden="true" ht="12.75" outlineLevel="0" r="7633">
      <c r="A7633" s="749" t="s">
        <v>21855</v>
      </c>
      <c r="B7633" s="749" t="str">
        <f aca="false">C7633&amp;D7633&amp;E7633&amp;F7633&amp;G7633&amp;H7633</f>
        <v>TUBO DE POLIETILENO DE ALTA DENSIDADE(PEAD),RESINA PE80/100,NORMA ISO 4427, CLASSE PN-16, DE=50MM. FORNECIMENTO</v>
      </c>
      <c r="C7633" s="749" t="s">
        <v>21705</v>
      </c>
      <c r="D7633" s="749" t="s">
        <v>21854</v>
      </c>
      <c r="I7633" s="749" t="s">
        <v>236</v>
      </c>
      <c r="J7633" s="749" t="n">
        <v>16.44</v>
      </c>
    </row>
    <row collapsed="false" customFormat="false" customHeight="true" hidden="true" ht="12.75" outlineLevel="0" r="7634">
      <c r="A7634" s="749" t="s">
        <v>21856</v>
      </c>
      <c r="B7634" s="749" t="str">
        <f aca="false">C7634&amp;D7634&amp;E7634&amp;F7634&amp;G7634&amp;H7634</f>
        <v>TUBO DE POLIETILENO DE ALTA DENSIDADE(PEAD),RESINA PE80/100,NORMA ISO 4427, CLASSE PN-16, DE=75MM. FORNECIMENTO</v>
      </c>
      <c r="C7634" s="749" t="s">
        <v>21705</v>
      </c>
      <c r="D7634" s="749" t="s">
        <v>21857</v>
      </c>
      <c r="I7634" s="749" t="s">
        <v>236</v>
      </c>
      <c r="J7634" s="749" t="n">
        <v>36</v>
      </c>
    </row>
    <row collapsed="false" customFormat="false" customHeight="true" hidden="true" ht="12.75" outlineLevel="0" r="7635">
      <c r="A7635" s="749" t="s">
        <v>21858</v>
      </c>
      <c r="B7635" s="749" t="str">
        <f aca="false">C7635&amp;D7635&amp;E7635&amp;F7635&amp;G7635&amp;H7635</f>
        <v>TUBO DE POLIETILENO DE ALTA DENSIDADE(PEAD),RESINA PE80/100,NORMA ISO 4427, CLASSE PN-16, DE=75MM. FORNECIMENTO</v>
      </c>
      <c r="C7635" s="749" t="s">
        <v>21705</v>
      </c>
      <c r="D7635" s="749" t="s">
        <v>21857</v>
      </c>
      <c r="I7635" s="749" t="s">
        <v>236</v>
      </c>
      <c r="J7635" s="749" t="n">
        <v>36</v>
      </c>
    </row>
    <row collapsed="false" customFormat="false" customHeight="true" hidden="true" ht="12.75" outlineLevel="0" r="7636">
      <c r="A7636" s="749" t="s">
        <v>21859</v>
      </c>
      <c r="B7636" s="749" t="str">
        <f aca="false">C7636&amp;D7636&amp;E7636&amp;F7636&amp;G7636&amp;H7636</f>
        <v>TUBO DE POLIETILENO DE ALTA DENSIDADE(PEAD),RESINA PE80/100,NORMA ISO 4427, CLASSE PN-16, DE=90MM. FORNECIMENTO</v>
      </c>
      <c r="C7636" s="749" t="s">
        <v>21705</v>
      </c>
      <c r="D7636" s="749" t="s">
        <v>21860</v>
      </c>
      <c r="I7636" s="749" t="s">
        <v>236</v>
      </c>
      <c r="J7636" s="749" t="n">
        <v>52.8</v>
      </c>
    </row>
    <row collapsed="false" customFormat="false" customHeight="true" hidden="true" ht="12.75" outlineLevel="0" r="7637">
      <c r="A7637" s="749" t="s">
        <v>21861</v>
      </c>
      <c r="B7637" s="749" t="str">
        <f aca="false">C7637&amp;D7637&amp;E7637&amp;F7637&amp;G7637&amp;H7637</f>
        <v>TUBO DE POLIETILENO DE ALTA DENSIDADE(PEAD),RESINA PE80/100,NORMA ISO 4427, CLASSE PN-16, DE=90MM. FORNECIMENTO</v>
      </c>
      <c r="C7637" s="749" t="s">
        <v>21705</v>
      </c>
      <c r="D7637" s="749" t="s">
        <v>21860</v>
      </c>
      <c r="I7637" s="749" t="s">
        <v>236</v>
      </c>
      <c r="J7637" s="749" t="n">
        <v>52.8</v>
      </c>
    </row>
    <row collapsed="false" customFormat="false" customHeight="true" hidden="true" ht="12.75" outlineLevel="0" r="7638">
      <c r="A7638" s="749" t="s">
        <v>21862</v>
      </c>
      <c r="B7638" s="749" t="str">
        <f aca="false">C7638&amp;D7638&amp;E7638&amp;F7638&amp;G7638&amp;H7638</f>
        <v>TUBO DE POLIETILENO DE ALTA DENSIDADE(PEAD),RESINA PE80/100,NORMA ISO 4427, CLASSE PN-16, DE=110MM. FORNECIMENTO</v>
      </c>
      <c r="C7638" s="749" t="s">
        <v>21705</v>
      </c>
      <c r="D7638" s="749" t="s">
        <v>21863</v>
      </c>
      <c r="I7638" s="749" t="s">
        <v>236</v>
      </c>
      <c r="J7638" s="749" t="n">
        <v>78</v>
      </c>
    </row>
    <row collapsed="false" customFormat="false" customHeight="true" hidden="true" ht="12.75" outlineLevel="0" r="7639">
      <c r="A7639" s="749" t="s">
        <v>21864</v>
      </c>
      <c r="B7639" s="749" t="str">
        <f aca="false">C7639&amp;D7639&amp;E7639&amp;F7639&amp;G7639&amp;H7639</f>
        <v>TUBO DE POLIETILENO DE ALTA DENSIDADE(PEAD),RESINA PE80/100,NORMA ISO 4427, CLASSE PN-16, DE=110MM. FORNECIMENTO</v>
      </c>
      <c r="C7639" s="749" t="s">
        <v>21705</v>
      </c>
      <c r="D7639" s="749" t="s">
        <v>21863</v>
      </c>
      <c r="I7639" s="749" t="s">
        <v>236</v>
      </c>
      <c r="J7639" s="749" t="n">
        <v>78</v>
      </c>
    </row>
    <row collapsed="false" customFormat="false" customHeight="true" hidden="true" ht="12.75" outlineLevel="0" r="7640">
      <c r="A7640" s="749" t="s">
        <v>21865</v>
      </c>
      <c r="B7640" s="749" t="str">
        <f aca="false">C7640&amp;D7640&amp;E7640&amp;F7640&amp;G7640&amp;H7640</f>
        <v>TUBO DE POLIETILENO DE ALTA DENSIDADE(PEAD),RESINA PE80/100,NORMA ISO 4427, CLASSE PN-16, DE=125MM. FORNECIMENTO</v>
      </c>
      <c r="C7640" s="749" t="s">
        <v>21705</v>
      </c>
      <c r="D7640" s="749" t="s">
        <v>21866</v>
      </c>
      <c r="I7640" s="749" t="s">
        <v>236</v>
      </c>
      <c r="J7640" s="749" t="n">
        <v>100.8</v>
      </c>
    </row>
    <row collapsed="false" customFormat="false" customHeight="true" hidden="true" ht="12.75" outlineLevel="0" r="7641">
      <c r="A7641" s="749" t="s">
        <v>21867</v>
      </c>
      <c r="B7641" s="749" t="str">
        <f aca="false">C7641&amp;D7641&amp;E7641&amp;F7641&amp;G7641&amp;H7641</f>
        <v>TUBO DE POLIETILENO DE ALTA DENSIDADE(PEAD),RESINA PE80/100,NORMA ISO 4427, CLASSE PN-16, DE=125MM. FORNECIMENTO</v>
      </c>
      <c r="C7641" s="749" t="s">
        <v>21705</v>
      </c>
      <c r="D7641" s="749" t="s">
        <v>21866</v>
      </c>
      <c r="I7641" s="749" t="s">
        <v>236</v>
      </c>
      <c r="J7641" s="749" t="n">
        <v>100.8</v>
      </c>
    </row>
    <row collapsed="false" customFormat="false" customHeight="true" hidden="true" ht="12.75" outlineLevel="0" r="7642">
      <c r="A7642" s="749" t="s">
        <v>21868</v>
      </c>
      <c r="B7642" s="749" t="str">
        <f aca="false">C7642&amp;D7642&amp;E7642&amp;F7642&amp;G7642&amp;H7642</f>
        <v>TUBO DE POLIETILENO DE ALTA DENSIDADE(PEAD),RESINA PE80/100,NORMA ISO 4427, CLASSE PN-16, DE=140MM. FORNECIMENTO</v>
      </c>
      <c r="C7642" s="749" t="s">
        <v>21705</v>
      </c>
      <c r="D7642" s="749" t="s">
        <v>21869</v>
      </c>
      <c r="I7642" s="749" t="s">
        <v>236</v>
      </c>
      <c r="J7642" s="749" t="n">
        <v>127.2</v>
      </c>
    </row>
    <row collapsed="false" customFormat="false" customHeight="true" hidden="true" ht="12.75" outlineLevel="0" r="7643">
      <c r="A7643" s="749" t="s">
        <v>21870</v>
      </c>
      <c r="B7643" s="749" t="str">
        <f aca="false">C7643&amp;D7643&amp;E7643&amp;F7643&amp;G7643&amp;H7643</f>
        <v>TUBO DE POLIETILENO DE ALTA DENSIDADE(PEAD),RESINA PE80/100,NORMA ISO 4427, CLASSE PN-16, DE=140MM. FORNECIMENTO</v>
      </c>
      <c r="C7643" s="749" t="s">
        <v>21705</v>
      </c>
      <c r="D7643" s="749" t="s">
        <v>21869</v>
      </c>
      <c r="I7643" s="749" t="s">
        <v>236</v>
      </c>
      <c r="J7643" s="749" t="n">
        <v>127.2</v>
      </c>
    </row>
    <row collapsed="false" customFormat="false" customHeight="true" hidden="true" ht="12.75" outlineLevel="0" r="7644">
      <c r="A7644" s="749" t="s">
        <v>21871</v>
      </c>
      <c r="B7644" s="749" t="str">
        <f aca="false">C7644&amp;D7644&amp;E7644&amp;F7644&amp;G7644&amp;H7644</f>
        <v>TUBO DE POLIETILENO DE ALTA DENSIDADE(PEAD),RESINA PE80/100,NORMA ISO 4427, CLASSE PN-16, DE=160MM. FORNECIMENTO</v>
      </c>
      <c r="C7644" s="749" t="s">
        <v>21705</v>
      </c>
      <c r="D7644" s="749" t="s">
        <v>21872</v>
      </c>
      <c r="I7644" s="749" t="s">
        <v>236</v>
      </c>
      <c r="J7644" s="749" t="n">
        <v>168</v>
      </c>
    </row>
    <row collapsed="false" customFormat="false" customHeight="true" hidden="true" ht="12.75" outlineLevel="0" r="7645">
      <c r="A7645" s="749" t="s">
        <v>21873</v>
      </c>
      <c r="B7645" s="749" t="str">
        <f aca="false">C7645&amp;D7645&amp;E7645&amp;F7645&amp;G7645&amp;H7645</f>
        <v>TUBO DE POLIETILENO DE ALTA DENSIDADE(PEAD),RESINA PE80/100,NORMA ISO 4427, CLASSE PN-16, DE=160MM. FORNECIMENTO</v>
      </c>
      <c r="C7645" s="749" t="s">
        <v>21705</v>
      </c>
      <c r="D7645" s="749" t="s">
        <v>21872</v>
      </c>
      <c r="I7645" s="749" t="s">
        <v>236</v>
      </c>
      <c r="J7645" s="749" t="n">
        <v>168</v>
      </c>
    </row>
    <row collapsed="false" customFormat="false" customHeight="true" hidden="true" ht="12.75" outlineLevel="0" r="7646">
      <c r="A7646" s="749" t="s">
        <v>21874</v>
      </c>
      <c r="B7646" s="749" t="str">
        <f aca="false">C7646&amp;D7646&amp;E7646&amp;F7646&amp;G7646&amp;H7646</f>
        <v>TUBO DE POLIETILENO DE ALTA DENSIDADE(PEAD),RESINA PE80/100,NORMA ISO 4427, CLASSE PN-16, DE=180MM. FORNECIMENTO</v>
      </c>
      <c r="C7646" s="749" t="s">
        <v>21705</v>
      </c>
      <c r="D7646" s="749" t="s">
        <v>21875</v>
      </c>
      <c r="I7646" s="749" t="s">
        <v>236</v>
      </c>
      <c r="J7646" s="749" t="n">
        <v>208.8</v>
      </c>
    </row>
    <row collapsed="false" customFormat="false" customHeight="true" hidden="true" ht="12.75" outlineLevel="0" r="7647">
      <c r="A7647" s="749" t="s">
        <v>21876</v>
      </c>
      <c r="B7647" s="749" t="str">
        <f aca="false">C7647&amp;D7647&amp;E7647&amp;F7647&amp;G7647&amp;H7647</f>
        <v>TUBO DE POLIETILENO DE ALTA DENSIDADE(PEAD),RESINA PE80/100,NORMA ISO 4427, CLASSE PN-16, DE=180MM. FORNECIMENTO</v>
      </c>
      <c r="C7647" s="749" t="s">
        <v>21705</v>
      </c>
      <c r="D7647" s="749" t="s">
        <v>21875</v>
      </c>
      <c r="I7647" s="749" t="s">
        <v>236</v>
      </c>
      <c r="J7647" s="749" t="n">
        <v>208.8</v>
      </c>
    </row>
    <row collapsed="false" customFormat="false" customHeight="true" hidden="true" ht="12.75" outlineLevel="0" r="7648">
      <c r="A7648" s="749" t="s">
        <v>21877</v>
      </c>
      <c r="B7648" s="749" t="str">
        <f aca="false">C7648&amp;D7648&amp;E7648&amp;F7648&amp;G7648&amp;H7648</f>
        <v>TUBO DE POLIETILENO DE ALTA DENSIDADE(PEAD),RESINA PE80/100,NORMA ISO 4427, CLASSE PN-16, DE=200MM. FORNECIMENTO</v>
      </c>
      <c r="C7648" s="749" t="s">
        <v>21705</v>
      </c>
      <c r="D7648" s="749" t="s">
        <v>21878</v>
      </c>
      <c r="I7648" s="749" t="s">
        <v>236</v>
      </c>
      <c r="J7648" s="749" t="n">
        <v>244.8</v>
      </c>
    </row>
    <row collapsed="false" customFormat="false" customHeight="true" hidden="true" ht="12.75" outlineLevel="0" r="7649">
      <c r="A7649" s="749" t="s">
        <v>21879</v>
      </c>
      <c r="B7649" s="749" t="str">
        <f aca="false">C7649&amp;D7649&amp;E7649&amp;F7649&amp;G7649&amp;H7649</f>
        <v>TUBO DE POLIETILENO DE ALTA DENSIDADE(PEAD),RESINA PE80/100,NORMA ISO 4427, CLASSE PN-16, DE=200MM. FORNECIMENTO</v>
      </c>
      <c r="C7649" s="749" t="s">
        <v>21705</v>
      </c>
      <c r="D7649" s="749" t="s">
        <v>21878</v>
      </c>
      <c r="I7649" s="749" t="s">
        <v>236</v>
      </c>
      <c r="J7649" s="749" t="n">
        <v>244.8</v>
      </c>
    </row>
    <row collapsed="false" customFormat="false" customHeight="true" hidden="true" ht="12.75" outlineLevel="0" r="7650">
      <c r="A7650" s="749" t="s">
        <v>21880</v>
      </c>
      <c r="B7650" s="749" t="str">
        <f aca="false">C7650&amp;D7650&amp;E7650&amp;F7650&amp;G7650&amp;H7650</f>
        <v>TUBO DE POLIETILENO DE ALTA DENSIDADE(PEAD),RESINA PE80/100,NORMA ISO 4427, CLASSE PN-16, DE=225MM. FORNECIMENTO</v>
      </c>
      <c r="C7650" s="749" t="s">
        <v>21705</v>
      </c>
      <c r="D7650" s="749" t="s">
        <v>21881</v>
      </c>
      <c r="I7650" s="749" t="s">
        <v>236</v>
      </c>
      <c r="J7650" s="749" t="n">
        <v>326.4</v>
      </c>
    </row>
    <row collapsed="false" customFormat="false" customHeight="true" hidden="true" ht="12.75" outlineLevel="0" r="7651">
      <c r="A7651" s="749" t="s">
        <v>21882</v>
      </c>
      <c r="B7651" s="749" t="str">
        <f aca="false">C7651&amp;D7651&amp;E7651&amp;F7651&amp;G7651&amp;H7651</f>
        <v>TUBO DE POLIETILENO DE ALTA DENSIDADE(PEAD),RESINA PE80/100,NORMA ISO 4427, CLASSE PN-16, DE=225MM. FORNECIMENTO</v>
      </c>
      <c r="C7651" s="749" t="s">
        <v>21705</v>
      </c>
      <c r="D7651" s="749" t="s">
        <v>21881</v>
      </c>
      <c r="I7651" s="749" t="s">
        <v>236</v>
      </c>
      <c r="J7651" s="749" t="n">
        <v>326.4</v>
      </c>
    </row>
    <row collapsed="false" customFormat="false" customHeight="true" hidden="true" ht="12.75" outlineLevel="0" r="7652">
      <c r="A7652" s="749" t="s">
        <v>21883</v>
      </c>
      <c r="B7652" s="749" t="str">
        <f aca="false">C7652&amp;D7652&amp;E7652&amp;F7652&amp;G7652&amp;H7652</f>
        <v>TUBO DE POLIETILENO DE ALTA DENSIDADE(PEAD),RESINA PE80/100,NORMA ISO 4427, CLASSE PN-16, DE=250MM. FORNECIMENTO</v>
      </c>
      <c r="C7652" s="749" t="s">
        <v>21705</v>
      </c>
      <c r="D7652" s="749" t="s">
        <v>21884</v>
      </c>
      <c r="I7652" s="749" t="s">
        <v>236</v>
      </c>
      <c r="J7652" s="749" t="n">
        <v>400.8</v>
      </c>
    </row>
    <row collapsed="false" customFormat="false" customHeight="true" hidden="true" ht="12.75" outlineLevel="0" r="7653">
      <c r="A7653" s="749" t="s">
        <v>21885</v>
      </c>
      <c r="B7653" s="749" t="str">
        <f aca="false">C7653&amp;D7653&amp;E7653&amp;F7653&amp;G7653&amp;H7653</f>
        <v>TUBO DE POLIETILENO DE ALTA DENSIDADE(PEAD),RESINA PE80/100,NORMA ISO 4427, CLASSE PN-16, DE=250MM. FORNECIMENTO</v>
      </c>
      <c r="C7653" s="749" t="s">
        <v>21705</v>
      </c>
      <c r="D7653" s="749" t="s">
        <v>21884</v>
      </c>
      <c r="I7653" s="749" t="s">
        <v>236</v>
      </c>
      <c r="J7653" s="749" t="n">
        <v>400.8</v>
      </c>
    </row>
    <row collapsed="false" customFormat="false" customHeight="true" hidden="true" ht="12.75" outlineLevel="0" r="7654">
      <c r="A7654" s="749" t="s">
        <v>21886</v>
      </c>
      <c r="B7654" s="749" t="str">
        <f aca="false">C7654&amp;D7654&amp;E7654&amp;F7654&amp;G7654&amp;H7654</f>
        <v>TUBO DE POLIETILENO DE ALTA DENSIDADE(PEAD),RESINA PE80/100,NORMA ISO 4427, CLASSE PN-16, DE=280MM. FORNECIMENTO</v>
      </c>
      <c r="C7654" s="749" t="s">
        <v>21705</v>
      </c>
      <c r="D7654" s="749" t="s">
        <v>21887</v>
      </c>
      <c r="I7654" s="749" t="s">
        <v>236</v>
      </c>
      <c r="J7654" s="749" t="n">
        <v>504</v>
      </c>
    </row>
    <row collapsed="false" customFormat="false" customHeight="true" hidden="true" ht="12.75" outlineLevel="0" r="7655">
      <c r="A7655" s="749" t="s">
        <v>21888</v>
      </c>
      <c r="B7655" s="749" t="str">
        <f aca="false">C7655&amp;D7655&amp;E7655&amp;F7655&amp;G7655&amp;H7655</f>
        <v>TUBO DE POLIETILENO DE ALTA DENSIDADE(PEAD),RESINA PE80/100,NORMA ISO 4427, CLASSE PN-16, DE=280MM. FORNECIMENTO</v>
      </c>
      <c r="C7655" s="749" t="s">
        <v>21705</v>
      </c>
      <c r="D7655" s="749" t="s">
        <v>21887</v>
      </c>
      <c r="I7655" s="749" t="s">
        <v>236</v>
      </c>
      <c r="J7655" s="749" t="n">
        <v>504</v>
      </c>
    </row>
    <row collapsed="false" customFormat="false" customHeight="true" hidden="true" ht="12.75" outlineLevel="0" r="7656">
      <c r="A7656" s="749" t="s">
        <v>21889</v>
      </c>
      <c r="B7656" s="749" t="str">
        <f aca="false">C7656&amp;D7656&amp;E7656&amp;F7656&amp;G7656&amp;H7656</f>
        <v>TUBO DE POLIETILENO DE ALTA DENSIDADE(PEAD),RESINA PE80/100,NORMA ISO 4427, CLASSE PN-16, DE=315MM. FORNECIMENTO</v>
      </c>
      <c r="C7656" s="749" t="s">
        <v>21705</v>
      </c>
      <c r="D7656" s="749" t="s">
        <v>21890</v>
      </c>
      <c r="I7656" s="749" t="s">
        <v>236</v>
      </c>
      <c r="J7656" s="749" t="n">
        <v>624</v>
      </c>
    </row>
    <row collapsed="false" customFormat="false" customHeight="true" hidden="true" ht="12.75" outlineLevel="0" r="7657">
      <c r="A7657" s="749" t="s">
        <v>21891</v>
      </c>
      <c r="B7657" s="749" t="str">
        <f aca="false">C7657&amp;D7657&amp;E7657&amp;F7657&amp;G7657&amp;H7657</f>
        <v>TUBO DE POLIETILENO DE ALTA DENSIDADE(PEAD),RESINA PE80/100,NORMA ISO 4427, CLASSE PN-16, DE=315MM. FORNECIMENTO</v>
      </c>
      <c r="C7657" s="749" t="s">
        <v>21705</v>
      </c>
      <c r="D7657" s="749" t="s">
        <v>21890</v>
      </c>
      <c r="I7657" s="749" t="s">
        <v>236</v>
      </c>
      <c r="J7657" s="749" t="n">
        <v>624</v>
      </c>
    </row>
    <row collapsed="false" customFormat="false" customHeight="true" hidden="true" ht="12.75" outlineLevel="0" r="7658">
      <c r="A7658" s="749" t="s">
        <v>21892</v>
      </c>
      <c r="B7658" s="749" t="str">
        <f aca="false">C7658&amp;D7658&amp;E7658&amp;F7658&amp;G7658&amp;H7658</f>
        <v>TUBO DE POLIETILENO DE ALTA DENSIDADE(PEAD),RESINA PE80/100,NORMA ISO 4427, CLASSE PN-16, DE=355MM. FORNECIMENTO</v>
      </c>
      <c r="C7658" s="749" t="s">
        <v>21705</v>
      </c>
      <c r="D7658" s="749" t="s">
        <v>21893</v>
      </c>
      <c r="I7658" s="749" t="s">
        <v>236</v>
      </c>
      <c r="J7658" s="749" t="n">
        <v>792</v>
      </c>
    </row>
    <row collapsed="false" customFormat="false" customHeight="true" hidden="true" ht="12.75" outlineLevel="0" r="7659">
      <c r="A7659" s="749" t="s">
        <v>21894</v>
      </c>
      <c r="B7659" s="749" t="str">
        <f aca="false">C7659&amp;D7659&amp;E7659&amp;F7659&amp;G7659&amp;H7659</f>
        <v>TUBO DE POLIETILENO DE ALTA DENSIDADE(PEAD),RESINA PE80/100,NORMA ISO 4427, CLASSE PN-16, DE=355MM. FORNECIMENTO</v>
      </c>
      <c r="C7659" s="749" t="s">
        <v>21705</v>
      </c>
      <c r="D7659" s="749" t="s">
        <v>21893</v>
      </c>
      <c r="I7659" s="749" t="s">
        <v>236</v>
      </c>
      <c r="J7659" s="749" t="n">
        <v>792</v>
      </c>
    </row>
    <row collapsed="false" customFormat="false" customHeight="true" hidden="true" ht="12.75" outlineLevel="0" r="7660">
      <c r="A7660" s="749" t="s">
        <v>21895</v>
      </c>
      <c r="B7660" s="749" t="str">
        <f aca="false">C7660&amp;D7660&amp;E7660&amp;F7660&amp;G7660&amp;H7660</f>
        <v>TUBO DE POLIETILENO DE ALTA DENSIDADE(PEAD),RESINA PE80/100,NORMA ISO 4427, CLASSE PN-16, DE=400MM. FORNECIMENTO</v>
      </c>
      <c r="C7660" s="749" t="s">
        <v>21705</v>
      </c>
      <c r="D7660" s="749" t="s">
        <v>21896</v>
      </c>
      <c r="I7660" s="749" t="s">
        <v>236</v>
      </c>
      <c r="J7660" s="749" t="n">
        <v>1032</v>
      </c>
    </row>
    <row collapsed="false" customFormat="false" customHeight="true" hidden="true" ht="12.75" outlineLevel="0" r="7661">
      <c r="A7661" s="749" t="s">
        <v>21897</v>
      </c>
      <c r="B7661" s="749" t="str">
        <f aca="false">C7661&amp;D7661&amp;E7661&amp;F7661&amp;G7661&amp;H7661</f>
        <v>TUBO DE POLIETILENO DE ALTA DENSIDADE(PEAD),RESINA PE80/100,NORMA ISO 4427, CLASSE PN-16, DE=400MM. FORNECIMENTO</v>
      </c>
      <c r="C7661" s="749" t="s">
        <v>21705</v>
      </c>
      <c r="D7661" s="749" t="s">
        <v>21896</v>
      </c>
      <c r="I7661" s="749" t="s">
        <v>236</v>
      </c>
      <c r="J7661" s="749" t="n">
        <v>1032</v>
      </c>
    </row>
    <row collapsed="false" customFormat="false" customHeight="true" hidden="true" ht="12.75" outlineLevel="0" r="7662">
      <c r="A7662" s="749" t="s">
        <v>21898</v>
      </c>
      <c r="B7662" s="749" t="str">
        <f aca="false">C7662&amp;D7662&amp;E7662&amp;F7662&amp;G7662&amp;H7662</f>
        <v>TUBO DE POLIETILENO DE ALTA DENSIDADE(PEAD),RESINA PE80/100,NORMA ISO 4427, CLASSE PN-16, DE=450MM. FORNECIMENTO</v>
      </c>
      <c r="C7662" s="749" t="s">
        <v>21705</v>
      </c>
      <c r="D7662" s="749" t="s">
        <v>21899</v>
      </c>
      <c r="I7662" s="749" t="s">
        <v>236</v>
      </c>
      <c r="J7662" s="749" t="n">
        <v>1320</v>
      </c>
    </row>
    <row collapsed="false" customFormat="false" customHeight="true" hidden="true" ht="12.75" outlineLevel="0" r="7663">
      <c r="A7663" s="749" t="s">
        <v>21900</v>
      </c>
      <c r="B7663" s="749" t="str">
        <f aca="false">C7663&amp;D7663&amp;E7663&amp;F7663&amp;G7663&amp;H7663</f>
        <v>TUBO DE POLIETILENO DE ALTA DENSIDADE(PEAD),RESINA PE80/100,NORMA ISO 4427, CLASSE PN-16, DE=450MM. FORNECIMENTO</v>
      </c>
      <c r="C7663" s="749" t="s">
        <v>21705</v>
      </c>
      <c r="D7663" s="749" t="s">
        <v>21899</v>
      </c>
      <c r="I7663" s="749" t="s">
        <v>236</v>
      </c>
      <c r="J7663" s="749" t="n">
        <v>1320</v>
      </c>
    </row>
    <row collapsed="false" customFormat="false" customHeight="true" hidden="true" ht="12.75" outlineLevel="0" r="7664">
      <c r="A7664" s="749" t="s">
        <v>21901</v>
      </c>
      <c r="B7664" s="749" t="str">
        <f aca="false">C7664&amp;D7664&amp;E7664&amp;F7664&amp;G7664&amp;H7664</f>
        <v>TUBO DE POLIETILENO DE ALTA DENSIDADE(PEAD),RESINA PE80/100,NORMA ISO 4427, CLASSE PN-16, DE=500MM. FORNECIMENTO</v>
      </c>
      <c r="C7664" s="749" t="s">
        <v>21705</v>
      </c>
      <c r="D7664" s="749" t="s">
        <v>21902</v>
      </c>
      <c r="I7664" s="749" t="s">
        <v>236</v>
      </c>
      <c r="J7664" s="749" t="n">
        <v>1656</v>
      </c>
    </row>
    <row collapsed="false" customFormat="false" customHeight="true" hidden="true" ht="12.75" outlineLevel="0" r="7665">
      <c r="A7665" s="749" t="s">
        <v>21903</v>
      </c>
      <c r="B7665" s="749" t="str">
        <f aca="false">C7665&amp;D7665&amp;E7665&amp;F7665&amp;G7665&amp;H7665</f>
        <v>TUBO DE POLIETILENO DE ALTA DENSIDADE(PEAD),RESINA PE80/100,NORMA ISO 4427, CLASSE PN-16, DE=500MM. FORNECIMENTO</v>
      </c>
      <c r="C7665" s="749" t="s">
        <v>21705</v>
      </c>
      <c r="D7665" s="749" t="s">
        <v>21902</v>
      </c>
      <c r="I7665" s="749" t="s">
        <v>236</v>
      </c>
      <c r="J7665" s="749" t="n">
        <v>1656</v>
      </c>
    </row>
    <row collapsed="false" customFormat="false" customHeight="true" hidden="true" ht="12.75" outlineLevel="0" r="7666">
      <c r="A7666" s="749" t="s">
        <v>21904</v>
      </c>
      <c r="B7666" s="749" t="str">
        <f aca="false">C7666&amp;D7666&amp;E7666&amp;F7666&amp;G7666&amp;H7666</f>
        <v>TUBO DE POLIETILENO DE ALTA DENSIDADE(PEAD),RESINA PE80/100,NORMA ISO 4427, CLASSE PN-16, DE=560MM. FORNECIMENTO</v>
      </c>
      <c r="C7666" s="749" t="s">
        <v>21705</v>
      </c>
      <c r="D7666" s="749" t="s">
        <v>21905</v>
      </c>
      <c r="I7666" s="749" t="s">
        <v>236</v>
      </c>
      <c r="J7666" s="749" t="n">
        <v>2040</v>
      </c>
    </row>
    <row collapsed="false" customFormat="false" customHeight="true" hidden="true" ht="12.75" outlineLevel="0" r="7667">
      <c r="A7667" s="749" t="s">
        <v>21906</v>
      </c>
      <c r="B7667" s="749" t="str">
        <f aca="false">C7667&amp;D7667&amp;E7667&amp;F7667&amp;G7667&amp;H7667</f>
        <v>TUBO DE POLIETILENO DE ALTA DENSIDADE(PEAD),RESINA PE80/100,NORMA ISO 4427, CLASSE PN-16, DE=560MM. FORNECIMENTO</v>
      </c>
      <c r="C7667" s="749" t="s">
        <v>21705</v>
      </c>
      <c r="D7667" s="749" t="s">
        <v>21905</v>
      </c>
      <c r="I7667" s="749" t="s">
        <v>236</v>
      </c>
      <c r="J7667" s="749" t="n">
        <v>2040</v>
      </c>
    </row>
    <row collapsed="false" customFormat="false" customHeight="true" hidden="true" ht="12.75" outlineLevel="0" r="7668">
      <c r="A7668" s="749" t="s">
        <v>21907</v>
      </c>
      <c r="B7668" s="749" t="str">
        <f aca="false">C7668&amp;D7668&amp;E7668&amp;F7668&amp;G7668&amp;H7668</f>
        <v>COLARINHO DE POLIETILENO DE ALTA DENSIDADE(PEAD),RESINA PE80/100,CLASSE PN-4,DE=63MM.FORNECIMENTO</v>
      </c>
      <c r="C7668" s="749" t="s">
        <v>21908</v>
      </c>
      <c r="D7668" s="749" t="s">
        <v>21909</v>
      </c>
      <c r="I7668" s="749" t="s">
        <v>30</v>
      </c>
      <c r="J7668" s="749" t="n">
        <v>15.95</v>
      </c>
    </row>
    <row collapsed="false" customFormat="false" customHeight="true" hidden="true" ht="12.75" outlineLevel="0" r="7669">
      <c r="A7669" s="749" t="s">
        <v>21910</v>
      </c>
      <c r="B7669" s="749" t="str">
        <f aca="false">C7669&amp;D7669&amp;E7669&amp;F7669&amp;G7669&amp;H7669</f>
        <v>COLARINHO DE POLIETILENO DE ALTA DENSIDADE(PEAD),RESINA PE80/100,CLASSE PN-4,DE=63MM.FORNECIMENTO</v>
      </c>
      <c r="C7669" s="749" t="s">
        <v>21908</v>
      </c>
      <c r="D7669" s="749" t="s">
        <v>21909</v>
      </c>
      <c r="I7669" s="749" t="s">
        <v>30</v>
      </c>
      <c r="J7669" s="749" t="n">
        <v>15.95</v>
      </c>
    </row>
    <row collapsed="false" customFormat="false" customHeight="true" hidden="true" ht="12.75" outlineLevel="0" r="7670">
      <c r="A7670" s="749" t="s">
        <v>21911</v>
      </c>
      <c r="B7670" s="749" t="str">
        <f aca="false">C7670&amp;D7670&amp;E7670&amp;F7670&amp;G7670&amp;H7670</f>
        <v>COLARINHO DE POLIETILENO DE ALTA DENSIDADE(PEAD),RESINA PE80/100,CLASSE PN-4,DE=75MM.FORNECIMENTO</v>
      </c>
      <c r="C7670" s="749" t="s">
        <v>21908</v>
      </c>
      <c r="D7670" s="749" t="s">
        <v>21912</v>
      </c>
      <c r="I7670" s="749" t="s">
        <v>30</v>
      </c>
      <c r="J7670" s="749" t="n">
        <v>18.9</v>
      </c>
    </row>
    <row collapsed="false" customFormat="false" customHeight="true" hidden="true" ht="12.75" outlineLevel="0" r="7671">
      <c r="A7671" s="749" t="s">
        <v>21913</v>
      </c>
      <c r="B7671" s="749" t="str">
        <f aca="false">C7671&amp;D7671&amp;E7671&amp;F7671&amp;G7671&amp;H7671</f>
        <v>COLARINHO DE POLIETILENO DE ALTA DENSIDADE(PEAD),RESINA PE80/100,CLASSE PN-4,DE=75MM.FORNECIMENTO</v>
      </c>
      <c r="C7671" s="749" t="s">
        <v>21908</v>
      </c>
      <c r="D7671" s="749" t="s">
        <v>21912</v>
      </c>
      <c r="I7671" s="749" t="s">
        <v>30</v>
      </c>
      <c r="J7671" s="749" t="n">
        <v>18.9</v>
      </c>
    </row>
    <row collapsed="false" customFormat="false" customHeight="true" hidden="true" ht="12.75" outlineLevel="0" r="7672">
      <c r="A7672" s="749" t="s">
        <v>21914</v>
      </c>
      <c r="B7672" s="749" t="str">
        <f aca="false">C7672&amp;D7672&amp;E7672&amp;F7672&amp;G7672&amp;H7672</f>
        <v>COLARINHO DE POLIETILENO DE ALTA DENSIDADE(PEAD),RESINA PE80/100, CLASSE PN-4, DE=90MM. FORNECIMENTO</v>
      </c>
      <c r="C7672" s="749" t="s">
        <v>21908</v>
      </c>
      <c r="D7672" s="749" t="s">
        <v>21915</v>
      </c>
      <c r="I7672" s="749" t="s">
        <v>30</v>
      </c>
      <c r="J7672" s="749" t="n">
        <v>29.79</v>
      </c>
    </row>
    <row collapsed="false" customFormat="false" customHeight="true" hidden="true" ht="12.75" outlineLevel="0" r="7673">
      <c r="A7673" s="749" t="s">
        <v>21916</v>
      </c>
      <c r="B7673" s="749" t="str">
        <f aca="false">C7673&amp;D7673&amp;E7673&amp;F7673&amp;G7673&amp;H7673</f>
        <v>COLARINHO DE POLIETILENO DE ALTA DENSIDADE(PEAD),RESINA PE80/100, CLASSE PN-4, DE=90MM. FORNECIMENTO</v>
      </c>
      <c r="C7673" s="749" t="s">
        <v>21908</v>
      </c>
      <c r="D7673" s="749" t="s">
        <v>21915</v>
      </c>
      <c r="I7673" s="749" t="s">
        <v>30</v>
      </c>
      <c r="J7673" s="749" t="n">
        <v>29.79</v>
      </c>
    </row>
    <row collapsed="false" customFormat="false" customHeight="true" hidden="true" ht="12.75" outlineLevel="0" r="7674">
      <c r="A7674" s="749" t="s">
        <v>21917</v>
      </c>
      <c r="B7674" s="749" t="str">
        <f aca="false">C7674&amp;D7674&amp;E7674&amp;F7674&amp;G7674&amp;H7674</f>
        <v>COLARINHO DE POLIETILENO DE ALTA DENSIDADE(PEAD),RESINA PE80/100, CLASSE PN-4, DE=110MM. FORNECIMENTO</v>
      </c>
      <c r="C7674" s="749" t="s">
        <v>21908</v>
      </c>
      <c r="D7674" s="749" t="s">
        <v>21918</v>
      </c>
      <c r="I7674" s="749" t="s">
        <v>30</v>
      </c>
      <c r="J7674" s="749" t="n">
        <v>46.16</v>
      </c>
    </row>
    <row collapsed="false" customFormat="false" customHeight="true" hidden="true" ht="12.75" outlineLevel="0" r="7675">
      <c r="A7675" s="749" t="s">
        <v>21919</v>
      </c>
      <c r="B7675" s="749" t="str">
        <f aca="false">C7675&amp;D7675&amp;E7675&amp;F7675&amp;G7675&amp;H7675</f>
        <v>COLARINHO DE POLIETILENO DE ALTA DENSIDADE(PEAD),RESINA PE80/100, CLASSE PN-4, DE=110MM. FORNECIMENTO</v>
      </c>
      <c r="C7675" s="749" t="s">
        <v>21908</v>
      </c>
      <c r="D7675" s="749" t="s">
        <v>21918</v>
      </c>
      <c r="I7675" s="749" t="s">
        <v>30</v>
      </c>
      <c r="J7675" s="749" t="n">
        <v>46.16</v>
      </c>
    </row>
    <row collapsed="false" customFormat="false" customHeight="true" hidden="true" ht="12.75" outlineLevel="0" r="7676">
      <c r="A7676" s="749" t="s">
        <v>21920</v>
      </c>
      <c r="B7676" s="749" t="str">
        <f aca="false">C7676&amp;D7676&amp;E7676&amp;F7676&amp;G7676&amp;H7676</f>
        <v>COLARINHO DE POLIETILENO DE ALTA DENSIDADE(PEAD),RESINA PE80/100, CLASSE PN-4, DE=125MM. FORNECIMENTO</v>
      </c>
      <c r="C7676" s="749" t="s">
        <v>21908</v>
      </c>
      <c r="D7676" s="749" t="s">
        <v>21921</v>
      </c>
      <c r="I7676" s="749" t="s">
        <v>30</v>
      </c>
      <c r="J7676" s="749" t="n">
        <v>52.74</v>
      </c>
    </row>
    <row collapsed="false" customFormat="false" customHeight="true" hidden="true" ht="12.75" outlineLevel="0" r="7677">
      <c r="A7677" s="749" t="s">
        <v>21922</v>
      </c>
      <c r="B7677" s="749" t="str">
        <f aca="false">C7677&amp;D7677&amp;E7677&amp;F7677&amp;G7677&amp;H7677</f>
        <v>COLARINHO DE POLIETILENO DE ALTA DENSIDADE(PEAD),RESINA PE80/100, CLASSE PN-4, DE=125MM. FORNECIMENTO</v>
      </c>
      <c r="C7677" s="749" t="s">
        <v>21908</v>
      </c>
      <c r="D7677" s="749" t="s">
        <v>21921</v>
      </c>
      <c r="I7677" s="749" t="s">
        <v>30</v>
      </c>
      <c r="J7677" s="749" t="n">
        <v>52.74</v>
      </c>
    </row>
    <row collapsed="false" customFormat="false" customHeight="true" hidden="true" ht="12.75" outlineLevel="0" r="7678">
      <c r="A7678" s="749" t="s">
        <v>21923</v>
      </c>
      <c r="B7678" s="749" t="str">
        <f aca="false">C7678&amp;D7678&amp;E7678&amp;F7678&amp;G7678&amp;H7678</f>
        <v>COLARINHO DE POLIETILENO DE ALTA DENSIDADE(PEAD),RESINA PE80/100, CLASSE PN-4, DE=140MM. FORNECIMENTO</v>
      </c>
      <c r="C7678" s="749" t="s">
        <v>21908</v>
      </c>
      <c r="D7678" s="749" t="s">
        <v>21924</v>
      </c>
      <c r="I7678" s="749" t="s">
        <v>30</v>
      </c>
      <c r="J7678" s="749" t="n">
        <v>66.18</v>
      </c>
    </row>
    <row collapsed="false" customFormat="false" customHeight="true" hidden="true" ht="12.75" outlineLevel="0" r="7679">
      <c r="A7679" s="749" t="s">
        <v>21925</v>
      </c>
      <c r="B7679" s="749" t="str">
        <f aca="false">C7679&amp;D7679&amp;E7679&amp;F7679&amp;G7679&amp;H7679</f>
        <v>COLARINHO DE POLIETILENO DE ALTA DENSIDADE(PEAD),RESINA PE80/100, CLASSE PN-4, DE=140MM. FORNECIMENTO</v>
      </c>
      <c r="C7679" s="749" t="s">
        <v>21908</v>
      </c>
      <c r="D7679" s="749" t="s">
        <v>21924</v>
      </c>
      <c r="I7679" s="749" t="s">
        <v>30</v>
      </c>
      <c r="J7679" s="749" t="n">
        <v>66.18</v>
      </c>
    </row>
    <row collapsed="false" customFormat="false" customHeight="true" hidden="true" ht="12.75" outlineLevel="0" r="7680">
      <c r="A7680" s="749" t="s">
        <v>21926</v>
      </c>
      <c r="B7680" s="749" t="str">
        <f aca="false">C7680&amp;D7680&amp;E7680&amp;F7680&amp;G7680&amp;H7680</f>
        <v>COLARINHO DE POLIETILENO DE ALTA DENSIDADE(PEAD),RESINA PE80/100, CLASSE PN-4, DE=160MM. FORNECIMENTO</v>
      </c>
      <c r="C7680" s="749" t="s">
        <v>21908</v>
      </c>
      <c r="D7680" s="749" t="s">
        <v>21927</v>
      </c>
      <c r="I7680" s="749" t="s">
        <v>30</v>
      </c>
      <c r="J7680" s="749" t="n">
        <v>80.76</v>
      </c>
    </row>
    <row collapsed="false" customFormat="false" customHeight="true" hidden="true" ht="12.75" outlineLevel="0" r="7681">
      <c r="A7681" s="749" t="s">
        <v>21928</v>
      </c>
      <c r="B7681" s="749" t="str">
        <f aca="false">C7681&amp;D7681&amp;E7681&amp;F7681&amp;G7681&amp;H7681</f>
        <v>COLARINHO DE POLIETILENO DE ALTA DENSIDADE(PEAD),RESINA PE80/100, CLASSE PN-4, DE=160MM. FORNECIMENTO</v>
      </c>
      <c r="C7681" s="749" t="s">
        <v>21908</v>
      </c>
      <c r="D7681" s="749" t="s">
        <v>21927</v>
      </c>
      <c r="I7681" s="749" t="s">
        <v>30</v>
      </c>
      <c r="J7681" s="749" t="n">
        <v>80.76</v>
      </c>
    </row>
    <row collapsed="false" customFormat="false" customHeight="true" hidden="true" ht="12.75" outlineLevel="0" r="7682">
      <c r="A7682" s="749" t="s">
        <v>21929</v>
      </c>
      <c r="B7682" s="749" t="str">
        <f aca="false">C7682&amp;D7682&amp;E7682&amp;F7682&amp;G7682&amp;H7682</f>
        <v>COLARINHO DE POLIETILENO DE ALTA DENSIDADE(PEAD),RESINA PE80/100, CLASSE PN-4, DE=180MM. FORNECIMENTO</v>
      </c>
      <c r="C7682" s="749" t="s">
        <v>21908</v>
      </c>
      <c r="D7682" s="749" t="s">
        <v>21930</v>
      </c>
      <c r="I7682" s="749" t="s">
        <v>30</v>
      </c>
      <c r="J7682" s="749" t="n">
        <v>102.84</v>
      </c>
    </row>
    <row collapsed="false" customFormat="false" customHeight="true" hidden="true" ht="12.75" outlineLevel="0" r="7683">
      <c r="A7683" s="749" t="s">
        <v>21931</v>
      </c>
      <c r="B7683" s="749" t="str">
        <f aca="false">C7683&amp;D7683&amp;E7683&amp;F7683&amp;G7683&amp;H7683</f>
        <v>COLARINHO DE POLIETILENO DE ALTA DENSIDADE(PEAD),RESINA PE80/100, CLASSE PN-4, DE=180MM. FORNECIMENTO</v>
      </c>
      <c r="C7683" s="749" t="s">
        <v>21908</v>
      </c>
      <c r="D7683" s="749" t="s">
        <v>21930</v>
      </c>
      <c r="I7683" s="749" t="s">
        <v>30</v>
      </c>
      <c r="J7683" s="749" t="n">
        <v>102.84</v>
      </c>
    </row>
    <row collapsed="false" customFormat="false" customHeight="true" hidden="true" ht="12.75" outlineLevel="0" r="7684">
      <c r="A7684" s="749" t="s">
        <v>21932</v>
      </c>
      <c r="B7684" s="749" t="str">
        <f aca="false">C7684&amp;D7684&amp;E7684&amp;F7684&amp;G7684&amp;H7684</f>
        <v>COLARINHO DE POLIETILENO DE ALTA DENSIDADE(PEAD),RESINA PE80/100, CLASSE PN-4, DE=200MM. FORNECIMENTO</v>
      </c>
      <c r="C7684" s="749" t="s">
        <v>21908</v>
      </c>
      <c r="D7684" s="749" t="s">
        <v>21933</v>
      </c>
      <c r="I7684" s="749" t="s">
        <v>30</v>
      </c>
      <c r="J7684" s="749" t="n">
        <v>138.13</v>
      </c>
    </row>
    <row collapsed="false" customFormat="false" customHeight="true" hidden="true" ht="12.75" outlineLevel="0" r="7685">
      <c r="A7685" s="749" t="s">
        <v>21934</v>
      </c>
      <c r="B7685" s="749" t="str">
        <f aca="false">C7685&amp;D7685&amp;E7685&amp;F7685&amp;G7685&amp;H7685</f>
        <v>COLARINHO DE POLIETILENO DE ALTA DENSIDADE(PEAD),RESINA PE80/100, CLASSE PN-4, DE=200MM. FORNECIMENTO</v>
      </c>
      <c r="C7685" s="749" t="s">
        <v>21908</v>
      </c>
      <c r="D7685" s="749" t="s">
        <v>21933</v>
      </c>
      <c r="I7685" s="749" t="s">
        <v>30</v>
      </c>
      <c r="J7685" s="749" t="n">
        <v>138.13</v>
      </c>
    </row>
    <row collapsed="false" customFormat="false" customHeight="true" hidden="true" ht="12.75" outlineLevel="0" r="7686">
      <c r="A7686" s="749" t="s">
        <v>21935</v>
      </c>
      <c r="B7686" s="749" t="str">
        <f aca="false">C7686&amp;D7686&amp;E7686&amp;F7686&amp;G7686&amp;H7686</f>
        <v>COLARINHO DE POLIETILENO DE ALTA DENSIDADE(PEAD),RESINA PE80/100, CLASSE PN-4, DE=225MM. FORNECIMENTO</v>
      </c>
      <c r="C7686" s="749" t="s">
        <v>21908</v>
      </c>
      <c r="D7686" s="749" t="s">
        <v>21936</v>
      </c>
      <c r="I7686" s="749" t="s">
        <v>30</v>
      </c>
      <c r="J7686" s="749" t="n">
        <v>204.73</v>
      </c>
    </row>
    <row collapsed="false" customFormat="false" customHeight="true" hidden="true" ht="12.75" outlineLevel="0" r="7687">
      <c r="A7687" s="749" t="s">
        <v>21937</v>
      </c>
      <c r="B7687" s="749" t="str">
        <f aca="false">C7687&amp;D7687&amp;E7687&amp;F7687&amp;G7687&amp;H7687</f>
        <v>COLARINHO DE POLIETILENO DE ALTA DENSIDADE(PEAD),RESINA PE80/100, CLASSE PN-4, DE=225MM. FORNECIMENTO</v>
      </c>
      <c r="C7687" s="749" t="s">
        <v>21908</v>
      </c>
      <c r="D7687" s="749" t="s">
        <v>21936</v>
      </c>
      <c r="I7687" s="749" t="s">
        <v>30</v>
      </c>
      <c r="J7687" s="749" t="n">
        <v>204.73</v>
      </c>
    </row>
    <row collapsed="false" customFormat="false" customHeight="true" hidden="true" ht="12.75" outlineLevel="0" r="7688">
      <c r="A7688" s="749" t="s">
        <v>21938</v>
      </c>
      <c r="B7688" s="749" t="str">
        <f aca="false">C7688&amp;D7688&amp;E7688&amp;F7688&amp;G7688&amp;H7688</f>
        <v>COLARINHO DE POLIETILENO DE ALTA DENSIDADE(PEAD),RESINA PE80/100, CLASSE PN-4, DE=250MM. FORNECIMENTO</v>
      </c>
      <c r="C7688" s="749" t="s">
        <v>21908</v>
      </c>
      <c r="D7688" s="749" t="s">
        <v>21939</v>
      </c>
      <c r="I7688" s="749" t="s">
        <v>30</v>
      </c>
      <c r="J7688" s="749" t="n">
        <v>213.25</v>
      </c>
    </row>
    <row collapsed="false" customFormat="false" customHeight="true" hidden="true" ht="12.75" outlineLevel="0" r="7689">
      <c r="A7689" s="749" t="s">
        <v>21940</v>
      </c>
      <c r="B7689" s="749" t="str">
        <f aca="false">C7689&amp;D7689&amp;E7689&amp;F7689&amp;G7689&amp;H7689</f>
        <v>COLARINHO DE POLIETILENO DE ALTA DENSIDADE(PEAD),RESINA PE80/100, CLASSE PN-4, DE=250MM. FORNECIMENTO</v>
      </c>
      <c r="C7689" s="749" t="s">
        <v>21908</v>
      </c>
      <c r="D7689" s="749" t="s">
        <v>21939</v>
      </c>
      <c r="I7689" s="749" t="s">
        <v>30</v>
      </c>
      <c r="J7689" s="749" t="n">
        <v>213.25</v>
      </c>
    </row>
    <row collapsed="false" customFormat="false" customHeight="true" hidden="true" ht="12.75" outlineLevel="0" r="7690">
      <c r="A7690" s="749" t="s">
        <v>21941</v>
      </c>
      <c r="B7690" s="749" t="str">
        <f aca="false">C7690&amp;D7690&amp;E7690&amp;F7690&amp;G7690&amp;H7690</f>
        <v>COLARINHO DE POLIETILENO DE ALTA DENSIDADE(PEAD),RESINA PE80/100, CLASSE PN-4, DE=280MM. FORNECIMENTO</v>
      </c>
      <c r="C7690" s="749" t="s">
        <v>21908</v>
      </c>
      <c r="D7690" s="749" t="s">
        <v>21942</v>
      </c>
      <c r="I7690" s="749" t="s">
        <v>30</v>
      </c>
      <c r="J7690" s="749" t="n">
        <v>253.27</v>
      </c>
    </row>
    <row collapsed="false" customFormat="false" customHeight="true" hidden="true" ht="12.75" outlineLevel="0" r="7691">
      <c r="A7691" s="749" t="s">
        <v>21943</v>
      </c>
      <c r="B7691" s="749" t="str">
        <f aca="false">C7691&amp;D7691&amp;E7691&amp;F7691&amp;G7691&amp;H7691</f>
        <v>COLARINHO DE POLIETILENO DE ALTA DENSIDADE(PEAD),RESINA PE80/100, CLASSE PN-4, DE=280MM. FORNECIMENTO</v>
      </c>
      <c r="C7691" s="749" t="s">
        <v>21908</v>
      </c>
      <c r="D7691" s="749" t="s">
        <v>21942</v>
      </c>
      <c r="I7691" s="749" t="s">
        <v>30</v>
      </c>
      <c r="J7691" s="749" t="n">
        <v>253.27</v>
      </c>
    </row>
    <row collapsed="false" customFormat="false" customHeight="true" hidden="true" ht="12.75" outlineLevel="0" r="7692">
      <c r="A7692" s="749" t="s">
        <v>21944</v>
      </c>
      <c r="B7692" s="749" t="str">
        <f aca="false">C7692&amp;D7692&amp;E7692&amp;F7692&amp;G7692&amp;H7692</f>
        <v>COLARINHO DE POLIETILENO DE ALTA DENSIDADE(PEAD),RESINA PE80/100, CLASSE PN-4, DE=315MM. FORNECIMENTO</v>
      </c>
      <c r="C7692" s="749" t="s">
        <v>21908</v>
      </c>
      <c r="D7692" s="749" t="s">
        <v>21945</v>
      </c>
      <c r="I7692" s="749" t="s">
        <v>30</v>
      </c>
      <c r="J7692" s="749" t="n">
        <v>538</v>
      </c>
    </row>
    <row collapsed="false" customFormat="false" customHeight="true" hidden="true" ht="12.75" outlineLevel="0" r="7693">
      <c r="A7693" s="749" t="s">
        <v>21946</v>
      </c>
      <c r="B7693" s="749" t="str">
        <f aca="false">C7693&amp;D7693&amp;E7693&amp;F7693&amp;G7693&amp;H7693</f>
        <v>COLARINHO DE POLIETILENO DE ALTA DENSIDADE(PEAD),RESINA PE80/100, CLASSE PN-4, DE=315MM. FORNECIMENTO</v>
      </c>
      <c r="C7693" s="749" t="s">
        <v>21908</v>
      </c>
      <c r="D7693" s="749" t="s">
        <v>21945</v>
      </c>
      <c r="I7693" s="749" t="s">
        <v>30</v>
      </c>
      <c r="J7693" s="749" t="n">
        <v>538</v>
      </c>
    </row>
    <row collapsed="false" customFormat="false" customHeight="true" hidden="true" ht="12.75" outlineLevel="0" r="7694">
      <c r="A7694" s="749" t="s">
        <v>21947</v>
      </c>
      <c r="B7694" s="749" t="str">
        <f aca="false">C7694&amp;D7694&amp;E7694&amp;F7694&amp;G7694&amp;H7694</f>
        <v>COLARINHO DE POLIETILENO DE ALTA DENSIDADE(PEAD),RESINA PE80/100, CLASSE PN-4, DE=355MM. FORNECIMENTO</v>
      </c>
      <c r="C7694" s="749" t="s">
        <v>21908</v>
      </c>
      <c r="D7694" s="749" t="s">
        <v>21948</v>
      </c>
      <c r="I7694" s="749" t="s">
        <v>30</v>
      </c>
      <c r="J7694" s="749" t="n">
        <v>548.56</v>
      </c>
    </row>
    <row collapsed="false" customFormat="false" customHeight="true" hidden="true" ht="12.75" outlineLevel="0" r="7695">
      <c r="A7695" s="749" t="s">
        <v>21949</v>
      </c>
      <c r="B7695" s="749" t="str">
        <f aca="false">C7695&amp;D7695&amp;E7695&amp;F7695&amp;G7695&amp;H7695</f>
        <v>COLARINHO DE POLIETILENO DE ALTA DENSIDADE(PEAD),RESINA PE80/100, CLASSE PN-4, DE=355MM. FORNECIMENTO</v>
      </c>
      <c r="C7695" s="749" t="s">
        <v>21908</v>
      </c>
      <c r="D7695" s="749" t="s">
        <v>21948</v>
      </c>
      <c r="I7695" s="749" t="s">
        <v>30</v>
      </c>
      <c r="J7695" s="749" t="n">
        <v>548.56</v>
      </c>
    </row>
    <row collapsed="false" customFormat="false" customHeight="true" hidden="true" ht="12.75" outlineLevel="0" r="7696">
      <c r="A7696" s="749" t="s">
        <v>21950</v>
      </c>
      <c r="B7696" s="749" t="str">
        <f aca="false">C7696&amp;D7696&amp;E7696&amp;F7696&amp;G7696&amp;H7696</f>
        <v>COLARINHO DE POLIETILENO DE ALTA DENSIDADE(PEAD),RESINA PE80/100, CLASSE PN-4, DE=400MM. FORNECIMENTO</v>
      </c>
      <c r="C7696" s="749" t="s">
        <v>21908</v>
      </c>
      <c r="D7696" s="749" t="s">
        <v>21951</v>
      </c>
      <c r="I7696" s="749" t="s">
        <v>30</v>
      </c>
      <c r="J7696" s="749" t="n">
        <v>563.42</v>
      </c>
    </row>
    <row collapsed="false" customFormat="false" customHeight="true" hidden="true" ht="12.75" outlineLevel="0" r="7697">
      <c r="A7697" s="749" t="s">
        <v>21952</v>
      </c>
      <c r="B7697" s="749" t="str">
        <f aca="false">C7697&amp;D7697&amp;E7697&amp;F7697&amp;G7697&amp;H7697</f>
        <v>COLARINHO DE POLIETILENO DE ALTA DENSIDADE(PEAD),RESINA PE80/100, CLASSE PN-4, DE=400MM. FORNECIMENTO</v>
      </c>
      <c r="C7697" s="749" t="s">
        <v>21908</v>
      </c>
      <c r="D7697" s="749" t="s">
        <v>21951</v>
      </c>
      <c r="I7697" s="749" t="s">
        <v>30</v>
      </c>
      <c r="J7697" s="749" t="n">
        <v>563.42</v>
      </c>
    </row>
    <row collapsed="false" customFormat="false" customHeight="true" hidden="true" ht="12.75" outlineLevel="0" r="7698">
      <c r="A7698" s="749" t="s">
        <v>21953</v>
      </c>
      <c r="B7698" s="749" t="str">
        <f aca="false">C7698&amp;D7698&amp;E7698&amp;F7698&amp;G7698&amp;H7698</f>
        <v>COLARINHO DE POLIETILENO DE ALTA DENSIDADE(PEAD),RESINA PE80/100, CLASSE PN-4, DE=450MM. FORNECIMENTO</v>
      </c>
      <c r="C7698" s="749" t="s">
        <v>21908</v>
      </c>
      <c r="D7698" s="749" t="s">
        <v>21954</v>
      </c>
      <c r="I7698" s="749" t="s">
        <v>30</v>
      </c>
      <c r="J7698" s="749" t="n">
        <v>583.98</v>
      </c>
    </row>
    <row collapsed="false" customFormat="false" customHeight="true" hidden="true" ht="12.75" outlineLevel="0" r="7699">
      <c r="A7699" s="749" t="s">
        <v>21955</v>
      </c>
      <c r="B7699" s="749" t="str">
        <f aca="false">C7699&amp;D7699&amp;E7699&amp;F7699&amp;G7699&amp;H7699</f>
        <v>COLARINHO DE POLIETILENO DE ALTA DENSIDADE(PEAD),RESINA PE80/100, CLASSE PN-4, DE=450MM. FORNECIMENTO</v>
      </c>
      <c r="C7699" s="749" t="s">
        <v>21908</v>
      </c>
      <c r="D7699" s="749" t="s">
        <v>21954</v>
      </c>
      <c r="I7699" s="749" t="s">
        <v>30</v>
      </c>
      <c r="J7699" s="749" t="n">
        <v>583.98</v>
      </c>
    </row>
    <row collapsed="false" customFormat="false" customHeight="true" hidden="true" ht="12.75" outlineLevel="0" r="7700">
      <c r="A7700" s="749" t="s">
        <v>21956</v>
      </c>
      <c r="B7700" s="749" t="str">
        <f aca="false">C7700&amp;D7700&amp;E7700&amp;F7700&amp;G7700&amp;H7700</f>
        <v>COLARINHO DE POLIETILENO DE ALTA DENSIDADE(PEAD),RESINA PE80/100, CLASSE PN-4, DE=500MM. FORNECIMENTO</v>
      </c>
      <c r="C7700" s="749" t="s">
        <v>21908</v>
      </c>
      <c r="D7700" s="749" t="s">
        <v>21957</v>
      </c>
      <c r="I7700" s="749" t="s">
        <v>30</v>
      </c>
      <c r="J7700" s="749" t="n">
        <v>663.56</v>
      </c>
    </row>
    <row collapsed="false" customFormat="false" customHeight="true" hidden="true" ht="12.75" outlineLevel="0" r="7701">
      <c r="A7701" s="749" t="s">
        <v>21958</v>
      </c>
      <c r="B7701" s="749" t="str">
        <f aca="false">C7701&amp;D7701&amp;E7701&amp;F7701&amp;G7701&amp;H7701</f>
        <v>COLARINHO DE POLIETILENO DE ALTA DENSIDADE(PEAD),RESINA PE80/100, CLASSE PN-4, DE=500MM. FORNECIMENTO</v>
      </c>
      <c r="C7701" s="749" t="s">
        <v>21908</v>
      </c>
      <c r="D7701" s="749" t="s">
        <v>21957</v>
      </c>
      <c r="I7701" s="749" t="s">
        <v>30</v>
      </c>
      <c r="J7701" s="749" t="n">
        <v>663.56</v>
      </c>
    </row>
    <row collapsed="false" customFormat="false" customHeight="true" hidden="true" ht="12.75" outlineLevel="0" r="7702">
      <c r="A7702" s="749" t="s">
        <v>21959</v>
      </c>
      <c r="B7702" s="749" t="str">
        <f aca="false">C7702&amp;D7702&amp;E7702&amp;F7702&amp;G7702&amp;H7702</f>
        <v>COLARINHO DE POLIETILENO DE ALTA DENSIDADE(PEAD),RESINA PE80/100, CLASSE PN-4, DE=560MM. FORNECIMENTO</v>
      </c>
      <c r="C7702" s="749" t="s">
        <v>21908</v>
      </c>
      <c r="D7702" s="749" t="s">
        <v>21960</v>
      </c>
      <c r="I7702" s="749" t="s">
        <v>30</v>
      </c>
      <c r="J7702" s="749" t="n">
        <v>1344.16</v>
      </c>
    </row>
    <row collapsed="false" customFormat="false" customHeight="true" hidden="true" ht="12.75" outlineLevel="0" r="7703">
      <c r="A7703" s="749" t="s">
        <v>21961</v>
      </c>
      <c r="B7703" s="749" t="str">
        <f aca="false">C7703&amp;D7703&amp;E7703&amp;F7703&amp;G7703&amp;H7703</f>
        <v>COLARINHO DE POLIETILENO DE ALTA DENSIDADE(PEAD),RESINA PE80/100, CLASSE PN-4, DE=560MM. FORNECIMENTO</v>
      </c>
      <c r="C7703" s="749" t="s">
        <v>21908</v>
      </c>
      <c r="D7703" s="749" t="s">
        <v>21960</v>
      </c>
      <c r="I7703" s="749" t="s">
        <v>30</v>
      </c>
      <c r="J7703" s="749" t="n">
        <v>1344.16</v>
      </c>
    </row>
    <row collapsed="false" customFormat="false" customHeight="true" hidden="true" ht="12.75" outlineLevel="0" r="7704">
      <c r="A7704" s="749" t="s">
        <v>21962</v>
      </c>
      <c r="B7704" s="749" t="str">
        <f aca="false">C7704&amp;D7704&amp;E7704&amp;F7704&amp;G7704&amp;H7704</f>
        <v>COLARINHO DE POLIETILENO DE ALTA DENSIDADE(PEAD),RESINA PE80/100, CLASSE PN-4, DE=630MM. FORNECIMENTO</v>
      </c>
      <c r="C7704" s="749" t="s">
        <v>21908</v>
      </c>
      <c r="D7704" s="749" t="s">
        <v>21963</v>
      </c>
      <c r="I7704" s="749" t="s">
        <v>30</v>
      </c>
      <c r="J7704" s="749" t="n">
        <v>1394.82</v>
      </c>
    </row>
    <row collapsed="false" customFormat="false" customHeight="true" hidden="true" ht="12.75" outlineLevel="0" r="7705">
      <c r="A7705" s="749" t="s">
        <v>21964</v>
      </c>
      <c r="B7705" s="749" t="str">
        <f aca="false">C7705&amp;D7705&amp;E7705&amp;F7705&amp;G7705&amp;H7705</f>
        <v>COLARINHO DE POLIETILENO DE ALTA DENSIDADE(PEAD),RESINA PE80/100, CLASSE PN-4, DE=630MM. FORNECIMENTO</v>
      </c>
      <c r="C7705" s="749" t="s">
        <v>21908</v>
      </c>
      <c r="D7705" s="749" t="s">
        <v>21963</v>
      </c>
      <c r="I7705" s="749" t="s">
        <v>30</v>
      </c>
      <c r="J7705" s="749" t="n">
        <v>1394.82</v>
      </c>
    </row>
    <row collapsed="false" customFormat="false" customHeight="true" hidden="true" ht="12.75" outlineLevel="0" r="7706">
      <c r="A7706" s="749" t="s">
        <v>21965</v>
      </c>
      <c r="B7706" s="749" t="str">
        <f aca="false">C7706&amp;D7706&amp;E7706&amp;F7706&amp;G7706&amp;H7706</f>
        <v>COLARINHO DE POLIETILENO DE ALTA DENSIDADE(PEAD),RESINA PE80/100, CLASSE PN-4, DE=800MM. FORNECIMENTO</v>
      </c>
      <c r="C7706" s="749" t="s">
        <v>21908</v>
      </c>
      <c r="D7706" s="749" t="s">
        <v>21966</v>
      </c>
      <c r="I7706" s="749" t="s">
        <v>30</v>
      </c>
      <c r="J7706" s="749" t="n">
        <v>2876.06</v>
      </c>
    </row>
    <row collapsed="false" customFormat="false" customHeight="true" hidden="true" ht="12.75" outlineLevel="0" r="7707">
      <c r="A7707" s="749" t="s">
        <v>21967</v>
      </c>
      <c r="B7707" s="749" t="str">
        <f aca="false">C7707&amp;D7707&amp;E7707&amp;F7707&amp;G7707&amp;H7707</f>
        <v>COLARINHO DE POLIETILENO DE ALTA DENSIDADE(PEAD),RESINA PE80/100, CLASSE PN-4, DE=800MM. FORNECIMENTO</v>
      </c>
      <c r="C7707" s="749" t="s">
        <v>21908</v>
      </c>
      <c r="D7707" s="749" t="s">
        <v>21966</v>
      </c>
      <c r="I7707" s="749" t="s">
        <v>30</v>
      </c>
      <c r="J7707" s="749" t="n">
        <v>2876.06</v>
      </c>
    </row>
    <row collapsed="false" customFormat="false" customHeight="true" hidden="true" ht="12.75" outlineLevel="0" r="7708">
      <c r="A7708" s="749" t="s">
        <v>21968</v>
      </c>
      <c r="B7708" s="749" t="str">
        <f aca="false">C7708&amp;D7708&amp;E7708&amp;F7708&amp;G7708&amp;H7708</f>
        <v>COLARINHO DE POLIETILENO DE ALTA DENSIDADE(PEAD),RESINA PE80/100, CLASSE PN-4, DE=900MM. FORNECIMENTO</v>
      </c>
      <c r="C7708" s="749" t="s">
        <v>21908</v>
      </c>
      <c r="D7708" s="749" t="s">
        <v>21969</v>
      </c>
      <c r="I7708" s="749" t="s">
        <v>30</v>
      </c>
      <c r="J7708" s="749" t="n">
        <v>3231.54</v>
      </c>
    </row>
    <row collapsed="false" customFormat="false" customHeight="true" hidden="true" ht="12.75" outlineLevel="0" r="7709">
      <c r="A7709" s="749" t="s">
        <v>21970</v>
      </c>
      <c r="B7709" s="749" t="str">
        <f aca="false">C7709&amp;D7709&amp;E7709&amp;F7709&amp;G7709&amp;H7709</f>
        <v>COLARINHO DE POLIETILENO DE ALTA DENSIDADE(PEAD),RESINA PE80/100, CLASSE PN-4, DE=900MM. FORNECIMENTO</v>
      </c>
      <c r="C7709" s="749" t="s">
        <v>21908</v>
      </c>
      <c r="D7709" s="749" t="s">
        <v>21969</v>
      </c>
      <c r="I7709" s="749" t="s">
        <v>30</v>
      </c>
      <c r="J7709" s="749" t="n">
        <v>3231.54</v>
      </c>
    </row>
    <row collapsed="false" customFormat="false" customHeight="true" hidden="true" ht="12.75" outlineLevel="0" r="7710">
      <c r="A7710" s="749" t="s">
        <v>21971</v>
      </c>
      <c r="B7710" s="749" t="str">
        <f aca="false">C7710&amp;D7710&amp;E7710&amp;F7710&amp;G7710&amp;H7710</f>
        <v>COLARINHO DE POLIETILENO DE ALTA DENSIDADE(PEAD),RESINA PE80/100, CLASSE PN-4, DE=1000MM. FORNECIMENTO</v>
      </c>
      <c r="C7710" s="749" t="s">
        <v>21908</v>
      </c>
      <c r="D7710" s="749" t="s">
        <v>21972</v>
      </c>
      <c r="I7710" s="749" t="s">
        <v>30</v>
      </c>
      <c r="J7710" s="749" t="n">
        <v>5995.38</v>
      </c>
    </row>
    <row collapsed="false" customFormat="false" customHeight="true" hidden="true" ht="12.75" outlineLevel="0" r="7711">
      <c r="A7711" s="749" t="s">
        <v>21973</v>
      </c>
      <c r="B7711" s="749" t="str">
        <f aca="false">C7711&amp;D7711&amp;E7711&amp;F7711&amp;G7711&amp;H7711</f>
        <v>COLARINHO DE POLIETILENO DE ALTA DENSIDADE(PEAD),RESINA PE80/100, CLASSE PN-4, DE=1000MM. FORNECIMENTO</v>
      </c>
      <c r="C7711" s="749" t="s">
        <v>21908</v>
      </c>
      <c r="D7711" s="749" t="s">
        <v>21972</v>
      </c>
      <c r="I7711" s="749" t="s">
        <v>30</v>
      </c>
      <c r="J7711" s="749" t="n">
        <v>5995.38</v>
      </c>
    </row>
    <row collapsed="false" customFormat="false" customHeight="true" hidden="true" ht="12.75" outlineLevel="0" r="7712">
      <c r="A7712" s="749" t="s">
        <v>21974</v>
      </c>
      <c r="B7712" s="749" t="str">
        <f aca="false">C7712&amp;D7712&amp;E7712&amp;F7712&amp;G7712&amp;H7712</f>
        <v>COLARINHO DE POLIETILENO DE ALTA DENSIDADE(PEAD),RESINA PE80/100, CLASSE PN-4, DE=1200MM. FORNECIMENTO</v>
      </c>
      <c r="C7712" s="749" t="s">
        <v>21908</v>
      </c>
      <c r="D7712" s="749" t="s">
        <v>21975</v>
      </c>
      <c r="I7712" s="749" t="s">
        <v>30</v>
      </c>
      <c r="J7712" s="749" t="n">
        <v>6353.68</v>
      </c>
    </row>
    <row collapsed="false" customFormat="false" customHeight="true" hidden="true" ht="12.75" outlineLevel="0" r="7713">
      <c r="A7713" s="749" t="s">
        <v>21976</v>
      </c>
      <c r="B7713" s="749" t="str">
        <f aca="false">C7713&amp;D7713&amp;E7713&amp;F7713&amp;G7713&amp;H7713</f>
        <v>COLARINHO DE POLIETILENO DE ALTA DENSIDADE(PEAD),RESINA PE80/100, CLASSE PN-4, DE=1200MM. FORNECIMENTO</v>
      </c>
      <c r="C7713" s="749" t="s">
        <v>21908</v>
      </c>
      <c r="D7713" s="749" t="s">
        <v>21975</v>
      </c>
      <c r="I7713" s="749" t="s">
        <v>30</v>
      </c>
      <c r="J7713" s="749" t="n">
        <v>6353.68</v>
      </c>
    </row>
    <row collapsed="false" customFormat="false" customHeight="true" hidden="true" ht="12.75" outlineLevel="0" r="7714">
      <c r="A7714" s="749" t="s">
        <v>21977</v>
      </c>
      <c r="B7714" s="749" t="str">
        <f aca="false">C7714&amp;D7714&amp;E7714&amp;F7714&amp;G7714&amp;H7714</f>
        <v>COLARINHO DE POLIETILENO DE ALTA DENSIDADE(PEAD),RESINA PE80/100, CLASSE PN-10, DE=63MM. FORNECIMENTO</v>
      </c>
      <c r="C7714" s="749" t="s">
        <v>21908</v>
      </c>
      <c r="D7714" s="749" t="s">
        <v>21978</v>
      </c>
      <c r="I7714" s="749" t="s">
        <v>30</v>
      </c>
      <c r="J7714" s="749" t="n">
        <v>15.14</v>
      </c>
    </row>
    <row collapsed="false" customFormat="false" customHeight="true" hidden="true" ht="12.75" outlineLevel="0" r="7715">
      <c r="A7715" s="749" t="s">
        <v>21979</v>
      </c>
      <c r="B7715" s="749" t="str">
        <f aca="false">C7715&amp;D7715&amp;E7715&amp;F7715&amp;G7715&amp;H7715</f>
        <v>COLARINHO DE POLIETILENO DE ALTA DENSIDADE(PEAD),RESINA PE80/100, CLASSE PN-10, DE=63MM. FORNECIMENTO</v>
      </c>
      <c r="C7715" s="749" t="s">
        <v>21908</v>
      </c>
      <c r="D7715" s="749" t="s">
        <v>21978</v>
      </c>
      <c r="I7715" s="749" t="s">
        <v>30</v>
      </c>
      <c r="J7715" s="749" t="n">
        <v>15.14</v>
      </c>
    </row>
    <row collapsed="false" customFormat="false" customHeight="true" hidden="true" ht="12.75" outlineLevel="0" r="7716">
      <c r="A7716" s="749" t="s">
        <v>21980</v>
      </c>
      <c r="B7716" s="749" t="str">
        <f aca="false">C7716&amp;D7716&amp;E7716&amp;F7716&amp;G7716&amp;H7716</f>
        <v>COLARINHO DE POLIETILENO DE ALTA DENSIDADE(PEAD),RESINA PE80/100, CLASSE PN-10, DE=75MM. FORNECIMENTO</v>
      </c>
      <c r="C7716" s="749" t="s">
        <v>21908</v>
      </c>
      <c r="D7716" s="749" t="s">
        <v>21981</v>
      </c>
      <c r="I7716" s="749" t="s">
        <v>30</v>
      </c>
      <c r="J7716" s="749" t="n">
        <v>17.87</v>
      </c>
    </row>
    <row collapsed="false" customFormat="false" customHeight="true" hidden="true" ht="12.75" outlineLevel="0" r="7717">
      <c r="A7717" s="749" t="s">
        <v>21982</v>
      </c>
      <c r="B7717" s="749" t="str">
        <f aca="false">C7717&amp;D7717&amp;E7717&amp;F7717&amp;G7717&amp;H7717</f>
        <v>COLARINHO DE POLIETILENO DE ALTA DENSIDADE(PEAD),RESINA PE80/100, CLASSE PN-10, DE=75MM. FORNECIMENTO</v>
      </c>
      <c r="C7717" s="749" t="s">
        <v>21908</v>
      </c>
      <c r="D7717" s="749" t="s">
        <v>21981</v>
      </c>
      <c r="I7717" s="749" t="s">
        <v>30</v>
      </c>
      <c r="J7717" s="749" t="n">
        <v>17.87</v>
      </c>
    </row>
    <row collapsed="false" customFormat="false" customHeight="true" hidden="true" ht="12.75" outlineLevel="0" r="7718">
      <c r="A7718" s="749" t="s">
        <v>21983</v>
      </c>
      <c r="B7718" s="749" t="str">
        <f aca="false">C7718&amp;D7718&amp;E7718&amp;F7718&amp;G7718&amp;H7718</f>
        <v>COLARINHO DE POLIETILENO DE ALTA DENSIDADE(PEAD),RESINA PE80/100, CLASSE PN-10, DE=90MM. FORNECIMENTO</v>
      </c>
      <c r="C7718" s="749" t="s">
        <v>21908</v>
      </c>
      <c r="D7718" s="749" t="s">
        <v>21984</v>
      </c>
      <c r="I7718" s="749" t="s">
        <v>30</v>
      </c>
      <c r="J7718" s="749" t="n">
        <v>23.68</v>
      </c>
    </row>
    <row collapsed="false" customFormat="false" customHeight="true" hidden="true" ht="12.75" outlineLevel="0" r="7719">
      <c r="A7719" s="749" t="s">
        <v>21985</v>
      </c>
      <c r="B7719" s="749" t="str">
        <f aca="false">C7719&amp;D7719&amp;E7719&amp;F7719&amp;G7719&amp;H7719</f>
        <v>COLARINHO DE POLIETILENO DE ALTA DENSIDADE(PEAD),RESINA PE80/100, CLASSE PN-10, DE=90MM. FORNECIMENTO</v>
      </c>
      <c r="C7719" s="749" t="s">
        <v>21908</v>
      </c>
      <c r="D7719" s="749" t="s">
        <v>21984</v>
      </c>
      <c r="I7719" s="749" t="s">
        <v>30</v>
      </c>
      <c r="J7719" s="749" t="n">
        <v>23.68</v>
      </c>
    </row>
    <row collapsed="false" customFormat="false" customHeight="true" hidden="true" ht="12.75" outlineLevel="0" r="7720">
      <c r="A7720" s="749" t="s">
        <v>21986</v>
      </c>
      <c r="B7720" s="749" t="str">
        <f aca="false">C7720&amp;D7720&amp;E7720&amp;F7720&amp;G7720&amp;H7720</f>
        <v>COLARINHO DE POLIETILENO DE ALTA DENSIDADE(PEAD),RESINA PE80/100, CLASSE PN-10, DE=110MM. FORNECIMENTO</v>
      </c>
      <c r="C7720" s="749" t="s">
        <v>21908</v>
      </c>
      <c r="D7720" s="749" t="s">
        <v>21987</v>
      </c>
      <c r="I7720" s="749" t="s">
        <v>30</v>
      </c>
      <c r="J7720" s="749" t="n">
        <v>36.96</v>
      </c>
    </row>
    <row collapsed="false" customFormat="false" customHeight="true" hidden="true" ht="12.75" outlineLevel="0" r="7721">
      <c r="A7721" s="749" t="s">
        <v>21988</v>
      </c>
      <c r="B7721" s="749" t="str">
        <f aca="false">C7721&amp;D7721&amp;E7721&amp;F7721&amp;G7721&amp;H7721</f>
        <v>COLARINHO DE POLIETILENO DE ALTA DENSIDADE(PEAD),RESINA PE80/100, CLASSE PN-10, DE=110MM. FORNECIMENTO</v>
      </c>
      <c r="C7721" s="749" t="s">
        <v>21908</v>
      </c>
      <c r="D7721" s="749" t="s">
        <v>21987</v>
      </c>
      <c r="I7721" s="749" t="s">
        <v>30</v>
      </c>
      <c r="J7721" s="749" t="n">
        <v>36.96</v>
      </c>
    </row>
    <row collapsed="false" customFormat="false" customHeight="true" hidden="true" ht="12.75" outlineLevel="0" r="7722">
      <c r="A7722" s="749" t="s">
        <v>21989</v>
      </c>
      <c r="B7722" s="749" t="str">
        <f aca="false">C7722&amp;D7722&amp;E7722&amp;F7722&amp;G7722&amp;H7722</f>
        <v>COLARINHO DE POLIETILENO DE ALTA DENSIDADE(PEAD),RESINA PE80/100, CLASSE PN-10, DE=125MM. FORNECIMENTO</v>
      </c>
      <c r="C7722" s="749" t="s">
        <v>21908</v>
      </c>
      <c r="D7722" s="749" t="s">
        <v>21990</v>
      </c>
      <c r="I7722" s="749" t="s">
        <v>30</v>
      </c>
      <c r="J7722" s="749" t="n">
        <v>44.46</v>
      </c>
    </row>
    <row collapsed="false" customFormat="false" customHeight="true" hidden="true" ht="12.75" outlineLevel="0" r="7723">
      <c r="A7723" s="749" t="s">
        <v>21991</v>
      </c>
      <c r="B7723" s="749" t="str">
        <f aca="false">C7723&amp;D7723&amp;E7723&amp;F7723&amp;G7723&amp;H7723</f>
        <v>COLARINHO DE POLIETILENO DE ALTA DENSIDADE(PEAD),RESINA PE80/100, CLASSE PN-10, DE=125MM. FORNECIMENTO</v>
      </c>
      <c r="C7723" s="749" t="s">
        <v>21908</v>
      </c>
      <c r="D7723" s="749" t="s">
        <v>21990</v>
      </c>
      <c r="I7723" s="749" t="s">
        <v>30</v>
      </c>
      <c r="J7723" s="749" t="n">
        <v>44.46</v>
      </c>
    </row>
    <row collapsed="false" customFormat="false" customHeight="true" hidden="true" ht="12.75" outlineLevel="0" r="7724">
      <c r="A7724" s="749" t="s">
        <v>21992</v>
      </c>
      <c r="B7724" s="749" t="str">
        <f aca="false">C7724&amp;D7724&amp;E7724&amp;F7724&amp;G7724&amp;H7724</f>
        <v>COLARINHO DE POLIETILENO DE ALTA DENSIDADE(PEAD),RESINA PE80/100, CLASSE PN-10, DE=140MM. FORNECIMENTO</v>
      </c>
      <c r="C7724" s="749" t="s">
        <v>21908</v>
      </c>
      <c r="D7724" s="749" t="s">
        <v>21993</v>
      </c>
      <c r="I7724" s="749" t="s">
        <v>30</v>
      </c>
      <c r="J7724" s="749" t="n">
        <v>56.56</v>
      </c>
    </row>
    <row collapsed="false" customFormat="false" customHeight="true" hidden="true" ht="12.75" outlineLevel="0" r="7725">
      <c r="A7725" s="749" t="s">
        <v>21994</v>
      </c>
      <c r="B7725" s="749" t="str">
        <f aca="false">C7725&amp;D7725&amp;E7725&amp;F7725&amp;G7725&amp;H7725</f>
        <v>COLARINHO DE POLIETILENO DE ALTA DENSIDADE(PEAD),RESINA PE80/100, CLASSE PN-10, DE=140MM. FORNECIMENTO</v>
      </c>
      <c r="C7725" s="749" t="s">
        <v>21908</v>
      </c>
      <c r="D7725" s="749" t="s">
        <v>21993</v>
      </c>
      <c r="I7725" s="749" t="s">
        <v>30</v>
      </c>
      <c r="J7725" s="749" t="n">
        <v>56.56</v>
      </c>
    </row>
    <row collapsed="false" customFormat="false" customHeight="true" hidden="true" ht="12.75" outlineLevel="0" r="7726">
      <c r="A7726" s="749" t="s">
        <v>21995</v>
      </c>
      <c r="B7726" s="749" t="str">
        <f aca="false">C7726&amp;D7726&amp;E7726&amp;F7726&amp;G7726&amp;H7726</f>
        <v>COLARINHO DE POLIETILENO DE ALTA DENSIDADE(PEAD),RESINA PE80/100, CLASSE PN-10, DE=160MM. FORNECIMENTO</v>
      </c>
      <c r="C7726" s="749" t="s">
        <v>21908</v>
      </c>
      <c r="D7726" s="749" t="s">
        <v>21996</v>
      </c>
      <c r="I7726" s="749" t="s">
        <v>30</v>
      </c>
      <c r="J7726" s="749" t="n">
        <v>65.94</v>
      </c>
    </row>
    <row collapsed="false" customFormat="false" customHeight="true" hidden="true" ht="12.75" outlineLevel="0" r="7727">
      <c r="A7727" s="749" t="s">
        <v>21997</v>
      </c>
      <c r="B7727" s="749" t="str">
        <f aca="false">C7727&amp;D7727&amp;E7727&amp;F7727&amp;G7727&amp;H7727</f>
        <v>COLARINHO DE POLIETILENO DE ALTA DENSIDADE(PEAD),RESINA PE80/100, CLASSE PN-10, DE=160MM. FORNECIMENTO</v>
      </c>
      <c r="C7727" s="749" t="s">
        <v>21908</v>
      </c>
      <c r="D7727" s="749" t="s">
        <v>21996</v>
      </c>
      <c r="I7727" s="749" t="s">
        <v>30</v>
      </c>
      <c r="J7727" s="749" t="n">
        <v>65.94</v>
      </c>
    </row>
    <row collapsed="false" customFormat="false" customHeight="true" hidden="true" ht="12.75" outlineLevel="0" r="7728">
      <c r="A7728" s="749" t="s">
        <v>21998</v>
      </c>
      <c r="B7728" s="749" t="str">
        <f aca="false">C7728&amp;D7728&amp;E7728&amp;F7728&amp;G7728&amp;H7728</f>
        <v>COLARINHO DE POLIETILENO DE ALTA DENSIDADE(PEAD),RESINA PE80/100, CLASSE PN-10, DE=180MM. FORNECIMENTO</v>
      </c>
      <c r="C7728" s="749" t="s">
        <v>21908</v>
      </c>
      <c r="D7728" s="749" t="s">
        <v>21999</v>
      </c>
      <c r="I7728" s="749" t="s">
        <v>30</v>
      </c>
      <c r="J7728" s="749" t="n">
        <v>92.51</v>
      </c>
    </row>
    <row collapsed="false" customFormat="false" customHeight="true" hidden="true" ht="12.75" outlineLevel="0" r="7729">
      <c r="A7729" s="749" t="s">
        <v>22000</v>
      </c>
      <c r="B7729" s="749" t="str">
        <f aca="false">C7729&amp;D7729&amp;E7729&amp;F7729&amp;G7729&amp;H7729</f>
        <v>COLARINHO DE POLIETILENO DE ALTA DENSIDADE(PEAD),RESINA PE80/100, CLASSE PN-10, DE=180MM. FORNECIMENTO</v>
      </c>
      <c r="C7729" s="749" t="s">
        <v>21908</v>
      </c>
      <c r="D7729" s="749" t="s">
        <v>21999</v>
      </c>
      <c r="I7729" s="749" t="s">
        <v>30</v>
      </c>
      <c r="J7729" s="749" t="n">
        <v>92.51</v>
      </c>
    </row>
    <row collapsed="false" customFormat="false" customHeight="true" hidden="true" ht="12.75" outlineLevel="0" r="7730">
      <c r="A7730" s="749" t="s">
        <v>22001</v>
      </c>
      <c r="B7730" s="749" t="str">
        <f aca="false">C7730&amp;D7730&amp;E7730&amp;F7730&amp;G7730&amp;H7730</f>
        <v>COLARINHO DE POLIETILENO DE ALTA DENSIDADE(PEAD),RESINA PE80/100, CLASSE PN-10, DE=200MM. FORNECIMENTO</v>
      </c>
      <c r="C7730" s="749" t="s">
        <v>21908</v>
      </c>
      <c r="D7730" s="749" t="s">
        <v>22002</v>
      </c>
      <c r="I7730" s="749" t="s">
        <v>30</v>
      </c>
      <c r="J7730" s="749" t="n">
        <v>116.19</v>
      </c>
    </row>
    <row collapsed="false" customFormat="false" customHeight="true" hidden="true" ht="12.75" outlineLevel="0" r="7731">
      <c r="A7731" s="749" t="s">
        <v>22003</v>
      </c>
      <c r="B7731" s="749" t="str">
        <f aca="false">C7731&amp;D7731&amp;E7731&amp;F7731&amp;G7731&amp;H7731</f>
        <v>COLARINHO DE POLIETILENO DE ALTA DENSIDADE(PEAD),RESINA PE80/100, CLASSE PN-10, DE=200MM. FORNECIMENTO</v>
      </c>
      <c r="C7731" s="749" t="s">
        <v>21908</v>
      </c>
      <c r="D7731" s="749" t="s">
        <v>22002</v>
      </c>
      <c r="I7731" s="749" t="s">
        <v>30</v>
      </c>
      <c r="J7731" s="749" t="n">
        <v>116.19</v>
      </c>
    </row>
    <row collapsed="false" customFormat="false" customHeight="true" hidden="true" ht="12.75" outlineLevel="0" r="7732">
      <c r="A7732" s="749" t="s">
        <v>22004</v>
      </c>
      <c r="B7732" s="749" t="str">
        <f aca="false">C7732&amp;D7732&amp;E7732&amp;F7732&amp;G7732&amp;H7732</f>
        <v>COLARINHO DE POLIETILENO DE ALTA DENSIDADE(PEAD),RESINA PE80/100, CLASSE PN-10, DE=225MM. FORNECIMENTO</v>
      </c>
      <c r="C7732" s="749" t="s">
        <v>21908</v>
      </c>
      <c r="D7732" s="749" t="s">
        <v>22005</v>
      </c>
      <c r="I7732" s="749" t="s">
        <v>30</v>
      </c>
      <c r="J7732" s="749" t="n">
        <v>126.75</v>
      </c>
    </row>
    <row collapsed="false" customFormat="false" customHeight="true" hidden="true" ht="12.75" outlineLevel="0" r="7733">
      <c r="A7733" s="749" t="s">
        <v>22006</v>
      </c>
      <c r="B7733" s="749" t="str">
        <f aca="false">C7733&amp;D7733&amp;E7733&amp;F7733&amp;G7733&amp;H7733</f>
        <v>COLARINHO DE POLIETILENO DE ALTA DENSIDADE(PEAD),RESINA PE80/100, CLASSE PN-10, DE=225MM. FORNECIMENTO</v>
      </c>
      <c r="C7733" s="749" t="s">
        <v>21908</v>
      </c>
      <c r="D7733" s="749" t="s">
        <v>22005</v>
      </c>
      <c r="I7733" s="749" t="s">
        <v>30</v>
      </c>
      <c r="J7733" s="749" t="n">
        <v>126.75</v>
      </c>
    </row>
    <row collapsed="false" customFormat="false" customHeight="true" hidden="true" ht="12.75" outlineLevel="0" r="7734">
      <c r="A7734" s="749" t="s">
        <v>22007</v>
      </c>
      <c r="B7734" s="749" t="str">
        <f aca="false">C7734&amp;D7734&amp;E7734&amp;F7734&amp;G7734&amp;H7734</f>
        <v>COLARINHO DE POLIETILENO DE ALTA DENSIDADE(PEAD),RESINA PE80/100, CLASSE PN-10, DE=250MM. FORNECIMENTO</v>
      </c>
      <c r="C7734" s="749" t="s">
        <v>21908</v>
      </c>
      <c r="D7734" s="749" t="s">
        <v>22008</v>
      </c>
      <c r="I7734" s="749" t="s">
        <v>30</v>
      </c>
      <c r="J7734" s="749" t="n">
        <v>234.34</v>
      </c>
    </row>
    <row collapsed="false" customFormat="false" customHeight="true" hidden="true" ht="12.75" outlineLevel="0" r="7735">
      <c r="A7735" s="749" t="s">
        <v>22009</v>
      </c>
      <c r="B7735" s="749" t="str">
        <f aca="false">C7735&amp;D7735&amp;E7735&amp;F7735&amp;G7735&amp;H7735</f>
        <v>COLARINHO DE POLIETILENO DE ALTA DENSIDADE(PEAD),RESINA PE80/100, CLASSE PN-10, DE=250MM. FORNECIMENTO</v>
      </c>
      <c r="C7735" s="749" t="s">
        <v>21908</v>
      </c>
      <c r="D7735" s="749" t="s">
        <v>22008</v>
      </c>
      <c r="I7735" s="749" t="s">
        <v>30</v>
      </c>
      <c r="J7735" s="749" t="n">
        <v>234.34</v>
      </c>
    </row>
    <row collapsed="false" customFormat="false" customHeight="true" hidden="true" ht="12.75" outlineLevel="0" r="7736">
      <c r="A7736" s="749" t="s">
        <v>22010</v>
      </c>
      <c r="B7736" s="749" t="str">
        <f aca="false">C7736&amp;D7736&amp;E7736&amp;F7736&amp;G7736&amp;H7736</f>
        <v>COLARINHO DE POLIETILENO DE ALTA DENSIDADE(PEAD),RESINA PE80/100, CLASSE PN-10, DE=280MM. FORNECIMENTO</v>
      </c>
      <c r="C7736" s="749" t="s">
        <v>21908</v>
      </c>
      <c r="D7736" s="749" t="s">
        <v>22011</v>
      </c>
      <c r="I7736" s="749" t="s">
        <v>30</v>
      </c>
      <c r="J7736" s="749" t="n">
        <v>277.41</v>
      </c>
    </row>
    <row collapsed="false" customFormat="false" customHeight="true" hidden="true" ht="12.75" outlineLevel="0" r="7737">
      <c r="A7737" s="749" t="s">
        <v>22012</v>
      </c>
      <c r="B7737" s="749" t="str">
        <f aca="false">C7737&amp;D7737&amp;E7737&amp;F7737&amp;G7737&amp;H7737</f>
        <v>COLARINHO DE POLIETILENO DE ALTA DENSIDADE(PEAD),RESINA PE80/100, CLASSE PN-10, DE=280MM. FORNECIMENTO</v>
      </c>
      <c r="C7737" s="749" t="s">
        <v>21908</v>
      </c>
      <c r="D7737" s="749" t="s">
        <v>22011</v>
      </c>
      <c r="I7737" s="749" t="s">
        <v>30</v>
      </c>
      <c r="J7737" s="749" t="n">
        <v>277.41</v>
      </c>
    </row>
    <row collapsed="false" customFormat="false" customHeight="true" hidden="true" ht="12.75" outlineLevel="0" r="7738">
      <c r="A7738" s="749" t="s">
        <v>22013</v>
      </c>
      <c r="B7738" s="749" t="str">
        <f aca="false">C7738&amp;D7738&amp;E7738&amp;F7738&amp;G7738&amp;H7738</f>
        <v>COLARINHO DE POLIETILENO DE ALTA DENSIDADE(PEAD),RESINA PE80/100, CLASSE PN-10, DE=315MM. FORNECIMENTO</v>
      </c>
      <c r="C7738" s="749" t="s">
        <v>21908</v>
      </c>
      <c r="D7738" s="749" t="s">
        <v>22014</v>
      </c>
      <c r="I7738" s="749" t="s">
        <v>30</v>
      </c>
      <c r="J7738" s="749" t="n">
        <v>400.92</v>
      </c>
    </row>
    <row collapsed="false" customFormat="false" customHeight="true" hidden="true" ht="12.75" outlineLevel="0" r="7739">
      <c r="A7739" s="749" t="s">
        <v>22015</v>
      </c>
      <c r="B7739" s="749" t="str">
        <f aca="false">C7739&amp;D7739&amp;E7739&amp;F7739&amp;G7739&amp;H7739</f>
        <v>COLARINHO DE POLIETILENO DE ALTA DENSIDADE(PEAD),RESINA PE80/100, CLASSE PN-10, DE=315MM. FORNECIMENTO</v>
      </c>
      <c r="C7739" s="749" t="s">
        <v>21908</v>
      </c>
      <c r="D7739" s="749" t="s">
        <v>22014</v>
      </c>
      <c r="I7739" s="749" t="s">
        <v>30</v>
      </c>
      <c r="J7739" s="749" t="n">
        <v>400.92</v>
      </c>
    </row>
    <row collapsed="false" customFormat="false" customHeight="true" hidden="true" ht="12.75" outlineLevel="0" r="7740">
      <c r="A7740" s="749" t="s">
        <v>22016</v>
      </c>
      <c r="B7740" s="749" t="str">
        <f aca="false">C7740&amp;D7740&amp;E7740&amp;F7740&amp;G7740&amp;H7740</f>
        <v>COLARINHO DE POLIETILENO DE ALTA DENSIDADE(PEAD),RESINA PE80/100, CLASSE PN-10, DE=355MM. FORNECIMENTO</v>
      </c>
      <c r="C7740" s="749" t="s">
        <v>21908</v>
      </c>
      <c r="D7740" s="749" t="s">
        <v>22017</v>
      </c>
      <c r="I7740" s="749" t="s">
        <v>30</v>
      </c>
      <c r="J7740" s="749" t="n">
        <v>708</v>
      </c>
    </row>
    <row collapsed="false" customFormat="false" customHeight="true" hidden="true" ht="12.75" outlineLevel="0" r="7741">
      <c r="A7741" s="749" t="s">
        <v>22018</v>
      </c>
      <c r="B7741" s="749" t="str">
        <f aca="false">C7741&amp;D7741&amp;E7741&amp;F7741&amp;G7741&amp;H7741</f>
        <v>COLARINHO DE POLIETILENO DE ALTA DENSIDADE(PEAD),RESINA PE80/100, CLASSE PN-10, DE=355MM. FORNECIMENTO</v>
      </c>
      <c r="C7741" s="749" t="s">
        <v>21908</v>
      </c>
      <c r="D7741" s="749" t="s">
        <v>22017</v>
      </c>
      <c r="I7741" s="749" t="s">
        <v>30</v>
      </c>
      <c r="J7741" s="749" t="n">
        <v>708</v>
      </c>
    </row>
    <row collapsed="false" customFormat="false" customHeight="true" hidden="true" ht="12.75" outlineLevel="0" r="7742">
      <c r="A7742" s="749" t="s">
        <v>22019</v>
      </c>
      <c r="B7742" s="749" t="str">
        <f aca="false">C7742&amp;D7742&amp;E7742&amp;F7742&amp;G7742&amp;H7742</f>
        <v>COLARINHO DE POLIETILENO DE ALTA DENSIDADE(PEAD),RESINA PE80/100, CLASSE PN-10, DE=400MM. FORNECIMENTO</v>
      </c>
      <c r="C7742" s="749" t="s">
        <v>21908</v>
      </c>
      <c r="D7742" s="749" t="s">
        <v>22020</v>
      </c>
      <c r="I7742" s="749" t="s">
        <v>30</v>
      </c>
      <c r="J7742" s="749" t="n">
        <v>876</v>
      </c>
    </row>
    <row collapsed="false" customFormat="false" customHeight="true" hidden="true" ht="12.75" outlineLevel="0" r="7743">
      <c r="A7743" s="749" t="s">
        <v>22021</v>
      </c>
      <c r="B7743" s="749" t="str">
        <f aca="false">C7743&amp;D7743&amp;E7743&amp;F7743&amp;G7743&amp;H7743</f>
        <v>COLARINHO DE POLIETILENO DE ALTA DENSIDADE(PEAD),RESINA PE80/100, CLASSE PN-10, DE=400MM. FORNECIMENTO</v>
      </c>
      <c r="C7743" s="749" t="s">
        <v>21908</v>
      </c>
      <c r="D7743" s="749" t="s">
        <v>22020</v>
      </c>
      <c r="I7743" s="749" t="s">
        <v>30</v>
      </c>
      <c r="J7743" s="749" t="n">
        <v>876</v>
      </c>
    </row>
    <row collapsed="false" customFormat="false" customHeight="true" hidden="true" ht="12.75" outlineLevel="0" r="7744">
      <c r="A7744" s="749" t="s">
        <v>22022</v>
      </c>
      <c r="B7744" s="749" t="str">
        <f aca="false">C7744&amp;D7744&amp;E7744&amp;F7744&amp;G7744&amp;H7744</f>
        <v>COLARINHO DE POLIETILENO DE ALTA DENSIDADE(PEAD),RESINA PE80/100, CLASSE PN-10, DE=450MM. FORNECIMENTO</v>
      </c>
      <c r="C7744" s="749" t="s">
        <v>21908</v>
      </c>
      <c r="D7744" s="749" t="s">
        <v>22023</v>
      </c>
      <c r="I7744" s="749" t="s">
        <v>30</v>
      </c>
      <c r="J7744" s="749" t="n">
        <v>1700</v>
      </c>
    </row>
    <row collapsed="false" customFormat="false" customHeight="true" hidden="true" ht="12.75" outlineLevel="0" r="7745">
      <c r="A7745" s="749" t="s">
        <v>22024</v>
      </c>
      <c r="B7745" s="749" t="str">
        <f aca="false">C7745&amp;D7745&amp;E7745&amp;F7745&amp;G7745&amp;H7745</f>
        <v>COLARINHO DE POLIETILENO DE ALTA DENSIDADE(PEAD),RESINA PE80/100, CLASSE PN-10, DE=450MM. FORNECIMENTO</v>
      </c>
      <c r="C7745" s="749" t="s">
        <v>21908</v>
      </c>
      <c r="D7745" s="749" t="s">
        <v>22023</v>
      </c>
      <c r="I7745" s="749" t="s">
        <v>30</v>
      </c>
      <c r="J7745" s="749" t="n">
        <v>1700</v>
      </c>
    </row>
    <row collapsed="false" customFormat="false" customHeight="true" hidden="true" ht="12.75" outlineLevel="0" r="7746">
      <c r="A7746" s="749" t="s">
        <v>22025</v>
      </c>
      <c r="B7746" s="749" t="str">
        <f aca="false">C7746&amp;D7746&amp;E7746&amp;F7746&amp;G7746&amp;H7746</f>
        <v>COLARINHO DE POLIETILENO DE ALTA DENSIDADE(PEAD),RESINA PE80/100, CLASSE PN-10, DE=500MM. FORNECIMENTO</v>
      </c>
      <c r="C7746" s="749" t="s">
        <v>21908</v>
      </c>
      <c r="D7746" s="749" t="s">
        <v>22026</v>
      </c>
      <c r="I7746" s="749" t="s">
        <v>30</v>
      </c>
      <c r="J7746" s="749" t="n">
        <v>1885</v>
      </c>
    </row>
    <row collapsed="false" customFormat="false" customHeight="true" hidden="true" ht="12.75" outlineLevel="0" r="7747">
      <c r="A7747" s="749" t="s">
        <v>22027</v>
      </c>
      <c r="B7747" s="749" t="str">
        <f aca="false">C7747&amp;D7747&amp;E7747&amp;F7747&amp;G7747&amp;H7747</f>
        <v>COLARINHO DE POLIETILENO DE ALTA DENSIDADE(PEAD),RESINA PE80/100, CLASSE PN-10, DE=500MM. FORNECIMENTO</v>
      </c>
      <c r="C7747" s="749" t="s">
        <v>21908</v>
      </c>
      <c r="D7747" s="749" t="s">
        <v>22026</v>
      </c>
      <c r="I7747" s="749" t="s">
        <v>30</v>
      </c>
      <c r="J7747" s="749" t="n">
        <v>1885</v>
      </c>
    </row>
    <row collapsed="false" customFormat="false" customHeight="true" hidden="true" ht="12.75" outlineLevel="0" r="7748">
      <c r="A7748" s="749" t="s">
        <v>22028</v>
      </c>
      <c r="B7748" s="749" t="str">
        <f aca="false">C7748&amp;D7748&amp;E7748&amp;F7748&amp;G7748&amp;H7748</f>
        <v>COLARINHO DE POLIETILENO DE ALTA DENSIDADE(PEAD),RESINA PE80/100, CLASSE PN-10, DE=560MM. FORNECIMENTO</v>
      </c>
      <c r="C7748" s="749" t="s">
        <v>21908</v>
      </c>
      <c r="D7748" s="749" t="s">
        <v>22029</v>
      </c>
      <c r="I7748" s="749" t="s">
        <v>30</v>
      </c>
      <c r="J7748" s="749" t="n">
        <v>2240</v>
      </c>
    </row>
    <row collapsed="false" customFormat="false" customHeight="true" hidden="true" ht="12.75" outlineLevel="0" r="7749">
      <c r="A7749" s="749" t="s">
        <v>22030</v>
      </c>
      <c r="B7749" s="749" t="str">
        <f aca="false">C7749&amp;D7749&amp;E7749&amp;F7749&amp;G7749&amp;H7749</f>
        <v>COLARINHO DE POLIETILENO DE ALTA DENSIDADE(PEAD),RESINA PE80/100, CLASSE PN-10, DE=560MM. FORNECIMENTO</v>
      </c>
      <c r="C7749" s="749" t="s">
        <v>21908</v>
      </c>
      <c r="D7749" s="749" t="s">
        <v>22029</v>
      </c>
      <c r="I7749" s="749" t="s">
        <v>30</v>
      </c>
      <c r="J7749" s="749" t="n">
        <v>2240</v>
      </c>
    </row>
    <row collapsed="false" customFormat="false" customHeight="true" hidden="true" ht="12.75" outlineLevel="0" r="7750">
      <c r="A7750" s="749" t="s">
        <v>22031</v>
      </c>
      <c r="B7750" s="749" t="str">
        <f aca="false">C7750&amp;D7750&amp;E7750&amp;F7750&amp;G7750&amp;H7750</f>
        <v>COLARINHO DE POLIETILENO DE ALTA DENSIDADE(PEAD),RESINA PE80/100, CLASSE PN-10, DE=630MM. FORNECIMENTO</v>
      </c>
      <c r="C7750" s="749" t="s">
        <v>21908</v>
      </c>
      <c r="D7750" s="749" t="s">
        <v>22032</v>
      </c>
      <c r="I7750" s="749" t="s">
        <v>30</v>
      </c>
      <c r="J7750" s="749" t="n">
        <v>2427</v>
      </c>
    </row>
    <row collapsed="false" customFormat="false" customHeight="true" hidden="true" ht="12.75" outlineLevel="0" r="7751">
      <c r="A7751" s="749" t="s">
        <v>22033</v>
      </c>
      <c r="B7751" s="749" t="str">
        <f aca="false">C7751&amp;D7751&amp;E7751&amp;F7751&amp;G7751&amp;H7751</f>
        <v>COLARINHO DE POLIETILENO DE ALTA DENSIDADE(PEAD),RESINA PE80/100, CLASSE PN-10, DE=630MM. FORNECIMENTO</v>
      </c>
      <c r="C7751" s="749" t="s">
        <v>21908</v>
      </c>
      <c r="D7751" s="749" t="s">
        <v>22032</v>
      </c>
      <c r="I7751" s="749" t="s">
        <v>30</v>
      </c>
      <c r="J7751" s="749" t="n">
        <v>2427</v>
      </c>
    </row>
    <row collapsed="false" customFormat="false" customHeight="true" hidden="true" ht="12.75" outlineLevel="0" r="7752">
      <c r="A7752" s="749" t="s">
        <v>22034</v>
      </c>
      <c r="B7752" s="749" t="str">
        <f aca="false">C7752&amp;D7752&amp;E7752&amp;F7752&amp;G7752&amp;H7752</f>
        <v>COLARINHO DE POLIETILENO DE ALTA DENSIDADE(PEAD),RESINA PE80/100, CLASSE PN-10, DE=800MM. FORNECIMENTO</v>
      </c>
      <c r="C7752" s="749" t="s">
        <v>21908</v>
      </c>
      <c r="D7752" s="749" t="s">
        <v>22035</v>
      </c>
      <c r="I7752" s="749" t="s">
        <v>30</v>
      </c>
      <c r="J7752" s="749" t="n">
        <v>7637</v>
      </c>
    </row>
    <row collapsed="false" customFormat="false" customHeight="true" hidden="true" ht="12.75" outlineLevel="0" r="7753">
      <c r="A7753" s="749" t="s">
        <v>22036</v>
      </c>
      <c r="B7753" s="749" t="str">
        <f aca="false">C7753&amp;D7753&amp;E7753&amp;F7753&amp;G7753&amp;H7753</f>
        <v>COLARINHO DE POLIETILENO DE ALTA DENSIDADE(PEAD),RESINA PE80/100, CLASSE PN-10, DE=800MM. FORNECIMENTO</v>
      </c>
      <c r="C7753" s="749" t="s">
        <v>21908</v>
      </c>
      <c r="D7753" s="749" t="s">
        <v>22035</v>
      </c>
      <c r="I7753" s="749" t="s">
        <v>30</v>
      </c>
      <c r="J7753" s="749" t="n">
        <v>7637</v>
      </c>
    </row>
    <row collapsed="false" customFormat="false" customHeight="true" hidden="true" ht="12.75" outlineLevel="0" r="7754">
      <c r="A7754" s="749" t="s">
        <v>22037</v>
      </c>
      <c r="B7754" s="749" t="str">
        <f aca="false">C7754&amp;D7754&amp;E7754&amp;F7754&amp;G7754&amp;H7754</f>
        <v>COLARINHO DE POLIETILENO DE ALTA DENSIDADE(PEAD),RESINA PE80/100,CLASSE PN-16, DE=63MM. FORNECIMENTO</v>
      </c>
      <c r="C7754" s="749" t="s">
        <v>21908</v>
      </c>
      <c r="D7754" s="749" t="s">
        <v>22038</v>
      </c>
      <c r="I7754" s="749" t="s">
        <v>30</v>
      </c>
      <c r="J7754" s="749" t="n">
        <v>18.69</v>
      </c>
    </row>
    <row collapsed="false" customFormat="false" customHeight="true" hidden="true" ht="12.75" outlineLevel="0" r="7755">
      <c r="A7755" s="749" t="s">
        <v>22039</v>
      </c>
      <c r="B7755" s="749" t="str">
        <f aca="false">C7755&amp;D7755&amp;E7755&amp;F7755&amp;G7755&amp;H7755</f>
        <v>COLARINHO DE POLIETILENO DE ALTA DENSIDADE(PEAD),RESINA PE80/100,CLASSE PN-16, DE=63MM. FORNECIMENTO</v>
      </c>
      <c r="C7755" s="749" t="s">
        <v>21908</v>
      </c>
      <c r="D7755" s="749" t="s">
        <v>22038</v>
      </c>
      <c r="I7755" s="749" t="s">
        <v>30</v>
      </c>
      <c r="J7755" s="749" t="n">
        <v>18.69</v>
      </c>
    </row>
    <row collapsed="false" customFormat="false" customHeight="true" hidden="true" ht="12.75" outlineLevel="0" r="7756">
      <c r="A7756" s="749" t="s">
        <v>22040</v>
      </c>
      <c r="B7756" s="749" t="str">
        <f aca="false">C7756&amp;D7756&amp;E7756&amp;F7756&amp;G7756&amp;H7756</f>
        <v>COLARINHO DE POLIETILENO DE ALTA DENSIDADE(PEAD),RESINA PE80/100, CLASSE PN-16, DE=75MM. FORNECIMENTO</v>
      </c>
      <c r="C7756" s="749" t="s">
        <v>21908</v>
      </c>
      <c r="D7756" s="749" t="s">
        <v>22041</v>
      </c>
      <c r="I7756" s="749" t="s">
        <v>30</v>
      </c>
      <c r="J7756" s="749" t="n">
        <v>21.96</v>
      </c>
    </row>
    <row collapsed="false" customFormat="false" customHeight="true" hidden="true" ht="12.75" outlineLevel="0" r="7757">
      <c r="A7757" s="749" t="s">
        <v>22042</v>
      </c>
      <c r="B7757" s="749" t="str">
        <f aca="false">C7757&amp;D7757&amp;E7757&amp;F7757&amp;G7757&amp;H7757</f>
        <v>COLARINHO DE POLIETILENO DE ALTA DENSIDADE(PEAD),RESINA PE80/100, CLASSE PN-16, DE=75MM. FORNECIMENTO</v>
      </c>
      <c r="C7757" s="749" t="s">
        <v>21908</v>
      </c>
      <c r="D7757" s="749" t="s">
        <v>22041</v>
      </c>
      <c r="I7757" s="749" t="s">
        <v>30</v>
      </c>
      <c r="J7757" s="749" t="n">
        <v>21.96</v>
      </c>
    </row>
    <row collapsed="false" customFormat="false" customHeight="true" hidden="true" ht="12.75" outlineLevel="0" r="7758">
      <c r="A7758" s="749" t="s">
        <v>22043</v>
      </c>
      <c r="B7758" s="749" t="str">
        <f aca="false">C7758&amp;D7758&amp;E7758&amp;F7758&amp;G7758&amp;H7758</f>
        <v>COLARINHO DE POLIETILENO DE ALTA DENSIDADE(PEAD),RESINA PE80/100, CLASSE PN-16, DE=90MM. FORNECIMENTO</v>
      </c>
      <c r="C7758" s="749" t="s">
        <v>21908</v>
      </c>
      <c r="D7758" s="749" t="s">
        <v>22044</v>
      </c>
      <c r="I7758" s="749" t="s">
        <v>30</v>
      </c>
      <c r="J7758" s="749" t="n">
        <v>30.09</v>
      </c>
    </row>
    <row collapsed="false" customFormat="false" customHeight="true" hidden="true" ht="12.75" outlineLevel="0" r="7759">
      <c r="A7759" s="749" t="s">
        <v>22045</v>
      </c>
      <c r="B7759" s="749" t="str">
        <f aca="false">C7759&amp;D7759&amp;E7759&amp;F7759&amp;G7759&amp;H7759</f>
        <v>COLARINHO DE POLIETILENO DE ALTA DENSIDADE(PEAD),RESINA PE80/100, CLASSE PN-16, DE=90MM. FORNECIMENTO</v>
      </c>
      <c r="C7759" s="749" t="s">
        <v>21908</v>
      </c>
      <c r="D7759" s="749" t="s">
        <v>22044</v>
      </c>
      <c r="I7759" s="749" t="s">
        <v>30</v>
      </c>
      <c r="J7759" s="749" t="n">
        <v>30.09</v>
      </c>
    </row>
    <row collapsed="false" customFormat="false" customHeight="true" hidden="true" ht="12.75" outlineLevel="0" r="7760">
      <c r="A7760" s="749" t="s">
        <v>22046</v>
      </c>
      <c r="B7760" s="749" t="str">
        <f aca="false">C7760&amp;D7760&amp;E7760&amp;F7760&amp;G7760&amp;H7760</f>
        <v>COLARINHO DE POLIETILENO DE ALTA DENSIDADE(PEAD),RESINA PE80/100, CLASSE PN-16, DE=110MM. FORNECIMENTO</v>
      </c>
      <c r="C7760" s="749" t="s">
        <v>21908</v>
      </c>
      <c r="D7760" s="749" t="s">
        <v>22047</v>
      </c>
      <c r="I7760" s="749" t="s">
        <v>30</v>
      </c>
      <c r="J7760" s="749" t="n">
        <v>35.58</v>
      </c>
    </row>
    <row collapsed="false" customFormat="false" customHeight="true" hidden="true" ht="12.75" outlineLevel="0" r="7761">
      <c r="A7761" s="749" t="s">
        <v>22048</v>
      </c>
      <c r="B7761" s="749" t="str">
        <f aca="false">C7761&amp;D7761&amp;E7761&amp;F7761&amp;G7761&amp;H7761</f>
        <v>COLARINHO DE POLIETILENO DE ALTA DENSIDADE(PEAD),RESINA PE80/100, CLASSE PN-16, DE=110MM. FORNECIMENTO</v>
      </c>
      <c r="C7761" s="749" t="s">
        <v>21908</v>
      </c>
      <c r="D7761" s="749" t="s">
        <v>22047</v>
      </c>
      <c r="I7761" s="749" t="s">
        <v>30</v>
      </c>
      <c r="J7761" s="749" t="n">
        <v>35.58</v>
      </c>
    </row>
    <row collapsed="false" customFormat="false" customHeight="true" hidden="true" ht="12.75" outlineLevel="0" r="7762">
      <c r="A7762" s="749" t="s">
        <v>22049</v>
      </c>
      <c r="B7762" s="749" t="str">
        <f aca="false">C7762&amp;D7762&amp;E7762&amp;F7762&amp;G7762&amp;H7762</f>
        <v>COLARINHO DE POLIETILENO DE ALTA DENSIDADE(PEAD),RESINA PE80/100, CLASSE PN-16, DE=125MM. FORNECIMENTO</v>
      </c>
      <c r="C7762" s="749" t="s">
        <v>21908</v>
      </c>
      <c r="D7762" s="749" t="s">
        <v>22050</v>
      </c>
      <c r="I7762" s="749" t="s">
        <v>30</v>
      </c>
      <c r="J7762" s="749" t="n">
        <v>46.48</v>
      </c>
    </row>
    <row collapsed="false" customFormat="false" customHeight="true" hidden="true" ht="12.75" outlineLevel="0" r="7763">
      <c r="A7763" s="749" t="s">
        <v>22051</v>
      </c>
      <c r="B7763" s="749" t="str">
        <f aca="false">C7763&amp;D7763&amp;E7763&amp;F7763&amp;G7763&amp;H7763</f>
        <v>COLARINHO DE POLIETILENO DE ALTA DENSIDADE(PEAD),RESINA PE80/100, CLASSE PN-16, DE=125MM. FORNECIMENTO</v>
      </c>
      <c r="C7763" s="749" t="s">
        <v>21908</v>
      </c>
      <c r="D7763" s="749" t="s">
        <v>22050</v>
      </c>
      <c r="I7763" s="749" t="s">
        <v>30</v>
      </c>
      <c r="J7763" s="749" t="n">
        <v>46.48</v>
      </c>
    </row>
    <row collapsed="false" customFormat="false" customHeight="true" hidden="true" ht="12.75" outlineLevel="0" r="7764">
      <c r="A7764" s="749" t="s">
        <v>22052</v>
      </c>
      <c r="B7764" s="749" t="str">
        <f aca="false">C7764&amp;D7764&amp;E7764&amp;F7764&amp;G7764&amp;H7764</f>
        <v>COLARINHO DE POLIETILENO DE ALTA DENSIDADE(PEAD),RESINA PE80/100, CLASSE PN-16, DE=140MM. FORNECIMENTO</v>
      </c>
      <c r="C7764" s="749" t="s">
        <v>21908</v>
      </c>
      <c r="D7764" s="749" t="s">
        <v>22053</v>
      </c>
      <c r="I7764" s="749" t="s">
        <v>30</v>
      </c>
      <c r="J7764" s="749" t="n">
        <v>59.9</v>
      </c>
    </row>
    <row collapsed="false" customFormat="false" customHeight="true" hidden="true" ht="12.75" outlineLevel="0" r="7765">
      <c r="A7765" s="749" t="s">
        <v>22054</v>
      </c>
      <c r="B7765" s="749" t="str">
        <f aca="false">C7765&amp;D7765&amp;E7765&amp;F7765&amp;G7765&amp;H7765</f>
        <v>COLARINHO DE POLIETILENO DE ALTA DENSIDADE(PEAD),RESINA PE80/100, CLASSE PN-16, DE=140MM. FORNECIMENTO</v>
      </c>
      <c r="C7765" s="749" t="s">
        <v>21908</v>
      </c>
      <c r="D7765" s="749" t="s">
        <v>22053</v>
      </c>
      <c r="I7765" s="749" t="s">
        <v>30</v>
      </c>
      <c r="J7765" s="749" t="n">
        <v>59.9</v>
      </c>
    </row>
    <row collapsed="false" customFormat="false" customHeight="true" hidden="true" ht="12.75" outlineLevel="0" r="7766">
      <c r="A7766" s="749" t="s">
        <v>22055</v>
      </c>
      <c r="B7766" s="749" t="str">
        <f aca="false">C7766&amp;D7766&amp;E7766&amp;F7766&amp;G7766&amp;H7766</f>
        <v>COLARINHO DE POLIETILENO DE ALTA DENSIDADE(PEAD),RESINA PE80/100, CLASSE PN-16, DE=160MM. FORNECIMENTO</v>
      </c>
      <c r="C7766" s="749" t="s">
        <v>21908</v>
      </c>
      <c r="D7766" s="749" t="s">
        <v>22056</v>
      </c>
      <c r="I7766" s="749" t="s">
        <v>30</v>
      </c>
      <c r="J7766" s="749" t="n">
        <v>69.42</v>
      </c>
    </row>
    <row collapsed="false" customFormat="false" customHeight="true" hidden="true" ht="12.75" outlineLevel="0" r="7767">
      <c r="A7767" s="749" t="s">
        <v>22057</v>
      </c>
      <c r="B7767" s="749" t="str">
        <f aca="false">C7767&amp;D7767&amp;E7767&amp;F7767&amp;G7767&amp;H7767</f>
        <v>COLARINHO DE POLIETILENO DE ALTA DENSIDADE(PEAD),RESINA PE80/100, CLASSE PN-16, DE=160MM. FORNECIMENTO</v>
      </c>
      <c r="C7767" s="749" t="s">
        <v>21908</v>
      </c>
      <c r="D7767" s="749" t="s">
        <v>22056</v>
      </c>
      <c r="I7767" s="749" t="s">
        <v>30</v>
      </c>
      <c r="J7767" s="749" t="n">
        <v>69.42</v>
      </c>
    </row>
    <row collapsed="false" customFormat="false" customHeight="true" hidden="true" ht="12.75" outlineLevel="0" r="7768">
      <c r="A7768" s="749" t="s">
        <v>22058</v>
      </c>
      <c r="B7768" s="749" t="str">
        <f aca="false">C7768&amp;D7768&amp;E7768&amp;F7768&amp;G7768&amp;H7768</f>
        <v>COLARINHO DE POLIETILENO DE ALTA DENSIDADE(PEAD),RESINA PE80/100, CLASSE PN-16, DE=180MM. FORNECIMENTO</v>
      </c>
      <c r="C7768" s="749" t="s">
        <v>21908</v>
      </c>
      <c r="D7768" s="749" t="s">
        <v>22059</v>
      </c>
      <c r="I7768" s="749" t="s">
        <v>30</v>
      </c>
      <c r="J7768" s="749" t="n">
        <v>96.09</v>
      </c>
    </row>
    <row collapsed="false" customFormat="false" customHeight="true" hidden="true" ht="12.75" outlineLevel="0" r="7769">
      <c r="A7769" s="749" t="s">
        <v>22060</v>
      </c>
      <c r="B7769" s="749" t="str">
        <f aca="false">C7769&amp;D7769&amp;E7769&amp;F7769&amp;G7769&amp;H7769</f>
        <v>COLARINHO DE POLIETILENO DE ALTA DENSIDADE(PEAD),RESINA PE80/100, CLASSE PN-16, DE=180MM. FORNECIMENTO</v>
      </c>
      <c r="C7769" s="749" t="s">
        <v>21908</v>
      </c>
      <c r="D7769" s="749" t="s">
        <v>22059</v>
      </c>
      <c r="I7769" s="749" t="s">
        <v>30</v>
      </c>
      <c r="J7769" s="749" t="n">
        <v>96.09</v>
      </c>
    </row>
    <row collapsed="false" customFormat="false" customHeight="true" hidden="true" ht="12.75" outlineLevel="0" r="7770">
      <c r="A7770" s="749" t="s">
        <v>22061</v>
      </c>
      <c r="B7770" s="749" t="str">
        <f aca="false">C7770&amp;D7770&amp;E7770&amp;F7770&amp;G7770&amp;H7770</f>
        <v>COLARINHO DE POLIETILENO DE ALTA DENSIDADE(PEAD),RESINA PE80/100, CLASSE PN-16, DE=200MM. FORNECIMENTO</v>
      </c>
      <c r="C7770" s="749" t="s">
        <v>21908</v>
      </c>
      <c r="D7770" s="749" t="s">
        <v>22062</v>
      </c>
      <c r="I7770" s="749" t="s">
        <v>30</v>
      </c>
      <c r="J7770" s="749" t="n">
        <v>118.2</v>
      </c>
    </row>
    <row collapsed="false" customFormat="false" customHeight="true" hidden="true" ht="12.75" outlineLevel="0" r="7771">
      <c r="A7771" s="749" t="s">
        <v>22063</v>
      </c>
      <c r="B7771" s="749" t="str">
        <f aca="false">C7771&amp;D7771&amp;E7771&amp;F7771&amp;G7771&amp;H7771</f>
        <v>COLARINHO DE POLIETILENO DE ALTA DENSIDADE(PEAD),RESINA PE80/100, CLASSE PN-16, DE=200MM. FORNECIMENTO</v>
      </c>
      <c r="C7771" s="749" t="s">
        <v>21908</v>
      </c>
      <c r="D7771" s="749" t="s">
        <v>22062</v>
      </c>
      <c r="I7771" s="749" t="s">
        <v>30</v>
      </c>
      <c r="J7771" s="749" t="n">
        <v>118.2</v>
      </c>
    </row>
    <row collapsed="false" customFormat="false" customHeight="true" hidden="true" ht="12.75" outlineLevel="0" r="7772">
      <c r="A7772" s="749" t="s">
        <v>22064</v>
      </c>
      <c r="B7772" s="749" t="str">
        <f aca="false">C7772&amp;D7772&amp;E7772&amp;F7772&amp;G7772&amp;H7772</f>
        <v>COLARINHO DE POLIETILENO DE ALTA DENSIDADE(PEAD),RESINA PE80/100, CLASSE PN-16, DE=225MM. FORNECIMENTO</v>
      </c>
      <c r="C7772" s="749" t="s">
        <v>21908</v>
      </c>
      <c r="D7772" s="749" t="s">
        <v>22065</v>
      </c>
      <c r="I7772" s="749" t="s">
        <v>30</v>
      </c>
      <c r="J7772" s="749" t="n">
        <v>143.28</v>
      </c>
    </row>
    <row collapsed="false" customFormat="false" customHeight="true" hidden="true" ht="12.75" outlineLevel="0" r="7773">
      <c r="A7773" s="749" t="s">
        <v>22066</v>
      </c>
      <c r="B7773" s="749" t="str">
        <f aca="false">C7773&amp;D7773&amp;E7773&amp;F7773&amp;G7773&amp;H7773</f>
        <v>COLARINHO DE POLIETILENO DE ALTA DENSIDADE(PEAD),RESINA PE80/100, CLASSE PN-16, DE=225MM. FORNECIMENTO</v>
      </c>
      <c r="C7773" s="749" t="s">
        <v>21908</v>
      </c>
      <c r="D7773" s="749" t="s">
        <v>22065</v>
      </c>
      <c r="I7773" s="749" t="s">
        <v>30</v>
      </c>
      <c r="J7773" s="749" t="n">
        <v>143.28</v>
      </c>
    </row>
    <row collapsed="false" customFormat="false" customHeight="true" hidden="true" ht="12.75" outlineLevel="0" r="7774">
      <c r="A7774" s="749" t="s">
        <v>22067</v>
      </c>
      <c r="B7774" s="749" t="str">
        <f aca="false">C7774&amp;D7774&amp;E7774&amp;F7774&amp;G7774&amp;H7774</f>
        <v>COLARINHO DE POLIETILENO DE ALTA DENSIDADE(PEAD),RESINA PE80/100, CLASSE PN-16, DE=250MM. FORNECIMENTO</v>
      </c>
      <c r="C7774" s="749" t="s">
        <v>21908</v>
      </c>
      <c r="D7774" s="749" t="s">
        <v>22068</v>
      </c>
      <c r="I7774" s="749" t="s">
        <v>30</v>
      </c>
      <c r="J7774" s="749" t="n">
        <v>269.58</v>
      </c>
    </row>
    <row collapsed="false" customFormat="false" customHeight="true" hidden="true" ht="12.75" outlineLevel="0" r="7775">
      <c r="A7775" s="749" t="s">
        <v>22069</v>
      </c>
      <c r="B7775" s="749" t="str">
        <f aca="false">C7775&amp;D7775&amp;E7775&amp;F7775&amp;G7775&amp;H7775</f>
        <v>COLARINHO DE POLIETILENO DE ALTA DENSIDADE(PEAD),RESINA PE80/100, CLASSE PN-16, DE=250MM. FORNECIMENTO</v>
      </c>
      <c r="C7775" s="749" t="s">
        <v>21908</v>
      </c>
      <c r="D7775" s="749" t="s">
        <v>22068</v>
      </c>
      <c r="I7775" s="749" t="s">
        <v>30</v>
      </c>
      <c r="J7775" s="749" t="n">
        <v>269.58</v>
      </c>
    </row>
    <row collapsed="false" customFormat="false" customHeight="true" hidden="true" ht="12.75" outlineLevel="0" r="7776">
      <c r="A7776" s="749" t="s">
        <v>22070</v>
      </c>
      <c r="B7776" s="749" t="str">
        <f aca="false">C7776&amp;D7776&amp;E7776&amp;F7776&amp;G7776&amp;H7776</f>
        <v>COLARINHO DE POLIETILENO DE ALTA DENSIDADE(PEAD),RESINA PE80/100, CLASSE PN-16, DE=280MM. FORNECIMENTO</v>
      </c>
      <c r="C7776" s="749" t="s">
        <v>21908</v>
      </c>
      <c r="D7776" s="749" t="s">
        <v>22071</v>
      </c>
      <c r="I7776" s="749" t="s">
        <v>30</v>
      </c>
      <c r="J7776" s="749" t="n">
        <v>432</v>
      </c>
    </row>
    <row collapsed="false" customFormat="false" customHeight="true" hidden="true" ht="12.75" outlineLevel="0" r="7777">
      <c r="A7777" s="749" t="s">
        <v>22072</v>
      </c>
      <c r="B7777" s="749" t="str">
        <f aca="false">C7777&amp;D7777&amp;E7777&amp;F7777&amp;G7777&amp;H7777</f>
        <v>COLARINHO DE POLIETILENO DE ALTA DENSIDADE(PEAD),RESINA PE80/100, CLASSE PN-16, DE=280MM. FORNECIMENTO</v>
      </c>
      <c r="C7777" s="749" t="s">
        <v>21908</v>
      </c>
      <c r="D7777" s="749" t="s">
        <v>22071</v>
      </c>
      <c r="I7777" s="749" t="s">
        <v>30</v>
      </c>
      <c r="J7777" s="749" t="n">
        <v>432</v>
      </c>
    </row>
    <row collapsed="false" customFormat="false" customHeight="true" hidden="true" ht="12.75" outlineLevel="0" r="7778">
      <c r="A7778" s="749" t="s">
        <v>22073</v>
      </c>
      <c r="B7778" s="749" t="str">
        <f aca="false">C7778&amp;D7778&amp;E7778&amp;F7778&amp;G7778&amp;H7778</f>
        <v>COLARINHO DE POLIETILENO DE ALTA DENSIDADE(PEAD),RESINA PE80/100, CLASSE PN-16, DE=315MM. FORNECIMENTO</v>
      </c>
      <c r="C7778" s="749" t="s">
        <v>21908</v>
      </c>
      <c r="D7778" s="749" t="s">
        <v>22074</v>
      </c>
      <c r="I7778" s="749" t="s">
        <v>30</v>
      </c>
      <c r="J7778" s="749" t="n">
        <v>538</v>
      </c>
    </row>
    <row collapsed="false" customFormat="false" customHeight="true" hidden="true" ht="12.75" outlineLevel="0" r="7779">
      <c r="A7779" s="749" t="s">
        <v>22075</v>
      </c>
      <c r="B7779" s="749" t="str">
        <f aca="false">C7779&amp;D7779&amp;E7779&amp;F7779&amp;G7779&amp;H7779</f>
        <v>COLARINHO DE POLIETILENO DE ALTA DENSIDADE(PEAD),RESINA PE80/100, CLASSE PN-16, DE=315MM. FORNECIMENTO</v>
      </c>
      <c r="C7779" s="749" t="s">
        <v>21908</v>
      </c>
      <c r="D7779" s="749" t="s">
        <v>22074</v>
      </c>
      <c r="I7779" s="749" t="s">
        <v>30</v>
      </c>
      <c r="J7779" s="749" t="n">
        <v>538</v>
      </c>
    </row>
    <row collapsed="false" customFormat="false" customHeight="true" hidden="true" ht="12.75" outlineLevel="0" r="7780">
      <c r="A7780" s="749" t="s">
        <v>22076</v>
      </c>
      <c r="B7780" s="749" t="str">
        <f aca="false">C7780&amp;D7780&amp;E7780&amp;F7780&amp;G7780&amp;H7780</f>
        <v>COLARINHO DE POLIETILENO DE ALTA DENSIDADE(PEAD),RESINA PE80/100, CLASSE PN-16, DE=355MM. FORNECIMENTO</v>
      </c>
      <c r="C7780" s="749" t="s">
        <v>21908</v>
      </c>
      <c r="D7780" s="749" t="s">
        <v>22077</v>
      </c>
      <c r="I7780" s="749" t="s">
        <v>30</v>
      </c>
      <c r="J7780" s="749" t="n">
        <v>708</v>
      </c>
    </row>
    <row collapsed="false" customFormat="false" customHeight="true" hidden="true" ht="12.75" outlineLevel="0" r="7781">
      <c r="A7781" s="749" t="s">
        <v>22078</v>
      </c>
      <c r="B7781" s="749" t="str">
        <f aca="false">C7781&amp;D7781&amp;E7781&amp;F7781&amp;G7781&amp;H7781</f>
        <v>COLARINHO DE POLIETILENO DE ALTA DENSIDADE(PEAD),RESINA PE80/100, CLASSE PN-16, DE=355MM. FORNECIMENTO</v>
      </c>
      <c r="C7781" s="749" t="s">
        <v>21908</v>
      </c>
      <c r="D7781" s="749" t="s">
        <v>22077</v>
      </c>
      <c r="I7781" s="749" t="s">
        <v>30</v>
      </c>
      <c r="J7781" s="749" t="n">
        <v>708</v>
      </c>
    </row>
    <row collapsed="false" customFormat="false" customHeight="true" hidden="true" ht="12.75" outlineLevel="0" r="7782">
      <c r="A7782" s="749" t="s">
        <v>22079</v>
      </c>
      <c r="B7782" s="749" t="str">
        <f aca="false">C7782&amp;D7782&amp;E7782&amp;F7782&amp;G7782&amp;H7782</f>
        <v>COLARINHO DE POLIETILENO DE ALTA DENSIDADE(PEAD),RESINA PE80/100, CLASSE PN-16, DE=400MM. FORNECIMENTO</v>
      </c>
      <c r="C7782" s="749" t="s">
        <v>21908</v>
      </c>
      <c r="D7782" s="749" t="s">
        <v>22080</v>
      </c>
      <c r="I7782" s="749" t="s">
        <v>30</v>
      </c>
      <c r="J7782" s="749" t="n">
        <v>876</v>
      </c>
    </row>
    <row collapsed="false" customFormat="false" customHeight="true" hidden="true" ht="12.75" outlineLevel="0" r="7783">
      <c r="A7783" s="749" t="s">
        <v>22081</v>
      </c>
      <c r="B7783" s="749" t="str">
        <f aca="false">C7783&amp;D7783&amp;E7783&amp;F7783&amp;G7783&amp;H7783</f>
        <v>COLARINHO DE POLIETILENO DE ALTA DENSIDADE(PEAD),RESINA PE80/100, CLASSE PN-16, DE=400MM. FORNECIMENTO</v>
      </c>
      <c r="C7783" s="749" t="s">
        <v>21908</v>
      </c>
      <c r="D7783" s="749" t="s">
        <v>22080</v>
      </c>
      <c r="I7783" s="749" t="s">
        <v>30</v>
      </c>
      <c r="J7783" s="749" t="n">
        <v>876</v>
      </c>
    </row>
    <row collapsed="false" customFormat="false" customHeight="true" hidden="true" ht="12.75" outlineLevel="0" r="7784">
      <c r="A7784" s="749" t="s">
        <v>22082</v>
      </c>
      <c r="B7784" s="749" t="str">
        <f aca="false">C7784&amp;D7784&amp;E7784&amp;F7784&amp;G7784&amp;H7784</f>
        <v>COLARINHO DE POLIETILENO DE ALTA DENSIDADE(PEAD),RESINA PE80/100, CLASSE PN-16, DE=450MM. FORNECIMENTO</v>
      </c>
      <c r="C7784" s="749" t="s">
        <v>21908</v>
      </c>
      <c r="D7784" s="749" t="s">
        <v>22083</v>
      </c>
      <c r="I7784" s="749" t="s">
        <v>30</v>
      </c>
      <c r="J7784" s="749" t="n">
        <v>1700</v>
      </c>
    </row>
    <row collapsed="false" customFormat="false" customHeight="true" hidden="true" ht="12.75" outlineLevel="0" r="7785">
      <c r="A7785" s="749" t="s">
        <v>22084</v>
      </c>
      <c r="B7785" s="749" t="str">
        <f aca="false">C7785&amp;D7785&amp;E7785&amp;F7785&amp;G7785&amp;H7785</f>
        <v>COLARINHO DE POLIETILENO DE ALTA DENSIDADE(PEAD),RESINA PE80/100, CLASSE PN-16, DE=450MM. FORNECIMENTO</v>
      </c>
      <c r="C7785" s="749" t="s">
        <v>21908</v>
      </c>
      <c r="D7785" s="749" t="s">
        <v>22083</v>
      </c>
      <c r="I7785" s="749" t="s">
        <v>30</v>
      </c>
      <c r="J7785" s="749" t="n">
        <v>1700</v>
      </c>
    </row>
    <row collapsed="false" customFormat="false" customHeight="true" hidden="true" ht="12.75" outlineLevel="0" r="7786">
      <c r="A7786" s="749" t="s">
        <v>22085</v>
      </c>
      <c r="B7786" s="749" t="str">
        <f aca="false">C7786&amp;D7786&amp;E7786&amp;F7786&amp;G7786&amp;H7786</f>
        <v>COLARINHO DE POLIETILENO DE ALTA DENSIDADE(PEAD),RESINA PE80/100, CLASSE PN-16, DE=500MM. FORNECIMENTO</v>
      </c>
      <c r="C7786" s="749" t="s">
        <v>21908</v>
      </c>
      <c r="D7786" s="749" t="s">
        <v>22086</v>
      </c>
      <c r="I7786" s="749" t="s">
        <v>30</v>
      </c>
      <c r="J7786" s="749" t="n">
        <v>1885</v>
      </c>
    </row>
    <row collapsed="false" customFormat="false" customHeight="true" hidden="true" ht="12.75" outlineLevel="0" r="7787">
      <c r="A7787" s="749" t="s">
        <v>22087</v>
      </c>
      <c r="B7787" s="749" t="str">
        <f aca="false">C7787&amp;D7787&amp;E7787&amp;F7787&amp;G7787&amp;H7787</f>
        <v>COLARINHO DE POLIETILENO DE ALTA DENSIDADE(PEAD),RESINA PE80/100, CLASSE PN-16, DE=500MM. FORNECIMENTO</v>
      </c>
      <c r="C7787" s="749" t="s">
        <v>21908</v>
      </c>
      <c r="D7787" s="749" t="s">
        <v>22086</v>
      </c>
      <c r="I7787" s="749" t="s">
        <v>30</v>
      </c>
      <c r="J7787" s="749" t="n">
        <v>1885</v>
      </c>
    </row>
    <row collapsed="false" customFormat="false" customHeight="true" hidden="true" ht="12.75" outlineLevel="0" r="7788">
      <c r="A7788" s="749" t="s">
        <v>22088</v>
      </c>
      <c r="B7788" s="749" t="str">
        <f aca="false">C7788&amp;D7788&amp;E7788&amp;F7788&amp;G7788&amp;H7788</f>
        <v>COLARINHO DE POLIETILENO DE ALTA DENSIDADE(PEAD),RESINA PE80/100, CLASSE PN-16, DE=560MM. FORNECIMENTO</v>
      </c>
      <c r="C7788" s="749" t="s">
        <v>21908</v>
      </c>
      <c r="D7788" s="749" t="s">
        <v>22089</v>
      </c>
      <c r="I7788" s="749" t="s">
        <v>30</v>
      </c>
      <c r="J7788" s="749" t="n">
        <v>2240</v>
      </c>
    </row>
    <row collapsed="false" customFormat="false" customHeight="true" hidden="true" ht="12.75" outlineLevel="0" r="7789">
      <c r="A7789" s="749" t="s">
        <v>22090</v>
      </c>
      <c r="B7789" s="749" t="str">
        <f aca="false">C7789&amp;D7789&amp;E7789&amp;F7789&amp;G7789&amp;H7789</f>
        <v>COLARINHO DE POLIETILENO DE ALTA DENSIDADE(PEAD),RESINA PE80/100, CLASSE PN-16, DE=560MM. FORNECIMENTO</v>
      </c>
      <c r="C7789" s="749" t="s">
        <v>21908</v>
      </c>
      <c r="D7789" s="749" t="s">
        <v>22089</v>
      </c>
      <c r="I7789" s="749" t="s">
        <v>30</v>
      </c>
      <c r="J7789" s="749" t="n">
        <v>2240</v>
      </c>
    </row>
    <row collapsed="false" customFormat="false" customHeight="true" hidden="true" ht="12.75" outlineLevel="0" r="7790">
      <c r="A7790" s="749" t="s">
        <v>22091</v>
      </c>
      <c r="B7790" s="749" t="str">
        <f aca="false">C7790&amp;D7790&amp;E7790&amp;F7790&amp;G7790&amp;H7790</f>
        <v>LUVA DE ELETROFUSAO DE POLIETILENO DE ALTA DENSIDADE (PEAD),RESINA PE80/100, PARA DE=20MM. FORNECIMENTO</v>
      </c>
      <c r="C7790" s="749" t="s">
        <v>22092</v>
      </c>
      <c r="D7790" s="749" t="s">
        <v>22093</v>
      </c>
      <c r="I7790" s="749" t="s">
        <v>30</v>
      </c>
      <c r="J7790" s="749" t="n">
        <v>8.16</v>
      </c>
    </row>
    <row collapsed="false" customFormat="false" customHeight="true" hidden="true" ht="12.75" outlineLevel="0" r="7791">
      <c r="A7791" s="749" t="s">
        <v>22094</v>
      </c>
      <c r="B7791" s="749" t="str">
        <f aca="false">C7791&amp;D7791&amp;E7791&amp;F7791&amp;G7791&amp;H7791</f>
        <v>LUVA DE ELETROFUSAO DE POLIETILENO DE ALTA DENSIDADE (PEAD),RESINA PE80/100, PARA DE=20MM. FORNECIMENTO</v>
      </c>
      <c r="C7791" s="749" t="s">
        <v>22092</v>
      </c>
      <c r="D7791" s="749" t="s">
        <v>22093</v>
      </c>
      <c r="I7791" s="749" t="s">
        <v>30</v>
      </c>
      <c r="J7791" s="749" t="n">
        <v>8.16</v>
      </c>
    </row>
    <row collapsed="false" customFormat="false" customHeight="true" hidden="true" ht="12.75" outlineLevel="0" r="7792">
      <c r="A7792" s="749" t="s">
        <v>22095</v>
      </c>
      <c r="B7792" s="749" t="str">
        <f aca="false">C7792&amp;D7792&amp;E7792&amp;F7792&amp;G7792&amp;H7792</f>
        <v>LUVA DE ELETROFUSAO DE POLIETILENO DE ALTA DENSIDADE (PEAD),RESINA PE80/100, PARA DE=25MM. FORNECIMENTO</v>
      </c>
      <c r="C7792" s="749" t="s">
        <v>22092</v>
      </c>
      <c r="D7792" s="749" t="s">
        <v>22096</v>
      </c>
      <c r="I7792" s="749" t="s">
        <v>30</v>
      </c>
      <c r="J7792" s="749" t="n">
        <v>8.38</v>
      </c>
    </row>
    <row collapsed="false" customFormat="false" customHeight="true" hidden="true" ht="12.75" outlineLevel="0" r="7793">
      <c r="A7793" s="749" t="s">
        <v>22097</v>
      </c>
      <c r="B7793" s="749" t="str">
        <f aca="false">C7793&amp;D7793&amp;E7793&amp;F7793&amp;G7793&amp;H7793</f>
        <v>LUVA DE ELETROFUSAO DE POLIETILENO DE ALTA DENSIDADE (PEAD),RESINA PE80/100, PARA DE=25MM. FORNECIMENTO</v>
      </c>
      <c r="C7793" s="749" t="s">
        <v>22092</v>
      </c>
      <c r="D7793" s="749" t="s">
        <v>22096</v>
      </c>
      <c r="I7793" s="749" t="s">
        <v>30</v>
      </c>
      <c r="J7793" s="749" t="n">
        <v>8.38</v>
      </c>
    </row>
    <row collapsed="false" customFormat="false" customHeight="true" hidden="true" ht="12.75" outlineLevel="0" r="7794">
      <c r="A7794" s="749" t="s">
        <v>22098</v>
      </c>
      <c r="B7794" s="749" t="str">
        <f aca="false">C7794&amp;D7794&amp;E7794&amp;F7794&amp;G7794&amp;H7794</f>
        <v>LUVA DE ELETROFUSAO DE POLIETILENO DE ALTA DENSIDADE (PEAD),RESINA PE80/100, PARA DE=32MM. FORNECIMENTO</v>
      </c>
      <c r="C7794" s="749" t="s">
        <v>22092</v>
      </c>
      <c r="D7794" s="749" t="s">
        <v>22099</v>
      </c>
      <c r="I7794" s="749" t="s">
        <v>30</v>
      </c>
      <c r="J7794" s="749" t="n">
        <v>8.79</v>
      </c>
    </row>
    <row collapsed="false" customFormat="false" customHeight="true" hidden="true" ht="12.75" outlineLevel="0" r="7795">
      <c r="A7795" s="749" t="s">
        <v>22100</v>
      </c>
      <c r="B7795" s="749" t="str">
        <f aca="false">C7795&amp;D7795&amp;E7795&amp;F7795&amp;G7795&amp;H7795</f>
        <v>LUVA DE ELETROFUSAO DE POLIETILENO DE ALTA DENSIDADE (PEAD),RESINA PE80/100, PARA DE=32MM. FORNECIMENTO</v>
      </c>
      <c r="C7795" s="749" t="s">
        <v>22092</v>
      </c>
      <c r="D7795" s="749" t="s">
        <v>22099</v>
      </c>
      <c r="I7795" s="749" t="s">
        <v>30</v>
      </c>
      <c r="J7795" s="749" t="n">
        <v>8.79</v>
      </c>
    </row>
    <row collapsed="false" customFormat="false" customHeight="true" hidden="true" ht="12.75" outlineLevel="0" r="7796">
      <c r="A7796" s="749" t="s">
        <v>22101</v>
      </c>
      <c r="B7796" s="749" t="str">
        <f aca="false">C7796&amp;D7796&amp;E7796&amp;F7796&amp;G7796&amp;H7796</f>
        <v>LUVA DE ELETROFUSAO DE POLIETILENO DE ALTA DENSIDADE (PEAD),RESINA PE80/100, PARA DE=40MM. FORNECIMENTO</v>
      </c>
      <c r="C7796" s="749" t="s">
        <v>22092</v>
      </c>
      <c r="D7796" s="749" t="s">
        <v>22102</v>
      </c>
      <c r="I7796" s="749" t="s">
        <v>30</v>
      </c>
      <c r="J7796" s="749" t="n">
        <v>9.82</v>
      </c>
    </row>
    <row collapsed="false" customFormat="false" customHeight="true" hidden="true" ht="12.75" outlineLevel="0" r="7797">
      <c r="A7797" s="749" t="s">
        <v>22103</v>
      </c>
      <c r="B7797" s="749" t="str">
        <f aca="false">C7797&amp;D7797&amp;E7797&amp;F7797&amp;G7797&amp;H7797</f>
        <v>LUVA DE ELETROFUSAO DE POLIETILENO DE ALTA DENSIDADE (PEAD),RESINA PE80/100, PARA DE=40MM. FORNECIMENTO</v>
      </c>
      <c r="C7797" s="749" t="s">
        <v>22092</v>
      </c>
      <c r="D7797" s="749" t="s">
        <v>22102</v>
      </c>
      <c r="I7797" s="749" t="s">
        <v>30</v>
      </c>
      <c r="J7797" s="749" t="n">
        <v>9.82</v>
      </c>
    </row>
    <row collapsed="false" customFormat="false" customHeight="true" hidden="true" ht="12.75" outlineLevel="0" r="7798">
      <c r="A7798" s="749" t="s">
        <v>22104</v>
      </c>
      <c r="B7798" s="749" t="str">
        <f aca="false">C7798&amp;D7798&amp;E7798&amp;F7798&amp;G7798&amp;H7798</f>
        <v>LUVA DE ELETROFUSAO DE POLIETILENO DE ALTA DENSIDADE (PEAD),RESINA PE80/100, PARA DE=50MM. FORNECIMENTO</v>
      </c>
      <c r="C7798" s="749" t="s">
        <v>22092</v>
      </c>
      <c r="D7798" s="749" t="s">
        <v>22105</v>
      </c>
      <c r="I7798" s="749" t="s">
        <v>30</v>
      </c>
      <c r="J7798" s="749" t="n">
        <v>13.75</v>
      </c>
    </row>
    <row collapsed="false" customFormat="false" customHeight="true" hidden="true" ht="12.75" outlineLevel="0" r="7799">
      <c r="A7799" s="749" t="s">
        <v>22106</v>
      </c>
      <c r="B7799" s="749" t="str">
        <f aca="false">C7799&amp;D7799&amp;E7799&amp;F7799&amp;G7799&amp;H7799</f>
        <v>LUVA DE ELETROFUSAO DE POLIETILENO DE ALTA DENSIDADE (PEAD),RESINA PE80/100, PARA DE=50MM. FORNECIMENTO</v>
      </c>
      <c r="C7799" s="749" t="s">
        <v>22092</v>
      </c>
      <c r="D7799" s="749" t="s">
        <v>22105</v>
      </c>
      <c r="I7799" s="749" t="s">
        <v>30</v>
      </c>
      <c r="J7799" s="749" t="n">
        <v>13.75</v>
      </c>
    </row>
    <row collapsed="false" customFormat="false" customHeight="true" hidden="true" ht="12.75" outlineLevel="0" r="7800">
      <c r="A7800" s="749" t="s">
        <v>22107</v>
      </c>
      <c r="B7800" s="749" t="str">
        <f aca="false">C7800&amp;D7800&amp;E7800&amp;F7800&amp;G7800&amp;H7800</f>
        <v>LUVA DE ELETROFUSAO DE POLIETILENO DE ALTA DENSIDADE (PEAD),RESINA PE80/100, PARA DE=75MM. FORNECIMENTO</v>
      </c>
      <c r="C7800" s="749" t="s">
        <v>22092</v>
      </c>
      <c r="D7800" s="749" t="s">
        <v>22108</v>
      </c>
      <c r="I7800" s="749" t="s">
        <v>30</v>
      </c>
      <c r="J7800" s="749" t="n">
        <v>22.12</v>
      </c>
    </row>
    <row collapsed="false" customFormat="false" customHeight="true" hidden="true" ht="12.75" outlineLevel="0" r="7801">
      <c r="A7801" s="749" t="s">
        <v>22109</v>
      </c>
      <c r="B7801" s="749" t="str">
        <f aca="false">C7801&amp;D7801&amp;E7801&amp;F7801&amp;G7801&amp;H7801</f>
        <v>LUVA DE ELETROFUSAO DE POLIETILENO DE ALTA DENSIDADE (PEAD),RESINA PE80/100, PARA DE=75MM. FORNECIMENTO</v>
      </c>
      <c r="C7801" s="749" t="s">
        <v>22092</v>
      </c>
      <c r="D7801" s="749" t="s">
        <v>22108</v>
      </c>
      <c r="I7801" s="749" t="s">
        <v>30</v>
      </c>
      <c r="J7801" s="749" t="n">
        <v>22.12</v>
      </c>
    </row>
    <row collapsed="false" customFormat="false" customHeight="true" hidden="true" ht="12.75" outlineLevel="0" r="7802">
      <c r="A7802" s="749" t="s">
        <v>22110</v>
      </c>
      <c r="B7802" s="749" t="str">
        <f aca="false">C7802&amp;D7802&amp;E7802&amp;F7802&amp;G7802&amp;H7802</f>
        <v>LUVA DE ELETROFUSAO DE POLIETILENO DE ALTA DENSIDADE (PEAD),RESINA PE80/100, PARA DE=90MM. FORNECIMENTO</v>
      </c>
      <c r="C7802" s="749" t="s">
        <v>22092</v>
      </c>
      <c r="D7802" s="749" t="s">
        <v>22111</v>
      </c>
      <c r="I7802" s="749" t="s">
        <v>30</v>
      </c>
      <c r="J7802" s="749" t="n">
        <v>23.32</v>
      </c>
    </row>
    <row collapsed="false" customFormat="false" customHeight="true" hidden="true" ht="12.75" outlineLevel="0" r="7803">
      <c r="A7803" s="749" t="s">
        <v>22112</v>
      </c>
      <c r="B7803" s="749" t="str">
        <f aca="false">C7803&amp;D7803&amp;E7803&amp;F7803&amp;G7803&amp;H7803</f>
        <v>LUVA DE ELETROFUSAO DE POLIETILENO DE ALTA DENSIDADE (PEAD),RESINA PE80/100, PARA DE=90MM. FORNECIMENTO</v>
      </c>
      <c r="C7803" s="749" t="s">
        <v>22092</v>
      </c>
      <c r="D7803" s="749" t="s">
        <v>22111</v>
      </c>
      <c r="I7803" s="749" t="s">
        <v>30</v>
      </c>
      <c r="J7803" s="749" t="n">
        <v>23.32</v>
      </c>
    </row>
    <row collapsed="false" customFormat="false" customHeight="true" hidden="true" ht="12.75" outlineLevel="0" r="7804">
      <c r="A7804" s="749" t="s">
        <v>22113</v>
      </c>
      <c r="B7804" s="749" t="str">
        <f aca="false">C7804&amp;D7804&amp;E7804&amp;F7804&amp;G7804&amp;H7804</f>
        <v>LUVA DE ELETROFUSAO DE POLIETILENO DE ALTA DENSIDADE (PEAD),RESINA PE80/100, PARA DE=110MM. FORNECIMENTO</v>
      </c>
      <c r="C7804" s="749" t="s">
        <v>22092</v>
      </c>
      <c r="D7804" s="749" t="s">
        <v>22114</v>
      </c>
      <c r="I7804" s="749" t="s">
        <v>30</v>
      </c>
      <c r="J7804" s="749" t="n">
        <v>24.08</v>
      </c>
    </row>
    <row collapsed="false" customFormat="false" customHeight="true" hidden="true" ht="12.75" outlineLevel="0" r="7805">
      <c r="A7805" s="749" t="s">
        <v>22115</v>
      </c>
      <c r="B7805" s="749" t="str">
        <f aca="false">C7805&amp;D7805&amp;E7805&amp;F7805&amp;G7805&amp;H7805</f>
        <v>LUVA DE ELETROFUSAO DE POLIETILENO DE ALTA DENSIDADE (PEAD),RESINA PE80/100, PARA DE=110MM. FORNECIMENTO</v>
      </c>
      <c r="C7805" s="749" t="s">
        <v>22092</v>
      </c>
      <c r="D7805" s="749" t="s">
        <v>22114</v>
      </c>
      <c r="I7805" s="749" t="s">
        <v>30</v>
      </c>
      <c r="J7805" s="749" t="n">
        <v>24.08</v>
      </c>
    </row>
    <row collapsed="false" customFormat="false" customHeight="true" hidden="true" ht="12.75" outlineLevel="0" r="7806">
      <c r="A7806" s="749" t="s">
        <v>22116</v>
      </c>
      <c r="B7806" s="749" t="str">
        <f aca="false">C7806&amp;D7806&amp;E7806&amp;F7806&amp;G7806&amp;H7806</f>
        <v>LUVA DE ELETROFUSAO DE POLIETILENO DE ALTA DENSIDADE (PEAD),RESINA PE80/100, PARA DE=125MM. FORNECIMENTO</v>
      </c>
      <c r="C7806" s="749" t="s">
        <v>22092</v>
      </c>
      <c r="D7806" s="749" t="s">
        <v>22117</v>
      </c>
      <c r="I7806" s="749" t="s">
        <v>30</v>
      </c>
      <c r="J7806" s="749" t="n">
        <v>42.35</v>
      </c>
    </row>
    <row collapsed="false" customFormat="false" customHeight="true" hidden="true" ht="12.75" outlineLevel="0" r="7807">
      <c r="A7807" s="749" t="s">
        <v>22118</v>
      </c>
      <c r="B7807" s="749" t="str">
        <f aca="false">C7807&amp;D7807&amp;E7807&amp;F7807&amp;G7807&amp;H7807</f>
        <v>LUVA DE ELETROFUSAO DE POLIETILENO DE ALTA DENSIDADE (PEAD),RESINA PE80/100, PARA DE=125MM. FORNECIMENTO</v>
      </c>
      <c r="C7807" s="749" t="s">
        <v>22092</v>
      </c>
      <c r="D7807" s="749" t="s">
        <v>22117</v>
      </c>
      <c r="I7807" s="749" t="s">
        <v>30</v>
      </c>
      <c r="J7807" s="749" t="n">
        <v>42.35</v>
      </c>
    </row>
    <row collapsed="false" customFormat="false" customHeight="true" hidden="true" ht="12.75" outlineLevel="0" r="7808">
      <c r="A7808" s="749" t="s">
        <v>22119</v>
      </c>
      <c r="B7808" s="749" t="str">
        <f aca="false">C7808&amp;D7808&amp;E7808&amp;F7808&amp;G7808&amp;H7808</f>
        <v>LUVA DE ELETROFUSAO DE POLIETILENO DE ALTA DENSIDADE (PEAD),RESINA PE80/100, PARA DE=140MM. FORNECIMENTO</v>
      </c>
      <c r="C7808" s="749" t="s">
        <v>22092</v>
      </c>
      <c r="D7808" s="749" t="s">
        <v>22120</v>
      </c>
      <c r="I7808" s="749" t="s">
        <v>30</v>
      </c>
      <c r="J7808" s="749" t="n">
        <v>77.02</v>
      </c>
    </row>
    <row collapsed="false" customFormat="false" customHeight="true" hidden="true" ht="12.75" outlineLevel="0" r="7809">
      <c r="A7809" s="749" t="s">
        <v>22121</v>
      </c>
      <c r="B7809" s="749" t="str">
        <f aca="false">C7809&amp;D7809&amp;E7809&amp;F7809&amp;G7809&amp;H7809</f>
        <v>LUVA DE ELETROFUSAO DE POLIETILENO DE ALTA DENSIDADE (PEAD),RESINA PE80/100, PARA DE=140MM. FORNECIMENTO</v>
      </c>
      <c r="C7809" s="749" t="s">
        <v>22092</v>
      </c>
      <c r="D7809" s="749" t="s">
        <v>22120</v>
      </c>
      <c r="I7809" s="749" t="s">
        <v>30</v>
      </c>
      <c r="J7809" s="749" t="n">
        <v>77.02</v>
      </c>
    </row>
    <row collapsed="false" customFormat="false" customHeight="true" hidden="true" ht="12.75" outlineLevel="0" r="7810">
      <c r="A7810" s="749" t="s">
        <v>22122</v>
      </c>
      <c r="B7810" s="749" t="str">
        <f aca="false">C7810&amp;D7810&amp;E7810&amp;F7810&amp;G7810&amp;H7810</f>
        <v>LUVA DE ELETROFUSAO DE POLIETILENO DE ALTA DENSIDADE (PEAD),RESINA PE80/100, PARA DE=160MM. FORNECIMENTO</v>
      </c>
      <c r="C7810" s="749" t="s">
        <v>22092</v>
      </c>
      <c r="D7810" s="749" t="s">
        <v>22123</v>
      </c>
      <c r="I7810" s="749" t="s">
        <v>30</v>
      </c>
      <c r="J7810" s="749" t="n">
        <v>82.51</v>
      </c>
    </row>
    <row collapsed="false" customFormat="false" customHeight="true" hidden="true" ht="12.75" outlineLevel="0" r="7811">
      <c r="A7811" s="749" t="s">
        <v>22124</v>
      </c>
      <c r="B7811" s="749" t="str">
        <f aca="false">C7811&amp;D7811&amp;E7811&amp;F7811&amp;G7811&amp;H7811</f>
        <v>LUVA DE ELETROFUSAO DE POLIETILENO DE ALTA DENSIDADE (PEAD),RESINA PE80/100, PARA DE=160MM. FORNECIMENTO</v>
      </c>
      <c r="C7811" s="749" t="s">
        <v>22092</v>
      </c>
      <c r="D7811" s="749" t="s">
        <v>22123</v>
      </c>
      <c r="I7811" s="749" t="s">
        <v>30</v>
      </c>
      <c r="J7811" s="749" t="n">
        <v>82.51</v>
      </c>
    </row>
    <row collapsed="false" customFormat="false" customHeight="true" hidden="true" ht="12.75" outlineLevel="0" r="7812">
      <c r="A7812" s="749" t="s">
        <v>22125</v>
      </c>
      <c r="B7812" s="749" t="str">
        <f aca="false">C7812&amp;D7812&amp;E7812&amp;F7812&amp;G7812&amp;H7812</f>
        <v>LUVA DE ELETROFUSAO DE POLIETILENO DE ALTA DENSIDADE (PEAD),RESINA PE80/100, PARA DE=180MM. FORNECIMENTO</v>
      </c>
      <c r="C7812" s="749" t="s">
        <v>22092</v>
      </c>
      <c r="D7812" s="749" t="s">
        <v>22126</v>
      </c>
      <c r="I7812" s="749" t="s">
        <v>30</v>
      </c>
      <c r="J7812" s="749" t="n">
        <v>111.64</v>
      </c>
    </row>
    <row collapsed="false" customFormat="false" customHeight="true" hidden="true" ht="12.75" outlineLevel="0" r="7813">
      <c r="A7813" s="749" t="s">
        <v>22127</v>
      </c>
      <c r="B7813" s="749" t="str">
        <f aca="false">C7813&amp;D7813&amp;E7813&amp;F7813&amp;G7813&amp;H7813</f>
        <v>LUVA DE ELETROFUSAO DE POLIETILENO DE ALTA DENSIDADE (PEAD),RESINA PE80/100, PARA DE=180MM. FORNECIMENTO</v>
      </c>
      <c r="C7813" s="749" t="s">
        <v>22092</v>
      </c>
      <c r="D7813" s="749" t="s">
        <v>22126</v>
      </c>
      <c r="I7813" s="749" t="s">
        <v>30</v>
      </c>
      <c r="J7813" s="749" t="n">
        <v>111.64</v>
      </c>
    </row>
    <row collapsed="false" customFormat="false" customHeight="true" hidden="true" ht="12.75" outlineLevel="0" r="7814">
      <c r="A7814" s="749" t="s">
        <v>22128</v>
      </c>
      <c r="B7814" s="749" t="str">
        <f aca="false">C7814&amp;D7814&amp;E7814&amp;F7814&amp;G7814&amp;H7814</f>
        <v>LUVA DE ELETROFUSAO DE POLIETILENO DE ALTA DENSIDADE (PEAD),RESINA PE80/100, PARA DE=200MM. FORNECIMENTO</v>
      </c>
      <c r="C7814" s="749" t="s">
        <v>22092</v>
      </c>
      <c r="D7814" s="749" t="s">
        <v>22129</v>
      </c>
      <c r="I7814" s="749" t="s">
        <v>30</v>
      </c>
      <c r="J7814" s="749" t="n">
        <v>145.95</v>
      </c>
    </row>
    <row collapsed="false" customFormat="false" customHeight="true" hidden="true" ht="12.75" outlineLevel="0" r="7815">
      <c r="A7815" s="749" t="s">
        <v>22130</v>
      </c>
      <c r="B7815" s="749" t="str">
        <f aca="false">C7815&amp;D7815&amp;E7815&amp;F7815&amp;G7815&amp;H7815</f>
        <v>LUVA DE ELETROFUSAO DE POLIETILENO DE ALTA DENSIDADE (PEAD),RESINA PE80/100, PARA DE=200MM. FORNECIMENTO</v>
      </c>
      <c r="C7815" s="749" t="s">
        <v>22092</v>
      </c>
      <c r="D7815" s="749" t="s">
        <v>22129</v>
      </c>
      <c r="I7815" s="749" t="s">
        <v>30</v>
      </c>
      <c r="J7815" s="749" t="n">
        <v>145.95</v>
      </c>
    </row>
    <row collapsed="false" customFormat="false" customHeight="true" hidden="true" ht="12.75" outlineLevel="0" r="7816">
      <c r="A7816" s="749" t="s">
        <v>22131</v>
      </c>
      <c r="B7816" s="749" t="str">
        <f aca="false">C7816&amp;D7816&amp;E7816&amp;F7816&amp;G7816&amp;H7816</f>
        <v>LUVA DE ELETROFUSAO DE POLIETILENO DE ALTA DENSIDADE (PEAD),RESINA PE80/100, PARA DE=225MM. FORNECIMENTO</v>
      </c>
      <c r="C7816" s="749" t="s">
        <v>22092</v>
      </c>
      <c r="D7816" s="749" t="s">
        <v>22132</v>
      </c>
      <c r="I7816" s="749" t="s">
        <v>30</v>
      </c>
      <c r="J7816" s="749" t="n">
        <v>187.32</v>
      </c>
    </row>
    <row collapsed="false" customFormat="false" customHeight="true" hidden="true" ht="12.75" outlineLevel="0" r="7817">
      <c r="A7817" s="749" t="s">
        <v>22133</v>
      </c>
      <c r="B7817" s="749" t="str">
        <f aca="false">C7817&amp;D7817&amp;E7817&amp;F7817&amp;G7817&amp;H7817</f>
        <v>LUVA DE ELETROFUSAO DE POLIETILENO DE ALTA DENSIDADE (PEAD),RESINA PE80/100, PARA DE=225MM. FORNECIMENTO</v>
      </c>
      <c r="C7817" s="749" t="s">
        <v>22092</v>
      </c>
      <c r="D7817" s="749" t="s">
        <v>22132</v>
      </c>
      <c r="I7817" s="749" t="s">
        <v>30</v>
      </c>
      <c r="J7817" s="749" t="n">
        <v>187.32</v>
      </c>
    </row>
    <row collapsed="false" customFormat="false" customHeight="true" hidden="true" ht="12.75" outlineLevel="0" r="7818">
      <c r="A7818" s="749" t="s">
        <v>22134</v>
      </c>
      <c r="B7818" s="749" t="str">
        <f aca="false">C7818&amp;D7818&amp;E7818&amp;F7818&amp;G7818&amp;H7818</f>
        <v>LUVA DE ELETROFUSAO DE POLIETILENO DE ALTA DENSIDADE (PEAD),RESINA PE80/100, PARA DE=250MM. FORNECIMENTO</v>
      </c>
      <c r="C7818" s="749" t="s">
        <v>22092</v>
      </c>
      <c r="D7818" s="749" t="s">
        <v>22135</v>
      </c>
      <c r="I7818" s="749" t="s">
        <v>30</v>
      </c>
      <c r="J7818" s="749" t="n">
        <v>207.65</v>
      </c>
    </row>
    <row collapsed="false" customFormat="false" customHeight="true" hidden="true" ht="12.75" outlineLevel="0" r="7819">
      <c r="A7819" s="749" t="s">
        <v>22136</v>
      </c>
      <c r="B7819" s="749" t="str">
        <f aca="false">C7819&amp;D7819&amp;E7819&amp;F7819&amp;G7819&amp;H7819</f>
        <v>LUVA DE ELETROFUSAO DE POLIETILENO DE ALTA DENSIDADE (PEAD),RESINA PE80/100, PARA DE=250MM. FORNECIMENTO</v>
      </c>
      <c r="C7819" s="749" t="s">
        <v>22092</v>
      </c>
      <c r="D7819" s="749" t="s">
        <v>22135</v>
      </c>
      <c r="I7819" s="749" t="s">
        <v>30</v>
      </c>
      <c r="J7819" s="749" t="n">
        <v>207.65</v>
      </c>
    </row>
    <row collapsed="false" customFormat="false" customHeight="true" hidden="true" ht="12.75" outlineLevel="0" r="7820">
      <c r="A7820" s="749" t="s">
        <v>22137</v>
      </c>
      <c r="B7820" s="749" t="str">
        <f aca="false">C7820&amp;D7820&amp;E7820&amp;F7820&amp;G7820&amp;H7820</f>
        <v>LUVA DE ELETROFUSAO DE POLIETILENO DE ALTA DENSIDADE (PEAD),RESINA PE80/100, PARA DE=280MM. FORNECIMENTO</v>
      </c>
      <c r="C7820" s="749" t="s">
        <v>22092</v>
      </c>
      <c r="D7820" s="749" t="s">
        <v>22138</v>
      </c>
      <c r="I7820" s="749" t="s">
        <v>30</v>
      </c>
      <c r="J7820" s="749" t="n">
        <v>501.48</v>
      </c>
    </row>
    <row collapsed="false" customFormat="false" customHeight="true" hidden="true" ht="12.75" outlineLevel="0" r="7821">
      <c r="A7821" s="749" t="s">
        <v>22139</v>
      </c>
      <c r="B7821" s="749" t="str">
        <f aca="false">C7821&amp;D7821&amp;E7821&amp;F7821&amp;G7821&amp;H7821</f>
        <v>LUVA DE ELETROFUSAO DE POLIETILENO DE ALTA DENSIDADE (PEAD),RESINA PE80/100, PARA DE=280MM. FORNECIMENTO</v>
      </c>
      <c r="C7821" s="749" t="s">
        <v>22092</v>
      </c>
      <c r="D7821" s="749" t="s">
        <v>22138</v>
      </c>
      <c r="I7821" s="749" t="s">
        <v>30</v>
      </c>
      <c r="J7821" s="749" t="n">
        <v>501.48</v>
      </c>
    </row>
    <row collapsed="false" customFormat="false" customHeight="true" hidden="true" ht="12.75" outlineLevel="0" r="7822">
      <c r="A7822" s="749" t="s">
        <v>22140</v>
      </c>
      <c r="B7822" s="749" t="str">
        <f aca="false">C7822&amp;D7822&amp;E7822&amp;F7822&amp;G7822&amp;H7822</f>
        <v>LUVA DE ELETROFUSAO DE POLIETILENO DE ALTA DENSIDADE (PEAD),RESINA PE80/100, PARA DE=315MM. FORNECIMENTO</v>
      </c>
      <c r="C7822" s="749" t="s">
        <v>22092</v>
      </c>
      <c r="D7822" s="749" t="s">
        <v>22141</v>
      </c>
      <c r="I7822" s="749" t="s">
        <v>30</v>
      </c>
      <c r="J7822" s="749" t="n">
        <v>526.79</v>
      </c>
    </row>
    <row collapsed="false" customFormat="false" customHeight="true" hidden="true" ht="12.75" outlineLevel="0" r="7823">
      <c r="A7823" s="749" t="s">
        <v>22142</v>
      </c>
      <c r="B7823" s="749" t="str">
        <f aca="false">C7823&amp;D7823&amp;E7823&amp;F7823&amp;G7823&amp;H7823</f>
        <v>LUVA DE ELETROFUSAO DE POLIETILENO DE ALTA DENSIDADE (PEAD),RESINA PE80/100, PARA DE=315MM. FORNECIMENTO</v>
      </c>
      <c r="C7823" s="749" t="s">
        <v>22092</v>
      </c>
      <c r="D7823" s="749" t="s">
        <v>22141</v>
      </c>
      <c r="I7823" s="749" t="s">
        <v>30</v>
      </c>
      <c r="J7823" s="749" t="n">
        <v>526.79</v>
      </c>
    </row>
    <row collapsed="false" customFormat="false" customHeight="true" hidden="true" ht="12.75" outlineLevel="0" r="7824">
      <c r="A7824" s="749" t="s">
        <v>22143</v>
      </c>
      <c r="B7824" s="749" t="str">
        <f aca="false">C7824&amp;D7824&amp;E7824&amp;F7824&amp;G7824&amp;H7824</f>
        <v>LUVA DE ELETROFUSAO DE POLIETILENO DE ALTA DENSIDADE (PEAD),RESINA PE80/100, PARA DE=355MM. FORNECIMENTO</v>
      </c>
      <c r="C7824" s="749" t="s">
        <v>22092</v>
      </c>
      <c r="D7824" s="749" t="s">
        <v>22144</v>
      </c>
      <c r="I7824" s="749" t="s">
        <v>30</v>
      </c>
      <c r="J7824" s="749" t="n">
        <v>775.75</v>
      </c>
    </row>
    <row collapsed="false" customFormat="false" customHeight="true" hidden="true" ht="12.75" outlineLevel="0" r="7825">
      <c r="A7825" s="749" t="s">
        <v>22145</v>
      </c>
      <c r="B7825" s="749" t="str">
        <f aca="false">C7825&amp;D7825&amp;E7825&amp;F7825&amp;G7825&amp;H7825</f>
        <v>LUVA DE ELETROFUSAO DE POLIETILENO DE ALTA DENSIDADE (PEAD),RESINA PE80/100, PARA DE=355MM. FORNECIMENTO</v>
      </c>
      <c r="C7825" s="749" t="s">
        <v>22092</v>
      </c>
      <c r="D7825" s="749" t="s">
        <v>22144</v>
      </c>
      <c r="I7825" s="749" t="s">
        <v>30</v>
      </c>
      <c r="J7825" s="749" t="n">
        <v>775.75</v>
      </c>
    </row>
    <row collapsed="false" customFormat="false" customHeight="true" hidden="true" ht="12.75" outlineLevel="0" r="7826">
      <c r="A7826" s="749" t="s">
        <v>22146</v>
      </c>
      <c r="B7826" s="749" t="str">
        <f aca="false">C7826&amp;D7826&amp;E7826&amp;F7826&amp;G7826&amp;H7826</f>
        <v>LUVA DE ELETROFUSAO DE POLIETILENO DE ALTA DENSIDADE (PEAD),RESINA PE80/100, PARA DE=400MM. FORNECIMENTO</v>
      </c>
      <c r="C7826" s="749" t="s">
        <v>22092</v>
      </c>
      <c r="D7826" s="749" t="s">
        <v>22147</v>
      </c>
      <c r="I7826" s="749" t="s">
        <v>30</v>
      </c>
      <c r="J7826" s="749" t="n">
        <v>1845.66</v>
      </c>
    </row>
    <row collapsed="false" customFormat="false" customHeight="true" hidden="true" ht="12.75" outlineLevel="0" r="7827">
      <c r="A7827" s="749" t="s">
        <v>22148</v>
      </c>
      <c r="B7827" s="749" t="str">
        <f aca="false">C7827&amp;D7827&amp;E7827&amp;F7827&amp;G7827&amp;H7827</f>
        <v>LUVA DE ELETROFUSAO DE POLIETILENO DE ALTA DENSIDADE (PEAD),RESINA PE80/100, PARA DE=400MM. FORNECIMENTO</v>
      </c>
      <c r="C7827" s="749" t="s">
        <v>22092</v>
      </c>
      <c r="D7827" s="749" t="s">
        <v>22147</v>
      </c>
      <c r="I7827" s="749" t="s">
        <v>30</v>
      </c>
      <c r="J7827" s="749" t="n">
        <v>1845.66</v>
      </c>
    </row>
    <row collapsed="false" customFormat="false" customHeight="true" hidden="true" ht="12.75" outlineLevel="0" r="7828">
      <c r="A7828" s="749" t="s">
        <v>22149</v>
      </c>
      <c r="B7828" s="749" t="str">
        <f aca="false">C7828&amp;D7828&amp;E7828&amp;F7828&amp;G7828&amp;H7828</f>
        <v>TUBO PRFV DEFOFO COM JUNTA ELASTICA INTEGRADA, CLASSE PN-6,COM DIAMETRO DE 50MM / SN 5000N/M². FORNECIMENTO</v>
      </c>
      <c r="C7828" s="749" t="s">
        <v>22150</v>
      </c>
      <c r="D7828" s="749" t="s">
        <v>22151</v>
      </c>
      <c r="I7828" s="749" t="s">
        <v>236</v>
      </c>
      <c r="J7828" s="749" t="n">
        <v>15.31</v>
      </c>
    </row>
    <row collapsed="false" customFormat="false" customHeight="true" hidden="true" ht="12.75" outlineLevel="0" r="7829">
      <c r="A7829" s="749" t="s">
        <v>22152</v>
      </c>
      <c r="B7829" s="749" t="str">
        <f aca="false">C7829&amp;D7829&amp;E7829&amp;F7829&amp;G7829&amp;H7829</f>
        <v>TUBO PRFV DEFOFO COM JUNTA ELASTICA INTEGRADA, CLASSE PN-6,COM DIAMETRO DE 50MM / SN 5000N/M². FORNECIMENTO</v>
      </c>
      <c r="C7829" s="749" t="s">
        <v>22150</v>
      </c>
      <c r="D7829" s="749" t="s">
        <v>22151</v>
      </c>
      <c r="I7829" s="749" t="s">
        <v>236</v>
      </c>
      <c r="J7829" s="749" t="n">
        <v>15.31</v>
      </c>
    </row>
    <row collapsed="false" customFormat="false" customHeight="true" hidden="true" ht="12.75" outlineLevel="0" r="7830">
      <c r="A7830" s="749" t="s">
        <v>22153</v>
      </c>
      <c r="B7830" s="749" t="str">
        <f aca="false">C7830&amp;D7830&amp;E7830&amp;F7830&amp;G7830&amp;H7830</f>
        <v>TUBO PRFV DEFOFO COM JUNTA ELASTICA INTEGRADA, CLASSE PN-6,COM DIAMETRO DE 100MM / SN 5000N/M². FORNECIMENTO</v>
      </c>
      <c r="C7830" s="749" t="s">
        <v>22150</v>
      </c>
      <c r="D7830" s="749" t="s">
        <v>22154</v>
      </c>
      <c r="I7830" s="749" t="s">
        <v>236</v>
      </c>
      <c r="J7830" s="749" t="n">
        <v>30.78</v>
      </c>
    </row>
    <row collapsed="false" customFormat="false" customHeight="true" hidden="true" ht="12.75" outlineLevel="0" r="7831">
      <c r="A7831" s="749" t="s">
        <v>22155</v>
      </c>
      <c r="B7831" s="749" t="str">
        <f aca="false">C7831&amp;D7831&amp;E7831&amp;F7831&amp;G7831&amp;H7831</f>
        <v>TUBO PRFV DEFOFO COM JUNTA ELASTICA INTEGRADA, CLASSE PN-6,COM DIAMETRO DE 100MM / SN 5000N/M². FORNECIMENTO</v>
      </c>
      <c r="C7831" s="749" t="s">
        <v>22150</v>
      </c>
      <c r="D7831" s="749" t="s">
        <v>22154</v>
      </c>
      <c r="I7831" s="749" t="s">
        <v>236</v>
      </c>
      <c r="J7831" s="749" t="n">
        <v>30.78</v>
      </c>
    </row>
    <row collapsed="false" customFormat="false" customHeight="true" hidden="true" ht="12.75" outlineLevel="0" r="7832">
      <c r="A7832" s="749" t="s">
        <v>22156</v>
      </c>
      <c r="B7832" s="749" t="str">
        <f aca="false">C7832&amp;D7832&amp;E7832&amp;F7832&amp;G7832&amp;H7832</f>
        <v>TUBO PRFV DEFOFO COM JUNTA ELASTICA INTEGRADA, CLASSE PN-6,COM DIAMETRO DE 150MM / SN 5000N/M2. FORNECIMENTO</v>
      </c>
      <c r="C7832" s="749" t="s">
        <v>22150</v>
      </c>
      <c r="D7832" s="749" t="s">
        <v>22157</v>
      </c>
      <c r="I7832" s="749" t="s">
        <v>236</v>
      </c>
      <c r="J7832" s="749" t="n">
        <v>44.93</v>
      </c>
    </row>
    <row collapsed="false" customFormat="false" customHeight="true" hidden="true" ht="12.75" outlineLevel="0" r="7833">
      <c r="A7833" s="749" t="s">
        <v>22158</v>
      </c>
      <c r="B7833" s="749" t="str">
        <f aca="false">C7833&amp;D7833&amp;E7833&amp;F7833&amp;G7833&amp;H7833</f>
        <v>TUBO PRFV DEFOFO COM JUNTA ELASTICA INTEGRADA, CLASSE PN-6,COM DIAMETRO DE 150MM / SN 5000N/M2. FORNECIMENTO</v>
      </c>
      <c r="C7833" s="749" t="s">
        <v>22150</v>
      </c>
      <c r="D7833" s="749" t="s">
        <v>22157</v>
      </c>
      <c r="I7833" s="749" t="s">
        <v>236</v>
      </c>
      <c r="J7833" s="749" t="n">
        <v>44.93</v>
      </c>
    </row>
    <row collapsed="false" customFormat="false" customHeight="true" hidden="true" ht="12.75" outlineLevel="0" r="7834">
      <c r="A7834" s="749" t="s">
        <v>22159</v>
      </c>
      <c r="B7834" s="749" t="str">
        <f aca="false">C7834&amp;D7834&amp;E7834&amp;F7834&amp;G7834&amp;H7834</f>
        <v>TUBO PRFV DEFOFO COM JUNTA ELASTICA INTEGRADA, CLASSE PN-6,COM DIAMETRO DE 200MM / SN 5000N/M². FORNECIMENTO</v>
      </c>
      <c r="C7834" s="749" t="s">
        <v>22150</v>
      </c>
      <c r="D7834" s="749" t="s">
        <v>22160</v>
      </c>
      <c r="I7834" s="749" t="s">
        <v>236</v>
      </c>
      <c r="J7834" s="749" t="n">
        <v>66.24</v>
      </c>
    </row>
    <row collapsed="false" customFormat="false" customHeight="true" hidden="true" ht="12.75" outlineLevel="0" r="7835">
      <c r="A7835" s="749" t="s">
        <v>22161</v>
      </c>
      <c r="B7835" s="749" t="str">
        <f aca="false">C7835&amp;D7835&amp;E7835&amp;F7835&amp;G7835&amp;H7835</f>
        <v>TUBO PRFV DEFOFO COM JUNTA ELASTICA INTEGRADA, CLASSE PN-6,COM DIAMETRO DE 200MM / SN 5000N/M². FORNECIMENTO</v>
      </c>
      <c r="C7835" s="749" t="s">
        <v>22150</v>
      </c>
      <c r="D7835" s="749" t="s">
        <v>22160</v>
      </c>
      <c r="I7835" s="749" t="s">
        <v>236</v>
      </c>
      <c r="J7835" s="749" t="n">
        <v>66.24</v>
      </c>
    </row>
    <row collapsed="false" customFormat="false" customHeight="true" hidden="true" ht="12.75" outlineLevel="0" r="7836">
      <c r="A7836" s="749" t="s">
        <v>22162</v>
      </c>
      <c r="B7836" s="749" t="str">
        <f aca="false">C7836&amp;D7836&amp;E7836&amp;F7836&amp;G7836&amp;H7836</f>
        <v>TUBO PRFV DEFOFO COM JUNTA ELASTICA INTEGRADA, CLASSE PN-6,COM DIAMETRO DE 250MM / SN 5000N/M². FORNECIMENTO</v>
      </c>
      <c r="C7836" s="749" t="s">
        <v>22150</v>
      </c>
      <c r="D7836" s="749" t="s">
        <v>22163</v>
      </c>
      <c r="I7836" s="749" t="s">
        <v>236</v>
      </c>
      <c r="J7836" s="749" t="n">
        <v>84.8</v>
      </c>
    </row>
    <row collapsed="false" customFormat="false" customHeight="true" hidden="true" ht="12.75" outlineLevel="0" r="7837">
      <c r="A7837" s="749" t="s">
        <v>22164</v>
      </c>
      <c r="B7837" s="749" t="str">
        <f aca="false">C7837&amp;D7837&amp;E7837&amp;F7837&amp;G7837&amp;H7837</f>
        <v>TUBO PRFV DEFOFO COM JUNTA ELASTICA INTEGRADA, CLASSE PN-6,COM DIAMETRO DE 250MM / SN 5000N/M². FORNECIMENTO</v>
      </c>
      <c r="C7837" s="749" t="s">
        <v>22150</v>
      </c>
      <c r="D7837" s="749" t="s">
        <v>22163</v>
      </c>
      <c r="I7837" s="749" t="s">
        <v>236</v>
      </c>
      <c r="J7837" s="749" t="n">
        <v>84.8</v>
      </c>
    </row>
    <row collapsed="false" customFormat="false" customHeight="true" hidden="true" ht="12.75" outlineLevel="0" r="7838">
      <c r="A7838" s="749" t="s">
        <v>22165</v>
      </c>
      <c r="B7838" s="749" t="str">
        <f aca="false">C7838&amp;D7838&amp;E7838&amp;F7838&amp;G7838&amp;H7838</f>
        <v>TUBO PRFV DEFOFO COM JUNTA ELASTICA INTEGRADA, CLASSE PN-6,COM DIAMETRO DE 300MM / SN 5000 N/M2. FORNECIMENTO</v>
      </c>
      <c r="C7838" s="749" t="s">
        <v>22150</v>
      </c>
      <c r="D7838" s="749" t="s">
        <v>22166</v>
      </c>
      <c r="I7838" s="749" t="s">
        <v>236</v>
      </c>
      <c r="J7838" s="749" t="n">
        <v>185.81</v>
      </c>
    </row>
    <row collapsed="false" customFormat="false" customHeight="true" hidden="true" ht="12.75" outlineLevel="0" r="7839">
      <c r="A7839" s="749" t="s">
        <v>22167</v>
      </c>
      <c r="B7839" s="749" t="str">
        <f aca="false">C7839&amp;D7839&amp;E7839&amp;F7839&amp;G7839&amp;H7839</f>
        <v>TUBO PRFV DEFOFO COM JUNTA ELASTICA INTEGRADA, CLASSE PN-6,COM DIAMETRO DE 300MM / SN 5000 N/M2. FORNECIMENTO</v>
      </c>
      <c r="C7839" s="749" t="s">
        <v>22150</v>
      </c>
      <c r="D7839" s="749" t="s">
        <v>22166</v>
      </c>
      <c r="I7839" s="749" t="s">
        <v>236</v>
      </c>
      <c r="J7839" s="749" t="n">
        <v>185.81</v>
      </c>
    </row>
    <row collapsed="false" customFormat="false" customHeight="true" hidden="true" ht="12.75" outlineLevel="0" r="7840">
      <c r="A7840" s="749" t="s">
        <v>22168</v>
      </c>
      <c r="B7840" s="749" t="str">
        <f aca="false">C7840&amp;D7840&amp;E7840&amp;F7840&amp;G7840&amp;H7840</f>
        <v>TUBO PRFV DEFOFO COM JUNTA ELASTICA INTEGRADA, CLASSE PN-6,COM DIAMETRO DE 350MM / SN 5000 N/M2. FORNECIMENTO</v>
      </c>
      <c r="C7840" s="749" t="s">
        <v>22150</v>
      </c>
      <c r="D7840" s="749" t="s">
        <v>22169</v>
      </c>
      <c r="I7840" s="749" t="s">
        <v>236</v>
      </c>
      <c r="J7840" s="749" t="n">
        <v>221.83</v>
      </c>
    </row>
    <row collapsed="false" customFormat="false" customHeight="true" hidden="true" ht="12.75" outlineLevel="0" r="7841">
      <c r="A7841" s="749" t="s">
        <v>22170</v>
      </c>
      <c r="B7841" s="749" t="str">
        <f aca="false">C7841&amp;D7841&amp;E7841&amp;F7841&amp;G7841&amp;H7841</f>
        <v>TUBO PRFV DEFOFO COM JUNTA ELASTICA INTEGRADA, CLASSE PN-6,COM DIAMETRO DE 350MM / SN 5000 N/M2. FORNECIMENTO</v>
      </c>
      <c r="C7841" s="749" t="s">
        <v>22150</v>
      </c>
      <c r="D7841" s="749" t="s">
        <v>22169</v>
      </c>
      <c r="I7841" s="749" t="s">
        <v>236</v>
      </c>
      <c r="J7841" s="749" t="n">
        <v>221.83</v>
      </c>
    </row>
    <row collapsed="false" customFormat="false" customHeight="true" hidden="true" ht="12.75" outlineLevel="0" r="7842">
      <c r="A7842" s="749" t="s">
        <v>22171</v>
      </c>
      <c r="B7842" s="749" t="str">
        <f aca="false">C7842&amp;D7842&amp;E7842&amp;F7842&amp;G7842&amp;H7842</f>
        <v>TUBO PRFV DEFOFO COM JUNTA ELASTICA INTEGRADA, CLASSE PN-6,COM DIAMETRO DE 400MM / SN 5000 N/M2. FORNECIMENTO</v>
      </c>
      <c r="C7842" s="749" t="s">
        <v>22150</v>
      </c>
      <c r="D7842" s="749" t="s">
        <v>22172</v>
      </c>
      <c r="I7842" s="749" t="s">
        <v>236</v>
      </c>
      <c r="J7842" s="749" t="n">
        <v>263.35</v>
      </c>
    </row>
    <row collapsed="false" customFormat="false" customHeight="true" hidden="true" ht="12.75" outlineLevel="0" r="7843">
      <c r="A7843" s="749" t="s">
        <v>22173</v>
      </c>
      <c r="B7843" s="749" t="str">
        <f aca="false">C7843&amp;D7843&amp;E7843&amp;F7843&amp;G7843&amp;H7843</f>
        <v>TUBO PRFV DEFOFO COM JUNTA ELASTICA INTEGRADA, CLASSE PN-6,COM DIAMETRO DE 400MM / SN 5000 N/M2. FORNECIMENTO</v>
      </c>
      <c r="C7843" s="749" t="s">
        <v>22150</v>
      </c>
      <c r="D7843" s="749" t="s">
        <v>22172</v>
      </c>
      <c r="I7843" s="749" t="s">
        <v>236</v>
      </c>
      <c r="J7843" s="749" t="n">
        <v>263.35</v>
      </c>
    </row>
    <row collapsed="false" customFormat="false" customHeight="true" hidden="true" ht="12.75" outlineLevel="0" r="7844">
      <c r="A7844" s="749" t="s">
        <v>22174</v>
      </c>
      <c r="B7844" s="749" t="str">
        <f aca="false">C7844&amp;D7844&amp;E7844&amp;F7844&amp;G7844&amp;H7844</f>
        <v>TUBO PRFV DEFOFO COM JUNTA ELASTICA INTEGRADA, CLASSE PN-6,COM DIAMETRO DE 500MM / 5000 N/M2. FORNECIMENTO</v>
      </c>
      <c r="C7844" s="749" t="s">
        <v>22150</v>
      </c>
      <c r="D7844" s="749" t="s">
        <v>22175</v>
      </c>
      <c r="I7844" s="749" t="s">
        <v>236</v>
      </c>
      <c r="J7844" s="749" t="n">
        <v>375.86</v>
      </c>
    </row>
    <row collapsed="false" customFormat="false" customHeight="true" hidden="true" ht="12.75" outlineLevel="0" r="7845">
      <c r="A7845" s="749" t="s">
        <v>22176</v>
      </c>
      <c r="B7845" s="749" t="str">
        <f aca="false">C7845&amp;D7845&amp;E7845&amp;F7845&amp;G7845&amp;H7845</f>
        <v>TUBO PRFV DEFOFO COM JUNTA ELASTICA INTEGRADA, CLASSE PN-6,COM DIAMETRO DE 500MM / 5000 N/M2. FORNECIMENTO</v>
      </c>
      <c r="C7845" s="749" t="s">
        <v>22150</v>
      </c>
      <c r="D7845" s="749" t="s">
        <v>22175</v>
      </c>
      <c r="I7845" s="749" t="s">
        <v>236</v>
      </c>
      <c r="J7845" s="749" t="n">
        <v>375.86</v>
      </c>
    </row>
    <row collapsed="false" customFormat="false" customHeight="true" hidden="true" ht="12.75" outlineLevel="0" r="7846">
      <c r="A7846" s="749" t="s">
        <v>22177</v>
      </c>
      <c r="B7846" s="749" t="str">
        <f aca="false">C7846&amp;D7846&amp;E7846&amp;F7846&amp;G7846&amp;H7846</f>
        <v>TUBO PRFV DEFOFO COM JUNTA ELASTICA INTEGRADA, CLASSE PN-6,COM DIAMETRO DE 600MM / SN 5000N/M2. FORNECIMENTO</v>
      </c>
      <c r="C7846" s="749" t="s">
        <v>22150</v>
      </c>
      <c r="D7846" s="749" t="s">
        <v>22178</v>
      </c>
      <c r="I7846" s="749" t="s">
        <v>236</v>
      </c>
      <c r="J7846" s="749" t="n">
        <v>512.79</v>
      </c>
    </row>
    <row collapsed="false" customFormat="false" customHeight="true" hidden="true" ht="12.75" outlineLevel="0" r="7847">
      <c r="A7847" s="749" t="s">
        <v>22179</v>
      </c>
      <c r="B7847" s="749" t="str">
        <f aca="false">C7847&amp;D7847&amp;E7847&amp;F7847&amp;G7847&amp;H7847</f>
        <v>TUBO PRFV DEFOFO COM JUNTA ELASTICA INTEGRADA, CLASSE PN-6,COM DIAMETRO DE 600MM / SN 5000N/M2. FORNECIMENTO</v>
      </c>
      <c r="C7847" s="749" t="s">
        <v>22150</v>
      </c>
      <c r="D7847" s="749" t="s">
        <v>22178</v>
      </c>
      <c r="I7847" s="749" t="s">
        <v>236</v>
      </c>
      <c r="J7847" s="749" t="n">
        <v>512.79</v>
      </c>
    </row>
    <row collapsed="false" customFormat="false" customHeight="true" hidden="true" ht="12.75" outlineLevel="0" r="7848">
      <c r="A7848" s="749" t="s">
        <v>22180</v>
      </c>
      <c r="B7848" s="749" t="str">
        <f aca="false">C7848&amp;D7848&amp;E7848&amp;F7848&amp;G7848&amp;H7848</f>
        <v>TUBO PRFV DEFOFO COM JUNTA ELASTICA INTEGRADA, CLASSE PN-6,COM DIAMETRO DE 700MM / SN 5000N/M2. FORNECIMENTO</v>
      </c>
      <c r="C7848" s="749" t="s">
        <v>22150</v>
      </c>
      <c r="D7848" s="749" t="s">
        <v>22181</v>
      </c>
      <c r="I7848" s="749" t="s">
        <v>236</v>
      </c>
      <c r="J7848" s="749" t="n">
        <v>653.01</v>
      </c>
    </row>
    <row collapsed="false" customFormat="false" customHeight="true" hidden="true" ht="12.75" outlineLevel="0" r="7849">
      <c r="A7849" s="749" t="s">
        <v>22182</v>
      </c>
      <c r="B7849" s="749" t="str">
        <f aca="false">C7849&amp;D7849&amp;E7849&amp;F7849&amp;G7849&amp;H7849</f>
        <v>TUBO PRFV DEFOFO COM JUNTA ELASTICA INTEGRADA, CLASSE PN-6,COM DIAMETRO DE 700MM / SN 5000N/M2. FORNECIMENTO</v>
      </c>
      <c r="C7849" s="749" t="s">
        <v>22150</v>
      </c>
      <c r="D7849" s="749" t="s">
        <v>22181</v>
      </c>
      <c r="I7849" s="749" t="s">
        <v>236</v>
      </c>
      <c r="J7849" s="749" t="n">
        <v>653.01</v>
      </c>
    </row>
    <row collapsed="false" customFormat="false" customHeight="true" hidden="true" ht="12.75" outlineLevel="0" r="7850">
      <c r="A7850" s="749" t="s">
        <v>22183</v>
      </c>
      <c r="B7850" s="749" t="str">
        <f aca="false">C7850&amp;D7850&amp;E7850&amp;F7850&amp;G7850&amp;H7850</f>
        <v>TUBO PRFV DEFOFO COM JUNTA ELASTICA INTEGRADA, CLASSE PN-6,COM DIAMETRO DE 800MM / SN 5000 N/M2. FORNECIMENTO</v>
      </c>
      <c r="C7850" s="749" t="s">
        <v>22150</v>
      </c>
      <c r="D7850" s="749" t="s">
        <v>22184</v>
      </c>
      <c r="I7850" s="749" t="s">
        <v>236</v>
      </c>
      <c r="J7850" s="749" t="n">
        <v>838.79</v>
      </c>
    </row>
    <row collapsed="false" customFormat="false" customHeight="true" hidden="true" ht="12.75" outlineLevel="0" r="7851">
      <c r="A7851" s="749" t="s">
        <v>22185</v>
      </c>
      <c r="B7851" s="749" t="str">
        <f aca="false">C7851&amp;D7851&amp;E7851&amp;F7851&amp;G7851&amp;H7851</f>
        <v>TUBO PRFV DEFOFO COM JUNTA ELASTICA INTEGRADA, CLASSE PN-6,COM DIAMETRO DE 800MM / SN 5000 N/M2. FORNECIMENTO</v>
      </c>
      <c r="C7851" s="749" t="s">
        <v>22150</v>
      </c>
      <c r="D7851" s="749" t="s">
        <v>22184</v>
      </c>
      <c r="I7851" s="749" t="s">
        <v>236</v>
      </c>
      <c r="J7851" s="749" t="n">
        <v>838.79</v>
      </c>
    </row>
    <row collapsed="false" customFormat="false" customHeight="true" hidden="true" ht="12.75" outlineLevel="0" r="7852">
      <c r="A7852" s="749" t="s">
        <v>22186</v>
      </c>
      <c r="B7852" s="749" t="str">
        <f aca="false">C7852&amp;D7852&amp;E7852&amp;F7852&amp;G7852&amp;H7852</f>
        <v>TUBO PRFV DEFOFO COM JUNTA ELASTICA INTEGRADA, CLASSE PN-6,COM DIAMETRO DE 900MM / SN 5000 N/M2. FORNECIMENTO</v>
      </c>
      <c r="C7852" s="749" t="s">
        <v>22150</v>
      </c>
      <c r="D7852" s="749" t="s">
        <v>22187</v>
      </c>
      <c r="I7852" s="749" t="s">
        <v>236</v>
      </c>
      <c r="J7852" s="749" t="n">
        <v>1055.68</v>
      </c>
    </row>
    <row collapsed="false" customFormat="false" customHeight="true" hidden="true" ht="12.75" outlineLevel="0" r="7853">
      <c r="A7853" s="749" t="s">
        <v>22188</v>
      </c>
      <c r="B7853" s="749" t="str">
        <f aca="false">C7853&amp;D7853&amp;E7853&amp;F7853&amp;G7853&amp;H7853</f>
        <v>TUBO PRFV DEFOFO COM JUNTA ELASTICA INTEGRADA, CLASSE PN-6,COM DIAMETRO DE 900MM / SN 5000 N/M2. FORNECIMENTO</v>
      </c>
      <c r="C7853" s="749" t="s">
        <v>22150</v>
      </c>
      <c r="D7853" s="749" t="s">
        <v>22187</v>
      </c>
      <c r="I7853" s="749" t="s">
        <v>236</v>
      </c>
      <c r="J7853" s="749" t="n">
        <v>1055.68</v>
      </c>
    </row>
    <row collapsed="false" customFormat="false" customHeight="true" hidden="true" ht="12.75" outlineLevel="0" r="7854">
      <c r="A7854" s="749" t="s">
        <v>22189</v>
      </c>
      <c r="B7854" s="749" t="str">
        <f aca="false">C7854&amp;D7854&amp;E7854&amp;F7854&amp;G7854&amp;H7854</f>
        <v>TUBO PRFV DEFOFO COM JUNTA ELASTICA INTEGRADA, CLASSE PN-6,COM DIAMETRO DE 1000MM / SN 5000 N/M2. FORNECIMENTO</v>
      </c>
      <c r="C7854" s="749" t="s">
        <v>22150</v>
      </c>
      <c r="D7854" s="749" t="s">
        <v>22190</v>
      </c>
      <c r="I7854" s="749" t="s">
        <v>236</v>
      </c>
      <c r="J7854" s="749" t="n">
        <v>1225.73</v>
      </c>
    </row>
    <row collapsed="false" customFormat="false" customHeight="true" hidden="true" ht="12.75" outlineLevel="0" r="7855">
      <c r="A7855" s="749" t="s">
        <v>22191</v>
      </c>
      <c r="B7855" s="749" t="str">
        <f aca="false">C7855&amp;D7855&amp;E7855&amp;F7855&amp;G7855&amp;H7855</f>
        <v>TUBO PRFV DEFOFO COM JUNTA ELASTICA INTEGRADA, CLASSE PN-6,COM DIAMETRO DE 1000MM / SN 5000 N/M2. FORNECIMENTO</v>
      </c>
      <c r="C7855" s="749" t="s">
        <v>22150</v>
      </c>
      <c r="D7855" s="749" t="s">
        <v>22190</v>
      </c>
      <c r="I7855" s="749" t="s">
        <v>236</v>
      </c>
      <c r="J7855" s="749" t="n">
        <v>1225.73</v>
      </c>
    </row>
    <row collapsed="false" customFormat="false" customHeight="true" hidden="true" ht="12.75" outlineLevel="0" r="7856">
      <c r="A7856" s="749" t="s">
        <v>22192</v>
      </c>
      <c r="B7856" s="749" t="str">
        <f aca="false">C7856&amp;D7856&amp;E7856&amp;F7856&amp;G7856&amp;H7856</f>
        <v>TUBO PRFV DEFOFO COM JUNTA ELASTICA INTEGRADA, CLASSE PN-6,COM DIAMETRO DE 1200MM / SN 5000 N/M2. FORNECIMENTO</v>
      </c>
      <c r="C7856" s="749" t="s">
        <v>22150</v>
      </c>
      <c r="D7856" s="749" t="s">
        <v>22193</v>
      </c>
      <c r="I7856" s="749" t="s">
        <v>236</v>
      </c>
      <c r="J7856" s="749" t="n">
        <v>1599.37</v>
      </c>
    </row>
    <row collapsed="false" customFormat="false" customHeight="true" hidden="true" ht="12.75" outlineLevel="0" r="7857">
      <c r="A7857" s="749" t="s">
        <v>22194</v>
      </c>
      <c r="B7857" s="749" t="str">
        <f aca="false">C7857&amp;D7857&amp;E7857&amp;F7857&amp;G7857&amp;H7857</f>
        <v>TUBO PRFV DEFOFO COM JUNTA ELASTICA INTEGRADA, CLASSE PN-6,COM DIAMETRO DE 1200MM / SN 5000 N/M2. FORNECIMENTO</v>
      </c>
      <c r="C7857" s="749" t="s">
        <v>22150</v>
      </c>
      <c r="D7857" s="749" t="s">
        <v>22193</v>
      </c>
      <c r="I7857" s="749" t="s">
        <v>236</v>
      </c>
      <c r="J7857" s="749" t="n">
        <v>1599.37</v>
      </c>
    </row>
    <row collapsed="false" customFormat="false" customHeight="true" hidden="true" ht="12.75" outlineLevel="0" r="7858">
      <c r="A7858" s="749" t="s">
        <v>22195</v>
      </c>
      <c r="B7858" s="749" t="str">
        <f aca="false">C7858&amp;D7858&amp;E7858&amp;F7858&amp;G7858&amp;H7858</f>
        <v>TUBO PRFV DEFOFO COM JUNTA ELASTICA INTEGRADA, CLASSE PN-6,COM DIAMETRO DE 1300MM / SN 5000N/M². FORNECIMENTO</v>
      </c>
      <c r="C7858" s="749" t="s">
        <v>22150</v>
      </c>
      <c r="D7858" s="749" t="s">
        <v>22196</v>
      </c>
      <c r="I7858" s="749" t="s">
        <v>236</v>
      </c>
      <c r="J7858" s="749" t="n">
        <v>1966.14</v>
      </c>
    </row>
    <row collapsed="false" customFormat="false" customHeight="true" hidden="true" ht="12.75" outlineLevel="0" r="7859">
      <c r="A7859" s="749" t="s">
        <v>22197</v>
      </c>
      <c r="B7859" s="749" t="str">
        <f aca="false">C7859&amp;D7859&amp;E7859&amp;F7859&amp;G7859&amp;H7859</f>
        <v>TUBO PRFV DEFOFO COM JUNTA ELASTICA INTEGRADA, CLASSE PN-6,COM DIAMETRO DE 1300MM / SN 5000N/M². FORNECIMENTO</v>
      </c>
      <c r="C7859" s="749" t="s">
        <v>22150</v>
      </c>
      <c r="D7859" s="749" t="s">
        <v>22196</v>
      </c>
      <c r="I7859" s="749" t="s">
        <v>236</v>
      </c>
      <c r="J7859" s="749" t="n">
        <v>1966.14</v>
      </c>
    </row>
    <row collapsed="false" customFormat="false" customHeight="true" hidden="true" ht="12.75" outlineLevel="0" r="7860">
      <c r="A7860" s="749" t="s">
        <v>22198</v>
      </c>
      <c r="B7860" s="749" t="str">
        <f aca="false">C7860&amp;D7860&amp;E7860&amp;F7860&amp;G7860&amp;H7860</f>
        <v>TUBO PRFV DEFOFO COM JUNTA ELASTICA INTEGRADA, CLASSE PN-6,COM DIAMETRO DE 1400MM / SN 5000N/M². FORNECIMENTO</v>
      </c>
      <c r="C7860" s="749" t="s">
        <v>22150</v>
      </c>
      <c r="D7860" s="749" t="s">
        <v>22199</v>
      </c>
      <c r="I7860" s="749" t="s">
        <v>236</v>
      </c>
      <c r="J7860" s="749" t="n">
        <v>2186.2</v>
      </c>
    </row>
    <row collapsed="false" customFormat="false" customHeight="true" hidden="true" ht="12.75" outlineLevel="0" r="7861">
      <c r="A7861" s="749" t="s">
        <v>22200</v>
      </c>
      <c r="B7861" s="749" t="str">
        <f aca="false">C7861&amp;D7861&amp;E7861&amp;F7861&amp;G7861&amp;H7861</f>
        <v>TUBO PRFV DEFOFO COM JUNTA ELASTICA INTEGRADA, CLASSE PN-6,COM DIAMETRO DE 1400MM / SN 5000N/M². FORNECIMENTO</v>
      </c>
      <c r="C7861" s="749" t="s">
        <v>22150</v>
      </c>
      <c r="D7861" s="749" t="s">
        <v>22199</v>
      </c>
      <c r="I7861" s="749" t="s">
        <v>236</v>
      </c>
      <c r="J7861" s="749" t="n">
        <v>2186.2</v>
      </c>
    </row>
    <row collapsed="false" customFormat="false" customHeight="true" hidden="true" ht="12.75" outlineLevel="0" r="7862">
      <c r="A7862" s="749" t="s">
        <v>22201</v>
      </c>
      <c r="B7862" s="749" t="str">
        <f aca="false">C7862&amp;D7862&amp;E7862&amp;F7862&amp;G7862&amp;H7862</f>
        <v>TUBO PRFV DEFOFO COM JUNTA ELASTICA INTEGRADA, CLASSE PN-6,COM DIAMETRO DE 1500MM / SN 5000N/M². FORNECIMENTO</v>
      </c>
      <c r="C7862" s="749" t="s">
        <v>22150</v>
      </c>
      <c r="D7862" s="749" t="s">
        <v>22202</v>
      </c>
      <c r="I7862" s="749" t="s">
        <v>236</v>
      </c>
      <c r="J7862" s="749" t="n">
        <v>2496.37</v>
      </c>
    </row>
    <row collapsed="false" customFormat="false" customHeight="true" hidden="true" ht="12.75" outlineLevel="0" r="7863">
      <c r="A7863" s="749" t="s">
        <v>22203</v>
      </c>
      <c r="B7863" s="749" t="str">
        <f aca="false">C7863&amp;D7863&amp;E7863&amp;F7863&amp;G7863&amp;H7863</f>
        <v>TUBO PRFV DEFOFO COM JUNTA ELASTICA INTEGRADA, CLASSE PN-6,COM DIAMETRO DE 1500MM / SN 5000N/M². FORNECIMENTO</v>
      </c>
      <c r="C7863" s="749" t="s">
        <v>22150</v>
      </c>
      <c r="D7863" s="749" t="s">
        <v>22202</v>
      </c>
      <c r="I7863" s="749" t="s">
        <v>236</v>
      </c>
      <c r="J7863" s="749" t="n">
        <v>2496.37</v>
      </c>
    </row>
    <row collapsed="false" customFormat="false" customHeight="true" hidden="true" ht="12.75" outlineLevel="0" r="7864">
      <c r="A7864" s="749" t="s">
        <v>22204</v>
      </c>
      <c r="B7864" s="749" t="str">
        <f aca="false">C7864&amp;D7864&amp;E7864&amp;F7864&amp;G7864&amp;H7864</f>
        <v>TUBO PRFV DEFOFO COM JUNTA ELASTICA INTEGRADA, CLASSE PN-10,COM DIAMETRO DE 50MM / SN 5000N/M². FORNECIMENTO</v>
      </c>
      <c r="C7864" s="749" t="s">
        <v>22205</v>
      </c>
      <c r="D7864" s="749" t="s">
        <v>22151</v>
      </c>
      <c r="I7864" s="749" t="s">
        <v>236</v>
      </c>
      <c r="J7864" s="749" t="n">
        <v>16.27</v>
      </c>
    </row>
    <row collapsed="false" customFormat="false" customHeight="true" hidden="true" ht="12.75" outlineLevel="0" r="7865">
      <c r="A7865" s="749" t="s">
        <v>22206</v>
      </c>
      <c r="B7865" s="749" t="str">
        <f aca="false">C7865&amp;D7865&amp;E7865&amp;F7865&amp;G7865&amp;H7865</f>
        <v>TUBO PRFV DEFOFO COM JUNTA ELASTICA INTEGRADA, CLASSE PN-10,COM DIAMETRO DE 50MM / SN 5000N/M². FORNECIMENTO</v>
      </c>
      <c r="C7865" s="749" t="s">
        <v>22205</v>
      </c>
      <c r="D7865" s="749" t="s">
        <v>22151</v>
      </c>
      <c r="I7865" s="749" t="s">
        <v>236</v>
      </c>
      <c r="J7865" s="749" t="n">
        <v>16.27</v>
      </c>
    </row>
    <row collapsed="false" customFormat="false" customHeight="true" hidden="true" ht="12.75" outlineLevel="0" r="7866">
      <c r="A7866" s="749" t="s">
        <v>22207</v>
      </c>
      <c r="B7866" s="749" t="str">
        <f aca="false">C7866&amp;D7866&amp;E7866&amp;F7866&amp;G7866&amp;H7866</f>
        <v>TUBO PRFV DEFOFO COM JUNTA ELASTICA INTEGRADA, CLASSE PN-10,COM DIAMETRO DE 100MM / SN 5000N/M². FORNECIMENTO</v>
      </c>
      <c r="C7866" s="749" t="s">
        <v>22205</v>
      </c>
      <c r="D7866" s="749" t="s">
        <v>22154</v>
      </c>
      <c r="I7866" s="749" t="s">
        <v>236</v>
      </c>
      <c r="J7866" s="749" t="n">
        <v>33.67</v>
      </c>
    </row>
    <row collapsed="false" customFormat="false" customHeight="true" hidden="true" ht="12.75" outlineLevel="0" r="7867">
      <c r="A7867" s="749" t="s">
        <v>22208</v>
      </c>
      <c r="B7867" s="749" t="str">
        <f aca="false">C7867&amp;D7867&amp;E7867&amp;F7867&amp;G7867&amp;H7867</f>
        <v>TUBO PRFV DEFOFO COM JUNTA ELASTICA INTEGRADA, CLASSE PN-10,COM DIAMETRO DE 100MM / SN 5000N/M². FORNECIMENTO</v>
      </c>
      <c r="C7867" s="749" t="s">
        <v>22205</v>
      </c>
      <c r="D7867" s="749" t="s">
        <v>22154</v>
      </c>
      <c r="I7867" s="749" t="s">
        <v>236</v>
      </c>
      <c r="J7867" s="749" t="n">
        <v>33.67</v>
      </c>
    </row>
    <row collapsed="false" customFormat="false" customHeight="true" hidden="true" ht="12.75" outlineLevel="0" r="7868">
      <c r="A7868" s="749" t="s">
        <v>22209</v>
      </c>
      <c r="B7868" s="749" t="str">
        <f aca="false">C7868&amp;D7868&amp;E7868&amp;F7868&amp;G7868&amp;H7868</f>
        <v>TUBO PRFV DEFOFO COM JUNTA ELASTICA INTEGRADA, CLASSE PN-10,COM DIAMETRO DE 150MM / SN 5000N/M². FORNECIMENTO</v>
      </c>
      <c r="C7868" s="749" t="s">
        <v>22205</v>
      </c>
      <c r="D7868" s="749" t="s">
        <v>22210</v>
      </c>
      <c r="I7868" s="749" t="s">
        <v>236</v>
      </c>
      <c r="J7868" s="749" t="n">
        <v>50.98</v>
      </c>
    </row>
    <row collapsed="false" customFormat="false" customHeight="true" hidden="true" ht="12.75" outlineLevel="0" r="7869">
      <c r="A7869" s="749" t="s">
        <v>22211</v>
      </c>
      <c r="B7869" s="749" t="str">
        <f aca="false">C7869&amp;D7869&amp;E7869&amp;F7869&amp;G7869&amp;H7869</f>
        <v>TUBO PRFV DEFOFO COM JUNTA ELASTICA INTEGRADA, CLASSE PN-10,COM DIAMETRO DE 150MM / SN 5000N/M². FORNECIMENTO</v>
      </c>
      <c r="C7869" s="749" t="s">
        <v>22205</v>
      </c>
      <c r="D7869" s="749" t="s">
        <v>22210</v>
      </c>
      <c r="I7869" s="749" t="s">
        <v>236</v>
      </c>
      <c r="J7869" s="749" t="n">
        <v>50.98</v>
      </c>
    </row>
    <row collapsed="false" customFormat="false" customHeight="true" hidden="true" ht="12.75" outlineLevel="0" r="7870">
      <c r="A7870" s="749" t="s">
        <v>22212</v>
      </c>
      <c r="B7870" s="749" t="str">
        <f aca="false">C7870&amp;D7870&amp;E7870&amp;F7870&amp;G7870&amp;H7870</f>
        <v>TUBO PRFV DEFOFO COM JUNTA ELASTICA INTEGRADA, CLASSE PN-10,COM DIAMETRO DE 200MM / SN 5000N/M². FORNECIMENTO</v>
      </c>
      <c r="C7870" s="749" t="s">
        <v>22205</v>
      </c>
      <c r="D7870" s="749" t="s">
        <v>22160</v>
      </c>
      <c r="I7870" s="749" t="s">
        <v>236</v>
      </c>
      <c r="J7870" s="749" t="n">
        <v>76.01</v>
      </c>
    </row>
    <row collapsed="false" customFormat="false" customHeight="true" hidden="true" ht="12.75" outlineLevel="0" r="7871">
      <c r="A7871" s="749" t="s">
        <v>22213</v>
      </c>
      <c r="B7871" s="749" t="str">
        <f aca="false">C7871&amp;D7871&amp;E7871&amp;F7871&amp;G7871&amp;H7871</f>
        <v>TUBO PRFV DEFOFO COM JUNTA ELASTICA INTEGRADA, CLASSE PN-10,COM DIAMETRO DE 200MM / SN 5000N/M². FORNECIMENTO</v>
      </c>
      <c r="C7871" s="749" t="s">
        <v>22205</v>
      </c>
      <c r="D7871" s="749" t="s">
        <v>22160</v>
      </c>
      <c r="I7871" s="749" t="s">
        <v>236</v>
      </c>
      <c r="J7871" s="749" t="n">
        <v>76.01</v>
      </c>
    </row>
    <row collapsed="false" customFormat="false" customHeight="true" hidden="true" ht="12.75" outlineLevel="0" r="7872">
      <c r="A7872" s="749" t="s">
        <v>22214</v>
      </c>
      <c r="B7872" s="749" t="str">
        <f aca="false">C7872&amp;D7872&amp;E7872&amp;F7872&amp;G7872&amp;H7872</f>
        <v>TUBO PRFV DEFOFO COM JUNTA ELASTICA INTEGRADA, CLASSE PN-10,COM DIAMETRO 250MM / SN 5000N/M². FORNECIMENTO</v>
      </c>
      <c r="C7872" s="749" t="s">
        <v>22205</v>
      </c>
      <c r="D7872" s="749" t="s">
        <v>22215</v>
      </c>
      <c r="I7872" s="749" t="s">
        <v>236</v>
      </c>
      <c r="J7872" s="749" t="n">
        <v>100.28</v>
      </c>
    </row>
    <row collapsed="false" customFormat="false" customHeight="true" hidden="true" ht="12.75" outlineLevel="0" r="7873">
      <c r="A7873" s="749" t="s">
        <v>22216</v>
      </c>
      <c r="B7873" s="749" t="str">
        <f aca="false">C7873&amp;D7873&amp;E7873&amp;F7873&amp;G7873&amp;H7873</f>
        <v>TUBO PRFV DEFOFO COM JUNTA ELASTICA INTEGRADA, CLASSE PN-10,COM DIAMETRO 250MM / SN 5000N/M². FORNECIMENTO</v>
      </c>
      <c r="C7873" s="749" t="s">
        <v>22205</v>
      </c>
      <c r="D7873" s="749" t="s">
        <v>22215</v>
      </c>
      <c r="I7873" s="749" t="s">
        <v>236</v>
      </c>
      <c r="J7873" s="749" t="n">
        <v>100.28</v>
      </c>
    </row>
    <row collapsed="false" customFormat="false" customHeight="true" hidden="true" ht="12.75" outlineLevel="0" r="7874">
      <c r="A7874" s="749" t="s">
        <v>22217</v>
      </c>
      <c r="B7874" s="749" t="str">
        <f aca="false">C7874&amp;D7874&amp;E7874&amp;F7874&amp;G7874&amp;H7874</f>
        <v>TUBO PRFV DEFOFO COM JUNTA ELASTICA INTEGRADA,CLASSE PN-10,COM DIAMETRO DE 300MM / SN 5000 N/M2. FORNECIMENTO</v>
      </c>
      <c r="C7874" s="749" t="s">
        <v>22218</v>
      </c>
      <c r="D7874" s="749" t="s">
        <v>22166</v>
      </c>
      <c r="I7874" s="749" t="s">
        <v>236</v>
      </c>
      <c r="J7874" s="749" t="n">
        <v>187.97</v>
      </c>
    </row>
    <row collapsed="false" customFormat="false" customHeight="true" hidden="true" ht="12.75" outlineLevel="0" r="7875">
      <c r="A7875" s="749" t="s">
        <v>22219</v>
      </c>
      <c r="B7875" s="749" t="str">
        <f aca="false">C7875&amp;D7875&amp;E7875&amp;F7875&amp;G7875&amp;H7875</f>
        <v>TUBO PRFV DEFOFO COM JUNTA ELASTICA INTEGRADA,CLASSE PN-10,COM DIAMETRO DE 300MM / SN 5000 N/M2. FORNECIMENTO</v>
      </c>
      <c r="C7875" s="749" t="s">
        <v>22218</v>
      </c>
      <c r="D7875" s="749" t="s">
        <v>22166</v>
      </c>
      <c r="I7875" s="749" t="s">
        <v>236</v>
      </c>
      <c r="J7875" s="749" t="n">
        <v>187.97</v>
      </c>
    </row>
    <row collapsed="false" customFormat="false" customHeight="true" hidden="true" ht="12.75" outlineLevel="0" r="7876">
      <c r="A7876" s="749" t="s">
        <v>22220</v>
      </c>
      <c r="B7876" s="749" t="str">
        <f aca="false">C7876&amp;D7876&amp;E7876&amp;F7876&amp;G7876&amp;H7876</f>
        <v>TUBO PRFV DEFOFO COM JUNTA ELASTICA INTEGRADA,CLASSE PN-10,COM DIAMETRO DE 350MM / SN 5000 N/M2. FORNECIMENTO</v>
      </c>
      <c r="C7876" s="749" t="s">
        <v>22218</v>
      </c>
      <c r="D7876" s="749" t="s">
        <v>22169</v>
      </c>
      <c r="I7876" s="749" t="s">
        <v>236</v>
      </c>
      <c r="J7876" s="749" t="n">
        <v>226.8</v>
      </c>
    </row>
    <row collapsed="false" customFormat="false" customHeight="true" hidden="true" ht="12.75" outlineLevel="0" r="7877">
      <c r="A7877" s="749" t="s">
        <v>22221</v>
      </c>
      <c r="B7877" s="749" t="str">
        <f aca="false">C7877&amp;D7877&amp;E7877&amp;F7877&amp;G7877&amp;H7877</f>
        <v>TUBO PRFV DEFOFO COM JUNTA ELASTICA INTEGRADA,CLASSE PN-10,COM DIAMETRO DE 350MM / SN 5000 N/M2. FORNECIMENTO</v>
      </c>
      <c r="C7877" s="749" t="s">
        <v>22218</v>
      </c>
      <c r="D7877" s="749" t="s">
        <v>22169</v>
      </c>
      <c r="I7877" s="749" t="s">
        <v>236</v>
      </c>
      <c r="J7877" s="749" t="n">
        <v>226.8</v>
      </c>
    </row>
    <row collapsed="false" customFormat="false" customHeight="true" hidden="true" ht="12.75" outlineLevel="0" r="7878">
      <c r="A7878" s="749" t="s">
        <v>22222</v>
      </c>
      <c r="B7878" s="749" t="str">
        <f aca="false">C7878&amp;D7878&amp;E7878&amp;F7878&amp;G7878&amp;H7878</f>
        <v>TUBO PRFV DEFOFO COM JUNTA ELASTICA INTEGRADA,CLASSE PN-10,COM DIAMETRO DE 400MM / SN 5000 N/M2. FORNECIMENTO</v>
      </c>
      <c r="C7878" s="749" t="s">
        <v>22218</v>
      </c>
      <c r="D7878" s="749" t="s">
        <v>22172</v>
      </c>
      <c r="I7878" s="749" t="s">
        <v>236</v>
      </c>
      <c r="J7878" s="749" t="n">
        <v>270.11</v>
      </c>
    </row>
    <row collapsed="false" customFormat="false" customHeight="true" hidden="true" ht="12.75" outlineLevel="0" r="7879">
      <c r="A7879" s="749" t="s">
        <v>22223</v>
      </c>
      <c r="B7879" s="749" t="str">
        <f aca="false">C7879&amp;D7879&amp;E7879&amp;F7879&amp;G7879&amp;H7879</f>
        <v>TUBO PRFV DEFOFO COM JUNTA ELASTICA INTEGRADA,CLASSE PN-10,COM DIAMETRO DE 400MM / SN 5000 N/M2. FORNECIMENTO</v>
      </c>
      <c r="C7879" s="749" t="s">
        <v>22218</v>
      </c>
      <c r="D7879" s="749" t="s">
        <v>22172</v>
      </c>
      <c r="I7879" s="749" t="s">
        <v>236</v>
      </c>
      <c r="J7879" s="749" t="n">
        <v>270.11</v>
      </c>
    </row>
    <row collapsed="false" customFormat="false" customHeight="true" hidden="true" ht="12.75" outlineLevel="0" r="7880">
      <c r="A7880" s="749" t="s">
        <v>22224</v>
      </c>
      <c r="B7880" s="749" t="str">
        <f aca="false">C7880&amp;D7880&amp;E7880&amp;F7880&amp;G7880&amp;H7880</f>
        <v>TUBO PRFV DEFOFO COM JUNTA ELASTICA INTEGRADA,CLASSE PN-10,COM DIAMETRO DE 500MM / SN 5000 N/M2. FORNECIMENTO</v>
      </c>
      <c r="C7880" s="749" t="s">
        <v>22218</v>
      </c>
      <c r="D7880" s="749" t="s">
        <v>22225</v>
      </c>
      <c r="I7880" s="749" t="s">
        <v>236</v>
      </c>
      <c r="J7880" s="749" t="n">
        <v>388.24</v>
      </c>
    </row>
    <row collapsed="false" customFormat="false" customHeight="true" hidden="true" ht="12.75" outlineLevel="0" r="7881">
      <c r="A7881" s="749" t="s">
        <v>22226</v>
      </c>
      <c r="B7881" s="749" t="str">
        <f aca="false">C7881&amp;D7881&amp;E7881&amp;F7881&amp;G7881&amp;H7881</f>
        <v>TUBO PRFV DEFOFO COM JUNTA ELASTICA INTEGRADA,CLASSE PN-10,COM DIAMETRO DE 500MM / SN 5000 N/M2. FORNECIMENTO</v>
      </c>
      <c r="C7881" s="749" t="s">
        <v>22218</v>
      </c>
      <c r="D7881" s="749" t="s">
        <v>22225</v>
      </c>
      <c r="I7881" s="749" t="s">
        <v>236</v>
      </c>
      <c r="J7881" s="749" t="n">
        <v>388.24</v>
      </c>
    </row>
    <row collapsed="false" customFormat="false" customHeight="true" hidden="true" ht="12.75" outlineLevel="0" r="7882">
      <c r="A7882" s="749" t="s">
        <v>22227</v>
      </c>
      <c r="B7882" s="749" t="str">
        <f aca="false">C7882&amp;D7882&amp;E7882&amp;F7882&amp;G7882&amp;H7882</f>
        <v>TUBO PRFV DEFOFO COM JUNTA ELASTICA INTEGRADA,CLASSE PN-10,COM DIAMETRO DE 600MM / SN 5000 N/M2. FORNECIMENTO</v>
      </c>
      <c r="C7882" s="749" t="s">
        <v>22218</v>
      </c>
      <c r="D7882" s="749" t="s">
        <v>22228</v>
      </c>
      <c r="I7882" s="749" t="s">
        <v>236</v>
      </c>
      <c r="J7882" s="749" t="n">
        <v>528.54</v>
      </c>
    </row>
    <row collapsed="false" customFormat="false" customHeight="true" hidden="true" ht="12.75" outlineLevel="0" r="7883">
      <c r="A7883" s="749" t="s">
        <v>22229</v>
      </c>
      <c r="B7883" s="749" t="str">
        <f aca="false">C7883&amp;D7883&amp;E7883&amp;F7883&amp;G7883&amp;H7883</f>
        <v>TUBO PRFV DEFOFO COM JUNTA ELASTICA INTEGRADA,CLASSE PN-10,COM DIAMETRO DE 600MM / SN 5000 N/M2. FORNECIMENTO</v>
      </c>
      <c r="C7883" s="749" t="s">
        <v>22218</v>
      </c>
      <c r="D7883" s="749" t="s">
        <v>22228</v>
      </c>
      <c r="I7883" s="749" t="s">
        <v>236</v>
      </c>
      <c r="J7883" s="749" t="n">
        <v>528.54</v>
      </c>
    </row>
    <row collapsed="false" customFormat="false" customHeight="true" hidden="true" ht="12.75" outlineLevel="0" r="7884">
      <c r="A7884" s="749" t="s">
        <v>22230</v>
      </c>
      <c r="B7884" s="749" t="str">
        <f aca="false">C7884&amp;D7884&amp;E7884&amp;F7884&amp;G7884&amp;H7884</f>
        <v>TUBO PRFV DEFOFO COM JUNTA ELASTICA INTEGRADA,CLASSE PN-10,COM DIAMETRO DE 700MM / SN 5000 N/M2. FORNECIMENTO</v>
      </c>
      <c r="C7884" s="749" t="s">
        <v>22218</v>
      </c>
      <c r="D7884" s="749" t="s">
        <v>22231</v>
      </c>
      <c r="I7884" s="749" t="s">
        <v>236</v>
      </c>
      <c r="J7884" s="749" t="n">
        <v>673.02</v>
      </c>
    </row>
    <row collapsed="false" customFormat="false" customHeight="true" hidden="true" ht="12.75" outlineLevel="0" r="7885">
      <c r="A7885" s="749" t="s">
        <v>22232</v>
      </c>
      <c r="B7885" s="749" t="str">
        <f aca="false">C7885&amp;D7885&amp;E7885&amp;F7885&amp;G7885&amp;H7885</f>
        <v>TUBO PRFV DEFOFO COM JUNTA ELASTICA INTEGRADA,CLASSE PN-10,COM DIAMETRO DE 700MM / SN 5000 N/M2. FORNECIMENTO</v>
      </c>
      <c r="C7885" s="749" t="s">
        <v>22218</v>
      </c>
      <c r="D7885" s="749" t="s">
        <v>22231</v>
      </c>
      <c r="I7885" s="749" t="s">
        <v>236</v>
      </c>
      <c r="J7885" s="749" t="n">
        <v>673.02</v>
      </c>
    </row>
    <row collapsed="false" customFormat="false" customHeight="true" hidden="true" ht="12.75" outlineLevel="0" r="7886">
      <c r="A7886" s="749" t="s">
        <v>22233</v>
      </c>
      <c r="B7886" s="749" t="str">
        <f aca="false">C7886&amp;D7886&amp;E7886&amp;F7886&amp;G7886&amp;H7886</f>
        <v>TUBO PRFV DEFOFO COM JUNTA ELASTICA INTEGRADA,CLASSE PN-10,COM DIAMETRO DE 800MM / SN 5000 N/M2. FORNECIMENTO</v>
      </c>
      <c r="C7886" s="749" t="s">
        <v>22218</v>
      </c>
      <c r="D7886" s="749" t="s">
        <v>22184</v>
      </c>
      <c r="I7886" s="749" t="s">
        <v>236</v>
      </c>
      <c r="J7886" s="749" t="n">
        <v>869.48</v>
      </c>
    </row>
    <row collapsed="false" customFormat="false" customHeight="true" hidden="true" ht="12.75" outlineLevel="0" r="7887">
      <c r="A7887" s="749" t="s">
        <v>22234</v>
      </c>
      <c r="B7887" s="749" t="str">
        <f aca="false">C7887&amp;D7887&amp;E7887&amp;F7887&amp;G7887&amp;H7887</f>
        <v>TUBO PRFV DEFOFO COM JUNTA ELASTICA INTEGRADA,CLASSE PN-10,COM DIAMETRO DE 800MM / SN 5000 N/M2. FORNECIMENTO</v>
      </c>
      <c r="C7887" s="749" t="s">
        <v>22218</v>
      </c>
      <c r="D7887" s="749" t="s">
        <v>22184</v>
      </c>
      <c r="I7887" s="749" t="s">
        <v>236</v>
      </c>
      <c r="J7887" s="749" t="n">
        <v>869.48</v>
      </c>
    </row>
    <row collapsed="false" customFormat="false" customHeight="true" hidden="true" ht="12.75" outlineLevel="0" r="7888">
      <c r="A7888" s="749" t="s">
        <v>22235</v>
      </c>
      <c r="B7888" s="749" t="str">
        <f aca="false">C7888&amp;D7888&amp;E7888&amp;F7888&amp;G7888&amp;H7888</f>
        <v>TUBO PRFV DEFOFO COM JUNTA ELASTICA INTEGRADA,CLASSE PN-10,COM DIAMETRO DE 900MM / SN 5000 N/M2. FORNECIMENTO</v>
      </c>
      <c r="C7888" s="749" t="s">
        <v>22218</v>
      </c>
      <c r="D7888" s="749" t="s">
        <v>22187</v>
      </c>
      <c r="I7888" s="749" t="s">
        <v>236</v>
      </c>
      <c r="J7888" s="749" t="n">
        <v>1094.47</v>
      </c>
    </row>
    <row collapsed="false" customFormat="false" customHeight="true" hidden="true" ht="12.75" outlineLevel="0" r="7889">
      <c r="A7889" s="749" t="s">
        <v>22236</v>
      </c>
      <c r="B7889" s="749" t="str">
        <f aca="false">C7889&amp;D7889&amp;E7889&amp;F7889&amp;G7889&amp;H7889</f>
        <v>TUBO PRFV DEFOFO COM JUNTA ELASTICA INTEGRADA,CLASSE PN-10,COM DIAMETRO DE 900MM / SN 5000 N/M2. FORNECIMENTO</v>
      </c>
      <c r="C7889" s="749" t="s">
        <v>22218</v>
      </c>
      <c r="D7889" s="749" t="s">
        <v>22187</v>
      </c>
      <c r="I7889" s="749" t="s">
        <v>236</v>
      </c>
      <c r="J7889" s="749" t="n">
        <v>1094.47</v>
      </c>
    </row>
    <row collapsed="false" customFormat="false" customHeight="true" hidden="true" ht="12.75" outlineLevel="0" r="7890">
      <c r="A7890" s="749" t="s">
        <v>22237</v>
      </c>
      <c r="B7890" s="749" t="str">
        <f aca="false">C7890&amp;D7890&amp;E7890&amp;F7890&amp;G7890&amp;H7890</f>
        <v>TUBO PRFV DEFOFO COM JUNTA ELASTICA INTEGRADA,CLASSE PN-10,COM DIAMETRO DE 1000MM / SN 5000 N/M2. FORNECIMENTO</v>
      </c>
      <c r="C7890" s="749" t="s">
        <v>22218</v>
      </c>
      <c r="D7890" s="749" t="s">
        <v>22190</v>
      </c>
      <c r="I7890" s="749" t="s">
        <v>236</v>
      </c>
      <c r="J7890" s="749" t="n">
        <v>1272.3</v>
      </c>
    </row>
    <row collapsed="false" customFormat="false" customHeight="true" hidden="true" ht="12.75" outlineLevel="0" r="7891">
      <c r="A7891" s="749" t="s">
        <v>22238</v>
      </c>
      <c r="B7891" s="749" t="str">
        <f aca="false">C7891&amp;D7891&amp;E7891&amp;F7891&amp;G7891&amp;H7891</f>
        <v>TUBO PRFV DEFOFO COM JUNTA ELASTICA INTEGRADA,CLASSE PN-10,COM DIAMETRO DE 1000MM / SN 5000 N/M2. FORNECIMENTO</v>
      </c>
      <c r="C7891" s="749" t="s">
        <v>22218</v>
      </c>
      <c r="D7891" s="749" t="s">
        <v>22190</v>
      </c>
      <c r="I7891" s="749" t="s">
        <v>236</v>
      </c>
      <c r="J7891" s="749" t="n">
        <v>1272.3</v>
      </c>
    </row>
    <row collapsed="false" customFormat="false" customHeight="true" hidden="true" ht="12.75" outlineLevel="0" r="7892">
      <c r="A7892" s="749" t="s">
        <v>22239</v>
      </c>
      <c r="B7892" s="749" t="str">
        <f aca="false">C7892&amp;D7892&amp;E7892&amp;F7892&amp;G7892&amp;H7892</f>
        <v>TUBO PRFV DEFOFO COM JUNTA ELASTICA INTEGRADA,CLASSE PN-10,COM DIAMETRO DE 1200MM / SN 5000 N/M2. FORNECIMENTO</v>
      </c>
      <c r="C7892" s="749" t="s">
        <v>22218</v>
      </c>
      <c r="D7892" s="749" t="s">
        <v>22193</v>
      </c>
      <c r="I7892" s="749" t="s">
        <v>236</v>
      </c>
      <c r="J7892" s="749" t="n">
        <v>1659.78</v>
      </c>
    </row>
    <row collapsed="false" customFormat="false" customHeight="true" hidden="true" ht="12.75" outlineLevel="0" r="7893">
      <c r="A7893" s="749" t="s">
        <v>22240</v>
      </c>
      <c r="B7893" s="749" t="str">
        <f aca="false">C7893&amp;D7893&amp;E7893&amp;F7893&amp;G7893&amp;H7893</f>
        <v>TUBO PRFV DEFOFO COM JUNTA ELASTICA INTEGRADA,CLASSE PN-10,COM DIAMETRO DE 1200MM / SN 5000 N/M2. FORNECIMENTO</v>
      </c>
      <c r="C7893" s="749" t="s">
        <v>22218</v>
      </c>
      <c r="D7893" s="749" t="s">
        <v>22193</v>
      </c>
      <c r="I7893" s="749" t="s">
        <v>236</v>
      </c>
      <c r="J7893" s="749" t="n">
        <v>1659.78</v>
      </c>
    </row>
    <row collapsed="false" customFormat="false" customHeight="true" hidden="true" ht="12.75" outlineLevel="0" r="7894">
      <c r="A7894" s="749" t="s">
        <v>22241</v>
      </c>
      <c r="B7894" s="749" t="str">
        <f aca="false">C7894&amp;D7894&amp;E7894&amp;F7894&amp;G7894&amp;H7894</f>
        <v>TUBO PRFV DEFOFO COM JUNTA ELASTICA INTEGRADA, CLASSE PN-10,COM DIAMETRO DE 1300MM / SN 5000N/M². FORNECIMENTO</v>
      </c>
      <c r="C7894" s="749" t="s">
        <v>22205</v>
      </c>
      <c r="D7894" s="749" t="s">
        <v>22196</v>
      </c>
      <c r="I7894" s="749" t="s">
        <v>236</v>
      </c>
      <c r="J7894" s="749" t="n">
        <v>2029.16</v>
      </c>
    </row>
    <row collapsed="false" customFormat="false" customHeight="true" hidden="true" ht="12.75" outlineLevel="0" r="7895">
      <c r="A7895" s="749" t="s">
        <v>22242</v>
      </c>
      <c r="B7895" s="749" t="str">
        <f aca="false">C7895&amp;D7895&amp;E7895&amp;F7895&amp;G7895&amp;H7895</f>
        <v>TUBO PRFV DEFOFO COM JUNTA ELASTICA INTEGRADA, CLASSE PN-10,COM DIAMETRO DE 1300MM / SN 5000N/M². FORNECIMENTO</v>
      </c>
      <c r="C7895" s="749" t="s">
        <v>22205</v>
      </c>
      <c r="D7895" s="749" t="s">
        <v>22196</v>
      </c>
      <c r="I7895" s="749" t="s">
        <v>236</v>
      </c>
      <c r="J7895" s="749" t="n">
        <v>2029.16</v>
      </c>
    </row>
    <row collapsed="false" customFormat="false" customHeight="true" hidden="true" ht="12.75" outlineLevel="0" r="7896">
      <c r="A7896" s="749" t="s">
        <v>22243</v>
      </c>
      <c r="B7896" s="749" t="str">
        <f aca="false">C7896&amp;D7896&amp;E7896&amp;F7896&amp;G7896&amp;H7896</f>
        <v>TUBO PRFV DEFOFO COM JUNTA ELASTICA INTEGRADA, CLASSE PN-10,COM DIAMETRO DE 1400MM / SN 5000N/M². FORNECIMENTO</v>
      </c>
      <c r="C7896" s="749" t="s">
        <v>22205</v>
      </c>
      <c r="D7896" s="749" t="s">
        <v>22199</v>
      </c>
      <c r="I7896" s="749" t="s">
        <v>236</v>
      </c>
      <c r="J7896" s="749" t="n">
        <v>2256.9</v>
      </c>
    </row>
    <row collapsed="false" customFormat="false" customHeight="true" hidden="true" ht="12.75" outlineLevel="0" r="7897">
      <c r="A7897" s="749" t="s">
        <v>22244</v>
      </c>
      <c r="B7897" s="749" t="str">
        <f aca="false">C7897&amp;D7897&amp;E7897&amp;F7897&amp;G7897&amp;H7897</f>
        <v>TUBO PRFV DEFOFO COM JUNTA ELASTICA INTEGRADA, CLASSE PN-10,COM DIAMETRO DE 1400MM / SN 5000N/M². FORNECIMENTO</v>
      </c>
      <c r="C7897" s="749" t="s">
        <v>22205</v>
      </c>
      <c r="D7897" s="749" t="s">
        <v>22199</v>
      </c>
      <c r="I7897" s="749" t="s">
        <v>236</v>
      </c>
      <c r="J7897" s="749" t="n">
        <v>2256.9</v>
      </c>
    </row>
    <row collapsed="false" customFormat="false" customHeight="true" hidden="true" ht="12.75" outlineLevel="0" r="7898">
      <c r="A7898" s="749" t="s">
        <v>22245</v>
      </c>
      <c r="B7898" s="749" t="str">
        <f aca="false">C7898&amp;D7898&amp;E7898&amp;F7898&amp;G7898&amp;H7898</f>
        <v>TUBO PRFV DEFOFO COM JUNTA ELASTICA INTEGRADA, CLASSE PN-10,COM DIAMETRO DE 1500MM / SN 5000N/M². FORNECIMENTO</v>
      </c>
      <c r="C7898" s="749" t="s">
        <v>22205</v>
      </c>
      <c r="D7898" s="749" t="s">
        <v>22202</v>
      </c>
      <c r="I7898" s="749" t="s">
        <v>236</v>
      </c>
      <c r="J7898" s="749" t="n">
        <v>2584.14</v>
      </c>
    </row>
    <row collapsed="false" customFormat="false" customHeight="true" hidden="true" ht="12.75" outlineLevel="0" r="7899">
      <c r="A7899" s="749" t="s">
        <v>22246</v>
      </c>
      <c r="B7899" s="749" t="str">
        <f aca="false">C7899&amp;D7899&amp;E7899&amp;F7899&amp;G7899&amp;H7899</f>
        <v>TUBO PRFV DEFOFO COM JUNTA ELASTICA INTEGRADA, CLASSE PN-10,COM DIAMETRO DE 1500MM / SN 5000N/M². FORNECIMENTO</v>
      </c>
      <c r="C7899" s="749" t="s">
        <v>22205</v>
      </c>
      <c r="D7899" s="749" t="s">
        <v>22202</v>
      </c>
      <c r="I7899" s="749" t="s">
        <v>236</v>
      </c>
      <c r="J7899" s="749" t="n">
        <v>2584.14</v>
      </c>
    </row>
    <row collapsed="false" customFormat="false" customHeight="true" hidden="true" ht="12.75" outlineLevel="0" r="7900">
      <c r="A7900" s="749" t="s">
        <v>22247</v>
      </c>
      <c r="B7900" s="749" t="str">
        <f aca="false">C7900&amp;D7900&amp;E7900&amp;F7900&amp;G7900&amp;H7900</f>
        <v>TUBO PRFV DEFOFO COM JUNTA ELASTICA INTEGRADA, CLASSE PN-16,COM DIAMETRO DE 50MM / SN 5000N/M². FORNECIMENTO</v>
      </c>
      <c r="C7900" s="749" t="s">
        <v>22248</v>
      </c>
      <c r="D7900" s="749" t="s">
        <v>22151</v>
      </c>
      <c r="I7900" s="749" t="s">
        <v>236</v>
      </c>
      <c r="J7900" s="749" t="n">
        <v>17.14</v>
      </c>
    </row>
    <row collapsed="false" customFormat="false" customHeight="true" hidden="true" ht="12.75" outlineLevel="0" r="7901">
      <c r="A7901" s="749" t="s">
        <v>22249</v>
      </c>
      <c r="B7901" s="749" t="str">
        <f aca="false">C7901&amp;D7901&amp;E7901&amp;F7901&amp;G7901&amp;H7901</f>
        <v>TUBO PRFV DEFOFO COM JUNTA ELASTICA INTEGRADA, CLASSE PN-16,COM DIAMETRO DE 50MM / SN 5000N/M². FORNECIMENTO</v>
      </c>
      <c r="C7901" s="749" t="s">
        <v>22248</v>
      </c>
      <c r="D7901" s="749" t="s">
        <v>22151</v>
      </c>
      <c r="I7901" s="749" t="s">
        <v>236</v>
      </c>
      <c r="J7901" s="749" t="n">
        <v>17.14</v>
      </c>
    </row>
    <row collapsed="false" customFormat="false" customHeight="true" hidden="true" ht="12.75" outlineLevel="0" r="7902">
      <c r="A7902" s="749" t="s">
        <v>22250</v>
      </c>
      <c r="B7902" s="749" t="str">
        <f aca="false">C7902&amp;D7902&amp;E7902&amp;F7902&amp;G7902&amp;H7902</f>
        <v>TUBO PRFV DEFOFO COM JUNTA ELASTICA INTEGRADA, CLASSE PN-16,COM DIAMETRO DE 100MM / SN 5000N/M². FORNECIMENTO</v>
      </c>
      <c r="C7902" s="749" t="s">
        <v>22248</v>
      </c>
      <c r="D7902" s="749" t="s">
        <v>22154</v>
      </c>
      <c r="I7902" s="749" t="s">
        <v>236</v>
      </c>
      <c r="J7902" s="749" t="n">
        <v>41.05</v>
      </c>
    </row>
    <row collapsed="false" customFormat="false" customHeight="true" hidden="true" ht="12.75" outlineLevel="0" r="7903">
      <c r="A7903" s="749" t="s">
        <v>22251</v>
      </c>
      <c r="B7903" s="749" t="str">
        <f aca="false">C7903&amp;D7903&amp;E7903&amp;F7903&amp;G7903&amp;H7903</f>
        <v>TUBO PRFV DEFOFO COM JUNTA ELASTICA INTEGRADA, CLASSE PN-16,COM DIAMETRO DE 100MM / SN 5000N/M². FORNECIMENTO</v>
      </c>
      <c r="C7903" s="749" t="s">
        <v>22248</v>
      </c>
      <c r="D7903" s="749" t="s">
        <v>22154</v>
      </c>
      <c r="I7903" s="749" t="s">
        <v>236</v>
      </c>
      <c r="J7903" s="749" t="n">
        <v>41.05</v>
      </c>
    </row>
    <row collapsed="false" customFormat="false" customHeight="true" hidden="true" ht="12.75" outlineLevel="0" r="7904">
      <c r="A7904" s="749" t="s">
        <v>22252</v>
      </c>
      <c r="B7904" s="749" t="str">
        <f aca="false">C7904&amp;D7904&amp;E7904&amp;F7904&amp;G7904&amp;H7904</f>
        <v>TUBO PRFV DEFOFO COM JUNTA ELASTICA INTEGRADA, CLASSE PN-16,COM DIAMETRO DE 150MM / SN 5000N/M². FORNECIMENTO</v>
      </c>
      <c r="C7904" s="749" t="s">
        <v>22248</v>
      </c>
      <c r="D7904" s="749" t="s">
        <v>22210</v>
      </c>
      <c r="I7904" s="749" t="s">
        <v>236</v>
      </c>
      <c r="J7904" s="749" t="n">
        <v>59.14</v>
      </c>
    </row>
    <row collapsed="false" customFormat="false" customHeight="true" hidden="true" ht="12.75" outlineLevel="0" r="7905">
      <c r="A7905" s="749" t="s">
        <v>22253</v>
      </c>
      <c r="B7905" s="749" t="str">
        <f aca="false">C7905&amp;D7905&amp;E7905&amp;F7905&amp;G7905&amp;H7905</f>
        <v>TUBO PRFV DEFOFO COM JUNTA ELASTICA INTEGRADA, CLASSE PN-16,COM DIAMETRO DE 150MM / SN 5000N/M². FORNECIMENTO</v>
      </c>
      <c r="C7905" s="749" t="s">
        <v>22248</v>
      </c>
      <c r="D7905" s="749" t="s">
        <v>22210</v>
      </c>
      <c r="I7905" s="749" t="s">
        <v>236</v>
      </c>
      <c r="J7905" s="749" t="n">
        <v>59.14</v>
      </c>
    </row>
    <row collapsed="false" customFormat="false" customHeight="true" hidden="true" ht="12.75" outlineLevel="0" r="7906">
      <c r="A7906" s="749" t="s">
        <v>22254</v>
      </c>
      <c r="B7906" s="749" t="str">
        <f aca="false">C7906&amp;D7906&amp;E7906&amp;F7906&amp;G7906&amp;H7906</f>
        <v>TUBO PRFV DEFOFO COM JUNTA ELASTICA INTEGRADA, CLASSE PN-16,COM DIAMETRO DE 200MM / SN 5000N/M². FORNECIMENTO</v>
      </c>
      <c r="C7906" s="749" t="s">
        <v>22248</v>
      </c>
      <c r="D7906" s="749" t="s">
        <v>22160</v>
      </c>
      <c r="I7906" s="749" t="s">
        <v>236</v>
      </c>
      <c r="J7906" s="749" t="n">
        <v>78.87</v>
      </c>
    </row>
    <row collapsed="false" customFormat="false" customHeight="true" hidden="true" ht="12.75" outlineLevel="0" r="7907">
      <c r="A7907" s="749" t="s">
        <v>22255</v>
      </c>
      <c r="B7907" s="749" t="str">
        <f aca="false">C7907&amp;D7907&amp;E7907&amp;F7907&amp;G7907&amp;H7907</f>
        <v>TUBO PRFV DEFOFO COM JUNTA ELASTICA INTEGRADA, CLASSE PN-16,COM DIAMETRO DE 200MM / SN 5000N/M². FORNECIMENTO</v>
      </c>
      <c r="C7907" s="749" t="s">
        <v>22248</v>
      </c>
      <c r="D7907" s="749" t="s">
        <v>22160</v>
      </c>
      <c r="I7907" s="749" t="s">
        <v>236</v>
      </c>
      <c r="J7907" s="749" t="n">
        <v>78.87</v>
      </c>
    </row>
    <row collapsed="false" customFormat="false" customHeight="true" hidden="true" ht="12.75" outlineLevel="0" r="7908">
      <c r="A7908" s="749" t="s">
        <v>22256</v>
      </c>
      <c r="B7908" s="749" t="str">
        <f aca="false">C7908&amp;D7908&amp;E7908&amp;F7908&amp;G7908&amp;H7908</f>
        <v>TUBO PRFV DEFOFO COM JUNTA ELASTICA INTEGRADA, CLASSE PN-16,COM DIAMETRO DE 250MM / SN 5000N/M². FORNECIMENTO</v>
      </c>
      <c r="C7908" s="749" t="s">
        <v>22248</v>
      </c>
      <c r="D7908" s="749" t="s">
        <v>22163</v>
      </c>
      <c r="I7908" s="749" t="s">
        <v>236</v>
      </c>
      <c r="J7908" s="749" t="n">
        <v>112.76</v>
      </c>
    </row>
    <row collapsed="false" customFormat="false" customHeight="true" hidden="true" ht="12.75" outlineLevel="0" r="7909">
      <c r="A7909" s="749" t="s">
        <v>22257</v>
      </c>
      <c r="B7909" s="749" t="str">
        <f aca="false">C7909&amp;D7909&amp;E7909&amp;F7909&amp;G7909&amp;H7909</f>
        <v>TUBO PRFV DEFOFO COM JUNTA ELASTICA INTEGRADA, CLASSE PN-16,COM DIAMETRO DE 250MM / SN 5000N/M². FORNECIMENTO</v>
      </c>
      <c r="C7909" s="749" t="s">
        <v>22248</v>
      </c>
      <c r="D7909" s="749" t="s">
        <v>22163</v>
      </c>
      <c r="I7909" s="749" t="s">
        <v>236</v>
      </c>
      <c r="J7909" s="749" t="n">
        <v>112.76</v>
      </c>
    </row>
    <row collapsed="false" customFormat="false" customHeight="true" hidden="true" ht="12.75" outlineLevel="0" r="7910">
      <c r="A7910" s="749" t="s">
        <v>22258</v>
      </c>
      <c r="B7910" s="749" t="str">
        <f aca="false">C7910&amp;D7910&amp;E7910&amp;F7910&amp;G7910&amp;H7910</f>
        <v>TUBO PRFV DEFOFO COM JUNTA ELASTICA INTEGRADA,CLASSE PN-16,COM DIAMETRO DE 300MM / SN 5000 N/M2. FORNECIMENTO</v>
      </c>
      <c r="C7910" s="749" t="s">
        <v>22259</v>
      </c>
      <c r="D7910" s="749" t="s">
        <v>22166</v>
      </c>
      <c r="I7910" s="749" t="s">
        <v>236</v>
      </c>
      <c r="J7910" s="749" t="n">
        <v>210.46</v>
      </c>
    </row>
    <row collapsed="false" customFormat="false" customHeight="true" hidden="true" ht="12.75" outlineLevel="0" r="7911">
      <c r="A7911" s="749" t="s">
        <v>22260</v>
      </c>
      <c r="B7911" s="749" t="str">
        <f aca="false">C7911&amp;D7911&amp;E7911&amp;F7911&amp;G7911&amp;H7911</f>
        <v>TUBO PRFV DEFOFO COM JUNTA ELASTICA INTEGRADA,CLASSE PN-16,COM DIAMETRO DE 300MM / SN 5000 N/M2. FORNECIMENTO</v>
      </c>
      <c r="C7911" s="749" t="s">
        <v>22259</v>
      </c>
      <c r="D7911" s="749" t="s">
        <v>22166</v>
      </c>
      <c r="I7911" s="749" t="s">
        <v>236</v>
      </c>
      <c r="J7911" s="749" t="n">
        <v>210.46</v>
      </c>
    </row>
    <row collapsed="false" customFormat="false" customHeight="true" hidden="true" ht="12.75" outlineLevel="0" r="7912">
      <c r="A7912" s="749" t="s">
        <v>22261</v>
      </c>
      <c r="B7912" s="749" t="str">
        <f aca="false">C7912&amp;D7912&amp;E7912&amp;F7912&amp;G7912&amp;H7912</f>
        <v>TUBO PRFV DEFOFO COM JUNTA ELASTICA INTEGRADA,CLASSE PN-16,COM DIAMETRO DE 350MM / SN 5000 N/M2. FORNECIMENTO</v>
      </c>
      <c r="C7912" s="749" t="s">
        <v>22259</v>
      </c>
      <c r="D7912" s="749" t="s">
        <v>22169</v>
      </c>
      <c r="I7912" s="749" t="s">
        <v>236</v>
      </c>
      <c r="J7912" s="749" t="n">
        <v>251.93</v>
      </c>
    </row>
    <row collapsed="false" customFormat="false" customHeight="true" hidden="true" ht="12.75" outlineLevel="0" r="7913">
      <c r="A7913" s="749" t="s">
        <v>22262</v>
      </c>
      <c r="B7913" s="749" t="str">
        <f aca="false">C7913&amp;D7913&amp;E7913&amp;F7913&amp;G7913&amp;H7913</f>
        <v>TUBO PRFV DEFOFO COM JUNTA ELASTICA INTEGRADA,CLASSE PN-16,COM DIAMETRO DE 350MM / SN 5000 N/M2. FORNECIMENTO</v>
      </c>
      <c r="C7913" s="749" t="s">
        <v>22259</v>
      </c>
      <c r="D7913" s="749" t="s">
        <v>22169</v>
      </c>
      <c r="I7913" s="749" t="s">
        <v>236</v>
      </c>
      <c r="J7913" s="749" t="n">
        <v>251.93</v>
      </c>
    </row>
    <row collapsed="false" customFormat="false" customHeight="true" hidden="true" ht="12.75" outlineLevel="0" r="7914">
      <c r="A7914" s="749" t="s">
        <v>22263</v>
      </c>
      <c r="B7914" s="749" t="str">
        <f aca="false">C7914&amp;D7914&amp;E7914&amp;F7914&amp;G7914&amp;H7914</f>
        <v>TUBO PRFV DEFOFO COM JUNTA ELASTICA INTEGRADA,CLASSE PN-16,COM DIAMETRO DE 400MM / SN 5000 N/M2. FORNECIMENTO</v>
      </c>
      <c r="C7914" s="749" t="s">
        <v>22259</v>
      </c>
      <c r="D7914" s="749" t="s">
        <v>22172</v>
      </c>
      <c r="I7914" s="749" t="s">
        <v>236</v>
      </c>
      <c r="J7914" s="749" t="n">
        <v>300.47</v>
      </c>
    </row>
    <row collapsed="false" customFormat="false" customHeight="true" hidden="true" ht="12.75" outlineLevel="0" r="7915">
      <c r="A7915" s="749" t="s">
        <v>22264</v>
      </c>
      <c r="B7915" s="749" t="str">
        <f aca="false">C7915&amp;D7915&amp;E7915&amp;F7915&amp;G7915&amp;H7915</f>
        <v>TUBO PRFV DEFOFO COM JUNTA ELASTICA INTEGRADA,CLASSE PN-16,COM DIAMETRO DE 400MM / SN 5000 N/M2. FORNECIMENTO</v>
      </c>
      <c r="C7915" s="749" t="s">
        <v>22259</v>
      </c>
      <c r="D7915" s="749" t="s">
        <v>22172</v>
      </c>
      <c r="I7915" s="749" t="s">
        <v>236</v>
      </c>
      <c r="J7915" s="749" t="n">
        <v>300.47</v>
      </c>
    </row>
    <row collapsed="false" customFormat="false" customHeight="true" hidden="true" ht="12.75" outlineLevel="0" r="7916">
      <c r="A7916" s="749" t="s">
        <v>22265</v>
      </c>
      <c r="B7916" s="749" t="str">
        <f aca="false">C7916&amp;D7916&amp;E7916&amp;F7916&amp;G7916&amp;H7916</f>
        <v>TUBO PRFV DEFOFO COM JUNTA ELASTICA INTEGRADA,CLASSE PN-16,COM DIAMETRO DE 500MM / SN 5000 N/M2. FORNECIMENTO</v>
      </c>
      <c r="C7916" s="749" t="s">
        <v>22259</v>
      </c>
      <c r="D7916" s="749" t="s">
        <v>22225</v>
      </c>
      <c r="I7916" s="749" t="s">
        <v>236</v>
      </c>
      <c r="J7916" s="749" t="n">
        <v>436.26</v>
      </c>
    </row>
    <row collapsed="false" customFormat="false" customHeight="true" hidden="true" ht="12.75" outlineLevel="0" r="7917">
      <c r="A7917" s="749" t="s">
        <v>22266</v>
      </c>
      <c r="B7917" s="749" t="str">
        <f aca="false">C7917&amp;D7917&amp;E7917&amp;F7917&amp;G7917&amp;H7917</f>
        <v>TUBO PRFV DEFOFO COM JUNTA ELASTICA INTEGRADA,CLASSE PN-16,COM DIAMETRO DE 500MM / SN 5000 N/M2. FORNECIMENTO</v>
      </c>
      <c r="C7917" s="749" t="s">
        <v>22259</v>
      </c>
      <c r="D7917" s="749" t="s">
        <v>22225</v>
      </c>
      <c r="I7917" s="749" t="s">
        <v>236</v>
      </c>
      <c r="J7917" s="749" t="n">
        <v>436.26</v>
      </c>
    </row>
    <row collapsed="false" customFormat="false" customHeight="true" hidden="true" ht="12.75" outlineLevel="0" r="7918">
      <c r="A7918" s="749" t="s">
        <v>22267</v>
      </c>
      <c r="B7918" s="749" t="str">
        <f aca="false">C7918&amp;D7918&amp;E7918&amp;F7918&amp;G7918&amp;H7918</f>
        <v>TUBO PRFV DEFOFO COM JUNTA ELASTICA INTEGRADA,CLASSE PN-16,COM DIAMETRO DE 600MM / SN 5000 N/M2. FORNECIMENTO</v>
      </c>
      <c r="C7918" s="749" t="s">
        <v>22259</v>
      </c>
      <c r="D7918" s="749" t="s">
        <v>22228</v>
      </c>
      <c r="I7918" s="749" t="s">
        <v>236</v>
      </c>
      <c r="J7918" s="749" t="n">
        <v>595.92</v>
      </c>
    </row>
    <row collapsed="false" customFormat="false" customHeight="true" hidden="true" ht="12.75" outlineLevel="0" r="7919">
      <c r="A7919" s="749" t="s">
        <v>22268</v>
      </c>
      <c r="B7919" s="749" t="str">
        <f aca="false">C7919&amp;D7919&amp;E7919&amp;F7919&amp;G7919&amp;H7919</f>
        <v>TUBO PRFV DEFOFO COM JUNTA ELASTICA INTEGRADA,CLASSE PN-16,COM DIAMETRO DE 600MM / SN 5000 N/M2. FORNECIMENTO</v>
      </c>
      <c r="C7919" s="749" t="s">
        <v>22259</v>
      </c>
      <c r="D7919" s="749" t="s">
        <v>22228</v>
      </c>
      <c r="I7919" s="749" t="s">
        <v>236</v>
      </c>
      <c r="J7919" s="749" t="n">
        <v>595.92</v>
      </c>
    </row>
    <row collapsed="false" customFormat="false" customHeight="true" hidden="true" ht="12.75" outlineLevel="0" r="7920">
      <c r="A7920" s="749" t="s">
        <v>22269</v>
      </c>
      <c r="B7920" s="749" t="str">
        <f aca="false">C7920&amp;D7920&amp;E7920&amp;F7920&amp;G7920&amp;H7920</f>
        <v>TUBO PRFV DEFOFO COM JUNTA ELASTICA INTEGRADA,CLASSE PN-16,COM DIAMETRO DE 700MM / SN 5000 N/M2. FORNECIMENTO</v>
      </c>
      <c r="C7920" s="749" t="s">
        <v>22259</v>
      </c>
      <c r="D7920" s="749" t="s">
        <v>22231</v>
      </c>
      <c r="I7920" s="749" t="s">
        <v>236</v>
      </c>
      <c r="J7920" s="749" t="n">
        <v>764.49</v>
      </c>
    </row>
    <row collapsed="false" customFormat="false" customHeight="true" hidden="true" ht="12.75" outlineLevel="0" r="7921">
      <c r="A7921" s="749" t="s">
        <v>22270</v>
      </c>
      <c r="B7921" s="749" t="str">
        <f aca="false">C7921&amp;D7921&amp;E7921&amp;F7921&amp;G7921&amp;H7921</f>
        <v>TUBO PRFV DEFOFO COM JUNTA ELASTICA INTEGRADA,CLASSE PN-16,COM DIAMETRO DE 700MM / SN 5000 N/M2. FORNECIMENTO</v>
      </c>
      <c r="C7921" s="749" t="s">
        <v>22259</v>
      </c>
      <c r="D7921" s="749" t="s">
        <v>22231</v>
      </c>
      <c r="I7921" s="749" t="s">
        <v>236</v>
      </c>
      <c r="J7921" s="749" t="n">
        <v>764.49</v>
      </c>
    </row>
    <row collapsed="false" customFormat="false" customHeight="true" hidden="true" ht="12.75" outlineLevel="0" r="7922">
      <c r="A7922" s="749" t="s">
        <v>22271</v>
      </c>
      <c r="B7922" s="749" t="str">
        <f aca="false">C7922&amp;D7922&amp;E7922&amp;F7922&amp;G7922&amp;H7922</f>
        <v>TUBO PRFV DEFOFO COM JUNTA ELASTICA INTEGRADA,CLASSE PN-16,COM DIAMETRO DE 800MM / SN 5000 N/M2. FORNECIMENTO</v>
      </c>
      <c r="C7922" s="749" t="s">
        <v>22259</v>
      </c>
      <c r="D7922" s="749" t="s">
        <v>22184</v>
      </c>
      <c r="I7922" s="749" t="s">
        <v>236</v>
      </c>
      <c r="J7922" s="749" t="n">
        <v>987.46</v>
      </c>
    </row>
    <row collapsed="false" customFormat="false" customHeight="true" hidden="true" ht="12.75" outlineLevel="0" r="7923">
      <c r="A7923" s="749" t="s">
        <v>22272</v>
      </c>
      <c r="B7923" s="749" t="str">
        <f aca="false">C7923&amp;D7923&amp;E7923&amp;F7923&amp;G7923&amp;H7923</f>
        <v>TUBO PRFV DEFOFO COM JUNTA ELASTICA INTEGRADA,CLASSE PN-16,COM DIAMETRO DE 800MM / SN 5000 N/M2. FORNECIMENTO</v>
      </c>
      <c r="C7923" s="749" t="s">
        <v>22259</v>
      </c>
      <c r="D7923" s="749" t="s">
        <v>22184</v>
      </c>
      <c r="I7923" s="749" t="s">
        <v>236</v>
      </c>
      <c r="J7923" s="749" t="n">
        <v>987.46</v>
      </c>
    </row>
    <row collapsed="false" customFormat="false" customHeight="true" hidden="true" ht="12.75" outlineLevel="0" r="7924">
      <c r="A7924" s="749" t="s">
        <v>22273</v>
      </c>
      <c r="B7924" s="749" t="str">
        <f aca="false">C7924&amp;D7924&amp;E7924&amp;F7924&amp;G7924&amp;H7924</f>
        <v>TUBO PRFV DEFOFO COM JUNTA ELASTICA INTEGRADA,CLASSE PN-16,COM DIAMETRO DE 900MM / SN 5000 N/M2. FORNECIMENTO</v>
      </c>
      <c r="C7924" s="749" t="s">
        <v>22259</v>
      </c>
      <c r="D7924" s="749" t="s">
        <v>22187</v>
      </c>
      <c r="I7924" s="749" t="s">
        <v>236</v>
      </c>
      <c r="J7924" s="749" t="n">
        <v>1237.15</v>
      </c>
    </row>
    <row collapsed="false" customFormat="false" customHeight="true" hidden="true" ht="12.75" outlineLevel="0" r="7925">
      <c r="A7925" s="749" t="s">
        <v>22274</v>
      </c>
      <c r="B7925" s="749" t="str">
        <f aca="false">C7925&amp;D7925&amp;E7925&amp;F7925&amp;G7925&amp;H7925</f>
        <v>TUBO PRFV DEFOFO COM JUNTA ELASTICA INTEGRADA,CLASSE PN-16,COM DIAMETRO DE 900MM / SN 5000 N/M2. FORNECIMENTO</v>
      </c>
      <c r="C7925" s="749" t="s">
        <v>22259</v>
      </c>
      <c r="D7925" s="749" t="s">
        <v>22187</v>
      </c>
      <c r="I7925" s="749" t="s">
        <v>236</v>
      </c>
      <c r="J7925" s="749" t="n">
        <v>1237.15</v>
      </c>
    </row>
    <row collapsed="false" customFormat="false" customHeight="true" hidden="true" ht="12.75" outlineLevel="0" r="7926">
      <c r="A7926" s="749" t="s">
        <v>22275</v>
      </c>
      <c r="B7926" s="749" t="str">
        <f aca="false">C7926&amp;D7926&amp;E7926&amp;F7926&amp;G7926&amp;H7926</f>
        <v>TUBO PRFV DEFOFO COM JUNTA ELASTICA INTEGRADA,CLASSE PN-16,COM DIAMETRO DE 1000MM / SN 5000 N/M2. FORNECIMENTO</v>
      </c>
      <c r="C7926" s="749" t="s">
        <v>22259</v>
      </c>
      <c r="D7926" s="749" t="s">
        <v>22190</v>
      </c>
      <c r="I7926" s="749" t="s">
        <v>236</v>
      </c>
      <c r="J7926" s="749" t="n">
        <v>1445.81</v>
      </c>
    </row>
    <row collapsed="false" customFormat="false" customHeight="true" hidden="true" ht="12.75" outlineLevel="0" r="7927">
      <c r="A7927" s="749" t="s">
        <v>22276</v>
      </c>
      <c r="B7927" s="749" t="str">
        <f aca="false">C7927&amp;D7927&amp;E7927&amp;F7927&amp;G7927&amp;H7927</f>
        <v>TUBO PRFV DEFOFO COM JUNTA ELASTICA INTEGRADA,CLASSE PN-16,COM DIAMETRO DE 1000MM / SN 5000 N/M2. FORNECIMENTO</v>
      </c>
      <c r="C7927" s="749" t="s">
        <v>22259</v>
      </c>
      <c r="D7927" s="749" t="s">
        <v>22190</v>
      </c>
      <c r="I7927" s="749" t="s">
        <v>236</v>
      </c>
      <c r="J7927" s="749" t="n">
        <v>1445.81</v>
      </c>
    </row>
    <row collapsed="false" customFormat="false" customHeight="true" hidden="true" ht="12.75" outlineLevel="0" r="7928">
      <c r="A7928" s="749" t="s">
        <v>22277</v>
      </c>
      <c r="B7928" s="749" t="str">
        <f aca="false">C7928&amp;D7928&amp;E7928&amp;F7928&amp;G7928&amp;H7928</f>
        <v>TUBO PRFV DEFOFO COM JUNTA ELASTICA INTEGRADA,CLASSE PN-16,COM DIAMETRO DE 1200MM / SN 5000 N/M2. FORNECIMENTO</v>
      </c>
      <c r="C7928" s="749" t="s">
        <v>22259</v>
      </c>
      <c r="D7928" s="749" t="s">
        <v>22193</v>
      </c>
      <c r="I7928" s="749" t="s">
        <v>236</v>
      </c>
      <c r="J7928" s="749" t="n">
        <v>1899.07</v>
      </c>
    </row>
    <row collapsed="false" customFormat="false" customHeight="true" hidden="true" ht="12.75" outlineLevel="0" r="7929">
      <c r="A7929" s="749" t="s">
        <v>22278</v>
      </c>
      <c r="B7929" s="749" t="str">
        <f aca="false">C7929&amp;D7929&amp;E7929&amp;F7929&amp;G7929&amp;H7929</f>
        <v>TUBO PRFV DEFOFO COM JUNTA ELASTICA INTEGRADA,CLASSE PN-16,COM DIAMETRO DE 1200MM / SN 5000 N/M2. FORNECIMENTO</v>
      </c>
      <c r="C7929" s="749" t="s">
        <v>22259</v>
      </c>
      <c r="D7929" s="749" t="s">
        <v>22193</v>
      </c>
      <c r="I7929" s="749" t="s">
        <v>236</v>
      </c>
      <c r="J7929" s="749" t="n">
        <v>1899.07</v>
      </c>
    </row>
    <row collapsed="false" customFormat="false" customHeight="true" hidden="true" ht="12.75" outlineLevel="0" r="7930">
      <c r="A7930" s="749" t="s">
        <v>22279</v>
      </c>
      <c r="B7930" s="749" t="str">
        <f aca="false">C7930&amp;D7930&amp;E7930&amp;F7930&amp;G7930&amp;H7930</f>
        <v>TUBO PRFV DEFOFO COM JUNTA ELASTICA INTEGRADA, CLASSE PN-16,COM DIAMETRO DE 1300MM / SN 5000N/M². FORNECIMENTO</v>
      </c>
      <c r="C7930" s="749" t="s">
        <v>22248</v>
      </c>
      <c r="D7930" s="749" t="s">
        <v>22196</v>
      </c>
      <c r="I7930" s="749" t="s">
        <v>236</v>
      </c>
      <c r="J7930" s="749" t="n">
        <v>2305.53</v>
      </c>
    </row>
    <row collapsed="false" customFormat="false" customHeight="true" hidden="true" ht="12.75" outlineLevel="0" r="7931">
      <c r="A7931" s="749" t="s">
        <v>22280</v>
      </c>
      <c r="B7931" s="749" t="str">
        <f aca="false">C7931&amp;D7931&amp;E7931&amp;F7931&amp;G7931&amp;H7931</f>
        <v>TUBO PRFV DEFOFO COM JUNTA ELASTICA INTEGRADA, CLASSE PN-16,COM DIAMETRO DE 1300MM / SN 5000N/M². FORNECIMENTO</v>
      </c>
      <c r="C7931" s="749" t="s">
        <v>22248</v>
      </c>
      <c r="D7931" s="749" t="s">
        <v>22196</v>
      </c>
      <c r="I7931" s="749" t="s">
        <v>236</v>
      </c>
      <c r="J7931" s="749" t="n">
        <v>2305.53</v>
      </c>
    </row>
    <row collapsed="false" customFormat="false" customHeight="true" hidden="true" ht="12.75" outlineLevel="0" r="7932">
      <c r="A7932" s="749" t="s">
        <v>22281</v>
      </c>
      <c r="B7932" s="749" t="str">
        <f aca="false">C7932&amp;D7932&amp;E7932&amp;F7932&amp;G7932&amp;H7932</f>
        <v>TUBO PRFV DEFOFO COM JUNTA ELASTICA INTEGRADA, CLASSE PN-16,COM DIAMETRO DE 1400MM / SN 5000N/M². FORNECIMENTO</v>
      </c>
      <c r="C7932" s="749" t="s">
        <v>22248</v>
      </c>
      <c r="D7932" s="749" t="s">
        <v>22199</v>
      </c>
      <c r="I7932" s="749" t="s">
        <v>236</v>
      </c>
      <c r="J7932" s="749" t="n">
        <v>2578.12</v>
      </c>
    </row>
    <row collapsed="false" customFormat="false" customHeight="true" hidden="true" ht="12.75" outlineLevel="0" r="7933">
      <c r="A7933" s="749" t="s">
        <v>22282</v>
      </c>
      <c r="B7933" s="749" t="str">
        <f aca="false">C7933&amp;D7933&amp;E7933&amp;F7933&amp;G7933&amp;H7933</f>
        <v>TUBO PRFV DEFOFO COM JUNTA ELASTICA INTEGRADA, CLASSE PN-16,COM DIAMETRO DE 1400MM / SN 5000N/M². FORNECIMENTO</v>
      </c>
      <c r="C7933" s="749" t="s">
        <v>22248</v>
      </c>
      <c r="D7933" s="749" t="s">
        <v>22199</v>
      </c>
      <c r="I7933" s="749" t="s">
        <v>236</v>
      </c>
      <c r="J7933" s="749" t="n">
        <v>2578.12</v>
      </c>
    </row>
    <row collapsed="false" customFormat="false" customHeight="true" hidden="true" ht="12.75" outlineLevel="0" r="7934">
      <c r="A7934" s="749" t="s">
        <v>22283</v>
      </c>
      <c r="B7934" s="749" t="str">
        <f aca="false">C7934&amp;D7934&amp;E7934&amp;F7934&amp;G7934&amp;H7934</f>
        <v>TUBO PRFV DEFOFO COM JUNTA ELASTICA INTEGRADA, CLASSE PN-16,COM DIAMETRO DE 1500MM / SN 5000N/M². FORNECIMENTO</v>
      </c>
      <c r="C7934" s="749" t="s">
        <v>22248</v>
      </c>
      <c r="D7934" s="749" t="s">
        <v>22202</v>
      </c>
      <c r="I7934" s="749" t="s">
        <v>236</v>
      </c>
      <c r="J7934" s="749" t="n">
        <v>2951.94</v>
      </c>
    </row>
    <row collapsed="false" customFormat="false" customHeight="true" hidden="true" ht="12.75" outlineLevel="0" r="7935">
      <c r="A7935" s="749" t="s">
        <v>22284</v>
      </c>
      <c r="B7935" s="749" t="str">
        <f aca="false">C7935&amp;D7935&amp;E7935&amp;F7935&amp;G7935&amp;H7935</f>
        <v>TUBO PRFV DEFOFO COM JUNTA ELASTICA INTEGRADA, CLASSE PN-16,COM DIAMETRO DE 1500MM / SN 5000N/M². FORNECIMENTO</v>
      </c>
      <c r="C7935" s="749" t="s">
        <v>22248</v>
      </c>
      <c r="D7935" s="749" t="s">
        <v>22202</v>
      </c>
      <c r="I7935" s="749" t="s">
        <v>236</v>
      </c>
      <c r="J7935" s="749" t="n">
        <v>2951.94</v>
      </c>
    </row>
    <row collapsed="false" customFormat="false" customHeight="true" hidden="true" ht="12.75" outlineLevel="0" r="7936">
      <c r="A7936" s="749" t="s">
        <v>22285</v>
      </c>
      <c r="B7936" s="749" t="str">
        <f aca="false">C7936&amp;D7936&amp;E7936&amp;F7936&amp;G7936&amp;H7936</f>
        <v>TUBO PRFV DEFOFO COM JUNTA ELASTICA INTEGRADA, CLASSE PN-6,COM DIAMETRO DE 50MM / SN 10000N/M². FORNECIMENTO</v>
      </c>
      <c r="C7936" s="749" t="s">
        <v>22150</v>
      </c>
      <c r="D7936" s="749" t="s">
        <v>22286</v>
      </c>
      <c r="I7936" s="749" t="s">
        <v>236</v>
      </c>
      <c r="J7936" s="749" t="n">
        <v>15.85</v>
      </c>
    </row>
    <row collapsed="false" customFormat="false" customHeight="true" hidden="true" ht="12.75" outlineLevel="0" r="7937">
      <c r="A7937" s="749" t="s">
        <v>22287</v>
      </c>
      <c r="B7937" s="749" t="str">
        <f aca="false">C7937&amp;D7937&amp;E7937&amp;F7937&amp;G7937&amp;H7937</f>
        <v>TUBO PRFV DEFOFO COM JUNTA ELASTICA INTEGRADA, CLASSE PN-6,COM DIAMETRO DE 50MM / SN 10000N/M². FORNECIMENTO</v>
      </c>
      <c r="C7937" s="749" t="s">
        <v>22150</v>
      </c>
      <c r="D7937" s="749" t="s">
        <v>22286</v>
      </c>
      <c r="I7937" s="749" t="s">
        <v>236</v>
      </c>
      <c r="J7937" s="749" t="n">
        <v>15.85</v>
      </c>
    </row>
    <row collapsed="false" customFormat="false" customHeight="true" hidden="true" ht="12.75" outlineLevel="0" r="7938">
      <c r="A7938" s="749" t="s">
        <v>22288</v>
      </c>
      <c r="B7938" s="749" t="str">
        <f aca="false">C7938&amp;D7938&amp;E7938&amp;F7938&amp;G7938&amp;H7938</f>
        <v>TUBO PRFV DEFOFO COM JUNTA ELASTICA INTEGRADA, CLASSE PN-6,COM DIAMETRO DE 100MM / SN 10000N/M². FORNECIMENTO</v>
      </c>
      <c r="C7938" s="749" t="s">
        <v>22150</v>
      </c>
      <c r="D7938" s="749" t="s">
        <v>22289</v>
      </c>
      <c r="I7938" s="749" t="s">
        <v>236</v>
      </c>
      <c r="J7938" s="749" t="n">
        <v>31.86</v>
      </c>
    </row>
    <row collapsed="false" customFormat="false" customHeight="true" hidden="true" ht="12.75" outlineLevel="0" r="7939">
      <c r="A7939" s="749" t="s">
        <v>22290</v>
      </c>
      <c r="B7939" s="749" t="str">
        <f aca="false">C7939&amp;D7939&amp;E7939&amp;F7939&amp;G7939&amp;H7939</f>
        <v>TUBO PRFV DEFOFO COM JUNTA ELASTICA INTEGRADA, CLASSE PN-6,COM DIAMETRO DE 100MM / SN 10000N/M². FORNECIMENTO</v>
      </c>
      <c r="C7939" s="749" t="s">
        <v>22150</v>
      </c>
      <c r="D7939" s="749" t="s">
        <v>22289</v>
      </c>
      <c r="I7939" s="749" t="s">
        <v>236</v>
      </c>
      <c r="J7939" s="749" t="n">
        <v>31.86</v>
      </c>
    </row>
    <row collapsed="false" customFormat="false" customHeight="true" hidden="true" ht="12.75" outlineLevel="0" r="7940">
      <c r="A7940" s="749" t="s">
        <v>22291</v>
      </c>
      <c r="B7940" s="749" t="str">
        <f aca="false">C7940&amp;D7940&amp;E7940&amp;F7940&amp;G7940&amp;H7940</f>
        <v>TUBO PRFV DEFOFO COM JUNTA ELASTICA INTEGRADA, CLASSE PN-6,COM DIAMETRO DE 150MM / SN 10000N/M². FORNECIMENTO</v>
      </c>
      <c r="C7940" s="749" t="s">
        <v>22150</v>
      </c>
      <c r="D7940" s="749" t="s">
        <v>22292</v>
      </c>
      <c r="I7940" s="749" t="s">
        <v>236</v>
      </c>
      <c r="J7940" s="749" t="n">
        <v>60.06</v>
      </c>
    </row>
    <row collapsed="false" customFormat="false" customHeight="true" hidden="true" ht="12.75" outlineLevel="0" r="7941">
      <c r="A7941" s="749" t="s">
        <v>22293</v>
      </c>
      <c r="B7941" s="749" t="str">
        <f aca="false">C7941&amp;D7941&amp;E7941&amp;F7941&amp;G7941&amp;H7941</f>
        <v>TUBO PRFV DEFOFO COM JUNTA ELASTICA INTEGRADA, CLASSE PN-6,COM DIAMETRO DE 150MM / SN 10000N/M². FORNECIMENTO</v>
      </c>
      <c r="C7941" s="749" t="s">
        <v>22150</v>
      </c>
      <c r="D7941" s="749" t="s">
        <v>22292</v>
      </c>
      <c r="I7941" s="749" t="s">
        <v>236</v>
      </c>
      <c r="J7941" s="749" t="n">
        <v>60.06</v>
      </c>
    </row>
    <row collapsed="false" customFormat="false" customHeight="true" hidden="true" ht="12.75" outlineLevel="0" r="7942">
      <c r="A7942" s="749" t="s">
        <v>22294</v>
      </c>
      <c r="B7942" s="749" t="str">
        <f aca="false">C7942&amp;D7942&amp;E7942&amp;F7942&amp;G7942&amp;H7942</f>
        <v>TUBO PRFV DEFOFO COM JUNTA ELASTICA INTEGRADA, CLASSE PN-6,COM DIAMETRO DE 200MM / SN 10000N/M². FORNECIMENTO</v>
      </c>
      <c r="C7942" s="749" t="s">
        <v>22150</v>
      </c>
      <c r="D7942" s="749" t="s">
        <v>22295</v>
      </c>
      <c r="I7942" s="749" t="s">
        <v>236</v>
      </c>
      <c r="J7942" s="749" t="n">
        <v>80.51</v>
      </c>
    </row>
    <row collapsed="false" customFormat="false" customHeight="true" hidden="true" ht="12.75" outlineLevel="0" r="7943">
      <c r="A7943" s="749" t="s">
        <v>22296</v>
      </c>
      <c r="B7943" s="749" t="str">
        <f aca="false">C7943&amp;D7943&amp;E7943&amp;F7943&amp;G7943&amp;H7943</f>
        <v>TUBO PRFV DEFOFO COM JUNTA ELASTICA INTEGRADA, CLASSE PN-6,COM DIAMETRO DE 200MM / SN 10000N/M². FORNECIMENTO</v>
      </c>
      <c r="C7943" s="749" t="s">
        <v>22150</v>
      </c>
      <c r="D7943" s="749" t="s">
        <v>22295</v>
      </c>
      <c r="I7943" s="749" t="s">
        <v>236</v>
      </c>
      <c r="J7943" s="749" t="n">
        <v>80.51</v>
      </c>
    </row>
    <row collapsed="false" customFormat="false" customHeight="true" hidden="true" ht="12.75" outlineLevel="0" r="7944">
      <c r="A7944" s="749" t="s">
        <v>22297</v>
      </c>
      <c r="B7944" s="749" t="str">
        <f aca="false">C7944&amp;D7944&amp;E7944&amp;F7944&amp;G7944&amp;H7944</f>
        <v>TUBO PRFV DEFOFO COM JUNTA ELASTICA INTEGRADA, CLASSE PN-6,COM DIAMETRO DE 250MM / SN 10000N/M². FORNECIMENTO</v>
      </c>
      <c r="C7944" s="749" t="s">
        <v>22150</v>
      </c>
      <c r="D7944" s="749" t="s">
        <v>22298</v>
      </c>
      <c r="I7944" s="749" t="s">
        <v>236</v>
      </c>
      <c r="J7944" s="749" t="n">
        <v>104.02</v>
      </c>
    </row>
    <row collapsed="false" customFormat="false" customHeight="true" hidden="true" ht="12.75" outlineLevel="0" r="7945">
      <c r="A7945" s="749" t="s">
        <v>22299</v>
      </c>
      <c r="B7945" s="749" t="str">
        <f aca="false">C7945&amp;D7945&amp;E7945&amp;F7945&amp;G7945&amp;H7945</f>
        <v>TUBO PRFV DEFOFO COM JUNTA ELASTICA INTEGRADA, CLASSE PN-6,COM DIAMETRO DE 250MM / SN 10000N/M². FORNECIMENTO</v>
      </c>
      <c r="C7945" s="749" t="s">
        <v>22150</v>
      </c>
      <c r="D7945" s="749" t="s">
        <v>22298</v>
      </c>
      <c r="I7945" s="749" t="s">
        <v>236</v>
      </c>
      <c r="J7945" s="749" t="n">
        <v>104.02</v>
      </c>
    </row>
    <row collapsed="false" customFormat="false" customHeight="true" hidden="true" ht="12.75" outlineLevel="0" r="7946">
      <c r="A7946" s="749" t="s">
        <v>22300</v>
      </c>
      <c r="B7946" s="749" t="str">
        <f aca="false">C7946&amp;D7946&amp;E7946&amp;F7946&amp;G7946&amp;H7946</f>
        <v>TUBO PRFV DEFOFO COM JUNTA ELASTICA INTEGRADA, CLASSE PN-6,COM DIAMETRO DE 300MM / SN 10000N/M². FORNECIMENTO</v>
      </c>
      <c r="C7946" s="749" t="s">
        <v>22150</v>
      </c>
      <c r="D7946" s="749" t="s">
        <v>22301</v>
      </c>
      <c r="I7946" s="749" t="s">
        <v>236</v>
      </c>
      <c r="J7946" s="749" t="n">
        <v>213.05</v>
      </c>
    </row>
    <row collapsed="false" customFormat="false" customHeight="true" hidden="true" ht="12.75" outlineLevel="0" r="7947">
      <c r="A7947" s="749" t="s">
        <v>22302</v>
      </c>
      <c r="B7947" s="749" t="str">
        <f aca="false">C7947&amp;D7947&amp;E7947&amp;F7947&amp;G7947&amp;H7947</f>
        <v>TUBO PRFV DEFOFO COM JUNTA ELASTICA INTEGRADA, CLASSE PN-6,COM DIAMETRO DE 300MM / SN 10000N/M². FORNECIMENTO</v>
      </c>
      <c r="C7947" s="749" t="s">
        <v>22150</v>
      </c>
      <c r="D7947" s="749" t="s">
        <v>22301</v>
      </c>
      <c r="I7947" s="749" t="s">
        <v>236</v>
      </c>
      <c r="J7947" s="749" t="n">
        <v>213.05</v>
      </c>
    </row>
    <row collapsed="false" customFormat="false" customHeight="true" hidden="true" ht="12.75" outlineLevel="0" r="7948">
      <c r="A7948" s="749" t="s">
        <v>22303</v>
      </c>
      <c r="B7948" s="749" t="str">
        <f aca="false">C7948&amp;D7948&amp;E7948&amp;F7948&amp;G7948&amp;H7948</f>
        <v>TUBO PRFV DEFOFO COM JUNTA ELASTICA INTEGRADA, CLASSE PN-6,COM DIAMETRO DE 350MM / SN 10000N/M². FORNECIMENTO</v>
      </c>
      <c r="C7948" s="749" t="s">
        <v>22150</v>
      </c>
      <c r="D7948" s="749" t="s">
        <v>22304</v>
      </c>
      <c r="I7948" s="749" t="s">
        <v>236</v>
      </c>
      <c r="J7948" s="749" t="n">
        <v>256.32</v>
      </c>
    </row>
    <row collapsed="false" customFormat="false" customHeight="true" hidden="true" ht="12.75" outlineLevel="0" r="7949">
      <c r="A7949" s="749" t="s">
        <v>22305</v>
      </c>
      <c r="B7949" s="749" t="str">
        <f aca="false">C7949&amp;D7949&amp;E7949&amp;F7949&amp;G7949&amp;H7949</f>
        <v>TUBO PRFV DEFOFO COM JUNTA ELASTICA INTEGRADA, CLASSE PN-6,COM DIAMETRO DE 350MM / SN 10000N/M². FORNECIMENTO</v>
      </c>
      <c r="C7949" s="749" t="s">
        <v>22150</v>
      </c>
      <c r="D7949" s="749" t="s">
        <v>22304</v>
      </c>
      <c r="I7949" s="749" t="s">
        <v>236</v>
      </c>
      <c r="J7949" s="749" t="n">
        <v>256.32</v>
      </c>
    </row>
    <row collapsed="false" customFormat="false" customHeight="true" hidden="true" ht="12.75" outlineLevel="0" r="7950">
      <c r="A7950" s="749" t="s">
        <v>22306</v>
      </c>
      <c r="B7950" s="749" t="str">
        <f aca="false">C7950&amp;D7950&amp;E7950&amp;F7950&amp;G7950&amp;H7950</f>
        <v>TUBO PRFV DEFOFO COM JUNTA ELASTICA INTEGRADA, CLASSE PN-6,COM DIAMETRO DE 400MM / SN 10000N/M². FORNECIMENTO</v>
      </c>
      <c r="C7950" s="749" t="s">
        <v>22150</v>
      </c>
      <c r="D7950" s="749" t="s">
        <v>22307</v>
      </c>
      <c r="I7950" s="749" t="s">
        <v>236</v>
      </c>
      <c r="J7950" s="749" t="n">
        <v>305.5</v>
      </c>
    </row>
    <row collapsed="false" customFormat="false" customHeight="true" hidden="true" ht="12.75" outlineLevel="0" r="7951">
      <c r="A7951" s="749" t="s">
        <v>22308</v>
      </c>
      <c r="B7951" s="749" t="str">
        <f aca="false">C7951&amp;D7951&amp;E7951&amp;F7951&amp;G7951&amp;H7951</f>
        <v>TUBO PRFV DEFOFO COM JUNTA ELASTICA INTEGRADA, CLASSE PN-6,COM DIAMETRO DE 400MM / SN 10000N/M². FORNECIMENTO</v>
      </c>
      <c r="C7951" s="749" t="s">
        <v>22150</v>
      </c>
      <c r="D7951" s="749" t="s">
        <v>22307</v>
      </c>
      <c r="I7951" s="749" t="s">
        <v>236</v>
      </c>
      <c r="J7951" s="749" t="n">
        <v>305.5</v>
      </c>
    </row>
    <row collapsed="false" customFormat="false" customHeight="true" hidden="true" ht="12.75" outlineLevel="0" r="7952">
      <c r="A7952" s="749" t="s">
        <v>22309</v>
      </c>
      <c r="B7952" s="749" t="str">
        <f aca="false">C7952&amp;D7952&amp;E7952&amp;F7952&amp;G7952&amp;H7952</f>
        <v>TUBO PRFV DEFOFO COM JUNTA ELASTICA INTEGRADA, CLASSE PN-6,COM DIAMETRO DE 500MM / SN 10000N/M². FORNECIMENTO</v>
      </c>
      <c r="C7952" s="749" t="s">
        <v>22150</v>
      </c>
      <c r="D7952" s="749" t="s">
        <v>22310</v>
      </c>
      <c r="I7952" s="749" t="s">
        <v>236</v>
      </c>
      <c r="J7952" s="749" t="n">
        <v>440.79</v>
      </c>
    </row>
    <row collapsed="false" customFormat="false" customHeight="true" hidden="true" ht="12.75" outlineLevel="0" r="7953">
      <c r="A7953" s="749" t="s">
        <v>22311</v>
      </c>
      <c r="B7953" s="749" t="str">
        <f aca="false">C7953&amp;D7953&amp;E7953&amp;F7953&amp;G7953&amp;H7953</f>
        <v>TUBO PRFV DEFOFO COM JUNTA ELASTICA INTEGRADA, CLASSE PN-6,COM DIAMETRO DE 500MM / SN 10000N/M². FORNECIMENTO</v>
      </c>
      <c r="C7953" s="749" t="s">
        <v>22150</v>
      </c>
      <c r="D7953" s="749" t="s">
        <v>22310</v>
      </c>
      <c r="I7953" s="749" t="s">
        <v>236</v>
      </c>
      <c r="J7953" s="749" t="n">
        <v>440.79</v>
      </c>
    </row>
    <row collapsed="false" customFormat="false" customHeight="true" hidden="true" ht="12.75" outlineLevel="0" r="7954">
      <c r="A7954" s="749" t="s">
        <v>22312</v>
      </c>
      <c r="B7954" s="749" t="str">
        <f aca="false">C7954&amp;D7954&amp;E7954&amp;F7954&amp;G7954&amp;H7954</f>
        <v>TUBO PRFV DEFOFO COM JUNTA ELASTICA INTEGRADA, CLASSE PN-6,COM DIAMETRO DE 600MM / SN 10000N/M². FORNECIMENTO</v>
      </c>
      <c r="C7954" s="749" t="s">
        <v>22150</v>
      </c>
      <c r="D7954" s="749" t="s">
        <v>22313</v>
      </c>
      <c r="I7954" s="749" t="s">
        <v>236</v>
      </c>
      <c r="J7954" s="749" t="n">
        <v>601.44</v>
      </c>
    </row>
    <row collapsed="false" customFormat="false" customHeight="true" hidden="true" ht="12.75" outlineLevel="0" r="7955">
      <c r="A7955" s="749" t="s">
        <v>22314</v>
      </c>
      <c r="B7955" s="749" t="str">
        <f aca="false">C7955&amp;D7955&amp;E7955&amp;F7955&amp;G7955&amp;H7955</f>
        <v>TUBO PRFV DEFOFO COM JUNTA ELASTICA INTEGRADA, CLASSE PN-6,COM DIAMETRO DE 600MM / SN 10000N/M². FORNECIMENTO</v>
      </c>
      <c r="C7955" s="749" t="s">
        <v>22150</v>
      </c>
      <c r="D7955" s="749" t="s">
        <v>22313</v>
      </c>
      <c r="I7955" s="749" t="s">
        <v>236</v>
      </c>
      <c r="J7955" s="749" t="n">
        <v>601.44</v>
      </c>
    </row>
    <row collapsed="false" customFormat="false" customHeight="true" hidden="true" ht="12.75" outlineLevel="0" r="7956">
      <c r="A7956" s="749" t="s">
        <v>22315</v>
      </c>
      <c r="B7956" s="749" t="str">
        <f aca="false">C7956&amp;D7956&amp;E7956&amp;F7956&amp;G7956&amp;H7956</f>
        <v>TUBO PRFV DEFOFO COM JUNTA ELASTICA INTEGRADA, CLASSE PN-6,COM DIAMETRO DE 700MM / SN 10000N/M². FORNECIMENTO</v>
      </c>
      <c r="C7956" s="749" t="s">
        <v>22150</v>
      </c>
      <c r="D7956" s="749" t="s">
        <v>22316</v>
      </c>
      <c r="I7956" s="749" t="s">
        <v>236</v>
      </c>
      <c r="J7956" s="749" t="n">
        <v>768.67</v>
      </c>
    </row>
    <row collapsed="false" customFormat="false" customHeight="true" hidden="true" ht="12.75" outlineLevel="0" r="7957">
      <c r="A7957" s="749" t="s">
        <v>22317</v>
      </c>
      <c r="B7957" s="749" t="str">
        <f aca="false">C7957&amp;D7957&amp;E7957&amp;F7957&amp;G7957&amp;H7957</f>
        <v>TUBO PRFV DEFOFO COM JUNTA ELASTICA INTEGRADA, CLASSE PN-6,COM DIAMETRO DE 700MM / SN 10000N/M². FORNECIMENTO</v>
      </c>
      <c r="C7957" s="749" t="s">
        <v>22150</v>
      </c>
      <c r="D7957" s="749" t="s">
        <v>22316</v>
      </c>
      <c r="I7957" s="749" t="s">
        <v>236</v>
      </c>
      <c r="J7957" s="749" t="n">
        <v>768.67</v>
      </c>
    </row>
    <row collapsed="false" customFormat="false" customHeight="true" hidden="true" ht="12.75" outlineLevel="0" r="7958">
      <c r="A7958" s="749" t="s">
        <v>22318</v>
      </c>
      <c r="B7958" s="749" t="str">
        <f aca="false">C7958&amp;D7958&amp;E7958&amp;F7958&amp;G7958&amp;H7958</f>
        <v>TUBO PRFV DEFOFO COM JUNTA ELASTICA INTEGRADA, CLASSE PN-6,COM DIAMETRO DE 800MM / SN 10000N/M². FORNECIMENTO</v>
      </c>
      <c r="C7958" s="749" t="s">
        <v>22150</v>
      </c>
      <c r="D7958" s="749" t="s">
        <v>22319</v>
      </c>
      <c r="I7958" s="749" t="s">
        <v>236</v>
      </c>
      <c r="J7958" s="749" t="n">
        <v>991.99</v>
      </c>
    </row>
    <row collapsed="false" customFormat="false" customHeight="true" hidden="true" ht="12.75" outlineLevel="0" r="7959">
      <c r="A7959" s="749" t="s">
        <v>22320</v>
      </c>
      <c r="B7959" s="749" t="str">
        <f aca="false">C7959&amp;D7959&amp;E7959&amp;F7959&amp;G7959&amp;H7959</f>
        <v>TUBO PRFV DEFOFO COM JUNTA ELASTICA INTEGRADA, CLASSE PN-6,COM DIAMETRO DE 800MM / SN 10000N/M². FORNECIMENTO</v>
      </c>
      <c r="C7959" s="749" t="s">
        <v>22150</v>
      </c>
      <c r="D7959" s="749" t="s">
        <v>22319</v>
      </c>
      <c r="I7959" s="749" t="s">
        <v>236</v>
      </c>
      <c r="J7959" s="749" t="n">
        <v>991.99</v>
      </c>
    </row>
    <row collapsed="false" customFormat="false" customHeight="true" hidden="true" ht="12.75" outlineLevel="0" r="7960">
      <c r="A7960" s="749" t="s">
        <v>22321</v>
      </c>
      <c r="B7960" s="749" t="str">
        <f aca="false">C7960&amp;D7960&amp;E7960&amp;F7960&amp;G7960&amp;H7960</f>
        <v>TUBO PRFV DEFOFO COM JUNTA ELASTICA INTEGRADA, CLASSE PN-6,COM DIAMETRO DE 900MM / SN 10000N/M². FORNECIMENTO</v>
      </c>
      <c r="C7960" s="749" t="s">
        <v>22150</v>
      </c>
      <c r="D7960" s="749" t="s">
        <v>22322</v>
      </c>
      <c r="I7960" s="749" t="s">
        <v>236</v>
      </c>
      <c r="J7960" s="749" t="n">
        <v>1245.81</v>
      </c>
    </row>
    <row collapsed="false" customFormat="false" customHeight="true" hidden="true" ht="12.75" outlineLevel="0" r="7961">
      <c r="A7961" s="749" t="s">
        <v>22323</v>
      </c>
      <c r="B7961" s="749" t="str">
        <f aca="false">C7961&amp;D7961&amp;E7961&amp;F7961&amp;G7961&amp;H7961</f>
        <v>TUBO PRFV DEFOFO COM JUNTA ELASTICA INTEGRADA, CLASSE PN-6,COM DIAMETRO DE 900MM / SN 10000N/M². FORNECIMENTO</v>
      </c>
      <c r="C7961" s="749" t="s">
        <v>22150</v>
      </c>
      <c r="D7961" s="749" t="s">
        <v>22322</v>
      </c>
      <c r="I7961" s="749" t="s">
        <v>236</v>
      </c>
      <c r="J7961" s="749" t="n">
        <v>1245.81</v>
      </c>
    </row>
    <row collapsed="false" customFormat="false" customHeight="true" hidden="true" ht="12.75" outlineLevel="0" r="7962">
      <c r="A7962" s="749" t="s">
        <v>22324</v>
      </c>
      <c r="B7962" s="749" t="str">
        <f aca="false">C7962&amp;D7962&amp;E7962&amp;F7962&amp;G7962&amp;H7962</f>
        <v>TUBO PRFV DEFOFO COM JUNTA ELASTICA INTEGRADA, CLASSE PN-6,COM DIAMETRO DE 1000MM / SN 10000N/M². FORNECIMENTO</v>
      </c>
      <c r="C7962" s="749" t="s">
        <v>22150</v>
      </c>
      <c r="D7962" s="749" t="s">
        <v>22325</v>
      </c>
      <c r="I7962" s="749" t="s">
        <v>236</v>
      </c>
      <c r="J7962" s="749" t="n">
        <v>1460.21</v>
      </c>
    </row>
    <row collapsed="false" customFormat="false" customHeight="true" hidden="true" ht="12.75" outlineLevel="0" r="7963">
      <c r="A7963" s="749" t="s">
        <v>22326</v>
      </c>
      <c r="B7963" s="749" t="str">
        <f aca="false">C7963&amp;D7963&amp;E7963&amp;F7963&amp;G7963&amp;H7963</f>
        <v>TUBO PRFV DEFOFO COM JUNTA ELASTICA INTEGRADA, CLASSE PN-6,COM DIAMETRO DE 1000MM / SN 10000N/M². FORNECIMENTO</v>
      </c>
      <c r="C7963" s="749" t="s">
        <v>22150</v>
      </c>
      <c r="D7963" s="749" t="s">
        <v>22325</v>
      </c>
      <c r="I7963" s="749" t="s">
        <v>236</v>
      </c>
      <c r="J7963" s="749" t="n">
        <v>1460.21</v>
      </c>
    </row>
    <row collapsed="false" customFormat="false" customHeight="true" hidden="true" ht="12.75" outlineLevel="0" r="7964">
      <c r="A7964" s="749" t="s">
        <v>22327</v>
      </c>
      <c r="B7964" s="749" t="str">
        <f aca="false">C7964&amp;D7964&amp;E7964&amp;F7964&amp;G7964&amp;H7964</f>
        <v>TUBO PRFV DEFOFO COM JUNTA ELASTICA INTEGRADA, CLASSE PN-6,COM DIAMETRO DE 1200MM / SN 10000N/M². FORNECIMENTO</v>
      </c>
      <c r="C7964" s="749" t="s">
        <v>22150</v>
      </c>
      <c r="D7964" s="749" t="s">
        <v>22328</v>
      </c>
      <c r="I7964" s="749" t="s">
        <v>236</v>
      </c>
      <c r="J7964" s="749" t="n">
        <v>1932.56</v>
      </c>
    </row>
    <row collapsed="false" customFormat="false" customHeight="true" hidden="true" ht="12.75" outlineLevel="0" r="7965">
      <c r="A7965" s="749" t="s">
        <v>22329</v>
      </c>
      <c r="B7965" s="749" t="str">
        <f aca="false">C7965&amp;D7965&amp;E7965&amp;F7965&amp;G7965&amp;H7965</f>
        <v>TUBO PRFV DEFOFO COM JUNTA ELASTICA INTEGRADA, CLASSE PN-6,COM DIAMETRO DE 1200MM / SN 10000N/M². FORNECIMENTO</v>
      </c>
      <c r="C7965" s="749" t="s">
        <v>22150</v>
      </c>
      <c r="D7965" s="749" t="s">
        <v>22328</v>
      </c>
      <c r="I7965" s="749" t="s">
        <v>236</v>
      </c>
      <c r="J7965" s="749" t="n">
        <v>1932.56</v>
      </c>
    </row>
    <row collapsed="false" customFormat="false" customHeight="true" hidden="true" ht="12.75" outlineLevel="0" r="7966">
      <c r="A7966" s="749" t="s">
        <v>22330</v>
      </c>
      <c r="B7966" s="749" t="str">
        <f aca="false">C7966&amp;D7966&amp;E7966&amp;F7966&amp;G7966&amp;H7966</f>
        <v>TUBO PRFV DEFOFO COM JUNTA ELASTICA INTEGRADA, CLASSE PN-6,COM DIAMETRO DE 1300MM / SN 10000N/M². FORNECIMENTO</v>
      </c>
      <c r="C7966" s="749" t="s">
        <v>22150</v>
      </c>
      <c r="D7966" s="749" t="s">
        <v>22331</v>
      </c>
      <c r="I7966" s="749" t="s">
        <v>236</v>
      </c>
      <c r="J7966" s="749" t="n">
        <v>2341.35</v>
      </c>
    </row>
    <row collapsed="false" customFormat="false" customHeight="true" hidden="true" ht="12.75" outlineLevel="0" r="7967">
      <c r="A7967" s="749" t="s">
        <v>22332</v>
      </c>
      <c r="B7967" s="749" t="str">
        <f aca="false">C7967&amp;D7967&amp;E7967&amp;F7967&amp;G7967&amp;H7967</f>
        <v>TUBO PRFV DEFOFO COM JUNTA ELASTICA INTEGRADA, CLASSE PN-6,COM DIAMETRO DE 1300MM / SN 10000N/M². FORNECIMENTO</v>
      </c>
      <c r="C7967" s="749" t="s">
        <v>22150</v>
      </c>
      <c r="D7967" s="749" t="s">
        <v>22331</v>
      </c>
      <c r="I7967" s="749" t="s">
        <v>236</v>
      </c>
      <c r="J7967" s="749" t="n">
        <v>2341.35</v>
      </c>
    </row>
    <row collapsed="false" customFormat="false" customHeight="true" hidden="true" ht="12.75" outlineLevel="0" r="7968">
      <c r="A7968" s="749" t="s">
        <v>22333</v>
      </c>
      <c r="B7968" s="749" t="str">
        <f aca="false">C7968&amp;D7968&amp;E7968&amp;F7968&amp;G7968&amp;H7968</f>
        <v>TUBO PRFV DEFOFO COM JUNTA ELASTICA INTEGRADA, CLASSE PN-6,COM DIAMETRO DE 1400MM / SN 10000N/M². FORNECIMENTO</v>
      </c>
      <c r="C7968" s="749" t="s">
        <v>22150</v>
      </c>
      <c r="D7968" s="749" t="s">
        <v>22334</v>
      </c>
      <c r="I7968" s="749" t="s">
        <v>236</v>
      </c>
      <c r="J7968" s="749" t="n">
        <v>2618.6</v>
      </c>
    </row>
    <row collapsed="false" customFormat="false" customHeight="true" hidden="true" ht="12.75" outlineLevel="0" r="7969">
      <c r="A7969" s="749" t="s">
        <v>22335</v>
      </c>
      <c r="B7969" s="749" t="str">
        <f aca="false">C7969&amp;D7969&amp;E7969&amp;F7969&amp;G7969&amp;H7969</f>
        <v>TUBO PRFV DEFOFO COM JUNTA ELASTICA INTEGRADA, CLASSE PN-6,COM DIAMETRO DE 1400MM / SN 10000N/M². FORNECIMENTO</v>
      </c>
      <c r="C7969" s="749" t="s">
        <v>22150</v>
      </c>
      <c r="D7969" s="749" t="s">
        <v>22334</v>
      </c>
      <c r="I7969" s="749" t="s">
        <v>236</v>
      </c>
      <c r="J7969" s="749" t="n">
        <v>2618.6</v>
      </c>
    </row>
    <row collapsed="false" customFormat="false" customHeight="true" hidden="true" ht="12.75" outlineLevel="0" r="7970">
      <c r="A7970" s="749" t="s">
        <v>22336</v>
      </c>
      <c r="B7970" s="749" t="str">
        <f aca="false">C7970&amp;D7970&amp;E7970&amp;F7970&amp;G7970&amp;H7970</f>
        <v>TUBO PRFV DEFOFO COM JUNTA ELASTICA INTEGRADA, CLASSE PN-6,COM DIAMETRO DE 1500MM / SN 10000N/M². FORNECIMENTO</v>
      </c>
      <c r="C7970" s="749" t="s">
        <v>22150</v>
      </c>
      <c r="D7970" s="749" t="s">
        <v>22337</v>
      </c>
      <c r="I7970" s="749" t="s">
        <v>236</v>
      </c>
      <c r="J7970" s="749" t="n">
        <v>2998.29</v>
      </c>
    </row>
    <row collapsed="false" customFormat="false" customHeight="true" hidden="true" ht="12.75" outlineLevel="0" r="7971">
      <c r="A7971" s="749" t="s">
        <v>22338</v>
      </c>
      <c r="B7971" s="749" t="str">
        <f aca="false">C7971&amp;D7971&amp;E7971&amp;F7971&amp;G7971&amp;H7971</f>
        <v>TUBO PRFV DEFOFO COM JUNTA ELASTICA INTEGRADA, CLASSE PN-6,COM DIAMETRO DE 1500MM / SN 10000N/M². FORNECIMENTO</v>
      </c>
      <c r="C7971" s="749" t="s">
        <v>22150</v>
      </c>
      <c r="D7971" s="749" t="s">
        <v>22337</v>
      </c>
      <c r="I7971" s="749" t="s">
        <v>236</v>
      </c>
      <c r="J7971" s="749" t="n">
        <v>2998.29</v>
      </c>
    </row>
    <row collapsed="false" customFormat="false" customHeight="true" hidden="true" ht="12.75" outlineLevel="0" r="7972">
      <c r="A7972" s="749" t="s">
        <v>22339</v>
      </c>
      <c r="B7972" s="749" t="str">
        <f aca="false">C7972&amp;D7972&amp;E7972&amp;F7972&amp;G7972&amp;H7972</f>
        <v>TUBO PRFV DEFOFO COM JUNTA ELASTICA INTEGRADA, CLASSE PN-10,COM DIAMETRO DE 50MM / SN 10000N/M². FORNECIMENTO</v>
      </c>
      <c r="C7972" s="749" t="s">
        <v>22205</v>
      </c>
      <c r="D7972" s="749" t="s">
        <v>22286</v>
      </c>
      <c r="I7972" s="749" t="s">
        <v>236</v>
      </c>
      <c r="J7972" s="749" t="n">
        <v>16.88</v>
      </c>
    </row>
    <row collapsed="false" customFormat="false" customHeight="true" hidden="true" ht="12.75" outlineLevel="0" r="7973">
      <c r="A7973" s="749" t="s">
        <v>22340</v>
      </c>
      <c r="B7973" s="749" t="str">
        <f aca="false">C7973&amp;D7973&amp;E7973&amp;F7973&amp;G7973&amp;H7973</f>
        <v>TUBO PRFV DEFOFO COM JUNTA ELASTICA INTEGRADA, CLASSE PN-10,COM DIAMETRO DE 50MM / SN 10000N/M². FORNECIMENTO</v>
      </c>
      <c r="C7973" s="749" t="s">
        <v>22205</v>
      </c>
      <c r="D7973" s="749" t="s">
        <v>22286</v>
      </c>
      <c r="I7973" s="749" t="s">
        <v>236</v>
      </c>
      <c r="J7973" s="749" t="n">
        <v>16.88</v>
      </c>
    </row>
    <row collapsed="false" customFormat="false" customHeight="true" hidden="true" ht="12.75" outlineLevel="0" r="7974">
      <c r="A7974" s="749" t="s">
        <v>22341</v>
      </c>
      <c r="B7974" s="749" t="str">
        <f aca="false">C7974&amp;D7974&amp;E7974&amp;F7974&amp;G7974&amp;H7974</f>
        <v>TUBO PRFV DEFOFO COM JUNTA ELASTICA INTEGRADA, CLASSE PN-10,COM DIAMETRO DE 100MM / SN 10000N/M². FORNECIMENTO</v>
      </c>
      <c r="C7974" s="749" t="s">
        <v>22205</v>
      </c>
      <c r="D7974" s="749" t="s">
        <v>22289</v>
      </c>
      <c r="I7974" s="749" t="s">
        <v>236</v>
      </c>
      <c r="J7974" s="749" t="n">
        <v>39.47</v>
      </c>
    </row>
    <row collapsed="false" customFormat="false" customHeight="true" hidden="true" ht="12.75" outlineLevel="0" r="7975">
      <c r="A7975" s="749" t="s">
        <v>22342</v>
      </c>
      <c r="B7975" s="749" t="str">
        <f aca="false">C7975&amp;D7975&amp;E7975&amp;F7975&amp;G7975&amp;H7975</f>
        <v>TUBO PRFV DEFOFO COM JUNTA ELASTICA INTEGRADA, CLASSE PN-10,COM DIAMETRO DE 100MM / SN 10000N/M². FORNECIMENTO</v>
      </c>
      <c r="C7975" s="749" t="s">
        <v>22205</v>
      </c>
      <c r="D7975" s="749" t="s">
        <v>22289</v>
      </c>
      <c r="I7975" s="749" t="s">
        <v>236</v>
      </c>
      <c r="J7975" s="749" t="n">
        <v>39.47</v>
      </c>
    </row>
    <row collapsed="false" customFormat="false" customHeight="true" hidden="true" ht="12.75" outlineLevel="0" r="7976">
      <c r="A7976" s="749" t="s">
        <v>22343</v>
      </c>
      <c r="B7976" s="749" t="str">
        <f aca="false">C7976&amp;D7976&amp;E7976&amp;F7976&amp;G7976&amp;H7976</f>
        <v>TUBO PRFV DEFOFO COM JUNTA ELASTICA INTEGRADA, CLASSE PN-10,COM DIAMETRO DE 150MM / SN 10000N/M². FORNECIMENTO</v>
      </c>
      <c r="C7976" s="749" t="s">
        <v>22205</v>
      </c>
      <c r="D7976" s="749" t="s">
        <v>22292</v>
      </c>
      <c r="I7976" s="749" t="s">
        <v>236</v>
      </c>
      <c r="J7976" s="749" t="n">
        <v>68.32</v>
      </c>
    </row>
    <row collapsed="false" customFormat="false" customHeight="true" hidden="true" ht="12.75" outlineLevel="0" r="7977">
      <c r="A7977" s="749" t="s">
        <v>22344</v>
      </c>
      <c r="B7977" s="749" t="str">
        <f aca="false">C7977&amp;D7977&amp;E7977&amp;F7977&amp;G7977&amp;H7977</f>
        <v>TUBO PRFV DEFOFO COM JUNTA ELASTICA INTEGRADA, CLASSE PN-10,COM DIAMETRO DE 150MM / SN 10000N/M². FORNECIMENTO</v>
      </c>
      <c r="C7977" s="749" t="s">
        <v>22205</v>
      </c>
      <c r="D7977" s="749" t="s">
        <v>22292</v>
      </c>
      <c r="I7977" s="749" t="s">
        <v>236</v>
      </c>
      <c r="J7977" s="749" t="n">
        <v>68.32</v>
      </c>
    </row>
    <row collapsed="false" customFormat="false" customHeight="true" hidden="true" ht="12.75" outlineLevel="0" r="7978">
      <c r="A7978" s="749" t="s">
        <v>22345</v>
      </c>
      <c r="B7978" s="749" t="str">
        <f aca="false">C7978&amp;D7978&amp;E7978&amp;F7978&amp;G7978&amp;H7978</f>
        <v>TUBO PRFV DEFOFO COM JUNTA ELASTICA INTEGRADA, CLASSE PN-10,COM DIAMETRO DE 200MM / SN 10000N/M². FORNECIMENTO</v>
      </c>
      <c r="C7978" s="749" t="s">
        <v>22205</v>
      </c>
      <c r="D7978" s="749" t="s">
        <v>22295</v>
      </c>
      <c r="I7978" s="749" t="s">
        <v>236</v>
      </c>
      <c r="J7978" s="749" t="n">
        <v>81.69</v>
      </c>
    </row>
    <row collapsed="false" customFormat="false" customHeight="true" hidden="true" ht="12.75" outlineLevel="0" r="7979">
      <c r="A7979" s="749" t="s">
        <v>22346</v>
      </c>
      <c r="B7979" s="749" t="str">
        <f aca="false">C7979&amp;D7979&amp;E7979&amp;F7979&amp;G7979&amp;H7979</f>
        <v>TUBO PRFV DEFOFO COM JUNTA ELASTICA INTEGRADA, CLASSE PN-10,COM DIAMETRO DE 200MM / SN 10000N/M². FORNECIMENTO</v>
      </c>
      <c r="C7979" s="749" t="s">
        <v>22205</v>
      </c>
      <c r="D7979" s="749" t="s">
        <v>22295</v>
      </c>
      <c r="I7979" s="749" t="s">
        <v>236</v>
      </c>
      <c r="J7979" s="749" t="n">
        <v>81.69</v>
      </c>
    </row>
    <row collapsed="false" customFormat="false" customHeight="true" hidden="true" ht="12.75" outlineLevel="0" r="7980">
      <c r="A7980" s="749" t="s">
        <v>22347</v>
      </c>
      <c r="B7980" s="749" t="str">
        <f aca="false">C7980&amp;D7980&amp;E7980&amp;F7980&amp;G7980&amp;H7980</f>
        <v>TUBO PRFV DEFOFO COM JUNTA ELASTICA INTEGRADA, CLASSE PN-10,COM DIAMETRO DE 250MM / SN 10000N/M². FORNECIMENTO</v>
      </c>
      <c r="C7980" s="749" t="s">
        <v>22205</v>
      </c>
      <c r="D7980" s="749" t="s">
        <v>22298</v>
      </c>
      <c r="I7980" s="749" t="s">
        <v>236</v>
      </c>
      <c r="J7980" s="749" t="n">
        <v>110.78</v>
      </c>
    </row>
    <row collapsed="false" customFormat="false" customHeight="true" hidden="true" ht="12.75" outlineLevel="0" r="7981">
      <c r="A7981" s="749" t="s">
        <v>22348</v>
      </c>
      <c r="B7981" s="749" t="str">
        <f aca="false">C7981&amp;D7981&amp;E7981&amp;F7981&amp;G7981&amp;H7981</f>
        <v>TUBO PRFV DEFOFO COM JUNTA ELASTICA INTEGRADA, CLASSE PN-10,COM DIAMETRO DE 250MM / SN 10000N/M². FORNECIMENTO</v>
      </c>
      <c r="C7981" s="749" t="s">
        <v>22205</v>
      </c>
      <c r="D7981" s="749" t="s">
        <v>22298</v>
      </c>
      <c r="I7981" s="749" t="s">
        <v>236</v>
      </c>
      <c r="J7981" s="749" t="n">
        <v>110.78</v>
      </c>
    </row>
    <row collapsed="false" customFormat="false" customHeight="true" hidden="true" ht="12.75" outlineLevel="0" r="7982">
      <c r="A7982" s="749" t="s">
        <v>22349</v>
      </c>
      <c r="B7982" s="749" t="str">
        <f aca="false">C7982&amp;D7982&amp;E7982&amp;F7982&amp;G7982&amp;H7982</f>
        <v>TUBO PRFV DEFOFO COM JUNTA ELASTICA INTEGRADA, CLASSE PN-10,COM DIAMETRO DE 300MM / SN 10000N/M². FORNECIMENTO</v>
      </c>
      <c r="C7982" s="749" t="s">
        <v>22205</v>
      </c>
      <c r="D7982" s="749" t="s">
        <v>22301</v>
      </c>
      <c r="I7982" s="749" t="s">
        <v>236</v>
      </c>
      <c r="J7982" s="749" t="n">
        <v>215.21</v>
      </c>
    </row>
    <row collapsed="false" customFormat="false" customHeight="true" hidden="true" ht="12.75" outlineLevel="0" r="7983">
      <c r="A7983" s="749" t="s">
        <v>22350</v>
      </c>
      <c r="B7983" s="749" t="str">
        <f aca="false">C7983&amp;D7983&amp;E7983&amp;F7983&amp;G7983&amp;H7983</f>
        <v>TUBO PRFV DEFOFO COM JUNTA ELASTICA INTEGRADA, CLASSE PN-10,COM DIAMETRO DE 300MM / SN 10000N/M². FORNECIMENTO</v>
      </c>
      <c r="C7983" s="749" t="s">
        <v>22205</v>
      </c>
      <c r="D7983" s="749" t="s">
        <v>22301</v>
      </c>
      <c r="I7983" s="749" t="s">
        <v>236</v>
      </c>
      <c r="J7983" s="749" t="n">
        <v>215.21</v>
      </c>
    </row>
    <row collapsed="false" customFormat="false" customHeight="true" hidden="true" ht="12.75" outlineLevel="0" r="7984">
      <c r="A7984" s="749" t="s">
        <v>22351</v>
      </c>
      <c r="B7984" s="749" t="str">
        <f aca="false">C7984&amp;D7984&amp;E7984&amp;F7984&amp;G7984&amp;H7984</f>
        <v>TUBO PRFV DEFOFO COM JUNTA ELASTICA INTEGRADA, CLASSE PN-10,COM DIAMETRO DE 350MM / SN 10000N/M². FORNECIMENTO</v>
      </c>
      <c r="C7984" s="749" t="s">
        <v>22205</v>
      </c>
      <c r="D7984" s="749" t="s">
        <v>22304</v>
      </c>
      <c r="I7984" s="749" t="s">
        <v>236</v>
      </c>
      <c r="J7984" s="749" t="n">
        <v>259.21</v>
      </c>
    </row>
    <row collapsed="false" customFormat="false" customHeight="true" hidden="true" ht="12.75" outlineLevel="0" r="7985">
      <c r="A7985" s="749" t="s">
        <v>22352</v>
      </c>
      <c r="B7985" s="749" t="str">
        <f aca="false">C7985&amp;D7985&amp;E7985&amp;F7985&amp;G7985&amp;H7985</f>
        <v>TUBO PRFV DEFOFO COM JUNTA ELASTICA INTEGRADA, CLASSE PN-10,COM DIAMETRO DE 350MM / SN 10000N/M². FORNECIMENTO</v>
      </c>
      <c r="C7985" s="749" t="s">
        <v>22205</v>
      </c>
      <c r="D7985" s="749" t="s">
        <v>22304</v>
      </c>
      <c r="I7985" s="749" t="s">
        <v>236</v>
      </c>
      <c r="J7985" s="749" t="n">
        <v>259.21</v>
      </c>
    </row>
    <row collapsed="false" customFormat="false" customHeight="true" hidden="true" ht="12.75" outlineLevel="0" r="7986">
      <c r="A7986" s="749" t="s">
        <v>22353</v>
      </c>
      <c r="B7986" s="749" t="str">
        <f aca="false">C7986&amp;D7986&amp;E7986&amp;F7986&amp;G7986&amp;H7986</f>
        <v>TUBO PRFV DEFOFO COM JUNTA ELASTICA INTEGRADA, CLASSE PN-10,COM DIAMETRO DE 400MM / SN 10000N/M². FORNECIMENTO</v>
      </c>
      <c r="C7986" s="749" t="s">
        <v>22205</v>
      </c>
      <c r="D7986" s="749" t="s">
        <v>22307</v>
      </c>
      <c r="I7986" s="749" t="s">
        <v>236</v>
      </c>
      <c r="J7986" s="749" t="n">
        <v>308.92</v>
      </c>
    </row>
    <row collapsed="false" customFormat="false" customHeight="true" hidden="true" ht="12.75" outlineLevel="0" r="7987">
      <c r="A7987" s="749" t="s">
        <v>22354</v>
      </c>
      <c r="B7987" s="749" t="str">
        <f aca="false">C7987&amp;D7987&amp;E7987&amp;F7987&amp;G7987&amp;H7987</f>
        <v>TUBO PRFV DEFOFO COM JUNTA ELASTICA INTEGRADA, CLASSE PN-10,COM DIAMETRO DE 400MM / SN 10000N/M². FORNECIMENTO</v>
      </c>
      <c r="C7987" s="749" t="s">
        <v>22205</v>
      </c>
      <c r="D7987" s="749" t="s">
        <v>22307</v>
      </c>
      <c r="I7987" s="749" t="s">
        <v>236</v>
      </c>
      <c r="J7987" s="749" t="n">
        <v>308.92</v>
      </c>
    </row>
    <row collapsed="false" customFormat="false" customHeight="true" hidden="true" ht="12.75" outlineLevel="0" r="7988">
      <c r="A7988" s="749" t="s">
        <v>22355</v>
      </c>
      <c r="B7988" s="749" t="str">
        <f aca="false">C7988&amp;D7988&amp;E7988&amp;F7988&amp;G7988&amp;H7988</f>
        <v>TUBO PRFV DEFOFO COM JUNTA ELASTICA INTEGRADA, CLASSE PN-10,COM DIAMETRO DE 500MM / SN 10000N/M². FORNECIMENTO</v>
      </c>
      <c r="C7988" s="749" t="s">
        <v>22205</v>
      </c>
      <c r="D7988" s="749" t="s">
        <v>22310</v>
      </c>
      <c r="I7988" s="749" t="s">
        <v>236</v>
      </c>
      <c r="J7988" s="749" t="n">
        <v>445.88</v>
      </c>
    </row>
    <row collapsed="false" customFormat="false" customHeight="true" hidden="true" ht="12.75" outlineLevel="0" r="7989">
      <c r="A7989" s="749" t="s">
        <v>22356</v>
      </c>
      <c r="B7989" s="749" t="str">
        <f aca="false">C7989&amp;D7989&amp;E7989&amp;F7989&amp;G7989&amp;H7989</f>
        <v>TUBO PRFV DEFOFO COM JUNTA ELASTICA INTEGRADA, CLASSE PN-10,COM DIAMETRO DE 500MM / SN 10000N/M². FORNECIMENTO</v>
      </c>
      <c r="C7989" s="749" t="s">
        <v>22205</v>
      </c>
      <c r="D7989" s="749" t="s">
        <v>22310</v>
      </c>
      <c r="I7989" s="749" t="s">
        <v>236</v>
      </c>
      <c r="J7989" s="749" t="n">
        <v>445.88</v>
      </c>
    </row>
    <row collapsed="false" customFormat="false" customHeight="true" hidden="true" ht="12.75" outlineLevel="0" r="7990">
      <c r="A7990" s="749" t="s">
        <v>22357</v>
      </c>
      <c r="B7990" s="749" t="str">
        <f aca="false">C7990&amp;D7990&amp;E7990&amp;F7990&amp;G7990&amp;H7990</f>
        <v>TUBO PRFV DEFOFO COM JUNTA ELASTICA INTEGRADA, CLASSE PN-10,COM DIAMETRO DE 600MM / SN 10000N/M². FORNECIMENTO</v>
      </c>
      <c r="C7990" s="749" t="s">
        <v>22205</v>
      </c>
      <c r="D7990" s="749" t="s">
        <v>22313</v>
      </c>
      <c r="I7990" s="749" t="s">
        <v>236</v>
      </c>
      <c r="J7990" s="749" t="n">
        <v>608.67</v>
      </c>
    </row>
    <row collapsed="false" customFormat="false" customHeight="true" hidden="true" ht="12.75" outlineLevel="0" r="7991">
      <c r="A7991" s="749" t="s">
        <v>22358</v>
      </c>
      <c r="B7991" s="749" t="str">
        <f aca="false">C7991&amp;D7991&amp;E7991&amp;F7991&amp;G7991&amp;H7991</f>
        <v>TUBO PRFV DEFOFO COM JUNTA ELASTICA INTEGRADA, CLASSE PN-10,COM DIAMETRO DE 600MM / SN 10000N/M². FORNECIMENTO</v>
      </c>
      <c r="C7991" s="749" t="s">
        <v>22205</v>
      </c>
      <c r="D7991" s="749" t="s">
        <v>22313</v>
      </c>
      <c r="I7991" s="749" t="s">
        <v>236</v>
      </c>
      <c r="J7991" s="749" t="n">
        <v>608.67</v>
      </c>
    </row>
    <row collapsed="false" customFormat="false" customHeight="true" hidden="true" ht="12.75" outlineLevel="0" r="7992">
      <c r="A7992" s="749" t="s">
        <v>22359</v>
      </c>
      <c r="B7992" s="749" t="str">
        <f aca="false">C7992&amp;D7992&amp;E7992&amp;F7992&amp;G7992&amp;H7992</f>
        <v>TUBO PRFV DEFOFO COM JUNTA ELASTICA INTEGRADA, CLASSE PN-10,COM DIAMETRO DE 700MM / SN 10000N/M². FORNECIMENTO</v>
      </c>
      <c r="C7992" s="749" t="s">
        <v>22205</v>
      </c>
      <c r="D7992" s="749" t="s">
        <v>22316</v>
      </c>
      <c r="I7992" s="749" t="s">
        <v>236</v>
      </c>
      <c r="J7992" s="749" t="n">
        <v>779.23</v>
      </c>
    </row>
    <row collapsed="false" customFormat="false" customHeight="true" hidden="true" ht="12.75" outlineLevel="0" r="7993">
      <c r="A7993" s="749" t="s">
        <v>22360</v>
      </c>
      <c r="B7993" s="749" t="str">
        <f aca="false">C7993&amp;D7993&amp;E7993&amp;F7993&amp;G7993&amp;H7993</f>
        <v>TUBO PRFV DEFOFO COM JUNTA ELASTICA INTEGRADA, CLASSE PN-10,COM DIAMETRO DE 700MM / SN 10000N/M². FORNECIMENTO</v>
      </c>
      <c r="C7993" s="749" t="s">
        <v>22205</v>
      </c>
      <c r="D7993" s="749" t="s">
        <v>22316</v>
      </c>
      <c r="I7993" s="749" t="s">
        <v>236</v>
      </c>
      <c r="J7993" s="749" t="n">
        <v>779.23</v>
      </c>
    </row>
    <row collapsed="false" customFormat="false" customHeight="true" hidden="true" ht="12.75" outlineLevel="0" r="7994">
      <c r="A7994" s="749" t="s">
        <v>22361</v>
      </c>
      <c r="B7994" s="749" t="str">
        <f aca="false">C7994&amp;D7994&amp;E7994&amp;F7994&amp;G7994&amp;H7994</f>
        <v>TUBO PRFV DEFOFO COM JUNTA ELASTICA INTEGRADA, CLASSE PN-10,COM DIAMETRO DE 800MM / SN 10000N/M². FORNECIMENTO</v>
      </c>
      <c r="C7994" s="749" t="s">
        <v>22205</v>
      </c>
      <c r="D7994" s="749" t="s">
        <v>22319</v>
      </c>
      <c r="I7994" s="749" t="s">
        <v>236</v>
      </c>
      <c r="J7994" s="749" t="n">
        <v>1009.55</v>
      </c>
    </row>
    <row collapsed="false" customFormat="false" customHeight="true" hidden="true" ht="12.75" outlineLevel="0" r="7995">
      <c r="A7995" s="749" t="s">
        <v>22362</v>
      </c>
      <c r="B7995" s="749" t="str">
        <f aca="false">C7995&amp;D7995&amp;E7995&amp;F7995&amp;G7995&amp;H7995</f>
        <v>TUBO PRFV DEFOFO COM JUNTA ELASTICA INTEGRADA, CLASSE PN-10,COM DIAMETRO DE 800MM / SN 10000N/M². FORNECIMENTO</v>
      </c>
      <c r="C7995" s="749" t="s">
        <v>22205</v>
      </c>
      <c r="D7995" s="749" t="s">
        <v>22319</v>
      </c>
      <c r="I7995" s="749" t="s">
        <v>236</v>
      </c>
      <c r="J7995" s="749" t="n">
        <v>1009.55</v>
      </c>
    </row>
    <row collapsed="false" customFormat="false" customHeight="true" hidden="true" ht="12.75" outlineLevel="0" r="7996">
      <c r="A7996" s="749" t="s">
        <v>22363</v>
      </c>
      <c r="B7996" s="749" t="str">
        <f aca="false">C7996&amp;D7996&amp;E7996&amp;F7996&amp;G7996&amp;H7996</f>
        <v>TUBO PRFV DEFOFO COM JUNTA ELASTICA INTEGRADA, CLASSE PN-10,COM DIAMETRO DE 900MM / SN 10000N/M². FORNECIMENTO</v>
      </c>
      <c r="C7996" s="749" t="s">
        <v>22205</v>
      </c>
      <c r="D7996" s="749" t="s">
        <v>22322</v>
      </c>
      <c r="I7996" s="749" t="s">
        <v>236</v>
      </c>
      <c r="J7996" s="749" t="n">
        <v>1266.69</v>
      </c>
    </row>
    <row collapsed="false" customFormat="false" customHeight="true" hidden="true" ht="12.75" outlineLevel="0" r="7997">
      <c r="A7997" s="749" t="s">
        <v>22364</v>
      </c>
      <c r="B7997" s="749" t="str">
        <f aca="false">C7997&amp;D7997&amp;E7997&amp;F7997&amp;G7997&amp;H7997</f>
        <v>TUBO PRFV DEFOFO COM JUNTA ELASTICA INTEGRADA, CLASSE PN-10,COM DIAMETRO DE 900MM / SN 10000N/M². FORNECIMENTO</v>
      </c>
      <c r="C7997" s="749" t="s">
        <v>22205</v>
      </c>
      <c r="D7997" s="749" t="s">
        <v>22322</v>
      </c>
      <c r="I7997" s="749" t="s">
        <v>236</v>
      </c>
      <c r="J7997" s="749" t="n">
        <v>1266.69</v>
      </c>
    </row>
    <row collapsed="false" customFormat="false" customHeight="true" hidden="true" ht="12.75" outlineLevel="0" r="7998">
      <c r="A7998" s="749" t="s">
        <v>22365</v>
      </c>
      <c r="B7998" s="749" t="str">
        <f aca="false">C7998&amp;D7998&amp;E7998&amp;F7998&amp;G7998&amp;H7998</f>
        <v>TUBO PRFV DEFOFO COM JUNTA ELASTICA INTEGRADA, CLASSE PN-10,COM DIAMETRO DE 1000MM / SN 10000N/M². FORNECIMENTO</v>
      </c>
      <c r="C7998" s="749" t="s">
        <v>22205</v>
      </c>
      <c r="D7998" s="749" t="s">
        <v>22325</v>
      </c>
      <c r="I7998" s="749" t="s">
        <v>236</v>
      </c>
      <c r="J7998" s="749" t="n">
        <v>1485.11</v>
      </c>
    </row>
    <row collapsed="false" customFormat="false" customHeight="true" hidden="true" ht="12.75" outlineLevel="0" r="7999">
      <c r="A7999" s="749" t="s">
        <v>22366</v>
      </c>
      <c r="B7999" s="749" t="str">
        <f aca="false">C7999&amp;D7999&amp;E7999&amp;F7999&amp;G7999&amp;H7999</f>
        <v>TUBO PRFV DEFOFO COM JUNTA ELASTICA INTEGRADA, CLASSE PN-10,COM DIAMETRO DE 1000MM / SN 10000N/M². FORNECIMENTO</v>
      </c>
      <c r="C7999" s="749" t="s">
        <v>22205</v>
      </c>
      <c r="D7999" s="749" t="s">
        <v>22325</v>
      </c>
      <c r="I7999" s="749" t="s">
        <v>236</v>
      </c>
      <c r="J7999" s="749" t="n">
        <v>1485.11</v>
      </c>
    </row>
    <row collapsed="false" customFormat="false" customHeight="true" hidden="true" ht="12.75" outlineLevel="0" r="8000">
      <c r="A8000" s="749" t="s">
        <v>22367</v>
      </c>
      <c r="B8000" s="749" t="str">
        <f aca="false">C8000&amp;D8000&amp;E8000&amp;F8000&amp;G8000&amp;H8000</f>
        <v>TUBO PRFV DEFOFO COM JUNTA ELASTICA INTEGRADA, CLASSE PN-10,COM DIAMETRO DE 1200MM / SN 10000N/M². FORNECIMENTO</v>
      </c>
      <c r="C8000" s="749" t="s">
        <v>22205</v>
      </c>
      <c r="D8000" s="749" t="s">
        <v>22328</v>
      </c>
      <c r="I8000" s="749" t="s">
        <v>236</v>
      </c>
      <c r="J8000" s="749" t="n">
        <v>1966.3</v>
      </c>
    </row>
    <row collapsed="false" customFormat="false" customHeight="true" hidden="true" ht="12.75" outlineLevel="0" r="8001">
      <c r="A8001" s="749" t="s">
        <v>22368</v>
      </c>
      <c r="B8001" s="749" t="str">
        <f aca="false">C8001&amp;D8001&amp;E8001&amp;F8001&amp;G8001&amp;H8001</f>
        <v>TUBO PRFV DEFOFO COM JUNTA ELASTICA INTEGRADA, CLASSE PN-10,COM DIAMETRO DE 1200MM / SN 10000N/M². FORNECIMENTO</v>
      </c>
      <c r="C8001" s="749" t="s">
        <v>22205</v>
      </c>
      <c r="D8001" s="749" t="s">
        <v>22328</v>
      </c>
      <c r="I8001" s="749" t="s">
        <v>236</v>
      </c>
      <c r="J8001" s="749" t="n">
        <v>1966.3</v>
      </c>
    </row>
    <row collapsed="false" customFormat="false" customHeight="true" hidden="true" ht="12.75" outlineLevel="0" r="8002">
      <c r="A8002" s="749" t="s">
        <v>22369</v>
      </c>
      <c r="B8002" s="749" t="str">
        <f aca="false">C8002&amp;D8002&amp;E8002&amp;F8002&amp;G8002&amp;H8002</f>
        <v>TUBO PRFV DEFOFO COM JUNTA ELASTICA INTEGRADA, CLASSE PN-10,COM DIAMETRO DE 1300MM / SN 10000N/M². FORNECIMENTO</v>
      </c>
      <c r="C8002" s="749" t="s">
        <v>22205</v>
      </c>
      <c r="D8002" s="749" t="s">
        <v>22331</v>
      </c>
      <c r="I8002" s="749" t="s">
        <v>236</v>
      </c>
      <c r="J8002" s="749" t="n">
        <v>2379.93</v>
      </c>
    </row>
    <row collapsed="false" customFormat="false" customHeight="true" hidden="true" ht="12.75" outlineLevel="0" r="8003">
      <c r="A8003" s="749" t="s">
        <v>22370</v>
      </c>
      <c r="B8003" s="749" t="str">
        <f aca="false">C8003&amp;D8003&amp;E8003&amp;F8003&amp;G8003&amp;H8003</f>
        <v>TUBO PRFV DEFOFO COM JUNTA ELASTICA INTEGRADA, CLASSE PN-10,COM DIAMETRO DE 1300MM / SN 10000N/M². FORNECIMENTO</v>
      </c>
      <c r="C8003" s="749" t="s">
        <v>22205</v>
      </c>
      <c r="D8003" s="749" t="s">
        <v>22331</v>
      </c>
      <c r="I8003" s="749" t="s">
        <v>236</v>
      </c>
      <c r="J8003" s="749" t="n">
        <v>2379.93</v>
      </c>
    </row>
    <row collapsed="false" customFormat="false" customHeight="true" hidden="true" ht="12.75" outlineLevel="0" r="8004">
      <c r="A8004" s="749" t="s">
        <v>22371</v>
      </c>
      <c r="B8004" s="749" t="str">
        <f aca="false">C8004&amp;D8004&amp;E8004&amp;F8004&amp;G8004&amp;H8004</f>
        <v>TUBO PRFV DEFOFO COM JUNTA ELASTICA INTEGRADA, CLASSE PN-10,COM DIAMETRO DE 1400MM / SN 10000N/M². FORNECIMENTO</v>
      </c>
      <c r="C8004" s="749" t="s">
        <v>22205</v>
      </c>
      <c r="D8004" s="749" t="s">
        <v>22334</v>
      </c>
      <c r="I8004" s="749" t="s">
        <v>236</v>
      </c>
      <c r="J8004" s="749" t="n">
        <v>2661.71</v>
      </c>
    </row>
    <row collapsed="false" customFormat="false" customHeight="true" hidden="true" ht="12.75" outlineLevel="0" r="8005">
      <c r="A8005" s="749" t="s">
        <v>22372</v>
      </c>
      <c r="B8005" s="749" t="str">
        <f aca="false">C8005&amp;D8005&amp;E8005&amp;F8005&amp;G8005&amp;H8005</f>
        <v>TUBO PRFV DEFOFO COM JUNTA ELASTICA INTEGRADA, CLASSE PN-10,COM DIAMETRO DE 1400MM / SN 10000N/M². FORNECIMENTO</v>
      </c>
      <c r="C8005" s="749" t="s">
        <v>22205</v>
      </c>
      <c r="D8005" s="749" t="s">
        <v>22334</v>
      </c>
      <c r="I8005" s="749" t="s">
        <v>236</v>
      </c>
      <c r="J8005" s="749" t="n">
        <v>2661.71</v>
      </c>
    </row>
    <row collapsed="false" customFormat="false" customHeight="true" hidden="true" ht="12.75" outlineLevel="0" r="8006">
      <c r="A8006" s="749" t="s">
        <v>22373</v>
      </c>
      <c r="B8006" s="749" t="str">
        <f aca="false">C8006&amp;D8006&amp;E8006&amp;F8006&amp;G8006&amp;H8006</f>
        <v>TUBO PRFV DEFOFO COM JUNTA ELASTICA INTEGRADA, CLASSE PN-10,COM DIAMETRO DE 1500MM / SN 10000N/M². FORNECIMENTO</v>
      </c>
      <c r="C8006" s="749" t="s">
        <v>22205</v>
      </c>
      <c r="D8006" s="749" t="s">
        <v>22337</v>
      </c>
      <c r="I8006" s="749" t="s">
        <v>236</v>
      </c>
      <c r="J8006" s="749" t="n">
        <v>3028.79</v>
      </c>
    </row>
    <row collapsed="false" customFormat="false" customHeight="true" hidden="true" ht="12.75" outlineLevel="0" r="8007">
      <c r="A8007" s="749" t="s">
        <v>22374</v>
      </c>
      <c r="B8007" s="749" t="str">
        <f aca="false">C8007&amp;D8007&amp;E8007&amp;F8007&amp;G8007&amp;H8007</f>
        <v>TUBO PRFV DEFOFO COM JUNTA ELASTICA INTEGRADA, CLASSE PN-10,COM DIAMETRO DE 1500MM / SN 10000N/M². FORNECIMENTO</v>
      </c>
      <c r="C8007" s="749" t="s">
        <v>22205</v>
      </c>
      <c r="D8007" s="749" t="s">
        <v>22337</v>
      </c>
      <c r="I8007" s="749" t="s">
        <v>236</v>
      </c>
      <c r="J8007" s="749" t="n">
        <v>3028.79</v>
      </c>
    </row>
    <row collapsed="false" customFormat="false" customHeight="true" hidden="true" ht="12.75" outlineLevel="0" r="8008">
      <c r="A8008" s="749" t="s">
        <v>22375</v>
      </c>
      <c r="B8008" s="749" t="str">
        <f aca="false">C8008&amp;D8008&amp;E8008&amp;F8008&amp;G8008&amp;H8008</f>
        <v>TUBO PRFV DEFOFO COM JUNTA ELASTICA INTEGRADA, CLASSE PN-16,COM DIAMETRO DE 50MM / SN 10000N/M². FORNECIMENTO</v>
      </c>
      <c r="C8008" s="749" t="s">
        <v>22248</v>
      </c>
      <c r="D8008" s="749" t="s">
        <v>22286</v>
      </c>
      <c r="I8008" s="749" t="s">
        <v>236</v>
      </c>
      <c r="J8008" s="749" t="n">
        <v>18.27</v>
      </c>
    </row>
    <row collapsed="false" customFormat="false" customHeight="true" hidden="true" ht="12.75" outlineLevel="0" r="8009">
      <c r="A8009" s="749" t="s">
        <v>22376</v>
      </c>
      <c r="B8009" s="749" t="str">
        <f aca="false">C8009&amp;D8009&amp;E8009&amp;F8009&amp;G8009&amp;H8009</f>
        <v>TUBO PRFV DEFOFO COM JUNTA ELASTICA INTEGRADA, CLASSE PN-16,COM DIAMETRO DE 50MM / SN 10000N/M². FORNECIMENTO</v>
      </c>
      <c r="C8009" s="749" t="s">
        <v>22248</v>
      </c>
      <c r="D8009" s="749" t="s">
        <v>22286</v>
      </c>
      <c r="I8009" s="749" t="s">
        <v>236</v>
      </c>
      <c r="J8009" s="749" t="n">
        <v>18.27</v>
      </c>
    </row>
    <row collapsed="false" customFormat="false" customHeight="true" hidden="true" ht="12.75" outlineLevel="0" r="8010">
      <c r="A8010" s="749" t="s">
        <v>22377</v>
      </c>
      <c r="B8010" s="749" t="str">
        <f aca="false">C8010&amp;D8010&amp;E8010&amp;F8010&amp;G8010&amp;H8010</f>
        <v>TUBO PRFV DEFOFO COM JUNTA ELASTICA INTEGRADA, CLASSE PN-16,COM DIAMETRO DE 100MM / SN 10000N/M². FORNECIMENTO</v>
      </c>
      <c r="C8010" s="749" t="s">
        <v>22248</v>
      </c>
      <c r="D8010" s="749" t="s">
        <v>22289</v>
      </c>
      <c r="I8010" s="749" t="s">
        <v>236</v>
      </c>
      <c r="J8010" s="749" t="n">
        <v>46.13</v>
      </c>
    </row>
    <row collapsed="false" customFormat="false" customHeight="true" hidden="true" ht="12.75" outlineLevel="0" r="8011">
      <c r="A8011" s="749" t="s">
        <v>22378</v>
      </c>
      <c r="B8011" s="749" t="str">
        <f aca="false">C8011&amp;D8011&amp;E8011&amp;F8011&amp;G8011&amp;H8011</f>
        <v>TUBO PRFV DEFOFO COM JUNTA ELASTICA INTEGRADA, CLASSE PN-16,COM DIAMETRO DE 100MM / SN 10000N/M². FORNECIMENTO</v>
      </c>
      <c r="C8011" s="749" t="s">
        <v>22248</v>
      </c>
      <c r="D8011" s="749" t="s">
        <v>22289</v>
      </c>
      <c r="I8011" s="749" t="s">
        <v>236</v>
      </c>
      <c r="J8011" s="749" t="n">
        <v>46.13</v>
      </c>
    </row>
    <row collapsed="false" customFormat="false" customHeight="true" hidden="true" ht="12.75" outlineLevel="0" r="8012">
      <c r="A8012" s="749" t="s">
        <v>22379</v>
      </c>
      <c r="B8012" s="749" t="str">
        <f aca="false">C8012&amp;D8012&amp;E8012&amp;F8012&amp;G8012&amp;H8012</f>
        <v>TUBO PRFV DEFOFO COM JUNTA ELASTICA INTEGRADA, CLASSE PN-16,COM DIAMETRO DE 150MM / SN 10000N/M². FORNECIMENTO</v>
      </c>
      <c r="C8012" s="749" t="s">
        <v>22248</v>
      </c>
      <c r="D8012" s="749" t="s">
        <v>22292</v>
      </c>
      <c r="I8012" s="749" t="s">
        <v>236</v>
      </c>
      <c r="J8012" s="749" t="n">
        <v>77.62</v>
      </c>
    </row>
    <row collapsed="false" customFormat="false" customHeight="true" hidden="true" ht="12.75" outlineLevel="0" r="8013">
      <c r="A8013" s="749" t="s">
        <v>22380</v>
      </c>
      <c r="B8013" s="749" t="str">
        <f aca="false">C8013&amp;D8013&amp;E8013&amp;F8013&amp;G8013&amp;H8013</f>
        <v>TUBO PRFV DEFOFO COM JUNTA ELASTICA INTEGRADA, CLASSE PN-16,COM DIAMETRO DE 150MM / SN 10000N/M². FORNECIMENTO</v>
      </c>
      <c r="C8013" s="749" t="s">
        <v>22248</v>
      </c>
      <c r="D8013" s="749" t="s">
        <v>22292</v>
      </c>
      <c r="I8013" s="749" t="s">
        <v>236</v>
      </c>
      <c r="J8013" s="749" t="n">
        <v>77.62</v>
      </c>
    </row>
    <row collapsed="false" customFormat="false" customHeight="true" hidden="true" ht="12.75" outlineLevel="0" r="8014">
      <c r="A8014" s="749" t="s">
        <v>22381</v>
      </c>
      <c r="B8014" s="749" t="str">
        <f aca="false">C8014&amp;D8014&amp;E8014&amp;F8014&amp;G8014&amp;H8014</f>
        <v>TUBO PRFV DEFOFO COM JUNTA ELASTICA INTEGRADA, CLASSE PN-16,COM DIAMETRO DE 200MM / SN 10000N/M². FORNECIMENTO</v>
      </c>
      <c r="C8014" s="749" t="s">
        <v>22248</v>
      </c>
      <c r="D8014" s="749" t="s">
        <v>22295</v>
      </c>
      <c r="I8014" s="749" t="s">
        <v>236</v>
      </c>
      <c r="J8014" s="749" t="n">
        <v>97.7</v>
      </c>
    </row>
    <row collapsed="false" customFormat="false" customHeight="true" hidden="true" ht="12.75" outlineLevel="0" r="8015">
      <c r="A8015" s="749" t="s">
        <v>22382</v>
      </c>
      <c r="B8015" s="749" t="str">
        <f aca="false">C8015&amp;D8015&amp;E8015&amp;F8015&amp;G8015&amp;H8015</f>
        <v>TUBO PRFV DEFOFO COM JUNTA ELASTICA INTEGRADA, CLASSE PN-16,COM DIAMETRO DE 200MM / SN 10000N/M². FORNECIMENTO</v>
      </c>
      <c r="C8015" s="749" t="s">
        <v>22248</v>
      </c>
      <c r="D8015" s="749" t="s">
        <v>22295</v>
      </c>
      <c r="I8015" s="749" t="s">
        <v>236</v>
      </c>
      <c r="J8015" s="749" t="n">
        <v>97.7</v>
      </c>
    </row>
    <row collapsed="false" customFormat="false" customHeight="true" hidden="true" ht="12.75" outlineLevel="0" r="8016">
      <c r="A8016" s="749" t="s">
        <v>22383</v>
      </c>
      <c r="B8016" s="749" t="str">
        <f aca="false">C8016&amp;D8016&amp;E8016&amp;F8016&amp;G8016&amp;H8016</f>
        <v>TUBO PRFV DEFOFO COM JUNTA ELASTICA INTEGRADA, CLASSE PN-16,COM DIAMETRO DE 250MM / SN 10000N/M². FORNECIMENTO</v>
      </c>
      <c r="C8016" s="749" t="s">
        <v>22248</v>
      </c>
      <c r="D8016" s="749" t="s">
        <v>22298</v>
      </c>
      <c r="I8016" s="749" t="s">
        <v>236</v>
      </c>
      <c r="J8016" s="749" t="n">
        <v>125.85</v>
      </c>
    </row>
    <row collapsed="false" customFormat="false" customHeight="true" hidden="true" ht="12.75" outlineLevel="0" r="8017">
      <c r="A8017" s="749" t="s">
        <v>22384</v>
      </c>
      <c r="B8017" s="749" t="str">
        <f aca="false">C8017&amp;D8017&amp;E8017&amp;F8017&amp;G8017&amp;H8017</f>
        <v>TUBO PRFV DEFOFO COM JUNTA ELASTICA INTEGRADA, CLASSE PN-16,COM DIAMETRO DE 250MM / SN 10000N/M². FORNECIMENTO</v>
      </c>
      <c r="C8017" s="749" t="s">
        <v>22248</v>
      </c>
      <c r="D8017" s="749" t="s">
        <v>22298</v>
      </c>
      <c r="I8017" s="749" t="s">
        <v>236</v>
      </c>
      <c r="J8017" s="749" t="n">
        <v>125.85</v>
      </c>
    </row>
    <row collapsed="false" customFormat="false" customHeight="true" hidden="true" ht="12.75" outlineLevel="0" r="8018">
      <c r="A8018" s="749" t="s">
        <v>22385</v>
      </c>
      <c r="B8018" s="749" t="str">
        <f aca="false">C8018&amp;D8018&amp;E8018&amp;F8018&amp;G8018&amp;H8018</f>
        <v>TUBO PRFV DEFOFO COM JUNTA ELASTICA INTEGRADA, CLASSE PN-16,COM DIAMETRO DE 300MM / SN 10000N/M². FORNECIMENTO</v>
      </c>
      <c r="C8018" s="749" t="s">
        <v>22248</v>
      </c>
      <c r="D8018" s="749" t="s">
        <v>22301</v>
      </c>
      <c r="I8018" s="749" t="s">
        <v>236</v>
      </c>
      <c r="J8018" s="749" t="n">
        <v>236.83</v>
      </c>
    </row>
    <row collapsed="false" customFormat="false" customHeight="true" hidden="true" ht="12.75" outlineLevel="0" r="8019">
      <c r="A8019" s="749" t="s">
        <v>22386</v>
      </c>
      <c r="B8019" s="749" t="str">
        <f aca="false">C8019&amp;D8019&amp;E8019&amp;F8019&amp;G8019&amp;H8019</f>
        <v>TUBO PRFV DEFOFO COM JUNTA ELASTICA INTEGRADA, CLASSE PN-16,COM DIAMETRO DE 300MM / SN 10000N/M². FORNECIMENTO</v>
      </c>
      <c r="C8019" s="749" t="s">
        <v>22248</v>
      </c>
      <c r="D8019" s="749" t="s">
        <v>22301</v>
      </c>
      <c r="I8019" s="749" t="s">
        <v>236</v>
      </c>
      <c r="J8019" s="749" t="n">
        <v>236.83</v>
      </c>
    </row>
    <row collapsed="false" customFormat="false" customHeight="true" hidden="true" ht="12.75" outlineLevel="0" r="8020">
      <c r="A8020" s="749" t="s">
        <v>22387</v>
      </c>
      <c r="B8020" s="749" t="str">
        <f aca="false">C8020&amp;D8020&amp;E8020&amp;F8020&amp;G8020&amp;H8020</f>
        <v>TUBO PRFV DEFOFO COM JUNTA ELASTICA INTEGRADA, CLASSE PN-16,COM DIAMETRO DE 350MM / SN 10000N/M². FORNECIMENTO</v>
      </c>
      <c r="C8020" s="749" t="s">
        <v>22248</v>
      </c>
      <c r="D8020" s="749" t="s">
        <v>22304</v>
      </c>
      <c r="I8020" s="749" t="s">
        <v>236</v>
      </c>
      <c r="J8020" s="749" t="n">
        <v>285.51</v>
      </c>
    </row>
    <row collapsed="false" customFormat="false" customHeight="true" hidden="true" ht="12.75" outlineLevel="0" r="8021">
      <c r="A8021" s="749" t="s">
        <v>22388</v>
      </c>
      <c r="B8021" s="749" t="str">
        <f aca="false">C8021&amp;D8021&amp;E8021&amp;F8021&amp;G8021&amp;H8021</f>
        <v>TUBO PRFV DEFOFO COM JUNTA ELASTICA INTEGRADA, CLASSE PN-16,COM DIAMETRO DE 350MM / SN 10000N/M². FORNECIMENTO</v>
      </c>
      <c r="C8021" s="749" t="s">
        <v>22248</v>
      </c>
      <c r="D8021" s="749" t="s">
        <v>22304</v>
      </c>
      <c r="I8021" s="749" t="s">
        <v>236</v>
      </c>
      <c r="J8021" s="749" t="n">
        <v>285.51</v>
      </c>
    </row>
    <row collapsed="false" customFormat="false" customHeight="true" hidden="true" ht="12.75" outlineLevel="0" r="8022">
      <c r="A8022" s="749" t="s">
        <v>22389</v>
      </c>
      <c r="B8022" s="749" t="str">
        <f aca="false">C8022&amp;D8022&amp;E8022&amp;F8022&amp;G8022&amp;H8022</f>
        <v>TUBO PRFV DEFOFO COM JUNTA ELASTICA INTEGRADA, CLASSE PN-16,COM DIAMETRO DE 400MM / SN 10000N/M2. FORNECIMENTO</v>
      </c>
      <c r="C8022" s="749" t="s">
        <v>22248</v>
      </c>
      <c r="D8022" s="749" t="s">
        <v>22390</v>
      </c>
      <c r="I8022" s="749" t="s">
        <v>236</v>
      </c>
      <c r="J8022" s="749" t="n">
        <v>342.39</v>
      </c>
    </row>
    <row collapsed="false" customFormat="false" customHeight="true" hidden="true" ht="12.75" outlineLevel="0" r="8023">
      <c r="A8023" s="749" t="s">
        <v>22391</v>
      </c>
      <c r="B8023" s="749" t="str">
        <f aca="false">C8023&amp;D8023&amp;E8023&amp;F8023&amp;G8023&amp;H8023</f>
        <v>TUBO PRFV DEFOFO COM JUNTA ELASTICA INTEGRADA, CLASSE PN-16,COM DIAMETRO DE 400MM / SN 10000N/M2. FORNECIMENTO</v>
      </c>
      <c r="C8023" s="749" t="s">
        <v>22248</v>
      </c>
      <c r="D8023" s="749" t="s">
        <v>22390</v>
      </c>
      <c r="I8023" s="749" t="s">
        <v>236</v>
      </c>
      <c r="J8023" s="749" t="n">
        <v>342.39</v>
      </c>
    </row>
    <row collapsed="false" customFormat="false" customHeight="true" hidden="true" ht="12.75" outlineLevel="0" r="8024">
      <c r="A8024" s="749" t="s">
        <v>22392</v>
      </c>
      <c r="B8024" s="749" t="str">
        <f aca="false">C8024&amp;D8024&amp;E8024&amp;F8024&amp;G8024&amp;H8024</f>
        <v>TUBO PRFV DEFOFO COM JUNTA ELASTICA INTEGRADA, CLASSE PN-16,COM DIAMETRO DE 500MM / SN 10000N/M². FORNECIMENTO</v>
      </c>
      <c r="C8024" s="749" t="s">
        <v>22248</v>
      </c>
      <c r="D8024" s="749" t="s">
        <v>22310</v>
      </c>
      <c r="I8024" s="749" t="s">
        <v>236</v>
      </c>
      <c r="J8024" s="749" t="n">
        <v>498.42</v>
      </c>
    </row>
    <row collapsed="false" customFormat="false" customHeight="true" hidden="true" ht="12.75" outlineLevel="0" r="8025">
      <c r="A8025" s="749" t="s">
        <v>22393</v>
      </c>
      <c r="B8025" s="749" t="str">
        <f aca="false">C8025&amp;D8025&amp;E8025&amp;F8025&amp;G8025&amp;H8025</f>
        <v>TUBO PRFV DEFOFO COM JUNTA ELASTICA INTEGRADA, CLASSE PN-16,COM DIAMETRO DE 500MM / SN 10000N/M². FORNECIMENTO</v>
      </c>
      <c r="C8025" s="749" t="s">
        <v>22248</v>
      </c>
      <c r="D8025" s="749" t="s">
        <v>22310</v>
      </c>
      <c r="I8025" s="749" t="s">
        <v>236</v>
      </c>
      <c r="J8025" s="749" t="n">
        <v>498.42</v>
      </c>
    </row>
    <row collapsed="false" customFormat="false" customHeight="true" hidden="true" ht="12.75" outlineLevel="0" r="8026">
      <c r="A8026" s="749" t="s">
        <v>22394</v>
      </c>
      <c r="B8026" s="749" t="str">
        <f aca="false">C8026&amp;D8026&amp;E8026&amp;F8026&amp;G8026&amp;H8026</f>
        <v>TUBO PRFV DEFOFO COM JUNTA ELASTICA INTEGRADA, CLASSE PN-16,COM DIAMETRO DE 600MM / SN 10000N/M². FORNECIMENTO</v>
      </c>
      <c r="C8026" s="749" t="s">
        <v>22248</v>
      </c>
      <c r="D8026" s="749" t="s">
        <v>22313</v>
      </c>
      <c r="I8026" s="749" t="s">
        <v>236</v>
      </c>
      <c r="J8026" s="749" t="n">
        <v>685.62</v>
      </c>
    </row>
    <row collapsed="false" customFormat="false" customHeight="true" hidden="true" ht="12.75" outlineLevel="0" r="8027">
      <c r="A8027" s="749" t="s">
        <v>22395</v>
      </c>
      <c r="B8027" s="749" t="str">
        <f aca="false">C8027&amp;D8027&amp;E8027&amp;F8027&amp;G8027&amp;H8027</f>
        <v>TUBO PRFV DEFOFO COM JUNTA ELASTICA INTEGRADA, CLASSE PN-16,COM DIAMETRO DE 600MM / SN 10000N/M². FORNECIMENTO</v>
      </c>
      <c r="C8027" s="749" t="s">
        <v>22248</v>
      </c>
      <c r="D8027" s="749" t="s">
        <v>22313</v>
      </c>
      <c r="I8027" s="749" t="s">
        <v>236</v>
      </c>
      <c r="J8027" s="749" t="n">
        <v>685.62</v>
      </c>
    </row>
    <row collapsed="false" customFormat="false" customHeight="true" hidden="true" ht="12.75" outlineLevel="0" r="8028">
      <c r="A8028" s="749" t="s">
        <v>22396</v>
      </c>
      <c r="B8028" s="749" t="str">
        <f aca="false">C8028&amp;D8028&amp;E8028&amp;F8028&amp;G8028&amp;H8028</f>
        <v>TUBO PRFV DEFOFO COM JUNTA ELASTICA INTEGRADA, CLASSE PN-16,COM DIAMETRO DE 700MM / SN 10000N/M². FORNECIMENTO</v>
      </c>
      <c r="C8028" s="749" t="s">
        <v>22248</v>
      </c>
      <c r="D8028" s="749" t="s">
        <v>22316</v>
      </c>
      <c r="I8028" s="749" t="s">
        <v>236</v>
      </c>
      <c r="J8028" s="749" t="n">
        <v>882.61</v>
      </c>
    </row>
    <row collapsed="false" customFormat="false" customHeight="true" hidden="true" ht="12.75" outlineLevel="0" r="8029">
      <c r="A8029" s="749" t="s">
        <v>22397</v>
      </c>
      <c r="B8029" s="749" t="str">
        <f aca="false">C8029&amp;D8029&amp;E8029&amp;F8029&amp;G8029&amp;H8029</f>
        <v>TUBO PRFV DEFOFO COM JUNTA ELASTICA INTEGRADA, CLASSE PN-16,COM DIAMETRO DE 700MM / SN 10000N/M². FORNECIMENTO</v>
      </c>
      <c r="C8029" s="749" t="s">
        <v>22248</v>
      </c>
      <c r="D8029" s="749" t="s">
        <v>22316</v>
      </c>
      <c r="I8029" s="749" t="s">
        <v>236</v>
      </c>
      <c r="J8029" s="749" t="n">
        <v>882.61</v>
      </c>
    </row>
    <row collapsed="false" customFormat="false" customHeight="true" hidden="true" ht="12.75" outlineLevel="0" r="8030">
      <c r="A8030" s="749" t="s">
        <v>22398</v>
      </c>
      <c r="B8030" s="749" t="str">
        <f aca="false">C8030&amp;D8030&amp;E8030&amp;F8030&amp;G8030&amp;H8030</f>
        <v>TUBO PRFV DEFOFO COM JUNTA ELASTICA INTEGRADA, CLASSE PN-16,COM DIAMETRO DE 800MM / SN 10000N/M². FORNECIMENTO</v>
      </c>
      <c r="C8030" s="749" t="s">
        <v>22248</v>
      </c>
      <c r="D8030" s="749" t="s">
        <v>22319</v>
      </c>
      <c r="I8030" s="749" t="s">
        <v>236</v>
      </c>
      <c r="J8030" s="749" t="n">
        <v>1143.63</v>
      </c>
    </row>
    <row collapsed="false" customFormat="false" customHeight="true" hidden="true" ht="12.75" outlineLevel="0" r="8031">
      <c r="A8031" s="749" t="s">
        <v>22399</v>
      </c>
      <c r="B8031" s="749" t="str">
        <f aca="false">C8031&amp;D8031&amp;E8031&amp;F8031&amp;G8031&amp;H8031</f>
        <v>TUBO PRFV DEFOFO COM JUNTA ELASTICA INTEGRADA, CLASSE PN-16,COM DIAMETRO DE 800MM / SN 10000N/M². FORNECIMENTO</v>
      </c>
      <c r="C8031" s="749" t="s">
        <v>22248</v>
      </c>
      <c r="D8031" s="749" t="s">
        <v>22319</v>
      </c>
      <c r="I8031" s="749" t="s">
        <v>236</v>
      </c>
      <c r="J8031" s="749" t="n">
        <v>1143.63</v>
      </c>
    </row>
    <row collapsed="false" customFormat="false" customHeight="true" hidden="true" ht="12.75" outlineLevel="0" r="8032">
      <c r="A8032" s="749" t="s">
        <v>22400</v>
      </c>
      <c r="B8032" s="749" t="str">
        <f aca="false">C8032&amp;D8032&amp;E8032&amp;F8032&amp;G8032&amp;H8032</f>
        <v>TUBO PRFV DEFOFO COM JUNTA ELASTICA INTEGRADA, CLASSE PN-16,COM DIAMETRO DE 900MM / SN 10000N/M². FORNECIMENTO</v>
      </c>
      <c r="C8032" s="749" t="s">
        <v>22248</v>
      </c>
      <c r="D8032" s="749" t="s">
        <v>22322</v>
      </c>
      <c r="I8032" s="749" t="s">
        <v>236</v>
      </c>
      <c r="J8032" s="749" t="n">
        <v>1431</v>
      </c>
    </row>
    <row collapsed="false" customFormat="false" customHeight="true" hidden="true" ht="12.75" outlineLevel="0" r="8033">
      <c r="A8033" s="749" t="s">
        <v>22401</v>
      </c>
      <c r="B8033" s="749" t="str">
        <f aca="false">C8033&amp;D8033&amp;E8033&amp;F8033&amp;G8033&amp;H8033</f>
        <v>TUBO PRFV DEFOFO COM JUNTA ELASTICA INTEGRADA, CLASSE PN-16,COM DIAMETRO DE 900MM / SN 10000N/M². FORNECIMENTO</v>
      </c>
      <c r="C8033" s="749" t="s">
        <v>22248</v>
      </c>
      <c r="D8033" s="749" t="s">
        <v>22322</v>
      </c>
      <c r="I8033" s="749" t="s">
        <v>236</v>
      </c>
      <c r="J8033" s="749" t="n">
        <v>1431</v>
      </c>
    </row>
    <row collapsed="false" customFormat="false" customHeight="true" hidden="true" ht="12.75" outlineLevel="0" r="8034">
      <c r="A8034" s="749" t="s">
        <v>22402</v>
      </c>
      <c r="B8034" s="749" t="str">
        <f aca="false">C8034&amp;D8034&amp;E8034&amp;F8034&amp;G8034&amp;H8034</f>
        <v>TUBO PRFV DEFOFO COM JUNTA ELASTICA INTEGRADA, CLASSE PN-16,COM DIAMETRO DE 1000MM / SN 10000N/M². FORNECIMENTO</v>
      </c>
      <c r="C8034" s="749" t="s">
        <v>22248</v>
      </c>
      <c r="D8034" s="749" t="s">
        <v>22325</v>
      </c>
      <c r="I8034" s="749" t="s">
        <v>236</v>
      </c>
      <c r="J8034" s="749" t="n">
        <v>1681.49</v>
      </c>
    </row>
    <row collapsed="false" customFormat="false" customHeight="true" hidden="true" ht="12.75" outlineLevel="0" r="8035">
      <c r="A8035" s="749" t="s">
        <v>22403</v>
      </c>
      <c r="B8035" s="749" t="str">
        <f aca="false">C8035&amp;D8035&amp;E8035&amp;F8035&amp;G8035&amp;H8035</f>
        <v>TUBO PRFV DEFOFO COM JUNTA ELASTICA INTEGRADA, CLASSE PN-16,COM DIAMETRO DE 1000MM / SN 10000N/M². FORNECIMENTO</v>
      </c>
      <c r="C8035" s="749" t="s">
        <v>22248</v>
      </c>
      <c r="D8035" s="749" t="s">
        <v>22325</v>
      </c>
      <c r="I8035" s="749" t="s">
        <v>236</v>
      </c>
      <c r="J8035" s="749" t="n">
        <v>1681.49</v>
      </c>
    </row>
    <row collapsed="false" customFormat="false" customHeight="true" hidden="true" ht="12.75" outlineLevel="0" r="8036">
      <c r="A8036" s="749" t="s">
        <v>22404</v>
      </c>
      <c r="B8036" s="749" t="str">
        <f aca="false">C8036&amp;D8036&amp;E8036&amp;F8036&amp;G8036&amp;H8036</f>
        <v>TUBO PRFV DEFOFO COM JUNTA ELASTICA INTEGRADA, CLASSE PN-16,COM DIAMETRO DE 1200MM / SN 10000N/M². FORNECIMENTO</v>
      </c>
      <c r="C8036" s="749" t="s">
        <v>22248</v>
      </c>
      <c r="D8036" s="749" t="s">
        <v>22328</v>
      </c>
      <c r="I8036" s="749" t="s">
        <v>236</v>
      </c>
      <c r="J8036" s="749" t="n">
        <v>2226.92</v>
      </c>
    </row>
    <row collapsed="false" customFormat="false" customHeight="true" hidden="true" ht="12.75" outlineLevel="0" r="8037">
      <c r="A8037" s="749" t="s">
        <v>22405</v>
      </c>
      <c r="B8037" s="749" t="str">
        <f aca="false">C8037&amp;D8037&amp;E8037&amp;F8037&amp;G8037&amp;H8037</f>
        <v>TUBO PRFV DEFOFO COM JUNTA ELASTICA INTEGRADA, CLASSE PN-16,COM DIAMETRO DE 1200MM / SN 10000N/M². FORNECIMENTO</v>
      </c>
      <c r="C8037" s="749" t="s">
        <v>22248</v>
      </c>
      <c r="D8037" s="749" t="s">
        <v>22328</v>
      </c>
      <c r="I8037" s="749" t="s">
        <v>236</v>
      </c>
      <c r="J8037" s="749" t="n">
        <v>2226.92</v>
      </c>
    </row>
    <row collapsed="false" customFormat="false" customHeight="true" hidden="true" ht="12.75" outlineLevel="0" r="8038">
      <c r="A8038" s="749" t="s">
        <v>22406</v>
      </c>
      <c r="B8038" s="749" t="str">
        <f aca="false">C8038&amp;D8038&amp;E8038&amp;F8038&amp;G8038&amp;H8038</f>
        <v>TUBO PRFV DEFOFO COM JUNTA ELASTICA INTEGRADA, CLASSE PN-16,COM DIAMETRO DE 1300MM / SN 10000N/M². FORNECIMENTO</v>
      </c>
      <c r="C8038" s="749" t="s">
        <v>22248</v>
      </c>
      <c r="D8038" s="749" t="s">
        <v>22331</v>
      </c>
      <c r="I8038" s="749" t="s">
        <v>236</v>
      </c>
      <c r="J8038" s="749" t="n">
        <v>2687.6</v>
      </c>
    </row>
    <row collapsed="false" customFormat="false" customHeight="true" hidden="true" ht="12.75" outlineLevel="0" r="8039">
      <c r="A8039" s="749" t="s">
        <v>22407</v>
      </c>
      <c r="B8039" s="749" t="str">
        <f aca="false">C8039&amp;D8039&amp;E8039&amp;F8039&amp;G8039&amp;H8039</f>
        <v>TUBO PRFV DEFOFO COM JUNTA ELASTICA INTEGRADA, CLASSE PN-16,COM DIAMETRO DE 1300MM / SN 10000N/M². FORNECIMENTO</v>
      </c>
      <c r="C8039" s="749" t="s">
        <v>22248</v>
      </c>
      <c r="D8039" s="749" t="s">
        <v>22331</v>
      </c>
      <c r="I8039" s="749" t="s">
        <v>236</v>
      </c>
      <c r="J8039" s="749" t="n">
        <v>2687.6</v>
      </c>
    </row>
    <row collapsed="false" customFormat="false" customHeight="true" hidden="true" ht="12.75" outlineLevel="0" r="8040">
      <c r="A8040" s="749" t="s">
        <v>22408</v>
      </c>
      <c r="B8040" s="749" t="str">
        <f aca="false">C8040&amp;D8040&amp;E8040&amp;F8040&amp;G8040&amp;H8040</f>
        <v>TUBO PRFV DEFOFO COM JUNTA ELASTICA INTEGRADA, CLASSE PN-16,COM DIAMETRO DE 1400MM / SN 10000N/M². FORNECIMENTO</v>
      </c>
      <c r="C8040" s="749" t="s">
        <v>22248</v>
      </c>
      <c r="D8040" s="749" t="s">
        <v>22334</v>
      </c>
      <c r="I8040" s="749" t="s">
        <v>236</v>
      </c>
      <c r="J8040" s="749" t="n">
        <v>3014.33</v>
      </c>
    </row>
    <row collapsed="false" customFormat="false" customHeight="true" hidden="true" ht="12.75" outlineLevel="0" r="8041">
      <c r="A8041" s="749" t="s">
        <v>22409</v>
      </c>
      <c r="B8041" s="749" t="str">
        <f aca="false">C8041&amp;D8041&amp;E8041&amp;F8041&amp;G8041&amp;H8041</f>
        <v>TUBO PRFV DEFOFO COM JUNTA ELASTICA INTEGRADA, CLASSE PN-16,COM DIAMETRO DE 1400MM / SN 10000N/M². FORNECIMENTO</v>
      </c>
      <c r="C8041" s="749" t="s">
        <v>22248</v>
      </c>
      <c r="D8041" s="749" t="s">
        <v>22334</v>
      </c>
      <c r="I8041" s="749" t="s">
        <v>236</v>
      </c>
      <c r="J8041" s="749" t="n">
        <v>3014.33</v>
      </c>
    </row>
    <row collapsed="false" customFormat="false" customHeight="true" hidden="true" ht="12.75" outlineLevel="0" r="8042">
      <c r="A8042" s="749" t="s">
        <v>22410</v>
      </c>
      <c r="B8042" s="749" t="str">
        <f aca="false">C8042&amp;D8042&amp;E8042&amp;F8042&amp;G8042&amp;H8042</f>
        <v>TUBO PRFV DEFOFO COM JUNTA ELASTICA INTEGRADA, CLASSE PN-16,COM DIAMETRO DE 1500MM / SN 10000N/M². FORNECIMENTO</v>
      </c>
      <c r="C8042" s="749" t="s">
        <v>22248</v>
      </c>
      <c r="D8042" s="749" t="s">
        <v>22337</v>
      </c>
      <c r="I8042" s="749" t="s">
        <v>236</v>
      </c>
      <c r="J8042" s="749" t="n">
        <v>3436.33</v>
      </c>
    </row>
    <row collapsed="false" customFormat="false" customHeight="true" hidden="true" ht="12.75" outlineLevel="0" r="8043">
      <c r="A8043" s="749" t="s">
        <v>22411</v>
      </c>
      <c r="B8043" s="749" t="str">
        <f aca="false">C8043&amp;D8043&amp;E8043&amp;F8043&amp;G8043&amp;H8043</f>
        <v>TUBO PRFV DEFOFO COM JUNTA ELASTICA INTEGRADA, CLASSE PN-16,COM DIAMETRO DE 1500MM / SN 10000N/M². FORNECIMENTO</v>
      </c>
      <c r="C8043" s="749" t="s">
        <v>22248</v>
      </c>
      <c r="D8043" s="749" t="s">
        <v>22337</v>
      </c>
      <c r="I8043" s="749" t="s">
        <v>236</v>
      </c>
      <c r="J8043" s="749" t="n">
        <v>3436.33</v>
      </c>
    </row>
    <row collapsed="false" customFormat="false" customHeight="true" hidden="true" ht="12.75" outlineLevel="0" r="8044">
      <c r="A8044" s="749" t="s">
        <v>22412</v>
      </c>
      <c r="B8044" s="749" t="str">
        <f aca="false">C8044&amp;D8044&amp;E8044&amp;F8044&amp;G8044&amp;H8044</f>
        <v>TUBO DE CONCRETO ARMADO, CLASSE EA-2(NBR-8890/03),JUNTA ELASTICA,PARA ESGOTO SANITARIO,COM DIAMETRO DE  400MM,INCLUSIVEANEL DE BORRACHA. FORNECIMENTO</v>
      </c>
      <c r="C8044" s="749" t="s">
        <v>22413</v>
      </c>
      <c r="D8044" s="749" t="s">
        <v>22414</v>
      </c>
      <c r="E8044" s="749" t="s">
        <v>22415</v>
      </c>
      <c r="I8044" s="749" t="s">
        <v>236</v>
      </c>
      <c r="J8044" s="749" t="n">
        <v>113.39</v>
      </c>
    </row>
    <row collapsed="false" customFormat="false" customHeight="true" hidden="true" ht="12.75" outlineLevel="0" r="8045">
      <c r="A8045" s="749" t="s">
        <v>22416</v>
      </c>
      <c r="B8045" s="749" t="str">
        <f aca="false">C8045&amp;D8045&amp;E8045&amp;F8045&amp;G8045&amp;H8045</f>
        <v>TUBO DE CONCRETO ARMADO, CLASSE EA-2(NBR-8890/03),JUNTA ELASTICA,PARA ESGOTO SANITARIO,COM DIAMETRO DE  400MM,INCLUSIVEANEL DE BORRACHA. FORNECIMENTO</v>
      </c>
      <c r="C8045" s="749" t="s">
        <v>22413</v>
      </c>
      <c r="D8045" s="749" t="s">
        <v>22414</v>
      </c>
      <c r="E8045" s="749" t="s">
        <v>22415</v>
      </c>
      <c r="I8045" s="749" t="s">
        <v>236</v>
      </c>
      <c r="J8045" s="749" t="n">
        <v>113.39</v>
      </c>
    </row>
    <row collapsed="false" customFormat="false" customHeight="true" hidden="true" ht="12.75" outlineLevel="0" r="8046">
      <c r="A8046" s="749" t="s">
        <v>22417</v>
      </c>
      <c r="B8046" s="749" t="str">
        <f aca="false">C8046&amp;D8046&amp;E8046&amp;F8046&amp;G8046&amp;H8046</f>
        <v>TUBO DE CONCRETO ARMADO, CLASSE EA-2(NBR-8890/03),JUNTA ELASTICA,PARA ESGOTO SANITARIO,COM DIAMETRO DE  500MM,INCLUSIVEANEL DE BORRACHA. FORNECIMENTO</v>
      </c>
      <c r="C8046" s="749" t="s">
        <v>22413</v>
      </c>
      <c r="D8046" s="749" t="s">
        <v>22418</v>
      </c>
      <c r="E8046" s="749" t="s">
        <v>22415</v>
      </c>
      <c r="I8046" s="749" t="s">
        <v>236</v>
      </c>
      <c r="J8046" s="749" t="n">
        <v>150.7</v>
      </c>
    </row>
    <row collapsed="false" customFormat="false" customHeight="true" hidden="true" ht="12.75" outlineLevel="0" r="8047">
      <c r="A8047" s="749" t="s">
        <v>22419</v>
      </c>
      <c r="B8047" s="749" t="str">
        <f aca="false">C8047&amp;D8047&amp;E8047&amp;F8047&amp;G8047&amp;H8047</f>
        <v>TUBO DE CONCRETO ARMADO, CLASSE EA-2(NBR-8890/03),JUNTA ELASTICA,PARA ESGOTO SANITARIO,COM DIAMETRO DE  500MM,INCLUSIVEANEL DE BORRACHA. FORNECIMENTO</v>
      </c>
      <c r="C8047" s="749" t="s">
        <v>22413</v>
      </c>
      <c r="D8047" s="749" t="s">
        <v>22418</v>
      </c>
      <c r="E8047" s="749" t="s">
        <v>22415</v>
      </c>
      <c r="I8047" s="749" t="s">
        <v>236</v>
      </c>
      <c r="J8047" s="749" t="n">
        <v>150.7</v>
      </c>
    </row>
    <row collapsed="false" customFormat="false" customHeight="true" hidden="true" ht="12.75" outlineLevel="0" r="8048">
      <c r="A8048" s="749" t="s">
        <v>22420</v>
      </c>
      <c r="B8048" s="749" t="str">
        <f aca="false">C8048&amp;D8048&amp;E8048&amp;F8048&amp;G8048&amp;H8048</f>
        <v>TUBO DE CONCRETO ARMADO, CLASSE EA-2(NBR-8890/03),JUNTA ELASTICA,PARA ESGOTO SANITARIO,COM DIAMETRO DE  600MM,INCLUSIVEANEL DE BORRACHA. FORNECIMENTO</v>
      </c>
      <c r="C8048" s="749" t="s">
        <v>22413</v>
      </c>
      <c r="D8048" s="749" t="s">
        <v>22421</v>
      </c>
      <c r="E8048" s="749" t="s">
        <v>22415</v>
      </c>
      <c r="I8048" s="749" t="s">
        <v>236</v>
      </c>
      <c r="J8048" s="749" t="n">
        <v>189.01</v>
      </c>
    </row>
    <row collapsed="false" customFormat="false" customHeight="true" hidden="true" ht="12.75" outlineLevel="0" r="8049">
      <c r="A8049" s="749" t="s">
        <v>22422</v>
      </c>
      <c r="B8049" s="749" t="str">
        <f aca="false">C8049&amp;D8049&amp;E8049&amp;F8049&amp;G8049&amp;H8049</f>
        <v>TUBO DE CONCRETO ARMADO, CLASSE EA-2(NBR-8890/03),JUNTA ELASTICA,PARA ESGOTO SANITARIO,COM DIAMETRO DE  600MM,INCLUSIVEANEL DE BORRACHA. FORNECIMENTO</v>
      </c>
      <c r="C8049" s="749" t="s">
        <v>22413</v>
      </c>
      <c r="D8049" s="749" t="s">
        <v>22421</v>
      </c>
      <c r="E8049" s="749" t="s">
        <v>22415</v>
      </c>
      <c r="I8049" s="749" t="s">
        <v>236</v>
      </c>
      <c r="J8049" s="749" t="n">
        <v>189.01</v>
      </c>
    </row>
    <row collapsed="false" customFormat="false" customHeight="true" hidden="true" ht="12.75" outlineLevel="0" r="8050">
      <c r="A8050" s="749" t="s">
        <v>22423</v>
      </c>
      <c r="B8050" s="749" t="str">
        <f aca="false">C8050&amp;D8050&amp;E8050&amp;F8050&amp;G8050&amp;H8050</f>
        <v>TUBO DE CONCRETO ARMADO, CLASSE EA-2(NBR-8890/03),JUNTA ELASTICA,PARA ESGOTO SANITARIO,COM DIAMETRO DE  700MM,INCLUSIVEANEL DE BORRACHA. FORNECIMENTO</v>
      </c>
      <c r="C8050" s="749" t="s">
        <v>22413</v>
      </c>
      <c r="D8050" s="749" t="s">
        <v>22424</v>
      </c>
      <c r="E8050" s="749" t="s">
        <v>22415</v>
      </c>
      <c r="I8050" s="749" t="s">
        <v>236</v>
      </c>
      <c r="J8050" s="749" t="n">
        <v>240.9</v>
      </c>
    </row>
    <row collapsed="false" customFormat="false" customHeight="true" hidden="true" ht="12.75" outlineLevel="0" r="8051">
      <c r="A8051" s="749" t="s">
        <v>22425</v>
      </c>
      <c r="B8051" s="749" t="str">
        <f aca="false">C8051&amp;D8051&amp;E8051&amp;F8051&amp;G8051&amp;H8051</f>
        <v>TUBO DE CONCRETO ARMADO, CLASSE EA-2(NBR-8890/03),JUNTA ELASTICA,PARA ESGOTO SANITARIO,COM DIAMETRO DE  700MM,INCLUSIVEANEL DE BORRACHA. FORNECIMENTO</v>
      </c>
      <c r="C8051" s="749" t="s">
        <v>22413</v>
      </c>
      <c r="D8051" s="749" t="s">
        <v>22424</v>
      </c>
      <c r="E8051" s="749" t="s">
        <v>22415</v>
      </c>
      <c r="I8051" s="749" t="s">
        <v>236</v>
      </c>
      <c r="J8051" s="749" t="n">
        <v>240.9</v>
      </c>
    </row>
    <row collapsed="false" customFormat="false" customHeight="true" hidden="true" ht="12.75" outlineLevel="0" r="8052">
      <c r="A8052" s="749" t="s">
        <v>22426</v>
      </c>
      <c r="B8052" s="749" t="str">
        <f aca="false">C8052&amp;D8052&amp;E8052&amp;F8052&amp;G8052&amp;H8052</f>
        <v>TUBO DE CONCRETO ARMADO, CLASSE EA-2(NBR-8890/03),JUNTA ELASTICA,PARA ESGOTO SANITARIO,COM DIAMETRO DE  800MM,INCLUSIVEANEL DE BORRACHA. FORNECIMENTO</v>
      </c>
      <c r="C8052" s="749" t="s">
        <v>22413</v>
      </c>
      <c r="D8052" s="749" t="s">
        <v>22427</v>
      </c>
      <c r="E8052" s="749" t="s">
        <v>22415</v>
      </c>
      <c r="I8052" s="749" t="s">
        <v>236</v>
      </c>
      <c r="J8052" s="749" t="n">
        <v>295.9</v>
      </c>
    </row>
    <row collapsed="false" customFormat="false" customHeight="true" hidden="true" ht="12.75" outlineLevel="0" r="8053">
      <c r="A8053" s="749" t="s">
        <v>22428</v>
      </c>
      <c r="B8053" s="749" t="str">
        <f aca="false">C8053&amp;D8053&amp;E8053&amp;F8053&amp;G8053&amp;H8053</f>
        <v>TUBO DE CONCRETO ARMADO, CLASSE EA-2(NBR-8890/03),JUNTA ELASTICA,PARA ESGOTO SANITARIO,COM DIAMETRO DE  800MM,INCLUSIVEANEL DE BORRACHA. FORNECIMENTO</v>
      </c>
      <c r="C8053" s="749" t="s">
        <v>22413</v>
      </c>
      <c r="D8053" s="749" t="s">
        <v>22427</v>
      </c>
      <c r="E8053" s="749" t="s">
        <v>22415</v>
      </c>
      <c r="I8053" s="749" t="s">
        <v>236</v>
      </c>
      <c r="J8053" s="749" t="n">
        <v>295.9</v>
      </c>
    </row>
    <row collapsed="false" customFormat="false" customHeight="true" hidden="true" ht="12.75" outlineLevel="0" r="8054">
      <c r="A8054" s="749" t="s">
        <v>22429</v>
      </c>
      <c r="B8054" s="749" t="str">
        <f aca="false">C8054&amp;D8054&amp;E8054&amp;F8054&amp;G8054&amp;H8054</f>
        <v>TUBO DE CONCRETO ARMADO, CLASSE EA-2(NBR-8890/03),JUNTA ELASTICA,PARA ESGOTO SANITARIO,COM DIAMETRO DE  900MM,INCLUSIVEANEL DE BORRACHA. FORNECIMENTO</v>
      </c>
      <c r="C8054" s="749" t="s">
        <v>22413</v>
      </c>
      <c r="D8054" s="749" t="s">
        <v>22430</v>
      </c>
      <c r="E8054" s="749" t="s">
        <v>22415</v>
      </c>
      <c r="I8054" s="749" t="s">
        <v>236</v>
      </c>
      <c r="J8054" s="749" t="n">
        <v>375.1</v>
      </c>
    </row>
    <row collapsed="false" customFormat="false" customHeight="true" hidden="true" ht="12.75" outlineLevel="0" r="8055">
      <c r="A8055" s="749" t="s">
        <v>22431</v>
      </c>
      <c r="B8055" s="749" t="str">
        <f aca="false">C8055&amp;D8055&amp;E8055&amp;F8055&amp;G8055&amp;H8055</f>
        <v>TUBO DE CONCRETO ARMADO, CLASSE EA-2(NBR-8890/03),JUNTA ELASTICA,PARA ESGOTO SANITARIO,COM DIAMETRO DE  900MM,INCLUSIVEANEL DE BORRACHA. FORNECIMENTO</v>
      </c>
      <c r="C8055" s="749" t="s">
        <v>22413</v>
      </c>
      <c r="D8055" s="749" t="s">
        <v>22430</v>
      </c>
      <c r="E8055" s="749" t="s">
        <v>22415</v>
      </c>
      <c r="I8055" s="749" t="s">
        <v>236</v>
      </c>
      <c r="J8055" s="749" t="n">
        <v>375.1</v>
      </c>
    </row>
    <row collapsed="false" customFormat="false" customHeight="true" hidden="true" ht="12.75" outlineLevel="0" r="8056">
      <c r="A8056" s="749" t="s">
        <v>22432</v>
      </c>
      <c r="B8056" s="749" t="str">
        <f aca="false">C8056&amp;D8056&amp;E8056&amp;F8056&amp;G8056&amp;H8056</f>
        <v>TUBO DE CONCRETO ARMADO, CLASSE EA-2(NBR-8890/03),JUNTA ELASTICA,PARA ESGOTO SANITARIO,COM DIAMETRO DE 1000MM,INCLUSIVEANEL DE BORRACHA. FORNECIMENTO</v>
      </c>
      <c r="C8056" s="749" t="s">
        <v>22413</v>
      </c>
      <c r="D8056" s="749" t="s">
        <v>22433</v>
      </c>
      <c r="E8056" s="749" t="s">
        <v>22415</v>
      </c>
      <c r="I8056" s="749" t="s">
        <v>236</v>
      </c>
      <c r="J8056" s="749" t="n">
        <v>427.9</v>
      </c>
    </row>
    <row collapsed="false" customFormat="false" customHeight="true" hidden="true" ht="12.75" outlineLevel="0" r="8057">
      <c r="A8057" s="749" t="s">
        <v>22434</v>
      </c>
      <c r="B8057" s="749" t="str">
        <f aca="false">C8057&amp;D8057&amp;E8057&amp;F8057&amp;G8057&amp;H8057</f>
        <v>TUBO DE CONCRETO ARMADO, CLASSE EA-2(NBR-8890/03),JUNTA ELASTICA,PARA ESGOTO SANITARIO,COM DIAMETRO DE 1000MM,INCLUSIVEANEL DE BORRACHA. FORNECIMENTO</v>
      </c>
      <c r="C8057" s="749" t="s">
        <v>22413</v>
      </c>
      <c r="D8057" s="749" t="s">
        <v>22433</v>
      </c>
      <c r="E8057" s="749" t="s">
        <v>22415</v>
      </c>
      <c r="I8057" s="749" t="s">
        <v>236</v>
      </c>
      <c r="J8057" s="749" t="n">
        <v>427.9</v>
      </c>
    </row>
    <row collapsed="false" customFormat="false" customHeight="true" hidden="true" ht="12.75" outlineLevel="0" r="8058">
      <c r="A8058" s="749" t="s">
        <v>22435</v>
      </c>
      <c r="B8058" s="749" t="str">
        <f aca="false">C8058&amp;D8058&amp;E8058&amp;F8058&amp;G8058&amp;H8058</f>
        <v>TUBO DE CONCRETO ARMADO, CLASSE EA-2(NBR-8890/03),JUNTA ELASTICA,PARA ESGOTO SANITARIO,COM DIAMETRO DE 1200MM,INCLUSIVEANEL DE BORRACHA. FORNECIMENTO</v>
      </c>
      <c r="C8058" s="749" t="s">
        <v>22413</v>
      </c>
      <c r="D8058" s="749" t="s">
        <v>22436</v>
      </c>
      <c r="E8058" s="749" t="s">
        <v>22415</v>
      </c>
      <c r="I8058" s="749" t="s">
        <v>236</v>
      </c>
      <c r="J8058" s="749" t="n">
        <v>617.1</v>
      </c>
    </row>
    <row collapsed="false" customFormat="false" customHeight="true" hidden="true" ht="12.75" outlineLevel="0" r="8059">
      <c r="A8059" s="749" t="s">
        <v>22437</v>
      </c>
      <c r="B8059" s="749" t="str">
        <f aca="false">C8059&amp;D8059&amp;E8059&amp;F8059&amp;G8059&amp;H8059</f>
        <v>TUBO DE CONCRETO ARMADO, CLASSE EA-2(NBR-8890/03),JUNTA ELASTICA,PARA ESGOTO SANITARIO,COM DIAMETRO DE 1200MM,INCLUSIVEANEL DE BORRACHA. FORNECIMENTO</v>
      </c>
      <c r="C8059" s="749" t="s">
        <v>22413</v>
      </c>
      <c r="D8059" s="749" t="s">
        <v>22436</v>
      </c>
      <c r="E8059" s="749" t="s">
        <v>22415</v>
      </c>
      <c r="I8059" s="749" t="s">
        <v>236</v>
      </c>
      <c r="J8059" s="749" t="n">
        <v>617.1</v>
      </c>
    </row>
    <row collapsed="false" customFormat="false" customHeight="true" hidden="true" ht="12.75" outlineLevel="0" r="8060">
      <c r="A8060" s="749" t="s">
        <v>22438</v>
      </c>
      <c r="B8060" s="749" t="str">
        <f aca="false">C8060&amp;D8060&amp;E8060&amp;F8060&amp;G8060&amp;H8060</f>
        <v>TUBO DE CONCRETO ARMADO, CLASSE EA-2(NBR-8890/03),JUNTA ELASTICA,PARA ESGOTO SANITARIO,COM DIAMETRO DE 1500MM,INCLUSIVEANEL DE BORRACHA. FORNECIMENTO</v>
      </c>
      <c r="C8060" s="749" t="s">
        <v>22413</v>
      </c>
      <c r="D8060" s="749" t="s">
        <v>22439</v>
      </c>
      <c r="E8060" s="749" t="s">
        <v>22415</v>
      </c>
      <c r="I8060" s="749" t="s">
        <v>236</v>
      </c>
      <c r="J8060" s="749" t="n">
        <v>1091.48</v>
      </c>
    </row>
    <row collapsed="false" customFormat="false" customHeight="true" hidden="true" ht="12.75" outlineLevel="0" r="8061">
      <c r="A8061" s="749" t="s">
        <v>22440</v>
      </c>
      <c r="B8061" s="749" t="str">
        <f aca="false">C8061&amp;D8061&amp;E8061&amp;F8061&amp;G8061&amp;H8061</f>
        <v>TUBO DE CONCRETO ARMADO, CLASSE EA-2(NBR-8890/03),JUNTA ELASTICA,PARA ESGOTO SANITARIO,COM DIAMETRO DE 1500MM,INCLUSIVEANEL DE BORRACHA. FORNECIMENTO</v>
      </c>
      <c r="C8061" s="749" t="s">
        <v>22413</v>
      </c>
      <c r="D8061" s="749" t="s">
        <v>22439</v>
      </c>
      <c r="E8061" s="749" t="s">
        <v>22415</v>
      </c>
      <c r="I8061" s="749" t="s">
        <v>236</v>
      </c>
      <c r="J8061" s="749" t="n">
        <v>1091.48</v>
      </c>
    </row>
    <row collapsed="false" customFormat="false" customHeight="true" hidden="true" ht="12.75" outlineLevel="0" r="8062">
      <c r="A8062" s="749" t="s">
        <v>22441</v>
      </c>
      <c r="B8062" s="749" t="str">
        <f aca="false">C8062&amp;D8062&amp;E8062&amp;F8062&amp;G8062&amp;H8062</f>
        <v>TUBO DE CONCRETO ARMADO, CLASSE EA-2(NBR 8890/03),JUNTA ELASTICA,PARA ESGOTO SANITARIO,COM DIAMETRO DE 1750MM,INCLUSIVEANEL DE BORRACHA. FORNECIMENTO</v>
      </c>
      <c r="C8062" s="749" t="s">
        <v>22442</v>
      </c>
      <c r="D8062" s="749" t="s">
        <v>22443</v>
      </c>
      <c r="E8062" s="749" t="s">
        <v>22415</v>
      </c>
      <c r="I8062" s="749" t="s">
        <v>236</v>
      </c>
      <c r="J8062" s="749" t="n">
        <v>1397</v>
      </c>
    </row>
    <row collapsed="false" customFormat="false" customHeight="true" hidden="true" ht="12.75" outlineLevel="0" r="8063">
      <c r="A8063" s="749" t="s">
        <v>22444</v>
      </c>
      <c r="B8063" s="749" t="str">
        <f aca="false">C8063&amp;D8063&amp;E8063&amp;F8063&amp;G8063&amp;H8063</f>
        <v>TUBO DE CONCRETO ARMADO, CLASSE EA-2(NBR 8890/03),JUNTA ELASTICA,PARA ESGOTO SANITARIO,COM DIAMETRO DE 1750MM,INCLUSIVEANEL DE BORRACHA. FORNECIMENTO</v>
      </c>
      <c r="C8063" s="749" t="s">
        <v>22442</v>
      </c>
      <c r="D8063" s="749" t="s">
        <v>22443</v>
      </c>
      <c r="E8063" s="749" t="s">
        <v>22415</v>
      </c>
      <c r="I8063" s="749" t="s">
        <v>236</v>
      </c>
      <c r="J8063" s="749" t="n">
        <v>1397</v>
      </c>
    </row>
    <row collapsed="false" customFormat="false" customHeight="true" hidden="true" ht="12.75" outlineLevel="0" r="8064">
      <c r="A8064" s="749" t="s">
        <v>22445</v>
      </c>
      <c r="B8064" s="749" t="str">
        <f aca="false">C8064&amp;D8064&amp;E8064&amp;F8064&amp;G8064&amp;H8064</f>
        <v>TUBO DE CONCRETO ARMADO, CLASSE EA-2(NBR 8890/03),JUNTA ELASTICA,PARA ESGOTO SANITARIO,COM DIAMETRO DE 2000MM,INCLUSIVEANEL DE BORRACHA. FORNECIMENTO</v>
      </c>
      <c r="C8064" s="749" t="s">
        <v>22442</v>
      </c>
      <c r="D8064" s="749" t="s">
        <v>22446</v>
      </c>
      <c r="E8064" s="749" t="s">
        <v>22415</v>
      </c>
      <c r="I8064" s="749" t="s">
        <v>236</v>
      </c>
      <c r="J8064" s="749" t="n">
        <v>1732.5</v>
      </c>
    </row>
    <row collapsed="false" customFormat="false" customHeight="true" hidden="true" ht="12.75" outlineLevel="0" r="8065">
      <c r="A8065" s="749" t="s">
        <v>22447</v>
      </c>
      <c r="B8065" s="749" t="str">
        <f aca="false">C8065&amp;D8065&amp;E8065&amp;F8065&amp;G8065&amp;H8065</f>
        <v>TUBO DE CONCRETO ARMADO, CLASSE EA-2(NBR 8890/03),JUNTA ELASTICA,PARA ESGOTO SANITARIO,COM DIAMETRO DE 2000MM,INCLUSIVEANEL DE BORRACHA. FORNECIMENTO</v>
      </c>
      <c r="C8065" s="749" t="s">
        <v>22442</v>
      </c>
      <c r="D8065" s="749" t="s">
        <v>22446</v>
      </c>
      <c r="E8065" s="749" t="s">
        <v>22415</v>
      </c>
      <c r="I8065" s="749" t="s">
        <v>236</v>
      </c>
      <c r="J8065" s="749" t="n">
        <v>1732.5</v>
      </c>
    </row>
    <row collapsed="false" customFormat="false" customHeight="true" hidden="true" ht="12.75" outlineLevel="0" r="8066">
      <c r="A8066" s="749" t="s">
        <v>22448</v>
      </c>
      <c r="B8066" s="749" t="str">
        <f aca="false">C8066&amp;D8066&amp;E8066&amp;F8066&amp;G8066&amp;H8066</f>
        <v>TUBO DE CONCRETO ARMADO, CLASSE EA-3(NBR 8890/03),JUNTA ELASTICA,PARA ESGOTO SANITARIO,COM DIAMETRO DE  400MM,INCLUSIVEANEL DE BORRACHA. FORNECIMENTO</v>
      </c>
      <c r="C8066" s="749" t="s">
        <v>22449</v>
      </c>
      <c r="D8066" s="749" t="s">
        <v>22414</v>
      </c>
      <c r="E8066" s="749" t="s">
        <v>22415</v>
      </c>
      <c r="I8066" s="749" t="s">
        <v>236</v>
      </c>
      <c r="J8066" s="749" t="n">
        <v>123.2</v>
      </c>
    </row>
    <row collapsed="false" customFormat="false" customHeight="true" hidden="true" ht="12.75" outlineLevel="0" r="8067">
      <c r="A8067" s="749" t="s">
        <v>22450</v>
      </c>
      <c r="B8067" s="749" t="str">
        <f aca="false">C8067&amp;D8067&amp;E8067&amp;F8067&amp;G8067&amp;H8067</f>
        <v>TUBO DE CONCRETO ARMADO, CLASSE EA-3(NBR 8890/03),JUNTA ELASTICA,PARA ESGOTO SANITARIO,COM DIAMETRO DE  400MM,INCLUSIVEANEL DE BORRACHA. FORNECIMENTO</v>
      </c>
      <c r="C8067" s="749" t="s">
        <v>22449</v>
      </c>
      <c r="D8067" s="749" t="s">
        <v>22414</v>
      </c>
      <c r="E8067" s="749" t="s">
        <v>22415</v>
      </c>
      <c r="I8067" s="749" t="s">
        <v>236</v>
      </c>
      <c r="J8067" s="749" t="n">
        <v>123.2</v>
      </c>
    </row>
    <row collapsed="false" customFormat="false" customHeight="true" hidden="true" ht="12.75" outlineLevel="0" r="8068">
      <c r="A8068" s="749" t="s">
        <v>22451</v>
      </c>
      <c r="B8068" s="749" t="str">
        <f aca="false">C8068&amp;D8068&amp;E8068&amp;F8068&amp;G8068&amp;H8068</f>
        <v>TUBO DE CONCRETO ARMADO, CLASSE EA-3(NBR 8890/03),JUNTA ELASTICA,PARA ESGOTO SANITARIO,COM DIAMETRO DE  500MM,INCLUSIVEANEL DE BORRACHA. FORNECIMENTO</v>
      </c>
      <c r="C8068" s="749" t="s">
        <v>22449</v>
      </c>
      <c r="D8068" s="749" t="s">
        <v>22418</v>
      </c>
      <c r="E8068" s="749" t="s">
        <v>22415</v>
      </c>
      <c r="I8068" s="749" t="s">
        <v>236</v>
      </c>
      <c r="J8068" s="749" t="n">
        <v>182.57</v>
      </c>
    </row>
    <row collapsed="false" customFormat="false" customHeight="true" hidden="true" ht="12.75" outlineLevel="0" r="8069">
      <c r="A8069" s="749" t="s">
        <v>22452</v>
      </c>
      <c r="B8069" s="749" t="str">
        <f aca="false">C8069&amp;D8069&amp;E8069&amp;F8069&amp;G8069&amp;H8069</f>
        <v>TUBO DE CONCRETO ARMADO, CLASSE EA-3(NBR 8890/03),JUNTA ELASTICA,PARA ESGOTO SANITARIO,COM DIAMETRO DE  500MM,INCLUSIVEANEL DE BORRACHA. FORNECIMENTO</v>
      </c>
      <c r="C8069" s="749" t="s">
        <v>22449</v>
      </c>
      <c r="D8069" s="749" t="s">
        <v>22418</v>
      </c>
      <c r="E8069" s="749" t="s">
        <v>22415</v>
      </c>
      <c r="I8069" s="749" t="s">
        <v>236</v>
      </c>
      <c r="J8069" s="749" t="n">
        <v>182.57</v>
      </c>
    </row>
    <row collapsed="false" customFormat="false" customHeight="true" hidden="true" ht="12.75" outlineLevel="0" r="8070">
      <c r="A8070" s="749" t="s">
        <v>22453</v>
      </c>
      <c r="B8070" s="749" t="str">
        <f aca="false">C8070&amp;D8070&amp;E8070&amp;F8070&amp;G8070&amp;H8070</f>
        <v>TUBO DE CONCRETO ARMADO, CLASSE EA-3(NBR 8890/03),JUNTA ELASTICA,PARA ESGOTO SANITARIO,COM DIAMETRO DE  600MM,INCLUSIVEANEL DE BORRACHA. FORNECIMENTO</v>
      </c>
      <c r="C8070" s="749" t="s">
        <v>22449</v>
      </c>
      <c r="D8070" s="749" t="s">
        <v>22421</v>
      </c>
      <c r="E8070" s="749" t="s">
        <v>22415</v>
      </c>
      <c r="I8070" s="749" t="s">
        <v>236</v>
      </c>
      <c r="J8070" s="749" t="n">
        <v>224.4</v>
      </c>
    </row>
    <row collapsed="false" customFormat="false" customHeight="true" hidden="true" ht="12.75" outlineLevel="0" r="8071">
      <c r="A8071" s="749" t="s">
        <v>22454</v>
      </c>
      <c r="B8071" s="749" t="str">
        <f aca="false">C8071&amp;D8071&amp;E8071&amp;F8071&amp;G8071&amp;H8071</f>
        <v>TUBO DE CONCRETO ARMADO, CLASSE EA-3(NBR 8890/03),JUNTA ELASTICA,PARA ESGOTO SANITARIO,COM DIAMETRO DE  600MM,INCLUSIVEANEL DE BORRACHA. FORNECIMENTO</v>
      </c>
      <c r="C8071" s="749" t="s">
        <v>22449</v>
      </c>
      <c r="D8071" s="749" t="s">
        <v>22421</v>
      </c>
      <c r="E8071" s="749" t="s">
        <v>22415</v>
      </c>
      <c r="I8071" s="749" t="s">
        <v>236</v>
      </c>
      <c r="J8071" s="749" t="n">
        <v>224.4</v>
      </c>
    </row>
    <row collapsed="false" customFormat="false" customHeight="true" hidden="true" ht="12.75" outlineLevel="0" r="8072">
      <c r="A8072" s="749" t="s">
        <v>22455</v>
      </c>
      <c r="B8072" s="749" t="str">
        <f aca="false">C8072&amp;D8072&amp;E8072&amp;F8072&amp;G8072&amp;H8072</f>
        <v>TUBO DE CONCRETO ARMADO, CLASSE EA-3(NBR 8890/03),JUNTA ELASTICA,PARA ESGOTO SANITARIO,COM DIAMETRO DE  700MM,INCLUSIVEANEL DE BORRACHA. FORNECIMENTO</v>
      </c>
      <c r="C8072" s="749" t="s">
        <v>22449</v>
      </c>
      <c r="D8072" s="749" t="s">
        <v>22424</v>
      </c>
      <c r="E8072" s="749" t="s">
        <v>22415</v>
      </c>
      <c r="I8072" s="749" t="s">
        <v>236</v>
      </c>
      <c r="J8072" s="749" t="n">
        <v>289.3</v>
      </c>
    </row>
    <row collapsed="false" customFormat="false" customHeight="true" hidden="true" ht="12.75" outlineLevel="0" r="8073">
      <c r="A8073" s="749" t="s">
        <v>22456</v>
      </c>
      <c r="B8073" s="749" t="str">
        <f aca="false">C8073&amp;D8073&amp;E8073&amp;F8073&amp;G8073&amp;H8073</f>
        <v>TUBO DE CONCRETO ARMADO, CLASSE EA-3(NBR 8890/03),JUNTA ELASTICA,PARA ESGOTO SANITARIO,COM DIAMETRO DE  700MM,INCLUSIVEANEL DE BORRACHA. FORNECIMENTO</v>
      </c>
      <c r="C8073" s="749" t="s">
        <v>22449</v>
      </c>
      <c r="D8073" s="749" t="s">
        <v>22424</v>
      </c>
      <c r="E8073" s="749" t="s">
        <v>22415</v>
      </c>
      <c r="I8073" s="749" t="s">
        <v>236</v>
      </c>
      <c r="J8073" s="749" t="n">
        <v>289.3</v>
      </c>
    </row>
    <row collapsed="false" customFormat="false" customHeight="true" hidden="true" ht="12.75" outlineLevel="0" r="8074">
      <c r="A8074" s="749" t="s">
        <v>22457</v>
      </c>
      <c r="B8074" s="749" t="str">
        <f aca="false">C8074&amp;D8074&amp;E8074&amp;F8074&amp;G8074&amp;H8074</f>
        <v>TUBO DE CONCRETO ARMADO, CLASSE EA-3(NBR 8890/03),JUNTA ELASTICA,PARA ESGOTO SANITARIO,COM DIAMETRO DE  800MM,INCLUSIVEANEL DE BORRACHA. FORNECIMENTO</v>
      </c>
      <c r="C8074" s="749" t="s">
        <v>22449</v>
      </c>
      <c r="D8074" s="749" t="s">
        <v>22427</v>
      </c>
      <c r="E8074" s="749" t="s">
        <v>22415</v>
      </c>
      <c r="I8074" s="749" t="s">
        <v>236</v>
      </c>
      <c r="J8074" s="749" t="n">
        <v>355.3</v>
      </c>
    </row>
    <row collapsed="false" customFormat="false" customHeight="true" hidden="true" ht="12.75" outlineLevel="0" r="8075">
      <c r="A8075" s="749" t="s">
        <v>22458</v>
      </c>
      <c r="B8075" s="749" t="str">
        <f aca="false">C8075&amp;D8075&amp;E8075&amp;F8075&amp;G8075&amp;H8075</f>
        <v>TUBO DE CONCRETO ARMADO, CLASSE EA-3(NBR 8890/03),JUNTA ELASTICA,PARA ESGOTO SANITARIO,COM DIAMETRO DE  800MM,INCLUSIVEANEL DE BORRACHA. FORNECIMENTO</v>
      </c>
      <c r="C8075" s="749" t="s">
        <v>22449</v>
      </c>
      <c r="D8075" s="749" t="s">
        <v>22427</v>
      </c>
      <c r="E8075" s="749" t="s">
        <v>22415</v>
      </c>
      <c r="I8075" s="749" t="s">
        <v>236</v>
      </c>
      <c r="J8075" s="749" t="n">
        <v>355.3</v>
      </c>
    </row>
    <row collapsed="false" customFormat="false" customHeight="true" hidden="true" ht="12.75" outlineLevel="0" r="8076">
      <c r="A8076" s="749" t="s">
        <v>22459</v>
      </c>
      <c r="B8076" s="749" t="str">
        <f aca="false">C8076&amp;D8076&amp;E8076&amp;F8076&amp;G8076&amp;H8076</f>
        <v>TUBO DE CONCRETO ARMADO, CLASSE EA-3(NBR 8890/03),JUNTA ELASTICA,PARA ESGOTO SANITARIO,COM DIAMETRO DE  900MM,INCLUSIVEANEL DE BORRACHA. FORNECIMENTO</v>
      </c>
      <c r="C8076" s="749" t="s">
        <v>22449</v>
      </c>
      <c r="D8076" s="749" t="s">
        <v>22430</v>
      </c>
      <c r="E8076" s="749" t="s">
        <v>22415</v>
      </c>
      <c r="I8076" s="749" t="s">
        <v>236</v>
      </c>
      <c r="J8076" s="749" t="n">
        <v>451</v>
      </c>
    </row>
    <row collapsed="false" customFormat="false" customHeight="true" hidden="true" ht="12.75" outlineLevel="0" r="8077">
      <c r="A8077" s="749" t="s">
        <v>22460</v>
      </c>
      <c r="B8077" s="749" t="str">
        <f aca="false">C8077&amp;D8077&amp;E8077&amp;F8077&amp;G8077&amp;H8077</f>
        <v>TUBO DE CONCRETO ARMADO, CLASSE EA-3(NBR 8890/03),JUNTA ELASTICA,PARA ESGOTO SANITARIO,COM DIAMETRO DE  900MM,INCLUSIVEANEL DE BORRACHA. FORNECIMENTO</v>
      </c>
      <c r="C8077" s="749" t="s">
        <v>22449</v>
      </c>
      <c r="D8077" s="749" t="s">
        <v>22430</v>
      </c>
      <c r="E8077" s="749" t="s">
        <v>22415</v>
      </c>
      <c r="I8077" s="749" t="s">
        <v>236</v>
      </c>
      <c r="J8077" s="749" t="n">
        <v>451</v>
      </c>
    </row>
    <row collapsed="false" customFormat="false" customHeight="true" hidden="true" ht="12.75" outlineLevel="0" r="8078">
      <c r="A8078" s="749" t="s">
        <v>22461</v>
      </c>
      <c r="B8078" s="749" t="str">
        <f aca="false">C8078&amp;D8078&amp;E8078&amp;F8078&amp;G8078&amp;H8078</f>
        <v>TUBO DE CONCRETO ARMADO, CLASSE EA-3(NBR 8890/03),JUNTA ELASTICA,PARA ESGOTO SANITARIO,COM DIAMETRO DE 1000MM,INCLUSIVEANEL DE BORRACHA. FORNECIMENTO</v>
      </c>
      <c r="C8078" s="749" t="s">
        <v>22449</v>
      </c>
      <c r="D8078" s="749" t="s">
        <v>22433</v>
      </c>
      <c r="E8078" s="749" t="s">
        <v>22415</v>
      </c>
      <c r="I8078" s="749" t="s">
        <v>236</v>
      </c>
      <c r="J8078" s="749" t="n">
        <v>513.7</v>
      </c>
    </row>
    <row collapsed="false" customFormat="false" customHeight="true" hidden="true" ht="12.75" outlineLevel="0" r="8079">
      <c r="A8079" s="749" t="s">
        <v>22462</v>
      </c>
      <c r="B8079" s="749" t="str">
        <f aca="false">C8079&amp;D8079&amp;E8079&amp;F8079&amp;G8079&amp;H8079</f>
        <v>TUBO DE CONCRETO ARMADO, CLASSE EA-3(NBR 8890/03),JUNTA ELASTICA,PARA ESGOTO SANITARIO,COM DIAMETRO DE 1000MM,INCLUSIVEANEL DE BORRACHA. FORNECIMENTO</v>
      </c>
      <c r="C8079" s="749" t="s">
        <v>22449</v>
      </c>
      <c r="D8079" s="749" t="s">
        <v>22433</v>
      </c>
      <c r="E8079" s="749" t="s">
        <v>22415</v>
      </c>
      <c r="I8079" s="749" t="s">
        <v>236</v>
      </c>
      <c r="J8079" s="749" t="n">
        <v>513.7</v>
      </c>
    </row>
    <row collapsed="false" customFormat="false" customHeight="true" hidden="true" ht="12.75" outlineLevel="0" r="8080">
      <c r="A8080" s="749" t="s">
        <v>22463</v>
      </c>
      <c r="B8080" s="749" t="str">
        <f aca="false">C8080&amp;D8080&amp;E8080&amp;F8080&amp;G8080&amp;H8080</f>
        <v>TUBO DE CONCRETO ARMADO, CLASSE EA-3(NBR 8890/03),JUNTA ELASTICA,PARA ESGOTO SANITARIO,COM DIAMETRO DE 1200MM,INCLUSIVEANEL DE BORRACHA. FORNECIMENTO</v>
      </c>
      <c r="C8080" s="749" t="s">
        <v>22449</v>
      </c>
      <c r="D8080" s="749" t="s">
        <v>22436</v>
      </c>
      <c r="E8080" s="749" t="s">
        <v>22415</v>
      </c>
      <c r="I8080" s="749" t="s">
        <v>236</v>
      </c>
      <c r="J8080" s="749" t="n">
        <v>744.4</v>
      </c>
    </row>
    <row collapsed="false" customFormat="false" customHeight="true" hidden="true" ht="12.75" outlineLevel="0" r="8081">
      <c r="A8081" s="749" t="s">
        <v>22464</v>
      </c>
      <c r="B8081" s="749" t="str">
        <f aca="false">C8081&amp;D8081&amp;E8081&amp;F8081&amp;G8081&amp;H8081</f>
        <v>TUBO DE CONCRETO ARMADO, CLASSE EA-3(NBR 8890/03),JUNTA ELASTICA,PARA ESGOTO SANITARIO,COM DIAMETRO DE 1200MM,INCLUSIVEANEL DE BORRACHA. FORNECIMENTO</v>
      </c>
      <c r="C8081" s="749" t="s">
        <v>22449</v>
      </c>
      <c r="D8081" s="749" t="s">
        <v>22436</v>
      </c>
      <c r="E8081" s="749" t="s">
        <v>22415</v>
      </c>
      <c r="I8081" s="749" t="s">
        <v>236</v>
      </c>
      <c r="J8081" s="749" t="n">
        <v>744.4</v>
      </c>
    </row>
    <row collapsed="false" customFormat="false" customHeight="true" hidden="true" ht="12.75" outlineLevel="0" r="8082">
      <c r="A8082" s="749" t="s">
        <v>22465</v>
      </c>
      <c r="B8082" s="749" t="str">
        <f aca="false">C8082&amp;D8082&amp;E8082&amp;F8082&amp;G8082&amp;H8082</f>
        <v>TUBO DE CONCRETO ARMADO, CLASSE EA-3(NBR 8890/03),JUNTA ELASTICA,PARA ESGOTO SANITARIO,COM DIAMETRO DE 1500MM,INCLUSIVEANEL DE BORRACHA. FORNECIMENTO</v>
      </c>
      <c r="C8082" s="749" t="s">
        <v>22449</v>
      </c>
      <c r="D8082" s="749" t="s">
        <v>22439</v>
      </c>
      <c r="E8082" s="749" t="s">
        <v>22415</v>
      </c>
      <c r="I8082" s="749" t="s">
        <v>236</v>
      </c>
      <c r="J8082" s="749" t="n">
        <v>1118.7</v>
      </c>
    </row>
    <row collapsed="false" customFormat="false" customHeight="true" hidden="true" ht="12.75" outlineLevel="0" r="8083">
      <c r="A8083" s="749" t="s">
        <v>22466</v>
      </c>
      <c r="B8083" s="749" t="str">
        <f aca="false">C8083&amp;D8083&amp;E8083&amp;F8083&amp;G8083&amp;H8083</f>
        <v>TUBO DE CONCRETO ARMADO, CLASSE EA-3(NBR 8890/03),JUNTA ELASTICA,PARA ESGOTO SANITARIO,COM DIAMETRO DE 1500MM,INCLUSIVEANEL DE BORRACHA. FORNECIMENTO</v>
      </c>
      <c r="C8083" s="749" t="s">
        <v>22449</v>
      </c>
      <c r="D8083" s="749" t="s">
        <v>22439</v>
      </c>
      <c r="E8083" s="749" t="s">
        <v>22415</v>
      </c>
      <c r="I8083" s="749" t="s">
        <v>236</v>
      </c>
      <c r="J8083" s="749" t="n">
        <v>1118.7</v>
      </c>
    </row>
    <row collapsed="false" customFormat="false" customHeight="true" hidden="true" ht="12.75" outlineLevel="0" r="8084">
      <c r="A8084" s="749" t="s">
        <v>22467</v>
      </c>
      <c r="B8084" s="749" t="str">
        <f aca="false">C8084&amp;D8084&amp;E8084&amp;F8084&amp;G8084&amp;H8084</f>
        <v>TUBO DE CONCRETO ARMADO, CLASSE EA-4(NBR 8890/03),JUNTA ELASTICA,PARA ESGOTO SANITARIO,COM DIAMETRO DE  400MM,INCLUSIVEANEL DE BORRACHA. FORNECIMENTO</v>
      </c>
      <c r="C8084" s="749" t="s">
        <v>22468</v>
      </c>
      <c r="D8084" s="749" t="s">
        <v>22414</v>
      </c>
      <c r="E8084" s="749" t="s">
        <v>22415</v>
      </c>
      <c r="I8084" s="749" t="s">
        <v>236</v>
      </c>
      <c r="J8084" s="749" t="n">
        <v>133.1</v>
      </c>
    </row>
    <row collapsed="false" customFormat="false" customHeight="true" hidden="true" ht="12.75" outlineLevel="0" r="8085">
      <c r="A8085" s="749" t="s">
        <v>22469</v>
      </c>
      <c r="B8085" s="749" t="str">
        <f aca="false">C8085&amp;D8085&amp;E8085&amp;F8085&amp;G8085&amp;H8085</f>
        <v>TUBO DE CONCRETO ARMADO, CLASSE EA-4(NBR 8890/03),JUNTA ELASTICA,PARA ESGOTO SANITARIO,COM DIAMETRO DE  400MM,INCLUSIVEANEL DE BORRACHA. FORNECIMENTO</v>
      </c>
      <c r="C8085" s="749" t="s">
        <v>22468</v>
      </c>
      <c r="D8085" s="749" t="s">
        <v>22414</v>
      </c>
      <c r="E8085" s="749" t="s">
        <v>22415</v>
      </c>
      <c r="I8085" s="749" t="s">
        <v>236</v>
      </c>
      <c r="J8085" s="749" t="n">
        <v>133.1</v>
      </c>
    </row>
    <row collapsed="false" customFormat="false" customHeight="true" hidden="true" ht="12.75" outlineLevel="0" r="8086">
      <c r="A8086" s="749" t="s">
        <v>22470</v>
      </c>
      <c r="B8086" s="749" t="str">
        <f aca="false">C8086&amp;D8086&amp;E8086&amp;F8086&amp;G8086&amp;H8086</f>
        <v>TUBO DE CONCRETO ARMADO, CLASSE EA-4(NBR 8890/03),JUNTA ELASTICA,PARA ESGOTO SANITARIO,COM DIAMETRO DE  500MM,INCLUSIVEANEL DE BORRACHA. FORNECIMENTO</v>
      </c>
      <c r="C8086" s="749" t="s">
        <v>22468</v>
      </c>
      <c r="D8086" s="749" t="s">
        <v>22418</v>
      </c>
      <c r="E8086" s="749" t="s">
        <v>22415</v>
      </c>
      <c r="I8086" s="749" t="s">
        <v>236</v>
      </c>
      <c r="J8086" s="749" t="n">
        <v>232.85</v>
      </c>
    </row>
    <row collapsed="false" customFormat="false" customHeight="true" hidden="true" ht="12.75" outlineLevel="0" r="8087">
      <c r="A8087" s="749" t="s">
        <v>22471</v>
      </c>
      <c r="B8087" s="749" t="str">
        <f aca="false">C8087&amp;D8087&amp;E8087&amp;F8087&amp;G8087&amp;H8087</f>
        <v>TUBO DE CONCRETO ARMADO, CLASSE EA-4(NBR 8890/03),JUNTA ELASTICA,PARA ESGOTO SANITARIO,COM DIAMETRO DE  500MM,INCLUSIVEANEL DE BORRACHA. FORNECIMENTO</v>
      </c>
      <c r="C8087" s="749" t="s">
        <v>22468</v>
      </c>
      <c r="D8087" s="749" t="s">
        <v>22418</v>
      </c>
      <c r="E8087" s="749" t="s">
        <v>22415</v>
      </c>
      <c r="I8087" s="749" t="s">
        <v>236</v>
      </c>
      <c r="J8087" s="749" t="n">
        <v>232.85</v>
      </c>
    </row>
    <row collapsed="false" customFormat="false" customHeight="true" hidden="true" ht="12.75" outlineLevel="0" r="8088">
      <c r="A8088" s="749" t="s">
        <v>22472</v>
      </c>
      <c r="B8088" s="749" t="str">
        <f aca="false">C8088&amp;D8088&amp;E8088&amp;F8088&amp;G8088&amp;H8088</f>
        <v>TUBO DE CONCRETO ARMADO, CLASSE EA-4(NBR 8890/03),JUNTA ELASTICA,PARA ESGOTO SANITARIO,COM DIAMETRO DE  600MM,INCLUSIVEANEL DE BORRACHA. FORNECIMENTO</v>
      </c>
      <c r="C8088" s="749" t="s">
        <v>22468</v>
      </c>
      <c r="D8088" s="749" t="s">
        <v>22421</v>
      </c>
      <c r="E8088" s="749" t="s">
        <v>22415</v>
      </c>
      <c r="I8088" s="749" t="s">
        <v>236</v>
      </c>
      <c r="J8088" s="749" t="n">
        <v>243.1</v>
      </c>
    </row>
    <row collapsed="false" customFormat="false" customHeight="true" hidden="true" ht="12.75" outlineLevel="0" r="8089">
      <c r="A8089" s="749" t="s">
        <v>22473</v>
      </c>
      <c r="B8089" s="749" t="str">
        <f aca="false">C8089&amp;D8089&amp;E8089&amp;F8089&amp;G8089&amp;H8089</f>
        <v>TUBO DE CONCRETO ARMADO, CLASSE EA-4(NBR 8890/03),JUNTA ELASTICA,PARA ESGOTO SANITARIO,COM DIAMETRO DE  600MM,INCLUSIVEANEL DE BORRACHA. FORNECIMENTO</v>
      </c>
      <c r="C8089" s="749" t="s">
        <v>22468</v>
      </c>
      <c r="D8089" s="749" t="s">
        <v>22421</v>
      </c>
      <c r="E8089" s="749" t="s">
        <v>22415</v>
      </c>
      <c r="I8089" s="749" t="s">
        <v>236</v>
      </c>
      <c r="J8089" s="749" t="n">
        <v>243.1</v>
      </c>
    </row>
    <row collapsed="false" customFormat="false" customHeight="true" hidden="true" ht="12.75" outlineLevel="0" r="8090">
      <c r="A8090" s="749" t="s">
        <v>22474</v>
      </c>
      <c r="B8090" s="749" t="str">
        <f aca="false">C8090&amp;D8090&amp;E8090&amp;F8090&amp;G8090&amp;H8090</f>
        <v>TUBO DE CONCRETO ARMADO, CLASSE EA-4(NBR 8890/03),JUNTA ELASTICA,PARA ESGOTO SANITARIO,COM DIAMETRO DE  700MM,INCLUSIVEANEL DE BORRACHA. FORNECIMENTO</v>
      </c>
      <c r="C8090" s="749" t="s">
        <v>22468</v>
      </c>
      <c r="D8090" s="749" t="s">
        <v>22424</v>
      </c>
      <c r="E8090" s="749" t="s">
        <v>22415</v>
      </c>
      <c r="I8090" s="749" t="s">
        <v>236</v>
      </c>
      <c r="J8090" s="749" t="n">
        <v>313.5</v>
      </c>
    </row>
    <row collapsed="false" customFormat="false" customHeight="true" hidden="true" ht="12.75" outlineLevel="0" r="8091">
      <c r="A8091" s="749" t="s">
        <v>22475</v>
      </c>
      <c r="B8091" s="749" t="str">
        <f aca="false">C8091&amp;D8091&amp;E8091&amp;F8091&amp;G8091&amp;H8091</f>
        <v>TUBO DE CONCRETO ARMADO, CLASSE EA-4(NBR 8890/03),JUNTA ELASTICA,PARA ESGOTO SANITARIO,COM DIAMETRO DE  700MM,INCLUSIVEANEL DE BORRACHA. FORNECIMENTO</v>
      </c>
      <c r="C8091" s="749" t="s">
        <v>22468</v>
      </c>
      <c r="D8091" s="749" t="s">
        <v>22424</v>
      </c>
      <c r="E8091" s="749" t="s">
        <v>22415</v>
      </c>
      <c r="I8091" s="749" t="s">
        <v>236</v>
      </c>
      <c r="J8091" s="749" t="n">
        <v>313.5</v>
      </c>
    </row>
    <row collapsed="false" customFormat="false" customHeight="true" hidden="true" ht="12.75" outlineLevel="0" r="8092">
      <c r="A8092" s="749" t="s">
        <v>22476</v>
      </c>
      <c r="B8092" s="749" t="str">
        <f aca="false">C8092&amp;D8092&amp;E8092&amp;F8092&amp;G8092&amp;H8092</f>
        <v>TUBO DE CONCRETO ARMADO, CLASSE EA-4(NBR 8890/03),JUNTA ELASTICA,PARA ESGOTO SANITARIO,COM DIAMETRO DE  800MM,INCLUSIVEANEL DE BORRACHA. FORNECIMENTO</v>
      </c>
      <c r="C8092" s="749" t="s">
        <v>22468</v>
      </c>
      <c r="D8092" s="749" t="s">
        <v>22427</v>
      </c>
      <c r="E8092" s="749" t="s">
        <v>22415</v>
      </c>
      <c r="I8092" s="749" t="s">
        <v>236</v>
      </c>
      <c r="J8092" s="749" t="n">
        <v>383.9</v>
      </c>
    </row>
    <row collapsed="false" customFormat="false" customHeight="true" hidden="true" ht="12.75" outlineLevel="0" r="8093">
      <c r="A8093" s="749" t="s">
        <v>22477</v>
      </c>
      <c r="B8093" s="749" t="str">
        <f aca="false">C8093&amp;D8093&amp;E8093&amp;F8093&amp;G8093&amp;H8093</f>
        <v>TUBO DE CONCRETO ARMADO, CLASSE EA-4(NBR 8890/03),JUNTA ELASTICA,PARA ESGOTO SANITARIO,COM DIAMETRO DE  800MM,INCLUSIVEANEL DE BORRACHA. FORNECIMENTO</v>
      </c>
      <c r="C8093" s="749" t="s">
        <v>22468</v>
      </c>
      <c r="D8093" s="749" t="s">
        <v>22427</v>
      </c>
      <c r="E8093" s="749" t="s">
        <v>22415</v>
      </c>
      <c r="I8093" s="749" t="s">
        <v>236</v>
      </c>
      <c r="J8093" s="749" t="n">
        <v>383.9</v>
      </c>
    </row>
    <row collapsed="false" customFormat="false" customHeight="true" hidden="true" ht="12.75" outlineLevel="0" r="8094">
      <c r="A8094" s="749" t="s">
        <v>22478</v>
      </c>
      <c r="B8094" s="749" t="str">
        <f aca="false">C8094&amp;D8094&amp;E8094&amp;F8094&amp;G8094&amp;H8094</f>
        <v>TUBO DE CONCRETO ARMADO, CLASSE EA-4(NBR 8890/03),JUNTA ELASTICA,PARA ESGOTO SANITARIO,COM DIAMETRO DE  900MM,INCLUSIVEANEL DE BORRACHA. FORNECIMENTO</v>
      </c>
      <c r="C8094" s="749" t="s">
        <v>22468</v>
      </c>
      <c r="D8094" s="749" t="s">
        <v>22430</v>
      </c>
      <c r="E8094" s="749" t="s">
        <v>22415</v>
      </c>
      <c r="I8094" s="749" t="s">
        <v>236</v>
      </c>
      <c r="J8094" s="749" t="n">
        <v>488.4</v>
      </c>
    </row>
    <row collapsed="false" customFormat="false" customHeight="true" hidden="true" ht="12.75" outlineLevel="0" r="8095">
      <c r="A8095" s="749" t="s">
        <v>22479</v>
      </c>
      <c r="B8095" s="749" t="str">
        <f aca="false">C8095&amp;D8095&amp;E8095&amp;F8095&amp;G8095&amp;H8095</f>
        <v>TUBO DE CONCRETO ARMADO, CLASSE EA-4(NBR 8890/03),JUNTA ELASTICA,PARA ESGOTO SANITARIO,COM DIAMETRO DE  900MM,INCLUSIVEANEL DE BORRACHA. FORNECIMENTO</v>
      </c>
      <c r="C8095" s="749" t="s">
        <v>22468</v>
      </c>
      <c r="D8095" s="749" t="s">
        <v>22430</v>
      </c>
      <c r="E8095" s="749" t="s">
        <v>22415</v>
      </c>
      <c r="I8095" s="749" t="s">
        <v>236</v>
      </c>
      <c r="J8095" s="749" t="n">
        <v>488.4</v>
      </c>
    </row>
    <row collapsed="false" customFormat="false" customHeight="true" hidden="true" ht="12.75" outlineLevel="0" r="8096">
      <c r="A8096" s="749" t="s">
        <v>22480</v>
      </c>
      <c r="B8096" s="749" t="str">
        <f aca="false">C8096&amp;D8096&amp;E8096&amp;F8096&amp;G8096&amp;H8096</f>
        <v>TUBO DE CONCRETO ARMADO, CLASSE EA-4(NBR 8890/03),JUNTA ELASTICA,PARA ESGOTO SANITARIO,COM DIAMETRO DE 1000MM,INCLUSIVEANEL DE BORRACHA. FORNECIMENTO</v>
      </c>
      <c r="C8096" s="749" t="s">
        <v>22468</v>
      </c>
      <c r="D8096" s="749" t="s">
        <v>22433</v>
      </c>
      <c r="E8096" s="749" t="s">
        <v>22415</v>
      </c>
      <c r="I8096" s="749" t="s">
        <v>236</v>
      </c>
      <c r="J8096" s="749" t="n">
        <v>556.6</v>
      </c>
    </row>
    <row collapsed="false" customFormat="false" customHeight="true" hidden="true" ht="12.75" outlineLevel="0" r="8097">
      <c r="A8097" s="749" t="s">
        <v>22481</v>
      </c>
      <c r="B8097" s="749" t="str">
        <f aca="false">C8097&amp;D8097&amp;E8097&amp;F8097&amp;G8097&amp;H8097</f>
        <v>TUBO DE CONCRETO ARMADO, CLASSE EA-4(NBR 8890/03),JUNTA ELASTICA,PARA ESGOTO SANITARIO,COM DIAMETRO DE 1000MM,INCLUSIVEANEL DE BORRACHA. FORNECIMENTO</v>
      </c>
      <c r="C8097" s="749" t="s">
        <v>22468</v>
      </c>
      <c r="D8097" s="749" t="s">
        <v>22433</v>
      </c>
      <c r="E8097" s="749" t="s">
        <v>22415</v>
      </c>
      <c r="I8097" s="749" t="s">
        <v>236</v>
      </c>
      <c r="J8097" s="749" t="n">
        <v>556.6</v>
      </c>
    </row>
    <row collapsed="false" customFormat="false" customHeight="true" hidden="true" ht="12.75" outlineLevel="0" r="8098">
      <c r="A8098" s="749" t="s">
        <v>22482</v>
      </c>
      <c r="B8098" s="749" t="str">
        <f aca="false">C8098&amp;D8098&amp;E8098&amp;F8098&amp;G8098&amp;H8098</f>
        <v>TUBO DE CONCRETO ARMADO, CLASSE EA-4(NBR 8890/03),JUNTA ELASTICA,PARA ESGOTO SANITARIO,COM DIAMETRO DE 1200MM,INCLUSIVEANEL DE BORRACHA. FORNECIMENTO</v>
      </c>
      <c r="C8098" s="749" t="s">
        <v>22468</v>
      </c>
      <c r="D8098" s="749" t="s">
        <v>22436</v>
      </c>
      <c r="E8098" s="749" t="s">
        <v>22415</v>
      </c>
      <c r="I8098" s="749" t="s">
        <v>236</v>
      </c>
      <c r="J8098" s="749" t="n">
        <v>803</v>
      </c>
    </row>
    <row collapsed="false" customFormat="false" customHeight="true" hidden="true" ht="12.75" outlineLevel="0" r="8099">
      <c r="A8099" s="749" t="s">
        <v>22483</v>
      </c>
      <c r="B8099" s="749" t="str">
        <f aca="false">C8099&amp;D8099&amp;E8099&amp;F8099&amp;G8099&amp;H8099</f>
        <v>TUBO DE CONCRETO ARMADO, CLASSE EA-4(NBR 8890/03),JUNTA ELASTICA,PARA ESGOTO SANITARIO,COM DIAMETRO DE 1200MM,INCLUSIVEANEL DE BORRACHA. FORNECIMENTO</v>
      </c>
      <c r="C8099" s="749" t="s">
        <v>22468</v>
      </c>
      <c r="D8099" s="749" t="s">
        <v>22436</v>
      </c>
      <c r="E8099" s="749" t="s">
        <v>22415</v>
      </c>
      <c r="I8099" s="749" t="s">
        <v>236</v>
      </c>
      <c r="J8099" s="749" t="n">
        <v>803</v>
      </c>
    </row>
    <row collapsed="false" customFormat="false" customHeight="true" hidden="true" ht="12.75" outlineLevel="0" r="8100">
      <c r="A8100" s="749" t="s">
        <v>22484</v>
      </c>
      <c r="B8100" s="749" t="str">
        <f aca="false">C8100&amp;D8100&amp;E8100&amp;F8100&amp;G8100&amp;H8100</f>
        <v>TUBO DE CONCRETO ARMADO, CLASSE EA-4(NBR 8890/03),JUNTA ELASTICA,PARA ESGOTO SANITARIO,COM DIAMETRO DE 1500MM,INCLUSIVEANEL DE BORRACHA. FORNECIMENTO</v>
      </c>
      <c r="C8100" s="749" t="s">
        <v>22468</v>
      </c>
      <c r="D8100" s="749" t="s">
        <v>22439</v>
      </c>
      <c r="E8100" s="749" t="s">
        <v>22415</v>
      </c>
      <c r="I8100" s="749" t="s">
        <v>236</v>
      </c>
      <c r="J8100" s="749" t="n">
        <v>1212.2</v>
      </c>
    </row>
    <row collapsed="false" customFormat="false" customHeight="true" hidden="true" ht="12.75" outlineLevel="0" r="8101">
      <c r="A8101" s="749" t="s">
        <v>22485</v>
      </c>
      <c r="B8101" s="749" t="str">
        <f aca="false">C8101&amp;D8101&amp;E8101&amp;F8101&amp;G8101&amp;H8101</f>
        <v>TUBO DE CONCRETO ARMADO, CLASSE EA-4(NBR 8890/03),JUNTA ELASTICA,PARA ESGOTO SANITARIO,COM DIAMETRO DE 1500MM,INCLUSIVEANEL DE BORRACHA. FORNECIMENTO</v>
      </c>
      <c r="C8101" s="749" t="s">
        <v>22468</v>
      </c>
      <c r="D8101" s="749" t="s">
        <v>22439</v>
      </c>
      <c r="E8101" s="749" t="s">
        <v>22415</v>
      </c>
      <c r="I8101" s="749" t="s">
        <v>236</v>
      </c>
      <c r="J8101" s="749" t="n">
        <v>1212.2</v>
      </c>
    </row>
    <row collapsed="false" customFormat="false" customHeight="true" hidden="true" ht="12.75" outlineLevel="0" r="8102">
      <c r="A8102" s="749" t="s">
        <v>22486</v>
      </c>
      <c r="B8102" s="749" t="str">
        <f aca="false">C8102&amp;D8102&amp;E8102&amp;F8102&amp;G8102&amp;H8102</f>
        <v>TUBO DE CONCRETO ARMADO, CLASSE PA-1,PARA GALERIAS DE AGUASPLUVIAIS,COM DIAMETRO DE  300MM,JUNTA DE ARGAMASSA. FORNECIMENTO</v>
      </c>
      <c r="C8102" s="749" t="s">
        <v>22487</v>
      </c>
      <c r="D8102" s="749" t="s">
        <v>22488</v>
      </c>
      <c r="E8102" s="749" t="s">
        <v>13192</v>
      </c>
      <c r="I8102" s="749" t="s">
        <v>236</v>
      </c>
      <c r="J8102" s="749" t="n">
        <v>55</v>
      </c>
    </row>
    <row collapsed="false" customFormat="false" customHeight="true" hidden="true" ht="12.75" outlineLevel="0" r="8103">
      <c r="A8103" s="749" t="s">
        <v>22489</v>
      </c>
      <c r="B8103" s="749" t="str">
        <f aca="false">C8103&amp;D8103&amp;E8103&amp;F8103&amp;G8103&amp;H8103</f>
        <v>TUBO DE CONCRETO ARMADO, CLASSE PA-1,PARA GALERIAS DE AGUASPLUVIAIS,COM DIAMETRO DE  300MM,JUNTA DE ARGAMASSA. FORNECIMENTO</v>
      </c>
      <c r="C8103" s="749" t="s">
        <v>22487</v>
      </c>
      <c r="D8103" s="749" t="s">
        <v>22488</v>
      </c>
      <c r="E8103" s="749" t="s">
        <v>13192</v>
      </c>
      <c r="I8103" s="749" t="s">
        <v>236</v>
      </c>
      <c r="J8103" s="749" t="n">
        <v>55</v>
      </c>
    </row>
    <row collapsed="false" customFormat="false" customHeight="true" hidden="true" ht="12.75" outlineLevel="0" r="8104">
      <c r="A8104" s="749" t="s">
        <v>22490</v>
      </c>
      <c r="B8104" s="749" t="str">
        <f aca="false">C8104&amp;D8104&amp;E8104&amp;F8104&amp;G8104&amp;H8104</f>
        <v>TUBO DE CONCRETO ARMADO, CLASSE PA-1,PARA GALERIAS DE AGUASPLUVIAIS,COM DIAMETRO DE  400MM,JUNTA DE ARGAMASSA. FORNECIMENTO</v>
      </c>
      <c r="C8104" s="749" t="s">
        <v>22487</v>
      </c>
      <c r="D8104" s="749" t="s">
        <v>22491</v>
      </c>
      <c r="E8104" s="749" t="s">
        <v>13192</v>
      </c>
      <c r="I8104" s="749" t="s">
        <v>236</v>
      </c>
      <c r="J8104" s="749" t="n">
        <v>58.3</v>
      </c>
    </row>
    <row collapsed="false" customFormat="false" customHeight="true" hidden="true" ht="12.75" outlineLevel="0" r="8105">
      <c r="A8105" s="749" t="s">
        <v>22492</v>
      </c>
      <c r="B8105" s="749" t="str">
        <f aca="false">C8105&amp;D8105&amp;E8105&amp;F8105&amp;G8105&amp;H8105</f>
        <v>TUBO DE CONCRETO ARMADO, CLASSE PA-1,PARA GALERIAS DE AGUASPLUVIAIS,COM DIAMETRO DE  400MM,JUNTA DE ARGAMASSA. FORNECIMENTO</v>
      </c>
      <c r="C8105" s="749" t="s">
        <v>22487</v>
      </c>
      <c r="D8105" s="749" t="s">
        <v>22491</v>
      </c>
      <c r="E8105" s="749" t="s">
        <v>13192</v>
      </c>
      <c r="I8105" s="749" t="s">
        <v>236</v>
      </c>
      <c r="J8105" s="749" t="n">
        <v>58.3</v>
      </c>
    </row>
    <row collapsed="false" customFormat="false" customHeight="true" hidden="true" ht="12.75" outlineLevel="0" r="8106">
      <c r="A8106" s="749" t="s">
        <v>22493</v>
      </c>
      <c r="B8106" s="749" t="str">
        <f aca="false">C8106&amp;D8106&amp;E8106&amp;F8106&amp;G8106&amp;H8106</f>
        <v>TUBO DE CONCRETO ARMADO, CLASSE PA-1,PARA GALERIAS DE AGUASPLUVIAIS,COM DIAMETRO DE  500MM,JUNTA DE ARGAMASSA. FORNECIMENTO</v>
      </c>
      <c r="C8106" s="749" t="s">
        <v>22487</v>
      </c>
      <c r="D8106" s="749" t="s">
        <v>22494</v>
      </c>
      <c r="E8106" s="749" t="s">
        <v>13192</v>
      </c>
      <c r="I8106" s="749" t="s">
        <v>236</v>
      </c>
      <c r="J8106" s="749" t="n">
        <v>83.6</v>
      </c>
    </row>
    <row collapsed="false" customFormat="false" customHeight="true" hidden="true" ht="12.75" outlineLevel="0" r="8107">
      <c r="A8107" s="749" t="s">
        <v>22495</v>
      </c>
      <c r="B8107" s="749" t="str">
        <f aca="false">C8107&amp;D8107&amp;E8107&amp;F8107&amp;G8107&amp;H8107</f>
        <v>TUBO DE CONCRETO ARMADO, CLASSE PA-1,PARA GALERIAS DE AGUASPLUVIAIS,COM DIAMETRO DE  500MM,JUNTA DE ARGAMASSA. FORNECIMENTO</v>
      </c>
      <c r="C8107" s="749" t="s">
        <v>22487</v>
      </c>
      <c r="D8107" s="749" t="s">
        <v>22494</v>
      </c>
      <c r="E8107" s="749" t="s">
        <v>13192</v>
      </c>
      <c r="I8107" s="749" t="s">
        <v>236</v>
      </c>
      <c r="J8107" s="749" t="n">
        <v>83.6</v>
      </c>
    </row>
    <row collapsed="false" customFormat="false" customHeight="true" hidden="true" ht="12.75" outlineLevel="0" r="8108">
      <c r="A8108" s="749" t="s">
        <v>22496</v>
      </c>
      <c r="B8108" s="749" t="str">
        <f aca="false">C8108&amp;D8108&amp;E8108&amp;F8108&amp;G8108&amp;H8108</f>
        <v>TUBO DE CONCRETO ARMADO, CLASSE PA-1,PARA GALERIAS DE AGUASPLUVIAIS,COM DIAMETRO DE  600MM,JUNTA DE ARGAMASSA. FORNECIMENTO</v>
      </c>
      <c r="C8108" s="749" t="s">
        <v>22487</v>
      </c>
      <c r="D8108" s="749" t="s">
        <v>22497</v>
      </c>
      <c r="E8108" s="749" t="s">
        <v>13192</v>
      </c>
      <c r="I8108" s="749" t="s">
        <v>236</v>
      </c>
      <c r="J8108" s="749" t="n">
        <v>108.9</v>
      </c>
    </row>
    <row collapsed="false" customFormat="false" customHeight="true" hidden="true" ht="12.75" outlineLevel="0" r="8109">
      <c r="A8109" s="749" t="s">
        <v>22498</v>
      </c>
      <c r="B8109" s="749" t="str">
        <f aca="false">C8109&amp;D8109&amp;E8109&amp;F8109&amp;G8109&amp;H8109</f>
        <v>TUBO DE CONCRETO ARMADO, CLASSE PA-1,PARA GALERIAS DE AGUASPLUVIAIS,COM DIAMETRO DE  600MM,JUNTA DE ARGAMASSA. FORNECIMENTO</v>
      </c>
      <c r="C8109" s="749" t="s">
        <v>22487</v>
      </c>
      <c r="D8109" s="749" t="s">
        <v>22497</v>
      </c>
      <c r="E8109" s="749" t="s">
        <v>13192</v>
      </c>
      <c r="I8109" s="749" t="s">
        <v>236</v>
      </c>
      <c r="J8109" s="749" t="n">
        <v>108.9</v>
      </c>
    </row>
    <row collapsed="false" customFormat="false" customHeight="true" hidden="true" ht="12.75" outlineLevel="0" r="8110">
      <c r="A8110" s="749" t="s">
        <v>22499</v>
      </c>
      <c r="B8110" s="749" t="str">
        <f aca="false">C8110&amp;D8110&amp;E8110&amp;F8110&amp;G8110&amp;H8110</f>
        <v>TUBO DE CONCRETO ARMADO, CLASSE PA-1,PARA GALERIAS DE AGUASPLUVIAIS,COM DIAMETRO DE  700MM,JUNTA DE ARGAMASSA. FORNECIMENTO</v>
      </c>
      <c r="C8110" s="749" t="s">
        <v>22487</v>
      </c>
      <c r="D8110" s="749" t="s">
        <v>22500</v>
      </c>
      <c r="E8110" s="749" t="s">
        <v>13192</v>
      </c>
      <c r="I8110" s="749" t="s">
        <v>236</v>
      </c>
      <c r="J8110" s="749" t="n">
        <v>174.9</v>
      </c>
    </row>
    <row collapsed="false" customFormat="false" customHeight="true" hidden="true" ht="12.75" outlineLevel="0" r="8111">
      <c r="A8111" s="749" t="s">
        <v>22501</v>
      </c>
      <c r="B8111" s="749" t="str">
        <f aca="false">C8111&amp;D8111&amp;E8111&amp;F8111&amp;G8111&amp;H8111</f>
        <v>TUBO DE CONCRETO ARMADO, CLASSE PA-1,PARA GALERIAS DE AGUASPLUVIAIS,COM DIAMETRO DE  700MM,JUNTA DE ARGAMASSA. FORNECIMENTO</v>
      </c>
      <c r="C8111" s="749" t="s">
        <v>22487</v>
      </c>
      <c r="D8111" s="749" t="s">
        <v>22500</v>
      </c>
      <c r="E8111" s="749" t="s">
        <v>13192</v>
      </c>
      <c r="I8111" s="749" t="s">
        <v>236</v>
      </c>
      <c r="J8111" s="749" t="n">
        <v>174.9</v>
      </c>
    </row>
    <row collapsed="false" customFormat="false" customHeight="true" hidden="true" ht="12.75" outlineLevel="0" r="8112">
      <c r="A8112" s="749" t="s">
        <v>22502</v>
      </c>
      <c r="B8112" s="749" t="str">
        <f aca="false">C8112&amp;D8112&amp;E8112&amp;F8112&amp;G8112&amp;H8112</f>
        <v>TUBO DE CONCRETO ARMADO, CLASSE PA-1,PARA GALERIAS DE AGUASPLUVIAIS,COM DIAMETRO DE  800MM,JUNTA DE ARGAMASSA. FORNECIMENTO</v>
      </c>
      <c r="C8112" s="749" t="s">
        <v>22487</v>
      </c>
      <c r="D8112" s="749" t="s">
        <v>22503</v>
      </c>
      <c r="E8112" s="749" t="s">
        <v>13192</v>
      </c>
      <c r="I8112" s="749" t="s">
        <v>236</v>
      </c>
      <c r="J8112" s="749" t="n">
        <v>181.5</v>
      </c>
    </row>
    <row collapsed="false" customFormat="false" customHeight="true" hidden="true" ht="12.75" outlineLevel="0" r="8113">
      <c r="A8113" s="749" t="s">
        <v>22504</v>
      </c>
      <c r="B8113" s="749" t="str">
        <f aca="false">C8113&amp;D8113&amp;E8113&amp;F8113&amp;G8113&amp;H8113</f>
        <v>TUBO DE CONCRETO ARMADO, CLASSE PA-1,PARA GALERIAS DE AGUASPLUVIAIS,COM DIAMETRO DE  800MM,JUNTA DE ARGAMASSA. FORNECIMENTO</v>
      </c>
      <c r="C8113" s="749" t="s">
        <v>22487</v>
      </c>
      <c r="D8113" s="749" t="s">
        <v>22503</v>
      </c>
      <c r="E8113" s="749" t="s">
        <v>13192</v>
      </c>
      <c r="I8113" s="749" t="s">
        <v>236</v>
      </c>
      <c r="J8113" s="749" t="n">
        <v>181.5</v>
      </c>
    </row>
    <row collapsed="false" customFormat="false" customHeight="true" hidden="true" ht="12.75" outlineLevel="0" r="8114">
      <c r="A8114" s="749" t="s">
        <v>22505</v>
      </c>
      <c r="B8114" s="749" t="str">
        <f aca="false">C8114&amp;D8114&amp;E8114&amp;F8114&amp;G8114&amp;H8114</f>
        <v>TUBO DE CONCRETO ARMADO, CLASSE PA-1,PARA GALERIAS DE AGUASPLUVIAIS,COM DIAMETRO DE  900MM,JUNTA DE ARGAMASSA. FORNECIMENTO</v>
      </c>
      <c r="C8114" s="749" t="s">
        <v>22487</v>
      </c>
      <c r="D8114" s="749" t="s">
        <v>22506</v>
      </c>
      <c r="E8114" s="749" t="s">
        <v>13192</v>
      </c>
      <c r="I8114" s="749" t="s">
        <v>236</v>
      </c>
      <c r="J8114" s="749" t="n">
        <v>257.04</v>
      </c>
    </row>
    <row collapsed="false" customFormat="false" customHeight="true" hidden="true" ht="12.75" outlineLevel="0" r="8115">
      <c r="A8115" s="749" t="s">
        <v>22507</v>
      </c>
      <c r="B8115" s="749" t="str">
        <f aca="false">C8115&amp;D8115&amp;E8115&amp;F8115&amp;G8115&amp;H8115</f>
        <v>TUBO DE CONCRETO ARMADO, CLASSE PA-1,PARA GALERIAS DE AGUASPLUVIAIS,COM DIAMETRO DE  900MM,JUNTA DE ARGAMASSA. FORNECIMENTO</v>
      </c>
      <c r="C8115" s="749" t="s">
        <v>22487</v>
      </c>
      <c r="D8115" s="749" t="s">
        <v>22506</v>
      </c>
      <c r="E8115" s="749" t="s">
        <v>13192</v>
      </c>
      <c r="I8115" s="749" t="s">
        <v>236</v>
      </c>
      <c r="J8115" s="749" t="n">
        <v>257.04</v>
      </c>
    </row>
    <row collapsed="false" customFormat="false" customHeight="true" hidden="true" ht="12.75" outlineLevel="0" r="8116">
      <c r="A8116" s="749" t="s">
        <v>22508</v>
      </c>
      <c r="B8116" s="749" t="str">
        <f aca="false">C8116&amp;D8116&amp;E8116&amp;F8116&amp;G8116&amp;H8116</f>
        <v>TUBO DE CONCRETO ARMADO, CLASSE PA-1,PARA GALERIAS DE AGUASPLUVIAIS,COM DIAMETRO DE 1000MM,JUNTA DE ARGAMASSA. FORNECIMENTO</v>
      </c>
      <c r="C8116" s="749" t="s">
        <v>22487</v>
      </c>
      <c r="D8116" s="749" t="s">
        <v>22509</v>
      </c>
      <c r="E8116" s="749" t="s">
        <v>13192</v>
      </c>
      <c r="I8116" s="749" t="s">
        <v>236</v>
      </c>
      <c r="J8116" s="749" t="n">
        <v>283.8</v>
      </c>
    </row>
    <row collapsed="false" customFormat="false" customHeight="true" hidden="true" ht="12.75" outlineLevel="0" r="8117">
      <c r="A8117" s="749" t="s">
        <v>22510</v>
      </c>
      <c r="B8117" s="749" t="str">
        <f aca="false">C8117&amp;D8117&amp;E8117&amp;F8117&amp;G8117&amp;H8117</f>
        <v>TUBO DE CONCRETO ARMADO, CLASSE PA-1,PARA GALERIAS DE AGUASPLUVIAIS,COM DIAMETRO DE 1000MM,JUNTA DE ARGAMASSA. FORNECIMENTO</v>
      </c>
      <c r="C8117" s="749" t="s">
        <v>22487</v>
      </c>
      <c r="D8117" s="749" t="s">
        <v>22509</v>
      </c>
      <c r="E8117" s="749" t="s">
        <v>13192</v>
      </c>
      <c r="I8117" s="749" t="s">
        <v>236</v>
      </c>
      <c r="J8117" s="749" t="n">
        <v>283.8</v>
      </c>
    </row>
    <row collapsed="false" customFormat="false" customHeight="true" hidden="true" ht="12.75" outlineLevel="0" r="8118">
      <c r="A8118" s="749" t="s">
        <v>22511</v>
      </c>
      <c r="B8118" s="749" t="str">
        <f aca="false">C8118&amp;D8118&amp;E8118&amp;F8118&amp;G8118&amp;H8118</f>
        <v>TUBO DE CONCRETO ARMADO, CLASSE PA-1,PARA GALERIAS DE AGUASPLUVIAIS,COM DIAMETRO DE 1200MM,JUNTA DE ARGAMASSA. FORNECIMENTO</v>
      </c>
      <c r="C8118" s="749" t="s">
        <v>22487</v>
      </c>
      <c r="D8118" s="749" t="s">
        <v>22512</v>
      </c>
      <c r="E8118" s="749" t="s">
        <v>13192</v>
      </c>
      <c r="I8118" s="749" t="s">
        <v>236</v>
      </c>
      <c r="J8118" s="749" t="n">
        <v>435.6</v>
      </c>
    </row>
    <row collapsed="false" customFormat="false" customHeight="true" hidden="true" ht="12.75" outlineLevel="0" r="8119">
      <c r="A8119" s="749" t="s">
        <v>22513</v>
      </c>
      <c r="B8119" s="749" t="str">
        <f aca="false">C8119&amp;D8119&amp;E8119&amp;F8119&amp;G8119&amp;H8119</f>
        <v>TUBO DE CONCRETO ARMADO, CLASSE PA-1,PARA GALERIAS DE AGUASPLUVIAIS,COM DIAMETRO DE 1200MM,JUNTA DE ARGAMASSA. FORNECIMENTO</v>
      </c>
      <c r="C8119" s="749" t="s">
        <v>22487</v>
      </c>
      <c r="D8119" s="749" t="s">
        <v>22512</v>
      </c>
      <c r="E8119" s="749" t="s">
        <v>13192</v>
      </c>
      <c r="I8119" s="749" t="s">
        <v>236</v>
      </c>
      <c r="J8119" s="749" t="n">
        <v>435.6</v>
      </c>
    </row>
    <row collapsed="false" customFormat="false" customHeight="true" hidden="true" ht="12.75" outlineLevel="0" r="8120">
      <c r="A8120" s="749" t="s">
        <v>22514</v>
      </c>
      <c r="B8120" s="749" t="str">
        <f aca="false">C8120&amp;D8120&amp;E8120&amp;F8120&amp;G8120&amp;H8120</f>
        <v>TUBO DE CONCRETO ARMADO, CLASSE PA-1,PARA GALERIAS DE AGUASPLUVIAIS,COM DIAMETRO DE 1500MM,JUNTA DE ARGAMASSA. FORNECIMENTO</v>
      </c>
      <c r="C8120" s="749" t="s">
        <v>22487</v>
      </c>
      <c r="D8120" s="749" t="s">
        <v>22515</v>
      </c>
      <c r="E8120" s="749" t="s">
        <v>13192</v>
      </c>
      <c r="I8120" s="749" t="s">
        <v>236</v>
      </c>
      <c r="J8120" s="749" t="n">
        <v>646.8</v>
      </c>
    </row>
    <row collapsed="false" customFormat="false" customHeight="true" hidden="true" ht="12.75" outlineLevel="0" r="8121">
      <c r="A8121" s="749" t="s">
        <v>22516</v>
      </c>
      <c r="B8121" s="749" t="str">
        <f aca="false">C8121&amp;D8121&amp;E8121&amp;F8121&amp;G8121&amp;H8121</f>
        <v>TUBO DE CONCRETO ARMADO, CLASSE PA-1,PARA GALERIAS DE AGUASPLUVIAIS,COM DIAMETRO DE 1500MM,JUNTA DE ARGAMASSA. FORNECIMENTO</v>
      </c>
      <c r="C8121" s="749" t="s">
        <v>22487</v>
      </c>
      <c r="D8121" s="749" t="s">
        <v>22515</v>
      </c>
      <c r="E8121" s="749" t="s">
        <v>13192</v>
      </c>
      <c r="I8121" s="749" t="s">
        <v>236</v>
      </c>
      <c r="J8121" s="749" t="n">
        <v>646.8</v>
      </c>
    </row>
    <row collapsed="false" customFormat="false" customHeight="true" hidden="true" ht="12.75" outlineLevel="0" r="8122">
      <c r="A8122" s="749" t="s">
        <v>22517</v>
      </c>
      <c r="B8122" s="749" t="str">
        <f aca="false">C8122&amp;D8122&amp;E8122&amp;F8122&amp;G8122&amp;H8122</f>
        <v>TUBO DE CONCRETO ARMADO, CLASSE PA-2,PARA GALERIAS DE AGUASPLUVIAIS,COM DIAMETRO DE  300MM,JUNTA DE ARGAMASSA. FORNECIMENTO</v>
      </c>
      <c r="C8122" s="749" t="s">
        <v>22518</v>
      </c>
      <c r="D8122" s="749" t="s">
        <v>22488</v>
      </c>
      <c r="E8122" s="749" t="s">
        <v>13192</v>
      </c>
      <c r="I8122" s="749" t="s">
        <v>236</v>
      </c>
      <c r="J8122" s="749" t="n">
        <v>60.5</v>
      </c>
    </row>
    <row collapsed="false" customFormat="false" customHeight="true" hidden="true" ht="12.75" outlineLevel="0" r="8123">
      <c r="A8123" s="749" t="s">
        <v>22519</v>
      </c>
      <c r="B8123" s="749" t="str">
        <f aca="false">C8123&amp;D8123&amp;E8123&amp;F8123&amp;G8123&amp;H8123</f>
        <v>TUBO DE CONCRETO ARMADO, CLASSE PA-2,PARA GALERIAS DE AGUASPLUVIAIS,COM DIAMETRO DE  300MM,JUNTA DE ARGAMASSA. FORNECIMENTO</v>
      </c>
      <c r="C8123" s="749" t="s">
        <v>22518</v>
      </c>
      <c r="D8123" s="749" t="s">
        <v>22488</v>
      </c>
      <c r="E8123" s="749" t="s">
        <v>13192</v>
      </c>
      <c r="I8123" s="749" t="s">
        <v>236</v>
      </c>
      <c r="J8123" s="749" t="n">
        <v>60.5</v>
      </c>
    </row>
    <row collapsed="false" customFormat="false" customHeight="true" hidden="true" ht="12.75" outlineLevel="0" r="8124">
      <c r="A8124" s="749" t="s">
        <v>22520</v>
      </c>
      <c r="B8124" s="749" t="str">
        <f aca="false">C8124&amp;D8124&amp;E8124&amp;F8124&amp;G8124&amp;H8124</f>
        <v>TUBO DE CONCRETO ARMADO, CLASSE PA-2,PARA GALERIAS DE AGUASPLUVIAIS,COM DIAMETRO DE  400MM,JUNTA DE ARGAMASSA. FORNECIMENTO</v>
      </c>
      <c r="C8124" s="749" t="s">
        <v>22518</v>
      </c>
      <c r="D8124" s="749" t="s">
        <v>22491</v>
      </c>
      <c r="E8124" s="749" t="s">
        <v>13192</v>
      </c>
      <c r="I8124" s="749" t="s">
        <v>236</v>
      </c>
      <c r="J8124" s="749" t="n">
        <v>63.8</v>
      </c>
    </row>
    <row collapsed="false" customFormat="false" customHeight="true" hidden="true" ht="12.75" outlineLevel="0" r="8125">
      <c r="A8125" s="749" t="s">
        <v>22521</v>
      </c>
      <c r="B8125" s="749" t="str">
        <f aca="false">C8125&amp;D8125&amp;E8125&amp;F8125&amp;G8125&amp;H8125</f>
        <v>TUBO DE CONCRETO ARMADO, CLASSE PA-2,PARA GALERIAS DE AGUASPLUVIAIS,COM DIAMETRO DE  400MM,JUNTA DE ARGAMASSA. FORNECIMENTO</v>
      </c>
      <c r="C8125" s="749" t="s">
        <v>22518</v>
      </c>
      <c r="D8125" s="749" t="s">
        <v>22491</v>
      </c>
      <c r="E8125" s="749" t="s">
        <v>13192</v>
      </c>
      <c r="I8125" s="749" t="s">
        <v>236</v>
      </c>
      <c r="J8125" s="749" t="n">
        <v>63.8</v>
      </c>
    </row>
    <row collapsed="false" customFormat="false" customHeight="true" hidden="true" ht="12.75" outlineLevel="0" r="8126">
      <c r="A8126" s="749" t="s">
        <v>22522</v>
      </c>
      <c r="B8126" s="749" t="str">
        <f aca="false">C8126&amp;D8126&amp;E8126&amp;F8126&amp;G8126&amp;H8126</f>
        <v>TUBO DE CONCRETO ARMADO, CLASSE PA-2,PARA GALERIAS DE AGUASPLUVIAIS,COM DIAMETRO DE  500MM,JUNTA DE ARGAMASSA. FORNECIMENTO</v>
      </c>
      <c r="C8126" s="749" t="s">
        <v>22518</v>
      </c>
      <c r="D8126" s="749" t="s">
        <v>22494</v>
      </c>
      <c r="E8126" s="749" t="s">
        <v>13192</v>
      </c>
      <c r="I8126" s="749" t="s">
        <v>236</v>
      </c>
      <c r="J8126" s="749" t="n">
        <v>91.3</v>
      </c>
    </row>
    <row collapsed="false" customFormat="false" customHeight="true" hidden="true" ht="12.75" outlineLevel="0" r="8127">
      <c r="A8127" s="749" t="s">
        <v>22523</v>
      </c>
      <c r="B8127" s="749" t="str">
        <f aca="false">C8127&amp;D8127&amp;E8127&amp;F8127&amp;G8127&amp;H8127</f>
        <v>TUBO DE CONCRETO ARMADO, CLASSE PA-2,PARA GALERIAS DE AGUASPLUVIAIS,COM DIAMETRO DE  500MM,JUNTA DE ARGAMASSA. FORNECIMENTO</v>
      </c>
      <c r="C8127" s="749" t="s">
        <v>22518</v>
      </c>
      <c r="D8127" s="749" t="s">
        <v>22494</v>
      </c>
      <c r="E8127" s="749" t="s">
        <v>13192</v>
      </c>
      <c r="I8127" s="749" t="s">
        <v>236</v>
      </c>
      <c r="J8127" s="749" t="n">
        <v>91.3</v>
      </c>
    </row>
    <row collapsed="false" customFormat="false" customHeight="true" hidden="true" ht="12.75" outlineLevel="0" r="8128">
      <c r="A8128" s="749" t="s">
        <v>22524</v>
      </c>
      <c r="B8128" s="749" t="str">
        <f aca="false">C8128&amp;D8128&amp;E8128&amp;F8128&amp;G8128&amp;H8128</f>
        <v>TUBO DE CONCRETO ARMADO, CLASSE PA-2,PARA GALERIAS DE AGUASPLUVIAIS,COM DIAMETRO DE  600MM,JUNTA DE ARGAMASSA. FORNECIMENTO</v>
      </c>
      <c r="C8128" s="749" t="s">
        <v>22518</v>
      </c>
      <c r="D8128" s="749" t="s">
        <v>22497</v>
      </c>
      <c r="E8128" s="749" t="s">
        <v>13192</v>
      </c>
      <c r="I8128" s="749" t="s">
        <v>236</v>
      </c>
      <c r="J8128" s="749" t="n">
        <v>119.9</v>
      </c>
    </row>
    <row collapsed="false" customFormat="false" customHeight="true" hidden="true" ht="12.75" outlineLevel="0" r="8129">
      <c r="A8129" s="749" t="s">
        <v>22525</v>
      </c>
      <c r="B8129" s="749" t="str">
        <f aca="false">C8129&amp;D8129&amp;E8129&amp;F8129&amp;G8129&amp;H8129</f>
        <v>TUBO DE CONCRETO ARMADO, CLASSE PA-2,PARA GALERIAS DE AGUASPLUVIAIS,COM DIAMETRO DE  600MM,JUNTA DE ARGAMASSA. FORNECIMENTO</v>
      </c>
      <c r="C8129" s="749" t="s">
        <v>22518</v>
      </c>
      <c r="D8129" s="749" t="s">
        <v>22497</v>
      </c>
      <c r="E8129" s="749" t="s">
        <v>13192</v>
      </c>
      <c r="I8129" s="749" t="s">
        <v>236</v>
      </c>
      <c r="J8129" s="749" t="n">
        <v>119.9</v>
      </c>
    </row>
    <row collapsed="false" customFormat="false" customHeight="true" hidden="true" ht="12.75" outlineLevel="0" r="8130">
      <c r="A8130" s="749" t="s">
        <v>22526</v>
      </c>
      <c r="B8130" s="749" t="str">
        <f aca="false">C8130&amp;D8130&amp;E8130&amp;F8130&amp;G8130&amp;H8130</f>
        <v>TUBO DE CONCRETO ARMADO, CLASSE PA-2,PARA GALERIAS DE AGUASPLUVIAIS,COM DIAMETRO DE  700MM,JUNTA DE ARGAMASSA. FORNECIMENTO</v>
      </c>
      <c r="C8130" s="749" t="s">
        <v>22518</v>
      </c>
      <c r="D8130" s="749" t="s">
        <v>22500</v>
      </c>
      <c r="E8130" s="749" t="s">
        <v>13192</v>
      </c>
      <c r="I8130" s="749" t="s">
        <v>236</v>
      </c>
      <c r="J8130" s="749" t="n">
        <v>192.5</v>
      </c>
    </row>
    <row collapsed="false" customFormat="false" customHeight="true" hidden="true" ht="12.75" outlineLevel="0" r="8131">
      <c r="A8131" s="749" t="s">
        <v>22527</v>
      </c>
      <c r="B8131" s="749" t="str">
        <f aca="false">C8131&amp;D8131&amp;E8131&amp;F8131&amp;G8131&amp;H8131</f>
        <v>TUBO DE CONCRETO ARMADO, CLASSE PA-2,PARA GALERIAS DE AGUASPLUVIAIS,COM DIAMETRO DE  700MM,JUNTA DE ARGAMASSA. FORNECIMENTO</v>
      </c>
      <c r="C8131" s="749" t="s">
        <v>22518</v>
      </c>
      <c r="D8131" s="749" t="s">
        <v>22500</v>
      </c>
      <c r="E8131" s="749" t="s">
        <v>13192</v>
      </c>
      <c r="I8131" s="749" t="s">
        <v>236</v>
      </c>
      <c r="J8131" s="749" t="n">
        <v>192.5</v>
      </c>
    </row>
    <row collapsed="false" customFormat="false" customHeight="true" hidden="true" ht="12.75" outlineLevel="0" r="8132">
      <c r="A8132" s="749" t="s">
        <v>22528</v>
      </c>
      <c r="B8132" s="749" t="str">
        <f aca="false">C8132&amp;D8132&amp;E8132&amp;F8132&amp;G8132&amp;H8132</f>
        <v>TUBO DE CONCRETO ARMADO, CLASSE PA-2,PARA GALERIAS DE AGUASPLUVIAIS,COM DIAMETRO DE  800MM,JUNTA DE ARGAMASSA. FORNECIMENTO</v>
      </c>
      <c r="C8132" s="749" t="s">
        <v>22518</v>
      </c>
      <c r="D8132" s="749" t="s">
        <v>22503</v>
      </c>
      <c r="E8132" s="749" t="s">
        <v>13192</v>
      </c>
      <c r="I8132" s="749" t="s">
        <v>236</v>
      </c>
      <c r="J8132" s="749" t="n">
        <v>199.1</v>
      </c>
    </row>
    <row collapsed="false" customFormat="false" customHeight="true" hidden="true" ht="12.75" outlineLevel="0" r="8133">
      <c r="A8133" s="749" t="s">
        <v>22529</v>
      </c>
      <c r="B8133" s="749" t="str">
        <f aca="false">C8133&amp;D8133&amp;E8133&amp;F8133&amp;G8133&amp;H8133</f>
        <v>TUBO DE CONCRETO ARMADO, CLASSE PA-2,PARA GALERIAS DE AGUASPLUVIAIS,COM DIAMETRO DE  800MM,JUNTA DE ARGAMASSA. FORNECIMENTO</v>
      </c>
      <c r="C8133" s="749" t="s">
        <v>22518</v>
      </c>
      <c r="D8133" s="749" t="s">
        <v>22503</v>
      </c>
      <c r="E8133" s="749" t="s">
        <v>13192</v>
      </c>
      <c r="I8133" s="749" t="s">
        <v>236</v>
      </c>
      <c r="J8133" s="749" t="n">
        <v>199.1</v>
      </c>
    </row>
    <row collapsed="false" customFormat="false" customHeight="true" hidden="true" ht="12.75" outlineLevel="0" r="8134">
      <c r="A8134" s="749" t="s">
        <v>22530</v>
      </c>
      <c r="B8134" s="749" t="str">
        <f aca="false">C8134&amp;D8134&amp;E8134&amp;F8134&amp;G8134&amp;H8134</f>
        <v>TUBO DE CONCRETO ARMADO, CLASSE PA-2,PARA GALERIAS DE AGUASPLUVIAIS,COM DIAMETRO DE  900MM,JUNTA DE ARGAMASSA. FORNECIMENTO</v>
      </c>
      <c r="C8134" s="749" t="s">
        <v>22518</v>
      </c>
      <c r="D8134" s="749" t="s">
        <v>22506</v>
      </c>
      <c r="E8134" s="749" t="s">
        <v>13192</v>
      </c>
      <c r="I8134" s="749" t="s">
        <v>236</v>
      </c>
      <c r="J8134" s="749" t="n">
        <v>286</v>
      </c>
    </row>
    <row collapsed="false" customFormat="false" customHeight="true" hidden="true" ht="12.75" outlineLevel="0" r="8135">
      <c r="A8135" s="749" t="s">
        <v>22531</v>
      </c>
      <c r="B8135" s="749" t="str">
        <f aca="false">C8135&amp;D8135&amp;E8135&amp;F8135&amp;G8135&amp;H8135</f>
        <v>TUBO DE CONCRETO ARMADO, CLASSE PA-2,PARA GALERIAS DE AGUASPLUVIAIS,COM DIAMETRO DE  900MM,JUNTA DE ARGAMASSA. FORNECIMENTO</v>
      </c>
      <c r="C8135" s="749" t="s">
        <v>22518</v>
      </c>
      <c r="D8135" s="749" t="s">
        <v>22506</v>
      </c>
      <c r="E8135" s="749" t="s">
        <v>13192</v>
      </c>
      <c r="I8135" s="749" t="s">
        <v>236</v>
      </c>
      <c r="J8135" s="749" t="n">
        <v>286</v>
      </c>
    </row>
    <row collapsed="false" customFormat="false" customHeight="true" hidden="true" ht="12.75" outlineLevel="0" r="8136">
      <c r="A8136" s="749" t="s">
        <v>22532</v>
      </c>
      <c r="B8136" s="749" t="str">
        <f aca="false">C8136&amp;D8136&amp;E8136&amp;F8136&amp;G8136&amp;H8136</f>
        <v>TUBO DE CONCRETO ARMADO, CLASSE PA-2,PARA GALERIAS DE AGUASPLUVIAIS,COM DIAMETRO DE 1000MM,JUNTA DE ARGAMASSA. FORNECIMENTO</v>
      </c>
      <c r="C8136" s="749" t="s">
        <v>22518</v>
      </c>
      <c r="D8136" s="749" t="s">
        <v>22509</v>
      </c>
      <c r="E8136" s="749" t="s">
        <v>13192</v>
      </c>
      <c r="I8136" s="749" t="s">
        <v>236</v>
      </c>
      <c r="J8136" s="749" t="n">
        <v>312.4</v>
      </c>
    </row>
    <row collapsed="false" customFormat="false" customHeight="true" hidden="true" ht="12.75" outlineLevel="0" r="8137">
      <c r="A8137" s="749" t="s">
        <v>22533</v>
      </c>
      <c r="B8137" s="749" t="str">
        <f aca="false">C8137&amp;D8137&amp;E8137&amp;F8137&amp;G8137&amp;H8137</f>
        <v>TUBO DE CONCRETO ARMADO, CLASSE PA-2,PARA GALERIAS DE AGUASPLUVIAIS,COM DIAMETRO DE 1000MM,JUNTA DE ARGAMASSA. FORNECIMENTO</v>
      </c>
      <c r="C8137" s="749" t="s">
        <v>22518</v>
      </c>
      <c r="D8137" s="749" t="s">
        <v>22509</v>
      </c>
      <c r="E8137" s="749" t="s">
        <v>13192</v>
      </c>
      <c r="I8137" s="749" t="s">
        <v>236</v>
      </c>
      <c r="J8137" s="749" t="n">
        <v>312.4</v>
      </c>
    </row>
    <row collapsed="false" customFormat="false" customHeight="true" hidden="true" ht="12.75" outlineLevel="0" r="8138">
      <c r="A8138" s="749" t="s">
        <v>22534</v>
      </c>
      <c r="B8138" s="749" t="str">
        <f aca="false">C8138&amp;D8138&amp;E8138&amp;F8138&amp;G8138&amp;H8138</f>
        <v>TUBO DE CONCRETO ARMADO, CLASSE PA-2,PARA GALERIAS DE AGUASPLUVIAIS,COM DIAMETRO DE 1200MM,JUNTA DE ARGAMASSA. FORNECIMENTO</v>
      </c>
      <c r="C8138" s="749" t="s">
        <v>22518</v>
      </c>
      <c r="D8138" s="749" t="s">
        <v>22512</v>
      </c>
      <c r="E8138" s="749" t="s">
        <v>13192</v>
      </c>
      <c r="I8138" s="749" t="s">
        <v>236</v>
      </c>
      <c r="J8138" s="749" t="n">
        <v>545.5</v>
      </c>
    </row>
    <row collapsed="false" customFormat="false" customHeight="true" hidden="true" ht="12.75" outlineLevel="0" r="8139">
      <c r="A8139" s="749" t="s">
        <v>22535</v>
      </c>
      <c r="B8139" s="749" t="str">
        <f aca="false">C8139&amp;D8139&amp;E8139&amp;F8139&amp;G8139&amp;H8139</f>
        <v>TUBO DE CONCRETO ARMADO, CLASSE PA-2,PARA GALERIAS DE AGUASPLUVIAIS,COM DIAMETRO DE 1200MM,JUNTA DE ARGAMASSA. FORNECIMENTO</v>
      </c>
      <c r="C8139" s="749" t="s">
        <v>22518</v>
      </c>
      <c r="D8139" s="749" t="s">
        <v>22512</v>
      </c>
      <c r="E8139" s="749" t="s">
        <v>13192</v>
      </c>
      <c r="I8139" s="749" t="s">
        <v>236</v>
      </c>
      <c r="J8139" s="749" t="n">
        <v>545.5</v>
      </c>
    </row>
    <row collapsed="false" customFormat="false" customHeight="true" hidden="true" ht="12.75" outlineLevel="0" r="8140">
      <c r="A8140" s="749" t="s">
        <v>22536</v>
      </c>
      <c r="B8140" s="749" t="str">
        <f aca="false">C8140&amp;D8140&amp;E8140&amp;F8140&amp;G8140&amp;H8140</f>
        <v>TUBO DE CONCRETO ARMADO, CLASSE PA-2,PARA GALERIAS DE AGUASPLUVIAIS,COM DIAMETRO DE 1500MM,JUNTA DE ARGAMASSA. FORNECIMENTO</v>
      </c>
      <c r="C8140" s="749" t="s">
        <v>22518</v>
      </c>
      <c r="D8140" s="749" t="s">
        <v>22515</v>
      </c>
      <c r="E8140" s="749" t="s">
        <v>13192</v>
      </c>
      <c r="I8140" s="749" t="s">
        <v>236</v>
      </c>
      <c r="J8140" s="749" t="n">
        <v>711.7</v>
      </c>
    </row>
    <row collapsed="false" customFormat="false" customHeight="true" hidden="true" ht="12.75" outlineLevel="0" r="8141">
      <c r="A8141" s="749" t="s">
        <v>22537</v>
      </c>
      <c r="B8141" s="749" t="str">
        <f aca="false">C8141&amp;D8141&amp;E8141&amp;F8141&amp;G8141&amp;H8141</f>
        <v>TUBO DE CONCRETO ARMADO, CLASSE PA-2,PARA GALERIAS DE AGUASPLUVIAIS,COM DIAMETRO DE 1500MM,JUNTA DE ARGAMASSA. FORNECIMENTO</v>
      </c>
      <c r="C8141" s="749" t="s">
        <v>22518</v>
      </c>
      <c r="D8141" s="749" t="s">
        <v>22515</v>
      </c>
      <c r="E8141" s="749" t="s">
        <v>13192</v>
      </c>
      <c r="I8141" s="749" t="s">
        <v>236</v>
      </c>
      <c r="J8141" s="749" t="n">
        <v>711.7</v>
      </c>
    </row>
    <row collapsed="false" customFormat="false" customHeight="true" hidden="true" ht="12.75" outlineLevel="0" r="8142">
      <c r="A8142" s="749" t="s">
        <v>22538</v>
      </c>
      <c r="B8142" s="749" t="str">
        <f aca="false">C8142&amp;D8142&amp;E8142&amp;F8142&amp;G8142&amp;H8142</f>
        <v>TUBO DE CONCRETO ARMADO, CLASSE PA-3,PARA GALERIAS DE AGUASPLUVIAIS,COM DIAMETRO DE  300MM,JUNTA DE ARGAMASSA. FORNECIMENTO</v>
      </c>
      <c r="C8142" s="749" t="s">
        <v>22539</v>
      </c>
      <c r="D8142" s="749" t="s">
        <v>22488</v>
      </c>
      <c r="E8142" s="749" t="s">
        <v>13192</v>
      </c>
      <c r="I8142" s="749" t="s">
        <v>236</v>
      </c>
      <c r="J8142" s="749" t="n">
        <v>77</v>
      </c>
    </row>
    <row collapsed="false" customFormat="false" customHeight="true" hidden="true" ht="12.75" outlineLevel="0" r="8143">
      <c r="A8143" s="749" t="s">
        <v>22540</v>
      </c>
      <c r="B8143" s="749" t="str">
        <f aca="false">C8143&amp;D8143&amp;E8143&amp;F8143&amp;G8143&amp;H8143</f>
        <v>TUBO DE CONCRETO ARMADO, CLASSE PA-3,PARA GALERIAS DE AGUASPLUVIAIS,COM DIAMETRO DE  300MM,JUNTA DE ARGAMASSA. FORNECIMENTO</v>
      </c>
      <c r="C8143" s="749" t="s">
        <v>22539</v>
      </c>
      <c r="D8143" s="749" t="s">
        <v>22488</v>
      </c>
      <c r="E8143" s="749" t="s">
        <v>13192</v>
      </c>
      <c r="I8143" s="749" t="s">
        <v>236</v>
      </c>
      <c r="J8143" s="749" t="n">
        <v>77</v>
      </c>
    </row>
    <row collapsed="false" customFormat="false" customHeight="true" hidden="true" ht="12.75" outlineLevel="0" r="8144">
      <c r="A8144" s="749" t="s">
        <v>22541</v>
      </c>
      <c r="B8144" s="749" t="str">
        <f aca="false">C8144&amp;D8144&amp;E8144&amp;F8144&amp;G8144&amp;H8144</f>
        <v>TUBO DE CONCRETO ARMADO, CLASSE PA-3,PARA GALERIAS DE AGUASPLUVIAIS,COM DIAMETRO DE  400MM,JUNTA DE ARGAMASSA. FORNECIMENTO</v>
      </c>
      <c r="C8144" s="749" t="s">
        <v>22539</v>
      </c>
      <c r="D8144" s="749" t="s">
        <v>22491</v>
      </c>
      <c r="E8144" s="749" t="s">
        <v>13192</v>
      </c>
      <c r="I8144" s="749" t="s">
        <v>236</v>
      </c>
      <c r="J8144" s="749" t="n">
        <v>82.5</v>
      </c>
    </row>
    <row collapsed="false" customFormat="false" customHeight="true" hidden="true" ht="12.75" outlineLevel="0" r="8145">
      <c r="A8145" s="749" t="s">
        <v>22542</v>
      </c>
      <c r="B8145" s="749" t="str">
        <f aca="false">C8145&amp;D8145&amp;E8145&amp;F8145&amp;G8145&amp;H8145</f>
        <v>TUBO DE CONCRETO ARMADO, CLASSE PA-3,PARA GALERIAS DE AGUASPLUVIAIS,COM DIAMETRO DE  400MM,JUNTA DE ARGAMASSA. FORNECIMENTO</v>
      </c>
      <c r="C8145" s="749" t="s">
        <v>22539</v>
      </c>
      <c r="D8145" s="749" t="s">
        <v>22491</v>
      </c>
      <c r="E8145" s="749" t="s">
        <v>13192</v>
      </c>
      <c r="I8145" s="749" t="s">
        <v>236</v>
      </c>
      <c r="J8145" s="749" t="n">
        <v>82.5</v>
      </c>
    </row>
    <row collapsed="false" customFormat="false" customHeight="true" hidden="true" ht="12.75" outlineLevel="0" r="8146">
      <c r="A8146" s="749" t="s">
        <v>22543</v>
      </c>
      <c r="B8146" s="749" t="str">
        <f aca="false">C8146&amp;D8146&amp;E8146&amp;F8146&amp;G8146&amp;H8146</f>
        <v>TUBO DE CONCRETO ARMADO, CLASSE PA-3,PARA GALERIAS DE AGUASPLUVIAIS,COM DIAMETRO DE  500MM,JUNTA DE ARGAMASSA. FORNECIMENTO</v>
      </c>
      <c r="C8146" s="749" t="s">
        <v>22539</v>
      </c>
      <c r="D8146" s="749" t="s">
        <v>22494</v>
      </c>
      <c r="E8146" s="749" t="s">
        <v>13192</v>
      </c>
      <c r="I8146" s="749" t="s">
        <v>236</v>
      </c>
      <c r="J8146" s="749" t="n">
        <v>115.5</v>
      </c>
    </row>
    <row collapsed="false" customFormat="false" customHeight="true" hidden="true" ht="12.75" outlineLevel="0" r="8147">
      <c r="A8147" s="749" t="s">
        <v>22544</v>
      </c>
      <c r="B8147" s="749" t="str">
        <f aca="false">C8147&amp;D8147&amp;E8147&amp;F8147&amp;G8147&amp;H8147</f>
        <v>TUBO DE CONCRETO ARMADO, CLASSE PA-3,PARA GALERIAS DE AGUASPLUVIAIS,COM DIAMETRO DE  500MM,JUNTA DE ARGAMASSA. FORNECIMENTO</v>
      </c>
      <c r="C8147" s="749" t="s">
        <v>22539</v>
      </c>
      <c r="D8147" s="749" t="s">
        <v>22494</v>
      </c>
      <c r="E8147" s="749" t="s">
        <v>13192</v>
      </c>
      <c r="I8147" s="749" t="s">
        <v>236</v>
      </c>
      <c r="J8147" s="749" t="n">
        <v>115.5</v>
      </c>
    </row>
    <row collapsed="false" customFormat="false" customHeight="true" hidden="true" ht="12.75" outlineLevel="0" r="8148">
      <c r="A8148" s="749" t="s">
        <v>22545</v>
      </c>
      <c r="B8148" s="749" t="str">
        <f aca="false">C8148&amp;D8148&amp;E8148&amp;F8148&amp;G8148&amp;H8148</f>
        <v>TUBO DE CONCRETO ARMADO, CLASSE PA-3,PARA GALERIAS DE AGUASPLUVIAIS,COM DIAMETRO DE  600MM,JUNTA DE ARGAMASSA. FORNECIMENTO</v>
      </c>
      <c r="C8148" s="749" t="s">
        <v>22539</v>
      </c>
      <c r="D8148" s="749" t="s">
        <v>22497</v>
      </c>
      <c r="E8148" s="749" t="s">
        <v>13192</v>
      </c>
      <c r="I8148" s="749" t="s">
        <v>236</v>
      </c>
      <c r="J8148" s="749" t="n">
        <v>152.9</v>
      </c>
    </row>
    <row collapsed="false" customFormat="false" customHeight="true" hidden="true" ht="12.75" outlineLevel="0" r="8149">
      <c r="A8149" s="749" t="s">
        <v>22546</v>
      </c>
      <c r="B8149" s="749" t="str">
        <f aca="false">C8149&amp;D8149&amp;E8149&amp;F8149&amp;G8149&amp;H8149</f>
        <v>TUBO DE CONCRETO ARMADO, CLASSE PA-3,PARA GALERIAS DE AGUASPLUVIAIS,COM DIAMETRO DE  600MM,JUNTA DE ARGAMASSA. FORNECIMENTO</v>
      </c>
      <c r="C8149" s="749" t="s">
        <v>22539</v>
      </c>
      <c r="D8149" s="749" t="s">
        <v>22497</v>
      </c>
      <c r="E8149" s="749" t="s">
        <v>13192</v>
      </c>
      <c r="I8149" s="749" t="s">
        <v>236</v>
      </c>
      <c r="J8149" s="749" t="n">
        <v>152.9</v>
      </c>
    </row>
    <row collapsed="false" customFormat="false" customHeight="true" hidden="true" ht="12.75" outlineLevel="0" r="8150">
      <c r="A8150" s="749" t="s">
        <v>22547</v>
      </c>
      <c r="B8150" s="749" t="str">
        <f aca="false">C8150&amp;D8150&amp;E8150&amp;F8150&amp;G8150&amp;H8150</f>
        <v>TUBO DE CONCRETO ARMADO, CLASSE PA-3,PARA GALERIAS DE AGUASPLUVIAIS,COM DIAMETRO DE  700MM,JUNTA DE ARGAMASSA. FORNECIMENTO</v>
      </c>
      <c r="C8150" s="749" t="s">
        <v>22539</v>
      </c>
      <c r="D8150" s="749" t="s">
        <v>22500</v>
      </c>
      <c r="E8150" s="749" t="s">
        <v>13192</v>
      </c>
      <c r="I8150" s="749" t="s">
        <v>236</v>
      </c>
      <c r="J8150" s="749" t="n">
        <v>245.3</v>
      </c>
    </row>
    <row collapsed="false" customFormat="false" customHeight="true" hidden="true" ht="12.75" outlineLevel="0" r="8151">
      <c r="A8151" s="749" t="s">
        <v>22548</v>
      </c>
      <c r="B8151" s="749" t="str">
        <f aca="false">C8151&amp;D8151&amp;E8151&amp;F8151&amp;G8151&amp;H8151</f>
        <v>TUBO DE CONCRETO ARMADO, CLASSE PA-3,PARA GALERIAS DE AGUASPLUVIAIS,COM DIAMETRO DE  700MM,JUNTA DE ARGAMASSA. FORNECIMENTO</v>
      </c>
      <c r="C8151" s="749" t="s">
        <v>22539</v>
      </c>
      <c r="D8151" s="749" t="s">
        <v>22500</v>
      </c>
      <c r="E8151" s="749" t="s">
        <v>13192</v>
      </c>
      <c r="I8151" s="749" t="s">
        <v>236</v>
      </c>
      <c r="J8151" s="749" t="n">
        <v>245.3</v>
      </c>
    </row>
    <row collapsed="false" customFormat="false" customHeight="true" hidden="true" ht="12.75" outlineLevel="0" r="8152">
      <c r="A8152" s="749" t="s">
        <v>22549</v>
      </c>
      <c r="B8152" s="749" t="str">
        <f aca="false">C8152&amp;D8152&amp;E8152&amp;F8152&amp;G8152&amp;H8152</f>
        <v>TUBO DE CONCRETO ARMADO, CLASSE PA-3,PARA GALERIAS DE AGUASPLUVIAIS,COM DIAMETRO DE  800MM,JUNTA DE ARGAMASSA. FORNECIMENTO</v>
      </c>
      <c r="C8152" s="749" t="s">
        <v>22539</v>
      </c>
      <c r="D8152" s="749" t="s">
        <v>22503</v>
      </c>
      <c r="E8152" s="749" t="s">
        <v>13192</v>
      </c>
      <c r="I8152" s="749" t="s">
        <v>236</v>
      </c>
      <c r="J8152" s="749" t="n">
        <v>255.2</v>
      </c>
    </row>
    <row collapsed="false" customFormat="false" customHeight="true" hidden="true" ht="12.75" outlineLevel="0" r="8153">
      <c r="A8153" s="749" t="s">
        <v>22550</v>
      </c>
      <c r="B8153" s="749" t="str">
        <f aca="false">C8153&amp;D8153&amp;E8153&amp;F8153&amp;G8153&amp;H8153</f>
        <v>TUBO DE CONCRETO ARMADO, CLASSE PA-3,PARA GALERIAS DE AGUASPLUVIAIS,COM DIAMETRO DE  800MM,JUNTA DE ARGAMASSA. FORNECIMENTO</v>
      </c>
      <c r="C8153" s="749" t="s">
        <v>22539</v>
      </c>
      <c r="D8153" s="749" t="s">
        <v>22503</v>
      </c>
      <c r="E8153" s="749" t="s">
        <v>13192</v>
      </c>
      <c r="I8153" s="749" t="s">
        <v>236</v>
      </c>
      <c r="J8153" s="749" t="n">
        <v>255.2</v>
      </c>
    </row>
    <row collapsed="false" customFormat="false" customHeight="true" hidden="true" ht="12.75" outlineLevel="0" r="8154">
      <c r="A8154" s="749" t="s">
        <v>22551</v>
      </c>
      <c r="B8154" s="749" t="str">
        <f aca="false">C8154&amp;D8154&amp;E8154&amp;F8154&amp;G8154&amp;H8154</f>
        <v>TUBO DE CONCRETO ARMADO, CLASSE PA-3,PARA GALERIAS DE AGUASPLUVIAIS,COM DIAMETRO DE  900MM,JUNTA DE ARGAMASSA. FORNECIMENTO</v>
      </c>
      <c r="C8154" s="749" t="s">
        <v>22539</v>
      </c>
      <c r="D8154" s="749" t="s">
        <v>22506</v>
      </c>
      <c r="E8154" s="749" t="s">
        <v>13192</v>
      </c>
      <c r="I8154" s="749" t="s">
        <v>236</v>
      </c>
      <c r="J8154" s="749" t="n">
        <v>364.1</v>
      </c>
    </row>
    <row collapsed="false" customFormat="false" customHeight="true" hidden="true" ht="12.75" outlineLevel="0" r="8155">
      <c r="A8155" s="749" t="s">
        <v>22552</v>
      </c>
      <c r="B8155" s="749" t="str">
        <f aca="false">C8155&amp;D8155&amp;E8155&amp;F8155&amp;G8155&amp;H8155</f>
        <v>TUBO DE CONCRETO ARMADO, CLASSE PA-3,PARA GALERIAS DE AGUASPLUVIAIS,COM DIAMETRO DE  900MM,JUNTA DE ARGAMASSA. FORNECIMENTO</v>
      </c>
      <c r="C8155" s="749" t="s">
        <v>22539</v>
      </c>
      <c r="D8155" s="749" t="s">
        <v>22506</v>
      </c>
      <c r="E8155" s="749" t="s">
        <v>13192</v>
      </c>
      <c r="I8155" s="749" t="s">
        <v>236</v>
      </c>
      <c r="J8155" s="749" t="n">
        <v>364.1</v>
      </c>
    </row>
    <row collapsed="false" customFormat="false" customHeight="true" hidden="true" ht="12.75" outlineLevel="0" r="8156">
      <c r="A8156" s="749" t="s">
        <v>22553</v>
      </c>
      <c r="B8156" s="749" t="str">
        <f aca="false">C8156&amp;D8156&amp;E8156&amp;F8156&amp;G8156&amp;H8156</f>
        <v>TUBO DE CONCRETO ARMADO, CLASSE PA-3,PARA GALERIAS DE AGUASPLUVIAIS,COM DIAMETRO DE 1000MM,JUNTA DE ARGAMASSA. FORNECIMENTO</v>
      </c>
      <c r="C8156" s="749" t="s">
        <v>22539</v>
      </c>
      <c r="D8156" s="749" t="s">
        <v>22509</v>
      </c>
      <c r="E8156" s="749" t="s">
        <v>13192</v>
      </c>
      <c r="I8156" s="749" t="s">
        <v>236</v>
      </c>
      <c r="J8156" s="749" t="n">
        <v>398.2</v>
      </c>
    </row>
    <row collapsed="false" customFormat="false" customHeight="true" hidden="true" ht="12.75" outlineLevel="0" r="8157">
      <c r="A8157" s="749" t="s">
        <v>22554</v>
      </c>
      <c r="B8157" s="749" t="str">
        <f aca="false">C8157&amp;D8157&amp;E8157&amp;F8157&amp;G8157&amp;H8157</f>
        <v>TUBO DE CONCRETO ARMADO, CLASSE PA-3,PARA GALERIAS DE AGUASPLUVIAIS,COM DIAMETRO DE 1000MM,JUNTA DE ARGAMASSA. FORNECIMENTO</v>
      </c>
      <c r="C8157" s="749" t="s">
        <v>22539</v>
      </c>
      <c r="D8157" s="749" t="s">
        <v>22509</v>
      </c>
      <c r="E8157" s="749" t="s">
        <v>13192</v>
      </c>
      <c r="I8157" s="749" t="s">
        <v>236</v>
      </c>
      <c r="J8157" s="749" t="n">
        <v>398.2</v>
      </c>
    </row>
    <row collapsed="false" customFormat="false" customHeight="true" hidden="true" ht="12.75" outlineLevel="0" r="8158">
      <c r="A8158" s="749" t="s">
        <v>22555</v>
      </c>
      <c r="B8158" s="749" t="str">
        <f aca="false">C8158&amp;D8158&amp;E8158&amp;F8158&amp;G8158&amp;H8158</f>
        <v>TUBO DE CONCRETO ARMADO, CLASSE PA-3,PARA GALERIAS DE AGUASPLUVIAIS,COM DIAMETRO DE 1200MM,JUNTA DE ARGAMASSA. FORNECIMENTO</v>
      </c>
      <c r="C8158" s="749" t="s">
        <v>22539</v>
      </c>
      <c r="D8158" s="749" t="s">
        <v>22512</v>
      </c>
      <c r="E8158" s="749" t="s">
        <v>13192</v>
      </c>
      <c r="I8158" s="749" t="s">
        <v>236</v>
      </c>
      <c r="J8158" s="749" t="n">
        <v>610.5</v>
      </c>
    </row>
    <row collapsed="false" customFormat="false" customHeight="true" hidden="true" ht="12.75" outlineLevel="0" r="8159">
      <c r="A8159" s="749" t="s">
        <v>22556</v>
      </c>
      <c r="B8159" s="749" t="str">
        <f aca="false">C8159&amp;D8159&amp;E8159&amp;F8159&amp;G8159&amp;H8159</f>
        <v>TUBO DE CONCRETO ARMADO, CLASSE PA-3,PARA GALERIAS DE AGUASPLUVIAIS,COM DIAMETRO DE 1200MM,JUNTA DE ARGAMASSA. FORNECIMENTO</v>
      </c>
      <c r="C8159" s="749" t="s">
        <v>22539</v>
      </c>
      <c r="D8159" s="749" t="s">
        <v>22512</v>
      </c>
      <c r="E8159" s="749" t="s">
        <v>13192</v>
      </c>
      <c r="I8159" s="749" t="s">
        <v>236</v>
      </c>
      <c r="J8159" s="749" t="n">
        <v>610.5</v>
      </c>
    </row>
    <row collapsed="false" customFormat="false" customHeight="true" hidden="true" ht="12.75" outlineLevel="0" r="8160">
      <c r="A8160" s="749" t="s">
        <v>22557</v>
      </c>
      <c r="B8160" s="749" t="str">
        <f aca="false">C8160&amp;D8160&amp;E8160&amp;F8160&amp;G8160&amp;H8160</f>
        <v>TUBO DE CONCRETO ARMADO, CLASSE PA-3,PARA GALERIAS DE AGUASPLUVIAIS,COM DIAMETRO DE 1500MM,JUNTA DE ARGAMASSA. FORNECIMENTO</v>
      </c>
      <c r="C8160" s="749" t="s">
        <v>22539</v>
      </c>
      <c r="D8160" s="749" t="s">
        <v>22515</v>
      </c>
      <c r="E8160" s="749" t="s">
        <v>13192</v>
      </c>
      <c r="I8160" s="749" t="s">
        <v>236</v>
      </c>
      <c r="J8160" s="749" t="n">
        <v>823.5</v>
      </c>
    </row>
    <row collapsed="false" customFormat="false" customHeight="true" hidden="true" ht="12.75" outlineLevel="0" r="8161">
      <c r="A8161" s="749" t="s">
        <v>22558</v>
      </c>
      <c r="B8161" s="749" t="str">
        <f aca="false">C8161&amp;D8161&amp;E8161&amp;F8161&amp;G8161&amp;H8161</f>
        <v>TUBO DE CONCRETO ARMADO, CLASSE PA-3,PARA GALERIAS DE AGUASPLUVIAIS,COM DIAMETRO DE 1500MM,JUNTA DE ARGAMASSA. FORNECIMENTO</v>
      </c>
      <c r="C8161" s="749" t="s">
        <v>22539</v>
      </c>
      <c r="D8161" s="749" t="s">
        <v>22515</v>
      </c>
      <c r="E8161" s="749" t="s">
        <v>13192</v>
      </c>
      <c r="I8161" s="749" t="s">
        <v>236</v>
      </c>
      <c r="J8161" s="749" t="n">
        <v>823.5</v>
      </c>
    </row>
    <row collapsed="false" customFormat="false" customHeight="true" hidden="true" ht="12.75" outlineLevel="0" r="8162">
      <c r="A8162" s="749" t="s">
        <v>22559</v>
      </c>
      <c r="B8162" s="749" t="str">
        <f aca="false">C8162&amp;D8162&amp;E8162&amp;F8162&amp;G8162&amp;H8162</f>
        <v>TUBO DE CONCRETO ARMADO, CLASSE PA-4,PARA GALERIAS DE AGUASPLUVIAIS, COM DIAMETRO DE 300MM, JUNTA DE ARGAMASSA. FORNECIMENTO</v>
      </c>
      <c r="C8162" s="749" t="s">
        <v>22560</v>
      </c>
      <c r="D8162" s="749" t="s">
        <v>22561</v>
      </c>
      <c r="E8162" s="749" t="s">
        <v>17187</v>
      </c>
      <c r="I8162" s="749" t="s">
        <v>236</v>
      </c>
      <c r="J8162" s="749" t="n">
        <v>88</v>
      </c>
    </row>
    <row collapsed="false" customFormat="false" customHeight="true" hidden="true" ht="12.75" outlineLevel="0" r="8163">
      <c r="A8163" s="749" t="s">
        <v>22562</v>
      </c>
      <c r="B8163" s="749" t="str">
        <f aca="false">C8163&amp;D8163&amp;E8163&amp;F8163&amp;G8163&amp;H8163</f>
        <v>TUBO DE CONCRETO ARMADO, CLASSE PA-4,PARA GALERIAS DE AGUASPLUVIAIS, COM DIAMETRO DE 300MM, JUNTA DE ARGAMASSA. FORNECIMENTO</v>
      </c>
      <c r="C8163" s="749" t="s">
        <v>22560</v>
      </c>
      <c r="D8163" s="749" t="s">
        <v>22561</v>
      </c>
      <c r="E8163" s="749" t="s">
        <v>17187</v>
      </c>
      <c r="I8163" s="749" t="s">
        <v>236</v>
      </c>
      <c r="J8163" s="749" t="n">
        <v>88</v>
      </c>
    </row>
    <row collapsed="false" customFormat="false" customHeight="true" hidden="true" ht="12.75" outlineLevel="0" r="8164">
      <c r="A8164" s="749" t="s">
        <v>22563</v>
      </c>
      <c r="B8164" s="749" t="str">
        <f aca="false">C8164&amp;D8164&amp;E8164&amp;F8164&amp;G8164&amp;H8164</f>
        <v>TUBO DE CONCRETO ARMADO, CLASSE PA-4,PARA GALERIAS DE AGUASPLUVIAIS,COM DIAMETRO DE 400MM,JUNTA DE ARGAMASSA. FORNECIMENTO</v>
      </c>
      <c r="C8164" s="749" t="s">
        <v>22560</v>
      </c>
      <c r="D8164" s="749" t="s">
        <v>22564</v>
      </c>
      <c r="E8164" s="749" t="s">
        <v>12120</v>
      </c>
      <c r="I8164" s="749" t="s">
        <v>236</v>
      </c>
      <c r="J8164" s="749" t="n">
        <v>93.5</v>
      </c>
    </row>
    <row collapsed="false" customFormat="false" customHeight="true" hidden="true" ht="12.75" outlineLevel="0" r="8165">
      <c r="A8165" s="749" t="s">
        <v>22565</v>
      </c>
      <c r="B8165" s="749" t="str">
        <f aca="false">C8165&amp;D8165&amp;E8165&amp;F8165&amp;G8165&amp;H8165</f>
        <v>TUBO DE CONCRETO ARMADO, CLASSE PA-4,PARA GALERIAS DE AGUASPLUVIAIS,COM DIAMETRO DE 400MM,JUNTA DE ARGAMASSA. FORNECIMENTO</v>
      </c>
      <c r="C8165" s="749" t="s">
        <v>22560</v>
      </c>
      <c r="D8165" s="749" t="s">
        <v>22564</v>
      </c>
      <c r="E8165" s="749" t="s">
        <v>12120</v>
      </c>
      <c r="I8165" s="749" t="s">
        <v>236</v>
      </c>
      <c r="J8165" s="749" t="n">
        <v>93.5</v>
      </c>
    </row>
    <row collapsed="false" customFormat="false" customHeight="true" hidden="true" ht="12.75" outlineLevel="0" r="8166">
      <c r="A8166" s="749" t="s">
        <v>22566</v>
      </c>
      <c r="B8166" s="749" t="str">
        <f aca="false">C8166&amp;D8166&amp;E8166&amp;F8166&amp;G8166&amp;H8166</f>
        <v>TUBO DE CONCRETO ARMADO, CLASSE PA-4,PARA GALERIAS DE AGUASPLUVIAIS,COM DIAMETRO DE  500MM,JUNTA DE ARGAMASSA. FORNECIMENTO</v>
      </c>
      <c r="C8166" s="749" t="s">
        <v>22560</v>
      </c>
      <c r="D8166" s="749" t="s">
        <v>22494</v>
      </c>
      <c r="E8166" s="749" t="s">
        <v>13192</v>
      </c>
      <c r="I8166" s="749" t="s">
        <v>236</v>
      </c>
      <c r="J8166" s="749" t="n">
        <v>112.36</v>
      </c>
    </row>
    <row collapsed="false" customFormat="false" customHeight="true" hidden="true" ht="12.75" outlineLevel="0" r="8167">
      <c r="A8167" s="749" t="s">
        <v>22567</v>
      </c>
      <c r="B8167" s="749" t="str">
        <f aca="false">C8167&amp;D8167&amp;E8167&amp;F8167&amp;G8167&amp;H8167</f>
        <v>TUBO DE CONCRETO ARMADO, CLASSE PA-4,PARA GALERIAS DE AGUASPLUVIAIS,COM DIAMETRO DE  500MM,JUNTA DE ARGAMASSA. FORNECIMENTO</v>
      </c>
      <c r="C8167" s="749" t="s">
        <v>22560</v>
      </c>
      <c r="D8167" s="749" t="s">
        <v>22494</v>
      </c>
      <c r="E8167" s="749" t="s">
        <v>13192</v>
      </c>
      <c r="I8167" s="749" t="s">
        <v>236</v>
      </c>
      <c r="J8167" s="749" t="n">
        <v>112.36</v>
      </c>
    </row>
    <row collapsed="false" customFormat="false" customHeight="true" hidden="true" ht="12.75" outlineLevel="0" r="8168">
      <c r="A8168" s="749" t="s">
        <v>22568</v>
      </c>
      <c r="B8168" s="749" t="str">
        <f aca="false">C8168&amp;D8168&amp;E8168&amp;F8168&amp;G8168&amp;H8168</f>
        <v>TUBO DE CONCRETO ARMADO, CLASSE PA-4,PARA GALERIAS DE AGUASPLUVIAIS,COM DIAMETRO DE  600MM,JUNTA DE ARGAMASSA. FORNECIMENTO</v>
      </c>
      <c r="C8168" s="749" t="s">
        <v>22560</v>
      </c>
      <c r="D8168" s="749" t="s">
        <v>22497</v>
      </c>
      <c r="E8168" s="749" t="s">
        <v>13192</v>
      </c>
      <c r="I8168" s="749" t="s">
        <v>236</v>
      </c>
      <c r="J8168" s="749" t="n">
        <v>153.83</v>
      </c>
    </row>
    <row collapsed="false" customFormat="false" customHeight="true" hidden="true" ht="12.75" outlineLevel="0" r="8169">
      <c r="A8169" s="749" t="s">
        <v>22569</v>
      </c>
      <c r="B8169" s="749" t="str">
        <f aca="false">C8169&amp;D8169&amp;E8169&amp;F8169&amp;G8169&amp;H8169</f>
        <v>TUBO DE CONCRETO ARMADO, CLASSE PA-4,PARA GALERIAS DE AGUASPLUVIAIS,COM DIAMETRO DE  600MM,JUNTA DE ARGAMASSA. FORNECIMENTO</v>
      </c>
      <c r="C8169" s="749" t="s">
        <v>22560</v>
      </c>
      <c r="D8169" s="749" t="s">
        <v>22497</v>
      </c>
      <c r="E8169" s="749" t="s">
        <v>13192</v>
      </c>
      <c r="I8169" s="749" t="s">
        <v>236</v>
      </c>
      <c r="J8169" s="749" t="n">
        <v>153.83</v>
      </c>
    </row>
    <row collapsed="false" customFormat="false" customHeight="true" hidden="true" ht="12.75" outlineLevel="0" r="8170">
      <c r="A8170" s="749" t="s">
        <v>22570</v>
      </c>
      <c r="B8170" s="749" t="str">
        <f aca="false">C8170&amp;D8170&amp;E8170&amp;F8170&amp;G8170&amp;H8170</f>
        <v>TUBO DE CONCRETO ARMADO, CLASSE PA-4,PARA GALERIAS DE AGUASPLUVIAIS,COM DIAMETRO DE 700MM,JUNTA DE ARGAMASSA.FORNECIMENTO</v>
      </c>
      <c r="C8170" s="749" t="s">
        <v>22560</v>
      </c>
      <c r="D8170" s="749" t="s">
        <v>22571</v>
      </c>
      <c r="E8170" s="749" t="s">
        <v>12104</v>
      </c>
      <c r="I8170" s="749" t="s">
        <v>236</v>
      </c>
      <c r="J8170" s="749" t="n">
        <v>280.5</v>
      </c>
    </row>
    <row collapsed="false" customFormat="false" customHeight="true" hidden="true" ht="12.75" outlineLevel="0" r="8171">
      <c r="A8171" s="749" t="s">
        <v>22572</v>
      </c>
      <c r="B8171" s="749" t="str">
        <f aca="false">C8171&amp;D8171&amp;E8171&amp;F8171&amp;G8171&amp;H8171</f>
        <v>TUBO DE CONCRETO ARMADO, CLASSE PA-4,PARA GALERIAS DE AGUASPLUVIAIS,COM DIAMETRO DE 700MM,JUNTA DE ARGAMASSA.FORNECIMENTO</v>
      </c>
      <c r="C8171" s="749" t="s">
        <v>22560</v>
      </c>
      <c r="D8171" s="749" t="s">
        <v>22571</v>
      </c>
      <c r="E8171" s="749" t="s">
        <v>12104</v>
      </c>
      <c r="I8171" s="749" t="s">
        <v>236</v>
      </c>
      <c r="J8171" s="749" t="n">
        <v>280.5</v>
      </c>
    </row>
    <row collapsed="false" customFormat="false" customHeight="true" hidden="true" ht="12.75" outlineLevel="0" r="8172">
      <c r="A8172" s="749" t="s">
        <v>22573</v>
      </c>
      <c r="B8172" s="749" t="str">
        <f aca="false">C8172&amp;D8172&amp;E8172&amp;F8172&amp;G8172&amp;H8172</f>
        <v>TUBO DE CONCRETO ARMADO, CLASSE PA-4,PARA GALERIAS DE AGUASPLUVIAIS,COM DIAMETRO DE  800MM,JUNTA DE ARGAMASSA. FORNECIMENTO</v>
      </c>
      <c r="C8172" s="749" t="s">
        <v>22560</v>
      </c>
      <c r="D8172" s="749" t="s">
        <v>22503</v>
      </c>
      <c r="E8172" s="749" t="s">
        <v>13192</v>
      </c>
      <c r="I8172" s="749" t="s">
        <v>236</v>
      </c>
      <c r="J8172" s="749" t="n">
        <v>281.93</v>
      </c>
    </row>
    <row collapsed="false" customFormat="false" customHeight="true" hidden="true" ht="12.75" outlineLevel="0" r="8173">
      <c r="A8173" s="749" t="s">
        <v>22574</v>
      </c>
      <c r="B8173" s="749" t="str">
        <f aca="false">C8173&amp;D8173&amp;E8173&amp;F8173&amp;G8173&amp;H8173</f>
        <v>TUBO DE CONCRETO ARMADO, CLASSE PA-4,PARA GALERIAS DE AGUASPLUVIAIS,COM DIAMETRO DE  800MM,JUNTA DE ARGAMASSA. FORNECIMENTO</v>
      </c>
      <c r="C8173" s="749" t="s">
        <v>22560</v>
      </c>
      <c r="D8173" s="749" t="s">
        <v>22503</v>
      </c>
      <c r="E8173" s="749" t="s">
        <v>13192</v>
      </c>
      <c r="I8173" s="749" t="s">
        <v>236</v>
      </c>
      <c r="J8173" s="749" t="n">
        <v>281.93</v>
      </c>
    </row>
    <row collapsed="false" customFormat="false" customHeight="true" hidden="true" ht="12.75" outlineLevel="0" r="8174">
      <c r="A8174" s="749" t="s">
        <v>22575</v>
      </c>
      <c r="B8174" s="749" t="str">
        <f aca="false">C8174&amp;D8174&amp;E8174&amp;F8174&amp;G8174&amp;H8174</f>
        <v>TUBO DE CONCRETO ARMADO, CLASSE PA-4,PARA GALERIAS DE AGUASPLUVIAIS,COM DIAMETRO DE  900MM,JUNTA DE ARGAMASSA. FORNECIMENTO</v>
      </c>
      <c r="C8174" s="749" t="s">
        <v>22560</v>
      </c>
      <c r="D8174" s="749" t="s">
        <v>22506</v>
      </c>
      <c r="E8174" s="749" t="s">
        <v>13192</v>
      </c>
      <c r="I8174" s="749" t="s">
        <v>236</v>
      </c>
      <c r="J8174" s="749" t="n">
        <v>415.8</v>
      </c>
    </row>
    <row collapsed="false" customFormat="false" customHeight="true" hidden="true" ht="12.75" outlineLevel="0" r="8175">
      <c r="A8175" s="749" t="s">
        <v>22576</v>
      </c>
      <c r="B8175" s="749" t="str">
        <f aca="false">C8175&amp;D8175&amp;E8175&amp;F8175&amp;G8175&amp;H8175</f>
        <v>TUBO DE CONCRETO ARMADO, CLASSE PA-4,PARA GALERIAS DE AGUASPLUVIAIS,COM DIAMETRO DE  900MM,JUNTA DE ARGAMASSA. FORNECIMENTO</v>
      </c>
      <c r="C8175" s="749" t="s">
        <v>22560</v>
      </c>
      <c r="D8175" s="749" t="s">
        <v>22506</v>
      </c>
      <c r="E8175" s="749" t="s">
        <v>13192</v>
      </c>
      <c r="I8175" s="749" t="s">
        <v>236</v>
      </c>
      <c r="J8175" s="749" t="n">
        <v>415.8</v>
      </c>
    </row>
    <row collapsed="false" customFormat="false" customHeight="true" hidden="true" ht="12.75" outlineLevel="0" r="8176">
      <c r="A8176" s="749" t="s">
        <v>22577</v>
      </c>
      <c r="B8176" s="749" t="str">
        <f aca="false">C8176&amp;D8176&amp;E8176&amp;F8176&amp;G8176&amp;H8176</f>
        <v>TUBO DE CONCRETO ARMADO, CLASSE PA-4,PARA GALERIAS DE AGUASPLUVIAIS,COM DIAMETRO DE 1000MM,JUNTA DE ARGAMASSA. FORNECIMENTO</v>
      </c>
      <c r="C8176" s="749" t="s">
        <v>22560</v>
      </c>
      <c r="D8176" s="749" t="s">
        <v>22509</v>
      </c>
      <c r="E8176" s="749" t="s">
        <v>13192</v>
      </c>
      <c r="I8176" s="749" t="s">
        <v>236</v>
      </c>
      <c r="J8176" s="749" t="n">
        <v>454.3</v>
      </c>
    </row>
    <row collapsed="false" customFormat="false" customHeight="true" hidden="true" ht="12.75" outlineLevel="0" r="8177">
      <c r="A8177" s="749" t="s">
        <v>22578</v>
      </c>
      <c r="B8177" s="749" t="str">
        <f aca="false">C8177&amp;D8177&amp;E8177&amp;F8177&amp;G8177&amp;H8177</f>
        <v>TUBO DE CONCRETO ARMADO, CLASSE PA-4,PARA GALERIAS DE AGUASPLUVIAIS,COM DIAMETRO DE 1000MM,JUNTA DE ARGAMASSA. FORNECIMENTO</v>
      </c>
      <c r="C8177" s="749" t="s">
        <v>22560</v>
      </c>
      <c r="D8177" s="749" t="s">
        <v>22509</v>
      </c>
      <c r="E8177" s="749" t="s">
        <v>13192</v>
      </c>
      <c r="I8177" s="749" t="s">
        <v>236</v>
      </c>
      <c r="J8177" s="749" t="n">
        <v>454.3</v>
      </c>
    </row>
    <row collapsed="false" customFormat="false" customHeight="true" hidden="true" ht="12.75" outlineLevel="0" r="8178">
      <c r="A8178" s="749" t="s">
        <v>22579</v>
      </c>
      <c r="B8178" s="749" t="str">
        <f aca="false">C8178&amp;D8178&amp;E8178&amp;F8178&amp;G8178&amp;H8178</f>
        <v>TUBO DE CONCRETO ARMADO, CLASSE PA-4,PARA GALERIAS DE AGUASPLUVIAIS,COM DIAMETRO DE 1200MM,JUNTA DE ARGAMASSA. FORNECIMENTO</v>
      </c>
      <c r="C8178" s="749" t="s">
        <v>22560</v>
      </c>
      <c r="D8178" s="749" t="s">
        <v>22512</v>
      </c>
      <c r="E8178" s="749" t="s">
        <v>13192</v>
      </c>
      <c r="I8178" s="749" t="s">
        <v>236</v>
      </c>
      <c r="J8178" s="749" t="n">
        <v>697.4</v>
      </c>
    </row>
    <row collapsed="false" customFormat="false" customHeight="true" hidden="true" ht="12.75" outlineLevel="0" r="8179">
      <c r="A8179" s="749" t="s">
        <v>22580</v>
      </c>
      <c r="B8179" s="749" t="str">
        <f aca="false">C8179&amp;D8179&amp;E8179&amp;F8179&amp;G8179&amp;H8179</f>
        <v>TUBO DE CONCRETO ARMADO, CLASSE PA-4,PARA GALERIAS DE AGUASPLUVIAIS,COM DIAMETRO DE 1200MM,JUNTA DE ARGAMASSA. FORNECIMENTO</v>
      </c>
      <c r="C8179" s="749" t="s">
        <v>22560</v>
      </c>
      <c r="D8179" s="749" t="s">
        <v>22512</v>
      </c>
      <c r="E8179" s="749" t="s">
        <v>13192</v>
      </c>
      <c r="I8179" s="749" t="s">
        <v>236</v>
      </c>
      <c r="J8179" s="749" t="n">
        <v>697.4</v>
      </c>
    </row>
    <row collapsed="false" customFormat="false" customHeight="true" hidden="true" ht="12.75" outlineLevel="0" r="8180">
      <c r="A8180" s="749" t="s">
        <v>22581</v>
      </c>
      <c r="B8180" s="749" t="str">
        <f aca="false">C8180&amp;D8180&amp;E8180&amp;F8180&amp;G8180&amp;H8180</f>
        <v>TUBO DE CONCRETO ARMADO, CLASSE PA-4,PARA GALERIAS DE AGUASPLUVIAIS,COM DIAMETRO DE 1500MM,JUNTA DE ARGAMASSA. FORNECIMENTO</v>
      </c>
      <c r="C8180" s="749" t="s">
        <v>22560</v>
      </c>
      <c r="D8180" s="749" t="s">
        <v>22515</v>
      </c>
      <c r="E8180" s="749" t="s">
        <v>13192</v>
      </c>
      <c r="I8180" s="749" t="s">
        <v>236</v>
      </c>
      <c r="J8180" s="749" t="n">
        <v>867.5</v>
      </c>
    </row>
    <row collapsed="false" customFormat="false" customHeight="true" hidden="true" ht="12.75" outlineLevel="0" r="8181">
      <c r="A8181" s="749" t="s">
        <v>22582</v>
      </c>
      <c r="B8181" s="749" t="str">
        <f aca="false">C8181&amp;D8181&amp;E8181&amp;F8181&amp;G8181&amp;H8181</f>
        <v>TUBO DE CONCRETO ARMADO, CLASSE PA-4,PARA GALERIAS DE AGUASPLUVIAIS,COM DIAMETRO DE 1500MM,JUNTA DE ARGAMASSA. FORNECIMENTO</v>
      </c>
      <c r="C8181" s="749" t="s">
        <v>22560</v>
      </c>
      <c r="D8181" s="749" t="s">
        <v>22515</v>
      </c>
      <c r="E8181" s="749" t="s">
        <v>13192</v>
      </c>
      <c r="I8181" s="749" t="s">
        <v>236</v>
      </c>
      <c r="J8181" s="749" t="n">
        <v>867.5</v>
      </c>
    </row>
    <row collapsed="false" customFormat="false" customHeight="true" hidden="true" ht="12.75" outlineLevel="0" r="8182">
      <c r="A8182" s="749" t="s">
        <v>22583</v>
      </c>
      <c r="B8182" s="749" t="str">
        <f aca="false">C8182&amp;D8182&amp;E8182&amp;F8182&amp;G8182&amp;H8182</f>
        <v>TUBO PVC-PBA,CLASSE 15(EB-183),PARA ADUCAO E DISTRIBUICAO DE AGUAS,COM DIAMETRO NOMINAL DE 50MM, INCLUSIVE ANEL DE BORRACHA. FORNECIMENTO</v>
      </c>
      <c r="C8182" s="749" t="s">
        <v>22584</v>
      </c>
      <c r="D8182" s="749" t="s">
        <v>22585</v>
      </c>
      <c r="E8182" s="749" t="s">
        <v>22586</v>
      </c>
      <c r="I8182" s="749" t="s">
        <v>236</v>
      </c>
      <c r="J8182" s="749" t="n">
        <v>10.18</v>
      </c>
    </row>
    <row collapsed="false" customFormat="false" customHeight="true" hidden="true" ht="12.75" outlineLevel="0" r="8183">
      <c r="A8183" s="749" t="s">
        <v>22587</v>
      </c>
      <c r="B8183" s="749" t="str">
        <f aca="false">C8183&amp;D8183&amp;E8183&amp;F8183&amp;G8183&amp;H8183</f>
        <v>TUBO PVC-PBA,CLASSE 15(EB-183),PARA ADUCAO E DISTRIBUICAO DE AGUAS,COM DIAMETRO NOMINAL DE 50MM, INCLUSIVE ANEL DE BORRACHA. FORNECIMENTO</v>
      </c>
      <c r="C8183" s="749" t="s">
        <v>22584</v>
      </c>
      <c r="D8183" s="749" t="s">
        <v>22585</v>
      </c>
      <c r="E8183" s="749" t="s">
        <v>22586</v>
      </c>
      <c r="I8183" s="749" t="s">
        <v>236</v>
      </c>
      <c r="J8183" s="749" t="n">
        <v>10.18</v>
      </c>
    </row>
    <row collapsed="false" customFormat="false" customHeight="true" hidden="true" ht="12.75" outlineLevel="0" r="8184">
      <c r="A8184" s="749" t="s">
        <v>22588</v>
      </c>
      <c r="B8184" s="749" t="str">
        <f aca="false">C8184&amp;D8184&amp;E8184&amp;F8184&amp;G8184&amp;H8184</f>
        <v>TUBO PVC-PBA,CLASSE 15(EB-183),PARA ADUCAO E DISTRIBUICAO DE AGUAS,COM DIAMETRO NOMINAL DE 75MM, INCLUSIVE ANEL DE BORRACHA. FORNECIMENTO</v>
      </c>
      <c r="C8184" s="749" t="s">
        <v>22584</v>
      </c>
      <c r="D8184" s="749" t="s">
        <v>22589</v>
      </c>
      <c r="E8184" s="749" t="s">
        <v>22586</v>
      </c>
      <c r="I8184" s="749" t="s">
        <v>236</v>
      </c>
      <c r="J8184" s="749" t="n">
        <v>20.72</v>
      </c>
    </row>
    <row collapsed="false" customFormat="false" customHeight="true" hidden="true" ht="12.75" outlineLevel="0" r="8185">
      <c r="A8185" s="749" t="s">
        <v>22590</v>
      </c>
      <c r="B8185" s="749" t="str">
        <f aca="false">C8185&amp;D8185&amp;E8185&amp;F8185&amp;G8185&amp;H8185</f>
        <v>TUBO PVC-PBA,CLASSE 15(EB-183),PARA ADUCAO E DISTRIBUICAO DE AGUAS,COM DIAMETRO NOMINAL DE 75MM, INCLUSIVE ANEL DE BORRACHA. FORNECIMENTO</v>
      </c>
      <c r="C8185" s="749" t="s">
        <v>22584</v>
      </c>
      <c r="D8185" s="749" t="s">
        <v>22589</v>
      </c>
      <c r="E8185" s="749" t="s">
        <v>22586</v>
      </c>
      <c r="I8185" s="749" t="s">
        <v>236</v>
      </c>
      <c r="J8185" s="749" t="n">
        <v>20.72</v>
      </c>
    </row>
    <row collapsed="false" customFormat="false" customHeight="true" hidden="true" ht="12.75" outlineLevel="0" r="8186">
      <c r="A8186" s="749" t="s">
        <v>22591</v>
      </c>
      <c r="B8186" s="749" t="str">
        <f aca="false">C8186&amp;D8186&amp;E8186&amp;F8186&amp;G8186&amp;H8186</f>
        <v>TUBO PVC-PBA,CLASSE 15(EB-183),PARA ADUCAO E DISTRIBUICAO DE AGUAS,COM DIAMETRO NOMINAL DE 100MM,INCLUSIVE ANEL DE BORRACHA. FORNECIMENTO</v>
      </c>
      <c r="C8186" s="749" t="s">
        <v>22584</v>
      </c>
      <c r="D8186" s="749" t="s">
        <v>22592</v>
      </c>
      <c r="E8186" s="749" t="s">
        <v>22586</v>
      </c>
      <c r="I8186" s="749" t="s">
        <v>236</v>
      </c>
      <c r="J8186" s="749" t="n">
        <v>34.26</v>
      </c>
    </row>
    <row collapsed="false" customFormat="false" customHeight="true" hidden="true" ht="12.75" outlineLevel="0" r="8187">
      <c r="A8187" s="749" t="s">
        <v>22593</v>
      </c>
      <c r="B8187" s="749" t="str">
        <f aca="false">C8187&amp;D8187&amp;E8187&amp;F8187&amp;G8187&amp;H8187</f>
        <v>TUBO PVC-PBA,CLASSE 15(EB-183),PARA ADUCAO E DISTRIBUICAO DE AGUAS,COM DIAMETRO NOMINAL DE 100MM,INCLUSIVE ANEL DE BORRACHA. FORNECIMENTO</v>
      </c>
      <c r="C8187" s="749" t="s">
        <v>22584</v>
      </c>
      <c r="D8187" s="749" t="s">
        <v>22592</v>
      </c>
      <c r="E8187" s="749" t="s">
        <v>22586</v>
      </c>
      <c r="I8187" s="749" t="s">
        <v>236</v>
      </c>
      <c r="J8187" s="749" t="n">
        <v>34.26</v>
      </c>
    </row>
    <row collapsed="false" customFormat="false" customHeight="true" hidden="true" ht="12.75" outlineLevel="0" r="8188">
      <c r="A8188" s="749" t="s">
        <v>22594</v>
      </c>
      <c r="B8188" s="749" t="str">
        <f aca="false">C8188&amp;D8188&amp;E8188&amp;F8188&amp;G8188&amp;H8188</f>
        <v>TUBO PVC-PBA,CLASSE 20(EB-183),PARA ADUCAO E DISTRIBUICAO DE AGUAS,COM DIAMETRO NOMINAL DE  50MM,INCLUSIVE ANEL DE BORRACHA. FORNECIMENTO</v>
      </c>
      <c r="C8188" s="749" t="s">
        <v>22595</v>
      </c>
      <c r="D8188" s="749" t="s">
        <v>22596</v>
      </c>
      <c r="E8188" s="749" t="s">
        <v>22586</v>
      </c>
      <c r="I8188" s="749" t="s">
        <v>236</v>
      </c>
      <c r="J8188" s="749" t="n">
        <v>12.81</v>
      </c>
    </row>
    <row collapsed="false" customFormat="false" customHeight="true" hidden="true" ht="12.75" outlineLevel="0" r="8189">
      <c r="A8189" s="749" t="s">
        <v>22597</v>
      </c>
      <c r="B8189" s="749" t="str">
        <f aca="false">C8189&amp;D8189&amp;E8189&amp;F8189&amp;G8189&amp;H8189</f>
        <v>TUBO PVC-PBA,CLASSE 20(EB-183),PARA ADUCAO E DISTRIBUICAO DE AGUAS,COM DIAMETRO NOMINAL DE  50MM,INCLUSIVE ANEL DE BORRACHA. FORNECIMENTO</v>
      </c>
      <c r="C8189" s="749" t="s">
        <v>22595</v>
      </c>
      <c r="D8189" s="749" t="s">
        <v>22596</v>
      </c>
      <c r="E8189" s="749" t="s">
        <v>22586</v>
      </c>
      <c r="I8189" s="749" t="s">
        <v>236</v>
      </c>
      <c r="J8189" s="749" t="n">
        <v>12.81</v>
      </c>
    </row>
    <row collapsed="false" customFormat="false" customHeight="true" hidden="true" ht="12.75" outlineLevel="0" r="8190">
      <c r="A8190" s="749" t="s">
        <v>22598</v>
      </c>
      <c r="B8190" s="749" t="str">
        <f aca="false">C8190&amp;D8190&amp;E8190&amp;F8190&amp;G8190&amp;H8190</f>
        <v>TUBO PVC-PBA,CLASSE 20(EB-183),PARA ADUCAO E DISTRIBUICAO DE AGUAS,COM DIAMETRO NOMINAL DE  75MM,INCLUSIVE ANEL DE BORRACHA. FORNECIMENTO</v>
      </c>
      <c r="C8190" s="749" t="s">
        <v>22595</v>
      </c>
      <c r="D8190" s="749" t="s">
        <v>22599</v>
      </c>
      <c r="E8190" s="749" t="s">
        <v>22586</v>
      </c>
      <c r="I8190" s="749" t="s">
        <v>236</v>
      </c>
      <c r="J8190" s="749" t="n">
        <v>26.31</v>
      </c>
    </row>
    <row collapsed="false" customFormat="false" customHeight="true" hidden="true" ht="12.75" outlineLevel="0" r="8191">
      <c r="A8191" s="749" t="s">
        <v>22600</v>
      </c>
      <c r="B8191" s="749" t="str">
        <f aca="false">C8191&amp;D8191&amp;E8191&amp;F8191&amp;G8191&amp;H8191</f>
        <v>TUBO PVC-PBA,CLASSE 20(EB-183),PARA ADUCAO E DISTRIBUICAO DE AGUAS,COM DIAMETRO NOMINAL DE  75MM,INCLUSIVE ANEL DE BORRACHA. FORNECIMENTO</v>
      </c>
      <c r="C8191" s="749" t="s">
        <v>22595</v>
      </c>
      <c r="D8191" s="749" t="s">
        <v>22599</v>
      </c>
      <c r="E8191" s="749" t="s">
        <v>22586</v>
      </c>
      <c r="I8191" s="749" t="s">
        <v>236</v>
      </c>
      <c r="J8191" s="749" t="n">
        <v>26.31</v>
      </c>
    </row>
    <row collapsed="false" customFormat="false" customHeight="true" hidden="true" ht="12.75" outlineLevel="0" r="8192">
      <c r="A8192" s="749" t="s">
        <v>22601</v>
      </c>
      <c r="B8192" s="749" t="str">
        <f aca="false">C8192&amp;D8192&amp;E8192&amp;F8192&amp;G8192&amp;H8192</f>
        <v>TUBO PVC-PBA,CLASSE 20(EB-183),PARA ADUCAO E DISTRIBUICAO DE AGUAS,COM DIAMETRO NOMINAL DE 100MM,INCLUSIVE ANEL DE BORRACHA, FORNECIMENTO</v>
      </c>
      <c r="C8192" s="749" t="s">
        <v>22595</v>
      </c>
      <c r="D8192" s="749" t="s">
        <v>22592</v>
      </c>
      <c r="E8192" s="749" t="s">
        <v>22602</v>
      </c>
      <c r="I8192" s="749" t="s">
        <v>236</v>
      </c>
      <c r="J8192" s="749" t="n">
        <v>43.13</v>
      </c>
    </row>
    <row collapsed="false" customFormat="false" customHeight="true" hidden="true" ht="12.75" outlineLevel="0" r="8193">
      <c r="A8193" s="749" t="s">
        <v>22603</v>
      </c>
      <c r="B8193" s="749" t="str">
        <f aca="false">C8193&amp;D8193&amp;E8193&amp;F8193&amp;G8193&amp;H8193</f>
        <v>TUBO PVC-PBA,CLASSE 20(EB-183),PARA ADUCAO E DISTRIBUICAO DE AGUAS,COM DIAMETRO NOMINAL DE 100MM,INCLUSIVE ANEL DE BORRACHA, FORNECIMENTO</v>
      </c>
      <c r="C8193" s="749" t="s">
        <v>22595</v>
      </c>
      <c r="D8193" s="749" t="s">
        <v>22592</v>
      </c>
      <c r="E8193" s="749" t="s">
        <v>22602</v>
      </c>
      <c r="I8193" s="749" t="s">
        <v>236</v>
      </c>
      <c r="J8193" s="749" t="n">
        <v>43.13</v>
      </c>
    </row>
    <row collapsed="false" customFormat="false" customHeight="true" hidden="true" ht="12.75" outlineLevel="0" r="8194">
      <c r="A8194" s="749" t="s">
        <v>22604</v>
      </c>
      <c r="B8194" s="749" t="str">
        <f aca="false">C8194&amp;D8194&amp;E8194&amp;F8194&amp;G8194&amp;H8194</f>
        <v>ADAPTADOR PVC-PBA (NBR 10351), PB, RQ X PBA COM DIAMETRONOMINAL DE 50MM, INCLUSIVE ANEL DE BORRACHA. FORNECIMENTO</v>
      </c>
      <c r="C8194" s="749" t="s">
        <v>22605</v>
      </c>
      <c r="D8194" s="749" t="s">
        <v>22606</v>
      </c>
      <c r="I8194" s="749" t="s">
        <v>30</v>
      </c>
      <c r="J8194" s="749" t="n">
        <v>16.21</v>
      </c>
    </row>
    <row collapsed="false" customFormat="false" customHeight="true" hidden="true" ht="12.75" outlineLevel="0" r="8195">
      <c r="A8195" s="749" t="s">
        <v>22607</v>
      </c>
      <c r="B8195" s="749" t="str">
        <f aca="false">C8195&amp;D8195&amp;E8195&amp;F8195&amp;G8195&amp;H8195</f>
        <v>ADAPTADOR PVC-PBA (NBR 10351), PB, RQ X PBA COM DIAMETRONOMINAL DE 50MM, INCLUSIVE ANEL DE BORRACHA. FORNECIMENTO</v>
      </c>
      <c r="C8195" s="749" t="s">
        <v>22605</v>
      </c>
      <c r="D8195" s="749" t="s">
        <v>22606</v>
      </c>
      <c r="I8195" s="749" t="s">
        <v>30</v>
      </c>
      <c r="J8195" s="749" t="n">
        <v>16.21</v>
      </c>
    </row>
    <row collapsed="false" customFormat="false" customHeight="true" hidden="true" ht="12.75" outlineLevel="0" r="8196">
      <c r="A8196" s="749" t="s">
        <v>22608</v>
      </c>
      <c r="B8196" s="749" t="str">
        <f aca="false">C8196&amp;D8196&amp;E8196&amp;F8196&amp;G8196&amp;H8196</f>
        <v>ADAPTADOR PVC-PBA (NBR 10351),PB,RQ X PBA COM DIAMETRO NOMINAL DE 75MM,INCLUSIVE ANEL DE BORRACHA.FORNECIMENTO</v>
      </c>
      <c r="C8196" s="749" t="s">
        <v>22609</v>
      </c>
      <c r="D8196" s="749" t="s">
        <v>22610</v>
      </c>
      <c r="I8196" s="749" t="s">
        <v>30</v>
      </c>
      <c r="J8196" s="749" t="n">
        <v>34.66</v>
      </c>
    </row>
    <row collapsed="false" customFormat="false" customHeight="true" hidden="true" ht="12.75" outlineLevel="0" r="8197">
      <c r="A8197" s="749" t="s">
        <v>22611</v>
      </c>
      <c r="B8197" s="749" t="str">
        <f aca="false">C8197&amp;D8197&amp;E8197&amp;F8197&amp;G8197&amp;H8197</f>
        <v>ADAPTADOR PVC-PBA (NBR 10351),PB,RQ X PBA COM DIAMETRO NOMINAL DE 75MM,INCLUSIVE ANEL DE BORRACHA.FORNECIMENTO</v>
      </c>
      <c r="C8197" s="749" t="s">
        <v>22609</v>
      </c>
      <c r="D8197" s="749" t="s">
        <v>22610</v>
      </c>
      <c r="I8197" s="749" t="s">
        <v>30</v>
      </c>
      <c r="J8197" s="749" t="n">
        <v>34.66</v>
      </c>
    </row>
    <row collapsed="false" customFormat="false" customHeight="true" hidden="true" ht="12.75" outlineLevel="0" r="8198">
      <c r="A8198" s="749" t="s">
        <v>22612</v>
      </c>
      <c r="B8198" s="749" t="str">
        <f aca="false">C8198&amp;D8198&amp;E8198&amp;F8198&amp;G8198&amp;H8198</f>
        <v>ADAPTADOR PVC-PBA (NBR 10351),PB,RQ X PBA COM DIAMETRO NOMINAL DE 100MM,INCLUSIVE ANEL DE BORRACHA.FORNECIMENTO</v>
      </c>
      <c r="C8198" s="749" t="s">
        <v>22609</v>
      </c>
      <c r="D8198" s="749" t="s">
        <v>22613</v>
      </c>
      <c r="I8198" s="749" t="s">
        <v>30</v>
      </c>
      <c r="J8198" s="749" t="n">
        <v>48.9</v>
      </c>
    </row>
    <row collapsed="false" customFormat="false" customHeight="true" hidden="true" ht="12.75" outlineLevel="0" r="8199">
      <c r="A8199" s="749" t="s">
        <v>22614</v>
      </c>
      <c r="B8199" s="749" t="str">
        <f aca="false">C8199&amp;D8199&amp;E8199&amp;F8199&amp;G8199&amp;H8199</f>
        <v>ADAPTADOR PVC-PBA (NBR 10351),PB,RQ X PBA COM DIAMETRO NOMINAL DE 100MM,INCLUSIVE ANEL DE BORRACHA.FORNECIMENTO</v>
      </c>
      <c r="C8199" s="749" t="s">
        <v>22609</v>
      </c>
      <c r="D8199" s="749" t="s">
        <v>22613</v>
      </c>
      <c r="I8199" s="749" t="s">
        <v>30</v>
      </c>
      <c r="J8199" s="749" t="n">
        <v>48.9</v>
      </c>
    </row>
    <row collapsed="false" customFormat="false" customHeight="true" hidden="true" ht="12.75" outlineLevel="0" r="8200">
      <c r="A8200" s="749" t="s">
        <v>22615</v>
      </c>
      <c r="B8200" s="749" t="str">
        <f aca="false">C8200&amp;D8200&amp;E8200&amp;F8200&amp;G8200&amp;H8200</f>
        <v>ADAPTADOR PVC-PBA (NBR 10351),PP,RQ X PBA COM DIAMETRO NOMINAL DE 50MM. FORNECIMENTO</v>
      </c>
      <c r="C8200" s="749" t="s">
        <v>22616</v>
      </c>
      <c r="D8200" s="749" t="s">
        <v>22617</v>
      </c>
      <c r="I8200" s="749" t="s">
        <v>30</v>
      </c>
      <c r="J8200" s="749" t="n">
        <v>8.84</v>
      </c>
    </row>
    <row collapsed="false" customFormat="false" customHeight="true" hidden="true" ht="12.75" outlineLevel="0" r="8201">
      <c r="A8201" s="749" t="s">
        <v>22618</v>
      </c>
      <c r="B8201" s="749" t="str">
        <f aca="false">C8201&amp;D8201&amp;E8201&amp;F8201&amp;G8201&amp;H8201</f>
        <v>ADAPTADOR PVC-PBA (NBR 10351),PP,RQ X PBA COM DIAMETRO NOMINAL DE 50MM. FORNECIMENTO</v>
      </c>
      <c r="C8201" s="749" t="s">
        <v>22616</v>
      </c>
      <c r="D8201" s="749" t="s">
        <v>22617</v>
      </c>
      <c r="I8201" s="749" t="s">
        <v>30</v>
      </c>
      <c r="J8201" s="749" t="n">
        <v>8.84</v>
      </c>
    </row>
    <row collapsed="false" customFormat="false" customHeight="true" hidden="true" ht="12.75" outlineLevel="0" r="8202">
      <c r="A8202" s="749" t="s">
        <v>22619</v>
      </c>
      <c r="B8202" s="749" t="str">
        <f aca="false">C8202&amp;D8202&amp;E8202&amp;F8202&amp;G8202&amp;H8202</f>
        <v>ADAPTADOR PVC-PBA (NBR 10351),PP,RQ X PBA COM DIAMETRO NOMINAL DE 75MM. FORNECIMENTO</v>
      </c>
      <c r="C8202" s="749" t="s">
        <v>22616</v>
      </c>
      <c r="D8202" s="749" t="s">
        <v>22620</v>
      </c>
      <c r="I8202" s="749" t="s">
        <v>30</v>
      </c>
      <c r="J8202" s="749" t="n">
        <v>6.45</v>
      </c>
    </row>
    <row collapsed="false" customFormat="false" customHeight="true" hidden="true" ht="12.75" outlineLevel="0" r="8203">
      <c r="A8203" s="749" t="s">
        <v>22621</v>
      </c>
      <c r="B8203" s="749" t="str">
        <f aca="false">C8203&amp;D8203&amp;E8203&amp;F8203&amp;G8203&amp;H8203</f>
        <v>ADAPTADOR PVC-PBA (NBR 10351),PP,RQ X PBA COM DIAMETRO NOMINAL DE 75MM. FORNECIMENTO</v>
      </c>
      <c r="C8203" s="749" t="s">
        <v>22616</v>
      </c>
      <c r="D8203" s="749" t="s">
        <v>22620</v>
      </c>
      <c r="I8203" s="749" t="s">
        <v>30</v>
      </c>
      <c r="J8203" s="749" t="n">
        <v>6.45</v>
      </c>
    </row>
    <row collapsed="false" customFormat="false" customHeight="true" hidden="true" ht="12.75" outlineLevel="0" r="8204">
      <c r="A8204" s="749" t="s">
        <v>22622</v>
      </c>
      <c r="B8204" s="749" t="str">
        <f aca="false">C8204&amp;D8204&amp;E8204&amp;F8204&amp;G8204&amp;H8204</f>
        <v>ADAPTADOR PVC-PBA (NBR 10351),PP,RQ X PBA COM DIAMETRO NOMINAL DE 100MM. FORNECIMENTO</v>
      </c>
      <c r="C8204" s="749" t="s">
        <v>22616</v>
      </c>
      <c r="D8204" s="749" t="s">
        <v>22623</v>
      </c>
      <c r="I8204" s="749" t="s">
        <v>30</v>
      </c>
      <c r="J8204" s="749" t="n">
        <v>30.88</v>
      </c>
    </row>
    <row collapsed="false" customFormat="false" customHeight="true" hidden="true" ht="12.75" outlineLevel="0" r="8205">
      <c r="A8205" s="749" t="s">
        <v>22624</v>
      </c>
      <c r="B8205" s="749" t="str">
        <f aca="false">C8205&amp;D8205&amp;E8205&amp;F8205&amp;G8205&amp;H8205</f>
        <v>ADAPTADOR PVC-PBA (NBR 10351),PP,RQ X PBA COM DIAMETRO NOMINAL DE 100MM. FORNECIMENTO</v>
      </c>
      <c r="C8205" s="749" t="s">
        <v>22616</v>
      </c>
      <c r="D8205" s="749" t="s">
        <v>22623</v>
      </c>
      <c r="I8205" s="749" t="s">
        <v>30</v>
      </c>
      <c r="J8205" s="749" t="n">
        <v>30.88</v>
      </c>
    </row>
    <row collapsed="false" customFormat="false" customHeight="true" hidden="true" ht="12.75" outlineLevel="0" r="8206">
      <c r="A8206" s="749" t="s">
        <v>22625</v>
      </c>
      <c r="B8206" s="749" t="str">
        <f aca="false">C8206&amp;D8206&amp;E8206&amp;F8206&amp;G8206&amp;H8206</f>
        <v>CAP PVC-PBA (NBR 10351),COM DIAMETRO NOMINAL DE 50MM,INCLUSIVE ANEL DE BORRACHA. FORNECIMENTO</v>
      </c>
      <c r="C8206" s="749" t="s">
        <v>22626</v>
      </c>
      <c r="D8206" s="749" t="s">
        <v>22627</v>
      </c>
      <c r="I8206" s="749" t="s">
        <v>30</v>
      </c>
      <c r="J8206" s="749" t="n">
        <v>4.49</v>
      </c>
    </row>
    <row collapsed="false" customFormat="false" customHeight="true" hidden="true" ht="12.75" outlineLevel="0" r="8207">
      <c r="A8207" s="749" t="s">
        <v>22628</v>
      </c>
      <c r="B8207" s="749" t="str">
        <f aca="false">C8207&amp;D8207&amp;E8207&amp;F8207&amp;G8207&amp;H8207</f>
        <v>CAP PVC-PBA (NBR 10351),COM DIAMETRO NOMINAL DE 50MM,INCLUSIVE ANEL DE BORRACHA. FORNECIMENTO</v>
      </c>
      <c r="C8207" s="749" t="s">
        <v>22626</v>
      </c>
      <c r="D8207" s="749" t="s">
        <v>22627</v>
      </c>
      <c r="I8207" s="749" t="s">
        <v>30</v>
      </c>
      <c r="J8207" s="749" t="n">
        <v>4.49</v>
      </c>
    </row>
    <row collapsed="false" customFormat="false" customHeight="true" hidden="true" ht="12.75" outlineLevel="0" r="8208">
      <c r="A8208" s="749" t="s">
        <v>22629</v>
      </c>
      <c r="B8208" s="749" t="str">
        <f aca="false">C8208&amp;D8208&amp;E8208&amp;F8208&amp;G8208&amp;H8208</f>
        <v>CAP PVC-PBA (NBR 10351),COM DIAMETRO NOMINAL DE 75MM,INCLUSIVE ANEL DE BORRACHA.FORNECIMENTO</v>
      </c>
      <c r="C8208" s="749" t="s">
        <v>22630</v>
      </c>
      <c r="D8208" s="749" t="s">
        <v>22631</v>
      </c>
      <c r="I8208" s="749" t="s">
        <v>30</v>
      </c>
      <c r="J8208" s="749" t="n">
        <v>9.93</v>
      </c>
    </row>
    <row collapsed="false" customFormat="false" customHeight="true" hidden="true" ht="12.75" outlineLevel="0" r="8209">
      <c r="A8209" s="749" t="s">
        <v>22632</v>
      </c>
      <c r="B8209" s="749" t="str">
        <f aca="false">C8209&amp;D8209&amp;E8209&amp;F8209&amp;G8209&amp;H8209</f>
        <v>CAP PVC-PBA (NBR 10351),COM DIAMETRO NOMINAL DE 75MM,INCLUSIVE ANEL DE BORRACHA.FORNECIMENTO</v>
      </c>
      <c r="C8209" s="749" t="s">
        <v>22630</v>
      </c>
      <c r="D8209" s="749" t="s">
        <v>22631</v>
      </c>
      <c r="I8209" s="749" t="s">
        <v>30</v>
      </c>
      <c r="J8209" s="749" t="n">
        <v>9.93</v>
      </c>
    </row>
    <row collapsed="false" customFormat="false" customHeight="true" hidden="true" ht="12.75" outlineLevel="0" r="8210">
      <c r="A8210" s="749" t="s">
        <v>22633</v>
      </c>
      <c r="B8210" s="749" t="str">
        <f aca="false">C8210&amp;D8210&amp;E8210&amp;F8210&amp;G8210&amp;H8210</f>
        <v>CAP PVC-PBA (NBR 10351),COM DIAMETRO NOMINAL DE 100MM,INCLUSIVE ANEL DE BORRACHA.FORNECIMENTO</v>
      </c>
      <c r="C8210" s="749" t="s">
        <v>22634</v>
      </c>
      <c r="D8210" s="749" t="s">
        <v>22635</v>
      </c>
      <c r="I8210" s="749" t="s">
        <v>30</v>
      </c>
      <c r="J8210" s="749" t="n">
        <v>19.03</v>
      </c>
    </row>
    <row collapsed="false" customFormat="false" customHeight="true" hidden="true" ht="12.75" outlineLevel="0" r="8211">
      <c r="A8211" s="749" t="s">
        <v>22636</v>
      </c>
      <c r="B8211" s="749" t="str">
        <f aca="false">C8211&amp;D8211&amp;E8211&amp;F8211&amp;G8211&amp;H8211</f>
        <v>CAP PVC-PBA (NBR 10351),COM DIAMETRO NOMINAL DE 100MM,INCLUSIVE ANEL DE BORRACHA.FORNECIMENTO</v>
      </c>
      <c r="C8211" s="749" t="s">
        <v>22634</v>
      </c>
      <c r="D8211" s="749" t="s">
        <v>22635</v>
      </c>
      <c r="I8211" s="749" t="s">
        <v>30</v>
      </c>
      <c r="J8211" s="749" t="n">
        <v>19.03</v>
      </c>
    </row>
    <row collapsed="false" customFormat="false" customHeight="true" hidden="true" ht="12.75" outlineLevel="0" r="8212">
      <c r="A8212" s="749" t="s">
        <v>22637</v>
      </c>
      <c r="B8212" s="749" t="str">
        <f aca="false">C8212&amp;D8212&amp;E8212&amp;F8212&amp;G8212&amp;H8212</f>
        <v>CRUZETA PVC-PBA (NBR 10351),BBBB COM DIAMETROS NOMINAIS DE50MMX50MM,INCLUSIVE ANEIS DE BORRACHA.FORNECIMENTO</v>
      </c>
      <c r="C8212" s="749" t="s">
        <v>22638</v>
      </c>
      <c r="D8212" s="749" t="s">
        <v>22639</v>
      </c>
      <c r="I8212" s="749" t="s">
        <v>30</v>
      </c>
      <c r="J8212" s="749" t="n">
        <v>15.98</v>
      </c>
    </row>
    <row collapsed="false" customFormat="false" customHeight="true" hidden="true" ht="12.75" outlineLevel="0" r="8213">
      <c r="A8213" s="749" t="s">
        <v>22640</v>
      </c>
      <c r="B8213" s="749" t="str">
        <f aca="false">C8213&amp;D8213&amp;E8213&amp;F8213&amp;G8213&amp;H8213</f>
        <v>CRUZETA PVC-PBA (NBR 10351),BBBB COM DIAMETROS NOMINAIS DE50MMX50MM,INCLUSIVE ANEIS DE BORRACHA.FORNECIMENTO</v>
      </c>
      <c r="C8213" s="749" t="s">
        <v>22638</v>
      </c>
      <c r="D8213" s="749" t="s">
        <v>22639</v>
      </c>
      <c r="I8213" s="749" t="s">
        <v>30</v>
      </c>
      <c r="J8213" s="749" t="n">
        <v>15.98</v>
      </c>
    </row>
    <row collapsed="false" customFormat="false" customHeight="true" hidden="true" ht="12.75" outlineLevel="0" r="8214">
      <c r="A8214" s="749" t="s">
        <v>22641</v>
      </c>
      <c r="B8214" s="749" t="str">
        <f aca="false">C8214&amp;D8214&amp;E8214&amp;F8214&amp;G8214&amp;H8214</f>
        <v>CRUZETA PVC-PBA (NBR 10351),BBBB COM DIAMETROS NOMINAIS DE75MMX50MM,INCLUSIVE ANEIS DE BORRACHA. FORNECIMENTO</v>
      </c>
      <c r="C8214" s="749" t="s">
        <v>22638</v>
      </c>
      <c r="D8214" s="749" t="s">
        <v>22642</v>
      </c>
      <c r="I8214" s="749" t="s">
        <v>30</v>
      </c>
      <c r="J8214" s="749" t="n">
        <v>33.65</v>
      </c>
    </row>
    <row collapsed="false" customFormat="false" customHeight="true" hidden="true" ht="12.75" outlineLevel="0" r="8215">
      <c r="A8215" s="749" t="s">
        <v>22643</v>
      </c>
      <c r="B8215" s="749" t="str">
        <f aca="false">C8215&amp;D8215&amp;E8215&amp;F8215&amp;G8215&amp;H8215</f>
        <v>CRUZETA PVC-PBA (NBR 10351),BBBB COM DIAMETROS NOMINAIS DE75MMX50MM,INCLUSIVE ANEIS DE BORRACHA. FORNECIMENTO</v>
      </c>
      <c r="C8215" s="749" t="s">
        <v>22638</v>
      </c>
      <c r="D8215" s="749" t="s">
        <v>22642</v>
      </c>
      <c r="I8215" s="749" t="s">
        <v>30</v>
      </c>
      <c r="J8215" s="749" t="n">
        <v>33.65</v>
      </c>
    </row>
    <row collapsed="false" customFormat="false" customHeight="true" hidden="true" ht="12.75" outlineLevel="0" r="8216">
      <c r="A8216" s="749" t="s">
        <v>22644</v>
      </c>
      <c r="B8216" s="749" t="str">
        <f aca="false">C8216&amp;D8216&amp;E8216&amp;F8216&amp;G8216&amp;H8216</f>
        <v>CRUZETA PVC-PBA (NBR 10351),BBBB COM DIAMETROS NOMINAIS DE75MMX75MM,INCLUSIVE ANEIS DE BORRACHA.FORNECIMENTO</v>
      </c>
      <c r="C8216" s="749" t="s">
        <v>22638</v>
      </c>
      <c r="D8216" s="749" t="s">
        <v>22645</v>
      </c>
      <c r="I8216" s="749" t="s">
        <v>30</v>
      </c>
      <c r="J8216" s="749" t="n">
        <v>35.69</v>
      </c>
    </row>
    <row collapsed="false" customFormat="false" customHeight="true" hidden="true" ht="12.75" outlineLevel="0" r="8217">
      <c r="A8217" s="749" t="s">
        <v>22646</v>
      </c>
      <c r="B8217" s="749" t="str">
        <f aca="false">C8217&amp;D8217&amp;E8217&amp;F8217&amp;G8217&amp;H8217</f>
        <v>CRUZETA PVC-PBA (NBR 10351),BBBB COM DIAMETROS NOMINAIS DE75MMX75MM,INCLUSIVE ANEIS DE BORRACHA.FORNECIMENTO</v>
      </c>
      <c r="C8217" s="749" t="s">
        <v>22638</v>
      </c>
      <c r="D8217" s="749" t="s">
        <v>22645</v>
      </c>
      <c r="I8217" s="749" t="s">
        <v>30</v>
      </c>
      <c r="J8217" s="749" t="n">
        <v>35.69</v>
      </c>
    </row>
    <row collapsed="false" customFormat="false" customHeight="true" hidden="true" ht="12.75" outlineLevel="0" r="8218">
      <c r="A8218" s="749" t="s">
        <v>22647</v>
      </c>
      <c r="B8218" s="749" t="str">
        <f aca="false">C8218&amp;D8218&amp;E8218&amp;F8218&amp;G8218&amp;H8218</f>
        <v>CRUZETA PVC-PBA (NBR 10351),BBBB COM DIAMETROS NOMINAIS DE100MMX100MM, INCLUSIVE ANEIS DE BORRACHA. FORNECIMENTO</v>
      </c>
      <c r="C8218" s="749" t="s">
        <v>22638</v>
      </c>
      <c r="D8218" s="749" t="s">
        <v>22648</v>
      </c>
      <c r="I8218" s="749" t="s">
        <v>30</v>
      </c>
      <c r="J8218" s="749" t="n">
        <v>103.95</v>
      </c>
    </row>
    <row collapsed="false" customFormat="false" customHeight="true" hidden="true" ht="12.75" outlineLevel="0" r="8219">
      <c r="A8219" s="749" t="s">
        <v>22649</v>
      </c>
      <c r="B8219" s="749" t="str">
        <f aca="false">C8219&amp;D8219&amp;E8219&amp;F8219&amp;G8219&amp;H8219</f>
        <v>CRUZETA PVC-PBA (NBR 10351),BBBB COM DIAMETROS NOMINAIS DE100MMX100MM, INCLUSIVE ANEIS DE BORRACHA. FORNECIMENTO</v>
      </c>
      <c r="C8219" s="749" t="s">
        <v>22638</v>
      </c>
      <c r="D8219" s="749" t="s">
        <v>22648</v>
      </c>
      <c r="I8219" s="749" t="s">
        <v>30</v>
      </c>
      <c r="J8219" s="749" t="n">
        <v>103.95</v>
      </c>
    </row>
    <row collapsed="false" customFormat="false" customHeight="true" hidden="true" ht="12.75" outlineLevel="0" r="8220">
      <c r="A8220" s="749" t="s">
        <v>22650</v>
      </c>
      <c r="B8220" s="749" t="str">
        <f aca="false">C8220&amp;D8220&amp;E8220&amp;F8220&amp;G8220&amp;H8220</f>
        <v>CURVA PVC-PBA (NBR 10351),DE 22°30`,PB,C/DIAMETRO NOMINAL DE 50MM,INCLUSIVE ANEL DE BORRACHA.FORNECIMENTO</v>
      </c>
      <c r="C8220" s="749" t="s">
        <v>22651</v>
      </c>
      <c r="D8220" s="749" t="s">
        <v>22652</v>
      </c>
      <c r="I8220" s="749" t="s">
        <v>30</v>
      </c>
      <c r="J8220" s="749" t="n">
        <v>13</v>
      </c>
    </row>
    <row collapsed="false" customFormat="false" customHeight="true" hidden="true" ht="12.75" outlineLevel="0" r="8221">
      <c r="A8221" s="749" t="s">
        <v>22653</v>
      </c>
      <c r="B8221" s="749" t="str">
        <f aca="false">C8221&amp;D8221&amp;E8221&amp;F8221&amp;G8221&amp;H8221</f>
        <v>CURVA PVC-PBA (NBR 10351),DE 22°30`,PB,C/DIAMETRO NOMINAL DE 50MM,INCLUSIVE ANEL DE BORRACHA.FORNECIMENTO</v>
      </c>
      <c r="C8221" s="749" t="s">
        <v>22651</v>
      </c>
      <c r="D8221" s="749" t="s">
        <v>22652</v>
      </c>
      <c r="I8221" s="749" t="s">
        <v>30</v>
      </c>
      <c r="J8221" s="749" t="n">
        <v>13</v>
      </c>
    </row>
    <row collapsed="false" customFormat="false" customHeight="true" hidden="true" ht="12.75" outlineLevel="0" r="8222">
      <c r="A8222" s="749" t="s">
        <v>22654</v>
      </c>
      <c r="B8222" s="749" t="str">
        <f aca="false">C8222&amp;D8222&amp;E8222&amp;F8222&amp;G8222&amp;H8222</f>
        <v>CURVA PVC-PBA (NBR 10351),DE 22°30`,PB,C/DIAMETRO NOMINAL DE 75MM,INCLUSIVE ANEL DE BORRACHA.FORNECIMENTO</v>
      </c>
      <c r="C8222" s="749" t="s">
        <v>22651</v>
      </c>
      <c r="D8222" s="749" t="s">
        <v>22655</v>
      </c>
      <c r="I8222" s="749" t="s">
        <v>30</v>
      </c>
      <c r="J8222" s="749" t="n">
        <v>29.72</v>
      </c>
    </row>
    <row collapsed="false" customFormat="false" customHeight="true" hidden="true" ht="12.75" outlineLevel="0" r="8223">
      <c r="A8223" s="749" t="s">
        <v>22656</v>
      </c>
      <c r="B8223" s="749" t="str">
        <f aca="false">C8223&amp;D8223&amp;E8223&amp;F8223&amp;G8223&amp;H8223</f>
        <v>CURVA PVC-PBA (NBR 10351),DE 22°30`,PB,C/DIAMETRO NOMINAL DE 75MM,INCLUSIVE ANEL DE BORRACHA.FORNECIMENTO</v>
      </c>
      <c r="C8223" s="749" t="s">
        <v>22651</v>
      </c>
      <c r="D8223" s="749" t="s">
        <v>22655</v>
      </c>
      <c r="I8223" s="749" t="s">
        <v>30</v>
      </c>
      <c r="J8223" s="749" t="n">
        <v>29.72</v>
      </c>
    </row>
    <row collapsed="false" customFormat="false" customHeight="true" hidden="true" ht="12.75" outlineLevel="0" r="8224">
      <c r="A8224" s="749" t="s">
        <v>22657</v>
      </c>
      <c r="B8224" s="749" t="str">
        <f aca="false">C8224&amp;D8224&amp;E8224&amp;F8224&amp;G8224&amp;H8224</f>
        <v>CURVA PVC-PBA (NBR 10351),DE 22°30`,PB,C/DIAMETRO NOMINAL DE 100MM,INCLUSIVE ANEL DE BORRACHA.FORNECIMENTO</v>
      </c>
      <c r="C8224" s="749" t="s">
        <v>22651</v>
      </c>
      <c r="D8224" s="749" t="s">
        <v>22658</v>
      </c>
      <c r="I8224" s="749" t="s">
        <v>30</v>
      </c>
      <c r="J8224" s="749" t="n">
        <v>52.95</v>
      </c>
    </row>
    <row collapsed="false" customFormat="false" customHeight="true" hidden="true" ht="12.75" outlineLevel="0" r="8225">
      <c r="A8225" s="749" t="s">
        <v>22659</v>
      </c>
      <c r="B8225" s="749" t="str">
        <f aca="false">C8225&amp;D8225&amp;E8225&amp;F8225&amp;G8225&amp;H8225</f>
        <v>CURVA PVC-PBA (NBR 10351),DE 22°30`,PB,C/DIAMETRO NOMINAL DE 100MM,INCLUSIVE ANEL DE BORRACHA.FORNECIMENTO</v>
      </c>
      <c r="C8225" s="749" t="s">
        <v>22651</v>
      </c>
      <c r="D8225" s="749" t="s">
        <v>22658</v>
      </c>
      <c r="I8225" s="749" t="s">
        <v>30</v>
      </c>
      <c r="J8225" s="749" t="n">
        <v>52.95</v>
      </c>
    </row>
    <row collapsed="false" customFormat="false" customHeight="true" hidden="true" ht="12.75" outlineLevel="0" r="8226">
      <c r="A8226" s="749" t="s">
        <v>22660</v>
      </c>
      <c r="B8226" s="749" t="str">
        <f aca="false">C8226&amp;D8226&amp;E8226&amp;F8226&amp;G8226&amp;H8226</f>
        <v>CURVA PVC-PBA (NBR 10351), DE 45°, PB, COM DIAMETRO NOMINALDE 50MM,INCLUSIVE ANEL DE BORRACHA.FORNECIMENTO</v>
      </c>
      <c r="C8226" s="749" t="s">
        <v>22661</v>
      </c>
      <c r="D8226" s="749" t="s">
        <v>22662</v>
      </c>
      <c r="I8226" s="749" t="s">
        <v>30</v>
      </c>
      <c r="J8226" s="749" t="n">
        <v>13.48</v>
      </c>
    </row>
    <row collapsed="false" customFormat="false" customHeight="true" hidden="true" ht="12.75" outlineLevel="0" r="8227">
      <c r="A8227" s="749" t="s">
        <v>22663</v>
      </c>
      <c r="B8227" s="749" t="str">
        <f aca="false">C8227&amp;D8227&amp;E8227&amp;F8227&amp;G8227&amp;H8227</f>
        <v>CURVA PVC-PBA (NBR 10351), DE 45°, PB, COM DIAMETRO NOMINALDE 50MM,INCLUSIVE ANEL DE BORRACHA.FORNECIMENTO</v>
      </c>
      <c r="C8227" s="749" t="s">
        <v>22661</v>
      </c>
      <c r="D8227" s="749" t="s">
        <v>22662</v>
      </c>
      <c r="I8227" s="749" t="s">
        <v>30</v>
      </c>
      <c r="J8227" s="749" t="n">
        <v>13.48</v>
      </c>
    </row>
    <row collapsed="false" customFormat="false" customHeight="true" hidden="true" ht="12.75" outlineLevel="0" r="8228">
      <c r="A8228" s="749" t="s">
        <v>22664</v>
      </c>
      <c r="B8228" s="749" t="str">
        <f aca="false">C8228&amp;D8228&amp;E8228&amp;F8228&amp;G8228&amp;H8228</f>
        <v>CURVA PVC-PBA (NBR 10351), DE 45°, PB, COM DIAMETRO NOMINALDE 75MM, INCLUSIVE ANEL DE BORRACHA. FORNECIMENTO</v>
      </c>
      <c r="C8228" s="749" t="s">
        <v>22661</v>
      </c>
      <c r="D8228" s="749" t="s">
        <v>22665</v>
      </c>
      <c r="I8228" s="749" t="s">
        <v>30</v>
      </c>
      <c r="J8228" s="749" t="n">
        <v>30.43</v>
      </c>
    </row>
    <row collapsed="false" customFormat="false" customHeight="true" hidden="true" ht="12.75" outlineLevel="0" r="8229">
      <c r="A8229" s="749" t="s">
        <v>22666</v>
      </c>
      <c r="B8229" s="749" t="str">
        <f aca="false">C8229&amp;D8229&amp;E8229&amp;F8229&amp;G8229&amp;H8229</f>
        <v>CURVA PVC-PBA (NBR 10351), DE 45°, PB, COM DIAMETRO NOMINALDE 75MM, INCLUSIVE ANEL DE BORRACHA. FORNECIMENTO</v>
      </c>
      <c r="C8229" s="749" t="s">
        <v>22661</v>
      </c>
      <c r="D8229" s="749" t="s">
        <v>22665</v>
      </c>
      <c r="I8229" s="749" t="s">
        <v>30</v>
      </c>
      <c r="J8229" s="749" t="n">
        <v>30.43</v>
      </c>
    </row>
    <row collapsed="false" customFormat="false" customHeight="true" hidden="true" ht="12.75" outlineLevel="0" r="8230">
      <c r="A8230" s="749" t="s">
        <v>22667</v>
      </c>
      <c r="B8230" s="749" t="str">
        <f aca="false">C8230&amp;D8230&amp;E8230&amp;F8230&amp;G8230&amp;H8230</f>
        <v>CURVA PVC-PBA (NBR 10351), DE 45°, PB, COM DIAMETRO NOMINALDE 100MM, INCLUSIVE ANEL DE BORRACHA. FORNECIMENTO</v>
      </c>
      <c r="C8230" s="749" t="s">
        <v>22661</v>
      </c>
      <c r="D8230" s="749" t="s">
        <v>22668</v>
      </c>
      <c r="I8230" s="749" t="s">
        <v>30</v>
      </c>
      <c r="J8230" s="749" t="n">
        <v>46.69</v>
      </c>
    </row>
    <row collapsed="false" customFormat="false" customHeight="true" hidden="true" ht="12.75" outlineLevel="0" r="8231">
      <c r="A8231" s="749" t="s">
        <v>22669</v>
      </c>
      <c r="B8231" s="749" t="str">
        <f aca="false">C8231&amp;D8231&amp;E8231&amp;F8231&amp;G8231&amp;H8231</f>
        <v>CURVA PVC-PBA (NBR 10351), DE 45°, PB, COM DIAMETRO NOMINALDE 100MM, INCLUSIVE ANEL DE BORRACHA. FORNECIMENTO</v>
      </c>
      <c r="C8231" s="749" t="s">
        <v>22661</v>
      </c>
      <c r="D8231" s="749" t="s">
        <v>22668</v>
      </c>
      <c r="I8231" s="749" t="s">
        <v>30</v>
      </c>
      <c r="J8231" s="749" t="n">
        <v>46.69</v>
      </c>
    </row>
    <row collapsed="false" customFormat="false" customHeight="true" hidden="true" ht="12.75" outlineLevel="0" r="8232">
      <c r="A8232" s="749" t="s">
        <v>22670</v>
      </c>
      <c r="B8232" s="749" t="str">
        <f aca="false">C8232&amp;D8232&amp;E8232&amp;F8232&amp;G8232&amp;H8232</f>
        <v>CURVA PVC-PBA (NBR 10351), DE 90°, PB, COM DIAMETRO NOMINALDE 50MM, INCLUSIVE ANEL DE BORRACHA. FORNECIMENTO</v>
      </c>
      <c r="C8232" s="749" t="s">
        <v>22671</v>
      </c>
      <c r="D8232" s="749" t="s">
        <v>22672</v>
      </c>
      <c r="I8232" s="749" t="s">
        <v>30</v>
      </c>
      <c r="J8232" s="749" t="n">
        <v>18.78</v>
      </c>
    </row>
    <row collapsed="false" customFormat="false" customHeight="true" hidden="true" ht="12.75" outlineLevel="0" r="8233">
      <c r="A8233" s="749" t="s">
        <v>22673</v>
      </c>
      <c r="B8233" s="749" t="str">
        <f aca="false">C8233&amp;D8233&amp;E8233&amp;F8233&amp;G8233&amp;H8233</f>
        <v>CURVA PVC-PBA (NBR 10351), DE 90°, PB, COM DIAMETRO NOMINALDE 50MM, INCLUSIVE ANEL DE BORRACHA. FORNECIMENTO</v>
      </c>
      <c r="C8233" s="749" t="s">
        <v>22671</v>
      </c>
      <c r="D8233" s="749" t="s">
        <v>22672</v>
      </c>
      <c r="I8233" s="749" t="s">
        <v>30</v>
      </c>
      <c r="J8233" s="749" t="n">
        <v>18.78</v>
      </c>
    </row>
    <row collapsed="false" customFormat="false" customHeight="true" hidden="true" ht="12.75" outlineLevel="0" r="8234">
      <c r="A8234" s="749" t="s">
        <v>22674</v>
      </c>
      <c r="B8234" s="749" t="str">
        <f aca="false">C8234&amp;D8234&amp;E8234&amp;F8234&amp;G8234&amp;H8234</f>
        <v>CURVA PVC-PBA (NBR 10351), DE 90°, PB, COM DIAMETRO NOMINALDE 75MM, INCLUSIVE ANEL DE BORRACHA. FORNECIMENTO</v>
      </c>
      <c r="C8234" s="749" t="s">
        <v>22671</v>
      </c>
      <c r="D8234" s="749" t="s">
        <v>22665</v>
      </c>
      <c r="I8234" s="749" t="s">
        <v>30</v>
      </c>
      <c r="J8234" s="749" t="n">
        <v>55.6</v>
      </c>
    </row>
    <row collapsed="false" customFormat="false" customHeight="true" hidden="true" ht="12.75" outlineLevel="0" r="8235">
      <c r="A8235" s="749" t="s">
        <v>22675</v>
      </c>
      <c r="B8235" s="749" t="str">
        <f aca="false">C8235&amp;D8235&amp;E8235&amp;F8235&amp;G8235&amp;H8235</f>
        <v>CURVA PVC-PBA (NBR 10351), DE 90°, PB, COM DIAMETRO NOMINALDE 75MM, INCLUSIVE ANEL DE BORRACHA. FORNECIMENTO</v>
      </c>
      <c r="C8235" s="749" t="s">
        <v>22671</v>
      </c>
      <c r="D8235" s="749" t="s">
        <v>22665</v>
      </c>
      <c r="I8235" s="749" t="s">
        <v>30</v>
      </c>
      <c r="J8235" s="749" t="n">
        <v>55.6</v>
      </c>
    </row>
    <row collapsed="false" customFormat="false" customHeight="true" hidden="true" ht="12.75" outlineLevel="0" r="8236">
      <c r="A8236" s="749" t="s">
        <v>22676</v>
      </c>
      <c r="B8236" s="749" t="str">
        <f aca="false">C8236&amp;D8236&amp;E8236&amp;F8236&amp;G8236&amp;H8236</f>
        <v>CURVA PVC-PBA (NBR 10351), DE 90°, PB, COM DIAMETRO NOMINALDE 100MM, INCLUSIVE ANEL DE BORRACHA. FORNECIMENTO</v>
      </c>
      <c r="C8236" s="749" t="s">
        <v>22671</v>
      </c>
      <c r="D8236" s="749" t="s">
        <v>22668</v>
      </c>
      <c r="I8236" s="749" t="s">
        <v>30</v>
      </c>
      <c r="J8236" s="749" t="n">
        <v>75.04</v>
      </c>
    </row>
    <row collapsed="false" customFormat="false" customHeight="true" hidden="true" ht="12.75" outlineLevel="0" r="8237">
      <c r="A8237" s="749" t="s">
        <v>22677</v>
      </c>
      <c r="B8237" s="749" t="str">
        <f aca="false">C8237&amp;D8237&amp;E8237&amp;F8237&amp;G8237&amp;H8237</f>
        <v>CURVA PVC-PBA (NBR 10351), DE 90°, PB, COM DIAMETRO NOMINALDE 100MM, INCLUSIVE ANEL DE BORRACHA. FORNECIMENTO</v>
      </c>
      <c r="C8237" s="749" t="s">
        <v>22671</v>
      </c>
      <c r="D8237" s="749" t="s">
        <v>22668</v>
      </c>
      <c r="I8237" s="749" t="s">
        <v>30</v>
      </c>
      <c r="J8237" s="749" t="n">
        <v>75.04</v>
      </c>
    </row>
    <row collapsed="false" customFormat="false" customHeight="true" hidden="true" ht="12.75" outlineLevel="0" r="8238">
      <c r="A8238" s="749" t="s">
        <v>22678</v>
      </c>
      <c r="B8238" s="749" t="str">
        <f aca="false">C8238&amp;D8238&amp;E8238&amp;F8238&amp;G8238&amp;H8238</f>
        <v>EXTREMIDADE PVC-PBA (NBR 10351), BF, COM DIAMETRO NOMINAL DE 50MM, INCLUSIVE ANEL DE BORRACHA. FORNECIMENTO</v>
      </c>
      <c r="C8238" s="749" t="s">
        <v>22679</v>
      </c>
      <c r="D8238" s="749" t="s">
        <v>22680</v>
      </c>
      <c r="I8238" s="749" t="s">
        <v>30</v>
      </c>
      <c r="J8238" s="749" t="n">
        <v>31.16</v>
      </c>
    </row>
    <row collapsed="false" customFormat="false" customHeight="true" hidden="true" ht="12.75" outlineLevel="0" r="8239">
      <c r="A8239" s="749" t="s">
        <v>22681</v>
      </c>
      <c r="B8239" s="749" t="str">
        <f aca="false">C8239&amp;D8239&amp;E8239&amp;F8239&amp;G8239&amp;H8239</f>
        <v>EXTREMIDADE PVC-PBA (NBR 10351), BF, COM DIAMETRO NOMINAL DE 50MM, INCLUSIVE ANEL DE BORRACHA. FORNECIMENTO</v>
      </c>
      <c r="C8239" s="749" t="s">
        <v>22679</v>
      </c>
      <c r="D8239" s="749" t="s">
        <v>22680</v>
      </c>
      <c r="I8239" s="749" t="s">
        <v>30</v>
      </c>
      <c r="J8239" s="749" t="n">
        <v>31.16</v>
      </c>
    </row>
    <row collapsed="false" customFormat="false" customHeight="true" hidden="true" ht="12.75" outlineLevel="0" r="8240">
      <c r="A8240" s="749" t="s">
        <v>22682</v>
      </c>
      <c r="B8240" s="749" t="str">
        <f aca="false">C8240&amp;D8240&amp;E8240&amp;F8240&amp;G8240&amp;H8240</f>
        <v>EXTREMIDADE PVC-PBA (NBR 10351), BF, COM DIAMETRO NOMINAL DE 75MM, INCLUSIVE ANEL DE BORRACHA. FORNECIMENTO</v>
      </c>
      <c r="C8240" s="749" t="s">
        <v>22679</v>
      </c>
      <c r="D8240" s="749" t="s">
        <v>22683</v>
      </c>
      <c r="I8240" s="749" t="s">
        <v>30</v>
      </c>
      <c r="J8240" s="749" t="n">
        <v>86.03</v>
      </c>
    </row>
    <row collapsed="false" customFormat="false" customHeight="true" hidden="true" ht="12.75" outlineLevel="0" r="8241">
      <c r="A8241" s="749" t="s">
        <v>22684</v>
      </c>
      <c r="B8241" s="749" t="str">
        <f aca="false">C8241&amp;D8241&amp;E8241&amp;F8241&amp;G8241&amp;H8241</f>
        <v>EXTREMIDADE PVC-PBA (NBR 10351), BF, COM DIAMETRO NOMINAL DE 75MM, INCLUSIVE ANEL DE BORRACHA. FORNECIMENTO</v>
      </c>
      <c r="C8241" s="749" t="s">
        <v>22679</v>
      </c>
      <c r="D8241" s="749" t="s">
        <v>22683</v>
      </c>
      <c r="I8241" s="749" t="s">
        <v>30</v>
      </c>
      <c r="J8241" s="749" t="n">
        <v>86.03</v>
      </c>
    </row>
    <row collapsed="false" customFormat="false" customHeight="true" hidden="true" ht="12.75" outlineLevel="0" r="8242">
      <c r="A8242" s="749" t="s">
        <v>22685</v>
      </c>
      <c r="B8242" s="749" t="str">
        <f aca="false">C8242&amp;D8242&amp;E8242&amp;F8242&amp;G8242&amp;H8242</f>
        <v>EXTREMIDADE PVC-PBA (NBR 10351), BF, COM DIAMETRO NOMINAL DE 100MM, INCLUSIVE ANEL DE BORRACHA. FORNECIMENTO</v>
      </c>
      <c r="C8242" s="749" t="s">
        <v>22679</v>
      </c>
      <c r="D8242" s="749" t="s">
        <v>22686</v>
      </c>
      <c r="I8242" s="749" t="s">
        <v>30</v>
      </c>
      <c r="J8242" s="749" t="n">
        <v>113.6</v>
      </c>
    </row>
    <row collapsed="false" customFormat="false" customHeight="true" hidden="true" ht="12.75" outlineLevel="0" r="8243">
      <c r="A8243" s="749" t="s">
        <v>22687</v>
      </c>
      <c r="B8243" s="749" t="str">
        <f aca="false">C8243&amp;D8243&amp;E8243&amp;F8243&amp;G8243&amp;H8243</f>
        <v>EXTREMIDADE PVC-PBA (NBR 10351), BF, COM DIAMETRO NOMINAL DE 100MM, INCLUSIVE ANEL DE BORRACHA. FORNECIMENTO</v>
      </c>
      <c r="C8243" s="749" t="s">
        <v>22679</v>
      </c>
      <c r="D8243" s="749" t="s">
        <v>22686</v>
      </c>
      <c r="I8243" s="749" t="s">
        <v>30</v>
      </c>
      <c r="J8243" s="749" t="n">
        <v>113.6</v>
      </c>
    </row>
    <row collapsed="false" customFormat="false" customHeight="true" hidden="true" ht="12.75" outlineLevel="0" r="8244">
      <c r="A8244" s="749" t="s">
        <v>22688</v>
      </c>
      <c r="B8244" s="749" t="str">
        <f aca="false">C8244&amp;D8244&amp;E8244&amp;F8244&amp;G8244&amp;H8244</f>
        <v>EXTREMIDADE PVC-PBA (NBR 10351), PF, COM DIAMETRO NOMINAL DE 50MM. FORNECIMENTO</v>
      </c>
      <c r="C8244" s="749" t="s">
        <v>22689</v>
      </c>
      <c r="D8244" s="749" t="s">
        <v>22690</v>
      </c>
      <c r="I8244" s="749" t="s">
        <v>30</v>
      </c>
      <c r="J8244" s="749" t="n">
        <v>38.17</v>
      </c>
    </row>
    <row collapsed="false" customFormat="false" customHeight="true" hidden="true" ht="12.75" outlineLevel="0" r="8245">
      <c r="A8245" s="749" t="s">
        <v>22691</v>
      </c>
      <c r="B8245" s="749" t="str">
        <f aca="false">C8245&amp;D8245&amp;E8245&amp;F8245&amp;G8245&amp;H8245</f>
        <v>EXTREMIDADE PVC-PBA (NBR 10351), PF, COM DIAMETRO NOMINAL DE 50MM. FORNECIMENTO</v>
      </c>
      <c r="C8245" s="749" t="s">
        <v>22689</v>
      </c>
      <c r="D8245" s="749" t="s">
        <v>22690</v>
      </c>
      <c r="I8245" s="749" t="s">
        <v>30</v>
      </c>
      <c r="J8245" s="749" t="n">
        <v>38.17</v>
      </c>
    </row>
    <row collapsed="false" customFormat="false" customHeight="true" hidden="true" ht="12.75" outlineLevel="0" r="8246">
      <c r="A8246" s="749" t="s">
        <v>22692</v>
      </c>
      <c r="B8246" s="749" t="str">
        <f aca="false">C8246&amp;D8246&amp;E8246&amp;F8246&amp;G8246&amp;H8246</f>
        <v>EXTREMIDADE PVC-PBA (NBR 10351), PF, COM DIAMETRO NOMINAL DE 75MM. FORNECIMENTO</v>
      </c>
      <c r="C8246" s="749" t="s">
        <v>22689</v>
      </c>
      <c r="D8246" s="749" t="s">
        <v>22693</v>
      </c>
      <c r="I8246" s="749" t="s">
        <v>30</v>
      </c>
      <c r="J8246" s="749" t="n">
        <v>69.9</v>
      </c>
    </row>
    <row collapsed="false" customFormat="false" customHeight="true" hidden="true" ht="12.75" outlineLevel="0" r="8247">
      <c r="A8247" s="749" t="s">
        <v>22694</v>
      </c>
      <c r="B8247" s="749" t="str">
        <f aca="false">C8247&amp;D8247&amp;E8247&amp;F8247&amp;G8247&amp;H8247</f>
        <v>EXTREMIDADE PVC-PBA (NBR 10351), PF, COM DIAMETRO NOMINAL DE 75MM. FORNECIMENTO</v>
      </c>
      <c r="C8247" s="749" t="s">
        <v>22689</v>
      </c>
      <c r="D8247" s="749" t="s">
        <v>22693</v>
      </c>
      <c r="I8247" s="749" t="s">
        <v>30</v>
      </c>
      <c r="J8247" s="749" t="n">
        <v>69.9</v>
      </c>
    </row>
    <row collapsed="false" customFormat="false" customHeight="true" hidden="true" ht="12.75" outlineLevel="0" r="8248">
      <c r="A8248" s="749" t="s">
        <v>22695</v>
      </c>
      <c r="B8248" s="749" t="str">
        <f aca="false">C8248&amp;D8248&amp;E8248&amp;F8248&amp;G8248&amp;H8248</f>
        <v>EXTREMIDADE PVC-PBA (NBR 10351), PF, COM DIAMETRO NOMINAL DE 100MM. FORNECIMENTO</v>
      </c>
      <c r="C8248" s="749" t="s">
        <v>22689</v>
      </c>
      <c r="D8248" s="749" t="s">
        <v>22696</v>
      </c>
      <c r="I8248" s="749" t="s">
        <v>30</v>
      </c>
      <c r="J8248" s="749" t="n">
        <v>114.46</v>
      </c>
    </row>
    <row collapsed="false" customFormat="false" customHeight="true" hidden="true" ht="12.75" outlineLevel="0" r="8249">
      <c r="A8249" s="749" t="s">
        <v>22697</v>
      </c>
      <c r="B8249" s="749" t="str">
        <f aca="false">C8249&amp;D8249&amp;E8249&amp;F8249&amp;G8249&amp;H8249</f>
        <v>EXTREMIDADE PVC-PBA (NBR 10351), PF, COM DIAMETRO NOMINAL DE 100MM. FORNECIMENTO</v>
      </c>
      <c r="C8249" s="749" t="s">
        <v>22689</v>
      </c>
      <c r="D8249" s="749" t="s">
        <v>22696</v>
      </c>
      <c r="I8249" s="749" t="s">
        <v>30</v>
      </c>
      <c r="J8249" s="749" t="n">
        <v>114.46</v>
      </c>
    </row>
    <row collapsed="false" customFormat="false" customHeight="true" hidden="true" ht="12.75" outlineLevel="0" r="8250">
      <c r="A8250" s="749" t="s">
        <v>22698</v>
      </c>
      <c r="B8250" s="749" t="str">
        <f aca="false">C8250&amp;D8250&amp;E8250&amp;F8250&amp;G8250&amp;H8250</f>
        <v>LUVA DE CORRER PVC-PBA (NBR 10351), COM DIAMETRO NOMINAL DE50MM, INCLUSIVE ANEIS DE BORRACHA. FORNECIMENTO</v>
      </c>
      <c r="C8250" s="749" t="s">
        <v>22699</v>
      </c>
      <c r="D8250" s="749" t="s">
        <v>22700</v>
      </c>
      <c r="I8250" s="749" t="s">
        <v>30</v>
      </c>
      <c r="J8250" s="749" t="n">
        <v>6.17</v>
      </c>
    </row>
    <row collapsed="false" customFormat="false" customHeight="true" hidden="true" ht="12.75" outlineLevel="0" r="8251">
      <c r="A8251" s="749" t="s">
        <v>22701</v>
      </c>
      <c r="B8251" s="749" t="str">
        <f aca="false">C8251&amp;D8251&amp;E8251&amp;F8251&amp;G8251&amp;H8251</f>
        <v>LUVA DE CORRER PVC-PBA (NBR 10351), COM DIAMETRO NOMINAL DE50MM, INCLUSIVE ANEIS DE BORRACHA. FORNECIMENTO</v>
      </c>
      <c r="C8251" s="749" t="s">
        <v>22699</v>
      </c>
      <c r="D8251" s="749" t="s">
        <v>22700</v>
      </c>
      <c r="I8251" s="749" t="s">
        <v>30</v>
      </c>
      <c r="J8251" s="749" t="n">
        <v>6.17</v>
      </c>
    </row>
    <row collapsed="false" customFormat="false" customHeight="true" hidden="true" ht="12.75" outlineLevel="0" r="8252">
      <c r="A8252" s="749" t="s">
        <v>22702</v>
      </c>
      <c r="B8252" s="749" t="str">
        <f aca="false">C8252&amp;D8252&amp;E8252&amp;F8252&amp;G8252&amp;H8252</f>
        <v>LUVA DE CORRER PVC-PBA (NBR 10351), COM DIAMETRO NOMINAL DE75MM, INCLUSIVE ANEIS DE BORRACHA. FORNECIMENTO</v>
      </c>
      <c r="C8252" s="749" t="s">
        <v>22699</v>
      </c>
      <c r="D8252" s="749" t="s">
        <v>22703</v>
      </c>
      <c r="I8252" s="749" t="s">
        <v>30</v>
      </c>
      <c r="J8252" s="749" t="n">
        <v>18.4</v>
      </c>
    </row>
    <row collapsed="false" customFormat="false" customHeight="true" hidden="true" ht="12.75" outlineLevel="0" r="8253">
      <c r="A8253" s="749" t="s">
        <v>22704</v>
      </c>
      <c r="B8253" s="749" t="str">
        <f aca="false">C8253&amp;D8253&amp;E8253&amp;F8253&amp;G8253&amp;H8253</f>
        <v>LUVA DE CORRER PVC-PBA (NBR 10351), COM DIAMETRO NOMINAL DE75MM, INCLUSIVE ANEIS DE BORRACHA. FORNECIMENTO</v>
      </c>
      <c r="C8253" s="749" t="s">
        <v>22699</v>
      </c>
      <c r="D8253" s="749" t="s">
        <v>22703</v>
      </c>
      <c r="I8253" s="749" t="s">
        <v>30</v>
      </c>
      <c r="J8253" s="749" t="n">
        <v>18.4</v>
      </c>
    </row>
    <row collapsed="false" customFormat="false" customHeight="true" hidden="true" ht="12.75" outlineLevel="0" r="8254">
      <c r="A8254" s="749" t="s">
        <v>22705</v>
      </c>
      <c r="B8254" s="749" t="str">
        <f aca="false">C8254&amp;D8254&amp;E8254&amp;F8254&amp;G8254&amp;H8254</f>
        <v>LUVA DE CORRER PVC-PBA (NBR 10351), COM DIAMETRO NOMINAL DE100MM, INCLUSIVE ANEIS DE BORRACHA. FORNECIMENTO</v>
      </c>
      <c r="C8254" s="749" t="s">
        <v>22699</v>
      </c>
      <c r="D8254" s="749" t="s">
        <v>22706</v>
      </c>
      <c r="I8254" s="749" t="s">
        <v>30</v>
      </c>
      <c r="J8254" s="749" t="n">
        <v>27.58</v>
      </c>
    </row>
    <row collapsed="false" customFormat="false" customHeight="true" hidden="true" ht="12.75" outlineLevel="0" r="8255">
      <c r="A8255" s="749" t="s">
        <v>22707</v>
      </c>
      <c r="B8255" s="749" t="str">
        <f aca="false">C8255&amp;D8255&amp;E8255&amp;F8255&amp;G8255&amp;H8255</f>
        <v>LUVA DE CORRER PVC-PBA (NBR 10351), COM DIAMETRO NOMINAL DE100MM, INCLUSIVE ANEIS DE BORRACHA. FORNECIMENTO</v>
      </c>
      <c r="C8255" s="749" t="s">
        <v>22699</v>
      </c>
      <c r="D8255" s="749" t="s">
        <v>22706</v>
      </c>
      <c r="I8255" s="749" t="s">
        <v>30</v>
      </c>
      <c r="J8255" s="749" t="n">
        <v>27.58</v>
      </c>
    </row>
    <row collapsed="false" customFormat="false" customHeight="true" hidden="true" ht="12.75" outlineLevel="0" r="8256">
      <c r="A8256" s="749" t="s">
        <v>22708</v>
      </c>
      <c r="B8256" s="749" t="str">
        <f aca="false">C8256&amp;D8256&amp;E8256&amp;F8256&amp;G8256&amp;H8256</f>
        <v>LUVA SIMPLES PVC-PBA (NBR 10351), COM DIAMETRO NOMINAL DE50MM, INCLUSIVE ANEIS DE BORRACHA. FORNECIMENTO</v>
      </c>
      <c r="C8256" s="749" t="s">
        <v>22709</v>
      </c>
      <c r="D8256" s="749" t="s">
        <v>22700</v>
      </c>
      <c r="I8256" s="749" t="s">
        <v>30</v>
      </c>
      <c r="J8256" s="749" t="n">
        <v>21.35</v>
      </c>
    </row>
    <row collapsed="false" customFormat="false" customHeight="true" hidden="true" ht="12.75" outlineLevel="0" r="8257">
      <c r="A8257" s="749" t="s">
        <v>22710</v>
      </c>
      <c r="B8257" s="749" t="str">
        <f aca="false">C8257&amp;D8257&amp;E8257&amp;F8257&amp;G8257&amp;H8257</f>
        <v>LUVA SIMPLES PVC-PBA (NBR 10351), COM DIAMETRO NOMINAL DE50MM, INCLUSIVE ANEIS DE BORRACHA. FORNECIMENTO</v>
      </c>
      <c r="C8257" s="749" t="s">
        <v>22709</v>
      </c>
      <c r="D8257" s="749" t="s">
        <v>22700</v>
      </c>
      <c r="I8257" s="749" t="s">
        <v>30</v>
      </c>
      <c r="J8257" s="749" t="n">
        <v>21.35</v>
      </c>
    </row>
    <row collapsed="false" customFormat="false" customHeight="true" hidden="true" ht="12.75" outlineLevel="0" r="8258">
      <c r="A8258" s="749" t="s">
        <v>22711</v>
      </c>
      <c r="B8258" s="749" t="str">
        <f aca="false">C8258&amp;D8258&amp;E8258&amp;F8258&amp;G8258&amp;H8258</f>
        <v>LUVA SIMPLES PVC-PBA (NBR 10351), COM DIAMETRO NOMINAL DE75MM, INCLUSIVE ANEIS DE BORRACHA. FORNECIMENTO</v>
      </c>
      <c r="C8258" s="749" t="s">
        <v>22709</v>
      </c>
      <c r="D8258" s="749" t="s">
        <v>22703</v>
      </c>
      <c r="I8258" s="749" t="s">
        <v>30</v>
      </c>
      <c r="J8258" s="749" t="n">
        <v>31.62</v>
      </c>
    </row>
    <row collapsed="false" customFormat="false" customHeight="true" hidden="true" ht="12.75" outlineLevel="0" r="8259">
      <c r="A8259" s="749" t="s">
        <v>22712</v>
      </c>
      <c r="B8259" s="749" t="str">
        <f aca="false">C8259&amp;D8259&amp;E8259&amp;F8259&amp;G8259&amp;H8259</f>
        <v>LUVA SIMPLES PVC-PBA (NBR 10351), COM DIAMETRO NOMINAL DE75MM, INCLUSIVE ANEIS DE BORRACHA. FORNECIMENTO</v>
      </c>
      <c r="C8259" s="749" t="s">
        <v>22709</v>
      </c>
      <c r="D8259" s="749" t="s">
        <v>22703</v>
      </c>
      <c r="I8259" s="749" t="s">
        <v>30</v>
      </c>
      <c r="J8259" s="749" t="n">
        <v>31.62</v>
      </c>
    </row>
    <row collapsed="false" customFormat="false" customHeight="true" hidden="true" ht="12.75" outlineLevel="0" r="8260">
      <c r="A8260" s="749" t="s">
        <v>22713</v>
      </c>
      <c r="B8260" s="749" t="str">
        <f aca="false">C8260&amp;D8260&amp;E8260&amp;F8260&amp;G8260&amp;H8260</f>
        <v>LUVA SIMPLES PVC-PBA (NBR 10351), COM DIAMETRO NOMINAL DE100MM, INCLUSIVE ANEIS DE BORRACHA. FORNECIMENTO</v>
      </c>
      <c r="C8260" s="749" t="s">
        <v>22709</v>
      </c>
      <c r="D8260" s="749" t="s">
        <v>22706</v>
      </c>
      <c r="I8260" s="749" t="s">
        <v>30</v>
      </c>
      <c r="J8260" s="749" t="n">
        <v>56.9</v>
      </c>
    </row>
    <row collapsed="false" customFormat="false" customHeight="true" hidden="true" ht="12.75" outlineLevel="0" r="8261">
      <c r="A8261" s="749" t="s">
        <v>22714</v>
      </c>
      <c r="B8261" s="749" t="str">
        <f aca="false">C8261&amp;D8261&amp;E8261&amp;F8261&amp;G8261&amp;H8261</f>
        <v>LUVA SIMPLES PVC-PBA (NBR 10351), COM DIAMETRO NOMINAL DE100MM, INCLUSIVE ANEIS DE BORRACHA. FORNECIMENTO</v>
      </c>
      <c r="C8261" s="749" t="s">
        <v>22709</v>
      </c>
      <c r="D8261" s="749" t="s">
        <v>22706</v>
      </c>
      <c r="I8261" s="749" t="s">
        <v>30</v>
      </c>
      <c r="J8261" s="749" t="n">
        <v>56.9</v>
      </c>
    </row>
    <row collapsed="false" customFormat="false" customHeight="true" hidden="true" ht="12.75" outlineLevel="0" r="8262">
      <c r="A8262" s="749" t="s">
        <v>22715</v>
      </c>
      <c r="B8262" s="749" t="str">
        <f aca="false">C8262&amp;D8262&amp;E8262&amp;F8262&amp;G8262&amp;H8262</f>
        <v>REDUCAO PVC-PBA (NBR 10351),PB,COM DIAMETROS NOMINAIS DE75MMX50MM,INCLUSIVE ANEL DE BORRACHA.FORNECIMENTO</v>
      </c>
      <c r="C8262" s="749" t="s">
        <v>22716</v>
      </c>
      <c r="D8262" s="749" t="s">
        <v>22717</v>
      </c>
      <c r="I8262" s="749" t="s">
        <v>30</v>
      </c>
      <c r="J8262" s="749" t="n">
        <v>9.26</v>
      </c>
    </row>
    <row collapsed="false" customFormat="false" customHeight="true" hidden="true" ht="12.75" outlineLevel="0" r="8263">
      <c r="A8263" s="749" t="s">
        <v>22718</v>
      </c>
      <c r="B8263" s="749" t="str">
        <f aca="false">C8263&amp;D8263&amp;E8263&amp;F8263&amp;G8263&amp;H8263</f>
        <v>REDUCAO PVC-PBA (NBR 10351),PB,COM DIAMETROS NOMINAIS DE75MMX50MM,INCLUSIVE ANEL DE BORRACHA.FORNECIMENTO</v>
      </c>
      <c r="C8263" s="749" t="s">
        <v>22716</v>
      </c>
      <c r="D8263" s="749" t="s">
        <v>22717</v>
      </c>
      <c r="I8263" s="749" t="s">
        <v>30</v>
      </c>
      <c r="J8263" s="749" t="n">
        <v>9.26</v>
      </c>
    </row>
    <row collapsed="false" customFormat="false" customHeight="true" hidden="true" ht="12.75" outlineLevel="0" r="8264">
      <c r="A8264" s="749" t="s">
        <v>22719</v>
      </c>
      <c r="B8264" s="749" t="str">
        <f aca="false">C8264&amp;D8264&amp;E8264&amp;F8264&amp;G8264&amp;H8264</f>
        <v>REDUCAO PVC-PBA (NBR 10351),PB,COM DIAMETROS NOMINAIS DE100MMX50MM,INCLUSIVE ANEL DE BORRACHA. FORNECIMENTO</v>
      </c>
      <c r="C8264" s="749" t="s">
        <v>22716</v>
      </c>
      <c r="D8264" s="749" t="s">
        <v>22720</v>
      </c>
      <c r="I8264" s="749" t="s">
        <v>30</v>
      </c>
      <c r="J8264" s="749" t="n">
        <v>20.28</v>
      </c>
    </row>
    <row collapsed="false" customFormat="false" customHeight="true" hidden="true" ht="12.75" outlineLevel="0" r="8265">
      <c r="A8265" s="749" t="s">
        <v>22721</v>
      </c>
      <c r="B8265" s="749" t="str">
        <f aca="false">C8265&amp;D8265&amp;E8265&amp;F8265&amp;G8265&amp;H8265</f>
        <v>REDUCAO PVC-PBA (NBR 10351),PB,COM DIAMETROS NOMINAIS DE100MMX50MM,INCLUSIVE ANEL DE BORRACHA. FORNECIMENTO</v>
      </c>
      <c r="C8265" s="749" t="s">
        <v>22716</v>
      </c>
      <c r="D8265" s="749" t="s">
        <v>22720</v>
      </c>
      <c r="I8265" s="749" t="s">
        <v>30</v>
      </c>
      <c r="J8265" s="749" t="n">
        <v>20.28</v>
      </c>
    </row>
    <row collapsed="false" customFormat="false" customHeight="true" hidden="true" ht="12.75" outlineLevel="0" r="8266">
      <c r="A8266" s="749" t="s">
        <v>22722</v>
      </c>
      <c r="B8266" s="749" t="str">
        <f aca="false">C8266&amp;D8266&amp;E8266&amp;F8266&amp;G8266&amp;H8266</f>
        <v>REDUCAO DE PVC-PBA (NBR 10351),PB,COM DIAMETROS NOMINAIS DE100MMX75MM,INCLUSIVE ANEL DE BORRACHA.FORNECIMENTO</v>
      </c>
      <c r="C8266" s="749" t="s">
        <v>22723</v>
      </c>
      <c r="D8266" s="749" t="s">
        <v>22724</v>
      </c>
      <c r="I8266" s="749" t="s">
        <v>30</v>
      </c>
      <c r="J8266" s="749" t="n">
        <v>27.63</v>
      </c>
    </row>
    <row collapsed="false" customFormat="false" customHeight="true" hidden="true" ht="12.75" outlineLevel="0" r="8267">
      <c r="A8267" s="749" t="s">
        <v>22725</v>
      </c>
      <c r="B8267" s="749" t="str">
        <f aca="false">C8267&amp;D8267&amp;E8267&amp;F8267&amp;G8267&amp;H8267</f>
        <v>REDUCAO DE PVC-PBA (NBR 10351),PB,COM DIAMETROS NOMINAIS DE100MMX75MM,INCLUSIVE ANEL DE BORRACHA.FORNECIMENTO</v>
      </c>
      <c r="C8267" s="749" t="s">
        <v>22723</v>
      </c>
      <c r="D8267" s="749" t="s">
        <v>22724</v>
      </c>
      <c r="I8267" s="749" t="s">
        <v>30</v>
      </c>
      <c r="J8267" s="749" t="n">
        <v>27.63</v>
      </c>
    </row>
    <row collapsed="false" customFormat="false" customHeight="true" hidden="true" ht="12.75" outlineLevel="0" r="8268">
      <c r="A8268" s="749" t="s">
        <v>22726</v>
      </c>
      <c r="B8268" s="749" t="str">
        <f aca="false">C8268&amp;D8268&amp;E8268&amp;F8268&amp;G8268&amp;H8268</f>
        <v>TE PVC-PBA (NBR 10351),BBB,COM DIAMETROS NOMINAIS DE 50MMX50MM,INCLUSIVE ANEIS DE BORRACHA.FORNECIMENTO</v>
      </c>
      <c r="C8268" s="749" t="s">
        <v>22727</v>
      </c>
      <c r="D8268" s="749" t="s">
        <v>22728</v>
      </c>
      <c r="I8268" s="749" t="s">
        <v>30</v>
      </c>
      <c r="J8268" s="749" t="n">
        <v>12.65</v>
      </c>
    </row>
    <row collapsed="false" customFormat="false" customHeight="true" hidden="true" ht="12.75" outlineLevel="0" r="8269">
      <c r="A8269" s="749" t="s">
        <v>22729</v>
      </c>
      <c r="B8269" s="749" t="str">
        <f aca="false">C8269&amp;D8269&amp;E8269&amp;F8269&amp;G8269&amp;H8269</f>
        <v>TE PVC-PBA (NBR 10351),BBB,COM DIAMETROS NOMINAIS DE 50MMX50MM,INCLUSIVE ANEIS DE BORRACHA.FORNECIMENTO</v>
      </c>
      <c r="C8269" s="749" t="s">
        <v>22727</v>
      </c>
      <c r="D8269" s="749" t="s">
        <v>22728</v>
      </c>
      <c r="I8269" s="749" t="s">
        <v>30</v>
      </c>
      <c r="J8269" s="749" t="n">
        <v>12.65</v>
      </c>
    </row>
    <row collapsed="false" customFormat="false" customHeight="true" hidden="true" ht="12.75" outlineLevel="0" r="8270">
      <c r="A8270" s="749" t="s">
        <v>22730</v>
      </c>
      <c r="B8270" s="749" t="str">
        <f aca="false">C8270&amp;D8270&amp;E8270&amp;F8270&amp;G8270&amp;H8270</f>
        <v>TE PVC-PBA (NBR 10351), BBB, COM DIAMETROS NOMINAIS DE 75MMX50MM, INCLUSIVE ANEIS DE BORRACHA. FORNECIMENTO</v>
      </c>
      <c r="C8270" s="749" t="s">
        <v>22731</v>
      </c>
      <c r="D8270" s="749" t="s">
        <v>22700</v>
      </c>
      <c r="I8270" s="749" t="s">
        <v>30</v>
      </c>
      <c r="J8270" s="749" t="n">
        <v>27.92</v>
      </c>
    </row>
    <row collapsed="false" customFormat="false" customHeight="true" hidden="true" ht="12.75" outlineLevel="0" r="8271">
      <c r="A8271" s="749" t="s">
        <v>22732</v>
      </c>
      <c r="B8271" s="749" t="str">
        <f aca="false">C8271&amp;D8271&amp;E8271&amp;F8271&amp;G8271&amp;H8271</f>
        <v>TE PVC-PBA (NBR 10351), BBB, COM DIAMETROS NOMINAIS DE 75MMX50MM, INCLUSIVE ANEIS DE BORRACHA. FORNECIMENTO</v>
      </c>
      <c r="C8271" s="749" t="s">
        <v>22731</v>
      </c>
      <c r="D8271" s="749" t="s">
        <v>22700</v>
      </c>
      <c r="I8271" s="749" t="s">
        <v>30</v>
      </c>
      <c r="J8271" s="749" t="n">
        <v>27.92</v>
      </c>
    </row>
    <row collapsed="false" customFormat="false" customHeight="true" hidden="true" ht="12.75" outlineLevel="0" r="8272">
      <c r="A8272" s="749" t="s">
        <v>22733</v>
      </c>
      <c r="B8272" s="749" t="str">
        <f aca="false">C8272&amp;D8272&amp;E8272&amp;F8272&amp;G8272&amp;H8272</f>
        <v>TE PVC-PBA (NBR 10351), BBB, COM DIAMETROS NOMINAIS DE 75MMX75MM, INCLUSIVE ANEIS DE BORRACHA. FORNECIMENTO</v>
      </c>
      <c r="C8272" s="749" t="s">
        <v>22731</v>
      </c>
      <c r="D8272" s="749" t="s">
        <v>22703</v>
      </c>
      <c r="I8272" s="749" t="s">
        <v>30</v>
      </c>
      <c r="J8272" s="749" t="n">
        <v>28.9</v>
      </c>
    </row>
    <row collapsed="false" customFormat="false" customHeight="true" hidden="true" ht="12.75" outlineLevel="0" r="8273">
      <c r="A8273" s="749" t="s">
        <v>22734</v>
      </c>
      <c r="B8273" s="749" t="str">
        <f aca="false">C8273&amp;D8273&amp;E8273&amp;F8273&amp;G8273&amp;H8273</f>
        <v>TE PVC-PBA (NBR 10351), BBB, COM DIAMETROS NOMINAIS DE 75MMX75MM, INCLUSIVE ANEIS DE BORRACHA. FORNECIMENTO</v>
      </c>
      <c r="C8273" s="749" t="s">
        <v>22731</v>
      </c>
      <c r="D8273" s="749" t="s">
        <v>22703</v>
      </c>
      <c r="I8273" s="749" t="s">
        <v>30</v>
      </c>
      <c r="J8273" s="749" t="n">
        <v>28.9</v>
      </c>
    </row>
    <row collapsed="false" customFormat="false" customHeight="true" hidden="true" ht="12.75" outlineLevel="0" r="8274">
      <c r="A8274" s="749" t="s">
        <v>22735</v>
      </c>
      <c r="B8274" s="749" t="str">
        <f aca="false">C8274&amp;D8274&amp;E8274&amp;F8274&amp;G8274&amp;H8274</f>
        <v>TE PVC-PBA (NBR 10351), BBB, COM DIAMETROS NOMINAIS DE 100MMX50MM, INCLUSIVE ANEIS DE BORRACHA. FORNECIMENTO</v>
      </c>
      <c r="C8274" s="749" t="s">
        <v>22736</v>
      </c>
      <c r="D8274" s="749" t="s">
        <v>22737</v>
      </c>
      <c r="I8274" s="749" t="s">
        <v>30</v>
      </c>
      <c r="J8274" s="749" t="n">
        <v>33.98</v>
      </c>
    </row>
    <row collapsed="false" customFormat="false" customHeight="true" hidden="true" ht="12.75" outlineLevel="0" r="8275">
      <c r="A8275" s="749" t="s">
        <v>22738</v>
      </c>
      <c r="B8275" s="749" t="str">
        <f aca="false">C8275&amp;D8275&amp;E8275&amp;F8275&amp;G8275&amp;H8275</f>
        <v>TE PVC-PBA (NBR 10351), BBB, COM DIAMETROS NOMINAIS DE 100MMX50MM, INCLUSIVE ANEIS DE BORRACHA. FORNECIMENTO</v>
      </c>
      <c r="C8275" s="749" t="s">
        <v>22736</v>
      </c>
      <c r="D8275" s="749" t="s">
        <v>22737</v>
      </c>
      <c r="I8275" s="749" t="s">
        <v>30</v>
      </c>
      <c r="J8275" s="749" t="n">
        <v>33.98</v>
      </c>
    </row>
    <row collapsed="false" customFormat="false" customHeight="true" hidden="true" ht="12.75" outlineLevel="0" r="8276">
      <c r="A8276" s="749" t="s">
        <v>22739</v>
      </c>
      <c r="B8276" s="749" t="str">
        <f aca="false">C8276&amp;D8276&amp;E8276&amp;F8276&amp;G8276&amp;H8276</f>
        <v>TE PVC-PBA (NBR 10351), BBB, COM DIAMETROS NOMINAIS DE 100MMX75MM, INCLUSIVE ANEIS DE BORRACHA. FORNECIMENTO</v>
      </c>
      <c r="C8276" s="749" t="s">
        <v>22736</v>
      </c>
      <c r="D8276" s="749" t="s">
        <v>22740</v>
      </c>
      <c r="I8276" s="749" t="s">
        <v>30</v>
      </c>
      <c r="J8276" s="749" t="n">
        <v>56.02</v>
      </c>
    </row>
    <row collapsed="false" customFormat="false" customHeight="true" hidden="true" ht="12.75" outlineLevel="0" r="8277">
      <c r="A8277" s="749" t="s">
        <v>22741</v>
      </c>
      <c r="B8277" s="749" t="str">
        <f aca="false">C8277&amp;D8277&amp;E8277&amp;F8277&amp;G8277&amp;H8277</f>
        <v>TE PVC-PBA (NBR 10351), BBB, COM DIAMETROS NOMINAIS DE 100MMX75MM, INCLUSIVE ANEIS DE BORRACHA. FORNECIMENTO</v>
      </c>
      <c r="C8277" s="749" t="s">
        <v>22736</v>
      </c>
      <c r="D8277" s="749" t="s">
        <v>22740</v>
      </c>
      <c r="I8277" s="749" t="s">
        <v>30</v>
      </c>
      <c r="J8277" s="749" t="n">
        <v>56.02</v>
      </c>
    </row>
    <row collapsed="false" customFormat="false" customHeight="true" hidden="true" ht="12.75" outlineLevel="0" r="8278">
      <c r="A8278" s="749" t="s">
        <v>22742</v>
      </c>
      <c r="B8278" s="749" t="str">
        <f aca="false">C8278&amp;D8278&amp;E8278&amp;F8278&amp;G8278&amp;H8278</f>
        <v>TE PVC-PBA (NBR 10351), BBB, COM DIAMETROS NOMINAIS DE 100MMX100MM, INCLUSIVE ANEIS DE BORRACHA. FORNECIMENTO</v>
      </c>
      <c r="C8278" s="749" t="s">
        <v>22736</v>
      </c>
      <c r="D8278" s="749" t="s">
        <v>22743</v>
      </c>
      <c r="I8278" s="749" t="s">
        <v>30</v>
      </c>
      <c r="J8278" s="749" t="n">
        <v>45.35</v>
      </c>
    </row>
    <row collapsed="false" customFormat="false" customHeight="true" hidden="true" ht="12.75" outlineLevel="0" r="8279">
      <c r="A8279" s="749" t="s">
        <v>22744</v>
      </c>
      <c r="B8279" s="749" t="str">
        <f aca="false">C8279&amp;D8279&amp;E8279&amp;F8279&amp;G8279&amp;H8279</f>
        <v>TE PVC-PBA (NBR 10351), BBB, COM DIAMETROS NOMINAIS DE 100MMX100MM, INCLUSIVE ANEIS DE BORRACHA. FORNECIMENTO</v>
      </c>
      <c r="C8279" s="749" t="s">
        <v>22736</v>
      </c>
      <c r="D8279" s="749" t="s">
        <v>22743</v>
      </c>
      <c r="I8279" s="749" t="s">
        <v>30</v>
      </c>
      <c r="J8279" s="749" t="n">
        <v>45.35</v>
      </c>
    </row>
    <row collapsed="false" customFormat="false" customHeight="true" hidden="true" ht="12.75" outlineLevel="0" r="8280">
      <c r="A8280" s="749" t="s">
        <v>22745</v>
      </c>
      <c r="B8280" s="749" t="str">
        <f aca="false">C8280&amp;D8280&amp;E8280&amp;F8280&amp;G8280&amp;H8280</f>
        <v>COLAR DE TOMADA DE PVC COM TRAVAS, SAIDA ROSQUEADA DE 3/4",PARA DISTRIBUIDOR PBA COM DN=50MM.FORNECIMENTO</v>
      </c>
      <c r="C8280" s="749" t="s">
        <v>22746</v>
      </c>
      <c r="D8280" s="749" t="s">
        <v>22747</v>
      </c>
      <c r="I8280" s="749" t="s">
        <v>30</v>
      </c>
      <c r="J8280" s="749" t="n">
        <v>7.9</v>
      </c>
    </row>
    <row collapsed="false" customFormat="false" customHeight="true" hidden="true" ht="12.75" outlineLevel="0" r="8281">
      <c r="A8281" s="749" t="s">
        <v>22748</v>
      </c>
      <c r="B8281" s="749" t="str">
        <f aca="false">C8281&amp;D8281&amp;E8281&amp;F8281&amp;G8281&amp;H8281</f>
        <v>COLAR DE TOMADA DE PVC COM TRAVAS, SAIDA ROSQUEADA DE 3/4",PARA DISTRIBUIDOR PBA COM DN=50MM.FORNECIMENTO</v>
      </c>
      <c r="C8281" s="749" t="s">
        <v>22746</v>
      </c>
      <c r="D8281" s="749" t="s">
        <v>22747</v>
      </c>
      <c r="I8281" s="749" t="s">
        <v>30</v>
      </c>
      <c r="J8281" s="749" t="n">
        <v>7.9</v>
      </c>
    </row>
    <row collapsed="false" customFormat="false" customHeight="true" hidden="true" ht="12.75" outlineLevel="0" r="8282">
      <c r="A8282" s="749" t="s">
        <v>22749</v>
      </c>
      <c r="B8282" s="749" t="str">
        <f aca="false">C8282&amp;D8282&amp;E8282&amp;F8282&amp;G8282&amp;H8282</f>
        <v>COLAR DE TOMADA DE PVC COM TRAVAS, SAIDA ROSQUEADA DE 3/4",PARA DISTRIBUIDOR PBA COM DN=75MM.FORNECIMENTO</v>
      </c>
      <c r="C8282" s="749" t="s">
        <v>22746</v>
      </c>
      <c r="D8282" s="749" t="s">
        <v>22750</v>
      </c>
      <c r="I8282" s="749" t="s">
        <v>30</v>
      </c>
      <c r="J8282" s="749" t="n">
        <v>10.74</v>
      </c>
    </row>
    <row collapsed="false" customFormat="false" customHeight="true" hidden="true" ht="12.75" outlineLevel="0" r="8283">
      <c r="A8283" s="749" t="s">
        <v>22751</v>
      </c>
      <c r="B8283" s="749" t="str">
        <f aca="false">C8283&amp;D8283&amp;E8283&amp;F8283&amp;G8283&amp;H8283</f>
        <v>COLAR DE TOMADA DE PVC COM TRAVAS, SAIDA ROSQUEADA DE 3/4",PARA DISTRIBUIDOR PBA COM DN=75MM.FORNECIMENTO</v>
      </c>
      <c r="C8283" s="749" t="s">
        <v>22746</v>
      </c>
      <c r="D8283" s="749" t="s">
        <v>22750</v>
      </c>
      <c r="I8283" s="749" t="s">
        <v>30</v>
      </c>
      <c r="J8283" s="749" t="n">
        <v>10.74</v>
      </c>
    </row>
    <row collapsed="false" customFormat="false" customHeight="true" hidden="true" ht="12.75" outlineLevel="0" r="8284">
      <c r="A8284" s="749" t="s">
        <v>22752</v>
      </c>
      <c r="B8284" s="749" t="str">
        <f aca="false">C8284&amp;D8284&amp;E8284&amp;F8284&amp;G8284&amp;H8284</f>
        <v>TUBO PVC-DEFOFO(EB-1208),PARA ADUCAO E DISTRIBUICAO DE AGUAS,COM DIAMETRO NOMINAL DE 100MM, INCLUSIVE ANEL DE BORRACHA.FORNECIMENTO</v>
      </c>
      <c r="C8284" s="749" t="s">
        <v>22753</v>
      </c>
      <c r="D8284" s="749" t="s">
        <v>22754</v>
      </c>
      <c r="E8284" s="749" t="s">
        <v>20605</v>
      </c>
      <c r="I8284" s="749" t="s">
        <v>236</v>
      </c>
      <c r="J8284" s="749" t="n">
        <v>29.62</v>
      </c>
    </row>
    <row collapsed="false" customFormat="false" customHeight="true" hidden="true" ht="12.75" outlineLevel="0" r="8285">
      <c r="A8285" s="749" t="s">
        <v>22755</v>
      </c>
      <c r="B8285" s="749" t="str">
        <f aca="false">C8285&amp;D8285&amp;E8285&amp;F8285&amp;G8285&amp;H8285</f>
        <v>TUBO PVC-DEFOFO(EB-1208),PARA ADUCAO E DISTRIBUICAO DE AGUAS,COM DIAMETRO NOMINAL DE 100MM, INCLUSIVE ANEL DE BORRACHA.FORNECIMENTO</v>
      </c>
      <c r="C8285" s="749" t="s">
        <v>22753</v>
      </c>
      <c r="D8285" s="749" t="s">
        <v>22754</v>
      </c>
      <c r="E8285" s="749" t="s">
        <v>20605</v>
      </c>
      <c r="I8285" s="749" t="s">
        <v>236</v>
      </c>
      <c r="J8285" s="749" t="n">
        <v>29.62</v>
      </c>
    </row>
    <row collapsed="false" customFormat="false" customHeight="true" hidden="true" ht="12.75" outlineLevel="0" r="8286">
      <c r="A8286" s="749" t="s">
        <v>22756</v>
      </c>
      <c r="B8286" s="749" t="str">
        <f aca="false">C8286&amp;D8286&amp;E8286&amp;F8286&amp;G8286&amp;H8286</f>
        <v>TUBO PVC-DEFOFO(EB-1208),PARA ADUCAO E DISTRIBUICAO DE AGUAS,COM DIAMETRO NOMINAL DE 150MM, INCLUSIVE ANEL DE BORRACHA.FORNECIMENTO</v>
      </c>
      <c r="C8286" s="749" t="s">
        <v>22753</v>
      </c>
      <c r="D8286" s="749" t="s">
        <v>22757</v>
      </c>
      <c r="E8286" s="749" t="s">
        <v>20605</v>
      </c>
      <c r="I8286" s="749" t="s">
        <v>236</v>
      </c>
      <c r="J8286" s="749" t="n">
        <v>60.26</v>
      </c>
    </row>
    <row collapsed="false" customFormat="false" customHeight="true" hidden="true" ht="12.75" outlineLevel="0" r="8287">
      <c r="A8287" s="749" t="s">
        <v>22758</v>
      </c>
      <c r="B8287" s="749" t="str">
        <f aca="false">C8287&amp;D8287&amp;E8287&amp;F8287&amp;G8287&amp;H8287</f>
        <v>TUBO PVC-DEFOFO(EB-1208),PARA ADUCAO E DISTRIBUICAO DE AGUAS,COM DIAMETRO NOMINAL DE 150MM, INCLUSIVE ANEL DE BORRACHA.FORNECIMENTO</v>
      </c>
      <c r="C8287" s="749" t="s">
        <v>22753</v>
      </c>
      <c r="D8287" s="749" t="s">
        <v>22757</v>
      </c>
      <c r="E8287" s="749" t="s">
        <v>20605</v>
      </c>
      <c r="I8287" s="749" t="s">
        <v>236</v>
      </c>
      <c r="J8287" s="749" t="n">
        <v>60.26</v>
      </c>
    </row>
    <row collapsed="false" customFormat="false" customHeight="true" hidden="true" ht="12.75" outlineLevel="0" r="8288">
      <c r="A8288" s="749" t="s">
        <v>22759</v>
      </c>
      <c r="B8288" s="749" t="str">
        <f aca="false">C8288&amp;D8288&amp;E8288&amp;F8288&amp;G8288&amp;H8288</f>
        <v>TUBO PVC-DEFOFO(EB-1208),PARA ADUCAO E DISTRIBUICAO DE AGUAS,COM DIAMETRO NOMINAL DE 200MM, INCLUSIVE ANEL DE BORRACHA.FORNECIMENTO</v>
      </c>
      <c r="C8288" s="749" t="s">
        <v>22753</v>
      </c>
      <c r="D8288" s="749" t="s">
        <v>22760</v>
      </c>
      <c r="E8288" s="749" t="s">
        <v>20605</v>
      </c>
      <c r="I8288" s="749" t="s">
        <v>236</v>
      </c>
      <c r="J8288" s="749" t="n">
        <v>103.3</v>
      </c>
    </row>
    <row collapsed="false" customFormat="false" customHeight="true" hidden="true" ht="12.75" outlineLevel="0" r="8289">
      <c r="A8289" s="749" t="s">
        <v>22761</v>
      </c>
      <c r="B8289" s="749" t="str">
        <f aca="false">C8289&amp;D8289&amp;E8289&amp;F8289&amp;G8289&amp;H8289</f>
        <v>TUBO PVC-DEFOFO(EB-1208),PARA ADUCAO E DISTRIBUICAO DE AGUAS,COM DIAMETRO NOMINAL DE 200MM, INCLUSIVE ANEL DE BORRACHA.FORNECIMENTO</v>
      </c>
      <c r="C8289" s="749" t="s">
        <v>22753</v>
      </c>
      <c r="D8289" s="749" t="s">
        <v>22760</v>
      </c>
      <c r="E8289" s="749" t="s">
        <v>20605</v>
      </c>
      <c r="I8289" s="749" t="s">
        <v>236</v>
      </c>
      <c r="J8289" s="749" t="n">
        <v>103.3</v>
      </c>
    </row>
    <row collapsed="false" customFormat="false" customHeight="true" hidden="true" ht="12.75" outlineLevel="0" r="8290">
      <c r="A8290" s="749" t="s">
        <v>22762</v>
      </c>
      <c r="B8290" s="749" t="str">
        <f aca="false">C8290&amp;D8290&amp;E8290&amp;F8290&amp;G8290&amp;H8290</f>
        <v>TUBO PVC-DEFOFO(EB-1208),PARA ADUCAO E DISTRIBUICAO DE AGUAS,COM DIAMETRO NOMINAL DE 250MM, INCLUSIVE ANEL DE BORRACHA.FORNECIMENTO</v>
      </c>
      <c r="C8290" s="749" t="s">
        <v>22753</v>
      </c>
      <c r="D8290" s="749" t="s">
        <v>22763</v>
      </c>
      <c r="E8290" s="749" t="s">
        <v>20605</v>
      </c>
      <c r="I8290" s="749" t="s">
        <v>236</v>
      </c>
      <c r="J8290" s="749" t="n">
        <v>157.01</v>
      </c>
    </row>
    <row collapsed="false" customFormat="false" customHeight="true" hidden="true" ht="12.75" outlineLevel="0" r="8291">
      <c r="A8291" s="749" t="s">
        <v>22764</v>
      </c>
      <c r="B8291" s="749" t="str">
        <f aca="false">C8291&amp;D8291&amp;E8291&amp;F8291&amp;G8291&amp;H8291</f>
        <v>TUBO PVC-DEFOFO(EB-1208),PARA ADUCAO E DISTRIBUICAO DE AGUAS,COM DIAMETRO NOMINAL DE 250MM, INCLUSIVE ANEL DE BORRACHA.FORNECIMENTO</v>
      </c>
      <c r="C8291" s="749" t="s">
        <v>22753</v>
      </c>
      <c r="D8291" s="749" t="s">
        <v>22763</v>
      </c>
      <c r="E8291" s="749" t="s">
        <v>20605</v>
      </c>
      <c r="I8291" s="749" t="s">
        <v>236</v>
      </c>
      <c r="J8291" s="749" t="n">
        <v>157.01</v>
      </c>
    </row>
    <row collapsed="false" customFormat="false" customHeight="true" hidden="true" ht="12.75" outlineLevel="0" r="8292">
      <c r="A8292" s="749" t="s">
        <v>22765</v>
      </c>
      <c r="B8292" s="749" t="str">
        <f aca="false">C8292&amp;D8292&amp;E8292&amp;F8292&amp;G8292&amp;H8292</f>
        <v>TUBO PVC-DEFOFO(EB-1208),PARA ADUCAO E DISTRIBUICAO DE AGUAS,COM DIAMETRO NOMINAL DE 300MM, INCLUSIVE ANEL DE BORRACHA.FORNECIMENTO</v>
      </c>
      <c r="C8292" s="749" t="s">
        <v>22753</v>
      </c>
      <c r="D8292" s="749" t="s">
        <v>22766</v>
      </c>
      <c r="E8292" s="749" t="s">
        <v>20605</v>
      </c>
      <c r="I8292" s="749" t="s">
        <v>236</v>
      </c>
      <c r="J8292" s="749" t="n">
        <v>222.43</v>
      </c>
    </row>
    <row collapsed="false" customFormat="false" customHeight="true" hidden="true" ht="12.75" outlineLevel="0" r="8293">
      <c r="A8293" s="749" t="s">
        <v>22767</v>
      </c>
      <c r="B8293" s="749" t="str">
        <f aca="false">C8293&amp;D8293&amp;E8293&amp;F8293&amp;G8293&amp;H8293</f>
        <v>TUBO PVC-DEFOFO(EB-1208),PARA ADUCAO E DISTRIBUICAO DE AGUAS,COM DIAMETRO NOMINAL DE 300MM, INCLUSIVE ANEL DE BORRACHA.FORNECIMENTO</v>
      </c>
      <c r="C8293" s="749" t="s">
        <v>22753</v>
      </c>
      <c r="D8293" s="749" t="s">
        <v>22766</v>
      </c>
      <c r="E8293" s="749" t="s">
        <v>20605</v>
      </c>
      <c r="I8293" s="749" t="s">
        <v>236</v>
      </c>
      <c r="J8293" s="749" t="n">
        <v>222.43</v>
      </c>
    </row>
    <row collapsed="false" customFormat="false" customHeight="true" hidden="true" ht="12.75" outlineLevel="0" r="8294">
      <c r="A8294" s="749" t="s">
        <v>22768</v>
      </c>
      <c r="B8294" s="749" t="str">
        <f aca="false">C8294&amp;D8294&amp;E8294&amp;F8294&amp;G8294&amp;H8294</f>
        <v>TUBO PVC-DEFOFO(EB-1208),PARA ADUCAO E DISTRIBUICAO DE AGUAS,COM DIAMETRO NOMINAL DE 400MM, INCLUSIVE ANEL DE BORRACHA.FORNECIMENTO</v>
      </c>
      <c r="C8294" s="749" t="s">
        <v>22753</v>
      </c>
      <c r="D8294" s="749" t="s">
        <v>22769</v>
      </c>
      <c r="E8294" s="749" t="s">
        <v>20605</v>
      </c>
      <c r="I8294" s="749" t="s">
        <v>236</v>
      </c>
      <c r="J8294" s="749" t="n">
        <v>885.23</v>
      </c>
    </row>
    <row collapsed="false" customFormat="false" customHeight="true" hidden="true" ht="12.75" outlineLevel="0" r="8295">
      <c r="A8295" s="749" t="s">
        <v>22770</v>
      </c>
      <c r="B8295" s="749" t="str">
        <f aca="false">C8295&amp;D8295&amp;E8295&amp;F8295&amp;G8295&amp;H8295</f>
        <v>TUBO PVC-DEFOFO(EB-1208),PARA ADUCAO E DISTRIBUICAO DE AGUAS,COM DIAMETRO NOMINAL DE 400MM, INCLUSIVE ANEL DE BORRACHA.FORNECIMENTO</v>
      </c>
      <c r="C8295" s="749" t="s">
        <v>22753</v>
      </c>
      <c r="D8295" s="749" t="s">
        <v>22769</v>
      </c>
      <c r="E8295" s="749" t="s">
        <v>20605</v>
      </c>
      <c r="I8295" s="749" t="s">
        <v>236</v>
      </c>
      <c r="J8295" s="749" t="n">
        <v>885.23</v>
      </c>
    </row>
    <row collapsed="false" customFormat="false" customHeight="true" hidden="true" ht="12.75" outlineLevel="0" r="8296">
      <c r="A8296" s="749" t="s">
        <v>22771</v>
      </c>
      <c r="B8296" s="749" t="str">
        <f aca="false">C8296&amp;D8296&amp;E8296&amp;F8296&amp;G8296&amp;H8296</f>
        <v>TUBO PVC-DEFOFO(EB-1208),PARA ADUCAO E DISTRIBUICAO DE AGUAS,COM DIAMETRO NOMINAL DE 500MM, INCLUSIVE ANEL DE BORRACHA.FORNECIMENTO</v>
      </c>
      <c r="C8296" s="749" t="s">
        <v>22753</v>
      </c>
      <c r="D8296" s="749" t="s">
        <v>22772</v>
      </c>
      <c r="E8296" s="749" t="s">
        <v>20605</v>
      </c>
      <c r="I8296" s="749" t="s">
        <v>236</v>
      </c>
      <c r="J8296" s="749" t="n">
        <v>1365.5</v>
      </c>
    </row>
    <row collapsed="false" customFormat="false" customHeight="true" hidden="true" ht="12.75" outlineLevel="0" r="8297">
      <c r="A8297" s="749" t="s">
        <v>22773</v>
      </c>
      <c r="B8297" s="749" t="str">
        <f aca="false">C8297&amp;D8297&amp;E8297&amp;F8297&amp;G8297&amp;H8297</f>
        <v>TUBO PVC-DEFOFO(EB-1208),PARA ADUCAO E DISTRIBUICAO DE AGUAS,COM DIAMETRO NOMINAL DE 500MM, INCLUSIVE ANEL DE BORRACHA.FORNECIMENTO</v>
      </c>
      <c r="C8297" s="749" t="s">
        <v>22753</v>
      </c>
      <c r="D8297" s="749" t="s">
        <v>22772</v>
      </c>
      <c r="E8297" s="749" t="s">
        <v>20605</v>
      </c>
      <c r="I8297" s="749" t="s">
        <v>236</v>
      </c>
      <c r="J8297" s="749" t="n">
        <v>1365.5</v>
      </c>
    </row>
    <row collapsed="false" customFormat="false" customHeight="true" hidden="true" ht="12.75" outlineLevel="0" r="8298">
      <c r="A8298" s="749" t="s">
        <v>22774</v>
      </c>
      <c r="B8298" s="749" t="str">
        <f aca="false">C8298&amp;D8298&amp;E8298&amp;F8298&amp;G8298&amp;H8298</f>
        <v>LUVA DE CORRER PVC-DEFOFO (NBR 10569), COM DIAMETRO NOMINALDE 100MM, INCLUSIVE ANEIS DE BORRACHA. FORNECIMENTO</v>
      </c>
      <c r="C8298" s="749" t="s">
        <v>22775</v>
      </c>
      <c r="D8298" s="749" t="s">
        <v>22776</v>
      </c>
      <c r="I8298" s="749" t="s">
        <v>30</v>
      </c>
      <c r="J8298" s="749" t="n">
        <v>39.54</v>
      </c>
    </row>
    <row collapsed="false" customFormat="false" customHeight="true" hidden="true" ht="12.75" outlineLevel="0" r="8299">
      <c r="A8299" s="749" t="s">
        <v>22777</v>
      </c>
      <c r="B8299" s="749" t="str">
        <f aca="false">C8299&amp;D8299&amp;E8299&amp;F8299&amp;G8299&amp;H8299</f>
        <v>LUVA DE CORRER PVC-DEFOFO (NBR 10569), COM DIAMETRO NOMINALDE 100MM, INCLUSIVE ANEIS DE BORRACHA. FORNECIMENTO</v>
      </c>
      <c r="C8299" s="749" t="s">
        <v>22775</v>
      </c>
      <c r="D8299" s="749" t="s">
        <v>22776</v>
      </c>
      <c r="I8299" s="749" t="s">
        <v>30</v>
      </c>
      <c r="J8299" s="749" t="n">
        <v>39.54</v>
      </c>
    </row>
    <row collapsed="false" customFormat="false" customHeight="true" hidden="true" ht="12.75" outlineLevel="0" r="8300">
      <c r="A8300" s="749" t="s">
        <v>22778</v>
      </c>
      <c r="B8300" s="749" t="str">
        <f aca="false">C8300&amp;D8300&amp;E8300&amp;F8300&amp;G8300&amp;H8300</f>
        <v>LUVA DE CORRER PVC-DEFOFO (NBR 10569), COM DIAMETRO NOMINALDE 150MM, INCLUSIVE ANEIS DE BORRACHA. FORNECIMENTO</v>
      </c>
      <c r="C8300" s="749" t="s">
        <v>22775</v>
      </c>
      <c r="D8300" s="749" t="s">
        <v>22779</v>
      </c>
      <c r="I8300" s="749" t="s">
        <v>30</v>
      </c>
      <c r="J8300" s="749" t="n">
        <v>49.72</v>
      </c>
    </row>
    <row collapsed="false" customFormat="false" customHeight="true" hidden="true" ht="12.75" outlineLevel="0" r="8301">
      <c r="A8301" s="749" t="s">
        <v>22780</v>
      </c>
      <c r="B8301" s="749" t="str">
        <f aca="false">C8301&amp;D8301&amp;E8301&amp;F8301&amp;G8301&amp;H8301</f>
        <v>LUVA DE CORRER PVC-DEFOFO (NBR 10569), COM DIAMETRO NOMINALDE 150MM, INCLUSIVE ANEIS DE BORRACHA. FORNECIMENTO</v>
      </c>
      <c r="C8301" s="749" t="s">
        <v>22775</v>
      </c>
      <c r="D8301" s="749" t="s">
        <v>22779</v>
      </c>
      <c r="I8301" s="749" t="s">
        <v>30</v>
      </c>
      <c r="J8301" s="749" t="n">
        <v>49.72</v>
      </c>
    </row>
    <row collapsed="false" customFormat="false" customHeight="true" hidden="true" ht="12.75" outlineLevel="0" r="8302">
      <c r="A8302" s="749" t="s">
        <v>22781</v>
      </c>
      <c r="B8302" s="749" t="str">
        <f aca="false">C8302&amp;D8302&amp;E8302&amp;F8302&amp;G8302&amp;H8302</f>
        <v>LUVA DE CORRER PVC-DEFOFO (NBR 10569), COM DIAMETRO NOMINALDE 200MM, INCLUSIVE ANEIS DE BORRACHA. FORNECIMENTO</v>
      </c>
      <c r="C8302" s="749" t="s">
        <v>22775</v>
      </c>
      <c r="D8302" s="749" t="s">
        <v>22782</v>
      </c>
      <c r="I8302" s="749" t="s">
        <v>30</v>
      </c>
      <c r="J8302" s="749" t="n">
        <v>90.34</v>
      </c>
    </row>
    <row collapsed="false" customFormat="false" customHeight="true" hidden="true" ht="12.75" outlineLevel="0" r="8303">
      <c r="A8303" s="749" t="s">
        <v>22783</v>
      </c>
      <c r="B8303" s="749" t="str">
        <f aca="false">C8303&amp;D8303&amp;E8303&amp;F8303&amp;G8303&amp;H8303</f>
        <v>LUVA DE CORRER PVC-DEFOFO (NBR 10569), COM DIAMETRO NOMINALDE 200MM, INCLUSIVE ANEIS DE BORRACHA. FORNECIMENTO</v>
      </c>
      <c r="C8303" s="749" t="s">
        <v>22775</v>
      </c>
      <c r="D8303" s="749" t="s">
        <v>22782</v>
      </c>
      <c r="I8303" s="749" t="s">
        <v>30</v>
      </c>
      <c r="J8303" s="749" t="n">
        <v>90.34</v>
      </c>
    </row>
    <row collapsed="false" customFormat="false" customHeight="true" hidden="true" ht="12.75" outlineLevel="0" r="8304">
      <c r="A8304" s="749" t="s">
        <v>22784</v>
      </c>
      <c r="B8304" s="749" t="str">
        <f aca="false">C8304&amp;D8304&amp;E8304&amp;F8304&amp;G8304&amp;H8304</f>
        <v>LUVA DE CORRER PVC-DEFOFO (NBR 10569), COM DIAMETRO NOMINALDE 250MM, INCLUSIVE ANEIS DE BORRACHA. FORNECIMENTO</v>
      </c>
      <c r="C8304" s="749" t="s">
        <v>22775</v>
      </c>
      <c r="D8304" s="749" t="s">
        <v>22785</v>
      </c>
      <c r="I8304" s="749" t="s">
        <v>30</v>
      </c>
      <c r="J8304" s="749" t="n">
        <v>163.13</v>
      </c>
    </row>
    <row collapsed="false" customFormat="false" customHeight="true" hidden="true" ht="12.75" outlineLevel="0" r="8305">
      <c r="A8305" s="749" t="s">
        <v>22786</v>
      </c>
      <c r="B8305" s="749" t="str">
        <f aca="false">C8305&amp;D8305&amp;E8305&amp;F8305&amp;G8305&amp;H8305</f>
        <v>LUVA DE CORRER PVC-DEFOFO (NBR 10569), COM DIAMETRO NOMINALDE 250MM, INCLUSIVE ANEIS DE BORRACHA. FORNECIMENTO</v>
      </c>
      <c r="C8305" s="749" t="s">
        <v>22775</v>
      </c>
      <c r="D8305" s="749" t="s">
        <v>22785</v>
      </c>
      <c r="I8305" s="749" t="s">
        <v>30</v>
      </c>
      <c r="J8305" s="749" t="n">
        <v>163.13</v>
      </c>
    </row>
    <row collapsed="false" customFormat="false" customHeight="true" hidden="true" ht="12.75" outlineLevel="0" r="8306">
      <c r="A8306" s="749" t="s">
        <v>22787</v>
      </c>
      <c r="B8306" s="749" t="str">
        <f aca="false">C8306&amp;D8306&amp;E8306&amp;F8306&amp;G8306&amp;H8306</f>
        <v>LUVA DE CORRER PVC-DEFOFO (NBR 10569), COM DIAMETRO NOMINALDE 300MM, INCLUSIVE ANEIS DE BORRACHA. FORNECIMENTO</v>
      </c>
      <c r="C8306" s="749" t="s">
        <v>22775</v>
      </c>
      <c r="D8306" s="749" t="s">
        <v>22788</v>
      </c>
      <c r="I8306" s="749" t="s">
        <v>30</v>
      </c>
      <c r="J8306" s="749" t="n">
        <v>299.84</v>
      </c>
    </row>
    <row collapsed="false" customFormat="false" customHeight="true" hidden="true" ht="12.75" outlineLevel="0" r="8307">
      <c r="A8307" s="749" t="s">
        <v>22789</v>
      </c>
      <c r="B8307" s="749" t="str">
        <f aca="false">C8307&amp;D8307&amp;E8307&amp;F8307&amp;G8307&amp;H8307</f>
        <v>LUVA DE CORRER PVC-DEFOFO (NBR 10569), COM DIAMETRO NOMINALDE 300MM, INCLUSIVE ANEIS DE BORRACHA. FORNECIMENTO</v>
      </c>
      <c r="C8307" s="749" t="s">
        <v>22775</v>
      </c>
      <c r="D8307" s="749" t="s">
        <v>22788</v>
      </c>
      <c r="I8307" s="749" t="s">
        <v>30</v>
      </c>
      <c r="J8307" s="749" t="n">
        <v>299.84</v>
      </c>
    </row>
    <row collapsed="false" customFormat="false" customHeight="true" hidden="true" ht="12.75" outlineLevel="0" r="8308">
      <c r="A8308" s="749" t="s">
        <v>22790</v>
      </c>
      <c r="B8308" s="749" t="str">
        <f aca="false">C8308&amp;D8308&amp;E8308&amp;F8308&amp;G8308&amp;H8308</f>
        <v>LUVA DE CORRER PVC-DEFOFO (NBR 10569), COM DIAMETRO NOMINALDE 400MM, INCLUSIVE ANEIS DE BORRACHA. FORNECIMENTO</v>
      </c>
      <c r="C8308" s="749" t="s">
        <v>22775</v>
      </c>
      <c r="D8308" s="749" t="s">
        <v>22791</v>
      </c>
      <c r="I8308" s="749" t="s">
        <v>30</v>
      </c>
      <c r="J8308" s="749" t="n">
        <v>454.42</v>
      </c>
    </row>
    <row collapsed="false" customFormat="false" customHeight="true" hidden="true" ht="12.75" outlineLevel="0" r="8309">
      <c r="A8309" s="749" t="s">
        <v>22792</v>
      </c>
      <c r="B8309" s="749" t="str">
        <f aca="false">C8309&amp;D8309&amp;E8309&amp;F8309&amp;G8309&amp;H8309</f>
        <v>LUVA DE CORRER PVC-DEFOFO (NBR 10569), COM DIAMETRO NOMINALDE 400MM, INCLUSIVE ANEIS DE BORRACHA. FORNECIMENTO</v>
      </c>
      <c r="C8309" s="749" t="s">
        <v>22775</v>
      </c>
      <c r="D8309" s="749" t="s">
        <v>22791</v>
      </c>
      <c r="I8309" s="749" t="s">
        <v>30</v>
      </c>
      <c r="J8309" s="749" t="n">
        <v>454.42</v>
      </c>
    </row>
    <row collapsed="false" customFormat="false" customHeight="true" hidden="true" ht="12.75" outlineLevel="0" r="8310">
      <c r="A8310" s="749" t="s">
        <v>22793</v>
      </c>
      <c r="B8310" s="749" t="str">
        <f aca="false">C8310&amp;D8310&amp;E8310&amp;F8310&amp;G8310&amp;H8310</f>
        <v>LUVA DE CORRER PVC-DEFOFO (NBR 10569), COM DIAMETRO NOMINALDE 500MM, INCLUSIVE ANEIS DE BORRACHA. FORNECIMENTO</v>
      </c>
      <c r="C8310" s="749" t="s">
        <v>22775</v>
      </c>
      <c r="D8310" s="749" t="s">
        <v>22794</v>
      </c>
      <c r="I8310" s="749" t="s">
        <v>30</v>
      </c>
      <c r="J8310" s="749" t="n">
        <v>827.73</v>
      </c>
    </row>
    <row collapsed="false" customFormat="false" customHeight="true" hidden="true" ht="12.75" outlineLevel="0" r="8311">
      <c r="A8311" s="749" t="s">
        <v>22795</v>
      </c>
      <c r="B8311" s="749" t="str">
        <f aca="false">C8311&amp;D8311&amp;E8311&amp;F8311&amp;G8311&amp;H8311</f>
        <v>LUVA DE CORRER PVC-DEFOFO (NBR 10569), COM DIAMETRO NOMINALDE 500MM, INCLUSIVE ANEIS DE BORRACHA. FORNECIMENTO</v>
      </c>
      <c r="C8311" s="749" t="s">
        <v>22775</v>
      </c>
      <c r="D8311" s="749" t="s">
        <v>22794</v>
      </c>
      <c r="I8311" s="749" t="s">
        <v>30</v>
      </c>
      <c r="J8311" s="749" t="n">
        <v>827.73</v>
      </c>
    </row>
    <row collapsed="false" customFormat="false" customHeight="true" hidden="true" ht="12.75" outlineLevel="0" r="8312">
      <c r="A8312" s="749" t="s">
        <v>22796</v>
      </c>
      <c r="B8312" s="749" t="str">
        <f aca="false">C8312&amp;D8312&amp;E8312&amp;F8312&amp;G8312&amp;H8312</f>
        <v>TUBO DE PVC RIGIDO,ROSQUEAVEL,PARA AGUA FRIA,COM DIAMETRO DE 1/2".FORNECIMENTO</v>
      </c>
      <c r="C8312" s="749" t="s">
        <v>22797</v>
      </c>
      <c r="D8312" s="749" t="s">
        <v>22798</v>
      </c>
      <c r="I8312" s="749" t="s">
        <v>236</v>
      </c>
      <c r="J8312" s="749" t="n">
        <v>4.66</v>
      </c>
    </row>
    <row collapsed="false" customFormat="false" customHeight="true" hidden="true" ht="12.75" outlineLevel="0" r="8313">
      <c r="A8313" s="749" t="s">
        <v>22799</v>
      </c>
      <c r="B8313" s="749" t="str">
        <f aca="false">C8313&amp;D8313&amp;E8313&amp;F8313&amp;G8313&amp;H8313</f>
        <v>TUBO DE PVC RIGIDO,ROSQUEAVEL,PARA AGUA FRIA,COM DIAMETRO DE 1/2".FORNECIMENTO</v>
      </c>
      <c r="C8313" s="749" t="s">
        <v>22797</v>
      </c>
      <c r="D8313" s="749" t="s">
        <v>22798</v>
      </c>
      <c r="I8313" s="749" t="s">
        <v>236</v>
      </c>
      <c r="J8313" s="749" t="n">
        <v>4.66</v>
      </c>
    </row>
    <row collapsed="false" customFormat="false" customHeight="true" hidden="true" ht="12.75" outlineLevel="0" r="8314">
      <c r="A8314" s="749" t="s">
        <v>22800</v>
      </c>
      <c r="B8314" s="749" t="str">
        <f aca="false">C8314&amp;D8314&amp;E8314&amp;F8314&amp;G8314&amp;H8314</f>
        <v>TUBO DE PVC RIGIDO,ROSQUEAVEL,PARA AGUA FRIA,COM DIAMETRO DE 3/4".FORNECIMENTO</v>
      </c>
      <c r="C8314" s="749" t="s">
        <v>22797</v>
      </c>
      <c r="D8314" s="749" t="s">
        <v>22801</v>
      </c>
      <c r="I8314" s="749" t="s">
        <v>236</v>
      </c>
      <c r="J8314" s="749" t="n">
        <v>6.87</v>
      </c>
    </row>
    <row collapsed="false" customFormat="false" customHeight="true" hidden="true" ht="12.75" outlineLevel="0" r="8315">
      <c r="A8315" s="749" t="s">
        <v>22802</v>
      </c>
      <c r="B8315" s="749" t="str">
        <f aca="false">C8315&amp;D8315&amp;E8315&amp;F8315&amp;G8315&amp;H8315</f>
        <v>TUBO DE PVC RIGIDO,ROSQUEAVEL,PARA AGUA FRIA,COM DIAMETRO DE 3/4".FORNECIMENTO</v>
      </c>
      <c r="C8315" s="749" t="s">
        <v>22797</v>
      </c>
      <c r="D8315" s="749" t="s">
        <v>22801</v>
      </c>
      <c r="I8315" s="749" t="s">
        <v>236</v>
      </c>
      <c r="J8315" s="749" t="n">
        <v>6.87</v>
      </c>
    </row>
    <row collapsed="false" customFormat="false" customHeight="true" hidden="true" ht="12.75" outlineLevel="0" r="8316">
      <c r="A8316" s="749" t="s">
        <v>22803</v>
      </c>
      <c r="B8316" s="749" t="str">
        <f aca="false">C8316&amp;D8316&amp;E8316&amp;F8316&amp;G8316&amp;H8316</f>
        <v>TUBO DE PVC RIGIDO,ROSQUEAVEL,PARA AGUA FRIA,COM DIAMETRO DE 1".FORNECIMENTO</v>
      </c>
      <c r="C8316" s="749" t="s">
        <v>22797</v>
      </c>
      <c r="D8316" s="749" t="s">
        <v>22804</v>
      </c>
      <c r="I8316" s="749" t="s">
        <v>236</v>
      </c>
      <c r="J8316" s="749" t="n">
        <v>14.32</v>
      </c>
    </row>
    <row collapsed="false" customFormat="false" customHeight="true" hidden="true" ht="12.75" outlineLevel="0" r="8317">
      <c r="A8317" s="749" t="s">
        <v>22805</v>
      </c>
      <c r="B8317" s="749" t="str">
        <f aca="false">C8317&amp;D8317&amp;E8317&amp;F8317&amp;G8317&amp;H8317</f>
        <v>TUBO DE PVC RIGIDO,ROSQUEAVEL,PARA AGUA FRIA,COM DIAMETRO DE 1".FORNECIMENTO</v>
      </c>
      <c r="C8317" s="749" t="s">
        <v>22797</v>
      </c>
      <c r="D8317" s="749" t="s">
        <v>22804</v>
      </c>
      <c r="I8317" s="749" t="s">
        <v>236</v>
      </c>
      <c r="J8317" s="749" t="n">
        <v>14.32</v>
      </c>
    </row>
    <row collapsed="false" customFormat="false" customHeight="true" hidden="true" ht="12.75" outlineLevel="0" r="8318">
      <c r="A8318" s="749" t="s">
        <v>22806</v>
      </c>
      <c r="B8318" s="749" t="str">
        <f aca="false">C8318&amp;D8318&amp;E8318&amp;F8318&amp;G8318&amp;H8318</f>
        <v>TUBO DE PVC RIGIDO,ROSQUEAVEL,PARA AGUA FRIA,COM DIAMETRO DE 1.1/2".FORNECIMENTO</v>
      </c>
      <c r="C8318" s="749" t="s">
        <v>22797</v>
      </c>
      <c r="D8318" s="749" t="s">
        <v>22807</v>
      </c>
      <c r="I8318" s="749" t="s">
        <v>236</v>
      </c>
      <c r="J8318" s="749" t="n">
        <v>24.22</v>
      </c>
    </row>
    <row collapsed="false" customFormat="false" customHeight="true" hidden="true" ht="12.75" outlineLevel="0" r="8319">
      <c r="A8319" s="749" t="s">
        <v>22808</v>
      </c>
      <c r="B8319" s="749" t="str">
        <f aca="false">C8319&amp;D8319&amp;E8319&amp;F8319&amp;G8319&amp;H8319</f>
        <v>TUBO DE PVC RIGIDO,ROSQUEAVEL,PARA AGUA FRIA,COM DIAMETRO DE 1.1/2".FORNECIMENTO</v>
      </c>
      <c r="C8319" s="749" t="s">
        <v>22797</v>
      </c>
      <c r="D8319" s="749" t="s">
        <v>22807</v>
      </c>
      <c r="I8319" s="749" t="s">
        <v>236</v>
      </c>
      <c r="J8319" s="749" t="n">
        <v>24.22</v>
      </c>
    </row>
    <row collapsed="false" customFormat="false" customHeight="true" hidden="true" ht="12.75" outlineLevel="0" r="8320">
      <c r="A8320" s="749" t="s">
        <v>22809</v>
      </c>
      <c r="B8320" s="749" t="str">
        <f aca="false">C8320&amp;D8320&amp;E8320&amp;F8320&amp;G8320&amp;H8320</f>
        <v>TUBO DE PVC RIGIDO ROSQUEAVEL,PARA AGUA FRIA,COM DIAMETRO DE 2".FORNECIMENTO</v>
      </c>
      <c r="C8320" s="749" t="s">
        <v>22810</v>
      </c>
      <c r="D8320" s="749" t="s">
        <v>22811</v>
      </c>
      <c r="I8320" s="749" t="s">
        <v>236</v>
      </c>
      <c r="J8320" s="749" t="n">
        <v>32.62</v>
      </c>
    </row>
    <row collapsed="false" customFormat="false" customHeight="true" hidden="true" ht="12.75" outlineLevel="0" r="8321">
      <c r="A8321" s="749" t="s">
        <v>22812</v>
      </c>
      <c r="B8321" s="749" t="str">
        <f aca="false">C8321&amp;D8321&amp;E8321&amp;F8321&amp;G8321&amp;H8321</f>
        <v>TUBO DE PVC RIGIDO ROSQUEAVEL,PARA AGUA FRIA,COM DIAMETRO DE 2".FORNECIMENTO</v>
      </c>
      <c r="C8321" s="749" t="s">
        <v>22810</v>
      </c>
      <c r="D8321" s="749" t="s">
        <v>22811</v>
      </c>
      <c r="I8321" s="749" t="s">
        <v>236</v>
      </c>
      <c r="J8321" s="749" t="n">
        <v>32.62</v>
      </c>
    </row>
    <row collapsed="false" customFormat="false" customHeight="true" hidden="true" ht="12.75" outlineLevel="0" r="8322">
      <c r="A8322" s="749" t="s">
        <v>22813</v>
      </c>
      <c r="B8322" s="749" t="str">
        <f aca="false">C8322&amp;D8322&amp;E8322&amp;F8322&amp;G8322&amp;H8322</f>
        <v>TUBO DE PVC RIGIDO,ROSQUEAVEL,PARA AGUA FRIA,COM DIAMETRO DE 3".FORNECIMENTO</v>
      </c>
      <c r="C8322" s="749" t="s">
        <v>22797</v>
      </c>
      <c r="D8322" s="749" t="s">
        <v>22814</v>
      </c>
      <c r="I8322" s="749" t="s">
        <v>236</v>
      </c>
      <c r="J8322" s="749" t="n">
        <v>88.13</v>
      </c>
    </row>
    <row collapsed="false" customFormat="false" customHeight="true" hidden="true" ht="12.75" outlineLevel="0" r="8323">
      <c r="A8323" s="749" t="s">
        <v>22815</v>
      </c>
      <c r="B8323" s="749" t="str">
        <f aca="false">C8323&amp;D8323&amp;E8323&amp;F8323&amp;G8323&amp;H8323</f>
        <v>TUBO DE PVC RIGIDO,ROSQUEAVEL,PARA AGUA FRIA,COM DIAMETRO DE 3".FORNECIMENTO</v>
      </c>
      <c r="C8323" s="749" t="s">
        <v>22797</v>
      </c>
      <c r="D8323" s="749" t="s">
        <v>22814</v>
      </c>
      <c r="I8323" s="749" t="s">
        <v>236</v>
      </c>
      <c r="J8323" s="749" t="n">
        <v>88.13</v>
      </c>
    </row>
    <row collapsed="false" customFormat="false" customHeight="true" hidden="true" ht="12.75" outlineLevel="0" r="8324">
      <c r="A8324" s="749" t="s">
        <v>22816</v>
      </c>
      <c r="B8324" s="749" t="str">
        <f aca="false">C8324&amp;D8324&amp;E8324&amp;F8324&amp;G8324&amp;H8324</f>
        <v>TUBO DE PVC RIGIDO ROSQUEAVEL,PARA AGUA FRIA,COM DIAMETRO DE 4".FORNECIMENTO</v>
      </c>
      <c r="C8324" s="749" t="s">
        <v>22810</v>
      </c>
      <c r="D8324" s="749" t="s">
        <v>22817</v>
      </c>
      <c r="I8324" s="749" t="s">
        <v>236</v>
      </c>
      <c r="J8324" s="749" t="n">
        <v>101.79</v>
      </c>
    </row>
    <row collapsed="false" customFormat="false" customHeight="true" hidden="true" ht="12.75" outlineLevel="0" r="8325">
      <c r="A8325" s="749" t="s">
        <v>22818</v>
      </c>
      <c r="B8325" s="749" t="str">
        <f aca="false">C8325&amp;D8325&amp;E8325&amp;F8325&amp;G8325&amp;H8325</f>
        <v>TUBO DE PVC RIGIDO ROSQUEAVEL,PARA AGUA FRIA,COM DIAMETRO DE 4".FORNECIMENTO</v>
      </c>
      <c r="C8325" s="749" t="s">
        <v>22810</v>
      </c>
      <c r="D8325" s="749" t="s">
        <v>22817</v>
      </c>
      <c r="I8325" s="749" t="s">
        <v>236</v>
      </c>
      <c r="J8325" s="749" t="n">
        <v>101.79</v>
      </c>
    </row>
    <row collapsed="false" customFormat="false" customHeight="true" hidden="true" ht="12.75" outlineLevel="0" r="8326">
      <c r="A8326" s="749" t="s">
        <v>22819</v>
      </c>
      <c r="B8326" s="749" t="str">
        <f aca="false">C8326&amp;D8326&amp;E8326&amp;F8326&amp;G8326&amp;H8326</f>
        <v>TUBO DE PVC RIGIDO SOLDAVEL,PARA AGUA FRIA, COM DIAMETRO DE20MM.FORNECIMENTO</v>
      </c>
      <c r="C8326" s="749" t="s">
        <v>22820</v>
      </c>
      <c r="D8326" s="749" t="s">
        <v>22821</v>
      </c>
      <c r="I8326" s="749" t="s">
        <v>236</v>
      </c>
      <c r="J8326" s="749" t="n">
        <v>1.53</v>
      </c>
    </row>
    <row collapsed="false" customFormat="false" customHeight="true" hidden="true" ht="12.75" outlineLevel="0" r="8327">
      <c r="A8327" s="749" t="s">
        <v>22822</v>
      </c>
      <c r="B8327" s="749" t="str">
        <f aca="false">C8327&amp;D8327&amp;E8327&amp;F8327&amp;G8327&amp;H8327</f>
        <v>TUBO DE PVC RIGIDO SOLDAVEL,PARA AGUA FRIA, COM DIAMETRO DE20MM.FORNECIMENTO</v>
      </c>
      <c r="C8327" s="749" t="s">
        <v>22820</v>
      </c>
      <c r="D8327" s="749" t="s">
        <v>22821</v>
      </c>
      <c r="I8327" s="749" t="s">
        <v>236</v>
      </c>
      <c r="J8327" s="749" t="n">
        <v>1.53</v>
      </c>
    </row>
    <row collapsed="false" customFormat="false" customHeight="true" hidden="true" ht="12.75" outlineLevel="0" r="8328">
      <c r="A8328" s="749" t="s">
        <v>22823</v>
      </c>
      <c r="B8328" s="749" t="str">
        <f aca="false">C8328&amp;D8328&amp;E8328&amp;F8328&amp;G8328&amp;H8328</f>
        <v>TUBO DE PVC RIGIDO SOLDAVEL,PARA AGUA FRIA, COM DIAMETRO DE25MM.FORNECIMENTO</v>
      </c>
      <c r="C8328" s="749" t="s">
        <v>22820</v>
      </c>
      <c r="D8328" s="749" t="s">
        <v>22824</v>
      </c>
      <c r="I8328" s="749" t="s">
        <v>236</v>
      </c>
      <c r="J8328" s="749" t="n">
        <v>1.79</v>
      </c>
    </row>
    <row collapsed="false" customFormat="false" customHeight="true" hidden="true" ht="12.75" outlineLevel="0" r="8329">
      <c r="A8329" s="749" t="s">
        <v>22825</v>
      </c>
      <c r="B8329" s="749" t="str">
        <f aca="false">C8329&amp;D8329&amp;E8329&amp;F8329&amp;G8329&amp;H8329</f>
        <v>TUBO DE PVC RIGIDO SOLDAVEL,PARA AGUA FRIA, COM DIAMETRO DE25MM.FORNECIMENTO</v>
      </c>
      <c r="C8329" s="749" t="s">
        <v>22820</v>
      </c>
      <c r="D8329" s="749" t="s">
        <v>22824</v>
      </c>
      <c r="I8329" s="749" t="s">
        <v>236</v>
      </c>
      <c r="J8329" s="749" t="n">
        <v>1.79</v>
      </c>
    </row>
    <row collapsed="false" customFormat="false" customHeight="true" hidden="true" ht="12.75" outlineLevel="0" r="8330">
      <c r="A8330" s="749" t="s">
        <v>22826</v>
      </c>
      <c r="B8330" s="749" t="str">
        <f aca="false">C8330&amp;D8330&amp;E8330&amp;F8330&amp;G8330&amp;H8330</f>
        <v>TUBO DE PVC RIGIDO SOLDAVEL,PARA AGUA FRIA, COM DIAMETRO DE32MM.FORNECIMENTO</v>
      </c>
      <c r="C8330" s="749" t="s">
        <v>22820</v>
      </c>
      <c r="D8330" s="749" t="s">
        <v>22827</v>
      </c>
      <c r="I8330" s="749" t="s">
        <v>236</v>
      </c>
      <c r="J8330" s="749" t="n">
        <v>4.54</v>
      </c>
    </row>
    <row collapsed="false" customFormat="false" customHeight="true" hidden="true" ht="12.75" outlineLevel="0" r="8331">
      <c r="A8331" s="749" t="s">
        <v>22828</v>
      </c>
      <c r="B8331" s="749" t="str">
        <f aca="false">C8331&amp;D8331&amp;E8331&amp;F8331&amp;G8331&amp;H8331</f>
        <v>TUBO DE PVC RIGIDO SOLDAVEL,PARA AGUA FRIA, COM DIAMETRO DE32MM.FORNECIMENTO</v>
      </c>
      <c r="C8331" s="749" t="s">
        <v>22820</v>
      </c>
      <c r="D8331" s="749" t="s">
        <v>22827</v>
      </c>
      <c r="I8331" s="749" t="s">
        <v>236</v>
      </c>
      <c r="J8331" s="749" t="n">
        <v>4.54</v>
      </c>
    </row>
    <row collapsed="false" customFormat="false" customHeight="true" hidden="true" ht="12.75" outlineLevel="0" r="8332">
      <c r="A8332" s="749" t="s">
        <v>22829</v>
      </c>
      <c r="B8332" s="749" t="str">
        <f aca="false">C8332&amp;D8332&amp;E8332&amp;F8332&amp;G8332&amp;H8332</f>
        <v>TUBO DE PVC RIGIDO SOLDAVEL,PARA AGUA FRIA, COM DIAMETRO DE40MM.FORNECIMENTO</v>
      </c>
      <c r="C8332" s="749" t="s">
        <v>22820</v>
      </c>
      <c r="D8332" s="749" t="s">
        <v>22830</v>
      </c>
      <c r="I8332" s="749" t="s">
        <v>236</v>
      </c>
      <c r="J8332" s="749" t="n">
        <v>6.78</v>
      </c>
    </row>
    <row collapsed="false" customFormat="false" customHeight="true" hidden="true" ht="12.75" outlineLevel="0" r="8333">
      <c r="A8333" s="749" t="s">
        <v>22831</v>
      </c>
      <c r="B8333" s="749" t="str">
        <f aca="false">C8333&amp;D8333&amp;E8333&amp;F8333&amp;G8333&amp;H8333</f>
        <v>TUBO DE PVC RIGIDO SOLDAVEL,PARA AGUA FRIA, COM DIAMETRO DE40MM.FORNECIMENTO</v>
      </c>
      <c r="C8333" s="749" t="s">
        <v>22820</v>
      </c>
      <c r="D8333" s="749" t="s">
        <v>22830</v>
      </c>
      <c r="I8333" s="749" t="s">
        <v>236</v>
      </c>
      <c r="J8333" s="749" t="n">
        <v>6.78</v>
      </c>
    </row>
    <row collapsed="false" customFormat="false" customHeight="true" hidden="true" ht="12.75" outlineLevel="0" r="8334">
      <c r="A8334" s="749" t="s">
        <v>22832</v>
      </c>
      <c r="B8334" s="749" t="str">
        <f aca="false">C8334&amp;D8334&amp;E8334&amp;F8334&amp;G8334&amp;H8334</f>
        <v>TUBO DE PVC RIGIDO SOLDAVEL,PARA AGUA FRIA, COM DIAMETRO DE50MM.FORNECIMENTO</v>
      </c>
      <c r="C8334" s="749" t="s">
        <v>22820</v>
      </c>
      <c r="D8334" s="749" t="s">
        <v>22833</v>
      </c>
      <c r="I8334" s="749" t="s">
        <v>236</v>
      </c>
      <c r="J8334" s="749" t="n">
        <v>7.09</v>
      </c>
    </row>
    <row collapsed="false" customFormat="false" customHeight="true" hidden="true" ht="12.75" outlineLevel="0" r="8335">
      <c r="A8335" s="749" t="s">
        <v>22834</v>
      </c>
      <c r="B8335" s="749" t="str">
        <f aca="false">C8335&amp;D8335&amp;E8335&amp;F8335&amp;G8335&amp;H8335</f>
        <v>TUBO DE PVC RIGIDO SOLDAVEL,PARA AGUA FRIA, COM DIAMETRO DE50MM.FORNECIMENTO</v>
      </c>
      <c r="C8335" s="749" t="s">
        <v>22820</v>
      </c>
      <c r="D8335" s="749" t="s">
        <v>22833</v>
      </c>
      <c r="I8335" s="749" t="s">
        <v>236</v>
      </c>
      <c r="J8335" s="749" t="n">
        <v>7.09</v>
      </c>
    </row>
    <row collapsed="false" customFormat="false" customHeight="true" hidden="true" ht="12.75" outlineLevel="0" r="8336">
      <c r="A8336" s="749" t="s">
        <v>22835</v>
      </c>
      <c r="B8336" s="749" t="str">
        <f aca="false">C8336&amp;D8336&amp;E8336&amp;F8336&amp;G8336&amp;H8336</f>
        <v>TUBO DE PVC RIGIDO SOLDAVEL,PARA AGUA FRIA, COM DIAMETRO DE60MM.FORNECIMENTO</v>
      </c>
      <c r="C8336" s="749" t="s">
        <v>22820</v>
      </c>
      <c r="D8336" s="749" t="s">
        <v>22836</v>
      </c>
      <c r="I8336" s="749" t="s">
        <v>236</v>
      </c>
      <c r="J8336" s="749" t="n">
        <v>11.58</v>
      </c>
    </row>
    <row collapsed="false" customFormat="false" customHeight="true" hidden="true" ht="12.75" outlineLevel="0" r="8337">
      <c r="A8337" s="749" t="s">
        <v>22837</v>
      </c>
      <c r="B8337" s="749" t="str">
        <f aca="false">C8337&amp;D8337&amp;E8337&amp;F8337&amp;G8337&amp;H8337</f>
        <v>TUBO DE PVC RIGIDO SOLDAVEL,PARA AGUA FRIA, COM DIAMETRO DE60MM.FORNECIMENTO</v>
      </c>
      <c r="C8337" s="749" t="s">
        <v>22820</v>
      </c>
      <c r="D8337" s="749" t="s">
        <v>22836</v>
      </c>
      <c r="I8337" s="749" t="s">
        <v>236</v>
      </c>
      <c r="J8337" s="749" t="n">
        <v>11.58</v>
      </c>
    </row>
    <row collapsed="false" customFormat="false" customHeight="true" hidden="true" ht="12.75" outlineLevel="0" r="8338">
      <c r="A8338" s="749" t="s">
        <v>22838</v>
      </c>
      <c r="B8338" s="749" t="str">
        <f aca="false">C8338&amp;D8338&amp;E8338&amp;F8338&amp;G8338&amp;H8338</f>
        <v>TUBO DE PVC RIGIDO SOLDAVEL,PARA AGUA FRIA, COM DIAMETRO DE75MM.FORNECIMENTO</v>
      </c>
      <c r="C8338" s="749" t="s">
        <v>22820</v>
      </c>
      <c r="D8338" s="749" t="s">
        <v>22839</v>
      </c>
      <c r="I8338" s="749" t="s">
        <v>236</v>
      </c>
      <c r="J8338" s="749" t="n">
        <v>21.35</v>
      </c>
    </row>
    <row collapsed="false" customFormat="false" customHeight="true" hidden="true" ht="12.75" outlineLevel="0" r="8339">
      <c r="A8339" s="749" t="s">
        <v>22840</v>
      </c>
      <c r="B8339" s="749" t="str">
        <f aca="false">C8339&amp;D8339&amp;E8339&amp;F8339&amp;G8339&amp;H8339</f>
        <v>TUBO DE PVC RIGIDO SOLDAVEL,PARA AGUA FRIA, COM DIAMETRO DE75MM.FORNECIMENTO</v>
      </c>
      <c r="C8339" s="749" t="s">
        <v>22820</v>
      </c>
      <c r="D8339" s="749" t="s">
        <v>22839</v>
      </c>
      <c r="I8339" s="749" t="s">
        <v>236</v>
      </c>
      <c r="J8339" s="749" t="n">
        <v>21.35</v>
      </c>
    </row>
    <row collapsed="false" customFormat="false" customHeight="true" hidden="true" ht="12.75" outlineLevel="0" r="8340">
      <c r="A8340" s="749" t="s">
        <v>22841</v>
      </c>
      <c r="B8340" s="749" t="str">
        <f aca="false">C8340&amp;D8340&amp;E8340&amp;F8340&amp;G8340&amp;H8340</f>
        <v>TUBO DE PVC RIGIDO SOLDAVEL,PARA AGUA FRIA, COM DIAMETRO DE85MM.FORNECIMENTO</v>
      </c>
      <c r="C8340" s="749" t="s">
        <v>22820</v>
      </c>
      <c r="D8340" s="749" t="s">
        <v>22842</v>
      </c>
      <c r="I8340" s="749" t="s">
        <v>236</v>
      </c>
      <c r="J8340" s="749" t="n">
        <v>26.22</v>
      </c>
    </row>
    <row collapsed="false" customFormat="false" customHeight="true" hidden="true" ht="12.75" outlineLevel="0" r="8341">
      <c r="A8341" s="749" t="s">
        <v>22843</v>
      </c>
      <c r="B8341" s="749" t="str">
        <f aca="false">C8341&amp;D8341&amp;E8341&amp;F8341&amp;G8341&amp;H8341</f>
        <v>TUBO DE PVC RIGIDO SOLDAVEL,PARA AGUA FRIA, COM DIAMETRO DE85MM.FORNECIMENTO</v>
      </c>
      <c r="C8341" s="749" t="s">
        <v>22820</v>
      </c>
      <c r="D8341" s="749" t="s">
        <v>22842</v>
      </c>
      <c r="I8341" s="749" t="s">
        <v>236</v>
      </c>
      <c r="J8341" s="749" t="n">
        <v>26.22</v>
      </c>
    </row>
    <row collapsed="false" customFormat="false" customHeight="true" hidden="true" ht="12.75" outlineLevel="0" r="8342">
      <c r="A8342" s="749" t="s">
        <v>22844</v>
      </c>
      <c r="B8342" s="749" t="str">
        <f aca="false">C8342&amp;D8342&amp;E8342&amp;F8342&amp;G8342&amp;H8342</f>
        <v>TUBO DE PVC RIGIDO SOLDAVEL,PARA AGUA FRIA, COM DIAMETRO DE110MM.FORNECIMENTO</v>
      </c>
      <c r="C8342" s="749" t="s">
        <v>22820</v>
      </c>
      <c r="D8342" s="749" t="s">
        <v>22845</v>
      </c>
      <c r="I8342" s="749" t="s">
        <v>236</v>
      </c>
      <c r="J8342" s="749" t="n">
        <v>39.56</v>
      </c>
    </row>
    <row collapsed="false" customFormat="false" customHeight="true" hidden="true" ht="12.75" outlineLevel="0" r="8343">
      <c r="A8343" s="749" t="s">
        <v>22846</v>
      </c>
      <c r="B8343" s="749" t="str">
        <f aca="false">C8343&amp;D8343&amp;E8343&amp;F8343&amp;G8343&amp;H8343</f>
        <v>TUBO DE PVC RIGIDO SOLDAVEL,PARA AGUA FRIA, COM DIAMETRO DE110MM.FORNECIMENTO</v>
      </c>
      <c r="C8343" s="749" t="s">
        <v>22820</v>
      </c>
      <c r="D8343" s="749" t="s">
        <v>22845</v>
      </c>
      <c r="I8343" s="749" t="s">
        <v>236</v>
      </c>
      <c r="J8343" s="749" t="n">
        <v>39.56</v>
      </c>
    </row>
    <row collapsed="false" customFormat="false" customHeight="true" hidden="true" ht="12.75" outlineLevel="0" r="8344">
      <c r="A8344" s="749" t="s">
        <v>22847</v>
      </c>
      <c r="B8344" s="749" t="str">
        <f aca="false">C8344&amp;D8344&amp;E8344&amp;F8344&amp;G8344&amp;H8344</f>
        <v>TUBO PVC (NBR-7362), PARA ESGOTO SANITARIO, COM DIAMETRO NOMINAL DE 100MM, INCLUSIVE ANEL DE BORRACHA. FORNECIMENTO</v>
      </c>
      <c r="C8344" s="749" t="s">
        <v>22848</v>
      </c>
      <c r="D8344" s="749" t="s">
        <v>22849</v>
      </c>
      <c r="I8344" s="749" t="s">
        <v>236</v>
      </c>
      <c r="J8344" s="749" t="n">
        <v>13.95</v>
      </c>
    </row>
    <row collapsed="false" customFormat="false" customHeight="true" hidden="true" ht="12.75" outlineLevel="0" r="8345">
      <c r="A8345" s="749" t="s">
        <v>22850</v>
      </c>
      <c r="B8345" s="749" t="str">
        <f aca="false">C8345&amp;D8345&amp;E8345&amp;F8345&amp;G8345&amp;H8345</f>
        <v>TUBO PVC (NBR-7362), PARA ESGOTO SANITARIO, COM DIAMETRO NOMINAL DE 100MM, INCLUSIVE ANEL DE BORRACHA. FORNECIMENTO</v>
      </c>
      <c r="C8345" s="749" t="s">
        <v>22848</v>
      </c>
      <c r="D8345" s="749" t="s">
        <v>22849</v>
      </c>
      <c r="I8345" s="749" t="s">
        <v>236</v>
      </c>
      <c r="J8345" s="749" t="n">
        <v>13.95</v>
      </c>
    </row>
    <row collapsed="false" customFormat="false" customHeight="true" hidden="true" ht="12.75" outlineLevel="0" r="8346">
      <c r="A8346" s="749" t="s">
        <v>22851</v>
      </c>
      <c r="B8346" s="749" t="str">
        <f aca="false">C8346&amp;D8346&amp;E8346&amp;F8346&amp;G8346&amp;H8346</f>
        <v>TUBO PVC (NBR-7362), PARA ESGOTO SANITARIO, COM DIAMETRO NOMINAL DE 150MM, INCLUSIVE ANEL DE BORRACHA. FORNECIMENTO</v>
      </c>
      <c r="C8346" s="749" t="s">
        <v>22848</v>
      </c>
      <c r="D8346" s="749" t="s">
        <v>22852</v>
      </c>
      <c r="I8346" s="749" t="s">
        <v>236</v>
      </c>
      <c r="J8346" s="749" t="n">
        <v>30.74</v>
      </c>
    </row>
    <row collapsed="false" customFormat="false" customHeight="true" hidden="true" ht="12.75" outlineLevel="0" r="8347">
      <c r="A8347" s="749" t="s">
        <v>22853</v>
      </c>
      <c r="B8347" s="749" t="str">
        <f aca="false">C8347&amp;D8347&amp;E8347&amp;F8347&amp;G8347&amp;H8347</f>
        <v>TUBO PVC (NBR-7362), PARA ESGOTO SANITARIO, COM DIAMETRO NOMINAL DE 150MM, INCLUSIVE ANEL DE BORRACHA. FORNECIMENTO</v>
      </c>
      <c r="C8347" s="749" t="s">
        <v>22848</v>
      </c>
      <c r="D8347" s="749" t="s">
        <v>22852</v>
      </c>
      <c r="I8347" s="749" t="s">
        <v>236</v>
      </c>
      <c r="J8347" s="749" t="n">
        <v>30.74</v>
      </c>
    </row>
    <row collapsed="false" customFormat="false" customHeight="true" hidden="true" ht="12.75" outlineLevel="0" r="8348">
      <c r="A8348" s="749" t="s">
        <v>22854</v>
      </c>
      <c r="B8348" s="749" t="str">
        <f aca="false">C8348&amp;D8348&amp;E8348&amp;F8348&amp;G8348&amp;H8348</f>
        <v>TUBO PVC (NBR-7362), PARA ESGOTO SANITARIO, COM DIAMETRO NOMINAL DE 200MM, INCLUSIVE ANEL DE BORRACHA. FORNECIMENTO</v>
      </c>
      <c r="C8348" s="749" t="s">
        <v>22848</v>
      </c>
      <c r="D8348" s="749" t="s">
        <v>22855</v>
      </c>
      <c r="I8348" s="749" t="s">
        <v>236</v>
      </c>
      <c r="J8348" s="749" t="n">
        <v>48.02</v>
      </c>
    </row>
    <row collapsed="false" customFormat="false" customHeight="true" hidden="true" ht="12.75" outlineLevel="0" r="8349">
      <c r="A8349" s="749" t="s">
        <v>22856</v>
      </c>
      <c r="B8349" s="749" t="str">
        <f aca="false">C8349&amp;D8349&amp;E8349&amp;F8349&amp;G8349&amp;H8349</f>
        <v>TUBO PVC (NBR-7362), PARA ESGOTO SANITARIO, COM DIAMETRO NOMINAL DE 200MM, INCLUSIVE ANEL DE BORRACHA. FORNECIMENTO</v>
      </c>
      <c r="C8349" s="749" t="s">
        <v>22848</v>
      </c>
      <c r="D8349" s="749" t="s">
        <v>22855</v>
      </c>
      <c r="I8349" s="749" t="s">
        <v>236</v>
      </c>
      <c r="J8349" s="749" t="n">
        <v>48.02</v>
      </c>
    </row>
    <row collapsed="false" customFormat="false" customHeight="true" hidden="true" ht="12.75" outlineLevel="0" r="8350">
      <c r="A8350" s="749" t="s">
        <v>22857</v>
      </c>
      <c r="B8350" s="749" t="str">
        <f aca="false">C8350&amp;D8350&amp;E8350&amp;F8350&amp;G8350&amp;H8350</f>
        <v>TUBO PVC (NBR-7362), PARA ESGOTO SANITARIO, COM DIAMETRO NOMINAL DE 250MM, INCLUSIVE ANEL DE BORRACHA. FORNECIMENTO</v>
      </c>
      <c r="C8350" s="749" t="s">
        <v>22848</v>
      </c>
      <c r="D8350" s="749" t="s">
        <v>22858</v>
      </c>
      <c r="I8350" s="749" t="s">
        <v>236</v>
      </c>
      <c r="J8350" s="749" t="n">
        <v>133.7</v>
      </c>
    </row>
    <row collapsed="false" customFormat="false" customHeight="true" hidden="true" ht="12.75" outlineLevel="0" r="8351">
      <c r="A8351" s="749" t="s">
        <v>22859</v>
      </c>
      <c r="B8351" s="749" t="str">
        <f aca="false">C8351&amp;D8351&amp;E8351&amp;F8351&amp;G8351&amp;H8351</f>
        <v>TUBO PVC (NBR-7362), PARA ESGOTO SANITARIO, COM DIAMETRO NOMINAL DE 250MM, INCLUSIVE ANEL DE BORRACHA. FORNECIMENTO</v>
      </c>
      <c r="C8351" s="749" t="s">
        <v>22848</v>
      </c>
      <c r="D8351" s="749" t="s">
        <v>22858</v>
      </c>
      <c r="I8351" s="749" t="s">
        <v>236</v>
      </c>
      <c r="J8351" s="749" t="n">
        <v>133.7</v>
      </c>
    </row>
    <row collapsed="false" customFormat="false" customHeight="true" hidden="true" ht="12.75" outlineLevel="0" r="8352">
      <c r="A8352" s="749" t="s">
        <v>22860</v>
      </c>
      <c r="B8352" s="749" t="str">
        <f aca="false">C8352&amp;D8352&amp;E8352&amp;F8352&amp;G8352&amp;H8352</f>
        <v>TUBO PVC (NBR-7362), PARA ESGOTO SANITARIO, COM DIAMETRO NOMINAL DE 300MM, INCLUSIVE ANEL DE BORRACHA. FORNECIMENTO</v>
      </c>
      <c r="C8352" s="749" t="s">
        <v>22848</v>
      </c>
      <c r="D8352" s="749" t="s">
        <v>22861</v>
      </c>
      <c r="I8352" s="749" t="s">
        <v>236</v>
      </c>
      <c r="J8352" s="749" t="n">
        <v>214.74</v>
      </c>
    </row>
    <row collapsed="false" customFormat="false" customHeight="true" hidden="true" ht="12.75" outlineLevel="0" r="8353">
      <c r="A8353" s="749" t="s">
        <v>22862</v>
      </c>
      <c r="B8353" s="749" t="str">
        <f aca="false">C8353&amp;D8353&amp;E8353&amp;F8353&amp;G8353&amp;H8353</f>
        <v>TUBO PVC (NBR-7362), PARA ESGOTO SANITARIO, COM DIAMETRO NOMINAL DE 300MM, INCLUSIVE ANEL DE BORRACHA. FORNECIMENTO</v>
      </c>
      <c r="C8353" s="749" t="s">
        <v>22848</v>
      </c>
      <c r="D8353" s="749" t="s">
        <v>22861</v>
      </c>
      <c r="I8353" s="749" t="s">
        <v>236</v>
      </c>
      <c r="J8353" s="749" t="n">
        <v>214.74</v>
      </c>
    </row>
    <row collapsed="false" customFormat="false" customHeight="true" hidden="true" ht="12.75" outlineLevel="0" r="8354">
      <c r="A8354" s="749" t="s">
        <v>22863</v>
      </c>
      <c r="B8354" s="749" t="str">
        <f aca="false">C8354&amp;D8354&amp;E8354&amp;F8354&amp;G8354&amp;H8354</f>
        <v>TUBO PVC (NBR 7362), PARA ESGOTO SANITARIO, COM DIAMETRO NOMINAL DE 350MM, INCLUSIVE ANEL DE BORRACHA. FORNECIMENTO.</v>
      </c>
      <c r="C8354" s="749" t="s">
        <v>22864</v>
      </c>
      <c r="D8354" s="749" t="s">
        <v>22865</v>
      </c>
      <c r="I8354" s="749" t="s">
        <v>236</v>
      </c>
      <c r="J8354" s="749" t="n">
        <v>90.8</v>
      </c>
    </row>
    <row collapsed="false" customFormat="false" customHeight="true" hidden="true" ht="12.75" outlineLevel="0" r="8355">
      <c r="A8355" s="749" t="s">
        <v>22866</v>
      </c>
      <c r="B8355" s="749" t="str">
        <f aca="false">C8355&amp;D8355&amp;E8355&amp;F8355&amp;G8355&amp;H8355</f>
        <v>TUBO PVC (NBR 7362), PARA ESGOTO SANITARIO, COM DIAMETRO NOMINAL DE 350MM, INCLUSIVE ANEL DE BORRACHA. FORNECIMENTO.</v>
      </c>
      <c r="C8355" s="749" t="s">
        <v>22864</v>
      </c>
      <c r="D8355" s="749" t="s">
        <v>22865</v>
      </c>
      <c r="I8355" s="749" t="s">
        <v>236</v>
      </c>
      <c r="J8355" s="749" t="n">
        <v>90.8</v>
      </c>
    </row>
    <row collapsed="false" customFormat="false" customHeight="true" hidden="true" ht="12.75" outlineLevel="0" r="8356">
      <c r="A8356" s="749" t="s">
        <v>22867</v>
      </c>
      <c r="B8356" s="749" t="str">
        <f aca="false">C8356&amp;D8356&amp;E8356&amp;F8356&amp;G8356&amp;H8356</f>
        <v>TUBO PVC (NBR 7362), PARA ESGOTO SANITARIO, COM DIAMETRO NOMINAL DE 400MM, INCLUSIVE ANEL DE BORRACHA. FORNECIMENTO</v>
      </c>
      <c r="C8356" s="749" t="s">
        <v>22864</v>
      </c>
      <c r="D8356" s="749" t="s">
        <v>22868</v>
      </c>
      <c r="I8356" s="749" t="s">
        <v>236</v>
      </c>
      <c r="J8356" s="749" t="n">
        <v>232.47</v>
      </c>
    </row>
    <row collapsed="false" customFormat="false" customHeight="true" hidden="true" ht="12.75" outlineLevel="0" r="8357">
      <c r="A8357" s="749" t="s">
        <v>22869</v>
      </c>
      <c r="B8357" s="749" t="str">
        <f aca="false">C8357&amp;D8357&amp;E8357&amp;F8357&amp;G8357&amp;H8357</f>
        <v>TUBO PVC (NBR 7362), PARA ESGOTO SANITARIO, COM DIAMETRO NOMINAL DE 400MM, INCLUSIVE ANEL DE BORRACHA. FORNECIMENTO</v>
      </c>
      <c r="C8357" s="749" t="s">
        <v>22864</v>
      </c>
      <c r="D8357" s="749" t="s">
        <v>22868</v>
      </c>
      <c r="I8357" s="749" t="s">
        <v>236</v>
      </c>
      <c r="J8357" s="749" t="n">
        <v>232.47</v>
      </c>
    </row>
    <row collapsed="false" customFormat="false" customHeight="true" hidden="true" ht="12.75" outlineLevel="0" r="8358">
      <c r="A8358" s="749" t="s">
        <v>22870</v>
      </c>
      <c r="B8358" s="749" t="str">
        <f aca="false">C8358&amp;D8358&amp;E8358&amp;F8358&amp;G8358&amp;H8358</f>
        <v>CURVA DE PVC PARA REDE DE ESGOTO (NBR 10569), DE 45°,PB,COMDIAMETRO NOMINAL DE 100MM,INCLUSIVE ANEL DE BORRACHA.FORNECIMENTO</v>
      </c>
      <c r="C8358" s="749" t="s">
        <v>22871</v>
      </c>
      <c r="D8358" s="749" t="s">
        <v>22872</v>
      </c>
      <c r="E8358" s="749" t="s">
        <v>17187</v>
      </c>
      <c r="I8358" s="749" t="s">
        <v>30</v>
      </c>
      <c r="J8358" s="749" t="n">
        <v>22.63</v>
      </c>
    </row>
    <row collapsed="false" customFormat="false" customHeight="true" hidden="true" ht="12.75" outlineLevel="0" r="8359">
      <c r="A8359" s="749" t="s">
        <v>22873</v>
      </c>
      <c r="B8359" s="749" t="str">
        <f aca="false">C8359&amp;D8359&amp;E8359&amp;F8359&amp;G8359&amp;H8359</f>
        <v>CURVA DE PVC PARA REDE DE ESGOTO (NBR 10569), DE 45°,PB,COMDIAMETRO NOMINAL DE 100MM,INCLUSIVE ANEL DE BORRACHA.FORNECIMENTO</v>
      </c>
      <c r="C8359" s="749" t="s">
        <v>22871</v>
      </c>
      <c r="D8359" s="749" t="s">
        <v>22872</v>
      </c>
      <c r="E8359" s="749" t="s">
        <v>17187</v>
      </c>
      <c r="I8359" s="749" t="s">
        <v>30</v>
      </c>
      <c r="J8359" s="749" t="n">
        <v>22.63</v>
      </c>
    </row>
    <row collapsed="false" customFormat="false" customHeight="true" hidden="true" ht="12.75" outlineLevel="0" r="8360">
      <c r="A8360" s="749" t="s">
        <v>22874</v>
      </c>
      <c r="B8360" s="749" t="str">
        <f aca="false">C8360&amp;D8360&amp;E8360&amp;F8360&amp;G8360&amp;H8360</f>
        <v>CURVA DE PVC PARA REDE DE ESGOTO (NBR 10569), DE 45°,PB,COMDIAMETRO NOMINAL DE 150MM,INCLUSIVE ANEL DE BORRACHA.FORNECIMENTO</v>
      </c>
      <c r="C8360" s="749" t="s">
        <v>22871</v>
      </c>
      <c r="D8360" s="749" t="s">
        <v>22875</v>
      </c>
      <c r="E8360" s="749" t="s">
        <v>17187</v>
      </c>
      <c r="I8360" s="749" t="s">
        <v>30</v>
      </c>
      <c r="J8360" s="749" t="n">
        <v>149.12</v>
      </c>
    </row>
    <row collapsed="false" customFormat="false" customHeight="true" hidden="true" ht="12.75" outlineLevel="0" r="8361">
      <c r="A8361" s="749" t="s">
        <v>22876</v>
      </c>
      <c r="B8361" s="749" t="str">
        <f aca="false">C8361&amp;D8361&amp;E8361&amp;F8361&amp;G8361&amp;H8361</f>
        <v>CURVA DE PVC PARA REDE DE ESGOTO (NBR 10569), DE 45°,PB,COMDIAMETRO NOMINAL DE 150MM,INCLUSIVE ANEL DE BORRACHA.FORNECIMENTO</v>
      </c>
      <c r="C8361" s="749" t="s">
        <v>22871</v>
      </c>
      <c r="D8361" s="749" t="s">
        <v>22875</v>
      </c>
      <c r="E8361" s="749" t="s">
        <v>17187</v>
      </c>
      <c r="I8361" s="749" t="s">
        <v>30</v>
      </c>
      <c r="J8361" s="749" t="n">
        <v>149.12</v>
      </c>
    </row>
    <row collapsed="false" customFormat="false" customHeight="true" hidden="true" ht="12.75" outlineLevel="0" r="8362">
      <c r="A8362" s="749" t="s">
        <v>22877</v>
      </c>
      <c r="B8362" s="749" t="str">
        <f aca="false">C8362&amp;D8362&amp;E8362&amp;F8362&amp;G8362&amp;H8362</f>
        <v>CURVA DE PVC PARA REDE DE ESGOTO (NBR 10569), DE 90°,PB,COMDIAMETRO NOMINAL DE 100MM,INCLUSIVE ANEL DE BORRACHA.FORNECIMENTO</v>
      </c>
      <c r="C8362" s="749" t="s">
        <v>22878</v>
      </c>
      <c r="D8362" s="749" t="s">
        <v>22872</v>
      </c>
      <c r="E8362" s="749" t="s">
        <v>17187</v>
      </c>
      <c r="I8362" s="749" t="s">
        <v>30</v>
      </c>
      <c r="J8362" s="749" t="n">
        <v>13.01</v>
      </c>
    </row>
    <row collapsed="false" customFormat="false" customHeight="true" hidden="true" ht="12.75" outlineLevel="0" r="8363">
      <c r="A8363" s="749" t="s">
        <v>22879</v>
      </c>
      <c r="B8363" s="749" t="str">
        <f aca="false">C8363&amp;D8363&amp;E8363&amp;F8363&amp;G8363&amp;H8363</f>
        <v>CURVA DE PVC PARA REDE DE ESGOTO (NBR 10569), DE 90°,PB,COMDIAMETRO NOMINAL DE 100MM,INCLUSIVE ANEL DE BORRACHA.FORNECIMENTO</v>
      </c>
      <c r="C8363" s="749" t="s">
        <v>22878</v>
      </c>
      <c r="D8363" s="749" t="s">
        <v>22872</v>
      </c>
      <c r="E8363" s="749" t="s">
        <v>17187</v>
      </c>
      <c r="I8363" s="749" t="s">
        <v>30</v>
      </c>
      <c r="J8363" s="749" t="n">
        <v>13.01</v>
      </c>
    </row>
    <row collapsed="false" customFormat="false" customHeight="true" hidden="true" ht="12.75" outlineLevel="0" r="8364">
      <c r="A8364" s="749" t="s">
        <v>22880</v>
      </c>
      <c r="B8364" s="749" t="str">
        <f aca="false">C8364&amp;D8364&amp;E8364&amp;F8364&amp;G8364&amp;H8364</f>
        <v>CURVA DE PVC PARA REDE DE ESGOTO (NBR 10569), DE 90°,PB,COMDIAMETRO NOMINAL DE 150MM,INCLUSIVE ANEL DE BORRACHA.FORNECIMENTO</v>
      </c>
      <c r="C8364" s="749" t="s">
        <v>22878</v>
      </c>
      <c r="D8364" s="749" t="s">
        <v>22875</v>
      </c>
      <c r="E8364" s="749" t="s">
        <v>17187</v>
      </c>
      <c r="I8364" s="749" t="s">
        <v>30</v>
      </c>
      <c r="J8364" s="749" t="n">
        <v>150.17</v>
      </c>
    </row>
    <row collapsed="false" customFormat="false" customHeight="true" hidden="true" ht="12.75" outlineLevel="0" r="8365">
      <c r="A8365" s="749" t="s">
        <v>22881</v>
      </c>
      <c r="B8365" s="749" t="str">
        <f aca="false">C8365&amp;D8365&amp;E8365&amp;F8365&amp;G8365&amp;H8365</f>
        <v>CURVA DE PVC PARA REDE DE ESGOTO (NBR 10569), DE 90°,PB,COMDIAMETRO NOMINAL DE 150MM,INCLUSIVE ANEL DE BORRACHA.FORNECIMENTO</v>
      </c>
      <c r="C8365" s="749" t="s">
        <v>22878</v>
      </c>
      <c r="D8365" s="749" t="s">
        <v>22875</v>
      </c>
      <c r="E8365" s="749" t="s">
        <v>17187</v>
      </c>
      <c r="I8365" s="749" t="s">
        <v>30</v>
      </c>
      <c r="J8365" s="749" t="n">
        <v>150.17</v>
      </c>
    </row>
    <row collapsed="false" customFormat="false" customHeight="true" hidden="true" ht="12.75" outlineLevel="0" r="8366">
      <c r="A8366" s="749" t="s">
        <v>22882</v>
      </c>
      <c r="B8366" s="749" t="str">
        <f aca="false">C8366&amp;D8366&amp;E8366&amp;F8366&amp;G8366&amp;H8366</f>
        <v>JUNCAO DE PVC PARA REDE DE ESGOTO (NBR 10569), DE 45°, BBB,COM DIAMETRO NOMINAL DE 100MM, INCLUSIVE ANEIS DE BORRACHA.FORNECIMENTO</v>
      </c>
      <c r="C8366" s="749" t="s">
        <v>22883</v>
      </c>
      <c r="D8366" s="749" t="s">
        <v>22884</v>
      </c>
      <c r="E8366" s="749" t="s">
        <v>20605</v>
      </c>
      <c r="I8366" s="749" t="s">
        <v>30</v>
      </c>
      <c r="J8366" s="749" t="n">
        <v>41.19</v>
      </c>
    </row>
    <row collapsed="false" customFormat="false" customHeight="true" hidden="true" ht="12.75" outlineLevel="0" r="8367">
      <c r="A8367" s="749" t="s">
        <v>22885</v>
      </c>
      <c r="B8367" s="749" t="str">
        <f aca="false">C8367&amp;D8367&amp;E8367&amp;F8367&amp;G8367&amp;H8367</f>
        <v>JUNCAO DE PVC PARA REDE DE ESGOTO (NBR 10569), DE 45°, BBB,COM DIAMETRO NOMINAL DE 100MM, INCLUSIVE ANEIS DE BORRACHA.FORNECIMENTO</v>
      </c>
      <c r="C8367" s="749" t="s">
        <v>22883</v>
      </c>
      <c r="D8367" s="749" t="s">
        <v>22884</v>
      </c>
      <c r="E8367" s="749" t="s">
        <v>20605</v>
      </c>
      <c r="I8367" s="749" t="s">
        <v>30</v>
      </c>
      <c r="J8367" s="749" t="n">
        <v>41.19</v>
      </c>
    </row>
    <row collapsed="false" customFormat="false" customHeight="true" hidden="true" ht="12.75" outlineLevel="0" r="8368">
      <c r="A8368" s="749" t="s">
        <v>22886</v>
      </c>
      <c r="B8368" s="749" t="str">
        <f aca="false">C8368&amp;D8368&amp;E8368&amp;F8368&amp;G8368&amp;H8368</f>
        <v>JUNCAO DE PVC PARA REDE DE ESGOTO (NBR 10569), DE 45°, BBB,COM DIAMETRO NOMINAL DE 150MM, INCLUSIVE ANEIS DE BORRACHA.FORNECIMENTO</v>
      </c>
      <c r="C8368" s="749" t="s">
        <v>22883</v>
      </c>
      <c r="D8368" s="749" t="s">
        <v>22887</v>
      </c>
      <c r="E8368" s="749" t="s">
        <v>20605</v>
      </c>
      <c r="I8368" s="749" t="s">
        <v>30</v>
      </c>
      <c r="J8368" s="749" t="n">
        <v>64.27</v>
      </c>
    </row>
    <row collapsed="false" customFormat="false" customHeight="true" hidden="true" ht="12.75" outlineLevel="0" r="8369">
      <c r="A8369" s="749" t="s">
        <v>22888</v>
      </c>
      <c r="B8369" s="749" t="str">
        <f aca="false">C8369&amp;D8369&amp;E8369&amp;F8369&amp;G8369&amp;H8369</f>
        <v>JUNCAO DE PVC PARA REDE DE ESGOTO (NBR 10569), DE 45°, BBB,COM DIAMETRO NOMINAL DE 150MM, INCLUSIVE ANEIS DE BORRACHA.FORNECIMENTO</v>
      </c>
      <c r="C8369" s="749" t="s">
        <v>22883</v>
      </c>
      <c r="D8369" s="749" t="s">
        <v>22887</v>
      </c>
      <c r="E8369" s="749" t="s">
        <v>20605</v>
      </c>
      <c r="I8369" s="749" t="s">
        <v>30</v>
      </c>
      <c r="J8369" s="749" t="n">
        <v>64.27</v>
      </c>
    </row>
    <row collapsed="false" customFormat="false" customHeight="true" hidden="true" ht="12.75" outlineLevel="0" r="8370">
      <c r="A8370" s="749" t="s">
        <v>22889</v>
      </c>
      <c r="B8370" s="749" t="str">
        <f aca="false">C8370&amp;D8370&amp;E8370&amp;F8370&amp;G8370&amp;H8370</f>
        <v>PLUG DE PVC PARA REDE DE ESGOTO (NBR 10569), COM DIAMETRONOMINAL DE 100MM. FORNECIMENTO</v>
      </c>
      <c r="C8370" s="749" t="s">
        <v>22890</v>
      </c>
      <c r="D8370" s="749" t="s">
        <v>22891</v>
      </c>
      <c r="I8370" s="749" t="s">
        <v>30</v>
      </c>
      <c r="J8370" s="749" t="n">
        <v>7.8</v>
      </c>
    </row>
    <row collapsed="false" customFormat="false" customHeight="true" hidden="true" ht="12.75" outlineLevel="0" r="8371">
      <c r="A8371" s="749" t="s">
        <v>22892</v>
      </c>
      <c r="B8371" s="749" t="str">
        <f aca="false">C8371&amp;D8371&amp;E8371&amp;F8371&amp;G8371&amp;H8371</f>
        <v>PLUG DE PVC PARA REDE DE ESGOTO (NBR 10569), COM DIAMETRONOMINAL DE 100MM. FORNECIMENTO</v>
      </c>
      <c r="C8371" s="749" t="s">
        <v>22890</v>
      </c>
      <c r="D8371" s="749" t="s">
        <v>22891</v>
      </c>
      <c r="I8371" s="749" t="s">
        <v>30</v>
      </c>
      <c r="J8371" s="749" t="n">
        <v>7.8</v>
      </c>
    </row>
    <row collapsed="false" customFormat="false" customHeight="true" hidden="true" ht="12.75" outlineLevel="0" r="8372">
      <c r="A8372" s="749" t="s">
        <v>22893</v>
      </c>
      <c r="B8372" s="749" t="str">
        <f aca="false">C8372&amp;D8372&amp;E8372&amp;F8372&amp;G8372&amp;H8372</f>
        <v>PLUG DE PVC PARA REDE DE ESGOTO (NBR 10569), COM DIAMETRONOMINAL DE 150MM. FORNECIMENTO</v>
      </c>
      <c r="C8372" s="749" t="s">
        <v>22890</v>
      </c>
      <c r="D8372" s="749" t="s">
        <v>22894</v>
      </c>
      <c r="I8372" s="749" t="s">
        <v>30</v>
      </c>
      <c r="J8372" s="749" t="n">
        <v>71.88</v>
      </c>
    </row>
    <row collapsed="false" customFormat="false" customHeight="true" hidden="true" ht="12.75" outlineLevel="0" r="8373">
      <c r="A8373" s="749" t="s">
        <v>22895</v>
      </c>
      <c r="B8373" s="749" t="str">
        <f aca="false">C8373&amp;D8373&amp;E8373&amp;F8373&amp;G8373&amp;H8373</f>
        <v>PLUG DE PVC PARA REDE DE ESGOTO (NBR 10569), COM DIAMETRONOMINAL DE 150MM. FORNECIMENTO</v>
      </c>
      <c r="C8373" s="749" t="s">
        <v>22890</v>
      </c>
      <c r="D8373" s="749" t="s">
        <v>22894</v>
      </c>
      <c r="I8373" s="749" t="s">
        <v>30</v>
      </c>
      <c r="J8373" s="749" t="n">
        <v>71.88</v>
      </c>
    </row>
    <row collapsed="false" customFormat="false" customHeight="true" hidden="true" ht="12.75" outlineLevel="0" r="8374">
      <c r="A8374" s="749" t="s">
        <v>22896</v>
      </c>
      <c r="B8374" s="749" t="str">
        <f aca="false">C8374&amp;D8374&amp;E8374&amp;F8374&amp;G8374&amp;H8374</f>
        <v>SELIM ELASTICO DE PVC PARA LIGACAO PREDIAL DE REDE DE ESGOTO(NBR 10569), DE 150MMX100MM, INCLUSIVE ANEL DE BORRACHA.FORNECIMENTO</v>
      </c>
      <c r="C8374" s="749" t="s">
        <v>22897</v>
      </c>
      <c r="D8374" s="749" t="s">
        <v>22898</v>
      </c>
      <c r="E8374" s="749" t="s">
        <v>20605</v>
      </c>
      <c r="I8374" s="749" t="s">
        <v>30</v>
      </c>
      <c r="J8374" s="749" t="n">
        <v>24.14</v>
      </c>
    </row>
    <row collapsed="false" customFormat="false" customHeight="true" hidden="true" ht="12.75" outlineLevel="0" r="8375">
      <c r="A8375" s="749" t="s">
        <v>22899</v>
      </c>
      <c r="B8375" s="749" t="str">
        <f aca="false">C8375&amp;D8375&amp;E8375&amp;F8375&amp;G8375&amp;H8375</f>
        <v>SELIM ELASTICO DE PVC PARA LIGACAO PREDIAL DE REDE DE ESGOTO(NBR 10569), DE 150MMX100MM, INCLUSIVE ANEL DE BORRACHA.FORNECIMENTO</v>
      </c>
      <c r="C8375" s="749" t="s">
        <v>22897</v>
      </c>
      <c r="D8375" s="749" t="s">
        <v>22898</v>
      </c>
      <c r="E8375" s="749" t="s">
        <v>20605</v>
      </c>
      <c r="I8375" s="749" t="s">
        <v>30</v>
      </c>
      <c r="J8375" s="749" t="n">
        <v>24.14</v>
      </c>
    </row>
    <row collapsed="false" customFormat="false" customHeight="true" hidden="true" ht="12.75" outlineLevel="0" r="8376">
      <c r="A8376" s="749" t="s">
        <v>22900</v>
      </c>
      <c r="B8376" s="749" t="str">
        <f aca="false">C8376&amp;D8376&amp;E8376&amp;F8376&amp;G8376&amp;H8376</f>
        <v>TIL LIGACAO PREDIAL DE PVC PARA REDE DE ESGOTO (NBR 10569),BBB, COM DIAMETRO NOMINAL DE 100MM, INCLUSIVE ANEIS DE BORRACHA. FORNECIMENTO</v>
      </c>
      <c r="C8376" s="749" t="s">
        <v>22901</v>
      </c>
      <c r="D8376" s="749" t="s">
        <v>22902</v>
      </c>
      <c r="E8376" s="749" t="s">
        <v>22586</v>
      </c>
      <c r="I8376" s="749" t="s">
        <v>30</v>
      </c>
      <c r="J8376" s="749" t="n">
        <v>34.24</v>
      </c>
    </row>
    <row collapsed="false" customFormat="false" customHeight="true" hidden="true" ht="12.75" outlineLevel="0" r="8377">
      <c r="A8377" s="749" t="s">
        <v>22903</v>
      </c>
      <c r="B8377" s="749" t="str">
        <f aca="false">C8377&amp;D8377&amp;E8377&amp;F8377&amp;G8377&amp;H8377</f>
        <v>TIL LIGACAO PREDIAL DE PVC PARA REDE DE ESGOTO (NBR 10569),BBB, COM DIAMETRO NOMINAL DE 100MM, INCLUSIVE ANEIS DE BORRACHA. FORNECIMENTO</v>
      </c>
      <c r="C8377" s="749" t="s">
        <v>22901</v>
      </c>
      <c r="D8377" s="749" t="s">
        <v>22902</v>
      </c>
      <c r="E8377" s="749" t="s">
        <v>22586</v>
      </c>
      <c r="I8377" s="749" t="s">
        <v>30</v>
      </c>
      <c r="J8377" s="749" t="n">
        <v>34.24</v>
      </c>
    </row>
    <row collapsed="false" customFormat="false" customHeight="true" hidden="true" ht="12.75" outlineLevel="0" r="8378">
      <c r="A8378" s="749" t="s">
        <v>22904</v>
      </c>
      <c r="B8378" s="749" t="str">
        <f aca="false">C8378&amp;D8378&amp;E8378&amp;F8378&amp;G8378&amp;H8378</f>
        <v>TIL TUBO DE QUEDA DE PVC PARA REDE DE ESGOTO(NBR 10569),BBB, COM DIAMETRO NOMINAL DE 150MM,INCLUSIVE ANEIS DE BORRACHA. FORNECIMENTO</v>
      </c>
      <c r="C8378" s="749" t="s">
        <v>22905</v>
      </c>
      <c r="D8378" s="749" t="s">
        <v>22906</v>
      </c>
      <c r="E8378" s="749" t="s">
        <v>21084</v>
      </c>
      <c r="I8378" s="749" t="s">
        <v>30</v>
      </c>
      <c r="J8378" s="749" t="n">
        <v>1304.79</v>
      </c>
    </row>
    <row collapsed="false" customFormat="false" customHeight="true" hidden="true" ht="12.75" outlineLevel="0" r="8379">
      <c r="A8379" s="749" t="s">
        <v>22907</v>
      </c>
      <c r="B8379" s="749" t="str">
        <f aca="false">C8379&amp;D8379&amp;E8379&amp;F8379&amp;G8379&amp;H8379</f>
        <v>TIL TUBO DE QUEDA DE PVC PARA REDE DE ESGOTO(NBR 10569),BBB, COM DIAMETRO NOMINAL DE 150MM,INCLUSIVE ANEIS DE BORRACHA. FORNECIMENTO</v>
      </c>
      <c r="C8379" s="749" t="s">
        <v>22905</v>
      </c>
      <c r="D8379" s="749" t="s">
        <v>22906</v>
      </c>
      <c r="E8379" s="749" t="s">
        <v>21084</v>
      </c>
      <c r="I8379" s="749" t="s">
        <v>30</v>
      </c>
      <c r="J8379" s="749" t="n">
        <v>1304.79</v>
      </c>
    </row>
    <row collapsed="false" customFormat="false" customHeight="true" hidden="true" ht="12.75" outlineLevel="0" r="8380">
      <c r="A8380" s="749" t="s">
        <v>22908</v>
      </c>
      <c r="B8380" s="749" t="str">
        <f aca="false">C8380&amp;D8380&amp;E8380&amp;F8380&amp;G8380&amp;H8380</f>
        <v>TAMPAO COMPLETO PARA TIL DE PVC PARA REDE DE ESGOTO(NBR 10569), COM DIAMETRO NOMINAL DE 100MM. FORNECIMENTO</v>
      </c>
      <c r="C8380" s="749" t="s">
        <v>22909</v>
      </c>
      <c r="D8380" s="749" t="s">
        <v>22910</v>
      </c>
      <c r="I8380" s="749" t="s">
        <v>30</v>
      </c>
      <c r="J8380" s="749" t="n">
        <v>72</v>
      </c>
    </row>
    <row collapsed="false" customFormat="false" customHeight="true" hidden="true" ht="12.75" outlineLevel="0" r="8381">
      <c r="A8381" s="749" t="s">
        <v>22911</v>
      </c>
      <c r="B8381" s="749" t="str">
        <f aca="false">C8381&amp;D8381&amp;E8381&amp;F8381&amp;G8381&amp;H8381</f>
        <v>TAMPAO COMPLETO PARA TIL DE PVC PARA REDE DE ESGOTO(NBR 10569), COM DIAMETRO NOMINAL DE 100MM. FORNECIMENTO</v>
      </c>
      <c r="C8381" s="749" t="s">
        <v>22909</v>
      </c>
      <c r="D8381" s="749" t="s">
        <v>22910</v>
      </c>
      <c r="I8381" s="749" t="s">
        <v>30</v>
      </c>
      <c r="J8381" s="749" t="n">
        <v>72</v>
      </c>
    </row>
    <row collapsed="false" customFormat="false" customHeight="true" hidden="true" ht="12.75" outlineLevel="0" r="8382">
      <c r="A8382" s="749" t="s">
        <v>22912</v>
      </c>
      <c r="B8382" s="749" t="str">
        <f aca="false">C8382&amp;D8382&amp;E8382&amp;F8382&amp;G8382&amp;H8382</f>
        <v>TAMPAO COMPLETO PARA TIL DE PVC PARA REDE DE ESGOTO(NBR 10569), COM DIAMETRO NOMINAL DE 150MM. FORNECIMENTO</v>
      </c>
      <c r="C8382" s="749" t="s">
        <v>22909</v>
      </c>
      <c r="D8382" s="749" t="s">
        <v>22913</v>
      </c>
      <c r="I8382" s="749" t="s">
        <v>30</v>
      </c>
      <c r="J8382" s="749" t="n">
        <v>110.52</v>
      </c>
    </row>
    <row collapsed="false" customFormat="false" customHeight="true" hidden="true" ht="12.75" outlineLevel="0" r="8383">
      <c r="A8383" s="749" t="s">
        <v>22914</v>
      </c>
      <c r="B8383" s="749" t="str">
        <f aca="false">C8383&amp;D8383&amp;E8383&amp;F8383&amp;G8383&amp;H8383</f>
        <v>TAMPAO COMPLETO PARA TIL DE PVC PARA REDE DE ESGOTO(NBR 10569), COM DIAMETRO NOMINAL DE 150MM. FORNECIMENTO</v>
      </c>
      <c r="C8383" s="749" t="s">
        <v>22909</v>
      </c>
      <c r="D8383" s="749" t="s">
        <v>22913</v>
      </c>
      <c r="I8383" s="749" t="s">
        <v>30</v>
      </c>
      <c r="J8383" s="749" t="n">
        <v>110.52</v>
      </c>
    </row>
    <row collapsed="false" customFormat="false" customHeight="true" hidden="true" ht="12.75" outlineLevel="0" r="8384">
      <c r="A8384" s="749" t="s">
        <v>22915</v>
      </c>
      <c r="B8384" s="749" t="str">
        <f aca="false">C8384&amp;D8384&amp;E8384&amp;F8384&amp;G8384&amp;H8384</f>
        <v>TUBO FLEXIVEL ESTRUTURADO DE PVC PARA AGUAS PLUVIAIS,INCLUSIVE JUNTAS,COM DIAMETRO DE 300MM. FORNECIMENTO</v>
      </c>
      <c r="C8384" s="749" t="s">
        <v>22916</v>
      </c>
      <c r="D8384" s="749" t="s">
        <v>22917</v>
      </c>
      <c r="I8384" s="749" t="s">
        <v>236</v>
      </c>
      <c r="J8384" s="749" t="n">
        <v>78.38</v>
      </c>
    </row>
    <row collapsed="false" customFormat="false" customHeight="true" hidden="true" ht="12.75" outlineLevel="0" r="8385">
      <c r="A8385" s="749" t="s">
        <v>22918</v>
      </c>
      <c r="B8385" s="749" t="str">
        <f aca="false">C8385&amp;D8385&amp;E8385&amp;F8385&amp;G8385&amp;H8385</f>
        <v>TUBO FLEXIVEL ESTRUTURADO DE PVC PARA AGUAS PLUVIAIS,INCLUSIVE JUNTAS,COM DIAMETRO DE 300MM. FORNECIMENTO</v>
      </c>
      <c r="C8385" s="749" t="s">
        <v>22916</v>
      </c>
      <c r="D8385" s="749" t="s">
        <v>22917</v>
      </c>
      <c r="I8385" s="749" t="s">
        <v>236</v>
      </c>
      <c r="J8385" s="749" t="n">
        <v>78.38</v>
      </c>
    </row>
    <row collapsed="false" customFormat="false" customHeight="true" hidden="true" ht="12.75" outlineLevel="0" r="8386">
      <c r="A8386" s="749" t="s">
        <v>22919</v>
      </c>
      <c r="B8386" s="749" t="str">
        <f aca="false">C8386&amp;D8386&amp;E8386&amp;F8386&amp;G8386&amp;H8386</f>
        <v>TUBO FLEXIVEL ESTRUTURADO DE PVC,PARA AGUAS PLUVIAIS,INCLUSIVE JUNTAS,COM DIAMETRO DE 400MM. FORNECIMENTO</v>
      </c>
      <c r="C8386" s="749" t="s">
        <v>22920</v>
      </c>
      <c r="D8386" s="749" t="s">
        <v>22921</v>
      </c>
      <c r="I8386" s="749" t="s">
        <v>236</v>
      </c>
      <c r="J8386" s="749" t="n">
        <v>104.52</v>
      </c>
    </row>
    <row collapsed="false" customFormat="false" customHeight="true" hidden="true" ht="12.75" outlineLevel="0" r="8387">
      <c r="A8387" s="749" t="s">
        <v>22922</v>
      </c>
      <c r="B8387" s="749" t="str">
        <f aca="false">C8387&amp;D8387&amp;E8387&amp;F8387&amp;G8387&amp;H8387</f>
        <v>TUBO FLEXIVEL ESTRUTURADO DE PVC,PARA AGUAS PLUVIAIS,INCLUSIVE JUNTAS,COM DIAMETRO DE 400MM. FORNECIMENTO</v>
      </c>
      <c r="C8387" s="749" t="s">
        <v>22920</v>
      </c>
      <c r="D8387" s="749" t="s">
        <v>22921</v>
      </c>
      <c r="I8387" s="749" t="s">
        <v>236</v>
      </c>
      <c r="J8387" s="749" t="n">
        <v>104.52</v>
      </c>
    </row>
    <row collapsed="false" customFormat="false" customHeight="true" hidden="true" ht="12.75" outlineLevel="0" r="8388">
      <c r="A8388" s="749" t="s">
        <v>22923</v>
      </c>
      <c r="B8388" s="749" t="str">
        <f aca="false">C8388&amp;D8388&amp;E8388&amp;F8388&amp;G8388&amp;H8388</f>
        <v>TUBO FLEXIVEL ESTRUTURADO DE PVC,PARA AGUAS PLUVIAIS,INCLUSIVE JUNTAS,COM DIAMETRO DE 500MM. FORNECIMENTO</v>
      </c>
      <c r="C8388" s="749" t="s">
        <v>22920</v>
      </c>
      <c r="D8388" s="749" t="s">
        <v>22924</v>
      </c>
      <c r="I8388" s="749" t="s">
        <v>236</v>
      </c>
      <c r="J8388" s="749" t="n">
        <v>157.05</v>
      </c>
    </row>
    <row collapsed="false" customFormat="false" customHeight="true" hidden="true" ht="12.75" outlineLevel="0" r="8389">
      <c r="A8389" s="749" t="s">
        <v>22925</v>
      </c>
      <c r="B8389" s="749" t="str">
        <f aca="false">C8389&amp;D8389&amp;E8389&amp;F8389&amp;G8389&amp;H8389</f>
        <v>TUBO FLEXIVEL ESTRUTURADO DE PVC,PARA AGUAS PLUVIAIS,INCLUSIVE JUNTAS,COM DIAMETRO DE 500MM. FORNECIMENTO</v>
      </c>
      <c r="C8389" s="749" t="s">
        <v>22920</v>
      </c>
      <c r="D8389" s="749" t="s">
        <v>22924</v>
      </c>
      <c r="I8389" s="749" t="s">
        <v>236</v>
      </c>
      <c r="J8389" s="749" t="n">
        <v>157.05</v>
      </c>
    </row>
    <row collapsed="false" customFormat="false" customHeight="true" hidden="true" ht="12.75" outlineLevel="0" r="8390">
      <c r="A8390" s="749" t="s">
        <v>22926</v>
      </c>
      <c r="B8390" s="749" t="str">
        <f aca="false">C8390&amp;D8390&amp;E8390&amp;F8390&amp;G8390&amp;H8390</f>
        <v>TUBO FLEXIVEL ESTRUTURADO DE PVC,PARA AGUAS PLUVIAIS,INCLUSIVE JUNTAS,COM DIAMETRO DE 600MM. FORNECIMENTO</v>
      </c>
      <c r="C8390" s="749" t="s">
        <v>22920</v>
      </c>
      <c r="D8390" s="749" t="s">
        <v>22927</v>
      </c>
      <c r="I8390" s="749" t="s">
        <v>236</v>
      </c>
      <c r="J8390" s="749" t="n">
        <v>188.45</v>
      </c>
    </row>
    <row collapsed="false" customFormat="false" customHeight="true" hidden="true" ht="12.75" outlineLevel="0" r="8391">
      <c r="A8391" s="749" t="s">
        <v>22928</v>
      </c>
      <c r="B8391" s="749" t="str">
        <f aca="false">C8391&amp;D8391&amp;E8391&amp;F8391&amp;G8391&amp;H8391</f>
        <v>TUBO FLEXIVEL ESTRUTURADO DE PVC,PARA AGUAS PLUVIAIS,INCLUSIVE JUNTAS,COM DIAMETRO DE 600MM. FORNECIMENTO</v>
      </c>
      <c r="C8391" s="749" t="s">
        <v>22920</v>
      </c>
      <c r="D8391" s="749" t="s">
        <v>22927</v>
      </c>
      <c r="I8391" s="749" t="s">
        <v>236</v>
      </c>
      <c r="J8391" s="749" t="n">
        <v>188.45</v>
      </c>
    </row>
    <row collapsed="false" customFormat="false" customHeight="true" hidden="true" ht="12.75" outlineLevel="0" r="8392">
      <c r="A8392" s="749" t="s">
        <v>22929</v>
      </c>
      <c r="B8392" s="749" t="str">
        <f aca="false">C8392&amp;D8392&amp;E8392&amp;F8392&amp;G8392&amp;H8392</f>
        <v>TUBO FLEXIVEL ESTRUTURADO DE PVC,PARA AGUAS PLUVIAIS,INCLUSIVE JUNTAS,COM DIAMETRO DE 700MM. FORNECIMENTO</v>
      </c>
      <c r="C8392" s="749" t="s">
        <v>22920</v>
      </c>
      <c r="D8392" s="749" t="s">
        <v>22930</v>
      </c>
      <c r="I8392" s="749" t="s">
        <v>236</v>
      </c>
      <c r="J8392" s="749" t="n">
        <v>262.72</v>
      </c>
    </row>
    <row collapsed="false" customFormat="false" customHeight="true" hidden="true" ht="12.75" outlineLevel="0" r="8393">
      <c r="A8393" s="749" t="s">
        <v>22931</v>
      </c>
      <c r="B8393" s="749" t="str">
        <f aca="false">C8393&amp;D8393&amp;E8393&amp;F8393&amp;G8393&amp;H8393</f>
        <v>TUBO FLEXIVEL ESTRUTURADO DE PVC,PARA AGUAS PLUVIAIS,INCLUSIVE JUNTAS,COM DIAMETRO DE 700MM. FORNECIMENTO</v>
      </c>
      <c r="C8393" s="749" t="s">
        <v>22920</v>
      </c>
      <c r="D8393" s="749" t="s">
        <v>22930</v>
      </c>
      <c r="I8393" s="749" t="s">
        <v>236</v>
      </c>
      <c r="J8393" s="749" t="n">
        <v>262.72</v>
      </c>
    </row>
    <row collapsed="false" customFormat="false" customHeight="true" hidden="true" ht="12.75" outlineLevel="0" r="8394">
      <c r="A8394" s="749" t="s">
        <v>22932</v>
      </c>
      <c r="B8394" s="749" t="str">
        <f aca="false">C8394&amp;D8394&amp;E8394&amp;F8394&amp;G8394&amp;H8394</f>
        <v>TUBO FLEXIVEL ESTRUTURADO DE PVC,PARA AGUAS PLUVIAIS,INCLUSIVE JUNTAS,COM DIAMETRO DE 800MM. FORNECIMENTO</v>
      </c>
      <c r="C8394" s="749" t="s">
        <v>22920</v>
      </c>
      <c r="D8394" s="749" t="s">
        <v>22933</v>
      </c>
      <c r="I8394" s="749" t="s">
        <v>236</v>
      </c>
      <c r="J8394" s="749" t="n">
        <v>300.25</v>
      </c>
    </row>
    <row collapsed="false" customFormat="false" customHeight="true" hidden="true" ht="12.75" outlineLevel="0" r="8395">
      <c r="A8395" s="749" t="s">
        <v>22934</v>
      </c>
      <c r="B8395" s="749" t="str">
        <f aca="false">C8395&amp;D8395&amp;E8395&amp;F8395&amp;G8395&amp;H8395</f>
        <v>TUBO FLEXIVEL ESTRUTURADO DE PVC,PARA AGUAS PLUVIAIS,INCLUSIVE JUNTAS,COM DIAMETRO DE 800MM. FORNECIMENTO</v>
      </c>
      <c r="C8395" s="749" t="s">
        <v>22920</v>
      </c>
      <c r="D8395" s="749" t="s">
        <v>22933</v>
      </c>
      <c r="I8395" s="749" t="s">
        <v>236</v>
      </c>
      <c r="J8395" s="749" t="n">
        <v>300.25</v>
      </c>
    </row>
    <row collapsed="false" customFormat="false" customHeight="true" hidden="true" ht="12.75" outlineLevel="0" r="8396">
      <c r="A8396" s="749" t="s">
        <v>22935</v>
      </c>
      <c r="B8396" s="749" t="str">
        <f aca="false">C8396&amp;D8396&amp;E8396&amp;F8396&amp;G8396&amp;H8396</f>
        <v>TUBO FLEXIVEL ESTRUTURADO DE PVC PARA AGUAS PLUVIAIS,INCLUSIVE JUNTAS,COM DIAMETRO DE 900MM. FORNECIMENTO</v>
      </c>
      <c r="C8396" s="749" t="s">
        <v>22916</v>
      </c>
      <c r="D8396" s="749" t="s">
        <v>22936</v>
      </c>
      <c r="I8396" s="749" t="s">
        <v>236</v>
      </c>
      <c r="J8396" s="749" t="n">
        <v>470.73</v>
      </c>
    </row>
    <row collapsed="false" customFormat="false" customHeight="true" hidden="true" ht="12.75" outlineLevel="0" r="8397">
      <c r="A8397" s="749" t="s">
        <v>22937</v>
      </c>
      <c r="B8397" s="749" t="str">
        <f aca="false">C8397&amp;D8397&amp;E8397&amp;F8397&amp;G8397&amp;H8397</f>
        <v>TUBO FLEXIVEL ESTRUTURADO DE PVC PARA AGUAS PLUVIAIS,INCLUSIVE JUNTAS,COM DIAMETRO DE 900MM. FORNECIMENTO</v>
      </c>
      <c r="C8397" s="749" t="s">
        <v>22916</v>
      </c>
      <c r="D8397" s="749" t="s">
        <v>22936</v>
      </c>
      <c r="I8397" s="749" t="s">
        <v>236</v>
      </c>
      <c r="J8397" s="749" t="n">
        <v>470.73</v>
      </c>
    </row>
    <row collapsed="false" customFormat="false" customHeight="true" hidden="true" ht="12.75" outlineLevel="0" r="8398">
      <c r="A8398" s="749" t="s">
        <v>22938</v>
      </c>
      <c r="B8398" s="749" t="str">
        <f aca="false">C8398&amp;D8398&amp;E8398&amp;F8398&amp;G8398&amp;H8398</f>
        <v>TUBO FLEXIVEL ESTRUTURADO DE PVC,PARA AGUAS PLUVIAIS,INCLUSIVE JUNTAS,COM DIAMETRO DE 1000MM. FORNECIMENTO</v>
      </c>
      <c r="C8398" s="749" t="s">
        <v>22920</v>
      </c>
      <c r="D8398" s="749" t="s">
        <v>22939</v>
      </c>
      <c r="I8398" s="749" t="s">
        <v>236</v>
      </c>
      <c r="J8398" s="749" t="n">
        <v>523.04</v>
      </c>
    </row>
    <row collapsed="false" customFormat="false" customHeight="true" hidden="true" ht="12.75" outlineLevel="0" r="8399">
      <c r="A8399" s="749" t="s">
        <v>22940</v>
      </c>
      <c r="B8399" s="749" t="str">
        <f aca="false">C8399&amp;D8399&amp;E8399&amp;F8399&amp;G8399&amp;H8399</f>
        <v>TUBO FLEXIVEL ESTRUTURADO DE PVC,PARA AGUAS PLUVIAIS,INCLUSIVE JUNTAS,COM DIAMETRO DE 1000MM. FORNECIMENTO</v>
      </c>
      <c r="C8399" s="749" t="s">
        <v>22920</v>
      </c>
      <c r="D8399" s="749" t="s">
        <v>22939</v>
      </c>
      <c r="I8399" s="749" t="s">
        <v>236</v>
      </c>
      <c r="J8399" s="749" t="n">
        <v>523.04</v>
      </c>
    </row>
    <row collapsed="false" customFormat="false" customHeight="true" hidden="true" ht="12.75" outlineLevel="0" r="8400">
      <c r="A8400" s="749" t="s">
        <v>22941</v>
      </c>
      <c r="B8400" s="749" t="str">
        <f aca="false">C8400&amp;D8400&amp;E8400&amp;F8400&amp;G8400&amp;H8400</f>
        <v>TUBO FLEXIVEL ESTRUTURADO DE PVC,PARA AGUAS PLUVIAIS,INCLUSIVE JUNTAS,COM DIAMETRO DE 1100MM. FORNECIMENTO</v>
      </c>
      <c r="C8400" s="749" t="s">
        <v>22920</v>
      </c>
      <c r="D8400" s="749" t="s">
        <v>22942</v>
      </c>
      <c r="I8400" s="749" t="s">
        <v>236</v>
      </c>
      <c r="J8400" s="749" t="n">
        <v>575.34</v>
      </c>
    </row>
    <row collapsed="false" customFormat="false" customHeight="true" hidden="true" ht="12.75" outlineLevel="0" r="8401">
      <c r="A8401" s="749" t="s">
        <v>22943</v>
      </c>
      <c r="B8401" s="749" t="str">
        <f aca="false">C8401&amp;D8401&amp;E8401&amp;F8401&amp;G8401&amp;H8401</f>
        <v>TUBO FLEXIVEL ESTRUTURADO DE PVC,PARA AGUAS PLUVIAIS,INCLUSIVE JUNTAS,COM DIAMETRO DE 1100MM. FORNECIMENTO</v>
      </c>
      <c r="C8401" s="749" t="s">
        <v>22920</v>
      </c>
      <c r="D8401" s="749" t="s">
        <v>22942</v>
      </c>
      <c r="I8401" s="749" t="s">
        <v>236</v>
      </c>
      <c r="J8401" s="749" t="n">
        <v>575.34</v>
      </c>
    </row>
    <row collapsed="false" customFormat="false" customHeight="true" hidden="true" ht="12.75" outlineLevel="0" r="8402">
      <c r="A8402" s="749" t="s">
        <v>22944</v>
      </c>
      <c r="B8402" s="749" t="str">
        <f aca="false">C8402&amp;D8402&amp;E8402&amp;F8402&amp;G8402&amp;H8402</f>
        <v>TUBO FLEXIVEL ESTRUTURADO DE PVC,PARA AGUAS PLUVIAIS,INCLUSIVE JUNTAS,COM DIAMETRO DE 1200MM. FORNECIMENTO</v>
      </c>
      <c r="C8402" s="749" t="s">
        <v>22920</v>
      </c>
      <c r="D8402" s="749" t="s">
        <v>22945</v>
      </c>
      <c r="I8402" s="749" t="s">
        <v>236</v>
      </c>
      <c r="J8402" s="749" t="n">
        <v>627.66</v>
      </c>
    </row>
    <row collapsed="false" customFormat="false" customHeight="true" hidden="true" ht="12.75" outlineLevel="0" r="8403">
      <c r="A8403" s="749" t="s">
        <v>22946</v>
      </c>
      <c r="B8403" s="749" t="str">
        <f aca="false">C8403&amp;D8403&amp;E8403&amp;F8403&amp;G8403&amp;H8403</f>
        <v>TUBO FLEXIVEL ESTRUTURADO DE PVC,PARA AGUAS PLUVIAIS,INCLUSIVE JUNTAS,COM DIAMETRO DE 1200MM. FORNECIMENTO</v>
      </c>
      <c r="C8403" s="749" t="s">
        <v>22920</v>
      </c>
      <c r="D8403" s="749" t="s">
        <v>22945</v>
      </c>
      <c r="I8403" s="749" t="s">
        <v>236</v>
      </c>
      <c r="J8403" s="749" t="n">
        <v>627.66</v>
      </c>
    </row>
    <row collapsed="false" customFormat="false" customHeight="true" hidden="true" ht="12.75" outlineLevel="0" r="8404">
      <c r="A8404" s="749" t="s">
        <v>22947</v>
      </c>
      <c r="B8404" s="749" t="str">
        <f aca="false">C8404&amp;D8404&amp;E8404&amp;F8404&amp;G8404&amp;H8404</f>
        <v>TUBO FLEXIVEL ESTRUTURADO DE PVC,PARA AGUAS PLUVIAIS,INCLUSIVE JUNTAS,COM DIAMETRO DE 1500MM. FORNECIMENTO</v>
      </c>
      <c r="C8404" s="749" t="s">
        <v>22920</v>
      </c>
      <c r="D8404" s="749" t="s">
        <v>22948</v>
      </c>
      <c r="I8404" s="749" t="s">
        <v>236</v>
      </c>
      <c r="J8404" s="749" t="n">
        <v>1029.28</v>
      </c>
    </row>
    <row collapsed="false" customFormat="false" customHeight="true" hidden="true" ht="12.75" outlineLevel="0" r="8405">
      <c r="A8405" s="749" t="s">
        <v>22949</v>
      </c>
      <c r="B8405" s="749" t="str">
        <f aca="false">C8405&amp;D8405&amp;E8405&amp;F8405&amp;G8405&amp;H8405</f>
        <v>TUBO FLEXIVEL ESTRUTURADO DE PVC,PARA AGUAS PLUVIAIS,INCLUSIVE JUNTAS,COM DIAMETRO DE 1500MM. FORNECIMENTO</v>
      </c>
      <c r="C8405" s="749" t="s">
        <v>22920</v>
      </c>
      <c r="D8405" s="749" t="s">
        <v>22948</v>
      </c>
      <c r="I8405" s="749" t="s">
        <v>236</v>
      </c>
      <c r="J8405" s="749" t="n">
        <v>1029.28</v>
      </c>
    </row>
    <row collapsed="false" customFormat="false" customHeight="true" hidden="true" ht="12.75" outlineLevel="0" r="8406">
      <c r="A8406" s="749" t="s">
        <v>22950</v>
      </c>
      <c r="B8406" s="749" t="str">
        <f aca="false">C8406&amp;D8406&amp;E8406&amp;F8406&amp;G8406&amp;H8406</f>
        <v>TUBO FLEXIVEL ESTRUTURADO DE PVC,PARA AGUAS PLUVIAIS,INCLUSIVE JUNTAS,COM DIAMETRO DE 1800MM. FORNECIMENTO</v>
      </c>
      <c r="C8406" s="749" t="s">
        <v>22920</v>
      </c>
      <c r="D8406" s="749" t="s">
        <v>22951</v>
      </c>
      <c r="I8406" s="749" t="s">
        <v>236</v>
      </c>
      <c r="J8406" s="749" t="n">
        <v>1418.08</v>
      </c>
    </row>
    <row collapsed="false" customFormat="false" customHeight="true" hidden="true" ht="12.75" outlineLevel="0" r="8407">
      <c r="A8407" s="749" t="s">
        <v>22952</v>
      </c>
      <c r="B8407" s="749" t="str">
        <f aca="false">C8407&amp;D8407&amp;E8407&amp;F8407&amp;G8407&amp;H8407</f>
        <v>TUBO FLEXIVEL ESTRUTURADO DE PVC,PARA AGUAS PLUVIAIS,INCLUSIVE JUNTAS,COM DIAMETRO DE 1800MM. FORNECIMENTO</v>
      </c>
      <c r="C8407" s="749" t="s">
        <v>22920</v>
      </c>
      <c r="D8407" s="749" t="s">
        <v>22951</v>
      </c>
      <c r="I8407" s="749" t="s">
        <v>236</v>
      </c>
      <c r="J8407" s="749" t="n">
        <v>1418.08</v>
      </c>
    </row>
    <row collapsed="false" customFormat="false" customHeight="true" hidden="true" ht="12.75" outlineLevel="0" r="8408">
      <c r="A8408" s="749" t="s">
        <v>22953</v>
      </c>
      <c r="B8408" s="749" t="str">
        <f aca="false">C8408&amp;D8408&amp;E8408&amp;F8408&amp;G8408&amp;H8408</f>
        <v>TUBO FLEXIVEL ESTRUTURADO DE PVC,PARA AGUAS PLUVIAIS,INCLUSIVE JUNTAS,COM DIAMETRO DE 2000MM. FORNECIMENTO</v>
      </c>
      <c r="C8408" s="749" t="s">
        <v>22920</v>
      </c>
      <c r="D8408" s="749" t="s">
        <v>22954</v>
      </c>
      <c r="I8408" s="749" t="s">
        <v>236</v>
      </c>
      <c r="J8408" s="749" t="n">
        <v>1575.62</v>
      </c>
    </row>
    <row collapsed="false" customFormat="false" customHeight="true" hidden="true" ht="12.75" outlineLevel="0" r="8409">
      <c r="A8409" s="749" t="s">
        <v>22955</v>
      </c>
      <c r="B8409" s="749" t="str">
        <f aca="false">C8409&amp;D8409&amp;E8409&amp;F8409&amp;G8409&amp;H8409</f>
        <v>TUBO FLEXIVEL ESTRUTURADO DE PVC,PARA AGUAS PLUVIAIS,INCLUSIVE JUNTAS,COM DIAMETRO DE 2000MM. FORNECIMENTO</v>
      </c>
      <c r="C8409" s="749" t="s">
        <v>22920</v>
      </c>
      <c r="D8409" s="749" t="s">
        <v>22954</v>
      </c>
      <c r="I8409" s="749" t="s">
        <v>236</v>
      </c>
      <c r="J8409" s="749" t="n">
        <v>1575.62</v>
      </c>
    </row>
    <row collapsed="false" customFormat="false" customHeight="true" hidden="true" ht="12.75" outlineLevel="0" r="8410">
      <c r="A8410" s="749" t="s">
        <v>22956</v>
      </c>
      <c r="B8410" s="749" t="str">
        <f aca="false">C8410&amp;D8410&amp;E8410&amp;F8410&amp;G8410&amp;H8410</f>
        <v>TUBO FLEXIVEL ESTRUTURADO DE PVC,PARA AGUAS PLUVIAIS,INCLUSIVE JUNTAS,COM DIAMETRO DE 2500MM. FORNECIMENTO</v>
      </c>
      <c r="C8410" s="749" t="s">
        <v>22920</v>
      </c>
      <c r="D8410" s="749" t="s">
        <v>22957</v>
      </c>
      <c r="I8410" s="749" t="s">
        <v>236</v>
      </c>
      <c r="J8410" s="749" t="n">
        <v>2003.94</v>
      </c>
    </row>
    <row collapsed="false" customFormat="false" customHeight="true" hidden="true" ht="12.75" outlineLevel="0" r="8411">
      <c r="A8411" s="749" t="s">
        <v>22958</v>
      </c>
      <c r="B8411" s="749" t="str">
        <f aca="false">C8411&amp;D8411&amp;E8411&amp;F8411&amp;G8411&amp;H8411</f>
        <v>TUBO FLEXIVEL ESTRUTURADO DE PVC,PARA AGUAS PLUVIAIS,INCLUSIVE JUNTAS,COM DIAMETRO DE 2500MM. FORNECIMENTO</v>
      </c>
      <c r="C8411" s="749" t="s">
        <v>22920</v>
      </c>
      <c r="D8411" s="749" t="s">
        <v>22957</v>
      </c>
      <c r="I8411" s="749" t="s">
        <v>236</v>
      </c>
      <c r="J8411" s="749" t="n">
        <v>2003.94</v>
      </c>
    </row>
    <row collapsed="false" customFormat="false" customHeight="true" hidden="true" ht="12.75" outlineLevel="0" r="8412">
      <c r="A8412" s="749" t="s">
        <v>22959</v>
      </c>
      <c r="B8412" s="749" t="str">
        <f aca="false">C8412&amp;D8412&amp;E8412&amp;F8412&amp;G8412&amp;H8412</f>
        <v>TUBO FLEXIVEL ESTRUTURADO DE PVC,PARA AGUAS PLUVIAIS,INCLUSIVE JUNTAS,COM DIAMETRO DE 3000MM. FORNECIMENTO</v>
      </c>
      <c r="C8412" s="749" t="s">
        <v>22920</v>
      </c>
      <c r="D8412" s="749" t="s">
        <v>22960</v>
      </c>
      <c r="I8412" s="749" t="s">
        <v>236</v>
      </c>
      <c r="J8412" s="749" t="n">
        <v>2776.82</v>
      </c>
    </row>
    <row collapsed="false" customFormat="false" customHeight="true" hidden="true" ht="12.75" outlineLevel="0" r="8413">
      <c r="A8413" s="749" t="s">
        <v>22961</v>
      </c>
      <c r="B8413" s="749" t="str">
        <f aca="false">C8413&amp;D8413&amp;E8413&amp;F8413&amp;G8413&amp;H8413</f>
        <v>TUBO FLEXIVEL ESTRUTURADO DE PVC,PARA AGUAS PLUVIAIS,INCLUSIVE JUNTAS,COM DIAMETRO DE 3000MM. FORNECIMENTO</v>
      </c>
      <c r="C8413" s="749" t="s">
        <v>22920</v>
      </c>
      <c r="D8413" s="749" t="s">
        <v>22960</v>
      </c>
      <c r="I8413" s="749" t="s">
        <v>236</v>
      </c>
      <c r="J8413" s="749" t="n">
        <v>2776.82</v>
      </c>
    </row>
    <row collapsed="false" customFormat="false" customHeight="true" hidden="true" ht="12.75" outlineLevel="0" r="8414">
      <c r="A8414" s="749" t="s">
        <v>22962</v>
      </c>
      <c r="B8414" s="749" t="str">
        <f aca="false">C8414&amp;D8414&amp;E8414&amp;F8414&amp;G8414&amp;H8414</f>
        <v>CURVA DE 45° DE PVC-PBA,COM BOLSA DE JUNTA ELASTICA,DIAMETRO NOMINAL 50MM. FORNECIMENTO</v>
      </c>
      <c r="C8414" s="749" t="s">
        <v>22963</v>
      </c>
      <c r="D8414" s="749" t="s">
        <v>22964</v>
      </c>
      <c r="I8414" s="749" t="s">
        <v>30</v>
      </c>
      <c r="J8414" s="749" t="n">
        <v>13.48</v>
      </c>
    </row>
    <row collapsed="false" customFormat="false" customHeight="true" hidden="true" ht="12.75" outlineLevel="0" r="8415">
      <c r="A8415" s="749" t="s">
        <v>22965</v>
      </c>
      <c r="B8415" s="749" t="str">
        <f aca="false">C8415&amp;D8415&amp;E8415&amp;F8415&amp;G8415&amp;H8415</f>
        <v>CURVA DE 45° DE PVC-PBA,COM BOLSA DE JUNTA ELASTICA,DIAMETRO NOMINAL 50MM. FORNECIMENTO</v>
      </c>
      <c r="C8415" s="749" t="s">
        <v>22963</v>
      </c>
      <c r="D8415" s="749" t="s">
        <v>22964</v>
      </c>
      <c r="I8415" s="749" t="s">
        <v>30</v>
      </c>
      <c r="J8415" s="749" t="n">
        <v>13.48</v>
      </c>
    </row>
    <row collapsed="false" customFormat="false" customHeight="true" hidden="true" ht="12.75" outlineLevel="0" r="8416">
      <c r="A8416" s="749" t="s">
        <v>22966</v>
      </c>
      <c r="B8416" s="749" t="str">
        <f aca="false">C8416&amp;D8416&amp;E8416&amp;F8416&amp;G8416&amp;H8416</f>
        <v>CURVA DE 45° DE PVC-PBA,COM BOLSA DE JUNTA ELASTICA,DIAMETRO NOMINAL 75MM. FORNECIMENTO</v>
      </c>
      <c r="C8416" s="749" t="s">
        <v>22963</v>
      </c>
      <c r="D8416" s="749" t="s">
        <v>22967</v>
      </c>
      <c r="I8416" s="749" t="s">
        <v>30</v>
      </c>
      <c r="J8416" s="749" t="n">
        <v>30.43</v>
      </c>
    </row>
    <row collapsed="false" customFormat="false" customHeight="true" hidden="true" ht="12.75" outlineLevel="0" r="8417">
      <c r="A8417" s="749" t="s">
        <v>22968</v>
      </c>
      <c r="B8417" s="749" t="str">
        <f aca="false">C8417&amp;D8417&amp;E8417&amp;F8417&amp;G8417&amp;H8417</f>
        <v>CURVA DE 45° DE PVC-PBA,COM BOLSA DE JUNTA ELASTICA,DIAMETRO NOMINAL 75MM. FORNECIMENTO</v>
      </c>
      <c r="C8417" s="749" t="s">
        <v>22963</v>
      </c>
      <c r="D8417" s="749" t="s">
        <v>22967</v>
      </c>
      <c r="I8417" s="749" t="s">
        <v>30</v>
      </c>
      <c r="J8417" s="749" t="n">
        <v>30.43</v>
      </c>
    </row>
    <row collapsed="false" customFormat="false" customHeight="true" hidden="true" ht="12.75" outlineLevel="0" r="8418">
      <c r="A8418" s="749" t="s">
        <v>22969</v>
      </c>
      <c r="B8418" s="749" t="str">
        <f aca="false">C8418&amp;D8418&amp;E8418&amp;F8418&amp;G8418&amp;H8418</f>
        <v>CURVA DE 45° DE PVC-PBA,COM BOLSA DE JUNTA ELASTICA,DIAMETRO NOMINAL 100MM. FORNECIMENTO</v>
      </c>
      <c r="C8418" s="749" t="s">
        <v>22963</v>
      </c>
      <c r="D8418" s="749" t="s">
        <v>22970</v>
      </c>
      <c r="I8418" s="749" t="s">
        <v>30</v>
      </c>
      <c r="J8418" s="749" t="n">
        <v>46.69</v>
      </c>
    </row>
    <row collapsed="false" customFormat="false" customHeight="true" hidden="true" ht="12.75" outlineLevel="0" r="8419">
      <c r="A8419" s="749" t="s">
        <v>22971</v>
      </c>
      <c r="B8419" s="749" t="str">
        <f aca="false">C8419&amp;D8419&amp;E8419&amp;F8419&amp;G8419&amp;H8419</f>
        <v>CURVA DE 45° DE PVC-PBA,COM BOLSA DE JUNTA ELASTICA,DIAMETRO NOMINAL 100MM. FORNECIMENTO</v>
      </c>
      <c r="C8419" s="749" t="s">
        <v>22963</v>
      </c>
      <c r="D8419" s="749" t="s">
        <v>22970</v>
      </c>
      <c r="I8419" s="749" t="s">
        <v>30</v>
      </c>
      <c r="J8419" s="749" t="n">
        <v>46.69</v>
      </c>
    </row>
    <row collapsed="false" customFormat="false" customHeight="true" hidden="true" ht="12.75" outlineLevel="0" r="8420">
      <c r="A8420" s="749" t="s">
        <v>22972</v>
      </c>
      <c r="B8420" s="749" t="str">
        <f aca="false">C8420&amp;D8420&amp;E8420&amp;F8420&amp;G8420&amp;H8420</f>
        <v>TE DE PVC-PBA,COM TRES BOLSAS DE JUNTA ELASTICA, DIAMETRO NOMINAL DE 50MM. FORNECIMENTO</v>
      </c>
      <c r="C8420" s="749" t="s">
        <v>22973</v>
      </c>
      <c r="D8420" s="749" t="s">
        <v>22974</v>
      </c>
      <c r="I8420" s="749" t="s">
        <v>30</v>
      </c>
      <c r="J8420" s="749" t="n">
        <v>12.65</v>
      </c>
    </row>
    <row collapsed="false" customFormat="false" customHeight="true" hidden="true" ht="12.75" outlineLevel="0" r="8421">
      <c r="A8421" s="749" t="s">
        <v>22975</v>
      </c>
      <c r="B8421" s="749" t="str">
        <f aca="false">C8421&amp;D8421&amp;E8421&amp;F8421&amp;G8421&amp;H8421</f>
        <v>TE DE PVC-PBA,COM TRES BOLSAS DE JUNTA ELASTICA, DIAMETRO NOMINAL DE 50MM. FORNECIMENTO</v>
      </c>
      <c r="C8421" s="749" t="s">
        <v>22973</v>
      </c>
      <c r="D8421" s="749" t="s">
        <v>22974</v>
      </c>
      <c r="I8421" s="749" t="s">
        <v>30</v>
      </c>
      <c r="J8421" s="749" t="n">
        <v>12.65</v>
      </c>
    </row>
    <row collapsed="false" customFormat="false" customHeight="true" hidden="true" ht="12.75" outlineLevel="0" r="8422">
      <c r="A8422" s="749" t="s">
        <v>22976</v>
      </c>
      <c r="B8422" s="749" t="str">
        <f aca="false">C8422&amp;D8422&amp;E8422&amp;F8422&amp;G8422&amp;H8422</f>
        <v>TE DE PVC-PBA,COM TRES BOLSAS DE JUNTA ELASTICA, DIAMETRO NOMINAL DE 75MM. FORNECIMENTO</v>
      </c>
      <c r="C8422" s="749" t="s">
        <v>22973</v>
      </c>
      <c r="D8422" s="749" t="s">
        <v>22977</v>
      </c>
      <c r="I8422" s="749" t="s">
        <v>30</v>
      </c>
      <c r="J8422" s="749" t="n">
        <v>28.9</v>
      </c>
    </row>
    <row collapsed="false" customFormat="false" customHeight="true" hidden="true" ht="12.75" outlineLevel="0" r="8423">
      <c r="A8423" s="749" t="s">
        <v>22978</v>
      </c>
      <c r="B8423" s="749" t="str">
        <f aca="false">C8423&amp;D8423&amp;E8423&amp;F8423&amp;G8423&amp;H8423</f>
        <v>TE DE PVC-PBA,COM TRES BOLSAS DE JUNTA ELASTICA, DIAMETRO NOMINAL DE 75MM. FORNECIMENTO</v>
      </c>
      <c r="C8423" s="749" t="s">
        <v>22973</v>
      </c>
      <c r="D8423" s="749" t="s">
        <v>22977</v>
      </c>
      <c r="I8423" s="749" t="s">
        <v>30</v>
      </c>
      <c r="J8423" s="749" t="n">
        <v>28.9</v>
      </c>
    </row>
    <row collapsed="false" customFormat="false" customHeight="true" hidden="true" ht="12.75" outlineLevel="0" r="8424">
      <c r="A8424" s="749" t="s">
        <v>22979</v>
      </c>
      <c r="B8424" s="749" t="str">
        <f aca="false">C8424&amp;D8424&amp;E8424&amp;F8424&amp;G8424&amp;H8424</f>
        <v>TE DE PVC-PBA,COM TRES BOLSAS DE JUNTA ELASTICA, DIAMETRO NOMINAL DE 100MM. FORNECIMENTO</v>
      </c>
      <c r="C8424" s="749" t="s">
        <v>22973</v>
      </c>
      <c r="D8424" s="749" t="s">
        <v>22980</v>
      </c>
      <c r="I8424" s="749" t="s">
        <v>30</v>
      </c>
      <c r="J8424" s="749" t="n">
        <v>45.35</v>
      </c>
    </row>
    <row collapsed="false" customFormat="false" customHeight="true" hidden="true" ht="12.75" outlineLevel="0" r="8425">
      <c r="A8425" s="749" t="s">
        <v>22981</v>
      </c>
      <c r="B8425" s="749" t="str">
        <f aca="false">C8425&amp;D8425&amp;E8425&amp;F8425&amp;G8425&amp;H8425</f>
        <v>TE DE PVC-PBA,COM TRES BOLSAS DE JUNTA ELASTICA, DIAMETRO NOMINAL DE 100MM. FORNECIMENTO</v>
      </c>
      <c r="C8425" s="749" t="s">
        <v>22973</v>
      </c>
      <c r="D8425" s="749" t="s">
        <v>22980</v>
      </c>
      <c r="I8425" s="749" t="s">
        <v>30</v>
      </c>
      <c r="J8425" s="749" t="n">
        <v>45.35</v>
      </c>
    </row>
    <row collapsed="false" customFormat="false" customHeight="true" hidden="true" ht="12.75" outlineLevel="0" r="8426">
      <c r="A8426" s="749" t="s">
        <v>22982</v>
      </c>
      <c r="B8426" s="749" t="str">
        <f aca="false">C8426&amp;D8426&amp;E8426&amp;F8426&amp;G8426&amp;H8426</f>
        <v>TUBO CERAMICO,PARA JUNTA NAO ELASTICA(EB-5),PARA ESGOTO SANITARIO,COM DIAMETRO DE 100MM. FORNECIMENTO</v>
      </c>
      <c r="C8426" s="749" t="s">
        <v>22983</v>
      </c>
      <c r="D8426" s="749" t="s">
        <v>22984</v>
      </c>
      <c r="I8426" s="749" t="s">
        <v>236</v>
      </c>
      <c r="J8426" s="749" t="n">
        <v>9.96</v>
      </c>
    </row>
    <row collapsed="false" customFormat="false" customHeight="true" hidden="true" ht="12.75" outlineLevel="0" r="8427">
      <c r="A8427" s="749" t="s">
        <v>22985</v>
      </c>
      <c r="B8427" s="749" t="str">
        <f aca="false">C8427&amp;D8427&amp;E8427&amp;F8427&amp;G8427&amp;H8427</f>
        <v>TUBO CERAMICO,PARA JUNTA NAO ELASTICA(EB-5),PARA ESGOTO SANITARIO,COM DIAMETRO DE 100MM. FORNECIMENTO</v>
      </c>
      <c r="C8427" s="749" t="s">
        <v>22983</v>
      </c>
      <c r="D8427" s="749" t="s">
        <v>22984</v>
      </c>
      <c r="I8427" s="749" t="s">
        <v>236</v>
      </c>
      <c r="J8427" s="749" t="n">
        <v>9.96</v>
      </c>
    </row>
    <row collapsed="false" customFormat="false" customHeight="true" hidden="true" ht="12.75" outlineLevel="0" r="8428">
      <c r="A8428" s="749" t="s">
        <v>22986</v>
      </c>
      <c r="B8428" s="749" t="str">
        <f aca="false">C8428&amp;D8428&amp;E8428&amp;F8428&amp;G8428&amp;H8428</f>
        <v>TUBO CERAMICO,PARA JUNTA NAO ELASTICA(EB-5),PARA ESGOTO SANITARIO,COM DIAMETRO DE 150MM. FORNECIMENTO</v>
      </c>
      <c r="C8428" s="749" t="s">
        <v>22983</v>
      </c>
      <c r="D8428" s="749" t="s">
        <v>22987</v>
      </c>
      <c r="I8428" s="749" t="s">
        <v>236</v>
      </c>
      <c r="J8428" s="749" t="n">
        <v>14.47</v>
      </c>
    </row>
    <row collapsed="false" customFormat="false" customHeight="true" hidden="true" ht="12.75" outlineLevel="0" r="8429">
      <c r="A8429" s="749" t="s">
        <v>22988</v>
      </c>
      <c r="B8429" s="749" t="str">
        <f aca="false">C8429&amp;D8429&amp;E8429&amp;F8429&amp;G8429&amp;H8429</f>
        <v>TUBO CERAMICO,PARA JUNTA NAO ELASTICA(EB-5),PARA ESGOTO SANITARIO,COM DIAMETRO DE 150MM. FORNECIMENTO</v>
      </c>
      <c r="C8429" s="749" t="s">
        <v>22983</v>
      </c>
      <c r="D8429" s="749" t="s">
        <v>22987</v>
      </c>
      <c r="I8429" s="749" t="s">
        <v>236</v>
      </c>
      <c r="J8429" s="749" t="n">
        <v>14.47</v>
      </c>
    </row>
    <row collapsed="false" customFormat="false" customHeight="true" hidden="true" ht="12.75" outlineLevel="0" r="8430">
      <c r="A8430" s="749" t="s">
        <v>22989</v>
      </c>
      <c r="B8430" s="749" t="str">
        <f aca="false">C8430&amp;D8430&amp;E8430&amp;F8430&amp;G8430&amp;H8430</f>
        <v>TUBO CERAMICO,PARA JUNTA NAO ELASTICA(EB-5),PARA ESGOTO SANITARIO,COM DIAMETRO DE 200MM. FORNECIMENTO</v>
      </c>
      <c r="C8430" s="749" t="s">
        <v>22983</v>
      </c>
      <c r="D8430" s="749" t="s">
        <v>22990</v>
      </c>
      <c r="I8430" s="749" t="s">
        <v>236</v>
      </c>
      <c r="J8430" s="749" t="n">
        <v>24.87</v>
      </c>
    </row>
    <row collapsed="false" customFormat="false" customHeight="true" hidden="true" ht="12.75" outlineLevel="0" r="8431">
      <c r="A8431" s="749" t="s">
        <v>22991</v>
      </c>
      <c r="B8431" s="749" t="str">
        <f aca="false">C8431&amp;D8431&amp;E8431&amp;F8431&amp;G8431&amp;H8431</f>
        <v>TUBO CERAMICO,PARA JUNTA NAO ELASTICA(EB-5),PARA ESGOTO SANITARIO,COM DIAMETRO DE 200MM. FORNECIMENTO</v>
      </c>
      <c r="C8431" s="749" t="s">
        <v>22983</v>
      </c>
      <c r="D8431" s="749" t="s">
        <v>22990</v>
      </c>
      <c r="I8431" s="749" t="s">
        <v>236</v>
      </c>
      <c r="J8431" s="749" t="n">
        <v>24.87</v>
      </c>
    </row>
    <row collapsed="false" customFormat="false" customHeight="true" hidden="true" ht="12.75" outlineLevel="0" r="8432">
      <c r="A8432" s="749" t="s">
        <v>22992</v>
      </c>
      <c r="B8432" s="749" t="str">
        <f aca="false">C8432&amp;D8432&amp;E8432&amp;F8432&amp;G8432&amp;H8432</f>
        <v>TUBO CERAMICO,PARA JUNTA NAO ELASTICA(EB-5),PARA ESGOTO SANITARIO,COM DIAMETRO DE 250MM. FORNECIMENTO</v>
      </c>
      <c r="C8432" s="749" t="s">
        <v>22983</v>
      </c>
      <c r="D8432" s="749" t="s">
        <v>22993</v>
      </c>
      <c r="I8432" s="749" t="s">
        <v>236</v>
      </c>
      <c r="J8432" s="749" t="n">
        <v>44.02</v>
      </c>
    </row>
    <row collapsed="false" customFormat="false" customHeight="true" hidden="true" ht="12.75" outlineLevel="0" r="8433">
      <c r="A8433" s="749" t="s">
        <v>22994</v>
      </c>
      <c r="B8433" s="749" t="str">
        <f aca="false">C8433&amp;D8433&amp;E8433&amp;F8433&amp;G8433&amp;H8433</f>
        <v>TUBO CERAMICO,PARA JUNTA NAO ELASTICA(EB-5),PARA ESGOTO SANITARIO,COM DIAMETRO DE 250MM. FORNECIMENTO</v>
      </c>
      <c r="C8433" s="749" t="s">
        <v>22983</v>
      </c>
      <c r="D8433" s="749" t="s">
        <v>22993</v>
      </c>
      <c r="I8433" s="749" t="s">
        <v>236</v>
      </c>
      <c r="J8433" s="749" t="n">
        <v>44.02</v>
      </c>
    </row>
    <row collapsed="false" customFormat="false" customHeight="true" hidden="true" ht="12.75" outlineLevel="0" r="8434">
      <c r="A8434" s="749" t="s">
        <v>22995</v>
      </c>
      <c r="B8434" s="749" t="str">
        <f aca="false">C8434&amp;D8434&amp;E8434&amp;F8434&amp;G8434&amp;H8434</f>
        <v>TUBO CERAMICO,PARA JUNTA NAO ELASTICA(EB-5),PARA ESGOTO SANITARIO,COM DIAMETRO DE 300MM. FORNECIMENTO</v>
      </c>
      <c r="C8434" s="749" t="s">
        <v>22983</v>
      </c>
      <c r="D8434" s="749" t="s">
        <v>22996</v>
      </c>
      <c r="I8434" s="749" t="s">
        <v>236</v>
      </c>
      <c r="J8434" s="749" t="n">
        <v>60.72</v>
      </c>
    </row>
    <row collapsed="false" customFormat="false" customHeight="true" hidden="true" ht="12.75" outlineLevel="0" r="8435">
      <c r="A8435" s="749" t="s">
        <v>22997</v>
      </c>
      <c r="B8435" s="749" t="str">
        <f aca="false">C8435&amp;D8435&amp;E8435&amp;F8435&amp;G8435&amp;H8435</f>
        <v>TUBO CERAMICO,PARA JUNTA NAO ELASTICA(EB-5),PARA ESGOTO SANITARIO,COM DIAMETRO DE 300MM. FORNECIMENTO</v>
      </c>
      <c r="C8435" s="749" t="s">
        <v>22983</v>
      </c>
      <c r="D8435" s="749" t="s">
        <v>22996</v>
      </c>
      <c r="I8435" s="749" t="s">
        <v>236</v>
      </c>
      <c r="J8435" s="749" t="n">
        <v>60.72</v>
      </c>
    </row>
    <row collapsed="false" customFormat="false" customHeight="true" hidden="true" ht="12.75" outlineLevel="0" r="8436">
      <c r="A8436" s="749" t="s">
        <v>22998</v>
      </c>
      <c r="B8436" s="749" t="str">
        <f aca="false">C8436&amp;D8436&amp;E8436&amp;F8436&amp;G8436&amp;H8436</f>
        <v>MONTAGEM,SEM FORNECIMENTO,DE CONJUNTO MOTO-BOMBA COM POTENCIA ATE 5CV,COMPREENDENDO TODOS OS SERVICOS DE MANUSEIO,ALINHAMENTO,FIXACAO E LIGACOES,INCLUSIVE FORNECIMENTO DE CHUMBADORES E CONECTORES ELETRICOS</v>
      </c>
      <c r="C8436" s="749" t="s">
        <v>22999</v>
      </c>
      <c r="D8436" s="749" t="s">
        <v>23000</v>
      </c>
      <c r="E8436" s="749" t="s">
        <v>23001</v>
      </c>
      <c r="F8436" s="749" t="s">
        <v>23002</v>
      </c>
      <c r="I8436" s="749" t="s">
        <v>30</v>
      </c>
      <c r="J8436" s="749" t="n">
        <v>285.45</v>
      </c>
    </row>
    <row collapsed="false" customFormat="false" customHeight="true" hidden="true" ht="12.75" outlineLevel="0" r="8437">
      <c r="A8437" s="749" t="s">
        <v>23003</v>
      </c>
      <c r="B8437" s="749" t="str">
        <f aca="false">C8437&amp;D8437&amp;E8437&amp;F8437&amp;G8437&amp;H8437</f>
        <v>MONTAGEM,SEM FORNECIMENTO,DE CONJUNTO MOTO-BOMBA COM POTENCIA ATE 5CV,COMPREENDENDO TODOS OS SERVICOS DE MANUSEIO,ALINHAMENTO,FIXACAO E LIGACOES,INCLUSIVE FORNECIMENTO DE CHUMBADORES E CONECTORES ELETRICOS</v>
      </c>
      <c r="C8437" s="749" t="s">
        <v>22999</v>
      </c>
      <c r="D8437" s="749" t="s">
        <v>23000</v>
      </c>
      <c r="E8437" s="749" t="s">
        <v>23001</v>
      </c>
      <c r="F8437" s="749" t="s">
        <v>23002</v>
      </c>
      <c r="I8437" s="749" t="s">
        <v>30</v>
      </c>
      <c r="J8437" s="749" t="n">
        <v>255.09</v>
      </c>
    </row>
    <row collapsed="false" customFormat="false" customHeight="true" hidden="true" ht="12.75" outlineLevel="0" r="8438">
      <c r="A8438" s="749" t="s">
        <v>23004</v>
      </c>
      <c r="B8438" s="749" t="str">
        <f aca="false">C8438&amp;D8438&amp;E8438&amp;F8438&amp;G8438&amp;H8438</f>
        <v>MONTAGEM,SEM FORNECIMENTO,DE CONJUNTO MOTO-BOMBA COM POTENCIA ACIMA DE 5CV,ATE 15CV,COMPREENDENDO TODOS OS SERVICOS DE MANUSEIO,ALINHAMENTO,FIXACAO E LIGACOES,INCLUSIVE FORNECIMENTO DE CHUMBADORES E CONECTORES ELETRICOS</v>
      </c>
      <c r="C8438" s="749" t="s">
        <v>22999</v>
      </c>
      <c r="D8438" s="749" t="s">
        <v>23005</v>
      </c>
      <c r="E8438" s="749" t="s">
        <v>23006</v>
      </c>
      <c r="F8438" s="749" t="s">
        <v>23007</v>
      </c>
      <c r="I8438" s="749" t="s">
        <v>30</v>
      </c>
      <c r="J8438" s="749" t="n">
        <v>326.07</v>
      </c>
    </row>
    <row collapsed="false" customFormat="false" customHeight="true" hidden="true" ht="12.75" outlineLevel="0" r="8439">
      <c r="A8439" s="749" t="s">
        <v>23008</v>
      </c>
      <c r="B8439" s="749" t="str">
        <f aca="false">C8439&amp;D8439&amp;E8439&amp;F8439&amp;G8439&amp;H8439</f>
        <v>MONTAGEM,SEM FORNECIMENTO,DE CONJUNTO MOTO-BOMBA COM POTENCIA ACIMA DE 5CV,ATE 15CV,COMPREENDENDO TODOS OS SERVICOS DE MANUSEIO,ALINHAMENTO,FIXACAO E LIGACOES,INCLUSIVE FORNECIMENTO DE CHUMBADORES E CONECTORES ELETRICOS</v>
      </c>
      <c r="C8439" s="749" t="s">
        <v>22999</v>
      </c>
      <c r="D8439" s="749" t="s">
        <v>23005</v>
      </c>
      <c r="E8439" s="749" t="s">
        <v>23006</v>
      </c>
      <c r="F8439" s="749" t="s">
        <v>23007</v>
      </c>
      <c r="I8439" s="749" t="s">
        <v>30</v>
      </c>
      <c r="J8439" s="749" t="n">
        <v>290.28</v>
      </c>
    </row>
    <row collapsed="false" customFormat="false" customHeight="true" hidden="true" ht="12.75" outlineLevel="0" r="8440">
      <c r="A8440" s="749" t="s">
        <v>23009</v>
      </c>
      <c r="B8440" s="749" t="str">
        <f aca="false">C8440&amp;D8440&amp;E8440&amp;F8440&amp;G8440&amp;H8440</f>
        <v>MONTAGEM,SEM FORNECIMENTO,DE CONJUNTO MOTO-BOMBA COM POTENCIA ACIMA DE 15CV,ATE 40CV,COMPREENDENDO TODOS OS SERVICOS DEMANUSEIO,ALINHAMENTO,FIXACAO E LIGACOES,INCLUSIVE FORNECIMENTO DE CHUMBADORES E CONECTORES ELETRICOS</v>
      </c>
      <c r="C8440" s="749" t="s">
        <v>22999</v>
      </c>
      <c r="D8440" s="749" t="s">
        <v>23010</v>
      </c>
      <c r="E8440" s="749" t="s">
        <v>23011</v>
      </c>
      <c r="F8440" s="749" t="s">
        <v>23012</v>
      </c>
      <c r="I8440" s="749" t="s">
        <v>30</v>
      </c>
      <c r="J8440" s="749" t="n">
        <v>1447.77</v>
      </c>
    </row>
    <row collapsed="false" customFormat="false" customHeight="true" hidden="true" ht="12.75" outlineLevel="0" r="8441">
      <c r="A8441" s="749" t="s">
        <v>23013</v>
      </c>
      <c r="B8441" s="749" t="str">
        <f aca="false">C8441&amp;D8441&amp;E8441&amp;F8441&amp;G8441&amp;H8441</f>
        <v>MONTAGEM,SEM FORNECIMENTO,DE CONJUNTO MOTO-BOMBA COM POTENCIA ACIMA DE 15CV,ATE 40CV,COMPREENDENDO TODOS OS SERVICOS DEMANUSEIO,ALINHAMENTO,FIXACAO E LIGACOES,INCLUSIVE FORNECIMENTO DE CHUMBADORES E CONECTORES ELETRICOS</v>
      </c>
      <c r="C8441" s="749" t="s">
        <v>22999</v>
      </c>
      <c r="D8441" s="749" t="s">
        <v>23010</v>
      </c>
      <c r="E8441" s="749" t="s">
        <v>23011</v>
      </c>
      <c r="F8441" s="749" t="s">
        <v>23012</v>
      </c>
      <c r="I8441" s="749" t="s">
        <v>30</v>
      </c>
      <c r="J8441" s="749" t="n">
        <v>1262.28</v>
      </c>
    </row>
    <row collapsed="false" customFormat="false" customHeight="true" hidden="true" ht="12.75" outlineLevel="0" r="8442">
      <c r="A8442" s="749" t="s">
        <v>23014</v>
      </c>
      <c r="B8442" s="749" t="str">
        <f aca="false">C8442&amp;D8442&amp;E8442&amp;F8442&amp;G8442&amp;H8442</f>
        <v>MONTAGEM,SEM FORNECIMENTO,DE CONJUNTO MOTO-BOMBA COM POTENCIA ACIMA DE 40CV,ATE 100CV,COMPREENDENDO TODOS OS SERVICOS DE MANUSEIO,ALINHAMENTO,FIXACAO ELIGACOES,INCLUSIVE FORNECIMENTO DE CHUMBADORES E CONECTORES ELETRICOS</v>
      </c>
      <c r="C8442" s="749" t="s">
        <v>22999</v>
      </c>
      <c r="D8442" s="749" t="s">
        <v>23015</v>
      </c>
      <c r="E8442" s="749" t="s">
        <v>23016</v>
      </c>
      <c r="F8442" s="749" t="s">
        <v>23012</v>
      </c>
      <c r="I8442" s="749" t="s">
        <v>30</v>
      </c>
      <c r="J8442" s="749" t="n">
        <v>1730.94</v>
      </c>
    </row>
    <row collapsed="false" customFormat="false" customHeight="true" hidden="true" ht="12.75" outlineLevel="0" r="8443">
      <c r="A8443" s="749" t="s">
        <v>23017</v>
      </c>
      <c r="B8443" s="749" t="str">
        <f aca="false">C8443&amp;D8443&amp;E8443&amp;F8443&amp;G8443&amp;H8443</f>
        <v>MONTAGEM,SEM FORNECIMENTO,DE CONJUNTO MOTO-BOMBA COM POTENCIA ACIMA DE 40CV,ATE 100CV,COMPREENDENDO TODOS OS SERVICOS DE MANUSEIO,ALINHAMENTO,FIXACAO ELIGACOES,INCLUSIVE FORNECIMENTO DE CHUMBADORES E CONECTORES ELETRICOS</v>
      </c>
      <c r="C8443" s="749" t="s">
        <v>22999</v>
      </c>
      <c r="D8443" s="749" t="s">
        <v>23015</v>
      </c>
      <c r="E8443" s="749" t="s">
        <v>23016</v>
      </c>
      <c r="F8443" s="749" t="s">
        <v>23012</v>
      </c>
      <c r="I8443" s="749" t="s">
        <v>30</v>
      </c>
      <c r="J8443" s="749" t="n">
        <v>1507.66</v>
      </c>
    </row>
    <row collapsed="false" customFormat="false" customHeight="true" hidden="true" ht="12.75" outlineLevel="0" r="8444">
      <c r="A8444" s="749" t="s">
        <v>23018</v>
      </c>
      <c r="B8444" s="749" t="str">
        <f aca="false">C8444&amp;D8444&amp;E8444&amp;F8444&amp;G8444&amp;H8444</f>
        <v>MONTAGEM,SEM FORNECIMENTO,DE CONJUNTO MOTO-BOMBA COM POTENCIA ACIMA DE 100CV,ATE 400CV, COMPREENDENDO TODOS OS SERVICOSDE MANUSEIO,ALINHAMENTO,FIXACAO E LIGACOES,INCLUSIVE FORNECIMENTO DE CHUMBADORES E CONECTORES ELETRICOS</v>
      </c>
      <c r="C8444" s="749" t="s">
        <v>22999</v>
      </c>
      <c r="D8444" s="749" t="s">
        <v>23019</v>
      </c>
      <c r="E8444" s="749" t="s">
        <v>23020</v>
      </c>
      <c r="F8444" s="749" t="s">
        <v>23021</v>
      </c>
      <c r="I8444" s="749" t="s">
        <v>30</v>
      </c>
      <c r="J8444" s="749" t="n">
        <v>1854.21</v>
      </c>
    </row>
    <row collapsed="false" customFormat="false" customHeight="true" hidden="true" ht="12.75" outlineLevel="0" r="8445">
      <c r="A8445" s="749" t="s">
        <v>23022</v>
      </c>
      <c r="B8445" s="749" t="str">
        <f aca="false">C8445&amp;D8445&amp;E8445&amp;F8445&amp;G8445&amp;H8445</f>
        <v>MONTAGEM,SEM FORNECIMENTO,DE CONJUNTO MOTO-BOMBA COM POTENCIA ACIMA DE 100CV,ATE 400CV, COMPREENDENDO TODOS OS SERVICOSDE MANUSEIO,ALINHAMENTO,FIXACAO E LIGACOES,INCLUSIVE FORNECIMENTO DE CHUMBADORES E CONECTORES ELETRICOS</v>
      </c>
      <c r="C8445" s="749" t="s">
        <v>22999</v>
      </c>
      <c r="D8445" s="749" t="s">
        <v>23019</v>
      </c>
      <c r="E8445" s="749" t="s">
        <v>23020</v>
      </c>
      <c r="F8445" s="749" t="s">
        <v>23021</v>
      </c>
      <c r="I8445" s="749" t="s">
        <v>30</v>
      </c>
      <c r="J8445" s="749" t="n">
        <v>1614.47</v>
      </c>
    </row>
    <row collapsed="false" customFormat="false" customHeight="true" hidden="true" ht="12.75" outlineLevel="0" r="8446">
      <c r="A8446" s="749" t="s">
        <v>23023</v>
      </c>
      <c r="B8446" s="749" t="str">
        <f aca="false">C8446&amp;D8446&amp;E8446&amp;F8446&amp;G8446&amp;H8446</f>
        <v>MONTAGEM,SEM FORNECIMENTO,DE CONJUNTO MOTO-BOMBA COM POTENCIA ACIMA DE 400CV,ATE 1000CV,COMPREENDENDO TODOS OS SERVICOSDE MANUSEIO,ALINHAMENTO,FIXACAO E LIGACOES,INCLUSIVE FORNECIMENTO DE CHUMBADORES E CONECTORES ELETRICOS</v>
      </c>
      <c r="C8446" s="749" t="s">
        <v>22999</v>
      </c>
      <c r="D8446" s="749" t="s">
        <v>23024</v>
      </c>
      <c r="E8446" s="749" t="s">
        <v>23020</v>
      </c>
      <c r="F8446" s="749" t="s">
        <v>23021</v>
      </c>
      <c r="I8446" s="749" t="s">
        <v>30</v>
      </c>
      <c r="J8446" s="749" t="n">
        <v>1914.17</v>
      </c>
    </row>
    <row collapsed="false" customFormat="false" customHeight="true" hidden="true" ht="12.75" outlineLevel="0" r="8447">
      <c r="A8447" s="749" t="s">
        <v>23025</v>
      </c>
      <c r="B8447" s="749" t="str">
        <f aca="false">C8447&amp;D8447&amp;E8447&amp;F8447&amp;G8447&amp;H8447</f>
        <v>MONTAGEM,SEM FORNECIMENTO,DE CONJUNTO MOTO-BOMBA COM POTENCIA ACIMA DE 400CV,ATE 1000CV,COMPREENDENDO TODOS OS SERVICOSDE MANUSEIO,ALINHAMENTO,FIXACAO E LIGACOES,INCLUSIVE FORNECIMENTO DE CHUMBADORES E CONECTORES ELETRICOS</v>
      </c>
      <c r="C8447" s="749" t="s">
        <v>22999</v>
      </c>
      <c r="D8447" s="749" t="s">
        <v>23024</v>
      </c>
      <c r="E8447" s="749" t="s">
        <v>23020</v>
      </c>
      <c r="F8447" s="749" t="s">
        <v>23021</v>
      </c>
      <c r="I8447" s="749" t="s">
        <v>30</v>
      </c>
      <c r="J8447" s="749" t="n">
        <v>1666.44</v>
      </c>
    </row>
    <row collapsed="false" customFormat="false" customHeight="true" hidden="true" ht="12.75" outlineLevel="0" r="8448">
      <c r="A8448" s="749" t="s">
        <v>23026</v>
      </c>
      <c r="B8448" s="749" t="str">
        <f aca="false">C8448&amp;D8448&amp;E8448&amp;F8448&amp;G8448&amp;H8448</f>
        <v>MONTAGEM,SEM FORNECIMENTO,DE PAINEL DE PARTIDA PARA CONJUNTO ATE 5CV,INCLUSIVE FORNECIMENTO DE MATERIAIS PARA FIXACAO ELIGACAO</v>
      </c>
      <c r="C8448" s="749" t="s">
        <v>23027</v>
      </c>
      <c r="D8448" s="749" t="s">
        <v>23028</v>
      </c>
      <c r="E8448" s="749" t="s">
        <v>23029</v>
      </c>
      <c r="I8448" s="749" t="s">
        <v>30</v>
      </c>
      <c r="J8448" s="749" t="n">
        <v>128.01</v>
      </c>
    </row>
    <row collapsed="false" customFormat="false" customHeight="true" hidden="true" ht="12.75" outlineLevel="0" r="8449">
      <c r="A8449" s="749" t="s">
        <v>23030</v>
      </c>
      <c r="B8449" s="749" t="str">
        <f aca="false">C8449&amp;D8449&amp;E8449&amp;F8449&amp;G8449&amp;H8449</f>
        <v>MONTAGEM,SEM FORNECIMENTO,DE PAINEL DE PARTIDA PARA CONJUNTO ATE 5CV,INCLUSIVE FORNECIMENTO DE MATERIAIS PARA FIXACAO ELIGACAO</v>
      </c>
      <c r="C8449" s="749" t="s">
        <v>23027</v>
      </c>
      <c r="D8449" s="749" t="s">
        <v>23028</v>
      </c>
      <c r="E8449" s="749" t="s">
        <v>23029</v>
      </c>
      <c r="I8449" s="749" t="s">
        <v>30</v>
      </c>
      <c r="J8449" s="749" t="n">
        <v>110.95</v>
      </c>
    </row>
    <row collapsed="false" customFormat="false" customHeight="true" hidden="true" ht="12.75" outlineLevel="0" r="8450">
      <c r="A8450" s="749" t="s">
        <v>23031</v>
      </c>
      <c r="B8450" s="749" t="str">
        <f aca="false">C8450&amp;D8450&amp;E8450&amp;F8450&amp;G8450&amp;H8450</f>
        <v>MONTAGEM,SEM FORNECIMENTO,DE PAINEL DE PARTIDA PARA CONJUNTO ACIMA DE 5CV,ATE 15CV, INCLUSIVE FORNECIMENTO DE MATERIAISPARA FIXACAO E LIGACAO</v>
      </c>
      <c r="C8450" s="749" t="s">
        <v>23027</v>
      </c>
      <c r="D8450" s="749" t="s">
        <v>23032</v>
      </c>
      <c r="E8450" s="749" t="s">
        <v>23033</v>
      </c>
      <c r="I8450" s="749" t="s">
        <v>30</v>
      </c>
      <c r="J8450" s="749" t="n">
        <v>153.43</v>
      </c>
    </row>
    <row collapsed="false" customFormat="false" customHeight="true" hidden="true" ht="12.75" outlineLevel="0" r="8451">
      <c r="A8451" s="749" t="s">
        <v>23034</v>
      </c>
      <c r="B8451" s="749" t="str">
        <f aca="false">C8451&amp;D8451&amp;E8451&amp;F8451&amp;G8451&amp;H8451</f>
        <v>MONTAGEM,SEM FORNECIMENTO,DE PAINEL DE PARTIDA PARA CONJUNTO ACIMA DE 5CV,ATE 15CV, INCLUSIVE FORNECIMENTO DE MATERIAISPARA FIXACAO E LIGACAO</v>
      </c>
      <c r="C8451" s="749" t="s">
        <v>23027</v>
      </c>
      <c r="D8451" s="749" t="s">
        <v>23032</v>
      </c>
      <c r="E8451" s="749" t="s">
        <v>23033</v>
      </c>
      <c r="I8451" s="749" t="s">
        <v>30</v>
      </c>
      <c r="J8451" s="749" t="n">
        <v>132.98</v>
      </c>
    </row>
    <row collapsed="false" customFormat="false" customHeight="true" hidden="true" ht="12.75" outlineLevel="0" r="8452">
      <c r="A8452" s="749" t="s">
        <v>23035</v>
      </c>
      <c r="B8452" s="749" t="str">
        <f aca="false">C8452&amp;D8452&amp;E8452&amp;F8452&amp;G8452&amp;H8452</f>
        <v>MONTAGEM,SEM FORNECIMENTO,DE PAINEL DE PARTIDA PARA CONJUNTO ACIMA DE 15CV,ATE 40CV,INCLUSIVE FORNECIMENTO DE MATERIAISPARA FIXACAO E LIGACAO</v>
      </c>
      <c r="C8452" s="749" t="s">
        <v>23027</v>
      </c>
      <c r="D8452" s="749" t="s">
        <v>23036</v>
      </c>
      <c r="E8452" s="749" t="s">
        <v>23033</v>
      </c>
      <c r="I8452" s="749" t="s">
        <v>30</v>
      </c>
      <c r="J8452" s="749" t="n">
        <v>524.2</v>
      </c>
    </row>
    <row collapsed="false" customFormat="false" customHeight="true" hidden="true" ht="12.75" outlineLevel="0" r="8453">
      <c r="A8453" s="749" t="s">
        <v>23037</v>
      </c>
      <c r="B8453" s="749" t="str">
        <f aca="false">C8453&amp;D8453&amp;E8453&amp;F8453&amp;G8453&amp;H8453</f>
        <v>MONTAGEM,SEM FORNECIMENTO,DE PAINEL DE PARTIDA PARA CONJUNTO ACIMA DE 15CV,ATE 40CV,INCLUSIVE FORNECIMENTO DE MATERIAISPARA FIXACAO E LIGACAO</v>
      </c>
      <c r="C8453" s="749" t="s">
        <v>23027</v>
      </c>
      <c r="D8453" s="749" t="s">
        <v>23036</v>
      </c>
      <c r="E8453" s="749" t="s">
        <v>23033</v>
      </c>
      <c r="I8453" s="749" t="s">
        <v>30</v>
      </c>
      <c r="J8453" s="749" t="n">
        <v>454.34</v>
      </c>
    </row>
    <row collapsed="false" customFormat="false" customHeight="true" hidden="true" ht="12.75" outlineLevel="0" r="8454">
      <c r="A8454" s="749" t="s">
        <v>23038</v>
      </c>
      <c r="B8454" s="749" t="str">
        <f aca="false">C8454&amp;D8454&amp;E8454&amp;F8454&amp;G8454&amp;H8454</f>
        <v>MONTAGEM,SEM FORNECIMENTO,DE PAINEL DE PARTIDA PARA CONJUNTO ACIMA DE 40CV,ATE 100CV,INCLUSIVE FORNECIMENTO DE MATERIAIS PARA FIXACAO E LIGACAO</v>
      </c>
      <c r="C8454" s="749" t="s">
        <v>23027</v>
      </c>
      <c r="D8454" s="749" t="s">
        <v>23039</v>
      </c>
      <c r="E8454" s="749" t="s">
        <v>23040</v>
      </c>
      <c r="I8454" s="749" t="s">
        <v>30</v>
      </c>
      <c r="J8454" s="749" t="n">
        <v>632.96</v>
      </c>
    </row>
    <row collapsed="false" customFormat="false" customHeight="true" hidden="true" ht="12.75" outlineLevel="0" r="8455">
      <c r="A8455" s="749" t="s">
        <v>23041</v>
      </c>
      <c r="B8455" s="749" t="str">
        <f aca="false">C8455&amp;D8455&amp;E8455&amp;F8455&amp;G8455&amp;H8455</f>
        <v>MONTAGEM,SEM FORNECIMENTO,DE PAINEL DE PARTIDA PARA CONJUNTO ACIMA DE 40CV,ATE 100CV,INCLUSIVE FORNECIMENTO DE MATERIAIS PARA FIXACAO E LIGACAO</v>
      </c>
      <c r="C8455" s="749" t="s">
        <v>23027</v>
      </c>
      <c r="D8455" s="749" t="s">
        <v>23039</v>
      </c>
      <c r="E8455" s="749" t="s">
        <v>23040</v>
      </c>
      <c r="I8455" s="749" t="s">
        <v>30</v>
      </c>
      <c r="J8455" s="749" t="n">
        <v>548.6</v>
      </c>
    </row>
    <row collapsed="false" customFormat="false" customHeight="true" hidden="true" ht="12.75" outlineLevel="0" r="8456">
      <c r="A8456" s="749" t="s">
        <v>23042</v>
      </c>
      <c r="B8456" s="749" t="str">
        <f aca="false">C8456&amp;D8456&amp;E8456&amp;F8456&amp;G8456&amp;H8456</f>
        <v>MONTAGEM,SEM FORNECIMENTO,DE PAINEL DE PARTIDA PARA CONJUNTO ACIMA DE 100CV, ATE 400CV, INCLUSIVE FORNECIMENTO DE MATERIAIS PARA FIXACAO E LIGACAO</v>
      </c>
      <c r="C8456" s="749" t="s">
        <v>23027</v>
      </c>
      <c r="D8456" s="749" t="s">
        <v>23043</v>
      </c>
      <c r="E8456" s="749" t="s">
        <v>23044</v>
      </c>
      <c r="I8456" s="749" t="s">
        <v>30</v>
      </c>
      <c r="J8456" s="749" t="n">
        <v>680.15</v>
      </c>
    </row>
    <row collapsed="false" customFormat="false" customHeight="true" hidden="true" ht="12.75" outlineLevel="0" r="8457">
      <c r="A8457" s="749" t="s">
        <v>23045</v>
      </c>
      <c r="B8457" s="749" t="str">
        <f aca="false">C8457&amp;D8457&amp;E8457&amp;F8457&amp;G8457&amp;H8457</f>
        <v>MONTAGEM,SEM FORNECIMENTO,DE PAINEL DE PARTIDA PARA CONJUNTO ACIMA DE 100CV, ATE 400CV, INCLUSIVE FORNECIMENTO DE MATERIAIS PARA FIXACAO E LIGACAO</v>
      </c>
      <c r="C8457" s="749" t="s">
        <v>23027</v>
      </c>
      <c r="D8457" s="749" t="s">
        <v>23043</v>
      </c>
      <c r="E8457" s="749" t="s">
        <v>23044</v>
      </c>
      <c r="I8457" s="749" t="s">
        <v>30</v>
      </c>
      <c r="J8457" s="749" t="n">
        <v>589.51</v>
      </c>
    </row>
    <row collapsed="false" customFormat="false" customHeight="true" hidden="true" ht="12.75" outlineLevel="0" r="8458">
      <c r="A8458" s="749" t="s">
        <v>23046</v>
      </c>
      <c r="B8458" s="749" t="str">
        <f aca="false">C8458&amp;D8458&amp;E8458&amp;F8458&amp;G8458&amp;H8458</f>
        <v>MONTAGEM,SEM FORNECIMENTO,DE PAINEL DE PARTIDA PARA CONJUNTO ACIMA 400CV,ATE 1000CV,INCLUSIVE FORNECIMENTO DE MATERIAISPARA FIXACAO E LIGACAO</v>
      </c>
      <c r="C8458" s="749" t="s">
        <v>23027</v>
      </c>
      <c r="D8458" s="749" t="s">
        <v>23047</v>
      </c>
      <c r="E8458" s="749" t="s">
        <v>23033</v>
      </c>
      <c r="I8458" s="749" t="s">
        <v>30</v>
      </c>
      <c r="J8458" s="749" t="n">
        <v>703.16</v>
      </c>
    </row>
    <row collapsed="false" customFormat="false" customHeight="true" hidden="true" ht="12.75" outlineLevel="0" r="8459">
      <c r="A8459" s="749" t="s">
        <v>23048</v>
      </c>
      <c r="B8459" s="749" t="str">
        <f aca="false">C8459&amp;D8459&amp;E8459&amp;F8459&amp;G8459&amp;H8459</f>
        <v>MONTAGEM,SEM FORNECIMENTO,DE PAINEL DE PARTIDA PARA CONJUNTO ACIMA 400CV,ATE 1000CV,INCLUSIVE FORNECIMENTO DE MATERIAISPARA FIXACAO E LIGACAO</v>
      </c>
      <c r="C8459" s="749" t="s">
        <v>23027</v>
      </c>
      <c r="D8459" s="749" t="s">
        <v>23047</v>
      </c>
      <c r="E8459" s="749" t="s">
        <v>23033</v>
      </c>
      <c r="I8459" s="749" t="s">
        <v>30</v>
      </c>
      <c r="J8459" s="749" t="n">
        <v>609.45</v>
      </c>
    </row>
    <row collapsed="false" customFormat="false" customHeight="true" hidden="true" ht="12.75" outlineLevel="0" r="8460">
      <c r="A8460" s="749" t="s">
        <v>23049</v>
      </c>
      <c r="B8460" s="749" t="str">
        <f aca="false">C8460&amp;D8460&amp;E8460&amp;F8460&amp;G8460&amp;H8460</f>
        <v>MONTAGEM,SEM FORNECIMENTO,DE CONJUNTO DE RECALQUE DE AGUA,SUBTERRANEO(PADRAO CEDAE),COMPREENDENDO OS SERVICOS DE MANUSEIO,COLOCACAO NA VALA,ALINHAMENTO E LIGACOES DO CONJUNTO HIDRAULICO,INSTALACAO DO PAINEL DE COMANDO EM POSTE E RESPECTIVAS LIGACOES</v>
      </c>
      <c r="C8460" s="749" t="s">
        <v>23050</v>
      </c>
      <c r="D8460" s="749" t="s">
        <v>23051</v>
      </c>
      <c r="E8460" s="749" t="s">
        <v>23052</v>
      </c>
      <c r="F8460" s="749" t="s">
        <v>23053</v>
      </c>
      <c r="G8460" s="749" t="s">
        <v>23054</v>
      </c>
      <c r="I8460" s="749" t="s">
        <v>30</v>
      </c>
      <c r="J8460" s="749" t="n">
        <v>1028.56</v>
      </c>
    </row>
    <row collapsed="false" customFormat="false" customHeight="true" hidden="true" ht="12.75" outlineLevel="0" r="8461">
      <c r="A8461" s="749" t="s">
        <v>23055</v>
      </c>
      <c r="B8461" s="749" t="str">
        <f aca="false">C8461&amp;D8461&amp;E8461&amp;F8461&amp;G8461&amp;H8461</f>
        <v>MONTAGEM,SEM FORNECIMENTO,DE CONJUNTO DE RECALQUE DE AGUA,SUBTERRANEO(PADRAO CEDAE),COMPREENDENDO OS SERVICOS DE MANUSEIO,COLOCACAO NA VALA,ALINHAMENTO E LIGACOES DO CONJUNTO HIDRAULICO,INSTALACAO DO PAINEL DE COMANDO EM POSTE E RESPECTIVAS LIGACOES</v>
      </c>
      <c r="C8461" s="749" t="s">
        <v>23050</v>
      </c>
      <c r="D8461" s="749" t="s">
        <v>23051</v>
      </c>
      <c r="E8461" s="749" t="s">
        <v>23052</v>
      </c>
      <c r="F8461" s="749" t="s">
        <v>23053</v>
      </c>
      <c r="G8461" s="749" t="s">
        <v>23054</v>
      </c>
      <c r="I8461" s="749" t="s">
        <v>30</v>
      </c>
      <c r="J8461" s="749" t="n">
        <v>903.96</v>
      </c>
    </row>
    <row collapsed="false" customFormat="false" customHeight="true" hidden="true" ht="12.75" outlineLevel="0" r="8462">
      <c r="A8462" s="749" t="s">
        <v>23056</v>
      </c>
      <c r="B8462" s="749" t="str">
        <f aca="false">C8462&amp;D8462&amp;E8462&amp;F8462&amp;G8462&amp;H8462</f>
        <v>CARVAO ANTRACITOSO PARA FILTROS DE TRATAMENTO DE AGUA COM T.E. 0,9MM A 1MM, C.U. 1,7MM. FORNECIMENTO</v>
      </c>
      <c r="C8462" s="749" t="s">
        <v>23057</v>
      </c>
      <c r="D8462" s="749" t="s">
        <v>23058</v>
      </c>
      <c r="I8462" s="749" t="s">
        <v>2478</v>
      </c>
      <c r="J8462" s="749" t="n">
        <v>1731</v>
      </c>
    </row>
    <row collapsed="false" customFormat="false" customHeight="true" hidden="true" ht="12.75" outlineLevel="0" r="8463">
      <c r="A8463" s="749" t="s">
        <v>23059</v>
      </c>
      <c r="B8463" s="749" t="str">
        <f aca="false">C8463&amp;D8463&amp;E8463&amp;F8463&amp;G8463&amp;H8463</f>
        <v>CARVAO ANTRACITOSO PARA FILTROS DE TRATAMENTO DE AGUA COM T.E. 0,9MM A 1MM, C.U. 1,7MM. FORNECIMENTO</v>
      </c>
      <c r="C8463" s="749" t="s">
        <v>23057</v>
      </c>
      <c r="D8463" s="749" t="s">
        <v>23058</v>
      </c>
      <c r="I8463" s="749" t="s">
        <v>2478</v>
      </c>
      <c r="J8463" s="749" t="n">
        <v>1731</v>
      </c>
    </row>
    <row collapsed="false" customFormat="false" customHeight="true" hidden="true" ht="12.75" outlineLevel="0" r="8464">
      <c r="A8464" s="749" t="s">
        <v>23060</v>
      </c>
      <c r="B8464" s="749" t="str">
        <f aca="false">C8464&amp;D8464&amp;E8464&amp;F8464&amp;G8464&amp;H8464</f>
        <v>AREIA PARA FILTROS DE TRATAMENTO DE AGUA, COM GRANULOMETRIADE 12 A 40(1,68 A 0,42)MM. FORNECIMENTO</v>
      </c>
      <c r="C8464" s="749" t="s">
        <v>23061</v>
      </c>
      <c r="D8464" s="749" t="s">
        <v>23062</v>
      </c>
      <c r="I8464" s="749" t="s">
        <v>2478</v>
      </c>
      <c r="J8464" s="749" t="n">
        <v>1034</v>
      </c>
    </row>
    <row collapsed="false" customFormat="false" customHeight="true" hidden="true" ht="12.75" outlineLevel="0" r="8465">
      <c r="A8465" s="749" t="s">
        <v>23063</v>
      </c>
      <c r="B8465" s="749" t="str">
        <f aca="false">C8465&amp;D8465&amp;E8465&amp;F8465&amp;G8465&amp;H8465</f>
        <v>AREIA PARA FILTROS DE TRATAMENTO DE AGUA, COM GRANULOMETRIADE 12 A 40(1,68 A 0,42)MM. FORNECIMENTO</v>
      </c>
      <c r="C8465" s="749" t="s">
        <v>23061</v>
      </c>
      <c r="D8465" s="749" t="s">
        <v>23062</v>
      </c>
      <c r="I8465" s="749" t="s">
        <v>2478</v>
      </c>
      <c r="J8465" s="749" t="n">
        <v>1034</v>
      </c>
    </row>
    <row collapsed="false" customFormat="false" customHeight="true" hidden="true" ht="12.75" outlineLevel="0" r="8466">
      <c r="A8466" s="749" t="s">
        <v>23064</v>
      </c>
      <c r="B8466" s="749" t="str">
        <f aca="false">C8466&amp;D8466&amp;E8466&amp;F8466&amp;G8466&amp;H8466</f>
        <v>SEIXOS ROLADOS PARA FILTROS DE TRATAMENTO DE AGUA,DE 1.1/2"A 3/4" (38,1 A 19,1)MM. FORNECIMENTO</v>
      </c>
      <c r="C8466" s="749" t="s">
        <v>23065</v>
      </c>
      <c r="D8466" s="749" t="s">
        <v>23066</v>
      </c>
      <c r="I8466" s="749" t="s">
        <v>2478</v>
      </c>
      <c r="J8466" s="749" t="n">
        <v>1518</v>
      </c>
    </row>
    <row collapsed="false" customFormat="false" customHeight="true" hidden="true" ht="12.75" outlineLevel="0" r="8467">
      <c r="A8467" s="749" t="s">
        <v>23067</v>
      </c>
      <c r="B8467" s="749" t="str">
        <f aca="false">C8467&amp;D8467&amp;E8467&amp;F8467&amp;G8467&amp;H8467</f>
        <v>SEIXOS ROLADOS PARA FILTROS DE TRATAMENTO DE AGUA,DE 1.1/2"A 3/4" (38,1 A 19,1)MM. FORNECIMENTO</v>
      </c>
      <c r="C8467" s="749" t="s">
        <v>23065</v>
      </c>
      <c r="D8467" s="749" t="s">
        <v>23066</v>
      </c>
      <c r="I8467" s="749" t="s">
        <v>2478</v>
      </c>
      <c r="J8467" s="749" t="n">
        <v>1518</v>
      </c>
    </row>
    <row collapsed="false" customFormat="false" customHeight="true" hidden="true" ht="12.75" outlineLevel="0" r="8468">
      <c r="A8468" s="749" t="s">
        <v>23068</v>
      </c>
      <c r="B8468" s="749" t="str">
        <f aca="false">C8468&amp;D8468&amp;E8468&amp;F8468&amp;G8468&amp;H8468</f>
        <v>SEIXOS ROLADOS PARA FILTROS DE TRATAMENTO DE AGUA,DE 3/4" A3/8" (19,1 A 9,5)MM.FORNECIMENTO</v>
      </c>
      <c r="C8468" s="749" t="s">
        <v>23069</v>
      </c>
      <c r="D8468" s="749" t="s">
        <v>23070</v>
      </c>
      <c r="I8468" s="749" t="s">
        <v>2478</v>
      </c>
      <c r="J8468" s="749" t="n">
        <v>549.8</v>
      </c>
    </row>
    <row collapsed="false" customFormat="false" customHeight="true" hidden="true" ht="12.75" outlineLevel="0" r="8469">
      <c r="A8469" s="749" t="s">
        <v>23071</v>
      </c>
      <c r="B8469" s="749" t="str">
        <f aca="false">C8469&amp;D8469&amp;E8469&amp;F8469&amp;G8469&amp;H8469</f>
        <v>SEIXOS ROLADOS PARA FILTROS DE TRATAMENTO DE AGUA,DE 3/4" A3/8" (19,1 A 9,5)MM.FORNECIMENTO</v>
      </c>
      <c r="C8469" s="749" t="s">
        <v>23069</v>
      </c>
      <c r="D8469" s="749" t="s">
        <v>23070</v>
      </c>
      <c r="I8469" s="749" t="s">
        <v>2478</v>
      </c>
      <c r="J8469" s="749" t="n">
        <v>549.8</v>
      </c>
    </row>
    <row collapsed="false" customFormat="false" customHeight="true" hidden="true" ht="12.75" outlineLevel="0" r="8470">
      <c r="A8470" s="749" t="s">
        <v>23072</v>
      </c>
      <c r="B8470" s="749" t="str">
        <f aca="false">C8470&amp;D8470&amp;E8470&amp;F8470&amp;G8470&amp;H8470</f>
        <v>SEIXOS ROLADOS PARA FILTROS DE TRATAMENTO DE AGUA,DE 3/8" A1/4" (9,5 A 6,4)MM. FORNECIMENTO</v>
      </c>
      <c r="C8470" s="749" t="s">
        <v>23073</v>
      </c>
      <c r="D8470" s="749" t="s">
        <v>23074</v>
      </c>
      <c r="I8470" s="749" t="s">
        <v>2478</v>
      </c>
      <c r="J8470" s="749" t="n">
        <v>549.8</v>
      </c>
    </row>
    <row collapsed="false" customFormat="false" customHeight="true" hidden="true" ht="12.75" outlineLevel="0" r="8471">
      <c r="A8471" s="749" t="s">
        <v>23075</v>
      </c>
      <c r="B8471" s="749" t="str">
        <f aca="false">C8471&amp;D8471&amp;E8471&amp;F8471&amp;G8471&amp;H8471</f>
        <v>SEIXOS ROLADOS PARA FILTROS DE TRATAMENTO DE AGUA,DE 3/8" A1/4" (9,5 A 6,4)MM. FORNECIMENTO</v>
      </c>
      <c r="C8471" s="749" t="s">
        <v>23073</v>
      </c>
      <c r="D8471" s="749" t="s">
        <v>23074</v>
      </c>
      <c r="I8471" s="749" t="s">
        <v>2478</v>
      </c>
      <c r="J8471" s="749" t="n">
        <v>549.8</v>
      </c>
    </row>
    <row collapsed="false" customFormat="false" customHeight="true" hidden="true" ht="12.75" outlineLevel="0" r="8472">
      <c r="A8472" s="749" t="s">
        <v>23076</v>
      </c>
      <c r="B8472" s="749" t="str">
        <f aca="false">C8472&amp;D8472&amp;E8472&amp;F8472&amp;G8472&amp;H8472</f>
        <v>SEIXOS ROLADOS PARA FILTROS DE TRATAMENTO DE AGUA,DE 1/4" A1/8" (6,4 A 3,2)MM.FORNECIMENTO</v>
      </c>
      <c r="C8472" s="749" t="s">
        <v>23077</v>
      </c>
      <c r="D8472" s="749" t="s">
        <v>23078</v>
      </c>
      <c r="I8472" s="749" t="s">
        <v>2478</v>
      </c>
      <c r="J8472" s="749" t="n">
        <v>549.8</v>
      </c>
    </row>
    <row collapsed="false" customFormat="false" customHeight="true" hidden="true" ht="12.75" outlineLevel="0" r="8473">
      <c r="A8473" s="749" t="s">
        <v>23079</v>
      </c>
      <c r="B8473" s="749" t="str">
        <f aca="false">C8473&amp;D8473&amp;E8473&amp;F8473&amp;G8473&amp;H8473</f>
        <v>SEIXOS ROLADOS PARA FILTROS DE TRATAMENTO DE AGUA,DE 1/4" A1/8" (6,4 A 3,2)MM.FORNECIMENTO</v>
      </c>
      <c r="C8473" s="749" t="s">
        <v>23077</v>
      </c>
      <c r="D8473" s="749" t="s">
        <v>23078</v>
      </c>
      <c r="I8473" s="749" t="s">
        <v>2478</v>
      </c>
      <c r="J8473" s="749" t="n">
        <v>549.8</v>
      </c>
    </row>
    <row collapsed="false" customFormat="false" customHeight="true" hidden="true" ht="12.75" outlineLevel="0" r="8474">
      <c r="A8474" s="749" t="s">
        <v>23080</v>
      </c>
      <c r="B8474" s="749" t="str">
        <f aca="false">C8474&amp;D8474&amp;E8474&amp;F8474&amp;G8474&amp;H8474</f>
        <v>PASTA DE CIMENTO COMUM</v>
      </c>
      <c r="C8474" s="749" t="s">
        <v>23081</v>
      </c>
      <c r="I8474" s="749" t="s">
        <v>2478</v>
      </c>
      <c r="J8474" s="749" t="n">
        <v>567.88</v>
      </c>
    </row>
    <row collapsed="false" customFormat="false" customHeight="true" hidden="true" ht="12.75" outlineLevel="0" r="8475">
      <c r="A8475" s="749" t="s">
        <v>23082</v>
      </c>
      <c r="B8475" s="749" t="str">
        <f aca="false">C8475&amp;D8475&amp;E8475&amp;F8475&amp;G8475&amp;H8475</f>
        <v>PASTA DE CIMENTO COMUM</v>
      </c>
      <c r="C8475" s="749" t="s">
        <v>23081</v>
      </c>
      <c r="I8475" s="749" t="s">
        <v>2478</v>
      </c>
      <c r="J8475" s="749" t="n">
        <v>549.99</v>
      </c>
    </row>
    <row collapsed="false" customFormat="false" customHeight="true" hidden="true" ht="12.75" outlineLevel="0" r="8476">
      <c r="A8476" s="749" t="s">
        <v>23083</v>
      </c>
      <c r="B8476" s="749" t="str">
        <f aca="false">C8476&amp;D8476&amp;E8476&amp;F8476&amp;G8476&amp;H8476</f>
        <v>PASTA DE CIMENTO BRANCO</v>
      </c>
      <c r="C8476" s="749" t="s">
        <v>23084</v>
      </c>
      <c r="I8476" s="749" t="s">
        <v>2478</v>
      </c>
      <c r="J8476" s="749" t="n">
        <v>2434.13</v>
      </c>
    </row>
    <row collapsed="false" customFormat="false" customHeight="true" hidden="true" ht="12.75" outlineLevel="0" r="8477">
      <c r="A8477" s="749" t="s">
        <v>23085</v>
      </c>
      <c r="B8477" s="749" t="str">
        <f aca="false">C8477&amp;D8477&amp;E8477&amp;F8477&amp;G8477&amp;H8477</f>
        <v>PASTA DE CIMENTO BRANCO</v>
      </c>
      <c r="C8477" s="749" t="s">
        <v>23084</v>
      </c>
      <c r="I8477" s="749" t="s">
        <v>2478</v>
      </c>
      <c r="J8477" s="749" t="n">
        <v>2416.24</v>
      </c>
    </row>
    <row collapsed="false" customFormat="false" customHeight="true" hidden="true" ht="12.75" outlineLevel="0" r="8478">
      <c r="A8478" s="749" t="s">
        <v>23086</v>
      </c>
      <c r="B8478" s="749" t="str">
        <f aca="false">C8478&amp;D8478&amp;E8478&amp;F8478&amp;G8478&amp;H8478</f>
        <v>PASTA DE CAL</v>
      </c>
      <c r="C8478" s="749" t="s">
        <v>23087</v>
      </c>
      <c r="I8478" s="749" t="s">
        <v>2478</v>
      </c>
      <c r="J8478" s="749" t="n">
        <v>632.09</v>
      </c>
    </row>
    <row collapsed="false" customFormat="false" customHeight="true" hidden="true" ht="12.75" outlineLevel="0" r="8479">
      <c r="A8479" s="749" t="s">
        <v>23088</v>
      </c>
      <c r="B8479" s="749" t="str">
        <f aca="false">C8479&amp;D8479&amp;E8479&amp;F8479&amp;G8479&amp;H8479</f>
        <v>PASTA DE CAL</v>
      </c>
      <c r="C8479" s="749" t="s">
        <v>23087</v>
      </c>
      <c r="I8479" s="749" t="s">
        <v>2478</v>
      </c>
      <c r="J8479" s="749" t="n">
        <v>614.2</v>
      </c>
    </row>
    <row collapsed="false" customFormat="false" customHeight="true" hidden="true" ht="12.75" outlineLevel="0" r="8480">
      <c r="A8480" s="749" t="s">
        <v>23089</v>
      </c>
      <c r="B8480" s="749" t="str">
        <f aca="false">C8480&amp;D8480&amp;E8480&amp;F8480&amp;G8480&amp;H8480</f>
        <v>PASTA DE GESSO</v>
      </c>
      <c r="C8480" s="749" t="s">
        <v>23090</v>
      </c>
      <c r="I8480" s="749" t="s">
        <v>2478</v>
      </c>
      <c r="J8480" s="749" t="n">
        <v>1180.63</v>
      </c>
    </row>
    <row collapsed="false" customFormat="false" customHeight="true" hidden="true" ht="12.75" outlineLevel="0" r="8481">
      <c r="A8481" s="749" t="s">
        <v>23091</v>
      </c>
      <c r="B8481" s="749" t="str">
        <f aca="false">C8481&amp;D8481&amp;E8481&amp;F8481&amp;G8481&amp;H8481</f>
        <v>PASTA DE GESSO</v>
      </c>
      <c r="C8481" s="749" t="s">
        <v>23090</v>
      </c>
      <c r="I8481" s="749" t="s">
        <v>2478</v>
      </c>
      <c r="J8481" s="749" t="n">
        <v>1162.74</v>
      </c>
    </row>
    <row collapsed="false" customFormat="false" customHeight="true" hidden="true" ht="12.75" outlineLevel="0" r="8482">
      <c r="A8482" s="749" t="s">
        <v>23092</v>
      </c>
      <c r="B8482" s="749" t="str">
        <f aca="false">C8482&amp;D8482&amp;E8482&amp;F8482&amp;G8482&amp;H8482</f>
        <v>PASTA DE CIMENTO BRANCO E CAL,NO TRACO 1:1</v>
      </c>
      <c r="C8482" s="749" t="s">
        <v>23093</v>
      </c>
      <c r="I8482" s="749" t="s">
        <v>2478</v>
      </c>
      <c r="J8482" s="749" t="n">
        <v>1533.11</v>
      </c>
    </row>
    <row collapsed="false" customFormat="false" customHeight="true" hidden="true" ht="12.75" outlineLevel="0" r="8483">
      <c r="A8483" s="749" t="s">
        <v>23094</v>
      </c>
      <c r="B8483" s="749" t="str">
        <f aca="false">C8483&amp;D8483&amp;E8483&amp;F8483&amp;G8483&amp;H8483</f>
        <v>PASTA DE CIMENTO BRANCO E CAL,NO TRACO 1:1</v>
      </c>
      <c r="C8483" s="749" t="s">
        <v>23093</v>
      </c>
      <c r="I8483" s="749" t="s">
        <v>2478</v>
      </c>
      <c r="J8483" s="749" t="n">
        <v>1515.22</v>
      </c>
    </row>
    <row collapsed="false" customFormat="false" customHeight="true" hidden="true" ht="12.75" outlineLevel="0" r="8484">
      <c r="A8484" s="749" t="s">
        <v>23095</v>
      </c>
      <c r="B8484" s="749" t="str">
        <f aca="false">C8484&amp;D8484&amp;E8484&amp;F8484&amp;G8484&amp;H8484</f>
        <v>ARGAMASSA DE CIMENTO E AREIA NO TRACO 1:1,PREPARO MANUAL</v>
      </c>
      <c r="C8484" s="749" t="s">
        <v>23096</v>
      </c>
      <c r="I8484" s="749" t="s">
        <v>2478</v>
      </c>
      <c r="J8484" s="749" t="n">
        <v>482.64</v>
      </c>
    </row>
    <row collapsed="false" customFormat="false" customHeight="true" hidden="true" ht="12.75" outlineLevel="0" r="8485">
      <c r="A8485" s="749" t="s">
        <v>23097</v>
      </c>
      <c r="B8485" s="749" t="str">
        <f aca="false">C8485&amp;D8485&amp;E8485&amp;F8485&amp;G8485&amp;H8485</f>
        <v>ARGAMASSA DE CIMENTO E AREIA NO TRACO 1:1,PREPARO MANUAL</v>
      </c>
      <c r="C8485" s="749" t="s">
        <v>23096</v>
      </c>
      <c r="I8485" s="749" t="s">
        <v>2478</v>
      </c>
      <c r="J8485" s="749" t="n">
        <v>460.77</v>
      </c>
    </row>
    <row collapsed="false" customFormat="false" customHeight="true" hidden="true" ht="12.75" outlineLevel="0" r="8486">
      <c r="A8486" s="749" t="s">
        <v>23098</v>
      </c>
      <c r="B8486" s="749" t="str">
        <f aca="false">C8486&amp;D8486&amp;E8486&amp;F8486&amp;G8486&amp;H8486</f>
        <v>ARGAMASSA DE CIMENTO E AREIA NO TRACO 1:1,5,PREPARO MANUAL</v>
      </c>
      <c r="C8486" s="749" t="s">
        <v>23099</v>
      </c>
      <c r="I8486" s="749" t="s">
        <v>2478</v>
      </c>
      <c r="J8486" s="749" t="n">
        <v>452.26</v>
      </c>
    </row>
    <row collapsed="false" customFormat="false" customHeight="true" hidden="true" ht="12.75" outlineLevel="0" r="8487">
      <c r="A8487" s="749" t="s">
        <v>23100</v>
      </c>
      <c r="B8487" s="749" t="str">
        <f aca="false">C8487&amp;D8487&amp;E8487&amp;F8487&amp;G8487&amp;H8487</f>
        <v>ARGAMASSA DE CIMENTO E AREIA NO TRACO 1:1,5,PREPARO MANUAL</v>
      </c>
      <c r="C8487" s="749" t="s">
        <v>23099</v>
      </c>
      <c r="I8487" s="749" t="s">
        <v>2478</v>
      </c>
      <c r="J8487" s="749" t="n">
        <v>430.39</v>
      </c>
    </row>
    <row collapsed="false" customFormat="false" customHeight="true" hidden="true" ht="12.75" outlineLevel="0" r="8488">
      <c r="A8488" s="749" t="s">
        <v>23101</v>
      </c>
      <c r="B8488" s="749" t="str">
        <f aca="false">C8488&amp;D8488&amp;E8488&amp;F8488&amp;G8488&amp;H8488</f>
        <v>ARGAMASSA DE CIMENTO E AREIA NO TRACO 1:2,PREPARO MANUAL</v>
      </c>
      <c r="C8488" s="749" t="s">
        <v>23102</v>
      </c>
      <c r="I8488" s="749" t="s">
        <v>2478</v>
      </c>
      <c r="J8488" s="749" t="n">
        <v>426.1</v>
      </c>
    </row>
    <row collapsed="false" customFormat="false" customHeight="true" hidden="true" ht="12.75" outlineLevel="0" r="8489">
      <c r="A8489" s="749" t="s">
        <v>23103</v>
      </c>
      <c r="B8489" s="749" t="str">
        <f aca="false">C8489&amp;D8489&amp;E8489&amp;F8489&amp;G8489&amp;H8489</f>
        <v>ARGAMASSA DE CIMENTO E AREIA NO TRACO 1:2,PREPARO MANUAL</v>
      </c>
      <c r="C8489" s="749" t="s">
        <v>23102</v>
      </c>
      <c r="I8489" s="749" t="s">
        <v>2478</v>
      </c>
      <c r="J8489" s="749" t="n">
        <v>404.23</v>
      </c>
    </row>
    <row collapsed="false" customFormat="false" customHeight="true" hidden="true" ht="12.75" outlineLevel="0" r="8490">
      <c r="A8490" s="749" t="s">
        <v>23104</v>
      </c>
      <c r="B8490" s="749" t="str">
        <f aca="false">C8490&amp;D8490&amp;E8490&amp;F8490&amp;G8490&amp;H8490</f>
        <v>ARGAMASSA DE CIMENTO E AREIA NO TRACO 1:3,PREPARO MANUAL</v>
      </c>
      <c r="C8490" s="749" t="s">
        <v>23105</v>
      </c>
      <c r="I8490" s="749" t="s">
        <v>2478</v>
      </c>
      <c r="J8490" s="749" t="n">
        <v>385.42</v>
      </c>
    </row>
    <row collapsed="false" customFormat="false" customHeight="true" hidden="true" ht="12.75" outlineLevel="0" r="8491">
      <c r="A8491" s="749" t="s">
        <v>23106</v>
      </c>
      <c r="B8491" s="749" t="str">
        <f aca="false">C8491&amp;D8491&amp;E8491&amp;F8491&amp;G8491&amp;H8491</f>
        <v>ARGAMASSA DE CIMENTO E AREIA NO TRACO 1:3,PREPARO MANUAL</v>
      </c>
      <c r="C8491" s="749" t="s">
        <v>23105</v>
      </c>
      <c r="I8491" s="749" t="s">
        <v>2478</v>
      </c>
      <c r="J8491" s="749" t="n">
        <v>363.56</v>
      </c>
    </row>
    <row collapsed="false" customFormat="false" customHeight="true" hidden="true" ht="12.75" outlineLevel="0" r="8492">
      <c r="A8492" s="749" t="s">
        <v>23107</v>
      </c>
      <c r="B8492" s="749" t="str">
        <f aca="false">C8492&amp;D8492&amp;E8492&amp;F8492&amp;G8492&amp;H8492</f>
        <v>ARGAMASSA DE CIMENTO E AREIA NO TRACO 1:4,PREPARO MANUAL</v>
      </c>
      <c r="C8492" s="749" t="s">
        <v>23108</v>
      </c>
      <c r="I8492" s="749" t="s">
        <v>2478</v>
      </c>
      <c r="J8492" s="749" t="n">
        <v>364.61</v>
      </c>
    </row>
    <row collapsed="false" customFormat="false" customHeight="true" hidden="true" ht="12.75" outlineLevel="0" r="8493">
      <c r="A8493" s="749" t="s">
        <v>23109</v>
      </c>
      <c r="B8493" s="749" t="str">
        <f aca="false">C8493&amp;D8493&amp;E8493&amp;F8493&amp;G8493&amp;H8493</f>
        <v>ARGAMASSA DE CIMENTO E AREIA NO TRACO 1:4,PREPARO MANUAL</v>
      </c>
      <c r="C8493" s="749" t="s">
        <v>23108</v>
      </c>
      <c r="I8493" s="749" t="s">
        <v>2478</v>
      </c>
      <c r="J8493" s="749" t="n">
        <v>342.74</v>
      </c>
    </row>
    <row collapsed="false" customFormat="false" customHeight="true" hidden="true" ht="12.75" outlineLevel="0" r="8494">
      <c r="A8494" s="749" t="s">
        <v>23110</v>
      </c>
      <c r="B8494" s="749" t="str">
        <f aca="false">C8494&amp;D8494&amp;E8494&amp;F8494&amp;G8494&amp;H8494</f>
        <v>ARGAMASSA DE CIMENTO E AREIA NO TRACO 1:5,PREPARO MANUAL</v>
      </c>
      <c r="C8494" s="749" t="s">
        <v>23111</v>
      </c>
      <c r="I8494" s="749" t="s">
        <v>2478</v>
      </c>
      <c r="J8494" s="749" t="n">
        <v>346.68</v>
      </c>
    </row>
    <row collapsed="false" customFormat="false" customHeight="true" hidden="true" ht="12.75" outlineLevel="0" r="8495">
      <c r="A8495" s="749" t="s">
        <v>23112</v>
      </c>
      <c r="B8495" s="749" t="str">
        <f aca="false">C8495&amp;D8495&amp;E8495&amp;F8495&amp;G8495&amp;H8495</f>
        <v>ARGAMASSA DE CIMENTO E AREIA NO TRACO 1:5,PREPARO MANUAL</v>
      </c>
      <c r="C8495" s="749" t="s">
        <v>23111</v>
      </c>
      <c r="I8495" s="749" t="s">
        <v>2478</v>
      </c>
      <c r="J8495" s="749" t="n">
        <v>324.82</v>
      </c>
    </row>
    <row collapsed="false" customFormat="false" customHeight="true" hidden="true" ht="12.75" outlineLevel="0" r="8496">
      <c r="A8496" s="749" t="s">
        <v>23113</v>
      </c>
      <c r="B8496" s="749" t="str">
        <f aca="false">C8496&amp;D8496&amp;E8496&amp;F8496&amp;G8496&amp;H8496</f>
        <v>ARGAMASSA DE CIMENTO E AREIA NO TRACO 1:6,PREPARO MANUAL</v>
      </c>
      <c r="C8496" s="749" t="s">
        <v>23114</v>
      </c>
      <c r="I8496" s="749" t="s">
        <v>2478</v>
      </c>
      <c r="J8496" s="749" t="n">
        <v>334.31</v>
      </c>
    </row>
    <row collapsed="false" customFormat="false" customHeight="true" hidden="true" ht="12.75" outlineLevel="0" r="8497">
      <c r="A8497" s="749" t="s">
        <v>23115</v>
      </c>
      <c r="B8497" s="749" t="str">
        <f aca="false">C8497&amp;D8497&amp;E8497&amp;F8497&amp;G8497&amp;H8497</f>
        <v>ARGAMASSA DE CIMENTO E AREIA NO TRACO 1:6,PREPARO MANUAL</v>
      </c>
      <c r="C8497" s="749" t="s">
        <v>23114</v>
      </c>
      <c r="I8497" s="749" t="s">
        <v>2478</v>
      </c>
      <c r="J8497" s="749" t="n">
        <v>312.44</v>
      </c>
    </row>
    <row collapsed="false" customFormat="false" customHeight="true" hidden="true" ht="12.75" outlineLevel="0" r="8498">
      <c r="A8498" s="749" t="s">
        <v>23116</v>
      </c>
      <c r="B8498" s="749" t="str">
        <f aca="false">C8498&amp;D8498&amp;E8498&amp;F8498&amp;G8498&amp;H8498</f>
        <v>ARGAMASSA DE CIMENTO E AREIA NO TRACO 1:8,PREPARO MANUAL</v>
      </c>
      <c r="C8498" s="749" t="s">
        <v>23117</v>
      </c>
      <c r="I8498" s="749" t="s">
        <v>2478</v>
      </c>
      <c r="J8498" s="749" t="n">
        <v>317.63</v>
      </c>
    </row>
    <row collapsed="false" customFormat="false" customHeight="true" hidden="true" ht="12.75" outlineLevel="0" r="8499">
      <c r="A8499" s="749" t="s">
        <v>23118</v>
      </c>
      <c r="B8499" s="749" t="str">
        <f aca="false">C8499&amp;D8499&amp;E8499&amp;F8499&amp;G8499&amp;H8499</f>
        <v>ARGAMASSA DE CIMENTO E AREIA NO TRACO 1:8,PREPARO MANUAL</v>
      </c>
      <c r="C8499" s="749" t="s">
        <v>23117</v>
      </c>
      <c r="I8499" s="749" t="s">
        <v>2478</v>
      </c>
      <c r="J8499" s="749" t="n">
        <v>295.76</v>
      </c>
    </row>
    <row collapsed="false" customFormat="false" customHeight="true" hidden="true" ht="12.75" outlineLevel="0" r="8500">
      <c r="A8500" s="749" t="s">
        <v>23119</v>
      </c>
      <c r="B8500" s="749" t="str">
        <f aca="false">C8500&amp;D8500&amp;E8500&amp;F8500&amp;G8500&amp;H8500</f>
        <v>ARGAMASSA DE CIMENTO E PO-DE-PEDRA,NO TRACO 1:3,PREPARO MANUAL</v>
      </c>
      <c r="C8500" s="749" t="s">
        <v>23120</v>
      </c>
      <c r="D8500" s="749" t="s">
        <v>8230</v>
      </c>
      <c r="I8500" s="749" t="s">
        <v>2478</v>
      </c>
      <c r="J8500" s="749" t="n">
        <v>359.95</v>
      </c>
    </row>
    <row collapsed="false" customFormat="false" customHeight="true" hidden="true" ht="12.75" outlineLevel="0" r="8501">
      <c r="A8501" s="749" t="s">
        <v>23121</v>
      </c>
      <c r="B8501" s="749" t="str">
        <f aca="false">C8501&amp;D8501&amp;E8501&amp;F8501&amp;G8501&amp;H8501</f>
        <v>ARGAMASSA DE CIMENTO E PO-DE-PEDRA,NO TRACO 1:3,PREPARO MANUAL</v>
      </c>
      <c r="C8501" s="749" t="s">
        <v>23120</v>
      </c>
      <c r="D8501" s="749" t="s">
        <v>8230</v>
      </c>
      <c r="I8501" s="749" t="s">
        <v>2478</v>
      </c>
      <c r="J8501" s="749" t="n">
        <v>338.08</v>
      </c>
    </row>
    <row collapsed="false" customFormat="false" customHeight="true" hidden="true" ht="12.75" outlineLevel="0" r="8502">
      <c r="A8502" s="749" t="s">
        <v>23122</v>
      </c>
      <c r="B8502" s="749" t="str">
        <f aca="false">C8502&amp;D8502&amp;E8502&amp;F8502&amp;G8502&amp;H8502</f>
        <v>ARGAMASSA DE CIMENTO E PO-DE-PEDRA,NO TRACO 1:4,PREPARO MANUAL</v>
      </c>
      <c r="C8502" s="749" t="s">
        <v>23123</v>
      </c>
      <c r="D8502" s="749" t="s">
        <v>8230</v>
      </c>
      <c r="I8502" s="749" t="s">
        <v>2478</v>
      </c>
      <c r="J8502" s="749" t="n">
        <v>336.34</v>
      </c>
    </row>
    <row collapsed="false" customFormat="false" customHeight="true" hidden="true" ht="12.75" outlineLevel="0" r="8503">
      <c r="A8503" s="749" t="s">
        <v>23124</v>
      </c>
      <c r="B8503" s="749" t="str">
        <f aca="false">C8503&amp;D8503&amp;E8503&amp;F8503&amp;G8503&amp;H8503</f>
        <v>ARGAMASSA DE CIMENTO E PO-DE-PEDRA,NO TRACO 1:4,PREPARO MANUAL</v>
      </c>
      <c r="C8503" s="749" t="s">
        <v>23123</v>
      </c>
      <c r="D8503" s="749" t="s">
        <v>8230</v>
      </c>
      <c r="I8503" s="749" t="s">
        <v>2478</v>
      </c>
      <c r="J8503" s="749" t="n">
        <v>314.47</v>
      </c>
    </row>
    <row collapsed="false" customFormat="false" customHeight="true" hidden="true" ht="12.75" outlineLevel="0" r="8504">
      <c r="A8504" s="749" t="s">
        <v>23125</v>
      </c>
      <c r="B8504" s="749" t="str">
        <f aca="false">C8504&amp;D8504&amp;E8504&amp;F8504&amp;G8504&amp;H8504</f>
        <v>ARGAMASSA DE CIMENTO,CAL E AREIA FINA,NO TRACO 1:3:5,PREPARO MANUAL</v>
      </c>
      <c r="C8504" s="749" t="s">
        <v>23126</v>
      </c>
      <c r="D8504" s="749" t="s">
        <v>23127</v>
      </c>
      <c r="I8504" s="749" t="s">
        <v>2478</v>
      </c>
      <c r="J8504" s="749" t="n">
        <v>459.37</v>
      </c>
    </row>
    <row collapsed="false" customFormat="false" customHeight="true" hidden="true" ht="12.75" outlineLevel="0" r="8505">
      <c r="A8505" s="749" t="s">
        <v>23128</v>
      </c>
      <c r="B8505" s="749" t="str">
        <f aca="false">C8505&amp;D8505&amp;E8505&amp;F8505&amp;G8505&amp;H8505</f>
        <v>ARGAMASSA DE CIMENTO,CAL E AREIA FINA,NO TRACO 1:3:5,PREPARO MANUAL</v>
      </c>
      <c r="C8505" s="749" t="s">
        <v>23126</v>
      </c>
      <c r="D8505" s="749" t="s">
        <v>23127</v>
      </c>
      <c r="I8505" s="749" t="s">
        <v>2478</v>
      </c>
      <c r="J8505" s="749" t="n">
        <v>437.5</v>
      </c>
    </row>
    <row collapsed="false" customFormat="false" customHeight="true" hidden="true" ht="12.75" outlineLevel="0" r="8506">
      <c r="A8506" s="749" t="s">
        <v>23129</v>
      </c>
      <c r="B8506" s="749" t="str">
        <f aca="false">C8506&amp;D8506&amp;E8506&amp;F8506&amp;G8506&amp;H8506</f>
        <v>ARGAMASSA DE CIMENTO,CAL E AREIA FINA,NO TRACO 1:3:8,PREPARO MANUAL</v>
      </c>
      <c r="C8506" s="749" t="s">
        <v>23130</v>
      </c>
      <c r="D8506" s="749" t="s">
        <v>23127</v>
      </c>
      <c r="I8506" s="749" t="s">
        <v>2478</v>
      </c>
      <c r="J8506" s="749" t="n">
        <v>419.99</v>
      </c>
    </row>
    <row collapsed="false" customFormat="false" customHeight="true" hidden="true" ht="12.75" outlineLevel="0" r="8507">
      <c r="A8507" s="749" t="s">
        <v>23131</v>
      </c>
      <c r="B8507" s="749" t="str">
        <f aca="false">C8507&amp;D8507&amp;E8507&amp;F8507&amp;G8507&amp;H8507</f>
        <v>ARGAMASSA DE CIMENTO,CAL E AREIA FINA,NO TRACO 1:3:8,PREPARO MANUAL</v>
      </c>
      <c r="C8507" s="749" t="s">
        <v>23130</v>
      </c>
      <c r="D8507" s="749" t="s">
        <v>23127</v>
      </c>
      <c r="I8507" s="749" t="s">
        <v>2478</v>
      </c>
      <c r="J8507" s="749" t="n">
        <v>398.12</v>
      </c>
    </row>
    <row collapsed="false" customFormat="false" customHeight="true" hidden="true" ht="12.75" outlineLevel="0" r="8508">
      <c r="A8508" s="749" t="s">
        <v>23132</v>
      </c>
      <c r="B8508" s="749" t="str">
        <f aca="false">C8508&amp;D8508&amp;E8508&amp;F8508&amp;G8508&amp;H8508</f>
        <v>ARGAMASSA DE CIMENTO BRANCO,CAL E PO-DE-MARMORE,NO TRACO 1:1:3,PREPARO MANUAL</v>
      </c>
      <c r="C8508" s="749" t="s">
        <v>23133</v>
      </c>
      <c r="D8508" s="749" t="s">
        <v>23134</v>
      </c>
      <c r="I8508" s="749" t="s">
        <v>2478</v>
      </c>
      <c r="J8508" s="749" t="n">
        <v>806.57</v>
      </c>
    </row>
    <row collapsed="false" customFormat="false" customHeight="true" hidden="true" ht="12.75" outlineLevel="0" r="8509">
      <c r="A8509" s="749" t="s">
        <v>23135</v>
      </c>
      <c r="B8509" s="749" t="str">
        <f aca="false">C8509&amp;D8509&amp;E8509&amp;F8509&amp;G8509&amp;H8509</f>
        <v>ARGAMASSA DE CIMENTO BRANCO,CAL E PO-DE-MARMORE,NO TRACO 1:1:3,PREPARO MANUAL</v>
      </c>
      <c r="C8509" s="749" t="s">
        <v>23133</v>
      </c>
      <c r="D8509" s="749" t="s">
        <v>23134</v>
      </c>
      <c r="I8509" s="749" t="s">
        <v>2478</v>
      </c>
      <c r="J8509" s="749" t="n">
        <v>784.71</v>
      </c>
    </row>
    <row collapsed="false" customFormat="false" customHeight="true" hidden="true" ht="12.75" outlineLevel="0" r="8510">
      <c r="A8510" s="749" t="s">
        <v>23136</v>
      </c>
      <c r="B8510" s="749" t="str">
        <f aca="false">C8510&amp;D8510&amp;E8510&amp;F8510&amp;G8510&amp;H8510</f>
        <v>ARGAMASSA DE CIMENTO E SAIBRO,NO TRACO 1:2,PREPARO MANUAL</v>
      </c>
      <c r="C8510" s="749" t="s">
        <v>23137</v>
      </c>
      <c r="I8510" s="749" t="s">
        <v>2478</v>
      </c>
      <c r="J8510" s="749" t="n">
        <v>403.98</v>
      </c>
    </row>
    <row collapsed="false" customFormat="false" customHeight="true" hidden="true" ht="12.75" outlineLevel="0" r="8511">
      <c r="A8511" s="749" t="s">
        <v>23138</v>
      </c>
      <c r="B8511" s="749" t="str">
        <f aca="false">C8511&amp;D8511&amp;E8511&amp;F8511&amp;G8511&amp;H8511</f>
        <v>ARGAMASSA DE CIMENTO E SAIBRO,NO TRACO 1:2,PREPARO MANUAL</v>
      </c>
      <c r="C8511" s="749" t="s">
        <v>23137</v>
      </c>
      <c r="I8511" s="749" t="s">
        <v>2478</v>
      </c>
      <c r="J8511" s="749" t="n">
        <v>382.11</v>
      </c>
    </row>
    <row collapsed="false" customFormat="false" customHeight="true" hidden="true" ht="12.75" outlineLevel="0" r="8512">
      <c r="A8512" s="749" t="s">
        <v>23139</v>
      </c>
      <c r="B8512" s="749" t="str">
        <f aca="false">C8512&amp;D8512&amp;E8512&amp;F8512&amp;G8512&amp;H8512</f>
        <v>ARGAMASSA DE CIMENTO E SAIBRO,NO TRACO 1:4,PREPARO MANUAL</v>
      </c>
      <c r="C8512" s="749" t="s">
        <v>23140</v>
      </c>
      <c r="I8512" s="749" t="s">
        <v>2478</v>
      </c>
      <c r="J8512" s="749" t="n">
        <v>343.24</v>
      </c>
    </row>
    <row collapsed="false" customFormat="false" customHeight="true" hidden="true" ht="12.75" outlineLevel="0" r="8513">
      <c r="A8513" s="749" t="s">
        <v>23141</v>
      </c>
      <c r="B8513" s="749" t="str">
        <f aca="false">C8513&amp;D8513&amp;E8513&amp;F8513&amp;G8513&amp;H8513</f>
        <v>ARGAMASSA DE CIMENTO E SAIBRO,NO TRACO 1:4,PREPARO MANUAL</v>
      </c>
      <c r="C8513" s="749" t="s">
        <v>23140</v>
      </c>
      <c r="I8513" s="749" t="s">
        <v>2478</v>
      </c>
      <c r="J8513" s="749" t="n">
        <v>321.37</v>
      </c>
    </row>
    <row collapsed="false" customFormat="false" customHeight="true" hidden="true" ht="12.75" outlineLevel="0" r="8514">
      <c r="A8514" s="749" t="s">
        <v>23142</v>
      </c>
      <c r="B8514" s="749" t="str">
        <f aca="false">C8514&amp;D8514&amp;E8514&amp;F8514&amp;G8514&amp;H8514</f>
        <v>ARGAMASSA DE CIMENTO E SAIBRO,NO TRACO 1:6,PREPARO MANUAL</v>
      </c>
      <c r="C8514" s="749" t="s">
        <v>23143</v>
      </c>
      <c r="I8514" s="749" t="s">
        <v>2478</v>
      </c>
      <c r="J8514" s="749" t="n">
        <v>314.99</v>
      </c>
    </row>
    <row collapsed="false" customFormat="false" customHeight="true" hidden="true" ht="12.75" outlineLevel="0" r="8515">
      <c r="A8515" s="749" t="s">
        <v>23144</v>
      </c>
      <c r="B8515" s="749" t="str">
        <f aca="false">C8515&amp;D8515&amp;E8515&amp;F8515&amp;G8515&amp;H8515</f>
        <v>ARGAMASSA DE CIMENTO E SAIBRO,NO TRACO 1:6,PREPARO MANUAL</v>
      </c>
      <c r="C8515" s="749" t="s">
        <v>23143</v>
      </c>
      <c r="I8515" s="749" t="s">
        <v>2478</v>
      </c>
      <c r="J8515" s="749" t="n">
        <v>293.12</v>
      </c>
    </row>
    <row collapsed="false" customFormat="false" customHeight="true" hidden="true" ht="12.75" outlineLevel="0" r="8516">
      <c r="A8516" s="749" t="s">
        <v>23145</v>
      </c>
      <c r="B8516" s="749" t="str">
        <f aca="false">C8516&amp;D8516&amp;E8516&amp;F8516&amp;G8516&amp;H8516</f>
        <v>ARGAMASSA DE CIMENTO E SAIBRO,NO TRACO 1:8,PREPARO MANUAL</v>
      </c>
      <c r="C8516" s="749" t="s">
        <v>23146</v>
      </c>
      <c r="I8516" s="749" t="s">
        <v>2478</v>
      </c>
      <c r="J8516" s="749" t="n">
        <v>299.86</v>
      </c>
    </row>
    <row collapsed="false" customFormat="false" customHeight="true" hidden="true" ht="12.75" outlineLevel="0" r="8517">
      <c r="A8517" s="749" t="s">
        <v>23147</v>
      </c>
      <c r="B8517" s="749" t="str">
        <f aca="false">C8517&amp;D8517&amp;E8517&amp;F8517&amp;G8517&amp;H8517</f>
        <v>ARGAMASSA DE CIMENTO E SAIBRO,NO TRACO 1:8,PREPARO MANUAL</v>
      </c>
      <c r="C8517" s="749" t="s">
        <v>23146</v>
      </c>
      <c r="I8517" s="749" t="s">
        <v>2478</v>
      </c>
      <c r="J8517" s="749" t="n">
        <v>277.99</v>
      </c>
    </row>
    <row collapsed="false" customFormat="false" customHeight="true" hidden="true" ht="12.75" outlineLevel="0" r="8518">
      <c r="A8518" s="749" t="s">
        <v>23148</v>
      </c>
      <c r="B8518" s="749" t="str">
        <f aca="false">C8518&amp;D8518&amp;E8518&amp;F8518&amp;G8518&amp;H8518</f>
        <v>ARGAMASSA DE CIMENTO,SAIBRO E AREIA,NO TRACO 1:2:2,PREPAROMANUAL</v>
      </c>
      <c r="C8518" s="749" t="s">
        <v>23149</v>
      </c>
      <c r="D8518" s="749" t="s">
        <v>23150</v>
      </c>
      <c r="I8518" s="749" t="s">
        <v>2478</v>
      </c>
      <c r="J8518" s="749" t="n">
        <v>325.28</v>
      </c>
    </row>
    <row collapsed="false" customFormat="false" customHeight="true" hidden="true" ht="12.75" outlineLevel="0" r="8519">
      <c r="A8519" s="749" t="s">
        <v>23151</v>
      </c>
      <c r="B8519" s="749" t="str">
        <f aca="false">C8519&amp;D8519&amp;E8519&amp;F8519&amp;G8519&amp;H8519</f>
        <v>ARGAMASSA DE CIMENTO,SAIBRO E AREIA,NO TRACO 1:2:2,PREPAROMANUAL</v>
      </c>
      <c r="C8519" s="749" t="s">
        <v>23149</v>
      </c>
      <c r="D8519" s="749" t="s">
        <v>23150</v>
      </c>
      <c r="I8519" s="749" t="s">
        <v>2478</v>
      </c>
      <c r="J8519" s="749" t="n">
        <v>303.41</v>
      </c>
    </row>
    <row collapsed="false" customFormat="false" customHeight="true" hidden="true" ht="12.75" outlineLevel="0" r="8520">
      <c r="A8520" s="749" t="s">
        <v>23152</v>
      </c>
      <c r="B8520" s="749" t="str">
        <f aca="false">C8520&amp;D8520&amp;E8520&amp;F8520&amp;G8520&amp;H8520</f>
        <v>ARGAMASSA DE CIMENTO,SAIBRO E AREIA,NO TRACO 1:2:3,PREPAROMANUAL</v>
      </c>
      <c r="C8520" s="749" t="s">
        <v>23153</v>
      </c>
      <c r="D8520" s="749" t="s">
        <v>23150</v>
      </c>
      <c r="I8520" s="749" t="s">
        <v>2478</v>
      </c>
      <c r="J8520" s="749" t="n">
        <v>346.05</v>
      </c>
    </row>
    <row collapsed="false" customFormat="false" customHeight="true" hidden="true" ht="12.75" outlineLevel="0" r="8521">
      <c r="A8521" s="749" t="s">
        <v>23154</v>
      </c>
      <c r="B8521" s="749" t="str">
        <f aca="false">C8521&amp;D8521&amp;E8521&amp;F8521&amp;G8521&amp;H8521</f>
        <v>ARGAMASSA DE CIMENTO,SAIBRO E AREIA,NO TRACO 1:2:3,PREPAROMANUAL</v>
      </c>
      <c r="C8521" s="749" t="s">
        <v>23153</v>
      </c>
      <c r="D8521" s="749" t="s">
        <v>23150</v>
      </c>
      <c r="I8521" s="749" t="s">
        <v>2478</v>
      </c>
      <c r="J8521" s="749" t="n">
        <v>324.18</v>
      </c>
    </row>
    <row collapsed="false" customFormat="false" customHeight="true" hidden="true" ht="12.75" outlineLevel="0" r="8522">
      <c r="A8522" s="749" t="s">
        <v>23155</v>
      </c>
      <c r="B8522" s="749" t="str">
        <f aca="false">C8522&amp;D8522&amp;E8522&amp;F8522&amp;G8522&amp;H8522</f>
        <v>ARGAMASSA DE CIMENTO,SAIBRO E AREIA,NO TRACO 1:3:3,PREPAROMANUAL</v>
      </c>
      <c r="C8522" s="749" t="s">
        <v>23156</v>
      </c>
      <c r="D8522" s="749" t="s">
        <v>23150</v>
      </c>
      <c r="I8522" s="749" t="s">
        <v>2478</v>
      </c>
      <c r="J8522" s="749" t="n">
        <v>335.31</v>
      </c>
    </row>
    <row collapsed="false" customFormat="false" customHeight="true" hidden="true" ht="12.75" outlineLevel="0" r="8523">
      <c r="A8523" s="749" t="s">
        <v>23157</v>
      </c>
      <c r="B8523" s="749" t="str">
        <f aca="false">C8523&amp;D8523&amp;E8523&amp;F8523&amp;G8523&amp;H8523</f>
        <v>ARGAMASSA DE CIMENTO,SAIBRO E AREIA,NO TRACO 1:3:3,PREPAROMANUAL</v>
      </c>
      <c r="C8523" s="749" t="s">
        <v>23156</v>
      </c>
      <c r="D8523" s="749" t="s">
        <v>23150</v>
      </c>
      <c r="I8523" s="749" t="s">
        <v>2478</v>
      </c>
      <c r="J8523" s="749" t="n">
        <v>313.44</v>
      </c>
    </row>
    <row collapsed="false" customFormat="false" customHeight="true" hidden="true" ht="12.75" outlineLevel="0" r="8524">
      <c r="A8524" s="749" t="s">
        <v>23158</v>
      </c>
      <c r="B8524" s="749" t="str">
        <f aca="false">C8524&amp;D8524&amp;E8524&amp;F8524&amp;G8524&amp;H8524</f>
        <v>ARGAMASSA DE CIMENTO,SAIBRO E AREIA,NO TRACO 1:3:5,PREPAROMANUAL</v>
      </c>
      <c r="C8524" s="749" t="s">
        <v>23159</v>
      </c>
      <c r="D8524" s="749" t="s">
        <v>23150</v>
      </c>
      <c r="I8524" s="749" t="s">
        <v>2478</v>
      </c>
      <c r="J8524" s="749" t="n">
        <v>339.36</v>
      </c>
    </row>
    <row collapsed="false" customFormat="false" customHeight="true" hidden="true" ht="12.75" outlineLevel="0" r="8525">
      <c r="A8525" s="749" t="s">
        <v>23160</v>
      </c>
      <c r="B8525" s="749" t="str">
        <f aca="false">C8525&amp;D8525&amp;E8525&amp;F8525&amp;G8525&amp;H8525</f>
        <v>ARGAMASSA DE CIMENTO,SAIBRO E AREIA,NO TRACO 1:3:5,PREPAROMANUAL</v>
      </c>
      <c r="C8525" s="749" t="s">
        <v>23159</v>
      </c>
      <c r="D8525" s="749" t="s">
        <v>23150</v>
      </c>
      <c r="I8525" s="749" t="s">
        <v>2478</v>
      </c>
      <c r="J8525" s="749" t="n">
        <v>317.49</v>
      </c>
    </row>
    <row collapsed="false" customFormat="false" customHeight="true" hidden="true" ht="12.75" outlineLevel="0" r="8526">
      <c r="A8526" s="749" t="s">
        <v>23161</v>
      </c>
      <c r="B8526" s="749" t="str">
        <f aca="false">C8526&amp;D8526&amp;E8526&amp;F8526&amp;G8526&amp;H8526</f>
        <v>ARGAMASSA DE CIMENTO,CAL,SAIBRO E AREIA,NO TRACO 1:2:4:4,PREPARO MANUAL</v>
      </c>
      <c r="C8526" s="749" t="s">
        <v>23162</v>
      </c>
      <c r="D8526" s="749" t="s">
        <v>23163</v>
      </c>
      <c r="I8526" s="749" t="s">
        <v>2478</v>
      </c>
      <c r="J8526" s="749" t="n">
        <v>382.3</v>
      </c>
    </row>
    <row collapsed="false" customFormat="false" customHeight="true" hidden="true" ht="12.75" outlineLevel="0" r="8527">
      <c r="A8527" s="749" t="s">
        <v>23164</v>
      </c>
      <c r="B8527" s="749" t="str">
        <f aca="false">C8527&amp;D8527&amp;E8527&amp;F8527&amp;G8527&amp;H8527</f>
        <v>ARGAMASSA DE CIMENTO,CAL,SAIBRO E AREIA,NO TRACO 1:2:4:4,PREPARO MANUAL</v>
      </c>
      <c r="C8527" s="749" t="s">
        <v>23162</v>
      </c>
      <c r="D8527" s="749" t="s">
        <v>23163</v>
      </c>
      <c r="I8527" s="749" t="s">
        <v>2478</v>
      </c>
      <c r="J8527" s="749" t="n">
        <v>360.44</v>
      </c>
    </row>
    <row collapsed="false" customFormat="false" customHeight="true" hidden="true" ht="12.75" outlineLevel="0" r="8528">
      <c r="A8528" s="749" t="s">
        <v>23165</v>
      </c>
      <c r="B8528" s="749" t="str">
        <f aca="false">C8528&amp;D8528&amp;E8528&amp;F8528&amp;G8528&amp;H8528</f>
        <v>ARGAMASSA DE CIMENTO E AREOLA PARA EMBOCO,NO TRACO 1:2,PREPARO MANUAL</v>
      </c>
      <c r="C8528" s="749" t="s">
        <v>23166</v>
      </c>
      <c r="D8528" s="749" t="s">
        <v>23167</v>
      </c>
      <c r="I8528" s="749" t="s">
        <v>2478</v>
      </c>
      <c r="J8528" s="749" t="n">
        <v>433.57</v>
      </c>
    </row>
    <row collapsed="false" customFormat="false" customHeight="true" hidden="true" ht="12.75" outlineLevel="0" r="8529">
      <c r="A8529" s="749" t="s">
        <v>23168</v>
      </c>
      <c r="B8529" s="749" t="str">
        <f aca="false">C8529&amp;D8529&amp;E8529&amp;F8529&amp;G8529&amp;H8529</f>
        <v>ARGAMASSA DE CIMENTO E AREOLA PARA EMBOCO,NO TRACO 1:2,PREPARO MANUAL</v>
      </c>
      <c r="C8529" s="749" t="s">
        <v>23166</v>
      </c>
      <c r="D8529" s="749" t="s">
        <v>23167</v>
      </c>
      <c r="I8529" s="749" t="s">
        <v>2478</v>
      </c>
      <c r="J8529" s="749" t="n">
        <v>411.7</v>
      </c>
    </row>
    <row collapsed="false" customFormat="false" customHeight="true" hidden="true" ht="12.75" outlineLevel="0" r="8530">
      <c r="A8530" s="749" t="s">
        <v>23169</v>
      </c>
      <c r="B8530" s="749" t="str">
        <f aca="false">C8530&amp;D8530&amp;E8530&amp;F8530&amp;G8530&amp;H8530</f>
        <v>ARGAMASSA DE CIMENTO E AREOLA PARA EMBOCO,NO TRACO 1:4,PREPARO MANUAL</v>
      </c>
      <c r="C8530" s="749" t="s">
        <v>23170</v>
      </c>
      <c r="D8530" s="749" t="s">
        <v>23167</v>
      </c>
      <c r="I8530" s="749" t="s">
        <v>2478</v>
      </c>
      <c r="J8530" s="749" t="n">
        <v>360.7</v>
      </c>
    </row>
    <row collapsed="false" customFormat="false" customHeight="true" hidden="true" ht="12.75" outlineLevel="0" r="8531">
      <c r="A8531" s="749" t="s">
        <v>23171</v>
      </c>
      <c r="B8531" s="749" t="str">
        <f aca="false">C8531&amp;D8531&amp;E8531&amp;F8531&amp;G8531&amp;H8531</f>
        <v>ARGAMASSA DE CIMENTO E AREOLA PARA EMBOCO,NO TRACO 1:4,PREPARO MANUAL</v>
      </c>
      <c r="C8531" s="749" t="s">
        <v>23170</v>
      </c>
      <c r="D8531" s="749" t="s">
        <v>23167</v>
      </c>
      <c r="I8531" s="749" t="s">
        <v>2478</v>
      </c>
      <c r="J8531" s="749" t="n">
        <v>338.83</v>
      </c>
    </row>
    <row collapsed="false" customFormat="false" customHeight="true" hidden="true" ht="12.75" outlineLevel="0" r="8532">
      <c r="A8532" s="749" t="s">
        <v>23172</v>
      </c>
      <c r="B8532" s="749" t="str">
        <f aca="false">C8532&amp;D8532&amp;E8532&amp;F8532&amp;G8532&amp;H8532</f>
        <v>ARGAMASSA DE CIMENTO E AREOLA PARA EMBOCO,NO TRACO 1:6,PREPARO MANUAL</v>
      </c>
      <c r="C8532" s="749" t="s">
        <v>23173</v>
      </c>
      <c r="D8532" s="749" t="s">
        <v>23167</v>
      </c>
      <c r="I8532" s="749" t="s">
        <v>2478</v>
      </c>
      <c r="J8532" s="749" t="n">
        <v>332.89</v>
      </c>
    </row>
    <row collapsed="false" customFormat="false" customHeight="true" hidden="true" ht="12.75" outlineLevel="0" r="8533">
      <c r="A8533" s="749" t="s">
        <v>23174</v>
      </c>
      <c r="B8533" s="749" t="str">
        <f aca="false">C8533&amp;D8533&amp;E8533&amp;F8533&amp;G8533&amp;H8533</f>
        <v>ARGAMASSA DE CIMENTO E AREOLA PARA EMBOCO,NO TRACO 1:6,PREPARO MANUAL</v>
      </c>
      <c r="C8533" s="749" t="s">
        <v>23173</v>
      </c>
      <c r="D8533" s="749" t="s">
        <v>23167</v>
      </c>
      <c r="I8533" s="749" t="s">
        <v>2478</v>
      </c>
      <c r="J8533" s="749" t="n">
        <v>311.02</v>
      </c>
    </row>
    <row collapsed="false" customFormat="false" customHeight="true" hidden="true" ht="12.75" outlineLevel="0" r="8534">
      <c r="A8534" s="749" t="s">
        <v>23175</v>
      </c>
      <c r="B8534" s="749" t="str">
        <f aca="false">C8534&amp;D8534&amp;E8534&amp;F8534&amp;G8534&amp;H8534</f>
        <v>ARGAMASSA DE CIMENTO,AREIA E VERMICULITA NO TRACO 1:2:5,PREPARO MANUAL</v>
      </c>
      <c r="C8534" s="749" t="s">
        <v>23176</v>
      </c>
      <c r="D8534" s="749" t="s">
        <v>23163</v>
      </c>
      <c r="I8534" s="749" t="s">
        <v>2478</v>
      </c>
      <c r="J8534" s="749" t="n">
        <v>549.82</v>
      </c>
    </row>
    <row collapsed="false" customFormat="false" customHeight="true" hidden="true" ht="12.75" outlineLevel="0" r="8535">
      <c r="A8535" s="749" t="s">
        <v>23177</v>
      </c>
      <c r="B8535" s="749" t="str">
        <f aca="false">C8535&amp;D8535&amp;E8535&amp;F8535&amp;G8535&amp;H8535</f>
        <v>ARGAMASSA DE CIMENTO,AREIA E VERMICULITA NO TRACO 1:2:5,PREPARO MANUAL</v>
      </c>
      <c r="C8535" s="749" t="s">
        <v>23176</v>
      </c>
      <c r="D8535" s="749" t="s">
        <v>23163</v>
      </c>
      <c r="I8535" s="749" t="s">
        <v>2478</v>
      </c>
      <c r="J8535" s="749" t="n">
        <v>527.95</v>
      </c>
    </row>
    <row collapsed="false" customFormat="false" customHeight="true" hidden="true" ht="12.75" outlineLevel="0" r="8536">
      <c r="A8536" s="749" t="s">
        <v>23178</v>
      </c>
      <c r="B8536" s="749" t="str">
        <f aca="false">C8536&amp;D8536&amp;E8536&amp;F8536&amp;G8536&amp;H8536</f>
        <v>ARGAMASSA DE CIMENTO E AREIA,NO TRACO 1:1,PREPARO MECANICO</v>
      </c>
      <c r="C8536" s="749" t="s">
        <v>23179</v>
      </c>
      <c r="I8536" s="749" t="s">
        <v>2478</v>
      </c>
      <c r="J8536" s="749" t="n">
        <v>354.16</v>
      </c>
    </row>
    <row collapsed="false" customFormat="false" customHeight="true" hidden="true" ht="12.75" outlineLevel="0" r="8537">
      <c r="A8537" s="749" t="s">
        <v>23180</v>
      </c>
      <c r="B8537" s="749" t="str">
        <f aca="false">C8537&amp;D8537&amp;E8537&amp;F8537&amp;G8537&amp;H8537</f>
        <v>ARGAMASSA DE CIMENTO E AREIA,NO TRACO 1:1,PREPARO MECANICO</v>
      </c>
      <c r="C8537" s="749" t="s">
        <v>23179</v>
      </c>
      <c r="I8537" s="749" t="s">
        <v>2478</v>
      </c>
      <c r="J8537" s="749" t="n">
        <v>350.18</v>
      </c>
    </row>
    <row collapsed="false" customFormat="false" customHeight="true" hidden="true" ht="12.75" outlineLevel="0" r="8538">
      <c r="A8538" s="749" t="s">
        <v>23181</v>
      </c>
      <c r="B8538" s="749" t="str">
        <f aca="false">C8538&amp;D8538&amp;E8538&amp;F8538&amp;G8538&amp;H8538</f>
        <v>ARGAMASSA DE CIMENTO E AREIA,NO TRACO 1:1,5,PREPARO MECANICO</v>
      </c>
      <c r="C8538" s="749" t="s">
        <v>23182</v>
      </c>
      <c r="I8538" s="749" t="s">
        <v>2478</v>
      </c>
      <c r="J8538" s="749" t="n">
        <v>327.95</v>
      </c>
    </row>
    <row collapsed="false" customFormat="false" customHeight="true" hidden="true" ht="12.75" outlineLevel="0" r="8539">
      <c r="A8539" s="749" t="s">
        <v>23183</v>
      </c>
      <c r="B8539" s="749" t="str">
        <f aca="false">C8539&amp;D8539&amp;E8539&amp;F8539&amp;G8539&amp;H8539</f>
        <v>ARGAMASSA DE CIMENTO E AREIA,NO TRACO 1:1,5,PREPARO MECANICO</v>
      </c>
      <c r="C8539" s="749" t="s">
        <v>23182</v>
      </c>
      <c r="I8539" s="749" t="s">
        <v>2478</v>
      </c>
      <c r="J8539" s="749" t="n">
        <v>323.42</v>
      </c>
    </row>
    <row collapsed="false" customFormat="false" customHeight="true" hidden="true" ht="12.75" outlineLevel="0" r="8540">
      <c r="A8540" s="749" t="s">
        <v>23184</v>
      </c>
      <c r="B8540" s="749" t="str">
        <f aca="false">C8540&amp;D8540&amp;E8540&amp;F8540&amp;G8540&amp;H8540</f>
        <v>ARGAMASSA DE CIMENTO E AREIA,NO TRACO 1:2,PREPARO MECANICO</v>
      </c>
      <c r="C8540" s="749" t="s">
        <v>23185</v>
      </c>
      <c r="I8540" s="749" t="s">
        <v>2478</v>
      </c>
      <c r="J8540" s="749" t="n">
        <v>305.81</v>
      </c>
    </row>
    <row collapsed="false" customFormat="false" customHeight="true" hidden="true" ht="12.75" outlineLevel="0" r="8541">
      <c r="A8541" s="749" t="s">
        <v>23186</v>
      </c>
      <c r="B8541" s="749" t="str">
        <f aca="false">C8541&amp;D8541&amp;E8541&amp;F8541&amp;G8541&amp;H8541</f>
        <v>ARGAMASSA DE CIMENTO E AREIA,NO TRACO 1:2,PREPARO MECANICO</v>
      </c>
      <c r="C8541" s="749" t="s">
        <v>23185</v>
      </c>
      <c r="I8541" s="749" t="s">
        <v>2478</v>
      </c>
      <c r="J8541" s="749" t="n">
        <v>300.74</v>
      </c>
    </row>
    <row collapsed="false" customFormat="false" customHeight="true" hidden="true" ht="12.75" outlineLevel="0" r="8542">
      <c r="A8542" s="749" t="s">
        <v>23187</v>
      </c>
      <c r="B8542" s="749" t="str">
        <f aca="false">C8542&amp;D8542&amp;E8542&amp;F8542&amp;G8542&amp;H8542</f>
        <v>ARGAMASSA DE CIMENTO E AREIA,NO TRACO 1:3,PREPARO MECANICO</v>
      </c>
      <c r="C8542" s="749" t="s">
        <v>23188</v>
      </c>
      <c r="I8542" s="749" t="s">
        <v>2478</v>
      </c>
      <c r="J8542" s="749" t="n">
        <v>273.33</v>
      </c>
    </row>
    <row collapsed="false" customFormat="false" customHeight="true" hidden="true" ht="12.75" outlineLevel="0" r="8543">
      <c r="A8543" s="749" t="s">
        <v>23189</v>
      </c>
      <c r="B8543" s="749" t="str">
        <f aca="false">C8543&amp;D8543&amp;E8543&amp;F8543&amp;G8543&amp;H8543</f>
        <v>ARGAMASSA DE CIMENTO E AREIA,NO TRACO 1:3,PREPARO MECANICO</v>
      </c>
      <c r="C8543" s="749" t="s">
        <v>23188</v>
      </c>
      <c r="I8543" s="749" t="s">
        <v>2478</v>
      </c>
      <c r="J8543" s="749" t="n">
        <v>267.17</v>
      </c>
    </row>
    <row collapsed="false" customFormat="false" customHeight="true" hidden="true" ht="12.75" outlineLevel="0" r="8544">
      <c r="A8544" s="749" t="s">
        <v>23190</v>
      </c>
      <c r="B8544" s="749" t="str">
        <f aca="false">C8544&amp;D8544&amp;E8544&amp;F8544&amp;G8544&amp;H8544</f>
        <v>ARGAMASSA DE CIMENTO E AREIA,NO TRACO 1:4,PREPARO MECANICO</v>
      </c>
      <c r="C8544" s="749" t="s">
        <v>23191</v>
      </c>
      <c r="I8544" s="749" t="s">
        <v>2478</v>
      </c>
      <c r="J8544" s="749" t="n">
        <v>260.72</v>
      </c>
    </row>
    <row collapsed="false" customFormat="false" customHeight="true" hidden="true" ht="12.75" outlineLevel="0" r="8545">
      <c r="A8545" s="749" t="s">
        <v>23192</v>
      </c>
      <c r="B8545" s="749" t="str">
        <f aca="false">C8545&amp;D8545&amp;E8545&amp;F8545&amp;G8545&amp;H8545</f>
        <v>ARGAMASSA DE CIMENTO E AREIA,NO TRACO 1:4,PREPARO MECANICO</v>
      </c>
      <c r="C8545" s="749" t="s">
        <v>23191</v>
      </c>
      <c r="I8545" s="749" t="s">
        <v>2478</v>
      </c>
      <c r="J8545" s="749" t="n">
        <v>253.46</v>
      </c>
    </row>
    <row collapsed="false" customFormat="false" customHeight="true" hidden="true" ht="12.75" outlineLevel="0" r="8546">
      <c r="A8546" s="749" t="s">
        <v>23193</v>
      </c>
      <c r="B8546" s="749" t="str">
        <f aca="false">C8546&amp;D8546&amp;E8546&amp;F8546&amp;G8546&amp;H8546</f>
        <v>ARGAMASSA DE CIMENTO E AREIA,NO TRACO 1:5,PREPARO MECANICO</v>
      </c>
      <c r="C8546" s="749" t="s">
        <v>23194</v>
      </c>
      <c r="I8546" s="749" t="s">
        <v>2478</v>
      </c>
      <c r="J8546" s="749" t="n">
        <v>250.99</v>
      </c>
    </row>
    <row collapsed="false" customFormat="false" customHeight="true" hidden="true" ht="12.75" outlineLevel="0" r="8547">
      <c r="A8547" s="749" t="s">
        <v>23195</v>
      </c>
      <c r="B8547" s="749" t="str">
        <f aca="false">C8547&amp;D8547&amp;E8547&amp;F8547&amp;G8547&amp;H8547</f>
        <v>ARGAMASSA DE CIMENTO E AREIA,NO TRACO 1:5,PREPARO MECANICO</v>
      </c>
      <c r="C8547" s="749" t="s">
        <v>23194</v>
      </c>
      <c r="I8547" s="749" t="s">
        <v>2478</v>
      </c>
      <c r="J8547" s="749" t="n">
        <v>242.64</v>
      </c>
    </row>
    <row collapsed="false" customFormat="false" customHeight="true" hidden="true" ht="12.75" outlineLevel="0" r="8548">
      <c r="A8548" s="749" t="s">
        <v>23196</v>
      </c>
      <c r="B8548" s="749" t="str">
        <f aca="false">C8548&amp;D8548&amp;E8548&amp;F8548&amp;G8548&amp;H8548</f>
        <v>ARGAMASSA DE CIMENTO E AREIA,NO TRACO 1:6,PREPARO MECANICO</v>
      </c>
      <c r="C8548" s="749" t="s">
        <v>23197</v>
      </c>
      <c r="I8548" s="749" t="s">
        <v>2478</v>
      </c>
      <c r="J8548" s="749" t="n">
        <v>246.07</v>
      </c>
    </row>
    <row collapsed="false" customFormat="false" customHeight="true" hidden="true" ht="12.75" outlineLevel="0" r="8549">
      <c r="A8549" s="749" t="s">
        <v>23198</v>
      </c>
      <c r="B8549" s="749" t="str">
        <f aca="false">C8549&amp;D8549&amp;E8549&amp;F8549&amp;G8549&amp;H8549</f>
        <v>ARGAMASSA DE CIMENTO E AREIA,NO TRACO 1:6,PREPARO MECANICO</v>
      </c>
      <c r="C8549" s="749" t="s">
        <v>23197</v>
      </c>
      <c r="I8549" s="749" t="s">
        <v>2478</v>
      </c>
      <c r="J8549" s="749" t="n">
        <v>236.72</v>
      </c>
    </row>
    <row collapsed="false" customFormat="false" customHeight="true" hidden="true" ht="12.75" outlineLevel="0" r="8550">
      <c r="A8550" s="749" t="s">
        <v>23199</v>
      </c>
      <c r="B8550" s="749" t="str">
        <f aca="false">C8550&amp;D8550&amp;E8550&amp;F8550&amp;G8550&amp;H8550</f>
        <v>ARGAMASSA DE CIMENTO E AREIA,NO TRACO 1:8,PREPARO MECANICO</v>
      </c>
      <c r="C8550" s="749" t="s">
        <v>23200</v>
      </c>
      <c r="I8550" s="749" t="s">
        <v>2478</v>
      </c>
      <c r="J8550" s="749" t="n">
        <v>245.78</v>
      </c>
    </row>
    <row collapsed="false" customFormat="false" customHeight="true" hidden="true" ht="12.75" outlineLevel="0" r="8551">
      <c r="A8551" s="749" t="s">
        <v>23201</v>
      </c>
      <c r="B8551" s="749" t="str">
        <f aca="false">C8551&amp;D8551&amp;E8551&amp;F8551&amp;G8551&amp;H8551</f>
        <v>ARGAMASSA DE CIMENTO E AREIA,NO TRACO 1:8,PREPARO MECANICO</v>
      </c>
      <c r="C8551" s="749" t="s">
        <v>23200</v>
      </c>
      <c r="I8551" s="749" t="s">
        <v>2478</v>
      </c>
      <c r="J8551" s="749" t="n">
        <v>234.25</v>
      </c>
    </row>
    <row collapsed="false" customFormat="false" customHeight="true" hidden="true" ht="12.75" outlineLevel="0" r="8552">
      <c r="A8552" s="749" t="s">
        <v>23202</v>
      </c>
      <c r="B8552" s="749" t="str">
        <f aca="false">C8552&amp;D8552&amp;E8552&amp;F8552&amp;G8552&amp;H8552</f>
        <v>ARGAMASSA DE CIMENTO E PO-DE-PEDRA,NO TRACO 1:3,PREPARO MECANICO</v>
      </c>
      <c r="C8552" s="749" t="s">
        <v>23203</v>
      </c>
      <c r="D8552" s="749" t="s">
        <v>23204</v>
      </c>
      <c r="I8552" s="749" t="s">
        <v>2478</v>
      </c>
      <c r="J8552" s="749" t="n">
        <v>247.86</v>
      </c>
    </row>
    <row collapsed="false" customFormat="false" customHeight="true" hidden="true" ht="12.75" outlineLevel="0" r="8553">
      <c r="A8553" s="749" t="s">
        <v>23205</v>
      </c>
      <c r="B8553" s="749" t="str">
        <f aca="false">C8553&amp;D8553&amp;E8553&amp;F8553&amp;G8553&amp;H8553</f>
        <v>ARGAMASSA DE CIMENTO E PO-DE-PEDRA,NO TRACO 1:3,PREPARO MECANICO</v>
      </c>
      <c r="C8553" s="749" t="s">
        <v>23203</v>
      </c>
      <c r="D8553" s="749" t="s">
        <v>23204</v>
      </c>
      <c r="I8553" s="749" t="s">
        <v>2478</v>
      </c>
      <c r="J8553" s="749" t="n">
        <v>241.7</v>
      </c>
    </row>
    <row collapsed="false" customFormat="false" customHeight="true" hidden="true" ht="12.75" outlineLevel="0" r="8554">
      <c r="A8554" s="749" t="s">
        <v>23206</v>
      </c>
      <c r="B8554" s="749" t="str">
        <f aca="false">C8554&amp;D8554&amp;E8554&amp;F8554&amp;G8554&amp;H8554</f>
        <v>ARGAMASSA DE CIMENTO E PO-DE-PEDRA,NO TRACO 1:4,PREPARO MECANICO</v>
      </c>
      <c r="C8554" s="749" t="s">
        <v>23207</v>
      </c>
      <c r="D8554" s="749" t="s">
        <v>23204</v>
      </c>
      <c r="I8554" s="749" t="s">
        <v>2478</v>
      </c>
      <c r="J8554" s="749" t="n">
        <v>232.45</v>
      </c>
    </row>
    <row collapsed="false" customFormat="false" customHeight="true" hidden="true" ht="12.75" outlineLevel="0" r="8555">
      <c r="A8555" s="749" t="s">
        <v>23208</v>
      </c>
      <c r="B8555" s="749" t="str">
        <f aca="false">C8555&amp;D8555&amp;E8555&amp;F8555&amp;G8555&amp;H8555</f>
        <v>ARGAMASSA DE CIMENTO E PO-DE-PEDRA,NO TRACO 1:4,PREPARO MECANICO</v>
      </c>
      <c r="C8555" s="749" t="s">
        <v>23207</v>
      </c>
      <c r="D8555" s="749" t="s">
        <v>23204</v>
      </c>
      <c r="I8555" s="749" t="s">
        <v>2478</v>
      </c>
      <c r="J8555" s="749" t="n">
        <v>225.19</v>
      </c>
    </row>
    <row collapsed="false" customFormat="false" customHeight="true" hidden="true" ht="12.75" outlineLevel="0" r="8556">
      <c r="A8556" s="749" t="s">
        <v>23209</v>
      </c>
      <c r="B8556" s="749" t="str">
        <f aca="false">C8556&amp;D8556&amp;E8556&amp;F8556&amp;G8556&amp;H8556</f>
        <v>ARGAMASSA DE CIMENTO,CAL E AREIA FINA,NO TRACO 1:3:5,PREPARO MECANICO</v>
      </c>
      <c r="C8556" s="749" t="s">
        <v>23126</v>
      </c>
      <c r="D8556" s="749" t="s">
        <v>23210</v>
      </c>
      <c r="I8556" s="749" t="s">
        <v>2478</v>
      </c>
      <c r="J8556" s="749" t="n">
        <v>388.26</v>
      </c>
    </row>
    <row collapsed="false" customFormat="false" customHeight="true" hidden="true" ht="12.75" outlineLevel="0" r="8557">
      <c r="A8557" s="749" t="s">
        <v>23211</v>
      </c>
      <c r="B8557" s="749" t="str">
        <f aca="false">C8557&amp;D8557&amp;E8557&amp;F8557&amp;G8557&amp;H8557</f>
        <v>ARGAMASSA DE CIMENTO,CAL E AREIA FINA,NO TRACO 1:3:5,PREPARO MECANICO</v>
      </c>
      <c r="C8557" s="749" t="s">
        <v>23126</v>
      </c>
      <c r="D8557" s="749" t="s">
        <v>23210</v>
      </c>
      <c r="I8557" s="749" t="s">
        <v>2478</v>
      </c>
      <c r="J8557" s="749" t="n">
        <v>376.64</v>
      </c>
    </row>
    <row collapsed="false" customFormat="false" customHeight="true" hidden="true" ht="12.75" outlineLevel="0" r="8558">
      <c r="A8558" s="749" t="s">
        <v>23212</v>
      </c>
      <c r="B8558" s="749" t="str">
        <f aca="false">C8558&amp;D8558&amp;E8558&amp;F8558&amp;G8558&amp;H8558</f>
        <v>ARGAMASSA DE CIMENTO,CAL E AREIA FINA,NO TRACO 1:3:8,PREPARO MECANICO</v>
      </c>
      <c r="C8558" s="749" t="s">
        <v>23130</v>
      </c>
      <c r="D8558" s="749" t="s">
        <v>23210</v>
      </c>
      <c r="I8558" s="749" t="s">
        <v>2478</v>
      </c>
      <c r="J8558" s="749" t="n">
        <v>373.48</v>
      </c>
    </row>
    <row collapsed="false" customFormat="false" customHeight="true" hidden="true" ht="12.75" outlineLevel="0" r="8559">
      <c r="A8559" s="749" t="s">
        <v>23213</v>
      </c>
      <c r="B8559" s="749" t="str">
        <f aca="false">C8559&amp;D8559&amp;E8559&amp;F8559&amp;G8559&amp;H8559</f>
        <v>ARGAMASSA DE CIMENTO,CAL E AREIA FINA,NO TRACO 1:3:8,PREPARO MECANICO</v>
      </c>
      <c r="C8559" s="749" t="s">
        <v>23130</v>
      </c>
      <c r="D8559" s="749" t="s">
        <v>23210</v>
      </c>
      <c r="I8559" s="749" t="s">
        <v>2478</v>
      </c>
      <c r="J8559" s="749" t="n">
        <v>358.57</v>
      </c>
    </row>
    <row collapsed="false" customFormat="false" customHeight="true" hidden="true" ht="12.75" outlineLevel="0" r="8560">
      <c r="A8560" s="749" t="s">
        <v>23214</v>
      </c>
      <c r="B8560" s="749" t="str">
        <f aca="false">C8560&amp;D8560&amp;E8560&amp;F8560&amp;G8560&amp;H8560</f>
        <v>ARGAMASSA DE CIMENTO BRANCO,CAL E PO-DE-MARMORE,NO TRACO 1:1:3,PREPARO MECANICO</v>
      </c>
      <c r="C8560" s="749" t="s">
        <v>23133</v>
      </c>
      <c r="D8560" s="749" t="s">
        <v>23215</v>
      </c>
      <c r="I8560" s="749" t="s">
        <v>2478</v>
      </c>
      <c r="J8560" s="749" t="n">
        <v>702.68</v>
      </c>
    </row>
    <row collapsed="false" customFormat="false" customHeight="true" hidden="true" ht="12.75" outlineLevel="0" r="8561">
      <c r="A8561" s="749" t="s">
        <v>23216</v>
      </c>
      <c r="B8561" s="749" t="str">
        <f aca="false">C8561&amp;D8561&amp;E8561&amp;F8561&amp;G8561&amp;H8561</f>
        <v>ARGAMASSA DE CIMENTO BRANCO,CAL E PO-DE-MARMORE,NO TRACO 1:1:3,PREPARO MECANICO</v>
      </c>
      <c r="C8561" s="749" t="s">
        <v>23133</v>
      </c>
      <c r="D8561" s="749" t="s">
        <v>23215</v>
      </c>
      <c r="I8561" s="749" t="s">
        <v>2478</v>
      </c>
      <c r="J8561" s="749" t="n">
        <v>695.43</v>
      </c>
    </row>
    <row collapsed="false" customFormat="false" customHeight="true" hidden="true" ht="12.75" outlineLevel="0" r="8562">
      <c r="A8562" s="749" t="s">
        <v>23217</v>
      </c>
      <c r="B8562" s="749" t="str">
        <f aca="false">C8562&amp;D8562&amp;E8562&amp;F8562&amp;G8562&amp;H8562</f>
        <v>ARGAMASSA DE CIMENTO,CAL HIDRATADA ADITIVADA E AREIA,NO TRACO 1:1:10</v>
      </c>
      <c r="C8562" s="749" t="s">
        <v>23218</v>
      </c>
      <c r="D8562" s="749" t="s">
        <v>23219</v>
      </c>
      <c r="I8562" s="749" t="s">
        <v>2478</v>
      </c>
      <c r="J8562" s="749" t="n">
        <v>258.08</v>
      </c>
    </row>
    <row collapsed="false" customFormat="false" customHeight="true" hidden="true" ht="12.75" outlineLevel="0" r="8563">
      <c r="A8563" s="749" t="s">
        <v>23220</v>
      </c>
      <c r="B8563" s="749" t="str">
        <f aca="false">C8563&amp;D8563&amp;E8563&amp;F8563&amp;G8563&amp;H8563</f>
        <v>ARGAMASSA DE CIMENTO,CAL HIDRATADA ADITIVADA E AREIA,NO TRACO 1:1:10</v>
      </c>
      <c r="C8563" s="749" t="s">
        <v>23218</v>
      </c>
      <c r="D8563" s="749" t="s">
        <v>23219</v>
      </c>
      <c r="I8563" s="749" t="s">
        <v>2478</v>
      </c>
      <c r="J8563" s="749" t="n">
        <v>248.74</v>
      </c>
    </row>
    <row collapsed="false" customFormat="false" customHeight="true" hidden="true" ht="12.75" outlineLevel="0" r="8564">
      <c r="A8564" s="749" t="s">
        <v>23221</v>
      </c>
      <c r="B8564" s="749" t="str">
        <f aca="false">C8564&amp;D8564&amp;E8564&amp;F8564&amp;G8564&amp;H8564</f>
        <v>ARGAMASSA DE CIMENTO,CAL HIDRATADA ADITIVADA E AREIA,NO TRACO 1:1:8</v>
      </c>
      <c r="C8564" s="749" t="s">
        <v>23218</v>
      </c>
      <c r="D8564" s="749" t="s">
        <v>23222</v>
      </c>
      <c r="I8564" s="749" t="s">
        <v>2478</v>
      </c>
      <c r="J8564" s="749" t="n">
        <v>284.08</v>
      </c>
    </row>
    <row collapsed="false" customFormat="false" customHeight="true" hidden="true" ht="12.75" outlineLevel="0" r="8565">
      <c r="A8565" s="749" t="s">
        <v>23223</v>
      </c>
      <c r="B8565" s="749" t="str">
        <f aca="false">C8565&amp;D8565&amp;E8565&amp;F8565&amp;G8565&amp;H8565</f>
        <v>ARGAMASSA DE CIMENTO,CAL HIDRATADA ADITIVADA E AREIA,NO TRACO 1:1:8</v>
      </c>
      <c r="C8565" s="749" t="s">
        <v>23218</v>
      </c>
      <c r="D8565" s="749" t="s">
        <v>23222</v>
      </c>
      <c r="I8565" s="749" t="s">
        <v>2478</v>
      </c>
      <c r="J8565" s="749" t="n">
        <v>275.33</v>
      </c>
    </row>
    <row collapsed="false" customFormat="false" customHeight="true" hidden="true" ht="12.75" outlineLevel="0" r="8566">
      <c r="A8566" s="749" t="s">
        <v>23224</v>
      </c>
      <c r="B8566" s="749" t="str">
        <f aca="false">C8566&amp;D8566&amp;E8566&amp;F8566&amp;G8566&amp;H8566</f>
        <v>ARGAMASSA DE CIMENTO,CAL HIDRATADA ADITIVADA E AREIA,NO TRACO 1:1:12</v>
      </c>
      <c r="C8566" s="749" t="s">
        <v>23218</v>
      </c>
      <c r="D8566" s="749" t="s">
        <v>23225</v>
      </c>
      <c r="I8566" s="749" t="s">
        <v>2478</v>
      </c>
      <c r="J8566" s="749" t="n">
        <v>238.04</v>
      </c>
    </row>
    <row collapsed="false" customFormat="false" customHeight="true" hidden="true" ht="12.75" outlineLevel="0" r="8567">
      <c r="A8567" s="749" t="s">
        <v>23226</v>
      </c>
      <c r="B8567" s="749" t="str">
        <f aca="false">C8567&amp;D8567&amp;E8567&amp;F8567&amp;G8567&amp;H8567</f>
        <v>ARGAMASSA DE CIMENTO,CAL HIDRATADA ADITIVADA E AREIA,NO TRACO 1:1:12</v>
      </c>
      <c r="C8567" s="749" t="s">
        <v>23218</v>
      </c>
      <c r="D8567" s="749" t="s">
        <v>23225</v>
      </c>
      <c r="I8567" s="749" t="s">
        <v>2478</v>
      </c>
      <c r="J8567" s="749" t="n">
        <v>227.31</v>
      </c>
    </row>
    <row collapsed="false" customFormat="false" customHeight="true" hidden="true" ht="12.75" outlineLevel="0" r="8568">
      <c r="A8568" s="749" t="s">
        <v>23227</v>
      </c>
      <c r="B8568" s="749" t="str">
        <f aca="false">C8568&amp;D8568&amp;E8568&amp;F8568&amp;G8568&amp;H8568</f>
        <v>ARGAMASSA DE CIMENTO E SAIBRO,NO TRACO 1:2,PREPARO MECANICO</v>
      </c>
      <c r="C8568" s="749" t="s">
        <v>23228</v>
      </c>
      <c r="I8568" s="749" t="s">
        <v>2478</v>
      </c>
      <c r="J8568" s="749" t="n">
        <v>283.69</v>
      </c>
    </row>
    <row collapsed="false" customFormat="false" customHeight="true" hidden="true" ht="12.75" outlineLevel="0" r="8569">
      <c r="A8569" s="749" t="s">
        <v>23229</v>
      </c>
      <c r="B8569" s="749" t="str">
        <f aca="false">C8569&amp;D8569&amp;E8569&amp;F8569&amp;G8569&amp;H8569</f>
        <v>ARGAMASSA DE CIMENTO E SAIBRO,NO TRACO 1:2,PREPARO MECANICO</v>
      </c>
      <c r="C8569" s="749" t="s">
        <v>23228</v>
      </c>
      <c r="I8569" s="749" t="s">
        <v>2478</v>
      </c>
      <c r="J8569" s="749" t="n">
        <v>278.62</v>
      </c>
    </row>
    <row collapsed="false" customFormat="false" customHeight="true" hidden="true" ht="12.75" outlineLevel="0" r="8570">
      <c r="A8570" s="749" t="s">
        <v>23230</v>
      </c>
      <c r="B8570" s="749" t="str">
        <f aca="false">C8570&amp;D8570&amp;E8570&amp;F8570&amp;G8570&amp;H8570</f>
        <v>ARGAMASSA DE CIMENTO E SAIBRO,NO TRACO 1:4,PREPARO MECANICO</v>
      </c>
      <c r="C8570" s="749" t="s">
        <v>23231</v>
      </c>
      <c r="I8570" s="749" t="s">
        <v>2478</v>
      </c>
      <c r="J8570" s="749" t="n">
        <v>239.35</v>
      </c>
    </row>
    <row collapsed="false" customFormat="false" customHeight="true" hidden="true" ht="12.75" outlineLevel="0" r="8571">
      <c r="A8571" s="749" t="s">
        <v>23232</v>
      </c>
      <c r="B8571" s="749" t="str">
        <f aca="false">C8571&amp;D8571&amp;E8571&amp;F8571&amp;G8571&amp;H8571</f>
        <v>ARGAMASSA DE CIMENTO E SAIBRO,NO TRACO 1:4,PREPARO MECANICO</v>
      </c>
      <c r="C8571" s="749" t="s">
        <v>23231</v>
      </c>
      <c r="I8571" s="749" t="s">
        <v>2478</v>
      </c>
      <c r="J8571" s="749" t="n">
        <v>232.09</v>
      </c>
    </row>
    <row collapsed="false" customFormat="false" customHeight="true" hidden="true" ht="12.75" outlineLevel="0" r="8572">
      <c r="A8572" s="749" t="s">
        <v>23233</v>
      </c>
      <c r="B8572" s="749" t="str">
        <f aca="false">C8572&amp;D8572&amp;E8572&amp;F8572&amp;G8572&amp;H8572</f>
        <v>ARGAMASSA DE CIMENTO E SAIBRO,NO TRACO 1:6,PREPARO MECANICO</v>
      </c>
      <c r="C8572" s="749" t="s">
        <v>23234</v>
      </c>
      <c r="I8572" s="749" t="s">
        <v>2478</v>
      </c>
      <c r="J8572" s="749" t="n">
        <v>226.19</v>
      </c>
    </row>
    <row collapsed="false" customFormat="false" customHeight="true" hidden="true" ht="12.75" outlineLevel="0" r="8573">
      <c r="A8573" s="749" t="s">
        <v>23235</v>
      </c>
      <c r="B8573" s="749" t="str">
        <f aca="false">C8573&amp;D8573&amp;E8573&amp;F8573&amp;G8573&amp;H8573</f>
        <v>ARGAMASSA DE CIMENTO E SAIBRO,NO TRACO 1:6,PREPARO MECANICO</v>
      </c>
      <c r="C8573" s="749" t="s">
        <v>23234</v>
      </c>
      <c r="I8573" s="749" t="s">
        <v>2478</v>
      </c>
      <c r="J8573" s="749" t="n">
        <v>216.85</v>
      </c>
    </row>
    <row collapsed="false" customFormat="false" customHeight="true" hidden="true" ht="12.75" outlineLevel="0" r="8574">
      <c r="A8574" s="749" t="s">
        <v>23236</v>
      </c>
      <c r="B8574" s="749" t="str">
        <f aca="false">C8574&amp;D8574&amp;E8574&amp;F8574&amp;G8574&amp;H8574</f>
        <v>ARGAMASSA DE CIMENTO E SAIBRO,NO TRACO 1:8,PREPARO MECANICO</v>
      </c>
      <c r="C8574" s="749" t="s">
        <v>23237</v>
      </c>
      <c r="I8574" s="749" t="s">
        <v>2478</v>
      </c>
      <c r="J8574" s="749" t="n">
        <v>228.01</v>
      </c>
    </row>
    <row collapsed="false" customFormat="false" customHeight="true" hidden="true" ht="12.75" outlineLevel="0" r="8575">
      <c r="A8575" s="749" t="s">
        <v>23238</v>
      </c>
      <c r="B8575" s="749" t="str">
        <f aca="false">C8575&amp;D8575&amp;E8575&amp;F8575&amp;G8575&amp;H8575</f>
        <v>ARGAMASSA DE CIMENTO E SAIBRO,NO TRACO 1:8,PREPARO MECANICO</v>
      </c>
      <c r="C8575" s="749" t="s">
        <v>23237</v>
      </c>
      <c r="I8575" s="749" t="s">
        <v>2478</v>
      </c>
      <c r="J8575" s="749" t="n">
        <v>216.48</v>
      </c>
    </row>
    <row collapsed="false" customFormat="false" customHeight="true" hidden="true" ht="12.75" outlineLevel="0" r="8576">
      <c r="A8576" s="749" t="s">
        <v>23239</v>
      </c>
      <c r="B8576" s="749" t="str">
        <f aca="false">C8576&amp;D8576&amp;E8576&amp;F8576&amp;G8576&amp;H8576</f>
        <v>ARGAMASSA DE CIMENTO,SAIBRO E AREIA,NO TRACO 1:2:2,PREPAROMECANICO</v>
      </c>
      <c r="C8576" s="749" t="s">
        <v>23149</v>
      </c>
      <c r="D8576" s="749" t="s">
        <v>23240</v>
      </c>
      <c r="I8576" s="749" t="s">
        <v>2478</v>
      </c>
      <c r="J8576" s="749" t="n">
        <v>256.08</v>
      </c>
    </row>
    <row collapsed="false" customFormat="false" customHeight="true" hidden="true" ht="12.75" outlineLevel="0" r="8577">
      <c r="A8577" s="749" t="s">
        <v>23241</v>
      </c>
      <c r="B8577" s="749" t="str">
        <f aca="false">C8577&amp;D8577&amp;E8577&amp;F8577&amp;G8577&amp;H8577</f>
        <v>ARGAMASSA DE CIMENTO,SAIBRO E AREIA,NO TRACO 1:2:2,PREPAROMECANICO</v>
      </c>
      <c r="C8577" s="749" t="s">
        <v>23149</v>
      </c>
      <c r="D8577" s="749" t="s">
        <v>23240</v>
      </c>
      <c r="I8577" s="749" t="s">
        <v>2478</v>
      </c>
      <c r="J8577" s="749" t="n">
        <v>248.83</v>
      </c>
    </row>
    <row collapsed="false" customFormat="false" customHeight="true" hidden="true" ht="12.75" outlineLevel="0" r="8578">
      <c r="A8578" s="749" t="s">
        <v>23242</v>
      </c>
      <c r="B8578" s="749" t="str">
        <f aca="false">C8578&amp;D8578&amp;E8578&amp;F8578&amp;G8578&amp;H8578</f>
        <v>ARGAMASSA DE CIMENTO,SAIBRO E AREIA,NO TRACO 1:2:3,PREPAROMECANICO</v>
      </c>
      <c r="C8578" s="749" t="s">
        <v>23153</v>
      </c>
      <c r="D8578" s="749" t="s">
        <v>23240</v>
      </c>
      <c r="I8578" s="749" t="s">
        <v>2478</v>
      </c>
      <c r="J8578" s="749" t="n">
        <v>250.35</v>
      </c>
    </row>
    <row collapsed="false" customFormat="false" customHeight="true" hidden="true" ht="12.75" outlineLevel="0" r="8579">
      <c r="A8579" s="749" t="s">
        <v>23243</v>
      </c>
      <c r="B8579" s="749" t="str">
        <f aca="false">C8579&amp;D8579&amp;E8579&amp;F8579&amp;G8579&amp;H8579</f>
        <v>ARGAMASSA DE CIMENTO,SAIBRO E AREIA,NO TRACO 1:2:3,PREPAROMECANICO</v>
      </c>
      <c r="C8579" s="749" t="s">
        <v>23153</v>
      </c>
      <c r="D8579" s="749" t="s">
        <v>23240</v>
      </c>
      <c r="I8579" s="749" t="s">
        <v>2478</v>
      </c>
      <c r="J8579" s="749" t="n">
        <v>242.01</v>
      </c>
    </row>
    <row collapsed="false" customFormat="false" customHeight="true" hidden="true" ht="12.75" outlineLevel="0" r="8580">
      <c r="A8580" s="749" t="s">
        <v>23244</v>
      </c>
      <c r="B8580" s="749" t="str">
        <f aca="false">C8580&amp;D8580&amp;E8580&amp;F8580&amp;G8580&amp;H8580</f>
        <v>ARGAMASSA DE CIMENTO,SAIBRO E AREIA,NO TRACO 1:3:3,PREPAROMECANICO</v>
      </c>
      <c r="C8580" s="749" t="s">
        <v>23156</v>
      </c>
      <c r="D8580" s="749" t="s">
        <v>23240</v>
      </c>
      <c r="I8580" s="749" t="s">
        <v>2478</v>
      </c>
      <c r="J8580" s="749" t="n">
        <v>247.07</v>
      </c>
    </row>
    <row collapsed="false" customFormat="false" customHeight="true" hidden="true" ht="12.75" outlineLevel="0" r="8581">
      <c r="A8581" s="749" t="s">
        <v>23245</v>
      </c>
      <c r="B8581" s="749" t="str">
        <f aca="false">C8581&amp;D8581&amp;E8581&amp;F8581&amp;G8581&amp;H8581</f>
        <v>ARGAMASSA DE CIMENTO,SAIBRO E AREIA,NO TRACO 1:3:3,PREPAROMECANICO</v>
      </c>
      <c r="C8581" s="749" t="s">
        <v>23156</v>
      </c>
      <c r="D8581" s="749" t="s">
        <v>23240</v>
      </c>
      <c r="I8581" s="749" t="s">
        <v>2478</v>
      </c>
      <c r="J8581" s="749" t="n">
        <v>237.72</v>
      </c>
    </row>
    <row collapsed="false" customFormat="false" customHeight="true" hidden="true" ht="12.75" outlineLevel="0" r="8582">
      <c r="A8582" s="749" t="s">
        <v>23246</v>
      </c>
      <c r="B8582" s="749" t="str">
        <f aca="false">C8582&amp;D8582&amp;E8582&amp;F8582&amp;G8582&amp;H8582</f>
        <v>ARGAMASSA DE CIMENTO,SAIBRO E AREIA,NO TRACO 1:3:5,PREPAROMECANICO</v>
      </c>
      <c r="C8582" s="749" t="s">
        <v>23159</v>
      </c>
      <c r="D8582" s="749" t="s">
        <v>23240</v>
      </c>
      <c r="I8582" s="749" t="s">
        <v>2478</v>
      </c>
      <c r="J8582" s="749" t="n">
        <v>250.16</v>
      </c>
    </row>
    <row collapsed="false" customFormat="false" customHeight="true" hidden="true" ht="12.75" outlineLevel="0" r="8583">
      <c r="A8583" s="749" t="s">
        <v>23247</v>
      </c>
      <c r="B8583" s="749" t="str">
        <f aca="false">C8583&amp;D8583&amp;E8583&amp;F8583&amp;G8583&amp;H8583</f>
        <v>ARGAMASSA DE CIMENTO,SAIBRO E AREIA,NO TRACO 1:3:5,PREPAROMECANICO</v>
      </c>
      <c r="C8583" s="749" t="s">
        <v>23159</v>
      </c>
      <c r="D8583" s="749" t="s">
        <v>23240</v>
      </c>
      <c r="I8583" s="749" t="s">
        <v>2478</v>
      </c>
      <c r="J8583" s="749" t="n">
        <v>238.63</v>
      </c>
    </row>
    <row collapsed="false" customFormat="false" customHeight="true" hidden="true" ht="12.75" outlineLevel="0" r="8584">
      <c r="A8584" s="749" t="s">
        <v>23248</v>
      </c>
      <c r="B8584" s="749" t="str">
        <f aca="false">C8584&amp;D8584&amp;E8584&amp;F8584&amp;G8584&amp;H8584</f>
        <v>ARGAMASSA DE CIMENTO,CAL,SAIBRO E AREIA,NO TRACO 1:2:4:4,PREPARO MECANICO</v>
      </c>
      <c r="C8584" s="749" t="s">
        <v>23249</v>
      </c>
      <c r="D8584" s="749" t="s">
        <v>23250</v>
      </c>
      <c r="I8584" s="749" t="s">
        <v>2478</v>
      </c>
      <c r="J8584" s="749" t="n">
        <v>326.85</v>
      </c>
    </row>
    <row collapsed="false" customFormat="false" customHeight="true" hidden="true" ht="12.75" outlineLevel="0" r="8585">
      <c r="A8585" s="749" t="s">
        <v>23251</v>
      </c>
      <c r="B8585" s="749" t="str">
        <f aca="false">C8585&amp;D8585&amp;E8585&amp;F8585&amp;G8585&amp;H8585</f>
        <v>ARGAMASSA DE CIMENTO,CAL,SAIBRO E AREIA,NO TRACO 1:2:4:4,PREPARO MECANICO</v>
      </c>
      <c r="C8585" s="749" t="s">
        <v>23249</v>
      </c>
      <c r="D8585" s="749" t="s">
        <v>23250</v>
      </c>
      <c r="I8585" s="749" t="s">
        <v>2478</v>
      </c>
      <c r="J8585" s="749" t="n">
        <v>313.13</v>
      </c>
    </row>
    <row collapsed="false" customFormat="false" customHeight="true" hidden="true" ht="12.75" outlineLevel="0" r="8586">
      <c r="A8586" s="749" t="s">
        <v>23252</v>
      </c>
      <c r="B8586" s="749" t="str">
        <f aca="false">C8586&amp;D8586&amp;E8586&amp;F8586&amp;G8586&amp;H8586</f>
        <v>ARGAMASSA DE CIMENTO E AREOLA PARA EMBOCO,NO TRACO 1:2,PREPARO MECANICO</v>
      </c>
      <c r="C8586" s="749" t="s">
        <v>23166</v>
      </c>
      <c r="D8586" s="749" t="s">
        <v>23253</v>
      </c>
      <c r="I8586" s="749" t="s">
        <v>2478</v>
      </c>
      <c r="J8586" s="749" t="n">
        <v>313.28</v>
      </c>
    </row>
    <row collapsed="false" customFormat="false" customHeight="true" hidden="true" ht="12.75" outlineLevel="0" r="8587">
      <c r="A8587" s="749" t="s">
        <v>23254</v>
      </c>
      <c r="B8587" s="749" t="str">
        <f aca="false">C8587&amp;D8587&amp;E8587&amp;F8587&amp;G8587&amp;H8587</f>
        <v>ARGAMASSA DE CIMENTO E AREOLA PARA EMBOCO,NO TRACO 1:2,PREPARO MECANICO</v>
      </c>
      <c r="C8587" s="749" t="s">
        <v>23166</v>
      </c>
      <c r="D8587" s="749" t="s">
        <v>23253</v>
      </c>
      <c r="I8587" s="749" t="s">
        <v>2478</v>
      </c>
      <c r="J8587" s="749" t="n">
        <v>308.21</v>
      </c>
    </row>
    <row collapsed="false" customFormat="false" customHeight="true" hidden="true" ht="12.75" outlineLevel="0" r="8588">
      <c r="A8588" s="749" t="s">
        <v>23255</v>
      </c>
      <c r="B8588" s="749" t="str">
        <f aca="false">C8588&amp;D8588&amp;E8588&amp;F8588&amp;G8588&amp;H8588</f>
        <v>ARGAMASSA DE CIMENTO E AREOLA PARA EMBOCO,NO TRACO 1:4,PREPARO MECANICO</v>
      </c>
      <c r="C8588" s="749" t="s">
        <v>23170</v>
      </c>
      <c r="D8588" s="749" t="s">
        <v>23253</v>
      </c>
      <c r="I8588" s="749" t="s">
        <v>2478</v>
      </c>
      <c r="J8588" s="749" t="n">
        <v>256.8</v>
      </c>
    </row>
    <row collapsed="false" customFormat="false" customHeight="true" hidden="true" ht="12.75" outlineLevel="0" r="8589">
      <c r="A8589" s="749" t="s">
        <v>23256</v>
      </c>
      <c r="B8589" s="749" t="str">
        <f aca="false">C8589&amp;D8589&amp;E8589&amp;F8589&amp;G8589&amp;H8589</f>
        <v>ARGAMASSA DE CIMENTO E AREOLA PARA EMBOCO,NO TRACO 1:4,PREPARO MECANICO</v>
      </c>
      <c r="C8589" s="749" t="s">
        <v>23170</v>
      </c>
      <c r="D8589" s="749" t="s">
        <v>23253</v>
      </c>
      <c r="I8589" s="749" t="s">
        <v>2478</v>
      </c>
      <c r="J8589" s="749" t="n">
        <v>249.55</v>
      </c>
    </row>
    <row collapsed="false" customFormat="false" customHeight="true" hidden="true" ht="12.75" outlineLevel="0" r="8590">
      <c r="A8590" s="749" t="s">
        <v>23257</v>
      </c>
      <c r="B8590" s="749" t="str">
        <f aca="false">C8590&amp;D8590&amp;E8590&amp;F8590&amp;G8590&amp;H8590</f>
        <v>ARGAMASSA DE CIMENTO E AREOLA PARA EMBOCO,NO TRACO 1:6,PREPARO MECANICO</v>
      </c>
      <c r="C8590" s="749" t="s">
        <v>23173</v>
      </c>
      <c r="D8590" s="749" t="s">
        <v>23253</v>
      </c>
      <c r="I8590" s="749" t="s">
        <v>2478</v>
      </c>
      <c r="J8590" s="749" t="n">
        <v>244.65</v>
      </c>
    </row>
    <row collapsed="false" customFormat="false" customHeight="true" hidden="true" ht="12.75" outlineLevel="0" r="8591">
      <c r="A8591" s="749" t="s">
        <v>23258</v>
      </c>
      <c r="B8591" s="749" t="str">
        <f aca="false">C8591&amp;D8591&amp;E8591&amp;F8591&amp;G8591&amp;H8591</f>
        <v>ARGAMASSA DE CIMENTO E AREOLA PARA EMBOCO,NO TRACO 1:6,PREPARO MECANICO</v>
      </c>
      <c r="C8591" s="749" t="s">
        <v>23173</v>
      </c>
      <c r="D8591" s="749" t="s">
        <v>23253</v>
      </c>
      <c r="I8591" s="749" t="s">
        <v>2478</v>
      </c>
      <c r="J8591" s="749" t="n">
        <v>235.31</v>
      </c>
    </row>
    <row collapsed="false" customFormat="false" customHeight="true" hidden="true" ht="12.75" outlineLevel="0" r="8592">
      <c r="A8592" s="749" t="s">
        <v>23259</v>
      </c>
      <c r="B8592" s="749" t="str">
        <f aca="false">C8592&amp;D8592&amp;E8592&amp;F8592&amp;G8592&amp;H8592</f>
        <v>ENCHIMENTO DE AREIA,INCLUSIVE FORNECIMENTO DESTA,POR MEIO DE BOMBA</v>
      </c>
      <c r="C8592" s="749" t="s">
        <v>23260</v>
      </c>
      <c r="D8592" s="749" t="s">
        <v>23261</v>
      </c>
      <c r="I8592" s="749" t="s">
        <v>2478</v>
      </c>
      <c r="J8592" s="749" t="n">
        <v>121.52</v>
      </c>
    </row>
    <row collapsed="false" customFormat="false" customHeight="true" hidden="true" ht="12.75" outlineLevel="0" r="8593">
      <c r="A8593" s="749" t="s">
        <v>23262</v>
      </c>
      <c r="B8593" s="749" t="str">
        <f aca="false">C8593&amp;D8593&amp;E8593&amp;F8593&amp;G8593&amp;H8593</f>
        <v>ENCHIMENTO DE AREIA,INCLUSIVE FORNECIMENTO DESTA,POR MEIO DE BOMBA</v>
      </c>
      <c r="C8593" s="749" t="s">
        <v>23260</v>
      </c>
      <c r="D8593" s="749" t="s">
        <v>23261</v>
      </c>
      <c r="I8593" s="749" t="s">
        <v>2478</v>
      </c>
      <c r="J8593" s="749" t="n">
        <v>117</v>
      </c>
    </row>
    <row collapsed="false" customFormat="false" customHeight="true" hidden="true" ht="12.75" outlineLevel="0" r="8594">
      <c r="A8594" s="749" t="s">
        <v>23263</v>
      </c>
      <c r="B8594" s="749" t="str">
        <f aca="false">C8594&amp;D8594&amp;E8594&amp;F8594&amp;G8594&amp;H8594</f>
        <v>INJECAO DE CALDA DE CIMENTO,ADMITINDO UMA PRODUCAO MEDIA BRUTA DE 2 SACOS/H,INCLUSIVE FORNECIMENTO DOS MATERIAIS,MEDIDOPOR SACO DE 50KG</v>
      </c>
      <c r="C8594" s="749" t="s">
        <v>23264</v>
      </c>
      <c r="D8594" s="749" t="s">
        <v>23265</v>
      </c>
      <c r="E8594" s="749" t="s">
        <v>23266</v>
      </c>
      <c r="I8594" s="749" t="s">
        <v>23267</v>
      </c>
      <c r="J8594" s="749" t="n">
        <v>50.2</v>
      </c>
    </row>
    <row collapsed="false" customFormat="false" customHeight="true" hidden="true" ht="12.75" outlineLevel="0" r="8595">
      <c r="A8595" s="749" t="s">
        <v>23268</v>
      </c>
      <c r="B8595" s="749" t="str">
        <f aca="false">C8595&amp;D8595&amp;E8595&amp;F8595&amp;G8595&amp;H8595</f>
        <v>INJECAO DE CALDA DE CIMENTO,ADMITINDO UMA PRODUCAO MEDIA BRUTA DE 2 SACOS/H,INCLUSIVE FORNECIMENTO DOS MATERIAIS,MEDIDOPOR SACO DE 50KG</v>
      </c>
      <c r="C8595" s="749" t="s">
        <v>23264</v>
      </c>
      <c r="D8595" s="749" t="s">
        <v>23265</v>
      </c>
      <c r="E8595" s="749" t="s">
        <v>23266</v>
      </c>
      <c r="I8595" s="749" t="s">
        <v>23267</v>
      </c>
      <c r="J8595" s="749" t="n">
        <v>45.85</v>
      </c>
    </row>
    <row collapsed="false" customFormat="false" customHeight="true" hidden="true" ht="12.75" outlineLevel="0" r="8596">
      <c r="A8596" s="749" t="s">
        <v>23269</v>
      </c>
      <c r="B8596" s="749" t="str">
        <f aca="false">C8596&amp;D8596&amp;E8596&amp;F8596&amp;G8596&amp;H8596</f>
        <v>INJECAO DE CALDA DE CIMENTO,ADMITINDO UMA PRODUCAO MEDIA BRUTA DE 1 SACO/H,INCLUSIVE FORNECIMENTO DOS MATERIAIS,MEDIDO POR SACO DE 50KG</v>
      </c>
      <c r="C8596" s="749" t="s">
        <v>23264</v>
      </c>
      <c r="D8596" s="749" t="s">
        <v>23270</v>
      </c>
      <c r="E8596" s="749" t="s">
        <v>23271</v>
      </c>
      <c r="I8596" s="749" t="s">
        <v>23267</v>
      </c>
      <c r="J8596" s="749" t="n">
        <v>83.01</v>
      </c>
    </row>
    <row collapsed="false" customFormat="false" customHeight="true" hidden="true" ht="12.75" outlineLevel="0" r="8597">
      <c r="A8597" s="749" t="s">
        <v>23272</v>
      </c>
      <c r="B8597" s="749" t="str">
        <f aca="false">C8597&amp;D8597&amp;E8597&amp;F8597&amp;G8597&amp;H8597</f>
        <v>INJECAO DE CALDA DE CIMENTO,ADMITINDO UMA PRODUCAO MEDIA BRUTA DE 1 SACO/H,INCLUSIVE FORNECIMENTO DOS MATERIAIS,MEDIDO POR SACO DE 50KG</v>
      </c>
      <c r="C8597" s="749" t="s">
        <v>23264</v>
      </c>
      <c r="D8597" s="749" t="s">
        <v>23270</v>
      </c>
      <c r="E8597" s="749" t="s">
        <v>23271</v>
      </c>
      <c r="I8597" s="749" t="s">
        <v>23267</v>
      </c>
      <c r="J8597" s="749" t="n">
        <v>74.3</v>
      </c>
    </row>
    <row collapsed="false" customFormat="false" customHeight="true" hidden="true" ht="12.75" outlineLevel="0" r="8598">
      <c r="A8598" s="749" t="s">
        <v>23273</v>
      </c>
      <c r="B8598" s="749" t="str">
        <f aca="false">C8598&amp;D8598&amp;E8598&amp;F8598&amp;G8598&amp;H8598</f>
        <v>INJECAO DE CALDA DE CIMENTO,ADMITINDO UMA PRODUCAO MEDIA BRUTA DE 0,5 SACO/H,INCLUSIVE FORNECIMENTO DOS MATERIAIS,MEDIDO POR SACO DE 50KG</v>
      </c>
      <c r="C8598" s="749" t="s">
        <v>23264</v>
      </c>
      <c r="D8598" s="749" t="s">
        <v>23274</v>
      </c>
      <c r="E8598" s="749" t="s">
        <v>23275</v>
      </c>
      <c r="I8598" s="749" t="s">
        <v>23267</v>
      </c>
      <c r="J8598" s="749" t="n">
        <v>148.59</v>
      </c>
    </row>
    <row collapsed="false" customFormat="false" customHeight="true" hidden="true" ht="12.75" outlineLevel="0" r="8599">
      <c r="A8599" s="749" t="s">
        <v>23276</v>
      </c>
      <c r="B8599" s="749" t="str">
        <f aca="false">C8599&amp;D8599&amp;E8599&amp;F8599&amp;G8599&amp;H8599</f>
        <v>INJECAO DE CALDA DE CIMENTO,ADMITINDO UMA PRODUCAO MEDIA BRUTA DE 0,5 SACO/H,INCLUSIVE FORNECIMENTO DOS MATERIAIS,MEDIDO POR SACO DE 50KG</v>
      </c>
      <c r="C8599" s="749" t="s">
        <v>23264</v>
      </c>
      <c r="D8599" s="749" t="s">
        <v>23274</v>
      </c>
      <c r="E8599" s="749" t="s">
        <v>23275</v>
      </c>
      <c r="I8599" s="749" t="s">
        <v>23267</v>
      </c>
      <c r="J8599" s="749" t="n">
        <v>131.16</v>
      </c>
    </row>
    <row collapsed="false" customFormat="false" customHeight="true" hidden="true" ht="12.75" outlineLevel="0" r="8600">
      <c r="A8600" s="749" t="s">
        <v>23277</v>
      </c>
      <c r="B8600" s="749" t="str">
        <f aca="false">C8600&amp;D8600&amp;E8600&amp;F8600&amp;G8600&amp;H8600</f>
        <v>INJECAO DE ARGAMASSA DE CIMENTO E AREIA,NO TRACO 1:6,EM VOLUME,UTILIZANDO EQUIPAMENTO DE AR COMPRIMIDO,ADMITINDO UMA PRODUCAO MEDIA BRUTA DE 1,00M3/H,INCLUSIVE FORNECIMENTO DOS MATERIAIS</v>
      </c>
      <c r="C8600" s="749" t="s">
        <v>23278</v>
      </c>
      <c r="D8600" s="749" t="s">
        <v>23279</v>
      </c>
      <c r="E8600" s="749" t="s">
        <v>23280</v>
      </c>
      <c r="F8600" s="749" t="s">
        <v>23281</v>
      </c>
      <c r="I8600" s="749" t="s">
        <v>2478</v>
      </c>
      <c r="J8600" s="749" t="n">
        <v>374.24</v>
      </c>
    </row>
    <row collapsed="false" customFormat="false" customHeight="true" hidden="true" ht="12.75" outlineLevel="0" r="8601">
      <c r="A8601" s="749" t="s">
        <v>23282</v>
      </c>
      <c r="B8601" s="749" t="str">
        <f aca="false">C8601&amp;D8601&amp;E8601&amp;F8601&amp;G8601&amp;H8601</f>
        <v>INJECAO DE ARGAMASSA DE CIMENTO E AREIA,NO TRACO 1:6,EM VOLUME,UTILIZANDO EQUIPAMENTO DE AR COMPRIMIDO,ADMITINDO UMA PRODUCAO MEDIA BRUTA DE 1,00M3/H,INCLUSIVE FORNECIMENTO DOS MATERIAIS</v>
      </c>
      <c r="C8601" s="749" t="s">
        <v>23278</v>
      </c>
      <c r="D8601" s="749" t="s">
        <v>23279</v>
      </c>
      <c r="E8601" s="749" t="s">
        <v>23280</v>
      </c>
      <c r="F8601" s="749" t="s">
        <v>23281</v>
      </c>
      <c r="I8601" s="749" t="s">
        <v>2478</v>
      </c>
      <c r="J8601" s="749" t="n">
        <v>351.39</v>
      </c>
    </row>
    <row collapsed="false" customFormat="false" customHeight="true" hidden="true" ht="12.75" outlineLevel="0" r="8602">
      <c r="A8602" s="749" t="s">
        <v>23283</v>
      </c>
      <c r="B8602" s="749" t="str">
        <f aca="false">C8602&amp;D8602&amp;E8602&amp;F8602&amp;G8602&amp;H8602</f>
        <v>INJECAO DE ARGAMASSA DE CIMENTO E AREIA,NO TRACO 1:6,EM VOLUME,UTILIZANDO EQUIPAMENTO DE AR COMPRIMIDO,ADMITINDO UMA PRODUCAO MEDIA BRUTA DE 0,75M3/H,INCLUSIVE FORNECIMENTO DOS MATERIAIS</v>
      </c>
      <c r="C8602" s="749" t="s">
        <v>23278</v>
      </c>
      <c r="D8602" s="749" t="s">
        <v>23279</v>
      </c>
      <c r="E8602" s="749" t="s">
        <v>23284</v>
      </c>
      <c r="F8602" s="749" t="s">
        <v>23281</v>
      </c>
      <c r="I8602" s="749" t="s">
        <v>2478</v>
      </c>
      <c r="J8602" s="749" t="n">
        <v>387.88</v>
      </c>
    </row>
    <row collapsed="false" customFormat="false" customHeight="true" hidden="true" ht="12.75" outlineLevel="0" r="8603">
      <c r="A8603" s="749" t="s">
        <v>23285</v>
      </c>
      <c r="B8603" s="749" t="str">
        <f aca="false">C8603&amp;D8603&amp;E8603&amp;F8603&amp;G8603&amp;H8603</f>
        <v>INJECAO DE ARGAMASSA DE CIMENTO E AREIA,NO TRACO 1:6,EM VOLUME,UTILIZANDO EQUIPAMENTO DE AR COMPRIMIDO,ADMITINDO UMA PRODUCAO MEDIA BRUTA DE 0,75M3/H,INCLUSIVE FORNECIMENTO DOS MATERIAIS</v>
      </c>
      <c r="C8603" s="749" t="s">
        <v>23278</v>
      </c>
      <c r="D8603" s="749" t="s">
        <v>23279</v>
      </c>
      <c r="E8603" s="749" t="s">
        <v>23284</v>
      </c>
      <c r="F8603" s="749" t="s">
        <v>23281</v>
      </c>
      <c r="I8603" s="749" t="s">
        <v>2478</v>
      </c>
      <c r="J8603" s="749" t="n">
        <v>363.48</v>
      </c>
    </row>
    <row collapsed="false" customFormat="false" customHeight="true" hidden="true" ht="12.75" outlineLevel="0" r="8604">
      <c r="A8604" s="749" t="s">
        <v>23286</v>
      </c>
      <c r="B8604" s="749" t="str">
        <f aca="false">C8604&amp;D8604&amp;E8604&amp;F8604&amp;G8604&amp;H8604</f>
        <v>INJECAO DE ARGAMASSA DE CIMENTO E AREIA,NO TRACO 1:6,EM VOLUME,UTILIZANDO EQUIPAMENTO DE AR COMPRIMIDO,ADMITINDO UMA PRODUCAO MEDIA BRUTA DE 0,50M3/H,INCLUSIVE FORNECIMENTO DOS MATERIAIS</v>
      </c>
      <c r="C8604" s="749" t="s">
        <v>23278</v>
      </c>
      <c r="D8604" s="749" t="s">
        <v>23279</v>
      </c>
      <c r="E8604" s="749" t="s">
        <v>23287</v>
      </c>
      <c r="F8604" s="749" t="s">
        <v>23281</v>
      </c>
      <c r="I8604" s="749" t="s">
        <v>2478</v>
      </c>
      <c r="J8604" s="749" t="n">
        <v>420.28</v>
      </c>
    </row>
    <row collapsed="false" customFormat="false" customHeight="true" hidden="true" ht="12.75" outlineLevel="0" r="8605">
      <c r="A8605" s="749" t="s">
        <v>23288</v>
      </c>
      <c r="B8605" s="749" t="str">
        <f aca="false">C8605&amp;D8605&amp;E8605&amp;F8605&amp;G8605&amp;H8605</f>
        <v>INJECAO DE ARGAMASSA DE CIMENTO E AREIA,NO TRACO 1:6,EM VOLUME,UTILIZANDO EQUIPAMENTO DE AR COMPRIMIDO,ADMITINDO UMA PRODUCAO MEDIA BRUTA DE 0,50M3/H,INCLUSIVE FORNECIMENTO DOS MATERIAIS</v>
      </c>
      <c r="C8605" s="749" t="s">
        <v>23278</v>
      </c>
      <c r="D8605" s="749" t="s">
        <v>23279</v>
      </c>
      <c r="E8605" s="749" t="s">
        <v>23287</v>
      </c>
      <c r="F8605" s="749" t="s">
        <v>23281</v>
      </c>
      <c r="I8605" s="749" t="s">
        <v>2478</v>
      </c>
      <c r="J8605" s="749" t="n">
        <v>392.1</v>
      </c>
    </row>
    <row collapsed="false" customFormat="false" customHeight="true" hidden="true" ht="12.75" outlineLevel="0" r="8606">
      <c r="A8606" s="749" t="s">
        <v>23289</v>
      </c>
      <c r="B8606" s="749" t="str">
        <f aca="false">C8606&amp;D8606&amp;E8606&amp;F8606&amp;G8606&amp;H8606</f>
        <v>INJECAO DE ARGAMASSA DE CIMENTO E AREIA,NO TRACO 1:6,EM VOLUME,UTILIZANDO EQUIPAMENTO DE AR COMPRIMIDO,ADMITINDO UMA PRODUCAO MEDIA BRUTA DE 0,25M3/H,INCLUSIVE FORNECIMENTO DOS MATERIAIS</v>
      </c>
      <c r="C8606" s="749" t="s">
        <v>23278</v>
      </c>
      <c r="D8606" s="749" t="s">
        <v>23279</v>
      </c>
      <c r="E8606" s="749" t="s">
        <v>23290</v>
      </c>
      <c r="F8606" s="749" t="s">
        <v>23281</v>
      </c>
      <c r="I8606" s="749" t="s">
        <v>2478</v>
      </c>
      <c r="J8606" s="749" t="n">
        <v>786.45</v>
      </c>
    </row>
    <row collapsed="false" customFormat="false" customHeight="true" hidden="true" ht="12.75" outlineLevel="0" r="8607">
      <c r="A8607" s="749" t="s">
        <v>23291</v>
      </c>
      <c r="B8607" s="749" t="str">
        <f aca="false">C8607&amp;D8607&amp;E8607&amp;F8607&amp;G8607&amp;H8607</f>
        <v>INJECAO DE ARGAMASSA DE CIMENTO E AREIA,NO TRACO 1:6,EM VOLUME,UTILIZANDO EQUIPAMENTO DE AR COMPRIMIDO,ADMITINDO UMA PRODUCAO MEDIA BRUTA DE 0,25M3/H,INCLUSIVE FORNECIMENTO DOS MATERIAIS</v>
      </c>
      <c r="C8607" s="749" t="s">
        <v>23278</v>
      </c>
      <c r="D8607" s="749" t="s">
        <v>23279</v>
      </c>
      <c r="E8607" s="749" t="s">
        <v>23290</v>
      </c>
      <c r="F8607" s="749" t="s">
        <v>23281</v>
      </c>
      <c r="I8607" s="749" t="s">
        <v>2478</v>
      </c>
      <c r="J8607" s="749" t="n">
        <v>744.29</v>
      </c>
    </row>
    <row collapsed="false" customFormat="false" customHeight="true" hidden="true" ht="12.75" outlineLevel="0" r="8608">
      <c r="A8608" s="749" t="s">
        <v>23292</v>
      </c>
      <c r="B8608" s="749" t="str">
        <f aca="false">C8608&amp;D8608&amp;E8608&amp;F8608&amp;G8608&amp;H8608</f>
        <v>INJECAO DE ARGAMASSA DE CIMENTO E AREIA,COM 450 A 500KG/M3 DE CIMENTO,UTILIZANDO BOMBA DE ARGAMASSA COM UNIDADE MISTURADORA E BOMBEADORA ACOPLADAS,COM CAPACIDADE DE 900 A 4800L DEMISTURA SECA,COM UMA PRODUCAO DE 1,00M3/H,DESTINADA A EXECUCAO DE FUNDACOES,INCLUSIVE O FORNECIMENTO DE MATERIAIS</v>
      </c>
      <c r="C8608" s="749" t="s">
        <v>23293</v>
      </c>
      <c r="D8608" s="749" t="s">
        <v>23294</v>
      </c>
      <c r="E8608" s="749" t="s">
        <v>23295</v>
      </c>
      <c r="F8608" s="749" t="s">
        <v>23296</v>
      </c>
      <c r="G8608" s="749" t="s">
        <v>23297</v>
      </c>
      <c r="I8608" s="749" t="s">
        <v>2478</v>
      </c>
      <c r="J8608" s="749" t="n">
        <v>408.84</v>
      </c>
    </row>
    <row collapsed="false" customFormat="false" customHeight="true" hidden="true" ht="12.75" outlineLevel="0" r="8609">
      <c r="A8609" s="749" t="s">
        <v>23298</v>
      </c>
      <c r="B8609" s="749" t="str">
        <f aca="false">C8609&amp;D8609&amp;E8609&amp;F8609&amp;G8609&amp;H8609</f>
        <v>INJECAO DE ARGAMASSA DE CIMENTO E AREIA,COM 450 A 500KG/M3 DE CIMENTO,UTILIZANDO BOMBA DE ARGAMASSA COM UNIDADE MISTURADORA E BOMBEADORA ACOPLADAS,COM CAPACIDADE DE 900 A 4800L DEMISTURA SECA,COM UMA PRODUCAO DE 1,00M3/H,DESTINADA A EXECUCAO DE FUNDACOES,INCLUSIVE O FORNECIMENTO DE MATERIAIS</v>
      </c>
      <c r="C8609" s="749" t="s">
        <v>23293</v>
      </c>
      <c r="D8609" s="749" t="s">
        <v>23294</v>
      </c>
      <c r="E8609" s="749" t="s">
        <v>23295</v>
      </c>
      <c r="F8609" s="749" t="s">
        <v>23296</v>
      </c>
      <c r="G8609" s="749" t="s">
        <v>23297</v>
      </c>
      <c r="I8609" s="749" t="s">
        <v>2478</v>
      </c>
      <c r="J8609" s="749" t="n">
        <v>386.48</v>
      </c>
    </row>
    <row collapsed="false" customFormat="false" customHeight="true" hidden="true" ht="12.75" outlineLevel="0" r="8610">
      <c r="A8610" s="749" t="s">
        <v>23299</v>
      </c>
      <c r="B8610" s="749" t="str">
        <f aca="false">C8610&amp;D8610&amp;E8610&amp;F8610&amp;G8610&amp;H8610</f>
        <v>INJECAO PARA TRATAMENTO DE SOLO DE FUNDACAO COM RESINA EPOXICA OU OUTROS MATERIAIS QUIMICOS,EXCLUSIVE O FORNECIMENTO DOS MESMOS.CUSTO POR KG DE MATERIAL OU MISTURA</v>
      </c>
      <c r="C8610" s="749" t="s">
        <v>23300</v>
      </c>
      <c r="D8610" s="749" t="s">
        <v>23301</v>
      </c>
      <c r="E8610" s="749" t="s">
        <v>23302</v>
      </c>
      <c r="I8610" s="749" t="s">
        <v>1404</v>
      </c>
      <c r="J8610" s="749" t="n">
        <v>42.66</v>
      </c>
    </row>
    <row collapsed="false" customFormat="false" customHeight="true" hidden="true" ht="12.75" outlineLevel="0" r="8611">
      <c r="A8611" s="749" t="s">
        <v>23303</v>
      </c>
      <c r="B8611" s="749" t="str">
        <f aca="false">C8611&amp;D8611&amp;E8611&amp;F8611&amp;G8611&amp;H8611</f>
        <v>INJECAO PARA TRATAMENTO DE SOLO DE FUNDACAO COM RESINA EPOXICA OU OUTROS MATERIAIS QUIMICOS,EXCLUSIVE O FORNECIMENTO DOS MESMOS.CUSTO POR KG DE MATERIAL OU MISTURA</v>
      </c>
      <c r="C8611" s="749" t="s">
        <v>23300</v>
      </c>
      <c r="D8611" s="749" t="s">
        <v>23301</v>
      </c>
      <c r="E8611" s="749" t="s">
        <v>23302</v>
      </c>
      <c r="I8611" s="749" t="s">
        <v>1404</v>
      </c>
      <c r="J8611" s="749" t="n">
        <v>38.89</v>
      </c>
    </row>
    <row collapsed="false" customFormat="false" customHeight="true" hidden="true" ht="12.75" outlineLevel="0" r="8612">
      <c r="A8612" s="749" t="s">
        <v>23304</v>
      </c>
      <c r="B8612" s="749" t="str">
        <f aca="false">C8612&amp;D8612&amp;E8612&amp;F8612&amp;G8612&amp;H8612</f>
        <v>APLICACAO DE RESINA EPOXICA EM COLAGEM DE PECAS DE CONCRETO,INCLUSIVE PREPARO DO LOCAL E EXCLUSIVE FORNECIMENTO DA RESINA.CUSTO POR KG DE RESINA UTILIZADA</v>
      </c>
      <c r="C8612" s="749" t="s">
        <v>23305</v>
      </c>
      <c r="D8612" s="749" t="s">
        <v>23306</v>
      </c>
      <c r="E8612" s="749" t="s">
        <v>23307</v>
      </c>
      <c r="I8612" s="749" t="s">
        <v>1404</v>
      </c>
      <c r="J8612" s="749" t="n">
        <v>15.37</v>
      </c>
    </row>
    <row collapsed="false" customFormat="false" customHeight="true" hidden="true" ht="12.75" outlineLevel="0" r="8613">
      <c r="A8613" s="749" t="s">
        <v>23308</v>
      </c>
      <c r="B8613" s="749" t="str">
        <f aca="false">C8613&amp;D8613&amp;E8613&amp;F8613&amp;G8613&amp;H8613</f>
        <v>APLICACAO DE RESINA EPOXICA EM COLAGEM DE PECAS DE CONCRETO,INCLUSIVE PREPARO DO LOCAL E EXCLUSIVE FORNECIMENTO DA RESINA.CUSTO POR KG DE RESINA UTILIZADA</v>
      </c>
      <c r="C8613" s="749" t="s">
        <v>23305</v>
      </c>
      <c r="D8613" s="749" t="s">
        <v>23306</v>
      </c>
      <c r="E8613" s="749" t="s">
        <v>23307</v>
      </c>
      <c r="I8613" s="749" t="s">
        <v>1404</v>
      </c>
      <c r="J8613" s="749" t="n">
        <v>13.32</v>
      </c>
    </row>
    <row collapsed="false" customFormat="false" customHeight="true" hidden="true" ht="12.75" outlineLevel="0" r="8614">
      <c r="A8614" s="749" t="s">
        <v>23309</v>
      </c>
      <c r="B8614" s="749" t="str">
        <f aca="false">C8614&amp;D8614&amp;E8614&amp;F8614&amp;G8614&amp;H8614</f>
        <v>INJECAO DE RESINA EPOXICA EM FISSURAS DE CONCRETO ESTRUTURAL,INCLUSIVE PREPARO DO LOCAL,PERFURACAO E VEDACAO E O FORNECIMENTO DOS MATERIAIS A INJETAR</v>
      </c>
      <c r="C8614" s="749" t="s">
        <v>23310</v>
      </c>
      <c r="D8614" s="749" t="s">
        <v>23311</v>
      </c>
      <c r="E8614" s="749" t="s">
        <v>23312</v>
      </c>
      <c r="I8614" s="749" t="s">
        <v>1404</v>
      </c>
      <c r="J8614" s="749" t="n">
        <v>128.65</v>
      </c>
    </row>
    <row collapsed="false" customFormat="false" customHeight="true" hidden="true" ht="12.75" outlineLevel="0" r="8615">
      <c r="A8615" s="749" t="s">
        <v>23313</v>
      </c>
      <c r="B8615" s="749" t="str">
        <f aca="false">C8615&amp;D8615&amp;E8615&amp;F8615&amp;G8615&amp;H8615</f>
        <v>INJECAO DE RESINA EPOXICA EM FISSURAS DE CONCRETO ESTRUTURAL,INCLUSIVE PREPARO DO LOCAL,PERFURACAO E VEDACAO E O FORNECIMENTO DOS MATERIAIS A INJETAR</v>
      </c>
      <c r="C8615" s="749" t="s">
        <v>23310</v>
      </c>
      <c r="D8615" s="749" t="s">
        <v>23311</v>
      </c>
      <c r="E8615" s="749" t="s">
        <v>23312</v>
      </c>
      <c r="I8615" s="749" t="s">
        <v>1404</v>
      </c>
      <c r="J8615" s="749" t="n">
        <v>126.1</v>
      </c>
    </row>
    <row collapsed="false" customFormat="false" customHeight="true" hidden="true" ht="12.75" outlineLevel="0" r="8616">
      <c r="A8616" s="749" t="s">
        <v>23314</v>
      </c>
      <c r="B8616" s="749" t="str">
        <f aca="false">C8616&amp;D8616&amp;E8616&amp;F8616&amp;G8616&amp;H8616</f>
        <v>APLICACAO DE RESINA EPOXICA EM COLAGEM DE PECAS DE CONCRETO,INCLUSIVE PREPARO DO LOCAL E FORNECIMENTO DE MATERIAL.CUSTOPOR KG DE RESINA UTILIZADA</v>
      </c>
      <c r="C8616" s="749" t="s">
        <v>23305</v>
      </c>
      <c r="D8616" s="749" t="s">
        <v>23315</v>
      </c>
      <c r="E8616" s="749" t="s">
        <v>23316</v>
      </c>
      <c r="I8616" s="749" t="s">
        <v>1404</v>
      </c>
      <c r="J8616" s="749" t="n">
        <v>51.37</v>
      </c>
    </row>
    <row collapsed="false" customFormat="false" customHeight="true" hidden="true" ht="12.75" outlineLevel="0" r="8617">
      <c r="A8617" s="749" t="s">
        <v>23317</v>
      </c>
      <c r="B8617" s="749" t="str">
        <f aca="false">C8617&amp;D8617&amp;E8617&amp;F8617&amp;G8617&amp;H8617</f>
        <v>APLICACAO DE RESINA EPOXICA EM COLAGEM DE PECAS DE CONCRETO,INCLUSIVE PREPARO DO LOCAL E FORNECIMENTO DE MATERIAL.CUSTOPOR KG DE RESINA UTILIZADA</v>
      </c>
      <c r="C8617" s="749" t="s">
        <v>23305</v>
      </c>
      <c r="D8617" s="749" t="s">
        <v>23315</v>
      </c>
      <c r="E8617" s="749" t="s">
        <v>23316</v>
      </c>
      <c r="I8617" s="749" t="s">
        <v>1404</v>
      </c>
      <c r="J8617" s="749" t="n">
        <v>49.32</v>
      </c>
    </row>
    <row collapsed="false" customFormat="false" customHeight="true" hidden="true" ht="12.75" outlineLevel="0" r="8618">
      <c r="A8618" s="749" t="s">
        <v>23318</v>
      </c>
      <c r="B8618" s="749" t="str">
        <f aca="false">C8618&amp;D8618&amp;E8618&amp;F8618&amp;G8618&amp;H8618</f>
        <v>ARGAMASSA DE CIMENTO E AREIA,NO TRACO 1:3,COM ADICAO DE ADESIVO A BASE DE RESINA SINTETICA DE ALTA ADERENCIA</v>
      </c>
      <c r="C8618" s="749" t="s">
        <v>23319</v>
      </c>
      <c r="D8618" s="749" t="s">
        <v>23320</v>
      </c>
      <c r="I8618" s="749" t="s">
        <v>2478</v>
      </c>
      <c r="J8618" s="749" t="n">
        <v>439.13</v>
      </c>
    </row>
    <row collapsed="false" customFormat="false" customHeight="true" hidden="true" ht="12.75" outlineLevel="0" r="8619">
      <c r="A8619" s="749" t="s">
        <v>23321</v>
      </c>
      <c r="B8619" s="749" t="str">
        <f aca="false">C8619&amp;D8619&amp;E8619&amp;F8619&amp;G8619&amp;H8619</f>
        <v>ARGAMASSA DE CIMENTO E AREIA,NO TRACO 1:3,COM ADICAO DE ADESIVO A BASE DE RESINA SINTETICA DE ALTA ADERENCIA</v>
      </c>
      <c r="C8619" s="749" t="s">
        <v>23319</v>
      </c>
      <c r="D8619" s="749" t="s">
        <v>23320</v>
      </c>
      <c r="I8619" s="749" t="s">
        <v>2478</v>
      </c>
      <c r="J8619" s="749" t="n">
        <v>417.27</v>
      </c>
    </row>
    <row collapsed="false" customFormat="false" customHeight="true" hidden="true" ht="12.75" outlineLevel="0" r="8620">
      <c r="A8620" s="749" t="s">
        <v>23322</v>
      </c>
      <c r="B8620" s="749" t="str">
        <f aca="false">C8620&amp;D8620&amp;E8620&amp;F8620&amp;G8620&amp;H8620</f>
        <v>ARGAMASSA DE CIMENTO E AREIA NO TRACO 1:2 COM ADICAO DE ADESIVO A BASE DE RESINA ACRILICA</v>
      </c>
      <c r="C8620" s="749" t="s">
        <v>23323</v>
      </c>
      <c r="D8620" s="749" t="s">
        <v>23324</v>
      </c>
      <c r="I8620" s="749" t="s">
        <v>2478</v>
      </c>
      <c r="J8620" s="749" t="n">
        <v>1650.35</v>
      </c>
    </row>
    <row collapsed="false" customFormat="false" customHeight="true" hidden="true" ht="12.75" outlineLevel="0" r="8621">
      <c r="A8621" s="749" t="s">
        <v>23325</v>
      </c>
      <c r="B8621" s="749" t="str">
        <f aca="false">C8621&amp;D8621&amp;E8621&amp;F8621&amp;G8621&amp;H8621</f>
        <v>ARGAMASSA DE CIMENTO E AREIA NO TRACO 1:2 COM ADICAO DE ADESIVO A BASE DE RESINA ACRILICA</v>
      </c>
      <c r="C8621" s="749" t="s">
        <v>23323</v>
      </c>
      <c r="D8621" s="749" t="s">
        <v>23324</v>
      </c>
      <c r="I8621" s="749" t="s">
        <v>2478</v>
      </c>
      <c r="J8621" s="749" t="n">
        <v>1628.49</v>
      </c>
    </row>
    <row collapsed="false" customFormat="false" customHeight="true" hidden="true" ht="12.75" outlineLevel="0" r="8622">
      <c r="A8622" s="749" t="s">
        <v>23326</v>
      </c>
      <c r="B8622" s="749" t="str">
        <f aca="false">C8622&amp;D8622&amp;E8622&amp;F8622&amp;G8622&amp;H8622</f>
        <v>BASE DE MACADAME SIMPLES,MEDIDA EM VOLUME DEPOIS DE COMPRIMIDO O MACADAME</v>
      </c>
      <c r="C8622" s="749" t="s">
        <v>23327</v>
      </c>
      <c r="D8622" s="749" t="s">
        <v>23328</v>
      </c>
      <c r="I8622" s="749" t="s">
        <v>2478</v>
      </c>
      <c r="J8622" s="749" t="n">
        <v>101.36</v>
      </c>
    </row>
    <row collapsed="false" customFormat="false" customHeight="true" hidden="true" ht="12.75" outlineLevel="0" r="8623">
      <c r="A8623" s="749" t="s">
        <v>23329</v>
      </c>
      <c r="B8623" s="749" t="str">
        <f aca="false">C8623&amp;D8623&amp;E8623&amp;F8623&amp;G8623&amp;H8623</f>
        <v>BASE DE MACADAME SIMPLES,MEDIDA EM VOLUME DEPOIS DE COMPRIMIDO O MACADAME</v>
      </c>
      <c r="C8623" s="749" t="s">
        <v>23327</v>
      </c>
      <c r="D8623" s="749" t="s">
        <v>23328</v>
      </c>
      <c r="I8623" s="749" t="s">
        <v>2478</v>
      </c>
      <c r="J8623" s="749" t="n">
        <v>101.06</v>
      </c>
    </row>
    <row collapsed="false" customFormat="false" customHeight="true" hidden="true" ht="12.75" outlineLevel="0" r="8624">
      <c r="A8624" s="749" t="s">
        <v>23330</v>
      </c>
      <c r="B8624" s="749" t="str">
        <f aca="false">C8624&amp;D8624&amp;E8624&amp;F8624&amp;G8624&amp;H8624</f>
        <v>BASE DE BRITA GRADUADA,INCLUSIVE FORNECIMENTO DOS MATERIAIS,MEDIDA APOS A COMPACTACAO</v>
      </c>
      <c r="C8624" s="749" t="s">
        <v>23331</v>
      </c>
      <c r="D8624" s="749" t="s">
        <v>23332</v>
      </c>
      <c r="I8624" s="749" t="s">
        <v>2478</v>
      </c>
      <c r="J8624" s="749" t="n">
        <v>136.53</v>
      </c>
    </row>
    <row collapsed="false" customFormat="false" customHeight="true" hidden="true" ht="12.75" outlineLevel="0" r="8625">
      <c r="A8625" s="749" t="s">
        <v>23333</v>
      </c>
      <c r="B8625" s="749" t="str">
        <f aca="false">C8625&amp;D8625&amp;E8625&amp;F8625&amp;G8625&amp;H8625</f>
        <v>BASE DE BRITA GRADUADA,INCLUSIVE FORNECIMENTO DOS MATERIAIS,MEDIDA APOS A COMPACTACAO</v>
      </c>
      <c r="C8625" s="749" t="s">
        <v>23331</v>
      </c>
      <c r="D8625" s="749" t="s">
        <v>23332</v>
      </c>
      <c r="I8625" s="749" t="s">
        <v>2478</v>
      </c>
      <c r="J8625" s="749" t="n">
        <v>136.02</v>
      </c>
    </row>
    <row collapsed="false" customFormat="false" customHeight="true" hidden="true" ht="12.75" outlineLevel="0" r="8626">
      <c r="A8626" s="749" t="s">
        <v>23334</v>
      </c>
      <c r="B8626" s="749" t="str">
        <f aca="false">C8626&amp;D8626&amp;E8626&amp;F8626&amp;G8626&amp;H8626</f>
        <v>BASE DE BRITA GRADUADA,COM ADICAO DE 3% DE CIMENTO,UTILIZANDO DISTRIBUIDORA DE AGREGADOS,MEDIDA APOS A COMPACTACAO,INCLUSIVE FORNECIMENTO DOS MATERIAS</v>
      </c>
      <c r="C8626" s="749" t="s">
        <v>23335</v>
      </c>
      <c r="D8626" s="749" t="s">
        <v>23336</v>
      </c>
      <c r="E8626" s="749" t="s">
        <v>23337</v>
      </c>
      <c r="I8626" s="749" t="s">
        <v>2478</v>
      </c>
      <c r="J8626" s="749" t="n">
        <v>159.02</v>
      </c>
    </row>
    <row collapsed="false" customFormat="false" customHeight="true" hidden="true" ht="12.75" outlineLevel="0" r="8627">
      <c r="A8627" s="749" t="s">
        <v>23338</v>
      </c>
      <c r="B8627" s="749" t="str">
        <f aca="false">C8627&amp;D8627&amp;E8627&amp;F8627&amp;G8627&amp;H8627</f>
        <v>BASE DE BRITA GRADUADA,COM ADICAO DE 3% DE CIMENTO,UTILIZANDO DISTRIBUIDORA DE AGREGADOS,MEDIDA APOS A COMPACTACAO,INCLUSIVE FORNECIMENTO DOS MATERIAS</v>
      </c>
      <c r="C8627" s="749" t="s">
        <v>23335</v>
      </c>
      <c r="D8627" s="749" t="s">
        <v>23336</v>
      </c>
      <c r="E8627" s="749" t="s">
        <v>23337</v>
      </c>
      <c r="I8627" s="749" t="s">
        <v>2478</v>
      </c>
      <c r="J8627" s="749" t="n">
        <v>158.5</v>
      </c>
    </row>
    <row collapsed="false" customFormat="false" customHeight="true" hidden="true" ht="12.75" outlineLevel="0" r="8628">
      <c r="A8628" s="749" t="s">
        <v>23339</v>
      </c>
      <c r="B8628" s="749" t="str">
        <f aca="false">C8628&amp;D8628&amp;E8628&amp;F8628&amp;G8628&amp;H8628</f>
        <v>SUB-BASE DE PO-DE-PEDRA,INCLUSIVE ESPALHAMENTO,IRRIGACAO,COMPACTACAO E FORNECIMENTO DO MATERIAL</v>
      </c>
      <c r="C8628" s="749" t="s">
        <v>23340</v>
      </c>
      <c r="D8628" s="749" t="s">
        <v>23341</v>
      </c>
      <c r="I8628" s="749" t="s">
        <v>2478</v>
      </c>
      <c r="J8628" s="749" t="n">
        <v>65.73</v>
      </c>
    </row>
    <row collapsed="false" customFormat="false" customHeight="true" hidden="true" ht="12.75" outlineLevel="0" r="8629">
      <c r="A8629" s="749" t="s">
        <v>23342</v>
      </c>
      <c r="B8629" s="749" t="str">
        <f aca="false">C8629&amp;D8629&amp;E8629&amp;F8629&amp;G8629&amp;H8629</f>
        <v>SUB-BASE DE PO-DE-PEDRA,INCLUSIVE ESPALHAMENTO,IRRIGACAO,COMPACTACAO E FORNECIMENTO DO MATERIAL</v>
      </c>
      <c r="C8629" s="749" t="s">
        <v>23340</v>
      </c>
      <c r="D8629" s="749" t="s">
        <v>23341</v>
      </c>
      <c r="I8629" s="749" t="s">
        <v>2478</v>
      </c>
      <c r="J8629" s="749" t="n">
        <v>65.21</v>
      </c>
    </row>
    <row collapsed="false" customFormat="false" customHeight="true" hidden="true" ht="12.75" outlineLevel="0" r="8630">
      <c r="A8630" s="749" t="s">
        <v>23343</v>
      </c>
      <c r="B8630" s="749" t="str">
        <f aca="false">C8630&amp;D8630&amp;E8630&amp;F8630&amp;G8630&amp;H8630</f>
        <v>BASE DE BRITA CORRIDA,INCLUSIVE FORNECIMENTO DOS MATERIAIS,MEDIDA APOS A COMPACTACAO</v>
      </c>
      <c r="C8630" s="749" t="s">
        <v>23344</v>
      </c>
      <c r="D8630" s="749" t="s">
        <v>23345</v>
      </c>
      <c r="I8630" s="749" t="s">
        <v>2478</v>
      </c>
      <c r="J8630" s="749" t="n">
        <v>62.66</v>
      </c>
    </row>
    <row collapsed="false" customFormat="false" customHeight="true" hidden="true" ht="12.75" outlineLevel="0" r="8631">
      <c r="A8631" s="749" t="s">
        <v>23346</v>
      </c>
      <c r="B8631" s="749" t="str">
        <f aca="false">C8631&amp;D8631&amp;E8631&amp;F8631&amp;G8631&amp;H8631</f>
        <v>BASE DE BRITA CORRIDA,INCLUSIVE FORNECIMENTO DOS MATERIAIS,MEDIDA APOS A COMPACTACAO</v>
      </c>
      <c r="C8631" s="749" t="s">
        <v>23344</v>
      </c>
      <c r="D8631" s="749" t="s">
        <v>23345</v>
      </c>
      <c r="I8631" s="749" t="s">
        <v>2478</v>
      </c>
      <c r="J8631" s="749" t="n">
        <v>62.28</v>
      </c>
    </row>
    <row collapsed="false" customFormat="false" customHeight="true" hidden="true" ht="12.75" outlineLevel="0" r="8632">
      <c r="A8632" s="749" t="s">
        <v>23347</v>
      </c>
      <c r="B8632" s="749" t="str">
        <f aca="false">C8632&amp;D8632&amp;E8632&amp;F8632&amp;G8632&amp;H8632</f>
        <v>SUB-BASE DE BRITA CORRIDA,INCLUSIVE FORNECIMENTO DOS MATERIAIS,MEDIDA APOS A COMPACTACAO</v>
      </c>
      <c r="C8632" s="749" t="s">
        <v>23348</v>
      </c>
      <c r="D8632" s="749" t="s">
        <v>23349</v>
      </c>
      <c r="I8632" s="749" t="s">
        <v>2478</v>
      </c>
      <c r="J8632" s="749" t="n">
        <v>62.66</v>
      </c>
    </row>
    <row collapsed="false" customFormat="false" customHeight="true" hidden="true" ht="12.75" outlineLevel="0" r="8633">
      <c r="A8633" s="749" t="s">
        <v>23350</v>
      </c>
      <c r="B8633" s="749" t="str">
        <f aca="false">C8633&amp;D8633&amp;E8633&amp;F8633&amp;G8633&amp;H8633</f>
        <v>SUB-BASE DE BRITA CORRIDA,INCLUSIVE FORNECIMENTO DOS MATERIAIS,MEDIDA APOS A COMPACTACAO</v>
      </c>
      <c r="C8633" s="749" t="s">
        <v>23348</v>
      </c>
      <c r="D8633" s="749" t="s">
        <v>23349</v>
      </c>
      <c r="I8633" s="749" t="s">
        <v>2478</v>
      </c>
      <c r="J8633" s="749" t="n">
        <v>62.28</v>
      </c>
    </row>
    <row collapsed="false" customFormat="false" customHeight="true" hidden="true" ht="12.75" outlineLevel="0" r="8634">
      <c r="A8634" s="749" t="s">
        <v>23351</v>
      </c>
      <c r="B8634" s="749" t="str">
        <f aca="false">C8634&amp;D8634&amp;E8634&amp;F8634&amp;G8634&amp;H8634</f>
        <v>BASE DE MACADAME HIDRAULICO,DE ACORDO COM AS "INSTRUCOES PARA EXECUCAO",DO DER-RJ.O CUSTO INDENIZA AS OPERACOES DE EXECUCAO,INCLUSIVE FORNECIMENTO DOS MATERIAIS EMPREGADOS(BRITA,PO-DE-PEDRA E AGUA) E SE APLICA AO VOLUME EXECUTADO,MEDIDO APOS COMPACTACAO</v>
      </c>
      <c r="C8634" s="749" t="s">
        <v>23352</v>
      </c>
      <c r="D8634" s="749" t="s">
        <v>23353</v>
      </c>
      <c r="E8634" s="749" t="s">
        <v>23354</v>
      </c>
      <c r="F8634" s="749" t="s">
        <v>23355</v>
      </c>
      <c r="G8634" s="749" t="s">
        <v>23356</v>
      </c>
      <c r="I8634" s="749" t="s">
        <v>2478</v>
      </c>
      <c r="J8634" s="749" t="n">
        <v>142.77</v>
      </c>
    </row>
    <row collapsed="false" customFormat="false" customHeight="true" hidden="true" ht="12.75" outlineLevel="0" r="8635">
      <c r="A8635" s="749" t="s">
        <v>23357</v>
      </c>
      <c r="B8635" s="749" t="str">
        <f aca="false">C8635&amp;D8635&amp;E8635&amp;F8635&amp;G8635&amp;H8635</f>
        <v>BASE DE MACADAME HIDRAULICO,DE ACORDO COM AS "INSTRUCOES PARA EXECUCAO",DO DER-RJ.O CUSTO INDENIZA AS OPERACOES DE EXECUCAO,INCLUSIVE FORNECIMENTO DOS MATERIAIS EMPREGADOS(BRITA,PO-DE-PEDRA E AGUA) E SE APLICA AO VOLUME EXECUTADO,MEDIDO APOS COMPACTACAO</v>
      </c>
      <c r="C8635" s="749" t="s">
        <v>23352</v>
      </c>
      <c r="D8635" s="749" t="s">
        <v>23353</v>
      </c>
      <c r="E8635" s="749" t="s">
        <v>23354</v>
      </c>
      <c r="F8635" s="749" t="s">
        <v>23355</v>
      </c>
      <c r="G8635" s="749" t="s">
        <v>23356</v>
      </c>
      <c r="I8635" s="749" t="s">
        <v>2478</v>
      </c>
      <c r="J8635" s="749" t="n">
        <v>140.56</v>
      </c>
    </row>
    <row collapsed="false" customFormat="false" customHeight="true" hidden="true" ht="12.75" outlineLevel="0" r="8636">
      <c r="A8636" s="749" t="s">
        <v>23358</v>
      </c>
      <c r="B8636" s="749" t="str">
        <f aca="false">C8636&amp;D8636&amp;E8636&amp;F8636&amp;G8636&amp;H8636</f>
        <v>BASE OU SUB-BASE ESTABILIZADA GRANULOMETRICAMENTE,COM MISTURA DE 2 OU MAIS MATERIAIS,DE ACORDO COM AS "INSTRUCOES PARA EXECUCAO",DO DER-RJ,EXCLUSIVE ESCAVACAO E TRANSPORTE DOS MATERIAIS,INCLUSIVE O TRANSPORTE DA AGUA</v>
      </c>
      <c r="C8636" s="749" t="s">
        <v>23359</v>
      </c>
      <c r="D8636" s="749" t="s">
        <v>23360</v>
      </c>
      <c r="E8636" s="749" t="s">
        <v>23361</v>
      </c>
      <c r="F8636" s="749" t="s">
        <v>23362</v>
      </c>
      <c r="I8636" s="749" t="s">
        <v>2478</v>
      </c>
      <c r="J8636" s="749" t="n">
        <v>10.01</v>
      </c>
    </row>
    <row collapsed="false" customFormat="false" customHeight="true" hidden="true" ht="12.75" outlineLevel="0" r="8637">
      <c r="A8637" s="749" t="s">
        <v>23363</v>
      </c>
      <c r="B8637" s="749" t="str">
        <f aca="false">C8637&amp;D8637&amp;E8637&amp;F8637&amp;G8637&amp;H8637</f>
        <v>BASE OU SUB-BASE ESTABILIZADA GRANULOMETRICAMENTE,COM MISTURA DE 2 OU MAIS MATERIAIS,DE ACORDO COM AS "INSTRUCOES PARA EXECUCAO",DO DER-RJ,EXCLUSIVE ESCAVACAO E TRANSPORTE DOS MATERIAIS,INCLUSIVE O TRANSPORTE DA AGUA</v>
      </c>
      <c r="C8637" s="749" t="s">
        <v>23359</v>
      </c>
      <c r="D8637" s="749" t="s">
        <v>23360</v>
      </c>
      <c r="E8637" s="749" t="s">
        <v>23361</v>
      </c>
      <c r="F8637" s="749" t="s">
        <v>23362</v>
      </c>
      <c r="I8637" s="749" t="s">
        <v>2478</v>
      </c>
      <c r="J8637" s="749" t="n">
        <v>9.6</v>
      </c>
    </row>
    <row collapsed="false" customFormat="false" customHeight="true" hidden="true" ht="12.75" outlineLevel="0" r="8638">
      <c r="A8638" s="749" t="s">
        <v>23364</v>
      </c>
      <c r="B8638" s="749" t="str">
        <f aca="false">C8638&amp;D8638&amp;E8638&amp;F8638&amp;G8638&amp;H8638</f>
        <v>BASE OU SUB-BASE ESTABILIZADA SEM MISTURA DE MATERIAIS,DE ACORDO COM AS "INSTRUCOES PARA EXECUCAO",DO DER-RJ,EXCLUSIVE ESCAVACAO E TRANSPORTE DOS MATERIAIS,INCLUSIVE O TRANSPORTE DE AGUA</v>
      </c>
      <c r="C8638" s="749" t="s">
        <v>23365</v>
      </c>
      <c r="D8638" s="749" t="s">
        <v>23366</v>
      </c>
      <c r="E8638" s="749" t="s">
        <v>23367</v>
      </c>
      <c r="F8638" s="749" t="s">
        <v>23368</v>
      </c>
      <c r="I8638" s="749" t="s">
        <v>2478</v>
      </c>
      <c r="J8638" s="749" t="n">
        <v>8.61</v>
      </c>
    </row>
    <row collapsed="false" customFormat="false" customHeight="true" hidden="true" ht="12.75" outlineLevel="0" r="8639">
      <c r="A8639" s="749" t="s">
        <v>23369</v>
      </c>
      <c r="B8639" s="749" t="str">
        <f aca="false">C8639&amp;D8639&amp;E8639&amp;F8639&amp;G8639&amp;H8639</f>
        <v>BASE OU SUB-BASE ESTABILIZADA SEM MISTURA DE MATERIAIS,DE ACORDO COM AS "INSTRUCOES PARA EXECUCAO",DO DER-RJ,EXCLUSIVE ESCAVACAO E TRANSPORTE DOS MATERIAIS,INCLUSIVE O TRANSPORTE DE AGUA</v>
      </c>
      <c r="C8639" s="749" t="s">
        <v>23365</v>
      </c>
      <c r="D8639" s="749" t="s">
        <v>23366</v>
      </c>
      <c r="E8639" s="749" t="s">
        <v>23367</v>
      </c>
      <c r="F8639" s="749" t="s">
        <v>23368</v>
      </c>
      <c r="I8639" s="749" t="s">
        <v>2478</v>
      </c>
      <c r="J8639" s="749" t="n">
        <v>8.26</v>
      </c>
    </row>
    <row collapsed="false" customFormat="false" customHeight="true" hidden="true" ht="12.75" outlineLevel="0" r="8640">
      <c r="A8640" s="749" t="s">
        <v>23370</v>
      </c>
      <c r="B8640" s="749" t="str">
        <f aca="false">C8640&amp;D8640&amp;E8640&amp;F8640&amp;G8640&amp;H8640</f>
        <v>SUB-BASE ESTABILIZADA EM ARGILA,SEM MISTURA DOS MATERIAIS,COM ADITIVO(ESTABILIZADOR LIQUIDO DE SOLOS),EXCLUSIVE FORNECIMENTO DA ARGILA</v>
      </c>
      <c r="C8640" s="749" t="s">
        <v>23371</v>
      </c>
      <c r="D8640" s="749" t="s">
        <v>23372</v>
      </c>
      <c r="E8640" s="749" t="s">
        <v>23373</v>
      </c>
      <c r="I8640" s="749" t="s">
        <v>2478</v>
      </c>
      <c r="J8640" s="749" t="n">
        <v>67.96</v>
      </c>
    </row>
    <row collapsed="false" customFormat="false" customHeight="true" hidden="true" ht="12.75" outlineLevel="0" r="8641">
      <c r="A8641" s="749" t="s">
        <v>23374</v>
      </c>
      <c r="B8641" s="749" t="str">
        <f aca="false">C8641&amp;D8641&amp;E8641&amp;F8641&amp;G8641&amp;H8641</f>
        <v>SUB-BASE ESTABILIZADA EM ARGILA,SEM MISTURA DOS MATERIAIS,COM ADITIVO(ESTABILIZADOR LIQUIDO DE SOLOS),EXCLUSIVE FORNECIMENTO DA ARGILA</v>
      </c>
      <c r="C8641" s="749" t="s">
        <v>23371</v>
      </c>
      <c r="D8641" s="749" t="s">
        <v>23372</v>
      </c>
      <c r="E8641" s="749" t="s">
        <v>23373</v>
      </c>
      <c r="I8641" s="749" t="s">
        <v>2478</v>
      </c>
      <c r="J8641" s="749" t="n">
        <v>67.61</v>
      </c>
    </row>
    <row collapsed="false" customFormat="false" customHeight="true" hidden="true" ht="12.75" outlineLevel="0" r="8642">
      <c r="A8642" s="749" t="s">
        <v>23375</v>
      </c>
      <c r="B8642" s="749" t="str">
        <f aca="false">C8642&amp;D8642&amp;E8642&amp;F8642&amp;G8642&amp;H8642</f>
        <v>BASE DE AGREGADO SIDERURGICO(ESCORIA DE ACIARIA),INCLUSIVE FORNECIMENTO DOS MATERIAIS,MEDIDA APOS A COMPACTACAO</v>
      </c>
      <c r="C8642" s="749" t="s">
        <v>23376</v>
      </c>
      <c r="D8642" s="749" t="s">
        <v>23377</v>
      </c>
      <c r="I8642" s="749" t="s">
        <v>2478</v>
      </c>
      <c r="J8642" s="749" t="n">
        <v>74.37</v>
      </c>
    </row>
    <row collapsed="false" customFormat="false" customHeight="true" hidden="true" ht="12.75" outlineLevel="0" r="8643">
      <c r="A8643" s="749" t="s">
        <v>23378</v>
      </c>
      <c r="B8643" s="749" t="str">
        <f aca="false">C8643&amp;D8643&amp;E8643&amp;F8643&amp;G8643&amp;H8643</f>
        <v>BASE DE AGREGADO SIDERURGICO(ESCORIA DE ACIARIA),INCLUSIVE FORNECIMENTO DOS MATERIAIS,MEDIDA APOS A COMPACTACAO</v>
      </c>
      <c r="C8643" s="749" t="s">
        <v>23376</v>
      </c>
      <c r="D8643" s="749" t="s">
        <v>23377</v>
      </c>
      <c r="I8643" s="749" t="s">
        <v>2478</v>
      </c>
      <c r="J8643" s="749" t="n">
        <v>72.94</v>
      </c>
    </row>
    <row collapsed="false" customFormat="false" customHeight="true" hidden="true" ht="12.75" outlineLevel="0" r="8644">
      <c r="A8644" s="749" t="s">
        <v>23379</v>
      </c>
      <c r="B8644" s="749" t="str">
        <f aca="false">C8644&amp;D8644&amp;E8644&amp;F8644&amp;G8644&amp;H8644</f>
        <v>BASE OU SUB-BASE ESTABILIZADA DE AGREGADO SIDERURGICO(ESCORIA DE ACIARIA),MISTURA EM USINA,INCLUSIVE FORNECIMENTO DOS MATERIAIS,EXCLUSIVE TRANSPORTE DA MISTURA,MEDIDA APOS A COMPACTACAO</v>
      </c>
      <c r="C8644" s="749" t="s">
        <v>23380</v>
      </c>
      <c r="D8644" s="749" t="s">
        <v>23381</v>
      </c>
      <c r="E8644" s="749" t="s">
        <v>23382</v>
      </c>
      <c r="F8644" s="749" t="s">
        <v>23383</v>
      </c>
      <c r="I8644" s="749" t="s">
        <v>2478</v>
      </c>
      <c r="J8644" s="749" t="n">
        <v>83.05</v>
      </c>
    </row>
    <row collapsed="false" customFormat="false" customHeight="true" hidden="true" ht="12.75" outlineLevel="0" r="8645">
      <c r="A8645" s="749" t="s">
        <v>23384</v>
      </c>
      <c r="B8645" s="749" t="str">
        <f aca="false">C8645&amp;D8645&amp;E8645&amp;F8645&amp;G8645&amp;H8645</f>
        <v>BASE OU SUB-BASE ESTABILIZADA DE AGREGADO SIDERURGICO(ESCORIA DE ACIARIA),MISTURA EM USINA,INCLUSIVE FORNECIMENTO DOS MATERIAIS,EXCLUSIVE TRANSPORTE DA MISTURA,MEDIDA APOS A COMPACTACAO</v>
      </c>
      <c r="C8645" s="749" t="s">
        <v>23380</v>
      </c>
      <c r="D8645" s="749" t="s">
        <v>23381</v>
      </c>
      <c r="E8645" s="749" t="s">
        <v>23382</v>
      </c>
      <c r="F8645" s="749" t="s">
        <v>23383</v>
      </c>
      <c r="I8645" s="749" t="s">
        <v>2478</v>
      </c>
      <c r="J8645" s="749" t="n">
        <v>81.33</v>
      </c>
    </row>
    <row collapsed="false" customFormat="false" customHeight="true" hidden="true" ht="12.75" outlineLevel="0" r="8646">
      <c r="A8646" s="749" t="s">
        <v>23385</v>
      </c>
      <c r="B8646" s="749" t="str">
        <f aca="false">C8646&amp;D8646&amp;E8646&amp;F8646&amp;G8646&amp;H8646</f>
        <v>BASE DE AGREGADOS RECICLADOS DE RESIDUOS DE CONSTRUCAO CIVIL,INCLUSIVE FORNECIMENTO DOS MATERIAIS,MEDIDA APOS A COMPACTACAO</v>
      </c>
      <c r="C8646" s="749" t="s">
        <v>23386</v>
      </c>
      <c r="D8646" s="749" t="s">
        <v>23387</v>
      </c>
      <c r="E8646" s="749" t="s">
        <v>14337</v>
      </c>
      <c r="I8646" s="749" t="s">
        <v>2478</v>
      </c>
      <c r="J8646" s="749" t="n">
        <v>42.76</v>
      </c>
    </row>
    <row collapsed="false" customFormat="false" customHeight="true" hidden="true" ht="12.75" outlineLevel="0" r="8647">
      <c r="A8647" s="749" t="s">
        <v>23388</v>
      </c>
      <c r="B8647" s="749" t="str">
        <f aca="false">C8647&amp;D8647&amp;E8647&amp;F8647&amp;G8647&amp;H8647</f>
        <v>BASE DE AGREGADOS RECICLADOS DE RESIDUOS DE CONSTRUCAO CIVIL,INCLUSIVE FORNECIMENTO DOS MATERIAIS,MEDIDA APOS A COMPACTACAO</v>
      </c>
      <c r="C8647" s="749" t="s">
        <v>23386</v>
      </c>
      <c r="D8647" s="749" t="s">
        <v>23387</v>
      </c>
      <c r="E8647" s="749" t="s">
        <v>14337</v>
      </c>
      <c r="I8647" s="749" t="s">
        <v>2478</v>
      </c>
      <c r="J8647" s="749" t="n">
        <v>42.39</v>
      </c>
    </row>
    <row collapsed="false" customFormat="false" customHeight="true" hidden="true" ht="25.5" outlineLevel="0" r="8648">
      <c r="A8648" s="749" t="s">
        <v>23389</v>
      </c>
      <c r="B8648" s="758" t="str">
        <f aca="false">C8648&amp;D8648&amp;E8648&amp;F8648&amp;G8648&amp;H8648</f>
        <v>SUB-BASE E REFORCO DE AGREGADOS RECICLADOS,DE RESIDUOS DA CONSTRUCAO CIVIL,INCLUSIVE FORNECIMENTO DOS MATERIAIS,MEDIDO APOS A COMPACTACAO</v>
      </c>
      <c r="C8648" s="749" t="s">
        <v>23390</v>
      </c>
      <c r="D8648" s="749" t="s">
        <v>23391</v>
      </c>
      <c r="E8648" s="749" t="s">
        <v>23392</v>
      </c>
      <c r="I8648" s="749" t="s">
        <v>2478</v>
      </c>
      <c r="J8648" s="749" t="n">
        <v>34.52</v>
      </c>
    </row>
    <row collapsed="false" customFormat="false" customHeight="true" hidden="true" ht="25.5" outlineLevel="0" r="8649">
      <c r="A8649" s="749" t="s">
        <v>23393</v>
      </c>
      <c r="B8649" s="758" t="str">
        <f aca="false">C8649&amp;D8649&amp;E8649&amp;F8649&amp;G8649&amp;H8649</f>
        <v>SUB-BASE E REFORCO DE AGREGADOS RECICLADOS,DE RESIDUOS DA CONSTRUCAO CIVIL,INCLUSIVE FORNECIMENTO DOS MATERIAIS,MEDIDO APOS A COMPACTACAO</v>
      </c>
      <c r="C8649" s="749" t="s">
        <v>23390</v>
      </c>
      <c r="D8649" s="749" t="s">
        <v>23391</v>
      </c>
      <c r="E8649" s="749" t="s">
        <v>23392</v>
      </c>
      <c r="I8649" s="749" t="s">
        <v>2478</v>
      </c>
      <c r="J8649" s="749" t="n">
        <v>34.15</v>
      </c>
    </row>
    <row collapsed="false" customFormat="false" customHeight="true" hidden="true" ht="12.75" outlineLevel="0" r="8650">
      <c r="A8650" s="749" t="s">
        <v>23394</v>
      </c>
      <c r="B8650" s="749" t="str">
        <f aca="false">C8650&amp;D8650&amp;E8650&amp;F8650&amp;G8650&amp;H8650</f>
        <v>BASE DE SOLO-CIMENTO EXECUTADO "IN LOCO".O CUSTO INDENIZA AS OPERACOES DE EXECUCAO NA PISTA,INCLUSIVE TRANSPORTE DA AGUA E SE APLICA AO VOLUME DE SOLO-CIMENTO EXECUTADO,MEDIDO APOS A COMPACTACAO,EXCLUSIVE ESCAVACAO,CIMENTO E TRANSPORTE DOSMATERIAIS</v>
      </c>
      <c r="C8650" s="749" t="s">
        <v>23395</v>
      </c>
      <c r="D8650" s="749" t="s">
        <v>23396</v>
      </c>
      <c r="E8650" s="749" t="s">
        <v>23397</v>
      </c>
      <c r="F8650" s="749" t="s">
        <v>23398</v>
      </c>
      <c r="G8650" s="749" t="s">
        <v>23399</v>
      </c>
      <c r="I8650" s="749" t="s">
        <v>2478</v>
      </c>
      <c r="J8650" s="749" t="n">
        <v>7.8</v>
      </c>
    </row>
    <row collapsed="false" customFormat="false" customHeight="true" hidden="true" ht="12.75" outlineLevel="0" r="8651">
      <c r="A8651" s="749" t="s">
        <v>23400</v>
      </c>
      <c r="B8651" s="749" t="str">
        <f aca="false">C8651&amp;D8651&amp;E8651&amp;F8651&amp;G8651&amp;H8651</f>
        <v>BASE DE SOLO-CIMENTO EXECUTADO "IN LOCO".O CUSTO INDENIZA AS OPERACOES DE EXECUCAO NA PISTA,INCLUSIVE TRANSPORTE DA AGUA E SE APLICA AO VOLUME DE SOLO-CIMENTO EXECUTADO,MEDIDO APOS A COMPACTACAO,EXCLUSIVE ESCAVACAO,CIMENTO E TRANSPORTE DOSMATERIAIS</v>
      </c>
      <c r="C8651" s="749" t="s">
        <v>23395</v>
      </c>
      <c r="D8651" s="749" t="s">
        <v>23396</v>
      </c>
      <c r="E8651" s="749" t="s">
        <v>23397</v>
      </c>
      <c r="F8651" s="749" t="s">
        <v>23398</v>
      </c>
      <c r="G8651" s="749" t="s">
        <v>23399</v>
      </c>
      <c r="I8651" s="749" t="s">
        <v>2478</v>
      </c>
      <c r="J8651" s="749" t="n">
        <v>7.37</v>
      </c>
    </row>
    <row collapsed="false" customFormat="false" customHeight="true" hidden="true" ht="12.75" outlineLevel="0" r="8652">
      <c r="A8652" s="749" t="s">
        <v>23401</v>
      </c>
      <c r="B8652" s="749" t="str">
        <f aca="false">C8652&amp;D8652&amp;E8652&amp;F8652&amp;G8652&amp;H8652</f>
        <v>BASE DE SOLO-CIMENTO,COM OS MATERIAIS MISTURADOS NA USINA.OCUSTO INDENIZA AS OPERACOES DE EXECUCAO NA USINA E NA PISTA,EXCLUSIVE O TRANSPORTE DO MATERIAL DA USINA PARA A PISTA</v>
      </c>
      <c r="C8652" s="749" t="s">
        <v>23402</v>
      </c>
      <c r="D8652" s="749" t="s">
        <v>23403</v>
      </c>
      <c r="E8652" s="749" t="s">
        <v>23404</v>
      </c>
      <c r="I8652" s="749" t="s">
        <v>2478</v>
      </c>
      <c r="J8652" s="749" t="n">
        <v>9.47</v>
      </c>
    </row>
    <row collapsed="false" customFormat="false" customHeight="true" hidden="true" ht="12.75" outlineLevel="0" r="8653">
      <c r="A8653" s="749" t="s">
        <v>23405</v>
      </c>
      <c r="B8653" s="749" t="str">
        <f aca="false">C8653&amp;D8653&amp;E8653&amp;F8653&amp;G8653&amp;H8653</f>
        <v>BASE DE SOLO-CIMENTO,COM OS MATERIAIS MISTURADOS NA USINA.OCUSTO INDENIZA AS OPERACOES DE EXECUCAO NA USINA E NA PISTA,EXCLUSIVE O TRANSPORTE DO MATERIAL DA USINA PARA A PISTA</v>
      </c>
      <c r="C8653" s="749" t="s">
        <v>23402</v>
      </c>
      <c r="D8653" s="749" t="s">
        <v>23403</v>
      </c>
      <c r="E8653" s="749" t="s">
        <v>23404</v>
      </c>
      <c r="I8653" s="749" t="s">
        <v>2478</v>
      </c>
      <c r="J8653" s="749" t="n">
        <v>9.03</v>
      </c>
    </row>
    <row collapsed="false" customFormat="false" customHeight="true" hidden="true" ht="12.75" outlineLevel="0" r="8654">
      <c r="A8654" s="749" t="s">
        <v>23406</v>
      </c>
      <c r="B8654" s="749" t="str">
        <f aca="false">C8654&amp;D8654&amp;E8654&amp;F8654&amp;G8654&amp;H8654</f>
        <v>BASE DE SOLO ESTABILIZADO(SOLO+BRITA),COM OS MATERIAIS MISTURADOS NA USINA.O CUSTO INDENIZA A EXECUCAO NA USINA E NA PISTA,E SE APLICA AO VOLUME MEDIDO APOS A COMPACTACAO,INCLUSIVE TRANSPORTE DE AGUA, EXCLUSIVE ESCAVACAO, CARGA E TRANSPORTE DOS SOLOS UTILIZADOS E BRITA</v>
      </c>
      <c r="C8654" s="749" t="s">
        <v>23407</v>
      </c>
      <c r="D8654" s="749" t="s">
        <v>23408</v>
      </c>
      <c r="E8654" s="749" t="s">
        <v>23409</v>
      </c>
      <c r="F8654" s="749" t="s">
        <v>23410</v>
      </c>
      <c r="G8654" s="749" t="s">
        <v>23411</v>
      </c>
      <c r="I8654" s="749" t="s">
        <v>2478</v>
      </c>
      <c r="J8654" s="749" t="n">
        <v>13.03</v>
      </c>
    </row>
    <row collapsed="false" customFormat="false" customHeight="true" hidden="true" ht="12.75" outlineLevel="0" r="8655">
      <c r="A8655" s="749" t="s">
        <v>23412</v>
      </c>
      <c r="B8655" s="749" t="str">
        <f aca="false">C8655&amp;D8655&amp;E8655&amp;F8655&amp;G8655&amp;H8655</f>
        <v>BASE DE SOLO ESTABILIZADO(SOLO+BRITA),COM OS MATERIAIS MISTURADOS NA USINA.O CUSTO INDENIZA A EXECUCAO NA USINA E NA PISTA,E SE APLICA AO VOLUME MEDIDO APOS A COMPACTACAO,INCLUSIVE TRANSPORTE DE AGUA, EXCLUSIVE ESCAVACAO, CARGA E TRANSPORTE DOS SOLOS UTILIZADOS E BRITA</v>
      </c>
      <c r="C8655" s="749" t="s">
        <v>23407</v>
      </c>
      <c r="D8655" s="749" t="s">
        <v>23408</v>
      </c>
      <c r="E8655" s="749" t="s">
        <v>23409</v>
      </c>
      <c r="F8655" s="749" t="s">
        <v>23410</v>
      </c>
      <c r="G8655" s="749" t="s">
        <v>23411</v>
      </c>
      <c r="I8655" s="749" t="s">
        <v>2478</v>
      </c>
      <c r="J8655" s="749" t="n">
        <v>12.47</v>
      </c>
    </row>
    <row collapsed="false" customFormat="false" customHeight="true" hidden="true" ht="12.75" outlineLevel="0" r="8656">
      <c r="A8656" s="749" t="s">
        <v>23413</v>
      </c>
      <c r="B8656" s="749" t="str">
        <f aca="false">C8656&amp;D8656&amp;E8656&amp;F8656&amp;G8656&amp;H8656</f>
        <v>BASE OU SUB-BASE DE SOLO-CAL,COM MISTURA EM USINA,EXCLUSIVEESCAVACAO,TRANSPORTE DO SOLO E TRANSPORTE DA MISTURA,MAS INCLUINDO O FORNECIMENTO DA CAL,MEDIDO APOS A COMPACTACAO</v>
      </c>
      <c r="C8656" s="749" t="s">
        <v>23414</v>
      </c>
      <c r="D8656" s="749" t="s">
        <v>23415</v>
      </c>
      <c r="E8656" s="749" t="s">
        <v>23416</v>
      </c>
      <c r="I8656" s="749" t="s">
        <v>2478</v>
      </c>
      <c r="J8656" s="749" t="n">
        <v>327.27</v>
      </c>
    </row>
    <row collapsed="false" customFormat="false" customHeight="true" hidden="true" ht="12.75" outlineLevel="0" r="8657">
      <c r="A8657" s="749" t="s">
        <v>23417</v>
      </c>
      <c r="B8657" s="749" t="str">
        <f aca="false">C8657&amp;D8657&amp;E8657&amp;F8657&amp;G8657&amp;H8657</f>
        <v>BASE OU SUB-BASE DE SOLO-CAL,COM MISTURA EM USINA,EXCLUSIVEESCAVACAO,TRANSPORTE DO SOLO E TRANSPORTE DA MISTURA,MAS INCLUINDO O FORNECIMENTO DA CAL,MEDIDO APOS A COMPACTACAO</v>
      </c>
      <c r="C8657" s="749" t="s">
        <v>23414</v>
      </c>
      <c r="D8657" s="749" t="s">
        <v>23415</v>
      </c>
      <c r="E8657" s="749" t="s">
        <v>23416</v>
      </c>
      <c r="I8657" s="749" t="s">
        <v>2478</v>
      </c>
      <c r="J8657" s="749" t="n">
        <v>326.82</v>
      </c>
    </row>
    <row collapsed="false" customFormat="false" customHeight="true" hidden="true" ht="12.75" outlineLevel="0" r="8658">
      <c r="A8658" s="749" t="s">
        <v>23418</v>
      </c>
      <c r="B8658" s="749" t="str">
        <f aca="false">C8658&amp;D8658&amp;E8658&amp;F8658&amp;G8658&amp;H8658</f>
        <v>BASE DE MACADAME CIMENTADO DE MISTURA PREVIA(CONCRETO MAGRO),TRACO 1:15,DE ACORDO COM AS "INSTRUCOES PARA EXECUCAO",DO DER-RJ,INCLUSIVE TRANSPORTE PARA PISTA</v>
      </c>
      <c r="C8658" s="749" t="s">
        <v>23419</v>
      </c>
      <c r="D8658" s="749" t="s">
        <v>23420</v>
      </c>
      <c r="E8658" s="749" t="s">
        <v>23421</v>
      </c>
      <c r="I8658" s="749" t="s">
        <v>2478</v>
      </c>
      <c r="J8658" s="749" t="n">
        <v>441.68</v>
      </c>
    </row>
    <row collapsed="false" customFormat="false" customHeight="true" hidden="true" ht="12.75" outlineLevel="0" r="8659">
      <c r="A8659" s="749" t="s">
        <v>23422</v>
      </c>
      <c r="B8659" s="749" t="str">
        <f aca="false">C8659&amp;D8659&amp;E8659&amp;F8659&amp;G8659&amp;H8659</f>
        <v>BASE DE MACADAME CIMENTADO DE MISTURA PREVIA(CONCRETO MAGRO),TRACO 1:15,DE ACORDO COM AS "INSTRUCOES PARA EXECUCAO",DO DER-RJ,INCLUSIVE TRANSPORTE PARA PISTA</v>
      </c>
      <c r="C8659" s="749" t="s">
        <v>23419</v>
      </c>
      <c r="D8659" s="749" t="s">
        <v>23420</v>
      </c>
      <c r="E8659" s="749" t="s">
        <v>23421</v>
      </c>
      <c r="I8659" s="749" t="s">
        <v>2478</v>
      </c>
      <c r="J8659" s="749" t="n">
        <v>417.77</v>
      </c>
    </row>
    <row collapsed="false" customFormat="false" customHeight="true" hidden="true" ht="12.75" outlineLevel="0" r="8660">
      <c r="A8660" s="749" t="s">
        <v>23423</v>
      </c>
      <c r="B8660" s="749" t="str">
        <f aca="false">C8660&amp;D8660&amp;E8660&amp;F8660&amp;G8660&amp;H8660</f>
        <v>BASE DE MACADAME CIMENTADO DE MISTURA PREVIA(CONCRETO MAGRO),TRACO 1:19,DE ACORDO COM AS "INSTRUCOES PARA EXECUCAO",DO DER-RJ,INCLUSIVE TRANSPORTE PARA PISTA</v>
      </c>
      <c r="C8660" s="749" t="s">
        <v>23419</v>
      </c>
      <c r="D8660" s="749" t="s">
        <v>23424</v>
      </c>
      <c r="E8660" s="749" t="s">
        <v>23421</v>
      </c>
      <c r="I8660" s="749" t="s">
        <v>2478</v>
      </c>
      <c r="J8660" s="749" t="n">
        <v>426.91</v>
      </c>
    </row>
    <row collapsed="false" customFormat="false" customHeight="true" hidden="true" ht="12.75" outlineLevel="0" r="8661">
      <c r="A8661" s="749" t="s">
        <v>23425</v>
      </c>
      <c r="B8661" s="749" t="str">
        <f aca="false">C8661&amp;D8661&amp;E8661&amp;F8661&amp;G8661&amp;H8661</f>
        <v>BASE DE MACADAME CIMENTADO DE MISTURA PREVIA(CONCRETO MAGRO),TRACO 1:19,DE ACORDO COM AS "INSTRUCOES PARA EXECUCAO",DO DER-RJ,INCLUSIVE TRANSPORTE PARA PISTA</v>
      </c>
      <c r="C8661" s="749" t="s">
        <v>23419</v>
      </c>
      <c r="D8661" s="749" t="s">
        <v>23424</v>
      </c>
      <c r="E8661" s="749" t="s">
        <v>23421</v>
      </c>
      <c r="I8661" s="749" t="s">
        <v>2478</v>
      </c>
      <c r="J8661" s="749" t="n">
        <v>403.06</v>
      </c>
    </row>
    <row collapsed="false" customFormat="false" customHeight="true" hidden="true" ht="12.75" outlineLevel="0" r="8662">
      <c r="A8662" s="749" t="s">
        <v>23426</v>
      </c>
      <c r="B8662" s="749" t="str">
        <f aca="false">C8662&amp;D8662&amp;E8662&amp;F8662&amp;G8662&amp;H8662</f>
        <v>BASE DE MACADAME CIMENTADO DE MISTURA PREVIA(CONCRETO MAGRO),TRACO 1:24,DE ACORDO COM AS "INSTRUCOES PARA EXECUCAO",DO DER-RJ,INCLUSIVE TRANSPORTE PARA PISTA</v>
      </c>
      <c r="C8662" s="749" t="s">
        <v>23419</v>
      </c>
      <c r="D8662" s="749" t="s">
        <v>23427</v>
      </c>
      <c r="E8662" s="749" t="s">
        <v>23421</v>
      </c>
      <c r="I8662" s="749" t="s">
        <v>2478</v>
      </c>
      <c r="J8662" s="749" t="n">
        <v>416.45</v>
      </c>
    </row>
    <row collapsed="false" customFormat="false" customHeight="true" hidden="true" ht="12.75" outlineLevel="0" r="8663">
      <c r="A8663" s="749" t="s">
        <v>23428</v>
      </c>
      <c r="B8663" s="749" t="str">
        <f aca="false">C8663&amp;D8663&amp;E8663&amp;F8663&amp;G8663&amp;H8663</f>
        <v>BASE DE MACADAME CIMENTADO DE MISTURA PREVIA(CONCRETO MAGRO),TRACO 1:24,DE ACORDO COM AS "INSTRUCOES PARA EXECUCAO",DO DER-RJ,INCLUSIVE TRANSPORTE PARA PISTA</v>
      </c>
      <c r="C8663" s="749" t="s">
        <v>23419</v>
      </c>
      <c r="D8663" s="749" t="s">
        <v>23427</v>
      </c>
      <c r="E8663" s="749" t="s">
        <v>23421</v>
      </c>
      <c r="I8663" s="749" t="s">
        <v>2478</v>
      </c>
      <c r="J8663" s="749" t="n">
        <v>392.69</v>
      </c>
    </row>
    <row collapsed="false" customFormat="false" customHeight="true" hidden="true" ht="38.25" outlineLevel="0" r="8664">
      <c r="A8664" s="749" t="s">
        <v>23429</v>
      </c>
      <c r="B8664" s="758" t="str">
        <f aca="false">C8664&amp;D8664&amp;E8664&amp;F8664&amp;G8664&amp;H8664</f>
        <v>ARRANCAMENTO E REASSENTAMENTO DE PARALELEPIPEDOS COM LIMPEZA DE BETUME ADERENTE SOBRE COLCHAO DE AREIA,INCLUSIVE FORNECIMENTO DA AREIA E REJUNTAMENTO COM BETUME E CASCALHINHO,EXCLUSIVE FORNECIMENTO DOS PARALELEPIPEDOS</v>
      </c>
      <c r="C8664" s="749" t="s">
        <v>23430</v>
      </c>
      <c r="D8664" s="749" t="s">
        <v>23431</v>
      </c>
      <c r="E8664" s="749" t="s">
        <v>23432</v>
      </c>
      <c r="F8664" s="749" t="s">
        <v>23433</v>
      </c>
      <c r="I8664" s="749" t="s">
        <v>52</v>
      </c>
      <c r="J8664" s="749" t="n">
        <v>70.08</v>
      </c>
    </row>
    <row collapsed="false" customFormat="false" customHeight="true" hidden="true" ht="38.25" outlineLevel="0" r="8665">
      <c r="A8665" s="749" t="s">
        <v>23434</v>
      </c>
      <c r="B8665" s="758" t="str">
        <f aca="false">C8665&amp;D8665&amp;E8665&amp;F8665&amp;G8665&amp;H8665</f>
        <v>ARRANCAMENTO E REASSENTAMENTO DE PARALELEPIPEDOS COM LIMPEZA DE BETUME ADERENTE SOBRE COLCHAO DE AREIA,INCLUSIVE FORNECIMENTO DA AREIA E REJUNTAMENTO COM BETUME E CASCALHINHO,EXCLUSIVE FORNECIMENTO DOS PARALELEPIPEDOS</v>
      </c>
      <c r="C8665" s="749" t="s">
        <v>23430</v>
      </c>
      <c r="D8665" s="749" t="s">
        <v>23431</v>
      </c>
      <c r="E8665" s="749" t="s">
        <v>23432</v>
      </c>
      <c r="F8665" s="749" t="s">
        <v>23433</v>
      </c>
      <c r="I8665" s="749" t="s">
        <v>52</v>
      </c>
      <c r="J8665" s="749" t="n">
        <v>63.82</v>
      </c>
    </row>
    <row collapsed="false" customFormat="false" customHeight="true" hidden="true" ht="38.25" outlineLevel="0" r="8666">
      <c r="A8666" s="749" t="s">
        <v>23435</v>
      </c>
      <c r="B8666" s="758" t="str">
        <f aca="false">C8666&amp;D8666&amp;E8666&amp;F8666&amp;G8666&amp;H8666</f>
        <v>ARRANCAMENTO E REASSENTAMENTO DE PARALELEPIPEDOS COM LIMPEZA DO BETUME ADERENTE SOBRE COLCHAO DE PO-DE-PEDRA,INCLUSIVE FORNECIMENTO DO PO-DE-PEDRA E REJUNTAMENTO COM BETUME E CASCALHINHO,EXCLUSIVE FORNECIMENTO DOS PARALELEPIPEDOS</v>
      </c>
      <c r="C8666" s="749" t="s">
        <v>23430</v>
      </c>
      <c r="D8666" s="749" t="s">
        <v>23436</v>
      </c>
      <c r="E8666" s="749" t="s">
        <v>23437</v>
      </c>
      <c r="F8666" s="749" t="s">
        <v>23438</v>
      </c>
      <c r="I8666" s="749" t="s">
        <v>52</v>
      </c>
      <c r="J8666" s="749" t="n">
        <v>68.95</v>
      </c>
    </row>
    <row collapsed="false" customFormat="false" customHeight="true" hidden="true" ht="38.25" outlineLevel="0" r="8667">
      <c r="A8667" s="749" t="s">
        <v>23439</v>
      </c>
      <c r="B8667" s="758" t="str">
        <f aca="false">C8667&amp;D8667&amp;E8667&amp;F8667&amp;G8667&amp;H8667</f>
        <v>ARRANCAMENTO E REASSENTAMENTO DE PARALELEPIPEDOS COM LIMPEZA DO BETUME ADERENTE SOBRE COLCHAO DE PO-DE-PEDRA,INCLUSIVE FORNECIMENTO DO PO-DE-PEDRA E REJUNTAMENTO COM BETUME E CASCALHINHO,EXCLUSIVE FORNECIMENTO DOS PARALELEPIPEDOS</v>
      </c>
      <c r="C8667" s="749" t="s">
        <v>23430</v>
      </c>
      <c r="D8667" s="749" t="s">
        <v>23436</v>
      </c>
      <c r="E8667" s="749" t="s">
        <v>23437</v>
      </c>
      <c r="F8667" s="749" t="s">
        <v>23438</v>
      </c>
      <c r="I8667" s="749" t="s">
        <v>52</v>
      </c>
      <c r="J8667" s="749" t="n">
        <v>62.68</v>
      </c>
    </row>
    <row collapsed="false" customFormat="false" customHeight="true" hidden="true" ht="12.75" outlineLevel="0" r="8668">
      <c r="A8668" s="749" t="s">
        <v>23440</v>
      </c>
      <c r="B8668" s="749" t="str">
        <f aca="false">C8668&amp;D8668&amp;E8668&amp;F8668&amp;G8668&amp;H8668</f>
        <v>ASSENTAMENTO DE PARALELEPIPEDOS COM REAPROVEITAMENTO DOS PARALELEPIPEDOS E FORNECIMENTO DE PO-DE-PEDRA,E REJUNTAMENTO COM BETUME E CASCALHINHO</v>
      </c>
      <c r="C8668" s="749" t="s">
        <v>23441</v>
      </c>
      <c r="D8668" s="749" t="s">
        <v>23442</v>
      </c>
      <c r="E8668" s="749" t="s">
        <v>23443</v>
      </c>
      <c r="I8668" s="749" t="s">
        <v>52</v>
      </c>
      <c r="J8668" s="749" t="n">
        <v>49.58</v>
      </c>
    </row>
    <row collapsed="false" customFormat="false" customHeight="true" hidden="true" ht="12.75" outlineLevel="0" r="8669">
      <c r="A8669" s="749" t="s">
        <v>23444</v>
      </c>
      <c r="B8669" s="749" t="str">
        <f aca="false">C8669&amp;D8669&amp;E8669&amp;F8669&amp;G8669&amp;H8669</f>
        <v>ASSENTAMENTO DE PARALELEPIPEDOS COM REAPROVEITAMENTO DOS PARALELEPIPEDOS E FORNECIMENTO DE PO-DE-PEDRA,E REJUNTAMENTO COM BETUME E CASCALHINHO</v>
      </c>
      <c r="C8669" s="749" t="s">
        <v>23441</v>
      </c>
      <c r="D8669" s="749" t="s">
        <v>23442</v>
      </c>
      <c r="E8669" s="749" t="s">
        <v>23443</v>
      </c>
      <c r="I8669" s="749" t="s">
        <v>52</v>
      </c>
      <c r="J8669" s="749" t="n">
        <v>45.89</v>
      </c>
    </row>
    <row collapsed="false" customFormat="false" customHeight="true" hidden="true" ht="12.75" outlineLevel="0" r="8670">
      <c r="A8670" s="749" t="s">
        <v>23445</v>
      </c>
      <c r="B8670" s="749" t="str">
        <f aca="false">C8670&amp;D8670&amp;E8670&amp;F8670&amp;G8670&amp;H8670</f>
        <v>ASSENTAMENTO DE PARALELEPIPEDOS COM REAPROVEITAMENTO DOS PARALELEPIPEDOS E FORNECIMENTO DE AREIA,E REJUNTAMENTO COM BETUME E CASCALHINHO</v>
      </c>
      <c r="C8670" s="749" t="s">
        <v>23441</v>
      </c>
      <c r="D8670" s="749" t="s">
        <v>23446</v>
      </c>
      <c r="E8670" s="749" t="s">
        <v>23447</v>
      </c>
      <c r="I8670" s="749" t="s">
        <v>52</v>
      </c>
      <c r="J8670" s="749" t="n">
        <v>50.71</v>
      </c>
    </row>
    <row collapsed="false" customFormat="false" customHeight="true" hidden="true" ht="12.75" outlineLevel="0" r="8671">
      <c r="A8671" s="749" t="s">
        <v>23448</v>
      </c>
      <c r="B8671" s="749" t="str">
        <f aca="false">C8671&amp;D8671&amp;E8671&amp;F8671&amp;G8671&amp;H8671</f>
        <v>ASSENTAMENTO DE PARALELEPIPEDOS COM REAPROVEITAMENTO DOS PARALELEPIPEDOS E FORNECIMENTO DE AREIA,E REJUNTAMENTO COM BETUME E CASCALHINHO</v>
      </c>
      <c r="C8671" s="749" t="s">
        <v>23441</v>
      </c>
      <c r="D8671" s="749" t="s">
        <v>23446</v>
      </c>
      <c r="E8671" s="749" t="s">
        <v>23447</v>
      </c>
      <c r="I8671" s="749" t="s">
        <v>52</v>
      </c>
      <c r="J8671" s="749" t="n">
        <v>47.02</v>
      </c>
    </row>
    <row collapsed="false" customFormat="false" customHeight="true" hidden="true" ht="12.75" outlineLevel="0" r="8672">
      <c r="A8672" s="749" t="s">
        <v>23449</v>
      </c>
      <c r="B8672" s="749" t="str">
        <f aca="false">C8672&amp;D8672&amp;E8672&amp;F8672&amp;G8672&amp;H8672</f>
        <v>REJUNTAMENTO DE PAVIMENTACAO DE PARALELEPIPEDOS COM AREIA,INCLUSIVE FORNECIMENTO DO MATERIAL</v>
      </c>
      <c r="C8672" s="749" t="s">
        <v>23450</v>
      </c>
      <c r="D8672" s="749" t="s">
        <v>23451</v>
      </c>
      <c r="I8672" s="749" t="s">
        <v>52</v>
      </c>
      <c r="J8672" s="749" t="n">
        <v>8</v>
      </c>
    </row>
    <row collapsed="false" customFormat="false" customHeight="true" hidden="true" ht="12.75" outlineLevel="0" r="8673">
      <c r="A8673" s="749" t="s">
        <v>23452</v>
      </c>
      <c r="B8673" s="749" t="str">
        <f aca="false">C8673&amp;D8673&amp;E8673&amp;F8673&amp;G8673&amp;H8673</f>
        <v>REJUNTAMENTO DE PAVIMENTACAO DE PARALELEPIPEDOS COM AREIA,INCLUSIVE FORNECIMENTO DO MATERIAL</v>
      </c>
      <c r="C8673" s="749" t="s">
        <v>23450</v>
      </c>
      <c r="D8673" s="749" t="s">
        <v>23451</v>
      </c>
      <c r="I8673" s="749" t="s">
        <v>52</v>
      </c>
      <c r="J8673" s="749" t="n">
        <v>7</v>
      </c>
    </row>
    <row collapsed="false" customFormat="false" customHeight="true" hidden="true" ht="12.75" outlineLevel="0" r="8674">
      <c r="A8674" s="749" t="s">
        <v>23453</v>
      </c>
      <c r="B8674" s="749" t="str">
        <f aca="false">C8674&amp;D8674&amp;E8674&amp;F8674&amp;G8674&amp;H8674</f>
        <v>REJUNTAMENTO DE PAVIMENTACAO DE PARALELEPIPEDOS COM BETUME E CASCALHINHO,EXCLUSIVE O FORNECIMENTO DO BETUME</v>
      </c>
      <c r="C8674" s="749" t="s">
        <v>23454</v>
      </c>
      <c r="D8674" s="749" t="s">
        <v>23455</v>
      </c>
      <c r="I8674" s="749" t="s">
        <v>52</v>
      </c>
      <c r="J8674" s="749" t="n">
        <v>8.56</v>
      </c>
    </row>
    <row collapsed="false" customFormat="false" customHeight="true" hidden="true" ht="12.75" outlineLevel="0" r="8675">
      <c r="A8675" s="749" t="s">
        <v>23456</v>
      </c>
      <c r="B8675" s="749" t="str">
        <f aca="false">C8675&amp;D8675&amp;E8675&amp;F8675&amp;G8675&amp;H8675</f>
        <v>REJUNTAMENTO DE PAVIMENTACAO DE PARALELEPIPEDOS COM BETUME E CASCALHINHO,EXCLUSIVE O FORNECIMENTO DO BETUME</v>
      </c>
      <c r="C8675" s="749" t="s">
        <v>23454</v>
      </c>
      <c r="D8675" s="749" t="s">
        <v>23455</v>
      </c>
      <c r="I8675" s="749" t="s">
        <v>52</v>
      </c>
      <c r="J8675" s="749" t="n">
        <v>7.57</v>
      </c>
    </row>
    <row collapsed="false" customFormat="false" customHeight="true" hidden="true" ht="12.75" outlineLevel="0" r="8676">
      <c r="A8676" s="749" t="s">
        <v>23457</v>
      </c>
      <c r="B8676" s="749" t="str">
        <f aca="false">C8676&amp;D8676&amp;E8676&amp;F8676&amp;G8676&amp;H8676</f>
        <v>REJUNTAMENTO DE PAVIMENTACAO DE PARALELEPIPEDOS COM BETUME E CASCALHINHO,COM FORNECIMENTO DE TODOS OS MATERIAIS</v>
      </c>
      <c r="C8676" s="749" t="s">
        <v>23454</v>
      </c>
      <c r="D8676" s="749" t="s">
        <v>23458</v>
      </c>
      <c r="I8676" s="749" t="s">
        <v>52</v>
      </c>
      <c r="J8676" s="749" t="n">
        <v>25.06</v>
      </c>
    </row>
    <row collapsed="false" customFormat="false" customHeight="true" hidden="true" ht="12.75" outlineLevel="0" r="8677">
      <c r="A8677" s="749" t="s">
        <v>23459</v>
      </c>
      <c r="B8677" s="749" t="str">
        <f aca="false">C8677&amp;D8677&amp;E8677&amp;F8677&amp;G8677&amp;H8677</f>
        <v>REJUNTAMENTO DE PAVIMENTACAO DE PARALELEPIPEDOS COM BETUME E CASCALHINHO,COM FORNECIMENTO DE TODOS OS MATERIAIS</v>
      </c>
      <c r="C8677" s="749" t="s">
        <v>23454</v>
      </c>
      <c r="D8677" s="749" t="s">
        <v>23458</v>
      </c>
      <c r="I8677" s="749" t="s">
        <v>52</v>
      </c>
      <c r="J8677" s="749" t="n">
        <v>24.06</v>
      </c>
    </row>
    <row collapsed="false" customFormat="false" customHeight="true" hidden="true" ht="12.75" outlineLevel="0" r="8678">
      <c r="A8678" s="749" t="s">
        <v>23460</v>
      </c>
      <c r="B8678" s="749" t="str">
        <f aca="false">C8678&amp;D8678&amp;E8678&amp;F8678&amp;G8678&amp;H8678</f>
        <v>REJUNTAMENTO DE ARTEFATO DE CONCRETO,COM ARGAMASSA DE CIMENTO E AREIA NO TRACO 1:3,COM FORNECIMENTO DE TODOS OS MATERIAIS</v>
      </c>
      <c r="C8678" s="749" t="s">
        <v>23461</v>
      </c>
      <c r="D8678" s="749" t="s">
        <v>23462</v>
      </c>
      <c r="E8678" s="749" t="s">
        <v>8350</v>
      </c>
      <c r="I8678" s="749" t="s">
        <v>52</v>
      </c>
      <c r="J8678" s="749" t="n">
        <v>19.34</v>
      </c>
    </row>
    <row collapsed="false" customFormat="false" customHeight="true" hidden="true" ht="12.75" outlineLevel="0" r="8679">
      <c r="A8679" s="749" t="s">
        <v>23463</v>
      </c>
      <c r="B8679" s="749" t="str">
        <f aca="false">C8679&amp;D8679&amp;E8679&amp;F8679&amp;G8679&amp;H8679</f>
        <v>REJUNTAMENTO DE ARTEFATO DE CONCRETO,COM ARGAMASSA DE CIMENTO E AREIA NO TRACO 1:3,COM FORNECIMENTO DE TODOS OS MATERIAIS</v>
      </c>
      <c r="C8679" s="749" t="s">
        <v>23461</v>
      </c>
      <c r="D8679" s="749" t="s">
        <v>23462</v>
      </c>
      <c r="E8679" s="749" t="s">
        <v>8350</v>
      </c>
      <c r="I8679" s="749" t="s">
        <v>52</v>
      </c>
      <c r="J8679" s="749" t="n">
        <v>17.56</v>
      </c>
    </row>
    <row collapsed="false" customFormat="false" customHeight="true" hidden="true" ht="51" outlineLevel="0" r="8680">
      <c r="A8680" s="749" t="s">
        <v>23464</v>
      </c>
      <c r="B8680" s="758" t="str">
        <f aca="false">C8680&amp;D8680&amp;E8680&amp;F8680&amp;G8680&amp;H8680</f>
        <v>ARRANCAMENTO E REASSENTAMENTO DE PARALELEPIPEDOS COM LIMPEZA DO BETUME ADERENTE SOBRE COLCHAO DE PO-DE-PEDRA, INCLUSIVEFORNECIMENTO DO PO-DE-PEDRA E REJUNTAMENTO COM ARGAMASSA DECIMENTO E AREIA,NO TRACO 1:3,EXCLUSIVE FORNECIMENTO DOS PARALELEPIPEDOS</v>
      </c>
      <c r="C8680" s="749" t="s">
        <v>23430</v>
      </c>
      <c r="D8680" s="749" t="s">
        <v>23465</v>
      </c>
      <c r="E8680" s="749" t="s">
        <v>23466</v>
      </c>
      <c r="F8680" s="749" t="s">
        <v>23467</v>
      </c>
      <c r="G8680" s="749" t="s">
        <v>23468</v>
      </c>
      <c r="I8680" s="749" t="s">
        <v>52</v>
      </c>
      <c r="J8680" s="749" t="n">
        <v>56.81</v>
      </c>
    </row>
    <row collapsed="false" customFormat="false" customHeight="true" hidden="true" ht="51" outlineLevel="0" r="8681">
      <c r="A8681" s="749" t="s">
        <v>23469</v>
      </c>
      <c r="B8681" s="758" t="str">
        <f aca="false">C8681&amp;D8681&amp;E8681&amp;F8681&amp;G8681&amp;H8681</f>
        <v>ARRANCAMENTO E REASSENTAMENTO DE PARALELEPIPEDOS COM LIMPEZA DO BETUME ADERENTE SOBRE COLCHAO DE PO-DE-PEDRA, INCLUSIVEFORNECIMENTO DO PO-DE-PEDRA E REJUNTAMENTO COM ARGAMASSA DECIMENTO E AREIA,NO TRACO 1:3,EXCLUSIVE FORNECIMENTO DOS PARALELEPIPEDOS</v>
      </c>
      <c r="C8681" s="749" t="s">
        <v>23430</v>
      </c>
      <c r="D8681" s="749" t="s">
        <v>23465</v>
      </c>
      <c r="E8681" s="749" t="s">
        <v>23466</v>
      </c>
      <c r="F8681" s="749" t="s">
        <v>23467</v>
      </c>
      <c r="G8681" s="749" t="s">
        <v>23468</v>
      </c>
      <c r="I8681" s="749" t="s">
        <v>52</v>
      </c>
      <c r="J8681" s="749" t="n">
        <v>50.42</v>
      </c>
    </row>
    <row collapsed="false" customFormat="false" customHeight="true" hidden="true" ht="12.75" outlineLevel="0" r="8682">
      <c r="A8682" s="749" t="s">
        <v>23470</v>
      </c>
      <c r="B8682" s="749" t="str">
        <f aca="false">C8682&amp;D8682&amp;E8682&amp;F8682&amp;G8682&amp;H8682</f>
        <v>ASSENTAMENTO DE PARALELEPIPEDOS COM REAPROVEITAMENTO DOS MESMOS E FORNECIMENTO DE PO-DE-PEDRA,E REJUNTAMENTO COM ARGAMASSA DE CIMENTO E AREIA,NO TRACO 1:3</v>
      </c>
      <c r="C8682" s="749" t="s">
        <v>23471</v>
      </c>
      <c r="D8682" s="749" t="s">
        <v>23472</v>
      </c>
      <c r="E8682" s="749" t="s">
        <v>23473</v>
      </c>
      <c r="I8682" s="749" t="s">
        <v>52</v>
      </c>
      <c r="J8682" s="749" t="n">
        <v>37.43</v>
      </c>
    </row>
    <row collapsed="false" customFormat="false" customHeight="true" hidden="true" ht="12.75" outlineLevel="0" r="8683">
      <c r="A8683" s="749" t="s">
        <v>23474</v>
      </c>
      <c r="B8683" s="749" t="str">
        <f aca="false">C8683&amp;D8683&amp;E8683&amp;F8683&amp;G8683&amp;H8683</f>
        <v>ASSENTAMENTO DE PARALELEPIPEDOS COM REAPROVEITAMENTO DOS MESMOS E FORNECIMENTO DE PO-DE-PEDRA,E REJUNTAMENTO COM ARGAMASSA DE CIMENTO E AREIA,NO TRACO 1:3</v>
      </c>
      <c r="C8683" s="749" t="s">
        <v>23471</v>
      </c>
      <c r="D8683" s="749" t="s">
        <v>23472</v>
      </c>
      <c r="E8683" s="749" t="s">
        <v>23473</v>
      </c>
      <c r="I8683" s="749" t="s">
        <v>52</v>
      </c>
      <c r="J8683" s="749" t="n">
        <v>33.63</v>
      </c>
    </row>
    <row collapsed="false" customFormat="false" customHeight="true" hidden="true" ht="38.25" outlineLevel="0" r="8684">
      <c r="A8684" s="749" t="s">
        <v>23475</v>
      </c>
      <c r="B8684" s="758" t="str">
        <f aca="false">C8684&amp;D8684&amp;E8684&amp;F8684&amp;G8684&amp;H8684</f>
        <v>ARRANCAMENTO E REASSENTAMENTO DE PARALELEPIPEDOS COM LIMPEZA FO BETUME ADERENTE SOBRE COLCHAO DE PO-DE-PEDRA,INCLUSIVE FORNECIMENTO DO PO-DE-PEDRA,EXCLUSIVE REJUNTAMENTO E FORNECIMENTO DOS PARALELEPIPEDOS</v>
      </c>
      <c r="C8684" s="749" t="s">
        <v>23430</v>
      </c>
      <c r="D8684" s="749" t="s">
        <v>23476</v>
      </c>
      <c r="E8684" s="749" t="s">
        <v>23477</v>
      </c>
      <c r="F8684" s="749" t="s">
        <v>23478</v>
      </c>
      <c r="I8684" s="749" t="s">
        <v>52</v>
      </c>
      <c r="J8684" s="749" t="n">
        <v>43.89</v>
      </c>
    </row>
    <row collapsed="false" customFormat="false" customHeight="true" hidden="true" ht="38.25" outlineLevel="0" r="8685">
      <c r="A8685" s="749" t="s">
        <v>23479</v>
      </c>
      <c r="B8685" s="758" t="str">
        <f aca="false">C8685&amp;D8685&amp;E8685&amp;F8685&amp;G8685&amp;H8685</f>
        <v>ARRANCAMENTO E REASSENTAMENTO DE PARALELEPIPEDOS COM LIMPEZA FO BETUME ADERENTE SOBRE COLCHAO DE PO-DE-PEDRA,INCLUSIVE FORNECIMENTO DO PO-DE-PEDRA,EXCLUSIVE REJUNTAMENTO E FORNECIMENTO DOS PARALELEPIPEDOS</v>
      </c>
      <c r="C8685" s="749" t="s">
        <v>23430</v>
      </c>
      <c r="D8685" s="749" t="s">
        <v>23476</v>
      </c>
      <c r="E8685" s="749" t="s">
        <v>23477</v>
      </c>
      <c r="F8685" s="749" t="s">
        <v>23478</v>
      </c>
      <c r="I8685" s="749" t="s">
        <v>52</v>
      </c>
      <c r="J8685" s="749" t="n">
        <v>38.61</v>
      </c>
    </row>
    <row collapsed="false" customFormat="false" customHeight="true" hidden="true" ht="12.75" outlineLevel="0" r="8686">
      <c r="A8686" s="749" t="s">
        <v>23480</v>
      </c>
      <c r="B8686" s="749" t="str">
        <f aca="false">C8686&amp;D8686&amp;E8686&amp;F8686&amp;G8686&amp;H8686</f>
        <v>ASSENTAMENTO DE PARALELEPIPEDOS COM REAPROVEITAMENTO DOS MESMOS E FORNECIMENTO DO PO-DE-PEDRA,EXCLUSIVE REJUNTAMENTO</v>
      </c>
      <c r="C8686" s="749" t="s">
        <v>23471</v>
      </c>
      <c r="D8686" s="749" t="s">
        <v>23481</v>
      </c>
      <c r="I8686" s="749" t="s">
        <v>52</v>
      </c>
      <c r="J8686" s="749" t="n">
        <v>30.48</v>
      </c>
    </row>
    <row collapsed="false" customFormat="false" customHeight="true" hidden="true" ht="12.75" outlineLevel="0" r="8687">
      <c r="A8687" s="749" t="s">
        <v>23482</v>
      </c>
      <c r="B8687" s="749" t="str">
        <f aca="false">C8687&amp;D8687&amp;E8687&amp;F8687&amp;G8687&amp;H8687</f>
        <v>ASSENTAMENTO DE PARALELEPIPEDOS COM REAPROVEITAMENTO DOS MESMOS E FORNECIMENTO DO PO-DE-PEDRA,EXCLUSIVE REJUNTAMENTO</v>
      </c>
      <c r="C8687" s="749" t="s">
        <v>23471</v>
      </c>
      <c r="D8687" s="749" t="s">
        <v>23481</v>
      </c>
      <c r="I8687" s="749" t="s">
        <v>52</v>
      </c>
      <c r="J8687" s="749" t="n">
        <v>26.99</v>
      </c>
    </row>
    <row collapsed="false" customFormat="false" customHeight="true" hidden="true" ht="12.75" outlineLevel="0" r="8688">
      <c r="A8688" s="749" t="s">
        <v>23483</v>
      </c>
      <c r="B8688" s="749" t="str">
        <f aca="false">C8688&amp;D8688&amp;E8688&amp;F8688&amp;G8688&amp;H8688</f>
        <v>PAVIMENTACAO COM PARALELEPIPEDOS SOBRE COLCHAO DE PO-DE-PEDRA E REJUNTAMENTO COM ARGAMASSA DE CIMENTO E AREIA, NO TRACO1:3,INCLUSIVE FORNECIMENTO DE TODOS OS MATERIAIS</v>
      </c>
      <c r="C8688" s="749" t="s">
        <v>23484</v>
      </c>
      <c r="D8688" s="749" t="s">
        <v>23485</v>
      </c>
      <c r="E8688" s="749" t="s">
        <v>23486</v>
      </c>
      <c r="I8688" s="749" t="s">
        <v>52</v>
      </c>
      <c r="J8688" s="749" t="n">
        <v>82.41</v>
      </c>
    </row>
    <row collapsed="false" customFormat="false" customHeight="true" hidden="true" ht="12.75" outlineLevel="0" r="8689">
      <c r="A8689" s="749" t="s">
        <v>23487</v>
      </c>
      <c r="B8689" s="749" t="str">
        <f aca="false">C8689&amp;D8689&amp;E8689&amp;F8689&amp;G8689&amp;H8689</f>
        <v>PAVIMENTACAO COM PARALELEPIPEDOS SOBRE COLCHAO DE PO-DE-PEDRA E REJUNTAMENTO COM ARGAMASSA DE CIMENTO E AREIA, NO TRACO1:3,INCLUSIVE FORNECIMENTO DE TODOS OS MATERIAIS</v>
      </c>
      <c r="C8689" s="749" t="s">
        <v>23484</v>
      </c>
      <c r="D8689" s="749" t="s">
        <v>23485</v>
      </c>
      <c r="E8689" s="749" t="s">
        <v>23486</v>
      </c>
      <c r="I8689" s="749" t="s">
        <v>52</v>
      </c>
      <c r="J8689" s="749" t="n">
        <v>78.38</v>
      </c>
    </row>
    <row collapsed="false" customFormat="false" customHeight="true" hidden="true" ht="12.75" outlineLevel="0" r="8690">
      <c r="A8690" s="749" t="s">
        <v>23488</v>
      </c>
      <c r="B8690" s="749" t="str">
        <f aca="false">C8690&amp;D8690&amp;E8690&amp;F8690&amp;G8690&amp;H8690</f>
        <v>PAVIMENTACAO COM PARALELEPIPEDOS SOBRE COLCHAO DE PO-DE-PEDRA E REJUNTAMENTO COM BETUME E CASCALHINHO,INCLUSIVE FORNECIMENTO DE TODOS OS MATERIAIS</v>
      </c>
      <c r="C8690" s="749" t="s">
        <v>23484</v>
      </c>
      <c r="D8690" s="749" t="s">
        <v>23489</v>
      </c>
      <c r="E8690" s="749" t="s">
        <v>23490</v>
      </c>
      <c r="I8690" s="749" t="s">
        <v>52</v>
      </c>
      <c r="J8690" s="749" t="n">
        <v>94.55</v>
      </c>
    </row>
    <row collapsed="false" customFormat="false" customHeight="true" hidden="true" ht="12.75" outlineLevel="0" r="8691">
      <c r="A8691" s="749" t="s">
        <v>23491</v>
      </c>
      <c r="B8691" s="749" t="str">
        <f aca="false">C8691&amp;D8691&amp;E8691&amp;F8691&amp;G8691&amp;H8691</f>
        <v>PAVIMENTACAO COM PARALELEPIPEDOS SOBRE COLCHAO DE PO-DE-PEDRA E REJUNTAMENTO COM BETUME E CASCALHINHO,INCLUSIVE FORNECIMENTO DE TODOS OS MATERIAIS</v>
      </c>
      <c r="C8691" s="749" t="s">
        <v>23484</v>
      </c>
      <c r="D8691" s="749" t="s">
        <v>23489</v>
      </c>
      <c r="E8691" s="749" t="s">
        <v>23490</v>
      </c>
      <c r="I8691" s="749" t="s">
        <v>52</v>
      </c>
      <c r="J8691" s="749" t="n">
        <v>90.65</v>
      </c>
    </row>
    <row collapsed="false" customFormat="false" customHeight="true" hidden="true" ht="12.75" outlineLevel="0" r="8692">
      <c r="A8692" s="749" t="s">
        <v>23492</v>
      </c>
      <c r="B8692" s="749" t="str">
        <f aca="false">C8692&amp;D8692&amp;E8692&amp;F8692&amp;G8692&amp;H8692</f>
        <v>PAVIMENTACAO COM PARALELEPIPEDOS SOBRE COLCHAO DE AREIA E REJUNTAMENTO DO MESMO MATERIAL,INCLUSIVE FORNECIMENTO DE TODOSOS MATERIAIS</v>
      </c>
      <c r="C8692" s="749" t="s">
        <v>23493</v>
      </c>
      <c r="D8692" s="749" t="s">
        <v>23494</v>
      </c>
      <c r="E8692" s="749" t="s">
        <v>23495</v>
      </c>
      <c r="I8692" s="749" t="s">
        <v>52</v>
      </c>
      <c r="J8692" s="749" t="n">
        <v>77.75</v>
      </c>
    </row>
    <row collapsed="false" customFormat="false" customHeight="true" hidden="true" ht="12.75" outlineLevel="0" r="8693">
      <c r="A8693" s="749" t="s">
        <v>23496</v>
      </c>
      <c r="B8693" s="749" t="str">
        <f aca="false">C8693&amp;D8693&amp;E8693&amp;F8693&amp;G8693&amp;H8693</f>
        <v>PAVIMENTACAO COM PARALELEPIPEDOS SOBRE COLCHAO DE AREIA E REJUNTAMENTO DO MESMO MATERIAL,INCLUSIVE FORNECIMENTO DE TODOSOS MATERIAIS</v>
      </c>
      <c r="C8693" s="749" t="s">
        <v>23493</v>
      </c>
      <c r="D8693" s="749" t="s">
        <v>23494</v>
      </c>
      <c r="E8693" s="749" t="s">
        <v>23495</v>
      </c>
      <c r="I8693" s="749" t="s">
        <v>52</v>
      </c>
      <c r="J8693" s="749" t="n">
        <v>73.85</v>
      </c>
    </row>
    <row collapsed="false" customFormat="false" customHeight="true" hidden="true" ht="12.75" outlineLevel="0" r="8694">
      <c r="A8694" s="749" t="s">
        <v>23497</v>
      </c>
      <c r="B8694" s="749" t="str">
        <f aca="false">C8694&amp;D8694&amp;E8694&amp;F8694&amp;G8694&amp;H8694</f>
        <v>PAVIMENTACAO COM PARALELEPIPEDOS SOBRE COLCHAO DE PO-DE-PEDRA,BASE DE 10CM DE CONCRETO MAGRO FCK=10MPA E REJUNTAMENTO COM BETUME E CASCALHINHO,INCLUSIVE O FORNECIMENTO DE TODOS OSMATERIAIS</v>
      </c>
      <c r="C8694" s="749" t="s">
        <v>23484</v>
      </c>
      <c r="D8694" s="749" t="s">
        <v>23498</v>
      </c>
      <c r="E8694" s="749" t="s">
        <v>23499</v>
      </c>
      <c r="F8694" s="749" t="s">
        <v>23399</v>
      </c>
      <c r="I8694" s="749" t="s">
        <v>52</v>
      </c>
      <c r="J8694" s="749" t="n">
        <v>123.27</v>
      </c>
    </row>
    <row collapsed="false" customFormat="false" customHeight="true" hidden="true" ht="12.75" outlineLevel="0" r="8695">
      <c r="A8695" s="749" t="s">
        <v>23500</v>
      </c>
      <c r="B8695" s="749" t="str">
        <f aca="false">C8695&amp;D8695&amp;E8695&amp;F8695&amp;G8695&amp;H8695</f>
        <v>PAVIMENTACAO COM PARALELEPIPEDOS SOBRE COLCHAO DE PO-DE-PEDRA,BASE DE 10CM DE CONCRETO MAGRO FCK=10MPA E REJUNTAMENTO COM BETUME E CASCALHINHO,INCLUSIVE O FORNECIMENTO DE TODOS OSMATERIAIS</v>
      </c>
      <c r="C8695" s="749" t="s">
        <v>23484</v>
      </c>
      <c r="D8695" s="749" t="s">
        <v>23498</v>
      </c>
      <c r="E8695" s="749" t="s">
        <v>23499</v>
      </c>
      <c r="F8695" s="749" t="s">
        <v>23399</v>
      </c>
      <c r="I8695" s="749" t="s">
        <v>52</v>
      </c>
      <c r="J8695" s="749" t="n">
        <v>118.25</v>
      </c>
    </row>
    <row collapsed="false" customFormat="false" customHeight="true" hidden="true" ht="12.75" outlineLevel="0" r="8696">
      <c r="A8696" s="749" t="s">
        <v>23501</v>
      </c>
      <c r="B8696" s="749" t="str">
        <f aca="false">C8696&amp;D8696&amp;E8696&amp;F8696&amp;G8696&amp;H8696</f>
        <v>SARJETA-GUIA DE PARALELEPIPEDOS(1 FIADA),ASSENTE SOBRE BASEDE CONCRETO FCK=10MPA,INCLUSIVE ESTA,REJUNTAMENTO DE ARGAMASSA DE CIMENTO E AREIA(TRACO 1:3),PARA PAVIMENTACAO BETUMINOSA</v>
      </c>
      <c r="C8696" s="749" t="s">
        <v>23502</v>
      </c>
      <c r="D8696" s="749" t="s">
        <v>23503</v>
      </c>
      <c r="E8696" s="749" t="s">
        <v>23504</v>
      </c>
      <c r="F8696" s="749" t="s">
        <v>9415</v>
      </c>
      <c r="I8696" s="749" t="s">
        <v>236</v>
      </c>
      <c r="J8696" s="749" t="n">
        <v>24.17</v>
      </c>
    </row>
    <row collapsed="false" customFormat="false" customHeight="true" hidden="true" ht="12.75" outlineLevel="0" r="8697">
      <c r="A8697" s="749" t="s">
        <v>23505</v>
      </c>
      <c r="B8697" s="749" t="str">
        <f aca="false">C8697&amp;D8697&amp;E8697&amp;F8697&amp;G8697&amp;H8697</f>
        <v>SARJETA-GUIA DE PARALELEPIPEDOS(1 FIADA),ASSENTE SOBRE BASEDE CONCRETO FCK=10MPA,INCLUSIVE ESTA,REJUNTAMENTO DE ARGAMASSA DE CIMENTO E AREIA(TRACO 1:3),PARA PAVIMENTACAO BETUMINOSA</v>
      </c>
      <c r="C8697" s="749" t="s">
        <v>23502</v>
      </c>
      <c r="D8697" s="749" t="s">
        <v>23503</v>
      </c>
      <c r="E8697" s="749" t="s">
        <v>23504</v>
      </c>
      <c r="F8697" s="749" t="s">
        <v>9415</v>
      </c>
      <c r="I8697" s="749" t="s">
        <v>236</v>
      </c>
      <c r="J8697" s="749" t="n">
        <v>22.11</v>
      </c>
    </row>
    <row collapsed="false" customFormat="false" customHeight="true" hidden="true" ht="12.75" outlineLevel="0" r="8698">
      <c r="A8698" s="749" t="s">
        <v>23506</v>
      </c>
      <c r="B8698" s="749" t="str">
        <f aca="false">C8698&amp;D8698&amp;E8698&amp;F8698&amp;G8698&amp;H8698</f>
        <v>SARJETA DE PARALELEPIPEDOS(3 FIADAS),ASSENTE SOBRE COLCHAO DE PO-DE-PEDRA,INCLUSIVE FORNECIMENTO DO PO-DE-PEDRA E BASE DE MACADAME HIDRAULICO,COM 15CM DE ESPESSURA E REJUNTAMENTO COM BETUME E CASCALHINHO</v>
      </c>
      <c r="C8698" s="749" t="s">
        <v>23507</v>
      </c>
      <c r="D8698" s="749" t="s">
        <v>23508</v>
      </c>
      <c r="E8698" s="749" t="s">
        <v>23509</v>
      </c>
      <c r="F8698" s="749" t="s">
        <v>23510</v>
      </c>
      <c r="I8698" s="749" t="s">
        <v>236</v>
      </c>
      <c r="J8698" s="749" t="n">
        <v>51.7</v>
      </c>
    </row>
    <row collapsed="false" customFormat="false" customHeight="true" hidden="true" ht="12.75" outlineLevel="0" r="8699">
      <c r="A8699" s="749" t="s">
        <v>23511</v>
      </c>
      <c r="B8699" s="749" t="str">
        <f aca="false">C8699&amp;D8699&amp;E8699&amp;F8699&amp;G8699&amp;H8699</f>
        <v>SARJETA DE PARALELEPIPEDOS(3 FIADAS),ASSENTE SOBRE COLCHAO DE PO-DE-PEDRA,INCLUSIVE FORNECIMENTO DO PO-DE-PEDRA E BASE DE MACADAME HIDRAULICO,COM 15CM DE ESPESSURA E REJUNTAMENTO COM BETUME E CASCALHINHO</v>
      </c>
      <c r="C8699" s="749" t="s">
        <v>23507</v>
      </c>
      <c r="D8699" s="749" t="s">
        <v>23508</v>
      </c>
      <c r="E8699" s="749" t="s">
        <v>23509</v>
      </c>
      <c r="F8699" s="749" t="s">
        <v>23510</v>
      </c>
      <c r="I8699" s="749" t="s">
        <v>236</v>
      </c>
      <c r="J8699" s="749" t="n">
        <v>49.37</v>
      </c>
    </row>
    <row collapsed="false" customFormat="false" customHeight="true" hidden="true" ht="12.75" outlineLevel="0" r="8700">
      <c r="A8700" s="749" t="s">
        <v>23512</v>
      </c>
      <c r="B8700" s="749" t="str">
        <f aca="false">C8700&amp;D8700&amp;E8700&amp;F8700&amp;G8700&amp;H8700</f>
        <v>LEVANTAMENTO E REASSENTAMENTO DE MEIO-FIO</v>
      </c>
      <c r="C8700" s="749" t="s">
        <v>23513</v>
      </c>
      <c r="I8700" s="749" t="s">
        <v>236</v>
      </c>
      <c r="J8700" s="749" t="n">
        <v>49.7</v>
      </c>
    </row>
    <row collapsed="false" customFormat="false" customHeight="true" hidden="true" ht="12.75" outlineLevel="0" r="8701">
      <c r="A8701" s="749" t="s">
        <v>23514</v>
      </c>
      <c r="B8701" s="749" t="str">
        <f aca="false">C8701&amp;D8701&amp;E8701&amp;F8701&amp;G8701&amp;H8701</f>
        <v>LEVANTAMENTO E REASSENTAMENTO DE MEIO-FIO</v>
      </c>
      <c r="C8701" s="749" t="s">
        <v>23513</v>
      </c>
      <c r="I8701" s="749" t="s">
        <v>236</v>
      </c>
      <c r="J8701" s="749" t="n">
        <v>43.1</v>
      </c>
    </row>
    <row collapsed="false" customFormat="false" customHeight="true" hidden="true" ht="12.75" outlineLevel="0" r="8702">
      <c r="A8702" s="749" t="s">
        <v>23515</v>
      </c>
      <c r="B8702" s="749" t="str">
        <f aca="false">C8702&amp;D8702&amp;E8702&amp;F8702&amp;G8702&amp;H8702</f>
        <v>LEVANTAMENTO E REASSENTAMENTO DE TENTO OU TRAVESSAO</v>
      </c>
      <c r="C8702" s="749" t="s">
        <v>23516</v>
      </c>
      <c r="I8702" s="749" t="s">
        <v>236</v>
      </c>
      <c r="J8702" s="749" t="n">
        <v>42.25</v>
      </c>
    </row>
    <row collapsed="false" customFormat="false" customHeight="true" hidden="true" ht="12.75" outlineLevel="0" r="8703">
      <c r="A8703" s="749" t="s">
        <v>23517</v>
      </c>
      <c r="B8703" s="749" t="str">
        <f aca="false">C8703&amp;D8703&amp;E8703&amp;F8703&amp;G8703&amp;H8703</f>
        <v>LEVANTAMENTO E REASSENTAMENTO DE TENTO OU TRAVESSAO</v>
      </c>
      <c r="C8703" s="749" t="s">
        <v>23516</v>
      </c>
      <c r="I8703" s="749" t="s">
        <v>236</v>
      </c>
      <c r="J8703" s="749" t="n">
        <v>36.64</v>
      </c>
    </row>
    <row collapsed="false" customFormat="false" customHeight="true" hidden="true" ht="12.75" outlineLevel="0" r="8704">
      <c r="A8704" s="749" t="s">
        <v>23518</v>
      </c>
      <c r="B8704" s="749" t="str">
        <f aca="false">C8704&amp;D8704&amp;E8704&amp;F8704&amp;G8704&amp;H8704</f>
        <v>REASSENTAMENTO DE MEIO-FIO</v>
      </c>
      <c r="C8704" s="749" t="s">
        <v>23519</v>
      </c>
      <c r="I8704" s="749" t="s">
        <v>236</v>
      </c>
      <c r="J8704" s="749" t="n">
        <v>39.27</v>
      </c>
    </row>
    <row collapsed="false" customFormat="false" customHeight="true" hidden="true" ht="12.75" outlineLevel="0" r="8705">
      <c r="A8705" s="749" t="s">
        <v>23520</v>
      </c>
      <c r="B8705" s="749" t="str">
        <f aca="false">C8705&amp;D8705&amp;E8705&amp;F8705&amp;G8705&amp;H8705</f>
        <v>REASSENTAMENTO DE MEIO-FIO</v>
      </c>
      <c r="C8705" s="749" t="s">
        <v>23519</v>
      </c>
      <c r="I8705" s="749" t="s">
        <v>236</v>
      </c>
      <c r="J8705" s="749" t="n">
        <v>34.05</v>
      </c>
    </row>
    <row collapsed="false" customFormat="false" customHeight="true" hidden="true" ht="12.75" outlineLevel="0" r="8706">
      <c r="A8706" s="749" t="s">
        <v>23521</v>
      </c>
      <c r="B8706" s="749" t="str">
        <f aca="false">C8706&amp;D8706&amp;E8706&amp;F8706&amp;G8706&amp;H8706</f>
        <v>REASSENTAMENTO DE TENTO OU TRAVESSAO</v>
      </c>
      <c r="C8706" s="749" t="s">
        <v>23522</v>
      </c>
      <c r="I8706" s="749" t="s">
        <v>236</v>
      </c>
      <c r="J8706" s="749" t="n">
        <v>34.8</v>
      </c>
    </row>
    <row collapsed="false" customFormat="false" customHeight="true" hidden="true" ht="12.75" outlineLevel="0" r="8707">
      <c r="A8707" s="749" t="s">
        <v>23523</v>
      </c>
      <c r="B8707" s="749" t="str">
        <f aca="false">C8707&amp;D8707&amp;E8707&amp;F8707&amp;G8707&amp;H8707</f>
        <v>REASSENTAMENTO DE TENTO OU TRAVESSAO</v>
      </c>
      <c r="C8707" s="749" t="s">
        <v>23522</v>
      </c>
      <c r="I8707" s="749" t="s">
        <v>236</v>
      </c>
      <c r="J8707" s="749" t="n">
        <v>30.18</v>
      </c>
    </row>
    <row collapsed="false" customFormat="false" customHeight="true" hidden="true" ht="12.75" outlineLevel="0" r="8708">
      <c r="A8708" s="749" t="s">
        <v>23524</v>
      </c>
      <c r="B8708" s="749" t="str">
        <f aca="false">C8708&amp;D8708&amp;E8708&amp;F8708&amp;G8708&amp;H8708</f>
        <v>TRAVESSAO OU TENTO DE GRANITO,FORNECIMENTO E ASSENTAMENTO COM REJUNTAMENTO DE ARGAMASSA DE CIMENTO E AREIA,NO TRACO 1:4</v>
      </c>
      <c r="C8708" s="749" t="s">
        <v>23525</v>
      </c>
      <c r="D8708" s="749" t="s">
        <v>23526</v>
      </c>
      <c r="I8708" s="749" t="s">
        <v>236</v>
      </c>
      <c r="J8708" s="749" t="n">
        <v>41.96</v>
      </c>
    </row>
    <row collapsed="false" customFormat="false" customHeight="true" hidden="true" ht="12.75" outlineLevel="0" r="8709">
      <c r="A8709" s="749" t="s">
        <v>23527</v>
      </c>
      <c r="B8709" s="749" t="str">
        <f aca="false">C8709&amp;D8709&amp;E8709&amp;F8709&amp;G8709&amp;H8709</f>
        <v>TRAVESSAO OU TENTO DE GRANITO,FORNECIMENTO E ASSENTAMENTO COM REJUNTAMENTO DE ARGAMASSA DE CIMENTO E AREIA,NO TRACO 1:4</v>
      </c>
      <c r="C8709" s="749" t="s">
        <v>23525</v>
      </c>
      <c r="D8709" s="749" t="s">
        <v>23526</v>
      </c>
      <c r="I8709" s="749" t="s">
        <v>236</v>
      </c>
      <c r="J8709" s="749" t="n">
        <v>39.39</v>
      </c>
    </row>
    <row collapsed="false" customFormat="false" customHeight="true" hidden="true" ht="12.75" outlineLevel="0" r="8710">
      <c r="A8710" s="749" t="s">
        <v>23528</v>
      </c>
      <c r="B8710" s="749" t="str">
        <f aca="false">C8710&amp;D8710&amp;E8710&amp;F8710&amp;G8710&amp;H8710</f>
        <v>MEIO-FIO EM GRANITO,COM SECAO DE(20X25)CM,FORMATO DE PARALELOGRAMO COM ANGULO DE 83º,SUPERFICIES SEM POLIMENTO COM CHANFRO DE 1CM NA PARTE SUPERIOR,EM UMA DAS FACES,FORNECIMENTO EASSENTAMENTO COM REJUNTAMENTO DE ARGAMASSA DE CIMENTO E AREIA NO TRACO 1:4</v>
      </c>
      <c r="C8710" s="749" t="s">
        <v>23529</v>
      </c>
      <c r="D8710" s="749" t="s">
        <v>23530</v>
      </c>
      <c r="E8710" s="749" t="s">
        <v>23531</v>
      </c>
      <c r="F8710" s="749" t="s">
        <v>23532</v>
      </c>
      <c r="G8710" s="749" t="s">
        <v>23533</v>
      </c>
      <c r="I8710" s="749" t="s">
        <v>236</v>
      </c>
      <c r="J8710" s="749" t="n">
        <v>85.98</v>
      </c>
    </row>
    <row collapsed="false" customFormat="false" customHeight="true" hidden="true" ht="12.75" outlineLevel="0" r="8711">
      <c r="A8711" s="749" t="s">
        <v>23534</v>
      </c>
      <c r="B8711" s="749" t="str">
        <f aca="false">C8711&amp;D8711&amp;E8711&amp;F8711&amp;G8711&amp;H8711</f>
        <v>MEIO-FIO EM GRANITO,COM SECAO DE(20X25)CM,FORMATO DE PARALELOGRAMO COM ANGULO DE 83º,SUPERFICIES SEM POLIMENTO COM CHANFRO DE 1CM NA PARTE SUPERIOR,EM UMA DAS FACES,FORNECIMENTO EASSENTAMENTO COM REJUNTAMENTO DE ARGAMASSA DE CIMENTO E AREIA NO TRACO 1:4</v>
      </c>
      <c r="C8711" s="749" t="s">
        <v>23529</v>
      </c>
      <c r="D8711" s="749" t="s">
        <v>23530</v>
      </c>
      <c r="E8711" s="749" t="s">
        <v>23531</v>
      </c>
      <c r="F8711" s="749" t="s">
        <v>23532</v>
      </c>
      <c r="G8711" s="749" t="s">
        <v>23533</v>
      </c>
      <c r="I8711" s="749" t="s">
        <v>236</v>
      </c>
      <c r="J8711" s="749" t="n">
        <v>82.94</v>
      </c>
    </row>
    <row collapsed="false" customFormat="false" customHeight="true" hidden="true" ht="12.75" outlineLevel="0" r="8712">
      <c r="A8712" s="749" t="s">
        <v>23535</v>
      </c>
      <c r="B8712" s="749" t="str">
        <f aca="false">C8712&amp;D8712&amp;E8712&amp;F8712&amp;G8712&amp;H8712</f>
        <v>MEIO-FIO RETO DE GRANITO,ALTURA DE 0,35CM,APICOADO COMUM,FORNECIMENTO E ASSENTAMENTO COM REJUNTAMENTO DE ARGAMASSA DE CIMENTO E AREIA NO TRACO 1:4</v>
      </c>
      <c r="C8712" s="749" t="s">
        <v>23536</v>
      </c>
      <c r="D8712" s="749" t="s">
        <v>23537</v>
      </c>
      <c r="E8712" s="749" t="s">
        <v>23538</v>
      </c>
      <c r="I8712" s="749" t="s">
        <v>236</v>
      </c>
      <c r="J8712" s="749" t="n">
        <v>85.98</v>
      </c>
    </row>
    <row collapsed="false" customFormat="false" customHeight="true" hidden="true" ht="12.75" outlineLevel="0" r="8713">
      <c r="A8713" s="749" t="s">
        <v>23539</v>
      </c>
      <c r="B8713" s="749" t="str">
        <f aca="false">C8713&amp;D8713&amp;E8713&amp;F8713&amp;G8713&amp;H8713</f>
        <v>MEIO-FIO RETO DE GRANITO,ALTURA DE 0,35CM,APICOADO COMUM,FORNECIMENTO E ASSENTAMENTO COM REJUNTAMENTO DE ARGAMASSA DE CIMENTO E AREIA NO TRACO 1:4</v>
      </c>
      <c r="C8713" s="749" t="s">
        <v>23536</v>
      </c>
      <c r="D8713" s="749" t="s">
        <v>23537</v>
      </c>
      <c r="E8713" s="749" t="s">
        <v>23538</v>
      </c>
      <c r="I8713" s="749" t="s">
        <v>236</v>
      </c>
      <c r="J8713" s="749" t="n">
        <v>82.94</v>
      </c>
    </row>
    <row collapsed="false" customFormat="false" customHeight="true" hidden="true" ht="12.75" outlineLevel="0" r="8714">
      <c r="A8714" s="749" t="s">
        <v>23540</v>
      </c>
      <c r="B8714" s="749" t="str">
        <f aca="false">C8714&amp;D8714&amp;E8714&amp;F8714&amp;G8714&amp;H8714</f>
        <v>REVESTIMENTO DO TIPO "TRATAMENTO SUPERFICIAL BETUMINOSO SIMPLES",DE ACORDO COM AS "INSTRUCOES PARA EXECUCAO",DO DER-RJ,INCLUSIVE TRANSPORTE DENTRO DO CANTEIRO</v>
      </c>
      <c r="C8714" s="749" t="s">
        <v>23541</v>
      </c>
      <c r="D8714" s="749" t="s">
        <v>23542</v>
      </c>
      <c r="E8714" s="749" t="s">
        <v>23543</v>
      </c>
      <c r="I8714" s="749" t="s">
        <v>52</v>
      </c>
      <c r="J8714" s="749" t="n">
        <v>4.02</v>
      </c>
    </row>
    <row collapsed="false" customFormat="false" customHeight="true" hidden="true" ht="12.75" outlineLevel="0" r="8715">
      <c r="A8715" s="749" t="s">
        <v>23544</v>
      </c>
      <c r="B8715" s="749" t="str">
        <f aca="false">C8715&amp;D8715&amp;E8715&amp;F8715&amp;G8715&amp;H8715</f>
        <v>REVESTIMENTO DO TIPO "TRATAMENTO SUPERFICIAL BETUMINOSO SIMPLES",DE ACORDO COM AS "INSTRUCOES PARA EXECUCAO",DO DER-RJ,INCLUSIVE TRANSPORTE DENTRO DO CANTEIRO</v>
      </c>
      <c r="C8715" s="749" t="s">
        <v>23541</v>
      </c>
      <c r="D8715" s="749" t="s">
        <v>23542</v>
      </c>
      <c r="E8715" s="749" t="s">
        <v>23543</v>
      </c>
      <c r="I8715" s="749" t="s">
        <v>52</v>
      </c>
      <c r="J8715" s="749" t="n">
        <v>3.94</v>
      </c>
    </row>
    <row collapsed="false" customFormat="false" customHeight="true" hidden="true" ht="12.75" outlineLevel="0" r="8716">
      <c r="A8716" s="749" t="s">
        <v>23545</v>
      </c>
      <c r="B8716" s="749" t="str">
        <f aca="false">C8716&amp;D8716&amp;E8716&amp;F8716&amp;G8716&amp;H8716</f>
        <v>REVESTIMENTO DO TIPO "TRATAMENTO SUPERFICIAL BETUMINOSO DUPLO" DE ACORDO COM AS "INSTRUCOES PARA EXECUCAO",DO DER-RJ,INCLUSIVE TRANSPORTE DENTRO DO CANTEIRO</v>
      </c>
      <c r="C8716" s="749" t="s">
        <v>23546</v>
      </c>
      <c r="D8716" s="749" t="s">
        <v>23547</v>
      </c>
      <c r="E8716" s="749" t="s">
        <v>23548</v>
      </c>
      <c r="I8716" s="749" t="s">
        <v>52</v>
      </c>
      <c r="J8716" s="749" t="n">
        <v>12.02</v>
      </c>
    </row>
    <row collapsed="false" customFormat="false" customHeight="true" hidden="true" ht="12.75" outlineLevel="0" r="8717">
      <c r="A8717" s="749" t="s">
        <v>23549</v>
      </c>
      <c r="B8717" s="749" t="str">
        <f aca="false">C8717&amp;D8717&amp;E8717&amp;F8717&amp;G8717&amp;H8717</f>
        <v>REVESTIMENTO DO TIPO "TRATAMENTO SUPERFICIAL BETUMINOSO DUPLO" DE ACORDO COM AS "INSTRUCOES PARA EXECUCAO",DO DER-RJ,INCLUSIVE TRANSPORTE DENTRO DO CANTEIRO</v>
      </c>
      <c r="C8717" s="749" t="s">
        <v>23546</v>
      </c>
      <c r="D8717" s="749" t="s">
        <v>23547</v>
      </c>
      <c r="E8717" s="749" t="s">
        <v>23548</v>
      </c>
      <c r="I8717" s="749" t="s">
        <v>52</v>
      </c>
      <c r="J8717" s="749" t="n">
        <v>11.9</v>
      </c>
    </row>
    <row collapsed="false" customFormat="false" customHeight="true" hidden="true" ht="12.75" outlineLevel="0" r="8718">
      <c r="A8718" s="749" t="s">
        <v>23550</v>
      </c>
      <c r="B8718" s="749" t="str">
        <f aca="false">C8718&amp;D8718&amp;E8718&amp;F8718&amp;G8718&amp;H8718</f>
        <v>REVESTIMENTO DO TIPO "TRATAMENTO SUPERFICIAL BETUMINOSO TRIPLO",DE ACORDO COM AS "INSTRUCOES PARA EXECUCAO",DO DER-RJ,INCLUSIVE TRANSPORTE DENTRO DO CANTEIRO</v>
      </c>
      <c r="C8718" s="749" t="s">
        <v>23551</v>
      </c>
      <c r="D8718" s="749" t="s">
        <v>23552</v>
      </c>
      <c r="E8718" s="749" t="s">
        <v>23553</v>
      </c>
      <c r="I8718" s="749" t="s">
        <v>52</v>
      </c>
      <c r="J8718" s="749" t="n">
        <v>16.12</v>
      </c>
    </row>
    <row collapsed="false" customFormat="false" customHeight="true" hidden="true" ht="12.75" outlineLevel="0" r="8719">
      <c r="A8719" s="749" t="s">
        <v>23554</v>
      </c>
      <c r="B8719" s="749" t="str">
        <f aca="false">C8719&amp;D8719&amp;E8719&amp;F8719&amp;G8719&amp;H8719</f>
        <v>REVESTIMENTO DO TIPO "TRATAMENTO SUPERFICIAL BETUMINOSO TRIPLO",DE ACORDO COM AS "INSTRUCOES PARA EXECUCAO",DO DER-RJ,INCLUSIVE TRANSPORTE DENTRO DO CANTEIRO</v>
      </c>
      <c r="C8719" s="749" t="s">
        <v>23551</v>
      </c>
      <c r="D8719" s="749" t="s">
        <v>23552</v>
      </c>
      <c r="E8719" s="749" t="s">
        <v>23553</v>
      </c>
      <c r="I8719" s="749" t="s">
        <v>52</v>
      </c>
      <c r="J8719" s="749" t="n">
        <v>15.92</v>
      </c>
    </row>
    <row collapsed="false" customFormat="false" customHeight="true" hidden="true" ht="12.75" outlineLevel="0" r="8720">
      <c r="A8720" s="749" t="s">
        <v>23555</v>
      </c>
      <c r="B8720" s="749" t="str">
        <f aca="false">C8720&amp;D8720&amp;E8720&amp;F8720&amp;G8720&amp;H8720</f>
        <v>MACADAME BETUMINOSO DE PENETRACAO DIRETA,COM CAPA SELANTE,DE ACORDO COM AS "INSTRUCOES PARA EXECUCAO",DO DER-RJ.O CUSTOINDENIZA AS OPERACOES DE EXECUCAO,INCLUSIVE O FORNECIMENTO DOS MATERIAIS EMPREGADOS,MEDIDO O VOLUME APOS A COMPRESSAO</v>
      </c>
      <c r="C8720" s="749" t="s">
        <v>23556</v>
      </c>
      <c r="D8720" s="749" t="s">
        <v>23557</v>
      </c>
      <c r="E8720" s="749" t="s">
        <v>23558</v>
      </c>
      <c r="F8720" s="749" t="s">
        <v>23559</v>
      </c>
      <c r="I8720" s="749" t="s">
        <v>2478</v>
      </c>
      <c r="J8720" s="749" t="n">
        <v>410.11</v>
      </c>
    </row>
    <row collapsed="false" customFormat="false" customHeight="true" hidden="true" ht="12.75" outlineLevel="0" r="8721">
      <c r="A8721" s="749" t="s">
        <v>23560</v>
      </c>
      <c r="B8721" s="749" t="str">
        <f aca="false">C8721&amp;D8721&amp;E8721&amp;F8721&amp;G8721&amp;H8721</f>
        <v>MACADAME BETUMINOSO DE PENETRACAO DIRETA,COM CAPA SELANTE,DE ACORDO COM AS "INSTRUCOES PARA EXECUCAO",DO DER-RJ.O CUSTOINDENIZA AS OPERACOES DE EXECUCAO,INCLUSIVE O FORNECIMENTO DOS MATERIAIS EMPREGADOS,MEDIDO O VOLUME APOS A COMPRESSAO</v>
      </c>
      <c r="C8721" s="749" t="s">
        <v>23556</v>
      </c>
      <c r="D8721" s="749" t="s">
        <v>23557</v>
      </c>
      <c r="E8721" s="749" t="s">
        <v>23558</v>
      </c>
      <c r="F8721" s="749" t="s">
        <v>23559</v>
      </c>
      <c r="I8721" s="749" t="s">
        <v>2478</v>
      </c>
      <c r="J8721" s="749" t="n">
        <v>408.47</v>
      </c>
    </row>
    <row collapsed="false" customFormat="false" customHeight="true" hidden="true" ht="12.75" outlineLevel="0" r="8722">
      <c r="A8722" s="749" t="s">
        <v>23561</v>
      </c>
      <c r="B8722" s="749" t="str">
        <f aca="false">C8722&amp;D8722&amp;E8722&amp;F8722&amp;G8722&amp;H8722</f>
        <v>PRE-MISTURA A FRIO,DE ACORDO COM AS "INSTRUCOES PARA EXECUCAO",DO DER-RJ.O CUSTO INDENIZA AS OPERACOES DE EXECUCAO,FORNECIMENTO DOS MATERIAIS EMPREGADOS,E APLICA-SE AO VOLUME EXECUTADO,MEDIDO APOS A COMPRESSAO,EXCLUSIVE TRANSPORTE DA USINAPARA A PISTA</v>
      </c>
      <c r="C8722" s="749" t="s">
        <v>23562</v>
      </c>
      <c r="D8722" s="749" t="s">
        <v>23563</v>
      </c>
      <c r="E8722" s="749" t="s">
        <v>23564</v>
      </c>
      <c r="F8722" s="749" t="s">
        <v>23565</v>
      </c>
      <c r="G8722" s="749" t="s">
        <v>23566</v>
      </c>
      <c r="I8722" s="749" t="s">
        <v>2478</v>
      </c>
      <c r="J8722" s="749" t="n">
        <v>646.79</v>
      </c>
    </row>
    <row collapsed="false" customFormat="false" customHeight="true" hidden="true" ht="12.75" outlineLevel="0" r="8723">
      <c r="A8723" s="749" t="s">
        <v>23567</v>
      </c>
      <c r="B8723" s="749" t="str">
        <f aca="false">C8723&amp;D8723&amp;E8723&amp;F8723&amp;G8723&amp;H8723</f>
        <v>PRE-MISTURA A FRIO,DE ACORDO COM AS "INSTRUCOES PARA EXECUCAO",DO DER-RJ.O CUSTO INDENIZA AS OPERACOES DE EXECUCAO,FORNECIMENTO DOS MATERIAIS EMPREGADOS,E APLICA-SE AO VOLUME EXECUTADO,MEDIDO APOS A COMPRESSAO,EXCLUSIVE TRANSPORTE DA USINAPARA A PISTA</v>
      </c>
      <c r="C8723" s="749" t="s">
        <v>23562</v>
      </c>
      <c r="D8723" s="749" t="s">
        <v>23563</v>
      </c>
      <c r="E8723" s="749" t="s">
        <v>23564</v>
      </c>
      <c r="F8723" s="749" t="s">
        <v>23565</v>
      </c>
      <c r="G8723" s="749" t="s">
        <v>23566</v>
      </c>
      <c r="I8723" s="749" t="s">
        <v>2478</v>
      </c>
      <c r="J8723" s="749" t="n">
        <v>643.15</v>
      </c>
    </row>
    <row collapsed="false" customFormat="false" customHeight="true" hidden="true" ht="12.75" outlineLevel="0" r="8724">
      <c r="A8724" s="749" t="s">
        <v>23568</v>
      </c>
      <c r="B8724" s="749" t="str">
        <f aca="false">C8724&amp;D8724&amp;E8724&amp;F8724&amp;G8724&amp;H8724</f>
        <v>CAPA SELANTE COMPREENDENDO APLICACAO DE ASFALTO NA PROPORCAO DE 0,7 A 1,5L/M2,DISTRIBUICAO DE AGREGADO(5 A 15KG/M2)E COMPACTACAO COM ROLO LEVE</v>
      </c>
      <c r="C8724" s="749" t="s">
        <v>23569</v>
      </c>
      <c r="D8724" s="749" t="s">
        <v>23570</v>
      </c>
      <c r="E8724" s="749" t="s">
        <v>23571</v>
      </c>
      <c r="I8724" s="749" t="s">
        <v>52</v>
      </c>
      <c r="J8724" s="749" t="n">
        <v>4.71</v>
      </c>
    </row>
    <row collapsed="false" customFormat="false" customHeight="true" hidden="true" ht="12.75" outlineLevel="0" r="8725">
      <c r="A8725" s="749" t="s">
        <v>23572</v>
      </c>
      <c r="B8725" s="749" t="str">
        <f aca="false">C8725&amp;D8725&amp;E8725&amp;F8725&amp;G8725&amp;H8725</f>
        <v>CAPA SELANTE COMPREENDENDO APLICACAO DE ASFALTO NA PROPORCAO DE 0,7 A 1,5L/M2,DISTRIBUICAO DE AGREGADO(5 A 15KG/M2)E COMPACTACAO COM ROLO LEVE</v>
      </c>
      <c r="C8725" s="749" t="s">
        <v>23569</v>
      </c>
      <c r="D8725" s="749" t="s">
        <v>23570</v>
      </c>
      <c r="E8725" s="749" t="s">
        <v>23571</v>
      </c>
      <c r="I8725" s="749" t="s">
        <v>52</v>
      </c>
      <c r="J8725" s="749" t="n">
        <v>4.69</v>
      </c>
    </row>
    <row collapsed="false" customFormat="false" customHeight="true" hidden="true" ht="12.75" outlineLevel="0" r="8726">
      <c r="A8726" s="749" t="s">
        <v>23573</v>
      </c>
      <c r="B8726" s="749" t="str">
        <f aca="false">C8726&amp;D8726&amp;E8726&amp;F8726&amp;G8726&amp;H8726</f>
        <v>REPOSICAO DE PAVIMENTACAO DE QUALQUER NATUREZA,EM CONCRETO ASFALTICO USINADO A QUENTE,SEM IMPRIMACAO OU PINTURA DE LIGACAO,EXECUTADO EM LOGRADOURO PUBLICO,ONDE FORAM EXECUTADAS OBRAS POR COMPANHIAS CONCESSIONARIAS,EXCLUSIVE O TRANSPORTE DAUSINA PARA A PISTA</v>
      </c>
      <c r="C8726" s="749" t="s">
        <v>23574</v>
      </c>
      <c r="D8726" s="749" t="s">
        <v>23575</v>
      </c>
      <c r="E8726" s="749" t="s">
        <v>23576</v>
      </c>
      <c r="F8726" s="749" t="s">
        <v>23577</v>
      </c>
      <c r="G8726" s="749" t="s">
        <v>23578</v>
      </c>
      <c r="I8726" s="749" t="s">
        <v>6154</v>
      </c>
      <c r="J8726" s="749" t="n">
        <v>418.49</v>
      </c>
    </row>
    <row collapsed="false" customFormat="false" customHeight="true" hidden="true" ht="12.75" outlineLevel="0" r="8727">
      <c r="A8727" s="749" t="s">
        <v>23579</v>
      </c>
      <c r="B8727" s="749" t="str">
        <f aca="false">C8727&amp;D8727&amp;E8727&amp;F8727&amp;G8727&amp;H8727</f>
        <v>REPOSICAO DE PAVIMENTACAO DE QUALQUER NATUREZA,EM CONCRETO ASFALTICO USINADO A QUENTE,SEM IMPRIMACAO OU PINTURA DE LIGACAO,EXECUTADO EM LOGRADOURO PUBLICO,ONDE FORAM EXECUTADAS OBRAS POR COMPANHIAS CONCESSIONARIAS,EXCLUSIVE O TRANSPORTE DAUSINA PARA A PISTA</v>
      </c>
      <c r="C8727" s="749" t="s">
        <v>23574</v>
      </c>
      <c r="D8727" s="749" t="s">
        <v>23575</v>
      </c>
      <c r="E8727" s="749" t="s">
        <v>23576</v>
      </c>
      <c r="F8727" s="749" t="s">
        <v>23577</v>
      </c>
      <c r="G8727" s="749" t="s">
        <v>23578</v>
      </c>
      <c r="I8727" s="749" t="s">
        <v>6154</v>
      </c>
      <c r="J8727" s="749" t="n">
        <v>406.99</v>
      </c>
    </row>
    <row collapsed="false" customFormat="false" customHeight="true" hidden="true" ht="12.75" outlineLevel="0" r="8728">
      <c r="A8728" s="749" t="s">
        <v>23580</v>
      </c>
      <c r="B8728" s="749" t="str">
        <f aca="false">C8728&amp;D8728&amp;E8728&amp;F8728&amp;G8728&amp;H8728</f>
        <v>MICRORREVESTIMENTO ASFALTICO A FRIO,C/EMPREGO DE EMULSAO MODIFICADA C/POLIMEROS,ADITIVO DE CONTROLE DE ROMPIMENTO,CONSUMO POR M2 ENTRE 10KG A 12KG,EM UMA UNICA CAMADA,C/EMPREGO DEFAIXA III OU IV DA ISSA,O CUSTO INCLUI TODOS OS MATERIAIS,EQUIPAMENTOS,MAO-DE-OBRA E EXECUCAO.O MICRORREVESTIMENTO ASFALTICO A FRIO DEVERA ATENDER AS ESPECIFICACOES DA ISSA OU DNIT</v>
      </c>
      <c r="C8728" s="749" t="s">
        <v>23581</v>
      </c>
      <c r="D8728" s="749" t="s">
        <v>23582</v>
      </c>
      <c r="E8728" s="749" t="s">
        <v>23583</v>
      </c>
      <c r="F8728" s="749" t="s">
        <v>23584</v>
      </c>
      <c r="G8728" s="749" t="s">
        <v>23585</v>
      </c>
      <c r="H8728" s="749" t="s">
        <v>23586</v>
      </c>
      <c r="I8728" s="749" t="s">
        <v>52</v>
      </c>
      <c r="J8728" s="749" t="n">
        <v>5.97</v>
      </c>
    </row>
    <row collapsed="false" customFormat="false" customHeight="true" hidden="true" ht="12.75" outlineLevel="0" r="8729">
      <c r="A8729" s="749" t="s">
        <v>23587</v>
      </c>
      <c r="B8729" s="749" t="str">
        <f aca="false">C8729&amp;D8729&amp;E8729&amp;F8729&amp;G8729&amp;H8729</f>
        <v>MICRORREVESTIMENTO ASFALTICO A FRIO,C/EMPREGO DE EMULSAO MODIFICADA C/POLIMEROS,ADITIVO DE CONTROLE DE ROMPIMENTO,CONSUMO POR M2 ENTRE 10KG A 12KG,EM UMA UNICA CAMADA,C/EMPREGO DEFAIXA III OU IV DA ISSA,O CUSTO INCLUI TODOS OS MATERIAIS,EQUIPAMENTOS,MAO-DE-OBRA E EXECUCAO.O MICRORREVESTIMENTO ASFALTICO A FRIO DEVERA ATENDER AS ESPECIFICACOES DA ISSA OU DNIT</v>
      </c>
      <c r="C8729" s="749" t="s">
        <v>23581</v>
      </c>
      <c r="D8729" s="749" t="s">
        <v>23582</v>
      </c>
      <c r="E8729" s="749" t="s">
        <v>23583</v>
      </c>
      <c r="F8729" s="749" t="s">
        <v>23584</v>
      </c>
      <c r="G8729" s="749" t="s">
        <v>23585</v>
      </c>
      <c r="H8729" s="749" t="s">
        <v>23586</v>
      </c>
      <c r="I8729" s="749" t="s">
        <v>52</v>
      </c>
      <c r="J8729" s="749" t="n">
        <v>5.92</v>
      </c>
    </row>
    <row collapsed="false" customFormat="false" customHeight="true" hidden="true" ht="12.75" outlineLevel="0" r="8730">
      <c r="A8730" s="749" t="s">
        <v>23588</v>
      </c>
      <c r="B8730" s="749" t="str">
        <f aca="false">C8730&amp;D8730&amp;E8730&amp;F8730&amp;G8730&amp;H8730</f>
        <v>SELAGEM DE TRINCA EM PAVIMENTO RIGIDO OU FLEXIVEL,INCLUSIVEFRESAGEM DA TRINCA,LIMPEZA COM JATO DE AR COMPRIMIDO E SELAGEM COM EMULSAO RR-1C</v>
      </c>
      <c r="C8730" s="749" t="s">
        <v>23589</v>
      </c>
      <c r="D8730" s="749" t="s">
        <v>23590</v>
      </c>
      <c r="E8730" s="749" t="s">
        <v>23591</v>
      </c>
      <c r="I8730" s="749" t="s">
        <v>236</v>
      </c>
      <c r="J8730" s="749" t="n">
        <v>7.9</v>
      </c>
    </row>
    <row collapsed="false" customFormat="false" customHeight="true" hidden="true" ht="12.75" outlineLevel="0" r="8731">
      <c r="A8731" s="749" t="s">
        <v>23592</v>
      </c>
      <c r="B8731" s="749" t="str">
        <f aca="false">C8731&amp;D8731&amp;E8731&amp;F8731&amp;G8731&amp;H8731</f>
        <v>SELAGEM DE TRINCA EM PAVIMENTO RIGIDO OU FLEXIVEL,INCLUSIVEFRESAGEM DA TRINCA,LIMPEZA COM JATO DE AR COMPRIMIDO E SELAGEM COM EMULSAO RR-1C</v>
      </c>
      <c r="C8731" s="749" t="s">
        <v>23589</v>
      </c>
      <c r="D8731" s="749" t="s">
        <v>23590</v>
      </c>
      <c r="E8731" s="749" t="s">
        <v>23591</v>
      </c>
      <c r="I8731" s="749" t="s">
        <v>236</v>
      </c>
      <c r="J8731" s="749" t="n">
        <v>7.58</v>
      </c>
    </row>
    <row collapsed="false" customFormat="false" customHeight="true" hidden="true" ht="12.75" outlineLevel="0" r="8732">
      <c r="A8732" s="749" t="s">
        <v>23593</v>
      </c>
      <c r="B8732" s="749" t="str">
        <f aca="false">C8732&amp;D8732&amp;E8732&amp;F8732&amp;G8732&amp;H8732</f>
        <v>MICRORREVESTIMENTO ASFALTICO A FRIO,COM EMULSAO MODIFICADA COM POLIMERO (SBS) E FIBRAS,ESPESSURA DE 1CM,INCLUSIVE FORNECIMENTO DE TODOS OS MATERIAIS,CONFORME "INSTRUCOES PARA EXECUCAO" DO DER-RJ</v>
      </c>
      <c r="C8732" s="749" t="s">
        <v>23594</v>
      </c>
      <c r="D8732" s="749" t="s">
        <v>23595</v>
      </c>
      <c r="E8732" s="749" t="s">
        <v>23596</v>
      </c>
      <c r="F8732" s="749" t="s">
        <v>23597</v>
      </c>
      <c r="I8732" s="749" t="s">
        <v>52</v>
      </c>
      <c r="J8732" s="749" t="n">
        <v>25.3</v>
      </c>
    </row>
    <row collapsed="false" customFormat="false" customHeight="true" hidden="true" ht="12.75" outlineLevel="0" r="8733">
      <c r="A8733" s="749" t="s">
        <v>23598</v>
      </c>
      <c r="B8733" s="749" t="str">
        <f aca="false">C8733&amp;D8733&amp;E8733&amp;F8733&amp;G8733&amp;H8733</f>
        <v>MICRORREVESTIMENTO ASFALTICO A FRIO,COM EMULSAO MODIFICADA COM POLIMERO (SBS) E FIBRAS,ESPESSURA DE 1CM,INCLUSIVE FORNECIMENTO DE TODOS OS MATERIAIS,CONFORME "INSTRUCOES PARA EXECUCAO" DO DER-RJ</v>
      </c>
      <c r="C8733" s="749" t="s">
        <v>23594</v>
      </c>
      <c r="D8733" s="749" t="s">
        <v>23595</v>
      </c>
      <c r="E8733" s="749" t="s">
        <v>23596</v>
      </c>
      <c r="F8733" s="749" t="s">
        <v>23597</v>
      </c>
      <c r="I8733" s="749" t="s">
        <v>52</v>
      </c>
      <c r="J8733" s="749" t="n">
        <v>25.25</v>
      </c>
    </row>
    <row collapsed="false" customFormat="false" customHeight="true" hidden="true" ht="12.75" outlineLevel="0" r="8734">
      <c r="A8734" s="749" t="s">
        <v>23599</v>
      </c>
      <c r="B8734" s="749" t="str">
        <f aca="false">C8734&amp;D8734&amp;E8734&amp;F8734&amp;G8734&amp;H8734</f>
        <v>REVESTIMENTO DE CONCRETO BETUMINOSO USINADO A QUENTE,COM 8CM DE ESPESSURA,EXECUTADO EM 2 CAMADAS,SENDO A INFERIOR DE LIGACAO("BINDER"),COM 4CM DE ESPESSURA E A SUPERIOR DE ROLAMENTO,DE ACORDO COM AS "INSTRUCOES PARA EXECUCAO",DO DER-RJ,EXCLUSIVE TRANSPORTE DA USINA PARA A PISTA</v>
      </c>
      <c r="C8734" s="749" t="s">
        <v>23600</v>
      </c>
      <c r="D8734" s="749" t="s">
        <v>23601</v>
      </c>
      <c r="E8734" s="749" t="s">
        <v>23602</v>
      </c>
      <c r="F8734" s="749" t="s">
        <v>23603</v>
      </c>
      <c r="G8734" s="749" t="s">
        <v>23604</v>
      </c>
      <c r="I8734" s="749" t="s">
        <v>52</v>
      </c>
      <c r="J8734" s="749" t="n">
        <v>60.14</v>
      </c>
    </row>
    <row collapsed="false" customFormat="false" customHeight="true" hidden="true" ht="12.75" outlineLevel="0" r="8735">
      <c r="A8735" s="749" t="s">
        <v>23605</v>
      </c>
      <c r="B8735" s="749" t="str">
        <f aca="false">C8735&amp;D8735&amp;E8735&amp;F8735&amp;G8735&amp;H8735</f>
        <v>REVESTIMENTO DE CONCRETO BETUMINOSO USINADO A QUENTE,COM 8CM DE ESPESSURA,EXECUTADO EM 2 CAMADAS,SENDO A INFERIOR DE LIGACAO("BINDER"),COM 4CM DE ESPESSURA E A SUPERIOR DE ROLAMENTO,DE ACORDO COM AS "INSTRUCOES PARA EXECUCAO",DO DER-RJ,EXCLUSIVE TRANSPORTE DA USINA PARA A PISTA</v>
      </c>
      <c r="C8735" s="749" t="s">
        <v>23600</v>
      </c>
      <c r="D8735" s="749" t="s">
        <v>23601</v>
      </c>
      <c r="E8735" s="749" t="s">
        <v>23602</v>
      </c>
      <c r="F8735" s="749" t="s">
        <v>23603</v>
      </c>
      <c r="G8735" s="749" t="s">
        <v>23604</v>
      </c>
      <c r="I8735" s="749" t="s">
        <v>52</v>
      </c>
      <c r="J8735" s="749" t="n">
        <v>59.62</v>
      </c>
    </row>
    <row collapsed="false" customFormat="false" customHeight="true" hidden="true" ht="12.75" outlineLevel="0" r="8736">
      <c r="A8736" s="749" t="s">
        <v>23606</v>
      </c>
      <c r="B8736" s="749" t="str">
        <f aca="false">C8736&amp;D8736&amp;E8736&amp;F8736&amp;G8736&amp;H8736</f>
        <v>REVESTIMENTO DE CONCRETO BETUMINOSO USINADO A QUENTE,COM 10CM DE ESPESSURA,EXECUTADO EM 2 CAMADAS,SENDO A INFERIOR DE LIGACAO ("BINDER")COM 6CM DE ESPESSURA E A SUPERIOR DE ROLAMENTO,DE ACORDO COM AS "INSTRUCOES PARA EXECUCAO",DO DER-RJ,EXCLUSIVE TRANSPORTE DA USINA PARA A PISTA</v>
      </c>
      <c r="C8736" s="749" t="s">
        <v>23607</v>
      </c>
      <c r="D8736" s="749" t="s">
        <v>23608</v>
      </c>
      <c r="E8736" s="749" t="s">
        <v>23609</v>
      </c>
      <c r="F8736" s="749" t="s">
        <v>23610</v>
      </c>
      <c r="G8736" s="749" t="s">
        <v>23611</v>
      </c>
      <c r="I8736" s="749" t="s">
        <v>52</v>
      </c>
      <c r="J8736" s="749" t="n">
        <v>74.08</v>
      </c>
    </row>
    <row collapsed="false" customFormat="false" customHeight="true" hidden="true" ht="12.75" outlineLevel="0" r="8737">
      <c r="A8737" s="749" t="s">
        <v>23612</v>
      </c>
      <c r="B8737" s="749" t="str">
        <f aca="false">C8737&amp;D8737&amp;E8737&amp;F8737&amp;G8737&amp;H8737</f>
        <v>REVESTIMENTO DE CONCRETO BETUMINOSO USINADO A QUENTE,COM 10CM DE ESPESSURA,EXECUTADO EM 2 CAMADAS,SENDO A INFERIOR DE LIGACAO ("BINDER")COM 6CM DE ESPESSURA E A SUPERIOR DE ROLAMENTO,DE ACORDO COM AS "INSTRUCOES PARA EXECUCAO",DO DER-RJ,EXCLUSIVE TRANSPORTE DA USINA PARA A PISTA</v>
      </c>
      <c r="C8737" s="749" t="s">
        <v>23607</v>
      </c>
      <c r="D8737" s="749" t="s">
        <v>23608</v>
      </c>
      <c r="E8737" s="749" t="s">
        <v>23609</v>
      </c>
      <c r="F8737" s="749" t="s">
        <v>23610</v>
      </c>
      <c r="G8737" s="749" t="s">
        <v>23611</v>
      </c>
      <c r="I8737" s="749" t="s">
        <v>52</v>
      </c>
      <c r="J8737" s="749" t="n">
        <v>73.4</v>
      </c>
    </row>
    <row collapsed="false" customFormat="false" customHeight="true" hidden="true" ht="12.75" outlineLevel="0" r="8738">
      <c r="A8738" s="749" t="s">
        <v>23613</v>
      </c>
      <c r="B8738" s="749" t="str">
        <f aca="false">C8738&amp;D8738&amp;E8738&amp;F8738&amp;G8738&amp;H8738</f>
        <v>REVESTIMENTO DE CONCRETO BETUMINOSO USINADO A QUENTE,UTILIZANDO AGREGADO SIDERURGICO (ESCORIA DE ACIARIA),COM 10CM DE ESPESSURA,EXECUTADO EM 2 CAMADAS, SENDO A INFERIOR DE LIGACAO("BINDER") COM 6CM DE ESPESSURA E A SUPERIOR DE ROLAMENTO,DE ACORDO COM AS "INSTRUCOES PARA EXECUCAO",DO DER-RJ,EXCLUSIVE TRANSPORTE DA USINA PARA A PISTA</v>
      </c>
      <c r="C8738" s="749" t="s">
        <v>23614</v>
      </c>
      <c r="D8738" s="749" t="s">
        <v>23615</v>
      </c>
      <c r="E8738" s="749" t="s">
        <v>23616</v>
      </c>
      <c r="F8738" s="749" t="s">
        <v>23617</v>
      </c>
      <c r="G8738" s="749" t="s">
        <v>23618</v>
      </c>
      <c r="H8738" s="749" t="s">
        <v>23619</v>
      </c>
      <c r="I8738" s="749" t="s">
        <v>52</v>
      </c>
      <c r="J8738" s="749" t="n">
        <v>65.62</v>
      </c>
    </row>
    <row collapsed="false" customFormat="false" customHeight="true" hidden="true" ht="12.75" outlineLevel="0" r="8739">
      <c r="A8739" s="749" t="s">
        <v>23620</v>
      </c>
      <c r="B8739" s="749" t="str">
        <f aca="false">C8739&amp;D8739&amp;E8739&amp;F8739&amp;G8739&amp;H8739</f>
        <v>REVESTIMENTO DE CONCRETO BETUMINOSO USINADO A QUENTE,UTILIZANDO AGREGADO SIDERURGICO (ESCORIA DE ACIARIA),COM 10CM DE ESPESSURA,EXECUTADO EM 2 CAMADAS, SENDO A INFERIOR DE LIGACAO("BINDER") COM 6CM DE ESPESSURA E A SUPERIOR DE ROLAMENTO,DE ACORDO COM AS "INSTRUCOES PARA EXECUCAO",DO DER-RJ,EXCLUSIVE TRANSPORTE DA USINA PARA A PISTA</v>
      </c>
      <c r="C8739" s="749" t="s">
        <v>23614</v>
      </c>
      <c r="D8739" s="749" t="s">
        <v>23615</v>
      </c>
      <c r="E8739" s="749" t="s">
        <v>23616</v>
      </c>
      <c r="F8739" s="749" t="s">
        <v>23617</v>
      </c>
      <c r="G8739" s="749" t="s">
        <v>23618</v>
      </c>
      <c r="H8739" s="749" t="s">
        <v>23619</v>
      </c>
      <c r="I8739" s="749" t="s">
        <v>52</v>
      </c>
      <c r="J8739" s="749" t="n">
        <v>64.86</v>
      </c>
    </row>
    <row collapsed="false" customFormat="false" customHeight="true" hidden="true" ht="12.75" outlineLevel="0" r="8740">
      <c r="A8740" s="749" t="s">
        <v>23621</v>
      </c>
      <c r="B8740" s="749" t="str">
        <f aca="false">C8740&amp;D8740&amp;E8740&amp;F8740&amp;G8740&amp;H8740</f>
        <v>REVESTIMENTO DE CONCRETO ASFALTICO BETUMINOSO USINADO A QUENTE,COM 5CM DE ESPESSURA,EXECUTADO EM UMA CAMADA,DE ACORDO COM AS "INSTRUCOES PARA EXECUCAO",DO DER-RJ,EXCLUSIVE O TRANSPORTE DA USINA PARA PISTA,E CONSIDERANDO UMA PRODUCAO DE USINA DE 2.000T/MES</v>
      </c>
      <c r="C8740" s="749" t="s">
        <v>23622</v>
      </c>
      <c r="D8740" s="749" t="s">
        <v>23623</v>
      </c>
      <c r="E8740" s="749" t="s">
        <v>23624</v>
      </c>
      <c r="F8740" s="749" t="s">
        <v>23625</v>
      </c>
      <c r="G8740" s="749" t="s">
        <v>23626</v>
      </c>
      <c r="I8740" s="749" t="s">
        <v>52</v>
      </c>
      <c r="J8740" s="749" t="n">
        <v>39.19</v>
      </c>
    </row>
    <row collapsed="false" customFormat="false" customHeight="true" hidden="true" ht="12.75" outlineLevel="0" r="8741">
      <c r="A8741" s="749" t="s">
        <v>23627</v>
      </c>
      <c r="B8741" s="749" t="str">
        <f aca="false">C8741&amp;D8741&amp;E8741&amp;F8741&amp;G8741&amp;H8741</f>
        <v>REVESTIMENTO DE CONCRETO ASFALTICO BETUMINOSO USINADO A QUENTE,COM 5CM DE ESPESSURA,EXECUTADO EM UMA CAMADA,DE ACORDO COM AS "INSTRUCOES PARA EXECUCAO",DO DER-RJ,EXCLUSIVE O TRANSPORTE DA USINA PARA PISTA,E CONSIDERANDO UMA PRODUCAO DE USINA DE 2.000T/MES</v>
      </c>
      <c r="C8741" s="749" t="s">
        <v>23622</v>
      </c>
      <c r="D8741" s="749" t="s">
        <v>23623</v>
      </c>
      <c r="E8741" s="749" t="s">
        <v>23624</v>
      </c>
      <c r="F8741" s="749" t="s">
        <v>23625</v>
      </c>
      <c r="G8741" s="749" t="s">
        <v>23626</v>
      </c>
      <c r="I8741" s="749" t="s">
        <v>52</v>
      </c>
      <c r="J8741" s="749" t="n">
        <v>38.36</v>
      </c>
    </row>
    <row collapsed="false" customFormat="false" customHeight="true" hidden="true" ht="12.75" outlineLevel="0" r="8742">
      <c r="A8742" s="749" t="s">
        <v>23628</v>
      </c>
      <c r="B8742" s="749" t="str">
        <f aca="false">C8742&amp;D8742&amp;E8742&amp;F8742&amp;G8742&amp;H8742</f>
        <v>REVESTIMENTO DE CONCRETO ASFALTICO BETUMINOSO USINADO A QUENTE,COM 5CM DE ESPESSURA,EXECUTADO EM UMA CAMADA,DE ACORDO COM AS "INSTRUCOES PARA EXECUCAO",DO DER-RJ,EXCLUSIVE O TRANSPORTE DA USINA PARA PISTA,E CONSIDERANDO UMA PRODUCAO DE USINA DE 3.000T/MES</v>
      </c>
      <c r="C8742" s="749" t="s">
        <v>23622</v>
      </c>
      <c r="D8742" s="749" t="s">
        <v>23623</v>
      </c>
      <c r="E8742" s="749" t="s">
        <v>23624</v>
      </c>
      <c r="F8742" s="749" t="s">
        <v>23625</v>
      </c>
      <c r="G8742" s="749" t="s">
        <v>23629</v>
      </c>
      <c r="I8742" s="749" t="s">
        <v>52</v>
      </c>
      <c r="J8742" s="749" t="n">
        <v>35.91</v>
      </c>
    </row>
    <row collapsed="false" customFormat="false" customHeight="true" hidden="true" ht="12.75" outlineLevel="0" r="8743">
      <c r="A8743" s="749" t="s">
        <v>23630</v>
      </c>
      <c r="B8743" s="749" t="str">
        <f aca="false">C8743&amp;D8743&amp;E8743&amp;F8743&amp;G8743&amp;H8743</f>
        <v>REVESTIMENTO DE CONCRETO ASFALTICO BETUMINOSO USINADO A QUENTE,COM 5CM DE ESPESSURA,EXECUTADO EM UMA CAMADA,DE ACORDO COM AS "INSTRUCOES PARA EXECUCAO",DO DER-RJ,EXCLUSIVE O TRANSPORTE DA USINA PARA PISTA,E CONSIDERANDO UMA PRODUCAO DE USINA DE 3.000T/MES</v>
      </c>
      <c r="C8743" s="749" t="s">
        <v>23622</v>
      </c>
      <c r="D8743" s="749" t="s">
        <v>23623</v>
      </c>
      <c r="E8743" s="749" t="s">
        <v>23624</v>
      </c>
      <c r="F8743" s="749" t="s">
        <v>23625</v>
      </c>
      <c r="G8743" s="749" t="s">
        <v>23629</v>
      </c>
      <c r="I8743" s="749" t="s">
        <v>52</v>
      </c>
      <c r="J8743" s="749" t="n">
        <v>35.34</v>
      </c>
    </row>
    <row collapsed="false" customFormat="false" customHeight="true" hidden="true" ht="12.75" outlineLevel="0" r="8744">
      <c r="A8744" s="749" t="s">
        <v>23631</v>
      </c>
      <c r="B8744" s="749" t="str">
        <f aca="false">C8744&amp;D8744&amp;E8744&amp;F8744&amp;G8744&amp;H8744</f>
        <v>REVESTIMENTO DE CONCRETO ASFALTICO BETUMINOSO USINADO A QUENTE,COM 5CM DE ESPESSURA,EXECUTADO EM UMA CAMADA,DE ACORDO COM AS "INSTRUCOES PARA EXECUCAO",DO DER-RJ,EXCLUSIVE O TRANSPORTE DA USINA PARA PISTA,E CONSIDERANDO UMA PRODUCAO DE USINA DE 4.000T/MES</v>
      </c>
      <c r="C8744" s="749" t="s">
        <v>23622</v>
      </c>
      <c r="D8744" s="749" t="s">
        <v>23623</v>
      </c>
      <c r="E8744" s="749" t="s">
        <v>23624</v>
      </c>
      <c r="F8744" s="749" t="s">
        <v>23625</v>
      </c>
      <c r="G8744" s="749" t="s">
        <v>23632</v>
      </c>
      <c r="I8744" s="749" t="s">
        <v>52</v>
      </c>
      <c r="J8744" s="749" t="n">
        <v>34.28</v>
      </c>
    </row>
    <row collapsed="false" customFormat="false" customHeight="true" hidden="true" ht="12.75" outlineLevel="0" r="8745">
      <c r="A8745" s="749" t="s">
        <v>23633</v>
      </c>
      <c r="B8745" s="749" t="str">
        <f aca="false">C8745&amp;D8745&amp;E8745&amp;F8745&amp;G8745&amp;H8745</f>
        <v>REVESTIMENTO DE CONCRETO ASFALTICO BETUMINOSO USINADO A QUENTE,COM 5CM DE ESPESSURA,EXECUTADO EM UMA CAMADA,DE ACORDO COM AS "INSTRUCOES PARA EXECUCAO",DO DER-RJ,EXCLUSIVE O TRANSPORTE DA USINA PARA PISTA,E CONSIDERANDO UMA PRODUCAO DE USINA DE 4.000T/MES</v>
      </c>
      <c r="C8745" s="749" t="s">
        <v>23622</v>
      </c>
      <c r="D8745" s="749" t="s">
        <v>23623</v>
      </c>
      <c r="E8745" s="749" t="s">
        <v>23624</v>
      </c>
      <c r="F8745" s="749" t="s">
        <v>23625</v>
      </c>
      <c r="G8745" s="749" t="s">
        <v>23632</v>
      </c>
      <c r="I8745" s="749" t="s">
        <v>52</v>
      </c>
      <c r="J8745" s="749" t="n">
        <v>33.83</v>
      </c>
    </row>
    <row collapsed="false" customFormat="false" customHeight="true" hidden="true" ht="12.75" outlineLevel="0" r="8746">
      <c r="A8746" s="749" t="s">
        <v>23634</v>
      </c>
      <c r="B8746" s="749" t="str">
        <f aca="false">C8746&amp;D8746&amp;E8746&amp;F8746&amp;G8746&amp;H8746</f>
        <v>REVESTIMENTO DE CONCRETO ASFALTICO BETUMINOSO USINADO A QUENTE,COM 5CM DE ESPESSURA,EXECUTADO EM UMA CAMADA,DE ACORDO COM AS "INSTRUCOES PARA EXECUCAO",DO DER-RJ,EXCLUSIVE O TRANSPORTE DA USINA PARA PISTA,E CONSIDERANDO UMA PRODUCAO DE USINA DE 6.000T/MES</v>
      </c>
      <c r="C8746" s="749" t="s">
        <v>23622</v>
      </c>
      <c r="D8746" s="749" t="s">
        <v>23623</v>
      </c>
      <c r="E8746" s="749" t="s">
        <v>23624</v>
      </c>
      <c r="F8746" s="749" t="s">
        <v>23625</v>
      </c>
      <c r="G8746" s="749" t="s">
        <v>23635</v>
      </c>
      <c r="I8746" s="749" t="s">
        <v>52</v>
      </c>
      <c r="J8746" s="749" t="n">
        <v>32.92</v>
      </c>
    </row>
    <row collapsed="false" customFormat="false" customHeight="true" hidden="true" ht="12.75" outlineLevel="0" r="8747">
      <c r="A8747" s="749" t="s">
        <v>23636</v>
      </c>
      <c r="B8747" s="749" t="str">
        <f aca="false">C8747&amp;D8747&amp;E8747&amp;F8747&amp;G8747&amp;H8747</f>
        <v>REVESTIMENTO DE CONCRETO ASFALTICO BETUMINOSO USINADO A QUENTE,COM 5CM DE ESPESSURA,EXECUTADO EM UMA CAMADA,DE ACORDO COM AS "INSTRUCOES PARA EXECUCAO",DO DER-RJ,EXCLUSIVE O TRANSPORTE DA USINA PARA PISTA,E CONSIDERANDO UMA PRODUCAO DE USINA DE 6.000T/MES</v>
      </c>
      <c r="C8747" s="749" t="s">
        <v>23622</v>
      </c>
      <c r="D8747" s="749" t="s">
        <v>23623</v>
      </c>
      <c r="E8747" s="749" t="s">
        <v>23624</v>
      </c>
      <c r="F8747" s="749" t="s">
        <v>23625</v>
      </c>
      <c r="G8747" s="749" t="s">
        <v>23635</v>
      </c>
      <c r="I8747" s="749" t="s">
        <v>52</v>
      </c>
      <c r="J8747" s="749" t="n">
        <v>32.58</v>
      </c>
    </row>
    <row collapsed="false" customFormat="false" customHeight="true" hidden="true" ht="12.75" outlineLevel="0" r="8748">
      <c r="A8748" s="749" t="s">
        <v>23637</v>
      </c>
      <c r="B8748" s="749" t="str">
        <f aca="false">C8748&amp;D8748&amp;E8748&amp;F8748&amp;G8748&amp;H8748</f>
        <v>REVESTIMENTO DE CONCRETO ASFALTICO BETUMINOSO USINADO A QUENTE,COM 5CM DE ESPESSURA,EXECUTADO EM UMA CAMADA,DE ACORDO COM AS "INSTRUCOES PARA EXECUCAO",DO DER-RJ,EXCLUSIVE O TRANSPORTE DA USINA PARA PISTA,E CONSIDERANDO UMA PRODUCAO DE USINA DE 8.000T/MES</v>
      </c>
      <c r="C8748" s="749" t="s">
        <v>23622</v>
      </c>
      <c r="D8748" s="749" t="s">
        <v>23623</v>
      </c>
      <c r="E8748" s="749" t="s">
        <v>23624</v>
      </c>
      <c r="F8748" s="749" t="s">
        <v>23625</v>
      </c>
      <c r="G8748" s="749" t="s">
        <v>23638</v>
      </c>
      <c r="I8748" s="749" t="s">
        <v>52</v>
      </c>
      <c r="J8748" s="749" t="n">
        <v>32.06</v>
      </c>
    </row>
    <row collapsed="false" customFormat="false" customHeight="true" hidden="true" ht="12.75" outlineLevel="0" r="8749">
      <c r="A8749" s="749" t="s">
        <v>23639</v>
      </c>
      <c r="B8749" s="749" t="str">
        <f aca="false">C8749&amp;D8749&amp;E8749&amp;F8749&amp;G8749&amp;H8749</f>
        <v>REVESTIMENTO DE CONCRETO ASFALTICO BETUMINOSO USINADO A QUENTE,COM 5CM DE ESPESSURA,EXECUTADO EM UMA CAMADA,DE ACORDO COM AS "INSTRUCOES PARA EXECUCAO",DO DER-RJ,EXCLUSIVE O TRANSPORTE DA USINA PARA PISTA,E CONSIDERANDO UMA PRODUCAO DE USINA DE 8.000T/MES</v>
      </c>
      <c r="C8749" s="749" t="s">
        <v>23622</v>
      </c>
      <c r="D8749" s="749" t="s">
        <v>23623</v>
      </c>
      <c r="E8749" s="749" t="s">
        <v>23624</v>
      </c>
      <c r="F8749" s="749" t="s">
        <v>23625</v>
      </c>
      <c r="G8749" s="749" t="s">
        <v>23638</v>
      </c>
      <c r="I8749" s="749" t="s">
        <v>52</v>
      </c>
      <c r="J8749" s="749" t="n">
        <v>31.78</v>
      </c>
    </row>
    <row collapsed="false" customFormat="false" customHeight="true" hidden="true" ht="12.75" outlineLevel="0" r="8750">
      <c r="A8750" s="749" t="s">
        <v>23640</v>
      </c>
      <c r="B8750" s="749" t="str">
        <f aca="false">C8750&amp;D8750&amp;E8750&amp;F8750&amp;G8750&amp;H8750</f>
        <v>REVESTIMENTO DE CONCRETO ASFALTICO BETUMINOSO USINADO A QUENTE,COM 5CM DE ESPESSURA,EXECUTADO EM UMA CAMADA,DE ACORDO COM AS "INSTRUCOES PARA EXECUCAO",DO DER-RJ,EXCLUSIVE O TRANSPORTE DA USINA PARA PISTA,E CONSIDERANDO UMA PRODUCAO DE USINA DE 10.000T/MES</v>
      </c>
      <c r="C8750" s="749" t="s">
        <v>23622</v>
      </c>
      <c r="D8750" s="749" t="s">
        <v>23623</v>
      </c>
      <c r="E8750" s="749" t="s">
        <v>23624</v>
      </c>
      <c r="F8750" s="749" t="s">
        <v>23625</v>
      </c>
      <c r="G8750" s="749" t="s">
        <v>23641</v>
      </c>
      <c r="I8750" s="749" t="s">
        <v>52</v>
      </c>
      <c r="J8750" s="749" t="n">
        <v>31.55</v>
      </c>
    </row>
    <row collapsed="false" customFormat="false" customHeight="true" hidden="true" ht="12.75" outlineLevel="0" r="8751">
      <c r="A8751" s="749" t="s">
        <v>23642</v>
      </c>
      <c r="B8751" s="749" t="str">
        <f aca="false">C8751&amp;D8751&amp;E8751&amp;F8751&amp;G8751&amp;H8751</f>
        <v>REVESTIMENTO DE CONCRETO ASFALTICO BETUMINOSO USINADO A QUENTE,COM 5CM DE ESPESSURA,EXECUTADO EM UMA CAMADA,DE ACORDO COM AS "INSTRUCOES PARA EXECUCAO",DO DER-RJ,EXCLUSIVE O TRANSPORTE DA USINA PARA PISTA,E CONSIDERANDO UMA PRODUCAO DE USINA DE 10.000T/MES</v>
      </c>
      <c r="C8751" s="749" t="s">
        <v>23622</v>
      </c>
      <c r="D8751" s="749" t="s">
        <v>23623</v>
      </c>
      <c r="E8751" s="749" t="s">
        <v>23624</v>
      </c>
      <c r="F8751" s="749" t="s">
        <v>23625</v>
      </c>
      <c r="G8751" s="749" t="s">
        <v>23641</v>
      </c>
      <c r="I8751" s="749" t="s">
        <v>52</v>
      </c>
      <c r="J8751" s="749" t="n">
        <v>31.31</v>
      </c>
    </row>
    <row collapsed="false" customFormat="false" customHeight="true" hidden="true" ht="12.75" outlineLevel="0" r="8752">
      <c r="A8752" s="749" t="s">
        <v>23643</v>
      </c>
      <c r="B8752" s="749" t="str">
        <f aca="false">C8752&amp;D8752&amp;E8752&amp;F8752&amp;G8752&amp;H8752</f>
        <v>REVESTIMENTO DE CONCRETO BETUMINOSO USINADO A QUENTE,PARA CAMADA DE ROLAMENTO,COM 4CM DE ESPESSURA,EXCLUSIVE TRANSPORTEDA USINA PARA A PISTA,E CONSIDERANDO UMA PRODUCAO DE USINA DE 2.000T/MES</v>
      </c>
      <c r="C8752" s="749" t="s">
        <v>23644</v>
      </c>
      <c r="D8752" s="749" t="s">
        <v>23645</v>
      </c>
      <c r="E8752" s="749" t="s">
        <v>23646</v>
      </c>
      <c r="F8752" s="749" t="s">
        <v>23647</v>
      </c>
      <c r="I8752" s="749" t="s">
        <v>52</v>
      </c>
      <c r="J8752" s="749" t="n">
        <v>31.33</v>
      </c>
    </row>
    <row collapsed="false" customFormat="false" customHeight="true" hidden="true" ht="12.75" outlineLevel="0" r="8753">
      <c r="A8753" s="749" t="s">
        <v>23648</v>
      </c>
      <c r="B8753" s="749" t="str">
        <f aca="false">C8753&amp;D8753&amp;E8753&amp;F8753&amp;G8753&amp;H8753</f>
        <v>REVESTIMENTO DE CONCRETO BETUMINOSO USINADO A QUENTE,PARA CAMADA DE ROLAMENTO,COM 4CM DE ESPESSURA,EXCLUSIVE TRANSPORTEDA USINA PARA A PISTA,E CONSIDERANDO UMA PRODUCAO DE USINA DE 2.000T/MES</v>
      </c>
      <c r="C8753" s="749" t="s">
        <v>23644</v>
      </c>
      <c r="D8753" s="749" t="s">
        <v>23645</v>
      </c>
      <c r="E8753" s="749" t="s">
        <v>23646</v>
      </c>
      <c r="F8753" s="749" t="s">
        <v>23647</v>
      </c>
      <c r="I8753" s="749" t="s">
        <v>52</v>
      </c>
      <c r="J8753" s="749" t="n">
        <v>30.67</v>
      </c>
    </row>
    <row collapsed="false" customFormat="false" customHeight="true" hidden="true" ht="12.75" outlineLevel="0" r="8754">
      <c r="A8754" s="749" t="s">
        <v>23649</v>
      </c>
      <c r="B8754" s="749" t="str">
        <f aca="false">C8754&amp;D8754&amp;E8754&amp;F8754&amp;G8754&amp;H8754</f>
        <v>REVESTIMENTO DE CONCRETO BETUMINOSO USINADO A QUENTE,PARA CAMADA DE ROLAMENTO,COM 4CM DE ESPESSURA,EXCLUSIVE TRANSPORTEDA USINA PARA A PISTA,E CONSIDERANDO UMA PRODUCAO DE USINA DE 3.000T/MES</v>
      </c>
      <c r="C8754" s="749" t="s">
        <v>23644</v>
      </c>
      <c r="D8754" s="749" t="s">
        <v>23645</v>
      </c>
      <c r="E8754" s="749" t="s">
        <v>23646</v>
      </c>
      <c r="F8754" s="749" t="s">
        <v>23650</v>
      </c>
      <c r="I8754" s="749" t="s">
        <v>52</v>
      </c>
      <c r="J8754" s="749" t="n">
        <v>28.71</v>
      </c>
    </row>
    <row collapsed="false" customFormat="false" customHeight="true" hidden="true" ht="12.75" outlineLevel="0" r="8755">
      <c r="A8755" s="749" t="s">
        <v>23651</v>
      </c>
      <c r="B8755" s="749" t="str">
        <f aca="false">C8755&amp;D8755&amp;E8755&amp;F8755&amp;G8755&amp;H8755</f>
        <v>REVESTIMENTO DE CONCRETO BETUMINOSO USINADO A QUENTE,PARA CAMADA DE ROLAMENTO,COM 4CM DE ESPESSURA,EXCLUSIVE TRANSPORTEDA USINA PARA A PISTA,E CONSIDERANDO UMA PRODUCAO DE USINA DE 3.000T/MES</v>
      </c>
      <c r="C8755" s="749" t="s">
        <v>23644</v>
      </c>
      <c r="D8755" s="749" t="s">
        <v>23645</v>
      </c>
      <c r="E8755" s="749" t="s">
        <v>23646</v>
      </c>
      <c r="F8755" s="749" t="s">
        <v>23650</v>
      </c>
      <c r="I8755" s="749" t="s">
        <v>52</v>
      </c>
      <c r="J8755" s="749" t="n">
        <v>28.25</v>
      </c>
    </row>
    <row collapsed="false" customFormat="false" customHeight="true" hidden="true" ht="12.75" outlineLevel="0" r="8756">
      <c r="A8756" s="749" t="s">
        <v>23652</v>
      </c>
      <c r="B8756" s="749" t="str">
        <f aca="false">C8756&amp;D8756&amp;E8756&amp;F8756&amp;G8756&amp;H8756</f>
        <v>REVESTIMENTO DE CONCRETO BETUMINOSO USINADO A QUENTE,PARA CAMADA DE ROLAMENTO,COM 4CM DE ESPESSURA,EXCLUSIVE TRANSPORTEDA USINA PARA A PISTA,E CONSIDERANDO UMA PRODUCAO DE USINA DE 4.000T/MES</v>
      </c>
      <c r="C8756" s="749" t="s">
        <v>23644</v>
      </c>
      <c r="D8756" s="749" t="s">
        <v>23645</v>
      </c>
      <c r="E8756" s="749" t="s">
        <v>23646</v>
      </c>
      <c r="F8756" s="749" t="s">
        <v>23653</v>
      </c>
      <c r="I8756" s="749" t="s">
        <v>52</v>
      </c>
      <c r="J8756" s="749" t="n">
        <v>27.41</v>
      </c>
    </row>
    <row collapsed="false" customFormat="false" customHeight="true" hidden="true" ht="12.75" outlineLevel="0" r="8757">
      <c r="A8757" s="749" t="s">
        <v>23654</v>
      </c>
      <c r="B8757" s="749" t="str">
        <f aca="false">C8757&amp;D8757&amp;E8757&amp;F8757&amp;G8757&amp;H8757</f>
        <v>REVESTIMENTO DE CONCRETO BETUMINOSO USINADO A QUENTE,PARA CAMADA DE ROLAMENTO,COM 4CM DE ESPESSURA,EXCLUSIVE TRANSPORTEDA USINA PARA A PISTA,E CONSIDERANDO UMA PRODUCAO DE USINA DE 4.000T/MES</v>
      </c>
      <c r="C8757" s="749" t="s">
        <v>23644</v>
      </c>
      <c r="D8757" s="749" t="s">
        <v>23645</v>
      </c>
      <c r="E8757" s="749" t="s">
        <v>23646</v>
      </c>
      <c r="F8757" s="749" t="s">
        <v>23653</v>
      </c>
      <c r="I8757" s="749" t="s">
        <v>52</v>
      </c>
      <c r="J8757" s="749" t="n">
        <v>27.05</v>
      </c>
    </row>
    <row collapsed="false" customFormat="false" customHeight="true" hidden="true" ht="12.75" outlineLevel="0" r="8758">
      <c r="A8758" s="749" t="s">
        <v>23655</v>
      </c>
      <c r="B8758" s="749" t="str">
        <f aca="false">C8758&amp;D8758&amp;E8758&amp;F8758&amp;G8758&amp;H8758</f>
        <v>REVESTIMENTO DE CONCRETO BETUMINOSO USINADO A QUENTE,PARA CAMADA DE ROLAMENTO,COM 4CM DE ESPESSURA,EXCLUSIVE TRANSPORTEDA USINA PARA A PISTA,E CONSIDERANDO UMA PRODUCAO DE USINA DE 6.000T/MES</v>
      </c>
      <c r="C8758" s="749" t="s">
        <v>23644</v>
      </c>
      <c r="D8758" s="749" t="s">
        <v>23645</v>
      </c>
      <c r="E8758" s="749" t="s">
        <v>23646</v>
      </c>
      <c r="F8758" s="749" t="s">
        <v>23656</v>
      </c>
      <c r="I8758" s="749" t="s">
        <v>52</v>
      </c>
      <c r="J8758" s="749" t="n">
        <v>26.32</v>
      </c>
    </row>
    <row collapsed="false" customFormat="false" customHeight="true" hidden="true" ht="12.75" outlineLevel="0" r="8759">
      <c r="A8759" s="749" t="s">
        <v>23657</v>
      </c>
      <c r="B8759" s="749" t="str">
        <f aca="false">C8759&amp;D8759&amp;E8759&amp;F8759&amp;G8759&amp;H8759</f>
        <v>REVESTIMENTO DE CONCRETO BETUMINOSO USINADO A QUENTE,PARA CAMADA DE ROLAMENTO,COM 4CM DE ESPESSURA,EXCLUSIVE TRANSPORTEDA USINA PARA A PISTA,E CONSIDERANDO UMA PRODUCAO DE USINA DE 6.000T/MES</v>
      </c>
      <c r="C8759" s="749" t="s">
        <v>23644</v>
      </c>
      <c r="D8759" s="749" t="s">
        <v>23645</v>
      </c>
      <c r="E8759" s="749" t="s">
        <v>23646</v>
      </c>
      <c r="F8759" s="749" t="s">
        <v>23656</v>
      </c>
      <c r="I8759" s="749" t="s">
        <v>52</v>
      </c>
      <c r="J8759" s="749" t="n">
        <v>26.05</v>
      </c>
    </row>
    <row collapsed="false" customFormat="false" customHeight="true" hidden="true" ht="12.75" outlineLevel="0" r="8760">
      <c r="A8760" s="749" t="s">
        <v>23658</v>
      </c>
      <c r="B8760" s="749" t="str">
        <f aca="false">C8760&amp;D8760&amp;E8760&amp;F8760&amp;G8760&amp;H8760</f>
        <v>REVESTIMENTO DE CONCRETO BETUMINOSO USINADO A QUENTE,PARA CAMADA DE ROLAMENTO,COM 4CM DE ESPESSURA,EXCLUSIVE TRANSPORTEDA USINA PARA A PISTA,E CONSIDERANDO UMA PRODUCAO DE USINA DE 8.000T/MES</v>
      </c>
      <c r="C8760" s="749" t="s">
        <v>23644</v>
      </c>
      <c r="D8760" s="749" t="s">
        <v>23645</v>
      </c>
      <c r="E8760" s="749" t="s">
        <v>23646</v>
      </c>
      <c r="F8760" s="749" t="s">
        <v>23659</v>
      </c>
      <c r="I8760" s="749" t="s">
        <v>52</v>
      </c>
      <c r="J8760" s="749" t="n">
        <v>25.63</v>
      </c>
    </row>
    <row collapsed="false" customFormat="false" customHeight="true" hidden="true" ht="12.75" outlineLevel="0" r="8761">
      <c r="A8761" s="749" t="s">
        <v>23660</v>
      </c>
      <c r="B8761" s="749" t="str">
        <f aca="false">C8761&amp;D8761&amp;E8761&amp;F8761&amp;G8761&amp;H8761</f>
        <v>REVESTIMENTO DE CONCRETO BETUMINOSO USINADO A QUENTE,PARA CAMADA DE ROLAMENTO,COM 4CM DE ESPESSURA,EXCLUSIVE TRANSPORTEDA USINA PARA A PISTA,E CONSIDERANDO UMA PRODUCAO DE USINA DE 8.000T/MES</v>
      </c>
      <c r="C8761" s="749" t="s">
        <v>23644</v>
      </c>
      <c r="D8761" s="749" t="s">
        <v>23645</v>
      </c>
      <c r="E8761" s="749" t="s">
        <v>23646</v>
      </c>
      <c r="F8761" s="749" t="s">
        <v>23659</v>
      </c>
      <c r="I8761" s="749" t="s">
        <v>52</v>
      </c>
      <c r="J8761" s="749" t="n">
        <v>25.41</v>
      </c>
    </row>
    <row collapsed="false" customFormat="false" customHeight="true" hidden="true" ht="12.75" outlineLevel="0" r="8762">
      <c r="A8762" s="749" t="s">
        <v>23661</v>
      </c>
      <c r="B8762" s="749" t="str">
        <f aca="false">C8762&amp;D8762&amp;E8762&amp;F8762&amp;G8762&amp;H8762</f>
        <v>REVESTIMENTO DE CONCRETO BETUMINOSO USINADO A QUENTE,PARA CAMADA DE ROLAMENTO,COM 4CM DE ESPESSURA,EXCLUSIVE TRANSPORTEDA USINA PARA A PISTA,E CONSIDERANDO UMA PRODUCAO DE USINA DE 10.000T/MES</v>
      </c>
      <c r="C8762" s="749" t="s">
        <v>23644</v>
      </c>
      <c r="D8762" s="749" t="s">
        <v>23645</v>
      </c>
      <c r="E8762" s="749" t="s">
        <v>23646</v>
      </c>
      <c r="F8762" s="749" t="s">
        <v>23662</v>
      </c>
      <c r="I8762" s="749" t="s">
        <v>52</v>
      </c>
      <c r="J8762" s="749" t="n">
        <v>25.22</v>
      </c>
    </row>
    <row collapsed="false" customFormat="false" customHeight="true" hidden="true" ht="12.75" outlineLevel="0" r="8763">
      <c r="A8763" s="749" t="s">
        <v>23663</v>
      </c>
      <c r="B8763" s="749" t="str">
        <f aca="false">C8763&amp;D8763&amp;E8763&amp;F8763&amp;G8763&amp;H8763</f>
        <v>REVESTIMENTO DE CONCRETO BETUMINOSO USINADO A QUENTE,PARA CAMADA DE ROLAMENTO,COM 4CM DE ESPESSURA,EXCLUSIVE TRANSPORTEDA USINA PARA A PISTA,E CONSIDERANDO UMA PRODUCAO DE USINA DE 10.000T/MES</v>
      </c>
      <c r="C8763" s="749" t="s">
        <v>23644</v>
      </c>
      <c r="D8763" s="749" t="s">
        <v>23645</v>
      </c>
      <c r="E8763" s="749" t="s">
        <v>23646</v>
      </c>
      <c r="F8763" s="749" t="s">
        <v>23662</v>
      </c>
      <c r="I8763" s="749" t="s">
        <v>52</v>
      </c>
      <c r="J8763" s="749" t="n">
        <v>25.04</v>
      </c>
    </row>
    <row collapsed="false" customFormat="false" customHeight="true" hidden="true" ht="12.75" outlineLevel="0" r="8764">
      <c r="A8764" s="749" t="s">
        <v>23664</v>
      </c>
      <c r="B8764" s="749" t="str">
        <f aca="false">C8764&amp;D8764&amp;E8764&amp;F8764&amp;G8764&amp;H8764</f>
        <v>REVESTIMENTO DE CONCRETO BETUMINOSO USINADO A QUENTE,PARA CAMADA DE ROLAMENTO,COM 3CM DE ESPESSURA,EXCLUSIVE TRANSPORTEDA USINA PARA A PISTA,E CONSIDERANDO UMA PRODUCAO DE USINA DE 2.000T/MES</v>
      </c>
      <c r="C8764" s="749" t="s">
        <v>23644</v>
      </c>
      <c r="D8764" s="749" t="s">
        <v>23665</v>
      </c>
      <c r="E8764" s="749" t="s">
        <v>23646</v>
      </c>
      <c r="F8764" s="749" t="s">
        <v>23647</v>
      </c>
      <c r="I8764" s="749" t="s">
        <v>52</v>
      </c>
      <c r="J8764" s="749" t="n">
        <v>23.5</v>
      </c>
    </row>
    <row collapsed="false" customFormat="false" customHeight="true" hidden="true" ht="12.75" outlineLevel="0" r="8765">
      <c r="A8765" s="749" t="s">
        <v>23666</v>
      </c>
      <c r="B8765" s="749" t="str">
        <f aca="false">C8765&amp;D8765&amp;E8765&amp;F8765&amp;G8765&amp;H8765</f>
        <v>REVESTIMENTO DE CONCRETO BETUMINOSO USINADO A QUENTE,PARA CAMADA DE ROLAMENTO,COM 3CM DE ESPESSURA,EXCLUSIVE TRANSPORTEDA USINA PARA A PISTA,E CONSIDERANDO UMA PRODUCAO DE USINA DE 2.000T/MES</v>
      </c>
      <c r="C8765" s="749" t="s">
        <v>23644</v>
      </c>
      <c r="D8765" s="749" t="s">
        <v>23665</v>
      </c>
      <c r="E8765" s="749" t="s">
        <v>23646</v>
      </c>
      <c r="F8765" s="749" t="s">
        <v>23647</v>
      </c>
      <c r="I8765" s="749" t="s">
        <v>52</v>
      </c>
      <c r="J8765" s="749" t="n">
        <v>23</v>
      </c>
    </row>
    <row collapsed="false" customFormat="false" customHeight="true" hidden="true" ht="12.75" outlineLevel="0" r="8766">
      <c r="A8766" s="749" t="s">
        <v>23667</v>
      </c>
      <c r="B8766" s="749" t="str">
        <f aca="false">C8766&amp;D8766&amp;E8766&amp;F8766&amp;G8766&amp;H8766</f>
        <v>REVESTIMENTO DE CONCRETO BETUMINOSO USINADO A QUENTE,PARA CAMADA DE ROLAMENTO,COM 3CM DE ESPESSURA,EXCLUSIVE TRANSPORTEDA USINA PARA A PISTA,E CONSIDERANDO UMA PRODUCAO DE USINA DE 3.000T/MES</v>
      </c>
      <c r="C8766" s="749" t="s">
        <v>23644</v>
      </c>
      <c r="D8766" s="749" t="s">
        <v>23665</v>
      </c>
      <c r="E8766" s="749" t="s">
        <v>23646</v>
      </c>
      <c r="F8766" s="749" t="s">
        <v>23650</v>
      </c>
      <c r="I8766" s="749" t="s">
        <v>52</v>
      </c>
      <c r="J8766" s="749" t="n">
        <v>21.53</v>
      </c>
    </row>
    <row collapsed="false" customFormat="false" customHeight="true" hidden="true" ht="12.75" outlineLevel="0" r="8767">
      <c r="A8767" s="749" t="s">
        <v>23668</v>
      </c>
      <c r="B8767" s="749" t="str">
        <f aca="false">C8767&amp;D8767&amp;E8767&amp;F8767&amp;G8767&amp;H8767</f>
        <v>REVESTIMENTO DE CONCRETO BETUMINOSO USINADO A QUENTE,PARA CAMADA DE ROLAMENTO,COM 3CM DE ESPESSURA,EXCLUSIVE TRANSPORTEDA USINA PARA A PISTA,E CONSIDERANDO UMA PRODUCAO DE USINA DE 3.000T/MES</v>
      </c>
      <c r="C8767" s="749" t="s">
        <v>23644</v>
      </c>
      <c r="D8767" s="749" t="s">
        <v>23665</v>
      </c>
      <c r="E8767" s="749" t="s">
        <v>23646</v>
      </c>
      <c r="F8767" s="749" t="s">
        <v>23650</v>
      </c>
      <c r="I8767" s="749" t="s">
        <v>52</v>
      </c>
      <c r="J8767" s="749" t="n">
        <v>21.19</v>
      </c>
    </row>
    <row collapsed="false" customFormat="false" customHeight="true" hidden="true" ht="12.75" outlineLevel="0" r="8768">
      <c r="A8768" s="749" t="s">
        <v>23669</v>
      </c>
      <c r="B8768" s="749" t="str">
        <f aca="false">C8768&amp;D8768&amp;E8768&amp;F8768&amp;G8768&amp;H8768</f>
        <v>REVESTIMENTO DE CONCRETO BETUMINOSO USINADO A QUENTE,PARA CAMADA DE ROLAMENTO,COM 3CM DE ESPESSURA,EXCLUSIVE TRANSPORTEDA USINA PARA A PISTA,E CONSIDERANDO UMA PRODUCAO DE USINA DE 4.000T/MES</v>
      </c>
      <c r="C8768" s="749" t="s">
        <v>23644</v>
      </c>
      <c r="D8768" s="749" t="s">
        <v>23665</v>
      </c>
      <c r="E8768" s="749" t="s">
        <v>23646</v>
      </c>
      <c r="F8768" s="749" t="s">
        <v>23653</v>
      </c>
      <c r="I8768" s="749" t="s">
        <v>52</v>
      </c>
      <c r="J8768" s="749" t="n">
        <v>20.55</v>
      </c>
    </row>
    <row collapsed="false" customFormat="false" customHeight="true" hidden="true" ht="12.75" outlineLevel="0" r="8769">
      <c r="A8769" s="749" t="s">
        <v>23670</v>
      </c>
      <c r="B8769" s="749" t="str">
        <f aca="false">C8769&amp;D8769&amp;E8769&amp;F8769&amp;G8769&amp;H8769</f>
        <v>REVESTIMENTO DE CONCRETO BETUMINOSO USINADO A QUENTE,PARA CAMADA DE ROLAMENTO,COM 3CM DE ESPESSURA,EXCLUSIVE TRANSPORTEDA USINA PARA A PISTA,E CONSIDERANDO UMA PRODUCAO DE USINA DE 4.000T/MES</v>
      </c>
      <c r="C8769" s="749" t="s">
        <v>23644</v>
      </c>
      <c r="D8769" s="749" t="s">
        <v>23665</v>
      </c>
      <c r="E8769" s="749" t="s">
        <v>23646</v>
      </c>
      <c r="F8769" s="749" t="s">
        <v>23653</v>
      </c>
      <c r="I8769" s="749" t="s">
        <v>52</v>
      </c>
      <c r="J8769" s="749" t="n">
        <v>20.28</v>
      </c>
    </row>
    <row collapsed="false" customFormat="false" customHeight="true" hidden="true" ht="12.75" outlineLevel="0" r="8770">
      <c r="A8770" s="749" t="s">
        <v>23671</v>
      </c>
      <c r="B8770" s="749" t="str">
        <f aca="false">C8770&amp;D8770&amp;E8770&amp;F8770&amp;G8770&amp;H8770</f>
        <v>REVESTIMENTO DE CONCRETO BETUMINOSO USINADO A QUENTE,PARA CAMADA DE ROLAMENTO,COM 3CM DE ESPESSURA,EXCLUSIVE TRANSPORTEDA USINA PARA A PISTA,E CONSIDERANDO UMA PRODUCAO DE USINA DE 6.000T/MES</v>
      </c>
      <c r="C8770" s="749" t="s">
        <v>23644</v>
      </c>
      <c r="D8770" s="749" t="s">
        <v>23665</v>
      </c>
      <c r="E8770" s="749" t="s">
        <v>23646</v>
      </c>
      <c r="F8770" s="749" t="s">
        <v>23656</v>
      </c>
      <c r="I8770" s="749" t="s">
        <v>52</v>
      </c>
      <c r="J8770" s="749" t="n">
        <v>19.68</v>
      </c>
    </row>
    <row collapsed="false" customFormat="false" customHeight="true" hidden="true" ht="12.75" outlineLevel="0" r="8771">
      <c r="A8771" s="749" t="s">
        <v>23672</v>
      </c>
      <c r="B8771" s="749" t="str">
        <f aca="false">C8771&amp;D8771&amp;E8771&amp;F8771&amp;G8771&amp;H8771</f>
        <v>REVESTIMENTO DE CONCRETO BETUMINOSO USINADO A QUENTE,PARA CAMADA DE ROLAMENTO,COM 3CM DE ESPESSURA,EXCLUSIVE TRANSPORTEDA USINA PARA A PISTA,E CONSIDERANDO UMA PRODUCAO DE USINA DE 6.000T/MES</v>
      </c>
      <c r="C8771" s="749" t="s">
        <v>23644</v>
      </c>
      <c r="D8771" s="749" t="s">
        <v>23665</v>
      </c>
      <c r="E8771" s="749" t="s">
        <v>23646</v>
      </c>
      <c r="F8771" s="749" t="s">
        <v>23656</v>
      </c>
      <c r="I8771" s="749" t="s">
        <v>52</v>
      </c>
      <c r="J8771" s="749" t="n">
        <v>19.48</v>
      </c>
    </row>
    <row collapsed="false" customFormat="false" customHeight="true" hidden="true" ht="12.75" outlineLevel="0" r="8772">
      <c r="A8772" s="749" t="s">
        <v>23673</v>
      </c>
      <c r="B8772" s="749" t="str">
        <f aca="false">C8772&amp;D8772&amp;E8772&amp;F8772&amp;G8772&amp;H8772</f>
        <v>REVESTIMENTO DE CONCRETO BETUMINOSO USINADO A QUENTE,PARA CAMADA DE ROLAMENTO,COM 3CM DE ESPESSURA,EXCLUSIVE TRANSPORTEDA USINA PARA A PISTA,E CONSIDERANDO UMA PRODUCAO DE USINA DE 8.000T/MES</v>
      </c>
      <c r="C8772" s="749" t="s">
        <v>23644</v>
      </c>
      <c r="D8772" s="749" t="s">
        <v>23665</v>
      </c>
      <c r="E8772" s="749" t="s">
        <v>23646</v>
      </c>
      <c r="F8772" s="749" t="s">
        <v>23659</v>
      </c>
      <c r="I8772" s="749" t="s">
        <v>52</v>
      </c>
      <c r="J8772" s="749" t="n">
        <v>19.22</v>
      </c>
    </row>
    <row collapsed="false" customFormat="false" customHeight="true" hidden="true" ht="12.75" outlineLevel="0" r="8773">
      <c r="A8773" s="749" t="s">
        <v>23674</v>
      </c>
      <c r="B8773" s="749" t="str">
        <f aca="false">C8773&amp;D8773&amp;E8773&amp;F8773&amp;G8773&amp;H8773</f>
        <v>REVESTIMENTO DE CONCRETO BETUMINOSO USINADO A QUENTE,PARA CAMADA DE ROLAMENTO,COM 3CM DE ESPESSURA,EXCLUSIVE TRANSPORTEDA USINA PARA A PISTA,E CONSIDERANDO UMA PRODUCAO DE USINA DE 8.000T/MES</v>
      </c>
      <c r="C8773" s="749" t="s">
        <v>23644</v>
      </c>
      <c r="D8773" s="749" t="s">
        <v>23665</v>
      </c>
      <c r="E8773" s="749" t="s">
        <v>23646</v>
      </c>
      <c r="F8773" s="749" t="s">
        <v>23659</v>
      </c>
      <c r="I8773" s="749" t="s">
        <v>52</v>
      </c>
      <c r="J8773" s="749" t="n">
        <v>19.06</v>
      </c>
    </row>
    <row collapsed="false" customFormat="false" customHeight="true" hidden="true" ht="12.75" outlineLevel="0" r="8774">
      <c r="A8774" s="749" t="s">
        <v>23675</v>
      </c>
      <c r="B8774" s="749" t="str">
        <f aca="false">C8774&amp;D8774&amp;E8774&amp;F8774&amp;G8774&amp;H8774</f>
        <v>REVESTIMENTO DE CONCRETO BETUMINOSO USINADO A QUENTE,PARA CAMADA DE ROLAMENTO,COM 3CM DE ESPESSURA,EXCLUSIVE TRANSPORTEDA USINA PARA A PISTA,E CONSIDERANDO UMA PRODUCAO DE USINA DE 10.000T/MES</v>
      </c>
      <c r="C8774" s="749" t="s">
        <v>23644</v>
      </c>
      <c r="D8774" s="749" t="s">
        <v>23665</v>
      </c>
      <c r="E8774" s="749" t="s">
        <v>23646</v>
      </c>
      <c r="F8774" s="749" t="s">
        <v>23662</v>
      </c>
      <c r="I8774" s="749" t="s">
        <v>52</v>
      </c>
      <c r="J8774" s="749" t="n">
        <v>18.92</v>
      </c>
    </row>
    <row collapsed="false" customFormat="false" customHeight="true" hidden="true" ht="12.75" outlineLevel="0" r="8775">
      <c r="A8775" s="749" t="s">
        <v>23676</v>
      </c>
      <c r="B8775" s="749" t="str">
        <f aca="false">C8775&amp;D8775&amp;E8775&amp;F8775&amp;G8775&amp;H8775</f>
        <v>REVESTIMENTO DE CONCRETO BETUMINOSO USINADO A QUENTE,PARA CAMADA DE ROLAMENTO,COM 3CM DE ESPESSURA,EXCLUSIVE TRANSPORTEDA USINA PARA A PISTA,E CONSIDERANDO UMA PRODUCAO DE USINA DE 10.000T/MES</v>
      </c>
      <c r="C8775" s="749" t="s">
        <v>23644</v>
      </c>
      <c r="D8775" s="749" t="s">
        <v>23665</v>
      </c>
      <c r="E8775" s="749" t="s">
        <v>23646</v>
      </c>
      <c r="F8775" s="749" t="s">
        <v>23662</v>
      </c>
      <c r="I8775" s="749" t="s">
        <v>52</v>
      </c>
      <c r="J8775" s="749" t="n">
        <v>18.78</v>
      </c>
    </row>
    <row collapsed="false" customFormat="false" customHeight="true" hidden="true" ht="12.75" outlineLevel="0" r="8776">
      <c r="A8776" s="749" t="s">
        <v>23677</v>
      </c>
      <c r="B8776" s="749" t="str">
        <f aca="false">C8776&amp;D8776&amp;E8776&amp;F8776&amp;G8776&amp;H8776</f>
        <v>PAVIMENTACAO COM CAMADA DE ROLAMENTO DE SMA("BRITA MASTIQUEASFALTO"),ESPESSURA DE 3,4CM,NIVELAMENTO ELETRONICO,INCLUSIVE FORNECIMENTO DOS MATERIAIS E JUNTA TIPO "INFRA-RED"</v>
      </c>
      <c r="C8776" s="749" t="s">
        <v>23678</v>
      </c>
      <c r="D8776" s="749" t="s">
        <v>23679</v>
      </c>
      <c r="E8776" s="749" t="s">
        <v>23680</v>
      </c>
      <c r="I8776" s="749" t="s">
        <v>52</v>
      </c>
      <c r="J8776" s="749" t="n">
        <v>55.45</v>
      </c>
    </row>
    <row collapsed="false" customFormat="false" customHeight="true" hidden="true" ht="12.75" outlineLevel="0" r="8777">
      <c r="A8777" s="749" t="s">
        <v>23681</v>
      </c>
      <c r="B8777" s="749" t="str">
        <f aca="false">C8777&amp;D8777&amp;E8777&amp;F8777&amp;G8777&amp;H8777</f>
        <v>PAVIMENTACAO COM CAMADA DE ROLAMENTO DE SMA("BRITA MASTIQUEASFALTO"),ESPESSURA DE 3,4CM,NIVELAMENTO ELETRONICO,INCLUSIVE FORNECIMENTO DOS MATERIAIS E JUNTA TIPO "INFRA-RED"</v>
      </c>
      <c r="C8777" s="749" t="s">
        <v>23678</v>
      </c>
      <c r="D8777" s="749" t="s">
        <v>23679</v>
      </c>
      <c r="E8777" s="749" t="s">
        <v>23680</v>
      </c>
      <c r="I8777" s="749" t="s">
        <v>52</v>
      </c>
      <c r="J8777" s="749" t="n">
        <v>55.15</v>
      </c>
    </row>
    <row collapsed="false" customFormat="false" customHeight="true" hidden="true" ht="12.75" outlineLevel="0" r="8778">
      <c r="A8778" s="749" t="s">
        <v>23682</v>
      </c>
      <c r="B8778" s="749" t="str">
        <f aca="false">C8778&amp;D8778&amp;E8778&amp;F8778&amp;G8778&amp;H8778</f>
        <v>PAVIMENTACAO COM CAMADA DE ROLAMENTO DE SMA("BRITA MASTIQUEASFALTO"),ESPESSURA DE 4CM,NIVELAMENTO ELETRONICO,INCLUSIVEFORNECIMENTO DOS MATERIAIS E JUNTA TIPO "INFRA-RED"</v>
      </c>
      <c r="C8778" s="749" t="s">
        <v>23678</v>
      </c>
      <c r="D8778" s="749" t="s">
        <v>23683</v>
      </c>
      <c r="E8778" s="749" t="s">
        <v>23684</v>
      </c>
      <c r="I8778" s="749" t="s">
        <v>52</v>
      </c>
      <c r="J8778" s="749" t="n">
        <v>63.32</v>
      </c>
    </row>
    <row collapsed="false" customFormat="false" customHeight="true" hidden="true" ht="12.75" outlineLevel="0" r="8779">
      <c r="A8779" s="749" t="s">
        <v>23685</v>
      </c>
      <c r="B8779" s="749" t="str">
        <f aca="false">C8779&amp;D8779&amp;E8779&amp;F8779&amp;G8779&amp;H8779</f>
        <v>PAVIMENTACAO COM CAMADA DE ROLAMENTO DE SMA("BRITA MASTIQUEASFALTO"),ESPESSURA DE 4CM,NIVELAMENTO ELETRONICO,INCLUSIVEFORNECIMENTO DOS MATERIAIS E JUNTA TIPO "INFRA-RED"</v>
      </c>
      <c r="C8779" s="749" t="s">
        <v>23678</v>
      </c>
      <c r="D8779" s="749" t="s">
        <v>23683</v>
      </c>
      <c r="E8779" s="749" t="s">
        <v>23684</v>
      </c>
      <c r="I8779" s="749" t="s">
        <v>52</v>
      </c>
      <c r="J8779" s="749" t="n">
        <v>63.02</v>
      </c>
    </row>
    <row collapsed="false" customFormat="false" customHeight="true" hidden="true" ht="12.75" outlineLevel="0" r="8780">
      <c r="A8780" s="749" t="s">
        <v>23686</v>
      </c>
      <c r="B8780" s="749" t="str">
        <f aca="false">C8780&amp;D8780&amp;E8780&amp;F8780&amp;G8780&amp;H8780</f>
        <v>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v>
      </c>
      <c r="C8780" s="749" t="s">
        <v>23687</v>
      </c>
      <c r="D8780" s="749" t="s">
        <v>23688</v>
      </c>
      <c r="E8780" s="749" t="s">
        <v>23689</v>
      </c>
      <c r="F8780" s="749" t="s">
        <v>23690</v>
      </c>
      <c r="G8780" s="749" t="s">
        <v>23691</v>
      </c>
      <c r="H8780" s="749" t="s">
        <v>23692</v>
      </c>
      <c r="I8780" s="749" t="s">
        <v>6154</v>
      </c>
      <c r="J8780" s="749" t="n">
        <v>268.87</v>
      </c>
    </row>
    <row collapsed="false" customFormat="false" customHeight="true" hidden="true" ht="12.75" outlineLevel="0" r="8781">
      <c r="A8781" s="749" t="s">
        <v>23693</v>
      </c>
      <c r="B8781" s="749" t="str">
        <f aca="false">C8781&amp;D8781&amp;E8781&amp;F8781&amp;G8781&amp;H8781</f>
        <v>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v>
      </c>
      <c r="C8781" s="749" t="s">
        <v>23687</v>
      </c>
      <c r="D8781" s="749" t="s">
        <v>23688</v>
      </c>
      <c r="E8781" s="749" t="s">
        <v>23689</v>
      </c>
      <c r="F8781" s="749" t="s">
        <v>23690</v>
      </c>
      <c r="G8781" s="749" t="s">
        <v>23691</v>
      </c>
      <c r="H8781" s="749" t="s">
        <v>23692</v>
      </c>
      <c r="I8781" s="749" t="s">
        <v>6154</v>
      </c>
      <c r="J8781" s="749" t="n">
        <v>266.04</v>
      </c>
    </row>
    <row collapsed="false" customFormat="false" customHeight="true" hidden="true" ht="12.75" outlineLevel="0" r="8782">
      <c r="A8782" s="749" t="s">
        <v>23694</v>
      </c>
      <c r="B8782" s="749" t="str">
        <f aca="false">C8782&amp;D8782&amp;E8782&amp;F8782&amp;G8782&amp;H8782</f>
        <v>EXECUCAO DE MEMBRANA DE ABSORCAO DE ESFORCOS(SAMI-R),INCLUSIVE FORNECIMENTO DOS MATERIAIS</v>
      </c>
      <c r="C8782" s="749" t="s">
        <v>23695</v>
      </c>
      <c r="D8782" s="749" t="s">
        <v>23696</v>
      </c>
      <c r="I8782" s="749" t="s">
        <v>52</v>
      </c>
      <c r="J8782" s="749" t="n">
        <v>13.87</v>
      </c>
    </row>
    <row collapsed="false" customFormat="false" customHeight="true" hidden="true" ht="12.75" outlineLevel="0" r="8783">
      <c r="A8783" s="749" t="s">
        <v>23697</v>
      </c>
      <c r="B8783" s="749" t="str">
        <f aca="false">C8783&amp;D8783&amp;E8783&amp;F8783&amp;G8783&amp;H8783</f>
        <v>EXECUCAO DE MEMBRANA DE ABSORCAO DE ESFORCOS(SAMI-R),INCLUSIVE FORNECIMENTO DOS MATERIAIS</v>
      </c>
      <c r="C8783" s="749" t="s">
        <v>23695</v>
      </c>
      <c r="D8783" s="749" t="s">
        <v>23696</v>
      </c>
      <c r="I8783" s="749" t="s">
        <v>52</v>
      </c>
      <c r="J8783" s="749" t="n">
        <v>13.8</v>
      </c>
    </row>
    <row collapsed="false" customFormat="false" customHeight="true" hidden="true" ht="12.75" outlineLevel="0" r="8784">
      <c r="A8784" s="749" t="s">
        <v>23698</v>
      </c>
      <c r="B8784" s="749" t="str">
        <f aca="false">C8784&amp;D8784&amp;E8784&amp;F8784&amp;G8784&amp;H8784</f>
        <v>EXECUCAO DE MEMBRANA ABSORCAO DE ESFORCOS(SAMI-R),UTILIZANDO LIGANTE DE ASFALTO-BORRACHA,APLICADO A APROXIMADAMENTE 170°C,COM VISCOSIDADE DE 3500 CP E TAXA DE 2,8L/M2,EXCLUSIVE FORNECIMENTO DO LIGANTE</v>
      </c>
      <c r="C8784" s="749" t="s">
        <v>23699</v>
      </c>
      <c r="D8784" s="749" t="s">
        <v>23700</v>
      </c>
      <c r="E8784" s="749" t="s">
        <v>23701</v>
      </c>
      <c r="F8784" s="749" t="s">
        <v>23702</v>
      </c>
      <c r="I8784" s="749" t="s">
        <v>52</v>
      </c>
      <c r="J8784" s="749" t="n">
        <v>2.47</v>
      </c>
    </row>
    <row collapsed="false" customFormat="false" customHeight="true" hidden="true" ht="12.75" outlineLevel="0" r="8785">
      <c r="A8785" s="749" t="s">
        <v>23703</v>
      </c>
      <c r="B8785" s="749" t="str">
        <f aca="false">C8785&amp;D8785&amp;E8785&amp;F8785&amp;G8785&amp;H8785</f>
        <v>EXECUCAO DE MEMBRANA ABSORCAO DE ESFORCOS(SAMI-R),UTILIZANDO LIGANTE DE ASFALTO-BORRACHA,APLICADO A APROXIMADAMENTE 170°C,COM VISCOSIDADE DE 3500 CP E TAXA DE 2,8L/M2,EXCLUSIVE FORNECIMENTO DO LIGANTE</v>
      </c>
      <c r="C8785" s="749" t="s">
        <v>23699</v>
      </c>
      <c r="D8785" s="749" t="s">
        <v>23700</v>
      </c>
      <c r="E8785" s="749" t="s">
        <v>23701</v>
      </c>
      <c r="F8785" s="749" t="s">
        <v>23702</v>
      </c>
      <c r="I8785" s="749" t="s">
        <v>52</v>
      </c>
      <c r="J8785" s="749" t="n">
        <v>2.41</v>
      </c>
    </row>
    <row collapsed="false" customFormat="false" customHeight="true" hidden="true" ht="12.75" outlineLevel="0" r="8786">
      <c r="A8786" s="749" t="s">
        <v>23704</v>
      </c>
      <c r="B8786" s="749" t="str">
        <f aca="false">C8786&amp;D8786&amp;E8786&amp;F8786&amp;G8786&amp;H8786</f>
        <v>EXECUCAO DE MEMBRANA DE ABSORCAO DE ESFORCOS(SAMI-R),UTILIZANDO BMB,APLICADO A APROXIMADAMENTE 170°C, COM VISCOSIDADE DE 3500 CP E TAXA DE 2,8L/M2,INCLUSIVE FORNECIMENTO DOS MATERIAIS</v>
      </c>
      <c r="C8786" s="749" t="s">
        <v>23705</v>
      </c>
      <c r="D8786" s="749" t="s">
        <v>23706</v>
      </c>
      <c r="E8786" s="749" t="s">
        <v>23707</v>
      </c>
      <c r="F8786" s="749" t="s">
        <v>11022</v>
      </c>
      <c r="I8786" s="749" t="s">
        <v>52</v>
      </c>
      <c r="J8786" s="749" t="n">
        <v>9.28</v>
      </c>
    </row>
    <row collapsed="false" customFormat="false" customHeight="true" hidden="true" ht="12.75" outlineLevel="0" r="8787">
      <c r="A8787" s="749" t="s">
        <v>23708</v>
      </c>
      <c r="B8787" s="749" t="str">
        <f aca="false">C8787&amp;D8787&amp;E8787&amp;F8787&amp;G8787&amp;H8787</f>
        <v>EXECUCAO DE MEMBRANA DE ABSORCAO DE ESFORCOS(SAMI-R),UTILIZANDO BMB,APLICADO A APROXIMADAMENTE 170°C, COM VISCOSIDADE DE 3500 CP E TAXA DE 2,8L/M2,INCLUSIVE FORNECIMENTO DOS MATERIAIS</v>
      </c>
      <c r="C8787" s="749" t="s">
        <v>23705</v>
      </c>
      <c r="D8787" s="749" t="s">
        <v>23706</v>
      </c>
      <c r="E8787" s="749" t="s">
        <v>23707</v>
      </c>
      <c r="F8787" s="749" t="s">
        <v>11022</v>
      </c>
      <c r="I8787" s="749" t="s">
        <v>52</v>
      </c>
      <c r="J8787" s="749" t="n">
        <v>9.25</v>
      </c>
    </row>
    <row collapsed="false" customFormat="false" customHeight="true" hidden="true" ht="12.75" outlineLevel="0" r="8788">
      <c r="A8788" s="749" t="s">
        <v>23709</v>
      </c>
      <c r="B8788" s="749" t="str">
        <f aca="false">C8788&amp;D8788&amp;E8788&amp;F8788&amp;G8788&amp;H8788</f>
        <v>REVESTIMENTO DE CONCRETO ASFALTICO,COM POLIMERO,USINADO A QUENTE,COM 5CM DE ESPESSURA,EXECUTADO COM VIBROACABADORA COM CONTROLE ELETRONICO E MESA EXTENSIVA DE NO MINIMO 7M</v>
      </c>
      <c r="C8788" s="749" t="s">
        <v>23710</v>
      </c>
      <c r="D8788" s="749" t="s">
        <v>23711</v>
      </c>
      <c r="E8788" s="749" t="s">
        <v>23712</v>
      </c>
      <c r="I8788" s="749" t="s">
        <v>52</v>
      </c>
      <c r="J8788" s="749" t="n">
        <v>39.91</v>
      </c>
    </row>
    <row collapsed="false" customFormat="false" customHeight="true" hidden="true" ht="12.75" outlineLevel="0" r="8789">
      <c r="A8789" s="749" t="s">
        <v>23713</v>
      </c>
      <c r="B8789" s="749" t="str">
        <f aca="false">C8789&amp;D8789&amp;E8789&amp;F8789&amp;G8789&amp;H8789</f>
        <v>REVESTIMENTO DE CONCRETO ASFALTICO,COM POLIMERO,USINADO A QUENTE,COM 5CM DE ESPESSURA,EXECUTADO COM VIBROACABADORA COM CONTROLE ELETRONICO E MESA EXTENSIVA DE NO MINIMO 7M</v>
      </c>
      <c r="C8789" s="749" t="s">
        <v>23710</v>
      </c>
      <c r="D8789" s="749" t="s">
        <v>23711</v>
      </c>
      <c r="E8789" s="749" t="s">
        <v>23712</v>
      </c>
      <c r="I8789" s="749" t="s">
        <v>52</v>
      </c>
      <c r="J8789" s="749" t="n">
        <v>39.62</v>
      </c>
    </row>
    <row collapsed="false" customFormat="false" customHeight="true" hidden="true" ht="12.75" outlineLevel="0" r="8790">
      <c r="A8790" s="749" t="s">
        <v>23714</v>
      </c>
      <c r="B8790" s="749" t="str">
        <f aca="false">C8790&amp;D8790&amp;E8790&amp;F8790&amp;G8790&amp;H8790</f>
        <v>REVESTIMENTO DE CONCRETO ASFALTICO,COM POLIMERO,USINADO A QUENTE COM 7CM DE ESPESSURA,EXECUTADO COM VIBROACABADORA COM CONTROLE ELETRONICO E MESA EXTENSIVA DE NO MINIMO 7M</v>
      </c>
      <c r="C8790" s="749" t="s">
        <v>23710</v>
      </c>
      <c r="D8790" s="749" t="s">
        <v>23715</v>
      </c>
      <c r="E8790" s="749" t="s">
        <v>23712</v>
      </c>
      <c r="I8790" s="749" t="s">
        <v>52</v>
      </c>
      <c r="J8790" s="749" t="n">
        <v>54.53</v>
      </c>
    </row>
    <row collapsed="false" customFormat="false" customHeight="true" hidden="true" ht="12.75" outlineLevel="0" r="8791">
      <c r="A8791" s="749" t="s">
        <v>23716</v>
      </c>
      <c r="B8791" s="749" t="str">
        <f aca="false">C8791&amp;D8791&amp;E8791&amp;F8791&amp;G8791&amp;H8791</f>
        <v>REVESTIMENTO DE CONCRETO ASFALTICO,COM POLIMERO,USINADO A QUENTE COM 7CM DE ESPESSURA,EXECUTADO COM VIBROACABADORA COM CONTROLE ELETRONICO E MESA EXTENSIVA DE NO MINIMO 7M</v>
      </c>
      <c r="C8791" s="749" t="s">
        <v>23710</v>
      </c>
      <c r="D8791" s="749" t="s">
        <v>23715</v>
      </c>
      <c r="E8791" s="749" t="s">
        <v>23712</v>
      </c>
      <c r="I8791" s="749" t="s">
        <v>52</v>
      </c>
      <c r="J8791" s="749" t="n">
        <v>54.18</v>
      </c>
    </row>
    <row collapsed="false" customFormat="false" customHeight="true" hidden="true" ht="12.75" outlineLevel="0" r="8792">
      <c r="A8792" s="749" t="s">
        <v>23717</v>
      </c>
      <c r="B8792" s="749" t="str">
        <f aca="false">C8792&amp;D8792&amp;E8792&amp;F8792&amp;G8792&amp;H8792</f>
        <v>LAMA ASFALTICA FINA DE RUPTURA CONTROLADA,COM FORNECIMENTO E TRANSPORTE DOS MATERIAIS,EXCLUSIVE EMULSAO</v>
      </c>
      <c r="C8792" s="749" t="s">
        <v>23718</v>
      </c>
      <c r="D8792" s="749" t="s">
        <v>23719</v>
      </c>
      <c r="I8792" s="749" t="s">
        <v>52</v>
      </c>
      <c r="J8792" s="749" t="n">
        <v>5.33</v>
      </c>
    </row>
    <row collapsed="false" customFormat="false" customHeight="true" hidden="true" ht="12.75" outlineLevel="0" r="8793">
      <c r="A8793" s="749" t="s">
        <v>23720</v>
      </c>
      <c r="B8793" s="749" t="str">
        <f aca="false">C8793&amp;D8793&amp;E8793&amp;F8793&amp;G8793&amp;H8793</f>
        <v>LAMA ASFALTICA FINA DE RUPTURA CONTROLADA,COM FORNECIMENTO E TRANSPORTE DOS MATERIAIS,EXCLUSIVE EMULSAO</v>
      </c>
      <c r="C8793" s="749" t="s">
        <v>23718</v>
      </c>
      <c r="D8793" s="749" t="s">
        <v>23719</v>
      </c>
      <c r="I8793" s="749" t="s">
        <v>52</v>
      </c>
      <c r="J8793" s="749" t="n">
        <v>5.03</v>
      </c>
    </row>
    <row collapsed="false" customFormat="false" customHeight="true" hidden="true" ht="12.75" outlineLevel="0" r="8794">
      <c r="A8794" s="749" t="s">
        <v>23721</v>
      </c>
      <c r="B8794" s="749" t="str">
        <f aca="false">C8794&amp;D8794&amp;E8794&amp;F8794&amp;G8794&amp;H8794</f>
        <v>LAMA ASFALTICA GROSSA DE RUPTURA CONTROLADA,COM FORNECIMENTO E TRANSPORTE DOS MATERIAIS,EXCLUSIVE EMULSAO</v>
      </c>
      <c r="C8794" s="749" t="s">
        <v>23722</v>
      </c>
      <c r="D8794" s="749" t="s">
        <v>23723</v>
      </c>
      <c r="I8794" s="749" t="s">
        <v>52</v>
      </c>
      <c r="J8794" s="749" t="n">
        <v>7.65</v>
      </c>
    </row>
    <row collapsed="false" customFormat="false" customHeight="true" hidden="true" ht="12.75" outlineLevel="0" r="8795">
      <c r="A8795" s="749" t="s">
        <v>23724</v>
      </c>
      <c r="B8795" s="749" t="str">
        <f aca="false">C8795&amp;D8795&amp;E8795&amp;F8795&amp;G8795&amp;H8795</f>
        <v>LAMA ASFALTICA GROSSA DE RUPTURA CONTROLADA,COM FORNECIMENTO E TRANSPORTE DOS MATERIAIS,EXCLUSIVE EMULSAO</v>
      </c>
      <c r="C8795" s="749" t="s">
        <v>23722</v>
      </c>
      <c r="D8795" s="749" t="s">
        <v>23723</v>
      </c>
      <c r="I8795" s="749" t="s">
        <v>52</v>
      </c>
      <c r="J8795" s="749" t="n">
        <v>7.25</v>
      </c>
    </row>
    <row collapsed="false" customFormat="false" customHeight="true" hidden="true" ht="12.75" outlineLevel="0" r="8796">
      <c r="A8796" s="749" t="s">
        <v>23725</v>
      </c>
      <c r="B8796" s="749" t="str">
        <f aca="false">C8796&amp;D8796&amp;E8796&amp;F8796&amp;G8796&amp;H8796</f>
        <v>REVESTIMENTO DE CONCRETO BETUMINOSO USINADO EM TEMPERATURA ABAIXO DE 140°C E COMPACTACAO ABAIXO DE 90°C(TEMPERATURA MORNA),ESPESSURA DE 4CM,UTILIZANDO AMIDA SINTETICA NA PROPORCAO3KG POR T DE CAP,MISTURA "IN SITU" EM USINA,INCLUSIVE FORNECIMENTO DOS MATERIAIS</v>
      </c>
      <c r="C8796" s="749" t="s">
        <v>23726</v>
      </c>
      <c r="D8796" s="749" t="s">
        <v>23727</v>
      </c>
      <c r="E8796" s="749" t="s">
        <v>23728</v>
      </c>
      <c r="F8796" s="749" t="s">
        <v>23729</v>
      </c>
      <c r="G8796" s="749" t="s">
        <v>23730</v>
      </c>
      <c r="I8796" s="749" t="s">
        <v>6154</v>
      </c>
      <c r="J8796" s="749" t="n">
        <v>290.84</v>
      </c>
    </row>
    <row collapsed="false" customFormat="false" customHeight="true" hidden="true" ht="12.75" outlineLevel="0" r="8797">
      <c r="A8797" s="749" t="s">
        <v>23731</v>
      </c>
      <c r="B8797" s="749" t="str">
        <f aca="false">C8797&amp;D8797&amp;E8797&amp;F8797&amp;G8797&amp;H8797</f>
        <v>REVESTIMENTO DE CONCRETO BETUMINOSO USINADO EM TEMPERATURA ABAIXO DE 140°C E COMPACTACAO ABAIXO DE 90°C(TEMPERATURA MORNA),ESPESSURA DE 4CM,UTILIZANDO AMIDA SINTETICA NA PROPORCAO3KG POR T DE CAP,MISTURA "IN SITU" EM USINA,INCLUSIVE FORNECIMENTO DOS MATERIAIS</v>
      </c>
      <c r="C8797" s="749" t="s">
        <v>23726</v>
      </c>
      <c r="D8797" s="749" t="s">
        <v>23727</v>
      </c>
      <c r="E8797" s="749" t="s">
        <v>23728</v>
      </c>
      <c r="F8797" s="749" t="s">
        <v>23729</v>
      </c>
      <c r="G8797" s="749" t="s">
        <v>23730</v>
      </c>
      <c r="I8797" s="749" t="s">
        <v>6154</v>
      </c>
      <c r="J8797" s="749" t="n">
        <v>288.68</v>
      </c>
    </row>
    <row collapsed="false" customFormat="false" customHeight="true" hidden="true" ht="12.75" outlineLevel="0" r="8798">
      <c r="A8798" s="749" t="s">
        <v>23732</v>
      </c>
      <c r="B8798" s="749" t="str">
        <f aca="false">C8798&amp;D8798&amp;E8798&amp;F8798&amp;G8798&amp;H8798</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2.000T/MES</v>
      </c>
      <c r="C8798" s="749" t="s">
        <v>23733</v>
      </c>
      <c r="D8798" s="749" t="s">
        <v>23734</v>
      </c>
      <c r="E8798" s="749" t="s">
        <v>23735</v>
      </c>
      <c r="F8798" s="749" t="s">
        <v>23736</v>
      </c>
      <c r="G8798" s="749" t="s">
        <v>23737</v>
      </c>
      <c r="I8798" s="749" t="s">
        <v>6154</v>
      </c>
      <c r="J8798" s="749" t="n">
        <v>348.12</v>
      </c>
    </row>
    <row collapsed="false" customFormat="false" customHeight="true" hidden="true" ht="12.75" outlineLevel="0" r="8799">
      <c r="A8799" s="749" t="s">
        <v>23738</v>
      </c>
      <c r="B8799" s="749" t="str">
        <f aca="false">C8799&amp;D8799&amp;E8799&amp;F8799&amp;G8799&amp;H8799</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2.000T/MES</v>
      </c>
      <c r="C8799" s="749" t="s">
        <v>23733</v>
      </c>
      <c r="D8799" s="749" t="s">
        <v>23734</v>
      </c>
      <c r="E8799" s="749" t="s">
        <v>23735</v>
      </c>
      <c r="F8799" s="749" t="s">
        <v>23736</v>
      </c>
      <c r="G8799" s="749" t="s">
        <v>23737</v>
      </c>
      <c r="I8799" s="749" t="s">
        <v>6154</v>
      </c>
      <c r="J8799" s="749" t="n">
        <v>342.77</v>
      </c>
    </row>
    <row collapsed="false" customFormat="false" customHeight="true" hidden="true" ht="12.75" outlineLevel="0" r="8800">
      <c r="A8800" s="749" t="s">
        <v>23739</v>
      </c>
      <c r="B8800" s="749" t="str">
        <f aca="false">C8800&amp;D8800&amp;E8800&amp;F8800&amp;G8800&amp;H8800</f>
        <v>CONCRETO ASFALTICO USINADO A QUENTE,DE ACORDO COM AS DETERMINACOES ESPECIFICADAS PELA PREFEITURA-RJ,INCLUSIVE TODOS OS MATERIAIS(MASSA FINA),EXCLUSIVE O TRANSPORTE DA USINA PARA APISTA.CUSTO SOMENTE DO PREPARO E MATERIAIS,EXCLUSIVE ESPALHAMENTO E COMPACTACAO,CONSIDERANDO UMA PRODUCAO DE 3.000T/MES</v>
      </c>
      <c r="C8800" s="749" t="s">
        <v>23740</v>
      </c>
      <c r="D8800" s="749" t="s">
        <v>23734</v>
      </c>
      <c r="E8800" s="749" t="s">
        <v>23735</v>
      </c>
      <c r="F8800" s="749" t="s">
        <v>23736</v>
      </c>
      <c r="G8800" s="749" t="s">
        <v>23741</v>
      </c>
      <c r="I8800" s="749" t="s">
        <v>6154</v>
      </c>
      <c r="J8800" s="749" t="n">
        <v>326.29</v>
      </c>
    </row>
    <row collapsed="false" customFormat="false" customHeight="true" hidden="true" ht="12.75" outlineLevel="0" r="8801">
      <c r="A8801" s="749" t="s">
        <v>23742</v>
      </c>
      <c r="B8801" s="749" t="str">
        <f aca="false">C8801&amp;D8801&amp;E8801&amp;F8801&amp;G8801&amp;H8801</f>
        <v>CONCRETO ASFALTICO USINADO A QUENTE,DE ACORDO COM AS DETERMINACOES ESPECIFICADAS PELA PREFEITURA-RJ,INCLUSIVE TODOS OS MATERIAIS(MASSA FINA),EXCLUSIVE O TRANSPORTE DA USINA PARA APISTA.CUSTO SOMENTE DO PREPARO E MATERIAIS,EXCLUSIVE ESPALHAMENTO E COMPACTACAO,CONSIDERANDO UMA PRODUCAO DE 3.000T/MES</v>
      </c>
      <c r="C8801" s="749" t="s">
        <v>23740</v>
      </c>
      <c r="D8801" s="749" t="s">
        <v>23734</v>
      </c>
      <c r="E8801" s="749" t="s">
        <v>23735</v>
      </c>
      <c r="F8801" s="749" t="s">
        <v>23736</v>
      </c>
      <c r="G8801" s="749" t="s">
        <v>23741</v>
      </c>
      <c r="I8801" s="749" t="s">
        <v>6154</v>
      </c>
      <c r="J8801" s="749" t="n">
        <v>322.72</v>
      </c>
    </row>
    <row collapsed="false" customFormat="false" customHeight="true" hidden="true" ht="12.75" outlineLevel="0" r="8802">
      <c r="A8802" s="749" t="s">
        <v>23743</v>
      </c>
      <c r="B8802" s="749" t="str">
        <f aca="false">C8802&amp;D8802&amp;E8802&amp;F8802&amp;G8802&amp;H8802</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4.000T/MES</v>
      </c>
      <c r="C8802" s="749" t="s">
        <v>23733</v>
      </c>
      <c r="D8802" s="749" t="s">
        <v>23734</v>
      </c>
      <c r="E8802" s="749" t="s">
        <v>23735</v>
      </c>
      <c r="F8802" s="749" t="s">
        <v>23736</v>
      </c>
      <c r="G8802" s="749" t="s">
        <v>23744</v>
      </c>
      <c r="I8802" s="749" t="s">
        <v>6154</v>
      </c>
      <c r="J8802" s="749" t="n">
        <v>315.34</v>
      </c>
    </row>
    <row collapsed="false" customFormat="false" customHeight="true" hidden="true" ht="12.75" outlineLevel="0" r="8803">
      <c r="A8803" s="749" t="s">
        <v>23745</v>
      </c>
      <c r="B8803" s="749" t="str">
        <f aca="false">C8803&amp;D8803&amp;E8803&amp;F8803&amp;G8803&amp;H8803</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4.000T/MES</v>
      </c>
      <c r="C8803" s="749" t="s">
        <v>23733</v>
      </c>
      <c r="D8803" s="749" t="s">
        <v>23734</v>
      </c>
      <c r="E8803" s="749" t="s">
        <v>23735</v>
      </c>
      <c r="F8803" s="749" t="s">
        <v>23736</v>
      </c>
      <c r="G8803" s="749" t="s">
        <v>23744</v>
      </c>
      <c r="I8803" s="749" t="s">
        <v>6154</v>
      </c>
      <c r="J8803" s="749" t="n">
        <v>312.67</v>
      </c>
    </row>
    <row collapsed="false" customFormat="false" customHeight="true" hidden="true" ht="12.75" outlineLevel="0" r="8804">
      <c r="A8804" s="749" t="s">
        <v>23746</v>
      </c>
      <c r="B8804" s="749" t="str">
        <f aca="false">C8804&amp;D8804&amp;E8804&amp;F8804&amp;G8804&amp;H8804</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6.000T/MES</v>
      </c>
      <c r="C8804" s="749" t="s">
        <v>23733</v>
      </c>
      <c r="D8804" s="749" t="s">
        <v>23734</v>
      </c>
      <c r="E8804" s="749" t="s">
        <v>23735</v>
      </c>
      <c r="F8804" s="749" t="s">
        <v>23736</v>
      </c>
      <c r="G8804" s="749" t="s">
        <v>23747</v>
      </c>
      <c r="I8804" s="749" t="s">
        <v>6154</v>
      </c>
      <c r="J8804" s="749" t="n">
        <v>304.46</v>
      </c>
    </row>
    <row collapsed="false" customFormat="false" customHeight="true" hidden="true" ht="12.75" outlineLevel="0" r="8805">
      <c r="A8805" s="749" t="s">
        <v>23748</v>
      </c>
      <c r="B8805" s="749" t="str">
        <f aca="false">C8805&amp;D8805&amp;E8805&amp;F8805&amp;G8805&amp;H8805</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6.000T/MES</v>
      </c>
      <c r="C8805" s="749" t="s">
        <v>23733</v>
      </c>
      <c r="D8805" s="749" t="s">
        <v>23734</v>
      </c>
      <c r="E8805" s="749" t="s">
        <v>23735</v>
      </c>
      <c r="F8805" s="749" t="s">
        <v>23736</v>
      </c>
      <c r="G8805" s="749" t="s">
        <v>23747</v>
      </c>
      <c r="I8805" s="749" t="s">
        <v>6154</v>
      </c>
      <c r="J8805" s="749" t="n">
        <v>302.67</v>
      </c>
    </row>
    <row collapsed="false" customFormat="false" customHeight="true" hidden="true" ht="12.75" outlineLevel="0" r="8806">
      <c r="A8806" s="749" t="s">
        <v>23749</v>
      </c>
      <c r="B8806" s="749" t="str">
        <f aca="false">C8806&amp;D8806&amp;E8806&amp;F8806&amp;G8806&amp;H8806</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8.000T/MES</v>
      </c>
      <c r="C8806" s="749" t="s">
        <v>23733</v>
      </c>
      <c r="D8806" s="749" t="s">
        <v>23734</v>
      </c>
      <c r="E8806" s="749" t="s">
        <v>23735</v>
      </c>
      <c r="F8806" s="749" t="s">
        <v>23736</v>
      </c>
      <c r="G8806" s="749" t="s">
        <v>23750</v>
      </c>
      <c r="I8806" s="749" t="s">
        <v>6154</v>
      </c>
      <c r="J8806" s="749" t="n">
        <v>298.95</v>
      </c>
    </row>
    <row collapsed="false" customFormat="false" customHeight="true" hidden="true" ht="12.75" outlineLevel="0" r="8807">
      <c r="A8807" s="749" t="s">
        <v>23751</v>
      </c>
      <c r="B8807" s="749" t="str">
        <f aca="false">C8807&amp;D8807&amp;E8807&amp;F8807&amp;G8807&amp;H8807</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8.000T/MES</v>
      </c>
      <c r="C8807" s="749" t="s">
        <v>23733</v>
      </c>
      <c r="D8807" s="749" t="s">
        <v>23734</v>
      </c>
      <c r="E8807" s="749" t="s">
        <v>23735</v>
      </c>
      <c r="F8807" s="749" t="s">
        <v>23736</v>
      </c>
      <c r="G8807" s="749" t="s">
        <v>23750</v>
      </c>
      <c r="I8807" s="749" t="s">
        <v>6154</v>
      </c>
      <c r="J8807" s="749" t="n">
        <v>297.61</v>
      </c>
    </row>
    <row collapsed="false" customFormat="false" customHeight="true" hidden="true" ht="12.75" outlineLevel="0" r="8808">
      <c r="A8808" s="749" t="s">
        <v>23752</v>
      </c>
      <c r="B8808" s="749" t="str">
        <f aca="false">C8808&amp;D8808&amp;E8808&amp;F8808&amp;G8808&amp;H8808</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10.000T/MES</v>
      </c>
      <c r="C8808" s="749" t="s">
        <v>23733</v>
      </c>
      <c r="D8808" s="749" t="s">
        <v>23734</v>
      </c>
      <c r="E8808" s="749" t="s">
        <v>23735</v>
      </c>
      <c r="F8808" s="749" t="s">
        <v>23736</v>
      </c>
      <c r="G8808" s="749" t="s">
        <v>23753</v>
      </c>
      <c r="I8808" s="749" t="s">
        <v>6154</v>
      </c>
      <c r="J8808" s="749" t="n">
        <v>295.71</v>
      </c>
    </row>
    <row collapsed="false" customFormat="false" customHeight="true" hidden="true" ht="12.75" outlineLevel="0" r="8809">
      <c r="A8809" s="749" t="s">
        <v>23754</v>
      </c>
      <c r="B8809" s="749" t="str">
        <f aca="false">C8809&amp;D8809&amp;E8809&amp;F8809&amp;G8809&amp;H8809</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10.000T/MES</v>
      </c>
      <c r="C8809" s="749" t="s">
        <v>23733</v>
      </c>
      <c r="D8809" s="749" t="s">
        <v>23734</v>
      </c>
      <c r="E8809" s="749" t="s">
        <v>23735</v>
      </c>
      <c r="F8809" s="749" t="s">
        <v>23736</v>
      </c>
      <c r="G8809" s="749" t="s">
        <v>23753</v>
      </c>
      <c r="I8809" s="749" t="s">
        <v>6154</v>
      </c>
      <c r="J8809" s="749" t="n">
        <v>294.64</v>
      </c>
    </row>
    <row collapsed="false" customFormat="false" customHeight="true" hidden="true" ht="12.75" outlineLevel="0" r="8810">
      <c r="A8810" s="749" t="s">
        <v>23755</v>
      </c>
      <c r="B8810" s="749" t="str">
        <f aca="false">C8810&amp;D8810&amp;E8810&amp;F8810&amp;G8810&amp;H8810</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2.000T/MES</v>
      </c>
      <c r="C8810" s="749" t="s">
        <v>23733</v>
      </c>
      <c r="D8810" s="749" t="s">
        <v>23756</v>
      </c>
      <c r="E8810" s="749" t="s">
        <v>23757</v>
      </c>
      <c r="F8810" s="749" t="s">
        <v>23758</v>
      </c>
      <c r="G8810" s="749" t="s">
        <v>23759</v>
      </c>
      <c r="H8810" s="749" t="s">
        <v>23760</v>
      </c>
      <c r="I8810" s="749" t="s">
        <v>6154</v>
      </c>
      <c r="J8810" s="749" t="n">
        <v>323.17</v>
      </c>
    </row>
    <row collapsed="false" customFormat="false" customHeight="true" hidden="true" ht="12.75" outlineLevel="0" r="8811">
      <c r="A8811" s="749" t="s">
        <v>23761</v>
      </c>
      <c r="B8811" s="749" t="str">
        <f aca="false">C8811&amp;D8811&amp;E8811&amp;F8811&amp;G8811&amp;H8811</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2.000T/MES</v>
      </c>
      <c r="C8811" s="749" t="s">
        <v>23733</v>
      </c>
      <c r="D8811" s="749" t="s">
        <v>23756</v>
      </c>
      <c r="E8811" s="749" t="s">
        <v>23757</v>
      </c>
      <c r="F8811" s="749" t="s">
        <v>23758</v>
      </c>
      <c r="G8811" s="749" t="s">
        <v>23759</v>
      </c>
      <c r="H8811" s="749" t="s">
        <v>23760</v>
      </c>
      <c r="I8811" s="749" t="s">
        <v>6154</v>
      </c>
      <c r="J8811" s="749" t="n">
        <v>317.81</v>
      </c>
    </row>
    <row collapsed="false" customFormat="false" customHeight="true" hidden="true" ht="12.75" outlineLevel="0" r="8812">
      <c r="A8812" s="749" t="s">
        <v>23762</v>
      </c>
      <c r="B8812" s="749" t="str">
        <f aca="false">C8812&amp;D8812&amp;E8812&amp;F8812&amp;G8812&amp;H8812</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3.000T/MES</v>
      </c>
      <c r="C8812" s="749" t="s">
        <v>23733</v>
      </c>
      <c r="D8812" s="749" t="s">
        <v>23756</v>
      </c>
      <c r="E8812" s="749" t="s">
        <v>23757</v>
      </c>
      <c r="F8812" s="749" t="s">
        <v>23758</v>
      </c>
      <c r="G8812" s="749" t="s">
        <v>23763</v>
      </c>
      <c r="H8812" s="749" t="s">
        <v>23760</v>
      </c>
      <c r="I8812" s="749" t="s">
        <v>6154</v>
      </c>
      <c r="J8812" s="749" t="n">
        <v>301.22</v>
      </c>
    </row>
    <row collapsed="false" customFormat="false" customHeight="true" hidden="true" ht="12.75" outlineLevel="0" r="8813">
      <c r="A8813" s="749" t="s">
        <v>23764</v>
      </c>
      <c r="B8813" s="749" t="str">
        <f aca="false">C8813&amp;D8813&amp;E8813&amp;F8813&amp;G8813&amp;H8813</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3.000T/MES</v>
      </c>
      <c r="C8813" s="749" t="s">
        <v>23733</v>
      </c>
      <c r="D8813" s="749" t="s">
        <v>23756</v>
      </c>
      <c r="E8813" s="749" t="s">
        <v>23757</v>
      </c>
      <c r="F8813" s="749" t="s">
        <v>23758</v>
      </c>
      <c r="G8813" s="749" t="s">
        <v>23763</v>
      </c>
      <c r="H8813" s="749" t="s">
        <v>23760</v>
      </c>
      <c r="I8813" s="749" t="s">
        <v>6154</v>
      </c>
      <c r="J8813" s="749" t="n">
        <v>297.66</v>
      </c>
    </row>
    <row collapsed="false" customFormat="false" customHeight="true" hidden="true" ht="12.75" outlineLevel="0" r="8814">
      <c r="A8814" s="749" t="s">
        <v>23765</v>
      </c>
      <c r="B8814" s="749" t="str">
        <f aca="false">C8814&amp;D8814&amp;E8814&amp;F8814&amp;G8814&amp;H8814</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4.000T/MES</v>
      </c>
      <c r="C8814" s="749" t="s">
        <v>23733</v>
      </c>
      <c r="D8814" s="749" t="s">
        <v>23756</v>
      </c>
      <c r="E8814" s="749" t="s">
        <v>23757</v>
      </c>
      <c r="F8814" s="749" t="s">
        <v>23758</v>
      </c>
      <c r="G8814" s="749" t="s">
        <v>23766</v>
      </c>
      <c r="H8814" s="749" t="s">
        <v>23760</v>
      </c>
      <c r="I8814" s="749" t="s">
        <v>6154</v>
      </c>
      <c r="J8814" s="749" t="n">
        <v>290.28</v>
      </c>
    </row>
    <row collapsed="false" customFormat="false" customHeight="true" hidden="true" ht="12.75" outlineLevel="0" r="8815">
      <c r="A8815" s="749" t="s">
        <v>23767</v>
      </c>
      <c r="B8815" s="749" t="str">
        <f aca="false">C8815&amp;D8815&amp;E8815&amp;F8815&amp;G8815&amp;H8815</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4.000T/MES</v>
      </c>
      <c r="C8815" s="749" t="s">
        <v>23733</v>
      </c>
      <c r="D8815" s="749" t="s">
        <v>23756</v>
      </c>
      <c r="E8815" s="749" t="s">
        <v>23757</v>
      </c>
      <c r="F8815" s="749" t="s">
        <v>23758</v>
      </c>
      <c r="G8815" s="749" t="s">
        <v>23766</v>
      </c>
      <c r="H8815" s="749" t="s">
        <v>23760</v>
      </c>
      <c r="I8815" s="749" t="s">
        <v>6154</v>
      </c>
      <c r="J8815" s="749" t="n">
        <v>287.6</v>
      </c>
    </row>
    <row collapsed="false" customFormat="false" customHeight="true" hidden="true" ht="12.75" outlineLevel="0" r="8816">
      <c r="A8816" s="749" t="s">
        <v>23768</v>
      </c>
      <c r="B8816" s="749" t="str">
        <f aca="false">C8816&amp;D8816&amp;E8816&amp;F8816&amp;G8816&amp;H8816</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6.000T/MES</v>
      </c>
      <c r="C8816" s="749" t="s">
        <v>23733</v>
      </c>
      <c r="D8816" s="749" t="s">
        <v>23756</v>
      </c>
      <c r="E8816" s="749" t="s">
        <v>23757</v>
      </c>
      <c r="F8816" s="749" t="s">
        <v>23758</v>
      </c>
      <c r="G8816" s="749" t="s">
        <v>23769</v>
      </c>
      <c r="H8816" s="749" t="s">
        <v>23760</v>
      </c>
      <c r="I8816" s="749" t="s">
        <v>6154</v>
      </c>
      <c r="J8816" s="749" t="n">
        <v>279.39</v>
      </c>
    </row>
    <row collapsed="false" customFormat="false" customHeight="true" hidden="true" ht="12.75" outlineLevel="0" r="8817">
      <c r="A8817" s="749" t="s">
        <v>23770</v>
      </c>
      <c r="B8817" s="749" t="str">
        <f aca="false">C8817&amp;D8817&amp;E8817&amp;F8817&amp;G8817&amp;H8817</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6.000T/MES</v>
      </c>
      <c r="C8817" s="749" t="s">
        <v>23733</v>
      </c>
      <c r="D8817" s="749" t="s">
        <v>23756</v>
      </c>
      <c r="E8817" s="749" t="s">
        <v>23757</v>
      </c>
      <c r="F8817" s="749" t="s">
        <v>23758</v>
      </c>
      <c r="G8817" s="749" t="s">
        <v>23769</v>
      </c>
      <c r="H8817" s="749" t="s">
        <v>23760</v>
      </c>
      <c r="I8817" s="749" t="s">
        <v>6154</v>
      </c>
      <c r="J8817" s="749" t="n">
        <v>277.61</v>
      </c>
    </row>
    <row collapsed="false" customFormat="false" customHeight="true" hidden="true" ht="12.75" outlineLevel="0" r="8818">
      <c r="A8818" s="749" t="s">
        <v>23771</v>
      </c>
      <c r="B8818" s="749" t="str">
        <f aca="false">C8818&amp;D8818&amp;E8818&amp;F8818&amp;G8818&amp;H8818</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8.000T/MES</v>
      </c>
      <c r="C8818" s="749" t="s">
        <v>23733</v>
      </c>
      <c r="D8818" s="749" t="s">
        <v>23756</v>
      </c>
      <c r="E8818" s="749" t="s">
        <v>23757</v>
      </c>
      <c r="F8818" s="749" t="s">
        <v>23758</v>
      </c>
      <c r="G8818" s="749" t="s">
        <v>23772</v>
      </c>
      <c r="H8818" s="749" t="s">
        <v>23760</v>
      </c>
      <c r="I8818" s="749" t="s">
        <v>6154</v>
      </c>
      <c r="J8818" s="749" t="n">
        <v>273.89</v>
      </c>
    </row>
    <row collapsed="false" customFormat="false" customHeight="true" hidden="true" ht="12.75" outlineLevel="0" r="8819">
      <c r="A8819" s="749" t="s">
        <v>23773</v>
      </c>
      <c r="B8819" s="749" t="str">
        <f aca="false">C8819&amp;D8819&amp;E8819&amp;F8819&amp;G8819&amp;H8819</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8.000T/MES</v>
      </c>
      <c r="C8819" s="749" t="s">
        <v>23733</v>
      </c>
      <c r="D8819" s="749" t="s">
        <v>23756</v>
      </c>
      <c r="E8819" s="749" t="s">
        <v>23757</v>
      </c>
      <c r="F8819" s="749" t="s">
        <v>23758</v>
      </c>
      <c r="G8819" s="749" t="s">
        <v>23772</v>
      </c>
      <c r="H8819" s="749" t="s">
        <v>23760</v>
      </c>
      <c r="I8819" s="749" t="s">
        <v>6154</v>
      </c>
      <c r="J8819" s="749" t="n">
        <v>272.55</v>
      </c>
    </row>
    <row collapsed="false" customFormat="false" customHeight="true" hidden="true" ht="12.75" outlineLevel="0" r="8820">
      <c r="A8820" s="749" t="s">
        <v>23774</v>
      </c>
      <c r="B8820" s="749" t="str">
        <f aca="false">C8820&amp;D8820&amp;E8820&amp;F8820&amp;G8820&amp;H8820</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10.000T/MES</v>
      </c>
      <c r="C8820" s="749" t="s">
        <v>23733</v>
      </c>
      <c r="D8820" s="749" t="s">
        <v>23756</v>
      </c>
      <c r="E8820" s="749" t="s">
        <v>23757</v>
      </c>
      <c r="F8820" s="749" t="s">
        <v>23758</v>
      </c>
      <c r="G8820" s="749" t="s">
        <v>23775</v>
      </c>
      <c r="H8820" s="749" t="s">
        <v>23776</v>
      </c>
      <c r="I8820" s="749" t="s">
        <v>6154</v>
      </c>
      <c r="J8820" s="749" t="n">
        <v>270.65</v>
      </c>
    </row>
    <row collapsed="false" customFormat="false" customHeight="true" hidden="true" ht="12.75" outlineLevel="0" r="8821">
      <c r="A8821" s="749" t="s">
        <v>23777</v>
      </c>
      <c r="B8821" s="749" t="str">
        <f aca="false">C8821&amp;D8821&amp;E8821&amp;F8821&amp;G8821&amp;H8821</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10.000T/MES</v>
      </c>
      <c r="C8821" s="749" t="s">
        <v>23733</v>
      </c>
      <c r="D8821" s="749" t="s">
        <v>23756</v>
      </c>
      <c r="E8821" s="749" t="s">
        <v>23757</v>
      </c>
      <c r="F8821" s="749" t="s">
        <v>23758</v>
      </c>
      <c r="G8821" s="749" t="s">
        <v>23775</v>
      </c>
      <c r="H8821" s="749" t="s">
        <v>23776</v>
      </c>
      <c r="I8821" s="749" t="s">
        <v>6154</v>
      </c>
      <c r="J8821" s="749" t="n">
        <v>269.58</v>
      </c>
    </row>
    <row collapsed="false" customFormat="false" customHeight="true" hidden="true" ht="12.75" outlineLevel="0" r="8822">
      <c r="A8822" s="749" t="s">
        <v>23778</v>
      </c>
      <c r="B8822" s="749" t="str">
        <f aca="false">C8822&amp;D8822&amp;E8822&amp;F8822&amp;G8822&amp;H8822</f>
        <v>CONCRETO ASFALTICO PARA BASE,TIPO CAB,USINADO A QUENTE,DE ACORDO COM AS DETERMINACOES ESPECIFICADAS PELA PREFEITURA-RJ,INCLUSIVE TODOS OS MATERIAIS,EXCLUSIVE O TRANSPORTE DA USINAPARA A PISTA.CUSTO SOMENTE DO PREPARO E MATERIAIS,EXCLUSIVEESPALHAMENTO E COMPACTACAO,CONSIDERANDO UMA PRODUCAO DE 2.000T/MES</v>
      </c>
      <c r="C8822" s="749" t="s">
        <v>23779</v>
      </c>
      <c r="D8822" s="749" t="s">
        <v>23780</v>
      </c>
      <c r="E8822" s="749" t="s">
        <v>23781</v>
      </c>
      <c r="F8822" s="749" t="s">
        <v>23782</v>
      </c>
      <c r="G8822" s="749" t="s">
        <v>23783</v>
      </c>
      <c r="H8822" s="749" t="s">
        <v>23784</v>
      </c>
      <c r="I8822" s="749" t="s">
        <v>6154</v>
      </c>
      <c r="J8822" s="749" t="n">
        <v>275.36</v>
      </c>
    </row>
    <row collapsed="false" customFormat="false" customHeight="true" hidden="true" ht="12.75" outlineLevel="0" r="8823">
      <c r="A8823" s="749" t="s">
        <v>23785</v>
      </c>
      <c r="B8823" s="749" t="str">
        <f aca="false">C8823&amp;D8823&amp;E8823&amp;F8823&amp;G8823&amp;H8823</f>
        <v>CONCRETO ASFALTICO PARA BASE,TIPO CAB,USINADO A QUENTE,DE ACORDO COM AS DETERMINACOES ESPECIFICADAS PELA PREFEITURA-RJ,INCLUSIVE TODOS OS MATERIAIS,EXCLUSIVE O TRANSPORTE DA USINAPARA A PISTA.CUSTO SOMENTE DO PREPARO E MATERIAIS,EXCLUSIVEESPALHAMENTO E COMPACTACAO,CONSIDERANDO UMA PRODUCAO DE 2.000T/MES</v>
      </c>
      <c r="C8823" s="749" t="s">
        <v>23779</v>
      </c>
      <c r="D8823" s="749" t="s">
        <v>23780</v>
      </c>
      <c r="E8823" s="749" t="s">
        <v>23781</v>
      </c>
      <c r="F8823" s="749" t="s">
        <v>23782</v>
      </c>
      <c r="G8823" s="749" t="s">
        <v>23783</v>
      </c>
      <c r="H8823" s="749" t="s">
        <v>23784</v>
      </c>
      <c r="I8823" s="749" t="s">
        <v>6154</v>
      </c>
      <c r="J8823" s="749" t="n">
        <v>270.02</v>
      </c>
    </row>
    <row collapsed="false" customFormat="false" customHeight="true" hidden="true" ht="12.75" outlineLevel="0" r="8824">
      <c r="A8824" s="749" t="s">
        <v>23786</v>
      </c>
      <c r="B8824" s="749" t="str">
        <f aca="false">C8824&amp;D8824&amp;E8824&amp;F8824&amp;G8824&amp;H8824</f>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3.000T/MES</v>
      </c>
      <c r="C8824" s="749" t="s">
        <v>23779</v>
      </c>
      <c r="D8824" s="749" t="s">
        <v>23780</v>
      </c>
      <c r="E8824" s="749" t="s">
        <v>23781</v>
      </c>
      <c r="F8824" s="749" t="s">
        <v>23782</v>
      </c>
      <c r="G8824" s="749" t="s">
        <v>23787</v>
      </c>
      <c r="H8824" s="749" t="s">
        <v>23788</v>
      </c>
      <c r="I8824" s="749" t="s">
        <v>6154</v>
      </c>
      <c r="J8824" s="749" t="n">
        <v>253.53</v>
      </c>
    </row>
    <row collapsed="false" customFormat="false" customHeight="true" hidden="true" ht="12.75" outlineLevel="0" r="8825">
      <c r="A8825" s="749" t="s">
        <v>23789</v>
      </c>
      <c r="B8825" s="749" t="str">
        <f aca="false">C8825&amp;D8825&amp;E8825&amp;F8825&amp;G8825&amp;H8825</f>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3.000T/MES</v>
      </c>
      <c r="C8825" s="749" t="s">
        <v>23779</v>
      </c>
      <c r="D8825" s="749" t="s">
        <v>23780</v>
      </c>
      <c r="E8825" s="749" t="s">
        <v>23781</v>
      </c>
      <c r="F8825" s="749" t="s">
        <v>23782</v>
      </c>
      <c r="G8825" s="749" t="s">
        <v>23787</v>
      </c>
      <c r="H8825" s="749" t="s">
        <v>23788</v>
      </c>
      <c r="I8825" s="749" t="s">
        <v>6154</v>
      </c>
      <c r="J8825" s="749" t="n">
        <v>249.97</v>
      </c>
    </row>
    <row collapsed="false" customFormat="false" customHeight="true" hidden="true" ht="12.75" outlineLevel="0" r="8826">
      <c r="A8826" s="749" t="s">
        <v>23790</v>
      </c>
      <c r="B8826" s="749" t="str">
        <f aca="false">C8826&amp;D8826&amp;E8826&amp;F8826&amp;G8826&amp;H8826</f>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4.000T/MES</v>
      </c>
      <c r="C8826" s="749" t="s">
        <v>23779</v>
      </c>
      <c r="D8826" s="749" t="s">
        <v>23780</v>
      </c>
      <c r="E8826" s="749" t="s">
        <v>23781</v>
      </c>
      <c r="F8826" s="749" t="s">
        <v>23782</v>
      </c>
      <c r="G8826" s="749" t="s">
        <v>23791</v>
      </c>
      <c r="H8826" s="749" t="s">
        <v>23788</v>
      </c>
      <c r="I8826" s="749" t="s">
        <v>6154</v>
      </c>
      <c r="J8826" s="749" t="n">
        <v>242.59</v>
      </c>
    </row>
    <row collapsed="false" customFormat="false" customHeight="true" hidden="true" ht="12.75" outlineLevel="0" r="8827">
      <c r="A8827" s="749" t="s">
        <v>23792</v>
      </c>
      <c r="B8827" s="749" t="str">
        <f aca="false">C8827&amp;D8827&amp;E8827&amp;F8827&amp;G8827&amp;H8827</f>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4.000T/MES</v>
      </c>
      <c r="C8827" s="749" t="s">
        <v>23779</v>
      </c>
      <c r="D8827" s="749" t="s">
        <v>23780</v>
      </c>
      <c r="E8827" s="749" t="s">
        <v>23781</v>
      </c>
      <c r="F8827" s="749" t="s">
        <v>23782</v>
      </c>
      <c r="G8827" s="749" t="s">
        <v>23791</v>
      </c>
      <c r="H8827" s="749" t="s">
        <v>23788</v>
      </c>
      <c r="I8827" s="749" t="s">
        <v>6154</v>
      </c>
      <c r="J8827" s="749" t="n">
        <v>239.91</v>
      </c>
    </row>
    <row collapsed="false" customFormat="false" customHeight="true" hidden="true" ht="12.75" outlineLevel="0" r="8828">
      <c r="A8828" s="749" t="s">
        <v>23793</v>
      </c>
      <c r="B8828" s="749" t="str">
        <f aca="false">C8828&amp;D8828&amp;E8828&amp;F8828&amp;G8828&amp;H8828</f>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6.000T/MES</v>
      </c>
      <c r="C8828" s="749" t="s">
        <v>23779</v>
      </c>
      <c r="D8828" s="749" t="s">
        <v>23780</v>
      </c>
      <c r="E8828" s="749" t="s">
        <v>23781</v>
      </c>
      <c r="F8828" s="749" t="s">
        <v>23782</v>
      </c>
      <c r="G8828" s="749" t="s">
        <v>23794</v>
      </c>
      <c r="H8828" s="749" t="s">
        <v>23788</v>
      </c>
      <c r="I8828" s="749" t="s">
        <v>6154</v>
      </c>
      <c r="J8828" s="749" t="n">
        <v>231.7</v>
      </c>
    </row>
    <row collapsed="false" customFormat="false" customHeight="true" hidden="true" ht="12.75" outlineLevel="0" r="8829">
      <c r="A8829" s="749" t="s">
        <v>23795</v>
      </c>
      <c r="B8829" s="749" t="str">
        <f aca="false">C8829&amp;D8829&amp;E8829&amp;F8829&amp;G8829&amp;H8829</f>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6.000T/MES</v>
      </c>
      <c r="C8829" s="749" t="s">
        <v>23779</v>
      </c>
      <c r="D8829" s="749" t="s">
        <v>23780</v>
      </c>
      <c r="E8829" s="749" t="s">
        <v>23781</v>
      </c>
      <c r="F8829" s="749" t="s">
        <v>23782</v>
      </c>
      <c r="G8829" s="749" t="s">
        <v>23794</v>
      </c>
      <c r="H8829" s="749" t="s">
        <v>23788</v>
      </c>
      <c r="I8829" s="749" t="s">
        <v>6154</v>
      </c>
      <c r="J8829" s="749" t="n">
        <v>229.92</v>
      </c>
    </row>
    <row collapsed="false" customFormat="false" customHeight="true" hidden="true" ht="12.75" outlineLevel="0" r="8830">
      <c r="A8830" s="749" t="s">
        <v>23796</v>
      </c>
      <c r="B8830" s="749" t="str">
        <f aca="false">C8830&amp;D8830&amp;E8830&amp;F8830&amp;G8830&amp;H8830</f>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8.000T/MES</v>
      </c>
      <c r="C8830" s="749" t="s">
        <v>23779</v>
      </c>
      <c r="D8830" s="749" t="s">
        <v>23780</v>
      </c>
      <c r="E8830" s="749" t="s">
        <v>23781</v>
      </c>
      <c r="F8830" s="749" t="s">
        <v>23782</v>
      </c>
      <c r="G8830" s="749" t="s">
        <v>23797</v>
      </c>
      <c r="H8830" s="749" t="s">
        <v>23788</v>
      </c>
      <c r="I8830" s="749" t="s">
        <v>6154</v>
      </c>
      <c r="J8830" s="749" t="n">
        <v>226.2</v>
      </c>
    </row>
    <row collapsed="false" customFormat="false" customHeight="true" hidden="true" ht="12.75" outlineLevel="0" r="8831">
      <c r="A8831" s="749" t="s">
        <v>23798</v>
      </c>
      <c r="B8831" s="749" t="str">
        <f aca="false">C8831&amp;D8831&amp;E8831&amp;F8831&amp;G8831&amp;H8831</f>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8.000T/MES</v>
      </c>
      <c r="C8831" s="749" t="s">
        <v>23779</v>
      </c>
      <c r="D8831" s="749" t="s">
        <v>23780</v>
      </c>
      <c r="E8831" s="749" t="s">
        <v>23781</v>
      </c>
      <c r="F8831" s="749" t="s">
        <v>23782</v>
      </c>
      <c r="G8831" s="749" t="s">
        <v>23797</v>
      </c>
      <c r="H8831" s="749" t="s">
        <v>23788</v>
      </c>
      <c r="I8831" s="749" t="s">
        <v>6154</v>
      </c>
      <c r="J8831" s="749" t="n">
        <v>224.86</v>
      </c>
    </row>
    <row collapsed="false" customFormat="false" customHeight="true" hidden="true" ht="12.75" outlineLevel="0" r="8832">
      <c r="A8832" s="749" t="s">
        <v>23799</v>
      </c>
      <c r="B8832" s="749" t="str">
        <f aca="false">C8832&amp;D8832&amp;E8832&amp;F8832&amp;G8832&amp;H8832</f>
        <v>CONCRETO ASFALTICO PARA BASE,TIPO CAB,USINADO A QUENTE,DE ACORDO COM AS DETERMINACOES ESPECIFICADAS PELA PREFEITURA-RJ,INCLUSIVE TODOS OS MATERIAIS,EXCLUSIVE O TRANSPORTE DA USINAPARA A PISTA.CUSTO SOMENTE DO PREPARO E MATERIAIS,EXCLUSIVEESPALHAMENTO E COMPACTACAO,CONSIDERANDO UMA PRODUCAO DE 10.000T/MES</v>
      </c>
      <c r="C8832" s="749" t="s">
        <v>23779</v>
      </c>
      <c r="D8832" s="749" t="s">
        <v>23780</v>
      </c>
      <c r="E8832" s="749" t="s">
        <v>23781</v>
      </c>
      <c r="F8832" s="749" t="s">
        <v>23782</v>
      </c>
      <c r="G8832" s="749" t="s">
        <v>23800</v>
      </c>
      <c r="H8832" s="749" t="s">
        <v>23788</v>
      </c>
      <c r="I8832" s="749" t="s">
        <v>6154</v>
      </c>
      <c r="J8832" s="749" t="n">
        <v>222.96</v>
      </c>
    </row>
    <row collapsed="false" customFormat="false" customHeight="true" hidden="true" ht="12.75" outlineLevel="0" r="8833">
      <c r="A8833" s="749" t="s">
        <v>23801</v>
      </c>
      <c r="B8833" s="749" t="str">
        <f aca="false">C8833&amp;D8833&amp;E8833&amp;F8833&amp;G8833&amp;H8833</f>
        <v>CONCRETO ASFALTICO PARA BASE,TIPO CAB,USINADO A QUENTE,DE ACORDO COM AS DETERMINACOES ESPECIFICADAS PELA PREFEITURA-RJ,INCLUSIVE TODOS OS MATERIAIS,EXCLUSIVE O TRANSPORTE DA USINAPARA A PISTA.CUSTO SOMENTE DO PREPARO E MATERIAIS,EXCLUSIVEESPALHAMENTO E COMPACTACAO,CONSIDERANDO UMA PRODUCAO DE 10.000T/MES</v>
      </c>
      <c r="C8833" s="749" t="s">
        <v>23779</v>
      </c>
      <c r="D8833" s="749" t="s">
        <v>23780</v>
      </c>
      <c r="E8833" s="749" t="s">
        <v>23781</v>
      </c>
      <c r="F8833" s="749" t="s">
        <v>23782</v>
      </c>
      <c r="G8833" s="749" t="s">
        <v>23800</v>
      </c>
      <c r="H8833" s="749" t="s">
        <v>23788</v>
      </c>
      <c r="I8833" s="749" t="s">
        <v>6154</v>
      </c>
      <c r="J8833" s="749" t="n">
        <v>221.89</v>
      </c>
    </row>
    <row collapsed="false" customFormat="false" customHeight="true" hidden="true" ht="12.75" outlineLevel="0" r="8834">
      <c r="A8834" s="749" t="s">
        <v>23802</v>
      </c>
      <c r="B8834" s="749" t="str">
        <f aca="false">C8834&amp;D8834&amp;E8834&amp;F8834&amp;G8834&amp;H8834</f>
        <v>REVESTIMENTO DE CONCRETO ASFALTICO BETUMINOSO USINADO A QUENTE,IMPORTADO DE USINA,COM 5CM DE ESPESSURA,EXECUTADO EM UMACAMADA,DE ACORDO COM AS "INSTRUCOES PARA EXECUCAO",DO DER-RJ,EXCLUSIVE O TRANSPORTE DA USINA PARA A PISTA,E CONSIDERANDO UMA PRODUCAO DE USINA DE 2.000T/MES</v>
      </c>
      <c r="C8834" s="749" t="s">
        <v>23622</v>
      </c>
      <c r="D8834" s="749" t="s">
        <v>23803</v>
      </c>
      <c r="E8834" s="749" t="s">
        <v>23804</v>
      </c>
      <c r="F8834" s="749" t="s">
        <v>23805</v>
      </c>
      <c r="G8834" s="749" t="s">
        <v>23806</v>
      </c>
      <c r="I8834" s="749" t="s">
        <v>52</v>
      </c>
      <c r="J8834" s="749" t="n">
        <v>47.47</v>
      </c>
    </row>
    <row collapsed="false" customFormat="false" customHeight="true" hidden="true" ht="12.75" outlineLevel="0" r="8835">
      <c r="A8835" s="749" t="s">
        <v>23807</v>
      </c>
      <c r="B8835" s="749" t="str">
        <f aca="false">C8835&amp;D8835&amp;E8835&amp;F8835&amp;G8835&amp;H8835</f>
        <v>REVESTIMENTO DE CONCRETO ASFALTICO BETUMINOSO USINADO A QUENTE,IMPORTADO DE USINA,COM 5CM DE ESPESSURA,EXECUTADO EM UMACAMADA,DE ACORDO COM AS "INSTRUCOES PARA EXECUCAO",DO DER-RJ,EXCLUSIVE O TRANSPORTE DA USINA PARA A PISTA,E CONSIDERANDO UMA PRODUCAO DE USINA DE 2.000T/MES</v>
      </c>
      <c r="C8835" s="749" t="s">
        <v>23622</v>
      </c>
      <c r="D8835" s="749" t="s">
        <v>23803</v>
      </c>
      <c r="E8835" s="749" t="s">
        <v>23804</v>
      </c>
      <c r="F8835" s="749" t="s">
        <v>23805</v>
      </c>
      <c r="G8835" s="749" t="s">
        <v>23806</v>
      </c>
      <c r="I8835" s="749" t="s">
        <v>52</v>
      </c>
      <c r="J8835" s="749" t="n">
        <v>46.51</v>
      </c>
    </row>
    <row collapsed="false" customFormat="false" customHeight="true" hidden="true" ht="12.75" outlineLevel="0" r="8836">
      <c r="A8836" s="749" t="s">
        <v>23808</v>
      </c>
      <c r="B8836" s="749" t="str">
        <f aca="false">C8836&amp;D8836&amp;E8836&amp;F8836&amp;G8836&amp;H8836</f>
        <v>REVESTIMENTO DE CONCRETO ASFALTICO BETUMINOSO USINADO A QUENTE,IMPORTADO DE USINA,COM 5CM DE ESPESSURA,EXECUTADO EM UMACAMADA,DE ACORDO COM AS "INSTRUCOES PARA EXECUCAO",DO DER-RJ,EXCLUSIVE O TRANSPORTE DA USINA PARA A PISTA,E CONSIDERANDO UMA PRODUCAO DE USINA DE 3.000T/MES</v>
      </c>
      <c r="C8836" s="749" t="s">
        <v>23622</v>
      </c>
      <c r="D8836" s="749" t="s">
        <v>23803</v>
      </c>
      <c r="E8836" s="749" t="s">
        <v>23804</v>
      </c>
      <c r="F8836" s="749" t="s">
        <v>23805</v>
      </c>
      <c r="G8836" s="749" t="s">
        <v>23809</v>
      </c>
      <c r="I8836" s="749" t="s">
        <v>52</v>
      </c>
      <c r="J8836" s="749" t="n">
        <v>43.62</v>
      </c>
    </row>
    <row collapsed="false" customFormat="false" customHeight="true" hidden="true" ht="12.75" outlineLevel="0" r="8837">
      <c r="A8837" s="749" t="s">
        <v>23810</v>
      </c>
      <c r="B8837" s="749" t="str">
        <f aca="false">C8837&amp;D8837&amp;E8837&amp;F8837&amp;G8837&amp;H8837</f>
        <v>REVESTIMENTO DE CONCRETO ASFALTICO BETUMINOSO USINADO A QUENTE,IMPORTADO DE USINA,COM 5CM DE ESPESSURA,EXECUTADO EM UMACAMADA,DE ACORDO COM AS "INSTRUCOES PARA EXECUCAO",DO DER-RJ,EXCLUSIVE O TRANSPORTE DA USINA PARA A PISTA,E CONSIDERANDO UMA PRODUCAO DE USINA DE 3.000T/MES</v>
      </c>
      <c r="C8837" s="749" t="s">
        <v>23622</v>
      </c>
      <c r="D8837" s="749" t="s">
        <v>23803</v>
      </c>
      <c r="E8837" s="749" t="s">
        <v>23804</v>
      </c>
      <c r="F8837" s="749" t="s">
        <v>23805</v>
      </c>
      <c r="G8837" s="749" t="s">
        <v>23809</v>
      </c>
      <c r="I8837" s="749" t="s">
        <v>52</v>
      </c>
      <c r="J8837" s="749" t="n">
        <v>42.95</v>
      </c>
    </row>
    <row collapsed="false" customFormat="false" customHeight="true" hidden="true" ht="12.75" outlineLevel="0" r="8838">
      <c r="A8838" s="749" t="s">
        <v>23811</v>
      </c>
      <c r="B8838" s="749" t="str">
        <f aca="false">C8838&amp;D8838&amp;E8838&amp;F8838&amp;G8838&amp;H8838</f>
        <v>REVESTIMENTO DE CONCRETO ASFALTICO BETUMINOSO USINADO A QUENTE,IMPORTADO DA USINA,COM 5CM DE ESPESSURA,EXECUTADO EM UMACAMADA,DE ACORDO COM AS "INSTRUCOES PARA EXECUCAO",DO DER-RJ,EXCLUSIVE O TRANSPORTE DA USINA PARA A PISTA,E CONSIDERANDO UMA PRODUCAO DE USINA DE 4.000T/MES</v>
      </c>
      <c r="C8838" s="749" t="s">
        <v>23622</v>
      </c>
      <c r="D8838" s="749" t="s">
        <v>23812</v>
      </c>
      <c r="E8838" s="749" t="s">
        <v>23804</v>
      </c>
      <c r="F8838" s="749" t="s">
        <v>23805</v>
      </c>
      <c r="G8838" s="749" t="s">
        <v>23813</v>
      </c>
      <c r="I8838" s="749" t="s">
        <v>52</v>
      </c>
      <c r="J8838" s="749" t="n">
        <v>41.7</v>
      </c>
    </row>
    <row collapsed="false" customFormat="false" customHeight="true" hidden="true" ht="12.75" outlineLevel="0" r="8839">
      <c r="A8839" s="749" t="s">
        <v>23814</v>
      </c>
      <c r="B8839" s="749" t="str">
        <f aca="false">C8839&amp;D8839&amp;E8839&amp;F8839&amp;G8839&amp;H8839</f>
        <v>REVESTIMENTO DE CONCRETO ASFALTICO BETUMINOSO USINADO A QUENTE,IMPORTADO DA USINA,COM 5CM DE ESPESSURA,EXECUTADO EM UMACAMADA,DE ACORDO COM AS "INSTRUCOES PARA EXECUCAO",DO DER-RJ,EXCLUSIVE O TRANSPORTE DA USINA PARA A PISTA,E CONSIDERANDO UMA PRODUCAO DE USINA DE 4.000T/MES</v>
      </c>
      <c r="C8839" s="749" t="s">
        <v>23622</v>
      </c>
      <c r="D8839" s="749" t="s">
        <v>23812</v>
      </c>
      <c r="E8839" s="749" t="s">
        <v>23804</v>
      </c>
      <c r="F8839" s="749" t="s">
        <v>23805</v>
      </c>
      <c r="G8839" s="749" t="s">
        <v>23813</v>
      </c>
      <c r="I8839" s="749" t="s">
        <v>52</v>
      </c>
      <c r="J8839" s="749" t="n">
        <v>41.18</v>
      </c>
    </row>
    <row collapsed="false" customFormat="false" customHeight="true" hidden="true" ht="12.75" outlineLevel="0" r="8840">
      <c r="A8840" s="749" t="s">
        <v>23815</v>
      </c>
      <c r="B8840" s="749" t="str">
        <f aca="false">C8840&amp;D8840&amp;E8840&amp;F8840&amp;G8840&amp;H8840</f>
        <v>REVESTIMENTO DE CONCRETO ASFALTICO BETUMINOSO USINADO A QUENTE,IMPORTADO DE USINA,COM 5CM DE ESPESSURA,EXECUTADO EM UMACAMADA,DE ACORDO COM AS "INSTRUCOES PARA EXECUCAO",DO DER-RJ,EXCLUSIVE O TRANSPORTE DA USINA PARA A PISTA,E CONSIDERANDOUMA PRODUCAO DE USINA DE 6.000T/MES</v>
      </c>
      <c r="C8840" s="749" t="s">
        <v>23622</v>
      </c>
      <c r="D8840" s="749" t="s">
        <v>23803</v>
      </c>
      <c r="E8840" s="749" t="s">
        <v>23804</v>
      </c>
      <c r="F8840" s="749" t="s">
        <v>23805</v>
      </c>
      <c r="G8840" s="749" t="s">
        <v>23816</v>
      </c>
      <c r="I8840" s="749" t="s">
        <v>52</v>
      </c>
      <c r="J8840" s="749" t="n">
        <v>40.05</v>
      </c>
    </row>
    <row collapsed="false" customFormat="false" customHeight="true" hidden="true" ht="12.75" outlineLevel="0" r="8841">
      <c r="A8841" s="749" t="s">
        <v>23817</v>
      </c>
      <c r="B8841" s="749" t="str">
        <f aca="false">C8841&amp;D8841&amp;E8841&amp;F8841&amp;G8841&amp;H8841</f>
        <v>REVESTIMENTO DE CONCRETO ASFALTICO BETUMINOSO USINADO A QUENTE,IMPORTADO DE USINA,COM 5CM DE ESPESSURA,EXECUTADO EM UMACAMADA,DE ACORDO COM AS "INSTRUCOES PARA EXECUCAO",DO DER-RJ,EXCLUSIVE O TRANSPORTE DA USINA PARA A PISTA,E CONSIDERANDOUMA PRODUCAO DE USINA DE 6.000T/MES</v>
      </c>
      <c r="C8841" s="749" t="s">
        <v>23622</v>
      </c>
      <c r="D8841" s="749" t="s">
        <v>23803</v>
      </c>
      <c r="E8841" s="749" t="s">
        <v>23804</v>
      </c>
      <c r="F8841" s="749" t="s">
        <v>23805</v>
      </c>
      <c r="G8841" s="749" t="s">
        <v>23816</v>
      </c>
      <c r="I8841" s="749" t="s">
        <v>52</v>
      </c>
      <c r="J8841" s="749" t="n">
        <v>39.66</v>
      </c>
    </row>
    <row collapsed="false" customFormat="false" customHeight="true" hidden="true" ht="12.75" outlineLevel="0" r="8842">
      <c r="A8842" s="749" t="s">
        <v>23818</v>
      </c>
      <c r="B8842" s="749" t="str">
        <f aca="false">C8842&amp;D8842&amp;E8842&amp;F8842&amp;G8842&amp;H8842</f>
        <v>REVESTIMENTO DE CONCRETO ASFALTICO BETUMINOSO USINADO A QUENTE,IMPORTADO DE USINA,COM 5CM DE ESPESSURA,EXECUTADO EM UMACAMADA,DE ACORDO COM AS "INSTRUCOES PARA EXECUCAO",DO DER-RJ,EXCLUSIVE O TRANSPORTE DA USINA PARA A PISTA,E CONSIDERANDO UMA PRODUCAO DE USINA DE 8.000T/MES</v>
      </c>
      <c r="C8842" s="749" t="s">
        <v>23622</v>
      </c>
      <c r="D8842" s="749" t="s">
        <v>23803</v>
      </c>
      <c r="E8842" s="749" t="s">
        <v>23804</v>
      </c>
      <c r="F8842" s="749" t="s">
        <v>23805</v>
      </c>
      <c r="G8842" s="749" t="s">
        <v>23819</v>
      </c>
      <c r="I8842" s="749" t="s">
        <v>52</v>
      </c>
      <c r="J8842" s="749" t="n">
        <v>39.04</v>
      </c>
    </row>
    <row collapsed="false" customFormat="false" customHeight="true" hidden="true" ht="12.75" outlineLevel="0" r="8843">
      <c r="A8843" s="749" t="s">
        <v>23820</v>
      </c>
      <c r="B8843" s="749" t="str">
        <f aca="false">C8843&amp;D8843&amp;E8843&amp;F8843&amp;G8843&amp;H8843</f>
        <v>REVESTIMENTO DE CONCRETO ASFALTICO BETUMINOSO USINADO A QUENTE,IMPORTADO DE USINA,COM 5CM DE ESPESSURA,EXECUTADO EM UMACAMADA,DE ACORDO COM AS "INSTRUCOES PARA EXECUCAO",DO DER-RJ,EXCLUSIVE O TRANSPORTE DA USINA PARA A PISTA,E CONSIDERANDO UMA PRODUCAO DE USINA DE 8.000T/MES</v>
      </c>
      <c r="C8843" s="749" t="s">
        <v>23622</v>
      </c>
      <c r="D8843" s="749" t="s">
        <v>23803</v>
      </c>
      <c r="E8843" s="749" t="s">
        <v>23804</v>
      </c>
      <c r="F8843" s="749" t="s">
        <v>23805</v>
      </c>
      <c r="G8843" s="749" t="s">
        <v>23819</v>
      </c>
      <c r="I8843" s="749" t="s">
        <v>52</v>
      </c>
      <c r="J8843" s="749" t="n">
        <v>38.73</v>
      </c>
    </row>
    <row collapsed="false" customFormat="false" customHeight="true" hidden="true" ht="12.75" outlineLevel="0" r="8844">
      <c r="A8844" s="749" t="s">
        <v>23821</v>
      </c>
      <c r="B8844" s="749" t="str">
        <f aca="false">C8844&amp;D8844&amp;E8844&amp;F8844&amp;G8844&amp;H8844</f>
        <v>REVESTIMENTO DE CONCRETO ASFALTICO BETUMINOSO USINADO A QUENTE,IMPORTADO DE USINA,COM 5CM DE ESPESSURA,EXECUTADO EM UMACAMADA,DE ACORDO COM AS "INSTRUCOES PARA EXECUCAO",DO DER-RJ,EXCLUSIVE O TRANSPORTE DA USINA PARA A PISTA,E CONSIDERANDOUMA PRODUCAO DE USINA DE 10.000T/MES</v>
      </c>
      <c r="C8844" s="749" t="s">
        <v>23622</v>
      </c>
      <c r="D8844" s="749" t="s">
        <v>23803</v>
      </c>
      <c r="E8844" s="749" t="s">
        <v>23804</v>
      </c>
      <c r="F8844" s="749" t="s">
        <v>23805</v>
      </c>
      <c r="G8844" s="749" t="s">
        <v>23822</v>
      </c>
      <c r="I8844" s="749" t="s">
        <v>52</v>
      </c>
      <c r="J8844" s="749" t="n">
        <v>38.45</v>
      </c>
    </row>
    <row collapsed="false" customFormat="false" customHeight="true" hidden="true" ht="12.75" outlineLevel="0" r="8845">
      <c r="A8845" s="749" t="s">
        <v>23823</v>
      </c>
      <c r="B8845" s="749" t="str">
        <f aca="false">C8845&amp;D8845&amp;E8845&amp;F8845&amp;G8845&amp;H8845</f>
        <v>REVESTIMENTO DE CONCRETO ASFALTICO BETUMINOSO USINADO A QUENTE,IMPORTADO DE USINA,COM 5CM DE ESPESSURA,EXECUTADO EM UMACAMADA,DE ACORDO COM AS "INSTRUCOES PARA EXECUCAO",DO DER-RJ,EXCLUSIVE O TRANSPORTE DA USINA PARA A PISTA,E CONSIDERANDOUMA PRODUCAO DE USINA DE 10.000T/MES</v>
      </c>
      <c r="C8845" s="749" t="s">
        <v>23622</v>
      </c>
      <c r="D8845" s="749" t="s">
        <v>23803</v>
      </c>
      <c r="E8845" s="749" t="s">
        <v>23804</v>
      </c>
      <c r="F8845" s="749" t="s">
        <v>23805</v>
      </c>
      <c r="G8845" s="749" t="s">
        <v>23822</v>
      </c>
      <c r="I8845" s="749" t="s">
        <v>52</v>
      </c>
      <c r="J8845" s="749" t="n">
        <v>38.18</v>
      </c>
    </row>
    <row collapsed="false" customFormat="false" customHeight="true" hidden="true" ht="12.75" outlineLevel="0" r="8846">
      <c r="A8846" s="749" t="s">
        <v>23824</v>
      </c>
      <c r="B8846" s="749" t="str">
        <f aca="false">C8846&amp;D8846&amp;E8846&amp;F8846&amp;G8846&amp;H8846</f>
        <v>REVESTIMENTO DE CONCRETO BETUMINOSO USINADO A QUENTE,IMPORTADO DE USINA,PARA CAMADA DE ROLAMENTO,COM 4CM DE ESPESSURA,EXCLUSIVE TRANSPORTE DA USINA PARA A PISTA,E CONSIDERANDO UMAPRODUCAO DE USINA DE 2.000T/MES</v>
      </c>
      <c r="C8846" s="749" t="s">
        <v>23825</v>
      </c>
      <c r="D8846" s="749" t="s">
        <v>23826</v>
      </c>
      <c r="E8846" s="749" t="s">
        <v>23827</v>
      </c>
      <c r="F8846" s="749" t="s">
        <v>23828</v>
      </c>
      <c r="I8846" s="749" t="s">
        <v>52</v>
      </c>
      <c r="J8846" s="749" t="n">
        <v>37.96</v>
      </c>
    </row>
    <row collapsed="false" customFormat="false" customHeight="true" hidden="true" ht="12.75" outlineLevel="0" r="8847">
      <c r="A8847" s="749" t="s">
        <v>23829</v>
      </c>
      <c r="B8847" s="749" t="str">
        <f aca="false">C8847&amp;D8847&amp;E8847&amp;F8847&amp;G8847&amp;H8847</f>
        <v>REVESTIMENTO DE CONCRETO BETUMINOSO USINADO A QUENTE,IMPORTADO DE USINA,PARA CAMADA DE ROLAMENTO,COM 4CM DE ESPESSURA,EXCLUSIVE TRANSPORTE DA USINA PARA A PISTA,E CONSIDERANDO UMAPRODUCAO DE USINA DE 2.000T/MES</v>
      </c>
      <c r="C8847" s="749" t="s">
        <v>23825</v>
      </c>
      <c r="D8847" s="749" t="s">
        <v>23826</v>
      </c>
      <c r="E8847" s="749" t="s">
        <v>23827</v>
      </c>
      <c r="F8847" s="749" t="s">
        <v>23828</v>
      </c>
      <c r="I8847" s="749" t="s">
        <v>52</v>
      </c>
      <c r="J8847" s="749" t="n">
        <v>37.19</v>
      </c>
    </row>
    <row collapsed="false" customFormat="false" customHeight="true" hidden="true" ht="12.75" outlineLevel="0" r="8848">
      <c r="A8848" s="749" t="s">
        <v>23830</v>
      </c>
      <c r="B8848" s="749" t="str">
        <f aca="false">C8848&amp;D8848&amp;E8848&amp;F8848&amp;G8848&amp;H8848</f>
        <v>REVESTIMENTO DE CONCRETO BETUMINOSO USINADO A QUENTE,IMPORTADO DA USINA,PARA CAMADA DE ROLAMENTO,COM 4CM DE ESPESSURA,EXCLUSIVE TRANSPORTE DA USINA PARA A PISTA,E CONSIDERANDO UMAPRODUCAO DE USINA DE 3.000T/MES</v>
      </c>
      <c r="C8848" s="749" t="s">
        <v>23825</v>
      </c>
      <c r="D8848" s="749" t="s">
        <v>23831</v>
      </c>
      <c r="E8848" s="749" t="s">
        <v>23827</v>
      </c>
      <c r="F8848" s="749" t="s">
        <v>23832</v>
      </c>
      <c r="I8848" s="749" t="s">
        <v>52</v>
      </c>
      <c r="J8848" s="749" t="n">
        <v>34.87</v>
      </c>
    </row>
    <row collapsed="false" customFormat="false" customHeight="true" hidden="true" ht="12.75" outlineLevel="0" r="8849">
      <c r="A8849" s="749" t="s">
        <v>23833</v>
      </c>
      <c r="B8849" s="749" t="str">
        <f aca="false">C8849&amp;D8849&amp;E8849&amp;F8849&amp;G8849&amp;H8849</f>
        <v>REVESTIMENTO DE CONCRETO BETUMINOSO USINADO A QUENTE,IMPORTADO DA USINA,PARA CAMADA DE ROLAMENTO,COM 4CM DE ESPESSURA,EXCLUSIVE TRANSPORTE DA USINA PARA A PISTA,E CONSIDERANDO UMAPRODUCAO DE USINA DE 3.000T/MES</v>
      </c>
      <c r="C8849" s="749" t="s">
        <v>23825</v>
      </c>
      <c r="D8849" s="749" t="s">
        <v>23831</v>
      </c>
      <c r="E8849" s="749" t="s">
        <v>23827</v>
      </c>
      <c r="F8849" s="749" t="s">
        <v>23832</v>
      </c>
      <c r="I8849" s="749" t="s">
        <v>52</v>
      </c>
      <c r="J8849" s="749" t="n">
        <v>34.34</v>
      </c>
    </row>
    <row collapsed="false" customFormat="false" customHeight="true" hidden="true" ht="12.75" outlineLevel="0" r="8850">
      <c r="A8850" s="749" t="s">
        <v>23834</v>
      </c>
      <c r="B8850" s="749" t="str">
        <f aca="false">C8850&amp;D8850&amp;E8850&amp;F8850&amp;G8850&amp;H8850</f>
        <v>REVESTIMENTO DE CONCRETO BETUMINOSO USINADO A QUENTE,IMPORTADO DE USINA,PARA CAMADA DE ROLAMENTO,COM 4CM DE ESPESSURA,EXCLUSIVE TRANSPORTE DA USINA PARA A PISTA,E CONSIDERANDO UMAPRODUCAO DE USINA DE 4.000T/MES</v>
      </c>
      <c r="C8850" s="749" t="s">
        <v>23825</v>
      </c>
      <c r="D8850" s="749" t="s">
        <v>23826</v>
      </c>
      <c r="E8850" s="749" t="s">
        <v>23827</v>
      </c>
      <c r="F8850" s="749" t="s">
        <v>23835</v>
      </c>
      <c r="I8850" s="749" t="s">
        <v>52</v>
      </c>
      <c r="J8850" s="749" t="n">
        <v>33.34</v>
      </c>
    </row>
    <row collapsed="false" customFormat="false" customHeight="true" hidden="true" ht="12.75" outlineLevel="0" r="8851">
      <c r="A8851" s="749" t="s">
        <v>23836</v>
      </c>
      <c r="B8851" s="749" t="str">
        <f aca="false">C8851&amp;D8851&amp;E8851&amp;F8851&amp;G8851&amp;H8851</f>
        <v>REVESTIMENTO DE CONCRETO BETUMINOSO USINADO A QUENTE,IMPORTADO DE USINA,PARA CAMADA DE ROLAMENTO,COM 4CM DE ESPESSURA,EXCLUSIVE TRANSPORTE DA USINA PARA A PISTA,E CONSIDERANDO UMAPRODUCAO DE USINA DE 4.000T/MES</v>
      </c>
      <c r="C8851" s="749" t="s">
        <v>23825</v>
      </c>
      <c r="D8851" s="749" t="s">
        <v>23826</v>
      </c>
      <c r="E8851" s="749" t="s">
        <v>23827</v>
      </c>
      <c r="F8851" s="749" t="s">
        <v>23835</v>
      </c>
      <c r="I8851" s="749" t="s">
        <v>52</v>
      </c>
      <c r="J8851" s="749" t="n">
        <v>32.92</v>
      </c>
    </row>
    <row collapsed="false" customFormat="false" customHeight="true" hidden="true" ht="12.75" outlineLevel="0" r="8852">
      <c r="A8852" s="749" t="s">
        <v>23837</v>
      </c>
      <c r="B8852" s="749" t="str">
        <f aca="false">C8852&amp;D8852&amp;E8852&amp;F8852&amp;G8852&amp;H8852</f>
        <v>REVESTIMENTO DE CONCRETO BETUMINOSO USINADO A QUENTE,IMPORTADO DE USINA,PARA CAMADA DE ROLAMENTO,COM 4CM DE ESPESSURA,EXCLUSIVE TRANSPORTE DA USINA PARA A PISTA,E CONSIDERANDO UMAPRODUCAO DE USINA DE 6.000T/MES</v>
      </c>
      <c r="C8852" s="749" t="s">
        <v>23825</v>
      </c>
      <c r="D8852" s="749" t="s">
        <v>23826</v>
      </c>
      <c r="E8852" s="749" t="s">
        <v>23827</v>
      </c>
      <c r="F8852" s="749" t="s">
        <v>23838</v>
      </c>
      <c r="I8852" s="749" t="s">
        <v>52</v>
      </c>
      <c r="J8852" s="749" t="n">
        <v>32.02</v>
      </c>
    </row>
    <row collapsed="false" customFormat="false" customHeight="true" hidden="true" ht="12.75" outlineLevel="0" r="8853">
      <c r="A8853" s="749" t="s">
        <v>23839</v>
      </c>
      <c r="B8853" s="749" t="str">
        <f aca="false">C8853&amp;D8853&amp;E8853&amp;F8853&amp;G8853&amp;H8853</f>
        <v>REVESTIMENTO DE CONCRETO BETUMINOSO USINADO A QUENTE,IMPORTADO DE USINA,PARA CAMADA DE ROLAMENTO,COM 4CM DE ESPESSURA,EXCLUSIVE TRANSPORTE DA USINA PARA A PISTA,E CONSIDERANDO UMAPRODUCAO DE USINA DE 6.000T/MES</v>
      </c>
      <c r="C8853" s="749" t="s">
        <v>23825</v>
      </c>
      <c r="D8853" s="749" t="s">
        <v>23826</v>
      </c>
      <c r="E8853" s="749" t="s">
        <v>23827</v>
      </c>
      <c r="F8853" s="749" t="s">
        <v>23838</v>
      </c>
      <c r="I8853" s="749" t="s">
        <v>52</v>
      </c>
      <c r="J8853" s="749" t="n">
        <v>31.71</v>
      </c>
    </row>
    <row collapsed="false" customFormat="false" customHeight="true" hidden="true" ht="12.75" outlineLevel="0" r="8854">
      <c r="A8854" s="749" t="s">
        <v>23840</v>
      </c>
      <c r="B8854" s="749" t="str">
        <f aca="false">C8854&amp;D8854&amp;E8854&amp;F8854&amp;G8854&amp;H8854</f>
        <v>REVESTIMENTO DE CONCRETO BETUMINOSO USINADO A QUENTE,IMPORTADO DE USINA,PARA CAMADA DE ROLAMENTO,COM 4CM DE ESPESSURA,EXCLUSIVE TRANSPORTE DA USINA PARA A PISTA,E CONSIDERANDO UMAPRODUCAO DE USINA DE 8.000T/MES</v>
      </c>
      <c r="C8854" s="749" t="s">
        <v>23825</v>
      </c>
      <c r="D8854" s="749" t="s">
        <v>23826</v>
      </c>
      <c r="E8854" s="749" t="s">
        <v>23827</v>
      </c>
      <c r="F8854" s="749" t="s">
        <v>23841</v>
      </c>
      <c r="I8854" s="749" t="s">
        <v>52</v>
      </c>
      <c r="J8854" s="749" t="n">
        <v>31.22</v>
      </c>
    </row>
    <row collapsed="false" customFormat="false" customHeight="true" hidden="true" ht="12.75" outlineLevel="0" r="8855">
      <c r="A8855" s="749" t="s">
        <v>23842</v>
      </c>
      <c r="B8855" s="749" t="str">
        <f aca="false">C8855&amp;D8855&amp;E8855&amp;F8855&amp;G8855&amp;H8855</f>
        <v>REVESTIMENTO DE CONCRETO BETUMINOSO USINADO A QUENTE,IMPORTADO DE USINA,PARA CAMADA DE ROLAMENTO,COM 4CM DE ESPESSURA,EXCLUSIVE TRANSPORTE DA USINA PARA A PISTA,E CONSIDERANDO UMAPRODUCAO DE USINA DE 8.000T/MES</v>
      </c>
      <c r="C8855" s="749" t="s">
        <v>23825</v>
      </c>
      <c r="D8855" s="749" t="s">
        <v>23826</v>
      </c>
      <c r="E8855" s="749" t="s">
        <v>23827</v>
      </c>
      <c r="F8855" s="749" t="s">
        <v>23841</v>
      </c>
      <c r="I8855" s="749" t="s">
        <v>52</v>
      </c>
      <c r="J8855" s="749" t="n">
        <v>30.97</v>
      </c>
    </row>
    <row collapsed="false" customFormat="false" customHeight="true" hidden="true" ht="12.75" outlineLevel="0" r="8856">
      <c r="A8856" s="749" t="s">
        <v>23843</v>
      </c>
      <c r="B8856" s="749" t="str">
        <f aca="false">C8856&amp;D8856&amp;E8856&amp;F8856&amp;G8856&amp;H8856</f>
        <v>REVESTIMENTO DE CONCRETO BETUMINOSO USINADO A QUENTE,IMPORTADO DE USINA,PARA CAMADA DE ROLAMENTO,COM 4CM DE ESPESSURA,EXCLUSIVE TRANSPORTE DA USINA PARA A PISTA,E CONSIDERANDO UMAPRODUCAO DE USINA DE 10.000T/MES</v>
      </c>
      <c r="C8856" s="749" t="s">
        <v>23825</v>
      </c>
      <c r="D8856" s="749" t="s">
        <v>23826</v>
      </c>
      <c r="E8856" s="749" t="s">
        <v>23827</v>
      </c>
      <c r="F8856" s="749" t="s">
        <v>23844</v>
      </c>
      <c r="I8856" s="749" t="s">
        <v>52</v>
      </c>
      <c r="J8856" s="749" t="n">
        <v>30.74</v>
      </c>
    </row>
    <row collapsed="false" customFormat="false" customHeight="true" hidden="true" ht="12.75" outlineLevel="0" r="8857">
      <c r="A8857" s="749" t="s">
        <v>23845</v>
      </c>
      <c r="B8857" s="749" t="str">
        <f aca="false">C8857&amp;D8857&amp;E8857&amp;F8857&amp;G8857&amp;H8857</f>
        <v>REVESTIMENTO DE CONCRETO BETUMINOSO USINADO A QUENTE,IMPORTADO DE USINA,PARA CAMADA DE ROLAMENTO,COM 4CM DE ESPESSURA,EXCLUSIVE TRANSPORTE DA USINA PARA A PISTA,E CONSIDERANDO UMAPRODUCAO DE USINA DE 10.000T/MES</v>
      </c>
      <c r="C8857" s="749" t="s">
        <v>23825</v>
      </c>
      <c r="D8857" s="749" t="s">
        <v>23826</v>
      </c>
      <c r="E8857" s="749" t="s">
        <v>23827</v>
      </c>
      <c r="F8857" s="749" t="s">
        <v>23844</v>
      </c>
      <c r="I8857" s="749" t="s">
        <v>52</v>
      </c>
      <c r="J8857" s="749" t="n">
        <v>30.53</v>
      </c>
    </row>
    <row collapsed="false" customFormat="false" customHeight="true" hidden="true" ht="12.75" outlineLevel="0" r="8858">
      <c r="A8858" s="749" t="s">
        <v>23846</v>
      </c>
      <c r="B8858" s="749" t="str">
        <f aca="false">C8858&amp;D8858&amp;E8858&amp;F8858&amp;G8858&amp;H8858</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2.000T/MES</v>
      </c>
      <c r="C8858" s="749" t="s">
        <v>23847</v>
      </c>
      <c r="D8858" s="749" t="s">
        <v>23780</v>
      </c>
      <c r="E8858" s="749" t="s">
        <v>23848</v>
      </c>
      <c r="F8858" s="749" t="s">
        <v>23849</v>
      </c>
      <c r="G8858" s="749" t="s">
        <v>23850</v>
      </c>
      <c r="H8858" s="749" t="s">
        <v>23851</v>
      </c>
      <c r="I8858" s="749" t="s">
        <v>6154</v>
      </c>
      <c r="J8858" s="749" t="n">
        <v>428.19</v>
      </c>
    </row>
    <row collapsed="false" customFormat="false" customHeight="true" hidden="true" ht="12.75" outlineLevel="0" r="8859">
      <c r="A8859" s="749" t="s">
        <v>23852</v>
      </c>
      <c r="B8859" s="749" t="str">
        <f aca="false">C8859&amp;D8859&amp;E8859&amp;F8859&amp;G8859&amp;H8859</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2.000T/MES</v>
      </c>
      <c r="C8859" s="749" t="s">
        <v>23847</v>
      </c>
      <c r="D8859" s="749" t="s">
        <v>23780</v>
      </c>
      <c r="E8859" s="749" t="s">
        <v>23848</v>
      </c>
      <c r="F8859" s="749" t="s">
        <v>23849</v>
      </c>
      <c r="G8859" s="749" t="s">
        <v>23850</v>
      </c>
      <c r="H8859" s="749" t="s">
        <v>23851</v>
      </c>
      <c r="I8859" s="749" t="s">
        <v>6154</v>
      </c>
      <c r="J8859" s="749" t="n">
        <v>421.61</v>
      </c>
    </row>
    <row collapsed="false" customFormat="false" customHeight="true" hidden="true" ht="12.75" outlineLevel="0" r="8860">
      <c r="A8860" s="749" t="s">
        <v>23853</v>
      </c>
      <c r="B8860" s="749" t="str">
        <f aca="false">C8860&amp;D8860&amp;E8860&amp;F8860&amp;G8860&amp;H8860</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3.000T/MES</v>
      </c>
      <c r="C8860" s="749" t="s">
        <v>23847</v>
      </c>
      <c r="D8860" s="749" t="s">
        <v>23780</v>
      </c>
      <c r="E8860" s="749" t="s">
        <v>23848</v>
      </c>
      <c r="F8860" s="749" t="s">
        <v>23849</v>
      </c>
      <c r="G8860" s="749" t="s">
        <v>23850</v>
      </c>
      <c r="H8860" s="749" t="s">
        <v>23854</v>
      </c>
      <c r="I8860" s="749" t="s">
        <v>6154</v>
      </c>
      <c r="J8860" s="749" t="n">
        <v>401.33</v>
      </c>
    </row>
    <row collapsed="false" customFormat="false" customHeight="true" hidden="true" ht="12.75" outlineLevel="0" r="8861">
      <c r="A8861" s="749" t="s">
        <v>23855</v>
      </c>
      <c r="B8861" s="749" t="str">
        <f aca="false">C8861&amp;D8861&amp;E8861&amp;F8861&amp;G8861&amp;H8861</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3.000T/MES</v>
      </c>
      <c r="C8861" s="749" t="s">
        <v>23847</v>
      </c>
      <c r="D8861" s="749" t="s">
        <v>23780</v>
      </c>
      <c r="E8861" s="749" t="s">
        <v>23848</v>
      </c>
      <c r="F8861" s="749" t="s">
        <v>23849</v>
      </c>
      <c r="G8861" s="749" t="s">
        <v>23850</v>
      </c>
      <c r="H8861" s="749" t="s">
        <v>23854</v>
      </c>
      <c r="I8861" s="749" t="s">
        <v>6154</v>
      </c>
      <c r="J8861" s="749" t="n">
        <v>396.95</v>
      </c>
    </row>
    <row collapsed="false" customFormat="false" customHeight="true" hidden="true" ht="12.75" outlineLevel="0" r="8862">
      <c r="A8862" s="749" t="s">
        <v>23856</v>
      </c>
      <c r="B8862" s="749" t="str">
        <f aca="false">C8862&amp;D8862&amp;E8862&amp;F8862&amp;G8862&amp;H8862</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4.000T/MES</v>
      </c>
      <c r="C8862" s="749" t="s">
        <v>23847</v>
      </c>
      <c r="D8862" s="749" t="s">
        <v>23780</v>
      </c>
      <c r="E8862" s="749" t="s">
        <v>23848</v>
      </c>
      <c r="F8862" s="749" t="s">
        <v>23849</v>
      </c>
      <c r="G8862" s="749" t="s">
        <v>23850</v>
      </c>
      <c r="H8862" s="749" t="s">
        <v>23857</v>
      </c>
      <c r="I8862" s="749" t="s">
        <v>6154</v>
      </c>
      <c r="J8862" s="749" t="n">
        <v>387.87</v>
      </c>
    </row>
    <row collapsed="false" customFormat="false" customHeight="true" hidden="true" ht="12.75" outlineLevel="0" r="8863">
      <c r="A8863" s="749" t="s">
        <v>23858</v>
      </c>
      <c r="B8863" s="749" t="str">
        <f aca="false">C8863&amp;D8863&amp;E8863&amp;F8863&amp;G8863&amp;H8863</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4.000T/MES</v>
      </c>
      <c r="C8863" s="749" t="s">
        <v>23847</v>
      </c>
      <c r="D8863" s="749" t="s">
        <v>23780</v>
      </c>
      <c r="E8863" s="749" t="s">
        <v>23848</v>
      </c>
      <c r="F8863" s="749" t="s">
        <v>23849</v>
      </c>
      <c r="G8863" s="749" t="s">
        <v>23850</v>
      </c>
      <c r="H8863" s="749" t="s">
        <v>23857</v>
      </c>
      <c r="I8863" s="749" t="s">
        <v>6154</v>
      </c>
      <c r="J8863" s="749" t="n">
        <v>384.58</v>
      </c>
    </row>
    <row collapsed="false" customFormat="false" customHeight="true" hidden="true" ht="12.75" outlineLevel="0" r="8864">
      <c r="A8864" s="749" t="s">
        <v>23859</v>
      </c>
      <c r="B8864" s="749" t="str">
        <f aca="false">C8864&amp;D8864&amp;E8864&amp;F8864&amp;G8864&amp;H8864</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6.000T/MES</v>
      </c>
      <c r="C8864" s="749" t="s">
        <v>23847</v>
      </c>
      <c r="D8864" s="749" t="s">
        <v>23780</v>
      </c>
      <c r="E8864" s="749" t="s">
        <v>23848</v>
      </c>
      <c r="F8864" s="749" t="s">
        <v>23849</v>
      </c>
      <c r="G8864" s="749" t="s">
        <v>23850</v>
      </c>
      <c r="H8864" s="749" t="s">
        <v>23860</v>
      </c>
      <c r="I8864" s="749" t="s">
        <v>6154</v>
      </c>
      <c r="J8864" s="749" t="n">
        <v>374.48</v>
      </c>
    </row>
    <row collapsed="false" customFormat="false" customHeight="true" hidden="true" ht="12.75" outlineLevel="0" r="8865">
      <c r="A8865" s="749" t="s">
        <v>23861</v>
      </c>
      <c r="B8865" s="749" t="str">
        <f aca="false">C8865&amp;D8865&amp;E8865&amp;F8865&amp;G8865&amp;H8865</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6.000T/MES</v>
      </c>
      <c r="C8865" s="749" t="s">
        <v>23847</v>
      </c>
      <c r="D8865" s="749" t="s">
        <v>23780</v>
      </c>
      <c r="E8865" s="749" t="s">
        <v>23848</v>
      </c>
      <c r="F8865" s="749" t="s">
        <v>23849</v>
      </c>
      <c r="G8865" s="749" t="s">
        <v>23850</v>
      </c>
      <c r="H8865" s="749" t="s">
        <v>23860</v>
      </c>
      <c r="I8865" s="749" t="s">
        <v>6154</v>
      </c>
      <c r="J8865" s="749" t="n">
        <v>372.29</v>
      </c>
    </row>
    <row collapsed="false" customFormat="false" customHeight="true" hidden="true" ht="12.75" outlineLevel="0" r="8866">
      <c r="A8866" s="749" t="s">
        <v>23862</v>
      </c>
      <c r="B8866" s="749" t="str">
        <f aca="false">C8866&amp;D8866&amp;E8866&amp;F8866&amp;G8866&amp;H8866</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8.000T/MES</v>
      </c>
      <c r="C8866" s="749" t="s">
        <v>23847</v>
      </c>
      <c r="D8866" s="749" t="s">
        <v>23780</v>
      </c>
      <c r="E8866" s="749" t="s">
        <v>23848</v>
      </c>
      <c r="F8866" s="749" t="s">
        <v>23849</v>
      </c>
      <c r="G8866" s="749" t="s">
        <v>23850</v>
      </c>
      <c r="H8866" s="749" t="s">
        <v>23863</v>
      </c>
      <c r="I8866" s="749" t="s">
        <v>6154</v>
      </c>
      <c r="J8866" s="749" t="n">
        <v>367.71</v>
      </c>
    </row>
    <row collapsed="false" customFormat="false" customHeight="true" hidden="true" ht="12.75" outlineLevel="0" r="8867">
      <c r="A8867" s="749" t="s">
        <v>23864</v>
      </c>
      <c r="B8867" s="749" t="str">
        <f aca="false">C8867&amp;D8867&amp;E8867&amp;F8867&amp;G8867&amp;H8867</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8.000T/MES</v>
      </c>
      <c r="C8867" s="749" t="s">
        <v>23847</v>
      </c>
      <c r="D8867" s="749" t="s">
        <v>23780</v>
      </c>
      <c r="E8867" s="749" t="s">
        <v>23848</v>
      </c>
      <c r="F8867" s="749" t="s">
        <v>23849</v>
      </c>
      <c r="G8867" s="749" t="s">
        <v>23850</v>
      </c>
      <c r="H8867" s="749" t="s">
        <v>23863</v>
      </c>
      <c r="I8867" s="749" t="s">
        <v>6154</v>
      </c>
      <c r="J8867" s="749" t="n">
        <v>366.07</v>
      </c>
    </row>
    <row collapsed="false" customFormat="false" customHeight="true" hidden="true" ht="12.75" outlineLevel="0" r="8868">
      <c r="A8868" s="749" t="s">
        <v>23865</v>
      </c>
      <c r="B8868" s="749" t="str">
        <f aca="false">C8868&amp;D8868&amp;E8868&amp;F8868&amp;G8868&amp;H8868</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10.000T/MES</v>
      </c>
      <c r="C8868" s="749" t="s">
        <v>23847</v>
      </c>
      <c r="D8868" s="749" t="s">
        <v>23780</v>
      </c>
      <c r="E8868" s="749" t="s">
        <v>23848</v>
      </c>
      <c r="F8868" s="749" t="s">
        <v>23849</v>
      </c>
      <c r="G8868" s="749" t="s">
        <v>23850</v>
      </c>
      <c r="H8868" s="749" t="s">
        <v>23866</v>
      </c>
      <c r="I8868" s="749" t="s">
        <v>6154</v>
      </c>
      <c r="J8868" s="749" t="n">
        <v>363.73</v>
      </c>
    </row>
    <row collapsed="false" customFormat="false" customHeight="true" hidden="true" ht="12.75" outlineLevel="0" r="8869">
      <c r="A8869" s="749" t="s">
        <v>23867</v>
      </c>
      <c r="B8869" s="749" t="str">
        <f aca="false">C8869&amp;D8869&amp;E8869&amp;F8869&amp;G8869&amp;H8869</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10.000T/MES</v>
      </c>
      <c r="C8869" s="749" t="s">
        <v>23847</v>
      </c>
      <c r="D8869" s="749" t="s">
        <v>23780</v>
      </c>
      <c r="E8869" s="749" t="s">
        <v>23848</v>
      </c>
      <c r="F8869" s="749" t="s">
        <v>23849</v>
      </c>
      <c r="G8869" s="749" t="s">
        <v>23850</v>
      </c>
      <c r="H8869" s="749" t="s">
        <v>23866</v>
      </c>
      <c r="I8869" s="749" t="s">
        <v>6154</v>
      </c>
      <c r="J8869" s="749" t="n">
        <v>362.41</v>
      </c>
    </row>
    <row collapsed="false" customFormat="false" customHeight="true" hidden="true" ht="12.75" outlineLevel="0" r="8870">
      <c r="A8870" s="749" t="s">
        <v>23868</v>
      </c>
      <c r="B8870" s="749" t="str">
        <f aca="false">C8870&amp;D8870&amp;E8870&amp;F8870&amp;G8870&amp;H8870</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2.000T/MES</v>
      </c>
      <c r="C8870" s="749" t="s">
        <v>23847</v>
      </c>
      <c r="D8870" s="749" t="s">
        <v>23780</v>
      </c>
      <c r="E8870" s="749" t="s">
        <v>23869</v>
      </c>
      <c r="F8870" s="749" t="s">
        <v>23870</v>
      </c>
      <c r="G8870" s="749" t="s">
        <v>23871</v>
      </c>
      <c r="H8870" s="749" t="s">
        <v>23872</v>
      </c>
      <c r="I8870" s="749" t="s">
        <v>6154</v>
      </c>
      <c r="J8870" s="749" t="n">
        <v>397.5</v>
      </c>
    </row>
    <row collapsed="false" customFormat="false" customHeight="true" hidden="true" ht="12.75" outlineLevel="0" r="8871">
      <c r="A8871" s="749" t="s">
        <v>23873</v>
      </c>
      <c r="B8871" s="749" t="str">
        <f aca="false">C8871&amp;D8871&amp;E8871&amp;F8871&amp;G8871&amp;H8871</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2.000T/MES</v>
      </c>
      <c r="C8871" s="749" t="s">
        <v>23847</v>
      </c>
      <c r="D8871" s="749" t="s">
        <v>23780</v>
      </c>
      <c r="E8871" s="749" t="s">
        <v>23869</v>
      </c>
      <c r="F8871" s="749" t="s">
        <v>23870</v>
      </c>
      <c r="G8871" s="749" t="s">
        <v>23871</v>
      </c>
      <c r="H8871" s="749" t="s">
        <v>23872</v>
      </c>
      <c r="I8871" s="749" t="s">
        <v>6154</v>
      </c>
      <c r="J8871" s="749" t="n">
        <v>390.91</v>
      </c>
    </row>
    <row collapsed="false" customFormat="false" customHeight="true" hidden="true" ht="12.75" outlineLevel="0" r="8872">
      <c r="A8872" s="749" t="s">
        <v>23874</v>
      </c>
      <c r="B8872" s="749" t="str">
        <f aca="false">C8872&amp;D8872&amp;E8872&amp;F8872&amp;G8872&amp;H8872</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3.000T/MES</v>
      </c>
      <c r="C8872" s="749" t="s">
        <v>23847</v>
      </c>
      <c r="D8872" s="749" t="s">
        <v>23780</v>
      </c>
      <c r="E8872" s="749" t="s">
        <v>23869</v>
      </c>
      <c r="F8872" s="749" t="s">
        <v>23870</v>
      </c>
      <c r="G8872" s="749" t="s">
        <v>23871</v>
      </c>
      <c r="H8872" s="749" t="s">
        <v>23875</v>
      </c>
      <c r="I8872" s="749" t="s">
        <v>6154</v>
      </c>
      <c r="J8872" s="749" t="n">
        <v>370.51</v>
      </c>
    </row>
    <row collapsed="false" customFormat="false" customHeight="true" hidden="true" ht="12.75" outlineLevel="0" r="8873">
      <c r="A8873" s="749" t="s">
        <v>23876</v>
      </c>
      <c r="B8873" s="749" t="str">
        <f aca="false">C8873&amp;D8873&amp;E8873&amp;F8873&amp;G8873&amp;H8873</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3.000T/MES</v>
      </c>
      <c r="C8873" s="749" t="s">
        <v>23847</v>
      </c>
      <c r="D8873" s="749" t="s">
        <v>23780</v>
      </c>
      <c r="E8873" s="749" t="s">
        <v>23869</v>
      </c>
      <c r="F8873" s="749" t="s">
        <v>23870</v>
      </c>
      <c r="G8873" s="749" t="s">
        <v>23871</v>
      </c>
      <c r="H8873" s="749" t="s">
        <v>23875</v>
      </c>
      <c r="I8873" s="749" t="s">
        <v>6154</v>
      </c>
      <c r="J8873" s="749" t="n">
        <v>366.12</v>
      </c>
    </row>
    <row collapsed="false" customFormat="false" customHeight="true" hidden="true" ht="12.75" outlineLevel="0" r="8874">
      <c r="A8874" s="749" t="s">
        <v>23877</v>
      </c>
      <c r="B8874" s="749" t="str">
        <f aca="false">C8874&amp;D8874&amp;E8874&amp;F8874&amp;G8874&amp;H8874</f>
        <v>CONCRETO ASFALTICO,USINADO A QUENTE,IMPORTADO DE USINA,DE ACORDO COM AS DETERMINACOES ESPECIFICADAS PELA PREFEITURA-RJ,INCLUSIVE TODOS OS MATERIAIS (MASSA GROSSA),EXCLUSIVE O TRANSPORTE DA USINA PARA A PISTA.CUSTO SOMENTE DO PREPARO E MATERIAIS,EXCLUSIVE ESPALHAMENTO E COMPACTACAO,CONSIDERANDO UMAPRODUCAO DE 4.000T/MES</v>
      </c>
      <c r="C8874" s="749" t="s">
        <v>23847</v>
      </c>
      <c r="D8874" s="749" t="s">
        <v>23878</v>
      </c>
      <c r="E8874" s="749" t="s">
        <v>23879</v>
      </c>
      <c r="F8874" s="749" t="s">
        <v>23880</v>
      </c>
      <c r="G8874" s="749" t="s">
        <v>23881</v>
      </c>
      <c r="H8874" s="749" t="s">
        <v>23882</v>
      </c>
      <c r="I8874" s="749" t="s">
        <v>6154</v>
      </c>
      <c r="J8874" s="749" t="n">
        <v>357.04</v>
      </c>
    </row>
    <row collapsed="false" customFormat="false" customHeight="true" hidden="true" ht="12.75" outlineLevel="0" r="8875">
      <c r="A8875" s="749" t="s">
        <v>23883</v>
      </c>
      <c r="B8875" s="749" t="str">
        <f aca="false">C8875&amp;D8875&amp;E8875&amp;F8875&amp;G8875&amp;H8875</f>
        <v>CONCRETO ASFALTICO,USINADO A QUENTE,IMPORTADO DE USINA,DE ACORDO COM AS DETERMINACOES ESPECIFICADAS PELA PREFEITURA-RJ,INCLUSIVE TODOS OS MATERIAIS (MASSA GROSSA),EXCLUSIVE O TRANSPORTE DA USINA PARA A PISTA.CUSTO SOMENTE DO PREPARO E MATERIAIS,EXCLUSIVE ESPALHAMENTO E COMPACTACAO,CONSIDERANDO UMAPRODUCAO DE 4.000T/MES</v>
      </c>
      <c r="C8875" s="749" t="s">
        <v>23847</v>
      </c>
      <c r="D8875" s="749" t="s">
        <v>23878</v>
      </c>
      <c r="E8875" s="749" t="s">
        <v>23879</v>
      </c>
      <c r="F8875" s="749" t="s">
        <v>23880</v>
      </c>
      <c r="G8875" s="749" t="s">
        <v>23881</v>
      </c>
      <c r="H8875" s="749" t="s">
        <v>23882</v>
      </c>
      <c r="I8875" s="749" t="s">
        <v>6154</v>
      </c>
      <c r="J8875" s="749" t="n">
        <v>353.75</v>
      </c>
    </row>
    <row collapsed="false" customFormat="false" customHeight="true" hidden="true" ht="12.75" outlineLevel="0" r="8876">
      <c r="A8876" s="749" t="s">
        <v>23884</v>
      </c>
      <c r="B8876" s="749" t="str">
        <f aca="false">C8876&amp;D8876&amp;E8876&amp;F8876&amp;G8876&amp;H8876</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6.000T/MES</v>
      </c>
      <c r="C8876" s="749" t="s">
        <v>23847</v>
      </c>
      <c r="D8876" s="749" t="s">
        <v>23780</v>
      </c>
      <c r="E8876" s="749" t="s">
        <v>23869</v>
      </c>
      <c r="F8876" s="749" t="s">
        <v>23870</v>
      </c>
      <c r="G8876" s="749" t="s">
        <v>23871</v>
      </c>
      <c r="H8876" s="749" t="s">
        <v>23885</v>
      </c>
      <c r="I8876" s="749" t="s">
        <v>6154</v>
      </c>
      <c r="J8876" s="749" t="n">
        <v>343.65</v>
      </c>
    </row>
    <row collapsed="false" customFormat="false" customHeight="true" hidden="true" ht="12.75" outlineLevel="0" r="8877">
      <c r="A8877" s="749" t="s">
        <v>23886</v>
      </c>
      <c r="B8877" s="749" t="str">
        <f aca="false">C8877&amp;D8877&amp;E8877&amp;F8877&amp;G8877&amp;H8877</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6.000T/MES</v>
      </c>
      <c r="C8877" s="749" t="s">
        <v>23847</v>
      </c>
      <c r="D8877" s="749" t="s">
        <v>23780</v>
      </c>
      <c r="E8877" s="749" t="s">
        <v>23869</v>
      </c>
      <c r="F8877" s="749" t="s">
        <v>23870</v>
      </c>
      <c r="G8877" s="749" t="s">
        <v>23871</v>
      </c>
      <c r="H8877" s="749" t="s">
        <v>23885</v>
      </c>
      <c r="I8877" s="749" t="s">
        <v>6154</v>
      </c>
      <c r="J8877" s="749" t="n">
        <v>341.46</v>
      </c>
    </row>
    <row collapsed="false" customFormat="false" customHeight="true" hidden="true" ht="12.75" outlineLevel="0" r="8878">
      <c r="A8878" s="749" t="s">
        <v>23887</v>
      </c>
      <c r="B8878" s="749" t="str">
        <f aca="false">C8878&amp;D8878&amp;E8878&amp;F8878&amp;G8878&amp;H8878</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8.000T/MES</v>
      </c>
      <c r="C8878" s="749" t="s">
        <v>23847</v>
      </c>
      <c r="D8878" s="749" t="s">
        <v>23780</v>
      </c>
      <c r="E8878" s="749" t="s">
        <v>23869</v>
      </c>
      <c r="F8878" s="749" t="s">
        <v>23870</v>
      </c>
      <c r="G8878" s="749" t="s">
        <v>23871</v>
      </c>
      <c r="H8878" s="749" t="s">
        <v>23888</v>
      </c>
      <c r="I8878" s="749" t="s">
        <v>6154</v>
      </c>
      <c r="J8878" s="749" t="n">
        <v>336.88</v>
      </c>
    </row>
    <row collapsed="false" customFormat="false" customHeight="true" hidden="true" ht="12.75" outlineLevel="0" r="8879">
      <c r="A8879" s="749" t="s">
        <v>23889</v>
      </c>
      <c r="B8879" s="749" t="str">
        <f aca="false">C8879&amp;D8879&amp;E8879&amp;F8879&amp;G8879&amp;H8879</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8.000T/MES</v>
      </c>
      <c r="C8879" s="749" t="s">
        <v>23847</v>
      </c>
      <c r="D8879" s="749" t="s">
        <v>23780</v>
      </c>
      <c r="E8879" s="749" t="s">
        <v>23869</v>
      </c>
      <c r="F8879" s="749" t="s">
        <v>23870</v>
      </c>
      <c r="G8879" s="749" t="s">
        <v>23871</v>
      </c>
      <c r="H8879" s="749" t="s">
        <v>23888</v>
      </c>
      <c r="I8879" s="749" t="s">
        <v>6154</v>
      </c>
      <c r="J8879" s="749" t="n">
        <v>335.24</v>
      </c>
    </row>
    <row collapsed="false" customFormat="false" customHeight="true" hidden="true" ht="12.75" outlineLevel="0" r="8880">
      <c r="A8880" s="749" t="s">
        <v>23890</v>
      </c>
      <c r="B8880" s="749" t="str">
        <f aca="false">C8880&amp;D8880&amp;E8880&amp;F8880&amp;G8880&amp;H8880</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10.000T/MES</v>
      </c>
      <c r="C8880" s="749" t="s">
        <v>23847</v>
      </c>
      <c r="D8880" s="749" t="s">
        <v>23780</v>
      </c>
      <c r="E8880" s="749" t="s">
        <v>23869</v>
      </c>
      <c r="F8880" s="749" t="s">
        <v>23870</v>
      </c>
      <c r="G8880" s="749" t="s">
        <v>23871</v>
      </c>
      <c r="H8880" s="749" t="s">
        <v>23891</v>
      </c>
      <c r="I8880" s="749" t="s">
        <v>6154</v>
      </c>
      <c r="J8880" s="749" t="n">
        <v>332.9</v>
      </c>
    </row>
    <row collapsed="false" customFormat="false" customHeight="true" hidden="true" ht="12.75" outlineLevel="0" r="8881">
      <c r="A8881" s="749" t="s">
        <v>23892</v>
      </c>
      <c r="B8881" s="749" t="str">
        <f aca="false">C8881&amp;D8881&amp;E8881&amp;F8881&amp;G8881&amp;H8881</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10.000T/MES</v>
      </c>
      <c r="C8881" s="749" t="s">
        <v>23847</v>
      </c>
      <c r="D8881" s="749" t="s">
        <v>23780</v>
      </c>
      <c r="E8881" s="749" t="s">
        <v>23869</v>
      </c>
      <c r="F8881" s="749" t="s">
        <v>23870</v>
      </c>
      <c r="G8881" s="749" t="s">
        <v>23871</v>
      </c>
      <c r="H8881" s="749" t="s">
        <v>23891</v>
      </c>
      <c r="I8881" s="749" t="s">
        <v>6154</v>
      </c>
      <c r="J8881" s="749" t="n">
        <v>331.58</v>
      </c>
    </row>
    <row collapsed="false" customFormat="false" customHeight="true" hidden="true" ht="12.75" outlineLevel="0" r="8882">
      <c r="A8882" s="749" t="s">
        <v>23893</v>
      </c>
      <c r="B8882" s="749" t="str">
        <f aca="false">C8882&amp;D8882&amp;E8882&amp;F8882&amp;G8882&amp;H8882</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2.000T/MES</v>
      </c>
      <c r="C8882" s="749" t="s">
        <v>23894</v>
      </c>
      <c r="D8882" s="749" t="s">
        <v>23895</v>
      </c>
      <c r="E8882" s="749" t="s">
        <v>23896</v>
      </c>
      <c r="F8882" s="749" t="s">
        <v>23897</v>
      </c>
      <c r="G8882" s="749" t="s">
        <v>23898</v>
      </c>
      <c r="H8882" s="749" t="s">
        <v>23899</v>
      </c>
      <c r="I8882" s="749" t="s">
        <v>6154</v>
      </c>
      <c r="J8882" s="749" t="n">
        <v>338.7</v>
      </c>
    </row>
    <row collapsed="false" customFormat="false" customHeight="true" hidden="true" ht="12.75" outlineLevel="0" r="8883">
      <c r="A8883" s="749" t="s">
        <v>23900</v>
      </c>
      <c r="B8883" s="749" t="str">
        <f aca="false">C8883&amp;D8883&amp;E8883&amp;F8883&amp;G8883&amp;H8883</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2.000T/MES</v>
      </c>
      <c r="C8883" s="749" t="s">
        <v>23894</v>
      </c>
      <c r="D8883" s="749" t="s">
        <v>23895</v>
      </c>
      <c r="E8883" s="749" t="s">
        <v>23896</v>
      </c>
      <c r="F8883" s="749" t="s">
        <v>23897</v>
      </c>
      <c r="G8883" s="749" t="s">
        <v>23898</v>
      </c>
      <c r="H8883" s="749" t="s">
        <v>23899</v>
      </c>
      <c r="I8883" s="749" t="s">
        <v>6154</v>
      </c>
      <c r="J8883" s="749" t="n">
        <v>332.12</v>
      </c>
    </row>
    <row collapsed="false" customFormat="false" customHeight="true" hidden="true" ht="12.75" outlineLevel="0" r="8884">
      <c r="A8884" s="749" t="s">
        <v>23901</v>
      </c>
      <c r="B8884" s="749" t="str">
        <f aca="false">C8884&amp;D8884&amp;E8884&amp;F8884&amp;G8884&amp;H8884</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3.000T/MES</v>
      </c>
      <c r="C8884" s="749" t="s">
        <v>23894</v>
      </c>
      <c r="D8884" s="749" t="s">
        <v>23895</v>
      </c>
      <c r="E8884" s="749" t="s">
        <v>23896</v>
      </c>
      <c r="F8884" s="749" t="s">
        <v>23897</v>
      </c>
      <c r="G8884" s="749" t="s">
        <v>23898</v>
      </c>
      <c r="H8884" s="749" t="s">
        <v>23902</v>
      </c>
      <c r="I8884" s="749" t="s">
        <v>6154</v>
      </c>
      <c r="J8884" s="749" t="n">
        <v>311.85</v>
      </c>
    </row>
    <row collapsed="false" customFormat="false" customHeight="true" hidden="true" ht="12.75" outlineLevel="0" r="8885">
      <c r="A8885" s="749" t="s">
        <v>23903</v>
      </c>
      <c r="B8885" s="749" t="str">
        <f aca="false">C8885&amp;D8885&amp;E8885&amp;F8885&amp;G8885&amp;H8885</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3.000T/MES</v>
      </c>
      <c r="C8885" s="749" t="s">
        <v>23894</v>
      </c>
      <c r="D8885" s="749" t="s">
        <v>23895</v>
      </c>
      <c r="E8885" s="749" t="s">
        <v>23896</v>
      </c>
      <c r="F8885" s="749" t="s">
        <v>23897</v>
      </c>
      <c r="G8885" s="749" t="s">
        <v>23898</v>
      </c>
      <c r="H8885" s="749" t="s">
        <v>23902</v>
      </c>
      <c r="I8885" s="749" t="s">
        <v>6154</v>
      </c>
      <c r="J8885" s="749" t="n">
        <v>307.46</v>
      </c>
    </row>
    <row collapsed="false" customFormat="false" customHeight="true" hidden="true" ht="12.75" outlineLevel="0" r="8886">
      <c r="A8886" s="749" t="s">
        <v>23904</v>
      </c>
      <c r="B8886" s="749" t="str">
        <f aca="false">C8886&amp;D8886&amp;E8886&amp;F8886&amp;G8886&amp;H8886</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4.000T/MES</v>
      </c>
      <c r="C8886" s="749" t="s">
        <v>23894</v>
      </c>
      <c r="D8886" s="749" t="s">
        <v>23895</v>
      </c>
      <c r="E8886" s="749" t="s">
        <v>23896</v>
      </c>
      <c r="F8886" s="749" t="s">
        <v>23897</v>
      </c>
      <c r="G8886" s="749" t="s">
        <v>23898</v>
      </c>
      <c r="H8886" s="749" t="s">
        <v>23905</v>
      </c>
      <c r="I8886" s="749" t="s">
        <v>6154</v>
      </c>
      <c r="J8886" s="749" t="n">
        <v>298.38</v>
      </c>
    </row>
    <row collapsed="false" customFormat="false" customHeight="true" hidden="true" ht="12.75" outlineLevel="0" r="8887">
      <c r="A8887" s="749" t="s">
        <v>23906</v>
      </c>
      <c r="B8887" s="749" t="str">
        <f aca="false">C8887&amp;D8887&amp;E8887&amp;F8887&amp;G8887&amp;H8887</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4.000T/MES</v>
      </c>
      <c r="C8887" s="749" t="s">
        <v>23894</v>
      </c>
      <c r="D8887" s="749" t="s">
        <v>23895</v>
      </c>
      <c r="E8887" s="749" t="s">
        <v>23896</v>
      </c>
      <c r="F8887" s="749" t="s">
        <v>23897</v>
      </c>
      <c r="G8887" s="749" t="s">
        <v>23898</v>
      </c>
      <c r="H8887" s="749" t="s">
        <v>23905</v>
      </c>
      <c r="I8887" s="749" t="s">
        <v>6154</v>
      </c>
      <c r="J8887" s="749" t="n">
        <v>295.09</v>
      </c>
    </row>
    <row collapsed="false" customFormat="false" customHeight="true" hidden="true" ht="12.75" outlineLevel="0" r="8888">
      <c r="A8888" s="749" t="s">
        <v>23907</v>
      </c>
      <c r="B8888" s="749" t="str">
        <f aca="false">C8888&amp;D8888&amp;E8888&amp;F8888&amp;G8888&amp;H8888</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6.000T/MES</v>
      </c>
      <c r="C8888" s="749" t="s">
        <v>23894</v>
      </c>
      <c r="D8888" s="749" t="s">
        <v>23895</v>
      </c>
      <c r="E8888" s="749" t="s">
        <v>23896</v>
      </c>
      <c r="F8888" s="749" t="s">
        <v>23897</v>
      </c>
      <c r="G8888" s="749" t="s">
        <v>23898</v>
      </c>
      <c r="H8888" s="749" t="s">
        <v>23908</v>
      </c>
      <c r="I8888" s="749" t="s">
        <v>6154</v>
      </c>
      <c r="J8888" s="749" t="n">
        <v>285</v>
      </c>
    </row>
    <row collapsed="false" customFormat="false" customHeight="true" hidden="true" ht="12.75" outlineLevel="0" r="8889">
      <c r="A8889" s="749" t="s">
        <v>23909</v>
      </c>
      <c r="B8889" s="749" t="str">
        <f aca="false">C8889&amp;D8889&amp;E8889&amp;F8889&amp;G8889&amp;H8889</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6.000T/MES</v>
      </c>
      <c r="C8889" s="749" t="s">
        <v>23894</v>
      </c>
      <c r="D8889" s="749" t="s">
        <v>23895</v>
      </c>
      <c r="E8889" s="749" t="s">
        <v>23896</v>
      </c>
      <c r="F8889" s="749" t="s">
        <v>23897</v>
      </c>
      <c r="G8889" s="749" t="s">
        <v>23898</v>
      </c>
      <c r="H8889" s="749" t="s">
        <v>23908</v>
      </c>
      <c r="I8889" s="749" t="s">
        <v>6154</v>
      </c>
      <c r="J8889" s="749" t="n">
        <v>282.8</v>
      </c>
    </row>
    <row collapsed="false" customFormat="false" customHeight="true" hidden="true" ht="12.75" outlineLevel="0" r="8890">
      <c r="A8890" s="749" t="s">
        <v>23910</v>
      </c>
      <c r="B8890" s="749" t="str">
        <f aca="false">C8890&amp;D8890&amp;E8890&amp;F8890&amp;G8890&amp;H8890</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8.000T/MES</v>
      </c>
      <c r="C8890" s="749" t="s">
        <v>23894</v>
      </c>
      <c r="D8890" s="749" t="s">
        <v>23895</v>
      </c>
      <c r="E8890" s="749" t="s">
        <v>23896</v>
      </c>
      <c r="F8890" s="749" t="s">
        <v>23897</v>
      </c>
      <c r="G8890" s="749" t="s">
        <v>23898</v>
      </c>
      <c r="H8890" s="749" t="s">
        <v>23911</v>
      </c>
      <c r="I8890" s="749" t="s">
        <v>6154</v>
      </c>
      <c r="J8890" s="749" t="n">
        <v>278.22</v>
      </c>
    </row>
    <row collapsed="false" customFormat="false" customHeight="true" hidden="true" ht="12.75" outlineLevel="0" r="8891">
      <c r="A8891" s="749" t="s">
        <v>23912</v>
      </c>
      <c r="B8891" s="749" t="str">
        <f aca="false">C8891&amp;D8891&amp;E8891&amp;F8891&amp;G8891&amp;H8891</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8.000T/MES</v>
      </c>
      <c r="C8891" s="749" t="s">
        <v>23894</v>
      </c>
      <c r="D8891" s="749" t="s">
        <v>23895</v>
      </c>
      <c r="E8891" s="749" t="s">
        <v>23896</v>
      </c>
      <c r="F8891" s="749" t="s">
        <v>23897</v>
      </c>
      <c r="G8891" s="749" t="s">
        <v>23898</v>
      </c>
      <c r="H8891" s="749" t="s">
        <v>23911</v>
      </c>
      <c r="I8891" s="749" t="s">
        <v>6154</v>
      </c>
      <c r="J8891" s="749" t="n">
        <v>276.58</v>
      </c>
    </row>
    <row collapsed="false" customFormat="false" customHeight="true" hidden="true" ht="12.75" outlineLevel="0" r="8892">
      <c r="A8892" s="749" t="s">
        <v>23913</v>
      </c>
      <c r="B8892" s="749" t="str">
        <f aca="false">C8892&amp;D8892&amp;E8892&amp;F8892&amp;G8892&amp;H8892</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10.000T/MES</v>
      </c>
      <c r="C8892" s="749" t="s">
        <v>23894</v>
      </c>
      <c r="D8892" s="749" t="s">
        <v>23895</v>
      </c>
      <c r="E8892" s="749" t="s">
        <v>23896</v>
      </c>
      <c r="F8892" s="749" t="s">
        <v>23897</v>
      </c>
      <c r="G8892" s="749" t="s">
        <v>23898</v>
      </c>
      <c r="H8892" s="749" t="s">
        <v>23914</v>
      </c>
      <c r="I8892" s="749" t="s">
        <v>6154</v>
      </c>
      <c r="J8892" s="749" t="n">
        <v>274.24</v>
      </c>
    </row>
    <row collapsed="false" customFormat="false" customHeight="true" hidden="true" ht="12.75" outlineLevel="0" r="8893">
      <c r="A8893" s="749" t="s">
        <v>23915</v>
      </c>
      <c r="B8893" s="749" t="str">
        <f aca="false">C8893&amp;D8893&amp;E8893&amp;F8893&amp;G8893&amp;H8893</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10.000T/MES</v>
      </c>
      <c r="C8893" s="749" t="s">
        <v>23894</v>
      </c>
      <c r="D8893" s="749" t="s">
        <v>23895</v>
      </c>
      <c r="E8893" s="749" t="s">
        <v>23896</v>
      </c>
      <c r="F8893" s="749" t="s">
        <v>23897</v>
      </c>
      <c r="G8893" s="749" t="s">
        <v>23898</v>
      </c>
      <c r="H8893" s="749" t="s">
        <v>23914</v>
      </c>
      <c r="I8893" s="749" t="s">
        <v>6154</v>
      </c>
      <c r="J8893" s="749" t="n">
        <v>272.92</v>
      </c>
    </row>
    <row collapsed="false" customFormat="false" customHeight="true" hidden="true" ht="12.75" outlineLevel="0" r="8894">
      <c r="A8894" s="749" t="s">
        <v>23916</v>
      </c>
      <c r="B8894" s="749" t="str">
        <f aca="false">C8894&amp;D8894&amp;E8894&amp;F8894&amp;G8894&amp;H8894</f>
        <v>MISTURA BETUMINOSA TIPO "GAP GRADED",UTILIZANDO NO MINIMO 8,0% DE BMB,ESPALHAMENTO E COMPACTACAO,COM RESULTADO DE "GRIPTEST" (ASTM) MAIOR QUE 0,60,EXCLUSIVE FORNECIMENTO DOS MATERIAIS (LIGANTE E BRITA),USINAGEM E TRANSPORTE DA MASSA</v>
      </c>
      <c r="C8894" s="749" t="s">
        <v>23917</v>
      </c>
      <c r="D8894" s="749" t="s">
        <v>23918</v>
      </c>
      <c r="E8894" s="749" t="s">
        <v>23919</v>
      </c>
      <c r="F8894" s="749" t="s">
        <v>23920</v>
      </c>
      <c r="I8894" s="749" t="s">
        <v>6154</v>
      </c>
      <c r="J8894" s="749" t="n">
        <v>11.9</v>
      </c>
    </row>
    <row collapsed="false" customFormat="false" customHeight="true" hidden="true" ht="12.75" outlineLevel="0" r="8895">
      <c r="A8895" s="749" t="s">
        <v>23921</v>
      </c>
      <c r="B8895" s="749" t="str">
        <f aca="false">C8895&amp;D8895&amp;E8895&amp;F8895&amp;G8895&amp;H8895</f>
        <v>MISTURA BETUMINOSA TIPO "GAP GRADED",UTILIZANDO NO MINIMO 8,0% DE BMB,ESPALHAMENTO E COMPACTACAO,COM RESULTADO DE "GRIPTEST" (ASTM) MAIOR QUE 0,60,EXCLUSIVE FORNECIMENTO DOS MATERIAIS (LIGANTE E BRITA),USINAGEM E TRANSPORTE DA MASSA</v>
      </c>
      <c r="C8895" s="749" t="s">
        <v>23917</v>
      </c>
      <c r="D8895" s="749" t="s">
        <v>23918</v>
      </c>
      <c r="E8895" s="749" t="s">
        <v>23919</v>
      </c>
      <c r="F8895" s="749" t="s">
        <v>23920</v>
      </c>
      <c r="I8895" s="749" t="s">
        <v>6154</v>
      </c>
      <c r="J8895" s="749" t="n">
        <v>11.46</v>
      </c>
    </row>
    <row collapsed="false" customFormat="false" customHeight="true" hidden="true" ht="12.75" outlineLevel="0" r="8896">
      <c r="A8896" s="749" t="s">
        <v>23922</v>
      </c>
      <c r="B8896" s="749" t="str">
        <f aca="false">C8896&amp;D8896&amp;E8896&amp;F8896&amp;G8896&amp;H8896</f>
        <v>MISTURA BETUMINOSA TIPO "OPEN GRADED",UTILIZANDO NO MINIMO 9,5% DE BMB,ESPALHAMENTO E COMPACTACAO,COM RESULTADO DE "GRIP TES" (ASTM) MAIOR QUE 0,75 E RUIDO MENOR QUE 97DB,EXCLUSIVE FORNECIMENTO DOS MATERIAIS (LIGANTE E BRITA),USINAGEM E TRANSPORTE DA MASSA</v>
      </c>
      <c r="C8896" s="749" t="s">
        <v>23923</v>
      </c>
      <c r="D8896" s="749" t="s">
        <v>23924</v>
      </c>
      <c r="E8896" s="749" t="s">
        <v>23925</v>
      </c>
      <c r="F8896" s="749" t="s">
        <v>23926</v>
      </c>
      <c r="G8896" s="749" t="s">
        <v>23927</v>
      </c>
      <c r="I8896" s="749" t="s">
        <v>6154</v>
      </c>
      <c r="J8896" s="749" t="n">
        <v>12.99</v>
      </c>
    </row>
    <row collapsed="false" customFormat="false" customHeight="true" hidden="true" ht="12.75" outlineLevel="0" r="8897">
      <c r="A8897" s="749" t="s">
        <v>23928</v>
      </c>
      <c r="B8897" s="749" t="str">
        <f aca="false">C8897&amp;D8897&amp;E8897&amp;F8897&amp;G8897&amp;H8897</f>
        <v>MISTURA BETUMINOSA TIPO "OPEN GRADED",UTILIZANDO NO MINIMO 9,5% DE BMB,ESPALHAMENTO E COMPACTACAO,COM RESULTADO DE "GRIP TES" (ASTM) MAIOR QUE 0,75 E RUIDO MENOR QUE 97DB,EXCLUSIVE FORNECIMENTO DOS MATERIAIS (LIGANTE E BRITA),USINAGEM E TRANSPORTE DA MASSA</v>
      </c>
      <c r="C8897" s="749" t="s">
        <v>23923</v>
      </c>
      <c r="D8897" s="749" t="s">
        <v>23924</v>
      </c>
      <c r="E8897" s="749" t="s">
        <v>23925</v>
      </c>
      <c r="F8897" s="749" t="s">
        <v>23926</v>
      </c>
      <c r="G8897" s="749" t="s">
        <v>23927</v>
      </c>
      <c r="I8897" s="749" t="s">
        <v>6154</v>
      </c>
      <c r="J8897" s="749" t="n">
        <v>12.56</v>
      </c>
    </row>
    <row collapsed="false" customFormat="false" customHeight="true" hidden="true" ht="12.75" outlineLevel="0" r="8898">
      <c r="A8898" s="749" t="s">
        <v>23929</v>
      </c>
      <c r="B8898" s="749" t="str">
        <f aca="false">C8898&amp;D8898&amp;E8898&amp;F8898&amp;G8898&amp;H8898</f>
        <v>MISTURA BETUMINOSA TIPO "GAP GRADED",UTILIZANDO LIGANTE DE ASFALTO-BORRACHA E BRITA 1,ESPALHAMENTO E COMPACTACAO,COM RESULTADO DE "GRIP TEST" (ASTM) MAIOR QUE 0,60,EXCLUSIVE FORNECIMENTO DO LIGANTE,USINAGEM E TRANSPORTE DA MASSA</v>
      </c>
      <c r="C8898" s="749" t="s">
        <v>23930</v>
      </c>
      <c r="D8898" s="749" t="s">
        <v>23931</v>
      </c>
      <c r="E8898" s="749" t="s">
        <v>23932</v>
      </c>
      <c r="F8898" s="749" t="s">
        <v>23933</v>
      </c>
      <c r="I8898" s="749" t="s">
        <v>6154</v>
      </c>
      <c r="J8898" s="749" t="n">
        <v>57.8</v>
      </c>
    </row>
    <row collapsed="false" customFormat="false" customHeight="true" hidden="true" ht="12.75" outlineLevel="0" r="8899">
      <c r="A8899" s="749" t="s">
        <v>23934</v>
      </c>
      <c r="B8899" s="749" t="str">
        <f aca="false">C8899&amp;D8899&amp;E8899&amp;F8899&amp;G8899&amp;H8899</f>
        <v>MISTURA BETUMINOSA TIPO "GAP GRADED",UTILIZANDO LIGANTE DE ASFALTO-BORRACHA E BRITA 1,ESPALHAMENTO E COMPACTACAO,COM RESULTADO DE "GRIP TEST" (ASTM) MAIOR QUE 0,60,EXCLUSIVE FORNECIMENTO DO LIGANTE,USINAGEM E TRANSPORTE DA MASSA</v>
      </c>
      <c r="C8899" s="749" t="s">
        <v>23930</v>
      </c>
      <c r="D8899" s="749" t="s">
        <v>23931</v>
      </c>
      <c r="E8899" s="749" t="s">
        <v>23932</v>
      </c>
      <c r="F8899" s="749" t="s">
        <v>23933</v>
      </c>
      <c r="I8899" s="749" t="s">
        <v>6154</v>
      </c>
      <c r="J8899" s="749" t="n">
        <v>57.36</v>
      </c>
    </row>
    <row collapsed="false" customFormat="false" customHeight="true" hidden="true" ht="12.75" outlineLevel="0" r="8900">
      <c r="A8900" s="749" t="s">
        <v>23935</v>
      </c>
      <c r="B8900" s="749" t="str">
        <f aca="false">C8900&amp;D8900&amp;E8900&amp;F8900&amp;G8900&amp;H8900</f>
        <v>MISTURA BETUMINOSA TIPO "OPEN GRADED",UTILIZANDO LIGANTE DEASFALTO-BORRACHA E BRITA 1,ESPALHAMENTO E COMPACTACAO,COM RESULTADO DE "GRIP TEST" (ASTM) MAIOR QUE 0,75 E RUIDO MENOR QUE 97DB,EXCLUSIVE FORNECIMENTO DO LIGANTE,USINAGEM E TRANSPORTE DA MASSA</v>
      </c>
      <c r="C8900" s="749" t="s">
        <v>23936</v>
      </c>
      <c r="D8900" s="749" t="s">
        <v>23937</v>
      </c>
      <c r="E8900" s="749" t="s">
        <v>23938</v>
      </c>
      <c r="F8900" s="749" t="s">
        <v>23939</v>
      </c>
      <c r="G8900" s="749" t="s">
        <v>23940</v>
      </c>
      <c r="I8900" s="749" t="s">
        <v>6154</v>
      </c>
      <c r="J8900" s="749" t="n">
        <v>58.44</v>
      </c>
    </row>
    <row collapsed="false" customFormat="false" customHeight="true" hidden="true" ht="12.75" outlineLevel="0" r="8901">
      <c r="A8901" s="749" t="s">
        <v>23941</v>
      </c>
      <c r="B8901" s="749" t="str">
        <f aca="false">C8901&amp;D8901&amp;E8901&amp;F8901&amp;G8901&amp;H8901</f>
        <v>MISTURA BETUMINOSA TIPO "OPEN GRADED",UTILIZANDO LIGANTE DEASFALTO-BORRACHA E BRITA 1,ESPALHAMENTO E COMPACTACAO,COM RESULTADO DE "GRIP TEST" (ASTM) MAIOR QUE 0,75 E RUIDO MENOR QUE 97DB,EXCLUSIVE FORNECIMENTO DO LIGANTE,USINAGEM E TRANSPORTE DA MASSA</v>
      </c>
      <c r="C8901" s="749" t="s">
        <v>23936</v>
      </c>
      <c r="D8901" s="749" t="s">
        <v>23937</v>
      </c>
      <c r="E8901" s="749" t="s">
        <v>23938</v>
      </c>
      <c r="F8901" s="749" t="s">
        <v>23939</v>
      </c>
      <c r="G8901" s="749" t="s">
        <v>23940</v>
      </c>
      <c r="I8901" s="749" t="s">
        <v>6154</v>
      </c>
      <c r="J8901" s="749" t="n">
        <v>58.01</v>
      </c>
    </row>
    <row collapsed="false" customFormat="false" customHeight="true" hidden="true" ht="12.75" outlineLevel="0" r="8902">
      <c r="A8902" s="749" t="s">
        <v>23942</v>
      </c>
      <c r="B8902" s="749" t="str">
        <f aca="false">C8902&amp;D8902&amp;E8902&amp;F8902&amp;G8902&amp;H8902</f>
        <v>MISTURA BETUMINOSA UTILIZANDO BMB,TIPO "OPEN GRADED" OU "GAP GRADED",CONSIDERANDO APENAS A USINAGEM</v>
      </c>
      <c r="C8902" s="749" t="s">
        <v>23943</v>
      </c>
      <c r="D8902" s="749" t="s">
        <v>23944</v>
      </c>
      <c r="I8902" s="749" t="s">
        <v>6154</v>
      </c>
      <c r="J8902" s="749" t="n">
        <v>84.24</v>
      </c>
    </row>
    <row collapsed="false" customFormat="false" customHeight="true" hidden="true" ht="12.75" outlineLevel="0" r="8903">
      <c r="A8903" s="749" t="s">
        <v>23945</v>
      </c>
      <c r="B8903" s="749" t="str">
        <f aca="false">C8903&amp;D8903&amp;E8903&amp;F8903&amp;G8903&amp;H8903</f>
        <v>MISTURA BETUMINOSA UTILIZANDO BMB,TIPO "OPEN GRADED" OU "GAP GRADED",CONSIDERANDO APENAS A USINAGEM</v>
      </c>
      <c r="C8903" s="749" t="s">
        <v>23943</v>
      </c>
      <c r="D8903" s="749" t="s">
        <v>23944</v>
      </c>
      <c r="I8903" s="749" t="s">
        <v>6154</v>
      </c>
      <c r="J8903" s="749" t="n">
        <v>82.25</v>
      </c>
    </row>
    <row collapsed="false" customFormat="false" customHeight="true" hidden="true" ht="12.75" outlineLevel="0" r="8904">
      <c r="A8904" s="749" t="s">
        <v>23946</v>
      </c>
      <c r="B8904" s="749" t="str">
        <f aca="false">C8904&amp;D8904&amp;E8904&amp;F8904&amp;G8904&amp;H8904</f>
        <v>PRODUCAO DE LIGANTE MODIFICADO DE ASFALTO-BORRACHA(BMB)"IN SITU" TIPO "FIELD BLEND",COM UTILIZACAO DE BORRACHA RECICLADA COMO POLIMERO,NA PROPORCAO DE 20% DE PO-DE-BORRACHA EM PESO,EM CONFORMIDADE COM ASTM 6114,ASTM D8 E COM A RESOLUCAO 19/2005 DE 11/7/2005 DA ANP</v>
      </c>
      <c r="C8904" s="749" t="s">
        <v>23947</v>
      </c>
      <c r="D8904" s="749" t="s">
        <v>23948</v>
      </c>
      <c r="E8904" s="749" t="s">
        <v>23949</v>
      </c>
      <c r="F8904" s="749" t="s">
        <v>23950</v>
      </c>
      <c r="G8904" s="749" t="s">
        <v>23951</v>
      </c>
      <c r="I8904" s="749" t="s">
        <v>6154</v>
      </c>
      <c r="J8904" s="749" t="n">
        <v>2799.36</v>
      </c>
    </row>
    <row collapsed="false" customFormat="false" customHeight="true" hidden="true" ht="12.75" outlineLevel="0" r="8905">
      <c r="A8905" s="749" t="s">
        <v>23952</v>
      </c>
      <c r="B8905" s="749" t="str">
        <f aca="false">C8905&amp;D8905&amp;E8905&amp;F8905&amp;G8905&amp;H8905</f>
        <v>PRODUCAO DE LIGANTE MODIFICADO DE ASFALTO-BORRACHA(BMB)"IN SITU" TIPO "FIELD BLEND",COM UTILIZACAO DE BORRACHA RECICLADA COMO POLIMERO,NA PROPORCAO DE 20% DE PO-DE-BORRACHA EM PESO,EM CONFORMIDADE COM ASTM 6114,ASTM D8 E COM A RESOLUCAO 19/2005 DE 11/7/2005 DA ANP</v>
      </c>
      <c r="C8905" s="749" t="s">
        <v>23947</v>
      </c>
      <c r="D8905" s="749" t="s">
        <v>23948</v>
      </c>
      <c r="E8905" s="749" t="s">
        <v>23949</v>
      </c>
      <c r="F8905" s="749" t="s">
        <v>23950</v>
      </c>
      <c r="G8905" s="749" t="s">
        <v>23951</v>
      </c>
      <c r="I8905" s="749" t="s">
        <v>6154</v>
      </c>
      <c r="J8905" s="749" t="n">
        <v>2798.51</v>
      </c>
    </row>
    <row collapsed="false" customFormat="false" customHeight="true" hidden="true" ht="12.75" outlineLevel="0" r="8906">
      <c r="A8906" s="749" t="s">
        <v>23953</v>
      </c>
      <c r="B8906" s="749" t="str">
        <f aca="false">C8906&amp;D8906&amp;E8906&amp;F8906&amp;G8906&amp;H8906</f>
        <v>PRODUCAO DE LIGANTE MODIFICADO DE ASFALTO-BORRACHA(BMB)"IN SITU" TIPO "FIELD BLEND",COM UTILIZACAO DE BORRACHA RECICLADA COMO POLIMERO,NA PROPORCAO DE 18% DE PO-DE-BORRACHA GRANULADA E 2% DE POLIMERO EM PESO,EM CONFORMIDADE COM ASTM 6114,ASTM D8 E COM A RESOLUCAO 19/2005 DE 11/7/2005 DA ANP</v>
      </c>
      <c r="C8906" s="749" t="s">
        <v>23947</v>
      </c>
      <c r="D8906" s="749" t="s">
        <v>23948</v>
      </c>
      <c r="E8906" s="749" t="s">
        <v>23954</v>
      </c>
      <c r="F8906" s="749" t="s">
        <v>23955</v>
      </c>
      <c r="G8906" s="749" t="s">
        <v>23956</v>
      </c>
      <c r="I8906" s="749" t="s">
        <v>6154</v>
      </c>
      <c r="J8906" s="749" t="n">
        <v>2843.81</v>
      </c>
    </row>
    <row collapsed="false" customFormat="false" customHeight="true" hidden="true" ht="12.75" outlineLevel="0" r="8907">
      <c r="A8907" s="749" t="s">
        <v>23957</v>
      </c>
      <c r="B8907" s="749" t="str">
        <f aca="false">C8907&amp;D8907&amp;E8907&amp;F8907&amp;G8907&amp;H8907</f>
        <v>PRODUCAO DE LIGANTE MODIFICADO DE ASFALTO-BORRACHA(BMB)"IN SITU" TIPO "FIELD BLEND",COM UTILIZACAO DE BORRACHA RECICLADA COMO POLIMERO,NA PROPORCAO DE 18% DE PO-DE-BORRACHA GRANULADA E 2% DE POLIMERO EM PESO,EM CONFORMIDADE COM ASTM 6114,ASTM D8 E COM A RESOLUCAO 19/2005 DE 11/7/2005 DA ANP</v>
      </c>
      <c r="C8907" s="749" t="s">
        <v>23947</v>
      </c>
      <c r="D8907" s="749" t="s">
        <v>23948</v>
      </c>
      <c r="E8907" s="749" t="s">
        <v>23954</v>
      </c>
      <c r="F8907" s="749" t="s">
        <v>23955</v>
      </c>
      <c r="G8907" s="749" t="s">
        <v>23956</v>
      </c>
      <c r="I8907" s="749" t="s">
        <v>6154</v>
      </c>
      <c r="J8907" s="749" t="n">
        <v>2842.97</v>
      </c>
    </row>
    <row collapsed="false" customFormat="false" customHeight="true" hidden="true" ht="12.75" outlineLevel="0" r="8908">
      <c r="A8908" s="749" t="s">
        <v>23958</v>
      </c>
      <c r="B8908" s="749" t="str">
        <f aca="false">C8908&amp;D8908&amp;E8908&amp;F8908&amp;G8908&amp;H8908</f>
        <v>PRODUCAO DE LIGANTE DE ASFALTO-BORRACHA (BMB) TIPO "FIELD BLEND",IMPORTADO,COM UTILIZACAO DE BORRACHA RECICLADA COMO POLIMERO,NA PROPORCAO DE 20% DE PO-DE-BORRACHA EM PESO,EM CONFORMIDADE COM ASTM 6114,ASTM D8 E COM A RESOLUCAO 19/2005 DE 11/7/2005 DA ANP</v>
      </c>
      <c r="C8908" s="749" t="s">
        <v>23959</v>
      </c>
      <c r="D8908" s="749" t="s">
        <v>23960</v>
      </c>
      <c r="E8908" s="749" t="s">
        <v>23961</v>
      </c>
      <c r="F8908" s="749" t="s">
        <v>23962</v>
      </c>
      <c r="G8908" s="749" t="s">
        <v>23963</v>
      </c>
      <c r="I8908" s="749" t="s">
        <v>6154</v>
      </c>
      <c r="J8908" s="749" t="n">
        <v>3443.21</v>
      </c>
    </row>
    <row collapsed="false" customFormat="false" customHeight="true" hidden="true" ht="12.75" outlineLevel="0" r="8909">
      <c r="A8909" s="749" t="s">
        <v>23964</v>
      </c>
      <c r="B8909" s="749" t="str">
        <f aca="false">C8909&amp;D8909&amp;E8909&amp;F8909&amp;G8909&amp;H8909</f>
        <v>PRODUCAO DE LIGANTE DE ASFALTO-BORRACHA (BMB) TIPO "FIELD BLEND",IMPORTADO,COM UTILIZACAO DE BORRACHA RECICLADA COMO POLIMERO,NA PROPORCAO DE 20% DE PO-DE-BORRACHA EM PESO,EM CONFORMIDADE COM ASTM 6114,ASTM D8 E COM A RESOLUCAO 19/2005 DE 11/7/2005 DA ANP</v>
      </c>
      <c r="C8909" s="749" t="s">
        <v>23959</v>
      </c>
      <c r="D8909" s="749" t="s">
        <v>23960</v>
      </c>
      <c r="E8909" s="749" t="s">
        <v>23961</v>
      </c>
      <c r="F8909" s="749" t="s">
        <v>23962</v>
      </c>
      <c r="G8909" s="749" t="s">
        <v>23963</v>
      </c>
      <c r="I8909" s="749" t="s">
        <v>6154</v>
      </c>
      <c r="J8909" s="749" t="n">
        <v>3442.17</v>
      </c>
    </row>
    <row collapsed="false" customFormat="false" customHeight="true" hidden="true" ht="12.75" outlineLevel="0" r="8910">
      <c r="A8910" s="749" t="s">
        <v>23965</v>
      </c>
      <c r="B8910" s="749" t="str">
        <f aca="false">C8910&amp;D8910&amp;E8910&amp;F8910&amp;G8910&amp;H8910</f>
        <v>RECICLAGEM DE PAVIMENTO(TECNICA DE ESPUMA DE ASFALTO),COM AADICAO DE CAP 50/70,CIMENTO PORTLAND E AGUA E TODOS OS MATERIAIS NECESSARIOS,COM ATE 15CM DE ESPESSURA,CONSIDERANDO A EXECUCAO NO PERIODO DIURNO E EM MEIA PISTA.(VOLUME MEDIDO APOSA COMPACTACAO)</v>
      </c>
      <c r="C8910" s="749" t="s">
        <v>23966</v>
      </c>
      <c r="D8910" s="749" t="s">
        <v>23967</v>
      </c>
      <c r="E8910" s="749" t="s">
        <v>23968</v>
      </c>
      <c r="F8910" s="749" t="s">
        <v>23969</v>
      </c>
      <c r="G8910" s="749" t="s">
        <v>23970</v>
      </c>
      <c r="I8910" s="749" t="s">
        <v>2478</v>
      </c>
      <c r="J8910" s="749" t="n">
        <v>350.91</v>
      </c>
    </row>
    <row collapsed="false" customFormat="false" customHeight="true" hidden="true" ht="12.75" outlineLevel="0" r="8911">
      <c r="A8911" s="749" t="s">
        <v>23971</v>
      </c>
      <c r="B8911" s="749" t="str">
        <f aca="false">C8911&amp;D8911&amp;E8911&amp;F8911&amp;G8911&amp;H8911</f>
        <v>RECICLAGEM DE PAVIMENTO(TECNICA DE ESPUMA DE ASFALTO),COM AADICAO DE CAP 50/70,CIMENTO PORTLAND E AGUA E TODOS OS MATERIAIS NECESSARIOS,COM ATE 15CM DE ESPESSURA,CONSIDERANDO A EXECUCAO NO PERIODO DIURNO E EM MEIA PISTA.(VOLUME MEDIDO APOSA COMPACTACAO)</v>
      </c>
      <c r="C8911" s="749" t="s">
        <v>23966</v>
      </c>
      <c r="D8911" s="749" t="s">
        <v>23967</v>
      </c>
      <c r="E8911" s="749" t="s">
        <v>23968</v>
      </c>
      <c r="F8911" s="749" t="s">
        <v>23969</v>
      </c>
      <c r="G8911" s="749" t="s">
        <v>23970</v>
      </c>
      <c r="I8911" s="749" t="s">
        <v>2478</v>
      </c>
      <c r="J8911" s="749" t="n">
        <v>349.56</v>
      </c>
    </row>
    <row collapsed="false" customFormat="false" customHeight="true" hidden="true" ht="12.75" outlineLevel="0" r="8912">
      <c r="A8912" s="749" t="s">
        <v>23972</v>
      </c>
      <c r="B8912" s="749" t="str">
        <f aca="false">C8912&amp;D8912&amp;E8912&amp;F8912&amp;G8912&amp;H8912</f>
        <v>SONORIZADOR DE CBUQ COM 8,00M DE LARGURA E 10,20M DE EXTENSAO FEITO EM FAIXA,INCLUSIVE MATERIAIS</v>
      </c>
      <c r="C8912" s="749" t="s">
        <v>23973</v>
      </c>
      <c r="D8912" s="749" t="s">
        <v>23974</v>
      </c>
      <c r="I8912" s="749" t="s">
        <v>30</v>
      </c>
      <c r="J8912" s="749" t="n">
        <v>8217.59</v>
      </c>
    </row>
    <row collapsed="false" customFormat="false" customHeight="true" hidden="true" ht="12.75" outlineLevel="0" r="8913">
      <c r="A8913" s="749" t="s">
        <v>23975</v>
      </c>
      <c r="B8913" s="749" t="str">
        <f aca="false">C8913&amp;D8913&amp;E8913&amp;F8913&amp;G8913&amp;H8913</f>
        <v>SONORIZADOR DE CBUQ COM 8,00M DE LARGURA E 10,20M DE EXTENSAO FEITO EM FAIXA,INCLUSIVE MATERIAIS</v>
      </c>
      <c r="C8913" s="749" t="s">
        <v>23973</v>
      </c>
      <c r="D8913" s="749" t="s">
        <v>23974</v>
      </c>
      <c r="I8913" s="749" t="s">
        <v>30</v>
      </c>
      <c r="J8913" s="749" t="n">
        <v>7592.14</v>
      </c>
    </row>
    <row collapsed="false" customFormat="false" customHeight="true" hidden="true" ht="12.75" outlineLevel="0" r="8914">
      <c r="A8914" s="749" t="s">
        <v>23976</v>
      </c>
      <c r="B8914" s="749" t="str">
        <f aca="false">C8914&amp;D8914&amp;E8914&amp;F8914&amp;G8914&amp;H8914</f>
        <v>AREIA-ASFALTO,A QUENTE,DE ACORDO COM AS "INSTRUCOES PARA EXECUCAO",DO DER-RJ.O CUSTO INDENIZA AS OPERACOES DE EXECUCAO,FORNECIMENTO E TRANSPORTE DOS MATERIAIS EMPREGADOS,E SE APLICA AO VOLUME EXECUTADO MEDIDO APOS A COMPRESSAO</v>
      </c>
      <c r="C8914" s="749" t="s">
        <v>23977</v>
      </c>
      <c r="D8914" s="749" t="s">
        <v>23978</v>
      </c>
      <c r="E8914" s="749" t="s">
        <v>23979</v>
      </c>
      <c r="F8914" s="749" t="s">
        <v>23980</v>
      </c>
      <c r="I8914" s="749" t="s">
        <v>2478</v>
      </c>
      <c r="J8914" s="749" t="n">
        <v>817.25</v>
      </c>
    </row>
    <row collapsed="false" customFormat="false" customHeight="true" hidden="true" ht="12.75" outlineLevel="0" r="8915">
      <c r="A8915" s="749" t="s">
        <v>23981</v>
      </c>
      <c r="B8915" s="749" t="str">
        <f aca="false">C8915&amp;D8915&amp;E8915&amp;F8915&amp;G8915&amp;H8915</f>
        <v>AREIA-ASFALTO,A QUENTE,DE ACORDO COM AS "INSTRUCOES PARA EXECUCAO",DO DER-RJ.O CUSTO INDENIZA AS OPERACOES DE EXECUCAO,FORNECIMENTO E TRANSPORTE DOS MATERIAIS EMPREGADOS,E SE APLICA AO VOLUME EXECUTADO MEDIDO APOS A COMPRESSAO</v>
      </c>
      <c r="C8915" s="749" t="s">
        <v>23977</v>
      </c>
      <c r="D8915" s="749" t="s">
        <v>23978</v>
      </c>
      <c r="E8915" s="749" t="s">
        <v>23979</v>
      </c>
      <c r="F8915" s="749" t="s">
        <v>23980</v>
      </c>
      <c r="I8915" s="749" t="s">
        <v>2478</v>
      </c>
      <c r="J8915" s="749" t="n">
        <v>809.09</v>
      </c>
    </row>
    <row collapsed="false" customFormat="false" customHeight="true" hidden="true" ht="12.75" outlineLevel="0" r="8916">
      <c r="A8916" s="749" t="s">
        <v>23982</v>
      </c>
      <c r="B8916" s="749" t="str">
        <f aca="false">C8916&amp;D8916&amp;E8916&amp;F8916&amp;G8916&amp;H8916</f>
        <v>AREIA-ASFALTO,A FRIO,DE ACORDO COM AS "INSTRUCOES PARA EXECUCAO",DO DER-RJ.O CUSTO INDENIZA AS OPERACOES DE EXECUCAO,FORNECIMENTO E TRANSPORTE DOS MATERIAIS EMPREGADOS,E SE APLICAAO VOLUME EXECUTADO MEDIDO APOS A COMPRESSAO</v>
      </c>
      <c r="C8916" s="749" t="s">
        <v>23983</v>
      </c>
      <c r="D8916" s="749" t="s">
        <v>23984</v>
      </c>
      <c r="E8916" s="749" t="s">
        <v>23985</v>
      </c>
      <c r="F8916" s="749" t="s">
        <v>23986</v>
      </c>
      <c r="I8916" s="749" t="s">
        <v>2478</v>
      </c>
      <c r="J8916" s="749" t="n">
        <v>680.61</v>
      </c>
    </row>
    <row collapsed="false" customFormat="false" customHeight="true" hidden="true" ht="12.75" outlineLevel="0" r="8917">
      <c r="A8917" s="749" t="s">
        <v>23987</v>
      </c>
      <c r="B8917" s="749" t="str">
        <f aca="false">C8917&amp;D8917&amp;E8917&amp;F8917&amp;G8917&amp;H8917</f>
        <v>AREIA-ASFALTO,A FRIO,DE ACORDO COM AS "INSTRUCOES PARA EXECUCAO",DO DER-RJ.O CUSTO INDENIZA AS OPERACOES DE EXECUCAO,FORNECIMENTO E TRANSPORTE DOS MATERIAIS EMPREGADOS,E SE APLICAAO VOLUME EXECUTADO MEDIDO APOS A COMPRESSAO</v>
      </c>
      <c r="C8917" s="749" t="s">
        <v>23983</v>
      </c>
      <c r="D8917" s="749" t="s">
        <v>23984</v>
      </c>
      <c r="E8917" s="749" t="s">
        <v>23985</v>
      </c>
      <c r="F8917" s="749" t="s">
        <v>23986</v>
      </c>
      <c r="I8917" s="749" t="s">
        <v>2478</v>
      </c>
      <c r="J8917" s="749" t="n">
        <v>675.96</v>
      </c>
    </row>
    <row collapsed="false" customFormat="false" customHeight="true" hidden="true" ht="12.75" outlineLevel="0" r="8918">
      <c r="A8918" s="749" t="s">
        <v>23988</v>
      </c>
      <c r="B8918" s="749" t="str">
        <f aca="false">C8918&amp;D8918&amp;E8918&amp;F8918&amp;G8918&amp;H8918</f>
        <v>REVESTIMENTO EM PLACAS DE CONCRETO DOSADO RACIONALMENTE,DE 35MPA,DE ACORDO EM AS "INSTRUCOES PARA EXECUCAO" DO DER-RJ.OCUSTO INDENIZA AS OPERACOES DE EXECUCAO,FORNECIMENTO E TRANSPORTE DOS MATERIAIS EMPREGADOS,BEM COMO O TRANSPORTE DE AGUA,E SE APLICA AO VOLUME EXECUTADO</v>
      </c>
      <c r="C8918" s="749" t="s">
        <v>23989</v>
      </c>
      <c r="D8918" s="749" t="s">
        <v>23990</v>
      </c>
      <c r="E8918" s="749" t="s">
        <v>23991</v>
      </c>
      <c r="F8918" s="749" t="s">
        <v>23992</v>
      </c>
      <c r="G8918" s="749" t="s">
        <v>23993</v>
      </c>
      <c r="I8918" s="749" t="s">
        <v>2478</v>
      </c>
      <c r="J8918" s="749" t="n">
        <v>302.16</v>
      </c>
    </row>
    <row collapsed="false" customFormat="false" customHeight="true" hidden="true" ht="12.75" outlineLevel="0" r="8919">
      <c r="A8919" s="749" t="s">
        <v>23994</v>
      </c>
      <c r="B8919" s="749" t="str">
        <f aca="false">C8919&amp;D8919&amp;E8919&amp;F8919&amp;G8919&amp;H8919</f>
        <v>REVESTIMENTO EM PLACAS DE CONCRETO DOSADO RACIONALMENTE,DE 35MPA,DE ACORDO EM AS "INSTRUCOES PARA EXECUCAO" DO DER-RJ.OCUSTO INDENIZA AS OPERACOES DE EXECUCAO,FORNECIMENTO E TRANSPORTE DOS MATERIAIS EMPREGADOS,BEM COMO O TRANSPORTE DE AGUA,E SE APLICA AO VOLUME EXECUTADO</v>
      </c>
      <c r="C8919" s="749" t="s">
        <v>23989</v>
      </c>
      <c r="D8919" s="749" t="s">
        <v>23990</v>
      </c>
      <c r="E8919" s="749" t="s">
        <v>23991</v>
      </c>
      <c r="F8919" s="749" t="s">
        <v>23992</v>
      </c>
      <c r="G8919" s="749" t="s">
        <v>23993</v>
      </c>
      <c r="I8919" s="749" t="s">
        <v>2478</v>
      </c>
      <c r="J8919" s="749" t="n">
        <v>299.36</v>
      </c>
    </row>
    <row collapsed="false" customFormat="false" customHeight="true" hidden="true" ht="12.75" outlineLevel="0" r="8920">
      <c r="A8920" s="749" t="s">
        <v>23995</v>
      </c>
      <c r="B8920" s="749" t="str">
        <f aca="false">C8920&amp;D8920&amp;E8920&amp;F8920&amp;G8920&amp;H8920</f>
        <v>REVESTIMENTO EM PLACAS DE CONCRETO IMPORTADO DE USINA DE 25MPA,DE ACORDO COM AS "INSTRUCOES PARA EXECUCAO",DO DER-RJ. OCUSTO INDENIZA AS OPERACOES DE EXECUCAO,FORNECIMENTO E TRANSPORTE DOS MATERIAIS EMPREGADOS,BEM COMO O TRANSPORTE DE AGUA,E SE APLICA AO VOLUME EXECUTADO</v>
      </c>
      <c r="C8920" s="749" t="s">
        <v>23996</v>
      </c>
      <c r="D8920" s="749" t="s">
        <v>23997</v>
      </c>
      <c r="E8920" s="749" t="s">
        <v>23991</v>
      </c>
      <c r="F8920" s="749" t="s">
        <v>23992</v>
      </c>
      <c r="G8920" s="749" t="s">
        <v>23993</v>
      </c>
      <c r="I8920" s="749" t="s">
        <v>2478</v>
      </c>
      <c r="J8920" s="749" t="n">
        <v>359.36</v>
      </c>
    </row>
    <row collapsed="false" customFormat="false" customHeight="true" hidden="true" ht="12.75" outlineLevel="0" r="8921">
      <c r="A8921" s="749" t="s">
        <v>23998</v>
      </c>
      <c r="B8921" s="749" t="str">
        <f aca="false">C8921&amp;D8921&amp;E8921&amp;F8921&amp;G8921&amp;H8921</f>
        <v>REVESTIMENTO EM PLACAS DE CONCRETO IMPORTADO DE USINA DE 25MPA,DE ACORDO COM AS "INSTRUCOES PARA EXECUCAO",DO DER-RJ. OCUSTO INDENIZA AS OPERACOES DE EXECUCAO,FORNECIMENTO E TRANSPORTE DOS MATERIAIS EMPREGADOS,BEM COMO O TRANSPORTE DE AGUA,E SE APLICA AO VOLUME EXECUTADO</v>
      </c>
      <c r="C8921" s="749" t="s">
        <v>23996</v>
      </c>
      <c r="D8921" s="749" t="s">
        <v>23997</v>
      </c>
      <c r="E8921" s="749" t="s">
        <v>23991</v>
      </c>
      <c r="F8921" s="749" t="s">
        <v>23992</v>
      </c>
      <c r="G8921" s="749" t="s">
        <v>23993</v>
      </c>
      <c r="I8921" s="749" t="s">
        <v>2478</v>
      </c>
      <c r="J8921" s="749" t="n">
        <v>357.52</v>
      </c>
    </row>
    <row collapsed="false" customFormat="false" customHeight="true" hidden="true" ht="12.75" outlineLevel="0" r="8922">
      <c r="A8922" s="749" t="s">
        <v>23999</v>
      </c>
      <c r="B8922" s="749" t="str">
        <f aca="false">C8922&amp;D8922&amp;E8922&amp;F8922&amp;G8922&amp;H8922</f>
        <v>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v>
      </c>
      <c r="C8922" s="749" t="s">
        <v>24000</v>
      </c>
      <c r="D8922" s="749" t="s">
        <v>24001</v>
      </c>
      <c r="E8922" s="749" t="s">
        <v>24002</v>
      </c>
      <c r="F8922" s="749" t="s">
        <v>24003</v>
      </c>
      <c r="G8922" s="749" t="s">
        <v>24004</v>
      </c>
      <c r="H8922" s="749" t="s">
        <v>24005</v>
      </c>
      <c r="I8922" s="749" t="s">
        <v>52</v>
      </c>
      <c r="J8922" s="749" t="n">
        <v>226.77</v>
      </c>
    </row>
    <row collapsed="false" customFormat="false" customHeight="true" hidden="true" ht="12.75" outlineLevel="0" r="8923">
      <c r="A8923" s="749" t="s">
        <v>24006</v>
      </c>
      <c r="B8923" s="749" t="str">
        <f aca="false">C8923&amp;D8923&amp;E8923&amp;F8923&amp;G8923&amp;H8923</f>
        <v>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v>
      </c>
      <c r="C8923" s="749" t="s">
        <v>24000</v>
      </c>
      <c r="D8923" s="749" t="s">
        <v>24001</v>
      </c>
      <c r="E8923" s="749" t="s">
        <v>24002</v>
      </c>
      <c r="F8923" s="749" t="s">
        <v>24003</v>
      </c>
      <c r="G8923" s="749" t="s">
        <v>24004</v>
      </c>
      <c r="H8923" s="749" t="s">
        <v>24005</v>
      </c>
      <c r="I8923" s="749" t="s">
        <v>52</v>
      </c>
      <c r="J8923" s="749" t="n">
        <v>207.9</v>
      </c>
    </row>
    <row collapsed="false" customFormat="false" customHeight="true" hidden="true" ht="12.75" outlineLevel="0" r="8924">
      <c r="A8924" s="749" t="s">
        <v>24007</v>
      </c>
      <c r="B8924" s="749" t="str">
        <f aca="false">C8924&amp;D8924&amp;E8924&amp;F8924&amp;G8924&amp;H8924</f>
        <v>REVESTIMENTO DE SAIBRO,EXECUTADO MECANICAMENTE,COMPRIMIDO EM CAMADA,EXCLUSIVE FORNECIMENTO DO SAIBRO,SENDO A CAMADA MEDIDA APOS A COMPACTACAO</v>
      </c>
      <c r="C8924" s="749" t="s">
        <v>24008</v>
      </c>
      <c r="D8924" s="749" t="s">
        <v>24009</v>
      </c>
      <c r="E8924" s="749" t="s">
        <v>24010</v>
      </c>
      <c r="I8924" s="749" t="s">
        <v>2478</v>
      </c>
      <c r="J8924" s="749" t="n">
        <v>10.02</v>
      </c>
    </row>
    <row collapsed="false" customFormat="false" customHeight="true" hidden="true" ht="12.75" outlineLevel="0" r="8925">
      <c r="A8925" s="749" t="s">
        <v>24011</v>
      </c>
      <c r="B8925" s="749" t="str">
        <f aca="false">C8925&amp;D8925&amp;E8925&amp;F8925&amp;G8925&amp;H8925</f>
        <v>REVESTIMENTO DE SAIBRO,EXECUTADO MECANICAMENTE,COMPRIMIDO EM CAMADA,EXCLUSIVE FORNECIMENTO DO SAIBRO,SENDO A CAMADA MEDIDA APOS A COMPACTACAO</v>
      </c>
      <c r="C8925" s="749" t="s">
        <v>24008</v>
      </c>
      <c r="D8925" s="749" t="s">
        <v>24009</v>
      </c>
      <c r="E8925" s="749" t="s">
        <v>24010</v>
      </c>
      <c r="I8925" s="749" t="s">
        <v>2478</v>
      </c>
      <c r="J8925" s="749" t="n">
        <v>9.4</v>
      </c>
    </row>
    <row collapsed="false" customFormat="false" customHeight="true" hidden="true" ht="12.75" outlineLevel="0" r="8926">
      <c r="A8926" s="749" t="s">
        <v>24012</v>
      </c>
      <c r="B8926" s="749" t="str">
        <f aca="false">C8926&amp;D8926&amp;E8926&amp;F8926&amp;G8926&amp;H8926</f>
        <v>REVESTIMENTO DE SAIBRO,EXECUTADO MECANICAMENTE,COMPRIMIDO EM CAMADA,INCLUSIVE FORNECIMENTO DO SAIBRO,SENDO A CAMADA MEDIDA APOS A COMPACTACAO</v>
      </c>
      <c r="C8926" s="749" t="s">
        <v>24008</v>
      </c>
      <c r="D8926" s="749" t="s">
        <v>24013</v>
      </c>
      <c r="E8926" s="749" t="s">
        <v>24010</v>
      </c>
      <c r="I8926" s="749" t="s">
        <v>2478</v>
      </c>
      <c r="J8926" s="749" t="n">
        <v>80.97</v>
      </c>
    </row>
    <row collapsed="false" customFormat="false" customHeight="true" hidden="true" ht="12.75" outlineLevel="0" r="8927">
      <c r="A8927" s="749" t="s">
        <v>24014</v>
      </c>
      <c r="B8927" s="749" t="str">
        <f aca="false">C8927&amp;D8927&amp;E8927&amp;F8927&amp;G8927&amp;H8927</f>
        <v>REVESTIMENTO DE SAIBRO,EXECUTADO MECANICAMENTE,COMPRIMIDO EM CAMADA,INCLUSIVE FORNECIMENTO DO SAIBRO,SENDO A CAMADA MEDIDA APOS A COMPACTACAO</v>
      </c>
      <c r="C8927" s="749" t="s">
        <v>24008</v>
      </c>
      <c r="D8927" s="749" t="s">
        <v>24013</v>
      </c>
      <c r="E8927" s="749" t="s">
        <v>24010</v>
      </c>
      <c r="I8927" s="749" t="s">
        <v>2478</v>
      </c>
      <c r="J8927" s="749" t="n">
        <v>80.35</v>
      </c>
    </row>
    <row collapsed="false" customFormat="false" customHeight="true" hidden="true" ht="12.75" outlineLevel="0" r="8928">
      <c r="A8928" s="749" t="s">
        <v>24015</v>
      </c>
      <c r="B8928" s="749" t="str">
        <f aca="false">C8928&amp;D8928&amp;E8928&amp;F8928&amp;G8928&amp;H8928</f>
        <v>REVESTIMENTO DE SAIBRO,EXECUTADO MECANICAMENTE,COMPRIMIDO EM CAMADA,COM SAIBRO MELHORADO COM CIMENTO, SENDO A PROPORCAODE 5% EM VOLUME(72KG/M3)INCLUSIVE FORNECIMENTO E TRANSPORTEDOS MATERIAIS,SENDO A CAMADA MEDIDA APOS A COMPACTACAO</v>
      </c>
      <c r="C8928" s="749" t="s">
        <v>24008</v>
      </c>
      <c r="D8928" s="749" t="s">
        <v>24016</v>
      </c>
      <c r="E8928" s="749" t="s">
        <v>24017</v>
      </c>
      <c r="F8928" s="749" t="s">
        <v>24018</v>
      </c>
      <c r="I8928" s="749" t="s">
        <v>2478</v>
      </c>
      <c r="J8928" s="749" t="n">
        <v>81.28</v>
      </c>
    </row>
    <row collapsed="false" customFormat="false" customHeight="true" hidden="true" ht="12.75" outlineLevel="0" r="8929">
      <c r="A8929" s="749" t="s">
        <v>24019</v>
      </c>
      <c r="B8929" s="749" t="str">
        <f aca="false">C8929&amp;D8929&amp;E8929&amp;F8929&amp;G8929&amp;H8929</f>
        <v>REVESTIMENTO DE SAIBRO,EXECUTADO MECANICAMENTE,COMPRIMIDO EM CAMADA,COM SAIBRO MELHORADO COM CIMENTO, SENDO A PROPORCAODE 5% EM VOLUME(72KG/M3)INCLUSIVE FORNECIMENTO E TRANSPORTEDOS MATERIAIS,SENDO A CAMADA MEDIDA APOS A COMPACTACAO</v>
      </c>
      <c r="C8929" s="749" t="s">
        <v>24008</v>
      </c>
      <c r="D8929" s="749" t="s">
        <v>24016</v>
      </c>
      <c r="E8929" s="749" t="s">
        <v>24017</v>
      </c>
      <c r="F8929" s="749" t="s">
        <v>24018</v>
      </c>
      <c r="I8929" s="749" t="s">
        <v>2478</v>
      </c>
      <c r="J8929" s="749" t="n">
        <v>80.66</v>
      </c>
    </row>
    <row collapsed="false" customFormat="false" customHeight="true" hidden="true" ht="12.75" outlineLevel="0" r="8930">
      <c r="A8930" s="749" t="s">
        <v>24020</v>
      </c>
      <c r="B8930" s="749" t="str">
        <f aca="false">C8930&amp;D8930&amp;E8930&amp;F8930&amp;G8930&amp;H8930</f>
        <v>REVESTIMENTO DE SAIBRO,EXECUTADO MANUALMENTE,COMPRIMIDO EM CAMADA,EXCLUSIVE O FORNECIMENTO DO SAIBRO,SENDO A CAMADA MEDIDA APOS A COMPRESSAO</v>
      </c>
      <c r="C8930" s="749" t="s">
        <v>24021</v>
      </c>
      <c r="D8930" s="749" t="s">
        <v>24022</v>
      </c>
      <c r="E8930" s="749" t="s">
        <v>24023</v>
      </c>
      <c r="I8930" s="749" t="s">
        <v>2478</v>
      </c>
      <c r="J8930" s="749" t="n">
        <v>40.22</v>
      </c>
    </row>
    <row collapsed="false" customFormat="false" customHeight="true" hidden="true" ht="12.75" outlineLevel="0" r="8931">
      <c r="A8931" s="749" t="s">
        <v>24024</v>
      </c>
      <c r="B8931" s="749" t="str">
        <f aca="false">C8931&amp;D8931&amp;E8931&amp;F8931&amp;G8931&amp;H8931</f>
        <v>REVESTIMENTO DE SAIBRO,EXECUTADO MANUALMENTE,COMPRIMIDO EM CAMADA,EXCLUSIVE O FORNECIMENTO DO SAIBRO,SENDO A CAMADA MEDIDA APOS A COMPRESSAO</v>
      </c>
      <c r="C8931" s="749" t="s">
        <v>24021</v>
      </c>
      <c r="D8931" s="749" t="s">
        <v>24022</v>
      </c>
      <c r="E8931" s="749" t="s">
        <v>24023</v>
      </c>
      <c r="I8931" s="749" t="s">
        <v>2478</v>
      </c>
      <c r="J8931" s="749" t="n">
        <v>35.14</v>
      </c>
    </row>
    <row collapsed="false" customFormat="false" customHeight="true" hidden="true" ht="12.75" outlineLevel="0" r="8932">
      <c r="A8932" s="749" t="s">
        <v>24025</v>
      </c>
      <c r="B8932" s="749" t="str">
        <f aca="false">C8932&amp;D8932&amp;E8932&amp;F8932&amp;G8932&amp;H8932</f>
        <v>REVESTIMENTO DE SAIBRO,EXECUTADO MANUALMENTE,COMPRIMIDO EM CAMADA,INCLUSIVE O FORNECIMENTO DO SAIBRO,SENDO A CAMADA MEDIDA APOS A COMPRESSAO</v>
      </c>
      <c r="C8932" s="749" t="s">
        <v>24021</v>
      </c>
      <c r="D8932" s="749" t="s">
        <v>24026</v>
      </c>
      <c r="E8932" s="749" t="s">
        <v>24023</v>
      </c>
      <c r="I8932" s="749" t="s">
        <v>2478</v>
      </c>
      <c r="J8932" s="749" t="n">
        <v>111.17</v>
      </c>
    </row>
    <row collapsed="false" customFormat="false" customHeight="true" hidden="true" ht="12.75" outlineLevel="0" r="8933">
      <c r="A8933" s="749" t="s">
        <v>24027</v>
      </c>
      <c r="B8933" s="749" t="str">
        <f aca="false">C8933&amp;D8933&amp;E8933&amp;F8933&amp;G8933&amp;H8933</f>
        <v>REVESTIMENTO DE SAIBRO,EXECUTADO MANUALMENTE,COMPRIMIDO EM CAMADA,INCLUSIVE O FORNECIMENTO DO SAIBRO,SENDO A CAMADA MEDIDA APOS A COMPRESSAO</v>
      </c>
      <c r="C8933" s="749" t="s">
        <v>24021</v>
      </c>
      <c r="D8933" s="749" t="s">
        <v>24026</v>
      </c>
      <c r="E8933" s="749" t="s">
        <v>24023</v>
      </c>
      <c r="I8933" s="749" t="s">
        <v>2478</v>
      </c>
      <c r="J8933" s="749" t="n">
        <v>106.1</v>
      </c>
    </row>
    <row collapsed="false" customFormat="false" customHeight="true" hidden="true" ht="12.75" outlineLevel="0" r="8934">
      <c r="A8934" s="749" t="s">
        <v>24028</v>
      </c>
      <c r="B8934" s="749" t="str">
        <f aca="false">C8934&amp;D8934&amp;E8934&amp;F8934&amp;G8934&amp;H8934</f>
        <v>ESTABILIZACAO E IMPERMEABILIZACAO DE SOLO COM 16CM DE ESPESSURA,INCLUSIVE EQUIPAMENTOS,MAO-DE-OBRA E ESTABILIZADOR LIQUIDO</v>
      </c>
      <c r="C8934" s="749" t="s">
        <v>24029</v>
      </c>
      <c r="D8934" s="749" t="s">
        <v>24030</v>
      </c>
      <c r="E8934" s="749" t="s">
        <v>24031</v>
      </c>
      <c r="I8934" s="749" t="s">
        <v>52</v>
      </c>
      <c r="J8934" s="749" t="n">
        <v>10.87</v>
      </c>
    </row>
    <row collapsed="false" customFormat="false" customHeight="true" hidden="true" ht="12.75" outlineLevel="0" r="8935">
      <c r="A8935" s="749" t="s">
        <v>24032</v>
      </c>
      <c r="B8935" s="749" t="str">
        <f aca="false">C8935&amp;D8935&amp;E8935&amp;F8935&amp;G8935&amp;H8935</f>
        <v>ESTABILIZACAO E IMPERMEABILIZACAO DE SOLO COM 16CM DE ESPESSURA,INCLUSIVE EQUIPAMENTOS,MAO-DE-OBRA E ESTABILIZADOR LIQUIDO</v>
      </c>
      <c r="C8935" s="749" t="s">
        <v>24029</v>
      </c>
      <c r="D8935" s="749" t="s">
        <v>24030</v>
      </c>
      <c r="E8935" s="749" t="s">
        <v>24031</v>
      </c>
      <c r="I8935" s="749" t="s">
        <v>52</v>
      </c>
      <c r="J8935" s="749" t="n">
        <v>10.81</v>
      </c>
    </row>
    <row collapsed="false" customFormat="false" customHeight="true" hidden="true" ht="12.75" outlineLevel="0" r="8936">
      <c r="A8936" s="749" t="s">
        <v>24033</v>
      </c>
      <c r="B8936" s="749" t="str">
        <f aca="false">C8936&amp;D8936&amp;E8936&amp;F8936&amp;G8936&amp;H8936</f>
        <v>JUNTA LONGITUDINAL EM REVESTIMENTO DE PLACA DE CONCRETO DO TIPO ENCAIXE(MACHO E FEMEA),EXCLUSIVE BARRAS DE LIGACAO(LIGADORES)</v>
      </c>
      <c r="C8936" s="749" t="s">
        <v>24034</v>
      </c>
      <c r="D8936" s="749" t="s">
        <v>24035</v>
      </c>
      <c r="E8936" s="749" t="s">
        <v>24036</v>
      </c>
      <c r="I8936" s="749" t="s">
        <v>236</v>
      </c>
      <c r="J8936" s="749" t="n">
        <v>19.54</v>
      </c>
    </row>
    <row collapsed="false" customFormat="false" customHeight="true" hidden="true" ht="12.75" outlineLevel="0" r="8937">
      <c r="A8937" s="749" t="s">
        <v>24037</v>
      </c>
      <c r="B8937" s="749" t="str">
        <f aca="false">C8937&amp;D8937&amp;E8937&amp;F8937&amp;G8937&amp;H8937</f>
        <v>JUNTA LONGITUDINAL EM REVESTIMENTO DE PLACA DE CONCRETO DO TIPO ENCAIXE(MACHO E FEMEA),EXCLUSIVE BARRAS DE LIGACAO(LIGADORES)</v>
      </c>
      <c r="C8937" s="749" t="s">
        <v>24034</v>
      </c>
      <c r="D8937" s="749" t="s">
        <v>24035</v>
      </c>
      <c r="E8937" s="749" t="s">
        <v>24036</v>
      </c>
      <c r="I8937" s="749" t="s">
        <v>236</v>
      </c>
      <c r="J8937" s="749" t="n">
        <v>17.05</v>
      </c>
    </row>
    <row collapsed="false" customFormat="false" customHeight="true" hidden="true" ht="12.75" outlineLevel="0" r="8938">
      <c r="A8938" s="749" t="s">
        <v>24038</v>
      </c>
      <c r="B8938" s="749" t="str">
        <f aca="false">C8938&amp;D8938&amp;E8938&amp;F8938&amp;G8938&amp;H8938</f>
        <v>JUNTA DE RETRACAO EM REVESTIMENTO DE PLACAS DE CONCRETO,EXCLUSIVE BARRA DE LIGACAO(LIGADORES)</v>
      </c>
      <c r="C8938" s="749" t="s">
        <v>24039</v>
      </c>
      <c r="D8938" s="749" t="s">
        <v>24040</v>
      </c>
      <c r="I8938" s="749" t="s">
        <v>236</v>
      </c>
      <c r="J8938" s="749" t="n">
        <v>6.55</v>
      </c>
    </row>
    <row collapsed="false" customFormat="false" customHeight="true" hidden="true" ht="12.75" outlineLevel="0" r="8939">
      <c r="A8939" s="749" t="s">
        <v>24041</v>
      </c>
      <c r="B8939" s="749" t="str">
        <f aca="false">C8939&amp;D8939&amp;E8939&amp;F8939&amp;G8939&amp;H8939</f>
        <v>JUNTA DE RETRACAO EM REVESTIMENTO DE PLACAS DE CONCRETO,EXCLUSIVE BARRA DE LIGACAO(LIGADORES)</v>
      </c>
      <c r="C8939" s="749" t="s">
        <v>24039</v>
      </c>
      <c r="D8939" s="749" t="s">
        <v>24040</v>
      </c>
      <c r="I8939" s="749" t="s">
        <v>236</v>
      </c>
      <c r="J8939" s="749" t="n">
        <v>5.76</v>
      </c>
    </row>
    <row collapsed="false" customFormat="false" customHeight="true" hidden="true" ht="12.75" outlineLevel="0" r="8940">
      <c r="A8940" s="749" t="s">
        <v>24042</v>
      </c>
      <c r="B8940" s="749" t="str">
        <f aca="false">C8940&amp;D8940&amp;E8940&amp;F8940&amp;G8940&amp;H8940</f>
        <v>JUNTA DE CONSTRUCAO EM REVESTIMENTO DE PLACA DE CONCRETO,DEMACHO E FEMEA,EXCLUSIVE PASSADORES</v>
      </c>
      <c r="C8940" s="749" t="s">
        <v>24043</v>
      </c>
      <c r="D8940" s="749" t="s">
        <v>24044</v>
      </c>
      <c r="I8940" s="749" t="s">
        <v>236</v>
      </c>
      <c r="J8940" s="749" t="n">
        <v>33.59</v>
      </c>
    </row>
    <row collapsed="false" customFormat="false" customHeight="true" hidden="true" ht="12.75" outlineLevel="0" r="8941">
      <c r="A8941" s="749" t="s">
        <v>24045</v>
      </c>
      <c r="B8941" s="749" t="str">
        <f aca="false">C8941&amp;D8941&amp;E8941&amp;F8941&amp;G8941&amp;H8941</f>
        <v>JUNTA DE CONSTRUCAO EM REVESTIMENTO DE PLACA DE CONCRETO,DEMACHO E FEMEA,EXCLUSIVE PASSADORES</v>
      </c>
      <c r="C8941" s="749" t="s">
        <v>24043</v>
      </c>
      <c r="D8941" s="749" t="s">
        <v>24044</v>
      </c>
      <c r="I8941" s="749" t="s">
        <v>236</v>
      </c>
      <c r="J8941" s="749" t="n">
        <v>29.56</v>
      </c>
    </row>
    <row collapsed="false" customFormat="false" customHeight="true" hidden="true" ht="12.75" outlineLevel="0" r="8942">
      <c r="A8942" s="749" t="s">
        <v>24046</v>
      </c>
      <c r="B8942" s="749" t="str">
        <f aca="false">C8942&amp;D8942&amp;E8942&amp;F8942&amp;G8942&amp;H8942</f>
        <v>JUNTA LONGITUDINAL DE LIGACAO ENTRE SARJETAS E PLACAS DE REVESTIMENTO DE CONCRETO,INCLUSIVE LIGADORES</v>
      </c>
      <c r="C8942" s="749" t="s">
        <v>24047</v>
      </c>
      <c r="D8942" s="749" t="s">
        <v>24048</v>
      </c>
      <c r="I8942" s="749" t="s">
        <v>236</v>
      </c>
      <c r="J8942" s="749" t="n">
        <v>28.39</v>
      </c>
    </row>
    <row collapsed="false" customFormat="false" customHeight="true" hidden="true" ht="12.75" outlineLevel="0" r="8943">
      <c r="A8943" s="749" t="s">
        <v>24049</v>
      </c>
      <c r="B8943" s="749" t="str">
        <f aca="false">C8943&amp;D8943&amp;E8943&amp;F8943&amp;G8943&amp;H8943</f>
        <v>JUNTA LONGITUDINAL DE LIGACAO ENTRE SARJETAS E PLACAS DE REVESTIMENTO DE CONCRETO,INCLUSIVE LIGADORES</v>
      </c>
      <c r="C8943" s="749" t="s">
        <v>24047</v>
      </c>
      <c r="D8943" s="749" t="s">
        <v>24048</v>
      </c>
      <c r="I8943" s="749" t="s">
        <v>236</v>
      </c>
      <c r="J8943" s="749" t="n">
        <v>27.4</v>
      </c>
    </row>
    <row collapsed="false" customFormat="false" customHeight="true" hidden="true" ht="12.75" outlineLevel="0" r="8944">
      <c r="A8944" s="749" t="s">
        <v>24050</v>
      </c>
      <c r="B8944" s="749" t="str">
        <f aca="false">C8944&amp;D8944&amp;E8944&amp;F8944&amp;G8944&amp;H8944</f>
        <v>JUNTA DE RETRACAO,SERRADA COM DISCO DE DIAMANTE,PARA PAVIMENTOS DE PLACAS DE CONCRETO,COM 5CM DE PROFUNDIDADE</v>
      </c>
      <c r="C8944" s="749" t="s">
        <v>24051</v>
      </c>
      <c r="D8944" s="749" t="s">
        <v>24052</v>
      </c>
      <c r="I8944" s="749" t="s">
        <v>236</v>
      </c>
      <c r="J8944" s="749" t="n">
        <v>12.94</v>
      </c>
    </row>
    <row collapsed="false" customFormat="false" customHeight="true" hidden="true" ht="12.75" outlineLevel="0" r="8945">
      <c r="A8945" s="749" t="s">
        <v>24053</v>
      </c>
      <c r="B8945" s="749" t="str">
        <f aca="false">C8945&amp;D8945&amp;E8945&amp;F8945&amp;G8945&amp;H8945</f>
        <v>JUNTA DE RETRACAO,SERRADA COM DISCO DE DIAMANTE,PARA PAVIMENTOS DE PLACAS DE CONCRETO,COM 5CM DE PROFUNDIDADE</v>
      </c>
      <c r="C8945" s="749" t="s">
        <v>24051</v>
      </c>
      <c r="D8945" s="749" t="s">
        <v>24052</v>
      </c>
      <c r="I8945" s="749" t="s">
        <v>236</v>
      </c>
      <c r="J8945" s="749" t="n">
        <v>11.61</v>
      </c>
    </row>
    <row collapsed="false" customFormat="false" customHeight="true" hidden="true" ht="12.75" outlineLevel="0" r="8946">
      <c r="A8946" s="749" t="s">
        <v>24054</v>
      </c>
      <c r="B8946" s="749" t="str">
        <f aca="false">C8946&amp;D8946&amp;E8946&amp;F8946&amp;G8946&amp;H8946</f>
        <v>LIMPEZA E PREENCHIMENTO DE JUNTA DE RETRACAO,COM ASFALTO DILUIDO CM-30,EXCLUSIVE CORTE,BARRAS DE LIGACAO E DE TRANSFERENCIA</v>
      </c>
      <c r="C8946" s="749" t="s">
        <v>24055</v>
      </c>
      <c r="D8946" s="749" t="s">
        <v>24056</v>
      </c>
      <c r="E8946" s="749" t="s">
        <v>24057</v>
      </c>
      <c r="I8946" s="749" t="s">
        <v>236</v>
      </c>
      <c r="J8946" s="749" t="n">
        <v>4</v>
      </c>
    </row>
    <row collapsed="false" customFormat="false" customHeight="true" hidden="true" ht="12.75" outlineLevel="0" r="8947">
      <c r="A8947" s="749" t="s">
        <v>24058</v>
      </c>
      <c r="B8947" s="749" t="str">
        <f aca="false">C8947&amp;D8947&amp;E8947&amp;F8947&amp;G8947&amp;H8947</f>
        <v>LIMPEZA E PREENCHIMENTO DE JUNTA DE RETRACAO,COM ASFALTO DILUIDO CM-30,EXCLUSIVE CORTE,BARRAS DE LIGACAO E DE TRANSFERENCIA</v>
      </c>
      <c r="C8947" s="749" t="s">
        <v>24055</v>
      </c>
      <c r="D8947" s="749" t="s">
        <v>24056</v>
      </c>
      <c r="E8947" s="749" t="s">
        <v>24057</v>
      </c>
      <c r="I8947" s="749" t="s">
        <v>236</v>
      </c>
      <c r="J8947" s="749" t="n">
        <v>3.61</v>
      </c>
    </row>
    <row collapsed="false" customFormat="false" customHeight="true" hidden="true" ht="12.75" outlineLevel="0" r="8948">
      <c r="A8948" s="749" t="s">
        <v>24059</v>
      </c>
      <c r="B8948" s="749" t="str">
        <f aca="false">C8948&amp;D8948&amp;E8948&amp;F8948&amp;G8948&amp;H8948</f>
        <v>PAVIMENTACAO LAJOTAS CONCRETO,ALTAMENTE VIBRADO,INTERTRAVADO,C/ARTICULACAO VERTICAL,PRE-FABRICADOS,COR-NATURAL,ESP.6CM,RESISTENCIA A COMPRESSAO 35MPA,ASSENTES SOBRE COLCHAO PO-DE-PEDRA,AREIA OU MATERIAL EQUIVALENTE,C/JUNTAS TOMADAS C/ARGAMASSA CIMENTO E AREIA,TRACO 1:4 E/OU C/PEDRISCO E ASFALTO,EXCL.PREPARO TERRENO,C/FORN.DE TODOS OS MAT.,BEM COMO A COLOCAC.</v>
      </c>
      <c r="C8948" s="749" t="s">
        <v>24060</v>
      </c>
      <c r="D8948" s="749" t="s">
        <v>24061</v>
      </c>
      <c r="E8948" s="749" t="s">
        <v>24062</v>
      </c>
      <c r="F8948" s="749" t="s">
        <v>24063</v>
      </c>
      <c r="G8948" s="749" t="s">
        <v>24064</v>
      </c>
      <c r="H8948" s="749" t="s">
        <v>24065</v>
      </c>
      <c r="I8948" s="749" t="s">
        <v>52</v>
      </c>
      <c r="J8948" s="749" t="n">
        <v>65.7</v>
      </c>
    </row>
    <row collapsed="false" customFormat="false" customHeight="true" hidden="true" ht="12.75" outlineLevel="0" r="8949">
      <c r="A8949" s="749" t="s">
        <v>24066</v>
      </c>
      <c r="B8949" s="749" t="str">
        <f aca="false">C8949&amp;D8949&amp;E8949&amp;F8949&amp;G8949&amp;H8949</f>
        <v>PAVIMENTACAO LAJOTAS CONCRETO,ALTAMENTE VIBRADO,INTERTRAVADO,C/ARTICULACAO VERTICAL,PRE-FABRICADOS,COR-NATURAL,ESP.6CM,RESISTENCIA A COMPRESSAO 35MPA,ASSENTES SOBRE COLCHAO PO-DE-PEDRA,AREIA OU MATERIAL EQUIVALENTE,C/JUNTAS TOMADAS C/ARGAMASSA CIMENTO E AREIA,TRACO 1:4 E/OU C/PEDRISCO E ASFALTO,EXCL.PREPARO TERRENO,C/FORN.DE TODOS OS MAT.,BEM COMO A COLOCAC.</v>
      </c>
      <c r="C8949" s="749" t="s">
        <v>24060</v>
      </c>
      <c r="D8949" s="749" t="s">
        <v>24061</v>
      </c>
      <c r="E8949" s="749" t="s">
        <v>24062</v>
      </c>
      <c r="F8949" s="749" t="s">
        <v>24063</v>
      </c>
      <c r="G8949" s="749" t="s">
        <v>24064</v>
      </c>
      <c r="H8949" s="749" t="s">
        <v>24065</v>
      </c>
      <c r="I8949" s="749" t="s">
        <v>52</v>
      </c>
      <c r="J8949" s="749" t="n">
        <v>62.97</v>
      </c>
    </row>
    <row collapsed="false" customFormat="false" customHeight="true" hidden="true" ht="12.75" outlineLevel="0" r="8950">
      <c r="A8950" s="749" t="s">
        <v>24067</v>
      </c>
      <c r="B8950" s="749" t="str">
        <f aca="false">C8950&amp;D8950&amp;E8950&amp;F8950&amp;G8950&amp;H8950</f>
        <v>PAVIMENTACAO LAJOTAS CONCRETO,ALTAMENTE VIBRADO,INTERTRAVADO,C/ARTICULACAO VERTICAL,PRE-FABRICADOS,COR NATURAL,ESP.8CM,RESISTENCIA A COMPRESSAO 35MPA,ASSENTES SOBRE COLCHAO PO-DE-PEDRA,AREIA OU MATERIAL EQUIVALENTE,C/JUNTAS TOMADAS C/ARGAMASSA CIMENTO E AREIA,TRACO 1:4 E/OU C/PEDRISCO E ASFALTO,EXCL.PREPARO TERRENO,C/FORN.DE TODOS OS MAT.,BEM COMO A COLOCAC.</v>
      </c>
      <c r="C8950" s="749" t="s">
        <v>24060</v>
      </c>
      <c r="D8950" s="749" t="s">
        <v>24068</v>
      </c>
      <c r="E8950" s="749" t="s">
        <v>24062</v>
      </c>
      <c r="F8950" s="749" t="s">
        <v>24063</v>
      </c>
      <c r="G8950" s="749" t="s">
        <v>24064</v>
      </c>
      <c r="H8950" s="749" t="s">
        <v>24065</v>
      </c>
      <c r="I8950" s="749" t="s">
        <v>52</v>
      </c>
      <c r="J8950" s="749" t="n">
        <v>74.58</v>
      </c>
    </row>
    <row collapsed="false" customFormat="false" customHeight="true" hidden="true" ht="12.75" outlineLevel="0" r="8951">
      <c r="A8951" s="749" t="s">
        <v>24069</v>
      </c>
      <c r="B8951" s="749" t="str">
        <f aca="false">C8951&amp;D8951&amp;E8951&amp;F8951&amp;G8951&amp;H8951</f>
        <v>PAVIMENTACAO LAJOTAS CONCRETO,ALTAMENTE VIBRADO,INTERTRAVADO,C/ARTICULACAO VERTICAL,PRE-FABRICADOS,COR NATURAL,ESP.8CM,RESISTENCIA A COMPRESSAO 35MPA,ASSENTES SOBRE COLCHAO PO-DE-PEDRA,AREIA OU MATERIAL EQUIVALENTE,C/JUNTAS TOMADAS C/ARGAMASSA CIMENTO E AREIA,TRACO 1:4 E/OU C/PEDRISCO E ASFALTO,EXCL.PREPARO TERRENO,C/FORN.DE TODOS OS MAT.,BEM COMO A COLOCAC.</v>
      </c>
      <c r="C8951" s="749" t="s">
        <v>24060</v>
      </c>
      <c r="D8951" s="749" t="s">
        <v>24068</v>
      </c>
      <c r="E8951" s="749" t="s">
        <v>24062</v>
      </c>
      <c r="F8951" s="749" t="s">
        <v>24063</v>
      </c>
      <c r="G8951" s="749" t="s">
        <v>24064</v>
      </c>
      <c r="H8951" s="749" t="s">
        <v>24065</v>
      </c>
      <c r="I8951" s="749" t="s">
        <v>52</v>
      </c>
      <c r="J8951" s="749" t="n">
        <v>71.82</v>
      </c>
    </row>
    <row collapsed="false" customFormat="false" customHeight="true" hidden="true" ht="12.75" outlineLevel="0" r="8952">
      <c r="A8952" s="749" t="s">
        <v>24070</v>
      </c>
      <c r="B8952" s="749" t="str">
        <f aca="false">C8952&amp;D8952&amp;E8952&amp;F8952&amp;G8952&amp;H8952</f>
        <v>PAVIMENTACAO LAJOTAS CONCRETO,ALTAMENTE VIBRADO,INTERTRAVADO,C/ARTICULACAO VERTICAL,PRE-FABRICADOS,COR NATURAL,ESP.10CM,RESISTENCIA A COMPRESSAO 35MPA,ASSENTES SOBRE COLCHAO PO-DE-PEDRA,AREIA OU MATERIAL EQUIVALENTE,C/JUNTAS TOMADAS C/ARGAMASSA CIMENTO E AREIA,TRACO 1:4 E/OU C/PEDRISCO E ASFALTO,EXCL.PREPARO TERRENO,C/FORN.DE TODOS OS MAT.,BEM COMO A COLOC.</v>
      </c>
      <c r="C8952" s="749" t="s">
        <v>24060</v>
      </c>
      <c r="D8952" s="749" t="s">
        <v>24071</v>
      </c>
      <c r="E8952" s="749" t="s">
        <v>24072</v>
      </c>
      <c r="F8952" s="749" t="s">
        <v>24073</v>
      </c>
      <c r="G8952" s="749" t="s">
        <v>24074</v>
      </c>
      <c r="H8952" s="749" t="s">
        <v>24075</v>
      </c>
      <c r="I8952" s="749" t="s">
        <v>52</v>
      </c>
      <c r="J8952" s="749" t="n">
        <v>88.42</v>
      </c>
    </row>
    <row collapsed="false" customFormat="false" customHeight="true" hidden="true" ht="12.75" outlineLevel="0" r="8953">
      <c r="A8953" s="749" t="s">
        <v>24076</v>
      </c>
      <c r="B8953" s="749" t="str">
        <f aca="false">C8953&amp;D8953&amp;E8953&amp;F8953&amp;G8953&amp;H8953</f>
        <v>PAVIMENTACAO LAJOTAS CONCRETO,ALTAMENTE VIBRADO,INTERTRAVADO,C/ARTICULACAO VERTICAL,PRE-FABRICADOS,COR NATURAL,ESP.10CM,RESISTENCIA A COMPRESSAO 35MPA,ASSENTES SOBRE COLCHAO PO-DE-PEDRA,AREIA OU MATERIAL EQUIVALENTE,C/JUNTAS TOMADAS C/ARGAMASSA CIMENTO E AREIA,TRACO 1:4 E/OU C/PEDRISCO E ASFALTO,EXCL.PREPARO TERRENO,C/FORN.DE TODOS OS MAT.,BEM COMO A COLOC.</v>
      </c>
      <c r="C8953" s="749" t="s">
        <v>24060</v>
      </c>
      <c r="D8953" s="749" t="s">
        <v>24071</v>
      </c>
      <c r="E8953" s="749" t="s">
        <v>24072</v>
      </c>
      <c r="F8953" s="749" t="s">
        <v>24073</v>
      </c>
      <c r="G8953" s="749" t="s">
        <v>24074</v>
      </c>
      <c r="H8953" s="749" t="s">
        <v>24075</v>
      </c>
      <c r="I8953" s="749" t="s">
        <v>52</v>
      </c>
      <c r="J8953" s="749" t="n">
        <v>85.51</v>
      </c>
    </row>
    <row collapsed="false" customFormat="false" customHeight="true" hidden="true" ht="12.75" outlineLevel="0" r="8954">
      <c r="A8954" s="749" t="s">
        <v>24077</v>
      </c>
      <c r="B8954" s="749" t="str">
        <f aca="false">C8954&amp;D8954&amp;E8954&amp;F8954&amp;G8954&amp;H8954</f>
        <v>PAVIMENTACAO LAJOTAS CONCRETO,ALTAMENTE VIBRADO,INTERTRAVADO,C/ARTICULACAO VERTICAL,PRE-FABRICADOS,COR NATURAL,ESP.10CM,RESISTENCIA A COMPRESSAO 50MPA,ASSENTES SOBRE COLCHAO PO-DE--PEDRA,AREIA OU MATERIAL EQUIVALENTE,C/JUNTAS TOMADAS C/ARGAMASSA CIMENTO E AREIA,TRACO 1:4 E/OU PEDRISCO E ASFALTO,EXCL.PREPARO TERRENO,C/FORN.DE TODOS OS MAT.,BEM COMO A COLOCAC.</v>
      </c>
      <c r="C8954" s="749" t="s">
        <v>24060</v>
      </c>
      <c r="D8954" s="749" t="s">
        <v>24071</v>
      </c>
      <c r="E8954" s="749" t="s">
        <v>24078</v>
      </c>
      <c r="F8954" s="749" t="s">
        <v>24079</v>
      </c>
      <c r="G8954" s="749" t="s">
        <v>24080</v>
      </c>
      <c r="H8954" s="749" t="s">
        <v>24065</v>
      </c>
      <c r="I8954" s="749" t="s">
        <v>52</v>
      </c>
      <c r="J8954" s="749" t="n">
        <v>96.82</v>
      </c>
    </row>
    <row collapsed="false" customFormat="false" customHeight="true" hidden="true" ht="12.75" outlineLevel="0" r="8955">
      <c r="A8955" s="749" t="s">
        <v>24081</v>
      </c>
      <c r="B8955" s="749" t="str">
        <f aca="false">C8955&amp;D8955&amp;E8955&amp;F8955&amp;G8955&amp;H8955</f>
        <v>PAVIMENTACAO LAJOTAS CONCRETO,ALTAMENTE VIBRADO,INTERTRAVADO,C/ARTICULACAO VERTICAL,PRE-FABRICADOS,COR NATURAL,ESP.10CM,RESISTENCIA A COMPRESSAO 50MPA,ASSENTES SOBRE COLCHAO PO-DE--PEDRA,AREIA OU MATERIAL EQUIVALENTE,C/JUNTAS TOMADAS C/ARGAMASSA CIMENTO E AREIA,TRACO 1:4 E/OU PEDRISCO E ASFALTO,EXCL.PREPARO TERRENO,C/FORN.DE TODOS OS MAT.,BEM COMO A COLOCAC.</v>
      </c>
      <c r="C8955" s="749" t="s">
        <v>24060</v>
      </c>
      <c r="D8955" s="749" t="s">
        <v>24071</v>
      </c>
      <c r="E8955" s="749" t="s">
        <v>24078</v>
      </c>
      <c r="F8955" s="749" t="s">
        <v>24079</v>
      </c>
      <c r="G8955" s="749" t="s">
        <v>24080</v>
      </c>
      <c r="H8955" s="749" t="s">
        <v>24065</v>
      </c>
      <c r="I8955" s="749" t="s">
        <v>52</v>
      </c>
      <c r="J8955" s="749" t="n">
        <v>93.91</v>
      </c>
    </row>
    <row collapsed="false" customFormat="false" customHeight="true" hidden="true" ht="12.75" outlineLevel="0" r="8956">
      <c r="A8956" s="749" t="s">
        <v>24082</v>
      </c>
      <c r="B8956" s="749" t="str">
        <f aca="false">C8956&amp;D8956&amp;E8956&amp;F8956&amp;G8956&amp;H8956</f>
        <v>PAVIMENTACAO LAJOTAS CONCRETO,ALTAMENTE VIBRADO,INTERTRAVADO,C/ARTICULACAO VERTICAL,PRE-FABRICADOS,COLORIDO,ESP.6CM,RESISTENCIA A COMPRESSAO 35MPA,ASSENTES SOBRE COLCHAO PO-DE-PEDRA,AREIA OU MATERIAL EQUIVALENTE,C/JUNTAS TOMADAS C/ARGAMASSA CIMENTO E AREIA,TRACO 1:4 E/OU PEDRISCO E ASFALTO,EXCL.PREPARO DO TERRENO,C/FORN.DE TODOS OS MAT.,BEM COMO A COLOCACAO</v>
      </c>
      <c r="C8956" s="749" t="s">
        <v>24060</v>
      </c>
      <c r="D8956" s="749" t="s">
        <v>24083</v>
      </c>
      <c r="E8956" s="749" t="s">
        <v>24084</v>
      </c>
      <c r="F8956" s="749" t="s">
        <v>24085</v>
      </c>
      <c r="G8956" s="749" t="s">
        <v>24086</v>
      </c>
      <c r="H8956" s="749" t="s">
        <v>24087</v>
      </c>
      <c r="I8956" s="749" t="s">
        <v>52</v>
      </c>
      <c r="J8956" s="749" t="n">
        <v>74.73</v>
      </c>
    </row>
    <row collapsed="false" customFormat="false" customHeight="true" hidden="true" ht="12.75" outlineLevel="0" r="8957">
      <c r="A8957" s="749" t="s">
        <v>24088</v>
      </c>
      <c r="B8957" s="749" t="str">
        <f aca="false">C8957&amp;D8957&amp;E8957&amp;F8957&amp;G8957&amp;H8957</f>
        <v>PAVIMENTACAO LAJOTAS CONCRETO,ALTAMENTE VIBRADO,INTERTRAVADO,C/ARTICULACAO VERTICAL,PRE-FABRICADOS,COLORIDO,ESP.6CM,RESISTENCIA A COMPRESSAO 35MPA,ASSENTES SOBRE COLCHAO PO-DE-PEDRA,AREIA OU MATERIAL EQUIVALENTE,C/JUNTAS TOMADAS C/ARGAMASSA CIMENTO E AREIA,TRACO 1:4 E/OU PEDRISCO E ASFALTO,EXCL.PREPARO DO TERRENO,C/FORN.DE TODOS OS MAT.,BEM COMO A COLOCACAO</v>
      </c>
      <c r="C8957" s="749" t="s">
        <v>24060</v>
      </c>
      <c r="D8957" s="749" t="s">
        <v>24083</v>
      </c>
      <c r="E8957" s="749" t="s">
        <v>24084</v>
      </c>
      <c r="F8957" s="749" t="s">
        <v>24085</v>
      </c>
      <c r="G8957" s="749" t="s">
        <v>24086</v>
      </c>
      <c r="H8957" s="749" t="s">
        <v>24087</v>
      </c>
      <c r="I8957" s="749" t="s">
        <v>52</v>
      </c>
      <c r="J8957" s="749" t="n">
        <v>72</v>
      </c>
    </row>
    <row collapsed="false" customFormat="false" customHeight="true" hidden="true" ht="12.75" outlineLevel="0" r="8958">
      <c r="A8958" s="749" t="s">
        <v>24089</v>
      </c>
      <c r="B8958" s="749" t="str">
        <f aca="false">C8958&amp;D8958&amp;E8958&amp;F8958&amp;G8958&amp;H8958</f>
        <v>PAVIMENTACAO LAJOTAS CONCRETO,ALTAMENTE VIBRADO,INTERTRAVADO,C/ARTICULACAO VERTICAL,PRE-FABRICADOS,COLORIDO,ESP.8CM,RESISTENCIA A COMPRESSAO 35MPA,ASSENTES SOBRE COLCHAO PO-DE-PEDRA,AREIA OU MATERIAL EQUIVALENTE,C/JUNTAS TOMADAS C/ARGAMASSA CIMENTO E AREIA,TRACO 1:4 E/OU PEDRISCO E ASFALTO,EXCL.PREPARO TERRENO,C/FORN.DE TODOS OS MAT.,BEM COMO A COLOCACAO</v>
      </c>
      <c r="C8958" s="749" t="s">
        <v>24060</v>
      </c>
      <c r="D8958" s="749" t="s">
        <v>24090</v>
      </c>
      <c r="E8958" s="749" t="s">
        <v>24084</v>
      </c>
      <c r="F8958" s="749" t="s">
        <v>24085</v>
      </c>
      <c r="G8958" s="749" t="s">
        <v>24086</v>
      </c>
      <c r="H8958" s="749" t="s">
        <v>24091</v>
      </c>
      <c r="I8958" s="749" t="s">
        <v>52</v>
      </c>
      <c r="J8958" s="749" t="n">
        <v>81.41</v>
      </c>
    </row>
    <row collapsed="false" customFormat="false" customHeight="true" hidden="true" ht="12.75" outlineLevel="0" r="8959">
      <c r="A8959" s="749" t="s">
        <v>24092</v>
      </c>
      <c r="B8959" s="749" t="str">
        <f aca="false">C8959&amp;D8959&amp;E8959&amp;F8959&amp;G8959&amp;H8959</f>
        <v>PAVIMENTACAO LAJOTAS CONCRETO,ALTAMENTE VIBRADO,INTERTRAVADO,C/ARTICULACAO VERTICAL,PRE-FABRICADOS,COLORIDO,ESP.8CM,RESISTENCIA A COMPRESSAO 35MPA,ASSENTES SOBRE COLCHAO PO-DE-PEDRA,AREIA OU MATERIAL EQUIVALENTE,C/JUNTAS TOMADAS C/ARGAMASSA CIMENTO E AREIA,TRACO 1:4 E/OU PEDRISCO E ASFALTO,EXCL.PREPARO TERRENO,C/FORN.DE TODOS OS MAT.,BEM COMO A COLOCACAO</v>
      </c>
      <c r="C8959" s="749" t="s">
        <v>24060</v>
      </c>
      <c r="D8959" s="749" t="s">
        <v>24090</v>
      </c>
      <c r="E8959" s="749" t="s">
        <v>24084</v>
      </c>
      <c r="F8959" s="749" t="s">
        <v>24085</v>
      </c>
      <c r="G8959" s="749" t="s">
        <v>24086</v>
      </c>
      <c r="H8959" s="749" t="s">
        <v>24091</v>
      </c>
      <c r="I8959" s="749" t="s">
        <v>52</v>
      </c>
      <c r="J8959" s="749" t="n">
        <v>78.64</v>
      </c>
    </row>
    <row collapsed="false" customFormat="false" customHeight="true" hidden="true" ht="12.75" outlineLevel="0" r="8960">
      <c r="A8960" s="749" t="s">
        <v>24093</v>
      </c>
      <c r="B8960" s="749" t="str">
        <f aca="false">C8960&amp;D8960&amp;E8960&amp;F8960&amp;G8960&amp;H8960</f>
        <v>PAVIMENTACAO LAJOTAS CONCRETO,ALTAMENTE VIBRADO,INTERTRAVADO,C/ARTICULACAO VERTICAL,PRE-FABRICADOS,COLORIDO,ESP.10CM,RESISTENCIA A COMPRESSAO 35MPA,ASSENTES SOBRE COLCHAO PO-DE-PEDRA,AREIA OU MATERIAL EQUIVALENTE,C/JUNTAS TOMADAS C/ARGAMASSA CIMENTO E AREIA,TRACO 1:4 E/OU PEDRISCO E ASFALTO,EXCL.PREPARO TERRENO,C/FORN.DE TODOS OS MAT.,BEM COMO A COLOCACAO</v>
      </c>
      <c r="C8960" s="749" t="s">
        <v>24060</v>
      </c>
      <c r="D8960" s="749" t="s">
        <v>24094</v>
      </c>
      <c r="E8960" s="749" t="s">
        <v>24095</v>
      </c>
      <c r="F8960" s="749" t="s">
        <v>24096</v>
      </c>
      <c r="G8960" s="749" t="s">
        <v>24097</v>
      </c>
      <c r="H8960" s="749" t="s">
        <v>24098</v>
      </c>
      <c r="I8960" s="749" t="s">
        <v>52</v>
      </c>
      <c r="J8960" s="749" t="n">
        <v>97.87</v>
      </c>
    </row>
    <row collapsed="false" customFormat="false" customHeight="true" hidden="true" ht="12.75" outlineLevel="0" r="8961">
      <c r="A8961" s="749" t="s">
        <v>24099</v>
      </c>
      <c r="B8961" s="749" t="str">
        <f aca="false">C8961&amp;D8961&amp;E8961&amp;F8961&amp;G8961&amp;H8961</f>
        <v>PAVIMENTACAO LAJOTAS CONCRETO,ALTAMENTE VIBRADO,INTERTRAVADO,C/ARTICULACAO VERTICAL,PRE-FABRICADOS,COLORIDO,ESP.10CM,RESISTENCIA A COMPRESSAO 35MPA,ASSENTES SOBRE COLCHAO PO-DE-PEDRA,AREIA OU MATERIAL EQUIVALENTE,C/JUNTAS TOMADAS C/ARGAMASSA CIMENTO E AREIA,TRACO 1:4 E/OU PEDRISCO E ASFALTO,EXCL.PREPARO TERRENO,C/FORN.DE TODOS OS MAT.,BEM COMO A COLOCACAO</v>
      </c>
      <c r="C8961" s="749" t="s">
        <v>24060</v>
      </c>
      <c r="D8961" s="749" t="s">
        <v>24094</v>
      </c>
      <c r="E8961" s="749" t="s">
        <v>24095</v>
      </c>
      <c r="F8961" s="749" t="s">
        <v>24096</v>
      </c>
      <c r="G8961" s="749" t="s">
        <v>24097</v>
      </c>
      <c r="H8961" s="749" t="s">
        <v>24098</v>
      </c>
      <c r="I8961" s="749" t="s">
        <v>52</v>
      </c>
      <c r="J8961" s="749" t="n">
        <v>94.96</v>
      </c>
    </row>
    <row collapsed="false" customFormat="false" customHeight="true" hidden="true" ht="12.75" outlineLevel="0" r="8962">
      <c r="A8962" s="749" t="s">
        <v>24100</v>
      </c>
      <c r="B8962" s="749" t="str">
        <f aca="false">C8962&amp;D8962&amp;E8962&amp;F8962&amp;G8962&amp;H8962</f>
        <v>ASSENTAMENTO DE ARTEFATO DE CONCRETO,SOBRE COLCHAO DE PO-DE-PEDRA,AREIA OU MATERIAL EQUIVALENTE,COM FORNECIMENTO DE TODOS OS MATERIAIS,EXCLUSIVE O ARTEFATO DE CONCRETO,INCLUSIVE REJUNTAMENTO</v>
      </c>
      <c r="C8962" s="749" t="s">
        <v>24101</v>
      </c>
      <c r="D8962" s="749" t="s">
        <v>24102</v>
      </c>
      <c r="E8962" s="749" t="s">
        <v>24103</v>
      </c>
      <c r="F8962" s="749" t="s">
        <v>24104</v>
      </c>
      <c r="I8962" s="749" t="s">
        <v>52</v>
      </c>
      <c r="J8962" s="749" t="n">
        <v>47.4</v>
      </c>
    </row>
    <row collapsed="false" customFormat="false" customHeight="true" hidden="true" ht="12.75" outlineLevel="0" r="8963">
      <c r="A8963" s="749" t="s">
        <v>24105</v>
      </c>
      <c r="B8963" s="749" t="str">
        <f aca="false">C8963&amp;D8963&amp;E8963&amp;F8963&amp;G8963&amp;H8963</f>
        <v>ASSENTAMENTO DE ARTEFATO DE CONCRETO,SOBRE COLCHAO DE PO-DE-PEDRA,AREIA OU MATERIAL EQUIVALENTE,COM FORNECIMENTO DE TODOS OS MATERIAIS,EXCLUSIVE O ARTEFATO DE CONCRETO,INCLUSIVE REJUNTAMENTO</v>
      </c>
      <c r="C8963" s="749" t="s">
        <v>24101</v>
      </c>
      <c r="D8963" s="749" t="s">
        <v>24102</v>
      </c>
      <c r="E8963" s="749" t="s">
        <v>24103</v>
      </c>
      <c r="F8963" s="749" t="s">
        <v>24104</v>
      </c>
      <c r="I8963" s="749" t="s">
        <v>52</v>
      </c>
      <c r="J8963" s="749" t="n">
        <v>44.81</v>
      </c>
    </row>
    <row collapsed="false" customFormat="false" customHeight="true" hidden="true" ht="12.75" outlineLevel="0" r="8964">
      <c r="A8964" s="749" t="s">
        <v>24106</v>
      </c>
      <c r="B8964" s="749" t="str">
        <f aca="false">C8964&amp;D8964&amp;E8964&amp;F8964&amp;G8964&amp;H8964</f>
        <v>REASSENTAMENTO DE ARTEFATO DE CONCRETO,COM REAPROVEITAMENTODESTE,COM LIMPEZA DE REJUNTE ADERENTE,SOBRE COLCHAO DE PO-DE-PEDRA,AREIA OU MATERIAL EQUIVALENTE,INCLUSIVE FORNECIMENTODE TODOS OS MATERIAIS E REJUNTAMENTO COM BETUME E CASCALHINHO</v>
      </c>
      <c r="C8964" s="749" t="s">
        <v>24107</v>
      </c>
      <c r="D8964" s="749" t="s">
        <v>24108</v>
      </c>
      <c r="E8964" s="749" t="s">
        <v>24109</v>
      </c>
      <c r="F8964" s="749" t="s">
        <v>24110</v>
      </c>
      <c r="G8964" s="749" t="s">
        <v>11365</v>
      </c>
      <c r="I8964" s="749" t="s">
        <v>52</v>
      </c>
      <c r="J8964" s="749" t="n">
        <v>54.86</v>
      </c>
    </row>
    <row collapsed="false" customFormat="false" customHeight="true" hidden="true" ht="12.75" outlineLevel="0" r="8965">
      <c r="A8965" s="749" t="s">
        <v>24111</v>
      </c>
      <c r="B8965" s="749" t="str">
        <f aca="false">C8965&amp;D8965&amp;E8965&amp;F8965&amp;G8965&amp;H8965</f>
        <v>REASSENTAMENTO DE ARTEFATO DE CONCRETO,COM REAPROVEITAMENTODESTE,COM LIMPEZA DE REJUNTE ADERENTE,SOBRE COLCHAO DE PO-DE-PEDRA,AREIA OU MATERIAL EQUIVALENTE,INCLUSIVE FORNECIMENTODE TODOS OS MATERIAIS E REJUNTAMENTO COM BETUME E CASCALHINHO</v>
      </c>
      <c r="C8965" s="749" t="s">
        <v>24107</v>
      </c>
      <c r="D8965" s="749" t="s">
        <v>24108</v>
      </c>
      <c r="E8965" s="749" t="s">
        <v>24109</v>
      </c>
      <c r="F8965" s="749" t="s">
        <v>24110</v>
      </c>
      <c r="G8965" s="749" t="s">
        <v>11365</v>
      </c>
      <c r="I8965" s="749" t="s">
        <v>52</v>
      </c>
      <c r="J8965" s="749" t="n">
        <v>51.27</v>
      </c>
    </row>
    <row collapsed="false" customFormat="false" customHeight="true" hidden="true" ht="12.75" outlineLevel="0" r="8966">
      <c r="A8966" s="749" t="s">
        <v>24112</v>
      </c>
      <c r="B8966" s="749" t="str">
        <f aca="false">C8966&amp;D8966&amp;E8966&amp;F8966&amp;G8966&amp;H8966</f>
        <v>REASSENTAMENTO DE ARTEFATO DE CONCRETO,COM REAPROVEITAMENTODESTE,COM LIMPEZA DA ARGAMASSA ADERENTE,SOBRE COLCHAO DE PO-DE-PEDRA,AREIA OU MATERIAL EQUIVALENTE E O FORNECIMENTO DETODOS OS MATERIAIS E REJUNTAMENTO COM ARGAMASSA</v>
      </c>
      <c r="C8966" s="749" t="s">
        <v>24107</v>
      </c>
      <c r="D8966" s="749" t="s">
        <v>24113</v>
      </c>
      <c r="E8966" s="749" t="s">
        <v>24114</v>
      </c>
      <c r="F8966" s="749" t="s">
        <v>24115</v>
      </c>
      <c r="I8966" s="749" t="s">
        <v>52</v>
      </c>
      <c r="J8966" s="749" t="n">
        <v>39.78</v>
      </c>
    </row>
    <row collapsed="false" customFormat="false" customHeight="true" hidden="true" ht="12.75" outlineLevel="0" r="8967">
      <c r="A8967" s="749" t="s">
        <v>24116</v>
      </c>
      <c r="B8967" s="749" t="str">
        <f aca="false">C8967&amp;D8967&amp;E8967&amp;F8967&amp;G8967&amp;H8967</f>
        <v>REASSENTAMENTO DE ARTEFATO DE CONCRETO,COM REAPROVEITAMENTODESTE,COM LIMPEZA DA ARGAMASSA ADERENTE,SOBRE COLCHAO DE PO-DE-PEDRA,AREIA OU MATERIAL EQUIVALENTE E O FORNECIMENTO DETODOS OS MATERIAIS E REJUNTAMENTO COM ARGAMASSA</v>
      </c>
      <c r="C8967" s="749" t="s">
        <v>24107</v>
      </c>
      <c r="D8967" s="749" t="s">
        <v>24113</v>
      </c>
      <c r="E8967" s="749" t="s">
        <v>24114</v>
      </c>
      <c r="F8967" s="749" t="s">
        <v>24115</v>
      </c>
      <c r="I8967" s="749" t="s">
        <v>52</v>
      </c>
      <c r="J8967" s="749" t="n">
        <v>36.51</v>
      </c>
    </row>
    <row collapsed="false" customFormat="false" customHeight="true" hidden="true" ht="12.75" outlineLevel="0" r="8968">
      <c r="A8968" s="749" t="s">
        <v>24117</v>
      </c>
      <c r="B8968" s="749" t="str">
        <f aca="false">C8968&amp;D8968&amp;E8968&amp;F8968&amp;G8968&amp;H8968</f>
        <v>REGULARIZACAO DE SUBLEITO,DE ACORDO COM AS "INSTRUCOES PARAEXECUCAO",DO DER-RJ.O CUSTO INDENIZA AS OPERACOES DE EXECUCAO E TRANSPORTE DE AGUA E SE APLICA A AREA EFETIVAMENTE REGULARIZADA,EXCLUSIVE TRANSPORTE E ESCAVACAO DE CORRETIVOS</v>
      </c>
      <c r="C8968" s="749" t="s">
        <v>24118</v>
      </c>
      <c r="D8968" s="749" t="s">
        <v>24119</v>
      </c>
      <c r="E8968" s="749" t="s">
        <v>24120</v>
      </c>
      <c r="F8968" s="749" t="s">
        <v>24121</v>
      </c>
      <c r="I8968" s="749" t="s">
        <v>52</v>
      </c>
      <c r="J8968" s="749" t="n">
        <v>1.06</v>
      </c>
    </row>
    <row collapsed="false" customFormat="false" customHeight="true" hidden="true" ht="12.75" outlineLevel="0" r="8969">
      <c r="A8969" s="749" t="s">
        <v>24122</v>
      </c>
      <c r="B8969" s="749" t="str">
        <f aca="false">C8969&amp;D8969&amp;E8969&amp;F8969&amp;G8969&amp;H8969</f>
        <v>REGULARIZACAO DE SUBLEITO,DE ACORDO COM AS "INSTRUCOES PARAEXECUCAO",DO DER-RJ.O CUSTO INDENIZA AS OPERACOES DE EXECUCAO E TRANSPORTE DE AGUA E SE APLICA A AREA EFETIVAMENTE REGULARIZADA,EXCLUSIVE TRANSPORTE E ESCAVACAO DE CORRETIVOS</v>
      </c>
      <c r="C8969" s="749" t="s">
        <v>24118</v>
      </c>
      <c r="D8969" s="749" t="s">
        <v>24119</v>
      </c>
      <c r="E8969" s="749" t="s">
        <v>24120</v>
      </c>
      <c r="F8969" s="749" t="s">
        <v>24121</v>
      </c>
      <c r="I8969" s="749" t="s">
        <v>52</v>
      </c>
      <c r="J8969" s="749" t="n">
        <v>1.02</v>
      </c>
    </row>
    <row collapsed="false" customFormat="false" customHeight="true" hidden="true" ht="25.5" outlineLevel="0" r="8970">
      <c r="A8970" s="749" t="s">
        <v>24123</v>
      </c>
      <c r="B8970" s="758" t="str">
        <f aca="false">C8970&amp;D8970&amp;E8970&amp;F8970&amp;G8970&amp;H8970</f>
        <v>REFORCO DE SUBLEITO,DE ACORDO COM AS "INSTRUCOES PARA EXECUCAO",DO DER-RJ,EXCLUSIVE ESCAVACAO,CARGA,TRANPORTE E FORNECIMENTO DOS MATERIAIS</v>
      </c>
      <c r="C8970" s="749" t="s">
        <v>24124</v>
      </c>
      <c r="D8970" s="749" t="s">
        <v>24125</v>
      </c>
      <c r="E8970" s="749" t="s">
        <v>24126</v>
      </c>
      <c r="I8970" s="749" t="s">
        <v>2478</v>
      </c>
      <c r="J8970" s="749" t="n">
        <v>4.48</v>
      </c>
    </row>
    <row collapsed="false" customFormat="false" customHeight="true" hidden="true" ht="25.5" outlineLevel="0" r="8971">
      <c r="A8971" s="749" t="s">
        <v>24127</v>
      </c>
      <c r="B8971" s="758" t="str">
        <f aca="false">C8971&amp;D8971&amp;E8971&amp;F8971&amp;G8971&amp;H8971</f>
        <v>REFORCO DE SUBLEITO,DE ACORDO COM AS "INSTRUCOES PARA EXECUCAO",DO DER-RJ,EXCLUSIVE ESCAVACAO,CARGA,TRANPORTE E FORNECIMENTO DOS MATERIAIS</v>
      </c>
      <c r="C8971" s="749" t="s">
        <v>24124</v>
      </c>
      <c r="D8971" s="749" t="s">
        <v>24125</v>
      </c>
      <c r="E8971" s="749" t="s">
        <v>24126</v>
      </c>
      <c r="I8971" s="749" t="s">
        <v>2478</v>
      </c>
      <c r="J8971" s="749" t="n">
        <v>4.29</v>
      </c>
    </row>
    <row collapsed="false" customFormat="false" customHeight="true" hidden="true" ht="12.75" outlineLevel="0" r="8972">
      <c r="A8972" s="749" t="s">
        <v>24128</v>
      </c>
      <c r="B8972" s="749" t="str">
        <f aca="false">C8972&amp;D8972&amp;E8972&amp;F8972&amp;G8972&amp;H8972</f>
        <v>ATERRO,DE ACORDO COM AS "INSTRUCOES PARA EXECUCAO",DO DER-RJ,EXCLUSIVE ESCAVACAO,CARGA E TRANSPORTE DE MATERIAIS</v>
      </c>
      <c r="C8972" s="749" t="s">
        <v>24129</v>
      </c>
      <c r="D8972" s="749" t="s">
        <v>24130</v>
      </c>
      <c r="I8972" s="749" t="s">
        <v>2478</v>
      </c>
      <c r="J8972" s="749" t="n">
        <v>2.29</v>
      </c>
    </row>
    <row collapsed="false" customFormat="false" customHeight="true" hidden="true" ht="12.75" outlineLevel="0" r="8973">
      <c r="A8973" s="749" t="s">
        <v>24131</v>
      </c>
      <c r="B8973" s="749" t="str">
        <f aca="false">C8973&amp;D8973&amp;E8973&amp;F8973&amp;G8973&amp;H8973</f>
        <v>ATERRO,DE ACORDO COM AS "INSTRUCOES PARA EXECUCAO",DO DER-RJ,EXCLUSIVE ESCAVACAO,CARGA E TRANSPORTE DE MATERIAIS</v>
      </c>
      <c r="C8973" s="749" t="s">
        <v>24129</v>
      </c>
      <c r="D8973" s="749" t="s">
        <v>24130</v>
      </c>
      <c r="I8973" s="749" t="s">
        <v>2478</v>
      </c>
      <c r="J8973" s="749" t="n">
        <v>2.23</v>
      </c>
    </row>
    <row collapsed="false" customFormat="false" customHeight="true" hidden="true" ht="12.75" outlineLevel="0" r="8974">
      <c r="A8974" s="749" t="s">
        <v>24132</v>
      </c>
      <c r="B8974" s="749" t="str">
        <f aca="false">C8974&amp;D8974&amp;E8974&amp;F8974&amp;G8974&amp;H8974</f>
        <v>REGULARIZACAO DE PAVIMENTACAO COM APROVEITAMENTO DO PAVIMENTO EXISTENTE,COM CAMADA DE CONCRETO BETUMINOSO,DE ACORDO COMAS "INSTRUCOES PARA EXECUCAO",DO DER-RJ</v>
      </c>
      <c r="C8974" s="749" t="s">
        <v>24133</v>
      </c>
      <c r="D8974" s="749" t="s">
        <v>24134</v>
      </c>
      <c r="E8974" s="749" t="s">
        <v>24135</v>
      </c>
      <c r="I8974" s="749" t="s">
        <v>2478</v>
      </c>
      <c r="J8974" s="749" t="n">
        <v>743.48</v>
      </c>
    </row>
    <row collapsed="false" customFormat="false" customHeight="true" hidden="true" ht="12.75" outlineLevel="0" r="8975">
      <c r="A8975" s="749" t="s">
        <v>24136</v>
      </c>
      <c r="B8975" s="749" t="str">
        <f aca="false">C8975&amp;D8975&amp;E8975&amp;F8975&amp;G8975&amp;H8975</f>
        <v>REGULARIZACAO DE PAVIMENTACAO COM APROVEITAMENTO DO PAVIMENTO EXISTENTE,COM CAMADA DE CONCRETO BETUMINOSO,DE ACORDO COMAS "INSTRUCOES PARA EXECUCAO",DO DER-RJ</v>
      </c>
      <c r="C8975" s="749" t="s">
        <v>24133</v>
      </c>
      <c r="D8975" s="749" t="s">
        <v>24134</v>
      </c>
      <c r="E8975" s="749" t="s">
        <v>24135</v>
      </c>
      <c r="I8975" s="749" t="s">
        <v>2478</v>
      </c>
      <c r="J8975" s="749" t="n">
        <v>736.27</v>
      </c>
    </row>
    <row collapsed="false" customFormat="false" customHeight="true" hidden="true" ht="12.75" outlineLevel="0" r="8976">
      <c r="A8976" s="749" t="s">
        <v>24137</v>
      </c>
      <c r="B8976" s="749" t="str">
        <f aca="false">C8976&amp;D8976&amp;E8976&amp;F8976&amp;G8976&amp;H8976</f>
        <v>ESPALHAMENTO MANUAL DE CONCRETO ASFALTICO EM CAMADAS (SOMENTE MAO DE OBRA),CONSIDERADO NESTE ITEM: A)CONCRETO ASFALTICOJUNTO AO LOCAL DE APLICACAO; B)BASE JA PREPARADA; C)EXCLUIDO O FORNECIMENTO DO CONCRETO</v>
      </c>
      <c r="C8976" s="749" t="s">
        <v>24138</v>
      </c>
      <c r="D8976" s="749" t="s">
        <v>24139</v>
      </c>
      <c r="E8976" s="749" t="s">
        <v>24140</v>
      </c>
      <c r="F8976" s="749" t="s">
        <v>24141</v>
      </c>
      <c r="I8976" s="749" t="s">
        <v>6154</v>
      </c>
      <c r="J8976" s="749" t="n">
        <v>37.71</v>
      </c>
    </row>
    <row collapsed="false" customFormat="false" customHeight="true" hidden="true" ht="12.75" outlineLevel="0" r="8977">
      <c r="A8977" s="749" t="s">
        <v>24142</v>
      </c>
      <c r="B8977" s="749" t="str">
        <f aca="false">C8977&amp;D8977&amp;E8977&amp;F8977&amp;G8977&amp;H8977</f>
        <v>ESPALHAMENTO MANUAL DE CONCRETO ASFALTICO EM CAMADAS (SOMENTE MAO DE OBRA),CONSIDERADO NESTE ITEM: A)CONCRETO ASFALTICOJUNTO AO LOCAL DE APLICACAO; B)BASE JA PREPARADA; C)EXCLUIDO O FORNECIMENTO DO CONCRETO</v>
      </c>
      <c r="C8977" s="749" t="s">
        <v>24138</v>
      </c>
      <c r="D8977" s="749" t="s">
        <v>24139</v>
      </c>
      <c r="E8977" s="749" t="s">
        <v>24140</v>
      </c>
      <c r="F8977" s="749" t="s">
        <v>24141</v>
      </c>
      <c r="I8977" s="749" t="s">
        <v>6154</v>
      </c>
      <c r="J8977" s="749" t="n">
        <v>32.68</v>
      </c>
    </row>
    <row collapsed="false" customFormat="false" customHeight="true" hidden="true" ht="12.75" outlineLevel="0" r="8978">
      <c r="A8978" s="749" t="s">
        <v>24143</v>
      </c>
      <c r="B8978" s="749" t="str">
        <f aca="false">C8978&amp;D8978&amp;E8978&amp;F8978&amp;G8978&amp;H8978</f>
        <v>IMPRIMACAO DE BASE DE PAVIMENTACAO,DE ACORDO COM AS "INSTRUCOES PARA EXECUCAO",DO DER-RJ</v>
      </c>
      <c r="C8978" s="749" t="s">
        <v>24144</v>
      </c>
      <c r="D8978" s="749" t="s">
        <v>24145</v>
      </c>
      <c r="I8978" s="749" t="s">
        <v>52</v>
      </c>
      <c r="J8978" s="749" t="n">
        <v>7.4</v>
      </c>
    </row>
    <row collapsed="false" customFormat="false" customHeight="true" hidden="true" ht="12.75" outlineLevel="0" r="8979">
      <c r="A8979" s="749" t="s">
        <v>24146</v>
      </c>
      <c r="B8979" s="749" t="str">
        <f aca="false">C8979&amp;D8979&amp;E8979&amp;F8979&amp;G8979&amp;H8979</f>
        <v>IMPRIMACAO DE BASE DE PAVIMENTACAO,DE ACORDO COM AS "INSTRUCOES PARA EXECUCAO",DO DER-RJ</v>
      </c>
      <c r="C8979" s="749" t="s">
        <v>24144</v>
      </c>
      <c r="D8979" s="749" t="s">
        <v>24145</v>
      </c>
      <c r="I8979" s="749" t="s">
        <v>52</v>
      </c>
      <c r="J8979" s="749" t="n">
        <v>7.39</v>
      </c>
    </row>
    <row collapsed="false" customFormat="false" customHeight="true" hidden="true" ht="12.75" outlineLevel="0" r="8980">
      <c r="A8980" s="749" t="s">
        <v>24147</v>
      </c>
      <c r="B8980" s="749" t="str">
        <f aca="false">C8980&amp;D8980&amp;E8980&amp;F8980&amp;G8980&amp;H8980</f>
        <v>PINTURA DE LIGACAO,DE ACORDO COM AS "INSTRUCOES PARA EXECUCAO",DO DER-RJ</v>
      </c>
      <c r="C8980" s="749" t="s">
        <v>24148</v>
      </c>
      <c r="D8980" s="749" t="s">
        <v>24149</v>
      </c>
      <c r="I8980" s="749" t="s">
        <v>52</v>
      </c>
      <c r="J8980" s="749" t="n">
        <v>1.24</v>
      </c>
    </row>
    <row collapsed="false" customFormat="false" customHeight="true" hidden="true" ht="12.75" outlineLevel="0" r="8981">
      <c r="A8981" s="749" t="s">
        <v>24150</v>
      </c>
      <c r="B8981" s="749" t="str">
        <f aca="false">C8981&amp;D8981&amp;E8981&amp;F8981&amp;G8981&amp;H8981</f>
        <v>PINTURA DE LIGACAO,DE ACORDO COM AS "INSTRUCOES PARA EXECUCAO",DO DER-RJ</v>
      </c>
      <c r="C8981" s="749" t="s">
        <v>24148</v>
      </c>
      <c r="D8981" s="749" t="s">
        <v>24149</v>
      </c>
      <c r="I8981" s="749" t="s">
        <v>52</v>
      </c>
      <c r="J8981" s="749" t="n">
        <v>1.23</v>
      </c>
    </row>
    <row collapsed="false" customFormat="false" customHeight="true" hidden="true" ht="12.75" outlineLevel="0" r="8982">
      <c r="A8982" s="749" t="s">
        <v>24151</v>
      </c>
      <c r="B8982" s="749" t="str">
        <f aca="false">C8982&amp;D8982&amp;E8982&amp;F8982&amp;G8982&amp;H8982</f>
        <v>IMPRIMACAO DE BASE DE PAVIMENTACAO,UTILIZANDO CM ECO XISTO,DE ACORDO COM AS "INSTRUCOES PARA EXECUCAO",DO DER-RJ</v>
      </c>
      <c r="C8982" s="749" t="s">
        <v>24152</v>
      </c>
      <c r="D8982" s="749" t="s">
        <v>24153</v>
      </c>
      <c r="I8982" s="749" t="s">
        <v>52</v>
      </c>
      <c r="J8982" s="749" t="n">
        <v>2.66</v>
      </c>
    </row>
    <row collapsed="false" customFormat="false" customHeight="true" hidden="true" ht="12.75" outlineLevel="0" r="8983">
      <c r="A8983" s="749" t="s">
        <v>24154</v>
      </c>
      <c r="B8983" s="749" t="str">
        <f aca="false">C8983&amp;D8983&amp;E8983&amp;F8983&amp;G8983&amp;H8983</f>
        <v>IMPRIMACAO DE BASE DE PAVIMENTACAO,UTILIZANDO CM ECO XISTO,DE ACORDO COM AS "INSTRUCOES PARA EXECUCAO",DO DER-RJ</v>
      </c>
      <c r="C8983" s="749" t="s">
        <v>24152</v>
      </c>
      <c r="D8983" s="749" t="s">
        <v>24153</v>
      </c>
      <c r="I8983" s="749" t="s">
        <v>52</v>
      </c>
      <c r="J8983" s="749" t="n">
        <v>2.64</v>
      </c>
    </row>
    <row collapsed="false" customFormat="false" customHeight="true" hidden="true" ht="12.75" outlineLevel="0" r="8984">
      <c r="A8984" s="749" t="s">
        <v>24155</v>
      </c>
      <c r="B8984" s="749" t="str">
        <f aca="false">C8984&amp;D8984&amp;E8984&amp;F8984&amp;G8984&amp;H8984</f>
        <v>PINTURA DE LIGACAO COM ADICAO DE POLIMERO,DE ACORDO COM AS "INSTRUCOES PARA EXECUCAO" DO DER-RJ</v>
      </c>
      <c r="C8984" s="749" t="s">
        <v>24156</v>
      </c>
      <c r="D8984" s="749" t="s">
        <v>24157</v>
      </c>
      <c r="I8984" s="749" t="s">
        <v>52</v>
      </c>
      <c r="J8984" s="749" t="n">
        <v>1.25</v>
      </c>
    </row>
    <row collapsed="false" customFormat="false" customHeight="true" hidden="true" ht="12.75" outlineLevel="0" r="8985">
      <c r="A8985" s="749" t="s">
        <v>24158</v>
      </c>
      <c r="B8985" s="749" t="str">
        <f aca="false">C8985&amp;D8985&amp;E8985&amp;F8985&amp;G8985&amp;H8985</f>
        <v>PINTURA DE LIGACAO COM ADICAO DE POLIMERO,DE ACORDO COM AS "INSTRUCOES PARA EXECUCAO" DO DER-RJ</v>
      </c>
      <c r="C8985" s="749" t="s">
        <v>24156</v>
      </c>
      <c r="D8985" s="749" t="s">
        <v>24157</v>
      </c>
      <c r="I8985" s="749" t="s">
        <v>52</v>
      </c>
      <c r="J8985" s="749" t="n">
        <v>1.24</v>
      </c>
    </row>
    <row collapsed="false" customFormat="false" customHeight="true" hidden="true" ht="12.75" outlineLevel="0" r="8986">
      <c r="A8986" s="749" t="s">
        <v>24159</v>
      </c>
      <c r="B8986" s="749" t="str">
        <f aca="false">C8986&amp;D8986&amp;E8986&amp;F8986&amp;G8986&amp;H8986</f>
        <v>MEIO-FIO RETO DE CONCRETO SIMPLES FCK=15MPA,MOLDADO NO LOCAL,TIPO DER-RJ,MEDINDO 0,15M NA BASE E COM ALTURA DE 0,45M,REJUNTAMENTO COM ARGAMASSA DE CIMENTO E AREIA,NO TRACO 1:3,5,COM FORNECIMENTO DE TODOS OS MATERIAIS,ESCAVACAO E REATERRO</v>
      </c>
      <c r="C8986" s="749" t="s">
        <v>24160</v>
      </c>
      <c r="D8986" s="749" t="s">
        <v>24161</v>
      </c>
      <c r="E8986" s="749" t="s">
        <v>24162</v>
      </c>
      <c r="F8986" s="749" t="s">
        <v>24163</v>
      </c>
      <c r="I8986" s="749" t="s">
        <v>236</v>
      </c>
      <c r="J8986" s="749" t="n">
        <v>78.28</v>
      </c>
    </row>
    <row collapsed="false" customFormat="false" customHeight="true" hidden="true" ht="12.75" outlineLevel="0" r="8987">
      <c r="A8987" s="749" t="s">
        <v>24164</v>
      </c>
      <c r="B8987" s="749" t="str">
        <f aca="false">C8987&amp;D8987&amp;E8987&amp;F8987&amp;G8987&amp;H8987</f>
        <v>MEIO-FIO RETO DE CONCRETO SIMPLES FCK=15MPA,MOLDADO NO LOCAL,TIPO DER-RJ,MEDINDO 0,15M NA BASE E COM ALTURA DE 0,45M,REJUNTAMENTO COM ARGAMASSA DE CIMENTO E AREIA,NO TRACO 1:3,5,COM FORNECIMENTO DE TODOS OS MATERIAIS,ESCAVACAO E REATERRO</v>
      </c>
      <c r="C8987" s="749" t="s">
        <v>24160</v>
      </c>
      <c r="D8987" s="749" t="s">
        <v>24161</v>
      </c>
      <c r="E8987" s="749" t="s">
        <v>24162</v>
      </c>
      <c r="F8987" s="749" t="s">
        <v>24163</v>
      </c>
      <c r="I8987" s="749" t="s">
        <v>236</v>
      </c>
      <c r="J8987" s="749" t="n">
        <v>71.39</v>
      </c>
    </row>
    <row collapsed="false" customFormat="false" customHeight="true" hidden="true" ht="12.75" outlineLevel="0" r="8988">
      <c r="A8988" s="749" t="s">
        <v>24165</v>
      </c>
      <c r="B8988" s="749" t="str">
        <f aca="false">C8988&amp;D8988&amp;E8988&amp;F8988&amp;G8988&amp;H8988</f>
        <v>MEIO-FIO CURVO DE CONCRETO SIMPLES FCK=15MPA,MOLDADO NO LOCAL,TIPO DER-RJ,MEDINDO 0,15M NA BASE E COM ALTURA DE 0,45M,REJUNTAMENTO COM ARGAMASSA DE CIMENTO E AREIA,NO TRACO 1:3,5,COM FORNECIMENTO DE TODOS OS MATERIAIS,ESCAVACAO E REATERRO</v>
      </c>
      <c r="C8988" s="749" t="s">
        <v>24166</v>
      </c>
      <c r="D8988" s="749" t="s">
        <v>24167</v>
      </c>
      <c r="E8988" s="749" t="s">
        <v>24168</v>
      </c>
      <c r="F8988" s="749" t="s">
        <v>24169</v>
      </c>
      <c r="I8988" s="749" t="s">
        <v>236</v>
      </c>
      <c r="J8988" s="749" t="n">
        <v>86.11</v>
      </c>
    </row>
    <row collapsed="false" customFormat="false" customHeight="true" hidden="true" ht="12.75" outlineLevel="0" r="8989">
      <c r="A8989" s="749" t="s">
        <v>24170</v>
      </c>
      <c r="B8989" s="749" t="str">
        <f aca="false">C8989&amp;D8989&amp;E8989&amp;F8989&amp;G8989&amp;H8989</f>
        <v>MEIO-FIO CURVO DE CONCRETO SIMPLES FCK=15MPA,MOLDADO NO LOCAL,TIPO DER-RJ,MEDINDO 0,15M NA BASE E COM ALTURA DE 0,45M,REJUNTAMENTO COM ARGAMASSA DE CIMENTO E AREIA,NO TRACO 1:3,5,COM FORNECIMENTO DE TODOS OS MATERIAIS,ESCAVACAO E REATERRO</v>
      </c>
      <c r="C8989" s="749" t="s">
        <v>24166</v>
      </c>
      <c r="D8989" s="749" t="s">
        <v>24167</v>
      </c>
      <c r="E8989" s="749" t="s">
        <v>24168</v>
      </c>
      <c r="F8989" s="749" t="s">
        <v>24169</v>
      </c>
      <c r="I8989" s="749" t="s">
        <v>236</v>
      </c>
      <c r="J8989" s="749" t="n">
        <v>78.53</v>
      </c>
    </row>
    <row collapsed="false" customFormat="false" customHeight="true" hidden="true" ht="12.75" outlineLevel="0" r="8990">
      <c r="A8990" s="749" t="s">
        <v>24171</v>
      </c>
      <c r="B8990" s="749" t="str">
        <f aca="false">C8990&amp;D8990&amp;E8990&amp;F8990&amp;G8990&amp;H8990</f>
        <v>MEIO-FIO RETO DE CONCRETO SIMPLES FCK=15MPA,PRE-MOLDADO,TIPO DER-RJ,MEDINDO 0,15M NA BASE E COM ALTURA DE 0,45M,REJUNTAMENTO COM ARGAMASSA DE CIMENTO E AREIA,NO TRACO 1:3,5,COM FORNECIMENTO DE TODOS OS MATERIAIS,ESCAVACAO E REATERRO</v>
      </c>
      <c r="C8990" s="749" t="s">
        <v>24172</v>
      </c>
      <c r="D8990" s="749" t="s">
        <v>24173</v>
      </c>
      <c r="E8990" s="749" t="s">
        <v>24174</v>
      </c>
      <c r="F8990" s="749" t="s">
        <v>24175</v>
      </c>
      <c r="I8990" s="749" t="s">
        <v>236</v>
      </c>
      <c r="J8990" s="749" t="n">
        <v>80.26</v>
      </c>
    </row>
    <row collapsed="false" customFormat="false" customHeight="true" hidden="true" ht="12.75" outlineLevel="0" r="8991">
      <c r="A8991" s="749" t="s">
        <v>24176</v>
      </c>
      <c r="B8991" s="749" t="str">
        <f aca="false">C8991&amp;D8991&amp;E8991&amp;F8991&amp;G8991&amp;H8991</f>
        <v>MEIO-FIO RETO DE CONCRETO SIMPLES FCK=15MPA,PRE-MOLDADO,TIPO DER-RJ,MEDINDO 0,15M NA BASE E COM ALTURA DE 0,45M,REJUNTAMENTO COM ARGAMASSA DE CIMENTO E AREIA,NO TRACO 1:3,5,COM FORNECIMENTO DE TODOS OS MATERIAIS,ESCAVACAO E REATERRO</v>
      </c>
      <c r="C8991" s="749" t="s">
        <v>24172</v>
      </c>
      <c r="D8991" s="749" t="s">
        <v>24173</v>
      </c>
      <c r="E8991" s="749" t="s">
        <v>24174</v>
      </c>
      <c r="F8991" s="749" t="s">
        <v>24175</v>
      </c>
      <c r="I8991" s="749" t="s">
        <v>236</v>
      </c>
      <c r="J8991" s="749" t="n">
        <v>71.98</v>
      </c>
    </row>
    <row collapsed="false" customFormat="false" customHeight="true" hidden="true" ht="12.75" outlineLevel="0" r="8992">
      <c r="A8992" s="749" t="s">
        <v>24177</v>
      </c>
      <c r="B8992" s="749" t="str">
        <f aca="false">C8992&amp;D8992&amp;E8992&amp;F8992&amp;G8992&amp;H8992</f>
        <v>MEIO-FIO RETO DE CONCRETO SIMPLES FCK=15MPA,MOLDADO NO LOCAL,TIPO DER-RJ,MEDINDO 0,15M NA BASE E COM ALTURA DE 0,30M,REJUNTAMENTO COM ARGAMASSA DE CIMENTO E AREIA,NO TRACO 1:3,5,COM FORNECIMENTO DE TODOS OS MATERIAIS,ESCAVACAO E REATERRO</v>
      </c>
      <c r="C8992" s="749" t="s">
        <v>24160</v>
      </c>
      <c r="D8992" s="749" t="s">
        <v>24178</v>
      </c>
      <c r="E8992" s="749" t="s">
        <v>24162</v>
      </c>
      <c r="F8992" s="749" t="s">
        <v>24163</v>
      </c>
      <c r="I8992" s="749" t="s">
        <v>236</v>
      </c>
      <c r="J8992" s="749" t="n">
        <v>53.51</v>
      </c>
    </row>
    <row collapsed="false" customFormat="false" customHeight="true" hidden="true" ht="12.75" outlineLevel="0" r="8993">
      <c r="A8993" s="749" t="s">
        <v>24179</v>
      </c>
      <c r="B8993" s="749" t="str">
        <f aca="false">C8993&amp;D8993&amp;E8993&amp;F8993&amp;G8993&amp;H8993</f>
        <v>MEIO-FIO RETO DE CONCRETO SIMPLES FCK=15MPA,MOLDADO NO LOCAL,TIPO DER-RJ,MEDINDO 0,15M NA BASE E COM ALTURA DE 0,30M,REJUNTAMENTO COM ARGAMASSA DE CIMENTO E AREIA,NO TRACO 1:3,5,COM FORNECIMENTO DE TODOS OS MATERIAIS,ESCAVACAO E REATERRO</v>
      </c>
      <c r="C8993" s="749" t="s">
        <v>24160</v>
      </c>
      <c r="D8993" s="749" t="s">
        <v>24178</v>
      </c>
      <c r="E8993" s="749" t="s">
        <v>24162</v>
      </c>
      <c r="F8993" s="749" t="s">
        <v>24163</v>
      </c>
      <c r="I8993" s="749" t="s">
        <v>236</v>
      </c>
      <c r="J8993" s="749" t="n">
        <v>48.78</v>
      </c>
    </row>
    <row collapsed="false" customFormat="false" customHeight="true" hidden="true" ht="12.75" outlineLevel="0" r="8994">
      <c r="A8994" s="749" t="s">
        <v>24180</v>
      </c>
      <c r="B8994" s="749" t="str">
        <f aca="false">C8994&amp;D8994&amp;E8994&amp;F8994&amp;G8994&amp;H8994</f>
        <v>MEIO-FIO CURVO DE CONCRETO SIMPLES FCK=15MPA,MOLDADO NO LOCAL,TIPO DER-RJ,MEDINDO 0,15M NA BASE E COM ALTURA DE 0,30M,REJUNTAMENTO COM ARGAMASSA DE CIMENTO E AREIA,NO TRACO 1:3,5,COM FORNECIMENTO DE TODOS OS MATERIAIS,ESCAVACAO E REATERRO</v>
      </c>
      <c r="C8994" s="749" t="s">
        <v>24166</v>
      </c>
      <c r="D8994" s="749" t="s">
        <v>24181</v>
      </c>
      <c r="E8994" s="749" t="s">
        <v>24168</v>
      </c>
      <c r="F8994" s="749" t="s">
        <v>24169</v>
      </c>
      <c r="I8994" s="749" t="s">
        <v>236</v>
      </c>
      <c r="J8994" s="749" t="n">
        <v>58.86</v>
      </c>
    </row>
    <row collapsed="false" customFormat="false" customHeight="true" hidden="true" ht="12.75" outlineLevel="0" r="8995">
      <c r="A8995" s="749" t="s">
        <v>24182</v>
      </c>
      <c r="B8995" s="749" t="str">
        <f aca="false">C8995&amp;D8995&amp;E8995&amp;F8995&amp;G8995&amp;H8995</f>
        <v>MEIO-FIO CURVO DE CONCRETO SIMPLES FCK=15MPA,MOLDADO NO LOCAL,TIPO DER-RJ,MEDINDO 0,15M NA BASE E COM ALTURA DE 0,30M,REJUNTAMENTO COM ARGAMASSA DE CIMENTO E AREIA,NO TRACO 1:3,5,COM FORNECIMENTO DE TODOS OS MATERIAIS,ESCAVACAO E REATERRO</v>
      </c>
      <c r="C8995" s="749" t="s">
        <v>24166</v>
      </c>
      <c r="D8995" s="749" t="s">
        <v>24181</v>
      </c>
      <c r="E8995" s="749" t="s">
        <v>24168</v>
      </c>
      <c r="F8995" s="749" t="s">
        <v>24169</v>
      </c>
      <c r="I8995" s="749" t="s">
        <v>236</v>
      </c>
      <c r="J8995" s="749" t="n">
        <v>53.66</v>
      </c>
    </row>
    <row collapsed="false" customFormat="false" customHeight="true" hidden="true" ht="12.75" outlineLevel="0" r="8996">
      <c r="A8996" s="749" t="s">
        <v>24183</v>
      </c>
      <c r="B8996" s="749" t="str">
        <f aca="false">C8996&amp;D8996&amp;E8996&amp;F8996&amp;G8996&amp;H8996</f>
        <v>MEIO-FIO RETO DE CONCRETO SIMPLES FCK=15MPA,PRE-MOLDADO,TIPO DER-RJ,MEDINDO 0,15M NA BASE E COM ALTURA DE 0,30M,REJUNTAMENTO COM ARGAMASSA DE CIMENTO E AREIA NO TRACO 1:3,5,COM FORNECIMENTO DE TODOS OS MATERIAIS,ESCAVACAO E REATERRO</v>
      </c>
      <c r="C8996" s="749" t="s">
        <v>24172</v>
      </c>
      <c r="D8996" s="749" t="s">
        <v>24184</v>
      </c>
      <c r="E8996" s="749" t="s">
        <v>24185</v>
      </c>
      <c r="F8996" s="749" t="s">
        <v>24175</v>
      </c>
      <c r="I8996" s="749" t="s">
        <v>236</v>
      </c>
      <c r="J8996" s="749" t="n">
        <v>54.53</v>
      </c>
    </row>
    <row collapsed="false" customFormat="false" customHeight="true" hidden="true" ht="12.75" outlineLevel="0" r="8997">
      <c r="A8997" s="749" t="s">
        <v>24186</v>
      </c>
      <c r="B8997" s="749" t="str">
        <f aca="false">C8997&amp;D8997&amp;E8997&amp;F8997&amp;G8997&amp;H8997</f>
        <v>MEIO-FIO RETO DE CONCRETO SIMPLES FCK=15MPA,PRE-MOLDADO,TIPO DER-RJ,MEDINDO 0,15M NA BASE E COM ALTURA DE 0,30M,REJUNTAMENTO COM ARGAMASSA DE CIMENTO E AREIA NO TRACO 1:3,5,COM FORNECIMENTO DE TODOS OS MATERIAIS,ESCAVACAO E REATERRO</v>
      </c>
      <c r="C8997" s="749" t="s">
        <v>24172</v>
      </c>
      <c r="D8997" s="749" t="s">
        <v>24184</v>
      </c>
      <c r="E8997" s="749" t="s">
        <v>24185</v>
      </c>
      <c r="F8997" s="749" t="s">
        <v>24175</v>
      </c>
      <c r="I8997" s="749" t="s">
        <v>236</v>
      </c>
      <c r="J8997" s="749" t="n">
        <v>48.91</v>
      </c>
    </row>
    <row collapsed="false" customFormat="false" customHeight="true" hidden="true" ht="12.75" outlineLevel="0" r="8998">
      <c r="A8998" s="749" t="s">
        <v>24187</v>
      </c>
      <c r="B8998" s="749" t="str">
        <f aca="false">C8998&amp;D8998&amp;E8998&amp;F8998&amp;G8998&amp;H8998</f>
        <v>SARJETA E MEIO FIO CONJUGADO CURVO,DE CONCRETO SIMPLES FCK=15MPA,MOLDADO NO LOCAL,TIPO DER-RJ,MEDINDO 0,65M DE BASE E COM ALTURA DE 0,30M,REJUNTAMENTO DE ARGAMASSA DE CIMENTO E AREIA,NO TRACO 1:3,5,COM FORNECIMENTO DE TODOS OS MATERIAIS</v>
      </c>
      <c r="C8998" s="749" t="s">
        <v>24188</v>
      </c>
      <c r="D8998" s="749" t="s">
        <v>24189</v>
      </c>
      <c r="E8998" s="749" t="s">
        <v>24190</v>
      </c>
      <c r="F8998" s="749" t="s">
        <v>24191</v>
      </c>
      <c r="I8998" s="749" t="s">
        <v>236</v>
      </c>
      <c r="J8998" s="749" t="n">
        <v>106.31</v>
      </c>
    </row>
    <row collapsed="false" customFormat="false" customHeight="true" hidden="true" ht="12.75" outlineLevel="0" r="8999">
      <c r="A8999" s="749" t="s">
        <v>24192</v>
      </c>
      <c r="B8999" s="749" t="str">
        <f aca="false">C8999&amp;D8999&amp;E8999&amp;F8999&amp;G8999&amp;H8999</f>
        <v>SARJETA E MEIO FIO CONJUGADO CURVO,DE CONCRETO SIMPLES FCK=15MPA,MOLDADO NO LOCAL,TIPO DER-RJ,MEDINDO 0,65M DE BASE E COM ALTURA DE 0,30M,REJUNTAMENTO DE ARGAMASSA DE CIMENTO E AREIA,NO TRACO 1:3,5,COM FORNECIMENTO DE TODOS OS MATERIAIS</v>
      </c>
      <c r="C8999" s="749" t="s">
        <v>24188</v>
      </c>
      <c r="D8999" s="749" t="s">
        <v>24189</v>
      </c>
      <c r="E8999" s="749" t="s">
        <v>24190</v>
      </c>
      <c r="F8999" s="749" t="s">
        <v>24191</v>
      </c>
      <c r="I8999" s="749" t="s">
        <v>236</v>
      </c>
      <c r="J8999" s="749" t="n">
        <v>97.86</v>
      </c>
    </row>
    <row collapsed="false" customFormat="false" customHeight="true" hidden="true" ht="12.75" outlineLevel="0" r="9000">
      <c r="A9000" s="749" t="s">
        <v>24193</v>
      </c>
      <c r="B9000" s="749" t="str">
        <f aca="false">C9000&amp;D9000&amp;E9000&amp;F9000&amp;G9000&amp;H9000</f>
        <v>SARJETA E MEIO-FIO CONJUGADO RETO,DE CONCRETO SIMPLES FCK=15MPA,MOLDADO NO LOCAL,TIPO DER-RJ,MEDINDO 0,65M DE BASE E COM ALTURA DE 0,30M,REJUNTAMENTO DE ARGAMASSA DE CIMENTO E AREIA,NO TRACO 1:3,5,COM FORNECIMENTO DE TODOS OS MATERIAIS</v>
      </c>
      <c r="C9000" s="749" t="s">
        <v>24194</v>
      </c>
      <c r="D9000" s="749" t="s">
        <v>24195</v>
      </c>
      <c r="E9000" s="749" t="s">
        <v>24196</v>
      </c>
      <c r="F9000" s="749" t="s">
        <v>24197</v>
      </c>
      <c r="I9000" s="749" t="s">
        <v>236</v>
      </c>
      <c r="J9000" s="749" t="n">
        <v>96.58</v>
      </c>
    </row>
    <row collapsed="false" customFormat="false" customHeight="true" hidden="true" ht="12.75" outlineLevel="0" r="9001">
      <c r="A9001" s="749" t="s">
        <v>24198</v>
      </c>
      <c r="B9001" s="749" t="str">
        <f aca="false">C9001&amp;D9001&amp;E9001&amp;F9001&amp;G9001&amp;H9001</f>
        <v>SARJETA E MEIO-FIO CONJUGADO RETO,DE CONCRETO SIMPLES FCK=15MPA,MOLDADO NO LOCAL,TIPO DER-RJ,MEDINDO 0,65M DE BASE E COM ALTURA DE 0,30M,REJUNTAMENTO DE ARGAMASSA DE CIMENTO E AREIA,NO TRACO 1:3,5,COM FORNECIMENTO DE TODOS OS MATERIAIS</v>
      </c>
      <c r="C9001" s="749" t="s">
        <v>24194</v>
      </c>
      <c r="D9001" s="749" t="s">
        <v>24195</v>
      </c>
      <c r="E9001" s="749" t="s">
        <v>24196</v>
      </c>
      <c r="F9001" s="749" t="s">
        <v>24197</v>
      </c>
      <c r="I9001" s="749" t="s">
        <v>236</v>
      </c>
      <c r="J9001" s="749" t="n">
        <v>88.9</v>
      </c>
    </row>
    <row collapsed="false" customFormat="false" customHeight="true" hidden="true" ht="12.75" outlineLevel="0" r="9002">
      <c r="A9002" s="749" t="s">
        <v>24199</v>
      </c>
      <c r="B9002" s="749" t="str">
        <f aca="false">C9002&amp;D9002&amp;E9002&amp;F9002&amp;G9002&amp;H9002</f>
        <v>SARJETA E MEIO-FIO CONJUGADO RETO,DE CONCRETO SIMPLES FCK=15MPA,PRE-MOLDADO,TIPO DER-RJ,MEDINDO 0,65M DE BASE E COM ALTURA DE 0,30M,REJUNTAMENTO DE ARGAMASSA DE CIMENTO E AREIA,NOTRACO 1:3,5,COM FORNECIMENTO DE TODOS OS MATERIAIS</v>
      </c>
      <c r="C9002" s="749" t="s">
        <v>24194</v>
      </c>
      <c r="D9002" s="749" t="s">
        <v>24200</v>
      </c>
      <c r="E9002" s="749" t="s">
        <v>24201</v>
      </c>
      <c r="F9002" s="749" t="s">
        <v>24202</v>
      </c>
      <c r="I9002" s="749" t="s">
        <v>236</v>
      </c>
      <c r="J9002" s="749" t="n">
        <v>96.36</v>
      </c>
    </row>
    <row collapsed="false" customFormat="false" customHeight="true" hidden="true" ht="12.75" outlineLevel="0" r="9003">
      <c r="A9003" s="749" t="s">
        <v>24203</v>
      </c>
      <c r="B9003" s="749" t="str">
        <f aca="false">C9003&amp;D9003&amp;E9003&amp;F9003&amp;G9003&amp;H9003</f>
        <v>SARJETA E MEIO-FIO CONJUGADO RETO,DE CONCRETO SIMPLES FCK=15MPA,PRE-MOLDADO,TIPO DER-RJ,MEDINDO 0,65M DE BASE E COM ALTURA DE 0,30M,REJUNTAMENTO DE ARGAMASSA DE CIMENTO E AREIA,NOTRACO 1:3,5,COM FORNECIMENTO DE TODOS OS MATERIAIS</v>
      </c>
      <c r="C9003" s="749" t="s">
        <v>24194</v>
      </c>
      <c r="D9003" s="749" t="s">
        <v>24200</v>
      </c>
      <c r="E9003" s="749" t="s">
        <v>24201</v>
      </c>
      <c r="F9003" s="749" t="s">
        <v>24202</v>
      </c>
      <c r="I9003" s="749" t="s">
        <v>236</v>
      </c>
      <c r="J9003" s="749" t="n">
        <v>88.05</v>
      </c>
    </row>
    <row collapsed="false" customFormat="false" customHeight="true" hidden="true" ht="12.75" outlineLevel="0" r="9004">
      <c r="A9004" s="749" t="s">
        <v>24204</v>
      </c>
      <c r="B9004" s="749" t="str">
        <f aca="false">C9004&amp;D9004&amp;E9004&amp;F9004&amp;G9004&amp;H9004</f>
        <v>SARJETA E MEIO-FIO CONJUGADO CURVO,DE CONCRETO SIMPLES FCK=15MPA,PRE-MOLDADO,TIPO DER-RJ,MEDINDO 0,65M DE BASE E COM ALTURA DE 0,30M,REJUNTAMENTO DE ARGAMASSA DE CIMENTO E AREIA,NO TRACO 1:3,5,COM FORNECIMENTO DE TODOS OS MATERIAIS</v>
      </c>
      <c r="C9004" s="749" t="s">
        <v>24205</v>
      </c>
      <c r="D9004" s="749" t="s">
        <v>24206</v>
      </c>
      <c r="E9004" s="749" t="s">
        <v>24207</v>
      </c>
      <c r="F9004" s="749" t="s">
        <v>24208</v>
      </c>
      <c r="I9004" s="749" t="s">
        <v>236</v>
      </c>
      <c r="J9004" s="749" t="n">
        <v>106</v>
      </c>
    </row>
    <row collapsed="false" customFormat="false" customHeight="true" hidden="true" ht="12.75" outlineLevel="0" r="9005">
      <c r="A9005" s="749" t="s">
        <v>24209</v>
      </c>
      <c r="B9005" s="749" t="str">
        <f aca="false">C9005&amp;D9005&amp;E9005&amp;F9005&amp;G9005&amp;H9005</f>
        <v>SARJETA E MEIO-FIO CONJUGADO CURVO,DE CONCRETO SIMPLES FCK=15MPA,PRE-MOLDADO,TIPO DER-RJ,MEDINDO 0,65M DE BASE E COM ALTURA DE 0,30M,REJUNTAMENTO DE ARGAMASSA DE CIMENTO E AREIA,NO TRACO 1:3,5,COM FORNECIMENTO DE TODOS OS MATERIAIS</v>
      </c>
      <c r="C9005" s="749" t="s">
        <v>24205</v>
      </c>
      <c r="D9005" s="749" t="s">
        <v>24206</v>
      </c>
      <c r="E9005" s="749" t="s">
        <v>24207</v>
      </c>
      <c r="F9005" s="749" t="s">
        <v>24208</v>
      </c>
      <c r="I9005" s="749" t="s">
        <v>236</v>
      </c>
      <c r="J9005" s="749" t="n">
        <v>96.85</v>
      </c>
    </row>
    <row collapsed="false" customFormat="false" customHeight="true" hidden="true" ht="12.75" outlineLevel="0" r="9006">
      <c r="A9006" s="749" t="s">
        <v>24210</v>
      </c>
      <c r="B9006" s="749" t="str">
        <f aca="false">C9006&amp;D9006&amp;E9006&amp;F9006&amp;G9006&amp;H9006</f>
        <v>SARJETA E MEIO-FIO CONJUGADO CURVO,DE CONCRETO SIMPLES FCK=35MPA,MOLDADO NO LOCAL,TIPO DER-RJ,MEDINDO 0,65M DE BASE E COM ALTURA DE 0,30M,REJUNTAMENTO DE ARGAMASSA DE CIMENTO E AREIA,NO TRACO 1:3,5,COM FORNECIMENTO DE TODOS OS MATERIAIS</v>
      </c>
      <c r="C9006" s="749" t="s">
        <v>24205</v>
      </c>
      <c r="D9006" s="749" t="s">
        <v>24211</v>
      </c>
      <c r="E9006" s="749" t="s">
        <v>24190</v>
      </c>
      <c r="F9006" s="749" t="s">
        <v>24191</v>
      </c>
      <c r="I9006" s="749" t="s">
        <v>236</v>
      </c>
      <c r="J9006" s="749" t="n">
        <v>117.62</v>
      </c>
    </row>
    <row collapsed="false" customFormat="false" customHeight="true" hidden="true" ht="12.75" outlineLevel="0" r="9007">
      <c r="A9007" s="749" t="s">
        <v>24212</v>
      </c>
      <c r="B9007" s="749" t="str">
        <f aca="false">C9007&amp;D9007&amp;E9007&amp;F9007&amp;G9007&amp;H9007</f>
        <v>SARJETA E MEIO-FIO CONJUGADO CURVO,DE CONCRETO SIMPLES FCK=35MPA,MOLDADO NO LOCAL,TIPO DER-RJ,MEDINDO 0,65M DE BASE E COM ALTURA DE 0,30M,REJUNTAMENTO DE ARGAMASSA DE CIMENTO E AREIA,NO TRACO 1:3,5,COM FORNECIMENTO DE TODOS OS MATERIAIS</v>
      </c>
      <c r="C9007" s="749" t="s">
        <v>24205</v>
      </c>
      <c r="D9007" s="749" t="s">
        <v>24211</v>
      </c>
      <c r="E9007" s="749" t="s">
        <v>24190</v>
      </c>
      <c r="F9007" s="749" t="s">
        <v>24191</v>
      </c>
      <c r="I9007" s="749" t="s">
        <v>236</v>
      </c>
      <c r="J9007" s="749" t="n">
        <v>109.17</v>
      </c>
    </row>
    <row collapsed="false" customFormat="false" customHeight="true" hidden="true" ht="12.75" outlineLevel="0" r="9008">
      <c r="A9008" s="749" t="s">
        <v>24213</v>
      </c>
      <c r="B9008" s="749" t="str">
        <f aca="false">C9008&amp;D9008&amp;E9008&amp;F9008&amp;G9008&amp;H9008</f>
        <v>SARJETA E MEIO-FIO CONJUGADO RETO,DE CONCRETO SIMPLES FCK=35MPA,MOLDADO NO LOCAL,TIPO DER-RJ,MEDINDO 0,65M DE BASE E COM ALTURA DE 0,30M,REJUNTAMENTO DE ARGAMASSA DE CIMENTO E AREIA,NO TRACO 1:3,5,COM FORNECIMENTO DE TODOS OS MATERIAIS</v>
      </c>
      <c r="C9008" s="749" t="s">
        <v>24214</v>
      </c>
      <c r="D9008" s="749" t="s">
        <v>24195</v>
      </c>
      <c r="E9008" s="749" t="s">
        <v>24196</v>
      </c>
      <c r="F9008" s="749" t="s">
        <v>24197</v>
      </c>
      <c r="I9008" s="749" t="s">
        <v>236</v>
      </c>
      <c r="J9008" s="749" t="n">
        <v>106.92</v>
      </c>
    </row>
    <row collapsed="false" customFormat="false" customHeight="true" hidden="true" ht="12.75" outlineLevel="0" r="9009">
      <c r="A9009" s="749" t="s">
        <v>24215</v>
      </c>
      <c r="B9009" s="749" t="str">
        <f aca="false">C9009&amp;D9009&amp;E9009&amp;F9009&amp;G9009&amp;H9009</f>
        <v>SARJETA E MEIO-FIO CONJUGADO RETO,DE CONCRETO SIMPLES FCK=35MPA,MOLDADO NO LOCAL,TIPO DER-RJ,MEDINDO 0,65M DE BASE E COM ALTURA DE 0,30M,REJUNTAMENTO DE ARGAMASSA DE CIMENTO E AREIA,NO TRACO 1:3,5,COM FORNECIMENTO DE TODOS OS MATERIAIS</v>
      </c>
      <c r="C9009" s="749" t="s">
        <v>24214</v>
      </c>
      <c r="D9009" s="749" t="s">
        <v>24195</v>
      </c>
      <c r="E9009" s="749" t="s">
        <v>24196</v>
      </c>
      <c r="F9009" s="749" t="s">
        <v>24197</v>
      </c>
      <c r="I9009" s="749" t="s">
        <v>236</v>
      </c>
      <c r="J9009" s="749" t="n">
        <v>99.25</v>
      </c>
    </row>
    <row collapsed="false" customFormat="false" customHeight="true" hidden="true" ht="12.75" outlineLevel="0" r="9010">
      <c r="A9010" s="749" t="s">
        <v>24216</v>
      </c>
      <c r="B9010" s="749" t="str">
        <f aca="false">C9010&amp;D9010&amp;E9010&amp;F9010&amp;G9010&amp;H9010</f>
        <v>SARJETA E MEIO-FIO CONJUGADO RETO,DE CONCRETO SIMPLES FCK=35MPA,PRE-MOLDADO,TIPO DER-RJ,MEDINDO 0,65M DE BASE E COM ALTURA DE 0,30M,REJUNTAMENTO DE ARGAMASSA DE CIMENTO E AREIA,NOTRACO 1:3,5,COM FORNECIMENTO DE TODOS OS MATERIAIS</v>
      </c>
      <c r="C9010" s="749" t="s">
        <v>24214</v>
      </c>
      <c r="D9010" s="749" t="s">
        <v>24200</v>
      </c>
      <c r="E9010" s="749" t="s">
        <v>24201</v>
      </c>
      <c r="F9010" s="749" t="s">
        <v>24202</v>
      </c>
      <c r="I9010" s="749" t="s">
        <v>236</v>
      </c>
      <c r="J9010" s="749" t="n">
        <v>106.7</v>
      </c>
    </row>
    <row collapsed="false" customFormat="false" customHeight="true" hidden="true" ht="12.75" outlineLevel="0" r="9011">
      <c r="A9011" s="749" t="s">
        <v>24217</v>
      </c>
      <c r="B9011" s="749" t="str">
        <f aca="false">C9011&amp;D9011&amp;E9011&amp;F9011&amp;G9011&amp;H9011</f>
        <v>SARJETA E MEIO-FIO CONJUGADO RETO,DE CONCRETO SIMPLES FCK=35MPA,PRE-MOLDADO,TIPO DER-RJ,MEDINDO 0,65M DE BASE E COM ALTURA DE 0,30M,REJUNTAMENTO DE ARGAMASSA DE CIMENTO E AREIA,NOTRACO 1:3,5,COM FORNECIMENTO DE TODOS OS MATERIAIS</v>
      </c>
      <c r="C9011" s="749" t="s">
        <v>24214</v>
      </c>
      <c r="D9011" s="749" t="s">
        <v>24200</v>
      </c>
      <c r="E9011" s="749" t="s">
        <v>24201</v>
      </c>
      <c r="F9011" s="749" t="s">
        <v>24202</v>
      </c>
      <c r="I9011" s="749" t="s">
        <v>236</v>
      </c>
      <c r="J9011" s="749" t="n">
        <v>98.39</v>
      </c>
    </row>
    <row collapsed="false" customFormat="false" customHeight="true" hidden="true" ht="12.75" outlineLevel="0" r="9012">
      <c r="A9012" s="749" t="s">
        <v>24218</v>
      </c>
      <c r="B9012" s="749" t="str">
        <f aca="false">C9012&amp;D9012&amp;E9012&amp;F9012&amp;G9012&amp;H9012</f>
        <v>SARJETA E MEIO-FIO CONJUGADO CURVO,DE CONCRETO SIMPLES FCK=35MPA,PRE-MOLDADO,TIPO DER-RJ,MEDINDO 0,65M DE BASE E COM ALTURA DE 0,30M,REJUNTAMENTO DE ARGAMASSA DE CIMENTO E AREIA,NO TRACO 1:3,5,COM FORNECIMENTO DE TODOS OS MATERIAIS</v>
      </c>
      <c r="C9012" s="749" t="s">
        <v>24205</v>
      </c>
      <c r="D9012" s="749" t="s">
        <v>24219</v>
      </c>
      <c r="E9012" s="749" t="s">
        <v>24220</v>
      </c>
      <c r="F9012" s="749" t="s">
        <v>24221</v>
      </c>
      <c r="I9012" s="749" t="s">
        <v>236</v>
      </c>
      <c r="J9012" s="749" t="n">
        <v>117.38</v>
      </c>
    </row>
    <row collapsed="false" customFormat="false" customHeight="true" hidden="true" ht="12.75" outlineLevel="0" r="9013">
      <c r="A9013" s="749" t="s">
        <v>24222</v>
      </c>
      <c r="B9013" s="749" t="str">
        <f aca="false">C9013&amp;D9013&amp;E9013&amp;F9013&amp;G9013&amp;H9013</f>
        <v>SARJETA E MEIO-FIO CONJUGADO CURVO,DE CONCRETO SIMPLES FCK=35MPA,PRE-MOLDADO,TIPO DER-RJ,MEDINDO 0,65M DE BASE E COM ALTURA DE 0,30M,REJUNTAMENTO DE ARGAMASSA DE CIMENTO E AREIA,NO TRACO 1:3,5,COM FORNECIMENTO DE TODOS OS MATERIAIS</v>
      </c>
      <c r="C9013" s="749" t="s">
        <v>24205</v>
      </c>
      <c r="D9013" s="749" t="s">
        <v>24219</v>
      </c>
      <c r="E9013" s="749" t="s">
        <v>24220</v>
      </c>
      <c r="F9013" s="749" t="s">
        <v>24221</v>
      </c>
      <c r="I9013" s="749" t="s">
        <v>236</v>
      </c>
      <c r="J9013" s="749" t="n">
        <v>108.23</v>
      </c>
    </row>
    <row collapsed="false" customFormat="false" customHeight="true" hidden="true" ht="12.75" outlineLevel="0" r="9014">
      <c r="A9014" s="749" t="s">
        <v>24223</v>
      </c>
      <c r="B9014" s="749" t="str">
        <f aca="false">C9014&amp;D9014&amp;E9014&amp;F9014&amp;G9014&amp;H9014</f>
        <v>SARJETA E MEIO-FIO CONJUGADO CURVO,DE CONCRETO SIMPLES COLORIDO FCK=35MPA,MOLDADO NO LOCAL,TIPO DER-RJ,MEDINDO 0,65M DEBASE E COM ALTURA DE 0,30M,REJUNTAMENTO DE ARGAMASSA DE CIMENTO E AREIA,NO TRACO 1:3,5, COM FORNECIMENTO DE TODOS OS MATERIAIS</v>
      </c>
      <c r="C9014" s="749" t="s">
        <v>24224</v>
      </c>
      <c r="D9014" s="749" t="s">
        <v>24225</v>
      </c>
      <c r="E9014" s="749" t="s">
        <v>24226</v>
      </c>
      <c r="F9014" s="749" t="s">
        <v>24227</v>
      </c>
      <c r="G9014" s="749" t="s">
        <v>23281</v>
      </c>
      <c r="I9014" s="749" t="s">
        <v>236</v>
      </c>
      <c r="J9014" s="749" t="n">
        <v>133.42</v>
      </c>
    </row>
    <row collapsed="false" customFormat="false" customHeight="true" hidden="true" ht="12.75" outlineLevel="0" r="9015">
      <c r="A9015" s="749" t="s">
        <v>24228</v>
      </c>
      <c r="B9015" s="749" t="str">
        <f aca="false">C9015&amp;D9015&amp;E9015&amp;F9015&amp;G9015&amp;H9015</f>
        <v>SARJETA E MEIO-FIO CONJUGADO CURVO,DE CONCRETO SIMPLES COLORIDO FCK=35MPA,MOLDADO NO LOCAL,TIPO DER-RJ,MEDINDO 0,65M DEBASE E COM ALTURA DE 0,30M,REJUNTAMENTO DE ARGAMASSA DE CIMENTO E AREIA,NO TRACO 1:3,5, COM FORNECIMENTO DE TODOS OS MATERIAIS</v>
      </c>
      <c r="C9015" s="749" t="s">
        <v>24224</v>
      </c>
      <c r="D9015" s="749" t="s">
        <v>24225</v>
      </c>
      <c r="E9015" s="749" t="s">
        <v>24226</v>
      </c>
      <c r="F9015" s="749" t="s">
        <v>24227</v>
      </c>
      <c r="G9015" s="749" t="s">
        <v>23281</v>
      </c>
      <c r="I9015" s="749" t="s">
        <v>236</v>
      </c>
      <c r="J9015" s="749" t="n">
        <v>124.98</v>
      </c>
    </row>
    <row collapsed="false" customFormat="false" customHeight="true" hidden="true" ht="12.75" outlineLevel="0" r="9016">
      <c r="A9016" s="749" t="s">
        <v>24229</v>
      </c>
      <c r="B9016" s="749" t="str">
        <f aca="false">C9016&amp;D9016&amp;E9016&amp;F9016&amp;G9016&amp;H9016</f>
        <v>SARJETA E MEIO-FIO CONJUGADO RETO,DE CONCRETO SIMPLES COLORIDO FCK=35MPA,MOLDADO NO LOCAL,TIPO DER-RJ,MEDINDO 0,65M DEBASE E COM ALTURA DE 0,30M,REJUNTAMENTO DE ARGAMASSA DE CIMENTO E AREIA,NO TRACO 1:3,5,COM FORNECIMENTO DE TODOS OS MATERIAIS</v>
      </c>
      <c r="C9016" s="749" t="s">
        <v>24230</v>
      </c>
      <c r="D9016" s="749" t="s">
        <v>24231</v>
      </c>
      <c r="E9016" s="749" t="s">
        <v>24226</v>
      </c>
      <c r="F9016" s="749" t="s">
        <v>24232</v>
      </c>
      <c r="G9016" s="749" t="s">
        <v>24233</v>
      </c>
      <c r="I9016" s="749" t="s">
        <v>236</v>
      </c>
      <c r="J9016" s="749" t="n">
        <v>121.29</v>
      </c>
    </row>
    <row collapsed="false" customFormat="false" customHeight="true" hidden="true" ht="12.75" outlineLevel="0" r="9017">
      <c r="A9017" s="749" t="s">
        <v>24234</v>
      </c>
      <c r="B9017" s="749" t="str">
        <f aca="false">C9017&amp;D9017&amp;E9017&amp;F9017&amp;G9017&amp;H9017</f>
        <v>SARJETA E MEIO-FIO CONJUGADO RETO,DE CONCRETO SIMPLES COLORIDO FCK=35MPA,MOLDADO NO LOCAL,TIPO DER-RJ,MEDINDO 0,65M DEBASE E COM ALTURA DE 0,30M,REJUNTAMENTO DE ARGAMASSA DE CIMENTO E AREIA,NO TRACO 1:3,5,COM FORNECIMENTO DE TODOS OS MATERIAIS</v>
      </c>
      <c r="C9017" s="749" t="s">
        <v>24230</v>
      </c>
      <c r="D9017" s="749" t="s">
        <v>24231</v>
      </c>
      <c r="E9017" s="749" t="s">
        <v>24226</v>
      </c>
      <c r="F9017" s="749" t="s">
        <v>24232</v>
      </c>
      <c r="G9017" s="749" t="s">
        <v>24233</v>
      </c>
      <c r="I9017" s="749" t="s">
        <v>236</v>
      </c>
      <c r="J9017" s="749" t="n">
        <v>113.61</v>
      </c>
    </row>
    <row collapsed="false" customFormat="false" customHeight="true" hidden="true" ht="12.75" outlineLevel="0" r="9018">
      <c r="A9018" s="749" t="s">
        <v>24235</v>
      </c>
      <c r="B9018" s="749" t="str">
        <f aca="false">C9018&amp;D9018&amp;E9018&amp;F9018&amp;G9018&amp;H9018</f>
        <v>SARJETA E MEIO-FIO CONJUGADO RETO,DE CONCRETO SIMPLES COLORIDO FCK=35MPA,PRE-MOLDADO,TIPO DER-RJ,MEDINDO 0,65M DE BASE E COM ALTURA DE 0,30M,REJUNTAMENTO DE ARGAMASSA DE CIMENTO EAREIA,NO TRACO 1:3,5,COM FORNECIMENTO DE TODOS OS MATERIAIS</v>
      </c>
      <c r="C9018" s="749" t="s">
        <v>24230</v>
      </c>
      <c r="D9018" s="749" t="s">
        <v>24236</v>
      </c>
      <c r="E9018" s="749" t="s">
        <v>24237</v>
      </c>
      <c r="F9018" s="749" t="s">
        <v>24238</v>
      </c>
      <c r="I9018" s="749" t="s">
        <v>236</v>
      </c>
      <c r="J9018" s="749" t="n">
        <v>125.19</v>
      </c>
    </row>
    <row collapsed="false" customFormat="false" customHeight="true" hidden="true" ht="12.75" outlineLevel="0" r="9019">
      <c r="A9019" s="749" t="s">
        <v>24239</v>
      </c>
      <c r="B9019" s="749" t="str">
        <f aca="false">C9019&amp;D9019&amp;E9019&amp;F9019&amp;G9019&amp;H9019</f>
        <v>SARJETA E MEIO-FIO CONJUGADO RETO,DE CONCRETO SIMPLES COLORIDO FCK=35MPA,PRE-MOLDADO,TIPO DER-RJ,MEDINDO 0,65M DE BASE E COM ALTURA DE 0,30M,REJUNTAMENTO DE ARGAMASSA DE CIMENTO EAREIA,NO TRACO 1:3,5,COM FORNECIMENTO DE TODOS OS MATERIAIS</v>
      </c>
      <c r="C9019" s="749" t="s">
        <v>24230</v>
      </c>
      <c r="D9019" s="749" t="s">
        <v>24236</v>
      </c>
      <c r="E9019" s="749" t="s">
        <v>24237</v>
      </c>
      <c r="F9019" s="749" t="s">
        <v>24238</v>
      </c>
      <c r="I9019" s="749" t="s">
        <v>236</v>
      </c>
      <c r="J9019" s="749" t="n">
        <v>116.32</v>
      </c>
    </row>
    <row collapsed="false" customFormat="false" customHeight="true" hidden="true" ht="12.75" outlineLevel="0" r="9020">
      <c r="A9020" s="749" t="s">
        <v>24240</v>
      </c>
      <c r="B9020" s="749" t="str">
        <f aca="false">C9020&amp;D9020&amp;E9020&amp;F9020&amp;G9020&amp;H9020</f>
        <v>SARJETA E MEIO-FIO CONJUGADO CURVO,DE CONCRETO SIMPLES COLORIDO FCK=35MPA,PRE-MOLDADO,TIPO DER-RJ,MEDINDO 0,65M DE BASEE COM ALTURA DE 0,30M,REJUNTAMENTO DE ARGAMASSA DE CIMENTO E AREIA,NO TRACO 1:3,5,COM FORNECIMENTO DE TODOS OS MATERIAIS</v>
      </c>
      <c r="C9020" s="749" t="s">
        <v>24224</v>
      </c>
      <c r="D9020" s="749" t="s">
        <v>24241</v>
      </c>
      <c r="E9020" s="749" t="s">
        <v>24242</v>
      </c>
      <c r="F9020" s="749" t="s">
        <v>24243</v>
      </c>
      <c r="I9020" s="749" t="s">
        <v>236</v>
      </c>
      <c r="J9020" s="749" t="n">
        <v>133.18</v>
      </c>
    </row>
    <row collapsed="false" customFormat="false" customHeight="true" hidden="true" ht="12.75" outlineLevel="0" r="9021">
      <c r="A9021" s="749" t="s">
        <v>24244</v>
      </c>
      <c r="B9021" s="749" t="str">
        <f aca="false">C9021&amp;D9021&amp;E9021&amp;F9021&amp;G9021&amp;H9021</f>
        <v>SARJETA E MEIO-FIO CONJUGADO CURVO,DE CONCRETO SIMPLES COLORIDO FCK=35MPA,PRE-MOLDADO,TIPO DER-RJ,MEDINDO 0,65M DE BASEE COM ALTURA DE 0,30M,REJUNTAMENTO DE ARGAMASSA DE CIMENTO E AREIA,NO TRACO 1:3,5,COM FORNECIMENTO DE TODOS OS MATERIAIS</v>
      </c>
      <c r="C9021" s="749" t="s">
        <v>24224</v>
      </c>
      <c r="D9021" s="749" t="s">
        <v>24241</v>
      </c>
      <c r="E9021" s="749" t="s">
        <v>24242</v>
      </c>
      <c r="F9021" s="749" t="s">
        <v>24243</v>
      </c>
      <c r="I9021" s="749" t="s">
        <v>236</v>
      </c>
      <c r="J9021" s="749" t="n">
        <v>124.04</v>
      </c>
    </row>
    <row collapsed="false" customFormat="false" customHeight="true" hidden="true" ht="12.75" outlineLevel="0" r="9022">
      <c r="A9022" s="749" t="s">
        <v>24245</v>
      </c>
      <c r="B9022" s="749" t="str">
        <f aca="false">C9022&amp;D9022&amp;E9022&amp;F9022&amp;G9022&amp;H9022</f>
        <v>SARJETA E MEIO-FIO CONJUGADO CURVO,DE CONCRETO SIMPLES FCK =15MPA,MOLDADO NO LOCAL,TIPO DER-RJ,MEDINDO 0,45M DE BASE E0,30M DE ALTURA,REJUNTAMENTO COM ARGAMASSA DE CIMENTO E AREIA,NO TRACO 1:3,5,COM FORNECIMENTO DE TODOS OS MATERIAIS</v>
      </c>
      <c r="C9022" s="749" t="s">
        <v>24246</v>
      </c>
      <c r="D9022" s="749" t="s">
        <v>24247</v>
      </c>
      <c r="E9022" s="749" t="s">
        <v>24248</v>
      </c>
      <c r="F9022" s="749" t="s">
        <v>24197</v>
      </c>
      <c r="I9022" s="749" t="s">
        <v>236</v>
      </c>
      <c r="J9022" s="749" t="n">
        <v>83.79</v>
      </c>
    </row>
    <row collapsed="false" customFormat="false" customHeight="true" hidden="true" ht="12.75" outlineLevel="0" r="9023">
      <c r="A9023" s="749" t="s">
        <v>24249</v>
      </c>
      <c r="B9023" s="749" t="str">
        <f aca="false">C9023&amp;D9023&amp;E9023&amp;F9023&amp;G9023&amp;H9023</f>
        <v>SARJETA E MEIO-FIO CONJUGADO CURVO,DE CONCRETO SIMPLES FCK =15MPA,MOLDADO NO LOCAL,TIPO DER-RJ,MEDINDO 0,45M DE BASE E0,30M DE ALTURA,REJUNTAMENTO COM ARGAMASSA DE CIMENTO E AREIA,NO TRACO 1:3,5,COM FORNECIMENTO DE TODOS OS MATERIAIS</v>
      </c>
      <c r="C9023" s="749" t="s">
        <v>24246</v>
      </c>
      <c r="D9023" s="749" t="s">
        <v>24247</v>
      </c>
      <c r="E9023" s="749" t="s">
        <v>24248</v>
      </c>
      <c r="F9023" s="749" t="s">
        <v>24197</v>
      </c>
      <c r="I9023" s="749" t="s">
        <v>236</v>
      </c>
      <c r="J9023" s="749" t="n">
        <v>76.97</v>
      </c>
    </row>
    <row collapsed="false" customFormat="false" customHeight="true" hidden="true" ht="12.75" outlineLevel="0" r="9024">
      <c r="A9024" s="749" t="s">
        <v>24250</v>
      </c>
      <c r="B9024" s="749" t="str">
        <f aca="false">C9024&amp;D9024&amp;E9024&amp;F9024&amp;G9024&amp;H9024</f>
        <v>SARJETA E MEIO-FIO CONJUGADO RETO,DE CONCRETO SIMPLES FCK=15MPA,MOLDADO NO LOCAL,TIPO DER-RJ,MEDINDO 0,45M DE BASE E 0,30M DE ALTURA,REJUNTAMENTO COM ARGAMASSA DE CIMENTO E AREIA,NO TRACO 1:3,5,COM FORNECIMENTO DE TODOS OS MATERIAIS</v>
      </c>
      <c r="C9024" s="749" t="s">
        <v>24194</v>
      </c>
      <c r="D9024" s="749" t="s">
        <v>24251</v>
      </c>
      <c r="E9024" s="749" t="s">
        <v>24252</v>
      </c>
      <c r="F9024" s="749" t="s">
        <v>24208</v>
      </c>
      <c r="I9024" s="749" t="s">
        <v>236</v>
      </c>
      <c r="J9024" s="749" t="n">
        <v>76.17</v>
      </c>
    </row>
    <row collapsed="false" customFormat="false" customHeight="true" hidden="true" ht="12.75" outlineLevel="0" r="9025">
      <c r="A9025" s="749" t="s">
        <v>24253</v>
      </c>
      <c r="B9025" s="749" t="str">
        <f aca="false">C9025&amp;D9025&amp;E9025&amp;F9025&amp;G9025&amp;H9025</f>
        <v>SARJETA E MEIO-FIO CONJUGADO RETO,DE CONCRETO SIMPLES FCK=15MPA,MOLDADO NO LOCAL,TIPO DER-RJ,MEDINDO 0,45M DE BASE E 0,30M DE ALTURA,REJUNTAMENTO COM ARGAMASSA DE CIMENTO E AREIA,NO TRACO 1:3,5,COM FORNECIMENTO DE TODOS OS MATERIAIS</v>
      </c>
      <c r="C9025" s="749" t="s">
        <v>24194</v>
      </c>
      <c r="D9025" s="749" t="s">
        <v>24251</v>
      </c>
      <c r="E9025" s="749" t="s">
        <v>24252</v>
      </c>
      <c r="F9025" s="749" t="s">
        <v>24208</v>
      </c>
      <c r="I9025" s="749" t="s">
        <v>236</v>
      </c>
      <c r="J9025" s="749" t="n">
        <v>69.97</v>
      </c>
    </row>
    <row collapsed="false" customFormat="false" customHeight="true" hidden="true" ht="12.75" outlineLevel="0" r="9026">
      <c r="A9026" s="749" t="s">
        <v>24254</v>
      </c>
      <c r="B9026" s="749" t="str">
        <f aca="false">C9026&amp;D9026&amp;E9026&amp;F9026&amp;G9026&amp;H9026</f>
        <v>SARJETA E MEIO-FIO CONJUGADO CURVO,DE CONCRETO SIMPLES FCK=15MPA,PRE-MOLDADO,TIPO DER-RJ,MEDINDO 0,45M DE BASE E 0,30MDE ALTURA,REJUNTAMENTO COM ARGAMASSA DE CIMENTO E AREIA,NO TRACO 1:3,5,COM FORNECIMENTO DE TODOS OS MATERIAIS</v>
      </c>
      <c r="C9026" s="749" t="s">
        <v>24205</v>
      </c>
      <c r="D9026" s="749" t="s">
        <v>24255</v>
      </c>
      <c r="E9026" s="749" t="s">
        <v>24256</v>
      </c>
      <c r="F9026" s="749" t="s">
        <v>24257</v>
      </c>
      <c r="I9026" s="749" t="s">
        <v>236</v>
      </c>
      <c r="J9026" s="749" t="n">
        <v>77.79</v>
      </c>
    </row>
    <row collapsed="false" customFormat="false" customHeight="true" hidden="true" ht="12.75" outlineLevel="0" r="9027">
      <c r="A9027" s="749" t="s">
        <v>24258</v>
      </c>
      <c r="B9027" s="749" t="str">
        <f aca="false">C9027&amp;D9027&amp;E9027&amp;F9027&amp;G9027&amp;H9027</f>
        <v>SARJETA E MEIO-FIO CONJUGADO CURVO,DE CONCRETO SIMPLES FCK=15MPA,PRE-MOLDADO,TIPO DER-RJ,MEDINDO 0,45M DE BASE E 0,30MDE ALTURA,REJUNTAMENTO COM ARGAMASSA DE CIMENTO E AREIA,NO TRACO 1:3,5,COM FORNECIMENTO DE TODOS OS MATERIAIS</v>
      </c>
      <c r="C9027" s="749" t="s">
        <v>24205</v>
      </c>
      <c r="D9027" s="749" t="s">
        <v>24255</v>
      </c>
      <c r="E9027" s="749" t="s">
        <v>24256</v>
      </c>
      <c r="F9027" s="749" t="s">
        <v>24257</v>
      </c>
      <c r="I9027" s="749" t="s">
        <v>236</v>
      </c>
      <c r="J9027" s="749" t="n">
        <v>71.02</v>
      </c>
    </row>
    <row collapsed="false" customFormat="false" customHeight="true" hidden="true" ht="12.75" outlineLevel="0" r="9028">
      <c r="A9028" s="749" t="s">
        <v>24259</v>
      </c>
      <c r="B9028" s="749" t="str">
        <f aca="false">C9028&amp;D9028&amp;E9028&amp;F9028&amp;G9028&amp;H9028</f>
        <v>SARJETA E MEIO-FIO CONJUGADO RETO,DE CONCRETO SIMPLES FCK=15MPA,PRE-MOLDADO,TIPO DER-RJ,MEDINDO 0,45M DE BASE E 0,30M DE ALTURA,REJUNTAMENTO COM ARGAMASSA DE CIMENTO E AREIA,NO TRACO 1:3,5,COM FORNECIMENTO DE TODOS OS MATERIAIS</v>
      </c>
      <c r="C9028" s="749" t="s">
        <v>24194</v>
      </c>
      <c r="D9028" s="749" t="s">
        <v>24260</v>
      </c>
      <c r="E9028" s="749" t="s">
        <v>24261</v>
      </c>
      <c r="F9028" s="749" t="s">
        <v>24262</v>
      </c>
      <c r="I9028" s="749" t="s">
        <v>236</v>
      </c>
      <c r="J9028" s="749" t="n">
        <v>70.71</v>
      </c>
    </row>
    <row collapsed="false" customFormat="false" customHeight="true" hidden="true" ht="12.75" outlineLevel="0" r="9029">
      <c r="A9029" s="749" t="s">
        <v>24263</v>
      </c>
      <c r="B9029" s="749" t="str">
        <f aca="false">C9029&amp;D9029&amp;E9029&amp;F9029&amp;G9029&amp;H9029</f>
        <v>SARJETA E MEIO-FIO CONJUGADO RETO,DE CONCRETO SIMPLES FCK=15MPA,PRE-MOLDADO,TIPO DER-RJ,MEDINDO 0,45M DE BASE E 0,30M DE ALTURA,REJUNTAMENTO COM ARGAMASSA DE CIMENTO E AREIA,NO TRACO 1:3,5,COM FORNECIMENTO DE TODOS OS MATERIAIS</v>
      </c>
      <c r="C9029" s="749" t="s">
        <v>24194</v>
      </c>
      <c r="D9029" s="749" t="s">
        <v>24260</v>
      </c>
      <c r="E9029" s="749" t="s">
        <v>24261</v>
      </c>
      <c r="F9029" s="749" t="s">
        <v>24262</v>
      </c>
      <c r="I9029" s="749" t="s">
        <v>236</v>
      </c>
      <c r="J9029" s="749" t="n">
        <v>64.56</v>
      </c>
    </row>
    <row collapsed="false" customFormat="false" customHeight="true" hidden="true" ht="12.75" outlineLevel="0" r="9030">
      <c r="A9030" s="749" t="s">
        <v>24264</v>
      </c>
      <c r="B9030" s="749" t="str">
        <f aca="false">C9030&amp;D9030&amp;E9030&amp;F9030&amp;G9030&amp;H9030</f>
        <v>SARJETA E MEIO-FIO CONJUGADO CURVO,DE CONCRETO SIMPLES FCK=35MPA,MOLDADO NO LOCAL,TIPO DER-RJ,MEDINDO 0,45M DE BASE E 0,30M DE ALTURA,REJUNTAMENTO COM ARGAMASSA DE CIMENTO E AREIA,NO TRACO 1:3,5,COM FORNECIMENTO DE TODOS OS MATERIAIS</v>
      </c>
      <c r="C9030" s="749" t="s">
        <v>24265</v>
      </c>
      <c r="D9030" s="749" t="s">
        <v>24266</v>
      </c>
      <c r="E9030" s="749" t="s">
        <v>24267</v>
      </c>
      <c r="F9030" s="749" t="s">
        <v>24208</v>
      </c>
      <c r="I9030" s="749" t="s">
        <v>236</v>
      </c>
      <c r="J9030" s="749" t="n">
        <v>88.98</v>
      </c>
    </row>
    <row collapsed="false" customFormat="false" customHeight="true" hidden="true" ht="12.75" outlineLevel="0" r="9031">
      <c r="A9031" s="749" t="s">
        <v>24268</v>
      </c>
      <c r="B9031" s="749" t="str">
        <f aca="false">C9031&amp;D9031&amp;E9031&amp;F9031&amp;G9031&amp;H9031</f>
        <v>SARJETA E MEIO-FIO CONJUGADO CURVO,DE CONCRETO SIMPLES FCK=35MPA,MOLDADO NO LOCAL,TIPO DER-RJ,MEDINDO 0,45M DE BASE E 0,30M DE ALTURA,REJUNTAMENTO COM ARGAMASSA DE CIMENTO E AREIA,NO TRACO 1:3,5,COM FORNECIMENTO DE TODOS OS MATERIAIS</v>
      </c>
      <c r="C9031" s="749" t="s">
        <v>24265</v>
      </c>
      <c r="D9031" s="749" t="s">
        <v>24266</v>
      </c>
      <c r="E9031" s="749" t="s">
        <v>24267</v>
      </c>
      <c r="F9031" s="749" t="s">
        <v>24208</v>
      </c>
      <c r="I9031" s="749" t="s">
        <v>236</v>
      </c>
      <c r="J9031" s="749" t="n">
        <v>82.16</v>
      </c>
    </row>
    <row collapsed="false" customFormat="false" customHeight="true" hidden="true" ht="12.75" outlineLevel="0" r="9032">
      <c r="A9032" s="749" t="s">
        <v>24269</v>
      </c>
      <c r="B9032" s="749" t="str">
        <f aca="false">C9032&amp;D9032&amp;E9032&amp;F9032&amp;G9032&amp;H9032</f>
        <v>SARJETA E MEIO-FIO CONJUGADO RETO,DE CONCRETO SIMPLES FCK=35MPA,MOLDADO NO LOCAL,TIPO DER-RJ,MEDINDO 0,45M DE BASE E 0,30M DE ALTURA,REJUNTAMENTO COM ARGAMASSA DE CIMENTO E AREIA,NO TRACO 1:3,5,COM FORNECIMENTO DE TODOS OS MATERIAIS</v>
      </c>
      <c r="C9032" s="749" t="s">
        <v>24214</v>
      </c>
      <c r="D9032" s="749" t="s">
        <v>24251</v>
      </c>
      <c r="E9032" s="749" t="s">
        <v>24252</v>
      </c>
      <c r="F9032" s="749" t="s">
        <v>24208</v>
      </c>
      <c r="I9032" s="749" t="s">
        <v>236</v>
      </c>
      <c r="J9032" s="749" t="n">
        <v>80.89</v>
      </c>
    </row>
    <row collapsed="false" customFormat="false" customHeight="true" hidden="true" ht="12.75" outlineLevel="0" r="9033">
      <c r="A9033" s="749" t="s">
        <v>24270</v>
      </c>
      <c r="B9033" s="749" t="str">
        <f aca="false">C9033&amp;D9033&amp;E9033&amp;F9033&amp;G9033&amp;H9033</f>
        <v>SARJETA E MEIO-FIO CONJUGADO RETO,DE CONCRETO SIMPLES FCK=35MPA,MOLDADO NO LOCAL,TIPO DER-RJ,MEDINDO 0,45M DE BASE E 0,30M DE ALTURA,REJUNTAMENTO COM ARGAMASSA DE CIMENTO E AREIA,NO TRACO 1:3,5,COM FORNECIMENTO DE TODOS OS MATERIAIS</v>
      </c>
      <c r="C9033" s="749" t="s">
        <v>24214</v>
      </c>
      <c r="D9033" s="749" t="s">
        <v>24251</v>
      </c>
      <c r="E9033" s="749" t="s">
        <v>24252</v>
      </c>
      <c r="F9033" s="749" t="s">
        <v>24208</v>
      </c>
      <c r="I9033" s="749" t="s">
        <v>236</v>
      </c>
      <c r="J9033" s="749" t="n">
        <v>74.69</v>
      </c>
    </row>
    <row collapsed="false" customFormat="false" customHeight="true" hidden="true" ht="12.75" outlineLevel="0" r="9034">
      <c r="A9034" s="749" t="s">
        <v>24271</v>
      </c>
      <c r="B9034" s="749" t="str">
        <f aca="false">C9034&amp;D9034&amp;E9034&amp;F9034&amp;G9034&amp;H9034</f>
        <v>SARJETA E MEIO-FIO CONJUGADO CURVO,DE CONCRETO SIMPLES FCK=35MPA,PRE-MOLDADO,TIPO DER-RJ,MEDINDO 0,45M DE BASE E 0,30MDE ALTURA,REJUNTAMENTO COM ARGAMASSA DE CIMENTO E AREIA,NO TRACO 1:3,5,COM FORNECIMENTO DE TODOS OS MATERIAIS</v>
      </c>
      <c r="C9034" s="749" t="s">
        <v>24205</v>
      </c>
      <c r="D9034" s="749" t="s">
        <v>24272</v>
      </c>
      <c r="E9034" s="749" t="s">
        <v>24256</v>
      </c>
      <c r="F9034" s="749" t="s">
        <v>24257</v>
      </c>
      <c r="I9034" s="749" t="s">
        <v>236</v>
      </c>
      <c r="J9034" s="749" t="n">
        <v>82.98</v>
      </c>
    </row>
    <row collapsed="false" customFormat="false" customHeight="true" hidden="true" ht="12.75" outlineLevel="0" r="9035">
      <c r="A9035" s="749" t="s">
        <v>24273</v>
      </c>
      <c r="B9035" s="749" t="str">
        <f aca="false">C9035&amp;D9035&amp;E9035&amp;F9035&amp;G9035&amp;H9035</f>
        <v>SARJETA E MEIO-FIO CONJUGADO CURVO,DE CONCRETO SIMPLES FCK=35MPA,PRE-MOLDADO,TIPO DER-RJ,MEDINDO 0,45M DE BASE E 0,30MDE ALTURA,REJUNTAMENTO COM ARGAMASSA DE CIMENTO E AREIA,NO TRACO 1:3,5,COM FORNECIMENTO DE TODOS OS MATERIAIS</v>
      </c>
      <c r="C9035" s="749" t="s">
        <v>24205</v>
      </c>
      <c r="D9035" s="749" t="s">
        <v>24272</v>
      </c>
      <c r="E9035" s="749" t="s">
        <v>24256</v>
      </c>
      <c r="F9035" s="749" t="s">
        <v>24257</v>
      </c>
      <c r="I9035" s="749" t="s">
        <v>236</v>
      </c>
      <c r="J9035" s="749" t="n">
        <v>76.21</v>
      </c>
    </row>
    <row collapsed="false" customFormat="false" customHeight="true" hidden="true" ht="12.75" outlineLevel="0" r="9036">
      <c r="A9036" s="749" t="s">
        <v>24274</v>
      </c>
      <c r="B9036" s="749" t="str">
        <f aca="false">C9036&amp;D9036&amp;E9036&amp;F9036&amp;G9036&amp;H9036</f>
        <v>SARJETA E MEIO-FIO CONJUGADO RETO,DE CONCRETO SIMPLES FCK=35MPA,PRE-MOLDADO,TIPO DER-RJ,MEDINDO 0,45M DE BASE E 0,30M DE ALTURA,REJUNTAMENTO COM ARGAMASSA DE CIMENTO E AREIA,NO TRACO 1:3,5,COM FORNECIMENTO DE TODOS OS MATERIAIS</v>
      </c>
      <c r="C9036" s="749" t="s">
        <v>24214</v>
      </c>
      <c r="D9036" s="749" t="s">
        <v>24260</v>
      </c>
      <c r="E9036" s="749" t="s">
        <v>24261</v>
      </c>
      <c r="F9036" s="749" t="s">
        <v>24262</v>
      </c>
      <c r="I9036" s="749" t="s">
        <v>236</v>
      </c>
      <c r="J9036" s="749" t="n">
        <v>75.44</v>
      </c>
    </row>
    <row collapsed="false" customFormat="false" customHeight="true" hidden="true" ht="12.75" outlineLevel="0" r="9037">
      <c r="A9037" s="749" t="s">
        <v>24275</v>
      </c>
      <c r="B9037" s="749" t="str">
        <f aca="false">C9037&amp;D9037&amp;E9037&amp;F9037&amp;G9037&amp;H9037</f>
        <v>SARJETA E MEIO-FIO CONJUGADO RETO,DE CONCRETO SIMPLES FCK=35MPA,PRE-MOLDADO,TIPO DER-RJ,MEDINDO 0,45M DE BASE E 0,30M DE ALTURA,REJUNTAMENTO COM ARGAMASSA DE CIMENTO E AREIA,NO TRACO 1:3,5,COM FORNECIMENTO DE TODOS OS MATERIAIS</v>
      </c>
      <c r="C9037" s="749" t="s">
        <v>24214</v>
      </c>
      <c r="D9037" s="749" t="s">
        <v>24260</v>
      </c>
      <c r="E9037" s="749" t="s">
        <v>24261</v>
      </c>
      <c r="F9037" s="749" t="s">
        <v>24262</v>
      </c>
      <c r="I9037" s="749" t="s">
        <v>236</v>
      </c>
      <c r="J9037" s="749" t="n">
        <v>69.28</v>
      </c>
    </row>
    <row collapsed="false" customFormat="false" customHeight="true" hidden="true" ht="12.75" outlineLevel="0" r="9038">
      <c r="A9038" s="749" t="s">
        <v>24276</v>
      </c>
      <c r="B9038" s="749" t="str">
        <f aca="false">C9038&amp;D9038&amp;E9038&amp;F9038&amp;G9038&amp;H9038</f>
        <v>SARJETA E MEIO-FIO CONJUGADO CURVO,DE CONCRETO SIMPLES COLORIDO FCK=35MPA,MOLDADO NO LOCAL,TIPO DER-RJ,MEDINDO 0,45M DEBASE E 0,30M DE ALTURA,REJUNTAMENTO COM ARGAMASSA DE CIMENTO E AREIA,NO TRACO 1:3,5,COM FORNECIMENTO DE TODOS OS MATERIAIS</v>
      </c>
      <c r="C9038" s="749" t="s">
        <v>24224</v>
      </c>
      <c r="D9038" s="749" t="s">
        <v>24277</v>
      </c>
      <c r="E9038" s="749" t="s">
        <v>24278</v>
      </c>
      <c r="F9038" s="749" t="s">
        <v>24279</v>
      </c>
      <c r="G9038" s="749" t="s">
        <v>11033</v>
      </c>
      <c r="I9038" s="749" t="s">
        <v>236</v>
      </c>
      <c r="J9038" s="749" t="n">
        <v>100.25</v>
      </c>
    </row>
    <row collapsed="false" customFormat="false" customHeight="true" hidden="true" ht="12.75" outlineLevel="0" r="9039">
      <c r="A9039" s="749" t="s">
        <v>24280</v>
      </c>
      <c r="B9039" s="749" t="str">
        <f aca="false">C9039&amp;D9039&amp;E9039&amp;F9039&amp;G9039&amp;H9039</f>
        <v>SARJETA E MEIO-FIO CONJUGADO CURVO,DE CONCRETO SIMPLES COLORIDO FCK=35MPA,MOLDADO NO LOCAL,TIPO DER-RJ,MEDINDO 0,45M DEBASE E 0,30M DE ALTURA,REJUNTAMENTO COM ARGAMASSA DE CIMENTO E AREIA,NO TRACO 1:3,5,COM FORNECIMENTO DE TODOS OS MATERIAIS</v>
      </c>
      <c r="C9039" s="749" t="s">
        <v>24224</v>
      </c>
      <c r="D9039" s="749" t="s">
        <v>24277</v>
      </c>
      <c r="E9039" s="749" t="s">
        <v>24278</v>
      </c>
      <c r="F9039" s="749" t="s">
        <v>24279</v>
      </c>
      <c r="G9039" s="749" t="s">
        <v>11033</v>
      </c>
      <c r="I9039" s="749" t="s">
        <v>236</v>
      </c>
      <c r="J9039" s="749" t="n">
        <v>93.42</v>
      </c>
    </row>
    <row collapsed="false" customFormat="false" customHeight="true" hidden="true" ht="12.75" outlineLevel="0" r="9040">
      <c r="A9040" s="749" t="s">
        <v>24281</v>
      </c>
      <c r="B9040" s="749" t="str">
        <f aca="false">C9040&amp;D9040&amp;E9040&amp;F9040&amp;G9040&amp;H9040</f>
        <v>SARJETA E MEIO FIO CONJUGADO RETO,DE CONCRETO SIMPLES COLORIDO FCK=35MPA,MOLDADOS NO LOCAL,TIPO DER-RJ,MEDINDO 0,45M DEBASE E 0,30M DE ALTURA,REJUNTAMENTO COM ARGAMASSA DE CIMENTO E AREIA,NO TRACO 1:3,5,COM FORNECIMENTO DE TODOS OS MATERIAIS</v>
      </c>
      <c r="C9040" s="749" t="s">
        <v>24282</v>
      </c>
      <c r="D9040" s="749" t="s">
        <v>24283</v>
      </c>
      <c r="E9040" s="749" t="s">
        <v>24278</v>
      </c>
      <c r="F9040" s="749" t="s">
        <v>24279</v>
      </c>
      <c r="G9040" s="749" t="s">
        <v>11033</v>
      </c>
      <c r="I9040" s="749" t="s">
        <v>236</v>
      </c>
      <c r="J9040" s="749" t="n">
        <v>91.13</v>
      </c>
    </row>
    <row collapsed="false" customFormat="false" customHeight="true" hidden="true" ht="12.75" outlineLevel="0" r="9041">
      <c r="A9041" s="749" t="s">
        <v>24284</v>
      </c>
      <c r="B9041" s="749" t="str">
        <f aca="false">C9041&amp;D9041&amp;E9041&amp;F9041&amp;G9041&amp;H9041</f>
        <v>SARJETA E MEIO FIO CONJUGADO RETO,DE CONCRETO SIMPLES COLORIDO FCK=35MPA,MOLDADOS NO LOCAL,TIPO DER-RJ,MEDINDO 0,45M DEBASE E 0,30M DE ALTURA,REJUNTAMENTO COM ARGAMASSA DE CIMENTO E AREIA,NO TRACO 1:3,5,COM FORNECIMENTO DE TODOS OS MATERIAIS</v>
      </c>
      <c r="C9041" s="749" t="s">
        <v>24282</v>
      </c>
      <c r="D9041" s="749" t="s">
        <v>24283</v>
      </c>
      <c r="E9041" s="749" t="s">
        <v>24278</v>
      </c>
      <c r="F9041" s="749" t="s">
        <v>24279</v>
      </c>
      <c r="G9041" s="749" t="s">
        <v>11033</v>
      </c>
      <c r="I9041" s="749" t="s">
        <v>236</v>
      </c>
      <c r="J9041" s="749" t="n">
        <v>84.93</v>
      </c>
    </row>
    <row collapsed="false" customFormat="false" customHeight="true" hidden="true" ht="12.75" outlineLevel="0" r="9042">
      <c r="A9042" s="749" t="s">
        <v>24285</v>
      </c>
      <c r="B9042" s="749" t="str">
        <f aca="false">C9042&amp;D9042&amp;E9042&amp;F9042&amp;G9042&amp;H9042</f>
        <v>SARJETA E MEIO-FIO CONJUGADO CURVO,DE CONCRETO SIMPLES COLORIDO FCK=35MPA,PRE-MOLDADO,TIPO DER-RJ,MEDINDO 0,45M DE BASEE 0,30M DE ALTURA,REJUNTAMENTO COM ARGAMASSA DE CIMENTO E AREIA,NO TRACO 1:3,5,COM FORNECIMENTO DE TODOS OS MATERIAIS</v>
      </c>
      <c r="C9042" s="749" t="s">
        <v>24224</v>
      </c>
      <c r="D9042" s="749" t="s">
        <v>24286</v>
      </c>
      <c r="E9042" s="749" t="s">
        <v>24287</v>
      </c>
      <c r="F9042" s="749" t="s">
        <v>24191</v>
      </c>
      <c r="I9042" s="749" t="s">
        <v>236</v>
      </c>
      <c r="J9042" s="749" t="n">
        <v>94.24</v>
      </c>
    </row>
    <row collapsed="false" customFormat="false" customHeight="true" hidden="true" ht="12.75" outlineLevel="0" r="9043">
      <c r="A9043" s="749" t="s">
        <v>24288</v>
      </c>
      <c r="B9043" s="749" t="str">
        <f aca="false">C9043&amp;D9043&amp;E9043&amp;F9043&amp;G9043&amp;H9043</f>
        <v>SARJETA E MEIO-FIO CONJUGADO CURVO,DE CONCRETO SIMPLES COLORIDO FCK=35MPA,PRE-MOLDADO,TIPO DER-RJ,MEDINDO 0,45M DE BASEE 0,30M DE ALTURA,REJUNTAMENTO COM ARGAMASSA DE CIMENTO E AREIA,NO TRACO 1:3,5,COM FORNECIMENTO DE TODOS OS MATERIAIS</v>
      </c>
      <c r="C9043" s="749" t="s">
        <v>24224</v>
      </c>
      <c r="D9043" s="749" t="s">
        <v>24286</v>
      </c>
      <c r="E9043" s="749" t="s">
        <v>24287</v>
      </c>
      <c r="F9043" s="749" t="s">
        <v>24191</v>
      </c>
      <c r="I9043" s="749" t="s">
        <v>236</v>
      </c>
      <c r="J9043" s="749" t="n">
        <v>87.47</v>
      </c>
    </row>
    <row collapsed="false" customFormat="false" customHeight="true" hidden="true" ht="12.75" outlineLevel="0" r="9044">
      <c r="A9044" s="749" t="s">
        <v>24289</v>
      </c>
      <c r="B9044" s="749" t="str">
        <f aca="false">C9044&amp;D9044&amp;E9044&amp;F9044&amp;G9044&amp;H9044</f>
        <v>SARJETA E MEIO-FIO CONJUGADO RETO,DE CONCRETO SIMPLES COLORIDO FCK=35MPA,PRE-MOLDADO,TIPO DER-RJ,MEDINDO 0,45M DE BASE E 0,30M DE ALTURA,REJUNTAMENTO COM ARGAMASSA DE CIMENTO E AREIA,NO TRACO 1:3,5,COM FORNECIMENTO DE TODOS OS MATERIAIS</v>
      </c>
      <c r="C9044" s="749" t="s">
        <v>24230</v>
      </c>
      <c r="D9044" s="749" t="s">
        <v>24290</v>
      </c>
      <c r="E9044" s="749" t="s">
        <v>24291</v>
      </c>
      <c r="F9044" s="749" t="s">
        <v>24292</v>
      </c>
      <c r="I9044" s="749" t="s">
        <v>236</v>
      </c>
      <c r="J9044" s="749" t="n">
        <v>85.68</v>
      </c>
    </row>
    <row collapsed="false" customFormat="false" customHeight="true" hidden="true" ht="12.75" outlineLevel="0" r="9045">
      <c r="A9045" s="749" t="s">
        <v>24293</v>
      </c>
      <c r="B9045" s="749" t="str">
        <f aca="false">C9045&amp;D9045&amp;E9045&amp;F9045&amp;G9045&amp;H9045</f>
        <v>SARJETA E MEIO-FIO CONJUGADO RETO,DE CONCRETO SIMPLES COLORIDO FCK=35MPA,PRE-MOLDADO,TIPO DER-RJ,MEDINDO 0,45M DE BASE E 0,30M DE ALTURA,REJUNTAMENTO COM ARGAMASSA DE CIMENTO E AREIA,NO TRACO 1:3,5,COM FORNECIMENTO DE TODOS OS MATERIAIS</v>
      </c>
      <c r="C9045" s="749" t="s">
        <v>24230</v>
      </c>
      <c r="D9045" s="749" t="s">
        <v>24290</v>
      </c>
      <c r="E9045" s="749" t="s">
        <v>24291</v>
      </c>
      <c r="F9045" s="749" t="s">
        <v>24292</v>
      </c>
      <c r="I9045" s="749" t="s">
        <v>236</v>
      </c>
      <c r="J9045" s="749" t="n">
        <v>79.52</v>
      </c>
    </row>
    <row collapsed="false" customFormat="false" customHeight="true" hidden="true" ht="12.75" outlineLevel="0" r="9046">
      <c r="A9046" s="749" t="s">
        <v>24294</v>
      </c>
      <c r="B9046" s="749" t="str">
        <f aca="false">C9046&amp;D9046&amp;E9046&amp;F9046&amp;G9046&amp;H9046</f>
        <v>GUIA DE CONCRETO ARMADO,DESTINADO AO ENCUNHAMENTO DE PAVIMENTACAO EM PARALELOS,EM LOGRADOURO COM DECLIVIDADE DO GREIDE MAIOR QUE 18%,DE SECAO(0,15X0,40)M,ASSENTADO TRANSVERSALMENTE AO EIXO DA VIA.FORNECIMENTO E ASSENTAMENTO</v>
      </c>
      <c r="C9046" s="749" t="s">
        <v>24295</v>
      </c>
      <c r="D9046" s="749" t="s">
        <v>24296</v>
      </c>
      <c r="E9046" s="749" t="s">
        <v>24297</v>
      </c>
      <c r="F9046" s="749" t="s">
        <v>24298</v>
      </c>
      <c r="I9046" s="749" t="s">
        <v>236</v>
      </c>
      <c r="J9046" s="749" t="n">
        <v>161.11</v>
      </c>
    </row>
    <row collapsed="false" customFormat="false" customHeight="true" hidden="true" ht="12.75" outlineLevel="0" r="9047">
      <c r="A9047" s="749" t="s">
        <v>24299</v>
      </c>
      <c r="B9047" s="749" t="str">
        <f aca="false">C9047&amp;D9047&amp;E9047&amp;F9047&amp;G9047&amp;H9047</f>
        <v>GUIA DE CONCRETO ARMADO,DESTINADO AO ENCUNHAMENTO DE PAVIMENTACAO EM PARALELOS,EM LOGRADOURO COM DECLIVIDADE DO GREIDE MAIOR QUE 18%,DE SECAO(0,15X0,40)M,ASSENTADO TRANSVERSALMENTE AO EIXO DA VIA.FORNECIMENTO E ASSENTAMENTO</v>
      </c>
      <c r="C9047" s="749" t="s">
        <v>24295</v>
      </c>
      <c r="D9047" s="749" t="s">
        <v>24296</v>
      </c>
      <c r="E9047" s="749" t="s">
        <v>24297</v>
      </c>
      <c r="F9047" s="749" t="s">
        <v>24298</v>
      </c>
      <c r="I9047" s="749" t="s">
        <v>236</v>
      </c>
      <c r="J9047" s="749" t="n">
        <v>148.92</v>
      </c>
    </row>
    <row collapsed="false" customFormat="false" customHeight="true" hidden="true" ht="12.75" outlineLevel="0" r="9048">
      <c r="A9048" s="749" t="s">
        <v>24300</v>
      </c>
      <c r="B9048" s="749" t="str">
        <f aca="false">C9048&amp;D9048&amp;E9048&amp;F9048&amp;G9048&amp;H9048</f>
        <v>SARJETA-GUIA DE PARALELEPIPEDO(1 FIADA),ASSENTE SOBRE BASE DE CONCRETO(FCK=11MPA),INCLUSIVE ESTA,REJUNTAMENTO DE ARGAMASSA DE CIMENTO E AREIA(TRACO 1:3),PARA PAVIMENTACAO BETUMINOSA</v>
      </c>
      <c r="C9048" s="749" t="s">
        <v>24301</v>
      </c>
      <c r="D9048" s="749" t="s">
        <v>24302</v>
      </c>
      <c r="E9048" s="749" t="s">
        <v>23504</v>
      </c>
      <c r="F9048" s="749" t="s">
        <v>9415</v>
      </c>
      <c r="I9048" s="749" t="s">
        <v>236</v>
      </c>
      <c r="J9048" s="749" t="n">
        <v>25.22</v>
      </c>
    </row>
    <row collapsed="false" customFormat="false" customHeight="true" hidden="true" ht="12.75" outlineLevel="0" r="9049">
      <c r="A9049" s="749" t="s">
        <v>24303</v>
      </c>
      <c r="B9049" s="749" t="str">
        <f aca="false">C9049&amp;D9049&amp;E9049&amp;F9049&amp;G9049&amp;H9049</f>
        <v>SARJETA-GUIA DE PARALELEPIPEDO(1 FIADA),ASSENTE SOBRE BASE DE CONCRETO(FCK=11MPA),INCLUSIVE ESTA,REJUNTAMENTO DE ARGAMASSA DE CIMENTO E AREIA(TRACO 1:3),PARA PAVIMENTACAO BETUMINOSA</v>
      </c>
      <c r="C9049" s="749" t="s">
        <v>24301</v>
      </c>
      <c r="D9049" s="749" t="s">
        <v>24302</v>
      </c>
      <c r="E9049" s="749" t="s">
        <v>23504</v>
      </c>
      <c r="F9049" s="749" t="s">
        <v>9415</v>
      </c>
      <c r="I9049" s="749" t="s">
        <v>236</v>
      </c>
      <c r="J9049" s="749" t="n">
        <v>23.11</v>
      </c>
    </row>
    <row collapsed="false" customFormat="false" customHeight="true" hidden="true" ht="12.75" outlineLevel="0" r="9050">
      <c r="A9050" s="749" t="s">
        <v>24304</v>
      </c>
      <c r="B9050" s="749" t="str">
        <f aca="false">C9050&amp;D9050&amp;E9050&amp;F9050&amp;G9050&amp;H9050</f>
        <v>LOGRADOURO COM 9,00M DE LARGURA,COMPRENDENDO:A)SUBLEITO COMPACTADO(H=30CM);B)BASE DE BRITA GRADUADA(H=20CM);C)IMPRIMACAO;D)CAPA ASFALTICA(H=5CM);E)MEIOS-FIOS DE CONCRETO SIMPLES;F)GALERIA NOS PASSEIOS(DIAMETRO=50CM);G)CAIXAS DE RALO DE AMBOS OS LADOS A CADA 30,00M</v>
      </c>
      <c r="C9050" s="749" t="s">
        <v>24305</v>
      </c>
      <c r="D9050" s="749" t="s">
        <v>24306</v>
      </c>
      <c r="E9050" s="749" t="s">
        <v>24307</v>
      </c>
      <c r="F9050" s="749" t="s">
        <v>24308</v>
      </c>
      <c r="G9050" s="749" t="s">
        <v>24309</v>
      </c>
      <c r="I9050" s="749" t="s">
        <v>236</v>
      </c>
      <c r="J9050" s="749" t="n">
        <v>1153.43</v>
      </c>
    </row>
    <row collapsed="false" customFormat="false" customHeight="true" hidden="true" ht="12.75" outlineLevel="0" r="9051">
      <c r="A9051" s="749" t="s">
        <v>24310</v>
      </c>
      <c r="B9051" s="749" t="str">
        <f aca="false">C9051&amp;D9051&amp;E9051&amp;F9051&amp;G9051&amp;H9051</f>
        <v>LOGRADOURO COM 9,00M DE LARGURA,COMPRENDENDO:A)SUBLEITO COMPACTADO(H=30CM);B)BASE DE BRITA GRADUADA(H=20CM);C)IMPRIMACAO;D)CAPA ASFALTICA(H=5CM);E)MEIOS-FIOS DE CONCRETO SIMPLES;F)GALERIA NOS PASSEIOS(DIAMETRO=50CM);G)CAIXAS DE RALO DE AMBOS OS LADOS A CADA 30,00M</v>
      </c>
      <c r="C9051" s="749" t="s">
        <v>24305</v>
      </c>
      <c r="D9051" s="749" t="s">
        <v>24306</v>
      </c>
      <c r="E9051" s="749" t="s">
        <v>24307</v>
      </c>
      <c r="F9051" s="749" t="s">
        <v>24308</v>
      </c>
      <c r="G9051" s="749" t="s">
        <v>24309</v>
      </c>
      <c r="I9051" s="749" t="s">
        <v>236</v>
      </c>
      <c r="J9051" s="749" t="n">
        <v>1117.35</v>
      </c>
    </row>
    <row collapsed="false" customFormat="false" customHeight="true" hidden="true" ht="12.75" outlineLevel="0" r="9052">
      <c r="A9052" s="749" t="s">
        <v>24311</v>
      </c>
      <c r="B9052" s="749" t="str">
        <f aca="false">C9052&amp;D9052&amp;E9052&amp;F9052&amp;G9052&amp;H9052</f>
        <v>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v>
      </c>
      <c r="C9052" s="749" t="s">
        <v>24312</v>
      </c>
      <c r="D9052" s="749" t="s">
        <v>24313</v>
      </c>
      <c r="E9052" s="749" t="s">
        <v>24314</v>
      </c>
      <c r="F9052" s="749" t="s">
        <v>24315</v>
      </c>
      <c r="G9052" s="749" t="s">
        <v>24316</v>
      </c>
      <c r="H9052" s="749" t="s">
        <v>24317</v>
      </c>
      <c r="I9052" s="749" t="s">
        <v>236</v>
      </c>
      <c r="J9052" s="749" t="n">
        <v>1449.49</v>
      </c>
    </row>
    <row collapsed="false" customFormat="false" customHeight="true" hidden="true" ht="12.75" outlineLevel="0" r="9053">
      <c r="A9053" s="749" t="s">
        <v>24318</v>
      </c>
      <c r="B9053" s="749" t="str">
        <f aca="false">C9053&amp;D9053&amp;E9053&amp;F9053&amp;G9053&amp;H9053</f>
        <v>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v>
      </c>
      <c r="C9053" s="749" t="s">
        <v>24312</v>
      </c>
      <c r="D9053" s="749" t="s">
        <v>24313</v>
      </c>
      <c r="E9053" s="749" t="s">
        <v>24314</v>
      </c>
      <c r="F9053" s="749" t="s">
        <v>24315</v>
      </c>
      <c r="G9053" s="749" t="s">
        <v>24316</v>
      </c>
      <c r="H9053" s="749" t="s">
        <v>24317</v>
      </c>
      <c r="I9053" s="749" t="s">
        <v>236</v>
      </c>
      <c r="J9053" s="749" t="n">
        <v>1381.23</v>
      </c>
    </row>
    <row collapsed="false" customFormat="false" customHeight="true" hidden="true" ht="12.75" outlineLevel="0" r="9054">
      <c r="A9054" s="749" t="s">
        <v>24319</v>
      </c>
      <c r="B9054" s="749" t="str">
        <f aca="false">C9054&amp;D9054&amp;E9054&amp;F9054&amp;G9054&amp;H9054</f>
        <v>LOGRADOURO COM 9,00M DE LARGURA,COMPREENDENDO:A)SUBLEITO COMPACTADO(H=30CM);B)BASE DE BRITA CORRIDA(H=10CM);C)PAVIMENTACAO DE PARALELEPIPEDOS ASSENTES EM COLCHAO DE PO-DE-PEDRA,COM REJUNTAMENTO DE BETUME E CASCALHINHO;D)MEIOS-FIOS DE CONCRETO SIMPLES;E)GALERIA NOS PASSEIOS(DIAMETRO=50CM);F)CAIXAS DE RALO DE AMBOS OS LADOS A CADA 30,00M</v>
      </c>
      <c r="C9054" s="749" t="s">
        <v>24312</v>
      </c>
      <c r="D9054" s="749" t="s">
        <v>24320</v>
      </c>
      <c r="E9054" s="749" t="s">
        <v>24321</v>
      </c>
      <c r="F9054" s="749" t="s">
        <v>24322</v>
      </c>
      <c r="G9054" s="749" t="s">
        <v>24323</v>
      </c>
      <c r="H9054" s="749" t="s">
        <v>24324</v>
      </c>
      <c r="I9054" s="749" t="s">
        <v>236</v>
      </c>
      <c r="J9054" s="749" t="n">
        <v>1393.06</v>
      </c>
    </row>
    <row collapsed="false" customFormat="false" customHeight="true" hidden="true" ht="12.75" outlineLevel="0" r="9055">
      <c r="A9055" s="749" t="s">
        <v>24325</v>
      </c>
      <c r="B9055" s="749" t="str">
        <f aca="false">C9055&amp;D9055&amp;E9055&amp;F9055&amp;G9055&amp;H9055</f>
        <v>LOGRADOURO COM 9,00M DE LARGURA,COMPREENDENDO:A)SUBLEITO COMPACTADO(H=30CM);B)BASE DE BRITA CORRIDA(H=10CM);C)PAVIMENTACAO DE PARALELEPIPEDOS ASSENTES EM COLCHAO DE PO-DE-PEDRA,COM REJUNTAMENTO DE BETUME E CASCALHINHO;D)MEIOS-FIOS DE CONCRETO SIMPLES;E)GALERIA NOS PASSEIOS(DIAMETRO=50CM);F)CAIXAS DE RALO DE AMBOS OS LADOS A CADA 30,00M</v>
      </c>
      <c r="C9055" s="749" t="s">
        <v>24312</v>
      </c>
      <c r="D9055" s="749" t="s">
        <v>24320</v>
      </c>
      <c r="E9055" s="749" t="s">
        <v>24321</v>
      </c>
      <c r="F9055" s="749" t="s">
        <v>24322</v>
      </c>
      <c r="G9055" s="749" t="s">
        <v>24323</v>
      </c>
      <c r="H9055" s="749" t="s">
        <v>24324</v>
      </c>
      <c r="I9055" s="749" t="s">
        <v>236</v>
      </c>
      <c r="J9055" s="749" t="n">
        <v>1325.15</v>
      </c>
    </row>
    <row collapsed="false" customFormat="false" customHeight="true" hidden="true" ht="12.75" outlineLevel="0" r="9056">
      <c r="A9056" s="749" t="s">
        <v>24326</v>
      </c>
      <c r="B9056" s="749" t="str">
        <f aca="false">C9056&amp;D9056&amp;E9056&amp;F9056&amp;G9056&amp;H9056</f>
        <v>MANTA GEOTEXTIL,EM 1 CAMADA, SOBRE PAVIMENTACAO BETUMINOSA.FORNECIMENTO E COLOCACAO</v>
      </c>
      <c r="C9056" s="749" t="s">
        <v>24327</v>
      </c>
      <c r="D9056" s="749" t="s">
        <v>14960</v>
      </c>
      <c r="I9056" s="749" t="s">
        <v>52</v>
      </c>
      <c r="J9056" s="749" t="n">
        <v>4.57</v>
      </c>
    </row>
    <row collapsed="false" customFormat="false" customHeight="true" hidden="true" ht="12.75" outlineLevel="0" r="9057">
      <c r="A9057" s="749" t="s">
        <v>24328</v>
      </c>
      <c r="B9057" s="749" t="str">
        <f aca="false">C9057&amp;D9057&amp;E9057&amp;F9057&amp;G9057&amp;H9057</f>
        <v>MANTA GEOTEXTIL,EM 1 CAMADA, SOBRE PAVIMENTACAO BETUMINOSA.FORNECIMENTO E COLOCACAO</v>
      </c>
      <c r="C9057" s="749" t="s">
        <v>24327</v>
      </c>
      <c r="D9057" s="749" t="s">
        <v>14960</v>
      </c>
      <c r="I9057" s="749" t="s">
        <v>52</v>
      </c>
      <c r="J9057" s="749" t="n">
        <v>4.37</v>
      </c>
    </row>
    <row collapsed="false" customFormat="false" customHeight="true" hidden="true" ht="51" outlineLevel="0" r="9058">
      <c r="A9058" s="749" t="s">
        <v>24329</v>
      </c>
      <c r="B9058" s="758" t="str">
        <f aca="false">C9058&amp;D9058&amp;E9058&amp;F9058&amp;G9058&amp;H9058</f>
        <v>GUARDA-CORPO DE CONCRETO ARMADO EM LANCES DE 3,00M DE COMPRIMENTO E 60CM DE ALTURA,CONSTANDO DE UM CORRIMAO DE 10X15CM,FEITO COM FORMA DE CHAPA DE MADEIRA,PLASTIFICADA,COM ESPESSURA DE 17MM,APOIADO EM 4 COLUNAS,COM FORMA PERDIDA DE TUBO DEPVC RIGIDO DE 100MM</v>
      </c>
      <c r="C9058" s="749" t="s">
        <v>24330</v>
      </c>
      <c r="D9058" s="749" t="s">
        <v>24331</v>
      </c>
      <c r="E9058" s="749" t="s">
        <v>24332</v>
      </c>
      <c r="F9058" s="749" t="s">
        <v>24333</v>
      </c>
      <c r="G9058" s="749" t="s">
        <v>24334</v>
      </c>
      <c r="I9058" s="749" t="s">
        <v>236</v>
      </c>
      <c r="J9058" s="749" t="n">
        <v>41.77</v>
      </c>
    </row>
    <row collapsed="false" customFormat="false" customHeight="true" hidden="true" ht="51" outlineLevel="0" r="9059">
      <c r="A9059" s="749" t="s">
        <v>24335</v>
      </c>
      <c r="B9059" s="758" t="str">
        <f aca="false">C9059&amp;D9059&amp;E9059&amp;F9059&amp;G9059&amp;H9059</f>
        <v>GUARDA-CORPO DE CONCRETO ARMADO EM LANCES DE 3,00M DE COMPRIMENTO E 60CM DE ALTURA,CONSTANDO DE UM CORRIMAO DE 10X15CM,FEITO COM FORMA DE CHAPA DE MADEIRA,PLASTIFICADA,COM ESPESSURA DE 17MM,APOIADO EM 4 COLUNAS,COM FORMA PERDIDA DE TUBO DEPVC RIGIDO DE 100MM</v>
      </c>
      <c r="C9059" s="749" t="s">
        <v>24330</v>
      </c>
      <c r="D9059" s="749" t="s">
        <v>24331</v>
      </c>
      <c r="E9059" s="749" t="s">
        <v>24332</v>
      </c>
      <c r="F9059" s="749" t="s">
        <v>24333</v>
      </c>
      <c r="G9059" s="749" t="s">
        <v>24334</v>
      </c>
      <c r="I9059" s="749" t="s">
        <v>236</v>
      </c>
      <c r="J9059" s="749" t="n">
        <v>38.95</v>
      </c>
    </row>
    <row collapsed="false" customFormat="false" customHeight="true" hidden="true" ht="38.25" outlineLevel="0" r="9060">
      <c r="A9060" s="749" t="s">
        <v>24336</v>
      </c>
      <c r="B9060" s="758" t="str">
        <f aca="false">C9060&amp;D9060&amp;E9060&amp;F9060&amp;G9060&amp;H9060</f>
        <v>GUARDA-CORPO EM CONCRETO ARMADO,FCK=15MPA,ACO CA-50,FORMADOPOR QUADROS RETANGULARES DE(1,90X0,50)M SUSTENTADOS POR 2 MONTANTES DE 0,85M DE ALTURA,INCLUSIVE FORNECIMENTO DE MATERIAIS E ELEMENTOS DE FIXACAO NA PONTE</v>
      </c>
      <c r="C9060" s="749" t="s">
        <v>24337</v>
      </c>
      <c r="D9060" s="749" t="s">
        <v>24338</v>
      </c>
      <c r="E9060" s="749" t="s">
        <v>24339</v>
      </c>
      <c r="F9060" s="749" t="s">
        <v>24340</v>
      </c>
      <c r="I9060" s="749" t="s">
        <v>236</v>
      </c>
      <c r="J9060" s="749" t="n">
        <v>142.23</v>
      </c>
    </row>
    <row collapsed="false" customFormat="false" customHeight="true" hidden="true" ht="38.25" outlineLevel="0" r="9061">
      <c r="A9061" s="749" t="s">
        <v>24341</v>
      </c>
      <c r="B9061" s="758" t="str">
        <f aca="false">C9061&amp;D9061&amp;E9061&amp;F9061&amp;G9061&amp;H9061</f>
        <v>GUARDA-CORPO EM CONCRETO ARMADO,FCK=15MPA,ACO CA-50,FORMADOPOR QUADROS RETANGULARES DE(1,90X0,50)M SUSTENTADOS POR 2 MONTANTES DE 0,85M DE ALTURA,INCLUSIVE FORNECIMENTO DE MATERIAIS E ELEMENTOS DE FIXACAO NA PONTE</v>
      </c>
      <c r="C9061" s="749" t="s">
        <v>24337</v>
      </c>
      <c r="D9061" s="749" t="s">
        <v>24338</v>
      </c>
      <c r="E9061" s="749" t="s">
        <v>24339</v>
      </c>
      <c r="F9061" s="749" t="s">
        <v>24340</v>
      </c>
      <c r="I9061" s="749" t="s">
        <v>236</v>
      </c>
      <c r="J9061" s="749" t="n">
        <v>129.82</v>
      </c>
    </row>
    <row collapsed="false" customFormat="false" customHeight="true" hidden="true" ht="12.75" outlineLevel="0" r="9062">
      <c r="A9062" s="749" t="s">
        <v>24342</v>
      </c>
      <c r="B9062" s="749" t="str">
        <f aca="false">C9062&amp;D9062&amp;E9062&amp;F9062&amp;G9062&amp;H9062</f>
        <v>GUARDA-RODAS DE CONCRETO ARMADO,CONFORME PROJETO DA PREFEITURA-RJ,PARA VIADUTOS,MOLDADOS NO LOCAL,COMPREENDENDO VIGAS LONGITUDINAIS APOIADAS SOBRE MONTANTES</v>
      </c>
      <c r="C9062" s="749" t="s">
        <v>24343</v>
      </c>
      <c r="D9062" s="749" t="s">
        <v>24344</v>
      </c>
      <c r="E9062" s="749" t="s">
        <v>24345</v>
      </c>
      <c r="I9062" s="749" t="s">
        <v>236</v>
      </c>
      <c r="J9062" s="749" t="n">
        <v>203.63</v>
      </c>
    </row>
    <row collapsed="false" customFormat="false" customHeight="true" hidden="true" ht="12.75" outlineLevel="0" r="9063">
      <c r="A9063" s="749" t="s">
        <v>24346</v>
      </c>
      <c r="B9063" s="749" t="str">
        <f aca="false">C9063&amp;D9063&amp;E9063&amp;F9063&amp;G9063&amp;H9063</f>
        <v>GUARDA-RODAS DE CONCRETO ARMADO,CONFORME PROJETO DA PREFEITURA-RJ,PARA VIADUTOS,MOLDADOS NO LOCAL,COMPREENDENDO VIGAS LONGITUDINAIS APOIADAS SOBRE MONTANTES</v>
      </c>
      <c r="C9063" s="749" t="s">
        <v>24343</v>
      </c>
      <c r="D9063" s="749" t="s">
        <v>24344</v>
      </c>
      <c r="E9063" s="749" t="s">
        <v>24345</v>
      </c>
      <c r="I9063" s="749" t="s">
        <v>236</v>
      </c>
      <c r="J9063" s="749" t="n">
        <v>188.6</v>
      </c>
    </row>
    <row collapsed="false" customFormat="false" customHeight="true" hidden="true" ht="12.75" outlineLevel="0" r="9064">
      <c r="A9064" s="749" t="s">
        <v>24347</v>
      </c>
      <c r="B9064" s="749" t="str">
        <f aca="false">C9064&amp;D9064&amp;E9064&amp;F9064&amp;G9064&amp;H9064</f>
        <v>GUARDA-RODAS DE CONCRETO ARMADO,CONFORME PROJETO DA PREFEITURA-RJ,CONSTANDO DE MONTANTES SUSTENTANDO VIGAS EM FORMA DE TRAPEZIO DE CANTOS ARREDONDADOS,COM SECAO DE 55CM DE LARGURAPOR 15CM,E 25CM DE FACES LATERAIS,INCLUSIVE ARMACAO</v>
      </c>
      <c r="C9064" s="749" t="s">
        <v>24343</v>
      </c>
      <c r="D9064" s="749" t="s">
        <v>24348</v>
      </c>
      <c r="E9064" s="749" t="s">
        <v>24349</v>
      </c>
      <c r="F9064" s="749" t="s">
        <v>24350</v>
      </c>
      <c r="I9064" s="749" t="s">
        <v>236</v>
      </c>
      <c r="J9064" s="749" t="n">
        <v>203.63</v>
      </c>
    </row>
    <row collapsed="false" customFormat="false" customHeight="true" hidden="true" ht="12.75" outlineLevel="0" r="9065">
      <c r="A9065" s="749" t="s">
        <v>24351</v>
      </c>
      <c r="B9065" s="749" t="str">
        <f aca="false">C9065&amp;D9065&amp;E9065&amp;F9065&amp;G9065&amp;H9065</f>
        <v>GUARDA-RODAS DE CONCRETO ARMADO,CONFORME PROJETO DA PREFEITURA-RJ,CONSTANDO DE MONTANTES SUSTENTANDO VIGAS EM FORMA DE TRAPEZIO DE CANTOS ARREDONDADOS,COM SECAO DE 55CM DE LARGURAPOR 15CM,E 25CM DE FACES LATERAIS,INCLUSIVE ARMACAO</v>
      </c>
      <c r="C9065" s="749" t="s">
        <v>24343</v>
      </c>
      <c r="D9065" s="749" t="s">
        <v>24348</v>
      </c>
      <c r="E9065" s="749" t="s">
        <v>24349</v>
      </c>
      <c r="F9065" s="749" t="s">
        <v>24350</v>
      </c>
      <c r="I9065" s="749" t="s">
        <v>236</v>
      </c>
      <c r="J9065" s="749" t="n">
        <v>188.6</v>
      </c>
    </row>
    <row collapsed="false" customFormat="false" customHeight="true" hidden="true" ht="12.75" outlineLevel="0" r="9066">
      <c r="A9066" s="749" t="s">
        <v>24352</v>
      </c>
      <c r="B9066" s="749" t="str">
        <f aca="false">C9066&amp;D9066&amp;E9066&amp;F9066&amp;G9066&amp;H9066</f>
        <v>GUARDA-RODAS DE CONCRETO ARMADO,CONFECCIONADO C/CONCRETO IMPORTADO DE USINA,DOSADO PARA CONCRETO FCK=20MPA E 8% DE MICROSSILICA E FORMA TRAPEZOIDAL,TIPO NEW JERSEY,COM 15CM DE TOPO,38CM DE BASE E 90,50CM DE ALTURA,COMPREENDENDO MATERIAIS,LANCAMENTO,COLOCACAO NA FORMA E ADENSAMENTO MECANICO,ENGASTADO EM SOBRELAJE,EXCLUSIVE ESTA,INCLUSIVE ARMADURA DE ENGASTE</v>
      </c>
      <c r="C9066" s="749" t="s">
        <v>24353</v>
      </c>
      <c r="D9066" s="749" t="s">
        <v>24354</v>
      </c>
      <c r="E9066" s="749" t="s">
        <v>24355</v>
      </c>
      <c r="F9066" s="749" t="s">
        <v>24356</v>
      </c>
      <c r="G9066" s="749" t="s">
        <v>24357</v>
      </c>
      <c r="H9066" s="749" t="s">
        <v>24358</v>
      </c>
      <c r="I9066" s="749" t="s">
        <v>236</v>
      </c>
      <c r="J9066" s="749" t="n">
        <v>515.58</v>
      </c>
    </row>
    <row collapsed="false" customFormat="false" customHeight="true" hidden="true" ht="12.75" outlineLevel="0" r="9067">
      <c r="A9067" s="749" t="s">
        <v>24359</v>
      </c>
      <c r="B9067" s="749" t="str">
        <f aca="false">C9067&amp;D9067&amp;E9067&amp;F9067&amp;G9067&amp;H9067</f>
        <v>GUARDA-RODAS DE CONCRETO ARMADO,CONFECCIONADO C/CONCRETO IMPORTADO DE USINA,DOSADO PARA CONCRETO FCK=20MPA E 8% DE MICROSSILICA E FORMA TRAPEZOIDAL,TIPO NEW JERSEY,COM 15CM DE TOPO,38CM DE BASE E 90,50CM DE ALTURA,COMPREENDENDO MATERIAIS,LANCAMENTO,COLOCACAO NA FORMA E ADENSAMENTO MECANICO,ENGASTADO EM SOBRELAJE,EXCLUSIVE ESTA,INCLUSIVE ARMADURA DE ENGASTE</v>
      </c>
      <c r="C9067" s="749" t="s">
        <v>24353</v>
      </c>
      <c r="D9067" s="749" t="s">
        <v>24354</v>
      </c>
      <c r="E9067" s="749" t="s">
        <v>24355</v>
      </c>
      <c r="F9067" s="749" t="s">
        <v>24356</v>
      </c>
      <c r="G9067" s="749" t="s">
        <v>24357</v>
      </c>
      <c r="H9067" s="749" t="s">
        <v>24358</v>
      </c>
      <c r="I9067" s="749" t="s">
        <v>236</v>
      </c>
      <c r="J9067" s="749" t="n">
        <v>470.77</v>
      </c>
    </row>
    <row collapsed="false" customFormat="false" customHeight="true" hidden="true" ht="12.75" outlineLevel="0" r="9068">
      <c r="A9068" s="749" t="s">
        <v>24360</v>
      </c>
      <c r="B9068" s="749" t="str">
        <f aca="false">C9068&amp;D9068&amp;E9068&amp;F9068&amp;G9068&amp;H9068</f>
        <v>GUARDA-RODAS DE CONCRETO ARMADO,PREPARADO COM BETONEIRA,FORMA TRAPEZOIDAL,TIPO NEW JERSEY,COM 15CM DE TOPO,38CM DE BASEE 90,50CM DE ALTURA,COMPREENDENDO MATERIAIS,LANCAMENTO,COLOCACAO NA FORMA E ADENSAMENTO MECANICO,ENGASTADO EM SOBRELAJE,EXCLUSIVE ESTA,INCLUSIVE ARMADURA DE ENGASTE</v>
      </c>
      <c r="C9068" s="749" t="s">
        <v>24361</v>
      </c>
      <c r="D9068" s="749" t="s">
        <v>24362</v>
      </c>
      <c r="E9068" s="749" t="s">
        <v>24363</v>
      </c>
      <c r="F9068" s="749" t="s">
        <v>24364</v>
      </c>
      <c r="G9068" s="749" t="s">
        <v>24365</v>
      </c>
      <c r="I9068" s="749" t="s">
        <v>236</v>
      </c>
      <c r="J9068" s="749" t="n">
        <v>504.01</v>
      </c>
    </row>
    <row collapsed="false" customFormat="false" customHeight="true" hidden="true" ht="12.75" outlineLevel="0" r="9069">
      <c r="A9069" s="749" t="s">
        <v>24366</v>
      </c>
      <c r="B9069" s="749" t="str">
        <f aca="false">C9069&amp;D9069&amp;E9069&amp;F9069&amp;G9069&amp;H9069</f>
        <v>GUARDA-RODAS DE CONCRETO ARMADO,PREPARADO COM BETONEIRA,FORMA TRAPEZOIDAL,TIPO NEW JERSEY,COM 15CM DE TOPO,38CM DE BASEE 90,50CM DE ALTURA,COMPREENDENDO MATERIAIS,LANCAMENTO,COLOCACAO NA FORMA E ADENSAMENTO MECANICO,ENGASTADO EM SOBRELAJE,EXCLUSIVE ESTA,INCLUSIVE ARMADURA DE ENGASTE</v>
      </c>
      <c r="C9069" s="749" t="s">
        <v>24361</v>
      </c>
      <c r="D9069" s="749" t="s">
        <v>24362</v>
      </c>
      <c r="E9069" s="749" t="s">
        <v>24363</v>
      </c>
      <c r="F9069" s="749" t="s">
        <v>24364</v>
      </c>
      <c r="G9069" s="749" t="s">
        <v>24365</v>
      </c>
      <c r="I9069" s="749" t="s">
        <v>236</v>
      </c>
      <c r="J9069" s="749" t="n">
        <v>456.31</v>
      </c>
    </row>
    <row collapsed="false" customFormat="false" customHeight="true" hidden="true" ht="12.75" outlineLevel="0" r="9070">
      <c r="A9070" s="749" t="s">
        <v>24367</v>
      </c>
      <c r="B9070" s="749" t="str">
        <f aca="false">C9070&amp;D9070&amp;E9070&amp;F9070&amp;G9070&amp;H9070</f>
        <v>CAMADA DE BLOQUEIO(COLCHAO)DE PO-DE-PEDRA,ESPALHADO E COMPRIMIDO MECANICAMENTE,MEDIDA APOS COMPACTACAO</v>
      </c>
      <c r="C9070" s="749" t="s">
        <v>24368</v>
      </c>
      <c r="D9070" s="749" t="s">
        <v>24369</v>
      </c>
      <c r="I9070" s="749" t="s">
        <v>2478</v>
      </c>
      <c r="J9070" s="749" t="n">
        <v>61.24</v>
      </c>
    </row>
    <row collapsed="false" customFormat="false" customHeight="true" hidden="true" ht="12.75" outlineLevel="0" r="9071">
      <c r="A9071" s="749" t="s">
        <v>24370</v>
      </c>
      <c r="B9071" s="749" t="str">
        <f aca="false">C9071&amp;D9071&amp;E9071&amp;F9071&amp;G9071&amp;H9071</f>
        <v>CAMADA DE BLOQUEIO(COLCHAO)DE PO-DE-PEDRA,ESPALHADO E COMPRIMIDO MECANICAMENTE,MEDIDA APOS COMPACTACAO</v>
      </c>
      <c r="C9071" s="749" t="s">
        <v>24368</v>
      </c>
      <c r="D9071" s="749" t="s">
        <v>24369</v>
      </c>
      <c r="I9071" s="749" t="s">
        <v>2478</v>
      </c>
      <c r="J9071" s="749" t="n">
        <v>61</v>
      </c>
    </row>
    <row collapsed="false" customFormat="false" customHeight="true" hidden="true" ht="12.75" outlineLevel="0" r="9072">
      <c r="A9072" s="749" t="s">
        <v>24371</v>
      </c>
      <c r="B9072" s="749" t="str">
        <f aca="false">C9072&amp;D9072&amp;E9072&amp;F9072&amp;G9072&amp;H9072</f>
        <v>CAMADA DE BLOQUEIO(COLCHAO)DE PO-DE-PEDRA,ESPALHADO E COMPRIMIDO MANUALMENTE,MEDIDA APOS COMPACTACAO</v>
      </c>
      <c r="C9072" s="749" t="s">
        <v>24368</v>
      </c>
      <c r="D9072" s="749" t="s">
        <v>24372</v>
      </c>
      <c r="I9072" s="749" t="s">
        <v>2478</v>
      </c>
      <c r="J9072" s="749" t="n">
        <v>94.04</v>
      </c>
    </row>
    <row collapsed="false" customFormat="false" customHeight="true" hidden="true" ht="12.75" outlineLevel="0" r="9073">
      <c r="A9073" s="749" t="s">
        <v>24373</v>
      </c>
      <c r="B9073" s="749" t="str">
        <f aca="false">C9073&amp;D9073&amp;E9073&amp;F9073&amp;G9073&amp;H9073</f>
        <v>CAMADA DE BLOQUEIO(COLCHAO)DE PO-DE-PEDRA,ESPALHADO E COMPRIMIDO MANUALMENTE,MEDIDA APOS COMPACTACAO</v>
      </c>
      <c r="C9073" s="749" t="s">
        <v>24368</v>
      </c>
      <c r="D9073" s="749" t="s">
        <v>24372</v>
      </c>
      <c r="I9073" s="749" t="s">
        <v>2478</v>
      </c>
      <c r="J9073" s="749" t="n">
        <v>89.07</v>
      </c>
    </row>
    <row collapsed="false" customFormat="false" customHeight="true" hidden="true" ht="12.75" outlineLevel="0" r="9074">
      <c r="A9074" s="749" t="s">
        <v>24374</v>
      </c>
      <c r="B9074" s="749" t="str">
        <f aca="false">C9074&amp;D9074&amp;E9074&amp;F9074&amp;G9074&amp;H9074</f>
        <v>CAMADA DE BLOQUEIO(COLCHAO)DE AREIA,ESPALHADO E COMPRIMIDO MECANICAMENTE,MEDIDA APOS COMPACTACAO</v>
      </c>
      <c r="C9074" s="749" t="s">
        <v>24375</v>
      </c>
      <c r="D9074" s="749" t="s">
        <v>24376</v>
      </c>
      <c r="I9074" s="749" t="s">
        <v>2478</v>
      </c>
      <c r="J9074" s="749" t="n">
        <v>75.95</v>
      </c>
    </row>
    <row collapsed="false" customFormat="false" customHeight="true" hidden="true" ht="12.75" outlineLevel="0" r="9075">
      <c r="A9075" s="749" t="s">
        <v>24377</v>
      </c>
      <c r="B9075" s="749" t="str">
        <f aca="false">C9075&amp;D9075&amp;E9075&amp;F9075&amp;G9075&amp;H9075</f>
        <v>CAMADA DE BLOQUEIO(COLCHAO)DE AREIA,ESPALHADO E COMPRIMIDO MECANICAMENTE,MEDIDA APOS COMPACTACAO</v>
      </c>
      <c r="C9075" s="749" t="s">
        <v>24375</v>
      </c>
      <c r="D9075" s="749" t="s">
        <v>24376</v>
      </c>
      <c r="I9075" s="749" t="s">
        <v>2478</v>
      </c>
      <c r="J9075" s="749" t="n">
        <v>75.72</v>
      </c>
    </row>
    <row collapsed="false" customFormat="false" customHeight="true" hidden="true" ht="12.75" outlineLevel="0" r="9076">
      <c r="A9076" s="749" t="s">
        <v>24378</v>
      </c>
      <c r="B9076" s="749" t="str">
        <f aca="false">C9076&amp;D9076&amp;E9076&amp;F9076&amp;G9076&amp;H9076</f>
        <v>CAMADA DE BLOQUEIO (COLCHAO) DE AREIA,ESPALHADO E COMPRIMIDO MANUALMENTE,MEDIDA APOS COMPACTACAO</v>
      </c>
      <c r="C9076" s="749" t="s">
        <v>24379</v>
      </c>
      <c r="D9076" s="749" t="s">
        <v>24380</v>
      </c>
      <c r="I9076" s="749" t="s">
        <v>2478</v>
      </c>
      <c r="J9076" s="749" t="n">
        <v>108.76</v>
      </c>
    </row>
    <row collapsed="false" customFormat="false" customHeight="true" hidden="true" ht="12.75" outlineLevel="0" r="9077">
      <c r="A9077" s="749" t="s">
        <v>24381</v>
      </c>
      <c r="B9077" s="749" t="str">
        <f aca="false">C9077&amp;D9077&amp;E9077&amp;F9077&amp;G9077&amp;H9077</f>
        <v>CAMADA DE BLOQUEIO (COLCHAO) DE AREIA,ESPALHADO E COMPRIMIDO MANUALMENTE,MEDIDA APOS COMPACTACAO</v>
      </c>
      <c r="C9077" s="749" t="s">
        <v>24379</v>
      </c>
      <c r="D9077" s="749" t="s">
        <v>24380</v>
      </c>
      <c r="I9077" s="749" t="s">
        <v>2478</v>
      </c>
      <c r="J9077" s="749" t="n">
        <v>103.79</v>
      </c>
    </row>
    <row collapsed="false" customFormat="false" customHeight="true" hidden="true" ht="12.75" outlineLevel="0" r="9078">
      <c r="A9078" s="749" t="s">
        <v>24382</v>
      </c>
      <c r="B9078" s="749" t="str">
        <f aca="false">C9078&amp;D9078&amp;E9078&amp;F9078&amp;G9078&amp;H9078</f>
        <v>CONCRETO ASFALTICO,USINADO A QUENTE,CONSIDERANDO APENAS O ESPALHAMENTO COM VIBROACABADORA CONVENCIONAL E COMPACTACAO MECANICA,PARA UMA PRODUCAO DE USINA DE 2000T/MES</v>
      </c>
      <c r="C9078" s="749" t="s">
        <v>24383</v>
      </c>
      <c r="D9078" s="749" t="s">
        <v>24384</v>
      </c>
      <c r="E9078" s="749" t="s">
        <v>24385</v>
      </c>
      <c r="I9078" s="749" t="s">
        <v>6154</v>
      </c>
      <c r="J9078" s="749" t="n">
        <v>5.55</v>
      </c>
    </row>
    <row collapsed="false" customFormat="false" customHeight="true" hidden="true" ht="12.75" outlineLevel="0" r="9079">
      <c r="A9079" s="749" t="s">
        <v>24386</v>
      </c>
      <c r="B9079" s="749" t="str">
        <f aca="false">C9079&amp;D9079&amp;E9079&amp;F9079&amp;G9079&amp;H9079</f>
        <v>CONCRETO ASFALTICO,USINADO A QUENTE,CONSIDERANDO APENAS O ESPALHAMENTO COM VIBROACABADORA CONVENCIONAL E COMPACTACAO MECANICA,PARA UMA PRODUCAO DE USINA DE 2000T/MES</v>
      </c>
      <c r="C9079" s="749" t="s">
        <v>24383</v>
      </c>
      <c r="D9079" s="749" t="s">
        <v>24384</v>
      </c>
      <c r="E9079" s="749" t="s">
        <v>24385</v>
      </c>
      <c r="I9079" s="749" t="s">
        <v>6154</v>
      </c>
      <c r="J9079" s="749" t="n">
        <v>5.18</v>
      </c>
    </row>
    <row collapsed="false" customFormat="false" customHeight="true" hidden="true" ht="12.75" outlineLevel="0" r="9080">
      <c r="A9080" s="749" t="s">
        <v>24387</v>
      </c>
      <c r="B9080" s="749" t="str">
        <f aca="false">C9080&amp;D9080&amp;E9080&amp;F9080&amp;G9080&amp;H9080</f>
        <v>CONCRETO ASFALTICO,USINADO A QUENTE,CONSIDERANDO APENAS O ESPALHAMENTO COM VIBROACABADORA CONVENCIONAL E COMPACTACAO MECANICA,PARA UMA PRODUCAO DE USINA DE 3.000T/MES</v>
      </c>
      <c r="C9080" s="749" t="s">
        <v>24383</v>
      </c>
      <c r="D9080" s="749" t="s">
        <v>24384</v>
      </c>
      <c r="E9080" s="749" t="s">
        <v>24388</v>
      </c>
      <c r="I9080" s="749" t="s">
        <v>6154</v>
      </c>
      <c r="J9080" s="749" t="n">
        <v>4.2</v>
      </c>
    </row>
    <row collapsed="false" customFormat="false" customHeight="true" hidden="true" ht="12.75" outlineLevel="0" r="9081">
      <c r="A9081" s="749" t="s">
        <v>24389</v>
      </c>
      <c r="B9081" s="749" t="str">
        <f aca="false">C9081&amp;D9081&amp;E9081&amp;F9081&amp;G9081&amp;H9081</f>
        <v>CONCRETO ASFALTICO,USINADO A QUENTE,CONSIDERANDO APENAS O ESPALHAMENTO COM VIBROACABADORA CONVENCIONAL E COMPACTACAO MECANICA,PARA UMA PRODUCAO DE USINA DE 3.000T/MES</v>
      </c>
      <c r="C9081" s="749" t="s">
        <v>24383</v>
      </c>
      <c r="D9081" s="749" t="s">
        <v>24384</v>
      </c>
      <c r="E9081" s="749" t="s">
        <v>24388</v>
      </c>
      <c r="I9081" s="749" t="s">
        <v>6154</v>
      </c>
      <c r="J9081" s="749" t="n">
        <v>3.91</v>
      </c>
    </row>
    <row collapsed="false" customFormat="false" customHeight="true" hidden="true" ht="12.75" outlineLevel="0" r="9082">
      <c r="A9082" s="749" t="s">
        <v>24390</v>
      </c>
      <c r="B9082" s="749" t="str">
        <f aca="false">C9082&amp;D9082&amp;E9082&amp;F9082&amp;G9082&amp;H9082</f>
        <v>CONCRETO ASFALTICO,USINADO A QUENTE,CONSIDERANDO APENAS O ESPALHAMENTO COM VIBROACABADORA CONVENCIONAL E COMPACTACAO MECANICA,PARA UMA PRODUCAO DE USINA DE 4.000T/MES</v>
      </c>
      <c r="C9082" s="749" t="s">
        <v>24383</v>
      </c>
      <c r="D9082" s="749" t="s">
        <v>24384</v>
      </c>
      <c r="E9082" s="749" t="s">
        <v>24391</v>
      </c>
      <c r="I9082" s="749" t="s">
        <v>6154</v>
      </c>
      <c r="J9082" s="749" t="n">
        <v>3.56</v>
      </c>
    </row>
    <row collapsed="false" customFormat="false" customHeight="true" hidden="true" ht="12.75" outlineLevel="0" r="9083">
      <c r="A9083" s="749" t="s">
        <v>24392</v>
      </c>
      <c r="B9083" s="749" t="str">
        <f aca="false">C9083&amp;D9083&amp;E9083&amp;F9083&amp;G9083&amp;H9083</f>
        <v>CONCRETO ASFALTICO,USINADO A QUENTE,CONSIDERANDO APENAS O ESPALHAMENTO COM VIBROACABADORA CONVENCIONAL E COMPACTACAO MECANICA,PARA UMA PRODUCAO DE USINA DE 4.000T/MES</v>
      </c>
      <c r="C9083" s="749" t="s">
        <v>24383</v>
      </c>
      <c r="D9083" s="749" t="s">
        <v>24384</v>
      </c>
      <c r="E9083" s="749" t="s">
        <v>24391</v>
      </c>
      <c r="I9083" s="749" t="s">
        <v>6154</v>
      </c>
      <c r="J9083" s="749" t="n">
        <v>3.3</v>
      </c>
    </row>
    <row collapsed="false" customFormat="false" customHeight="true" hidden="true" ht="12.75" outlineLevel="0" r="9084">
      <c r="A9084" s="749" t="s">
        <v>24393</v>
      </c>
      <c r="B9084" s="749" t="str">
        <f aca="false">C9084&amp;D9084&amp;E9084&amp;F9084&amp;G9084&amp;H9084</f>
        <v>CONCRETO ASFALTICO,USINADO A QUENTE,CONSIDERANDO APENAS O ESPALHAMENTO COM VIBROACABADORA CONVENCIONAL E COMPACTACAO MECANICA,PARA UMA PRODUCAO DE USINA DE 6.000T/MES</v>
      </c>
      <c r="C9084" s="749" t="s">
        <v>24383</v>
      </c>
      <c r="D9084" s="749" t="s">
        <v>24384</v>
      </c>
      <c r="E9084" s="749" t="s">
        <v>24394</v>
      </c>
      <c r="I9084" s="749" t="s">
        <v>6154</v>
      </c>
      <c r="J9084" s="749" t="n">
        <v>3.36</v>
      </c>
    </row>
    <row collapsed="false" customFormat="false" customHeight="true" hidden="true" ht="12.75" outlineLevel="0" r="9085">
      <c r="A9085" s="749" t="s">
        <v>24395</v>
      </c>
      <c r="B9085" s="749" t="str">
        <f aca="false">C9085&amp;D9085&amp;E9085&amp;F9085&amp;G9085&amp;H9085</f>
        <v>CONCRETO ASFALTICO,USINADO A QUENTE,CONSIDERANDO APENAS O ESPALHAMENTO COM VIBROACABADORA CONVENCIONAL E COMPACTACAO MECANICA,PARA UMA PRODUCAO DE USINA DE 6.000T/MES</v>
      </c>
      <c r="C9085" s="749" t="s">
        <v>24383</v>
      </c>
      <c r="D9085" s="749" t="s">
        <v>24384</v>
      </c>
      <c r="E9085" s="749" t="s">
        <v>24394</v>
      </c>
      <c r="I9085" s="749" t="s">
        <v>6154</v>
      </c>
      <c r="J9085" s="749" t="n">
        <v>3.13</v>
      </c>
    </row>
    <row collapsed="false" customFormat="false" customHeight="true" hidden="true" ht="12.75" outlineLevel="0" r="9086">
      <c r="A9086" s="749" t="s">
        <v>24396</v>
      </c>
      <c r="B9086" s="749" t="str">
        <f aca="false">C9086&amp;D9086&amp;E9086&amp;F9086&amp;G9086&amp;H9086</f>
        <v>CONCRETO ASFALTICO,USINADO A QUENTE,CONSIDERANDO APENAS O ESPALHAMENTO COM VIBROACABADORA CONVENCIONAL E COMPACTACAO MECANICA,PARA UMA PRODUCAO DE USINA DE 8.000T/MES</v>
      </c>
      <c r="C9086" s="749" t="s">
        <v>24383</v>
      </c>
      <c r="D9086" s="749" t="s">
        <v>24384</v>
      </c>
      <c r="E9086" s="749" t="s">
        <v>24397</v>
      </c>
      <c r="I9086" s="749" t="s">
        <v>6154</v>
      </c>
      <c r="J9086" s="749" t="n">
        <v>2.96</v>
      </c>
    </row>
    <row collapsed="false" customFormat="false" customHeight="true" hidden="true" ht="12.75" outlineLevel="0" r="9087">
      <c r="A9087" s="749" t="s">
        <v>24398</v>
      </c>
      <c r="B9087" s="749" t="str">
        <f aca="false">C9087&amp;D9087&amp;E9087&amp;F9087&amp;G9087&amp;H9087</f>
        <v>CONCRETO ASFALTICO,USINADO A QUENTE,CONSIDERANDO APENAS O ESPALHAMENTO COM VIBROACABADORA CONVENCIONAL E COMPACTACAO MECANICA,PARA UMA PRODUCAO DE USINA DE 8.000T/MES</v>
      </c>
      <c r="C9087" s="749" t="s">
        <v>24383</v>
      </c>
      <c r="D9087" s="749" t="s">
        <v>24384</v>
      </c>
      <c r="E9087" s="749" t="s">
        <v>24397</v>
      </c>
      <c r="I9087" s="749" t="s">
        <v>6154</v>
      </c>
      <c r="J9087" s="749" t="n">
        <v>2.75</v>
      </c>
    </row>
    <row collapsed="false" customFormat="false" customHeight="true" hidden="true" ht="12.75" outlineLevel="0" r="9088">
      <c r="A9088" s="749" t="s">
        <v>24399</v>
      </c>
      <c r="B9088" s="749" t="str">
        <f aca="false">C9088&amp;D9088&amp;E9088&amp;F9088&amp;G9088&amp;H9088</f>
        <v>CONCRETO ASFALTICO,USINADO A QUENTE,CONSIDERANDO APENAS O ESPALHAMENTO COM VIBROACABADORA CONVENCIONAL E COMPACTACAO MECANICA,PARA UMA PRODUCAO DE USINA DE 10.000T/MES</v>
      </c>
      <c r="C9088" s="749" t="s">
        <v>24383</v>
      </c>
      <c r="D9088" s="749" t="s">
        <v>24384</v>
      </c>
      <c r="E9088" s="749" t="s">
        <v>24400</v>
      </c>
      <c r="I9088" s="749" t="s">
        <v>6154</v>
      </c>
      <c r="J9088" s="749" t="n">
        <v>2.73</v>
      </c>
    </row>
    <row collapsed="false" customFormat="false" customHeight="true" hidden="true" ht="12.75" outlineLevel="0" r="9089">
      <c r="A9089" s="749" t="s">
        <v>24401</v>
      </c>
      <c r="B9089" s="749" t="str">
        <f aca="false">C9089&amp;D9089&amp;E9089&amp;F9089&amp;G9089&amp;H9089</f>
        <v>CONCRETO ASFALTICO,USINADO A QUENTE,CONSIDERANDO APENAS O ESPALHAMENTO COM VIBROACABADORA CONVENCIONAL E COMPACTACAO MECANICA,PARA UMA PRODUCAO DE USINA DE 10.000T/MES</v>
      </c>
      <c r="C9089" s="749" t="s">
        <v>24383</v>
      </c>
      <c r="D9089" s="749" t="s">
        <v>24384</v>
      </c>
      <c r="E9089" s="749" t="s">
        <v>24400</v>
      </c>
      <c r="I9089" s="749" t="s">
        <v>6154</v>
      </c>
      <c r="J9089" s="749" t="n">
        <v>2.53</v>
      </c>
    </row>
    <row collapsed="false" customFormat="false" customHeight="true" hidden="true" ht="12.75" outlineLevel="0" r="9090">
      <c r="A9090" s="749" t="s">
        <v>24402</v>
      </c>
      <c r="B9090" s="749" t="str">
        <f aca="false">C9090&amp;D9090&amp;E9090&amp;F9090&amp;G9090&amp;H9090</f>
        <v>CONCRETO ASFALTICO,USINADO A QUENTE,CONSIDERANDO APENAS O ESPALHAMENTO COM MOTONIVELADORA E COMPACTACAO MECANICA,PARA UMA PRODUCAO DE USINA DE 2000T/MES</v>
      </c>
      <c r="C9090" s="749" t="s">
        <v>24383</v>
      </c>
      <c r="D9090" s="749" t="s">
        <v>24403</v>
      </c>
      <c r="E9090" s="749" t="s">
        <v>24404</v>
      </c>
      <c r="I9090" s="749" t="s">
        <v>6154</v>
      </c>
      <c r="J9090" s="749" t="n">
        <v>6.23</v>
      </c>
    </row>
    <row collapsed="false" customFormat="false" customHeight="true" hidden="true" ht="12.75" outlineLevel="0" r="9091">
      <c r="A9091" s="749" t="s">
        <v>24405</v>
      </c>
      <c r="B9091" s="749" t="str">
        <f aca="false">C9091&amp;D9091&amp;E9091&amp;F9091&amp;G9091&amp;H9091</f>
        <v>CONCRETO ASFALTICO,USINADO A QUENTE,CONSIDERANDO APENAS O ESPALHAMENTO COM MOTONIVELADORA E COMPACTACAO MECANICA,PARA UMA PRODUCAO DE USINA DE 2000T/MES</v>
      </c>
      <c r="C9091" s="749" t="s">
        <v>24383</v>
      </c>
      <c r="D9091" s="749" t="s">
        <v>24403</v>
      </c>
      <c r="E9091" s="749" t="s">
        <v>24404</v>
      </c>
      <c r="I9091" s="749" t="s">
        <v>6154</v>
      </c>
      <c r="J9091" s="749" t="n">
        <v>5.83</v>
      </c>
    </row>
    <row collapsed="false" customFormat="false" customHeight="true" hidden="true" ht="12.75" outlineLevel="0" r="9092">
      <c r="A9092" s="749" t="s">
        <v>24406</v>
      </c>
      <c r="B9092" s="749" t="str">
        <f aca="false">C9092&amp;D9092&amp;E9092&amp;F9092&amp;G9092&amp;H9092</f>
        <v>CONCRETO ASFALTICO,USINADO A QUENTE,CONSIDERANDO APENAS O ESPALHAMENTO COM MOTONIVELADORA E COMPACTACAO MECANICA,PARA UMA PRODUCAO DE USINA DE 3000T/MES</v>
      </c>
      <c r="C9092" s="749" t="s">
        <v>24383</v>
      </c>
      <c r="D9092" s="749" t="s">
        <v>24403</v>
      </c>
      <c r="E9092" s="749" t="s">
        <v>24407</v>
      </c>
      <c r="I9092" s="749" t="s">
        <v>6154</v>
      </c>
      <c r="J9092" s="749" t="n">
        <v>4.82</v>
      </c>
    </row>
    <row collapsed="false" customFormat="false" customHeight="true" hidden="true" ht="12.75" outlineLevel="0" r="9093">
      <c r="A9093" s="749" t="s">
        <v>24408</v>
      </c>
      <c r="B9093" s="749" t="str">
        <f aca="false">C9093&amp;D9093&amp;E9093&amp;F9093&amp;G9093&amp;H9093</f>
        <v>CONCRETO ASFALTICO,USINADO A QUENTE,CONSIDERANDO APENAS O ESPALHAMENTO COM MOTONIVELADORA E COMPACTACAO MECANICA,PARA UMA PRODUCAO DE USINA DE 3000T/MES</v>
      </c>
      <c r="C9093" s="749" t="s">
        <v>24383</v>
      </c>
      <c r="D9093" s="749" t="s">
        <v>24403</v>
      </c>
      <c r="E9093" s="749" t="s">
        <v>24407</v>
      </c>
      <c r="I9093" s="749" t="s">
        <v>6154</v>
      </c>
      <c r="J9093" s="749" t="n">
        <v>4.49</v>
      </c>
    </row>
    <row collapsed="false" customFormat="false" customHeight="true" hidden="true" ht="12.75" outlineLevel="0" r="9094">
      <c r="A9094" s="749" t="s">
        <v>24409</v>
      </c>
      <c r="B9094" s="749" t="str">
        <f aca="false">C9094&amp;D9094&amp;E9094&amp;F9094&amp;G9094&amp;H9094</f>
        <v>CONCRETO ASFALTICO,USINADO A QUENTE,CONSIDERANDO APENAS O ESPALHAMENTO COM MOTONIVELADORA E COMPACTACAO MECANICA,PARA UMA PRODUCAO DE USINA DE 4000T/MES</v>
      </c>
      <c r="C9094" s="749" t="s">
        <v>24383</v>
      </c>
      <c r="D9094" s="749" t="s">
        <v>24403</v>
      </c>
      <c r="E9094" s="749" t="s">
        <v>24410</v>
      </c>
      <c r="I9094" s="749" t="s">
        <v>6154</v>
      </c>
      <c r="J9094" s="749" t="n">
        <v>4.14</v>
      </c>
    </row>
    <row collapsed="false" customFormat="false" customHeight="true" hidden="true" ht="12.75" outlineLevel="0" r="9095">
      <c r="A9095" s="749" t="s">
        <v>24411</v>
      </c>
      <c r="B9095" s="749" t="str">
        <f aca="false">C9095&amp;D9095&amp;E9095&amp;F9095&amp;G9095&amp;H9095</f>
        <v>CONCRETO ASFALTICO,USINADO A QUENTE,CONSIDERANDO APENAS O ESPALHAMENTO COM MOTONIVELADORA E COMPACTACAO MECANICA,PARA UMA PRODUCAO DE USINA DE 4000T/MES</v>
      </c>
      <c r="C9095" s="749" t="s">
        <v>24383</v>
      </c>
      <c r="D9095" s="749" t="s">
        <v>24403</v>
      </c>
      <c r="E9095" s="749" t="s">
        <v>24410</v>
      </c>
      <c r="I9095" s="749" t="s">
        <v>6154</v>
      </c>
      <c r="J9095" s="749" t="n">
        <v>3.85</v>
      </c>
    </row>
    <row collapsed="false" customFormat="false" customHeight="true" hidden="true" ht="12.75" outlineLevel="0" r="9096">
      <c r="A9096" s="749" t="s">
        <v>24412</v>
      </c>
      <c r="B9096" s="749" t="str">
        <f aca="false">C9096&amp;D9096&amp;E9096&amp;F9096&amp;G9096&amp;H9096</f>
        <v>CONCRETO ASFALTICO,USINADO A QUENTE,CONSIDERANDO APENAS O ESPALHAMENTO COM MOTONIVELADORA E COMPACTACAO MECANICA,PARA UMA PRODUCAO DE USINA DE 6000T/MES</v>
      </c>
      <c r="C9096" s="749" t="s">
        <v>24383</v>
      </c>
      <c r="D9096" s="749" t="s">
        <v>24403</v>
      </c>
      <c r="E9096" s="749" t="s">
        <v>24413</v>
      </c>
      <c r="I9096" s="749" t="s">
        <v>6154</v>
      </c>
      <c r="J9096" s="749" t="n">
        <v>3.43</v>
      </c>
    </row>
    <row collapsed="false" customFormat="false" customHeight="true" hidden="true" ht="12.75" outlineLevel="0" r="9097">
      <c r="A9097" s="749" t="s">
        <v>24414</v>
      </c>
      <c r="B9097" s="749" t="str">
        <f aca="false">C9097&amp;D9097&amp;E9097&amp;F9097&amp;G9097&amp;H9097</f>
        <v>CONCRETO ASFALTICO,USINADO A QUENTE,CONSIDERANDO APENAS O ESPALHAMENTO COM MOTONIVELADORA E COMPACTACAO MECANICA,PARA UMA PRODUCAO DE USINA DE 6000T/MES</v>
      </c>
      <c r="C9097" s="749" t="s">
        <v>24383</v>
      </c>
      <c r="D9097" s="749" t="s">
        <v>24403</v>
      </c>
      <c r="E9097" s="749" t="s">
        <v>24413</v>
      </c>
      <c r="I9097" s="749" t="s">
        <v>6154</v>
      </c>
      <c r="J9097" s="749" t="n">
        <v>3.17</v>
      </c>
    </row>
    <row collapsed="false" customFormat="false" customHeight="true" hidden="true" ht="12.75" outlineLevel="0" r="9098">
      <c r="A9098" s="749" t="s">
        <v>24415</v>
      </c>
      <c r="B9098" s="749" t="str">
        <f aca="false">C9098&amp;D9098&amp;E9098&amp;F9098&amp;G9098&amp;H9098</f>
        <v>CONCRETO ASFALTICO,USINADO A QUENTE,CONSIDERANDO APENAS O ESPALHAMENTO COM MOTONIVELADORA E COMPACTACAO MECANICA,PARA UMA PRODUCAO DE USINA DE 8000T/MES</v>
      </c>
      <c r="C9098" s="749" t="s">
        <v>24383</v>
      </c>
      <c r="D9098" s="749" t="s">
        <v>24403</v>
      </c>
      <c r="E9098" s="749" t="s">
        <v>24416</v>
      </c>
      <c r="I9098" s="749" t="s">
        <v>6154</v>
      </c>
      <c r="J9098" s="749" t="n">
        <v>2.94</v>
      </c>
    </row>
    <row collapsed="false" customFormat="false" customHeight="true" hidden="true" ht="12.75" outlineLevel="0" r="9099">
      <c r="A9099" s="749" t="s">
        <v>24417</v>
      </c>
      <c r="B9099" s="749" t="str">
        <f aca="false">C9099&amp;D9099&amp;E9099&amp;F9099&amp;G9099&amp;H9099</f>
        <v>CONCRETO ASFALTICO,USINADO A QUENTE,CONSIDERANDO APENAS O ESPALHAMENTO COM MOTONIVELADORA E COMPACTACAO MECANICA,PARA UMA PRODUCAO DE USINA DE 8000T/MES</v>
      </c>
      <c r="C9099" s="749" t="s">
        <v>24383</v>
      </c>
      <c r="D9099" s="749" t="s">
        <v>24403</v>
      </c>
      <c r="E9099" s="749" t="s">
        <v>24416</v>
      </c>
      <c r="I9099" s="749" t="s">
        <v>6154</v>
      </c>
      <c r="J9099" s="749" t="n">
        <v>2.71</v>
      </c>
    </row>
    <row collapsed="false" customFormat="false" customHeight="true" hidden="true" ht="12.75" outlineLevel="0" r="9100">
      <c r="A9100" s="749" t="s">
        <v>24418</v>
      </c>
      <c r="B9100" s="749" t="str">
        <f aca="false">C9100&amp;D9100&amp;E9100&amp;F9100&amp;G9100&amp;H9100</f>
        <v>CONCRETO ASFALTICO,USINADO A QUENTE,CONSIDERANDO APENAS O ESPALHAMENTO COM MOTONIVELADORA E COMPACTACAO MECANICA,PARA UMA PRODUCAO DE USINA DE 10000T/MES</v>
      </c>
      <c r="C9100" s="749" t="s">
        <v>24383</v>
      </c>
      <c r="D9100" s="749" t="s">
        <v>24403</v>
      </c>
      <c r="E9100" s="749" t="s">
        <v>24419</v>
      </c>
      <c r="I9100" s="749" t="s">
        <v>6154</v>
      </c>
      <c r="J9100" s="749" t="n">
        <v>2.74</v>
      </c>
    </row>
    <row collapsed="false" customFormat="false" customHeight="true" hidden="true" ht="12.75" outlineLevel="0" r="9101">
      <c r="A9101" s="749" t="s">
        <v>24420</v>
      </c>
      <c r="B9101" s="749" t="str">
        <f aca="false">C9101&amp;D9101&amp;E9101&amp;F9101&amp;G9101&amp;H9101</f>
        <v>CONCRETO ASFALTICO,USINADO A QUENTE,CONSIDERANDO APENAS O ESPALHAMENTO COM MOTONIVELADORA E COMPACTACAO MECANICA,PARA UMA PRODUCAO DE USINA DE 10000T/MES</v>
      </c>
      <c r="C9101" s="749" t="s">
        <v>24383</v>
      </c>
      <c r="D9101" s="749" t="s">
        <v>24403</v>
      </c>
      <c r="E9101" s="749" t="s">
        <v>24419</v>
      </c>
      <c r="I9101" s="749" t="s">
        <v>6154</v>
      </c>
      <c r="J9101" s="749" t="n">
        <v>2.53</v>
      </c>
    </row>
    <row collapsed="false" customFormat="false" customHeight="true" hidden="true" ht="12.75" outlineLevel="0" r="9102">
      <c r="A9102" s="749" t="s">
        <v>24421</v>
      </c>
      <c r="B9102" s="749" t="str">
        <f aca="false">C9102&amp;D9102&amp;E9102&amp;F9102&amp;G9102&amp;H9102</f>
        <v>CONCRETO ASFALTICO,USINADO A QUENTE,CONSIDERANDO APENAS O ESPALHAMENTO COM VIBROACABADORA ELETRONICA E COMPACTACAO MECANICA,PARA UMA PRODUCAO DE USINA DE 2000T/MES</v>
      </c>
      <c r="C9102" s="749" t="s">
        <v>24383</v>
      </c>
      <c r="D9102" s="749" t="s">
        <v>24422</v>
      </c>
      <c r="E9102" s="749" t="s">
        <v>24423</v>
      </c>
      <c r="I9102" s="749" t="s">
        <v>6154</v>
      </c>
      <c r="J9102" s="749" t="n">
        <v>7.95</v>
      </c>
    </row>
    <row collapsed="false" customFormat="false" customHeight="true" hidden="true" ht="12.75" outlineLevel="0" r="9103">
      <c r="A9103" s="749" t="s">
        <v>24424</v>
      </c>
      <c r="B9103" s="749" t="str">
        <f aca="false">C9103&amp;D9103&amp;E9103&amp;F9103&amp;G9103&amp;H9103</f>
        <v>CONCRETO ASFALTICO,USINADO A QUENTE,CONSIDERANDO APENAS O ESPALHAMENTO COM VIBROACABADORA ELETRONICA E COMPACTACAO MECANICA,PARA UMA PRODUCAO DE USINA DE 2000T/MES</v>
      </c>
      <c r="C9103" s="749" t="s">
        <v>24383</v>
      </c>
      <c r="D9103" s="749" t="s">
        <v>24422</v>
      </c>
      <c r="E9103" s="749" t="s">
        <v>24423</v>
      </c>
      <c r="I9103" s="749" t="s">
        <v>6154</v>
      </c>
      <c r="J9103" s="749" t="n">
        <v>7.42</v>
      </c>
    </row>
    <row collapsed="false" customFormat="false" customHeight="true" hidden="true" ht="12.75" outlineLevel="0" r="9104">
      <c r="A9104" s="749" t="s">
        <v>24425</v>
      </c>
      <c r="B9104" s="749" t="str">
        <f aca="false">C9104&amp;D9104&amp;E9104&amp;F9104&amp;G9104&amp;H9104</f>
        <v>CONCRETO ASFALTICO,USINADO A QUENTE,CONSIDERANDO APENAS O ESPALHAMENTO COM VIBROACABADORA ELETRONICA E COMPACTACAO MECANICA,PARA UMA PRODUCAO DE USINA DE 3000T/MES</v>
      </c>
      <c r="C9104" s="749" t="s">
        <v>24383</v>
      </c>
      <c r="D9104" s="749" t="s">
        <v>24422</v>
      </c>
      <c r="E9104" s="749" t="s">
        <v>24426</v>
      </c>
      <c r="I9104" s="749" t="s">
        <v>6154</v>
      </c>
      <c r="J9104" s="749" t="n">
        <v>6.02</v>
      </c>
    </row>
    <row collapsed="false" customFormat="false" customHeight="true" hidden="true" ht="12.75" outlineLevel="0" r="9105">
      <c r="A9105" s="749" t="s">
        <v>24427</v>
      </c>
      <c r="B9105" s="749" t="str">
        <f aca="false">C9105&amp;D9105&amp;E9105&amp;F9105&amp;G9105&amp;H9105</f>
        <v>CONCRETO ASFALTICO,USINADO A QUENTE,CONSIDERANDO APENAS O ESPALHAMENTO COM VIBROACABADORA ELETRONICA E COMPACTACAO MECANICA,PARA UMA PRODUCAO DE USINA DE 3000T/MES</v>
      </c>
      <c r="C9105" s="749" t="s">
        <v>24383</v>
      </c>
      <c r="D9105" s="749" t="s">
        <v>24422</v>
      </c>
      <c r="E9105" s="749" t="s">
        <v>24426</v>
      </c>
      <c r="I9105" s="749" t="s">
        <v>6154</v>
      </c>
      <c r="J9105" s="749" t="n">
        <v>5.6</v>
      </c>
    </row>
    <row collapsed="false" customFormat="false" customHeight="true" hidden="true" ht="12.75" outlineLevel="0" r="9106">
      <c r="A9106" s="749" t="s">
        <v>24428</v>
      </c>
      <c r="B9106" s="749" t="str">
        <f aca="false">C9106&amp;D9106&amp;E9106&amp;F9106&amp;G9106&amp;H9106</f>
        <v>CONCRETO ASFALTICO,USINADO A QUENTE,CONSIDERANDO APENAS O ESPALHAMENTO COM VIBROACABADORA ELETRONICA E COMPACTACAO MECANICA,PARA UMA PRODUCAO DE USINA DE 4000T/MES</v>
      </c>
      <c r="C9106" s="749" t="s">
        <v>24383</v>
      </c>
      <c r="D9106" s="749" t="s">
        <v>24422</v>
      </c>
      <c r="E9106" s="749" t="s">
        <v>24429</v>
      </c>
      <c r="I9106" s="749" t="s">
        <v>6154</v>
      </c>
      <c r="J9106" s="749" t="n">
        <v>5.1</v>
      </c>
    </row>
    <row collapsed="false" customFormat="false" customHeight="true" hidden="true" ht="12.75" outlineLevel="0" r="9107">
      <c r="A9107" s="749" t="s">
        <v>24430</v>
      </c>
      <c r="B9107" s="749" t="str">
        <f aca="false">C9107&amp;D9107&amp;E9107&amp;F9107&amp;G9107&amp;H9107</f>
        <v>CONCRETO ASFALTICO,USINADO A QUENTE,CONSIDERANDO APENAS O ESPALHAMENTO COM VIBROACABADORA ELETRONICA E COMPACTACAO MECANICA,PARA UMA PRODUCAO DE USINA DE 4000T/MES</v>
      </c>
      <c r="C9107" s="749" t="s">
        <v>24383</v>
      </c>
      <c r="D9107" s="749" t="s">
        <v>24422</v>
      </c>
      <c r="E9107" s="749" t="s">
        <v>24429</v>
      </c>
      <c r="I9107" s="749" t="s">
        <v>6154</v>
      </c>
      <c r="J9107" s="749" t="n">
        <v>4.73</v>
      </c>
    </row>
    <row collapsed="false" customFormat="false" customHeight="true" hidden="true" ht="12.75" outlineLevel="0" r="9108">
      <c r="A9108" s="749" t="s">
        <v>24431</v>
      </c>
      <c r="B9108" s="749" t="str">
        <f aca="false">C9108&amp;D9108&amp;E9108&amp;F9108&amp;G9108&amp;H9108</f>
        <v>CONCRETO ASFALTICO,USINADO A QUENTE,CONSIDERANDO APENAS O ESPALHAMENTO COM VIBROACABADORA ELETRONICA E COMPACTACAO MECANICA,PARA UMA PRODUCAO DE USINA DE 6000T/MES</v>
      </c>
      <c r="C9108" s="749" t="s">
        <v>24383</v>
      </c>
      <c r="D9108" s="749" t="s">
        <v>24422</v>
      </c>
      <c r="E9108" s="749" t="s">
        <v>24432</v>
      </c>
      <c r="I9108" s="749" t="s">
        <v>6154</v>
      </c>
      <c r="J9108" s="749" t="n">
        <v>4.81</v>
      </c>
    </row>
    <row collapsed="false" customFormat="false" customHeight="true" hidden="true" ht="12.75" outlineLevel="0" r="9109">
      <c r="A9109" s="749" t="s">
        <v>24433</v>
      </c>
      <c r="B9109" s="749" t="str">
        <f aca="false">C9109&amp;D9109&amp;E9109&amp;F9109&amp;G9109&amp;H9109</f>
        <v>CONCRETO ASFALTICO,USINADO A QUENTE,CONSIDERANDO APENAS O ESPALHAMENTO COM VIBROACABADORA ELETRONICA E COMPACTACAO MECANICA,PARA UMA PRODUCAO DE USINA DE 6000T/MES</v>
      </c>
      <c r="C9109" s="749" t="s">
        <v>24383</v>
      </c>
      <c r="D9109" s="749" t="s">
        <v>24422</v>
      </c>
      <c r="E9109" s="749" t="s">
        <v>24432</v>
      </c>
      <c r="I9109" s="749" t="s">
        <v>6154</v>
      </c>
      <c r="J9109" s="749" t="n">
        <v>4.48</v>
      </c>
    </row>
    <row collapsed="false" customFormat="false" customHeight="true" hidden="true" ht="12.75" outlineLevel="0" r="9110">
      <c r="A9110" s="749" t="s">
        <v>24434</v>
      </c>
      <c r="B9110" s="749" t="str">
        <f aca="false">C9110&amp;D9110&amp;E9110&amp;F9110&amp;G9110&amp;H9110</f>
        <v>CONCRETO ASFALTICO,USINADO A QUENTE,CONSIDERANDO APENAS O ESPALHAMENTO COM VIBROACABADORA ELETRONICA E COMPACTACAO MECANICA,PARA UMA PRODUCAO DE USINA DE 8000T/MES</v>
      </c>
      <c r="C9110" s="749" t="s">
        <v>24383</v>
      </c>
      <c r="D9110" s="749" t="s">
        <v>24422</v>
      </c>
      <c r="E9110" s="749" t="s">
        <v>24435</v>
      </c>
      <c r="I9110" s="749" t="s">
        <v>6154</v>
      </c>
      <c r="J9110" s="749" t="n">
        <v>4.23</v>
      </c>
    </row>
    <row collapsed="false" customFormat="false" customHeight="true" hidden="true" ht="12.75" outlineLevel="0" r="9111">
      <c r="A9111" s="749" t="s">
        <v>24436</v>
      </c>
      <c r="B9111" s="749" t="str">
        <f aca="false">C9111&amp;D9111&amp;E9111&amp;F9111&amp;G9111&amp;H9111</f>
        <v>CONCRETO ASFALTICO,USINADO A QUENTE,CONSIDERANDO APENAS O ESPALHAMENTO COM VIBROACABADORA ELETRONICA E COMPACTACAO MECANICA,PARA UMA PRODUCAO DE USINA DE 8000T/MES</v>
      </c>
      <c r="C9111" s="749" t="s">
        <v>24383</v>
      </c>
      <c r="D9111" s="749" t="s">
        <v>24422</v>
      </c>
      <c r="E9111" s="749" t="s">
        <v>24435</v>
      </c>
      <c r="I9111" s="749" t="s">
        <v>6154</v>
      </c>
      <c r="J9111" s="749" t="n">
        <v>3.93</v>
      </c>
    </row>
    <row collapsed="false" customFormat="false" customHeight="true" hidden="true" ht="12.75" outlineLevel="0" r="9112">
      <c r="A9112" s="749" t="s">
        <v>24437</v>
      </c>
      <c r="B9112" s="749" t="str">
        <f aca="false">C9112&amp;D9112&amp;E9112&amp;F9112&amp;G9112&amp;H9112</f>
        <v>CONCRETO ASFALTICO,USINADO A QUENTE,CONSIDERANDO APENAS O ESPALHAMENTO COM VIBROACABADORA ELETRONICA E COMPACTACAO MECANICA, PARA UMA PRODUCAO DE USINA DE 10.000T/MES</v>
      </c>
      <c r="C9112" s="749" t="s">
        <v>24383</v>
      </c>
      <c r="D9112" s="749" t="s">
        <v>24422</v>
      </c>
      <c r="E9112" s="749" t="s">
        <v>24438</v>
      </c>
      <c r="I9112" s="749" t="s">
        <v>6154</v>
      </c>
      <c r="J9112" s="749" t="n">
        <v>3.9</v>
      </c>
    </row>
    <row collapsed="false" customFormat="false" customHeight="true" hidden="true" ht="12.75" outlineLevel="0" r="9113">
      <c r="A9113" s="749" t="s">
        <v>24439</v>
      </c>
      <c r="B9113" s="749" t="str">
        <f aca="false">C9113&amp;D9113&amp;E9113&amp;F9113&amp;G9113&amp;H9113</f>
        <v>CONCRETO ASFALTICO,USINADO A QUENTE,CONSIDERANDO APENAS O ESPALHAMENTO COM VIBROACABADORA ELETRONICA E COMPACTACAO MECANICA, PARA UMA PRODUCAO DE USINA DE 10.000T/MES</v>
      </c>
      <c r="C9113" s="749" t="s">
        <v>24383</v>
      </c>
      <c r="D9113" s="749" t="s">
        <v>24422</v>
      </c>
      <c r="E9113" s="749" t="s">
        <v>24438</v>
      </c>
      <c r="I9113" s="749" t="s">
        <v>6154</v>
      </c>
      <c r="J9113" s="749" t="n">
        <v>3.62</v>
      </c>
    </row>
    <row collapsed="false" customFormat="false" customHeight="true" hidden="true" ht="12.75" outlineLevel="0" r="9114">
      <c r="A9114" s="749" t="s">
        <v>24440</v>
      </c>
      <c r="B9114" s="749" t="str">
        <f aca="false">C9114&amp;D9114&amp;E9114&amp;F9114&amp;G9114&amp;H9114</f>
        <v>CONCRETO ASFALTICO,USINADO A QUENTE,CONSIDERANDO APENAS O ESPALHAMENTO MANUAL E COMPACTACAO MECANICA,PARA UMA PRODUCAO DE USINA DE 2000T/MES</v>
      </c>
      <c r="C9114" s="749" t="s">
        <v>24383</v>
      </c>
      <c r="D9114" s="749" t="s">
        <v>24441</v>
      </c>
      <c r="E9114" s="749" t="s">
        <v>24442</v>
      </c>
      <c r="I9114" s="749" t="s">
        <v>6154</v>
      </c>
      <c r="J9114" s="749" t="n">
        <v>6.55</v>
      </c>
    </row>
    <row collapsed="false" customFormat="false" customHeight="true" hidden="true" ht="12.75" outlineLevel="0" r="9115">
      <c r="A9115" s="749" t="s">
        <v>24443</v>
      </c>
      <c r="B9115" s="749" t="str">
        <f aca="false">C9115&amp;D9115&amp;E9115&amp;F9115&amp;G9115&amp;H9115</f>
        <v>CONCRETO ASFALTICO,USINADO A QUENTE,CONSIDERANDO APENAS O ESPALHAMENTO MANUAL E COMPACTACAO MECANICA,PARA UMA PRODUCAO DE USINA DE 2000T/MES</v>
      </c>
      <c r="C9115" s="749" t="s">
        <v>24383</v>
      </c>
      <c r="D9115" s="749" t="s">
        <v>24441</v>
      </c>
      <c r="E9115" s="749" t="s">
        <v>24442</v>
      </c>
      <c r="I9115" s="749" t="s">
        <v>6154</v>
      </c>
      <c r="J9115" s="749" t="n">
        <v>5.95</v>
      </c>
    </row>
    <row collapsed="false" customFormat="false" customHeight="true" hidden="true" ht="12.75" outlineLevel="0" r="9116">
      <c r="A9116" s="749" t="s">
        <v>24444</v>
      </c>
      <c r="B9116" s="749" t="str">
        <f aca="false">C9116&amp;D9116&amp;E9116&amp;F9116&amp;G9116&amp;H9116</f>
        <v>CONCRETO ASFALTICO,USINADO A QUENTE,CONSIDERANDO APENAS O ESPALHAMENTO MANUAL E COMPACTACAO MECANICA,PARA UMA PRODUCAO DE USINA DE 3000T/MES</v>
      </c>
      <c r="C9116" s="749" t="s">
        <v>24383</v>
      </c>
      <c r="D9116" s="749" t="s">
        <v>24441</v>
      </c>
      <c r="E9116" s="749" t="s">
        <v>24445</v>
      </c>
      <c r="I9116" s="749" t="s">
        <v>6154</v>
      </c>
      <c r="J9116" s="749" t="n">
        <v>5.99</v>
      </c>
    </row>
    <row collapsed="false" customFormat="false" customHeight="true" hidden="true" ht="12.75" outlineLevel="0" r="9117">
      <c r="A9117" s="749" t="s">
        <v>24446</v>
      </c>
      <c r="B9117" s="749" t="str">
        <f aca="false">C9117&amp;D9117&amp;E9117&amp;F9117&amp;G9117&amp;H9117</f>
        <v>CONCRETO ASFALTICO,USINADO A QUENTE,CONSIDERANDO APENAS O ESPALHAMENTO MANUAL E COMPACTACAO MECANICA,PARA UMA PRODUCAO DE USINA DE 3000T/MES</v>
      </c>
      <c r="C9117" s="749" t="s">
        <v>24383</v>
      </c>
      <c r="D9117" s="749" t="s">
        <v>24441</v>
      </c>
      <c r="E9117" s="749" t="s">
        <v>24445</v>
      </c>
      <c r="I9117" s="749" t="s">
        <v>6154</v>
      </c>
      <c r="J9117" s="749" t="n">
        <v>5.41</v>
      </c>
    </row>
    <row collapsed="false" customFormat="false" customHeight="true" hidden="true" ht="12.75" outlineLevel="0" r="9118">
      <c r="A9118" s="749" t="s">
        <v>24447</v>
      </c>
      <c r="B9118" s="749" t="str">
        <f aca="false">C9118&amp;D9118&amp;E9118&amp;F9118&amp;G9118&amp;H9118</f>
        <v>CONCRETO ASFALTICO,USINADO A QUENTE,CONSIDERANDO APENAS O ESPALHAMENTO MANUAL E COMPACTACAO MECANICA,PARA UMA PRODUCAO DE USINA DE 4000T/MES</v>
      </c>
      <c r="C9118" s="749" t="s">
        <v>24383</v>
      </c>
      <c r="D9118" s="749" t="s">
        <v>24441</v>
      </c>
      <c r="E9118" s="749" t="s">
        <v>24448</v>
      </c>
      <c r="I9118" s="749" t="s">
        <v>6154</v>
      </c>
      <c r="J9118" s="749" t="n">
        <v>5.45</v>
      </c>
    </row>
    <row collapsed="false" customFormat="false" customHeight="true" hidden="true" ht="12.75" outlineLevel="0" r="9119">
      <c r="A9119" s="749" t="s">
        <v>24449</v>
      </c>
      <c r="B9119" s="749" t="str">
        <f aca="false">C9119&amp;D9119&amp;E9119&amp;F9119&amp;G9119&amp;H9119</f>
        <v>CONCRETO ASFALTICO,USINADO A QUENTE,CONSIDERANDO APENAS O ESPALHAMENTO MANUAL E COMPACTACAO MECANICA,PARA UMA PRODUCAO DE USINA DE 4000T/MES</v>
      </c>
      <c r="C9119" s="749" t="s">
        <v>24383</v>
      </c>
      <c r="D9119" s="749" t="s">
        <v>24441</v>
      </c>
      <c r="E9119" s="749" t="s">
        <v>24448</v>
      </c>
      <c r="I9119" s="749" t="s">
        <v>6154</v>
      </c>
      <c r="J9119" s="749" t="n">
        <v>4.89</v>
      </c>
    </row>
    <row collapsed="false" customFormat="false" customHeight="true" hidden="true" ht="12.75" outlineLevel="0" r="9120">
      <c r="A9120" s="749" t="s">
        <v>24450</v>
      </c>
      <c r="B9120" s="749" t="str">
        <f aca="false">C9120&amp;D9120&amp;E9120&amp;F9120&amp;G9120&amp;H9120</f>
        <v>CONCRETO ASFALTICO,USINADO A QUENTE,CONSIDERANDO APENAS O ESPALHAMENTO MANUAL E COMPACTACAO MECANICA,PARA UMA PRODUCAO DE USINA DE 6000T/MES</v>
      </c>
      <c r="C9120" s="749" t="s">
        <v>24383</v>
      </c>
      <c r="D9120" s="749" t="s">
        <v>24441</v>
      </c>
      <c r="E9120" s="749" t="s">
        <v>24451</v>
      </c>
      <c r="I9120" s="749" t="s">
        <v>6154</v>
      </c>
      <c r="J9120" s="749" t="n">
        <v>4.94</v>
      </c>
    </row>
    <row collapsed="false" customFormat="false" customHeight="true" hidden="true" ht="12.75" outlineLevel="0" r="9121">
      <c r="A9121" s="749" t="s">
        <v>24452</v>
      </c>
      <c r="B9121" s="749" t="str">
        <f aca="false">C9121&amp;D9121&amp;E9121&amp;F9121&amp;G9121&amp;H9121</f>
        <v>CONCRETO ASFALTICO,USINADO A QUENTE,CONSIDERANDO APENAS O ESPALHAMENTO MANUAL E COMPACTACAO MECANICA,PARA UMA PRODUCAO DE USINA DE 6000T/MES</v>
      </c>
      <c r="C9121" s="749" t="s">
        <v>24383</v>
      </c>
      <c r="D9121" s="749" t="s">
        <v>24441</v>
      </c>
      <c r="E9121" s="749" t="s">
        <v>24451</v>
      </c>
      <c r="I9121" s="749" t="s">
        <v>6154</v>
      </c>
      <c r="J9121" s="749" t="n">
        <v>4.39</v>
      </c>
    </row>
    <row collapsed="false" customFormat="false" customHeight="true" hidden="true" ht="12.75" outlineLevel="0" r="9122">
      <c r="A9122" s="749" t="s">
        <v>24453</v>
      </c>
      <c r="B9122" s="749" t="str">
        <f aca="false">C9122&amp;D9122&amp;E9122&amp;F9122&amp;G9122&amp;H9122</f>
        <v>CONCRETO ASFALTICO,USINADO A QUENTE,CONSIDERANDO APENAS O ESPALHAMENTO MANUAL E COMPACTACAO MECANICA,PARA UMA PRODUCAO DE USINA DE 8000T/MES</v>
      </c>
      <c r="C9122" s="749" t="s">
        <v>24383</v>
      </c>
      <c r="D9122" s="749" t="s">
        <v>24441</v>
      </c>
      <c r="E9122" s="749" t="s">
        <v>24454</v>
      </c>
      <c r="I9122" s="749" t="s">
        <v>6154</v>
      </c>
      <c r="J9122" s="749" t="n">
        <v>4.82</v>
      </c>
    </row>
    <row collapsed="false" customFormat="false" customHeight="true" hidden="true" ht="12.75" outlineLevel="0" r="9123">
      <c r="A9123" s="749" t="s">
        <v>24455</v>
      </c>
      <c r="B9123" s="749" t="str">
        <f aca="false">C9123&amp;D9123&amp;E9123&amp;F9123&amp;G9123&amp;H9123</f>
        <v>CONCRETO ASFALTICO,USINADO A QUENTE,CONSIDERANDO APENAS O ESPALHAMENTO MANUAL E COMPACTACAO MECANICA,PARA UMA PRODUCAO DE USINA DE 8000T/MES</v>
      </c>
      <c r="C9123" s="749" t="s">
        <v>24383</v>
      </c>
      <c r="D9123" s="749" t="s">
        <v>24441</v>
      </c>
      <c r="E9123" s="749" t="s">
        <v>24454</v>
      </c>
      <c r="I9123" s="749" t="s">
        <v>6154</v>
      </c>
      <c r="J9123" s="749" t="n">
        <v>4.27</v>
      </c>
    </row>
    <row collapsed="false" customFormat="false" customHeight="true" hidden="true" ht="12.75" outlineLevel="0" r="9124">
      <c r="A9124" s="749" t="s">
        <v>24456</v>
      </c>
      <c r="B9124" s="749" t="str">
        <f aca="false">C9124&amp;D9124&amp;E9124&amp;F9124&amp;G9124&amp;H9124</f>
        <v>CONCRETO ASFALTICO,USINADO A QUENTE,CONSIDERANDO APENAS O ESPALHAMENTO MANUAL E COMPACTACAO MECANICA,PARA UMA PRODUCAO DE USINA DE 10000T/MES</v>
      </c>
      <c r="C9124" s="749" t="s">
        <v>24383</v>
      </c>
      <c r="D9124" s="749" t="s">
        <v>24441</v>
      </c>
      <c r="E9124" s="749" t="s">
        <v>24457</v>
      </c>
      <c r="I9124" s="749" t="s">
        <v>6154</v>
      </c>
      <c r="J9124" s="749" t="n">
        <v>4.66</v>
      </c>
    </row>
    <row collapsed="false" customFormat="false" customHeight="true" hidden="true" ht="12.75" outlineLevel="0" r="9125">
      <c r="A9125" s="749" t="s">
        <v>24458</v>
      </c>
      <c r="B9125" s="749" t="str">
        <f aca="false">C9125&amp;D9125&amp;E9125&amp;F9125&amp;G9125&amp;H9125</f>
        <v>CONCRETO ASFALTICO,USINADO A QUENTE,CONSIDERANDO APENAS O ESPALHAMENTO MANUAL E COMPACTACAO MECANICA,PARA UMA PRODUCAO DE USINA DE 10000T/MES</v>
      </c>
      <c r="C9125" s="749" t="s">
        <v>24383</v>
      </c>
      <c r="D9125" s="749" t="s">
        <v>24441</v>
      </c>
      <c r="E9125" s="749" t="s">
        <v>24457</v>
      </c>
      <c r="I9125" s="749" t="s">
        <v>6154</v>
      </c>
      <c r="J9125" s="749" t="n">
        <v>4.12</v>
      </c>
    </row>
    <row collapsed="false" customFormat="false" customHeight="true" hidden="true" ht="12.75" outlineLevel="0" r="9126">
      <c r="A9126" s="749" t="s">
        <v>24459</v>
      </c>
      <c r="B9126" s="749" t="str">
        <f aca="false">C9126&amp;D9126&amp;E9126&amp;F9126&amp;G9126&amp;H9126</f>
        <v>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v>
      </c>
      <c r="C9126" s="749" t="s">
        <v>24460</v>
      </c>
      <c r="D9126" s="749" t="s">
        <v>24461</v>
      </c>
      <c r="E9126" s="749" t="s">
        <v>24462</v>
      </c>
      <c r="F9126" s="749" t="s">
        <v>24463</v>
      </c>
      <c r="G9126" s="749" t="s">
        <v>24464</v>
      </c>
      <c r="H9126" s="749" t="s">
        <v>24465</v>
      </c>
      <c r="I9126" s="749" t="s">
        <v>52</v>
      </c>
      <c r="J9126" s="749" t="n">
        <v>114.23</v>
      </c>
    </row>
    <row collapsed="false" customFormat="false" customHeight="true" hidden="true" ht="12.75" outlineLevel="0" r="9127">
      <c r="A9127" s="749" t="s">
        <v>24466</v>
      </c>
      <c r="B9127" s="749" t="str">
        <f aca="false">C9127&amp;D9127&amp;E9127&amp;F9127&amp;G9127&amp;H9127</f>
        <v>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v>
      </c>
      <c r="C9127" s="749" t="s">
        <v>24460</v>
      </c>
      <c r="D9127" s="749" t="s">
        <v>24461</v>
      </c>
      <c r="E9127" s="749" t="s">
        <v>24462</v>
      </c>
      <c r="F9127" s="749" t="s">
        <v>24463</v>
      </c>
      <c r="G9127" s="749" t="s">
        <v>24464</v>
      </c>
      <c r="H9127" s="749" t="s">
        <v>24465</v>
      </c>
      <c r="I9127" s="749" t="s">
        <v>52</v>
      </c>
      <c r="J9127" s="749" t="n">
        <v>106.74</v>
      </c>
    </row>
    <row collapsed="false" customFormat="false" customHeight="true" hidden="true" ht="12.75" outlineLevel="0" r="9128">
      <c r="A9128" s="749" t="s">
        <v>24467</v>
      </c>
      <c r="B9128" s="749" t="str">
        <f aca="false">C9128&amp;D9128&amp;E9128&amp;F9128&amp;G9128&amp;H9128</f>
        <v>MEIO-FIO E SARJETA CONJUGADOS,DE CONCRETO USINADO 15MPA,MOLDADO "IN LOCO",ATRAVES DE MAQUINA ESPECIAL,MEDINDO EM TORNO DE 0,47M DE BASE E 0,30M DE ALTURA,ACABAMENTO COM ARGAMASSA DE CIMENTO E PO-DE-PEDRA,NO TRACO 1:3,COM FORNECIMENTO DOS MATERIAIS,EXCLUSIVE PREPARO DE BASE E TOPOGRAFIA</v>
      </c>
      <c r="C9128" s="749" t="s">
        <v>24468</v>
      </c>
      <c r="D9128" s="749" t="s">
        <v>24469</v>
      </c>
      <c r="E9128" s="749" t="s">
        <v>24470</v>
      </c>
      <c r="F9128" s="749" t="s">
        <v>24471</v>
      </c>
      <c r="G9128" s="749" t="s">
        <v>24472</v>
      </c>
      <c r="I9128" s="749" t="s">
        <v>236</v>
      </c>
      <c r="J9128" s="749" t="n">
        <v>35.54</v>
      </c>
    </row>
    <row collapsed="false" customFormat="false" customHeight="true" hidden="true" ht="12.75" outlineLevel="0" r="9129">
      <c r="A9129" s="749" t="s">
        <v>24473</v>
      </c>
      <c r="B9129" s="749" t="str">
        <f aca="false">C9129&amp;D9129&amp;E9129&amp;F9129&amp;G9129&amp;H9129</f>
        <v>MEIO-FIO E SARJETA CONJUGADOS,DE CONCRETO USINADO 15MPA,MOLDADO "IN LOCO",ATRAVES DE MAQUINA ESPECIAL,MEDINDO EM TORNO DE 0,47M DE BASE E 0,30M DE ALTURA,ACABAMENTO COM ARGAMASSA DE CIMENTO E PO-DE-PEDRA,NO TRACO 1:3,COM FORNECIMENTO DOS MATERIAIS,EXCLUSIVE PREPARO DE BASE E TOPOGRAFIA</v>
      </c>
      <c r="C9129" s="749" t="s">
        <v>24468</v>
      </c>
      <c r="D9129" s="749" t="s">
        <v>24469</v>
      </c>
      <c r="E9129" s="749" t="s">
        <v>24470</v>
      </c>
      <c r="F9129" s="749" t="s">
        <v>24471</v>
      </c>
      <c r="G9129" s="749" t="s">
        <v>24472</v>
      </c>
      <c r="I9129" s="749" t="s">
        <v>236</v>
      </c>
      <c r="J9129" s="749" t="n">
        <v>34.28</v>
      </c>
    </row>
    <row collapsed="false" customFormat="false" customHeight="true" hidden="true" ht="12.75" outlineLevel="0" r="9130">
      <c r="A9130" s="749" t="s">
        <v>24474</v>
      </c>
      <c r="B9130" s="749" t="str">
        <f aca="false">C9130&amp;D9130&amp;E9130&amp;F9130&amp;G9130&amp;H9130</f>
        <v>MEIO-FIO E SARJETA CONJUGADOS,DE CONCRETO USINADO 15MPA,MOLDADO "IN LOCO",ATRAVES DE MAQUINA ESPECIAL,MEDINDO EM TORNO DE 0,35M DE BASE E 0,30M DE ALTURA,ACABAMENTO COM ARGAMASSA DE CIMENTO E PO-DE-PEDRA,NO TRACO 1:3,COM FORNECIMENTO DOS MATERIAIS,EXCLUSIVE PREPARO DE BASE E TOPOGRAFIA</v>
      </c>
      <c r="C9130" s="749" t="s">
        <v>24468</v>
      </c>
      <c r="D9130" s="749" t="s">
        <v>24469</v>
      </c>
      <c r="E9130" s="749" t="s">
        <v>24475</v>
      </c>
      <c r="F9130" s="749" t="s">
        <v>24471</v>
      </c>
      <c r="G9130" s="749" t="s">
        <v>24472</v>
      </c>
      <c r="I9130" s="749" t="s">
        <v>236</v>
      </c>
      <c r="J9130" s="749" t="n">
        <v>29.79</v>
      </c>
    </row>
    <row collapsed="false" customFormat="false" customHeight="true" hidden="true" ht="12.75" outlineLevel="0" r="9131">
      <c r="A9131" s="749" t="s">
        <v>24476</v>
      </c>
      <c r="B9131" s="749" t="str">
        <f aca="false">C9131&amp;D9131&amp;E9131&amp;F9131&amp;G9131&amp;H9131</f>
        <v>MEIO-FIO E SARJETA CONJUGADOS,DE CONCRETO USINADO 15MPA,MOLDADO "IN LOCO",ATRAVES DE MAQUINA ESPECIAL,MEDINDO EM TORNO DE 0,35M DE BASE E 0,30M DE ALTURA,ACABAMENTO COM ARGAMASSA DE CIMENTO E PO-DE-PEDRA,NO TRACO 1:3,COM FORNECIMENTO DOS MATERIAIS,EXCLUSIVE PREPARO DE BASE E TOPOGRAFIA</v>
      </c>
      <c r="C9131" s="749" t="s">
        <v>24468</v>
      </c>
      <c r="D9131" s="749" t="s">
        <v>24469</v>
      </c>
      <c r="E9131" s="749" t="s">
        <v>24475</v>
      </c>
      <c r="F9131" s="749" t="s">
        <v>24471</v>
      </c>
      <c r="G9131" s="749" t="s">
        <v>24472</v>
      </c>
      <c r="I9131" s="749" t="s">
        <v>236</v>
      </c>
      <c r="J9131" s="749" t="n">
        <v>28.73</v>
      </c>
    </row>
    <row collapsed="false" customFormat="false" customHeight="true" hidden="true" ht="12.75" outlineLevel="0" r="9132">
      <c r="A9132" s="749" t="s">
        <v>24477</v>
      </c>
      <c r="B9132" s="749" t="str">
        <f aca="false">C9132&amp;D9132&amp;E9132&amp;F9132&amp;G9132&amp;H9132</f>
        <v>MEIO-FIO E SARJETA(LINHA D`AGUA),DE CONCRETO USINADO 15MPA,MOLDADO "IN LOCO",ATRAVES DE MAQUINA ESPECIAL,MEDINDO EM TORNO DE 0,30M DE BASE E 0,26M DE ALTURA,ACABAMENTO COM ARGAMASSA DE CIMENTO E PO-DE-PEDRA,NO TRACO 1:3,COM FORNECIMENTO DOSMATERIAIS,EXCLUSIVE PREPARO DE BASE E TOPOGRAFIA</v>
      </c>
      <c r="C9132" s="749" t="s">
        <v>24478</v>
      </c>
      <c r="D9132" s="749" t="s">
        <v>24479</v>
      </c>
      <c r="E9132" s="749" t="s">
        <v>24480</v>
      </c>
      <c r="F9132" s="749" t="s">
        <v>24481</v>
      </c>
      <c r="G9132" s="749" t="s">
        <v>24482</v>
      </c>
      <c r="I9132" s="749" t="s">
        <v>236</v>
      </c>
      <c r="J9132" s="749" t="n">
        <v>21.75</v>
      </c>
    </row>
    <row collapsed="false" customFormat="false" customHeight="true" hidden="true" ht="12.75" outlineLevel="0" r="9133">
      <c r="A9133" s="749" t="s">
        <v>24483</v>
      </c>
      <c r="B9133" s="749" t="str">
        <f aca="false">C9133&amp;D9133&amp;E9133&amp;F9133&amp;G9133&amp;H9133</f>
        <v>MEIO-FIO E SARJETA(LINHA D`AGUA),DE CONCRETO USINADO 15MPA,MOLDADO "IN LOCO",ATRAVES DE MAQUINA ESPECIAL,MEDINDO EM TORNO DE 0,30M DE BASE E 0,26M DE ALTURA,ACABAMENTO COM ARGAMASSA DE CIMENTO E PO-DE-PEDRA,NO TRACO 1:3,COM FORNECIMENTO DOSMATERIAIS,EXCLUSIVE PREPARO DE BASE E TOPOGRAFIA</v>
      </c>
      <c r="C9133" s="749" t="s">
        <v>24478</v>
      </c>
      <c r="D9133" s="749" t="s">
        <v>24479</v>
      </c>
      <c r="E9133" s="749" t="s">
        <v>24480</v>
      </c>
      <c r="F9133" s="749" t="s">
        <v>24481</v>
      </c>
      <c r="G9133" s="749" t="s">
        <v>24482</v>
      </c>
      <c r="I9133" s="749" t="s">
        <v>236</v>
      </c>
      <c r="J9133" s="749" t="n">
        <v>20.97</v>
      </c>
    </row>
    <row collapsed="false" customFormat="false" customHeight="true" hidden="true" ht="12.75" outlineLevel="0" r="9134">
      <c r="A9134" s="749" t="s">
        <v>24484</v>
      </c>
      <c r="B9134" s="749" t="str">
        <f aca="false">C9134&amp;D9134&amp;E9134&amp;F9134&amp;G9134&amp;H9134</f>
        <v>MEIO-FIO DE CONCRETO USINADO 15MPA,MOLDADO "IN LOCO",ATRAVES DE MAQUINA ESPECIAL,MEDINDO EM TORNO DE 0,17M DE BASE E 0,30M DE ALTURA,ACABAMENTO COM ARGAMASSA DE CIMENTO E PO-DE-PEDRA,NO TRACO 1:3,COM FORNECIMENTO DOS MATERIAIS,EXCLUSIVE PREPARO DE BASE E TOPOGRAFIA</v>
      </c>
      <c r="C9134" s="749" t="s">
        <v>24485</v>
      </c>
      <c r="D9134" s="749" t="s">
        <v>24486</v>
      </c>
      <c r="E9134" s="749" t="s">
        <v>24487</v>
      </c>
      <c r="F9134" s="749" t="s">
        <v>24488</v>
      </c>
      <c r="G9134" s="749" t="s">
        <v>24489</v>
      </c>
      <c r="I9134" s="749" t="s">
        <v>236</v>
      </c>
      <c r="J9134" s="749" t="n">
        <v>17.8</v>
      </c>
    </row>
    <row collapsed="false" customFormat="false" customHeight="true" hidden="true" ht="12.75" outlineLevel="0" r="9135">
      <c r="A9135" s="749" t="s">
        <v>24490</v>
      </c>
      <c r="B9135" s="749" t="str">
        <f aca="false">C9135&amp;D9135&amp;E9135&amp;F9135&amp;G9135&amp;H9135</f>
        <v>MEIO-FIO DE CONCRETO USINADO 15MPA,MOLDADO "IN LOCO",ATRAVES DE MAQUINA ESPECIAL,MEDINDO EM TORNO DE 0,17M DE BASE E 0,30M DE ALTURA,ACABAMENTO COM ARGAMASSA DE CIMENTO E PO-DE-PEDRA,NO TRACO 1:3,COM FORNECIMENTO DOS MATERIAIS,EXCLUSIVE PREPARO DE BASE E TOPOGRAFIA</v>
      </c>
      <c r="C9135" s="749" t="s">
        <v>24485</v>
      </c>
      <c r="D9135" s="749" t="s">
        <v>24486</v>
      </c>
      <c r="E9135" s="749" t="s">
        <v>24487</v>
      </c>
      <c r="F9135" s="749" t="s">
        <v>24488</v>
      </c>
      <c r="G9135" s="749" t="s">
        <v>24489</v>
      </c>
      <c r="I9135" s="749" t="s">
        <v>236</v>
      </c>
      <c r="J9135" s="749" t="n">
        <v>17.17</v>
      </c>
    </row>
    <row collapsed="false" customFormat="false" customHeight="true" hidden="true" ht="12.75" outlineLevel="0" r="9136">
      <c r="A9136" s="749" t="s">
        <v>24491</v>
      </c>
      <c r="B9136" s="749" t="str">
        <f aca="false">C9136&amp;D9136&amp;E9136&amp;F9136&amp;G9136&amp;H9136</f>
        <v>MEIO-FIO DE CONCRETO USINADO 15MPA,MOLDADO "IN LOCO",ATRAVES DE MAQUINA ESPECIAL,MEDINDO EM TORNO DE 0,15M DE BASE E 0,30M DE ALTURA,ACABAMENTO COM ARGAMASSA DE CIMENTO E PO-DE-PEDRA,NO TRACO 1:3,COM FORNECIMENTO DOS MATERIAIS,EXCLUSIVE PREPARO DE BASE E TOPOGRAFIA</v>
      </c>
      <c r="C9136" s="749" t="s">
        <v>24485</v>
      </c>
      <c r="D9136" s="749" t="s">
        <v>24492</v>
      </c>
      <c r="E9136" s="749" t="s">
        <v>24487</v>
      </c>
      <c r="F9136" s="749" t="s">
        <v>24488</v>
      </c>
      <c r="G9136" s="749" t="s">
        <v>24489</v>
      </c>
      <c r="I9136" s="749" t="s">
        <v>236</v>
      </c>
      <c r="J9136" s="749" t="n">
        <v>17.42</v>
      </c>
    </row>
    <row collapsed="false" customFormat="false" customHeight="true" hidden="true" ht="12.75" outlineLevel="0" r="9137">
      <c r="A9137" s="749" t="s">
        <v>24493</v>
      </c>
      <c r="B9137" s="749" t="str">
        <f aca="false">C9137&amp;D9137&amp;E9137&amp;F9137&amp;G9137&amp;H9137</f>
        <v>MEIO-FIO DE CONCRETO USINADO 15MPA,MOLDADO "IN LOCO",ATRAVES DE MAQUINA ESPECIAL,MEDINDO EM TORNO DE 0,15M DE BASE E 0,30M DE ALTURA,ACABAMENTO COM ARGAMASSA DE CIMENTO E PO-DE-PEDRA,NO TRACO 1:3,COM FORNECIMENTO DOS MATERIAIS,EXCLUSIVE PREPARO DE BASE E TOPOGRAFIA</v>
      </c>
      <c r="C9137" s="749" t="s">
        <v>24485</v>
      </c>
      <c r="D9137" s="749" t="s">
        <v>24492</v>
      </c>
      <c r="E9137" s="749" t="s">
        <v>24487</v>
      </c>
      <c r="F9137" s="749" t="s">
        <v>24488</v>
      </c>
      <c r="G9137" s="749" t="s">
        <v>24489</v>
      </c>
      <c r="I9137" s="749" t="s">
        <v>236</v>
      </c>
      <c r="J9137" s="749" t="n">
        <v>16.8</v>
      </c>
    </row>
    <row collapsed="false" customFormat="false" customHeight="true" hidden="true" ht="12.75" outlineLevel="0" r="9138">
      <c r="A9138" s="749" t="s">
        <v>24494</v>
      </c>
      <c r="B9138" s="749" t="str">
        <f aca="false">C9138&amp;D9138&amp;E9138&amp;F9138&amp;G9138&amp;H9138</f>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
      <c r="C9138" s="749" t="s">
        <v>24495</v>
      </c>
      <c r="D9138" s="749" t="s">
        <v>24496</v>
      </c>
      <c r="E9138" s="749" t="s">
        <v>24497</v>
      </c>
      <c r="F9138" s="749" t="s">
        <v>24498</v>
      </c>
      <c r="G9138" s="749" t="s">
        <v>24499</v>
      </c>
      <c r="H9138" s="749" t="s">
        <v>24500</v>
      </c>
      <c r="I9138" s="749" t="s">
        <v>236</v>
      </c>
      <c r="J9138" s="749" t="n">
        <v>7.77</v>
      </c>
    </row>
    <row collapsed="false" customFormat="false" customHeight="true" hidden="true" ht="12.75" outlineLevel="0" r="9139">
      <c r="A9139" s="749" t="s">
        <v>24501</v>
      </c>
      <c r="B9139" s="749" t="str">
        <f aca="false">C9139&amp;D9139&amp;E9139&amp;F9139&amp;G9139&amp;H9139</f>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
      <c r="C9139" s="749" t="s">
        <v>24495</v>
      </c>
      <c r="D9139" s="749" t="s">
        <v>24496</v>
      </c>
      <c r="E9139" s="749" t="s">
        <v>24497</v>
      </c>
      <c r="F9139" s="749" t="s">
        <v>24498</v>
      </c>
      <c r="G9139" s="749" t="s">
        <v>24499</v>
      </c>
      <c r="H9139" s="749" t="s">
        <v>24500</v>
      </c>
      <c r="I9139" s="749" t="s">
        <v>236</v>
      </c>
      <c r="J9139" s="749" t="n">
        <v>7.49</v>
      </c>
    </row>
    <row collapsed="false" customFormat="false" customHeight="true" hidden="true" ht="12.75" outlineLevel="0" r="9140">
      <c r="A9140" s="749" t="s">
        <v>24502</v>
      </c>
      <c r="B9140" s="749" t="str">
        <f aca="false">C9140&amp;D9140&amp;E9140&amp;F9140&amp;G9140&amp;H9140</f>
        <v>PAVIMENTACAO COM BLOCOS VAZADOS DE CONCRETO,MEDINDO(50X50X10)CM,ASSENTES EM CAMADAS DE AREIA GROSSA DE 2CM,EXCLUSIVE PREPARO DE TERRENO.FORNECIMENTO E ASSENTAMENTO</v>
      </c>
      <c r="C9140" s="749" t="s">
        <v>24503</v>
      </c>
      <c r="D9140" s="749" t="s">
        <v>24504</v>
      </c>
      <c r="E9140" s="749" t="s">
        <v>24505</v>
      </c>
      <c r="I9140" s="749" t="s">
        <v>52</v>
      </c>
      <c r="J9140" s="749" t="n">
        <v>68.08</v>
      </c>
    </row>
    <row collapsed="false" customFormat="false" customHeight="true" hidden="true" ht="12.75" outlineLevel="0" r="9141">
      <c r="A9141" s="749" t="s">
        <v>24506</v>
      </c>
      <c r="B9141" s="749" t="str">
        <f aca="false">C9141&amp;D9141&amp;E9141&amp;F9141&amp;G9141&amp;H9141</f>
        <v>PAVIMENTACAO COM BLOCOS VAZADOS DE CONCRETO,MEDINDO(50X50X10)CM,ASSENTES EM CAMADAS DE AREIA GROSSA DE 2CM,EXCLUSIVE PREPARO DE TERRENO.FORNECIMENTO E ASSENTAMENTO</v>
      </c>
      <c r="C9141" s="749" t="s">
        <v>24503</v>
      </c>
      <c r="D9141" s="749" t="s">
        <v>24504</v>
      </c>
      <c r="E9141" s="749" t="s">
        <v>24505</v>
      </c>
      <c r="I9141" s="749" t="s">
        <v>52</v>
      </c>
      <c r="J9141" s="749" t="n">
        <v>66.64</v>
      </c>
    </row>
    <row collapsed="false" customFormat="false" customHeight="true" hidden="true" ht="12.75" outlineLevel="0" r="9142">
      <c r="A9142" s="749" t="s">
        <v>24507</v>
      </c>
      <c r="B9142" s="749" t="str">
        <f aca="false">C9142&amp;D9142&amp;E9142&amp;F9142&amp;G9142&amp;H9142</f>
        <v>PAVIMENTACAO COM BLOCOS VAZADOS DE CONCRETO,MEDINDO(60X45X7,5)CM,ASSENTES EM CAMADAS DE AREIA GROSSA DE 2CM,EXCLUSIVE PREPARO DE TERRENO.FORNECIMENTO E ASSENTAMENTO</v>
      </c>
      <c r="C9142" s="749" t="s">
        <v>24508</v>
      </c>
      <c r="D9142" s="749" t="s">
        <v>24509</v>
      </c>
      <c r="E9142" s="749" t="s">
        <v>24510</v>
      </c>
      <c r="I9142" s="749" t="s">
        <v>52</v>
      </c>
      <c r="J9142" s="749" t="n">
        <v>68.08</v>
      </c>
    </row>
    <row collapsed="false" customFormat="false" customHeight="true" hidden="true" ht="12.75" outlineLevel="0" r="9143">
      <c r="A9143" s="749" t="s">
        <v>24511</v>
      </c>
      <c r="B9143" s="749" t="str">
        <f aca="false">C9143&amp;D9143&amp;E9143&amp;F9143&amp;G9143&amp;H9143</f>
        <v>PAVIMENTACAO COM BLOCOS VAZADOS DE CONCRETO,MEDINDO(60X45X7,5)CM,ASSENTES EM CAMADAS DE AREIA GROSSA DE 2CM,EXCLUSIVE PREPARO DE TERRENO.FORNECIMENTO E ASSENTAMENTO</v>
      </c>
      <c r="C9143" s="749" t="s">
        <v>24508</v>
      </c>
      <c r="D9143" s="749" t="s">
        <v>24509</v>
      </c>
      <c r="E9143" s="749" t="s">
        <v>24510</v>
      </c>
      <c r="I9143" s="749" t="s">
        <v>52</v>
      </c>
      <c r="J9143" s="749" t="n">
        <v>66.64</v>
      </c>
    </row>
    <row collapsed="false" customFormat="false" customHeight="true" hidden="true" ht="38.25" outlineLevel="0" r="9144">
      <c r="A9144" s="749" t="s">
        <v>24512</v>
      </c>
      <c r="B9144" s="758" t="str">
        <f aca="false">C9144&amp;D9144&amp;E9144&amp;F9144&amp;G9144&amp;H9144</f>
        <v>PLANTIO DE GRAMA EM PLACAS,TIPO SAO CARLOS,BATATAIS,LARGA ESANTO AGOSTINHO,INCLUSIVE COMPRA E ARRANCAMENTO NO LOCAL DEORIGEM,CARGA,TRANSPORTE,DESCARGA E PREPARO DO TERRENO</v>
      </c>
      <c r="C9144" s="749" t="s">
        <v>24513</v>
      </c>
      <c r="D9144" s="749" t="s">
        <v>24514</v>
      </c>
      <c r="E9144" s="749" t="s">
        <v>24515</v>
      </c>
      <c r="I9144" s="749" t="s">
        <v>52</v>
      </c>
      <c r="J9144" s="749" t="n">
        <v>11.47</v>
      </c>
    </row>
    <row collapsed="false" customFormat="false" customHeight="true" hidden="true" ht="38.25" outlineLevel="0" r="9145">
      <c r="A9145" s="749" t="s">
        <v>24516</v>
      </c>
      <c r="B9145" s="758" t="str">
        <f aca="false">C9145&amp;D9145&amp;E9145&amp;F9145&amp;G9145&amp;H9145</f>
        <v>PLANTIO DE GRAMA EM PLACAS,TIPO SAO CARLOS,BATATAIS,LARGA ESANTO AGOSTINHO,INCLUSIVE COMPRA E ARRANCAMENTO NO LOCAL DEORIGEM,CARGA,TRANSPORTE,DESCARGA E PREPARO DO TERRENO</v>
      </c>
      <c r="C9145" s="749" t="s">
        <v>24513</v>
      </c>
      <c r="D9145" s="749" t="s">
        <v>24514</v>
      </c>
      <c r="E9145" s="749" t="s">
        <v>24515</v>
      </c>
      <c r="I9145" s="749" t="s">
        <v>52</v>
      </c>
      <c r="J9145" s="749" t="n">
        <v>10.65</v>
      </c>
    </row>
    <row collapsed="false" customFormat="false" customHeight="true" hidden="true" ht="38.25" outlineLevel="0" r="9146">
      <c r="A9146" s="749" t="s">
        <v>24517</v>
      </c>
      <c r="B9146" s="758" t="str">
        <f aca="false">C9146&amp;D9146&amp;E9146&amp;F9146&amp;G9146&amp;H9146</f>
        <v>PLANTIO DE GRAMA EM PLACAS,TIPO SAO CARLOS,BATATAIS,LARGA ESANTO AGOSTINHO,INCLUSIVE COMPRA E ARRANCAMENTO NO LOCAL DEORIGEM,CARGA,TRANSPORTE,DESCARGA E PREPARO DE TERRENO,PARA RECOMPOSICAO DE AREAS GRAMADAS EVENTUALMENTE DANIFICADAS</v>
      </c>
      <c r="C9146" s="749" t="s">
        <v>24513</v>
      </c>
      <c r="D9146" s="749" t="s">
        <v>24514</v>
      </c>
      <c r="E9146" s="749" t="s">
        <v>24518</v>
      </c>
      <c r="F9146" s="749" t="s">
        <v>24519</v>
      </c>
      <c r="I9146" s="749" t="s">
        <v>52</v>
      </c>
      <c r="J9146" s="749" t="n">
        <v>14.55</v>
      </c>
    </row>
    <row collapsed="false" customFormat="false" customHeight="true" hidden="true" ht="38.25" outlineLevel="0" r="9147">
      <c r="A9147" s="749" t="s">
        <v>24520</v>
      </c>
      <c r="B9147" s="758" t="str">
        <f aca="false">C9147&amp;D9147&amp;E9147&amp;F9147&amp;G9147&amp;H9147</f>
        <v>PLANTIO DE GRAMA EM PLACAS,TIPO SAO CARLOS,BATATAIS,LARGA ESANTO AGOSTINHO,INCLUSIVE COMPRA E ARRANCAMENTO NO LOCAL DEORIGEM,CARGA,TRANSPORTE,DESCARGA E PREPARO DE TERRENO,PARA RECOMPOSICAO DE AREAS GRAMADAS EVENTUALMENTE DANIFICADAS</v>
      </c>
      <c r="C9147" s="749" t="s">
        <v>24513</v>
      </c>
      <c r="D9147" s="749" t="s">
        <v>24514</v>
      </c>
      <c r="E9147" s="749" t="s">
        <v>24518</v>
      </c>
      <c r="F9147" s="749" t="s">
        <v>24519</v>
      </c>
      <c r="I9147" s="749" t="s">
        <v>52</v>
      </c>
      <c r="J9147" s="749" t="n">
        <v>13.33</v>
      </c>
    </row>
    <row collapsed="false" customFormat="false" customHeight="true" hidden="true" ht="12.75" outlineLevel="0" r="9148">
      <c r="A9148" s="749" t="s">
        <v>24521</v>
      </c>
      <c r="B9148" s="749" t="str">
        <f aca="false">C9148&amp;D9148&amp;E9148&amp;F9148&amp;G9148&amp;H9148</f>
        <v>PLANTIO DE GRAMA EM PLACAS,TIPO SAO CARLOS,BATATAIS,LARGA ESANTO AGOSTINHO,EXCLUSIVE TRANSPORTE</v>
      </c>
      <c r="C9148" s="749" t="s">
        <v>24513</v>
      </c>
      <c r="D9148" s="749" t="s">
        <v>24522</v>
      </c>
      <c r="I9148" s="749" t="s">
        <v>52</v>
      </c>
      <c r="J9148" s="749" t="n">
        <v>10.96</v>
      </c>
    </row>
    <row collapsed="false" customFormat="false" customHeight="true" hidden="true" ht="12.75" outlineLevel="0" r="9149">
      <c r="A9149" s="749" t="s">
        <v>24523</v>
      </c>
      <c r="B9149" s="749" t="str">
        <f aca="false">C9149&amp;D9149&amp;E9149&amp;F9149&amp;G9149&amp;H9149</f>
        <v>PLANTIO DE GRAMA EM PLACAS,TIPO SAO CARLOS,BATATAIS,LARGA ESANTO AGOSTINHO,EXCLUSIVE TRANSPORTE</v>
      </c>
      <c r="C9149" s="749" t="s">
        <v>24513</v>
      </c>
      <c r="D9149" s="749" t="s">
        <v>24522</v>
      </c>
      <c r="I9149" s="749" t="s">
        <v>52</v>
      </c>
      <c r="J9149" s="749" t="n">
        <v>10.14</v>
      </c>
    </row>
    <row collapsed="false" customFormat="false" customHeight="true" hidden="true" ht="12.75" outlineLevel="0" r="9150">
      <c r="A9150" s="749" t="s">
        <v>24524</v>
      </c>
      <c r="B9150" s="749" t="str">
        <f aca="false">C9150&amp;D9150&amp;E9150&amp;F9150&amp;G9150&amp;H9150</f>
        <v>PLANTIO DE GRAMA EM PLACAS,EM ENCOSTA,DE ACORDO COM O ITEM 09.001.0001,INCLUSIVE TRANSPORTE MANUAL ENCOSTA ACIMA</v>
      </c>
      <c r="C9150" s="749" t="s">
        <v>24525</v>
      </c>
      <c r="D9150" s="749" t="s">
        <v>24526</v>
      </c>
      <c r="I9150" s="749" t="s">
        <v>52</v>
      </c>
      <c r="J9150" s="749" t="n">
        <v>13.2</v>
      </c>
    </row>
    <row collapsed="false" customFormat="false" customHeight="true" hidden="true" ht="12.75" outlineLevel="0" r="9151">
      <c r="A9151" s="749" t="s">
        <v>24527</v>
      </c>
      <c r="B9151" s="749" t="str">
        <f aca="false">C9151&amp;D9151&amp;E9151&amp;F9151&amp;G9151&amp;H9151</f>
        <v>PLANTIO DE GRAMA EM PLACAS,EM ENCOSTA,DE ACORDO COM O ITEM 09.001.0001,INCLUSIVE TRANSPORTE MANUAL ENCOSTA ACIMA</v>
      </c>
      <c r="C9151" s="749" t="s">
        <v>24525</v>
      </c>
      <c r="D9151" s="749" t="s">
        <v>24526</v>
      </c>
      <c r="I9151" s="749" t="s">
        <v>52</v>
      </c>
      <c r="J9151" s="749" t="n">
        <v>12.15</v>
      </c>
    </row>
    <row collapsed="false" customFormat="false" customHeight="true" hidden="true" ht="12.75" outlineLevel="0" r="9152">
      <c r="A9152" s="749" t="s">
        <v>24528</v>
      </c>
      <c r="B9152" s="749" t="str">
        <f aca="false">C9152&amp;D9152&amp;E9152&amp;F9152&amp;G9152&amp;H9152</f>
        <v>PLANTIO DE GRAMA EM PLACAS TIPO ESMERALDA,INCLUSIVE FORNECIMENTO DA GRAMA E TRANSPORTE,EXCLUSIVE PREPARO DO TERRENO E OMATERIAL PARA ESTE</v>
      </c>
      <c r="C9152" s="749" t="s">
        <v>24529</v>
      </c>
      <c r="D9152" s="749" t="s">
        <v>24530</v>
      </c>
      <c r="E9152" s="749" t="s">
        <v>24531</v>
      </c>
      <c r="I9152" s="749" t="s">
        <v>52</v>
      </c>
      <c r="J9152" s="749" t="n">
        <v>8.47</v>
      </c>
    </row>
    <row collapsed="false" customFormat="false" customHeight="true" hidden="true" ht="12.75" outlineLevel="0" r="9153">
      <c r="A9153" s="749" t="s">
        <v>24532</v>
      </c>
      <c r="B9153" s="749" t="str">
        <f aca="false">C9153&amp;D9153&amp;E9153&amp;F9153&amp;G9153&amp;H9153</f>
        <v>PLANTIO DE GRAMA EM PLACAS TIPO ESMERALDA,INCLUSIVE FORNECIMENTO DA GRAMA E TRANSPORTE,EXCLUSIVE PREPARO DO TERRENO E OMATERIAL PARA ESTE</v>
      </c>
      <c r="C9153" s="749" t="s">
        <v>24529</v>
      </c>
      <c r="D9153" s="749" t="s">
        <v>24530</v>
      </c>
      <c r="E9153" s="749" t="s">
        <v>24531</v>
      </c>
      <c r="I9153" s="749" t="s">
        <v>52</v>
      </c>
      <c r="J9153" s="749" t="n">
        <v>7.89</v>
      </c>
    </row>
    <row collapsed="false" customFormat="false" customHeight="true" hidden="true" ht="12.75" outlineLevel="0" r="9154">
      <c r="A9154" s="749" t="s">
        <v>24533</v>
      </c>
      <c r="B9154" s="749" t="str">
        <f aca="false">C9154&amp;D9154&amp;E9154&amp;F9154&amp;G9154&amp;H9154</f>
        <v>PLANTIO DE GRAMA EM PLACAS,EM ENCOSTA,DE ACORDO COM O ITEM 09.001.0020,INCLUSIVE TRANSPORTE MANUAL ENCOSTA ACIMA</v>
      </c>
      <c r="C9154" s="749" t="s">
        <v>24525</v>
      </c>
      <c r="D9154" s="749" t="s">
        <v>24534</v>
      </c>
      <c r="I9154" s="749" t="s">
        <v>52</v>
      </c>
      <c r="J9154" s="749" t="n">
        <v>12.78</v>
      </c>
    </row>
    <row collapsed="false" customFormat="false" customHeight="true" hidden="true" ht="12.75" outlineLevel="0" r="9155">
      <c r="A9155" s="749" t="s">
        <v>24535</v>
      </c>
      <c r="B9155" s="749" t="str">
        <f aca="false">C9155&amp;D9155&amp;E9155&amp;F9155&amp;G9155&amp;H9155</f>
        <v>PLANTIO DE GRAMA EM PLACAS,EM ENCOSTA,DE ACORDO COM O ITEM 09.001.0020,INCLUSIVE TRANSPORTE MANUAL ENCOSTA ACIMA</v>
      </c>
      <c r="C9155" s="749" t="s">
        <v>24525</v>
      </c>
      <c r="D9155" s="749" t="s">
        <v>24534</v>
      </c>
      <c r="I9155" s="749" t="s">
        <v>52</v>
      </c>
      <c r="J9155" s="749" t="n">
        <v>11.64</v>
      </c>
    </row>
    <row collapsed="false" customFormat="false" customHeight="true" hidden="true" ht="12.75" outlineLevel="0" r="9156">
      <c r="A9156" s="749" t="s">
        <v>24536</v>
      </c>
      <c r="B9156" s="749" t="str">
        <f aca="false">C9156&amp;D9156&amp;E9156&amp;F9156&amp;G9156&amp;H9156</f>
        <v>RECOMPOSICAO DE AREAS GRAMADAS EVENTUALMENTE DANIFICADAS,INCLUSIVE FORNECIMENTO DA GRAMA E TRANSPORTE,EXCLUSIVE PREPARODO TERRENO E O MATERIAL PARA ESTE</v>
      </c>
      <c r="C9156" s="749" t="s">
        <v>24537</v>
      </c>
      <c r="D9156" s="749" t="s">
        <v>24538</v>
      </c>
      <c r="E9156" s="749" t="s">
        <v>24539</v>
      </c>
      <c r="I9156" s="749" t="s">
        <v>52</v>
      </c>
      <c r="J9156" s="749" t="n">
        <v>9.33</v>
      </c>
    </row>
    <row collapsed="false" customFormat="false" customHeight="true" hidden="true" ht="12.75" outlineLevel="0" r="9157">
      <c r="A9157" s="749" t="s">
        <v>24540</v>
      </c>
      <c r="B9157" s="749" t="str">
        <f aca="false">C9157&amp;D9157&amp;E9157&amp;F9157&amp;G9157&amp;H9157</f>
        <v>RECOMPOSICAO DE AREAS GRAMADAS EVENTUALMENTE DANIFICADAS,INCLUSIVE FORNECIMENTO DA GRAMA E TRANSPORTE,EXCLUSIVE PREPARODO TERRENO E O MATERIAL PARA ESTE</v>
      </c>
      <c r="C9157" s="749" t="s">
        <v>24537</v>
      </c>
      <c r="D9157" s="749" t="s">
        <v>24538</v>
      </c>
      <c r="E9157" s="749" t="s">
        <v>24539</v>
      </c>
      <c r="I9157" s="749" t="s">
        <v>52</v>
      </c>
      <c r="J9157" s="749" t="n">
        <v>8.64</v>
      </c>
    </row>
    <row collapsed="false" customFormat="false" customHeight="true" hidden="true" ht="12.75" outlineLevel="0" r="9158">
      <c r="A9158" s="749" t="s">
        <v>24541</v>
      </c>
      <c r="B9158" s="749" t="str">
        <f aca="false">C9158&amp;D9158&amp;E9158&amp;F9158&amp;G9158&amp;H9158</f>
        <v>PLANTIO DE GRAMA EM PLACAS TIPO ESMERALDA,INCLUSIVE FORNECIMENTO DA GRAMA,EXCLUSIVE TRANSPORTE,PREPARO DO TERRENO E MATERIAL PARA ESTE</v>
      </c>
      <c r="C9158" s="749" t="s">
        <v>24529</v>
      </c>
      <c r="D9158" s="749" t="s">
        <v>24542</v>
      </c>
      <c r="E9158" s="749" t="s">
        <v>24543</v>
      </c>
      <c r="I9158" s="749" t="s">
        <v>52</v>
      </c>
      <c r="J9158" s="749" t="n">
        <v>8.16</v>
      </c>
    </row>
    <row collapsed="false" customFormat="false" customHeight="true" hidden="true" ht="12.75" outlineLevel="0" r="9159">
      <c r="A9159" s="749" t="s">
        <v>24544</v>
      </c>
      <c r="B9159" s="749" t="str">
        <f aca="false">C9159&amp;D9159&amp;E9159&amp;F9159&amp;G9159&amp;H9159</f>
        <v>PLANTIO DE GRAMA EM PLACAS TIPO ESMERALDA,INCLUSIVE FORNECIMENTO DA GRAMA,EXCLUSIVE TRANSPORTE,PREPARO DO TERRENO E MATERIAL PARA ESTE</v>
      </c>
      <c r="C9159" s="749" t="s">
        <v>24529</v>
      </c>
      <c r="D9159" s="749" t="s">
        <v>24542</v>
      </c>
      <c r="E9159" s="749" t="s">
        <v>24543</v>
      </c>
      <c r="I9159" s="749" t="s">
        <v>52</v>
      </c>
      <c r="J9159" s="749" t="n">
        <v>7.59</v>
      </c>
    </row>
    <row collapsed="false" customFormat="false" customHeight="true" hidden="true" ht="12.75" outlineLevel="0" r="9160">
      <c r="A9160" s="749" t="s">
        <v>24545</v>
      </c>
      <c r="B9160" s="749" t="str">
        <f aca="false">C9160&amp;D9160&amp;E9160&amp;F9160&amp;G9160&amp;H9160</f>
        <v>PLANTIO DE GRAMA EM HIDRO-SEMEADURA,EM TALUDES</v>
      </c>
      <c r="C9160" s="749" t="s">
        <v>24546</v>
      </c>
      <c r="I9160" s="749" t="s">
        <v>52</v>
      </c>
      <c r="J9160" s="749" t="n">
        <v>4.42</v>
      </c>
    </row>
    <row collapsed="false" customFormat="false" customHeight="true" hidden="true" ht="12.75" outlineLevel="0" r="9161">
      <c r="A9161" s="749" t="s">
        <v>24547</v>
      </c>
      <c r="B9161" s="749" t="str">
        <f aca="false">C9161&amp;D9161&amp;E9161&amp;F9161&amp;G9161&amp;H9161</f>
        <v>PLANTIO DE GRAMA EM HIDRO-SEMEADURA,EM TALUDES</v>
      </c>
      <c r="C9161" s="749" t="s">
        <v>24546</v>
      </c>
      <c r="I9161" s="749" t="s">
        <v>52</v>
      </c>
      <c r="J9161" s="749" t="n">
        <v>4.33</v>
      </c>
    </row>
    <row collapsed="false" customFormat="false" customHeight="true" hidden="true" ht="12.75" outlineLevel="0" r="9162">
      <c r="A9162" s="749" t="s">
        <v>24548</v>
      </c>
      <c r="B9162" s="749" t="str">
        <f aca="false">C9162&amp;D9162&amp;E9162&amp;F9162&amp;G9162&amp;H9162</f>
        <v>PLANTIO DE GRAMINEA E LEGUMINOSAS EM SEMENTES,CONSTANDO DE ANALISE DO SOLO,CORRECAO DO PH,PREPARO TERRENO(ESCARIFICACAOE VALETAMENTO),ADUBAGEM QUIMICA E ORGANICA,TRATAMENTO PREVENTIVO DO SOLO COM EMPREGO DE INSETICIDA E IRRIGACAO,INCLUSIVE TRANSPORTE</v>
      </c>
      <c r="C9162" s="749" t="s">
        <v>24549</v>
      </c>
      <c r="D9162" s="749" t="s">
        <v>24550</v>
      </c>
      <c r="E9162" s="749" t="s">
        <v>24551</v>
      </c>
      <c r="F9162" s="749" t="s">
        <v>24552</v>
      </c>
      <c r="G9162" s="749" t="s">
        <v>13983</v>
      </c>
      <c r="I9162" s="749" t="s">
        <v>52</v>
      </c>
      <c r="J9162" s="749" t="n">
        <v>8.47</v>
      </c>
    </row>
    <row collapsed="false" customFormat="false" customHeight="true" hidden="true" ht="12.75" outlineLevel="0" r="9163">
      <c r="A9163" s="749" t="s">
        <v>24553</v>
      </c>
      <c r="B9163" s="749" t="str">
        <f aca="false">C9163&amp;D9163&amp;E9163&amp;F9163&amp;G9163&amp;H9163</f>
        <v>PLANTIO DE GRAMINEA E LEGUMINOSAS EM SEMENTES,CONSTANDO DE ANALISE DO SOLO,CORRECAO DO PH,PREPARO TERRENO(ESCARIFICACAOE VALETAMENTO),ADUBAGEM QUIMICA E ORGANICA,TRATAMENTO PREVENTIVO DO SOLO COM EMPREGO DE INSETICIDA E IRRIGACAO,INCLUSIVE TRANSPORTE</v>
      </c>
      <c r="C9163" s="749" t="s">
        <v>24549</v>
      </c>
      <c r="D9163" s="749" t="s">
        <v>24550</v>
      </c>
      <c r="E9163" s="749" t="s">
        <v>24551</v>
      </c>
      <c r="F9163" s="749" t="s">
        <v>24552</v>
      </c>
      <c r="G9163" s="749" t="s">
        <v>13983</v>
      </c>
      <c r="I9163" s="749" t="s">
        <v>52</v>
      </c>
      <c r="J9163" s="749" t="n">
        <v>7.67</v>
      </c>
    </row>
    <row collapsed="false" customFormat="false" customHeight="true" hidden="true" ht="12.75" outlineLevel="0" r="9164">
      <c r="A9164" s="749" t="s">
        <v>24554</v>
      </c>
      <c r="B9164" s="749" t="str">
        <f aca="false">C9164&amp;D9164&amp;E9164&amp;F9164&amp;G9164&amp;H9164</f>
        <v>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v>
      </c>
      <c r="C9164" s="749" t="s">
        <v>24549</v>
      </c>
      <c r="D9164" s="749" t="s">
        <v>24555</v>
      </c>
      <c r="E9164" s="749" t="s">
        <v>24556</v>
      </c>
      <c r="F9164" s="749" t="s">
        <v>24557</v>
      </c>
      <c r="G9164" s="749" t="s">
        <v>24558</v>
      </c>
      <c r="H9164" s="749" t="s">
        <v>24559</v>
      </c>
      <c r="I9164" s="749" t="s">
        <v>52</v>
      </c>
      <c r="J9164" s="749" t="n">
        <v>14.04</v>
      </c>
    </row>
    <row collapsed="false" customFormat="false" customHeight="true" hidden="true" ht="12.75" outlineLevel="0" r="9165">
      <c r="A9165" s="749" t="s">
        <v>24560</v>
      </c>
      <c r="B9165" s="749" t="str">
        <f aca="false">C9165&amp;D9165&amp;E9165&amp;F9165&amp;G9165&amp;H9165</f>
        <v>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v>
      </c>
      <c r="C9165" s="749" t="s">
        <v>24549</v>
      </c>
      <c r="D9165" s="749" t="s">
        <v>24555</v>
      </c>
      <c r="E9165" s="749" t="s">
        <v>24556</v>
      </c>
      <c r="F9165" s="749" t="s">
        <v>24557</v>
      </c>
      <c r="G9165" s="749" t="s">
        <v>24558</v>
      </c>
      <c r="H9165" s="749" t="s">
        <v>24559</v>
      </c>
      <c r="I9165" s="749" t="s">
        <v>52</v>
      </c>
      <c r="J9165" s="749" t="n">
        <v>13.32</v>
      </c>
    </row>
    <row collapsed="false" customFormat="false" customHeight="true" hidden="true" ht="12.75" outlineLevel="0" r="9166">
      <c r="A9166" s="749" t="s">
        <v>24561</v>
      </c>
      <c r="B9166" s="749" t="str">
        <f aca="false">C9166&amp;D9166&amp;E9166&amp;F9166&amp;G9166&amp;H9166</f>
        <v>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v>
      </c>
      <c r="C9166" s="749" t="s">
        <v>24549</v>
      </c>
      <c r="D9166" s="749" t="s">
        <v>24555</v>
      </c>
      <c r="E9166" s="749" t="s">
        <v>24556</v>
      </c>
      <c r="F9166" s="749" t="s">
        <v>24557</v>
      </c>
      <c r="G9166" s="749" t="s">
        <v>24562</v>
      </c>
      <c r="H9166" s="749" t="s">
        <v>24563</v>
      </c>
      <c r="I9166" s="749" t="s">
        <v>52</v>
      </c>
      <c r="J9166" s="749" t="n">
        <v>9.65</v>
      </c>
    </row>
    <row collapsed="false" customFormat="false" customHeight="true" hidden="true" ht="12.75" outlineLevel="0" r="9167">
      <c r="A9167" s="749" t="s">
        <v>24564</v>
      </c>
      <c r="B9167" s="749" t="str">
        <f aca="false">C9167&amp;D9167&amp;E9167&amp;F9167&amp;G9167&amp;H9167</f>
        <v>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v>
      </c>
      <c r="C9167" s="749" t="s">
        <v>24549</v>
      </c>
      <c r="D9167" s="749" t="s">
        <v>24555</v>
      </c>
      <c r="E9167" s="749" t="s">
        <v>24556</v>
      </c>
      <c r="F9167" s="749" t="s">
        <v>24557</v>
      </c>
      <c r="G9167" s="749" t="s">
        <v>24562</v>
      </c>
      <c r="H9167" s="749" t="s">
        <v>24563</v>
      </c>
      <c r="I9167" s="749" t="s">
        <v>52</v>
      </c>
      <c r="J9167" s="749" t="n">
        <v>8.76</v>
      </c>
    </row>
    <row collapsed="false" customFormat="false" customHeight="true" hidden="true" ht="12.75" outlineLevel="0" r="9168">
      <c r="A9168" s="749" t="s">
        <v>24565</v>
      </c>
      <c r="B9168" s="749" t="str">
        <f aca="false">C9168&amp;D9168&amp;E9168&amp;F9168&amp;G9168&amp;H9168</f>
        <v>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v>
      </c>
      <c r="C9168" s="749" t="s">
        <v>24549</v>
      </c>
      <c r="D9168" s="749" t="s">
        <v>24555</v>
      </c>
      <c r="E9168" s="749" t="s">
        <v>24556</v>
      </c>
      <c r="F9168" s="749" t="s">
        <v>24566</v>
      </c>
      <c r="G9168" s="749" t="s">
        <v>24567</v>
      </c>
      <c r="H9168" s="749" t="s">
        <v>24568</v>
      </c>
      <c r="I9168" s="749" t="s">
        <v>52</v>
      </c>
      <c r="J9168" s="749" t="n">
        <v>19</v>
      </c>
    </row>
    <row collapsed="false" customFormat="false" customHeight="true" hidden="true" ht="12.75" outlineLevel="0" r="9169">
      <c r="A9169" s="749" t="s">
        <v>24569</v>
      </c>
      <c r="B9169" s="749" t="str">
        <f aca="false">C9169&amp;D9169&amp;E9169&amp;F9169&amp;G9169&amp;H9169</f>
        <v>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v>
      </c>
      <c r="C9169" s="749" t="s">
        <v>24549</v>
      </c>
      <c r="D9169" s="749" t="s">
        <v>24555</v>
      </c>
      <c r="E9169" s="749" t="s">
        <v>24556</v>
      </c>
      <c r="F9169" s="749" t="s">
        <v>24566</v>
      </c>
      <c r="G9169" s="749" t="s">
        <v>24567</v>
      </c>
      <c r="H9169" s="749" t="s">
        <v>24568</v>
      </c>
      <c r="I9169" s="749" t="s">
        <v>52</v>
      </c>
      <c r="J9169" s="749" t="n">
        <v>17.33</v>
      </c>
    </row>
    <row collapsed="false" customFormat="false" customHeight="true" hidden="true" ht="12.75" outlineLevel="0" r="9170">
      <c r="A9170" s="749" t="s">
        <v>24570</v>
      </c>
      <c r="B9170" s="749" t="str">
        <f aca="false">C9170&amp;D9170&amp;E9170&amp;F9170&amp;G9170&amp;H9170</f>
        <v>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v>
      </c>
      <c r="C9170" s="749" t="s">
        <v>24549</v>
      </c>
      <c r="D9170" s="749" t="s">
        <v>24571</v>
      </c>
      <c r="E9170" s="749" t="s">
        <v>24556</v>
      </c>
      <c r="F9170" s="749" t="s">
        <v>24572</v>
      </c>
      <c r="G9170" s="749" t="s">
        <v>24573</v>
      </c>
      <c r="H9170" s="749" t="s">
        <v>24574</v>
      </c>
      <c r="I9170" s="749" t="s">
        <v>52</v>
      </c>
      <c r="J9170" s="749" t="n">
        <v>27.28</v>
      </c>
    </row>
    <row collapsed="false" customFormat="false" customHeight="true" hidden="true" ht="12.75" outlineLevel="0" r="9171">
      <c r="A9171" s="749" t="s">
        <v>24575</v>
      </c>
      <c r="B9171" s="749" t="str">
        <f aca="false">C9171&amp;D9171&amp;E9171&amp;F9171&amp;G9171&amp;H9171</f>
        <v>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v>
      </c>
      <c r="C9171" s="749" t="s">
        <v>24549</v>
      </c>
      <c r="D9171" s="749" t="s">
        <v>24571</v>
      </c>
      <c r="E9171" s="749" t="s">
        <v>24556</v>
      </c>
      <c r="F9171" s="749" t="s">
        <v>24572</v>
      </c>
      <c r="G9171" s="749" t="s">
        <v>24573</v>
      </c>
      <c r="H9171" s="749" t="s">
        <v>24574</v>
      </c>
      <c r="I9171" s="749" t="s">
        <v>52</v>
      </c>
      <c r="J9171" s="749" t="n">
        <v>25.6</v>
      </c>
    </row>
    <row collapsed="false" customFormat="false" customHeight="true" hidden="true" ht="12.75" outlineLevel="0" r="9172">
      <c r="A9172" s="749" t="s">
        <v>24576</v>
      </c>
      <c r="B9172" s="749" t="str">
        <f aca="false">C9172&amp;D9172&amp;E9172&amp;F9172&amp;G9172&amp;H9172</f>
        <v>PLANTIO DE PLANTAS DE COBERTURA DE SOLO,TIPO MARGARIDAO,ZEBRINA,DICONDRA,TRAPOERABA,ETC,EXCLUSIVE FORNECIMENTO</v>
      </c>
      <c r="C9172" s="749" t="s">
        <v>24577</v>
      </c>
      <c r="D9172" s="749" t="s">
        <v>24578</v>
      </c>
      <c r="I9172" s="749" t="s">
        <v>52</v>
      </c>
      <c r="J9172" s="749" t="n">
        <v>5.07</v>
      </c>
    </row>
    <row collapsed="false" customFormat="false" customHeight="true" hidden="true" ht="12.75" outlineLevel="0" r="9173">
      <c r="A9173" s="749" t="s">
        <v>24579</v>
      </c>
      <c r="B9173" s="749" t="str">
        <f aca="false">C9173&amp;D9173&amp;E9173&amp;F9173&amp;G9173&amp;H9173</f>
        <v>PLANTIO DE PLANTAS DE COBERTURA DE SOLO,TIPO MARGARIDAO,ZEBRINA,DICONDRA,TRAPOERABA,ETC,EXCLUSIVE FORNECIMENTO</v>
      </c>
      <c r="C9173" s="749" t="s">
        <v>24577</v>
      </c>
      <c r="D9173" s="749" t="s">
        <v>24578</v>
      </c>
      <c r="I9173" s="749" t="s">
        <v>52</v>
      </c>
      <c r="J9173" s="749" t="n">
        <v>4.41</v>
      </c>
    </row>
    <row collapsed="false" customFormat="false" customHeight="true" hidden="true" ht="12.75" outlineLevel="0" r="9174">
      <c r="A9174" s="749" t="s">
        <v>24580</v>
      </c>
      <c r="B9174" s="749" t="str">
        <f aca="false">C9174&amp;D9174&amp;E9174&amp;F9174&amp;G9174&amp;H9174</f>
        <v>PLANTIO DE PLANTAS DE COBERTURA FLORIDAS,TIPO MOISES,BELA-EMILIA,ETC,EXCLUSIVE FORNECIMENTO</v>
      </c>
      <c r="C9174" s="749" t="s">
        <v>24581</v>
      </c>
      <c r="D9174" s="749" t="s">
        <v>24582</v>
      </c>
      <c r="I9174" s="749" t="s">
        <v>52</v>
      </c>
      <c r="J9174" s="749" t="n">
        <v>5.07</v>
      </c>
    </row>
    <row collapsed="false" customFormat="false" customHeight="true" hidden="true" ht="12.75" outlineLevel="0" r="9175">
      <c r="A9175" s="749" t="s">
        <v>24583</v>
      </c>
      <c r="B9175" s="749" t="str">
        <f aca="false">C9175&amp;D9175&amp;E9175&amp;F9175&amp;G9175&amp;H9175</f>
        <v>PLANTIO DE PLANTAS DE COBERTURA FLORIDAS,TIPO MOISES,BELA-EMILIA,ETC,EXCLUSIVE FORNECIMENTO</v>
      </c>
      <c r="C9175" s="749" t="s">
        <v>24581</v>
      </c>
      <c r="D9175" s="749" t="s">
        <v>24582</v>
      </c>
      <c r="I9175" s="749" t="s">
        <v>52</v>
      </c>
      <c r="J9175" s="749" t="n">
        <v>4.41</v>
      </c>
    </row>
    <row collapsed="false" customFormat="false" customHeight="true" hidden="true" ht="12.75" outlineLevel="0" r="9176">
      <c r="A9176" s="749" t="s">
        <v>24584</v>
      </c>
      <c r="B9176" s="749" t="str">
        <f aca="false">C9176&amp;D9176&amp;E9176&amp;F9176&amp;G9176&amp;H9176</f>
        <v>CERCA VIVA CONSTITUIDA DE HIBISCO,CEDRINHO,CALIANDRA OU ACALIFA RAJADA OU VERMELHA,COM 50 A 70CM DE ALTURA, ESPACADAS ACADA 30CM.FORNECIMENTO E PLANTIO</v>
      </c>
      <c r="C9176" s="749" t="s">
        <v>24585</v>
      </c>
      <c r="D9176" s="749" t="s">
        <v>24586</v>
      </c>
      <c r="E9176" s="749" t="s">
        <v>24587</v>
      </c>
      <c r="I9176" s="749" t="s">
        <v>236</v>
      </c>
      <c r="J9176" s="749" t="n">
        <v>18.08</v>
      </c>
    </row>
    <row collapsed="false" customFormat="false" customHeight="true" hidden="true" ht="12.75" outlineLevel="0" r="9177">
      <c r="A9177" s="749" t="s">
        <v>24588</v>
      </c>
      <c r="B9177" s="749" t="str">
        <f aca="false">C9177&amp;D9177&amp;E9177&amp;F9177&amp;G9177&amp;H9177</f>
        <v>CERCA VIVA CONSTITUIDA DE HIBISCO,CEDRINHO,CALIANDRA OU ACALIFA RAJADA OU VERMELHA,COM 50 A 70CM DE ALTURA, ESPACADAS ACADA 30CM.FORNECIMENTO E PLANTIO</v>
      </c>
      <c r="C9177" s="749" t="s">
        <v>24585</v>
      </c>
      <c r="D9177" s="749" t="s">
        <v>24586</v>
      </c>
      <c r="E9177" s="749" t="s">
        <v>24587</v>
      </c>
      <c r="I9177" s="749" t="s">
        <v>236</v>
      </c>
      <c r="J9177" s="749" t="n">
        <v>17.67</v>
      </c>
    </row>
    <row collapsed="false" customFormat="false" customHeight="true" hidden="true" ht="12.75" outlineLevel="0" r="9178">
      <c r="A9178" s="749" t="s">
        <v>24589</v>
      </c>
      <c r="B9178" s="749" t="str">
        <f aca="false">C9178&amp;D9178&amp;E9178&amp;F9178&amp;G9178&amp;H9178</f>
        <v>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v>
      </c>
      <c r="C9178" s="749" t="s">
        <v>24590</v>
      </c>
      <c r="D9178" s="749" t="s">
        <v>24591</v>
      </c>
      <c r="E9178" s="749" t="s">
        <v>24592</v>
      </c>
      <c r="F9178" s="749" t="s">
        <v>24593</v>
      </c>
      <c r="G9178" s="749" t="s">
        <v>24594</v>
      </c>
      <c r="H9178" s="749" t="s">
        <v>24595</v>
      </c>
      <c r="I9178" s="749" t="s">
        <v>52</v>
      </c>
      <c r="J9178" s="749" t="n">
        <v>101.99</v>
      </c>
    </row>
    <row collapsed="false" customFormat="false" customHeight="true" hidden="true" ht="12.75" outlineLevel="0" r="9179">
      <c r="A9179" s="749" t="s">
        <v>24596</v>
      </c>
      <c r="B9179" s="749" t="str">
        <f aca="false">C9179&amp;D9179&amp;E9179&amp;F9179&amp;G9179&amp;H9179</f>
        <v>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v>
      </c>
      <c r="C9179" s="749" t="s">
        <v>24590</v>
      </c>
      <c r="D9179" s="749" t="s">
        <v>24591</v>
      </c>
      <c r="E9179" s="749" t="s">
        <v>24592</v>
      </c>
      <c r="F9179" s="749" t="s">
        <v>24593</v>
      </c>
      <c r="G9179" s="749" t="s">
        <v>24594</v>
      </c>
      <c r="H9179" s="749" t="s">
        <v>24595</v>
      </c>
      <c r="I9179" s="749" t="s">
        <v>52</v>
      </c>
      <c r="J9179" s="749" t="n">
        <v>101.95</v>
      </c>
    </row>
    <row collapsed="false" customFormat="false" customHeight="true" hidden="true" ht="12.75" outlineLevel="0" r="9180">
      <c r="A9180" s="749" t="s">
        <v>24597</v>
      </c>
      <c r="B9180" s="749" t="str">
        <f aca="false">C9180&amp;D9180&amp;E9180&amp;F9180&amp;G9180&amp;H9180</f>
        <v>CAMADA AMORTECEDORA DRENANTE PARA GRAMADO SINTETICO,DE PARTICULAS DE BORRACHA SBR RECICLADA E PENEIRADA, MISTURADAS MECANICAMENTE E AGLUTINADAS COM ADESIVO BINDER DE POLIURETANO MONOCOMPONENTE, MOLDADA NO LOCAL COM ROLO COMPACTADOR E COM ESPESSURA DE 10MM.FORNECIMENTO E COLOCACAO</v>
      </c>
      <c r="C9180" s="749" t="s">
        <v>24598</v>
      </c>
      <c r="D9180" s="749" t="s">
        <v>24599</v>
      </c>
      <c r="E9180" s="749" t="s">
        <v>24600</v>
      </c>
      <c r="F9180" s="749" t="s">
        <v>24601</v>
      </c>
      <c r="G9180" s="749" t="s">
        <v>24602</v>
      </c>
      <c r="I9180" s="749" t="s">
        <v>52</v>
      </c>
      <c r="J9180" s="749" t="n">
        <v>31.27</v>
      </c>
    </row>
    <row collapsed="false" customFormat="false" customHeight="true" hidden="true" ht="12.75" outlineLevel="0" r="9181">
      <c r="A9181" s="749" t="s">
        <v>24603</v>
      </c>
      <c r="B9181" s="749" t="str">
        <f aca="false">C9181&amp;D9181&amp;E9181&amp;F9181&amp;G9181&amp;H9181</f>
        <v>CAMADA AMORTECEDORA DRENANTE PARA GRAMADO SINTETICO,DE PARTICULAS DE BORRACHA SBR RECICLADA E PENEIRADA, MISTURADAS MECANICAMENTE E AGLUTINADAS COM ADESIVO BINDER DE POLIURETANO MONOCOMPONENTE, MOLDADA NO LOCAL COM ROLO COMPACTADOR E COM ESPESSURA DE 10MM.FORNECIMENTO E COLOCACAO</v>
      </c>
      <c r="C9181" s="749" t="s">
        <v>24598</v>
      </c>
      <c r="D9181" s="749" t="s">
        <v>24599</v>
      </c>
      <c r="E9181" s="749" t="s">
        <v>24600</v>
      </c>
      <c r="F9181" s="749" t="s">
        <v>24601</v>
      </c>
      <c r="G9181" s="749" t="s">
        <v>24602</v>
      </c>
      <c r="I9181" s="749" t="s">
        <v>52</v>
      </c>
      <c r="J9181" s="749" t="n">
        <v>31.27</v>
      </c>
    </row>
    <row collapsed="false" customFormat="false" customHeight="true" hidden="true" ht="12.75" outlineLevel="0" r="9182">
      <c r="A9182" s="749" t="s">
        <v>24604</v>
      </c>
      <c r="B9182" s="749" t="str">
        <f aca="false">C9182&amp;D9182&amp;E9182&amp;F9182&amp;G9182&amp;H9182</f>
        <v>PLANTIO DE ARVORE ISOLADA ATE 2,00M DE ALTURA,DE QUALQUER ESPECIE,EM LOGRADOURO PUBLICO,INCLUSIVE TRANSPORTE,TERRA PRETA SIMPLES E ESTACA DE MADEIRA(TUTOR),EXCLUSIVE O FORNECIMENTO DA ARVORE</v>
      </c>
      <c r="C9182" s="749" t="s">
        <v>24605</v>
      </c>
      <c r="D9182" s="749" t="s">
        <v>24606</v>
      </c>
      <c r="E9182" s="749" t="s">
        <v>24607</v>
      </c>
      <c r="F9182" s="749" t="s">
        <v>24608</v>
      </c>
      <c r="I9182" s="749" t="s">
        <v>30</v>
      </c>
      <c r="J9182" s="749" t="n">
        <v>40.62</v>
      </c>
    </row>
    <row collapsed="false" customFormat="false" customHeight="true" hidden="true" ht="12.75" outlineLevel="0" r="9183">
      <c r="A9183" s="749" t="s">
        <v>24609</v>
      </c>
      <c r="B9183" s="749" t="str">
        <f aca="false">C9183&amp;D9183&amp;E9183&amp;F9183&amp;G9183&amp;H9183</f>
        <v>PLANTIO DE ARVORE ISOLADA ATE 2,00M DE ALTURA,DE QUALQUER ESPECIE,EM LOGRADOURO PUBLICO,INCLUSIVE TRANSPORTE,TERRA PRETA SIMPLES E ESTACA DE MADEIRA(TUTOR),EXCLUSIVE O FORNECIMENTO DA ARVORE</v>
      </c>
      <c r="C9183" s="749" t="s">
        <v>24605</v>
      </c>
      <c r="D9183" s="749" t="s">
        <v>24606</v>
      </c>
      <c r="E9183" s="749" t="s">
        <v>24607</v>
      </c>
      <c r="F9183" s="749" t="s">
        <v>24608</v>
      </c>
      <c r="I9183" s="749" t="s">
        <v>30</v>
      </c>
      <c r="J9183" s="749" t="n">
        <v>37.21</v>
      </c>
    </row>
    <row collapsed="false" customFormat="false" customHeight="true" hidden="true" ht="12.75" outlineLevel="0" r="9184">
      <c r="A9184" s="749" t="s">
        <v>24610</v>
      </c>
      <c r="B9184" s="749" t="str">
        <f aca="false">C9184&amp;D9184&amp;E9184&amp;F9184&amp;G9184&amp;H9184</f>
        <v>PLANTIO DE ARBUSTOS DE 50 A 70CM DE ALTURA,FORMANDO JARDIM,COM 12 UNIDADES POR METRO QUADRADO,EXCLUSIVE O FORNECIMENTO</v>
      </c>
      <c r="C9184" s="749" t="s">
        <v>24611</v>
      </c>
      <c r="D9184" s="749" t="s">
        <v>24612</v>
      </c>
      <c r="I9184" s="749" t="s">
        <v>52</v>
      </c>
      <c r="J9184" s="749" t="n">
        <v>6.16</v>
      </c>
    </row>
    <row collapsed="false" customFormat="false" customHeight="true" hidden="true" ht="12.75" outlineLevel="0" r="9185">
      <c r="A9185" s="749" t="s">
        <v>24613</v>
      </c>
      <c r="B9185" s="749" t="str">
        <f aca="false">C9185&amp;D9185&amp;E9185&amp;F9185&amp;G9185&amp;H9185</f>
        <v>PLANTIO DE ARBUSTOS DE 50 A 70CM DE ALTURA,FORMANDO JARDIM,COM 12 UNIDADES POR METRO QUADRADO,EXCLUSIVE O FORNECIMENTO</v>
      </c>
      <c r="C9185" s="749" t="s">
        <v>24611</v>
      </c>
      <c r="D9185" s="749" t="s">
        <v>24612</v>
      </c>
      <c r="I9185" s="749" t="s">
        <v>52</v>
      </c>
      <c r="J9185" s="749" t="n">
        <v>5.35</v>
      </c>
    </row>
    <row collapsed="false" customFormat="false" customHeight="true" hidden="true" ht="12.75" outlineLevel="0" r="9186">
      <c r="A9186" s="749" t="s">
        <v>24614</v>
      </c>
      <c r="B9186" s="749" t="str">
        <f aca="false">C9186&amp;D9186&amp;E9186&amp;F9186&amp;G9186&amp;H9186</f>
        <v>PLANTIO DE ARBUSTOS DE 70 A 100CM DE ALTURA,FORMANDO JARDIM,COM 9 UNIDADES POR METRO QUADRADO,EXCLUSIVE O FORNECIMENTO</v>
      </c>
      <c r="C9186" s="749" t="s">
        <v>24615</v>
      </c>
      <c r="D9186" s="749" t="s">
        <v>24616</v>
      </c>
      <c r="I9186" s="749" t="s">
        <v>52</v>
      </c>
      <c r="J9186" s="749" t="n">
        <v>5.55</v>
      </c>
    </row>
    <row collapsed="false" customFormat="false" customHeight="true" hidden="true" ht="12.75" outlineLevel="0" r="9187">
      <c r="A9187" s="749" t="s">
        <v>24617</v>
      </c>
      <c r="B9187" s="749" t="str">
        <f aca="false">C9187&amp;D9187&amp;E9187&amp;F9187&amp;G9187&amp;H9187</f>
        <v>PLANTIO DE ARBUSTOS DE 70 A 100CM DE ALTURA,FORMANDO JARDIM,COM 9 UNIDADES POR METRO QUADRADO,EXCLUSIVE O FORNECIMENTO</v>
      </c>
      <c r="C9187" s="749" t="s">
        <v>24615</v>
      </c>
      <c r="D9187" s="749" t="s">
        <v>24616</v>
      </c>
      <c r="I9187" s="749" t="s">
        <v>52</v>
      </c>
      <c r="J9187" s="749" t="n">
        <v>4.81</v>
      </c>
    </row>
    <row collapsed="false" customFormat="false" customHeight="true" hidden="true" ht="12.75" outlineLevel="0" r="9188">
      <c r="A9188" s="749" t="s">
        <v>24618</v>
      </c>
      <c r="B9188" s="749" t="str">
        <f aca="false">C9188&amp;D9188&amp;E9188&amp;F9188&amp;G9188&amp;H9188</f>
        <v>PLANTIO DE ARBUSTOS DE 50 A 100CM DE ALTURA,FORMANDO JARDIMCOM 6 UNIDADES POR METRO QUADRADO,EXCLUSIVE O FORNECIMENTO</v>
      </c>
      <c r="C9188" s="749" t="s">
        <v>24619</v>
      </c>
      <c r="D9188" s="749" t="s">
        <v>24620</v>
      </c>
      <c r="I9188" s="749" t="s">
        <v>52</v>
      </c>
      <c r="J9188" s="749" t="n">
        <v>4.31</v>
      </c>
    </row>
    <row collapsed="false" customFormat="false" customHeight="true" hidden="true" ht="12.75" outlineLevel="0" r="9189">
      <c r="A9189" s="749" t="s">
        <v>24621</v>
      </c>
      <c r="B9189" s="749" t="str">
        <f aca="false">C9189&amp;D9189&amp;E9189&amp;F9189&amp;G9189&amp;H9189</f>
        <v>PLANTIO DE ARBUSTOS DE 50 A 100CM DE ALTURA,FORMANDO JARDIMCOM 6 UNIDADES POR METRO QUADRADO,EXCLUSIVE O FORNECIMENTO</v>
      </c>
      <c r="C9189" s="749" t="s">
        <v>24619</v>
      </c>
      <c r="D9189" s="749" t="s">
        <v>24620</v>
      </c>
      <c r="I9189" s="749" t="s">
        <v>52</v>
      </c>
      <c r="J9189" s="749" t="n">
        <v>3.74</v>
      </c>
    </row>
    <row collapsed="false" customFormat="false" customHeight="true" hidden="true" ht="12.75" outlineLevel="0" r="9190">
      <c r="A9190" s="749" t="s">
        <v>24622</v>
      </c>
      <c r="B9190" s="749" t="str">
        <f aca="false">C9190&amp;D9190&amp;E9190&amp;F9190&amp;G9190&amp;H9190</f>
        <v>PLANTIO EM ENCOSTA DE MUDAS COM 50 A 70CM DE ALTURA,EXCLUSIVE FORNECIMENTO</v>
      </c>
      <c r="C9190" s="749" t="s">
        <v>24623</v>
      </c>
      <c r="D9190" s="749" t="s">
        <v>24624</v>
      </c>
      <c r="I9190" s="749" t="s">
        <v>30</v>
      </c>
      <c r="J9190" s="749" t="n">
        <v>1.97</v>
      </c>
    </row>
    <row collapsed="false" customFormat="false" customHeight="true" hidden="true" ht="12.75" outlineLevel="0" r="9191">
      <c r="A9191" s="749" t="s">
        <v>24625</v>
      </c>
      <c r="B9191" s="749" t="str">
        <f aca="false">C9191&amp;D9191&amp;E9191&amp;F9191&amp;G9191&amp;H9191</f>
        <v>PLANTIO EM ENCOSTA DE MUDAS COM 50 A 70CM DE ALTURA,EXCLUSIVE FORNECIMENTO</v>
      </c>
      <c r="C9191" s="749" t="s">
        <v>24623</v>
      </c>
      <c r="D9191" s="749" t="s">
        <v>24624</v>
      </c>
      <c r="I9191" s="749" t="s">
        <v>30</v>
      </c>
      <c r="J9191" s="749" t="n">
        <v>1.71</v>
      </c>
    </row>
    <row collapsed="false" customFormat="false" customHeight="true" hidden="true" ht="12.75" outlineLevel="0" r="9192">
      <c r="A9192" s="749" t="s">
        <v>24626</v>
      </c>
      <c r="B9192" s="749" t="str">
        <f aca="false">C9192&amp;D9192&amp;E9192&amp;F9192&amp;G9192&amp;H9192</f>
        <v>PLANTIO DE PLANTAS DE COBERTURA VEGETAL,CONSIDERANDO 4 MUDAS/M2,EXCLUSIVE FORNECIMENTO DA PLANTA</v>
      </c>
      <c r="C9192" s="749" t="s">
        <v>24627</v>
      </c>
      <c r="D9192" s="749" t="s">
        <v>24628</v>
      </c>
      <c r="I9192" s="749" t="s">
        <v>52</v>
      </c>
      <c r="J9192" s="749" t="n">
        <v>2.8</v>
      </c>
    </row>
    <row collapsed="false" customFormat="false" customHeight="true" hidden="true" ht="12.75" outlineLevel="0" r="9193">
      <c r="A9193" s="749" t="s">
        <v>24629</v>
      </c>
      <c r="B9193" s="749" t="str">
        <f aca="false">C9193&amp;D9193&amp;E9193&amp;F9193&amp;G9193&amp;H9193</f>
        <v>PLANTIO DE PLANTAS DE COBERTURA VEGETAL,CONSIDERANDO 4 MUDAS/M2,EXCLUSIVE FORNECIMENTO DA PLANTA</v>
      </c>
      <c r="C9193" s="749" t="s">
        <v>24627</v>
      </c>
      <c r="D9193" s="749" t="s">
        <v>24628</v>
      </c>
      <c r="I9193" s="749" t="s">
        <v>52</v>
      </c>
      <c r="J9193" s="749" t="n">
        <v>2.8</v>
      </c>
    </row>
    <row collapsed="false" customFormat="false" customHeight="true" hidden="true" ht="12.75" outlineLevel="0" r="9194">
      <c r="A9194" s="749" t="s">
        <v>24630</v>
      </c>
      <c r="B9194" s="749" t="str">
        <f aca="false">C9194&amp;D9194&amp;E9194&amp;F9194&amp;G9194&amp;H9194</f>
        <v>PLANTIO DE PLANTAS DE COBERTURA VEGETAL,CONSIDERANDO 8 MUDAS/M2,EXCLUSIVE FORNECIMENTO DA PLANTA</v>
      </c>
      <c r="C9194" s="749" t="s">
        <v>24631</v>
      </c>
      <c r="D9194" s="749" t="s">
        <v>24628</v>
      </c>
      <c r="I9194" s="749" t="s">
        <v>52</v>
      </c>
      <c r="J9194" s="749" t="n">
        <v>5.6</v>
      </c>
    </row>
    <row collapsed="false" customFormat="false" customHeight="true" hidden="true" ht="12.75" outlineLevel="0" r="9195">
      <c r="A9195" s="749" t="s">
        <v>24632</v>
      </c>
      <c r="B9195" s="749" t="str">
        <f aca="false">C9195&amp;D9195&amp;E9195&amp;F9195&amp;G9195&amp;H9195</f>
        <v>PLANTIO DE PLANTAS DE COBERTURA VEGETAL,CONSIDERANDO 8 MUDAS/M2,EXCLUSIVE FORNECIMENTO DA PLANTA</v>
      </c>
      <c r="C9195" s="749" t="s">
        <v>24631</v>
      </c>
      <c r="D9195" s="749" t="s">
        <v>24628</v>
      </c>
      <c r="I9195" s="749" t="s">
        <v>52</v>
      </c>
      <c r="J9195" s="749" t="n">
        <v>5.6</v>
      </c>
    </row>
    <row collapsed="false" customFormat="false" customHeight="true" hidden="true" ht="12.75" outlineLevel="0" r="9196">
      <c r="A9196" s="749" t="s">
        <v>24633</v>
      </c>
      <c r="B9196" s="749" t="str">
        <f aca="false">C9196&amp;D9196&amp;E9196&amp;F9196&amp;G9196&amp;H9196</f>
        <v>PLANTIO DE PLANTAS DE COBERTURA VEGETAL,CONSIDERANDO 12 MUDAS/M2,EXCLUSIVE FORNECIMENTO DA PLANTA</v>
      </c>
      <c r="C9196" s="749" t="s">
        <v>24634</v>
      </c>
      <c r="D9196" s="749" t="s">
        <v>24635</v>
      </c>
      <c r="I9196" s="749" t="s">
        <v>52</v>
      </c>
      <c r="J9196" s="749" t="n">
        <v>8.4</v>
      </c>
    </row>
    <row collapsed="false" customFormat="false" customHeight="true" hidden="true" ht="12.75" outlineLevel="0" r="9197">
      <c r="A9197" s="749" t="s">
        <v>24636</v>
      </c>
      <c r="B9197" s="749" t="str">
        <f aca="false">C9197&amp;D9197&amp;E9197&amp;F9197&amp;G9197&amp;H9197</f>
        <v>PLANTIO DE PLANTAS DE COBERTURA VEGETAL,CONSIDERANDO 12 MUDAS/M2,EXCLUSIVE FORNECIMENTO DA PLANTA</v>
      </c>
      <c r="C9197" s="749" t="s">
        <v>24634</v>
      </c>
      <c r="D9197" s="749" t="s">
        <v>24635</v>
      </c>
      <c r="I9197" s="749" t="s">
        <v>52</v>
      </c>
      <c r="J9197" s="749" t="n">
        <v>8.4</v>
      </c>
    </row>
    <row collapsed="false" customFormat="false" customHeight="true" hidden="true" ht="12.75" outlineLevel="0" r="9198">
      <c r="A9198" s="749" t="s">
        <v>24637</v>
      </c>
      <c r="B9198" s="749" t="str">
        <f aca="false">C9198&amp;D9198&amp;E9198&amp;F9198&amp;G9198&amp;H9198</f>
        <v>PLANTIO DE PLANTAS DE COBERTURA VEGETAL,CONSIDERANDO 16 MUDAS/M2,EXCLUSIVE FORNECIMENTO DA PLANTA</v>
      </c>
      <c r="C9198" s="749" t="s">
        <v>24638</v>
      </c>
      <c r="D9198" s="749" t="s">
        <v>24635</v>
      </c>
      <c r="I9198" s="749" t="s">
        <v>52</v>
      </c>
      <c r="J9198" s="749" t="n">
        <v>11.2</v>
      </c>
    </row>
    <row collapsed="false" customFormat="false" customHeight="true" hidden="true" ht="12.75" outlineLevel="0" r="9199">
      <c r="A9199" s="749" t="s">
        <v>24639</v>
      </c>
      <c r="B9199" s="749" t="str">
        <f aca="false">C9199&amp;D9199&amp;E9199&amp;F9199&amp;G9199&amp;H9199</f>
        <v>PLANTIO DE PLANTAS DE COBERTURA VEGETAL,CONSIDERANDO 16 MUDAS/M2,EXCLUSIVE FORNECIMENTO DA PLANTA</v>
      </c>
      <c r="C9199" s="749" t="s">
        <v>24638</v>
      </c>
      <c r="D9199" s="749" t="s">
        <v>24635</v>
      </c>
      <c r="I9199" s="749" t="s">
        <v>52</v>
      </c>
      <c r="J9199" s="749" t="n">
        <v>11.2</v>
      </c>
    </row>
    <row collapsed="false" customFormat="false" customHeight="true" hidden="true" ht="12.75" outlineLevel="0" r="9200">
      <c r="A9200" s="749" t="s">
        <v>24640</v>
      </c>
      <c r="B9200" s="749" t="str">
        <f aca="false">C9200&amp;D9200&amp;E9200&amp;F9200&amp;G9200&amp;H9200</f>
        <v>PLANTIO DE PLANTAS DE COBERTURA VEGETAL,CONSIDERANDO 25 MUDAS/M2,EXCLUSIVE FORNECIMENTO DA PLANTA</v>
      </c>
      <c r="C9200" s="749" t="s">
        <v>24641</v>
      </c>
      <c r="D9200" s="749" t="s">
        <v>24635</v>
      </c>
      <c r="I9200" s="749" t="s">
        <v>52</v>
      </c>
      <c r="J9200" s="749" t="n">
        <v>17.5</v>
      </c>
    </row>
    <row collapsed="false" customFormat="false" customHeight="true" hidden="true" ht="12.75" outlineLevel="0" r="9201">
      <c r="A9201" s="749" t="s">
        <v>24642</v>
      </c>
      <c r="B9201" s="749" t="str">
        <f aca="false">C9201&amp;D9201&amp;E9201&amp;F9201&amp;G9201&amp;H9201</f>
        <v>PLANTIO DE PLANTAS DE COBERTURA VEGETAL,CONSIDERANDO 25 MUDAS/M2,EXCLUSIVE FORNECIMENTO DA PLANTA</v>
      </c>
      <c r="C9201" s="749" t="s">
        <v>24641</v>
      </c>
      <c r="D9201" s="749" t="s">
        <v>24635</v>
      </c>
      <c r="I9201" s="749" t="s">
        <v>52</v>
      </c>
      <c r="J9201" s="749" t="n">
        <v>17.5</v>
      </c>
    </row>
    <row collapsed="false" customFormat="false" customHeight="true" hidden="true" ht="12.75" outlineLevel="0" r="9202">
      <c r="A9202" s="749" t="s">
        <v>24643</v>
      </c>
      <c r="B9202" s="749" t="str">
        <f aca="false">C9202&amp;D9202&amp;E9202&amp;F9202&amp;G9202&amp;H9202</f>
        <v>PLANTIO DE GRAMA,INCLUINDO PREPARO DO TERRENO COM 10CM DE SAIBRO E 5CM DE TERRA ESTRUMADA,EXCLUSIVE FORNECIMENTO DA GRAMA</v>
      </c>
      <c r="C9202" s="749" t="s">
        <v>24644</v>
      </c>
      <c r="D9202" s="749" t="s">
        <v>24645</v>
      </c>
      <c r="E9202" s="749" t="s">
        <v>9415</v>
      </c>
      <c r="I9202" s="749" t="s">
        <v>52</v>
      </c>
      <c r="J9202" s="749" t="n">
        <v>19.37</v>
      </c>
    </row>
    <row collapsed="false" customFormat="false" customHeight="true" hidden="true" ht="12.75" outlineLevel="0" r="9203">
      <c r="A9203" s="749" t="s">
        <v>24646</v>
      </c>
      <c r="B9203" s="749" t="str">
        <f aca="false">C9203&amp;D9203&amp;E9203&amp;F9203&amp;G9203&amp;H9203</f>
        <v>PLANTIO DE GRAMA,INCLUINDO PREPARO DO TERRENO COM 10CM DE SAIBRO E 5CM DE TERRA ESTRUMADA,EXCLUSIVE FORNECIMENTO DA GRAMA</v>
      </c>
      <c r="C9203" s="749" t="s">
        <v>24644</v>
      </c>
      <c r="D9203" s="749" t="s">
        <v>24645</v>
      </c>
      <c r="E9203" s="749" t="s">
        <v>9415</v>
      </c>
      <c r="I9203" s="749" t="s">
        <v>52</v>
      </c>
      <c r="J9203" s="749" t="n">
        <v>18.26</v>
      </c>
    </row>
    <row collapsed="false" customFormat="false" customHeight="true" hidden="true" ht="12.75" outlineLevel="0" r="9204">
      <c r="A9204" s="749" t="s">
        <v>24647</v>
      </c>
      <c r="B9204" s="749" t="str">
        <f aca="false">C9204&amp;D9204&amp;E9204&amp;F9204&amp;G9204&amp;H9204</f>
        <v>PLANTIO DE GRAMA EM MUDAS,EXCLUSIVE O FORNECIMENTO DO MATERIAL</v>
      </c>
      <c r="C9204" s="749" t="s">
        <v>24648</v>
      </c>
      <c r="D9204" s="749" t="s">
        <v>8230</v>
      </c>
      <c r="I9204" s="749" t="s">
        <v>52</v>
      </c>
      <c r="J9204" s="749" t="n">
        <v>6.16</v>
      </c>
    </row>
    <row collapsed="false" customFormat="false" customHeight="true" hidden="true" ht="12.75" outlineLevel="0" r="9205">
      <c r="A9205" s="749" t="s">
        <v>24649</v>
      </c>
      <c r="B9205" s="749" t="str">
        <f aca="false">C9205&amp;D9205&amp;E9205&amp;F9205&amp;G9205&amp;H9205</f>
        <v>PLANTIO DE GRAMA EM MUDAS,EXCLUSIVE O FORNECIMENTO DO MATERIAL</v>
      </c>
      <c r="C9205" s="749" t="s">
        <v>24648</v>
      </c>
      <c r="D9205" s="749" t="s">
        <v>8230</v>
      </c>
      <c r="I9205" s="749" t="s">
        <v>52</v>
      </c>
      <c r="J9205" s="749" t="n">
        <v>5.35</v>
      </c>
    </row>
    <row collapsed="false" customFormat="false" customHeight="true" hidden="true" ht="12.75" outlineLevel="0" r="9206">
      <c r="A9206" s="749" t="s">
        <v>24650</v>
      </c>
      <c r="B9206" s="749" t="str">
        <f aca="false">C9206&amp;D9206&amp;E9206&amp;F9206&amp;G9206&amp;H9206</f>
        <v>AMARRIO DE MUDAS DE ARVORES AO TUTOR,COM FITILHO PLASTICO,EXCLUSIVE ESTE</v>
      </c>
      <c r="C9206" s="749" t="s">
        <v>24651</v>
      </c>
      <c r="D9206" s="749" t="s">
        <v>24652</v>
      </c>
      <c r="I9206" s="749" t="s">
        <v>30</v>
      </c>
      <c r="J9206" s="749" t="n">
        <v>0.61</v>
      </c>
    </row>
    <row collapsed="false" customFormat="false" customHeight="true" hidden="true" ht="12.75" outlineLevel="0" r="9207">
      <c r="A9207" s="749" t="s">
        <v>24653</v>
      </c>
      <c r="B9207" s="749" t="str">
        <f aca="false">C9207&amp;D9207&amp;E9207&amp;F9207&amp;G9207&amp;H9207</f>
        <v>AMARRIO DE MUDAS DE ARVORES AO TUTOR,COM FITILHO PLASTICO,EXCLUSIVE ESTE</v>
      </c>
      <c r="C9207" s="749" t="s">
        <v>24651</v>
      </c>
      <c r="D9207" s="749" t="s">
        <v>24652</v>
      </c>
      <c r="I9207" s="749" t="s">
        <v>30</v>
      </c>
      <c r="J9207" s="749" t="n">
        <v>0.53</v>
      </c>
    </row>
    <row collapsed="false" customFormat="false" customHeight="true" hidden="true" ht="12.75" outlineLevel="0" r="9208">
      <c r="A9208" s="749" t="s">
        <v>24654</v>
      </c>
      <c r="B9208" s="749" t="str">
        <f aca="false">C9208&amp;D9208&amp;E9208&amp;F9208&amp;G9208&amp;H9208</f>
        <v>ARVORE EM TORNO DE 2,00M DE ALTURA,TIPO AMENDOEIRA,CASTANHEIRA,ETC.FORNECIMENTO</v>
      </c>
      <c r="C9208" s="749" t="s">
        <v>24655</v>
      </c>
      <c r="D9208" s="749" t="s">
        <v>24656</v>
      </c>
      <c r="I9208" s="749" t="s">
        <v>30</v>
      </c>
      <c r="J9208" s="749" t="n">
        <v>15</v>
      </c>
    </row>
    <row collapsed="false" customFormat="false" customHeight="true" hidden="true" ht="12.75" outlineLevel="0" r="9209">
      <c r="A9209" s="749" t="s">
        <v>24657</v>
      </c>
      <c r="B9209" s="749" t="str">
        <f aca="false">C9209&amp;D9209&amp;E9209&amp;F9209&amp;G9209&amp;H9209</f>
        <v>ARVORE EM TORNO DE 2,00M DE ALTURA,TIPO AMENDOEIRA,CASTANHEIRA,ETC.FORNECIMENTO</v>
      </c>
      <c r="C9209" s="749" t="s">
        <v>24655</v>
      </c>
      <c r="D9209" s="749" t="s">
        <v>24656</v>
      </c>
      <c r="I9209" s="749" t="s">
        <v>30</v>
      </c>
      <c r="J9209" s="749" t="n">
        <v>15</v>
      </c>
    </row>
    <row collapsed="false" customFormat="false" customHeight="true" hidden="true" ht="12.75" outlineLevel="0" r="9210">
      <c r="A9210" s="749" t="s">
        <v>24658</v>
      </c>
      <c r="B9210" s="749" t="str">
        <f aca="false">C9210&amp;D9210&amp;E9210&amp;F9210&amp;G9210&amp;H9210</f>
        <v>ARBUSTO PARA JARDINS,TIPO LANTANA,HIBISCO,CEDRINHO,ETC,COM 50 A 70CM DE ALTURA.FORNECIMENTO</v>
      </c>
      <c r="C9210" s="749" t="s">
        <v>24659</v>
      </c>
      <c r="D9210" s="749" t="s">
        <v>24660</v>
      </c>
      <c r="I9210" s="749" t="s">
        <v>30</v>
      </c>
      <c r="J9210" s="749" t="n">
        <v>9</v>
      </c>
    </row>
    <row collapsed="false" customFormat="false" customHeight="true" hidden="true" ht="12.75" outlineLevel="0" r="9211">
      <c r="A9211" s="749" t="s">
        <v>24661</v>
      </c>
      <c r="B9211" s="749" t="str">
        <f aca="false">C9211&amp;D9211&amp;E9211&amp;F9211&amp;G9211&amp;H9211</f>
        <v>ARBUSTO PARA JARDINS,TIPO LANTANA,HIBISCO,CEDRINHO,ETC,COM 50 A 70CM DE ALTURA.FORNECIMENTO</v>
      </c>
      <c r="C9211" s="749" t="s">
        <v>24659</v>
      </c>
      <c r="D9211" s="749" t="s">
        <v>24660</v>
      </c>
      <c r="I9211" s="749" t="s">
        <v>30</v>
      </c>
      <c r="J9211" s="749" t="n">
        <v>9</v>
      </c>
    </row>
    <row collapsed="false" customFormat="false" customHeight="true" hidden="true" ht="12.75" outlineLevel="0" r="9212">
      <c r="A9212" s="749" t="s">
        <v>24662</v>
      </c>
      <c r="B9212" s="749" t="str">
        <f aca="false">C9212&amp;D9212&amp;E9212&amp;F9212&amp;G9212&amp;H9212</f>
        <v>ARBUSTO PARA JARDINS,TIPO LANTANA,HIBISCO,CEDRINHO,ETC,COM 70 A 100CM DE ALTURA.FORNECIMENTO</v>
      </c>
      <c r="C9212" s="749" t="s">
        <v>24663</v>
      </c>
      <c r="D9212" s="749" t="s">
        <v>24664</v>
      </c>
      <c r="I9212" s="749" t="s">
        <v>30</v>
      </c>
      <c r="J9212" s="749" t="n">
        <v>10</v>
      </c>
    </row>
    <row collapsed="false" customFormat="false" customHeight="true" hidden="true" ht="12.75" outlineLevel="0" r="9213">
      <c r="A9213" s="749" t="s">
        <v>24665</v>
      </c>
      <c r="B9213" s="749" t="str">
        <f aca="false">C9213&amp;D9213&amp;E9213&amp;F9213&amp;G9213&amp;H9213</f>
        <v>ARBUSTO PARA JARDINS,TIPO LANTANA,HIBISCO,CEDRINHO,ETC,COM 70 A 100CM DE ALTURA.FORNECIMENTO</v>
      </c>
      <c r="C9213" s="749" t="s">
        <v>24663</v>
      </c>
      <c r="D9213" s="749" t="s">
        <v>24664</v>
      </c>
      <c r="I9213" s="749" t="s">
        <v>30</v>
      </c>
      <c r="J9213" s="749" t="n">
        <v>10</v>
      </c>
    </row>
    <row collapsed="false" customFormat="false" customHeight="true" hidden="true" ht="12.75" outlineLevel="0" r="9214">
      <c r="A9214" s="749" t="s">
        <v>24666</v>
      </c>
      <c r="B9214" s="749" t="str">
        <f aca="false">C9214&amp;D9214&amp;E9214&amp;F9214&amp;G9214&amp;H9214</f>
        <v>ESPECIES VEGETAIS COM ALTURA DE(0,30 A 2,00)M, TIPO DRACENADE MADAGASCAR, AGAVE DRAGAO,PITEIRA DO CARIBE, CLUSIA,PLUMA,CAPIM DOS PAMPAS,DRACENA,MURTA,CARACASANA,FILODENDRO GLORIOSO,GUAIMBE DA FOLHA ONDULADA,ORELHA DE ONCA,IUCA ELEFANTE OUSIMILAR.FORNECIMENTO</v>
      </c>
      <c r="C9214" s="749" t="s">
        <v>24667</v>
      </c>
      <c r="D9214" s="749" t="s">
        <v>24668</v>
      </c>
      <c r="E9214" s="749" t="s">
        <v>24669</v>
      </c>
      <c r="F9214" s="749" t="s">
        <v>24670</v>
      </c>
      <c r="G9214" s="749" t="s">
        <v>24671</v>
      </c>
      <c r="I9214" s="749" t="s">
        <v>30</v>
      </c>
      <c r="J9214" s="749" t="n">
        <v>3</v>
      </c>
    </row>
    <row collapsed="false" customFormat="false" customHeight="true" hidden="true" ht="12.75" outlineLevel="0" r="9215">
      <c r="A9215" s="749" t="s">
        <v>24672</v>
      </c>
      <c r="B9215" s="749" t="str">
        <f aca="false">C9215&amp;D9215&amp;E9215&amp;F9215&amp;G9215&amp;H9215</f>
        <v>ESPECIES VEGETAIS COM ALTURA DE(0,30 A 2,00)M, TIPO DRACENADE MADAGASCAR, AGAVE DRAGAO,PITEIRA DO CARIBE, CLUSIA,PLUMA,CAPIM DOS PAMPAS,DRACENA,MURTA,CARACASANA,FILODENDRO GLORIOSO,GUAIMBE DA FOLHA ONDULADA,ORELHA DE ONCA,IUCA ELEFANTE OUSIMILAR.FORNECIMENTO</v>
      </c>
      <c r="C9215" s="749" t="s">
        <v>24667</v>
      </c>
      <c r="D9215" s="749" t="s">
        <v>24668</v>
      </c>
      <c r="E9215" s="749" t="s">
        <v>24669</v>
      </c>
      <c r="F9215" s="749" t="s">
        <v>24670</v>
      </c>
      <c r="G9215" s="749" t="s">
        <v>24671</v>
      </c>
      <c r="I9215" s="749" t="s">
        <v>30</v>
      </c>
      <c r="J9215" s="749" t="n">
        <v>3</v>
      </c>
    </row>
    <row collapsed="false" customFormat="false" customHeight="true" hidden="true" ht="12.75" outlineLevel="0" r="9216">
      <c r="A9216" s="749" t="s">
        <v>24673</v>
      </c>
      <c r="B9216" s="749" t="str">
        <f aca="false">C9216&amp;D9216&amp;E9216&amp;F9216&amp;G9216&amp;H9216</f>
        <v>ESPECIES VEGETAIS COM ALTURA DE(0,40 A 2,00)M,TIPO BANANA DE MACACO,PITA AZUL,AGAVE,CROTON,INHAME BRANCO,CORDIA AMARELA,COQUEIRO DE VENUS,PAU D`AGUA,LIGUSTRO CHINES,BANANEIRA FLORIDA,BANANEIRA VERMELHA,MURTA,ESPIRRADEIRA,GUAIMBE,FILODENDROIMPERIAL,FILODENDRO,ARVORE DA FELICIDADE,AZALEIA BELGA,MARIA PRETA,IPE DE JARDIM OU SIMILAR.FORNECIMENTO</v>
      </c>
      <c r="C9216" s="749" t="s">
        <v>24674</v>
      </c>
      <c r="D9216" s="749" t="s">
        <v>24675</v>
      </c>
      <c r="E9216" s="749" t="s">
        <v>24676</v>
      </c>
      <c r="F9216" s="749" t="s">
        <v>24677</v>
      </c>
      <c r="G9216" s="749" t="s">
        <v>24678</v>
      </c>
      <c r="H9216" s="749" t="s">
        <v>24679</v>
      </c>
      <c r="I9216" s="749" t="s">
        <v>30</v>
      </c>
      <c r="J9216" s="749" t="n">
        <v>3.5</v>
      </c>
    </row>
    <row collapsed="false" customFormat="false" customHeight="true" hidden="true" ht="12.75" outlineLevel="0" r="9217">
      <c r="A9217" s="749" t="s">
        <v>24680</v>
      </c>
      <c r="B9217" s="749" t="str">
        <f aca="false">C9217&amp;D9217&amp;E9217&amp;F9217&amp;G9217&amp;H9217</f>
        <v>ESPECIES VEGETAIS COM ALTURA DE(0,40 A 2,00)M,TIPO BANANA DE MACACO,PITA AZUL,AGAVE,CROTON,INHAME BRANCO,CORDIA AMARELA,COQUEIRO DE VENUS,PAU D`AGUA,LIGUSTRO CHINES,BANANEIRA FLORIDA,BANANEIRA VERMELHA,MURTA,ESPIRRADEIRA,GUAIMBE,FILODENDROIMPERIAL,FILODENDRO,ARVORE DA FELICIDADE,AZALEIA BELGA,MARIA PRETA,IPE DE JARDIM OU SIMILAR.FORNECIMENTO</v>
      </c>
      <c r="C9217" s="749" t="s">
        <v>24674</v>
      </c>
      <c r="D9217" s="749" t="s">
        <v>24675</v>
      </c>
      <c r="E9217" s="749" t="s">
        <v>24676</v>
      </c>
      <c r="F9217" s="749" t="s">
        <v>24677</v>
      </c>
      <c r="G9217" s="749" t="s">
        <v>24678</v>
      </c>
      <c r="H9217" s="749" t="s">
        <v>24679</v>
      </c>
      <c r="I9217" s="749" t="s">
        <v>30</v>
      </c>
      <c r="J9217" s="749" t="n">
        <v>3.5</v>
      </c>
    </row>
    <row collapsed="false" customFormat="false" customHeight="true" hidden="true" ht="12.75" outlineLevel="0" r="9218">
      <c r="A9218" s="749" t="s">
        <v>24681</v>
      </c>
      <c r="B9218" s="749" t="str">
        <f aca="false">C9218&amp;D9218&amp;E9218&amp;F9218&amp;G9218&amp;H9218</f>
        <v>ESPECIES VEGETAIS NATIVAS COM CAP(CIRCUNFERENCIA NA ALTURA DO PEITO)VARIANDO ENTRE 0,10M E 0,15M E ALTURA ENTRE 2,50M E3,00M.FORNECIMENTO</v>
      </c>
      <c r="C9218" s="749" t="s">
        <v>24682</v>
      </c>
      <c r="D9218" s="749" t="s">
        <v>24683</v>
      </c>
      <c r="E9218" s="749" t="s">
        <v>24684</v>
      </c>
      <c r="I9218" s="749" t="s">
        <v>30</v>
      </c>
      <c r="J9218" s="749" t="n">
        <v>280</v>
      </c>
    </row>
    <row collapsed="false" customFormat="false" customHeight="true" hidden="true" ht="12.75" outlineLevel="0" r="9219">
      <c r="A9219" s="749" t="s">
        <v>24685</v>
      </c>
      <c r="B9219" s="749" t="str">
        <f aca="false">C9219&amp;D9219&amp;E9219&amp;F9219&amp;G9219&amp;H9219</f>
        <v>ESPECIES VEGETAIS NATIVAS COM CAP(CIRCUNFERENCIA NA ALTURA DO PEITO)VARIANDO ENTRE 0,10M E 0,15M E ALTURA ENTRE 2,50M E3,00M.FORNECIMENTO</v>
      </c>
      <c r="C9219" s="749" t="s">
        <v>24682</v>
      </c>
      <c r="D9219" s="749" t="s">
        <v>24683</v>
      </c>
      <c r="E9219" s="749" t="s">
        <v>24684</v>
      </c>
      <c r="I9219" s="749" t="s">
        <v>30</v>
      </c>
      <c r="J9219" s="749" t="n">
        <v>280</v>
      </c>
    </row>
    <row collapsed="false" customFormat="false" customHeight="true" hidden="true" ht="12.75" outlineLevel="0" r="9220">
      <c r="A9220" s="749" t="s">
        <v>24686</v>
      </c>
      <c r="B9220" s="749" t="str">
        <f aca="false">C9220&amp;D9220&amp;E9220&amp;F9220&amp;G9220&amp;H9220</f>
        <v>ESPECIES VEGETAIS NATIVAS COM CAP(CIRCUNFERENCIA NA ALTURA DO PEITO)VARIANDO ENTRE 0,15M E 0,20M E ALTURA ENTRE 3,00M E3,50M.FORNECIMENTO</v>
      </c>
      <c r="C9220" s="749" t="s">
        <v>24682</v>
      </c>
      <c r="D9220" s="749" t="s">
        <v>24687</v>
      </c>
      <c r="E9220" s="749" t="s">
        <v>24688</v>
      </c>
      <c r="I9220" s="749" t="s">
        <v>30</v>
      </c>
      <c r="J9220" s="749" t="n">
        <v>350</v>
      </c>
    </row>
    <row collapsed="false" customFormat="false" customHeight="true" hidden="true" ht="12.75" outlineLevel="0" r="9221">
      <c r="A9221" s="749" t="s">
        <v>24689</v>
      </c>
      <c r="B9221" s="749" t="str">
        <f aca="false">C9221&amp;D9221&amp;E9221&amp;F9221&amp;G9221&amp;H9221</f>
        <v>ESPECIES VEGETAIS NATIVAS COM CAP(CIRCUNFERENCIA NA ALTURA DO PEITO)VARIANDO ENTRE 0,15M E 0,20M E ALTURA ENTRE 3,00M E3,50M.FORNECIMENTO</v>
      </c>
      <c r="C9221" s="749" t="s">
        <v>24682</v>
      </c>
      <c r="D9221" s="749" t="s">
        <v>24687</v>
      </c>
      <c r="E9221" s="749" t="s">
        <v>24688</v>
      </c>
      <c r="I9221" s="749" t="s">
        <v>30</v>
      </c>
      <c r="J9221" s="749" t="n">
        <v>350</v>
      </c>
    </row>
    <row collapsed="false" customFormat="false" customHeight="true" hidden="true" ht="12.75" outlineLevel="0" r="9222">
      <c r="A9222" s="749" t="s">
        <v>24690</v>
      </c>
      <c r="B9222" s="749" t="str">
        <f aca="false">C9222&amp;D9222&amp;E9222&amp;F9222&amp;G9222&amp;H9222</f>
        <v>ESPECIES VEGETAIS NATIVAS COM CAP(CIRCUNFERENCIA NA ALTURA DO PEITO)VARIANDO ENTRE 0,20M E 0,25M E ALTURA ENTRE 3,50M E4,00M.FORNECIMENTO</v>
      </c>
      <c r="C9222" s="749" t="s">
        <v>24682</v>
      </c>
      <c r="D9222" s="749" t="s">
        <v>24691</v>
      </c>
      <c r="E9222" s="749" t="s">
        <v>24692</v>
      </c>
      <c r="I9222" s="749" t="s">
        <v>30</v>
      </c>
      <c r="J9222" s="749" t="n">
        <v>380</v>
      </c>
    </row>
    <row collapsed="false" customFormat="false" customHeight="true" hidden="true" ht="12.75" outlineLevel="0" r="9223">
      <c r="A9223" s="749" t="s">
        <v>24693</v>
      </c>
      <c r="B9223" s="749" t="str">
        <f aca="false">C9223&amp;D9223&amp;E9223&amp;F9223&amp;G9223&amp;H9223</f>
        <v>ESPECIES VEGETAIS NATIVAS COM CAP(CIRCUNFERENCIA NA ALTURA DO PEITO)VARIANDO ENTRE 0,20M E 0,25M E ALTURA ENTRE 3,50M E4,00M.FORNECIMENTO</v>
      </c>
      <c r="C9223" s="749" t="s">
        <v>24682</v>
      </c>
      <c r="D9223" s="749" t="s">
        <v>24691</v>
      </c>
      <c r="E9223" s="749" t="s">
        <v>24692</v>
      </c>
      <c r="I9223" s="749" t="s">
        <v>30</v>
      </c>
      <c r="J9223" s="749" t="n">
        <v>380</v>
      </c>
    </row>
    <row collapsed="false" customFormat="false" customHeight="true" hidden="true" ht="12.75" outlineLevel="0" r="9224">
      <c r="A9224" s="749" t="s">
        <v>24694</v>
      </c>
      <c r="B9224" s="749" t="str">
        <f aca="false">C9224&amp;D9224&amp;E9224&amp;F9224&amp;G9224&amp;H9224</f>
        <v>ESPECIES VEGETAIS COM ALTURA DE(0,60 A 1,00)M,TIPO PALMEIRAPHEONIX ROEBELENII(TAMAREIRA ANA), COCCOTHRINAX SP(LEQUE-PRATEADA),ELAEIS GUINEENSIS(DENDEZEIRO),GAUSSIA MAYA(PALMEIRA MAIA) OU SIMILAR.FORNECIMENTO</v>
      </c>
      <c r="C9224" s="749" t="s">
        <v>24695</v>
      </c>
      <c r="D9224" s="749" t="s">
        <v>24696</v>
      </c>
      <c r="E9224" s="749" t="s">
        <v>24697</v>
      </c>
      <c r="F9224" s="749" t="s">
        <v>24698</v>
      </c>
      <c r="I9224" s="749" t="s">
        <v>30</v>
      </c>
      <c r="J9224" s="749" t="n">
        <v>1.2</v>
      </c>
    </row>
    <row collapsed="false" customFormat="false" customHeight="true" hidden="true" ht="12.75" outlineLevel="0" r="9225">
      <c r="A9225" s="749" t="s">
        <v>24699</v>
      </c>
      <c r="B9225" s="749" t="str">
        <f aca="false">C9225&amp;D9225&amp;E9225&amp;F9225&amp;G9225&amp;H9225</f>
        <v>ESPECIES VEGETAIS COM ALTURA DE(0,60 A 1,00)M,TIPO PALMEIRAPHEONIX ROEBELENII(TAMAREIRA ANA), COCCOTHRINAX SP(LEQUE-PRATEADA),ELAEIS GUINEENSIS(DENDEZEIRO),GAUSSIA MAYA(PALMEIRA MAIA) OU SIMILAR.FORNECIMENTO</v>
      </c>
      <c r="C9225" s="749" t="s">
        <v>24695</v>
      </c>
      <c r="D9225" s="749" t="s">
        <v>24696</v>
      </c>
      <c r="E9225" s="749" t="s">
        <v>24697</v>
      </c>
      <c r="F9225" s="749" t="s">
        <v>24698</v>
      </c>
      <c r="I9225" s="749" t="s">
        <v>30</v>
      </c>
      <c r="J9225" s="749" t="n">
        <v>1.2</v>
      </c>
    </row>
    <row collapsed="false" customFormat="false" customHeight="true" hidden="true" ht="12.75" outlineLevel="0" r="9226">
      <c r="A9226" s="749" t="s">
        <v>24700</v>
      </c>
      <c r="B9226" s="749" t="str">
        <f aca="false">C9226&amp;D9226&amp;E9226&amp;F9226&amp;G9226&amp;H9226</f>
        <v>ESPECIES VEGETAIS COM ALTURA DE (2,50 A 3,50)M,TIPO PALMEIRA SYAGRUS ROMANZOFFIANA (BABA-DE-BOI/JERIVA),AIPHANES CARYOTIFOLIA (PALMEIRA"SPINE"),LIVISTONIA CHINENSIS (LEQUE DA CHINA/FALSA LATANIA),RHAPIS EXCELSA(PALMEIRA RAFIA),ROYSTONEA OLERACEA (PALMEIRA REAL) OU SIMILAR.FORNECIMENTO</v>
      </c>
      <c r="C9226" s="749" t="s">
        <v>24701</v>
      </c>
      <c r="D9226" s="749" t="s">
        <v>24702</v>
      </c>
      <c r="E9226" s="749" t="s">
        <v>24703</v>
      </c>
      <c r="F9226" s="749" t="s">
        <v>24704</v>
      </c>
      <c r="G9226" s="749" t="s">
        <v>24705</v>
      </c>
      <c r="I9226" s="749" t="s">
        <v>30</v>
      </c>
      <c r="J9226" s="749" t="n">
        <v>4.5</v>
      </c>
    </row>
    <row collapsed="false" customFormat="false" customHeight="true" hidden="true" ht="12.75" outlineLevel="0" r="9227">
      <c r="A9227" s="749" t="s">
        <v>24706</v>
      </c>
      <c r="B9227" s="749" t="str">
        <f aca="false">C9227&amp;D9227&amp;E9227&amp;F9227&amp;G9227&amp;H9227</f>
        <v>ESPECIES VEGETAIS COM ALTURA DE (2,50 A 3,50)M,TIPO PALMEIRA SYAGRUS ROMANZOFFIANA (BABA-DE-BOI/JERIVA),AIPHANES CARYOTIFOLIA (PALMEIRA"SPINE"),LIVISTONIA CHINENSIS (LEQUE DA CHINA/FALSA LATANIA),RHAPIS EXCELSA(PALMEIRA RAFIA),ROYSTONEA OLERACEA (PALMEIRA REAL) OU SIMILAR.FORNECIMENTO</v>
      </c>
      <c r="C9227" s="749" t="s">
        <v>24701</v>
      </c>
      <c r="D9227" s="749" t="s">
        <v>24702</v>
      </c>
      <c r="E9227" s="749" t="s">
        <v>24703</v>
      </c>
      <c r="F9227" s="749" t="s">
        <v>24704</v>
      </c>
      <c r="G9227" s="749" t="s">
        <v>24705</v>
      </c>
      <c r="I9227" s="749" t="s">
        <v>30</v>
      </c>
      <c r="J9227" s="749" t="n">
        <v>4.5</v>
      </c>
    </row>
    <row collapsed="false" customFormat="false" customHeight="true" hidden="true" ht="12.75" outlineLevel="0" r="9228">
      <c r="A9228" s="749" t="s">
        <v>24707</v>
      </c>
      <c r="B9228" s="749" t="str">
        <f aca="false">C9228&amp;D9228&amp;E9228&amp;F9228&amp;G9228&amp;H9228</f>
        <v>ESPECIES VEGETAIS COM ALTURA DE(0,40 A 1,50)M,TIPO GARDENIAJASMINOIDES(JASMIM DO CABO),ALPINIA PURPURATA(GENGIBRE VERMELHO),CORDYLINE TERMINALIS(DRACENA VERMELHA),DIEFFENBACHIA AMOEMA(COMIGO-NINGUEM-PODE) OU SIMILAR E CONSIDERANDO 4 MUDASPOR M2.FORNECIMENTO</v>
      </c>
      <c r="C9228" s="749" t="s">
        <v>24708</v>
      </c>
      <c r="D9228" s="749" t="s">
        <v>24709</v>
      </c>
      <c r="E9228" s="749" t="s">
        <v>24710</v>
      </c>
      <c r="F9228" s="749" t="s">
        <v>24711</v>
      </c>
      <c r="G9228" s="749" t="s">
        <v>24712</v>
      </c>
      <c r="I9228" s="749" t="s">
        <v>52</v>
      </c>
      <c r="J9228" s="749" t="n">
        <v>14</v>
      </c>
    </row>
    <row collapsed="false" customFormat="false" customHeight="true" hidden="true" ht="12.75" outlineLevel="0" r="9229">
      <c r="A9229" s="749" t="s">
        <v>24713</v>
      </c>
      <c r="B9229" s="749" t="str">
        <f aca="false">C9229&amp;D9229&amp;E9229&amp;F9229&amp;G9229&amp;H9229</f>
        <v>ESPECIES VEGETAIS COM ALTURA DE(0,40 A 1,50)M,TIPO GARDENIAJASMINOIDES(JASMIM DO CABO),ALPINIA PURPURATA(GENGIBRE VERMELHO),CORDYLINE TERMINALIS(DRACENA VERMELHA),DIEFFENBACHIA AMOEMA(COMIGO-NINGUEM-PODE) OU SIMILAR E CONSIDERANDO 4 MUDASPOR M2.FORNECIMENTO</v>
      </c>
      <c r="C9229" s="749" t="s">
        <v>24708</v>
      </c>
      <c r="D9229" s="749" t="s">
        <v>24709</v>
      </c>
      <c r="E9229" s="749" t="s">
        <v>24710</v>
      </c>
      <c r="F9229" s="749" t="s">
        <v>24711</v>
      </c>
      <c r="G9229" s="749" t="s">
        <v>24712</v>
      </c>
      <c r="I9229" s="749" t="s">
        <v>52</v>
      </c>
      <c r="J9229" s="749" t="n">
        <v>14</v>
      </c>
    </row>
    <row collapsed="false" customFormat="false" customHeight="true" hidden="true" ht="12.75" outlineLevel="0" r="9230">
      <c r="A9230" s="749" t="s">
        <v>24714</v>
      </c>
      <c r="B9230" s="749" t="str">
        <f aca="false">C9230&amp;D9230&amp;E9230&amp;F9230&amp;G9230&amp;H9230</f>
        <v>ESPECIES VEGETAIS COM ALTURA DE(0,60 A 1,50)M,TIPO CALLIANDRA TWEEDII(ESPONJINHA VERMELHA), HIBISCUS ROSA-SINENSIS(HIBISCO ARGENTINO), MALVAVISCUS ARBOREUS (HIBISCO COLIBRI) OU SIMILAR E CONSIDERANDO 4 MUDAS POR M2.FORNECIMENTO</v>
      </c>
      <c r="C9230" s="749" t="s">
        <v>24715</v>
      </c>
      <c r="D9230" s="749" t="s">
        <v>24716</v>
      </c>
      <c r="E9230" s="749" t="s">
        <v>24717</v>
      </c>
      <c r="F9230" s="749" t="s">
        <v>24718</v>
      </c>
      <c r="I9230" s="749" t="s">
        <v>52</v>
      </c>
      <c r="J9230" s="749" t="n">
        <v>12</v>
      </c>
    </row>
    <row collapsed="false" customFormat="false" customHeight="true" hidden="true" ht="12.75" outlineLevel="0" r="9231">
      <c r="A9231" s="749" t="s">
        <v>24719</v>
      </c>
      <c r="B9231" s="749" t="str">
        <f aca="false">C9231&amp;D9231&amp;E9231&amp;F9231&amp;G9231&amp;H9231</f>
        <v>ESPECIES VEGETAIS COM ALTURA DE(0,60 A 1,50)M,TIPO CALLIANDRA TWEEDII(ESPONJINHA VERMELHA), HIBISCUS ROSA-SINENSIS(HIBISCO ARGENTINO), MALVAVISCUS ARBOREUS (HIBISCO COLIBRI) OU SIMILAR E CONSIDERANDO 4 MUDAS POR M2.FORNECIMENTO</v>
      </c>
      <c r="C9231" s="749" t="s">
        <v>24715</v>
      </c>
      <c r="D9231" s="749" t="s">
        <v>24716</v>
      </c>
      <c r="E9231" s="749" t="s">
        <v>24717</v>
      </c>
      <c r="F9231" s="749" t="s">
        <v>24718</v>
      </c>
      <c r="I9231" s="749" t="s">
        <v>52</v>
      </c>
      <c r="J9231" s="749" t="n">
        <v>12</v>
      </c>
    </row>
    <row collapsed="false" customFormat="false" customHeight="true" hidden="true" ht="12.75" outlineLevel="0" r="9232">
      <c r="A9232" s="749" t="s">
        <v>24720</v>
      </c>
      <c r="B9232" s="749" t="str">
        <f aca="false">C9232&amp;D9232&amp;E9232&amp;F9232&amp;G9232&amp;H9232</f>
        <v>ESPECIES VEGETAIS C/ALTURA DE(0,25 A 1,00)M,TIPO SANCHEZIA NOBILIS(SANQUESIA),ALLAMANDA SP(ALAMANDA),ANTHURIUM ANDRAEANUM(ANTURIO DE FLOR),ALOCASIA CUCULATA(INHAME CHINES),CRINUM ASIATICUM(CRINO BRANCO),PANBANUS VEITCHI(PANDANO VEITCHI),SPATHOGLOTTIS PLICATA(ORQUIDEA VIOLETA)OU SIMILAR E CONSIDERANDO 8 MUDAS POR M2.FORNECIMENTO</v>
      </c>
      <c r="C9232" s="749" t="s">
        <v>24721</v>
      </c>
      <c r="D9232" s="749" t="s">
        <v>24722</v>
      </c>
      <c r="E9232" s="749" t="s">
        <v>24723</v>
      </c>
      <c r="F9232" s="749" t="s">
        <v>24724</v>
      </c>
      <c r="G9232" s="749" t="s">
        <v>24725</v>
      </c>
      <c r="H9232" s="749" t="s">
        <v>24726</v>
      </c>
      <c r="I9232" s="749" t="s">
        <v>52</v>
      </c>
      <c r="J9232" s="749" t="n">
        <v>13.6</v>
      </c>
    </row>
    <row collapsed="false" customFormat="false" customHeight="true" hidden="true" ht="12.75" outlineLevel="0" r="9233">
      <c r="A9233" s="749" t="s">
        <v>24727</v>
      </c>
      <c r="B9233" s="749" t="str">
        <f aca="false">C9233&amp;D9233&amp;E9233&amp;F9233&amp;G9233&amp;H9233</f>
        <v>ESPECIES VEGETAIS C/ALTURA DE(0,25 A 1,00)M,TIPO SANCHEZIA NOBILIS(SANQUESIA),ALLAMANDA SP(ALAMANDA),ANTHURIUM ANDRAEANUM(ANTURIO DE FLOR),ALOCASIA CUCULATA(INHAME CHINES),CRINUM ASIATICUM(CRINO BRANCO),PANBANUS VEITCHI(PANDANO VEITCHI),SPATHOGLOTTIS PLICATA(ORQUIDEA VIOLETA)OU SIMILAR E CONSIDERANDO 8 MUDAS POR M2.FORNECIMENTO</v>
      </c>
      <c r="C9233" s="749" t="s">
        <v>24721</v>
      </c>
      <c r="D9233" s="749" t="s">
        <v>24722</v>
      </c>
      <c r="E9233" s="749" t="s">
        <v>24723</v>
      </c>
      <c r="F9233" s="749" t="s">
        <v>24724</v>
      </c>
      <c r="G9233" s="749" t="s">
        <v>24725</v>
      </c>
      <c r="H9233" s="749" t="s">
        <v>24726</v>
      </c>
      <c r="I9233" s="749" t="s">
        <v>52</v>
      </c>
      <c r="J9233" s="749" t="n">
        <v>13.6</v>
      </c>
    </row>
    <row collapsed="false" customFormat="false" customHeight="true" hidden="true" ht="12.75" outlineLevel="0" r="9234">
      <c r="A9234" s="749" t="s">
        <v>24728</v>
      </c>
      <c r="B9234" s="749" t="str">
        <f aca="false">C9234&amp;D9234&amp;E9234&amp;F9234&amp;G9234&amp;H9234</f>
        <v>ESPECIES VEGETAIS COM ALTURA DE (0,40 A 1,50)M,TIPO ARUNDINA BAMBUSIFOLIA(ORQUIDEA BAMBU),JATROPHA PODAGRICA(BATATA DO INFERNO),STRELITZIA REGINAE(FLOR AVE DO PARAISO),HELICONIA ANGUSTA(FALSA AVE DO PARAISO)OU SIMILAR E CONSIDERANDO 8 MUDAS POR M2.FORNECIMENTO</v>
      </c>
      <c r="C9234" s="749" t="s">
        <v>24729</v>
      </c>
      <c r="D9234" s="749" t="s">
        <v>24730</v>
      </c>
      <c r="E9234" s="749" t="s">
        <v>24731</v>
      </c>
      <c r="F9234" s="749" t="s">
        <v>24732</v>
      </c>
      <c r="G9234" s="749" t="s">
        <v>24733</v>
      </c>
      <c r="I9234" s="749" t="s">
        <v>52</v>
      </c>
      <c r="J9234" s="749" t="n">
        <v>24</v>
      </c>
    </row>
    <row collapsed="false" customFormat="false" customHeight="true" hidden="true" ht="12.75" outlineLevel="0" r="9235">
      <c r="A9235" s="749" t="s">
        <v>24734</v>
      </c>
      <c r="B9235" s="749" t="str">
        <f aca="false">C9235&amp;D9235&amp;E9235&amp;F9235&amp;G9235&amp;H9235</f>
        <v>ESPECIES VEGETAIS COM ALTURA DE (0,40 A 1,50)M,TIPO ARUNDINA BAMBUSIFOLIA(ORQUIDEA BAMBU),JATROPHA PODAGRICA(BATATA DO INFERNO),STRELITZIA REGINAE(FLOR AVE DO PARAISO),HELICONIA ANGUSTA(FALSA AVE DO PARAISO)OU SIMILAR E CONSIDERANDO 8 MUDAS POR M2.FORNECIMENTO</v>
      </c>
      <c r="C9235" s="749" t="s">
        <v>24729</v>
      </c>
      <c r="D9235" s="749" t="s">
        <v>24730</v>
      </c>
      <c r="E9235" s="749" t="s">
        <v>24731</v>
      </c>
      <c r="F9235" s="749" t="s">
        <v>24732</v>
      </c>
      <c r="G9235" s="749" t="s">
        <v>24733</v>
      </c>
      <c r="I9235" s="749" t="s">
        <v>52</v>
      </c>
      <c r="J9235" s="749" t="n">
        <v>24</v>
      </c>
    </row>
    <row collapsed="false" customFormat="false" customHeight="true" hidden="true" ht="12.75" outlineLevel="0" r="9236">
      <c r="A9236" s="749" t="s">
        <v>24735</v>
      </c>
      <c r="B9236" s="749" t="str">
        <f aca="false">C9236&amp;D9236&amp;E9236&amp;F9236&amp;G9236&amp;H9236</f>
        <v>ESPECIES VEGETAIS COM ALTURA DE(0,10 A 0,40)M,TIPO JASMIM ESTRELA,CAETIZINHO,CANA DA INDIA, CANA-INDICA,BIRI, CURCULIGO,GENGIBRE AZUL,IXORA ANA,PLANTA DA VIDA,ARARUTA,RHOEO,COPO DE LEITE OU SIMILAR E CONSIDERANDO 12 MUDAS P/M2.FORNECIMENTO</v>
      </c>
      <c r="C9236" s="749" t="s">
        <v>24736</v>
      </c>
      <c r="D9236" s="749" t="s">
        <v>24737</v>
      </c>
      <c r="E9236" s="749" t="s">
        <v>24738</v>
      </c>
      <c r="F9236" s="749" t="s">
        <v>24739</v>
      </c>
      <c r="I9236" s="749" t="s">
        <v>52</v>
      </c>
      <c r="J9236" s="749" t="n">
        <v>8.4</v>
      </c>
    </row>
    <row collapsed="false" customFormat="false" customHeight="true" hidden="true" ht="12.75" outlineLevel="0" r="9237">
      <c r="A9237" s="749" t="s">
        <v>24740</v>
      </c>
      <c r="B9237" s="749" t="str">
        <f aca="false">C9237&amp;D9237&amp;E9237&amp;F9237&amp;G9237&amp;H9237</f>
        <v>ESPECIES VEGETAIS COM ALTURA DE(0,10 A 0,40)M,TIPO JASMIM ESTRELA,CAETIZINHO,CANA DA INDIA, CANA-INDICA,BIRI, CURCULIGO,GENGIBRE AZUL,IXORA ANA,PLANTA DA VIDA,ARARUTA,RHOEO,COPO DE LEITE OU SIMILAR E CONSIDERANDO 12 MUDAS P/M2.FORNECIMENTO</v>
      </c>
      <c r="C9237" s="749" t="s">
        <v>24736</v>
      </c>
      <c r="D9237" s="749" t="s">
        <v>24737</v>
      </c>
      <c r="E9237" s="749" t="s">
        <v>24738</v>
      </c>
      <c r="F9237" s="749" t="s">
        <v>24739</v>
      </c>
      <c r="I9237" s="749" t="s">
        <v>52</v>
      </c>
      <c r="J9237" s="749" t="n">
        <v>8.4</v>
      </c>
    </row>
    <row collapsed="false" customFormat="false" customHeight="true" hidden="true" ht="12.75" outlineLevel="0" r="9238">
      <c r="A9238" s="749" t="s">
        <v>24741</v>
      </c>
      <c r="B9238" s="749" t="str">
        <f aca="false">C9238&amp;D9238&amp;E9238&amp;F9238&amp;G9238&amp;H9238</f>
        <v>ESPECIES VEGETAIS COM ALTURA DE(0,20 A 0,80)M,TIPO HELICONIA PSITTACORUM(HELICONIA PAPAGAIO), XANTHOSOMA LINDENI(XANTIA),CALATHEA ZEBRINA(CALATEA ZEBRA), JASMINUM SAMBAC(BOGARI) OU SIMILAR E CONSIDERANDO 12 MUDAS POR M2.FORNECIMENTO</v>
      </c>
      <c r="C9238" s="749" t="s">
        <v>24742</v>
      </c>
      <c r="D9238" s="749" t="s">
        <v>24743</v>
      </c>
      <c r="E9238" s="749" t="s">
        <v>24744</v>
      </c>
      <c r="F9238" s="749" t="s">
        <v>24745</v>
      </c>
      <c r="I9238" s="749" t="s">
        <v>52</v>
      </c>
      <c r="J9238" s="749" t="n">
        <v>20.4</v>
      </c>
    </row>
    <row collapsed="false" customFormat="false" customHeight="true" hidden="true" ht="12.75" outlineLevel="0" r="9239">
      <c r="A9239" s="749" t="s">
        <v>24746</v>
      </c>
      <c r="B9239" s="749" t="str">
        <f aca="false">C9239&amp;D9239&amp;E9239&amp;F9239&amp;G9239&amp;H9239</f>
        <v>ESPECIES VEGETAIS COM ALTURA DE(0,20 A 0,80)M,TIPO HELICONIA PSITTACORUM(HELICONIA PAPAGAIO), XANTHOSOMA LINDENI(XANTIA),CALATHEA ZEBRINA(CALATEA ZEBRA), JASMINUM SAMBAC(BOGARI) OU SIMILAR E CONSIDERANDO 12 MUDAS POR M2.FORNECIMENTO</v>
      </c>
      <c r="C9239" s="749" t="s">
        <v>24742</v>
      </c>
      <c r="D9239" s="749" t="s">
        <v>24743</v>
      </c>
      <c r="E9239" s="749" t="s">
        <v>24744</v>
      </c>
      <c r="F9239" s="749" t="s">
        <v>24745</v>
      </c>
      <c r="I9239" s="749" t="s">
        <v>52</v>
      </c>
      <c r="J9239" s="749" t="n">
        <v>20.4</v>
      </c>
    </row>
    <row collapsed="false" customFormat="false" customHeight="true" hidden="true" ht="12.75" outlineLevel="0" r="9240">
      <c r="A9240" s="749" t="s">
        <v>24747</v>
      </c>
      <c r="B9240" s="749" t="str">
        <f aca="false">C9240&amp;D9240&amp;E9240&amp;F9240&amp;G9240&amp;H9240</f>
        <v>ESPECIES VEGETAIS COM ALTURA DE(0,15 A 0,40)M,TIPO PACHYSTACHYS LUTEA(CAMARAO AMARELO),ASPARAGUS DENSIFLORUS "SPRENGERI"(ASPASGO/BAMBUZINHO),JUSTICA BRANDEGEANA/BELOPERONE GUTTATA(CAMARAO VERMELHO),PENTA LACEOLATA(PENTA),STROBILANTHES DYERIANUS(ESCUDO PERSA),NEPHROLEPIS EXALTATA(SAMAMBAIA CRESPA) OU SIMILAR E CONSIDERANDO 16 MUDAS POR M2.FORNECIMENTO</v>
      </c>
      <c r="C9240" s="749" t="s">
        <v>24748</v>
      </c>
      <c r="D9240" s="749" t="s">
        <v>24749</v>
      </c>
      <c r="E9240" s="749" t="s">
        <v>24750</v>
      </c>
      <c r="F9240" s="749" t="s">
        <v>24751</v>
      </c>
      <c r="G9240" s="749" t="s">
        <v>24752</v>
      </c>
      <c r="H9240" s="749" t="s">
        <v>24753</v>
      </c>
      <c r="I9240" s="749" t="s">
        <v>52</v>
      </c>
      <c r="J9240" s="749" t="n">
        <v>8</v>
      </c>
    </row>
    <row collapsed="false" customFormat="false" customHeight="true" hidden="true" ht="12.75" outlineLevel="0" r="9241">
      <c r="A9241" s="749" t="s">
        <v>24754</v>
      </c>
      <c r="B9241" s="749" t="str">
        <f aca="false">C9241&amp;D9241&amp;E9241&amp;F9241&amp;G9241&amp;H9241</f>
        <v>ESPECIES VEGETAIS COM ALTURA DE(0,15 A 0,40)M,TIPO PACHYSTACHYS LUTEA(CAMARAO AMARELO),ASPARAGUS DENSIFLORUS "SPRENGERI"(ASPASGO/BAMBUZINHO),JUSTICA BRANDEGEANA/BELOPERONE GUTTATA(CAMARAO VERMELHO),PENTA LACEOLATA(PENTA),STROBILANTHES DYERIANUS(ESCUDO PERSA),NEPHROLEPIS EXALTATA(SAMAMBAIA CRESPA) OU SIMILAR E CONSIDERANDO 16 MUDAS POR M2.FORNECIMENTO</v>
      </c>
      <c r="C9241" s="749" t="s">
        <v>24748</v>
      </c>
      <c r="D9241" s="749" t="s">
        <v>24749</v>
      </c>
      <c r="E9241" s="749" t="s">
        <v>24750</v>
      </c>
      <c r="F9241" s="749" t="s">
        <v>24751</v>
      </c>
      <c r="G9241" s="749" t="s">
        <v>24752</v>
      </c>
      <c r="H9241" s="749" t="s">
        <v>24753</v>
      </c>
      <c r="I9241" s="749" t="s">
        <v>52</v>
      </c>
      <c r="J9241" s="749" t="n">
        <v>8</v>
      </c>
    </row>
    <row collapsed="false" customFormat="false" customHeight="true" hidden="true" ht="12.75" outlineLevel="0" r="9242">
      <c r="A9242" s="749" t="s">
        <v>24755</v>
      </c>
      <c r="B9242" s="749" t="str">
        <f aca="false">C9242&amp;D9242&amp;E9242&amp;F9242&amp;G9242&amp;H9242</f>
        <v>ESPECIES VEGETAIS COM ALTURA DE(0,20 A 0,40)M,TIPO CTENANTHE SETOSA(MARANTA CINZA),CALATHEA MAKOYANA(MARANTA PAVAO),BELAMCANDA CHINENSIS(FLOR LEOPARDO), MISCANTHUS SINENSIS(CAPIM ZEBRA),NEPHOROLEPIS PECTINATA(SAMAMBAIA PAULISTA),SANSEVIEIRA TRIFASCIATA "LAURENTII"(ESPADA DE SAO JORGE)OU SIMILAR E CONSIDERANDO 16 MUDAS POR M2.FORNECIMENTO</v>
      </c>
      <c r="C9242" s="749" t="s">
        <v>24756</v>
      </c>
      <c r="D9242" s="749" t="s">
        <v>24757</v>
      </c>
      <c r="E9242" s="749" t="s">
        <v>24758</v>
      </c>
      <c r="F9242" s="749" t="s">
        <v>24759</v>
      </c>
      <c r="G9242" s="749" t="s">
        <v>24760</v>
      </c>
      <c r="H9242" s="749" t="s">
        <v>24761</v>
      </c>
      <c r="I9242" s="749" t="s">
        <v>52</v>
      </c>
      <c r="J9242" s="749" t="n">
        <v>8</v>
      </c>
    </row>
    <row collapsed="false" customFormat="false" customHeight="true" hidden="true" ht="12.75" outlineLevel="0" r="9243">
      <c r="A9243" s="749" t="s">
        <v>24762</v>
      </c>
      <c r="B9243" s="749" t="str">
        <f aca="false">C9243&amp;D9243&amp;E9243&amp;F9243&amp;G9243&amp;H9243</f>
        <v>ESPECIES VEGETAIS COM ALTURA DE(0,20 A 0,40)M,TIPO CTENANTHE SETOSA(MARANTA CINZA),CALATHEA MAKOYANA(MARANTA PAVAO),BELAMCANDA CHINENSIS(FLOR LEOPARDO), MISCANTHUS SINENSIS(CAPIM ZEBRA),NEPHOROLEPIS PECTINATA(SAMAMBAIA PAULISTA),SANSEVIEIRA TRIFASCIATA "LAURENTII"(ESPADA DE SAO JORGE)OU SIMILAR E CONSIDERANDO 16 MUDAS POR M2.FORNECIMENTO</v>
      </c>
      <c r="C9243" s="749" t="s">
        <v>24756</v>
      </c>
      <c r="D9243" s="749" t="s">
        <v>24757</v>
      </c>
      <c r="E9243" s="749" t="s">
        <v>24758</v>
      </c>
      <c r="F9243" s="749" t="s">
        <v>24759</v>
      </c>
      <c r="G9243" s="749" t="s">
        <v>24760</v>
      </c>
      <c r="H9243" s="749" t="s">
        <v>24761</v>
      </c>
      <c r="I9243" s="749" t="s">
        <v>52</v>
      </c>
      <c r="J9243" s="749" t="n">
        <v>8</v>
      </c>
    </row>
    <row collapsed="false" customFormat="false" customHeight="true" hidden="true" ht="12.75" outlineLevel="0" r="9244">
      <c r="A9244" s="749" t="s">
        <v>24763</v>
      </c>
      <c r="B9244" s="749" t="str">
        <f aca="false">C9244&amp;D9244&amp;E9244&amp;F9244&amp;G9244&amp;H9244</f>
        <v>ESPECIES VEGETAIS C/ALTURA(0,10 A 0,20)M,TIPO ERICA, RABO DE GATO, GRAMA AMENDOIM, ASISTASIA,BULBINE,CLOROFITO,PINGO DEOURO,EVOLVOLO,HERA-ROXA,PELE-DE-URSO,PERIQUITO AMARELO,PILEIA,BRILHANTINA,RUELIA-ROXA,QUARESMINHA,JIBOIA,SETCRESEA,MARGARIDINHA RASTEIRA,MARACANA RAJADO,TRAPOERABA ROXA,MARGARIDAOOU SIMILAR E CONSIDERANDO 25 MUDAS POR M2.FORNECIMENTO</v>
      </c>
      <c r="C9244" s="749" t="s">
        <v>24764</v>
      </c>
      <c r="D9244" s="749" t="s">
        <v>24765</v>
      </c>
      <c r="E9244" s="749" t="s">
        <v>24766</v>
      </c>
      <c r="F9244" s="749" t="s">
        <v>24767</v>
      </c>
      <c r="G9244" s="749" t="s">
        <v>24768</v>
      </c>
      <c r="H9244" s="749" t="s">
        <v>24769</v>
      </c>
      <c r="I9244" s="749" t="s">
        <v>52</v>
      </c>
      <c r="J9244" s="749" t="n">
        <v>17.5</v>
      </c>
    </row>
    <row collapsed="false" customFormat="false" customHeight="true" hidden="true" ht="12.75" outlineLevel="0" r="9245">
      <c r="A9245" s="749" t="s">
        <v>24770</v>
      </c>
      <c r="B9245" s="749" t="str">
        <f aca="false">C9245&amp;D9245&amp;E9245&amp;F9245&amp;G9245&amp;H9245</f>
        <v>ESPECIES VEGETAIS C/ALTURA(0,10 A 0,20)M,TIPO ERICA, RABO DE GATO, GRAMA AMENDOIM, ASISTASIA,BULBINE,CLOROFITO,PINGO DEOURO,EVOLVOLO,HERA-ROXA,PELE-DE-URSO,PERIQUITO AMARELO,PILEIA,BRILHANTINA,RUELIA-ROXA,QUARESMINHA,JIBOIA,SETCRESEA,MARGARIDINHA RASTEIRA,MARACANA RAJADO,TRAPOERABA ROXA,MARGARIDAOOU SIMILAR E CONSIDERANDO 25 MUDAS POR M2.FORNECIMENTO</v>
      </c>
      <c r="C9245" s="749" t="s">
        <v>24764</v>
      </c>
      <c r="D9245" s="749" t="s">
        <v>24765</v>
      </c>
      <c r="E9245" s="749" t="s">
        <v>24766</v>
      </c>
      <c r="F9245" s="749" t="s">
        <v>24767</v>
      </c>
      <c r="G9245" s="749" t="s">
        <v>24768</v>
      </c>
      <c r="H9245" s="749" t="s">
        <v>24769</v>
      </c>
      <c r="I9245" s="749" t="s">
        <v>52</v>
      </c>
      <c r="J9245" s="749" t="n">
        <v>17.5</v>
      </c>
    </row>
    <row collapsed="false" customFormat="false" customHeight="true" hidden="true" ht="12.75" outlineLevel="0" r="9246">
      <c r="A9246" s="749" t="s">
        <v>24771</v>
      </c>
      <c r="B9246" s="749" t="str">
        <f aca="false">C9246&amp;D9246&amp;E9246&amp;F9246&amp;G9246&amp;H9246</f>
        <v>ESPECIES VEGETAIS COM ALTURA DE(0,10 A 0,30)M,TIPO CAMBARA,AJUGA,BARLERIA-VERMELHA,VINCA,MARGARIDINHA AMARELA, COROA-DE-CRISTO PEQUENA,ORELHA-SE-MACACO,LANTANA,LANTANA BRANCA,DOLAR,ONZE-HORAS, SALVIA, SELAGINELA, CINERARIA, SOLANO-RASTEIRO,JUNQUILHO-ALHO-SOCIAL,BOTAO-DE-OURO OU SIMILAR E CONSIDERANDO 25 MUDAS POR M2.FORNECIMENTO</v>
      </c>
      <c r="C9246" s="749" t="s">
        <v>24772</v>
      </c>
      <c r="D9246" s="749" t="s">
        <v>24773</v>
      </c>
      <c r="E9246" s="749" t="s">
        <v>24774</v>
      </c>
      <c r="F9246" s="749" t="s">
        <v>24775</v>
      </c>
      <c r="G9246" s="749" t="s">
        <v>24776</v>
      </c>
      <c r="H9246" s="749" t="s">
        <v>24777</v>
      </c>
      <c r="I9246" s="749" t="s">
        <v>52</v>
      </c>
      <c r="J9246" s="749" t="n">
        <v>17.5</v>
      </c>
    </row>
    <row collapsed="false" customFormat="false" customHeight="true" hidden="true" ht="12.75" outlineLevel="0" r="9247">
      <c r="A9247" s="749" t="s">
        <v>24778</v>
      </c>
      <c r="B9247" s="749" t="str">
        <f aca="false">C9247&amp;D9247&amp;E9247&amp;F9247&amp;G9247&amp;H9247</f>
        <v>ESPECIES VEGETAIS COM ALTURA DE(0,10 A 0,30)M,TIPO CAMBARA,AJUGA,BARLERIA-VERMELHA,VINCA,MARGARIDINHA AMARELA, COROA-DE-CRISTO PEQUENA,ORELHA-SE-MACACO,LANTANA,LANTANA BRANCA,DOLAR,ONZE-HORAS, SALVIA, SELAGINELA, CINERARIA, SOLANO-RASTEIRO,JUNQUILHO-ALHO-SOCIAL,BOTAO-DE-OURO OU SIMILAR E CONSIDERANDO 25 MUDAS POR M2.FORNECIMENTO</v>
      </c>
      <c r="C9247" s="749" t="s">
        <v>24772</v>
      </c>
      <c r="D9247" s="749" t="s">
        <v>24773</v>
      </c>
      <c r="E9247" s="749" t="s">
        <v>24774</v>
      </c>
      <c r="F9247" s="749" t="s">
        <v>24775</v>
      </c>
      <c r="G9247" s="749" t="s">
        <v>24776</v>
      </c>
      <c r="H9247" s="749" t="s">
        <v>24777</v>
      </c>
      <c r="I9247" s="749" t="s">
        <v>52</v>
      </c>
      <c r="J9247" s="749" t="n">
        <v>17.5</v>
      </c>
    </row>
    <row collapsed="false" customFormat="false" customHeight="true" hidden="true" ht="12.75" outlineLevel="0" r="9248">
      <c r="A9248" s="749" t="s">
        <v>24779</v>
      </c>
      <c r="B9248" s="749" t="str">
        <f aca="false">C9248&amp;D9248&amp;E9248&amp;F9248&amp;G9248&amp;H9248</f>
        <v>ESPECIES VEGETAIS C/ALTURA DE(0,10 A 0,20)M, TIPO HEMEROCALIS,LIRIO,AZEDINHA DO BREJO,CAMOMILA,VIOLETA VERMELHA,PLANTA MOSAICO,MARIA-SEM-VERGONHA,BARRIGA DE SAPO,PETUNIA,CRAVO-FRANCES,VERBENA/CAMARADINHA OU SIMILAR E CONSIDERANDO 25 MUDAS POR M2.FORNECIMENTO</v>
      </c>
      <c r="C9248" s="749" t="s">
        <v>24780</v>
      </c>
      <c r="D9248" s="749" t="s">
        <v>24781</v>
      </c>
      <c r="E9248" s="749" t="s">
        <v>24782</v>
      </c>
      <c r="F9248" s="749" t="s">
        <v>24783</v>
      </c>
      <c r="G9248" s="749" t="s">
        <v>24784</v>
      </c>
      <c r="I9248" s="749" t="s">
        <v>52</v>
      </c>
      <c r="J9248" s="749" t="n">
        <v>17.5</v>
      </c>
    </row>
    <row collapsed="false" customFormat="false" customHeight="true" hidden="true" ht="12.75" outlineLevel="0" r="9249">
      <c r="A9249" s="749" t="s">
        <v>24785</v>
      </c>
      <c r="B9249" s="749" t="str">
        <f aca="false">C9249&amp;D9249&amp;E9249&amp;F9249&amp;G9249&amp;H9249</f>
        <v>ESPECIES VEGETAIS C/ALTURA DE(0,10 A 0,20)M, TIPO HEMEROCALIS,LIRIO,AZEDINHA DO BREJO,CAMOMILA,VIOLETA VERMELHA,PLANTA MOSAICO,MARIA-SEM-VERGONHA,BARRIGA DE SAPO,PETUNIA,CRAVO-FRANCES,VERBENA/CAMARADINHA OU SIMILAR E CONSIDERANDO 25 MUDAS POR M2.FORNECIMENTO</v>
      </c>
      <c r="C9249" s="749" t="s">
        <v>24780</v>
      </c>
      <c r="D9249" s="749" t="s">
        <v>24781</v>
      </c>
      <c r="E9249" s="749" t="s">
        <v>24782</v>
      </c>
      <c r="F9249" s="749" t="s">
        <v>24783</v>
      </c>
      <c r="G9249" s="749" t="s">
        <v>24784</v>
      </c>
      <c r="I9249" s="749" t="s">
        <v>52</v>
      </c>
      <c r="J9249" s="749" t="n">
        <v>17.5</v>
      </c>
    </row>
    <row collapsed="false" customFormat="false" customHeight="true" hidden="true" ht="12.75" outlineLevel="0" r="9250">
      <c r="A9250" s="749" t="s">
        <v>24786</v>
      </c>
      <c r="B9250" s="749" t="str">
        <f aca="false">C9250&amp;D9250&amp;E9250&amp;F9250&amp;G9250&amp;H9250</f>
        <v>ESPECIES VEGETAIS C/ALTURA DE(0,15 A 0,30)M,TIPO OPHIOPOGONJABURAN(BARBA-DE-SERPENTE),KALANCHOE BLOSSFELDIANA(CALANCOE),MARANTA BICOLOR(CAETE)OU SIMILAR E CONSIDERANDO 25 MUDAS P/ M2.FORNECIMENTO</v>
      </c>
      <c r="C9250" s="749" t="s">
        <v>24787</v>
      </c>
      <c r="D9250" s="749" t="s">
        <v>24788</v>
      </c>
      <c r="E9250" s="749" t="s">
        <v>24789</v>
      </c>
      <c r="F9250" s="749" t="s">
        <v>24790</v>
      </c>
      <c r="I9250" s="749" t="s">
        <v>52</v>
      </c>
      <c r="J9250" s="749" t="n">
        <v>17.5</v>
      </c>
    </row>
    <row collapsed="false" customFormat="false" customHeight="true" hidden="true" ht="12.75" outlineLevel="0" r="9251">
      <c r="A9251" s="749" t="s">
        <v>24791</v>
      </c>
      <c r="B9251" s="749" t="str">
        <f aca="false">C9251&amp;D9251&amp;E9251&amp;F9251&amp;G9251&amp;H9251</f>
        <v>ESPECIES VEGETAIS C/ALTURA DE(0,15 A 0,30)M,TIPO OPHIOPOGONJABURAN(BARBA-DE-SERPENTE),KALANCHOE BLOSSFELDIANA(CALANCOE),MARANTA BICOLOR(CAETE)OU SIMILAR E CONSIDERANDO 25 MUDAS P/ M2.FORNECIMENTO</v>
      </c>
      <c r="C9251" s="749" t="s">
        <v>24787</v>
      </c>
      <c r="D9251" s="749" t="s">
        <v>24788</v>
      </c>
      <c r="E9251" s="749" t="s">
        <v>24789</v>
      </c>
      <c r="F9251" s="749" t="s">
        <v>24790</v>
      </c>
      <c r="I9251" s="749" t="s">
        <v>52</v>
      </c>
      <c r="J9251" s="749" t="n">
        <v>17.5</v>
      </c>
    </row>
    <row collapsed="false" customFormat="false" customHeight="true" hidden="true" ht="12.75" outlineLevel="0" r="9252">
      <c r="A9252" s="749" t="s">
        <v>24792</v>
      </c>
      <c r="B9252" s="749" t="str">
        <f aca="false">C9252&amp;D9252&amp;E9252&amp;F9252&amp;G9252&amp;H9252</f>
        <v>PROTETOR DE MADEIRA DE LEI,PINTADO A OLEO,PARA ARVORE.FORNECIMENTO E COLOCACAO</v>
      </c>
      <c r="C9252" s="749" t="s">
        <v>24793</v>
      </c>
      <c r="D9252" s="749" t="s">
        <v>20211</v>
      </c>
      <c r="I9252" s="749" t="s">
        <v>30</v>
      </c>
      <c r="J9252" s="749" t="n">
        <v>113.95</v>
      </c>
    </row>
    <row collapsed="false" customFormat="false" customHeight="true" hidden="true" ht="12.75" outlineLevel="0" r="9253">
      <c r="A9253" s="749" t="s">
        <v>24794</v>
      </c>
      <c r="B9253" s="749" t="str">
        <f aca="false">C9253&amp;D9253&amp;E9253&amp;F9253&amp;G9253&amp;H9253</f>
        <v>PROTETOR DE MADEIRA DE LEI,PINTADO A OLEO,PARA ARVORE.FORNECIMENTO E COLOCACAO</v>
      </c>
      <c r="C9253" s="749" t="s">
        <v>24793</v>
      </c>
      <c r="D9253" s="749" t="s">
        <v>20211</v>
      </c>
      <c r="I9253" s="749" t="s">
        <v>30</v>
      </c>
      <c r="J9253" s="749" t="n">
        <v>107.5</v>
      </c>
    </row>
    <row collapsed="false" customFormat="false" customHeight="true" hidden="true" ht="12.75" outlineLevel="0" r="9254">
      <c r="A9254" s="749" t="s">
        <v>24795</v>
      </c>
      <c r="B9254" s="749" t="str">
        <f aca="false">C9254&amp;D9254&amp;E9254&amp;F9254&amp;G9254&amp;H9254</f>
        <v>PROTETOR DE FERRO,PINTADO A OLEO,PARA ARVORE.FORNECIMENTO ECOLOCACAO</v>
      </c>
      <c r="C9254" s="749" t="s">
        <v>24796</v>
      </c>
      <c r="D9254" s="749" t="s">
        <v>14924</v>
      </c>
      <c r="I9254" s="749" t="s">
        <v>30</v>
      </c>
      <c r="J9254" s="749" t="n">
        <v>216.82</v>
      </c>
    </row>
    <row collapsed="false" customFormat="false" customHeight="true" hidden="true" ht="12.75" outlineLevel="0" r="9255">
      <c r="A9255" s="749" t="s">
        <v>24797</v>
      </c>
      <c r="B9255" s="749" t="str">
        <f aca="false">C9255&amp;D9255&amp;E9255&amp;F9255&amp;G9255&amp;H9255</f>
        <v>PROTETOR DE FERRO,PINTADO A OLEO,PARA ARVORE.FORNECIMENTO ECOLOCACAO</v>
      </c>
      <c r="C9255" s="749" t="s">
        <v>24796</v>
      </c>
      <c r="D9255" s="749" t="s">
        <v>14924</v>
      </c>
      <c r="I9255" s="749" t="s">
        <v>30</v>
      </c>
      <c r="J9255" s="749" t="n">
        <v>204.5</v>
      </c>
    </row>
    <row collapsed="false" customFormat="false" customHeight="true" hidden="true" ht="12.75" outlineLevel="0" r="9256">
      <c r="A9256" s="749" t="s">
        <v>24798</v>
      </c>
      <c r="B9256" s="749" t="str">
        <f aca="false">C9256&amp;D9256&amp;E9256&amp;F9256&amp;G9256&amp;H9256</f>
        <v>PROTETOR(GOLA)DE ARVORE EM FERRO FUNDIDO NODULAR,NAS DIMENSOES DE(1,00X1,00X0,60)M.FORNECIMENTO</v>
      </c>
      <c r="C9256" s="749" t="s">
        <v>24799</v>
      </c>
      <c r="D9256" s="749" t="s">
        <v>24800</v>
      </c>
      <c r="I9256" s="749" t="s">
        <v>30</v>
      </c>
      <c r="J9256" s="749" t="n">
        <v>420</v>
      </c>
    </row>
    <row collapsed="false" customFormat="false" customHeight="true" hidden="true" ht="12.75" outlineLevel="0" r="9257">
      <c r="A9257" s="749" t="s">
        <v>24801</v>
      </c>
      <c r="B9257" s="749" t="str">
        <f aca="false">C9257&amp;D9257&amp;E9257&amp;F9257&amp;G9257&amp;H9257</f>
        <v>PROTETOR(GOLA)DE ARVORE EM FERRO FUNDIDO NODULAR,NAS DIMENSOES DE(1,00X1,00X0,60)M.FORNECIMENTO</v>
      </c>
      <c r="C9257" s="749" t="s">
        <v>24799</v>
      </c>
      <c r="D9257" s="749" t="s">
        <v>24800</v>
      </c>
      <c r="I9257" s="749" t="s">
        <v>30</v>
      </c>
      <c r="J9257" s="749" t="n">
        <v>420</v>
      </c>
    </row>
    <row collapsed="false" customFormat="false" customHeight="true" hidden="true" ht="12.75" outlineLevel="0" r="9258">
      <c r="A9258" s="749" t="s">
        <v>24802</v>
      </c>
      <c r="B9258" s="749" t="str">
        <f aca="false">C9258&amp;D9258&amp;E9258&amp;F9258&amp;G9258&amp;H9258</f>
        <v>PROTETOR(GOLA)DE ARVORE EM FERRO FUNDIDO NODULAR,NAS DIMENSOES DE(1,28X1,28X0,90)M.FORNECIMENTO</v>
      </c>
      <c r="C9258" s="749" t="s">
        <v>24799</v>
      </c>
      <c r="D9258" s="749" t="s">
        <v>24803</v>
      </c>
      <c r="I9258" s="749" t="s">
        <v>30</v>
      </c>
      <c r="J9258" s="749" t="n">
        <v>860.83</v>
      </c>
    </row>
    <row collapsed="false" customFormat="false" customHeight="true" hidden="true" ht="12.75" outlineLevel="0" r="9259">
      <c r="A9259" s="749" t="s">
        <v>24804</v>
      </c>
      <c r="B9259" s="749" t="str">
        <f aca="false">C9259&amp;D9259&amp;E9259&amp;F9259&amp;G9259&amp;H9259</f>
        <v>PROTETOR(GOLA)DE ARVORE EM FERRO FUNDIDO NODULAR,NAS DIMENSOES DE(1,28X1,28X0,90)M.FORNECIMENTO</v>
      </c>
      <c r="C9259" s="749" t="s">
        <v>24799</v>
      </c>
      <c r="D9259" s="749" t="s">
        <v>24803</v>
      </c>
      <c r="I9259" s="749" t="s">
        <v>30</v>
      </c>
      <c r="J9259" s="749" t="n">
        <v>860.83</v>
      </c>
    </row>
    <row collapsed="false" customFormat="false" customHeight="true" hidden="true" ht="63.75" outlineLevel="0" r="9260">
      <c r="A9260" s="749" t="s">
        <v>24805</v>
      </c>
      <c r="B9260" s="758" t="str">
        <f aca="false">C9260&amp;D9260&amp;E9260&amp;F9260&amp;G9260&amp;H9260</f>
        <v>GUARDA-CORPO P/BRINQUEDOS,EM LANCES DE 4,00M E ALTURA DE 1,00M,COM 3 MONTANTES ESPACADOS DE 2,00M,EXECUTADOS C/TUBOS DEACO GALVANIZADO DE 1.1/2" DE DIAMETRO,CHUMBADOS BLOCOS DE CONCRETO SIMPLES DE 30X30X40CM,TELA DE ARAME GALV.Nº8 DE MALHA QUADRADA 5X5CM C/70CM LARGURA,AFASTADA DO PISO 30CM,INCLUSIVE PINTURA ANTIOXIDANTE DE ACABAMENTO.FORNECIMENTO E COLOC.</v>
      </c>
      <c r="C9260" s="749" t="s">
        <v>24806</v>
      </c>
      <c r="D9260" s="749" t="s">
        <v>24807</v>
      </c>
      <c r="E9260" s="749" t="s">
        <v>24808</v>
      </c>
      <c r="F9260" s="749" t="s">
        <v>24809</v>
      </c>
      <c r="G9260" s="749" t="s">
        <v>24810</v>
      </c>
      <c r="H9260" s="749" t="s">
        <v>24811</v>
      </c>
      <c r="I9260" s="749" t="s">
        <v>236</v>
      </c>
      <c r="J9260" s="749" t="n">
        <v>437.23</v>
      </c>
    </row>
    <row collapsed="false" customFormat="false" customHeight="true" hidden="true" ht="63.75" outlineLevel="0" r="9261">
      <c r="A9261" s="749" t="s">
        <v>24812</v>
      </c>
      <c r="B9261" s="758" t="str">
        <f aca="false">C9261&amp;D9261&amp;E9261&amp;F9261&amp;G9261&amp;H9261</f>
        <v>GUARDA-CORPO P/BRINQUEDOS,EM LANCES DE 4,00M E ALTURA DE 1,00M,COM 3 MONTANTES ESPACADOS DE 2,00M,EXECUTADOS C/TUBOS DEACO GALVANIZADO DE 1.1/2" DE DIAMETRO,CHUMBADOS BLOCOS DE CONCRETO SIMPLES DE 30X30X40CM,TELA DE ARAME GALV.Nº8 DE MALHA QUADRADA 5X5CM C/70CM LARGURA,AFASTADA DO PISO 30CM,INCLUSIVE PINTURA ANTIOXIDANTE DE ACABAMENTO.FORNECIMENTO E COLOC.</v>
      </c>
      <c r="C9261" s="749" t="s">
        <v>24806</v>
      </c>
      <c r="D9261" s="749" t="s">
        <v>24807</v>
      </c>
      <c r="E9261" s="749" t="s">
        <v>24808</v>
      </c>
      <c r="F9261" s="749" t="s">
        <v>24809</v>
      </c>
      <c r="G9261" s="749" t="s">
        <v>24810</v>
      </c>
      <c r="H9261" s="749" t="s">
        <v>24811</v>
      </c>
      <c r="I9261" s="749" t="s">
        <v>236</v>
      </c>
      <c r="J9261" s="749" t="n">
        <v>416.21</v>
      </c>
    </row>
    <row collapsed="false" customFormat="false" customHeight="true" hidden="true" ht="12.75" outlineLevel="0" r="9262">
      <c r="A9262" s="749" t="s">
        <v>24813</v>
      </c>
      <c r="B9262" s="749" t="str">
        <f aca="false">C9262&amp;D9262&amp;E9262&amp;F9262&amp;G9262&amp;H9262</f>
        <v>CERCA PROTETORA PARA JARDIM,DE 33CM DE ALTURA,EM TELA DE CHAPA EXPANDIDA DE 3/16",DECAPADA,FOSFATIZADA,PINTADA A "PRIMER" E ACABAMENTO A COR,CHUMBADA NO SOLO COM HASTES DE FERRO DE 1/2" ESPACADAS DE 1,00M.FORNECIMENTO E COLOCACAO</v>
      </c>
      <c r="C9262" s="749" t="s">
        <v>24814</v>
      </c>
      <c r="D9262" s="749" t="s">
        <v>24815</v>
      </c>
      <c r="E9262" s="749" t="s">
        <v>24816</v>
      </c>
      <c r="F9262" s="749" t="s">
        <v>24817</v>
      </c>
      <c r="I9262" s="749" t="s">
        <v>236</v>
      </c>
      <c r="J9262" s="749" t="n">
        <v>34.84</v>
      </c>
    </row>
    <row collapsed="false" customFormat="false" customHeight="true" hidden="true" ht="12.75" outlineLevel="0" r="9263">
      <c r="A9263" s="749" t="s">
        <v>24818</v>
      </c>
      <c r="B9263" s="749" t="str">
        <f aca="false">C9263&amp;D9263&amp;E9263&amp;F9263&amp;G9263&amp;H9263</f>
        <v>CERCA PROTETORA PARA JARDIM,DE 33CM DE ALTURA,EM TELA DE CHAPA EXPANDIDA DE 3/16",DECAPADA,FOSFATIZADA,PINTADA A "PRIMER" E ACABAMENTO A COR,CHUMBADA NO SOLO COM HASTES DE FERRO DE 1/2" ESPACADAS DE 1,00M.FORNECIMENTO E COLOCACAO</v>
      </c>
      <c r="C9263" s="749" t="s">
        <v>24814</v>
      </c>
      <c r="D9263" s="749" t="s">
        <v>24815</v>
      </c>
      <c r="E9263" s="749" t="s">
        <v>24816</v>
      </c>
      <c r="F9263" s="749" t="s">
        <v>24817</v>
      </c>
      <c r="I9263" s="749" t="s">
        <v>236</v>
      </c>
      <c r="J9263" s="749" t="n">
        <v>32.63</v>
      </c>
    </row>
    <row collapsed="false" customFormat="false" customHeight="true" hidden="true" ht="12.75" outlineLevel="0" r="9264">
      <c r="A9264" s="749" t="s">
        <v>24819</v>
      </c>
      <c r="B9264" s="749" t="str">
        <f aca="false">C9264&amp;D9264&amp;E9264&amp;F9264&amp;G9264&amp;H9264</f>
        <v>CERCA PROTETORA PARA JARDIM,DE 40CM DE ALTURA,EM BARRA CHATA DE 1"X1/4",CHUMBADA NO SOLO COM HASTES DE 30CM,ESPACADAS DE 60CM,EM MODULOS DE 1,20M.FORNECIMENTO E COLOCACAO</v>
      </c>
      <c r="C9264" s="749" t="s">
        <v>24820</v>
      </c>
      <c r="D9264" s="749" t="s">
        <v>24821</v>
      </c>
      <c r="E9264" s="749" t="s">
        <v>24822</v>
      </c>
      <c r="I9264" s="749" t="s">
        <v>236</v>
      </c>
      <c r="J9264" s="749" t="n">
        <v>67.22</v>
      </c>
    </row>
    <row collapsed="false" customFormat="false" customHeight="true" hidden="true" ht="12.75" outlineLevel="0" r="9265">
      <c r="A9265" s="749" t="s">
        <v>24823</v>
      </c>
      <c r="B9265" s="749" t="str">
        <f aca="false">C9265&amp;D9265&amp;E9265&amp;F9265&amp;G9265&amp;H9265</f>
        <v>CERCA PROTETORA PARA JARDIM,DE 40CM DE ALTURA,EM BARRA CHATA DE 1"X1/4",CHUMBADA NO SOLO COM HASTES DE 30CM,ESPACADAS DE 60CM,EM MODULOS DE 1,20M.FORNECIMENTO E COLOCACAO</v>
      </c>
      <c r="C9265" s="749" t="s">
        <v>24820</v>
      </c>
      <c r="D9265" s="749" t="s">
        <v>24821</v>
      </c>
      <c r="E9265" s="749" t="s">
        <v>24822</v>
      </c>
      <c r="I9265" s="749" t="s">
        <v>236</v>
      </c>
      <c r="J9265" s="749" t="n">
        <v>62.58</v>
      </c>
    </row>
    <row collapsed="false" customFormat="false" customHeight="true" hidden="true" ht="38.25" outlineLevel="0" r="9266">
      <c r="A9266" s="749" t="s">
        <v>24824</v>
      </c>
      <c r="B9266" s="758" t="str">
        <f aca="false">C9266&amp;D9266&amp;E9266&amp;F9266&amp;G9266&amp;H9266</f>
        <v>GRAMPOS DE PROTECAO PARA CALCADA EM TUBOS DE FERRO GALVANIZADO DE 2",CHUMBADOS EM BLOCOS DE CONCRETO,INCLUSIVE DEMOLICAO E RECOMPOSICAO DA CALCADA,E TRANSPORTE DO MATERIAL EXCEDENTE,EXCLUSIVE PINTURA.FORNECIMENTO E COLOCACAO</v>
      </c>
      <c r="C9266" s="749" t="s">
        <v>24825</v>
      </c>
      <c r="D9266" s="749" t="s">
        <v>24826</v>
      </c>
      <c r="E9266" s="749" t="s">
        <v>24827</v>
      </c>
      <c r="F9266" s="749" t="s">
        <v>24828</v>
      </c>
      <c r="I9266" s="749" t="s">
        <v>30</v>
      </c>
      <c r="J9266" s="749" t="n">
        <v>325.8</v>
      </c>
    </row>
    <row collapsed="false" customFormat="false" customHeight="true" hidden="true" ht="38.25" outlineLevel="0" r="9267">
      <c r="A9267" s="749" t="s">
        <v>24829</v>
      </c>
      <c r="B9267" s="758" t="str">
        <f aca="false">C9267&amp;D9267&amp;E9267&amp;F9267&amp;G9267&amp;H9267</f>
        <v>GRAMPOS DE PROTECAO PARA CALCADA EM TUBOS DE FERRO GALVANIZADO DE 2",CHUMBADOS EM BLOCOS DE CONCRETO,INCLUSIVE DEMOLICAO E RECOMPOSICAO DA CALCADA,E TRANSPORTE DO MATERIAL EXCEDENTE,EXCLUSIVE PINTURA.FORNECIMENTO E COLOCACAO</v>
      </c>
      <c r="C9267" s="749" t="s">
        <v>24825</v>
      </c>
      <c r="D9267" s="749" t="s">
        <v>24826</v>
      </c>
      <c r="E9267" s="749" t="s">
        <v>24827</v>
      </c>
      <c r="F9267" s="749" t="s">
        <v>24828</v>
      </c>
      <c r="I9267" s="749" t="s">
        <v>30</v>
      </c>
      <c r="J9267" s="749" t="n">
        <v>306.7</v>
      </c>
    </row>
    <row collapsed="false" customFormat="false" customHeight="true" hidden="true" ht="12.75" outlineLevel="0" r="9268">
      <c r="A9268" s="749" t="s">
        <v>24830</v>
      </c>
      <c r="B9268" s="749" t="str">
        <f aca="false">C9268&amp;D9268&amp;E9268&amp;F9268&amp;G9268&amp;H9268</f>
        <v>RETENTOR FLUTUANTE PARA PROTECAO DE MANGUEZAL.CONFECCAO E INSTALACAO</v>
      </c>
      <c r="C9268" s="749" t="s">
        <v>24831</v>
      </c>
      <c r="D9268" s="749" t="s">
        <v>24832</v>
      </c>
      <c r="I9268" s="749" t="s">
        <v>236</v>
      </c>
      <c r="J9268" s="749" t="n">
        <v>56.46</v>
      </c>
    </row>
    <row collapsed="false" customFormat="false" customHeight="true" hidden="true" ht="12.75" outlineLevel="0" r="9269">
      <c r="A9269" s="749" t="s">
        <v>24833</v>
      </c>
      <c r="B9269" s="749" t="str">
        <f aca="false">C9269&amp;D9269&amp;E9269&amp;F9269&amp;G9269&amp;H9269</f>
        <v>RETENTOR FLUTUANTE PARA PROTECAO DE MANGUEZAL.CONFECCAO E INSTALACAO</v>
      </c>
      <c r="C9269" s="749" t="s">
        <v>24831</v>
      </c>
      <c r="D9269" s="749" t="s">
        <v>24832</v>
      </c>
      <c r="I9269" s="749" t="s">
        <v>236</v>
      </c>
      <c r="J9269" s="749" t="n">
        <v>49.62</v>
      </c>
    </row>
    <row collapsed="false" customFormat="false" customHeight="true" hidden="true" ht="12.75" outlineLevel="0" r="9270">
      <c r="A9270" s="749" t="s">
        <v>24834</v>
      </c>
      <c r="B9270" s="749" t="str">
        <f aca="false">C9270&amp;D9270&amp;E9270&amp;F9270&amp;G9270&amp;H9270</f>
        <v>CERCA PROTETORA DE JARDIM COM 18CM DE ALTURA,EM BARRA CHATADE ACO DE (3"X1/4"),COM MONTANTES DO MESMO MATERIAL,DISTANCIADOS DE 1,00M,CHUMBADOS EM BLOCO DE CONCRETO,INCLUSIVE ESCAVACAO,REATERRO,CARGA,DESCARGA E TRANSPORTE</v>
      </c>
      <c r="C9270" s="749" t="s">
        <v>24835</v>
      </c>
      <c r="D9270" s="749" t="s">
        <v>24836</v>
      </c>
      <c r="E9270" s="749" t="s">
        <v>24837</v>
      </c>
      <c r="F9270" s="749" t="s">
        <v>24838</v>
      </c>
      <c r="I9270" s="749" t="s">
        <v>236</v>
      </c>
      <c r="J9270" s="749" t="n">
        <v>63.27</v>
      </c>
    </row>
    <row collapsed="false" customFormat="false" customHeight="true" hidden="true" ht="12.75" outlineLevel="0" r="9271">
      <c r="A9271" s="749" t="s">
        <v>24839</v>
      </c>
      <c r="B9271" s="749" t="str">
        <f aca="false">C9271&amp;D9271&amp;E9271&amp;F9271&amp;G9271&amp;H9271</f>
        <v>CERCA PROTETORA DE JARDIM COM 18CM DE ALTURA,EM BARRA CHATADE ACO DE (3"X1/4"),COM MONTANTES DO MESMO MATERIAL,DISTANCIADOS DE 1,00M,CHUMBADOS EM BLOCO DE CONCRETO,INCLUSIVE ESCAVACAO,REATERRO,CARGA,DESCARGA E TRANSPORTE</v>
      </c>
      <c r="C9271" s="749" t="s">
        <v>24835</v>
      </c>
      <c r="D9271" s="749" t="s">
        <v>24836</v>
      </c>
      <c r="E9271" s="749" t="s">
        <v>24837</v>
      </c>
      <c r="F9271" s="749" t="s">
        <v>24838</v>
      </c>
      <c r="I9271" s="749" t="s">
        <v>236</v>
      </c>
      <c r="J9271" s="749" t="n">
        <v>59.1</v>
      </c>
    </row>
    <row collapsed="false" customFormat="false" customHeight="true" hidden="true" ht="12.75" outlineLevel="0" r="9272">
      <c r="A9272" s="749" t="s">
        <v>24840</v>
      </c>
      <c r="B9272" s="749" t="str">
        <f aca="false">C9272&amp;D9272&amp;E9272&amp;F9272&amp;G9272&amp;H9272</f>
        <v>CERCA PROTETORA DE JARDIM,TIPO CAPELINHA,EM MODULOS DE 1,20M.FORNECIMENTO E COLOCACAO</v>
      </c>
      <c r="C9272" s="749" t="s">
        <v>24841</v>
      </c>
      <c r="D9272" s="749" t="s">
        <v>14939</v>
      </c>
      <c r="I9272" s="749" t="s">
        <v>30</v>
      </c>
      <c r="J9272" s="749" t="n">
        <v>99.63</v>
      </c>
    </row>
    <row collapsed="false" customFormat="false" customHeight="true" hidden="true" ht="12.75" outlineLevel="0" r="9273">
      <c r="A9273" s="749" t="s">
        <v>24842</v>
      </c>
      <c r="B9273" s="749" t="str">
        <f aca="false">C9273&amp;D9273&amp;E9273&amp;F9273&amp;G9273&amp;H9273</f>
        <v>CERCA PROTETORA DE JARDIM,TIPO CAPELINHA,EM MODULOS DE 1,20M.FORNECIMENTO E COLOCACAO</v>
      </c>
      <c r="C9273" s="749" t="s">
        <v>24841</v>
      </c>
      <c r="D9273" s="749" t="s">
        <v>14939</v>
      </c>
      <c r="I9273" s="749" t="s">
        <v>30</v>
      </c>
      <c r="J9273" s="749" t="n">
        <v>91.57</v>
      </c>
    </row>
    <row collapsed="false" customFormat="false" customHeight="true" hidden="true" ht="12.75" outlineLevel="0" r="9274">
      <c r="A9274" s="749" t="s">
        <v>24843</v>
      </c>
      <c r="B9274" s="749" t="str">
        <f aca="false">C9274&amp;D9274&amp;E9274&amp;F9274&amp;G9274&amp;H9274</f>
        <v>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v>
      </c>
      <c r="C9274" s="749" t="s">
        <v>24844</v>
      </c>
      <c r="D9274" s="749" t="s">
        <v>24845</v>
      </c>
      <c r="E9274" s="749" t="s">
        <v>24846</v>
      </c>
      <c r="F9274" s="749" t="s">
        <v>24847</v>
      </c>
      <c r="G9274" s="749" t="s">
        <v>24848</v>
      </c>
      <c r="H9274" s="749" t="s">
        <v>14871</v>
      </c>
      <c r="I9274" s="749" t="s">
        <v>236</v>
      </c>
      <c r="J9274" s="749" t="n">
        <v>74.74</v>
      </c>
    </row>
    <row collapsed="false" customFormat="false" customHeight="true" hidden="true" ht="12.75" outlineLevel="0" r="9275">
      <c r="A9275" s="749" t="s">
        <v>24849</v>
      </c>
      <c r="B9275" s="749" t="str">
        <f aca="false">C9275&amp;D9275&amp;E9275&amp;F9275&amp;G9275&amp;H9275</f>
        <v>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v>
      </c>
      <c r="C9275" s="749" t="s">
        <v>24844</v>
      </c>
      <c r="D9275" s="749" t="s">
        <v>24845</v>
      </c>
      <c r="E9275" s="749" t="s">
        <v>24846</v>
      </c>
      <c r="F9275" s="749" t="s">
        <v>24847</v>
      </c>
      <c r="G9275" s="749" t="s">
        <v>24848</v>
      </c>
      <c r="H9275" s="749" t="s">
        <v>14871</v>
      </c>
      <c r="I9275" s="749" t="s">
        <v>236</v>
      </c>
      <c r="J9275" s="749" t="n">
        <v>69.52</v>
      </c>
    </row>
    <row collapsed="false" customFormat="false" customHeight="true" hidden="true" ht="12.75" outlineLevel="0" r="9276">
      <c r="A9276" s="749" t="s">
        <v>24850</v>
      </c>
      <c r="B9276" s="749" t="str">
        <f aca="false">C9276&amp;D9276&amp;E9276&amp;F9276&amp;G9276&amp;H9276</f>
        <v>LIMITADOR DE GRAMA EM PVC RECICLADO-LINHA BORDA.FORNECIMENTO E COLOCACAO</v>
      </c>
      <c r="C9276" s="749" t="s">
        <v>24851</v>
      </c>
      <c r="D9276" s="749" t="s">
        <v>13617</v>
      </c>
      <c r="I9276" s="749" t="s">
        <v>236</v>
      </c>
      <c r="J9276" s="749" t="n">
        <v>5.2</v>
      </c>
    </row>
    <row collapsed="false" customFormat="false" customHeight="true" hidden="true" ht="12.75" outlineLevel="0" r="9277">
      <c r="A9277" s="749" t="s">
        <v>24852</v>
      </c>
      <c r="B9277" s="749" t="str">
        <f aca="false">C9277&amp;D9277&amp;E9277&amp;F9277&amp;G9277&amp;H9277</f>
        <v>LIMITADOR DE GRAMA EM PVC RECICLADO-LINHA BORDA.FORNECIMENTO E COLOCACAO</v>
      </c>
      <c r="C9277" s="749" t="s">
        <v>24851</v>
      </c>
      <c r="D9277" s="749" t="s">
        <v>13617</v>
      </c>
      <c r="I9277" s="749" t="s">
        <v>236</v>
      </c>
      <c r="J9277" s="749" t="n">
        <v>4.75</v>
      </c>
    </row>
    <row collapsed="false" customFormat="false" customHeight="true" hidden="true" ht="12.75" outlineLevel="0" r="9278">
      <c r="A9278" s="749" t="s">
        <v>24853</v>
      </c>
      <c r="B9278" s="749" t="str">
        <f aca="false">C9278&amp;D9278&amp;E9278&amp;F9278&amp;G9278&amp;H9278</f>
        <v>LIMITADOR DE GRAMA EM PVC RECICLADO-LINHA PLANA.FORNECIMENTO E COLOCACAO</v>
      </c>
      <c r="C9278" s="749" t="s">
        <v>24854</v>
      </c>
      <c r="D9278" s="749" t="s">
        <v>13617</v>
      </c>
      <c r="I9278" s="749" t="s">
        <v>236</v>
      </c>
      <c r="J9278" s="749" t="n">
        <v>5.36</v>
      </c>
    </row>
    <row collapsed="false" customFormat="false" customHeight="true" hidden="true" ht="12.75" outlineLevel="0" r="9279">
      <c r="A9279" s="749" t="s">
        <v>24855</v>
      </c>
      <c r="B9279" s="749" t="str">
        <f aca="false">C9279&amp;D9279&amp;E9279&amp;F9279&amp;G9279&amp;H9279</f>
        <v>LIMITADOR DE GRAMA EM PVC RECICLADO-LINHA PLANA.FORNECIMENTO E COLOCACAO</v>
      </c>
      <c r="C9279" s="749" t="s">
        <v>24854</v>
      </c>
      <c r="D9279" s="749" t="s">
        <v>13617</v>
      </c>
      <c r="I9279" s="749" t="s">
        <v>236</v>
      </c>
      <c r="J9279" s="749" t="n">
        <v>4.91</v>
      </c>
    </row>
    <row collapsed="false" customFormat="false" customHeight="true" hidden="true" ht="12.75" outlineLevel="0" r="9280">
      <c r="A9280" s="749" t="s">
        <v>24856</v>
      </c>
      <c r="B9280" s="749" t="str">
        <f aca="false">C9280&amp;D9280&amp;E9280&amp;F9280&amp;G9280&amp;H9280</f>
        <v>MOIRAO EM MADEIRA DE REFLORESTAMENTO,PARA SUSTENTACAO DE RETENTORES EM AREA DE MANGUEZAL,COM SECAO DE DIAMETRO DE 15CM,ALTURA LIVRE MEDIA DE 2,00M,ENTERRADO A 1,00M DE PROFUNDIDADE,INCLUINDO ESCAVACAO MANUAL DE COVA.FORNECIMENTO E COLOCACAO</v>
      </c>
      <c r="C9280" s="749" t="s">
        <v>24857</v>
      </c>
      <c r="D9280" s="749" t="s">
        <v>24858</v>
      </c>
      <c r="E9280" s="749" t="s">
        <v>24859</v>
      </c>
      <c r="F9280" s="749" t="s">
        <v>24860</v>
      </c>
      <c r="I9280" s="749" t="s">
        <v>30</v>
      </c>
      <c r="J9280" s="749" t="n">
        <v>62.13</v>
      </c>
    </row>
    <row collapsed="false" customFormat="false" customHeight="true" hidden="true" ht="12.75" outlineLevel="0" r="9281">
      <c r="A9281" s="749" t="s">
        <v>24861</v>
      </c>
      <c r="B9281" s="749" t="str">
        <f aca="false">C9281&amp;D9281&amp;E9281&amp;F9281&amp;G9281&amp;H9281</f>
        <v>MOIRAO EM MADEIRA DE REFLORESTAMENTO,PARA SUSTENTACAO DE RETENTORES EM AREA DE MANGUEZAL,COM SECAO DE DIAMETRO DE 15CM,ALTURA LIVRE MEDIA DE 2,00M,ENTERRADO A 1,00M DE PROFUNDIDADE,INCLUINDO ESCAVACAO MANUAL DE COVA.FORNECIMENTO E COLOCACAO</v>
      </c>
      <c r="C9281" s="749" t="s">
        <v>24857</v>
      </c>
      <c r="D9281" s="749" t="s">
        <v>24858</v>
      </c>
      <c r="E9281" s="749" t="s">
        <v>24859</v>
      </c>
      <c r="F9281" s="749" t="s">
        <v>24860</v>
      </c>
      <c r="I9281" s="749" t="s">
        <v>30</v>
      </c>
      <c r="J9281" s="749" t="n">
        <v>60.34</v>
      </c>
    </row>
    <row collapsed="false" customFormat="false" customHeight="true" hidden="true" ht="12.75" outlineLevel="0" r="9282">
      <c r="A9282" s="749" t="s">
        <v>24862</v>
      </c>
      <c r="B9282" s="749" t="str">
        <f aca="false">C9282&amp;D9282&amp;E9282&amp;F9282&amp;G9282&amp;H9282</f>
        <v>FRADE DE CONCRETO 10MPA,PARA PROTECAO DE CALCADAS,APICOADO,INCLUSIVE ESCAVACAO E REATERRO.FORNECIMENTO E COLOCACAO</v>
      </c>
      <c r="C9282" s="749" t="s">
        <v>24863</v>
      </c>
      <c r="D9282" s="749" t="s">
        <v>24864</v>
      </c>
      <c r="I9282" s="749" t="s">
        <v>30</v>
      </c>
      <c r="J9282" s="749" t="n">
        <v>174.71</v>
      </c>
    </row>
    <row collapsed="false" customFormat="false" customHeight="true" hidden="true" ht="12.75" outlineLevel="0" r="9283">
      <c r="A9283" s="749" t="s">
        <v>24865</v>
      </c>
      <c r="B9283" s="749" t="str">
        <f aca="false">C9283&amp;D9283&amp;E9283&amp;F9283&amp;G9283&amp;H9283</f>
        <v>FRADE DE CONCRETO 10MPA,PARA PROTECAO DE CALCADAS,APICOADO,INCLUSIVE ESCAVACAO E REATERRO.FORNECIMENTO E COLOCACAO</v>
      </c>
      <c r="C9283" s="749" t="s">
        <v>24863</v>
      </c>
      <c r="D9283" s="749" t="s">
        <v>24864</v>
      </c>
      <c r="I9283" s="749" t="s">
        <v>30</v>
      </c>
      <c r="J9283" s="749" t="n">
        <v>154.46</v>
      </c>
    </row>
    <row collapsed="false" customFormat="false" customHeight="true" hidden="true" ht="12.75" outlineLevel="0" r="9284">
      <c r="A9284" s="749" t="s">
        <v>24866</v>
      </c>
      <c r="B9284" s="749" t="str">
        <f aca="false">C9284&amp;D9284&amp;E9284&amp;F9284&amp;G9284&amp;H9284</f>
        <v>FRADE DE CONCRETO 10MPA,PINTADO COM VERNIZ,P/PROTECAO DE CALCADAS,APICOADO,INCLUSIVE ESCAVACAO E REATERRO.FORNECIMENTO E COLOCACAO</v>
      </c>
      <c r="C9284" s="749" t="s">
        <v>24867</v>
      </c>
      <c r="D9284" s="749" t="s">
        <v>24868</v>
      </c>
      <c r="E9284" s="749" t="s">
        <v>24869</v>
      </c>
      <c r="I9284" s="749" t="s">
        <v>30</v>
      </c>
      <c r="J9284" s="749" t="n">
        <v>207.55</v>
      </c>
    </row>
    <row collapsed="false" customFormat="false" customHeight="true" hidden="true" ht="12.75" outlineLevel="0" r="9285">
      <c r="A9285" s="749" t="s">
        <v>24870</v>
      </c>
      <c r="B9285" s="749" t="str">
        <f aca="false">C9285&amp;D9285&amp;E9285&amp;F9285&amp;G9285&amp;H9285</f>
        <v>FRADE DE CONCRETO 10MPA,PINTADO COM VERNIZ,P/PROTECAO DE CALCADAS,APICOADO,INCLUSIVE ESCAVACAO E REATERRO.FORNECIMENTO E COLOCACAO</v>
      </c>
      <c r="C9285" s="749" t="s">
        <v>24867</v>
      </c>
      <c r="D9285" s="749" t="s">
        <v>24868</v>
      </c>
      <c r="E9285" s="749" t="s">
        <v>24869</v>
      </c>
      <c r="I9285" s="749" t="s">
        <v>30</v>
      </c>
      <c r="J9285" s="749" t="n">
        <v>183.53</v>
      </c>
    </row>
    <row collapsed="false" customFormat="false" customHeight="true" hidden="true" ht="12.75" outlineLevel="0" r="9286">
      <c r="A9286" s="749" t="s">
        <v>24871</v>
      </c>
      <c r="B9286" s="749" t="str">
        <f aca="false">C9286&amp;D9286&amp;E9286&amp;F9286&amp;G9286&amp;H9286</f>
        <v>FRADE DE CONCRETO 10MPA,LISO,PARA PROTECAO DE CALCADAS,INCLUSIVE ESCAVACAO E REATERRO.FORNECIMENTO E COLOCACAO</v>
      </c>
      <c r="C9286" s="749" t="s">
        <v>24872</v>
      </c>
      <c r="D9286" s="749" t="s">
        <v>24873</v>
      </c>
      <c r="I9286" s="749" t="s">
        <v>30</v>
      </c>
      <c r="J9286" s="749" t="n">
        <v>167.1</v>
      </c>
    </row>
    <row collapsed="false" customFormat="false" customHeight="true" hidden="true" ht="12.75" outlineLevel="0" r="9287">
      <c r="A9287" s="749" t="s">
        <v>24874</v>
      </c>
      <c r="B9287" s="749" t="str">
        <f aca="false">C9287&amp;D9287&amp;E9287&amp;F9287&amp;G9287&amp;H9287</f>
        <v>FRADE DE CONCRETO 10MPA,LISO,PARA PROTECAO DE CALCADAS,INCLUSIVE ESCAVACAO E REATERRO.FORNECIMENTO E COLOCACAO</v>
      </c>
      <c r="C9287" s="749" t="s">
        <v>24872</v>
      </c>
      <c r="D9287" s="749" t="s">
        <v>24873</v>
      </c>
      <c r="I9287" s="749" t="s">
        <v>30</v>
      </c>
      <c r="J9287" s="749" t="n">
        <v>147.87</v>
      </c>
    </row>
    <row collapsed="false" customFormat="false" customHeight="true" hidden="true" ht="12.75" outlineLevel="0" r="9288">
      <c r="A9288" s="749" t="s">
        <v>24875</v>
      </c>
      <c r="B9288" s="749" t="str">
        <f aca="false">C9288&amp;D9288&amp;E9288&amp;F9288&amp;G9288&amp;H9288</f>
        <v>FRADE DE CONCRETO 10MPA,LISO,PINTADO COM VERNIZ,PARA PROTECAO DE CALCADAS,INCLUSIVE ESCAVACAO E REATERRO.FORNECIMENTO ECOLOCACAO</v>
      </c>
      <c r="C9288" s="749" t="s">
        <v>24876</v>
      </c>
      <c r="D9288" s="749" t="s">
        <v>24877</v>
      </c>
      <c r="E9288" s="749" t="s">
        <v>14924</v>
      </c>
      <c r="I9288" s="749" t="s">
        <v>30</v>
      </c>
      <c r="J9288" s="749" t="n">
        <v>188.35</v>
      </c>
    </row>
    <row collapsed="false" customFormat="false" customHeight="true" hidden="true" ht="12.75" outlineLevel="0" r="9289">
      <c r="A9289" s="749" t="s">
        <v>24878</v>
      </c>
      <c r="B9289" s="749" t="str">
        <f aca="false">C9289&amp;D9289&amp;E9289&amp;F9289&amp;G9289&amp;H9289</f>
        <v>FRADE DE CONCRETO 10MPA,LISO,PINTADO COM VERNIZ,PARA PROTECAO DE CALCADAS,INCLUSIVE ESCAVACAO E REATERRO.FORNECIMENTO ECOLOCACAO</v>
      </c>
      <c r="C9289" s="749" t="s">
        <v>24876</v>
      </c>
      <c r="D9289" s="749" t="s">
        <v>24877</v>
      </c>
      <c r="E9289" s="749" t="s">
        <v>14924</v>
      </c>
      <c r="I9289" s="749" t="s">
        <v>30</v>
      </c>
      <c r="J9289" s="749" t="n">
        <v>166.58</v>
      </c>
    </row>
    <row collapsed="false" customFormat="false" customHeight="true" hidden="true" ht="12.75" outlineLevel="0" r="9290">
      <c r="A9290" s="749" t="s">
        <v>24879</v>
      </c>
      <c r="B9290" s="749" t="str">
        <f aca="false">C9290&amp;D9290&amp;E9290&amp;F9290&amp;G9290&amp;H9290</f>
        <v>FRADE METALICO,EM FERRO FUNDIDO,MODELO CICLOVIA.FORNECIMENTO E COLOCACAO</v>
      </c>
      <c r="C9290" s="749" t="s">
        <v>24880</v>
      </c>
      <c r="D9290" s="749" t="s">
        <v>13617</v>
      </c>
      <c r="I9290" s="749" t="s">
        <v>30</v>
      </c>
      <c r="J9290" s="749" t="n">
        <v>167.73</v>
      </c>
    </row>
    <row collapsed="false" customFormat="false" customHeight="true" hidden="true" ht="12.75" outlineLevel="0" r="9291">
      <c r="A9291" s="749" t="s">
        <v>24881</v>
      </c>
      <c r="B9291" s="749" t="str">
        <f aca="false">C9291&amp;D9291&amp;E9291&amp;F9291&amp;G9291&amp;H9291</f>
        <v>FRADE METALICO,EM FERRO FUNDIDO,MODELO CICLOVIA.FORNECIMENTO E COLOCACAO</v>
      </c>
      <c r="C9291" s="749" t="s">
        <v>24880</v>
      </c>
      <c r="D9291" s="749" t="s">
        <v>13617</v>
      </c>
      <c r="I9291" s="749" t="s">
        <v>30</v>
      </c>
      <c r="J9291" s="749" t="n">
        <v>164.6</v>
      </c>
    </row>
    <row collapsed="false" customFormat="false" customHeight="true" hidden="true" ht="12.75" outlineLevel="0" r="9292">
      <c r="A9292" s="749" t="s">
        <v>24882</v>
      </c>
      <c r="B9292" s="749" t="str">
        <f aca="false">C9292&amp;D9292&amp;E9292&amp;F9292&amp;G9292&amp;H9292</f>
        <v>REVOLVIMENTO E DESTORROAMENTO DA CAMADA SUPERFICIAL DE GRAMADO,ATE 20CM DE PROFUNDIDADE</v>
      </c>
      <c r="C9292" s="749" t="s">
        <v>24883</v>
      </c>
      <c r="D9292" s="749" t="s">
        <v>24884</v>
      </c>
      <c r="I9292" s="749" t="s">
        <v>52</v>
      </c>
      <c r="J9292" s="749" t="n">
        <v>1.97</v>
      </c>
    </row>
    <row collapsed="false" customFormat="false" customHeight="true" hidden="true" ht="12.75" outlineLevel="0" r="9293">
      <c r="A9293" s="749" t="s">
        <v>24885</v>
      </c>
      <c r="B9293" s="749" t="str">
        <f aca="false">C9293&amp;D9293&amp;E9293&amp;F9293&amp;G9293&amp;H9293</f>
        <v>REVOLVIMENTO E DESTORROAMENTO DA CAMADA SUPERFICIAL DE GRAMADO,ATE 20CM DE PROFUNDIDADE</v>
      </c>
      <c r="C9293" s="749" t="s">
        <v>24883</v>
      </c>
      <c r="D9293" s="749" t="s">
        <v>24884</v>
      </c>
      <c r="I9293" s="749" t="s">
        <v>52</v>
      </c>
      <c r="J9293" s="749" t="n">
        <v>1.71</v>
      </c>
    </row>
    <row collapsed="false" customFormat="false" customHeight="true" hidden="true" ht="12.75" outlineLevel="0" r="9294">
      <c r="A9294" s="749" t="s">
        <v>24886</v>
      </c>
      <c r="B9294" s="749" t="str">
        <f aca="false">C9294&amp;D9294&amp;E9294&amp;F9294&amp;G9294&amp;H9294</f>
        <v>REVOLVIMENTO DE SOLO ATE 10CM DE PROFUNDIDADE</v>
      </c>
      <c r="C9294" s="749" t="s">
        <v>24887</v>
      </c>
      <c r="I9294" s="749" t="s">
        <v>52</v>
      </c>
      <c r="J9294" s="749" t="n">
        <v>1.23</v>
      </c>
    </row>
    <row collapsed="false" customFormat="false" customHeight="true" hidden="true" ht="12.75" outlineLevel="0" r="9295">
      <c r="A9295" s="749" t="s">
        <v>24888</v>
      </c>
      <c r="B9295" s="749" t="str">
        <f aca="false">C9295&amp;D9295&amp;E9295&amp;F9295&amp;G9295&amp;H9295</f>
        <v>REVOLVIMENTO DE SOLO ATE 10CM DE PROFUNDIDADE</v>
      </c>
      <c r="C9295" s="749" t="s">
        <v>24887</v>
      </c>
      <c r="I9295" s="749" t="s">
        <v>52</v>
      </c>
      <c r="J9295" s="749" t="n">
        <v>1.07</v>
      </c>
    </row>
    <row collapsed="false" customFormat="false" customHeight="true" hidden="true" ht="12.75" outlineLevel="0" r="9296">
      <c r="A9296" s="749" t="s">
        <v>24889</v>
      </c>
      <c r="B9296" s="749" t="str">
        <f aca="false">C9296&amp;D9296&amp;E9296&amp;F9296&amp;G9296&amp;H9296</f>
        <v>REVOLVIMENTO DE SOLO ATE 20CM DE PROFUNDIDADE</v>
      </c>
      <c r="C9296" s="749" t="s">
        <v>24890</v>
      </c>
      <c r="I9296" s="749" t="s">
        <v>52</v>
      </c>
      <c r="J9296" s="749" t="n">
        <v>1.85</v>
      </c>
    </row>
    <row collapsed="false" customFormat="false" customHeight="true" hidden="true" ht="12.75" outlineLevel="0" r="9297">
      <c r="A9297" s="749" t="s">
        <v>24891</v>
      </c>
      <c r="B9297" s="749" t="str">
        <f aca="false">C9297&amp;D9297&amp;E9297&amp;F9297&amp;G9297&amp;H9297</f>
        <v>REVOLVIMENTO DE SOLO ATE 20CM DE PROFUNDIDADE</v>
      </c>
      <c r="C9297" s="749" t="s">
        <v>24890</v>
      </c>
      <c r="I9297" s="749" t="s">
        <v>52</v>
      </c>
      <c r="J9297" s="749" t="n">
        <v>1.6</v>
      </c>
    </row>
    <row collapsed="false" customFormat="false" customHeight="true" hidden="true" ht="12.75" outlineLevel="0" r="9298">
      <c r="A9298" s="749" t="s">
        <v>24892</v>
      </c>
      <c r="B9298" s="749" t="str">
        <f aca="false">C9298&amp;D9298&amp;E9298&amp;F9298&amp;G9298&amp;H9298</f>
        <v>IRRIGADOR GIRATORIO,DE PLASTICO.FORNECIMENTO E COLOCACAO</v>
      </c>
      <c r="C9298" s="749" t="s">
        <v>24893</v>
      </c>
      <c r="I9298" s="749" t="s">
        <v>30</v>
      </c>
      <c r="J9298" s="749" t="n">
        <v>21.85</v>
      </c>
    </row>
    <row collapsed="false" customFormat="false" customHeight="true" hidden="true" ht="12.75" outlineLevel="0" r="9299">
      <c r="A9299" s="749" t="s">
        <v>24894</v>
      </c>
      <c r="B9299" s="749" t="str">
        <f aca="false">C9299&amp;D9299&amp;E9299&amp;F9299&amp;G9299&amp;H9299</f>
        <v>IRRIGADOR GIRATORIO,DE PLASTICO.FORNECIMENTO E COLOCACAO</v>
      </c>
      <c r="C9299" s="749" t="s">
        <v>24893</v>
      </c>
      <c r="I9299" s="749" t="s">
        <v>30</v>
      </c>
      <c r="J9299" s="749" t="n">
        <v>21.44</v>
      </c>
    </row>
    <row collapsed="false" customFormat="false" customHeight="true" hidden="true" ht="12.75" outlineLevel="0" r="9300">
      <c r="A9300" s="749" t="s">
        <v>24895</v>
      </c>
      <c r="B9300" s="749" t="str">
        <f aca="false">C9300&amp;D9300&amp;E9300&amp;F9300&amp;G9300&amp;H9300</f>
        <v>IRRIGADOR DE IMPULSO SETORIAL,DE PLASTICO,COM 10CM DE ALTURA.FORNECIMENTO E COLOCACAO</v>
      </c>
      <c r="C9300" s="749" t="s">
        <v>24896</v>
      </c>
      <c r="D9300" s="749" t="s">
        <v>14939</v>
      </c>
      <c r="I9300" s="749" t="s">
        <v>30</v>
      </c>
      <c r="J9300" s="749" t="n">
        <v>15.52</v>
      </c>
    </row>
    <row collapsed="false" customFormat="false" customHeight="true" hidden="true" ht="12.75" outlineLevel="0" r="9301">
      <c r="A9301" s="749" t="s">
        <v>24897</v>
      </c>
      <c r="B9301" s="749" t="str">
        <f aca="false">C9301&amp;D9301&amp;E9301&amp;F9301&amp;G9301&amp;H9301</f>
        <v>IRRIGADOR DE IMPULSO SETORIAL,DE PLASTICO,COM 10CM DE ALTURA.FORNECIMENTO E COLOCACAO</v>
      </c>
      <c r="C9301" s="749" t="s">
        <v>24896</v>
      </c>
      <c r="D9301" s="749" t="s">
        <v>14939</v>
      </c>
      <c r="I9301" s="749" t="s">
        <v>30</v>
      </c>
      <c r="J9301" s="749" t="n">
        <v>15.11</v>
      </c>
    </row>
    <row collapsed="false" customFormat="false" customHeight="true" hidden="true" ht="12.75" outlineLevel="0" r="9302">
      <c r="A9302" s="749" t="s">
        <v>24898</v>
      </c>
      <c r="B9302" s="749" t="str">
        <f aca="false">C9302&amp;D9302&amp;E9302&amp;F9302&amp;G9302&amp;H9302</f>
        <v>IRRIGADOR DE IMPULSO SETORIAL,DE PLASTICO,COM 40CM DE ALTURA.FORNECIMENTO E COLOCACAO</v>
      </c>
      <c r="C9302" s="749" t="s">
        <v>24899</v>
      </c>
      <c r="D9302" s="749" t="s">
        <v>14939</v>
      </c>
      <c r="I9302" s="749" t="s">
        <v>30</v>
      </c>
      <c r="J9302" s="749" t="n">
        <v>30.79</v>
      </c>
    </row>
    <row collapsed="false" customFormat="false" customHeight="true" hidden="true" ht="12.75" outlineLevel="0" r="9303">
      <c r="A9303" s="749" t="s">
        <v>24900</v>
      </c>
      <c r="B9303" s="749" t="str">
        <f aca="false">C9303&amp;D9303&amp;E9303&amp;F9303&amp;G9303&amp;H9303</f>
        <v>IRRIGADOR DE IMPULSO SETORIAL,DE PLASTICO,COM 40CM DE ALTURA.FORNECIMENTO E COLOCACAO</v>
      </c>
      <c r="C9303" s="749" t="s">
        <v>24899</v>
      </c>
      <c r="D9303" s="749" t="s">
        <v>14939</v>
      </c>
      <c r="I9303" s="749" t="s">
        <v>30</v>
      </c>
      <c r="J9303" s="749" t="n">
        <v>30.38</v>
      </c>
    </row>
    <row collapsed="false" customFormat="false" customHeight="true" hidden="true" ht="12.75" outlineLevel="0" r="9304">
      <c r="A9304" s="749" t="s">
        <v>24901</v>
      </c>
      <c r="B9304" s="749" t="str">
        <f aca="false">C9304&amp;D9304&amp;E9304&amp;F9304&amp;G9304&amp;H9304</f>
        <v>REGA DE JARDIM OU GRAMADO,COM ESGUICHO,USANDO AGUA LOCAL CANALIZADA</v>
      </c>
      <c r="C9304" s="749" t="s">
        <v>24902</v>
      </c>
      <c r="D9304" s="749" t="s">
        <v>24903</v>
      </c>
      <c r="I9304" s="749" t="s">
        <v>24904</v>
      </c>
      <c r="J9304" s="749" t="n">
        <v>2.46</v>
      </c>
    </row>
    <row collapsed="false" customFormat="false" customHeight="true" hidden="true" ht="12.75" outlineLevel="0" r="9305">
      <c r="A9305" s="749" t="s">
        <v>24905</v>
      </c>
      <c r="B9305" s="749" t="str">
        <f aca="false">C9305&amp;D9305&amp;E9305&amp;F9305&amp;G9305&amp;H9305</f>
        <v>REGA DE JARDIM OU GRAMADO,COM ESGUICHO,USANDO AGUA LOCAL CANALIZADA</v>
      </c>
      <c r="C9305" s="749" t="s">
        <v>24902</v>
      </c>
      <c r="D9305" s="749" t="s">
        <v>24903</v>
      </c>
      <c r="I9305" s="749" t="s">
        <v>24904</v>
      </c>
      <c r="J9305" s="749" t="n">
        <v>2.14</v>
      </c>
    </row>
    <row collapsed="false" customFormat="false" customHeight="true" hidden="true" ht="12.75" outlineLevel="0" r="9306">
      <c r="A9306" s="749" t="s">
        <v>24906</v>
      </c>
      <c r="B9306" s="749" t="str">
        <f aca="false">C9306&amp;D9306&amp;E9306&amp;F9306&amp;G9306&amp;H9306</f>
        <v>ERRADICACAO MANUAL DE ERVAS DANINHAS EM GRAMADOS(200,00M2/DIA)_</v>
      </c>
      <c r="C9306" s="749" t="s">
        <v>24907</v>
      </c>
      <c r="D9306" s="749" t="s">
        <v>24908</v>
      </c>
      <c r="I9306" s="749" t="s">
        <v>9140</v>
      </c>
      <c r="J9306" s="749" t="n">
        <v>4961.41</v>
      </c>
    </row>
    <row collapsed="false" customFormat="false" customHeight="true" hidden="true" ht="12.75" outlineLevel="0" r="9307">
      <c r="A9307" s="749" t="s">
        <v>24909</v>
      </c>
      <c r="B9307" s="749" t="str">
        <f aca="false">C9307&amp;D9307&amp;E9307&amp;F9307&amp;G9307&amp;H9307</f>
        <v>ERRADICACAO MANUAL DE ERVAS DANINHAS EM GRAMADOS(200,00M2/DIA)_</v>
      </c>
      <c r="C9307" s="749" t="s">
        <v>24907</v>
      </c>
      <c r="D9307" s="749" t="s">
        <v>24908</v>
      </c>
      <c r="I9307" s="749" t="s">
        <v>9140</v>
      </c>
      <c r="J9307" s="749" t="n">
        <v>4304.99</v>
      </c>
    </row>
    <row collapsed="false" customFormat="false" customHeight="true" hidden="true" ht="12.75" outlineLevel="0" r="9308">
      <c r="A9308" s="749" t="s">
        <v>24910</v>
      </c>
      <c r="B9308" s="749" t="str">
        <f aca="false">C9308&amp;D9308&amp;E9308&amp;F9308&amp;G9308&amp;H9308</f>
        <v>RETIRADA DE GRAMA EM PLACAS</v>
      </c>
      <c r="C9308" s="749" t="s">
        <v>7534</v>
      </c>
      <c r="I9308" s="749" t="s">
        <v>52</v>
      </c>
      <c r="J9308" s="749" t="n">
        <v>3.08</v>
      </c>
    </row>
    <row collapsed="false" customFormat="false" customHeight="true" hidden="true" ht="12.75" outlineLevel="0" r="9309">
      <c r="A9309" s="749" t="s">
        <v>24911</v>
      </c>
      <c r="B9309" s="749" t="str">
        <f aca="false">C9309&amp;D9309&amp;E9309&amp;F9309&amp;G9309&amp;H9309</f>
        <v>RETIRADA DE GRAMA EM PLACAS</v>
      </c>
      <c r="C9309" s="749" t="s">
        <v>7534</v>
      </c>
      <c r="I9309" s="749" t="s">
        <v>52</v>
      </c>
      <c r="J9309" s="749" t="n">
        <v>2.67</v>
      </c>
    </row>
    <row collapsed="false" customFormat="false" customHeight="true" hidden="true" ht="12.75" outlineLevel="0" r="9310">
      <c r="A9310" s="749" t="s">
        <v>24912</v>
      </c>
      <c r="B9310" s="749" t="str">
        <f aca="false">C9310&amp;D9310&amp;E9310&amp;F9310&amp;G9310&amp;H9310</f>
        <v>NIVELAMENTO EM GRAMADOS,INCLUSIVE TRANSPORTE NO SERVICO,CARGA E DESCARGA,EXCLUSIVE O FORNECIMENTO DO MATERIAL</v>
      </c>
      <c r="C9310" s="749" t="s">
        <v>24913</v>
      </c>
      <c r="D9310" s="749" t="s">
        <v>24914</v>
      </c>
      <c r="I9310" s="749" t="s">
        <v>2478</v>
      </c>
      <c r="J9310" s="749" t="n">
        <v>114.24</v>
      </c>
    </row>
    <row collapsed="false" customFormat="false" customHeight="true" hidden="true" ht="12.75" outlineLevel="0" r="9311">
      <c r="A9311" s="749" t="s">
        <v>24915</v>
      </c>
      <c r="B9311" s="749" t="str">
        <f aca="false">C9311&amp;D9311&amp;E9311&amp;F9311&amp;G9311&amp;H9311</f>
        <v>NIVELAMENTO EM GRAMADOS,INCLUSIVE TRANSPORTE NO SERVICO,CARGA E DESCARGA,EXCLUSIVE O FORNECIMENTO DO MATERIAL</v>
      </c>
      <c r="C9311" s="749" t="s">
        <v>24913</v>
      </c>
      <c r="D9311" s="749" t="s">
        <v>24914</v>
      </c>
      <c r="I9311" s="749" t="s">
        <v>2478</v>
      </c>
      <c r="J9311" s="749" t="n">
        <v>108.96</v>
      </c>
    </row>
    <row collapsed="false" customFormat="false" customHeight="true" hidden="true" ht="12.75" outlineLevel="0" r="9312">
      <c r="A9312" s="749" t="s">
        <v>24916</v>
      </c>
      <c r="B9312" s="749" t="str">
        <f aca="false">C9312&amp;D9312&amp;E9312&amp;F9312&amp;G9312&amp;H9312</f>
        <v>NIVELAMENTO E COMPACTACAO DE AREAS ENSAIBRADAS</v>
      </c>
      <c r="C9312" s="749" t="s">
        <v>24917</v>
      </c>
      <c r="I9312" s="749" t="s">
        <v>9140</v>
      </c>
      <c r="J9312" s="749" t="n">
        <v>3026.01</v>
      </c>
    </row>
    <row collapsed="false" customFormat="false" customHeight="true" hidden="true" ht="12.75" outlineLevel="0" r="9313">
      <c r="A9313" s="749" t="s">
        <v>24918</v>
      </c>
      <c r="B9313" s="749" t="str">
        <f aca="false">C9313&amp;D9313&amp;E9313&amp;F9313&amp;G9313&amp;H9313</f>
        <v>NIVELAMENTO E COMPACTACAO DE AREAS ENSAIBRADAS</v>
      </c>
      <c r="C9313" s="749" t="s">
        <v>24917</v>
      </c>
      <c r="I9313" s="749" t="s">
        <v>9140</v>
      </c>
      <c r="J9313" s="749" t="n">
        <v>2835.2</v>
      </c>
    </row>
    <row collapsed="false" customFormat="false" customHeight="true" hidden="true" ht="12.75" outlineLevel="0" r="9314">
      <c r="A9314" s="749" t="s">
        <v>24919</v>
      </c>
      <c r="B9314" s="749" t="str">
        <f aca="false">C9314&amp;D9314&amp;E9314&amp;F9314&amp;G9314&amp;H9314</f>
        <v>CATACAO DE PAPEIS EM GRAMADO(196 VEZES POR ANO)</v>
      </c>
      <c r="C9314" s="749" t="s">
        <v>24920</v>
      </c>
      <c r="I9314" s="749" t="s">
        <v>9140</v>
      </c>
      <c r="J9314" s="749" t="n">
        <v>19.74</v>
      </c>
    </row>
    <row collapsed="false" customFormat="false" customHeight="true" hidden="true" ht="12.75" outlineLevel="0" r="9315">
      <c r="A9315" s="749" t="s">
        <v>24921</v>
      </c>
      <c r="B9315" s="749" t="str">
        <f aca="false">C9315&amp;D9315&amp;E9315&amp;F9315&amp;G9315&amp;H9315</f>
        <v>CATACAO DE PAPEIS EM GRAMADO(196 VEZES POR ANO)</v>
      </c>
      <c r="C9315" s="749" t="s">
        <v>24920</v>
      </c>
      <c r="I9315" s="749" t="s">
        <v>9140</v>
      </c>
      <c r="J9315" s="749" t="n">
        <v>17.12</v>
      </c>
    </row>
    <row collapsed="false" customFormat="false" customHeight="true" hidden="true" ht="12.75" outlineLevel="0" r="9316">
      <c r="A9316" s="749" t="s">
        <v>24922</v>
      </c>
      <c r="B9316" s="749" t="str">
        <f aca="false">C9316&amp;D9316&amp;E9316&amp;F9316&amp;G9316&amp;H9316</f>
        <v>CATACAO DE PAPEIS EM SUPERFICIES PAVIMENTADAS(196 VEZES PORANO)</v>
      </c>
      <c r="C9316" s="749" t="s">
        <v>24923</v>
      </c>
      <c r="D9316" s="749" t="s">
        <v>24924</v>
      </c>
      <c r="I9316" s="749" t="s">
        <v>9140</v>
      </c>
      <c r="J9316" s="749" t="n">
        <v>19.74</v>
      </c>
    </row>
    <row collapsed="false" customFormat="false" customHeight="true" hidden="true" ht="12.75" outlineLevel="0" r="9317">
      <c r="A9317" s="749" t="s">
        <v>24925</v>
      </c>
      <c r="B9317" s="749" t="str">
        <f aca="false">C9317&amp;D9317&amp;E9317&amp;F9317&amp;G9317&amp;H9317</f>
        <v>CATACAO DE PAPEIS EM SUPERFICIES PAVIMENTADAS(196 VEZES PORANO)</v>
      </c>
      <c r="C9317" s="749" t="s">
        <v>24923</v>
      </c>
      <c r="D9317" s="749" t="s">
        <v>24924</v>
      </c>
      <c r="I9317" s="749" t="s">
        <v>9140</v>
      </c>
      <c r="J9317" s="749" t="n">
        <v>17.12</v>
      </c>
    </row>
    <row collapsed="false" customFormat="false" customHeight="true" hidden="true" ht="12.75" outlineLevel="0" r="9318">
      <c r="A9318" s="749" t="s">
        <v>24926</v>
      </c>
      <c r="B9318" s="749" t="str">
        <f aca="false">C9318&amp;D9318&amp;E9318&amp;F9318&amp;G9318&amp;H9318</f>
        <v>CATACAO DE PAPEIS EM SUPERFICIES ENSAIBRADAS OU EM AREIA(196 VEZES POR ANO)</v>
      </c>
      <c r="C9318" s="749" t="s">
        <v>24927</v>
      </c>
      <c r="D9318" s="749" t="s">
        <v>24928</v>
      </c>
      <c r="I9318" s="749" t="s">
        <v>9140</v>
      </c>
      <c r="J9318" s="749" t="n">
        <v>19.74</v>
      </c>
    </row>
    <row collapsed="false" customFormat="false" customHeight="true" hidden="true" ht="12.75" outlineLevel="0" r="9319">
      <c r="A9319" s="749" t="s">
        <v>24929</v>
      </c>
      <c r="B9319" s="749" t="str">
        <f aca="false">C9319&amp;D9319&amp;E9319&amp;F9319&amp;G9319&amp;H9319</f>
        <v>CATACAO DE PAPEIS EM SUPERFICIES ENSAIBRADAS OU EM AREIA(196 VEZES POR ANO)</v>
      </c>
      <c r="C9319" s="749" t="s">
        <v>24927</v>
      </c>
      <c r="D9319" s="749" t="s">
        <v>24928</v>
      </c>
      <c r="I9319" s="749" t="s">
        <v>9140</v>
      </c>
      <c r="J9319" s="749" t="n">
        <v>17.12</v>
      </c>
    </row>
    <row collapsed="false" customFormat="false" customHeight="true" hidden="true" ht="12.75" outlineLevel="0" r="9320">
      <c r="A9320" s="749" t="s">
        <v>24930</v>
      </c>
      <c r="B9320" s="749" t="str">
        <f aca="false">C9320&amp;D9320&amp;E9320&amp;F9320&amp;G9320&amp;H9320</f>
        <v>CATACAO DE PAPEIS EM SUPERFICIES PAVIMENTADAS COM PEDRA PORTUGUESA(196 VEZES POR ANO)</v>
      </c>
      <c r="C9320" s="749" t="s">
        <v>24931</v>
      </c>
      <c r="D9320" s="749" t="s">
        <v>24932</v>
      </c>
      <c r="I9320" s="749" t="s">
        <v>9140</v>
      </c>
      <c r="J9320" s="749" t="n">
        <v>19.74</v>
      </c>
    </row>
    <row collapsed="false" customFormat="false" customHeight="true" hidden="true" ht="12.75" outlineLevel="0" r="9321">
      <c r="A9321" s="749" t="s">
        <v>24933</v>
      </c>
      <c r="B9321" s="749" t="str">
        <f aca="false">C9321&amp;D9321&amp;E9321&amp;F9321&amp;G9321&amp;H9321</f>
        <v>CATACAO DE PAPEIS EM SUPERFICIES PAVIMENTADAS COM PEDRA PORTUGUESA(196 VEZES POR ANO)</v>
      </c>
      <c r="C9321" s="749" t="s">
        <v>24931</v>
      </c>
      <c r="D9321" s="749" t="s">
        <v>24932</v>
      </c>
      <c r="I9321" s="749" t="s">
        <v>9140</v>
      </c>
      <c r="J9321" s="749" t="n">
        <v>17.12</v>
      </c>
    </row>
    <row collapsed="false" customFormat="false" customHeight="true" hidden="true" ht="12.75" outlineLevel="0" r="9322">
      <c r="A9322" s="749" t="s">
        <v>24934</v>
      </c>
      <c r="B9322" s="749" t="str">
        <f aca="false">C9322&amp;D9322&amp;E9322&amp;F9322&amp;G9322&amp;H9322</f>
        <v>VARREDURA EM GRAMADOS(104 VEZES POR ANO)</v>
      </c>
      <c r="C9322" s="749" t="s">
        <v>24935</v>
      </c>
      <c r="I9322" s="749" t="s">
        <v>9140</v>
      </c>
      <c r="J9322" s="749" t="n">
        <v>321.31</v>
      </c>
    </row>
    <row collapsed="false" customFormat="false" customHeight="true" hidden="true" ht="12.75" outlineLevel="0" r="9323">
      <c r="A9323" s="749" t="s">
        <v>24936</v>
      </c>
      <c r="B9323" s="749" t="str">
        <f aca="false">C9323&amp;D9323&amp;E9323&amp;F9323&amp;G9323&amp;H9323</f>
        <v>VARREDURA EM GRAMADOS(104 VEZES POR ANO)</v>
      </c>
      <c r="C9323" s="749" t="s">
        <v>24935</v>
      </c>
      <c r="I9323" s="749" t="s">
        <v>9140</v>
      </c>
      <c r="J9323" s="749" t="n">
        <v>279.7</v>
      </c>
    </row>
    <row collapsed="false" customFormat="false" customHeight="true" hidden="true" ht="12.75" outlineLevel="0" r="9324">
      <c r="A9324" s="749" t="s">
        <v>24937</v>
      </c>
      <c r="B9324" s="749" t="str">
        <f aca="false">C9324&amp;D9324&amp;E9324&amp;F9324&amp;G9324&amp;H9324</f>
        <v>VARREDURA EM SUPERFICIES CIMENTADAS OU ASFALTADAS(104 VEZESPOR ANO)</v>
      </c>
      <c r="C9324" s="749" t="s">
        <v>24938</v>
      </c>
      <c r="D9324" s="749" t="s">
        <v>24939</v>
      </c>
      <c r="I9324" s="749" t="s">
        <v>9140</v>
      </c>
      <c r="J9324" s="749" t="n">
        <v>255.5</v>
      </c>
    </row>
    <row collapsed="false" customFormat="false" customHeight="true" hidden="true" ht="12.75" outlineLevel="0" r="9325">
      <c r="A9325" s="749" t="s">
        <v>24940</v>
      </c>
      <c r="B9325" s="749" t="str">
        <f aca="false">C9325&amp;D9325&amp;E9325&amp;F9325&amp;G9325&amp;H9325</f>
        <v>VARREDURA EM SUPERFICIES CIMENTADAS OU ASFALTADAS(104 VEZESPOR ANO)</v>
      </c>
      <c r="C9325" s="749" t="s">
        <v>24938</v>
      </c>
      <c r="D9325" s="749" t="s">
        <v>24939</v>
      </c>
      <c r="I9325" s="749" t="s">
        <v>9140</v>
      </c>
      <c r="J9325" s="749" t="n">
        <v>222.3</v>
      </c>
    </row>
    <row collapsed="false" customFormat="false" customHeight="true" hidden="true" ht="12.75" outlineLevel="0" r="9326">
      <c r="A9326" s="749" t="s">
        <v>24941</v>
      </c>
      <c r="B9326" s="749" t="str">
        <f aca="false">C9326&amp;D9326&amp;E9326&amp;F9326&amp;G9326&amp;H9326</f>
        <v>VARREDURA EM SUPERFICIES ENSAIBRADAS (104 VEZES POR ANO)</v>
      </c>
      <c r="C9326" s="749" t="s">
        <v>24942</v>
      </c>
      <c r="I9326" s="749" t="s">
        <v>9140</v>
      </c>
      <c r="J9326" s="749" t="n">
        <v>277.87</v>
      </c>
    </row>
    <row collapsed="false" customFormat="false" customHeight="true" hidden="true" ht="12.75" outlineLevel="0" r="9327">
      <c r="A9327" s="749" t="s">
        <v>24943</v>
      </c>
      <c r="B9327" s="749" t="str">
        <f aca="false">C9327&amp;D9327&amp;E9327&amp;F9327&amp;G9327&amp;H9327</f>
        <v>VARREDURA EM SUPERFICIES ENSAIBRADAS (104 VEZES POR ANO)</v>
      </c>
      <c r="C9327" s="749" t="s">
        <v>24942</v>
      </c>
      <c r="I9327" s="749" t="s">
        <v>9140</v>
      </c>
      <c r="J9327" s="749" t="n">
        <v>241.51</v>
      </c>
    </row>
    <row collapsed="false" customFormat="false" customHeight="true" hidden="true" ht="12.75" outlineLevel="0" r="9328">
      <c r="A9328" s="749" t="s">
        <v>24944</v>
      </c>
      <c r="B9328" s="749" t="str">
        <f aca="false">C9328&amp;D9328&amp;E9328&amp;F9328&amp;G9328&amp;H9328</f>
        <v>VARREDURA DE PAPEIS EM SUPERFICIES PAVIMENTADAS COM PEDRA PORTUGUESA(104 VEZES POR ANO)</v>
      </c>
      <c r="C9328" s="749" t="s">
        <v>24945</v>
      </c>
      <c r="D9328" s="749" t="s">
        <v>24946</v>
      </c>
      <c r="I9328" s="749" t="s">
        <v>9140</v>
      </c>
      <c r="J9328" s="749" t="n">
        <v>255.5</v>
      </c>
    </row>
    <row collapsed="false" customFormat="false" customHeight="true" hidden="true" ht="12.75" outlineLevel="0" r="9329">
      <c r="A9329" s="749" t="s">
        <v>24947</v>
      </c>
      <c r="B9329" s="749" t="str">
        <f aca="false">C9329&amp;D9329&amp;E9329&amp;F9329&amp;G9329&amp;H9329</f>
        <v>VARREDURA DE PAPEIS EM SUPERFICIES PAVIMENTADAS COM PEDRA PORTUGUESA(104 VEZES POR ANO)</v>
      </c>
      <c r="C9329" s="749" t="s">
        <v>24945</v>
      </c>
      <c r="D9329" s="749" t="s">
        <v>24946</v>
      </c>
      <c r="I9329" s="749" t="s">
        <v>9140</v>
      </c>
      <c r="J9329" s="749" t="n">
        <v>222.3</v>
      </c>
    </row>
    <row collapsed="false" customFormat="false" customHeight="true" hidden="true" ht="12.75" outlineLevel="0" r="9330">
      <c r="A9330" s="749" t="s">
        <v>24948</v>
      </c>
      <c r="B9330" s="749" t="str">
        <f aca="false">C9330&amp;D9330&amp;E9330&amp;F9330&amp;G9330&amp;H9330</f>
        <v>CAPINA EM SUPERFICIES ENSAIBRADAS(24 VEZES POR ANO)</v>
      </c>
      <c r="C9330" s="749" t="s">
        <v>24949</v>
      </c>
      <c r="I9330" s="749" t="s">
        <v>9140</v>
      </c>
      <c r="J9330" s="749" t="n">
        <v>1583.33</v>
      </c>
    </row>
    <row collapsed="false" customFormat="false" customHeight="true" hidden="true" ht="12.75" outlineLevel="0" r="9331">
      <c r="A9331" s="749" t="s">
        <v>24950</v>
      </c>
      <c r="B9331" s="749" t="str">
        <f aca="false">C9331&amp;D9331&amp;E9331&amp;F9331&amp;G9331&amp;H9331</f>
        <v>CAPINA EM SUPERFICIES ENSAIBRADAS(24 VEZES POR ANO)</v>
      </c>
      <c r="C9331" s="749" t="s">
        <v>24949</v>
      </c>
      <c r="I9331" s="749" t="s">
        <v>9140</v>
      </c>
      <c r="J9331" s="749" t="n">
        <v>1381.46</v>
      </c>
    </row>
    <row collapsed="false" customFormat="false" customHeight="true" hidden="true" ht="12.75" outlineLevel="0" r="9332">
      <c r="A9332" s="749" t="s">
        <v>24951</v>
      </c>
      <c r="B9332" s="749" t="str">
        <f aca="false">C9332&amp;D9332&amp;E9332&amp;F9332&amp;G9332&amp;H9332</f>
        <v>CAPINA DE CONSERVACAO(1 VEZ POR ANO),EM TERRENO DE VEGETACAO POUCO DENSA,COM RETIRADA OU QUEIMA DE RESIDUOS</v>
      </c>
      <c r="C9332" s="749" t="s">
        <v>24952</v>
      </c>
      <c r="D9332" s="749" t="s">
        <v>24953</v>
      </c>
      <c r="I9332" s="749" t="s">
        <v>52</v>
      </c>
      <c r="J9332" s="749" t="n">
        <v>3.7</v>
      </c>
    </row>
    <row collapsed="false" customFormat="false" customHeight="true" hidden="true" ht="12.75" outlineLevel="0" r="9333">
      <c r="A9333" s="749" t="s">
        <v>24954</v>
      </c>
      <c r="B9333" s="749" t="str">
        <f aca="false">C9333&amp;D9333&amp;E9333&amp;F9333&amp;G9333&amp;H9333</f>
        <v>CAPINA DE CONSERVACAO(1 VEZ POR ANO),EM TERRENO DE VEGETACAO POUCO DENSA,COM RETIRADA OU QUEIMA DE RESIDUOS</v>
      </c>
      <c r="C9333" s="749" t="s">
        <v>24952</v>
      </c>
      <c r="D9333" s="749" t="s">
        <v>24953</v>
      </c>
      <c r="I9333" s="749" t="s">
        <v>52</v>
      </c>
      <c r="J9333" s="749" t="n">
        <v>3.21</v>
      </c>
    </row>
    <row collapsed="false" customFormat="false" customHeight="true" hidden="true" ht="12.75" outlineLevel="0" r="9334">
      <c r="A9334" s="749" t="s">
        <v>24955</v>
      </c>
      <c r="B9334" s="749" t="str">
        <f aca="false">C9334&amp;D9334&amp;E9334&amp;F9334&amp;G9334&amp;H9334</f>
        <v>LIMPEZA DE FOLHAS E PAPEIS FLUTUANDO EM LAGOS E CANAIS(104 VEZES AO ANO)</v>
      </c>
      <c r="C9334" s="749" t="s">
        <v>24956</v>
      </c>
      <c r="D9334" s="749" t="s">
        <v>24957</v>
      </c>
      <c r="I9334" s="749" t="s">
        <v>9140</v>
      </c>
      <c r="J9334" s="749" t="n">
        <v>123.39</v>
      </c>
    </row>
    <row collapsed="false" customFormat="false" customHeight="true" hidden="true" ht="12.75" outlineLevel="0" r="9335">
      <c r="A9335" s="749" t="s">
        <v>24958</v>
      </c>
      <c r="B9335" s="749" t="str">
        <f aca="false">C9335&amp;D9335&amp;E9335&amp;F9335&amp;G9335&amp;H9335</f>
        <v>LIMPEZA DE FOLHAS E PAPEIS FLUTUANDO EM LAGOS E CANAIS(104 VEZES AO ANO)</v>
      </c>
      <c r="C9335" s="749" t="s">
        <v>24956</v>
      </c>
      <c r="D9335" s="749" t="s">
        <v>24957</v>
      </c>
      <c r="I9335" s="749" t="s">
        <v>9140</v>
      </c>
      <c r="J9335" s="749" t="n">
        <v>107.01</v>
      </c>
    </row>
    <row collapsed="false" customFormat="false" customHeight="true" hidden="true" ht="12.75" outlineLevel="0" r="9336">
      <c r="A9336" s="749" t="s">
        <v>24959</v>
      </c>
      <c r="B9336" s="749" t="str">
        <f aca="false">C9336&amp;D9336&amp;E9336&amp;F9336&amp;G9336&amp;H9336</f>
        <v>LIMPEZA DE CAIXAS DE AREIA EM PARQUES E JARDINS(12 VEZES POR ANO)</v>
      </c>
      <c r="C9336" s="749" t="s">
        <v>24960</v>
      </c>
      <c r="D9336" s="749" t="s">
        <v>24961</v>
      </c>
      <c r="I9336" s="749" t="s">
        <v>30</v>
      </c>
      <c r="J9336" s="749" t="n">
        <v>70.52</v>
      </c>
    </row>
    <row collapsed="false" customFormat="false" customHeight="true" hidden="true" ht="12.75" outlineLevel="0" r="9337">
      <c r="A9337" s="749" t="s">
        <v>24962</v>
      </c>
      <c r="B9337" s="749" t="str">
        <f aca="false">C9337&amp;D9337&amp;E9337&amp;F9337&amp;G9337&amp;H9337</f>
        <v>LIMPEZA DE CAIXAS DE AREIA EM PARQUES E JARDINS(12 VEZES POR ANO)</v>
      </c>
      <c r="C9337" s="749" t="s">
        <v>24960</v>
      </c>
      <c r="D9337" s="749" t="s">
        <v>24961</v>
      </c>
      <c r="I9337" s="749" t="s">
        <v>30</v>
      </c>
      <c r="J9337" s="749" t="n">
        <v>61.58</v>
      </c>
    </row>
    <row collapsed="false" customFormat="false" customHeight="true" hidden="true" ht="12.75" outlineLevel="0" r="9338">
      <c r="A9338" s="749" t="s">
        <v>24963</v>
      </c>
      <c r="B9338" s="749" t="str">
        <f aca="false">C9338&amp;D9338&amp;E9338&amp;F9338&amp;G9338&amp;H9338</f>
        <v>LIMPEZA DE CAIXAS DE RALO EM PARQUES E JARDINS(12 VEZES PORANO)</v>
      </c>
      <c r="C9338" s="749" t="s">
        <v>24964</v>
      </c>
      <c r="D9338" s="749" t="s">
        <v>24924</v>
      </c>
      <c r="I9338" s="749" t="s">
        <v>30</v>
      </c>
      <c r="J9338" s="749" t="n">
        <v>11.41</v>
      </c>
    </row>
    <row collapsed="false" customFormat="false" customHeight="true" hidden="true" ht="12.75" outlineLevel="0" r="9339">
      <c r="A9339" s="749" t="s">
        <v>24965</v>
      </c>
      <c r="B9339" s="749" t="str">
        <f aca="false">C9339&amp;D9339&amp;E9339&amp;F9339&amp;G9339&amp;H9339</f>
        <v>LIMPEZA DE CAIXAS DE RALO EM PARQUES E JARDINS(12 VEZES PORANO)</v>
      </c>
      <c r="C9339" s="749" t="s">
        <v>24964</v>
      </c>
      <c r="D9339" s="749" t="s">
        <v>24924</v>
      </c>
      <c r="I9339" s="749" t="s">
        <v>30</v>
      </c>
      <c r="J9339" s="749" t="n">
        <v>9.92</v>
      </c>
    </row>
    <row collapsed="false" customFormat="false" customHeight="true" hidden="true" ht="12.75" outlineLevel="0" r="9340">
      <c r="A9340" s="749" t="s">
        <v>24966</v>
      </c>
      <c r="B9340" s="749" t="str">
        <f aca="false">C9340&amp;D9340&amp;E9340&amp;F9340&amp;G9340&amp;H9340</f>
        <v>LIMPEZA DE GALERIAS EM PARQUES E JARDINS(2 VEZES POR ANO)</v>
      </c>
      <c r="C9340" s="749" t="s">
        <v>24967</v>
      </c>
      <c r="I9340" s="749" t="s">
        <v>236</v>
      </c>
      <c r="J9340" s="749" t="n">
        <v>25.7</v>
      </c>
    </row>
    <row collapsed="false" customFormat="false" customHeight="true" hidden="true" ht="12.75" outlineLevel="0" r="9341">
      <c r="A9341" s="749" t="s">
        <v>24968</v>
      </c>
      <c r="B9341" s="749" t="str">
        <f aca="false">C9341&amp;D9341&amp;E9341&amp;F9341&amp;G9341&amp;H9341</f>
        <v>LIMPEZA DE GALERIAS EM PARQUES E JARDINS(2 VEZES POR ANO)</v>
      </c>
      <c r="C9341" s="749" t="s">
        <v>24967</v>
      </c>
      <c r="I9341" s="749" t="s">
        <v>236</v>
      </c>
      <c r="J9341" s="749" t="n">
        <v>22.37</v>
      </c>
    </row>
    <row collapsed="false" customFormat="false" customHeight="true" hidden="true" ht="12.75" outlineLevel="0" r="9342">
      <c r="A9342" s="749" t="s">
        <v>24969</v>
      </c>
      <c r="B9342" s="749" t="str">
        <f aca="false">C9342&amp;D9342&amp;E9342&amp;F9342&amp;G9342&amp;H9342</f>
        <v>LIMPEZA DE RAMAIS DE RALO EM PARQUES E JARDINS(12 VEZES PORANO)</v>
      </c>
      <c r="C9342" s="749" t="s">
        <v>24970</v>
      </c>
      <c r="D9342" s="749" t="s">
        <v>24924</v>
      </c>
      <c r="I9342" s="749" t="s">
        <v>236</v>
      </c>
      <c r="J9342" s="749" t="n">
        <v>3.87</v>
      </c>
    </row>
    <row collapsed="false" customFormat="false" customHeight="true" hidden="true" ht="12.75" outlineLevel="0" r="9343">
      <c r="A9343" s="749" t="s">
        <v>24971</v>
      </c>
      <c r="B9343" s="749" t="str">
        <f aca="false">C9343&amp;D9343&amp;E9343&amp;F9343&amp;G9343&amp;H9343</f>
        <v>LIMPEZA DE RAMAIS DE RALO EM PARQUES E JARDINS(12 VEZES PORANO)</v>
      </c>
      <c r="C9343" s="749" t="s">
        <v>24970</v>
      </c>
      <c r="D9343" s="749" t="s">
        <v>24924</v>
      </c>
      <c r="I9343" s="749" t="s">
        <v>236</v>
      </c>
      <c r="J9343" s="749" t="n">
        <v>3.37</v>
      </c>
    </row>
    <row collapsed="false" customFormat="false" customHeight="true" hidden="true" ht="12.75" outlineLevel="0" r="9344">
      <c r="A9344" s="749" t="s">
        <v>24972</v>
      </c>
      <c r="B9344" s="749" t="str">
        <f aca="false">C9344&amp;D9344&amp;E9344&amp;F9344&amp;G9344&amp;H9344</f>
        <v>RETIRADA DE MATERIAL PROVENIENTE DE PODA,DE VARREDURA,OU DELIMPEZAS DIVERSAS,A SER FEITA EM CAMINHAO C/NO MINIMO 4,00M3 DE CAPACIDADE,COMPREENDENDO CARGA,DESCARGA E TRANSPORTE ATE 30KM DE DISTANCIA</v>
      </c>
      <c r="C9344" s="749" t="s">
        <v>24973</v>
      </c>
      <c r="D9344" s="749" t="s">
        <v>24974</v>
      </c>
      <c r="E9344" s="749" t="s">
        <v>24975</v>
      </c>
      <c r="F9344" s="749" t="s">
        <v>24976</v>
      </c>
      <c r="I9344" s="749" t="s">
        <v>2478</v>
      </c>
      <c r="J9344" s="749" t="n">
        <v>24.94</v>
      </c>
    </row>
    <row collapsed="false" customFormat="false" customHeight="true" hidden="true" ht="12.75" outlineLevel="0" r="9345">
      <c r="A9345" s="749" t="s">
        <v>24977</v>
      </c>
      <c r="B9345" s="749" t="str">
        <f aca="false">C9345&amp;D9345&amp;E9345&amp;F9345&amp;G9345&amp;H9345</f>
        <v>RETIRADA DE MATERIAL PROVENIENTE DE PODA,DE VARREDURA,OU DELIMPEZAS DIVERSAS,A SER FEITA EM CAMINHAO C/NO MINIMO 4,00M3 DE CAPACIDADE,COMPREENDENDO CARGA,DESCARGA E TRANSPORTE ATE 30KM DE DISTANCIA</v>
      </c>
      <c r="C9345" s="749" t="s">
        <v>24973</v>
      </c>
      <c r="D9345" s="749" t="s">
        <v>24974</v>
      </c>
      <c r="E9345" s="749" t="s">
        <v>24975</v>
      </c>
      <c r="F9345" s="749" t="s">
        <v>24976</v>
      </c>
      <c r="I9345" s="749" t="s">
        <v>2478</v>
      </c>
      <c r="J9345" s="749" t="n">
        <v>24.04</v>
      </c>
    </row>
    <row collapsed="false" customFormat="false" customHeight="true" hidden="true" ht="12.75" outlineLevel="0" r="9346">
      <c r="A9346" s="749" t="s">
        <v>24978</v>
      </c>
      <c r="B9346" s="749" t="str">
        <f aca="false">C9346&amp;D9346&amp;E9346&amp;F9346&amp;G9346&amp;H9346</f>
        <v>IRRIGACAO DE ARVORE E/OU PALMEIRA COM CAMINHAO PIPA,INCLUSIVE FORNECIMENTO DA AGUA</v>
      </c>
      <c r="C9346" s="749" t="s">
        <v>24979</v>
      </c>
      <c r="D9346" s="749" t="s">
        <v>24980</v>
      </c>
      <c r="I9346" s="749" t="s">
        <v>30</v>
      </c>
      <c r="J9346" s="749" t="n">
        <v>0.71</v>
      </c>
    </row>
    <row collapsed="false" customFormat="false" customHeight="true" hidden="true" ht="12.75" outlineLevel="0" r="9347">
      <c r="A9347" s="749" t="s">
        <v>24981</v>
      </c>
      <c r="B9347" s="749" t="str">
        <f aca="false">C9347&amp;D9347&amp;E9347&amp;F9347&amp;G9347&amp;H9347</f>
        <v>IRRIGACAO DE ARVORE E/OU PALMEIRA COM CAMINHAO PIPA,INCLUSIVE FORNECIMENTO DA AGUA</v>
      </c>
      <c r="C9347" s="749" t="s">
        <v>24979</v>
      </c>
      <c r="D9347" s="749" t="s">
        <v>24980</v>
      </c>
      <c r="I9347" s="749" t="s">
        <v>30</v>
      </c>
      <c r="J9347" s="749" t="n">
        <v>0.68</v>
      </c>
    </row>
    <row collapsed="false" customFormat="false" customHeight="true" hidden="true" ht="12.75" outlineLevel="0" r="9348">
      <c r="A9348" s="749" t="s">
        <v>24982</v>
      </c>
      <c r="B9348" s="749" t="str">
        <f aca="false">C9348&amp;D9348&amp;E9348&amp;F9348&amp;G9348&amp;H9348</f>
        <v>IRRIGACAO DE ARVORE E/OU PALMEIRA COM CAMINHAO PIPA,EXCLUSIVE O FORNECIMENTO DA AGUA</v>
      </c>
      <c r="C9348" s="749" t="s">
        <v>24983</v>
      </c>
      <c r="D9348" s="749" t="s">
        <v>24984</v>
      </c>
      <c r="I9348" s="749" t="s">
        <v>30</v>
      </c>
      <c r="J9348" s="749" t="n">
        <v>0.48</v>
      </c>
    </row>
    <row collapsed="false" customFormat="false" customHeight="true" hidden="true" ht="12.75" outlineLevel="0" r="9349">
      <c r="A9349" s="749" t="s">
        <v>24985</v>
      </c>
      <c r="B9349" s="749" t="str">
        <f aca="false">C9349&amp;D9349&amp;E9349&amp;F9349&amp;G9349&amp;H9349</f>
        <v>IRRIGACAO DE ARVORE E/OU PALMEIRA COM CAMINHAO PIPA,EXCLUSIVE O FORNECIMENTO DA AGUA</v>
      </c>
      <c r="C9349" s="749" t="s">
        <v>24983</v>
      </c>
      <c r="D9349" s="749" t="s">
        <v>24984</v>
      </c>
      <c r="I9349" s="749" t="s">
        <v>30</v>
      </c>
      <c r="J9349" s="749" t="n">
        <v>0.46</v>
      </c>
    </row>
    <row collapsed="false" customFormat="false" customHeight="true" hidden="true" ht="12.75" outlineLevel="0" r="9350">
      <c r="A9350" s="749" t="s">
        <v>24986</v>
      </c>
      <c r="B9350" s="749" t="str">
        <f aca="false">C9350&amp;D9350&amp;E9350&amp;F9350&amp;G9350&amp;H9350</f>
        <v>IRRIGACAO DE GRAMADO E/OU CANTEIRO COM CAMINHAO PIPA,EXCLUSIVE O FORNECIMENTO DA AGUA</v>
      </c>
      <c r="C9350" s="749" t="s">
        <v>24987</v>
      </c>
      <c r="D9350" s="749" t="s">
        <v>24988</v>
      </c>
      <c r="I9350" s="749" t="s">
        <v>52</v>
      </c>
      <c r="J9350" s="749" t="n">
        <v>0.08</v>
      </c>
    </row>
    <row collapsed="false" customFormat="false" customHeight="true" hidden="true" ht="12.75" outlineLevel="0" r="9351">
      <c r="A9351" s="749" t="s">
        <v>24989</v>
      </c>
      <c r="B9351" s="749" t="str">
        <f aca="false">C9351&amp;D9351&amp;E9351&amp;F9351&amp;G9351&amp;H9351</f>
        <v>IRRIGACAO DE GRAMADO E/OU CANTEIRO COM CAMINHAO PIPA,EXCLUSIVE O FORNECIMENTO DA AGUA</v>
      </c>
      <c r="C9351" s="749" t="s">
        <v>24987</v>
      </c>
      <c r="D9351" s="749" t="s">
        <v>24988</v>
      </c>
      <c r="I9351" s="749" t="s">
        <v>52</v>
      </c>
      <c r="J9351" s="749" t="n">
        <v>0.07</v>
      </c>
    </row>
    <row collapsed="false" customFormat="false" customHeight="true" hidden="true" ht="12.75" outlineLevel="0" r="9352">
      <c r="A9352" s="749" t="s">
        <v>24990</v>
      </c>
      <c r="B9352" s="749" t="str">
        <f aca="false">C9352&amp;D9352&amp;E9352&amp;F9352&amp;G9352&amp;H9352</f>
        <v>IRRIGACAO DE GRAMADO COM CAMINHAO PIPA,INCLUSIVE FORNECIMENTO DE AGUA</v>
      </c>
      <c r="C9352" s="749" t="s">
        <v>24991</v>
      </c>
      <c r="D9352" s="749" t="s">
        <v>24992</v>
      </c>
      <c r="I9352" s="749" t="s">
        <v>24904</v>
      </c>
      <c r="J9352" s="749" t="n">
        <v>26.11</v>
      </c>
    </row>
    <row collapsed="false" customFormat="false" customHeight="true" hidden="true" ht="12.75" outlineLevel="0" r="9353">
      <c r="A9353" s="749" t="s">
        <v>24993</v>
      </c>
      <c r="B9353" s="749" t="str">
        <f aca="false">C9353&amp;D9353&amp;E9353&amp;F9353&amp;G9353&amp;H9353</f>
        <v>IRRIGACAO DE GRAMADO COM CAMINHAO PIPA,INCLUSIVE FORNECIMENTO DE AGUA</v>
      </c>
      <c r="C9353" s="749" t="s">
        <v>24991</v>
      </c>
      <c r="D9353" s="749" t="s">
        <v>24992</v>
      </c>
      <c r="I9353" s="749" t="s">
        <v>24904</v>
      </c>
      <c r="J9353" s="749" t="n">
        <v>25.49</v>
      </c>
    </row>
    <row collapsed="false" customFormat="false" customHeight="true" hidden="true" ht="12.75" outlineLevel="0" r="9354">
      <c r="A9354" s="749" t="s">
        <v>24994</v>
      </c>
      <c r="B9354" s="749" t="str">
        <f aca="false">C9354&amp;D9354&amp;E9354&amp;F9354&amp;G9354&amp;H9354</f>
        <v>CORTE,DESGALHAMENTO,DESTOCAMENTO E DESENRAIZAMENTO DE ARVORE,COM ALTURA ATE 3,00M,DIAMETRO EM TORNO DE 15CM,COM AUXILIODE EQUIPAMENTO MECANICO</v>
      </c>
      <c r="C9354" s="749" t="s">
        <v>24995</v>
      </c>
      <c r="D9354" s="749" t="s">
        <v>24996</v>
      </c>
      <c r="E9354" s="749" t="s">
        <v>24997</v>
      </c>
      <c r="I9354" s="749" t="s">
        <v>30</v>
      </c>
      <c r="J9354" s="749" t="n">
        <v>170.13</v>
      </c>
    </row>
    <row collapsed="false" customFormat="false" customHeight="true" hidden="true" ht="12.75" outlineLevel="0" r="9355">
      <c r="A9355" s="749" t="s">
        <v>24998</v>
      </c>
      <c r="B9355" s="749" t="str">
        <f aca="false">C9355&amp;D9355&amp;E9355&amp;F9355&amp;G9355&amp;H9355</f>
        <v>CORTE,DESGALHAMENTO,DESTOCAMENTO E DESENRAIZAMENTO DE ARVORE,COM ALTURA ATE 3,00M,DIAMETRO EM TORNO DE 15CM,COM AUXILIODE EQUIPAMENTO MECANICO</v>
      </c>
      <c r="C9355" s="749" t="s">
        <v>24995</v>
      </c>
      <c r="D9355" s="749" t="s">
        <v>24996</v>
      </c>
      <c r="E9355" s="749" t="s">
        <v>24997</v>
      </c>
      <c r="I9355" s="749" t="s">
        <v>30</v>
      </c>
      <c r="J9355" s="749" t="n">
        <v>155.92</v>
      </c>
    </row>
    <row collapsed="false" customFormat="false" customHeight="true" hidden="true" ht="12.75" outlineLevel="0" r="9356">
      <c r="A9356" s="749" t="s">
        <v>24999</v>
      </c>
      <c r="B9356" s="749" t="str">
        <f aca="false">C9356&amp;D9356&amp;E9356&amp;F9356&amp;G9356&amp;H9356</f>
        <v>CORTE,DESGALHAMENTO,DESTOCAMENTO E DESENRAIZAMENTO DE ARVORE,COM ALTURA DE 3,00 A 5,00M E DIAMETRO EM TORNO DE 25CM,COMAUXILIO DE EQUIPAMENTO MECANICO</v>
      </c>
      <c r="C9356" s="749" t="s">
        <v>24995</v>
      </c>
      <c r="D9356" s="749" t="s">
        <v>25000</v>
      </c>
      <c r="E9356" s="749" t="s">
        <v>25001</v>
      </c>
      <c r="I9356" s="749" t="s">
        <v>30</v>
      </c>
      <c r="J9356" s="749" t="n">
        <v>243.4</v>
      </c>
    </row>
    <row collapsed="false" customFormat="false" customHeight="true" hidden="true" ht="12.75" outlineLevel="0" r="9357">
      <c r="A9357" s="749" t="s">
        <v>25002</v>
      </c>
      <c r="B9357" s="749" t="str">
        <f aca="false">C9357&amp;D9357&amp;E9357&amp;F9357&amp;G9357&amp;H9357</f>
        <v>CORTE,DESGALHAMENTO,DESTOCAMENTO E DESENRAIZAMENTO DE ARVORE,COM ALTURA DE 3,00 A 5,00M E DIAMETRO EM TORNO DE 25CM,COMAUXILIO DE EQUIPAMENTO MECANICO</v>
      </c>
      <c r="C9357" s="749" t="s">
        <v>24995</v>
      </c>
      <c r="D9357" s="749" t="s">
        <v>25000</v>
      </c>
      <c r="E9357" s="749" t="s">
        <v>25001</v>
      </c>
      <c r="I9357" s="749" t="s">
        <v>30</v>
      </c>
      <c r="J9357" s="749" t="n">
        <v>223.05</v>
      </c>
    </row>
    <row collapsed="false" customFormat="false" customHeight="true" hidden="true" ht="12.75" outlineLevel="0" r="9358">
      <c r="A9358" s="749" t="s">
        <v>25003</v>
      </c>
      <c r="B9358" s="749" t="str">
        <f aca="false">C9358&amp;D9358&amp;E9358&amp;F9358&amp;G9358&amp;H9358</f>
        <v>CORTE,DESGALHAMENTO,DESTOCAMENTO E DESENRAIZAMENTO DE ARVORE,COM ALTURA ACIMA DE 5,00M E DIAMETRO EM TORNO DE 50CM, COMAUXILIO DE EQUIPAMENTO MECANICO</v>
      </c>
      <c r="C9358" s="749" t="s">
        <v>24995</v>
      </c>
      <c r="D9358" s="749" t="s">
        <v>25004</v>
      </c>
      <c r="E9358" s="749" t="s">
        <v>25001</v>
      </c>
      <c r="I9358" s="749" t="s">
        <v>30</v>
      </c>
      <c r="J9358" s="749" t="n">
        <v>387.31</v>
      </c>
    </row>
    <row collapsed="false" customFormat="false" customHeight="true" hidden="true" ht="12.75" outlineLevel="0" r="9359">
      <c r="A9359" s="749" t="s">
        <v>25005</v>
      </c>
      <c r="B9359" s="749" t="str">
        <f aca="false">C9359&amp;D9359&amp;E9359&amp;F9359&amp;G9359&amp;H9359</f>
        <v>CORTE,DESGALHAMENTO,DESTOCAMENTO E DESENRAIZAMENTO DE ARVORE,COM ALTURA ACIMA DE 5,00M E DIAMETRO EM TORNO DE 50CM, COMAUXILIO DE EQUIPAMENTO MECANICO</v>
      </c>
      <c r="C9359" s="749" t="s">
        <v>24995</v>
      </c>
      <c r="D9359" s="749" t="s">
        <v>25004</v>
      </c>
      <c r="E9359" s="749" t="s">
        <v>25001</v>
      </c>
      <c r="I9359" s="749" t="s">
        <v>30</v>
      </c>
      <c r="J9359" s="749" t="n">
        <v>353.84</v>
      </c>
    </row>
    <row collapsed="false" customFormat="false" customHeight="true" hidden="true" ht="12.75" outlineLevel="0" r="9360">
      <c r="A9360" s="749" t="s">
        <v>25006</v>
      </c>
      <c r="B9360" s="749" t="str">
        <f aca="false">C9360&amp;D9360&amp;E9360&amp;F9360&amp;G9360&amp;H9360</f>
        <v>MANUTENCAO E RECOMPOSICAO DE AREAS AJARDINADAS,CORTE DE FOLHAS E RAMOS SECOS,RETIRADA DE PARASITAS, LIMPEZA E REPLANTIODE ARBUSTOS (1 VEZ POR SEMANA)</v>
      </c>
      <c r="C9360" s="749" t="s">
        <v>25007</v>
      </c>
      <c r="D9360" s="749" t="s">
        <v>25008</v>
      </c>
      <c r="E9360" s="749" t="s">
        <v>25009</v>
      </c>
      <c r="I9360" s="749" t="s">
        <v>52</v>
      </c>
      <c r="J9360" s="749" t="n">
        <v>0.74</v>
      </c>
    </row>
    <row collapsed="false" customFormat="false" customHeight="true" hidden="true" ht="12.75" outlineLevel="0" r="9361">
      <c r="A9361" s="749" t="s">
        <v>25010</v>
      </c>
      <c r="B9361" s="749" t="str">
        <f aca="false">C9361&amp;D9361&amp;E9361&amp;F9361&amp;G9361&amp;H9361</f>
        <v>MANUTENCAO E RECOMPOSICAO DE AREAS AJARDINADAS,CORTE DE FOLHAS E RAMOS SECOS,RETIRADA DE PARASITAS, LIMPEZA E REPLANTIODE ARBUSTOS (1 VEZ POR SEMANA)</v>
      </c>
      <c r="C9361" s="749" t="s">
        <v>25007</v>
      </c>
      <c r="D9361" s="749" t="s">
        <v>25008</v>
      </c>
      <c r="E9361" s="749" t="s">
        <v>25009</v>
      </c>
      <c r="I9361" s="749" t="s">
        <v>52</v>
      </c>
      <c r="J9361" s="749" t="n">
        <v>0.64</v>
      </c>
    </row>
    <row collapsed="false" customFormat="false" customHeight="true" hidden="true" ht="12.75" outlineLevel="0" r="9362">
      <c r="A9362" s="749" t="s">
        <v>25011</v>
      </c>
      <c r="B9362" s="749" t="str">
        <f aca="false">C9362&amp;D9362&amp;E9362&amp;F9362&amp;G9362&amp;H9362</f>
        <v>LIMPEZA,APOS ESVAZIAMENTO,DOS FUNDOS DE LAGOS E CANAIS</v>
      </c>
      <c r="C9362" s="749" t="s">
        <v>25012</v>
      </c>
      <c r="I9362" s="749" t="s">
        <v>52</v>
      </c>
      <c r="J9362" s="749" t="n">
        <v>1.85</v>
      </c>
    </row>
    <row collapsed="false" customFormat="false" customHeight="true" hidden="true" ht="12.75" outlineLevel="0" r="9363">
      <c r="A9363" s="749" t="s">
        <v>25013</v>
      </c>
      <c r="B9363" s="749" t="str">
        <f aca="false">C9363&amp;D9363&amp;E9363&amp;F9363&amp;G9363&amp;H9363</f>
        <v>LIMPEZA,APOS ESVAZIAMENTO,DOS FUNDOS DE LAGOS E CANAIS</v>
      </c>
      <c r="C9363" s="749" t="s">
        <v>25012</v>
      </c>
      <c r="I9363" s="749" t="s">
        <v>52</v>
      </c>
      <c r="J9363" s="749" t="n">
        <v>1.61</v>
      </c>
    </row>
    <row collapsed="false" customFormat="false" customHeight="true" hidden="true" ht="12.75" outlineLevel="0" r="9364">
      <c r="A9364" s="749" t="s">
        <v>25014</v>
      </c>
      <c r="B9364" s="749" t="str">
        <f aca="false">C9364&amp;D9364&amp;E9364&amp;F9364&amp;G9364&amp;H9364</f>
        <v>LIMPEZA DE SUPERFICIE DE FUNDO DE LAGOS E BACIAS DE CHAFARIZES E ENTORNOS,SEM ESVAZIAMENTO,EXCLUSIVE TRANSPORTE</v>
      </c>
      <c r="C9364" s="749" t="s">
        <v>25015</v>
      </c>
      <c r="D9364" s="749" t="s">
        <v>25016</v>
      </c>
      <c r="I9364" s="749" t="s">
        <v>52</v>
      </c>
      <c r="J9364" s="749" t="n">
        <v>24.93</v>
      </c>
    </row>
    <row collapsed="false" customFormat="false" customHeight="true" hidden="true" ht="12.75" outlineLevel="0" r="9365">
      <c r="A9365" s="749" t="s">
        <v>25017</v>
      </c>
      <c r="B9365" s="749" t="str">
        <f aca="false">C9365&amp;D9365&amp;E9365&amp;F9365&amp;G9365&amp;H9365</f>
        <v>LIMPEZA DE SUPERFICIE DE FUNDO DE LAGOS E BACIAS DE CHAFARIZES E ENTORNOS,SEM ESVAZIAMENTO,EXCLUSIVE TRANSPORTE</v>
      </c>
      <c r="C9365" s="749" t="s">
        <v>25015</v>
      </c>
      <c r="D9365" s="749" t="s">
        <v>25016</v>
      </c>
      <c r="I9365" s="749" t="s">
        <v>52</v>
      </c>
      <c r="J9365" s="749" t="n">
        <v>21.66</v>
      </c>
    </row>
    <row collapsed="false" customFormat="false" customHeight="true" hidden="true" ht="12.75" outlineLevel="0" r="9366">
      <c r="A9366" s="749" t="s">
        <v>25018</v>
      </c>
      <c r="B9366" s="749" t="str">
        <f aca="false">C9366&amp;D9366&amp;E9366&amp;F9366&amp;G9366&amp;H9366</f>
        <v>CORTE DE GRAMA COM ALFANGE,INCLUSIVE VARREDURA E REMOCAO DEENTULHO</v>
      </c>
      <c r="C9366" s="749" t="s">
        <v>25019</v>
      </c>
      <c r="D9366" s="749" t="s">
        <v>25020</v>
      </c>
      <c r="I9366" s="749" t="s">
        <v>9140</v>
      </c>
      <c r="J9366" s="749" t="n">
        <v>2524.31</v>
      </c>
    </row>
    <row collapsed="false" customFormat="false" customHeight="true" hidden="true" ht="12.75" outlineLevel="0" r="9367">
      <c r="A9367" s="749" t="s">
        <v>25021</v>
      </c>
      <c r="B9367" s="749" t="str">
        <f aca="false">C9367&amp;D9367&amp;E9367&amp;F9367&amp;G9367&amp;H9367</f>
        <v>CORTE DE GRAMA COM ALFANGE,INCLUSIVE VARREDURA E REMOCAO DEENTULHO</v>
      </c>
      <c r="C9367" s="749" t="s">
        <v>25019</v>
      </c>
      <c r="D9367" s="749" t="s">
        <v>25020</v>
      </c>
      <c r="I9367" s="749" t="s">
        <v>9140</v>
      </c>
      <c r="J9367" s="749" t="n">
        <v>2193.83</v>
      </c>
    </row>
    <row collapsed="false" customFormat="false" customHeight="true" hidden="true" ht="12.75" outlineLevel="0" r="9368">
      <c r="A9368" s="749" t="s">
        <v>25022</v>
      </c>
      <c r="B9368" s="749" t="str">
        <f aca="false">C9368&amp;D9368&amp;E9368&amp;F9368&amp;G9368&amp;H9368</f>
        <v>CORTE DE GRAMA COM MAQUINAS MANUAIS,INCLUSIVE VARREDURA E REMOCAO DE ENTULHO</v>
      </c>
      <c r="C9368" s="749" t="s">
        <v>25023</v>
      </c>
      <c r="D9368" s="749" t="s">
        <v>25024</v>
      </c>
      <c r="I9368" s="749" t="s">
        <v>9140</v>
      </c>
      <c r="J9368" s="749" t="n">
        <v>1018.9</v>
      </c>
    </row>
    <row collapsed="false" customFormat="false" customHeight="true" hidden="true" ht="12.75" outlineLevel="0" r="9369">
      <c r="A9369" s="749" t="s">
        <v>25025</v>
      </c>
      <c r="B9369" s="749" t="str">
        <f aca="false">C9369&amp;D9369&amp;E9369&amp;F9369&amp;G9369&amp;H9369</f>
        <v>CORTE DE GRAMA COM MAQUINAS MANUAIS,INCLUSIVE VARREDURA E REMOCAO DE ENTULHO</v>
      </c>
      <c r="C9369" s="749" t="s">
        <v>25023</v>
      </c>
      <c r="D9369" s="749" t="s">
        <v>25024</v>
      </c>
      <c r="I9369" s="749" t="s">
        <v>9140</v>
      </c>
      <c r="J9369" s="749" t="n">
        <v>888.22</v>
      </c>
    </row>
    <row collapsed="false" customFormat="false" customHeight="true" hidden="true" ht="12.75" outlineLevel="0" r="9370">
      <c r="A9370" s="749" t="s">
        <v>25026</v>
      </c>
      <c r="B9370" s="749" t="str">
        <f aca="false">C9370&amp;D9370&amp;E9370&amp;F9370&amp;G9370&amp;H9370</f>
        <v>PODA DE ARBUSTOS TIPO CERCA VIVA</v>
      </c>
      <c r="C9370" s="749" t="s">
        <v>25027</v>
      </c>
      <c r="I9370" s="749" t="s">
        <v>52</v>
      </c>
      <c r="J9370" s="749" t="n">
        <v>3.08</v>
      </c>
    </row>
    <row collapsed="false" customFormat="false" customHeight="true" hidden="true" ht="12.75" outlineLevel="0" r="9371">
      <c r="A9371" s="749" t="s">
        <v>25028</v>
      </c>
      <c r="B9371" s="749" t="str">
        <f aca="false">C9371&amp;D9371&amp;E9371&amp;F9371&amp;G9371&amp;H9371</f>
        <v>PODA DE ARBUSTOS TIPO CERCA VIVA</v>
      </c>
      <c r="C9371" s="749" t="s">
        <v>25027</v>
      </c>
      <c r="I9371" s="749" t="s">
        <v>52</v>
      </c>
      <c r="J9371" s="749" t="n">
        <v>2.67</v>
      </c>
    </row>
    <row collapsed="false" customFormat="false" customHeight="true" hidden="true" ht="12.75" outlineLevel="0" r="9372">
      <c r="A9372" s="749" t="s">
        <v>25029</v>
      </c>
      <c r="B9372" s="749" t="str">
        <f aca="false">C9372&amp;D9372&amp;E9372&amp;F9372&amp;G9372&amp;H9372</f>
        <v>PODA DE ARVORES,LIMPEZA DE GALHOS SECOS E RETIRADA DE PARASITAS</v>
      </c>
      <c r="C9372" s="749" t="s">
        <v>25030</v>
      </c>
      <c r="D9372" s="749" t="s">
        <v>25031</v>
      </c>
      <c r="I9372" s="749" t="s">
        <v>30</v>
      </c>
      <c r="J9372" s="749" t="n">
        <v>63.28</v>
      </c>
    </row>
    <row collapsed="false" customFormat="false" customHeight="true" hidden="true" ht="12.75" outlineLevel="0" r="9373">
      <c r="A9373" s="749" t="s">
        <v>25032</v>
      </c>
      <c r="B9373" s="749" t="str">
        <f aca="false">C9373&amp;D9373&amp;E9373&amp;F9373&amp;G9373&amp;H9373</f>
        <v>PODA DE ARVORES,LIMPEZA DE GALHOS SECOS E RETIRADA DE PARASITAS</v>
      </c>
      <c r="C9373" s="749" t="s">
        <v>25030</v>
      </c>
      <c r="D9373" s="749" t="s">
        <v>25031</v>
      </c>
      <c r="I9373" s="749" t="s">
        <v>30</v>
      </c>
      <c r="J9373" s="749" t="n">
        <v>55.01</v>
      </c>
    </row>
    <row collapsed="false" customFormat="false" customHeight="true" hidden="true" ht="12.75" outlineLevel="0" r="9374">
      <c r="A9374" s="749" t="s">
        <v>25033</v>
      </c>
      <c r="B9374" s="749" t="str">
        <f aca="false">C9374&amp;D9374&amp;E9374&amp;F9374&amp;G9374&amp;H9374</f>
        <v>CORTE DE GRAMA COM MAQUINAS MOTORIZADAS,INCLUSIVE VARREDURAE RECOLHIMENTO DO ENTULHO (24 VEZES POR ANO)</v>
      </c>
      <c r="C9374" s="749" t="s">
        <v>25034</v>
      </c>
      <c r="D9374" s="749" t="s">
        <v>25035</v>
      </c>
      <c r="I9374" s="749" t="s">
        <v>9140</v>
      </c>
      <c r="J9374" s="749" t="n">
        <v>1008.54</v>
      </c>
    </row>
    <row collapsed="false" customFormat="false" customHeight="true" hidden="true" ht="12.75" outlineLevel="0" r="9375">
      <c r="A9375" s="749" t="s">
        <v>25036</v>
      </c>
      <c r="B9375" s="749" t="str">
        <f aca="false">C9375&amp;D9375&amp;E9375&amp;F9375&amp;G9375&amp;H9375</f>
        <v>CORTE DE GRAMA COM MAQUINAS MOTORIZADAS,INCLUSIVE VARREDURAE RECOLHIMENTO DO ENTULHO (24 VEZES POR ANO)</v>
      </c>
      <c r="C9375" s="749" t="s">
        <v>25034</v>
      </c>
      <c r="D9375" s="749" t="s">
        <v>25035</v>
      </c>
      <c r="I9375" s="749" t="s">
        <v>9140</v>
      </c>
      <c r="J9375" s="749" t="n">
        <v>877.52</v>
      </c>
    </row>
    <row collapsed="false" customFormat="false" customHeight="true" hidden="true" ht="12.75" outlineLevel="0" r="9376">
      <c r="A9376" s="749" t="s">
        <v>25037</v>
      </c>
      <c r="B9376" s="749" t="str">
        <f aca="false">C9376&amp;D9376&amp;E9376&amp;F9376&amp;G9376&amp;H9376</f>
        <v>APARO DE BORDOS EM GRAMADOS(6 VEZES POR ANO)</v>
      </c>
      <c r="C9376" s="749" t="s">
        <v>25038</v>
      </c>
      <c r="I9376" s="749" t="s">
        <v>429</v>
      </c>
      <c r="J9376" s="749" t="n">
        <v>255.5</v>
      </c>
    </row>
    <row collapsed="false" customFormat="false" customHeight="true" hidden="true" ht="12.75" outlineLevel="0" r="9377">
      <c r="A9377" s="749" t="s">
        <v>25039</v>
      </c>
      <c r="B9377" s="749" t="str">
        <f aca="false">C9377&amp;D9377&amp;E9377&amp;F9377&amp;G9377&amp;H9377</f>
        <v>APARO DE BORDOS EM GRAMADOS(6 VEZES POR ANO)</v>
      </c>
      <c r="C9377" s="749" t="s">
        <v>25038</v>
      </c>
      <c r="I9377" s="749" t="s">
        <v>429</v>
      </c>
      <c r="J9377" s="749" t="n">
        <v>222.3</v>
      </c>
    </row>
    <row collapsed="false" customFormat="false" customHeight="true" hidden="true" ht="12.75" outlineLevel="0" r="9378">
      <c r="A9378" s="749" t="s">
        <v>25040</v>
      </c>
      <c r="B9378" s="749" t="str">
        <f aca="false">C9378&amp;D9378&amp;E9378&amp;F9378&amp;G9378&amp;H9378</f>
        <v>APARO MANUAL,COM ENXADAO OU TESOURA,DE BEIRAL DE GRAMADO</v>
      </c>
      <c r="C9378" s="749" t="s">
        <v>25041</v>
      </c>
      <c r="I9378" s="749" t="s">
        <v>236</v>
      </c>
      <c r="J9378" s="749" t="n">
        <v>0.24</v>
      </c>
    </row>
    <row collapsed="false" customFormat="false" customHeight="true" hidden="true" ht="12.75" outlineLevel="0" r="9379">
      <c r="A9379" s="749" t="s">
        <v>25042</v>
      </c>
      <c r="B9379" s="749" t="str">
        <f aca="false">C9379&amp;D9379&amp;E9379&amp;F9379&amp;G9379&amp;H9379</f>
        <v>APARO MANUAL,COM ENXADAO OU TESOURA,DE BEIRAL DE GRAMADO</v>
      </c>
      <c r="C9379" s="749" t="s">
        <v>25041</v>
      </c>
      <c r="I9379" s="749" t="s">
        <v>236</v>
      </c>
      <c r="J9379" s="749" t="n">
        <v>0.21</v>
      </c>
    </row>
    <row collapsed="false" customFormat="false" customHeight="true" hidden="true" ht="12.75" outlineLevel="0" r="9380">
      <c r="A9380" s="749" t="s">
        <v>25043</v>
      </c>
      <c r="B9380" s="749" t="str">
        <f aca="false">C9380&amp;D9380&amp;E9380&amp;F9380&amp;G9380&amp;H9380</f>
        <v>APARO MANUAL DE CAPIM,COM TESOURA,AO REDOR DE MUDAS VEGETAIS</v>
      </c>
      <c r="C9380" s="749" t="s">
        <v>25044</v>
      </c>
      <c r="I9380" s="749" t="s">
        <v>236</v>
      </c>
      <c r="J9380" s="749" t="n">
        <v>1.23</v>
      </c>
    </row>
    <row collapsed="false" customFormat="false" customHeight="true" hidden="true" ht="12.75" outlineLevel="0" r="9381">
      <c r="A9381" s="749" t="s">
        <v>25045</v>
      </c>
      <c r="B9381" s="749" t="str">
        <f aca="false">C9381&amp;D9381&amp;E9381&amp;F9381&amp;G9381&amp;H9381</f>
        <v>APARO MANUAL DE CAPIM,COM TESOURA,AO REDOR DE MUDAS VEGETAIS</v>
      </c>
      <c r="C9381" s="749" t="s">
        <v>25044</v>
      </c>
      <c r="I9381" s="749" t="s">
        <v>236</v>
      </c>
      <c r="J9381" s="749" t="n">
        <v>1.07</v>
      </c>
    </row>
    <row collapsed="false" customFormat="false" customHeight="true" hidden="true" ht="12.75" outlineLevel="0" r="9382">
      <c r="A9382" s="749" t="s">
        <v>25046</v>
      </c>
      <c r="B9382" s="758" t="str">
        <f aca="false">C9382&amp;D9382&amp;E9382&amp;F9382&amp;G9382&amp;H9382</f>
        <v>ARRANCAMENTO DE ERVAS DANINHAS PELA RAIZ,EM AREA GRAMADA</v>
      </c>
      <c r="C9382" s="749" t="s">
        <v>25047</v>
      </c>
      <c r="I9382" s="749" t="s">
        <v>52</v>
      </c>
      <c r="J9382" s="749" t="n">
        <v>0.98</v>
      </c>
    </row>
    <row collapsed="false" customFormat="false" customHeight="true" hidden="true" ht="12.75" outlineLevel="0" r="9383">
      <c r="A9383" s="749" t="s">
        <v>25048</v>
      </c>
      <c r="B9383" s="758" t="str">
        <f aca="false">C9383&amp;D9383&amp;E9383&amp;F9383&amp;G9383&amp;H9383</f>
        <v>ARRANCAMENTO DE ERVAS DANINHAS PELA RAIZ,EM AREA GRAMADA</v>
      </c>
      <c r="C9383" s="749" t="s">
        <v>25047</v>
      </c>
      <c r="I9383" s="749" t="s">
        <v>52</v>
      </c>
      <c r="J9383" s="749" t="n">
        <v>0.85</v>
      </c>
    </row>
    <row collapsed="false" customFormat="false" customHeight="true" hidden="true" ht="12.75" outlineLevel="0" r="9384">
      <c r="A9384" s="749" t="s">
        <v>25049</v>
      </c>
      <c r="B9384" s="749" t="str">
        <f aca="false">C9384&amp;D9384&amp;E9384&amp;F9384&amp;G9384&amp;H9384</f>
        <v>CAPINA DE ERVAS,GRAMINEAS,ETC,EM AREA DE BRITA</v>
      </c>
      <c r="C9384" s="749" t="s">
        <v>25050</v>
      </c>
      <c r="I9384" s="749" t="s">
        <v>52</v>
      </c>
      <c r="J9384" s="749" t="n">
        <v>3.08</v>
      </c>
    </row>
    <row collapsed="false" customFormat="false" customHeight="true" hidden="true" ht="12.75" outlineLevel="0" r="9385">
      <c r="A9385" s="749" t="s">
        <v>25051</v>
      </c>
      <c r="B9385" s="749" t="str">
        <f aca="false">C9385&amp;D9385&amp;E9385&amp;F9385&amp;G9385&amp;H9385</f>
        <v>CAPINA DE ERVAS,GRAMINEAS,ETC,EM AREA DE BRITA</v>
      </c>
      <c r="C9385" s="749" t="s">
        <v>25050</v>
      </c>
      <c r="I9385" s="749" t="s">
        <v>52</v>
      </c>
      <c r="J9385" s="749" t="n">
        <v>2.67</v>
      </c>
    </row>
    <row collapsed="false" customFormat="false" customHeight="true" hidden="true" ht="12.75" outlineLevel="0" r="9386">
      <c r="A9386" s="749" t="s">
        <v>25052</v>
      </c>
      <c r="B9386" s="749" t="str">
        <f aca="false">C9386&amp;D9386&amp;E9386&amp;F9386&amp;G9386&amp;H9386</f>
        <v>CAPINA DE ERVAS,GRAMINEAS,ETC,EM SUPERFICIE ENSAIBRADA</v>
      </c>
      <c r="C9386" s="749" t="s">
        <v>25053</v>
      </c>
      <c r="I9386" s="749" t="s">
        <v>52</v>
      </c>
      <c r="J9386" s="749" t="n">
        <v>0.14</v>
      </c>
    </row>
    <row collapsed="false" customFormat="false" customHeight="true" hidden="true" ht="12.75" outlineLevel="0" r="9387">
      <c r="A9387" s="749" t="s">
        <v>25054</v>
      </c>
      <c r="B9387" s="749" t="str">
        <f aca="false">C9387&amp;D9387&amp;E9387&amp;F9387&amp;G9387&amp;H9387</f>
        <v>CAPINA DE ERVAS,GRAMINEAS,ETC,EM SUPERFICIE ENSAIBRADA</v>
      </c>
      <c r="C9387" s="749" t="s">
        <v>25053</v>
      </c>
      <c r="I9387" s="749" t="s">
        <v>52</v>
      </c>
      <c r="J9387" s="749" t="n">
        <v>0.12</v>
      </c>
    </row>
    <row collapsed="false" customFormat="false" customHeight="true" hidden="true" ht="12.75" outlineLevel="0" r="9388">
      <c r="A9388" s="749" t="s">
        <v>25055</v>
      </c>
      <c r="B9388" s="749" t="str">
        <f aca="false">C9388&amp;D9388&amp;E9388&amp;F9388&amp;G9388&amp;H9388</f>
        <v>CAPINA PARA CONSTRUCAO DE TRILHAS E ACEIROS,SOBRE MATERIAL DE 1ª CATEGORIA,A CEU ABERTO,ATE A PROFUNDIDADE DE 0,10M</v>
      </c>
      <c r="C9388" s="749" t="s">
        <v>25056</v>
      </c>
      <c r="D9388" s="749" t="s">
        <v>25057</v>
      </c>
      <c r="I9388" s="749" t="s">
        <v>52</v>
      </c>
      <c r="J9388" s="749" t="n">
        <v>2.46</v>
      </c>
    </row>
    <row collapsed="false" customFormat="false" customHeight="true" hidden="true" ht="12.75" outlineLevel="0" r="9389">
      <c r="A9389" s="749" t="s">
        <v>25058</v>
      </c>
      <c r="B9389" s="749" t="str">
        <f aca="false">C9389&amp;D9389&amp;E9389&amp;F9389&amp;G9389&amp;H9389</f>
        <v>CAPINA PARA CONSTRUCAO DE TRILHAS E ACEIROS,SOBRE MATERIAL DE 1ª CATEGORIA,A CEU ABERTO,ATE A PROFUNDIDADE DE 0,10M</v>
      </c>
      <c r="C9389" s="749" t="s">
        <v>25056</v>
      </c>
      <c r="D9389" s="749" t="s">
        <v>25057</v>
      </c>
      <c r="I9389" s="749" t="s">
        <v>52</v>
      </c>
      <c r="J9389" s="749" t="n">
        <v>2.14</v>
      </c>
    </row>
    <row collapsed="false" customFormat="false" customHeight="true" hidden="true" ht="12.75" outlineLevel="0" r="9390">
      <c r="A9390" s="749" t="s">
        <v>25059</v>
      </c>
      <c r="B9390" s="749" t="str">
        <f aca="false">C9390&amp;D9390&amp;E9390&amp;F9390&amp;G9390&amp;H9390</f>
        <v>ENCHIMENTO DE CAVAS,SENDO UM TERCO COM TERRA PRETA VEGETAL</v>
      </c>
      <c r="C9390" s="749" t="s">
        <v>25060</v>
      </c>
      <c r="I9390" s="749" t="s">
        <v>2478</v>
      </c>
      <c r="J9390" s="749" t="n">
        <v>46.86</v>
      </c>
    </row>
    <row collapsed="false" customFormat="false" customHeight="true" hidden="true" ht="12.75" outlineLevel="0" r="9391">
      <c r="A9391" s="749" t="s">
        <v>25061</v>
      </c>
      <c r="B9391" s="749" t="str">
        <f aca="false">C9391&amp;D9391&amp;E9391&amp;F9391&amp;G9391&amp;H9391</f>
        <v>ENCHIMENTO DE CAVAS,SENDO UM TERCO COM TERRA PRETA VEGETAL</v>
      </c>
      <c r="C9391" s="749" t="s">
        <v>25060</v>
      </c>
      <c r="I9391" s="749" t="s">
        <v>2478</v>
      </c>
      <c r="J9391" s="749" t="n">
        <v>46.05</v>
      </c>
    </row>
    <row collapsed="false" customFormat="false" customHeight="true" hidden="true" ht="12.75" outlineLevel="0" r="9392">
      <c r="A9392" s="749" t="s">
        <v>25062</v>
      </c>
      <c r="B9392" s="749" t="str">
        <f aca="false">C9392&amp;D9392&amp;E9392&amp;F9392&amp;G9392&amp;H9392</f>
        <v>CALAGEM DE GRAMADOS(1 VEZ POR ANO)</v>
      </c>
      <c r="C9392" s="749" t="s">
        <v>25063</v>
      </c>
      <c r="I9392" s="749" t="s">
        <v>9140</v>
      </c>
      <c r="J9392" s="749" t="n">
        <v>750.69</v>
      </c>
    </row>
    <row collapsed="false" customFormat="false" customHeight="true" hidden="true" ht="12.75" outlineLevel="0" r="9393">
      <c r="A9393" s="749" t="s">
        <v>25064</v>
      </c>
      <c r="B9393" s="749" t="str">
        <f aca="false">C9393&amp;D9393&amp;E9393&amp;F9393&amp;G9393&amp;H9393</f>
        <v>CALAGEM DE GRAMADOS(1 VEZ POR ANO)</v>
      </c>
      <c r="C9393" s="749" t="s">
        <v>25063</v>
      </c>
      <c r="I9393" s="749" t="s">
        <v>9140</v>
      </c>
      <c r="J9393" s="749" t="n">
        <v>687.6</v>
      </c>
    </row>
    <row collapsed="false" customFormat="false" customHeight="true" hidden="true" ht="12.75" outlineLevel="0" r="9394">
      <c r="A9394" s="749" t="s">
        <v>25065</v>
      </c>
      <c r="B9394" s="749" t="str">
        <f aca="false">C9394&amp;D9394&amp;E9394&amp;F9394&amp;G9394&amp;H9394</f>
        <v>APLICACAO DE HERBICIDA SELETIVO EM GRAMADOS(2 VEZES POR ANO)</v>
      </c>
      <c r="C9394" s="749" t="s">
        <v>25066</v>
      </c>
      <c r="I9394" s="749" t="s">
        <v>9140</v>
      </c>
      <c r="J9394" s="749" t="n">
        <v>321.78</v>
      </c>
    </row>
    <row collapsed="false" customFormat="false" customHeight="true" hidden="true" ht="12.75" outlineLevel="0" r="9395">
      <c r="A9395" s="749" t="s">
        <v>25067</v>
      </c>
      <c r="B9395" s="749" t="str">
        <f aca="false">C9395&amp;D9395&amp;E9395&amp;F9395&amp;G9395&amp;H9395</f>
        <v>APLICACAO DE HERBICIDA SELETIVO EM GRAMADOS(2 VEZES POR ANO)</v>
      </c>
      <c r="C9395" s="749" t="s">
        <v>25066</v>
      </c>
      <c r="I9395" s="749" t="s">
        <v>9140</v>
      </c>
      <c r="J9395" s="749" t="n">
        <v>289.03</v>
      </c>
    </row>
    <row collapsed="false" customFormat="false" customHeight="true" hidden="true" ht="12.75" outlineLevel="0" r="9396">
      <c r="A9396" s="749" t="s">
        <v>25068</v>
      </c>
      <c r="B9396" s="749" t="str">
        <f aca="false">C9396&amp;D9396&amp;E9396&amp;F9396&amp;G9396&amp;H9396</f>
        <v>APLICACAO DE HERBICIDA DE ACAO TOTAL EM SUPERFICIES PAVIMENTADAS COM PEDRA PORTUGUESA(2 VEZES POR ANO)</v>
      </c>
      <c r="C9396" s="749" t="s">
        <v>25069</v>
      </c>
      <c r="D9396" s="749" t="s">
        <v>25070</v>
      </c>
      <c r="I9396" s="749" t="s">
        <v>9140</v>
      </c>
      <c r="J9396" s="749" t="n">
        <v>343.67</v>
      </c>
    </row>
    <row collapsed="false" customFormat="false" customHeight="true" hidden="true" ht="12.75" outlineLevel="0" r="9397">
      <c r="A9397" s="749" t="s">
        <v>25071</v>
      </c>
      <c r="B9397" s="749" t="str">
        <f aca="false">C9397&amp;D9397&amp;E9397&amp;F9397&amp;G9397&amp;H9397</f>
        <v>APLICACAO DE HERBICIDA DE ACAO TOTAL EM SUPERFICIES PAVIMENTADAS COM PEDRA PORTUGUESA(2 VEZES POR ANO)</v>
      </c>
      <c r="C9397" s="749" t="s">
        <v>25069</v>
      </c>
      <c r="D9397" s="749" t="s">
        <v>25070</v>
      </c>
      <c r="I9397" s="749" t="s">
        <v>9140</v>
      </c>
      <c r="J9397" s="749" t="n">
        <v>317.46</v>
      </c>
    </row>
    <row collapsed="false" customFormat="false" customHeight="true" hidden="true" ht="12.75" outlineLevel="0" r="9398">
      <c r="A9398" s="749" t="s">
        <v>25072</v>
      </c>
      <c r="B9398" s="749" t="str">
        <f aca="false">C9398&amp;D9398&amp;E9398&amp;F9398&amp;G9398&amp;H9398</f>
        <v>COMBATE AS FORMIGAS,COM APLICACAO DE FORMICIDA,EM ENCOSTA,EXCLUSIVE ESTE</v>
      </c>
      <c r="C9398" s="749" t="s">
        <v>25073</v>
      </c>
      <c r="D9398" s="749" t="s">
        <v>24652</v>
      </c>
      <c r="I9398" s="749" t="s">
        <v>9140</v>
      </c>
      <c r="J9398" s="749" t="n">
        <v>49.35</v>
      </c>
    </row>
    <row collapsed="false" customFormat="false" customHeight="true" hidden="true" ht="12.75" outlineLevel="0" r="9399">
      <c r="A9399" s="749" t="s">
        <v>25074</v>
      </c>
      <c r="B9399" s="749" t="str">
        <f aca="false">C9399&amp;D9399&amp;E9399&amp;F9399&amp;G9399&amp;H9399</f>
        <v>COMBATE AS FORMIGAS,COM APLICACAO DE FORMICIDA,EM ENCOSTA,EXCLUSIVE ESTE</v>
      </c>
      <c r="C9399" s="749" t="s">
        <v>25073</v>
      </c>
      <c r="D9399" s="749" t="s">
        <v>24652</v>
      </c>
      <c r="I9399" s="749" t="s">
        <v>9140</v>
      </c>
      <c r="J9399" s="749" t="n">
        <v>42.8</v>
      </c>
    </row>
    <row collapsed="false" customFormat="false" customHeight="true" hidden="true" ht="12.75" outlineLevel="0" r="9400">
      <c r="A9400" s="749" t="s">
        <v>25075</v>
      </c>
      <c r="B9400" s="749" t="str">
        <f aca="false">C9400&amp;D9400&amp;E9400&amp;F9400&amp;G9400&amp;H9400</f>
        <v>ADUBACAO QUIMICA COM FORMULA COMPLETA(NPK-04-14-08)E ALDRINIZADA,EM GRAMADOS(1 VEZ POR ANO)</v>
      </c>
      <c r="C9400" s="749" t="s">
        <v>25076</v>
      </c>
      <c r="D9400" s="749" t="s">
        <v>25077</v>
      </c>
      <c r="I9400" s="749" t="s">
        <v>9140</v>
      </c>
      <c r="J9400" s="749" t="n">
        <v>1231.21</v>
      </c>
    </row>
    <row collapsed="false" customFormat="false" customHeight="true" hidden="true" ht="12.75" outlineLevel="0" r="9401">
      <c r="A9401" s="749" t="s">
        <v>25078</v>
      </c>
      <c r="B9401" s="749" t="str">
        <f aca="false">C9401&amp;D9401&amp;E9401&amp;F9401&amp;G9401&amp;H9401</f>
        <v>ADUBACAO QUIMICA COM FORMULA COMPLETA(NPK-04-14-08)E ALDRINIZADA,EM GRAMADOS(1 VEZ POR ANO)</v>
      </c>
      <c r="C9401" s="749" t="s">
        <v>25076</v>
      </c>
      <c r="D9401" s="749" t="s">
        <v>25077</v>
      </c>
      <c r="I9401" s="749" t="s">
        <v>9140</v>
      </c>
      <c r="J9401" s="749" t="n">
        <v>1168.13</v>
      </c>
    </row>
    <row collapsed="false" customFormat="false" customHeight="true" hidden="true" ht="12.75" outlineLevel="0" r="9402">
      <c r="A9402" s="749" t="s">
        <v>25079</v>
      </c>
      <c r="B9402" s="749" t="str">
        <f aca="false">C9402&amp;D9402&amp;E9402&amp;F9402&amp;G9402&amp;H9402</f>
        <v>ADUBACAO NITROGENADA EM GRAMADOS(5 VEZES POR ANO)</v>
      </c>
      <c r="C9402" s="749" t="s">
        <v>25080</v>
      </c>
      <c r="I9402" s="749" t="s">
        <v>9140</v>
      </c>
      <c r="J9402" s="749" t="n">
        <v>870.25</v>
      </c>
    </row>
    <row collapsed="false" customFormat="false" customHeight="true" hidden="true" ht="12.75" outlineLevel="0" r="9403">
      <c r="A9403" s="749" t="s">
        <v>25081</v>
      </c>
      <c r="B9403" s="749" t="str">
        <f aca="false">C9403&amp;D9403&amp;E9403&amp;F9403&amp;G9403&amp;H9403</f>
        <v>ADUBACAO NITROGENADA EM GRAMADOS(5 VEZES POR ANO)</v>
      </c>
      <c r="C9403" s="749" t="s">
        <v>25080</v>
      </c>
      <c r="I9403" s="749" t="s">
        <v>9140</v>
      </c>
      <c r="J9403" s="749" t="n">
        <v>807.17</v>
      </c>
    </row>
    <row collapsed="false" customFormat="false" customHeight="true" hidden="true" ht="12.75" outlineLevel="0" r="9404">
      <c r="A9404" s="749" t="s">
        <v>25082</v>
      </c>
      <c r="B9404" s="749" t="str">
        <f aca="false">C9404&amp;D9404&amp;E9404&amp;F9404&amp;G9404&amp;H9404</f>
        <v>ADUBO ORGANICO(ESTERCO DE GADO).FORNECIMENTO</v>
      </c>
      <c r="C9404" s="749" t="s">
        <v>25083</v>
      </c>
      <c r="I9404" s="749" t="s">
        <v>2478</v>
      </c>
      <c r="J9404" s="749" t="n">
        <v>193.13</v>
      </c>
    </row>
    <row collapsed="false" customFormat="false" customHeight="true" hidden="true" ht="12.75" outlineLevel="0" r="9405">
      <c r="A9405" s="749" t="s">
        <v>25084</v>
      </c>
      <c r="B9405" s="749" t="str">
        <f aca="false">C9405&amp;D9405&amp;E9405&amp;F9405&amp;G9405&amp;H9405</f>
        <v>ADUBO ORGANICO(ESTERCO DE GADO).FORNECIMENTO</v>
      </c>
      <c r="C9405" s="749" t="s">
        <v>25083</v>
      </c>
      <c r="I9405" s="749" t="s">
        <v>2478</v>
      </c>
      <c r="J9405" s="749" t="n">
        <v>193.13</v>
      </c>
    </row>
    <row collapsed="false" customFormat="false" customHeight="true" hidden="true" ht="12.75" outlineLevel="0" r="9406">
      <c r="A9406" s="749" t="s">
        <v>25085</v>
      </c>
      <c r="B9406" s="749" t="str">
        <f aca="false">C9406&amp;D9406&amp;E9406&amp;F9406&amp;G9406&amp;H9406</f>
        <v>ATERRO COM TERRA PRETA VEGETAL,PARA EXECUCAO DE GRAMADOS</v>
      </c>
      <c r="C9406" s="749" t="s">
        <v>25086</v>
      </c>
      <c r="I9406" s="749" t="s">
        <v>2478</v>
      </c>
      <c r="J9406" s="749" t="n">
        <v>159.13</v>
      </c>
    </row>
    <row collapsed="false" customFormat="false" customHeight="true" hidden="true" ht="12.75" outlineLevel="0" r="9407">
      <c r="A9407" s="749" t="s">
        <v>25087</v>
      </c>
      <c r="B9407" s="749" t="str">
        <f aca="false">C9407&amp;D9407&amp;E9407&amp;F9407&amp;G9407&amp;H9407</f>
        <v>ATERRO COM TERRA PRETA VEGETAL,PARA EXECUCAO DE GRAMADOS</v>
      </c>
      <c r="C9407" s="749" t="s">
        <v>25086</v>
      </c>
      <c r="I9407" s="749" t="s">
        <v>2478</v>
      </c>
      <c r="J9407" s="749" t="n">
        <v>154.87</v>
      </c>
    </row>
    <row collapsed="false" customFormat="false" customHeight="true" hidden="true" ht="12.75" outlineLevel="0" r="9408">
      <c r="A9408" s="749" t="s">
        <v>25088</v>
      </c>
      <c r="B9408" s="749" t="str">
        <f aca="false">C9408&amp;D9408&amp;E9408&amp;F9408&amp;G9408&amp;H9408</f>
        <v>TERRA ESTRUMADA,INCLUSIVE CARGA,TRANSPORTE E DESCARGA.FORNECIMENTO</v>
      </c>
      <c r="C9408" s="749" t="s">
        <v>25089</v>
      </c>
      <c r="D9408" s="749" t="s">
        <v>25090</v>
      </c>
      <c r="I9408" s="749" t="s">
        <v>2478</v>
      </c>
      <c r="J9408" s="749" t="n">
        <v>108</v>
      </c>
    </row>
    <row collapsed="false" customFormat="false" customHeight="true" hidden="true" ht="12.75" outlineLevel="0" r="9409">
      <c r="A9409" s="749" t="s">
        <v>25091</v>
      </c>
      <c r="B9409" s="749" t="str">
        <f aca="false">C9409&amp;D9409&amp;E9409&amp;F9409&amp;G9409&amp;H9409</f>
        <v>TERRA ESTRUMADA,INCLUSIVE CARGA,TRANSPORTE E DESCARGA.FORNECIMENTO</v>
      </c>
      <c r="C9409" s="749" t="s">
        <v>25089</v>
      </c>
      <c r="D9409" s="749" t="s">
        <v>25090</v>
      </c>
      <c r="I9409" s="749" t="s">
        <v>2478</v>
      </c>
      <c r="J9409" s="749" t="n">
        <v>108</v>
      </c>
    </row>
    <row collapsed="false" customFormat="false" customHeight="true" hidden="true" ht="12.75" outlineLevel="0" r="9410">
      <c r="A9410" s="749" t="s">
        <v>25092</v>
      </c>
      <c r="B9410" s="749" t="str">
        <f aca="false">C9410&amp;D9410&amp;E9410&amp;F9410&amp;G9410&amp;H9410</f>
        <v>TERRA TIPO CAPA DE MORRO,INCLUSIVE CARGA,DESCARGA E TRANSPORTE.FORNECIMENTO</v>
      </c>
      <c r="C9410" s="749" t="s">
        <v>25093</v>
      </c>
      <c r="D9410" s="749" t="s">
        <v>25094</v>
      </c>
      <c r="I9410" s="749" t="s">
        <v>2478</v>
      </c>
      <c r="J9410" s="749" t="n">
        <v>84.53</v>
      </c>
    </row>
    <row collapsed="false" customFormat="false" customHeight="true" hidden="true" ht="12.75" outlineLevel="0" r="9411">
      <c r="A9411" s="749" t="s">
        <v>25095</v>
      </c>
      <c r="B9411" s="749" t="str">
        <f aca="false">C9411&amp;D9411&amp;E9411&amp;F9411&amp;G9411&amp;H9411</f>
        <v>TERRA TIPO CAPA DE MORRO,INCLUSIVE CARGA,DESCARGA E TRANSPORTE.FORNECIMENTO</v>
      </c>
      <c r="C9411" s="749" t="s">
        <v>25093</v>
      </c>
      <c r="D9411" s="749" t="s">
        <v>25094</v>
      </c>
      <c r="I9411" s="749" t="s">
        <v>2478</v>
      </c>
      <c r="J9411" s="749" t="n">
        <v>84.53</v>
      </c>
    </row>
    <row collapsed="false" customFormat="false" customHeight="true" hidden="true" ht="25.5" outlineLevel="0" r="9412">
      <c r="A9412" s="749" t="s">
        <v>25096</v>
      </c>
      <c r="B9412" s="758" t="str">
        <f aca="false">C9412&amp;D9412&amp;E9412&amp;F9412&amp;G9412&amp;H9412</f>
        <v>ARRANCAMENTO E REPLANTIO DE ARVORE ADULTA, COM ATE 3,00M DEALTURA E ATE 15CM DE DIAMETRO, INCLUSIVE ESCAVACAO E REGA DURANTE 15 DIAS,EXCLUSIVE TRANSPORTE</v>
      </c>
      <c r="C9412" s="749" t="s">
        <v>25097</v>
      </c>
      <c r="D9412" s="749" t="s">
        <v>25098</v>
      </c>
      <c r="E9412" s="749" t="s">
        <v>25099</v>
      </c>
      <c r="I9412" s="749" t="s">
        <v>30</v>
      </c>
      <c r="J9412" s="749" t="n">
        <v>98.71</v>
      </c>
    </row>
    <row collapsed="false" customFormat="false" customHeight="true" hidden="true" ht="25.5" outlineLevel="0" r="9413">
      <c r="A9413" s="749" t="s">
        <v>25100</v>
      </c>
      <c r="B9413" s="758" t="str">
        <f aca="false">C9413&amp;D9413&amp;E9413&amp;F9413&amp;G9413&amp;H9413</f>
        <v>ARRANCAMENTO E REPLANTIO DE ARVORE ADULTA, COM ATE 3,00M DEALTURA E ATE 15CM DE DIAMETRO, INCLUSIVE ESCAVACAO E REGA DURANTE 15 DIAS,EXCLUSIVE TRANSPORTE</v>
      </c>
      <c r="C9413" s="749" t="s">
        <v>25097</v>
      </c>
      <c r="D9413" s="749" t="s">
        <v>25098</v>
      </c>
      <c r="E9413" s="749" t="s">
        <v>25099</v>
      </c>
      <c r="I9413" s="749" t="s">
        <v>30</v>
      </c>
      <c r="J9413" s="749" t="n">
        <v>85.61</v>
      </c>
    </row>
    <row collapsed="false" customFormat="false" customHeight="true" hidden="true" ht="25.5" outlineLevel="0" r="9414">
      <c r="A9414" s="749" t="s">
        <v>25101</v>
      </c>
      <c r="B9414" s="758" t="str">
        <f aca="false">C9414&amp;D9414&amp;E9414&amp;F9414&amp;G9414&amp;H9414</f>
        <v>ARRANCAMENTO E REPLANTIO DE ARVORE ADULTA,ENTRE 3,00 E 5,00MDE ALTURA E ATE 20CM DE DIAMETRO,INCLUSIVE ESCAVACAO E REGADURANTE 15 DIAS,EXCLUSIVE TRANSPORTE</v>
      </c>
      <c r="C9414" s="749" t="s">
        <v>25102</v>
      </c>
      <c r="D9414" s="749" t="s">
        <v>25103</v>
      </c>
      <c r="E9414" s="749" t="s">
        <v>25104</v>
      </c>
      <c r="I9414" s="749" t="s">
        <v>30</v>
      </c>
      <c r="J9414" s="749" t="n">
        <v>129.56</v>
      </c>
    </row>
    <row collapsed="false" customFormat="false" customHeight="true" hidden="true" ht="25.5" outlineLevel="0" r="9415">
      <c r="A9415" s="749" t="s">
        <v>25105</v>
      </c>
      <c r="B9415" s="758" t="str">
        <f aca="false">C9415&amp;D9415&amp;E9415&amp;F9415&amp;G9415&amp;H9415</f>
        <v>ARRANCAMENTO E REPLANTIO DE ARVORE ADULTA,ENTRE 3,00 E 5,00MDE ALTURA E ATE 20CM DE DIAMETRO,INCLUSIVE ESCAVACAO E REGADURANTE 15 DIAS,EXCLUSIVE TRANSPORTE</v>
      </c>
      <c r="C9415" s="749" t="s">
        <v>25102</v>
      </c>
      <c r="D9415" s="749" t="s">
        <v>25103</v>
      </c>
      <c r="E9415" s="749" t="s">
        <v>25104</v>
      </c>
      <c r="I9415" s="749" t="s">
        <v>30</v>
      </c>
      <c r="J9415" s="749" t="n">
        <v>112.36</v>
      </c>
    </row>
    <row collapsed="false" customFormat="false" customHeight="true" hidden="true" ht="25.5" outlineLevel="0" r="9416">
      <c r="A9416" s="749" t="s">
        <v>25106</v>
      </c>
      <c r="B9416" s="758" t="str">
        <f aca="false">C9416&amp;D9416&amp;E9416&amp;F9416&amp;G9416&amp;H9416</f>
        <v>ARRANCAMENTO E REPLANTIO DE ARVORE ADULTA,ACIMA DE 5,00M DEALTURA E MAIS DE 20CM DE DIAMETRO,INCLUSIVE ESCAVACAO E REGA DURANTE 15 DIAS,EXCLUSIVE TRANSPORTE</v>
      </c>
      <c r="C9416" s="749" t="s">
        <v>25107</v>
      </c>
      <c r="D9416" s="749" t="s">
        <v>25108</v>
      </c>
      <c r="E9416" s="749" t="s">
        <v>25109</v>
      </c>
      <c r="I9416" s="749" t="s">
        <v>30</v>
      </c>
      <c r="J9416" s="749" t="n">
        <v>149.92</v>
      </c>
    </row>
    <row collapsed="false" customFormat="false" customHeight="true" hidden="true" ht="25.5" outlineLevel="0" r="9417">
      <c r="A9417" s="749" t="s">
        <v>25110</v>
      </c>
      <c r="B9417" s="758" t="str">
        <f aca="false">C9417&amp;D9417&amp;E9417&amp;F9417&amp;G9417&amp;H9417</f>
        <v>ARRANCAMENTO E REPLANTIO DE ARVORE ADULTA,ACIMA DE 5,00M DEALTURA E MAIS DE 20CM DE DIAMETRO,INCLUSIVE ESCAVACAO E REGA DURANTE 15 DIAS,EXCLUSIVE TRANSPORTE</v>
      </c>
      <c r="C9417" s="749" t="s">
        <v>25107</v>
      </c>
      <c r="D9417" s="749" t="s">
        <v>25108</v>
      </c>
      <c r="E9417" s="749" t="s">
        <v>25109</v>
      </c>
      <c r="I9417" s="749" t="s">
        <v>30</v>
      </c>
      <c r="J9417" s="749" t="n">
        <v>130.02</v>
      </c>
    </row>
    <row collapsed="false" customFormat="false" customHeight="true" hidden="true" ht="12.75" outlineLevel="0" r="9418">
      <c r="A9418" s="749" t="s">
        <v>25111</v>
      </c>
      <c r="B9418" s="749" t="str">
        <f aca="false">C9418&amp;D9418&amp;E9418&amp;F9418&amp;G9418&amp;H9418</f>
        <v>RETIRADA DE GRAMINEAS EM PISO DE PEDRA PORTUGUESA,UTILIZANDO ROCADEIRA COSTAL</v>
      </c>
      <c r="C9418" s="749" t="s">
        <v>25112</v>
      </c>
      <c r="D9418" s="749" t="s">
        <v>25113</v>
      </c>
      <c r="I9418" s="749" t="s">
        <v>52</v>
      </c>
      <c r="J9418" s="749" t="n">
        <v>1.33</v>
      </c>
    </row>
    <row collapsed="false" customFormat="false" customHeight="true" hidden="true" ht="12.75" outlineLevel="0" r="9419">
      <c r="A9419" s="749" t="s">
        <v>25114</v>
      </c>
      <c r="B9419" s="749" t="str">
        <f aca="false">C9419&amp;D9419&amp;E9419&amp;F9419&amp;G9419&amp;H9419</f>
        <v>RETIRADA DE GRAMINEAS EM PISO DE PEDRA PORTUGUESA,UTILIZANDO ROCADEIRA COSTAL</v>
      </c>
      <c r="C9419" s="749" t="s">
        <v>25112</v>
      </c>
      <c r="D9419" s="749" t="s">
        <v>25113</v>
      </c>
      <c r="I9419" s="749" t="s">
        <v>52</v>
      </c>
      <c r="J9419" s="749" t="n">
        <v>1.18</v>
      </c>
    </row>
    <row collapsed="false" customFormat="false" customHeight="true" hidden="true" ht="12.75" outlineLevel="0" r="9420">
      <c r="A9420" s="749" t="s">
        <v>25115</v>
      </c>
      <c r="B9420" s="749" t="str">
        <f aca="false">C9420&amp;D9420&amp;E9420&amp;F9420&amp;G9420&amp;H9420</f>
        <v>RETIRADA DE COBERTURA VEGETAL DE PISO DE JUNTA SECA</v>
      </c>
      <c r="C9420" s="749" t="s">
        <v>25116</v>
      </c>
      <c r="I9420" s="749" t="s">
        <v>236</v>
      </c>
      <c r="J9420" s="749" t="n">
        <v>18.5</v>
      </c>
    </row>
    <row collapsed="false" customFormat="false" customHeight="true" hidden="true" ht="12.75" outlineLevel="0" r="9421">
      <c r="A9421" s="749" t="s">
        <v>25117</v>
      </c>
      <c r="B9421" s="749" t="str">
        <f aca="false">C9421&amp;D9421&amp;E9421&amp;F9421&amp;G9421&amp;H9421</f>
        <v>RETIRADA DE COBERTURA VEGETAL DE PISO DE JUNTA SECA</v>
      </c>
      <c r="C9421" s="749" t="s">
        <v>25116</v>
      </c>
      <c r="I9421" s="749" t="s">
        <v>236</v>
      </c>
      <c r="J9421" s="749" t="n">
        <v>16.05</v>
      </c>
    </row>
    <row collapsed="false" customFormat="false" customHeight="true" hidden="true" ht="12.75" outlineLevel="0" r="9422">
      <c r="A9422" s="749" t="s">
        <v>25118</v>
      </c>
      <c r="B9422" s="749" t="str">
        <f aca="false">C9422&amp;D9422&amp;E9422&amp;F9422&amp;G9422&amp;H9422</f>
        <v>RETIRADA DE PROTETOR DE ARVORE,INCLUSIVE CARGA,DESCARGA E TRANSPORTE</v>
      </c>
      <c r="C9422" s="749" t="s">
        <v>25119</v>
      </c>
      <c r="D9422" s="749" t="s">
        <v>25120</v>
      </c>
      <c r="I9422" s="749" t="s">
        <v>30</v>
      </c>
      <c r="J9422" s="749" t="n">
        <v>9.25</v>
      </c>
    </row>
    <row collapsed="false" customFormat="false" customHeight="true" hidden="true" ht="12.75" outlineLevel="0" r="9423">
      <c r="A9423" s="749" t="s">
        <v>25121</v>
      </c>
      <c r="B9423" s="749" t="str">
        <f aca="false">C9423&amp;D9423&amp;E9423&amp;F9423&amp;G9423&amp;H9423</f>
        <v>RETIRADA DE PROTETOR DE ARVORE,INCLUSIVE CARGA,DESCARGA E TRANSPORTE</v>
      </c>
      <c r="C9423" s="749" t="s">
        <v>25119</v>
      </c>
      <c r="D9423" s="749" t="s">
        <v>25120</v>
      </c>
      <c r="I9423" s="749" t="s">
        <v>30</v>
      </c>
      <c r="J9423" s="749" t="n">
        <v>8.02</v>
      </c>
    </row>
    <row collapsed="false" customFormat="false" customHeight="true" hidden="true" ht="12.75" outlineLevel="0" r="9424">
      <c r="A9424" s="749" t="s">
        <v>25122</v>
      </c>
      <c r="B9424" s="749" t="str">
        <f aca="false">C9424&amp;D9424&amp;E9424&amp;F9424&amp;G9424&amp;H9424</f>
        <v>RETIRADA DE GALHOS SECOS E DE PARASITAS EM ARVORES</v>
      </c>
      <c r="C9424" s="749" t="s">
        <v>25123</v>
      </c>
      <c r="I9424" s="749" t="s">
        <v>30</v>
      </c>
      <c r="J9424" s="749" t="n">
        <v>61.69</v>
      </c>
    </row>
    <row collapsed="false" customFormat="false" customHeight="true" hidden="true" ht="12.75" outlineLevel="0" r="9425">
      <c r="A9425" s="749" t="s">
        <v>25124</v>
      </c>
      <c r="B9425" s="749" t="str">
        <f aca="false">C9425&amp;D9425&amp;E9425&amp;F9425&amp;G9425&amp;H9425</f>
        <v>RETIRADA DE GALHOS SECOS E DE PARASITAS EM ARVORES</v>
      </c>
      <c r="C9425" s="749" t="s">
        <v>25123</v>
      </c>
      <c r="I9425" s="749" t="s">
        <v>30</v>
      </c>
      <c r="J9425" s="749" t="n">
        <v>53.5</v>
      </c>
    </row>
    <row collapsed="false" customFormat="false" customHeight="true" hidden="true" ht="12.75" outlineLevel="0" r="9426">
      <c r="A9426" s="749" t="s">
        <v>25125</v>
      </c>
      <c r="B9426" s="749" t="str">
        <f aca="false">C9426&amp;D9426&amp;E9426&amp;F9426&amp;G9426&amp;H9426</f>
        <v>CAMADA DE AREIA ESPALHADA MANUALMENTE,MEDIDA APOS A COMPACTACAO</v>
      </c>
      <c r="C9426" s="749" t="s">
        <v>25126</v>
      </c>
      <c r="D9426" s="749" t="s">
        <v>14337</v>
      </c>
      <c r="I9426" s="749" t="s">
        <v>2478</v>
      </c>
      <c r="J9426" s="749" t="n">
        <v>91.34</v>
      </c>
    </row>
    <row collapsed="false" customFormat="false" customHeight="true" hidden="true" ht="12.75" outlineLevel="0" r="9427">
      <c r="A9427" s="749" t="s">
        <v>25127</v>
      </c>
      <c r="B9427" s="749" t="str">
        <f aca="false">C9427&amp;D9427&amp;E9427&amp;F9427&amp;G9427&amp;H9427</f>
        <v>CAMADA DE AREIA ESPALHADA MANUALMENTE,MEDIDA APOS A COMPACTACAO</v>
      </c>
      <c r="C9427" s="749" t="s">
        <v>25126</v>
      </c>
      <c r="D9427" s="749" t="s">
        <v>14337</v>
      </c>
      <c r="I9427" s="749" t="s">
        <v>2478</v>
      </c>
      <c r="J9427" s="749" t="n">
        <v>87.25</v>
      </c>
    </row>
    <row collapsed="false" customFormat="false" customHeight="true" hidden="true" ht="12.75" outlineLevel="0" r="9428">
      <c r="A9428" s="749" t="s">
        <v>25128</v>
      </c>
      <c r="B9428" s="749" t="str">
        <f aca="false">C9428&amp;D9428&amp;E9428&amp;F9428&amp;G9428&amp;H9428</f>
        <v>EXECUCAO DE PAVIMENTACAO EM SAIBRO MELHORADO COM CIMENTO,EMCAMADAS DE 8CM DE ESPESSURA,MEDIDA APOS A COMPRESSAO,SENDO A PROPORCAO DE CIMENTO DE 5% EM VOLUME(72KG/M3),INCLUSIVE FORNECIMENTO DOS MATERIAIS</v>
      </c>
      <c r="C9428" s="749" t="s">
        <v>25129</v>
      </c>
      <c r="D9428" s="749" t="s">
        <v>25130</v>
      </c>
      <c r="E9428" s="749" t="s">
        <v>25131</v>
      </c>
      <c r="F9428" s="749" t="s">
        <v>25132</v>
      </c>
      <c r="I9428" s="749" t="s">
        <v>52</v>
      </c>
      <c r="J9428" s="749" t="n">
        <v>13.8</v>
      </c>
    </row>
    <row collapsed="false" customFormat="false" customHeight="true" hidden="true" ht="12.75" outlineLevel="0" r="9429">
      <c r="A9429" s="749" t="s">
        <v>25133</v>
      </c>
      <c r="B9429" s="749" t="str">
        <f aca="false">C9429&amp;D9429&amp;E9429&amp;F9429&amp;G9429&amp;H9429</f>
        <v>EXECUCAO DE PAVIMENTACAO EM SAIBRO MELHORADO COM CIMENTO,EMCAMADAS DE 8CM DE ESPESSURA,MEDIDA APOS A COMPRESSAO,SENDO A PROPORCAO DE CIMENTO DE 5% EM VOLUME(72KG/M3),INCLUSIVE FORNECIMENTO DOS MATERIAIS</v>
      </c>
      <c r="C9429" s="749" t="s">
        <v>25129</v>
      </c>
      <c r="D9429" s="749" t="s">
        <v>25130</v>
      </c>
      <c r="E9429" s="749" t="s">
        <v>25131</v>
      </c>
      <c r="F9429" s="749" t="s">
        <v>25132</v>
      </c>
      <c r="I9429" s="749" t="s">
        <v>52</v>
      </c>
      <c r="J9429" s="749" t="n">
        <v>12.94</v>
      </c>
    </row>
    <row collapsed="false" customFormat="false" customHeight="true" hidden="true" ht="12.75" outlineLevel="0" r="9430">
      <c r="A9430" s="749" t="s">
        <v>25134</v>
      </c>
      <c r="B9430" s="749" t="str">
        <f aca="false">C9430&amp;D9430&amp;E9430&amp;F9430&amp;G9430&amp;H9430</f>
        <v>EXECUCAO DE PAVIMENTACAO DE SAIBRO E AREIA GROSSA NA PROPORCAO DE 3:1,EM CAMADAS DE 15CM,MEDIDA APOS A COMPACTACAO,INCLUSIVE ESPALHAMENTO E REGA</v>
      </c>
      <c r="C9430" s="749" t="s">
        <v>25135</v>
      </c>
      <c r="D9430" s="749" t="s">
        <v>25136</v>
      </c>
      <c r="E9430" s="749" t="s">
        <v>25137</v>
      </c>
      <c r="I9430" s="749" t="s">
        <v>52</v>
      </c>
      <c r="J9430" s="749" t="n">
        <v>19.42</v>
      </c>
    </row>
    <row collapsed="false" customFormat="false" customHeight="true" hidden="true" ht="12.75" outlineLevel="0" r="9431">
      <c r="A9431" s="749" t="s">
        <v>25138</v>
      </c>
      <c r="B9431" s="749" t="str">
        <f aca="false">C9431&amp;D9431&amp;E9431&amp;F9431&amp;G9431&amp;H9431</f>
        <v>EXECUCAO DE PAVIMENTACAO DE SAIBRO E AREIA GROSSA NA PROPORCAO DE 3:1,EM CAMADAS DE 15CM,MEDIDA APOS A COMPACTACAO,INCLUSIVE ESPALHAMENTO E REGA</v>
      </c>
      <c r="C9431" s="749" t="s">
        <v>25135</v>
      </c>
      <c r="D9431" s="749" t="s">
        <v>25136</v>
      </c>
      <c r="E9431" s="749" t="s">
        <v>25137</v>
      </c>
      <c r="I9431" s="749" t="s">
        <v>52</v>
      </c>
      <c r="J9431" s="749" t="n">
        <v>18.27</v>
      </c>
    </row>
    <row collapsed="false" customFormat="false" customHeight="true" hidden="true" ht="12.75" outlineLevel="0" r="9432">
      <c r="A9432" s="749" t="s">
        <v>25139</v>
      </c>
      <c r="B9432" s="749" t="str">
        <f aca="false">C9432&amp;D9432&amp;E9432&amp;F9432&amp;G9432&amp;H9432</f>
        <v>EXECUCAO DE PAVIMENTACAO DE SAIBRO ARENOSO,EM CAMADAS DE 10CM,MEDIDA APOS A COMPACTACAO,INCLUSIVE ESPALHAMENTO E REGA</v>
      </c>
      <c r="C9432" s="749" t="s">
        <v>25140</v>
      </c>
      <c r="D9432" s="749" t="s">
        <v>25141</v>
      </c>
      <c r="I9432" s="749" t="s">
        <v>52</v>
      </c>
      <c r="J9432" s="749" t="n">
        <v>11.86</v>
      </c>
    </row>
    <row collapsed="false" customFormat="false" customHeight="true" hidden="true" ht="12.75" outlineLevel="0" r="9433">
      <c r="A9433" s="749" t="s">
        <v>25142</v>
      </c>
      <c r="B9433" s="749" t="str">
        <f aca="false">C9433&amp;D9433&amp;E9433&amp;F9433&amp;G9433&amp;H9433</f>
        <v>EXECUCAO DE PAVIMENTACAO DE SAIBRO ARENOSO,EM CAMADAS DE 10CM,MEDIDA APOS A COMPACTACAO,INCLUSIVE ESPALHAMENTO E REGA</v>
      </c>
      <c r="C9433" s="749" t="s">
        <v>25140</v>
      </c>
      <c r="D9433" s="749" t="s">
        <v>25141</v>
      </c>
      <c r="I9433" s="749" t="s">
        <v>52</v>
      </c>
      <c r="J9433" s="749" t="n">
        <v>11.2</v>
      </c>
    </row>
    <row collapsed="false" customFormat="false" customHeight="true" hidden="true" ht="12.75" outlineLevel="0" r="9434">
      <c r="A9434" s="749" t="s">
        <v>25143</v>
      </c>
      <c r="B9434" s="749" t="str">
        <f aca="false">C9434&amp;D9434&amp;E9434&amp;F9434&amp;G9434&amp;H9434</f>
        <v>CAMADA DE PO-DE-PEDRA ESPALHADA MANUALMENTE,MEDIDA APOS A COMPACTACAO</v>
      </c>
      <c r="C9434" s="749" t="s">
        <v>25144</v>
      </c>
      <c r="D9434" s="749" t="s">
        <v>25145</v>
      </c>
      <c r="I9434" s="749" t="s">
        <v>2478</v>
      </c>
      <c r="J9434" s="749" t="n">
        <v>78.89</v>
      </c>
    </row>
    <row collapsed="false" customFormat="false" customHeight="true" hidden="true" ht="12.75" outlineLevel="0" r="9435">
      <c r="A9435" s="749" t="s">
        <v>25146</v>
      </c>
      <c r="B9435" s="749" t="str">
        <f aca="false">C9435&amp;D9435&amp;E9435&amp;F9435&amp;G9435&amp;H9435</f>
        <v>CAMADA DE PO-DE-PEDRA ESPALHADA MANUALMENTE,MEDIDA APOS A COMPACTACAO</v>
      </c>
      <c r="C9435" s="749" t="s">
        <v>25144</v>
      </c>
      <c r="D9435" s="749" t="s">
        <v>25145</v>
      </c>
      <c r="I9435" s="749" t="s">
        <v>2478</v>
      </c>
      <c r="J9435" s="749" t="n">
        <v>74.8</v>
      </c>
    </row>
    <row collapsed="false" customFormat="false" customHeight="true" hidden="true" ht="12.75" outlineLevel="0" r="9436">
      <c r="A9436" s="749" t="s">
        <v>25147</v>
      </c>
      <c r="B9436" s="749" t="str">
        <f aca="false">C9436&amp;D9436&amp;E9436&amp;F9436&amp;G9436&amp;H9436</f>
        <v>NIVELAMENTO E COMPACTACAO DE AREAS ENSAIBRADAS</v>
      </c>
      <c r="C9436" s="749" t="s">
        <v>24917</v>
      </c>
      <c r="I9436" s="749" t="s">
        <v>9140</v>
      </c>
      <c r="J9436" s="749" t="n">
        <v>3026.01</v>
      </c>
    </row>
    <row collapsed="false" customFormat="false" customHeight="true" hidden="true" ht="12.75" outlineLevel="0" r="9437">
      <c r="A9437" s="749" t="s">
        <v>25148</v>
      </c>
      <c r="B9437" s="749" t="str">
        <f aca="false">C9437&amp;D9437&amp;E9437&amp;F9437&amp;G9437&amp;H9437</f>
        <v>NIVELAMENTO E COMPACTACAO DE AREAS ENSAIBRADAS</v>
      </c>
      <c r="C9437" s="749" t="s">
        <v>24917</v>
      </c>
      <c r="I9437" s="749" t="s">
        <v>9140</v>
      </c>
      <c r="J9437" s="749" t="n">
        <v>2835.2</v>
      </c>
    </row>
    <row collapsed="false" customFormat="false" customHeight="true" hidden="true" ht="12.75" outlineLevel="0" r="9438">
      <c r="A9438" s="749" t="s">
        <v>25149</v>
      </c>
      <c r="B9438" s="749" t="str">
        <f aca="false">C9438&amp;D9438&amp;E9438&amp;F9438&amp;G9438&amp;H9438</f>
        <v>CORDOES DE CONCRETO SIMPLES,COM SECAO DE 10X25CM,MOLDADOS NO LOCAL,INCLUSIVE ESCAVACAO E REATERRO</v>
      </c>
      <c r="C9438" s="749" t="s">
        <v>25150</v>
      </c>
      <c r="D9438" s="749" t="s">
        <v>25151</v>
      </c>
      <c r="I9438" s="749" t="s">
        <v>236</v>
      </c>
      <c r="J9438" s="749" t="n">
        <v>36.91</v>
      </c>
    </row>
    <row collapsed="false" customFormat="false" customHeight="true" hidden="true" ht="12.75" outlineLevel="0" r="9439">
      <c r="A9439" s="749" t="s">
        <v>25152</v>
      </c>
      <c r="B9439" s="749" t="str">
        <f aca="false">C9439&amp;D9439&amp;E9439&amp;F9439&amp;G9439&amp;H9439</f>
        <v>CORDOES DE CONCRETO SIMPLES,COM SECAO DE 10X25CM,MOLDADOS NO LOCAL,INCLUSIVE ESCAVACAO E REATERRO</v>
      </c>
      <c r="C9439" s="749" t="s">
        <v>25150</v>
      </c>
      <c r="D9439" s="749" t="s">
        <v>25151</v>
      </c>
      <c r="I9439" s="749" t="s">
        <v>236</v>
      </c>
      <c r="J9439" s="749" t="n">
        <v>33.63</v>
      </c>
    </row>
    <row collapsed="false" customFormat="false" customHeight="true" hidden="true" ht="12.75" outlineLevel="0" r="9440">
      <c r="A9440" s="749" t="s">
        <v>25153</v>
      </c>
      <c r="B9440" s="749" t="str">
        <f aca="false">C9440&amp;D9440&amp;E9440&amp;F9440&amp;G9440&amp;H9440</f>
        <v>CORDOES DE CONCRETO SIMPLES PRE-MOLDADO,COM SECAO DE 6X25CM,INCLUSIVE ESCAVACAO E REATERRO</v>
      </c>
      <c r="C9440" s="749" t="s">
        <v>25154</v>
      </c>
      <c r="D9440" s="749" t="s">
        <v>25155</v>
      </c>
      <c r="I9440" s="749" t="s">
        <v>236</v>
      </c>
      <c r="J9440" s="749" t="n">
        <v>22.92</v>
      </c>
    </row>
    <row collapsed="false" customFormat="false" customHeight="true" hidden="true" ht="12.75" outlineLevel="0" r="9441">
      <c r="A9441" s="749" t="s">
        <v>25156</v>
      </c>
      <c r="B9441" s="749" t="str">
        <f aca="false">C9441&amp;D9441&amp;E9441&amp;F9441&amp;G9441&amp;H9441</f>
        <v>CORDOES DE CONCRETO SIMPLES PRE-MOLDADO,COM SECAO DE 6X25CM,INCLUSIVE ESCAVACAO E REATERRO</v>
      </c>
      <c r="C9441" s="749" t="s">
        <v>25154</v>
      </c>
      <c r="D9441" s="749" t="s">
        <v>25155</v>
      </c>
      <c r="I9441" s="749" t="s">
        <v>236</v>
      </c>
      <c r="J9441" s="749" t="n">
        <v>20.68</v>
      </c>
    </row>
    <row collapsed="false" customFormat="false" customHeight="true" hidden="true" ht="12.75" outlineLevel="0" r="9442">
      <c r="A9442" s="749" t="s">
        <v>25157</v>
      </c>
      <c r="B9442" s="749" t="str">
        <f aca="false">C9442&amp;D9442&amp;E9442&amp;F9442&amp;G9442&amp;H9442</f>
        <v>CORDOES DE GRANITO,COM SECAO DE 10X25CM,INCLUSIVE ESCAVACAOE REATERRO</v>
      </c>
      <c r="C9442" s="749" t="s">
        <v>25158</v>
      </c>
      <c r="D9442" s="749" t="s">
        <v>25159</v>
      </c>
      <c r="I9442" s="749" t="s">
        <v>236</v>
      </c>
      <c r="J9442" s="749" t="n">
        <v>32.93</v>
      </c>
    </row>
    <row collapsed="false" customFormat="false" customHeight="true" hidden="true" ht="12.75" outlineLevel="0" r="9443">
      <c r="A9443" s="749" t="s">
        <v>25160</v>
      </c>
      <c r="B9443" s="749" t="str">
        <f aca="false">C9443&amp;D9443&amp;E9443&amp;F9443&amp;G9443&amp;H9443</f>
        <v>CORDOES DE GRANITO,COM SECAO DE 10X25CM,INCLUSIVE ESCAVACAOE REATERRO</v>
      </c>
      <c r="C9443" s="749" t="s">
        <v>25158</v>
      </c>
      <c r="D9443" s="749" t="s">
        <v>25159</v>
      </c>
      <c r="I9443" s="749" t="s">
        <v>236</v>
      </c>
      <c r="J9443" s="749" t="n">
        <v>31.71</v>
      </c>
    </row>
    <row collapsed="false" customFormat="false" customHeight="true" hidden="true" ht="12.75" outlineLevel="0" r="9444">
      <c r="A9444" s="749" t="s">
        <v>25161</v>
      </c>
      <c r="B9444" s="749" t="str">
        <f aca="false">C9444&amp;D9444&amp;E9444&amp;F9444&amp;G9444&amp;H9444</f>
        <v>BANCO DE CONCRETO APARENTE,COM 1,50M DE COMPRIMENTO,45CM DELARGURA E 10CM DE ESPESSURA, SOBRE DOIS APOIOS DO MESMO MATERIAL,COM SECAO DE 10X30CM</v>
      </c>
      <c r="C9444" s="749" t="s">
        <v>25162</v>
      </c>
      <c r="D9444" s="749" t="s">
        <v>25163</v>
      </c>
      <c r="E9444" s="749" t="s">
        <v>25164</v>
      </c>
      <c r="I9444" s="749" t="s">
        <v>30</v>
      </c>
      <c r="J9444" s="749" t="n">
        <v>248.51</v>
      </c>
    </row>
    <row collapsed="false" customFormat="false" customHeight="true" hidden="true" ht="12.75" outlineLevel="0" r="9445">
      <c r="A9445" s="749" t="s">
        <v>25165</v>
      </c>
      <c r="B9445" s="749" t="str">
        <f aca="false">C9445&amp;D9445&amp;E9445&amp;F9445&amp;G9445&amp;H9445</f>
        <v>BANCO DE CONCRETO APARENTE,COM 1,50M DE COMPRIMENTO,45CM DELARGURA E 10CM DE ESPESSURA, SOBRE DOIS APOIOS DO MESMO MATERIAL,COM SECAO DE 10X30CM</v>
      </c>
      <c r="C9445" s="749" t="s">
        <v>25162</v>
      </c>
      <c r="D9445" s="749" t="s">
        <v>25163</v>
      </c>
      <c r="E9445" s="749" t="s">
        <v>25164</v>
      </c>
      <c r="I9445" s="749" t="s">
        <v>30</v>
      </c>
      <c r="J9445" s="749" t="n">
        <v>223.17</v>
      </c>
    </row>
    <row collapsed="false" customFormat="false" customHeight="true" hidden="true" ht="12.75" outlineLevel="0" r="9446">
      <c r="A9446" s="749" t="s">
        <v>25166</v>
      </c>
      <c r="B9446" s="749" t="str">
        <f aca="false">C9446&amp;D9446&amp;E9446&amp;F9446&amp;G9446&amp;H9446</f>
        <v>BANCO DE CONCRETO APARENTE,C/45CM DE LARGURA E 10CM DE ESPESSURA,SOBRE DOIS APOIOS DO MESMO MATERIAL,C/SECAO DE 10X30CM</v>
      </c>
      <c r="C9446" s="749" t="s">
        <v>25167</v>
      </c>
      <c r="D9446" s="749" t="s">
        <v>25168</v>
      </c>
      <c r="I9446" s="749" t="s">
        <v>236</v>
      </c>
      <c r="J9446" s="749" t="n">
        <v>178.78</v>
      </c>
    </row>
    <row collapsed="false" customFormat="false" customHeight="true" hidden="true" ht="12.75" outlineLevel="0" r="9447">
      <c r="A9447" s="749" t="s">
        <v>25169</v>
      </c>
      <c r="B9447" s="749" t="str">
        <f aca="false">C9447&amp;D9447&amp;E9447&amp;F9447&amp;G9447&amp;H9447</f>
        <v>BANCO DE CONCRETO APARENTE,C/45CM DE LARGURA E 10CM DE ESPESSURA,SOBRE DOIS APOIOS DO MESMO MATERIAL,C/SECAO DE 10X30CM</v>
      </c>
      <c r="C9447" s="749" t="s">
        <v>25167</v>
      </c>
      <c r="D9447" s="749" t="s">
        <v>25168</v>
      </c>
      <c r="I9447" s="749" t="s">
        <v>236</v>
      </c>
      <c r="J9447" s="749" t="n">
        <v>160.47</v>
      </c>
    </row>
    <row collapsed="false" customFormat="false" customHeight="true" hidden="true" ht="12.75" outlineLevel="0" r="9448">
      <c r="A9448" s="749" t="s">
        <v>25170</v>
      </c>
      <c r="B9448" s="749" t="str">
        <f aca="false">C9448&amp;D9448&amp;E9448&amp;F9448&amp;G9448&amp;H9448</f>
        <v>BANCO DE CONCRETO ARMADO,MEDINDO 2,00X0,45X0,10M,COM 0,40M DE ALTURA,APOIADO EM 2 BLOCOS DE CONCRETO DE 0,10X0,30X0,40MCOM FUNDACAO CONFORME PROJETO CEHAB,REVESTIDO COM ARGAMASSADE CIMENTO E AREIA,NO TRACO 1:4,ACABAMENTO ASPERO</v>
      </c>
      <c r="C9448" s="749" t="s">
        <v>25171</v>
      </c>
      <c r="D9448" s="749" t="s">
        <v>25172</v>
      </c>
      <c r="E9448" s="749" t="s">
        <v>25173</v>
      </c>
      <c r="F9448" s="749" t="s">
        <v>25174</v>
      </c>
      <c r="I9448" s="749" t="s">
        <v>30</v>
      </c>
      <c r="J9448" s="749" t="n">
        <v>483.66</v>
      </c>
    </row>
    <row collapsed="false" customFormat="false" customHeight="true" hidden="true" ht="12.75" outlineLevel="0" r="9449">
      <c r="A9449" s="749" t="s">
        <v>25175</v>
      </c>
      <c r="B9449" s="749" t="str">
        <f aca="false">C9449&amp;D9449&amp;E9449&amp;F9449&amp;G9449&amp;H9449</f>
        <v>BANCO DE CONCRETO ARMADO,MEDINDO 2,00X0,45X0,10M,COM 0,40M DE ALTURA,APOIADO EM 2 BLOCOS DE CONCRETO DE 0,10X0,30X0,40MCOM FUNDACAO CONFORME PROJETO CEHAB,REVESTIDO COM ARGAMASSADE CIMENTO E AREIA,NO TRACO 1:4,ACABAMENTO ASPERO</v>
      </c>
      <c r="C9449" s="749" t="s">
        <v>25171</v>
      </c>
      <c r="D9449" s="749" t="s">
        <v>25172</v>
      </c>
      <c r="E9449" s="749" t="s">
        <v>25173</v>
      </c>
      <c r="F9449" s="749" t="s">
        <v>25174</v>
      </c>
      <c r="I9449" s="749" t="s">
        <v>30</v>
      </c>
      <c r="J9449" s="749" t="n">
        <v>441.05</v>
      </c>
    </row>
    <row collapsed="false" customFormat="false" customHeight="true" hidden="true" ht="12.75" outlineLevel="0" r="9450">
      <c r="A9450" s="749" t="s">
        <v>25176</v>
      </c>
      <c r="B9450" s="749" t="str">
        <f aca="false">C9450&amp;D9450&amp;E9450&amp;F9450&amp;G9450&amp;H9450</f>
        <v>MESA DE CONCRETO ARMADO,COM 4 BANCOS,CONFORME PROJETO CEHAB,REVESTIDOS COM ARGAMASSA DE CIMENTO E AREIA,NO TRACO 1:4. AMESA MEDINDO 0,80X0,80M,COM 0,80M DE ALTURA MAIS A FUNDACAOE OS BANCOS COM 0,35X0,35M E 0,50M DE ALTURA MAIS A FUNDACAO</v>
      </c>
      <c r="C9450" s="749" t="s">
        <v>25177</v>
      </c>
      <c r="D9450" s="749" t="s">
        <v>25178</v>
      </c>
      <c r="E9450" s="749" t="s">
        <v>25179</v>
      </c>
      <c r="F9450" s="749" t="s">
        <v>25180</v>
      </c>
      <c r="I9450" s="749" t="s">
        <v>30</v>
      </c>
      <c r="J9450" s="749" t="n">
        <v>842.86</v>
      </c>
    </row>
    <row collapsed="false" customFormat="false" customHeight="true" hidden="true" ht="12.75" outlineLevel="0" r="9451">
      <c r="A9451" s="749" t="s">
        <v>25181</v>
      </c>
      <c r="B9451" s="749" t="str">
        <f aca="false">C9451&amp;D9451&amp;E9451&amp;F9451&amp;G9451&amp;H9451</f>
        <v>MESA DE CONCRETO ARMADO,COM 4 BANCOS,CONFORME PROJETO CEHAB,REVESTIDOS COM ARGAMASSA DE CIMENTO E AREIA,NO TRACO 1:4. AMESA MEDINDO 0,80X0,80M,COM 0,80M DE ALTURA MAIS A FUNDACAOE OS BANCOS COM 0,35X0,35M E 0,50M DE ALTURA MAIS A FUNDACAO</v>
      </c>
      <c r="C9451" s="749" t="s">
        <v>25177</v>
      </c>
      <c r="D9451" s="749" t="s">
        <v>25178</v>
      </c>
      <c r="E9451" s="749" t="s">
        <v>25179</v>
      </c>
      <c r="F9451" s="749" t="s">
        <v>25180</v>
      </c>
      <c r="I9451" s="749" t="s">
        <v>30</v>
      </c>
      <c r="J9451" s="749" t="n">
        <v>765.9</v>
      </c>
    </row>
    <row collapsed="false" customFormat="false" customHeight="true" hidden="true" ht="12.75" outlineLevel="0" r="9452">
      <c r="A9452" s="749" t="s">
        <v>25182</v>
      </c>
      <c r="B9452" s="749" t="str">
        <f aca="false">C9452&amp;D9452&amp;E9452&amp;F9452&amp;G9452&amp;H9452</f>
        <v>BANCO DE CONCRETO ARMADO,SEM ENCOSTO,MEDINDO(225X50X50)CM.FORNECIMENTO</v>
      </c>
      <c r="C9452" s="749" t="s">
        <v>25183</v>
      </c>
      <c r="D9452" s="749" t="s">
        <v>25184</v>
      </c>
      <c r="I9452" s="749" t="s">
        <v>30</v>
      </c>
      <c r="J9452" s="749" t="n">
        <v>921.24</v>
      </c>
    </row>
    <row collapsed="false" customFormat="false" customHeight="true" hidden="true" ht="12.75" outlineLevel="0" r="9453">
      <c r="A9453" s="749" t="s">
        <v>25185</v>
      </c>
      <c r="B9453" s="749" t="str">
        <f aca="false">C9453&amp;D9453&amp;E9453&amp;F9453&amp;G9453&amp;H9453</f>
        <v>BANCO DE CONCRETO ARMADO,SEM ENCOSTO,MEDINDO(225X50X50)CM.FORNECIMENTO</v>
      </c>
      <c r="C9453" s="749" t="s">
        <v>25183</v>
      </c>
      <c r="D9453" s="749" t="s">
        <v>25184</v>
      </c>
      <c r="I9453" s="749" t="s">
        <v>30</v>
      </c>
      <c r="J9453" s="749" t="n">
        <v>921.24</v>
      </c>
    </row>
    <row collapsed="false" customFormat="false" customHeight="true" hidden="true" ht="38.25" outlineLevel="0" r="9454">
      <c r="A9454" s="749" t="s">
        <v>25186</v>
      </c>
      <c r="B9454" s="758" t="str">
        <f aca="false">C9454&amp;D9454&amp;E9454&amp;F9454&amp;G9454&amp;H9454</f>
        <v>BALIZADOR MODELO COPACABANA,CILINDRICO,LISO,PRE-FABRICADO EM CONCRETO FCK=18MPA,C/REFORCO INTERNO DE MALHA DE VERGALHAOCURVADO DE 1/2", EMBUTIDO NO PISO, COM 40CM DE DIAMETRO E ALTURA DE 46,50CM.FORNECIMENTO E COLOCACAO</v>
      </c>
      <c r="C9454" s="749" t="s">
        <v>25187</v>
      </c>
      <c r="D9454" s="749" t="s">
        <v>25188</v>
      </c>
      <c r="E9454" s="749" t="s">
        <v>25189</v>
      </c>
      <c r="F9454" s="749" t="s">
        <v>25190</v>
      </c>
      <c r="I9454" s="749" t="s">
        <v>30</v>
      </c>
      <c r="J9454" s="749" t="n">
        <v>290.09</v>
      </c>
    </row>
    <row collapsed="false" customFormat="false" customHeight="true" hidden="true" ht="38.25" outlineLevel="0" r="9455">
      <c r="A9455" s="749" t="s">
        <v>25191</v>
      </c>
      <c r="B9455" s="758" t="str">
        <f aca="false">C9455&amp;D9455&amp;E9455&amp;F9455&amp;G9455&amp;H9455</f>
        <v>BALIZADOR MODELO COPACABANA,CILINDRICO,LISO,PRE-FABRICADO EM CONCRETO FCK=18MPA,C/REFORCO INTERNO DE MALHA DE VERGALHAOCURVADO DE 1/2", EMBUTIDO NO PISO, COM 40CM DE DIAMETRO E ALTURA DE 46,50CM.FORNECIMENTO E COLOCACAO</v>
      </c>
      <c r="C9455" s="749" t="s">
        <v>25187</v>
      </c>
      <c r="D9455" s="749" t="s">
        <v>25188</v>
      </c>
      <c r="E9455" s="749" t="s">
        <v>25189</v>
      </c>
      <c r="F9455" s="749" t="s">
        <v>25190</v>
      </c>
      <c r="I9455" s="749" t="s">
        <v>30</v>
      </c>
      <c r="J9455" s="749" t="n">
        <v>281.47</v>
      </c>
    </row>
    <row collapsed="false" customFormat="false" customHeight="true" hidden="true" ht="12.75" outlineLevel="0" r="9456">
      <c r="A9456" s="749" t="s">
        <v>25192</v>
      </c>
      <c r="B9456" s="749" t="str">
        <f aca="false">C9456&amp;D9456&amp;E9456&amp;F9456&amp;G9456&amp;H9456</f>
        <v>BANCO DE PRANCHA EM MADEIRA DE LEI,DE 4CM DE ESPESSURA,40CMDE LARGURA E 2,00M DE COMPRIMENTO,COM DOIS PES DO MESMO MATERIAL,ALTURA TOTAL DE 40CM,ACABAMENTO A OLEO,COM DUAS DEMAOSDIRETAMENTE SOBRE A MADEIRA</v>
      </c>
      <c r="C9456" s="749" t="s">
        <v>25193</v>
      </c>
      <c r="D9456" s="749" t="s">
        <v>25194</v>
      </c>
      <c r="E9456" s="749" t="s">
        <v>25195</v>
      </c>
      <c r="F9456" s="749" t="s">
        <v>25196</v>
      </c>
      <c r="I9456" s="749" t="s">
        <v>30</v>
      </c>
      <c r="J9456" s="749" t="n">
        <v>376.88</v>
      </c>
    </row>
    <row collapsed="false" customFormat="false" customHeight="true" hidden="true" ht="12.75" outlineLevel="0" r="9457">
      <c r="A9457" s="749" t="s">
        <v>25197</v>
      </c>
      <c r="B9457" s="749" t="str">
        <f aca="false">C9457&amp;D9457&amp;E9457&amp;F9457&amp;G9457&amp;H9457</f>
        <v>BANCO DE PRANCHA EM MADEIRA DE LEI,DE 4CM DE ESPESSURA,40CMDE LARGURA E 2,00M DE COMPRIMENTO,COM DOIS PES DO MESMO MATERIAL,ALTURA TOTAL DE 40CM,ACABAMENTO A OLEO,COM DUAS DEMAOSDIRETAMENTE SOBRE A MADEIRA</v>
      </c>
      <c r="C9457" s="749" t="s">
        <v>25193</v>
      </c>
      <c r="D9457" s="749" t="s">
        <v>25194</v>
      </c>
      <c r="E9457" s="749" t="s">
        <v>25195</v>
      </c>
      <c r="F9457" s="749" t="s">
        <v>25196</v>
      </c>
      <c r="I9457" s="749" t="s">
        <v>30</v>
      </c>
      <c r="J9457" s="749" t="n">
        <v>358.97</v>
      </c>
    </row>
    <row collapsed="false" customFormat="false" customHeight="true" hidden="true" ht="12.75" outlineLevel="0" r="9458">
      <c r="A9458" s="749" t="s">
        <v>25198</v>
      </c>
      <c r="B9458" s="749" t="str">
        <f aca="false">C9458&amp;D9458&amp;E9458&amp;F9458&amp;G9458&amp;H9458</f>
        <v>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v>
      </c>
      <c r="C9458" s="749" t="s">
        <v>25199</v>
      </c>
      <c r="D9458" s="749" t="s">
        <v>25200</v>
      </c>
      <c r="E9458" s="749" t="s">
        <v>25201</v>
      </c>
      <c r="F9458" s="749" t="s">
        <v>25202</v>
      </c>
      <c r="G9458" s="749" t="s">
        <v>25203</v>
      </c>
      <c r="I9458" s="749" t="s">
        <v>30</v>
      </c>
      <c r="J9458" s="749" t="n">
        <v>1342.89</v>
      </c>
    </row>
    <row collapsed="false" customFormat="false" customHeight="true" hidden="true" ht="12.75" outlineLevel="0" r="9459">
      <c r="A9459" s="749" t="s">
        <v>25204</v>
      </c>
      <c r="B9459" s="749" t="str">
        <f aca="false">C9459&amp;D9459&amp;E9459&amp;F9459&amp;G9459&amp;H9459</f>
        <v>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v>
      </c>
      <c r="C9459" s="749" t="s">
        <v>25199</v>
      </c>
      <c r="D9459" s="749" t="s">
        <v>25200</v>
      </c>
      <c r="E9459" s="749" t="s">
        <v>25201</v>
      </c>
      <c r="F9459" s="749" t="s">
        <v>25202</v>
      </c>
      <c r="G9459" s="749" t="s">
        <v>25203</v>
      </c>
      <c r="I9459" s="749" t="s">
        <v>30</v>
      </c>
      <c r="J9459" s="749" t="n">
        <v>1214.53</v>
      </c>
    </row>
    <row collapsed="false" customFormat="false" customHeight="true" hidden="true" ht="12.75" outlineLevel="0" r="9460">
      <c r="A9460" s="749" t="s">
        <v>25205</v>
      </c>
      <c r="B9460" s="749" t="str">
        <f aca="false">C9460&amp;D9460&amp;E9460&amp;F9460&amp;G9460&amp;H9460</f>
        <v>BANCO DE MADEIRA DE MACARANDUBA EM RIPAS DE 8X2,5CM,FIXADASEM ESTRUTURA DE 7,5X4CM,CONFORME DETALHE Nº6026/EMOP</v>
      </c>
      <c r="C9460" s="749" t="s">
        <v>25206</v>
      </c>
      <c r="D9460" s="749" t="s">
        <v>25207</v>
      </c>
      <c r="I9460" s="749" t="s">
        <v>236</v>
      </c>
      <c r="J9460" s="749" t="n">
        <v>678.11</v>
      </c>
    </row>
    <row collapsed="false" customFormat="false" customHeight="true" hidden="true" ht="12.75" outlineLevel="0" r="9461">
      <c r="A9461" s="749" t="s">
        <v>25208</v>
      </c>
      <c r="B9461" s="749" t="str">
        <f aca="false">C9461&amp;D9461&amp;E9461&amp;F9461&amp;G9461&amp;H9461</f>
        <v>BANCO DE MADEIRA DE MACARANDUBA EM RIPAS DE 8X2,5CM,FIXADASEM ESTRUTURA DE 7,5X4CM,CONFORME DETALHE Nº6026/EMOP</v>
      </c>
      <c r="C9461" s="749" t="s">
        <v>25206</v>
      </c>
      <c r="D9461" s="749" t="s">
        <v>25207</v>
      </c>
      <c r="I9461" s="749" t="s">
        <v>236</v>
      </c>
      <c r="J9461" s="749" t="n">
        <v>599.95</v>
      </c>
    </row>
    <row collapsed="false" customFormat="false" customHeight="true" hidden="true" ht="12.75" outlineLevel="0" r="9462">
      <c r="A9462" s="749" t="s">
        <v>25209</v>
      </c>
      <c r="B9462" s="749" t="str">
        <f aca="false">C9462&amp;D9462&amp;E9462&amp;F9462&amp;G9462&amp;H9462</f>
        <v>MESA DE JARDIM,MEDINDO 1,80X0,91X0,73M,EXECUTADA EM PECAS DE MACARANDUBA DE 7X22CM,FIXADAS EM 2(DOIS) APOIOS DE CONCRETO,CONFORME DETALHE Nº6028/EMOP.FORNECIMENTO E COLOCACAO</v>
      </c>
      <c r="C9462" s="749" t="s">
        <v>25210</v>
      </c>
      <c r="D9462" s="749" t="s">
        <v>25211</v>
      </c>
      <c r="E9462" s="749" t="s">
        <v>25212</v>
      </c>
      <c r="I9462" s="749" t="s">
        <v>30</v>
      </c>
      <c r="J9462" s="749" t="n">
        <v>811.85</v>
      </c>
    </row>
    <row collapsed="false" customFormat="false" customHeight="true" hidden="true" ht="12.75" outlineLevel="0" r="9463">
      <c r="A9463" s="749" t="s">
        <v>25213</v>
      </c>
      <c r="B9463" s="749" t="str">
        <f aca="false">C9463&amp;D9463&amp;E9463&amp;F9463&amp;G9463&amp;H9463</f>
        <v>MESA DE JARDIM,MEDINDO 1,80X0,91X0,73M,EXECUTADA EM PECAS DE MACARANDUBA DE 7X22CM,FIXADAS EM 2(DOIS) APOIOS DE CONCRETO,CONFORME DETALHE Nº6028/EMOP.FORNECIMENTO E COLOCACAO</v>
      </c>
      <c r="C9463" s="749" t="s">
        <v>25210</v>
      </c>
      <c r="D9463" s="749" t="s">
        <v>25211</v>
      </c>
      <c r="E9463" s="749" t="s">
        <v>25212</v>
      </c>
      <c r="I9463" s="749" t="s">
        <v>30</v>
      </c>
      <c r="J9463" s="749" t="n">
        <v>764.64</v>
      </c>
    </row>
    <row collapsed="false" customFormat="false" customHeight="true" hidden="true" ht="12.75" outlineLevel="0" r="9464">
      <c r="A9464" s="749" t="s">
        <v>25214</v>
      </c>
      <c r="B9464" s="749" t="str">
        <f aca="false">C9464&amp;D9464&amp;E9464&amp;F9464&amp;G9464&amp;H9464</f>
        <v>BANCO DE JARDIM,MEDINDO 1,80X0,30X0,45M,EXECUTADO COM 01(UMA)PECA MACARANDUBA DE 30X7CM,FIXADA EM 02(DOIS) APOIOS DE CONCRETO,CONFORME DETALHE Nº6028/EMOP.FORNECIMENTO E COLOCACAO</v>
      </c>
      <c r="C9464" s="749" t="s">
        <v>25215</v>
      </c>
      <c r="D9464" s="749" t="s">
        <v>25216</v>
      </c>
      <c r="E9464" s="749" t="s">
        <v>25217</v>
      </c>
      <c r="I9464" s="749" t="s">
        <v>30</v>
      </c>
      <c r="J9464" s="749" t="n">
        <v>338.6</v>
      </c>
    </row>
    <row collapsed="false" customFormat="false" customHeight="true" hidden="true" ht="12.75" outlineLevel="0" r="9465">
      <c r="A9465" s="749" t="s">
        <v>25218</v>
      </c>
      <c r="B9465" s="749" t="str">
        <f aca="false">C9465&amp;D9465&amp;E9465&amp;F9465&amp;G9465&amp;H9465</f>
        <v>BANCO DE JARDIM,MEDINDO 1,80X0,30X0,45M,EXECUTADO COM 01(UMA)PECA MACARANDUBA DE 30X7CM,FIXADA EM 02(DOIS) APOIOS DE CONCRETO,CONFORME DETALHE Nº6028/EMOP.FORNECIMENTO E COLOCACAO</v>
      </c>
      <c r="C9465" s="749" t="s">
        <v>25215</v>
      </c>
      <c r="D9465" s="749" t="s">
        <v>25216</v>
      </c>
      <c r="E9465" s="749" t="s">
        <v>25217</v>
      </c>
      <c r="I9465" s="749" t="s">
        <v>30</v>
      </c>
      <c r="J9465" s="749" t="n">
        <v>317.91</v>
      </c>
    </row>
    <row collapsed="false" customFormat="false" customHeight="true" hidden="true" ht="12.75" outlineLevel="0" r="9466">
      <c r="A9466" s="749" t="s">
        <v>25219</v>
      </c>
      <c r="B9466" s="749" t="str">
        <f aca="false">C9466&amp;D9466&amp;E9466&amp;F9466&amp;G9466&amp;H9466</f>
        <v>BANCO RUSTICO.FORNECIMENTO E COLOCACAO</v>
      </c>
      <c r="C9466" s="749" t="s">
        <v>25220</v>
      </c>
      <c r="I9466" s="749" t="s">
        <v>30</v>
      </c>
      <c r="J9466" s="749" t="n">
        <v>869.94</v>
      </c>
    </row>
    <row collapsed="false" customFormat="false" customHeight="true" hidden="true" ht="12.75" outlineLevel="0" r="9467">
      <c r="A9467" s="749" t="s">
        <v>25221</v>
      </c>
      <c r="B9467" s="749" t="str">
        <f aca="false">C9467&amp;D9467&amp;E9467&amp;F9467&amp;G9467&amp;H9467</f>
        <v>BANCO RUSTICO.FORNECIMENTO E COLOCACAO</v>
      </c>
      <c r="C9467" s="749" t="s">
        <v>25220</v>
      </c>
      <c r="I9467" s="749" t="s">
        <v>30</v>
      </c>
      <c r="J9467" s="749" t="n">
        <v>853.18</v>
      </c>
    </row>
    <row collapsed="false" customFormat="false" customHeight="true" hidden="true" ht="12.75" outlineLevel="0" r="9468">
      <c r="A9468" s="749" t="s">
        <v>25222</v>
      </c>
      <c r="B9468" s="749" t="str">
        <f aca="false">C9468&amp;D9468&amp;E9468&amp;F9468&amp;G9468&amp;H9468</f>
        <v>PRANCHA EM MADEIRA APARELHADA PARA BANCOS DE JARDINS,COM SECAO DE(15X4,5)CM E COMPRIMENTO DE 2,20M,PRESA COM PARAFUSOS E PORCAS NOS PES DE FERRO E PINTURA NA COR A SER INDICADA.FORNECIMENTO E COLOCACAO</v>
      </c>
      <c r="C9468" s="749" t="s">
        <v>25223</v>
      </c>
      <c r="D9468" s="749" t="s">
        <v>25224</v>
      </c>
      <c r="E9468" s="749" t="s">
        <v>25225</v>
      </c>
      <c r="F9468" s="749" t="s">
        <v>14384</v>
      </c>
      <c r="I9468" s="749" t="s">
        <v>30</v>
      </c>
      <c r="J9468" s="749" t="n">
        <v>111.85</v>
      </c>
    </row>
    <row collapsed="false" customFormat="false" customHeight="true" hidden="true" ht="12.75" outlineLevel="0" r="9469">
      <c r="A9469" s="749" t="s">
        <v>25226</v>
      </c>
      <c r="B9469" s="749" t="str">
        <f aca="false">C9469&amp;D9469&amp;E9469&amp;F9469&amp;G9469&amp;H9469</f>
        <v>PRANCHA EM MADEIRA APARELHADA PARA BANCOS DE JARDINS,COM SECAO DE(15X4,5)CM E COMPRIMENTO DE 2,20M,PRESA COM PARAFUSOS E PORCAS NOS PES DE FERRO E PINTURA NA COR A SER INDICADA.FORNECIMENTO E COLOCACAO</v>
      </c>
      <c r="C9469" s="749" t="s">
        <v>25223</v>
      </c>
      <c r="D9469" s="749" t="s">
        <v>25224</v>
      </c>
      <c r="E9469" s="749" t="s">
        <v>25225</v>
      </c>
      <c r="F9469" s="749" t="s">
        <v>14384</v>
      </c>
      <c r="I9469" s="749" t="s">
        <v>30</v>
      </c>
      <c r="J9469" s="749" t="n">
        <v>104.53</v>
      </c>
    </row>
    <row collapsed="false" customFormat="false" customHeight="true" hidden="true" ht="12.75" outlineLevel="0" r="9470">
      <c r="A9470" s="749" t="s">
        <v>25227</v>
      </c>
      <c r="B9470" s="749" t="str">
        <f aca="false">C9470&amp;D9470&amp;E9470&amp;F9470&amp;G9470&amp;H9470</f>
        <v>REGUA DE MADEIRA APARELHADA PARA BANCOS DE JARDINS,COM SECAO DE(5,5X3,75)CM E COMPRIMENTO DE 2M,PRESAS COM PARAFUSOS DEPORCAS NOS PES DE FERRO FUNDIDO E PINTURA NA COR A SER INDICADA.FORNECIMENTO E COLOCACAO</v>
      </c>
      <c r="C9470" s="749" t="s">
        <v>25228</v>
      </c>
      <c r="D9470" s="749" t="s">
        <v>25229</v>
      </c>
      <c r="E9470" s="749" t="s">
        <v>25230</v>
      </c>
      <c r="F9470" s="749" t="s">
        <v>25231</v>
      </c>
      <c r="I9470" s="749" t="s">
        <v>30</v>
      </c>
      <c r="J9470" s="749" t="n">
        <v>46.89</v>
      </c>
    </row>
    <row collapsed="false" customFormat="false" customHeight="true" hidden="true" ht="12.75" outlineLevel="0" r="9471">
      <c r="A9471" s="749" t="s">
        <v>25232</v>
      </c>
      <c r="B9471" s="749" t="str">
        <f aca="false">C9471&amp;D9471&amp;E9471&amp;F9471&amp;G9471&amp;H9471</f>
        <v>REGUA DE MADEIRA APARELHADA PARA BANCOS DE JARDINS,COM SECAO DE(5,5X3,75)CM E COMPRIMENTO DE 2M,PRESAS COM PARAFUSOS DEPORCAS NOS PES DE FERRO FUNDIDO E PINTURA NA COR A SER INDICADA.FORNECIMENTO E COLOCACAO</v>
      </c>
      <c r="C9471" s="749" t="s">
        <v>25228</v>
      </c>
      <c r="D9471" s="749" t="s">
        <v>25229</v>
      </c>
      <c r="E9471" s="749" t="s">
        <v>25230</v>
      </c>
      <c r="F9471" s="749" t="s">
        <v>25231</v>
      </c>
      <c r="I9471" s="749" t="s">
        <v>30</v>
      </c>
      <c r="J9471" s="749" t="n">
        <v>41.27</v>
      </c>
    </row>
    <row collapsed="false" customFormat="false" customHeight="true" hidden="true" ht="12.75" outlineLevel="0" r="9472">
      <c r="A9472" s="749" t="s">
        <v>25233</v>
      </c>
      <c r="B9472" s="749" t="str">
        <f aca="false">C9472&amp;D9472&amp;E9472&amp;F9472&amp;G9472&amp;H9472</f>
        <v>REGUA DE MADEIRA APARELHADA PARA BANCOS DE JARDINS,COM SECAO DE(3X1,5)CM E COMPRIMENTO DE 1M,PRESAS COM PARAFUSOS DE PORCAS NOS PES DE FERRO E ENVERNIZADA NA COR A SER INDICADA.FORNECIMENTO E COLOCACAO</v>
      </c>
      <c r="C9472" s="749" t="s">
        <v>25228</v>
      </c>
      <c r="D9472" s="749" t="s">
        <v>25234</v>
      </c>
      <c r="E9472" s="749" t="s">
        <v>25235</v>
      </c>
      <c r="F9472" s="749" t="s">
        <v>14384</v>
      </c>
      <c r="I9472" s="749" t="s">
        <v>30</v>
      </c>
      <c r="J9472" s="749" t="n">
        <v>85.22</v>
      </c>
    </row>
    <row collapsed="false" customFormat="false" customHeight="true" hidden="true" ht="12.75" outlineLevel="0" r="9473">
      <c r="A9473" s="749" t="s">
        <v>25236</v>
      </c>
      <c r="B9473" s="749" t="str">
        <f aca="false">C9473&amp;D9473&amp;E9473&amp;F9473&amp;G9473&amp;H9473</f>
        <v>REGUA DE MADEIRA APARELHADA PARA BANCOS DE JARDINS,COM SECAO DE(3X1,5)CM E COMPRIMENTO DE 1M,PRESAS COM PARAFUSOS DE PORCAS NOS PES DE FERRO E ENVERNIZADA NA COR A SER INDICADA.FORNECIMENTO E COLOCACAO</v>
      </c>
      <c r="C9473" s="749" t="s">
        <v>25228</v>
      </c>
      <c r="D9473" s="749" t="s">
        <v>25234</v>
      </c>
      <c r="E9473" s="749" t="s">
        <v>25235</v>
      </c>
      <c r="F9473" s="749" t="s">
        <v>14384</v>
      </c>
      <c r="I9473" s="749" t="s">
        <v>30</v>
      </c>
      <c r="J9473" s="749" t="n">
        <v>74.31</v>
      </c>
    </row>
    <row collapsed="false" customFormat="false" customHeight="true" hidden="true" ht="12.75" outlineLevel="0" r="9474">
      <c r="A9474" s="749" t="s">
        <v>25237</v>
      </c>
      <c r="B9474" s="749" t="str">
        <f aca="false">C9474&amp;D9474&amp;E9474&amp;F9474&amp;G9474&amp;H9474</f>
        <v>MESA DE JOGOS COM 4 BANCOS,TAMPO DE MESA EM MARMORITE ARMADO,NA COR NATURAL,TENDO NO CENTRO TABULEIRO DE XADREZ EM MARMORITE NAS CORES BRANCA E PRETA,PES(MESA E BANCOS)DE CONCRETOARMADO.FORNECIMENTO E COLOCACAO</v>
      </c>
      <c r="C9474" s="749" t="s">
        <v>25238</v>
      </c>
      <c r="D9474" s="749" t="s">
        <v>25239</v>
      </c>
      <c r="E9474" s="749" t="s">
        <v>25240</v>
      </c>
      <c r="F9474" s="749" t="s">
        <v>25241</v>
      </c>
      <c r="I9474" s="749" t="s">
        <v>30</v>
      </c>
      <c r="J9474" s="749" t="n">
        <v>1227.53</v>
      </c>
    </row>
    <row collapsed="false" customFormat="false" customHeight="true" hidden="true" ht="12.75" outlineLevel="0" r="9475">
      <c r="A9475" s="749" t="s">
        <v>25242</v>
      </c>
      <c r="B9475" s="749" t="str">
        <f aca="false">C9475&amp;D9475&amp;E9475&amp;F9475&amp;G9475&amp;H9475</f>
        <v>MESA DE JOGOS COM 4 BANCOS,TAMPO DE MESA EM MARMORITE ARMADO,NA COR NATURAL,TENDO NO CENTRO TABULEIRO DE XADREZ EM MARMORITE NAS CORES BRANCA E PRETA,PES(MESA E BANCOS)DE CONCRETOARMADO.FORNECIMENTO E COLOCACAO</v>
      </c>
      <c r="C9475" s="749" t="s">
        <v>25238</v>
      </c>
      <c r="D9475" s="749" t="s">
        <v>25239</v>
      </c>
      <c r="E9475" s="749" t="s">
        <v>25240</v>
      </c>
      <c r="F9475" s="749" t="s">
        <v>25241</v>
      </c>
      <c r="I9475" s="749" t="s">
        <v>30</v>
      </c>
      <c r="J9475" s="749" t="n">
        <v>1141.05</v>
      </c>
    </row>
    <row collapsed="false" customFormat="false" customHeight="true" hidden="true" ht="12.75" outlineLevel="0" r="9476">
      <c r="A9476" s="749" t="s">
        <v>25243</v>
      </c>
      <c r="B9476" s="749" t="str">
        <f aca="false">C9476&amp;D9476&amp;E9476&amp;F9476&amp;G9476&amp;H9476</f>
        <v>ALAMBRADO COM 1,50M DE ALTURA,EM CHAPA EXPANDIDA DE ACO CARBONO 3/16",DECAPADA,FOSFATIZADA,FORMANDO PAINEIS MODULADOS,FIXADOS EM MONTANTES DE TUBOS GALVANIZADOS DE 1.1/2",COM CARAPUCA DE FECHAMENTO SUPERIOR DO MESMO MATERIAL DOS TUBOS,ESTES ESPACADOS DE 2,00M E CHUMBADOS NO SOLO,EXCL.MATERIAL DE CONCRETAGEM DAS FUNDACOES,INCL.MAO-DE-OBRA DESTAS.FORN.E COLOC.</v>
      </c>
      <c r="C9476" s="749" t="s">
        <v>25244</v>
      </c>
      <c r="D9476" s="749" t="s">
        <v>25245</v>
      </c>
      <c r="E9476" s="749" t="s">
        <v>25246</v>
      </c>
      <c r="F9476" s="749" t="s">
        <v>25247</v>
      </c>
      <c r="G9476" s="749" t="s">
        <v>25248</v>
      </c>
      <c r="H9476" s="749" t="s">
        <v>25249</v>
      </c>
      <c r="I9476" s="749" t="s">
        <v>52</v>
      </c>
      <c r="J9476" s="749" t="n">
        <v>157.92</v>
      </c>
    </row>
    <row collapsed="false" customFormat="false" customHeight="true" hidden="true" ht="12.75" outlineLevel="0" r="9477">
      <c r="A9477" s="749" t="s">
        <v>25250</v>
      </c>
      <c r="B9477" s="749" t="str">
        <f aca="false">C9477&amp;D9477&amp;E9477&amp;F9477&amp;G9477&amp;H9477</f>
        <v>ALAMBRADO COM 1,50M DE ALTURA,EM CHAPA EXPANDIDA DE ACO CARBONO 3/16",DECAPADA,FOSFATIZADA,FORMANDO PAINEIS MODULADOS,FIXADOS EM MONTANTES DE TUBOS GALVANIZADOS DE 1.1/2",COM CARAPUCA DE FECHAMENTO SUPERIOR DO MESMO MATERIAL DOS TUBOS,ESTES ESPACADOS DE 2,00M E CHUMBADOS NO SOLO,EXCL.MATERIAL DE CONCRETAGEM DAS FUNDACOES,INCL.MAO-DE-OBRA DESTAS.FORN.E COLOC.</v>
      </c>
      <c r="C9477" s="749" t="s">
        <v>25244</v>
      </c>
      <c r="D9477" s="749" t="s">
        <v>25245</v>
      </c>
      <c r="E9477" s="749" t="s">
        <v>25246</v>
      </c>
      <c r="F9477" s="749" t="s">
        <v>25247</v>
      </c>
      <c r="G9477" s="749" t="s">
        <v>25248</v>
      </c>
      <c r="H9477" s="749" t="s">
        <v>25249</v>
      </c>
      <c r="I9477" s="749" t="s">
        <v>52</v>
      </c>
      <c r="J9477" s="749" t="n">
        <v>150.53</v>
      </c>
    </row>
    <row collapsed="false" customFormat="false" customHeight="true" hidden="true" ht="12.75" outlineLevel="0" r="9478">
      <c r="A9478" s="749" t="s">
        <v>25251</v>
      </c>
      <c r="B9478" s="749" t="str">
        <f aca="false">C9478&amp;D9478&amp;E9478&amp;F9478&amp;G9478&amp;H9478</f>
        <v>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v>
      </c>
      <c r="C9478" s="749" t="s">
        <v>25252</v>
      </c>
      <c r="D9478" s="749" t="s">
        <v>25253</v>
      </c>
      <c r="E9478" s="749" t="s">
        <v>25254</v>
      </c>
      <c r="F9478" s="749" t="s">
        <v>25255</v>
      </c>
      <c r="G9478" s="749" t="s">
        <v>25256</v>
      </c>
      <c r="H9478" s="749" t="s">
        <v>25257</v>
      </c>
      <c r="I9478" s="749" t="s">
        <v>52</v>
      </c>
      <c r="J9478" s="749" t="n">
        <v>127.19</v>
      </c>
    </row>
    <row collapsed="false" customFormat="false" customHeight="true" hidden="true" ht="12.75" outlineLevel="0" r="9479">
      <c r="A9479" s="749" t="s">
        <v>25258</v>
      </c>
      <c r="B9479" s="749" t="str">
        <f aca="false">C9479&amp;D9479&amp;E9479&amp;F9479&amp;G9479&amp;H9479</f>
        <v>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v>
      </c>
      <c r="C9479" s="749" t="s">
        <v>25252</v>
      </c>
      <c r="D9479" s="749" t="s">
        <v>25253</v>
      </c>
      <c r="E9479" s="749" t="s">
        <v>25254</v>
      </c>
      <c r="F9479" s="749" t="s">
        <v>25255</v>
      </c>
      <c r="G9479" s="749" t="s">
        <v>25256</v>
      </c>
      <c r="H9479" s="749" t="s">
        <v>25257</v>
      </c>
      <c r="I9479" s="749" t="s">
        <v>52</v>
      </c>
      <c r="J9479" s="749" t="n">
        <v>118.62</v>
      </c>
    </row>
    <row collapsed="false" customFormat="false" customHeight="true" hidden="true" ht="12.75" outlineLevel="0" r="9480">
      <c r="A9480" s="749" t="s">
        <v>25259</v>
      </c>
      <c r="B9480" s="749" t="str">
        <f aca="false">C9480&amp;D9480&amp;E9480&amp;F9480&amp;G9480&amp;H9480</f>
        <v>ALAMBRADO P/CAMPO DE ESPORTE,POSTES TUBO FºGALV.,ESPACADOS 2,00M,DIAMETRO 2",ALTURA 3,00M LIVRES SOBRE O SOLO,FIXADOS EM PRISMAS DE CONCRETO FCK=20MPA,30X30X100CM,SOBRE ESTES POSTES FIXADA TELA ARAME Nº12 PLASTIFICADO MALHA 7,5CM,PRESA EM 2 ARAMES Nº12 PLASTIFICADOS,COLOCADOS TRANSV.E ATRAVESSANDO TUBOS SUPERIOR E INFERIOR,COM "T" E CRUZETA 2".FORN.E COLOC.</v>
      </c>
      <c r="C9480" s="749" t="s">
        <v>25260</v>
      </c>
      <c r="D9480" s="749" t="s">
        <v>25261</v>
      </c>
      <c r="E9480" s="749" t="s">
        <v>25262</v>
      </c>
      <c r="F9480" s="749" t="s">
        <v>25263</v>
      </c>
      <c r="G9480" s="749" t="s">
        <v>25264</v>
      </c>
      <c r="H9480" s="749" t="s">
        <v>25265</v>
      </c>
      <c r="I9480" s="749" t="s">
        <v>52</v>
      </c>
      <c r="J9480" s="749" t="n">
        <v>182.17</v>
      </c>
    </row>
    <row collapsed="false" customFormat="false" customHeight="true" hidden="true" ht="12.75" outlineLevel="0" r="9481">
      <c r="A9481" s="749" t="s">
        <v>25266</v>
      </c>
      <c r="B9481" s="749" t="str">
        <f aca="false">C9481&amp;D9481&amp;E9481&amp;F9481&amp;G9481&amp;H9481</f>
        <v>ALAMBRADO P/CAMPO DE ESPORTE,POSTES TUBO FºGALV.,ESPACADOS 2,00M,DIAMETRO 2",ALTURA 3,00M LIVRES SOBRE O SOLO,FIXADOS EM PRISMAS DE CONCRETO FCK=20MPA,30X30X100CM,SOBRE ESTES POSTES FIXADA TELA ARAME Nº12 PLASTIFICADO MALHA 7,5CM,PRESA EM 2 ARAMES Nº12 PLASTIFICADOS,COLOCADOS TRANSV.E ATRAVESSANDO TUBOS SUPERIOR E INFERIOR,COM "T" E CRUZETA 2".FORN.E COLOC.</v>
      </c>
      <c r="C9481" s="749" t="s">
        <v>25260</v>
      </c>
      <c r="D9481" s="749" t="s">
        <v>25261</v>
      </c>
      <c r="E9481" s="749" t="s">
        <v>25262</v>
      </c>
      <c r="F9481" s="749" t="s">
        <v>25263</v>
      </c>
      <c r="G9481" s="749" t="s">
        <v>25264</v>
      </c>
      <c r="H9481" s="749" t="s">
        <v>25265</v>
      </c>
      <c r="I9481" s="749" t="s">
        <v>52</v>
      </c>
      <c r="J9481" s="749" t="n">
        <v>168.2</v>
      </c>
    </row>
    <row collapsed="false" customFormat="false" customHeight="true" hidden="true" ht="12.75" outlineLevel="0" r="9482">
      <c r="A9482" s="749" t="s">
        <v>25267</v>
      </c>
      <c r="B9482" s="749" t="str">
        <f aca="false">C9482&amp;D9482&amp;E9482&amp;F9482&amp;G9482&amp;H9482</f>
        <v>ALAMBRADO PARA CAMPO DE ESPORTE DE 3,00X6,00M,COM UM MONTANTE A CADA 3,00M,EM TELA GALV.Nº12 E MALHA LOSANGO DE 5CM,FIXADA EM TUBOS DE FERRO GALVANIZADO DE 2" E CONTRAVENTAMENTO DE 1,75M,EM CADA MODULO,ESTES CHUMBADOS EM BLOCOS DE CONCRETO,INCLUSIVE ESCAVACAO,CONCRETO DOS BLOCOS,REATERRO,TRANSPORTE,CARGA E DESCARGA,EXCLUSIVE PINTURA.FORNECIMENTO E COLOCACAO</v>
      </c>
      <c r="C9482" s="749" t="s">
        <v>25268</v>
      </c>
      <c r="D9482" s="749" t="s">
        <v>25269</v>
      </c>
      <c r="E9482" s="749" t="s">
        <v>25270</v>
      </c>
      <c r="F9482" s="749" t="s">
        <v>25271</v>
      </c>
      <c r="G9482" s="749" t="s">
        <v>25272</v>
      </c>
      <c r="H9482" s="749" t="s">
        <v>25273</v>
      </c>
      <c r="I9482" s="749" t="s">
        <v>52</v>
      </c>
      <c r="J9482" s="749" t="n">
        <v>192.15</v>
      </c>
    </row>
    <row collapsed="false" customFormat="false" customHeight="true" hidden="true" ht="12.75" outlineLevel="0" r="9483">
      <c r="A9483" s="749" t="s">
        <v>25274</v>
      </c>
      <c r="B9483" s="749" t="str">
        <f aca="false">C9483&amp;D9483&amp;E9483&amp;F9483&amp;G9483&amp;H9483</f>
        <v>ALAMBRADO PARA CAMPO DE ESPORTE DE 3,00X6,00M,COM UM MONTANTE A CADA 3,00M,EM TELA GALV.Nº12 E MALHA LOSANGO DE 5CM,FIXADA EM TUBOS DE FERRO GALVANIZADO DE 2" E CONTRAVENTAMENTO DE 1,75M,EM CADA MODULO,ESTES CHUMBADOS EM BLOCOS DE CONCRETO,INCLUSIVE ESCAVACAO,CONCRETO DOS BLOCOS,REATERRO,TRANSPORTE,CARGA E DESCARGA,EXCLUSIVE PINTURA.FORNECIMENTO E COLOCACAO</v>
      </c>
      <c r="C9483" s="749" t="s">
        <v>25268</v>
      </c>
      <c r="D9483" s="749" t="s">
        <v>25269</v>
      </c>
      <c r="E9483" s="749" t="s">
        <v>25270</v>
      </c>
      <c r="F9483" s="749" t="s">
        <v>25271</v>
      </c>
      <c r="G9483" s="749" t="s">
        <v>25272</v>
      </c>
      <c r="H9483" s="749" t="s">
        <v>25273</v>
      </c>
      <c r="I9483" s="749" t="s">
        <v>52</v>
      </c>
      <c r="J9483" s="749" t="n">
        <v>181.34</v>
      </c>
    </row>
    <row collapsed="false" customFormat="false" customHeight="true" hidden="true" ht="12.75" outlineLevel="0" r="9484">
      <c r="A9484" s="749" t="s">
        <v>25275</v>
      </c>
      <c r="B9484" s="749" t="str">
        <f aca="false">C9484&amp;D9484&amp;E9484&amp;F9484&amp;G9484&amp;H9484</f>
        <v>ALAMBRADO PARA CAMPO DE ESPORTE,3,00X4,50M,COM UM MONTANTE A 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v>
      </c>
      <c r="C9484" s="749" t="s">
        <v>25276</v>
      </c>
      <c r="D9484" s="749" t="s">
        <v>25277</v>
      </c>
      <c r="E9484" s="749" t="s">
        <v>25278</v>
      </c>
      <c r="F9484" s="749" t="s">
        <v>25279</v>
      </c>
      <c r="G9484" s="749" t="s">
        <v>25280</v>
      </c>
      <c r="H9484" s="749" t="s">
        <v>25281</v>
      </c>
      <c r="I9484" s="749" t="s">
        <v>52</v>
      </c>
      <c r="J9484" s="749" t="n">
        <v>167.66</v>
      </c>
    </row>
    <row collapsed="false" customFormat="false" customHeight="true" hidden="true" ht="12.75" outlineLevel="0" r="9485">
      <c r="A9485" s="749" t="s">
        <v>25282</v>
      </c>
      <c r="B9485" s="749" t="str">
        <f aca="false">C9485&amp;D9485&amp;E9485&amp;F9485&amp;G9485&amp;H9485</f>
        <v>ALAMBRADO PARA CAMPO DE ESPORTE,3,00X4,50M,COM UM MONTANTE A 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v>
      </c>
      <c r="C9485" s="749" t="s">
        <v>25276</v>
      </c>
      <c r="D9485" s="749" t="s">
        <v>25277</v>
      </c>
      <c r="E9485" s="749" t="s">
        <v>25278</v>
      </c>
      <c r="F9485" s="749" t="s">
        <v>25279</v>
      </c>
      <c r="G9485" s="749" t="s">
        <v>25280</v>
      </c>
      <c r="H9485" s="749" t="s">
        <v>25281</v>
      </c>
      <c r="I9485" s="749" t="s">
        <v>52</v>
      </c>
      <c r="J9485" s="749" t="n">
        <v>158.92</v>
      </c>
    </row>
    <row collapsed="false" customFormat="false" customHeight="true" hidden="true" ht="12.75" outlineLevel="0" r="9486">
      <c r="A9486" s="749" t="s">
        <v>25283</v>
      </c>
      <c r="B9486" s="749" t="str">
        <f aca="false">C9486&amp;D9486&amp;E9486&amp;F9486&amp;G9486&amp;H9486</f>
        <v>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v>
      </c>
      <c r="C9486" s="749" t="s">
        <v>25284</v>
      </c>
      <c r="D9486" s="749" t="s">
        <v>25285</v>
      </c>
      <c r="E9486" s="749" t="s">
        <v>25286</v>
      </c>
      <c r="F9486" s="749" t="s">
        <v>25287</v>
      </c>
      <c r="G9486" s="749" t="s">
        <v>25288</v>
      </c>
      <c r="H9486" s="749" t="s">
        <v>20211</v>
      </c>
      <c r="I9486" s="749" t="s">
        <v>52</v>
      </c>
      <c r="J9486" s="749" t="n">
        <v>139.56</v>
      </c>
    </row>
    <row collapsed="false" customFormat="false" customHeight="true" hidden="true" ht="12.75" outlineLevel="0" r="9487">
      <c r="A9487" s="749" t="s">
        <v>25289</v>
      </c>
      <c r="B9487" s="749" t="str">
        <f aca="false">C9487&amp;D9487&amp;E9487&amp;F9487&amp;G9487&amp;H9487</f>
        <v>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v>
      </c>
      <c r="C9487" s="749" t="s">
        <v>25284</v>
      </c>
      <c r="D9487" s="749" t="s">
        <v>25285</v>
      </c>
      <c r="E9487" s="749" t="s">
        <v>25286</v>
      </c>
      <c r="F9487" s="749" t="s">
        <v>25287</v>
      </c>
      <c r="G9487" s="749" t="s">
        <v>25288</v>
      </c>
      <c r="H9487" s="749" t="s">
        <v>20211</v>
      </c>
      <c r="I9487" s="749" t="s">
        <v>52</v>
      </c>
      <c r="J9487" s="749" t="n">
        <v>132.16</v>
      </c>
    </row>
    <row collapsed="false" customFormat="false" customHeight="true" hidden="true" ht="12.75" outlineLevel="0" r="9488">
      <c r="A9488" s="749" t="s">
        <v>25290</v>
      </c>
      <c r="B9488" s="749" t="str">
        <f aca="false">C9488&amp;D9488&amp;E9488&amp;F9488&amp;G9488&amp;H9488</f>
        <v>ALAMBRADO PARA CAMPO DE ESPORTE,VOLEI OU BASQUETE,COM 1,00MDE ALTURA, EM TUBO GALVANIZADO DE 2" HORIZONTAL E MONTANTESDO MESMO MATERIAL,ESPACADOS A CADA 2,00M E CHUMBADOS NO SOLO,EXCLUSIVE A BASE DE FIXACAO E TELA.FORNECIMENTO E COLOCACAO</v>
      </c>
      <c r="C9488" s="749" t="s">
        <v>25291</v>
      </c>
      <c r="D9488" s="749" t="s">
        <v>25292</v>
      </c>
      <c r="E9488" s="749" t="s">
        <v>25293</v>
      </c>
      <c r="F9488" s="749" t="s">
        <v>25294</v>
      </c>
      <c r="I9488" s="749" t="s">
        <v>52</v>
      </c>
      <c r="J9488" s="749" t="n">
        <v>124.33</v>
      </c>
    </row>
    <row collapsed="false" customFormat="false" customHeight="true" hidden="true" ht="12.75" outlineLevel="0" r="9489">
      <c r="A9489" s="749" t="s">
        <v>25295</v>
      </c>
      <c r="B9489" s="749" t="str">
        <f aca="false">C9489&amp;D9489&amp;E9489&amp;F9489&amp;G9489&amp;H9489</f>
        <v>ALAMBRADO PARA CAMPO DE ESPORTE,VOLEI OU BASQUETE,COM 1,00MDE ALTURA, EM TUBO GALVANIZADO DE 2" HORIZONTAL E MONTANTESDO MESMO MATERIAL,ESPACADOS A CADA 2,00M E CHUMBADOS NO SOLO,EXCLUSIVE A BASE DE FIXACAO E TELA.FORNECIMENTO E COLOCACAO</v>
      </c>
      <c r="C9489" s="749" t="s">
        <v>25291</v>
      </c>
      <c r="D9489" s="749" t="s">
        <v>25292</v>
      </c>
      <c r="E9489" s="749" t="s">
        <v>25293</v>
      </c>
      <c r="F9489" s="749" t="s">
        <v>25294</v>
      </c>
      <c r="I9489" s="749" t="s">
        <v>52</v>
      </c>
      <c r="J9489" s="749" t="n">
        <v>121.37</v>
      </c>
    </row>
    <row collapsed="false" customFormat="false" customHeight="true" hidden="true" ht="12.75" outlineLevel="0" r="9490">
      <c r="A9490" s="749" t="s">
        <v>25296</v>
      </c>
      <c r="B9490" s="749" t="str">
        <f aca="false">C9490&amp;D9490&amp;E9490&amp;F9490&amp;G9490&amp;H9490</f>
        <v>ALAMBRADO P/CABECEIRA DE CAMPO DE ESPORTE,POSTES DE TUBOS DE FºGALV.2",C/ALTURA LIVRE 5,30M,FICANDO 0,70M ENTERRADOS EMPRISMAS CONCRETO 25MPA,0,30X0,30X0,75M,ESTANDO POSTES ESPACADOS 2,00M,C/3 TUBOS HORIZ.E CONTRAVENTAM.,A CADA 2,00M,TODOS 2" E SOBRE ESTES, FIXADA TELA DE ARAME Nº12,PLASTIFICADA,MALHA 7,5CM,INCL.TES,CRUZETAS,CURVAS E FUNDACOES.FORN.E COLOC.</v>
      </c>
      <c r="C9490" s="749" t="s">
        <v>25297</v>
      </c>
      <c r="D9490" s="749" t="s">
        <v>25298</v>
      </c>
      <c r="E9490" s="749" t="s">
        <v>25299</v>
      </c>
      <c r="F9490" s="749" t="s">
        <v>25300</v>
      </c>
      <c r="G9490" s="749" t="s">
        <v>25301</v>
      </c>
      <c r="H9490" s="749" t="s">
        <v>25302</v>
      </c>
      <c r="I9490" s="749" t="s">
        <v>52</v>
      </c>
      <c r="J9490" s="749" t="n">
        <v>221.46</v>
      </c>
    </row>
    <row collapsed="false" customFormat="false" customHeight="true" hidden="true" ht="12.75" outlineLevel="0" r="9491">
      <c r="A9491" s="749" t="s">
        <v>25303</v>
      </c>
      <c r="B9491" s="749" t="str">
        <f aca="false">C9491&amp;D9491&amp;E9491&amp;F9491&amp;G9491&amp;H9491</f>
        <v>ALAMBRADO P/CABECEIRA DE CAMPO DE ESPORTE,POSTES DE TUBOS DE FºGALV.2",C/ALTURA LIVRE 5,30M,FICANDO 0,70M ENTERRADOS EMPRISMAS CONCRETO 25MPA,0,30X0,30X0,75M,ESTANDO POSTES ESPACADOS 2,00M,C/3 TUBOS HORIZ.E CONTRAVENTAM.,A CADA 2,00M,TODOS 2" E SOBRE ESTES, FIXADA TELA DE ARAME Nº12,PLASTIFICADA,MALHA 7,5CM,INCL.TES,CRUZETAS,CURVAS E FUNDACOES.FORN.E COLOC.</v>
      </c>
      <c r="C9491" s="749" t="s">
        <v>25297</v>
      </c>
      <c r="D9491" s="749" t="s">
        <v>25298</v>
      </c>
      <c r="E9491" s="749" t="s">
        <v>25299</v>
      </c>
      <c r="F9491" s="749" t="s">
        <v>25300</v>
      </c>
      <c r="G9491" s="749" t="s">
        <v>25301</v>
      </c>
      <c r="H9491" s="749" t="s">
        <v>25302</v>
      </c>
      <c r="I9491" s="749" t="s">
        <v>52</v>
      </c>
      <c r="J9491" s="749" t="n">
        <v>208.84</v>
      </c>
    </row>
    <row collapsed="false" customFormat="false" customHeight="true" hidden="true" ht="12.75" outlineLevel="0" r="9492">
      <c r="A9492" s="749" t="s">
        <v>25304</v>
      </c>
      <c r="B9492" s="749" t="str">
        <f aca="false">C9492&amp;D9492&amp;E9492&amp;F9492&amp;G9492&amp;H9492</f>
        <v>ALAMBRADO DE TELA FORMADA P/BARRAS DE ACO CA-60,CRUZADAS E SOLDADAS ENTRE SI,CONSTITUINDO MALHAS 5X15CM,FIO 3MM,SOLDADAEM POSTES DE TUBO DE FERRO GALVALVANIZADO 1.1/2",C/ALTURA LIVRE DE 1,60M,FICANDO 0,40M ENTERRADOS EM PRISMAS DE CONCRETO 25MPA,C/0,30X0,30X0,50M,ESTANDO OS POSTES ESPACADOS 2,00M,INCLUSIVE FUNDACOES,EXCLUSIVE PINTURA.FORNECIMENTO E COLOC.</v>
      </c>
      <c r="C9492" s="749" t="s">
        <v>25305</v>
      </c>
      <c r="D9492" s="749" t="s">
        <v>25306</v>
      </c>
      <c r="E9492" s="749" t="s">
        <v>25307</v>
      </c>
      <c r="F9492" s="749" t="s">
        <v>25308</v>
      </c>
      <c r="G9492" s="749" t="s">
        <v>25309</v>
      </c>
      <c r="H9492" s="749" t="s">
        <v>25310</v>
      </c>
      <c r="I9492" s="749" t="s">
        <v>52</v>
      </c>
      <c r="J9492" s="749" t="n">
        <v>116.74</v>
      </c>
    </row>
    <row collapsed="false" customFormat="false" customHeight="true" hidden="true" ht="12.75" outlineLevel="0" r="9493">
      <c r="A9493" s="749" t="s">
        <v>25311</v>
      </c>
      <c r="B9493" s="749" t="str">
        <f aca="false">C9493&amp;D9493&amp;E9493&amp;F9493&amp;G9493&amp;H9493</f>
        <v>ALAMBRADO DE TELA FORMADA P/BARRAS DE ACO CA-60,CRUZADAS E SOLDADAS ENTRE SI,CONSTITUINDO MALHAS 5X15CM,FIO 3MM,SOLDADAEM POSTES DE TUBO DE FERRO GALVALVANIZADO 1.1/2",C/ALTURA LIVRE DE 1,60M,FICANDO 0,40M ENTERRADOS EM PRISMAS DE CONCRETO 25MPA,C/0,30X0,30X0,50M,ESTANDO OS POSTES ESPACADOS 2,00M,INCLUSIVE FUNDACOES,EXCLUSIVE PINTURA.FORNECIMENTO E COLOC.</v>
      </c>
      <c r="C9493" s="749" t="s">
        <v>25305</v>
      </c>
      <c r="D9493" s="749" t="s">
        <v>25306</v>
      </c>
      <c r="E9493" s="749" t="s">
        <v>25307</v>
      </c>
      <c r="F9493" s="749" t="s">
        <v>25308</v>
      </c>
      <c r="G9493" s="749" t="s">
        <v>25309</v>
      </c>
      <c r="H9493" s="749" t="s">
        <v>25310</v>
      </c>
      <c r="I9493" s="749" t="s">
        <v>52</v>
      </c>
      <c r="J9493" s="749" t="n">
        <v>107.45</v>
      </c>
    </row>
    <row collapsed="false" customFormat="false" customHeight="true" hidden="true" ht="12.75" outlineLevel="0" r="9494">
      <c r="A9494" s="749" t="s">
        <v>25312</v>
      </c>
      <c r="B9494" s="749" t="str">
        <f aca="false">C9494&amp;D9494&amp;E9494&amp;F9494&amp;G9494&amp;H9494</f>
        <v>ALAMBRADO DE TELA DE ARAME GALVANIZADO FIO Nº12,MALHA LOSANGO DE 7,5CM,COM ALTURA DE 2,00M MAIS 0,30M DE ABA INCLINADA A45º.ESTA ESTRUTURA FORMADA DE TUBOS ACO GALVANIZADO DE 1.1/4",HORIZONTAIS E VERTICAIS,SENDO OS HORIZONTAIS UM A 0,15M DO CHAO E O OUTRO DISTANTE 2,00M DESTE,OS VERTICAIS A CADA 2,00M,INCLUSIVE PORTOES E FERRAGENS,EXCL.PINTURA.FORN.E COLOC.</v>
      </c>
      <c r="C9494" s="749" t="s">
        <v>25313</v>
      </c>
      <c r="D9494" s="749" t="s">
        <v>25314</v>
      </c>
      <c r="E9494" s="749" t="s">
        <v>25315</v>
      </c>
      <c r="F9494" s="749" t="s">
        <v>25316</v>
      </c>
      <c r="G9494" s="749" t="s">
        <v>25317</v>
      </c>
      <c r="H9494" s="749" t="s">
        <v>25318</v>
      </c>
      <c r="I9494" s="749" t="s">
        <v>52</v>
      </c>
      <c r="J9494" s="749" t="n">
        <v>141.2</v>
      </c>
    </row>
    <row collapsed="false" customFormat="false" customHeight="true" hidden="true" ht="12.75" outlineLevel="0" r="9495">
      <c r="A9495" s="749" t="s">
        <v>25319</v>
      </c>
      <c r="B9495" s="749" t="str">
        <f aca="false">C9495&amp;D9495&amp;E9495&amp;F9495&amp;G9495&amp;H9495</f>
        <v>ALAMBRADO DE TELA DE ARAME GALVANIZADO FIO Nº12,MALHA LOSANGO DE 7,5CM,COM ALTURA DE 2,00M MAIS 0,30M DE ABA INCLINADA A45º.ESTA ESTRUTURA FORMADA DE TUBOS ACO GALVANIZADO DE 1.1/4",HORIZONTAIS E VERTICAIS,SENDO OS HORIZONTAIS UM A 0,15M DO CHAO E O OUTRO DISTANTE 2,00M DESTE,OS VERTICAIS A CADA 2,00M,INCLUSIVE PORTOES E FERRAGENS,EXCL.PINTURA.FORN.E COLOC.</v>
      </c>
      <c r="C9495" s="749" t="s">
        <v>25313</v>
      </c>
      <c r="D9495" s="749" t="s">
        <v>25314</v>
      </c>
      <c r="E9495" s="749" t="s">
        <v>25315</v>
      </c>
      <c r="F9495" s="749" t="s">
        <v>25316</v>
      </c>
      <c r="G9495" s="749" t="s">
        <v>25317</v>
      </c>
      <c r="H9495" s="749" t="s">
        <v>25318</v>
      </c>
      <c r="I9495" s="749" t="s">
        <v>52</v>
      </c>
      <c r="J9495" s="749" t="n">
        <v>132.48</v>
      </c>
    </row>
    <row collapsed="false" customFormat="false" customHeight="true" hidden="true" ht="12.75" outlineLevel="0" r="9496">
      <c r="A9496" s="749" t="s">
        <v>25320</v>
      </c>
      <c r="B9496" s="749" t="str">
        <f aca="false">C9496&amp;D9496&amp;E9496&amp;F9496&amp;G9496&amp;H9496</f>
        <v>ALAMBRADO DE TELA DE ARAME GALVANIZADO FIO Nº12,MALHA LOSANGO DE 7,5CM,COM ALTURA DE 4,00M MAIS 0,30M DE ABA INCLINADA A 45º.ESTA ESTRUTURA FORMADA DE TUBOS ACO GALVANIZADO DE 1.1/4",HORIZONTAIS E VERTICAIS,SENDO OS HORIZONTAIS UM A 0,15M DO CHAO E O OUTRO DISTANTE 2,00M DESTE,OS VERTICAIS A CADA 2,00M,INCL.PORTOES E FERRAGENS,EXCL.PINTURA.FORN. E COLOCACAO</v>
      </c>
      <c r="C9496" s="749" t="s">
        <v>25313</v>
      </c>
      <c r="D9496" s="749" t="s">
        <v>25321</v>
      </c>
      <c r="E9496" s="749" t="s">
        <v>25322</v>
      </c>
      <c r="F9496" s="749" t="s">
        <v>25323</v>
      </c>
      <c r="G9496" s="749" t="s">
        <v>25324</v>
      </c>
      <c r="H9496" s="749" t="s">
        <v>25325</v>
      </c>
      <c r="I9496" s="749" t="s">
        <v>52</v>
      </c>
      <c r="J9496" s="749" t="n">
        <v>126.19</v>
      </c>
    </row>
    <row collapsed="false" customFormat="false" customHeight="true" hidden="true" ht="12.75" outlineLevel="0" r="9497">
      <c r="A9497" s="749" t="s">
        <v>25326</v>
      </c>
      <c r="B9497" s="749" t="str">
        <f aca="false">C9497&amp;D9497&amp;E9497&amp;F9497&amp;G9497&amp;H9497</f>
        <v>ALAMBRADO DE TELA DE ARAME GALVANIZADO FIO Nº12,MALHA LOSANGO DE 7,5CM,COM ALTURA DE 4,00M MAIS 0,30M DE ABA INCLINADA A 45º.ESTA ESTRUTURA FORMADA DE TUBOS ACO GALVANIZADO DE 1.1/4",HORIZONTAIS E VERTICAIS,SENDO OS HORIZONTAIS UM A 0,15M DO CHAO E O OUTRO DISTANTE 2,00M DESTE,OS VERTICAIS A CADA 2,00M,INCL.PORTOES E FERRAGENS,EXCL.PINTURA.FORN. E COLOCACAO</v>
      </c>
      <c r="C9497" s="749" t="s">
        <v>25313</v>
      </c>
      <c r="D9497" s="749" t="s">
        <v>25321</v>
      </c>
      <c r="E9497" s="749" t="s">
        <v>25322</v>
      </c>
      <c r="F9497" s="749" t="s">
        <v>25323</v>
      </c>
      <c r="G9497" s="749" t="s">
        <v>25324</v>
      </c>
      <c r="H9497" s="749" t="s">
        <v>25325</v>
      </c>
      <c r="I9497" s="749" t="s">
        <v>52</v>
      </c>
      <c r="J9497" s="749" t="n">
        <v>118.01</v>
      </c>
    </row>
    <row collapsed="false" customFormat="false" customHeight="true" hidden="true" ht="12.75" outlineLevel="0" r="9498">
      <c r="A9498" s="749" t="s">
        <v>25327</v>
      </c>
      <c r="B9498" s="749" t="str">
        <f aca="false">C9498&amp;D9498&amp;E9498&amp;F9498&amp;G9498&amp;H9498</f>
        <v>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v>
      </c>
      <c r="C9498" s="749" t="s">
        <v>25313</v>
      </c>
      <c r="D9498" s="749" t="s">
        <v>25328</v>
      </c>
      <c r="E9498" s="749" t="s">
        <v>25329</v>
      </c>
      <c r="F9498" s="749" t="s">
        <v>25330</v>
      </c>
      <c r="G9498" s="749" t="s">
        <v>25331</v>
      </c>
      <c r="H9498" s="749" t="s">
        <v>25332</v>
      </c>
      <c r="I9498" s="749" t="s">
        <v>52</v>
      </c>
      <c r="J9498" s="749" t="n">
        <v>115.58</v>
      </c>
    </row>
    <row collapsed="false" customFormat="false" customHeight="true" hidden="true" ht="12.75" outlineLevel="0" r="9499">
      <c r="A9499" s="749" t="s">
        <v>25333</v>
      </c>
      <c r="B9499" s="749" t="str">
        <f aca="false">C9499&amp;D9499&amp;E9499&amp;F9499&amp;G9499&amp;H9499</f>
        <v>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v>
      </c>
      <c r="C9499" s="749" t="s">
        <v>25313</v>
      </c>
      <c r="D9499" s="749" t="s">
        <v>25328</v>
      </c>
      <c r="E9499" s="749" t="s">
        <v>25329</v>
      </c>
      <c r="F9499" s="749" t="s">
        <v>25330</v>
      </c>
      <c r="G9499" s="749" t="s">
        <v>25331</v>
      </c>
      <c r="H9499" s="749" t="s">
        <v>25332</v>
      </c>
      <c r="I9499" s="749" t="s">
        <v>52</v>
      </c>
      <c r="J9499" s="749" t="n">
        <v>108.01</v>
      </c>
    </row>
    <row collapsed="false" customFormat="false" customHeight="true" hidden="true" ht="12.75" outlineLevel="0" r="9500">
      <c r="A9500" s="749" t="s">
        <v>25334</v>
      </c>
      <c r="B9500" s="749" t="str">
        <f aca="false">C9500&amp;D9500&amp;E9500&amp;F9500&amp;G9500&amp;H9500</f>
        <v>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v>
      </c>
      <c r="C9500" s="749" t="s">
        <v>25335</v>
      </c>
      <c r="D9500" s="749" t="s">
        <v>25336</v>
      </c>
      <c r="E9500" s="749" t="s">
        <v>25337</v>
      </c>
      <c r="F9500" s="749" t="s">
        <v>25338</v>
      </c>
      <c r="G9500" s="749" t="s">
        <v>25339</v>
      </c>
      <c r="H9500" s="749" t="s">
        <v>25340</v>
      </c>
      <c r="I9500" s="749" t="s">
        <v>52</v>
      </c>
      <c r="J9500" s="749" t="n">
        <v>110.04</v>
      </c>
    </row>
    <row collapsed="false" customFormat="false" customHeight="true" hidden="true" ht="12.75" outlineLevel="0" r="9501">
      <c r="A9501" s="749" t="s">
        <v>25341</v>
      </c>
      <c r="B9501" s="749" t="str">
        <f aca="false">C9501&amp;D9501&amp;E9501&amp;F9501&amp;G9501&amp;H9501</f>
        <v>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v>
      </c>
      <c r="C9501" s="749" t="s">
        <v>25335</v>
      </c>
      <c r="D9501" s="749" t="s">
        <v>25336</v>
      </c>
      <c r="E9501" s="749" t="s">
        <v>25337</v>
      </c>
      <c r="F9501" s="749" t="s">
        <v>25338</v>
      </c>
      <c r="G9501" s="749" t="s">
        <v>25339</v>
      </c>
      <c r="H9501" s="749" t="s">
        <v>25340</v>
      </c>
      <c r="I9501" s="749" t="s">
        <v>52</v>
      </c>
      <c r="J9501" s="749" t="n">
        <v>103.51</v>
      </c>
    </row>
    <row collapsed="false" customFormat="false" customHeight="true" hidden="true" ht="12.75" outlineLevel="0" r="9502">
      <c r="A9502" s="749" t="s">
        <v>25342</v>
      </c>
      <c r="B9502" s="749" t="str">
        <f aca="false">C9502&amp;D9502&amp;E9502&amp;F9502&amp;G9502&amp;H9502</f>
        <v>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v>
      </c>
      <c r="C9502" s="749" t="s">
        <v>25343</v>
      </c>
      <c r="D9502" s="749" t="s">
        <v>25344</v>
      </c>
      <c r="E9502" s="749" t="s">
        <v>25345</v>
      </c>
      <c r="F9502" s="749" t="s">
        <v>25346</v>
      </c>
      <c r="G9502" s="749" t="s">
        <v>25347</v>
      </c>
      <c r="H9502" s="749" t="s">
        <v>25348</v>
      </c>
      <c r="I9502" s="749" t="s">
        <v>52</v>
      </c>
      <c r="J9502" s="749" t="n">
        <v>182.56</v>
      </c>
    </row>
    <row collapsed="false" customFormat="false" customHeight="true" hidden="true" ht="12.75" outlineLevel="0" r="9503">
      <c r="A9503" s="749" t="s">
        <v>25349</v>
      </c>
      <c r="B9503" s="749" t="str">
        <f aca="false">C9503&amp;D9503&amp;E9503&amp;F9503&amp;G9503&amp;H9503</f>
        <v>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v>
      </c>
      <c r="C9503" s="749" t="s">
        <v>25343</v>
      </c>
      <c r="D9503" s="749" t="s">
        <v>25344</v>
      </c>
      <c r="E9503" s="749" t="s">
        <v>25345</v>
      </c>
      <c r="F9503" s="749" t="s">
        <v>25346</v>
      </c>
      <c r="G9503" s="749" t="s">
        <v>25347</v>
      </c>
      <c r="H9503" s="749" t="s">
        <v>25348</v>
      </c>
      <c r="I9503" s="749" t="s">
        <v>52</v>
      </c>
      <c r="J9503" s="749" t="n">
        <v>174.75</v>
      </c>
    </row>
    <row collapsed="false" customFormat="false" customHeight="true" hidden="true" ht="12.75" outlineLevel="0" r="9504">
      <c r="A9504" s="749" t="s">
        <v>25350</v>
      </c>
      <c r="B9504" s="749" t="str">
        <f aca="false">C9504&amp;D9504&amp;E9504&amp;F9504&amp;G9504&amp;H9504</f>
        <v>ALAMBRADO COM 4,50M DE ALTURA,EM TELA DE ARAME GALV.Nº12,MALHA LOSANGO DE 5CM,FIXADA EM TUBOS DE FºGALV.(EXTERNA E INTERMENTE) COM DIAMETRO INTERNO DE 2" E ESP.DE PAREDE DE 1/8",EM MODULOS DE (3,00X1,50M),CHUMBADOS EM BLOCOS DE CONCRETO,INCLUSIVE ESCAVACAO,REATERRO,CARGA E DESCARGA,TRANSPORTE E PINTURA DOS TUBOS,COM 2 DEMAOS DE ACABAMENTO.FORN. E COLOCACAO</v>
      </c>
      <c r="C9504" s="749" t="s">
        <v>25351</v>
      </c>
      <c r="D9504" s="749" t="s">
        <v>25352</v>
      </c>
      <c r="E9504" s="749" t="s">
        <v>25353</v>
      </c>
      <c r="F9504" s="749" t="s">
        <v>25354</v>
      </c>
      <c r="G9504" s="749" t="s">
        <v>25355</v>
      </c>
      <c r="H9504" s="749" t="s">
        <v>25356</v>
      </c>
      <c r="I9504" s="749" t="s">
        <v>52</v>
      </c>
      <c r="J9504" s="749" t="n">
        <v>176.89</v>
      </c>
    </row>
    <row collapsed="false" customFormat="false" customHeight="true" hidden="true" ht="12.75" outlineLevel="0" r="9505">
      <c r="A9505" s="749" t="s">
        <v>25357</v>
      </c>
      <c r="B9505" s="749" t="str">
        <f aca="false">C9505&amp;D9505&amp;E9505&amp;F9505&amp;G9505&amp;H9505</f>
        <v>ALAMBRADO COM 4,50M DE ALTURA,EM TELA DE ARAME GALV.Nº12,MALHA LOSANGO DE 5CM,FIXADA EM TUBOS DE FºGALV.(EXTERNA E INTERMENTE) COM DIAMETRO INTERNO DE 2" E ESP.DE PAREDE DE 1/8",EM MODULOS DE (3,00X1,50M),CHUMBADOS EM BLOCOS DE CONCRETO,INCLUSIVE ESCAVACAO,REATERRO,CARGA E DESCARGA,TRANSPORTE E PINTURA DOS TUBOS,COM 2 DEMAOS DE ACABAMENTO.FORN. E COLOCACAO</v>
      </c>
      <c r="C9505" s="749" t="s">
        <v>25351</v>
      </c>
      <c r="D9505" s="749" t="s">
        <v>25352</v>
      </c>
      <c r="E9505" s="749" t="s">
        <v>25353</v>
      </c>
      <c r="F9505" s="749" t="s">
        <v>25354</v>
      </c>
      <c r="G9505" s="749" t="s">
        <v>25355</v>
      </c>
      <c r="H9505" s="749" t="s">
        <v>25356</v>
      </c>
      <c r="I9505" s="749" t="s">
        <v>52</v>
      </c>
      <c r="J9505" s="749" t="n">
        <v>169.6</v>
      </c>
    </row>
    <row collapsed="false" customFormat="false" customHeight="true" hidden="true" ht="12.75" outlineLevel="0" r="9506">
      <c r="A9506" s="749" t="s">
        <v>25358</v>
      </c>
      <c r="B9506" s="749" t="str">
        <f aca="false">C9506&amp;D9506&amp;E9506&amp;F9506&amp;G9506&amp;H9506</f>
        <v>ALAMBRADO COM 4,50M ALTURA,TELA DE ARAME GALV.Nº12,MALHA LOSANGO 5CM,FIXADA TUBOS FºGALV.(EXTERN.E INTERNAMENTE)DIAMETRO INTERNO DE 2.1/2"E ESP.DE PAREDE DE 1/8",EM MODULOS DE(3,00X1,50)M,CHUMBADOS EM BLOCOS DE CONCRETO,INCLUSIVE ESCAVACAO,REATERRO,CARGA,DESCARGA,TRANSPORTE E PINTURA DOS TUBOS,COM 2 DEMAOS DE ACABAMENTO.FORNECIMENTO E COLOCACAO</v>
      </c>
      <c r="C9506" s="749" t="s">
        <v>25359</v>
      </c>
      <c r="D9506" s="749" t="s">
        <v>25360</v>
      </c>
      <c r="E9506" s="749" t="s">
        <v>25361</v>
      </c>
      <c r="F9506" s="749" t="s">
        <v>25362</v>
      </c>
      <c r="G9506" s="749" t="s">
        <v>25363</v>
      </c>
      <c r="H9506" s="749" t="s">
        <v>25364</v>
      </c>
      <c r="I9506" s="749" t="s">
        <v>52</v>
      </c>
      <c r="J9506" s="749" t="n">
        <v>185.32</v>
      </c>
    </row>
    <row collapsed="false" customFormat="false" customHeight="true" hidden="true" ht="12.75" outlineLevel="0" r="9507">
      <c r="A9507" s="749" t="s">
        <v>25365</v>
      </c>
      <c r="B9507" s="749" t="str">
        <f aca="false">C9507&amp;D9507&amp;E9507&amp;F9507&amp;G9507&amp;H9507</f>
        <v>ALAMBRADO COM 4,50M ALTURA,TELA DE ARAME GALV.Nº12,MALHA LOSANGO 5CM,FIXADA TUBOS FºGALV.(EXTERN.E INTERNAMENTE)DIAMETRO INTERNO DE 2.1/2"E ESP.DE PAREDE DE 1/8",EM MODULOS DE(3,00X1,50)M,CHUMBADOS EM BLOCOS DE CONCRETO,INCLUSIVE ESCAVACAO,REATERRO,CARGA,DESCARGA,TRANSPORTE E PINTURA DOS TUBOS,COM 2 DEMAOS DE ACABAMENTO.FORNECIMENTO E COLOCACAO</v>
      </c>
      <c r="C9507" s="749" t="s">
        <v>25359</v>
      </c>
      <c r="D9507" s="749" t="s">
        <v>25360</v>
      </c>
      <c r="E9507" s="749" t="s">
        <v>25361</v>
      </c>
      <c r="F9507" s="749" t="s">
        <v>25362</v>
      </c>
      <c r="G9507" s="749" t="s">
        <v>25363</v>
      </c>
      <c r="H9507" s="749" t="s">
        <v>25364</v>
      </c>
      <c r="I9507" s="749" t="s">
        <v>52</v>
      </c>
      <c r="J9507" s="749" t="n">
        <v>177.87</v>
      </c>
    </row>
    <row collapsed="false" customFormat="false" customHeight="true" hidden="true" ht="12.75" outlineLevel="0" r="9508">
      <c r="A9508" s="749" t="s">
        <v>25366</v>
      </c>
      <c r="B9508" s="749" t="str">
        <f aca="false">C9508&amp;D9508&amp;E9508&amp;F9508&amp;G9508&amp;H9508</f>
        <v>ALAMBRADO COM 4,50M ALTURA,TELA DE ARAME GALV.N°12,MALHA LOSANGO 5CM,FIXADA TUBOS FºGALV.(EXTERN.E INTERNAMENTE)DIAMETRO INTERNO DE 3"E ESP.DE PAREDE DE 1/8",SEM COSTURA,EM MODULOS DE (3,00X1,50M)M,CHUMBADOS EM BLOCOS DE CONCRETO,INCLUSIVEESCAVACAO,REATERRO,CARGA,DESCARGA,TRANSPORTE E PINTURA DOS TUBOS,COM 2 DEMAOS DE ACABAMENTO.FORNECIMENTO E COLOCACAO</v>
      </c>
      <c r="C9508" s="749" t="s">
        <v>25367</v>
      </c>
      <c r="D9508" s="749" t="s">
        <v>25360</v>
      </c>
      <c r="E9508" s="749" t="s">
        <v>25368</v>
      </c>
      <c r="F9508" s="749" t="s">
        <v>25369</v>
      </c>
      <c r="G9508" s="749" t="s">
        <v>25370</v>
      </c>
      <c r="H9508" s="749" t="s">
        <v>25371</v>
      </c>
      <c r="I9508" s="749" t="s">
        <v>52</v>
      </c>
      <c r="J9508" s="749" t="n">
        <v>207.94</v>
      </c>
    </row>
    <row collapsed="false" customFormat="false" customHeight="true" hidden="true" ht="12.75" outlineLevel="0" r="9509">
      <c r="A9509" s="749" t="s">
        <v>25372</v>
      </c>
      <c r="B9509" s="749" t="str">
        <f aca="false">C9509&amp;D9509&amp;E9509&amp;F9509&amp;G9509&amp;H9509</f>
        <v>ALAMBRADO COM 4,50M ALTURA,TELA DE ARAME GALV.N°12,MALHA LOSANGO 5CM,FIXADA TUBOS FºGALV.(EXTERN.E INTERNAMENTE)DIAMETRO INTERNO DE 3"E ESP.DE PAREDE DE 1/8",SEM COSTURA,EM MODULOS DE (3,00X1,50M)M,CHUMBADOS EM BLOCOS DE CONCRETO,INCLUSIVEESCAVACAO,REATERRO,CARGA,DESCARGA,TRANSPORTE E PINTURA DOS TUBOS,COM 2 DEMAOS DE ACABAMENTO.FORNECIMENTO E COLOCACAO</v>
      </c>
      <c r="C9509" s="749" t="s">
        <v>25367</v>
      </c>
      <c r="D9509" s="749" t="s">
        <v>25360</v>
      </c>
      <c r="E9509" s="749" t="s">
        <v>25368</v>
      </c>
      <c r="F9509" s="749" t="s">
        <v>25369</v>
      </c>
      <c r="G9509" s="749" t="s">
        <v>25370</v>
      </c>
      <c r="H9509" s="749" t="s">
        <v>25371</v>
      </c>
      <c r="I9509" s="749" t="s">
        <v>52</v>
      </c>
      <c r="J9509" s="749" t="n">
        <v>201.21</v>
      </c>
    </row>
    <row collapsed="false" customFormat="false" customHeight="true" hidden="true" ht="12.75" outlineLevel="0" r="9510">
      <c r="A9510" s="749" t="s">
        <v>25373</v>
      </c>
      <c r="B9510" s="749" t="str">
        <f aca="false">C9510&amp;D9510&amp;E9510&amp;F9510&amp;G9510&amp;H9510</f>
        <v>ALAMBRADO EM TELA DE ARAME GALV.N°12,MALHA LOSANGO 5CM,FIXADA TUBOS FºGALV.(EXTERN.E INTERNAMENTE)DIAMETRO INTERNO DE 2" E ESP.PAREDE DE 1/8",CHUMBADOS EM BLOCOS DE CONCRETO,INCL.ESCAVACAO,REATERRO,TRANSP.,CARGA,DESCARGA E PINTURA DOS TUBOS,COM 2 DEMAOS DE ACABAMENTO.FORNECIMENTO E COLOCACAO</v>
      </c>
      <c r="C9510" s="749" t="s">
        <v>25374</v>
      </c>
      <c r="D9510" s="749" t="s">
        <v>25375</v>
      </c>
      <c r="E9510" s="749" t="s">
        <v>25376</v>
      </c>
      <c r="F9510" s="749" t="s">
        <v>25377</v>
      </c>
      <c r="G9510" s="749" t="s">
        <v>25378</v>
      </c>
      <c r="I9510" s="749" t="s">
        <v>52</v>
      </c>
      <c r="J9510" s="749" t="n">
        <v>179.75</v>
      </c>
    </row>
    <row collapsed="false" customFormat="false" customHeight="true" hidden="true" ht="12.75" outlineLevel="0" r="9511">
      <c r="A9511" s="749" t="s">
        <v>25379</v>
      </c>
      <c r="B9511" s="749" t="str">
        <f aca="false">C9511&amp;D9511&amp;E9511&amp;F9511&amp;G9511&amp;H9511</f>
        <v>ALAMBRADO EM TELA DE ARAME GALV.N°12,MALHA LOSANGO 5CM,FIXADA TUBOS FºGALV.(EXTERN.E INTERNAMENTE)DIAMETRO INTERNO DE 2" E ESP.PAREDE DE 1/8",CHUMBADOS EM BLOCOS DE CONCRETO,INCL.ESCAVACAO,REATERRO,TRANSP.,CARGA,DESCARGA E PINTURA DOS TUBOS,COM 2 DEMAOS DE ACABAMENTO.FORNECIMENTO E COLOCACAO</v>
      </c>
      <c r="C9511" s="749" t="s">
        <v>25374</v>
      </c>
      <c r="D9511" s="749" t="s">
        <v>25375</v>
      </c>
      <c r="E9511" s="749" t="s">
        <v>25376</v>
      </c>
      <c r="F9511" s="749" t="s">
        <v>25377</v>
      </c>
      <c r="G9511" s="749" t="s">
        <v>25378</v>
      </c>
      <c r="I9511" s="749" t="s">
        <v>52</v>
      </c>
      <c r="J9511" s="749" t="n">
        <v>174.31</v>
      </c>
    </row>
    <row collapsed="false" customFormat="false" customHeight="true" hidden="true" ht="12.75" outlineLevel="0" r="9512">
      <c r="A9512" s="749" t="s">
        <v>25380</v>
      </c>
      <c r="B9512" s="749" t="str">
        <f aca="false">C9512&amp;D9512&amp;E9512&amp;F9512&amp;G9512&amp;H9512</f>
        <v>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v>
      </c>
      <c r="C9512" s="749" t="s">
        <v>25381</v>
      </c>
      <c r="D9512" s="749" t="s">
        <v>25382</v>
      </c>
      <c r="E9512" s="749" t="s">
        <v>25383</v>
      </c>
      <c r="F9512" s="749" t="s">
        <v>25384</v>
      </c>
      <c r="G9512" s="749" t="s">
        <v>25385</v>
      </c>
      <c r="H9512" s="749" t="s">
        <v>25386</v>
      </c>
      <c r="I9512" s="749" t="s">
        <v>52</v>
      </c>
      <c r="J9512" s="749" t="n">
        <v>179.86</v>
      </c>
    </row>
    <row collapsed="false" customFormat="false" customHeight="true" hidden="true" ht="12.75" outlineLevel="0" r="9513">
      <c r="A9513" s="749" t="s">
        <v>25387</v>
      </c>
      <c r="B9513" s="749" t="str">
        <f aca="false">C9513&amp;D9513&amp;E9513&amp;F9513&amp;G9513&amp;H9513</f>
        <v>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v>
      </c>
      <c r="C9513" s="749" t="s">
        <v>25381</v>
      </c>
      <c r="D9513" s="749" t="s">
        <v>25382</v>
      </c>
      <c r="E9513" s="749" t="s">
        <v>25383</v>
      </c>
      <c r="F9513" s="749" t="s">
        <v>25384</v>
      </c>
      <c r="G9513" s="749" t="s">
        <v>25385</v>
      </c>
      <c r="H9513" s="749" t="s">
        <v>25386</v>
      </c>
      <c r="I9513" s="749" t="s">
        <v>52</v>
      </c>
      <c r="J9513" s="749" t="n">
        <v>172.75</v>
      </c>
    </row>
    <row collapsed="false" customFormat="false" customHeight="true" hidden="true" ht="12.75" outlineLevel="0" r="9514">
      <c r="A9514" s="749" t="s">
        <v>25388</v>
      </c>
      <c r="B9514" s="749" t="str">
        <f aca="false">C9514&amp;D9514&amp;E9514&amp;F9514&amp;G9514&amp;H9514</f>
        <v>ALAMBRADO C/6M ALTURA,TELA DE ARAME GALVANIZADO N°12,MALHA LOSANGO DE 5CM,FIXADA EM TUBOS DE FERRO GALVANIZADO(EXTERNA E INTERNAMENTE)COM DIAMETRO INTERNO DE 2 1/2" E ESPESSURA DEPAREDE DE 1/8",EM MODULOS DE (3,00X1,50)M,CHUMBADOS EM BLOCOS DE CONCRETO,INCL.ESCAVACAO,REATERRO,CARGA,DESCARGA,TRANSPORTE E PINTURA DOS TUBOS,C/2 DEMAOS DE ACABAMENTO.FORN.COLOC.</v>
      </c>
      <c r="C9514" s="749" t="s">
        <v>25381</v>
      </c>
      <c r="D9514" s="749" t="s">
        <v>25389</v>
      </c>
      <c r="E9514" s="749" t="s">
        <v>25390</v>
      </c>
      <c r="F9514" s="749" t="s">
        <v>25391</v>
      </c>
      <c r="G9514" s="749" t="s">
        <v>25392</v>
      </c>
      <c r="H9514" s="749" t="s">
        <v>25393</v>
      </c>
      <c r="I9514" s="749" t="s">
        <v>52</v>
      </c>
      <c r="J9514" s="749" t="n">
        <v>184.4</v>
      </c>
    </row>
    <row collapsed="false" customFormat="false" customHeight="true" hidden="true" ht="12.75" outlineLevel="0" r="9515">
      <c r="A9515" s="749" t="s">
        <v>25394</v>
      </c>
      <c r="B9515" s="749" t="str">
        <f aca="false">C9515&amp;D9515&amp;E9515&amp;F9515&amp;G9515&amp;H9515</f>
        <v>ALAMBRADO C/6M ALTURA,TELA DE ARAME GALVANIZADO N°12,MALHA LOSANGO DE 5CM,FIXADA EM TUBOS DE FERRO GALVANIZADO(EXTERNA E INTERNAMENTE)COM DIAMETRO INTERNO DE 2 1/2" E ESPESSURA DEPAREDE DE 1/8",EM MODULOS DE (3,00X1,50)M,CHUMBADOS EM BLOCOS DE CONCRETO,INCL.ESCAVACAO,REATERRO,CARGA,DESCARGA,TRANSPORTE E PINTURA DOS TUBOS,C/2 DEMAOS DE ACABAMENTO.FORN.COLOC.</v>
      </c>
      <c r="C9515" s="749" t="s">
        <v>25381</v>
      </c>
      <c r="D9515" s="749" t="s">
        <v>25389</v>
      </c>
      <c r="E9515" s="749" t="s">
        <v>25390</v>
      </c>
      <c r="F9515" s="749" t="s">
        <v>25391</v>
      </c>
      <c r="G9515" s="749" t="s">
        <v>25392</v>
      </c>
      <c r="H9515" s="749" t="s">
        <v>25393</v>
      </c>
      <c r="I9515" s="749" t="s">
        <v>52</v>
      </c>
      <c r="J9515" s="749" t="n">
        <v>177.3</v>
      </c>
    </row>
    <row collapsed="false" customFormat="false" customHeight="true" hidden="true" ht="12.75" outlineLevel="0" r="9516">
      <c r="A9516" s="749" t="s">
        <v>25395</v>
      </c>
      <c r="B9516" s="749" t="str">
        <f aca="false">C9516&amp;D9516&amp;E9516&amp;F9516&amp;G9516&amp;H9516</f>
        <v>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v>
      </c>
      <c r="C9516" s="749" t="s">
        <v>25381</v>
      </c>
      <c r="D9516" s="749" t="s">
        <v>25382</v>
      </c>
      <c r="E9516" s="749" t="s">
        <v>25396</v>
      </c>
      <c r="F9516" s="749" t="s">
        <v>25384</v>
      </c>
      <c r="G9516" s="749" t="s">
        <v>25385</v>
      </c>
      <c r="H9516" s="749" t="s">
        <v>25386</v>
      </c>
      <c r="I9516" s="749" t="s">
        <v>52</v>
      </c>
      <c r="J9516" s="749" t="n">
        <v>214.12</v>
      </c>
    </row>
    <row collapsed="false" customFormat="false" customHeight="true" hidden="true" ht="12.75" outlineLevel="0" r="9517">
      <c r="A9517" s="749" t="s">
        <v>25397</v>
      </c>
      <c r="B9517" s="749" t="str">
        <f aca="false">C9517&amp;D9517&amp;E9517&amp;F9517&amp;G9517&amp;H9517</f>
        <v>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v>
      </c>
      <c r="C9517" s="749" t="s">
        <v>25381</v>
      </c>
      <c r="D9517" s="749" t="s">
        <v>25382</v>
      </c>
      <c r="E9517" s="749" t="s">
        <v>25396</v>
      </c>
      <c r="F9517" s="749" t="s">
        <v>25384</v>
      </c>
      <c r="G9517" s="749" t="s">
        <v>25385</v>
      </c>
      <c r="H9517" s="749" t="s">
        <v>25386</v>
      </c>
      <c r="I9517" s="749" t="s">
        <v>52</v>
      </c>
      <c r="J9517" s="749" t="n">
        <v>206.97</v>
      </c>
    </row>
    <row collapsed="false" customFormat="false" customHeight="true" hidden="true" ht="12.75" outlineLevel="0" r="9518">
      <c r="A9518" s="749" t="s">
        <v>25398</v>
      </c>
      <c r="B9518" s="749" t="str">
        <f aca="false">C9518&amp;D9518&amp;E9518&amp;F9518&amp;G9518&amp;H9518</f>
        <v>ALAMBRADO C/7,5M ALTURA,TELA DE ARAME GALVANIZADO N°12,MALHA LOSANGO DE 5CM,FIXADA EM TUBOS DE FERRO GALVANIZADO (EXTERNA E INTERNAMENTE) C/DIAMETRO INTERNO DE 2" E ESPESSURA DE PAREDE DE 1/8",EM MODULOS DE (2,00X1,50)M,CHUMBADOS EM BLOCOSDE CONCRETO,INCL.ESCAVACAO,REATERRO,CARGA,DESCARGA,TRANSPORTE E PINTURA DOS TUBOS,C/2 DEMAOS DE ACABAMENTO.FORN.E COLOC.</v>
      </c>
      <c r="C9518" s="749" t="s">
        <v>25399</v>
      </c>
      <c r="D9518" s="749" t="s">
        <v>25400</v>
      </c>
      <c r="E9518" s="749" t="s">
        <v>25401</v>
      </c>
      <c r="F9518" s="749" t="s">
        <v>25402</v>
      </c>
      <c r="G9518" s="749" t="s">
        <v>25385</v>
      </c>
      <c r="H9518" s="749" t="s">
        <v>25386</v>
      </c>
      <c r="I9518" s="749" t="s">
        <v>52</v>
      </c>
      <c r="J9518" s="749" t="n">
        <v>208.61</v>
      </c>
    </row>
    <row collapsed="false" customFormat="false" customHeight="true" hidden="true" ht="12.75" outlineLevel="0" r="9519">
      <c r="A9519" s="749" t="s">
        <v>25403</v>
      </c>
      <c r="B9519" s="749" t="str">
        <f aca="false">C9519&amp;D9519&amp;E9519&amp;F9519&amp;G9519&amp;H9519</f>
        <v>ALAMBRADO C/7,5M ALTURA,TELA DE ARAME GALVANIZADO N°12,MALHA LOSANGO DE 5CM,FIXADA EM TUBOS DE FERRO GALVANIZADO (EXTERNA E INTERNAMENTE) C/DIAMETRO INTERNO DE 2" E ESPESSURA DE PAREDE DE 1/8",EM MODULOS DE (2,00X1,50)M,CHUMBADOS EM BLOCOSDE CONCRETO,INCL.ESCAVACAO,REATERRO,CARGA,DESCARGA,TRANSPORTE E PINTURA DOS TUBOS,C/2 DEMAOS DE ACABAMENTO.FORN.E COLOC.</v>
      </c>
      <c r="C9519" s="749" t="s">
        <v>25399</v>
      </c>
      <c r="D9519" s="749" t="s">
        <v>25400</v>
      </c>
      <c r="E9519" s="749" t="s">
        <v>25401</v>
      </c>
      <c r="F9519" s="749" t="s">
        <v>25402</v>
      </c>
      <c r="G9519" s="749" t="s">
        <v>25385</v>
      </c>
      <c r="H9519" s="749" t="s">
        <v>25386</v>
      </c>
      <c r="I9519" s="749" t="s">
        <v>52</v>
      </c>
      <c r="J9519" s="749" t="n">
        <v>201.49</v>
      </c>
    </row>
    <row collapsed="false" customFormat="false" customHeight="true" hidden="true" ht="12.75" outlineLevel="0" r="9520">
      <c r="A9520" s="749" t="s">
        <v>25404</v>
      </c>
      <c r="B9520" s="749" t="str">
        <f aca="false">C9520&amp;D9520&amp;E9520&amp;F9520&amp;G9520&amp;H9520</f>
        <v>ALAMBRADO C/7,5M ALTURA,TELA DE ARAME GALVANIZADO N°12,MALHA LOSANGO DE 5CM,FIXADA EM TUBOS DE FERRO GALVANIZADO(EXTERNA E INTERNAMENTE)C/DIAMETRO INTERNO DE 2 1/2" E ESPESSURA DEPAREDE DE 1/8",EM MODULOS DE(2,00X1,50)M,CHUMBADOS EM BLOCOS DE CONCRETO,INCL.ESCAVACAO,REATERRO,CARGA,DESCARGA,TRANSPORTE E PINTURA DE TUBOS,C/2 DEMAOS DE ACABAMENTO.FORN.E COLOC.</v>
      </c>
      <c r="C9520" s="749" t="s">
        <v>25399</v>
      </c>
      <c r="D9520" s="749" t="s">
        <v>25405</v>
      </c>
      <c r="E9520" s="749" t="s">
        <v>25406</v>
      </c>
      <c r="F9520" s="749" t="s">
        <v>25407</v>
      </c>
      <c r="G9520" s="749" t="s">
        <v>25408</v>
      </c>
      <c r="H9520" s="749" t="s">
        <v>25409</v>
      </c>
      <c r="I9520" s="749" t="s">
        <v>52</v>
      </c>
      <c r="J9520" s="749" t="n">
        <v>217.53</v>
      </c>
    </row>
    <row collapsed="false" customFormat="false" customHeight="true" hidden="true" ht="12.75" outlineLevel="0" r="9521">
      <c r="A9521" s="749" t="s">
        <v>25410</v>
      </c>
      <c r="B9521" s="749" t="str">
        <f aca="false">C9521&amp;D9521&amp;E9521&amp;F9521&amp;G9521&amp;H9521</f>
        <v>ALAMBRADO C/7,5M ALTURA,TELA DE ARAME GALVANIZADO N°12,MALHA LOSANGO DE 5CM,FIXADA EM TUBOS DE FERRO GALVANIZADO(EXTERNA E INTERNAMENTE)C/DIAMETRO INTERNO DE 2 1/2" E ESPESSURA DEPAREDE DE 1/8",EM MODULOS DE(2,00X1,50)M,CHUMBADOS EM BLOCOS DE CONCRETO,INCL.ESCAVACAO,REATERRO,CARGA,DESCARGA,TRANSPORTE E PINTURA DE TUBOS,C/2 DEMAOS DE ACABAMENTO.FORN.E COLOC.</v>
      </c>
      <c r="C9521" s="749" t="s">
        <v>25399</v>
      </c>
      <c r="D9521" s="749" t="s">
        <v>25405</v>
      </c>
      <c r="E9521" s="749" t="s">
        <v>25406</v>
      </c>
      <c r="F9521" s="749" t="s">
        <v>25407</v>
      </c>
      <c r="G9521" s="749" t="s">
        <v>25408</v>
      </c>
      <c r="H9521" s="749" t="s">
        <v>25409</v>
      </c>
      <c r="I9521" s="749" t="s">
        <v>52</v>
      </c>
      <c r="J9521" s="749" t="n">
        <v>210.14</v>
      </c>
    </row>
    <row collapsed="false" customFormat="false" customHeight="true" hidden="true" ht="12.75" outlineLevel="0" r="9522">
      <c r="A9522" s="749" t="s">
        <v>25411</v>
      </c>
      <c r="B9522" s="749" t="str">
        <f aca="false">C9522&amp;D9522&amp;E9522&amp;F9522&amp;G9522&amp;H9522</f>
        <v>ALAMBRADO C/7,5M ALTURA,TELA DE ARAME GALVANIZADO N°12,MALHA LOSANGO DE 5CM,FIXADA EM TUBOS DE FERRO GALVANIZADO (EXTERNA E INTERNAMENTE) C/DIAMETRO INTERNO DE 3" E ESPESSURA DE PAREDE DE 1/8",EM MODULOS DE (2,00X1,50)M,CHUMBADOS EM BLOCOSDE CONCRETO,INCL.ESCAVACAO,REATERRO,CARGA,DESCARGA,TRANSPORTE E PINTURA DOS TUBOS,C/2 DEMAOS DE ACABAMENTO.FORN.E COLOC.</v>
      </c>
      <c r="C9522" s="749" t="s">
        <v>25399</v>
      </c>
      <c r="D9522" s="749" t="s">
        <v>25400</v>
      </c>
      <c r="E9522" s="749" t="s">
        <v>25412</v>
      </c>
      <c r="F9522" s="749" t="s">
        <v>25402</v>
      </c>
      <c r="G9522" s="749" t="s">
        <v>25385</v>
      </c>
      <c r="H9522" s="749" t="s">
        <v>25386</v>
      </c>
      <c r="I9522" s="749" t="s">
        <v>52</v>
      </c>
      <c r="J9522" s="749" t="n">
        <v>267.39</v>
      </c>
    </row>
    <row collapsed="false" customFormat="false" customHeight="true" hidden="true" ht="12.75" outlineLevel="0" r="9523">
      <c r="A9523" s="749" t="s">
        <v>25413</v>
      </c>
      <c r="B9523" s="749" t="str">
        <f aca="false">C9523&amp;D9523&amp;E9523&amp;F9523&amp;G9523&amp;H9523</f>
        <v>ALAMBRADO C/7,5M ALTURA,TELA DE ARAME GALVANIZADO N°12,MALHA LOSANGO DE 5CM,FIXADA EM TUBOS DE FERRO GALVANIZADO (EXTERNA E INTERNAMENTE) C/DIAMETRO INTERNO DE 3" E ESPESSURA DE PAREDE DE 1/8",EM MODULOS DE (2,00X1,50)M,CHUMBADOS EM BLOCOSDE CONCRETO,INCL.ESCAVACAO,REATERRO,CARGA,DESCARGA,TRANSPORTE E PINTURA DOS TUBOS,C/2 DEMAOS DE ACABAMENTO.FORN.E COLOC.</v>
      </c>
      <c r="C9523" s="749" t="s">
        <v>25399</v>
      </c>
      <c r="D9523" s="749" t="s">
        <v>25400</v>
      </c>
      <c r="E9523" s="749" t="s">
        <v>25412</v>
      </c>
      <c r="F9523" s="749" t="s">
        <v>25402</v>
      </c>
      <c r="G9523" s="749" t="s">
        <v>25385</v>
      </c>
      <c r="H9523" s="749" t="s">
        <v>25386</v>
      </c>
      <c r="I9523" s="749" t="s">
        <v>52</v>
      </c>
      <c r="J9523" s="749" t="n">
        <v>259.28</v>
      </c>
    </row>
    <row collapsed="false" customFormat="false" customHeight="true" hidden="true" ht="12.75" outlineLevel="0" r="9524">
      <c r="A9524" s="749" t="s">
        <v>25414</v>
      </c>
      <c r="B9524" s="749" t="str">
        <f aca="false">C9524&amp;D9524&amp;E9524&amp;F9524&amp;G9524&amp;H9524</f>
        <v>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v>
      </c>
      <c r="C9524" s="749" t="s">
        <v>25415</v>
      </c>
      <c r="D9524" s="749" t="s">
        <v>25416</v>
      </c>
      <c r="E9524" s="749" t="s">
        <v>25417</v>
      </c>
      <c r="F9524" s="749" t="s">
        <v>25418</v>
      </c>
      <c r="G9524" s="749" t="s">
        <v>25419</v>
      </c>
      <c r="H9524" s="749" t="s">
        <v>25420</v>
      </c>
      <c r="I9524" s="749" t="s">
        <v>52</v>
      </c>
      <c r="J9524" s="749" t="n">
        <v>127.19</v>
      </c>
    </row>
    <row collapsed="false" customFormat="false" customHeight="true" hidden="true" ht="12.75" outlineLevel="0" r="9525">
      <c r="A9525" s="749" t="s">
        <v>25421</v>
      </c>
      <c r="B9525" s="749" t="str">
        <f aca="false">C9525&amp;D9525&amp;E9525&amp;F9525&amp;G9525&amp;H9525</f>
        <v>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v>
      </c>
      <c r="C9525" s="749" t="s">
        <v>25415</v>
      </c>
      <c r="D9525" s="749" t="s">
        <v>25416</v>
      </c>
      <c r="E9525" s="749" t="s">
        <v>25417</v>
      </c>
      <c r="F9525" s="749" t="s">
        <v>25418</v>
      </c>
      <c r="G9525" s="749" t="s">
        <v>25419</v>
      </c>
      <c r="H9525" s="749" t="s">
        <v>25420</v>
      </c>
      <c r="I9525" s="749" t="s">
        <v>52</v>
      </c>
      <c r="J9525" s="749" t="n">
        <v>118.62</v>
      </c>
    </row>
    <row collapsed="false" customFormat="false" customHeight="true" hidden="true" ht="12.75" outlineLevel="0" r="9526">
      <c r="A9526" s="749" t="s">
        <v>25422</v>
      </c>
      <c r="B9526" s="749" t="str">
        <f aca="false">C9526&amp;D9526&amp;E9526&amp;F9526&amp;G9526&amp;H9526</f>
        <v>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v>
      </c>
      <c r="C9526" s="749" t="s">
        <v>25423</v>
      </c>
      <c r="D9526" s="749" t="s">
        <v>25424</v>
      </c>
      <c r="E9526" s="749" t="s">
        <v>25425</v>
      </c>
      <c r="F9526" s="749" t="s">
        <v>25426</v>
      </c>
      <c r="G9526" s="749" t="s">
        <v>25427</v>
      </c>
      <c r="H9526" s="749" t="s">
        <v>25428</v>
      </c>
      <c r="I9526" s="749" t="s">
        <v>52</v>
      </c>
      <c r="J9526" s="749" t="n">
        <v>181.67</v>
      </c>
    </row>
    <row collapsed="false" customFormat="false" customHeight="true" hidden="true" ht="12.75" outlineLevel="0" r="9527">
      <c r="A9527" s="749" t="s">
        <v>25429</v>
      </c>
      <c r="B9527" s="749" t="str">
        <f aca="false">C9527&amp;D9527&amp;E9527&amp;F9527&amp;G9527&amp;H9527</f>
        <v>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v>
      </c>
      <c r="C9527" s="749" t="s">
        <v>25423</v>
      </c>
      <c r="D9527" s="749" t="s">
        <v>25424</v>
      </c>
      <c r="E9527" s="749" t="s">
        <v>25425</v>
      </c>
      <c r="F9527" s="749" t="s">
        <v>25426</v>
      </c>
      <c r="G9527" s="749" t="s">
        <v>25427</v>
      </c>
      <c r="H9527" s="749" t="s">
        <v>25428</v>
      </c>
      <c r="I9527" s="749" t="s">
        <v>52</v>
      </c>
      <c r="J9527" s="749" t="n">
        <v>177.04</v>
      </c>
    </row>
    <row collapsed="false" customFormat="false" customHeight="true" hidden="true" ht="12.75" outlineLevel="0" r="9528">
      <c r="A9528" s="749" t="s">
        <v>25430</v>
      </c>
      <c r="B9528" s="749" t="str">
        <f aca="false">C9528&amp;D9528&amp;E9528&amp;F9528&amp;G9528&amp;H9528</f>
        <v>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v>
      </c>
      <c r="C9528" s="749" t="s">
        <v>25431</v>
      </c>
      <c r="D9528" s="749" t="s">
        <v>25432</v>
      </c>
      <c r="E9528" s="749" t="s">
        <v>25433</v>
      </c>
      <c r="F9528" s="749" t="s">
        <v>25434</v>
      </c>
      <c r="G9528" s="749" t="s">
        <v>25435</v>
      </c>
      <c r="H9528" s="749" t="s">
        <v>25436</v>
      </c>
      <c r="I9528" s="749" t="s">
        <v>52</v>
      </c>
      <c r="J9528" s="749" t="n">
        <v>159.24</v>
      </c>
    </row>
    <row collapsed="false" customFormat="false" customHeight="true" hidden="true" ht="12.75" outlineLevel="0" r="9529">
      <c r="A9529" s="749" t="s">
        <v>25437</v>
      </c>
      <c r="B9529" s="749" t="str">
        <f aca="false">C9529&amp;D9529&amp;E9529&amp;F9529&amp;G9529&amp;H9529</f>
        <v>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v>
      </c>
      <c r="C9529" s="749" t="s">
        <v>25431</v>
      </c>
      <c r="D9529" s="749" t="s">
        <v>25432</v>
      </c>
      <c r="E9529" s="749" t="s">
        <v>25433</v>
      </c>
      <c r="F9529" s="749" t="s">
        <v>25434</v>
      </c>
      <c r="G9529" s="749" t="s">
        <v>25435</v>
      </c>
      <c r="H9529" s="749" t="s">
        <v>25436</v>
      </c>
      <c r="I9529" s="749" t="s">
        <v>52</v>
      </c>
      <c r="J9529" s="749" t="n">
        <v>147.98</v>
      </c>
    </row>
    <row collapsed="false" customFormat="false" customHeight="true" hidden="true" ht="12.75" outlineLevel="0" r="9530">
      <c r="A9530" s="749" t="s">
        <v>25438</v>
      </c>
      <c r="B9530" s="749" t="str">
        <f aca="false">C9530&amp;D9530&amp;E9530&amp;F9530&amp;G9530&amp;H9530</f>
        <v>ALAMBRADO P/CAMPO DE ESPORTE,POSTE TUBO FºGALV.,ESPACADOS 2M,DIAMETRO 2"E ESP.PAREDE 1/8",ALTURA 3M LIVRES SOBRE SOLO,FIXADOS PRISMA CONCRETO FCK=18MPA,(0,30X0,30X1,00)M,SOBRE POSTES FIXADA TELA ARAME Nº12 PLASTIFICADA,MALHA 7,50CM,PRESA 2ARAMES Nº12 PLASTIFICADOS,TRANSV.E ATRAVESSANDO TUBOS SUPERIOR E INFERIORMENTE,C/UM T E UMA CRUZETA 2".FORN.E COLOC.</v>
      </c>
      <c r="C9530" s="749" t="s">
        <v>25439</v>
      </c>
      <c r="D9530" s="749" t="s">
        <v>25440</v>
      </c>
      <c r="E9530" s="749" t="s">
        <v>25441</v>
      </c>
      <c r="F9530" s="749" t="s">
        <v>25442</v>
      </c>
      <c r="G9530" s="749" t="s">
        <v>25443</v>
      </c>
      <c r="H9530" s="749" t="s">
        <v>25444</v>
      </c>
      <c r="I9530" s="749" t="s">
        <v>52</v>
      </c>
      <c r="J9530" s="749" t="n">
        <v>156.82</v>
      </c>
    </row>
    <row collapsed="false" customFormat="false" customHeight="true" hidden="true" ht="12.75" outlineLevel="0" r="9531">
      <c r="A9531" s="749" t="s">
        <v>25445</v>
      </c>
      <c r="B9531" s="749" t="str">
        <f aca="false">C9531&amp;D9531&amp;E9531&amp;F9531&amp;G9531&amp;H9531</f>
        <v>ALAMBRADO P/CAMPO DE ESPORTE,POSTE TUBO FºGALV.,ESPACADOS 2M,DIAMETRO 2"E ESP.PAREDE 1/8",ALTURA 3M LIVRES SOBRE SOLO,FIXADOS PRISMA CONCRETO FCK=18MPA,(0,30X0,30X1,00)M,SOBRE POSTES FIXADA TELA ARAME Nº12 PLASTIFICADA,MALHA 7,50CM,PRESA 2ARAMES Nº12 PLASTIFICADOS,TRANSV.E ATRAVESSANDO TUBOS SUPERIOR E INFERIORMENTE,C/UM T E UMA CRUZETA 2".FORN.E COLOC.</v>
      </c>
      <c r="C9531" s="749" t="s">
        <v>25439</v>
      </c>
      <c r="D9531" s="749" t="s">
        <v>25440</v>
      </c>
      <c r="E9531" s="749" t="s">
        <v>25441</v>
      </c>
      <c r="F9531" s="749" t="s">
        <v>25442</v>
      </c>
      <c r="G9531" s="749" t="s">
        <v>25443</v>
      </c>
      <c r="H9531" s="749" t="s">
        <v>25444</v>
      </c>
      <c r="I9531" s="749" t="s">
        <v>52</v>
      </c>
      <c r="J9531" s="749" t="n">
        <v>145.56</v>
      </c>
    </row>
    <row collapsed="false" customFormat="false" customHeight="true" hidden="true" ht="12.75" outlineLevel="0" r="9532">
      <c r="A9532" s="749" t="s">
        <v>25446</v>
      </c>
      <c r="B9532" s="749" t="str">
        <f aca="false">C9532&amp;D9532&amp;E9532&amp;F9532&amp;G9532&amp;H9532</f>
        <v>ALAMBRADO P/CABECEIRA CAMPO DE ESPORTE,EXEC.POSTES TUBO FºGALV.(EXTERNA E INTERNAMENTE)2"E ESP.PAREDE 1/8",ALTURA LIVRE5,30M,0,70M ENTERRADOS PRISMAS CONCRETO 18MPA,0,30X0,30X0,75M,POSTES ESPACADOS 2M,3 TUBOS HORIZONTAIS E 1 CONTRAVENTAMENTO A CADA 2M,2",FIXADA TELA DE ARAME Nº12 PLASTIFICADO,MALHA 7,5CM,INCL.3 CRUZETAS,CURVAS,FUNDACOES.FORN.E COLOC.</v>
      </c>
      <c r="C9532" s="749" t="s">
        <v>25447</v>
      </c>
      <c r="D9532" s="749" t="s">
        <v>25448</v>
      </c>
      <c r="E9532" s="749" t="s">
        <v>25449</v>
      </c>
      <c r="F9532" s="749" t="s">
        <v>25450</v>
      </c>
      <c r="G9532" s="749" t="s">
        <v>25451</v>
      </c>
      <c r="H9532" s="749" t="s">
        <v>25452</v>
      </c>
      <c r="I9532" s="749" t="s">
        <v>52</v>
      </c>
      <c r="J9532" s="749" t="n">
        <v>217.67</v>
      </c>
    </row>
    <row collapsed="false" customFormat="false" customHeight="true" hidden="true" ht="12.75" outlineLevel="0" r="9533">
      <c r="A9533" s="749" t="s">
        <v>25453</v>
      </c>
      <c r="B9533" s="749" t="str">
        <f aca="false">C9533&amp;D9533&amp;E9533&amp;F9533&amp;G9533&amp;H9533</f>
        <v>ALAMBRADO P/CABECEIRA CAMPO DE ESPORTE,EXEC.POSTES TUBO FºGALV.(EXTERNA E INTERNAMENTE)2"E ESP.PAREDE 1/8",ALTURA LIVRE5,30M,0,70M ENTERRADOS PRISMAS CONCRETO 18MPA,0,30X0,30X0,75M,POSTES ESPACADOS 2M,3 TUBOS HORIZONTAIS E 1 CONTRAVENTAMENTO A CADA 2M,2",FIXADA TELA DE ARAME Nº12 PLASTIFICADO,MALHA 7,5CM,INCL.3 CRUZETAS,CURVAS,FUNDACOES.FORN.E COLOC.</v>
      </c>
      <c r="C9533" s="749" t="s">
        <v>25447</v>
      </c>
      <c r="D9533" s="749" t="s">
        <v>25448</v>
      </c>
      <c r="E9533" s="749" t="s">
        <v>25449</v>
      </c>
      <c r="F9533" s="749" t="s">
        <v>25450</v>
      </c>
      <c r="G9533" s="749" t="s">
        <v>25451</v>
      </c>
      <c r="H9533" s="749" t="s">
        <v>25452</v>
      </c>
      <c r="I9533" s="749" t="s">
        <v>52</v>
      </c>
      <c r="J9533" s="749" t="n">
        <v>205</v>
      </c>
    </row>
    <row collapsed="false" customFormat="false" customHeight="true" hidden="true" ht="12.75" outlineLevel="0" r="9534">
      <c r="A9534" s="749" t="s">
        <v>25454</v>
      </c>
      <c r="B9534" s="749" t="str">
        <f aca="false">C9534&amp;D9534&amp;E9534&amp;F9534&amp;G9534&amp;H9534</f>
        <v>CONTRAVENTAMENTO DE ALAMBRADO COM TUBOS DE FERRO GALVANIZADO(EXTERN.E INTERNAMENTE),C/DIAMETRO INTERNO DE 2" E ESPESSURA DE PAREDE DE 1/8".FORNECIMENTO E COLOCACAO</v>
      </c>
      <c r="C9534" s="749" t="s">
        <v>25455</v>
      </c>
      <c r="D9534" s="749" t="s">
        <v>25456</v>
      </c>
      <c r="E9534" s="749" t="s">
        <v>25457</v>
      </c>
      <c r="I9534" s="749" t="s">
        <v>236</v>
      </c>
      <c r="J9534" s="749" t="n">
        <v>82.7</v>
      </c>
    </row>
    <row collapsed="false" customFormat="false" customHeight="true" hidden="true" ht="12.75" outlineLevel="0" r="9535">
      <c r="A9535" s="749" t="s">
        <v>25458</v>
      </c>
      <c r="B9535" s="749" t="str">
        <f aca="false">C9535&amp;D9535&amp;E9535&amp;F9535&amp;G9535&amp;H9535</f>
        <v>CONTRAVENTAMENTO DE ALAMBRADO COM TUBOS DE FERRO GALVANIZADO(EXTERN.E INTERNAMENTE),C/DIAMETRO INTERNO DE 2" E ESPESSURA DE PAREDE DE 1/8".FORNECIMENTO E COLOCACAO</v>
      </c>
      <c r="C9535" s="749" t="s">
        <v>25455</v>
      </c>
      <c r="D9535" s="749" t="s">
        <v>25456</v>
      </c>
      <c r="E9535" s="749" t="s">
        <v>25457</v>
      </c>
      <c r="I9535" s="749" t="s">
        <v>236</v>
      </c>
      <c r="J9535" s="749" t="n">
        <v>80.23</v>
      </c>
    </row>
    <row collapsed="false" customFormat="false" customHeight="true" hidden="true" ht="12.75" outlineLevel="0" r="9536">
      <c r="A9536" s="749" t="s">
        <v>25459</v>
      </c>
      <c r="B9536" s="749" t="str">
        <f aca="false">C9536&amp;D9536&amp;E9536&amp;F9536&amp;G9536&amp;H9536</f>
        <v>CONTRAVENTAMENTO DE ALAMBRADO COM TUBOS DE FERRO GALVANIZADO(EXTERNA E INTERNAMENTE),COM DIAMETRO INTERNO NO 2.1/2" E ESPESSURA DE PAREDE DE 1/8".FORNECIMENTO E COLOCACAO</v>
      </c>
      <c r="C9536" s="749" t="s">
        <v>25455</v>
      </c>
      <c r="D9536" s="749" t="s">
        <v>25460</v>
      </c>
      <c r="E9536" s="749" t="s">
        <v>25461</v>
      </c>
      <c r="I9536" s="749" t="s">
        <v>236</v>
      </c>
      <c r="J9536" s="749" t="n">
        <v>85.86</v>
      </c>
    </row>
    <row collapsed="false" customFormat="false" customHeight="true" hidden="true" ht="12.75" outlineLevel="0" r="9537">
      <c r="A9537" s="749" t="s">
        <v>25462</v>
      </c>
      <c r="B9537" s="749" t="str">
        <f aca="false">C9537&amp;D9537&amp;E9537&amp;F9537&amp;G9537&amp;H9537</f>
        <v>CONTRAVENTAMENTO DE ALAMBRADO COM TUBOS DE FERRO GALVANIZADO(EXTERNA E INTERNAMENTE),COM DIAMETRO INTERNO NO 2.1/2" E ESPESSURA DE PAREDE DE 1/8".FORNECIMENTO E COLOCACAO</v>
      </c>
      <c r="C9537" s="749" t="s">
        <v>25455</v>
      </c>
      <c r="D9537" s="749" t="s">
        <v>25460</v>
      </c>
      <c r="E9537" s="749" t="s">
        <v>25461</v>
      </c>
      <c r="I9537" s="749" t="s">
        <v>236</v>
      </c>
      <c r="J9537" s="749" t="n">
        <v>83.4</v>
      </c>
    </row>
    <row collapsed="false" customFormat="false" customHeight="true" hidden="true" ht="12.75" outlineLevel="0" r="9538">
      <c r="A9538" s="749" t="s">
        <v>25463</v>
      </c>
      <c r="B9538" s="749" t="str">
        <f aca="false">C9538&amp;D9538&amp;E9538&amp;F9538&amp;G9538&amp;H9538</f>
        <v>CONTRAVENTAMENTO DE ALAMBRADO COM TUBOS DE FERRO GALVANIZADO(EXTERN.E INTERNAMENTE),COM DIAMETRO INTERNO DE 3" E ESPESSURA DE PAREDE DE 1/8".FORNECIMENTO E COLOCACAO</v>
      </c>
      <c r="C9538" s="749" t="s">
        <v>25455</v>
      </c>
      <c r="D9538" s="749" t="s">
        <v>25464</v>
      </c>
      <c r="E9538" s="749" t="s">
        <v>25465</v>
      </c>
      <c r="I9538" s="749" t="s">
        <v>236</v>
      </c>
      <c r="J9538" s="749" t="n">
        <v>109.92</v>
      </c>
    </row>
    <row collapsed="false" customFormat="false" customHeight="true" hidden="true" ht="12.75" outlineLevel="0" r="9539">
      <c r="A9539" s="749" t="s">
        <v>25466</v>
      </c>
      <c r="B9539" s="749" t="str">
        <f aca="false">C9539&amp;D9539&amp;E9539&amp;F9539&amp;G9539&amp;H9539</f>
        <v>CONTRAVENTAMENTO DE ALAMBRADO COM TUBOS DE FERRO GALVANIZADO(EXTERN.E INTERNAMENTE),COM DIAMETRO INTERNO DE 3" E ESPESSURA DE PAREDE DE 1/8".FORNECIMENTO E COLOCACAO</v>
      </c>
      <c r="C9539" s="749" t="s">
        <v>25455</v>
      </c>
      <c r="D9539" s="749" t="s">
        <v>25464</v>
      </c>
      <c r="E9539" s="749" t="s">
        <v>25465</v>
      </c>
      <c r="I9539" s="749" t="s">
        <v>236</v>
      </c>
      <c r="J9539" s="749" t="n">
        <v>106.96</v>
      </c>
    </row>
    <row collapsed="false" customFormat="false" customHeight="true" hidden="true" ht="12.75" outlineLevel="0" r="9540">
      <c r="A9540" s="749" t="s">
        <v>25467</v>
      </c>
      <c r="B9540" s="749" t="str">
        <f aca="false">C9540&amp;D9540&amp;E9540&amp;F9540&amp;G9540&amp;H9540</f>
        <v>AMARELINHA EM BLOCOS DE CONCRETO PRE-MOLDADOS COM APLICACAODE LETRAS E NUMEROS COLORIDOS EM BAIXO RELEVO.FORNECIMENTO EAPLICACAO</v>
      </c>
      <c r="C9540" s="749" t="s">
        <v>25468</v>
      </c>
      <c r="D9540" s="749" t="s">
        <v>25469</v>
      </c>
      <c r="E9540" s="749" t="s">
        <v>25470</v>
      </c>
      <c r="I9540" s="749" t="s">
        <v>30</v>
      </c>
      <c r="J9540" s="749" t="n">
        <v>405.54</v>
      </c>
    </row>
    <row collapsed="false" customFormat="false" customHeight="true" hidden="true" ht="12.75" outlineLevel="0" r="9541">
      <c r="A9541" s="749" t="s">
        <v>25471</v>
      </c>
      <c r="B9541" s="749" t="str">
        <f aca="false">C9541&amp;D9541&amp;E9541&amp;F9541&amp;G9541&amp;H9541</f>
        <v>AMARELINHA EM BLOCOS DE CONCRETO PRE-MOLDADOS COM APLICACAODE LETRAS E NUMEROS COLORIDOS EM BAIXO RELEVO.FORNECIMENTO EAPLICACAO</v>
      </c>
      <c r="C9541" s="749" t="s">
        <v>25468</v>
      </c>
      <c r="D9541" s="749" t="s">
        <v>25469</v>
      </c>
      <c r="E9541" s="749" t="s">
        <v>25470</v>
      </c>
      <c r="I9541" s="749" t="s">
        <v>30</v>
      </c>
      <c r="J9541" s="749" t="n">
        <v>376.42</v>
      </c>
    </row>
    <row collapsed="false" customFormat="false" customHeight="true" hidden="true" ht="12.75" outlineLevel="0" r="9542">
      <c r="A9542" s="749" t="s">
        <v>25472</v>
      </c>
      <c r="B9542" s="749" t="str">
        <f aca="false">C9542&amp;D9542&amp;E9542&amp;F9542&amp;G9542&amp;H9542</f>
        <v>ARCO SIMPLES EM TUBO DE FERRO GALVANIZADO (EXTERNA E INTERNAMENTE) DE 1" E 2" E ESPESSURA DE PAREDE DE 1/8",CHUMBADOS EMBLOCOS DE CONCRETO,COM PINTURA DE BASE GALVITE E 2 DEMAOS DE ACABAMENTO.FORNECIMENTO E COLOCACAO</v>
      </c>
      <c r="C9542" s="749" t="s">
        <v>25473</v>
      </c>
      <c r="D9542" s="749" t="s">
        <v>25474</v>
      </c>
      <c r="E9542" s="749" t="s">
        <v>25475</v>
      </c>
      <c r="F9542" s="749" t="s">
        <v>25476</v>
      </c>
      <c r="I9542" s="749" t="s">
        <v>30</v>
      </c>
      <c r="J9542" s="749" t="n">
        <v>1240.88</v>
      </c>
    </row>
    <row collapsed="false" customFormat="false" customHeight="true" hidden="true" ht="12.75" outlineLevel="0" r="9543">
      <c r="A9543" s="749" t="s">
        <v>25477</v>
      </c>
      <c r="B9543" s="749" t="str">
        <f aca="false">C9543&amp;D9543&amp;E9543&amp;F9543&amp;G9543&amp;H9543</f>
        <v>ARCO SIMPLES EM TUBO DE FERRO GALVANIZADO (EXTERNA E INTERNAMENTE) DE 1" E 2" E ESPESSURA DE PAREDE DE 1/8",CHUMBADOS EMBLOCOS DE CONCRETO,COM PINTURA DE BASE GALVITE E 2 DEMAOS DE ACABAMENTO.FORNECIMENTO E COLOCACAO</v>
      </c>
      <c r="C9543" s="749" t="s">
        <v>25473</v>
      </c>
      <c r="D9543" s="749" t="s">
        <v>25474</v>
      </c>
      <c r="E9543" s="749" t="s">
        <v>25475</v>
      </c>
      <c r="F9543" s="749" t="s">
        <v>25476</v>
      </c>
      <c r="I9543" s="749" t="s">
        <v>30</v>
      </c>
      <c r="J9543" s="749" t="n">
        <v>1211.77</v>
      </c>
    </row>
    <row collapsed="false" customFormat="false" customHeight="true" hidden="true" ht="12.75" outlineLevel="0" r="9544">
      <c r="A9544" s="749" t="s">
        <v>25478</v>
      </c>
      <c r="B9544" s="749" t="str">
        <f aca="false">C9544&amp;D9544&amp;E9544&amp;F9544&amp;G9544&amp;H9544</f>
        <v>BARRA SIMPLES PARA GINASTICA,EM TUBOS DE FERRO GALVANIZADO (EXTERNA E INTERNAMENTE) DE 1.1/2" E 4" E ESPESSURA DE PAREDEDE 1/8",CHUMBADOS EM BLOCOS DE CONCRETO COM PINTURA DE BASEGALVITE E 2 DEMAOS DE ACABAMENTO.FORNECIMENTO E COLOCACAO</v>
      </c>
      <c r="C9544" s="749" t="s">
        <v>25479</v>
      </c>
      <c r="D9544" s="749" t="s">
        <v>25480</v>
      </c>
      <c r="E9544" s="749" t="s">
        <v>25481</v>
      </c>
      <c r="F9544" s="749" t="s">
        <v>25482</v>
      </c>
      <c r="I9544" s="749" t="s">
        <v>30</v>
      </c>
      <c r="J9544" s="749" t="n">
        <v>1024.28</v>
      </c>
    </row>
    <row collapsed="false" customFormat="false" customHeight="true" hidden="true" ht="12.75" outlineLevel="0" r="9545">
      <c r="A9545" s="749" t="s">
        <v>25483</v>
      </c>
      <c r="B9545" s="749" t="str">
        <f aca="false">C9545&amp;D9545&amp;E9545&amp;F9545&amp;G9545&amp;H9545</f>
        <v>BARRA SIMPLES PARA GINASTICA,EM TUBOS DE FERRO GALVANIZADO (EXTERNA E INTERNAMENTE) DE 1.1/2" E 4" E ESPESSURA DE PAREDEDE 1/8",CHUMBADOS EM BLOCOS DE CONCRETO COM PINTURA DE BASEGALVITE E 2 DEMAOS DE ACABAMENTO.FORNECIMENTO E COLOCACAO</v>
      </c>
      <c r="C9545" s="749" t="s">
        <v>25479</v>
      </c>
      <c r="D9545" s="749" t="s">
        <v>25480</v>
      </c>
      <c r="E9545" s="749" t="s">
        <v>25481</v>
      </c>
      <c r="F9545" s="749" t="s">
        <v>25482</v>
      </c>
      <c r="I9545" s="749" t="s">
        <v>30</v>
      </c>
      <c r="J9545" s="749" t="n">
        <v>993.11</v>
      </c>
    </row>
    <row collapsed="false" customFormat="false" customHeight="true" hidden="true" ht="12.75" outlineLevel="0" r="9546">
      <c r="A9546" s="749" t="s">
        <v>25484</v>
      </c>
      <c r="B9546" s="749" t="str">
        <f aca="false">C9546&amp;D9546&amp;E9546&amp;F9546&amp;G9546&amp;H9546</f>
        <v>BARRA DUPLA PARA GINASTICA,EM TUBOS DE FERRO GALVANIZADO (EXTERNA E INTERNAMENTE) DE 1" E ESPESSURA PAREDE DE 1/8" HORIZONTAIS E MONTANTES DE 4",CHUMBADOS EM BLOCOS DE CONCRETO,COM PINTURA DE BASE GALVITE E 2 DEMAOS DE ACABAMENTO.FORNECIMENTO E COLOCACAO</v>
      </c>
      <c r="C9546" s="749" t="s">
        <v>25485</v>
      </c>
      <c r="D9546" s="749" t="s">
        <v>25486</v>
      </c>
      <c r="E9546" s="749" t="s">
        <v>25487</v>
      </c>
      <c r="F9546" s="749" t="s">
        <v>25488</v>
      </c>
      <c r="G9546" s="749" t="s">
        <v>14472</v>
      </c>
      <c r="I9546" s="749" t="s">
        <v>30</v>
      </c>
      <c r="J9546" s="749" t="n">
        <v>1334.5</v>
      </c>
    </row>
    <row collapsed="false" customFormat="false" customHeight="true" hidden="true" ht="12.75" outlineLevel="0" r="9547">
      <c r="A9547" s="749" t="s">
        <v>25489</v>
      </c>
      <c r="B9547" s="749" t="str">
        <f aca="false">C9547&amp;D9547&amp;E9547&amp;F9547&amp;G9547&amp;H9547</f>
        <v>BARRA DUPLA PARA GINASTICA,EM TUBOS DE FERRO GALVANIZADO (EXTERNA E INTERNAMENTE) DE 1" E ESPESSURA PAREDE DE 1/8" HORIZONTAIS E MONTANTES DE 4",CHUMBADOS EM BLOCOS DE CONCRETO,COM PINTURA DE BASE GALVITE E 2 DEMAOS DE ACABAMENTO.FORNECIMENTO E COLOCACAO</v>
      </c>
      <c r="C9547" s="749" t="s">
        <v>25485</v>
      </c>
      <c r="D9547" s="749" t="s">
        <v>25486</v>
      </c>
      <c r="E9547" s="749" t="s">
        <v>25487</v>
      </c>
      <c r="F9547" s="749" t="s">
        <v>25488</v>
      </c>
      <c r="G9547" s="749" t="s">
        <v>14472</v>
      </c>
      <c r="I9547" s="749" t="s">
        <v>30</v>
      </c>
      <c r="J9547" s="749" t="n">
        <v>1313.31</v>
      </c>
    </row>
    <row collapsed="false" customFormat="false" customHeight="true" hidden="true" ht="12.75" outlineLevel="0" r="9548">
      <c r="A9548" s="749" t="s">
        <v>25490</v>
      </c>
      <c r="B9548" s="749" t="str">
        <f aca="false">C9548&amp;D9548&amp;E9548&amp;F9548&amp;G9548&amp;H9548</f>
        <v>BARRAS PARALELAS P/GINASTICA, EM TUBOS DE FERRO GALVANIZADO(EXTERNA E INTERNAMENTE) DE 2" E ESPESSURA DE PAREDE DE 1/8"CHUMBADOS EM BLOCOS DE CONCRETO COM PINTURA DE BASE GALVITEE 2 DEMAOS DE ACABAMENTO.FORNECIMENTO E COLOCACAO</v>
      </c>
      <c r="C9548" s="749" t="s">
        <v>25491</v>
      </c>
      <c r="D9548" s="749" t="s">
        <v>25492</v>
      </c>
      <c r="E9548" s="749" t="s">
        <v>25493</v>
      </c>
      <c r="F9548" s="749" t="s">
        <v>25494</v>
      </c>
      <c r="I9548" s="749" t="s">
        <v>30</v>
      </c>
      <c r="J9548" s="749" t="n">
        <v>926.85</v>
      </c>
    </row>
    <row collapsed="false" customFormat="false" customHeight="true" hidden="true" ht="12.75" outlineLevel="0" r="9549">
      <c r="A9549" s="749" t="s">
        <v>25495</v>
      </c>
      <c r="B9549" s="749" t="str">
        <f aca="false">C9549&amp;D9549&amp;E9549&amp;F9549&amp;G9549&amp;H9549</f>
        <v>BARRAS PARALELAS P/GINASTICA, EM TUBOS DE FERRO GALVANIZADO(EXTERNA E INTERNAMENTE) DE 2" E ESPESSURA DE PAREDE DE 1/8"CHUMBADOS EM BLOCOS DE CONCRETO COM PINTURA DE BASE GALVITEE 2 DEMAOS DE ACABAMENTO.FORNECIMENTO E COLOCACAO</v>
      </c>
      <c r="C9549" s="749" t="s">
        <v>25491</v>
      </c>
      <c r="D9549" s="749" t="s">
        <v>25492</v>
      </c>
      <c r="E9549" s="749" t="s">
        <v>25493</v>
      </c>
      <c r="F9549" s="749" t="s">
        <v>25494</v>
      </c>
      <c r="I9549" s="749" t="s">
        <v>30</v>
      </c>
      <c r="J9549" s="749" t="n">
        <v>907.67</v>
      </c>
    </row>
    <row collapsed="false" customFormat="false" customHeight="true" hidden="true" ht="12.75" outlineLevel="0" r="9550">
      <c r="A9550" s="749" t="s">
        <v>25496</v>
      </c>
      <c r="B9550" s="749" t="str">
        <f aca="false">C9550&amp;D9550&amp;E9550&amp;F9550&amp;G9550&amp;H9550</f>
        <v>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v>
      </c>
      <c r="C9550" s="749" t="s">
        <v>25497</v>
      </c>
      <c r="D9550" s="749" t="s">
        <v>25498</v>
      </c>
      <c r="E9550" s="749" t="s">
        <v>25499</v>
      </c>
      <c r="F9550" s="749" t="s">
        <v>25500</v>
      </c>
      <c r="G9550" s="749" t="s">
        <v>25501</v>
      </c>
      <c r="H9550" s="749" t="s">
        <v>25502</v>
      </c>
      <c r="I9550" s="749" t="s">
        <v>30</v>
      </c>
      <c r="J9550" s="749" t="n">
        <v>6957.74</v>
      </c>
    </row>
    <row collapsed="false" customFormat="false" customHeight="true" hidden="true" ht="12.75" outlineLevel="0" r="9551">
      <c r="A9551" s="749" t="s">
        <v>25503</v>
      </c>
      <c r="B9551" s="749" t="str">
        <f aca="false">C9551&amp;D9551&amp;E9551&amp;F9551&amp;G9551&amp;H9551</f>
        <v>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v>
      </c>
      <c r="C9551" s="749" t="s">
        <v>25497</v>
      </c>
      <c r="D9551" s="749" t="s">
        <v>25498</v>
      </c>
      <c r="E9551" s="749" t="s">
        <v>25499</v>
      </c>
      <c r="F9551" s="749" t="s">
        <v>25500</v>
      </c>
      <c r="G9551" s="749" t="s">
        <v>25501</v>
      </c>
      <c r="H9551" s="749" t="s">
        <v>25502</v>
      </c>
      <c r="I9551" s="749" t="s">
        <v>30</v>
      </c>
      <c r="J9551" s="749" t="n">
        <v>6515.81</v>
      </c>
    </row>
    <row collapsed="false" customFormat="false" customHeight="true" hidden="true" ht="12.75" outlineLevel="0" r="9552">
      <c r="A9552" s="749" t="s">
        <v>25504</v>
      </c>
      <c r="B9552" s="749" t="str">
        <f aca="false">C9552&amp;D9552&amp;E9552&amp;F9552&amp;G9552&amp;H9552</f>
        <v>BALANCO DE 0/4ANOS COMPOSTO C/2 CADEIRAS,PRESAS EM CORRENTES GALV.,FIXADAS POR MEIO DE BRACAD.C/TRAVESSAO DE TUBO FERROGALV.(EXT.E INTERNAMENTE)DE 2 1/2"ESP.PAREDE 1/8",SUSPENSASEM CAVALETES TUBO FERRO GALV.2",CHUMBADOS SAPATAS CONCRETO,PINTADOS C/BASE GALVITE E 2 DEMAOS ACABAMENTO. FORNECIMENTOE COLOCACAO</v>
      </c>
      <c r="C9552" s="749" t="s">
        <v>25505</v>
      </c>
      <c r="D9552" s="749" t="s">
        <v>25506</v>
      </c>
      <c r="E9552" s="749" t="s">
        <v>25507</v>
      </c>
      <c r="F9552" s="749" t="s">
        <v>25508</v>
      </c>
      <c r="G9552" s="749" t="s">
        <v>25509</v>
      </c>
      <c r="H9552" s="749" t="s">
        <v>14871</v>
      </c>
      <c r="I9552" s="749" t="s">
        <v>30</v>
      </c>
      <c r="J9552" s="749" t="n">
        <v>2095.97</v>
      </c>
    </row>
    <row collapsed="false" customFormat="false" customHeight="true" hidden="true" ht="12.75" outlineLevel="0" r="9553">
      <c r="A9553" s="749" t="s">
        <v>25510</v>
      </c>
      <c r="B9553" s="749" t="str">
        <f aca="false">C9553&amp;D9553&amp;E9553&amp;F9553&amp;G9553&amp;H9553</f>
        <v>BALANCO DE 0/4ANOS COMPOSTO C/2 CADEIRAS,PRESAS EM CORRENTES GALV.,FIXADAS POR MEIO DE BRACAD.C/TRAVESSAO DE TUBO FERROGALV.(EXT.E INTERNAMENTE)DE 2 1/2"ESP.PAREDE 1/8",SUSPENSASEM CAVALETES TUBO FERRO GALV.2",CHUMBADOS SAPATAS CONCRETO,PINTADOS C/BASE GALVITE E 2 DEMAOS ACABAMENTO. FORNECIMENTOE COLOCACAO</v>
      </c>
      <c r="C9553" s="749" t="s">
        <v>25505</v>
      </c>
      <c r="D9553" s="749" t="s">
        <v>25506</v>
      </c>
      <c r="E9553" s="749" t="s">
        <v>25507</v>
      </c>
      <c r="F9553" s="749" t="s">
        <v>25508</v>
      </c>
      <c r="G9553" s="749" t="s">
        <v>25509</v>
      </c>
      <c r="H9553" s="749" t="s">
        <v>14871</v>
      </c>
      <c r="I9553" s="749" t="s">
        <v>30</v>
      </c>
      <c r="J9553" s="749" t="n">
        <v>1954.37</v>
      </c>
    </row>
    <row collapsed="false" customFormat="false" customHeight="true" hidden="true" ht="12.75" outlineLevel="0" r="9554">
      <c r="A9554" s="749" t="s">
        <v>25511</v>
      </c>
      <c r="B9554" s="749" t="str">
        <f aca="false">C9554&amp;D9554&amp;E9554&amp;F9554&amp;G9554&amp;H9554</f>
        <v>BALANCO DE 5/10ANOS COMPOST.C/2 CADEIRAS,PRESAS EM CORRENTES GALV.FIXAD. P/MEIO DE BRACAD.C/ TRAVESSAO TUBOS FERRO GALV.(EXT.E INTERNAMENTE)DE 2 1/2"E ESP.PAREDE 1/8",SUSPENSAS EMCAVALETES TUBO FERRO GALV.2", CHUMBADOS EM SAPATAS CONCRETO,PINTADOS C/BASE GALVITE E 2 DEMAOS ACABAMENTO.FORNECIMENTO E COLOCACAO</v>
      </c>
      <c r="C9554" s="749" t="s">
        <v>25512</v>
      </c>
      <c r="D9554" s="749" t="s">
        <v>25513</v>
      </c>
      <c r="E9554" s="749" t="s">
        <v>25514</v>
      </c>
      <c r="F9554" s="749" t="s">
        <v>25515</v>
      </c>
      <c r="G9554" s="749" t="s">
        <v>25516</v>
      </c>
      <c r="H9554" s="749" t="s">
        <v>24869</v>
      </c>
      <c r="I9554" s="749" t="s">
        <v>30</v>
      </c>
      <c r="J9554" s="749" t="n">
        <v>2325.21</v>
      </c>
    </row>
    <row collapsed="false" customFormat="false" customHeight="true" hidden="true" ht="12.75" outlineLevel="0" r="9555">
      <c r="A9555" s="749" t="s">
        <v>25517</v>
      </c>
      <c r="B9555" s="749" t="str">
        <f aca="false">C9555&amp;D9555&amp;E9555&amp;F9555&amp;G9555&amp;H9555</f>
        <v>BALANCO DE 5/10ANOS COMPOST.C/2 CADEIRAS,PRESAS EM CORRENTES GALV.FIXAD. P/MEIO DE BRACAD.C/ TRAVESSAO TUBOS FERRO GALV.(EXT.E INTERNAMENTE)DE 2 1/2"E ESP.PAREDE 1/8",SUSPENSAS EMCAVALETES TUBO FERRO GALV.2", CHUMBADOS EM SAPATAS CONCRETO,PINTADOS C/BASE GALVITE E 2 DEMAOS ACABAMENTO.FORNECIMENTO E COLOCACAO</v>
      </c>
      <c r="C9555" s="749" t="s">
        <v>25512</v>
      </c>
      <c r="D9555" s="749" t="s">
        <v>25513</v>
      </c>
      <c r="E9555" s="749" t="s">
        <v>25514</v>
      </c>
      <c r="F9555" s="749" t="s">
        <v>25515</v>
      </c>
      <c r="G9555" s="749" t="s">
        <v>25516</v>
      </c>
      <c r="H9555" s="749" t="s">
        <v>24869</v>
      </c>
      <c r="I9555" s="749" t="s">
        <v>30</v>
      </c>
      <c r="J9555" s="749" t="n">
        <v>2183.01</v>
      </c>
    </row>
    <row collapsed="false" customFormat="false" customHeight="true" hidden="true" ht="12.75" outlineLevel="0" r="9556">
      <c r="A9556" s="749" t="s">
        <v>25518</v>
      </c>
      <c r="B9556" s="749" t="str">
        <f aca="false">C9556&amp;D9556&amp;E9556&amp;F9556&amp;G9556&amp;H9556</f>
        <v>CADEIRA DE BALANCO COMPLETA, COM CORRENTES, BRACADEIRAS,  ROLAMENTOS, PARAFUSOS, BARRAS, ETC., INCLUSIVE DESMONTAGEM DADANIFICADA, PINTURA E TRANSPORTE. FORNECIMENTO E COLOCACAO</v>
      </c>
      <c r="C9556" s="749" t="s">
        <v>25519</v>
      </c>
      <c r="D9556" s="749" t="s">
        <v>25520</v>
      </c>
      <c r="E9556" s="749" t="s">
        <v>25521</v>
      </c>
      <c r="I9556" s="749" t="s">
        <v>30</v>
      </c>
      <c r="J9556" s="749" t="n">
        <v>323.62</v>
      </c>
    </row>
    <row collapsed="false" customFormat="false" customHeight="true" hidden="true" ht="12.75" outlineLevel="0" r="9557">
      <c r="A9557" s="749" t="s">
        <v>25522</v>
      </c>
      <c r="B9557" s="749" t="str">
        <f aca="false">C9557&amp;D9557&amp;E9557&amp;F9557&amp;G9557&amp;H9557</f>
        <v>CADEIRA DE BALANCO COMPLETA, COM CORRENTES, BRACADEIRAS,  ROLAMENTOS, PARAFUSOS, BARRAS, ETC., INCLUSIVE DESMONTAGEM DADANIFICADA, PINTURA E TRANSPORTE. FORNECIMENTO E COLOCACAO</v>
      </c>
      <c r="C9557" s="749" t="s">
        <v>25519</v>
      </c>
      <c r="D9557" s="749" t="s">
        <v>25520</v>
      </c>
      <c r="E9557" s="749" t="s">
        <v>25521</v>
      </c>
      <c r="I9557" s="749" t="s">
        <v>30</v>
      </c>
      <c r="J9557" s="749" t="n">
        <v>297.66</v>
      </c>
    </row>
    <row collapsed="false" customFormat="false" customHeight="true" hidden="true" ht="12.75" outlineLevel="0" r="9558">
      <c r="A9558" s="749" t="s">
        <v>25523</v>
      </c>
      <c r="B9558" s="749" t="str">
        <f aca="false">C9558&amp;D9558&amp;E9558&amp;F9558&amp;G9558&amp;H9558</f>
        <v>BOLA AO ARO EM TUBO DE FERRO GALVANIZADO(EXT.E INTERNAMENTE)DE 3",2" E 3/4"E ESPESSURA DE PAREDE DE 1/8",PINTURA COM UMADEMAO DE GALVITE E DUAS DEMAOS DE ESMALTE SINTETICO. FORNECIMENTO E COLOCACAO</v>
      </c>
      <c r="C9558" s="749" t="s">
        <v>25524</v>
      </c>
      <c r="D9558" s="749" t="s">
        <v>25525</v>
      </c>
      <c r="E9558" s="749" t="s">
        <v>25526</v>
      </c>
      <c r="F9558" s="749" t="s">
        <v>11457</v>
      </c>
      <c r="I9558" s="749" t="s">
        <v>30</v>
      </c>
      <c r="J9558" s="749" t="n">
        <v>725.57</v>
      </c>
    </row>
    <row collapsed="false" customFormat="false" customHeight="true" hidden="true" ht="12.75" outlineLevel="0" r="9559">
      <c r="A9559" s="749" t="s">
        <v>25527</v>
      </c>
      <c r="B9559" s="749" t="str">
        <f aca="false">C9559&amp;D9559&amp;E9559&amp;F9559&amp;G9559&amp;H9559</f>
        <v>BOLA AO ARO EM TUBO DE FERRO GALVANIZADO(EXT.E INTERNAMENTE)DE 3",2" E 3/4"E ESPESSURA DE PAREDE DE 1/8",PINTURA COM UMADEMAO DE GALVITE E DUAS DEMAOS DE ESMALTE SINTETICO. FORNECIMENTO E COLOCACAO</v>
      </c>
      <c r="C9559" s="749" t="s">
        <v>25524</v>
      </c>
      <c r="D9559" s="749" t="s">
        <v>25525</v>
      </c>
      <c r="E9559" s="749" t="s">
        <v>25526</v>
      </c>
      <c r="F9559" s="749" t="s">
        <v>11457</v>
      </c>
      <c r="I9559" s="749" t="s">
        <v>30</v>
      </c>
      <c r="J9559" s="749" t="n">
        <v>681.92</v>
      </c>
    </row>
    <row collapsed="false" customFormat="false" customHeight="true" hidden="true" ht="12.75" outlineLevel="0" r="9560">
      <c r="A9560" s="749" t="s">
        <v>25528</v>
      </c>
      <c r="B9560" s="749" t="str">
        <f aca="false">C9560&amp;D9560&amp;E9560&amp;F9560&amp;G9560&amp;H9560</f>
        <v>ESCADA EM ARVORE, EM MADEIRA APARELHADA. FORNECIMENTO E COLOCACAO</v>
      </c>
      <c r="C9560" s="749" t="s">
        <v>25529</v>
      </c>
      <c r="D9560" s="749" t="s">
        <v>14980</v>
      </c>
      <c r="I9560" s="749" t="s">
        <v>30</v>
      </c>
      <c r="J9560" s="749" t="n">
        <v>974.86</v>
      </c>
    </row>
    <row collapsed="false" customFormat="false" customHeight="true" hidden="true" ht="12.75" outlineLevel="0" r="9561">
      <c r="A9561" s="749" t="s">
        <v>25530</v>
      </c>
      <c r="B9561" s="749" t="str">
        <f aca="false">C9561&amp;D9561&amp;E9561&amp;F9561&amp;G9561&amp;H9561</f>
        <v>ESCADA EM ARVORE, EM MADEIRA APARELHADA. FORNECIMENTO E COLOCACAO</v>
      </c>
      <c r="C9561" s="749" t="s">
        <v>25529</v>
      </c>
      <c r="D9561" s="749" t="s">
        <v>14980</v>
      </c>
      <c r="I9561" s="749" t="s">
        <v>30</v>
      </c>
      <c r="J9561" s="749" t="n">
        <v>958.1</v>
      </c>
    </row>
    <row collapsed="false" customFormat="false" customHeight="true" hidden="true" ht="12.75" outlineLevel="0" r="9562">
      <c r="A9562" s="749" t="s">
        <v>25531</v>
      </c>
      <c r="B9562" s="749" t="str">
        <f aca="false">C9562&amp;D9562&amp;E9562&amp;F9562&amp;G9562&amp;H9562</f>
        <v>ESCORREGA DE 0/4ANOS C/ALTURA DE 1,17M EM MADEIRA APARELHADAE TUBOS DE FERRO GALVANIZADO(EXT.E INTERNAMENTE) DE 3/4"E 2"E ESPESSURA DE PAREDE DE 1/8", COM PINTURA DE BASE GALVITE E 2 DEMAOS DE ACABAMENTO.FORNECIMENTO E COLOCACAO</v>
      </c>
      <c r="C9562" s="749" t="s">
        <v>25532</v>
      </c>
      <c r="D9562" s="749" t="s">
        <v>25533</v>
      </c>
      <c r="E9562" s="749" t="s">
        <v>25534</v>
      </c>
      <c r="F9562" s="749" t="s">
        <v>25535</v>
      </c>
      <c r="I9562" s="749" t="s">
        <v>30</v>
      </c>
      <c r="J9562" s="749" t="n">
        <v>1996.84</v>
      </c>
    </row>
    <row collapsed="false" customFormat="false" customHeight="true" hidden="true" ht="12.75" outlineLevel="0" r="9563">
      <c r="A9563" s="749" t="s">
        <v>25536</v>
      </c>
      <c r="B9563" s="749" t="str">
        <f aca="false">C9563&amp;D9563&amp;E9563&amp;F9563&amp;G9563&amp;H9563</f>
        <v>ESCORREGA DE 0/4ANOS C/ALTURA DE 1,17M EM MADEIRA APARELHADAE TUBOS DE FERRO GALVANIZADO(EXT.E INTERNAMENTE) DE 3/4"E 2"E ESPESSURA DE PAREDE DE 1/8", COM PINTURA DE BASE GALVITE E 2 DEMAOS DE ACABAMENTO.FORNECIMENTO E COLOCACAO</v>
      </c>
      <c r="C9563" s="749" t="s">
        <v>25532</v>
      </c>
      <c r="D9563" s="749" t="s">
        <v>25533</v>
      </c>
      <c r="E9563" s="749" t="s">
        <v>25534</v>
      </c>
      <c r="F9563" s="749" t="s">
        <v>25535</v>
      </c>
      <c r="I9563" s="749" t="s">
        <v>30</v>
      </c>
      <c r="J9563" s="749" t="n">
        <v>1856.99</v>
      </c>
    </row>
    <row collapsed="false" customFormat="false" customHeight="true" hidden="true" ht="12.75" outlineLevel="0" r="9564">
      <c r="A9564" s="749" t="s">
        <v>25537</v>
      </c>
      <c r="B9564" s="749" t="str">
        <f aca="false">C9564&amp;D9564&amp;E9564&amp;F9564&amp;G9564&amp;H9564</f>
        <v>ESCORREGA DE 5/10ANOS C/ALTURA DE 1,57M MADEIRA APARELHADA E TUBOS DE FERRO GALVANIZADO(EXT.E INTERNAMENTE)DE 3/4" E 2"E ESPESSURA DE PAREDE DE 1/8",COM PINTURA DE BASE GALVITE E2 DEMAOS DE ACABAMENTO.FORNECIMENTO E COLOCACAO</v>
      </c>
      <c r="C9564" s="749" t="s">
        <v>25538</v>
      </c>
      <c r="D9564" s="749" t="s">
        <v>25539</v>
      </c>
      <c r="E9564" s="749" t="s">
        <v>25540</v>
      </c>
      <c r="F9564" s="749" t="s">
        <v>25541</v>
      </c>
      <c r="I9564" s="749" t="s">
        <v>30</v>
      </c>
      <c r="J9564" s="749" t="n">
        <v>2512.75</v>
      </c>
    </row>
    <row collapsed="false" customFormat="false" customHeight="true" hidden="true" ht="12.75" outlineLevel="0" r="9565">
      <c r="A9565" s="749" t="s">
        <v>25542</v>
      </c>
      <c r="B9565" s="749" t="str">
        <f aca="false">C9565&amp;D9565&amp;E9565&amp;F9565&amp;G9565&amp;H9565</f>
        <v>ESCORREGA DE 5/10ANOS C/ALTURA DE 1,57M MADEIRA APARELHADA E TUBOS DE FERRO GALVANIZADO(EXT.E INTERNAMENTE)DE 3/4" E 2"E ESPESSURA DE PAREDE DE 1/8",COM PINTURA DE BASE GALVITE E2 DEMAOS DE ACABAMENTO.FORNECIMENTO E COLOCACAO</v>
      </c>
      <c r="C9565" s="749" t="s">
        <v>25538</v>
      </c>
      <c r="D9565" s="749" t="s">
        <v>25539</v>
      </c>
      <c r="E9565" s="749" t="s">
        <v>25540</v>
      </c>
      <c r="F9565" s="749" t="s">
        <v>25541</v>
      </c>
      <c r="I9565" s="749" t="s">
        <v>30</v>
      </c>
      <c r="J9565" s="749" t="n">
        <v>2371.17</v>
      </c>
    </row>
    <row collapsed="false" customFormat="false" customHeight="true" hidden="true" ht="12.75" outlineLevel="0" r="9566">
      <c r="A9566" s="749" t="s">
        <v>25543</v>
      </c>
      <c r="B9566" s="749" t="str">
        <f aca="false">C9566&amp;D9566&amp;E9566&amp;F9566&amp;G9566&amp;H9566</f>
        <v>ESCADA DE ESCORREGA COMPLETA, INCLUSIVE PATAMAR,COM PINTURATRANSPORTE E DESMONTAGEM DA DANIFICADA.FORNECIMENTO E COLOCACAO</v>
      </c>
      <c r="C9566" s="749" t="s">
        <v>25544</v>
      </c>
      <c r="D9566" s="749" t="s">
        <v>25545</v>
      </c>
      <c r="E9566" s="749" t="s">
        <v>14337</v>
      </c>
      <c r="I9566" s="749" t="s">
        <v>30</v>
      </c>
      <c r="J9566" s="749" t="n">
        <v>680.06</v>
      </c>
    </row>
    <row collapsed="false" customFormat="false" customHeight="true" hidden="true" ht="12.75" outlineLevel="0" r="9567">
      <c r="A9567" s="749" t="s">
        <v>25546</v>
      </c>
      <c r="B9567" s="749" t="str">
        <f aca="false">C9567&amp;D9567&amp;E9567&amp;F9567&amp;G9567&amp;H9567</f>
        <v>ESCADA DE ESCORREGA COMPLETA, INCLUSIVE PATAMAR,COM PINTURATRANSPORTE E DESMONTAGEM DA DANIFICADA.FORNECIMENTO E COLOCACAO</v>
      </c>
      <c r="C9567" s="749" t="s">
        <v>25544</v>
      </c>
      <c r="D9567" s="749" t="s">
        <v>25545</v>
      </c>
      <c r="E9567" s="749" t="s">
        <v>14337</v>
      </c>
      <c r="I9567" s="749" t="s">
        <v>30</v>
      </c>
      <c r="J9567" s="749" t="n">
        <v>648.17</v>
      </c>
    </row>
    <row collapsed="false" customFormat="false" customHeight="true" hidden="true" ht="12.75" outlineLevel="0" r="9568">
      <c r="A9568" s="749" t="s">
        <v>25547</v>
      </c>
      <c r="B9568" s="749" t="str">
        <f aca="false">C9568&amp;D9568&amp;E9568&amp;F9568&amp;G9568&amp;H9568</f>
        <v>GANGORRA DE 0/4 ANOS COM PRANCHAS DE MADEIRA APARELHADA,ESTAS FIXAS EM TUBO DE FERRO GALVANIZADO (EXTERNA E INTERNAMENTE) DE 2" E ESPESSURA DE PAREDE DE 1/8",COM PINTURA DE BASE GALVITE E 2 DEMAOS DE ACABAMENTO.FORNECIMENTO E COLOCACAO</v>
      </c>
      <c r="C9568" s="749" t="s">
        <v>25548</v>
      </c>
      <c r="D9568" s="749" t="s">
        <v>25549</v>
      </c>
      <c r="E9568" s="749" t="s">
        <v>25550</v>
      </c>
      <c r="F9568" s="749" t="s">
        <v>25551</v>
      </c>
      <c r="I9568" s="749" t="s">
        <v>30</v>
      </c>
      <c r="J9568" s="749" t="n">
        <v>1571.77</v>
      </c>
    </row>
    <row collapsed="false" customFormat="false" customHeight="true" hidden="true" ht="12.75" outlineLevel="0" r="9569">
      <c r="A9569" s="749" t="s">
        <v>25552</v>
      </c>
      <c r="B9569" s="749" t="str">
        <f aca="false">C9569&amp;D9569&amp;E9569&amp;F9569&amp;G9569&amp;H9569</f>
        <v>GANGORRA DE 0/4 ANOS COM PRANCHAS DE MADEIRA APARELHADA,ESTAS FIXAS EM TUBO DE FERRO GALVANIZADO (EXTERNA E INTERNAMENTE) DE 2" E ESPESSURA DE PAREDE DE 1/8",COM PINTURA DE BASE GALVITE E 2 DEMAOS DE ACABAMENTO.FORNECIMENTO E COLOCACAO</v>
      </c>
      <c r="C9569" s="749" t="s">
        <v>25548</v>
      </c>
      <c r="D9569" s="749" t="s">
        <v>25549</v>
      </c>
      <c r="E9569" s="749" t="s">
        <v>25550</v>
      </c>
      <c r="F9569" s="749" t="s">
        <v>25551</v>
      </c>
      <c r="I9569" s="749" t="s">
        <v>30</v>
      </c>
      <c r="J9569" s="749" t="n">
        <v>1429.41</v>
      </c>
    </row>
    <row collapsed="false" customFormat="false" customHeight="true" hidden="true" ht="12.75" outlineLevel="0" r="9570">
      <c r="A9570" s="749" t="s">
        <v>25553</v>
      </c>
      <c r="B9570" s="749" t="str">
        <f aca="false">C9570&amp;D9570&amp;E9570&amp;F9570&amp;G9570&amp;H9570</f>
        <v>GANGORRA DE 5/10ANOS C/2 PRANCHAS,MADEIRA APARELHADA, ESTASFIXADAS EM TUBO DE FERRO GALVANIZADO(EXT.E INTERNAMENTE) DE2"E 2 1/2" E ESPESSURA DE PAREDE DE 1/8",COM PINTURA DE BASE GALVITE E 2 DEMAOS DE ACABAMENTO.FORNECIMENTO E COLOCACAO</v>
      </c>
      <c r="C9570" s="749" t="s">
        <v>25554</v>
      </c>
      <c r="D9570" s="749" t="s">
        <v>25555</v>
      </c>
      <c r="E9570" s="749" t="s">
        <v>25556</v>
      </c>
      <c r="F9570" s="749" t="s">
        <v>25557</v>
      </c>
      <c r="I9570" s="749" t="s">
        <v>30</v>
      </c>
      <c r="J9570" s="749" t="n">
        <v>1929.65</v>
      </c>
    </row>
    <row collapsed="false" customFormat="false" customHeight="true" hidden="true" ht="12.75" outlineLevel="0" r="9571">
      <c r="A9571" s="749" t="s">
        <v>25558</v>
      </c>
      <c r="B9571" s="749" t="str">
        <f aca="false">C9571&amp;D9571&amp;E9571&amp;F9571&amp;G9571&amp;H9571</f>
        <v>GANGORRA DE 5/10ANOS C/2 PRANCHAS,MADEIRA APARELHADA, ESTASFIXADAS EM TUBO DE FERRO GALVANIZADO(EXT.E INTERNAMENTE) DE2"E 2 1/2" E ESPESSURA DE PAREDE DE 1/8",COM PINTURA DE BASE GALVITE E 2 DEMAOS DE ACABAMENTO.FORNECIMENTO E COLOCACAO</v>
      </c>
      <c r="C9571" s="749" t="s">
        <v>25554</v>
      </c>
      <c r="D9571" s="749" t="s">
        <v>25555</v>
      </c>
      <c r="E9571" s="749" t="s">
        <v>25556</v>
      </c>
      <c r="F9571" s="749" t="s">
        <v>25557</v>
      </c>
      <c r="I9571" s="749" t="s">
        <v>30</v>
      </c>
      <c r="J9571" s="749" t="n">
        <v>1781.74</v>
      </c>
    </row>
    <row collapsed="false" customFormat="false" customHeight="true" hidden="true" ht="12.75" outlineLevel="0" r="9572">
      <c r="A9572" s="749" t="s">
        <v>25559</v>
      </c>
      <c r="B9572" s="749" t="str">
        <f aca="false">C9572&amp;D9572&amp;E9572&amp;F9572&amp;G9572&amp;H9572</f>
        <v>GAIOLA GINICA (TREPA-TREPA) EM TUBOS DE FERRO GALVANIZADO (EXTERNA E INTERNAMENTE) DE 1" HORIZONTAIS E VERTICAIS DE 1.1/2" E ESPESSURA DE PAREDE DE 1/8",CHUMBADOS EM BLOCOS DE CONCRETO E COM PINTURA DE BASE GALVITE E 2 DEMAOS DE ACABAMENTO.FORNECIMENTO E COLOCACAO</v>
      </c>
      <c r="C9572" s="749" t="s">
        <v>25560</v>
      </c>
      <c r="D9572" s="749" t="s">
        <v>25561</v>
      </c>
      <c r="E9572" s="749" t="s">
        <v>25562</v>
      </c>
      <c r="F9572" s="749" t="s">
        <v>25563</v>
      </c>
      <c r="G9572" s="749" t="s">
        <v>14956</v>
      </c>
      <c r="I9572" s="749" t="s">
        <v>30</v>
      </c>
      <c r="J9572" s="749" t="n">
        <v>4401.69</v>
      </c>
    </row>
    <row collapsed="false" customFormat="false" customHeight="true" hidden="true" ht="12.75" outlineLevel="0" r="9573">
      <c r="A9573" s="749" t="s">
        <v>25564</v>
      </c>
      <c r="B9573" s="749" t="str">
        <f aca="false">C9573&amp;D9573&amp;E9573&amp;F9573&amp;G9573&amp;H9573</f>
        <v>GAIOLA GINICA (TREPA-TREPA) EM TUBOS DE FERRO GALVANIZADO (EXTERNA E INTERNAMENTE) DE 1" HORIZONTAIS E VERTICAIS DE 1.1/2" E ESPESSURA DE PAREDE DE 1/8",CHUMBADOS EM BLOCOS DE CONCRETO E COM PINTURA DE BASE GALVITE E 2 DEMAOS DE ACABAMENTO.FORNECIMENTO E COLOCACAO</v>
      </c>
      <c r="C9573" s="749" t="s">
        <v>25560</v>
      </c>
      <c r="D9573" s="749" t="s">
        <v>25561</v>
      </c>
      <c r="E9573" s="749" t="s">
        <v>25562</v>
      </c>
      <c r="F9573" s="749" t="s">
        <v>25563</v>
      </c>
      <c r="G9573" s="749" t="s">
        <v>14956</v>
      </c>
      <c r="I9573" s="749" t="s">
        <v>30</v>
      </c>
      <c r="J9573" s="749" t="n">
        <v>4150.73</v>
      </c>
    </row>
    <row collapsed="false" customFormat="false" customHeight="true" hidden="true" ht="63.75" outlineLevel="0" r="9574">
      <c r="A9574" s="749" t="s">
        <v>25565</v>
      </c>
      <c r="B9574" s="758" t="str">
        <f aca="false">C9574&amp;D9574&amp;E9574&amp;F9574&amp;G9574&amp;H9574</f>
        <v>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v>
      </c>
      <c r="C9574" s="749" t="s">
        <v>24825</v>
      </c>
      <c r="D9574" s="749" t="s">
        <v>25566</v>
      </c>
      <c r="E9574" s="749" t="s">
        <v>25567</v>
      </c>
      <c r="F9574" s="749" t="s">
        <v>25568</v>
      </c>
      <c r="G9574" s="749" t="s">
        <v>25569</v>
      </c>
      <c r="H9574" s="749" t="s">
        <v>25570</v>
      </c>
      <c r="I9574" s="749" t="s">
        <v>30</v>
      </c>
      <c r="J9574" s="749" t="n">
        <v>416.55</v>
      </c>
    </row>
    <row collapsed="false" customFormat="false" customHeight="true" hidden="true" ht="63.75" outlineLevel="0" r="9575">
      <c r="A9575" s="749" t="s">
        <v>25571</v>
      </c>
      <c r="B9575" s="758" t="str">
        <f aca="false">C9575&amp;D9575&amp;E9575&amp;F9575&amp;G9575&amp;H9575</f>
        <v>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v>
      </c>
      <c r="C9575" s="749" t="s">
        <v>24825</v>
      </c>
      <c r="D9575" s="749" t="s">
        <v>25566</v>
      </c>
      <c r="E9575" s="749" t="s">
        <v>25567</v>
      </c>
      <c r="F9575" s="749" t="s">
        <v>25568</v>
      </c>
      <c r="G9575" s="749" t="s">
        <v>25569</v>
      </c>
      <c r="H9575" s="749" t="s">
        <v>25570</v>
      </c>
      <c r="I9575" s="749" t="s">
        <v>30</v>
      </c>
      <c r="J9575" s="749" t="n">
        <v>394.6</v>
      </c>
    </row>
    <row collapsed="false" customFormat="false" customHeight="true" hidden="true" ht="63.75" outlineLevel="0" r="9576">
      <c r="A9576" s="749" t="s">
        <v>25572</v>
      </c>
      <c r="B9576" s="758" t="str">
        <f aca="false">C9576&amp;D9576&amp;E9576&amp;F9576&amp;G9576&amp;H9576</f>
        <v>GRAMPOS DE PROTECAO PARA CALCADA EM TUBOS DE FERRO GALVANIZADO (EXTERNA E INTERNAMENTE) DE 2" E ESPESSURA DE PAREDE DE 1/8",CHUMBADOS EM BLOCOS DE CONCRETO,INCLUSIVE DEMOLICAO E RECOMPOSICAO DA CALCADA E TRANSPORTE DO MATERIAL EXCEDENTE,COM PINTURA DE BASE ALQUIDICA E 2 DEMAOS DE ACABAMENTO COM ESMALTE E CONEXOES.FORNECIMENTO E COLOCACAO</v>
      </c>
      <c r="C9576" s="749" t="s">
        <v>24825</v>
      </c>
      <c r="D9576" s="749" t="s">
        <v>25573</v>
      </c>
      <c r="E9576" s="749" t="s">
        <v>25574</v>
      </c>
      <c r="F9576" s="749" t="s">
        <v>25575</v>
      </c>
      <c r="G9576" s="749" t="s">
        <v>25576</v>
      </c>
      <c r="H9576" s="749" t="s">
        <v>25577</v>
      </c>
      <c r="I9576" s="749" t="s">
        <v>30</v>
      </c>
      <c r="J9576" s="749" t="n">
        <v>492.47</v>
      </c>
    </row>
    <row collapsed="false" customFormat="false" customHeight="true" hidden="true" ht="63.75" outlineLevel="0" r="9577">
      <c r="A9577" s="749" t="s">
        <v>25578</v>
      </c>
      <c r="B9577" s="758" t="str">
        <f aca="false">C9577&amp;D9577&amp;E9577&amp;F9577&amp;G9577&amp;H9577</f>
        <v>GRAMPOS DE PROTECAO PARA CALCADA EM TUBOS DE FERRO GALVANIZADO (EXTERNA E INTERNAMENTE) DE 2" E ESPESSURA DE PAREDE DE 1/8",CHUMBADOS EM BLOCOS DE CONCRETO,INCLUSIVE DEMOLICAO E RECOMPOSICAO DA CALCADA E TRANSPORTE DO MATERIAL EXCEDENTE,COM PINTURA DE BASE ALQUIDICA E 2 DEMAOS DE ACABAMENTO COM ESMALTE E CONEXOES.FORNECIMENTO E COLOCACAO</v>
      </c>
      <c r="C9577" s="749" t="s">
        <v>24825</v>
      </c>
      <c r="D9577" s="749" t="s">
        <v>25573</v>
      </c>
      <c r="E9577" s="749" t="s">
        <v>25574</v>
      </c>
      <c r="F9577" s="749" t="s">
        <v>25575</v>
      </c>
      <c r="G9577" s="749" t="s">
        <v>25576</v>
      </c>
      <c r="H9577" s="749" t="s">
        <v>25577</v>
      </c>
      <c r="I9577" s="749" t="s">
        <v>30</v>
      </c>
      <c r="J9577" s="749" t="n">
        <v>455.43</v>
      </c>
    </row>
    <row collapsed="false" customFormat="false" customHeight="true" hidden="true" ht="12.75" outlineLevel="0" r="9578">
      <c r="A9578" s="749" t="s">
        <v>25579</v>
      </c>
      <c r="B9578" s="749" t="str">
        <f aca="false">C9578&amp;D9578&amp;E9578&amp;F9578&amp;G9578&amp;H9578</f>
        <v>PRANCHA DE GANGORRA COMPLETA,INCLUSIVE PATAMAR,COM PINTURA,TRANSPORTE E DESMONTAGEM DA DANIFICADA.FORNECIMENTO E COLOCACAO</v>
      </c>
      <c r="C9578" s="749" t="s">
        <v>25580</v>
      </c>
      <c r="D9578" s="749" t="s">
        <v>25545</v>
      </c>
      <c r="E9578" s="749" t="s">
        <v>14337</v>
      </c>
      <c r="I9578" s="749" t="s">
        <v>30</v>
      </c>
      <c r="J9578" s="749" t="n">
        <v>456.26</v>
      </c>
    </row>
    <row collapsed="false" customFormat="false" customHeight="true" hidden="true" ht="12.75" outlineLevel="0" r="9579">
      <c r="A9579" s="749" t="s">
        <v>25581</v>
      </c>
      <c r="B9579" s="749" t="str">
        <f aca="false">C9579&amp;D9579&amp;E9579&amp;F9579&amp;G9579&amp;H9579</f>
        <v>PRANCHA DE GANGORRA COMPLETA,INCLUSIVE PATAMAR,COM PINTURA,TRANSPORTE E DESMONTAGEM DA DANIFICADA.FORNECIMENTO E COLOCACAO</v>
      </c>
      <c r="C9579" s="749" t="s">
        <v>25580</v>
      </c>
      <c r="D9579" s="749" t="s">
        <v>25545</v>
      </c>
      <c r="E9579" s="749" t="s">
        <v>14337</v>
      </c>
      <c r="I9579" s="749" t="s">
        <v>30</v>
      </c>
      <c r="J9579" s="749" t="n">
        <v>426.04</v>
      </c>
    </row>
    <row collapsed="false" customFormat="false" customHeight="true" hidden="true" ht="12.75" outlineLevel="0" r="9580">
      <c r="A9580" s="749" t="s">
        <v>25582</v>
      </c>
      <c r="B9580" s="749" t="str">
        <f aca="false">C9580&amp;D9580&amp;E9580&amp;F9580&amp;G9580&amp;H9580</f>
        <v>PRANCHA REMA-REMA,MADEIRA APARELHADA,COMPLETA COM FERRAGENS,BRACADEIRAS,ROLAMENTOS,ETC., PINTURA E TRANSPORTE COM DESMONTAGEM DA DANIFICADA.FORNECIMENTO E COLOCACAO</v>
      </c>
      <c r="C9580" s="749" t="s">
        <v>25583</v>
      </c>
      <c r="D9580" s="749" t="s">
        <v>25584</v>
      </c>
      <c r="E9580" s="749" t="s">
        <v>25585</v>
      </c>
      <c r="I9580" s="749" t="s">
        <v>30</v>
      </c>
      <c r="J9580" s="749" t="n">
        <v>575.71</v>
      </c>
    </row>
    <row collapsed="false" customFormat="false" customHeight="true" hidden="true" ht="12.75" outlineLevel="0" r="9581">
      <c r="A9581" s="749" t="s">
        <v>25586</v>
      </c>
      <c r="B9581" s="749" t="str">
        <f aca="false">C9581&amp;D9581&amp;E9581&amp;F9581&amp;G9581&amp;H9581</f>
        <v>PRANCHA REMA-REMA,MADEIRA APARELHADA,COMPLETA COM FERRAGENS,BRACADEIRAS,ROLAMENTOS,ETC., PINTURA E TRANSPORTE COM DESMONTAGEM DA DANIFICADA.FORNECIMENTO E COLOCACAO</v>
      </c>
      <c r="C9581" s="749" t="s">
        <v>25583</v>
      </c>
      <c r="D9581" s="749" t="s">
        <v>25584</v>
      </c>
      <c r="E9581" s="749" t="s">
        <v>25585</v>
      </c>
      <c r="I9581" s="749" t="s">
        <v>30</v>
      </c>
      <c r="J9581" s="749" t="n">
        <v>539.64</v>
      </c>
    </row>
    <row collapsed="false" customFormat="false" customHeight="true" hidden="true" ht="12.75" outlineLevel="0" r="9582">
      <c r="A9582" s="749" t="s">
        <v>25587</v>
      </c>
      <c r="B9582" s="749" t="str">
        <f aca="false">C9582&amp;D9582&amp;E9582&amp;F9582&amp;G9582&amp;H9582</f>
        <v>PRANCHA PARA ABDOMINAL,MADEIRA APARELHADA,ESTRUTURA TUBULARDE FERRO GALVANIZADO COM DIAMETRO DE 2" E ESPESSURA DE PAREDE DE 1/8",FIXADA EM BLOCOS DE CONCRETO,COM PINTURA DE BASE DE GALVITE E 2 DEMAOS DE ACABAMENTO.FORNECIMENTO E COLOCACAO</v>
      </c>
      <c r="C9582" s="749" t="s">
        <v>25588</v>
      </c>
      <c r="D9582" s="749" t="s">
        <v>25589</v>
      </c>
      <c r="E9582" s="749" t="s">
        <v>25590</v>
      </c>
      <c r="F9582" s="749" t="s">
        <v>25591</v>
      </c>
      <c r="I9582" s="749" t="s">
        <v>30</v>
      </c>
      <c r="J9582" s="749" t="n">
        <v>766.45</v>
      </c>
    </row>
    <row collapsed="false" customFormat="false" customHeight="true" hidden="true" ht="12.75" outlineLevel="0" r="9583">
      <c r="A9583" s="749" t="s">
        <v>25592</v>
      </c>
      <c r="B9583" s="749" t="str">
        <f aca="false">C9583&amp;D9583&amp;E9583&amp;F9583&amp;G9583&amp;H9583</f>
        <v>PRANCHA PARA ABDOMINAL,MADEIRA APARELHADA,ESTRUTURA TUBULARDE FERRO GALVANIZADO COM DIAMETRO DE 2" E ESPESSURA DE PAREDE DE 1/8",FIXADA EM BLOCOS DE CONCRETO,COM PINTURA DE BASE DE GALVITE E 2 DEMAOS DE ACABAMENTO.FORNECIMENTO E COLOCACAO</v>
      </c>
      <c r="C9583" s="749" t="s">
        <v>25588</v>
      </c>
      <c r="D9583" s="749" t="s">
        <v>25589</v>
      </c>
      <c r="E9583" s="749" t="s">
        <v>25590</v>
      </c>
      <c r="F9583" s="749" t="s">
        <v>25591</v>
      </c>
      <c r="I9583" s="749" t="s">
        <v>30</v>
      </c>
      <c r="J9583" s="749" t="n">
        <v>713.2</v>
      </c>
    </row>
    <row collapsed="false" customFormat="false" customHeight="true" hidden="true" ht="12.75" outlineLevel="0" r="9584">
      <c r="A9584" s="749" t="s">
        <v>25593</v>
      </c>
      <c r="B9584" s="749" t="str">
        <f aca="false">C9584&amp;D9584&amp;E9584&amp;F9584&amp;G9584&amp;H9584</f>
        <v>TUBO DE FERRO GALVANIZADO DE 1.1/2".FORNECIMENTO E COLOCACAO</v>
      </c>
      <c r="C9584" s="749" t="s">
        <v>25594</v>
      </c>
      <c r="I9584" s="749" t="s">
        <v>236</v>
      </c>
      <c r="J9584" s="749" t="n">
        <v>47.35</v>
      </c>
    </row>
    <row collapsed="false" customFormat="false" customHeight="true" hidden="true" ht="12.75" outlineLevel="0" r="9585">
      <c r="A9585" s="749" t="s">
        <v>25595</v>
      </c>
      <c r="B9585" s="749" t="str">
        <f aca="false">C9585&amp;D9585&amp;E9585&amp;F9585&amp;G9585&amp;H9585</f>
        <v>TUBO DE FERRO GALVANIZADO DE 1.1/2".FORNECIMENTO E COLOCACAO</v>
      </c>
      <c r="C9585" s="749" t="s">
        <v>25594</v>
      </c>
      <c r="I9585" s="749" t="s">
        <v>236</v>
      </c>
      <c r="J9585" s="749" t="n">
        <v>47.35</v>
      </c>
    </row>
    <row collapsed="false" customFormat="false" customHeight="true" hidden="true" ht="12.75" outlineLevel="0" r="9586">
      <c r="A9586" s="749" t="s">
        <v>25596</v>
      </c>
      <c r="B9586" s="749" t="str">
        <f aca="false">C9586&amp;D9586&amp;E9586&amp;F9586&amp;G9586&amp;H9586</f>
        <v>TUBO DE FERRO GALVANIZADO DE 2".FORNECIMENTO E COLOCACAO</v>
      </c>
      <c r="C9586" s="749" t="s">
        <v>25597</v>
      </c>
      <c r="I9586" s="749" t="s">
        <v>236</v>
      </c>
      <c r="J9586" s="749" t="n">
        <v>80.98</v>
      </c>
    </row>
    <row collapsed="false" customFormat="false" customHeight="true" hidden="true" ht="12.75" outlineLevel="0" r="9587">
      <c r="A9587" s="749" t="s">
        <v>25598</v>
      </c>
      <c r="B9587" s="749" t="str">
        <f aca="false">C9587&amp;D9587&amp;E9587&amp;F9587&amp;G9587&amp;H9587</f>
        <v>TUBO DE FERRO GALVANIZADO DE 2".FORNECIMENTO E COLOCACAO</v>
      </c>
      <c r="C9587" s="749" t="s">
        <v>25597</v>
      </c>
      <c r="I9587" s="749" t="s">
        <v>236</v>
      </c>
      <c r="J9587" s="749" t="n">
        <v>80.98</v>
      </c>
    </row>
    <row collapsed="false" customFormat="false" customHeight="true" hidden="true" ht="12.75" outlineLevel="0" r="9588">
      <c r="A9588" s="749" t="s">
        <v>25599</v>
      </c>
      <c r="B9588" s="749" t="str">
        <f aca="false">C9588&amp;D9588&amp;E9588&amp;F9588&amp;G9588&amp;H9588</f>
        <v>TELA DE ARAME GALVANIZADO Nº14,MALHA LOSANGO 6 X 6CM.FORNECIMENTO E COLOCACAO</v>
      </c>
      <c r="C9588" s="749" t="s">
        <v>25600</v>
      </c>
      <c r="D9588" s="749" t="s">
        <v>11457</v>
      </c>
      <c r="I9588" s="749" t="s">
        <v>52</v>
      </c>
      <c r="J9588" s="749" t="n">
        <v>20.52</v>
      </c>
    </row>
    <row collapsed="false" customFormat="false" customHeight="true" hidden="true" ht="12.75" outlineLevel="0" r="9589">
      <c r="A9589" s="749" t="s">
        <v>25601</v>
      </c>
      <c r="B9589" s="749" t="str">
        <f aca="false">C9589&amp;D9589&amp;E9589&amp;F9589&amp;G9589&amp;H9589</f>
        <v>TELA DE ARAME GALVANIZADO Nº14,MALHA LOSANGO 6 X 6CM.FORNECIMENTO E COLOCACAO</v>
      </c>
      <c r="C9589" s="749" t="s">
        <v>25600</v>
      </c>
      <c r="D9589" s="749" t="s">
        <v>11457</v>
      </c>
      <c r="I9589" s="749" t="s">
        <v>52</v>
      </c>
      <c r="J9589" s="749" t="n">
        <v>20.52</v>
      </c>
    </row>
    <row collapsed="false" customFormat="false" customHeight="true" hidden="true" ht="12.75" outlineLevel="0" r="9590">
      <c r="A9590" s="749" t="s">
        <v>25602</v>
      </c>
      <c r="B9590" s="749" t="str">
        <f aca="false">C9590&amp;D9590&amp;E9590&amp;F9590&amp;G9590&amp;H9590</f>
        <v>TELA DE ARAME GALVANIZADO Nº12,MALHA QUADRADA DE 2,5 X 2,5CM.FORNECIMENTO E COLOCACAO</v>
      </c>
      <c r="C9590" s="749" t="s">
        <v>25603</v>
      </c>
      <c r="D9590" s="749" t="s">
        <v>14939</v>
      </c>
      <c r="I9590" s="749" t="s">
        <v>52</v>
      </c>
      <c r="J9590" s="749" t="n">
        <v>60.85</v>
      </c>
    </row>
    <row collapsed="false" customFormat="false" customHeight="true" hidden="true" ht="12.75" outlineLevel="0" r="9591">
      <c r="A9591" s="749" t="s">
        <v>25604</v>
      </c>
      <c r="B9591" s="749" t="str">
        <f aca="false">C9591&amp;D9591&amp;E9591&amp;F9591&amp;G9591&amp;H9591</f>
        <v>TELA DE ARAME GALVANIZADO Nº12,MALHA QUADRADA DE 2,5 X 2,5CM.FORNECIMENTO E COLOCACAO</v>
      </c>
      <c r="C9591" s="749" t="s">
        <v>25603</v>
      </c>
      <c r="D9591" s="749" t="s">
        <v>14939</v>
      </c>
      <c r="I9591" s="749" t="s">
        <v>52</v>
      </c>
      <c r="J9591" s="749" t="n">
        <v>60.85</v>
      </c>
    </row>
    <row collapsed="false" customFormat="false" customHeight="true" hidden="true" ht="12.75" outlineLevel="0" r="9592">
      <c r="A9592" s="749" t="s">
        <v>25605</v>
      </c>
      <c r="B9592" s="749" t="str">
        <f aca="false">C9592&amp;D9592&amp;E9592&amp;F9592&amp;G9592&amp;H9592</f>
        <v>TELA DE ARAME GALVANIZADO Nº12,MALHA LOSANGO DE 5X5CM,PRESAA ARMACAO DE TUBO DE FERRO GALVANIZADO.FORNECIMENTO E COLOCACAO</v>
      </c>
      <c r="C9592" s="749" t="s">
        <v>25606</v>
      </c>
      <c r="D9592" s="749" t="s">
        <v>25607</v>
      </c>
      <c r="E9592" s="749" t="s">
        <v>14337</v>
      </c>
      <c r="I9592" s="749" t="s">
        <v>52</v>
      </c>
      <c r="J9592" s="749" t="n">
        <v>31.18</v>
      </c>
    </row>
    <row collapsed="false" customFormat="false" customHeight="true" hidden="true" ht="12.75" outlineLevel="0" r="9593">
      <c r="A9593" s="749" t="s">
        <v>25608</v>
      </c>
      <c r="B9593" s="749" t="str">
        <f aca="false">C9593&amp;D9593&amp;E9593&amp;F9593&amp;G9593&amp;H9593</f>
        <v>TELA DE ARAME GALVANIZADO Nº12,MALHA LOSANGO DE 5X5CM,PRESAA ARMACAO DE TUBO DE FERRO GALVANIZADO.FORNECIMENTO E COLOCACAO</v>
      </c>
      <c r="C9593" s="749" t="s">
        <v>25606</v>
      </c>
      <c r="D9593" s="749" t="s">
        <v>25607</v>
      </c>
      <c r="E9593" s="749" t="s">
        <v>14337</v>
      </c>
      <c r="I9593" s="749" t="s">
        <v>52</v>
      </c>
      <c r="J9593" s="749" t="n">
        <v>31.18</v>
      </c>
    </row>
    <row collapsed="false" customFormat="false" customHeight="true" hidden="true" ht="12.75" outlineLevel="0" r="9594">
      <c r="A9594" s="749" t="s">
        <v>25609</v>
      </c>
      <c r="B9594" s="749" t="str">
        <f aca="false">C9594&amp;D9594&amp;E9594&amp;F9594&amp;G9594&amp;H9594</f>
        <v>TELA DE ARAME GALVANIZADO Nº12 PLASTIFICADA,MALHA QUADRADA DE 7,5X7,5CM.FORNECIMENTO E COLOCACAO</v>
      </c>
      <c r="C9594" s="749" t="s">
        <v>25610</v>
      </c>
      <c r="D9594" s="749" t="s">
        <v>25611</v>
      </c>
      <c r="I9594" s="749" t="s">
        <v>52</v>
      </c>
      <c r="J9594" s="749" t="n">
        <v>39.4</v>
      </c>
    </row>
    <row collapsed="false" customFormat="false" customHeight="true" hidden="true" ht="12.75" outlineLevel="0" r="9595">
      <c r="A9595" s="749" t="s">
        <v>25612</v>
      </c>
      <c r="B9595" s="749" t="str">
        <f aca="false">C9595&amp;D9595&amp;E9595&amp;F9595&amp;G9595&amp;H9595</f>
        <v>TELA DE ARAME GALVANIZADO Nº12 PLASTIFICADA,MALHA QUADRADA DE 7,5X7,5CM.FORNECIMENTO E COLOCACAO</v>
      </c>
      <c r="C9595" s="749" t="s">
        <v>25610</v>
      </c>
      <c r="D9595" s="749" t="s">
        <v>25611</v>
      </c>
      <c r="I9595" s="749" t="s">
        <v>52</v>
      </c>
      <c r="J9595" s="749" t="n">
        <v>39.4</v>
      </c>
    </row>
    <row collapsed="false" customFormat="false" customHeight="true" hidden="true" ht="12.75" outlineLevel="0" r="9596">
      <c r="A9596" s="749" t="s">
        <v>25613</v>
      </c>
      <c r="B9596" s="749" t="str">
        <f aca="false">C9596&amp;D9596&amp;E9596&amp;F9596&amp;G9596&amp;H9596</f>
        <v>TELA FORMADA POR BARRAS DE ACO CA-60,CRUZADAS E SOLDADAS ENTRE SI,FORMANDO MALHAS DE 8X10CM,FIO 3MM.FORNECIMENTO E COLOCACAO</v>
      </c>
      <c r="C9596" s="749" t="s">
        <v>25614</v>
      </c>
      <c r="D9596" s="749" t="s">
        <v>25615</v>
      </c>
      <c r="E9596" s="749" t="s">
        <v>14350</v>
      </c>
      <c r="I9596" s="749" t="s">
        <v>52</v>
      </c>
      <c r="J9596" s="749" t="n">
        <v>26.73</v>
      </c>
    </row>
    <row collapsed="false" customFormat="false" customHeight="true" hidden="true" ht="12.75" outlineLevel="0" r="9597">
      <c r="A9597" s="749" t="s">
        <v>25616</v>
      </c>
      <c r="B9597" s="749" t="str">
        <f aca="false">C9597&amp;D9597&amp;E9597&amp;F9597&amp;G9597&amp;H9597</f>
        <v>TELA FORMADA POR BARRAS DE ACO CA-60,CRUZADAS E SOLDADAS ENTRE SI,FORMANDO MALHAS DE 8X10CM,FIO 3MM.FORNECIMENTO E COLOCACAO</v>
      </c>
      <c r="C9597" s="749" t="s">
        <v>25614</v>
      </c>
      <c r="D9597" s="749" t="s">
        <v>25615</v>
      </c>
      <c r="E9597" s="749" t="s">
        <v>14350</v>
      </c>
      <c r="I9597" s="749" t="s">
        <v>52</v>
      </c>
      <c r="J9597" s="749" t="n">
        <v>26.73</v>
      </c>
    </row>
    <row collapsed="false" customFormat="false" customHeight="true" hidden="true" ht="12.75" outlineLevel="0" r="9598">
      <c r="A9598" s="749" t="s">
        <v>25617</v>
      </c>
      <c r="B9598" s="749" t="str">
        <f aca="false">C9598&amp;D9598&amp;E9598&amp;F9598&amp;G9598&amp;H9598</f>
        <v>TELA EM POLIETILENO DE ALTA DENSIDADE,100% VIRGEM,COM MALHADE (5X5)CM,COM RESISTENCIA A TRACAO DE 250KGF.FORNECIMENTO E COLOCACAO</v>
      </c>
      <c r="C9598" s="749" t="s">
        <v>25618</v>
      </c>
      <c r="D9598" s="749" t="s">
        <v>25619</v>
      </c>
      <c r="E9598" s="749" t="s">
        <v>24869</v>
      </c>
      <c r="I9598" s="749" t="s">
        <v>52</v>
      </c>
      <c r="J9598" s="749" t="n">
        <v>9.79</v>
      </c>
    </row>
    <row collapsed="false" customFormat="false" customHeight="true" hidden="true" ht="12.75" outlineLevel="0" r="9599">
      <c r="A9599" s="749" t="s">
        <v>25620</v>
      </c>
      <c r="B9599" s="749" t="str">
        <f aca="false">C9599&amp;D9599&amp;E9599&amp;F9599&amp;G9599&amp;H9599</f>
        <v>TELA EM POLIETILENO DE ALTA DENSIDADE,100% VIRGEM,COM MALHADE (5X5)CM,COM RESISTENCIA A TRACAO DE 250KGF.FORNECIMENTO E COLOCACAO</v>
      </c>
      <c r="C9599" s="749" t="s">
        <v>25618</v>
      </c>
      <c r="D9599" s="749" t="s">
        <v>25619</v>
      </c>
      <c r="E9599" s="749" t="s">
        <v>24869</v>
      </c>
      <c r="I9599" s="749" t="s">
        <v>52</v>
      </c>
      <c r="J9599" s="749" t="n">
        <v>9.79</v>
      </c>
    </row>
    <row collapsed="false" customFormat="false" customHeight="true" hidden="true" ht="12.75" outlineLevel="0" r="9600">
      <c r="A9600" s="749" t="s">
        <v>25621</v>
      </c>
      <c r="B9600" s="749" t="str">
        <f aca="false">C9600&amp;D9600&amp;E9600&amp;F9600&amp;G9600&amp;H9600</f>
        <v>CANTONEIRA DE 3/4"X3/4"X1/8".FORNECIMENTO E COLOCACAO</v>
      </c>
      <c r="C9600" s="749" t="s">
        <v>25622</v>
      </c>
      <c r="I9600" s="749" t="s">
        <v>236</v>
      </c>
      <c r="J9600" s="749" t="n">
        <v>7.36</v>
      </c>
    </row>
    <row collapsed="false" customFormat="false" customHeight="true" hidden="true" ht="12.75" outlineLevel="0" r="9601">
      <c r="A9601" s="749" t="s">
        <v>25623</v>
      </c>
      <c r="B9601" s="749" t="str">
        <f aca="false">C9601&amp;D9601&amp;E9601&amp;F9601&amp;G9601&amp;H9601</f>
        <v>CANTONEIRA DE 3/4"X3/4"X1/8".FORNECIMENTO E COLOCACAO</v>
      </c>
      <c r="C9601" s="749" t="s">
        <v>25622</v>
      </c>
      <c r="I9601" s="749" t="s">
        <v>236</v>
      </c>
      <c r="J9601" s="749" t="n">
        <v>7.36</v>
      </c>
    </row>
    <row collapsed="false" customFormat="false" customHeight="true" hidden="true" ht="12.75" outlineLevel="0" r="9602">
      <c r="A9602" s="749" t="s">
        <v>25624</v>
      </c>
      <c r="B9602" s="749" t="str">
        <f aca="false">C9602&amp;D9602&amp;E9602&amp;F9602&amp;G9602&amp;H9602</f>
        <v>CONTENTOR PLASTICO PARA COLETA DE LIXO DOMICILIAR EM POLIETILENO(DIN) DE 500L.FORNECIMENTO</v>
      </c>
      <c r="C9602" s="749" t="s">
        <v>25625</v>
      </c>
      <c r="D9602" s="749" t="s">
        <v>25626</v>
      </c>
      <c r="I9602" s="749" t="s">
        <v>30</v>
      </c>
      <c r="J9602" s="749" t="n">
        <v>1274</v>
      </c>
    </row>
    <row collapsed="false" customFormat="false" customHeight="true" hidden="true" ht="12.75" outlineLevel="0" r="9603">
      <c r="A9603" s="749" t="s">
        <v>25627</v>
      </c>
      <c r="B9603" s="749" t="str">
        <f aca="false">C9603&amp;D9603&amp;E9603&amp;F9603&amp;G9603&amp;H9603</f>
        <v>CONTENTOR PLASTICO PARA COLETA DE LIXO DOMICILIAR EM POLIETILENO(DIN) DE 500L.FORNECIMENTO</v>
      </c>
      <c r="C9603" s="749" t="s">
        <v>25625</v>
      </c>
      <c r="D9603" s="749" t="s">
        <v>25626</v>
      </c>
      <c r="I9603" s="749" t="s">
        <v>30</v>
      </c>
      <c r="J9603" s="749" t="n">
        <v>1274</v>
      </c>
    </row>
    <row collapsed="false" customFormat="false" customHeight="true" hidden="true" ht="12.75" outlineLevel="0" r="9604">
      <c r="A9604" s="749" t="s">
        <v>25628</v>
      </c>
      <c r="B9604" s="749" t="str">
        <f aca="false">C9604&amp;D9604&amp;E9604&amp;F9604&amp;G9604&amp;H9604</f>
        <v>CONTENTOR PLASTICO EM POLIETILENO,COM DUAS RODAS MACICAS DEBORRACHA,CAPACIDADE PARA 240 LITROS.FORNECIMENTO</v>
      </c>
      <c r="C9604" s="749" t="s">
        <v>25629</v>
      </c>
      <c r="D9604" s="749" t="s">
        <v>25630</v>
      </c>
      <c r="I9604" s="749" t="s">
        <v>30</v>
      </c>
      <c r="J9604" s="749" t="n">
        <v>249.85</v>
      </c>
    </row>
    <row collapsed="false" customFormat="false" customHeight="true" hidden="true" ht="12.75" outlineLevel="0" r="9605">
      <c r="A9605" s="749" t="s">
        <v>25631</v>
      </c>
      <c r="B9605" s="749" t="str">
        <f aca="false">C9605&amp;D9605&amp;E9605&amp;F9605&amp;G9605&amp;H9605</f>
        <v>CONTENTOR PLASTICO EM POLIETILENO,COM DUAS RODAS MACICAS DEBORRACHA,CAPACIDADE PARA 240 LITROS.FORNECIMENTO</v>
      </c>
      <c r="C9605" s="749" t="s">
        <v>25629</v>
      </c>
      <c r="D9605" s="749" t="s">
        <v>25630</v>
      </c>
      <c r="I9605" s="749" t="s">
        <v>30</v>
      </c>
      <c r="J9605" s="749" t="n">
        <v>249.85</v>
      </c>
    </row>
    <row collapsed="false" customFormat="false" customHeight="true" hidden="true" ht="12.75" outlineLevel="0" r="9606">
      <c r="A9606" s="749" t="s">
        <v>25632</v>
      </c>
      <c r="B9606" s="749" t="str">
        <f aca="false">C9606&amp;D9606&amp;E9606&amp;F9606&amp;G9606&amp;H9606</f>
        <v>FITILHO DE NYLON.FORNECIMENTO</v>
      </c>
      <c r="C9606" s="749" t="s">
        <v>25633</v>
      </c>
      <c r="I9606" s="749" t="s">
        <v>1404</v>
      </c>
      <c r="J9606" s="749" t="n">
        <v>5.39</v>
      </c>
    </row>
    <row collapsed="false" customFormat="false" customHeight="true" hidden="true" ht="12.75" outlineLevel="0" r="9607">
      <c r="A9607" s="749" t="s">
        <v>25634</v>
      </c>
      <c r="B9607" s="749" t="str">
        <f aca="false">C9607&amp;D9607&amp;E9607&amp;F9607&amp;G9607&amp;H9607</f>
        <v>FITILHO DE NYLON.FORNECIMENTO</v>
      </c>
      <c r="C9607" s="749" t="s">
        <v>25633</v>
      </c>
      <c r="I9607" s="749" t="s">
        <v>1404</v>
      </c>
      <c r="J9607" s="749" t="n">
        <v>5.39</v>
      </c>
    </row>
    <row collapsed="false" customFormat="false" customHeight="true" hidden="true" ht="12.75" outlineLevel="0" r="9608">
      <c r="A9608" s="749" t="s">
        <v>25635</v>
      </c>
      <c r="B9608" s="749" t="str">
        <f aca="false">C9608&amp;D9608&amp;E9608&amp;F9608&amp;G9608&amp;H9608</f>
        <v>PAPELEIRA PLASTICA P/VIAS E PRACAS PUBLICAS EM POLIETILENO(DIN),CAPACIDADE PARA 50L,MEDINDO(75,50X34,50X43,50)CM.FORNECIMENTO E COLOCACAO</v>
      </c>
      <c r="C9608" s="749" t="s">
        <v>25636</v>
      </c>
      <c r="D9608" s="749" t="s">
        <v>25637</v>
      </c>
      <c r="E9608" s="749" t="s">
        <v>11457</v>
      </c>
      <c r="I9608" s="749" t="s">
        <v>30</v>
      </c>
      <c r="J9608" s="749" t="n">
        <v>119.46</v>
      </c>
    </row>
    <row collapsed="false" customFormat="false" customHeight="true" hidden="true" ht="12.75" outlineLevel="0" r="9609">
      <c r="A9609" s="749" t="s">
        <v>25638</v>
      </c>
      <c r="B9609" s="749" t="str">
        <f aca="false">C9609&amp;D9609&amp;E9609&amp;F9609&amp;G9609&amp;H9609</f>
        <v>PAPELEIRA PLASTICA P/VIAS E PRACAS PUBLICAS EM POLIETILENO(DIN),CAPACIDADE PARA 50L,MEDINDO(75,50X34,50X43,50)CM.FORNECIMENTO E COLOCACAO</v>
      </c>
      <c r="C9609" s="749" t="s">
        <v>25636</v>
      </c>
      <c r="D9609" s="749" t="s">
        <v>25637</v>
      </c>
      <c r="E9609" s="749" t="s">
        <v>11457</v>
      </c>
      <c r="I9609" s="749" t="s">
        <v>30</v>
      </c>
      <c r="J9609" s="749" t="n">
        <v>119.12</v>
      </c>
    </row>
    <row collapsed="false" customFormat="false" customHeight="true" hidden="true" ht="12.75" outlineLevel="0" r="9610">
      <c r="A9610" s="749" t="s">
        <v>25639</v>
      </c>
      <c r="B9610" s="749" t="str">
        <f aca="false">C9610&amp;D9610&amp;E9610&amp;F9610&amp;G9610&amp;H9610</f>
        <v>VASO PLASTICO REDONDO,NA COR TERRACOTA,CERAMICA OU CINZA,COM DIAMETRO ENTRE 30CM E 40CM E ALTURA ENTRE 30CM E 35CM,INCLUSIVE PRATO.FORNECIMENTO</v>
      </c>
      <c r="C9610" s="749" t="s">
        <v>25640</v>
      </c>
      <c r="D9610" s="749" t="s">
        <v>25641</v>
      </c>
      <c r="E9610" s="749" t="s">
        <v>25642</v>
      </c>
      <c r="I9610" s="749" t="s">
        <v>30</v>
      </c>
      <c r="J9610" s="749" t="n">
        <v>11.78</v>
      </c>
    </row>
    <row collapsed="false" customFormat="false" customHeight="true" hidden="true" ht="12.75" outlineLevel="0" r="9611">
      <c r="A9611" s="749" t="s">
        <v>25643</v>
      </c>
      <c r="B9611" s="749" t="str">
        <f aca="false">C9611&amp;D9611&amp;E9611&amp;F9611&amp;G9611&amp;H9611</f>
        <v>VASO PLASTICO REDONDO,NA COR TERRACOTA,CERAMICA OU CINZA,COM DIAMETRO ENTRE 30CM E 40CM E ALTURA ENTRE 30CM E 35CM,INCLUSIVE PRATO.FORNECIMENTO</v>
      </c>
      <c r="C9611" s="749" t="s">
        <v>25640</v>
      </c>
      <c r="D9611" s="749" t="s">
        <v>25641</v>
      </c>
      <c r="E9611" s="749" t="s">
        <v>25642</v>
      </c>
      <c r="I9611" s="749" t="s">
        <v>30</v>
      </c>
      <c r="J9611" s="749" t="n">
        <v>11.78</v>
      </c>
    </row>
    <row collapsed="false" customFormat="false" customHeight="true" hidden="true" ht="12.75" outlineLevel="0" r="9612">
      <c r="A9612" s="749" t="s">
        <v>25644</v>
      </c>
      <c r="B9612" s="749" t="str">
        <f aca="false">C9612&amp;D9612&amp;E9612&amp;F9612&amp;G9612&amp;H9612</f>
        <v>VASO PLASTICO QUADRADO,NA COR TERRACOTA,CERAMICA OU CINZA,COM LADOS ENTRE 34CM E 40CM E ALTURA ENTRE 28CM E 34CM,INCLUSIVE PRATO.FORNECIMENTO</v>
      </c>
      <c r="C9612" s="749" t="s">
        <v>25645</v>
      </c>
      <c r="D9612" s="749" t="s">
        <v>25646</v>
      </c>
      <c r="E9612" s="749" t="s">
        <v>25647</v>
      </c>
      <c r="I9612" s="749" t="s">
        <v>30</v>
      </c>
      <c r="J9612" s="749" t="n">
        <v>14.73</v>
      </c>
    </row>
    <row collapsed="false" customFormat="false" customHeight="true" hidden="true" ht="12.75" outlineLevel="0" r="9613">
      <c r="A9613" s="749" t="s">
        <v>25648</v>
      </c>
      <c r="B9613" s="749" t="str">
        <f aca="false">C9613&amp;D9613&amp;E9613&amp;F9613&amp;G9613&amp;H9613</f>
        <v>VASO PLASTICO QUADRADO,NA COR TERRACOTA,CERAMICA OU CINZA,COM LADOS ENTRE 34CM E 40CM E ALTURA ENTRE 28CM E 34CM,INCLUSIVE PRATO.FORNECIMENTO</v>
      </c>
      <c r="C9613" s="749" t="s">
        <v>25645</v>
      </c>
      <c r="D9613" s="749" t="s">
        <v>25646</v>
      </c>
      <c r="E9613" s="749" t="s">
        <v>25647</v>
      </c>
      <c r="I9613" s="749" t="s">
        <v>30</v>
      </c>
      <c r="J9613" s="749" t="n">
        <v>14.73</v>
      </c>
    </row>
    <row collapsed="false" customFormat="false" customHeight="true" hidden="true" ht="12.75" outlineLevel="0" r="9614">
      <c r="A9614" s="749" t="s">
        <v>25649</v>
      </c>
      <c r="B9614" s="749" t="str">
        <f aca="false">C9614&amp;D9614&amp;E9614&amp;F9614&amp;G9614&amp;H9614</f>
        <v>VASO PLASTICO REDONDO,NA COR TERRACOTA,CERAMICA OU CINZA,COMDIAMETRO ENTRE 41CM E 50CM E ALTURA ENTRE 36CM E 40CM, INCLUSIVE PRATO.FORNECIMENTO</v>
      </c>
      <c r="C9614" s="749" t="s">
        <v>25640</v>
      </c>
      <c r="D9614" s="749" t="s">
        <v>25650</v>
      </c>
      <c r="E9614" s="749" t="s">
        <v>25642</v>
      </c>
      <c r="I9614" s="749" t="s">
        <v>30</v>
      </c>
      <c r="J9614" s="749" t="n">
        <v>24.54</v>
      </c>
    </row>
    <row collapsed="false" customFormat="false" customHeight="true" hidden="true" ht="12.75" outlineLevel="0" r="9615">
      <c r="A9615" s="749" t="s">
        <v>25651</v>
      </c>
      <c r="B9615" s="749" t="str">
        <f aca="false">C9615&amp;D9615&amp;E9615&amp;F9615&amp;G9615&amp;H9615</f>
        <v>VASO PLASTICO REDONDO,NA COR TERRACOTA,CERAMICA OU CINZA,COMDIAMETRO ENTRE 41CM E 50CM E ALTURA ENTRE 36CM E 40CM, INCLUSIVE PRATO.FORNECIMENTO</v>
      </c>
      <c r="C9615" s="749" t="s">
        <v>25640</v>
      </c>
      <c r="D9615" s="749" t="s">
        <v>25650</v>
      </c>
      <c r="E9615" s="749" t="s">
        <v>25642</v>
      </c>
      <c r="I9615" s="749" t="s">
        <v>30</v>
      </c>
      <c r="J9615" s="749" t="n">
        <v>24.54</v>
      </c>
    </row>
    <row collapsed="false" customFormat="false" customHeight="true" hidden="true" ht="12.75" outlineLevel="0" r="9616">
      <c r="A9616" s="749" t="s">
        <v>25652</v>
      </c>
      <c r="B9616" s="749" t="str">
        <f aca="false">C9616&amp;D9616&amp;E9616&amp;F9616&amp;G9616&amp;H9616</f>
        <v>CESTO DE TELA PARA RETIRADA DE LIXO,CONFECCIONADO EM ACO E SOMBRIT,MODELO COMLURB.FORNECIMENTO</v>
      </c>
      <c r="C9616" s="749" t="s">
        <v>25653</v>
      </c>
      <c r="D9616" s="749" t="s">
        <v>25654</v>
      </c>
      <c r="I9616" s="749" t="s">
        <v>30</v>
      </c>
      <c r="J9616" s="749" t="n">
        <v>36.84</v>
      </c>
    </row>
    <row collapsed="false" customFormat="false" customHeight="true" hidden="true" ht="12.75" outlineLevel="0" r="9617">
      <c r="A9617" s="749" t="s">
        <v>25655</v>
      </c>
      <c r="B9617" s="749" t="str">
        <f aca="false">C9617&amp;D9617&amp;E9617&amp;F9617&amp;G9617&amp;H9617</f>
        <v>CESTO DE TELA PARA RETIRADA DE LIXO,CONFECCIONADO EM ACO E SOMBRIT,MODELO COMLURB.FORNECIMENTO</v>
      </c>
      <c r="C9617" s="749" t="s">
        <v>25653</v>
      </c>
      <c r="D9617" s="749" t="s">
        <v>25654</v>
      </c>
      <c r="I9617" s="749" t="s">
        <v>30</v>
      </c>
      <c r="J9617" s="749" t="n">
        <v>34.85</v>
      </c>
    </row>
    <row collapsed="false" customFormat="false" customHeight="true" hidden="true" ht="12.75" outlineLevel="0" r="9618">
      <c r="A9618" s="749" t="s">
        <v>25656</v>
      </c>
      <c r="B9618" s="749" t="str">
        <f aca="false">C9618&amp;D9618&amp;E9618&amp;F9618&amp;G9618&amp;H9618</f>
        <v>CRAVACAO DE ESTACA EM MADEIRA DE REFLORESTAMENTO, COM DIAMETRO DE 25CM,INCLUSIVE FORNECIMENTO DA ESTACA</v>
      </c>
      <c r="C9618" s="749" t="s">
        <v>25657</v>
      </c>
      <c r="D9618" s="749" t="s">
        <v>25658</v>
      </c>
      <c r="I9618" s="749" t="s">
        <v>236</v>
      </c>
      <c r="J9618" s="749" t="n">
        <v>110.5</v>
      </c>
    </row>
    <row collapsed="false" customFormat="false" customHeight="true" hidden="true" ht="12.75" outlineLevel="0" r="9619">
      <c r="A9619" s="749" t="s">
        <v>25659</v>
      </c>
      <c r="B9619" s="749" t="str">
        <f aca="false">C9619&amp;D9619&amp;E9619&amp;F9619&amp;G9619&amp;H9619</f>
        <v>CRAVACAO DE ESTACA EM MADEIRA DE REFLORESTAMENTO, COM DIAMETRO DE 25CM,INCLUSIVE FORNECIMENTO DA ESTACA</v>
      </c>
      <c r="C9619" s="749" t="s">
        <v>25657</v>
      </c>
      <c r="D9619" s="749" t="s">
        <v>25658</v>
      </c>
      <c r="I9619" s="749" t="s">
        <v>236</v>
      </c>
      <c r="J9619" s="749" t="n">
        <v>105.42</v>
      </c>
    </row>
    <row collapsed="false" customFormat="false" customHeight="true" hidden="true" ht="12.75" outlineLevel="0" r="9620">
      <c r="A9620" s="749" t="s">
        <v>25660</v>
      </c>
      <c r="B9620" s="749" t="str">
        <f aca="false">C9620&amp;D9620&amp;E9620&amp;F9620&amp;G9620&amp;H9620</f>
        <v>FUNDACAO DE ALVENARIA DE PEDRA,COM ARGAMASSA DE CIMENTO,SAIBRO E AREIA,NO TRACO 1:2:3,TENDO 0,35 A 0,45M DE LARGURA</v>
      </c>
      <c r="C9620" s="749" t="s">
        <v>25661</v>
      </c>
      <c r="D9620" s="749" t="s">
        <v>25662</v>
      </c>
      <c r="I9620" s="749" t="s">
        <v>2478</v>
      </c>
      <c r="J9620" s="749" t="n">
        <v>398.25</v>
      </c>
    </row>
    <row collapsed="false" customFormat="false" customHeight="true" hidden="true" ht="12.75" outlineLevel="0" r="9621">
      <c r="A9621" s="749" t="s">
        <v>25663</v>
      </c>
      <c r="B9621" s="749" t="str">
        <f aca="false">C9621&amp;D9621&amp;E9621&amp;F9621&amp;G9621&amp;H9621</f>
        <v>FUNDACAO DE ALVENARIA DE PEDRA,COM ARGAMASSA DE CIMENTO,SAIBRO E AREIA,NO TRACO 1:2:3,TENDO 0,35 A 0,45M DE LARGURA</v>
      </c>
      <c r="C9621" s="749" t="s">
        <v>25661</v>
      </c>
      <c r="D9621" s="749" t="s">
        <v>25662</v>
      </c>
      <c r="I9621" s="749" t="s">
        <v>2478</v>
      </c>
      <c r="J9621" s="749" t="n">
        <v>361.48</v>
      </c>
    </row>
    <row collapsed="false" customFormat="false" customHeight="true" hidden="true" ht="12.75" outlineLevel="0" r="9622">
      <c r="A9622" s="749" t="s">
        <v>25664</v>
      </c>
      <c r="B9622" s="749" t="str">
        <f aca="false">C9622&amp;D9622&amp;E9622&amp;F9622&amp;G9622&amp;H9622</f>
        <v>FUNDACAO DE ALVENARIA DE PEDRA,COM ARGAMASSA DE CIMENTO,SAIBRO E AREIA,NO TRACO 1:2:3,TENDO 0,60 A 0,80M DE LARGURA</v>
      </c>
      <c r="C9622" s="749" t="s">
        <v>25661</v>
      </c>
      <c r="D9622" s="749" t="s">
        <v>25665</v>
      </c>
      <c r="I9622" s="749" t="s">
        <v>2478</v>
      </c>
      <c r="J9622" s="749" t="n">
        <v>486.5</v>
      </c>
    </row>
    <row collapsed="false" customFormat="false" customHeight="true" hidden="true" ht="12.75" outlineLevel="0" r="9623">
      <c r="A9623" s="749" t="s">
        <v>25666</v>
      </c>
      <c r="B9623" s="749" t="str">
        <f aca="false">C9623&amp;D9623&amp;E9623&amp;F9623&amp;G9623&amp;H9623</f>
        <v>FUNDACAO DE ALVENARIA DE PEDRA,COM ARGAMASSA DE CIMENTO,SAIBRO E AREIA,NO TRACO 1:2:3,TENDO 0,60 A 0,80M DE LARGURA</v>
      </c>
      <c r="C9623" s="749" t="s">
        <v>25661</v>
      </c>
      <c r="D9623" s="749" t="s">
        <v>25665</v>
      </c>
      <c r="I9623" s="749" t="s">
        <v>2478</v>
      </c>
      <c r="J9623" s="749" t="n">
        <v>439.16</v>
      </c>
    </row>
    <row collapsed="false" customFormat="false" customHeight="true" hidden="true" ht="12.75" outlineLevel="0" r="9624">
      <c r="A9624" s="749" t="s">
        <v>25667</v>
      </c>
      <c r="B9624" s="749" t="str">
        <f aca="false">C9624&amp;D9624&amp;E9624&amp;F9624&amp;G9624&amp;H9624</f>
        <v>CRAVACAO DE ESTACA DE ACO,PERFIL "H" DE 6"X6",1ª ALMA,INCLUSIVE FORNECIMENTO E UM CORTE AO MACARICO E PERDAS DO PERFIL,EXCLUSIVE EMENDAS ENTALADAS</v>
      </c>
      <c r="C9624" s="749" t="s">
        <v>25668</v>
      </c>
      <c r="D9624" s="749" t="s">
        <v>25669</v>
      </c>
      <c r="E9624" s="749" t="s">
        <v>25670</v>
      </c>
      <c r="I9624" s="749" t="s">
        <v>236</v>
      </c>
      <c r="J9624" s="749" t="n">
        <v>247.42</v>
      </c>
    </row>
    <row collapsed="false" customFormat="false" customHeight="true" hidden="true" ht="12.75" outlineLevel="0" r="9625">
      <c r="A9625" s="749" t="s">
        <v>25671</v>
      </c>
      <c r="B9625" s="749" t="str">
        <f aca="false">C9625&amp;D9625&amp;E9625&amp;F9625&amp;G9625&amp;H9625</f>
        <v>CRAVACAO DE ESTACA DE ACO,PERFIL "H" DE 6"X6",1ª ALMA,INCLUSIVE FORNECIMENTO E UM CORTE AO MACARICO E PERDAS DO PERFIL,EXCLUSIVE EMENDAS ENTALADAS</v>
      </c>
      <c r="C9625" s="749" t="s">
        <v>25668</v>
      </c>
      <c r="D9625" s="749" t="s">
        <v>25669</v>
      </c>
      <c r="E9625" s="749" t="s">
        <v>25670</v>
      </c>
      <c r="I9625" s="749" t="s">
        <v>236</v>
      </c>
      <c r="J9625" s="749" t="n">
        <v>243.46</v>
      </c>
    </row>
    <row collapsed="false" customFormat="false" customHeight="true" hidden="true" ht="12.75" outlineLevel="0" r="9626">
      <c r="A9626" s="749" t="s">
        <v>25672</v>
      </c>
      <c r="B9626" s="749" t="str">
        <f aca="false">C9626&amp;D9626&amp;E9626&amp;F9626&amp;G9626&amp;H9626</f>
        <v>CRAVACAO DE ESTACA,TRILHO TR-25,SIMPLES,INCLUSIVE FORNECIMENTO,UM CORTE AO MACARICO E PERDAS,EXCLUSIVE EMENDAS TRANSVERSAIS E DISPOSITIVOS CONTRA A PUNCAO</v>
      </c>
      <c r="C9626" s="749" t="s">
        <v>25673</v>
      </c>
      <c r="D9626" s="749" t="s">
        <v>25674</v>
      </c>
      <c r="E9626" s="749" t="s">
        <v>25675</v>
      </c>
      <c r="I9626" s="749" t="s">
        <v>236</v>
      </c>
      <c r="J9626" s="749" t="n">
        <v>73.87</v>
      </c>
    </row>
    <row collapsed="false" customFormat="false" customHeight="true" hidden="true" ht="12.75" outlineLevel="0" r="9627">
      <c r="A9627" s="749" t="s">
        <v>25676</v>
      </c>
      <c r="B9627" s="749" t="str">
        <f aca="false">C9627&amp;D9627&amp;E9627&amp;F9627&amp;G9627&amp;H9627</f>
        <v>CRAVACAO DE ESTACA,TRILHO TR-25,SIMPLES,INCLUSIVE FORNECIMENTO,UM CORTE AO MACARICO E PERDAS,EXCLUSIVE EMENDAS TRANSVERSAIS E DISPOSITIVOS CONTRA A PUNCAO</v>
      </c>
      <c r="C9627" s="749" t="s">
        <v>25673</v>
      </c>
      <c r="D9627" s="749" t="s">
        <v>25674</v>
      </c>
      <c r="E9627" s="749" t="s">
        <v>25675</v>
      </c>
      <c r="I9627" s="749" t="s">
        <v>236</v>
      </c>
      <c r="J9627" s="749" t="n">
        <v>71.18</v>
      </c>
    </row>
    <row collapsed="false" customFormat="false" customHeight="true" hidden="true" ht="12.75" outlineLevel="0" r="9628">
      <c r="A9628" s="749" t="s">
        <v>25677</v>
      </c>
      <c r="B9628" s="749" t="str">
        <f aca="false">C9628&amp;D9628&amp;E9628&amp;F9628&amp;G9628&amp;H9628</f>
        <v>CRAVACAO DE ESTACA,TRILHO TR-25,DUPLO,INCLUSIVE FORNECIMENTO,INCLUSIVE FORNECIMENTO,UM CORTE AO MACARICO E PERDAS,EXCLUSIVE EMENDAS TRANSVERSAIS E DISPOSITIVOS CONTRA A PUNCAO</v>
      </c>
      <c r="C9628" s="749" t="s">
        <v>25678</v>
      </c>
      <c r="D9628" s="749" t="s">
        <v>25679</v>
      </c>
      <c r="E9628" s="749" t="s">
        <v>25680</v>
      </c>
      <c r="I9628" s="749" t="s">
        <v>236</v>
      </c>
      <c r="J9628" s="749" t="n">
        <v>190.52</v>
      </c>
    </row>
    <row collapsed="false" customFormat="false" customHeight="true" hidden="true" ht="12.75" outlineLevel="0" r="9629">
      <c r="A9629" s="749" t="s">
        <v>25681</v>
      </c>
      <c r="B9629" s="749" t="str">
        <f aca="false">C9629&amp;D9629&amp;E9629&amp;F9629&amp;G9629&amp;H9629</f>
        <v>CRAVACAO DE ESTACA,TRILHO TR-25,DUPLO,INCLUSIVE FORNECIMENTO,INCLUSIVE FORNECIMENTO,UM CORTE AO MACARICO E PERDAS,EXCLUSIVE EMENDAS TRANSVERSAIS E DISPOSITIVOS CONTRA A PUNCAO</v>
      </c>
      <c r="C9629" s="749" t="s">
        <v>25678</v>
      </c>
      <c r="D9629" s="749" t="s">
        <v>25679</v>
      </c>
      <c r="E9629" s="749" t="s">
        <v>25680</v>
      </c>
      <c r="I9629" s="749" t="s">
        <v>236</v>
      </c>
      <c r="J9629" s="749" t="n">
        <v>183.11</v>
      </c>
    </row>
    <row collapsed="false" customFormat="false" customHeight="true" hidden="true" ht="12.75" outlineLevel="0" r="9630">
      <c r="A9630" s="749" t="s">
        <v>25682</v>
      </c>
      <c r="B9630" s="749" t="str">
        <f aca="false">C9630&amp;D9630&amp;E9630&amp;F9630&amp;G9630&amp;H9630</f>
        <v>CRAVACAO DE ESTACA,TRILHO TR-25,TRIPLO,INCLUSIVE FORNECIMENTO,UM CORTE AO MACARICO E PERDAS,EXCLUSIVE EMENDAS TRANSVERSAIS E DISPOSITIVOS CONTRA A PUNCAO</v>
      </c>
      <c r="C9630" s="749" t="s">
        <v>25683</v>
      </c>
      <c r="D9630" s="749" t="s">
        <v>25684</v>
      </c>
      <c r="E9630" s="749" t="s">
        <v>25685</v>
      </c>
      <c r="I9630" s="749" t="s">
        <v>236</v>
      </c>
      <c r="J9630" s="749" t="n">
        <v>271.89</v>
      </c>
    </row>
    <row collapsed="false" customFormat="false" customHeight="true" hidden="true" ht="12.75" outlineLevel="0" r="9631">
      <c r="A9631" s="749" t="s">
        <v>25686</v>
      </c>
      <c r="B9631" s="749" t="str">
        <f aca="false">C9631&amp;D9631&amp;E9631&amp;F9631&amp;G9631&amp;H9631</f>
        <v>CRAVACAO DE ESTACA,TRILHO TR-25,TRIPLO,INCLUSIVE FORNECIMENTO,UM CORTE AO MACARICO E PERDAS,EXCLUSIVE EMENDAS TRANSVERSAIS E DISPOSITIVOS CONTRA A PUNCAO</v>
      </c>
      <c r="C9631" s="749" t="s">
        <v>25683</v>
      </c>
      <c r="D9631" s="749" t="s">
        <v>25684</v>
      </c>
      <c r="E9631" s="749" t="s">
        <v>25685</v>
      </c>
      <c r="I9631" s="749" t="s">
        <v>236</v>
      </c>
      <c r="J9631" s="749" t="n">
        <v>261.6</v>
      </c>
    </row>
    <row collapsed="false" customFormat="false" customHeight="true" hidden="true" ht="12.75" outlineLevel="0" r="9632">
      <c r="A9632" s="749" t="s">
        <v>25687</v>
      </c>
      <c r="B9632" s="749" t="str">
        <f aca="false">C9632&amp;D9632&amp;E9632&amp;F9632&amp;G9632&amp;H9632</f>
        <v>CRAVACAO DE ESTACA,TRILHO TR-32,SIMPLES,INCLUSIVE FORNECIMENO,UM CORTE AO MACARICO E PERDAS,EXCLUSIVE EMENDAS TRANSVERSAIS E DISPOSITIVOS CONTRA A PUNCAO</v>
      </c>
      <c r="C9632" s="749" t="s">
        <v>25688</v>
      </c>
      <c r="D9632" s="749" t="s">
        <v>25684</v>
      </c>
      <c r="E9632" s="749" t="s">
        <v>25685</v>
      </c>
      <c r="I9632" s="749" t="s">
        <v>236</v>
      </c>
      <c r="J9632" s="749" t="n">
        <v>94.39</v>
      </c>
    </row>
    <row collapsed="false" customFormat="false" customHeight="true" hidden="true" ht="12.75" outlineLevel="0" r="9633">
      <c r="A9633" s="749" t="s">
        <v>25689</v>
      </c>
      <c r="B9633" s="749" t="str">
        <f aca="false">C9633&amp;D9633&amp;E9633&amp;F9633&amp;G9633&amp;H9633</f>
        <v>CRAVACAO DE ESTACA,TRILHO TR-32,SIMPLES,INCLUSIVE FORNECIMENO,UM CORTE AO MACARICO E PERDAS,EXCLUSIVE EMENDAS TRANSVERSAIS E DISPOSITIVOS CONTRA A PUNCAO</v>
      </c>
      <c r="C9633" s="749" t="s">
        <v>25688</v>
      </c>
      <c r="D9633" s="749" t="s">
        <v>25684</v>
      </c>
      <c r="E9633" s="749" t="s">
        <v>25685</v>
      </c>
      <c r="I9633" s="749" t="s">
        <v>236</v>
      </c>
      <c r="J9633" s="749" t="n">
        <v>90.92</v>
      </c>
    </row>
    <row collapsed="false" customFormat="false" customHeight="true" hidden="true" ht="12.75" outlineLevel="0" r="9634">
      <c r="A9634" s="749" t="s">
        <v>25690</v>
      </c>
      <c r="B9634" s="749" t="str">
        <f aca="false">C9634&amp;D9634&amp;E9634&amp;F9634&amp;G9634&amp;H9634</f>
        <v>CRAVACAO DE ESTACA,TRILHO TR-32,DUPLO,INCLUSIVE FORNECIMENTO,UM CORTE AO MACARICO E PERDAS,EXCLUSIVE EMENDAS TRANSVERSAIS E DISPOSITIVOS CONTRA A PUNCAO</v>
      </c>
      <c r="C9634" s="749" t="s">
        <v>25691</v>
      </c>
      <c r="D9634" s="749" t="s">
        <v>25692</v>
      </c>
      <c r="E9634" s="749" t="s">
        <v>25693</v>
      </c>
      <c r="I9634" s="749" t="s">
        <v>236</v>
      </c>
      <c r="J9634" s="749" t="n">
        <v>229.27</v>
      </c>
    </row>
    <row collapsed="false" customFormat="false" customHeight="true" hidden="true" ht="12.75" outlineLevel="0" r="9635">
      <c r="A9635" s="749" t="s">
        <v>25694</v>
      </c>
      <c r="B9635" s="749" t="str">
        <f aca="false">C9635&amp;D9635&amp;E9635&amp;F9635&amp;G9635&amp;H9635</f>
        <v>CRAVACAO DE ESTACA,TRILHO TR-32,DUPLO,INCLUSIVE FORNECIMENTO,UM CORTE AO MACARICO E PERDAS,EXCLUSIVE EMENDAS TRANSVERSAIS E DISPOSITIVOS CONTRA A PUNCAO</v>
      </c>
      <c r="C9635" s="749" t="s">
        <v>25691</v>
      </c>
      <c r="D9635" s="749" t="s">
        <v>25692</v>
      </c>
      <c r="E9635" s="749" t="s">
        <v>25693</v>
      </c>
      <c r="I9635" s="749" t="s">
        <v>236</v>
      </c>
      <c r="J9635" s="749" t="n">
        <v>220.72</v>
      </c>
    </row>
    <row collapsed="false" customFormat="false" customHeight="true" hidden="true" ht="12.75" outlineLevel="0" r="9636">
      <c r="A9636" s="749" t="s">
        <v>25695</v>
      </c>
      <c r="B9636" s="749" t="str">
        <f aca="false">C9636&amp;D9636&amp;E9636&amp;F9636&amp;G9636&amp;H9636</f>
        <v>CRAVACAO DE ESTACA,TRILHO TR-32,TRIPLO,INCLUSIVE FORNECIMENTO,UM CORTE AO MACARICO E PERDAS,EXCLUSIVE EMENDAS TRANSVERSAIS E DISPOSITIVOS CONTRA A PUNCAO</v>
      </c>
      <c r="C9636" s="749" t="s">
        <v>25696</v>
      </c>
      <c r="D9636" s="749" t="s">
        <v>25684</v>
      </c>
      <c r="E9636" s="749" t="s">
        <v>25685</v>
      </c>
      <c r="I9636" s="749" t="s">
        <v>236</v>
      </c>
      <c r="J9636" s="749" t="n">
        <v>325.22</v>
      </c>
    </row>
    <row collapsed="false" customFormat="false" customHeight="true" hidden="true" ht="12.75" outlineLevel="0" r="9637">
      <c r="A9637" s="749" t="s">
        <v>25697</v>
      </c>
      <c r="B9637" s="749" t="str">
        <f aca="false">C9637&amp;D9637&amp;E9637&amp;F9637&amp;G9637&amp;H9637</f>
        <v>CRAVACAO DE ESTACA,TRILHO TR-32,TRIPLO,INCLUSIVE FORNECIMENTO,UM CORTE AO MACARICO E PERDAS,EXCLUSIVE EMENDAS TRANSVERSAIS E DISPOSITIVOS CONTRA A PUNCAO</v>
      </c>
      <c r="C9637" s="749" t="s">
        <v>25696</v>
      </c>
      <c r="D9637" s="749" t="s">
        <v>25684</v>
      </c>
      <c r="E9637" s="749" t="s">
        <v>25685</v>
      </c>
      <c r="I9637" s="749" t="s">
        <v>236</v>
      </c>
      <c r="J9637" s="749" t="n">
        <v>313.63</v>
      </c>
    </row>
    <row collapsed="false" customFormat="false" customHeight="true" hidden="true" ht="12.75" outlineLevel="0" r="9638">
      <c r="A9638" s="749" t="s">
        <v>25698</v>
      </c>
      <c r="B9638" s="749" t="str">
        <f aca="false">C9638&amp;D9638&amp;E9638&amp;F9638&amp;G9638&amp;H9638</f>
        <v>CRAVACAO DE ESTACA,TRILHO TR-37,SIMPLES,INCLUSIVE FORNECIMENTO,UM CORTE AO MACARICO E PERDAS,EXCLUSIVE EMENDAS TRANSVERSAIS E DISPOSITIVOS CONTRA A PUNCAO</v>
      </c>
      <c r="C9638" s="749" t="s">
        <v>25699</v>
      </c>
      <c r="D9638" s="749" t="s">
        <v>25674</v>
      </c>
      <c r="E9638" s="749" t="s">
        <v>25675</v>
      </c>
      <c r="I9638" s="749" t="s">
        <v>236</v>
      </c>
      <c r="J9638" s="749" t="n">
        <v>110.36</v>
      </c>
    </row>
    <row collapsed="false" customFormat="false" customHeight="true" hidden="true" ht="12.75" outlineLevel="0" r="9639">
      <c r="A9639" s="749" t="s">
        <v>25700</v>
      </c>
      <c r="B9639" s="749" t="str">
        <f aca="false">C9639&amp;D9639&amp;E9639&amp;F9639&amp;G9639&amp;H9639</f>
        <v>CRAVACAO DE ESTACA,TRILHO TR-37,SIMPLES,INCLUSIVE FORNECIMENTO,UM CORTE AO MACARICO E PERDAS,EXCLUSIVE EMENDAS TRANSVERSAIS E DISPOSITIVOS CONTRA A PUNCAO</v>
      </c>
      <c r="C9639" s="749" t="s">
        <v>25699</v>
      </c>
      <c r="D9639" s="749" t="s">
        <v>25674</v>
      </c>
      <c r="E9639" s="749" t="s">
        <v>25675</v>
      </c>
      <c r="I9639" s="749" t="s">
        <v>236</v>
      </c>
      <c r="J9639" s="749" t="n">
        <v>106.26</v>
      </c>
    </row>
    <row collapsed="false" customFormat="false" customHeight="true" hidden="true" ht="12.75" outlineLevel="0" r="9640">
      <c r="A9640" s="749" t="s">
        <v>25701</v>
      </c>
      <c r="B9640" s="749" t="str">
        <f aca="false">C9640&amp;D9640&amp;E9640&amp;F9640&amp;G9640&amp;H9640</f>
        <v>CRAVACAO DE ESTACA,TRILHO TR-37,DUPLO,INCLUSIVE FORNECIMENTO,UM CORTE AO MACARICO E PERDAS,EXCLUSIVE EMENDAS TRANSVERSAIS E DISPOSITIVOS CONTRA A PUNCAO</v>
      </c>
      <c r="C9640" s="749" t="s">
        <v>25702</v>
      </c>
      <c r="D9640" s="749" t="s">
        <v>25692</v>
      </c>
      <c r="E9640" s="749" t="s">
        <v>25693</v>
      </c>
      <c r="I9640" s="749" t="s">
        <v>236</v>
      </c>
      <c r="J9640" s="749" t="n">
        <v>252.57</v>
      </c>
    </row>
    <row collapsed="false" customFormat="false" customHeight="true" hidden="true" ht="12.75" outlineLevel="0" r="9641">
      <c r="A9641" s="749" t="s">
        <v>25703</v>
      </c>
      <c r="B9641" s="749" t="str">
        <f aca="false">C9641&amp;D9641&amp;E9641&amp;F9641&amp;G9641&amp;H9641</f>
        <v>CRAVACAO DE ESTACA,TRILHO TR-37,DUPLO,INCLUSIVE FORNECIMENTO,UM CORTE AO MACARICO E PERDAS,EXCLUSIVE EMENDAS TRANSVERSAIS E DISPOSITIVOS CONTRA A PUNCAO</v>
      </c>
      <c r="C9641" s="749" t="s">
        <v>25702</v>
      </c>
      <c r="D9641" s="749" t="s">
        <v>25692</v>
      </c>
      <c r="E9641" s="749" t="s">
        <v>25693</v>
      </c>
      <c r="I9641" s="749" t="s">
        <v>236</v>
      </c>
      <c r="J9641" s="749" t="n">
        <v>243.57</v>
      </c>
    </row>
    <row collapsed="false" customFormat="false" customHeight="true" hidden="true" ht="12.75" outlineLevel="0" r="9642">
      <c r="A9642" s="749" t="s">
        <v>25704</v>
      </c>
      <c r="B9642" s="749" t="str">
        <f aca="false">C9642&amp;D9642&amp;E9642&amp;F9642&amp;G9642&amp;H9642</f>
        <v>CRAVACAO DE ESTACA,TRILHO TR-37,TRIPLO,INCLUSIVE FORNECIMENTO,UM CORTE AO MACARICO E PERDAS,EXCLUSIVE EMENDAS TRANSVERSAIS E DISPOSITIVOS CONTRA A PUNCAO</v>
      </c>
      <c r="C9642" s="749" t="s">
        <v>25705</v>
      </c>
      <c r="D9642" s="749" t="s">
        <v>25684</v>
      </c>
      <c r="E9642" s="749" t="s">
        <v>25685</v>
      </c>
      <c r="I9642" s="749" t="s">
        <v>236</v>
      </c>
      <c r="J9642" s="749" t="n">
        <v>360.84</v>
      </c>
    </row>
    <row collapsed="false" customFormat="false" customHeight="true" hidden="true" ht="12.75" outlineLevel="0" r="9643">
      <c r="A9643" s="749" t="s">
        <v>25706</v>
      </c>
      <c r="B9643" s="749" t="str">
        <f aca="false">C9643&amp;D9643&amp;E9643&amp;F9643&amp;G9643&amp;H9643</f>
        <v>CRAVACAO DE ESTACA,TRILHO TR-37,TRIPLO,INCLUSIVE FORNECIMENTO,UM CORTE AO MACARICO E PERDAS,EXCLUSIVE EMENDAS TRANSVERSAIS E DISPOSITIVOS CONTRA A PUNCAO</v>
      </c>
      <c r="C9643" s="749" t="s">
        <v>25705</v>
      </c>
      <c r="D9643" s="749" t="s">
        <v>25684</v>
      </c>
      <c r="E9643" s="749" t="s">
        <v>25685</v>
      </c>
      <c r="I9643" s="749" t="s">
        <v>236</v>
      </c>
      <c r="J9643" s="749" t="n">
        <v>348.5</v>
      </c>
    </row>
    <row collapsed="false" customFormat="false" customHeight="true" hidden="true" ht="12.75" outlineLevel="0" r="9644">
      <c r="A9644" s="749" t="s">
        <v>25707</v>
      </c>
      <c r="B9644" s="749" t="str">
        <f aca="false">C9644&amp;D9644&amp;E9644&amp;F9644&amp;G9644&amp;H9644</f>
        <v>CRAVACAO DE ESTACA,TRILHO TR-45,SIMPLES,INCLUSIVE FORNECIMENTO,UM CORTE AO MACARICO E PERDAS,EXCLUSIVE EMENDAS TRANSVERSAIS E DISPOSITIVOS CONTRA A PUNCAO</v>
      </c>
      <c r="C9644" s="749" t="s">
        <v>25708</v>
      </c>
      <c r="D9644" s="749" t="s">
        <v>25674</v>
      </c>
      <c r="E9644" s="749" t="s">
        <v>25675</v>
      </c>
      <c r="I9644" s="749" t="s">
        <v>236</v>
      </c>
      <c r="J9644" s="749" t="n">
        <v>132.96</v>
      </c>
    </row>
    <row collapsed="false" customFormat="false" customHeight="true" hidden="true" ht="12.75" outlineLevel="0" r="9645">
      <c r="A9645" s="749" t="s">
        <v>25709</v>
      </c>
      <c r="B9645" s="749" t="str">
        <f aca="false">C9645&amp;D9645&amp;E9645&amp;F9645&amp;G9645&amp;H9645</f>
        <v>CRAVACAO DE ESTACA,TRILHO TR-45,SIMPLES,INCLUSIVE FORNECIMENTO,UM CORTE AO MACARICO E PERDAS,EXCLUSIVE EMENDAS TRANSVERSAIS E DISPOSITIVOS CONTRA A PUNCAO</v>
      </c>
      <c r="C9645" s="749" t="s">
        <v>25708</v>
      </c>
      <c r="D9645" s="749" t="s">
        <v>25674</v>
      </c>
      <c r="E9645" s="749" t="s">
        <v>25675</v>
      </c>
      <c r="I9645" s="749" t="s">
        <v>236</v>
      </c>
      <c r="J9645" s="749" t="n">
        <v>128.06</v>
      </c>
    </row>
    <row collapsed="false" customFormat="false" customHeight="true" hidden="true" ht="12.75" outlineLevel="0" r="9646">
      <c r="A9646" s="749" t="s">
        <v>25710</v>
      </c>
      <c r="B9646" s="749" t="str">
        <f aca="false">C9646&amp;D9646&amp;E9646&amp;F9646&amp;G9646&amp;H9646</f>
        <v>CRAVACAO DE ESTACA,TRILHO TR-45,DUPLO,INCLUSIVE FORNECIMENTO,UM CORTE AO MACARICO E PERDAS,EXCLUSIVE EMENDAS TRANSVERSAIS E DISPOSITIVOS CONTRA A PUNCAO</v>
      </c>
      <c r="C9646" s="749" t="s">
        <v>25711</v>
      </c>
      <c r="D9646" s="749" t="s">
        <v>25692</v>
      </c>
      <c r="E9646" s="749" t="s">
        <v>25693</v>
      </c>
      <c r="I9646" s="749" t="s">
        <v>236</v>
      </c>
      <c r="J9646" s="749" t="n">
        <v>295.33</v>
      </c>
    </row>
    <row collapsed="false" customFormat="false" customHeight="true" hidden="true" ht="12.75" outlineLevel="0" r="9647">
      <c r="A9647" s="749" t="s">
        <v>25712</v>
      </c>
      <c r="B9647" s="749" t="str">
        <f aca="false">C9647&amp;D9647&amp;E9647&amp;F9647&amp;G9647&amp;H9647</f>
        <v>CRAVACAO DE ESTACA,TRILHO TR-45,DUPLO,INCLUSIVE FORNECIMENTO,UM CORTE AO MACARICO E PERDAS,EXCLUSIVE EMENDAS TRANSVERSAIS E DISPOSITIVOS CONTRA A PUNCAO</v>
      </c>
      <c r="C9647" s="749" t="s">
        <v>25711</v>
      </c>
      <c r="D9647" s="749" t="s">
        <v>25692</v>
      </c>
      <c r="E9647" s="749" t="s">
        <v>25693</v>
      </c>
      <c r="I9647" s="749" t="s">
        <v>236</v>
      </c>
      <c r="J9647" s="749" t="n">
        <v>285.16</v>
      </c>
    </row>
    <row collapsed="false" customFormat="false" customHeight="true" hidden="true" ht="12.75" outlineLevel="0" r="9648">
      <c r="A9648" s="749" t="s">
        <v>25713</v>
      </c>
      <c r="B9648" s="749" t="str">
        <f aca="false">C9648&amp;D9648&amp;E9648&amp;F9648&amp;G9648&amp;H9648</f>
        <v>CRAVACAO DE ESTACA,TRILHO TR-45,TRIPLO,INCLUSIVE FORNECIMENTO,UM CORTE AO MACARICO E PERDAS,EXCLUSIVE EMENDAS TRANSVERSAIS E DISPOSITIVOS CONTRA A PUNCAO</v>
      </c>
      <c r="C9648" s="749" t="s">
        <v>25714</v>
      </c>
      <c r="D9648" s="749" t="s">
        <v>25684</v>
      </c>
      <c r="E9648" s="749" t="s">
        <v>25685</v>
      </c>
      <c r="I9648" s="749" t="s">
        <v>236</v>
      </c>
      <c r="J9648" s="749" t="n">
        <v>418.75</v>
      </c>
    </row>
    <row collapsed="false" customFormat="false" customHeight="true" hidden="true" ht="12.75" outlineLevel="0" r="9649">
      <c r="A9649" s="749" t="s">
        <v>25715</v>
      </c>
      <c r="B9649" s="749" t="str">
        <f aca="false">C9649&amp;D9649&amp;E9649&amp;F9649&amp;G9649&amp;H9649</f>
        <v>CRAVACAO DE ESTACA,TRILHO TR-45,TRIPLO,INCLUSIVE FORNECIMENTO,UM CORTE AO MACARICO E PERDAS,EXCLUSIVE EMENDAS TRANSVERSAIS E DISPOSITIVOS CONTRA A PUNCAO</v>
      </c>
      <c r="C9649" s="749" t="s">
        <v>25714</v>
      </c>
      <c r="D9649" s="749" t="s">
        <v>25684</v>
      </c>
      <c r="E9649" s="749" t="s">
        <v>25685</v>
      </c>
      <c r="I9649" s="749" t="s">
        <v>236</v>
      </c>
      <c r="J9649" s="749" t="n">
        <v>405.13</v>
      </c>
    </row>
    <row collapsed="false" customFormat="false" customHeight="true" hidden="true" ht="12.75" outlineLevel="0" r="9650">
      <c r="A9650" s="749" t="s">
        <v>25716</v>
      </c>
      <c r="B9650" s="749" t="str">
        <f aca="false">C9650&amp;D9650&amp;E9650&amp;F9650&amp;G9650&amp;H9650</f>
        <v>CRAVACAO DE ESTACA,TRILHO TR-50,SIMPLES,INCLUSIVE FORNECIMENTO,UM CORTE AO MACARICO E PERDAS,EXCLUSIVE EMENDAS TRANSVERSAIS E DISPOSITIVOS CONTRA A PUNCAO</v>
      </c>
      <c r="C9650" s="749" t="s">
        <v>25717</v>
      </c>
      <c r="D9650" s="749" t="s">
        <v>25674</v>
      </c>
      <c r="E9650" s="749" t="s">
        <v>25675</v>
      </c>
      <c r="I9650" s="749" t="s">
        <v>236</v>
      </c>
      <c r="J9650" s="749" t="n">
        <v>148.64</v>
      </c>
    </row>
    <row collapsed="false" customFormat="false" customHeight="true" hidden="true" ht="12.75" outlineLevel="0" r="9651">
      <c r="A9651" s="749" t="s">
        <v>25718</v>
      </c>
      <c r="B9651" s="749" t="str">
        <f aca="false">C9651&amp;D9651&amp;E9651&amp;F9651&amp;G9651&amp;H9651</f>
        <v>CRAVACAO DE ESTACA,TRILHO TR-50,SIMPLES,INCLUSIVE FORNECIMENTO,UM CORTE AO MACARICO E PERDAS,EXCLUSIVE EMENDAS TRANSVERSAIS E DISPOSITIVOS CONTRA A PUNCAO</v>
      </c>
      <c r="C9651" s="749" t="s">
        <v>25717</v>
      </c>
      <c r="D9651" s="749" t="s">
        <v>25674</v>
      </c>
      <c r="E9651" s="749" t="s">
        <v>25675</v>
      </c>
      <c r="I9651" s="749" t="s">
        <v>236</v>
      </c>
      <c r="J9651" s="749" t="n">
        <v>143.11</v>
      </c>
    </row>
    <row collapsed="false" customFormat="false" customHeight="true" hidden="true" ht="12.75" outlineLevel="0" r="9652">
      <c r="A9652" s="749" t="s">
        <v>25719</v>
      </c>
      <c r="B9652" s="749" t="str">
        <f aca="false">C9652&amp;D9652&amp;E9652&amp;F9652&amp;G9652&amp;H9652</f>
        <v>CRAVACAO DE ESTACA,TRILHO TR-50,DUPLO,INCLUSIVE FORNECIMENTO,UM CORTE AO MACARICO E PERDAS,EXCLUSIVE EMENDAS TRANSVERSAIS E DISPOSITIVOS CONTRA A PUNCAO</v>
      </c>
      <c r="C9652" s="749" t="s">
        <v>25720</v>
      </c>
      <c r="D9652" s="749" t="s">
        <v>25692</v>
      </c>
      <c r="E9652" s="749" t="s">
        <v>25693</v>
      </c>
      <c r="I9652" s="749" t="s">
        <v>236</v>
      </c>
      <c r="J9652" s="749" t="n">
        <v>323.63</v>
      </c>
    </row>
    <row collapsed="false" customFormat="false" customHeight="true" hidden="true" ht="12.75" outlineLevel="0" r="9653">
      <c r="A9653" s="749" t="s">
        <v>25721</v>
      </c>
      <c r="B9653" s="749" t="str">
        <f aca="false">C9653&amp;D9653&amp;E9653&amp;F9653&amp;G9653&amp;H9653</f>
        <v>CRAVACAO DE ESTACA,TRILHO TR-50,DUPLO,INCLUSIVE FORNECIMENTO,UM CORTE AO MACARICO E PERDAS,EXCLUSIVE EMENDAS TRANSVERSAIS E DISPOSITIVOS CONTRA A PUNCAO</v>
      </c>
      <c r="C9653" s="749" t="s">
        <v>25720</v>
      </c>
      <c r="D9653" s="749" t="s">
        <v>25692</v>
      </c>
      <c r="E9653" s="749" t="s">
        <v>25693</v>
      </c>
      <c r="I9653" s="749" t="s">
        <v>236</v>
      </c>
      <c r="J9653" s="749" t="n">
        <v>312.57</v>
      </c>
    </row>
    <row collapsed="false" customFormat="false" customHeight="true" hidden="true" ht="12.75" outlineLevel="0" r="9654">
      <c r="A9654" s="749" t="s">
        <v>25722</v>
      </c>
      <c r="B9654" s="749" t="str">
        <f aca="false">C9654&amp;D9654&amp;E9654&amp;F9654&amp;G9654&amp;H9654</f>
        <v>CRAVACAO DE ESTACA,TRILHO TR-50,TRIPLO,INCLUSIVE FORNECIMENTO,UM CORTE AO MACARICO E PERDAS,EXCLUSIVE EMENDAS TRANSVERSAIS E DISPOSITIVOS CONTRA A PUNCAO</v>
      </c>
      <c r="C9654" s="749" t="s">
        <v>25723</v>
      </c>
      <c r="D9654" s="749" t="s">
        <v>25684</v>
      </c>
      <c r="E9654" s="749" t="s">
        <v>25685</v>
      </c>
      <c r="I9654" s="749" t="s">
        <v>236</v>
      </c>
      <c r="J9654" s="749" t="n">
        <v>454.89</v>
      </c>
    </row>
    <row collapsed="false" customFormat="false" customHeight="true" hidden="true" ht="12.75" outlineLevel="0" r="9655">
      <c r="A9655" s="749" t="s">
        <v>25724</v>
      </c>
      <c r="B9655" s="749" t="str">
        <f aca="false">C9655&amp;D9655&amp;E9655&amp;F9655&amp;G9655&amp;H9655</f>
        <v>CRAVACAO DE ESTACA,TRILHO TR-50,TRIPLO,INCLUSIVE FORNECIMENTO,UM CORTE AO MACARICO E PERDAS,EXCLUSIVE EMENDAS TRANSVERSAIS E DISPOSITIVOS CONTRA A PUNCAO</v>
      </c>
      <c r="C9655" s="749" t="s">
        <v>25723</v>
      </c>
      <c r="D9655" s="749" t="s">
        <v>25684</v>
      </c>
      <c r="E9655" s="749" t="s">
        <v>25685</v>
      </c>
      <c r="I9655" s="749" t="s">
        <v>236</v>
      </c>
      <c r="J9655" s="749" t="n">
        <v>440.51</v>
      </c>
    </row>
    <row collapsed="false" customFormat="false" customHeight="true" hidden="true" ht="12.75" outlineLevel="0" r="9656">
      <c r="A9656" s="749" t="s">
        <v>25725</v>
      </c>
      <c r="B9656" s="749" t="str">
        <f aca="false">C9656&amp;D9656&amp;E9656&amp;F9656&amp;G9656&amp;H9656</f>
        <v>CRAVACAO DE ESTACA,TRILHO TR-57,SIMPLES,INCLUSIVE FORNECIMENTO,UM CORTE AO MACARICO E PERDAS,EXCLUSIVE EMENDAS TRANSVERSAIS E DISPOSITIVOS CONTRA A PUNCAO</v>
      </c>
      <c r="C9656" s="749" t="s">
        <v>25726</v>
      </c>
      <c r="D9656" s="749" t="s">
        <v>25674</v>
      </c>
      <c r="E9656" s="749" t="s">
        <v>25675</v>
      </c>
      <c r="I9656" s="749" t="s">
        <v>236</v>
      </c>
      <c r="J9656" s="749" t="n">
        <v>168.57</v>
      </c>
    </row>
    <row collapsed="false" customFormat="false" customHeight="true" hidden="true" ht="12.75" outlineLevel="0" r="9657">
      <c r="A9657" s="749" t="s">
        <v>25727</v>
      </c>
      <c r="B9657" s="749" t="str">
        <f aca="false">C9657&amp;D9657&amp;E9657&amp;F9657&amp;G9657&amp;H9657</f>
        <v>CRAVACAO DE ESTACA,TRILHO TR-57,SIMPLES,INCLUSIVE FORNECIMENTO,UM CORTE AO MACARICO E PERDAS,EXCLUSIVE EMENDAS TRANSVERSAIS E DISPOSITIVOS CONTRA A PUNCAO</v>
      </c>
      <c r="C9657" s="749" t="s">
        <v>25726</v>
      </c>
      <c r="D9657" s="749" t="s">
        <v>25674</v>
      </c>
      <c r="E9657" s="749" t="s">
        <v>25675</v>
      </c>
      <c r="I9657" s="749" t="s">
        <v>236</v>
      </c>
      <c r="J9657" s="749" t="n">
        <v>162.39</v>
      </c>
    </row>
    <row collapsed="false" customFormat="false" customHeight="true" hidden="true" ht="12.75" outlineLevel="0" r="9658">
      <c r="A9658" s="749" t="s">
        <v>25728</v>
      </c>
      <c r="B9658" s="749" t="str">
        <f aca="false">C9658&amp;D9658&amp;E9658&amp;F9658&amp;G9658&amp;H9658</f>
        <v>CRAVACAO DE ESTACA,TRILHO TR-57,DUPLO,INCLUSIVE FORNECIMENTO,UM CORTE AO MACARICO E PERDAS,EXCLUSIVE EMENDAS TRANSVERSAIS E DISPOSITIVOS CONTRA A PUNCAO</v>
      </c>
      <c r="C9658" s="749" t="s">
        <v>25729</v>
      </c>
      <c r="D9658" s="749" t="s">
        <v>25692</v>
      </c>
      <c r="E9658" s="749" t="s">
        <v>25693</v>
      </c>
      <c r="I9658" s="749" t="s">
        <v>236</v>
      </c>
      <c r="J9658" s="749" t="n">
        <v>355.46</v>
      </c>
    </row>
    <row collapsed="false" customFormat="false" customHeight="true" hidden="true" ht="12.75" outlineLevel="0" r="9659">
      <c r="A9659" s="749" t="s">
        <v>25730</v>
      </c>
      <c r="B9659" s="749" t="str">
        <f aca="false">C9659&amp;D9659&amp;E9659&amp;F9659&amp;G9659&amp;H9659</f>
        <v>CRAVACAO DE ESTACA,TRILHO TR-57,DUPLO,INCLUSIVE FORNECIMENTO,UM CORTE AO MACARICO E PERDAS,EXCLUSIVE EMENDAS TRANSVERSAIS E DISPOSITIVOS CONTRA A PUNCAO</v>
      </c>
      <c r="C9659" s="749" t="s">
        <v>25729</v>
      </c>
      <c r="D9659" s="749" t="s">
        <v>25692</v>
      </c>
      <c r="E9659" s="749" t="s">
        <v>25693</v>
      </c>
      <c r="I9659" s="749" t="s">
        <v>236</v>
      </c>
      <c r="J9659" s="749" t="n">
        <v>343.89</v>
      </c>
    </row>
    <row collapsed="false" customFormat="false" customHeight="true" hidden="true" ht="12.75" outlineLevel="0" r="9660">
      <c r="A9660" s="749" t="s">
        <v>25731</v>
      </c>
      <c r="B9660" s="749" t="str">
        <f aca="false">C9660&amp;D9660&amp;E9660&amp;F9660&amp;G9660&amp;H9660</f>
        <v>CRAVACAO DE ESTACA,TRILHO TR-57,TRIPLO,INCLUSIVE FORNECIMENTO,UM CORTE AO MACARICO E PERDAS,EXCLUSIVE EMENDAS TRANSVERSAIS E DISPOSITIVOS CONTRA A PUNCAO</v>
      </c>
      <c r="C9660" s="749" t="s">
        <v>25732</v>
      </c>
      <c r="D9660" s="749" t="s">
        <v>25684</v>
      </c>
      <c r="E9660" s="749" t="s">
        <v>25685</v>
      </c>
      <c r="I9660" s="749" t="s">
        <v>236</v>
      </c>
      <c r="J9660" s="749" t="n">
        <v>512.03</v>
      </c>
    </row>
    <row collapsed="false" customFormat="false" customHeight="true" hidden="true" ht="12.75" outlineLevel="0" r="9661">
      <c r="A9661" s="749" t="s">
        <v>25733</v>
      </c>
      <c r="B9661" s="749" t="str">
        <f aca="false">C9661&amp;D9661&amp;E9661&amp;F9661&amp;G9661&amp;H9661</f>
        <v>CRAVACAO DE ESTACA,TRILHO TR-57,TRIPLO,INCLUSIVE FORNECIMENTO,UM CORTE AO MACARICO E PERDAS,EXCLUSIVE EMENDAS TRANSVERSAIS E DISPOSITIVOS CONTRA A PUNCAO</v>
      </c>
      <c r="C9661" s="749" t="s">
        <v>25732</v>
      </c>
      <c r="D9661" s="749" t="s">
        <v>25684</v>
      </c>
      <c r="E9661" s="749" t="s">
        <v>25685</v>
      </c>
      <c r="I9661" s="749" t="s">
        <v>236</v>
      </c>
      <c r="J9661" s="749" t="n">
        <v>495.92</v>
      </c>
    </row>
    <row collapsed="false" customFormat="false" customHeight="true" hidden="true" ht="12.75" outlineLevel="0" r="9662">
      <c r="A9662" s="749" t="s">
        <v>25734</v>
      </c>
      <c r="B9662" s="749" t="str">
        <f aca="false">C9662&amp;D9662&amp;E9662&amp;F9662&amp;G9662&amp;H9662</f>
        <v>ESTACA RAIZ COM DIAMETRO DE 4" PARA CARGA DE 10T, INJECAO DE ARGAMASSA DE CIMENTO E AREIA,COM 450 A 500KG DE CIMENTO POR M3,INCLUSIVE O FORNECIMENTO DOS MATERIAIS (CIMENTO, AREIA E ACO),EXCLUSIVE PERFURACAO</v>
      </c>
      <c r="C9662" s="749" t="s">
        <v>25735</v>
      </c>
      <c r="D9662" s="749" t="s">
        <v>25736</v>
      </c>
      <c r="E9662" s="749" t="s">
        <v>25737</v>
      </c>
      <c r="F9662" s="749" t="s">
        <v>25738</v>
      </c>
      <c r="I9662" s="749" t="s">
        <v>236</v>
      </c>
      <c r="J9662" s="749" t="n">
        <v>39.46</v>
      </c>
    </row>
    <row collapsed="false" customFormat="false" customHeight="true" hidden="true" ht="12.75" outlineLevel="0" r="9663">
      <c r="A9663" s="749" t="s">
        <v>25739</v>
      </c>
      <c r="B9663" s="749" t="str">
        <f aca="false">C9663&amp;D9663&amp;E9663&amp;F9663&amp;G9663&amp;H9663</f>
        <v>ESTACA RAIZ COM DIAMETRO DE 4" PARA CARGA DE 10T, INJECAO DE ARGAMASSA DE CIMENTO E AREIA,COM 450 A 500KG DE CIMENTO POR M3,INCLUSIVE O FORNECIMENTO DOS MATERIAIS (CIMENTO, AREIA E ACO),EXCLUSIVE PERFURACAO</v>
      </c>
      <c r="C9663" s="749" t="s">
        <v>25735</v>
      </c>
      <c r="D9663" s="749" t="s">
        <v>25736</v>
      </c>
      <c r="E9663" s="749" t="s">
        <v>25737</v>
      </c>
      <c r="F9663" s="749" t="s">
        <v>25738</v>
      </c>
      <c r="I9663" s="749" t="s">
        <v>236</v>
      </c>
      <c r="J9663" s="749" t="n">
        <v>37.22</v>
      </c>
    </row>
    <row collapsed="false" customFormat="false" customHeight="true" hidden="true" ht="12.75" outlineLevel="0" r="9664">
      <c r="A9664" s="749" t="s">
        <v>25740</v>
      </c>
      <c r="B9664" s="749" t="str">
        <f aca="false">C9664&amp;D9664&amp;E9664&amp;F9664&amp;G9664&amp;H9664</f>
        <v>ESTACA RAIZ COM DIAMETRO DE 4" PARA CARGA DE 10T,INJECAO DEARGAMASSA  DE CIMENTO E AREIA,COM 450 A 500KG DE CIMENTO PORM3,EXCLUSIVE O FORNECIMENTO DOS MATERIAIS(CIMENTO,AREIA E ACO)E PERFURACAO</v>
      </c>
      <c r="C9664" s="749" t="s">
        <v>25741</v>
      </c>
      <c r="D9664" s="749" t="s">
        <v>25742</v>
      </c>
      <c r="E9664" s="749" t="s">
        <v>25743</v>
      </c>
      <c r="F9664" s="749" t="s">
        <v>25744</v>
      </c>
      <c r="I9664" s="749" t="s">
        <v>236</v>
      </c>
      <c r="J9664" s="749" t="n">
        <v>17.18</v>
      </c>
    </row>
    <row collapsed="false" customFormat="false" customHeight="true" hidden="true" ht="12.75" outlineLevel="0" r="9665">
      <c r="A9665" s="749" t="s">
        <v>25745</v>
      </c>
      <c r="B9665" s="749" t="str">
        <f aca="false">C9665&amp;D9665&amp;E9665&amp;F9665&amp;G9665&amp;H9665</f>
        <v>ESTACA RAIZ COM DIAMETRO DE 4" PARA CARGA DE 10T,INJECAO DEARGAMASSA  DE CIMENTO E AREIA,COM 450 A 500KG DE CIMENTO PORM3,EXCLUSIVE O FORNECIMENTO DOS MATERIAIS(CIMENTO,AREIA E ACO)E PERFURACAO</v>
      </c>
      <c r="C9665" s="749" t="s">
        <v>25741</v>
      </c>
      <c r="D9665" s="749" t="s">
        <v>25742</v>
      </c>
      <c r="E9665" s="749" t="s">
        <v>25743</v>
      </c>
      <c r="F9665" s="749" t="s">
        <v>25744</v>
      </c>
      <c r="I9665" s="749" t="s">
        <v>236</v>
      </c>
      <c r="J9665" s="749" t="n">
        <v>14.95</v>
      </c>
    </row>
    <row collapsed="false" customFormat="false" customHeight="true" hidden="true" ht="12.75" outlineLevel="0" r="9666">
      <c r="A9666" s="749" t="s">
        <v>25746</v>
      </c>
      <c r="B9666" s="749" t="str">
        <f aca="false">C9666&amp;D9666&amp;E9666&amp;F9666&amp;G9666&amp;H9666</f>
        <v>ESTACA RAIZ COM DIAMETRO DE 4" PARA CARGA DE 15T,INJECAO DEARGAMASSA DE CIMENTO E AREIA,COM 450 A 500KG DE CIMENTO PORM3,INCLUSIVE O FORNECIMENTO DOS MATERIAIS(CIMENTO,AREIA E ACO),EXCLUSIVE PERFURACAO</v>
      </c>
      <c r="C9666" s="749" t="s">
        <v>25747</v>
      </c>
      <c r="D9666" s="749" t="s">
        <v>25748</v>
      </c>
      <c r="E9666" s="749" t="s">
        <v>25749</v>
      </c>
      <c r="F9666" s="749" t="s">
        <v>25750</v>
      </c>
      <c r="I9666" s="749" t="s">
        <v>236</v>
      </c>
      <c r="J9666" s="749" t="n">
        <v>41.43</v>
      </c>
    </row>
    <row collapsed="false" customFormat="false" customHeight="true" hidden="true" ht="12.75" outlineLevel="0" r="9667">
      <c r="A9667" s="749" t="s">
        <v>25751</v>
      </c>
      <c r="B9667" s="749" t="str">
        <f aca="false">C9667&amp;D9667&amp;E9667&amp;F9667&amp;G9667&amp;H9667</f>
        <v>ESTACA RAIZ COM DIAMETRO DE 4" PARA CARGA DE 15T,INJECAO DEARGAMASSA DE CIMENTO E AREIA,COM 450 A 500KG DE CIMENTO PORM3,INCLUSIVE O FORNECIMENTO DOS MATERIAIS(CIMENTO,AREIA E ACO),EXCLUSIVE PERFURACAO</v>
      </c>
      <c r="C9667" s="749" t="s">
        <v>25747</v>
      </c>
      <c r="D9667" s="749" t="s">
        <v>25748</v>
      </c>
      <c r="E9667" s="749" t="s">
        <v>25749</v>
      </c>
      <c r="F9667" s="749" t="s">
        <v>25750</v>
      </c>
      <c r="I9667" s="749" t="s">
        <v>236</v>
      </c>
      <c r="J9667" s="749" t="n">
        <v>39.08</v>
      </c>
    </row>
    <row collapsed="false" customFormat="false" customHeight="true" hidden="true" ht="12.75" outlineLevel="0" r="9668">
      <c r="A9668" s="749" t="s">
        <v>25752</v>
      </c>
      <c r="B9668" s="749" t="str">
        <f aca="false">C9668&amp;D9668&amp;E9668&amp;F9668&amp;G9668&amp;H9668</f>
        <v>ESTACA RAIZ COM DIAMETRO DE 4" PARA CARGA DE 15T,INJECAO DEARGAMASSA DE CIMENTO E AREIA,COM 450 A 500KG DE CIMENTO PORM3,EXCLUSIVE FORNECIMENTO DOS MATERIAIS(CIMENTO,AREIA E ACO)E PERFURACAO</v>
      </c>
      <c r="C9668" s="749" t="s">
        <v>25747</v>
      </c>
      <c r="D9668" s="749" t="s">
        <v>25748</v>
      </c>
      <c r="E9668" s="749" t="s">
        <v>25753</v>
      </c>
      <c r="F9668" s="749" t="s">
        <v>25754</v>
      </c>
      <c r="I9668" s="749" t="s">
        <v>236</v>
      </c>
      <c r="J9668" s="749" t="n">
        <v>18.04</v>
      </c>
    </row>
    <row collapsed="false" customFormat="false" customHeight="true" hidden="true" ht="12.75" outlineLevel="0" r="9669">
      <c r="A9669" s="749" t="s">
        <v>25755</v>
      </c>
      <c r="B9669" s="749" t="str">
        <f aca="false">C9669&amp;D9669&amp;E9669&amp;F9669&amp;G9669&amp;H9669</f>
        <v>ESTACA RAIZ COM DIAMETRO DE 4" PARA CARGA DE 15T,INJECAO DEARGAMASSA DE CIMENTO E AREIA,COM 450 A 500KG DE CIMENTO PORM3,EXCLUSIVE FORNECIMENTO DOS MATERIAIS(CIMENTO,AREIA E ACO)E PERFURACAO</v>
      </c>
      <c r="C9669" s="749" t="s">
        <v>25747</v>
      </c>
      <c r="D9669" s="749" t="s">
        <v>25748</v>
      </c>
      <c r="E9669" s="749" t="s">
        <v>25753</v>
      </c>
      <c r="F9669" s="749" t="s">
        <v>25754</v>
      </c>
      <c r="I9669" s="749" t="s">
        <v>236</v>
      </c>
      <c r="J9669" s="749" t="n">
        <v>15.69</v>
      </c>
    </row>
    <row collapsed="false" customFormat="false" customHeight="true" hidden="true" ht="12.75" outlineLevel="0" r="9670">
      <c r="A9670" s="749" t="s">
        <v>25756</v>
      </c>
      <c r="B9670" s="749" t="str">
        <f aca="false">C9670&amp;D9670&amp;E9670&amp;F9670&amp;G9670&amp;H9670</f>
        <v>ESTACA RAIZ COM DIAMETRO DE 4" PARA CARGA DE 20T,INJECAO DEARGAMASSA DE CIMENTO E AREIA,COM 450 A 500KG DE CIMENTO PORM3,INCLUSIVE O FORNECIMENTO DOS MATERIAIS(CIMENTO,AREIA E ACO),EXCLUSIVE PERFURACAO</v>
      </c>
      <c r="C9670" s="749" t="s">
        <v>25757</v>
      </c>
      <c r="D9670" s="749" t="s">
        <v>25748</v>
      </c>
      <c r="E9670" s="749" t="s">
        <v>25749</v>
      </c>
      <c r="F9670" s="749" t="s">
        <v>25750</v>
      </c>
      <c r="I9670" s="749" t="s">
        <v>236</v>
      </c>
      <c r="J9670" s="749" t="n">
        <v>43.4</v>
      </c>
    </row>
    <row collapsed="false" customFormat="false" customHeight="true" hidden="true" ht="12.75" outlineLevel="0" r="9671">
      <c r="A9671" s="749" t="s">
        <v>25758</v>
      </c>
      <c r="B9671" s="749" t="str">
        <f aca="false">C9671&amp;D9671&amp;E9671&amp;F9671&amp;G9671&amp;H9671</f>
        <v>ESTACA RAIZ COM DIAMETRO DE 4" PARA CARGA DE 20T,INJECAO DEARGAMASSA DE CIMENTO E AREIA,COM 450 A 500KG DE CIMENTO PORM3,INCLUSIVE O FORNECIMENTO DOS MATERIAIS(CIMENTO,AREIA E ACO),EXCLUSIVE PERFURACAO</v>
      </c>
      <c r="C9671" s="749" t="s">
        <v>25757</v>
      </c>
      <c r="D9671" s="749" t="s">
        <v>25748</v>
      </c>
      <c r="E9671" s="749" t="s">
        <v>25749</v>
      </c>
      <c r="F9671" s="749" t="s">
        <v>25750</v>
      </c>
      <c r="I9671" s="749" t="s">
        <v>236</v>
      </c>
      <c r="J9671" s="749" t="n">
        <v>40.94</v>
      </c>
    </row>
    <row collapsed="false" customFormat="false" customHeight="true" hidden="true" ht="12.75" outlineLevel="0" r="9672">
      <c r="A9672" s="749" t="s">
        <v>25759</v>
      </c>
      <c r="B9672" s="749" t="str">
        <f aca="false">C9672&amp;D9672&amp;E9672&amp;F9672&amp;G9672&amp;H9672</f>
        <v>ESTACA RAIZ COM DIAMETRO DE 4" PARA CARGA DE 20T,INJECAO DEARGAMASSA DE CIMENTO E AREIA,COM 450 A 500KG DE CIMENTO PORM3,EXCLUSIVE FORNECIMENTO DOS MATERIAIS(CIMENTO,AREIA E ACO)E PERFURACAO</v>
      </c>
      <c r="C9672" s="749" t="s">
        <v>25757</v>
      </c>
      <c r="D9672" s="749" t="s">
        <v>25748</v>
      </c>
      <c r="E9672" s="749" t="s">
        <v>25753</v>
      </c>
      <c r="F9672" s="749" t="s">
        <v>25754</v>
      </c>
      <c r="I9672" s="749" t="s">
        <v>236</v>
      </c>
      <c r="J9672" s="749" t="n">
        <v>18.9</v>
      </c>
    </row>
    <row collapsed="false" customFormat="false" customHeight="true" hidden="true" ht="12.75" outlineLevel="0" r="9673">
      <c r="A9673" s="749" t="s">
        <v>25760</v>
      </c>
      <c r="B9673" s="749" t="str">
        <f aca="false">C9673&amp;D9673&amp;E9673&amp;F9673&amp;G9673&amp;H9673</f>
        <v>ESTACA RAIZ COM DIAMETRO DE 4" PARA CARGA DE 20T,INJECAO DEARGAMASSA DE CIMENTO E AREIA,COM 450 A 500KG DE CIMENTO PORM3,EXCLUSIVE FORNECIMENTO DOS MATERIAIS(CIMENTO,AREIA E ACO)E PERFURACAO</v>
      </c>
      <c r="C9673" s="749" t="s">
        <v>25757</v>
      </c>
      <c r="D9673" s="749" t="s">
        <v>25748</v>
      </c>
      <c r="E9673" s="749" t="s">
        <v>25753</v>
      </c>
      <c r="F9673" s="749" t="s">
        <v>25754</v>
      </c>
      <c r="I9673" s="749" t="s">
        <v>236</v>
      </c>
      <c r="J9673" s="749" t="n">
        <v>16.43</v>
      </c>
    </row>
    <row collapsed="false" customFormat="false" customHeight="true" hidden="true" ht="12.75" outlineLevel="0" r="9674">
      <c r="A9674" s="749" t="s">
        <v>25761</v>
      </c>
      <c r="B9674" s="749" t="str">
        <f aca="false">C9674&amp;D9674&amp;E9674&amp;F9674&amp;G9674&amp;H9674</f>
        <v>ESTACA RAIZ COM DIAMETRO DE 5" PARA CARGA DE 25T,INJECAO DEARGAMASSA DE CIMENTO E AREIA,COM 450 A 500KG DE CIMENTO PORM3,INCLUSIVE O FORNECIMENTO DOS MATERIAIS(CIMENTO,AREIA E ACO),EXCLUSIVE PERFURACAO</v>
      </c>
      <c r="C9674" s="749" t="s">
        <v>25762</v>
      </c>
      <c r="D9674" s="749" t="s">
        <v>25748</v>
      </c>
      <c r="E9674" s="749" t="s">
        <v>25749</v>
      </c>
      <c r="F9674" s="749" t="s">
        <v>25750</v>
      </c>
      <c r="I9674" s="749" t="s">
        <v>236</v>
      </c>
      <c r="J9674" s="749" t="n">
        <v>46.84</v>
      </c>
    </row>
    <row collapsed="false" customFormat="false" customHeight="true" hidden="true" ht="12.75" outlineLevel="0" r="9675">
      <c r="A9675" s="749" t="s">
        <v>25763</v>
      </c>
      <c r="B9675" s="749" t="str">
        <f aca="false">C9675&amp;D9675&amp;E9675&amp;F9675&amp;G9675&amp;H9675</f>
        <v>ESTACA RAIZ COM DIAMETRO DE 5" PARA CARGA DE 25T,INJECAO DEARGAMASSA DE CIMENTO E AREIA,COM 450 A 500KG DE CIMENTO PORM3,INCLUSIVE O FORNECIMENTO DOS MATERIAIS(CIMENTO,AREIA E ACO),EXCLUSIVE PERFURACAO</v>
      </c>
      <c r="C9675" s="749" t="s">
        <v>25762</v>
      </c>
      <c r="D9675" s="749" t="s">
        <v>25748</v>
      </c>
      <c r="E9675" s="749" t="s">
        <v>25749</v>
      </c>
      <c r="F9675" s="749" t="s">
        <v>25750</v>
      </c>
      <c r="I9675" s="749" t="s">
        <v>236</v>
      </c>
      <c r="J9675" s="749" t="n">
        <v>44.18</v>
      </c>
    </row>
    <row collapsed="false" customFormat="false" customHeight="true" hidden="true" ht="12.75" outlineLevel="0" r="9676">
      <c r="A9676" s="749" t="s">
        <v>25764</v>
      </c>
      <c r="B9676" s="749" t="str">
        <f aca="false">C9676&amp;D9676&amp;E9676&amp;F9676&amp;G9676&amp;H9676</f>
        <v>ESTACA RAIZ COM DIAMETRO DE 5" PARA CARGA DE 25T,INJECAO DEARGAMASSA DE CIMENTO E AREIA,COM 450 A 500KG DE CIMENTO PORM3,EXCLUSIVE FORNECIMENTO DOS MATERIAIS(CIMENTO,AREIA E ACO)E PERFURACAO</v>
      </c>
      <c r="C9676" s="749" t="s">
        <v>25762</v>
      </c>
      <c r="D9676" s="749" t="s">
        <v>25748</v>
      </c>
      <c r="E9676" s="749" t="s">
        <v>25753</v>
      </c>
      <c r="F9676" s="749" t="s">
        <v>25754</v>
      </c>
      <c r="I9676" s="749" t="s">
        <v>236</v>
      </c>
      <c r="J9676" s="749" t="n">
        <v>20.57</v>
      </c>
    </row>
    <row collapsed="false" customFormat="false" customHeight="true" hidden="true" ht="12.75" outlineLevel="0" r="9677">
      <c r="A9677" s="749" t="s">
        <v>25765</v>
      </c>
      <c r="B9677" s="749" t="str">
        <f aca="false">C9677&amp;D9677&amp;E9677&amp;F9677&amp;G9677&amp;H9677</f>
        <v>ESTACA RAIZ COM DIAMETRO DE 5" PARA CARGA DE 25T,INJECAO DEARGAMASSA DE CIMENTO E AREIA,COM 450 A 500KG DE CIMENTO PORM3,EXCLUSIVE FORNECIMENTO DOS MATERIAIS(CIMENTO,AREIA E ACO)E PERFURACAO</v>
      </c>
      <c r="C9677" s="749" t="s">
        <v>25762</v>
      </c>
      <c r="D9677" s="749" t="s">
        <v>25748</v>
      </c>
      <c r="E9677" s="749" t="s">
        <v>25753</v>
      </c>
      <c r="F9677" s="749" t="s">
        <v>25754</v>
      </c>
      <c r="I9677" s="749" t="s">
        <v>236</v>
      </c>
      <c r="J9677" s="749" t="n">
        <v>17.91</v>
      </c>
    </row>
    <row collapsed="false" customFormat="false" customHeight="true" hidden="true" ht="12.75" outlineLevel="0" r="9678">
      <c r="A9678" s="749" t="s">
        <v>25766</v>
      </c>
      <c r="B9678" s="749" t="str">
        <f aca="false">C9678&amp;D9678&amp;E9678&amp;F9678&amp;G9678&amp;H9678</f>
        <v>ESTACA RAIZ COM DIAMETRO DE 6" PARA CARGA DE 35T,INJECAO DEARGAMASSA DE CIMENTO E AREIA,COM 450 A 500KG DE CIMENTO PORM3,INCLUSIVE FORNECIMENTO DOS MATERIAIS(CIMENTO,AREIA E ACO),EXCLUSIVE PERFURACAO</v>
      </c>
      <c r="C9678" s="749" t="s">
        <v>25767</v>
      </c>
      <c r="D9678" s="749" t="s">
        <v>25748</v>
      </c>
      <c r="E9678" s="749" t="s">
        <v>25768</v>
      </c>
      <c r="F9678" s="749" t="s">
        <v>25769</v>
      </c>
      <c r="I9678" s="749" t="s">
        <v>236</v>
      </c>
      <c r="J9678" s="749" t="n">
        <v>59.57</v>
      </c>
    </row>
    <row collapsed="false" customFormat="false" customHeight="true" hidden="true" ht="12.75" outlineLevel="0" r="9679">
      <c r="A9679" s="749" t="s">
        <v>25770</v>
      </c>
      <c r="B9679" s="749" t="str">
        <f aca="false">C9679&amp;D9679&amp;E9679&amp;F9679&amp;G9679&amp;H9679</f>
        <v>ESTACA RAIZ COM DIAMETRO DE 6" PARA CARGA DE 35T,INJECAO DEARGAMASSA DE CIMENTO E AREIA,COM 450 A 500KG DE CIMENTO PORM3,INCLUSIVE FORNECIMENTO DOS MATERIAIS(CIMENTO,AREIA E ACO),EXCLUSIVE PERFURACAO</v>
      </c>
      <c r="C9679" s="749" t="s">
        <v>25767</v>
      </c>
      <c r="D9679" s="749" t="s">
        <v>25748</v>
      </c>
      <c r="E9679" s="749" t="s">
        <v>25768</v>
      </c>
      <c r="F9679" s="749" t="s">
        <v>25769</v>
      </c>
      <c r="I9679" s="749" t="s">
        <v>236</v>
      </c>
      <c r="J9679" s="749" t="n">
        <v>56.19</v>
      </c>
    </row>
    <row collapsed="false" customFormat="false" customHeight="true" hidden="true" ht="12.75" outlineLevel="0" r="9680">
      <c r="A9680" s="749" t="s">
        <v>25771</v>
      </c>
      <c r="B9680" s="749" t="str">
        <f aca="false">C9680&amp;D9680&amp;E9680&amp;F9680&amp;G9680&amp;H9680</f>
        <v>ESTACA RAIZ COM DIAMETRO DE 6" PARA CARGA DE 35T,INJECAO DEARGAMASSA DE CIMENTO E AREIA,COM 450 A 500KG DE CIMENTO PORM3,EXCLUSIVE FORNECIMENTO DOS MATERIAIS(CIMENTO,AREIA E ACO)E PERFURACAO</v>
      </c>
      <c r="C9680" s="749" t="s">
        <v>25767</v>
      </c>
      <c r="D9680" s="749" t="s">
        <v>25748</v>
      </c>
      <c r="E9680" s="749" t="s">
        <v>25753</v>
      </c>
      <c r="F9680" s="749" t="s">
        <v>25754</v>
      </c>
      <c r="I9680" s="749" t="s">
        <v>236</v>
      </c>
      <c r="J9680" s="749" t="n">
        <v>26.32</v>
      </c>
    </row>
    <row collapsed="false" customFormat="false" customHeight="true" hidden="true" ht="12.75" outlineLevel="0" r="9681">
      <c r="A9681" s="749" t="s">
        <v>25772</v>
      </c>
      <c r="B9681" s="749" t="str">
        <f aca="false">C9681&amp;D9681&amp;E9681&amp;F9681&amp;G9681&amp;H9681</f>
        <v>ESTACA RAIZ COM DIAMETRO DE 6" PARA CARGA DE 35T,INJECAO DEARGAMASSA DE CIMENTO E AREIA,COM 450 A 500KG DE CIMENTO PORM3,EXCLUSIVE FORNECIMENTO DOS MATERIAIS(CIMENTO,AREIA E ACO)E PERFURACAO</v>
      </c>
      <c r="C9681" s="749" t="s">
        <v>25767</v>
      </c>
      <c r="D9681" s="749" t="s">
        <v>25748</v>
      </c>
      <c r="E9681" s="749" t="s">
        <v>25753</v>
      </c>
      <c r="F9681" s="749" t="s">
        <v>25754</v>
      </c>
      <c r="I9681" s="749" t="s">
        <v>236</v>
      </c>
      <c r="J9681" s="749" t="n">
        <v>22.93</v>
      </c>
    </row>
    <row collapsed="false" customFormat="false" customHeight="true" hidden="true" ht="12.75" outlineLevel="0" r="9682">
      <c r="A9682" s="749" t="s">
        <v>25773</v>
      </c>
      <c r="B9682" s="749" t="str">
        <f aca="false">C9682&amp;D9682&amp;E9682&amp;F9682&amp;G9682&amp;H9682</f>
        <v>ESTACA RAIZ COM DIAMETRO DE 8" PARA CARGA DE 50T,INJECAO DEARGAMASSA DE CIMENTO E AREIA,COM 450 A 500KG DE CIMENTO PORM3,INCLUSIVE FORNECIMENTO DOS MATERIAIS(CIMENTO,AREIA E ACO),EXCLUSIVE PERFURACAO</v>
      </c>
      <c r="C9682" s="749" t="s">
        <v>25774</v>
      </c>
      <c r="D9682" s="749" t="s">
        <v>25748</v>
      </c>
      <c r="E9682" s="749" t="s">
        <v>25768</v>
      </c>
      <c r="F9682" s="749" t="s">
        <v>25769</v>
      </c>
      <c r="I9682" s="749" t="s">
        <v>236</v>
      </c>
      <c r="J9682" s="749" t="n">
        <v>71.33</v>
      </c>
    </row>
    <row collapsed="false" customFormat="false" customHeight="true" hidden="true" ht="12.75" outlineLevel="0" r="9683">
      <c r="A9683" s="749" t="s">
        <v>25775</v>
      </c>
      <c r="B9683" s="749" t="str">
        <f aca="false">C9683&amp;D9683&amp;E9683&amp;F9683&amp;G9683&amp;H9683</f>
        <v>ESTACA RAIZ COM DIAMETRO DE 8" PARA CARGA DE 50T,INJECAO DEARGAMASSA DE CIMENTO E AREIA,COM 450 A 500KG DE CIMENTO PORM3,INCLUSIVE FORNECIMENTO DOS MATERIAIS(CIMENTO,AREIA E ACO),EXCLUSIVE PERFURACAO</v>
      </c>
      <c r="C9683" s="749" t="s">
        <v>25774</v>
      </c>
      <c r="D9683" s="749" t="s">
        <v>25748</v>
      </c>
      <c r="E9683" s="749" t="s">
        <v>25768</v>
      </c>
      <c r="F9683" s="749" t="s">
        <v>25769</v>
      </c>
      <c r="I9683" s="749" t="s">
        <v>236</v>
      </c>
      <c r="J9683" s="749" t="n">
        <v>67.45</v>
      </c>
    </row>
    <row collapsed="false" customFormat="false" customHeight="true" hidden="true" ht="12.75" outlineLevel="0" r="9684">
      <c r="A9684" s="749" t="s">
        <v>25776</v>
      </c>
      <c r="B9684" s="749" t="str">
        <f aca="false">C9684&amp;D9684&amp;E9684&amp;F9684&amp;G9684&amp;H9684</f>
        <v>ESTACA RAIZ COM DIAMETRO DE 8" PARA CARGA DE 50T,INJECAO DEARGAMASSA DE CIMENTO E AREIA,COM 450 A 500KG DE CIMENTO PORM3,EXCLUSIVE FORNECIMENTO DOS MATERIAIS(CIMENTO,AREIA E ACO)E PERFURACAO</v>
      </c>
      <c r="C9684" s="749" t="s">
        <v>25774</v>
      </c>
      <c r="D9684" s="749" t="s">
        <v>25748</v>
      </c>
      <c r="E9684" s="749" t="s">
        <v>25753</v>
      </c>
      <c r="F9684" s="749" t="s">
        <v>25754</v>
      </c>
      <c r="I9684" s="749" t="s">
        <v>236</v>
      </c>
      <c r="J9684" s="749" t="n">
        <v>34.36</v>
      </c>
    </row>
    <row collapsed="false" customFormat="false" customHeight="true" hidden="true" ht="12.75" outlineLevel="0" r="9685">
      <c r="A9685" s="749" t="s">
        <v>25777</v>
      </c>
      <c r="B9685" s="749" t="str">
        <f aca="false">C9685&amp;D9685&amp;E9685&amp;F9685&amp;G9685&amp;H9685</f>
        <v>ESTACA RAIZ COM DIAMETRO DE 8" PARA CARGA DE 50T,INJECAO DEARGAMASSA DE CIMENTO E AREIA,COM 450 A 500KG DE CIMENTO PORM3,EXCLUSIVE FORNECIMENTO DOS MATERIAIS(CIMENTO,AREIA E ACO)E PERFURACAO</v>
      </c>
      <c r="C9685" s="749" t="s">
        <v>25774</v>
      </c>
      <c r="D9685" s="749" t="s">
        <v>25748</v>
      </c>
      <c r="E9685" s="749" t="s">
        <v>25753</v>
      </c>
      <c r="F9685" s="749" t="s">
        <v>25754</v>
      </c>
      <c r="I9685" s="749" t="s">
        <v>236</v>
      </c>
      <c r="J9685" s="749" t="n">
        <v>30</v>
      </c>
    </row>
    <row collapsed="false" customFormat="false" customHeight="true" hidden="true" ht="12.75" outlineLevel="0" r="9686">
      <c r="A9686" s="749" t="s">
        <v>25778</v>
      </c>
      <c r="B9686" s="749" t="str">
        <f aca="false">C9686&amp;D9686&amp;E9686&amp;F9686&amp;G9686&amp;H9686</f>
        <v>ESTACA RAIZ COM DIAMETRO DE 8" PARA CARGA DE 65T,INJECAO DEARGAMASSA DE CIMENTO E AREIA,COM 450 A 500KG DE CIMENTO PORM3,INCLUSIVE FORNECIMENTO DOS MATERIAIS(CIMENTO,AREIA E ACO),EXCLUSIVE PERFURACAO</v>
      </c>
      <c r="C9686" s="749" t="s">
        <v>25779</v>
      </c>
      <c r="D9686" s="749" t="s">
        <v>25748</v>
      </c>
      <c r="E9686" s="749" t="s">
        <v>25768</v>
      </c>
      <c r="F9686" s="749" t="s">
        <v>25769</v>
      </c>
      <c r="I9686" s="749" t="s">
        <v>236</v>
      </c>
      <c r="J9686" s="749" t="n">
        <v>73.43</v>
      </c>
    </row>
    <row collapsed="false" customFormat="false" customHeight="true" hidden="true" ht="12.75" outlineLevel="0" r="9687">
      <c r="A9687" s="749" t="s">
        <v>25780</v>
      </c>
      <c r="B9687" s="749" t="str">
        <f aca="false">C9687&amp;D9687&amp;E9687&amp;F9687&amp;G9687&amp;H9687</f>
        <v>ESTACA RAIZ COM DIAMETRO DE 8" PARA CARGA DE 65T,INJECAO DEARGAMASSA DE CIMENTO E AREIA,COM 450 A 500KG DE CIMENTO PORM3,INCLUSIVE FORNECIMENTO DOS MATERIAIS(CIMENTO,AREIA E ACO),EXCLUSIVE PERFURACAO</v>
      </c>
      <c r="C9687" s="749" t="s">
        <v>25779</v>
      </c>
      <c r="D9687" s="749" t="s">
        <v>25748</v>
      </c>
      <c r="E9687" s="749" t="s">
        <v>25768</v>
      </c>
      <c r="F9687" s="749" t="s">
        <v>25769</v>
      </c>
      <c r="I9687" s="749" t="s">
        <v>236</v>
      </c>
      <c r="J9687" s="749" t="n">
        <v>69.46</v>
      </c>
    </row>
    <row collapsed="false" customFormat="false" customHeight="true" hidden="true" ht="12.75" outlineLevel="0" r="9688">
      <c r="A9688" s="749" t="s">
        <v>25781</v>
      </c>
      <c r="B9688" s="749" t="str">
        <f aca="false">C9688&amp;D9688&amp;E9688&amp;F9688&amp;G9688&amp;H9688</f>
        <v>ESTACA RAIZ COM DIAMETRO DE 8" PARA CARGA DE 65T,INJECAO DEARGAMASSA DE CIMENTO E AREIA,COM 450 A 500KG DE CIMENTO PORM3,EXCLUSIVE FORNECIMENTO DOS MATERIAIS(CIMENTO,AREIA E ACO)E PERFURACAO</v>
      </c>
      <c r="C9688" s="749" t="s">
        <v>25779</v>
      </c>
      <c r="D9688" s="749" t="s">
        <v>25748</v>
      </c>
      <c r="E9688" s="749" t="s">
        <v>25753</v>
      </c>
      <c r="F9688" s="749" t="s">
        <v>25754</v>
      </c>
      <c r="I9688" s="749" t="s">
        <v>236</v>
      </c>
      <c r="J9688" s="749" t="n">
        <v>35.22</v>
      </c>
    </row>
    <row collapsed="false" customFormat="false" customHeight="true" hidden="true" ht="12.75" outlineLevel="0" r="9689">
      <c r="A9689" s="749" t="s">
        <v>25782</v>
      </c>
      <c r="B9689" s="749" t="str">
        <f aca="false">C9689&amp;D9689&amp;E9689&amp;F9689&amp;G9689&amp;H9689</f>
        <v>ESTACA RAIZ COM DIAMETRO DE 8" PARA CARGA DE 65T,INJECAO DEARGAMASSA DE CIMENTO E AREIA,COM 450 A 500KG DE CIMENTO PORM3,EXCLUSIVE FORNECIMENTO DOS MATERIAIS(CIMENTO,AREIA E ACO)E PERFURACAO</v>
      </c>
      <c r="C9689" s="749" t="s">
        <v>25779</v>
      </c>
      <c r="D9689" s="749" t="s">
        <v>25748</v>
      </c>
      <c r="E9689" s="749" t="s">
        <v>25753</v>
      </c>
      <c r="F9689" s="749" t="s">
        <v>25754</v>
      </c>
      <c r="I9689" s="749" t="s">
        <v>236</v>
      </c>
      <c r="J9689" s="749" t="n">
        <v>30.74</v>
      </c>
    </row>
    <row collapsed="false" customFormat="false" customHeight="true" hidden="true" ht="12.75" outlineLevel="0" r="9690">
      <c r="A9690" s="749" t="s">
        <v>25783</v>
      </c>
      <c r="B9690" s="749" t="str">
        <f aca="false">C9690&amp;D9690&amp;E9690&amp;F9690&amp;G9690&amp;H9690</f>
        <v>ESTACA RAIZ COM DIAMETRO DE 8" PARA CARGA DE 80T,INJECAO DEARGAMASSA DE CIMENTO E AREIA,COM 450 A 500KG DE CIMENTO PORM3,INCLUSIVE FORNECIMENTO DOS MATERIAIS(CIMENTO,AREIA E ACO),EXCLUSIVE PERFURACAO</v>
      </c>
      <c r="C9690" s="749" t="s">
        <v>25784</v>
      </c>
      <c r="D9690" s="749" t="s">
        <v>25748</v>
      </c>
      <c r="E9690" s="749" t="s">
        <v>25768</v>
      </c>
      <c r="F9690" s="749" t="s">
        <v>25769</v>
      </c>
      <c r="I9690" s="749" t="s">
        <v>236</v>
      </c>
      <c r="J9690" s="749" t="n">
        <v>76.11</v>
      </c>
    </row>
    <row collapsed="false" customFormat="false" customHeight="true" hidden="true" ht="12.75" outlineLevel="0" r="9691">
      <c r="A9691" s="749" t="s">
        <v>25785</v>
      </c>
      <c r="B9691" s="749" t="str">
        <f aca="false">C9691&amp;D9691&amp;E9691&amp;F9691&amp;G9691&amp;H9691</f>
        <v>ESTACA RAIZ COM DIAMETRO DE 8" PARA CARGA DE 80T,INJECAO DEARGAMASSA DE CIMENTO E AREIA,COM 450 A 500KG DE CIMENTO PORM3,INCLUSIVE FORNECIMENTO DOS MATERIAIS(CIMENTO,AREIA E ACO),EXCLUSIVE PERFURACAO</v>
      </c>
      <c r="C9691" s="749" t="s">
        <v>25784</v>
      </c>
      <c r="D9691" s="749" t="s">
        <v>25748</v>
      </c>
      <c r="E9691" s="749" t="s">
        <v>25768</v>
      </c>
      <c r="F9691" s="749" t="s">
        <v>25769</v>
      </c>
      <c r="I9691" s="749" t="s">
        <v>236</v>
      </c>
      <c r="J9691" s="749" t="n">
        <v>72</v>
      </c>
    </row>
    <row collapsed="false" customFormat="false" customHeight="true" hidden="true" ht="12.75" outlineLevel="0" r="9692">
      <c r="A9692" s="749" t="s">
        <v>25786</v>
      </c>
      <c r="B9692" s="749" t="str">
        <f aca="false">C9692&amp;D9692&amp;E9692&amp;F9692&amp;G9692&amp;H9692</f>
        <v>ESTACA RAIZ COM DIAMETRO DE 8" PARA CARGA DE 80T,INJECAO DEARGAMASSA DE CIMENTO E AREIA,COM 450 A 500KG DE CIMENTO PORM3,EXCLUSIVE FORNECIMENTO DOS MATERIAIS(CIMENTO,AREIA E ACO)E PERFURACAO</v>
      </c>
      <c r="C9692" s="749" t="s">
        <v>25784</v>
      </c>
      <c r="D9692" s="749" t="s">
        <v>25748</v>
      </c>
      <c r="E9692" s="749" t="s">
        <v>25753</v>
      </c>
      <c r="F9692" s="749" t="s">
        <v>25754</v>
      </c>
      <c r="I9692" s="749" t="s">
        <v>236</v>
      </c>
      <c r="J9692" s="749" t="n">
        <v>36.5</v>
      </c>
    </row>
    <row collapsed="false" customFormat="false" customHeight="true" hidden="true" ht="12.75" outlineLevel="0" r="9693">
      <c r="A9693" s="749" t="s">
        <v>25787</v>
      </c>
      <c r="B9693" s="749" t="str">
        <f aca="false">C9693&amp;D9693&amp;E9693&amp;F9693&amp;G9693&amp;H9693</f>
        <v>ESTACA RAIZ COM DIAMETRO DE 8" PARA CARGA DE 80T,INJECAO DEARGAMASSA DE CIMENTO E AREIA,COM 450 A 500KG DE CIMENTO PORM3,EXCLUSIVE FORNECIMENTO DOS MATERIAIS(CIMENTO,AREIA E ACO)E PERFURACAO</v>
      </c>
      <c r="C9693" s="749" t="s">
        <v>25784</v>
      </c>
      <c r="D9693" s="749" t="s">
        <v>25748</v>
      </c>
      <c r="E9693" s="749" t="s">
        <v>25753</v>
      </c>
      <c r="F9693" s="749" t="s">
        <v>25754</v>
      </c>
      <c r="I9693" s="749" t="s">
        <v>236</v>
      </c>
      <c r="J9693" s="749" t="n">
        <v>31.85</v>
      </c>
    </row>
    <row collapsed="false" customFormat="false" customHeight="true" hidden="true" ht="12.75" outlineLevel="0" r="9694">
      <c r="A9694" s="749" t="s">
        <v>25788</v>
      </c>
      <c r="B9694" s="749" t="str">
        <f aca="false">C9694&amp;D9694&amp;E9694&amp;F9694&amp;G9694&amp;H9694</f>
        <v>ESTACA RAIZ COM DIAMETRO DE 10" PARA CARGA DE 90T,INJECAO DE ARGAMASSA DE CIMENTO E AREIA,COM 450 A 500KG DE CIMENTO POR M3,INCLUSIVE O FORNECIMENTO DOS MATERIAIS(CIMENTO,AREIA E ACO),EXCLUSIVE PERFURACAO</v>
      </c>
      <c r="C9694" s="749" t="s">
        <v>25789</v>
      </c>
      <c r="D9694" s="749" t="s">
        <v>25736</v>
      </c>
      <c r="E9694" s="749" t="s">
        <v>25790</v>
      </c>
      <c r="F9694" s="749" t="s">
        <v>25791</v>
      </c>
      <c r="I9694" s="749" t="s">
        <v>236</v>
      </c>
      <c r="J9694" s="749" t="n">
        <v>94.63</v>
      </c>
    </row>
    <row collapsed="false" customFormat="false" customHeight="true" hidden="true" ht="12.75" outlineLevel="0" r="9695">
      <c r="A9695" s="749" t="s">
        <v>25792</v>
      </c>
      <c r="B9695" s="749" t="str">
        <f aca="false">C9695&amp;D9695&amp;E9695&amp;F9695&amp;G9695&amp;H9695</f>
        <v>ESTACA RAIZ COM DIAMETRO DE 10" PARA CARGA DE 90T,INJECAO DE ARGAMASSA DE CIMENTO E AREIA,COM 450 A 500KG DE CIMENTO POR M3,INCLUSIVE O FORNECIMENTO DOS MATERIAIS(CIMENTO,AREIA E ACO),EXCLUSIVE PERFURACAO</v>
      </c>
      <c r="C9695" s="749" t="s">
        <v>25789</v>
      </c>
      <c r="D9695" s="749" t="s">
        <v>25736</v>
      </c>
      <c r="E9695" s="749" t="s">
        <v>25790</v>
      </c>
      <c r="F9695" s="749" t="s">
        <v>25791</v>
      </c>
      <c r="I9695" s="749" t="s">
        <v>236</v>
      </c>
      <c r="J9695" s="749" t="n">
        <v>89.5</v>
      </c>
    </row>
    <row collapsed="false" customFormat="false" customHeight="true" hidden="true" ht="12.75" outlineLevel="0" r="9696">
      <c r="A9696" s="749" t="s">
        <v>25793</v>
      </c>
      <c r="B9696" s="749" t="str">
        <f aca="false">C9696&amp;D9696&amp;E9696&amp;F9696&amp;G9696&amp;H9696</f>
        <v>ESTACA RAIZ COM DIAMETRO DE 10" PARA CARGA DE 90T,INJECAO DE ARGAMASSA DE CIMENTO E AREIA,COM 450 A 500KG DE CIMENTO POR M3,EXCLUSIVE FORNECIMENTO DOS MATERIAIS(CIMENTO,AREIA E ACO)E PERFURACAO</v>
      </c>
      <c r="C9696" s="749" t="s">
        <v>25789</v>
      </c>
      <c r="D9696" s="749" t="s">
        <v>25736</v>
      </c>
      <c r="E9696" s="749" t="s">
        <v>25794</v>
      </c>
      <c r="F9696" s="749" t="s">
        <v>25795</v>
      </c>
      <c r="I9696" s="749" t="s">
        <v>236</v>
      </c>
      <c r="J9696" s="749" t="n">
        <v>45.66</v>
      </c>
    </row>
    <row collapsed="false" customFormat="false" customHeight="true" hidden="true" ht="12.75" outlineLevel="0" r="9697">
      <c r="A9697" s="749" t="s">
        <v>25796</v>
      </c>
      <c r="B9697" s="749" t="str">
        <f aca="false">C9697&amp;D9697&amp;E9697&amp;F9697&amp;G9697&amp;H9697</f>
        <v>ESTACA RAIZ COM DIAMETRO DE 10" PARA CARGA DE 90T,INJECAO DE ARGAMASSA DE CIMENTO E AREIA,COM 450 A 500KG DE CIMENTO POR M3,EXCLUSIVE FORNECIMENTO DOS MATERIAIS(CIMENTO,AREIA E ACO)E PERFURACAO</v>
      </c>
      <c r="C9697" s="749" t="s">
        <v>25789</v>
      </c>
      <c r="D9697" s="749" t="s">
        <v>25736</v>
      </c>
      <c r="E9697" s="749" t="s">
        <v>25794</v>
      </c>
      <c r="F9697" s="749" t="s">
        <v>25795</v>
      </c>
      <c r="I9697" s="749" t="s">
        <v>236</v>
      </c>
      <c r="J9697" s="749" t="n">
        <v>39.92</v>
      </c>
    </row>
    <row collapsed="false" customFormat="false" customHeight="true" hidden="true" ht="12.75" outlineLevel="0" r="9698">
      <c r="A9698" s="749" t="s">
        <v>25797</v>
      </c>
      <c r="B9698" s="749" t="str">
        <f aca="false">C9698&amp;D9698&amp;E9698&amp;F9698&amp;G9698&amp;H9698</f>
        <v>ESTACA RAIZ COM DIAMETRO DE 12" PARA CARGA DE 110T,INJECAO DE ARGAMASSA DE CIMENTO E AREIA,COM 450 A 500KG DE CIMENTO POR M3,INCLUSIVE FORNECIMENTO DOS MATERIAIS(CIMENTO,AREIA E ACO),EXCLUSIVE PERFURACAO</v>
      </c>
      <c r="C9698" s="749" t="s">
        <v>25798</v>
      </c>
      <c r="D9698" s="749" t="s">
        <v>25799</v>
      </c>
      <c r="E9698" s="749" t="s">
        <v>25800</v>
      </c>
      <c r="F9698" s="749" t="s">
        <v>25750</v>
      </c>
      <c r="I9698" s="749" t="s">
        <v>236</v>
      </c>
      <c r="J9698" s="749" t="n">
        <v>151.61</v>
      </c>
    </row>
    <row collapsed="false" customFormat="false" customHeight="true" hidden="true" ht="12.75" outlineLevel="0" r="9699">
      <c r="A9699" s="749" t="s">
        <v>25801</v>
      </c>
      <c r="B9699" s="749" t="str">
        <f aca="false">C9699&amp;D9699&amp;E9699&amp;F9699&amp;G9699&amp;H9699</f>
        <v>ESTACA RAIZ COM DIAMETRO DE 12" PARA CARGA DE 110T,INJECAO DE ARGAMASSA DE CIMENTO E AREIA,COM 450 A 500KG DE CIMENTO POR M3,INCLUSIVE FORNECIMENTO DOS MATERIAIS(CIMENTO,AREIA E ACO),EXCLUSIVE PERFURACAO</v>
      </c>
      <c r="C9699" s="749" t="s">
        <v>25798</v>
      </c>
      <c r="D9699" s="749" t="s">
        <v>25799</v>
      </c>
      <c r="E9699" s="749" t="s">
        <v>25800</v>
      </c>
      <c r="F9699" s="749" t="s">
        <v>25750</v>
      </c>
      <c r="I9699" s="749" t="s">
        <v>236</v>
      </c>
      <c r="J9699" s="749" t="n">
        <v>143.02</v>
      </c>
    </row>
    <row collapsed="false" customFormat="false" customHeight="true" hidden="true" ht="12.75" outlineLevel="0" r="9700">
      <c r="A9700" s="749" t="s">
        <v>25802</v>
      </c>
      <c r="B9700" s="749" t="str">
        <f aca="false">C9700&amp;D9700&amp;E9700&amp;F9700&amp;G9700&amp;H9700</f>
        <v>ESTACA RAIZ COM DIAMETRO DE 12" PARA CARGA DE 110T,INJECAO DE ARGAMASSA DE CIMENTO E AREIA,COM 450 A 500KG DE CIMENTO POR M3,EXCLUSIVE FORNECIMENTO DOS MATERIAIS(CIMENTO,AREIA E ACO)E PERFURACAO</v>
      </c>
      <c r="C9700" s="749" t="s">
        <v>25798</v>
      </c>
      <c r="D9700" s="749" t="s">
        <v>25799</v>
      </c>
      <c r="E9700" s="749" t="s">
        <v>25803</v>
      </c>
      <c r="F9700" s="749" t="s">
        <v>25744</v>
      </c>
      <c r="I9700" s="749" t="s">
        <v>236</v>
      </c>
      <c r="J9700" s="749" t="n">
        <v>68.28</v>
      </c>
    </row>
    <row collapsed="false" customFormat="false" customHeight="true" hidden="true" ht="12.75" outlineLevel="0" r="9701">
      <c r="A9701" s="749" t="s">
        <v>25804</v>
      </c>
      <c r="B9701" s="749" t="str">
        <f aca="false">C9701&amp;D9701&amp;E9701&amp;F9701&amp;G9701&amp;H9701</f>
        <v>ESTACA RAIZ COM DIAMETRO DE 12" PARA CARGA DE 110T,INJECAO DE ARGAMASSA DE CIMENTO E AREIA,COM 450 A 500KG DE CIMENTO POR M3,EXCLUSIVE FORNECIMENTO DOS MATERIAIS(CIMENTO,AREIA E ACO)E PERFURACAO</v>
      </c>
      <c r="C9701" s="749" t="s">
        <v>25798</v>
      </c>
      <c r="D9701" s="749" t="s">
        <v>25799</v>
      </c>
      <c r="E9701" s="749" t="s">
        <v>25803</v>
      </c>
      <c r="F9701" s="749" t="s">
        <v>25744</v>
      </c>
      <c r="I9701" s="749" t="s">
        <v>236</v>
      </c>
      <c r="J9701" s="749" t="n">
        <v>59.7</v>
      </c>
    </row>
    <row collapsed="false" customFormat="false" customHeight="true" hidden="true" ht="12.75" outlineLevel="0" r="9702">
      <c r="A9702" s="749" t="s">
        <v>25805</v>
      </c>
      <c r="B9702" s="749" t="str">
        <f aca="false">C9702&amp;D9702&amp;E9702&amp;F9702&amp;G9702&amp;H9702</f>
        <v>ESTACA RAIZ COM DIAMETRO DE 16" PARA CARGA DE 120T,INJECAO DE ARGAMASSA DE CIMENTO E AREIA,COM 450 A 500KG DE CIMENTO POR M3,INCLUSIVE FORNECIMENTO DOS MATERIAIS(CIMENTO,AREIA E ACO),EXCLUSIVE PERFURACAO</v>
      </c>
      <c r="C9702" s="749" t="s">
        <v>25806</v>
      </c>
      <c r="D9702" s="749" t="s">
        <v>25799</v>
      </c>
      <c r="E9702" s="749" t="s">
        <v>25800</v>
      </c>
      <c r="F9702" s="749" t="s">
        <v>25750</v>
      </c>
      <c r="I9702" s="749" t="s">
        <v>236</v>
      </c>
      <c r="J9702" s="749" t="n">
        <v>264.72</v>
      </c>
    </row>
    <row collapsed="false" customFormat="false" customHeight="true" hidden="true" ht="12.75" outlineLevel="0" r="9703">
      <c r="A9703" s="749" t="s">
        <v>25807</v>
      </c>
      <c r="B9703" s="749" t="str">
        <f aca="false">C9703&amp;D9703&amp;E9703&amp;F9703&amp;G9703&amp;H9703</f>
        <v>ESTACA RAIZ COM DIAMETRO DE 16" PARA CARGA DE 120T,INJECAO DE ARGAMASSA DE CIMENTO E AREIA,COM 450 A 500KG DE CIMENTO POR M3,INCLUSIVE FORNECIMENTO DOS MATERIAIS(CIMENTO,AREIA E ACO),EXCLUSIVE PERFURACAO</v>
      </c>
      <c r="C9703" s="749" t="s">
        <v>25806</v>
      </c>
      <c r="D9703" s="749" t="s">
        <v>25799</v>
      </c>
      <c r="E9703" s="749" t="s">
        <v>25800</v>
      </c>
      <c r="F9703" s="749" t="s">
        <v>25750</v>
      </c>
      <c r="I9703" s="749" t="s">
        <v>236</v>
      </c>
      <c r="J9703" s="749" t="n">
        <v>249.64</v>
      </c>
    </row>
    <row collapsed="false" customFormat="false" customHeight="true" hidden="true" ht="12.75" outlineLevel="0" r="9704">
      <c r="A9704" s="749" t="s">
        <v>25808</v>
      </c>
      <c r="B9704" s="749" t="str">
        <f aca="false">C9704&amp;D9704&amp;E9704&amp;F9704&amp;G9704&amp;H9704</f>
        <v>ESTACA RAIZ COM DIAMETRO DE 16" PARA CARGA DE 120T,INJECAO DE ARGAMASSA DE CIMENTO E AREIA,COM 450 A 500KG DE CIMENTO POR M3,EXCLUSIVE FORNECIMENTO DOS MATERIAIS (CIMENTO,AREIA EACO) E PERFURACAO</v>
      </c>
      <c r="C9704" s="749" t="s">
        <v>25806</v>
      </c>
      <c r="D9704" s="749" t="s">
        <v>25799</v>
      </c>
      <c r="E9704" s="749" t="s">
        <v>25809</v>
      </c>
      <c r="F9704" s="749" t="s">
        <v>25810</v>
      </c>
      <c r="I9704" s="749" t="s">
        <v>236</v>
      </c>
      <c r="J9704" s="749" t="n">
        <v>119.91</v>
      </c>
    </row>
    <row collapsed="false" customFormat="false" customHeight="true" hidden="true" ht="12.75" outlineLevel="0" r="9705">
      <c r="A9705" s="749" t="s">
        <v>25811</v>
      </c>
      <c r="B9705" s="749" t="str">
        <f aca="false">C9705&amp;D9705&amp;E9705&amp;F9705&amp;G9705&amp;H9705</f>
        <v>ESTACA RAIZ COM DIAMETRO DE 16" PARA CARGA DE 120T,INJECAO DE ARGAMASSA DE CIMENTO E AREIA,COM 450 A 500KG DE CIMENTO POR M3,EXCLUSIVE FORNECIMENTO DOS MATERIAIS (CIMENTO,AREIA EACO) E PERFURACAO</v>
      </c>
      <c r="C9705" s="749" t="s">
        <v>25806</v>
      </c>
      <c r="D9705" s="749" t="s">
        <v>25799</v>
      </c>
      <c r="E9705" s="749" t="s">
        <v>25809</v>
      </c>
      <c r="F9705" s="749" t="s">
        <v>25810</v>
      </c>
      <c r="I9705" s="749" t="s">
        <v>236</v>
      </c>
      <c r="J9705" s="749" t="n">
        <v>104.83</v>
      </c>
    </row>
    <row collapsed="false" customFormat="false" customHeight="true" hidden="true" ht="12.75" outlineLevel="0" r="9706">
      <c r="A9706" s="749" t="s">
        <v>25812</v>
      </c>
      <c r="B9706" s="749" t="str">
        <f aca="false">C9706&amp;D9706&amp;E9706&amp;F9706&amp;G9706&amp;H9706</f>
        <v>ESTACA DE CONCRETO ARMADO,MOLDADA NO TERRENO,TIPO HELICE CONTINUA,DIAMETRO DE 400MM,CAPACIDADE DE CARGA DE 60T A 80T,INCLUSIVE FORNECIMENTO DOS MATERIAIS CONSIDERANDO O TRECHO CRAVADO E CONCRETADO</v>
      </c>
      <c r="C9706" s="749" t="s">
        <v>25813</v>
      </c>
      <c r="D9706" s="749" t="s">
        <v>25814</v>
      </c>
      <c r="E9706" s="749" t="s">
        <v>25815</v>
      </c>
      <c r="F9706" s="749" t="s">
        <v>25816</v>
      </c>
      <c r="I9706" s="749" t="s">
        <v>236</v>
      </c>
      <c r="J9706" s="749" t="n">
        <v>246.99</v>
      </c>
    </row>
    <row collapsed="false" customFormat="false" customHeight="true" hidden="true" ht="12.75" outlineLevel="0" r="9707">
      <c r="A9707" s="749" t="s">
        <v>25817</v>
      </c>
      <c r="B9707" s="749" t="str">
        <f aca="false">C9707&amp;D9707&amp;E9707&amp;F9707&amp;G9707&amp;H9707</f>
        <v>ESTACA DE CONCRETO ARMADO,MOLDADA NO TERRENO,TIPO HELICE CONTINUA,DIAMETRO DE 400MM,CAPACIDADE DE CARGA DE 60T A 80T,INCLUSIVE FORNECIMENTO DOS MATERIAIS CONSIDERANDO O TRECHO CRAVADO E CONCRETADO</v>
      </c>
      <c r="C9707" s="749" t="s">
        <v>25813</v>
      </c>
      <c r="D9707" s="749" t="s">
        <v>25814</v>
      </c>
      <c r="E9707" s="749" t="s">
        <v>25815</v>
      </c>
      <c r="F9707" s="749" t="s">
        <v>25816</v>
      </c>
      <c r="I9707" s="749" t="s">
        <v>236</v>
      </c>
      <c r="J9707" s="749" t="n">
        <v>235.99</v>
      </c>
    </row>
    <row collapsed="false" customFormat="false" customHeight="true" hidden="true" ht="12.75" outlineLevel="0" r="9708">
      <c r="A9708" s="749" t="s">
        <v>25818</v>
      </c>
      <c r="B9708" s="749" t="str">
        <f aca="false">C9708&amp;D9708&amp;E9708&amp;F9708&amp;G9708&amp;H9708</f>
        <v>ESTACA DE CONCRETO ARMADO,MOLDADA NO TERRENO,TIPO HELICE CONTINUA,DIAMETRO DE 500MM,CAPACIDADE DE CARGA DE 81T A 130T,INCLUSIVE FORNECIMENTO DOS MATERIAIS,CONSIDERANDO O TRECHO CRAVADO E CONCRETADO</v>
      </c>
      <c r="C9708" s="749" t="s">
        <v>25813</v>
      </c>
      <c r="D9708" s="749" t="s">
        <v>25819</v>
      </c>
      <c r="E9708" s="749" t="s">
        <v>25820</v>
      </c>
      <c r="F9708" s="749" t="s">
        <v>25821</v>
      </c>
      <c r="I9708" s="749" t="s">
        <v>236</v>
      </c>
      <c r="J9708" s="749" t="n">
        <v>295.74</v>
      </c>
    </row>
    <row collapsed="false" customFormat="false" customHeight="true" hidden="true" ht="12.75" outlineLevel="0" r="9709">
      <c r="A9709" s="749" t="s">
        <v>25822</v>
      </c>
      <c r="B9709" s="749" t="str">
        <f aca="false">C9709&amp;D9709&amp;E9709&amp;F9709&amp;G9709&amp;H9709</f>
        <v>ESTACA DE CONCRETO ARMADO,MOLDADA NO TERRENO,TIPO HELICE CONTINUA,DIAMETRO DE 500MM,CAPACIDADE DE CARGA DE 81T A 130T,INCLUSIVE FORNECIMENTO DOS MATERIAIS,CONSIDERANDO O TRECHO CRAVADO E CONCRETADO</v>
      </c>
      <c r="C9709" s="749" t="s">
        <v>25813</v>
      </c>
      <c r="D9709" s="749" t="s">
        <v>25819</v>
      </c>
      <c r="E9709" s="749" t="s">
        <v>25820</v>
      </c>
      <c r="F9709" s="749" t="s">
        <v>25821</v>
      </c>
      <c r="I9709" s="749" t="s">
        <v>236</v>
      </c>
      <c r="J9709" s="749" t="n">
        <v>284.01</v>
      </c>
    </row>
    <row collapsed="false" customFormat="false" customHeight="true" hidden="true" ht="12.75" outlineLevel="0" r="9710">
      <c r="A9710" s="749" t="s">
        <v>25823</v>
      </c>
      <c r="B9710" s="749" t="str">
        <f aca="false">C9710&amp;D9710&amp;E9710&amp;F9710&amp;G9710&amp;H9710</f>
        <v>ESTACA DE CONCRETO ARMADO,MOLDADA NO TERRENO,TIPO HELICE CONTINUA,DIAMETRO DE 600MM,CAPACIDADE DE CARGA DE 131T A 150T,INCLUSIVE FORNECIMENTO DOS MATERIAIS,CONSIDERANDOO TRECHO CRAVADO E CONCRETADO</v>
      </c>
      <c r="C9710" s="749" t="s">
        <v>25813</v>
      </c>
      <c r="D9710" s="749" t="s">
        <v>25824</v>
      </c>
      <c r="E9710" s="749" t="s">
        <v>25825</v>
      </c>
      <c r="F9710" s="749" t="s">
        <v>25821</v>
      </c>
      <c r="I9710" s="749" t="s">
        <v>236</v>
      </c>
      <c r="J9710" s="749" t="n">
        <v>420.52</v>
      </c>
    </row>
    <row collapsed="false" customFormat="false" customHeight="true" hidden="true" ht="12.75" outlineLevel="0" r="9711">
      <c r="A9711" s="749" t="s">
        <v>25826</v>
      </c>
      <c r="B9711" s="749" t="str">
        <f aca="false">C9711&amp;D9711&amp;E9711&amp;F9711&amp;G9711&amp;H9711</f>
        <v>ESTACA DE CONCRETO ARMADO,MOLDADA NO TERRENO,TIPO HELICE CONTINUA,DIAMETRO DE 600MM,CAPACIDADE DE CARGA DE 131T A 150T,INCLUSIVE FORNECIMENTO DOS MATERIAIS,CONSIDERANDOO TRECHO CRAVADO E CONCRETADO</v>
      </c>
      <c r="C9711" s="749" t="s">
        <v>25813</v>
      </c>
      <c r="D9711" s="749" t="s">
        <v>25824</v>
      </c>
      <c r="E9711" s="749" t="s">
        <v>25825</v>
      </c>
      <c r="F9711" s="749" t="s">
        <v>25821</v>
      </c>
      <c r="I9711" s="749" t="s">
        <v>236</v>
      </c>
      <c r="J9711" s="749" t="n">
        <v>404.45</v>
      </c>
    </row>
    <row collapsed="false" customFormat="false" customHeight="true" hidden="true" ht="12.75" outlineLevel="0" r="9712">
      <c r="A9712" s="749" t="s">
        <v>25827</v>
      </c>
      <c r="B9712" s="749" t="str">
        <f aca="false">C9712&amp;D9712&amp;E9712&amp;F9712&amp;G9712&amp;H9712</f>
        <v>ESTACA PRE-FABRICADA DE CONCRETO,MEDIDA A PARTIR DA COTA DEARRASAMENTO,EXCLUSIVE EMENDAS,CRAVACAO E TRANSPORTE DE BATE-ESTACAS,PARA CARGA DE TRABALHO DE COMPRESSAO AXIAL DE ATE 250KN (25TF).FORNECIMENTO</v>
      </c>
      <c r="C9712" s="749" t="s">
        <v>25828</v>
      </c>
      <c r="D9712" s="749" t="s">
        <v>25829</v>
      </c>
      <c r="E9712" s="749" t="s">
        <v>25830</v>
      </c>
      <c r="F9712" s="749" t="s">
        <v>25831</v>
      </c>
      <c r="I9712" s="749" t="s">
        <v>236</v>
      </c>
      <c r="J9712" s="749" t="n">
        <v>30</v>
      </c>
    </row>
    <row collapsed="false" customFormat="false" customHeight="true" hidden="true" ht="12.75" outlineLevel="0" r="9713">
      <c r="A9713" s="749" t="s">
        <v>25832</v>
      </c>
      <c r="B9713" s="749" t="str">
        <f aca="false">C9713&amp;D9713&amp;E9713&amp;F9713&amp;G9713&amp;H9713</f>
        <v>ESTACA PRE-FABRICADA DE CONCRETO,MEDIDA A PARTIR DA COTA DEARRASAMENTO,EXCLUSIVE EMENDAS,CRAVACAO E TRANSPORTE DE BATE-ESTACAS,PARA CARGA DE TRABALHO DE COMPRESSAO AXIAL DE ATE 250KN (25TF).FORNECIMENTO</v>
      </c>
      <c r="C9713" s="749" t="s">
        <v>25828</v>
      </c>
      <c r="D9713" s="749" t="s">
        <v>25829</v>
      </c>
      <c r="E9713" s="749" t="s">
        <v>25830</v>
      </c>
      <c r="F9713" s="749" t="s">
        <v>25831</v>
      </c>
      <c r="I9713" s="749" t="s">
        <v>236</v>
      </c>
      <c r="J9713" s="749" t="n">
        <v>30</v>
      </c>
    </row>
    <row collapsed="false" customFormat="false" customHeight="true" hidden="true" ht="12.75" outlineLevel="0" r="9714">
      <c r="A9714" s="749" t="s">
        <v>25833</v>
      </c>
      <c r="B9714" s="749" t="str">
        <f aca="false">C9714&amp;D9714&amp;E9714&amp;F9714&amp;G9714&amp;H9714</f>
        <v>ESTACA PRE-FABRICADA DE CONCRETO,MEDIDA A PARTIR DA COTA DEARRASAMENTO,EXCLUSIVE EMENDAS,CRAVACAO E TRANSPORTE DE BATE-ESTACAS,PARA CARGA DE TRABALHO DE COMPRESSAO AXIAL DE ATE 350KN (35TF).FORNECIMENTO</v>
      </c>
      <c r="C9714" s="749" t="s">
        <v>25828</v>
      </c>
      <c r="D9714" s="749" t="s">
        <v>25829</v>
      </c>
      <c r="E9714" s="749" t="s">
        <v>25834</v>
      </c>
      <c r="F9714" s="749" t="s">
        <v>25835</v>
      </c>
      <c r="I9714" s="749" t="s">
        <v>236</v>
      </c>
      <c r="J9714" s="749" t="n">
        <v>41</v>
      </c>
    </row>
    <row collapsed="false" customFormat="false" customHeight="true" hidden="true" ht="12.75" outlineLevel="0" r="9715">
      <c r="A9715" s="749" t="s">
        <v>25836</v>
      </c>
      <c r="B9715" s="749" t="str">
        <f aca="false">C9715&amp;D9715&amp;E9715&amp;F9715&amp;G9715&amp;H9715</f>
        <v>ESTACA PRE-FABRICADA DE CONCRETO,MEDIDA A PARTIR DA COTA DEARRASAMENTO,EXCLUSIVE EMENDAS,CRAVACAO E TRANSPORTE DE BATE-ESTACAS,PARA CARGA DE TRABALHO DE COMPRESSAO AXIAL DE ATE 350KN (35TF).FORNECIMENTO</v>
      </c>
      <c r="C9715" s="749" t="s">
        <v>25828</v>
      </c>
      <c r="D9715" s="749" t="s">
        <v>25829</v>
      </c>
      <c r="E9715" s="749" t="s">
        <v>25834</v>
      </c>
      <c r="F9715" s="749" t="s">
        <v>25835</v>
      </c>
      <c r="I9715" s="749" t="s">
        <v>236</v>
      </c>
      <c r="J9715" s="749" t="n">
        <v>41</v>
      </c>
    </row>
    <row collapsed="false" customFormat="false" customHeight="true" hidden="true" ht="12.75" outlineLevel="0" r="9716">
      <c r="A9716" s="749" t="s">
        <v>25837</v>
      </c>
      <c r="B9716" s="749" t="str">
        <f aca="false">C9716&amp;D9716&amp;E9716&amp;F9716&amp;G9716&amp;H9716</f>
        <v>ESTACA PRE-FABRICADA DE CONCRETO,MEDIDA A PARTIR DA COTA DEARRASAMENTO,EXCLUSIVE EMENDAS,CRAVACAO E TRANSPORTE DE BATE-ESTACAS,PARA CARGA DE TRABALHO DE COMPRESSAO AXIAL DE ATE 450KN (45TF).FORNECIMENTO</v>
      </c>
      <c r="C9716" s="749" t="s">
        <v>25828</v>
      </c>
      <c r="D9716" s="749" t="s">
        <v>25829</v>
      </c>
      <c r="E9716" s="749" t="s">
        <v>25838</v>
      </c>
      <c r="F9716" s="749" t="s">
        <v>25839</v>
      </c>
      <c r="I9716" s="749" t="s">
        <v>236</v>
      </c>
      <c r="J9716" s="749" t="n">
        <v>54</v>
      </c>
    </row>
    <row collapsed="false" customFormat="false" customHeight="true" hidden="true" ht="12.75" outlineLevel="0" r="9717">
      <c r="A9717" s="749" t="s">
        <v>25840</v>
      </c>
      <c r="B9717" s="749" t="str">
        <f aca="false">C9717&amp;D9717&amp;E9717&amp;F9717&amp;G9717&amp;H9717</f>
        <v>ESTACA PRE-FABRICADA DE CONCRETO,MEDIDA A PARTIR DA COTA DEARRASAMENTO,EXCLUSIVE EMENDAS,CRAVACAO E TRANSPORTE DE BATE-ESTACAS,PARA CARGA DE TRABALHO DE COMPRESSAO AXIAL DE ATE 450KN (45TF).FORNECIMENTO</v>
      </c>
      <c r="C9717" s="749" t="s">
        <v>25828</v>
      </c>
      <c r="D9717" s="749" t="s">
        <v>25829</v>
      </c>
      <c r="E9717" s="749" t="s">
        <v>25838</v>
      </c>
      <c r="F9717" s="749" t="s">
        <v>25839</v>
      </c>
      <c r="I9717" s="749" t="s">
        <v>236</v>
      </c>
      <c r="J9717" s="749" t="n">
        <v>54</v>
      </c>
    </row>
    <row collapsed="false" customFormat="false" customHeight="true" hidden="true" ht="12.75" outlineLevel="0" r="9718">
      <c r="A9718" s="749" t="s">
        <v>25841</v>
      </c>
      <c r="B9718" s="749" t="str">
        <f aca="false">C9718&amp;D9718&amp;E9718&amp;F9718&amp;G9718&amp;H9718</f>
        <v>ESTACA PRE-FABRICADA DE CONCRETO,MEDIDA A PARTIR DA COTA DEARRASAMENTO,EXCLUSIVE EMENDAS,CRAVACAO E TRANSPORTE DE BATE-ESTACAS,PARA CARGA DE TRABALHO DE COMPRESSAO AXIAL DE ATE 600KN (60TF).FORNECIMENTO</v>
      </c>
      <c r="C9718" s="749" t="s">
        <v>25828</v>
      </c>
      <c r="D9718" s="749" t="s">
        <v>25829</v>
      </c>
      <c r="E9718" s="749" t="s">
        <v>25842</v>
      </c>
      <c r="F9718" s="749" t="s">
        <v>25843</v>
      </c>
      <c r="I9718" s="749" t="s">
        <v>236</v>
      </c>
      <c r="J9718" s="749" t="n">
        <v>69.34</v>
      </c>
    </row>
    <row collapsed="false" customFormat="false" customHeight="true" hidden="true" ht="12.75" outlineLevel="0" r="9719">
      <c r="A9719" s="749" t="s">
        <v>25844</v>
      </c>
      <c r="B9719" s="749" t="str">
        <f aca="false">C9719&amp;D9719&amp;E9719&amp;F9719&amp;G9719&amp;H9719</f>
        <v>ESTACA PRE-FABRICADA DE CONCRETO,MEDIDA A PARTIR DA COTA DEARRASAMENTO,EXCLUSIVE EMENDAS,CRAVACAO E TRANSPORTE DE BATE-ESTACAS,PARA CARGA DE TRABALHO DE COMPRESSAO AXIAL DE ATE 600KN (60TF).FORNECIMENTO</v>
      </c>
      <c r="C9719" s="749" t="s">
        <v>25828</v>
      </c>
      <c r="D9719" s="749" t="s">
        <v>25829</v>
      </c>
      <c r="E9719" s="749" t="s">
        <v>25842</v>
      </c>
      <c r="F9719" s="749" t="s">
        <v>25843</v>
      </c>
      <c r="I9719" s="749" t="s">
        <v>236</v>
      </c>
      <c r="J9719" s="749" t="n">
        <v>69.34</v>
      </c>
    </row>
    <row collapsed="false" customFormat="false" customHeight="true" hidden="true" ht="12.75" outlineLevel="0" r="9720">
      <c r="A9720" s="749" t="s">
        <v>25845</v>
      </c>
      <c r="B9720" s="749" t="str">
        <f aca="false">C9720&amp;D9720&amp;E9720&amp;F9720&amp;G9720&amp;H9720</f>
        <v>ESTACA PRE-FABRICADA DE CONCRETO,MEDIDA A PARTIR DA COTA DEARRASAMENTO,EXCLUSIVE EMENDAS,CRAVACAO E TRANSPORTE DE BATE-ESTACAS,PARA CARGA DE TRABALHO DE COMPRESSAO AXIAL DE ATE 750KN (75TF).FORNECIMENTO</v>
      </c>
      <c r="C9720" s="749" t="s">
        <v>25828</v>
      </c>
      <c r="D9720" s="749" t="s">
        <v>25829</v>
      </c>
      <c r="E9720" s="749" t="s">
        <v>25846</v>
      </c>
      <c r="F9720" s="749" t="s">
        <v>25847</v>
      </c>
      <c r="I9720" s="749" t="s">
        <v>236</v>
      </c>
      <c r="J9720" s="749" t="n">
        <v>77</v>
      </c>
    </row>
    <row collapsed="false" customFormat="false" customHeight="true" hidden="true" ht="12.75" outlineLevel="0" r="9721">
      <c r="A9721" s="749" t="s">
        <v>25848</v>
      </c>
      <c r="B9721" s="749" t="str">
        <f aca="false">C9721&amp;D9721&amp;E9721&amp;F9721&amp;G9721&amp;H9721</f>
        <v>ESTACA PRE-FABRICADA DE CONCRETO,MEDIDA A PARTIR DA COTA DEARRASAMENTO,EXCLUSIVE EMENDAS,CRAVACAO E TRANSPORTE DE BATE-ESTACAS,PARA CARGA DE TRABALHO DE COMPRESSAO AXIAL DE ATE 750KN (75TF).FORNECIMENTO</v>
      </c>
      <c r="C9721" s="749" t="s">
        <v>25828</v>
      </c>
      <c r="D9721" s="749" t="s">
        <v>25829</v>
      </c>
      <c r="E9721" s="749" t="s">
        <v>25846</v>
      </c>
      <c r="F9721" s="749" t="s">
        <v>25847</v>
      </c>
      <c r="I9721" s="749" t="s">
        <v>236</v>
      </c>
      <c r="J9721" s="749" t="n">
        <v>77</v>
      </c>
    </row>
    <row collapsed="false" customFormat="false" customHeight="true" hidden="true" ht="12.75" outlineLevel="0" r="9722">
      <c r="A9722" s="749" t="s">
        <v>25849</v>
      </c>
      <c r="B9722" s="749" t="str">
        <f aca="false">C9722&amp;D9722&amp;E9722&amp;F9722&amp;G9722&amp;H9722</f>
        <v>ESTACA PRE-FABRICADA DE CONCRETO,MEDIDA A PARTIR DA COTA DEARRASAMENTO,EXCLUSIVE EMENDAS,CRAVACAO E TRANSPORTE DE BATE-ESTACAS,PARA CARGA DE TRABALHO DE COMPRESSAO AXIAL DE ATE 950KN (95TF).FORNECIMENTO</v>
      </c>
      <c r="C9722" s="749" t="s">
        <v>25828</v>
      </c>
      <c r="D9722" s="749" t="s">
        <v>25829</v>
      </c>
      <c r="E9722" s="749" t="s">
        <v>25850</v>
      </c>
      <c r="F9722" s="749" t="s">
        <v>25851</v>
      </c>
      <c r="I9722" s="749" t="s">
        <v>236</v>
      </c>
      <c r="J9722" s="749" t="n">
        <v>95</v>
      </c>
    </row>
    <row collapsed="false" customFormat="false" customHeight="true" hidden="true" ht="12.75" outlineLevel="0" r="9723">
      <c r="A9723" s="749" t="s">
        <v>25852</v>
      </c>
      <c r="B9723" s="749" t="str">
        <f aca="false">C9723&amp;D9723&amp;E9723&amp;F9723&amp;G9723&amp;H9723</f>
        <v>ESTACA PRE-FABRICADA DE CONCRETO,MEDIDA A PARTIR DA COTA DEARRASAMENTO,EXCLUSIVE EMENDAS,CRAVACAO E TRANSPORTE DE BATE-ESTACAS,PARA CARGA DE TRABALHO DE COMPRESSAO AXIAL DE ATE 950KN (95TF).FORNECIMENTO</v>
      </c>
      <c r="C9723" s="749" t="s">
        <v>25828</v>
      </c>
      <c r="D9723" s="749" t="s">
        <v>25829</v>
      </c>
      <c r="E9723" s="749" t="s">
        <v>25850</v>
      </c>
      <c r="F9723" s="749" t="s">
        <v>25851</v>
      </c>
      <c r="I9723" s="749" t="s">
        <v>236</v>
      </c>
      <c r="J9723" s="749" t="n">
        <v>95</v>
      </c>
    </row>
    <row collapsed="false" customFormat="false" customHeight="true" hidden="true" ht="12.75" outlineLevel="0" r="9724">
      <c r="A9724" s="749" t="s">
        <v>25853</v>
      </c>
      <c r="B9724" s="749" t="str">
        <f aca="false">C9724&amp;D9724&amp;E9724&amp;F9724&amp;G9724&amp;H9724</f>
        <v>ESTACA PRE-FABRICADA DE CONCRETO,MEDIDA A PARTIR DA COTA DEARRASAMENTO,EXCLUSIVE EMENDAS,CRAVACAO E TRANSPORTE DE BATE-ESTACAS,PARA CARGA DE TRABALHO DE COMPRESSAO AXIAL DE ATE 1300KN (130TF).FORNECIMENTO</v>
      </c>
      <c r="C9724" s="749" t="s">
        <v>25828</v>
      </c>
      <c r="D9724" s="749" t="s">
        <v>25829</v>
      </c>
      <c r="E9724" s="749" t="s">
        <v>25854</v>
      </c>
      <c r="F9724" s="749" t="s">
        <v>25855</v>
      </c>
      <c r="I9724" s="749" t="s">
        <v>236</v>
      </c>
      <c r="J9724" s="749" t="n">
        <v>157.82</v>
      </c>
    </row>
    <row collapsed="false" customFormat="false" customHeight="true" hidden="true" ht="12.75" outlineLevel="0" r="9725">
      <c r="A9725" s="749" t="s">
        <v>25856</v>
      </c>
      <c r="B9725" s="749" t="str">
        <f aca="false">C9725&amp;D9725&amp;E9725&amp;F9725&amp;G9725&amp;H9725</f>
        <v>ESTACA PRE-FABRICADA DE CONCRETO,MEDIDA A PARTIR DA COTA DEARRASAMENTO,EXCLUSIVE EMENDAS,CRAVACAO E TRANSPORTE DE BATE-ESTACAS,PARA CARGA DE TRABALHO DE COMPRESSAO AXIAL DE ATE 1300KN (130TF).FORNECIMENTO</v>
      </c>
      <c r="C9725" s="749" t="s">
        <v>25828</v>
      </c>
      <c r="D9725" s="749" t="s">
        <v>25829</v>
      </c>
      <c r="E9725" s="749" t="s">
        <v>25854</v>
      </c>
      <c r="F9725" s="749" t="s">
        <v>25855</v>
      </c>
      <c r="I9725" s="749" t="s">
        <v>236</v>
      </c>
      <c r="J9725" s="749" t="n">
        <v>157.82</v>
      </c>
    </row>
    <row collapsed="false" customFormat="false" customHeight="true" hidden="true" ht="12.75" outlineLevel="0" r="9726">
      <c r="A9726" s="749" t="s">
        <v>25857</v>
      </c>
      <c r="B9726" s="749" t="str">
        <f aca="false">C9726&amp;D9726&amp;E9726&amp;F9726&amp;G9726&amp;H9726</f>
        <v>ESTACA PRE-FABRICADA DE CONCRETO,MEDIDA A PARTIR DA COTA DEARRASAMENTO,EXCLUSIVE EMENDAS,CRAVACAO E TRANSPORTE DE BATE-ESTACAS,PARA CARGA DE TRABALHO DE COMPRESSAO AXIAL DE ATE 1700KN (170TF).FORNECIMENTO</v>
      </c>
      <c r="C9726" s="749" t="s">
        <v>25828</v>
      </c>
      <c r="D9726" s="749" t="s">
        <v>25829</v>
      </c>
      <c r="E9726" s="749" t="s">
        <v>25858</v>
      </c>
      <c r="F9726" s="749" t="s">
        <v>25859</v>
      </c>
      <c r="I9726" s="749" t="s">
        <v>236</v>
      </c>
      <c r="J9726" s="749" t="n">
        <v>189.74</v>
      </c>
    </row>
    <row collapsed="false" customFormat="false" customHeight="true" hidden="true" ht="12.75" outlineLevel="0" r="9727">
      <c r="A9727" s="749" t="s">
        <v>25860</v>
      </c>
      <c r="B9727" s="749" t="str">
        <f aca="false">C9727&amp;D9727&amp;E9727&amp;F9727&amp;G9727&amp;H9727</f>
        <v>ESTACA PRE-FABRICADA DE CONCRETO,MEDIDA A PARTIR DA COTA DEARRASAMENTO,EXCLUSIVE EMENDAS,CRAVACAO E TRANSPORTE DE BATE-ESTACAS,PARA CARGA DE TRABALHO DE COMPRESSAO AXIAL DE ATE 1700KN (170TF).FORNECIMENTO</v>
      </c>
      <c r="C9727" s="749" t="s">
        <v>25828</v>
      </c>
      <c r="D9727" s="749" t="s">
        <v>25829</v>
      </c>
      <c r="E9727" s="749" t="s">
        <v>25858</v>
      </c>
      <c r="F9727" s="749" t="s">
        <v>25859</v>
      </c>
      <c r="I9727" s="749" t="s">
        <v>236</v>
      </c>
      <c r="J9727" s="749" t="n">
        <v>189.74</v>
      </c>
    </row>
    <row collapsed="false" customFormat="false" customHeight="true" hidden="true" ht="12.75" outlineLevel="0" r="9728">
      <c r="A9728" s="749" t="s">
        <v>25861</v>
      </c>
      <c r="B9728" s="749" t="str">
        <f aca="false">C9728&amp;D9728&amp;E9728&amp;F9728&amp;G9728&amp;H9728</f>
        <v>ESTACA PRE-MOLDADA DE CONCRETO ARMADO,CENTRIFUGADA,MEDIDA APARTIR DA COTA DE ARRASAMENTO,EXCLUSIVE EMENDAS,CRAVACAO E TRANSPORTE DO BATE-ESTACAS,D=26CM,PARA CARGA DE TRABALHO DE COMPRESSAO AXIAL DE ATE 500KN(50TF).FORNECIMENTO</v>
      </c>
      <c r="C9728" s="749" t="s">
        <v>25862</v>
      </c>
      <c r="D9728" s="749" t="s">
        <v>25863</v>
      </c>
      <c r="E9728" s="749" t="s">
        <v>25864</v>
      </c>
      <c r="F9728" s="749" t="s">
        <v>25865</v>
      </c>
      <c r="I9728" s="749" t="s">
        <v>236</v>
      </c>
      <c r="J9728" s="749" t="n">
        <v>84.37</v>
      </c>
    </row>
    <row collapsed="false" customFormat="false" customHeight="true" hidden="true" ht="12.75" outlineLevel="0" r="9729">
      <c r="A9729" s="749" t="s">
        <v>25866</v>
      </c>
      <c r="B9729" s="749" t="str">
        <f aca="false">C9729&amp;D9729&amp;E9729&amp;F9729&amp;G9729&amp;H9729</f>
        <v>ESTACA PRE-MOLDADA DE CONCRETO ARMADO,CENTRIFUGADA,MEDIDA APARTIR DA COTA DE ARRASAMENTO,EXCLUSIVE EMENDAS,CRAVACAO E TRANSPORTE DO BATE-ESTACAS,D=26CM,PARA CARGA DE TRABALHO DE COMPRESSAO AXIAL DE ATE 500KN(50TF).FORNECIMENTO</v>
      </c>
      <c r="C9729" s="749" t="s">
        <v>25862</v>
      </c>
      <c r="D9729" s="749" t="s">
        <v>25863</v>
      </c>
      <c r="E9729" s="749" t="s">
        <v>25864</v>
      </c>
      <c r="F9729" s="749" t="s">
        <v>25865</v>
      </c>
      <c r="I9729" s="749" t="s">
        <v>236</v>
      </c>
      <c r="J9729" s="749" t="n">
        <v>84.37</v>
      </c>
    </row>
    <row collapsed="false" customFormat="false" customHeight="true" hidden="true" ht="12.75" outlineLevel="0" r="9730">
      <c r="A9730" s="749" t="s">
        <v>25867</v>
      </c>
      <c r="B9730" s="749" t="str">
        <f aca="false">C9730&amp;D9730&amp;E9730&amp;F9730&amp;G9730&amp;H9730</f>
        <v>ESTACA PRE-MOLDADA DE CONCRETO ARMADO,CENTRIFUGADA,MEDIDA APARTIR DA COTA DE ARRASAMENTO,EXCLUSIVE EMENDAS,CRAVACAO E TRANSPORTE DE BATE-ESTACAS,D=33CM,PARA CARGA DE TRABALHO DE COMPRESSAO AXIAL DE ATE 800KN(80TF).FORNECIMENTO</v>
      </c>
      <c r="C9730" s="749" t="s">
        <v>25862</v>
      </c>
      <c r="D9730" s="749" t="s">
        <v>25863</v>
      </c>
      <c r="E9730" s="749" t="s">
        <v>25868</v>
      </c>
      <c r="F9730" s="749" t="s">
        <v>25869</v>
      </c>
      <c r="I9730" s="749" t="s">
        <v>236</v>
      </c>
      <c r="J9730" s="749" t="n">
        <v>104.74</v>
      </c>
    </row>
    <row collapsed="false" customFormat="false" customHeight="true" hidden="true" ht="12.75" outlineLevel="0" r="9731">
      <c r="A9731" s="749" t="s">
        <v>25870</v>
      </c>
      <c r="B9731" s="749" t="str">
        <f aca="false">C9731&amp;D9731&amp;E9731&amp;F9731&amp;G9731&amp;H9731</f>
        <v>ESTACA PRE-MOLDADA DE CONCRETO ARMADO,CENTRIFUGADA,MEDIDA APARTIR DA COTA DE ARRASAMENTO,EXCLUSIVE EMENDAS,CRAVACAO E TRANSPORTE DE BATE-ESTACAS,D=33CM,PARA CARGA DE TRABALHO DE COMPRESSAO AXIAL DE ATE 800KN(80TF).FORNECIMENTO</v>
      </c>
      <c r="C9731" s="749" t="s">
        <v>25862</v>
      </c>
      <c r="D9731" s="749" t="s">
        <v>25863</v>
      </c>
      <c r="E9731" s="749" t="s">
        <v>25868</v>
      </c>
      <c r="F9731" s="749" t="s">
        <v>25869</v>
      </c>
      <c r="I9731" s="749" t="s">
        <v>236</v>
      </c>
      <c r="J9731" s="749" t="n">
        <v>104.74</v>
      </c>
    </row>
    <row collapsed="false" customFormat="false" customHeight="true" hidden="true" ht="12.75" outlineLevel="0" r="9732">
      <c r="A9732" s="749" t="s">
        <v>25871</v>
      </c>
      <c r="B9732" s="749" t="str">
        <f aca="false">C9732&amp;D9732&amp;E9732&amp;F9732&amp;G9732&amp;H9732</f>
        <v>ESTACA PRE-MOLDADA DE CONCRETO ARMADO,CENTRIFUGADA,MEDIDA APARTIR DA COTA DE ARRASAMENTO,EXCLUSIVE EMENDAS,CRAVACAO E TRANSPORTE DO BATE-ESTACAS,D=38CM,PARA CARGA DE TRABALHO DE COMPRESSAO AXIAL DE ATE 1000KN(100TF).FORNECIMENTO</v>
      </c>
      <c r="C9732" s="749" t="s">
        <v>25862</v>
      </c>
      <c r="D9732" s="749" t="s">
        <v>25863</v>
      </c>
      <c r="E9732" s="749" t="s">
        <v>25872</v>
      </c>
      <c r="F9732" s="749" t="s">
        <v>25873</v>
      </c>
      <c r="I9732" s="749" t="s">
        <v>236</v>
      </c>
      <c r="J9732" s="749" t="n">
        <v>125.09</v>
      </c>
    </row>
    <row collapsed="false" customFormat="false" customHeight="true" hidden="true" ht="12.75" outlineLevel="0" r="9733">
      <c r="A9733" s="749" t="s">
        <v>25874</v>
      </c>
      <c r="B9733" s="749" t="str">
        <f aca="false">C9733&amp;D9733&amp;E9733&amp;F9733&amp;G9733&amp;H9733</f>
        <v>ESTACA PRE-MOLDADA DE CONCRETO ARMADO,CENTRIFUGADA,MEDIDA APARTIR DA COTA DE ARRASAMENTO,EXCLUSIVE EMENDAS,CRAVACAO E TRANSPORTE DO BATE-ESTACAS,D=38CM,PARA CARGA DE TRABALHO DE COMPRESSAO AXIAL DE ATE 1000KN(100TF).FORNECIMENTO</v>
      </c>
      <c r="C9733" s="749" t="s">
        <v>25862</v>
      </c>
      <c r="D9733" s="749" t="s">
        <v>25863</v>
      </c>
      <c r="E9733" s="749" t="s">
        <v>25872</v>
      </c>
      <c r="F9733" s="749" t="s">
        <v>25873</v>
      </c>
      <c r="I9733" s="749" t="s">
        <v>236</v>
      </c>
      <c r="J9733" s="749" t="n">
        <v>125.09</v>
      </c>
    </row>
    <row collapsed="false" customFormat="false" customHeight="true" hidden="true" ht="12.75" outlineLevel="0" r="9734">
      <c r="A9734" s="749" t="s">
        <v>25875</v>
      </c>
      <c r="B9734" s="749" t="str">
        <f aca="false">C9734&amp;D9734&amp;E9734&amp;F9734&amp;G9734&amp;H9734</f>
        <v>ESTACA PRE-MOLDADA DE CONCRETO ARMADO,CENTRIFUGADA,MEDIDA APARTIR DA COTA DE ARRASAMENTO,EXCLUSIVE EMENDAS,CRAVACAO E TRANSPORTE DE BATE-ESTACAS,D=42CM,PARA CARGA DE TRABALHO DE COMPRESSAO AXIAL DE ATE 1250KN(125TF).FORNECIMENTO</v>
      </c>
      <c r="C9734" s="749" t="s">
        <v>25862</v>
      </c>
      <c r="D9734" s="749" t="s">
        <v>25863</v>
      </c>
      <c r="E9734" s="749" t="s">
        <v>25876</v>
      </c>
      <c r="F9734" s="749" t="s">
        <v>25877</v>
      </c>
      <c r="I9734" s="749" t="s">
        <v>236</v>
      </c>
      <c r="J9734" s="749" t="n">
        <v>141</v>
      </c>
    </row>
    <row collapsed="false" customFormat="false" customHeight="true" hidden="true" ht="12.75" outlineLevel="0" r="9735">
      <c r="A9735" s="749" t="s">
        <v>25878</v>
      </c>
      <c r="B9735" s="749" t="str">
        <f aca="false">C9735&amp;D9735&amp;E9735&amp;F9735&amp;G9735&amp;H9735</f>
        <v>ESTACA PRE-MOLDADA DE CONCRETO ARMADO,CENTRIFUGADA,MEDIDA APARTIR DA COTA DE ARRASAMENTO,EXCLUSIVE EMENDAS,CRAVACAO E TRANSPORTE DE BATE-ESTACAS,D=42CM,PARA CARGA DE TRABALHO DE COMPRESSAO AXIAL DE ATE 1250KN(125TF).FORNECIMENTO</v>
      </c>
      <c r="C9735" s="749" t="s">
        <v>25862</v>
      </c>
      <c r="D9735" s="749" t="s">
        <v>25863</v>
      </c>
      <c r="E9735" s="749" t="s">
        <v>25876</v>
      </c>
      <c r="F9735" s="749" t="s">
        <v>25877</v>
      </c>
      <c r="I9735" s="749" t="s">
        <v>236</v>
      </c>
      <c r="J9735" s="749" t="n">
        <v>141</v>
      </c>
    </row>
    <row collapsed="false" customFormat="false" customHeight="true" hidden="true" ht="12.75" outlineLevel="0" r="9736">
      <c r="A9736" s="749" t="s">
        <v>25879</v>
      </c>
      <c r="B9736" s="749" t="str">
        <f aca="false">C9736&amp;D9736&amp;E9736&amp;F9736&amp;G9736&amp;H9736</f>
        <v>ESTACA PRE-MOLDADA DE CONCRETO ARMADO,CENTRIFUGADA,MEDIDA APARTIR DA COTA DE ARRASAMENTO,EXCLUSIVE EMENDAS,CRAVACAO E TRANSPORTE DE BATE-ESTACAS,D=50CM,PARA CARGA DE TRABALHO DE COMPRESSAO AXIAL DE ATE 1700KN(170TF).FORNECIMENTO</v>
      </c>
      <c r="C9736" s="749" t="s">
        <v>25862</v>
      </c>
      <c r="D9736" s="749" t="s">
        <v>25863</v>
      </c>
      <c r="E9736" s="749" t="s">
        <v>25880</v>
      </c>
      <c r="F9736" s="749" t="s">
        <v>25881</v>
      </c>
      <c r="I9736" s="749" t="s">
        <v>236</v>
      </c>
      <c r="J9736" s="749" t="n">
        <v>180</v>
      </c>
    </row>
    <row collapsed="false" customFormat="false" customHeight="true" hidden="true" ht="12.75" outlineLevel="0" r="9737">
      <c r="A9737" s="749" t="s">
        <v>25882</v>
      </c>
      <c r="B9737" s="749" t="str">
        <f aca="false">C9737&amp;D9737&amp;E9737&amp;F9737&amp;G9737&amp;H9737</f>
        <v>ESTACA PRE-MOLDADA DE CONCRETO ARMADO,CENTRIFUGADA,MEDIDA APARTIR DA COTA DE ARRASAMENTO,EXCLUSIVE EMENDAS,CRAVACAO E TRANSPORTE DE BATE-ESTACAS,D=50CM,PARA CARGA DE TRABALHO DE COMPRESSAO AXIAL DE ATE 1700KN(170TF).FORNECIMENTO</v>
      </c>
      <c r="C9737" s="749" t="s">
        <v>25862</v>
      </c>
      <c r="D9737" s="749" t="s">
        <v>25863</v>
      </c>
      <c r="E9737" s="749" t="s">
        <v>25880</v>
      </c>
      <c r="F9737" s="749" t="s">
        <v>25881</v>
      </c>
      <c r="I9737" s="749" t="s">
        <v>236</v>
      </c>
      <c r="J9737" s="749" t="n">
        <v>180</v>
      </c>
    </row>
    <row collapsed="false" customFormat="false" customHeight="true" hidden="true" ht="12.75" outlineLevel="0" r="9738">
      <c r="A9738" s="749" t="s">
        <v>25883</v>
      </c>
      <c r="B9738" s="749" t="str">
        <f aca="false">C9738&amp;D9738&amp;E9738&amp;F9738&amp;G9738&amp;H9738</f>
        <v>ESTACA PRE-MOLDADA DE CONCRETO ARMADO,CENTRIFUGADA,MEDIDA APARTIR DA COTA DE ARRASAMENTO,EXCLUSIVE EMENDAS,CRAVACAO E TRANSPORTE DE BATE-ESTACAS,D=60CM,PARA CARGA DE TRABALHO DE COMPRESSAO AXIAL DE ATE 2350KN(235TF).FORNECIMENTO</v>
      </c>
      <c r="C9738" s="749" t="s">
        <v>25862</v>
      </c>
      <c r="D9738" s="749" t="s">
        <v>25863</v>
      </c>
      <c r="E9738" s="749" t="s">
        <v>25884</v>
      </c>
      <c r="F9738" s="749" t="s">
        <v>25885</v>
      </c>
      <c r="I9738" s="749" t="s">
        <v>236</v>
      </c>
      <c r="J9738" s="749" t="n">
        <v>293</v>
      </c>
    </row>
    <row collapsed="false" customFormat="false" customHeight="true" hidden="true" ht="12.75" outlineLevel="0" r="9739">
      <c r="A9739" s="749" t="s">
        <v>25886</v>
      </c>
      <c r="B9739" s="749" t="str">
        <f aca="false">C9739&amp;D9739&amp;E9739&amp;F9739&amp;G9739&amp;H9739</f>
        <v>ESTACA PRE-MOLDADA DE CONCRETO ARMADO,CENTRIFUGADA,MEDIDA APARTIR DA COTA DE ARRASAMENTO,EXCLUSIVE EMENDAS,CRAVACAO E TRANSPORTE DE BATE-ESTACAS,D=60CM,PARA CARGA DE TRABALHO DE COMPRESSAO AXIAL DE ATE 2350KN(235TF).FORNECIMENTO</v>
      </c>
      <c r="C9739" s="749" t="s">
        <v>25862</v>
      </c>
      <c r="D9739" s="749" t="s">
        <v>25863</v>
      </c>
      <c r="E9739" s="749" t="s">
        <v>25884</v>
      </c>
      <c r="F9739" s="749" t="s">
        <v>25885</v>
      </c>
      <c r="I9739" s="749" t="s">
        <v>236</v>
      </c>
      <c r="J9739" s="749" t="n">
        <v>293</v>
      </c>
    </row>
    <row collapsed="false" customFormat="false" customHeight="true" hidden="true" ht="12.75" outlineLevel="0" r="9740">
      <c r="A9740" s="749" t="s">
        <v>25887</v>
      </c>
      <c r="B9740" s="749" t="str">
        <f aca="false">C9740&amp;D9740&amp;E9740&amp;F9740&amp;G9740&amp;H9740</f>
        <v>ESTACA PRE-MOLDADA DE CONCRETO ARMADO,CENTRIFUGADA,MEDIDA APARTIR DA COTA DE ARRASAMENTO,EXCLUSIVE EMENDAS,CRAVACAO E TRANSPORTE DO BATE-ESTACAS,D=70CM,PARA CARGA DE TRABALHO DE COMPRESSAO AXIAL DE ATE 3150KN(315TF).FORNECIMENTO</v>
      </c>
      <c r="C9740" s="749" t="s">
        <v>25862</v>
      </c>
      <c r="D9740" s="749" t="s">
        <v>25863</v>
      </c>
      <c r="E9740" s="749" t="s">
        <v>25888</v>
      </c>
      <c r="F9740" s="749" t="s">
        <v>25889</v>
      </c>
      <c r="I9740" s="749" t="s">
        <v>236</v>
      </c>
      <c r="J9740" s="749" t="n">
        <v>395</v>
      </c>
    </row>
    <row collapsed="false" customFormat="false" customHeight="true" hidden="true" ht="12.75" outlineLevel="0" r="9741">
      <c r="A9741" s="749" t="s">
        <v>25890</v>
      </c>
      <c r="B9741" s="749" t="str">
        <f aca="false">C9741&amp;D9741&amp;E9741&amp;F9741&amp;G9741&amp;H9741</f>
        <v>ESTACA PRE-MOLDADA DE CONCRETO ARMADO,CENTRIFUGADA,MEDIDA APARTIR DA COTA DE ARRASAMENTO,EXCLUSIVE EMENDAS,CRAVACAO E TRANSPORTE DO BATE-ESTACAS,D=70CM,PARA CARGA DE TRABALHO DE COMPRESSAO AXIAL DE ATE 3150KN(315TF).FORNECIMENTO</v>
      </c>
      <c r="C9741" s="749" t="s">
        <v>25862</v>
      </c>
      <c r="D9741" s="749" t="s">
        <v>25863</v>
      </c>
      <c r="E9741" s="749" t="s">
        <v>25888</v>
      </c>
      <c r="F9741" s="749" t="s">
        <v>25889</v>
      </c>
      <c r="I9741" s="749" t="s">
        <v>236</v>
      </c>
      <c r="J9741" s="749" t="n">
        <v>395</v>
      </c>
    </row>
    <row collapsed="false" customFormat="false" customHeight="true" hidden="true" ht="12.75" outlineLevel="0" r="9742">
      <c r="A9742" s="749" t="s">
        <v>25891</v>
      </c>
      <c r="B9742" s="749" t="str">
        <f aca="false">C9742&amp;D9742&amp;E9742&amp;F9742&amp;G9742&amp;H9742</f>
        <v>ESTACA PRE-MOLDADA DE CONCRETO ARMADO,CENTRIFUGADA,MEDIDA APARTIR DA COTA DE ARRASAMENTO,EXCLUSIVE EMENDAS,CRAVACAO E TRANSPORTE DO BATE-ESTACAS,D=80CM,PARA CARGA DE TRABALHO DE COMPRESSAO AXIAL DE ATE 4000KN(400TF).FORNECIMENTO</v>
      </c>
      <c r="C9742" s="749" t="s">
        <v>25862</v>
      </c>
      <c r="D9742" s="749" t="s">
        <v>25863</v>
      </c>
      <c r="E9742" s="749" t="s">
        <v>25892</v>
      </c>
      <c r="F9742" s="749" t="s">
        <v>25893</v>
      </c>
      <c r="I9742" s="749" t="s">
        <v>236</v>
      </c>
      <c r="J9742" s="749" t="n">
        <v>520</v>
      </c>
    </row>
    <row collapsed="false" customFormat="false" customHeight="true" hidden="true" ht="12.75" outlineLevel="0" r="9743">
      <c r="A9743" s="749" t="s">
        <v>25894</v>
      </c>
      <c r="B9743" s="749" t="str">
        <f aca="false">C9743&amp;D9743&amp;E9743&amp;F9743&amp;G9743&amp;H9743</f>
        <v>ESTACA PRE-MOLDADA DE CONCRETO ARMADO,CENTRIFUGADA,MEDIDA APARTIR DA COTA DE ARRASAMENTO,EXCLUSIVE EMENDAS,CRAVACAO E TRANSPORTE DO BATE-ESTACAS,D=80CM,PARA CARGA DE TRABALHO DE COMPRESSAO AXIAL DE ATE 4000KN(400TF).FORNECIMENTO</v>
      </c>
      <c r="C9743" s="749" t="s">
        <v>25862</v>
      </c>
      <c r="D9743" s="749" t="s">
        <v>25863</v>
      </c>
      <c r="E9743" s="749" t="s">
        <v>25892</v>
      </c>
      <c r="F9743" s="749" t="s">
        <v>25893</v>
      </c>
      <c r="I9743" s="749" t="s">
        <v>236</v>
      </c>
      <c r="J9743" s="749" t="n">
        <v>520</v>
      </c>
    </row>
    <row collapsed="false" customFormat="false" customHeight="true" hidden="true" ht="12.75" outlineLevel="0" r="9744">
      <c r="A9744" s="749" t="s">
        <v>25895</v>
      </c>
      <c r="B9744" s="749" t="str">
        <f aca="false">C9744&amp;D9744&amp;E9744&amp;F9744&amp;G9744&amp;H9744</f>
        <v>CRAVACAO DE ESTACA PRE-FABRICADA DE CONCRETO,INCLUSIVE BATE-ESTACAS (VIDE TRANSPORTE NA FAMILIA 04.025),MEDIDA A PARTIRDO NIVEL DE OPERACAO DO BATE-ESTACAS PARA CARGA DE TRABALHODE COMPRESSAO AXIAL DE ATE 250KN (25TF)</v>
      </c>
      <c r="C9744" s="749" t="s">
        <v>25896</v>
      </c>
      <c r="D9744" s="749" t="s">
        <v>25897</v>
      </c>
      <c r="E9744" s="749" t="s">
        <v>25898</v>
      </c>
      <c r="F9744" s="749" t="s">
        <v>25899</v>
      </c>
      <c r="I9744" s="749" t="s">
        <v>236</v>
      </c>
      <c r="J9744" s="749" t="n">
        <v>41</v>
      </c>
    </row>
    <row collapsed="false" customFormat="false" customHeight="true" hidden="true" ht="12.75" outlineLevel="0" r="9745">
      <c r="A9745" s="749" t="s">
        <v>25900</v>
      </c>
      <c r="B9745" s="749" t="str">
        <f aca="false">C9745&amp;D9745&amp;E9745&amp;F9745&amp;G9745&amp;H9745</f>
        <v>CRAVACAO DE ESTACA PRE-FABRICADA DE CONCRETO,INCLUSIVE BATE-ESTACAS (VIDE TRANSPORTE NA FAMILIA 04.025),MEDIDA A PARTIRDO NIVEL DE OPERACAO DO BATE-ESTACAS PARA CARGA DE TRABALHODE COMPRESSAO AXIAL DE ATE 250KN (25TF)</v>
      </c>
      <c r="C9745" s="749" t="s">
        <v>25896</v>
      </c>
      <c r="D9745" s="749" t="s">
        <v>25897</v>
      </c>
      <c r="E9745" s="749" t="s">
        <v>25898</v>
      </c>
      <c r="F9745" s="749" t="s">
        <v>25899</v>
      </c>
      <c r="I9745" s="749" t="s">
        <v>236</v>
      </c>
      <c r="J9745" s="749" t="n">
        <v>41</v>
      </c>
    </row>
    <row collapsed="false" customFormat="false" customHeight="true" hidden="true" ht="12.75" outlineLevel="0" r="9746">
      <c r="A9746" s="749" t="s">
        <v>25901</v>
      </c>
      <c r="B9746" s="749" t="str">
        <f aca="false">C9746&amp;D9746&amp;E9746&amp;F9746&amp;G9746&amp;H9746</f>
        <v>CRAVACAO DE ESTACA PRE-FABRICADA DE CONCRETO,INCLUSIVE BATE-ESTACAS (VIDE TRANSPORTE NA FAMILIA 04.025),MEDIDA A PARTIRDO NIVEL DE OPERACAO DO BATE-ESTACAS PARA CARGA DE TRABALHODE COMPRESSAO AXIAL DE ATE 350KN(35TF)</v>
      </c>
      <c r="C9746" s="749" t="s">
        <v>25896</v>
      </c>
      <c r="D9746" s="749" t="s">
        <v>25897</v>
      </c>
      <c r="E9746" s="749" t="s">
        <v>25898</v>
      </c>
      <c r="F9746" s="749" t="s">
        <v>25902</v>
      </c>
      <c r="I9746" s="749" t="s">
        <v>236</v>
      </c>
      <c r="J9746" s="749" t="n">
        <v>43</v>
      </c>
    </row>
    <row collapsed="false" customFormat="false" customHeight="true" hidden="true" ht="12.75" outlineLevel="0" r="9747">
      <c r="A9747" s="749" t="s">
        <v>25903</v>
      </c>
      <c r="B9747" s="749" t="str">
        <f aca="false">C9747&amp;D9747&amp;E9747&amp;F9747&amp;G9747&amp;H9747</f>
        <v>CRAVACAO DE ESTACA PRE-FABRICADA DE CONCRETO,INCLUSIVE BATE-ESTACAS (VIDE TRANSPORTE NA FAMILIA 04.025),MEDIDA A PARTIRDO NIVEL DE OPERACAO DO BATE-ESTACAS PARA CARGA DE TRABALHODE COMPRESSAO AXIAL DE ATE 350KN(35TF)</v>
      </c>
      <c r="C9747" s="749" t="s">
        <v>25896</v>
      </c>
      <c r="D9747" s="749" t="s">
        <v>25897</v>
      </c>
      <c r="E9747" s="749" t="s">
        <v>25898</v>
      </c>
      <c r="F9747" s="749" t="s">
        <v>25902</v>
      </c>
      <c r="I9747" s="749" t="s">
        <v>236</v>
      </c>
      <c r="J9747" s="749" t="n">
        <v>43</v>
      </c>
    </row>
    <row collapsed="false" customFormat="false" customHeight="true" hidden="true" ht="12.75" outlineLevel="0" r="9748">
      <c r="A9748" s="749" t="s">
        <v>25904</v>
      </c>
      <c r="B9748" s="749" t="str">
        <f aca="false">C9748&amp;D9748&amp;E9748&amp;F9748&amp;G9748&amp;H9748</f>
        <v>CRAVACAO DE ESTACAS PRE-FABRICADAS DE CONCRETO,INCLUSIVE BATE-ESTACA(VIBE TRANSPORTE NA FAMILIA 04.025),MEDIDA A PARTIRDO NIVEL DE OPERACAO DO BATE-ESTACAS PARA CARGA DE TRABALHODE COMPRESSAO AXIAL DE ATE 450KN(45TF)</v>
      </c>
      <c r="C9748" s="749" t="s">
        <v>25905</v>
      </c>
      <c r="D9748" s="749" t="s">
        <v>25906</v>
      </c>
      <c r="E9748" s="749" t="s">
        <v>25898</v>
      </c>
      <c r="F9748" s="749" t="s">
        <v>25907</v>
      </c>
      <c r="I9748" s="749" t="s">
        <v>236</v>
      </c>
      <c r="J9748" s="749" t="n">
        <v>48</v>
      </c>
    </row>
    <row collapsed="false" customFormat="false" customHeight="true" hidden="true" ht="12.75" outlineLevel="0" r="9749">
      <c r="A9749" s="749" t="s">
        <v>25908</v>
      </c>
      <c r="B9749" s="749" t="str">
        <f aca="false">C9749&amp;D9749&amp;E9749&amp;F9749&amp;G9749&amp;H9749</f>
        <v>CRAVACAO DE ESTACAS PRE-FABRICADAS DE CONCRETO,INCLUSIVE BATE-ESTACA(VIBE TRANSPORTE NA FAMILIA 04.025),MEDIDA A PARTIRDO NIVEL DE OPERACAO DO BATE-ESTACAS PARA CARGA DE TRABALHODE COMPRESSAO AXIAL DE ATE 450KN(45TF)</v>
      </c>
      <c r="C9749" s="749" t="s">
        <v>25905</v>
      </c>
      <c r="D9749" s="749" t="s">
        <v>25906</v>
      </c>
      <c r="E9749" s="749" t="s">
        <v>25898</v>
      </c>
      <c r="F9749" s="749" t="s">
        <v>25907</v>
      </c>
      <c r="I9749" s="749" t="s">
        <v>236</v>
      </c>
      <c r="J9749" s="749" t="n">
        <v>48</v>
      </c>
    </row>
    <row collapsed="false" customFormat="false" customHeight="true" hidden="true" ht="12.75" outlineLevel="0" r="9750">
      <c r="A9750" s="749" t="s">
        <v>25909</v>
      </c>
      <c r="B9750" s="749" t="str">
        <f aca="false">C9750&amp;D9750&amp;E9750&amp;F9750&amp;G9750&amp;H9750</f>
        <v>CRAVACAO DE ESTACA PRE-FABRICADA DE CONCRETO,INCLUSIVE BATE-ESTACAS (VIDE TRANSPORTE NA FAMILIA 04.025),MEDIDA A PARTIRDO NIVEL DE OPERACAO DO BATE-ESTACAS PARA CARGA DE TRABALHODE COMPRESSAO AXIAL DE ATE 600KN (60TF)</v>
      </c>
      <c r="C9750" s="749" t="s">
        <v>25896</v>
      </c>
      <c r="D9750" s="749" t="s">
        <v>25897</v>
      </c>
      <c r="E9750" s="749" t="s">
        <v>25898</v>
      </c>
      <c r="F9750" s="749" t="s">
        <v>25910</v>
      </c>
      <c r="I9750" s="749" t="s">
        <v>236</v>
      </c>
      <c r="J9750" s="749" t="n">
        <v>50</v>
      </c>
    </row>
    <row collapsed="false" customFormat="false" customHeight="true" hidden="true" ht="12.75" outlineLevel="0" r="9751">
      <c r="A9751" s="749" t="s">
        <v>25911</v>
      </c>
      <c r="B9751" s="749" t="str">
        <f aca="false">C9751&amp;D9751&amp;E9751&amp;F9751&amp;G9751&amp;H9751</f>
        <v>CRAVACAO DE ESTACA PRE-FABRICADA DE CONCRETO,INCLUSIVE BATE-ESTACAS (VIDE TRANSPORTE NA FAMILIA 04.025),MEDIDA A PARTIRDO NIVEL DE OPERACAO DO BATE-ESTACAS PARA CARGA DE TRABALHODE COMPRESSAO AXIAL DE ATE 600KN (60TF)</v>
      </c>
      <c r="C9751" s="749" t="s">
        <v>25896</v>
      </c>
      <c r="D9751" s="749" t="s">
        <v>25897</v>
      </c>
      <c r="E9751" s="749" t="s">
        <v>25898</v>
      </c>
      <c r="F9751" s="749" t="s">
        <v>25910</v>
      </c>
      <c r="I9751" s="749" t="s">
        <v>236</v>
      </c>
      <c r="J9751" s="749" t="n">
        <v>50</v>
      </c>
    </row>
    <row collapsed="false" customFormat="false" customHeight="true" hidden="true" ht="12.75" outlineLevel="0" r="9752">
      <c r="A9752" s="749" t="s">
        <v>25912</v>
      </c>
      <c r="B9752" s="749" t="str">
        <f aca="false">C9752&amp;D9752&amp;E9752&amp;F9752&amp;G9752&amp;H9752</f>
        <v>CRAVACAO DE ESTACA PRE-FABRICADA DE CONCRETO,INCLUSIVE BATE-ESTACAS (VIDE TRANSPORTE NA FAMILIA 04.025),MEDIDA A PARTIRDO NIVEL DE OPERACAO DO BATE-ESTACAS PARA CARGA DE TRABALHODE COMPRESSAO AXIAL DE ATE 750KN (75TF)</v>
      </c>
      <c r="C9752" s="749" t="s">
        <v>25896</v>
      </c>
      <c r="D9752" s="749" t="s">
        <v>25897</v>
      </c>
      <c r="E9752" s="749" t="s">
        <v>25898</v>
      </c>
      <c r="F9752" s="749" t="s">
        <v>25913</v>
      </c>
      <c r="I9752" s="749" t="s">
        <v>236</v>
      </c>
      <c r="J9752" s="749" t="n">
        <v>50</v>
      </c>
    </row>
    <row collapsed="false" customFormat="false" customHeight="true" hidden="true" ht="12.75" outlineLevel="0" r="9753">
      <c r="A9753" s="749" t="s">
        <v>25914</v>
      </c>
      <c r="B9753" s="749" t="str">
        <f aca="false">C9753&amp;D9753&amp;E9753&amp;F9753&amp;G9753&amp;H9753</f>
        <v>CRAVACAO DE ESTACA PRE-FABRICADA DE CONCRETO,INCLUSIVE BATE-ESTACAS (VIDE TRANSPORTE NA FAMILIA 04.025),MEDIDA A PARTIRDO NIVEL DE OPERACAO DO BATE-ESTACAS PARA CARGA DE TRABALHODE COMPRESSAO AXIAL DE ATE 750KN (75TF)</v>
      </c>
      <c r="C9753" s="749" t="s">
        <v>25896</v>
      </c>
      <c r="D9753" s="749" t="s">
        <v>25897</v>
      </c>
      <c r="E9753" s="749" t="s">
        <v>25898</v>
      </c>
      <c r="F9753" s="749" t="s">
        <v>25913</v>
      </c>
      <c r="I9753" s="749" t="s">
        <v>236</v>
      </c>
      <c r="J9753" s="749" t="n">
        <v>50</v>
      </c>
    </row>
    <row collapsed="false" customFormat="false" customHeight="true" hidden="true" ht="12.75" outlineLevel="0" r="9754">
      <c r="A9754" s="749" t="s">
        <v>25915</v>
      </c>
      <c r="B9754" s="749" t="str">
        <f aca="false">C9754&amp;D9754&amp;E9754&amp;F9754&amp;G9754&amp;H9754</f>
        <v>CRAVACAO DE ESTACA PRE-FABRICADA DE CONCRETO,INCLUSIVE BATE-ESTACAS (VIDE TRANSPORTE NA FAMILIA 04.025),MEDIDA A PARTIRDO NIVEL DE OPERACAO DO BATE-ESTACAS PARA CARGA DE TRABALHODE COMPRESSAO AXIAL DE ATE 950KN (95TF)</v>
      </c>
      <c r="C9754" s="749" t="s">
        <v>25896</v>
      </c>
      <c r="D9754" s="749" t="s">
        <v>25897</v>
      </c>
      <c r="E9754" s="749" t="s">
        <v>25898</v>
      </c>
      <c r="F9754" s="749" t="s">
        <v>25916</v>
      </c>
      <c r="I9754" s="749" t="s">
        <v>236</v>
      </c>
      <c r="J9754" s="749" t="n">
        <v>79.96</v>
      </c>
    </row>
    <row collapsed="false" customFormat="false" customHeight="true" hidden="true" ht="12.75" outlineLevel="0" r="9755">
      <c r="A9755" s="749" t="s">
        <v>25917</v>
      </c>
      <c r="B9755" s="749" t="str">
        <f aca="false">C9755&amp;D9755&amp;E9755&amp;F9755&amp;G9755&amp;H9755</f>
        <v>CRAVACAO DE ESTACA PRE-FABRICADA DE CONCRETO,INCLUSIVE BATE-ESTACAS (VIDE TRANSPORTE NA FAMILIA 04.025),MEDIDA A PARTIRDO NIVEL DE OPERACAO DO BATE-ESTACAS PARA CARGA DE TRABALHODE COMPRESSAO AXIAL DE ATE 950KN (95TF)</v>
      </c>
      <c r="C9755" s="749" t="s">
        <v>25896</v>
      </c>
      <c r="D9755" s="749" t="s">
        <v>25897</v>
      </c>
      <c r="E9755" s="749" t="s">
        <v>25898</v>
      </c>
      <c r="F9755" s="749" t="s">
        <v>25916</v>
      </c>
      <c r="I9755" s="749" t="s">
        <v>236</v>
      </c>
      <c r="J9755" s="749" t="n">
        <v>79.96</v>
      </c>
    </row>
    <row collapsed="false" customFormat="false" customHeight="true" hidden="true" ht="12.75" outlineLevel="0" r="9756">
      <c r="A9756" s="749" t="s">
        <v>25918</v>
      </c>
      <c r="B9756" s="749" t="str">
        <f aca="false">C9756&amp;D9756&amp;E9756&amp;F9756&amp;G9756&amp;H9756</f>
        <v>CRAVACAO DE ESTACA PRE-FABRICADA DE CONCRETO,INCLUSIVE BATE-ESTACAS (VIDE TRANSPORTE NA FAMILIA 04.025),MEDIDA A PARTIRDO NIVEL DE OPERACAO DO BATE-ESTACAS PARA CARGA DE TRABALHODE COMPRESSAO AXIAL DE ATE 1300KN (130TF)</v>
      </c>
      <c r="C9756" s="749" t="s">
        <v>25896</v>
      </c>
      <c r="D9756" s="749" t="s">
        <v>25897</v>
      </c>
      <c r="E9756" s="749" t="s">
        <v>25898</v>
      </c>
      <c r="F9756" s="749" t="s">
        <v>25919</v>
      </c>
      <c r="I9756" s="749" t="s">
        <v>236</v>
      </c>
      <c r="J9756" s="749" t="n">
        <v>115</v>
      </c>
    </row>
    <row collapsed="false" customFormat="false" customHeight="true" hidden="true" ht="12.75" outlineLevel="0" r="9757">
      <c r="A9757" s="749" t="s">
        <v>25920</v>
      </c>
      <c r="B9757" s="749" t="str">
        <f aca="false">C9757&amp;D9757&amp;E9757&amp;F9757&amp;G9757&amp;H9757</f>
        <v>CRAVACAO DE ESTACA PRE-FABRICADA DE CONCRETO,INCLUSIVE BATE-ESTACAS (VIDE TRANSPORTE NA FAMILIA 04.025),MEDIDA A PARTIRDO NIVEL DE OPERACAO DO BATE-ESTACAS PARA CARGA DE TRABALHODE COMPRESSAO AXIAL DE ATE 1300KN (130TF)</v>
      </c>
      <c r="C9757" s="749" t="s">
        <v>25896</v>
      </c>
      <c r="D9757" s="749" t="s">
        <v>25897</v>
      </c>
      <c r="E9757" s="749" t="s">
        <v>25898</v>
      </c>
      <c r="F9757" s="749" t="s">
        <v>25919</v>
      </c>
      <c r="I9757" s="749" t="s">
        <v>236</v>
      </c>
      <c r="J9757" s="749" t="n">
        <v>115</v>
      </c>
    </row>
    <row collapsed="false" customFormat="false" customHeight="true" hidden="true" ht="12.75" outlineLevel="0" r="9758">
      <c r="A9758" s="749" t="s">
        <v>25921</v>
      </c>
      <c r="B9758" s="749" t="str">
        <f aca="false">C9758&amp;D9758&amp;E9758&amp;F9758&amp;G9758&amp;H9758</f>
        <v>CRAVACAO DE ESTACA PRE-FABRICADA DE CONCRETO,INCLUSIVE BATE-ESTACAS (VIDE TRANSPORTE NA FAMILIA 04.025),MEDIDA A PARTIRDO NIVEL DE OPERACAO DO BATE-ESTACAS PARA CARGA DE TRABALHODE COMPRESSAO AXIAL DE ATE 1700KN (170TF)</v>
      </c>
      <c r="C9758" s="749" t="s">
        <v>25896</v>
      </c>
      <c r="D9758" s="749" t="s">
        <v>25897</v>
      </c>
      <c r="E9758" s="749" t="s">
        <v>25898</v>
      </c>
      <c r="F9758" s="749" t="s">
        <v>25922</v>
      </c>
      <c r="I9758" s="749" t="s">
        <v>236</v>
      </c>
      <c r="J9758" s="749" t="n">
        <v>120</v>
      </c>
    </row>
    <row collapsed="false" customFormat="false" customHeight="true" hidden="true" ht="12.75" outlineLevel="0" r="9759">
      <c r="A9759" s="749" t="s">
        <v>25923</v>
      </c>
      <c r="B9759" s="749" t="str">
        <f aca="false">C9759&amp;D9759&amp;E9759&amp;F9759&amp;G9759&amp;H9759</f>
        <v>CRAVACAO DE ESTACA PRE-FABRICADA DE CONCRETO,INCLUSIVE BATE-ESTACAS (VIDE TRANSPORTE NA FAMILIA 04.025),MEDIDA A PARTIRDO NIVEL DE OPERACAO DO BATE-ESTACAS PARA CARGA DE TRABALHODE COMPRESSAO AXIAL DE ATE 1700KN (170TF)</v>
      </c>
      <c r="C9759" s="749" t="s">
        <v>25896</v>
      </c>
      <c r="D9759" s="749" t="s">
        <v>25897</v>
      </c>
      <c r="E9759" s="749" t="s">
        <v>25898</v>
      </c>
      <c r="F9759" s="749" t="s">
        <v>25922</v>
      </c>
      <c r="I9759" s="749" t="s">
        <v>236</v>
      </c>
      <c r="J9759" s="749" t="n">
        <v>120</v>
      </c>
    </row>
    <row collapsed="false" customFormat="false" customHeight="true" hidden="true" ht="12.75" outlineLevel="0" r="9760">
      <c r="A9760" s="749" t="s">
        <v>25924</v>
      </c>
      <c r="B9760" s="749" t="str">
        <f aca="false">C9760&amp;D9760&amp;E9760&amp;F9760&amp;G9760&amp;H9760</f>
        <v>EMENDA METALICA EM ESTACA PRE-FABRICADA,PARA CARGA DE TRABALHO DE COMPRESSAO AXIAL DE ATE 250KN(25TF)</v>
      </c>
      <c r="C9760" s="749" t="s">
        <v>25925</v>
      </c>
      <c r="D9760" s="749" t="s">
        <v>25926</v>
      </c>
      <c r="I9760" s="749" t="s">
        <v>30</v>
      </c>
      <c r="J9760" s="749" t="n">
        <v>38</v>
      </c>
    </row>
    <row collapsed="false" customFormat="false" customHeight="true" hidden="true" ht="12.75" outlineLevel="0" r="9761">
      <c r="A9761" s="749" t="s">
        <v>25927</v>
      </c>
      <c r="B9761" s="749" t="str">
        <f aca="false">C9761&amp;D9761&amp;E9761&amp;F9761&amp;G9761&amp;H9761</f>
        <v>EMENDA METALICA EM ESTACA PRE-FABRICADA,PARA CARGA DE TRABALHO DE COMPRESSAO AXIAL DE ATE 250KN(25TF)</v>
      </c>
      <c r="C9761" s="749" t="s">
        <v>25925</v>
      </c>
      <c r="D9761" s="749" t="s">
        <v>25926</v>
      </c>
      <c r="I9761" s="749" t="s">
        <v>30</v>
      </c>
      <c r="J9761" s="749" t="n">
        <v>38</v>
      </c>
    </row>
    <row collapsed="false" customFormat="false" customHeight="true" hidden="true" ht="12.75" outlineLevel="0" r="9762">
      <c r="A9762" s="749" t="s">
        <v>25928</v>
      </c>
      <c r="B9762" s="749" t="str">
        <f aca="false">C9762&amp;D9762&amp;E9762&amp;F9762&amp;G9762&amp;H9762</f>
        <v>EMENDA METALICA EM ESTACA PRE-FABRICADA,PARA CARGA DE TRABALHO DE COMPRESSAO AXIAL DE ATE 350KN(35TF)</v>
      </c>
      <c r="C9762" s="749" t="s">
        <v>25925</v>
      </c>
      <c r="D9762" s="749" t="s">
        <v>25929</v>
      </c>
      <c r="I9762" s="749" t="s">
        <v>30</v>
      </c>
      <c r="J9762" s="749" t="n">
        <v>44</v>
      </c>
    </row>
    <row collapsed="false" customFormat="false" customHeight="true" hidden="true" ht="12.75" outlineLevel="0" r="9763">
      <c r="A9763" s="749" t="s">
        <v>25930</v>
      </c>
      <c r="B9763" s="749" t="str">
        <f aca="false">C9763&amp;D9763&amp;E9763&amp;F9763&amp;G9763&amp;H9763</f>
        <v>EMENDA METALICA EM ESTACA PRE-FABRICADA,PARA CARGA DE TRABALHO DE COMPRESSAO AXIAL DE ATE 350KN(35TF)</v>
      </c>
      <c r="C9763" s="749" t="s">
        <v>25925</v>
      </c>
      <c r="D9763" s="749" t="s">
        <v>25929</v>
      </c>
      <c r="I9763" s="749" t="s">
        <v>30</v>
      </c>
      <c r="J9763" s="749" t="n">
        <v>44</v>
      </c>
    </row>
    <row collapsed="false" customFormat="false" customHeight="true" hidden="true" ht="12.75" outlineLevel="0" r="9764">
      <c r="A9764" s="749" t="s">
        <v>25931</v>
      </c>
      <c r="B9764" s="749" t="str">
        <f aca="false">C9764&amp;D9764&amp;E9764&amp;F9764&amp;G9764&amp;H9764</f>
        <v>EMENDA METALICA EM ESTACA PRE-FABRICADA,PARA CARGA DE TRABALHO DE COMPRESSAO AXIAL DE ATE 450KN(45TF)</v>
      </c>
      <c r="C9764" s="749" t="s">
        <v>25925</v>
      </c>
      <c r="D9764" s="749" t="s">
        <v>25932</v>
      </c>
      <c r="I9764" s="749" t="s">
        <v>30</v>
      </c>
      <c r="J9764" s="749" t="n">
        <v>47</v>
      </c>
    </row>
    <row collapsed="false" customFormat="false" customHeight="true" hidden="true" ht="12.75" outlineLevel="0" r="9765">
      <c r="A9765" s="749" t="s">
        <v>25933</v>
      </c>
      <c r="B9765" s="749" t="str">
        <f aca="false">C9765&amp;D9765&amp;E9765&amp;F9765&amp;G9765&amp;H9765</f>
        <v>EMENDA METALICA EM ESTACA PRE-FABRICADA,PARA CARGA DE TRABALHO DE COMPRESSAO AXIAL DE ATE 450KN(45TF)</v>
      </c>
      <c r="C9765" s="749" t="s">
        <v>25925</v>
      </c>
      <c r="D9765" s="749" t="s">
        <v>25932</v>
      </c>
      <c r="I9765" s="749" t="s">
        <v>30</v>
      </c>
      <c r="J9765" s="749" t="n">
        <v>47</v>
      </c>
    </row>
    <row collapsed="false" customFormat="false" customHeight="true" hidden="true" ht="12.75" outlineLevel="0" r="9766">
      <c r="A9766" s="749" t="s">
        <v>25934</v>
      </c>
      <c r="B9766" s="749" t="str">
        <f aca="false">C9766&amp;D9766&amp;E9766&amp;F9766&amp;G9766&amp;H9766</f>
        <v>EMENDA METALICA EM ESTACA PRE-FABRICADA,PARA CARGA DE TRABALHO DE COMPRESSAO AXIAL DE ATE 600KN(60TF)</v>
      </c>
      <c r="C9766" s="749" t="s">
        <v>25925</v>
      </c>
      <c r="D9766" s="749" t="s">
        <v>25935</v>
      </c>
      <c r="I9766" s="749" t="s">
        <v>30</v>
      </c>
      <c r="J9766" s="749" t="n">
        <v>52</v>
      </c>
    </row>
    <row collapsed="false" customFormat="false" customHeight="true" hidden="true" ht="12.75" outlineLevel="0" r="9767">
      <c r="A9767" s="749" t="s">
        <v>25936</v>
      </c>
      <c r="B9767" s="749" t="str">
        <f aca="false">C9767&amp;D9767&amp;E9767&amp;F9767&amp;G9767&amp;H9767</f>
        <v>EMENDA METALICA EM ESTACA PRE-FABRICADA,PARA CARGA DE TRABALHO DE COMPRESSAO AXIAL DE ATE 600KN(60TF)</v>
      </c>
      <c r="C9767" s="749" t="s">
        <v>25925</v>
      </c>
      <c r="D9767" s="749" t="s">
        <v>25935</v>
      </c>
      <c r="I9767" s="749" t="s">
        <v>30</v>
      </c>
      <c r="J9767" s="749" t="n">
        <v>52</v>
      </c>
    </row>
    <row collapsed="false" customFormat="false" customHeight="true" hidden="true" ht="12.75" outlineLevel="0" r="9768">
      <c r="A9768" s="749" t="s">
        <v>25937</v>
      </c>
      <c r="B9768" s="749" t="str">
        <f aca="false">C9768&amp;D9768&amp;E9768&amp;F9768&amp;G9768&amp;H9768</f>
        <v>EMENDA METALICA EM ESTACA PRE-FABRICADA,PARA CARGA DE TRABALHO DE COMPRESSAO AXIAL DE ATE 750KN(75TF)</v>
      </c>
      <c r="C9768" s="749" t="s">
        <v>25925</v>
      </c>
      <c r="D9768" s="749" t="s">
        <v>25938</v>
      </c>
      <c r="I9768" s="749" t="s">
        <v>30</v>
      </c>
      <c r="J9768" s="749" t="n">
        <v>52</v>
      </c>
    </row>
    <row collapsed="false" customFormat="false" customHeight="true" hidden="true" ht="12.75" outlineLevel="0" r="9769">
      <c r="A9769" s="749" t="s">
        <v>25939</v>
      </c>
      <c r="B9769" s="749" t="str">
        <f aca="false">C9769&amp;D9769&amp;E9769&amp;F9769&amp;G9769&amp;H9769</f>
        <v>EMENDA METALICA EM ESTACA PRE-FABRICADA,PARA CARGA DE TRABALHO DE COMPRESSAO AXIAL DE ATE 750KN(75TF)</v>
      </c>
      <c r="C9769" s="749" t="s">
        <v>25925</v>
      </c>
      <c r="D9769" s="749" t="s">
        <v>25938</v>
      </c>
      <c r="I9769" s="749" t="s">
        <v>30</v>
      </c>
      <c r="J9769" s="749" t="n">
        <v>52</v>
      </c>
    </row>
    <row collapsed="false" customFormat="false" customHeight="true" hidden="true" ht="12.75" outlineLevel="0" r="9770">
      <c r="A9770" s="749" t="s">
        <v>25940</v>
      </c>
      <c r="B9770" s="749" t="str">
        <f aca="false">C9770&amp;D9770&amp;E9770&amp;F9770&amp;G9770&amp;H9770</f>
        <v>EMENDA METALICA EM ESTACA PRE-FABRICADA,PARA CARGA DE TRABALHO DE COMPRESSAO AXIAL DE ATE 950KN(95TF)</v>
      </c>
      <c r="C9770" s="749" t="s">
        <v>25925</v>
      </c>
      <c r="D9770" s="749" t="s">
        <v>25941</v>
      </c>
      <c r="I9770" s="749" t="s">
        <v>30</v>
      </c>
      <c r="J9770" s="749" t="n">
        <v>53</v>
      </c>
    </row>
    <row collapsed="false" customFormat="false" customHeight="true" hidden="true" ht="12.75" outlineLevel="0" r="9771">
      <c r="A9771" s="749" t="s">
        <v>25942</v>
      </c>
      <c r="B9771" s="749" t="str">
        <f aca="false">C9771&amp;D9771&amp;E9771&amp;F9771&amp;G9771&amp;H9771</f>
        <v>EMENDA METALICA EM ESTACA PRE-FABRICADA,PARA CARGA DE TRABALHO DE COMPRESSAO AXIAL DE ATE 950KN(95TF)</v>
      </c>
      <c r="C9771" s="749" t="s">
        <v>25925</v>
      </c>
      <c r="D9771" s="749" t="s">
        <v>25941</v>
      </c>
      <c r="I9771" s="749" t="s">
        <v>30</v>
      </c>
      <c r="J9771" s="749" t="n">
        <v>53</v>
      </c>
    </row>
    <row collapsed="false" customFormat="false" customHeight="true" hidden="true" ht="12.75" outlineLevel="0" r="9772">
      <c r="A9772" s="749" t="s">
        <v>25943</v>
      </c>
      <c r="B9772" s="749" t="str">
        <f aca="false">C9772&amp;D9772&amp;E9772&amp;F9772&amp;G9772&amp;H9772</f>
        <v>EMENDA METALICA EM ESTACA PRE-FABRICADA,PARA CARGA DE TRABALHO DE COMPRESSAO AXIAL DE ATE 1300KN(130TF)</v>
      </c>
      <c r="C9772" s="749" t="s">
        <v>25925</v>
      </c>
      <c r="D9772" s="749" t="s">
        <v>25944</v>
      </c>
      <c r="I9772" s="749" t="s">
        <v>30</v>
      </c>
      <c r="J9772" s="749" t="n">
        <v>80</v>
      </c>
    </row>
    <row collapsed="false" customFormat="false" customHeight="true" hidden="true" ht="12.75" outlineLevel="0" r="9773">
      <c r="A9773" s="749" t="s">
        <v>25945</v>
      </c>
      <c r="B9773" s="749" t="str">
        <f aca="false">C9773&amp;D9773&amp;E9773&amp;F9773&amp;G9773&amp;H9773</f>
        <v>EMENDA METALICA EM ESTACA PRE-FABRICADA,PARA CARGA DE TRABALHO DE COMPRESSAO AXIAL DE ATE 1300KN(130TF)</v>
      </c>
      <c r="C9773" s="749" t="s">
        <v>25925</v>
      </c>
      <c r="D9773" s="749" t="s">
        <v>25944</v>
      </c>
      <c r="I9773" s="749" t="s">
        <v>30</v>
      </c>
      <c r="J9773" s="749" t="n">
        <v>80</v>
      </c>
    </row>
    <row collapsed="false" customFormat="false" customHeight="true" hidden="true" ht="12.75" outlineLevel="0" r="9774">
      <c r="A9774" s="749" t="s">
        <v>25946</v>
      </c>
      <c r="B9774" s="749" t="str">
        <f aca="false">C9774&amp;D9774&amp;E9774&amp;F9774&amp;G9774&amp;H9774</f>
        <v>EMENDA METALICA EM ESTACA PRE-FABRICADA,PARA CARGA DE TRABALHO DE COMPRESSAO AXIAL DE ATE 1700KN(170TF)</v>
      </c>
      <c r="C9774" s="749" t="s">
        <v>25925</v>
      </c>
      <c r="D9774" s="749" t="s">
        <v>25947</v>
      </c>
      <c r="I9774" s="749" t="s">
        <v>30</v>
      </c>
      <c r="J9774" s="749" t="n">
        <v>84</v>
      </c>
    </row>
    <row collapsed="false" customFormat="false" customHeight="true" hidden="true" ht="12.75" outlineLevel="0" r="9775">
      <c r="A9775" s="749" t="s">
        <v>25948</v>
      </c>
      <c r="B9775" s="749" t="str">
        <f aca="false">C9775&amp;D9775&amp;E9775&amp;F9775&amp;G9775&amp;H9775</f>
        <v>EMENDA METALICA EM ESTACA PRE-FABRICADA,PARA CARGA DE TRABALHO DE COMPRESSAO AXIAL DE ATE 1700KN(170TF)</v>
      </c>
      <c r="C9775" s="749" t="s">
        <v>25925</v>
      </c>
      <c r="D9775" s="749" t="s">
        <v>25947</v>
      </c>
      <c r="I9775" s="749" t="s">
        <v>30</v>
      </c>
      <c r="J9775" s="749" t="n">
        <v>84</v>
      </c>
    </row>
    <row collapsed="false" customFormat="false" customHeight="true" hidden="true" ht="12.75" outlineLevel="0" r="9776">
      <c r="A9776" s="749" t="s">
        <v>25949</v>
      </c>
      <c r="B9776" s="749" t="str">
        <f aca="false">C9776&amp;D9776&amp;E9776&amp;F9776&amp;G9776&amp;H9776</f>
        <v>ESTACA DE CONCRETO ARMADO,MOLDADA NO TERRENO,TIPO "FRANKI STANDARD",COM DIAMETRO DE 350MM,PROFUNDIDADE ATE 16,00M,CAPACIDADE MEDIA DE CARGA IGUAL A 55T,INCLUSIVE FORNECIMENTO DOS MATERIAIS,CONSIDERANDO O TRECHO CRAVADO E CONCRETADO</v>
      </c>
      <c r="C9776" s="749" t="s">
        <v>25950</v>
      </c>
      <c r="D9776" s="749" t="s">
        <v>25951</v>
      </c>
      <c r="E9776" s="749" t="s">
        <v>25952</v>
      </c>
      <c r="F9776" s="749" t="s">
        <v>25953</v>
      </c>
      <c r="I9776" s="749" t="s">
        <v>236</v>
      </c>
      <c r="J9776" s="749" t="n">
        <v>194.29</v>
      </c>
    </row>
    <row collapsed="false" customFormat="false" customHeight="true" hidden="true" ht="12.75" outlineLevel="0" r="9777">
      <c r="A9777" s="749" t="s">
        <v>25954</v>
      </c>
      <c r="B9777" s="749" t="str">
        <f aca="false">C9777&amp;D9777&amp;E9777&amp;F9777&amp;G9777&amp;H9777</f>
        <v>ESTACA DE CONCRETO ARMADO,MOLDADA NO TERRENO,TIPO "FRANKI STANDARD",COM DIAMETRO DE 350MM,PROFUNDIDADE ATE 16,00M,CAPACIDADE MEDIA DE CARGA IGUAL A 55T,INCLUSIVE FORNECIMENTO DOS MATERIAIS,CONSIDERANDO O TRECHO CRAVADO E CONCRETADO</v>
      </c>
      <c r="C9777" s="749" t="s">
        <v>25950</v>
      </c>
      <c r="D9777" s="749" t="s">
        <v>25951</v>
      </c>
      <c r="E9777" s="749" t="s">
        <v>25952</v>
      </c>
      <c r="F9777" s="749" t="s">
        <v>25953</v>
      </c>
      <c r="I9777" s="749" t="s">
        <v>236</v>
      </c>
      <c r="J9777" s="749" t="n">
        <v>185.98</v>
      </c>
    </row>
    <row collapsed="false" customFormat="false" customHeight="true" hidden="true" ht="12.75" outlineLevel="0" r="9778">
      <c r="A9778" s="749" t="s">
        <v>25955</v>
      </c>
      <c r="B9778" s="749" t="str">
        <f aca="false">C9778&amp;D9778&amp;E9778&amp;F9778&amp;G9778&amp;H9778</f>
        <v>ESTACA DE CONCRETO ARMADO,MOLDADA NO TERRENO,TIPO "FRANKI STANDARD",COM DIAMETRO DE 400MM,PROFUNDIDADE ATE 16,00M,CAPACIDADE MEDIA DE CARGA IGUAL A 70T,INCLUSIVE FORNECIMENTO DOS MATERIAIS,CONSIDERANDO O TRECHO CRAVADO E CONCRETADO</v>
      </c>
      <c r="C9778" s="749" t="s">
        <v>25950</v>
      </c>
      <c r="D9778" s="749" t="s">
        <v>25956</v>
      </c>
      <c r="E9778" s="749" t="s">
        <v>25957</v>
      </c>
      <c r="F9778" s="749" t="s">
        <v>25953</v>
      </c>
      <c r="I9778" s="749" t="s">
        <v>236</v>
      </c>
      <c r="J9778" s="749" t="n">
        <v>211.03</v>
      </c>
    </row>
    <row collapsed="false" customFormat="false" customHeight="true" hidden="true" ht="12.75" outlineLevel="0" r="9779">
      <c r="A9779" s="749" t="s">
        <v>25958</v>
      </c>
      <c r="B9779" s="749" t="str">
        <f aca="false">C9779&amp;D9779&amp;E9779&amp;F9779&amp;G9779&amp;H9779</f>
        <v>ESTACA DE CONCRETO ARMADO,MOLDADA NO TERRENO,TIPO "FRANKI STANDARD",COM DIAMETRO DE 400MM,PROFUNDIDADE ATE 16,00M,CAPACIDADE MEDIA DE CARGA IGUAL A 70T,INCLUSIVE FORNECIMENTO DOS MATERIAIS,CONSIDERANDO O TRECHO CRAVADO E CONCRETADO</v>
      </c>
      <c r="C9779" s="749" t="s">
        <v>25950</v>
      </c>
      <c r="D9779" s="749" t="s">
        <v>25956</v>
      </c>
      <c r="E9779" s="749" t="s">
        <v>25957</v>
      </c>
      <c r="F9779" s="749" t="s">
        <v>25953</v>
      </c>
      <c r="I9779" s="749" t="s">
        <v>236</v>
      </c>
      <c r="J9779" s="749" t="n">
        <v>202.36</v>
      </c>
    </row>
    <row collapsed="false" customFormat="false" customHeight="true" hidden="true" ht="12.75" outlineLevel="0" r="9780">
      <c r="A9780" s="749" t="s">
        <v>25959</v>
      </c>
      <c r="B9780" s="749" t="str">
        <f aca="false">C9780&amp;D9780&amp;E9780&amp;F9780&amp;G9780&amp;H9780</f>
        <v>ESTACA DE CONCRETO ARMADO,MOLDADA NO TERRENO,TIPO "FRANKI STANDARD",COM DIAMETRO DE 450MM,PROFUNDIDADE ATE 16,00M,CAPACIDADE MEDIA DE CARGA IGUAL A 100T,INCLUSIVE FORNECIMENTO DOSMATERIAIS,CONSIDERANDO O TRECHO CRAVADO E CONCRETADO</v>
      </c>
      <c r="C9780" s="749" t="s">
        <v>25950</v>
      </c>
      <c r="D9780" s="749" t="s">
        <v>25960</v>
      </c>
      <c r="E9780" s="749" t="s">
        <v>25961</v>
      </c>
      <c r="F9780" s="749" t="s">
        <v>25962</v>
      </c>
      <c r="I9780" s="749" t="s">
        <v>236</v>
      </c>
      <c r="J9780" s="749" t="n">
        <v>250.81</v>
      </c>
    </row>
    <row collapsed="false" customFormat="false" customHeight="true" hidden="true" ht="12.75" outlineLevel="0" r="9781">
      <c r="A9781" s="749" t="s">
        <v>25963</v>
      </c>
      <c r="B9781" s="749" t="str">
        <f aca="false">C9781&amp;D9781&amp;E9781&amp;F9781&amp;G9781&amp;H9781</f>
        <v>ESTACA DE CONCRETO ARMADO,MOLDADA NO TERRENO,TIPO "FRANKI STANDARD",COM DIAMETRO DE 450MM,PROFUNDIDADE ATE 16,00M,CAPACIDADE MEDIA DE CARGA IGUAL A 100T,INCLUSIVE FORNECIMENTO DOSMATERIAIS,CONSIDERANDO O TRECHO CRAVADO E CONCRETADO</v>
      </c>
      <c r="C9781" s="749" t="s">
        <v>25950</v>
      </c>
      <c r="D9781" s="749" t="s">
        <v>25960</v>
      </c>
      <c r="E9781" s="749" t="s">
        <v>25961</v>
      </c>
      <c r="F9781" s="749" t="s">
        <v>25962</v>
      </c>
      <c r="I9781" s="749" t="s">
        <v>236</v>
      </c>
      <c r="J9781" s="749" t="n">
        <v>241.42</v>
      </c>
    </row>
    <row collapsed="false" customFormat="false" customHeight="true" hidden="true" ht="12.75" outlineLevel="0" r="9782">
      <c r="A9782" s="749" t="s">
        <v>25964</v>
      </c>
      <c r="B9782" s="749" t="str">
        <f aca="false">C9782&amp;D9782&amp;E9782&amp;F9782&amp;G9782&amp;H9782</f>
        <v>ESTACA DE CONCRETO ARMADO,MOLDADA NO TERRENO,TIPO "FRANKI STANDARD",COM DIAMETRO DE 520MM,PROFUNDIDADE ATE 16,00M,CAPACIDADE MEDIA DE CARGA IGUAL A 130T,INCLUSIVE FORNECIMENTO DOSMATERIAIS,CONSIDERANDO O TRECHO CRAVADO E CONCRETADO</v>
      </c>
      <c r="C9782" s="749" t="s">
        <v>25950</v>
      </c>
      <c r="D9782" s="749" t="s">
        <v>25965</v>
      </c>
      <c r="E9782" s="749" t="s">
        <v>25966</v>
      </c>
      <c r="F9782" s="749" t="s">
        <v>25962</v>
      </c>
      <c r="I9782" s="749" t="s">
        <v>236</v>
      </c>
      <c r="J9782" s="749" t="n">
        <v>291.91</v>
      </c>
    </row>
    <row collapsed="false" customFormat="false" customHeight="true" hidden="true" ht="12.75" outlineLevel="0" r="9783">
      <c r="A9783" s="749" t="s">
        <v>25967</v>
      </c>
      <c r="B9783" s="749" t="str">
        <f aca="false">C9783&amp;D9783&amp;E9783&amp;F9783&amp;G9783&amp;H9783</f>
        <v>ESTACA DE CONCRETO ARMADO,MOLDADA NO TERRENO,TIPO "FRANKI STANDARD",COM DIAMETRO DE 520MM,PROFUNDIDADE ATE 16,00M,CAPACIDADE MEDIA DE CARGA IGUAL A 130T,INCLUSIVE FORNECIMENTO DOSMATERIAIS,CONSIDERANDO O TRECHO CRAVADO E CONCRETADO</v>
      </c>
      <c r="C9783" s="749" t="s">
        <v>25950</v>
      </c>
      <c r="D9783" s="749" t="s">
        <v>25965</v>
      </c>
      <c r="E9783" s="749" t="s">
        <v>25966</v>
      </c>
      <c r="F9783" s="749" t="s">
        <v>25962</v>
      </c>
      <c r="I9783" s="749" t="s">
        <v>236</v>
      </c>
      <c r="J9783" s="749" t="n">
        <v>281.88</v>
      </c>
    </row>
    <row collapsed="false" customFormat="false" customHeight="true" hidden="true" ht="12.75" outlineLevel="0" r="9784">
      <c r="A9784" s="749" t="s">
        <v>25968</v>
      </c>
      <c r="B9784" s="749" t="str">
        <f aca="false">C9784&amp;D9784&amp;E9784&amp;F9784&amp;G9784&amp;H9784</f>
        <v>ESTACA DE CONCRETO ARMADO,MOLDADA NO TERRENO,TIPO "FRANKI STANDARD",COM DIAMETRO DE 600MM,PROFUNDIDADE ATE 16,00M,CAPACICIDADE MEDIA DE CARGA IGUAL A 170T,INCLUSIVE FORNECIMENTO DOS MATERIAIS,CONSIDERANDO O TRECHO CRAVADO E CONCRETADO</v>
      </c>
      <c r="C9784" s="749" t="s">
        <v>25950</v>
      </c>
      <c r="D9784" s="749" t="s">
        <v>25969</v>
      </c>
      <c r="E9784" s="749" t="s">
        <v>25970</v>
      </c>
      <c r="F9784" s="749" t="s">
        <v>25971</v>
      </c>
      <c r="I9784" s="749" t="s">
        <v>236</v>
      </c>
      <c r="J9784" s="749" t="n">
        <v>335.7</v>
      </c>
    </row>
    <row collapsed="false" customFormat="false" customHeight="true" hidden="true" ht="12.75" outlineLevel="0" r="9785">
      <c r="A9785" s="749" t="s">
        <v>25972</v>
      </c>
      <c r="B9785" s="749" t="str">
        <f aca="false">C9785&amp;D9785&amp;E9785&amp;F9785&amp;G9785&amp;H9785</f>
        <v>ESTACA DE CONCRETO ARMADO,MOLDADA NO TERRENO,TIPO "FRANKI STANDARD",COM DIAMETRO DE 600MM,PROFUNDIDADE ATE 16,00M,CAPACICIDADE MEDIA DE CARGA IGUAL A 170T,INCLUSIVE FORNECIMENTO DOS MATERIAIS,CONSIDERANDO O TRECHO CRAVADO E CONCRETADO</v>
      </c>
      <c r="C9785" s="749" t="s">
        <v>25950</v>
      </c>
      <c r="D9785" s="749" t="s">
        <v>25969</v>
      </c>
      <c r="E9785" s="749" t="s">
        <v>25970</v>
      </c>
      <c r="F9785" s="749" t="s">
        <v>25971</v>
      </c>
      <c r="I9785" s="749" t="s">
        <v>236</v>
      </c>
      <c r="J9785" s="749" t="n">
        <v>324.12</v>
      </c>
    </row>
    <row collapsed="false" customFormat="false" customHeight="true" hidden="true" ht="12.75" outlineLevel="0" r="9786">
      <c r="A9786" s="749" t="s">
        <v>25973</v>
      </c>
      <c r="B9786" s="749" t="str">
        <f aca="false">C9786&amp;D9786&amp;E9786&amp;F9786&amp;G9786&amp;H9786</f>
        <v>ESTACA DE CONCRETO ARMADO,MOLDADA NO TERRENO,TIPO "FRANKI STANDARD",COM DIAMETRO DE 350MM,PROFUNDIDADE ACIMA DE 16,00M E ATE 18,00M,CAPACIDADE MEDIA DE CARGA IGUAL A 55T,INCLUSIVEFORNECIMENTO DOS MATERIAIS,CONSIDERANDO O TRECHO CRAVADO E CONCRETADO</v>
      </c>
      <c r="C9786" s="749" t="s">
        <v>25950</v>
      </c>
      <c r="D9786" s="749" t="s">
        <v>25974</v>
      </c>
      <c r="E9786" s="749" t="s">
        <v>25975</v>
      </c>
      <c r="F9786" s="749" t="s">
        <v>25976</v>
      </c>
      <c r="G9786" s="749" t="s">
        <v>25977</v>
      </c>
      <c r="I9786" s="749" t="s">
        <v>236</v>
      </c>
      <c r="J9786" s="749" t="n">
        <v>198.53</v>
      </c>
    </row>
    <row collapsed="false" customFormat="false" customHeight="true" hidden="true" ht="12.75" outlineLevel="0" r="9787">
      <c r="A9787" s="749" t="s">
        <v>25978</v>
      </c>
      <c r="B9787" s="749" t="str">
        <f aca="false">C9787&amp;D9787&amp;E9787&amp;F9787&amp;G9787&amp;H9787</f>
        <v>ESTACA DE CONCRETO ARMADO,MOLDADA NO TERRENO,TIPO "FRANKI STANDARD",COM DIAMETRO DE 350MM,PROFUNDIDADE ACIMA DE 16,00M E ATE 18,00M,CAPACIDADE MEDIA DE CARGA IGUAL A 55T,INCLUSIVEFORNECIMENTO DOS MATERIAIS,CONSIDERANDO O TRECHO CRAVADO E CONCRETADO</v>
      </c>
      <c r="C9787" s="749" t="s">
        <v>25950</v>
      </c>
      <c r="D9787" s="749" t="s">
        <v>25974</v>
      </c>
      <c r="E9787" s="749" t="s">
        <v>25975</v>
      </c>
      <c r="F9787" s="749" t="s">
        <v>25976</v>
      </c>
      <c r="G9787" s="749" t="s">
        <v>25977</v>
      </c>
      <c r="I9787" s="749" t="s">
        <v>236</v>
      </c>
      <c r="J9787" s="749" t="n">
        <v>189.67</v>
      </c>
    </row>
    <row collapsed="false" customFormat="false" customHeight="true" hidden="true" ht="12.75" outlineLevel="0" r="9788">
      <c r="A9788" s="749" t="s">
        <v>25979</v>
      </c>
      <c r="B9788" s="749" t="str">
        <f aca="false">C9788&amp;D9788&amp;E9788&amp;F9788&amp;G9788&amp;H9788</f>
        <v>ESTACA DE CONCRETO ARMADO,MOLDADA NO TERRENO,TIPO "FRANKI STANDARD",COM DIAMETRO DE 400MM,PROFUNDIDADE ACIMA DE 16,00M E ATE 23,00M,CAPACIDADE MEDIA DE CARGA IGUAL A 70T,INCLUSIVEFORNECIMENTO DOS MATERIAIS,CONSIDERANDO O TRECHO CRAVADO E CONCRETADO</v>
      </c>
      <c r="C9788" s="749" t="s">
        <v>25950</v>
      </c>
      <c r="D9788" s="749" t="s">
        <v>25980</v>
      </c>
      <c r="E9788" s="749" t="s">
        <v>25981</v>
      </c>
      <c r="F9788" s="749" t="s">
        <v>25976</v>
      </c>
      <c r="G9788" s="749" t="s">
        <v>25977</v>
      </c>
      <c r="I9788" s="749" t="s">
        <v>236</v>
      </c>
      <c r="J9788" s="749" t="n">
        <v>214.91</v>
      </c>
    </row>
    <row collapsed="false" customFormat="false" customHeight="true" hidden="true" ht="12.75" outlineLevel="0" r="9789">
      <c r="A9789" s="749" t="s">
        <v>25982</v>
      </c>
      <c r="B9789" s="749" t="str">
        <f aca="false">C9789&amp;D9789&amp;E9789&amp;F9789&amp;G9789&amp;H9789</f>
        <v>ESTACA DE CONCRETO ARMADO,MOLDADA NO TERRENO,TIPO "FRANKI STANDARD",COM DIAMETRO DE 400MM,PROFUNDIDADE ACIMA DE 16,00M E ATE 23,00M,CAPACIDADE MEDIA DE CARGA IGUAL A 70T,INCLUSIVEFORNECIMENTO DOS MATERIAIS,CONSIDERANDO O TRECHO CRAVADO E CONCRETADO</v>
      </c>
      <c r="C9789" s="749" t="s">
        <v>25950</v>
      </c>
      <c r="D9789" s="749" t="s">
        <v>25980</v>
      </c>
      <c r="E9789" s="749" t="s">
        <v>25981</v>
      </c>
      <c r="F9789" s="749" t="s">
        <v>25976</v>
      </c>
      <c r="G9789" s="749" t="s">
        <v>25977</v>
      </c>
      <c r="I9789" s="749" t="s">
        <v>236</v>
      </c>
      <c r="J9789" s="749" t="n">
        <v>205.72</v>
      </c>
    </row>
    <row collapsed="false" customFormat="false" customHeight="true" hidden="true" ht="12.75" outlineLevel="0" r="9790">
      <c r="A9790" s="749" t="s">
        <v>25983</v>
      </c>
      <c r="B9790" s="749" t="str">
        <f aca="false">C9790&amp;D9790&amp;E9790&amp;F9790&amp;G9790&amp;H9790</f>
        <v>ESTACA DE CONCRETO ARMADO,MOLDADA NO TERRENO,TIPO "FRANKI STANDARD",COM DIAMETRO DE 450MM,PROFUNDIDADE ACIMA DE 16,00M EATE 27,00M,CAPACIDADE MEDIA DE CARGA IGUAL A 100T,INCLUSIVEFORNECIMENTO DOS MATERIAIS,CONSIDERANDO O TRECHO CRAVADO E CONCRETADO</v>
      </c>
      <c r="C9790" s="749" t="s">
        <v>25950</v>
      </c>
      <c r="D9790" s="749" t="s">
        <v>25984</v>
      </c>
      <c r="E9790" s="749" t="s">
        <v>25985</v>
      </c>
      <c r="F9790" s="749" t="s">
        <v>25976</v>
      </c>
      <c r="G9790" s="749" t="s">
        <v>25977</v>
      </c>
      <c r="I9790" s="749" t="s">
        <v>236</v>
      </c>
      <c r="J9790" s="749" t="n">
        <v>254.99</v>
      </c>
    </row>
    <row collapsed="false" customFormat="false" customHeight="true" hidden="true" ht="12.75" outlineLevel="0" r="9791">
      <c r="A9791" s="749" t="s">
        <v>25986</v>
      </c>
      <c r="B9791" s="749" t="str">
        <f aca="false">C9791&amp;D9791&amp;E9791&amp;F9791&amp;G9791&amp;H9791</f>
        <v>ESTACA DE CONCRETO ARMADO,MOLDADA NO TERRENO,TIPO "FRANKI STANDARD",COM DIAMETRO DE 450MM,PROFUNDIDADE ACIMA DE 16,00M EATE 27,00M,CAPACIDADE MEDIA DE CARGA IGUAL A 100T,INCLUSIVEFORNECIMENTO DOS MATERIAIS,CONSIDERANDO O TRECHO CRAVADO E CONCRETADO</v>
      </c>
      <c r="C9791" s="749" t="s">
        <v>25950</v>
      </c>
      <c r="D9791" s="749" t="s">
        <v>25984</v>
      </c>
      <c r="E9791" s="749" t="s">
        <v>25985</v>
      </c>
      <c r="F9791" s="749" t="s">
        <v>25976</v>
      </c>
      <c r="G9791" s="749" t="s">
        <v>25977</v>
      </c>
      <c r="I9791" s="749" t="s">
        <v>236</v>
      </c>
      <c r="J9791" s="749" t="n">
        <v>245.04</v>
      </c>
    </row>
    <row collapsed="false" customFormat="false" customHeight="true" hidden="true" ht="12.75" outlineLevel="0" r="9792">
      <c r="A9792" s="749" t="s">
        <v>25987</v>
      </c>
      <c r="B9792" s="749" t="str">
        <f aca="false">C9792&amp;D9792&amp;E9792&amp;F9792&amp;G9792&amp;H9792</f>
        <v>ESTACA DE CONCRETO ARMADO,MOLDADA NO TERRENO,TIPO "FRANKI STANDARD",COM DIAMETRO DE 520MM,PROFUNDIDADE ACIMA DE 16,00M EATE 35,00M,CAPACIDADE MEDIA DE CARGA IGUAL A 130T,INCLUSIVEFORNECIMENTO DOS MATERIAIS,CONSIDERANDO O TRECHO CRAVADO E CONCRETADO</v>
      </c>
      <c r="C9792" s="749" t="s">
        <v>25950</v>
      </c>
      <c r="D9792" s="749" t="s">
        <v>25988</v>
      </c>
      <c r="E9792" s="749" t="s">
        <v>25989</v>
      </c>
      <c r="F9792" s="749" t="s">
        <v>25976</v>
      </c>
      <c r="G9792" s="749" t="s">
        <v>25977</v>
      </c>
      <c r="I9792" s="749" t="s">
        <v>236</v>
      </c>
      <c r="J9792" s="749" t="n">
        <v>296.38</v>
      </c>
    </row>
    <row collapsed="false" customFormat="false" customHeight="true" hidden="true" ht="12.75" outlineLevel="0" r="9793">
      <c r="A9793" s="749" t="s">
        <v>25990</v>
      </c>
      <c r="B9793" s="749" t="str">
        <f aca="false">C9793&amp;D9793&amp;E9793&amp;F9793&amp;G9793&amp;H9793</f>
        <v>ESTACA DE CONCRETO ARMADO,MOLDADA NO TERRENO,TIPO "FRANKI STANDARD",COM DIAMETRO DE 520MM,PROFUNDIDADE ACIMA DE 16,00M EATE 35,00M,CAPACIDADE MEDIA DE CARGA IGUAL A 130T,INCLUSIVEFORNECIMENTO DOS MATERIAIS,CONSIDERANDO O TRECHO CRAVADO E CONCRETADO</v>
      </c>
      <c r="C9793" s="749" t="s">
        <v>25950</v>
      </c>
      <c r="D9793" s="749" t="s">
        <v>25988</v>
      </c>
      <c r="E9793" s="749" t="s">
        <v>25989</v>
      </c>
      <c r="F9793" s="749" t="s">
        <v>25976</v>
      </c>
      <c r="G9793" s="749" t="s">
        <v>25977</v>
      </c>
      <c r="I9793" s="749" t="s">
        <v>236</v>
      </c>
      <c r="J9793" s="749" t="n">
        <v>285.76</v>
      </c>
    </row>
    <row collapsed="false" customFormat="false" customHeight="true" hidden="true" ht="12.75" outlineLevel="0" r="9794">
      <c r="A9794" s="749" t="s">
        <v>25991</v>
      </c>
      <c r="B9794" s="749" t="str">
        <f aca="false">C9794&amp;D9794&amp;E9794&amp;F9794&amp;G9794&amp;H9794</f>
        <v>ESTACA DE CONCRETO ARMADO,MOLDADA NO TERRENO,TIPO "FRANKI STANDARD",COM DIAMETRO DE 600MM,PROFUNDIDADE ACIMA DE 16,00M EATE 35,00M,CAPACIDADE MEDIA DE CARGA IGUAL A 170T,INCLUSIVEFORNECIMENTO DOS MATERIAIS,CONSIDERANDO O TRECHO CRAVADO E CONCRETADO</v>
      </c>
      <c r="C9794" s="749" t="s">
        <v>25950</v>
      </c>
      <c r="D9794" s="749" t="s">
        <v>25992</v>
      </c>
      <c r="E9794" s="749" t="s">
        <v>25993</v>
      </c>
      <c r="F9794" s="749" t="s">
        <v>25976</v>
      </c>
      <c r="G9794" s="749" t="s">
        <v>25977</v>
      </c>
      <c r="I9794" s="749" t="s">
        <v>236</v>
      </c>
      <c r="J9794" s="749" t="n">
        <v>335.28</v>
      </c>
    </row>
    <row collapsed="false" customFormat="false" customHeight="true" hidden="true" ht="12.75" outlineLevel="0" r="9795">
      <c r="A9795" s="749" t="s">
        <v>25994</v>
      </c>
      <c r="B9795" s="749" t="str">
        <f aca="false">C9795&amp;D9795&amp;E9795&amp;F9795&amp;G9795&amp;H9795</f>
        <v>ESTACA DE CONCRETO ARMADO,MOLDADA NO TERRENO,TIPO "FRANKI STANDARD",COM DIAMETRO DE 600MM,PROFUNDIDADE ACIMA DE 16,00M EATE 35,00M,CAPACIDADE MEDIA DE CARGA IGUAL A 170T,INCLUSIVEFORNECIMENTO DOS MATERIAIS,CONSIDERANDO O TRECHO CRAVADO E CONCRETADO</v>
      </c>
      <c r="C9795" s="749" t="s">
        <v>25950</v>
      </c>
      <c r="D9795" s="749" t="s">
        <v>25992</v>
      </c>
      <c r="E9795" s="749" t="s">
        <v>25993</v>
      </c>
      <c r="F9795" s="749" t="s">
        <v>25976</v>
      </c>
      <c r="G9795" s="749" t="s">
        <v>25977</v>
      </c>
      <c r="I9795" s="749" t="s">
        <v>236</v>
      </c>
      <c r="J9795" s="749" t="n">
        <v>323.57</v>
      </c>
    </row>
    <row collapsed="false" customFormat="false" customHeight="true" hidden="true" ht="12.75" outlineLevel="0" r="9796">
      <c r="A9796" s="749" t="s">
        <v>25995</v>
      </c>
      <c r="B9796" s="749" t="str">
        <f aca="false">C9796&amp;D9796&amp;E9796&amp;F9796&amp;G9796&amp;H9796</f>
        <v>TRECHO CRAVADO,MAS NAO CONCRETADO(SITUADO ACIMA DA COTA DE ARRASAMENTO),DE TUBULACAO NECESSARIA PARA EXECUCAO DE ESTACAMOLDADA NO TERRENO,TIPO "FRANKI",COM DIAMETRO DE 350MM</v>
      </c>
      <c r="C9796" s="749" t="s">
        <v>25996</v>
      </c>
      <c r="D9796" s="749" t="s">
        <v>25997</v>
      </c>
      <c r="E9796" s="749" t="s">
        <v>25998</v>
      </c>
      <c r="I9796" s="749" t="s">
        <v>236</v>
      </c>
      <c r="J9796" s="749" t="n">
        <v>111.23</v>
      </c>
    </row>
    <row collapsed="false" customFormat="false" customHeight="true" hidden="true" ht="12.75" outlineLevel="0" r="9797">
      <c r="A9797" s="749" t="s">
        <v>25999</v>
      </c>
      <c r="B9797" s="749" t="str">
        <f aca="false">C9797&amp;D9797&amp;E9797&amp;F9797&amp;G9797&amp;H9797</f>
        <v>TRECHO CRAVADO,MAS NAO CONCRETADO(SITUADO ACIMA DA COTA DE ARRASAMENTO),DE TUBULACAO NECESSARIA PARA EXECUCAO DE ESTACAMOLDADA NO TERRENO,TIPO "FRANKI",COM DIAMETRO DE 350MM</v>
      </c>
      <c r="C9797" s="749" t="s">
        <v>25996</v>
      </c>
      <c r="D9797" s="749" t="s">
        <v>25997</v>
      </c>
      <c r="E9797" s="749" t="s">
        <v>25998</v>
      </c>
      <c r="I9797" s="749" t="s">
        <v>236</v>
      </c>
      <c r="J9797" s="749" t="n">
        <v>107.03</v>
      </c>
    </row>
    <row collapsed="false" customFormat="false" customHeight="true" hidden="true" ht="12.75" outlineLevel="0" r="9798">
      <c r="A9798" s="749" t="s">
        <v>26000</v>
      </c>
      <c r="B9798" s="749" t="str">
        <f aca="false">C9798&amp;D9798&amp;E9798&amp;F9798&amp;G9798&amp;H9798</f>
        <v>TRECHO CRAVADO,MAS NAO CONCRETADO(SITUADO ACIMA DA COTA DE ARRASAMENTO),DE TUBULACAO NECESSARIA PARA EXECUCAO DE ESTACAMOLDADA NO TERRENO,TIPO "FRANKI",COM DIAMETRO DE 400MM</v>
      </c>
      <c r="C9798" s="749" t="s">
        <v>25996</v>
      </c>
      <c r="D9798" s="749" t="s">
        <v>25997</v>
      </c>
      <c r="E9798" s="749" t="s">
        <v>26001</v>
      </c>
      <c r="I9798" s="749" t="s">
        <v>236</v>
      </c>
      <c r="J9798" s="749" t="n">
        <v>120.84</v>
      </c>
    </row>
    <row collapsed="false" customFormat="false" customHeight="true" hidden="true" ht="12.75" outlineLevel="0" r="9799">
      <c r="A9799" s="749" t="s">
        <v>26002</v>
      </c>
      <c r="B9799" s="749" t="str">
        <f aca="false">C9799&amp;D9799&amp;E9799&amp;F9799&amp;G9799&amp;H9799</f>
        <v>TRECHO CRAVADO,MAS NAO CONCRETADO(SITUADO ACIMA DA COTA DE ARRASAMENTO),DE TUBULACAO NECESSARIA PARA EXECUCAO DE ESTACAMOLDADA NO TERRENO,TIPO "FRANKI",COM DIAMETRO DE 400MM</v>
      </c>
      <c r="C9799" s="749" t="s">
        <v>25996</v>
      </c>
      <c r="D9799" s="749" t="s">
        <v>25997</v>
      </c>
      <c r="E9799" s="749" t="s">
        <v>26001</v>
      </c>
      <c r="I9799" s="749" t="s">
        <v>236</v>
      </c>
      <c r="J9799" s="749" t="n">
        <v>116.35</v>
      </c>
    </row>
    <row collapsed="false" customFormat="false" customHeight="true" hidden="true" ht="12.75" outlineLevel="0" r="9800">
      <c r="A9800" s="749" t="s">
        <v>26003</v>
      </c>
      <c r="B9800" s="749" t="str">
        <f aca="false">C9800&amp;D9800&amp;E9800&amp;F9800&amp;G9800&amp;H9800</f>
        <v>TRECHO CRAVADO,MAS NAO CONCRETADO(SITUADO ACIMA DA COTA DE ARRASAMENTO),DE TUBULACAO NECESSARIA PARA EXECUCAO DE ESTACAMOLDADA NO TERRENO,TIPO "FRANKI",COM DIAMETRO DE 450MM</v>
      </c>
      <c r="C9800" s="749" t="s">
        <v>25996</v>
      </c>
      <c r="D9800" s="749" t="s">
        <v>25997</v>
      </c>
      <c r="E9800" s="749" t="s">
        <v>26004</v>
      </c>
      <c r="I9800" s="749" t="s">
        <v>236</v>
      </c>
      <c r="J9800" s="749" t="n">
        <v>149.32</v>
      </c>
    </row>
    <row collapsed="false" customFormat="false" customHeight="true" hidden="true" ht="12.75" outlineLevel="0" r="9801">
      <c r="A9801" s="749" t="s">
        <v>26005</v>
      </c>
      <c r="B9801" s="749" t="str">
        <f aca="false">C9801&amp;D9801&amp;E9801&amp;F9801&amp;G9801&amp;H9801</f>
        <v>TRECHO CRAVADO,MAS NAO CONCRETADO(SITUADO ACIMA DA COTA DE ARRASAMENTO),DE TUBULACAO NECESSARIA PARA EXECUCAO DE ESTACAMOLDADA NO TERRENO,TIPO "FRANKI",COM DIAMETRO DE 450MM</v>
      </c>
      <c r="C9801" s="749" t="s">
        <v>25996</v>
      </c>
      <c r="D9801" s="749" t="s">
        <v>25997</v>
      </c>
      <c r="E9801" s="749" t="s">
        <v>26004</v>
      </c>
      <c r="I9801" s="749" t="s">
        <v>236</v>
      </c>
      <c r="J9801" s="749" t="n">
        <v>144.48</v>
      </c>
    </row>
    <row collapsed="false" customFormat="false" customHeight="true" hidden="true" ht="12.75" outlineLevel="0" r="9802">
      <c r="A9802" s="749" t="s">
        <v>26006</v>
      </c>
      <c r="B9802" s="749" t="str">
        <f aca="false">C9802&amp;D9802&amp;E9802&amp;F9802&amp;G9802&amp;H9802</f>
        <v>TRECHO CRAVADO,MAS NAO CONCRETADO(SITUADO ACIMA DA COTA DE ARRASAMENTO),DE TUBULACAO NECESSARIA PARA EXECUCAO DE ESTACAMOLDADA NO TERRENO,TIPO "FRANKI",COM DIAMETRO DE 520MM</v>
      </c>
      <c r="C9802" s="749" t="s">
        <v>25996</v>
      </c>
      <c r="D9802" s="749" t="s">
        <v>25997</v>
      </c>
      <c r="E9802" s="749" t="s">
        <v>26007</v>
      </c>
      <c r="I9802" s="749" t="s">
        <v>236</v>
      </c>
      <c r="J9802" s="749" t="n">
        <v>173.17</v>
      </c>
    </row>
    <row collapsed="false" customFormat="false" customHeight="true" hidden="true" ht="12.75" outlineLevel="0" r="9803">
      <c r="A9803" s="749" t="s">
        <v>26008</v>
      </c>
      <c r="B9803" s="749" t="str">
        <f aca="false">C9803&amp;D9803&amp;E9803&amp;F9803&amp;G9803&amp;H9803</f>
        <v>TRECHO CRAVADO,MAS NAO CONCRETADO(SITUADO ACIMA DA COTA DE ARRASAMENTO),DE TUBULACAO NECESSARIA PARA EXECUCAO DE ESTACAMOLDADA NO TERRENO,TIPO "FRANKI",COM DIAMETRO DE 520MM</v>
      </c>
      <c r="C9803" s="749" t="s">
        <v>25996</v>
      </c>
      <c r="D9803" s="749" t="s">
        <v>25997</v>
      </c>
      <c r="E9803" s="749" t="s">
        <v>26007</v>
      </c>
      <c r="I9803" s="749" t="s">
        <v>236</v>
      </c>
      <c r="J9803" s="749" t="n">
        <v>168.1</v>
      </c>
    </row>
    <row collapsed="false" customFormat="false" customHeight="true" hidden="true" ht="12.75" outlineLevel="0" r="9804">
      <c r="A9804" s="749" t="s">
        <v>26009</v>
      </c>
      <c r="B9804" s="749" t="str">
        <f aca="false">C9804&amp;D9804&amp;E9804&amp;F9804&amp;G9804&amp;H9804</f>
        <v>TRECHO CRAVADO,MAS NAO CONCRETADO(SITUADO ACIMA DA COTA DE ARRASAMENTO),DE TUBULACAO NECESSARIA PARA EXECUCAO DE ESTACAMOLDADA NO TERRENO,TIPO "FRANKI",COM DIAMETRO DE 600MM</v>
      </c>
      <c r="C9804" s="749" t="s">
        <v>25996</v>
      </c>
      <c r="D9804" s="749" t="s">
        <v>25997</v>
      </c>
      <c r="E9804" s="749" t="s">
        <v>26010</v>
      </c>
      <c r="I9804" s="749" t="s">
        <v>236</v>
      </c>
      <c r="J9804" s="749" t="n">
        <v>183.71</v>
      </c>
    </row>
    <row collapsed="false" customFormat="false" customHeight="true" hidden="true" ht="12.75" outlineLevel="0" r="9805">
      <c r="A9805" s="749" t="s">
        <v>26011</v>
      </c>
      <c r="B9805" s="749" t="str">
        <f aca="false">C9805&amp;D9805&amp;E9805&amp;F9805&amp;G9805&amp;H9805</f>
        <v>TRECHO CRAVADO,MAS NAO CONCRETADO(SITUADO ACIMA DA COTA DE ARRASAMENTO),DE TUBULACAO NECESSARIA PARA EXECUCAO DE ESTACAMOLDADA NO TERRENO,TIPO "FRANKI",COM DIAMETRO DE 600MM</v>
      </c>
      <c r="C9805" s="749" t="s">
        <v>25996</v>
      </c>
      <c r="D9805" s="749" t="s">
        <v>25997</v>
      </c>
      <c r="E9805" s="749" t="s">
        <v>26010</v>
      </c>
      <c r="I9805" s="749" t="s">
        <v>236</v>
      </c>
      <c r="J9805" s="749" t="n">
        <v>178.13</v>
      </c>
    </row>
    <row collapsed="false" customFormat="false" customHeight="true" hidden="true" ht="12.75" outlineLevel="0" r="9806">
      <c r="A9806" s="749" t="s">
        <v>26012</v>
      </c>
      <c r="B9806" s="749" t="str">
        <f aca="false">C9806&amp;D9806&amp;E9806&amp;F9806&amp;G9806&amp;H9806</f>
        <v>BULBO DE ALARGAMENTO PARA ESTACA TIPO "FRANKI",DIAMETRO DE 350MM(ATE 270L)</v>
      </c>
      <c r="C9806" s="749" t="s">
        <v>26013</v>
      </c>
      <c r="D9806" s="749" t="s">
        <v>26014</v>
      </c>
      <c r="I9806" s="749" t="s">
        <v>30</v>
      </c>
      <c r="J9806" s="749" t="n">
        <v>194.29</v>
      </c>
    </row>
    <row collapsed="false" customFormat="false" customHeight="true" hidden="true" ht="12.75" outlineLevel="0" r="9807">
      <c r="A9807" s="749" t="s">
        <v>26015</v>
      </c>
      <c r="B9807" s="749" t="str">
        <f aca="false">C9807&amp;D9807&amp;E9807&amp;F9807&amp;G9807&amp;H9807</f>
        <v>BULBO DE ALARGAMENTO PARA ESTACA TIPO "FRANKI",DIAMETRO DE 350MM(ATE 270L)</v>
      </c>
      <c r="C9807" s="749" t="s">
        <v>26013</v>
      </c>
      <c r="D9807" s="749" t="s">
        <v>26014</v>
      </c>
      <c r="I9807" s="749" t="s">
        <v>30</v>
      </c>
      <c r="J9807" s="749" t="n">
        <v>185.98</v>
      </c>
    </row>
    <row collapsed="false" customFormat="false" customHeight="true" hidden="true" ht="12.75" outlineLevel="0" r="9808">
      <c r="A9808" s="749" t="s">
        <v>26016</v>
      </c>
      <c r="B9808" s="749" t="str">
        <f aca="false">C9808&amp;D9808&amp;E9808&amp;F9808&amp;G9808&amp;H9808</f>
        <v>BULBO DE ALARGAMENTO PARA ESTACA TIPO "FRANKI",DIAMETRO DE 400MM(ATE 360L)</v>
      </c>
      <c r="C9808" s="749" t="s">
        <v>26017</v>
      </c>
      <c r="D9808" s="749" t="s">
        <v>26018</v>
      </c>
      <c r="I9808" s="749" t="s">
        <v>30</v>
      </c>
      <c r="J9808" s="749" t="n">
        <v>220.15</v>
      </c>
    </row>
    <row collapsed="false" customFormat="false" customHeight="true" hidden="true" ht="12.75" outlineLevel="0" r="9809">
      <c r="A9809" s="749" t="s">
        <v>26019</v>
      </c>
      <c r="B9809" s="749" t="str">
        <f aca="false">C9809&amp;D9809&amp;E9809&amp;F9809&amp;G9809&amp;H9809</f>
        <v>BULBO DE ALARGAMENTO PARA ESTACA TIPO "FRANKI",DIAMETRO DE 400MM(ATE 360L)</v>
      </c>
      <c r="C9809" s="749" t="s">
        <v>26017</v>
      </c>
      <c r="D9809" s="749" t="s">
        <v>26018</v>
      </c>
      <c r="I9809" s="749" t="s">
        <v>30</v>
      </c>
      <c r="J9809" s="749" t="n">
        <v>210.73</v>
      </c>
    </row>
    <row collapsed="false" customFormat="false" customHeight="true" hidden="true" ht="12.75" outlineLevel="0" r="9810">
      <c r="A9810" s="749" t="s">
        <v>26020</v>
      </c>
      <c r="B9810" s="749" t="str">
        <f aca="false">C9810&amp;D9810&amp;E9810&amp;F9810&amp;G9810&amp;H9810</f>
        <v>BULBO DE ALARGAMENTO PARA ESTACA TIPO "FRANKI",DIAMETRO DE 450MM(ATE 450L)</v>
      </c>
      <c r="C9810" s="749" t="s">
        <v>26017</v>
      </c>
      <c r="D9810" s="749" t="s">
        <v>26021</v>
      </c>
      <c r="I9810" s="749" t="s">
        <v>30</v>
      </c>
      <c r="J9810" s="749" t="n">
        <v>270.83</v>
      </c>
    </row>
    <row collapsed="false" customFormat="false" customHeight="true" hidden="true" ht="12.75" outlineLevel="0" r="9811">
      <c r="A9811" s="749" t="s">
        <v>26022</v>
      </c>
      <c r="B9811" s="749" t="str">
        <f aca="false">C9811&amp;D9811&amp;E9811&amp;F9811&amp;G9811&amp;H9811</f>
        <v>BULBO DE ALARGAMENTO PARA ESTACA TIPO "FRANKI",DIAMETRO DE 450MM(ATE 450L)</v>
      </c>
      <c r="C9811" s="749" t="s">
        <v>26017</v>
      </c>
      <c r="D9811" s="749" t="s">
        <v>26021</v>
      </c>
      <c r="I9811" s="749" t="s">
        <v>30</v>
      </c>
      <c r="J9811" s="749" t="n">
        <v>259.24</v>
      </c>
    </row>
    <row collapsed="false" customFormat="false" customHeight="true" hidden="true" ht="12.75" outlineLevel="0" r="9812">
      <c r="A9812" s="749" t="s">
        <v>26023</v>
      </c>
      <c r="B9812" s="749" t="str">
        <f aca="false">C9812&amp;D9812&amp;E9812&amp;F9812&amp;G9812&amp;H9812</f>
        <v>BULBO DE ALARGAMENTO PARA ESTACA TIPO "FRANKI",DIAMETRO DE 520MM(ATE 600L)</v>
      </c>
      <c r="C9812" s="749" t="s">
        <v>26024</v>
      </c>
      <c r="D9812" s="749" t="s">
        <v>26025</v>
      </c>
      <c r="I9812" s="749" t="s">
        <v>30</v>
      </c>
      <c r="J9812" s="749" t="n">
        <v>326.46</v>
      </c>
    </row>
    <row collapsed="false" customFormat="false" customHeight="true" hidden="true" ht="12.75" outlineLevel="0" r="9813">
      <c r="A9813" s="749" t="s">
        <v>26026</v>
      </c>
      <c r="B9813" s="749" t="str">
        <f aca="false">C9813&amp;D9813&amp;E9813&amp;F9813&amp;G9813&amp;H9813</f>
        <v>BULBO DE ALARGAMENTO PARA ESTACA TIPO "FRANKI",DIAMETRO DE 520MM(ATE 600L)</v>
      </c>
      <c r="C9813" s="749" t="s">
        <v>26024</v>
      </c>
      <c r="D9813" s="749" t="s">
        <v>26025</v>
      </c>
      <c r="I9813" s="749" t="s">
        <v>30</v>
      </c>
      <c r="J9813" s="749" t="n">
        <v>312.49</v>
      </c>
    </row>
    <row collapsed="false" customFormat="false" customHeight="true" hidden="true" ht="12.75" outlineLevel="0" r="9814">
      <c r="A9814" s="749" t="s">
        <v>26027</v>
      </c>
      <c r="B9814" s="749" t="str">
        <f aca="false">C9814&amp;D9814&amp;E9814&amp;F9814&amp;G9814&amp;H9814</f>
        <v>BULBO DE ALARGAMENTO PARA ESTACA TIPO "FRANKI",DIAMETRO DE 600MM(ATE 750L)</v>
      </c>
      <c r="C9814" s="749" t="s">
        <v>26028</v>
      </c>
      <c r="D9814" s="749" t="s">
        <v>26029</v>
      </c>
      <c r="I9814" s="749" t="s">
        <v>30</v>
      </c>
      <c r="J9814" s="749" t="n">
        <v>389.29</v>
      </c>
    </row>
    <row collapsed="false" customFormat="false" customHeight="true" hidden="true" ht="12.75" outlineLevel="0" r="9815">
      <c r="A9815" s="749" t="s">
        <v>26030</v>
      </c>
      <c r="B9815" s="749" t="str">
        <f aca="false">C9815&amp;D9815&amp;E9815&amp;F9815&amp;G9815&amp;H9815</f>
        <v>BULBO DE ALARGAMENTO PARA ESTACA TIPO "FRANKI",DIAMETRO DE 600MM(ATE 750L)</v>
      </c>
      <c r="C9815" s="749" t="s">
        <v>26028</v>
      </c>
      <c r="D9815" s="749" t="s">
        <v>26029</v>
      </c>
      <c r="I9815" s="749" t="s">
        <v>30</v>
      </c>
      <c r="J9815" s="749" t="n">
        <v>372.63</v>
      </c>
    </row>
    <row collapsed="false" customFormat="false" customHeight="true" hidden="true" ht="12.75" outlineLevel="0" r="9816">
      <c r="A9816" s="749" t="s">
        <v>26031</v>
      </c>
      <c r="B9816" s="749" t="str">
        <f aca="false">C9816&amp;D9816&amp;E9816&amp;F9816&amp;G9816&amp;H9816</f>
        <v>ESCAVACAO DE FUSTE DE TUBULAO DE CONCRETO COM CAMISA DE ACOINCORPORADA,DIAMETRO DE 0,80M E O PLANO INFERIOR DA BASE ATE10,00M DA COTA DE ARRASAMENTO,A CEU ABERTO EM MATERIAL DE 1ªCATEGORIA,EXCLUSIVE CARGA,TRANSPORTE E DESCARGA DO MATERIALESCAVADO</v>
      </c>
      <c r="C9816" s="749" t="s">
        <v>26032</v>
      </c>
      <c r="D9816" s="749" t="s">
        <v>26033</v>
      </c>
      <c r="E9816" s="749" t="s">
        <v>26034</v>
      </c>
      <c r="F9816" s="749" t="s">
        <v>26035</v>
      </c>
      <c r="G9816" s="749" t="s">
        <v>26036</v>
      </c>
      <c r="I9816" s="749" t="s">
        <v>236</v>
      </c>
      <c r="J9816" s="749" t="n">
        <v>227.24</v>
      </c>
    </row>
    <row collapsed="false" customFormat="false" customHeight="true" hidden="true" ht="12.75" outlineLevel="0" r="9817">
      <c r="A9817" s="749" t="s">
        <v>26037</v>
      </c>
      <c r="B9817" s="749" t="str">
        <f aca="false">C9817&amp;D9817&amp;E9817&amp;F9817&amp;G9817&amp;H9817</f>
        <v>ESCAVACAO DE FUSTE DE TUBULAO DE CONCRETO COM CAMISA DE ACOINCORPORADA,DIAMETRO DE 0,80M E O PLANO INFERIOR DA BASE ATE10,00M DA COTA DE ARRASAMENTO,A CEU ABERTO EM MATERIAL DE 1ªCATEGORIA,EXCLUSIVE CARGA,TRANSPORTE E DESCARGA DO MATERIALESCAVADO</v>
      </c>
      <c r="C9817" s="749" t="s">
        <v>26032</v>
      </c>
      <c r="D9817" s="749" t="s">
        <v>26033</v>
      </c>
      <c r="E9817" s="749" t="s">
        <v>26034</v>
      </c>
      <c r="F9817" s="749" t="s">
        <v>26035</v>
      </c>
      <c r="G9817" s="749" t="s">
        <v>26036</v>
      </c>
      <c r="I9817" s="749" t="s">
        <v>236</v>
      </c>
      <c r="J9817" s="749" t="n">
        <v>218.37</v>
      </c>
    </row>
    <row collapsed="false" customFormat="false" customHeight="true" hidden="true" ht="12.75" outlineLevel="0" r="9818">
      <c r="A9818" s="749" t="s">
        <v>26038</v>
      </c>
      <c r="B9818" s="749" t="str">
        <f aca="false">C9818&amp;D9818&amp;E9818&amp;F9818&amp;G9818&amp;H9818</f>
        <v>ESCAVACAO DE FUSTE DE TUBULAO DE CONCRETO COM CAMISA DE ACOINCORPORADA,DIAMETRO DE 0,80M E O PLANO INFERIOR DA BASE ATE10,00M DA COTA DE ARRASAMENTO,A CEU ABERTO EM MATERIAL DE 2ªCATEGORIA,EXCLUSIVE CARGA,TRANSPORTE E DESCARGA DO MATERIALESCAVADO</v>
      </c>
      <c r="C9818" s="749" t="s">
        <v>26032</v>
      </c>
      <c r="D9818" s="749" t="s">
        <v>26033</v>
      </c>
      <c r="E9818" s="749" t="s">
        <v>26039</v>
      </c>
      <c r="F9818" s="749" t="s">
        <v>26035</v>
      </c>
      <c r="G9818" s="749" t="s">
        <v>26036</v>
      </c>
      <c r="I9818" s="749" t="s">
        <v>236</v>
      </c>
      <c r="J9818" s="749" t="n">
        <v>295.42</v>
      </c>
    </row>
    <row collapsed="false" customFormat="false" customHeight="true" hidden="true" ht="12.75" outlineLevel="0" r="9819">
      <c r="A9819" s="749" t="s">
        <v>26040</v>
      </c>
      <c r="B9819" s="749" t="str">
        <f aca="false">C9819&amp;D9819&amp;E9819&amp;F9819&amp;G9819&amp;H9819</f>
        <v>ESCAVACAO DE FUSTE DE TUBULAO DE CONCRETO COM CAMISA DE ACOINCORPORADA,DIAMETRO DE 0,80M E O PLANO INFERIOR DA BASE ATE10,00M DA COTA DE ARRASAMENTO,A CEU ABERTO EM MATERIAL DE 2ªCATEGORIA,EXCLUSIVE CARGA,TRANSPORTE E DESCARGA DO MATERIALESCAVADO</v>
      </c>
      <c r="C9819" s="749" t="s">
        <v>26032</v>
      </c>
      <c r="D9819" s="749" t="s">
        <v>26033</v>
      </c>
      <c r="E9819" s="749" t="s">
        <v>26039</v>
      </c>
      <c r="F9819" s="749" t="s">
        <v>26035</v>
      </c>
      <c r="G9819" s="749" t="s">
        <v>26036</v>
      </c>
      <c r="I9819" s="749" t="s">
        <v>236</v>
      </c>
      <c r="J9819" s="749" t="n">
        <v>283.88</v>
      </c>
    </row>
    <row collapsed="false" customFormat="false" customHeight="true" hidden="true" ht="12.75" outlineLevel="0" r="9820">
      <c r="A9820" s="749" t="s">
        <v>26041</v>
      </c>
      <c r="B9820" s="749" t="str">
        <f aca="false">C9820&amp;D9820&amp;E9820&amp;F9820&amp;G9820&amp;H9820</f>
        <v>ESCAVACAO DE FUSTE DE TUBULAO DE CONCRETO COM CAMISA DE ACOINCORPORADA,DIAMETRO DE 0,80M E O PLANO INFERIOR DA BASE ATE10,00M DA COTA DE ARRASAMENTO,A CEU ABERTO EM MATERIAL DE 3ªCATEGORIA,EXCLUSIVE CARGA,TRANSPORTE E DESCARGA DO MATERIALESCAVADO</v>
      </c>
      <c r="C9820" s="749" t="s">
        <v>26032</v>
      </c>
      <c r="D9820" s="749" t="s">
        <v>26033</v>
      </c>
      <c r="E9820" s="749" t="s">
        <v>26042</v>
      </c>
      <c r="F9820" s="749" t="s">
        <v>26035</v>
      </c>
      <c r="G9820" s="749" t="s">
        <v>26036</v>
      </c>
      <c r="I9820" s="749" t="s">
        <v>236</v>
      </c>
      <c r="J9820" s="749" t="n">
        <v>306.78</v>
      </c>
    </row>
    <row collapsed="false" customFormat="false" customHeight="true" hidden="true" ht="12.75" outlineLevel="0" r="9821">
      <c r="A9821" s="749" t="s">
        <v>26043</v>
      </c>
      <c r="B9821" s="749" t="str">
        <f aca="false">C9821&amp;D9821&amp;E9821&amp;F9821&amp;G9821&amp;H9821</f>
        <v>ESCAVACAO DE FUSTE DE TUBULAO DE CONCRETO COM CAMISA DE ACOINCORPORADA,DIAMETRO DE 0,80M E O PLANO INFERIOR DA BASE ATE10,00M DA COTA DE ARRASAMENTO,A CEU ABERTO EM MATERIAL DE 3ªCATEGORIA,EXCLUSIVE CARGA,TRANSPORTE E DESCARGA DO MATERIALESCAVADO</v>
      </c>
      <c r="C9821" s="749" t="s">
        <v>26032</v>
      </c>
      <c r="D9821" s="749" t="s">
        <v>26033</v>
      </c>
      <c r="E9821" s="749" t="s">
        <v>26042</v>
      </c>
      <c r="F9821" s="749" t="s">
        <v>26035</v>
      </c>
      <c r="G9821" s="749" t="s">
        <v>26036</v>
      </c>
      <c r="I9821" s="749" t="s">
        <v>236</v>
      </c>
      <c r="J9821" s="749" t="n">
        <v>294.8</v>
      </c>
    </row>
    <row collapsed="false" customFormat="false" customHeight="true" hidden="true" ht="12.75" outlineLevel="0" r="9822">
      <c r="A9822" s="749" t="s">
        <v>26044</v>
      </c>
      <c r="B9822" s="749" t="str">
        <f aca="false">C9822&amp;D9822&amp;E9822&amp;F9822&amp;G9822&amp;H9822</f>
        <v>ESCAVACAO DE FUSTE DE TUBULAO DE CONCRETO COM CAMISA DE ACOINCORPORADA,DIAMETRO DE 0,80M E O PLANO INFERIOR DA BASE ENTRE 10,00 E 20,00M(TRECHO EXCEDENTE A 10,00M)DA COTA DE ARRASAMENTO,A CEU ABERTO EM MATERIAL DE 1ª CATEGORIA,EXCLUSIVE CARGA,TRANSPORTE E DESCARGA DO MATERIAL ESCAVADO</v>
      </c>
      <c r="C9822" s="749" t="s">
        <v>26032</v>
      </c>
      <c r="D9822" s="749" t="s">
        <v>26045</v>
      </c>
      <c r="E9822" s="749" t="s">
        <v>26046</v>
      </c>
      <c r="F9822" s="749" t="s">
        <v>26047</v>
      </c>
      <c r="G9822" s="749" t="s">
        <v>26048</v>
      </c>
      <c r="I9822" s="749" t="s">
        <v>236</v>
      </c>
      <c r="J9822" s="749" t="n">
        <v>249.97</v>
      </c>
    </row>
    <row collapsed="false" customFormat="false" customHeight="true" hidden="true" ht="12.75" outlineLevel="0" r="9823">
      <c r="A9823" s="749" t="s">
        <v>26049</v>
      </c>
      <c r="B9823" s="749" t="str">
        <f aca="false">C9823&amp;D9823&amp;E9823&amp;F9823&amp;G9823&amp;H9823</f>
        <v>ESCAVACAO DE FUSTE DE TUBULAO DE CONCRETO COM CAMISA DE ACOINCORPORADA,DIAMETRO DE 0,80M E O PLANO INFERIOR DA BASE ENTRE 10,00 E 20,00M(TRECHO EXCEDENTE A 10,00M)DA COTA DE ARRASAMENTO,A CEU ABERTO EM MATERIAL DE 1ª CATEGORIA,EXCLUSIVE CARGA,TRANSPORTE E DESCARGA DO MATERIAL ESCAVADO</v>
      </c>
      <c r="C9823" s="749" t="s">
        <v>26032</v>
      </c>
      <c r="D9823" s="749" t="s">
        <v>26045</v>
      </c>
      <c r="E9823" s="749" t="s">
        <v>26046</v>
      </c>
      <c r="F9823" s="749" t="s">
        <v>26047</v>
      </c>
      <c r="G9823" s="749" t="s">
        <v>26048</v>
      </c>
      <c r="I9823" s="749" t="s">
        <v>236</v>
      </c>
      <c r="J9823" s="749" t="n">
        <v>240.21</v>
      </c>
    </row>
    <row collapsed="false" customFormat="false" customHeight="true" hidden="true" ht="12.75" outlineLevel="0" r="9824">
      <c r="A9824" s="749" t="s">
        <v>26050</v>
      </c>
      <c r="B9824" s="749" t="str">
        <f aca="false">C9824&amp;D9824&amp;E9824&amp;F9824&amp;G9824&amp;H9824</f>
        <v>ESCAVACAO DE FUSTE DE TUBULAO DE CONCRETO COM CAMISA DE ACOINCORPORADA,DIAMETRO DE 0,80M E O PLANO INFERIOR DA BASE ENTRE 10,00 E 20,00M(TRECHO EXCEDENTE A 10,00M)DA COTA DE ARRASAMENTO,A CEU ABERTO EM MATERIAL DE 2ª CATEGORIA,EXCLUSIVE CARGA,TRANSPORTE E DESCARGA DO MATERIAL ESCAVADO</v>
      </c>
      <c r="C9824" s="749" t="s">
        <v>26032</v>
      </c>
      <c r="D9824" s="749" t="s">
        <v>26045</v>
      </c>
      <c r="E9824" s="749" t="s">
        <v>26046</v>
      </c>
      <c r="F9824" s="749" t="s">
        <v>26051</v>
      </c>
      <c r="G9824" s="749" t="s">
        <v>26048</v>
      </c>
      <c r="I9824" s="749" t="s">
        <v>236</v>
      </c>
      <c r="J9824" s="749" t="n">
        <v>324.96</v>
      </c>
    </row>
    <row collapsed="false" customFormat="false" customHeight="true" hidden="true" ht="12.75" outlineLevel="0" r="9825">
      <c r="A9825" s="749" t="s">
        <v>26052</v>
      </c>
      <c r="B9825" s="749" t="str">
        <f aca="false">C9825&amp;D9825&amp;E9825&amp;F9825&amp;G9825&amp;H9825</f>
        <v>ESCAVACAO DE FUSTE DE TUBULAO DE CONCRETO COM CAMISA DE ACOINCORPORADA,DIAMETRO DE 0,80M E O PLANO INFERIOR DA BASE ENTRE 10,00 E 20,00M(TRECHO EXCEDENTE A 10,00M)DA COTA DE ARRASAMENTO,A CEU ABERTO EM MATERIAL DE 2ª CATEGORIA,EXCLUSIVE CARGA,TRANSPORTE E DESCARGA DO MATERIAL ESCAVADO</v>
      </c>
      <c r="C9825" s="749" t="s">
        <v>26032</v>
      </c>
      <c r="D9825" s="749" t="s">
        <v>26045</v>
      </c>
      <c r="E9825" s="749" t="s">
        <v>26046</v>
      </c>
      <c r="F9825" s="749" t="s">
        <v>26051</v>
      </c>
      <c r="G9825" s="749" t="s">
        <v>26048</v>
      </c>
      <c r="I9825" s="749" t="s">
        <v>236</v>
      </c>
      <c r="J9825" s="749" t="n">
        <v>312.27</v>
      </c>
    </row>
    <row collapsed="false" customFormat="false" customHeight="true" hidden="true" ht="12.75" outlineLevel="0" r="9826">
      <c r="A9826" s="749" t="s">
        <v>26053</v>
      </c>
      <c r="B9826" s="749" t="str">
        <f aca="false">C9826&amp;D9826&amp;E9826&amp;F9826&amp;G9826&amp;H9826</f>
        <v>ESCAVACAO DE FUSTE DE TUBULAO DE CONCRETO COM CAMISA DE ACOINCORPORADA,DIAMETRO DE 0,80M E O PLANO INFERIOR DA BASE ENTRE 10,00 E 20,00M(TRECHO EXCEDENTE A 10,00M)DA COTA DE ARRASAMENTO,A CEU ABERTO EM MATERIAL DE 3ª CATEGORIA,EXCLUSIVE CARGA,TRANSPORTE E DESCARGA DO MATERIAL ESCAVADO</v>
      </c>
      <c r="C9826" s="749" t="s">
        <v>26032</v>
      </c>
      <c r="D9826" s="749" t="s">
        <v>26045</v>
      </c>
      <c r="E9826" s="749" t="s">
        <v>26046</v>
      </c>
      <c r="F9826" s="749" t="s">
        <v>26054</v>
      </c>
      <c r="G9826" s="749" t="s">
        <v>26048</v>
      </c>
      <c r="I9826" s="749" t="s">
        <v>236</v>
      </c>
      <c r="J9826" s="749" t="n">
        <v>337.46</v>
      </c>
    </row>
    <row collapsed="false" customFormat="false" customHeight="true" hidden="true" ht="12.75" outlineLevel="0" r="9827">
      <c r="A9827" s="749" t="s">
        <v>26055</v>
      </c>
      <c r="B9827" s="749" t="str">
        <f aca="false">C9827&amp;D9827&amp;E9827&amp;F9827&amp;G9827&amp;H9827</f>
        <v>ESCAVACAO DE FUSTE DE TUBULAO DE CONCRETO COM CAMISA DE ACOINCORPORADA,DIAMETRO DE 0,80M E O PLANO INFERIOR DA BASE ENTRE 10,00 E 20,00M(TRECHO EXCEDENTE A 10,00M)DA COTA DE ARRASAMENTO,A CEU ABERTO EM MATERIAL DE 3ª CATEGORIA,EXCLUSIVE CARGA,TRANSPORTE E DESCARGA DO MATERIAL ESCAVADO</v>
      </c>
      <c r="C9827" s="749" t="s">
        <v>26032</v>
      </c>
      <c r="D9827" s="749" t="s">
        <v>26045</v>
      </c>
      <c r="E9827" s="749" t="s">
        <v>26046</v>
      </c>
      <c r="F9827" s="749" t="s">
        <v>26054</v>
      </c>
      <c r="G9827" s="749" t="s">
        <v>26048</v>
      </c>
      <c r="I9827" s="749" t="s">
        <v>236</v>
      </c>
      <c r="J9827" s="749" t="n">
        <v>324.28</v>
      </c>
    </row>
    <row collapsed="false" customFormat="false" customHeight="true" hidden="true" ht="12.75" outlineLevel="0" r="9828">
      <c r="A9828" s="749" t="s">
        <v>26056</v>
      </c>
      <c r="B9828" s="749" t="str">
        <f aca="false">C9828&amp;D9828&amp;E9828&amp;F9828&amp;G9828&amp;H9828</f>
        <v>ESCAVACAO DE FUSTE DE TUBULAO DE CONCRETO COM CAMISA DE ACOINCORPORADA,DIAMETRO DE 1,00M E O PLANO INFERIOR DA BASE ATE10,00M DA COTA DE ARRASAMENTO,A CEU ABERTO EM MATERIAL DE 1ªCATEGORIA,EXCLUSIVE CARGA,TRANSPORTE E DESCARGA DO MATERIALESCAVADO</v>
      </c>
      <c r="C9828" s="749" t="s">
        <v>26032</v>
      </c>
      <c r="D9828" s="749" t="s">
        <v>26057</v>
      </c>
      <c r="E9828" s="749" t="s">
        <v>26034</v>
      </c>
      <c r="F9828" s="749" t="s">
        <v>26035</v>
      </c>
      <c r="G9828" s="749" t="s">
        <v>26036</v>
      </c>
      <c r="I9828" s="749" t="s">
        <v>236</v>
      </c>
      <c r="J9828" s="749" t="n">
        <v>324.05</v>
      </c>
    </row>
    <row collapsed="false" customFormat="false" customHeight="true" hidden="true" ht="12.75" outlineLevel="0" r="9829">
      <c r="A9829" s="749" t="s">
        <v>26058</v>
      </c>
      <c r="B9829" s="749" t="str">
        <f aca="false">C9829&amp;D9829&amp;E9829&amp;F9829&amp;G9829&amp;H9829</f>
        <v>ESCAVACAO DE FUSTE DE TUBULAO DE CONCRETO COM CAMISA DE ACOINCORPORADA,DIAMETRO DE 1,00M E O PLANO INFERIOR DA BASE ATE10,00M DA COTA DE ARRASAMENTO,A CEU ABERTO EM MATERIAL DE 1ªCATEGORIA,EXCLUSIVE CARGA,TRANSPORTE E DESCARGA DO MATERIALESCAVADO</v>
      </c>
      <c r="C9829" s="749" t="s">
        <v>26032</v>
      </c>
      <c r="D9829" s="749" t="s">
        <v>26057</v>
      </c>
      <c r="E9829" s="749" t="s">
        <v>26034</v>
      </c>
      <c r="F9829" s="749" t="s">
        <v>26035</v>
      </c>
      <c r="G9829" s="749" t="s">
        <v>26036</v>
      </c>
      <c r="I9829" s="749" t="s">
        <v>236</v>
      </c>
      <c r="J9829" s="749" t="n">
        <v>312.04</v>
      </c>
    </row>
    <row collapsed="false" customFormat="false" customHeight="true" hidden="true" ht="12.75" outlineLevel="0" r="9830">
      <c r="A9830" s="749" t="s">
        <v>26059</v>
      </c>
      <c r="B9830" s="749" t="str">
        <f aca="false">C9830&amp;D9830&amp;E9830&amp;F9830&amp;G9830&amp;H9830</f>
        <v>ESCAVACAO DE FUSTE DE TUBULAO DE CONCRETO COM CAMISA DE ACOINCORPORADA,DIAMETRO DE 1,00M E O PLANO INFERIOR DA BASE ATE10,00M DA COTA DE ARRASAMENTO,A CEU ABERTO EM MATERIAL DE 2ªCATEGORIA,EXCLUSIVE CARGA,TRANSPORTE E DESCARGA DO MATERIALESCAVADO</v>
      </c>
      <c r="C9830" s="749" t="s">
        <v>26032</v>
      </c>
      <c r="D9830" s="749" t="s">
        <v>26057</v>
      </c>
      <c r="E9830" s="749" t="s">
        <v>26039</v>
      </c>
      <c r="F9830" s="749" t="s">
        <v>26035</v>
      </c>
      <c r="G9830" s="749" t="s">
        <v>26036</v>
      </c>
      <c r="I9830" s="749" t="s">
        <v>236</v>
      </c>
      <c r="J9830" s="749" t="n">
        <v>421.26</v>
      </c>
    </row>
    <row collapsed="false" customFormat="false" customHeight="true" hidden="true" ht="12.75" outlineLevel="0" r="9831">
      <c r="A9831" s="749" t="s">
        <v>26060</v>
      </c>
      <c r="B9831" s="749" t="str">
        <f aca="false">C9831&amp;D9831&amp;E9831&amp;F9831&amp;G9831&amp;H9831</f>
        <v>ESCAVACAO DE FUSTE DE TUBULAO DE CONCRETO COM CAMISA DE ACOINCORPORADA,DIAMETRO DE 1,00M E O PLANO INFERIOR DA BASE ATE10,00M DA COTA DE ARRASAMENTO,A CEU ABERTO EM MATERIAL DE 2ªCATEGORIA,EXCLUSIVE CARGA,TRANSPORTE E DESCARGA DO MATERIALESCAVADO</v>
      </c>
      <c r="C9831" s="749" t="s">
        <v>26032</v>
      </c>
      <c r="D9831" s="749" t="s">
        <v>26057</v>
      </c>
      <c r="E9831" s="749" t="s">
        <v>26039</v>
      </c>
      <c r="F9831" s="749" t="s">
        <v>26035</v>
      </c>
      <c r="G9831" s="749" t="s">
        <v>26036</v>
      </c>
      <c r="I9831" s="749" t="s">
        <v>236</v>
      </c>
      <c r="J9831" s="749" t="n">
        <v>405.66</v>
      </c>
    </row>
    <row collapsed="false" customFormat="false" customHeight="true" hidden="true" ht="12.75" outlineLevel="0" r="9832">
      <c r="A9832" s="749" t="s">
        <v>26061</v>
      </c>
      <c r="B9832" s="749" t="str">
        <f aca="false">C9832&amp;D9832&amp;E9832&amp;F9832&amp;G9832&amp;H9832</f>
        <v>ESCAVACAO DE FUSTE DE TUBULAO DE CONCRETO COM CAMISA DE ACOINCORPORADA,DIAMETRO DE 1,00M E O PLANO INFERIOR DA BASE ATE10,00M DA COTA DE ARRASAMENTO,A CEU ABERTO EM MATERIAL DE 3ªCATEGORIA,EXCLUSIVE CARGA,TRANSPORTE E DESCARGA DO MATERIALESCAVADO</v>
      </c>
      <c r="C9832" s="749" t="s">
        <v>26032</v>
      </c>
      <c r="D9832" s="749" t="s">
        <v>26057</v>
      </c>
      <c r="E9832" s="749" t="s">
        <v>26042</v>
      </c>
      <c r="F9832" s="749" t="s">
        <v>26035</v>
      </c>
      <c r="G9832" s="749" t="s">
        <v>26036</v>
      </c>
      <c r="I9832" s="749" t="s">
        <v>236</v>
      </c>
      <c r="J9832" s="749" t="n">
        <v>437.47</v>
      </c>
    </row>
    <row collapsed="false" customFormat="false" customHeight="true" hidden="true" ht="12.75" outlineLevel="0" r="9833">
      <c r="A9833" s="749" t="s">
        <v>26062</v>
      </c>
      <c r="B9833" s="749" t="str">
        <f aca="false">C9833&amp;D9833&amp;E9833&amp;F9833&amp;G9833&amp;H9833</f>
        <v>ESCAVACAO DE FUSTE DE TUBULAO DE CONCRETO COM CAMISA DE ACOINCORPORADA,DIAMETRO DE 1,00M E O PLANO INFERIOR DA BASE ATE10,00M DA COTA DE ARRASAMENTO,A CEU ABERTO EM MATERIAL DE 3ªCATEGORIA,EXCLUSIVE CARGA,TRANSPORTE E DESCARGA DO MATERIALESCAVADO</v>
      </c>
      <c r="C9833" s="749" t="s">
        <v>26032</v>
      </c>
      <c r="D9833" s="749" t="s">
        <v>26057</v>
      </c>
      <c r="E9833" s="749" t="s">
        <v>26042</v>
      </c>
      <c r="F9833" s="749" t="s">
        <v>26035</v>
      </c>
      <c r="G9833" s="749" t="s">
        <v>26036</v>
      </c>
      <c r="I9833" s="749" t="s">
        <v>236</v>
      </c>
      <c r="J9833" s="749" t="n">
        <v>421.26</v>
      </c>
    </row>
    <row collapsed="false" customFormat="false" customHeight="true" hidden="true" ht="12.75" outlineLevel="0" r="9834">
      <c r="A9834" s="749" t="s">
        <v>26063</v>
      </c>
      <c r="B9834" s="749" t="str">
        <f aca="false">C9834&amp;D9834&amp;E9834&amp;F9834&amp;G9834&amp;H9834</f>
        <v>ESCAVACAO DE FUSTE DE TUBULAO DE CONCRETO COM CAMISA DE ACOINCORPORADA,DIAMETRO DE 1,00M E O PLANO INFERIOR DA BASE ENTRE 10,00M E 20,00M(TRECHO EXCEDENTE A 10,00M)DA COTA DE ARRASAMENTO,A CEU ABERTO EM MATERIAL DE 1ª CATEGORIA,EXCLUSIVE CARGA,TRANSPORTE E DESCARGA DO MATERIAL ESCAVADO</v>
      </c>
      <c r="C9834" s="749" t="s">
        <v>26032</v>
      </c>
      <c r="D9834" s="749" t="s">
        <v>26064</v>
      </c>
      <c r="E9834" s="749" t="s">
        <v>26065</v>
      </c>
      <c r="F9834" s="749" t="s">
        <v>26066</v>
      </c>
      <c r="G9834" s="749" t="s">
        <v>26067</v>
      </c>
      <c r="I9834" s="749" t="s">
        <v>236</v>
      </c>
      <c r="J9834" s="749" t="n">
        <v>356.45</v>
      </c>
    </row>
    <row collapsed="false" customFormat="false" customHeight="true" hidden="true" ht="12.75" outlineLevel="0" r="9835">
      <c r="A9835" s="749" t="s">
        <v>26068</v>
      </c>
      <c r="B9835" s="749" t="str">
        <f aca="false">C9835&amp;D9835&amp;E9835&amp;F9835&amp;G9835&amp;H9835</f>
        <v>ESCAVACAO DE FUSTE DE TUBULAO DE CONCRETO COM CAMISA DE ACOINCORPORADA,DIAMETRO DE 1,00M E O PLANO INFERIOR DA BASE ENTRE 10,00M E 20,00M(TRECHO EXCEDENTE A 10,00M)DA COTA DE ARRASAMENTO,A CEU ABERTO EM MATERIAL DE 1ª CATEGORIA,EXCLUSIVE CARGA,TRANSPORTE E DESCARGA DO MATERIAL ESCAVADO</v>
      </c>
      <c r="C9835" s="749" t="s">
        <v>26032</v>
      </c>
      <c r="D9835" s="749" t="s">
        <v>26064</v>
      </c>
      <c r="E9835" s="749" t="s">
        <v>26065</v>
      </c>
      <c r="F9835" s="749" t="s">
        <v>26066</v>
      </c>
      <c r="G9835" s="749" t="s">
        <v>26067</v>
      </c>
      <c r="I9835" s="749" t="s">
        <v>236</v>
      </c>
      <c r="J9835" s="749" t="n">
        <v>343.25</v>
      </c>
    </row>
    <row collapsed="false" customFormat="false" customHeight="true" hidden="true" ht="12.75" outlineLevel="0" r="9836">
      <c r="A9836" s="749" t="s">
        <v>26069</v>
      </c>
      <c r="B9836" s="749" t="str">
        <f aca="false">C9836&amp;D9836&amp;E9836&amp;F9836&amp;G9836&amp;H9836</f>
        <v>ESCAVACAO DE FUSTE DE TUBULAO DE CONCRETO COM CAMISA DE ACOINCORPORADA,DIAMETRO DE 1,00M E O PLANO INFERIOR DA BASE ENTRE 10,00M E 20,00M(TRECHO EXCEDENTE A 10,00M)DA COTA DE ARRASAMENTO,A CEU ABERTO EM MATERIAL DE 2ª CATEGORIA,EXCLUSIVE CARGA,TRANSPORTE E DESCARGA DO MATERIAL ESCAVADO</v>
      </c>
      <c r="C9836" s="749" t="s">
        <v>26032</v>
      </c>
      <c r="D9836" s="749" t="s">
        <v>26064</v>
      </c>
      <c r="E9836" s="749" t="s">
        <v>26065</v>
      </c>
      <c r="F9836" s="749" t="s">
        <v>26070</v>
      </c>
      <c r="G9836" s="749" t="s">
        <v>26067</v>
      </c>
      <c r="I9836" s="749" t="s">
        <v>236</v>
      </c>
      <c r="J9836" s="749" t="n">
        <v>463.39</v>
      </c>
    </row>
    <row collapsed="false" customFormat="false" customHeight="true" hidden="true" ht="12.75" outlineLevel="0" r="9837">
      <c r="A9837" s="749" t="s">
        <v>26071</v>
      </c>
      <c r="B9837" s="749" t="str">
        <f aca="false">C9837&amp;D9837&amp;E9837&amp;F9837&amp;G9837&amp;H9837</f>
        <v>ESCAVACAO DE FUSTE DE TUBULAO DE CONCRETO COM CAMISA DE ACOINCORPORADA,DIAMETRO DE 1,00M E O PLANO INFERIOR DA BASE ENTRE 10,00M E 20,00M(TRECHO EXCEDENTE A 10,00M)DA COTA DE ARRASAMENTO,A CEU ABERTO EM MATERIAL DE 2ª CATEGORIA,EXCLUSIVE CARGA,TRANSPORTE E DESCARGA DO MATERIAL ESCAVADO</v>
      </c>
      <c r="C9837" s="749" t="s">
        <v>26032</v>
      </c>
      <c r="D9837" s="749" t="s">
        <v>26064</v>
      </c>
      <c r="E9837" s="749" t="s">
        <v>26065</v>
      </c>
      <c r="F9837" s="749" t="s">
        <v>26070</v>
      </c>
      <c r="G9837" s="749" t="s">
        <v>26067</v>
      </c>
      <c r="I9837" s="749" t="s">
        <v>236</v>
      </c>
      <c r="J9837" s="749" t="n">
        <v>446.22</v>
      </c>
    </row>
    <row collapsed="false" customFormat="false" customHeight="true" hidden="true" ht="12.75" outlineLevel="0" r="9838">
      <c r="A9838" s="749" t="s">
        <v>26072</v>
      </c>
      <c r="B9838" s="749" t="str">
        <f aca="false">C9838&amp;D9838&amp;E9838&amp;F9838&amp;G9838&amp;H9838</f>
        <v>ESCAVACAO DE FUSTE DE TUBULAO DE CONCRETO COM CAMISA DE ACOINCORPORADA,DIAMETRO DE 1,00M E O PLANO INFERIOR DA BASE ENTRE 10,00M E 20,00(TRECHO EXCEDENTE A 10,00M)DA COTA DE ARRASAMENTO,A CEU ABERTO EM MATERIAL DE 3ª CATEGORIA,EXCLUSIVE CARGA,TRANSPORTE E DESCARGA DO MATERIAL ESCAVADO</v>
      </c>
      <c r="C9838" s="749" t="s">
        <v>26032</v>
      </c>
      <c r="D9838" s="749" t="s">
        <v>26064</v>
      </c>
      <c r="E9838" s="749" t="s">
        <v>26073</v>
      </c>
      <c r="F9838" s="749" t="s">
        <v>26054</v>
      </c>
      <c r="G9838" s="749" t="s">
        <v>26048</v>
      </c>
      <c r="I9838" s="749" t="s">
        <v>236</v>
      </c>
      <c r="J9838" s="749" t="n">
        <v>481.21</v>
      </c>
    </row>
    <row collapsed="false" customFormat="false" customHeight="true" hidden="true" ht="12.75" outlineLevel="0" r="9839">
      <c r="A9839" s="749" t="s">
        <v>26074</v>
      </c>
      <c r="B9839" s="749" t="str">
        <f aca="false">C9839&amp;D9839&amp;E9839&amp;F9839&amp;G9839&amp;H9839</f>
        <v>ESCAVACAO DE FUSTE DE TUBULAO DE CONCRETO COM CAMISA DE ACOINCORPORADA,DIAMETRO DE 1,00M E O PLANO INFERIOR DA BASE ENTRE 10,00M E 20,00(TRECHO EXCEDENTE A 10,00M)DA COTA DE ARRASAMENTO,A CEU ABERTO EM MATERIAL DE 3ª CATEGORIA,EXCLUSIVE CARGA,TRANSPORTE E DESCARGA DO MATERIAL ESCAVADO</v>
      </c>
      <c r="C9839" s="749" t="s">
        <v>26032</v>
      </c>
      <c r="D9839" s="749" t="s">
        <v>26064</v>
      </c>
      <c r="E9839" s="749" t="s">
        <v>26073</v>
      </c>
      <c r="F9839" s="749" t="s">
        <v>26054</v>
      </c>
      <c r="G9839" s="749" t="s">
        <v>26048</v>
      </c>
      <c r="I9839" s="749" t="s">
        <v>236</v>
      </c>
      <c r="J9839" s="749" t="n">
        <v>463.38</v>
      </c>
    </row>
    <row collapsed="false" customFormat="false" customHeight="true" hidden="true" ht="12.75" outlineLevel="0" r="9840">
      <c r="A9840" s="749" t="s">
        <v>26075</v>
      </c>
      <c r="B9840" s="749" t="str">
        <f aca="false">C9840&amp;D9840&amp;E9840&amp;F9840&amp;G9840&amp;H9840</f>
        <v>ESCAVACAO DE FUSTE DE TUBULAO DE CONCRETO COM CAMISA DE ACOINCORPORADA,DIAMETRO DE 1,25M E O PLANO INFERIOR DA BASE ATE10,00M DA CONTA DE ARRASAMENTO,A CEU ABERTO EM MATERIAL DE 1ª CATEGORIA,EXCLUSIVE CARGA,TRANSPORTE E DESCARGA DO MATERIAL ESCAVADO</v>
      </c>
      <c r="C9840" s="749" t="s">
        <v>26032</v>
      </c>
      <c r="D9840" s="749" t="s">
        <v>26076</v>
      </c>
      <c r="E9840" s="749" t="s">
        <v>26077</v>
      </c>
      <c r="F9840" s="749" t="s">
        <v>26078</v>
      </c>
      <c r="G9840" s="749" t="s">
        <v>26079</v>
      </c>
      <c r="I9840" s="749" t="s">
        <v>236</v>
      </c>
      <c r="J9840" s="749" t="n">
        <v>465.65</v>
      </c>
    </row>
    <row collapsed="false" customFormat="false" customHeight="true" hidden="true" ht="12.75" outlineLevel="0" r="9841">
      <c r="A9841" s="749" t="s">
        <v>26080</v>
      </c>
      <c r="B9841" s="749" t="str">
        <f aca="false">C9841&amp;D9841&amp;E9841&amp;F9841&amp;G9841&amp;H9841</f>
        <v>ESCAVACAO DE FUSTE DE TUBULAO DE CONCRETO COM CAMISA DE ACOINCORPORADA,DIAMETRO DE 1,25M E O PLANO INFERIOR DA BASE ATE10,00M DA CONTA DE ARRASAMENTO,A CEU ABERTO EM MATERIAL DE 1ª CATEGORIA,EXCLUSIVE CARGA,TRANSPORTE E DESCARGA DO MATERIAL ESCAVADO</v>
      </c>
      <c r="C9841" s="749" t="s">
        <v>26032</v>
      </c>
      <c r="D9841" s="749" t="s">
        <v>26076</v>
      </c>
      <c r="E9841" s="749" t="s">
        <v>26077</v>
      </c>
      <c r="F9841" s="749" t="s">
        <v>26078</v>
      </c>
      <c r="G9841" s="749" t="s">
        <v>26079</v>
      </c>
      <c r="I9841" s="749" t="s">
        <v>236</v>
      </c>
      <c r="J9841" s="749" t="n">
        <v>449.24</v>
      </c>
    </row>
    <row collapsed="false" customFormat="false" customHeight="true" hidden="true" ht="12.75" outlineLevel="0" r="9842">
      <c r="A9842" s="749" t="s">
        <v>26081</v>
      </c>
      <c r="B9842" s="749" t="str">
        <f aca="false">C9842&amp;D9842&amp;E9842&amp;F9842&amp;G9842&amp;H9842</f>
        <v>ESCAVACAO DE FUSTE DE TUBULAO DE CONCRETO COM CAMISA DE ACOINCORPORADA,DIAMETRO DE 1,25M E O PLANO INFERIOR DA BASE ATE10,00M DA COTA DE ARRASAMENTO,A CEU ABERTO EM MATERIAL DE 2ªCATEGORIA,EXCLUSIVE CARGA,TRANSPORTE E DESCARGA DO MATERIALESCAVADO</v>
      </c>
      <c r="C9842" s="749" t="s">
        <v>26032</v>
      </c>
      <c r="D9842" s="749" t="s">
        <v>26076</v>
      </c>
      <c r="E9842" s="749" t="s">
        <v>26039</v>
      </c>
      <c r="F9842" s="749" t="s">
        <v>26035</v>
      </c>
      <c r="G9842" s="749" t="s">
        <v>26036</v>
      </c>
      <c r="I9842" s="749" t="s">
        <v>236</v>
      </c>
      <c r="J9842" s="749" t="n">
        <v>605.35</v>
      </c>
    </row>
    <row collapsed="false" customFormat="false" customHeight="true" hidden="true" ht="12.75" outlineLevel="0" r="9843">
      <c r="A9843" s="749" t="s">
        <v>26082</v>
      </c>
      <c r="B9843" s="749" t="str">
        <f aca="false">C9843&amp;D9843&amp;E9843&amp;F9843&amp;G9843&amp;H9843</f>
        <v>ESCAVACAO DE FUSTE DE TUBULAO DE CONCRETO COM CAMISA DE ACOINCORPORADA,DIAMETRO DE 1,25M E O PLANO INFERIOR DA BASE ATE10,00M DA COTA DE ARRASAMENTO,A CEU ABERTO EM MATERIAL DE 2ªCATEGORIA,EXCLUSIVE CARGA,TRANSPORTE E DESCARGA DO MATERIALESCAVADO</v>
      </c>
      <c r="C9843" s="749" t="s">
        <v>26032</v>
      </c>
      <c r="D9843" s="749" t="s">
        <v>26076</v>
      </c>
      <c r="E9843" s="749" t="s">
        <v>26039</v>
      </c>
      <c r="F9843" s="749" t="s">
        <v>26035</v>
      </c>
      <c r="G9843" s="749" t="s">
        <v>26036</v>
      </c>
      <c r="I9843" s="749" t="s">
        <v>236</v>
      </c>
      <c r="J9843" s="749" t="n">
        <v>584.01</v>
      </c>
    </row>
    <row collapsed="false" customFormat="false" customHeight="true" hidden="true" ht="12.75" outlineLevel="0" r="9844">
      <c r="A9844" s="749" t="s">
        <v>26083</v>
      </c>
      <c r="B9844" s="749" t="str">
        <f aca="false">C9844&amp;D9844&amp;E9844&amp;F9844&amp;G9844&amp;H9844</f>
        <v>ESCAVACAO DE FUSTE DE TUBULAO DE CONCRETO COM CAMISA DE ACOINCORPORADA,DIAMETRO DE 1,25M E O PLANO INFERIOR DA BASE ATE10,00M DA COTA DE ARRASAMENTO,A CEU ABERTO EM MATERIAL DE 3ª CATEGORIA,EXCLUSIVE CARGA,TRANSPORTE E DESCARGA DO MATERIAL ESCAVADO</v>
      </c>
      <c r="C9844" s="749" t="s">
        <v>26032</v>
      </c>
      <c r="D9844" s="749" t="s">
        <v>26076</v>
      </c>
      <c r="E9844" s="749" t="s">
        <v>26042</v>
      </c>
      <c r="F9844" s="749" t="s">
        <v>26084</v>
      </c>
      <c r="G9844" s="749" t="s">
        <v>26085</v>
      </c>
      <c r="I9844" s="749" t="s">
        <v>236</v>
      </c>
      <c r="J9844" s="749" t="n">
        <v>628.63</v>
      </c>
    </row>
    <row collapsed="false" customFormat="false" customHeight="true" hidden="true" ht="12.75" outlineLevel="0" r="9845">
      <c r="A9845" s="749" t="s">
        <v>26086</v>
      </c>
      <c r="B9845" s="749" t="str">
        <f aca="false">C9845&amp;D9845&amp;E9845&amp;F9845&amp;G9845&amp;H9845</f>
        <v>ESCAVACAO DE FUSTE DE TUBULAO DE CONCRETO COM CAMISA DE ACOINCORPORADA,DIAMETRO DE 1,25M E O PLANO INFERIOR DA BASE ATE10,00M DA COTA DE ARRASAMENTO,A CEU ABERTO EM MATERIAL DE 3ª CATEGORIA,EXCLUSIVE CARGA,TRANSPORTE E DESCARGA DO MATERIAL ESCAVADO</v>
      </c>
      <c r="C9845" s="749" t="s">
        <v>26032</v>
      </c>
      <c r="D9845" s="749" t="s">
        <v>26076</v>
      </c>
      <c r="E9845" s="749" t="s">
        <v>26042</v>
      </c>
      <c r="F9845" s="749" t="s">
        <v>26084</v>
      </c>
      <c r="G9845" s="749" t="s">
        <v>26085</v>
      </c>
      <c r="I9845" s="749" t="s">
        <v>236</v>
      </c>
      <c r="J9845" s="749" t="n">
        <v>606.48</v>
      </c>
    </row>
    <row collapsed="false" customFormat="false" customHeight="true" hidden="true" ht="12.75" outlineLevel="0" r="9846">
      <c r="A9846" s="749" t="s">
        <v>26087</v>
      </c>
      <c r="B9846" s="749" t="str">
        <f aca="false">C9846&amp;D9846&amp;E9846&amp;F9846&amp;G9846&amp;H9846</f>
        <v>ESCAVACAO DE FUSTE DE TUBULAO DE CONCRETO COM CAMISA DE ACOINCORPORADA,DIAMETRO DE 1,25M E O PLANO INFERIOR DA BASE ENTRE 10,00M E 20,00M(TRECHO EXCEDENTE A 10,00M)DA COTA DE ARRASAMENTO,A CEU ABERTO EM MATERIAL DE 1ª CATEGORIA,EXCLUSIVE CARGA,TRANSPORTE E DESCARGA DO MATERIAL ESCAVADO</v>
      </c>
      <c r="C9846" s="749" t="s">
        <v>26032</v>
      </c>
      <c r="D9846" s="749" t="s">
        <v>26088</v>
      </c>
      <c r="E9846" s="749" t="s">
        <v>26065</v>
      </c>
      <c r="F9846" s="749" t="s">
        <v>26066</v>
      </c>
      <c r="G9846" s="749" t="s">
        <v>26067</v>
      </c>
      <c r="I9846" s="749" t="s">
        <v>236</v>
      </c>
      <c r="J9846" s="749" t="n">
        <v>512.22</v>
      </c>
    </row>
    <row collapsed="false" customFormat="false" customHeight="true" hidden="true" ht="12.75" outlineLevel="0" r="9847">
      <c r="A9847" s="749" t="s">
        <v>26089</v>
      </c>
      <c r="B9847" s="749" t="str">
        <f aca="false">C9847&amp;D9847&amp;E9847&amp;F9847&amp;G9847&amp;H9847</f>
        <v>ESCAVACAO DE FUSTE DE TUBULAO DE CONCRETO COM CAMISA DE ACOINCORPORADA,DIAMETRO DE 1,25M E O PLANO INFERIOR DA BASE ENTRE 10,00M E 20,00M(TRECHO EXCEDENTE A 10,00M)DA COTA DE ARRASAMENTO,A CEU ABERTO EM MATERIAL DE 1ª CATEGORIA,EXCLUSIVE CARGA,TRANSPORTE E DESCARGA DO MATERIAL ESCAVADO</v>
      </c>
      <c r="C9847" s="749" t="s">
        <v>26032</v>
      </c>
      <c r="D9847" s="749" t="s">
        <v>26088</v>
      </c>
      <c r="E9847" s="749" t="s">
        <v>26065</v>
      </c>
      <c r="F9847" s="749" t="s">
        <v>26066</v>
      </c>
      <c r="G9847" s="749" t="s">
        <v>26067</v>
      </c>
      <c r="I9847" s="749" t="s">
        <v>236</v>
      </c>
      <c r="J9847" s="749" t="n">
        <v>494.17</v>
      </c>
    </row>
    <row collapsed="false" customFormat="false" customHeight="true" hidden="true" ht="12.75" outlineLevel="0" r="9848">
      <c r="A9848" s="749" t="s">
        <v>26090</v>
      </c>
      <c r="B9848" s="749" t="str">
        <f aca="false">C9848&amp;D9848&amp;E9848&amp;F9848&amp;G9848&amp;H9848</f>
        <v>ESCAVACAO DE FUSTE DE TUBULAO DE CONCRETO COM CAMISA DE ACOINCORPORADA,DIAMETRO DE 1,25M E O PLANO INFERIOR DA BASE ENTRE 10,00 E 20,00(TRECHO EXCEDENTE A 10,00M)DA COTA DE ARRASAMENTO,A CEU ABERTO EM MATERIAL DE 2ª CATEGORIA,EXCLUSIVE CARGA,TRANSPORTE E DESCARGA DO MATERIAL ESCAVADO</v>
      </c>
      <c r="C9848" s="749" t="s">
        <v>26032</v>
      </c>
      <c r="D9848" s="749" t="s">
        <v>26088</v>
      </c>
      <c r="E9848" s="749" t="s">
        <v>26091</v>
      </c>
      <c r="F9848" s="749" t="s">
        <v>26092</v>
      </c>
      <c r="G9848" s="749" t="s">
        <v>26093</v>
      </c>
      <c r="I9848" s="749" t="s">
        <v>236</v>
      </c>
      <c r="J9848" s="749" t="n">
        <v>665.89</v>
      </c>
    </row>
    <row collapsed="false" customFormat="false" customHeight="true" hidden="true" ht="12.75" outlineLevel="0" r="9849">
      <c r="A9849" s="749" t="s">
        <v>26094</v>
      </c>
      <c r="B9849" s="749" t="str">
        <f aca="false">C9849&amp;D9849&amp;E9849&amp;F9849&amp;G9849&amp;H9849</f>
        <v>ESCAVACAO DE FUSTE DE TUBULAO DE CONCRETO COM CAMISA DE ACOINCORPORADA,DIAMETRO DE 1,25M E O PLANO INFERIOR DA BASE ENTRE 10,00 E 20,00(TRECHO EXCEDENTE A 10,00M)DA COTA DE ARRASAMENTO,A CEU ABERTO EM MATERIAL DE 2ª CATEGORIA,EXCLUSIVE CARGA,TRANSPORTE E DESCARGA DO MATERIAL ESCAVADO</v>
      </c>
      <c r="C9849" s="749" t="s">
        <v>26032</v>
      </c>
      <c r="D9849" s="749" t="s">
        <v>26088</v>
      </c>
      <c r="E9849" s="749" t="s">
        <v>26091</v>
      </c>
      <c r="F9849" s="749" t="s">
        <v>26092</v>
      </c>
      <c r="G9849" s="749" t="s">
        <v>26093</v>
      </c>
      <c r="I9849" s="749" t="s">
        <v>236</v>
      </c>
      <c r="J9849" s="749" t="n">
        <v>642.42</v>
      </c>
    </row>
    <row collapsed="false" customFormat="false" customHeight="true" hidden="true" ht="12.75" outlineLevel="0" r="9850">
      <c r="A9850" s="749" t="s">
        <v>26095</v>
      </c>
      <c r="B9850" s="749" t="str">
        <f aca="false">C9850&amp;D9850&amp;E9850&amp;F9850&amp;G9850&amp;H9850</f>
        <v>ESCAVACAO DE FUSTE DE TUBULAO DE CONCRETO COM CAMISA DE ACOINCORPORADA,DIAMETRO DE 1,25M E O PLANO INFERIOR DA BASE ENTRE 10,00 E 20,00M(TRECHO EXCEDENTE A 10,00M)DA COTA DE ARRASAMENTO,A CEU ABERTO EM MATERIAL DE 3ª CATEGORIA,EXCLUSIVE CARGA,TRANSPORTE E DESCARGA DO MATERIAL ESCAVADO</v>
      </c>
      <c r="C9850" s="749" t="s">
        <v>26032</v>
      </c>
      <c r="D9850" s="749" t="s">
        <v>26088</v>
      </c>
      <c r="E9850" s="749" t="s">
        <v>26046</v>
      </c>
      <c r="F9850" s="749" t="s">
        <v>26054</v>
      </c>
      <c r="G9850" s="749" t="s">
        <v>26048</v>
      </c>
      <c r="I9850" s="749" t="s">
        <v>236</v>
      </c>
      <c r="J9850" s="749" t="n">
        <v>691.5</v>
      </c>
    </row>
    <row collapsed="false" customFormat="false" customHeight="true" hidden="true" ht="12.75" outlineLevel="0" r="9851">
      <c r="A9851" s="749" t="s">
        <v>26096</v>
      </c>
      <c r="B9851" s="749" t="str">
        <f aca="false">C9851&amp;D9851&amp;E9851&amp;F9851&amp;G9851&amp;H9851</f>
        <v>ESCAVACAO DE FUSTE DE TUBULAO DE CONCRETO COM CAMISA DE ACOINCORPORADA,DIAMETRO DE 1,25M E O PLANO INFERIOR DA BASE ENTRE 10,00 E 20,00M(TRECHO EXCEDENTE A 10,00M)DA COTA DE ARRASAMENTO,A CEU ABERTO EM MATERIAL DE 3ª CATEGORIA,EXCLUSIVE CARGA,TRANSPORTE E DESCARGA DO MATERIAL ESCAVADO</v>
      </c>
      <c r="C9851" s="749" t="s">
        <v>26032</v>
      </c>
      <c r="D9851" s="749" t="s">
        <v>26088</v>
      </c>
      <c r="E9851" s="749" t="s">
        <v>26046</v>
      </c>
      <c r="F9851" s="749" t="s">
        <v>26054</v>
      </c>
      <c r="G9851" s="749" t="s">
        <v>26048</v>
      </c>
      <c r="I9851" s="749" t="s">
        <v>236</v>
      </c>
      <c r="J9851" s="749" t="n">
        <v>667.12</v>
      </c>
    </row>
    <row collapsed="false" customFormat="false" customHeight="true" hidden="true" ht="12.75" outlineLevel="0" r="9852">
      <c r="A9852" s="749" t="s">
        <v>26097</v>
      </c>
      <c r="B9852" s="749" t="str">
        <f aca="false">C9852&amp;D9852&amp;E9852&amp;F9852&amp;G9852&amp;H9852</f>
        <v>ESCAVACAO DE FUSTE DE TUBULAO DE CONCRETO COM CAMISA DE ACOINCORPORADA,DIAMETRO DE 1,50M E O PLANO INFERIOR DA BASE ATE10,00M DA COTA DE ARRASAMENTO,A CEU ABERTO EM MATERIAL DE 1ªCATEGORIA,EXCLUSIVE CARGA,TRANSPORTE E DESCARGA DO MATERIALESCAVADO</v>
      </c>
      <c r="C9852" s="749" t="s">
        <v>26032</v>
      </c>
      <c r="D9852" s="749" t="s">
        <v>26098</v>
      </c>
      <c r="E9852" s="749" t="s">
        <v>26034</v>
      </c>
      <c r="F9852" s="749" t="s">
        <v>26035</v>
      </c>
      <c r="G9852" s="749" t="s">
        <v>26036</v>
      </c>
      <c r="I9852" s="749" t="s">
        <v>236</v>
      </c>
      <c r="J9852" s="749" t="n">
        <v>705.09</v>
      </c>
    </row>
    <row collapsed="false" customFormat="false" customHeight="true" hidden="true" ht="12.75" outlineLevel="0" r="9853">
      <c r="A9853" s="749" t="s">
        <v>26099</v>
      </c>
      <c r="B9853" s="749" t="str">
        <f aca="false">C9853&amp;D9853&amp;E9853&amp;F9853&amp;G9853&amp;H9853</f>
        <v>ESCAVACAO DE FUSTE DE TUBULAO DE CONCRETO COM CAMISA DE ACOINCORPORADA,DIAMETRO DE 1,50M E O PLANO INFERIOR DA BASE ATE10,00M DA COTA DE ARRASAMENTO,A CEU ABERTO EM MATERIAL DE 1ªCATEGORIA,EXCLUSIVE CARGA,TRANSPORTE E DESCARGA DO MATERIALESCAVADO</v>
      </c>
      <c r="C9853" s="749" t="s">
        <v>26032</v>
      </c>
      <c r="D9853" s="749" t="s">
        <v>26098</v>
      </c>
      <c r="E9853" s="749" t="s">
        <v>26034</v>
      </c>
      <c r="F9853" s="749" t="s">
        <v>26035</v>
      </c>
      <c r="G9853" s="749" t="s">
        <v>26036</v>
      </c>
      <c r="I9853" s="749" t="s">
        <v>236</v>
      </c>
      <c r="J9853" s="749" t="n">
        <v>683.67</v>
      </c>
    </row>
    <row collapsed="false" customFormat="false" customHeight="true" hidden="true" ht="12.75" outlineLevel="0" r="9854">
      <c r="A9854" s="749" t="s">
        <v>26100</v>
      </c>
      <c r="B9854" s="749" t="str">
        <f aca="false">C9854&amp;D9854&amp;E9854&amp;F9854&amp;G9854&amp;H9854</f>
        <v>ESCAVACAO DE FUSTE DE TUBULAO DE CONCRETO COM CAMISA DE ACOINCORPORADA,DIAMETRO DE 1,50M E O PLANO INFERIOR DA BASE ATE10,00M DA COTA DE ARRASAMENTO,A CEU ABERTO EM MATERIAL DE 2ª CATEGORIA,EXCLUSIVE CARGA,TRANSPORTE E DESCARGA DO MATERIAL ESCAVADO</v>
      </c>
      <c r="C9854" s="749" t="s">
        <v>26032</v>
      </c>
      <c r="D9854" s="749" t="s">
        <v>26098</v>
      </c>
      <c r="E9854" s="749" t="s">
        <v>26039</v>
      </c>
      <c r="F9854" s="749" t="s">
        <v>26084</v>
      </c>
      <c r="G9854" s="749" t="s">
        <v>26085</v>
      </c>
      <c r="I9854" s="749" t="s">
        <v>236</v>
      </c>
      <c r="J9854" s="749" t="n">
        <v>916.62</v>
      </c>
    </row>
    <row collapsed="false" customFormat="false" customHeight="true" hidden="true" ht="12.75" outlineLevel="0" r="9855">
      <c r="A9855" s="749" t="s">
        <v>26101</v>
      </c>
      <c r="B9855" s="749" t="str">
        <f aca="false">C9855&amp;D9855&amp;E9855&amp;F9855&amp;G9855&amp;H9855</f>
        <v>ESCAVACAO DE FUSTE DE TUBULAO DE CONCRETO COM CAMISA DE ACOINCORPORADA,DIAMETRO DE 1,50M E O PLANO INFERIOR DA BASE ATE10,00M DA COTA DE ARRASAMENTO,A CEU ABERTO EM MATERIAL DE 2ª CATEGORIA,EXCLUSIVE CARGA,TRANSPORTE E DESCARGA DO MATERIAL ESCAVADO</v>
      </c>
      <c r="C9855" s="749" t="s">
        <v>26032</v>
      </c>
      <c r="D9855" s="749" t="s">
        <v>26098</v>
      </c>
      <c r="E9855" s="749" t="s">
        <v>26039</v>
      </c>
      <c r="F9855" s="749" t="s">
        <v>26084</v>
      </c>
      <c r="G9855" s="749" t="s">
        <v>26085</v>
      </c>
      <c r="I9855" s="749" t="s">
        <v>236</v>
      </c>
      <c r="J9855" s="749" t="n">
        <v>888.77</v>
      </c>
    </row>
    <row collapsed="false" customFormat="false" customHeight="true" hidden="true" ht="12.75" outlineLevel="0" r="9856">
      <c r="A9856" s="749" t="s">
        <v>26102</v>
      </c>
      <c r="B9856" s="749" t="str">
        <f aca="false">C9856&amp;D9856&amp;E9856&amp;F9856&amp;G9856&amp;H9856</f>
        <v>ESCAVACAO DE FUSTE DE TUBULAO DE CONCRETO COM CAMISA DE ACOINCORPORADA,DIAMETRO DE 1,50M E O PLANO INFERIOR DA BASE ATE10,00M DA COTA DE ARRASAMENTO,A CEU ABERTO EM MATERIAL DE 3ªCATEGORIA,EXCLUSIVE CARGA,TRANSPORTE E DESCARGA DO MATERIALESCAVADO</v>
      </c>
      <c r="C9856" s="749" t="s">
        <v>26032</v>
      </c>
      <c r="D9856" s="749" t="s">
        <v>26098</v>
      </c>
      <c r="E9856" s="749" t="s">
        <v>26042</v>
      </c>
      <c r="F9856" s="749" t="s">
        <v>26035</v>
      </c>
      <c r="G9856" s="749" t="s">
        <v>26036</v>
      </c>
      <c r="I9856" s="749" t="s">
        <v>236</v>
      </c>
      <c r="J9856" s="749" t="n">
        <v>951.87</v>
      </c>
    </row>
    <row collapsed="false" customFormat="false" customHeight="true" hidden="true" ht="12.75" outlineLevel="0" r="9857">
      <c r="A9857" s="749" t="s">
        <v>26103</v>
      </c>
      <c r="B9857" s="749" t="str">
        <f aca="false">C9857&amp;D9857&amp;E9857&amp;F9857&amp;G9857&amp;H9857</f>
        <v>ESCAVACAO DE FUSTE DE TUBULAO DE CONCRETO COM CAMISA DE ACOINCORPORADA,DIAMETRO DE 1,50M E O PLANO INFERIOR DA BASE ATE10,00M DA COTA DE ARRASAMENTO,A CEU ABERTO EM MATERIAL DE 3ªCATEGORIA,EXCLUSIVE CARGA,TRANSPORTE E DESCARGA DO MATERIALESCAVADO</v>
      </c>
      <c r="C9857" s="749" t="s">
        <v>26032</v>
      </c>
      <c r="D9857" s="749" t="s">
        <v>26098</v>
      </c>
      <c r="E9857" s="749" t="s">
        <v>26042</v>
      </c>
      <c r="F9857" s="749" t="s">
        <v>26035</v>
      </c>
      <c r="G9857" s="749" t="s">
        <v>26036</v>
      </c>
      <c r="I9857" s="749" t="s">
        <v>236</v>
      </c>
      <c r="J9857" s="749" t="n">
        <v>922.95</v>
      </c>
    </row>
    <row collapsed="false" customFormat="false" customHeight="true" hidden="true" ht="12.75" outlineLevel="0" r="9858">
      <c r="A9858" s="749" t="s">
        <v>26104</v>
      </c>
      <c r="B9858" s="749" t="str">
        <f aca="false">C9858&amp;D9858&amp;E9858&amp;F9858&amp;G9858&amp;H9858</f>
        <v>ESCAVACAO DE FUSTE DE TUBULAO DE CONCRETO COM CAMISA DE ACOINCORPORADA,DIAMETRO DE 1,50M E O PLANO INFERIOR DA BASE ENTRE 10,00 E 20,00M(TRECHO EXCEDENTE A 10,00M)DA COTA DE ARRASAMENTO,A CEU ABERTO EM MATERIAL DE 1ª CATEGORIA,EXCLUSIVE CARGA,TRANSPORTE E DESCARGA DO MATERIAL ESCAVADO</v>
      </c>
      <c r="C9858" s="749" t="s">
        <v>26032</v>
      </c>
      <c r="D9858" s="749" t="s">
        <v>26105</v>
      </c>
      <c r="E9858" s="749" t="s">
        <v>26046</v>
      </c>
      <c r="F9858" s="749" t="s">
        <v>26047</v>
      </c>
      <c r="G9858" s="749" t="s">
        <v>26048</v>
      </c>
      <c r="I9858" s="749" t="s">
        <v>236</v>
      </c>
      <c r="J9858" s="749" t="n">
        <v>775.6</v>
      </c>
    </row>
    <row collapsed="false" customFormat="false" customHeight="true" hidden="true" ht="12.75" outlineLevel="0" r="9859">
      <c r="A9859" s="749" t="s">
        <v>26106</v>
      </c>
      <c r="B9859" s="749" t="str">
        <f aca="false">C9859&amp;D9859&amp;E9859&amp;F9859&amp;G9859&amp;H9859</f>
        <v>ESCAVACAO DE FUSTE DE TUBULAO DE CONCRETO COM CAMISA DE ACOINCORPORADA,DIAMETRO DE 1,50M E O PLANO INFERIOR DA BASE ENTRE 10,00 E 20,00M(TRECHO EXCEDENTE A 10,00M)DA COTA DE ARRASAMENTO,A CEU ABERTO EM MATERIAL DE 1ª CATEGORIA,EXCLUSIVE CARGA,TRANSPORTE E DESCARGA DO MATERIAL ESCAVADO</v>
      </c>
      <c r="C9859" s="749" t="s">
        <v>26032</v>
      </c>
      <c r="D9859" s="749" t="s">
        <v>26105</v>
      </c>
      <c r="E9859" s="749" t="s">
        <v>26046</v>
      </c>
      <c r="F9859" s="749" t="s">
        <v>26047</v>
      </c>
      <c r="G9859" s="749" t="s">
        <v>26048</v>
      </c>
      <c r="I9859" s="749" t="s">
        <v>236</v>
      </c>
      <c r="J9859" s="749" t="n">
        <v>752.03</v>
      </c>
    </row>
    <row collapsed="false" customFormat="false" customHeight="true" hidden="true" ht="12.75" outlineLevel="0" r="9860">
      <c r="A9860" s="749" t="s">
        <v>26107</v>
      </c>
      <c r="B9860" s="749" t="str">
        <f aca="false">C9860&amp;D9860&amp;E9860&amp;F9860&amp;G9860&amp;H9860</f>
        <v>ESCAVACAO DE FUSTE DE TUBULAO DE CONCRETO,COM CAMISA DE ACOINCORPORADA,DIAMETRO DE 1,50M E O PLANO INFERIOR DA BASE ENTRE 10,00 E 20,00M(TRECHO EXCEDENTE A 10,00M)DA COTA DE ARRASAMENTO,A CEU ABERTO EM MATERIAL DE 2ª CATEGORIA,EXCLUSIVE CARGA,TRANSPORTE E DESCARGA DO MATERIAL ESCAVADO</v>
      </c>
      <c r="C9860" s="749" t="s">
        <v>26108</v>
      </c>
      <c r="D9860" s="749" t="s">
        <v>26105</v>
      </c>
      <c r="E9860" s="749" t="s">
        <v>26046</v>
      </c>
      <c r="F9860" s="749" t="s">
        <v>26051</v>
      </c>
      <c r="G9860" s="749" t="s">
        <v>26048</v>
      </c>
      <c r="I9860" s="749" t="s">
        <v>236</v>
      </c>
      <c r="J9860" s="749" t="n">
        <v>1008.28</v>
      </c>
    </row>
    <row collapsed="false" customFormat="false" customHeight="true" hidden="true" ht="12.75" outlineLevel="0" r="9861">
      <c r="A9861" s="749" t="s">
        <v>26109</v>
      </c>
      <c r="B9861" s="749" t="str">
        <f aca="false">C9861&amp;D9861&amp;E9861&amp;F9861&amp;G9861&amp;H9861</f>
        <v>ESCAVACAO DE FUSTE DE TUBULAO DE CONCRETO,COM CAMISA DE ACOINCORPORADA,DIAMETRO DE 1,50M E O PLANO INFERIOR DA BASE ENTRE 10,00 E 20,00M(TRECHO EXCEDENTE A 10,00M)DA COTA DE ARRASAMENTO,A CEU ABERTO EM MATERIAL DE 2ª CATEGORIA,EXCLUSIVE CARGA,TRANSPORTE E DESCARGA DO MATERIAL ESCAVADO</v>
      </c>
      <c r="C9861" s="749" t="s">
        <v>26108</v>
      </c>
      <c r="D9861" s="749" t="s">
        <v>26105</v>
      </c>
      <c r="E9861" s="749" t="s">
        <v>26046</v>
      </c>
      <c r="F9861" s="749" t="s">
        <v>26051</v>
      </c>
      <c r="G9861" s="749" t="s">
        <v>26048</v>
      </c>
      <c r="I9861" s="749" t="s">
        <v>236</v>
      </c>
      <c r="J9861" s="749" t="n">
        <v>977.65</v>
      </c>
    </row>
    <row collapsed="false" customFormat="false" customHeight="true" hidden="true" ht="12.75" outlineLevel="0" r="9862">
      <c r="A9862" s="749" t="s">
        <v>26110</v>
      </c>
      <c r="B9862" s="749" t="str">
        <f aca="false">C9862&amp;D9862&amp;E9862&amp;F9862&amp;G9862&amp;H9862</f>
        <v>ESCAVACAO DE FUSTE DE TUBULAO DE CONCRETO COM CAMISA DE ACOINCORPORADA,DIAMETRO DE 1,50M E O PLANO INFERIOR DA BASE ENTRE 10,00 E 20,00M(TRECHO EXCEDENTE A 10,00M)DA COTA DE ARRASAMENTO,A CEU ABERTO EM MATERIAL DE 3ª CATEGORIA,EXCLUSIVE CARGA,TRANSPORTE E DESCARGA DO MATERIAL ESCAVADO</v>
      </c>
      <c r="C9862" s="749" t="s">
        <v>26032</v>
      </c>
      <c r="D9862" s="749" t="s">
        <v>26105</v>
      </c>
      <c r="E9862" s="749" t="s">
        <v>26046</v>
      </c>
      <c r="F9862" s="749" t="s">
        <v>26054</v>
      </c>
      <c r="G9862" s="749" t="s">
        <v>26048</v>
      </c>
      <c r="I9862" s="749" t="s">
        <v>236</v>
      </c>
      <c r="J9862" s="749" t="n">
        <v>1047.06</v>
      </c>
    </row>
    <row collapsed="false" customFormat="false" customHeight="true" hidden="true" ht="12.75" outlineLevel="0" r="9863">
      <c r="A9863" s="749" t="s">
        <v>26111</v>
      </c>
      <c r="B9863" s="749" t="str">
        <f aca="false">C9863&amp;D9863&amp;E9863&amp;F9863&amp;G9863&amp;H9863</f>
        <v>ESCAVACAO DE FUSTE DE TUBULAO DE CONCRETO COM CAMISA DE ACOINCORPORADA,DIAMETRO DE 1,50M E O PLANO INFERIOR DA BASE ENTRE 10,00 E 20,00M(TRECHO EXCEDENTE A 10,00M)DA COTA DE ARRASAMENTO,A CEU ABERTO EM MATERIAL DE 3ª CATEGORIA,EXCLUSIVE CARGA,TRANSPORTE E DESCARGA DO MATERIAL ESCAVADO</v>
      </c>
      <c r="C9863" s="749" t="s">
        <v>26032</v>
      </c>
      <c r="D9863" s="749" t="s">
        <v>26105</v>
      </c>
      <c r="E9863" s="749" t="s">
        <v>26046</v>
      </c>
      <c r="F9863" s="749" t="s">
        <v>26054</v>
      </c>
      <c r="G9863" s="749" t="s">
        <v>26048</v>
      </c>
      <c r="I9863" s="749" t="s">
        <v>236</v>
      </c>
      <c r="J9863" s="749" t="n">
        <v>1015.25</v>
      </c>
    </row>
    <row collapsed="false" customFormat="false" customHeight="true" hidden="true" ht="12.75" outlineLevel="0" r="9864">
      <c r="A9864" s="749" t="s">
        <v>26112</v>
      </c>
      <c r="B9864" s="749" t="str">
        <f aca="false">C9864&amp;D9864&amp;E9864&amp;F9864&amp;G9864&amp;H9864</f>
        <v>ESCAVACAO DE FUSTE DE TUBULAO COM CAMISA DE CONCRETO ARMADO,TENDO 1,00M DE DIAMETRO EXTERNO E O PLANO INFERIOR DA BASE ATE 10,00M DA COTA DE ARRASAMENTO,ESCAVACAO EM MATERIAL DE 1ªCATEGORIA,A AR COMPRIMIDO,EXCLUSIVE MATERIAL E MAO-DE-OBRA DO CONCRETO,FORMAS,ARMACAO,CARGA,TRANSPORTE E DESCARGA DO MATERIAL ESCAVADO E ALARGAMENTO DA BASE</v>
      </c>
      <c r="C9864" s="749" t="s">
        <v>26113</v>
      </c>
      <c r="D9864" s="749" t="s">
        <v>26114</v>
      </c>
      <c r="E9864" s="749" t="s">
        <v>26115</v>
      </c>
      <c r="F9864" s="749" t="s">
        <v>26116</v>
      </c>
      <c r="G9864" s="749" t="s">
        <v>26117</v>
      </c>
      <c r="H9864" s="749" t="s">
        <v>26118</v>
      </c>
      <c r="I9864" s="749" t="s">
        <v>236</v>
      </c>
      <c r="J9864" s="749" t="n">
        <v>3705.7</v>
      </c>
    </row>
    <row collapsed="false" customFormat="false" customHeight="true" hidden="true" ht="12.75" outlineLevel="0" r="9865">
      <c r="A9865" s="749" t="s">
        <v>26119</v>
      </c>
      <c r="B9865" s="749" t="str">
        <f aca="false">C9865&amp;D9865&amp;E9865&amp;F9865&amp;G9865&amp;H9865</f>
        <v>ESCAVACAO DE FUSTE DE TUBULAO COM CAMISA DE CONCRETO ARMADO,TENDO 1,00M DE DIAMETRO EXTERNO E O PLANO INFERIOR DA BASE ATE 10,00M DA COTA DE ARRASAMENTO,ESCAVACAO EM MATERIAL DE 1ªCATEGORIA,A AR COMPRIMIDO,EXCLUSIVE MATERIAL E MAO-DE-OBRA DO CONCRETO,FORMAS,ARMACAO,CARGA,TRANSPORTE E DESCARGA DO MATERIAL ESCAVADO E ALARGAMENTO DA BASE</v>
      </c>
      <c r="C9865" s="749" t="s">
        <v>26113</v>
      </c>
      <c r="D9865" s="749" t="s">
        <v>26114</v>
      </c>
      <c r="E9865" s="749" t="s">
        <v>26115</v>
      </c>
      <c r="F9865" s="749" t="s">
        <v>26116</v>
      </c>
      <c r="G9865" s="749" t="s">
        <v>26117</v>
      </c>
      <c r="H9865" s="749" t="s">
        <v>26118</v>
      </c>
      <c r="I9865" s="749" t="s">
        <v>236</v>
      </c>
      <c r="J9865" s="749" t="n">
        <v>3471.47</v>
      </c>
    </row>
    <row collapsed="false" customFormat="false" customHeight="true" hidden="true" ht="12.75" outlineLevel="0" r="9866">
      <c r="A9866" s="749" t="s">
        <v>26120</v>
      </c>
      <c r="B9866" s="749" t="str">
        <f aca="false">C9866&amp;D9866&amp;E9866&amp;F9866&amp;G9866&amp;H9866</f>
        <v>ESCAVACAO DE FUSTE DE TUBULAO COM CAMISA DE CONCRETO ARMADO,TENDO 1,00M DE DIAMETRO EXTERNO E O PLANO INFERIOR DA BASE ATE 10,00M DA COTA DE ARRASAMENTO,ESCAVACAO EM MATERIAL DE 2ªCATEGORIA,A AR COMPRIMIDO,EXCLUSIVE MATERIAL E MAO-DE-OBRA DO CONCRETO,FORMAS,ARMACAO,CARGA,TRANSPORTE E DESCARGA DO MATERIAL ESCAVADO E ALARGAMENTO DA BASE</v>
      </c>
      <c r="C9866" s="749" t="s">
        <v>26113</v>
      </c>
      <c r="D9866" s="749" t="s">
        <v>26114</v>
      </c>
      <c r="E9866" s="749" t="s">
        <v>26121</v>
      </c>
      <c r="F9866" s="749" t="s">
        <v>26116</v>
      </c>
      <c r="G9866" s="749" t="s">
        <v>26117</v>
      </c>
      <c r="H9866" s="749" t="s">
        <v>26118</v>
      </c>
      <c r="I9866" s="749" t="s">
        <v>236</v>
      </c>
      <c r="J9866" s="749" t="n">
        <v>5187.98</v>
      </c>
    </row>
    <row collapsed="false" customFormat="false" customHeight="true" hidden="true" ht="12.75" outlineLevel="0" r="9867">
      <c r="A9867" s="749" t="s">
        <v>26122</v>
      </c>
      <c r="B9867" s="749" t="str">
        <f aca="false">C9867&amp;D9867&amp;E9867&amp;F9867&amp;G9867&amp;H9867</f>
        <v>ESCAVACAO DE FUSTE DE TUBULAO COM CAMISA DE CONCRETO ARMADO,TENDO 1,00M DE DIAMETRO EXTERNO E O PLANO INFERIOR DA BASE ATE 10,00M DA COTA DE ARRASAMENTO,ESCAVACAO EM MATERIAL DE 2ªCATEGORIA,A AR COMPRIMIDO,EXCLUSIVE MATERIAL E MAO-DE-OBRA DO CONCRETO,FORMAS,ARMACAO,CARGA,TRANSPORTE E DESCARGA DO MATERIAL ESCAVADO E ALARGAMENTO DA BASE</v>
      </c>
      <c r="C9867" s="749" t="s">
        <v>26113</v>
      </c>
      <c r="D9867" s="749" t="s">
        <v>26114</v>
      </c>
      <c r="E9867" s="749" t="s">
        <v>26121</v>
      </c>
      <c r="F9867" s="749" t="s">
        <v>26116</v>
      </c>
      <c r="G9867" s="749" t="s">
        <v>26117</v>
      </c>
      <c r="H9867" s="749" t="s">
        <v>26118</v>
      </c>
      <c r="I9867" s="749" t="s">
        <v>236</v>
      </c>
      <c r="J9867" s="749" t="n">
        <v>4860.06</v>
      </c>
    </row>
    <row collapsed="false" customFormat="false" customHeight="true" hidden="true" ht="12.75" outlineLevel="0" r="9868">
      <c r="A9868" s="749" t="s">
        <v>26123</v>
      </c>
      <c r="B9868" s="749" t="str">
        <f aca="false">C9868&amp;D9868&amp;E9868&amp;F9868&amp;G9868&amp;H9868</f>
        <v>ESCAVACAO DE FUSTE DE TUBULAO COM CAMISA DE CONCRETO ARMADO,TENDO 1,00M DE DIAMETRO EXTERNO E O PLANO INFERIOR DA BASE ATE 10,00M DA COTA DE ARRASAMENTO,ESCAVACAO EM MATERIAL DE 3ªCATEGORIA,A AR COMPRIMIDO,EXCLUSIVE MATERIAL E MAO-DE-OBRA DO CONCRETO,FORMAS,ARMACAO,CARGA,TRANSPORTE E DESCARGA DO MATERIAL ESCAVADO E ALARGAMENTO DA BASE</v>
      </c>
      <c r="C9868" s="749" t="s">
        <v>26113</v>
      </c>
      <c r="D9868" s="749" t="s">
        <v>26114</v>
      </c>
      <c r="E9868" s="749" t="s">
        <v>26124</v>
      </c>
      <c r="F9868" s="749" t="s">
        <v>26116</v>
      </c>
      <c r="G9868" s="749" t="s">
        <v>26117</v>
      </c>
      <c r="H9868" s="749" t="s">
        <v>26118</v>
      </c>
      <c r="I9868" s="749" t="s">
        <v>236</v>
      </c>
      <c r="J9868" s="749" t="n">
        <v>5743.84</v>
      </c>
    </row>
    <row collapsed="false" customFormat="false" customHeight="true" hidden="true" ht="12.75" outlineLevel="0" r="9869">
      <c r="A9869" s="749" t="s">
        <v>26125</v>
      </c>
      <c r="B9869" s="749" t="str">
        <f aca="false">C9869&amp;D9869&amp;E9869&amp;F9869&amp;G9869&amp;H9869</f>
        <v>ESCAVACAO DE FUSTE DE TUBULAO COM CAMISA DE CONCRETO ARMADO,TENDO 1,00M DE DIAMETRO EXTERNO E O PLANO INFERIOR DA BASE ATE 10,00M DA COTA DE ARRASAMENTO,ESCAVACAO EM MATERIAL DE 3ªCATEGORIA,A AR COMPRIMIDO,EXCLUSIVE MATERIAL E MAO-DE-OBRA DO CONCRETO,FORMAS,ARMACAO,CARGA,TRANSPORTE E DESCARGA DO MATERIAL ESCAVADO E ALARGAMENTO DA BASE</v>
      </c>
      <c r="C9869" s="749" t="s">
        <v>26113</v>
      </c>
      <c r="D9869" s="749" t="s">
        <v>26114</v>
      </c>
      <c r="E9869" s="749" t="s">
        <v>26124</v>
      </c>
      <c r="F9869" s="749" t="s">
        <v>26116</v>
      </c>
      <c r="G9869" s="749" t="s">
        <v>26117</v>
      </c>
      <c r="H9869" s="749" t="s">
        <v>26118</v>
      </c>
      <c r="I9869" s="749" t="s">
        <v>236</v>
      </c>
      <c r="J9869" s="749" t="n">
        <v>5380.78</v>
      </c>
    </row>
    <row collapsed="false" customFormat="false" customHeight="true" hidden="true" ht="12.75" outlineLevel="0" r="9870">
      <c r="A9870" s="749" t="s">
        <v>26126</v>
      </c>
      <c r="B9870" s="749" t="str">
        <f aca="false">C9870&amp;D9870&amp;E9870&amp;F9870&amp;G9870&amp;H9870</f>
        <v>ESCAVACAO DE FUSTE DE TUBULAO C/CAMISA DE CONCRETO ARMADO,TENDO 1,00M DE DIAMETRO EXTERNO E O PLANO INFERIOR DA BASE ENTRE 10,00 E 20,00M(TRECHO EXCEDENTE A 10,00M)DA COTA DE ARRASAMENTO,ESCAVACAO EM MATERIAL DE 1ª CATEGORIA,A AR COMPRIMIDO,EXCL.MATERIAL E MAO-DE-OBRA CONCRETO,FORMAS,ARMACAO,CARGA,TRANSPORTE E DESCARGA MATERIAL ESCAVADO E ALARGAMENTO DA BASE</v>
      </c>
      <c r="C9870" s="749" t="s">
        <v>26127</v>
      </c>
      <c r="D9870" s="749" t="s">
        <v>26128</v>
      </c>
      <c r="E9870" s="749" t="s">
        <v>26046</v>
      </c>
      <c r="F9870" s="749" t="s">
        <v>26129</v>
      </c>
      <c r="G9870" s="749" t="s">
        <v>26130</v>
      </c>
      <c r="H9870" s="749" t="s">
        <v>26131</v>
      </c>
      <c r="I9870" s="749" t="s">
        <v>236</v>
      </c>
      <c r="J9870" s="749" t="n">
        <v>4817.41</v>
      </c>
    </row>
    <row collapsed="false" customFormat="false" customHeight="true" hidden="true" ht="12.75" outlineLevel="0" r="9871">
      <c r="A9871" s="749" t="s">
        <v>26132</v>
      </c>
      <c r="B9871" s="749" t="str">
        <f aca="false">C9871&amp;D9871&amp;E9871&amp;F9871&amp;G9871&amp;H9871</f>
        <v>ESCAVACAO DE FUSTE DE TUBULAO C/CAMISA DE CONCRETO ARMADO,TENDO 1,00M DE DIAMETRO EXTERNO E O PLANO INFERIOR DA BASE ENTRE 10,00 E 20,00M(TRECHO EXCEDENTE A 10,00M)DA COTA DE ARRASAMENTO,ESCAVACAO EM MATERIAL DE 1ª CATEGORIA,A AR COMPRIMIDO,EXCL.MATERIAL E MAO-DE-OBRA CONCRETO,FORMAS,ARMACAO,CARGA,TRANSPORTE E DESCARGA MATERIAL ESCAVADO E ALARGAMENTO DA BASE</v>
      </c>
      <c r="C9871" s="749" t="s">
        <v>26127</v>
      </c>
      <c r="D9871" s="749" t="s">
        <v>26128</v>
      </c>
      <c r="E9871" s="749" t="s">
        <v>26046</v>
      </c>
      <c r="F9871" s="749" t="s">
        <v>26129</v>
      </c>
      <c r="G9871" s="749" t="s">
        <v>26130</v>
      </c>
      <c r="H9871" s="749" t="s">
        <v>26131</v>
      </c>
      <c r="I9871" s="749" t="s">
        <v>236</v>
      </c>
      <c r="J9871" s="749" t="n">
        <v>4512.91</v>
      </c>
    </row>
    <row collapsed="false" customFormat="false" customHeight="true" hidden="true" ht="12.75" outlineLevel="0" r="9872">
      <c r="A9872" s="749" t="s">
        <v>26133</v>
      </c>
      <c r="B9872" s="749" t="str">
        <f aca="false">C9872&amp;D9872&amp;E9872&amp;F9872&amp;G9872&amp;H9872</f>
        <v>ESCAVACAO DE FUSTE DE TUBULAO C/CAMISA DE CONCRETO ARMADO,TENDO 1,00M DE DIAMETRO EXTERNO E O PLANO INFERIOR DA BASE ENTRE 10,00 E 20,00M(TRECHO EXCEDENTE A 10,00M)DA COTA DE ARRASAMENTO,ESCAVACAO EM MATERIAL DE 2ª CATEGORIA,A AR COMPRIMIDO,EXCL.MATERIAL E MAO-DE-OBRA CONCRETO,FORMAS,ARMACAO,CARGA,TRANSPORTE E DESCARGA MATERIAL ESCAVADO E ALARGAMENTO DA BASE</v>
      </c>
      <c r="C9872" s="749" t="s">
        <v>26127</v>
      </c>
      <c r="D9872" s="749" t="s">
        <v>26128</v>
      </c>
      <c r="E9872" s="749" t="s">
        <v>26046</v>
      </c>
      <c r="F9872" s="749" t="s">
        <v>26134</v>
      </c>
      <c r="G9872" s="749" t="s">
        <v>26130</v>
      </c>
      <c r="H9872" s="749" t="s">
        <v>26131</v>
      </c>
      <c r="I9872" s="749" t="s">
        <v>236</v>
      </c>
      <c r="J9872" s="749" t="n">
        <v>6744.38</v>
      </c>
    </row>
    <row collapsed="false" customFormat="false" customHeight="true" hidden="true" ht="12.75" outlineLevel="0" r="9873">
      <c r="A9873" s="749" t="s">
        <v>26135</v>
      </c>
      <c r="B9873" s="749" t="str">
        <f aca="false">C9873&amp;D9873&amp;E9873&amp;F9873&amp;G9873&amp;H9873</f>
        <v>ESCAVACAO DE FUSTE DE TUBULAO C/CAMISA DE CONCRETO ARMADO,TENDO 1,00M DE DIAMETRO EXTERNO E O PLANO INFERIOR DA BASE ENTRE 10,00 E 20,00M(TRECHO EXCEDENTE A 10,00M)DA COTA DE ARRASAMENTO,ESCAVACAO EM MATERIAL DE 2ª CATEGORIA,A AR COMPRIMIDO,EXCL.MATERIAL E MAO-DE-OBRA CONCRETO,FORMAS,ARMACAO,CARGA,TRANSPORTE E DESCARGA MATERIAL ESCAVADO E ALARGAMENTO DA BASE</v>
      </c>
      <c r="C9873" s="749" t="s">
        <v>26127</v>
      </c>
      <c r="D9873" s="749" t="s">
        <v>26128</v>
      </c>
      <c r="E9873" s="749" t="s">
        <v>26046</v>
      </c>
      <c r="F9873" s="749" t="s">
        <v>26134</v>
      </c>
      <c r="G9873" s="749" t="s">
        <v>26130</v>
      </c>
      <c r="H9873" s="749" t="s">
        <v>26131</v>
      </c>
      <c r="I9873" s="749" t="s">
        <v>236</v>
      </c>
      <c r="J9873" s="749" t="n">
        <v>6318.08</v>
      </c>
    </row>
    <row collapsed="false" customFormat="false" customHeight="true" hidden="true" ht="12.75" outlineLevel="0" r="9874">
      <c r="A9874" s="749" t="s">
        <v>26136</v>
      </c>
      <c r="B9874" s="749" t="str">
        <f aca="false">C9874&amp;D9874&amp;E9874&amp;F9874&amp;G9874&amp;H9874</f>
        <v>ESCAVACAO DE FUSTE DE TUBULAO C/CAMISA DE CONCRETO ARMADO,TENDO 1,00M DE DIAMETRO EXTERNO E O PLANO INFERIOR DA BASE ENTRE 10,00 E 20,00M(TRECHO EXCEDENTE A 10,00M)DA COTA DE ARRASAMENTO,ESCAVACAO EM MATERIAL DE 3ª CATEGORIA,A AR COMPRIMIDO,EXCL.MATERIAL E MAO-DE-OBRA CONCRETO,FORMAS,ARMACAO,CARGA,TRANSPORTE E DESCARGA MATERIAL ESCAVADO E ALARGAMENTO DA BASE</v>
      </c>
      <c r="C9874" s="749" t="s">
        <v>26127</v>
      </c>
      <c r="D9874" s="749" t="s">
        <v>26128</v>
      </c>
      <c r="E9874" s="749" t="s">
        <v>26046</v>
      </c>
      <c r="F9874" s="749" t="s">
        <v>26137</v>
      </c>
      <c r="G9874" s="749" t="s">
        <v>26130</v>
      </c>
      <c r="H9874" s="749" t="s">
        <v>26131</v>
      </c>
      <c r="I9874" s="749" t="s">
        <v>236</v>
      </c>
      <c r="J9874" s="749" t="n">
        <v>7466.99</v>
      </c>
    </row>
    <row collapsed="false" customFormat="false" customHeight="true" hidden="true" ht="12.75" outlineLevel="0" r="9875">
      <c r="A9875" s="749" t="s">
        <v>26138</v>
      </c>
      <c r="B9875" s="749" t="str">
        <f aca="false">C9875&amp;D9875&amp;E9875&amp;F9875&amp;G9875&amp;H9875</f>
        <v>ESCAVACAO DE FUSTE DE TUBULAO C/CAMISA DE CONCRETO ARMADO,TENDO 1,00M DE DIAMETRO EXTERNO E O PLANO INFERIOR DA BASE ENTRE 10,00 E 20,00M(TRECHO EXCEDENTE A 10,00M)DA COTA DE ARRASAMENTO,ESCAVACAO EM MATERIAL DE 3ª CATEGORIA,A AR COMPRIMIDO,EXCL.MATERIAL E MAO-DE-OBRA CONCRETO,FORMAS,ARMACAO,CARGA,TRANSPORTE E DESCARGA MATERIAL ESCAVADO E ALARGAMENTO DA BASE</v>
      </c>
      <c r="C9875" s="749" t="s">
        <v>26127</v>
      </c>
      <c r="D9875" s="749" t="s">
        <v>26128</v>
      </c>
      <c r="E9875" s="749" t="s">
        <v>26046</v>
      </c>
      <c r="F9875" s="749" t="s">
        <v>26137</v>
      </c>
      <c r="G9875" s="749" t="s">
        <v>26130</v>
      </c>
      <c r="H9875" s="749" t="s">
        <v>26131</v>
      </c>
      <c r="I9875" s="749" t="s">
        <v>236</v>
      </c>
      <c r="J9875" s="749" t="n">
        <v>6995.02</v>
      </c>
    </row>
    <row collapsed="false" customFormat="false" customHeight="true" hidden="true" ht="12.75" outlineLevel="0" r="9876">
      <c r="A9876" s="749" t="s">
        <v>26139</v>
      </c>
      <c r="B9876" s="749" t="str">
        <f aca="false">C9876&amp;D9876&amp;E9876&amp;F9876&amp;G9876&amp;H9876</f>
        <v>ESCAVACAO DE FUSTE DE TUBULAO COM CAMISA DE CONCRETO ARMADO,TENDO 1,20M DE DIAMETRO EXTERNO E O PLANO INFERIOR DA BASE ATE 10,00M DA COTA DE ARRASAMENTO,EM MATERIAL DE 1ª CATEGORIA,A AR COMPRIMIDO,EXCLUSIVE MATERIAL E MAO-DE-OBRA DO CONCRETO,FORMAS,ARMACAO,CARGA,TRANSPORTE E DESCARGA DO MATERIAL ESCAVADO E ALARGAMENTO DA BASE</v>
      </c>
      <c r="C9876" s="749" t="s">
        <v>26113</v>
      </c>
      <c r="D9876" s="749" t="s">
        <v>26140</v>
      </c>
      <c r="E9876" s="749" t="s">
        <v>26141</v>
      </c>
      <c r="F9876" s="749" t="s">
        <v>26142</v>
      </c>
      <c r="G9876" s="749" t="s">
        <v>26143</v>
      </c>
      <c r="H9876" s="749" t="s">
        <v>26144</v>
      </c>
      <c r="I9876" s="749" t="s">
        <v>236</v>
      </c>
      <c r="J9876" s="749" t="n">
        <v>4315.03</v>
      </c>
    </row>
    <row collapsed="false" customFormat="false" customHeight="true" hidden="true" ht="12.75" outlineLevel="0" r="9877">
      <c r="A9877" s="749" t="s">
        <v>26145</v>
      </c>
      <c r="B9877" s="749" t="str">
        <f aca="false">C9877&amp;D9877&amp;E9877&amp;F9877&amp;G9877&amp;H9877</f>
        <v>ESCAVACAO DE FUSTE DE TUBULAO COM CAMISA DE CONCRETO ARMADO,TENDO 1,20M DE DIAMETRO EXTERNO E O PLANO INFERIOR DA BASE ATE 10,00M DA COTA DE ARRASAMENTO,EM MATERIAL DE 1ª CATEGORIA,A AR COMPRIMIDO,EXCLUSIVE MATERIAL E MAO-DE-OBRA DO CONCRETO,FORMAS,ARMACAO,CARGA,TRANSPORTE E DESCARGA DO MATERIAL ESCAVADO E ALARGAMENTO DA BASE</v>
      </c>
      <c r="C9877" s="749" t="s">
        <v>26113</v>
      </c>
      <c r="D9877" s="749" t="s">
        <v>26140</v>
      </c>
      <c r="E9877" s="749" t="s">
        <v>26141</v>
      </c>
      <c r="F9877" s="749" t="s">
        <v>26142</v>
      </c>
      <c r="G9877" s="749" t="s">
        <v>26143</v>
      </c>
      <c r="H9877" s="749" t="s">
        <v>26144</v>
      </c>
      <c r="I9877" s="749" t="s">
        <v>236</v>
      </c>
      <c r="J9877" s="749" t="n">
        <v>4042.3</v>
      </c>
    </row>
    <row collapsed="false" customFormat="false" customHeight="true" hidden="true" ht="12.75" outlineLevel="0" r="9878">
      <c r="A9878" s="749" t="s">
        <v>26146</v>
      </c>
      <c r="B9878" s="749" t="str">
        <f aca="false">C9878&amp;D9878&amp;E9878&amp;F9878&amp;G9878&amp;H9878</f>
        <v>ESCAVACAO DE FUSTE DE TUBULAO COM CAMISA DE CONCRETO ARMADO,TENDO 1,20M DE DIAMETRO EXTERNO E O PLANO INFERIOR DA BASE ATE 10,00M DA COTA DE ARRASAMENTO,EM MATERIAL DE 2ª CATEGORIA,A AR COMPRIMIDO,EXCLUSIVE MATERIAL E MAO-DE-OBRA DO CONCRETO,FORMAS,ARMACAO,CARGA,TRANSPORTE E DESCARGA DO MATERIAL ESCAVADO E ALARGAMENTO DA BASE</v>
      </c>
      <c r="C9878" s="749" t="s">
        <v>26113</v>
      </c>
      <c r="D9878" s="749" t="s">
        <v>26140</v>
      </c>
      <c r="E9878" s="749" t="s">
        <v>26147</v>
      </c>
      <c r="F9878" s="749" t="s">
        <v>26142</v>
      </c>
      <c r="G9878" s="749" t="s">
        <v>26143</v>
      </c>
      <c r="H9878" s="749" t="s">
        <v>26144</v>
      </c>
      <c r="I9878" s="749" t="s">
        <v>236</v>
      </c>
      <c r="J9878" s="749" t="n">
        <v>6041.05</v>
      </c>
    </row>
    <row collapsed="false" customFormat="false" customHeight="true" hidden="true" ht="12.75" outlineLevel="0" r="9879">
      <c r="A9879" s="749" t="s">
        <v>26148</v>
      </c>
      <c r="B9879" s="749" t="str">
        <f aca="false">C9879&amp;D9879&amp;E9879&amp;F9879&amp;G9879&amp;H9879</f>
        <v>ESCAVACAO DE FUSTE DE TUBULAO COM CAMISA DE CONCRETO ARMADO,TENDO 1,20M DE DIAMETRO EXTERNO E O PLANO INFERIOR DA BASE ATE 10,00M DA COTA DE ARRASAMENTO,EM MATERIAL DE 2ª CATEGORIA,A AR COMPRIMIDO,EXCLUSIVE MATERIAL E MAO-DE-OBRA DO CONCRETO,FORMAS,ARMACAO,CARGA,TRANSPORTE E DESCARGA DO MATERIAL ESCAVADO E ALARGAMENTO DA BASE</v>
      </c>
      <c r="C9879" s="749" t="s">
        <v>26113</v>
      </c>
      <c r="D9879" s="749" t="s">
        <v>26140</v>
      </c>
      <c r="E9879" s="749" t="s">
        <v>26147</v>
      </c>
      <c r="F9879" s="749" t="s">
        <v>26142</v>
      </c>
      <c r="G9879" s="749" t="s">
        <v>26143</v>
      </c>
      <c r="H9879" s="749" t="s">
        <v>26144</v>
      </c>
      <c r="I9879" s="749" t="s">
        <v>236</v>
      </c>
      <c r="J9879" s="749" t="n">
        <v>5659.22</v>
      </c>
    </row>
    <row collapsed="false" customFormat="false" customHeight="true" hidden="true" ht="12.75" outlineLevel="0" r="9880">
      <c r="A9880" s="749" t="s">
        <v>26149</v>
      </c>
      <c r="B9880" s="749" t="str">
        <f aca="false">C9880&amp;D9880&amp;E9880&amp;F9880&amp;G9880&amp;H9880</f>
        <v>ESCAVACAO DE FUSTE DE TUBULAO COM CAMISA DE CONCRETO ARMADO,TENDO 1,20M DE DIAMETRO EXTERNO E O PLANO INFERIOR DA BASE ATE 10,00M DA COTA DE ARRASAMENTO,EM MATERIAL DE 3ª CATEGORIA,A AR COMPRIMIDO,EXCLUSIVE MATERIAL E MAO-DE-OBRA DO CONCRETO,FORMAS,ARMACAO,CARGA,TRANSPORTE E DESCARGA DO MATERIAL ESCAVADO E ALARGAMENTO DA BASE</v>
      </c>
      <c r="C9880" s="749" t="s">
        <v>26113</v>
      </c>
      <c r="D9880" s="749" t="s">
        <v>26140</v>
      </c>
      <c r="E9880" s="749" t="s">
        <v>26150</v>
      </c>
      <c r="F9880" s="749" t="s">
        <v>26142</v>
      </c>
      <c r="G9880" s="749" t="s">
        <v>26143</v>
      </c>
      <c r="H9880" s="749" t="s">
        <v>26144</v>
      </c>
      <c r="I9880" s="749" t="s">
        <v>236</v>
      </c>
      <c r="J9880" s="749" t="n">
        <v>6688.3</v>
      </c>
    </row>
    <row collapsed="false" customFormat="false" customHeight="true" hidden="true" ht="12.75" outlineLevel="0" r="9881">
      <c r="A9881" s="749" t="s">
        <v>26151</v>
      </c>
      <c r="B9881" s="749" t="str">
        <f aca="false">C9881&amp;D9881&amp;E9881&amp;F9881&amp;G9881&amp;H9881</f>
        <v>ESCAVACAO DE FUSTE DE TUBULAO COM CAMISA DE CONCRETO ARMADO,TENDO 1,20M DE DIAMETRO EXTERNO E O PLANO INFERIOR DA BASE ATE 10,00M DA COTA DE ARRASAMENTO,EM MATERIAL DE 3ª CATEGORIA,A AR COMPRIMIDO,EXCLUSIVE MATERIAL E MAO-DE-OBRA DO CONCRETO,FORMAS,ARMACAO,CARGA,TRANSPORTE E DESCARGA DO MATERIAL ESCAVADO E ALARGAMENTO DA BASE</v>
      </c>
      <c r="C9881" s="749" t="s">
        <v>26113</v>
      </c>
      <c r="D9881" s="749" t="s">
        <v>26140</v>
      </c>
      <c r="E9881" s="749" t="s">
        <v>26150</v>
      </c>
      <c r="F9881" s="749" t="s">
        <v>26142</v>
      </c>
      <c r="G9881" s="749" t="s">
        <v>26143</v>
      </c>
      <c r="H9881" s="749" t="s">
        <v>26144</v>
      </c>
      <c r="I9881" s="749" t="s">
        <v>236</v>
      </c>
      <c r="J9881" s="749" t="n">
        <v>6265.57</v>
      </c>
    </row>
    <row collapsed="false" customFormat="false" customHeight="true" hidden="true" ht="12.75" outlineLevel="0" r="9882">
      <c r="A9882" s="749" t="s">
        <v>26152</v>
      </c>
      <c r="B9882" s="749" t="str">
        <f aca="false">C9882&amp;D9882&amp;E9882&amp;F9882&amp;G9882&amp;H9882</f>
        <v>ESCAVACAO DE FUSTE DE TUBULAO C/CAMISA DE CONCRETO ARMADO,TENDO 1,20M DE DIAMETRO EXTERNO E O PLANO INFERIOR DA BASE ENTRE 10,00 E 20,00M(TRECHO EXCEDENTE A 10,00M)DA COTA DE ARRASAMENTO,EM MATERIAL DE 1ª CATEGORIA,A AR COMPRIMIDO,EXCLUS.MATERIAL E MAO-DE-OBRA DO CONCRETO,FORMAS,ARMACAO,CARGA,TRANSPORTE E DESCARGA DO MATERIAL ESCAVADO E ALARGAMENTO DA BASE</v>
      </c>
      <c r="C9882" s="749" t="s">
        <v>26127</v>
      </c>
      <c r="D9882" s="749" t="s">
        <v>26153</v>
      </c>
      <c r="E9882" s="749" t="s">
        <v>26046</v>
      </c>
      <c r="F9882" s="749" t="s">
        <v>26154</v>
      </c>
      <c r="G9882" s="749" t="s">
        <v>26155</v>
      </c>
      <c r="H9882" s="749" t="s">
        <v>26156</v>
      </c>
      <c r="I9882" s="749" t="s">
        <v>236</v>
      </c>
      <c r="J9882" s="749" t="n">
        <v>5609.54</v>
      </c>
    </row>
    <row collapsed="false" customFormat="false" customHeight="true" hidden="true" ht="12.75" outlineLevel="0" r="9883">
      <c r="A9883" s="749" t="s">
        <v>26157</v>
      </c>
      <c r="B9883" s="749" t="str">
        <f aca="false">C9883&amp;D9883&amp;E9883&amp;F9883&amp;G9883&amp;H9883</f>
        <v>ESCAVACAO DE FUSTE DE TUBULAO C/CAMISA DE CONCRETO ARMADO,TENDO 1,20M DE DIAMETRO EXTERNO E O PLANO INFERIOR DA BASE ENTRE 10,00 E 20,00M(TRECHO EXCEDENTE A 10,00M)DA COTA DE ARRASAMENTO,EM MATERIAL DE 1ª CATEGORIA,A AR COMPRIMIDO,EXCLUS.MATERIAL E MAO-DE-OBRA DO CONCRETO,FORMAS,ARMACAO,CARGA,TRANSPORTE E DESCARGA DO MATERIAL ESCAVADO E ALARGAMENTO DA BASE</v>
      </c>
      <c r="C9883" s="749" t="s">
        <v>26127</v>
      </c>
      <c r="D9883" s="749" t="s">
        <v>26153</v>
      </c>
      <c r="E9883" s="749" t="s">
        <v>26046</v>
      </c>
      <c r="F9883" s="749" t="s">
        <v>26154</v>
      </c>
      <c r="G9883" s="749" t="s">
        <v>26155</v>
      </c>
      <c r="H9883" s="749" t="s">
        <v>26156</v>
      </c>
      <c r="I9883" s="749" t="s">
        <v>236</v>
      </c>
      <c r="J9883" s="749" t="n">
        <v>5254.99</v>
      </c>
    </row>
    <row collapsed="false" customFormat="false" customHeight="true" hidden="true" ht="12.75" outlineLevel="0" r="9884">
      <c r="A9884" s="749" t="s">
        <v>26158</v>
      </c>
      <c r="B9884" s="749" t="str">
        <f aca="false">C9884&amp;D9884&amp;E9884&amp;F9884&amp;G9884&amp;H9884</f>
        <v>ESCAVACAO DE FUSTE DE TUBULAO C/CAMISA DE CONCRETO ARMADO,TENDO 1,20M DE DIAMETRO EXTERNO E O PLANO INFERIOR DA BASE ENTRE 10,00 E 20,00M(TRECHO EXCEDENTE A 10,00M)DA COTA DE ARRASAMENTO,EM MATERIAL DE 2ª CATEGORIA,A AR COMPRIMIDO,EXCLUS.MATERIAL A MAO-DE-OBRA DO CONCRETO,FORMAS,ARMACAO,CARGA,TRANSPORTE E DESCARGA DO MATERIAL ESCAVADO E ALARGAMENTO DA BASE</v>
      </c>
      <c r="C9884" s="749" t="s">
        <v>26127</v>
      </c>
      <c r="D9884" s="749" t="s">
        <v>26153</v>
      </c>
      <c r="E9884" s="749" t="s">
        <v>26046</v>
      </c>
      <c r="F9884" s="749" t="s">
        <v>26159</v>
      </c>
      <c r="G9884" s="749" t="s">
        <v>26160</v>
      </c>
      <c r="H9884" s="749" t="s">
        <v>26156</v>
      </c>
      <c r="I9884" s="749" t="s">
        <v>236</v>
      </c>
      <c r="J9884" s="749" t="n">
        <v>7853.36</v>
      </c>
    </row>
    <row collapsed="false" customFormat="false" customHeight="true" hidden="true" ht="12.75" outlineLevel="0" r="9885">
      <c r="A9885" s="749" t="s">
        <v>26161</v>
      </c>
      <c r="B9885" s="749" t="str">
        <f aca="false">C9885&amp;D9885&amp;E9885&amp;F9885&amp;G9885&amp;H9885</f>
        <v>ESCAVACAO DE FUSTE DE TUBULAO C/CAMISA DE CONCRETO ARMADO,TENDO 1,20M DE DIAMETRO EXTERNO E O PLANO INFERIOR DA BASE ENTRE 10,00 E 20,00M(TRECHO EXCEDENTE A 10,00M)DA COTA DE ARRASAMENTO,EM MATERIAL DE 2ª CATEGORIA,A AR COMPRIMIDO,EXCLUS.MATERIAL A MAO-DE-OBRA DO CONCRETO,FORMAS,ARMACAO,CARGA,TRANSPORTE E DESCARGA DO MATERIAL ESCAVADO E ALARGAMENTO DA BASE</v>
      </c>
      <c r="C9885" s="749" t="s">
        <v>26127</v>
      </c>
      <c r="D9885" s="749" t="s">
        <v>26153</v>
      </c>
      <c r="E9885" s="749" t="s">
        <v>26046</v>
      </c>
      <c r="F9885" s="749" t="s">
        <v>26159</v>
      </c>
      <c r="G9885" s="749" t="s">
        <v>26160</v>
      </c>
      <c r="H9885" s="749" t="s">
        <v>26156</v>
      </c>
      <c r="I9885" s="749" t="s">
        <v>236</v>
      </c>
      <c r="J9885" s="749" t="n">
        <v>7356.99</v>
      </c>
    </row>
    <row collapsed="false" customFormat="false" customHeight="true" hidden="true" ht="12.75" outlineLevel="0" r="9886">
      <c r="A9886" s="749" t="s">
        <v>26162</v>
      </c>
      <c r="B9886" s="749" t="str">
        <f aca="false">C9886&amp;D9886&amp;E9886&amp;F9886&amp;G9886&amp;H9886</f>
        <v>ESCAVACAO DE FUSTE DE TUBULAO C/CAMISA DE CONCRETO ARMADO,TENDO 1,20M DE DIAMETRO EXTERNO E O PLANO INFERIOR DA BASE ENTRE 10,00 E 20,00M(TRECHO EXCEDENTE A 10,00M)DA COTA DE ARRASAMENTO,EM MATERIAL DE 3ª CATEGORIA,A AR COMPRIMIDO,EXCLUS.MATERIAL E MAO-DE-OBRA DO CONCRETO,FORMAS,ARMACAO,CARGA,TRANSPORTE E DESCARGA DO MATERIAL ESCAVADO E ALARGAMENTO DA BASE</v>
      </c>
      <c r="C9886" s="749" t="s">
        <v>26127</v>
      </c>
      <c r="D9886" s="749" t="s">
        <v>26153</v>
      </c>
      <c r="E9886" s="749" t="s">
        <v>26046</v>
      </c>
      <c r="F9886" s="749" t="s">
        <v>26163</v>
      </c>
      <c r="G9886" s="749" t="s">
        <v>26155</v>
      </c>
      <c r="H9886" s="749" t="s">
        <v>26156</v>
      </c>
      <c r="I9886" s="749" t="s">
        <v>236</v>
      </c>
      <c r="J9886" s="749" t="n">
        <v>8694.79</v>
      </c>
    </row>
    <row collapsed="false" customFormat="false" customHeight="true" hidden="true" ht="12.75" outlineLevel="0" r="9887">
      <c r="A9887" s="749" t="s">
        <v>26164</v>
      </c>
      <c r="B9887" s="749" t="str">
        <f aca="false">C9887&amp;D9887&amp;E9887&amp;F9887&amp;G9887&amp;H9887</f>
        <v>ESCAVACAO DE FUSTE DE TUBULAO C/CAMISA DE CONCRETO ARMADO,TENDO 1,20M DE DIAMETRO EXTERNO E O PLANO INFERIOR DA BASE ENTRE 10,00 E 20,00M(TRECHO EXCEDENTE A 10,00M)DA COTA DE ARRASAMENTO,EM MATERIAL DE 3ª CATEGORIA,A AR COMPRIMIDO,EXCLUS.MATERIAL E MAO-DE-OBRA DO CONCRETO,FORMAS,ARMACAO,CARGA,TRANSPORTE E DESCARGA DO MATERIAL ESCAVADO E ALARGAMENTO DA BASE</v>
      </c>
      <c r="C9887" s="749" t="s">
        <v>26127</v>
      </c>
      <c r="D9887" s="749" t="s">
        <v>26153</v>
      </c>
      <c r="E9887" s="749" t="s">
        <v>26046</v>
      </c>
      <c r="F9887" s="749" t="s">
        <v>26163</v>
      </c>
      <c r="G9887" s="749" t="s">
        <v>26155</v>
      </c>
      <c r="H9887" s="749" t="s">
        <v>26156</v>
      </c>
      <c r="I9887" s="749" t="s">
        <v>236</v>
      </c>
      <c r="J9887" s="749" t="n">
        <v>8145.24</v>
      </c>
    </row>
    <row collapsed="false" customFormat="false" customHeight="true" hidden="true" ht="12.75" outlineLevel="0" r="9888">
      <c r="A9888" s="749" t="s">
        <v>26165</v>
      </c>
      <c r="B9888" s="749" t="str">
        <f aca="false">C9888&amp;D9888&amp;E9888&amp;F9888&amp;G9888&amp;H9888</f>
        <v>ESCAVACAO DE FUSTE DE TUBULAO COM CAMISA DE CONCRETO ARMADO,TENDO 1,40M DE DIAMETRO EXTERNO E O PLANO INFERIOR DA BASE ATE 10,00M DA COTA DE ARRASAMENTO,EM MATERIAL DE 1ª CATEGORIA,A AR COMPRIMIDO,EXCLUSIVE MATERIAL E MAO-DE-OBRA DO CONCRETO,FORMAS,ARMACAO,CARGA,TRANSPORTE E DESCARGA DO MATERIAL ESCAVADO E ALARGAMENTO DA BASE</v>
      </c>
      <c r="C9888" s="749" t="s">
        <v>26113</v>
      </c>
      <c r="D9888" s="749" t="s">
        <v>26166</v>
      </c>
      <c r="E9888" s="749" t="s">
        <v>26141</v>
      </c>
      <c r="F9888" s="749" t="s">
        <v>26142</v>
      </c>
      <c r="G9888" s="749" t="s">
        <v>26143</v>
      </c>
      <c r="H9888" s="749" t="s">
        <v>26144</v>
      </c>
      <c r="I9888" s="749" t="s">
        <v>236</v>
      </c>
      <c r="J9888" s="749" t="n">
        <v>5076.51</v>
      </c>
    </row>
    <row collapsed="false" customFormat="false" customHeight="true" hidden="true" ht="12.75" outlineLevel="0" r="9889">
      <c r="A9889" s="749" t="s">
        <v>26167</v>
      </c>
      <c r="B9889" s="749" t="str">
        <f aca="false">C9889&amp;D9889&amp;E9889&amp;F9889&amp;G9889&amp;H9889</f>
        <v>ESCAVACAO DE FUSTE DE TUBULAO COM CAMISA DE CONCRETO ARMADO,TENDO 1,40M DE DIAMETRO EXTERNO E O PLANO INFERIOR DA BASE ATE 10,00M DA COTA DE ARRASAMENTO,EM MATERIAL DE 1ª CATEGORIA,A AR COMPRIMIDO,EXCLUSIVE MATERIAL E MAO-DE-OBRA DO CONCRETO,FORMAS,ARMACAO,CARGA,TRANSPORTE E DESCARGA DO MATERIAL ESCAVADO E ALARGAMENTO DA BASE</v>
      </c>
      <c r="C9889" s="749" t="s">
        <v>26113</v>
      </c>
      <c r="D9889" s="749" t="s">
        <v>26166</v>
      </c>
      <c r="E9889" s="749" t="s">
        <v>26141</v>
      </c>
      <c r="F9889" s="749" t="s">
        <v>26142</v>
      </c>
      <c r="G9889" s="749" t="s">
        <v>26143</v>
      </c>
      <c r="H9889" s="749" t="s">
        <v>26144</v>
      </c>
      <c r="I9889" s="749" t="s">
        <v>236</v>
      </c>
      <c r="J9889" s="749" t="n">
        <v>4755.65</v>
      </c>
    </row>
    <row collapsed="false" customFormat="false" customHeight="true" hidden="true" ht="12.75" outlineLevel="0" r="9890">
      <c r="A9890" s="749" t="s">
        <v>26168</v>
      </c>
      <c r="B9890" s="749" t="str">
        <f aca="false">C9890&amp;D9890&amp;E9890&amp;F9890&amp;G9890&amp;H9890</f>
        <v>ESCAVACAO DE FUSTE DE TUBULAO COM CAMISA DE CONCRETO ARMADO,TENDO 1,40M DE DIAMETRO EXTERNO E O PLANO INFERIOR DA BASE ATE 10,00M DA COTA DE ARRASAMENTO,EM MATERIAL DE 2ª CATEGORIA,A AR COMPRIMIDO,EXCLUSIVE MATERIAL E MAO-DE-OBRA DO CONCRETO,FORMAS,ARMACAO,CARGA,TRANSPORTE E DESCARGA DO MATERIAL ESCAVADO E ALARGAMENTO DA BASE</v>
      </c>
      <c r="C9890" s="749" t="s">
        <v>26113</v>
      </c>
      <c r="D9890" s="749" t="s">
        <v>26166</v>
      </c>
      <c r="E9890" s="749" t="s">
        <v>26147</v>
      </c>
      <c r="F9890" s="749" t="s">
        <v>26142</v>
      </c>
      <c r="G9890" s="749" t="s">
        <v>26143</v>
      </c>
      <c r="H9890" s="749" t="s">
        <v>26144</v>
      </c>
      <c r="I9890" s="749" t="s">
        <v>236</v>
      </c>
      <c r="J9890" s="749" t="n">
        <v>7107.12</v>
      </c>
    </row>
    <row collapsed="false" customFormat="false" customHeight="true" hidden="true" ht="12.75" outlineLevel="0" r="9891">
      <c r="A9891" s="749" t="s">
        <v>26169</v>
      </c>
      <c r="B9891" s="749" t="str">
        <f aca="false">C9891&amp;D9891&amp;E9891&amp;F9891&amp;G9891&amp;H9891</f>
        <v>ESCAVACAO DE FUSTE DE TUBULAO COM CAMISA DE CONCRETO ARMADO,TENDO 1,40M DE DIAMETRO EXTERNO E O PLANO INFERIOR DA BASE ATE 10,00M DA COTA DE ARRASAMENTO,EM MATERIAL DE 2ª CATEGORIA,A AR COMPRIMIDO,EXCLUSIVE MATERIAL E MAO-DE-OBRA DO CONCRETO,FORMAS,ARMACAO,CARGA,TRANSPORTE E DESCARGA DO MATERIAL ESCAVADO E ALARGAMENTO DA BASE</v>
      </c>
      <c r="C9891" s="749" t="s">
        <v>26113</v>
      </c>
      <c r="D9891" s="749" t="s">
        <v>26166</v>
      </c>
      <c r="E9891" s="749" t="s">
        <v>26147</v>
      </c>
      <c r="F9891" s="749" t="s">
        <v>26142</v>
      </c>
      <c r="G9891" s="749" t="s">
        <v>26143</v>
      </c>
      <c r="H9891" s="749" t="s">
        <v>26144</v>
      </c>
      <c r="I9891" s="749" t="s">
        <v>236</v>
      </c>
      <c r="J9891" s="749" t="n">
        <v>6657.91</v>
      </c>
    </row>
    <row collapsed="false" customFormat="false" customHeight="true" hidden="true" ht="12.75" outlineLevel="0" r="9892">
      <c r="A9892" s="749" t="s">
        <v>26170</v>
      </c>
      <c r="B9892" s="749" t="str">
        <f aca="false">C9892&amp;D9892&amp;E9892&amp;F9892&amp;G9892&amp;H9892</f>
        <v>ESCAVACAO DE FUSTE DE TUBULAO COM CAMISA DE CONCRETO ARMADO,TENDO 1,40M DE DIAMETRO EXTERNO E O PLANO INFERIOR DA BASE ATE 10,00M DA COTA DE ARRASAMENTO,EM MATERIAL DE 3ª CATEGORIA,A AR COMPRIMIDO,EXCLUSIVE MATERIAL E MAO-DE-OBRA DO CONCRETO,FORMAS,ARMACAO,CARGA,TRANSPORTE E DESCARGA DO MATERIAL ESCAVADO E ALARGAMENTO DA BASE</v>
      </c>
      <c r="C9892" s="749" t="s">
        <v>26113</v>
      </c>
      <c r="D9892" s="749" t="s">
        <v>26166</v>
      </c>
      <c r="E9892" s="749" t="s">
        <v>26150</v>
      </c>
      <c r="F9892" s="749" t="s">
        <v>26142</v>
      </c>
      <c r="G9892" s="749" t="s">
        <v>26143</v>
      </c>
      <c r="H9892" s="749" t="s">
        <v>26144</v>
      </c>
      <c r="I9892" s="749" t="s">
        <v>236</v>
      </c>
      <c r="J9892" s="749" t="n">
        <v>7868.59</v>
      </c>
    </row>
    <row collapsed="false" customFormat="false" customHeight="true" hidden="true" ht="12.75" outlineLevel="0" r="9893">
      <c r="A9893" s="749" t="s">
        <v>26171</v>
      </c>
      <c r="B9893" s="749" t="str">
        <f aca="false">C9893&amp;D9893&amp;E9893&amp;F9893&amp;G9893&amp;H9893</f>
        <v>ESCAVACAO DE FUSTE DE TUBULAO COM CAMISA DE CONCRETO ARMADO,TENDO 1,40M DE DIAMETRO EXTERNO E O PLANO INFERIOR DA BASE ATE 10,00M DA COTA DE ARRASAMENTO,EM MATERIAL DE 3ª CATEGORIA,A AR COMPRIMIDO,EXCLUSIVE MATERIAL E MAO-DE-OBRA DO CONCRETO,FORMAS,ARMACAO,CARGA,TRANSPORTE E DESCARGA DO MATERIAL ESCAVADO E ALARGAMENTO DA BASE</v>
      </c>
      <c r="C9893" s="749" t="s">
        <v>26113</v>
      </c>
      <c r="D9893" s="749" t="s">
        <v>26166</v>
      </c>
      <c r="E9893" s="749" t="s">
        <v>26150</v>
      </c>
      <c r="F9893" s="749" t="s">
        <v>26142</v>
      </c>
      <c r="G9893" s="749" t="s">
        <v>26143</v>
      </c>
      <c r="H9893" s="749" t="s">
        <v>26144</v>
      </c>
      <c r="I9893" s="749" t="s">
        <v>236</v>
      </c>
      <c r="J9893" s="749" t="n">
        <v>7371.26</v>
      </c>
    </row>
    <row collapsed="false" customFormat="false" customHeight="true" hidden="true" ht="12.75" outlineLevel="0" r="9894">
      <c r="A9894" s="749" t="s">
        <v>26172</v>
      </c>
      <c r="B9894" s="749" t="str">
        <f aca="false">C9894&amp;D9894&amp;E9894&amp;F9894&amp;G9894&amp;H9894</f>
        <v>ESCAVACAO DE FUSTE DE TUBULAO C/CAMISA DE CONCRETO ARMADO,TENDO 1,40M DE DIAMETRO EXTERNO E O PLANO INFERIOR DA BASE ENTRE 10,00 E 20,00M (TRECHO EXCEDENTE A 10,00M) DA COTA DE ARRASAMENTO,EM MATERIAL DE 1ª CATEGORIA,A AR COMPRIMIDO,EXCLUSIVE MATERIAL E MAO-DE-OBRA CONCRETO,FORMAS,ARMACAO,CARGA,TRANSPORTE E DESCARGA DO MATERIAL ESCAVADO E ALARGAMENTO DA BASE</v>
      </c>
      <c r="C9894" s="749" t="s">
        <v>26127</v>
      </c>
      <c r="D9894" s="749" t="s">
        <v>26173</v>
      </c>
      <c r="E9894" s="749" t="s">
        <v>26174</v>
      </c>
      <c r="F9894" s="749" t="s">
        <v>26175</v>
      </c>
      <c r="G9894" s="749" t="s">
        <v>26176</v>
      </c>
      <c r="H9894" s="749" t="s">
        <v>26177</v>
      </c>
      <c r="I9894" s="749" t="s">
        <v>236</v>
      </c>
      <c r="J9894" s="749" t="n">
        <v>6599.46</v>
      </c>
    </row>
    <row collapsed="false" customFormat="false" customHeight="true" hidden="true" ht="12.75" outlineLevel="0" r="9895">
      <c r="A9895" s="749" t="s">
        <v>26178</v>
      </c>
      <c r="B9895" s="749" t="str">
        <f aca="false">C9895&amp;D9895&amp;E9895&amp;F9895&amp;G9895&amp;H9895</f>
        <v>ESCAVACAO DE FUSTE DE TUBULAO C/CAMISA DE CONCRETO ARMADO,TENDO 1,40M DE DIAMETRO EXTERNO E O PLANO INFERIOR DA BASE ENTRE 10,00 E 20,00M (TRECHO EXCEDENTE A 10,00M) DA COTA DE ARRASAMENTO,EM MATERIAL DE 1ª CATEGORIA,A AR COMPRIMIDO,EXCLUSIVE MATERIAL E MAO-DE-OBRA CONCRETO,FORMAS,ARMACAO,CARGA,TRANSPORTE E DESCARGA DO MATERIAL ESCAVADO E ALARGAMENTO DA BASE</v>
      </c>
      <c r="C9895" s="749" t="s">
        <v>26127</v>
      </c>
      <c r="D9895" s="749" t="s">
        <v>26173</v>
      </c>
      <c r="E9895" s="749" t="s">
        <v>26174</v>
      </c>
      <c r="F9895" s="749" t="s">
        <v>26175</v>
      </c>
      <c r="G9895" s="749" t="s">
        <v>26176</v>
      </c>
      <c r="H9895" s="749" t="s">
        <v>26177</v>
      </c>
      <c r="I9895" s="749" t="s">
        <v>236</v>
      </c>
      <c r="J9895" s="749" t="n">
        <v>6182.35</v>
      </c>
    </row>
    <row collapsed="false" customFormat="false" customHeight="true" hidden="true" ht="12.75" outlineLevel="0" r="9896">
      <c r="A9896" s="749" t="s">
        <v>26179</v>
      </c>
      <c r="B9896" s="749" t="str">
        <f aca="false">C9896&amp;D9896&amp;E9896&amp;F9896&amp;G9896&amp;H9896</f>
        <v>ESCAVACAO DE FUSTE DE TUBULAO C/CAMISA DE CONCRETO ARMADO,TENDO 1,40M DE DIAMETRO EXTERNO E O PLANO INFERIOR DA BASE ENTRE 10,00 E 20,00M (TRECHO EXCEDENTE A 10,00M) DA COTA DE ARRASAMENTO,EM MATERIAL DE 2ª CATEGORIA,A AR COMPRIMIDO,EXCLUSIVE MATERIAL E MAO-DE-OBRA CONCRETO,FORMAS,ARMACAO,CARGA,TRANSPORTE E DESCARGA DO MATERIAL ESCAVADO E ALARGAMENTO DA BASE</v>
      </c>
      <c r="C9896" s="749" t="s">
        <v>26127</v>
      </c>
      <c r="D9896" s="749" t="s">
        <v>26173</v>
      </c>
      <c r="E9896" s="749" t="s">
        <v>26174</v>
      </c>
      <c r="F9896" s="749" t="s">
        <v>26180</v>
      </c>
      <c r="G9896" s="749" t="s">
        <v>26176</v>
      </c>
      <c r="H9896" s="749" t="s">
        <v>26177</v>
      </c>
      <c r="I9896" s="749" t="s">
        <v>236</v>
      </c>
      <c r="J9896" s="749" t="n">
        <v>9239.25</v>
      </c>
    </row>
    <row collapsed="false" customFormat="false" customHeight="true" hidden="true" ht="12.75" outlineLevel="0" r="9897">
      <c r="A9897" s="749" t="s">
        <v>26181</v>
      </c>
      <c r="B9897" s="749" t="str">
        <f aca="false">C9897&amp;D9897&amp;E9897&amp;F9897&amp;G9897&amp;H9897</f>
        <v>ESCAVACAO DE FUSTE DE TUBULAO C/CAMISA DE CONCRETO ARMADO,TENDO 1,40M DE DIAMETRO EXTERNO E O PLANO INFERIOR DA BASE ENTRE 10,00 E 20,00M (TRECHO EXCEDENTE A 10,00M) DA COTA DE ARRASAMENTO,EM MATERIAL DE 2ª CATEGORIA,A AR COMPRIMIDO,EXCLUSIVE MATERIAL E MAO-DE-OBRA CONCRETO,FORMAS,ARMACAO,CARGA,TRANSPORTE E DESCARGA DO MATERIAL ESCAVADO E ALARGAMENTO DA BASE</v>
      </c>
      <c r="C9897" s="749" t="s">
        <v>26127</v>
      </c>
      <c r="D9897" s="749" t="s">
        <v>26173</v>
      </c>
      <c r="E9897" s="749" t="s">
        <v>26174</v>
      </c>
      <c r="F9897" s="749" t="s">
        <v>26180</v>
      </c>
      <c r="G9897" s="749" t="s">
        <v>26176</v>
      </c>
      <c r="H9897" s="749" t="s">
        <v>26177</v>
      </c>
      <c r="I9897" s="749" t="s">
        <v>236</v>
      </c>
      <c r="J9897" s="749" t="n">
        <v>8655.29</v>
      </c>
    </row>
    <row collapsed="false" customFormat="false" customHeight="true" hidden="true" ht="12.75" outlineLevel="0" r="9898">
      <c r="A9898" s="749" t="s">
        <v>26182</v>
      </c>
      <c r="B9898" s="749" t="str">
        <f aca="false">C9898&amp;D9898&amp;E9898&amp;F9898&amp;G9898&amp;H9898</f>
        <v>ESCAVACAO DE FUSTE DE TUBULAO C/CAMISA DE CONCRETO ARMADO,TENDO 1,40M DE DIAMETRO EXTERNO E O PLANO INFERIOR DA BASE ENTRE 10,00 E 20,00M (TRECHO EXCEDENTE A 10,00M) DA COTA DE ARRASAMENTO,EM MATERIAL DE 3ª CATEGORIA,A AR COMPRIMIDO,EXCLUSIVE MATERIAL E MAO-DE-OBRA CONCRETO,FORMAS,ARMACAO,CARGA,TRANSPORTE E DESCARGA DO MATERIAL ESCAVADO E ALARGAMENTO DA BASE</v>
      </c>
      <c r="C9898" s="749" t="s">
        <v>26127</v>
      </c>
      <c r="D9898" s="749" t="s">
        <v>26173</v>
      </c>
      <c r="E9898" s="749" t="s">
        <v>26174</v>
      </c>
      <c r="F9898" s="749" t="s">
        <v>26183</v>
      </c>
      <c r="G9898" s="749" t="s">
        <v>26176</v>
      </c>
      <c r="H9898" s="749" t="s">
        <v>26177</v>
      </c>
      <c r="I9898" s="749" t="s">
        <v>236</v>
      </c>
      <c r="J9898" s="749" t="n">
        <v>10229.17</v>
      </c>
    </row>
    <row collapsed="false" customFormat="false" customHeight="true" hidden="true" ht="12.75" outlineLevel="0" r="9899">
      <c r="A9899" s="749" t="s">
        <v>26184</v>
      </c>
      <c r="B9899" s="749" t="str">
        <f aca="false">C9899&amp;D9899&amp;E9899&amp;F9899&amp;G9899&amp;H9899</f>
        <v>ESCAVACAO DE FUSTE DE TUBULAO C/CAMISA DE CONCRETO ARMADO,TENDO 1,40M DE DIAMETRO EXTERNO E O PLANO INFERIOR DA BASE ENTRE 10,00 E 20,00M (TRECHO EXCEDENTE A 10,00M) DA COTA DE ARRASAMENTO,EM MATERIAL DE 3ª CATEGORIA,A AR COMPRIMIDO,EXCLUSIVE MATERIAL E MAO-DE-OBRA CONCRETO,FORMAS,ARMACAO,CARGA,TRANSPORTE E DESCARGA DO MATERIAL ESCAVADO E ALARGAMENTO DA BASE</v>
      </c>
      <c r="C9899" s="749" t="s">
        <v>26127</v>
      </c>
      <c r="D9899" s="749" t="s">
        <v>26173</v>
      </c>
      <c r="E9899" s="749" t="s">
        <v>26174</v>
      </c>
      <c r="F9899" s="749" t="s">
        <v>26183</v>
      </c>
      <c r="G9899" s="749" t="s">
        <v>26176</v>
      </c>
      <c r="H9899" s="749" t="s">
        <v>26177</v>
      </c>
      <c r="I9899" s="749" t="s">
        <v>236</v>
      </c>
      <c r="J9899" s="749" t="n">
        <v>9582.64</v>
      </c>
    </row>
    <row collapsed="false" customFormat="false" customHeight="true" hidden="true" ht="12.75" outlineLevel="0" r="9900">
      <c r="A9900" s="749" t="s">
        <v>26185</v>
      </c>
      <c r="B9900" s="749" t="str">
        <f aca="false">C9900&amp;D9900&amp;E9900&amp;F9900&amp;G9900&amp;H9900</f>
        <v>ESCAVACAO DE FUSTE DE TUBULAO COM CAMISA DE CONCRETO ARMADO,TENDO 1,50M DE DIAMETRO EXTERNO E O PLANO INFERIOR DA BASE ATE 10,00M DA COTA DE ARRASAMENTO,EM MATERIAL DE 1ª CATEGORIA,A AR COMPRIMIDO,EXCLUSIVE MATERIAL E MAO-DE-OBRA DO CONCRETO,FORMAS,ARMACAO,CARGA,TRANSPORTE E DESCARGA DO MATERIAL ESCAVADO E ALARGAMENTO DA BASE</v>
      </c>
      <c r="C9900" s="749" t="s">
        <v>26113</v>
      </c>
      <c r="D9900" s="749" t="s">
        <v>26186</v>
      </c>
      <c r="E9900" s="749" t="s">
        <v>26141</v>
      </c>
      <c r="F9900" s="749" t="s">
        <v>26142</v>
      </c>
      <c r="G9900" s="749" t="s">
        <v>26143</v>
      </c>
      <c r="H9900" s="749" t="s">
        <v>26144</v>
      </c>
      <c r="I9900" s="749" t="s">
        <v>26187</v>
      </c>
      <c r="J9900" s="749" t="n">
        <v>5431.87</v>
      </c>
    </row>
    <row collapsed="false" customFormat="false" customHeight="true" hidden="true" ht="12.75" outlineLevel="0" r="9901">
      <c r="A9901" s="749" t="s">
        <v>26188</v>
      </c>
      <c r="B9901" s="749" t="str">
        <f aca="false">C9901&amp;D9901&amp;E9901&amp;F9901&amp;G9901&amp;H9901</f>
        <v>ESCAVACAO DE FUSTE DE TUBULAO COM CAMISA DE CONCRETO ARMADO,TENDO 1,50M DE DIAMETRO EXTERNO E O PLANO INFERIOR DA BASE ATE 10,00M DA COTA DE ARRASAMENTO,EM MATERIAL DE 1ª CATEGORIA,A AR COMPRIMIDO,EXCLUSIVE MATERIAL E MAO-DE-OBRA DO CONCRETO,FORMAS,ARMACAO,CARGA,TRANSPORTE E DESCARGA DO MATERIAL ESCAVADO E ALARGAMENTO DA BASE</v>
      </c>
      <c r="C9901" s="749" t="s">
        <v>26113</v>
      </c>
      <c r="D9901" s="749" t="s">
        <v>26186</v>
      </c>
      <c r="E9901" s="749" t="s">
        <v>26141</v>
      </c>
      <c r="F9901" s="749" t="s">
        <v>26142</v>
      </c>
      <c r="G9901" s="749" t="s">
        <v>26143</v>
      </c>
      <c r="H9901" s="749" t="s">
        <v>26144</v>
      </c>
      <c r="I9901" s="749" t="s">
        <v>26187</v>
      </c>
      <c r="J9901" s="749" t="n">
        <v>5088.54</v>
      </c>
    </row>
    <row collapsed="false" customFormat="false" customHeight="true" hidden="true" ht="12.75" outlineLevel="0" r="9902">
      <c r="A9902" s="749" t="s">
        <v>26189</v>
      </c>
      <c r="B9902" s="749" t="str">
        <f aca="false">C9902&amp;D9902&amp;E9902&amp;F9902&amp;G9902&amp;H9902</f>
        <v>ESCAVACAO DE FUSTE DE TUBULAO COM CAMISA DE CONCRETO ARMADO,TENDO 1,50M DE DIAMETRO EXTERNO E O PLANO INFERIOR DA BASE ATE 10,00M DA COTA DE ARRASAMENTO,EM MATERIAL DE 2ª CATEGORIA,A AR COMPRIMIDO,EXCLUSIVE MATERIAL E MAO-DE-OBRA DO CONCRETO,FORMAS,ARMACAO,CARGA,TRANSPORTE E DESCARGA DO MATERIAL ESCAVADO E ALARGAMENTO DA BASE</v>
      </c>
      <c r="C9902" s="749" t="s">
        <v>26113</v>
      </c>
      <c r="D9902" s="749" t="s">
        <v>26186</v>
      </c>
      <c r="E9902" s="749" t="s">
        <v>26147</v>
      </c>
      <c r="F9902" s="749" t="s">
        <v>26142</v>
      </c>
      <c r="G9902" s="749" t="s">
        <v>26143</v>
      </c>
      <c r="H9902" s="749" t="s">
        <v>26144</v>
      </c>
      <c r="I9902" s="749" t="s">
        <v>236</v>
      </c>
      <c r="J9902" s="749" t="n">
        <v>7604.61</v>
      </c>
    </row>
    <row collapsed="false" customFormat="false" customHeight="true" hidden="true" ht="12.75" outlineLevel="0" r="9903">
      <c r="A9903" s="749" t="s">
        <v>26190</v>
      </c>
      <c r="B9903" s="749" t="str">
        <f aca="false">C9903&amp;D9903&amp;E9903&amp;F9903&amp;G9903&amp;H9903</f>
        <v>ESCAVACAO DE FUSTE DE TUBULAO COM CAMISA DE CONCRETO ARMADO,TENDO 1,50M DE DIAMETRO EXTERNO E O PLANO INFERIOR DA BASE ATE 10,00M DA COTA DE ARRASAMENTO,EM MATERIAL DE 2ª CATEGORIA,A AR COMPRIMIDO,EXCLUSIVE MATERIAL E MAO-DE-OBRA DO CONCRETO,FORMAS,ARMACAO,CARGA,TRANSPORTE E DESCARGA DO MATERIAL ESCAVADO E ALARGAMENTO DA BASE</v>
      </c>
      <c r="C9903" s="749" t="s">
        <v>26113</v>
      </c>
      <c r="D9903" s="749" t="s">
        <v>26186</v>
      </c>
      <c r="E9903" s="749" t="s">
        <v>26147</v>
      </c>
      <c r="F9903" s="749" t="s">
        <v>26142</v>
      </c>
      <c r="G9903" s="749" t="s">
        <v>26143</v>
      </c>
      <c r="H9903" s="749" t="s">
        <v>26144</v>
      </c>
      <c r="I9903" s="749" t="s">
        <v>236</v>
      </c>
      <c r="J9903" s="749" t="n">
        <v>7123.96</v>
      </c>
    </row>
    <row collapsed="false" customFormat="false" customHeight="true" hidden="true" ht="12.75" outlineLevel="0" r="9904">
      <c r="A9904" s="749" t="s">
        <v>26191</v>
      </c>
      <c r="B9904" s="749" t="str">
        <f aca="false">C9904&amp;D9904&amp;E9904&amp;F9904&amp;G9904&amp;H9904</f>
        <v>ESCAVACAO DE FUSTE DE TUBULAO COM CAMISA DE CONCRETO ARMADO,TENDO 1,50M DE DIAMETRO EXTERNO E O PLANO INFERIOR DA BASE ATE 10,00M DA COTA DE ARRASAMENTO,EM MATERIAL DE 3ª CATEGORIA,A AR COMPRIMIDO,EXCLUSIVE MATERIAL E MAO-DE-OBRA DO CONCRETO,FORMAS,ARMACAO,CARGA,TRANSPORTE E DESCARGA DO MATERIAL ESCAVADO E ALARGAMENTO DA BASE</v>
      </c>
      <c r="C9904" s="749" t="s">
        <v>26113</v>
      </c>
      <c r="D9904" s="749" t="s">
        <v>26186</v>
      </c>
      <c r="E9904" s="749" t="s">
        <v>26150</v>
      </c>
      <c r="F9904" s="749" t="s">
        <v>26142</v>
      </c>
      <c r="G9904" s="749" t="s">
        <v>26143</v>
      </c>
      <c r="H9904" s="749" t="s">
        <v>26144</v>
      </c>
      <c r="I9904" s="749" t="s">
        <v>236</v>
      </c>
      <c r="J9904" s="749" t="n">
        <v>8419.39</v>
      </c>
    </row>
    <row collapsed="false" customFormat="false" customHeight="true" hidden="true" ht="12.75" outlineLevel="0" r="9905">
      <c r="A9905" s="749" t="s">
        <v>26192</v>
      </c>
      <c r="B9905" s="749" t="str">
        <f aca="false">C9905&amp;D9905&amp;E9905&amp;F9905&amp;G9905&amp;H9905</f>
        <v>ESCAVACAO DE FUSTE DE TUBULAO COM CAMISA DE CONCRETO ARMADO,TENDO 1,50M DE DIAMETRO EXTERNO E O PLANO INFERIOR DA BASE ATE 10,00M DA COTA DE ARRASAMENTO,EM MATERIAL DE 3ª CATEGORIA,A AR COMPRIMIDO,EXCLUSIVE MATERIAL E MAO-DE-OBRA DO CONCRETO,FORMAS,ARMACAO,CARGA,TRANSPORTE E DESCARGA DO MATERIAL ESCAVADO E ALARGAMENTO DA BASE</v>
      </c>
      <c r="C9905" s="749" t="s">
        <v>26113</v>
      </c>
      <c r="D9905" s="749" t="s">
        <v>26186</v>
      </c>
      <c r="E9905" s="749" t="s">
        <v>26150</v>
      </c>
      <c r="F9905" s="749" t="s">
        <v>26142</v>
      </c>
      <c r="G9905" s="749" t="s">
        <v>26143</v>
      </c>
      <c r="H9905" s="749" t="s">
        <v>26144</v>
      </c>
      <c r="I9905" s="749" t="s">
        <v>236</v>
      </c>
      <c r="J9905" s="749" t="n">
        <v>7887.25</v>
      </c>
    </row>
    <row collapsed="false" customFormat="false" customHeight="true" hidden="true" ht="12.75" outlineLevel="0" r="9906">
      <c r="A9906" s="749" t="s">
        <v>26193</v>
      </c>
      <c r="B9906" s="749" t="str">
        <f aca="false">C9906&amp;D9906&amp;E9906&amp;F9906&amp;G9906&amp;H9906</f>
        <v>ESCAVACAO DE FUSTE DE TUBULAO C/CAMISA DE CONCRETO ARMADO,TENDO 1,50M DE DIAMETRO EXTERNO E O PLANO INFERIOR DA BASE ENTRE 10,00 A 20,00M(TRECHO EXCEDENTE A 10,00M)DA COTA DE ARRASAMENTO,EM MATERIAL DE 1ª CATEGORIA,A AR COMPRIMIDO,EXCLUSIVE MATERIAL E MAO-DE-OBRA DO CONCRETO,FORMAS,ARMACAO,CARGA,TRANSPORTE E DESCARGA DO MATERIAL ESCAVADO E ALARGAMENT.DA BASE</v>
      </c>
      <c r="C9906" s="749" t="s">
        <v>26127</v>
      </c>
      <c r="D9906" s="749" t="s">
        <v>26194</v>
      </c>
      <c r="E9906" s="749" t="s">
        <v>26195</v>
      </c>
      <c r="F9906" s="749" t="s">
        <v>26196</v>
      </c>
      <c r="G9906" s="749" t="s">
        <v>26197</v>
      </c>
      <c r="H9906" s="749" t="s">
        <v>26198</v>
      </c>
      <c r="I9906" s="749" t="s">
        <v>236</v>
      </c>
      <c r="J9906" s="749" t="n">
        <v>7061.43</v>
      </c>
    </row>
    <row collapsed="false" customFormat="false" customHeight="true" hidden="true" ht="12.75" outlineLevel="0" r="9907">
      <c r="A9907" s="749" t="s">
        <v>26199</v>
      </c>
      <c r="B9907" s="749" t="str">
        <f aca="false">C9907&amp;D9907&amp;E9907&amp;F9907&amp;G9907&amp;H9907</f>
        <v>ESCAVACAO DE FUSTE DE TUBULAO C/CAMISA DE CONCRETO ARMADO,TENDO 1,50M DE DIAMETRO EXTERNO E O PLANO INFERIOR DA BASE ENTRE 10,00 A 20,00M(TRECHO EXCEDENTE A 10,00M)DA COTA DE ARRASAMENTO,EM MATERIAL DE 1ª CATEGORIA,A AR COMPRIMIDO,EXCLUSIVE MATERIAL E MAO-DE-OBRA DO CONCRETO,FORMAS,ARMACAO,CARGA,TRANSPORTE E DESCARGA DO MATERIAL ESCAVADO E ALARGAMENT.DA BASE</v>
      </c>
      <c r="C9907" s="749" t="s">
        <v>26127</v>
      </c>
      <c r="D9907" s="749" t="s">
        <v>26194</v>
      </c>
      <c r="E9907" s="749" t="s">
        <v>26195</v>
      </c>
      <c r="F9907" s="749" t="s">
        <v>26196</v>
      </c>
      <c r="G9907" s="749" t="s">
        <v>26197</v>
      </c>
      <c r="H9907" s="749" t="s">
        <v>26198</v>
      </c>
      <c r="I9907" s="749" t="s">
        <v>236</v>
      </c>
      <c r="J9907" s="749" t="n">
        <v>6615.11</v>
      </c>
    </row>
    <row collapsed="false" customFormat="false" customHeight="true" hidden="true" ht="12.75" outlineLevel="0" r="9908">
      <c r="A9908" s="749" t="s">
        <v>26200</v>
      </c>
      <c r="B9908" s="749" t="str">
        <f aca="false">C9908&amp;D9908&amp;E9908&amp;F9908&amp;G9908&amp;H9908</f>
        <v>ESCAVACAO DE FUSTE DE TUBULAO C/CAMISA DE CONCRETO ARMADO,TENDO 1,50M DE DIAMETRO EXTERNO E O PLANO INFERIOR DA BASE ENTRE 10,00 A 20,00M(TRECHO EXCEDENTE A 10,00M)DA COTA DE ARRASAMENTO,EM MATERIAL DE 2ª CATEGORIA,A AR COMPRIMIDO,EXCLUSIVE MATERIAL E MAO-DE-OBRA DO CONCRETO,FORMAS,ARMACAO,CARGA,TRANSPORTE E DESCARGA DO MATERIAL ESCAVADO E ALARGAMENT.DA BASE</v>
      </c>
      <c r="C9908" s="749" t="s">
        <v>26127</v>
      </c>
      <c r="D9908" s="749" t="s">
        <v>26194</v>
      </c>
      <c r="E9908" s="749" t="s">
        <v>26195</v>
      </c>
      <c r="F9908" s="749" t="s">
        <v>26201</v>
      </c>
      <c r="G9908" s="749" t="s">
        <v>26197</v>
      </c>
      <c r="H9908" s="749" t="s">
        <v>26198</v>
      </c>
      <c r="I9908" s="749" t="s">
        <v>236</v>
      </c>
      <c r="J9908" s="749" t="n">
        <v>9886</v>
      </c>
    </row>
    <row collapsed="false" customFormat="false" customHeight="true" hidden="true" ht="12.75" outlineLevel="0" r="9909">
      <c r="A9909" s="749" t="s">
        <v>26202</v>
      </c>
      <c r="B9909" s="749" t="str">
        <f aca="false">C9909&amp;D9909&amp;E9909&amp;F9909&amp;G9909&amp;H9909</f>
        <v>ESCAVACAO DE FUSTE DE TUBULAO C/CAMISA DE CONCRETO ARMADO,TENDO 1,50M DE DIAMETRO EXTERNO E O PLANO INFERIOR DA BASE ENTRE 10,00 A 20,00M(TRECHO EXCEDENTE A 10,00M)DA COTA DE ARRASAMENTO,EM MATERIAL DE 2ª CATEGORIA,A AR COMPRIMIDO,EXCLUSIVE MATERIAL E MAO-DE-OBRA DO CONCRETO,FORMAS,ARMACAO,CARGA,TRANSPORTE E DESCARGA DO MATERIAL ESCAVADO E ALARGAMENT.DA BASE</v>
      </c>
      <c r="C9909" s="749" t="s">
        <v>26127</v>
      </c>
      <c r="D9909" s="749" t="s">
        <v>26194</v>
      </c>
      <c r="E9909" s="749" t="s">
        <v>26195</v>
      </c>
      <c r="F9909" s="749" t="s">
        <v>26201</v>
      </c>
      <c r="G9909" s="749" t="s">
        <v>26197</v>
      </c>
      <c r="H9909" s="749" t="s">
        <v>26198</v>
      </c>
      <c r="I9909" s="749" t="s">
        <v>236</v>
      </c>
      <c r="J9909" s="749" t="n">
        <v>9261.15</v>
      </c>
    </row>
    <row collapsed="false" customFormat="false" customHeight="true" hidden="true" ht="12.75" outlineLevel="0" r="9910">
      <c r="A9910" s="749" t="s">
        <v>26203</v>
      </c>
      <c r="B9910" s="749" t="str">
        <f aca="false">C9910&amp;D9910&amp;E9910&amp;F9910&amp;G9910&amp;H9910</f>
        <v>ESCAVACAO DE FUSTE DE TUBULAO C/CAMISA DE CONCRETO ARMADO,TENDO 1,50M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910" s="749" t="s">
        <v>26127</v>
      </c>
      <c r="D9910" s="749" t="s">
        <v>26194</v>
      </c>
      <c r="E9910" s="749" t="s">
        <v>26046</v>
      </c>
      <c r="F9910" s="749" t="s">
        <v>26204</v>
      </c>
      <c r="G9910" s="749" t="s">
        <v>26197</v>
      </c>
      <c r="H9910" s="749" t="s">
        <v>26198</v>
      </c>
      <c r="I9910" s="749" t="s">
        <v>236</v>
      </c>
      <c r="J9910" s="749" t="n">
        <v>10945.21</v>
      </c>
    </row>
    <row collapsed="false" customFormat="false" customHeight="true" hidden="true" ht="12.75" outlineLevel="0" r="9911">
      <c r="A9911" s="749" t="s">
        <v>26205</v>
      </c>
      <c r="B9911" s="749" t="str">
        <f aca="false">C9911&amp;D9911&amp;E9911&amp;F9911&amp;G9911&amp;H9911</f>
        <v>ESCAVACAO DE FUSTE DE TUBULAO C/CAMISA DE CONCRETO ARMADO,TENDO 1,50M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911" s="749" t="s">
        <v>26127</v>
      </c>
      <c r="D9911" s="749" t="s">
        <v>26194</v>
      </c>
      <c r="E9911" s="749" t="s">
        <v>26046</v>
      </c>
      <c r="F9911" s="749" t="s">
        <v>26204</v>
      </c>
      <c r="G9911" s="749" t="s">
        <v>26197</v>
      </c>
      <c r="H9911" s="749" t="s">
        <v>26198</v>
      </c>
      <c r="I9911" s="749" t="s">
        <v>236</v>
      </c>
      <c r="J9911" s="749" t="n">
        <v>10253.42</v>
      </c>
    </row>
    <row collapsed="false" customFormat="false" customHeight="true" hidden="true" ht="12.75" outlineLevel="0" r="9912">
      <c r="A9912" s="749" t="s">
        <v>26206</v>
      </c>
      <c r="B9912" s="749" t="str">
        <f aca="false">C9912&amp;D9912&amp;E9912&amp;F9912&amp;G9912&amp;H9912</f>
        <v>ESCAVACAO DE FUSTE DE TUBULAO COM CAMISA DE CONCRETO ARMADO,TENDO 1,60M DE DIAMETRO EXTERNO E O PLANO INFERIOR DA BASE ATE 10,00M DA COTA DE ARRASAMENTO,EM MATERIAL DE 1ª CATEGORIA,A AR COMPRIMIDO,EXCLUSIVE MATERIAL E MAO-DE-OBRA DO CONCRETO,FORMAS,ARMACAO,CARGA,TRANSPORTE E DESCARGA DO MATERIAL ESCAVADO E ALARGAMENTO DA BASE</v>
      </c>
      <c r="C9912" s="749" t="s">
        <v>26113</v>
      </c>
      <c r="D9912" s="749" t="s">
        <v>26207</v>
      </c>
      <c r="E9912" s="749" t="s">
        <v>26141</v>
      </c>
      <c r="F9912" s="749" t="s">
        <v>26142</v>
      </c>
      <c r="G9912" s="749" t="s">
        <v>26143</v>
      </c>
      <c r="H9912" s="749" t="s">
        <v>26144</v>
      </c>
      <c r="I9912" s="749" t="s">
        <v>236</v>
      </c>
      <c r="J9912" s="749" t="n">
        <v>5787.22</v>
      </c>
    </row>
    <row collapsed="false" customFormat="false" customHeight="true" hidden="true" ht="12.75" outlineLevel="0" r="9913">
      <c r="A9913" s="749" t="s">
        <v>26208</v>
      </c>
      <c r="B9913" s="749" t="str">
        <f aca="false">C9913&amp;D9913&amp;E9913&amp;F9913&amp;G9913&amp;H9913</f>
        <v>ESCAVACAO DE FUSTE DE TUBULAO COM CAMISA DE CONCRETO ARMADO,TENDO 1,60M DE DIAMETRO EXTERNO E O PLANO INFERIOR DA BASE ATE 10,00M DA COTA DE ARRASAMENTO,EM MATERIAL DE 1ª CATEGORIA,A AR COMPRIMIDO,EXCLUSIVE MATERIAL E MAO-DE-OBRA DO CONCRETO,FORMAS,ARMACAO,CARGA,TRANSPORTE E DESCARGA DO MATERIAL ESCAVADO E ALARGAMENTO DA BASE</v>
      </c>
      <c r="C9913" s="749" t="s">
        <v>26113</v>
      </c>
      <c r="D9913" s="749" t="s">
        <v>26207</v>
      </c>
      <c r="E9913" s="749" t="s">
        <v>26141</v>
      </c>
      <c r="F9913" s="749" t="s">
        <v>26142</v>
      </c>
      <c r="G9913" s="749" t="s">
        <v>26143</v>
      </c>
      <c r="H9913" s="749" t="s">
        <v>26144</v>
      </c>
      <c r="I9913" s="749" t="s">
        <v>236</v>
      </c>
      <c r="J9913" s="749" t="n">
        <v>5421.44</v>
      </c>
    </row>
    <row collapsed="false" customFormat="false" customHeight="true" hidden="true" ht="12.75" outlineLevel="0" r="9914">
      <c r="A9914" s="749" t="s">
        <v>26209</v>
      </c>
      <c r="B9914" s="749" t="str">
        <f aca="false">C9914&amp;D9914&amp;E9914&amp;F9914&amp;G9914&amp;H9914</f>
        <v>ESCAVACAO DE FUSTE DE TUBULAO COM CAMISA DE CONCRETO ARMADO,TENDO 1,60M DE DIAMETRO EXTERNO E O PLANO INFERIOR DA BASE ATE 10,00M DA COTA DE ARRASAMENTO,EM MATERIAL DE 2ª CATEGORIA,A AR COMPRIMIDO,EXCLUSIVE MATERIAL E MAO-DE-OBRA DO CONCRETO,FORMAS,ARMACAO,CARGA,TRANSPORTE E DESCARGA DO MATERIAL ESCAVADO E ALARGAMENTO DE BASE</v>
      </c>
      <c r="C9914" s="749" t="s">
        <v>26113</v>
      </c>
      <c r="D9914" s="749" t="s">
        <v>26207</v>
      </c>
      <c r="E9914" s="749" t="s">
        <v>26147</v>
      </c>
      <c r="F9914" s="749" t="s">
        <v>26142</v>
      </c>
      <c r="G9914" s="749" t="s">
        <v>26143</v>
      </c>
      <c r="H9914" s="749" t="s">
        <v>26210</v>
      </c>
      <c r="I9914" s="749" t="s">
        <v>236</v>
      </c>
      <c r="J9914" s="749" t="n">
        <v>8102.11</v>
      </c>
    </row>
    <row collapsed="false" customFormat="false" customHeight="true" hidden="true" ht="12.75" outlineLevel="0" r="9915">
      <c r="A9915" s="749" t="s">
        <v>26211</v>
      </c>
      <c r="B9915" s="749" t="str">
        <f aca="false">C9915&amp;D9915&amp;E9915&amp;F9915&amp;G9915&amp;H9915</f>
        <v>ESCAVACAO DE FUSTE DE TUBULAO COM CAMISA DE CONCRETO ARMADO,TENDO 1,60M DE DIAMETRO EXTERNO E O PLANO INFERIOR DA BASE ATE 10,00M DA COTA DE ARRASAMENTO,EM MATERIAL DE 2ª CATEGORIA,A AR COMPRIMIDO,EXCLUSIVE MATERIAL E MAO-DE-OBRA DO CONCRETO,FORMAS,ARMACAO,CARGA,TRANSPORTE E DESCARGA DO MATERIAL ESCAVADO E ALARGAMENTO DE BASE</v>
      </c>
      <c r="C9915" s="749" t="s">
        <v>26113</v>
      </c>
      <c r="D9915" s="749" t="s">
        <v>26207</v>
      </c>
      <c r="E9915" s="749" t="s">
        <v>26147</v>
      </c>
      <c r="F9915" s="749" t="s">
        <v>26142</v>
      </c>
      <c r="G9915" s="749" t="s">
        <v>26143</v>
      </c>
      <c r="H9915" s="749" t="s">
        <v>26210</v>
      </c>
      <c r="I9915" s="749" t="s">
        <v>236</v>
      </c>
      <c r="J9915" s="749" t="n">
        <v>7590.02</v>
      </c>
    </row>
    <row collapsed="false" customFormat="false" customHeight="true" hidden="true" ht="12.75" outlineLevel="0" r="9916">
      <c r="A9916" s="749" t="s">
        <v>26212</v>
      </c>
      <c r="B9916" s="749" t="str">
        <f aca="false">C9916&amp;D9916&amp;E9916&amp;F9916&amp;G9916&amp;H9916</f>
        <v>ESCAVACAO DE FUSTE DE TUBULAO COM CAMISA DE CONCRETO ARMADO,TENDO 1,60M DE DIAMETRO EXTERNO E O PLANO INFERIOR DA BASE ATE 10,00M DA COTA DE ARRASAMENTO,EM MATERIAL DE 3ª CATEGORIA,A AR COMPRIMIDO,EXCLUSIVE MATERIAL E MAO-DE-OBRA DO CONCRETO,FORMAS,ARMACAO,CARGA,TRANSPORTE E DESCARGA DO MATERIAL ESCAVADO E ALARGAMENTO DA BASE</v>
      </c>
      <c r="C9916" s="749" t="s">
        <v>26113</v>
      </c>
      <c r="D9916" s="749" t="s">
        <v>26207</v>
      </c>
      <c r="E9916" s="749" t="s">
        <v>26150</v>
      </c>
      <c r="F9916" s="749" t="s">
        <v>26142</v>
      </c>
      <c r="G9916" s="749" t="s">
        <v>26143</v>
      </c>
      <c r="H9916" s="749" t="s">
        <v>26144</v>
      </c>
      <c r="I9916" s="749" t="s">
        <v>236</v>
      </c>
      <c r="J9916" s="749" t="n">
        <v>8970.2</v>
      </c>
    </row>
    <row collapsed="false" customFormat="false" customHeight="true" hidden="true" ht="12.75" outlineLevel="0" r="9917">
      <c r="A9917" s="749" t="s">
        <v>26213</v>
      </c>
      <c r="B9917" s="749" t="str">
        <f aca="false">C9917&amp;D9917&amp;E9917&amp;F9917&amp;G9917&amp;H9917</f>
        <v>ESCAVACAO DE FUSTE DE TUBULAO COM CAMISA DE CONCRETO ARMADO,TENDO 1,60M DE DIAMETRO EXTERNO E O PLANO INFERIOR DA BASE ATE 10,00M DA COTA DE ARRASAMENTO,EM MATERIAL DE 3ª CATEGORIA,A AR COMPRIMIDO,EXCLUSIVE MATERIAL E MAO-DE-OBRA DO CONCRETO,FORMAS,ARMACAO,CARGA,TRANSPORTE E DESCARGA DO MATERIAL ESCAVADO E ALARGAMENTO DA BASE</v>
      </c>
      <c r="C9917" s="749" t="s">
        <v>26113</v>
      </c>
      <c r="D9917" s="749" t="s">
        <v>26207</v>
      </c>
      <c r="E9917" s="749" t="s">
        <v>26150</v>
      </c>
      <c r="F9917" s="749" t="s">
        <v>26142</v>
      </c>
      <c r="G9917" s="749" t="s">
        <v>26143</v>
      </c>
      <c r="H9917" s="749" t="s">
        <v>26144</v>
      </c>
      <c r="I9917" s="749" t="s">
        <v>236</v>
      </c>
      <c r="J9917" s="749" t="n">
        <v>8403.24</v>
      </c>
    </row>
    <row collapsed="false" customFormat="false" customHeight="true" hidden="true" ht="12.75" outlineLevel="0" r="9918">
      <c r="A9918" s="749" t="s">
        <v>26214</v>
      </c>
      <c r="B9918" s="749" t="str">
        <f aca="false">C9918&amp;D9918&amp;E9918&amp;F9918&amp;G9918&amp;H9918</f>
        <v>ESCAVACAO DE FUSTE DE TUBULAO C/CAMISA DE CONCRETO ARMADO,TENDO 1,60M DE DIAMETRO EXTERNO E O PLANO INFERIOR DA BASE ENTRE 10,00 E 20,00M(TRECHO EXCEDENTE A 10,00M)DA COTA DE ARRASAMENTO,EM MATERIAL DE 1ª CATEGORIA,A AR COMPRIMIDO,EXCLUSIVE MATERIAL E MAO-DE-OBRA DO CONCRETO,FORMAS,ARMACAO,CARGA,TRANSPORTE E DESCARGA DO MATERIAL ESCAVADO E ALARGAMENT.DA BASE</v>
      </c>
      <c r="C9918" s="749" t="s">
        <v>26127</v>
      </c>
      <c r="D9918" s="749" t="s">
        <v>26215</v>
      </c>
      <c r="E9918" s="749" t="s">
        <v>26046</v>
      </c>
      <c r="F9918" s="749" t="s">
        <v>26196</v>
      </c>
      <c r="G9918" s="749" t="s">
        <v>26197</v>
      </c>
      <c r="H9918" s="749" t="s">
        <v>26198</v>
      </c>
      <c r="I9918" s="749" t="s">
        <v>236</v>
      </c>
      <c r="J9918" s="749" t="n">
        <v>7523.39</v>
      </c>
    </row>
    <row collapsed="false" customFormat="false" customHeight="true" hidden="true" ht="12.75" outlineLevel="0" r="9919">
      <c r="A9919" s="749" t="s">
        <v>26216</v>
      </c>
      <c r="B9919" s="749" t="str">
        <f aca="false">C9919&amp;D9919&amp;E9919&amp;F9919&amp;G9919&amp;H9919</f>
        <v>ESCAVACAO DE FUSTE DE TUBULAO C/CAMISA DE CONCRETO ARMADO,TENDO 1,60M DE DIAMETRO EXTERNO E O PLANO INFERIOR DA BASE ENTRE 10,00 E 20,00M(TRECHO EXCEDENTE A 10,00M)DA COTA DE ARRASAMENTO,EM MATERIAL DE 1ª CATEGORIA,A AR COMPRIMIDO,EXCLUSIVE MATERIAL E MAO-DE-OBRA DO CONCRETO,FORMAS,ARMACAO,CARGA,TRANSPORTE E DESCARGA DO MATERIAL ESCAVADO E ALARGAMENT.DA BASE</v>
      </c>
      <c r="C9919" s="749" t="s">
        <v>26127</v>
      </c>
      <c r="D9919" s="749" t="s">
        <v>26215</v>
      </c>
      <c r="E9919" s="749" t="s">
        <v>26046</v>
      </c>
      <c r="F9919" s="749" t="s">
        <v>26196</v>
      </c>
      <c r="G9919" s="749" t="s">
        <v>26197</v>
      </c>
      <c r="H9919" s="749" t="s">
        <v>26198</v>
      </c>
      <c r="I9919" s="749" t="s">
        <v>236</v>
      </c>
      <c r="J9919" s="749" t="n">
        <v>7047.87</v>
      </c>
    </row>
    <row collapsed="false" customFormat="false" customHeight="true" hidden="true" ht="12.75" outlineLevel="0" r="9920">
      <c r="A9920" s="749" t="s">
        <v>26217</v>
      </c>
      <c r="B9920" s="749" t="str">
        <f aca="false">C9920&amp;D9920&amp;E9920&amp;F9920&amp;G9920&amp;H9920</f>
        <v>ESCAVACAO DE FUSTE DE TUBULAO C/CAMISA DE CONCRETO ARMADO,TENDO 1,60M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9920" s="749" t="s">
        <v>26127</v>
      </c>
      <c r="D9920" s="749" t="s">
        <v>26215</v>
      </c>
      <c r="E9920" s="749" t="s">
        <v>26046</v>
      </c>
      <c r="F9920" s="749" t="s">
        <v>26201</v>
      </c>
      <c r="G9920" s="749" t="s">
        <v>26197</v>
      </c>
      <c r="H9920" s="749" t="s">
        <v>26198</v>
      </c>
      <c r="I9920" s="749" t="s">
        <v>236</v>
      </c>
      <c r="J9920" s="749" t="n">
        <v>10532.75</v>
      </c>
    </row>
    <row collapsed="false" customFormat="false" customHeight="true" hidden="true" ht="12.75" outlineLevel="0" r="9921">
      <c r="A9921" s="749" t="s">
        <v>26218</v>
      </c>
      <c r="B9921" s="749" t="str">
        <f aca="false">C9921&amp;D9921&amp;E9921&amp;F9921&amp;G9921&amp;H9921</f>
        <v>ESCAVACAO DE FUSTE DE TUBULAO C/CAMISA DE CONCRETO ARMADO,TENDO 1,60M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9921" s="749" t="s">
        <v>26127</v>
      </c>
      <c r="D9921" s="749" t="s">
        <v>26215</v>
      </c>
      <c r="E9921" s="749" t="s">
        <v>26046</v>
      </c>
      <c r="F9921" s="749" t="s">
        <v>26201</v>
      </c>
      <c r="G9921" s="749" t="s">
        <v>26197</v>
      </c>
      <c r="H9921" s="749" t="s">
        <v>26198</v>
      </c>
      <c r="I9921" s="749" t="s">
        <v>236</v>
      </c>
      <c r="J9921" s="749" t="n">
        <v>9867.03</v>
      </c>
    </row>
    <row collapsed="false" customFormat="false" customHeight="true" hidden="true" ht="12.75" outlineLevel="0" r="9922">
      <c r="A9922" s="749" t="s">
        <v>26219</v>
      </c>
      <c r="B9922" s="749" t="str">
        <f aca="false">C9922&amp;D9922&amp;E9922&amp;F9922&amp;G9922&amp;H9922</f>
        <v>ESCAVACAO DE FUSTE DE TUBULAO C/CAMISA DE CONCRETO ARMADO,TENDO 1,60M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922" s="749" t="s">
        <v>26127</v>
      </c>
      <c r="D9922" s="749" t="s">
        <v>26215</v>
      </c>
      <c r="E9922" s="749" t="s">
        <v>26046</v>
      </c>
      <c r="F9922" s="749" t="s">
        <v>26204</v>
      </c>
      <c r="G9922" s="749" t="s">
        <v>26197</v>
      </c>
      <c r="H9922" s="749" t="s">
        <v>26198</v>
      </c>
      <c r="I9922" s="749" t="s">
        <v>236</v>
      </c>
      <c r="J9922" s="749" t="n">
        <v>11661.26</v>
      </c>
    </row>
    <row collapsed="false" customFormat="false" customHeight="true" hidden="true" ht="12.75" outlineLevel="0" r="9923">
      <c r="A9923" s="749" t="s">
        <v>26220</v>
      </c>
      <c r="B9923" s="749" t="str">
        <f aca="false">C9923&amp;D9923&amp;E9923&amp;F9923&amp;G9923&amp;H9923</f>
        <v>ESCAVACAO DE FUSTE DE TUBULAO C/CAMISA DE CONCRETO ARMADO,TENDO 1,60M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923" s="749" t="s">
        <v>26127</v>
      </c>
      <c r="D9923" s="749" t="s">
        <v>26215</v>
      </c>
      <c r="E9923" s="749" t="s">
        <v>26046</v>
      </c>
      <c r="F9923" s="749" t="s">
        <v>26204</v>
      </c>
      <c r="G9923" s="749" t="s">
        <v>26197</v>
      </c>
      <c r="H9923" s="749" t="s">
        <v>26198</v>
      </c>
      <c r="I9923" s="749" t="s">
        <v>236</v>
      </c>
      <c r="J9923" s="749" t="n">
        <v>10924.21</v>
      </c>
    </row>
    <row collapsed="false" customFormat="false" customHeight="true" hidden="true" ht="12.75" outlineLevel="0" r="9924">
      <c r="A9924" s="749" t="s">
        <v>26221</v>
      </c>
      <c r="B9924" s="749" t="str">
        <f aca="false">C9924&amp;D9924&amp;E9924&amp;F9924&amp;G9924&amp;H9924</f>
        <v>ESCAVACAO DE FUSTE DE TUBULAO COM CAMISA DE CONCRETO ARMADO,TENDO 1,80M DE DIAMETRO EXTERNO E O PLANO INFERIOR DA BASE ATE 10,00M DA COTA DE ARRASAMENTO,EM MATERIAL DE 1ª CATEGORIA,A AR COMPRIMIDO,EXCLUSIVE MATERIAL E MAO-DE-OBRA DO CONCRETO,FORMAS,ARMACAO,CARGA,TRANSPORTE E DESCARGA DO MATERIAL ESCAVADO E ALARGAMENTO DA BASE</v>
      </c>
      <c r="C9924" s="749" t="s">
        <v>26113</v>
      </c>
      <c r="D9924" s="749" t="s">
        <v>26222</v>
      </c>
      <c r="E9924" s="749" t="s">
        <v>26141</v>
      </c>
      <c r="F9924" s="749" t="s">
        <v>26142</v>
      </c>
      <c r="G9924" s="749" t="s">
        <v>26143</v>
      </c>
      <c r="H9924" s="749" t="s">
        <v>26144</v>
      </c>
      <c r="I9924" s="749" t="s">
        <v>236</v>
      </c>
      <c r="J9924" s="749" t="n">
        <v>6447.17</v>
      </c>
    </row>
    <row collapsed="false" customFormat="false" customHeight="true" hidden="true" ht="12.75" outlineLevel="0" r="9925">
      <c r="A9925" s="749" t="s">
        <v>26223</v>
      </c>
      <c r="B9925" s="749" t="str">
        <f aca="false">C9925&amp;D9925&amp;E9925&amp;F9925&amp;G9925&amp;H9925</f>
        <v>ESCAVACAO DE FUSTE DE TUBULAO COM CAMISA DE CONCRETO ARMADO,TENDO 1,80M DE DIAMETRO EXTERNO E O PLANO INFERIOR DA BASE ATE 10,00M DA COTA DE ARRASAMENTO,EM MATERIAL DE 1ª CATEGORIA,A AR COMPRIMIDO,EXCLUSIVE MATERIAL E MAO-DE-OBRA DO CONCRETO,FORMAS,ARMACAO,CARGA,TRANSPORTE E DESCARGA DO MATERIAL ESCAVADO E ALARGAMENTO DA BASE</v>
      </c>
      <c r="C9925" s="749" t="s">
        <v>26113</v>
      </c>
      <c r="D9925" s="749" t="s">
        <v>26222</v>
      </c>
      <c r="E9925" s="749" t="s">
        <v>26141</v>
      </c>
      <c r="F9925" s="749" t="s">
        <v>26142</v>
      </c>
      <c r="G9925" s="749" t="s">
        <v>26143</v>
      </c>
      <c r="H9925" s="749" t="s">
        <v>26144</v>
      </c>
      <c r="I9925" s="749" t="s">
        <v>236</v>
      </c>
      <c r="J9925" s="749" t="n">
        <v>6039.68</v>
      </c>
    </row>
    <row collapsed="false" customFormat="false" customHeight="true" hidden="true" ht="12.75" outlineLevel="0" r="9926">
      <c r="A9926" s="749" t="s">
        <v>26224</v>
      </c>
      <c r="B9926" s="749" t="str">
        <f aca="false">C9926&amp;D9926&amp;E9926&amp;F9926&amp;G9926&amp;H9926</f>
        <v>ESCAVACAO DE FUSTE DE TUBULAO COM CAMISA DE CONCRETO ARMADO,TENDO 1,80M DE DIAMETRO EXTERNO E O PLANO INFERIOR DA BASE ATE 10,00M DA COTA DE ARRASAMENTO,EM MATERIAL DE 2ª CATEGORIA,A AR COMPRIMIDO,EXCLUSIVE MATERIAL E MAO-DE-OBRA DO CONCRETO,FORMAS,ARMACAO,CARGA,TRANSPORTE E DESCARGA DO MATERIAL ESCAVADO E ALARGAMENTO DA BASE</v>
      </c>
      <c r="C9926" s="749" t="s">
        <v>26113</v>
      </c>
      <c r="D9926" s="749" t="s">
        <v>26222</v>
      </c>
      <c r="E9926" s="749" t="s">
        <v>26147</v>
      </c>
      <c r="F9926" s="749" t="s">
        <v>26142</v>
      </c>
      <c r="G9926" s="749" t="s">
        <v>26143</v>
      </c>
      <c r="H9926" s="749" t="s">
        <v>26144</v>
      </c>
      <c r="I9926" s="749" t="s">
        <v>236</v>
      </c>
      <c r="J9926" s="749" t="n">
        <v>9026.04</v>
      </c>
    </row>
    <row collapsed="false" customFormat="false" customHeight="true" hidden="true" ht="12.75" outlineLevel="0" r="9927">
      <c r="A9927" s="749" t="s">
        <v>26225</v>
      </c>
      <c r="B9927" s="749" t="str">
        <f aca="false">C9927&amp;D9927&amp;E9927&amp;F9927&amp;G9927&amp;H9927</f>
        <v>ESCAVACAO DE FUSTE DE TUBULAO COM CAMISA DE CONCRETO ARMADO,TENDO 1,80M DE DIAMETRO EXTERNO E O PLANO INFERIOR DA BASE ATE 10,00M DA COTA DE ARRASAMENTO,EM MATERIAL DE 2ª CATEGORIA,A AR COMPRIMIDO,EXCLUSIVE MATERIAL E MAO-DE-OBRA DO CONCRETO,FORMAS,ARMACAO,CARGA,TRANSPORTE E DESCARGA DO MATERIAL ESCAVADO E ALARGAMENTO DA BASE</v>
      </c>
      <c r="C9927" s="749" t="s">
        <v>26113</v>
      </c>
      <c r="D9927" s="749" t="s">
        <v>26222</v>
      </c>
      <c r="E9927" s="749" t="s">
        <v>26147</v>
      </c>
      <c r="F9927" s="749" t="s">
        <v>26142</v>
      </c>
      <c r="G9927" s="749" t="s">
        <v>26143</v>
      </c>
      <c r="H9927" s="749" t="s">
        <v>26144</v>
      </c>
      <c r="I9927" s="749" t="s">
        <v>236</v>
      </c>
      <c r="J9927" s="749" t="n">
        <v>8455.55</v>
      </c>
    </row>
    <row collapsed="false" customFormat="false" customHeight="true" hidden="true" ht="12.75" outlineLevel="0" r="9928">
      <c r="A9928" s="749" t="s">
        <v>26226</v>
      </c>
      <c r="B9928" s="749" t="str">
        <f aca="false">C9928&amp;D9928&amp;E9928&amp;F9928&amp;G9928&amp;H9928</f>
        <v>ESCAVACAO DE FUSTE DE TUBULAO COM CAMISA DE CONCRETO ARMADO,TENDO 1,80M DE DIAMETRO EXTERNO E O PLANO INFERIOR DA BASE ATE 10,00M DA COTA DE ARRASAMENTO,EM MATERIAL DE 3ª CATEGORIA,A AR COMPRIMIDO,EXCLUSIVE MATERIAL E MAO-DE-OBRA DO CONCRETO,FORMAS,ARMACAO,CARGA,TRANSPORTE E DESCARGA DO MATERIAL ESCAVADO E ALARGAMENTO DA BASE</v>
      </c>
      <c r="C9928" s="749" t="s">
        <v>26113</v>
      </c>
      <c r="D9928" s="749" t="s">
        <v>26222</v>
      </c>
      <c r="E9928" s="749" t="s">
        <v>26150</v>
      </c>
      <c r="F9928" s="749" t="s">
        <v>26142</v>
      </c>
      <c r="G9928" s="749" t="s">
        <v>26143</v>
      </c>
      <c r="H9928" s="749" t="s">
        <v>26144</v>
      </c>
      <c r="I9928" s="749" t="s">
        <v>236</v>
      </c>
      <c r="J9928" s="749" t="n">
        <v>9993.11</v>
      </c>
    </row>
    <row collapsed="false" customFormat="false" customHeight="true" hidden="true" ht="12.75" outlineLevel="0" r="9929">
      <c r="A9929" s="749" t="s">
        <v>26227</v>
      </c>
      <c r="B9929" s="749" t="str">
        <f aca="false">C9929&amp;D9929&amp;E9929&amp;F9929&amp;G9929&amp;H9929</f>
        <v>ESCAVACAO DE FUSTE DE TUBULAO COM CAMISA DE CONCRETO ARMADO,TENDO 1,80M DE DIAMETRO EXTERNO E O PLANO INFERIOR DA BASE ATE 10,00M DA COTA DE ARRASAMENTO,EM MATERIAL DE 3ª CATEGORIA,A AR COMPRIMIDO,EXCLUSIVE MATERIAL E MAO-DE-OBRA DO CONCRETO,FORMAS,ARMACAO,CARGA,TRANSPORTE E DESCARGA DO MATERIAL ESCAVADO E ALARGAMENTO DA BASE</v>
      </c>
      <c r="C9929" s="749" t="s">
        <v>26113</v>
      </c>
      <c r="D9929" s="749" t="s">
        <v>26222</v>
      </c>
      <c r="E9929" s="749" t="s">
        <v>26150</v>
      </c>
      <c r="F9929" s="749" t="s">
        <v>26142</v>
      </c>
      <c r="G9929" s="749" t="s">
        <v>26143</v>
      </c>
      <c r="H9929" s="749" t="s">
        <v>26144</v>
      </c>
      <c r="I9929" s="749" t="s">
        <v>236</v>
      </c>
      <c r="J9929" s="749" t="n">
        <v>9361.5</v>
      </c>
    </row>
    <row collapsed="false" customFormat="false" customHeight="true" hidden="true" ht="12.75" outlineLevel="0" r="9930">
      <c r="A9930" s="749" t="s">
        <v>26228</v>
      </c>
      <c r="B9930" s="749" t="str">
        <f aca="false">C9930&amp;D9930&amp;E9930&amp;F9930&amp;G9930&amp;H9930</f>
        <v>ESCAVACAO DE FUSTE DE TUBULAO C/CAMISA DE CONCRETO ARMADO,TENDO 1,80M DE DIAMETRO EXTERNO E O PLANO INFERIOR DA BASE ENTRE 10,00 E 20,00M(TRECHO EXCEDENTE A 10,00M)DA COTA DE ARRASAMENTO,EM MATERIAL DE 1ª CATEGORIA,A AR COMPRIMIDO,EXCLUSIVE MATERIAL E MAO-DE-OBRA DO CONCRETO,FORMAS,ARMACAO,CARGA,TRANSPORTE E DESCARGA DO MATERIAL ESCAVADO E ALARGAMENT.DA BASE</v>
      </c>
      <c r="C9930" s="749" t="s">
        <v>26127</v>
      </c>
      <c r="D9930" s="749" t="s">
        <v>26229</v>
      </c>
      <c r="E9930" s="749" t="s">
        <v>26046</v>
      </c>
      <c r="F9930" s="749" t="s">
        <v>26196</v>
      </c>
      <c r="G9930" s="749" t="s">
        <v>26197</v>
      </c>
      <c r="H9930" s="749" t="s">
        <v>26198</v>
      </c>
      <c r="I9930" s="749" t="s">
        <v>236</v>
      </c>
      <c r="J9930" s="749" t="n">
        <v>8381.32</v>
      </c>
    </row>
    <row collapsed="false" customFormat="false" customHeight="true" hidden="true" ht="12.75" outlineLevel="0" r="9931">
      <c r="A9931" s="749" t="s">
        <v>26230</v>
      </c>
      <c r="B9931" s="749" t="str">
        <f aca="false">C9931&amp;D9931&amp;E9931&amp;F9931&amp;G9931&amp;H9931</f>
        <v>ESCAVACAO DE FUSTE DE TUBULAO C/CAMISA DE CONCRETO ARMADO,TENDO 1,80M DE DIAMETRO EXTERNO E O PLANO INFERIOR DA BASE ENTRE 10,00 E 20,00M(TRECHO EXCEDENTE A 10,00M)DA COTA DE ARRASAMENTO,EM MATERIAL DE 1ª CATEGORIA,A AR COMPRIMIDO,EXCLUSIVE MATERIAL E MAO-DE-OBRA DO CONCRETO,FORMAS,ARMACAO,CARGA,TRANSPORTE E DESCARGA DO MATERIAL ESCAVADO E ALARGAMENT.DA BASE</v>
      </c>
      <c r="C9931" s="749" t="s">
        <v>26127</v>
      </c>
      <c r="D9931" s="749" t="s">
        <v>26229</v>
      </c>
      <c r="E9931" s="749" t="s">
        <v>26046</v>
      </c>
      <c r="F9931" s="749" t="s">
        <v>26196</v>
      </c>
      <c r="G9931" s="749" t="s">
        <v>26197</v>
      </c>
      <c r="H9931" s="749" t="s">
        <v>26198</v>
      </c>
      <c r="I9931" s="749" t="s">
        <v>236</v>
      </c>
      <c r="J9931" s="749" t="n">
        <v>7851.58</v>
      </c>
    </row>
    <row collapsed="false" customFormat="false" customHeight="true" hidden="true" ht="12.75" outlineLevel="0" r="9932">
      <c r="A9932" s="749" t="s">
        <v>26231</v>
      </c>
      <c r="B9932" s="749" t="str">
        <f aca="false">C9932&amp;D9932&amp;E9932&amp;F9932&amp;G9932&amp;H9932</f>
        <v>ESCAVACAO DE FUSTE DE TUBULAO C/CAMISA DE CONCRETO ARMADO,TENDO 1,80M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9932" s="749" t="s">
        <v>26127</v>
      </c>
      <c r="D9932" s="749" t="s">
        <v>26229</v>
      </c>
      <c r="E9932" s="749" t="s">
        <v>26046</v>
      </c>
      <c r="F9932" s="749" t="s">
        <v>26201</v>
      </c>
      <c r="G9932" s="749" t="s">
        <v>26197</v>
      </c>
      <c r="H9932" s="749" t="s">
        <v>26198</v>
      </c>
      <c r="I9932" s="749" t="s">
        <v>236</v>
      </c>
      <c r="J9932" s="749" t="n">
        <v>11733.85</v>
      </c>
    </row>
    <row collapsed="false" customFormat="false" customHeight="true" hidden="true" ht="12.75" outlineLevel="0" r="9933">
      <c r="A9933" s="749" t="s">
        <v>26232</v>
      </c>
      <c r="B9933" s="749" t="str">
        <f aca="false">C9933&amp;D9933&amp;E9933&amp;F9933&amp;G9933&amp;H9933</f>
        <v>ESCAVACAO DE FUSTE DE TUBULAO C/CAMISA DE CONCRETO ARMADO,TENDO 1,80M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9933" s="749" t="s">
        <v>26127</v>
      </c>
      <c r="D9933" s="749" t="s">
        <v>26229</v>
      </c>
      <c r="E9933" s="749" t="s">
        <v>26046</v>
      </c>
      <c r="F9933" s="749" t="s">
        <v>26201</v>
      </c>
      <c r="G9933" s="749" t="s">
        <v>26197</v>
      </c>
      <c r="H9933" s="749" t="s">
        <v>26198</v>
      </c>
      <c r="I9933" s="749" t="s">
        <v>236</v>
      </c>
      <c r="J9933" s="749" t="n">
        <v>10992.21</v>
      </c>
    </row>
    <row collapsed="false" customFormat="false" customHeight="true" hidden="true" ht="12.75" outlineLevel="0" r="9934">
      <c r="A9934" s="749" t="s">
        <v>26233</v>
      </c>
      <c r="B9934" s="749" t="str">
        <f aca="false">C9934&amp;D9934&amp;E9934&amp;F9934&amp;G9934&amp;H9934</f>
        <v>ESCAVACAO DE FUSTE DE TUBULAO C/CAMISA DE CONCRETO ARMADO,TENDO 1,80M DE DIAMETRO EXTERNO E O PLANO INFERIOR DA BASE ENTRE 10,00 A 20,00M(TRECHO EXCEDENTE A 10,00M)DA COTA DE ARRASAMENTO,EM MATERIAL DE 3ª CATEGORIA,A AR COMPRIMIDO,EXCLUSIVE MATERIAL E MAO-DE-OBRA DO CONCRETO,FORMAS,ARMACAO,CARGA,TRANSPORTE E DESCARGA DO MATERIAL ESCAVADO E ALARGAMENT.DA BASE</v>
      </c>
      <c r="C9934" s="749" t="s">
        <v>26127</v>
      </c>
      <c r="D9934" s="749" t="s">
        <v>26229</v>
      </c>
      <c r="E9934" s="749" t="s">
        <v>26195</v>
      </c>
      <c r="F9934" s="749" t="s">
        <v>26204</v>
      </c>
      <c r="G9934" s="749" t="s">
        <v>26197</v>
      </c>
      <c r="H9934" s="749" t="s">
        <v>26198</v>
      </c>
      <c r="I9934" s="749" t="s">
        <v>236</v>
      </c>
      <c r="J9934" s="749" t="n">
        <v>12991.05</v>
      </c>
    </row>
    <row collapsed="false" customFormat="false" customHeight="true" hidden="true" ht="12.75" outlineLevel="0" r="9935">
      <c r="A9935" s="749" t="s">
        <v>26234</v>
      </c>
      <c r="B9935" s="749" t="str">
        <f aca="false">C9935&amp;D9935&amp;E9935&amp;F9935&amp;G9935&amp;H9935</f>
        <v>ESCAVACAO DE FUSTE DE TUBULAO C/CAMISA DE CONCRETO ARMADO,TENDO 1,80M DE DIAMETRO EXTERNO E O PLANO INFERIOR DA BASE ENTRE 10,00 A 20,00M(TRECHO EXCEDENTE A 10,00M)DA COTA DE ARRASAMENTO,EM MATERIAL DE 3ª CATEGORIA,A AR COMPRIMIDO,EXCLUSIVE MATERIAL E MAO-DE-OBRA DO CONCRETO,FORMAS,ARMACAO,CARGA,TRANSPORTE E DESCARGA DO MATERIAL ESCAVADO E ALARGAMENT.DA BASE</v>
      </c>
      <c r="C9935" s="749" t="s">
        <v>26127</v>
      </c>
      <c r="D9935" s="749" t="s">
        <v>26229</v>
      </c>
      <c r="E9935" s="749" t="s">
        <v>26195</v>
      </c>
      <c r="F9935" s="749" t="s">
        <v>26204</v>
      </c>
      <c r="G9935" s="749" t="s">
        <v>26197</v>
      </c>
      <c r="H9935" s="749" t="s">
        <v>26198</v>
      </c>
      <c r="I9935" s="749" t="s">
        <v>236</v>
      </c>
      <c r="J9935" s="749" t="n">
        <v>12169.95</v>
      </c>
    </row>
    <row collapsed="false" customFormat="false" customHeight="true" hidden="true" ht="12.75" outlineLevel="0" r="9936">
      <c r="A9936" s="749" t="s">
        <v>26235</v>
      </c>
      <c r="B9936" s="749" t="str">
        <f aca="false">C9936&amp;D9936&amp;E9936&amp;F9936&amp;G9936&amp;H9936</f>
        <v>ESCAVACAO DE FUSTE DE TUBULAO COM CAMISA DE CONCRETO ARMADO,TENDO 2,00M DE DIAMETRO EXTERNO E O PLANO INFERIOR DA BASE ATE 10,00M DA COTA DE ARRASAMENTO,EM MATERIAL DE 1ª CATEGORIA,A AR COMPRIMIDO,EXCLUSIVE MATERIAL E MAO-DE-OBRA DO CONCRETO,FORMAS,ARMACAO,CARGA,TRANSPORTE E DESCARGA DO MATERIAL ESCAVADO E ALARGAMENTO DA BASE</v>
      </c>
      <c r="C9936" s="749" t="s">
        <v>26113</v>
      </c>
      <c r="D9936" s="749" t="s">
        <v>26236</v>
      </c>
      <c r="E9936" s="749" t="s">
        <v>26141</v>
      </c>
      <c r="F9936" s="749" t="s">
        <v>26142</v>
      </c>
      <c r="G9936" s="749" t="s">
        <v>26143</v>
      </c>
      <c r="H9936" s="749" t="s">
        <v>26144</v>
      </c>
      <c r="I9936" s="749" t="s">
        <v>236</v>
      </c>
      <c r="J9936" s="749" t="n">
        <v>7005.59</v>
      </c>
    </row>
    <row collapsed="false" customFormat="false" customHeight="true" hidden="true" ht="12.75" outlineLevel="0" r="9937">
      <c r="A9937" s="749" t="s">
        <v>26237</v>
      </c>
      <c r="B9937" s="749" t="str">
        <f aca="false">C9937&amp;D9937&amp;E9937&amp;F9937&amp;G9937&amp;H9937</f>
        <v>ESCAVACAO DE FUSTE DE TUBULAO COM CAMISA DE CONCRETO ARMADO,TENDO 2,00M DE DIAMETRO EXTERNO E O PLANO INFERIOR DA BASE ATE 10,00M DA COTA DE ARRASAMENTO,EM MATERIAL DE 1ª CATEGORIA,A AR COMPRIMIDO,EXCLUSIVE MATERIAL E MAO-DE-OBRA DO CONCRETO,FORMAS,ARMACAO,CARGA,TRANSPORTE E DESCARGA DO MATERIAL ESCAVADO E ALARGAMENTO DA BASE</v>
      </c>
      <c r="C9937" s="749" t="s">
        <v>26113</v>
      </c>
      <c r="D9937" s="749" t="s">
        <v>26236</v>
      </c>
      <c r="E9937" s="749" t="s">
        <v>26141</v>
      </c>
      <c r="F9937" s="749" t="s">
        <v>26142</v>
      </c>
      <c r="G9937" s="749" t="s">
        <v>26143</v>
      </c>
      <c r="H9937" s="749" t="s">
        <v>26144</v>
      </c>
      <c r="I9937" s="749" t="s">
        <v>236</v>
      </c>
      <c r="J9937" s="749" t="n">
        <v>6562.8</v>
      </c>
    </row>
    <row collapsed="false" customFormat="false" customHeight="true" hidden="true" ht="12.75" outlineLevel="0" r="9938">
      <c r="A9938" s="749" t="s">
        <v>26238</v>
      </c>
      <c r="B9938" s="749" t="str">
        <f aca="false">C9938&amp;D9938&amp;E9938&amp;F9938&amp;G9938&amp;H9938</f>
        <v>ESCAVACAO DE FUSTE DE TUBULAO COM CAMISA DE CONCRETO ARMADO,TENDO 2,00M DE DIAMETRO EXTERNO E O PLANO INFERIOR DA BASE ATE 10,00M DA COTA DE ARRASAMENTO,EM MATERIAL DE 2ª CATEGORIA,A AR COMPRIMIDO,EXCLUSIVE MATERIAL E MAO-DE-OBRA DO CONCRETO,FORMAS,ARMACAO,CARGA,TRANSPORTE E DESCARGA DO MATERIAL ESCAVADO E ALARGAMENTO DA BASE</v>
      </c>
      <c r="C9938" s="749" t="s">
        <v>26113</v>
      </c>
      <c r="D9938" s="749" t="s">
        <v>26236</v>
      </c>
      <c r="E9938" s="749" t="s">
        <v>26147</v>
      </c>
      <c r="F9938" s="749" t="s">
        <v>26142</v>
      </c>
      <c r="G9938" s="749" t="s">
        <v>26143</v>
      </c>
      <c r="H9938" s="749" t="s">
        <v>26144</v>
      </c>
      <c r="I9938" s="749" t="s">
        <v>236</v>
      </c>
      <c r="J9938" s="749" t="n">
        <v>9807.82</v>
      </c>
    </row>
    <row collapsed="false" customFormat="false" customHeight="true" hidden="true" ht="12.75" outlineLevel="0" r="9939">
      <c r="A9939" s="749" t="s">
        <v>26239</v>
      </c>
      <c r="B9939" s="749" t="str">
        <f aca="false">C9939&amp;D9939&amp;E9939&amp;F9939&amp;G9939&amp;H9939</f>
        <v>ESCAVACAO DE FUSTE DE TUBULAO COM CAMISA DE CONCRETO ARMADO,TENDO 2,00M DE DIAMETRO EXTERNO E O PLANO INFERIOR DA BASE ATE 10,00M DA COTA DE ARRASAMENTO,EM MATERIAL DE 2ª CATEGORIA,A AR COMPRIMIDO,EXCLUSIVE MATERIAL E MAO-DE-OBRA DO CONCRETO,FORMAS,ARMACAO,CARGA,TRANSPORTE E DESCARGA DO MATERIAL ESCAVADO E ALARGAMENTO DA BASE</v>
      </c>
      <c r="C9939" s="749" t="s">
        <v>26113</v>
      </c>
      <c r="D9939" s="749" t="s">
        <v>26236</v>
      </c>
      <c r="E9939" s="749" t="s">
        <v>26147</v>
      </c>
      <c r="F9939" s="749" t="s">
        <v>26142</v>
      </c>
      <c r="G9939" s="749" t="s">
        <v>26143</v>
      </c>
      <c r="H9939" s="749" t="s">
        <v>26144</v>
      </c>
      <c r="I9939" s="749" t="s">
        <v>236</v>
      </c>
      <c r="J9939" s="749" t="n">
        <v>9187.92</v>
      </c>
    </row>
    <row collapsed="false" customFormat="false" customHeight="true" hidden="true" ht="12.75" outlineLevel="0" r="9940">
      <c r="A9940" s="749" t="s">
        <v>26240</v>
      </c>
      <c r="B9940" s="749" t="str">
        <f aca="false">C9940&amp;D9940&amp;E9940&amp;F9940&amp;G9940&amp;H9940</f>
        <v>ESCAVACAO DE FUSTE DE TUBULAO COM CAMISA DE CONCRETO ARMADO,TENDO 2,00M DE DIAMETRO EXTERNO E O PLANO INFERIOR DA BASE ATE 10,00M DA COTA DE ARRASAMENTO,EM MATERIAL DE 3ª CATEGORIA,A AR COMPRIMIDO,EXCLUSIVE MATERIAL E MAO-DE-OBRA DO CONCRETO,FORMAS,ARMACAO,CARGA,TRANSPORTE E DESCARGA DO MATERIAL ESCAVADO E ALARGAMENTO DA BASE</v>
      </c>
      <c r="C9940" s="749" t="s">
        <v>26113</v>
      </c>
      <c r="D9940" s="749" t="s">
        <v>26236</v>
      </c>
      <c r="E9940" s="749" t="s">
        <v>26150</v>
      </c>
      <c r="F9940" s="749" t="s">
        <v>26142</v>
      </c>
      <c r="G9940" s="749" t="s">
        <v>26143</v>
      </c>
      <c r="H9940" s="749" t="s">
        <v>26144</v>
      </c>
      <c r="I9940" s="749" t="s">
        <v>236</v>
      </c>
      <c r="J9940" s="749" t="n">
        <v>10858.66</v>
      </c>
    </row>
    <row collapsed="false" customFormat="false" customHeight="true" hidden="true" ht="12.75" outlineLevel="0" r="9941">
      <c r="A9941" s="749" t="s">
        <v>26241</v>
      </c>
      <c r="B9941" s="749" t="str">
        <f aca="false">C9941&amp;D9941&amp;E9941&amp;F9941&amp;G9941&amp;H9941</f>
        <v>ESCAVACAO DE FUSTE DE TUBULAO COM CAMISA DE CONCRETO ARMADO,TENDO 2,00M DE DIAMETRO EXTERNO E O PLANO INFERIOR DA BASE ATE 10,00M DA COTA DE ARRASAMENTO,EM MATERIAL DE 3ª CATEGORIA,A AR COMPRIMIDO,EXCLUSIVE MATERIAL E MAO-DE-OBRA DO CONCRETO,FORMAS,ARMACAO,CARGA,TRANSPORTE E DESCARGA DO MATERIAL ESCAVADO E ALARGAMENTO DA BASE</v>
      </c>
      <c r="C9941" s="749" t="s">
        <v>26113</v>
      </c>
      <c r="D9941" s="749" t="s">
        <v>26236</v>
      </c>
      <c r="E9941" s="749" t="s">
        <v>26150</v>
      </c>
      <c r="F9941" s="749" t="s">
        <v>26142</v>
      </c>
      <c r="G9941" s="749" t="s">
        <v>26143</v>
      </c>
      <c r="H9941" s="749" t="s">
        <v>26144</v>
      </c>
      <c r="I9941" s="749" t="s">
        <v>236</v>
      </c>
      <c r="J9941" s="749" t="n">
        <v>10172.34</v>
      </c>
    </row>
    <row collapsed="false" customFormat="false" customHeight="true" hidden="true" ht="12.75" outlineLevel="0" r="9942">
      <c r="A9942" s="749" t="s">
        <v>26242</v>
      </c>
      <c r="B9942" s="749" t="str">
        <f aca="false">C9942&amp;D9942&amp;E9942&amp;F9942&amp;G9942&amp;H9942</f>
        <v>ESCAVACAO DE FUSTE DE TUBULAO C/CAMISA DE CONCRETO ARMADO,TENDO 2,00M DE DIAMETRO EXTERNO E O PLANO INFERIOR DE BASE ENTRE 10,00 E 20,00M(TRECHO EXCEDENTE A 10,00M)DA COTA DE ARRASAMENTO,EM MATERIAL DE 1ª CATEGORIA,A AR COMPRIMIDO,EXCLUSIVE MATERIAL E MAO-DE-OBRA DO CONCRETO,FORMAS,ARMACAO,CARGA,TRANSPORTE E DESCARGA DO MATERIAL ESCAVADO E ALARGAMENT.DA BASE</v>
      </c>
      <c r="C9942" s="749" t="s">
        <v>26127</v>
      </c>
      <c r="D9942" s="749" t="s">
        <v>26243</v>
      </c>
      <c r="E9942" s="749" t="s">
        <v>26046</v>
      </c>
      <c r="F9942" s="749" t="s">
        <v>26196</v>
      </c>
      <c r="G9942" s="749" t="s">
        <v>26197</v>
      </c>
      <c r="H9942" s="749" t="s">
        <v>26198</v>
      </c>
      <c r="I9942" s="749" t="s">
        <v>236</v>
      </c>
      <c r="J9942" s="749" t="n">
        <v>9107.26</v>
      </c>
    </row>
    <row collapsed="false" customFormat="false" customHeight="true" hidden="true" ht="12.75" outlineLevel="0" r="9943">
      <c r="A9943" s="749" t="s">
        <v>26244</v>
      </c>
      <c r="B9943" s="749" t="str">
        <f aca="false">C9943&amp;D9943&amp;E9943&amp;F9943&amp;G9943&amp;H9943</f>
        <v>ESCAVACAO DE FUSTE DE TUBULAO C/CAMISA DE CONCRETO ARMADO,TENDO 2,00M DE DIAMETRO EXTERNO E O PLANO INFERIOR DE BASE ENTRE 10,00 E 20,00M(TRECHO EXCEDENTE A 10,00M)DA COTA DE ARRASAMENTO,EM MATERIAL DE 1ª CATEGORIA,A AR COMPRIMIDO,EXCLUSIVE MATERIAL E MAO-DE-OBRA DO CONCRETO,FORMAS,ARMACAO,CARGA,TRANSPORTE E DESCARGA DO MATERIAL ESCAVADO E ALARGAMENT.DA BASE</v>
      </c>
      <c r="C9943" s="749" t="s">
        <v>26127</v>
      </c>
      <c r="D9943" s="749" t="s">
        <v>26243</v>
      </c>
      <c r="E9943" s="749" t="s">
        <v>26046</v>
      </c>
      <c r="F9943" s="749" t="s">
        <v>26196</v>
      </c>
      <c r="G9943" s="749" t="s">
        <v>26197</v>
      </c>
      <c r="H9943" s="749" t="s">
        <v>26198</v>
      </c>
      <c r="I9943" s="749" t="s">
        <v>236</v>
      </c>
      <c r="J9943" s="749" t="n">
        <v>8531.64</v>
      </c>
    </row>
    <row collapsed="false" customFormat="false" customHeight="true" hidden="true" ht="12.75" outlineLevel="0" r="9944">
      <c r="A9944" s="749" t="s">
        <v>26245</v>
      </c>
      <c r="B9944" s="749" t="str">
        <f aca="false">C9944&amp;D9944&amp;E9944&amp;F9944&amp;G9944&amp;H9944</f>
        <v>ESCAVACAO DE FUSTE DE TUBULAO C/CAMISA DE CONCRETO ARMADO,TENDO 2,00M DE DIAMETRO EXTERNO E O PLANO INFERIOR DA BASE ENTRE 10,00 A 20,00M(TRECHO EXCEDENTE A 10,00M)DA COTA DE ARRASAMENTO,EM MATERIAL DE 2ª CATEGORIA,A AR COMPRIMIDO,EXCLUSIVE MATERIAL E MAO-DE-OBRA DO CONCRETO,FORMAS,ARMACAO,CARGA,TRANSPORTE E DESCARGA DO MATERIAL ESCAVADO E ALARGAMENT.DA BASE</v>
      </c>
      <c r="C9944" s="749" t="s">
        <v>26127</v>
      </c>
      <c r="D9944" s="749" t="s">
        <v>26246</v>
      </c>
      <c r="E9944" s="749" t="s">
        <v>26195</v>
      </c>
      <c r="F9944" s="749" t="s">
        <v>26201</v>
      </c>
      <c r="G9944" s="749" t="s">
        <v>26197</v>
      </c>
      <c r="H9944" s="749" t="s">
        <v>26198</v>
      </c>
      <c r="I9944" s="749" t="s">
        <v>236</v>
      </c>
      <c r="J9944" s="749" t="n">
        <v>12750.17</v>
      </c>
    </row>
    <row collapsed="false" customFormat="false" customHeight="true" hidden="true" ht="12.75" outlineLevel="0" r="9945">
      <c r="A9945" s="749" t="s">
        <v>26247</v>
      </c>
      <c r="B9945" s="749" t="str">
        <f aca="false">C9945&amp;D9945&amp;E9945&amp;F9945&amp;G9945&amp;H9945</f>
        <v>ESCAVACAO DE FUSTE DE TUBULAO C/CAMISA DE CONCRETO ARMADO,TENDO 2,00M DE DIAMETRO EXTERNO E O PLANO INFERIOR DA BASE ENTRE 10,00 A 20,00M(TRECHO EXCEDENTE A 10,00M)DA COTA DE ARRASAMENTO,EM MATERIAL DE 2ª CATEGORIA,A AR COMPRIMIDO,EXCLUSIVE MATERIAL E MAO-DE-OBRA DO CONCRETO,FORMAS,ARMACAO,CARGA,TRANSPORTE E DESCARGA DO MATERIAL ESCAVADO E ALARGAMENT.DA BASE</v>
      </c>
      <c r="C9945" s="749" t="s">
        <v>26127</v>
      </c>
      <c r="D9945" s="749" t="s">
        <v>26246</v>
      </c>
      <c r="E9945" s="749" t="s">
        <v>26195</v>
      </c>
      <c r="F9945" s="749" t="s">
        <v>26201</v>
      </c>
      <c r="G9945" s="749" t="s">
        <v>26197</v>
      </c>
      <c r="H9945" s="749" t="s">
        <v>26198</v>
      </c>
      <c r="I9945" s="749" t="s">
        <v>236</v>
      </c>
      <c r="J9945" s="749" t="n">
        <v>11944.3</v>
      </c>
    </row>
    <row collapsed="false" customFormat="false" customHeight="true" hidden="true" ht="12.75" outlineLevel="0" r="9946">
      <c r="A9946" s="749" t="s">
        <v>26248</v>
      </c>
      <c r="B9946" s="749" t="str">
        <f aca="false">C9946&amp;D9946&amp;E9946&amp;F9946&amp;G9946&amp;H9946</f>
        <v>ESCAVACAO DE FUSTE DE TUBULAO C/CAMISA DE CONCRETO ARMADO,TENDO 2,00M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946" s="749" t="s">
        <v>26127</v>
      </c>
      <c r="D9946" s="749" t="s">
        <v>26246</v>
      </c>
      <c r="E9946" s="749" t="s">
        <v>26046</v>
      </c>
      <c r="F9946" s="749" t="s">
        <v>26204</v>
      </c>
      <c r="G9946" s="749" t="s">
        <v>26197</v>
      </c>
      <c r="H9946" s="749" t="s">
        <v>26198</v>
      </c>
      <c r="I9946" s="749" t="s">
        <v>236</v>
      </c>
      <c r="J9946" s="749" t="n">
        <v>14116.26</v>
      </c>
    </row>
    <row collapsed="false" customFormat="false" customHeight="true" hidden="true" ht="12.75" outlineLevel="0" r="9947">
      <c r="A9947" s="749" t="s">
        <v>26249</v>
      </c>
      <c r="B9947" s="749" t="str">
        <f aca="false">C9947&amp;D9947&amp;E9947&amp;F9947&amp;G9947&amp;H9947</f>
        <v>ESCAVACAO DE FUSTE DE TUBULAO C/CAMISA DE CONCRETO ARMADO,TENDO 2,00M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947" s="749" t="s">
        <v>26127</v>
      </c>
      <c r="D9947" s="749" t="s">
        <v>26246</v>
      </c>
      <c r="E9947" s="749" t="s">
        <v>26046</v>
      </c>
      <c r="F9947" s="749" t="s">
        <v>26204</v>
      </c>
      <c r="G9947" s="749" t="s">
        <v>26197</v>
      </c>
      <c r="H9947" s="749" t="s">
        <v>26198</v>
      </c>
      <c r="I9947" s="749" t="s">
        <v>236</v>
      </c>
      <c r="J9947" s="749" t="n">
        <v>13224.04</v>
      </c>
    </row>
    <row collapsed="false" customFormat="false" customHeight="true" hidden="true" ht="12.75" outlineLevel="0" r="9948">
      <c r="A9948" s="749" t="s">
        <v>26250</v>
      </c>
      <c r="B9948" s="749" t="str">
        <f aca="false">C9948&amp;D9948&amp;E9948&amp;F9948&amp;G9948&amp;H9948</f>
        <v>ESCAVACAO DE FUSTE DE TUBULAO COM CAMISA DE CONCRETO ARMADO,TENDO 2,20M DE DIAMETRO EXTERNO E O PLANO INFERIOR DA BASE ATE 10,00M DA COTA DE ARRASAMENTO,EM MATERIAL DE 1ª CATEGORIA,A AR COMPRIMIDO,EXCLUSIVE MATERIAL E MAO-DE-OBRA DO CONCRETO,FORMAS,ARMACAO,CARGA,TRANSPORTE E DESCARGA DO MATERIAL ESCAVADO E ALARGAMENTO DA BASE</v>
      </c>
      <c r="C9948" s="749" t="s">
        <v>26113</v>
      </c>
      <c r="D9948" s="749" t="s">
        <v>26251</v>
      </c>
      <c r="E9948" s="749" t="s">
        <v>26141</v>
      </c>
      <c r="F9948" s="749" t="s">
        <v>26142</v>
      </c>
      <c r="G9948" s="749" t="s">
        <v>26143</v>
      </c>
      <c r="H9948" s="749" t="s">
        <v>26144</v>
      </c>
      <c r="I9948" s="749" t="s">
        <v>236</v>
      </c>
      <c r="J9948" s="749" t="n">
        <v>7513.24</v>
      </c>
    </row>
    <row collapsed="false" customFormat="false" customHeight="true" hidden="true" ht="12.75" outlineLevel="0" r="9949">
      <c r="A9949" s="749" t="s">
        <v>26252</v>
      </c>
      <c r="B9949" s="749" t="str">
        <f aca="false">C9949&amp;D9949&amp;E9949&amp;F9949&amp;G9949&amp;H9949</f>
        <v>ESCAVACAO DE FUSTE DE TUBULAO COM CAMISA DE CONCRETO ARMADO,TENDO 2,20M DE DIAMETRO EXTERNO E O PLANO INFERIOR DA BASE ATE 10,00M DA COTA DE ARRASAMENTO,EM MATERIAL DE 1ª CATEGORIA,A AR COMPRIMIDO,EXCLUSIVE MATERIAL E MAO-DE-OBRA DO CONCRETO,FORMAS,ARMACAO,CARGA,TRANSPORTE E DESCARGA DO MATERIAL ESCAVADO E ALARGAMENTO DA BASE</v>
      </c>
      <c r="C9949" s="749" t="s">
        <v>26113</v>
      </c>
      <c r="D9949" s="749" t="s">
        <v>26251</v>
      </c>
      <c r="E9949" s="749" t="s">
        <v>26141</v>
      </c>
      <c r="F9949" s="749" t="s">
        <v>26142</v>
      </c>
      <c r="G9949" s="749" t="s">
        <v>26143</v>
      </c>
      <c r="H9949" s="749" t="s">
        <v>26144</v>
      </c>
      <c r="I9949" s="749" t="s">
        <v>236</v>
      </c>
      <c r="J9949" s="749" t="n">
        <v>7038.36</v>
      </c>
    </row>
    <row collapsed="false" customFormat="false" customHeight="true" hidden="true" ht="12.75" outlineLevel="0" r="9950">
      <c r="A9950" s="749" t="s">
        <v>26253</v>
      </c>
      <c r="B9950" s="749" t="str">
        <f aca="false">C9950&amp;D9950&amp;E9950&amp;F9950&amp;G9950&amp;H9950</f>
        <v>ESCAVACAO DE FUSTE DE TUBULAO COM CAMISA DE CONCRETO ARMADO,TENDO 2,20M DE DIAMETRO EXTERNO E O PLANO INFERIOR DA BASE ATE 10,00M DA COTA DE ARRASAMENTO,EM MATERIAL DE 2ª CATEGORIA,A AR COMPRIMIDO,EXCLUSIVE MATERIAL E MAO-DE-OBRA DO CONCRETO,FORMAS,ARMACAO,CARGA,TRANSPORTE E DESCARGA DO MATERIAL ESCAVADO E ALARGAMENTO DA BASE</v>
      </c>
      <c r="C9950" s="749" t="s">
        <v>26113</v>
      </c>
      <c r="D9950" s="749" t="s">
        <v>26251</v>
      </c>
      <c r="E9950" s="749" t="s">
        <v>26147</v>
      </c>
      <c r="F9950" s="749" t="s">
        <v>26142</v>
      </c>
      <c r="G9950" s="749" t="s">
        <v>26143</v>
      </c>
      <c r="H9950" s="749" t="s">
        <v>26144</v>
      </c>
      <c r="I9950" s="749" t="s">
        <v>236</v>
      </c>
      <c r="J9950" s="749" t="n">
        <v>10518.53</v>
      </c>
    </row>
    <row collapsed="false" customFormat="false" customHeight="true" hidden="true" ht="12.75" outlineLevel="0" r="9951">
      <c r="A9951" s="749" t="s">
        <v>26254</v>
      </c>
      <c r="B9951" s="749" t="str">
        <f aca="false">C9951&amp;D9951&amp;E9951&amp;F9951&amp;G9951&amp;H9951</f>
        <v>ESCAVACAO DE FUSTE DE TUBULAO COM CAMISA DE CONCRETO ARMADO,TENDO 2,20M DE DIAMETRO EXTERNO E O PLANO INFERIOR DA BASE ATE 10,00M DA COTA DE ARRASAMENTO,EM MATERIAL DE 2ª CATEGORIA,A AR COMPRIMIDO,EXCLUSIVE MATERIAL E MAO-DE-OBRA DO CONCRETO,FORMAS,ARMACAO,CARGA,TRANSPORTE E DESCARGA DO MATERIAL ESCAVADO E ALARGAMENTO DA BASE</v>
      </c>
      <c r="C9951" s="749" t="s">
        <v>26113</v>
      </c>
      <c r="D9951" s="749" t="s">
        <v>26251</v>
      </c>
      <c r="E9951" s="749" t="s">
        <v>26147</v>
      </c>
      <c r="F9951" s="749" t="s">
        <v>26142</v>
      </c>
      <c r="G9951" s="749" t="s">
        <v>26143</v>
      </c>
      <c r="H9951" s="749" t="s">
        <v>26144</v>
      </c>
      <c r="I9951" s="749" t="s">
        <v>236</v>
      </c>
      <c r="J9951" s="749" t="n">
        <v>9853.71</v>
      </c>
    </row>
    <row collapsed="false" customFormat="false" customHeight="true" hidden="true" ht="12.75" outlineLevel="0" r="9952">
      <c r="A9952" s="749" t="s">
        <v>26255</v>
      </c>
      <c r="B9952" s="749" t="str">
        <f aca="false">C9952&amp;D9952&amp;E9952&amp;F9952&amp;G9952&amp;H9952</f>
        <v>ESCAVACAO DE FUSTE DE TUBULAO COM CAMISA DE CONCRETO ARMADO,TENDO 2,20M DE DIAMETRO EXTERNO E O PLANO INFERIOR DA BASE ATE 10,00M DA COTA DE ARRASAMENTO,EM MATERIAL DE 3ª CATEGORIA,A AR COMPRIMIDO,EXCLUSIVE MATERIAL E MAO-DE-OBRA DO CONCRETO,FORMAS,ARMACAO,CARGA,TRANSPORTE E DESCARGA DO MATERIAL ESCAVADO E ALARGAMENTO DA BASE</v>
      </c>
      <c r="C9952" s="749" t="s">
        <v>26113</v>
      </c>
      <c r="D9952" s="749" t="s">
        <v>26251</v>
      </c>
      <c r="E9952" s="749" t="s">
        <v>26150</v>
      </c>
      <c r="F9952" s="749" t="s">
        <v>26142</v>
      </c>
      <c r="G9952" s="749" t="s">
        <v>26143</v>
      </c>
      <c r="H9952" s="749" t="s">
        <v>26144</v>
      </c>
      <c r="I9952" s="749" t="s">
        <v>236</v>
      </c>
      <c r="J9952" s="749" t="n">
        <v>11645.52</v>
      </c>
    </row>
    <row collapsed="false" customFormat="false" customHeight="true" hidden="true" ht="12.75" outlineLevel="0" r="9953">
      <c r="A9953" s="749" t="s">
        <v>26256</v>
      </c>
      <c r="B9953" s="749" t="str">
        <f aca="false">C9953&amp;D9953&amp;E9953&amp;F9953&amp;G9953&amp;H9953</f>
        <v>ESCAVACAO DE FUSTE DE TUBULAO COM CAMISA DE CONCRETO ARMADO,TENDO 2,20M DE DIAMETRO EXTERNO E O PLANO INFERIOR DA BASE ATE 10,00M DA COTA DE ARRASAMENTO,EM MATERIAL DE 3ª CATEGORIA,A AR COMPRIMIDO,EXCLUSIVE MATERIAL E MAO-DE-OBRA DO CONCRETO,FORMAS,ARMACAO,CARGA,TRANSPORTE E DESCARGA DO MATERIAL ESCAVADO E ALARGAMENTO DA BASE</v>
      </c>
      <c r="C9953" s="749" t="s">
        <v>26113</v>
      </c>
      <c r="D9953" s="749" t="s">
        <v>26251</v>
      </c>
      <c r="E9953" s="749" t="s">
        <v>26150</v>
      </c>
      <c r="F9953" s="749" t="s">
        <v>26142</v>
      </c>
      <c r="G9953" s="749" t="s">
        <v>26143</v>
      </c>
      <c r="H9953" s="749" t="s">
        <v>26144</v>
      </c>
      <c r="I9953" s="749" t="s">
        <v>236</v>
      </c>
      <c r="J9953" s="749" t="n">
        <v>10909.47</v>
      </c>
    </row>
    <row collapsed="false" customFormat="false" customHeight="true" hidden="true" ht="12.75" outlineLevel="0" r="9954">
      <c r="A9954" s="749" t="s">
        <v>26257</v>
      </c>
      <c r="B9954" s="749" t="str">
        <f aca="false">C9954&amp;D9954&amp;E9954&amp;F9954&amp;G9954&amp;H9954</f>
        <v>ESCAVACAO DE FUSTE DE TUBULAO C/CAMISA DE CONCRETO ARMADO,TENDO 2,20M DE DIAMETRO EXTERNO E O PLANO INFERIOR DA BASE ENTRE 10,00 A 20,00M(TRECHO EXCEDENTE A 10,00M)DA COTA DE ARRASAMENTO,EM MATERIAL DE 1ª CATEGORIA,A AR COMPRIMIDO,EXCLUSIVE MATERIAL E MAO-DE-OBRA DO CONCRETO,FORMAS,ARMACAO,CARGA,TRANSPORTE E DESCARGA DO MATERIAL ESCAVADO E ALARGAMENT.DA BASE</v>
      </c>
      <c r="C9954" s="749" t="s">
        <v>26127</v>
      </c>
      <c r="D9954" s="749" t="s">
        <v>26258</v>
      </c>
      <c r="E9954" s="749" t="s">
        <v>26195</v>
      </c>
      <c r="F9954" s="749" t="s">
        <v>26196</v>
      </c>
      <c r="G9954" s="749" t="s">
        <v>26197</v>
      </c>
      <c r="H9954" s="749" t="s">
        <v>26198</v>
      </c>
      <c r="I9954" s="749" t="s">
        <v>236</v>
      </c>
      <c r="J9954" s="749" t="n">
        <v>9767.21</v>
      </c>
    </row>
    <row collapsed="false" customFormat="false" customHeight="true" hidden="true" ht="12.75" outlineLevel="0" r="9955">
      <c r="A9955" s="749" t="s">
        <v>26259</v>
      </c>
      <c r="B9955" s="749" t="str">
        <f aca="false">C9955&amp;D9955&amp;E9955&amp;F9955&amp;G9955&amp;H9955</f>
        <v>ESCAVACAO DE FUSTE DE TUBULAO C/CAMISA DE CONCRETO ARMADO,TENDO 2,20M DE DIAMETRO EXTERNO E O PLANO INFERIOR DA BASE ENTRE 10,00 A 20,00M(TRECHO EXCEDENTE A 10,00M)DA COTA DE ARRASAMENTO,EM MATERIAL DE 1ª CATEGORIA,A AR COMPRIMIDO,EXCLUSIVE MATERIAL E MAO-DE-OBRA DO CONCRETO,FORMAS,ARMACAO,CARGA,TRANSPORTE E DESCARGA DO MATERIAL ESCAVADO E ALARGAMENT.DA BASE</v>
      </c>
      <c r="C9955" s="749" t="s">
        <v>26127</v>
      </c>
      <c r="D9955" s="749" t="s">
        <v>26258</v>
      </c>
      <c r="E9955" s="749" t="s">
        <v>26195</v>
      </c>
      <c r="F9955" s="749" t="s">
        <v>26196</v>
      </c>
      <c r="G9955" s="749" t="s">
        <v>26197</v>
      </c>
      <c r="H9955" s="749" t="s">
        <v>26198</v>
      </c>
      <c r="I9955" s="749" t="s">
        <v>236</v>
      </c>
      <c r="J9955" s="749" t="n">
        <v>9149.87</v>
      </c>
    </row>
    <row collapsed="false" customFormat="false" customHeight="true" hidden="true" ht="12.75" outlineLevel="0" r="9956">
      <c r="A9956" s="749" t="s">
        <v>26260</v>
      </c>
      <c r="B9956" s="749" t="str">
        <f aca="false">C9956&amp;D9956&amp;E9956&amp;F9956&amp;G9956&amp;H9956</f>
        <v>ESCAVACAO DE FUSTE DE TUBULAO C/CAMISA DE CONCRETO ARMADO,TENDO 2,20M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9956" s="749" t="s">
        <v>26127</v>
      </c>
      <c r="D9956" s="749" t="s">
        <v>26258</v>
      </c>
      <c r="E9956" s="749" t="s">
        <v>26046</v>
      </c>
      <c r="F9956" s="749" t="s">
        <v>26201</v>
      </c>
      <c r="G9956" s="749" t="s">
        <v>26197</v>
      </c>
      <c r="H9956" s="749" t="s">
        <v>26198</v>
      </c>
      <c r="I9956" s="749" t="s">
        <v>236</v>
      </c>
      <c r="J9956" s="749" t="n">
        <v>13674.09</v>
      </c>
    </row>
    <row collapsed="false" customFormat="false" customHeight="true" hidden="true" ht="12.75" outlineLevel="0" r="9957">
      <c r="A9957" s="749" t="s">
        <v>26261</v>
      </c>
      <c r="B9957" s="749" t="str">
        <f aca="false">C9957&amp;D9957&amp;E9957&amp;F9957&amp;G9957&amp;H9957</f>
        <v>ESCAVACAO DE FUSTE DE TUBULAO C/CAMISA DE CONCRETO ARMADO,TENDO 2,20M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9957" s="749" t="s">
        <v>26127</v>
      </c>
      <c r="D9957" s="749" t="s">
        <v>26258</v>
      </c>
      <c r="E9957" s="749" t="s">
        <v>26046</v>
      </c>
      <c r="F9957" s="749" t="s">
        <v>26201</v>
      </c>
      <c r="G9957" s="749" t="s">
        <v>26197</v>
      </c>
      <c r="H9957" s="749" t="s">
        <v>26198</v>
      </c>
      <c r="I9957" s="749" t="s">
        <v>236</v>
      </c>
      <c r="J9957" s="749" t="n">
        <v>12809.82</v>
      </c>
    </row>
    <row collapsed="false" customFormat="false" customHeight="true" hidden="true" ht="12.75" outlineLevel="0" r="9958">
      <c r="A9958" s="749" t="s">
        <v>26262</v>
      </c>
      <c r="B9958" s="749" t="str">
        <f aca="false">C9958&amp;D9958&amp;E9958&amp;F9958&amp;G9958&amp;H9958</f>
        <v>ESCAVACAO DE FUSTE DE TUBULAO C/CAMISA DE CONCRETO ARMADO,TENDO 2,20M DE DIAMETRO EXTERNO E O PLANO INFERIOR DA BASE ENTRE 10,00 A 20,00M(TRECHO EXCEDENTE A 10,00M)DA COTA DE ARRASAMENTO,EM MATERIAL DE 3ª CATEGORIA,A AR COMPRIMIDO,EXCLUSIVE MATERIAL E MAO-DE-OBRA DO CONCRETO,FORMAS,ARMACAO,CARGA,TRANSPORTE E DESCARGA DO MATERIAL ESCAVADO E ALARGAMENT.DA BASE</v>
      </c>
      <c r="C9958" s="749" t="s">
        <v>26127</v>
      </c>
      <c r="D9958" s="749" t="s">
        <v>26258</v>
      </c>
      <c r="E9958" s="749" t="s">
        <v>26195</v>
      </c>
      <c r="F9958" s="749" t="s">
        <v>26204</v>
      </c>
      <c r="G9958" s="749" t="s">
        <v>26197</v>
      </c>
      <c r="H9958" s="749" t="s">
        <v>26198</v>
      </c>
      <c r="I9958" s="749" t="s">
        <v>236</v>
      </c>
      <c r="J9958" s="749" t="n">
        <v>15139.18</v>
      </c>
    </row>
    <row collapsed="false" customFormat="false" customHeight="true" hidden="true" ht="12.75" outlineLevel="0" r="9959">
      <c r="A9959" s="749" t="s">
        <v>26263</v>
      </c>
      <c r="B9959" s="749" t="str">
        <f aca="false">C9959&amp;D9959&amp;E9959&amp;F9959&amp;G9959&amp;H9959</f>
        <v>ESCAVACAO DE FUSTE DE TUBULAO C/CAMISA DE CONCRETO ARMADO,TENDO 2,20M DE DIAMETRO EXTERNO E O PLANO INFERIOR DA BASE ENTRE 10,00 A 20,00M(TRECHO EXCEDENTE A 10,00M)DA COTA DE ARRASAMENTO,EM MATERIAL DE 3ª CATEGORIA,A AR COMPRIMIDO,EXCLUSIVE MATERIAL E MAO-DE-OBRA DO CONCRETO,FORMAS,ARMACAO,CARGA,TRANSPORTE E DESCARGA DO MATERIAL ESCAVADO E ALARGAMENT.DA BASE</v>
      </c>
      <c r="C9959" s="749" t="s">
        <v>26127</v>
      </c>
      <c r="D9959" s="749" t="s">
        <v>26258</v>
      </c>
      <c r="E9959" s="749" t="s">
        <v>26195</v>
      </c>
      <c r="F9959" s="749" t="s">
        <v>26204</v>
      </c>
      <c r="G9959" s="749" t="s">
        <v>26197</v>
      </c>
      <c r="H9959" s="749" t="s">
        <v>26198</v>
      </c>
      <c r="I9959" s="749" t="s">
        <v>236</v>
      </c>
      <c r="J9959" s="749" t="n">
        <v>14182.31</v>
      </c>
    </row>
    <row collapsed="false" customFormat="false" customHeight="true" hidden="true" ht="12.75" outlineLevel="0" r="9960">
      <c r="A9960" s="749" t="s">
        <v>26264</v>
      </c>
      <c r="B9960" s="749" t="str">
        <f aca="false">C9960&amp;D9960&amp;E9960&amp;F9960&amp;G9960&amp;H9960</f>
        <v>ESCAVACAO DE BASE ALARGADA DE TUBULOES,ESTANDO O PLANO INFERIOR DA MESMA ATE 10,00M DA COTA DE ARRASAMENTO,CONSIDERANDO-SE EM MATERIAL DE 1ª CATEGORIA,EXCLUSIVE CARGA,TRANSPORTE EDESCARGA DO MATERIAL ESCAVADO</v>
      </c>
      <c r="C9960" s="749" t="s">
        <v>26265</v>
      </c>
      <c r="D9960" s="749" t="s">
        <v>26266</v>
      </c>
      <c r="E9960" s="749" t="s">
        <v>26267</v>
      </c>
      <c r="F9960" s="749" t="s">
        <v>26268</v>
      </c>
      <c r="I9960" s="749" t="s">
        <v>2478</v>
      </c>
      <c r="J9960" s="749" t="n">
        <v>965.19</v>
      </c>
    </row>
    <row collapsed="false" customFormat="false" customHeight="true" hidden="true" ht="12.75" outlineLevel="0" r="9961">
      <c r="A9961" s="749" t="s">
        <v>26269</v>
      </c>
      <c r="B9961" s="749" t="str">
        <f aca="false">C9961&amp;D9961&amp;E9961&amp;F9961&amp;G9961&amp;H9961</f>
        <v>ESCAVACAO DE BASE ALARGADA DE TUBULOES,ESTANDO O PLANO INFERIOR DA MESMA ATE 10,00M DA COTA DE ARRASAMENTO,CONSIDERANDO-SE EM MATERIAL DE 1ª CATEGORIA,EXCLUSIVE CARGA,TRANSPORTE EDESCARGA DO MATERIAL ESCAVADO</v>
      </c>
      <c r="C9961" s="749" t="s">
        <v>26265</v>
      </c>
      <c r="D9961" s="749" t="s">
        <v>26266</v>
      </c>
      <c r="E9961" s="749" t="s">
        <v>26267</v>
      </c>
      <c r="F9961" s="749" t="s">
        <v>26268</v>
      </c>
      <c r="I9961" s="749" t="s">
        <v>2478</v>
      </c>
      <c r="J9961" s="749" t="n">
        <v>914</v>
      </c>
    </row>
    <row collapsed="false" customFormat="false" customHeight="true" hidden="true" ht="12.75" outlineLevel="0" r="9962">
      <c r="A9962" s="749" t="s">
        <v>26270</v>
      </c>
      <c r="B9962" s="749" t="str">
        <f aca="false">C9962&amp;D9962&amp;E9962&amp;F9962&amp;G9962&amp;H9962</f>
        <v>ESCAVACAO DE BASE ALARGADA DE TUBULOES,ESTANDO O PLANO INFERIOR DA MESMA ATE 10,00M DA COTA DE ARRASAMENTO,CONSIDERANDO-SE EM MATERIAL DE 2ª CATEGORIA,EXCLUSIVE CARGA,TRANSPORTE EDESCARGA DO MATERIAL ESCAVADO</v>
      </c>
      <c r="C9962" s="749" t="s">
        <v>26265</v>
      </c>
      <c r="D9962" s="749" t="s">
        <v>26266</v>
      </c>
      <c r="E9962" s="749" t="s">
        <v>26271</v>
      </c>
      <c r="F9962" s="749" t="s">
        <v>26268</v>
      </c>
      <c r="I9962" s="749" t="s">
        <v>2478</v>
      </c>
      <c r="J9962" s="749" t="n">
        <v>1496.05</v>
      </c>
    </row>
    <row collapsed="false" customFormat="false" customHeight="true" hidden="true" ht="12.75" outlineLevel="0" r="9963">
      <c r="A9963" s="749" t="s">
        <v>26272</v>
      </c>
      <c r="B9963" s="749" t="str">
        <f aca="false">C9963&amp;D9963&amp;E9963&amp;F9963&amp;G9963&amp;H9963</f>
        <v>ESCAVACAO DE BASE ALARGADA DE TUBULOES,ESTANDO O PLANO INFERIOR DA MESMA ATE 10,00M DA COTA DE ARRASAMENTO,CONSIDERANDO-SE EM MATERIAL DE 2ª CATEGORIA,EXCLUSIVE CARGA,TRANSPORTE EDESCARGA DO MATERIAL ESCAVADO</v>
      </c>
      <c r="C9963" s="749" t="s">
        <v>26265</v>
      </c>
      <c r="D9963" s="749" t="s">
        <v>26266</v>
      </c>
      <c r="E9963" s="749" t="s">
        <v>26271</v>
      </c>
      <c r="F9963" s="749" t="s">
        <v>26268</v>
      </c>
      <c r="I9963" s="749" t="s">
        <v>2478</v>
      </c>
      <c r="J9963" s="749" t="n">
        <v>1416.7</v>
      </c>
    </row>
    <row collapsed="false" customFormat="false" customHeight="true" hidden="true" ht="12.75" outlineLevel="0" r="9964">
      <c r="A9964" s="749" t="s">
        <v>26273</v>
      </c>
      <c r="B9964" s="749" t="str">
        <f aca="false">C9964&amp;D9964&amp;E9964&amp;F9964&amp;G9964&amp;H9964</f>
        <v>ESCAVACAO DE BASE ALARGADA DE TUBULOES,ESTANDO O PLANO INFERIOR DA MESMA ATE 10,00M DA COTA DE ARRASAMENTO,CONSIDERANDO-SE EM MATERIAL DE 3ª CATEGORIA,EXCLUSIVE CARGA,TRANSPORTE EDESCARGA DO MATERIAL ESCAVADO</v>
      </c>
      <c r="C9964" s="749" t="s">
        <v>26265</v>
      </c>
      <c r="D9964" s="749" t="s">
        <v>26266</v>
      </c>
      <c r="E9964" s="749" t="s">
        <v>26274</v>
      </c>
      <c r="F9964" s="749" t="s">
        <v>26268</v>
      </c>
      <c r="I9964" s="749" t="s">
        <v>2478</v>
      </c>
      <c r="J9964" s="749" t="n">
        <v>1689.09</v>
      </c>
    </row>
    <row collapsed="false" customFormat="false" customHeight="true" hidden="true" ht="12.75" outlineLevel="0" r="9965">
      <c r="A9965" s="749" t="s">
        <v>26275</v>
      </c>
      <c r="B9965" s="749" t="str">
        <f aca="false">C9965&amp;D9965&amp;E9965&amp;F9965&amp;G9965&amp;H9965</f>
        <v>ESCAVACAO DE BASE ALARGADA DE TUBULOES,ESTANDO O PLANO INFERIOR DA MESMA ATE 10,00M DA COTA DE ARRASAMENTO,CONSIDERANDO-SE EM MATERIAL DE 3ª CATEGORIA,EXCLUSIVE CARGA,TRANSPORTE EDESCARGA DO MATERIAL ESCAVADO</v>
      </c>
      <c r="C9965" s="749" t="s">
        <v>26265</v>
      </c>
      <c r="D9965" s="749" t="s">
        <v>26266</v>
      </c>
      <c r="E9965" s="749" t="s">
        <v>26274</v>
      </c>
      <c r="F9965" s="749" t="s">
        <v>26268</v>
      </c>
      <c r="I9965" s="749" t="s">
        <v>2478</v>
      </c>
      <c r="J9965" s="749" t="n">
        <v>1599.5</v>
      </c>
    </row>
    <row collapsed="false" customFormat="false" customHeight="true" hidden="true" ht="12.75" outlineLevel="0" r="9966">
      <c r="A9966" s="749" t="s">
        <v>26276</v>
      </c>
      <c r="B9966" s="749" t="str">
        <f aca="false">C9966&amp;D9966&amp;E9966&amp;F9966&amp;G9966&amp;H9966</f>
        <v>ESCAVACAO DE BASE ALARGADA DE TUBULOES,ESTANDO O PLANO INFERIOR DA MESMA ENTRE 10,00 E 20,00M DE PROFUNDIDADE(TRECHO EXCEDENTE A 10,00M)DA COTA DE ARRASAMENTO,CONSIDERANDO-SE EM MATERIAL DE 1ª CATEGORIA,EXCLUSIVE CARGA,TRANSPORTE E DESCARGA DO MATERIAL ESCAVADO</v>
      </c>
      <c r="C9966" s="749" t="s">
        <v>26265</v>
      </c>
      <c r="D9966" s="749" t="s">
        <v>26277</v>
      </c>
      <c r="E9966" s="749" t="s">
        <v>26278</v>
      </c>
      <c r="F9966" s="749" t="s">
        <v>26279</v>
      </c>
      <c r="G9966" s="749" t="s">
        <v>26280</v>
      </c>
      <c r="I9966" s="749" t="s">
        <v>2478</v>
      </c>
      <c r="J9966" s="749" t="n">
        <v>1303.01</v>
      </c>
    </row>
    <row collapsed="false" customFormat="false" customHeight="true" hidden="true" ht="12.75" outlineLevel="0" r="9967">
      <c r="A9967" s="749" t="s">
        <v>26281</v>
      </c>
      <c r="B9967" s="749" t="str">
        <f aca="false">C9967&amp;D9967&amp;E9967&amp;F9967&amp;G9967&amp;H9967</f>
        <v>ESCAVACAO DE BASE ALARGADA DE TUBULOES,ESTANDO O PLANO INFERIOR DA MESMA ENTRE 10,00 E 20,00M DE PROFUNDIDADE(TRECHO EXCEDENTE A 10,00M)DA COTA DE ARRASAMENTO,CONSIDERANDO-SE EM MATERIAL DE 1ª CATEGORIA,EXCLUSIVE CARGA,TRANSPORTE E DESCARGA DO MATERIAL ESCAVADO</v>
      </c>
      <c r="C9967" s="749" t="s">
        <v>26265</v>
      </c>
      <c r="D9967" s="749" t="s">
        <v>26277</v>
      </c>
      <c r="E9967" s="749" t="s">
        <v>26278</v>
      </c>
      <c r="F9967" s="749" t="s">
        <v>26279</v>
      </c>
      <c r="G9967" s="749" t="s">
        <v>26280</v>
      </c>
      <c r="I9967" s="749" t="s">
        <v>2478</v>
      </c>
      <c r="J9967" s="749" t="n">
        <v>1233.9</v>
      </c>
    </row>
    <row collapsed="false" customFormat="false" customHeight="true" hidden="true" ht="12.75" outlineLevel="0" r="9968">
      <c r="A9968" s="749" t="s">
        <v>26282</v>
      </c>
      <c r="B9968" s="749" t="str">
        <f aca="false">C9968&amp;D9968&amp;E9968&amp;F9968&amp;G9968&amp;H9968</f>
        <v>ESCAVACAO DE BASE ALARGADA DE TUBULOES,ESTANDO O PLANO INFERIOR DA MESMA ENTRE 10,00 E 20,00M DE PROFUNDIDADE(TRECHO EXCEDENTE A 10,00M)DA COTA DE ARRASAMENTO,CONSIDERANDO-SE EM MATERIAL DE 2ª CATEGORIA,EXCLUSIVE CARGA,TRANSPORTE E DESCARGADO MATERIAL ESCAVADO</v>
      </c>
      <c r="C9968" s="749" t="s">
        <v>26265</v>
      </c>
      <c r="D9968" s="749" t="s">
        <v>26277</v>
      </c>
      <c r="E9968" s="749" t="s">
        <v>26278</v>
      </c>
      <c r="F9968" s="749" t="s">
        <v>26283</v>
      </c>
      <c r="G9968" s="749" t="s">
        <v>26284</v>
      </c>
      <c r="I9968" s="749" t="s">
        <v>2478</v>
      </c>
      <c r="J9968" s="749" t="n">
        <v>2019.67</v>
      </c>
    </row>
    <row collapsed="false" customFormat="false" customHeight="true" hidden="true" ht="12.75" outlineLevel="0" r="9969">
      <c r="A9969" s="749" t="s">
        <v>26285</v>
      </c>
      <c r="B9969" s="749" t="str">
        <f aca="false">C9969&amp;D9969&amp;E9969&amp;F9969&amp;G9969&amp;H9969</f>
        <v>ESCAVACAO DE BASE ALARGADA DE TUBULOES,ESTANDO O PLANO INFERIOR DA MESMA ENTRE 10,00 E 20,00M DE PROFUNDIDADE(TRECHO EXCEDENTE A 10,00M)DA COTA DE ARRASAMENTO,CONSIDERANDO-SE EM MATERIAL DE 2ª CATEGORIA,EXCLUSIVE CARGA,TRANSPORTE E DESCARGADO MATERIAL ESCAVADO</v>
      </c>
      <c r="C9969" s="749" t="s">
        <v>26265</v>
      </c>
      <c r="D9969" s="749" t="s">
        <v>26277</v>
      </c>
      <c r="E9969" s="749" t="s">
        <v>26278</v>
      </c>
      <c r="F9969" s="749" t="s">
        <v>26283</v>
      </c>
      <c r="G9969" s="749" t="s">
        <v>26284</v>
      </c>
      <c r="I9969" s="749" t="s">
        <v>2478</v>
      </c>
      <c r="J9969" s="749" t="n">
        <v>1912.55</v>
      </c>
    </row>
    <row collapsed="false" customFormat="false" customHeight="true" hidden="true" ht="12.75" outlineLevel="0" r="9970">
      <c r="A9970" s="749" t="s">
        <v>26286</v>
      </c>
      <c r="B9970" s="749" t="str">
        <f aca="false">C9970&amp;D9970&amp;E9970&amp;F9970&amp;G9970&amp;H9970</f>
        <v>ESCAVACAO DE BASE ALARGADA DE TUBULOES,ESTANDO O PLANO INFERIOR DA MESMA ENTRE 10,00 A 20,00M DE PROFUNDIDADE(TRECHO EXCEDENTE A 10,00M)DA COTA DE ARRASAMENTO,CONSIDERANDO-SE EM MATERIAL DE 3ª CATEGORIA,EXCLUSIVE CARGA,TRANSPORTE E DESCARGADO MATERIAL ESCAVADO</v>
      </c>
      <c r="C9970" s="749" t="s">
        <v>26265</v>
      </c>
      <c r="D9970" s="749" t="s">
        <v>26287</v>
      </c>
      <c r="E9970" s="749" t="s">
        <v>26278</v>
      </c>
      <c r="F9970" s="749" t="s">
        <v>26288</v>
      </c>
      <c r="G9970" s="749" t="s">
        <v>26284</v>
      </c>
      <c r="I9970" s="749" t="s">
        <v>2478</v>
      </c>
      <c r="J9970" s="749" t="n">
        <v>2280.27</v>
      </c>
    </row>
    <row collapsed="false" customFormat="false" customHeight="true" hidden="true" ht="12.75" outlineLevel="0" r="9971">
      <c r="A9971" s="749" t="s">
        <v>26289</v>
      </c>
      <c r="B9971" s="749" t="str">
        <f aca="false">C9971&amp;D9971&amp;E9971&amp;F9971&amp;G9971&amp;H9971</f>
        <v>ESCAVACAO DE BASE ALARGADA DE TUBULOES,ESTANDO O PLANO INFERIOR DA MESMA ENTRE 10,00 A 20,00M DE PROFUNDIDADE(TRECHO EXCEDENTE A 10,00M)DA COTA DE ARRASAMENTO,CONSIDERANDO-SE EM MATERIAL DE 3ª CATEGORIA,EXCLUSIVE CARGA,TRANSPORTE E DESCARGADO MATERIAL ESCAVADO</v>
      </c>
      <c r="C9971" s="749" t="s">
        <v>26265</v>
      </c>
      <c r="D9971" s="749" t="s">
        <v>26287</v>
      </c>
      <c r="E9971" s="749" t="s">
        <v>26278</v>
      </c>
      <c r="F9971" s="749" t="s">
        <v>26288</v>
      </c>
      <c r="G9971" s="749" t="s">
        <v>26284</v>
      </c>
      <c r="I9971" s="749" t="s">
        <v>2478</v>
      </c>
      <c r="J9971" s="749" t="n">
        <v>2159.33</v>
      </c>
    </row>
    <row collapsed="false" customFormat="false" customHeight="true" hidden="true" ht="12.75" outlineLevel="0" r="9972">
      <c r="A9972" s="749" t="s">
        <v>26290</v>
      </c>
      <c r="B9972" s="749" t="str">
        <f aca="false">C9972&amp;D9972&amp;E9972&amp;F9972&amp;G9972&amp;H9972</f>
        <v>ESCAVACAO DE FUSTE DE TUBULAO COM CAMISA DE CONCRETO ARMADO,TENDO 1,40M DE DIAMETRO EXTERNO E PLANO DA BASE ATE 4,50M DE PROFUNDIDADE,A CEU ABERTO EM MATERIAL DE 1ª CATEGORIA,EXCLUSIVE MATERIAL,MAO-DE-OBRA E MATERIAL PARA CONCRETO,FORMAS,ARMACAO,CARGA,TRANSPORTE E DESCARGA DO MATERIAL ESCAVADO E ALARGAMENTO DA BASE</v>
      </c>
      <c r="C9972" s="749" t="s">
        <v>26113</v>
      </c>
      <c r="D9972" s="749" t="s">
        <v>26291</v>
      </c>
      <c r="E9972" s="749" t="s">
        <v>26292</v>
      </c>
      <c r="F9972" s="749" t="s">
        <v>26293</v>
      </c>
      <c r="G9972" s="749" t="s">
        <v>26294</v>
      </c>
      <c r="H9972" s="749" t="s">
        <v>26295</v>
      </c>
      <c r="I9972" s="749" t="s">
        <v>236</v>
      </c>
      <c r="J9972" s="749" t="n">
        <v>184.7</v>
      </c>
    </row>
    <row collapsed="false" customFormat="false" customHeight="true" hidden="true" ht="12.75" outlineLevel="0" r="9973">
      <c r="A9973" s="749" t="s">
        <v>26296</v>
      </c>
      <c r="B9973" s="749" t="str">
        <f aca="false">C9973&amp;D9973&amp;E9973&amp;F9973&amp;G9973&amp;H9973</f>
        <v>ESCAVACAO DE FUSTE DE TUBULAO COM CAMISA DE CONCRETO ARMADO,TENDO 1,40M DE DIAMETRO EXTERNO E PLANO DA BASE ATE 4,50M DE PROFUNDIDADE,A CEU ABERTO EM MATERIAL DE 1ª CATEGORIA,EXCLUSIVE MATERIAL,MAO-DE-OBRA E MATERIAL PARA CONCRETO,FORMAS,ARMACAO,CARGA,TRANSPORTE E DESCARGA DO MATERIAL ESCAVADO E ALARGAMENTO DA BASE</v>
      </c>
      <c r="C9973" s="749" t="s">
        <v>26113</v>
      </c>
      <c r="D9973" s="749" t="s">
        <v>26291</v>
      </c>
      <c r="E9973" s="749" t="s">
        <v>26292</v>
      </c>
      <c r="F9973" s="749" t="s">
        <v>26293</v>
      </c>
      <c r="G9973" s="749" t="s">
        <v>26294</v>
      </c>
      <c r="H9973" s="749" t="s">
        <v>26295</v>
      </c>
      <c r="I9973" s="749" t="s">
        <v>236</v>
      </c>
      <c r="J9973" s="749" t="n">
        <v>160.07</v>
      </c>
    </row>
    <row collapsed="false" customFormat="false" customHeight="true" hidden="true" ht="12.75" outlineLevel="0" r="9974">
      <c r="A9974" s="749" t="s">
        <v>26297</v>
      </c>
      <c r="B9974" s="749" t="str">
        <f aca="false">C9974&amp;D9974&amp;E9974&amp;F9974&amp;G9974&amp;H9974</f>
        <v>ESCAVACAO DE FUSTE DE TUBULAO COM CAMISA DE CONCRETO ARMADO,TENDO 1,40M DE DIAMETRO EXTERNO E PLANO DA BASE ENTRE 4,50 E 7,50M DE PROFUNDIDADE,A CEU ABERTO EM MATERIAL DE 1ª CATEGORIA,EXCLUSIVE MATERIAL,MAO-DE-OBRA E MATERIAL PARA CONCRETO,FORMAS,ARMACAO,CARGA,TRANSPORTE E DESCARGA DO MATERIAL ESCAVADO E ALARGAMENTO DA BASE</v>
      </c>
      <c r="C9974" s="749" t="s">
        <v>26113</v>
      </c>
      <c r="D9974" s="749" t="s">
        <v>26298</v>
      </c>
      <c r="E9974" s="749" t="s">
        <v>26299</v>
      </c>
      <c r="F9974" s="749" t="s">
        <v>26300</v>
      </c>
      <c r="G9974" s="749" t="s">
        <v>26301</v>
      </c>
      <c r="H9974" s="749" t="s">
        <v>26302</v>
      </c>
      <c r="I9974" s="749" t="s">
        <v>236</v>
      </c>
      <c r="J9974" s="749" t="n">
        <v>284.25</v>
      </c>
    </row>
    <row collapsed="false" customFormat="false" customHeight="true" hidden="true" ht="12.75" outlineLevel="0" r="9975">
      <c r="A9975" s="749" t="s">
        <v>26303</v>
      </c>
      <c r="B9975" s="749" t="str">
        <f aca="false">C9975&amp;D9975&amp;E9975&amp;F9975&amp;G9975&amp;H9975</f>
        <v>ESCAVACAO DE FUSTE DE TUBULAO COM CAMISA DE CONCRETO ARMADO,TENDO 1,40M DE DIAMETRO EXTERNO E PLANO DA BASE ENTRE 4,50 E 7,50M DE PROFUNDIDADE,A CEU ABERTO EM MATERIAL DE 1ª CATEGORIA,EXCLUSIVE MATERIAL,MAO-DE-OBRA E MATERIAL PARA CONCRETO,FORMAS,ARMACAO,CARGA,TRANSPORTE E DESCARGA DO MATERIAL ESCAVADO E ALARGAMENTO DA BASE</v>
      </c>
      <c r="C9975" s="749" t="s">
        <v>26113</v>
      </c>
      <c r="D9975" s="749" t="s">
        <v>26298</v>
      </c>
      <c r="E9975" s="749" t="s">
        <v>26299</v>
      </c>
      <c r="F9975" s="749" t="s">
        <v>26300</v>
      </c>
      <c r="G9975" s="749" t="s">
        <v>26301</v>
      </c>
      <c r="H9975" s="749" t="s">
        <v>26302</v>
      </c>
      <c r="I9975" s="749" t="s">
        <v>236</v>
      </c>
      <c r="J9975" s="749" t="n">
        <v>246.33</v>
      </c>
    </row>
    <row collapsed="false" customFormat="false" customHeight="true" hidden="true" ht="12.75" outlineLevel="0" r="9976">
      <c r="A9976" s="749" t="s">
        <v>26304</v>
      </c>
      <c r="B9976" s="749" t="str">
        <f aca="false">C9976&amp;D9976&amp;E9976&amp;F9976&amp;G9976&amp;H9976</f>
        <v>ESCAVACAO DE FUSTE DE TUBULAO COM CAMISA DE CONCRETO ARMADO,TENDO 1,50M DE DIAMETRO EXTERNO E PLANO DA BASE ATE 4,50M DE PROFUNDIDADE,A CEU ABERTO EM MATERIAL EM 1ª CATEGORIA,EXCLUSIVE MATERIAL,MAO-DE-OBRA E MATERIAL PARA CONCRETO,FORMAS,ARMACAO,CARGA,TRANSPORTE E DESCARGA DO MATERIAL ESCAVADO E ALARGAMENTO DA BASE</v>
      </c>
      <c r="C9976" s="749" t="s">
        <v>26113</v>
      </c>
      <c r="D9976" s="749" t="s">
        <v>26305</v>
      </c>
      <c r="E9976" s="749" t="s">
        <v>26306</v>
      </c>
      <c r="F9976" s="749" t="s">
        <v>26293</v>
      </c>
      <c r="G9976" s="749" t="s">
        <v>26294</v>
      </c>
      <c r="H9976" s="749" t="s">
        <v>26295</v>
      </c>
      <c r="I9976" s="749" t="s">
        <v>236</v>
      </c>
      <c r="J9976" s="749" t="n">
        <v>212.95</v>
      </c>
    </row>
    <row collapsed="false" customFormat="false" customHeight="true" hidden="true" ht="12.75" outlineLevel="0" r="9977">
      <c r="A9977" s="749" t="s">
        <v>26307</v>
      </c>
      <c r="B9977" s="749" t="str">
        <f aca="false">C9977&amp;D9977&amp;E9977&amp;F9977&amp;G9977&amp;H9977</f>
        <v>ESCAVACAO DE FUSTE DE TUBULAO COM CAMISA DE CONCRETO ARMADO,TENDO 1,50M DE DIAMETRO EXTERNO E PLANO DA BASE ATE 4,50M DE PROFUNDIDADE,A CEU ABERTO EM MATERIAL EM 1ª CATEGORIA,EXCLUSIVE MATERIAL,MAO-DE-OBRA E MATERIAL PARA CONCRETO,FORMAS,ARMACAO,CARGA,TRANSPORTE E DESCARGA DO MATERIAL ESCAVADO E ALARGAMENTO DA BASE</v>
      </c>
      <c r="C9977" s="749" t="s">
        <v>26113</v>
      </c>
      <c r="D9977" s="749" t="s">
        <v>26305</v>
      </c>
      <c r="E9977" s="749" t="s">
        <v>26306</v>
      </c>
      <c r="F9977" s="749" t="s">
        <v>26293</v>
      </c>
      <c r="G9977" s="749" t="s">
        <v>26294</v>
      </c>
      <c r="H9977" s="749" t="s">
        <v>26295</v>
      </c>
      <c r="I9977" s="749" t="s">
        <v>236</v>
      </c>
      <c r="J9977" s="749" t="n">
        <v>184.55</v>
      </c>
    </row>
    <row collapsed="false" customFormat="false" customHeight="true" hidden="true" ht="12.75" outlineLevel="0" r="9978">
      <c r="A9978" s="749" t="s">
        <v>26308</v>
      </c>
      <c r="B9978" s="749" t="str">
        <f aca="false">C9978&amp;D9978&amp;E9978&amp;F9978&amp;G9978&amp;H9978</f>
        <v>ESCAVACAO DE FUSTE DE TUBULAO COM CAMISA DE CONCRETO ARMADO,TENDO 1,50M DE DIAMETRO EXTERNO E PLANO DA BASE ENTRE 4,50 E 7,50M DE PROFUNDIDADE,A CEU ABERTO EM MATERIAL DE 1ª CATEGORIA,EXCLUSIVE MATERIAL,MAO-DE-OBRA E MATERIAL PARA CONCRETO,FORMAS,ARMACAO,CARGA,TRANSPORTE E DESCARGA DO MATERIAL ESCAVADO E ALARGAMENTO DA BASE</v>
      </c>
      <c r="C9978" s="749" t="s">
        <v>26113</v>
      </c>
      <c r="D9978" s="749" t="s">
        <v>26309</v>
      </c>
      <c r="E9978" s="749" t="s">
        <v>26299</v>
      </c>
      <c r="F9978" s="749" t="s">
        <v>26300</v>
      </c>
      <c r="G9978" s="749" t="s">
        <v>26301</v>
      </c>
      <c r="H9978" s="749" t="s">
        <v>26302</v>
      </c>
      <c r="I9978" s="749" t="s">
        <v>236</v>
      </c>
      <c r="J9978" s="749" t="n">
        <v>325.83</v>
      </c>
    </row>
    <row collapsed="false" customFormat="false" customHeight="true" hidden="true" ht="12.75" outlineLevel="0" r="9979">
      <c r="A9979" s="749" t="s">
        <v>26310</v>
      </c>
      <c r="B9979" s="749" t="str">
        <f aca="false">C9979&amp;D9979&amp;E9979&amp;F9979&amp;G9979&amp;H9979</f>
        <v>ESCAVACAO DE FUSTE DE TUBULAO COM CAMISA DE CONCRETO ARMADO,TENDO 1,50M DE DIAMETRO EXTERNO E PLANO DA BASE ENTRE 4,50 E 7,50M DE PROFUNDIDADE,A CEU ABERTO EM MATERIAL DE 1ª CATEGORIA,EXCLUSIVE MATERIAL,MAO-DE-OBRA E MATERIAL PARA CONCRETO,FORMAS,ARMACAO,CARGA,TRANSPORTE E DESCARGA DO MATERIAL ESCAVADO E ALARGAMENTO DA BASE</v>
      </c>
      <c r="C9979" s="749" t="s">
        <v>26113</v>
      </c>
      <c r="D9979" s="749" t="s">
        <v>26309</v>
      </c>
      <c r="E9979" s="749" t="s">
        <v>26299</v>
      </c>
      <c r="F9979" s="749" t="s">
        <v>26300</v>
      </c>
      <c r="G9979" s="749" t="s">
        <v>26301</v>
      </c>
      <c r="H9979" s="749" t="s">
        <v>26302</v>
      </c>
      <c r="I9979" s="749" t="s">
        <v>236</v>
      </c>
      <c r="J9979" s="749" t="n">
        <v>282.37</v>
      </c>
    </row>
    <row collapsed="false" customFormat="false" customHeight="true" hidden="true" ht="12.75" outlineLevel="0" r="9980">
      <c r="A9980" s="749" t="s">
        <v>26311</v>
      </c>
      <c r="B9980" s="749" t="str">
        <f aca="false">C9980&amp;D9980&amp;E9980&amp;F9980&amp;G9980&amp;H9980</f>
        <v>ESCAVACAO DE FUSTE DE TUBULAO COM CAMISA DE CONCRETO ARMADO,TENDO 1,60M DE DIAMETRO EXTERNO E PLANO DA BASE ATE 4,50M DE PROFUNDIDADE,A CEU ABERTO EM MATERIAL DE 1ª CATEGORIA,EXCLUSIVE MATERIAL,MAO-DE-OBRA E MATERIAL PARA CONCRETO,FORMAS,ARMACAO,CARGA,TRANSPORTE E DESCARGA DO MATERIAL ESCAVADO E ALARGAMENTO DA BASE</v>
      </c>
      <c r="C9980" s="749" t="s">
        <v>26113</v>
      </c>
      <c r="D9980" s="749" t="s">
        <v>26312</v>
      </c>
      <c r="E9980" s="749" t="s">
        <v>26292</v>
      </c>
      <c r="F9980" s="749" t="s">
        <v>26293</v>
      </c>
      <c r="G9980" s="749" t="s">
        <v>26294</v>
      </c>
      <c r="H9980" s="749" t="s">
        <v>26295</v>
      </c>
      <c r="I9980" s="749" t="s">
        <v>236</v>
      </c>
      <c r="J9980" s="749" t="n">
        <v>242.29</v>
      </c>
    </row>
    <row collapsed="false" customFormat="false" customHeight="true" hidden="true" ht="12.75" outlineLevel="0" r="9981">
      <c r="A9981" s="749" t="s">
        <v>26313</v>
      </c>
      <c r="B9981" s="749" t="str">
        <f aca="false">C9981&amp;D9981&amp;E9981&amp;F9981&amp;G9981&amp;H9981</f>
        <v>ESCAVACAO DE FUSTE DE TUBULAO COM CAMISA DE CONCRETO ARMADO,TENDO 1,60M DE DIAMETRO EXTERNO E PLANO DA BASE ATE 4,50M DE PROFUNDIDADE,A CEU ABERTO EM MATERIAL DE 1ª CATEGORIA,EXCLUSIVE MATERIAL,MAO-DE-OBRA E MATERIAL PARA CONCRETO,FORMAS,ARMACAO,CARGA,TRANSPORTE E DESCARGA DO MATERIAL ESCAVADO E ALARGAMENTO DA BASE</v>
      </c>
      <c r="C9981" s="749" t="s">
        <v>26113</v>
      </c>
      <c r="D9981" s="749" t="s">
        <v>26312</v>
      </c>
      <c r="E9981" s="749" t="s">
        <v>26292</v>
      </c>
      <c r="F9981" s="749" t="s">
        <v>26293</v>
      </c>
      <c r="G9981" s="749" t="s">
        <v>26294</v>
      </c>
      <c r="H9981" s="749" t="s">
        <v>26295</v>
      </c>
      <c r="I9981" s="749" t="s">
        <v>236</v>
      </c>
      <c r="J9981" s="749" t="n">
        <v>209.97</v>
      </c>
    </row>
    <row collapsed="false" customFormat="false" customHeight="true" hidden="true" ht="12.75" outlineLevel="0" r="9982">
      <c r="A9982" s="749" t="s">
        <v>26314</v>
      </c>
      <c r="B9982" s="749" t="str">
        <f aca="false">C9982&amp;D9982&amp;E9982&amp;F9982&amp;G9982&amp;H9982</f>
        <v>ESCAVACAO DE FUSTE DE TUBULAO COM CAMISA DE CONCRETO ARMADO,TENDO 1,60M DE DIAMETRO EXTERNO E PLANO DA BASE ENTRE 4,50 E 7,50M DE PROFUNDIDADE,A CEU ABERTO EM MATERIAL DE 1ª CATEGORIA,EXCLUSIVE MATERIAL,MAO-DE-OBRA E MATERIAL PARA CONCRETO,FORMAS,ARMACAO,CARGA,TRANSPORTE E DESCARGA DO MATERIAL ESCAVADO E ALARGAMENTO DA BASE</v>
      </c>
      <c r="C9982" s="749" t="s">
        <v>26113</v>
      </c>
      <c r="D9982" s="749" t="s">
        <v>26315</v>
      </c>
      <c r="E9982" s="749" t="s">
        <v>26299</v>
      </c>
      <c r="F9982" s="749" t="s">
        <v>26300</v>
      </c>
      <c r="G9982" s="749" t="s">
        <v>26301</v>
      </c>
      <c r="H9982" s="749" t="s">
        <v>26302</v>
      </c>
      <c r="I9982" s="749" t="s">
        <v>236</v>
      </c>
      <c r="J9982" s="749" t="n">
        <v>371.01</v>
      </c>
    </row>
    <row collapsed="false" customFormat="false" customHeight="true" hidden="true" ht="12.75" outlineLevel="0" r="9983">
      <c r="A9983" s="749" t="s">
        <v>26316</v>
      </c>
      <c r="B9983" s="749" t="str">
        <f aca="false">C9983&amp;D9983&amp;E9983&amp;F9983&amp;G9983&amp;H9983</f>
        <v>ESCAVACAO DE FUSTE DE TUBULAO COM CAMISA DE CONCRETO ARMADO,TENDO 1,60M DE DIAMETRO EXTERNO E PLANO DA BASE ENTRE 4,50 E 7,50M DE PROFUNDIDADE,A CEU ABERTO EM MATERIAL DE 1ª CATEGORIA,EXCLUSIVE MATERIAL,MAO-DE-OBRA E MATERIAL PARA CONCRETO,FORMAS,ARMACAO,CARGA,TRANSPORTE E DESCARGA DO MATERIAL ESCAVADO E ALARGAMENTO DA BASE</v>
      </c>
      <c r="C9983" s="749" t="s">
        <v>26113</v>
      </c>
      <c r="D9983" s="749" t="s">
        <v>26315</v>
      </c>
      <c r="E9983" s="749" t="s">
        <v>26299</v>
      </c>
      <c r="F9983" s="749" t="s">
        <v>26300</v>
      </c>
      <c r="G9983" s="749" t="s">
        <v>26301</v>
      </c>
      <c r="H9983" s="749" t="s">
        <v>26302</v>
      </c>
      <c r="I9983" s="749" t="s">
        <v>236</v>
      </c>
      <c r="J9983" s="749" t="n">
        <v>321.52</v>
      </c>
    </row>
    <row collapsed="false" customFormat="false" customHeight="true" hidden="true" ht="12.75" outlineLevel="0" r="9984">
      <c r="A9984" s="749" t="s">
        <v>26317</v>
      </c>
      <c r="B9984" s="749" t="str">
        <f aca="false">C9984&amp;D9984&amp;E9984&amp;F9984&amp;G9984&amp;H9984</f>
        <v>ESCAVACAO DE FUSTE DE TUBULAO COM CAMISA DE CONCRETO ARMADO,TENDO 1,80M DE DIAMETRO EXTERNO E PLANO DA BASE ATE 4,50M DE PROFUNDIDADE,A CEU ABERTO EM MATERIAL DE 1ª CATEGORIA,EXCLUSIVE MATERIAL,MAO-DE-OBRA E MATERIAL PARA CONCRETO,FORMAS,ARMACAO,CARGA,TRANSPORTE E DESCARGA DO MATERIAL ESCAVADO E ALARGAMENTO DA BASE</v>
      </c>
      <c r="C9984" s="749" t="s">
        <v>26113</v>
      </c>
      <c r="D9984" s="749" t="s">
        <v>26318</v>
      </c>
      <c r="E9984" s="749" t="s">
        <v>26292</v>
      </c>
      <c r="F9984" s="749" t="s">
        <v>26293</v>
      </c>
      <c r="G9984" s="749" t="s">
        <v>26294</v>
      </c>
      <c r="H9984" s="749" t="s">
        <v>26295</v>
      </c>
      <c r="I9984" s="749" t="s">
        <v>236</v>
      </c>
      <c r="J9984" s="749" t="n">
        <v>307.11</v>
      </c>
    </row>
    <row collapsed="false" customFormat="false" customHeight="true" hidden="true" ht="12.75" outlineLevel="0" r="9985">
      <c r="A9985" s="749" t="s">
        <v>26319</v>
      </c>
      <c r="B9985" s="749" t="str">
        <f aca="false">C9985&amp;D9985&amp;E9985&amp;F9985&amp;G9985&amp;H9985</f>
        <v>ESCAVACAO DE FUSTE DE TUBULAO COM CAMISA DE CONCRETO ARMADO,TENDO 1,80M DE DIAMETRO EXTERNO E PLANO DA BASE ATE 4,50M DE PROFUNDIDADE,A CEU ABERTO EM MATERIAL DE 1ª CATEGORIA,EXCLUSIVE MATERIAL,MAO-DE-OBRA E MATERIAL PARA CONCRETO,FORMAS,ARMACAO,CARGA,TRANSPORTE E DESCARGA DO MATERIAL ESCAVADO E ALARGAMENTO DA BASE</v>
      </c>
      <c r="C9985" s="749" t="s">
        <v>26113</v>
      </c>
      <c r="D9985" s="749" t="s">
        <v>26318</v>
      </c>
      <c r="E9985" s="749" t="s">
        <v>26292</v>
      </c>
      <c r="F9985" s="749" t="s">
        <v>26293</v>
      </c>
      <c r="G9985" s="749" t="s">
        <v>26294</v>
      </c>
      <c r="H9985" s="749" t="s">
        <v>26295</v>
      </c>
      <c r="I9985" s="749" t="s">
        <v>236</v>
      </c>
      <c r="J9985" s="749" t="n">
        <v>266.15</v>
      </c>
    </row>
    <row collapsed="false" customFormat="false" customHeight="true" hidden="true" ht="12.75" outlineLevel="0" r="9986">
      <c r="A9986" s="749" t="s">
        <v>26320</v>
      </c>
      <c r="B9986" s="749" t="str">
        <f aca="false">C9986&amp;D9986&amp;E9986&amp;F9986&amp;G9986&amp;H9986</f>
        <v>ESCAVACAO DE FUSTE DE TUBULAO COM CAMISA DE CONCRETO ARMADO,TENDO 1,80M DE DIAMETRO EXTERNO E PLANO DA BASE ENTRE 4,50 E 7,50M DE PROFUNDIDADE,A CEU ABERTO EM MATERIAL DE 1ª CATEGORIA,EXCLUSIVE MATERIAL,MAO-DE-OBRA E MATERIAL PARA CONCRETO,FORMAS,ARMACAO,CARGA,TRANSPORTE E DESCARGA DO MATERIAL ESCAVADO E ALARGAMENTO DA BASE</v>
      </c>
      <c r="C9986" s="749" t="s">
        <v>26113</v>
      </c>
      <c r="D9986" s="749" t="s">
        <v>26321</v>
      </c>
      <c r="E9986" s="749" t="s">
        <v>26299</v>
      </c>
      <c r="F9986" s="749" t="s">
        <v>26300</v>
      </c>
      <c r="G9986" s="749" t="s">
        <v>26301</v>
      </c>
      <c r="H9986" s="749" t="s">
        <v>26302</v>
      </c>
      <c r="I9986" s="749" t="s">
        <v>236</v>
      </c>
      <c r="J9986" s="749" t="n">
        <v>469.62</v>
      </c>
    </row>
    <row collapsed="false" customFormat="false" customHeight="true" hidden="true" ht="12.75" outlineLevel="0" r="9987">
      <c r="A9987" s="749" t="s">
        <v>26322</v>
      </c>
      <c r="B9987" s="749" t="str">
        <f aca="false">C9987&amp;D9987&amp;E9987&amp;F9987&amp;G9987&amp;H9987</f>
        <v>ESCAVACAO DE FUSTE DE TUBULAO COM CAMISA DE CONCRETO ARMADO,TENDO 1,80M DE DIAMETRO EXTERNO E PLANO DA BASE ENTRE 4,50 E 7,50M DE PROFUNDIDADE,A CEU ABERTO EM MATERIAL DE 1ª CATEGORIA,EXCLUSIVE MATERIAL,MAO-DE-OBRA E MATERIAL PARA CONCRETO,FORMAS,ARMACAO,CARGA,TRANSPORTE E DESCARGA DO MATERIAL ESCAVADO E ALARGAMENTO DA BASE</v>
      </c>
      <c r="C9987" s="749" t="s">
        <v>26113</v>
      </c>
      <c r="D9987" s="749" t="s">
        <v>26321</v>
      </c>
      <c r="E9987" s="749" t="s">
        <v>26299</v>
      </c>
      <c r="F9987" s="749" t="s">
        <v>26300</v>
      </c>
      <c r="G9987" s="749" t="s">
        <v>26301</v>
      </c>
      <c r="H9987" s="749" t="s">
        <v>26302</v>
      </c>
      <c r="I9987" s="749" t="s">
        <v>236</v>
      </c>
      <c r="J9987" s="749" t="n">
        <v>406.99</v>
      </c>
    </row>
    <row collapsed="false" customFormat="false" customHeight="true" hidden="true" ht="12.75" outlineLevel="0" r="9988">
      <c r="A9988" s="749" t="s">
        <v>26323</v>
      </c>
      <c r="B9988" s="749" t="str">
        <f aca="false">C9988&amp;D9988&amp;E9988&amp;F9988&amp;G9988&amp;H9988</f>
        <v>ESCAVACAO DE FUSTE DE TUBULAO COM CAMISA DE CONCRETO ARMADO,TENDO 2,00M DE DIAMETRO EXTERNO E PLANO DA BASE ATE 4,50M DE PROFUNDIDADE,A CEU ABERTO EM MATERIAL DE 1ª CATEGORIA,EXCLUSIVE MATERIAL,MAO-DE-OBRA E MATERIAL PARA CONCRETO,FORMAS,ARMACAO,CARGA,TRANSPORTE E DESCARGA DO MATERIAL ESCAVADO E ALARGAMENTO DA BASE</v>
      </c>
      <c r="C9988" s="749" t="s">
        <v>26113</v>
      </c>
      <c r="D9988" s="749" t="s">
        <v>26324</v>
      </c>
      <c r="E9988" s="749" t="s">
        <v>26292</v>
      </c>
      <c r="F9988" s="749" t="s">
        <v>26293</v>
      </c>
      <c r="G9988" s="749" t="s">
        <v>26294</v>
      </c>
      <c r="H9988" s="749" t="s">
        <v>26295</v>
      </c>
      <c r="I9988" s="749" t="s">
        <v>236</v>
      </c>
      <c r="J9988" s="749" t="n">
        <v>378.82</v>
      </c>
    </row>
    <row collapsed="false" customFormat="false" customHeight="true" hidden="true" ht="12.75" outlineLevel="0" r="9989">
      <c r="A9989" s="749" t="s">
        <v>26325</v>
      </c>
      <c r="B9989" s="749" t="str">
        <f aca="false">C9989&amp;D9989&amp;E9989&amp;F9989&amp;G9989&amp;H9989</f>
        <v>ESCAVACAO DE FUSTE DE TUBULAO COM CAMISA DE CONCRETO ARMADO,TENDO 2,00M DE DIAMETRO EXTERNO E PLANO DA BASE ATE 4,50M DE PROFUNDIDADE,A CEU ABERTO EM MATERIAL DE 1ª CATEGORIA,EXCLUSIVE MATERIAL,MAO-DE-OBRA E MATERIAL PARA CONCRETO,FORMAS,ARMACAO,CARGA,TRANSPORTE E DESCARGA DO MATERIAL ESCAVADO E ALARGAMENTO DA BASE</v>
      </c>
      <c r="C9989" s="749" t="s">
        <v>26113</v>
      </c>
      <c r="D9989" s="749" t="s">
        <v>26324</v>
      </c>
      <c r="E9989" s="749" t="s">
        <v>26292</v>
      </c>
      <c r="F9989" s="749" t="s">
        <v>26293</v>
      </c>
      <c r="G9989" s="749" t="s">
        <v>26294</v>
      </c>
      <c r="H9989" s="749" t="s">
        <v>26295</v>
      </c>
      <c r="I9989" s="749" t="s">
        <v>236</v>
      </c>
      <c r="J9989" s="749" t="n">
        <v>328.3</v>
      </c>
    </row>
    <row collapsed="false" customFormat="false" customHeight="true" hidden="true" ht="12.75" outlineLevel="0" r="9990">
      <c r="A9990" s="749" t="s">
        <v>26326</v>
      </c>
      <c r="B9990" s="749" t="str">
        <f aca="false">C9990&amp;D9990&amp;E9990&amp;F9990&amp;G9990&amp;H9990</f>
        <v>ESCAVACAO DE FUSTE DE TUBULAO COM CAMISA DE CONCRETO ARMADO,TENDO 2,00M DE DIAMETRO EXTERNO E PLANO DA BASE ENTRE 4,50 E 7,50M DE PROFUNDIDADE,A CEU ABERTO EM MATERIAL DE 1ª CATEGORIA,EXCLUSIVE MATERIAL,MAO-DE-OBRA E MATERIAL PARA CONCRETO,FORMAS,ARMACAO,CARGA,TRANSPORTE E DESCARGA DO MATERIAL ESCAVADO E ALARGAMENTO DA BASE</v>
      </c>
      <c r="C9990" s="749" t="s">
        <v>26113</v>
      </c>
      <c r="D9990" s="749" t="s">
        <v>26327</v>
      </c>
      <c r="E9990" s="749" t="s">
        <v>26299</v>
      </c>
      <c r="F9990" s="749" t="s">
        <v>26300</v>
      </c>
      <c r="G9990" s="749" t="s">
        <v>26301</v>
      </c>
      <c r="H9990" s="749" t="s">
        <v>26302</v>
      </c>
      <c r="I9990" s="749" t="s">
        <v>236</v>
      </c>
      <c r="J9990" s="749" t="n">
        <v>579.52</v>
      </c>
    </row>
    <row collapsed="false" customFormat="false" customHeight="true" hidden="true" ht="12.75" outlineLevel="0" r="9991">
      <c r="A9991" s="749" t="s">
        <v>26328</v>
      </c>
      <c r="B9991" s="749" t="str">
        <f aca="false">C9991&amp;D9991&amp;E9991&amp;F9991&amp;G9991&amp;H9991</f>
        <v>ESCAVACAO DE FUSTE DE TUBULAO COM CAMISA DE CONCRETO ARMADO,TENDO 2,00M DE DIAMETRO EXTERNO E PLANO DA BASE ENTRE 4,50 E 7,50M DE PROFUNDIDADE,A CEU ABERTO EM MATERIAL DE 1ª CATEGORIA,EXCLUSIVE MATERIAL,MAO-DE-OBRA E MATERIAL PARA CONCRETO,FORMAS,ARMACAO,CARGA,TRANSPORTE E DESCARGA DO MATERIAL ESCAVADO E ALARGAMENTO DA BASE</v>
      </c>
      <c r="C9991" s="749" t="s">
        <v>26113</v>
      </c>
      <c r="D9991" s="749" t="s">
        <v>26327</v>
      </c>
      <c r="E9991" s="749" t="s">
        <v>26299</v>
      </c>
      <c r="F9991" s="749" t="s">
        <v>26300</v>
      </c>
      <c r="G9991" s="749" t="s">
        <v>26301</v>
      </c>
      <c r="H9991" s="749" t="s">
        <v>26302</v>
      </c>
      <c r="I9991" s="749" t="s">
        <v>236</v>
      </c>
      <c r="J9991" s="749" t="n">
        <v>502.22</v>
      </c>
    </row>
    <row collapsed="false" customFormat="false" customHeight="true" hidden="true" ht="12.75" outlineLevel="0" r="9992">
      <c r="A9992" s="749" t="s">
        <v>26329</v>
      </c>
      <c r="B9992" s="749" t="str">
        <f aca="false">C9992&amp;D9992&amp;E9992&amp;F9992&amp;G9992&amp;H9992</f>
        <v>ESCAVACAO DE FUSTE DE TUBULAO COM CAMISA DE CONCRETO ARMADO,TENDO 1,40M DE DIAMETRO EXTERNO E PLANO DA BASE ATE 4,50M DE PROFUNDIDADE,A CEU ABERTO EM MATERIAL DE 2ª CATEGORIA,EXCLUSIVE MATERIAL,MAO-DE-OBRA E MATERIAL PARA CONCRETO,FORMAS,ARMACAO,CARGA,TRANSPORTE E DESCARGA DO MATERIAL ESCAVADO E ALARGAMENTO DA BASE</v>
      </c>
      <c r="C9992" s="749" t="s">
        <v>26113</v>
      </c>
      <c r="D9992" s="749" t="s">
        <v>26291</v>
      </c>
      <c r="E9992" s="749" t="s">
        <v>26330</v>
      </c>
      <c r="F9992" s="749" t="s">
        <v>26293</v>
      </c>
      <c r="G9992" s="749" t="s">
        <v>26294</v>
      </c>
      <c r="H9992" s="749" t="s">
        <v>26295</v>
      </c>
      <c r="I9992" s="749" t="s">
        <v>236</v>
      </c>
      <c r="J9992" s="749" t="n">
        <v>258.58</v>
      </c>
    </row>
    <row collapsed="false" customFormat="false" customHeight="true" hidden="true" ht="12.75" outlineLevel="0" r="9993">
      <c r="A9993" s="749" t="s">
        <v>26331</v>
      </c>
      <c r="B9993" s="749" t="str">
        <f aca="false">C9993&amp;D9993&amp;E9993&amp;F9993&amp;G9993&amp;H9993</f>
        <v>ESCAVACAO DE FUSTE DE TUBULAO COM CAMISA DE CONCRETO ARMADO,TENDO 1,40M DE DIAMETRO EXTERNO E PLANO DA BASE ATE 4,50M DE PROFUNDIDADE,A CEU ABERTO EM MATERIAL DE 2ª CATEGORIA,EXCLUSIVE MATERIAL,MAO-DE-OBRA E MATERIAL PARA CONCRETO,FORMAS,ARMACAO,CARGA,TRANSPORTE E DESCARGA DO MATERIAL ESCAVADO E ALARGAMENTO DA BASE</v>
      </c>
      <c r="C9993" s="749" t="s">
        <v>26113</v>
      </c>
      <c r="D9993" s="749" t="s">
        <v>26291</v>
      </c>
      <c r="E9993" s="749" t="s">
        <v>26330</v>
      </c>
      <c r="F9993" s="749" t="s">
        <v>26293</v>
      </c>
      <c r="G9993" s="749" t="s">
        <v>26294</v>
      </c>
      <c r="H9993" s="749" t="s">
        <v>26295</v>
      </c>
      <c r="I9993" s="749" t="s">
        <v>236</v>
      </c>
      <c r="J9993" s="749" t="n">
        <v>224.09</v>
      </c>
    </row>
    <row collapsed="false" customFormat="false" customHeight="true" hidden="true" ht="12.75" outlineLevel="0" r="9994">
      <c r="A9994" s="749" t="s">
        <v>26332</v>
      </c>
      <c r="B9994" s="749" t="str">
        <f aca="false">C9994&amp;D9994&amp;E9994&amp;F9994&amp;G9994&amp;H9994</f>
        <v>ESCAVACAO DE FUSTE DE TUBULAO COM CAMISA DE CONCRETO ARMADO,TENDO 1,40M DE DIAMETRO EXTERNO E PLANO DA BASE ENTRE 4,50 E 7,50M DE PROFUNDIDADE,A CEU ABERTO EM MATERIAL DE 2ª CATEGORIA,EXCLUSIVE MATERIAL,MAO-DE-OBRA E MATERIAL PARA CONCRETO,FORMAS,ARMACAO,CARGA,TRANSPORTE E DESCARGA DO MATERIAL ESCAVADO E ALARGAMENTO DA BASE</v>
      </c>
      <c r="C9994" s="749" t="s">
        <v>26113</v>
      </c>
      <c r="D9994" s="749" t="s">
        <v>26298</v>
      </c>
      <c r="E9994" s="749" t="s">
        <v>26333</v>
      </c>
      <c r="F9994" s="749" t="s">
        <v>26300</v>
      </c>
      <c r="G9994" s="749" t="s">
        <v>26301</v>
      </c>
      <c r="H9994" s="749" t="s">
        <v>26302</v>
      </c>
      <c r="I9994" s="749" t="s">
        <v>236</v>
      </c>
      <c r="J9994" s="749" t="n">
        <v>517.33</v>
      </c>
    </row>
    <row collapsed="false" customFormat="false" customHeight="true" hidden="true" ht="12.75" outlineLevel="0" r="9995">
      <c r="A9995" s="749" t="s">
        <v>26334</v>
      </c>
      <c r="B9995" s="749" t="str">
        <f aca="false">C9995&amp;D9995&amp;E9995&amp;F9995&amp;G9995&amp;H9995</f>
        <v>ESCAVACAO DE FUSTE DE TUBULAO COM CAMISA DE CONCRETO ARMADO,TENDO 1,40M DE DIAMETRO EXTERNO E PLANO DA BASE ENTRE 4,50 E 7,50M DE PROFUNDIDADE,A CEU ABERTO EM MATERIAL DE 2ª CATEGORIA,EXCLUSIVE MATERIAL,MAO-DE-OBRA E MATERIAL PARA CONCRETO,FORMAS,ARMACAO,CARGA,TRANSPORTE E DESCARGA DO MATERIAL ESCAVADO E ALARGAMENTO DA BASE</v>
      </c>
      <c r="C9995" s="749" t="s">
        <v>26113</v>
      </c>
      <c r="D9995" s="749" t="s">
        <v>26298</v>
      </c>
      <c r="E9995" s="749" t="s">
        <v>26333</v>
      </c>
      <c r="F9995" s="749" t="s">
        <v>26300</v>
      </c>
      <c r="G9995" s="749" t="s">
        <v>26301</v>
      </c>
      <c r="H9995" s="749" t="s">
        <v>26302</v>
      </c>
      <c r="I9995" s="749" t="s">
        <v>236</v>
      </c>
      <c r="J9995" s="749" t="n">
        <v>448.33</v>
      </c>
    </row>
    <row collapsed="false" customFormat="false" customHeight="true" hidden="true" ht="12.75" outlineLevel="0" r="9996">
      <c r="A9996" s="749" t="s">
        <v>26335</v>
      </c>
      <c r="B9996" s="749" t="str">
        <f aca="false">C9996&amp;D9996&amp;E9996&amp;F9996&amp;G9996&amp;H9996</f>
        <v>ESCAVACAO DE FUSTE DE TUBULAO COM CAMISA DE CONCRETO ARMADO,TENDO 1,50M DE DIAMETRO EXTERNO E PLANO DA BASE ATE 4,50M DE PROFUNDIDADE,A CEU ABERTO EM MATERIAL DE 2ª CATEGORIA,EXCLUSIVE MATERIAL,MAO-DE-OBRA E MATERIAL PARA CONCRETO,FORMAS,ARMACAO,CARGA,TRANSPORTE E DESCARGA DO MATERIAL ESCAVADO E ALARGAMENTO DA BASE</v>
      </c>
      <c r="C9996" s="749" t="s">
        <v>26113</v>
      </c>
      <c r="D9996" s="749" t="s">
        <v>26305</v>
      </c>
      <c r="E9996" s="749" t="s">
        <v>26330</v>
      </c>
      <c r="F9996" s="749" t="s">
        <v>26293</v>
      </c>
      <c r="G9996" s="749" t="s">
        <v>26294</v>
      </c>
      <c r="H9996" s="749" t="s">
        <v>26295</v>
      </c>
      <c r="I9996" s="749" t="s">
        <v>236</v>
      </c>
      <c r="J9996" s="749" t="n">
        <v>298.13</v>
      </c>
    </row>
    <row collapsed="false" customFormat="false" customHeight="true" hidden="true" ht="12.75" outlineLevel="0" r="9997">
      <c r="A9997" s="749" t="s">
        <v>26336</v>
      </c>
      <c r="B9997" s="749" t="str">
        <f aca="false">C9997&amp;D9997&amp;E9997&amp;F9997&amp;G9997&amp;H9997</f>
        <v>ESCAVACAO DE FUSTE DE TUBULAO COM CAMISA DE CONCRETO ARMADO,TENDO 1,50M DE DIAMETRO EXTERNO E PLANO DA BASE ATE 4,50M DE PROFUNDIDADE,A CEU ABERTO EM MATERIAL DE 2ª CATEGORIA,EXCLUSIVE MATERIAL,MAO-DE-OBRA E MATERIAL PARA CONCRETO,FORMAS,ARMACAO,CARGA,TRANSPORTE E DESCARGA DO MATERIAL ESCAVADO E ALARGAMENTO DA BASE</v>
      </c>
      <c r="C9997" s="749" t="s">
        <v>26113</v>
      </c>
      <c r="D9997" s="749" t="s">
        <v>26305</v>
      </c>
      <c r="E9997" s="749" t="s">
        <v>26330</v>
      </c>
      <c r="F9997" s="749" t="s">
        <v>26293</v>
      </c>
      <c r="G9997" s="749" t="s">
        <v>26294</v>
      </c>
      <c r="H9997" s="749" t="s">
        <v>26295</v>
      </c>
      <c r="I9997" s="749" t="s">
        <v>236</v>
      </c>
      <c r="J9997" s="749" t="n">
        <v>258.37</v>
      </c>
    </row>
    <row collapsed="false" customFormat="false" customHeight="true" hidden="true" ht="12.75" outlineLevel="0" r="9998">
      <c r="A9998" s="749" t="s">
        <v>26337</v>
      </c>
      <c r="B9998" s="749" t="str">
        <f aca="false">C9998&amp;D9998&amp;E9998&amp;F9998&amp;G9998&amp;H9998</f>
        <v>ESCAVACAO DE FUSTE DE TUBULAO COM CAMISA DE CONCRETO ARMADO,TENDO 1,50M DE DIAMETRO EXTERNO E PLANO DA BASE ENTRE 4,50 E 7,50M DE PROFUNDIDADE,A CEU ABERTO EM MATERIAL DE 2ª CATEGORIA,EXCLUSIVE MATERIAL,MAO-DE-OBRA E MATERIAL PARA CONCRETO,FORMAS,ARMACAO,CARGA,TRANSPORTE E DESCARGA DO MATERIAL ESCAVADO E ALARGAMENTO DA BASE</v>
      </c>
      <c r="C9998" s="749" t="s">
        <v>26113</v>
      </c>
      <c r="D9998" s="749" t="s">
        <v>26309</v>
      </c>
      <c r="E9998" s="749" t="s">
        <v>26333</v>
      </c>
      <c r="F9998" s="749" t="s">
        <v>26300</v>
      </c>
      <c r="G9998" s="749" t="s">
        <v>26301</v>
      </c>
      <c r="H9998" s="749" t="s">
        <v>26302</v>
      </c>
      <c r="I9998" s="749" t="s">
        <v>236</v>
      </c>
      <c r="J9998" s="749" t="n">
        <v>593.02</v>
      </c>
    </row>
    <row collapsed="false" customFormat="false" customHeight="true" hidden="true" ht="12.75" outlineLevel="0" r="9999">
      <c r="A9999" s="749" t="s">
        <v>26338</v>
      </c>
      <c r="B9999" s="749" t="str">
        <f aca="false">C9999&amp;D9999&amp;E9999&amp;F9999&amp;G9999&amp;H9999</f>
        <v>ESCAVACAO DE FUSTE DE TUBULAO COM CAMISA DE CONCRETO ARMADO,TENDO 1,50M DE DIAMETRO EXTERNO E PLANO DA BASE ENTRE 4,50 E 7,50M DE PROFUNDIDADE,A CEU ABERTO EM MATERIAL DE 2ª CATEGORIA,EXCLUSIVE MATERIAL,MAO-DE-OBRA E MATERIAL PARA CONCRETO,FORMAS,ARMACAO,CARGA,TRANSPORTE E DESCARGA DO MATERIAL ESCAVADO E ALARGAMENTO DA BASE</v>
      </c>
      <c r="C9999" s="749" t="s">
        <v>26113</v>
      </c>
      <c r="D9999" s="749" t="s">
        <v>26309</v>
      </c>
      <c r="E9999" s="749" t="s">
        <v>26333</v>
      </c>
      <c r="F9999" s="749" t="s">
        <v>26300</v>
      </c>
      <c r="G9999" s="749" t="s">
        <v>26301</v>
      </c>
      <c r="H9999" s="749" t="s">
        <v>26302</v>
      </c>
      <c r="I9999" s="749" t="s">
        <v>236</v>
      </c>
      <c r="J9999" s="749" t="n">
        <v>513.92</v>
      </c>
    </row>
    <row collapsed="false" customFormat="false" customHeight="true" hidden="true" ht="12.75" outlineLevel="0" r="10000">
      <c r="A10000" s="749" t="s">
        <v>26339</v>
      </c>
      <c r="B10000" s="749" t="str">
        <f aca="false">C10000&amp;D10000&amp;E10000&amp;F10000&amp;G10000&amp;H10000</f>
        <v>ESCAVACAO DE FUSTE DE TUBULAO COM CAMISA DE CONCRETO ARMADO,TENDO 1,60M DE DIAMETRO EXTERNO E PLANO DA BASE ATE 4,50M DE PROFUNDIDADE,A CEU ABERTO EM MATERIAL DE 2ª CATEGORIA,EXCLUSIVE MATERIAL,MAO-DE-OBRA E MATERIAL PARA CONCRETO,FORMAS,ARMACAO,CARGA,TRANSPORTE E DESCARGA DO MATERIAL ESCAVADO E ALARGAMENTO DA BASE</v>
      </c>
      <c r="C10000" s="749" t="s">
        <v>26113</v>
      </c>
      <c r="D10000" s="749" t="s">
        <v>26312</v>
      </c>
      <c r="E10000" s="749" t="s">
        <v>26330</v>
      </c>
      <c r="F10000" s="749" t="s">
        <v>26293</v>
      </c>
      <c r="G10000" s="749" t="s">
        <v>26294</v>
      </c>
      <c r="H10000" s="749" t="s">
        <v>26295</v>
      </c>
      <c r="I10000" s="749" t="s">
        <v>236</v>
      </c>
      <c r="J10000" s="749" t="n">
        <v>339.2</v>
      </c>
    </row>
    <row collapsed="false" customFormat="false" customHeight="true" hidden="true" ht="12.75" outlineLevel="0" r="10001">
      <c r="A10001" s="749" t="s">
        <v>26340</v>
      </c>
      <c r="B10001" s="749" t="str">
        <f aca="false">C10001&amp;D10001&amp;E10001&amp;F10001&amp;G10001&amp;H10001</f>
        <v>ESCAVACAO DE FUSTE DE TUBULAO COM CAMISA DE CONCRETO ARMADO,TENDO 1,60M DE DIAMETRO EXTERNO E PLANO DA BASE ATE 4,50M DE PROFUNDIDADE,A CEU ABERTO EM MATERIAL DE 2ª CATEGORIA,EXCLUSIVE MATERIAL,MAO-DE-OBRA E MATERIAL PARA CONCRETO,FORMAS,ARMACAO,CARGA,TRANSPORTE E DESCARGA DO MATERIAL ESCAVADO E ALARGAMENTO DA BASE</v>
      </c>
      <c r="C10001" s="749" t="s">
        <v>26113</v>
      </c>
      <c r="D10001" s="749" t="s">
        <v>26312</v>
      </c>
      <c r="E10001" s="749" t="s">
        <v>26330</v>
      </c>
      <c r="F10001" s="749" t="s">
        <v>26293</v>
      </c>
      <c r="G10001" s="749" t="s">
        <v>26294</v>
      </c>
      <c r="H10001" s="749" t="s">
        <v>26295</v>
      </c>
      <c r="I10001" s="749" t="s">
        <v>236</v>
      </c>
      <c r="J10001" s="749" t="n">
        <v>293.96</v>
      </c>
    </row>
    <row collapsed="false" customFormat="false" customHeight="true" hidden="true" ht="12.75" outlineLevel="0" r="10002">
      <c r="A10002" s="749" t="s">
        <v>26341</v>
      </c>
      <c r="B10002" s="749" t="str">
        <f aca="false">C10002&amp;D10002&amp;E10002&amp;F10002&amp;G10002&amp;H10002</f>
        <v>ESCAVACAO DE FUSTE DE TUBULAO COM CAMISA DE CONCRETO ARMADO,TENDO 1,60M DE DIAMETRO EXTERNO E PLANO DA BASE ENTRE 4,50 E 7,50M DE PROFUNDIDADE,A CEU ABERTO EM MATERIAL DE 2ª CATEGORIA,EXCLUSIVE MATERIAL,MAO-DE-OBRA E MATERIAL PARA CONCRETO,FORMAS,ARMACAO,CARGA,TRANSPORTE E DESCARGA DO MATERIAL ESCAVADO E ALARGAMENTO DA BASE</v>
      </c>
      <c r="C10002" s="749" t="s">
        <v>26113</v>
      </c>
      <c r="D10002" s="749" t="s">
        <v>26315</v>
      </c>
      <c r="E10002" s="749" t="s">
        <v>26333</v>
      </c>
      <c r="F10002" s="749" t="s">
        <v>26300</v>
      </c>
      <c r="G10002" s="749" t="s">
        <v>26301</v>
      </c>
      <c r="H10002" s="749" t="s">
        <v>26302</v>
      </c>
      <c r="I10002" s="749" t="s">
        <v>236</v>
      </c>
      <c r="J10002" s="749" t="n">
        <v>675.24</v>
      </c>
    </row>
    <row collapsed="false" customFormat="false" customHeight="true" hidden="true" ht="12.75" outlineLevel="0" r="10003">
      <c r="A10003" s="749" t="s">
        <v>26342</v>
      </c>
      <c r="B10003" s="749" t="str">
        <f aca="false">C10003&amp;D10003&amp;E10003&amp;F10003&amp;G10003&amp;H10003</f>
        <v>ESCAVACAO DE FUSTE DE TUBULAO COM CAMISA DE CONCRETO ARMADO,TENDO 1,60M DE DIAMETRO EXTERNO E PLANO DA BASE ENTRE 4,50 E 7,50M DE PROFUNDIDADE,A CEU ABERTO EM MATERIAL DE 2ª CATEGORIA,EXCLUSIVE MATERIAL,MAO-DE-OBRA E MATERIAL PARA CONCRETO,FORMAS,ARMACAO,CARGA,TRANSPORTE E DESCARGA DO MATERIAL ESCAVADO E ALARGAMENTO DA BASE</v>
      </c>
      <c r="C10003" s="749" t="s">
        <v>26113</v>
      </c>
      <c r="D10003" s="749" t="s">
        <v>26315</v>
      </c>
      <c r="E10003" s="749" t="s">
        <v>26333</v>
      </c>
      <c r="F10003" s="749" t="s">
        <v>26300</v>
      </c>
      <c r="G10003" s="749" t="s">
        <v>26301</v>
      </c>
      <c r="H10003" s="749" t="s">
        <v>26302</v>
      </c>
      <c r="I10003" s="749" t="s">
        <v>236</v>
      </c>
      <c r="J10003" s="749" t="n">
        <v>585.18</v>
      </c>
    </row>
    <row collapsed="false" customFormat="false" customHeight="true" hidden="true" ht="12.75" outlineLevel="0" r="10004">
      <c r="A10004" s="749" t="s">
        <v>26343</v>
      </c>
      <c r="B10004" s="749" t="str">
        <f aca="false">C10004&amp;D10004&amp;E10004&amp;F10004&amp;G10004&amp;H10004</f>
        <v>ESCAVACAO DE FUSTE DE TUBULAO COM CAMISA DE CONCRETO ARMADO,TENDO 1,80M DE DIAMETRO EXTERNO E PLANO DA BASE ATE 4,50M DE PROFUNDIDADE,A CEU ABERTO EM MATERIAL DE 2ª CATEGORIA,EXCLUSIVE MATERIAL,MAO-DE-OBRA E MATERIAL PARA CONCRETO,FORMAS,ARMACAO,CARGA,TRANSPORTE E DESCARGA DO MATERIAL ESCAVADO E ALARGAMENTO DA BASE</v>
      </c>
      <c r="C10004" s="749" t="s">
        <v>26113</v>
      </c>
      <c r="D10004" s="749" t="s">
        <v>26318</v>
      </c>
      <c r="E10004" s="749" t="s">
        <v>26330</v>
      </c>
      <c r="F10004" s="749" t="s">
        <v>26293</v>
      </c>
      <c r="G10004" s="749" t="s">
        <v>26294</v>
      </c>
      <c r="H10004" s="749" t="s">
        <v>26295</v>
      </c>
      <c r="I10004" s="749" t="s">
        <v>236</v>
      </c>
      <c r="J10004" s="749" t="n">
        <v>429.96</v>
      </c>
    </row>
    <row collapsed="false" customFormat="false" customHeight="true" hidden="true" ht="12.75" outlineLevel="0" r="10005">
      <c r="A10005" s="749" t="s">
        <v>26344</v>
      </c>
      <c r="B10005" s="749" t="str">
        <f aca="false">C10005&amp;D10005&amp;E10005&amp;F10005&amp;G10005&amp;H10005</f>
        <v>ESCAVACAO DE FUSTE DE TUBULAO COM CAMISA DE CONCRETO ARMADO,TENDO 1,80M DE DIAMETRO EXTERNO E PLANO DA BASE ATE 4,50M DE PROFUNDIDADE,A CEU ABERTO EM MATERIAL DE 2ª CATEGORIA,EXCLUSIVE MATERIAL,MAO-DE-OBRA E MATERIAL PARA CONCRETO,FORMAS,ARMACAO,CARGA,TRANSPORTE E DESCARGA DO MATERIAL ESCAVADO E ALARGAMENTO DA BASE</v>
      </c>
      <c r="C10005" s="749" t="s">
        <v>26113</v>
      </c>
      <c r="D10005" s="749" t="s">
        <v>26318</v>
      </c>
      <c r="E10005" s="749" t="s">
        <v>26330</v>
      </c>
      <c r="F10005" s="749" t="s">
        <v>26293</v>
      </c>
      <c r="G10005" s="749" t="s">
        <v>26294</v>
      </c>
      <c r="H10005" s="749" t="s">
        <v>26295</v>
      </c>
      <c r="I10005" s="749" t="s">
        <v>236</v>
      </c>
      <c r="J10005" s="749" t="n">
        <v>372.61</v>
      </c>
    </row>
    <row collapsed="false" customFormat="false" customHeight="true" hidden="true" ht="12.75" outlineLevel="0" r="10006">
      <c r="A10006" s="749" t="s">
        <v>26345</v>
      </c>
      <c r="B10006" s="749" t="str">
        <f aca="false">C10006&amp;D10006&amp;E10006&amp;F10006&amp;G10006&amp;H10006</f>
        <v>ESCAVACAO DE FUSTE DE TUBULAO COM CAMISA DE CONCRETO ARMADO,TENDO 1,80M DE DIAMETRO EXTERNO E PLANO DA BASE ENTRE 4,50 E 7,50M DE PROFUNDIDADE,A CEU ABERTO EM MATERIAL DE 2ª CATEGORIA,EXCLUSIVE MATERIAL,MAO-DE-OBRA E MATERIAL PARA CONCRETO,FORMAS,ARMACAO,CARGA,TRANSPORTE E DESCARGA DO MATERIAL ESCAVADO E ALARGAMENTO DA BASE</v>
      </c>
      <c r="C10006" s="749" t="s">
        <v>26113</v>
      </c>
      <c r="D10006" s="749" t="s">
        <v>26321</v>
      </c>
      <c r="E10006" s="749" t="s">
        <v>26333</v>
      </c>
      <c r="F10006" s="749" t="s">
        <v>26300</v>
      </c>
      <c r="G10006" s="749" t="s">
        <v>26301</v>
      </c>
      <c r="H10006" s="749" t="s">
        <v>26302</v>
      </c>
      <c r="I10006" s="749" t="s">
        <v>236</v>
      </c>
      <c r="J10006" s="749" t="n">
        <v>854.72</v>
      </c>
    </row>
    <row collapsed="false" customFormat="false" customHeight="true" hidden="true" ht="12.75" outlineLevel="0" r="10007">
      <c r="A10007" s="749" t="s">
        <v>26346</v>
      </c>
      <c r="B10007" s="749" t="str">
        <f aca="false">C10007&amp;D10007&amp;E10007&amp;F10007&amp;G10007&amp;H10007</f>
        <v>ESCAVACAO DE FUSTE DE TUBULAO COM CAMISA DE CONCRETO ARMADO,TENDO 1,80M DE DIAMETRO EXTERNO E PLANO DA BASE ENTRE 4,50 E 7,50M DE PROFUNDIDADE,A CEU ABERTO EM MATERIAL DE 2ª CATEGORIA,EXCLUSIVE MATERIAL,MAO-DE-OBRA E MATERIAL PARA CONCRETO,FORMAS,ARMACAO,CARGA,TRANSPORTE E DESCARGA DO MATERIAL ESCAVADO E ALARGAMENTO DA BASE</v>
      </c>
      <c r="C10007" s="749" t="s">
        <v>26113</v>
      </c>
      <c r="D10007" s="749" t="s">
        <v>26321</v>
      </c>
      <c r="E10007" s="749" t="s">
        <v>26333</v>
      </c>
      <c r="F10007" s="749" t="s">
        <v>26300</v>
      </c>
      <c r="G10007" s="749" t="s">
        <v>26301</v>
      </c>
      <c r="H10007" s="749" t="s">
        <v>26302</v>
      </c>
      <c r="I10007" s="749" t="s">
        <v>236</v>
      </c>
      <c r="J10007" s="749" t="n">
        <v>740.72</v>
      </c>
    </row>
    <row collapsed="false" customFormat="false" customHeight="true" hidden="true" ht="12.75" outlineLevel="0" r="10008">
      <c r="A10008" s="749" t="s">
        <v>26347</v>
      </c>
      <c r="B10008" s="749" t="str">
        <f aca="false">C10008&amp;D10008&amp;E10008&amp;F10008&amp;G10008&amp;H10008</f>
        <v>ESCAVACAO DE FUSTE DE TUBULAO COM CAMISA DE CONCRETO ARMADO,TENDO 2,00M DE DIAMETRO EXTERNO E PLANO DA BASE ATE 4,50M DE PROFUNDIDADE,A CEU ABERTO EM MATERIAL DE 2ª CATEGORIA,EXCLUSIVE MATERIAL,MAO-DE-OBRA E MATERIAL PARA CONCRETO,FORMAS,ARMACAO,CARGA,TRANSPORTE E DESCARGA DO MATERIAL ESCAVADO E ALARGAMENTO DA BASE</v>
      </c>
      <c r="C10008" s="749" t="s">
        <v>26113</v>
      </c>
      <c r="D10008" s="749" t="s">
        <v>26324</v>
      </c>
      <c r="E10008" s="749" t="s">
        <v>26330</v>
      </c>
      <c r="F10008" s="749" t="s">
        <v>26293</v>
      </c>
      <c r="G10008" s="749" t="s">
        <v>26294</v>
      </c>
      <c r="H10008" s="749" t="s">
        <v>26295</v>
      </c>
      <c r="I10008" s="749" t="s">
        <v>236</v>
      </c>
      <c r="J10008" s="749" t="n">
        <v>530.36</v>
      </c>
    </row>
    <row collapsed="false" customFormat="false" customHeight="true" hidden="true" ht="12.75" outlineLevel="0" r="10009">
      <c r="A10009" s="749" t="s">
        <v>26348</v>
      </c>
      <c r="B10009" s="749" t="str">
        <f aca="false">C10009&amp;D10009&amp;E10009&amp;F10009&amp;G10009&amp;H10009</f>
        <v>ESCAVACAO DE FUSTE DE TUBULAO COM CAMISA DE CONCRETO ARMADO,TENDO 2,00M DE DIAMETRO EXTERNO E PLANO DA BASE ATE 4,50M DE PROFUNDIDADE,A CEU ABERTO EM MATERIAL DE 2ª CATEGORIA,EXCLUSIVE MATERIAL,MAO-DE-OBRA E MATERIAL PARA CONCRETO,FORMAS,ARMACAO,CARGA,TRANSPORTE E DESCARGA DO MATERIAL ESCAVADO E ALARGAMENTO DA BASE</v>
      </c>
      <c r="C10009" s="749" t="s">
        <v>26113</v>
      </c>
      <c r="D10009" s="749" t="s">
        <v>26324</v>
      </c>
      <c r="E10009" s="749" t="s">
        <v>26330</v>
      </c>
      <c r="F10009" s="749" t="s">
        <v>26293</v>
      </c>
      <c r="G10009" s="749" t="s">
        <v>26294</v>
      </c>
      <c r="H10009" s="749" t="s">
        <v>26295</v>
      </c>
      <c r="I10009" s="749" t="s">
        <v>236</v>
      </c>
      <c r="J10009" s="749" t="n">
        <v>459.62</v>
      </c>
    </row>
    <row collapsed="false" customFormat="false" customHeight="true" hidden="true" ht="12.75" outlineLevel="0" r="10010">
      <c r="A10010" s="749" t="s">
        <v>26349</v>
      </c>
      <c r="B10010" s="749" t="str">
        <f aca="false">C10010&amp;D10010&amp;E10010&amp;F10010&amp;G10010&amp;H10010</f>
        <v>ESCAVACAO DE FUSTE DE TUBULAO COM CAMISA DE CONCRETO ARMADO,TENDO 2,00M DE DIAMETRO EXTERNO E PLANO DE BASE ENTRE 4,50 E 7,50M DE PROFUNDIDADE,A CEU ABERTO EM MATERIAL DE 2ª CATEGORIA,EXCLUSIVE MATERIAL,MAO-DE-OBRA E MATERIAL PARA CONCRETO,FORMAS,ARMACAO,CARGA,TRANSPORTE E DESCARGA DO MATERIAL ESCAVADO E ALARGAMENTO DA BASE</v>
      </c>
      <c r="C10010" s="749" t="s">
        <v>26113</v>
      </c>
      <c r="D10010" s="749" t="s">
        <v>26350</v>
      </c>
      <c r="E10010" s="749" t="s">
        <v>26333</v>
      </c>
      <c r="F10010" s="749" t="s">
        <v>26300</v>
      </c>
      <c r="G10010" s="749" t="s">
        <v>26301</v>
      </c>
      <c r="H10010" s="749" t="s">
        <v>26302</v>
      </c>
      <c r="I10010" s="749" t="s">
        <v>236</v>
      </c>
      <c r="J10010" s="749" t="n">
        <v>1054.73</v>
      </c>
    </row>
    <row collapsed="false" customFormat="false" customHeight="true" hidden="true" ht="12.75" outlineLevel="0" r="10011">
      <c r="A10011" s="749" t="s">
        <v>26351</v>
      </c>
      <c r="B10011" s="749" t="str">
        <f aca="false">C10011&amp;D10011&amp;E10011&amp;F10011&amp;G10011&amp;H10011</f>
        <v>ESCAVACAO DE FUSTE DE TUBULAO COM CAMISA DE CONCRETO ARMADO,TENDO 2,00M DE DIAMETRO EXTERNO E PLANO DE BASE ENTRE 4,50 E 7,50M DE PROFUNDIDADE,A CEU ABERTO EM MATERIAL DE 2ª CATEGORIA,EXCLUSIVE MATERIAL,MAO-DE-OBRA E MATERIAL PARA CONCRETO,FORMAS,ARMACAO,CARGA,TRANSPORTE E DESCARGA DO MATERIAL ESCAVADO E ALARGAMENTO DA BASE</v>
      </c>
      <c r="C10011" s="749" t="s">
        <v>26113</v>
      </c>
      <c r="D10011" s="749" t="s">
        <v>26350</v>
      </c>
      <c r="E10011" s="749" t="s">
        <v>26333</v>
      </c>
      <c r="F10011" s="749" t="s">
        <v>26300</v>
      </c>
      <c r="G10011" s="749" t="s">
        <v>26301</v>
      </c>
      <c r="H10011" s="749" t="s">
        <v>26302</v>
      </c>
      <c r="I10011" s="749" t="s">
        <v>236</v>
      </c>
      <c r="J10011" s="749" t="n">
        <v>914.05</v>
      </c>
    </row>
    <row collapsed="false" customFormat="false" customHeight="true" hidden="true" ht="12.75" outlineLevel="0" r="10012">
      <c r="A10012" s="749" t="s">
        <v>26352</v>
      </c>
      <c r="B10012" s="749" t="str">
        <f aca="false">C10012&amp;D10012&amp;E10012&amp;F10012&amp;G10012&amp;H10012</f>
        <v>ESCAVACAO DE FUSTE DE TUBULAO COM CAMISA DE CONCRETO ARMADO,TENDO 1,40M DE DIAMETRO EXTERNO E PLANO DA BASE ATE 4,50M DE PROFUNDIDADE,A CEU ABERTO EM MATERIAL DE 3ª CATEGORIA,EXCLUSIVE MATERIAL,MAO-DE-OBRA E MATERIAL PARA CONCRETO,FORMAS,ARMACAO,CARGA,TRANSPORTE E DESCARGA DO MATERIAL ESCAVADO E ALARGAMENTO DA BASE</v>
      </c>
      <c r="C10012" s="749" t="s">
        <v>26113</v>
      </c>
      <c r="D10012" s="749" t="s">
        <v>26291</v>
      </c>
      <c r="E10012" s="749" t="s">
        <v>26353</v>
      </c>
      <c r="F10012" s="749" t="s">
        <v>26293</v>
      </c>
      <c r="G10012" s="749" t="s">
        <v>26294</v>
      </c>
      <c r="H10012" s="749" t="s">
        <v>26295</v>
      </c>
      <c r="I10012" s="749" t="s">
        <v>236</v>
      </c>
      <c r="J10012" s="749" t="n">
        <v>286.29</v>
      </c>
    </row>
    <row collapsed="false" customFormat="false" customHeight="true" hidden="true" ht="12.75" outlineLevel="0" r="10013">
      <c r="A10013" s="749" t="s">
        <v>26354</v>
      </c>
      <c r="B10013" s="749" t="str">
        <f aca="false">C10013&amp;D10013&amp;E10013&amp;F10013&amp;G10013&amp;H10013</f>
        <v>ESCAVACAO DE FUSTE DE TUBULAO COM CAMISA DE CONCRETO ARMADO,TENDO 1,40M DE DIAMETRO EXTERNO E PLANO DA BASE ATE 4,50M DE PROFUNDIDADE,A CEU ABERTO EM MATERIAL DE 3ª CATEGORIA,EXCLUSIVE MATERIAL,MAO-DE-OBRA E MATERIAL PARA CONCRETO,FORMAS,ARMACAO,CARGA,TRANSPORTE E DESCARGA DO MATERIAL ESCAVADO E ALARGAMENTO DA BASE</v>
      </c>
      <c r="C10013" s="749" t="s">
        <v>26113</v>
      </c>
      <c r="D10013" s="749" t="s">
        <v>26291</v>
      </c>
      <c r="E10013" s="749" t="s">
        <v>26353</v>
      </c>
      <c r="F10013" s="749" t="s">
        <v>26293</v>
      </c>
      <c r="G10013" s="749" t="s">
        <v>26294</v>
      </c>
      <c r="H10013" s="749" t="s">
        <v>26295</v>
      </c>
      <c r="I10013" s="749" t="s">
        <v>236</v>
      </c>
      <c r="J10013" s="749" t="n">
        <v>248.1</v>
      </c>
    </row>
    <row collapsed="false" customFormat="false" customHeight="true" hidden="true" ht="12.75" outlineLevel="0" r="10014">
      <c r="A10014" s="749" t="s">
        <v>26355</v>
      </c>
      <c r="B10014" s="749" t="str">
        <f aca="false">C10014&amp;D10014&amp;E10014&amp;F10014&amp;G10014&amp;H10014</f>
        <v>ESCAVACAO DE FUSTE DE TUBULAO COM CAMISA DE CONCERTO ARMADO,TENDO 1,40M DE DIAMETRO EXTERNO E PLANO DA BASE ENTRE 4,50 E 7,50M DE PROFUNDIDADE,A CEU ABERTO EM MATERIAL DE 3ª CATEGORIA,EXCLUSIVE MATERIAL,MAO-DE-OBRA E MATERIAL PARA CONCRETO,FORMAS,ARMACAO,CARGA,TRANSPORTE E DESCARGA DO MATERIAL ESCAVADO E ALARGAMENTO DA BASE</v>
      </c>
      <c r="C10014" s="749" t="s">
        <v>26356</v>
      </c>
      <c r="D10014" s="749" t="s">
        <v>26298</v>
      </c>
      <c r="E10014" s="749" t="s">
        <v>26357</v>
      </c>
      <c r="F10014" s="749" t="s">
        <v>26300</v>
      </c>
      <c r="G10014" s="749" t="s">
        <v>26301</v>
      </c>
      <c r="H10014" s="749" t="s">
        <v>26302</v>
      </c>
      <c r="I10014" s="749" t="s">
        <v>236</v>
      </c>
      <c r="J10014" s="749" t="n">
        <v>572.76</v>
      </c>
    </row>
    <row collapsed="false" customFormat="false" customHeight="true" hidden="true" ht="12.75" outlineLevel="0" r="10015">
      <c r="A10015" s="749" t="s">
        <v>26358</v>
      </c>
      <c r="B10015" s="749" t="str">
        <f aca="false">C10015&amp;D10015&amp;E10015&amp;F10015&amp;G10015&amp;H10015</f>
        <v>ESCAVACAO DE FUSTE DE TUBULAO COM CAMISA DE CONCERTO ARMADO,TENDO 1,40M DE DIAMETRO EXTERNO E PLANO DA BASE ENTRE 4,50 E 7,50M DE PROFUNDIDADE,A CEU ABERTO EM MATERIAL DE 3ª CATEGORIA,EXCLUSIVE MATERIAL,MAO-DE-OBRA E MATERIAL PARA CONCRETO,FORMAS,ARMACAO,CARGA,TRANSPORTE E DESCARGA DO MATERIAL ESCAVADO E ALARGAMENTO DA BASE</v>
      </c>
      <c r="C10015" s="749" t="s">
        <v>26356</v>
      </c>
      <c r="D10015" s="749" t="s">
        <v>26298</v>
      </c>
      <c r="E10015" s="749" t="s">
        <v>26357</v>
      </c>
      <c r="F10015" s="749" t="s">
        <v>26300</v>
      </c>
      <c r="G10015" s="749" t="s">
        <v>26301</v>
      </c>
      <c r="H10015" s="749" t="s">
        <v>26302</v>
      </c>
      <c r="I10015" s="749" t="s">
        <v>236</v>
      </c>
      <c r="J10015" s="749" t="n">
        <v>496.37</v>
      </c>
    </row>
    <row collapsed="false" customFormat="false" customHeight="true" hidden="true" ht="12.75" outlineLevel="0" r="10016">
      <c r="A10016" s="749" t="s">
        <v>26359</v>
      </c>
      <c r="B10016" s="749" t="str">
        <f aca="false">C10016&amp;D10016&amp;E10016&amp;F10016&amp;G10016&amp;H10016</f>
        <v>ESCAVACAO DE FUSTE DE TUBULAO COM CAMISA DE CONCRETO ARMADO,TENDO 1,50M DE DIAMETRO EXTERNO E PLANO DA BASE ATE 4,50M DE PROFUNDIDADE,A CEU ABERTO EM MATERIAL DE 3ª CATEGORIA,EXCLUSIVE MATERIAL,MAO-DE-OBRA E MATERIAL PARA CONCRETO,FORMAS,ARMACAO,CARGA,TRANSPORTE E DESCARGA DO MATERIAL ESCAVADO E ALARGAMENTO DA BASE</v>
      </c>
      <c r="C10016" s="749" t="s">
        <v>26113</v>
      </c>
      <c r="D10016" s="749" t="s">
        <v>26305</v>
      </c>
      <c r="E10016" s="749" t="s">
        <v>26353</v>
      </c>
      <c r="F10016" s="749" t="s">
        <v>26293</v>
      </c>
      <c r="G10016" s="749" t="s">
        <v>26294</v>
      </c>
      <c r="H10016" s="749" t="s">
        <v>26295</v>
      </c>
      <c r="I10016" s="749" t="s">
        <v>236</v>
      </c>
      <c r="J10016" s="749" t="n">
        <v>330.08</v>
      </c>
    </row>
    <row collapsed="false" customFormat="false" customHeight="true" hidden="true" ht="12.75" outlineLevel="0" r="10017">
      <c r="A10017" s="749" t="s">
        <v>26360</v>
      </c>
      <c r="B10017" s="749" t="str">
        <f aca="false">C10017&amp;D10017&amp;E10017&amp;F10017&amp;G10017&amp;H10017</f>
        <v>ESCAVACAO DE FUSTE DE TUBULAO COM CAMISA DE CONCRETO ARMADO,TENDO 1,50M DE DIAMETRO EXTERNO E PLANO DA BASE ATE 4,50M DE PROFUNDIDADE,A CEU ABERTO EM MATERIAL DE 3ª CATEGORIA,EXCLUSIVE MATERIAL,MAO-DE-OBRA E MATERIAL PARA CONCRETO,FORMAS,ARMACAO,CARGA,TRANSPORTE E DESCARGA DO MATERIAL ESCAVADO E ALARGAMENTO DA BASE</v>
      </c>
      <c r="C10017" s="749" t="s">
        <v>26113</v>
      </c>
      <c r="D10017" s="749" t="s">
        <v>26305</v>
      </c>
      <c r="E10017" s="749" t="s">
        <v>26353</v>
      </c>
      <c r="F10017" s="749" t="s">
        <v>26293</v>
      </c>
      <c r="G10017" s="749" t="s">
        <v>26294</v>
      </c>
      <c r="H10017" s="749" t="s">
        <v>26295</v>
      </c>
      <c r="I10017" s="749" t="s">
        <v>236</v>
      </c>
      <c r="J10017" s="749" t="n">
        <v>286.05</v>
      </c>
    </row>
    <row collapsed="false" customFormat="false" customHeight="true" hidden="true" ht="12.75" outlineLevel="0" r="10018">
      <c r="A10018" s="749" t="s">
        <v>26361</v>
      </c>
      <c r="B10018" s="749" t="str">
        <f aca="false">C10018&amp;D10018&amp;E10018&amp;F10018&amp;G10018&amp;H10018</f>
        <v>ESCAVACAO DE FUSTE DE TUBULAO COM CAMISA DE CONCRETO ARMADO,TENDO 1,50M DE DIAMETRO EXTERNO E PLANO DA BASE ENTRE 4,50 E 7,50M DE PROFUNDIDADE,A CEU ABERTO EM MATERIAL DE 3ª CATEGORIA,EXCLUSIVE MATERIAL,MAO-DE-OBRA E MATERIAL PARA CONCRETO,FORMAS,ARMACAO,CARGA,TRANSPORTE E DESCARGA DO MATERIAL ESCAVADO E ALARGAMENTO DA BASE</v>
      </c>
      <c r="C10018" s="749" t="s">
        <v>26113</v>
      </c>
      <c r="D10018" s="749" t="s">
        <v>26309</v>
      </c>
      <c r="E10018" s="749" t="s">
        <v>26357</v>
      </c>
      <c r="F10018" s="749" t="s">
        <v>26300</v>
      </c>
      <c r="G10018" s="749" t="s">
        <v>26301</v>
      </c>
      <c r="H10018" s="749" t="s">
        <v>26302</v>
      </c>
      <c r="I10018" s="749" t="s">
        <v>236</v>
      </c>
      <c r="J10018" s="749" t="n">
        <v>656.56</v>
      </c>
    </row>
    <row collapsed="false" customFormat="false" customHeight="true" hidden="true" ht="12.75" outlineLevel="0" r="10019">
      <c r="A10019" s="749" t="s">
        <v>26362</v>
      </c>
      <c r="B10019" s="749" t="str">
        <f aca="false">C10019&amp;D10019&amp;E10019&amp;F10019&amp;G10019&amp;H10019</f>
        <v>ESCAVACAO DE FUSTE DE TUBULAO COM CAMISA DE CONCRETO ARMADO,TENDO 1,50M DE DIAMETRO EXTERNO E PLANO DA BASE ENTRE 4,50 E 7,50M DE PROFUNDIDADE,A CEU ABERTO EM MATERIAL DE 3ª CATEGORIA,EXCLUSIVE MATERIAL,MAO-DE-OBRA E MATERIAL PARA CONCRETO,FORMAS,ARMACAO,CARGA,TRANSPORTE E DESCARGA DO MATERIAL ESCAVADO E ALARGAMENTO DA BASE</v>
      </c>
      <c r="C10019" s="749" t="s">
        <v>26113</v>
      </c>
      <c r="D10019" s="749" t="s">
        <v>26309</v>
      </c>
      <c r="E10019" s="749" t="s">
        <v>26357</v>
      </c>
      <c r="F10019" s="749" t="s">
        <v>26300</v>
      </c>
      <c r="G10019" s="749" t="s">
        <v>26301</v>
      </c>
      <c r="H10019" s="749" t="s">
        <v>26302</v>
      </c>
      <c r="I10019" s="749" t="s">
        <v>236</v>
      </c>
      <c r="J10019" s="749" t="n">
        <v>568.99</v>
      </c>
    </row>
    <row collapsed="false" customFormat="false" customHeight="true" hidden="true" ht="12.75" outlineLevel="0" r="10020">
      <c r="A10020" s="749" t="s">
        <v>26363</v>
      </c>
      <c r="B10020" s="749" t="str">
        <f aca="false">C10020&amp;D10020&amp;E10020&amp;F10020&amp;G10020&amp;H10020</f>
        <v>ESCAVACAO DE FUSTE DE TUBULAO COM CAMISA DE CONCRETO ARMADO,TENDO 1,60M DE DIAMETRO EXTERNO E PLANO DA BASE ATE 4,50M DE PROFUNDIDADE,A CEU ABERTO EM MATERIAL DE 3ª CATEGORIA,EXCLUSIVE MATERIAL,MAO-DE-OBRA E MATERIAL PARA CONCRETO,FORMAS,ARMACAO,CARGA,TRANSPORTE E DESCARGA DO MATERIAL ESCAVADO E ALARGAMENTO DA BASE</v>
      </c>
      <c r="C10020" s="749" t="s">
        <v>26113</v>
      </c>
      <c r="D10020" s="749" t="s">
        <v>26312</v>
      </c>
      <c r="E10020" s="749" t="s">
        <v>26353</v>
      </c>
      <c r="F10020" s="749" t="s">
        <v>26293</v>
      </c>
      <c r="G10020" s="749" t="s">
        <v>26294</v>
      </c>
      <c r="H10020" s="749" t="s">
        <v>26295</v>
      </c>
      <c r="I10020" s="749" t="s">
        <v>236</v>
      </c>
      <c r="J10020" s="749" t="n">
        <v>375.55</v>
      </c>
    </row>
    <row collapsed="false" customFormat="false" customHeight="true" hidden="true" ht="12.75" outlineLevel="0" r="10021">
      <c r="A10021" s="749" t="s">
        <v>26364</v>
      </c>
      <c r="B10021" s="749" t="str">
        <f aca="false">C10021&amp;D10021&amp;E10021&amp;F10021&amp;G10021&amp;H10021</f>
        <v>ESCAVACAO DE FUSTE DE TUBULAO COM CAMISA DE CONCRETO ARMADO,TENDO 1,60M DE DIAMETRO EXTERNO E PLANO DA BASE ATE 4,50M DE PROFUNDIDADE,A CEU ABERTO EM MATERIAL DE 3ª CATEGORIA,EXCLUSIVE MATERIAL,MAO-DE-OBRA E MATERIAL PARA CONCRETO,FORMAS,ARMACAO,CARGA,TRANSPORTE E DESCARGA DO MATERIAL ESCAVADO E ALARGAMENTO DA BASE</v>
      </c>
      <c r="C10021" s="749" t="s">
        <v>26113</v>
      </c>
      <c r="D10021" s="749" t="s">
        <v>26312</v>
      </c>
      <c r="E10021" s="749" t="s">
        <v>26353</v>
      </c>
      <c r="F10021" s="749" t="s">
        <v>26293</v>
      </c>
      <c r="G10021" s="749" t="s">
        <v>26294</v>
      </c>
      <c r="H10021" s="749" t="s">
        <v>26295</v>
      </c>
      <c r="I10021" s="749" t="s">
        <v>236</v>
      </c>
      <c r="J10021" s="749" t="n">
        <v>325.46</v>
      </c>
    </row>
    <row collapsed="false" customFormat="false" customHeight="true" hidden="true" ht="12.75" outlineLevel="0" r="10022">
      <c r="A10022" s="749" t="s">
        <v>26365</v>
      </c>
      <c r="B10022" s="749" t="str">
        <f aca="false">C10022&amp;D10022&amp;E10022&amp;F10022&amp;G10022&amp;H10022</f>
        <v>ESCAVACAO DE FUSTE DE TUBULAO COM CAMISA DE CONCRETO ARMADO,TENDO 1,60M DE DIAMETRO EXTERNO E PLANO DA BASE ENTRE 4,50 E 7,50M DE PROFUNDIDADE,A CEU ABERTO EM MATERIAL DE 3ª CATEGORIA,EXCLUSIVE MATERIAL,MAO-DE-OBRA E MATERIAL PARA CONCRETO,FORMAS,ARMACAO,CARGA,TRANSPORTE E DESCARGA DO MATERIAL ESCAVADO E ALARGAMENTO DA BASE</v>
      </c>
      <c r="C10022" s="749" t="s">
        <v>26113</v>
      </c>
      <c r="D10022" s="749" t="s">
        <v>26315</v>
      </c>
      <c r="E10022" s="749" t="s">
        <v>26357</v>
      </c>
      <c r="F10022" s="749" t="s">
        <v>26300</v>
      </c>
      <c r="G10022" s="749" t="s">
        <v>26301</v>
      </c>
      <c r="H10022" s="749" t="s">
        <v>26302</v>
      </c>
      <c r="I10022" s="749" t="s">
        <v>236</v>
      </c>
      <c r="J10022" s="749" t="n">
        <v>747.59</v>
      </c>
    </row>
    <row collapsed="false" customFormat="false" customHeight="true" hidden="true" ht="12.75" outlineLevel="0" r="10023">
      <c r="A10023" s="749" t="s">
        <v>26366</v>
      </c>
      <c r="B10023" s="749" t="str">
        <f aca="false">C10023&amp;D10023&amp;E10023&amp;F10023&amp;G10023&amp;H10023</f>
        <v>ESCAVACAO DE FUSTE DE TUBULAO COM CAMISA DE CONCRETO ARMADO,TENDO 1,60M DE DIAMETRO EXTERNO E PLANO DA BASE ENTRE 4,50 E 7,50M DE PROFUNDIDADE,A CEU ABERTO EM MATERIAL DE 3ª CATEGORIA,EXCLUSIVE MATERIAL,MAO-DE-OBRA E MATERIAL PARA CONCRETO,FORMAS,ARMACAO,CARGA,TRANSPORTE E DESCARGA DO MATERIAL ESCAVADO E ALARGAMENTO DA BASE</v>
      </c>
      <c r="C10023" s="749" t="s">
        <v>26113</v>
      </c>
      <c r="D10023" s="749" t="s">
        <v>26315</v>
      </c>
      <c r="E10023" s="749" t="s">
        <v>26357</v>
      </c>
      <c r="F10023" s="749" t="s">
        <v>26300</v>
      </c>
      <c r="G10023" s="749" t="s">
        <v>26301</v>
      </c>
      <c r="H10023" s="749" t="s">
        <v>26302</v>
      </c>
      <c r="I10023" s="749" t="s">
        <v>236</v>
      </c>
      <c r="J10023" s="749" t="n">
        <v>647.87</v>
      </c>
    </row>
    <row collapsed="false" customFormat="false" customHeight="true" hidden="true" ht="12.75" outlineLevel="0" r="10024">
      <c r="A10024" s="749" t="s">
        <v>26367</v>
      </c>
      <c r="B10024" s="749" t="str">
        <f aca="false">C10024&amp;D10024&amp;E10024&amp;F10024&amp;G10024&amp;H10024</f>
        <v>ESCAVACAO DE FUSTE DE TUBULAO COM CAMISA DE CONCRETO ARMADO,TENDO 1,80M DE DIAMETRO EXTERNO E PLANO DA BASE ATE 4,50M DE PROFUNDIDADE,A CEU ABERTO EM MATERIAL EM 3ª CATEGORIA,EXCLUSIVE MATERIAL,MAO-DE-OBRA E MATERIAL PARA CONCRETO,FORMAS,ARMACAO,CARGA,TRANSPORTE E DESCARGA DO MATERIAL ESCAVADO E ALARGAMENTO DA BASE</v>
      </c>
      <c r="C10024" s="749" t="s">
        <v>26113</v>
      </c>
      <c r="D10024" s="749" t="s">
        <v>26318</v>
      </c>
      <c r="E10024" s="749" t="s">
        <v>26368</v>
      </c>
      <c r="F10024" s="749" t="s">
        <v>26293</v>
      </c>
      <c r="G10024" s="749" t="s">
        <v>26294</v>
      </c>
      <c r="H10024" s="749" t="s">
        <v>26295</v>
      </c>
      <c r="I10024" s="749" t="s">
        <v>236</v>
      </c>
      <c r="J10024" s="749" t="n">
        <v>476.03</v>
      </c>
    </row>
    <row collapsed="false" customFormat="false" customHeight="true" hidden="true" ht="12.75" outlineLevel="0" r="10025">
      <c r="A10025" s="749" t="s">
        <v>26369</v>
      </c>
      <c r="B10025" s="749" t="str">
        <f aca="false">C10025&amp;D10025&amp;E10025&amp;F10025&amp;G10025&amp;H10025</f>
        <v>ESCAVACAO DE FUSTE DE TUBULAO COM CAMISA DE CONCRETO ARMADO,TENDO 1,80M DE DIAMETRO EXTERNO E PLANO DA BASE ATE 4,50M DE PROFUNDIDADE,A CEU ABERTO EM MATERIAL EM 3ª CATEGORIA,EXCLUSIVE MATERIAL,MAO-DE-OBRA E MATERIAL PARA CONCRETO,FORMAS,ARMACAO,CARGA,TRANSPORTE E DESCARGA DO MATERIAL ESCAVADO E ALARGAMENTO DA BASE</v>
      </c>
      <c r="C10025" s="749" t="s">
        <v>26113</v>
      </c>
      <c r="D10025" s="749" t="s">
        <v>26318</v>
      </c>
      <c r="E10025" s="749" t="s">
        <v>26368</v>
      </c>
      <c r="F10025" s="749" t="s">
        <v>26293</v>
      </c>
      <c r="G10025" s="749" t="s">
        <v>26294</v>
      </c>
      <c r="H10025" s="749" t="s">
        <v>26295</v>
      </c>
      <c r="I10025" s="749" t="s">
        <v>236</v>
      </c>
      <c r="J10025" s="749" t="n">
        <v>412.54</v>
      </c>
    </row>
    <row collapsed="false" customFormat="false" customHeight="true" hidden="true" ht="12.75" outlineLevel="0" r="10026">
      <c r="A10026" s="749" t="s">
        <v>26370</v>
      </c>
      <c r="B10026" s="749" t="str">
        <f aca="false">C10026&amp;D10026&amp;E10026&amp;F10026&amp;G10026&amp;H10026</f>
        <v>ESCAVACAO DE FUSTE DE TUBULAO COM CAMISA DE CONCRETO ARMADO,TENDO 1,80M DE DIAMETRO EXTERNO E PLANO DA BASE ENTRE 4,50 E 7,50M DE PROFUNDIDADE,A CEU ABERTO EM MATERIAL DE 3ª CATEGORIA,EXCLUSIVE MATERIAL,MAO-DE-OBRA E MATERIAL PARA CONCRETO,FORMAS,ARMACAO,CARGA,TRANSPORTE E DESCARGA DO MATERIAL ESCAVADO E ALARGAMENTO DA BASE</v>
      </c>
      <c r="C10026" s="749" t="s">
        <v>26113</v>
      </c>
      <c r="D10026" s="749" t="s">
        <v>26321</v>
      </c>
      <c r="E10026" s="749" t="s">
        <v>26357</v>
      </c>
      <c r="F10026" s="749" t="s">
        <v>26300</v>
      </c>
      <c r="G10026" s="749" t="s">
        <v>26301</v>
      </c>
      <c r="H10026" s="749" t="s">
        <v>26302</v>
      </c>
      <c r="I10026" s="749" t="s">
        <v>236</v>
      </c>
      <c r="J10026" s="749" t="n">
        <v>946.3</v>
      </c>
    </row>
    <row collapsed="false" customFormat="false" customHeight="true" hidden="true" ht="12.75" outlineLevel="0" r="10027">
      <c r="A10027" s="749" t="s">
        <v>26371</v>
      </c>
      <c r="B10027" s="749" t="str">
        <f aca="false">C10027&amp;D10027&amp;E10027&amp;F10027&amp;G10027&amp;H10027</f>
        <v>ESCAVACAO DE FUSTE DE TUBULAO COM CAMISA DE CONCRETO ARMADO,TENDO 1,80M DE DIAMETRO EXTERNO E PLANO DA BASE ENTRE 4,50 E 7,50M DE PROFUNDIDADE,A CEU ABERTO EM MATERIAL DE 3ª CATEGORIA,EXCLUSIVE MATERIAL,MAO-DE-OBRA E MATERIAL PARA CONCRETO,FORMAS,ARMACAO,CARGA,TRANSPORTE E DESCARGA DO MATERIAL ESCAVADO E ALARGAMENTO DA BASE</v>
      </c>
      <c r="C10027" s="749" t="s">
        <v>26113</v>
      </c>
      <c r="D10027" s="749" t="s">
        <v>26321</v>
      </c>
      <c r="E10027" s="749" t="s">
        <v>26357</v>
      </c>
      <c r="F10027" s="749" t="s">
        <v>26300</v>
      </c>
      <c r="G10027" s="749" t="s">
        <v>26301</v>
      </c>
      <c r="H10027" s="749" t="s">
        <v>26302</v>
      </c>
      <c r="I10027" s="749" t="s">
        <v>236</v>
      </c>
      <c r="J10027" s="749" t="n">
        <v>820.08</v>
      </c>
    </row>
    <row collapsed="false" customFormat="false" customHeight="true" hidden="true" ht="12.75" outlineLevel="0" r="10028">
      <c r="A10028" s="749" t="s">
        <v>26372</v>
      </c>
      <c r="B10028" s="749" t="str">
        <f aca="false">C10028&amp;D10028&amp;E10028&amp;F10028&amp;G10028&amp;H10028</f>
        <v>ESCAVACAO DE FUSTE DE TUBULAO COM CAMISA DE CONCRETO ARMADO,TENDO 2,00M DE DIAMETRO EXTERNO E PLANO DA BASE ATE 4,50M DE PROFUNDIDADE,A CEU ABERTO EM MATERIAL DE 3ª CATEGORIA,EXCLUSIVE MATERIAL,MAO-DE-OBRA E MATERIAL PARA CONCRETO,FORMAS,ARMACAO,CARGA,TRANSPORTE E DESCARGA DO MATERIAL ESCAVADO E ALARGAMENTO DA BASE</v>
      </c>
      <c r="C10028" s="749" t="s">
        <v>26113</v>
      </c>
      <c r="D10028" s="749" t="s">
        <v>26324</v>
      </c>
      <c r="E10028" s="749" t="s">
        <v>26353</v>
      </c>
      <c r="F10028" s="749" t="s">
        <v>26293</v>
      </c>
      <c r="G10028" s="749" t="s">
        <v>26294</v>
      </c>
      <c r="H10028" s="749" t="s">
        <v>26295</v>
      </c>
      <c r="I10028" s="749" t="s">
        <v>236</v>
      </c>
      <c r="J10028" s="749" t="n">
        <v>587.18</v>
      </c>
    </row>
    <row collapsed="false" customFormat="false" customHeight="true" hidden="true" ht="12.75" outlineLevel="0" r="10029">
      <c r="A10029" s="749" t="s">
        <v>26373</v>
      </c>
      <c r="B10029" s="749" t="str">
        <f aca="false">C10029&amp;D10029&amp;E10029&amp;F10029&amp;G10029&amp;H10029</f>
        <v>ESCAVACAO DE FUSTE DE TUBULAO COM CAMISA DE CONCRETO ARMADO,TENDO 2,00M DE DIAMETRO EXTERNO E PLANO DA BASE ATE 4,50M DE PROFUNDIDADE,A CEU ABERTO EM MATERIAL DE 3ª CATEGORIA,EXCLUSIVE MATERIAL,MAO-DE-OBRA E MATERIAL PARA CONCRETO,FORMAS,ARMACAO,CARGA,TRANSPORTE E DESCARGA DO MATERIAL ESCAVADO E ALARGAMENTO DA BASE</v>
      </c>
      <c r="C10029" s="749" t="s">
        <v>26113</v>
      </c>
      <c r="D10029" s="749" t="s">
        <v>26324</v>
      </c>
      <c r="E10029" s="749" t="s">
        <v>26353</v>
      </c>
      <c r="F10029" s="749" t="s">
        <v>26293</v>
      </c>
      <c r="G10029" s="749" t="s">
        <v>26294</v>
      </c>
      <c r="H10029" s="749" t="s">
        <v>26295</v>
      </c>
      <c r="I10029" s="749" t="s">
        <v>236</v>
      </c>
      <c r="J10029" s="749" t="n">
        <v>508.86</v>
      </c>
    </row>
    <row collapsed="false" customFormat="false" customHeight="true" hidden="true" ht="12.75" outlineLevel="0" r="10030">
      <c r="A10030" s="749" t="s">
        <v>26374</v>
      </c>
      <c r="B10030" s="749" t="str">
        <f aca="false">C10030&amp;D10030&amp;E10030&amp;F10030&amp;G10030&amp;H10030</f>
        <v>ESCAVACAO DE FUSTE DE TUBULAO COM CAMISA DE CONCRETO ARMADO,TENDO 2,00M DE DIAMETRO EXTERNO E PLANO DA BASE ENTRE 4,50 E 7,50M DE PROFUNDIDADE,A CEU ABERTO EM MATERIAL DE 3ª CATEGORIA,EXCLUSIVE MATERIAL,MAO-DE-OBRA E MATERIAL PARA CONCRETO,FORMAS,ARMACAO,CARGA,TRANSPORTE E DESCARGA DO MATERIAL ESCAVADO E ALARGAMENTO DA BASE</v>
      </c>
      <c r="C10030" s="749" t="s">
        <v>26113</v>
      </c>
      <c r="D10030" s="749" t="s">
        <v>26327</v>
      </c>
      <c r="E10030" s="749" t="s">
        <v>26357</v>
      </c>
      <c r="F10030" s="749" t="s">
        <v>26300</v>
      </c>
      <c r="G10030" s="749" t="s">
        <v>26301</v>
      </c>
      <c r="H10030" s="749" t="s">
        <v>26302</v>
      </c>
      <c r="I10030" s="749" t="s">
        <v>236</v>
      </c>
      <c r="J10030" s="749" t="n">
        <v>1167.74</v>
      </c>
    </row>
    <row collapsed="false" customFormat="false" customHeight="true" hidden="true" ht="12.75" outlineLevel="0" r="10031">
      <c r="A10031" s="749" t="s">
        <v>26375</v>
      </c>
      <c r="B10031" s="749" t="str">
        <f aca="false">C10031&amp;D10031&amp;E10031&amp;F10031&amp;G10031&amp;H10031</f>
        <v>ESCAVACAO DE FUSTE DE TUBULAO COM CAMISA DE CONCRETO ARMADO,TENDO 2,00M DE DIAMETRO EXTERNO E PLANO DA BASE ENTRE 4,50 E 7,50M DE PROFUNDIDADE,A CEU ABERTO EM MATERIAL DE 3ª CATEGORIA,EXCLUSIVE MATERIAL,MAO-DE-OBRA E MATERIAL PARA CONCRETO,FORMAS,ARMACAO,CARGA,TRANSPORTE E DESCARGA DO MATERIAL ESCAVADO E ALARGAMENTO DA BASE</v>
      </c>
      <c r="C10031" s="749" t="s">
        <v>26113</v>
      </c>
      <c r="D10031" s="749" t="s">
        <v>26327</v>
      </c>
      <c r="E10031" s="749" t="s">
        <v>26357</v>
      </c>
      <c r="F10031" s="749" t="s">
        <v>26300</v>
      </c>
      <c r="G10031" s="749" t="s">
        <v>26301</v>
      </c>
      <c r="H10031" s="749" t="s">
        <v>26302</v>
      </c>
      <c r="I10031" s="749" t="s">
        <v>236</v>
      </c>
      <c r="J10031" s="749" t="n">
        <v>1011.98</v>
      </c>
    </row>
    <row collapsed="false" customFormat="false" customHeight="true" hidden="true" ht="12.75" outlineLevel="0" r="10032">
      <c r="A10032" s="749" t="s">
        <v>26376</v>
      </c>
      <c r="B10032" s="749" t="str">
        <f aca="false">C10032&amp;D10032&amp;E10032&amp;F10032&amp;G10032&amp;H10032</f>
        <v>ESCAVACAO DE BASE ALARGADA DE TUBULAO A CEU ABERTO,EM MATERIAL DE 1ª CATEGORIA,ESTANDO O PLANO INFERIOR DA MESMA ATE 4,50M DA COTA DE ARRASAMENTO,EXCLUSIVE CARGA,TRANSPORTE E DESCARGA DO MATERIAL ESCAVADO</v>
      </c>
      <c r="C10032" s="749" t="s">
        <v>26377</v>
      </c>
      <c r="D10032" s="749" t="s">
        <v>26378</v>
      </c>
      <c r="E10032" s="749" t="s">
        <v>26379</v>
      </c>
      <c r="F10032" s="749" t="s">
        <v>26380</v>
      </c>
      <c r="I10032" s="749" t="s">
        <v>2478</v>
      </c>
      <c r="J10032" s="749" t="n">
        <v>121.07</v>
      </c>
    </row>
    <row collapsed="false" customFormat="false" customHeight="true" hidden="true" ht="12.75" outlineLevel="0" r="10033">
      <c r="A10033" s="749" t="s">
        <v>26381</v>
      </c>
      <c r="B10033" s="749" t="str">
        <f aca="false">C10033&amp;D10033&amp;E10033&amp;F10033&amp;G10033&amp;H10033</f>
        <v>ESCAVACAO DE BASE ALARGADA DE TUBULAO A CEU ABERTO,EM MATERIAL DE 1ª CATEGORIA,ESTANDO O PLANO INFERIOR DA MESMA ATE 4,50M DA COTA DE ARRASAMENTO,EXCLUSIVE CARGA,TRANSPORTE E DESCARGA DO MATERIAL ESCAVADO</v>
      </c>
      <c r="C10033" s="749" t="s">
        <v>26377</v>
      </c>
      <c r="D10033" s="749" t="s">
        <v>26378</v>
      </c>
      <c r="E10033" s="749" t="s">
        <v>26379</v>
      </c>
      <c r="F10033" s="749" t="s">
        <v>26380</v>
      </c>
      <c r="I10033" s="749" t="s">
        <v>2478</v>
      </c>
      <c r="J10033" s="749" t="n">
        <v>104.92</v>
      </c>
    </row>
    <row collapsed="false" customFormat="false" customHeight="true" hidden="true" ht="12.75" outlineLevel="0" r="10034">
      <c r="A10034" s="749" t="s">
        <v>26382</v>
      </c>
      <c r="B10034" s="749" t="str">
        <f aca="false">C10034&amp;D10034&amp;E10034&amp;F10034&amp;G10034&amp;H10034</f>
        <v>ESCAVACAO DE BASE ALARGADA DE TUBULAO A CEU ABERTO,EM MATERIAL DE 1ª CATEGORIA,ESTANDO O PLANO INFERIOR DA MESMA ENTRE4,50 E 7,50M DE PROFUNDIDADE DA COTA DE ARRASAMENTO,EXCLUSIVE CARGA,TRANSPORTE E DESCARGA DO MATERIAL ESCAVADO</v>
      </c>
      <c r="C10034" s="749" t="s">
        <v>26377</v>
      </c>
      <c r="D10034" s="749" t="s">
        <v>26383</v>
      </c>
      <c r="E10034" s="749" t="s">
        <v>26384</v>
      </c>
      <c r="F10034" s="749" t="s">
        <v>26385</v>
      </c>
      <c r="I10034" s="749" t="s">
        <v>2478</v>
      </c>
      <c r="J10034" s="749" t="n">
        <v>234.73</v>
      </c>
    </row>
    <row collapsed="false" customFormat="false" customHeight="true" hidden="true" ht="12.75" outlineLevel="0" r="10035">
      <c r="A10035" s="749" t="s">
        <v>26386</v>
      </c>
      <c r="B10035" s="749" t="str">
        <f aca="false">C10035&amp;D10035&amp;E10035&amp;F10035&amp;G10035&amp;H10035</f>
        <v>ESCAVACAO DE BASE ALARGADA DE TUBULAO A CEU ABERTO,EM MATERIAL DE 1ª CATEGORIA,ESTANDO O PLANO INFERIOR DA MESMA ENTRE4,50 E 7,50M DE PROFUNDIDADE DA COTA DE ARRASAMENTO,EXCLUSIVE CARGA,TRANSPORTE E DESCARGA DO MATERIAL ESCAVADO</v>
      </c>
      <c r="C10035" s="749" t="s">
        <v>26377</v>
      </c>
      <c r="D10035" s="749" t="s">
        <v>26383</v>
      </c>
      <c r="E10035" s="749" t="s">
        <v>26384</v>
      </c>
      <c r="F10035" s="749" t="s">
        <v>26385</v>
      </c>
      <c r="I10035" s="749" t="s">
        <v>2478</v>
      </c>
      <c r="J10035" s="749" t="n">
        <v>203.42</v>
      </c>
    </row>
    <row collapsed="false" customFormat="false" customHeight="true" hidden="true" ht="12.75" outlineLevel="0" r="10036">
      <c r="A10036" s="749" t="s">
        <v>26387</v>
      </c>
      <c r="B10036" s="749" t="str">
        <f aca="false">C10036&amp;D10036&amp;E10036&amp;F10036&amp;G10036&amp;H10036</f>
        <v>ESCAVACAO DE BASE ALARGADA DE TUBULAO A CEU ABERTO,EM MATERIAL DE 2ª CATEGORIA,ESTANDO O PLANO INFERIOR DA MESMA ATE 4,50M DA COTA DE ARRASAMENTO,EXCLUSIVE CARGA,TRANSPORTE E DESCARGA DO MATERIAL ESCAVADO</v>
      </c>
      <c r="C10036" s="749" t="s">
        <v>26377</v>
      </c>
      <c r="D10036" s="749" t="s">
        <v>26388</v>
      </c>
      <c r="E10036" s="749" t="s">
        <v>26379</v>
      </c>
      <c r="F10036" s="749" t="s">
        <v>26380</v>
      </c>
      <c r="I10036" s="749" t="s">
        <v>2478</v>
      </c>
      <c r="J10036" s="749" t="n">
        <v>169.5</v>
      </c>
    </row>
    <row collapsed="false" customFormat="false" customHeight="true" hidden="true" ht="12.75" outlineLevel="0" r="10037">
      <c r="A10037" s="749" t="s">
        <v>26389</v>
      </c>
      <c r="B10037" s="749" t="str">
        <f aca="false">C10037&amp;D10037&amp;E10037&amp;F10037&amp;G10037&amp;H10037</f>
        <v>ESCAVACAO DE BASE ALARGADA DE TUBULAO A CEU ABERTO,EM MATERIAL DE 2ª CATEGORIA,ESTANDO O PLANO INFERIOR DA MESMA ATE 4,50M DA COTA DE ARRASAMENTO,EXCLUSIVE CARGA,TRANSPORTE E DESCARGA DO MATERIAL ESCAVADO</v>
      </c>
      <c r="C10037" s="749" t="s">
        <v>26377</v>
      </c>
      <c r="D10037" s="749" t="s">
        <v>26388</v>
      </c>
      <c r="E10037" s="749" t="s">
        <v>26379</v>
      </c>
      <c r="F10037" s="749" t="s">
        <v>26380</v>
      </c>
      <c r="I10037" s="749" t="s">
        <v>2478</v>
      </c>
      <c r="J10037" s="749" t="n">
        <v>146.89</v>
      </c>
    </row>
    <row collapsed="false" customFormat="false" customHeight="true" hidden="true" ht="12.75" outlineLevel="0" r="10038">
      <c r="A10038" s="749" t="s">
        <v>26390</v>
      </c>
      <c r="B10038" s="749" t="str">
        <f aca="false">C10038&amp;D10038&amp;E10038&amp;F10038&amp;G10038&amp;H10038</f>
        <v>ESCAVACAO DE BASE ALARGADA DE TUBULAO A CEU ABERTO,EM MATERIAL DE 2ª CATEGORIA,ESTANDO O PLANO INFERIOR DA MESMA ENTRE 4,50 E 7,50M DE PROFUNDIDADE DA COTA DE ARRASAMENTO,EXCLUSIVE CARGA,TRANSPORTE E DESCARGA DO MATERIAL ESCAVADO</v>
      </c>
      <c r="C10038" s="749" t="s">
        <v>26377</v>
      </c>
      <c r="D10038" s="749" t="s">
        <v>26391</v>
      </c>
      <c r="E10038" s="749" t="s">
        <v>26392</v>
      </c>
      <c r="F10038" s="749" t="s">
        <v>26393</v>
      </c>
      <c r="I10038" s="749" t="s">
        <v>2478</v>
      </c>
      <c r="J10038" s="749" t="n">
        <v>427.22</v>
      </c>
    </row>
    <row collapsed="false" customFormat="false" customHeight="true" hidden="true" ht="12.75" outlineLevel="0" r="10039">
      <c r="A10039" s="749" t="s">
        <v>26394</v>
      </c>
      <c r="B10039" s="749" t="str">
        <f aca="false">C10039&amp;D10039&amp;E10039&amp;F10039&amp;G10039&amp;H10039</f>
        <v>ESCAVACAO DE BASE ALARGADA DE TUBULAO A CEU ABERTO,EM MATERIAL DE 2ª CATEGORIA,ESTANDO O PLANO INFERIOR DA MESMA ENTRE 4,50 E 7,50M DE PROFUNDIDADE DA COTA DE ARRASAMENTO,EXCLUSIVE CARGA,TRANSPORTE E DESCARGA DO MATERIAL ESCAVADO</v>
      </c>
      <c r="C10039" s="749" t="s">
        <v>26377</v>
      </c>
      <c r="D10039" s="749" t="s">
        <v>26391</v>
      </c>
      <c r="E10039" s="749" t="s">
        <v>26392</v>
      </c>
      <c r="F10039" s="749" t="s">
        <v>26393</v>
      </c>
      <c r="I10039" s="749" t="s">
        <v>2478</v>
      </c>
      <c r="J10039" s="749" t="n">
        <v>370.24</v>
      </c>
    </row>
    <row collapsed="false" customFormat="false" customHeight="true" hidden="true" ht="12.75" outlineLevel="0" r="10040">
      <c r="A10040" s="749" t="s">
        <v>26395</v>
      </c>
      <c r="B10040" s="749" t="str">
        <f aca="false">C10040&amp;D10040&amp;E10040&amp;F10040&amp;G10040&amp;H10040</f>
        <v>ESCAVACAO DE BASE ALARGADA DE TUBULAO A CEU ABERTO,EM MATERIAL DE 3ª CATEGORIA,ESTANDO O PLANO INFERIOR DA MESMA ATE 4,50M DA COTA DE ARRASAMENTO,EXCLUSIVE CARGA,TRANSPORTE E DESCARGA DO MATERIAL ESCAVADO</v>
      </c>
      <c r="C10040" s="749" t="s">
        <v>26377</v>
      </c>
      <c r="D10040" s="749" t="s">
        <v>26396</v>
      </c>
      <c r="E10040" s="749" t="s">
        <v>26379</v>
      </c>
      <c r="F10040" s="749" t="s">
        <v>26380</v>
      </c>
      <c r="I10040" s="749" t="s">
        <v>2478</v>
      </c>
      <c r="J10040" s="749" t="n">
        <v>187.66</v>
      </c>
    </row>
    <row collapsed="false" customFormat="false" customHeight="true" hidden="true" ht="12.75" outlineLevel="0" r="10041">
      <c r="A10041" s="749" t="s">
        <v>26397</v>
      </c>
      <c r="B10041" s="749" t="str">
        <f aca="false">C10041&amp;D10041&amp;E10041&amp;F10041&amp;G10041&amp;H10041</f>
        <v>ESCAVACAO DE BASE ALARGADA DE TUBULAO A CEU ABERTO,EM MATERIAL DE 3ª CATEGORIA,ESTANDO O PLANO INFERIOR DA MESMA ATE 4,50M DA COTA DE ARRASAMENTO,EXCLUSIVE CARGA,TRANSPORTE E DESCARGA DO MATERIAL ESCAVADO</v>
      </c>
      <c r="C10041" s="749" t="s">
        <v>26377</v>
      </c>
      <c r="D10041" s="749" t="s">
        <v>26396</v>
      </c>
      <c r="E10041" s="749" t="s">
        <v>26379</v>
      </c>
      <c r="F10041" s="749" t="s">
        <v>26380</v>
      </c>
      <c r="I10041" s="749" t="s">
        <v>2478</v>
      </c>
      <c r="J10041" s="749" t="n">
        <v>162.63</v>
      </c>
    </row>
    <row collapsed="false" customFormat="false" customHeight="true" hidden="true" ht="12.75" outlineLevel="0" r="10042">
      <c r="A10042" s="749" t="s">
        <v>26398</v>
      </c>
      <c r="B10042" s="749" t="str">
        <f aca="false">C10042&amp;D10042&amp;E10042&amp;F10042&amp;G10042&amp;H10042</f>
        <v>ESCAVACAO DE BASE ALARGADA DE TUBULAO A CEU ABERTO,EM MATERIAL DE 3ª CATEGORIA,ESTANDO O PLANO INFERIOR DA MESMA ENTRE 4,50 E 7,50M DE PROFUNDIDADE DA COTA DE ARRASAMENTO,EXCLUSIVE CARGA,TRANSPORTE E DESCARGA DO MATERIAL ESCAVADO</v>
      </c>
      <c r="C10042" s="749" t="s">
        <v>26377</v>
      </c>
      <c r="D10042" s="749" t="s">
        <v>26399</v>
      </c>
      <c r="E10042" s="749" t="s">
        <v>26392</v>
      </c>
      <c r="F10042" s="749" t="s">
        <v>26393</v>
      </c>
      <c r="I10042" s="749" t="s">
        <v>2478</v>
      </c>
      <c r="J10042" s="749" t="n">
        <v>472.99</v>
      </c>
    </row>
    <row collapsed="false" customFormat="false" customHeight="true" hidden="true" ht="12.75" outlineLevel="0" r="10043">
      <c r="A10043" s="749" t="s">
        <v>26400</v>
      </c>
      <c r="B10043" s="749" t="str">
        <f aca="false">C10043&amp;D10043&amp;E10043&amp;F10043&amp;G10043&amp;H10043</f>
        <v>ESCAVACAO DE BASE ALARGADA DE TUBULAO A CEU ABERTO,EM MATERIAL DE 3ª CATEGORIA,ESTANDO O PLANO INFERIOR DA MESMA ENTRE 4,50 E 7,50M DE PROFUNDIDADE DA COTA DE ARRASAMENTO,EXCLUSIVE CARGA,TRANSPORTE E DESCARGA DO MATERIAL ESCAVADO</v>
      </c>
      <c r="C10043" s="749" t="s">
        <v>26377</v>
      </c>
      <c r="D10043" s="749" t="s">
        <v>26399</v>
      </c>
      <c r="E10043" s="749" t="s">
        <v>26392</v>
      </c>
      <c r="F10043" s="749" t="s">
        <v>26393</v>
      </c>
      <c r="I10043" s="749" t="s">
        <v>2478</v>
      </c>
      <c r="J10043" s="749" t="n">
        <v>409.91</v>
      </c>
    </row>
    <row collapsed="false" customFormat="false" customHeight="true" hidden="true" ht="12.75" outlineLevel="0" r="10044">
      <c r="A10044" s="749" t="s">
        <v>26401</v>
      </c>
      <c r="B10044" s="749" t="str">
        <f aca="false">C10044&amp;D10044&amp;E10044&amp;F10044&amp;G10044&amp;H10044</f>
        <v>MATERIAIS PARA FUSTE DE TUBULAO COM CAMISA DE CONCRETO ARMADO COM DIAMETRO DE 1,00M.FORNECIMENTO,PREPARO E COLOCACAO DOS MATERIAIS PARA EXECUCAO(CONCRETO FCK=20MPA PARA CAMISA E FCK=15MPA PARA ENCHIMENTO,FORMA CURVA,ACO CA-50B)</v>
      </c>
      <c r="C10044" s="749" t="s">
        <v>26402</v>
      </c>
      <c r="D10044" s="749" t="s">
        <v>26403</v>
      </c>
      <c r="E10044" s="749" t="s">
        <v>26404</v>
      </c>
      <c r="F10044" s="749" t="s">
        <v>26405</v>
      </c>
      <c r="I10044" s="749" t="s">
        <v>236</v>
      </c>
      <c r="J10044" s="749" t="n">
        <v>1355.57</v>
      </c>
    </row>
    <row collapsed="false" customFormat="false" customHeight="true" hidden="true" ht="12.75" outlineLevel="0" r="10045">
      <c r="A10045" s="749" t="s">
        <v>26406</v>
      </c>
      <c r="B10045" s="749" t="str">
        <f aca="false">C10045&amp;D10045&amp;E10045&amp;F10045&amp;G10045&amp;H10045</f>
        <v>MATERIAIS PARA FUSTE DE TUBULAO COM CAMISA DE CONCRETO ARMADO COM DIAMETRO DE 1,00M.FORNECIMENTO,PREPARO E COLOCACAO DOS MATERIAIS PARA EXECUCAO(CONCRETO FCK=20MPA PARA CAMISA E FCK=15MPA PARA ENCHIMENTO,FORMA CURVA,ACO CA-50B)</v>
      </c>
      <c r="C10045" s="749" t="s">
        <v>26402</v>
      </c>
      <c r="D10045" s="749" t="s">
        <v>26403</v>
      </c>
      <c r="E10045" s="749" t="s">
        <v>26404</v>
      </c>
      <c r="F10045" s="749" t="s">
        <v>26405</v>
      </c>
      <c r="I10045" s="749" t="s">
        <v>236</v>
      </c>
      <c r="J10045" s="749" t="n">
        <v>1319.98</v>
      </c>
    </row>
    <row collapsed="false" customFormat="false" customHeight="true" hidden="true" ht="12.75" outlineLevel="0" r="10046">
      <c r="A10046" s="749" t="s">
        <v>26407</v>
      </c>
      <c r="B10046" s="749" t="str">
        <f aca="false">C10046&amp;D10046&amp;E10046&amp;F10046&amp;G10046&amp;H10046</f>
        <v>MATERIAIS PARA FUSTE DE TUBULAO COM CAMISA DE CONCRETO ARMADO COM DIAMETRO DE 1,20M.FORNECIMENTO,PREPARO E COLOCACAO DOS MATERIAIS PARA EXECUCAO(CONCRETO FCK=20MPA PARA CAMISA E FCK=15MPA PARA ENCHIMENTO,FORMA CURVA,ACO CA-50B)</v>
      </c>
      <c r="C10046" s="749" t="s">
        <v>26402</v>
      </c>
      <c r="D10046" s="749" t="s">
        <v>26408</v>
      </c>
      <c r="E10046" s="749" t="s">
        <v>26404</v>
      </c>
      <c r="F10046" s="749" t="s">
        <v>26405</v>
      </c>
      <c r="I10046" s="749" t="s">
        <v>236</v>
      </c>
      <c r="J10046" s="749" t="n">
        <v>1626.68</v>
      </c>
    </row>
    <row collapsed="false" customFormat="false" customHeight="true" hidden="true" ht="12.75" outlineLevel="0" r="10047">
      <c r="A10047" s="749" t="s">
        <v>26409</v>
      </c>
      <c r="B10047" s="749" t="str">
        <f aca="false">C10047&amp;D10047&amp;E10047&amp;F10047&amp;G10047&amp;H10047</f>
        <v>MATERIAIS PARA FUSTE DE TUBULAO COM CAMISA DE CONCRETO ARMADO COM DIAMETRO DE 1,20M.FORNECIMENTO,PREPARO E COLOCACAO DOS MATERIAIS PARA EXECUCAO(CONCRETO FCK=20MPA PARA CAMISA E FCK=15MPA PARA ENCHIMENTO,FORMA CURVA,ACO CA-50B)</v>
      </c>
      <c r="C10047" s="749" t="s">
        <v>26402</v>
      </c>
      <c r="D10047" s="749" t="s">
        <v>26408</v>
      </c>
      <c r="E10047" s="749" t="s">
        <v>26404</v>
      </c>
      <c r="F10047" s="749" t="s">
        <v>26405</v>
      </c>
      <c r="I10047" s="749" t="s">
        <v>236</v>
      </c>
      <c r="J10047" s="749" t="n">
        <v>1583.98</v>
      </c>
    </row>
    <row collapsed="false" customFormat="false" customHeight="true" hidden="true" ht="12.75" outlineLevel="0" r="10048">
      <c r="A10048" s="749" t="s">
        <v>26410</v>
      </c>
      <c r="B10048" s="749" t="str">
        <f aca="false">C10048&amp;D10048&amp;E10048&amp;F10048&amp;G10048&amp;H10048</f>
        <v>MATERIAIS PARA FUSTE DE TUBULAO COM CAMISA DE CONCRETO ARMADO COM DIAMETRO DE 1,40M.FORNECIMENTO,PREPARO E COLOCACAO DOS MATERIAIS PARA EXECUCAO(CONCRETO FCK=20MPA PARA CAMISA E FCK=15MPA PARA ENCHIMENTO,FORMA CURVA,ACO CA-50B)</v>
      </c>
      <c r="C10048" s="749" t="s">
        <v>26402</v>
      </c>
      <c r="D10048" s="749" t="s">
        <v>26411</v>
      </c>
      <c r="E10048" s="749" t="s">
        <v>26404</v>
      </c>
      <c r="F10048" s="749" t="s">
        <v>26405</v>
      </c>
      <c r="I10048" s="749" t="s">
        <v>236</v>
      </c>
      <c r="J10048" s="749" t="n">
        <v>1897.79</v>
      </c>
    </row>
    <row collapsed="false" customFormat="false" customHeight="true" hidden="true" ht="12.75" outlineLevel="0" r="10049">
      <c r="A10049" s="749" t="s">
        <v>26412</v>
      </c>
      <c r="B10049" s="749" t="str">
        <f aca="false">C10049&amp;D10049&amp;E10049&amp;F10049&amp;G10049&amp;H10049</f>
        <v>MATERIAIS PARA FUSTE DE TUBULAO COM CAMISA DE CONCRETO ARMADO COM DIAMETRO DE 1,40M.FORNECIMENTO,PREPARO E COLOCACAO DOS MATERIAIS PARA EXECUCAO(CONCRETO FCK=20MPA PARA CAMISA E FCK=15MPA PARA ENCHIMENTO,FORMA CURVA,ACO CA-50B)</v>
      </c>
      <c r="C10049" s="749" t="s">
        <v>26402</v>
      </c>
      <c r="D10049" s="749" t="s">
        <v>26411</v>
      </c>
      <c r="E10049" s="749" t="s">
        <v>26404</v>
      </c>
      <c r="F10049" s="749" t="s">
        <v>26405</v>
      </c>
      <c r="I10049" s="749" t="s">
        <v>236</v>
      </c>
      <c r="J10049" s="749" t="n">
        <v>1847.98</v>
      </c>
    </row>
    <row collapsed="false" customFormat="false" customHeight="true" hidden="true" ht="12.75" outlineLevel="0" r="10050">
      <c r="A10050" s="749" t="s">
        <v>26413</v>
      </c>
      <c r="B10050" s="749" t="str">
        <f aca="false">C10050&amp;D10050&amp;E10050&amp;F10050&amp;G10050&amp;H10050</f>
        <v>MATERIAIS PARA FUSTE DE TUBULAO COM CAMISA DE CONCRETO ARMADO COM DIAMETRO DE 1,50M.FORNECIMENTO,PREPARO E COLOCACAO DOS MATERIAIS PARA EXECUCAO(CONCRETO FCK=20MPA PARA CAMISA E FCK=15MPA PARA ENCHIMENTO,FORMA CURVA,ACO CA-50B)</v>
      </c>
      <c r="C10050" s="749" t="s">
        <v>26402</v>
      </c>
      <c r="D10050" s="749" t="s">
        <v>26414</v>
      </c>
      <c r="E10050" s="749" t="s">
        <v>26404</v>
      </c>
      <c r="F10050" s="749" t="s">
        <v>26405</v>
      </c>
      <c r="I10050" s="749" t="s">
        <v>236</v>
      </c>
      <c r="J10050" s="749" t="n">
        <v>2033.35</v>
      </c>
    </row>
    <row collapsed="false" customFormat="false" customHeight="true" hidden="true" ht="12.75" outlineLevel="0" r="10051">
      <c r="A10051" s="749" t="s">
        <v>26415</v>
      </c>
      <c r="B10051" s="749" t="str">
        <f aca="false">C10051&amp;D10051&amp;E10051&amp;F10051&amp;G10051&amp;H10051</f>
        <v>MATERIAIS PARA FUSTE DE TUBULAO COM CAMISA DE CONCRETO ARMADO COM DIAMETRO DE 1,50M.FORNECIMENTO,PREPARO E COLOCACAO DOS MATERIAIS PARA EXECUCAO(CONCRETO FCK=20MPA PARA CAMISA E FCK=15MPA PARA ENCHIMENTO,FORMA CURVA,ACO CA-50B)</v>
      </c>
      <c r="C10051" s="749" t="s">
        <v>26402</v>
      </c>
      <c r="D10051" s="749" t="s">
        <v>26414</v>
      </c>
      <c r="E10051" s="749" t="s">
        <v>26404</v>
      </c>
      <c r="F10051" s="749" t="s">
        <v>26405</v>
      </c>
      <c r="I10051" s="749" t="s">
        <v>236</v>
      </c>
      <c r="J10051" s="749" t="n">
        <v>1979.97</v>
      </c>
    </row>
    <row collapsed="false" customFormat="false" customHeight="true" hidden="true" ht="12.75" outlineLevel="0" r="10052">
      <c r="A10052" s="749" t="s">
        <v>26416</v>
      </c>
      <c r="B10052" s="749" t="str">
        <f aca="false">C10052&amp;D10052&amp;E10052&amp;F10052&amp;G10052&amp;H10052</f>
        <v>MATERIAIS PARA FUSTE DE TUBULAO COM CAMISA DE CONCRETO ARMADO COM DIAMETRO DE 1,60M.FORNECIMENTO,PREPARO E COLOCACAO DOS MATERIAIS PARA EXECUCAO(CONCRETO FCK=20MPA PARA CAMISA E FCK=15MPA PARA ENCHIMENTO,FORMA CURVA,ACO CA-50B)</v>
      </c>
      <c r="C10052" s="749" t="s">
        <v>26402</v>
      </c>
      <c r="D10052" s="749" t="s">
        <v>26417</v>
      </c>
      <c r="E10052" s="749" t="s">
        <v>26404</v>
      </c>
      <c r="F10052" s="749" t="s">
        <v>26405</v>
      </c>
      <c r="I10052" s="749" t="s">
        <v>236</v>
      </c>
      <c r="J10052" s="749" t="n">
        <v>2168.91</v>
      </c>
    </row>
    <row collapsed="false" customFormat="false" customHeight="true" hidden="true" ht="12.75" outlineLevel="0" r="10053">
      <c r="A10053" s="749" t="s">
        <v>26418</v>
      </c>
      <c r="B10053" s="749" t="str">
        <f aca="false">C10053&amp;D10053&amp;E10053&amp;F10053&amp;G10053&amp;H10053</f>
        <v>MATERIAIS PARA FUSTE DE TUBULAO COM CAMISA DE CONCRETO ARMADO COM DIAMETRO DE 1,60M.FORNECIMENTO,PREPARO E COLOCACAO DOS MATERIAIS PARA EXECUCAO(CONCRETO FCK=20MPA PARA CAMISA E FCK=15MPA PARA ENCHIMENTO,FORMA CURVA,ACO CA-50B)</v>
      </c>
      <c r="C10053" s="749" t="s">
        <v>26402</v>
      </c>
      <c r="D10053" s="749" t="s">
        <v>26417</v>
      </c>
      <c r="E10053" s="749" t="s">
        <v>26404</v>
      </c>
      <c r="F10053" s="749" t="s">
        <v>26405</v>
      </c>
      <c r="I10053" s="749" t="s">
        <v>236</v>
      </c>
      <c r="J10053" s="749" t="n">
        <v>2111.97</v>
      </c>
    </row>
    <row collapsed="false" customFormat="false" customHeight="true" hidden="true" ht="12.75" outlineLevel="0" r="10054">
      <c r="A10054" s="749" t="s">
        <v>26419</v>
      </c>
      <c r="B10054" s="749" t="str">
        <f aca="false">C10054&amp;D10054&amp;E10054&amp;F10054&amp;G10054&amp;H10054</f>
        <v>MATERIAIS PARA FUSTE DE TUBULAO COM CAMISA DE CONCRETO ARMADO COM DIAMETRO DE 1,80M.FORNECIMENTO,PREPARO E COLOCACAO DOS MATERIAIS PARA EXECUCAO(CONCRETO FCK=20MPA PARA CAMISA E FCK=15MPA PARA ENCHIMENTO,FORMA CURVA,ACO CA-50B)</v>
      </c>
      <c r="C10054" s="749" t="s">
        <v>26402</v>
      </c>
      <c r="D10054" s="749" t="s">
        <v>26420</v>
      </c>
      <c r="E10054" s="749" t="s">
        <v>26404</v>
      </c>
      <c r="F10054" s="749" t="s">
        <v>26405</v>
      </c>
      <c r="I10054" s="749" t="s">
        <v>236</v>
      </c>
      <c r="J10054" s="749" t="n">
        <v>2440.02</v>
      </c>
    </row>
    <row collapsed="false" customFormat="false" customHeight="true" hidden="true" ht="12.75" outlineLevel="0" r="10055">
      <c r="A10055" s="749" t="s">
        <v>26421</v>
      </c>
      <c r="B10055" s="749" t="str">
        <f aca="false">C10055&amp;D10055&amp;E10055&amp;F10055&amp;G10055&amp;H10055</f>
        <v>MATERIAIS PARA FUSTE DE TUBULAO COM CAMISA DE CONCRETO ARMADO COM DIAMETRO DE 1,80M.FORNECIMENTO,PREPARO E COLOCACAO DOS MATERIAIS PARA EXECUCAO(CONCRETO FCK=20MPA PARA CAMISA E FCK=15MPA PARA ENCHIMENTO,FORMA CURVA,ACO CA-50B)</v>
      </c>
      <c r="C10055" s="749" t="s">
        <v>26402</v>
      </c>
      <c r="D10055" s="749" t="s">
        <v>26420</v>
      </c>
      <c r="E10055" s="749" t="s">
        <v>26404</v>
      </c>
      <c r="F10055" s="749" t="s">
        <v>26405</v>
      </c>
      <c r="I10055" s="749" t="s">
        <v>236</v>
      </c>
      <c r="J10055" s="749" t="n">
        <v>2375.97</v>
      </c>
    </row>
    <row collapsed="false" customFormat="false" customHeight="true" hidden="true" ht="12.75" outlineLevel="0" r="10056">
      <c r="A10056" s="749" t="s">
        <v>26422</v>
      </c>
      <c r="B10056" s="749" t="str">
        <f aca="false">C10056&amp;D10056&amp;E10056&amp;F10056&amp;G10056&amp;H10056</f>
        <v>MATERIAIS PARA FUSTE DE TUBULAO COM CAMISA DE CONCRETO ARMADO COM DIAMETRO DE 2,00M.FORNECIMENTO,PREPARO E COLOCACAO DOS MATERIAIS PARA EXECUCAO(CONCRETO FCK=20MPA PARA CAMISA E FCK=15MPA PARA ENCHIMENTO,FORMA CURVA,ACO CA-50B)</v>
      </c>
      <c r="C10056" s="749" t="s">
        <v>26402</v>
      </c>
      <c r="D10056" s="749" t="s">
        <v>26423</v>
      </c>
      <c r="E10056" s="749" t="s">
        <v>26404</v>
      </c>
      <c r="F10056" s="749" t="s">
        <v>26405</v>
      </c>
      <c r="I10056" s="749" t="s">
        <v>236</v>
      </c>
      <c r="J10056" s="749" t="n">
        <v>2711.14</v>
      </c>
    </row>
    <row collapsed="false" customFormat="false" customHeight="true" hidden="true" ht="12.75" outlineLevel="0" r="10057">
      <c r="A10057" s="749" t="s">
        <v>26424</v>
      </c>
      <c r="B10057" s="749" t="str">
        <f aca="false">C10057&amp;D10057&amp;E10057&amp;F10057&amp;G10057&amp;H10057</f>
        <v>MATERIAIS PARA FUSTE DE TUBULAO COM CAMISA DE CONCRETO ARMADO COM DIAMETRO DE 2,00M.FORNECIMENTO,PREPARO E COLOCACAO DOS MATERIAIS PARA EXECUCAO(CONCRETO FCK=20MPA PARA CAMISA E FCK=15MPA PARA ENCHIMENTO,FORMA CURVA,ACO CA-50B)</v>
      </c>
      <c r="C10057" s="749" t="s">
        <v>26402</v>
      </c>
      <c r="D10057" s="749" t="s">
        <v>26423</v>
      </c>
      <c r="E10057" s="749" t="s">
        <v>26404</v>
      </c>
      <c r="F10057" s="749" t="s">
        <v>26405</v>
      </c>
      <c r="I10057" s="749" t="s">
        <v>236</v>
      </c>
      <c r="J10057" s="749" t="n">
        <v>2639.97</v>
      </c>
    </row>
    <row collapsed="false" customFormat="false" customHeight="true" hidden="true" ht="12.75" outlineLevel="0" r="10058">
      <c r="A10058" s="749" t="s">
        <v>26425</v>
      </c>
      <c r="B10058" s="749" t="str">
        <f aca="false">C10058&amp;D10058&amp;E10058&amp;F10058&amp;G10058&amp;H10058</f>
        <v>MATERIAIS PARA FUSTE DE TUBULAO COM CAMISA DE CONCRETO ARMADO COM DIAMETRO DE 2,20M.FORNECIMENTO,PREPARO E COLOCACAO DOS MATERIAIS PARA EXECUCAO(CONCRETO FCK=20MPA PARA CAMISA E FCK=15MPA PARA ENCHIMENTO,FORMA CURVA,ACO CA-50B)</v>
      </c>
      <c r="C10058" s="749" t="s">
        <v>26402</v>
      </c>
      <c r="D10058" s="749" t="s">
        <v>26426</v>
      </c>
      <c r="E10058" s="749" t="s">
        <v>26404</v>
      </c>
      <c r="F10058" s="749" t="s">
        <v>26405</v>
      </c>
      <c r="I10058" s="749" t="s">
        <v>236</v>
      </c>
      <c r="J10058" s="749" t="n">
        <v>2982.25</v>
      </c>
    </row>
    <row collapsed="false" customFormat="false" customHeight="true" hidden="true" ht="12.75" outlineLevel="0" r="10059">
      <c r="A10059" s="749" t="s">
        <v>26427</v>
      </c>
      <c r="B10059" s="749" t="str">
        <f aca="false">C10059&amp;D10059&amp;E10059&amp;F10059&amp;G10059&amp;H10059</f>
        <v>MATERIAIS PARA FUSTE DE TUBULAO COM CAMISA DE CONCRETO ARMADO COM DIAMETRO DE 2,20M.FORNECIMENTO,PREPARO E COLOCACAO DOS MATERIAIS PARA EXECUCAO(CONCRETO FCK=20MPA PARA CAMISA E FCK=15MPA PARA ENCHIMENTO,FORMA CURVA,ACO CA-50B)</v>
      </c>
      <c r="C10059" s="749" t="s">
        <v>26402</v>
      </c>
      <c r="D10059" s="749" t="s">
        <v>26426</v>
      </c>
      <c r="E10059" s="749" t="s">
        <v>26404</v>
      </c>
      <c r="F10059" s="749" t="s">
        <v>26405</v>
      </c>
      <c r="I10059" s="749" t="s">
        <v>236</v>
      </c>
      <c r="J10059" s="749" t="n">
        <v>2903.96</v>
      </c>
    </row>
    <row collapsed="false" customFormat="false" customHeight="true" hidden="true" ht="12.75" outlineLevel="0" r="10060">
      <c r="A10060" s="749" t="s">
        <v>26428</v>
      </c>
      <c r="B10060" s="749" t="str">
        <f aca="false">C10060&amp;D10060&amp;E10060&amp;F10060&amp;G10060&amp;H10060</f>
        <v>MATERIAIS PARA BASE ALARGADA DE TUBULAO COM CAMISA DE CONCRETO ARMADO.FORNECIMENTO,PREPARO E COLOCACAO DOS MATERIAIS(CONCRETO FCK=15MPA)PARA EXECUCAO DE BASE ALARGADA</v>
      </c>
      <c r="C10060" s="749" t="s">
        <v>26429</v>
      </c>
      <c r="D10060" s="749" t="s">
        <v>26430</v>
      </c>
      <c r="E10060" s="749" t="s">
        <v>26431</v>
      </c>
      <c r="I10060" s="749" t="s">
        <v>2478</v>
      </c>
      <c r="J10060" s="749" t="n">
        <v>891.6</v>
      </c>
    </row>
    <row collapsed="false" customFormat="false" customHeight="true" hidden="true" ht="12.75" outlineLevel="0" r="10061">
      <c r="A10061" s="749" t="s">
        <v>26432</v>
      </c>
      <c r="B10061" s="749" t="str">
        <f aca="false">C10061&amp;D10061&amp;E10061&amp;F10061&amp;G10061&amp;H10061</f>
        <v>MATERIAIS PARA BASE ALARGADA DE TUBULAO COM CAMISA DE CONCRETO ARMADO.FORNECIMENTO,PREPARO E COLOCACAO DOS MATERIAIS(CONCRETO FCK=15MPA)PARA EXECUCAO DE BASE ALARGADA</v>
      </c>
      <c r="C10061" s="749" t="s">
        <v>26429</v>
      </c>
      <c r="D10061" s="749" t="s">
        <v>26430</v>
      </c>
      <c r="E10061" s="749" t="s">
        <v>26431</v>
      </c>
      <c r="I10061" s="749" t="s">
        <v>2478</v>
      </c>
      <c r="J10061" s="749" t="n">
        <v>868.65</v>
      </c>
    </row>
    <row collapsed="false" customFormat="false" customHeight="true" hidden="true" ht="12.75" outlineLevel="0" r="10062">
      <c r="A10062" s="749" t="s">
        <v>26433</v>
      </c>
      <c r="B10062" s="749" t="str">
        <f aca="false">C10062&amp;D10062&amp;E10062&amp;F10062&amp;G10062&amp;H10062</f>
        <v>EMENDA DE PERFIL DE ACO "H",DE 6",1ª ALMA,PARA ESTACA,CONSIDERANDO UM CORTE AO MACARICO E SOLDAGEM DE TOPO EM TODO O PERIMETRO E DE 4 TALAS,EM BARRAS CHATAS DE 5/16" DE ESPESSURA,INCLUSIVE FORNECIMENTO DE TODO O MATERIAL</v>
      </c>
      <c r="C10062" s="749" t="s">
        <v>26434</v>
      </c>
      <c r="D10062" s="749" t="s">
        <v>26435</v>
      </c>
      <c r="E10062" s="749" t="s">
        <v>26436</v>
      </c>
      <c r="F10062" s="749" t="s">
        <v>26437</v>
      </c>
      <c r="I10062" s="749" t="s">
        <v>30</v>
      </c>
      <c r="J10062" s="749" t="n">
        <v>196.63</v>
      </c>
    </row>
    <row collapsed="false" customFormat="false" customHeight="true" hidden="true" ht="12.75" outlineLevel="0" r="10063">
      <c r="A10063" s="749" t="s">
        <v>26438</v>
      </c>
      <c r="B10063" s="749" t="str">
        <f aca="false">C10063&amp;D10063&amp;E10063&amp;F10063&amp;G10063&amp;H10063</f>
        <v>EMENDA DE PERFIL DE ACO "H",DE 6",1ª ALMA,PARA ESTACA,CONSIDERANDO UM CORTE AO MACARICO E SOLDAGEM DE TOPO EM TODO O PERIMETRO E DE 4 TALAS,EM BARRAS CHATAS DE 5/16" DE ESPESSURA,INCLUSIVE FORNECIMENTO DE TODO O MATERIAL</v>
      </c>
      <c r="C10063" s="749" t="s">
        <v>26434</v>
      </c>
      <c r="D10063" s="749" t="s">
        <v>26435</v>
      </c>
      <c r="E10063" s="749" t="s">
        <v>26436</v>
      </c>
      <c r="F10063" s="749" t="s">
        <v>26437</v>
      </c>
      <c r="I10063" s="749" t="s">
        <v>30</v>
      </c>
      <c r="J10063" s="749" t="n">
        <v>186.09</v>
      </c>
    </row>
    <row collapsed="false" customFormat="false" customHeight="true" hidden="true" ht="12.75" outlineLevel="0" r="10064">
      <c r="A10064" s="749" t="s">
        <v>26439</v>
      </c>
      <c r="B10064" s="749" t="str">
        <f aca="false">C10064&amp;D10064&amp;E10064&amp;F10064&amp;G10064&amp;H10064</f>
        <v>EMENDA DE PERFIL DE ACO "I",DE 8",1ª E 2ª ALMAS,PARA ESTACA,CONSIDERANDO UM CORTE AO MACARICO E SOLDAGEM DE TOPO EM TODOO PERIMETRO E DE 4 TALAS,EM BARRAS CHATAS DE 5/16" DE ESPESSURA,INCLUSIVE FORNECIMENTO DE TODO O MATERIAL</v>
      </c>
      <c r="C10064" s="749" t="s">
        <v>26440</v>
      </c>
      <c r="D10064" s="749" t="s">
        <v>26441</v>
      </c>
      <c r="E10064" s="749" t="s">
        <v>26442</v>
      </c>
      <c r="F10064" s="749" t="s">
        <v>26443</v>
      </c>
      <c r="I10064" s="749" t="s">
        <v>30</v>
      </c>
      <c r="J10064" s="749" t="n">
        <v>188.49</v>
      </c>
    </row>
    <row collapsed="false" customFormat="false" customHeight="true" hidden="true" ht="12.75" outlineLevel="0" r="10065">
      <c r="A10065" s="749" t="s">
        <v>26444</v>
      </c>
      <c r="B10065" s="749" t="str">
        <f aca="false">C10065&amp;D10065&amp;E10065&amp;F10065&amp;G10065&amp;H10065</f>
        <v>EMENDA DE PERFIL DE ACO "I",DE 8",1ª E 2ª ALMAS,PARA ESTACA,CONSIDERANDO UM CORTE AO MACARICO E SOLDAGEM DE TOPO EM TODOO PERIMETRO E DE 4 TALAS,EM BARRAS CHATAS DE 5/16" DE ESPESSURA,INCLUSIVE FORNECIMENTO DE TODO O MATERIAL</v>
      </c>
      <c r="C10065" s="749" t="s">
        <v>26440</v>
      </c>
      <c r="D10065" s="749" t="s">
        <v>26441</v>
      </c>
      <c r="E10065" s="749" t="s">
        <v>26442</v>
      </c>
      <c r="F10065" s="749" t="s">
        <v>26443</v>
      </c>
      <c r="I10065" s="749" t="s">
        <v>30</v>
      </c>
      <c r="J10065" s="749" t="n">
        <v>178.68</v>
      </c>
    </row>
    <row collapsed="false" customFormat="false" customHeight="true" hidden="true" ht="12.75" outlineLevel="0" r="10066">
      <c r="A10066" s="749" t="s">
        <v>26445</v>
      </c>
      <c r="B10066" s="749" t="str">
        <f aca="false">C10066&amp;D10066&amp;E10066&amp;F10066&amp;G10066&amp;H10066</f>
        <v>EMENDA DE PERFIL DE ACO "I",DE 10",1ª E 2ª ALMAS,PARA ESTACA,CONSIDERANDO UM CORTE AO MACARICO E SOLDAGEM DE TOPO EM TODO O PERIMETRO E DE 4 TALAS,EM BARRAS CHATAS DE 5/16" DE ESPESSURA,INCUSIVE FORNECIMENTO DE TODO O MATERIAL</v>
      </c>
      <c r="C10066" s="749" t="s">
        <v>26446</v>
      </c>
      <c r="D10066" s="749" t="s">
        <v>26447</v>
      </c>
      <c r="E10066" s="749" t="s">
        <v>26448</v>
      </c>
      <c r="F10066" s="749" t="s">
        <v>26449</v>
      </c>
      <c r="I10066" s="749" t="s">
        <v>30</v>
      </c>
      <c r="J10066" s="749" t="n">
        <v>213.71</v>
      </c>
    </row>
    <row collapsed="false" customFormat="false" customHeight="true" hidden="true" ht="12.75" outlineLevel="0" r="10067">
      <c r="A10067" s="749" t="s">
        <v>26450</v>
      </c>
      <c r="B10067" s="749" t="str">
        <f aca="false">C10067&amp;D10067&amp;E10067&amp;F10067&amp;G10067&amp;H10067</f>
        <v>EMENDA DE PERFIL DE ACO "I",DE 10",1ª E 2ª ALMAS,PARA ESTACA,CONSIDERANDO UM CORTE AO MACARICO E SOLDAGEM DE TOPO EM TODO O PERIMETRO E DE 4 TALAS,EM BARRAS CHATAS DE 5/16" DE ESPESSURA,INCUSIVE FORNECIMENTO DE TODO O MATERIAL</v>
      </c>
      <c r="C10067" s="749" t="s">
        <v>26446</v>
      </c>
      <c r="D10067" s="749" t="s">
        <v>26447</v>
      </c>
      <c r="E10067" s="749" t="s">
        <v>26448</v>
      </c>
      <c r="F10067" s="749" t="s">
        <v>26449</v>
      </c>
      <c r="I10067" s="749" t="s">
        <v>30</v>
      </c>
      <c r="J10067" s="749" t="n">
        <v>202.34</v>
      </c>
    </row>
    <row collapsed="false" customFormat="false" customHeight="true" hidden="true" ht="12.75" outlineLevel="0" r="10068">
      <c r="A10068" s="749" t="s">
        <v>26451</v>
      </c>
      <c r="B10068" s="749" t="str">
        <f aca="false">C10068&amp;D10068&amp;E10068&amp;F10068&amp;G10068&amp;H10068</f>
        <v>EMENDA DE PERFIL DE ACO "I",DE 12",1ª E 2ª ALMAS,PARA ESTACA,CONSIDERANDO UM CORTE AO MACARICO E SOLDAGEM DE TOPO EM TODO O PERIMETRO E DE 4 TALAS,EM BARRAS CHATAS DE 3/8" DE ESPESSURA,INCLUSIVE FORNECIMENTO DE TODO O MATERIAL</v>
      </c>
      <c r="C10068" s="749" t="s">
        <v>26452</v>
      </c>
      <c r="D10068" s="749" t="s">
        <v>26447</v>
      </c>
      <c r="E10068" s="749" t="s">
        <v>26453</v>
      </c>
      <c r="F10068" s="749" t="s">
        <v>26454</v>
      </c>
      <c r="I10068" s="749" t="s">
        <v>30</v>
      </c>
      <c r="J10068" s="749" t="n">
        <v>428.34</v>
      </c>
    </row>
    <row collapsed="false" customFormat="false" customHeight="true" hidden="true" ht="12.75" outlineLevel="0" r="10069">
      <c r="A10069" s="749" t="s">
        <v>26455</v>
      </c>
      <c r="B10069" s="749" t="str">
        <f aca="false">C10069&amp;D10069&amp;E10069&amp;F10069&amp;G10069&amp;H10069</f>
        <v>EMENDA DE PERFIL DE ACO "I",DE 12",1ª E 2ª ALMAS,PARA ESTACA,CONSIDERANDO UM CORTE AO MACARICO E SOLDAGEM DE TOPO EM TODO O PERIMETRO E DE 4 TALAS,EM BARRAS CHATAS DE 3/8" DE ESPESSURA,INCLUSIVE FORNECIMENTO DE TODO O MATERIAL</v>
      </c>
      <c r="C10069" s="749" t="s">
        <v>26452</v>
      </c>
      <c r="D10069" s="749" t="s">
        <v>26447</v>
      </c>
      <c r="E10069" s="749" t="s">
        <v>26453</v>
      </c>
      <c r="F10069" s="749" t="s">
        <v>26454</v>
      </c>
      <c r="I10069" s="749" t="s">
        <v>30</v>
      </c>
      <c r="J10069" s="749" t="n">
        <v>402.77</v>
      </c>
    </row>
    <row collapsed="false" customFormat="false" customHeight="true" hidden="true" ht="12.75" outlineLevel="0" r="10070">
      <c r="A10070" s="749" t="s">
        <v>26456</v>
      </c>
      <c r="B10070" s="749" t="str">
        <f aca="false">C10070&amp;D10070&amp;E10070&amp;F10070&amp;G10070&amp;H10070</f>
        <v>EMENDA DE PERFIL DE ACO "I",DE 15",1ª E 2ª ALMAS,PARA ESTACA,CONSIDERANDO UM CORTE AO MACARICO E SOLDAGEM DE TOPO EM TODO O PERIMETRO E DE 4 TALAS,EM BARRAS CHATAS DE 3/8" DE ESPESSURA,INCLUSIVE FORNECIMENTO DE TODO O MATERIAL</v>
      </c>
      <c r="C10070" s="749" t="s">
        <v>26457</v>
      </c>
      <c r="D10070" s="749" t="s">
        <v>26447</v>
      </c>
      <c r="E10070" s="749" t="s">
        <v>26453</v>
      </c>
      <c r="F10070" s="749" t="s">
        <v>26454</v>
      </c>
      <c r="I10070" s="749" t="s">
        <v>30</v>
      </c>
      <c r="J10070" s="749" t="n">
        <v>489</v>
      </c>
    </row>
    <row collapsed="false" customFormat="false" customHeight="true" hidden="true" ht="12.75" outlineLevel="0" r="10071">
      <c r="A10071" s="749" t="s">
        <v>26458</v>
      </c>
      <c r="B10071" s="749" t="str">
        <f aca="false">C10071&amp;D10071&amp;E10071&amp;F10071&amp;G10071&amp;H10071</f>
        <v>EMENDA DE PERFIL DE ACO "I",DE 15",1ª E 2ª ALMAS,PARA ESTACA,CONSIDERANDO UM CORTE AO MACARICO E SOLDAGEM DE TOPO EM TODO O PERIMETRO E DE 4 TALAS,EM BARRAS CHATAS DE 3/8" DE ESPESSURA,INCLUSIVE FORNECIMENTO DE TODO O MATERIAL</v>
      </c>
      <c r="C10071" s="749" t="s">
        <v>26457</v>
      </c>
      <c r="D10071" s="749" t="s">
        <v>26447</v>
      </c>
      <c r="E10071" s="749" t="s">
        <v>26453</v>
      </c>
      <c r="F10071" s="749" t="s">
        <v>26454</v>
      </c>
      <c r="I10071" s="749" t="s">
        <v>30</v>
      </c>
      <c r="J10071" s="749" t="n">
        <v>459.77</v>
      </c>
    </row>
    <row collapsed="false" customFormat="false" customHeight="true" hidden="true" ht="12.75" outlineLevel="0" r="10072">
      <c r="A10072" s="749" t="s">
        <v>26459</v>
      </c>
      <c r="B10072" s="749" t="str">
        <f aca="false">C10072&amp;D10072&amp;E10072&amp;F10072&amp;G10072&amp;H10072</f>
        <v>EMENDA DE PERFIL DE ACO "I",DE 6" DUPLO,1° E 2° ALMAS,PARAESTACA,CONSIDERANDO UM CORTE AO MACARICO E 4 TALAS,EM BARRAS CHATAS DE 1/4" DE ESPESSURA,SOLDADAS NOS PERFIS,INCLUSIVEFORNECIMENTO DE TODOS OS MATERIAIS</v>
      </c>
      <c r="C10072" s="749" t="s">
        <v>26460</v>
      </c>
      <c r="D10072" s="749" t="s">
        <v>26461</v>
      </c>
      <c r="E10072" s="749" t="s">
        <v>26462</v>
      </c>
      <c r="F10072" s="749" t="s">
        <v>26463</v>
      </c>
      <c r="I10072" s="749" t="s">
        <v>30</v>
      </c>
      <c r="J10072" s="749" t="n">
        <v>229.45</v>
      </c>
    </row>
    <row collapsed="false" customFormat="false" customHeight="true" hidden="true" ht="12.75" outlineLevel="0" r="10073">
      <c r="A10073" s="749" t="s">
        <v>26464</v>
      </c>
      <c r="B10073" s="749" t="str">
        <f aca="false">C10073&amp;D10073&amp;E10073&amp;F10073&amp;G10073&amp;H10073</f>
        <v>EMENDA DE PERFIL DE ACO "I",DE 6" DUPLO,1° E 2° ALMAS,PARAESTACA,CONSIDERANDO UM CORTE AO MACARICO E 4 TALAS,EM BARRAS CHATAS DE 1/4" DE ESPESSURA,SOLDADAS NOS PERFIS,INCLUSIVEFORNECIMENTO DE TODOS OS MATERIAIS</v>
      </c>
      <c r="C10073" s="749" t="s">
        <v>26460</v>
      </c>
      <c r="D10073" s="749" t="s">
        <v>26461</v>
      </c>
      <c r="E10073" s="749" t="s">
        <v>26462</v>
      </c>
      <c r="F10073" s="749" t="s">
        <v>26463</v>
      </c>
      <c r="I10073" s="749" t="s">
        <v>30</v>
      </c>
      <c r="J10073" s="749" t="n">
        <v>215.38</v>
      </c>
    </row>
    <row collapsed="false" customFormat="false" customHeight="true" hidden="true" ht="12.75" outlineLevel="0" r="10074">
      <c r="A10074" s="749" t="s">
        <v>26465</v>
      </c>
      <c r="B10074" s="749" t="str">
        <f aca="false">C10074&amp;D10074&amp;E10074&amp;F10074&amp;G10074&amp;H10074</f>
        <v>EMENDA DE PERFIL DE ACO "I",DE 8" DUPLO,1° E 2° ALMAS,PARAESTACA,CONSIDERANDO UM CORTE AO MACARICO E 4 TALAS,EM BARRAS CHATAS DE 5/16" DE ESPESSURA,SOLDADAS NOS PERFIS,INCLUSIVEFORNECIMENTO DE TODOS OS MATERIAIS</v>
      </c>
      <c r="C10074" s="749" t="s">
        <v>26466</v>
      </c>
      <c r="D10074" s="749" t="s">
        <v>26461</v>
      </c>
      <c r="E10074" s="749" t="s">
        <v>26467</v>
      </c>
      <c r="F10074" s="749" t="s">
        <v>26463</v>
      </c>
      <c r="I10074" s="749" t="s">
        <v>30</v>
      </c>
      <c r="J10074" s="749" t="n">
        <v>330.42</v>
      </c>
    </row>
    <row collapsed="false" customFormat="false" customHeight="true" hidden="true" ht="12.75" outlineLevel="0" r="10075">
      <c r="A10075" s="749" t="s">
        <v>26468</v>
      </c>
      <c r="B10075" s="749" t="str">
        <f aca="false">C10075&amp;D10075&amp;E10075&amp;F10075&amp;G10075&amp;H10075</f>
        <v>EMENDA DE PERFIL DE ACO "I",DE 8" DUPLO,1° E 2° ALMAS,PARAESTACA,CONSIDERANDO UM CORTE AO MACARICO E 4 TALAS,EM BARRAS CHATAS DE 5/16" DE ESPESSURA,SOLDADAS NOS PERFIS,INCLUSIVEFORNECIMENTO DE TODOS OS MATERIAIS</v>
      </c>
      <c r="C10075" s="749" t="s">
        <v>26466</v>
      </c>
      <c r="D10075" s="749" t="s">
        <v>26461</v>
      </c>
      <c r="E10075" s="749" t="s">
        <v>26467</v>
      </c>
      <c r="F10075" s="749" t="s">
        <v>26463</v>
      </c>
      <c r="I10075" s="749" t="s">
        <v>30</v>
      </c>
      <c r="J10075" s="749" t="n">
        <v>312.54</v>
      </c>
    </row>
    <row collapsed="false" customFormat="false" customHeight="true" hidden="true" ht="12.75" outlineLevel="0" r="10076">
      <c r="A10076" s="749" t="s">
        <v>26469</v>
      </c>
      <c r="B10076" s="749" t="str">
        <f aca="false">C10076&amp;D10076&amp;E10076&amp;F10076&amp;G10076&amp;H10076</f>
        <v>EMENDA DE PERFIL DE ACO "I",DE 10" DUPLO,1ª E 2ª ALMAS,PARAESTACA,CONSIDERANDO UM CORTE AO MACARICO E 4 TALAS,EM BARRASCHATAS DE 3/8" DE ESPESSURA,SOLDADAS NOS PERFIS,INCLUSIVE FORNECIMENTO DE TODOS OS MATERIAIS</v>
      </c>
      <c r="C10076" s="749" t="s">
        <v>26470</v>
      </c>
      <c r="D10076" s="749" t="s">
        <v>26461</v>
      </c>
      <c r="E10076" s="749" t="s">
        <v>26471</v>
      </c>
      <c r="F10076" s="749" t="s">
        <v>26472</v>
      </c>
      <c r="I10076" s="749" t="s">
        <v>30</v>
      </c>
      <c r="J10076" s="749" t="n">
        <v>573.09</v>
      </c>
    </row>
    <row collapsed="false" customFormat="false" customHeight="true" hidden="true" ht="12.75" outlineLevel="0" r="10077">
      <c r="A10077" s="749" t="s">
        <v>26473</v>
      </c>
      <c r="B10077" s="749" t="str">
        <f aca="false">C10077&amp;D10077&amp;E10077&amp;F10077&amp;G10077&amp;H10077</f>
        <v>EMENDA DE PERFIL DE ACO "I",DE 10" DUPLO,1ª E 2ª ALMAS,PARAESTACA,CONSIDERANDO UM CORTE AO MACARICO E 4 TALAS,EM BARRASCHATAS DE 3/8" DE ESPESSURA,SOLDADAS NOS PERFIS,INCLUSIVE FORNECIMENTO DE TODOS OS MATERIAIS</v>
      </c>
      <c r="C10077" s="749" t="s">
        <v>26470</v>
      </c>
      <c r="D10077" s="749" t="s">
        <v>26461</v>
      </c>
      <c r="E10077" s="749" t="s">
        <v>26471</v>
      </c>
      <c r="F10077" s="749" t="s">
        <v>26472</v>
      </c>
      <c r="I10077" s="749" t="s">
        <v>30</v>
      </c>
      <c r="J10077" s="749" t="n">
        <v>538.66</v>
      </c>
    </row>
    <row collapsed="false" customFormat="false" customHeight="true" hidden="true" ht="12.75" outlineLevel="0" r="10078">
      <c r="A10078" s="749" t="s">
        <v>26474</v>
      </c>
      <c r="B10078" s="749" t="str">
        <f aca="false">C10078&amp;D10078&amp;E10078&amp;F10078&amp;G10078&amp;H10078</f>
        <v>EMENDA DE PERFIL DE ACO "I",DE 12" DUPLO,1ª E 2ª ALMAS,PARAESTACA,CONSIDERANDO UM CORTE AO MACARICO E 4 TALAS,EM BARRASCHATAS DE 1/2" DE ESPESSURA,SOLDADAS NOS PERFIS,INCLUSIVE FORNECIMENTO DE TODOS OS MATERIAIS</v>
      </c>
      <c r="C10078" s="749" t="s">
        <v>26475</v>
      </c>
      <c r="D10078" s="749" t="s">
        <v>26461</v>
      </c>
      <c r="E10078" s="749" t="s">
        <v>26476</v>
      </c>
      <c r="F10078" s="749" t="s">
        <v>26472</v>
      </c>
      <c r="I10078" s="749" t="s">
        <v>30</v>
      </c>
      <c r="J10078" s="749" t="n">
        <v>1118.12</v>
      </c>
    </row>
    <row collapsed="false" customFormat="false" customHeight="true" hidden="true" ht="12.75" outlineLevel="0" r="10079">
      <c r="A10079" s="749" t="s">
        <v>26477</v>
      </c>
      <c r="B10079" s="749" t="str">
        <f aca="false">C10079&amp;D10079&amp;E10079&amp;F10079&amp;G10079&amp;H10079</f>
        <v>EMENDA DE PERFIL DE ACO "I",DE 12" DUPLO,1ª E 2ª ALMAS,PARAESTACA,CONSIDERANDO UM CORTE AO MACARICO E 4 TALAS,EM BARRASCHATAS DE 1/2" DE ESPESSURA,SOLDADAS NOS PERFIS,INCLUSIVE FORNECIMENTO DE TODOS OS MATERIAIS</v>
      </c>
      <c r="C10079" s="749" t="s">
        <v>26475</v>
      </c>
      <c r="D10079" s="749" t="s">
        <v>26461</v>
      </c>
      <c r="E10079" s="749" t="s">
        <v>26476</v>
      </c>
      <c r="F10079" s="749" t="s">
        <v>26472</v>
      </c>
      <c r="I10079" s="749" t="s">
        <v>30</v>
      </c>
      <c r="J10079" s="749" t="n">
        <v>1044.19</v>
      </c>
    </row>
    <row collapsed="false" customFormat="false" customHeight="true" hidden="true" ht="12.75" outlineLevel="0" r="10080">
      <c r="A10080" s="749" t="s">
        <v>26478</v>
      </c>
      <c r="B10080" s="749" t="str">
        <f aca="false">C10080&amp;D10080&amp;E10080&amp;F10080&amp;G10080&amp;H10080</f>
        <v>EMENDA DE TOPO EM ESTACA TRILHO TR-25 SIMPLES,INCLUSIVE TALAS DE CHAPA DE ACO E SOLDAGEM DE TOPO,COM FORNECIMENTO DE TODOS OS MATERIAIS</v>
      </c>
      <c r="C10080" s="749" t="s">
        <v>26479</v>
      </c>
      <c r="D10080" s="749" t="s">
        <v>26480</v>
      </c>
      <c r="E10080" s="749" t="s">
        <v>26481</v>
      </c>
      <c r="I10080" s="749" t="s">
        <v>30</v>
      </c>
      <c r="J10080" s="749" t="n">
        <v>120.47</v>
      </c>
    </row>
    <row collapsed="false" customFormat="false" customHeight="true" hidden="true" ht="12.75" outlineLevel="0" r="10081">
      <c r="A10081" s="749" t="s">
        <v>26482</v>
      </c>
      <c r="B10081" s="749" t="str">
        <f aca="false">C10081&amp;D10081&amp;E10081&amp;F10081&amp;G10081&amp;H10081</f>
        <v>EMENDA DE TOPO EM ESTACA TRILHO TR-25 SIMPLES,INCLUSIVE TALAS DE CHAPA DE ACO E SOLDAGEM DE TOPO,COM FORNECIMENTO DE TODOS OS MATERIAIS</v>
      </c>
      <c r="C10081" s="749" t="s">
        <v>26479</v>
      </c>
      <c r="D10081" s="749" t="s">
        <v>26480</v>
      </c>
      <c r="E10081" s="749" t="s">
        <v>26481</v>
      </c>
      <c r="I10081" s="749" t="s">
        <v>30</v>
      </c>
      <c r="J10081" s="749" t="n">
        <v>113.13</v>
      </c>
    </row>
    <row collapsed="false" customFormat="false" customHeight="true" hidden="true" ht="12.75" outlineLevel="0" r="10082">
      <c r="A10082" s="749" t="s">
        <v>26483</v>
      </c>
      <c r="B10082" s="749" t="str">
        <f aca="false">C10082&amp;D10082&amp;E10082&amp;F10082&amp;G10082&amp;H10082</f>
        <v>EMENDA DE TOPO EM ESTACA DE TRILHO TR-25 DUPLO,INCLUSIVE TALAS DE CHAPA DE ACO E SOLDAGEM DE TOPO,COM FORNECIMENTO DE TODOS OS MATERIAIS</v>
      </c>
      <c r="C10082" s="749" t="s">
        <v>26484</v>
      </c>
      <c r="D10082" s="749" t="s">
        <v>26485</v>
      </c>
      <c r="E10082" s="749" t="s">
        <v>26486</v>
      </c>
      <c r="I10082" s="749" t="s">
        <v>30</v>
      </c>
      <c r="J10082" s="749" t="n">
        <v>212.33</v>
      </c>
    </row>
    <row collapsed="false" customFormat="false" customHeight="true" hidden="true" ht="12.75" outlineLevel="0" r="10083">
      <c r="A10083" s="749" t="s">
        <v>26487</v>
      </c>
      <c r="B10083" s="749" t="str">
        <f aca="false">C10083&amp;D10083&amp;E10083&amp;F10083&amp;G10083&amp;H10083</f>
        <v>EMENDA DE TOPO EM ESTACA DE TRILHO TR-25 DUPLO,INCLUSIVE TALAS DE CHAPA DE ACO E SOLDAGEM DE TOPO,COM FORNECIMENTO DE TODOS OS MATERIAIS</v>
      </c>
      <c r="C10083" s="749" t="s">
        <v>26484</v>
      </c>
      <c r="D10083" s="749" t="s">
        <v>26485</v>
      </c>
      <c r="E10083" s="749" t="s">
        <v>26486</v>
      </c>
      <c r="I10083" s="749" t="s">
        <v>30</v>
      </c>
      <c r="J10083" s="749" t="n">
        <v>199.43</v>
      </c>
    </row>
    <row collapsed="false" customFormat="false" customHeight="true" hidden="true" ht="12.75" outlineLevel="0" r="10084">
      <c r="A10084" s="749" t="s">
        <v>26488</v>
      </c>
      <c r="B10084" s="749" t="str">
        <f aca="false">C10084&amp;D10084&amp;E10084&amp;F10084&amp;G10084&amp;H10084</f>
        <v>EMENDA DE TOPO EM ESTACA DE TRILHO TR-25 TRIPLO,INCLUSIVE TALAS DE CHAPA DE ACO E SOLDAGEM DE TOPO, COM FORNECIMENTO DETODOS OS MATERIAIS</v>
      </c>
      <c r="C10084" s="749" t="s">
        <v>26489</v>
      </c>
      <c r="D10084" s="749" t="s">
        <v>26490</v>
      </c>
      <c r="E10084" s="749" t="s">
        <v>26491</v>
      </c>
      <c r="I10084" s="749" t="s">
        <v>30</v>
      </c>
      <c r="J10084" s="749" t="n">
        <v>289.05</v>
      </c>
    </row>
    <row collapsed="false" customFormat="false" customHeight="true" hidden="true" ht="12.75" outlineLevel="0" r="10085">
      <c r="A10085" s="749" t="s">
        <v>26492</v>
      </c>
      <c r="B10085" s="749" t="str">
        <f aca="false">C10085&amp;D10085&amp;E10085&amp;F10085&amp;G10085&amp;H10085</f>
        <v>EMENDA DE TOPO EM ESTACA DE TRILHO TR-25 TRIPLO,INCLUSIVE TALAS DE CHAPA DE ACO E SOLDAGEM DE TOPO, COM FORNECIMENTO DETODOS OS MATERIAIS</v>
      </c>
      <c r="C10085" s="749" t="s">
        <v>26489</v>
      </c>
      <c r="D10085" s="749" t="s">
        <v>26490</v>
      </c>
      <c r="E10085" s="749" t="s">
        <v>26491</v>
      </c>
      <c r="I10085" s="749" t="s">
        <v>30</v>
      </c>
      <c r="J10085" s="749" t="n">
        <v>270.1</v>
      </c>
    </row>
    <row collapsed="false" customFormat="false" customHeight="true" hidden="true" ht="12.75" outlineLevel="0" r="10086">
      <c r="A10086" s="749" t="s">
        <v>26493</v>
      </c>
      <c r="B10086" s="749" t="str">
        <f aca="false">C10086&amp;D10086&amp;E10086&amp;F10086&amp;G10086&amp;H10086</f>
        <v>EMENDA DE TOPO EM ESTACA DE TRILHO TR-32 SIMPLES,INCLUSIVE TALAS DE CHAPA DE ACO E SOLDAGEM DE TOPO,COM FORNECIMENTO DETODOS OS MATERIAIS</v>
      </c>
      <c r="C10086" s="749" t="s">
        <v>26494</v>
      </c>
      <c r="D10086" s="749" t="s">
        <v>26495</v>
      </c>
      <c r="E10086" s="749" t="s">
        <v>26491</v>
      </c>
      <c r="I10086" s="749" t="s">
        <v>30</v>
      </c>
      <c r="J10086" s="749" t="n">
        <v>124.17</v>
      </c>
    </row>
    <row collapsed="false" customFormat="false" customHeight="true" hidden="true" ht="12.75" outlineLevel="0" r="10087">
      <c r="A10087" s="749" t="s">
        <v>26496</v>
      </c>
      <c r="B10087" s="749" t="str">
        <f aca="false">C10087&amp;D10087&amp;E10087&amp;F10087&amp;G10087&amp;H10087</f>
        <v>EMENDA DE TOPO EM ESTACA DE TRILHO TR-32 SIMPLES,INCLUSIVE TALAS DE CHAPA DE ACO E SOLDAGEM DE TOPO,COM FORNECIMENTO DETODOS OS MATERIAIS</v>
      </c>
      <c r="C10087" s="749" t="s">
        <v>26494</v>
      </c>
      <c r="D10087" s="749" t="s">
        <v>26495</v>
      </c>
      <c r="E10087" s="749" t="s">
        <v>26491</v>
      </c>
      <c r="I10087" s="749" t="s">
        <v>30</v>
      </c>
      <c r="J10087" s="749" t="n">
        <v>116.34</v>
      </c>
    </row>
    <row collapsed="false" customFormat="false" customHeight="true" hidden="true" ht="12.75" outlineLevel="0" r="10088">
      <c r="A10088" s="749" t="s">
        <v>26497</v>
      </c>
      <c r="B10088" s="749" t="str">
        <f aca="false">C10088&amp;D10088&amp;E10088&amp;F10088&amp;G10088&amp;H10088</f>
        <v>EMENDA DE TOPO EM ESTACA DE TRILHO TR-32 DUPLO,INCLUSIVE TALAS DE CHAPA DE ACO E SOLDAGEM DE TOPO,COM FORNECIMENTO DE TODOS OS MATERIAIS</v>
      </c>
      <c r="C10088" s="749" t="s">
        <v>26498</v>
      </c>
      <c r="D10088" s="749" t="s">
        <v>26485</v>
      </c>
      <c r="E10088" s="749" t="s">
        <v>26486</v>
      </c>
      <c r="I10088" s="749" t="s">
        <v>30</v>
      </c>
      <c r="J10088" s="749" t="n">
        <v>219</v>
      </c>
    </row>
    <row collapsed="false" customFormat="false" customHeight="true" hidden="true" ht="12.75" outlineLevel="0" r="10089">
      <c r="A10089" s="749" t="s">
        <v>26499</v>
      </c>
      <c r="B10089" s="749" t="str">
        <f aca="false">C10089&amp;D10089&amp;E10089&amp;F10089&amp;G10089&amp;H10089</f>
        <v>EMENDA DE TOPO EM ESTACA DE TRILHO TR-32 DUPLO,INCLUSIVE TALAS DE CHAPA DE ACO E SOLDAGEM DE TOPO,COM FORNECIMENTO DE TODOS OS MATERIAIS</v>
      </c>
      <c r="C10089" s="749" t="s">
        <v>26498</v>
      </c>
      <c r="D10089" s="749" t="s">
        <v>26485</v>
      </c>
      <c r="E10089" s="749" t="s">
        <v>26486</v>
      </c>
      <c r="I10089" s="749" t="s">
        <v>30</v>
      </c>
      <c r="J10089" s="749" t="n">
        <v>205.21</v>
      </c>
    </row>
    <row collapsed="false" customFormat="false" customHeight="true" hidden="true" ht="12.75" outlineLevel="0" r="10090">
      <c r="A10090" s="749" t="s">
        <v>26500</v>
      </c>
      <c r="B10090" s="749" t="str">
        <f aca="false">C10090&amp;D10090&amp;E10090&amp;F10090&amp;G10090&amp;H10090</f>
        <v>EMENDA DE TOPO EM ESTACA DE TRILHO TR-32 TRIPLO,INCLUSIVE TALAS DE CHAPA DE ACO E SOLDAGEM DE TOPO, COM FORNECIMENTO DETODOS OS MATERIAIS</v>
      </c>
      <c r="C10090" s="749" t="s">
        <v>26501</v>
      </c>
      <c r="D10090" s="749" t="s">
        <v>26490</v>
      </c>
      <c r="E10090" s="749" t="s">
        <v>26491</v>
      </c>
      <c r="I10090" s="749" t="s">
        <v>30</v>
      </c>
      <c r="J10090" s="749" t="n">
        <v>298.68</v>
      </c>
    </row>
    <row collapsed="false" customFormat="false" customHeight="true" hidden="true" ht="12.75" outlineLevel="0" r="10091">
      <c r="A10091" s="749" t="s">
        <v>26502</v>
      </c>
      <c r="B10091" s="749" t="str">
        <f aca="false">C10091&amp;D10091&amp;E10091&amp;F10091&amp;G10091&amp;H10091</f>
        <v>EMENDA DE TOPO EM ESTACA DE TRILHO TR-32 TRIPLO,INCLUSIVE TALAS DE CHAPA DE ACO E SOLDAGEM DE TOPO, COM FORNECIMENTO DETODOS OS MATERIAIS</v>
      </c>
      <c r="C10091" s="749" t="s">
        <v>26501</v>
      </c>
      <c r="D10091" s="749" t="s">
        <v>26490</v>
      </c>
      <c r="E10091" s="749" t="s">
        <v>26491</v>
      </c>
      <c r="I10091" s="749" t="s">
        <v>30</v>
      </c>
      <c r="J10091" s="749" t="n">
        <v>278.44</v>
      </c>
    </row>
    <row collapsed="false" customFormat="false" customHeight="true" hidden="true" ht="12.75" outlineLevel="0" r="10092">
      <c r="A10092" s="749" t="s">
        <v>26503</v>
      </c>
      <c r="B10092" s="749" t="str">
        <f aca="false">C10092&amp;D10092&amp;E10092&amp;F10092&amp;G10092&amp;H10092</f>
        <v>EMENDA DE TOPO EM ESTACA DE TRILHO TR-37 SIMPLES,INCLUSIVE TALAS DE CHAPA DE ACO E SOLDAGEM DE TOPO,COM FORNECIMENTO DETODOS OS MATERIAIS</v>
      </c>
      <c r="C10092" s="749" t="s">
        <v>26504</v>
      </c>
      <c r="D10092" s="749" t="s">
        <v>26495</v>
      </c>
      <c r="E10092" s="749" t="s">
        <v>26491</v>
      </c>
      <c r="I10092" s="749" t="s">
        <v>30</v>
      </c>
      <c r="J10092" s="749" t="n">
        <v>130.1</v>
      </c>
    </row>
    <row collapsed="false" customFormat="false" customHeight="true" hidden="true" ht="12.75" outlineLevel="0" r="10093">
      <c r="A10093" s="749" t="s">
        <v>26505</v>
      </c>
      <c r="B10093" s="749" t="str">
        <f aca="false">C10093&amp;D10093&amp;E10093&amp;F10093&amp;G10093&amp;H10093</f>
        <v>EMENDA DE TOPO EM ESTACA DE TRILHO TR-37 SIMPLES,INCLUSIVE TALAS DE CHAPA DE ACO E SOLDAGEM DE TOPO,COM FORNECIMENTO DETODOS OS MATERIAIS</v>
      </c>
      <c r="C10093" s="749" t="s">
        <v>26504</v>
      </c>
      <c r="D10093" s="749" t="s">
        <v>26495</v>
      </c>
      <c r="E10093" s="749" t="s">
        <v>26491</v>
      </c>
      <c r="I10093" s="749" t="s">
        <v>30</v>
      </c>
      <c r="J10093" s="749" t="n">
        <v>121.48</v>
      </c>
    </row>
    <row collapsed="false" customFormat="false" customHeight="true" hidden="true" ht="12.75" outlineLevel="0" r="10094">
      <c r="A10094" s="749" t="s">
        <v>26506</v>
      </c>
      <c r="B10094" s="749" t="str">
        <f aca="false">C10094&amp;D10094&amp;E10094&amp;F10094&amp;G10094&amp;H10094</f>
        <v>EMENDA DE TOPO EM ESTACA DE TRILHO TR-37 DUPLO,INCLUSIVE TALAS DE CHAPA DE ACO E SOLDAGEM DE TOPO,COM FORNECIMENTO DE TODOS OS MATERIAIS</v>
      </c>
      <c r="C10094" s="749" t="s">
        <v>26507</v>
      </c>
      <c r="D10094" s="749" t="s">
        <v>26485</v>
      </c>
      <c r="E10094" s="749" t="s">
        <v>26486</v>
      </c>
      <c r="I10094" s="749" t="s">
        <v>30</v>
      </c>
      <c r="J10094" s="749" t="n">
        <v>222.33</v>
      </c>
    </row>
    <row collapsed="false" customFormat="false" customHeight="true" hidden="true" ht="12.75" outlineLevel="0" r="10095">
      <c r="A10095" s="749" t="s">
        <v>26508</v>
      </c>
      <c r="B10095" s="749" t="str">
        <f aca="false">C10095&amp;D10095&amp;E10095&amp;F10095&amp;G10095&amp;H10095</f>
        <v>EMENDA DE TOPO EM ESTACA DE TRILHO TR-37 DUPLO,INCLUSIVE TALAS DE CHAPA DE ACO E SOLDAGEM DE TOPO,COM FORNECIMENTO DE TODOS OS MATERIAIS</v>
      </c>
      <c r="C10095" s="749" t="s">
        <v>26507</v>
      </c>
      <c r="D10095" s="749" t="s">
        <v>26485</v>
      </c>
      <c r="E10095" s="749" t="s">
        <v>26486</v>
      </c>
      <c r="I10095" s="749" t="s">
        <v>30</v>
      </c>
      <c r="J10095" s="749" t="n">
        <v>208.1</v>
      </c>
    </row>
    <row collapsed="false" customFormat="false" customHeight="true" hidden="true" ht="12.75" outlineLevel="0" r="10096">
      <c r="A10096" s="749" t="s">
        <v>26509</v>
      </c>
      <c r="B10096" s="749" t="str">
        <f aca="false">C10096&amp;D10096&amp;E10096&amp;F10096&amp;G10096&amp;H10096</f>
        <v>EMENDA DE TOPO EM ESTACA DE TRILHO TR-37 TRIPLO,INCLUSIVE TALAS DE CHAPA DE ACO E SOLDAGEM DE TOPO, COM FORNECIMENTO DETODOS OS MATERIAIS</v>
      </c>
      <c r="C10096" s="749" t="s">
        <v>26510</v>
      </c>
      <c r="D10096" s="749" t="s">
        <v>26490</v>
      </c>
      <c r="E10096" s="749" t="s">
        <v>26491</v>
      </c>
      <c r="I10096" s="749" t="s">
        <v>30</v>
      </c>
      <c r="J10096" s="749" t="n">
        <v>304.24</v>
      </c>
    </row>
    <row collapsed="false" customFormat="false" customHeight="true" hidden="true" ht="12.75" outlineLevel="0" r="10097">
      <c r="A10097" s="749" t="s">
        <v>26511</v>
      </c>
      <c r="B10097" s="749" t="str">
        <f aca="false">C10097&amp;D10097&amp;E10097&amp;F10097&amp;G10097&amp;H10097</f>
        <v>EMENDA DE TOPO EM ESTACA DE TRILHO TR-37 TRIPLO,INCLUSIVE TALAS DE CHAPA DE ACO E SOLDAGEM DE TOPO, COM FORNECIMENTO DETODOS OS MATERIAIS</v>
      </c>
      <c r="C10097" s="749" t="s">
        <v>26510</v>
      </c>
      <c r="D10097" s="749" t="s">
        <v>26490</v>
      </c>
      <c r="E10097" s="749" t="s">
        <v>26491</v>
      </c>
      <c r="I10097" s="749" t="s">
        <v>30</v>
      </c>
      <c r="J10097" s="749" t="n">
        <v>283.26</v>
      </c>
    </row>
    <row collapsed="false" customFormat="false" customHeight="true" hidden="true" ht="12.75" outlineLevel="0" r="10098">
      <c r="A10098" s="749" t="s">
        <v>26512</v>
      </c>
      <c r="B10098" s="749" t="str">
        <f aca="false">C10098&amp;D10098&amp;E10098&amp;F10098&amp;G10098&amp;H10098</f>
        <v>EMENDA DE TOPO EM ESTACA DE TRILHO TR-45 SIMPLES,INCLUSIVE TALAS DE CHAPA DE ACO E SOLDAGEM DE TOPO,COM FORNECIMENTO DETODOS OS MATERIAIS</v>
      </c>
      <c r="C10098" s="749" t="s">
        <v>26513</v>
      </c>
      <c r="D10098" s="749" t="s">
        <v>26495</v>
      </c>
      <c r="E10098" s="749" t="s">
        <v>26491</v>
      </c>
      <c r="I10098" s="749" t="s">
        <v>30</v>
      </c>
      <c r="J10098" s="749" t="n">
        <v>194.98</v>
      </c>
    </row>
    <row collapsed="false" customFormat="false" customHeight="true" hidden="true" ht="12.75" outlineLevel="0" r="10099">
      <c r="A10099" s="749" t="s">
        <v>26514</v>
      </c>
      <c r="B10099" s="749" t="str">
        <f aca="false">C10099&amp;D10099&amp;E10099&amp;F10099&amp;G10099&amp;H10099</f>
        <v>EMENDA DE TOPO EM ESTACA DE TRILHO TR-45 SIMPLES,INCLUSIVE TALAS DE CHAPA DE ACO E SOLDAGEM DE TOPO,COM FORNECIMENTO DETODOS OS MATERIAIS</v>
      </c>
      <c r="C10099" s="749" t="s">
        <v>26513</v>
      </c>
      <c r="D10099" s="749" t="s">
        <v>26495</v>
      </c>
      <c r="E10099" s="749" t="s">
        <v>26491</v>
      </c>
      <c r="I10099" s="749" t="s">
        <v>30</v>
      </c>
      <c r="J10099" s="749" t="n">
        <v>181.21</v>
      </c>
    </row>
    <row collapsed="false" customFormat="false" customHeight="true" hidden="true" ht="12.75" outlineLevel="0" r="10100">
      <c r="A10100" s="749" t="s">
        <v>26515</v>
      </c>
      <c r="B10100" s="749" t="str">
        <f aca="false">C10100&amp;D10100&amp;E10100&amp;F10100&amp;G10100&amp;H10100</f>
        <v>EMENDA DE TOPO DE ESTACA DE TRILHO TR-45 DUPLO,INCLUSIVE TALAS DE CHAPA DE ACO E SOLDAGEM DE TOPO,COM FORNECIMENTO DE TODOS OS MATERIAIS</v>
      </c>
      <c r="C10100" s="749" t="s">
        <v>26516</v>
      </c>
      <c r="D10100" s="749" t="s">
        <v>26485</v>
      </c>
      <c r="E10100" s="749" t="s">
        <v>26486</v>
      </c>
      <c r="I10100" s="749" t="s">
        <v>30</v>
      </c>
      <c r="J10100" s="749" t="n">
        <v>342.33</v>
      </c>
    </row>
    <row collapsed="false" customFormat="false" customHeight="true" hidden="true" ht="12.75" outlineLevel="0" r="10101">
      <c r="A10101" s="749" t="s">
        <v>26517</v>
      </c>
      <c r="B10101" s="749" t="str">
        <f aca="false">C10101&amp;D10101&amp;E10101&amp;F10101&amp;G10101&amp;H10101</f>
        <v>EMENDA DE TOPO DE ESTACA DE TRILHO TR-45 DUPLO,INCLUSIVE TALAS DE CHAPA DE ACO E SOLDAGEM DE TOPO,COM FORNECIMENTO DE TODOS OS MATERIAIS</v>
      </c>
      <c r="C10101" s="749" t="s">
        <v>26516</v>
      </c>
      <c r="D10101" s="749" t="s">
        <v>26485</v>
      </c>
      <c r="E10101" s="749" t="s">
        <v>26486</v>
      </c>
      <c r="I10101" s="749" t="s">
        <v>30</v>
      </c>
      <c r="J10101" s="749" t="n">
        <v>318.19</v>
      </c>
    </row>
    <row collapsed="false" customFormat="false" customHeight="true" hidden="true" ht="12.75" outlineLevel="0" r="10102">
      <c r="A10102" s="749" t="s">
        <v>26518</v>
      </c>
      <c r="B10102" s="749" t="str">
        <f aca="false">C10102&amp;D10102&amp;E10102&amp;F10102&amp;G10102&amp;H10102</f>
        <v>EMENDA DE TOPO EM ESTACA DE TRILHO TR-45 TRIPLO,INCLUSIVE TALAS DE CHAPA DE ACO E SOLDAGEM DE TOPO, COM FORNECIMENTO DETODOS OS MATERIAIS</v>
      </c>
      <c r="C10102" s="749" t="s">
        <v>26519</v>
      </c>
      <c r="D10102" s="749" t="s">
        <v>26490</v>
      </c>
      <c r="E10102" s="749" t="s">
        <v>26491</v>
      </c>
      <c r="I10102" s="749" t="s">
        <v>30</v>
      </c>
      <c r="J10102" s="749" t="n">
        <v>463.98</v>
      </c>
    </row>
    <row collapsed="false" customFormat="false" customHeight="true" hidden="true" ht="12.75" outlineLevel="0" r="10103">
      <c r="A10103" s="749" t="s">
        <v>26520</v>
      </c>
      <c r="B10103" s="749" t="str">
        <f aca="false">C10103&amp;D10103&amp;E10103&amp;F10103&amp;G10103&amp;H10103</f>
        <v>EMENDA DE TOPO EM ESTACA DE TRILHO TR-45 TRIPLO,INCLUSIVE TALAS DE CHAPA DE ACO E SOLDAGEM DE TOPO, COM FORNECIMENTO DETODOS OS MATERIAIS</v>
      </c>
      <c r="C10103" s="749" t="s">
        <v>26519</v>
      </c>
      <c r="D10103" s="749" t="s">
        <v>26490</v>
      </c>
      <c r="E10103" s="749" t="s">
        <v>26491</v>
      </c>
      <c r="I10103" s="749" t="s">
        <v>30</v>
      </c>
      <c r="J10103" s="749" t="n">
        <v>429.65</v>
      </c>
    </row>
    <row collapsed="false" customFormat="false" customHeight="true" hidden="true" ht="12.75" outlineLevel="0" r="10104">
      <c r="A10104" s="749" t="s">
        <v>26521</v>
      </c>
      <c r="B10104" s="749" t="str">
        <f aca="false">C10104&amp;D10104&amp;E10104&amp;F10104&amp;G10104&amp;H10104</f>
        <v>EMENDA DE TOPO EM ESTACA DE TRILHO TR-50 SIMPLES,INCLUSIVE TALAS DE CHAPA DE ACO E SOLDAGEM DE TOPO,COM FORNECIMENTO DETODOS OS MATERIAIS</v>
      </c>
      <c r="C10104" s="749" t="s">
        <v>26522</v>
      </c>
      <c r="D10104" s="749" t="s">
        <v>26495</v>
      </c>
      <c r="E10104" s="749" t="s">
        <v>26491</v>
      </c>
      <c r="I10104" s="749" t="s">
        <v>30</v>
      </c>
      <c r="J10104" s="749" t="n">
        <v>204.98</v>
      </c>
    </row>
    <row collapsed="false" customFormat="false" customHeight="true" hidden="true" ht="12.75" outlineLevel="0" r="10105">
      <c r="A10105" s="749" t="s">
        <v>26523</v>
      </c>
      <c r="B10105" s="749" t="str">
        <f aca="false">C10105&amp;D10105&amp;E10105&amp;F10105&amp;G10105&amp;H10105</f>
        <v>EMENDA DE TOPO EM ESTACA DE TRILHO TR-50 SIMPLES,INCLUSIVE TALAS DE CHAPA DE ACO E SOLDAGEM DE TOPO,COM FORNECIMENTO DETODOS OS MATERIAIS</v>
      </c>
      <c r="C10105" s="749" t="s">
        <v>26522</v>
      </c>
      <c r="D10105" s="749" t="s">
        <v>26495</v>
      </c>
      <c r="E10105" s="749" t="s">
        <v>26491</v>
      </c>
      <c r="I10105" s="749" t="s">
        <v>30</v>
      </c>
      <c r="J10105" s="749" t="n">
        <v>189.88</v>
      </c>
    </row>
    <row collapsed="false" customFormat="false" customHeight="true" hidden="true" ht="12.75" outlineLevel="0" r="10106">
      <c r="A10106" s="749" t="s">
        <v>26524</v>
      </c>
      <c r="B10106" s="749" t="str">
        <f aca="false">C10106&amp;D10106&amp;E10106&amp;F10106&amp;G10106&amp;H10106</f>
        <v>EMENDA DE TOPO EM ESTACA DE TRILHO TR-50 DUPLO,INCLUSIVE TALAS DE CHAPA DE ACO E SOLDAGEM DE TOPO,COM FORNECIMENTO DE TODOS OS MATERIAIS</v>
      </c>
      <c r="C10106" s="749" t="s">
        <v>26525</v>
      </c>
      <c r="D10106" s="749" t="s">
        <v>26485</v>
      </c>
      <c r="E10106" s="749" t="s">
        <v>26486</v>
      </c>
      <c r="I10106" s="749" t="s">
        <v>30</v>
      </c>
      <c r="J10106" s="749" t="n">
        <v>354.18</v>
      </c>
    </row>
    <row collapsed="false" customFormat="false" customHeight="true" hidden="true" ht="12.75" outlineLevel="0" r="10107">
      <c r="A10107" s="749" t="s">
        <v>26526</v>
      </c>
      <c r="B10107" s="749" t="str">
        <f aca="false">C10107&amp;D10107&amp;E10107&amp;F10107&amp;G10107&amp;H10107</f>
        <v>EMENDA DE TOPO EM ESTACA DE TRILHO TR-50 DUPLO,INCLUSIVE TALAS DE CHAPA DE ACO E SOLDAGEM DE TOPO,COM FORNECIMENTO DE TODOS OS MATERIAIS</v>
      </c>
      <c r="C10107" s="749" t="s">
        <v>26525</v>
      </c>
      <c r="D10107" s="749" t="s">
        <v>26485</v>
      </c>
      <c r="E10107" s="749" t="s">
        <v>26486</v>
      </c>
      <c r="I10107" s="749" t="s">
        <v>30</v>
      </c>
      <c r="J10107" s="749" t="n">
        <v>328.46</v>
      </c>
    </row>
    <row collapsed="false" customFormat="false" customHeight="true" hidden="true" ht="12.75" outlineLevel="0" r="10108">
      <c r="A10108" s="749" t="s">
        <v>26527</v>
      </c>
      <c r="B10108" s="749" t="str">
        <f aca="false">C10108&amp;D10108&amp;E10108&amp;F10108&amp;G10108&amp;H10108</f>
        <v>EMENDA DE TOPO EM ESTACA DE TRILHO TR-50 TRIPLO,INCLUSIVE TALAS DE CHAPA DE ACO E SOLDAGEM DE TOPO, COM FORNECIMENTO DETODOS OS MATERIAIS</v>
      </c>
      <c r="C10108" s="749" t="s">
        <v>26528</v>
      </c>
      <c r="D10108" s="749" t="s">
        <v>26490</v>
      </c>
      <c r="E10108" s="749" t="s">
        <v>26491</v>
      </c>
      <c r="I10108" s="749" t="s">
        <v>30</v>
      </c>
      <c r="J10108" s="749" t="n">
        <v>481.02</v>
      </c>
    </row>
    <row collapsed="false" customFormat="false" customHeight="true" hidden="true" ht="12.75" outlineLevel="0" r="10109">
      <c r="A10109" s="749" t="s">
        <v>26529</v>
      </c>
      <c r="B10109" s="749" t="str">
        <f aca="false">C10109&amp;D10109&amp;E10109&amp;F10109&amp;G10109&amp;H10109</f>
        <v>EMENDA DE TOPO EM ESTACA DE TRILHO TR-50 TRIPLO,INCLUSIVE TALAS DE CHAPA DE ACO E SOLDAGEM DE TOPO, COM FORNECIMENTO DETODOS OS MATERIAIS</v>
      </c>
      <c r="C10109" s="749" t="s">
        <v>26528</v>
      </c>
      <c r="D10109" s="749" t="s">
        <v>26490</v>
      </c>
      <c r="E10109" s="749" t="s">
        <v>26491</v>
      </c>
      <c r="I10109" s="749" t="s">
        <v>30</v>
      </c>
      <c r="J10109" s="749" t="n">
        <v>444.41</v>
      </c>
    </row>
    <row collapsed="false" customFormat="false" customHeight="true" hidden="true" ht="12.75" outlineLevel="0" r="10110">
      <c r="A10110" s="749" t="s">
        <v>26530</v>
      </c>
      <c r="B10110" s="749" t="str">
        <f aca="false">C10110&amp;D10110&amp;E10110&amp;F10110&amp;G10110&amp;H10110</f>
        <v>EMENDA DE TOPO EM ESTACA DE TRILHO TR-57 SIMPLES,INCLUSIVE TALAS DE CHAPA DE ACO E SOLDAGEM DE TOPO,COM FORNECIMENTO DETODOS OS MATERIAIS</v>
      </c>
      <c r="C10110" s="749" t="s">
        <v>26531</v>
      </c>
      <c r="D10110" s="749" t="s">
        <v>26495</v>
      </c>
      <c r="E10110" s="749" t="s">
        <v>26491</v>
      </c>
      <c r="I10110" s="749" t="s">
        <v>30</v>
      </c>
      <c r="J10110" s="749" t="n">
        <v>212.39</v>
      </c>
    </row>
    <row collapsed="false" customFormat="false" customHeight="true" hidden="true" ht="12.75" outlineLevel="0" r="10111">
      <c r="A10111" s="749" t="s">
        <v>26532</v>
      </c>
      <c r="B10111" s="749" t="str">
        <f aca="false">C10111&amp;D10111&amp;E10111&amp;F10111&amp;G10111&amp;H10111</f>
        <v>EMENDA DE TOPO EM ESTACA DE TRILHO TR-57 SIMPLES,INCLUSIVE TALAS DE CHAPA DE ACO E SOLDAGEM DE TOPO,COM FORNECIMENTO DETODOS OS MATERIAIS</v>
      </c>
      <c r="C10111" s="749" t="s">
        <v>26531</v>
      </c>
      <c r="D10111" s="749" t="s">
        <v>26495</v>
      </c>
      <c r="E10111" s="749" t="s">
        <v>26491</v>
      </c>
      <c r="I10111" s="749" t="s">
        <v>30</v>
      </c>
      <c r="J10111" s="749" t="n">
        <v>196.3</v>
      </c>
    </row>
    <row collapsed="false" customFormat="false" customHeight="true" hidden="true" ht="12.75" outlineLevel="0" r="10112">
      <c r="A10112" s="749" t="s">
        <v>26533</v>
      </c>
      <c r="B10112" s="749" t="str">
        <f aca="false">C10112&amp;D10112&amp;E10112&amp;F10112&amp;G10112&amp;H10112</f>
        <v>EMENDA DE TOPO EM ESTACA DE TRILHO TR-57 DUPLO,INCLUSIVE TALAS DE CHAPA DE ACO E SOLDAGEM DE TOPO,COM FORNECIMENTO DE TODOS OS MATERIAIS</v>
      </c>
      <c r="C10112" s="749" t="s">
        <v>26534</v>
      </c>
      <c r="D10112" s="749" t="s">
        <v>26485</v>
      </c>
      <c r="E10112" s="749" t="s">
        <v>26486</v>
      </c>
      <c r="I10112" s="749" t="s">
        <v>30</v>
      </c>
      <c r="J10112" s="749" t="n">
        <v>368.99</v>
      </c>
    </row>
    <row collapsed="false" customFormat="false" customHeight="true" hidden="true" ht="12.75" outlineLevel="0" r="10113">
      <c r="A10113" s="749" t="s">
        <v>26535</v>
      </c>
      <c r="B10113" s="749" t="str">
        <f aca="false">C10113&amp;D10113&amp;E10113&amp;F10113&amp;G10113&amp;H10113</f>
        <v>EMENDA DE TOPO EM ESTACA DE TRILHO TR-57 DUPLO,INCLUSIVE TALAS DE CHAPA DE ACO E SOLDAGEM DE TOPO,COM FORNECIMENTO DE TODOS OS MATERIAIS</v>
      </c>
      <c r="C10113" s="749" t="s">
        <v>26534</v>
      </c>
      <c r="D10113" s="749" t="s">
        <v>26485</v>
      </c>
      <c r="E10113" s="749" t="s">
        <v>26486</v>
      </c>
      <c r="I10113" s="749" t="s">
        <v>30</v>
      </c>
      <c r="J10113" s="749" t="n">
        <v>341.3</v>
      </c>
    </row>
    <row collapsed="false" customFormat="false" customHeight="true" hidden="true" ht="12.75" outlineLevel="0" r="10114">
      <c r="A10114" s="749" t="s">
        <v>26536</v>
      </c>
      <c r="B10114" s="749" t="str">
        <f aca="false">C10114&amp;D10114&amp;E10114&amp;F10114&amp;G10114&amp;H10114</f>
        <v>EMENDA DE TOPO EM ESTACA DE TRILHO TR-57 TRIPLO,INCLUSIVE TALAS DE CHAPA DE ACO E SOLDAGEM DE TOPO, COM FORNECIMENTO DETODOS OS MATERIAIS</v>
      </c>
      <c r="C10114" s="749" t="s">
        <v>26537</v>
      </c>
      <c r="D10114" s="749" t="s">
        <v>26490</v>
      </c>
      <c r="E10114" s="749" t="s">
        <v>26491</v>
      </c>
      <c r="I10114" s="749" t="s">
        <v>30</v>
      </c>
      <c r="J10114" s="749" t="n">
        <v>512.87</v>
      </c>
    </row>
    <row collapsed="false" customFormat="false" customHeight="true" hidden="true" ht="12.75" outlineLevel="0" r="10115">
      <c r="A10115" s="749" t="s">
        <v>26538</v>
      </c>
      <c r="B10115" s="749" t="str">
        <f aca="false">C10115&amp;D10115&amp;E10115&amp;F10115&amp;G10115&amp;H10115</f>
        <v>EMENDA DE TOPO EM ESTACA DE TRILHO TR-57 TRIPLO,INCLUSIVE TALAS DE CHAPA DE ACO E SOLDAGEM DE TOPO, COM FORNECIMENTO DETODOS OS MATERIAIS</v>
      </c>
      <c r="C10115" s="749" t="s">
        <v>26537</v>
      </c>
      <c r="D10115" s="749" t="s">
        <v>26490</v>
      </c>
      <c r="E10115" s="749" t="s">
        <v>26491</v>
      </c>
      <c r="I10115" s="749" t="s">
        <v>30</v>
      </c>
      <c r="J10115" s="749" t="n">
        <v>472.02</v>
      </c>
    </row>
    <row collapsed="false" customFormat="false" customHeight="true" hidden="true" ht="12.75" outlineLevel="0" r="10116">
      <c r="A10116" s="749" t="s">
        <v>26539</v>
      </c>
      <c r="B10116" s="749" t="str">
        <f aca="false">C10116&amp;D10116&amp;E10116&amp;F10116&amp;G10116&amp;H10116</f>
        <v>PLACA DE ACO CONTRAPUNCAO,COM ESPESSURA DE 1/2",SOLDADA SOBRE CABECA DE ESTACA METALICA DE PERFIL SIMPLES DE 10",INCLUSIVE FORNECIMENTO</v>
      </c>
      <c r="C10116" s="749" t="s">
        <v>26540</v>
      </c>
      <c r="D10116" s="749" t="s">
        <v>26541</v>
      </c>
      <c r="E10116" s="749" t="s">
        <v>26542</v>
      </c>
      <c r="I10116" s="749" t="s">
        <v>30</v>
      </c>
      <c r="J10116" s="749" t="n">
        <v>76.41</v>
      </c>
    </row>
    <row collapsed="false" customFormat="false" customHeight="true" hidden="true" ht="12.75" outlineLevel="0" r="10117">
      <c r="A10117" s="749" t="s">
        <v>26543</v>
      </c>
      <c r="B10117" s="749" t="str">
        <f aca="false">C10117&amp;D10117&amp;E10117&amp;F10117&amp;G10117&amp;H10117</f>
        <v>PLACA DE ACO CONTRAPUNCAO,COM ESPESSURA DE 1/2",SOLDADA SOBRE CABECA DE ESTACA METALICA DE PERFIL SIMPLES DE 10",INCLUSIVE FORNECIMENTO</v>
      </c>
      <c r="C10117" s="749" t="s">
        <v>26540</v>
      </c>
      <c r="D10117" s="749" t="s">
        <v>26541</v>
      </c>
      <c r="E10117" s="749" t="s">
        <v>26542</v>
      </c>
      <c r="I10117" s="749" t="s">
        <v>30</v>
      </c>
      <c r="J10117" s="749" t="n">
        <v>70.52</v>
      </c>
    </row>
    <row collapsed="false" customFormat="false" customHeight="true" hidden="true" ht="12.75" outlineLevel="0" r="10118">
      <c r="A10118" s="749" t="s">
        <v>26544</v>
      </c>
      <c r="B10118" s="749" t="str">
        <f aca="false">C10118&amp;D10118&amp;E10118&amp;F10118&amp;G10118&amp;H10118</f>
        <v>PLACA DE ACO CONTRAPUNCAO,COM ESPESSURA DE 1/2",SOLDADA SOBRE CABECA DE ESTACA METALICA DE PERFIL SIMPLES DE 12",INCLUSIVE FORNECIMENTO</v>
      </c>
      <c r="C10118" s="749" t="s">
        <v>26540</v>
      </c>
      <c r="D10118" s="749" t="s">
        <v>26545</v>
      </c>
      <c r="E10118" s="749" t="s">
        <v>26542</v>
      </c>
      <c r="I10118" s="749" t="s">
        <v>30</v>
      </c>
      <c r="J10118" s="749" t="n">
        <v>103.16</v>
      </c>
    </row>
    <row collapsed="false" customFormat="false" customHeight="true" hidden="true" ht="12.75" outlineLevel="0" r="10119">
      <c r="A10119" s="749" t="s">
        <v>26546</v>
      </c>
      <c r="B10119" s="749" t="str">
        <f aca="false">C10119&amp;D10119&amp;E10119&amp;F10119&amp;G10119&amp;H10119</f>
        <v>PLACA DE ACO CONTRAPUNCAO,COM ESPESSURA DE 1/2",SOLDADA SOBRE CABECA DE ESTACA METALICA DE PERFIL SIMPLES DE 12",INCLUSIVE FORNECIMENTO</v>
      </c>
      <c r="C10119" s="749" t="s">
        <v>26540</v>
      </c>
      <c r="D10119" s="749" t="s">
        <v>26545</v>
      </c>
      <c r="E10119" s="749" t="s">
        <v>26542</v>
      </c>
      <c r="I10119" s="749" t="s">
        <v>30</v>
      </c>
      <c r="J10119" s="749" t="n">
        <v>95.2</v>
      </c>
    </row>
    <row collapsed="false" customFormat="false" customHeight="true" hidden="true" ht="12.75" outlineLevel="0" r="10120">
      <c r="A10120" s="749" t="s">
        <v>26547</v>
      </c>
      <c r="B10120" s="749" t="str">
        <f aca="false">C10120&amp;D10120&amp;E10120&amp;F10120&amp;G10120&amp;H10120</f>
        <v>PLACA DE ACO CONTRAPUNCAO,COM ESPESSURA DE 1/2",SOLDADA SOBRE CABECA DE ESTACA METALICA DE PERFIL SIMPLES 15",INCLUSIVEFORNECIMENTO</v>
      </c>
      <c r="C10120" s="749" t="s">
        <v>26540</v>
      </c>
      <c r="D10120" s="749" t="s">
        <v>26548</v>
      </c>
      <c r="E10120" s="749" t="s">
        <v>20605</v>
      </c>
      <c r="I10120" s="749" t="s">
        <v>30</v>
      </c>
      <c r="J10120" s="749" t="n">
        <v>122.26</v>
      </c>
    </row>
    <row collapsed="false" customFormat="false" customHeight="true" hidden="true" ht="12.75" outlineLevel="0" r="10121">
      <c r="A10121" s="749" t="s">
        <v>26549</v>
      </c>
      <c r="B10121" s="749" t="str">
        <f aca="false">C10121&amp;D10121&amp;E10121&amp;F10121&amp;G10121&amp;H10121</f>
        <v>PLACA DE ACO CONTRAPUNCAO,COM ESPESSURA DE 1/2",SOLDADA SOBRE CABECA DE ESTACA METALICA DE PERFIL SIMPLES 15",INCLUSIVEFORNECIMENTO</v>
      </c>
      <c r="C10121" s="749" t="s">
        <v>26540</v>
      </c>
      <c r="D10121" s="749" t="s">
        <v>26548</v>
      </c>
      <c r="E10121" s="749" t="s">
        <v>20605</v>
      </c>
      <c r="I10121" s="749" t="s">
        <v>30</v>
      </c>
      <c r="J10121" s="749" t="n">
        <v>112.84</v>
      </c>
    </row>
    <row collapsed="false" customFormat="false" customHeight="true" hidden="true" ht="12.75" outlineLevel="0" r="10122">
      <c r="A10122" s="749" t="s">
        <v>26550</v>
      </c>
      <c r="B10122" s="749" t="str">
        <f aca="false">C10122&amp;D10122&amp;E10122&amp;F10122&amp;G10122&amp;H10122</f>
        <v>PLACA DE ACO CONTRAPUNCAO,COM ESPESSURA DE 1/2",SOLDADA SOBRE CABECA DE ESTACA METALICA DE PERFIL DUPLO DE 10",INCLUSIVEFORNECIMENTO</v>
      </c>
      <c r="C10122" s="749" t="s">
        <v>26540</v>
      </c>
      <c r="D10122" s="749" t="s">
        <v>26551</v>
      </c>
      <c r="E10122" s="749" t="s">
        <v>20605</v>
      </c>
      <c r="I10122" s="749" t="s">
        <v>30</v>
      </c>
      <c r="J10122" s="749" t="n">
        <v>129.9</v>
      </c>
    </row>
    <row collapsed="false" customFormat="false" customHeight="true" hidden="true" ht="12.75" outlineLevel="0" r="10123">
      <c r="A10123" s="749" t="s">
        <v>26552</v>
      </c>
      <c r="B10123" s="749" t="str">
        <f aca="false">C10123&amp;D10123&amp;E10123&amp;F10123&amp;G10123&amp;H10123</f>
        <v>PLACA DE ACO CONTRAPUNCAO,COM ESPESSURA DE 1/2",SOLDADA SOBRE CABECA DE ESTACA METALICA DE PERFIL DUPLO DE 10",INCLUSIVEFORNECIMENTO</v>
      </c>
      <c r="C10123" s="749" t="s">
        <v>26540</v>
      </c>
      <c r="D10123" s="749" t="s">
        <v>26551</v>
      </c>
      <c r="E10123" s="749" t="s">
        <v>20605</v>
      </c>
      <c r="I10123" s="749" t="s">
        <v>30</v>
      </c>
      <c r="J10123" s="749" t="n">
        <v>119.89</v>
      </c>
    </row>
    <row collapsed="false" customFormat="false" customHeight="true" hidden="true" ht="12.75" outlineLevel="0" r="10124">
      <c r="A10124" s="749" t="s">
        <v>26553</v>
      </c>
      <c r="B10124" s="749" t="str">
        <f aca="false">C10124&amp;D10124&amp;E10124&amp;F10124&amp;G10124&amp;H10124</f>
        <v>PLACA DE ACO CONTRAPUNCAO,COM ESPESSURA DE 1/2",SOLDADA SOBRE CABECA DE ESTACA METALICA DE PERFIL DUPLO DE 12",INCLUSIVEFORNECIMENTO</v>
      </c>
      <c r="C10124" s="749" t="s">
        <v>26540</v>
      </c>
      <c r="D10124" s="749" t="s">
        <v>26554</v>
      </c>
      <c r="E10124" s="749" t="s">
        <v>20605</v>
      </c>
      <c r="I10124" s="749" t="s">
        <v>30</v>
      </c>
      <c r="J10124" s="749" t="n">
        <v>175.37</v>
      </c>
    </row>
    <row collapsed="false" customFormat="false" customHeight="true" hidden="true" ht="12.75" outlineLevel="0" r="10125">
      <c r="A10125" s="749" t="s">
        <v>26555</v>
      </c>
      <c r="B10125" s="749" t="str">
        <f aca="false">C10125&amp;D10125&amp;E10125&amp;F10125&amp;G10125&amp;H10125</f>
        <v>PLACA DE ACO CONTRAPUNCAO,COM ESPESSURA DE 1/2",SOLDADA SOBRE CABECA DE ESTACA METALICA DE PERFIL DUPLO DE 12",INCLUSIVEFORNECIMENTO</v>
      </c>
      <c r="C10125" s="749" t="s">
        <v>26540</v>
      </c>
      <c r="D10125" s="749" t="s">
        <v>26554</v>
      </c>
      <c r="E10125" s="749" t="s">
        <v>20605</v>
      </c>
      <c r="I10125" s="749" t="s">
        <v>30</v>
      </c>
      <c r="J10125" s="749" t="n">
        <v>161.85</v>
      </c>
    </row>
    <row collapsed="false" customFormat="false" customHeight="true" hidden="true" ht="12.75" outlineLevel="0" r="10126">
      <c r="A10126" s="749" t="s">
        <v>26556</v>
      </c>
      <c r="B10126" s="749" t="str">
        <f aca="false">C10126&amp;D10126&amp;E10126&amp;F10126&amp;G10126&amp;H10126</f>
        <v>PLACA DE ACO CONTRAPUNCAO,COM ESPESSURA DE 1/2",SOLDADA SOBRE CABECA DE ESTACA METALICA DE PERFIL DUPLO DE 15",INCLUSIVEFORNECIMENTO</v>
      </c>
      <c r="C10126" s="749" t="s">
        <v>26540</v>
      </c>
      <c r="D10126" s="749" t="s">
        <v>26557</v>
      </c>
      <c r="E10126" s="749" t="s">
        <v>20605</v>
      </c>
      <c r="I10126" s="749" t="s">
        <v>30</v>
      </c>
      <c r="J10126" s="749" t="n">
        <v>207.85</v>
      </c>
    </row>
    <row collapsed="false" customFormat="false" customHeight="true" hidden="true" ht="12.75" outlineLevel="0" r="10127">
      <c r="A10127" s="749" t="s">
        <v>26558</v>
      </c>
      <c r="B10127" s="749" t="str">
        <f aca="false">C10127&amp;D10127&amp;E10127&amp;F10127&amp;G10127&amp;H10127</f>
        <v>PLACA DE ACO CONTRAPUNCAO,COM ESPESSURA DE 1/2",SOLDADA SOBRE CABECA DE ESTACA METALICA DE PERFIL DUPLO DE 15",INCLUSIVEFORNECIMENTO</v>
      </c>
      <c r="C10127" s="749" t="s">
        <v>26540</v>
      </c>
      <c r="D10127" s="749" t="s">
        <v>26557</v>
      </c>
      <c r="E10127" s="749" t="s">
        <v>20605</v>
      </c>
      <c r="I10127" s="749" t="s">
        <v>30</v>
      </c>
      <c r="J10127" s="749" t="n">
        <v>191.83</v>
      </c>
    </row>
    <row collapsed="false" customFormat="false" customHeight="true" hidden="true" ht="12.75" outlineLevel="0" r="10128">
      <c r="A10128" s="749" t="s">
        <v>26559</v>
      </c>
      <c r="B10128" s="749" t="str">
        <f aca="false">C10128&amp;D10128&amp;E10128&amp;F10128&amp;G10128&amp;H10128</f>
        <v>PLACA DE ACO CONTRAPUNCAO,NAS DIMENSOES DE PROJETO,SOLDADA SOBRE CABECA DE ESTACA DE ACO DE PERFIL SIMPLES OU DUPLO,MEDIDA PELO PESO INCORPORADO DE CHAPA DE ACO</v>
      </c>
      <c r="C10128" s="749" t="s">
        <v>26560</v>
      </c>
      <c r="D10128" s="749" t="s">
        <v>26561</v>
      </c>
      <c r="E10128" s="749" t="s">
        <v>26562</v>
      </c>
      <c r="I10128" s="749" t="s">
        <v>1404</v>
      </c>
      <c r="J10128" s="749" t="n">
        <v>10.92</v>
      </c>
    </row>
    <row collapsed="false" customFormat="false" customHeight="true" hidden="true" ht="12.75" outlineLevel="0" r="10129">
      <c r="A10129" s="749" t="s">
        <v>26563</v>
      </c>
      <c r="B10129" s="749" t="str">
        <f aca="false">C10129&amp;D10129&amp;E10129&amp;F10129&amp;G10129&amp;H10129</f>
        <v>PLACA DE ACO CONTRAPUNCAO,NAS DIMENSOES DE PROJETO,SOLDADA SOBRE CABECA DE ESTACA DE ACO DE PERFIL SIMPLES OU DUPLO,MEDIDA PELO PESO INCORPORADO DE CHAPA DE ACO</v>
      </c>
      <c r="C10129" s="749" t="s">
        <v>26560</v>
      </c>
      <c r="D10129" s="749" t="s">
        <v>26561</v>
      </c>
      <c r="E10129" s="749" t="s">
        <v>26562</v>
      </c>
      <c r="I10129" s="749" t="s">
        <v>1404</v>
      </c>
      <c r="J10129" s="749" t="n">
        <v>10.08</v>
      </c>
    </row>
    <row collapsed="false" customFormat="false" customHeight="true" hidden="true" ht="12.75" outlineLevel="0" r="10130">
      <c r="A10130" s="749" t="s">
        <v>26564</v>
      </c>
      <c r="B10130" s="749" t="str">
        <f aca="false">C10130&amp;D10130&amp;E10130&amp;F10130&amp;G10130&amp;H10130</f>
        <v>ARRASAMENTO DE ESTACA DE CONCRETO PARA CARGA DE TRABALHO DECOMPRESSAO AXIAL ATE 600KN</v>
      </c>
      <c r="C10130" s="749" t="s">
        <v>26565</v>
      </c>
      <c r="D10130" s="749" t="s">
        <v>26566</v>
      </c>
      <c r="I10130" s="749" t="s">
        <v>30</v>
      </c>
      <c r="J10130" s="749" t="n">
        <v>123.41</v>
      </c>
    </row>
    <row collapsed="false" customFormat="false" customHeight="true" hidden="true" ht="12.75" outlineLevel="0" r="10131">
      <c r="A10131" s="749" t="s">
        <v>26567</v>
      </c>
      <c r="B10131" s="749" t="str">
        <f aca="false">C10131&amp;D10131&amp;E10131&amp;F10131&amp;G10131&amp;H10131</f>
        <v>ARRASAMENTO DE ESTACA DE CONCRETO PARA CARGA DE TRABALHO DECOMPRESSAO AXIAL ATE 600KN</v>
      </c>
      <c r="C10131" s="749" t="s">
        <v>26565</v>
      </c>
      <c r="D10131" s="749" t="s">
        <v>26566</v>
      </c>
      <c r="I10131" s="749" t="s">
        <v>30</v>
      </c>
      <c r="J10131" s="749" t="n">
        <v>106.91</v>
      </c>
    </row>
    <row collapsed="false" customFormat="false" customHeight="true" hidden="true" ht="12.75" outlineLevel="0" r="10132">
      <c r="A10132" s="749" t="s">
        <v>26568</v>
      </c>
      <c r="B10132" s="749" t="str">
        <f aca="false">C10132&amp;D10132&amp;E10132&amp;F10132&amp;G10132&amp;H10132</f>
        <v>ARRASAMENTO DE ESTACA DE CONCRETO PARA CARGA DE TRABALHO DECOMPRESSAO AXIAL DE 600 A 950KN</v>
      </c>
      <c r="C10132" s="749" t="s">
        <v>26565</v>
      </c>
      <c r="D10132" s="749" t="s">
        <v>26569</v>
      </c>
      <c r="I10132" s="749" t="s">
        <v>30</v>
      </c>
      <c r="J10132" s="749" t="n">
        <v>160.43</v>
      </c>
    </row>
    <row collapsed="false" customFormat="false" customHeight="true" hidden="true" ht="12.75" outlineLevel="0" r="10133">
      <c r="A10133" s="749" t="s">
        <v>26570</v>
      </c>
      <c r="B10133" s="749" t="str">
        <f aca="false">C10133&amp;D10133&amp;E10133&amp;F10133&amp;G10133&amp;H10133</f>
        <v>ARRASAMENTO DE ESTACA DE CONCRETO PARA CARGA DE TRABALHO DECOMPRESSAO AXIAL DE 600 A 950KN</v>
      </c>
      <c r="C10133" s="749" t="s">
        <v>26565</v>
      </c>
      <c r="D10133" s="749" t="s">
        <v>26569</v>
      </c>
      <c r="I10133" s="749" t="s">
        <v>30</v>
      </c>
      <c r="J10133" s="749" t="n">
        <v>138.98</v>
      </c>
    </row>
    <row collapsed="false" customFormat="false" customHeight="true" hidden="true" ht="12.75" outlineLevel="0" r="10134">
      <c r="A10134" s="749" t="s">
        <v>26571</v>
      </c>
      <c r="B10134" s="749" t="str">
        <f aca="false">C10134&amp;D10134&amp;E10134&amp;F10134&amp;G10134&amp;H10134</f>
        <v>ARRASAMENTO DE ESTACA DE CONCRETO PARA CARGA DE TRABALHO DECOMPRESSAO AXIAL DE 950 A 1.300KN</v>
      </c>
      <c r="C10134" s="749" t="s">
        <v>26565</v>
      </c>
      <c r="D10134" s="749" t="s">
        <v>26572</v>
      </c>
      <c r="I10134" s="749" t="s">
        <v>30</v>
      </c>
      <c r="J10134" s="749" t="n">
        <v>283.85</v>
      </c>
    </row>
    <row collapsed="false" customFormat="false" customHeight="true" hidden="true" ht="12.75" outlineLevel="0" r="10135">
      <c r="A10135" s="749" t="s">
        <v>26573</v>
      </c>
      <c r="B10135" s="749" t="str">
        <f aca="false">C10135&amp;D10135&amp;E10135&amp;F10135&amp;G10135&amp;H10135</f>
        <v>ARRASAMENTO DE ESTACA DE CONCRETO PARA CARGA DE TRABALHO DECOMPRESSAO AXIAL DE 950 A 1.300KN</v>
      </c>
      <c r="C10135" s="749" t="s">
        <v>26565</v>
      </c>
      <c r="D10135" s="749" t="s">
        <v>26572</v>
      </c>
      <c r="I10135" s="749" t="s">
        <v>30</v>
      </c>
      <c r="J10135" s="749" t="n">
        <v>245.9</v>
      </c>
    </row>
    <row collapsed="false" customFormat="false" customHeight="true" hidden="true" ht="12.75" outlineLevel="0" r="10136">
      <c r="A10136" s="749" t="s">
        <v>26574</v>
      </c>
      <c r="B10136" s="749" t="str">
        <f aca="false">C10136&amp;D10136&amp;E10136&amp;F10136&amp;G10136&amp;H10136</f>
        <v>ARRASAMENTO DE ESTACA DE CONCRETO PARA CARGA DE TRABALHO DECOMPRESSAO AXIAL DE 1.300 A 1.700KN</v>
      </c>
      <c r="C10136" s="749" t="s">
        <v>26565</v>
      </c>
      <c r="D10136" s="749" t="s">
        <v>26575</v>
      </c>
      <c r="I10136" s="749" t="s">
        <v>30</v>
      </c>
      <c r="J10136" s="749" t="n">
        <v>333.21</v>
      </c>
    </row>
    <row collapsed="false" customFormat="false" customHeight="true" hidden="true" ht="12.75" outlineLevel="0" r="10137">
      <c r="A10137" s="749" t="s">
        <v>26576</v>
      </c>
      <c r="B10137" s="749" t="str">
        <f aca="false">C10137&amp;D10137&amp;E10137&amp;F10137&amp;G10137&amp;H10137</f>
        <v>ARRASAMENTO DE ESTACA DE CONCRETO PARA CARGA DE TRABALHO DECOMPRESSAO AXIAL DE 1.300 A 1.700KN</v>
      </c>
      <c r="C10137" s="749" t="s">
        <v>26565</v>
      </c>
      <c r="D10137" s="749" t="s">
        <v>26575</v>
      </c>
      <c r="I10137" s="749" t="s">
        <v>30</v>
      </c>
      <c r="J10137" s="749" t="n">
        <v>288.66</v>
      </c>
    </row>
    <row collapsed="false" customFormat="false" customHeight="true" hidden="true" ht="12.75" outlineLevel="0" r="10138">
      <c r="A10138" s="749" t="s">
        <v>26577</v>
      </c>
      <c r="B10138" s="749" t="str">
        <f aca="false">C10138&amp;D10138&amp;E10138&amp;F10138&amp;G10138&amp;H10138</f>
        <v>ARRASAMENTO DE TUBULAO DE CONCRETO COM DIAMETRO DE 80CM</v>
      </c>
      <c r="C10138" s="749" t="s">
        <v>26578</v>
      </c>
      <c r="I10138" s="749" t="s">
        <v>30</v>
      </c>
      <c r="J10138" s="749" t="n">
        <v>292.5</v>
      </c>
    </row>
    <row collapsed="false" customFormat="false" customHeight="true" hidden="true" ht="12.75" outlineLevel="0" r="10139">
      <c r="A10139" s="749" t="s">
        <v>26579</v>
      </c>
      <c r="B10139" s="749" t="str">
        <f aca="false">C10139&amp;D10139&amp;E10139&amp;F10139&amp;G10139&amp;H10139</f>
        <v>ARRASAMENTO DE TUBULAO DE CONCRETO COM DIAMETRO DE 80CM</v>
      </c>
      <c r="C10139" s="749" t="s">
        <v>26578</v>
      </c>
      <c r="I10139" s="749" t="s">
        <v>30</v>
      </c>
      <c r="J10139" s="749" t="n">
        <v>278.29</v>
      </c>
    </row>
    <row collapsed="false" customFormat="false" customHeight="true" hidden="true" ht="12.75" outlineLevel="0" r="10140">
      <c r="A10140" s="749" t="s">
        <v>26580</v>
      </c>
      <c r="B10140" s="749" t="str">
        <f aca="false">C10140&amp;D10140&amp;E10140&amp;F10140&amp;G10140&amp;H10140</f>
        <v>ARRASAMENTO DE TUBULAO DE CONCRETO COM DIAMETRO DE 1,00 A 1,20M</v>
      </c>
      <c r="C10140" s="749" t="s">
        <v>26581</v>
      </c>
      <c r="D10140" s="749" t="s">
        <v>26582</v>
      </c>
      <c r="I10140" s="749" t="s">
        <v>30</v>
      </c>
      <c r="J10140" s="749" t="n">
        <v>438.76</v>
      </c>
    </row>
    <row collapsed="false" customFormat="false" customHeight="true" hidden="true" ht="12.75" outlineLevel="0" r="10141">
      <c r="A10141" s="749" t="s">
        <v>26583</v>
      </c>
      <c r="B10141" s="749" t="str">
        <f aca="false">C10141&amp;D10141&amp;E10141&amp;F10141&amp;G10141&amp;H10141</f>
        <v>ARRASAMENTO DE TUBULAO DE CONCRETO COM DIAMETRO DE 1,00 A 1,20M</v>
      </c>
      <c r="C10141" s="749" t="s">
        <v>26581</v>
      </c>
      <c r="D10141" s="749" t="s">
        <v>26582</v>
      </c>
      <c r="I10141" s="749" t="s">
        <v>30</v>
      </c>
      <c r="J10141" s="749" t="n">
        <v>417.43</v>
      </c>
    </row>
    <row collapsed="false" customFormat="false" customHeight="true" hidden="true" ht="12.75" outlineLevel="0" r="10142">
      <c r="A10142" s="749" t="s">
        <v>26584</v>
      </c>
      <c r="B10142" s="749" t="str">
        <f aca="false">C10142&amp;D10142&amp;E10142&amp;F10142&amp;G10142&amp;H10142</f>
        <v>ARRASAMENTO DE TUBULAO DE CONCRETO COM DIAMETRO DE 1,25 A 1,40M</v>
      </c>
      <c r="C10142" s="749" t="s">
        <v>26585</v>
      </c>
      <c r="D10142" s="749" t="s">
        <v>26586</v>
      </c>
      <c r="I10142" s="749" t="s">
        <v>30</v>
      </c>
      <c r="J10142" s="749" t="n">
        <v>507.01</v>
      </c>
    </row>
    <row collapsed="false" customFormat="false" customHeight="true" hidden="true" ht="12.75" outlineLevel="0" r="10143">
      <c r="A10143" s="749" t="s">
        <v>26587</v>
      </c>
      <c r="B10143" s="749" t="str">
        <f aca="false">C10143&amp;D10143&amp;E10143&amp;F10143&amp;G10143&amp;H10143</f>
        <v>ARRASAMENTO DE TUBULAO DE CONCRETO COM DIAMETRO DE 1,25 A 1,40M</v>
      </c>
      <c r="C10143" s="749" t="s">
        <v>26585</v>
      </c>
      <c r="D10143" s="749" t="s">
        <v>26586</v>
      </c>
      <c r="I10143" s="749" t="s">
        <v>30</v>
      </c>
      <c r="J10143" s="749" t="n">
        <v>482.37</v>
      </c>
    </row>
    <row collapsed="false" customFormat="false" customHeight="true" hidden="true" ht="12.75" outlineLevel="0" r="10144">
      <c r="A10144" s="749" t="s">
        <v>26588</v>
      </c>
      <c r="B10144" s="749" t="str">
        <f aca="false">C10144&amp;D10144&amp;E10144&amp;F10144&amp;G10144&amp;H10144</f>
        <v>ARRASAMENTO DE TUBULAO DE CONCRETO COM DIAMETRO DE 1,45 A 1,60M</v>
      </c>
      <c r="C10144" s="749" t="s">
        <v>26589</v>
      </c>
      <c r="D10144" s="749" t="s">
        <v>26590</v>
      </c>
      <c r="I10144" s="749" t="s">
        <v>30</v>
      </c>
      <c r="J10144" s="749" t="n">
        <v>585.01</v>
      </c>
    </row>
    <row collapsed="false" customFormat="false" customHeight="true" hidden="true" ht="12.75" outlineLevel="0" r="10145">
      <c r="A10145" s="749" t="s">
        <v>26591</v>
      </c>
      <c r="B10145" s="749" t="str">
        <f aca="false">C10145&amp;D10145&amp;E10145&amp;F10145&amp;G10145&amp;H10145</f>
        <v>ARRASAMENTO DE TUBULAO DE CONCRETO COM DIAMETRO DE 1,45 A 1,60M</v>
      </c>
      <c r="C10145" s="749" t="s">
        <v>26589</v>
      </c>
      <c r="D10145" s="749" t="s">
        <v>26590</v>
      </c>
      <c r="I10145" s="749" t="s">
        <v>30</v>
      </c>
      <c r="J10145" s="749" t="n">
        <v>556.58</v>
      </c>
    </row>
    <row collapsed="false" customFormat="false" customHeight="true" hidden="true" ht="12.75" outlineLevel="0" r="10146">
      <c r="A10146" s="749" t="s">
        <v>26592</v>
      </c>
      <c r="B10146" s="749" t="str">
        <f aca="false">C10146&amp;D10146&amp;E10146&amp;F10146&amp;G10146&amp;H10146</f>
        <v>ARRASAMENTO DE TUBULAO DE CONCRETO COM DIAMETRO DE 1,65 A 2,00M</v>
      </c>
      <c r="C10146" s="749" t="s">
        <v>26593</v>
      </c>
      <c r="D10146" s="749" t="s">
        <v>26594</v>
      </c>
      <c r="I10146" s="749" t="s">
        <v>30</v>
      </c>
      <c r="J10146" s="749" t="n">
        <v>731.26</v>
      </c>
    </row>
    <row collapsed="false" customFormat="false" customHeight="true" hidden="true" ht="12.75" outlineLevel="0" r="10147">
      <c r="A10147" s="749" t="s">
        <v>26595</v>
      </c>
      <c r="B10147" s="749" t="str">
        <f aca="false">C10147&amp;D10147&amp;E10147&amp;F10147&amp;G10147&amp;H10147</f>
        <v>ARRASAMENTO DE TUBULAO DE CONCRETO COM DIAMETRO DE 1,65 A 2,00M</v>
      </c>
      <c r="C10147" s="749" t="s">
        <v>26593</v>
      </c>
      <c r="D10147" s="749" t="s">
        <v>26594</v>
      </c>
      <c r="I10147" s="749" t="s">
        <v>30</v>
      </c>
      <c r="J10147" s="749" t="n">
        <v>695.73</v>
      </c>
    </row>
    <row collapsed="false" customFormat="false" customHeight="true" hidden="true" ht="12.75" outlineLevel="0" r="10148">
      <c r="A10148" s="749" t="s">
        <v>26596</v>
      </c>
      <c r="B10148" s="749" t="str">
        <f aca="false">C10148&amp;D10148&amp;E10148&amp;F10148&amp;G10148&amp;H10148</f>
        <v>ARRASAMENTO DE TUBULAO DE CONCRETO COM DIAMETRO DE 2,10 A 2,50M</v>
      </c>
      <c r="C10148" s="749" t="s">
        <v>26597</v>
      </c>
      <c r="D10148" s="749" t="s">
        <v>26598</v>
      </c>
      <c r="I10148" s="749" t="s">
        <v>30</v>
      </c>
      <c r="J10148" s="749" t="n">
        <v>906.77</v>
      </c>
    </row>
    <row collapsed="false" customFormat="false" customHeight="true" hidden="true" ht="12.75" outlineLevel="0" r="10149">
      <c r="A10149" s="749" t="s">
        <v>26599</v>
      </c>
      <c r="B10149" s="749" t="str">
        <f aca="false">C10149&amp;D10149&amp;E10149&amp;F10149&amp;G10149&amp;H10149</f>
        <v>ARRASAMENTO DE TUBULAO DE CONCRETO COM DIAMETRO DE 2,10 A 2,50M</v>
      </c>
      <c r="C10149" s="749" t="s">
        <v>26597</v>
      </c>
      <c r="D10149" s="749" t="s">
        <v>26598</v>
      </c>
      <c r="I10149" s="749" t="s">
        <v>30</v>
      </c>
      <c r="J10149" s="749" t="n">
        <v>862.7</v>
      </c>
    </row>
    <row collapsed="false" customFormat="false" customHeight="true" hidden="true" ht="12.75" outlineLevel="0" r="10150">
      <c r="A10150" s="749" t="s">
        <v>26600</v>
      </c>
      <c r="B10150" s="749" t="str">
        <f aca="false">C10150&amp;D10150&amp;E10150&amp;F10150&amp;G10150&amp;H10150</f>
        <v>ARRASAMENTO DE ESTACA DE TRILHO TR-25,TR-32,TR-37 OU TR-45,SIMPLES</v>
      </c>
      <c r="C10150" s="749" t="s">
        <v>26601</v>
      </c>
      <c r="D10150" s="749" t="s">
        <v>26602</v>
      </c>
      <c r="I10150" s="749" t="s">
        <v>30</v>
      </c>
      <c r="J10150" s="749" t="n">
        <v>129.71</v>
      </c>
    </row>
    <row collapsed="false" customFormat="false" customHeight="true" hidden="true" ht="12.75" outlineLevel="0" r="10151">
      <c r="A10151" s="749" t="s">
        <v>26603</v>
      </c>
      <c r="B10151" s="749" t="str">
        <f aca="false">C10151&amp;D10151&amp;E10151&amp;F10151&amp;G10151&amp;H10151</f>
        <v>ARRASAMENTO DE ESTACA DE TRILHO TR-25,TR-32,TR-37 OU TR-45,SIMPLES</v>
      </c>
      <c r="C10151" s="749" t="s">
        <v>26601</v>
      </c>
      <c r="D10151" s="749" t="s">
        <v>26602</v>
      </c>
      <c r="I10151" s="749" t="s">
        <v>30</v>
      </c>
      <c r="J10151" s="749" t="n">
        <v>113.09</v>
      </c>
    </row>
    <row collapsed="false" customFormat="false" customHeight="true" hidden="true" ht="12.75" outlineLevel="0" r="10152">
      <c r="A10152" s="749" t="s">
        <v>26604</v>
      </c>
      <c r="B10152" s="749" t="str">
        <f aca="false">C10152&amp;D10152&amp;E10152&amp;F10152&amp;G10152&amp;H10152</f>
        <v>ARRASAMENTO DE ESTACA DE TRILHO TR-50 OU TR-57,SIMPLES</v>
      </c>
      <c r="C10152" s="749" t="s">
        <v>26605</v>
      </c>
      <c r="I10152" s="749" t="s">
        <v>30</v>
      </c>
      <c r="J10152" s="749" t="n">
        <v>204.2</v>
      </c>
    </row>
    <row collapsed="false" customFormat="false" customHeight="true" hidden="true" ht="12.75" outlineLevel="0" r="10153">
      <c r="A10153" s="749" t="s">
        <v>26606</v>
      </c>
      <c r="B10153" s="749" t="str">
        <f aca="false">C10153&amp;D10153&amp;E10153&amp;F10153&amp;G10153&amp;H10153</f>
        <v>ARRASAMENTO DE ESTACA DE TRILHO TR-50 OU TR-57,SIMPLES</v>
      </c>
      <c r="C10153" s="749" t="s">
        <v>26605</v>
      </c>
      <c r="I10153" s="749" t="s">
        <v>30</v>
      </c>
      <c r="J10153" s="749" t="n">
        <v>177.9</v>
      </c>
    </row>
    <row collapsed="false" customFormat="false" customHeight="true" hidden="true" ht="12.75" outlineLevel="0" r="10154">
      <c r="A10154" s="749" t="s">
        <v>26607</v>
      </c>
      <c r="B10154" s="749" t="str">
        <f aca="false">C10154&amp;D10154&amp;E10154&amp;F10154&amp;G10154&amp;H10154</f>
        <v>ARRASAMENTO DE ESTACA DE TRILHO,TR-25,TR-32,TR-37 OU TR-45,DUPLO</v>
      </c>
      <c r="C10154" s="749" t="s">
        <v>26608</v>
      </c>
      <c r="D10154" s="749" t="s">
        <v>26609</v>
      </c>
      <c r="I10154" s="749" t="s">
        <v>30</v>
      </c>
      <c r="J10154" s="749" t="n">
        <v>222.23</v>
      </c>
    </row>
    <row collapsed="false" customFormat="false" customHeight="true" hidden="true" ht="12.75" outlineLevel="0" r="10155">
      <c r="A10155" s="749" t="s">
        <v>26610</v>
      </c>
      <c r="B10155" s="749" t="str">
        <f aca="false">C10155&amp;D10155&amp;E10155&amp;F10155&amp;G10155&amp;H10155</f>
        <v>ARRASAMENTO DE ESTACA DE TRILHO,TR-25,TR-32,TR-37 OU TR-45,DUPLO</v>
      </c>
      <c r="C10155" s="749" t="s">
        <v>26608</v>
      </c>
      <c r="D10155" s="749" t="s">
        <v>26609</v>
      </c>
      <c r="I10155" s="749" t="s">
        <v>30</v>
      </c>
      <c r="J10155" s="749" t="n">
        <v>193.84</v>
      </c>
    </row>
    <row collapsed="false" customFormat="false" customHeight="true" hidden="true" ht="12.75" outlineLevel="0" r="10156">
      <c r="A10156" s="749" t="s">
        <v>26611</v>
      </c>
      <c r="B10156" s="749" t="str">
        <f aca="false">C10156&amp;D10156&amp;E10156&amp;F10156&amp;G10156&amp;H10156</f>
        <v>ARRASAMENTO DE ESTACA DE TRILHO TR-50 OU TR-57,DUPLO</v>
      </c>
      <c r="C10156" s="749" t="s">
        <v>26612</v>
      </c>
      <c r="I10156" s="749" t="s">
        <v>30</v>
      </c>
      <c r="J10156" s="749" t="n">
        <v>259.04</v>
      </c>
    </row>
    <row collapsed="false" customFormat="false" customHeight="true" hidden="true" ht="12.75" outlineLevel="0" r="10157">
      <c r="A10157" s="749" t="s">
        <v>26613</v>
      </c>
      <c r="B10157" s="749" t="str">
        <f aca="false">C10157&amp;D10157&amp;E10157&amp;F10157&amp;G10157&amp;H10157</f>
        <v>ARRASAMENTO DE ESTACA DE TRILHO TR-50 OU TR-57,DUPLO</v>
      </c>
      <c r="C10157" s="749" t="s">
        <v>26612</v>
      </c>
      <c r="I10157" s="749" t="s">
        <v>30</v>
      </c>
      <c r="J10157" s="749" t="n">
        <v>225.96</v>
      </c>
    </row>
    <row collapsed="false" customFormat="false" customHeight="true" hidden="true" ht="12.75" outlineLevel="0" r="10158">
      <c r="A10158" s="749" t="s">
        <v>26614</v>
      </c>
      <c r="B10158" s="749" t="str">
        <f aca="false">C10158&amp;D10158&amp;E10158&amp;F10158&amp;G10158&amp;H10158</f>
        <v>ARRASAMENTO DE ESTACA DE TRILHO TR-25,TR-32,TR-37 OU TR-45,TRIPLO</v>
      </c>
      <c r="C10158" s="749" t="s">
        <v>26615</v>
      </c>
      <c r="D10158" s="749" t="s">
        <v>26616</v>
      </c>
      <c r="I10158" s="749" t="s">
        <v>30</v>
      </c>
      <c r="J10158" s="749" t="n">
        <v>277.55</v>
      </c>
    </row>
    <row collapsed="false" customFormat="false" customHeight="true" hidden="true" ht="12.75" outlineLevel="0" r="10159">
      <c r="A10159" s="749" t="s">
        <v>26617</v>
      </c>
      <c r="B10159" s="749" t="str">
        <f aca="false">C10159&amp;D10159&amp;E10159&amp;F10159&amp;G10159&amp;H10159</f>
        <v>ARRASAMENTO DE ESTACA DE TRILHO TR-25,TR-32,TR-37 OU TR-45,TRIPLO</v>
      </c>
      <c r="C10159" s="749" t="s">
        <v>26615</v>
      </c>
      <c r="D10159" s="749" t="s">
        <v>26616</v>
      </c>
      <c r="I10159" s="749" t="s">
        <v>30</v>
      </c>
      <c r="J10159" s="749" t="n">
        <v>242.25</v>
      </c>
    </row>
    <row collapsed="false" customFormat="false" customHeight="true" hidden="true" ht="12.75" outlineLevel="0" r="10160">
      <c r="A10160" s="749" t="s">
        <v>26618</v>
      </c>
      <c r="B10160" s="749" t="str">
        <f aca="false">C10160&amp;D10160&amp;E10160&amp;F10160&amp;G10160&amp;H10160</f>
        <v>ARRASAMENTO DE ESTACA DE TRILHO TR-50 OU TR-57,TRIPLO</v>
      </c>
      <c r="C10160" s="749" t="s">
        <v>26619</v>
      </c>
      <c r="I10160" s="749" t="s">
        <v>30</v>
      </c>
      <c r="J10160" s="749" t="n">
        <v>299.41</v>
      </c>
    </row>
    <row collapsed="false" customFormat="false" customHeight="true" hidden="true" ht="12.75" outlineLevel="0" r="10161">
      <c r="A10161" s="749" t="s">
        <v>26620</v>
      </c>
      <c r="B10161" s="749" t="str">
        <f aca="false">C10161&amp;D10161&amp;E10161&amp;F10161&amp;G10161&amp;H10161</f>
        <v>ARRASAMENTO DE ESTACA DE TRILHO TR-50 OU TR-57,TRIPLO</v>
      </c>
      <c r="C10161" s="749" t="s">
        <v>26619</v>
      </c>
      <c r="I10161" s="749" t="s">
        <v>30</v>
      </c>
      <c r="J10161" s="749" t="n">
        <v>261.63</v>
      </c>
    </row>
    <row collapsed="false" customFormat="false" customHeight="true" hidden="true" ht="12.75" outlineLevel="0" r="10162">
      <c r="A10162" s="749" t="s">
        <v>26621</v>
      </c>
      <c r="B10162" s="749" t="str">
        <f aca="false">C10162&amp;D10162&amp;E10162&amp;F10162&amp;G10162&amp;H10162</f>
        <v>ARRASAMENTO DE ESTACA DE ACO,PERFIL H DE 6"X6"</v>
      </c>
      <c r="C10162" s="749" t="s">
        <v>26622</v>
      </c>
      <c r="I10162" s="749" t="s">
        <v>30</v>
      </c>
      <c r="J10162" s="749" t="n">
        <v>155.5</v>
      </c>
    </row>
    <row collapsed="false" customFormat="false" customHeight="true" hidden="true" ht="12.75" outlineLevel="0" r="10163">
      <c r="A10163" s="749" t="s">
        <v>26623</v>
      </c>
      <c r="B10163" s="749" t="str">
        <f aca="false">C10163&amp;D10163&amp;E10163&amp;F10163&amp;G10163&amp;H10163</f>
        <v>ARRASAMENTO DE ESTACA DE ACO,PERFIL H DE 6"X6"</v>
      </c>
      <c r="C10163" s="749" t="s">
        <v>26622</v>
      </c>
      <c r="I10163" s="749" t="s">
        <v>30</v>
      </c>
      <c r="J10163" s="749" t="n">
        <v>135.64</v>
      </c>
    </row>
    <row collapsed="false" customFormat="false" customHeight="true" hidden="true" ht="12.75" outlineLevel="0" r="10164">
      <c r="A10164" s="749" t="s">
        <v>26624</v>
      </c>
      <c r="B10164" s="749" t="str">
        <f aca="false">C10164&amp;D10164&amp;E10164&amp;F10164&amp;G10164&amp;H10164</f>
        <v>ARRASAMENTO DE ESTACA DE ACO,PERFIL I DE 12" A 20"</v>
      </c>
      <c r="C10164" s="749" t="s">
        <v>26625</v>
      </c>
      <c r="I10164" s="749" t="s">
        <v>30</v>
      </c>
      <c r="J10164" s="749" t="n">
        <v>229.1</v>
      </c>
    </row>
    <row collapsed="false" customFormat="false" customHeight="true" hidden="true" ht="12.75" outlineLevel="0" r="10165">
      <c r="A10165" s="749" t="s">
        <v>26626</v>
      </c>
      <c r="B10165" s="749" t="str">
        <f aca="false">C10165&amp;D10165&amp;E10165&amp;F10165&amp;G10165&amp;H10165</f>
        <v>ARRASAMENTO DE ESTACA DE ACO,PERFIL I DE 12" A 20"</v>
      </c>
      <c r="C10165" s="749" t="s">
        <v>26625</v>
      </c>
      <c r="I10165" s="749" t="s">
        <v>30</v>
      </c>
      <c r="J10165" s="749" t="n">
        <v>199.9</v>
      </c>
    </row>
    <row collapsed="false" customFormat="false" customHeight="true" hidden="true" ht="12.75" outlineLevel="0" r="10166">
      <c r="A10166" s="749" t="s">
        <v>26627</v>
      </c>
      <c r="B10166" s="749" t="str">
        <f aca="false">C10166&amp;D10166&amp;E10166&amp;F10166&amp;G10166&amp;H10166</f>
        <v>ARRASAMENTO DE ESTACA RAIZ DE 4" A 6" DE DIAMETRO</v>
      </c>
      <c r="C10166" s="749" t="s">
        <v>26628</v>
      </c>
      <c r="I10166" s="749" t="s">
        <v>30</v>
      </c>
      <c r="J10166" s="749" t="n">
        <v>130.58</v>
      </c>
    </row>
    <row collapsed="false" customFormat="false" customHeight="true" hidden="true" ht="12.75" outlineLevel="0" r="10167">
      <c r="A10167" s="749" t="s">
        <v>26629</v>
      </c>
      <c r="B10167" s="749" t="str">
        <f aca="false">C10167&amp;D10167&amp;E10167&amp;F10167&amp;G10167&amp;H10167</f>
        <v>ARRASAMENTO DE ESTACA RAIZ DE 4" A 6" DE DIAMETRO</v>
      </c>
      <c r="C10167" s="749" t="s">
        <v>26628</v>
      </c>
      <c r="I10167" s="749" t="s">
        <v>30</v>
      </c>
      <c r="J10167" s="749" t="n">
        <v>113.94</v>
      </c>
    </row>
    <row collapsed="false" customFormat="false" customHeight="true" hidden="true" ht="12.75" outlineLevel="0" r="10168">
      <c r="A10168" s="749" t="s">
        <v>26630</v>
      </c>
      <c r="B10168" s="749" t="str">
        <f aca="false">C10168&amp;D10168&amp;E10168&amp;F10168&amp;G10168&amp;H10168</f>
        <v>ARRASAMENTO DE ESTACA RAIZ DE 8" A 10" DE DIAMETRO</v>
      </c>
      <c r="C10168" s="749" t="s">
        <v>26631</v>
      </c>
      <c r="I10168" s="749" t="s">
        <v>30</v>
      </c>
      <c r="J10168" s="749" t="n">
        <v>195.29</v>
      </c>
    </row>
    <row collapsed="false" customFormat="false" customHeight="true" hidden="true" ht="12.75" outlineLevel="0" r="10169">
      <c r="A10169" s="749" t="s">
        <v>26632</v>
      </c>
      <c r="B10169" s="749" t="str">
        <f aca="false">C10169&amp;D10169&amp;E10169&amp;F10169&amp;G10169&amp;H10169</f>
        <v>ARRASAMENTO DE ESTACA RAIZ DE 8" A 10" DE DIAMETRO</v>
      </c>
      <c r="C10169" s="749" t="s">
        <v>26631</v>
      </c>
      <c r="I10169" s="749" t="s">
        <v>30</v>
      </c>
      <c r="J10169" s="749" t="n">
        <v>170.23</v>
      </c>
    </row>
    <row collapsed="false" customFormat="false" customHeight="true" hidden="true" ht="12.75" outlineLevel="0" r="10170">
      <c r="A10170" s="749" t="s">
        <v>26633</v>
      </c>
      <c r="B10170" s="749" t="str">
        <f aca="false">C10170&amp;D10170&amp;E10170&amp;F10170&amp;G10170&amp;H10170</f>
        <v>ARRASAMENTO DE ESTACA RAIZ DE 12" A 16" DE DIAMETRO</v>
      </c>
      <c r="C10170" s="749" t="s">
        <v>26634</v>
      </c>
      <c r="I10170" s="749" t="s">
        <v>30</v>
      </c>
      <c r="J10170" s="749" t="n">
        <v>268.93</v>
      </c>
    </row>
    <row collapsed="false" customFormat="false" customHeight="true" hidden="true" ht="12.75" outlineLevel="0" r="10171">
      <c r="A10171" s="749" t="s">
        <v>26635</v>
      </c>
      <c r="B10171" s="749" t="str">
        <f aca="false">C10171&amp;D10171&amp;E10171&amp;F10171&amp;G10171&amp;H10171</f>
        <v>ARRASAMENTO DE ESTACA RAIZ DE 12" A 16" DE DIAMETRO</v>
      </c>
      <c r="C10171" s="749" t="s">
        <v>26634</v>
      </c>
      <c r="I10171" s="749" t="s">
        <v>30</v>
      </c>
      <c r="J10171" s="749" t="n">
        <v>238.68</v>
      </c>
    </row>
    <row collapsed="false" customFormat="false" customHeight="true" hidden="true" ht="12.75" outlineLevel="0" r="10172">
      <c r="A10172" s="749" t="s">
        <v>26636</v>
      </c>
      <c r="B10172" s="749" t="str">
        <f aca="false">C10172&amp;D10172&amp;E10172&amp;F10172&amp;G10172&amp;H10172</f>
        <v>RETIRADA DE ESTACA EM PERFIL DE ACO ALTURA ATE 15" E COMPRIMENTO ATE 12,00M</v>
      </c>
      <c r="C10172" s="749" t="s">
        <v>26637</v>
      </c>
      <c r="D10172" s="749" t="s">
        <v>26638</v>
      </c>
      <c r="I10172" s="749" t="s">
        <v>236</v>
      </c>
      <c r="J10172" s="749" t="n">
        <v>30.53</v>
      </c>
    </row>
    <row collapsed="false" customFormat="false" customHeight="true" hidden="true" ht="12.75" outlineLevel="0" r="10173">
      <c r="A10173" s="749" t="s">
        <v>26639</v>
      </c>
      <c r="B10173" s="749" t="str">
        <f aca="false">C10173&amp;D10173&amp;E10173&amp;F10173&amp;G10173&amp;H10173</f>
        <v>RETIRADA DE ESTACA EM PERFIL DE ACO ALTURA ATE 15" E COMPRIMENTO ATE 12,00M</v>
      </c>
      <c r="C10173" s="749" t="s">
        <v>26637</v>
      </c>
      <c r="D10173" s="749" t="s">
        <v>26638</v>
      </c>
      <c r="I10173" s="749" t="s">
        <v>236</v>
      </c>
      <c r="J10173" s="749" t="n">
        <v>27.98</v>
      </c>
    </row>
    <row collapsed="false" customFormat="false" customHeight="true" hidden="true" ht="12.75" outlineLevel="0" r="10174">
      <c r="A10174" s="749" t="s">
        <v>26640</v>
      </c>
      <c r="B10174" s="758" t="str">
        <f aca="false">C10174&amp;D10174&amp;E10174&amp;F10174&amp;G10174&amp;H10174</f>
        <v>ARRANCAMENTO DE ESTACA EM MADEIRA DE REFLORESTAMENTO,DIAMETRO DE 25CM</v>
      </c>
      <c r="C10174" s="749" t="s">
        <v>26641</v>
      </c>
      <c r="D10174" s="749" t="s">
        <v>26642</v>
      </c>
      <c r="I10174" s="749" t="s">
        <v>236</v>
      </c>
      <c r="J10174" s="749" t="n">
        <v>26.95</v>
      </c>
    </row>
    <row collapsed="false" customFormat="false" customHeight="true" hidden="true" ht="12.75" outlineLevel="0" r="10175">
      <c r="A10175" s="749" t="s">
        <v>26643</v>
      </c>
      <c r="B10175" s="758" t="str">
        <f aca="false">C10175&amp;D10175&amp;E10175&amp;F10175&amp;G10175&amp;H10175</f>
        <v>ARRANCAMENTO DE ESTACA EM MADEIRA DE REFLORESTAMENTO,DIAMETRO DE 25CM</v>
      </c>
      <c r="C10175" s="749" t="s">
        <v>26641</v>
      </c>
      <c r="D10175" s="749" t="s">
        <v>26642</v>
      </c>
      <c r="I10175" s="749" t="s">
        <v>236</v>
      </c>
      <c r="J10175" s="749" t="n">
        <v>24.41</v>
      </c>
    </row>
    <row collapsed="false" customFormat="false" customHeight="true" hidden="true" ht="12.75" outlineLevel="0" r="10176">
      <c r="A10176" s="749" t="s">
        <v>26644</v>
      </c>
      <c r="B10176" s="749" t="str">
        <f aca="false">C10176&amp;D10176&amp;E10176&amp;F10176&amp;G10176&amp;H10176</f>
        <v>PERFIL SIMPLES "I" OU "H" ATE 8",INCLUSIVE PERDAS.FORNECIMENTO</v>
      </c>
      <c r="C10176" s="749" t="s">
        <v>26645</v>
      </c>
      <c r="D10176" s="749" t="s">
        <v>12104</v>
      </c>
      <c r="I10176" s="749" t="s">
        <v>1404</v>
      </c>
      <c r="J10176" s="749" t="n">
        <v>5.31</v>
      </c>
    </row>
    <row collapsed="false" customFormat="false" customHeight="true" hidden="true" ht="12.75" outlineLevel="0" r="10177">
      <c r="A10177" s="749" t="s">
        <v>26646</v>
      </c>
      <c r="B10177" s="749" t="str">
        <f aca="false">C10177&amp;D10177&amp;E10177&amp;F10177&amp;G10177&amp;H10177</f>
        <v>PERFIL SIMPLES "I" OU "H" ATE 8",INCLUSIVE PERDAS.FORNECIMENTO</v>
      </c>
      <c r="C10177" s="749" t="s">
        <v>26645</v>
      </c>
      <c r="D10177" s="749" t="s">
        <v>12104</v>
      </c>
      <c r="I10177" s="749" t="s">
        <v>1404</v>
      </c>
      <c r="J10177" s="749" t="n">
        <v>5.31</v>
      </c>
    </row>
    <row collapsed="false" customFormat="false" customHeight="true" hidden="true" ht="12.75" outlineLevel="0" r="10178">
      <c r="A10178" s="749" t="s">
        <v>26647</v>
      </c>
      <c r="B10178" s="749" t="str">
        <f aca="false">C10178&amp;D10178&amp;E10178&amp;F10178&amp;G10178&amp;H10178</f>
        <v>PERFIL SIMPLES "I" OU "H" SENDO ACIMA DE 8" ATE 12",INCLUSIVE PERDAS.FORNECIMENTO</v>
      </c>
      <c r="C10178" s="749" t="s">
        <v>26648</v>
      </c>
      <c r="D10178" s="749" t="s">
        <v>26649</v>
      </c>
      <c r="I10178" s="749" t="s">
        <v>1404</v>
      </c>
      <c r="J10178" s="749" t="n">
        <v>5.25</v>
      </c>
    </row>
    <row collapsed="false" customFormat="false" customHeight="true" hidden="true" ht="12.75" outlineLevel="0" r="10179">
      <c r="A10179" s="749" t="s">
        <v>26650</v>
      </c>
      <c r="B10179" s="749" t="str">
        <f aca="false">C10179&amp;D10179&amp;E10179&amp;F10179&amp;G10179&amp;H10179</f>
        <v>PERFIL SIMPLES "I" OU "H" SENDO ACIMA DE 8" ATE 12",INCLUSIVE PERDAS.FORNECIMENTO</v>
      </c>
      <c r="C10179" s="749" t="s">
        <v>26648</v>
      </c>
      <c r="D10179" s="749" t="s">
        <v>26649</v>
      </c>
      <c r="I10179" s="749" t="s">
        <v>1404</v>
      </c>
      <c r="J10179" s="749" t="n">
        <v>5.25</v>
      </c>
    </row>
    <row collapsed="false" customFormat="false" customHeight="true" hidden="true" ht="12.75" outlineLevel="0" r="10180">
      <c r="A10180" s="749" t="s">
        <v>26651</v>
      </c>
      <c r="B10180" s="749" t="str">
        <f aca="false">C10180&amp;D10180&amp;E10180&amp;F10180&amp;G10180&amp;H10180</f>
        <v>PERFIL DUPLO "I" OU "H" ATE 8",INCLUSIVE EMENDA LONGITUDINAL.O CUSTO JA ESTA MULTIPLICADO POR 2(DOIS).FORNECIMENTO</v>
      </c>
      <c r="C10180" s="749" t="s">
        <v>26652</v>
      </c>
      <c r="D10180" s="749" t="s">
        <v>26653</v>
      </c>
      <c r="I10180" s="749" t="s">
        <v>1404</v>
      </c>
      <c r="J10180" s="749" t="n">
        <v>14.29</v>
      </c>
    </row>
    <row collapsed="false" customFormat="false" customHeight="true" hidden="true" ht="12.75" outlineLevel="0" r="10181">
      <c r="A10181" s="749" t="s">
        <v>26654</v>
      </c>
      <c r="B10181" s="749" t="str">
        <f aca="false">C10181&amp;D10181&amp;E10181&amp;F10181&amp;G10181&amp;H10181</f>
        <v>PERFIL DUPLO "I" OU "H" ATE 8",INCLUSIVE EMENDA LONGITUDINAL.O CUSTO JA ESTA MULTIPLICADO POR 2(DOIS).FORNECIMENTO</v>
      </c>
      <c r="C10181" s="749" t="s">
        <v>26652</v>
      </c>
      <c r="D10181" s="749" t="s">
        <v>26653</v>
      </c>
      <c r="I10181" s="749" t="s">
        <v>1404</v>
      </c>
      <c r="J10181" s="749" t="n">
        <v>14.09</v>
      </c>
    </row>
    <row collapsed="false" customFormat="false" customHeight="true" hidden="true" ht="12.75" outlineLevel="0" r="10182">
      <c r="A10182" s="749" t="s">
        <v>26655</v>
      </c>
      <c r="B10182" s="749" t="str">
        <f aca="false">C10182&amp;D10182&amp;E10182&amp;F10182&amp;G10182&amp;H10182</f>
        <v>PERFIL DUPLO "I" OU "H" SENDO ACIMA DE 8" ATE 12",INCLUSIVEEMENDA LONGITUDINAL.O CUSTO JA ESTA MULTIPLICADO POR 2(DOIS).FORNECIMENTO</v>
      </c>
      <c r="C10182" s="749" t="s">
        <v>26656</v>
      </c>
      <c r="D10182" s="749" t="s">
        <v>26657</v>
      </c>
      <c r="E10182" s="749" t="s">
        <v>26658</v>
      </c>
      <c r="I10182" s="749" t="s">
        <v>1404</v>
      </c>
      <c r="J10182" s="749" t="n">
        <v>12.49</v>
      </c>
    </row>
    <row collapsed="false" customFormat="false" customHeight="true" hidden="true" ht="12.75" outlineLevel="0" r="10183">
      <c r="A10183" s="749" t="s">
        <v>26659</v>
      </c>
      <c r="B10183" s="749" t="str">
        <f aca="false">C10183&amp;D10183&amp;E10183&amp;F10183&amp;G10183&amp;H10183</f>
        <v>PERFIL DUPLO "I" OU "H" SENDO ACIMA DE 8" ATE 12",INCLUSIVEEMENDA LONGITUDINAL.O CUSTO JA ESTA MULTIPLICADO POR 2(DOIS).FORNECIMENTO</v>
      </c>
      <c r="C10183" s="749" t="s">
        <v>26656</v>
      </c>
      <c r="D10183" s="749" t="s">
        <v>26657</v>
      </c>
      <c r="E10183" s="749" t="s">
        <v>26658</v>
      </c>
      <c r="I10183" s="749" t="s">
        <v>1404</v>
      </c>
      <c r="J10183" s="749" t="n">
        <v>12.43</v>
      </c>
    </row>
    <row collapsed="false" customFormat="false" customHeight="true" hidden="true" ht="12.75" outlineLevel="0" r="10184">
      <c r="A10184" s="749" t="s">
        <v>26660</v>
      </c>
      <c r="B10184" s="749" t="str">
        <f aca="false">C10184&amp;D10184&amp;E10184&amp;F10184&amp;G10184&amp;H10184</f>
        <v>CHAPA DE ACO CARBONO,ESPESSURA DE 1/4",PARA USO GERAL.FORNECIMENTO</v>
      </c>
      <c r="C10184" s="749" t="s">
        <v>26661</v>
      </c>
      <c r="D10184" s="749" t="s">
        <v>25090</v>
      </c>
      <c r="I10184" s="749" t="s">
        <v>1404</v>
      </c>
      <c r="J10184" s="749" t="n">
        <v>4.93</v>
      </c>
    </row>
    <row collapsed="false" customFormat="false" customHeight="true" hidden="true" ht="12.75" outlineLevel="0" r="10185">
      <c r="A10185" s="749" t="s">
        <v>26662</v>
      </c>
      <c r="B10185" s="749" t="str">
        <f aca="false">C10185&amp;D10185&amp;E10185&amp;F10185&amp;G10185&amp;H10185</f>
        <v>CHAPA DE ACO CARBONO,ESPESSURA DE 1/4",PARA USO GERAL.FORNECIMENTO</v>
      </c>
      <c r="C10185" s="749" t="s">
        <v>26661</v>
      </c>
      <c r="D10185" s="749" t="s">
        <v>25090</v>
      </c>
      <c r="I10185" s="749" t="s">
        <v>1404</v>
      </c>
      <c r="J10185" s="749" t="n">
        <v>4.93</v>
      </c>
    </row>
    <row collapsed="false" customFormat="false" customHeight="true" hidden="true" ht="12.75" outlineLevel="0" r="10186">
      <c r="A10186" s="749" t="s">
        <v>26663</v>
      </c>
      <c r="B10186" s="749" t="str">
        <f aca="false">C10186&amp;D10186&amp;E10186&amp;F10186&amp;G10186&amp;H10186</f>
        <v>CHAPA DE ACO CARBONO,ESPESSURA DE 5/16",PARA USO GERAL.FORNECIMENTO</v>
      </c>
      <c r="C10186" s="749" t="s">
        <v>26664</v>
      </c>
      <c r="D10186" s="749" t="s">
        <v>26665</v>
      </c>
      <c r="I10186" s="749" t="s">
        <v>1404</v>
      </c>
      <c r="J10186" s="749" t="n">
        <v>4.62</v>
      </c>
    </row>
    <row collapsed="false" customFormat="false" customHeight="true" hidden="true" ht="12.75" outlineLevel="0" r="10187">
      <c r="A10187" s="749" t="s">
        <v>26666</v>
      </c>
      <c r="B10187" s="749" t="str">
        <f aca="false">C10187&amp;D10187&amp;E10187&amp;F10187&amp;G10187&amp;H10187</f>
        <v>CHAPA DE ACO CARBONO,ESPESSURA DE 5/16",PARA USO GERAL.FORNECIMENTO</v>
      </c>
      <c r="C10187" s="749" t="s">
        <v>26664</v>
      </c>
      <c r="D10187" s="749" t="s">
        <v>26665</v>
      </c>
      <c r="I10187" s="749" t="s">
        <v>1404</v>
      </c>
      <c r="J10187" s="749" t="n">
        <v>4.62</v>
      </c>
    </row>
    <row collapsed="false" customFormat="false" customHeight="true" hidden="true" ht="12.75" outlineLevel="0" r="10188">
      <c r="A10188" s="749" t="s">
        <v>26667</v>
      </c>
      <c r="B10188" s="749" t="str">
        <f aca="false">C10188&amp;D10188&amp;E10188&amp;F10188&amp;G10188&amp;H10188</f>
        <v>CHAPA DE ACO CARBONO,ESPESSURA DE 3/8",PARA USO GERAL.FORNECIMENTO</v>
      </c>
      <c r="C10188" s="749" t="s">
        <v>26668</v>
      </c>
      <c r="D10188" s="749" t="s">
        <v>25090</v>
      </c>
      <c r="I10188" s="749" t="s">
        <v>1404</v>
      </c>
      <c r="J10188" s="749" t="n">
        <v>4.95</v>
      </c>
    </row>
    <row collapsed="false" customFormat="false" customHeight="true" hidden="true" ht="12.75" outlineLevel="0" r="10189">
      <c r="A10189" s="749" t="s">
        <v>26669</v>
      </c>
      <c r="B10189" s="749" t="str">
        <f aca="false">C10189&amp;D10189&amp;E10189&amp;F10189&amp;G10189&amp;H10189</f>
        <v>CHAPA DE ACO CARBONO,ESPESSURA DE 3/8",PARA USO GERAL.FORNECIMENTO</v>
      </c>
      <c r="C10189" s="749" t="s">
        <v>26668</v>
      </c>
      <c r="D10189" s="749" t="s">
        <v>25090</v>
      </c>
      <c r="I10189" s="749" t="s">
        <v>1404</v>
      </c>
      <c r="J10189" s="749" t="n">
        <v>4.95</v>
      </c>
    </row>
    <row collapsed="false" customFormat="false" customHeight="true" hidden="true" ht="12.75" outlineLevel="0" r="10190">
      <c r="A10190" s="749" t="s">
        <v>26670</v>
      </c>
      <c r="B10190" s="749" t="str">
        <f aca="false">C10190&amp;D10190&amp;E10190&amp;F10190&amp;G10190&amp;H10190</f>
        <v>TRILHO SEMINOVO SIMPLES,INCLUSIVE PERDAS.FORNECIMENTO</v>
      </c>
      <c r="C10190" s="749" t="s">
        <v>26671</v>
      </c>
      <c r="I10190" s="749" t="s">
        <v>1404</v>
      </c>
      <c r="J10190" s="749" t="n">
        <v>1.77</v>
      </c>
    </row>
    <row collapsed="false" customFormat="false" customHeight="true" hidden="true" ht="12.75" outlineLevel="0" r="10191">
      <c r="A10191" s="749" t="s">
        <v>26672</v>
      </c>
      <c r="B10191" s="749" t="str">
        <f aca="false">C10191&amp;D10191&amp;E10191&amp;F10191&amp;G10191&amp;H10191</f>
        <v>TRILHO SEMINOVO SIMPLES,INCLUSIVE PERDAS.FORNECIMENTO</v>
      </c>
      <c r="C10191" s="749" t="s">
        <v>26671</v>
      </c>
      <c r="I10191" s="749" t="s">
        <v>1404</v>
      </c>
      <c r="J10191" s="749" t="n">
        <v>1.77</v>
      </c>
    </row>
    <row collapsed="false" customFormat="false" customHeight="true" hidden="true" ht="12.75" outlineLevel="0" r="10192">
      <c r="A10192" s="749" t="s">
        <v>26673</v>
      </c>
      <c r="B10192" s="749" t="str">
        <f aca="false">C10192&amp;D10192&amp;E10192&amp;F10192&amp;G10192&amp;H10192</f>
        <v>TRILHO SEMINOVO DUPLO.NO CUSTO JA FOI CONSIDERADO EMENDA LONGITUDINAL E MULTIPLICADO POR 2(DOIS),INCLUSIVE PERDAS.FORNECIMENTO</v>
      </c>
      <c r="C10192" s="749" t="s">
        <v>26674</v>
      </c>
      <c r="D10192" s="749" t="s">
        <v>26675</v>
      </c>
      <c r="E10192" s="749" t="s">
        <v>25090</v>
      </c>
      <c r="I10192" s="749" t="s">
        <v>1404</v>
      </c>
      <c r="J10192" s="749" t="n">
        <v>6.14</v>
      </c>
    </row>
    <row collapsed="false" customFormat="false" customHeight="true" hidden="true" ht="12.75" outlineLevel="0" r="10193">
      <c r="A10193" s="749" t="s">
        <v>26676</v>
      </c>
      <c r="B10193" s="749" t="str">
        <f aca="false">C10193&amp;D10193&amp;E10193&amp;F10193&amp;G10193&amp;H10193</f>
        <v>TRILHO SEMINOVO DUPLO.NO CUSTO JA FOI CONSIDERADO EMENDA LONGITUDINAL E MULTIPLICADO POR 2(DOIS),INCLUSIVE PERDAS.FORNECIMENTO</v>
      </c>
      <c r="C10193" s="749" t="s">
        <v>26674</v>
      </c>
      <c r="D10193" s="749" t="s">
        <v>26675</v>
      </c>
      <c r="E10193" s="749" t="s">
        <v>25090</v>
      </c>
      <c r="I10193" s="749" t="s">
        <v>1404</v>
      </c>
      <c r="J10193" s="749" t="n">
        <v>5.96</v>
      </c>
    </row>
    <row collapsed="false" customFormat="false" customHeight="true" hidden="true" ht="12.75" outlineLevel="0" r="10194">
      <c r="A10194" s="749" t="s">
        <v>26677</v>
      </c>
      <c r="B10194" s="749" t="str">
        <f aca="false">C10194&amp;D10194&amp;E10194&amp;F10194&amp;G10194&amp;H10194</f>
        <v>TRILHO SEMINOVO TRIPLO.NO CUSTO JA FOI CONSIDERADO EMENDA LONGITUDINAL E MULTIPLICADO POR 2(DOIS),INCLUSIVE PERDAS.FORNECIMENTO</v>
      </c>
      <c r="C10194" s="749" t="s">
        <v>26678</v>
      </c>
      <c r="D10194" s="749" t="s">
        <v>26679</v>
      </c>
      <c r="E10194" s="749" t="s">
        <v>26665</v>
      </c>
      <c r="I10194" s="749" t="s">
        <v>1404</v>
      </c>
      <c r="J10194" s="749" t="n">
        <v>8.56</v>
      </c>
    </row>
    <row collapsed="false" customFormat="false" customHeight="true" hidden="true" ht="12.75" outlineLevel="0" r="10195">
      <c r="A10195" s="749" t="s">
        <v>26680</v>
      </c>
      <c r="B10195" s="749" t="str">
        <f aca="false">C10195&amp;D10195&amp;E10195&amp;F10195&amp;G10195&amp;H10195</f>
        <v>TRILHO SEMINOVO TRIPLO.NO CUSTO JA FOI CONSIDERADO EMENDA LONGITUDINAL E MULTIPLICADO POR 2(DOIS),INCLUSIVE PERDAS.FORNECIMENTO</v>
      </c>
      <c r="C10195" s="749" t="s">
        <v>26678</v>
      </c>
      <c r="D10195" s="749" t="s">
        <v>26679</v>
      </c>
      <c r="E10195" s="749" t="s">
        <v>26665</v>
      </c>
      <c r="I10195" s="749" t="s">
        <v>1404</v>
      </c>
      <c r="J10195" s="749" t="n">
        <v>8.34</v>
      </c>
    </row>
    <row collapsed="false" customFormat="false" customHeight="true" hidden="true" ht="12.75" outlineLevel="0" r="10196">
      <c r="A10196" s="749" t="s">
        <v>26681</v>
      </c>
      <c r="B10196" s="749" t="str">
        <f aca="false">C10196&amp;D10196&amp;E10196&amp;F10196&amp;G10196&amp;H10196</f>
        <v>TRILHO SEMINOVO QUADRUPLO.NO CUSTO JA FOI CONSIDERADO EMENDALONGITUDINAL E MULTIPLICADO POR 2(DOIS),INCLUSIVE PERDAS.FORNECIMENTO</v>
      </c>
      <c r="C10196" s="749" t="s">
        <v>26682</v>
      </c>
      <c r="D10196" s="749" t="s">
        <v>26683</v>
      </c>
      <c r="E10196" s="749" t="s">
        <v>26684</v>
      </c>
      <c r="I10196" s="749" t="s">
        <v>1404</v>
      </c>
      <c r="J10196" s="749" t="n">
        <v>11.09</v>
      </c>
    </row>
    <row collapsed="false" customFormat="false" customHeight="true" hidden="true" ht="12.75" outlineLevel="0" r="10197">
      <c r="A10197" s="749" t="s">
        <v>26685</v>
      </c>
      <c r="B10197" s="749" t="str">
        <f aca="false">C10197&amp;D10197&amp;E10197&amp;F10197&amp;G10197&amp;H10197</f>
        <v>TRILHO SEMINOVO QUADRUPLO.NO CUSTO JA FOI CONSIDERADO EMENDALONGITUDINAL E MULTIPLICADO POR 2(DOIS),INCLUSIVE PERDAS.FORNECIMENTO</v>
      </c>
      <c r="C10197" s="749" t="s">
        <v>26682</v>
      </c>
      <c r="D10197" s="749" t="s">
        <v>26683</v>
      </c>
      <c r="E10197" s="749" t="s">
        <v>26684</v>
      </c>
      <c r="I10197" s="749" t="s">
        <v>1404</v>
      </c>
      <c r="J10197" s="749" t="n">
        <v>10.83</v>
      </c>
    </row>
    <row collapsed="false" customFormat="false" customHeight="true" hidden="true" ht="12.75" outlineLevel="0" r="10198">
      <c r="A10198" s="749" t="s">
        <v>26686</v>
      </c>
      <c r="B10198" s="749" t="str">
        <f aca="false">C10198&amp;D10198&amp;E10198&amp;F10198&amp;G10198&amp;H10198</f>
        <v>ESTRONCA(ESCORA)DE PERFIL DE ACO "I" DE 8",SIMPLES OU DUPLO(SOLDADOS AO LARGO),EM TRABALHOS DE ESCORAMENTO E CONGENERES,TENDO COMPRIMENTO DE 4,00 A 9,00M,SOLDADA EM GUIAS,INCLUSIVE COLOCACAO,RETIRADA E TRANSPORTE INTERNO COM TRATOR,EXCLUSIVE FORNECIMENTO</v>
      </c>
      <c r="C10198" s="749" t="s">
        <v>26687</v>
      </c>
      <c r="D10198" s="749" t="s">
        <v>26688</v>
      </c>
      <c r="E10198" s="749" t="s">
        <v>26689</v>
      </c>
      <c r="F10198" s="749" t="s">
        <v>26690</v>
      </c>
      <c r="G10198" s="749" t="s">
        <v>26542</v>
      </c>
      <c r="I10198" s="749" t="s">
        <v>30</v>
      </c>
      <c r="J10198" s="749" t="n">
        <v>232.56</v>
      </c>
    </row>
    <row collapsed="false" customFormat="false" customHeight="true" hidden="true" ht="12.75" outlineLevel="0" r="10199">
      <c r="A10199" s="749" t="s">
        <v>26691</v>
      </c>
      <c r="B10199" s="749" t="str">
        <f aca="false">C10199&amp;D10199&amp;E10199&amp;F10199&amp;G10199&amp;H10199</f>
        <v>ESTRONCA(ESCORA)DE PERFIL DE ACO "I" DE 8",SIMPLES OU DUPLO(SOLDADOS AO LARGO),EM TRABALHOS DE ESCORAMENTO E CONGENERES,TENDO COMPRIMENTO DE 4,00 A 9,00M,SOLDADA EM GUIAS,INCLUSIVE COLOCACAO,RETIRADA E TRANSPORTE INTERNO COM TRATOR,EXCLUSIVE FORNECIMENTO</v>
      </c>
      <c r="C10199" s="749" t="s">
        <v>26687</v>
      </c>
      <c r="D10199" s="749" t="s">
        <v>26688</v>
      </c>
      <c r="E10199" s="749" t="s">
        <v>26689</v>
      </c>
      <c r="F10199" s="749" t="s">
        <v>26690</v>
      </c>
      <c r="G10199" s="749" t="s">
        <v>26542</v>
      </c>
      <c r="I10199" s="749" t="s">
        <v>30</v>
      </c>
      <c r="J10199" s="749" t="n">
        <v>219.18</v>
      </c>
    </row>
    <row collapsed="false" customFormat="false" customHeight="true" hidden="true" ht="12.75" outlineLevel="0" r="10200">
      <c r="A10200" s="749" t="s">
        <v>26692</v>
      </c>
      <c r="B10200" s="749" t="str">
        <f aca="false">C10200&amp;D10200&amp;E10200&amp;F10200&amp;G10200&amp;H10200</f>
        <v>CRAVACAO DE PERFIL DE ACO "H" ATE 8",INCLUSIVE UM CORTE AO MACARICO,EXCLUSIVE EMENDAS,FORNECIMENTO E PERDAS DO PERFIL</v>
      </c>
      <c r="C10200" s="749" t="s">
        <v>26693</v>
      </c>
      <c r="D10200" s="749" t="s">
        <v>26694</v>
      </c>
      <c r="I10200" s="749" t="s">
        <v>236</v>
      </c>
      <c r="J10200" s="749" t="n">
        <v>46.7</v>
      </c>
    </row>
    <row collapsed="false" customFormat="false" customHeight="true" hidden="true" ht="12.75" outlineLevel="0" r="10201">
      <c r="A10201" s="749" t="s">
        <v>26695</v>
      </c>
      <c r="B10201" s="749" t="str">
        <f aca="false">C10201&amp;D10201&amp;E10201&amp;F10201&amp;G10201&amp;H10201</f>
        <v>CRAVACAO DE PERFIL DE ACO "H" ATE 8",INCLUSIVE UM CORTE AO MACARICO,EXCLUSIVE EMENDAS,FORNECIMENTO E PERDAS DO PERFIL</v>
      </c>
      <c r="C10201" s="749" t="s">
        <v>26693</v>
      </c>
      <c r="D10201" s="749" t="s">
        <v>26694</v>
      </c>
      <c r="I10201" s="749" t="s">
        <v>236</v>
      </c>
      <c r="J10201" s="749" t="n">
        <v>42.62</v>
      </c>
    </row>
    <row collapsed="false" customFormat="false" customHeight="true" hidden="true" ht="12.75" outlineLevel="0" r="10202">
      <c r="A10202" s="749" t="s">
        <v>26696</v>
      </c>
      <c r="B10202" s="749" t="str">
        <f aca="false">C10202&amp;D10202&amp;E10202&amp;F10202&amp;G10202&amp;H10202</f>
        <v>CRAVACAO DE PERFIL DE ACO "I" DE 10" A 12",INCLUSIVE UM CORTE AO MACARICO,EXCLUSIVE EMENDAS,FORNECIMENTO E PERDAS DO PERFIL</v>
      </c>
      <c r="C10202" s="749" t="s">
        <v>26697</v>
      </c>
      <c r="D10202" s="749" t="s">
        <v>26698</v>
      </c>
      <c r="E10202" s="749" t="s">
        <v>26699</v>
      </c>
      <c r="I10202" s="749" t="s">
        <v>236</v>
      </c>
      <c r="J10202" s="749" t="n">
        <v>61.59</v>
      </c>
    </row>
    <row collapsed="false" customFormat="false" customHeight="true" hidden="true" ht="12.75" outlineLevel="0" r="10203">
      <c r="A10203" s="749" t="s">
        <v>26700</v>
      </c>
      <c r="B10203" s="749" t="str">
        <f aca="false">C10203&amp;D10203&amp;E10203&amp;F10203&amp;G10203&amp;H10203</f>
        <v>CRAVACAO DE PERFIL DE ACO "I" DE 10" A 12",INCLUSIVE UM CORTE AO MACARICO,EXCLUSIVE EMENDAS,FORNECIMENTO E PERDAS DO PERFIL</v>
      </c>
      <c r="C10203" s="749" t="s">
        <v>26697</v>
      </c>
      <c r="D10203" s="749" t="s">
        <v>26698</v>
      </c>
      <c r="E10203" s="749" t="s">
        <v>26699</v>
      </c>
      <c r="I10203" s="749" t="s">
        <v>236</v>
      </c>
      <c r="J10203" s="749" t="n">
        <v>56.47</v>
      </c>
    </row>
    <row collapsed="false" customFormat="false" customHeight="true" hidden="true" ht="12.75" outlineLevel="0" r="10204">
      <c r="A10204" s="749" t="s">
        <v>26701</v>
      </c>
      <c r="B10204" s="749" t="str">
        <f aca="false">C10204&amp;D10204&amp;E10204&amp;F10204&amp;G10204&amp;H10204</f>
        <v>CRAVACAO DE PERFIL DE ACO "I" DE 15" A 20",INCLUSIVE UM CORTE AO MACARICO,EXCLUSIVE EMENDAS,FORNECIMENTO E PERDAS DO PERFIL</v>
      </c>
      <c r="C10204" s="749" t="s">
        <v>26702</v>
      </c>
      <c r="D10204" s="749" t="s">
        <v>26698</v>
      </c>
      <c r="E10204" s="749" t="s">
        <v>26699</v>
      </c>
      <c r="I10204" s="749" t="s">
        <v>236</v>
      </c>
      <c r="J10204" s="749" t="n">
        <v>93.81</v>
      </c>
    </row>
    <row collapsed="false" customFormat="false" customHeight="true" hidden="true" ht="12.75" outlineLevel="0" r="10205">
      <c r="A10205" s="749" t="s">
        <v>26703</v>
      </c>
      <c r="B10205" s="749" t="str">
        <f aca="false">C10205&amp;D10205&amp;E10205&amp;F10205&amp;G10205&amp;H10205</f>
        <v>CRAVACAO DE PERFIL DE ACO "I" DE 15" A 20",INCLUSIVE UM CORTE AO MACARICO,EXCLUSIVE EMENDAS,FORNECIMENTO E PERDAS DO PERFIL</v>
      </c>
      <c r="C10205" s="749" t="s">
        <v>26702</v>
      </c>
      <c r="D10205" s="749" t="s">
        <v>26698</v>
      </c>
      <c r="E10205" s="749" t="s">
        <v>26699</v>
      </c>
      <c r="I10205" s="749" t="s">
        <v>236</v>
      </c>
      <c r="J10205" s="749" t="n">
        <v>86.05</v>
      </c>
    </row>
    <row collapsed="false" customFormat="false" customHeight="true" hidden="true" ht="12.75" outlineLevel="0" r="10206">
      <c r="A10206" s="749" t="s">
        <v>26704</v>
      </c>
      <c r="B10206" s="749" t="str">
        <f aca="false">C10206&amp;D10206&amp;E10206&amp;F10206&amp;G10206&amp;H10206</f>
        <v>CRAVACAO DE PERFIL DE ACO "I" ATE 8",DUPLO,INCLUSIVE UM CORTE AO MACARICO,EXCLUSIVE EMENDAS,FORNECIMENTO E PERDAS DO PERFIL</v>
      </c>
      <c r="C10206" s="749" t="s">
        <v>26705</v>
      </c>
      <c r="D10206" s="749" t="s">
        <v>26698</v>
      </c>
      <c r="E10206" s="749" t="s">
        <v>26699</v>
      </c>
      <c r="I10206" s="749" t="s">
        <v>236</v>
      </c>
      <c r="J10206" s="749" t="n">
        <v>65.07</v>
      </c>
    </row>
    <row collapsed="false" customFormat="false" customHeight="true" hidden="true" ht="12.75" outlineLevel="0" r="10207">
      <c r="A10207" s="749" t="s">
        <v>26706</v>
      </c>
      <c r="B10207" s="749" t="str">
        <f aca="false">C10207&amp;D10207&amp;E10207&amp;F10207&amp;G10207&amp;H10207</f>
        <v>CRAVACAO DE PERFIL DE ACO "I" ATE 8",DUPLO,INCLUSIVE UM CORTE AO MACARICO,EXCLUSIVE EMENDAS,FORNECIMENTO E PERDAS DO PERFIL</v>
      </c>
      <c r="C10207" s="749" t="s">
        <v>26705</v>
      </c>
      <c r="D10207" s="749" t="s">
        <v>26698</v>
      </c>
      <c r="E10207" s="749" t="s">
        <v>26699</v>
      </c>
      <c r="I10207" s="749" t="s">
        <v>236</v>
      </c>
      <c r="J10207" s="749" t="n">
        <v>59.46</v>
      </c>
    </row>
    <row collapsed="false" customFormat="false" customHeight="true" hidden="true" ht="12.75" outlineLevel="0" r="10208">
      <c r="A10208" s="749" t="s">
        <v>26707</v>
      </c>
      <c r="B10208" s="749" t="str">
        <f aca="false">C10208&amp;D10208&amp;E10208&amp;F10208&amp;G10208&amp;H10208</f>
        <v>CRAVACAO DE PERFIL DE ACO "I" DE 10",DUPLO,INCLUSIVE UM CORTE AO MACARICO,EXCLUSIVE EMENDAS,FORNECIMENTO E PERDAS DO PERFIL</v>
      </c>
      <c r="C10208" s="749" t="s">
        <v>26708</v>
      </c>
      <c r="D10208" s="749" t="s">
        <v>26698</v>
      </c>
      <c r="E10208" s="749" t="s">
        <v>26699</v>
      </c>
      <c r="I10208" s="749" t="s">
        <v>236</v>
      </c>
      <c r="J10208" s="749" t="n">
        <v>82.01</v>
      </c>
    </row>
    <row collapsed="false" customFormat="false" customHeight="true" hidden="true" ht="12.75" outlineLevel="0" r="10209">
      <c r="A10209" s="749" t="s">
        <v>26709</v>
      </c>
      <c r="B10209" s="749" t="str">
        <f aca="false">C10209&amp;D10209&amp;E10209&amp;F10209&amp;G10209&amp;H10209</f>
        <v>CRAVACAO DE PERFIL DE ACO "I" DE 10",DUPLO,INCLUSIVE UM CORTE AO MACARICO,EXCLUSIVE EMENDAS,FORNECIMENTO E PERDAS DO PERFIL</v>
      </c>
      <c r="C10209" s="749" t="s">
        <v>26708</v>
      </c>
      <c r="D10209" s="749" t="s">
        <v>26698</v>
      </c>
      <c r="E10209" s="749" t="s">
        <v>26699</v>
      </c>
      <c r="I10209" s="749" t="s">
        <v>236</v>
      </c>
      <c r="J10209" s="749" t="n">
        <v>75.4</v>
      </c>
    </row>
    <row collapsed="false" customFormat="false" customHeight="true" hidden="true" ht="12.75" outlineLevel="0" r="10210">
      <c r="A10210" s="749" t="s">
        <v>26710</v>
      </c>
      <c r="B10210" s="749" t="str">
        <f aca="false">C10210&amp;D10210&amp;E10210&amp;F10210&amp;G10210&amp;H10210</f>
        <v>CRAVACAO DE PERFIL DE ACO "I" DE 12",DUPLO,INCLUSIVE UM CORTE AO MACARICO,EXCLUSIVE EMENDAS,FORNECIMENTO E PERDAS DO PERFIL</v>
      </c>
      <c r="C10210" s="749" t="s">
        <v>26711</v>
      </c>
      <c r="D10210" s="749" t="s">
        <v>26698</v>
      </c>
      <c r="E10210" s="749" t="s">
        <v>26699</v>
      </c>
      <c r="I10210" s="749" t="s">
        <v>236</v>
      </c>
      <c r="J10210" s="749" t="n">
        <v>95.51</v>
      </c>
    </row>
    <row collapsed="false" customFormat="false" customHeight="true" hidden="true" ht="12.75" outlineLevel="0" r="10211">
      <c r="A10211" s="749" t="s">
        <v>26712</v>
      </c>
      <c r="B10211" s="749" t="str">
        <f aca="false">C10211&amp;D10211&amp;E10211&amp;F10211&amp;G10211&amp;H10211</f>
        <v>CRAVACAO DE PERFIL DE ACO "I" DE 12",DUPLO,INCLUSIVE UM CORTE AO MACARICO,EXCLUSIVE EMENDAS,FORNECIMENTO E PERDAS DO PERFIL</v>
      </c>
      <c r="C10211" s="749" t="s">
        <v>26711</v>
      </c>
      <c r="D10211" s="749" t="s">
        <v>26698</v>
      </c>
      <c r="E10211" s="749" t="s">
        <v>26699</v>
      </c>
      <c r="I10211" s="749" t="s">
        <v>236</v>
      </c>
      <c r="J10211" s="749" t="n">
        <v>87.78</v>
      </c>
    </row>
    <row collapsed="false" customFormat="false" customHeight="true" hidden="true" ht="12.75" outlineLevel="0" r="10212">
      <c r="A10212" s="749" t="s">
        <v>26713</v>
      </c>
      <c r="B10212" s="749" t="str">
        <f aca="false">C10212&amp;D10212&amp;E10212&amp;F10212&amp;G10212&amp;H10212</f>
        <v>ESTACA DE CONCRETO FCK=15MPA,ARMADA,MOLDADA NO TERRENO,COM DIAMETRO DE 150MM,COM CAPACIDADE PARA 15T,INCLUSIVE FORNECIMENTO DOS MATERIAIS E CONCRETAGEM COM ADENSAMENTO MANUAL,EXCLUSIVE PERFURACAO</v>
      </c>
      <c r="C10212" s="749" t="s">
        <v>26714</v>
      </c>
      <c r="D10212" s="749" t="s">
        <v>26715</v>
      </c>
      <c r="E10212" s="749" t="s">
        <v>26716</v>
      </c>
      <c r="F10212" s="749" t="s">
        <v>26717</v>
      </c>
      <c r="I10212" s="749" t="s">
        <v>236</v>
      </c>
      <c r="J10212" s="749" t="n">
        <v>46.6</v>
      </c>
    </row>
    <row collapsed="false" customFormat="false" customHeight="true" hidden="true" ht="12.75" outlineLevel="0" r="10213">
      <c r="A10213" s="749" t="s">
        <v>26718</v>
      </c>
      <c r="B10213" s="749" t="str">
        <f aca="false">C10213&amp;D10213&amp;E10213&amp;F10213&amp;G10213&amp;H10213</f>
        <v>ESTACA DE CONCRETO FCK=15MPA,ARMADA,MOLDADA NO TERRENO,COM DIAMETRO DE 150MM,COM CAPACIDADE PARA 15T,INCLUSIVE FORNECIMENTO DOS MATERIAIS E CONCRETAGEM COM ADENSAMENTO MANUAL,EXCLUSIVE PERFURACAO</v>
      </c>
      <c r="C10213" s="749" t="s">
        <v>26714</v>
      </c>
      <c r="D10213" s="749" t="s">
        <v>26715</v>
      </c>
      <c r="E10213" s="749" t="s">
        <v>26716</v>
      </c>
      <c r="F10213" s="749" t="s">
        <v>26717</v>
      </c>
      <c r="I10213" s="749" t="s">
        <v>236</v>
      </c>
      <c r="J10213" s="749" t="n">
        <v>43.22</v>
      </c>
    </row>
    <row collapsed="false" customFormat="false" customHeight="true" hidden="true" ht="12.75" outlineLevel="0" r="10214">
      <c r="A10214" s="749" t="s">
        <v>26719</v>
      </c>
      <c r="B10214" s="749" t="str">
        <f aca="false">C10214&amp;D10214&amp;E10214&amp;F10214&amp;G10214&amp;H10214</f>
        <v>ESTACA DE CONCRETO FCK=15MPA,ARMADA,MOLDADA NO TERRENO,COM DIAMETRO DE 200MM,COM CAPACIDADE PARA 20T,INCLUSIVE FORNECIMENTO DOS MATERIAIS E CONCRETAGEM COM ANDENSAMENTO MANUAL,EXCLUSIVE PERFURACAO</v>
      </c>
      <c r="C10214" s="749" t="s">
        <v>26714</v>
      </c>
      <c r="D10214" s="749" t="s">
        <v>26720</v>
      </c>
      <c r="E10214" s="749" t="s">
        <v>26721</v>
      </c>
      <c r="F10214" s="749" t="s">
        <v>26722</v>
      </c>
      <c r="I10214" s="749" t="s">
        <v>236</v>
      </c>
      <c r="J10214" s="749" t="n">
        <v>63.25</v>
      </c>
    </row>
    <row collapsed="false" customFormat="false" customHeight="true" hidden="true" ht="12.75" outlineLevel="0" r="10215">
      <c r="A10215" s="749" t="s">
        <v>26723</v>
      </c>
      <c r="B10215" s="749" t="str">
        <f aca="false">C10215&amp;D10215&amp;E10215&amp;F10215&amp;G10215&amp;H10215</f>
        <v>ESTACA DE CONCRETO FCK=15MPA,ARMADA,MOLDADA NO TERRENO,COM DIAMETRO DE 200MM,COM CAPACIDADE PARA 20T,INCLUSIVE FORNECIMENTO DOS MATERIAIS E CONCRETAGEM COM ANDENSAMENTO MANUAL,EXCLUSIVE PERFURACAO</v>
      </c>
      <c r="C10215" s="749" t="s">
        <v>26714</v>
      </c>
      <c r="D10215" s="749" t="s">
        <v>26720</v>
      </c>
      <c r="E10215" s="749" t="s">
        <v>26721</v>
      </c>
      <c r="F10215" s="749" t="s">
        <v>26722</v>
      </c>
      <c r="I10215" s="749" t="s">
        <v>236</v>
      </c>
      <c r="J10215" s="749" t="n">
        <v>58.8</v>
      </c>
    </row>
    <row collapsed="false" customFormat="false" customHeight="true" hidden="true" ht="12.75" outlineLevel="0" r="10216">
      <c r="A10216" s="749" t="s">
        <v>26724</v>
      </c>
      <c r="B10216" s="749" t="str">
        <f aca="false">C10216&amp;D10216&amp;E10216&amp;F10216&amp;G10216&amp;H10216</f>
        <v>ESTACA DE CONCRETO FCK=15MPA,ARMADA,MOLDADA NO TERRENO,COM DIAMETRO DE 250MM,COM CAPACIDADE PARA 25T,INCLUSIVE FORNECIMENTO DOS MATERIAIS E CONCRETAGEM COM ADENSAMENTO MANUAL,EXCLUSIVE PERFURACAO</v>
      </c>
      <c r="C10216" s="749" t="s">
        <v>26714</v>
      </c>
      <c r="D10216" s="749" t="s">
        <v>26725</v>
      </c>
      <c r="E10216" s="749" t="s">
        <v>26716</v>
      </c>
      <c r="F10216" s="749" t="s">
        <v>26717</v>
      </c>
      <c r="I10216" s="749" t="s">
        <v>236</v>
      </c>
      <c r="J10216" s="749" t="n">
        <v>80.65</v>
      </c>
    </row>
    <row collapsed="false" customFormat="false" customHeight="true" hidden="true" ht="12.75" outlineLevel="0" r="10217">
      <c r="A10217" s="749" t="s">
        <v>26726</v>
      </c>
      <c r="B10217" s="749" t="str">
        <f aca="false">C10217&amp;D10217&amp;E10217&amp;F10217&amp;G10217&amp;H10217</f>
        <v>ESTACA DE CONCRETO FCK=15MPA,ARMADA,MOLDADA NO TERRENO,COM DIAMETRO DE 250MM,COM CAPACIDADE PARA 25T,INCLUSIVE FORNECIMENTO DOS MATERIAIS E CONCRETAGEM COM ADENSAMENTO MANUAL,EXCLUSIVE PERFURACAO</v>
      </c>
      <c r="C10217" s="749" t="s">
        <v>26714</v>
      </c>
      <c r="D10217" s="749" t="s">
        <v>26725</v>
      </c>
      <c r="E10217" s="749" t="s">
        <v>26716</v>
      </c>
      <c r="F10217" s="749" t="s">
        <v>26717</v>
      </c>
      <c r="I10217" s="749" t="s">
        <v>236</v>
      </c>
      <c r="J10217" s="749" t="n">
        <v>74.94</v>
      </c>
    </row>
    <row collapsed="false" customFormat="false" customHeight="true" hidden="true" ht="12.75" outlineLevel="0" r="10218">
      <c r="A10218" s="749" t="s">
        <v>26727</v>
      </c>
      <c r="B10218" s="749" t="str">
        <f aca="false">C10218&amp;D10218&amp;E10218&amp;F10218&amp;G10218&amp;H10218</f>
        <v>ESTACA DE CONCRETO FCK=15MPA,ARMADA,MOLDADA NO TERRENO,UTILIZANDO TUBO DE PVC DEFOFO DE 150MM,COMO FORMA REMOVIVEL,SERVINDO 10 VEZES,COM CAPACIDADE PARA 15T,INCLUSIVE FORNECIMENTODOS MATERIAIS E CONCRETAGEM COM ADENSAMENTO MANUAL,EXCLUSIVE PERFURACAO</v>
      </c>
      <c r="C10218" s="749" t="s">
        <v>26728</v>
      </c>
      <c r="D10218" s="749" t="s">
        <v>26729</v>
      </c>
      <c r="E10218" s="749" t="s">
        <v>26730</v>
      </c>
      <c r="F10218" s="749" t="s">
        <v>26731</v>
      </c>
      <c r="G10218" s="749" t="s">
        <v>26732</v>
      </c>
      <c r="I10218" s="749" t="s">
        <v>236</v>
      </c>
      <c r="J10218" s="749" t="n">
        <v>60.68</v>
      </c>
    </row>
    <row collapsed="false" customFormat="false" customHeight="true" hidden="true" ht="12.75" outlineLevel="0" r="10219">
      <c r="A10219" s="749" t="s">
        <v>26733</v>
      </c>
      <c r="B10219" s="749" t="str">
        <f aca="false">C10219&amp;D10219&amp;E10219&amp;F10219&amp;G10219&amp;H10219</f>
        <v>ESTACA DE CONCRETO FCK=15MPA,ARMADA,MOLDADA NO TERRENO,UTILIZANDO TUBO DE PVC DEFOFO DE 150MM,COMO FORMA REMOVIVEL,SERVINDO 10 VEZES,COM CAPACIDADE PARA 15T,INCLUSIVE FORNECIMENTODOS MATERIAIS E CONCRETAGEM COM ADENSAMENTO MANUAL,EXCLUSIVE PERFURACAO</v>
      </c>
      <c r="C10219" s="749" t="s">
        <v>26728</v>
      </c>
      <c r="D10219" s="749" t="s">
        <v>26729</v>
      </c>
      <c r="E10219" s="749" t="s">
        <v>26730</v>
      </c>
      <c r="F10219" s="749" t="s">
        <v>26731</v>
      </c>
      <c r="G10219" s="749" t="s">
        <v>26732</v>
      </c>
      <c r="I10219" s="749" t="s">
        <v>236</v>
      </c>
      <c r="J10219" s="749" t="n">
        <v>56.3</v>
      </c>
    </row>
    <row collapsed="false" customFormat="false" customHeight="true" hidden="true" ht="12.75" outlineLevel="0" r="10220">
      <c r="A10220" s="749" t="s">
        <v>26734</v>
      </c>
      <c r="B10220" s="749" t="str">
        <f aca="false">C10220&amp;D10220&amp;E10220&amp;F10220&amp;G10220&amp;H10220</f>
        <v>ESTACA DE CONCRETO FCK=15MPA,ARMADA,MOLDADA NO TERRENO,UTILIZANDO TUBO DE PVC DEFOFO DE 200MM,COMO FORMA REMOVIVEL,SERVINDO 10 VEZES,COM CAPACIDADE PARA 15T,INCLUSIVE FORNECIMENTODOS MATERIAIS E CONCRETAGEM COM ADENSAMENTO MANUAL,EXCLUSIVE PERFURACAO</v>
      </c>
      <c r="C10220" s="749" t="s">
        <v>26728</v>
      </c>
      <c r="D10220" s="749" t="s">
        <v>26735</v>
      </c>
      <c r="E10220" s="749" t="s">
        <v>26730</v>
      </c>
      <c r="F10220" s="749" t="s">
        <v>26731</v>
      </c>
      <c r="G10220" s="749" t="s">
        <v>26732</v>
      </c>
      <c r="I10220" s="749" t="s">
        <v>236</v>
      </c>
      <c r="J10220" s="749" t="n">
        <v>77.99</v>
      </c>
    </row>
    <row collapsed="false" customFormat="false" customHeight="true" hidden="true" ht="12.75" outlineLevel="0" r="10221">
      <c r="A10221" s="749" t="s">
        <v>26736</v>
      </c>
      <c r="B10221" s="749" t="str">
        <f aca="false">C10221&amp;D10221&amp;E10221&amp;F10221&amp;G10221&amp;H10221</f>
        <v>ESTACA DE CONCRETO FCK=15MPA,ARMADA,MOLDADA NO TERRENO,UTILIZANDO TUBO DE PVC DEFOFO DE 200MM,COMO FORMA REMOVIVEL,SERVINDO 10 VEZES,COM CAPACIDADE PARA 15T,INCLUSIVE FORNECIMENTODOS MATERIAIS E CONCRETAGEM COM ADENSAMENTO MANUAL,EXCLUSIVE PERFURACAO</v>
      </c>
      <c r="C10221" s="749" t="s">
        <v>26728</v>
      </c>
      <c r="D10221" s="749" t="s">
        <v>26735</v>
      </c>
      <c r="E10221" s="749" t="s">
        <v>26730</v>
      </c>
      <c r="F10221" s="749" t="s">
        <v>26731</v>
      </c>
      <c r="G10221" s="749" t="s">
        <v>26732</v>
      </c>
      <c r="I10221" s="749" t="s">
        <v>236</v>
      </c>
      <c r="J10221" s="749" t="n">
        <v>72.9</v>
      </c>
    </row>
    <row collapsed="false" customFormat="false" customHeight="true" hidden="true" ht="12.75" outlineLevel="0" r="10222">
      <c r="A10222" s="749" t="s">
        <v>26737</v>
      </c>
      <c r="B10222" s="749" t="str">
        <f aca="false">C10222&amp;D10222&amp;E10222&amp;F10222&amp;G10222&amp;H10222</f>
        <v>ESTACA DE CONCRETO FCK=15MPA,ARMADA,MOLDADA NO TERRENO,UTILIZANDO TUBO DE PVC DEFOFO DE 250MM,COMO FORMA REMOVIVEL,SERVINDO 10 VEZES,COM CAPACIDADE PARA 15T,INCLUSIVE FORNECIMENTODOS MATERIAIS E CONCRETAGEM COM ADENSAMENTO MANUAL,EXCLUSIVE PERFURACAO</v>
      </c>
      <c r="C10222" s="749" t="s">
        <v>26728</v>
      </c>
      <c r="D10222" s="749" t="s">
        <v>26738</v>
      </c>
      <c r="E10222" s="749" t="s">
        <v>26730</v>
      </c>
      <c r="F10222" s="749" t="s">
        <v>26731</v>
      </c>
      <c r="G10222" s="749" t="s">
        <v>26732</v>
      </c>
      <c r="I10222" s="749" t="s">
        <v>236</v>
      </c>
      <c r="J10222" s="749" t="n">
        <v>102.49</v>
      </c>
    </row>
    <row collapsed="false" customFormat="false" customHeight="true" hidden="true" ht="12.75" outlineLevel="0" r="10223">
      <c r="A10223" s="749" t="s">
        <v>26739</v>
      </c>
      <c r="B10223" s="749" t="str">
        <f aca="false">C10223&amp;D10223&amp;E10223&amp;F10223&amp;G10223&amp;H10223</f>
        <v>ESTACA DE CONCRETO FCK=15MPA,ARMADA,MOLDADA NO TERRENO,UTILIZANDO TUBO DE PVC DEFOFO DE 250MM,COMO FORMA REMOVIVEL,SERVINDO 10 VEZES,COM CAPACIDADE PARA 15T,INCLUSIVE FORNECIMENTODOS MATERIAIS E CONCRETAGEM COM ADENSAMENTO MANUAL,EXCLUSIVE PERFURACAO</v>
      </c>
      <c r="C10223" s="749" t="s">
        <v>26728</v>
      </c>
      <c r="D10223" s="749" t="s">
        <v>26738</v>
      </c>
      <c r="E10223" s="749" t="s">
        <v>26730</v>
      </c>
      <c r="F10223" s="749" t="s">
        <v>26731</v>
      </c>
      <c r="G10223" s="749" t="s">
        <v>26732</v>
      </c>
      <c r="I10223" s="749" t="s">
        <v>236</v>
      </c>
      <c r="J10223" s="749" t="n">
        <v>96.18</v>
      </c>
    </row>
    <row collapsed="false" customFormat="false" customHeight="true" hidden="true" ht="12.75" outlineLevel="0" r="10224">
      <c r="A10224" s="749" t="s">
        <v>26740</v>
      </c>
      <c r="B10224" s="749" t="str">
        <f aca="false">C10224&amp;D10224&amp;E10224&amp;F10224&amp;G10224&amp;H10224</f>
        <v>ESTACA DE CONCRETO FCK=15MPA,ARMADA,MOLDADA NO TERRENO,UTILIZANDO TUBO DE PVC DEFOFO DE 150MM,COMO FORMA PERDIDA,COM CAPACIDADE PARA 15T,INCLUSIVE FORNECIMENTO DOS MATERIAIS E CONCRETAGEM COM ADENSAMENTO MANUAL,EXCLUSIVE PERFURACAO</v>
      </c>
      <c r="C10224" s="749" t="s">
        <v>26728</v>
      </c>
      <c r="D10224" s="749" t="s">
        <v>26741</v>
      </c>
      <c r="E10224" s="749" t="s">
        <v>26742</v>
      </c>
      <c r="F10224" s="749" t="s">
        <v>26743</v>
      </c>
      <c r="I10224" s="749" t="s">
        <v>236</v>
      </c>
      <c r="J10224" s="749" t="n">
        <v>116.76</v>
      </c>
    </row>
    <row collapsed="false" customFormat="false" customHeight="true" hidden="true" ht="12.75" outlineLevel="0" r="10225">
      <c r="A10225" s="749" t="s">
        <v>26744</v>
      </c>
      <c r="B10225" s="749" t="str">
        <f aca="false">C10225&amp;D10225&amp;E10225&amp;F10225&amp;G10225&amp;H10225</f>
        <v>ESTACA DE CONCRETO FCK=15MPA,ARMADA,MOLDADA NO TERRENO,UTILIZANDO TUBO DE PVC DEFOFO DE 150MM,COMO FORMA PERDIDA,COM CAPACIDADE PARA 15T,INCLUSIVE FORNECIMENTO DOS MATERIAIS E CONCRETAGEM COM ADENSAMENTO MANUAL,EXCLUSIVE PERFURACAO</v>
      </c>
      <c r="C10225" s="749" t="s">
        <v>26728</v>
      </c>
      <c r="D10225" s="749" t="s">
        <v>26741</v>
      </c>
      <c r="E10225" s="749" t="s">
        <v>26742</v>
      </c>
      <c r="F10225" s="749" t="s">
        <v>26743</v>
      </c>
      <c r="I10225" s="749" t="s">
        <v>236</v>
      </c>
      <c r="J10225" s="749" t="n">
        <v>112.45</v>
      </c>
    </row>
    <row collapsed="false" customFormat="false" customHeight="true" hidden="true" ht="12.75" outlineLevel="0" r="10226">
      <c r="A10226" s="749" t="s">
        <v>26745</v>
      </c>
      <c r="B10226" s="749" t="str">
        <f aca="false">C10226&amp;D10226&amp;E10226&amp;F10226&amp;G10226&amp;H10226</f>
        <v>ESTACA DE CONCRETO FCK=15MPA,ARMADA,MOLDADA NO TERRENO,UTILIZANDO TUBO DE PVC DEFOFO DE 200MM,COMO FORMA PERDIDA,COM CAPACIDADE PARA 15T,INCLUSIVE FORNECIMENTO DOS MATERIAIS E CONCRETAGEM E ADENSAMENTO MANUAL,EXCLUSIVE PERFURACAO</v>
      </c>
      <c r="C10226" s="749" t="s">
        <v>26728</v>
      </c>
      <c r="D10226" s="749" t="s">
        <v>26746</v>
      </c>
      <c r="E10226" s="749" t="s">
        <v>26742</v>
      </c>
      <c r="F10226" s="749" t="s">
        <v>26747</v>
      </c>
      <c r="I10226" s="749" t="s">
        <v>236</v>
      </c>
      <c r="J10226" s="749" t="n">
        <v>194.4</v>
      </c>
    </row>
    <row collapsed="false" customFormat="false" customHeight="true" hidden="true" ht="12.75" outlineLevel="0" r="10227">
      <c r="A10227" s="749" t="s">
        <v>26748</v>
      </c>
      <c r="B10227" s="749" t="str">
        <f aca="false">C10227&amp;D10227&amp;E10227&amp;F10227&amp;G10227&amp;H10227</f>
        <v>ESTACA DE CONCRETO FCK=15MPA,ARMADA,MOLDADA NO TERRENO,UTILIZANDO TUBO DE PVC DEFOFO DE 200MM,COMO FORMA PERDIDA,COM CAPACIDADE PARA 15T,INCLUSIVE FORNECIMENTO DOS MATERIAIS E CONCRETAGEM E ADENSAMENTO MANUAL,EXCLUSIVE PERFURACAO</v>
      </c>
      <c r="C10227" s="749" t="s">
        <v>26728</v>
      </c>
      <c r="D10227" s="749" t="s">
        <v>26746</v>
      </c>
      <c r="E10227" s="749" t="s">
        <v>26742</v>
      </c>
      <c r="F10227" s="749" t="s">
        <v>26747</v>
      </c>
      <c r="I10227" s="749" t="s">
        <v>236</v>
      </c>
      <c r="J10227" s="749" t="n">
        <v>188.03</v>
      </c>
    </row>
    <row collapsed="false" customFormat="false" customHeight="true" hidden="true" ht="12.75" outlineLevel="0" r="10228">
      <c r="A10228" s="749" t="s">
        <v>26749</v>
      </c>
      <c r="B10228" s="749" t="str">
        <f aca="false">C10228&amp;D10228&amp;E10228&amp;F10228&amp;G10228&amp;H10228</f>
        <v>ESTACA DE CONCRETO FCK=15MPA,ARMADA,MOLDADA NO TERRENO,UTILIZANDO TUBO DE PVC DEFOFO DE 250MM,COMO FORMA PERDIDA,COM CAPACIDADE PARA 15T,INCLUSIVE FORNECIMENTO DOS MATERIAIS E CONCRETAGEM E ADENSAMENTO MANUAL,EXCLUSIVE PERFURACAO</v>
      </c>
      <c r="C10228" s="749" t="s">
        <v>26728</v>
      </c>
      <c r="D10228" s="749" t="s">
        <v>26750</v>
      </c>
      <c r="E10228" s="749" t="s">
        <v>26742</v>
      </c>
      <c r="F10228" s="749" t="s">
        <v>26747</v>
      </c>
      <c r="I10228" s="749" t="s">
        <v>236</v>
      </c>
      <c r="J10228" s="749" t="n">
        <v>270.03</v>
      </c>
    </row>
    <row collapsed="false" customFormat="false" customHeight="true" hidden="true" ht="12.75" outlineLevel="0" r="10229">
      <c r="A10229" s="749" t="s">
        <v>26751</v>
      </c>
      <c r="B10229" s="749" t="str">
        <f aca="false">C10229&amp;D10229&amp;E10229&amp;F10229&amp;G10229&amp;H10229</f>
        <v>ESTACA DE CONCRETO FCK=15MPA,ARMADA,MOLDADA NO TERRENO,UTILIZANDO TUBO DE PVC DEFOFO DE 250MM,COMO FORMA PERDIDA,COM CAPACIDADE PARA 15T,INCLUSIVE FORNECIMENTO DOS MATERIAIS E CONCRETAGEM E ADENSAMENTO MANUAL,EXCLUSIVE PERFURACAO</v>
      </c>
      <c r="C10229" s="749" t="s">
        <v>26728</v>
      </c>
      <c r="D10229" s="749" t="s">
        <v>26750</v>
      </c>
      <c r="E10229" s="749" t="s">
        <v>26742</v>
      </c>
      <c r="F10229" s="749" t="s">
        <v>26747</v>
      </c>
      <c r="I10229" s="749" t="s">
        <v>236</v>
      </c>
      <c r="J10229" s="749" t="n">
        <v>262.21</v>
      </c>
    </row>
    <row collapsed="false" customFormat="false" customHeight="true" hidden="true" ht="12.75" outlineLevel="0" r="10230">
      <c r="A10230" s="749" t="s">
        <v>26752</v>
      </c>
      <c r="B10230" s="749" t="str">
        <f aca="false">C10230&amp;D10230&amp;E10230&amp;F10230&amp;G10230&amp;H10230</f>
        <v>CRAVACAO DE ESTACA-PRANCHA DE CONCRETO PRE-MOLDADA,COM LARGURA UTIL DE 30CM E COMPRIMENTO ATE 7,00M,CONSIDERANDO-SE TODA A SUPERFICIE DA ESTACA,EXCLUSIVE ESTACA</v>
      </c>
      <c r="C10230" s="749" t="s">
        <v>26753</v>
      </c>
      <c r="D10230" s="749" t="s">
        <v>26754</v>
      </c>
      <c r="E10230" s="749" t="s">
        <v>26755</v>
      </c>
      <c r="I10230" s="749" t="s">
        <v>52</v>
      </c>
      <c r="J10230" s="749" t="n">
        <v>113.89</v>
      </c>
    </row>
    <row collapsed="false" customFormat="false" customHeight="true" hidden="true" ht="12.75" outlineLevel="0" r="10231">
      <c r="A10231" s="749" t="s">
        <v>26756</v>
      </c>
      <c r="B10231" s="749" t="str">
        <f aca="false">C10231&amp;D10231&amp;E10231&amp;F10231&amp;G10231&amp;H10231</f>
        <v>CRAVACAO DE ESTACA-PRANCHA DE CONCRETO PRE-MOLDADA,COM LARGURA UTIL DE 30CM E COMPRIMENTO ATE 7,00M,CONSIDERANDO-SE TODA A SUPERFICIE DA ESTACA,EXCLUSIVE ESTACA</v>
      </c>
      <c r="C10231" s="749" t="s">
        <v>26753</v>
      </c>
      <c r="D10231" s="749" t="s">
        <v>26754</v>
      </c>
      <c r="E10231" s="749" t="s">
        <v>26755</v>
      </c>
      <c r="I10231" s="749" t="s">
        <v>52</v>
      </c>
      <c r="J10231" s="749" t="n">
        <v>102.88</v>
      </c>
    </row>
    <row collapsed="false" customFormat="false" customHeight="true" hidden="true" ht="51" outlineLevel="0" r="10232">
      <c r="A10232" s="749" t="s">
        <v>26757</v>
      </c>
      <c r="B10232" s="758" t="str">
        <f aca="false">C10232&amp;D10232&amp;E10232&amp;F10232&amp;G10232&amp;H10232</f>
        <v>EXECUCAO DE PAREDE DIAFRAGMA,COM 0,40M DE ESPESSURA,INCLUSIVE ESCAVACAO DA TRINCHEIRA,FORNECIMENTO E PREPARO DA LAMA BENTONITA,CARGA DO MATERIAL ESCAVADO,OPERACAO DE COLOCACAO DA ARMADURA(GAIOLA) E DE CONCRETAGEM,EXCLUSIVE MATERIAIS(CONCRETO E ACO)</v>
      </c>
      <c r="C10232" s="749" t="s">
        <v>26758</v>
      </c>
      <c r="D10232" s="749" t="s">
        <v>26759</v>
      </c>
      <c r="E10232" s="749" t="s">
        <v>26760</v>
      </c>
      <c r="F10232" s="749" t="s">
        <v>26761</v>
      </c>
      <c r="G10232" s="749" t="s">
        <v>26762</v>
      </c>
      <c r="I10232" s="749" t="s">
        <v>52</v>
      </c>
      <c r="J10232" s="749" t="n">
        <v>739.61</v>
      </c>
    </row>
    <row collapsed="false" customFormat="false" customHeight="true" hidden="true" ht="51" outlineLevel="0" r="10233">
      <c r="A10233" s="749" t="s">
        <v>26763</v>
      </c>
      <c r="B10233" s="758" t="str">
        <f aca="false">C10233&amp;D10233&amp;E10233&amp;F10233&amp;G10233&amp;H10233</f>
        <v>EXECUCAO DE PAREDE DIAFRAGMA,COM 0,40M DE ESPESSURA,INCLUSIVE ESCAVACAO DA TRINCHEIRA,FORNECIMENTO E PREPARO DA LAMA BENTONITA,CARGA DO MATERIAL ESCAVADO,OPERACAO DE COLOCACAO DA ARMADURA(GAIOLA) E DE CONCRETAGEM,EXCLUSIVE MATERIAIS(CONCRETO E ACO)</v>
      </c>
      <c r="C10233" s="749" t="s">
        <v>26758</v>
      </c>
      <c r="D10233" s="749" t="s">
        <v>26759</v>
      </c>
      <c r="E10233" s="749" t="s">
        <v>26760</v>
      </c>
      <c r="F10233" s="749" t="s">
        <v>26761</v>
      </c>
      <c r="G10233" s="749" t="s">
        <v>26762</v>
      </c>
      <c r="I10233" s="749" t="s">
        <v>52</v>
      </c>
      <c r="J10233" s="749" t="n">
        <v>685.03</v>
      </c>
    </row>
    <row collapsed="false" customFormat="false" customHeight="true" hidden="true" ht="51" outlineLevel="0" r="10234">
      <c r="A10234" s="749" t="s">
        <v>26764</v>
      </c>
      <c r="B10234" s="758" t="str">
        <f aca="false">C10234&amp;D10234&amp;E10234&amp;F10234&amp;G10234&amp;H10234</f>
        <v>EXECUCAO DE PAREDE DIAFRAGMA,COM 0,60M DE ESPESSURA,INCLUSIVE ESCAVACAO DE TRINCHEIRA,FORNECIMENTO E PREPARO DA LAMA BENTONITA,CARGA DO MATERIAL ESCAVADO,OPERACAO DE COLOCACAO DA ARMADURA(GAIOLA) E DE CONCRETAGEM,EXCLUSIVE MATERIAIS(CONCRETO E ACO)</v>
      </c>
      <c r="C10234" s="749" t="s">
        <v>26765</v>
      </c>
      <c r="D10234" s="749" t="s">
        <v>26766</v>
      </c>
      <c r="E10234" s="749" t="s">
        <v>26760</v>
      </c>
      <c r="F10234" s="749" t="s">
        <v>26761</v>
      </c>
      <c r="G10234" s="749" t="s">
        <v>26762</v>
      </c>
      <c r="I10234" s="749" t="s">
        <v>52</v>
      </c>
      <c r="J10234" s="749" t="n">
        <v>902.7</v>
      </c>
    </row>
    <row collapsed="false" customFormat="false" customHeight="true" hidden="true" ht="51" outlineLevel="0" r="10235">
      <c r="A10235" s="749" t="s">
        <v>26767</v>
      </c>
      <c r="B10235" s="758" t="str">
        <f aca="false">C10235&amp;D10235&amp;E10235&amp;F10235&amp;G10235&amp;H10235</f>
        <v>EXECUCAO DE PAREDE DIAFRAGMA,COM 0,60M DE ESPESSURA,INCLUSIVE ESCAVACAO DE TRINCHEIRA,FORNECIMENTO E PREPARO DA LAMA BENTONITA,CARGA DO MATERIAL ESCAVADO,OPERACAO DE COLOCACAO DA ARMADURA(GAIOLA) E DE CONCRETAGEM,EXCLUSIVE MATERIAIS(CONCRETO E ACO)</v>
      </c>
      <c r="C10235" s="749" t="s">
        <v>26765</v>
      </c>
      <c r="D10235" s="749" t="s">
        <v>26766</v>
      </c>
      <c r="E10235" s="749" t="s">
        <v>26760</v>
      </c>
      <c r="F10235" s="749" t="s">
        <v>26761</v>
      </c>
      <c r="G10235" s="749" t="s">
        <v>26762</v>
      </c>
      <c r="I10235" s="749" t="s">
        <v>52</v>
      </c>
      <c r="J10235" s="749" t="n">
        <v>836.23</v>
      </c>
    </row>
    <row collapsed="false" customFormat="false" customHeight="true" hidden="true" ht="51" outlineLevel="0" r="10236">
      <c r="A10236" s="749" t="s">
        <v>26768</v>
      </c>
      <c r="B10236" s="758" t="str">
        <f aca="false">C10236&amp;D10236&amp;E10236&amp;F10236&amp;G10236&amp;H10236</f>
        <v>EXECUCAO DE PAREDE DIAFRAGMA,COM 0,80M DE ESPESSURA,INCLUSIVE ESCAVACAO DA TRINCHEIRA,FORNECIMENTO E PREPARO DA LAMA BENTONITA,CARGA DO MATERIAL ESCAVADO,OPERACAO DE COLOCACAO DE ARMADURA(GAIOLA)E DE CONCRETAGEM,EXCLUSIVE MATERIAIS(CONCRETOE ACO)</v>
      </c>
      <c r="C10236" s="749" t="s">
        <v>26769</v>
      </c>
      <c r="D10236" s="749" t="s">
        <v>26759</v>
      </c>
      <c r="E10236" s="749" t="s">
        <v>26770</v>
      </c>
      <c r="F10236" s="749" t="s">
        <v>26771</v>
      </c>
      <c r="G10236" s="749" t="s">
        <v>26772</v>
      </c>
      <c r="I10236" s="749" t="s">
        <v>52</v>
      </c>
      <c r="J10236" s="749" t="n">
        <v>1479.22</v>
      </c>
    </row>
    <row collapsed="false" customFormat="false" customHeight="true" hidden="true" ht="51" outlineLevel="0" r="10237">
      <c r="A10237" s="749" t="s">
        <v>26773</v>
      </c>
      <c r="B10237" s="758" t="str">
        <f aca="false">C10237&amp;D10237&amp;E10237&amp;F10237&amp;G10237&amp;H10237</f>
        <v>EXECUCAO DE PAREDE DIAFRAGMA,COM 0,80M DE ESPESSURA,INCLUSIVE ESCAVACAO DA TRINCHEIRA,FORNECIMENTO E PREPARO DA LAMA BENTONITA,CARGA DO MATERIAL ESCAVADO,OPERACAO DE COLOCACAO DE ARMADURA(GAIOLA)E DE CONCRETAGEM,EXCLUSIVE MATERIAIS(CONCRETOE ACO)</v>
      </c>
      <c r="C10237" s="749" t="s">
        <v>26769</v>
      </c>
      <c r="D10237" s="749" t="s">
        <v>26759</v>
      </c>
      <c r="E10237" s="749" t="s">
        <v>26770</v>
      </c>
      <c r="F10237" s="749" t="s">
        <v>26771</v>
      </c>
      <c r="G10237" s="749" t="s">
        <v>26772</v>
      </c>
      <c r="I10237" s="749" t="s">
        <v>52</v>
      </c>
      <c r="J10237" s="749" t="n">
        <v>1370.07</v>
      </c>
    </row>
    <row collapsed="false" customFormat="false" customHeight="true" hidden="true" ht="51" outlineLevel="0" r="10238">
      <c r="A10238" s="749" t="s">
        <v>26774</v>
      </c>
      <c r="B10238" s="758" t="str">
        <f aca="false">C10238&amp;D10238&amp;E10238&amp;F10238&amp;G10238&amp;H10238</f>
        <v>EXECUCAO DE PAREDE DIAFRAGMA,COM 1,00M DE ESPESSURA,INCLUSIVE ESCAVACAO DA TRINCHEIRA,FORNECIMENTO E PREPARO DA LAMA BENTONITA,CARGA DO MATERIAL ESCAVADO,OPERACAO DE COLOCACAO DA ARMADURA(GAIOLA) E DE CONCRETAGEM,EXCLUSIVE MATERIAIS (CONCRETO E ACO)</v>
      </c>
      <c r="C10238" s="749" t="s">
        <v>26775</v>
      </c>
      <c r="D10238" s="749" t="s">
        <v>26759</v>
      </c>
      <c r="E10238" s="749" t="s">
        <v>26760</v>
      </c>
      <c r="F10238" s="749" t="s">
        <v>26776</v>
      </c>
      <c r="G10238" s="749" t="s">
        <v>26777</v>
      </c>
      <c r="I10238" s="749" t="s">
        <v>52</v>
      </c>
      <c r="J10238" s="749" t="n">
        <v>1995.43</v>
      </c>
    </row>
    <row collapsed="false" customFormat="false" customHeight="true" hidden="true" ht="51" outlineLevel="0" r="10239">
      <c r="A10239" s="749" t="s">
        <v>26778</v>
      </c>
      <c r="B10239" s="758" t="str">
        <f aca="false">C10239&amp;D10239&amp;E10239&amp;F10239&amp;G10239&amp;H10239</f>
        <v>EXECUCAO DE PAREDE DIAFRAGMA,COM 1,00M DE ESPESSURA,INCLUSIVE ESCAVACAO DA TRINCHEIRA,FORNECIMENTO E PREPARO DA LAMA BENTONITA,CARGA DO MATERIAL ESCAVADO,OPERACAO DE COLOCACAO DA ARMADURA(GAIOLA) E DE CONCRETAGEM,EXCLUSIVE MATERIAIS (CONCRETO E ACO)</v>
      </c>
      <c r="C10239" s="749" t="s">
        <v>26775</v>
      </c>
      <c r="D10239" s="749" t="s">
        <v>26759</v>
      </c>
      <c r="E10239" s="749" t="s">
        <v>26760</v>
      </c>
      <c r="F10239" s="749" t="s">
        <v>26776</v>
      </c>
      <c r="G10239" s="749" t="s">
        <v>26777</v>
      </c>
      <c r="I10239" s="749" t="s">
        <v>52</v>
      </c>
      <c r="J10239" s="749" t="n">
        <v>1848.07</v>
      </c>
    </row>
    <row collapsed="false" customFormat="false" customHeight="true" hidden="true" ht="12.75" outlineLevel="0" r="10240">
      <c r="A10240" s="749" t="s">
        <v>26779</v>
      </c>
      <c r="B10240" s="749" t="str">
        <f aca="false">C10240&amp;D10240&amp;E10240&amp;F10240&amp;G10240&amp;H10240</f>
        <v>GAIOLA ARMADURA PARA PAREDE DIAFRAGMA,EM ACO CA-50,INCLUSIVE FORNECIMENTO,PERDAS,CORTE,DOBRAGEM,MONTAGEM E SOLDAS</v>
      </c>
      <c r="C10240" s="749" t="s">
        <v>26780</v>
      </c>
      <c r="D10240" s="749" t="s">
        <v>26781</v>
      </c>
      <c r="I10240" s="749" t="s">
        <v>1404</v>
      </c>
      <c r="J10240" s="749" t="n">
        <v>10.03</v>
      </c>
    </row>
    <row collapsed="false" customFormat="false" customHeight="true" hidden="true" ht="12.75" outlineLevel="0" r="10241">
      <c r="A10241" s="749" t="s">
        <v>26782</v>
      </c>
      <c r="B10241" s="749" t="str">
        <f aca="false">C10241&amp;D10241&amp;E10241&amp;F10241&amp;G10241&amp;H10241</f>
        <v>GAIOLA ARMADURA PARA PAREDE DIAFRAGMA,EM ACO CA-50,INCLUSIVE FORNECIMENTO,PERDAS,CORTE,DOBRAGEM,MONTAGEM E SOLDAS</v>
      </c>
      <c r="C10241" s="749" t="s">
        <v>26780</v>
      </c>
      <c r="D10241" s="749" t="s">
        <v>26781</v>
      </c>
      <c r="I10241" s="749" t="s">
        <v>1404</v>
      </c>
      <c r="J10241" s="749" t="n">
        <v>9.63</v>
      </c>
    </row>
    <row collapsed="false" customFormat="false" customHeight="true" hidden="true" ht="12.75" outlineLevel="0" r="10242">
      <c r="A10242" s="749" t="s">
        <v>26783</v>
      </c>
      <c r="B10242" s="749" t="str">
        <f aca="false">C10242&amp;D10242&amp;E10242&amp;F10242&amp;G10242&amp;H10242</f>
        <v>MANUSEIO DE PERFIS METALICOS ESTRUTURAIS ATE 20,00M</v>
      </c>
      <c r="C10242" s="749" t="s">
        <v>26784</v>
      </c>
      <c r="I10242" s="749" t="s">
        <v>6154</v>
      </c>
      <c r="J10242" s="749" t="n">
        <v>74.52</v>
      </c>
    </row>
    <row collapsed="false" customFormat="false" customHeight="true" hidden="true" ht="12.75" outlineLevel="0" r="10243">
      <c r="A10243" s="749" t="s">
        <v>26785</v>
      </c>
      <c r="B10243" s="749" t="str">
        <f aca="false">C10243&amp;D10243&amp;E10243&amp;F10243&amp;G10243&amp;H10243</f>
        <v>MANUSEIO DE PERFIS METALICOS ESTRUTURAIS ATE 20,00M</v>
      </c>
      <c r="C10243" s="749" t="s">
        <v>26784</v>
      </c>
      <c r="I10243" s="749" t="s">
        <v>6154</v>
      </c>
      <c r="J10243" s="749" t="n">
        <v>64.58</v>
      </c>
    </row>
    <row collapsed="false" customFormat="false" customHeight="true" hidden="true" ht="12.75" outlineLevel="0" r="10244">
      <c r="A10244" s="749" t="s">
        <v>26786</v>
      </c>
      <c r="B10244" s="749" t="str">
        <f aca="false">C10244&amp;D10244&amp;E10244&amp;F10244&amp;G10244&amp;H10244</f>
        <v>CONCRETO DOSADO RACIONALMENTE PARA UMA RESISTENCIA CARACTERISTICA A COMPRESSAO DE 10MPA,COMPREENDENDO APENAS O FORNECIMENTO DOS MATERIAIS,INCLUSIVE 5% DE PERDAS</v>
      </c>
      <c r="C10244" s="749" t="s">
        <v>26787</v>
      </c>
      <c r="D10244" s="749" t="s">
        <v>26788</v>
      </c>
      <c r="E10244" s="749" t="s">
        <v>26789</v>
      </c>
      <c r="I10244" s="749" t="s">
        <v>2478</v>
      </c>
      <c r="J10244" s="749" t="n">
        <v>197.54</v>
      </c>
    </row>
    <row collapsed="false" customFormat="false" customHeight="true" hidden="true" ht="12.75" outlineLevel="0" r="10245">
      <c r="A10245" s="749" t="s">
        <v>26790</v>
      </c>
      <c r="B10245" s="749" t="str">
        <f aca="false">C10245&amp;D10245&amp;E10245&amp;F10245&amp;G10245&amp;H10245</f>
        <v>CONCRETO DOSADO RACIONALMENTE PARA UMA RESISTENCIA CARACTERISTICA A COMPRESSAO DE 10MPA,COMPREENDENDO APENAS O FORNECIMENTO DOS MATERIAIS,INCLUSIVE 5% DE PERDAS</v>
      </c>
      <c r="C10245" s="749" t="s">
        <v>26787</v>
      </c>
      <c r="D10245" s="749" t="s">
        <v>26788</v>
      </c>
      <c r="E10245" s="749" t="s">
        <v>26789</v>
      </c>
      <c r="I10245" s="749" t="s">
        <v>2478</v>
      </c>
      <c r="J10245" s="749" t="n">
        <v>197.54</v>
      </c>
    </row>
    <row collapsed="false" customFormat="false" customHeight="true" hidden="true" ht="12.75" outlineLevel="0" r="10246">
      <c r="A10246" s="749" t="s">
        <v>26791</v>
      </c>
      <c r="B10246" s="749" t="str">
        <f aca="false">C10246&amp;D10246&amp;E10246&amp;F10246&amp;G10246&amp;H10246</f>
        <v>CONCRETO DOSADO RACIONALMENTE PARA UMA RESISTENCIA CARACTERISTICA A COMPRESSAO DE 15MPA,COMPREENDENDO APENAS O FORNECIMENTO DOS MATERIAIS,INCLUSIVE 5% DE PERDAS</v>
      </c>
      <c r="C10246" s="749" t="s">
        <v>26787</v>
      </c>
      <c r="D10246" s="749" t="s">
        <v>26792</v>
      </c>
      <c r="E10246" s="749" t="s">
        <v>26789</v>
      </c>
      <c r="I10246" s="749" t="s">
        <v>2478</v>
      </c>
      <c r="J10246" s="749" t="n">
        <v>211.3</v>
      </c>
    </row>
    <row collapsed="false" customFormat="false" customHeight="true" hidden="true" ht="12.75" outlineLevel="0" r="10247">
      <c r="A10247" s="749" t="s">
        <v>26793</v>
      </c>
      <c r="B10247" s="749" t="str">
        <f aca="false">C10247&amp;D10247&amp;E10247&amp;F10247&amp;G10247&amp;H10247</f>
        <v>CONCRETO DOSADO RACIONALMENTE PARA UMA RESISTENCIA CARACTERISTICA A COMPRESSAO DE 15MPA,COMPREENDENDO APENAS O FORNECIMENTO DOS MATERIAIS,INCLUSIVE 5% DE PERDAS</v>
      </c>
      <c r="C10247" s="749" t="s">
        <v>26787</v>
      </c>
      <c r="D10247" s="749" t="s">
        <v>26792</v>
      </c>
      <c r="E10247" s="749" t="s">
        <v>26789</v>
      </c>
      <c r="I10247" s="749" t="s">
        <v>2478</v>
      </c>
      <c r="J10247" s="749" t="n">
        <v>211.3</v>
      </c>
    </row>
    <row collapsed="false" customFormat="false" customHeight="true" hidden="true" ht="12.75" outlineLevel="0" r="10248">
      <c r="A10248" s="749" t="s">
        <v>26794</v>
      </c>
      <c r="B10248" s="749" t="str">
        <f aca="false">C10248&amp;D10248&amp;E10248&amp;F10248&amp;G10248&amp;H10248</f>
        <v>CONCRETO DOSADO RACIONALMENTE PARA UMA RESISTENCIA CARACTERISTICA A COMPRESSAO DE 20MPA,COMPREENDENDO APENAS O FORNECIMENTO DOS MATERIAIS,INCLUSIVE 5% DE PERDAS</v>
      </c>
      <c r="C10248" s="749" t="s">
        <v>26787</v>
      </c>
      <c r="D10248" s="749" t="s">
        <v>26795</v>
      </c>
      <c r="E10248" s="749" t="s">
        <v>26789</v>
      </c>
      <c r="I10248" s="749" t="s">
        <v>2478</v>
      </c>
      <c r="J10248" s="749" t="n">
        <v>226.45</v>
      </c>
    </row>
    <row collapsed="false" customFormat="false" customHeight="true" hidden="true" ht="12.75" outlineLevel="0" r="10249">
      <c r="A10249" s="749" t="s">
        <v>26796</v>
      </c>
      <c r="B10249" s="749" t="str">
        <f aca="false">C10249&amp;D10249&amp;E10249&amp;F10249&amp;G10249&amp;H10249</f>
        <v>CONCRETO DOSADO RACIONALMENTE PARA UMA RESISTENCIA CARACTERISTICA A COMPRESSAO DE 20MPA,COMPREENDENDO APENAS O FORNECIMENTO DOS MATERIAIS,INCLUSIVE 5% DE PERDAS</v>
      </c>
      <c r="C10249" s="749" t="s">
        <v>26787</v>
      </c>
      <c r="D10249" s="749" t="s">
        <v>26795</v>
      </c>
      <c r="E10249" s="749" t="s">
        <v>26789</v>
      </c>
      <c r="I10249" s="749" t="s">
        <v>2478</v>
      </c>
      <c r="J10249" s="749" t="n">
        <v>226.45</v>
      </c>
    </row>
    <row collapsed="false" customFormat="false" customHeight="true" hidden="true" ht="12.75" outlineLevel="0" r="10250">
      <c r="A10250" s="749" t="s">
        <v>26797</v>
      </c>
      <c r="B10250" s="749" t="str">
        <f aca="false">C10250&amp;D10250&amp;E10250&amp;F10250&amp;G10250&amp;H10250</f>
        <v>CONCRETO DOSADO RACIONALMENTE PARA UMA RESISTENCIA CARACTERISTICA A COMPRESSAO DE 25MPA,COMPREENDENDO APENAS O FORNECIMENTO DOS MATERIAIS,INCLUSIVE 5% DE PERDAS</v>
      </c>
      <c r="C10250" s="749" t="s">
        <v>26787</v>
      </c>
      <c r="D10250" s="749" t="s">
        <v>26798</v>
      </c>
      <c r="E10250" s="749" t="s">
        <v>26789</v>
      </c>
      <c r="I10250" s="749" t="s">
        <v>2478</v>
      </c>
      <c r="J10250" s="749" t="n">
        <v>238.87</v>
      </c>
    </row>
    <row collapsed="false" customFormat="false" customHeight="true" hidden="true" ht="12.75" outlineLevel="0" r="10251">
      <c r="A10251" s="749" t="s">
        <v>26799</v>
      </c>
      <c r="B10251" s="749" t="str">
        <f aca="false">C10251&amp;D10251&amp;E10251&amp;F10251&amp;G10251&amp;H10251</f>
        <v>CONCRETO DOSADO RACIONALMENTE PARA UMA RESISTENCIA CARACTERISTICA A COMPRESSAO DE 25MPA,COMPREENDENDO APENAS O FORNECIMENTO DOS MATERIAIS,INCLUSIVE 5% DE PERDAS</v>
      </c>
      <c r="C10251" s="749" t="s">
        <v>26787</v>
      </c>
      <c r="D10251" s="749" t="s">
        <v>26798</v>
      </c>
      <c r="E10251" s="749" t="s">
        <v>26789</v>
      </c>
      <c r="I10251" s="749" t="s">
        <v>2478</v>
      </c>
      <c r="J10251" s="749" t="n">
        <v>238.87</v>
      </c>
    </row>
    <row collapsed="false" customFormat="false" customHeight="true" hidden="true" ht="12.75" outlineLevel="0" r="10252">
      <c r="A10252" s="749" t="s">
        <v>26800</v>
      </c>
      <c r="B10252" s="749" t="str">
        <f aca="false">C10252&amp;D10252&amp;E10252&amp;F10252&amp;G10252&amp;H10252</f>
        <v>CONCRETO DOSADO RACIONALMENTE PARA UMA RESISTENCIA CARACTERISTICA A COMPRESSAO DE 30MPA,COMPREENDENDO APENAS O FORNECIMENTO DOS MATERIAIS,INCLUSIVE 5% DE PERDAS</v>
      </c>
      <c r="C10252" s="749" t="s">
        <v>26787</v>
      </c>
      <c r="D10252" s="749" t="s">
        <v>26801</v>
      </c>
      <c r="E10252" s="749" t="s">
        <v>26789</v>
      </c>
      <c r="I10252" s="749" t="s">
        <v>2478</v>
      </c>
      <c r="J10252" s="749" t="n">
        <v>257.1</v>
      </c>
    </row>
    <row collapsed="false" customFormat="false" customHeight="true" hidden="true" ht="12.75" outlineLevel="0" r="10253">
      <c r="A10253" s="749" t="s">
        <v>26802</v>
      </c>
      <c r="B10253" s="749" t="str">
        <f aca="false">C10253&amp;D10253&amp;E10253&amp;F10253&amp;G10253&amp;H10253</f>
        <v>CONCRETO DOSADO RACIONALMENTE PARA UMA RESISTENCIA CARACTERISTICA A COMPRESSAO DE 30MPA,COMPREENDENDO APENAS O FORNECIMENTO DOS MATERIAIS,INCLUSIVE 5% DE PERDAS</v>
      </c>
      <c r="C10253" s="749" t="s">
        <v>26787</v>
      </c>
      <c r="D10253" s="749" t="s">
        <v>26801</v>
      </c>
      <c r="E10253" s="749" t="s">
        <v>26789</v>
      </c>
      <c r="I10253" s="749" t="s">
        <v>2478</v>
      </c>
      <c r="J10253" s="749" t="n">
        <v>257.1</v>
      </c>
    </row>
    <row collapsed="false" customFormat="false" customHeight="true" hidden="true" ht="12.75" outlineLevel="0" r="10254">
      <c r="A10254" s="749" t="s">
        <v>26803</v>
      </c>
      <c r="B10254" s="749" t="str">
        <f aca="false">C10254&amp;D10254&amp;E10254&amp;F10254&amp;G10254&amp;H10254</f>
        <v>CONCRETO DOSADO RACIONALMENTE PARA UMA RESISTENCIA CARACTERISTICA A COMPRESSAO DE 35MPA,COMPREENDENDO APENAS O FORNECIMENTO DOS MATERIAIS,INCLUSIVE 5% DE PERDAS</v>
      </c>
      <c r="C10254" s="749" t="s">
        <v>26787</v>
      </c>
      <c r="D10254" s="749" t="s">
        <v>26804</v>
      </c>
      <c r="E10254" s="749" t="s">
        <v>26789</v>
      </c>
      <c r="I10254" s="749" t="s">
        <v>2478</v>
      </c>
      <c r="J10254" s="749" t="n">
        <v>262.58</v>
      </c>
    </row>
    <row collapsed="false" customFormat="false" customHeight="true" hidden="true" ht="12.75" outlineLevel="0" r="10255">
      <c r="A10255" s="749" t="s">
        <v>26805</v>
      </c>
      <c r="B10255" s="749" t="str">
        <f aca="false">C10255&amp;D10255&amp;E10255&amp;F10255&amp;G10255&amp;H10255</f>
        <v>CONCRETO DOSADO RACIONALMENTE PARA UMA RESISTENCIA CARACTERISTICA A COMPRESSAO DE 35MPA,COMPREENDENDO APENAS O FORNECIMENTO DOS MATERIAIS,INCLUSIVE 5% DE PERDAS</v>
      </c>
      <c r="C10255" s="749" t="s">
        <v>26787</v>
      </c>
      <c r="D10255" s="749" t="s">
        <v>26804</v>
      </c>
      <c r="E10255" s="749" t="s">
        <v>26789</v>
      </c>
      <c r="I10255" s="749" t="s">
        <v>2478</v>
      </c>
      <c r="J10255" s="749" t="n">
        <v>262.58</v>
      </c>
    </row>
    <row collapsed="false" customFormat="false" customHeight="true" hidden="true" ht="12.75" outlineLevel="0" r="10256">
      <c r="A10256" s="749" t="s">
        <v>26806</v>
      </c>
      <c r="B10256" s="749" t="str">
        <f aca="false">C10256&amp;D10256&amp;E10256&amp;F10256&amp;G10256&amp;H10256</f>
        <v>CONCRETO DOSADO RACIONALMENTE PARA UMA RESISTENCIA CARACTERISTICA A COMPRESSAO DE 40MPA,COMPREENDENDO APENAS O FORNECIMENTO DOS MATERIAIS,INCLUSIVE 5% DE PERDAS</v>
      </c>
      <c r="C10256" s="749" t="s">
        <v>26787</v>
      </c>
      <c r="D10256" s="749" t="s">
        <v>26807</v>
      </c>
      <c r="E10256" s="749" t="s">
        <v>26789</v>
      </c>
      <c r="I10256" s="749" t="s">
        <v>2478</v>
      </c>
      <c r="J10256" s="749" t="n">
        <v>263.92</v>
      </c>
    </row>
    <row collapsed="false" customFormat="false" customHeight="true" hidden="true" ht="12.75" outlineLevel="0" r="10257">
      <c r="A10257" s="749" t="s">
        <v>26808</v>
      </c>
      <c r="B10257" s="749" t="str">
        <f aca="false">C10257&amp;D10257&amp;E10257&amp;F10257&amp;G10257&amp;H10257</f>
        <v>CONCRETO DOSADO RACIONALMENTE PARA UMA RESISTENCIA CARACTERISTICA A COMPRESSAO DE 40MPA,COMPREENDENDO APENAS O FORNECIMENTO DOS MATERIAIS,INCLUSIVE 5% DE PERDAS</v>
      </c>
      <c r="C10257" s="749" t="s">
        <v>26787</v>
      </c>
      <c r="D10257" s="749" t="s">
        <v>26807</v>
      </c>
      <c r="E10257" s="749" t="s">
        <v>26789</v>
      </c>
      <c r="I10257" s="749" t="s">
        <v>2478</v>
      </c>
      <c r="J10257" s="749" t="n">
        <v>263.92</v>
      </c>
    </row>
    <row collapsed="false" customFormat="false" customHeight="true" hidden="true" ht="12.75" outlineLevel="0" r="10258">
      <c r="A10258" s="749" t="s">
        <v>26809</v>
      </c>
      <c r="B10258" s="749" t="str">
        <f aca="false">C10258&amp;D10258&amp;E10258&amp;F10258&amp;G10258&amp;H10258</f>
        <v>CONCRETO DOSADO RACIONALMENTE PARA UMA RESISTENCIA CARACTERISTICA A COMPRESSAO DE 25MPA,COMPREENDENDO APENAS O FORNECIMENTO DOS MATERIAIS,INCLUSIVE 5% DE PERDAS E ADICAO DE 8% DE MICROSSILICA</v>
      </c>
      <c r="C10258" s="749" t="s">
        <v>26787</v>
      </c>
      <c r="D10258" s="749" t="s">
        <v>26798</v>
      </c>
      <c r="E10258" s="749" t="s">
        <v>26810</v>
      </c>
      <c r="F10258" s="749" t="s">
        <v>26811</v>
      </c>
      <c r="I10258" s="749" t="s">
        <v>2478</v>
      </c>
      <c r="J10258" s="749" t="n">
        <v>244.61</v>
      </c>
    </row>
    <row collapsed="false" customFormat="false" customHeight="true" hidden="true" ht="12.75" outlineLevel="0" r="10259">
      <c r="A10259" s="749" t="s">
        <v>26812</v>
      </c>
      <c r="B10259" s="749" t="str">
        <f aca="false">C10259&amp;D10259&amp;E10259&amp;F10259&amp;G10259&amp;H10259</f>
        <v>CONCRETO DOSADO RACIONALMENTE PARA UMA RESISTENCIA CARACTERISTICA A COMPRESSAO DE 25MPA,COMPREENDENDO APENAS O FORNECIMENTO DOS MATERIAIS,INCLUSIVE 5% DE PERDAS E ADICAO DE 8% DE MICROSSILICA</v>
      </c>
      <c r="C10259" s="749" t="s">
        <v>26787</v>
      </c>
      <c r="D10259" s="749" t="s">
        <v>26798</v>
      </c>
      <c r="E10259" s="749" t="s">
        <v>26810</v>
      </c>
      <c r="F10259" s="749" t="s">
        <v>26811</v>
      </c>
      <c r="I10259" s="749" t="s">
        <v>2478</v>
      </c>
      <c r="J10259" s="749" t="n">
        <v>244.61</v>
      </c>
    </row>
    <row collapsed="false" customFormat="false" customHeight="true" hidden="true" ht="12.75" outlineLevel="0" r="10260">
      <c r="A10260" s="749" t="s">
        <v>26813</v>
      </c>
      <c r="B10260" s="749" t="str">
        <f aca="false">C10260&amp;D10260&amp;E10260&amp;F10260&amp;G10260&amp;H10260</f>
        <v>MICRO-CONCRETO ADITIVADO COM 80KG DE ADESIVO ESTRUTURAL A BASE DE ESTIRENO BUTADIENO(LATEX),PARA UMA RESISTENCIA CARACTERISTICA A COMPRESSAO DE 25MPA,COMPREENDENDO APENAS O FORNECIMENTO DOS MATERIAIS,INCLUSIVE 5% DE PERDAS</v>
      </c>
      <c r="C10260" s="749" t="s">
        <v>26814</v>
      </c>
      <c r="D10260" s="749" t="s">
        <v>26815</v>
      </c>
      <c r="E10260" s="749" t="s">
        <v>26816</v>
      </c>
      <c r="F10260" s="749" t="s">
        <v>26817</v>
      </c>
      <c r="I10260" s="749" t="s">
        <v>2478</v>
      </c>
      <c r="J10260" s="749" t="n">
        <v>625</v>
      </c>
    </row>
    <row collapsed="false" customFormat="false" customHeight="true" hidden="true" ht="12.75" outlineLevel="0" r="10261">
      <c r="A10261" s="749" t="s">
        <v>26818</v>
      </c>
      <c r="B10261" s="749" t="str">
        <f aca="false">C10261&amp;D10261&amp;E10261&amp;F10261&amp;G10261&amp;H10261</f>
        <v>MICRO-CONCRETO ADITIVADO COM 80KG DE ADESIVO ESTRUTURAL A BASE DE ESTIRENO BUTADIENO(LATEX),PARA UMA RESISTENCIA CARACTERISTICA A COMPRESSAO DE 25MPA,COMPREENDENDO APENAS O FORNECIMENTO DOS MATERIAIS,INCLUSIVE 5% DE PERDAS</v>
      </c>
      <c r="C10261" s="749" t="s">
        <v>26814</v>
      </c>
      <c r="D10261" s="749" t="s">
        <v>26815</v>
      </c>
      <c r="E10261" s="749" t="s">
        <v>26816</v>
      </c>
      <c r="F10261" s="749" t="s">
        <v>26817</v>
      </c>
      <c r="I10261" s="749" t="s">
        <v>2478</v>
      </c>
      <c r="J10261" s="749" t="n">
        <v>625</v>
      </c>
    </row>
    <row collapsed="false" customFormat="false" customHeight="true" hidden="true" ht="12.75" outlineLevel="0" r="10262">
      <c r="A10262" s="749" t="s">
        <v>26819</v>
      </c>
      <c r="B10262" s="749" t="str">
        <f aca="false">C10262&amp;D10262&amp;E10262&amp;F10262&amp;G10262&amp;H10262</f>
        <v>CONCRETO COLORIDO,UTILIZANDO OXIDO DE FERRO VERMELHO SINTETICO,DOSADO PARA UMA RESISTENCIA CARACTERISTICA A COMPRESSAO(FCK)MINIMO DE 15MPA,COMPREENDENDO APENAS O FORNECIMENTO DOS MATERIAIS,INCLUSIVE 5% DE PERDAS</v>
      </c>
      <c r="C10262" s="749" t="s">
        <v>26820</v>
      </c>
      <c r="D10262" s="749" t="s">
        <v>26821</v>
      </c>
      <c r="E10262" s="749" t="s">
        <v>26822</v>
      </c>
      <c r="F10262" s="749" t="s">
        <v>26823</v>
      </c>
      <c r="I10262" s="749" t="s">
        <v>2478</v>
      </c>
      <c r="J10262" s="749" t="n">
        <v>249.94</v>
      </c>
    </row>
    <row collapsed="false" customFormat="false" customHeight="true" hidden="true" ht="12.75" outlineLevel="0" r="10263">
      <c r="A10263" s="749" t="s">
        <v>26824</v>
      </c>
      <c r="B10263" s="749" t="str">
        <f aca="false">C10263&amp;D10263&amp;E10263&amp;F10263&amp;G10263&amp;H10263</f>
        <v>CONCRETO COLORIDO,UTILIZANDO OXIDO DE FERRO VERMELHO SINTETICO,DOSADO PARA UMA RESISTENCIA CARACTERISTICA A COMPRESSAO(FCK)MINIMO DE 15MPA,COMPREENDENDO APENAS O FORNECIMENTO DOS MATERIAIS,INCLUSIVE 5% DE PERDAS</v>
      </c>
      <c r="C10263" s="749" t="s">
        <v>26820</v>
      </c>
      <c r="D10263" s="749" t="s">
        <v>26821</v>
      </c>
      <c r="E10263" s="749" t="s">
        <v>26822</v>
      </c>
      <c r="F10263" s="749" t="s">
        <v>26823</v>
      </c>
      <c r="I10263" s="749" t="s">
        <v>2478</v>
      </c>
      <c r="J10263" s="749" t="n">
        <v>249.94</v>
      </c>
    </row>
    <row collapsed="false" customFormat="false" customHeight="true" hidden="true" ht="12.75" outlineLevel="0" r="10264">
      <c r="A10264" s="749" t="s">
        <v>26825</v>
      </c>
      <c r="B10264" s="749" t="str">
        <f aca="false">C10264&amp;D10264&amp;E10264&amp;F10264&amp;G10264&amp;H10264</f>
        <v>CONCRETO PARA CAMADAS PREPARATORIAS COM 180KG DE CIMENTO POR M3 DE CONCRETO,COMPREENDENDO APENAS O FORNECIMENTO DOS MATERIAIS,INCLUSIVE 5% DE PERDAS</v>
      </c>
      <c r="C10264" s="749" t="s">
        <v>26826</v>
      </c>
      <c r="D10264" s="749" t="s">
        <v>26827</v>
      </c>
      <c r="E10264" s="749" t="s">
        <v>26828</v>
      </c>
      <c r="I10264" s="749" t="s">
        <v>2478</v>
      </c>
      <c r="J10264" s="749" t="n">
        <v>172.1</v>
      </c>
    </row>
    <row collapsed="false" customFormat="false" customHeight="true" hidden="true" ht="12.75" outlineLevel="0" r="10265">
      <c r="A10265" s="749" t="s">
        <v>26829</v>
      </c>
      <c r="B10265" s="749" t="str">
        <f aca="false">C10265&amp;D10265&amp;E10265&amp;F10265&amp;G10265&amp;H10265</f>
        <v>CONCRETO PARA CAMADAS PREPARATORIAS COM 180KG DE CIMENTO POR M3 DE CONCRETO,COMPREENDENDO APENAS O FORNECIMENTO DOS MATERIAIS,INCLUSIVE 5% DE PERDAS</v>
      </c>
      <c r="C10265" s="749" t="s">
        <v>26826</v>
      </c>
      <c r="D10265" s="749" t="s">
        <v>26827</v>
      </c>
      <c r="E10265" s="749" t="s">
        <v>26828</v>
      </c>
      <c r="I10265" s="749" t="s">
        <v>2478</v>
      </c>
      <c r="J10265" s="749" t="n">
        <v>172.1</v>
      </c>
    </row>
    <row collapsed="false" customFormat="false" customHeight="true" hidden="true" ht="12.75" outlineLevel="0" r="10266">
      <c r="A10266" s="749" t="s">
        <v>26830</v>
      </c>
      <c r="B10266" s="749" t="str">
        <f aca="false">C10266&amp;D10266&amp;E10266&amp;F10266&amp;G10266&amp;H10266</f>
        <v>CONCRETO PARA MEIOS AGRESSIVOS,COM UTILIZACAO DE CIMENTO RESISTENTE A SULFATOS,COM FATOR AGUA E CIMENTO MENOR OU IGUAL A 0,50,COM CONSUMO MAIOR OU IGUAL A 400KG,COMPREENDENDO APENAS O FORNECIMENTO DOS MATERIAIS,INCLUSIVE 5% DE PERDAS</v>
      </c>
      <c r="C10266" s="749" t="s">
        <v>26831</v>
      </c>
      <c r="D10266" s="749" t="s">
        <v>26832</v>
      </c>
      <c r="E10266" s="749" t="s">
        <v>26833</v>
      </c>
      <c r="F10266" s="749" t="s">
        <v>26834</v>
      </c>
      <c r="I10266" s="749" t="s">
        <v>2478</v>
      </c>
      <c r="J10266" s="749" t="n">
        <v>254.73</v>
      </c>
    </row>
    <row collapsed="false" customFormat="false" customHeight="true" hidden="true" ht="12.75" outlineLevel="0" r="10267">
      <c r="A10267" s="749" t="s">
        <v>26835</v>
      </c>
      <c r="B10267" s="749" t="str">
        <f aca="false">C10267&amp;D10267&amp;E10267&amp;F10267&amp;G10267&amp;H10267</f>
        <v>CONCRETO PARA MEIOS AGRESSIVOS,COM UTILIZACAO DE CIMENTO RESISTENTE A SULFATOS,COM FATOR AGUA E CIMENTO MENOR OU IGUAL A 0,50,COM CONSUMO MAIOR OU IGUAL A 400KG,COMPREENDENDO APENAS O FORNECIMENTO DOS MATERIAIS,INCLUSIVE 5% DE PERDAS</v>
      </c>
      <c r="C10267" s="749" t="s">
        <v>26831</v>
      </c>
      <c r="D10267" s="749" t="s">
        <v>26832</v>
      </c>
      <c r="E10267" s="749" t="s">
        <v>26833</v>
      </c>
      <c r="F10267" s="749" t="s">
        <v>26834</v>
      </c>
      <c r="I10267" s="749" t="s">
        <v>2478</v>
      </c>
      <c r="J10267" s="749" t="n">
        <v>254.73</v>
      </c>
    </row>
    <row collapsed="false" customFormat="false" customHeight="true" hidden="true" ht="12.75" outlineLevel="0" r="10268">
      <c r="A10268" s="749" t="s">
        <v>26836</v>
      </c>
      <c r="B10268" s="749" t="str">
        <f aca="false">C10268&amp;D10268&amp;E10268&amp;F10268&amp;G10268&amp;H10268</f>
        <v>CONCRETO AUTO-ADENSAVEL DOSADO RACIONALMENTE PARA UMA RESISTENCIA CARACTERISTICA A COMPRESSAO DE 30MPA, COMPREENDENDO APENAS O FORNECIMENTO DOS MATERIAIS,INCLUSIVE 5% DE PERDAS</v>
      </c>
      <c r="C10268" s="749" t="s">
        <v>26837</v>
      </c>
      <c r="D10268" s="749" t="s">
        <v>26838</v>
      </c>
      <c r="E10268" s="749" t="s">
        <v>26839</v>
      </c>
      <c r="I10268" s="749" t="s">
        <v>2478</v>
      </c>
      <c r="J10268" s="749" t="n">
        <v>307.14</v>
      </c>
    </row>
    <row collapsed="false" customFormat="false" customHeight="true" hidden="true" ht="12.75" outlineLevel="0" r="10269">
      <c r="A10269" s="749" t="s">
        <v>26840</v>
      </c>
      <c r="B10269" s="749" t="str">
        <f aca="false">C10269&amp;D10269&amp;E10269&amp;F10269&amp;G10269&amp;H10269</f>
        <v>CONCRETO AUTO-ADENSAVEL DOSADO RACIONALMENTE PARA UMA RESISTENCIA CARACTERISTICA A COMPRESSAO DE 30MPA, COMPREENDENDO APENAS O FORNECIMENTO DOS MATERIAIS,INCLUSIVE 5% DE PERDAS</v>
      </c>
      <c r="C10269" s="749" t="s">
        <v>26837</v>
      </c>
      <c r="D10269" s="749" t="s">
        <v>26838</v>
      </c>
      <c r="E10269" s="749" t="s">
        <v>26839</v>
      </c>
      <c r="I10269" s="749" t="s">
        <v>2478</v>
      </c>
      <c r="J10269" s="749" t="n">
        <v>307.14</v>
      </c>
    </row>
    <row collapsed="false" customFormat="false" customHeight="true" hidden="true" ht="12.75" outlineLevel="0" r="10270">
      <c r="A10270" s="749" t="s">
        <v>26841</v>
      </c>
      <c r="B10270" s="749" t="str">
        <f aca="false">C10270&amp;D10270&amp;E10270&amp;F10270&amp;G10270&amp;H10270</f>
        <v>CONCRETO DE ALTO DESEMPENHO (CAD) DOSADO RACIONALMENTE PARAUMA RESISTENCIA CARACTERISTICA A COMPRESSAO DE 50MPA,COMPREENDENDO APENAS O FORNECIMENTO DOS MATERIAIS,INCLUSIVE 5% DE PERDAS</v>
      </c>
      <c r="C10270" s="749" t="s">
        <v>26842</v>
      </c>
      <c r="D10270" s="749" t="s">
        <v>26843</v>
      </c>
      <c r="E10270" s="749" t="s">
        <v>26844</v>
      </c>
      <c r="F10270" s="749" t="s">
        <v>26845</v>
      </c>
      <c r="I10270" s="749" t="s">
        <v>2478</v>
      </c>
      <c r="J10270" s="749" t="n">
        <v>276.79</v>
      </c>
    </row>
    <row collapsed="false" customFormat="false" customHeight="true" hidden="true" ht="12.75" outlineLevel="0" r="10271">
      <c r="A10271" s="749" t="s">
        <v>26846</v>
      </c>
      <c r="B10271" s="749" t="str">
        <f aca="false">C10271&amp;D10271&amp;E10271&amp;F10271&amp;G10271&amp;H10271</f>
        <v>CONCRETO DE ALTO DESEMPENHO (CAD) DOSADO RACIONALMENTE PARAUMA RESISTENCIA CARACTERISTICA A COMPRESSAO DE 50MPA,COMPREENDENDO APENAS O FORNECIMENTO DOS MATERIAIS,INCLUSIVE 5% DE PERDAS</v>
      </c>
      <c r="C10271" s="749" t="s">
        <v>26842</v>
      </c>
      <c r="D10271" s="749" t="s">
        <v>26843</v>
      </c>
      <c r="E10271" s="749" t="s">
        <v>26844</v>
      </c>
      <c r="F10271" s="749" t="s">
        <v>26845</v>
      </c>
      <c r="I10271" s="749" t="s">
        <v>2478</v>
      </c>
      <c r="J10271" s="749" t="n">
        <v>276.79</v>
      </c>
    </row>
    <row collapsed="false" customFormat="false" customHeight="true" hidden="true" ht="12.75" outlineLevel="0" r="10272">
      <c r="A10272" s="749" t="s">
        <v>26847</v>
      </c>
      <c r="B10272" s="749" t="str">
        <f aca="false">C10272&amp;D10272&amp;E10272&amp;F10272&amp;G10272&amp;H10272</f>
        <v>CONCRETO DE ALTO DESEMPENHO (CAD) DOSADO RACIONALMENTE PARAUMA RESISTENCIA CARACTERISTICA A COMPRESSAO DE 60MPA,COMPREENDENDO APENAS O FORNECIMENTO DOS MATERIAIS,INCLUSIVE 5% DE PERDAS</v>
      </c>
      <c r="C10272" s="749" t="s">
        <v>26842</v>
      </c>
      <c r="D10272" s="749" t="s">
        <v>26848</v>
      </c>
      <c r="E10272" s="749" t="s">
        <v>26844</v>
      </c>
      <c r="F10272" s="749" t="s">
        <v>26845</v>
      </c>
      <c r="I10272" s="749" t="s">
        <v>2478</v>
      </c>
      <c r="J10272" s="749" t="n">
        <v>299.99</v>
      </c>
    </row>
    <row collapsed="false" customFormat="false" customHeight="true" hidden="true" ht="12.75" outlineLevel="0" r="10273">
      <c r="A10273" s="749" t="s">
        <v>26849</v>
      </c>
      <c r="B10273" s="749" t="str">
        <f aca="false">C10273&amp;D10273&amp;E10273&amp;F10273&amp;G10273&amp;H10273</f>
        <v>CONCRETO DE ALTO DESEMPENHO (CAD) DOSADO RACIONALMENTE PARAUMA RESISTENCIA CARACTERISTICA A COMPRESSAO DE 60MPA,COMPREENDENDO APENAS O FORNECIMENTO DOS MATERIAIS,INCLUSIVE 5% DE PERDAS</v>
      </c>
      <c r="C10273" s="749" t="s">
        <v>26842</v>
      </c>
      <c r="D10273" s="749" t="s">
        <v>26848</v>
      </c>
      <c r="E10273" s="749" t="s">
        <v>26844</v>
      </c>
      <c r="F10273" s="749" t="s">
        <v>26845</v>
      </c>
      <c r="I10273" s="749" t="s">
        <v>2478</v>
      </c>
      <c r="J10273" s="749" t="n">
        <v>299.99</v>
      </c>
    </row>
    <row collapsed="false" customFormat="false" customHeight="true" hidden="true" ht="12.75" outlineLevel="0" r="10274">
      <c r="A10274" s="749" t="s">
        <v>26850</v>
      </c>
      <c r="B10274" s="749" t="str">
        <f aca="false">C10274&amp;D10274&amp;E10274&amp;F10274&amp;G10274&amp;H10274</f>
        <v>CONCRETO DE ALTO DESEMPENHO (CAD) DOSADO RACIONALMENTE PARAUMA RESISTENCIA CARACTERISTICA A COMPRESSAO DE 70MPA,COMPREENDENDO APENAS O FORNECIMENTO DOS MATERIAIS,INCLUSIVE 5% DE PERDAS</v>
      </c>
      <c r="C10274" s="749" t="s">
        <v>26842</v>
      </c>
      <c r="D10274" s="749" t="s">
        <v>26851</v>
      </c>
      <c r="E10274" s="749" t="s">
        <v>26844</v>
      </c>
      <c r="F10274" s="749" t="s">
        <v>26845</v>
      </c>
      <c r="I10274" s="749" t="s">
        <v>2478</v>
      </c>
      <c r="J10274" s="749" t="n">
        <v>320.42</v>
      </c>
    </row>
    <row collapsed="false" customFormat="false" customHeight="true" hidden="true" ht="12.75" outlineLevel="0" r="10275">
      <c r="A10275" s="749" t="s">
        <v>26852</v>
      </c>
      <c r="B10275" s="749" t="str">
        <f aca="false">C10275&amp;D10275&amp;E10275&amp;F10275&amp;G10275&amp;H10275</f>
        <v>CONCRETO DE ALTO DESEMPENHO (CAD) DOSADO RACIONALMENTE PARAUMA RESISTENCIA CARACTERISTICA A COMPRESSAO DE 70MPA,COMPREENDENDO APENAS O FORNECIMENTO DOS MATERIAIS,INCLUSIVE 5% DE PERDAS</v>
      </c>
      <c r="C10275" s="749" t="s">
        <v>26842</v>
      </c>
      <c r="D10275" s="749" t="s">
        <v>26851</v>
      </c>
      <c r="E10275" s="749" t="s">
        <v>26844</v>
      </c>
      <c r="F10275" s="749" t="s">
        <v>26845</v>
      </c>
      <c r="I10275" s="749" t="s">
        <v>2478</v>
      </c>
      <c r="J10275" s="749" t="n">
        <v>320.42</v>
      </c>
    </row>
    <row collapsed="false" customFormat="false" customHeight="true" hidden="true" ht="25.5" outlineLevel="0" r="10276">
      <c r="A10276" s="749" t="s">
        <v>26853</v>
      </c>
      <c r="B10276" s="758" t="str">
        <f aca="false">C10276&amp;D10276&amp;E10276&amp;F10276&amp;G10276&amp;H10276</f>
        <v>PREPARO MANUAL DE CONCRETO,INCLUSIVE TRANSPORTE HORIZONTAL COM CARRINHO DE MAO,ATE 20,00M</v>
      </c>
      <c r="C10276" s="749" t="s">
        <v>26854</v>
      </c>
      <c r="D10276" s="749" t="s">
        <v>26855</v>
      </c>
      <c r="I10276" s="749" t="s">
        <v>2478</v>
      </c>
      <c r="J10276" s="749" t="n">
        <v>119.23</v>
      </c>
    </row>
    <row collapsed="false" customFormat="false" customHeight="true" hidden="true" ht="25.5" outlineLevel="0" r="10277">
      <c r="A10277" s="749" t="s">
        <v>26856</v>
      </c>
      <c r="B10277" s="758" t="str">
        <f aca="false">C10277&amp;D10277&amp;E10277&amp;F10277&amp;G10277&amp;H10277</f>
        <v>PREPARO MANUAL DE CONCRETO,INCLUSIVE TRANSPORTE HORIZONTAL COM CARRINHO DE MAO,ATE 20,00M</v>
      </c>
      <c r="C10277" s="749" t="s">
        <v>26854</v>
      </c>
      <c r="D10277" s="749" t="s">
        <v>26855</v>
      </c>
      <c r="I10277" s="749" t="s">
        <v>2478</v>
      </c>
      <c r="J10277" s="749" t="n">
        <v>103.32</v>
      </c>
    </row>
    <row collapsed="false" customFormat="false" customHeight="true" hidden="true" ht="12.75" outlineLevel="0" r="10278">
      <c r="A10278" s="749" t="s">
        <v>26857</v>
      </c>
      <c r="B10278" s="749" t="str">
        <f aca="false">C10278&amp;D10278&amp;E10278&amp;F10278&amp;G10278&amp;H10278</f>
        <v>PREPARO DE CONCRETO,COMPREENDENDO MISTURA E AMASSAMENTO EM 2 (DUAS) BETONEIRAS DE 600L,ADMITINDO-SE UMA PRODUCAO APROXIMADA DE 7,00M3/H,EXCLUINDO O FORNECIMENTO DOS MATERIAIS</v>
      </c>
      <c r="C10278" s="749" t="s">
        <v>26858</v>
      </c>
      <c r="D10278" s="749" t="s">
        <v>26859</v>
      </c>
      <c r="E10278" s="749" t="s">
        <v>26860</v>
      </c>
      <c r="I10278" s="749" t="s">
        <v>2478</v>
      </c>
      <c r="J10278" s="749" t="n">
        <v>43.66</v>
      </c>
    </row>
    <row collapsed="false" customFormat="false" customHeight="true" hidden="true" ht="12.75" outlineLevel="0" r="10279">
      <c r="A10279" s="749" t="s">
        <v>26861</v>
      </c>
      <c r="B10279" s="749" t="str">
        <f aca="false">C10279&amp;D10279&amp;E10279&amp;F10279&amp;G10279&amp;H10279</f>
        <v>PREPARO DE CONCRETO,COMPREENDENDO MISTURA E AMASSAMENTO EM 2 (DUAS) BETONEIRAS DE 600L,ADMITINDO-SE UMA PRODUCAO APROXIMADA DE 7,00M3/H,EXCLUINDO O FORNECIMENTO DOS MATERIAIS</v>
      </c>
      <c r="C10279" s="749" t="s">
        <v>26858</v>
      </c>
      <c r="D10279" s="749" t="s">
        <v>26859</v>
      </c>
      <c r="E10279" s="749" t="s">
        <v>26860</v>
      </c>
      <c r="I10279" s="749" t="s">
        <v>2478</v>
      </c>
      <c r="J10279" s="749" t="n">
        <v>39.08</v>
      </c>
    </row>
    <row collapsed="false" customFormat="false" customHeight="true" hidden="true" ht="12.75" outlineLevel="0" r="10280">
      <c r="A10280" s="749" t="s">
        <v>26862</v>
      </c>
      <c r="B10280" s="749" t="str">
        <f aca="false">C10280&amp;D10280&amp;E10280&amp;F10280&amp;G10280&amp;H10280</f>
        <v>PREPARO DE CONCRETO,COMPREENDENDO MISTURA E AMASSAMENTO EM UMA BETONEIRA DE 600L,ADMITINDO-SE UMA PRODUCAO APROXIMADA DE 3,50M3/H,EXCLUINDO O FORNECIMENTO DOS MATERIAIS</v>
      </c>
      <c r="C10280" s="749" t="s">
        <v>26863</v>
      </c>
      <c r="D10280" s="749" t="s">
        <v>26864</v>
      </c>
      <c r="E10280" s="749" t="s">
        <v>26865</v>
      </c>
      <c r="I10280" s="749" t="s">
        <v>2478</v>
      </c>
      <c r="J10280" s="749" t="n">
        <v>55.36</v>
      </c>
    </row>
    <row collapsed="false" customFormat="false" customHeight="true" hidden="true" ht="12.75" outlineLevel="0" r="10281">
      <c r="A10281" s="749" t="s">
        <v>26866</v>
      </c>
      <c r="B10281" s="749" t="str">
        <f aca="false">C10281&amp;D10281&amp;E10281&amp;F10281&amp;G10281&amp;H10281</f>
        <v>PREPARO DE CONCRETO,COMPREENDENDO MISTURA E AMASSAMENTO EM UMA BETONEIRA DE 600L,ADMITINDO-SE UMA PRODUCAO APROXIMADA DE 3,50M3/H,EXCLUINDO O FORNECIMENTO DOS MATERIAIS</v>
      </c>
      <c r="C10281" s="749" t="s">
        <v>26863</v>
      </c>
      <c r="D10281" s="749" t="s">
        <v>26864</v>
      </c>
      <c r="E10281" s="749" t="s">
        <v>26865</v>
      </c>
      <c r="I10281" s="749" t="s">
        <v>2478</v>
      </c>
      <c r="J10281" s="749" t="n">
        <v>48.6</v>
      </c>
    </row>
    <row collapsed="false" customFormat="false" customHeight="true" hidden="true" ht="12.75" outlineLevel="0" r="10282">
      <c r="A10282" s="749" t="s">
        <v>26867</v>
      </c>
      <c r="B10282" s="749" t="str">
        <f aca="false">C10282&amp;D10282&amp;E10282&amp;F10282&amp;G10282&amp;H10282</f>
        <v>PREPARO DE CONCRETO,COMPREENDENDO MISTURA E AMASSAMENTO EM UMA BETONEIRA DE 320L,ADMITINDO-SE UMA PRODUCAO APROXIMADA DE 2,00M3/H,EXCLUINDO O FORNECIMENTO DOS MATERIAIS</v>
      </c>
      <c r="C10282" s="749" t="s">
        <v>26863</v>
      </c>
      <c r="D10282" s="749" t="s">
        <v>26868</v>
      </c>
      <c r="E10282" s="749" t="s">
        <v>26869</v>
      </c>
      <c r="I10282" s="749" t="s">
        <v>2478</v>
      </c>
      <c r="J10282" s="749" t="n">
        <v>71.34</v>
      </c>
    </row>
    <row collapsed="false" customFormat="false" customHeight="true" hidden="true" ht="12.75" outlineLevel="0" r="10283">
      <c r="A10283" s="749" t="s">
        <v>26870</v>
      </c>
      <c r="B10283" s="749" t="str">
        <f aca="false">C10283&amp;D10283&amp;E10283&amp;F10283&amp;G10283&amp;H10283</f>
        <v>PREPARO DE CONCRETO,COMPREENDENDO MISTURA E AMASSAMENTO EM UMA BETONEIRA DE 320L,ADMITINDO-SE UMA PRODUCAO APROXIMADA DE 2,00M3/H,EXCLUINDO O FORNECIMENTO DOS MATERIAIS</v>
      </c>
      <c r="C10283" s="749" t="s">
        <v>26863</v>
      </c>
      <c r="D10283" s="749" t="s">
        <v>26868</v>
      </c>
      <c r="E10283" s="749" t="s">
        <v>26869</v>
      </c>
      <c r="I10283" s="749" t="s">
        <v>2478</v>
      </c>
      <c r="J10283" s="749" t="n">
        <v>62.39</v>
      </c>
    </row>
    <row collapsed="false" customFormat="false" customHeight="true" hidden="true" ht="12.75" outlineLevel="0" r="10284">
      <c r="A10284" s="749" t="s">
        <v>26871</v>
      </c>
      <c r="B10284" s="749" t="str">
        <f aca="false">C10284&amp;D10284&amp;E10284&amp;F10284&amp;G10284&amp;H10284</f>
        <v>PREPARO DE CONCRETO,EM CONDICOES ESPECIAIS,COMPREENDENDO MISTURA E AMASSAMENTO EM UMA BETONEIRA DE 320L,ADMITINDO-SE UMA PRODUCAO APROXIMADA DE 1,50M3/H,EXCLUINDO O FORNECIMENTO DOS MATERIAIS</v>
      </c>
      <c r="C10284" s="749" t="s">
        <v>26872</v>
      </c>
      <c r="D10284" s="749" t="s">
        <v>26873</v>
      </c>
      <c r="E10284" s="749" t="s">
        <v>26874</v>
      </c>
      <c r="F10284" s="749" t="s">
        <v>13693</v>
      </c>
      <c r="I10284" s="749" t="s">
        <v>2478</v>
      </c>
      <c r="J10284" s="749" t="n">
        <v>85.42</v>
      </c>
    </row>
    <row collapsed="false" customFormat="false" customHeight="true" hidden="true" ht="12.75" outlineLevel="0" r="10285">
      <c r="A10285" s="749" t="s">
        <v>26875</v>
      </c>
      <c r="B10285" s="749" t="str">
        <f aca="false">C10285&amp;D10285&amp;E10285&amp;F10285&amp;G10285&amp;H10285</f>
        <v>PREPARO DE CONCRETO,EM CONDICOES ESPECIAIS,COMPREENDENDO MISTURA E AMASSAMENTO EM UMA BETONEIRA DE 320L,ADMITINDO-SE UMA PRODUCAO APROXIMADA DE 1,50M3/H,EXCLUINDO O FORNECIMENTO DOS MATERIAIS</v>
      </c>
      <c r="C10285" s="749" t="s">
        <v>26872</v>
      </c>
      <c r="D10285" s="749" t="s">
        <v>26873</v>
      </c>
      <c r="E10285" s="749" t="s">
        <v>26874</v>
      </c>
      <c r="F10285" s="749" t="s">
        <v>13693</v>
      </c>
      <c r="I10285" s="749" t="s">
        <v>2478</v>
      </c>
      <c r="J10285" s="749" t="n">
        <v>74.82</v>
      </c>
    </row>
    <row collapsed="false" customFormat="false" customHeight="true" hidden="true" ht="12.75" outlineLevel="0" r="10286">
      <c r="A10286" s="749" t="s">
        <v>26876</v>
      </c>
      <c r="B10286" s="749" t="str">
        <f aca="false">C10286&amp;D10286&amp;E10286&amp;F10286&amp;G10286&amp;H10286</f>
        <v>PREPARO DE CONCRETO,EM CONDICOES ESPECIAIS,COMPREENDENDO MISTURA E AMASSAMENTO EM UMA BETONEIRA DE 320L,ADMITINDO-SE UMA PRODUCAO APROXIMADA DE 1,00M3/H,EXCLUINDO O FORNECIMENTO DOS MATERIAIS</v>
      </c>
      <c r="C10286" s="749" t="s">
        <v>26872</v>
      </c>
      <c r="D10286" s="749" t="s">
        <v>26873</v>
      </c>
      <c r="E10286" s="749" t="s">
        <v>26877</v>
      </c>
      <c r="F10286" s="749" t="s">
        <v>13693</v>
      </c>
      <c r="I10286" s="749" t="s">
        <v>2478</v>
      </c>
      <c r="J10286" s="749" t="n">
        <v>97.97</v>
      </c>
    </row>
    <row collapsed="false" customFormat="false" customHeight="true" hidden="true" ht="12.75" outlineLevel="0" r="10287">
      <c r="A10287" s="749" t="s">
        <v>26878</v>
      </c>
      <c r="B10287" s="749" t="str">
        <f aca="false">C10287&amp;D10287&amp;E10287&amp;F10287&amp;G10287&amp;H10287</f>
        <v>PREPARO DE CONCRETO,EM CONDICOES ESPECIAIS,COMPREENDENDO MISTURA E AMASSAMENTO EM UMA BETONEIRA DE 320L,ADMITINDO-SE UMA PRODUCAO APROXIMADA DE 1,00M3/H,EXCLUINDO O FORNECIMENTO DOS MATERIAIS</v>
      </c>
      <c r="C10287" s="749" t="s">
        <v>26872</v>
      </c>
      <c r="D10287" s="749" t="s">
        <v>26873</v>
      </c>
      <c r="E10287" s="749" t="s">
        <v>26877</v>
      </c>
      <c r="F10287" s="749" t="s">
        <v>13693</v>
      </c>
      <c r="I10287" s="749" t="s">
        <v>2478</v>
      </c>
      <c r="J10287" s="749" t="n">
        <v>86.04</v>
      </c>
    </row>
    <row collapsed="false" customFormat="false" customHeight="true" hidden="true" ht="12.75" outlineLevel="0" r="10288">
      <c r="A10288" s="749" t="s">
        <v>26879</v>
      </c>
      <c r="B10288" s="749" t="str">
        <f aca="false">C10288&amp;D10288&amp;E10288&amp;F10288&amp;G10288&amp;H10288</f>
        <v>PREPARO DE CONCRETO EM USINA TIPO PAREDE,PRODUCAO DE 8,00M3/H,EXCLUSIVE O FORNECIMENTO DE MATERIAIS</v>
      </c>
      <c r="C10288" s="749" t="s">
        <v>26880</v>
      </c>
      <c r="D10288" s="749" t="s">
        <v>26881</v>
      </c>
      <c r="I10288" s="749" t="s">
        <v>2478</v>
      </c>
      <c r="J10288" s="749" t="n">
        <v>29.78</v>
      </c>
    </row>
    <row collapsed="false" customFormat="false" customHeight="true" hidden="true" ht="12.75" outlineLevel="0" r="10289">
      <c r="A10289" s="749" t="s">
        <v>26882</v>
      </c>
      <c r="B10289" s="749" t="str">
        <f aca="false">C10289&amp;D10289&amp;E10289&amp;F10289&amp;G10289&amp;H10289</f>
        <v>PREPARO DE CONCRETO EM USINA TIPO PAREDE,PRODUCAO DE 8,00M3/H,EXCLUSIVE O FORNECIMENTO DE MATERIAIS</v>
      </c>
      <c r="C10289" s="749" t="s">
        <v>26880</v>
      </c>
      <c r="D10289" s="749" t="s">
        <v>26881</v>
      </c>
      <c r="I10289" s="749" t="s">
        <v>2478</v>
      </c>
      <c r="J10289" s="749" t="n">
        <v>27.05</v>
      </c>
    </row>
    <row collapsed="false" customFormat="false" customHeight="true" hidden="true" ht="12.75" outlineLevel="0" r="10290">
      <c r="A10290" s="749" t="s">
        <v>26883</v>
      </c>
      <c r="B10290" s="749" t="str">
        <f aca="false">C10290&amp;D10290&amp;E10290&amp;F10290&amp;G10290&amp;H10290</f>
        <v>DOSAGEM DE CONCRETO EM USINA DOSADORA,TIPO VERTICAL,PARA 16,00M3/H,EXCLUSIVE O FORNECIMENTO DE MATERIAIS,SENDO O TRABALHO INTERMITENTE,A 50%</v>
      </c>
      <c r="C10290" s="749" t="s">
        <v>26884</v>
      </c>
      <c r="D10290" s="749" t="s">
        <v>26885</v>
      </c>
      <c r="E10290" s="749" t="s">
        <v>26886</v>
      </c>
      <c r="I10290" s="749" t="s">
        <v>2478</v>
      </c>
      <c r="J10290" s="749" t="n">
        <v>37.44</v>
      </c>
    </row>
    <row collapsed="false" customFormat="false" customHeight="true" hidden="true" ht="12.75" outlineLevel="0" r="10291">
      <c r="A10291" s="749" t="s">
        <v>26887</v>
      </c>
      <c r="B10291" s="749" t="str">
        <f aca="false">C10291&amp;D10291&amp;E10291&amp;F10291&amp;G10291&amp;H10291</f>
        <v>DOSAGEM DE CONCRETO EM USINA DOSADORA,TIPO VERTICAL,PARA 16,00M3/H,EXCLUSIVE O FORNECIMENTO DE MATERIAIS,SENDO O TRABALHO INTERMITENTE,A 50%</v>
      </c>
      <c r="C10291" s="749" t="s">
        <v>26884</v>
      </c>
      <c r="D10291" s="749" t="s">
        <v>26885</v>
      </c>
      <c r="E10291" s="749" t="s">
        <v>26886</v>
      </c>
      <c r="I10291" s="749" t="s">
        <v>2478</v>
      </c>
      <c r="J10291" s="749" t="n">
        <v>33.62</v>
      </c>
    </row>
    <row collapsed="false" customFormat="false" customHeight="true" hidden="true" ht="38.25" outlineLevel="0" r="10292">
      <c r="A10292" s="749" t="s">
        <v>26888</v>
      </c>
      <c r="B10292" s="758" t="str">
        <f aca="false">C10292&amp;D10292&amp;E10292&amp;F10292&amp;G10292&amp;H10292</f>
        <v>LANCAMENTO DE CONCRETO EM PECAS ARMADAS,INCLUSIVE TRANSPORTE HORIZONTAL ATE 20,00M EM CARRINHOS,E VERTICAL ATE 10,00M COM TORRE E GUINCHO,COLOCACAO,ADENSAMENTO E ACABAMENTO,CONSIDERANDO UMA PRODUCAO APROXIMADA DE 7,00M3/H</v>
      </c>
      <c r="C10292" s="749" t="s">
        <v>26889</v>
      </c>
      <c r="D10292" s="749" t="s">
        <v>26890</v>
      </c>
      <c r="E10292" s="749" t="s">
        <v>26891</v>
      </c>
      <c r="F10292" s="749" t="s">
        <v>26892</v>
      </c>
      <c r="I10292" s="749" t="s">
        <v>2478</v>
      </c>
      <c r="J10292" s="749" t="n">
        <v>83.46</v>
      </c>
    </row>
    <row collapsed="false" customFormat="false" customHeight="true" hidden="true" ht="38.25" outlineLevel="0" r="10293">
      <c r="A10293" s="749" t="s">
        <v>26893</v>
      </c>
      <c r="B10293" s="758" t="str">
        <f aca="false">C10293&amp;D10293&amp;E10293&amp;F10293&amp;G10293&amp;H10293</f>
        <v>LANCAMENTO DE CONCRETO EM PECAS ARMADAS,INCLUSIVE TRANSPORTE HORIZONTAL ATE 20,00M EM CARRINHOS,E VERTICAL ATE 10,00M COM TORRE E GUINCHO,COLOCACAO,ADENSAMENTO E ACABAMENTO,CONSIDERANDO UMA PRODUCAO APROXIMADA DE 7,00M3/H</v>
      </c>
      <c r="C10293" s="749" t="s">
        <v>26889</v>
      </c>
      <c r="D10293" s="749" t="s">
        <v>26890</v>
      </c>
      <c r="E10293" s="749" t="s">
        <v>26891</v>
      </c>
      <c r="F10293" s="749" t="s">
        <v>26892</v>
      </c>
      <c r="I10293" s="749" t="s">
        <v>2478</v>
      </c>
      <c r="J10293" s="749" t="n">
        <v>72.53</v>
      </c>
    </row>
    <row collapsed="false" customFormat="false" customHeight="true" hidden="true" ht="38.25" outlineLevel="0" r="10294">
      <c r="A10294" s="749" t="s">
        <v>26894</v>
      </c>
      <c r="B10294" s="758" t="str">
        <f aca="false">C10294&amp;D10294&amp;E10294&amp;F10294&amp;G10294&amp;H10294</f>
        <v>LANCAMENTO DE CONCRETO EM PECAS ARMADAS,INCLUSIVE TRANSPORTE HORIZONTAL ATE 20,00M EM CARRINHOS,E VERTICAL ATE 10,00M COM TORRE E GUINCHO,COLOCACAO,ADENSAMENTO E ACABAMENTO,CONSIDERANDO UMA PRODUCAO APROXIMADA DE 3,50M3/H</v>
      </c>
      <c r="C10294" s="749" t="s">
        <v>26889</v>
      </c>
      <c r="D10294" s="749" t="s">
        <v>26890</v>
      </c>
      <c r="E10294" s="749" t="s">
        <v>26891</v>
      </c>
      <c r="F10294" s="749" t="s">
        <v>26895</v>
      </c>
      <c r="I10294" s="749" t="s">
        <v>2478</v>
      </c>
      <c r="J10294" s="749" t="n">
        <v>86.78</v>
      </c>
    </row>
    <row collapsed="false" customFormat="false" customHeight="true" hidden="true" ht="38.25" outlineLevel="0" r="10295">
      <c r="A10295" s="749" t="s">
        <v>26896</v>
      </c>
      <c r="B10295" s="758" t="str">
        <f aca="false">C10295&amp;D10295&amp;E10295&amp;F10295&amp;G10295&amp;H10295</f>
        <v>LANCAMENTO DE CONCRETO EM PECAS ARMADAS,INCLUSIVE TRANSPORTE HORIZONTAL ATE 20,00M EM CARRINHOS,E VERTICAL ATE 10,00M COM TORRE E GUINCHO,COLOCACAO,ADENSAMENTO E ACABAMENTO,CONSIDERANDO UMA PRODUCAO APROXIMADA DE 3,50M3/H</v>
      </c>
      <c r="C10295" s="749" t="s">
        <v>26889</v>
      </c>
      <c r="D10295" s="749" t="s">
        <v>26890</v>
      </c>
      <c r="E10295" s="749" t="s">
        <v>26891</v>
      </c>
      <c r="F10295" s="749" t="s">
        <v>26895</v>
      </c>
      <c r="I10295" s="749" t="s">
        <v>2478</v>
      </c>
      <c r="J10295" s="749" t="n">
        <v>75.44</v>
      </c>
    </row>
    <row collapsed="false" customFormat="false" customHeight="true" hidden="true" ht="38.25" outlineLevel="0" r="10296">
      <c r="A10296" s="749" t="s">
        <v>26897</v>
      </c>
      <c r="B10296" s="758" t="str">
        <f aca="false">C10296&amp;D10296&amp;E10296&amp;F10296&amp;G10296&amp;H10296</f>
        <v>LANCAMENTO DE CONCRETO EM PECAS ARMADAS,INCLUSIVE TRANSPORTE HORIZONTAL ATE 20,00M EM CARRINHOS,E VERTICAL ATE 10,00M COM TORRE E GUINCHO,COLOCACAO,ADENSAMENTO E ACABAMENTO,CONSIDERANDO UMA PRODUCAO APROXIMADA DE 2,00M3/H</v>
      </c>
      <c r="C10296" s="749" t="s">
        <v>26889</v>
      </c>
      <c r="D10296" s="749" t="s">
        <v>26890</v>
      </c>
      <c r="E10296" s="749" t="s">
        <v>26891</v>
      </c>
      <c r="F10296" s="749" t="s">
        <v>26898</v>
      </c>
      <c r="I10296" s="749" t="s">
        <v>2478</v>
      </c>
      <c r="J10296" s="749" t="n">
        <v>103.48</v>
      </c>
    </row>
    <row collapsed="false" customFormat="false" customHeight="true" hidden="true" ht="38.25" outlineLevel="0" r="10297">
      <c r="A10297" s="749" t="s">
        <v>26899</v>
      </c>
      <c r="B10297" s="758" t="str">
        <f aca="false">C10297&amp;D10297&amp;E10297&amp;F10297&amp;G10297&amp;H10297</f>
        <v>LANCAMENTO DE CONCRETO EM PECAS ARMADAS,INCLUSIVE TRANSPORTE HORIZONTAL ATE 20,00M EM CARRINHOS,E VERTICAL ATE 10,00M COM TORRE E GUINCHO,COLOCACAO,ADENSAMENTO E ACABAMENTO,CONSIDERANDO UMA PRODUCAO APROXIMADA DE 2,00M3/H</v>
      </c>
      <c r="C10297" s="749" t="s">
        <v>26889</v>
      </c>
      <c r="D10297" s="749" t="s">
        <v>26890</v>
      </c>
      <c r="E10297" s="749" t="s">
        <v>26891</v>
      </c>
      <c r="F10297" s="749" t="s">
        <v>26898</v>
      </c>
      <c r="I10297" s="749" t="s">
        <v>2478</v>
      </c>
      <c r="J10297" s="749" t="n">
        <v>90.03</v>
      </c>
    </row>
    <row collapsed="false" customFormat="false" customHeight="true" hidden="true" ht="51" outlineLevel="0" r="10298">
      <c r="A10298" s="749" t="s">
        <v>26900</v>
      </c>
      <c r="B10298" s="758" t="str">
        <f aca="false">C10298&amp;D10298&amp;E10298&amp;F10298&amp;G10298&amp;H10298</f>
        <v>LANCAMENTO DE CONCRETO EM PECAS ARMADAS,EM CONDICOES ESPECIAIS,INCLUSIVE TRANSPORTE HORIZONTAL ATE 20,00M EM CARRINHOS,E VERTICAL ATE 10,00M COM TORRE E GUINCHO,COLOCACAO,ADENSAMENTO E ACABAMENTO,CONSIDERANDO UMA PRODUCAO APROXIMADA DE 1,50M3/H</v>
      </c>
      <c r="C10298" s="749" t="s">
        <v>26901</v>
      </c>
      <c r="D10298" s="749" t="s">
        <v>26902</v>
      </c>
      <c r="E10298" s="749" t="s">
        <v>26903</v>
      </c>
      <c r="F10298" s="749" t="s">
        <v>26904</v>
      </c>
      <c r="G10298" s="749" t="s">
        <v>26905</v>
      </c>
      <c r="I10298" s="749" t="s">
        <v>2478</v>
      </c>
      <c r="J10298" s="749" t="n">
        <v>114.28</v>
      </c>
    </row>
    <row collapsed="false" customFormat="false" customHeight="true" hidden="true" ht="51" outlineLevel="0" r="10299">
      <c r="A10299" s="749" t="s">
        <v>26906</v>
      </c>
      <c r="B10299" s="758" t="str">
        <f aca="false">C10299&amp;D10299&amp;E10299&amp;F10299&amp;G10299&amp;H10299</f>
        <v>LANCAMENTO DE CONCRETO EM PECAS ARMADAS,EM CONDICOES ESPECIAIS,INCLUSIVE TRANSPORTE HORIZONTAL ATE 20,00M EM CARRINHOS,E VERTICAL ATE 10,00M COM TORRE E GUINCHO,COLOCACAO,ADENSAMENTO E ACABAMENTO,CONSIDERANDO UMA PRODUCAO APROXIMADA DE 1,50M3/H</v>
      </c>
      <c r="C10299" s="749" t="s">
        <v>26901</v>
      </c>
      <c r="D10299" s="749" t="s">
        <v>26902</v>
      </c>
      <c r="E10299" s="749" t="s">
        <v>26903</v>
      </c>
      <c r="F10299" s="749" t="s">
        <v>26904</v>
      </c>
      <c r="G10299" s="749" t="s">
        <v>26905</v>
      </c>
      <c r="I10299" s="749" t="s">
        <v>2478</v>
      </c>
      <c r="J10299" s="749" t="n">
        <v>99.41</v>
      </c>
    </row>
    <row collapsed="false" customFormat="false" customHeight="true" hidden="true" ht="51" outlineLevel="0" r="10300">
      <c r="A10300" s="749" t="s">
        <v>26907</v>
      </c>
      <c r="B10300" s="758" t="str">
        <f aca="false">C10300&amp;D10300&amp;E10300&amp;F10300&amp;G10300&amp;H10300</f>
        <v>LANCAMENTO DE CONCRETO EM PECAS ARMADAS,EM CONDICOES ESPECIAIS,INCLUSIVE TRANSPORTE HORIZONTAL ATE 20,00M EM CARRINHOS,E VERTICAL ATE 10,00M COM TORRE E GUINCHO,COLOCACAO,ADENSAMENTO E ACABAMENTO,CONSIDERANDO UMA PRODUCAO APROXIMADA DE 1,00M3/H</v>
      </c>
      <c r="C10300" s="749" t="s">
        <v>26901</v>
      </c>
      <c r="D10300" s="749" t="s">
        <v>26902</v>
      </c>
      <c r="E10300" s="749" t="s">
        <v>26903</v>
      </c>
      <c r="F10300" s="749" t="s">
        <v>26908</v>
      </c>
      <c r="G10300" s="749" t="s">
        <v>26905</v>
      </c>
      <c r="I10300" s="749" t="s">
        <v>2478</v>
      </c>
      <c r="J10300" s="749" t="n">
        <v>153.64</v>
      </c>
    </row>
    <row collapsed="false" customFormat="false" customHeight="true" hidden="true" ht="51" outlineLevel="0" r="10301">
      <c r="A10301" s="749" t="s">
        <v>26909</v>
      </c>
      <c r="B10301" s="758" t="str">
        <f aca="false">C10301&amp;D10301&amp;E10301&amp;F10301&amp;G10301&amp;H10301</f>
        <v>LANCAMENTO DE CONCRETO EM PECAS ARMADAS,EM CONDICOES ESPECIAIS,INCLUSIVE TRANSPORTE HORIZONTAL ATE 20,00M EM CARRINHOS,E VERTICAL ATE 10,00M COM TORRE E GUINCHO,COLOCACAO,ADENSAMENTO E ACABAMENTO,CONSIDERANDO UMA PRODUCAO APROXIMADA DE 1,00M3/H</v>
      </c>
      <c r="C10301" s="749" t="s">
        <v>26901</v>
      </c>
      <c r="D10301" s="749" t="s">
        <v>26902</v>
      </c>
      <c r="E10301" s="749" t="s">
        <v>26903</v>
      </c>
      <c r="F10301" s="749" t="s">
        <v>26908</v>
      </c>
      <c r="G10301" s="749" t="s">
        <v>26905</v>
      </c>
      <c r="I10301" s="749" t="s">
        <v>2478</v>
      </c>
      <c r="J10301" s="749" t="n">
        <v>133.47</v>
      </c>
    </row>
    <row collapsed="false" customFormat="false" customHeight="true" hidden="true" ht="38.25" outlineLevel="0" r="10302">
      <c r="A10302" s="749" t="s">
        <v>26910</v>
      </c>
      <c r="B10302" s="758" t="str">
        <f aca="false">C10302&amp;D10302&amp;E10302&amp;F10302&amp;G10302&amp;H10302</f>
        <v>LANCAMENTO DE CONCRETO EM PECAS SEM ARMADURA,INCLUSIVE TRANSPORTE HORIZONTAL ATE 20,00M EM CARRINHOS,E VERTICAL ATE 10,00M COM TORRE E GUINCHO,COLOCACAO,ADENSAMENTO E ACABAMENTO,CONSIDERANDO UMA PRODUCAO APROXIMADA DE 7,00M3/H</v>
      </c>
      <c r="C10302" s="749" t="s">
        <v>26911</v>
      </c>
      <c r="D10302" s="749" t="s">
        <v>26912</v>
      </c>
      <c r="E10302" s="749" t="s">
        <v>26913</v>
      </c>
      <c r="F10302" s="749" t="s">
        <v>26914</v>
      </c>
      <c r="I10302" s="749" t="s">
        <v>2478</v>
      </c>
      <c r="J10302" s="749" t="n">
        <v>73.05</v>
      </c>
    </row>
    <row collapsed="false" customFormat="false" customHeight="true" hidden="true" ht="38.25" outlineLevel="0" r="10303">
      <c r="A10303" s="749" t="s">
        <v>26915</v>
      </c>
      <c r="B10303" s="758" t="str">
        <f aca="false">C10303&amp;D10303&amp;E10303&amp;F10303&amp;G10303&amp;H10303</f>
        <v>LANCAMENTO DE CONCRETO EM PECAS SEM ARMADURA,INCLUSIVE TRANSPORTE HORIZONTAL ATE 20,00M EM CARRINHOS,E VERTICAL ATE 10,00M COM TORRE E GUINCHO,COLOCACAO,ADENSAMENTO E ACABAMENTO,CONSIDERANDO UMA PRODUCAO APROXIMADA DE 7,00M3/H</v>
      </c>
      <c r="C10303" s="749" t="s">
        <v>26911</v>
      </c>
      <c r="D10303" s="749" t="s">
        <v>26912</v>
      </c>
      <c r="E10303" s="749" t="s">
        <v>26913</v>
      </c>
      <c r="F10303" s="749" t="s">
        <v>26914</v>
      </c>
      <c r="I10303" s="749" t="s">
        <v>2478</v>
      </c>
      <c r="J10303" s="749" t="n">
        <v>63.49</v>
      </c>
    </row>
    <row collapsed="false" customFormat="false" customHeight="true" hidden="true" ht="38.25" outlineLevel="0" r="10304">
      <c r="A10304" s="749" t="s">
        <v>26916</v>
      </c>
      <c r="B10304" s="758" t="str">
        <f aca="false">C10304&amp;D10304&amp;E10304&amp;F10304&amp;G10304&amp;H10304</f>
        <v>LANCAMENTO DE CONCRETO EM PECAS SEM ARMADURA,INCLUSIVE TRANSPORTE HORIZONTAL ATE 20,00M EM CARRINHOS,E VERTICAL ATE 10,00M COM TORRE E GUINCHO,COLOCACAO,ADENSAMENTO E ACABAMENTO,CONSIDERANDO UMA PRODUCAO APROXIMADA DE 3,50M3/H</v>
      </c>
      <c r="C10304" s="749" t="s">
        <v>26911</v>
      </c>
      <c r="D10304" s="749" t="s">
        <v>26912</v>
      </c>
      <c r="E10304" s="749" t="s">
        <v>26913</v>
      </c>
      <c r="F10304" s="749" t="s">
        <v>26917</v>
      </c>
      <c r="I10304" s="749" t="s">
        <v>2478</v>
      </c>
      <c r="J10304" s="749" t="n">
        <v>85.08</v>
      </c>
    </row>
    <row collapsed="false" customFormat="false" customHeight="true" hidden="true" ht="38.25" outlineLevel="0" r="10305">
      <c r="A10305" s="749" t="s">
        <v>26918</v>
      </c>
      <c r="B10305" s="758" t="str">
        <f aca="false">C10305&amp;D10305&amp;E10305&amp;F10305&amp;G10305&amp;H10305</f>
        <v>LANCAMENTO DE CONCRETO EM PECAS SEM ARMADURA,INCLUSIVE TRANSPORTE HORIZONTAL ATE 20,00M EM CARRINHOS,E VERTICAL ATE 10,00M COM TORRE E GUINCHO,COLOCACAO,ADENSAMENTO E ACABAMENTO,CONSIDERANDO UMA PRODUCAO APROXIMADA DE 3,50M3/H</v>
      </c>
      <c r="C10305" s="749" t="s">
        <v>26911</v>
      </c>
      <c r="D10305" s="749" t="s">
        <v>26912</v>
      </c>
      <c r="E10305" s="749" t="s">
        <v>26913</v>
      </c>
      <c r="F10305" s="749" t="s">
        <v>26917</v>
      </c>
      <c r="I10305" s="749" t="s">
        <v>2478</v>
      </c>
      <c r="J10305" s="749" t="n">
        <v>73.91</v>
      </c>
    </row>
    <row collapsed="false" customFormat="false" customHeight="true" hidden="true" ht="38.25" outlineLevel="0" r="10306">
      <c r="A10306" s="749" t="s">
        <v>26919</v>
      </c>
      <c r="B10306" s="758" t="str">
        <f aca="false">C10306&amp;D10306&amp;E10306&amp;F10306&amp;G10306&amp;H10306</f>
        <v>LANCAMENTO DE CONCRETO EM PECAS SEM ARMADURA,INCLUSIVE TRANSPORTE HORIZONTAL ATE 20,00M EM CARRINHOS,E VERTICAL ATE 10,00M COM TORRE E GUINCHO,COLOCACAO,ADENSAMENTO E ACABAMENTO,CONSIDERANDO UMA PRODUCAO APROXIMADA DE 2,00M3/H</v>
      </c>
      <c r="C10306" s="749" t="s">
        <v>26911</v>
      </c>
      <c r="D10306" s="749" t="s">
        <v>26912</v>
      </c>
      <c r="E10306" s="749" t="s">
        <v>26913</v>
      </c>
      <c r="F10306" s="749" t="s">
        <v>26920</v>
      </c>
      <c r="I10306" s="749" t="s">
        <v>2478</v>
      </c>
      <c r="J10306" s="749" t="n">
        <v>93.11</v>
      </c>
    </row>
    <row collapsed="false" customFormat="false" customHeight="true" hidden="true" ht="38.25" outlineLevel="0" r="10307">
      <c r="A10307" s="749" t="s">
        <v>26921</v>
      </c>
      <c r="B10307" s="758" t="str">
        <f aca="false">C10307&amp;D10307&amp;E10307&amp;F10307&amp;G10307&amp;H10307</f>
        <v>LANCAMENTO DE CONCRETO EM PECAS SEM ARMADURA,INCLUSIVE TRANSPORTE HORIZONTAL ATE 20,00M EM CARRINHOS,E VERTICAL ATE 10,00M COM TORRE E GUINCHO,COLOCACAO,ADENSAMENTO E ACABAMENTO,CONSIDERANDO UMA PRODUCAO APROXIMADA DE 2,00M3/H</v>
      </c>
      <c r="C10307" s="749" t="s">
        <v>26911</v>
      </c>
      <c r="D10307" s="749" t="s">
        <v>26912</v>
      </c>
      <c r="E10307" s="749" t="s">
        <v>26913</v>
      </c>
      <c r="F10307" s="749" t="s">
        <v>26920</v>
      </c>
      <c r="I10307" s="749" t="s">
        <v>2478</v>
      </c>
      <c r="J10307" s="749" t="n">
        <v>81.03</v>
      </c>
    </row>
    <row collapsed="false" customFormat="false" customHeight="true" hidden="true" ht="51" outlineLevel="0" r="10308">
      <c r="A10308" s="749" t="s">
        <v>26922</v>
      </c>
      <c r="B10308" s="758" t="str">
        <f aca="false">C10308&amp;D10308&amp;E10308&amp;F10308&amp;G10308&amp;H10308</f>
        <v>LANCAMENTO DE CONCRETO EM PECAS SEM ARMADURA,EM CONDICOES ESPECIAIS,INCLUSIVE TRANSPORTE HORIZONTAL ATE 20,00M EM CARRINHOS,E VERTICAL ATE 10,00M COM TORRE E GUINCHO,COLOCACAO,ADENSAMENTO E ACABAMENTO,CONSIDERANDO UMA PRODUCAO APROXIMADA DE 1,50M3/H</v>
      </c>
      <c r="C10308" s="749" t="s">
        <v>26923</v>
      </c>
      <c r="D10308" s="749" t="s">
        <v>26924</v>
      </c>
      <c r="E10308" s="749" t="s">
        <v>26925</v>
      </c>
      <c r="F10308" s="749" t="s">
        <v>26926</v>
      </c>
      <c r="G10308" s="749" t="s">
        <v>26927</v>
      </c>
      <c r="I10308" s="749" t="s">
        <v>2478</v>
      </c>
      <c r="J10308" s="749" t="n">
        <v>103.76</v>
      </c>
    </row>
    <row collapsed="false" customFormat="false" customHeight="true" hidden="true" ht="51" outlineLevel="0" r="10309">
      <c r="A10309" s="749" t="s">
        <v>26928</v>
      </c>
      <c r="B10309" s="758" t="str">
        <f aca="false">C10309&amp;D10309&amp;E10309&amp;F10309&amp;G10309&amp;H10309</f>
        <v>LANCAMENTO DE CONCRETO EM PECAS SEM ARMADURA,EM CONDICOES ESPECIAIS,INCLUSIVE TRANSPORTE HORIZONTAL ATE 20,00M EM CARRINHOS,E VERTICAL ATE 10,00M COM TORRE E GUINCHO,COLOCACAO,ADENSAMENTO E ACABAMENTO,CONSIDERANDO UMA PRODUCAO APROXIMADA DE 1,50M3/H</v>
      </c>
      <c r="C10309" s="749" t="s">
        <v>26923</v>
      </c>
      <c r="D10309" s="749" t="s">
        <v>26924</v>
      </c>
      <c r="E10309" s="749" t="s">
        <v>26925</v>
      </c>
      <c r="F10309" s="749" t="s">
        <v>26926</v>
      </c>
      <c r="G10309" s="749" t="s">
        <v>26927</v>
      </c>
      <c r="I10309" s="749" t="s">
        <v>2478</v>
      </c>
      <c r="J10309" s="749" t="n">
        <v>90.29</v>
      </c>
    </row>
    <row collapsed="false" customFormat="false" customHeight="true" hidden="true" ht="51" outlineLevel="0" r="10310">
      <c r="A10310" s="749" t="s">
        <v>26929</v>
      </c>
      <c r="B10310" s="758" t="str">
        <f aca="false">C10310&amp;D10310&amp;E10310&amp;F10310&amp;G10310&amp;H10310</f>
        <v>LANCAMENTO DE CONCRETO EM PECAS SEM ARMADURA,EM CONDICOES ESPECIAIS,INCLUSIVE TRANSPORTE HORIZONTAL ATE 20,00M EM CARRINHOS,E VERTICAL ATE 10,00M COM TORRE E GUINCHO,COLOCACAO,ADENSAMENTO E ACABAMENTO,CONSIDERANDO UMA PRODUCAO APROXIMADA DE 1,00M3/H</v>
      </c>
      <c r="C10310" s="749" t="s">
        <v>26923</v>
      </c>
      <c r="D10310" s="749" t="s">
        <v>26924</v>
      </c>
      <c r="E10310" s="749" t="s">
        <v>26925</v>
      </c>
      <c r="F10310" s="749" t="s">
        <v>26926</v>
      </c>
      <c r="G10310" s="749" t="s">
        <v>26930</v>
      </c>
      <c r="I10310" s="749" t="s">
        <v>2478</v>
      </c>
      <c r="J10310" s="749" t="n">
        <v>138.7</v>
      </c>
    </row>
    <row collapsed="false" customFormat="false" customHeight="true" hidden="true" ht="51" outlineLevel="0" r="10311">
      <c r="A10311" s="749" t="s">
        <v>26931</v>
      </c>
      <c r="B10311" s="758" t="str">
        <f aca="false">C10311&amp;D10311&amp;E10311&amp;F10311&amp;G10311&amp;H10311</f>
        <v>LANCAMENTO DE CONCRETO EM PECAS SEM ARMADURA,EM CONDICOES ESPECIAIS,INCLUSIVE TRANSPORTE HORIZONTAL ATE 20,00M EM CARRINHOS,E VERTICAL ATE 10,00M COM TORRE E GUINCHO,COLOCACAO,ADENSAMENTO E ACABAMENTO,CONSIDERANDO UMA PRODUCAO APROXIMADA DE 1,00M3/H</v>
      </c>
      <c r="C10311" s="749" t="s">
        <v>26923</v>
      </c>
      <c r="D10311" s="749" t="s">
        <v>26924</v>
      </c>
      <c r="E10311" s="749" t="s">
        <v>26925</v>
      </c>
      <c r="F10311" s="749" t="s">
        <v>26926</v>
      </c>
      <c r="G10311" s="749" t="s">
        <v>26930</v>
      </c>
      <c r="I10311" s="749" t="s">
        <v>2478</v>
      </c>
      <c r="J10311" s="749" t="n">
        <v>120.51</v>
      </c>
    </row>
    <row collapsed="false" customFormat="false" customHeight="true" hidden="true" ht="38.25" outlineLevel="0" r="10312">
      <c r="A10312" s="749" t="s">
        <v>26932</v>
      </c>
      <c r="B10312" s="758" t="str">
        <f aca="false">C10312&amp;D10312&amp;E10312&amp;F10312&amp;G10312&amp;H10312</f>
        <v>LANCAMENTO DE CONCRETO EM PECAS SEM ARMADURA,INCLUSIVE O TRANSPORTE HORIZONTAL ATE 20,00M EM CARRINHOS,COLOCACAO,ADENSAMENTO E ACABAMENTO,CONSIDERANDO UMA PRODUCAO APROXIMADA DE 7,00M3/H</v>
      </c>
      <c r="C10312" s="749" t="s">
        <v>26933</v>
      </c>
      <c r="D10312" s="749" t="s">
        <v>26934</v>
      </c>
      <c r="E10312" s="749" t="s">
        <v>26935</v>
      </c>
      <c r="F10312" s="749" t="s">
        <v>26936</v>
      </c>
      <c r="I10312" s="749" t="s">
        <v>2478</v>
      </c>
      <c r="J10312" s="749" t="n">
        <v>64.77</v>
      </c>
    </row>
    <row collapsed="false" customFormat="false" customHeight="true" hidden="true" ht="38.25" outlineLevel="0" r="10313">
      <c r="A10313" s="749" t="s">
        <v>26937</v>
      </c>
      <c r="B10313" s="758" t="str">
        <f aca="false">C10313&amp;D10313&amp;E10313&amp;F10313&amp;G10313&amp;H10313</f>
        <v>LANCAMENTO DE CONCRETO EM PECAS SEM ARMADURA,INCLUSIVE O TRANSPORTE HORIZONTAL ATE 20,00M EM CARRINHOS,COLOCACAO,ADENSAMENTO E ACABAMENTO,CONSIDERANDO UMA PRODUCAO APROXIMADA DE 7,00M3/H</v>
      </c>
      <c r="C10313" s="749" t="s">
        <v>26933</v>
      </c>
      <c r="D10313" s="749" t="s">
        <v>26934</v>
      </c>
      <c r="E10313" s="749" t="s">
        <v>26935</v>
      </c>
      <c r="F10313" s="749" t="s">
        <v>26936</v>
      </c>
      <c r="I10313" s="749" t="s">
        <v>2478</v>
      </c>
      <c r="J10313" s="749" t="n">
        <v>56.21</v>
      </c>
    </row>
    <row collapsed="false" customFormat="false" customHeight="true" hidden="true" ht="38.25" outlineLevel="0" r="10314">
      <c r="A10314" s="749" t="s">
        <v>26938</v>
      </c>
      <c r="B10314" s="758" t="str">
        <f aca="false">C10314&amp;D10314&amp;E10314&amp;F10314&amp;G10314&amp;H10314</f>
        <v>LANCAMENTO DE CONCRETO EM PECAS SEM ARMADURA,INCLUSIVE O TRANSPORTE HORIZONTAL ATE 20,00M EM CARRINHOS,COLOCACAO,ADENSAMENTO E ACABAMENTO,CONSIDERANDO UMA PRODUCAO APROXIMADA DE 3,50M3/H</v>
      </c>
      <c r="C10314" s="749" t="s">
        <v>26933</v>
      </c>
      <c r="D10314" s="749" t="s">
        <v>26934</v>
      </c>
      <c r="E10314" s="749" t="s">
        <v>26939</v>
      </c>
      <c r="F10314" s="749" t="s">
        <v>26940</v>
      </c>
      <c r="I10314" s="749" t="s">
        <v>2478</v>
      </c>
      <c r="J10314" s="749" t="n">
        <v>65.17</v>
      </c>
    </row>
    <row collapsed="false" customFormat="false" customHeight="true" hidden="true" ht="38.25" outlineLevel="0" r="10315">
      <c r="A10315" s="749" t="s">
        <v>26941</v>
      </c>
      <c r="B10315" s="758" t="str">
        <f aca="false">C10315&amp;D10315&amp;E10315&amp;F10315&amp;G10315&amp;H10315</f>
        <v>LANCAMENTO DE CONCRETO EM PECAS SEM ARMADURA,INCLUSIVE O TRANSPORTE HORIZONTAL ATE 20,00M EM CARRINHOS,COLOCACAO,ADENSAMENTO E ACABAMENTO,CONSIDERANDO UMA PRODUCAO APROXIMADA DE 3,50M3/H</v>
      </c>
      <c r="C10315" s="749" t="s">
        <v>26933</v>
      </c>
      <c r="D10315" s="749" t="s">
        <v>26934</v>
      </c>
      <c r="E10315" s="749" t="s">
        <v>26939</v>
      </c>
      <c r="F10315" s="749" t="s">
        <v>26940</v>
      </c>
      <c r="I10315" s="749" t="s">
        <v>2478</v>
      </c>
      <c r="J10315" s="749" t="n">
        <v>56.55</v>
      </c>
    </row>
    <row collapsed="false" customFormat="false" customHeight="true" hidden="true" ht="38.25" outlineLevel="0" r="10316">
      <c r="A10316" s="749" t="s">
        <v>26942</v>
      </c>
      <c r="B10316" s="758" t="str">
        <f aca="false">C10316&amp;D10316&amp;E10316&amp;F10316&amp;G10316&amp;H10316</f>
        <v>LANCAMENTO DE CONCRETO EM PECAS SEM ARMADURA,INCLUSIVE O TRANSPORTE HORIZONTAL ATE 20,00M EM CARRINHOS,COLOCACAO,ADENSAMENTO E ACABAMENTO,CONSIDERANDO UMA PRODUCAO APROXIMADA DE 2,00M3/H</v>
      </c>
      <c r="C10316" s="749" t="s">
        <v>26933</v>
      </c>
      <c r="D10316" s="749" t="s">
        <v>26934</v>
      </c>
      <c r="E10316" s="749" t="s">
        <v>26943</v>
      </c>
      <c r="F10316" s="749" t="s">
        <v>26936</v>
      </c>
      <c r="I10316" s="749" t="s">
        <v>2478</v>
      </c>
      <c r="J10316" s="749" t="n">
        <v>65.78</v>
      </c>
    </row>
    <row collapsed="false" customFormat="false" customHeight="true" hidden="true" ht="38.25" outlineLevel="0" r="10317">
      <c r="A10317" s="749" t="s">
        <v>26944</v>
      </c>
      <c r="B10317" s="758" t="str">
        <f aca="false">C10317&amp;D10317&amp;E10317&amp;F10317&amp;G10317&amp;H10317</f>
        <v>LANCAMENTO DE CONCRETO EM PECAS SEM ARMADURA,INCLUSIVE O TRANSPORTE HORIZONTAL ATE 20,00M EM CARRINHOS,COLOCACAO,ADENSAMENTO E ACABAMENTO,CONSIDERANDO UMA PRODUCAO APROXIMADA DE 2,00M3/H</v>
      </c>
      <c r="C10317" s="749" t="s">
        <v>26933</v>
      </c>
      <c r="D10317" s="749" t="s">
        <v>26934</v>
      </c>
      <c r="E10317" s="749" t="s">
        <v>26943</v>
      </c>
      <c r="F10317" s="749" t="s">
        <v>26936</v>
      </c>
      <c r="I10317" s="749" t="s">
        <v>2478</v>
      </c>
      <c r="J10317" s="749" t="n">
        <v>57.07</v>
      </c>
    </row>
    <row collapsed="false" customFormat="false" customHeight="true" hidden="true" ht="38.25" outlineLevel="0" r="10318">
      <c r="A10318" s="749" t="s">
        <v>26945</v>
      </c>
      <c r="B10318" s="758" t="str">
        <f aca="false">C10318&amp;D10318&amp;E10318&amp;F10318&amp;G10318&amp;H10318</f>
        <v>LANCAMENTO DE CONCRETO EM PECAS SEM ARMADURA,EM CONDICOES ESPECIAIS,INCLUSIVE O TRANSPORTE HORIZONTAL ATE 20,00M EM CARRINHOS,COLOCACAO,ADENSAMENTO E ACABAMENTO,CONSIDERANDO UMA PRODUCAO APROXIMADA DE 1,50M3/H</v>
      </c>
      <c r="C10318" s="749" t="s">
        <v>26923</v>
      </c>
      <c r="D10318" s="749" t="s">
        <v>26946</v>
      </c>
      <c r="E10318" s="749" t="s">
        <v>26947</v>
      </c>
      <c r="F10318" s="749" t="s">
        <v>26948</v>
      </c>
      <c r="I10318" s="749" t="s">
        <v>2478</v>
      </c>
      <c r="J10318" s="749" t="n">
        <v>68.22</v>
      </c>
    </row>
    <row collapsed="false" customFormat="false" customHeight="true" hidden="true" ht="38.25" outlineLevel="0" r="10319">
      <c r="A10319" s="749" t="s">
        <v>26949</v>
      </c>
      <c r="B10319" s="758" t="str">
        <f aca="false">C10319&amp;D10319&amp;E10319&amp;F10319&amp;G10319&amp;H10319</f>
        <v>LANCAMENTO DE CONCRETO EM PECAS SEM ARMADURA,EM CONDICOES ESPECIAIS,INCLUSIVE O TRANSPORTE HORIZONTAL ATE 20,00M EM CARRINHOS,COLOCACAO,ADENSAMENTO E ACABAMENTO,CONSIDERANDO UMA PRODUCAO APROXIMADA DE 1,50M3/H</v>
      </c>
      <c r="C10319" s="749" t="s">
        <v>26923</v>
      </c>
      <c r="D10319" s="749" t="s">
        <v>26946</v>
      </c>
      <c r="E10319" s="749" t="s">
        <v>26947</v>
      </c>
      <c r="F10319" s="749" t="s">
        <v>26948</v>
      </c>
      <c r="I10319" s="749" t="s">
        <v>2478</v>
      </c>
      <c r="J10319" s="749" t="n">
        <v>59.16</v>
      </c>
    </row>
    <row collapsed="false" customFormat="false" customHeight="true" hidden="true" ht="38.25" outlineLevel="0" r="10320">
      <c r="A10320" s="749" t="s">
        <v>26950</v>
      </c>
      <c r="B10320" s="758" t="str">
        <f aca="false">C10320&amp;D10320&amp;E10320&amp;F10320&amp;G10320&amp;H10320</f>
        <v>LANCAMENTO DE CONCRETO EM PECAS SEM ARMADURA,EM CONDICOES ESPECIAIS,INCLUSIVE O TRANSPORTE HORIZONTAL ATE 20,00M EM CARRINHOS,COLOCACAO,ADENSAMENTO E ACABAMENTO,CONSIDERANDO UMA PRODUCAO APROXIMADA DE 1,00M3/H</v>
      </c>
      <c r="C10320" s="749" t="s">
        <v>26923</v>
      </c>
      <c r="D10320" s="749" t="s">
        <v>26946</v>
      </c>
      <c r="E10320" s="749" t="s">
        <v>26947</v>
      </c>
      <c r="F10320" s="749" t="s">
        <v>26951</v>
      </c>
      <c r="I10320" s="749" t="s">
        <v>2478</v>
      </c>
      <c r="J10320" s="749" t="n">
        <v>78.72</v>
      </c>
    </row>
    <row collapsed="false" customFormat="false" customHeight="true" hidden="true" ht="38.25" outlineLevel="0" r="10321">
      <c r="A10321" s="749" t="s">
        <v>26952</v>
      </c>
      <c r="B10321" s="758" t="str">
        <f aca="false">C10321&amp;D10321&amp;E10321&amp;F10321&amp;G10321&amp;H10321</f>
        <v>LANCAMENTO DE CONCRETO EM PECAS SEM ARMADURA,EM CONDICOES ESPECIAIS,INCLUSIVE O TRANSPORTE HORIZONTAL ATE 20,00M EM CARRINHOS,COLOCACAO,ADENSAMENTO E ACABAMENTO,CONSIDERANDO UMA PRODUCAO APROXIMADA DE 1,00M3/H</v>
      </c>
      <c r="C10321" s="749" t="s">
        <v>26923</v>
      </c>
      <c r="D10321" s="749" t="s">
        <v>26946</v>
      </c>
      <c r="E10321" s="749" t="s">
        <v>26947</v>
      </c>
      <c r="F10321" s="749" t="s">
        <v>26951</v>
      </c>
      <c r="I10321" s="749" t="s">
        <v>2478</v>
      </c>
      <c r="J10321" s="749" t="n">
        <v>68.25</v>
      </c>
    </row>
    <row collapsed="false" customFormat="false" customHeight="true" hidden="true" ht="12.75" outlineLevel="0" r="10322">
      <c r="A10322" s="749" t="s">
        <v>26953</v>
      </c>
      <c r="B10322" s="749" t="str">
        <f aca="false">C10322&amp;D10322&amp;E10322&amp;F10322&amp;G10322&amp;H10322</f>
        <v>ADICIONAL PARA ITENS 11.002.0021 A 11.002.0037,CORRESPONDENTE A ACRESCIMOS NA DISTANCIA HORIZONTAL</v>
      </c>
      <c r="C10322" s="749" t="s">
        <v>26954</v>
      </c>
      <c r="D10322" s="749" t="s">
        <v>26955</v>
      </c>
      <c r="I10322" s="749" t="s">
        <v>26956</v>
      </c>
      <c r="J10322" s="749" t="n">
        <v>6.12</v>
      </c>
    </row>
    <row collapsed="false" customFormat="false" customHeight="true" hidden="true" ht="12.75" outlineLevel="0" r="10323">
      <c r="A10323" s="749" t="s">
        <v>26957</v>
      </c>
      <c r="B10323" s="749" t="str">
        <f aca="false">C10323&amp;D10323&amp;E10323&amp;F10323&amp;G10323&amp;H10323</f>
        <v>ADICIONAL PARA ITENS 11.002.0021 A 11.002.0037,CORRESPONDENTE A ACRESCIMOS NA DISTANCIA HORIZONTAL</v>
      </c>
      <c r="C10323" s="749" t="s">
        <v>26954</v>
      </c>
      <c r="D10323" s="749" t="s">
        <v>26955</v>
      </c>
      <c r="I10323" s="749" t="s">
        <v>26956</v>
      </c>
      <c r="J10323" s="749" t="n">
        <v>5.31</v>
      </c>
    </row>
    <row collapsed="false" customFormat="false" customHeight="true" hidden="true" ht="12.75" outlineLevel="0" r="10324">
      <c r="A10324" s="749" t="s">
        <v>26958</v>
      </c>
      <c r="B10324" s="749" t="str">
        <f aca="false">C10324&amp;D10324&amp;E10324&amp;F10324&amp;G10324&amp;H10324</f>
        <v>ADICIONAL PARA ITENS 11.002.0021 A 11.002.0031,CORRESPONDENTE A ACRESCIMOS NA DISTANCIA VERTICAL</v>
      </c>
      <c r="C10324" s="749" t="s">
        <v>26959</v>
      </c>
      <c r="D10324" s="749" t="s">
        <v>26960</v>
      </c>
      <c r="I10324" s="749" t="s">
        <v>26956</v>
      </c>
      <c r="J10324" s="749" t="n">
        <v>3.32</v>
      </c>
    </row>
    <row collapsed="false" customFormat="false" customHeight="true" hidden="true" ht="12.75" outlineLevel="0" r="10325">
      <c r="A10325" s="749" t="s">
        <v>26961</v>
      </c>
      <c r="B10325" s="749" t="str">
        <f aca="false">C10325&amp;D10325&amp;E10325&amp;F10325&amp;G10325&amp;H10325</f>
        <v>ADICIONAL PARA ITENS 11.002.0021 A 11.002.0031,CORRESPONDENTE A ACRESCIMOS NA DISTANCIA VERTICAL</v>
      </c>
      <c r="C10325" s="749" t="s">
        <v>26959</v>
      </c>
      <c r="D10325" s="749" t="s">
        <v>26960</v>
      </c>
      <c r="I10325" s="749" t="s">
        <v>26956</v>
      </c>
      <c r="J10325" s="749" t="n">
        <v>2.92</v>
      </c>
    </row>
    <row collapsed="false" customFormat="false" customHeight="true" hidden="true" ht="38.25" outlineLevel="0" r="10326">
      <c r="A10326" s="749" t="s">
        <v>26962</v>
      </c>
      <c r="B10326" s="758" t="str">
        <f aca="false">C10326&amp;D10326&amp;E10326&amp;F10326&amp;G10326&amp;H10326</f>
        <v>LANCAMENTO DE CONCRETO EM PECAS ARMADAS,INCLUSIVE O TRANSPORTE HORIZONTAL ATE 20,00M EM CARRINHOS,COLOCACAO,ADENSAMENTOE ACABAMENTO,CONSIDERANDO UMA PRODUCAO APROXIMADA DE 7,00M3/H</v>
      </c>
      <c r="C10326" s="749" t="s">
        <v>26963</v>
      </c>
      <c r="D10326" s="749" t="s">
        <v>26964</v>
      </c>
      <c r="E10326" s="749" t="s">
        <v>26965</v>
      </c>
      <c r="F10326" s="749" t="s">
        <v>1747</v>
      </c>
      <c r="I10326" s="749" t="s">
        <v>2478</v>
      </c>
      <c r="J10326" s="749" t="n">
        <v>74.4</v>
      </c>
    </row>
    <row collapsed="false" customFormat="false" customHeight="true" hidden="true" ht="38.25" outlineLevel="0" r="10327">
      <c r="A10327" s="749" t="s">
        <v>26966</v>
      </c>
      <c r="B10327" s="758" t="str">
        <f aca="false">C10327&amp;D10327&amp;E10327&amp;F10327&amp;G10327&amp;H10327</f>
        <v>LANCAMENTO DE CONCRETO EM PECAS ARMADAS,INCLUSIVE O TRANSPORTE HORIZONTAL ATE 20,00M EM CARRINHOS,COLOCACAO,ADENSAMENTOE ACABAMENTO,CONSIDERANDO UMA PRODUCAO APROXIMADA DE 7,00M3/H</v>
      </c>
      <c r="C10327" s="749" t="s">
        <v>26963</v>
      </c>
      <c r="D10327" s="749" t="s">
        <v>26964</v>
      </c>
      <c r="E10327" s="749" t="s">
        <v>26965</v>
      </c>
      <c r="F10327" s="749" t="s">
        <v>1747</v>
      </c>
      <c r="I10327" s="749" t="s">
        <v>2478</v>
      </c>
      <c r="J10327" s="749" t="n">
        <v>64.57</v>
      </c>
    </row>
    <row collapsed="false" customFormat="false" customHeight="true" hidden="true" ht="38.25" outlineLevel="0" r="10328">
      <c r="A10328" s="749" t="s">
        <v>26967</v>
      </c>
      <c r="B10328" s="758" t="str">
        <f aca="false">C10328&amp;D10328&amp;E10328&amp;F10328&amp;G10328&amp;H10328</f>
        <v>LANCAMENTO DE CONCRETO EM PECAS ARMADAS,INCLUSIVE O TRANSPORTE HORIZONTAL ATE 20,00M EM CARRINHOS,COLOCACAO,ADENSAMENTOE ACABAMENTO,CONSIDERANDO UMA PRODUCAO APROXIMADA DE 3,50M3/H</v>
      </c>
      <c r="C10328" s="749" t="s">
        <v>26963</v>
      </c>
      <c r="D10328" s="749" t="s">
        <v>26964</v>
      </c>
      <c r="E10328" s="749" t="s">
        <v>26968</v>
      </c>
      <c r="F10328" s="749" t="s">
        <v>1747</v>
      </c>
      <c r="I10328" s="749" t="s">
        <v>2478</v>
      </c>
      <c r="J10328" s="749" t="n">
        <v>74.85</v>
      </c>
    </row>
    <row collapsed="false" customFormat="false" customHeight="true" hidden="true" ht="38.25" outlineLevel="0" r="10329">
      <c r="A10329" s="749" t="s">
        <v>26969</v>
      </c>
      <c r="B10329" s="758" t="str">
        <f aca="false">C10329&amp;D10329&amp;E10329&amp;F10329&amp;G10329&amp;H10329</f>
        <v>LANCAMENTO DE CONCRETO EM PECAS ARMADAS,INCLUSIVE O TRANSPORTE HORIZONTAL ATE 20,00M EM CARRINHOS,COLOCACAO,ADENSAMENTOE ACABAMENTO,CONSIDERANDO UMA PRODUCAO APROXIMADA DE 3,50M3/H</v>
      </c>
      <c r="C10329" s="749" t="s">
        <v>26963</v>
      </c>
      <c r="D10329" s="749" t="s">
        <v>26964</v>
      </c>
      <c r="E10329" s="749" t="s">
        <v>26968</v>
      </c>
      <c r="F10329" s="749" t="s">
        <v>1747</v>
      </c>
      <c r="I10329" s="749" t="s">
        <v>2478</v>
      </c>
      <c r="J10329" s="749" t="n">
        <v>64.95</v>
      </c>
    </row>
    <row collapsed="false" customFormat="false" customHeight="true" hidden="true" ht="38.25" outlineLevel="0" r="10330">
      <c r="A10330" s="749" t="s">
        <v>26970</v>
      </c>
      <c r="B10330" s="758" t="str">
        <f aca="false">C10330&amp;D10330&amp;E10330&amp;F10330&amp;G10330&amp;H10330</f>
        <v>LANCAMENTO DE CONCRETO EM PECAS ARMADAS,INCLUSIVE O TRANSPORTE HORIZONTAL ATE 20,00M EM CARRINHOS,COLOCACAO,ADENSAMENTOE ACABAMENTO,CONSIDERANDO UMA PRODUCAO APROXIMADA DE 2,00M3/H</v>
      </c>
      <c r="C10330" s="749" t="s">
        <v>26963</v>
      </c>
      <c r="D10330" s="749" t="s">
        <v>26964</v>
      </c>
      <c r="E10330" s="749" t="s">
        <v>26971</v>
      </c>
      <c r="F10330" s="749" t="s">
        <v>1747</v>
      </c>
      <c r="I10330" s="749" t="s">
        <v>2478</v>
      </c>
      <c r="J10330" s="749" t="n">
        <v>75.65</v>
      </c>
    </row>
    <row collapsed="false" customFormat="false" customHeight="true" hidden="true" ht="38.25" outlineLevel="0" r="10331">
      <c r="A10331" s="749" t="s">
        <v>26972</v>
      </c>
      <c r="B10331" s="758" t="str">
        <f aca="false">C10331&amp;D10331&amp;E10331&amp;F10331&amp;G10331&amp;H10331</f>
        <v>LANCAMENTO DE CONCRETO EM PECAS ARMADAS,INCLUSIVE O TRANSPORTE HORIZONTAL ATE 20,00M EM CARRINHOS,COLOCACAO,ADENSAMENTOE ACABAMENTO,CONSIDERANDO UMA PRODUCAO APROXIMADA DE 2,00M3/H</v>
      </c>
      <c r="C10331" s="749" t="s">
        <v>26963</v>
      </c>
      <c r="D10331" s="749" t="s">
        <v>26964</v>
      </c>
      <c r="E10331" s="749" t="s">
        <v>26971</v>
      </c>
      <c r="F10331" s="749" t="s">
        <v>1747</v>
      </c>
      <c r="I10331" s="749" t="s">
        <v>2478</v>
      </c>
      <c r="J10331" s="749" t="n">
        <v>65.63</v>
      </c>
    </row>
    <row collapsed="false" customFormat="false" customHeight="true" hidden="true" ht="38.25" outlineLevel="0" r="10332">
      <c r="A10332" s="749" t="s">
        <v>26973</v>
      </c>
      <c r="B10332" s="758" t="str">
        <f aca="false">C10332&amp;D10332&amp;E10332&amp;F10332&amp;G10332&amp;H10332</f>
        <v>LANCAMENTO DE CONCRETO EM PECAS ARMADAS,EM CONDICOES ESPECIAIS,INCLUSIVE O TRANSPORTE HORIZONTAL ATE 20,00M EM CARRINHOS,COLOCACAO,ADENSAMENTO E ACABAMENTO,CONSIDERANDO UMA PRODUCAO APROXIMADA DE 1,50M3/H</v>
      </c>
      <c r="C10332" s="749" t="s">
        <v>26901</v>
      </c>
      <c r="D10332" s="749" t="s">
        <v>26974</v>
      </c>
      <c r="E10332" s="749" t="s">
        <v>26975</v>
      </c>
      <c r="F10332" s="749" t="s">
        <v>26976</v>
      </c>
      <c r="I10332" s="749" t="s">
        <v>2478</v>
      </c>
      <c r="J10332" s="749" t="n">
        <v>78.35</v>
      </c>
    </row>
    <row collapsed="false" customFormat="false" customHeight="true" hidden="true" ht="38.25" outlineLevel="0" r="10333">
      <c r="A10333" s="749" t="s">
        <v>26977</v>
      </c>
      <c r="B10333" s="758" t="str">
        <f aca="false">C10333&amp;D10333&amp;E10333&amp;F10333&amp;G10333&amp;H10333</f>
        <v>LANCAMENTO DE CONCRETO EM PECAS ARMADAS,EM CONDICOES ESPECIAIS,INCLUSIVE O TRANSPORTE HORIZONTAL ATE 20,00M EM CARRINHOS,COLOCACAO,ADENSAMENTO E ACABAMENTO,CONSIDERANDO UMA PRODUCAO APROXIMADA DE 1,50M3/H</v>
      </c>
      <c r="C10333" s="749" t="s">
        <v>26901</v>
      </c>
      <c r="D10333" s="749" t="s">
        <v>26974</v>
      </c>
      <c r="E10333" s="749" t="s">
        <v>26975</v>
      </c>
      <c r="F10333" s="749" t="s">
        <v>26976</v>
      </c>
      <c r="I10333" s="749" t="s">
        <v>2478</v>
      </c>
      <c r="J10333" s="749" t="n">
        <v>67.96</v>
      </c>
    </row>
    <row collapsed="false" customFormat="false" customHeight="true" hidden="true" ht="38.25" outlineLevel="0" r="10334">
      <c r="A10334" s="749" t="s">
        <v>26978</v>
      </c>
      <c r="B10334" s="758" t="str">
        <f aca="false">C10334&amp;D10334&amp;E10334&amp;F10334&amp;G10334&amp;H10334</f>
        <v>LANCAMENTO DE CONCRETO EM PECAS ARMADAS,EM CONDICOES ESPECIAIS,INCLUSIVE O TRANSPORTE HORIZONTAL ATE 20,00M EM CARRINHOS,COLOCACAO,ADENSAMENTO E ACABAMENTO,CONSIDERANDO UMA PRODUCAO APROXIMADA DE 1,00M3/H</v>
      </c>
      <c r="C10334" s="749" t="s">
        <v>26901</v>
      </c>
      <c r="D10334" s="749" t="s">
        <v>26974</v>
      </c>
      <c r="E10334" s="749" t="s">
        <v>26975</v>
      </c>
      <c r="F10334" s="749" t="s">
        <v>26979</v>
      </c>
      <c r="I10334" s="749" t="s">
        <v>2478</v>
      </c>
      <c r="J10334" s="749" t="n">
        <v>90.46</v>
      </c>
    </row>
    <row collapsed="false" customFormat="false" customHeight="true" hidden="true" ht="38.25" outlineLevel="0" r="10335">
      <c r="A10335" s="749" t="s">
        <v>26980</v>
      </c>
      <c r="B10335" s="758" t="str">
        <f aca="false">C10335&amp;D10335&amp;E10335&amp;F10335&amp;G10335&amp;H10335</f>
        <v>LANCAMENTO DE CONCRETO EM PECAS ARMADAS,EM CONDICOES ESPECIAIS,INCLUSIVE O TRANSPORTE HORIZONTAL ATE 20,00M EM CARRINHOS,COLOCACAO,ADENSAMENTO E ACABAMENTO,CONSIDERANDO UMA PRODUCAO APROXIMADA DE 1,00M3/H</v>
      </c>
      <c r="C10335" s="749" t="s">
        <v>26901</v>
      </c>
      <c r="D10335" s="749" t="s">
        <v>26974</v>
      </c>
      <c r="E10335" s="749" t="s">
        <v>26975</v>
      </c>
      <c r="F10335" s="749" t="s">
        <v>26979</v>
      </c>
      <c r="I10335" s="749" t="s">
        <v>2478</v>
      </c>
      <c r="J10335" s="749" t="n">
        <v>78.43</v>
      </c>
    </row>
    <row collapsed="false" customFormat="false" customHeight="true" hidden="true" ht="38.25" outlineLevel="0" r="10336">
      <c r="A10336" s="749" t="s">
        <v>26981</v>
      </c>
      <c r="B10336" s="758" t="str">
        <f aca="false">C10336&amp;D10336&amp;E10336&amp;F10336&amp;G10336&amp;H10336</f>
        <v>LANCAMENTO DE CONCRETO EM PECAS ARMADAS,INCLUSIVE TRANSPORTE HORIZONTAL E VERTICAL,COM AUXILIO DE GUINDASTE E CACAMBAS DE 1,00 A 1,50M3,CURA,COLOCACAO,ADENSAMENTO E ACABAMENTO</v>
      </c>
      <c r="C10336" s="749" t="s">
        <v>26889</v>
      </c>
      <c r="D10336" s="749" t="s">
        <v>26982</v>
      </c>
      <c r="E10336" s="749" t="s">
        <v>26983</v>
      </c>
      <c r="I10336" s="749" t="s">
        <v>2478</v>
      </c>
      <c r="J10336" s="749" t="n">
        <v>127.52</v>
      </c>
    </row>
    <row collapsed="false" customFormat="false" customHeight="true" hidden="true" ht="38.25" outlineLevel="0" r="10337">
      <c r="A10337" s="749" t="s">
        <v>26984</v>
      </c>
      <c r="B10337" s="758" t="str">
        <f aca="false">C10337&amp;D10337&amp;E10337&amp;F10337&amp;G10337&amp;H10337</f>
        <v>LANCAMENTO DE CONCRETO EM PECAS ARMADAS,INCLUSIVE TRANSPORTE HORIZONTAL E VERTICAL,COM AUXILIO DE GUINDASTE E CACAMBAS DE 1,00 A 1,50M3,CURA,COLOCACAO,ADENSAMENTO E ACABAMENTO</v>
      </c>
      <c r="C10337" s="749" t="s">
        <v>26889</v>
      </c>
      <c r="D10337" s="749" t="s">
        <v>26982</v>
      </c>
      <c r="E10337" s="749" t="s">
        <v>26983</v>
      </c>
      <c r="I10337" s="749" t="s">
        <v>2478</v>
      </c>
      <c r="J10337" s="749" t="n">
        <v>111.66</v>
      </c>
    </row>
    <row collapsed="false" customFormat="false" customHeight="true" hidden="true" ht="12.75" outlineLevel="0" r="10338">
      <c r="A10338" s="749" t="s">
        <v>26985</v>
      </c>
      <c r="B10338" s="749" t="str">
        <f aca="false">C10338&amp;D10338&amp;E10338&amp;F10338&amp;G10338&amp;H10338</f>
        <v>CONCRETO DOSADO RACIONALMENTE PARA UMA RESISTENCIA CARACTERISTICA A COMPRESSAO DE 10MPA,INCLUSIVE MATERIAIS,TRANSPORTE,PREPARO COM BETONEIRA,LANCAMENTO E ADENSAMENTO</v>
      </c>
      <c r="C10338" s="749" t="s">
        <v>26787</v>
      </c>
      <c r="D10338" s="749" t="s">
        <v>26986</v>
      </c>
      <c r="E10338" s="749" t="s">
        <v>26987</v>
      </c>
      <c r="I10338" s="749" t="s">
        <v>2478</v>
      </c>
      <c r="J10338" s="749" t="n">
        <v>372.37</v>
      </c>
    </row>
    <row collapsed="false" customFormat="false" customHeight="true" hidden="true" ht="12.75" outlineLevel="0" r="10339">
      <c r="A10339" s="749" t="s">
        <v>26988</v>
      </c>
      <c r="B10339" s="749" t="str">
        <f aca="false">C10339&amp;D10339&amp;E10339&amp;F10339&amp;G10339&amp;H10339</f>
        <v>CONCRETO DOSADO RACIONALMENTE PARA UMA RESISTENCIA CARACTERISTICA A COMPRESSAO DE 10MPA,INCLUSIVE MATERIAIS,TRANSPORTE,PREPARO COM BETONEIRA,LANCAMENTO E ADENSAMENTO</v>
      </c>
      <c r="C10339" s="749" t="s">
        <v>26787</v>
      </c>
      <c r="D10339" s="749" t="s">
        <v>26986</v>
      </c>
      <c r="E10339" s="749" t="s">
        <v>26987</v>
      </c>
      <c r="I10339" s="749" t="s">
        <v>2478</v>
      </c>
      <c r="J10339" s="749" t="n">
        <v>349.97</v>
      </c>
    </row>
    <row collapsed="false" customFormat="false" customHeight="true" hidden="true" ht="12.75" outlineLevel="0" r="10340">
      <c r="A10340" s="749" t="s">
        <v>26989</v>
      </c>
      <c r="B10340" s="749" t="str">
        <f aca="false">C10340&amp;D10340&amp;E10340&amp;F10340&amp;G10340&amp;H10340</f>
        <v>CONCRETO DOSADO RACIONALMENTE PARA UMA RESISTENCIA CARACTERISTICA A COMPRESSAO DE 15MPA,INCLUSIVE MATERIAIS,TRANSPORTE,PREPARO COM BETONEIRA,LANCAMENTO E ADENSAMENTO</v>
      </c>
      <c r="C10340" s="749" t="s">
        <v>26787</v>
      </c>
      <c r="D10340" s="749" t="s">
        <v>26990</v>
      </c>
      <c r="E10340" s="749" t="s">
        <v>26987</v>
      </c>
      <c r="I10340" s="749" t="s">
        <v>2478</v>
      </c>
      <c r="J10340" s="749" t="n">
        <v>386.13</v>
      </c>
    </row>
    <row collapsed="false" customFormat="false" customHeight="true" hidden="true" ht="12.75" outlineLevel="0" r="10341">
      <c r="A10341" s="749" t="s">
        <v>26991</v>
      </c>
      <c r="B10341" s="749" t="str">
        <f aca="false">C10341&amp;D10341&amp;E10341&amp;F10341&amp;G10341&amp;H10341</f>
        <v>CONCRETO DOSADO RACIONALMENTE PARA UMA RESISTENCIA CARACTERISTICA A COMPRESSAO DE 15MPA,INCLUSIVE MATERIAIS,TRANSPORTE,PREPARO COM BETONEIRA,LANCAMENTO E ADENSAMENTO</v>
      </c>
      <c r="C10341" s="749" t="s">
        <v>26787</v>
      </c>
      <c r="D10341" s="749" t="s">
        <v>26990</v>
      </c>
      <c r="E10341" s="749" t="s">
        <v>26987</v>
      </c>
      <c r="I10341" s="749" t="s">
        <v>2478</v>
      </c>
      <c r="J10341" s="749" t="n">
        <v>363.73</v>
      </c>
    </row>
    <row collapsed="false" customFormat="false" customHeight="true" hidden="true" ht="12.75" outlineLevel="0" r="10342">
      <c r="A10342" s="749" t="s">
        <v>26992</v>
      </c>
      <c r="B10342" s="749" t="str">
        <f aca="false">C10342&amp;D10342&amp;E10342&amp;F10342&amp;G10342&amp;H10342</f>
        <v>CONCRETO DOSADO RACIONALMENTE PARA UMA RESISTENCIA CARACTERISTICA A COMPRESSAO DE 20MPA,INCLUSIVE MATERIAIS,TRANSPORTE,PREPARO COM BETONEIRA,LANCAMENTO E ADENSAMENTO</v>
      </c>
      <c r="C10342" s="749" t="s">
        <v>26787</v>
      </c>
      <c r="D10342" s="749" t="s">
        <v>26993</v>
      </c>
      <c r="E10342" s="749" t="s">
        <v>26987</v>
      </c>
      <c r="I10342" s="749" t="s">
        <v>2478</v>
      </c>
      <c r="J10342" s="749" t="n">
        <v>401.27</v>
      </c>
    </row>
    <row collapsed="false" customFormat="false" customHeight="true" hidden="true" ht="12.75" outlineLevel="0" r="10343">
      <c r="A10343" s="749" t="s">
        <v>26994</v>
      </c>
      <c r="B10343" s="749" t="str">
        <f aca="false">C10343&amp;D10343&amp;E10343&amp;F10343&amp;G10343&amp;H10343</f>
        <v>CONCRETO DOSADO RACIONALMENTE PARA UMA RESISTENCIA CARACTERISTICA A COMPRESSAO DE 20MPA,INCLUSIVE MATERIAIS,TRANSPORTE,PREPARO COM BETONEIRA,LANCAMENTO E ADENSAMENTO</v>
      </c>
      <c r="C10343" s="749" t="s">
        <v>26787</v>
      </c>
      <c r="D10343" s="749" t="s">
        <v>26993</v>
      </c>
      <c r="E10343" s="749" t="s">
        <v>26987</v>
      </c>
      <c r="I10343" s="749" t="s">
        <v>2478</v>
      </c>
      <c r="J10343" s="749" t="n">
        <v>378.88</v>
      </c>
    </row>
    <row collapsed="false" customFormat="false" customHeight="true" hidden="true" ht="12.75" outlineLevel="0" r="10344">
      <c r="A10344" s="749" t="s">
        <v>26995</v>
      </c>
      <c r="B10344" s="749" t="str">
        <f aca="false">C10344&amp;D10344&amp;E10344&amp;F10344&amp;G10344&amp;H10344</f>
        <v>CONCRETO DOSADO RACIONALMENTE PARA UMA RESISTENCIA CARACTERISTICA A COMPRESSAO DE 25MPA,INCLUSIVE MATERIAIS,TRANSPORTE,PREPARO COM BETONEIRA,LANCAMENTO E ADENSAMENTO</v>
      </c>
      <c r="C10344" s="749" t="s">
        <v>26787</v>
      </c>
      <c r="D10344" s="749" t="s">
        <v>26996</v>
      </c>
      <c r="E10344" s="749" t="s">
        <v>26987</v>
      </c>
      <c r="I10344" s="749" t="s">
        <v>2478</v>
      </c>
      <c r="J10344" s="749" t="n">
        <v>413.7</v>
      </c>
    </row>
    <row collapsed="false" customFormat="false" customHeight="true" hidden="true" ht="12.75" outlineLevel="0" r="10345">
      <c r="A10345" s="749" t="s">
        <v>26997</v>
      </c>
      <c r="B10345" s="749" t="str">
        <f aca="false">C10345&amp;D10345&amp;E10345&amp;F10345&amp;G10345&amp;H10345</f>
        <v>CONCRETO DOSADO RACIONALMENTE PARA UMA RESISTENCIA CARACTERISTICA A COMPRESSAO DE 25MPA,INCLUSIVE MATERIAIS,TRANSPORTE,PREPARO COM BETONEIRA,LANCAMENTO E ADENSAMENTO</v>
      </c>
      <c r="C10345" s="749" t="s">
        <v>26787</v>
      </c>
      <c r="D10345" s="749" t="s">
        <v>26996</v>
      </c>
      <c r="E10345" s="749" t="s">
        <v>26987</v>
      </c>
      <c r="I10345" s="749" t="s">
        <v>2478</v>
      </c>
      <c r="J10345" s="749" t="n">
        <v>391.31</v>
      </c>
    </row>
    <row collapsed="false" customFormat="false" customHeight="true" hidden="true" ht="12.75" outlineLevel="0" r="10346">
      <c r="A10346" s="749" t="s">
        <v>26998</v>
      </c>
      <c r="B10346" s="749" t="str">
        <f aca="false">C10346&amp;D10346&amp;E10346&amp;F10346&amp;G10346&amp;H10346</f>
        <v>CONCRETO DOSADO RACIONALMENTE PARA UMA RESISTENCIA CARACTERISTICA A COMPRESSAO DE 30MPA,INCLUSIVE MATERIAIS,TRANSPORTE,PREPARO COM BETONEIRA,LANCAMENTO E ADENSAMENTO</v>
      </c>
      <c r="C10346" s="749" t="s">
        <v>26787</v>
      </c>
      <c r="D10346" s="749" t="s">
        <v>26999</v>
      </c>
      <c r="E10346" s="749" t="s">
        <v>26987</v>
      </c>
      <c r="I10346" s="749" t="s">
        <v>2478</v>
      </c>
      <c r="J10346" s="749" t="n">
        <v>431.93</v>
      </c>
    </row>
    <row collapsed="false" customFormat="false" customHeight="true" hidden="true" ht="12.75" outlineLevel="0" r="10347">
      <c r="A10347" s="749" t="s">
        <v>27000</v>
      </c>
      <c r="B10347" s="749" t="str">
        <f aca="false">C10347&amp;D10347&amp;E10347&amp;F10347&amp;G10347&amp;H10347</f>
        <v>CONCRETO DOSADO RACIONALMENTE PARA UMA RESISTENCIA CARACTERISTICA A COMPRESSAO DE 30MPA,INCLUSIVE MATERIAIS,TRANSPORTE,PREPARO COM BETONEIRA,LANCAMENTO E ADENSAMENTO</v>
      </c>
      <c r="C10347" s="749" t="s">
        <v>26787</v>
      </c>
      <c r="D10347" s="749" t="s">
        <v>26999</v>
      </c>
      <c r="E10347" s="749" t="s">
        <v>26987</v>
      </c>
      <c r="I10347" s="749" t="s">
        <v>2478</v>
      </c>
      <c r="J10347" s="749" t="n">
        <v>409.53</v>
      </c>
    </row>
    <row collapsed="false" customFormat="false" customHeight="true" hidden="true" ht="12.75" outlineLevel="0" r="10348">
      <c r="A10348" s="749" t="s">
        <v>27001</v>
      </c>
      <c r="B10348" s="749" t="str">
        <f aca="false">C10348&amp;D10348&amp;E10348&amp;F10348&amp;G10348&amp;H10348</f>
        <v>CONCRETO DOSADO RACIONALMENTE PARA UMA RESISTENCIA CARACTERISTICA A COMPRESSAO DE 35MPA,INCLUSIVE MATERIAIS,TRANSPORTE,PREPARO COM BETONEIRA,LANCAMENTO E ADENSAMENTO</v>
      </c>
      <c r="C10348" s="749" t="s">
        <v>26787</v>
      </c>
      <c r="D10348" s="749" t="s">
        <v>27002</v>
      </c>
      <c r="E10348" s="749" t="s">
        <v>26987</v>
      </c>
      <c r="I10348" s="749" t="s">
        <v>2478</v>
      </c>
      <c r="J10348" s="749" t="n">
        <v>437.41</v>
      </c>
    </row>
    <row collapsed="false" customFormat="false" customHeight="true" hidden="true" ht="12.75" outlineLevel="0" r="10349">
      <c r="A10349" s="749" t="s">
        <v>27003</v>
      </c>
      <c r="B10349" s="749" t="str">
        <f aca="false">C10349&amp;D10349&amp;E10349&amp;F10349&amp;G10349&amp;H10349</f>
        <v>CONCRETO DOSADO RACIONALMENTE PARA UMA RESISTENCIA CARACTERISTICA A COMPRESSAO DE 35MPA,INCLUSIVE MATERIAIS,TRANSPORTE,PREPARO COM BETONEIRA,LANCAMENTO E ADENSAMENTO</v>
      </c>
      <c r="C10349" s="749" t="s">
        <v>26787</v>
      </c>
      <c r="D10349" s="749" t="s">
        <v>27002</v>
      </c>
      <c r="E10349" s="749" t="s">
        <v>26987</v>
      </c>
      <c r="I10349" s="749" t="s">
        <v>2478</v>
      </c>
      <c r="J10349" s="749" t="n">
        <v>415.01</v>
      </c>
    </row>
    <row collapsed="false" customFormat="false" customHeight="true" hidden="true" ht="12.75" outlineLevel="0" r="10350">
      <c r="A10350" s="749" t="s">
        <v>27004</v>
      </c>
      <c r="B10350" s="749" t="str">
        <f aca="false">C10350&amp;D10350&amp;E10350&amp;F10350&amp;G10350&amp;H10350</f>
        <v>CONCRETO DOSADO RACIONALMENTE PARA UMA RESISTENCIA CARACTERISTICA A COMPRESSAO DE 40MPA,INCLUSIVE MATERIAIS,TRANSPORTE,PREPARO COM BETONEIRA,LANCAMENTO E ADENSAMENTO</v>
      </c>
      <c r="C10350" s="749" t="s">
        <v>26787</v>
      </c>
      <c r="D10350" s="749" t="s">
        <v>27005</v>
      </c>
      <c r="E10350" s="749" t="s">
        <v>26987</v>
      </c>
      <c r="I10350" s="749" t="s">
        <v>2478</v>
      </c>
      <c r="J10350" s="749" t="n">
        <v>438.75</v>
      </c>
    </row>
    <row collapsed="false" customFormat="false" customHeight="true" hidden="true" ht="12.75" outlineLevel="0" r="10351">
      <c r="A10351" s="749" t="s">
        <v>27006</v>
      </c>
      <c r="B10351" s="749" t="str">
        <f aca="false">C10351&amp;D10351&amp;E10351&amp;F10351&amp;G10351&amp;H10351</f>
        <v>CONCRETO DOSADO RACIONALMENTE PARA UMA RESISTENCIA CARACTERISTICA A COMPRESSAO DE 40MPA,INCLUSIVE MATERIAIS,TRANSPORTE,PREPARO COM BETONEIRA,LANCAMENTO E ADENSAMENTO</v>
      </c>
      <c r="C10351" s="749" t="s">
        <v>26787</v>
      </c>
      <c r="D10351" s="749" t="s">
        <v>27005</v>
      </c>
      <c r="E10351" s="749" t="s">
        <v>26987</v>
      </c>
      <c r="I10351" s="749" t="s">
        <v>2478</v>
      </c>
      <c r="J10351" s="749" t="n">
        <v>416.36</v>
      </c>
    </row>
    <row collapsed="false" customFormat="false" customHeight="true" hidden="true" ht="12.75" outlineLevel="0" r="10352">
      <c r="A10352" s="749" t="s">
        <v>27007</v>
      </c>
      <c r="B10352" s="749" t="str">
        <f aca="false">C10352&amp;D10352&amp;E10352&amp;F10352&amp;G10352&amp;H10352</f>
        <v>CONCRETO DOSADO RACIONALMENTE PARA UMA RESISTENCIA CARACTERISTICA A COMPRESSAO DE 15MPA,INCLUSIVE IMPERMEABILIZANTE DE PEGA NORMAL,ADICIONADO A AGUA DE AMASSAMENTO</v>
      </c>
      <c r="C10352" s="749" t="s">
        <v>26787</v>
      </c>
      <c r="D10352" s="749" t="s">
        <v>27008</v>
      </c>
      <c r="E10352" s="749" t="s">
        <v>27009</v>
      </c>
      <c r="I10352" s="749" t="s">
        <v>2478</v>
      </c>
      <c r="J10352" s="749" t="n">
        <v>427.02</v>
      </c>
    </row>
    <row collapsed="false" customFormat="false" customHeight="true" hidden="true" ht="12.75" outlineLevel="0" r="10353">
      <c r="A10353" s="749" t="s">
        <v>27010</v>
      </c>
      <c r="B10353" s="749" t="str">
        <f aca="false">C10353&amp;D10353&amp;E10353&amp;F10353&amp;G10353&amp;H10353</f>
        <v>CONCRETO DOSADO RACIONALMENTE PARA UMA RESISTENCIA CARACTERISTICA A COMPRESSAO DE 15MPA,INCLUSIVE IMPERMEABILIZANTE DE PEGA NORMAL,ADICIONADO A AGUA DE AMASSAMENTO</v>
      </c>
      <c r="C10353" s="749" t="s">
        <v>26787</v>
      </c>
      <c r="D10353" s="749" t="s">
        <v>27008</v>
      </c>
      <c r="E10353" s="749" t="s">
        <v>27009</v>
      </c>
      <c r="I10353" s="749" t="s">
        <v>2478</v>
      </c>
      <c r="J10353" s="749" t="n">
        <v>404.62</v>
      </c>
    </row>
    <row collapsed="false" customFormat="false" customHeight="true" hidden="true" ht="12.75" outlineLevel="0" r="10354">
      <c r="A10354" s="749" t="s">
        <v>27011</v>
      </c>
      <c r="B10354" s="749" t="str">
        <f aca="false">C10354&amp;D10354&amp;E10354&amp;F10354&amp;G10354&amp;H10354</f>
        <v>CONCRETO CICLOPICO CONFECCIONADO COM CONCRETO DOSADO PARA UMA RESISTENCIA CARACTERISTICA A COMPRESSAO DE 10MPA,TENDO 30% DO VOLUME REAL OCUPADO POR PEDRA-DE-MAO,INCLUSIVE MATERIAIS,TRANSPORTE,PREPARO,LANCAMENTO E ADENSAMENTO</v>
      </c>
      <c r="C10354" s="749" t="s">
        <v>27012</v>
      </c>
      <c r="D10354" s="749" t="s">
        <v>27013</v>
      </c>
      <c r="E10354" s="749" t="s">
        <v>27014</v>
      </c>
      <c r="F10354" s="749" t="s">
        <v>27015</v>
      </c>
      <c r="I10354" s="749" t="s">
        <v>2478</v>
      </c>
      <c r="J10354" s="749" t="n">
        <v>332.02</v>
      </c>
    </row>
    <row collapsed="false" customFormat="false" customHeight="true" hidden="true" ht="12.75" outlineLevel="0" r="10355">
      <c r="A10355" s="749" t="s">
        <v>27016</v>
      </c>
      <c r="B10355" s="749" t="str">
        <f aca="false">C10355&amp;D10355&amp;E10355&amp;F10355&amp;G10355&amp;H10355</f>
        <v>CONCRETO CICLOPICO CONFECCIONADO COM CONCRETO DOSADO PARA UMA RESISTENCIA CARACTERISTICA A COMPRESSAO DE 10MPA,TENDO 30% DO VOLUME REAL OCUPADO POR PEDRA-DE-MAO,INCLUSIVE MATERIAIS,TRANSPORTE,PREPARO,LANCAMENTO E ADENSAMENTO</v>
      </c>
      <c r="C10355" s="749" t="s">
        <v>27012</v>
      </c>
      <c r="D10355" s="749" t="s">
        <v>27013</v>
      </c>
      <c r="E10355" s="749" t="s">
        <v>27014</v>
      </c>
      <c r="F10355" s="749" t="s">
        <v>27015</v>
      </c>
      <c r="I10355" s="749" t="s">
        <v>2478</v>
      </c>
      <c r="J10355" s="749" t="n">
        <v>312.7</v>
      </c>
    </row>
    <row collapsed="false" customFormat="false" customHeight="true" hidden="true" ht="12.75" outlineLevel="0" r="10356">
      <c r="A10356" s="749" t="s">
        <v>27017</v>
      </c>
      <c r="B10356" s="749" t="str">
        <f aca="false">C10356&amp;D10356&amp;E10356&amp;F10356&amp;G10356&amp;H10356</f>
        <v>CONCRETO CICLOPICO CONFECCIONADO COM CONCRETO DOSADO PARA UMA RESISTENCIA CARACTERISTICA A COMPRESSAO DE 10MPA,EXCLUSIVE A PEDRA-DE-MAO,INCLUSIVE MATERIAIS,TRANSPORTE,PREPARO,LANCAMENTO E ADENSAMENTO</v>
      </c>
      <c r="C10356" s="749" t="s">
        <v>27012</v>
      </c>
      <c r="D10356" s="749" t="s">
        <v>27018</v>
      </c>
      <c r="E10356" s="749" t="s">
        <v>27019</v>
      </c>
      <c r="F10356" s="749" t="s">
        <v>27020</v>
      </c>
      <c r="I10356" s="749" t="s">
        <v>2478</v>
      </c>
      <c r="J10356" s="749" t="n">
        <v>287.56</v>
      </c>
    </row>
    <row collapsed="false" customFormat="false" customHeight="true" hidden="true" ht="12.75" outlineLevel="0" r="10357">
      <c r="A10357" s="749" t="s">
        <v>27021</v>
      </c>
      <c r="B10357" s="749" t="str">
        <f aca="false">C10357&amp;D10357&amp;E10357&amp;F10357&amp;G10357&amp;H10357</f>
        <v>CONCRETO CICLOPICO CONFECCIONADO COM CONCRETO DOSADO PARA UMA RESISTENCIA CARACTERISTICA A COMPRESSAO DE 10MPA,EXCLUSIVE A PEDRA-DE-MAO,INCLUSIVE MATERIAIS,TRANSPORTE,PREPARO,LANCAMENTO E ADENSAMENTO</v>
      </c>
      <c r="C10357" s="749" t="s">
        <v>27012</v>
      </c>
      <c r="D10357" s="749" t="s">
        <v>27018</v>
      </c>
      <c r="E10357" s="749" t="s">
        <v>27019</v>
      </c>
      <c r="F10357" s="749" t="s">
        <v>27020</v>
      </c>
      <c r="I10357" s="749" t="s">
        <v>2478</v>
      </c>
      <c r="J10357" s="749" t="n">
        <v>268.24</v>
      </c>
    </row>
    <row collapsed="false" customFormat="false" customHeight="true" hidden="true" ht="12.75" outlineLevel="0" r="10358">
      <c r="A10358" s="749" t="s">
        <v>27022</v>
      </c>
      <c r="B10358" s="749" t="str">
        <f aca="false">C10358&amp;D10358&amp;E10358&amp;F10358&amp;G10358&amp;H10358</f>
        <v>CONCRETO PARA CAMADAS PREPARATORIAS COM 180KG DE CIMENTO POR M3 DE CONCRETO,INCLUSIVE MATERIAIS,TRANSPORTE,PRODUCAO,LANCAMENTO E ADENSAMENTO</v>
      </c>
      <c r="C10358" s="749" t="s">
        <v>26826</v>
      </c>
      <c r="D10358" s="749" t="s">
        <v>27023</v>
      </c>
      <c r="E10358" s="749" t="s">
        <v>27024</v>
      </c>
      <c r="I10358" s="749" t="s">
        <v>2478</v>
      </c>
      <c r="J10358" s="749" t="n">
        <v>325.74</v>
      </c>
    </row>
    <row collapsed="false" customFormat="false" customHeight="true" hidden="true" ht="12.75" outlineLevel="0" r="10359">
      <c r="A10359" s="749" t="s">
        <v>27025</v>
      </c>
      <c r="B10359" s="749" t="str">
        <f aca="false">C10359&amp;D10359&amp;E10359&amp;F10359&amp;G10359&amp;H10359</f>
        <v>CONCRETO PARA CAMADAS PREPARATORIAS COM 180KG DE CIMENTO POR M3 DE CONCRETO,INCLUSIVE MATERIAIS,TRANSPORTE,PRODUCAO,LANCAMENTO E ADENSAMENTO</v>
      </c>
      <c r="C10359" s="749" t="s">
        <v>26826</v>
      </c>
      <c r="D10359" s="749" t="s">
        <v>27023</v>
      </c>
      <c r="E10359" s="749" t="s">
        <v>27024</v>
      </c>
      <c r="I10359" s="749" t="s">
        <v>2478</v>
      </c>
      <c r="J10359" s="749" t="n">
        <v>306.1</v>
      </c>
    </row>
    <row collapsed="false" customFormat="false" customHeight="true" hidden="true" ht="25.5" outlineLevel="0" r="10360">
      <c r="A10360" s="749" t="s">
        <v>27026</v>
      </c>
      <c r="B10360" s="758" t="str">
        <f aca="false">C10360&amp;D10360&amp;E10360&amp;F10360&amp;G10360&amp;H10360</f>
        <v>PREENCHIMENTO COM CONCRETO DE 15MPA EM VAZIOS DE ALVENARIA DE BLOCOS DE CONCRETO 10X20X40CM,EM PAREDES DE 10CM,MEDIDO PELA AREA REAL,EXCLUSIVE ARMACAO E A ALVENARIA</v>
      </c>
      <c r="C10360" s="749" t="s">
        <v>27027</v>
      </c>
      <c r="D10360" s="749" t="s">
        <v>27028</v>
      </c>
      <c r="E10360" s="749" t="s">
        <v>27029</v>
      </c>
      <c r="I10360" s="749" t="s">
        <v>52</v>
      </c>
      <c r="J10360" s="749" t="n">
        <v>40</v>
      </c>
    </row>
    <row collapsed="false" customFormat="false" customHeight="true" hidden="true" ht="25.5" outlineLevel="0" r="10361">
      <c r="A10361" s="749" t="s">
        <v>27030</v>
      </c>
      <c r="B10361" s="758" t="str">
        <f aca="false">C10361&amp;D10361&amp;E10361&amp;F10361&amp;G10361&amp;H10361</f>
        <v>PREENCHIMENTO COM CONCRETO DE 15MPA EM VAZIOS DE ALVENARIA DE BLOCOS DE CONCRETO 10X20X40CM,EM PAREDES DE 10CM,MEDIDO PELA AREA REAL,EXCLUSIVE ARMACAO E A ALVENARIA</v>
      </c>
      <c r="C10361" s="749" t="s">
        <v>27027</v>
      </c>
      <c r="D10361" s="749" t="s">
        <v>27028</v>
      </c>
      <c r="E10361" s="749" t="s">
        <v>27029</v>
      </c>
      <c r="I10361" s="749" t="s">
        <v>52</v>
      </c>
      <c r="J10361" s="749" t="n">
        <v>36.2</v>
      </c>
    </row>
    <row collapsed="false" customFormat="false" customHeight="true" hidden="true" ht="25.5" outlineLevel="0" r="10362">
      <c r="A10362" s="749" t="s">
        <v>27031</v>
      </c>
      <c r="B10362" s="758" t="str">
        <f aca="false">C10362&amp;D10362&amp;E10362&amp;F10362&amp;G10362&amp;H10362</f>
        <v>PREENCHIMENTO COM CONCRETO DE 20MPA EM VAZIOS DE ALVENARIA DE BLOCOS DE CONCRETO 10X20X40CM,EM PAREDES DE 10CM,MEDIDO PELA AREA REAL,EXCLUSIVE ARMACAO E A ALVENARIA</v>
      </c>
      <c r="C10362" s="749" t="s">
        <v>27032</v>
      </c>
      <c r="D10362" s="749" t="s">
        <v>27028</v>
      </c>
      <c r="E10362" s="749" t="s">
        <v>27029</v>
      </c>
      <c r="I10362" s="749" t="s">
        <v>52</v>
      </c>
      <c r="J10362" s="749" t="n">
        <v>40.83</v>
      </c>
    </row>
    <row collapsed="false" customFormat="false" customHeight="true" hidden="true" ht="25.5" outlineLevel="0" r="10363">
      <c r="A10363" s="749" t="s">
        <v>27033</v>
      </c>
      <c r="B10363" s="758" t="str">
        <f aca="false">C10363&amp;D10363&amp;E10363&amp;F10363&amp;G10363&amp;H10363</f>
        <v>PREENCHIMENTO COM CONCRETO DE 20MPA EM VAZIOS DE ALVENARIA DE BLOCOS DE CONCRETO 10X20X40CM,EM PAREDES DE 10CM,MEDIDO PELA AREA REAL,EXCLUSIVE ARMACAO E A ALVENARIA</v>
      </c>
      <c r="C10363" s="749" t="s">
        <v>27032</v>
      </c>
      <c r="D10363" s="749" t="s">
        <v>27028</v>
      </c>
      <c r="E10363" s="749" t="s">
        <v>27029</v>
      </c>
      <c r="I10363" s="749" t="s">
        <v>52</v>
      </c>
      <c r="J10363" s="749" t="n">
        <v>37.04</v>
      </c>
    </row>
    <row collapsed="false" customFormat="false" customHeight="true" hidden="true" ht="25.5" outlineLevel="0" r="10364">
      <c r="A10364" s="749" t="s">
        <v>27034</v>
      </c>
      <c r="B10364" s="758" t="str">
        <f aca="false">C10364&amp;D10364&amp;E10364&amp;F10364&amp;G10364&amp;H10364</f>
        <v>PREENCHIMENTO COM CONCRETO DE 25MPA EM VAZIOS DE ALVENARIA DE BLOCOS DE CONCRETO 10X20X40CM,EM PAREDES DE 10CM,MEDIDO PELA AREA REAL,EXCLUSIVE ARMACAO E A ALVENARIA</v>
      </c>
      <c r="C10364" s="749" t="s">
        <v>27035</v>
      </c>
      <c r="D10364" s="749" t="s">
        <v>27028</v>
      </c>
      <c r="E10364" s="749" t="s">
        <v>27029</v>
      </c>
      <c r="I10364" s="749" t="s">
        <v>52</v>
      </c>
      <c r="J10364" s="749" t="n">
        <v>41.51</v>
      </c>
    </row>
    <row collapsed="false" customFormat="false" customHeight="true" hidden="true" ht="25.5" outlineLevel="0" r="10365">
      <c r="A10365" s="749" t="s">
        <v>27036</v>
      </c>
      <c r="B10365" s="758" t="str">
        <f aca="false">C10365&amp;D10365&amp;E10365&amp;F10365&amp;G10365&amp;H10365</f>
        <v>PREENCHIMENTO COM CONCRETO DE 25MPA EM VAZIOS DE ALVENARIA DE BLOCOS DE CONCRETO 10X20X40CM,EM PAREDES DE 10CM,MEDIDO PELA AREA REAL,EXCLUSIVE ARMACAO E A ALVENARIA</v>
      </c>
      <c r="C10365" s="749" t="s">
        <v>27035</v>
      </c>
      <c r="D10365" s="749" t="s">
        <v>27028</v>
      </c>
      <c r="E10365" s="749" t="s">
        <v>27029</v>
      </c>
      <c r="I10365" s="749" t="s">
        <v>52</v>
      </c>
      <c r="J10365" s="749" t="n">
        <v>37.72</v>
      </c>
    </row>
    <row collapsed="false" customFormat="false" customHeight="true" hidden="true" ht="25.5" outlineLevel="0" r="10366">
      <c r="A10366" s="749" t="s">
        <v>27037</v>
      </c>
      <c r="B10366" s="758" t="str">
        <f aca="false">C10366&amp;D10366&amp;E10366&amp;F10366&amp;G10366&amp;H10366</f>
        <v>PREENCHIMENTO COM CONCRETO DE 30MPA EM VAZIOS DE ALVENARIA DE BLOCOS DE CONCRETO 10X20X40CM,EM PAREDES DE 10CM,MEDIDO PELA AREA REAL,EXCLUSIVE ARMACAO E A ALVENARIA</v>
      </c>
      <c r="C10366" s="749" t="s">
        <v>27038</v>
      </c>
      <c r="D10366" s="749" t="s">
        <v>27028</v>
      </c>
      <c r="E10366" s="749" t="s">
        <v>27029</v>
      </c>
      <c r="I10366" s="749" t="s">
        <v>52</v>
      </c>
      <c r="J10366" s="749" t="n">
        <v>42.51</v>
      </c>
    </row>
    <row collapsed="false" customFormat="false" customHeight="true" hidden="true" ht="25.5" outlineLevel="0" r="10367">
      <c r="A10367" s="749" t="s">
        <v>27039</v>
      </c>
      <c r="B10367" s="758" t="str">
        <f aca="false">C10367&amp;D10367&amp;E10367&amp;F10367&amp;G10367&amp;H10367</f>
        <v>PREENCHIMENTO COM CONCRETO DE 30MPA EM VAZIOS DE ALVENARIA DE BLOCOS DE CONCRETO 10X20X40CM,EM PAREDES DE 10CM,MEDIDO PELA AREA REAL,EXCLUSIVE ARMACAO E A ALVENARIA</v>
      </c>
      <c r="C10367" s="749" t="s">
        <v>27038</v>
      </c>
      <c r="D10367" s="749" t="s">
        <v>27028</v>
      </c>
      <c r="E10367" s="749" t="s">
        <v>27029</v>
      </c>
      <c r="I10367" s="749" t="s">
        <v>52</v>
      </c>
      <c r="J10367" s="749" t="n">
        <v>38.72</v>
      </c>
    </row>
    <row collapsed="false" customFormat="false" customHeight="true" hidden="true" ht="25.5" outlineLevel="0" r="10368">
      <c r="A10368" s="749" t="s">
        <v>27040</v>
      </c>
      <c r="B10368" s="758" t="str">
        <f aca="false">C10368&amp;D10368&amp;E10368&amp;F10368&amp;G10368&amp;H10368</f>
        <v>PREENCHIMENTO COM CONCRETO DE 15MPA EM VAZIOS DE ALVENARIA DE BLOCOS DE CONCRETO 15X20X40CM,EM PAREDES DE 15CM,MEDIDO PELA AREA REAL,EXCLUSIVE ARMACAO E A ALVENARIA</v>
      </c>
      <c r="C10368" s="749" t="s">
        <v>27027</v>
      </c>
      <c r="D10368" s="749" t="s">
        <v>27041</v>
      </c>
      <c r="E10368" s="749" t="s">
        <v>27029</v>
      </c>
      <c r="I10368" s="749" t="s">
        <v>52</v>
      </c>
      <c r="J10368" s="749" t="n">
        <v>45.28</v>
      </c>
    </row>
    <row collapsed="false" customFormat="false" customHeight="true" hidden="true" ht="25.5" outlineLevel="0" r="10369">
      <c r="A10369" s="749" t="s">
        <v>27042</v>
      </c>
      <c r="B10369" s="758" t="str">
        <f aca="false">C10369&amp;D10369&amp;E10369&amp;F10369&amp;G10369&amp;H10369</f>
        <v>PREENCHIMENTO COM CONCRETO DE 15MPA EM VAZIOS DE ALVENARIA DE BLOCOS DE CONCRETO 15X20X40CM,EM PAREDES DE 15CM,MEDIDO PELA AREA REAL,EXCLUSIVE ARMACAO E A ALVENARIA</v>
      </c>
      <c r="C10369" s="749" t="s">
        <v>27027</v>
      </c>
      <c r="D10369" s="749" t="s">
        <v>27041</v>
      </c>
      <c r="E10369" s="749" t="s">
        <v>27029</v>
      </c>
      <c r="I10369" s="749" t="s">
        <v>52</v>
      </c>
      <c r="J10369" s="749" t="n">
        <v>41.49</v>
      </c>
    </row>
    <row collapsed="false" customFormat="false" customHeight="true" hidden="true" ht="25.5" outlineLevel="0" r="10370">
      <c r="A10370" s="749" t="s">
        <v>27043</v>
      </c>
      <c r="B10370" s="758" t="str">
        <f aca="false">C10370&amp;D10370&amp;E10370&amp;F10370&amp;G10370&amp;H10370</f>
        <v>PREENCHIMENTO COM CONCRETO DE 20MPA EM VAZIOS DE ALVENARIA DE BLOCOS DE CONCRETO 15X20X40CM,EM PAREDES DE 15CM,MEDIDO PELA AREA REAL,EXCLUSIVE ARMACAO E A ALVENARIA</v>
      </c>
      <c r="C10370" s="749" t="s">
        <v>27032</v>
      </c>
      <c r="D10370" s="749" t="s">
        <v>27041</v>
      </c>
      <c r="E10370" s="749" t="s">
        <v>27029</v>
      </c>
      <c r="I10370" s="749" t="s">
        <v>52</v>
      </c>
      <c r="J10370" s="749" t="n">
        <v>46.49</v>
      </c>
    </row>
    <row collapsed="false" customFormat="false" customHeight="true" hidden="true" ht="25.5" outlineLevel="0" r="10371">
      <c r="A10371" s="749" t="s">
        <v>27044</v>
      </c>
      <c r="B10371" s="758" t="str">
        <f aca="false">C10371&amp;D10371&amp;E10371&amp;F10371&amp;G10371&amp;H10371</f>
        <v>PREENCHIMENTO COM CONCRETO DE 20MPA EM VAZIOS DE ALVENARIA DE BLOCOS DE CONCRETO 15X20X40CM,EM PAREDES DE 15CM,MEDIDO PELA AREA REAL,EXCLUSIVE ARMACAO E A ALVENARIA</v>
      </c>
      <c r="C10371" s="749" t="s">
        <v>27032</v>
      </c>
      <c r="D10371" s="749" t="s">
        <v>27041</v>
      </c>
      <c r="E10371" s="749" t="s">
        <v>27029</v>
      </c>
      <c r="I10371" s="749" t="s">
        <v>52</v>
      </c>
      <c r="J10371" s="749" t="n">
        <v>42.7</v>
      </c>
    </row>
    <row collapsed="false" customFormat="false" customHeight="true" hidden="true" ht="25.5" outlineLevel="0" r="10372">
      <c r="A10372" s="749" t="s">
        <v>27045</v>
      </c>
      <c r="B10372" s="758" t="str">
        <f aca="false">C10372&amp;D10372&amp;E10372&amp;F10372&amp;G10372&amp;H10372</f>
        <v>PREENCHIMENTO COM CONCRETO DE 25MPA EM VAZIOS DE ALVENARIA DE BLOCOS DE CONCRETO 15X20X40CM,EM PAREDES DE 15CM,MEDIDO PELA AREA REAL,EXCLUSIVE ARMACAO E A ALVENARIA</v>
      </c>
      <c r="C10372" s="749" t="s">
        <v>27035</v>
      </c>
      <c r="D10372" s="749" t="s">
        <v>27041</v>
      </c>
      <c r="E10372" s="749" t="s">
        <v>27029</v>
      </c>
      <c r="I10372" s="749" t="s">
        <v>52</v>
      </c>
      <c r="J10372" s="749" t="n">
        <v>47.48</v>
      </c>
    </row>
    <row collapsed="false" customFormat="false" customHeight="true" hidden="true" ht="25.5" outlineLevel="0" r="10373">
      <c r="A10373" s="749" t="s">
        <v>27046</v>
      </c>
      <c r="B10373" s="758" t="str">
        <f aca="false">C10373&amp;D10373&amp;E10373&amp;F10373&amp;G10373&amp;H10373</f>
        <v>PREENCHIMENTO COM CONCRETO DE 25MPA EM VAZIOS DE ALVENARIA DE BLOCOS DE CONCRETO 15X20X40CM,EM PAREDES DE 15CM,MEDIDO PELA AREA REAL,EXCLUSIVE ARMACAO E A ALVENARIA</v>
      </c>
      <c r="C10373" s="749" t="s">
        <v>27035</v>
      </c>
      <c r="D10373" s="749" t="s">
        <v>27041</v>
      </c>
      <c r="E10373" s="749" t="s">
        <v>27029</v>
      </c>
      <c r="I10373" s="749" t="s">
        <v>52</v>
      </c>
      <c r="J10373" s="749" t="n">
        <v>43.69</v>
      </c>
    </row>
    <row collapsed="false" customFormat="false" customHeight="true" hidden="true" ht="25.5" outlineLevel="0" r="10374">
      <c r="A10374" s="749" t="s">
        <v>27047</v>
      </c>
      <c r="B10374" s="758" t="str">
        <f aca="false">C10374&amp;D10374&amp;E10374&amp;F10374&amp;G10374&amp;H10374</f>
        <v>PREENCHIMENTO COM CONCRETO DE 30MPA EM VAZIOS DE ALVENARIA DE BLOCOS DE CONCRETO 15X20X40CM,EM PAREDES DE 15CM,MEDIDO PELA AREA REAL,EXCLUSIVE ARMACAO E A ALVENARIA</v>
      </c>
      <c r="C10374" s="749" t="s">
        <v>27038</v>
      </c>
      <c r="D10374" s="749" t="s">
        <v>27041</v>
      </c>
      <c r="E10374" s="749" t="s">
        <v>27029</v>
      </c>
      <c r="I10374" s="749" t="s">
        <v>52</v>
      </c>
      <c r="J10374" s="749" t="n">
        <v>48.94</v>
      </c>
    </row>
    <row collapsed="false" customFormat="false" customHeight="true" hidden="true" ht="25.5" outlineLevel="0" r="10375">
      <c r="A10375" s="749" t="s">
        <v>27048</v>
      </c>
      <c r="B10375" s="758" t="str">
        <f aca="false">C10375&amp;D10375&amp;E10375&amp;F10375&amp;G10375&amp;H10375</f>
        <v>PREENCHIMENTO COM CONCRETO DE 30MPA EM VAZIOS DE ALVENARIA DE BLOCOS DE CONCRETO 15X20X40CM,EM PAREDES DE 15CM,MEDIDO PELA AREA REAL,EXCLUSIVE ARMACAO E A ALVENARIA</v>
      </c>
      <c r="C10375" s="749" t="s">
        <v>27038</v>
      </c>
      <c r="D10375" s="749" t="s">
        <v>27041</v>
      </c>
      <c r="E10375" s="749" t="s">
        <v>27029</v>
      </c>
      <c r="I10375" s="749" t="s">
        <v>52</v>
      </c>
      <c r="J10375" s="749" t="n">
        <v>45.15</v>
      </c>
    </row>
    <row collapsed="false" customFormat="false" customHeight="true" hidden="true" ht="25.5" outlineLevel="0" r="10376">
      <c r="A10376" s="749" t="s">
        <v>27049</v>
      </c>
      <c r="B10376" s="758" t="str">
        <f aca="false">C10376&amp;D10376&amp;E10376&amp;F10376&amp;G10376&amp;H10376</f>
        <v>PREENCHIMENTO COM CONCRETO DE 15MPA EM VAZIOS DE ALVENARIA DE BLOCOS DE CONCRETO 20X20X40CM,EM PAREDES DE 20CM,MEDIDO PELA AREA REAL,EXCLUSIVE ARMACAO E A ALVENARIA</v>
      </c>
      <c r="C10376" s="749" t="s">
        <v>27027</v>
      </c>
      <c r="D10376" s="749" t="s">
        <v>27050</v>
      </c>
      <c r="E10376" s="749" t="s">
        <v>27029</v>
      </c>
      <c r="I10376" s="749" t="s">
        <v>52</v>
      </c>
      <c r="J10376" s="749" t="n">
        <v>51.62</v>
      </c>
    </row>
    <row collapsed="false" customFormat="false" customHeight="true" hidden="true" ht="25.5" outlineLevel="0" r="10377">
      <c r="A10377" s="749" t="s">
        <v>27051</v>
      </c>
      <c r="B10377" s="758" t="str">
        <f aca="false">C10377&amp;D10377&amp;E10377&amp;F10377&amp;G10377&amp;H10377</f>
        <v>PREENCHIMENTO COM CONCRETO DE 15MPA EM VAZIOS DE ALVENARIA DE BLOCOS DE CONCRETO 20X20X40CM,EM PAREDES DE 20CM,MEDIDO PELA AREA REAL,EXCLUSIVE ARMACAO E A ALVENARIA</v>
      </c>
      <c r="C10377" s="749" t="s">
        <v>27027</v>
      </c>
      <c r="D10377" s="749" t="s">
        <v>27050</v>
      </c>
      <c r="E10377" s="749" t="s">
        <v>27029</v>
      </c>
      <c r="I10377" s="749" t="s">
        <v>52</v>
      </c>
      <c r="J10377" s="749" t="n">
        <v>47.83</v>
      </c>
    </row>
    <row collapsed="false" customFormat="false" customHeight="true" hidden="true" ht="25.5" outlineLevel="0" r="10378">
      <c r="A10378" s="749" t="s">
        <v>27052</v>
      </c>
      <c r="B10378" s="758" t="str">
        <f aca="false">C10378&amp;D10378&amp;E10378&amp;F10378&amp;G10378&amp;H10378</f>
        <v>PREENCHIMENTO COM CONCRETO DE 20MPA EM VAZIOS DE ALVENARIA DE BLOCOS DE CONCRETO 20X20X40CM,EM PAREDES DE 20CM,MEDIDO PELA AREA REAL,EXCLUSIVE ARMACAO E A ALVENARIA</v>
      </c>
      <c r="C10378" s="749" t="s">
        <v>27032</v>
      </c>
      <c r="D10378" s="749" t="s">
        <v>27050</v>
      </c>
      <c r="E10378" s="749" t="s">
        <v>27029</v>
      </c>
      <c r="I10378" s="749" t="s">
        <v>52</v>
      </c>
      <c r="J10378" s="749" t="n">
        <v>53.28</v>
      </c>
    </row>
    <row collapsed="false" customFormat="false" customHeight="true" hidden="true" ht="25.5" outlineLevel="0" r="10379">
      <c r="A10379" s="749" t="s">
        <v>27053</v>
      </c>
      <c r="B10379" s="758" t="str">
        <f aca="false">C10379&amp;D10379&amp;E10379&amp;F10379&amp;G10379&amp;H10379</f>
        <v>PREENCHIMENTO COM CONCRETO DE 20MPA EM VAZIOS DE ALVENARIA DE BLOCOS DE CONCRETO 20X20X40CM,EM PAREDES DE 20CM,MEDIDO PELA AREA REAL,EXCLUSIVE ARMACAO E A ALVENARIA</v>
      </c>
      <c r="C10379" s="749" t="s">
        <v>27032</v>
      </c>
      <c r="D10379" s="749" t="s">
        <v>27050</v>
      </c>
      <c r="E10379" s="749" t="s">
        <v>27029</v>
      </c>
      <c r="I10379" s="749" t="s">
        <v>52</v>
      </c>
      <c r="J10379" s="749" t="n">
        <v>49.49</v>
      </c>
    </row>
    <row collapsed="false" customFormat="false" customHeight="true" hidden="true" ht="25.5" outlineLevel="0" r="10380">
      <c r="A10380" s="749" t="s">
        <v>27054</v>
      </c>
      <c r="B10380" s="758" t="str">
        <f aca="false">C10380&amp;D10380&amp;E10380&amp;F10380&amp;G10380&amp;H10380</f>
        <v>PREENCHIMENTO COM CONCRETO DE 25MPA EM VAZIOS DE ALVENARIA DE BLOCOS DE CONCRETO 20X20X40CM,EM PAREDES DE 20CM,MEDIDO PELA AREA REAL,EXCLUSIVE ARMACAO E A ALVENARIA</v>
      </c>
      <c r="C10380" s="749" t="s">
        <v>27035</v>
      </c>
      <c r="D10380" s="749" t="s">
        <v>27050</v>
      </c>
      <c r="E10380" s="749" t="s">
        <v>27029</v>
      </c>
      <c r="I10380" s="749" t="s">
        <v>52</v>
      </c>
      <c r="J10380" s="749" t="n">
        <v>54.65</v>
      </c>
    </row>
    <row collapsed="false" customFormat="false" customHeight="true" hidden="true" ht="25.5" outlineLevel="0" r="10381">
      <c r="A10381" s="749" t="s">
        <v>27055</v>
      </c>
      <c r="B10381" s="758" t="str">
        <f aca="false">C10381&amp;D10381&amp;E10381&amp;F10381&amp;G10381&amp;H10381</f>
        <v>PREENCHIMENTO COM CONCRETO DE 25MPA EM VAZIOS DE ALVENARIA DE BLOCOS DE CONCRETO 20X20X40CM,EM PAREDES DE 20CM,MEDIDO PELA AREA REAL,EXCLUSIVE ARMACAO E A ALVENARIA</v>
      </c>
      <c r="C10381" s="749" t="s">
        <v>27035</v>
      </c>
      <c r="D10381" s="749" t="s">
        <v>27050</v>
      </c>
      <c r="E10381" s="749" t="s">
        <v>27029</v>
      </c>
      <c r="I10381" s="749" t="s">
        <v>52</v>
      </c>
      <c r="J10381" s="749" t="n">
        <v>50.86</v>
      </c>
    </row>
    <row collapsed="false" customFormat="false" customHeight="true" hidden="true" ht="25.5" outlineLevel="0" r="10382">
      <c r="A10382" s="749" t="s">
        <v>27056</v>
      </c>
      <c r="B10382" s="758" t="str">
        <f aca="false">C10382&amp;D10382&amp;E10382&amp;F10382&amp;G10382&amp;H10382</f>
        <v>PREENCHIMENTO COM CONCRETO DE 30MPA EM VAZIOS DE ALVENARIA DE BLOCOS DE CONCRETO 20X20X40CM,EM PAREDES DE 20CM,MEDIDO PELA AREA REAL,EXCLUSIVE ARMACAO E A ALVENARIA</v>
      </c>
      <c r="C10382" s="749" t="s">
        <v>27038</v>
      </c>
      <c r="D10382" s="749" t="s">
        <v>27050</v>
      </c>
      <c r="E10382" s="749" t="s">
        <v>27029</v>
      </c>
      <c r="I10382" s="749" t="s">
        <v>52</v>
      </c>
      <c r="J10382" s="749" t="n">
        <v>56.66</v>
      </c>
    </row>
    <row collapsed="false" customFormat="false" customHeight="true" hidden="true" ht="25.5" outlineLevel="0" r="10383">
      <c r="A10383" s="749" t="s">
        <v>27057</v>
      </c>
      <c r="B10383" s="758" t="str">
        <f aca="false">C10383&amp;D10383&amp;E10383&amp;F10383&amp;G10383&amp;H10383</f>
        <v>PREENCHIMENTO COM CONCRETO DE 30MPA EM VAZIOS DE ALVENARIA DE BLOCOS DE CONCRETO 20X20X40CM,EM PAREDES DE 20CM,MEDIDO PELA AREA REAL,EXCLUSIVE ARMACAO E A ALVENARIA</v>
      </c>
      <c r="C10383" s="749" t="s">
        <v>27038</v>
      </c>
      <c r="D10383" s="749" t="s">
        <v>27050</v>
      </c>
      <c r="E10383" s="749" t="s">
        <v>27029</v>
      </c>
      <c r="I10383" s="749" t="s">
        <v>52</v>
      </c>
      <c r="J10383" s="749" t="n">
        <v>52.86</v>
      </c>
    </row>
    <row collapsed="false" customFormat="false" customHeight="true" hidden="true" ht="12.75" outlineLevel="0" r="10384">
      <c r="A10384" s="749" t="s">
        <v>27058</v>
      </c>
      <c r="B10384" s="749" t="str">
        <f aca="false">C10384&amp;D10384&amp;E10384&amp;F10384&amp;G10384&amp;H10384</f>
        <v>FORMAS ESPECIAIS DE MADEIRA PARA PECAS DE CONCRETO PRE-MOLDADO,SERVINDO 20 VEZES,TABUAS DE MADEIRA DE 3ª,COM 4CM DE ESPESSURA,MOLDAGEM E DESMOLDAGEM</v>
      </c>
      <c r="C10384" s="749" t="s">
        <v>27059</v>
      </c>
      <c r="D10384" s="749" t="s">
        <v>27060</v>
      </c>
      <c r="E10384" s="749" t="s">
        <v>27061</v>
      </c>
      <c r="I10384" s="749" t="s">
        <v>52</v>
      </c>
      <c r="J10384" s="749" t="n">
        <v>26.83</v>
      </c>
    </row>
    <row collapsed="false" customFormat="false" customHeight="true" hidden="true" ht="12.75" outlineLevel="0" r="10385">
      <c r="A10385" s="749" t="s">
        <v>27062</v>
      </c>
      <c r="B10385" s="749" t="str">
        <f aca="false">C10385&amp;D10385&amp;E10385&amp;F10385&amp;G10385&amp;H10385</f>
        <v>FORMAS ESPECIAIS DE MADEIRA PARA PECAS DE CONCRETO PRE-MOLDADO,SERVINDO 20 VEZES,TABUAS DE MADEIRA DE 3ª,COM 4CM DE ESPESSURA,MOLDAGEM E DESMOLDAGEM</v>
      </c>
      <c r="C10385" s="749" t="s">
        <v>27059</v>
      </c>
      <c r="D10385" s="749" t="s">
        <v>27060</v>
      </c>
      <c r="E10385" s="749" t="s">
        <v>27061</v>
      </c>
      <c r="I10385" s="749" t="s">
        <v>52</v>
      </c>
      <c r="J10385" s="749" t="n">
        <v>23.86</v>
      </c>
    </row>
    <row collapsed="false" customFormat="false" customHeight="true" hidden="true" ht="12.75" outlineLevel="0" r="10386">
      <c r="A10386" s="749" t="s">
        <v>27063</v>
      </c>
      <c r="B10386" s="749" t="str">
        <f aca="false">C10386&amp;D10386&amp;E10386&amp;F10386&amp;G10386&amp;H10386</f>
        <v>FORMAS ESPECIAIS DE MADEIRA PARA ABOBADA DE TUNEL,EM MADEIRA DE 3ª,CONSIDERANDO O APROVEITAMENTO DA MADEIRA DE 3 VEZES,INCLUSIVE FORNECIMENTO DOS MATERIAIS E DESMOLDAGEM</v>
      </c>
      <c r="C10386" s="749" t="s">
        <v>27064</v>
      </c>
      <c r="D10386" s="749" t="s">
        <v>27065</v>
      </c>
      <c r="E10386" s="749" t="s">
        <v>27066</v>
      </c>
      <c r="I10386" s="749" t="s">
        <v>52</v>
      </c>
      <c r="J10386" s="749" t="n">
        <v>213.37</v>
      </c>
    </row>
    <row collapsed="false" customFormat="false" customHeight="true" hidden="true" ht="12.75" outlineLevel="0" r="10387">
      <c r="A10387" s="749" t="s">
        <v>27067</v>
      </c>
      <c r="B10387" s="749" t="str">
        <f aca="false">C10387&amp;D10387&amp;E10387&amp;F10387&amp;G10387&amp;H10387</f>
        <v>FORMAS ESPECIAIS DE MADEIRA PARA ABOBADA DE TUNEL,EM MADEIRA DE 3ª,CONSIDERANDO O APROVEITAMENTO DA MADEIRA DE 3 VEZES,INCLUSIVE FORNECIMENTO DOS MATERIAIS E DESMOLDAGEM</v>
      </c>
      <c r="C10387" s="749" t="s">
        <v>27064</v>
      </c>
      <c r="D10387" s="749" t="s">
        <v>27065</v>
      </c>
      <c r="E10387" s="749" t="s">
        <v>27066</v>
      </c>
      <c r="I10387" s="749" t="s">
        <v>52</v>
      </c>
      <c r="J10387" s="749" t="n">
        <v>188.62</v>
      </c>
    </row>
    <row collapsed="false" customFormat="false" customHeight="true" hidden="true" ht="12.75" outlineLevel="0" r="10388">
      <c r="A10388" s="749" t="s">
        <v>27068</v>
      </c>
      <c r="B10388" s="749" t="str">
        <f aca="false">C10388&amp;D10388&amp;E10388&amp;F10388&amp;G10388&amp;H10388</f>
        <v>FORMAS ESPECIAIS DE MADEIRA PARA ABOBODA DE TUNEL,EM MADEIRA DE 3ª,CONSIDERANDO O APROVEITAMENTO DA MADEIRA APENAS 1 VEZ,INCLUSIVE FORNECIMENTO DOS MATERIAIS E DESMOLDAGEM</v>
      </c>
      <c r="C10388" s="749" t="s">
        <v>27069</v>
      </c>
      <c r="D10388" s="749" t="s">
        <v>27070</v>
      </c>
      <c r="E10388" s="749" t="s">
        <v>27071</v>
      </c>
      <c r="I10388" s="749" t="s">
        <v>52</v>
      </c>
      <c r="J10388" s="749" t="n">
        <v>254.87</v>
      </c>
    </row>
    <row collapsed="false" customFormat="false" customHeight="true" hidden="true" ht="12.75" outlineLevel="0" r="10389">
      <c r="A10389" s="749" t="s">
        <v>27072</v>
      </c>
      <c r="B10389" s="749" t="str">
        <f aca="false">C10389&amp;D10389&amp;E10389&amp;F10389&amp;G10389&amp;H10389</f>
        <v>FORMAS ESPECIAIS DE MADEIRA PARA ABOBODA DE TUNEL,EM MADEIRA DE 3ª,CONSIDERANDO O APROVEITAMENTO DA MADEIRA APENAS 1 VEZ,INCLUSIVE FORNECIMENTO DOS MATERIAIS E DESMOLDAGEM</v>
      </c>
      <c r="C10389" s="749" t="s">
        <v>27069</v>
      </c>
      <c r="D10389" s="749" t="s">
        <v>27070</v>
      </c>
      <c r="E10389" s="749" t="s">
        <v>27071</v>
      </c>
      <c r="I10389" s="749" t="s">
        <v>52</v>
      </c>
      <c r="J10389" s="749" t="n">
        <v>230.12</v>
      </c>
    </row>
    <row collapsed="false" customFormat="false" customHeight="true" hidden="true" ht="12.75" outlineLevel="0" r="10390">
      <c r="A10390" s="749" t="s">
        <v>27073</v>
      </c>
      <c r="B10390" s="749" t="str">
        <f aca="false">C10390&amp;D10390&amp;E10390&amp;F10390&amp;G10390&amp;H10390</f>
        <v>FORMAS DE MADEIRA DE 3ª PARA MOLDAGEM DE PECAS DE CONCRETO ARMADO COM PARAMENTOS PLANOS,EM LAJES,VIGAS,PAREDES,ETC,SERVINDO A MADEIRA 3 VEZES,INCLUSIVE DESMOLDAGEM,EXCLUSIVE ESCORAMENTO.</v>
      </c>
      <c r="C10390" s="749" t="s">
        <v>27074</v>
      </c>
      <c r="D10390" s="749" t="s">
        <v>27075</v>
      </c>
      <c r="E10390" s="749" t="s">
        <v>27076</v>
      </c>
      <c r="F10390" s="749" t="s">
        <v>27077</v>
      </c>
      <c r="I10390" s="749" t="s">
        <v>52</v>
      </c>
      <c r="J10390" s="749" t="n">
        <v>49.2</v>
      </c>
    </row>
    <row collapsed="false" customFormat="false" customHeight="true" hidden="true" ht="12.75" outlineLevel="0" r="10391">
      <c r="A10391" s="749" t="s">
        <v>27078</v>
      </c>
      <c r="B10391" s="749" t="str">
        <f aca="false">C10391&amp;D10391&amp;E10391&amp;F10391&amp;G10391&amp;H10391</f>
        <v>FORMAS DE MADEIRA DE 3ª PARA MOLDAGEM DE PECAS DE CONCRETO ARMADO COM PARAMENTOS PLANOS,EM LAJES,VIGAS,PAREDES,ETC,SERVINDO A MADEIRA 3 VEZES,INCLUSIVE DESMOLDAGEM,EXCLUSIVE ESCORAMENTO.</v>
      </c>
      <c r="C10391" s="749" t="s">
        <v>27074</v>
      </c>
      <c r="D10391" s="749" t="s">
        <v>27075</v>
      </c>
      <c r="E10391" s="749" t="s">
        <v>27076</v>
      </c>
      <c r="F10391" s="749" t="s">
        <v>27077</v>
      </c>
      <c r="I10391" s="749" t="s">
        <v>52</v>
      </c>
      <c r="J10391" s="749" t="n">
        <v>43.93</v>
      </c>
    </row>
    <row collapsed="false" customFormat="false" customHeight="true" hidden="true" ht="12.75" outlineLevel="0" r="10392">
      <c r="A10392" s="749" t="s">
        <v>27079</v>
      </c>
      <c r="B10392" s="749" t="str">
        <f aca="false">C10392&amp;D10392&amp;E10392&amp;F10392&amp;G10392&amp;H10392</f>
        <v>FORMAS DE MADEIRA DE 3ª PARA MOLDAGEM DE PECAS DE CONCRETO ARMADO COM PARAMENTOS PLANOS,EM LAJES,VIGAS,PAREDES,ETC,SERVINDO A MADEIRA 2 VEZES,INCLUSIVE DESMOLDAGEM,EXCLUSIVE ESCORAMENTO</v>
      </c>
      <c r="C10392" s="749" t="s">
        <v>27074</v>
      </c>
      <c r="D10392" s="749" t="s">
        <v>27075</v>
      </c>
      <c r="E10392" s="749" t="s">
        <v>27080</v>
      </c>
      <c r="F10392" s="749" t="s">
        <v>17187</v>
      </c>
      <c r="I10392" s="749" t="s">
        <v>52</v>
      </c>
      <c r="J10392" s="749" t="n">
        <v>53.22</v>
      </c>
    </row>
    <row collapsed="false" customFormat="false" customHeight="true" hidden="true" ht="12.75" outlineLevel="0" r="10393">
      <c r="A10393" s="749" t="s">
        <v>27081</v>
      </c>
      <c r="B10393" s="749" t="str">
        <f aca="false">C10393&amp;D10393&amp;E10393&amp;F10393&amp;G10393&amp;H10393</f>
        <v>FORMAS DE MADEIRA DE 3ª PARA MOLDAGEM DE PECAS DE CONCRETO ARMADO COM PARAMENTOS PLANOS,EM LAJES,VIGAS,PAREDES,ETC,SERVINDO A MADEIRA 2 VEZES,INCLUSIVE DESMOLDAGEM,EXCLUSIVE ESCORAMENTO</v>
      </c>
      <c r="C10393" s="749" t="s">
        <v>27074</v>
      </c>
      <c r="D10393" s="749" t="s">
        <v>27075</v>
      </c>
      <c r="E10393" s="749" t="s">
        <v>27080</v>
      </c>
      <c r="F10393" s="749" t="s">
        <v>17187</v>
      </c>
      <c r="I10393" s="749" t="s">
        <v>52</v>
      </c>
      <c r="J10393" s="749" t="n">
        <v>47.95</v>
      </c>
    </row>
    <row collapsed="false" customFormat="false" customHeight="true" hidden="true" ht="12.75" outlineLevel="0" r="10394">
      <c r="A10394" s="749" t="s">
        <v>27082</v>
      </c>
      <c r="B10394" s="749" t="str">
        <f aca="false">C10394&amp;D10394&amp;E10394&amp;F10394&amp;G10394&amp;H10394</f>
        <v>FORMAS DE MADEIRA DE 3ª PARA MOLDAGEM DE PECAS DE CONCRETO ARMADO COM PARAMENTOS PLANOS,EM LAJES,VIGAS,PAREDES,ETC,SERVINDO A MADEIRA 1,4 VEZES,INCLUSIVE DESMOLDAGEM,EXCLUSIVE ESCORAMENTO</v>
      </c>
      <c r="C10394" s="749" t="s">
        <v>27074</v>
      </c>
      <c r="D10394" s="749" t="s">
        <v>27075</v>
      </c>
      <c r="E10394" s="749" t="s">
        <v>27083</v>
      </c>
      <c r="F10394" s="749" t="s">
        <v>27084</v>
      </c>
      <c r="I10394" s="749" t="s">
        <v>52</v>
      </c>
      <c r="J10394" s="749" t="n">
        <v>58.52</v>
      </c>
    </row>
    <row collapsed="false" customFormat="false" customHeight="true" hidden="true" ht="12.75" outlineLevel="0" r="10395">
      <c r="A10395" s="749" t="s">
        <v>27085</v>
      </c>
      <c r="B10395" s="749" t="str">
        <f aca="false">C10395&amp;D10395&amp;E10395&amp;F10395&amp;G10395&amp;H10395</f>
        <v>FORMAS DE MADEIRA DE 3ª PARA MOLDAGEM DE PECAS DE CONCRETO ARMADO COM PARAMENTOS PLANOS,EM LAJES,VIGAS,PAREDES,ETC,SERVINDO A MADEIRA 1,4 VEZES,INCLUSIVE DESMOLDAGEM,EXCLUSIVE ESCORAMENTO</v>
      </c>
      <c r="C10395" s="749" t="s">
        <v>27074</v>
      </c>
      <c r="D10395" s="749" t="s">
        <v>27075</v>
      </c>
      <c r="E10395" s="749" t="s">
        <v>27083</v>
      </c>
      <c r="F10395" s="749" t="s">
        <v>27084</v>
      </c>
      <c r="I10395" s="749" t="s">
        <v>52</v>
      </c>
      <c r="J10395" s="749" t="n">
        <v>53.25</v>
      </c>
    </row>
    <row collapsed="false" customFormat="false" customHeight="true" hidden="true" ht="12.75" outlineLevel="0" r="10396">
      <c r="A10396" s="749" t="s">
        <v>27086</v>
      </c>
      <c r="B10396" s="749" t="str">
        <f aca="false">C10396&amp;D10396&amp;E10396&amp;F10396&amp;G10396&amp;H10396</f>
        <v>FORMAS DE MADEIRA DE 3ª PARA MOLDAGEM DE PECAS DE CONCRETO ARMADO COM PARAMENTOS PLANOS,EM LAJES,VIGAS,PAREDES,ETC,SERVINDO A MADEIRA 1 VEZ,INCLUSIVE DESMOLDAGEM,EXCLUSIVE ESCORAMENTO</v>
      </c>
      <c r="C10396" s="749" t="s">
        <v>27074</v>
      </c>
      <c r="D10396" s="749" t="s">
        <v>27075</v>
      </c>
      <c r="E10396" s="749" t="s">
        <v>27087</v>
      </c>
      <c r="F10396" s="749" t="s">
        <v>12120</v>
      </c>
      <c r="I10396" s="749" t="s">
        <v>52</v>
      </c>
      <c r="J10396" s="749" t="n">
        <v>65.51</v>
      </c>
    </row>
    <row collapsed="false" customFormat="false" customHeight="true" hidden="true" ht="12.75" outlineLevel="0" r="10397">
      <c r="A10397" s="749" t="s">
        <v>27088</v>
      </c>
      <c r="B10397" s="749" t="str">
        <f aca="false">C10397&amp;D10397&amp;E10397&amp;F10397&amp;G10397&amp;H10397</f>
        <v>FORMAS DE MADEIRA DE 3ª PARA MOLDAGEM DE PECAS DE CONCRETO ARMADO COM PARAMENTOS PLANOS,EM LAJES,VIGAS,PAREDES,ETC,SERVINDO A MADEIRA 1 VEZ,INCLUSIVE DESMOLDAGEM,EXCLUSIVE ESCORAMENTO</v>
      </c>
      <c r="C10397" s="749" t="s">
        <v>27074</v>
      </c>
      <c r="D10397" s="749" t="s">
        <v>27075</v>
      </c>
      <c r="E10397" s="749" t="s">
        <v>27087</v>
      </c>
      <c r="F10397" s="749" t="s">
        <v>12120</v>
      </c>
      <c r="I10397" s="749" t="s">
        <v>52</v>
      </c>
      <c r="J10397" s="749" t="n">
        <v>60.23</v>
      </c>
    </row>
    <row collapsed="false" customFormat="false" customHeight="true" hidden="true" ht="12.75" outlineLevel="0" r="10398">
      <c r="A10398" s="749" t="s">
        <v>27089</v>
      </c>
      <c r="B10398" s="749" t="str">
        <f aca="false">C10398&amp;D10398&amp;E10398&amp;F10398&amp;G10398&amp;H10398</f>
        <v>FORMAS DE MADEIRA DE 3ª,PARA MOLDAGEM DE PECAS DE CONCRETOPARAMENTOS CURVOS,SERVINDO A MADEIRA 1,4 VEZES,INCLUSIVE DESMOLDAGEM,EXCLUSIVE ESCORAMENTO</v>
      </c>
      <c r="C10398" s="749" t="s">
        <v>27090</v>
      </c>
      <c r="D10398" s="749" t="s">
        <v>27091</v>
      </c>
      <c r="E10398" s="749" t="s">
        <v>27092</v>
      </c>
      <c r="I10398" s="749" t="s">
        <v>52</v>
      </c>
      <c r="J10398" s="749" t="n">
        <v>88.54</v>
      </c>
    </row>
    <row collapsed="false" customFormat="false" customHeight="true" hidden="true" ht="12.75" outlineLevel="0" r="10399">
      <c r="A10399" s="749" t="s">
        <v>27093</v>
      </c>
      <c r="B10399" s="749" t="str">
        <f aca="false">C10399&amp;D10399&amp;E10399&amp;F10399&amp;G10399&amp;H10399</f>
        <v>FORMAS DE MADEIRA DE 3ª,PARA MOLDAGEM DE PECAS DE CONCRETOPARAMENTOS CURVOS,SERVINDO A MADEIRA 1,4 VEZES,INCLUSIVE DESMOLDAGEM,EXCLUSIVE ESCORAMENTO</v>
      </c>
      <c r="C10399" s="749" t="s">
        <v>27090</v>
      </c>
      <c r="D10399" s="749" t="s">
        <v>27091</v>
      </c>
      <c r="E10399" s="749" t="s">
        <v>27092</v>
      </c>
      <c r="I10399" s="749" t="s">
        <v>52</v>
      </c>
      <c r="J10399" s="749" t="n">
        <v>79.71</v>
      </c>
    </row>
    <row collapsed="false" customFormat="false" customHeight="true" hidden="true" ht="12.75" outlineLevel="0" r="10400">
      <c r="A10400" s="749" t="s">
        <v>27094</v>
      </c>
      <c r="B10400" s="749" t="str">
        <f aca="false">C10400&amp;D10400&amp;E10400&amp;F10400&amp;G10400&amp;H10400</f>
        <v>FORMAS DE MADEIRA DE 3ª,PARA MOLDAGEM DE PECAS DE CONCRETOARMADO COM PARAMENTOS CURVOS,SERVINDO A MADEIRA 2 VEZES,INCLUSIVE DESMOLDAGEM,EXCLUSIVE ESCORAMENTO</v>
      </c>
      <c r="C10400" s="749" t="s">
        <v>27090</v>
      </c>
      <c r="D10400" s="749" t="s">
        <v>27095</v>
      </c>
      <c r="E10400" s="749" t="s">
        <v>27096</v>
      </c>
      <c r="I10400" s="749" t="s">
        <v>52</v>
      </c>
      <c r="J10400" s="749" t="n">
        <v>82</v>
      </c>
    </row>
    <row collapsed="false" customFormat="false" customHeight="true" hidden="true" ht="12.75" outlineLevel="0" r="10401">
      <c r="A10401" s="749" t="s">
        <v>27097</v>
      </c>
      <c r="B10401" s="749" t="str">
        <f aca="false">C10401&amp;D10401&amp;E10401&amp;F10401&amp;G10401&amp;H10401</f>
        <v>FORMAS DE MADEIRA DE 3ª,PARA MOLDAGEM DE PECAS DE CONCRETOARMADO COM PARAMENTOS CURVOS,SERVINDO A MADEIRA 2 VEZES,INCLUSIVE DESMOLDAGEM,EXCLUSIVE ESCORAMENTO</v>
      </c>
      <c r="C10401" s="749" t="s">
        <v>27090</v>
      </c>
      <c r="D10401" s="749" t="s">
        <v>27095</v>
      </c>
      <c r="E10401" s="749" t="s">
        <v>27096</v>
      </c>
      <c r="I10401" s="749" t="s">
        <v>52</v>
      </c>
      <c r="J10401" s="749" t="n">
        <v>73.17</v>
      </c>
    </row>
    <row collapsed="false" customFormat="false" customHeight="true" hidden="true" ht="12.75" outlineLevel="0" r="10402">
      <c r="A10402" s="749" t="s">
        <v>27098</v>
      </c>
      <c r="B10402" s="749" t="str">
        <f aca="false">C10402&amp;D10402&amp;E10402&amp;F10402&amp;G10402&amp;H10402</f>
        <v>FORMAS DE MADEIRA DE 3ª,PARA GALERIAS RETANGULARES DE CONCRETO ARMADO,SERVINDO A MADEIRA 3 VEZES,INCLUSIVE ESCORAMENTO,FORNECIMENTO DOS MATERIAIS E DESMOLDAGEM</v>
      </c>
      <c r="C10402" s="749" t="s">
        <v>27099</v>
      </c>
      <c r="D10402" s="749" t="s">
        <v>27100</v>
      </c>
      <c r="E10402" s="749" t="s">
        <v>27101</v>
      </c>
      <c r="I10402" s="749" t="s">
        <v>52</v>
      </c>
      <c r="J10402" s="749" t="n">
        <v>50.4</v>
      </c>
    </row>
    <row collapsed="false" customFormat="false" customHeight="true" hidden="true" ht="12.75" outlineLevel="0" r="10403">
      <c r="A10403" s="749" t="s">
        <v>27102</v>
      </c>
      <c r="B10403" s="749" t="str">
        <f aca="false">C10403&amp;D10403&amp;E10403&amp;F10403&amp;G10403&amp;H10403</f>
        <v>FORMAS DE MADEIRA DE 3ª,PARA GALERIAS RETANGULARES DE CONCRETO ARMADO,SERVINDO A MADEIRA 3 VEZES,INCLUSIVE ESCORAMENTO,FORNECIMENTO DOS MATERIAIS E DESMOLDAGEM</v>
      </c>
      <c r="C10403" s="749" t="s">
        <v>27099</v>
      </c>
      <c r="D10403" s="749" t="s">
        <v>27100</v>
      </c>
      <c r="E10403" s="749" t="s">
        <v>27101</v>
      </c>
      <c r="I10403" s="749" t="s">
        <v>52</v>
      </c>
      <c r="J10403" s="749" t="n">
        <v>45.36</v>
      </c>
    </row>
    <row collapsed="false" customFormat="false" customHeight="true" hidden="true" ht="12.75" outlineLevel="0" r="10404">
      <c r="A10404" s="749" t="s">
        <v>27103</v>
      </c>
      <c r="B10404" s="749" t="str">
        <f aca="false">C10404&amp;D10404&amp;E10404&amp;F10404&amp;G10404&amp;H10404</f>
        <v>FORMAS DE MADEIRA DE 3ª,COM APROVEITAMENTO DA MADEIRA APENAS 1 VEZ,PARA VIADUTO DE CONCRETO,COM ESCORAMENTO METALICO,EXCLUSIVE ALUGUEL DESTE,INCLUSIVE FORNECIMENTO DE MATERIAIS E DESMOLDAGEM</v>
      </c>
      <c r="C10404" s="749" t="s">
        <v>27104</v>
      </c>
      <c r="D10404" s="749" t="s">
        <v>27105</v>
      </c>
      <c r="E10404" s="749" t="s">
        <v>27106</v>
      </c>
      <c r="F10404" s="749" t="s">
        <v>27107</v>
      </c>
      <c r="I10404" s="749" t="s">
        <v>52</v>
      </c>
      <c r="J10404" s="749" t="n">
        <v>114.97</v>
      </c>
    </row>
    <row collapsed="false" customFormat="false" customHeight="true" hidden="true" ht="12.75" outlineLevel="0" r="10405">
      <c r="A10405" s="749" t="s">
        <v>27108</v>
      </c>
      <c r="B10405" s="749" t="str">
        <f aca="false">C10405&amp;D10405&amp;E10405&amp;F10405&amp;G10405&amp;H10405</f>
        <v>FORMAS DE MADEIRA DE 3ª,COM APROVEITAMENTO DA MADEIRA APENAS 1 VEZ,PARA VIADUTO DE CONCRETO,COM ESCORAMENTO METALICO,EXCLUSIVE ALUGUEL DESTE,INCLUSIVE FORNECIMENTO DE MATERIAIS E DESMOLDAGEM</v>
      </c>
      <c r="C10405" s="749" t="s">
        <v>27104</v>
      </c>
      <c r="D10405" s="749" t="s">
        <v>27105</v>
      </c>
      <c r="E10405" s="749" t="s">
        <v>27106</v>
      </c>
      <c r="F10405" s="749" t="s">
        <v>27107</v>
      </c>
      <c r="I10405" s="749" t="s">
        <v>52</v>
      </c>
      <c r="J10405" s="749" t="n">
        <v>107.27</v>
      </c>
    </row>
    <row collapsed="false" customFormat="false" customHeight="true" hidden="true" ht="12.75" outlineLevel="0" r="10406">
      <c r="A10406" s="749" t="s">
        <v>27109</v>
      </c>
      <c r="B10406" s="749" t="str">
        <f aca="false">C10406&amp;D10406&amp;E10406&amp;F10406&amp;G10406&amp;H10406</f>
        <v>FORMAS DE MADEIRA DE 3ª,COM APROVEITAMENTO DA MADEIRA 2 VEZES,PARA VIADUTO DE CONCRETO,COM ESCORAMENTO METALICO,EXCLUSIVE ALUGUEL DESTE,INCLUSIVE FORNECIMENTO DE MATERIAIS E DESMOLDAGEM</v>
      </c>
      <c r="C10406" s="749" t="s">
        <v>27110</v>
      </c>
      <c r="D10406" s="749" t="s">
        <v>27111</v>
      </c>
      <c r="E10406" s="749" t="s">
        <v>27112</v>
      </c>
      <c r="F10406" s="749" t="s">
        <v>27113</v>
      </c>
      <c r="I10406" s="749" t="s">
        <v>52</v>
      </c>
      <c r="J10406" s="749" t="n">
        <v>96.73</v>
      </c>
    </row>
    <row collapsed="false" customFormat="false" customHeight="true" hidden="true" ht="12.75" outlineLevel="0" r="10407">
      <c r="A10407" s="749" t="s">
        <v>27114</v>
      </c>
      <c r="B10407" s="749" t="str">
        <f aca="false">C10407&amp;D10407&amp;E10407&amp;F10407&amp;G10407&amp;H10407</f>
        <v>FORMAS DE MADEIRA DE 3ª,COM APROVEITAMENTO DA MADEIRA 2 VEZES,PARA VIADUTO DE CONCRETO,COM ESCORAMENTO METALICO,EXCLUSIVE ALUGUEL DESTE,INCLUSIVE FORNECIMENTO DE MATERIAIS E DESMOLDAGEM</v>
      </c>
      <c r="C10407" s="749" t="s">
        <v>27110</v>
      </c>
      <c r="D10407" s="749" t="s">
        <v>27111</v>
      </c>
      <c r="E10407" s="749" t="s">
        <v>27112</v>
      </c>
      <c r="F10407" s="749" t="s">
        <v>27113</v>
      </c>
      <c r="I10407" s="749" t="s">
        <v>52</v>
      </c>
      <c r="J10407" s="749" t="n">
        <v>87.88</v>
      </c>
    </row>
    <row collapsed="false" customFormat="false" customHeight="true" hidden="true" ht="12.75" outlineLevel="0" r="10408">
      <c r="A10408" s="749" t="s">
        <v>27115</v>
      </c>
      <c r="B10408" s="749" t="str">
        <f aca="false">C10408&amp;D10408&amp;E10408&amp;F10408&amp;G10408&amp;H10408</f>
        <v>FORMAS DE MADEIRA DE 3ª,COM APROVEITAMENTO DA MADEIRA POR 4VEZES,PARA A MOLDAGEM DE CINTA SOBRE BALDRAME,INCLUSIVE FORNECIMENTO DE MATERIAIS E DESMOLDAGEM</v>
      </c>
      <c r="C10408" s="749" t="s">
        <v>27116</v>
      </c>
      <c r="D10408" s="749" t="s">
        <v>27117</v>
      </c>
      <c r="E10408" s="749" t="s">
        <v>27118</v>
      </c>
      <c r="I10408" s="749" t="s">
        <v>52</v>
      </c>
      <c r="J10408" s="749" t="n">
        <v>25.08</v>
      </c>
    </row>
    <row collapsed="false" customFormat="false" customHeight="true" hidden="true" ht="12.75" outlineLevel="0" r="10409">
      <c r="A10409" s="749" t="s">
        <v>27119</v>
      </c>
      <c r="B10409" s="749" t="str">
        <f aca="false">C10409&amp;D10409&amp;E10409&amp;F10409&amp;G10409&amp;H10409</f>
        <v>FORMAS DE MADEIRA DE 3ª,COM APROVEITAMENTO DA MADEIRA POR 4VEZES,PARA A MOLDAGEM DE CINTA SOBRE BALDRAME,INCLUSIVE FORNECIMENTO DE MATERIAIS E DESMOLDAGEM</v>
      </c>
      <c r="C10409" s="749" t="s">
        <v>27116</v>
      </c>
      <c r="D10409" s="749" t="s">
        <v>27117</v>
      </c>
      <c r="E10409" s="749" t="s">
        <v>27118</v>
      </c>
      <c r="I10409" s="749" t="s">
        <v>52</v>
      </c>
      <c r="J10409" s="749" t="n">
        <v>22.69</v>
      </c>
    </row>
    <row collapsed="false" customFormat="false" customHeight="true" hidden="true" ht="12.75" outlineLevel="0" r="10410">
      <c r="A10410" s="749" t="s">
        <v>27120</v>
      </c>
      <c r="B10410" s="749" t="str">
        <f aca="false">C10410&amp;D10410&amp;E10410&amp;F10410&amp;G10410&amp;H10410</f>
        <v>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v>
      </c>
      <c r="C10410" s="749" t="s">
        <v>27121</v>
      </c>
      <c r="D10410" s="749" t="s">
        <v>27122</v>
      </c>
      <c r="E10410" s="749" t="s">
        <v>27123</v>
      </c>
      <c r="F10410" s="749" t="s">
        <v>27124</v>
      </c>
      <c r="G10410" s="749" t="s">
        <v>27125</v>
      </c>
      <c r="H10410" s="749" t="s">
        <v>27126</v>
      </c>
      <c r="I10410" s="749" t="s">
        <v>2478</v>
      </c>
      <c r="J10410" s="749" t="n">
        <v>42.05</v>
      </c>
    </row>
    <row collapsed="false" customFormat="false" customHeight="true" hidden="true" ht="12.75" outlineLevel="0" r="10411">
      <c r="A10411" s="749" t="s">
        <v>27127</v>
      </c>
      <c r="B10411" s="749" t="str">
        <f aca="false">C10411&amp;D10411&amp;E10411&amp;F10411&amp;G10411&amp;H10411</f>
        <v>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v>
      </c>
      <c r="C10411" s="749" t="s">
        <v>27121</v>
      </c>
      <c r="D10411" s="749" t="s">
        <v>27122</v>
      </c>
      <c r="E10411" s="749" t="s">
        <v>27123</v>
      </c>
      <c r="F10411" s="749" t="s">
        <v>27124</v>
      </c>
      <c r="G10411" s="749" t="s">
        <v>27125</v>
      </c>
      <c r="H10411" s="749" t="s">
        <v>27126</v>
      </c>
      <c r="I10411" s="749" t="s">
        <v>2478</v>
      </c>
      <c r="J10411" s="749" t="n">
        <v>38.88</v>
      </c>
    </row>
    <row collapsed="false" customFormat="false" customHeight="true" hidden="true" ht="12.75" outlineLevel="0" r="10412">
      <c r="A10412" s="749" t="s">
        <v>27128</v>
      </c>
      <c r="B10412" s="749" t="str">
        <f aca="false">C10412&amp;D10412&amp;E10412&amp;F10412&amp;G10412&amp;H10412</f>
        <v>ESCORAMENTO DE FORMAS ATE 3,30M DE PE DIREITO,COM MADEIRA DE 3ª,TABUAS EMPREGADAS 3 VEZES,PRUMOS 4 VEZES</v>
      </c>
      <c r="C10412" s="749" t="s">
        <v>27129</v>
      </c>
      <c r="D10412" s="749" t="s">
        <v>27130</v>
      </c>
      <c r="I10412" s="749" t="s">
        <v>2478</v>
      </c>
      <c r="J10412" s="749" t="n">
        <v>8.21</v>
      </c>
    </row>
    <row collapsed="false" customFormat="false" customHeight="true" hidden="true" ht="12.75" outlineLevel="0" r="10413">
      <c r="A10413" s="749" t="s">
        <v>27131</v>
      </c>
      <c r="B10413" s="749" t="str">
        <f aca="false">C10413&amp;D10413&amp;E10413&amp;F10413&amp;G10413&amp;H10413</f>
        <v>ESCORAMENTO DE FORMAS ATE 3,30M DE PE DIREITO,COM MADEIRA DE 3ª,TABUAS EMPREGADAS 3 VEZES,PRUMOS 4 VEZES</v>
      </c>
      <c r="C10413" s="749" t="s">
        <v>27129</v>
      </c>
      <c r="D10413" s="749" t="s">
        <v>27130</v>
      </c>
      <c r="I10413" s="749" t="s">
        <v>2478</v>
      </c>
      <c r="J10413" s="749" t="n">
        <v>7.4</v>
      </c>
    </row>
    <row collapsed="false" customFormat="false" customHeight="true" hidden="true" ht="12.75" outlineLevel="0" r="10414">
      <c r="A10414" s="749" t="s">
        <v>27132</v>
      </c>
      <c r="B10414" s="749" t="str">
        <f aca="false">C10414&amp;D10414&amp;E10414&amp;F10414&amp;G10414&amp;H10414</f>
        <v>ESCORAMENTO DE FORMAS DE 3,30 ATE 3,50M DE PE DIREITO,COM MADEIRA DE 3ª,TABUAS EMPREGADAS 3 VEZES,PRUMOS 4 VEZES</v>
      </c>
      <c r="C10414" s="749" t="s">
        <v>27133</v>
      </c>
      <c r="D10414" s="749" t="s">
        <v>27134</v>
      </c>
      <c r="I10414" s="749" t="s">
        <v>2478</v>
      </c>
      <c r="J10414" s="749" t="n">
        <v>10.19</v>
      </c>
    </row>
    <row collapsed="false" customFormat="false" customHeight="true" hidden="true" ht="12.75" outlineLevel="0" r="10415">
      <c r="A10415" s="749" t="s">
        <v>27135</v>
      </c>
      <c r="B10415" s="749" t="str">
        <f aca="false">C10415&amp;D10415&amp;E10415&amp;F10415&amp;G10415&amp;H10415</f>
        <v>ESCORAMENTO DE FORMAS DE 3,30 ATE 3,50M DE PE DIREITO,COM MADEIRA DE 3ª,TABUAS EMPREGADAS 3 VEZES,PRUMOS 4 VEZES</v>
      </c>
      <c r="C10415" s="749" t="s">
        <v>27133</v>
      </c>
      <c r="D10415" s="749" t="s">
        <v>27134</v>
      </c>
      <c r="I10415" s="749" t="s">
        <v>2478</v>
      </c>
      <c r="J10415" s="749" t="n">
        <v>9.31</v>
      </c>
    </row>
    <row collapsed="false" customFormat="false" customHeight="true" hidden="true" ht="12.75" outlineLevel="0" r="10416">
      <c r="A10416" s="749" t="s">
        <v>27136</v>
      </c>
      <c r="B10416" s="749" t="str">
        <f aca="false">C10416&amp;D10416&amp;E10416&amp;F10416&amp;G10416&amp;H10416</f>
        <v>ESCORAMENTO DE FORMAS DE 3,50 ATE 4,00M DE PE DIREITO,COM MADEIRA DE 3ª,TABUAS EMPREGADAS 3 VEZES,PRUMOS 4 VEZES</v>
      </c>
      <c r="C10416" s="749" t="s">
        <v>27137</v>
      </c>
      <c r="D10416" s="749" t="s">
        <v>27134</v>
      </c>
      <c r="I10416" s="749" t="s">
        <v>2478</v>
      </c>
      <c r="J10416" s="749" t="n">
        <v>11.77</v>
      </c>
    </row>
    <row collapsed="false" customFormat="false" customHeight="true" hidden="true" ht="12.75" outlineLevel="0" r="10417">
      <c r="A10417" s="749" t="s">
        <v>27138</v>
      </c>
      <c r="B10417" s="749" t="str">
        <f aca="false">C10417&amp;D10417&amp;E10417&amp;F10417&amp;G10417&amp;H10417</f>
        <v>ESCORAMENTO DE FORMAS DE 3,50 ATE 4,00M DE PE DIREITO,COM MADEIRA DE 3ª,TABUAS EMPREGADAS 3 VEZES,PRUMOS 4 VEZES</v>
      </c>
      <c r="C10417" s="749" t="s">
        <v>27137</v>
      </c>
      <c r="D10417" s="749" t="s">
        <v>27134</v>
      </c>
      <c r="I10417" s="749" t="s">
        <v>2478</v>
      </c>
      <c r="J10417" s="749" t="n">
        <v>10.76</v>
      </c>
    </row>
    <row collapsed="false" customFormat="false" customHeight="true" hidden="true" ht="12.75" outlineLevel="0" r="10418">
      <c r="A10418" s="749" t="s">
        <v>27139</v>
      </c>
      <c r="B10418" s="749" t="str">
        <f aca="false">C10418&amp;D10418&amp;E10418&amp;F10418&amp;G10418&amp;H10418</f>
        <v>ESCORAMENTO DE FORMAS DE 4,00 ATE 5,00M DE PE DIREITO,COM MADEIRA DE 3ª,TABUAS EMPREGADAS 3 VEZES,PRUMOS 4 VEZES</v>
      </c>
      <c r="C10418" s="749" t="s">
        <v>27140</v>
      </c>
      <c r="D10418" s="749" t="s">
        <v>27134</v>
      </c>
      <c r="I10418" s="749" t="s">
        <v>2478</v>
      </c>
      <c r="J10418" s="749" t="n">
        <v>15.68</v>
      </c>
    </row>
    <row collapsed="false" customFormat="false" customHeight="true" hidden="true" ht="12.75" outlineLevel="0" r="10419">
      <c r="A10419" s="749" t="s">
        <v>27141</v>
      </c>
      <c r="B10419" s="749" t="str">
        <f aca="false">C10419&amp;D10419&amp;E10419&amp;F10419&amp;G10419&amp;H10419</f>
        <v>ESCORAMENTO DE FORMAS DE 4,00 ATE 5,00M DE PE DIREITO,COM MADEIRA DE 3ª,TABUAS EMPREGADAS 3 VEZES,PRUMOS 4 VEZES</v>
      </c>
      <c r="C10419" s="749" t="s">
        <v>27140</v>
      </c>
      <c r="D10419" s="749" t="s">
        <v>27134</v>
      </c>
      <c r="I10419" s="749" t="s">
        <v>2478</v>
      </c>
      <c r="J10419" s="749" t="n">
        <v>14.33</v>
      </c>
    </row>
    <row collapsed="false" customFormat="false" customHeight="true" hidden="true" ht="12.75" outlineLevel="0" r="10420">
      <c r="A10420" s="749" t="s">
        <v>27142</v>
      </c>
      <c r="B10420" s="749" t="str">
        <f aca="false">C10420&amp;D10420&amp;E10420&amp;F10420&amp;G10420&amp;H10420</f>
        <v>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v>
      </c>
      <c r="C10420" s="749" t="s">
        <v>27143</v>
      </c>
      <c r="D10420" s="749" t="s">
        <v>27144</v>
      </c>
      <c r="E10420" s="749" t="s">
        <v>27145</v>
      </c>
      <c r="F10420" s="749" t="s">
        <v>27146</v>
      </c>
      <c r="G10420" s="749" t="s">
        <v>27147</v>
      </c>
      <c r="I10420" s="749" t="s">
        <v>52</v>
      </c>
      <c r="J10420" s="749" t="n">
        <v>63.55</v>
      </c>
    </row>
    <row collapsed="false" customFormat="false" customHeight="true" hidden="true" ht="12.75" outlineLevel="0" r="10421">
      <c r="A10421" s="749" t="s">
        <v>27148</v>
      </c>
      <c r="B10421" s="749" t="str">
        <f aca="false">C10421&amp;D10421&amp;E10421&amp;F10421&amp;G10421&amp;H10421</f>
        <v>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v>
      </c>
      <c r="C10421" s="749" t="s">
        <v>27143</v>
      </c>
      <c r="D10421" s="749" t="s">
        <v>27144</v>
      </c>
      <c r="E10421" s="749" t="s">
        <v>27145</v>
      </c>
      <c r="F10421" s="749" t="s">
        <v>27146</v>
      </c>
      <c r="G10421" s="749" t="s">
        <v>27147</v>
      </c>
      <c r="I10421" s="749" t="s">
        <v>52</v>
      </c>
      <c r="J10421" s="749" t="n">
        <v>57.68</v>
      </c>
    </row>
    <row collapsed="false" customFormat="false" customHeight="true" hidden="true" ht="12.75" outlineLevel="0" r="10422">
      <c r="A10422" s="749" t="s">
        <v>27149</v>
      </c>
      <c r="B10422" s="749" t="str">
        <f aca="false">C10422&amp;D10422&amp;E10422&amp;F10422&amp;G10422&amp;H10422</f>
        <v>ESCORAMENTO DE ROCHA,OU ENCHIMENTO POR CIMA DE CAMBOTAS METALICAS,COM MADEIRA DE REFLORESTAMENTO,MEDIDO PELO VOLUME DE MADEIRA EMPREGADA,CONSIDERANDO A SECAO MEDIA DAS TORAS E SEUCOMPRIMENTO</v>
      </c>
      <c r="C10422" s="749" t="s">
        <v>27150</v>
      </c>
      <c r="D10422" s="749" t="s">
        <v>27151</v>
      </c>
      <c r="E10422" s="749" t="s">
        <v>27152</v>
      </c>
      <c r="F10422" s="749" t="s">
        <v>27153</v>
      </c>
      <c r="I10422" s="749" t="s">
        <v>2478</v>
      </c>
      <c r="J10422" s="749" t="n">
        <v>1913.77</v>
      </c>
    </row>
    <row collapsed="false" customFormat="false" customHeight="true" hidden="true" ht="12.75" outlineLevel="0" r="10423">
      <c r="A10423" s="749" t="s">
        <v>27154</v>
      </c>
      <c r="B10423" s="749" t="str">
        <f aca="false">C10423&amp;D10423&amp;E10423&amp;F10423&amp;G10423&amp;H10423</f>
        <v>ESCORAMENTO DE ROCHA,OU ENCHIMENTO POR CIMA DE CAMBOTAS METALICAS,COM MADEIRA DE REFLORESTAMENTO,MEDIDO PELO VOLUME DE MADEIRA EMPREGADA,CONSIDERANDO A SECAO MEDIA DAS TORAS E SEUCOMPRIMENTO</v>
      </c>
      <c r="C10423" s="749" t="s">
        <v>27150</v>
      </c>
      <c r="D10423" s="749" t="s">
        <v>27151</v>
      </c>
      <c r="E10423" s="749" t="s">
        <v>27152</v>
      </c>
      <c r="F10423" s="749" t="s">
        <v>27153</v>
      </c>
      <c r="I10423" s="749" t="s">
        <v>2478</v>
      </c>
      <c r="J10423" s="749" t="n">
        <v>1866.39</v>
      </c>
    </row>
    <row collapsed="false" customFormat="false" customHeight="true" hidden="true" ht="12.75" outlineLevel="0" r="10424">
      <c r="A10424" s="749" t="s">
        <v>27155</v>
      </c>
      <c r="B10424" s="749" t="str">
        <f aca="false">C10424&amp;D10424&amp;E10424&amp;F10424&amp;G10424&amp;H10424</f>
        <v>ESCORAMENTO DE TUNEL ESCAVADO EM TERRA,COM MADEIRA DE REFLORESTAMENTO SERRADA,DE 2",POR CIMA DAS CAMBOTAS METALICAS,INCLUSIVE O FORNECIMENTO E COLOCACAO DA MADEIRA,SEM APROVEITAMENTO DESTA</v>
      </c>
      <c r="C10424" s="749" t="s">
        <v>27156</v>
      </c>
      <c r="D10424" s="749" t="s">
        <v>27157</v>
      </c>
      <c r="E10424" s="749" t="s">
        <v>27158</v>
      </c>
      <c r="F10424" s="749" t="s">
        <v>27159</v>
      </c>
      <c r="I10424" s="749" t="s">
        <v>52</v>
      </c>
      <c r="J10424" s="749" t="n">
        <v>110.82</v>
      </c>
    </row>
    <row collapsed="false" customFormat="false" customHeight="true" hidden="true" ht="12.75" outlineLevel="0" r="10425">
      <c r="A10425" s="749" t="s">
        <v>27160</v>
      </c>
      <c r="B10425" s="749" t="str">
        <f aca="false">C10425&amp;D10425&amp;E10425&amp;F10425&amp;G10425&amp;H10425</f>
        <v>ESCORAMENTO DE TUNEL ESCAVADO EM TERRA,COM MADEIRA DE REFLORESTAMENTO SERRADA,DE 2",POR CIMA DAS CAMBOTAS METALICAS,INCLUSIVE O FORNECIMENTO E COLOCACAO DA MADEIRA,SEM APROVEITAMENTO DESTA</v>
      </c>
      <c r="C10425" s="749" t="s">
        <v>27156</v>
      </c>
      <c r="D10425" s="749" t="s">
        <v>27157</v>
      </c>
      <c r="E10425" s="749" t="s">
        <v>27158</v>
      </c>
      <c r="F10425" s="749" t="s">
        <v>27159</v>
      </c>
      <c r="I10425" s="749" t="s">
        <v>52</v>
      </c>
      <c r="J10425" s="749" t="n">
        <v>103.12</v>
      </c>
    </row>
    <row collapsed="false" customFormat="false" customHeight="true" hidden="true" ht="25.5" outlineLevel="0" r="10426">
      <c r="A10426" s="749" t="s">
        <v>27161</v>
      </c>
      <c r="B10426" s="758" t="str">
        <f aca="false">C10426&amp;D10426&amp;E10426&amp;F10426&amp;G10426&amp;H10426</f>
        <v>REFORCO LATERAL DE ESCORAMENTO DE FORMAS DE PILARES OU VIGAS,COM 30% DE APROVEITAMENTO DA MADEIRA,INCLUSIVE RETIRADA</v>
      </c>
      <c r="C10426" s="749" t="s">
        <v>27162</v>
      </c>
      <c r="D10426" s="749" t="s">
        <v>27163</v>
      </c>
      <c r="I10426" s="749" t="s">
        <v>52</v>
      </c>
      <c r="J10426" s="749" t="n">
        <v>9.49</v>
      </c>
    </row>
    <row collapsed="false" customFormat="false" customHeight="true" hidden="true" ht="25.5" outlineLevel="0" r="10427">
      <c r="A10427" s="749" t="s">
        <v>27164</v>
      </c>
      <c r="B10427" s="758" t="str">
        <f aca="false">C10427&amp;D10427&amp;E10427&amp;F10427&amp;G10427&amp;H10427</f>
        <v>REFORCO LATERAL DE ESCORAMENTO DE FORMAS DE PILARES OU VIGAS,COM 30% DE APROVEITAMENTO DA MADEIRA,INCLUSIVE RETIRADA</v>
      </c>
      <c r="C10427" s="749" t="s">
        <v>27162</v>
      </c>
      <c r="D10427" s="749" t="s">
        <v>27163</v>
      </c>
      <c r="I10427" s="749" t="s">
        <v>52</v>
      </c>
      <c r="J10427" s="749" t="n">
        <v>8.78</v>
      </c>
    </row>
    <row collapsed="false" customFormat="false" customHeight="true" hidden="true" ht="25.5" outlineLevel="0" r="10428">
      <c r="A10428" s="749" t="s">
        <v>27165</v>
      </c>
      <c r="B10428" s="758" t="str">
        <f aca="false">C10428&amp;D10428&amp;E10428&amp;F10428&amp;G10428&amp;H10428</f>
        <v>REFORCO LATERAL DE ESCORAMENTO DE FORMAS DE PILARES OU VIGAS,COM APROVEITAMENTO DE 2 VEZES DA MADEIRA,INCLUSIVE RETIRADA</v>
      </c>
      <c r="C10428" s="749" t="s">
        <v>27162</v>
      </c>
      <c r="D10428" s="749" t="s">
        <v>27166</v>
      </c>
      <c r="I10428" s="749" t="s">
        <v>52</v>
      </c>
      <c r="J10428" s="749" t="n">
        <v>8.94</v>
      </c>
    </row>
    <row collapsed="false" customFormat="false" customHeight="true" hidden="true" ht="25.5" outlineLevel="0" r="10429">
      <c r="A10429" s="749" t="s">
        <v>27167</v>
      </c>
      <c r="B10429" s="758" t="str">
        <f aca="false">C10429&amp;D10429&amp;E10429&amp;F10429&amp;G10429&amp;H10429</f>
        <v>REFORCO LATERAL DE ESCORAMENTO DE FORMAS DE PILARES OU VIGAS,COM APROVEITAMENTO DE 2 VEZES DA MADEIRA,INCLUSIVE RETIRADA</v>
      </c>
      <c r="C10429" s="749" t="s">
        <v>27162</v>
      </c>
      <c r="D10429" s="749" t="s">
        <v>27166</v>
      </c>
      <c r="I10429" s="749" t="s">
        <v>52</v>
      </c>
      <c r="J10429" s="749" t="n">
        <v>8.23</v>
      </c>
    </row>
    <row collapsed="false" customFormat="false" customHeight="true" hidden="true" ht="12.75" outlineLevel="0" r="10430">
      <c r="A10430" s="749" t="s">
        <v>27168</v>
      </c>
      <c r="B10430" s="749" t="str">
        <f aca="false">C10430&amp;D10430&amp;E10430&amp;F10430&amp;G10430&amp;H10430</f>
        <v>ESCORAMENTO DE FORMA DE PARAMENTOS VERTICAIS,PARA ALTURA ATE 1,50M,COM 30% DE APROVEITAMENTO DA MADEIRA,INCLUSIVE RETIRADA</v>
      </c>
      <c r="C10430" s="749" t="s">
        <v>27169</v>
      </c>
      <c r="D10430" s="749" t="s">
        <v>27170</v>
      </c>
      <c r="E10430" s="749" t="s">
        <v>27171</v>
      </c>
      <c r="I10430" s="749" t="s">
        <v>52</v>
      </c>
      <c r="J10430" s="749" t="n">
        <v>24.92</v>
      </c>
    </row>
    <row collapsed="false" customFormat="false" customHeight="true" hidden="true" ht="12.75" outlineLevel="0" r="10431">
      <c r="A10431" s="749" t="s">
        <v>27172</v>
      </c>
      <c r="B10431" s="749" t="str">
        <f aca="false">C10431&amp;D10431&amp;E10431&amp;F10431&amp;G10431&amp;H10431</f>
        <v>ESCORAMENTO DE FORMA DE PARAMENTOS VERTICAIS,PARA ALTURA ATE 1,50M,COM 30% DE APROVEITAMENTO DA MADEIRA,INCLUSIVE RETIRADA</v>
      </c>
      <c r="C10431" s="749" t="s">
        <v>27169</v>
      </c>
      <c r="D10431" s="749" t="s">
        <v>27170</v>
      </c>
      <c r="E10431" s="749" t="s">
        <v>27171</v>
      </c>
      <c r="I10431" s="749" t="s">
        <v>52</v>
      </c>
      <c r="J10431" s="749" t="n">
        <v>22.55</v>
      </c>
    </row>
    <row collapsed="false" customFormat="false" customHeight="true" hidden="true" ht="12.75" outlineLevel="0" r="10432">
      <c r="A10432" s="749" t="s">
        <v>27173</v>
      </c>
      <c r="B10432" s="749" t="str">
        <f aca="false">C10432&amp;D10432&amp;E10432&amp;F10432&amp;G10432&amp;H10432</f>
        <v>ESCORAMENTO DE FORMA DE PARAMETROS VERTICAIS,PARA ALTURA ATE 1,50M,COM APROVEITAMENTO DE 2 VEZES DA MADEIRA,INCLUSIVE RETIRADA</v>
      </c>
      <c r="C10432" s="749" t="s">
        <v>27174</v>
      </c>
      <c r="D10432" s="749" t="s">
        <v>27175</v>
      </c>
      <c r="E10432" s="749" t="s">
        <v>27176</v>
      </c>
      <c r="I10432" s="749" t="s">
        <v>52</v>
      </c>
      <c r="J10432" s="749" t="n">
        <v>22.84</v>
      </c>
    </row>
    <row collapsed="false" customFormat="false" customHeight="true" hidden="true" ht="12.75" outlineLevel="0" r="10433">
      <c r="A10433" s="749" t="s">
        <v>27177</v>
      </c>
      <c r="B10433" s="749" t="str">
        <f aca="false">C10433&amp;D10433&amp;E10433&amp;F10433&amp;G10433&amp;H10433</f>
        <v>ESCORAMENTO DE FORMA DE PARAMETROS VERTICAIS,PARA ALTURA ATE 1,50M,COM APROVEITAMENTO DE 2 VEZES DA MADEIRA,INCLUSIVE RETIRADA</v>
      </c>
      <c r="C10433" s="749" t="s">
        <v>27174</v>
      </c>
      <c r="D10433" s="749" t="s">
        <v>27175</v>
      </c>
      <c r="E10433" s="749" t="s">
        <v>27176</v>
      </c>
      <c r="I10433" s="749" t="s">
        <v>52</v>
      </c>
      <c r="J10433" s="749" t="n">
        <v>20.47</v>
      </c>
    </row>
    <row collapsed="false" customFormat="false" customHeight="true" hidden="true" ht="12.75" outlineLevel="0" r="10434">
      <c r="A10434" s="749" t="s">
        <v>27178</v>
      </c>
      <c r="B10434" s="749" t="str">
        <f aca="false">C10434&amp;D10434&amp;E10434&amp;F10434&amp;G10434&amp;H10434</f>
        <v>ESCORAMENTO DE FORMAS DE PARAMENTOS VERTICAIS,PARA ALTURA DE 1,50 A 5,00M,COM 30% DE APROVEITAMENTO DA MADEIRA,INCLUSIVE RETIRADA</v>
      </c>
      <c r="C10434" s="749" t="s">
        <v>27179</v>
      </c>
      <c r="D10434" s="749" t="s">
        <v>27180</v>
      </c>
      <c r="E10434" s="749" t="s">
        <v>27181</v>
      </c>
      <c r="I10434" s="749" t="s">
        <v>52</v>
      </c>
      <c r="J10434" s="749" t="n">
        <v>33.36</v>
      </c>
    </row>
    <row collapsed="false" customFormat="false" customHeight="true" hidden="true" ht="12.75" outlineLevel="0" r="10435">
      <c r="A10435" s="749" t="s">
        <v>27182</v>
      </c>
      <c r="B10435" s="749" t="str">
        <f aca="false">C10435&amp;D10435&amp;E10435&amp;F10435&amp;G10435&amp;H10435</f>
        <v>ESCORAMENTO DE FORMAS DE PARAMENTOS VERTICAIS,PARA ALTURA DE 1,50 A 5,00M,COM 30% DE APROVEITAMENTO DA MADEIRA,INCLUSIVE RETIRADA</v>
      </c>
      <c r="C10435" s="749" t="s">
        <v>27179</v>
      </c>
      <c r="D10435" s="749" t="s">
        <v>27180</v>
      </c>
      <c r="E10435" s="749" t="s">
        <v>27181</v>
      </c>
      <c r="I10435" s="749" t="s">
        <v>52</v>
      </c>
      <c r="J10435" s="749" t="n">
        <v>30.05</v>
      </c>
    </row>
    <row collapsed="false" customFormat="false" customHeight="true" hidden="true" ht="12.75" outlineLevel="0" r="10436">
      <c r="A10436" s="749" t="s">
        <v>27183</v>
      </c>
      <c r="B10436" s="749" t="str">
        <f aca="false">C10436&amp;D10436&amp;E10436&amp;F10436&amp;G10436&amp;H10436</f>
        <v>ESCORAMENTO DE FORMAS DE PARAMENTOS VERTICAIS,PARA ALTURA DE 1,50 A 5,00M,COM APROVEITAMENTO DE 2 VEZES DA MADEIRA,INCLUSIVE RETIRADA</v>
      </c>
      <c r="C10436" s="749" t="s">
        <v>27179</v>
      </c>
      <c r="D10436" s="749" t="s">
        <v>27184</v>
      </c>
      <c r="E10436" s="749" t="s">
        <v>27185</v>
      </c>
      <c r="I10436" s="749" t="s">
        <v>52</v>
      </c>
      <c r="J10436" s="749" t="n">
        <v>31.01</v>
      </c>
    </row>
    <row collapsed="false" customFormat="false" customHeight="true" hidden="true" ht="12.75" outlineLevel="0" r="10437">
      <c r="A10437" s="749" t="s">
        <v>27186</v>
      </c>
      <c r="B10437" s="749" t="str">
        <f aca="false">C10437&amp;D10437&amp;E10437&amp;F10437&amp;G10437&amp;H10437</f>
        <v>ESCORAMENTO DE FORMAS DE PARAMENTOS VERTICAIS,PARA ALTURA DE 1,50 A 5,00M,COM APROVEITAMENTO DE 2 VEZES DA MADEIRA,INCLUSIVE RETIRADA</v>
      </c>
      <c r="C10437" s="749" t="s">
        <v>27179</v>
      </c>
      <c r="D10437" s="749" t="s">
        <v>27184</v>
      </c>
      <c r="E10437" s="749" t="s">
        <v>27185</v>
      </c>
      <c r="I10437" s="749" t="s">
        <v>52</v>
      </c>
      <c r="J10437" s="749" t="n">
        <v>27.69</v>
      </c>
    </row>
    <row collapsed="false" customFormat="false" customHeight="true" hidden="true" ht="12.75" outlineLevel="0" r="10438">
      <c r="A10438" s="749" t="s">
        <v>27187</v>
      </c>
      <c r="B10438" s="749" t="str">
        <f aca="false">C10438&amp;D10438&amp;E10438&amp;F10438&amp;G10438&amp;H10438</f>
        <v>ESCORAMENTO DE FORMAS DE PARAMENTOS VERTICAIS,PARA ALTURA DE 5,00M A 8,00M,COM 30% DE APROVEITAMENTO DA MADEIRA,INCLUSIVE RETIRADA</v>
      </c>
      <c r="C10438" s="749" t="s">
        <v>27179</v>
      </c>
      <c r="D10438" s="749" t="s">
        <v>27188</v>
      </c>
      <c r="E10438" s="749" t="s">
        <v>27189</v>
      </c>
      <c r="I10438" s="749" t="s">
        <v>52</v>
      </c>
      <c r="J10438" s="749" t="n">
        <v>51.92</v>
      </c>
    </row>
    <row collapsed="false" customFormat="false" customHeight="true" hidden="true" ht="12.75" outlineLevel="0" r="10439">
      <c r="A10439" s="749" t="s">
        <v>27190</v>
      </c>
      <c r="B10439" s="749" t="str">
        <f aca="false">C10439&amp;D10439&amp;E10439&amp;F10439&amp;G10439&amp;H10439</f>
        <v>ESCORAMENTO DE FORMAS DE PARAMENTOS VERTICAIS,PARA ALTURA DE 5,00M A 8,00M,COM 30% DE APROVEITAMENTO DA MADEIRA,INCLUSIVE RETIRADA</v>
      </c>
      <c r="C10439" s="749" t="s">
        <v>27179</v>
      </c>
      <c r="D10439" s="749" t="s">
        <v>27188</v>
      </c>
      <c r="E10439" s="749" t="s">
        <v>27189</v>
      </c>
      <c r="I10439" s="749" t="s">
        <v>52</v>
      </c>
      <c r="J10439" s="749" t="n">
        <v>46.71</v>
      </c>
    </row>
    <row collapsed="false" customFormat="false" customHeight="true" hidden="true" ht="12.75" outlineLevel="0" r="10440">
      <c r="A10440" s="749" t="s">
        <v>27191</v>
      </c>
      <c r="B10440" s="749" t="str">
        <f aca="false">C10440&amp;D10440&amp;E10440&amp;F10440&amp;G10440&amp;H10440</f>
        <v>ESCORAMENTO DE FORMAS DE PARAMENTOS VERTICAIS,PARA ALTURA DE 5,00M A 8,00M,COM APROVEITAMENTO DE 2 VEZES DA MADEIRA,INCLUSIVE RETIRADA</v>
      </c>
      <c r="C10440" s="749" t="s">
        <v>27179</v>
      </c>
      <c r="D10440" s="749" t="s">
        <v>27192</v>
      </c>
      <c r="E10440" s="749" t="s">
        <v>27193</v>
      </c>
      <c r="I10440" s="749" t="s">
        <v>52</v>
      </c>
      <c r="J10440" s="749" t="n">
        <v>48.41</v>
      </c>
    </row>
    <row collapsed="false" customFormat="false" customHeight="true" hidden="true" ht="12.75" outlineLevel="0" r="10441">
      <c r="A10441" s="749" t="s">
        <v>27194</v>
      </c>
      <c r="B10441" s="749" t="str">
        <f aca="false">C10441&amp;D10441&amp;E10441&amp;F10441&amp;G10441&amp;H10441</f>
        <v>ESCORAMENTO DE FORMAS DE PARAMENTOS VERTICAIS,PARA ALTURA DE 5,00M A 8,00M,COM APROVEITAMENTO DE 2 VEZES DA MADEIRA,INCLUSIVE RETIRADA</v>
      </c>
      <c r="C10441" s="749" t="s">
        <v>27179</v>
      </c>
      <c r="D10441" s="749" t="s">
        <v>27192</v>
      </c>
      <c r="E10441" s="749" t="s">
        <v>27193</v>
      </c>
      <c r="I10441" s="749" t="s">
        <v>52</v>
      </c>
      <c r="J10441" s="749" t="n">
        <v>43.2</v>
      </c>
    </row>
    <row collapsed="false" customFormat="false" customHeight="true" hidden="true" ht="12.75" outlineLevel="0" r="10442">
      <c r="A10442" s="749" t="s">
        <v>27195</v>
      </c>
      <c r="B10442" s="749" t="str">
        <f aca="false">C10442&amp;D10442&amp;E10442&amp;F10442&amp;G10442&amp;H10442</f>
        <v>ESCORAMENTO DE FORMAS DE PARAMENTOS VERTICAIS,PARA ALTURA DE 8,00M A 12,00M,COM 30% DE APROVEITAMENTO DA MADEIRA,INCLUSIVE RETIRADA</v>
      </c>
      <c r="C10442" s="749" t="s">
        <v>27179</v>
      </c>
      <c r="D10442" s="749" t="s">
        <v>27196</v>
      </c>
      <c r="E10442" s="749" t="s">
        <v>27197</v>
      </c>
      <c r="I10442" s="749" t="s">
        <v>52</v>
      </c>
      <c r="J10442" s="749" t="n">
        <v>60.21</v>
      </c>
    </row>
    <row collapsed="false" customFormat="false" customHeight="true" hidden="true" ht="12.75" outlineLevel="0" r="10443">
      <c r="A10443" s="749" t="s">
        <v>27198</v>
      </c>
      <c r="B10443" s="749" t="str">
        <f aca="false">C10443&amp;D10443&amp;E10443&amp;F10443&amp;G10443&amp;H10443</f>
        <v>ESCORAMENTO DE FORMAS DE PARAMENTOS VERTICAIS,PARA ALTURA DE 8,00M A 12,00M,COM 30% DE APROVEITAMENTO DA MADEIRA,INCLUSIVE RETIRADA</v>
      </c>
      <c r="C10443" s="749" t="s">
        <v>27179</v>
      </c>
      <c r="D10443" s="749" t="s">
        <v>27196</v>
      </c>
      <c r="E10443" s="749" t="s">
        <v>27197</v>
      </c>
      <c r="I10443" s="749" t="s">
        <v>52</v>
      </c>
      <c r="J10443" s="749" t="n">
        <v>54.05</v>
      </c>
    </row>
    <row collapsed="false" customFormat="false" customHeight="true" hidden="true" ht="12.75" outlineLevel="0" r="10444">
      <c r="A10444" s="749" t="s">
        <v>27199</v>
      </c>
      <c r="B10444" s="749" t="str">
        <f aca="false">C10444&amp;D10444&amp;E10444&amp;F10444&amp;G10444&amp;H10444</f>
        <v>ESCORAMENTO DE FORMAS DE PARAMENTOS VERTICAIS,PARA ALTURA DE 8,00 A 12,00M,COM APROVEITAMENTO DE 2 VEZES DA MADEIRA,INCLUSIVE RETIRADA</v>
      </c>
      <c r="C10444" s="749" t="s">
        <v>27179</v>
      </c>
      <c r="D10444" s="749" t="s">
        <v>27200</v>
      </c>
      <c r="E10444" s="749" t="s">
        <v>27193</v>
      </c>
      <c r="I10444" s="749" t="s">
        <v>52</v>
      </c>
      <c r="J10444" s="749" t="n">
        <v>56.19</v>
      </c>
    </row>
    <row collapsed="false" customFormat="false" customHeight="true" hidden="true" ht="12.75" outlineLevel="0" r="10445">
      <c r="A10445" s="749" t="s">
        <v>27201</v>
      </c>
      <c r="B10445" s="749" t="str">
        <f aca="false">C10445&amp;D10445&amp;E10445&amp;F10445&amp;G10445&amp;H10445</f>
        <v>ESCORAMENTO DE FORMAS DE PARAMENTOS VERTICAIS,PARA ALTURA DE 8,00 A 12,00M,COM APROVEITAMENTO DE 2 VEZES DA MADEIRA,INCLUSIVE RETIRADA</v>
      </c>
      <c r="C10445" s="749" t="s">
        <v>27179</v>
      </c>
      <c r="D10445" s="749" t="s">
        <v>27200</v>
      </c>
      <c r="E10445" s="749" t="s">
        <v>27193</v>
      </c>
      <c r="I10445" s="749" t="s">
        <v>52</v>
      </c>
      <c r="J10445" s="749" t="n">
        <v>50.03</v>
      </c>
    </row>
    <row collapsed="false" customFormat="false" customHeight="true" hidden="true" ht="12.75" outlineLevel="0" r="10446">
      <c r="A10446" s="749" t="s">
        <v>27202</v>
      </c>
      <c r="B10446" s="749" t="str">
        <f aca="false">C10446&amp;D10446&amp;E10446&amp;F10446&amp;G10446&amp;H10446</f>
        <v>JUNTA DE MADEIRA PARA PONTES,UTILIZANDO SARRAFOS DE 1X7CM</v>
      </c>
      <c r="C10446" s="749" t="s">
        <v>27203</v>
      </c>
      <c r="I10446" s="749" t="s">
        <v>236</v>
      </c>
      <c r="J10446" s="749" t="n">
        <v>2.89</v>
      </c>
    </row>
    <row collapsed="false" customFormat="false" customHeight="true" hidden="true" ht="12.75" outlineLevel="0" r="10447">
      <c r="A10447" s="749" t="s">
        <v>27204</v>
      </c>
      <c r="B10447" s="749" t="str">
        <f aca="false">C10447&amp;D10447&amp;E10447&amp;F10447&amp;G10447&amp;H10447</f>
        <v>JUNTA DE MADEIRA PARA PONTES,UTILIZANDO SARRAFOS DE 1X7CM</v>
      </c>
      <c r="C10447" s="749" t="s">
        <v>27203</v>
      </c>
      <c r="I10447" s="749" t="s">
        <v>236</v>
      </c>
      <c r="J10447" s="749" t="n">
        <v>2.59</v>
      </c>
    </row>
    <row collapsed="false" customFormat="false" customHeight="true" hidden="true" ht="12.75" outlineLevel="0" r="10448">
      <c r="A10448" s="749" t="s">
        <v>27205</v>
      </c>
      <c r="B10448" s="749" t="str">
        <f aca="false">C10448&amp;D10448&amp;E10448&amp;F10448&amp;G10448&amp;H10448</f>
        <v>PILAR EM MADEIRA DE REFLORESTAMENTO,COM 25CM DE DIAMETRO,TRATADO COM PINTURA IMUNIZANTE,EXCLUSIVE ESCAVACAO,FUNDACAO E REATERRO.FORNECIMENTO E ASSENTAMENTO</v>
      </c>
      <c r="C10448" s="749" t="s">
        <v>27206</v>
      </c>
      <c r="D10448" s="749" t="s">
        <v>27207</v>
      </c>
      <c r="E10448" s="749" t="s">
        <v>27208</v>
      </c>
      <c r="I10448" s="749" t="s">
        <v>236</v>
      </c>
      <c r="J10448" s="749" t="n">
        <v>57.85</v>
      </c>
    </row>
    <row collapsed="false" customFormat="false" customHeight="true" hidden="true" ht="12.75" outlineLevel="0" r="10449">
      <c r="A10449" s="749" t="s">
        <v>27209</v>
      </c>
      <c r="B10449" s="749" t="str">
        <f aca="false">C10449&amp;D10449&amp;E10449&amp;F10449&amp;G10449&amp;H10449</f>
        <v>PILAR EM MADEIRA DE REFLORESTAMENTO,COM 25CM DE DIAMETRO,TRATADO COM PINTURA IMUNIZANTE,EXCLUSIVE ESCAVACAO,FUNDACAO E REATERRO.FORNECIMENTO E ASSENTAMENTO</v>
      </c>
      <c r="C10449" s="749" t="s">
        <v>27206</v>
      </c>
      <c r="D10449" s="749" t="s">
        <v>27207</v>
      </c>
      <c r="E10449" s="749" t="s">
        <v>27208</v>
      </c>
      <c r="I10449" s="749" t="s">
        <v>236</v>
      </c>
      <c r="J10449" s="749" t="n">
        <v>54.92</v>
      </c>
    </row>
    <row collapsed="false" customFormat="false" customHeight="true" hidden="true" ht="12.75" outlineLevel="0" r="10450">
      <c r="A10450" s="749" t="s">
        <v>27210</v>
      </c>
      <c r="B10450" s="749" t="str">
        <f aca="false">C10450&amp;D10450&amp;E10450&amp;F10450&amp;G10450&amp;H10450</f>
        <v>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v>
      </c>
      <c r="C10450" s="749" t="s">
        <v>27211</v>
      </c>
      <c r="D10450" s="749" t="s">
        <v>27212</v>
      </c>
      <c r="E10450" s="749" t="s">
        <v>27213</v>
      </c>
      <c r="F10450" s="749" t="s">
        <v>27214</v>
      </c>
      <c r="G10450" s="749" t="s">
        <v>27215</v>
      </c>
      <c r="H10450" s="749" t="s">
        <v>27216</v>
      </c>
      <c r="I10450" s="749" t="s">
        <v>52</v>
      </c>
      <c r="J10450" s="749" t="n">
        <v>590.06</v>
      </c>
    </row>
    <row collapsed="false" customFormat="false" customHeight="true" hidden="true" ht="12.75" outlineLevel="0" r="10451">
      <c r="A10451" s="749" t="s">
        <v>27217</v>
      </c>
      <c r="B10451" s="749" t="str">
        <f aca="false">C10451&amp;D10451&amp;E10451&amp;F10451&amp;G10451&amp;H10451</f>
        <v>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v>
      </c>
      <c r="C10451" s="749" t="s">
        <v>27211</v>
      </c>
      <c r="D10451" s="749" t="s">
        <v>27212</v>
      </c>
      <c r="E10451" s="749" t="s">
        <v>27213</v>
      </c>
      <c r="F10451" s="749" t="s">
        <v>27214</v>
      </c>
      <c r="G10451" s="749" t="s">
        <v>27215</v>
      </c>
      <c r="H10451" s="749" t="s">
        <v>27216</v>
      </c>
      <c r="I10451" s="749" t="s">
        <v>52</v>
      </c>
      <c r="J10451" s="749" t="n">
        <v>547.46</v>
      </c>
    </row>
    <row collapsed="false" customFormat="false" customHeight="true" hidden="true" ht="12.75" outlineLevel="0" r="10452">
      <c r="A10452" s="749" t="s">
        <v>27218</v>
      </c>
      <c r="B10452" s="749" t="str">
        <f aca="false">C10452&amp;D10452&amp;E10452&amp;F10452&amp;G10452&amp;H10452</f>
        <v>FORMAS DE CHAPAS DE MADEIRA COMPENSADA,EMPREGANDO-SE AS DE 14MM,RESINADAS,E TAMBEM AS DE 20MM DE ESPESSURA,PLASTIFICADAS,SERVINDO 4 VEZES,E A MADEIRA AUXILIAR SERVINDO 3 VEZES,INCLUSIVE FORNECIMENTO E DESMOLDAGEM,EXCLUSIVE ESCORAMENTO</v>
      </c>
      <c r="C10452" s="749" t="s">
        <v>27219</v>
      </c>
      <c r="D10452" s="749" t="s">
        <v>27220</v>
      </c>
      <c r="E10452" s="749" t="s">
        <v>27221</v>
      </c>
      <c r="F10452" s="749" t="s">
        <v>27222</v>
      </c>
      <c r="I10452" s="749" t="s">
        <v>52</v>
      </c>
      <c r="J10452" s="749" t="n">
        <v>68.82</v>
      </c>
    </row>
    <row collapsed="false" customFormat="false" customHeight="true" hidden="true" ht="12.75" outlineLevel="0" r="10453">
      <c r="A10453" s="749" t="s">
        <v>27223</v>
      </c>
      <c r="B10453" s="749" t="str">
        <f aca="false">C10453&amp;D10453&amp;E10453&amp;F10453&amp;G10453&amp;H10453</f>
        <v>FORMAS DE CHAPAS DE MADEIRA COMPENSADA,EMPREGANDO-SE AS DE 14MM,RESINADAS,E TAMBEM AS DE 20MM DE ESPESSURA,PLASTIFICADAS,SERVINDO 4 VEZES,E A MADEIRA AUXILIAR SERVINDO 3 VEZES,INCLUSIVE FORNECIMENTO E DESMOLDAGEM,EXCLUSIVE ESCORAMENTO</v>
      </c>
      <c r="C10453" s="749" t="s">
        <v>27219</v>
      </c>
      <c r="D10453" s="749" t="s">
        <v>27220</v>
      </c>
      <c r="E10453" s="749" t="s">
        <v>27221</v>
      </c>
      <c r="F10453" s="749" t="s">
        <v>27222</v>
      </c>
      <c r="I10453" s="749" t="s">
        <v>52</v>
      </c>
      <c r="J10453" s="749" t="n">
        <v>61.04</v>
      </c>
    </row>
    <row collapsed="false" customFormat="false" customHeight="true" hidden="true" ht="12.75" outlineLevel="0" r="10454">
      <c r="A10454" s="749" t="s">
        <v>27224</v>
      </c>
      <c r="B10454" s="749" t="str">
        <f aca="false">C10454&amp;D10454&amp;E10454&amp;F10454&amp;G10454&amp;H10454</f>
        <v>FORMAS DE CHAPAS DE MADEIRA COMPENSADA,EMPREGANDO-SE AS DE 14MM,RESINADAS E TAMBEM AS DE 20MM DE ESPESSURA,PLASTIFICADAS,SERVINDO 1 VEZ,INCLUSIVE FORNECIMENTO E DESMOLDAGEM,EXCLUSIVE ESCORAMENTO</v>
      </c>
      <c r="C10454" s="749" t="s">
        <v>27219</v>
      </c>
      <c r="D10454" s="749" t="s">
        <v>27225</v>
      </c>
      <c r="E10454" s="749" t="s">
        <v>27226</v>
      </c>
      <c r="F10454" s="749" t="s">
        <v>27227</v>
      </c>
      <c r="I10454" s="749" t="s">
        <v>52</v>
      </c>
      <c r="J10454" s="749" t="n">
        <v>90.83</v>
      </c>
    </row>
    <row collapsed="false" customFormat="false" customHeight="true" hidden="true" ht="12.75" outlineLevel="0" r="10455">
      <c r="A10455" s="749" t="s">
        <v>27228</v>
      </c>
      <c r="B10455" s="749" t="str">
        <f aca="false">C10455&amp;D10455&amp;E10455&amp;F10455&amp;G10455&amp;H10455</f>
        <v>FORMAS DE CHAPAS DE MADEIRA COMPENSADA,EMPREGANDO-SE AS DE 14MM,RESINADAS E TAMBEM AS DE 20MM DE ESPESSURA,PLASTIFICADAS,SERVINDO 1 VEZ,INCLUSIVE FORNECIMENTO E DESMOLDAGEM,EXCLUSIVE ESCORAMENTO</v>
      </c>
      <c r="C10455" s="749" t="s">
        <v>27219</v>
      </c>
      <c r="D10455" s="749" t="s">
        <v>27225</v>
      </c>
      <c r="E10455" s="749" t="s">
        <v>27226</v>
      </c>
      <c r="F10455" s="749" t="s">
        <v>27227</v>
      </c>
      <c r="I10455" s="749" t="s">
        <v>52</v>
      </c>
      <c r="J10455" s="749" t="n">
        <v>83.05</v>
      </c>
    </row>
    <row collapsed="false" customFormat="false" customHeight="true" hidden="true" ht="12.75" outlineLevel="0" r="10456">
      <c r="A10456" s="749" t="s">
        <v>27229</v>
      </c>
      <c r="B10456" s="749" t="str">
        <f aca="false">C10456&amp;D10456&amp;E10456&amp;F10456&amp;G10456&amp;H10456</f>
        <v>FORMAS DE CHAPAS DE MADEIRA COMPENSADA,DE 20MM DE ESPESSURA,PLASTIFICADAS,SERVINDO 1 VEZ PARA VIADUTOS,INCLUINDO PECAS DE TRANSFERENCIA PARA ESCORAMENTO METALICO,EXCLUSIVE ESTE,INCLUSIVE FORNECIMENTO DE MATERIAIS E DESMOLDAGEM</v>
      </c>
      <c r="C10456" s="749" t="s">
        <v>27230</v>
      </c>
      <c r="D10456" s="749" t="s">
        <v>27231</v>
      </c>
      <c r="E10456" s="749" t="s">
        <v>27232</v>
      </c>
      <c r="F10456" s="749" t="s">
        <v>27233</v>
      </c>
      <c r="I10456" s="749" t="s">
        <v>52</v>
      </c>
      <c r="J10456" s="749" t="n">
        <v>141.75</v>
      </c>
    </row>
    <row collapsed="false" customFormat="false" customHeight="true" hidden="true" ht="12.75" outlineLevel="0" r="10457">
      <c r="A10457" s="749" t="s">
        <v>27234</v>
      </c>
      <c r="B10457" s="749" t="str">
        <f aca="false">C10457&amp;D10457&amp;E10457&amp;F10457&amp;G10457&amp;H10457</f>
        <v>FORMAS DE CHAPAS DE MADEIRA COMPENSADA,DE 20MM DE ESPESSURA,PLASTIFICADAS,SERVINDO 1 VEZ PARA VIADUTOS,INCLUINDO PECAS DE TRANSFERENCIA PARA ESCORAMENTO METALICO,EXCLUSIVE ESTE,INCLUSIVE FORNECIMENTO DE MATERIAIS E DESMOLDAGEM</v>
      </c>
      <c r="C10457" s="749" t="s">
        <v>27230</v>
      </c>
      <c r="D10457" s="749" t="s">
        <v>27231</v>
      </c>
      <c r="E10457" s="749" t="s">
        <v>27232</v>
      </c>
      <c r="F10457" s="749" t="s">
        <v>27233</v>
      </c>
      <c r="I10457" s="749" t="s">
        <v>52</v>
      </c>
      <c r="J10457" s="749" t="n">
        <v>131.02</v>
      </c>
    </row>
    <row collapsed="false" customFormat="false" customHeight="true" hidden="true" ht="12.75" outlineLevel="0" r="10458">
      <c r="A10458" s="749" t="s">
        <v>27235</v>
      </c>
      <c r="B10458" s="749" t="str">
        <f aca="false">C10458&amp;D10458&amp;E10458&amp;F10458&amp;G10458&amp;H10458</f>
        <v>FORMAS DE CHAPAS DE MADEIRA COMPENSADA,DE 20MM DE ESPESSURA,PLASTIFICADAS,SERVINDO A MADEIRA 2 VEZES PARA VIADUTOS,INCLUINDO PECAS DE TRANSFERENCIA PARA ESCORAMENTO METALICO,EXCLUSIVE ESTE,INCLUSIVE FORNECIMENTO DE MATERIAIS E DESMOLDAGEM</v>
      </c>
      <c r="C10458" s="749" t="s">
        <v>27230</v>
      </c>
      <c r="D10458" s="749" t="s">
        <v>27236</v>
      </c>
      <c r="E10458" s="749" t="s">
        <v>27237</v>
      </c>
      <c r="F10458" s="749" t="s">
        <v>27238</v>
      </c>
      <c r="I10458" s="749" t="s">
        <v>52</v>
      </c>
      <c r="J10458" s="749" t="n">
        <v>117.82</v>
      </c>
    </row>
    <row collapsed="false" customFormat="false" customHeight="true" hidden="true" ht="12.75" outlineLevel="0" r="10459">
      <c r="A10459" s="749" t="s">
        <v>27239</v>
      </c>
      <c r="B10459" s="749" t="str">
        <f aca="false">C10459&amp;D10459&amp;E10459&amp;F10459&amp;G10459&amp;H10459</f>
        <v>FORMAS DE CHAPAS DE MADEIRA COMPENSADA,DE 20MM DE ESPESSURA,PLASTIFICADAS,SERVINDO A MADEIRA 2 VEZES PARA VIADUTOS,INCLUINDO PECAS DE TRANSFERENCIA PARA ESCORAMENTO METALICO,EXCLUSIVE ESTE,INCLUSIVE FORNECIMENTO DE MATERIAIS E DESMOLDAGEM</v>
      </c>
      <c r="C10459" s="749" t="s">
        <v>27230</v>
      </c>
      <c r="D10459" s="749" t="s">
        <v>27236</v>
      </c>
      <c r="E10459" s="749" t="s">
        <v>27237</v>
      </c>
      <c r="F10459" s="749" t="s">
        <v>27238</v>
      </c>
      <c r="I10459" s="749" t="s">
        <v>52</v>
      </c>
      <c r="J10459" s="749" t="n">
        <v>106.39</v>
      </c>
    </row>
    <row collapsed="false" customFormat="false" customHeight="true" hidden="true" ht="12.75" outlineLevel="0" r="10460">
      <c r="A10460" s="749" t="s">
        <v>27240</v>
      </c>
      <c r="B10460" s="749" t="str">
        <f aca="false">C10460&amp;D10460&amp;E10460&amp;F10460&amp;G10460&amp;H10460</f>
        <v>FORMAS DE CHAPAS DE MADEIRA COMPENSADA,DE 14MM DE ESPESSURA,RESINADAS,PARA LAJES,SERVINDO 5 VEZES,E MADEIRA AUXILIAR SERVINDO 5 VEZES,INCLUSIVE FORNECIMENTO E DESMOLDAGEM,EXCLUSIVE ESCORAMENTO</v>
      </c>
      <c r="C10460" s="749" t="s">
        <v>27241</v>
      </c>
      <c r="D10460" s="749" t="s">
        <v>27242</v>
      </c>
      <c r="E10460" s="749" t="s">
        <v>27243</v>
      </c>
      <c r="F10460" s="749" t="s">
        <v>11793</v>
      </c>
      <c r="I10460" s="749" t="s">
        <v>52</v>
      </c>
      <c r="J10460" s="749" t="n">
        <v>53.51</v>
      </c>
    </row>
    <row collapsed="false" customFormat="false" customHeight="true" hidden="true" ht="12.75" outlineLevel="0" r="10461">
      <c r="A10461" s="749" t="s">
        <v>27244</v>
      </c>
      <c r="B10461" s="749" t="str">
        <f aca="false">C10461&amp;D10461&amp;E10461&amp;F10461&amp;G10461&amp;H10461</f>
        <v>FORMAS DE CHAPAS DE MADEIRA COMPENSADA,DE 14MM DE ESPESSURA,RESINADAS,PARA LAJES,SERVINDO 5 VEZES,E MADEIRA AUXILIAR SERVINDO 5 VEZES,INCLUSIVE FORNECIMENTO E DESMOLDAGEM,EXCLUSIVE ESCORAMENTO</v>
      </c>
      <c r="C10461" s="749" t="s">
        <v>27241</v>
      </c>
      <c r="D10461" s="749" t="s">
        <v>27242</v>
      </c>
      <c r="E10461" s="749" t="s">
        <v>27243</v>
      </c>
      <c r="F10461" s="749" t="s">
        <v>11793</v>
      </c>
      <c r="I10461" s="749" t="s">
        <v>52</v>
      </c>
      <c r="J10461" s="749" t="n">
        <v>47.53</v>
      </c>
    </row>
    <row collapsed="false" customFormat="false" customHeight="true" hidden="true" ht="12.75" outlineLevel="0" r="10462">
      <c r="A10462" s="749" t="s">
        <v>27245</v>
      </c>
      <c r="B10462" s="749" t="str">
        <f aca="false">C10462&amp;D10462&amp;E10462&amp;F10462&amp;G10462&amp;H10462</f>
        <v>FORMAS DE CHAPAS DE MADEIRA COMPENSADA,DE 14MM DE ESPESSURA,RESINADAS,PARA LAJES,SERVINDO 2 VEZES,E MADEIRA AUXILIAR SERVINDO 2 VEZES,INCLUSIVE FORNECIMENTO E DESMOLDAGEM,EXCLUSIVE ESCORAMENTO</v>
      </c>
      <c r="C10462" s="749" t="s">
        <v>27241</v>
      </c>
      <c r="D10462" s="749" t="s">
        <v>27246</v>
      </c>
      <c r="E10462" s="749" t="s">
        <v>27247</v>
      </c>
      <c r="F10462" s="749" t="s">
        <v>11793</v>
      </c>
      <c r="I10462" s="749" t="s">
        <v>52</v>
      </c>
      <c r="J10462" s="749" t="n">
        <v>63.12</v>
      </c>
    </row>
    <row collapsed="false" customFormat="false" customHeight="true" hidden="true" ht="12.75" outlineLevel="0" r="10463">
      <c r="A10463" s="749" t="s">
        <v>27248</v>
      </c>
      <c r="B10463" s="749" t="str">
        <f aca="false">C10463&amp;D10463&amp;E10463&amp;F10463&amp;G10463&amp;H10463</f>
        <v>FORMAS DE CHAPAS DE MADEIRA COMPENSADA,DE 14MM DE ESPESSURA,RESINADAS,PARA LAJES,SERVINDO 2 VEZES,E MADEIRA AUXILIAR SERVINDO 2 VEZES,INCLUSIVE FORNECIMENTO E DESMOLDAGEM,EXCLUSIVE ESCORAMENTO</v>
      </c>
      <c r="C10463" s="749" t="s">
        <v>27241</v>
      </c>
      <c r="D10463" s="749" t="s">
        <v>27246</v>
      </c>
      <c r="E10463" s="749" t="s">
        <v>27247</v>
      </c>
      <c r="F10463" s="749" t="s">
        <v>11793</v>
      </c>
      <c r="I10463" s="749" t="s">
        <v>52</v>
      </c>
      <c r="J10463" s="749" t="n">
        <v>57.14</v>
      </c>
    </row>
    <row collapsed="false" customFormat="false" customHeight="true" hidden="true" ht="12.75" outlineLevel="0" r="10464">
      <c r="A10464" s="749" t="s">
        <v>27249</v>
      </c>
      <c r="B10464" s="749" t="str">
        <f aca="false">C10464&amp;D10464&amp;E10464&amp;F10464&amp;G10464&amp;H10464</f>
        <v>FORMAS DE CHAPAS DE MADEIRA COMPENSADA,DE 20MM DE ESPESSURA,PLASTIFICADAS,SERVINDO 2 VEZES,E MADEIRA AUXILIAR SERVINDO 3 VEZES,INCLUSIVE FORNECIMENTO E DESMOLDAGEM,EXCLUSIVE ESCORAMENTO</v>
      </c>
      <c r="C10464" s="749" t="s">
        <v>27230</v>
      </c>
      <c r="D10464" s="749" t="s">
        <v>27250</v>
      </c>
      <c r="E10464" s="749" t="s">
        <v>27251</v>
      </c>
      <c r="F10464" s="749" t="s">
        <v>17187</v>
      </c>
      <c r="I10464" s="749" t="s">
        <v>52</v>
      </c>
      <c r="J10464" s="749" t="n">
        <v>82.37</v>
      </c>
    </row>
    <row collapsed="false" customFormat="false" customHeight="true" hidden="true" ht="12.75" outlineLevel="0" r="10465">
      <c r="A10465" s="749" t="s">
        <v>27252</v>
      </c>
      <c r="B10465" s="749" t="str">
        <f aca="false">C10465&amp;D10465&amp;E10465&amp;F10465&amp;G10465&amp;H10465</f>
        <v>FORMAS DE CHAPAS DE MADEIRA COMPENSADA,DE 20MM DE ESPESSURA,PLASTIFICADAS,SERVINDO 2 VEZES,E MADEIRA AUXILIAR SERVINDO 3 VEZES,INCLUSIVE FORNECIMENTO E DESMOLDAGEM,EXCLUSIVE ESCORAMENTO</v>
      </c>
      <c r="C10465" s="749" t="s">
        <v>27230</v>
      </c>
      <c r="D10465" s="749" t="s">
        <v>27250</v>
      </c>
      <c r="E10465" s="749" t="s">
        <v>27251</v>
      </c>
      <c r="F10465" s="749" t="s">
        <v>17187</v>
      </c>
      <c r="I10465" s="749" t="s">
        <v>52</v>
      </c>
      <c r="J10465" s="749" t="n">
        <v>74.58</v>
      </c>
    </row>
    <row collapsed="false" customFormat="false" customHeight="true" hidden="true" ht="12.75" outlineLevel="0" r="10466">
      <c r="A10466" s="749" t="s">
        <v>27253</v>
      </c>
      <c r="B10466" s="749" t="str">
        <f aca="false">C10466&amp;D10466&amp;E10466&amp;F10466&amp;G10466&amp;H10466</f>
        <v>FORMAS DE CHAPAS DE MADEIRA COMPENSADA,DE 10MM DE ESPESSURA,TIPO CAIXA PERDIDA,COM 50CM DE LARGURA E 46CM DE ALTURA.FORNECIMENTO E COLOCACAO</v>
      </c>
      <c r="C10466" s="749" t="s">
        <v>27254</v>
      </c>
      <c r="D10466" s="749" t="s">
        <v>27255</v>
      </c>
      <c r="E10466" s="749" t="s">
        <v>20205</v>
      </c>
      <c r="I10466" s="749" t="s">
        <v>236</v>
      </c>
      <c r="J10466" s="749" t="n">
        <v>30.67</v>
      </c>
    </row>
    <row collapsed="false" customFormat="false" customHeight="true" hidden="true" ht="12.75" outlineLevel="0" r="10467">
      <c r="A10467" s="749" t="s">
        <v>27256</v>
      </c>
      <c r="B10467" s="749" t="str">
        <f aca="false">C10467&amp;D10467&amp;E10467&amp;F10467&amp;G10467&amp;H10467</f>
        <v>FORMAS DE CHAPAS DE MADEIRA COMPENSADA,DE 10MM DE ESPESSURA,TIPO CAIXA PERDIDA,COM 50CM DE LARGURA E 46CM DE ALTURA.FORNECIMENTO E COLOCACAO</v>
      </c>
      <c r="C10467" s="749" t="s">
        <v>27254</v>
      </c>
      <c r="D10467" s="749" t="s">
        <v>27255</v>
      </c>
      <c r="E10467" s="749" t="s">
        <v>20205</v>
      </c>
      <c r="I10467" s="749" t="s">
        <v>236</v>
      </c>
      <c r="J10467" s="749" t="n">
        <v>28.3</v>
      </c>
    </row>
    <row collapsed="false" customFormat="false" customHeight="true" hidden="true" ht="12.75" outlineLevel="0" r="10468">
      <c r="A10468" s="749" t="s">
        <v>27257</v>
      </c>
      <c r="B10468" s="749" t="str">
        <f aca="false">C10468&amp;D10468&amp;E10468&amp;F10468&amp;G10468&amp;H10468</f>
        <v>FORMAS DE CHAPAS DE MADEIRA COMPENSADA,DE 20MM,RESINADAS,E MADEIRA AUXILIAR,USO 1 VEZ,PARA ESTRUTURA DE PONTES E VIADUTOS,INCLUSIVE FORNECIMENTO DE TODOS OS MATERIAIS,EQUIPAMENTOSAUXILIARES(GUINDASTE E GUINDAUTO)E DESMOLDAGEM,EXCLUSIVE ESCORAMENTO</v>
      </c>
      <c r="C10468" s="749" t="s">
        <v>27258</v>
      </c>
      <c r="D10468" s="749" t="s">
        <v>27259</v>
      </c>
      <c r="E10468" s="749" t="s">
        <v>27260</v>
      </c>
      <c r="F10468" s="749" t="s">
        <v>27261</v>
      </c>
      <c r="G10468" s="749" t="s">
        <v>27262</v>
      </c>
      <c r="I10468" s="749" t="s">
        <v>52</v>
      </c>
      <c r="J10468" s="749" t="n">
        <v>221.57</v>
      </c>
    </row>
    <row collapsed="false" customFormat="false" customHeight="true" hidden="true" ht="12.75" outlineLevel="0" r="10469">
      <c r="A10469" s="749" t="s">
        <v>27263</v>
      </c>
      <c r="B10469" s="749" t="str">
        <f aca="false">C10469&amp;D10469&amp;E10469&amp;F10469&amp;G10469&amp;H10469</f>
        <v>FORMAS DE CHAPAS DE MADEIRA COMPENSADA,DE 20MM,RESINADAS,E MADEIRA AUXILIAR,USO 1 VEZ,PARA ESTRUTURA DE PONTES E VIADUTOS,INCLUSIVE FORNECIMENTO DE TODOS OS MATERIAIS,EQUIPAMENTOSAUXILIARES(GUINDASTE E GUINDAUTO)E DESMOLDAGEM,EXCLUSIVE ESCORAMENTO</v>
      </c>
      <c r="C10469" s="749" t="s">
        <v>27258</v>
      </c>
      <c r="D10469" s="749" t="s">
        <v>27259</v>
      </c>
      <c r="E10469" s="749" t="s">
        <v>27260</v>
      </c>
      <c r="F10469" s="749" t="s">
        <v>27261</v>
      </c>
      <c r="G10469" s="749" t="s">
        <v>27262</v>
      </c>
      <c r="I10469" s="749" t="s">
        <v>52</v>
      </c>
      <c r="J10469" s="749" t="n">
        <v>199.43</v>
      </c>
    </row>
    <row collapsed="false" customFormat="false" customHeight="true" hidden="true" ht="12.75" outlineLevel="0" r="10470">
      <c r="A10470" s="749" t="s">
        <v>27264</v>
      </c>
      <c r="B10470" s="749" t="str">
        <f aca="false">C10470&amp;D10470&amp;E10470&amp;F10470&amp;G10470&amp;H10470</f>
        <v>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v>
      </c>
      <c r="C10470" s="749" t="s">
        <v>27265</v>
      </c>
      <c r="D10470" s="749" t="s">
        <v>27266</v>
      </c>
      <c r="E10470" s="749" t="s">
        <v>27267</v>
      </c>
      <c r="F10470" s="749" t="s">
        <v>27268</v>
      </c>
      <c r="G10470" s="749" t="s">
        <v>27269</v>
      </c>
      <c r="I10470" s="749" t="s">
        <v>52</v>
      </c>
      <c r="J10470" s="749" t="n">
        <v>186.65</v>
      </c>
    </row>
    <row collapsed="false" customFormat="false" customHeight="true" hidden="true" ht="12.75" outlineLevel="0" r="10471">
      <c r="A10471" s="749" t="s">
        <v>27270</v>
      </c>
      <c r="B10471" s="749" t="str">
        <f aca="false">C10471&amp;D10471&amp;E10471&amp;F10471&amp;G10471&amp;H10471</f>
        <v>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v>
      </c>
      <c r="C10471" s="749" t="s">
        <v>27265</v>
      </c>
      <c r="D10471" s="749" t="s">
        <v>27266</v>
      </c>
      <c r="E10471" s="749" t="s">
        <v>27267</v>
      </c>
      <c r="F10471" s="749" t="s">
        <v>27268</v>
      </c>
      <c r="G10471" s="749" t="s">
        <v>27269</v>
      </c>
      <c r="I10471" s="749" t="s">
        <v>52</v>
      </c>
      <c r="J10471" s="749" t="n">
        <v>166.18</v>
      </c>
    </row>
    <row collapsed="false" customFormat="false" customHeight="true" hidden="true" ht="12.75" outlineLevel="0" r="10472">
      <c r="A10472" s="749" t="s">
        <v>27271</v>
      </c>
      <c r="B10472" s="749" t="str">
        <f aca="false">C10472&amp;D10472&amp;E10472&amp;F10472&amp;G10472&amp;H10472</f>
        <v>FORMAS PLASTICAS RECICLADAS(ALUGUEL),PARA EDIFICACOES COM LAJES PLANAS,NAS DIMENSOES DE 61CMX61CM,COM 18MM DE ESPESSURA,EXCLUSIVE MONTAGEM E DESMONTAGEM(VIDE FAMILIA 11.007)</v>
      </c>
      <c r="C10472" s="749" t="s">
        <v>27272</v>
      </c>
      <c r="D10472" s="749" t="s">
        <v>27273</v>
      </c>
      <c r="E10472" s="749" t="s">
        <v>27274</v>
      </c>
      <c r="I10472" s="749" t="s">
        <v>11486</v>
      </c>
      <c r="J10472" s="749" t="n">
        <v>6.27</v>
      </c>
    </row>
    <row collapsed="false" customFormat="false" customHeight="true" hidden="true" ht="12.75" outlineLevel="0" r="10473">
      <c r="A10473" s="749" t="s">
        <v>27275</v>
      </c>
      <c r="B10473" s="749" t="str">
        <f aca="false">C10473&amp;D10473&amp;E10473&amp;F10473&amp;G10473&amp;H10473</f>
        <v>FORMAS PLASTICAS RECICLADAS(ALUGUEL),PARA EDIFICACOES COM LAJES PLANAS,NAS DIMENSOES DE 61CMX61CM,COM 18MM DE ESPESSURA,EXCLUSIVE MONTAGEM E DESMONTAGEM(VIDE FAMILIA 11.007)</v>
      </c>
      <c r="C10473" s="749" t="s">
        <v>27272</v>
      </c>
      <c r="D10473" s="749" t="s">
        <v>27273</v>
      </c>
      <c r="E10473" s="749" t="s">
        <v>27274</v>
      </c>
      <c r="I10473" s="749" t="s">
        <v>11486</v>
      </c>
      <c r="J10473" s="749" t="n">
        <v>6.27</v>
      </c>
    </row>
    <row collapsed="false" customFormat="false" customHeight="true" hidden="true" ht="12.75" outlineLevel="0" r="10474">
      <c r="A10474" s="749" t="s">
        <v>27276</v>
      </c>
      <c r="B10474" s="749" t="str">
        <f aca="false">C10474&amp;D10474&amp;E10474&amp;F10474&amp;G10474&amp;H10474</f>
        <v>CAIXAS PLASTICAS RECICLADAS(ALUGUEL),PARA LAJES NERVURADAS,NAS DIMENSOES DE 61CMX61CM E 16CM DE ALTURA,EXCLUSIVE MONTAGEM E DESMONTAGEM(VIDE FAMILIA 11.007)</v>
      </c>
      <c r="C10474" s="749" t="s">
        <v>27277</v>
      </c>
      <c r="D10474" s="749" t="s">
        <v>27278</v>
      </c>
      <c r="E10474" s="749" t="s">
        <v>27279</v>
      </c>
      <c r="I10474" s="749" t="s">
        <v>11291</v>
      </c>
      <c r="J10474" s="749" t="n">
        <v>7.42</v>
      </c>
    </row>
    <row collapsed="false" customFormat="false" customHeight="true" hidden="true" ht="12.75" outlineLevel="0" r="10475">
      <c r="A10475" s="749" t="s">
        <v>27280</v>
      </c>
      <c r="B10475" s="749" t="str">
        <f aca="false">C10475&amp;D10475&amp;E10475&amp;F10475&amp;G10475&amp;H10475</f>
        <v>CAIXAS PLASTICAS RECICLADAS(ALUGUEL),PARA LAJES NERVURADAS,NAS DIMENSOES DE 61CMX61CM E 16CM DE ALTURA,EXCLUSIVE MONTAGEM E DESMONTAGEM(VIDE FAMILIA 11.007)</v>
      </c>
      <c r="C10475" s="749" t="s">
        <v>27277</v>
      </c>
      <c r="D10475" s="749" t="s">
        <v>27278</v>
      </c>
      <c r="E10475" s="749" t="s">
        <v>27279</v>
      </c>
      <c r="I10475" s="749" t="s">
        <v>11291</v>
      </c>
      <c r="J10475" s="749" t="n">
        <v>7.42</v>
      </c>
    </row>
    <row collapsed="false" customFormat="false" customHeight="true" hidden="true" ht="12.75" outlineLevel="0" r="10476">
      <c r="A10476" s="749" t="s">
        <v>27281</v>
      </c>
      <c r="B10476" s="749" t="str">
        <f aca="false">C10476&amp;D10476&amp;E10476&amp;F10476&amp;G10476&amp;H10476</f>
        <v>CAIXAS PLASTICAS RECICLADAS(ALUGUEL),PARA LAJES NERVURADAS,NAS DIMENSOES DE 61CMX61CM E 18CM DE ALTURA,EXCLUSIVE MONTAGEM E DESMONTAGEM(VIDE FAMILIA 11.007)</v>
      </c>
      <c r="C10476" s="749" t="s">
        <v>27277</v>
      </c>
      <c r="D10476" s="749" t="s">
        <v>27282</v>
      </c>
      <c r="E10476" s="749" t="s">
        <v>27279</v>
      </c>
      <c r="I10476" s="749" t="s">
        <v>11291</v>
      </c>
      <c r="J10476" s="749" t="n">
        <v>8.21</v>
      </c>
    </row>
    <row collapsed="false" customFormat="false" customHeight="true" hidden="true" ht="12.75" outlineLevel="0" r="10477">
      <c r="A10477" s="749" t="s">
        <v>27283</v>
      </c>
      <c r="B10477" s="749" t="str">
        <f aca="false">C10477&amp;D10477&amp;E10477&amp;F10477&amp;G10477&amp;H10477</f>
        <v>CAIXAS PLASTICAS RECICLADAS(ALUGUEL),PARA LAJES NERVURADAS,NAS DIMENSOES DE 61CMX61CM E 18CM DE ALTURA,EXCLUSIVE MONTAGEM E DESMONTAGEM(VIDE FAMILIA 11.007)</v>
      </c>
      <c r="C10477" s="749" t="s">
        <v>27277</v>
      </c>
      <c r="D10477" s="749" t="s">
        <v>27282</v>
      </c>
      <c r="E10477" s="749" t="s">
        <v>27279</v>
      </c>
      <c r="I10477" s="749" t="s">
        <v>11291</v>
      </c>
      <c r="J10477" s="749" t="n">
        <v>8.21</v>
      </c>
    </row>
    <row collapsed="false" customFormat="false" customHeight="true" hidden="true" ht="12.75" outlineLevel="0" r="10478">
      <c r="A10478" s="749" t="s">
        <v>27284</v>
      </c>
      <c r="B10478" s="749" t="str">
        <f aca="false">C10478&amp;D10478&amp;E10478&amp;F10478&amp;G10478&amp;H10478</f>
        <v>CAIXAS PLASTICAS RECICLADAS(ALUGUEL),PARA LAJES NERVURADAS,NAS DIMENSOES DE 61CMX61CM E 21CM DE ALTURA,EXCLUSIVE MONTAGEM E DESMONTAGEM(VIDE FAMILIA 11.007)</v>
      </c>
      <c r="C10478" s="749" t="s">
        <v>27277</v>
      </c>
      <c r="D10478" s="749" t="s">
        <v>27285</v>
      </c>
      <c r="E10478" s="749" t="s">
        <v>27279</v>
      </c>
      <c r="I10478" s="749" t="s">
        <v>11291</v>
      </c>
      <c r="J10478" s="749" t="n">
        <v>9.12</v>
      </c>
    </row>
    <row collapsed="false" customFormat="false" customHeight="true" hidden="true" ht="12.75" outlineLevel="0" r="10479">
      <c r="A10479" s="749" t="s">
        <v>27286</v>
      </c>
      <c r="B10479" s="749" t="str">
        <f aca="false">C10479&amp;D10479&amp;E10479&amp;F10479&amp;G10479&amp;H10479</f>
        <v>CAIXAS PLASTICAS RECICLADAS(ALUGUEL),PARA LAJES NERVURADAS,NAS DIMENSOES DE 61CMX61CM E 21CM DE ALTURA,EXCLUSIVE MONTAGEM E DESMONTAGEM(VIDE FAMILIA 11.007)</v>
      </c>
      <c r="C10479" s="749" t="s">
        <v>27277</v>
      </c>
      <c r="D10479" s="749" t="s">
        <v>27285</v>
      </c>
      <c r="E10479" s="749" t="s">
        <v>27279</v>
      </c>
      <c r="I10479" s="749" t="s">
        <v>11291</v>
      </c>
      <c r="J10479" s="749" t="n">
        <v>9.12</v>
      </c>
    </row>
    <row collapsed="false" customFormat="false" customHeight="true" hidden="true" ht="12.75" outlineLevel="0" r="10480">
      <c r="A10480" s="749" t="s">
        <v>27287</v>
      </c>
      <c r="B10480" s="749" t="str">
        <f aca="false">C10480&amp;D10480&amp;E10480&amp;F10480&amp;G10480&amp;H10480</f>
        <v>CAIXAS PLASTICAS RECICLADAS(ALUGUEL),PARA LAJES NERVURADAS,NAS DIMENSOES DE 61CMX61CM E 26CM DE ALTURA,EXCLUSIVE MONTAGEM E DESMONTAGEM(VIDE FAMILIA 11.007)</v>
      </c>
      <c r="C10480" s="749" t="s">
        <v>27277</v>
      </c>
      <c r="D10480" s="749" t="s">
        <v>27288</v>
      </c>
      <c r="E10480" s="749" t="s">
        <v>27279</v>
      </c>
      <c r="I10480" s="749" t="s">
        <v>11291</v>
      </c>
      <c r="J10480" s="749" t="n">
        <v>11.36</v>
      </c>
    </row>
    <row collapsed="false" customFormat="false" customHeight="true" hidden="true" ht="12.75" outlineLevel="0" r="10481">
      <c r="A10481" s="749" t="s">
        <v>27289</v>
      </c>
      <c r="B10481" s="749" t="str">
        <f aca="false">C10481&amp;D10481&amp;E10481&amp;F10481&amp;G10481&amp;H10481</f>
        <v>CAIXAS PLASTICAS RECICLADAS(ALUGUEL),PARA LAJES NERVURADAS,NAS DIMENSOES DE 61CMX61CM E 26CM DE ALTURA,EXCLUSIVE MONTAGEM E DESMONTAGEM(VIDE FAMILIA 11.007)</v>
      </c>
      <c r="C10481" s="749" t="s">
        <v>27277</v>
      </c>
      <c r="D10481" s="749" t="s">
        <v>27288</v>
      </c>
      <c r="E10481" s="749" t="s">
        <v>27279</v>
      </c>
      <c r="I10481" s="749" t="s">
        <v>11291</v>
      </c>
      <c r="J10481" s="749" t="n">
        <v>11.36</v>
      </c>
    </row>
    <row collapsed="false" customFormat="false" customHeight="true" hidden="true" ht="12.75" outlineLevel="0" r="10482">
      <c r="A10482" s="749" t="s">
        <v>27290</v>
      </c>
      <c r="B10482" s="749" t="str">
        <f aca="false">C10482&amp;D10482&amp;E10482&amp;F10482&amp;G10482&amp;H10482</f>
        <v>CAIXAS PLASTICAS RECICLADAS(ALUGUEL),PARA LAJES NERVURADAS,NAS DIMENSOES DE 61CMX61CM E 30CM DE ALTURA,EXCLUSIVE MONTAGEM E DESMONTAGEM(VIDE FAMILIA 11.007)</v>
      </c>
      <c r="C10482" s="749" t="s">
        <v>27277</v>
      </c>
      <c r="D10482" s="749" t="s">
        <v>27291</v>
      </c>
      <c r="E10482" s="749" t="s">
        <v>27279</v>
      </c>
      <c r="I10482" s="749" t="s">
        <v>11291</v>
      </c>
      <c r="J10482" s="749" t="n">
        <v>12.28</v>
      </c>
    </row>
    <row collapsed="false" customFormat="false" customHeight="true" hidden="true" ht="12.75" outlineLevel="0" r="10483">
      <c r="A10483" s="749" t="s">
        <v>27292</v>
      </c>
      <c r="B10483" s="749" t="str">
        <f aca="false">C10483&amp;D10483&amp;E10483&amp;F10483&amp;G10483&amp;H10483</f>
        <v>CAIXAS PLASTICAS RECICLADAS(ALUGUEL),PARA LAJES NERVURADAS,NAS DIMENSOES DE 61CMX61CM E 30CM DE ALTURA,EXCLUSIVE MONTAGEM E DESMONTAGEM(VIDE FAMILIA 11.007)</v>
      </c>
      <c r="C10483" s="749" t="s">
        <v>27277</v>
      </c>
      <c r="D10483" s="749" t="s">
        <v>27291</v>
      </c>
      <c r="E10483" s="749" t="s">
        <v>27279</v>
      </c>
      <c r="I10483" s="749" t="s">
        <v>11291</v>
      </c>
      <c r="J10483" s="749" t="n">
        <v>12.28</v>
      </c>
    </row>
    <row collapsed="false" customFormat="false" customHeight="true" hidden="true" ht="12.75" outlineLevel="0" r="10484">
      <c r="A10484" s="749" t="s">
        <v>27293</v>
      </c>
      <c r="B10484" s="749" t="str">
        <f aca="false">C10484&amp;D10484&amp;E10484&amp;F10484&amp;G10484&amp;H10484</f>
        <v>CANALETAS PLASTICAS RECICLADAS(ALUGUEL),COM 61CM DE COMPRIMENTO PARA ACRESCIMO DE 12CM NA ALTURA DAS NERVURAS,EXCLUSIVEMONTAGEM E DESMONTAGEM(VIDE FAMILIA 11.007)</v>
      </c>
      <c r="C10484" s="749" t="s">
        <v>27294</v>
      </c>
      <c r="D10484" s="749" t="s">
        <v>27295</v>
      </c>
      <c r="E10484" s="749" t="s">
        <v>27296</v>
      </c>
      <c r="I10484" s="749" t="s">
        <v>11291</v>
      </c>
      <c r="J10484" s="749" t="n">
        <v>0.14</v>
      </c>
    </row>
    <row collapsed="false" customFormat="false" customHeight="true" hidden="true" ht="12.75" outlineLevel="0" r="10485">
      <c r="A10485" s="749" t="s">
        <v>27297</v>
      </c>
      <c r="B10485" s="749" t="str">
        <f aca="false">C10485&amp;D10485&amp;E10485&amp;F10485&amp;G10485&amp;H10485</f>
        <v>CANALETAS PLASTICAS RECICLADAS(ALUGUEL),COM 61CM DE COMPRIMENTO PARA ACRESCIMO DE 12CM NA ALTURA DAS NERVURAS,EXCLUSIVEMONTAGEM E DESMONTAGEM(VIDE FAMILIA 11.007)</v>
      </c>
      <c r="C10485" s="749" t="s">
        <v>27294</v>
      </c>
      <c r="D10485" s="749" t="s">
        <v>27295</v>
      </c>
      <c r="E10485" s="749" t="s">
        <v>27296</v>
      </c>
      <c r="I10485" s="749" t="s">
        <v>11291</v>
      </c>
      <c r="J10485" s="749" t="n">
        <v>0.14</v>
      </c>
    </row>
    <row collapsed="false" customFormat="false" customHeight="true" hidden="true" ht="12.75" outlineLevel="0" r="10486">
      <c r="A10486" s="749" t="s">
        <v>27298</v>
      </c>
      <c r="B10486" s="749" t="str">
        <f aca="false">C10486&amp;D10486&amp;E10486&amp;F10486&amp;G10486&amp;H10486</f>
        <v>MONTAGEM E DESMONTAGEM DE FORMAS PLASTICAS RECICLADAS,NAS DIMENSOES DE 61CMX61CM,ESPESSURA DE 18MM</v>
      </c>
      <c r="C10486" s="749" t="s">
        <v>27299</v>
      </c>
      <c r="D10486" s="749" t="s">
        <v>27300</v>
      </c>
      <c r="I10486" s="749" t="s">
        <v>52</v>
      </c>
      <c r="J10486" s="749" t="n">
        <v>15.11</v>
      </c>
    </row>
    <row collapsed="false" customFormat="false" customHeight="true" hidden="true" ht="12.75" outlineLevel="0" r="10487">
      <c r="A10487" s="749" t="s">
        <v>27301</v>
      </c>
      <c r="B10487" s="749" t="str">
        <f aca="false">C10487&amp;D10487&amp;E10487&amp;F10487&amp;G10487&amp;H10487</f>
        <v>MONTAGEM E DESMONTAGEM DE FORMAS PLASTICAS RECICLADAS,NAS DIMENSOES DE 61CMX61CM,ESPESSURA DE 18MM</v>
      </c>
      <c r="C10487" s="749" t="s">
        <v>27299</v>
      </c>
      <c r="D10487" s="749" t="s">
        <v>27300</v>
      </c>
      <c r="I10487" s="749" t="s">
        <v>52</v>
      </c>
      <c r="J10487" s="749" t="n">
        <v>13.09</v>
      </c>
    </row>
    <row collapsed="false" customFormat="false" customHeight="true" hidden="true" ht="12.75" outlineLevel="0" r="10488">
      <c r="A10488" s="749" t="s">
        <v>27302</v>
      </c>
      <c r="B10488" s="749" t="str">
        <f aca="false">C10488&amp;D10488&amp;E10488&amp;F10488&amp;G10488&amp;H10488</f>
        <v>MONTAGEM E DESMONTAGEM DE CAIXAS PLASTICAS RECICLADAS,COM DIMENSOES DE 61CMX61CM,ALTURAS DE 16 A 30CM</v>
      </c>
      <c r="C10488" s="749" t="s">
        <v>27303</v>
      </c>
      <c r="D10488" s="749" t="s">
        <v>27304</v>
      </c>
      <c r="I10488" s="749" t="s">
        <v>30</v>
      </c>
      <c r="J10488" s="749" t="n">
        <v>5.18</v>
      </c>
    </row>
    <row collapsed="false" customFormat="false" customHeight="true" hidden="true" ht="12.75" outlineLevel="0" r="10489">
      <c r="A10489" s="749" t="s">
        <v>27305</v>
      </c>
      <c r="B10489" s="749" t="str">
        <f aca="false">C10489&amp;D10489&amp;E10489&amp;F10489&amp;G10489&amp;H10489</f>
        <v>MONTAGEM E DESMONTAGEM DE CAIXAS PLASTICAS RECICLADAS,COM DIMENSOES DE 61CMX61CM,ALTURAS DE 16 A 30CM</v>
      </c>
      <c r="C10489" s="749" t="s">
        <v>27303</v>
      </c>
      <c r="D10489" s="749" t="s">
        <v>27304</v>
      </c>
      <c r="I10489" s="749" t="s">
        <v>30</v>
      </c>
      <c r="J10489" s="749" t="n">
        <v>4.49</v>
      </c>
    </row>
    <row collapsed="false" customFormat="false" customHeight="true" hidden="true" ht="12.75" outlineLevel="0" r="10490">
      <c r="A10490" s="749" t="s">
        <v>27306</v>
      </c>
      <c r="B10490" s="749" t="str">
        <f aca="false">C10490&amp;D10490&amp;E10490&amp;F10490&amp;G10490&amp;H10490</f>
        <v>MONTAGEM E DESMONTAGEM DE CANALETAS PLASTICAS RECICLADAS COM 12CM DE ALTURA</v>
      </c>
      <c r="C10490" s="749" t="s">
        <v>27307</v>
      </c>
      <c r="D10490" s="749" t="s">
        <v>27308</v>
      </c>
      <c r="I10490" s="749" t="s">
        <v>30</v>
      </c>
      <c r="J10490" s="749" t="n">
        <v>3.91</v>
      </c>
    </row>
    <row collapsed="false" customFormat="false" customHeight="true" hidden="true" ht="12.75" outlineLevel="0" r="10491">
      <c r="A10491" s="749" t="s">
        <v>27309</v>
      </c>
      <c r="B10491" s="749" t="str">
        <f aca="false">C10491&amp;D10491&amp;E10491&amp;F10491&amp;G10491&amp;H10491</f>
        <v>MONTAGEM E DESMONTAGEM DE CANALETAS PLASTICAS RECICLADAS COM 12CM DE ALTURA</v>
      </c>
      <c r="C10491" s="749" t="s">
        <v>27307</v>
      </c>
      <c r="D10491" s="749" t="s">
        <v>27308</v>
      </c>
      <c r="I10491" s="749" t="s">
        <v>30</v>
      </c>
      <c r="J10491" s="749" t="n">
        <v>3.39</v>
      </c>
    </row>
    <row collapsed="false" customFormat="false" customHeight="true" hidden="true" ht="12.75" outlineLevel="0" r="10492">
      <c r="A10492" s="749" t="s">
        <v>27310</v>
      </c>
      <c r="B10492" s="749" t="str">
        <f aca="false">C10492&amp;D10492&amp;E10492&amp;F10492&amp;G10492&amp;H10492</f>
        <v>BARRA DE ACO CA-25,REDONDA,SEM SALIENCIA OU MOSSA,COEFICIENTE DE CONFORMACAO SUPERFICIAL MINIMO(ADERENCIA)IGUAL A 1,DIAMETRO IGUAL A 6,3MM,DESTINADA A ARMADURA DE PECAS DE CONCRETO ARMADO,COMPREENDENDO 10% DE PERDAS DE PONTAS E ARAME 18.FORNECIMENTO</v>
      </c>
      <c r="C10492" s="749" t="s">
        <v>27311</v>
      </c>
      <c r="D10492" s="749" t="s">
        <v>27312</v>
      </c>
      <c r="E10492" s="749" t="s">
        <v>27313</v>
      </c>
      <c r="F10492" s="749" t="s">
        <v>27314</v>
      </c>
      <c r="G10492" s="749" t="s">
        <v>26684</v>
      </c>
      <c r="I10492" s="749" t="s">
        <v>1404</v>
      </c>
      <c r="J10492" s="749" t="n">
        <v>4.28</v>
      </c>
    </row>
    <row collapsed="false" customFormat="false" customHeight="true" hidden="true" ht="12.75" outlineLevel="0" r="10493">
      <c r="A10493" s="749" t="s">
        <v>27315</v>
      </c>
      <c r="B10493" s="749" t="str">
        <f aca="false">C10493&amp;D10493&amp;E10493&amp;F10493&amp;G10493&amp;H10493</f>
        <v>BARRA DE ACO CA-25,REDONDA,SEM SALIENCIA OU MOSSA,COEFICIENTE DE CONFORMACAO SUPERFICIAL MINIMO(ADERENCIA)IGUAL A 1,DIAMETRO IGUAL A 6,3MM,DESTINADA A ARMADURA DE PECAS DE CONCRETO ARMADO,COMPREENDENDO 10% DE PERDAS DE PONTAS E ARAME 18.FORNECIMENTO</v>
      </c>
      <c r="C10493" s="749" t="s">
        <v>27311</v>
      </c>
      <c r="D10493" s="749" t="s">
        <v>27312</v>
      </c>
      <c r="E10493" s="749" t="s">
        <v>27313</v>
      </c>
      <c r="F10493" s="749" t="s">
        <v>27314</v>
      </c>
      <c r="G10493" s="749" t="s">
        <v>26684</v>
      </c>
      <c r="I10493" s="749" t="s">
        <v>1404</v>
      </c>
      <c r="J10493" s="749" t="n">
        <v>4.28</v>
      </c>
    </row>
    <row collapsed="false" customFormat="false" customHeight="true" hidden="true" ht="12.75" outlineLevel="0" r="10494">
      <c r="A10494" s="749" t="s">
        <v>27316</v>
      </c>
      <c r="B10494" s="749" t="str">
        <f aca="false">C10494&amp;D10494&amp;E10494&amp;F10494&amp;G10494&amp;H10494</f>
        <v>BARRA DE ACO CA-25,REDONDA,SEM SALIENCIA OU MOSSA,COEFICIENTE DE CONFORMACAO SUPERFICIAL MINIMO(ADERENCIA)IGUAL A 1,DIAMETRO IGUAL A 8MM,DESTINADA A ARMADURA DE PECAS DE CONCRETO ARMADO,COMPREENDENDO 10% DE PERDAS DE PONTAS E ARAME 18.FORNECIMENTO</v>
      </c>
      <c r="C10494" s="749" t="s">
        <v>27311</v>
      </c>
      <c r="D10494" s="749" t="s">
        <v>27312</v>
      </c>
      <c r="E10494" s="749" t="s">
        <v>27317</v>
      </c>
      <c r="F10494" s="749" t="s">
        <v>27318</v>
      </c>
      <c r="G10494" s="749" t="s">
        <v>26665</v>
      </c>
      <c r="I10494" s="749" t="s">
        <v>1404</v>
      </c>
      <c r="J10494" s="749" t="n">
        <v>3.84</v>
      </c>
    </row>
    <row collapsed="false" customFormat="false" customHeight="true" hidden="true" ht="12.75" outlineLevel="0" r="10495">
      <c r="A10495" s="749" t="s">
        <v>27319</v>
      </c>
      <c r="B10495" s="749" t="str">
        <f aca="false">C10495&amp;D10495&amp;E10495&amp;F10495&amp;G10495&amp;H10495</f>
        <v>BARRA DE ACO CA-25,REDONDA,SEM SALIENCIA OU MOSSA,COEFICIENTE DE CONFORMACAO SUPERFICIAL MINIMO(ADERENCIA)IGUAL A 1,DIAMETRO IGUAL A 8MM,DESTINADA A ARMADURA DE PECAS DE CONCRETO ARMADO,COMPREENDENDO 10% DE PERDAS DE PONTAS E ARAME 18.FORNECIMENTO</v>
      </c>
      <c r="C10495" s="749" t="s">
        <v>27311</v>
      </c>
      <c r="D10495" s="749" t="s">
        <v>27312</v>
      </c>
      <c r="E10495" s="749" t="s">
        <v>27317</v>
      </c>
      <c r="F10495" s="749" t="s">
        <v>27318</v>
      </c>
      <c r="G10495" s="749" t="s">
        <v>26665</v>
      </c>
      <c r="I10495" s="749" t="s">
        <v>1404</v>
      </c>
      <c r="J10495" s="749" t="n">
        <v>3.84</v>
      </c>
    </row>
    <row collapsed="false" customFormat="false" customHeight="true" hidden="true" ht="12.75" outlineLevel="0" r="10496">
      <c r="A10496" s="749" t="s">
        <v>27320</v>
      </c>
      <c r="B10496" s="749" t="str">
        <f aca="false">C10496&amp;D10496&amp;E10496&amp;F10496&amp;G10496&amp;H10496</f>
        <v>BARRA DE ACO CA-25,REDONDA,SEM SALIENCIA OU MOSSA,COEFICIENTE DE CONFORMACAO SUPERFICIAL MINIMO (ADERENCIA) IGUAL A 1,DIAMETRO MAIOR OU IGUAL A 10MM,DESTINADA A ARMADURA DE PECAS DE CONCRETO ARMADO,COMPREENDENDO 10% DE PERDAS DE PONTAS E ARAME 18.FORNECIMENTO</v>
      </c>
      <c r="C10496" s="749" t="s">
        <v>27311</v>
      </c>
      <c r="D10496" s="749" t="s">
        <v>27321</v>
      </c>
      <c r="E10496" s="749" t="s">
        <v>27322</v>
      </c>
      <c r="F10496" s="749" t="s">
        <v>27323</v>
      </c>
      <c r="G10496" s="749" t="s">
        <v>27324</v>
      </c>
      <c r="I10496" s="749" t="s">
        <v>1404</v>
      </c>
      <c r="J10496" s="749" t="n">
        <v>3.87</v>
      </c>
    </row>
    <row collapsed="false" customFormat="false" customHeight="true" hidden="true" ht="12.75" outlineLevel="0" r="10497">
      <c r="A10497" s="749" t="s">
        <v>27325</v>
      </c>
      <c r="B10497" s="749" t="str">
        <f aca="false">C10497&amp;D10497&amp;E10497&amp;F10497&amp;G10497&amp;H10497</f>
        <v>BARRA DE ACO CA-25,REDONDA,SEM SALIENCIA OU MOSSA,COEFICIENTE DE CONFORMACAO SUPERFICIAL MINIMO (ADERENCIA) IGUAL A 1,DIAMETRO MAIOR OU IGUAL A 10MM,DESTINADA A ARMADURA DE PECAS DE CONCRETO ARMADO,COMPREENDENDO 10% DE PERDAS DE PONTAS E ARAME 18.FORNECIMENTO</v>
      </c>
      <c r="C10497" s="749" t="s">
        <v>27311</v>
      </c>
      <c r="D10497" s="749" t="s">
        <v>27321</v>
      </c>
      <c r="E10497" s="749" t="s">
        <v>27322</v>
      </c>
      <c r="F10497" s="749" t="s">
        <v>27323</v>
      </c>
      <c r="G10497" s="749" t="s">
        <v>27324</v>
      </c>
      <c r="I10497" s="749" t="s">
        <v>1404</v>
      </c>
      <c r="J10497" s="749" t="n">
        <v>3.87</v>
      </c>
    </row>
    <row collapsed="false" customFormat="false" customHeight="true" hidden="true" ht="12.75" outlineLevel="0" r="10498">
      <c r="A10498" s="749" t="s">
        <v>27326</v>
      </c>
      <c r="B10498" s="749" t="str">
        <f aca="false">C10498&amp;D10498&amp;E10498&amp;F10498&amp;G10498&amp;H10498</f>
        <v>FIO DE ACO CA-60,REDONDO,COM SALIENCIA OU MOSSA,COEFICIENTEDE CONFORMACAO SUPERFICIAL MINIMO(ADERENCIA)IGUAL A 1,5,DIAMETRO ENTRE 4,2 A 5MM,DESTINADO A ARMADURA DE PECAS DE CONCRETO ARMADO,COMPREENDENDO 10% DE PERDAS DE PONTAS E ARAME 18.FORNECIMENTO</v>
      </c>
      <c r="C10498" s="749" t="s">
        <v>27327</v>
      </c>
      <c r="D10498" s="749" t="s">
        <v>27328</v>
      </c>
      <c r="E10498" s="749" t="s">
        <v>27329</v>
      </c>
      <c r="F10498" s="749" t="s">
        <v>27330</v>
      </c>
      <c r="G10498" s="749" t="s">
        <v>21072</v>
      </c>
      <c r="I10498" s="749" t="s">
        <v>1404</v>
      </c>
      <c r="J10498" s="749" t="n">
        <v>4.24</v>
      </c>
    </row>
    <row collapsed="false" customFormat="false" customHeight="true" hidden="true" ht="12.75" outlineLevel="0" r="10499">
      <c r="A10499" s="749" t="s">
        <v>27331</v>
      </c>
      <c r="B10499" s="749" t="str">
        <f aca="false">C10499&amp;D10499&amp;E10499&amp;F10499&amp;G10499&amp;H10499</f>
        <v>FIO DE ACO CA-60,REDONDO,COM SALIENCIA OU MOSSA,COEFICIENTEDE CONFORMACAO SUPERFICIAL MINIMO(ADERENCIA)IGUAL A 1,5,DIAMETRO ENTRE 4,2 A 5MM,DESTINADO A ARMADURA DE PECAS DE CONCRETO ARMADO,COMPREENDENDO 10% DE PERDAS DE PONTAS E ARAME 18.FORNECIMENTO</v>
      </c>
      <c r="C10499" s="749" t="s">
        <v>27327</v>
      </c>
      <c r="D10499" s="749" t="s">
        <v>27328</v>
      </c>
      <c r="E10499" s="749" t="s">
        <v>27329</v>
      </c>
      <c r="F10499" s="749" t="s">
        <v>27330</v>
      </c>
      <c r="G10499" s="749" t="s">
        <v>21072</v>
      </c>
      <c r="I10499" s="749" t="s">
        <v>1404</v>
      </c>
      <c r="J10499" s="749" t="n">
        <v>4.24</v>
      </c>
    </row>
    <row collapsed="false" customFormat="false" customHeight="true" hidden="true" ht="12.75" outlineLevel="0" r="10500">
      <c r="A10500" s="749" t="s">
        <v>27332</v>
      </c>
      <c r="B10500" s="749" t="str">
        <f aca="false">C10500&amp;D10500&amp;E10500&amp;F10500&amp;G10500&amp;H10500</f>
        <v>FIO DE ACO CA-60,REDONDO,COM SALIENCIA OU MOSSA,COEFICIENTEDE CONFORMACAO SUPERFICIAL MINIMO (ADERENCIA)IGUAL A 1,5,DIAMETRO ACIMA DE 5MM,DESTINADO A ARMADURA DE PECAS DE CONCRETO ARMADO,10% DE PERDAS DE PONTAS E ARAME 18.FORNECIMENTO</v>
      </c>
      <c r="C10500" s="749" t="s">
        <v>27327</v>
      </c>
      <c r="D10500" s="749" t="s">
        <v>27333</v>
      </c>
      <c r="E10500" s="749" t="s">
        <v>27334</v>
      </c>
      <c r="F10500" s="749" t="s">
        <v>27335</v>
      </c>
      <c r="I10500" s="749" t="s">
        <v>1404</v>
      </c>
      <c r="J10500" s="749" t="n">
        <v>3.84</v>
      </c>
    </row>
    <row collapsed="false" customFormat="false" customHeight="true" hidden="true" ht="12.75" outlineLevel="0" r="10501">
      <c r="A10501" s="749" t="s">
        <v>27336</v>
      </c>
      <c r="B10501" s="749" t="str">
        <f aca="false">C10501&amp;D10501&amp;E10501&amp;F10501&amp;G10501&amp;H10501</f>
        <v>FIO DE ACO CA-60,REDONDO,COM SALIENCIA OU MOSSA,COEFICIENTEDE CONFORMACAO SUPERFICIAL MINIMO (ADERENCIA)IGUAL A 1,5,DIAMETRO ACIMA DE 5MM,DESTINADO A ARMADURA DE PECAS DE CONCRETO ARMADO,10% DE PERDAS DE PONTAS E ARAME 18.FORNECIMENTO</v>
      </c>
      <c r="C10501" s="749" t="s">
        <v>27327</v>
      </c>
      <c r="D10501" s="749" t="s">
        <v>27333</v>
      </c>
      <c r="E10501" s="749" t="s">
        <v>27334</v>
      </c>
      <c r="F10501" s="749" t="s">
        <v>27335</v>
      </c>
      <c r="I10501" s="749" t="s">
        <v>1404</v>
      </c>
      <c r="J10501" s="749" t="n">
        <v>3.84</v>
      </c>
    </row>
    <row collapsed="false" customFormat="false" customHeight="true" hidden="true" ht="12.75" outlineLevel="0" r="10502">
      <c r="A10502" s="749" t="s">
        <v>27337</v>
      </c>
      <c r="B10502" s="749" t="str">
        <f aca="false">C10502&amp;D10502&amp;E10502&amp;F10502&amp;G10502&amp;H10502</f>
        <v>BARRA DE ACO CA-50,COM SALIENCIA OU MOSSA,COEFICIENTE DE CONFORMACAO SUPERFICIAL MINIMO (ADERENCIA) IGUAL A 1,5,DIAMETRO DE 6,3MM,DESTINADA A ARMADURA DE CONCRETO ARMADO,10% DE PERDAS DE PONTAS E ARAME 18.FORNECIMENTO</v>
      </c>
      <c r="C10502" s="749" t="s">
        <v>27338</v>
      </c>
      <c r="D10502" s="749" t="s">
        <v>27339</v>
      </c>
      <c r="E10502" s="749" t="s">
        <v>27340</v>
      </c>
      <c r="F10502" s="749" t="s">
        <v>27341</v>
      </c>
      <c r="I10502" s="749" t="s">
        <v>1404</v>
      </c>
      <c r="J10502" s="749" t="n">
        <v>3.83</v>
      </c>
    </row>
    <row collapsed="false" customFormat="false" customHeight="true" hidden="true" ht="12.75" outlineLevel="0" r="10503">
      <c r="A10503" s="749" t="s">
        <v>27342</v>
      </c>
      <c r="B10503" s="749" t="str">
        <f aca="false">C10503&amp;D10503&amp;E10503&amp;F10503&amp;G10503&amp;H10503</f>
        <v>BARRA DE ACO CA-50,COM SALIENCIA OU MOSSA,COEFICIENTE DE CONFORMACAO SUPERFICIAL MINIMO (ADERENCIA) IGUAL A 1,5,DIAMETRO DE 6,3MM,DESTINADA A ARMADURA DE CONCRETO ARMADO,10% DE PERDAS DE PONTAS E ARAME 18.FORNECIMENTO</v>
      </c>
      <c r="C10503" s="749" t="s">
        <v>27338</v>
      </c>
      <c r="D10503" s="749" t="s">
        <v>27339</v>
      </c>
      <c r="E10503" s="749" t="s">
        <v>27340</v>
      </c>
      <c r="F10503" s="749" t="s">
        <v>27341</v>
      </c>
      <c r="I10503" s="749" t="s">
        <v>1404</v>
      </c>
      <c r="J10503" s="749" t="n">
        <v>3.83</v>
      </c>
    </row>
    <row collapsed="false" customFormat="false" customHeight="true" hidden="true" ht="12.75" outlineLevel="0" r="10504">
      <c r="A10504" s="749" t="s">
        <v>27343</v>
      </c>
      <c r="B10504" s="749" t="str">
        <f aca="false">C10504&amp;D10504&amp;E10504&amp;F10504&amp;G10504&amp;H10504</f>
        <v>BARRA DE ACO CA-50,COM SALIENCIA OU MOSSA,COEFICIENTE DE CONFORMACAO SUPERFICIAL MINIMO (ADERENCIA) IGUAL A 1,5,DIAMETRO DE 8 A 12,5MM,DESTINADA A ARMADURA DE CONCRETO ARMADO,10%DE PERDAS DE PONTAS E ARAME 18.FORNECIMENTO</v>
      </c>
      <c r="C10504" s="749" t="s">
        <v>27338</v>
      </c>
      <c r="D10504" s="749" t="s">
        <v>27339</v>
      </c>
      <c r="E10504" s="749" t="s">
        <v>27344</v>
      </c>
      <c r="F10504" s="749" t="s">
        <v>27345</v>
      </c>
      <c r="I10504" s="749" t="s">
        <v>1404</v>
      </c>
      <c r="J10504" s="749" t="n">
        <v>3.89</v>
      </c>
    </row>
    <row collapsed="false" customFormat="false" customHeight="true" hidden="true" ht="12.75" outlineLevel="0" r="10505">
      <c r="A10505" s="749" t="s">
        <v>27346</v>
      </c>
      <c r="B10505" s="749" t="str">
        <f aca="false">C10505&amp;D10505&amp;E10505&amp;F10505&amp;G10505&amp;H10505</f>
        <v>BARRA DE ACO CA-50,COM SALIENCIA OU MOSSA,COEFICIENTE DE CONFORMACAO SUPERFICIAL MINIMO (ADERENCIA) IGUAL A 1,5,DIAMETRO DE 8 A 12,5MM,DESTINADA A ARMADURA DE CONCRETO ARMADO,10%DE PERDAS DE PONTAS E ARAME 18.FORNECIMENTO</v>
      </c>
      <c r="C10505" s="749" t="s">
        <v>27338</v>
      </c>
      <c r="D10505" s="749" t="s">
        <v>27339</v>
      </c>
      <c r="E10505" s="749" t="s">
        <v>27344</v>
      </c>
      <c r="F10505" s="749" t="s">
        <v>27345</v>
      </c>
      <c r="I10505" s="749" t="s">
        <v>1404</v>
      </c>
      <c r="J10505" s="749" t="n">
        <v>3.89</v>
      </c>
    </row>
    <row collapsed="false" customFormat="false" customHeight="true" hidden="true" ht="12.75" outlineLevel="0" r="10506">
      <c r="A10506" s="749" t="s">
        <v>27347</v>
      </c>
      <c r="B10506" s="749" t="str">
        <f aca="false">C10506&amp;D10506&amp;E10506&amp;F10506&amp;G10506&amp;H10506</f>
        <v>BARRA DE ACO CA-50,COM SALIENCIA OU MOSSA,COEFICIENTE DE CONFORMACAO SUPERFICIAL MINIMO (ADERENCIA) IGUAL A 1,5,DIAMETRO ACIMA DE 12,5MM,DESTINADA A ARMADURA DE CONCRETO ARMADO,10% DE PERDAS DE PONTAS E ARAME 18.FORNECIMENTO</v>
      </c>
      <c r="C10506" s="749" t="s">
        <v>27338</v>
      </c>
      <c r="D10506" s="749" t="s">
        <v>27339</v>
      </c>
      <c r="E10506" s="749" t="s">
        <v>27348</v>
      </c>
      <c r="F10506" s="749" t="s">
        <v>27349</v>
      </c>
      <c r="I10506" s="749" t="s">
        <v>1404</v>
      </c>
      <c r="J10506" s="749" t="n">
        <v>3.05</v>
      </c>
    </row>
    <row collapsed="false" customFormat="false" customHeight="true" hidden="true" ht="12.75" outlineLevel="0" r="10507">
      <c r="A10507" s="749" t="s">
        <v>27350</v>
      </c>
      <c r="B10507" s="749" t="str">
        <f aca="false">C10507&amp;D10507&amp;E10507&amp;F10507&amp;G10507&amp;H10507</f>
        <v>BARRA DE ACO CA-50,COM SALIENCIA OU MOSSA,COEFICIENTE DE CONFORMACAO SUPERFICIAL MINIMO (ADERENCIA) IGUAL A 1,5,DIAMETRO ACIMA DE 12,5MM,DESTINADA A ARMADURA DE CONCRETO ARMADO,10% DE PERDAS DE PONTAS E ARAME 18.FORNECIMENTO</v>
      </c>
      <c r="C10507" s="749" t="s">
        <v>27338</v>
      </c>
      <c r="D10507" s="749" t="s">
        <v>27339</v>
      </c>
      <c r="E10507" s="749" t="s">
        <v>27348</v>
      </c>
      <c r="F10507" s="749" t="s">
        <v>27349</v>
      </c>
      <c r="I10507" s="749" t="s">
        <v>1404</v>
      </c>
      <c r="J10507" s="749" t="n">
        <v>3.05</v>
      </c>
    </row>
    <row collapsed="false" customFormat="false" customHeight="true" hidden="true" ht="12.75" outlineLevel="0" r="10508">
      <c r="A10508" s="749" t="s">
        <v>27351</v>
      </c>
      <c r="B10508" s="749" t="str">
        <f aca="false">C10508&amp;D10508&amp;E10508&amp;F10508&amp;G10508&amp;H10508</f>
        <v>CABO DE ACO DE 1 CORDOALHA DE 12,7MM,EXCLUSIVE BAINHA E PERDAS DE PONTAS,COMPREENDENDO APENAS O FORNECIMENTO MEDIDO PELOPESO DO CABO GEOMETRICAMENTE NECESSARIO</v>
      </c>
      <c r="C10508" s="749" t="s">
        <v>27352</v>
      </c>
      <c r="D10508" s="749" t="s">
        <v>27353</v>
      </c>
      <c r="E10508" s="749" t="s">
        <v>27354</v>
      </c>
      <c r="I10508" s="749" t="s">
        <v>1404</v>
      </c>
      <c r="J10508" s="749" t="n">
        <v>8.25</v>
      </c>
    </row>
    <row collapsed="false" customFormat="false" customHeight="true" hidden="true" ht="12.75" outlineLevel="0" r="10509">
      <c r="A10509" s="749" t="s">
        <v>27355</v>
      </c>
      <c r="B10509" s="749" t="str">
        <f aca="false">C10509&amp;D10509&amp;E10509&amp;F10509&amp;G10509&amp;H10509</f>
        <v>CABO DE ACO DE 1 CORDOALHA DE 12,7MM,EXCLUSIVE BAINHA E PERDAS DE PONTAS,COMPREENDENDO APENAS O FORNECIMENTO MEDIDO PELOPESO DO CABO GEOMETRICAMENTE NECESSARIO</v>
      </c>
      <c r="C10509" s="749" t="s">
        <v>27352</v>
      </c>
      <c r="D10509" s="749" t="s">
        <v>27353</v>
      </c>
      <c r="E10509" s="749" t="s">
        <v>27354</v>
      </c>
      <c r="I10509" s="749" t="s">
        <v>1404</v>
      </c>
      <c r="J10509" s="749" t="n">
        <v>8.25</v>
      </c>
    </row>
    <row collapsed="false" customFormat="false" customHeight="true" hidden="true" ht="12.75" outlineLevel="0" r="10510">
      <c r="A10510" s="749" t="s">
        <v>27356</v>
      </c>
      <c r="B10510" s="749" t="str">
        <f aca="false">C10510&amp;D10510&amp;E10510&amp;F10510&amp;G10510&amp;H10510</f>
        <v>CABO DE ACO PARA 2 CORDOALHAS DE 12,7MM,INCLUSIVE BAINHA DEACO GALVANIZADO,COMPREENDENDO APENAS O FORNECIMENTO MEDIDO PELO PESO DO CABO GEOMETRICAMENTE NECESSARIO</v>
      </c>
      <c r="C10510" s="749" t="s">
        <v>27357</v>
      </c>
      <c r="D10510" s="749" t="s">
        <v>27358</v>
      </c>
      <c r="E10510" s="749" t="s">
        <v>27359</v>
      </c>
      <c r="I10510" s="749" t="s">
        <v>1404</v>
      </c>
      <c r="J10510" s="749" t="n">
        <v>20.66</v>
      </c>
    </row>
    <row collapsed="false" customFormat="false" customHeight="true" hidden="true" ht="12.75" outlineLevel="0" r="10511">
      <c r="A10511" s="749" t="s">
        <v>27360</v>
      </c>
      <c r="B10511" s="749" t="str">
        <f aca="false">C10511&amp;D10511&amp;E10511&amp;F10511&amp;G10511&amp;H10511</f>
        <v>CABO DE ACO PARA 2 CORDOALHAS DE 12,7MM,INCLUSIVE BAINHA DEACO GALVANIZADO,COMPREENDENDO APENAS O FORNECIMENTO MEDIDO PELO PESO DO CABO GEOMETRICAMENTE NECESSARIO</v>
      </c>
      <c r="C10511" s="749" t="s">
        <v>27357</v>
      </c>
      <c r="D10511" s="749" t="s">
        <v>27358</v>
      </c>
      <c r="E10511" s="749" t="s">
        <v>27359</v>
      </c>
      <c r="I10511" s="749" t="s">
        <v>1404</v>
      </c>
      <c r="J10511" s="749" t="n">
        <v>20.66</v>
      </c>
    </row>
    <row collapsed="false" customFormat="false" customHeight="true" hidden="true" ht="12.75" outlineLevel="0" r="10512">
      <c r="A10512" s="749" t="s">
        <v>27361</v>
      </c>
      <c r="B10512" s="749" t="str">
        <f aca="false">C10512&amp;D10512&amp;E10512&amp;F10512&amp;G10512&amp;H10512</f>
        <v>CABO DE ACO PARA 3 CORDOALHAS DE 12,7MM,INCLUSIVE BAINHA DEACO GALVANIZADO,COMPREENDENDO APENAS O FORNECIMENTO MEDIDO PELO PESO DO CABO GEOMETRICAMENTE NECESSARIO</v>
      </c>
      <c r="C10512" s="749" t="s">
        <v>27362</v>
      </c>
      <c r="D10512" s="749" t="s">
        <v>27358</v>
      </c>
      <c r="E10512" s="749" t="s">
        <v>27359</v>
      </c>
      <c r="I10512" s="749" t="s">
        <v>1404</v>
      </c>
      <c r="J10512" s="749" t="n">
        <v>16.52</v>
      </c>
    </row>
    <row collapsed="false" customFormat="false" customHeight="true" hidden="true" ht="12.75" outlineLevel="0" r="10513">
      <c r="A10513" s="749" t="s">
        <v>27363</v>
      </c>
      <c r="B10513" s="749" t="str">
        <f aca="false">C10513&amp;D10513&amp;E10513&amp;F10513&amp;G10513&amp;H10513</f>
        <v>CABO DE ACO PARA 3 CORDOALHAS DE 12,7MM,INCLUSIVE BAINHA DEACO GALVANIZADO,COMPREENDENDO APENAS O FORNECIMENTO MEDIDO PELO PESO DO CABO GEOMETRICAMENTE NECESSARIO</v>
      </c>
      <c r="C10513" s="749" t="s">
        <v>27362</v>
      </c>
      <c r="D10513" s="749" t="s">
        <v>27358</v>
      </c>
      <c r="E10513" s="749" t="s">
        <v>27359</v>
      </c>
      <c r="I10513" s="749" t="s">
        <v>1404</v>
      </c>
      <c r="J10513" s="749" t="n">
        <v>16.52</v>
      </c>
    </row>
    <row collapsed="false" customFormat="false" customHeight="true" hidden="true" ht="12.75" outlineLevel="0" r="10514">
      <c r="A10514" s="749" t="s">
        <v>27364</v>
      </c>
      <c r="B10514" s="749" t="str">
        <f aca="false">C10514&amp;D10514&amp;E10514&amp;F10514&amp;G10514&amp;H10514</f>
        <v>CABO DE ACO PARA 4 CORDOALHAS DE 12,7MM,INCLUSIVE BAINHA DEACO GALVANIZADO,COMPREENDENDO APENAS O FORNECIMENTO MEDIDO PELO PESO DO CABO GEOMETRICAMENTE NECESSARIO</v>
      </c>
      <c r="C10514" s="749" t="s">
        <v>27365</v>
      </c>
      <c r="D10514" s="749" t="s">
        <v>27358</v>
      </c>
      <c r="E10514" s="749" t="s">
        <v>27359</v>
      </c>
      <c r="I10514" s="749" t="s">
        <v>1404</v>
      </c>
      <c r="J10514" s="749" t="n">
        <v>16.35</v>
      </c>
    </row>
    <row collapsed="false" customFormat="false" customHeight="true" hidden="true" ht="12.75" outlineLevel="0" r="10515">
      <c r="A10515" s="749" t="s">
        <v>27366</v>
      </c>
      <c r="B10515" s="749" t="str">
        <f aca="false">C10515&amp;D10515&amp;E10515&amp;F10515&amp;G10515&amp;H10515</f>
        <v>CABO DE ACO PARA 4 CORDOALHAS DE 12,7MM,INCLUSIVE BAINHA DEACO GALVANIZADO,COMPREENDENDO APENAS O FORNECIMENTO MEDIDO PELO PESO DO CABO GEOMETRICAMENTE NECESSARIO</v>
      </c>
      <c r="C10515" s="749" t="s">
        <v>27365</v>
      </c>
      <c r="D10515" s="749" t="s">
        <v>27358</v>
      </c>
      <c r="E10515" s="749" t="s">
        <v>27359</v>
      </c>
      <c r="I10515" s="749" t="s">
        <v>1404</v>
      </c>
      <c r="J10515" s="749" t="n">
        <v>16.35</v>
      </c>
    </row>
    <row collapsed="false" customFormat="false" customHeight="true" hidden="true" ht="12.75" outlineLevel="0" r="10516">
      <c r="A10516" s="749" t="s">
        <v>27367</v>
      </c>
      <c r="B10516" s="749" t="str">
        <f aca="false">C10516&amp;D10516&amp;E10516&amp;F10516&amp;G10516&amp;H10516</f>
        <v>CABO DE ACO PARA 5 CORDOALHAS DE 12,7MM,INCLUSIVE BAINHA DEACO GALVANIZADO,COMPREENDENDO APENAS O FORNECIMENTO MEDIDO PELO PESO DO CABO GEOMETRICAMENTE NECESSARIO</v>
      </c>
      <c r="C10516" s="749" t="s">
        <v>27368</v>
      </c>
      <c r="D10516" s="749" t="s">
        <v>27358</v>
      </c>
      <c r="E10516" s="749" t="s">
        <v>27359</v>
      </c>
      <c r="I10516" s="749" t="s">
        <v>1404</v>
      </c>
      <c r="J10516" s="749" t="n">
        <v>15.61</v>
      </c>
    </row>
    <row collapsed="false" customFormat="false" customHeight="true" hidden="true" ht="12.75" outlineLevel="0" r="10517">
      <c r="A10517" s="749" t="s">
        <v>27369</v>
      </c>
      <c r="B10517" s="749" t="str">
        <f aca="false">C10517&amp;D10517&amp;E10517&amp;F10517&amp;G10517&amp;H10517</f>
        <v>CABO DE ACO PARA 5 CORDOALHAS DE 12,7MM,INCLUSIVE BAINHA DEACO GALVANIZADO,COMPREENDENDO APENAS O FORNECIMENTO MEDIDO PELO PESO DO CABO GEOMETRICAMENTE NECESSARIO</v>
      </c>
      <c r="C10517" s="749" t="s">
        <v>27368</v>
      </c>
      <c r="D10517" s="749" t="s">
        <v>27358</v>
      </c>
      <c r="E10517" s="749" t="s">
        <v>27359</v>
      </c>
      <c r="I10517" s="749" t="s">
        <v>1404</v>
      </c>
      <c r="J10517" s="749" t="n">
        <v>15.61</v>
      </c>
    </row>
    <row collapsed="false" customFormat="false" customHeight="true" hidden="true" ht="12.75" outlineLevel="0" r="10518">
      <c r="A10518" s="749" t="s">
        <v>27370</v>
      </c>
      <c r="B10518" s="749" t="str">
        <f aca="false">C10518&amp;D10518&amp;E10518&amp;F10518&amp;G10518&amp;H10518</f>
        <v>CABO DE ACO PARA 6 CORDOALHAS DE 12,7MM,INCLUSIVE BAINHA DEACO GALVANIZADO,COMPREENDENDO APENAS O FORNECIMENTO MEDIDO PELO PESO DO CABO GEOMETRICAMENTE NECESSARIO</v>
      </c>
      <c r="C10518" s="749" t="s">
        <v>27371</v>
      </c>
      <c r="D10518" s="749" t="s">
        <v>27358</v>
      </c>
      <c r="E10518" s="749" t="s">
        <v>27359</v>
      </c>
      <c r="I10518" s="749" t="s">
        <v>1404</v>
      </c>
      <c r="J10518" s="749" t="n">
        <v>15.12</v>
      </c>
    </row>
    <row collapsed="false" customFormat="false" customHeight="true" hidden="true" ht="12.75" outlineLevel="0" r="10519">
      <c r="A10519" s="749" t="s">
        <v>27372</v>
      </c>
      <c r="B10519" s="749" t="str">
        <f aca="false">C10519&amp;D10519&amp;E10519&amp;F10519&amp;G10519&amp;H10519</f>
        <v>CABO DE ACO PARA 6 CORDOALHAS DE 12,7MM,INCLUSIVE BAINHA DEACO GALVANIZADO,COMPREENDENDO APENAS O FORNECIMENTO MEDIDO PELO PESO DO CABO GEOMETRICAMENTE NECESSARIO</v>
      </c>
      <c r="C10519" s="749" t="s">
        <v>27371</v>
      </c>
      <c r="D10519" s="749" t="s">
        <v>27358</v>
      </c>
      <c r="E10519" s="749" t="s">
        <v>27359</v>
      </c>
      <c r="I10519" s="749" t="s">
        <v>1404</v>
      </c>
      <c r="J10519" s="749" t="n">
        <v>15.12</v>
      </c>
    </row>
    <row collapsed="false" customFormat="false" customHeight="true" hidden="true" ht="12.75" outlineLevel="0" r="10520">
      <c r="A10520" s="749" t="s">
        <v>27373</v>
      </c>
      <c r="B10520" s="749" t="str">
        <f aca="false">C10520&amp;D10520&amp;E10520&amp;F10520&amp;G10520&amp;H10520</f>
        <v>CABO DE ACO PARA 7 CORDOALHAS DE 12,7MM,INCLUSIVE BAINHA DEACO GALVANIZADO,COMPREENDENDO APENAS O FORNECIMENTO MEDIDO PELO PESO DO CABO GEOMETRICAMENTE NECESSARIO</v>
      </c>
      <c r="C10520" s="749" t="s">
        <v>27374</v>
      </c>
      <c r="D10520" s="749" t="s">
        <v>27358</v>
      </c>
      <c r="E10520" s="749" t="s">
        <v>27359</v>
      </c>
      <c r="I10520" s="749" t="s">
        <v>1404</v>
      </c>
      <c r="J10520" s="749" t="n">
        <v>14.73</v>
      </c>
    </row>
    <row collapsed="false" customFormat="false" customHeight="true" hidden="true" ht="12.75" outlineLevel="0" r="10521">
      <c r="A10521" s="749" t="s">
        <v>27375</v>
      </c>
      <c r="B10521" s="749" t="str">
        <f aca="false">C10521&amp;D10521&amp;E10521&amp;F10521&amp;G10521&amp;H10521</f>
        <v>CABO DE ACO PARA 7 CORDOALHAS DE 12,7MM,INCLUSIVE BAINHA DEACO GALVANIZADO,COMPREENDENDO APENAS O FORNECIMENTO MEDIDO PELO PESO DO CABO GEOMETRICAMENTE NECESSARIO</v>
      </c>
      <c r="C10521" s="749" t="s">
        <v>27374</v>
      </c>
      <c r="D10521" s="749" t="s">
        <v>27358</v>
      </c>
      <c r="E10521" s="749" t="s">
        <v>27359</v>
      </c>
      <c r="I10521" s="749" t="s">
        <v>1404</v>
      </c>
      <c r="J10521" s="749" t="n">
        <v>14.73</v>
      </c>
    </row>
    <row collapsed="false" customFormat="false" customHeight="true" hidden="true" ht="12.75" outlineLevel="0" r="10522">
      <c r="A10522" s="749" t="s">
        <v>27376</v>
      </c>
      <c r="B10522" s="749" t="str">
        <f aca="false">C10522&amp;D10522&amp;E10522&amp;F10522&amp;G10522&amp;H10522</f>
        <v>CABO DE ACO PARA 12 CORDOALHAS DE 12,7MM,INCLUSIVE BAINHA DE ACO GALVANIZADO,COMPREENDENDO APENAS O FORNECIMENTO MEDIDOPELO PESO DO CABO GEOMETRICAMENTE NECESSARIO</v>
      </c>
      <c r="C10522" s="749" t="s">
        <v>27377</v>
      </c>
      <c r="D10522" s="749" t="s">
        <v>27378</v>
      </c>
      <c r="E10522" s="749" t="s">
        <v>27379</v>
      </c>
      <c r="I10522" s="749" t="s">
        <v>1404</v>
      </c>
      <c r="J10522" s="749" t="n">
        <v>12.93</v>
      </c>
    </row>
    <row collapsed="false" customFormat="false" customHeight="true" hidden="true" ht="12.75" outlineLevel="0" r="10523">
      <c r="A10523" s="749" t="s">
        <v>27380</v>
      </c>
      <c r="B10523" s="749" t="str">
        <f aca="false">C10523&amp;D10523&amp;E10523&amp;F10523&amp;G10523&amp;H10523</f>
        <v>CABO DE ACO PARA 12 CORDOALHAS DE 12,7MM,INCLUSIVE BAINHA DE ACO GALVANIZADO,COMPREENDENDO APENAS O FORNECIMENTO MEDIDOPELO PESO DO CABO GEOMETRICAMENTE NECESSARIO</v>
      </c>
      <c r="C10523" s="749" t="s">
        <v>27377</v>
      </c>
      <c r="D10523" s="749" t="s">
        <v>27378</v>
      </c>
      <c r="E10523" s="749" t="s">
        <v>27379</v>
      </c>
      <c r="I10523" s="749" t="s">
        <v>1404</v>
      </c>
      <c r="J10523" s="749" t="n">
        <v>12.93</v>
      </c>
    </row>
    <row collapsed="false" customFormat="false" customHeight="true" hidden="true" ht="12.75" outlineLevel="0" r="10524">
      <c r="A10524" s="749" t="s">
        <v>27381</v>
      </c>
      <c r="B10524" s="749" t="str">
        <f aca="false">C10524&amp;D10524&amp;E10524&amp;F10524&amp;G10524&amp;H10524</f>
        <v>CABO DE ACO PARA 19 CORDOALHAS DE 12,7MM,INCLUSIVE BAINHA DE ACO GALVANIZADO,COMPREENDENDO APENAS O FORNECIMENTO MEDIDOPELO PESO DO CABO GEOMETRICAMENTE NECESSARIO</v>
      </c>
      <c r="C10524" s="749" t="s">
        <v>27382</v>
      </c>
      <c r="D10524" s="749" t="s">
        <v>27378</v>
      </c>
      <c r="E10524" s="749" t="s">
        <v>27379</v>
      </c>
      <c r="I10524" s="749" t="s">
        <v>1404</v>
      </c>
      <c r="J10524" s="749" t="n">
        <v>11.57</v>
      </c>
    </row>
    <row collapsed="false" customFormat="false" customHeight="true" hidden="true" ht="12.75" outlineLevel="0" r="10525">
      <c r="A10525" s="749" t="s">
        <v>27383</v>
      </c>
      <c r="B10525" s="749" t="str">
        <f aca="false">C10525&amp;D10525&amp;E10525&amp;F10525&amp;G10525&amp;H10525</f>
        <v>CABO DE ACO PARA 19 CORDOALHAS DE 12,7MM,INCLUSIVE BAINHA DE ACO GALVANIZADO,COMPREENDENDO APENAS O FORNECIMENTO MEDIDOPELO PESO DO CABO GEOMETRICAMENTE NECESSARIO</v>
      </c>
      <c r="C10525" s="749" t="s">
        <v>27382</v>
      </c>
      <c r="D10525" s="749" t="s">
        <v>27378</v>
      </c>
      <c r="E10525" s="749" t="s">
        <v>27379</v>
      </c>
      <c r="I10525" s="749" t="s">
        <v>1404</v>
      </c>
      <c r="J10525" s="749" t="n">
        <v>11.57</v>
      </c>
    </row>
    <row collapsed="false" customFormat="false" customHeight="true" hidden="true" ht="12.75" outlineLevel="0" r="10526">
      <c r="A10526" s="749" t="s">
        <v>27384</v>
      </c>
      <c r="B10526" s="749" t="str">
        <f aca="false">C10526&amp;D10526&amp;E10526&amp;F10526&amp;G10526&amp;H10526</f>
        <v>CABO DE ACO PARA 22 CORDOALHAS DE 12,7MM,INCLUSIVE BAINHA DE ACO GALVANIZADO,COMPREENDENDO APENAS O FORNECIMENTO MEDIDOPELO PESO DO CABO GEOMETRICAMENTE NECESSARIO</v>
      </c>
      <c r="C10526" s="749" t="s">
        <v>27385</v>
      </c>
      <c r="D10526" s="749" t="s">
        <v>27378</v>
      </c>
      <c r="E10526" s="749" t="s">
        <v>27379</v>
      </c>
      <c r="I10526" s="749" t="s">
        <v>1404</v>
      </c>
      <c r="J10526" s="749" t="n">
        <v>11.46</v>
      </c>
    </row>
    <row collapsed="false" customFormat="false" customHeight="true" hidden="true" ht="12.75" outlineLevel="0" r="10527">
      <c r="A10527" s="749" t="s">
        <v>27386</v>
      </c>
      <c r="B10527" s="749" t="str">
        <f aca="false">C10527&amp;D10527&amp;E10527&amp;F10527&amp;G10527&amp;H10527</f>
        <v>CABO DE ACO PARA 22 CORDOALHAS DE 12,7MM,INCLUSIVE BAINHA DE ACO GALVANIZADO,COMPREENDENDO APENAS O FORNECIMENTO MEDIDOPELO PESO DO CABO GEOMETRICAMENTE NECESSARIO</v>
      </c>
      <c r="C10527" s="749" t="s">
        <v>27385</v>
      </c>
      <c r="D10527" s="749" t="s">
        <v>27378</v>
      </c>
      <c r="E10527" s="749" t="s">
        <v>27379</v>
      </c>
      <c r="I10527" s="749" t="s">
        <v>1404</v>
      </c>
      <c r="J10527" s="749" t="n">
        <v>11.46</v>
      </c>
    </row>
    <row collapsed="false" customFormat="false" customHeight="true" hidden="true" ht="12.75" outlineLevel="0" r="10528">
      <c r="A10528" s="749" t="s">
        <v>27387</v>
      </c>
      <c r="B10528" s="749" t="str">
        <f aca="false">C10528&amp;D10528&amp;E10528&amp;F10528&amp;G10528&amp;H10528</f>
        <v>CABO DE ACO PARA 27 CORDOALHAS DE 12,7MM,INCLUSIVE BAINHA DE ACO GALVANIZADO,COMPREENDENDO APENAS O FORNECIMENTO MEDIDOPELO PESO DO CABO GEOMETRICAMENTE NECESSARIO</v>
      </c>
      <c r="C10528" s="749" t="s">
        <v>27388</v>
      </c>
      <c r="D10528" s="749" t="s">
        <v>27378</v>
      </c>
      <c r="E10528" s="749" t="s">
        <v>27379</v>
      </c>
      <c r="I10528" s="749" t="s">
        <v>1404</v>
      </c>
      <c r="J10528" s="749" t="n">
        <v>11.05</v>
      </c>
    </row>
    <row collapsed="false" customFormat="false" customHeight="true" hidden="true" ht="12.75" outlineLevel="0" r="10529">
      <c r="A10529" s="749" t="s">
        <v>27389</v>
      </c>
      <c r="B10529" s="749" t="str">
        <f aca="false">C10529&amp;D10529&amp;E10529&amp;F10529&amp;G10529&amp;H10529</f>
        <v>CABO DE ACO PARA 27 CORDOALHAS DE 12,7MM,INCLUSIVE BAINHA DE ACO GALVANIZADO,COMPREENDENDO APENAS O FORNECIMENTO MEDIDOPELO PESO DO CABO GEOMETRICAMENTE NECESSARIO</v>
      </c>
      <c r="C10529" s="749" t="s">
        <v>27388</v>
      </c>
      <c r="D10529" s="749" t="s">
        <v>27378</v>
      </c>
      <c r="E10529" s="749" t="s">
        <v>27379</v>
      </c>
      <c r="I10529" s="749" t="s">
        <v>1404</v>
      </c>
      <c r="J10529" s="749" t="n">
        <v>11.05</v>
      </c>
    </row>
    <row collapsed="false" customFormat="false" customHeight="true" hidden="true" ht="12.75" outlineLevel="0" r="10530">
      <c r="A10530" s="749" t="s">
        <v>27390</v>
      </c>
      <c r="B10530" s="749" t="str">
        <f aca="false">C10530&amp;D10530&amp;E10530&amp;F10530&amp;G10530&amp;H10530</f>
        <v>CABO DE ACO PARA 31 CORDOALHAS DE 12,7MM,INCLUSIVE BAINHA DE ACO GALVANIZADO,COMPREENDENDO APENAS O FORNECIMENTO MEDIDOPELO PESO DO CABO GEOMETRICAMENTE NECESSARIO</v>
      </c>
      <c r="C10530" s="749" t="s">
        <v>27391</v>
      </c>
      <c r="D10530" s="749" t="s">
        <v>27378</v>
      </c>
      <c r="E10530" s="749" t="s">
        <v>27379</v>
      </c>
      <c r="I10530" s="749" t="s">
        <v>1404</v>
      </c>
      <c r="J10530" s="749" t="n">
        <v>10.6</v>
      </c>
    </row>
    <row collapsed="false" customFormat="false" customHeight="true" hidden="true" ht="12.75" outlineLevel="0" r="10531">
      <c r="A10531" s="749" t="s">
        <v>27392</v>
      </c>
      <c r="B10531" s="749" t="str">
        <f aca="false">C10531&amp;D10531&amp;E10531&amp;F10531&amp;G10531&amp;H10531</f>
        <v>CABO DE ACO PARA 31 CORDOALHAS DE 12,7MM,INCLUSIVE BAINHA DE ACO GALVANIZADO,COMPREENDENDO APENAS O FORNECIMENTO MEDIDOPELO PESO DO CABO GEOMETRICAMENTE NECESSARIO</v>
      </c>
      <c r="C10531" s="749" t="s">
        <v>27391</v>
      </c>
      <c r="D10531" s="749" t="s">
        <v>27378</v>
      </c>
      <c r="E10531" s="749" t="s">
        <v>27379</v>
      </c>
      <c r="I10531" s="749" t="s">
        <v>1404</v>
      </c>
      <c r="J10531" s="749" t="n">
        <v>10.6</v>
      </c>
    </row>
    <row collapsed="false" customFormat="false" customHeight="true" hidden="true" ht="12.75" outlineLevel="0" r="10532">
      <c r="A10532" s="749" t="s">
        <v>27393</v>
      </c>
      <c r="B10532" s="749" t="str">
        <f aca="false">C10532&amp;D10532&amp;E10532&amp;F10532&amp;G10532&amp;H10532</f>
        <v>CABO DE ACO PARA 37 CORDOALHAS DE 12,7MM,INCLUSIVE BAINHA DE ACO GALVANIZADO,COMPREENDENDO APENAS O FORNECIMENTO MEDIDOPELO PESO DO CABO GEOMETRICAMENTE NECESSARIO</v>
      </c>
      <c r="C10532" s="749" t="s">
        <v>27394</v>
      </c>
      <c r="D10532" s="749" t="s">
        <v>27378</v>
      </c>
      <c r="E10532" s="749" t="s">
        <v>27379</v>
      </c>
      <c r="I10532" s="749" t="s">
        <v>1404</v>
      </c>
      <c r="J10532" s="749" t="n">
        <v>10.33</v>
      </c>
    </row>
    <row collapsed="false" customFormat="false" customHeight="true" hidden="true" ht="12.75" outlineLevel="0" r="10533">
      <c r="A10533" s="749" t="s">
        <v>27395</v>
      </c>
      <c r="B10533" s="749" t="str">
        <f aca="false">C10533&amp;D10533&amp;E10533&amp;F10533&amp;G10533&amp;H10533</f>
        <v>CABO DE ACO PARA 37 CORDOALHAS DE 12,7MM,INCLUSIVE BAINHA DE ACO GALVANIZADO,COMPREENDENDO APENAS O FORNECIMENTO MEDIDOPELO PESO DO CABO GEOMETRICAMENTE NECESSARIO</v>
      </c>
      <c r="C10533" s="749" t="s">
        <v>27394</v>
      </c>
      <c r="D10533" s="749" t="s">
        <v>27378</v>
      </c>
      <c r="E10533" s="749" t="s">
        <v>27379</v>
      </c>
      <c r="I10533" s="749" t="s">
        <v>1404</v>
      </c>
      <c r="J10533" s="749" t="n">
        <v>10.33</v>
      </c>
    </row>
    <row collapsed="false" customFormat="false" customHeight="true" hidden="true" ht="12.75" outlineLevel="0" r="10534">
      <c r="A10534" s="749" t="s">
        <v>27396</v>
      </c>
      <c r="B10534" s="749" t="str">
        <f aca="false">C10534&amp;D10534&amp;E10534&amp;F10534&amp;G10534&amp;H10534</f>
        <v>CABO DE ACO DE 1 CORDOALHA DE 15,2MM,EXCLUSIVE BAINHA E PERDAS DE PONTAS,COMPREENDENDO APENAS O FORNECIMENTO MEDIDO PELO PESO DO CABO GEOMETRICAMENTE NECESSARIO</v>
      </c>
      <c r="C10534" s="749" t="s">
        <v>27397</v>
      </c>
      <c r="D10534" s="749" t="s">
        <v>27353</v>
      </c>
      <c r="E10534" s="749" t="s">
        <v>27398</v>
      </c>
      <c r="I10534" s="749" t="s">
        <v>1404</v>
      </c>
      <c r="J10534" s="749" t="n">
        <v>6.43</v>
      </c>
    </row>
    <row collapsed="false" customFormat="false" customHeight="true" hidden="true" ht="12.75" outlineLevel="0" r="10535">
      <c r="A10535" s="749" t="s">
        <v>27399</v>
      </c>
      <c r="B10535" s="749" t="str">
        <f aca="false">C10535&amp;D10535&amp;E10535&amp;F10535&amp;G10535&amp;H10535</f>
        <v>CABO DE ACO DE 1 CORDOALHA DE 15,2MM,EXCLUSIVE BAINHA E PERDAS DE PONTAS,COMPREENDENDO APENAS O FORNECIMENTO MEDIDO PELO PESO DO CABO GEOMETRICAMENTE NECESSARIO</v>
      </c>
      <c r="C10535" s="749" t="s">
        <v>27397</v>
      </c>
      <c r="D10535" s="749" t="s">
        <v>27353</v>
      </c>
      <c r="E10535" s="749" t="s">
        <v>27398</v>
      </c>
      <c r="I10535" s="749" t="s">
        <v>1404</v>
      </c>
      <c r="J10535" s="749" t="n">
        <v>6.43</v>
      </c>
    </row>
    <row collapsed="false" customFormat="false" customHeight="true" hidden="true" ht="12.75" outlineLevel="0" r="10536">
      <c r="A10536" s="749" t="s">
        <v>27400</v>
      </c>
      <c r="B10536" s="749" t="str">
        <f aca="false">C10536&amp;D10536&amp;E10536&amp;F10536&amp;G10536&amp;H10536</f>
        <v>CABO DE ACO DE 2 CORDOALHAS DE 15,2MM,INCLUSIVE BAINHA DE ACO GALVANIZADO,COMPREENDENDO APENAS O FORNECIMENTO MEDIDO PELO PESO DO CABO GEOMETRICAMENTE NECESSARIO</v>
      </c>
      <c r="C10536" s="749" t="s">
        <v>27401</v>
      </c>
      <c r="D10536" s="749" t="s">
        <v>27402</v>
      </c>
      <c r="E10536" s="749" t="s">
        <v>27403</v>
      </c>
      <c r="I10536" s="749" t="s">
        <v>1404</v>
      </c>
      <c r="J10536" s="749" t="n">
        <v>18.2</v>
      </c>
    </row>
    <row collapsed="false" customFormat="false" customHeight="true" hidden="true" ht="12.75" outlineLevel="0" r="10537">
      <c r="A10537" s="749" t="s">
        <v>27404</v>
      </c>
      <c r="B10537" s="749" t="str">
        <f aca="false">C10537&amp;D10537&amp;E10537&amp;F10537&amp;G10537&amp;H10537</f>
        <v>CABO DE ACO DE 2 CORDOALHAS DE 15,2MM,INCLUSIVE BAINHA DE ACO GALVANIZADO,COMPREENDENDO APENAS O FORNECIMENTO MEDIDO PELO PESO DO CABO GEOMETRICAMENTE NECESSARIO</v>
      </c>
      <c r="C10537" s="749" t="s">
        <v>27401</v>
      </c>
      <c r="D10537" s="749" t="s">
        <v>27402</v>
      </c>
      <c r="E10537" s="749" t="s">
        <v>27403</v>
      </c>
      <c r="I10537" s="749" t="s">
        <v>1404</v>
      </c>
      <c r="J10537" s="749" t="n">
        <v>18.2</v>
      </c>
    </row>
    <row collapsed="false" customFormat="false" customHeight="true" hidden="true" ht="12.75" outlineLevel="0" r="10538">
      <c r="A10538" s="749" t="s">
        <v>27405</v>
      </c>
      <c r="B10538" s="749" t="str">
        <f aca="false">C10538&amp;D10538&amp;E10538&amp;F10538&amp;G10538&amp;H10538</f>
        <v>CABO DE ACO DE 3 CORDOALHAS DE 15,2MM,INCLUSIVE BAINHA DE ACO GALVANIZADO,COMPREENDENDO APENAS O FORNECIMENTO MEDIDO PELO PESO DO CABO GEOMETRICAMENTE NECESSARIO</v>
      </c>
      <c r="C10538" s="749" t="s">
        <v>27406</v>
      </c>
      <c r="D10538" s="749" t="s">
        <v>27402</v>
      </c>
      <c r="E10538" s="749" t="s">
        <v>27403</v>
      </c>
      <c r="I10538" s="749" t="s">
        <v>1404</v>
      </c>
      <c r="J10538" s="749" t="n">
        <v>15.15</v>
      </c>
    </row>
    <row collapsed="false" customFormat="false" customHeight="true" hidden="true" ht="12.75" outlineLevel="0" r="10539">
      <c r="A10539" s="749" t="s">
        <v>27407</v>
      </c>
      <c r="B10539" s="749" t="str">
        <f aca="false">C10539&amp;D10539&amp;E10539&amp;F10539&amp;G10539&amp;H10539</f>
        <v>CABO DE ACO DE 3 CORDOALHAS DE 15,2MM,INCLUSIVE BAINHA DE ACO GALVANIZADO,COMPREENDENDO APENAS O FORNECIMENTO MEDIDO PELO PESO DO CABO GEOMETRICAMENTE NECESSARIO</v>
      </c>
      <c r="C10539" s="749" t="s">
        <v>27406</v>
      </c>
      <c r="D10539" s="749" t="s">
        <v>27402</v>
      </c>
      <c r="E10539" s="749" t="s">
        <v>27403</v>
      </c>
      <c r="I10539" s="749" t="s">
        <v>1404</v>
      </c>
      <c r="J10539" s="749" t="n">
        <v>15.15</v>
      </c>
    </row>
    <row collapsed="false" customFormat="false" customHeight="true" hidden="true" ht="12.75" outlineLevel="0" r="10540">
      <c r="A10540" s="749" t="s">
        <v>27408</v>
      </c>
      <c r="B10540" s="749" t="str">
        <f aca="false">C10540&amp;D10540&amp;E10540&amp;F10540&amp;G10540&amp;H10540</f>
        <v>CABO DE ACO DE 4 CORDOALHAS DE 15,2MM,INCLUSIVE BAINHA DE ACO GALVANIZADO,COMPREENDENDO APENAS O FORNECIMENTO MEDIDO PELO PESO DO CABO GEOMETRICAMENTE NECESSARIO</v>
      </c>
      <c r="C10540" s="749" t="s">
        <v>27409</v>
      </c>
      <c r="D10540" s="749" t="s">
        <v>27402</v>
      </c>
      <c r="E10540" s="749" t="s">
        <v>27403</v>
      </c>
      <c r="I10540" s="749" t="s">
        <v>1404</v>
      </c>
      <c r="J10540" s="749" t="n">
        <v>13.63</v>
      </c>
    </row>
    <row collapsed="false" customFormat="false" customHeight="true" hidden="true" ht="12.75" outlineLevel="0" r="10541">
      <c r="A10541" s="749" t="s">
        <v>27410</v>
      </c>
      <c r="B10541" s="749" t="str">
        <f aca="false">C10541&amp;D10541&amp;E10541&amp;F10541&amp;G10541&amp;H10541</f>
        <v>CABO DE ACO DE 4 CORDOALHAS DE 15,2MM,INCLUSIVE BAINHA DE ACO GALVANIZADO,COMPREENDENDO APENAS O FORNECIMENTO MEDIDO PELO PESO DO CABO GEOMETRICAMENTE NECESSARIO</v>
      </c>
      <c r="C10541" s="749" t="s">
        <v>27409</v>
      </c>
      <c r="D10541" s="749" t="s">
        <v>27402</v>
      </c>
      <c r="E10541" s="749" t="s">
        <v>27403</v>
      </c>
      <c r="I10541" s="749" t="s">
        <v>1404</v>
      </c>
      <c r="J10541" s="749" t="n">
        <v>13.63</v>
      </c>
    </row>
    <row collapsed="false" customFormat="false" customHeight="true" hidden="true" ht="12.75" outlineLevel="0" r="10542">
      <c r="A10542" s="749" t="s">
        <v>27411</v>
      </c>
      <c r="B10542" s="749" t="str">
        <f aca="false">C10542&amp;D10542&amp;E10542&amp;F10542&amp;G10542&amp;H10542</f>
        <v>CABO DE ACO DE 5 CORDOALHAS DE 15,2MM,INCLUSIVE BAINHA DE ACO GALVANIZADO,COMPREENDENDO APENAS O FORNECIMENTO MEDIDO PELO PESO DO CABO GEOMETRICAMENTE NECESSARIO</v>
      </c>
      <c r="C10542" s="749" t="s">
        <v>27412</v>
      </c>
      <c r="D10542" s="749" t="s">
        <v>27402</v>
      </c>
      <c r="E10542" s="749" t="s">
        <v>27403</v>
      </c>
      <c r="I10542" s="749" t="s">
        <v>1404</v>
      </c>
      <c r="J10542" s="749" t="n">
        <v>12.32</v>
      </c>
    </row>
    <row collapsed="false" customFormat="false" customHeight="true" hidden="true" ht="12.75" outlineLevel="0" r="10543">
      <c r="A10543" s="749" t="s">
        <v>27413</v>
      </c>
      <c r="B10543" s="749" t="str">
        <f aca="false">C10543&amp;D10543&amp;E10543&amp;F10543&amp;G10543&amp;H10543</f>
        <v>CABO DE ACO DE 5 CORDOALHAS DE 15,2MM,INCLUSIVE BAINHA DE ACO GALVANIZADO,COMPREENDENDO APENAS O FORNECIMENTO MEDIDO PELO PESO DO CABO GEOMETRICAMENTE NECESSARIO</v>
      </c>
      <c r="C10543" s="749" t="s">
        <v>27412</v>
      </c>
      <c r="D10543" s="749" t="s">
        <v>27402</v>
      </c>
      <c r="E10543" s="749" t="s">
        <v>27403</v>
      </c>
      <c r="I10543" s="749" t="s">
        <v>1404</v>
      </c>
      <c r="J10543" s="749" t="n">
        <v>12.32</v>
      </c>
    </row>
    <row collapsed="false" customFormat="false" customHeight="true" hidden="true" ht="12.75" outlineLevel="0" r="10544">
      <c r="A10544" s="749" t="s">
        <v>27414</v>
      </c>
      <c r="B10544" s="749" t="str">
        <f aca="false">C10544&amp;D10544&amp;E10544&amp;F10544&amp;G10544&amp;H10544</f>
        <v>CABO DE ACO DE 6 CORDOALHAS DE 15,2MM,INCLUSIVE BAINHA DE ACO GALVANIZADO,COMPREENDENDO APENAS O FORNECIMENTO MEDIDO PELO PESO DO CABO GEOMETRICAMENTE NECESSARIO</v>
      </c>
      <c r="C10544" s="749" t="s">
        <v>27415</v>
      </c>
      <c r="D10544" s="749" t="s">
        <v>27402</v>
      </c>
      <c r="E10544" s="749" t="s">
        <v>27403</v>
      </c>
      <c r="I10544" s="749" t="s">
        <v>1404</v>
      </c>
      <c r="J10544" s="749" t="n">
        <v>12.82</v>
      </c>
    </row>
    <row collapsed="false" customFormat="false" customHeight="true" hidden="true" ht="12.75" outlineLevel="0" r="10545">
      <c r="A10545" s="749" t="s">
        <v>27416</v>
      </c>
      <c r="B10545" s="749" t="str">
        <f aca="false">C10545&amp;D10545&amp;E10545&amp;F10545&amp;G10545&amp;H10545</f>
        <v>CABO DE ACO DE 6 CORDOALHAS DE 15,2MM,INCLUSIVE BAINHA DE ACO GALVANIZADO,COMPREENDENDO APENAS O FORNECIMENTO MEDIDO PELO PESO DO CABO GEOMETRICAMENTE NECESSARIO</v>
      </c>
      <c r="C10545" s="749" t="s">
        <v>27415</v>
      </c>
      <c r="D10545" s="749" t="s">
        <v>27402</v>
      </c>
      <c r="E10545" s="749" t="s">
        <v>27403</v>
      </c>
      <c r="I10545" s="749" t="s">
        <v>1404</v>
      </c>
      <c r="J10545" s="749" t="n">
        <v>12.82</v>
      </c>
    </row>
    <row collapsed="false" customFormat="false" customHeight="true" hidden="true" ht="12.75" outlineLevel="0" r="10546">
      <c r="A10546" s="749" t="s">
        <v>27417</v>
      </c>
      <c r="B10546" s="749" t="str">
        <f aca="false">C10546&amp;D10546&amp;E10546&amp;F10546&amp;G10546&amp;H10546</f>
        <v>CABO DE ACO DE 7 CORDOALHAS DE 15,2MM,INCLUSIVE BAINHA DE ACO GALVANIZADO,COMPREENDENDO APENAS O FORNECIMENTO MEDIDO PELO PESO DO CABO GEOMETRICAMENTE NECESSARIO</v>
      </c>
      <c r="C10546" s="749" t="s">
        <v>27418</v>
      </c>
      <c r="D10546" s="749" t="s">
        <v>27402</v>
      </c>
      <c r="E10546" s="749" t="s">
        <v>27403</v>
      </c>
      <c r="I10546" s="749" t="s">
        <v>1404</v>
      </c>
      <c r="J10546" s="749" t="n">
        <v>11.97</v>
      </c>
    </row>
    <row collapsed="false" customFormat="false" customHeight="true" hidden="true" ht="12.75" outlineLevel="0" r="10547">
      <c r="A10547" s="749" t="s">
        <v>27419</v>
      </c>
      <c r="B10547" s="749" t="str">
        <f aca="false">C10547&amp;D10547&amp;E10547&amp;F10547&amp;G10547&amp;H10547</f>
        <v>CABO DE ACO DE 7 CORDOALHAS DE 15,2MM,INCLUSIVE BAINHA DE ACO GALVANIZADO,COMPREENDENDO APENAS O FORNECIMENTO MEDIDO PELO PESO DO CABO GEOMETRICAMENTE NECESSARIO</v>
      </c>
      <c r="C10547" s="749" t="s">
        <v>27418</v>
      </c>
      <c r="D10547" s="749" t="s">
        <v>27402</v>
      </c>
      <c r="E10547" s="749" t="s">
        <v>27403</v>
      </c>
      <c r="I10547" s="749" t="s">
        <v>1404</v>
      </c>
      <c r="J10547" s="749" t="n">
        <v>11.97</v>
      </c>
    </row>
    <row collapsed="false" customFormat="false" customHeight="true" hidden="true" ht="12.75" outlineLevel="0" r="10548">
      <c r="A10548" s="749" t="s">
        <v>27420</v>
      </c>
      <c r="B10548" s="749" t="str">
        <f aca="false">C10548&amp;D10548&amp;E10548&amp;F10548&amp;G10548&amp;H10548</f>
        <v>CABO DE ACO DE 12 CORDOALHAS DE 15,2MM,INCLUSIVE BAINHA DE ACO GALVANIZADO,COMPREENDENDO APENAS O FORNECIMENTO MEDIDO PELO PESO DO CABO GEOMETRICAMENTE NECESSARIO</v>
      </c>
      <c r="C10548" s="749" t="s">
        <v>27421</v>
      </c>
      <c r="D10548" s="749" t="s">
        <v>27422</v>
      </c>
      <c r="E10548" s="749" t="s">
        <v>27423</v>
      </c>
      <c r="I10548" s="749" t="s">
        <v>1404</v>
      </c>
      <c r="J10548" s="749" t="n">
        <v>9.95</v>
      </c>
    </row>
    <row collapsed="false" customFormat="false" customHeight="true" hidden="true" ht="12.75" outlineLevel="0" r="10549">
      <c r="A10549" s="749" t="s">
        <v>27424</v>
      </c>
      <c r="B10549" s="749" t="str">
        <f aca="false">C10549&amp;D10549&amp;E10549&amp;F10549&amp;G10549&amp;H10549</f>
        <v>CABO DE ACO DE 12 CORDOALHAS DE 15,2MM,INCLUSIVE BAINHA DE ACO GALVANIZADO,COMPREENDENDO APENAS O FORNECIMENTO MEDIDO PELO PESO DO CABO GEOMETRICAMENTE NECESSARIO</v>
      </c>
      <c r="C10549" s="749" t="s">
        <v>27421</v>
      </c>
      <c r="D10549" s="749" t="s">
        <v>27422</v>
      </c>
      <c r="E10549" s="749" t="s">
        <v>27423</v>
      </c>
      <c r="I10549" s="749" t="s">
        <v>1404</v>
      </c>
      <c r="J10549" s="749" t="n">
        <v>9.95</v>
      </c>
    </row>
    <row collapsed="false" customFormat="false" customHeight="true" hidden="true" ht="12.75" outlineLevel="0" r="10550">
      <c r="A10550" s="749" t="s">
        <v>27425</v>
      </c>
      <c r="B10550" s="749" t="str">
        <f aca="false">C10550&amp;D10550&amp;E10550&amp;F10550&amp;G10550&amp;H10550</f>
        <v>CABO DE ACO DE 19 CORDOALHAS DE 15,2MM,INCLUSIVE BAINHA DE ACO GALVANIZADO,COMPREENDENDO APENAS O FORNECIMENTO MEDIDO PELO PESO DO CABO GEOMETRICAMENTE NECESSARIO</v>
      </c>
      <c r="C10550" s="749" t="s">
        <v>27426</v>
      </c>
      <c r="D10550" s="749" t="s">
        <v>27422</v>
      </c>
      <c r="E10550" s="749" t="s">
        <v>27423</v>
      </c>
      <c r="I10550" s="749" t="s">
        <v>1404</v>
      </c>
      <c r="J10550" s="749" t="n">
        <v>8.94</v>
      </c>
    </row>
    <row collapsed="false" customFormat="false" customHeight="true" hidden="true" ht="12.75" outlineLevel="0" r="10551">
      <c r="A10551" s="749" t="s">
        <v>27427</v>
      </c>
      <c r="B10551" s="749" t="str">
        <f aca="false">C10551&amp;D10551&amp;E10551&amp;F10551&amp;G10551&amp;H10551</f>
        <v>CABO DE ACO DE 19 CORDOALHAS DE 15,2MM,INCLUSIVE BAINHA DE ACO GALVANIZADO,COMPREENDENDO APENAS O FORNECIMENTO MEDIDO PELO PESO DO CABO GEOMETRICAMENTE NECESSARIO</v>
      </c>
      <c r="C10551" s="749" t="s">
        <v>27426</v>
      </c>
      <c r="D10551" s="749" t="s">
        <v>27422</v>
      </c>
      <c r="E10551" s="749" t="s">
        <v>27423</v>
      </c>
      <c r="I10551" s="749" t="s">
        <v>1404</v>
      </c>
      <c r="J10551" s="749" t="n">
        <v>8.94</v>
      </c>
    </row>
    <row collapsed="false" customFormat="false" customHeight="true" hidden="true" ht="12.75" outlineLevel="0" r="10552">
      <c r="A10552" s="749" t="s">
        <v>27428</v>
      </c>
      <c r="B10552" s="749" t="str">
        <f aca="false">C10552&amp;D10552&amp;E10552&amp;F10552&amp;G10552&amp;H10552</f>
        <v>CABO DE ACO DE 22 CORDOALHAS DE 15,2MM,INCLUSIVE BAINHA DE ACO GALVANIZADO,COMPREENDENDO APENAS O FORNECIMENTO MEDIDO PELO PESO DO CABO GEOMETRICAMENTE NECESSARIO</v>
      </c>
      <c r="C10552" s="749" t="s">
        <v>27429</v>
      </c>
      <c r="D10552" s="749" t="s">
        <v>27422</v>
      </c>
      <c r="E10552" s="749" t="s">
        <v>27423</v>
      </c>
      <c r="I10552" s="749" t="s">
        <v>1404</v>
      </c>
      <c r="J10552" s="749" t="n">
        <v>8.67</v>
      </c>
    </row>
    <row collapsed="false" customFormat="false" customHeight="true" hidden="true" ht="12.75" outlineLevel="0" r="10553">
      <c r="A10553" s="749" t="s">
        <v>27430</v>
      </c>
      <c r="B10553" s="749" t="str">
        <f aca="false">C10553&amp;D10553&amp;E10553&amp;F10553&amp;G10553&amp;H10553</f>
        <v>CABO DE ACO DE 22 CORDOALHAS DE 15,2MM,INCLUSIVE BAINHA DE ACO GALVANIZADO,COMPREENDENDO APENAS O FORNECIMENTO MEDIDO PELO PESO DO CABO GEOMETRICAMENTE NECESSARIO</v>
      </c>
      <c r="C10553" s="749" t="s">
        <v>27429</v>
      </c>
      <c r="D10553" s="749" t="s">
        <v>27422</v>
      </c>
      <c r="E10553" s="749" t="s">
        <v>27423</v>
      </c>
      <c r="I10553" s="749" t="s">
        <v>1404</v>
      </c>
      <c r="J10553" s="749" t="n">
        <v>8.67</v>
      </c>
    </row>
    <row collapsed="false" customFormat="false" customHeight="true" hidden="true" ht="12.75" outlineLevel="0" r="10554">
      <c r="A10554" s="749" t="s">
        <v>27431</v>
      </c>
      <c r="B10554" s="749" t="str">
        <f aca="false">C10554&amp;D10554&amp;E10554&amp;F10554&amp;G10554&amp;H10554</f>
        <v>CABO DE ACO DE 27 CORDOALHAS DE 15,2MM,INCLUSIVE BAINHA DE ACO GALVANIZADO,COMPREENDENDO APENAS O FORNECIMENTO MEDIDO PELO PESO DO CABO GEOMETRICAMENTE NECESSARIO</v>
      </c>
      <c r="C10554" s="749" t="s">
        <v>27432</v>
      </c>
      <c r="D10554" s="749" t="s">
        <v>27422</v>
      </c>
      <c r="E10554" s="749" t="s">
        <v>27423</v>
      </c>
      <c r="I10554" s="749" t="s">
        <v>1404</v>
      </c>
      <c r="J10554" s="749" t="n">
        <v>8.73</v>
      </c>
    </row>
    <row collapsed="false" customFormat="false" customHeight="true" hidden="true" ht="12.75" outlineLevel="0" r="10555">
      <c r="A10555" s="749" t="s">
        <v>27433</v>
      </c>
      <c r="B10555" s="749" t="str">
        <f aca="false">C10555&amp;D10555&amp;E10555&amp;F10555&amp;G10555&amp;H10555</f>
        <v>CABO DE ACO DE 27 CORDOALHAS DE 15,2MM,INCLUSIVE BAINHA DE ACO GALVANIZADO,COMPREENDENDO APENAS O FORNECIMENTO MEDIDO PELO PESO DO CABO GEOMETRICAMENTE NECESSARIO</v>
      </c>
      <c r="C10555" s="749" t="s">
        <v>27432</v>
      </c>
      <c r="D10555" s="749" t="s">
        <v>27422</v>
      </c>
      <c r="E10555" s="749" t="s">
        <v>27423</v>
      </c>
      <c r="I10555" s="749" t="s">
        <v>1404</v>
      </c>
      <c r="J10555" s="749" t="n">
        <v>8.73</v>
      </c>
    </row>
    <row collapsed="false" customFormat="false" customHeight="true" hidden="true" ht="12.75" outlineLevel="0" r="10556">
      <c r="A10556" s="749" t="s">
        <v>27434</v>
      </c>
      <c r="B10556" s="749" t="str">
        <f aca="false">C10556&amp;D10556&amp;E10556&amp;F10556&amp;G10556&amp;H10556</f>
        <v>CABO DE ACO DE 31 CORDOALHAS DE 15,2MM,INCLUSIVE BAINHA DE ACO GALVANIZADO,COMPREENDENDO APENAS O FORNECIMENTO MEDIDO PELO PESO DO CABO GEOMETRICAMENTE NECESSARIO</v>
      </c>
      <c r="C10556" s="749" t="s">
        <v>27435</v>
      </c>
      <c r="D10556" s="749" t="s">
        <v>27422</v>
      </c>
      <c r="E10556" s="749" t="s">
        <v>27423</v>
      </c>
      <c r="I10556" s="749" t="s">
        <v>1404</v>
      </c>
      <c r="J10556" s="749" t="n">
        <v>8.45</v>
      </c>
    </row>
    <row collapsed="false" customFormat="false" customHeight="true" hidden="true" ht="12.75" outlineLevel="0" r="10557">
      <c r="A10557" s="749" t="s">
        <v>27436</v>
      </c>
      <c r="B10557" s="749" t="str">
        <f aca="false">C10557&amp;D10557&amp;E10557&amp;F10557&amp;G10557&amp;H10557</f>
        <v>CABO DE ACO DE 31 CORDOALHAS DE 15,2MM,INCLUSIVE BAINHA DE ACO GALVANIZADO,COMPREENDENDO APENAS O FORNECIMENTO MEDIDO PELO PESO DO CABO GEOMETRICAMENTE NECESSARIO</v>
      </c>
      <c r="C10557" s="749" t="s">
        <v>27435</v>
      </c>
      <c r="D10557" s="749" t="s">
        <v>27422</v>
      </c>
      <c r="E10557" s="749" t="s">
        <v>27423</v>
      </c>
      <c r="I10557" s="749" t="s">
        <v>1404</v>
      </c>
      <c r="J10557" s="749" t="n">
        <v>8.45</v>
      </c>
    </row>
    <row collapsed="false" customFormat="false" customHeight="true" hidden="true" ht="12.75" outlineLevel="0" r="10558">
      <c r="A10558" s="749" t="s">
        <v>27437</v>
      </c>
      <c r="B10558" s="749" t="str">
        <f aca="false">C10558&amp;D10558&amp;E10558&amp;F10558&amp;G10558&amp;H10558</f>
        <v>CABO DE ACO DE 37 CORDOALHAS DE 15,2MM,INCLUSIVE BAINHA DE ACO GALVANIZADO,COMPREENDENDO APENAS O FORNECIMENTO MEDIDO PELO PESO DO CABO GEOMETRICAMENTE NECESSARIO</v>
      </c>
      <c r="C10558" s="749" t="s">
        <v>27438</v>
      </c>
      <c r="D10558" s="749" t="s">
        <v>27422</v>
      </c>
      <c r="E10558" s="749" t="s">
        <v>27423</v>
      </c>
      <c r="I10558" s="749" t="s">
        <v>1404</v>
      </c>
      <c r="J10558" s="749" t="n">
        <v>7.85</v>
      </c>
    </row>
    <row collapsed="false" customFormat="false" customHeight="true" hidden="true" ht="12.75" outlineLevel="0" r="10559">
      <c r="A10559" s="749" t="s">
        <v>27439</v>
      </c>
      <c r="B10559" s="749" t="str">
        <f aca="false">C10559&amp;D10559&amp;E10559&amp;F10559&amp;G10559&amp;H10559</f>
        <v>CABO DE ACO DE 37 CORDOALHAS DE 15,2MM,INCLUSIVE BAINHA DE ACO GALVANIZADO,COMPREENDENDO APENAS O FORNECIMENTO MEDIDO PELO PESO DO CABO GEOMETRICAMENTE NECESSARIO</v>
      </c>
      <c r="C10559" s="749" t="s">
        <v>27438</v>
      </c>
      <c r="D10559" s="749" t="s">
        <v>27422</v>
      </c>
      <c r="E10559" s="749" t="s">
        <v>27423</v>
      </c>
      <c r="I10559" s="749" t="s">
        <v>1404</v>
      </c>
      <c r="J10559" s="749" t="n">
        <v>7.85</v>
      </c>
    </row>
    <row collapsed="false" customFormat="false" customHeight="true" hidden="true" ht="12.75" outlineLevel="0" r="10560">
      <c r="A10560" s="749" t="s">
        <v>27440</v>
      </c>
      <c r="B10560" s="749" t="str">
        <f aca="false">C10560&amp;D10560&amp;E10560&amp;F10560&amp;G10560&amp;H10560</f>
        <v>CORDOALHA ENGRAXADA E PLASTIFICADA DE 12,7MM,CP-190RB,EXCLUSIVE PERDAS DE PONTAS,COMPREENDENDO APENAS O FORNECIMENTO,MEDIDO PELO PESO DE CABO GEOMETRICAMENTE NECESSARIO</v>
      </c>
      <c r="C10560" s="749" t="s">
        <v>27441</v>
      </c>
      <c r="D10560" s="749" t="s">
        <v>27442</v>
      </c>
      <c r="E10560" s="749" t="s">
        <v>27443</v>
      </c>
      <c r="I10560" s="749" t="s">
        <v>1404</v>
      </c>
      <c r="J10560" s="749" t="n">
        <v>4.28</v>
      </c>
    </row>
    <row collapsed="false" customFormat="false" customHeight="true" hidden="true" ht="12.75" outlineLevel="0" r="10561">
      <c r="A10561" s="749" t="s">
        <v>27444</v>
      </c>
      <c r="B10561" s="749" t="str">
        <f aca="false">C10561&amp;D10561&amp;E10561&amp;F10561&amp;G10561&amp;H10561</f>
        <v>CORDOALHA ENGRAXADA E PLASTIFICADA DE 12,7MM,CP-190RB,EXCLUSIVE PERDAS DE PONTAS,COMPREENDENDO APENAS O FORNECIMENTO,MEDIDO PELO PESO DE CABO GEOMETRICAMENTE NECESSARIO</v>
      </c>
      <c r="C10561" s="749" t="s">
        <v>27441</v>
      </c>
      <c r="D10561" s="749" t="s">
        <v>27442</v>
      </c>
      <c r="E10561" s="749" t="s">
        <v>27443</v>
      </c>
      <c r="I10561" s="749" t="s">
        <v>1404</v>
      </c>
      <c r="J10561" s="749" t="n">
        <v>4.28</v>
      </c>
    </row>
    <row collapsed="false" customFormat="false" customHeight="true" hidden="true" ht="12.75" outlineLevel="0" r="10562">
      <c r="A10562" s="749" t="s">
        <v>27445</v>
      </c>
      <c r="B10562" s="749" t="str">
        <f aca="false">C10562&amp;D10562&amp;E10562&amp;F10562&amp;G10562&amp;H10562</f>
        <v>CORDOALHA ENGRAXADA E PLASTIFICADA DE 15,2MM,CP-190RB,EXCLUSIVE PERDAS DE PONTAS,COMPREENDENDO APENAS O FORNECIMENTO,MEDIDO PELO PESO DE CABO GEOMETRICAMENTE NECESSARIO</v>
      </c>
      <c r="C10562" s="749" t="s">
        <v>27446</v>
      </c>
      <c r="D10562" s="749" t="s">
        <v>27442</v>
      </c>
      <c r="E10562" s="749" t="s">
        <v>27443</v>
      </c>
      <c r="I10562" s="749" t="s">
        <v>1404</v>
      </c>
      <c r="J10562" s="749" t="n">
        <v>5.13</v>
      </c>
    </row>
    <row collapsed="false" customFormat="false" customHeight="true" hidden="true" ht="12.75" outlineLevel="0" r="10563">
      <c r="A10563" s="749" t="s">
        <v>27447</v>
      </c>
      <c r="B10563" s="749" t="str">
        <f aca="false">C10563&amp;D10563&amp;E10563&amp;F10563&amp;G10563&amp;H10563</f>
        <v>CORDOALHA ENGRAXADA E PLASTIFICADA DE 15,2MM,CP-190RB,EXCLUSIVE PERDAS DE PONTAS,COMPREENDENDO APENAS O FORNECIMENTO,MEDIDO PELO PESO DE CABO GEOMETRICAMENTE NECESSARIO</v>
      </c>
      <c r="C10563" s="749" t="s">
        <v>27446</v>
      </c>
      <c r="D10563" s="749" t="s">
        <v>27442</v>
      </c>
      <c r="E10563" s="749" t="s">
        <v>27443</v>
      </c>
      <c r="I10563" s="749" t="s">
        <v>1404</v>
      </c>
      <c r="J10563" s="749" t="n">
        <v>5.13</v>
      </c>
    </row>
    <row collapsed="false" customFormat="false" customHeight="true" hidden="true" ht="12.75" outlineLevel="0" r="10564">
      <c r="A10564" s="749" t="s">
        <v>27448</v>
      </c>
      <c r="B10564" s="749" t="str">
        <f aca="false">C10564&amp;D10564&amp;E10564&amp;F10564&amp;G10564&amp;H10564</f>
        <v>PREPARO E COLOCACAO DE CORDOALHAS ENGRAXADAS E PLASTIFICADAS DE 12,7MM,CP-190RB,NAS FORMAS COMPREENDENDO MONTAGEM,CORTES E GRAUTEAMENTO DE NICHOS</v>
      </c>
      <c r="C10564" s="749" t="s">
        <v>27449</v>
      </c>
      <c r="D10564" s="749" t="s">
        <v>27450</v>
      </c>
      <c r="E10564" s="749" t="s">
        <v>27451</v>
      </c>
      <c r="I10564" s="749" t="s">
        <v>1404</v>
      </c>
      <c r="J10564" s="749" t="n">
        <v>3.55</v>
      </c>
    </row>
    <row collapsed="false" customFormat="false" customHeight="true" hidden="true" ht="12.75" outlineLevel="0" r="10565">
      <c r="A10565" s="749" t="s">
        <v>27452</v>
      </c>
      <c r="B10565" s="749" t="str">
        <f aca="false">C10565&amp;D10565&amp;E10565&amp;F10565&amp;G10565&amp;H10565</f>
        <v>PREPARO E COLOCACAO DE CORDOALHAS ENGRAXADAS E PLASTIFICADAS DE 12,7MM,CP-190RB,NAS FORMAS COMPREENDENDO MONTAGEM,CORTES E GRAUTEAMENTO DE NICHOS</v>
      </c>
      <c r="C10565" s="749" t="s">
        <v>27449</v>
      </c>
      <c r="D10565" s="749" t="s">
        <v>27450</v>
      </c>
      <c r="E10565" s="749" t="s">
        <v>27451</v>
      </c>
      <c r="I10565" s="749" t="s">
        <v>1404</v>
      </c>
      <c r="J10565" s="749" t="n">
        <v>3.55</v>
      </c>
    </row>
    <row collapsed="false" customFormat="false" customHeight="true" hidden="true" ht="12.75" outlineLevel="0" r="10566">
      <c r="A10566" s="749" t="s">
        <v>27453</v>
      </c>
      <c r="B10566" s="749" t="str">
        <f aca="false">C10566&amp;D10566&amp;E10566&amp;F10566&amp;G10566&amp;H10566</f>
        <v>PREPARO E COLOCACAO DE CORDOALHAS ENGRAXADAS E PLASTIFICADAS DE 15,2MM,CP-190RB,NAS FORMAS COMPREENDENDO MONTAGEM,CORTES E GRAUTEAMENTO DE NICHOS</v>
      </c>
      <c r="C10566" s="749" t="s">
        <v>27449</v>
      </c>
      <c r="D10566" s="749" t="s">
        <v>27454</v>
      </c>
      <c r="E10566" s="749" t="s">
        <v>27451</v>
      </c>
      <c r="I10566" s="749" t="s">
        <v>1404</v>
      </c>
      <c r="J10566" s="749" t="n">
        <v>4.65</v>
      </c>
    </row>
    <row collapsed="false" customFormat="false" customHeight="true" hidden="true" ht="12.75" outlineLevel="0" r="10567">
      <c r="A10567" s="749" t="s">
        <v>27455</v>
      </c>
      <c r="B10567" s="749" t="str">
        <f aca="false">C10567&amp;D10567&amp;E10567&amp;F10567&amp;G10567&amp;H10567</f>
        <v>PREPARO E COLOCACAO DE CORDOALHAS ENGRAXADAS E PLASTIFICADAS DE 15,2MM,CP-190RB,NAS FORMAS COMPREENDENDO MONTAGEM,CORTES E GRAUTEAMENTO DE NICHOS</v>
      </c>
      <c r="C10567" s="749" t="s">
        <v>27449</v>
      </c>
      <c r="D10567" s="749" t="s">
        <v>27454</v>
      </c>
      <c r="E10567" s="749" t="s">
        <v>27451</v>
      </c>
      <c r="I10567" s="749" t="s">
        <v>1404</v>
      </c>
      <c r="J10567" s="749" t="n">
        <v>4.65</v>
      </c>
    </row>
    <row collapsed="false" customFormat="false" customHeight="true" hidden="true" ht="12.75" outlineLevel="0" r="10568">
      <c r="A10568" s="749" t="s">
        <v>27456</v>
      </c>
      <c r="B10568" s="749" t="str">
        <f aca="false">C10568&amp;D10568&amp;E10568&amp;F10568&amp;G10568&amp;H10568</f>
        <v>PREPARO E COLOCACAO DE 1 CORDOALHA DE 12,7MM OU 15,2MM,NAS FORMAS,COMPREENDENDO CORTE,MONTAGEM,ENFIACAO NA BAINHA,BEM COMO FORNECIMENTO DE CIMENTO PARA INJECAO</v>
      </c>
      <c r="C10568" s="749" t="s">
        <v>27457</v>
      </c>
      <c r="D10568" s="749" t="s">
        <v>27458</v>
      </c>
      <c r="E10568" s="749" t="s">
        <v>27459</v>
      </c>
      <c r="I10568" s="749" t="s">
        <v>1404</v>
      </c>
      <c r="J10568" s="749" t="n">
        <v>3.12</v>
      </c>
    </row>
    <row collapsed="false" customFormat="false" customHeight="true" hidden="true" ht="12.75" outlineLevel="0" r="10569">
      <c r="A10569" s="749" t="s">
        <v>27460</v>
      </c>
      <c r="B10569" s="749" t="str">
        <f aca="false">C10569&amp;D10569&amp;E10569&amp;F10569&amp;G10569&amp;H10569</f>
        <v>PREPARO E COLOCACAO DE 1 CORDOALHA DE 12,7MM OU 15,2MM,NAS FORMAS,COMPREENDENDO CORTE,MONTAGEM,ENFIACAO NA BAINHA,BEM COMO FORNECIMENTO DE CIMENTO PARA INJECAO</v>
      </c>
      <c r="C10569" s="749" t="s">
        <v>27457</v>
      </c>
      <c r="D10569" s="749" t="s">
        <v>27458</v>
      </c>
      <c r="E10569" s="749" t="s">
        <v>27459</v>
      </c>
      <c r="I10569" s="749" t="s">
        <v>1404</v>
      </c>
      <c r="J10569" s="749" t="n">
        <v>2.91</v>
      </c>
    </row>
    <row collapsed="false" customFormat="false" customHeight="true" hidden="true" ht="12.75" outlineLevel="0" r="10570">
      <c r="A10570" s="749" t="s">
        <v>27461</v>
      </c>
      <c r="B10570" s="749" t="str">
        <f aca="false">C10570&amp;D10570&amp;E10570&amp;F10570&amp;G10570&amp;H10570</f>
        <v>PREPARO E COLOCACAO DE 2 CORDOALHAS DE 12,7MM,NAS FORMAS,COMPREENDENDO CORTE,MONTAGEM,ENFIACAO NA BAINHA,BEM COMO FORNECIMENTO DE CIMENTO PARA INJECAO</v>
      </c>
      <c r="C10570" s="749" t="s">
        <v>27462</v>
      </c>
      <c r="D10570" s="749" t="s">
        <v>27463</v>
      </c>
      <c r="E10570" s="749" t="s">
        <v>27464</v>
      </c>
      <c r="I10570" s="749" t="s">
        <v>1404</v>
      </c>
      <c r="J10570" s="749" t="n">
        <v>3.27</v>
      </c>
    </row>
    <row collapsed="false" customFormat="false" customHeight="true" hidden="true" ht="12.75" outlineLevel="0" r="10571">
      <c r="A10571" s="749" t="s">
        <v>27465</v>
      </c>
      <c r="B10571" s="749" t="str">
        <f aca="false">C10571&amp;D10571&amp;E10571&amp;F10571&amp;G10571&amp;H10571</f>
        <v>PREPARO E COLOCACAO DE 2 CORDOALHAS DE 12,7MM,NAS FORMAS,COMPREENDENDO CORTE,MONTAGEM,ENFIACAO NA BAINHA,BEM COMO FORNECIMENTO DE CIMENTO PARA INJECAO</v>
      </c>
      <c r="C10571" s="749" t="s">
        <v>27462</v>
      </c>
      <c r="D10571" s="749" t="s">
        <v>27463</v>
      </c>
      <c r="E10571" s="749" t="s">
        <v>27464</v>
      </c>
      <c r="I10571" s="749" t="s">
        <v>1404</v>
      </c>
      <c r="J10571" s="749" t="n">
        <v>3.04</v>
      </c>
    </row>
    <row collapsed="false" customFormat="false" customHeight="true" hidden="true" ht="12.75" outlineLevel="0" r="10572">
      <c r="A10572" s="749" t="s">
        <v>27466</v>
      </c>
      <c r="B10572" s="749" t="str">
        <f aca="false">C10572&amp;D10572&amp;E10572&amp;F10572&amp;G10572&amp;H10572</f>
        <v>PREPARO E COLOCACAO DE 3 CORDOALHAS DE 12,7MM,NAS FORMAS,COMPREENDENDO CORTE,MONTAGEM,ENFIACAO NA BAINHA,BEM COMO FORNECIMENTO DE CIMENTO PARA INJECAO</v>
      </c>
      <c r="C10572" s="749" t="s">
        <v>27467</v>
      </c>
      <c r="D10572" s="749" t="s">
        <v>27463</v>
      </c>
      <c r="E10572" s="749" t="s">
        <v>27464</v>
      </c>
      <c r="I10572" s="749" t="s">
        <v>1404</v>
      </c>
      <c r="J10572" s="749" t="n">
        <v>3.45</v>
      </c>
    </row>
    <row collapsed="false" customFormat="false" customHeight="true" hidden="true" ht="12.75" outlineLevel="0" r="10573">
      <c r="A10573" s="749" t="s">
        <v>27468</v>
      </c>
      <c r="B10573" s="749" t="str">
        <f aca="false">C10573&amp;D10573&amp;E10573&amp;F10573&amp;G10573&amp;H10573</f>
        <v>PREPARO E COLOCACAO DE 3 CORDOALHAS DE 12,7MM,NAS FORMAS,COMPREENDENDO CORTE,MONTAGEM,ENFIACAO NA BAINHA,BEM COMO FORNECIMENTO DE CIMENTO PARA INJECAO</v>
      </c>
      <c r="C10573" s="749" t="s">
        <v>27467</v>
      </c>
      <c r="D10573" s="749" t="s">
        <v>27463</v>
      </c>
      <c r="E10573" s="749" t="s">
        <v>27464</v>
      </c>
      <c r="I10573" s="749" t="s">
        <v>1404</v>
      </c>
      <c r="J10573" s="749" t="n">
        <v>3.2</v>
      </c>
    </row>
    <row collapsed="false" customFormat="false" customHeight="true" hidden="true" ht="12.75" outlineLevel="0" r="10574">
      <c r="A10574" s="749" t="s">
        <v>27469</v>
      </c>
      <c r="B10574" s="749" t="str">
        <f aca="false">C10574&amp;D10574&amp;E10574&amp;F10574&amp;G10574&amp;H10574</f>
        <v>PREPARO E COLOCACAO DE 4 CORDOALHAS DE 12,7MM,NAS FORMAS,COMPREENDENDO CORTE,MONTAGEM,ENFIACAO NA BAINHA,BEM COMO FORNECIMENTO DE CIMENTO PARA INJECAO</v>
      </c>
      <c r="C10574" s="749" t="s">
        <v>27470</v>
      </c>
      <c r="D10574" s="749" t="s">
        <v>27463</v>
      </c>
      <c r="E10574" s="749" t="s">
        <v>27464</v>
      </c>
      <c r="I10574" s="749" t="s">
        <v>1404</v>
      </c>
      <c r="J10574" s="749" t="n">
        <v>3.6</v>
      </c>
    </row>
    <row collapsed="false" customFormat="false" customHeight="true" hidden="true" ht="12.75" outlineLevel="0" r="10575">
      <c r="A10575" s="749" t="s">
        <v>27471</v>
      </c>
      <c r="B10575" s="749" t="str">
        <f aca="false">C10575&amp;D10575&amp;E10575&amp;F10575&amp;G10575&amp;H10575</f>
        <v>PREPARO E COLOCACAO DE 4 CORDOALHAS DE 12,7MM,NAS FORMAS,COMPREENDENDO CORTE,MONTAGEM,ENFIACAO NA BAINHA,BEM COMO FORNECIMENTO DE CIMENTO PARA INJECAO</v>
      </c>
      <c r="C10575" s="749" t="s">
        <v>27470</v>
      </c>
      <c r="D10575" s="749" t="s">
        <v>27463</v>
      </c>
      <c r="E10575" s="749" t="s">
        <v>27464</v>
      </c>
      <c r="I10575" s="749" t="s">
        <v>1404</v>
      </c>
      <c r="J10575" s="749" t="n">
        <v>3.32</v>
      </c>
    </row>
    <row collapsed="false" customFormat="false" customHeight="true" hidden="true" ht="12.75" outlineLevel="0" r="10576">
      <c r="A10576" s="749" t="s">
        <v>27472</v>
      </c>
      <c r="B10576" s="749" t="str">
        <f aca="false">C10576&amp;D10576&amp;E10576&amp;F10576&amp;G10576&amp;H10576</f>
        <v>PREPARO E COLOCACAO DE 5 CORDOALHAS DE 12,7MM,NAS FORMAS,COMPREENDENDO CORTE,MONTAGEM,ENFIACAO NA BAINHA,BEM COMO FORNECIMENTO DE CIMENTO PARA INJECAO</v>
      </c>
      <c r="C10576" s="749" t="s">
        <v>27473</v>
      </c>
      <c r="D10576" s="749" t="s">
        <v>27463</v>
      </c>
      <c r="E10576" s="749" t="s">
        <v>27464</v>
      </c>
      <c r="I10576" s="749" t="s">
        <v>1404</v>
      </c>
      <c r="J10576" s="749" t="n">
        <v>3.69</v>
      </c>
    </row>
    <row collapsed="false" customFormat="false" customHeight="true" hidden="true" ht="12.75" outlineLevel="0" r="10577">
      <c r="A10577" s="749" t="s">
        <v>27474</v>
      </c>
      <c r="B10577" s="749" t="str">
        <f aca="false">C10577&amp;D10577&amp;E10577&amp;F10577&amp;G10577&amp;H10577</f>
        <v>PREPARO E COLOCACAO DE 5 CORDOALHAS DE 12,7MM,NAS FORMAS,COMPREENDENDO CORTE,MONTAGEM,ENFIACAO NA BAINHA,BEM COMO FORNECIMENTO DE CIMENTO PARA INJECAO</v>
      </c>
      <c r="C10577" s="749" t="s">
        <v>27473</v>
      </c>
      <c r="D10577" s="749" t="s">
        <v>27463</v>
      </c>
      <c r="E10577" s="749" t="s">
        <v>27464</v>
      </c>
      <c r="I10577" s="749" t="s">
        <v>1404</v>
      </c>
      <c r="J10577" s="749" t="n">
        <v>3.4</v>
      </c>
    </row>
    <row collapsed="false" customFormat="false" customHeight="true" hidden="true" ht="12.75" outlineLevel="0" r="10578">
      <c r="A10578" s="749" t="s">
        <v>27475</v>
      </c>
      <c r="B10578" s="749" t="str">
        <f aca="false">C10578&amp;D10578&amp;E10578&amp;F10578&amp;G10578&amp;H10578</f>
        <v>PREPARO E COLOCACAO DE 6 CORDOALHAS DE 12,7MM,NAS FORMAS,COMPREENDENDO CORTE,MONTAGEM,ENFIACAO NA BAINHA,BEM COMO FORNECIMENTO DE CIMENTO PARA INJECAO</v>
      </c>
      <c r="C10578" s="749" t="s">
        <v>27476</v>
      </c>
      <c r="D10578" s="749" t="s">
        <v>27463</v>
      </c>
      <c r="E10578" s="749" t="s">
        <v>27464</v>
      </c>
      <c r="I10578" s="749" t="s">
        <v>1404</v>
      </c>
      <c r="J10578" s="749" t="n">
        <v>3.77</v>
      </c>
    </row>
    <row collapsed="false" customFormat="false" customHeight="true" hidden="true" ht="12.75" outlineLevel="0" r="10579">
      <c r="A10579" s="749" t="s">
        <v>27477</v>
      </c>
      <c r="B10579" s="749" t="str">
        <f aca="false">C10579&amp;D10579&amp;E10579&amp;F10579&amp;G10579&amp;H10579</f>
        <v>PREPARO E COLOCACAO DE 6 CORDOALHAS DE 12,7MM,NAS FORMAS,COMPREENDENDO CORTE,MONTAGEM,ENFIACAO NA BAINHA,BEM COMO FORNECIMENTO DE CIMENTO PARA INJECAO</v>
      </c>
      <c r="C10579" s="749" t="s">
        <v>27476</v>
      </c>
      <c r="D10579" s="749" t="s">
        <v>27463</v>
      </c>
      <c r="E10579" s="749" t="s">
        <v>27464</v>
      </c>
      <c r="I10579" s="749" t="s">
        <v>1404</v>
      </c>
      <c r="J10579" s="749" t="n">
        <v>3.47</v>
      </c>
    </row>
    <row collapsed="false" customFormat="false" customHeight="true" hidden="true" ht="12.75" outlineLevel="0" r="10580">
      <c r="A10580" s="749" t="s">
        <v>27478</v>
      </c>
      <c r="B10580" s="749" t="str">
        <f aca="false">C10580&amp;D10580&amp;E10580&amp;F10580&amp;G10580&amp;H10580</f>
        <v>PREPARO E COLOCACAO DE 7 CORDOALHAS DE 12,7MM,NAS FORMAS,COMPREENDENDO CORTE,MONTAGEM,ENFIACAO NA BAINHA,BEM COMO FORNECIMENTO DE CIMENTO PARA INJECAO</v>
      </c>
      <c r="C10580" s="749" t="s">
        <v>27479</v>
      </c>
      <c r="D10580" s="749" t="s">
        <v>27463</v>
      </c>
      <c r="E10580" s="749" t="s">
        <v>27464</v>
      </c>
      <c r="I10580" s="749" t="s">
        <v>1404</v>
      </c>
      <c r="J10580" s="749" t="n">
        <v>3.82</v>
      </c>
    </row>
    <row collapsed="false" customFormat="false" customHeight="true" hidden="true" ht="12.75" outlineLevel="0" r="10581">
      <c r="A10581" s="749" t="s">
        <v>27480</v>
      </c>
      <c r="B10581" s="749" t="str">
        <f aca="false">C10581&amp;D10581&amp;E10581&amp;F10581&amp;G10581&amp;H10581</f>
        <v>PREPARO E COLOCACAO DE 7 CORDOALHAS DE 12,7MM,NAS FORMAS,COMPREENDENDO CORTE,MONTAGEM,ENFIACAO NA BAINHA,BEM COMO FORNECIMENTO DE CIMENTO PARA INJECAO</v>
      </c>
      <c r="C10581" s="749" t="s">
        <v>27479</v>
      </c>
      <c r="D10581" s="749" t="s">
        <v>27463</v>
      </c>
      <c r="E10581" s="749" t="s">
        <v>27464</v>
      </c>
      <c r="I10581" s="749" t="s">
        <v>1404</v>
      </c>
      <c r="J10581" s="749" t="n">
        <v>3.52</v>
      </c>
    </row>
    <row collapsed="false" customFormat="false" customHeight="true" hidden="true" ht="12.75" outlineLevel="0" r="10582">
      <c r="A10582" s="749" t="s">
        <v>27481</v>
      </c>
      <c r="B10582" s="749" t="str">
        <f aca="false">C10582&amp;D10582&amp;E10582&amp;F10582&amp;G10582&amp;H10582</f>
        <v>PREPARO E COLOCACAO DE 12 CORDOALHAS DE 12,7MM,NAS FORMAS,COMPREENDENDO CORTE,MONTAGEM,ENFIACAO NA BAINHA,BEM COMO FORNECIMENTO DE CIMENTO PARA INJECAO</v>
      </c>
      <c r="C10582" s="749" t="s">
        <v>27482</v>
      </c>
      <c r="D10582" s="749" t="s">
        <v>27483</v>
      </c>
      <c r="E10582" s="749" t="s">
        <v>27484</v>
      </c>
      <c r="I10582" s="749" t="s">
        <v>1404</v>
      </c>
      <c r="J10582" s="749" t="n">
        <v>4.21</v>
      </c>
    </row>
    <row collapsed="false" customFormat="false" customHeight="true" hidden="true" ht="12.75" outlineLevel="0" r="10583">
      <c r="A10583" s="749" t="s">
        <v>27485</v>
      </c>
      <c r="B10583" s="749" t="str">
        <f aca="false">C10583&amp;D10583&amp;E10583&amp;F10583&amp;G10583&amp;H10583</f>
        <v>PREPARO E COLOCACAO DE 12 CORDOALHAS DE 12,7MM,NAS FORMAS,COMPREENDENDO CORTE,MONTAGEM,ENFIACAO NA BAINHA,BEM COMO FORNECIMENTO DE CIMENTO PARA INJECAO</v>
      </c>
      <c r="C10583" s="749" t="s">
        <v>27482</v>
      </c>
      <c r="D10583" s="749" t="s">
        <v>27483</v>
      </c>
      <c r="E10583" s="749" t="s">
        <v>27484</v>
      </c>
      <c r="I10583" s="749" t="s">
        <v>1404</v>
      </c>
      <c r="J10583" s="749" t="n">
        <v>3.87</v>
      </c>
    </row>
    <row collapsed="false" customFormat="false" customHeight="true" hidden="true" ht="12.75" outlineLevel="0" r="10584">
      <c r="A10584" s="749" t="s">
        <v>27486</v>
      </c>
      <c r="B10584" s="749" t="str">
        <f aca="false">C10584&amp;D10584&amp;E10584&amp;F10584&amp;G10584&amp;H10584</f>
        <v>PREPARO E COLOCACAO DE 19 CORDOALHAS DE 12,7MM,NAS FORMAS,COMPREENDENDO CORTE,MONTAGEM,ENFIACAO NA BAINHA,BEM COMO FORNECIMENTO DE CIMENTO PARA INJECAO</v>
      </c>
      <c r="C10584" s="749" t="s">
        <v>27487</v>
      </c>
      <c r="D10584" s="749" t="s">
        <v>27483</v>
      </c>
      <c r="E10584" s="749" t="s">
        <v>27484</v>
      </c>
      <c r="I10584" s="749" t="s">
        <v>1404</v>
      </c>
      <c r="J10584" s="749" t="n">
        <v>4.5</v>
      </c>
    </row>
    <row collapsed="false" customFormat="false" customHeight="true" hidden="true" ht="12.75" outlineLevel="0" r="10585">
      <c r="A10585" s="749" t="s">
        <v>27488</v>
      </c>
      <c r="B10585" s="749" t="str">
        <f aca="false">C10585&amp;D10585&amp;E10585&amp;F10585&amp;G10585&amp;H10585</f>
        <v>PREPARO E COLOCACAO DE 19 CORDOALHAS DE 12,7MM,NAS FORMAS,COMPREENDENDO CORTE,MONTAGEM,ENFIACAO NA BAINHA,BEM COMO FORNECIMENTO DE CIMENTO PARA INJECAO</v>
      </c>
      <c r="C10585" s="749" t="s">
        <v>27487</v>
      </c>
      <c r="D10585" s="749" t="s">
        <v>27483</v>
      </c>
      <c r="E10585" s="749" t="s">
        <v>27484</v>
      </c>
      <c r="I10585" s="749" t="s">
        <v>1404</v>
      </c>
      <c r="J10585" s="749" t="n">
        <v>4.12</v>
      </c>
    </row>
    <row collapsed="false" customFormat="false" customHeight="true" hidden="true" ht="12.75" outlineLevel="0" r="10586">
      <c r="A10586" s="749" t="s">
        <v>27489</v>
      </c>
      <c r="B10586" s="749" t="str">
        <f aca="false">C10586&amp;D10586&amp;E10586&amp;F10586&amp;G10586&amp;H10586</f>
        <v>PREPARO E COLOCACAO DE 22 CORDOALHAS DE 12,7MM,NAS FORMAS,COMPREENDENDO CORTE,MONTAGEM,ENFIACAO NA BAINHA,BEM COMO FORNECIMENTO DE CIMENTO PARA INJECAO</v>
      </c>
      <c r="C10586" s="749" t="s">
        <v>27490</v>
      </c>
      <c r="D10586" s="749" t="s">
        <v>27483</v>
      </c>
      <c r="E10586" s="749" t="s">
        <v>27484</v>
      </c>
      <c r="I10586" s="749" t="s">
        <v>1404</v>
      </c>
      <c r="J10586" s="749" t="n">
        <v>4.66</v>
      </c>
    </row>
    <row collapsed="false" customFormat="false" customHeight="true" hidden="true" ht="12.75" outlineLevel="0" r="10587">
      <c r="A10587" s="749" t="s">
        <v>27491</v>
      </c>
      <c r="B10587" s="749" t="str">
        <f aca="false">C10587&amp;D10587&amp;E10587&amp;F10587&amp;G10587&amp;H10587</f>
        <v>PREPARO E COLOCACAO DE 22 CORDOALHAS DE 12,7MM,NAS FORMAS,COMPREENDENDO CORTE,MONTAGEM,ENFIACAO NA BAINHA,BEM COMO FORNECIMENTO DE CIMENTO PARA INJECAO</v>
      </c>
      <c r="C10587" s="749" t="s">
        <v>27490</v>
      </c>
      <c r="D10587" s="749" t="s">
        <v>27483</v>
      </c>
      <c r="E10587" s="749" t="s">
        <v>27484</v>
      </c>
      <c r="I10587" s="749" t="s">
        <v>1404</v>
      </c>
      <c r="J10587" s="749" t="n">
        <v>4.25</v>
      </c>
    </row>
    <row collapsed="false" customFormat="false" customHeight="true" hidden="true" ht="12.75" outlineLevel="0" r="10588">
      <c r="A10588" s="749" t="s">
        <v>27492</v>
      </c>
      <c r="B10588" s="749" t="str">
        <f aca="false">C10588&amp;D10588&amp;E10588&amp;F10588&amp;G10588&amp;H10588</f>
        <v>PREPARO E COLOCACAO DE 27 CORDOALHAS DE 12,7MM,NAS FORMAS,COMPREENDENDO CORTE,MONTAGEM,ENFIACAO NA BAINHA,BEM COMO FORNECIMENTO DE CIMENTO PARA INJECAO</v>
      </c>
      <c r="C10588" s="749" t="s">
        <v>27493</v>
      </c>
      <c r="D10588" s="749" t="s">
        <v>27483</v>
      </c>
      <c r="E10588" s="749" t="s">
        <v>27484</v>
      </c>
      <c r="I10588" s="749" t="s">
        <v>1404</v>
      </c>
      <c r="J10588" s="749" t="n">
        <v>4.94</v>
      </c>
    </row>
    <row collapsed="false" customFormat="false" customHeight="true" hidden="true" ht="12.75" outlineLevel="0" r="10589">
      <c r="A10589" s="749" t="s">
        <v>27494</v>
      </c>
      <c r="B10589" s="749" t="str">
        <f aca="false">C10589&amp;D10589&amp;E10589&amp;F10589&amp;G10589&amp;H10589</f>
        <v>PREPARO E COLOCACAO DE 27 CORDOALHAS DE 12,7MM,NAS FORMAS,COMPREENDENDO CORTE,MONTAGEM,ENFIACAO NA BAINHA,BEM COMO FORNECIMENTO DE CIMENTO PARA INJECAO</v>
      </c>
      <c r="C10589" s="749" t="s">
        <v>27493</v>
      </c>
      <c r="D10589" s="749" t="s">
        <v>27483</v>
      </c>
      <c r="E10589" s="749" t="s">
        <v>27484</v>
      </c>
      <c r="I10589" s="749" t="s">
        <v>1404</v>
      </c>
      <c r="J10589" s="749" t="n">
        <v>4.5</v>
      </c>
    </row>
    <row collapsed="false" customFormat="false" customHeight="true" hidden="true" ht="12.75" outlineLevel="0" r="10590">
      <c r="A10590" s="749" t="s">
        <v>27495</v>
      </c>
      <c r="B10590" s="749" t="str">
        <f aca="false">C10590&amp;D10590&amp;E10590&amp;F10590&amp;G10590&amp;H10590</f>
        <v>PREPARO E COLOCACAO DE 31 CORDOALHAS DE 12,7MM,NAS FORMAS,COMPREENDENDO CORTE,MONTAGEM,ENFIACAO NA BAINHA,BEM COMO FORNECIMENTO DE CIMENTO PARA INJECAO</v>
      </c>
      <c r="C10590" s="749" t="s">
        <v>27496</v>
      </c>
      <c r="D10590" s="749" t="s">
        <v>27483</v>
      </c>
      <c r="E10590" s="749" t="s">
        <v>27484</v>
      </c>
      <c r="I10590" s="749" t="s">
        <v>1404</v>
      </c>
      <c r="J10590" s="749" t="n">
        <v>5.07</v>
      </c>
    </row>
    <row collapsed="false" customFormat="false" customHeight="true" hidden="true" ht="12.75" outlineLevel="0" r="10591">
      <c r="A10591" s="749" t="s">
        <v>27497</v>
      </c>
      <c r="B10591" s="749" t="str">
        <f aca="false">C10591&amp;D10591&amp;E10591&amp;F10591&amp;G10591&amp;H10591</f>
        <v>PREPARO E COLOCACAO DE 31 CORDOALHAS DE 12,7MM,NAS FORMAS,COMPREENDENDO CORTE,MONTAGEM,ENFIACAO NA BAINHA,BEM COMO FORNECIMENTO DE CIMENTO PARA INJECAO</v>
      </c>
      <c r="C10591" s="749" t="s">
        <v>27496</v>
      </c>
      <c r="D10591" s="749" t="s">
        <v>27483</v>
      </c>
      <c r="E10591" s="749" t="s">
        <v>27484</v>
      </c>
      <c r="I10591" s="749" t="s">
        <v>1404</v>
      </c>
      <c r="J10591" s="749" t="n">
        <v>4.6</v>
      </c>
    </row>
    <row collapsed="false" customFormat="false" customHeight="true" hidden="true" ht="12.75" outlineLevel="0" r="10592">
      <c r="A10592" s="749" t="s">
        <v>27498</v>
      </c>
      <c r="B10592" s="749" t="str">
        <f aca="false">C10592&amp;D10592&amp;E10592&amp;F10592&amp;G10592&amp;H10592</f>
        <v>PREPARO E COLOCACAO DE 37 CORDOALHAS DE 12,7MM,NAS FORMAS,COMPREENDENDO CORTE,MONTAGEM,ENFIACAO NA BAINHA,BEM COMO FORNECIMENTO DE CIMENTO PARA INJECAO</v>
      </c>
      <c r="C10592" s="749" t="s">
        <v>27499</v>
      </c>
      <c r="D10592" s="749" t="s">
        <v>27483</v>
      </c>
      <c r="E10592" s="749" t="s">
        <v>27484</v>
      </c>
      <c r="I10592" s="749" t="s">
        <v>1404</v>
      </c>
      <c r="J10592" s="749" t="n">
        <v>5.4</v>
      </c>
    </row>
    <row collapsed="false" customFormat="false" customHeight="true" hidden="true" ht="12.75" outlineLevel="0" r="10593">
      <c r="A10593" s="749" t="s">
        <v>27500</v>
      </c>
      <c r="B10593" s="749" t="str">
        <f aca="false">C10593&amp;D10593&amp;E10593&amp;F10593&amp;G10593&amp;H10593</f>
        <v>PREPARO E COLOCACAO DE 37 CORDOALHAS DE 12,7MM,NAS FORMAS,COMPREENDENDO CORTE,MONTAGEM,ENFIACAO NA BAINHA,BEM COMO FORNECIMENTO DE CIMENTO PARA INJECAO</v>
      </c>
      <c r="C10593" s="749" t="s">
        <v>27499</v>
      </c>
      <c r="D10593" s="749" t="s">
        <v>27483</v>
      </c>
      <c r="E10593" s="749" t="s">
        <v>27484</v>
      </c>
      <c r="I10593" s="749" t="s">
        <v>1404</v>
      </c>
      <c r="J10593" s="749" t="n">
        <v>4.9</v>
      </c>
    </row>
    <row collapsed="false" customFormat="false" customHeight="true" hidden="true" ht="12.75" outlineLevel="0" r="10594">
      <c r="A10594" s="749" t="s">
        <v>27501</v>
      </c>
      <c r="B10594" s="749" t="str">
        <f aca="false">C10594&amp;D10594&amp;E10594&amp;F10594&amp;G10594&amp;H10594</f>
        <v>CORTE,DOBRAGEM,MONTAGEM E COLOCACAO DE FERRAGENS NA FORMAS,ACO CA-25,EM BARRA REDONDA COM DIAMETRO IGUAL A 6,3MM</v>
      </c>
      <c r="C10594" s="749" t="s">
        <v>27502</v>
      </c>
      <c r="D10594" s="749" t="s">
        <v>27503</v>
      </c>
      <c r="I10594" s="749" t="s">
        <v>1404</v>
      </c>
      <c r="J10594" s="749" t="n">
        <v>4.25</v>
      </c>
    </row>
    <row collapsed="false" customFormat="false" customHeight="true" hidden="true" ht="12.75" outlineLevel="0" r="10595">
      <c r="A10595" s="749" t="s">
        <v>27504</v>
      </c>
      <c r="B10595" s="749" t="str">
        <f aca="false">C10595&amp;D10595&amp;E10595&amp;F10595&amp;G10595&amp;H10595</f>
        <v>CORTE,DOBRAGEM,MONTAGEM E COLOCACAO DE FERRAGENS NA FORMAS,ACO CA-25,EM BARRA REDONDA COM DIAMETRO IGUAL A 6,3MM</v>
      </c>
      <c r="C10595" s="749" t="s">
        <v>27502</v>
      </c>
      <c r="D10595" s="749" t="s">
        <v>27503</v>
      </c>
      <c r="I10595" s="749" t="s">
        <v>1404</v>
      </c>
      <c r="J10595" s="749" t="n">
        <v>3.68</v>
      </c>
    </row>
    <row collapsed="false" customFormat="false" customHeight="true" hidden="true" ht="12.75" outlineLevel="0" r="10596">
      <c r="A10596" s="749" t="s">
        <v>27505</v>
      </c>
      <c r="B10596" s="749" t="str">
        <f aca="false">C10596&amp;D10596&amp;E10596&amp;F10596&amp;G10596&amp;H10596</f>
        <v>CORTE,DOBRAGEM,MONTAGEM E COLOCACAO DE FERRAGENS NAS FORMAS,ACO CA-25,EM BARRA REDONDA COM DIAMETRO IGUAL A 8MM</v>
      </c>
      <c r="C10596" s="749" t="s">
        <v>27506</v>
      </c>
      <c r="D10596" s="749" t="s">
        <v>27507</v>
      </c>
      <c r="I10596" s="749" t="s">
        <v>1404</v>
      </c>
      <c r="J10596" s="749" t="n">
        <v>3.54</v>
      </c>
    </row>
    <row collapsed="false" customFormat="false" customHeight="true" hidden="true" ht="12.75" outlineLevel="0" r="10597">
      <c r="A10597" s="749" t="s">
        <v>27508</v>
      </c>
      <c r="B10597" s="749" t="str">
        <f aca="false">C10597&amp;D10597&amp;E10597&amp;F10597&amp;G10597&amp;H10597</f>
        <v>CORTE,DOBRAGEM,MONTAGEM E COLOCACAO DE FERRAGENS NAS FORMAS,ACO CA-25,EM BARRA REDONDA COM DIAMETRO IGUAL A 8MM</v>
      </c>
      <c r="C10597" s="749" t="s">
        <v>27506</v>
      </c>
      <c r="D10597" s="749" t="s">
        <v>27507</v>
      </c>
      <c r="I10597" s="749" t="s">
        <v>1404</v>
      </c>
      <c r="J10597" s="749" t="n">
        <v>3.07</v>
      </c>
    </row>
    <row collapsed="false" customFormat="false" customHeight="true" hidden="true" ht="12.75" outlineLevel="0" r="10598">
      <c r="A10598" s="749" t="s">
        <v>27509</v>
      </c>
      <c r="B10598" s="749" t="str">
        <f aca="false">C10598&amp;D10598&amp;E10598&amp;F10598&amp;G10598&amp;H10598</f>
        <v>CORTE,DOBRAGEM,MONTAGEM E COLOCACAO DE FERRAGENS NAS FORMAS,ACO CA-25,EM BARRA REDONDA COM DIAMETRO MAIOR OU IGUAL A 10MM</v>
      </c>
      <c r="C10598" s="749" t="s">
        <v>27506</v>
      </c>
      <c r="D10598" s="749" t="s">
        <v>27510</v>
      </c>
      <c r="E10598" s="749" t="s">
        <v>236</v>
      </c>
      <c r="I10598" s="749" t="s">
        <v>1404</v>
      </c>
      <c r="J10598" s="749" t="n">
        <v>2.83</v>
      </c>
    </row>
    <row collapsed="false" customFormat="false" customHeight="true" hidden="true" ht="12.75" outlineLevel="0" r="10599">
      <c r="A10599" s="749" t="s">
        <v>27511</v>
      </c>
      <c r="B10599" s="749" t="str">
        <f aca="false">C10599&amp;D10599&amp;E10599&amp;F10599&amp;G10599&amp;H10599</f>
        <v>CORTE,DOBRAGEM,MONTAGEM E COLOCACAO DE FERRAGENS NAS FORMAS,ACO CA-25,EM BARRA REDONDA COM DIAMETRO MAIOR OU IGUAL A 10MM</v>
      </c>
      <c r="C10599" s="749" t="s">
        <v>27506</v>
      </c>
      <c r="D10599" s="749" t="s">
        <v>27510</v>
      </c>
      <c r="E10599" s="749" t="s">
        <v>236</v>
      </c>
      <c r="I10599" s="749" t="s">
        <v>1404</v>
      </c>
      <c r="J10599" s="749" t="n">
        <v>2.45</v>
      </c>
    </row>
    <row collapsed="false" customFormat="false" customHeight="true" hidden="true" ht="12.75" outlineLevel="0" r="10600">
      <c r="A10600" s="749" t="s">
        <v>27512</v>
      </c>
      <c r="B10600" s="749" t="str">
        <f aca="false">C10600&amp;D10600&amp;E10600&amp;F10600&amp;G10600&amp;H10600</f>
        <v>CORTE,DOBRAGEM,MONTAGEM E COLOCACAO DE FERRAGENS NAS FORMAS,ACO CA-60,EM FIO REDONDO,COM DIAMETRO DE 4,2 A 5MM</v>
      </c>
      <c r="C10600" s="749" t="s">
        <v>27506</v>
      </c>
      <c r="D10600" s="749" t="s">
        <v>27513</v>
      </c>
      <c r="I10600" s="749" t="s">
        <v>1404</v>
      </c>
      <c r="J10600" s="749" t="n">
        <v>3.9</v>
      </c>
    </row>
    <row collapsed="false" customFormat="false" customHeight="true" hidden="true" ht="12.75" outlineLevel="0" r="10601">
      <c r="A10601" s="749" t="s">
        <v>27514</v>
      </c>
      <c r="B10601" s="749" t="str">
        <f aca="false">C10601&amp;D10601&amp;E10601&amp;F10601&amp;G10601&amp;H10601</f>
        <v>CORTE,DOBRAGEM,MONTAGEM E COLOCACAO DE FERRAGENS NAS FORMAS,ACO CA-60,EM FIO REDONDO,COM DIAMETRO DE 4,2 A 5MM</v>
      </c>
      <c r="C10601" s="749" t="s">
        <v>27506</v>
      </c>
      <c r="D10601" s="749" t="s">
        <v>27513</v>
      </c>
      <c r="I10601" s="749" t="s">
        <v>1404</v>
      </c>
      <c r="J10601" s="749" t="n">
        <v>3.38</v>
      </c>
    </row>
    <row collapsed="false" customFormat="false" customHeight="true" hidden="true" ht="12.75" outlineLevel="0" r="10602">
      <c r="A10602" s="749" t="s">
        <v>27515</v>
      </c>
      <c r="B10602" s="749" t="str">
        <f aca="false">C10602&amp;D10602&amp;E10602&amp;F10602&amp;G10602&amp;H10602</f>
        <v>CORTE,DOBRAGEM,MONTAGEM E COLOCACAO DE FERRAGENS NAS FORMAS,ACO CA-60,EM FIO REDONDO COM DIAMETRO ACIMA DE 5MM</v>
      </c>
      <c r="C10602" s="749" t="s">
        <v>27506</v>
      </c>
      <c r="D10602" s="749" t="s">
        <v>27516</v>
      </c>
      <c r="I10602" s="749" t="s">
        <v>1404</v>
      </c>
      <c r="J10602" s="749" t="n">
        <v>3.54</v>
      </c>
    </row>
    <row collapsed="false" customFormat="false" customHeight="true" hidden="true" ht="12.75" outlineLevel="0" r="10603">
      <c r="A10603" s="749" t="s">
        <v>27517</v>
      </c>
      <c r="B10603" s="749" t="str">
        <f aca="false">C10603&amp;D10603&amp;E10603&amp;F10603&amp;G10603&amp;H10603</f>
        <v>CORTE,DOBRAGEM,MONTAGEM E COLOCACAO DE FERRAGENS NAS FORMAS,ACO CA-60,EM FIO REDONDO COM DIAMETRO ACIMA DE 5MM</v>
      </c>
      <c r="C10603" s="749" t="s">
        <v>27506</v>
      </c>
      <c r="D10603" s="749" t="s">
        <v>27516</v>
      </c>
      <c r="I10603" s="749" t="s">
        <v>1404</v>
      </c>
      <c r="J10603" s="749" t="n">
        <v>3.07</v>
      </c>
    </row>
    <row collapsed="false" customFormat="false" customHeight="true" hidden="true" ht="12.75" outlineLevel="0" r="10604">
      <c r="A10604" s="749" t="s">
        <v>27518</v>
      </c>
      <c r="B10604" s="749" t="str">
        <f aca="false">C10604&amp;D10604&amp;E10604&amp;F10604&amp;G10604&amp;H10604</f>
        <v>CORTE,DOBRAGEM,MONTAGEM E COLOCACAO DE FERRAGENS NAS FORMAS,ACO CA-50,EM BARRAS REDONDAS,COM DIAMETRO IGUAL A 6,3MM</v>
      </c>
      <c r="C10604" s="749" t="s">
        <v>27506</v>
      </c>
      <c r="D10604" s="749" t="s">
        <v>27519</v>
      </c>
      <c r="I10604" s="749" t="s">
        <v>1404</v>
      </c>
      <c r="J10604" s="749" t="n">
        <v>4.25</v>
      </c>
    </row>
    <row collapsed="false" customFormat="false" customHeight="true" hidden="true" ht="12.75" outlineLevel="0" r="10605">
      <c r="A10605" s="749" t="s">
        <v>27520</v>
      </c>
      <c r="B10605" s="749" t="str">
        <f aca="false">C10605&amp;D10605&amp;E10605&amp;F10605&amp;G10605&amp;H10605</f>
        <v>CORTE,DOBRAGEM,MONTAGEM E COLOCACAO DE FERRAGENS NAS FORMAS,ACO CA-50,EM BARRAS REDONDAS,COM DIAMETRO IGUAL A 6,3MM</v>
      </c>
      <c r="C10605" s="749" t="s">
        <v>27506</v>
      </c>
      <c r="D10605" s="749" t="s">
        <v>27519</v>
      </c>
      <c r="I10605" s="749" t="s">
        <v>1404</v>
      </c>
      <c r="J10605" s="749" t="n">
        <v>3.68</v>
      </c>
    </row>
    <row collapsed="false" customFormat="false" customHeight="true" hidden="true" ht="12.75" outlineLevel="0" r="10606">
      <c r="A10606" s="749" t="s">
        <v>27521</v>
      </c>
      <c r="B10606" s="749" t="str">
        <f aca="false">C10606&amp;D10606&amp;E10606&amp;F10606&amp;G10606&amp;H10606</f>
        <v>CORTE,DOBRAGEM,MONTAGEM E COLOCACAO DE FERRAGENS NAS FORMAS,ACO CA-50,EM BARRAS REDONDAS,COM DIAMETRO DE 8 A 12,5MM</v>
      </c>
      <c r="C10606" s="749" t="s">
        <v>27506</v>
      </c>
      <c r="D10606" s="749" t="s">
        <v>27522</v>
      </c>
      <c r="I10606" s="749" t="s">
        <v>1404</v>
      </c>
      <c r="J10606" s="749" t="n">
        <v>3.72</v>
      </c>
    </row>
    <row collapsed="false" customFormat="false" customHeight="true" hidden="true" ht="12.75" outlineLevel="0" r="10607">
      <c r="A10607" s="749" t="s">
        <v>27523</v>
      </c>
      <c r="B10607" s="749" t="str">
        <f aca="false">C10607&amp;D10607&amp;E10607&amp;F10607&amp;G10607&amp;H10607</f>
        <v>CORTE,DOBRAGEM,MONTAGEM E COLOCACAO DE FERRAGENS NAS FORMAS,ACO CA-50,EM BARRAS REDONDAS,COM DIAMETRO DE 8 A 12,5MM</v>
      </c>
      <c r="C10607" s="749" t="s">
        <v>27506</v>
      </c>
      <c r="D10607" s="749" t="s">
        <v>27522</v>
      </c>
      <c r="I10607" s="749" t="s">
        <v>1404</v>
      </c>
      <c r="J10607" s="749" t="n">
        <v>3.22</v>
      </c>
    </row>
    <row collapsed="false" customFormat="false" customHeight="true" hidden="true" ht="12.75" outlineLevel="0" r="10608">
      <c r="A10608" s="749" t="s">
        <v>27524</v>
      </c>
      <c r="B10608" s="749" t="str">
        <f aca="false">C10608&amp;D10608&amp;E10608&amp;F10608&amp;G10608&amp;H10608</f>
        <v>CORTE,DOBRAGEM,MONTAGEM E COLOCACAO DE FERRAGENS NAS FORMAS,ACO CA-50,EM BARRAS REDONDAS,COM DIAMETRO ACIMA DE 12,5MM</v>
      </c>
      <c r="C10608" s="749" t="s">
        <v>27506</v>
      </c>
      <c r="D10608" s="749" t="s">
        <v>27525</v>
      </c>
      <c r="I10608" s="749" t="s">
        <v>1404</v>
      </c>
      <c r="J10608" s="749" t="n">
        <v>3.19</v>
      </c>
    </row>
    <row collapsed="false" customFormat="false" customHeight="true" hidden="true" ht="12.75" outlineLevel="0" r="10609">
      <c r="A10609" s="749" t="s">
        <v>27526</v>
      </c>
      <c r="B10609" s="749" t="str">
        <f aca="false">C10609&amp;D10609&amp;E10609&amp;F10609&amp;G10609&amp;H10609</f>
        <v>CORTE,DOBRAGEM,MONTAGEM E COLOCACAO DE FERRAGENS NAS FORMAS,ACO CA-50,EM BARRAS REDONDAS,COM DIAMETRO ACIMA DE 12,5MM</v>
      </c>
      <c r="C10609" s="749" t="s">
        <v>27506</v>
      </c>
      <c r="D10609" s="749" t="s">
        <v>27525</v>
      </c>
      <c r="I10609" s="749" t="s">
        <v>1404</v>
      </c>
      <c r="J10609" s="749" t="n">
        <v>2.76</v>
      </c>
    </row>
    <row collapsed="false" customFormat="false" customHeight="true" hidden="true" ht="38.25" outlineLevel="0" r="10610">
      <c r="A10610" s="749" t="s">
        <v>27527</v>
      </c>
      <c r="B10610" s="758" t="str">
        <f aca="false">C10610&amp;D10610&amp;E10610&amp;F10610&amp;G10610&amp;H10610</f>
        <v>CORTE,DOBRAGEM,MONTAGEM E COLOCACAO DE FERRAGENS NAS FORMAS,INCLUSIVE TRANSPORTE HORIZONTAL E VERTICAL COM EQUIPAMENTOS(GUINDASTE E GUINDAUTO),PARA ESTRUTURAS DE PONTES E VIADUTOS,ACO CA-50,DIAMETRO ATE 6,3MM</v>
      </c>
      <c r="C10610" s="749" t="s">
        <v>27506</v>
      </c>
      <c r="D10610" s="749" t="s">
        <v>27528</v>
      </c>
      <c r="E10610" s="749" t="s">
        <v>27529</v>
      </c>
      <c r="F10610" s="749" t="s">
        <v>27530</v>
      </c>
      <c r="I10610" s="749" t="s">
        <v>1404</v>
      </c>
      <c r="J10610" s="749" t="n">
        <v>4.76</v>
      </c>
    </row>
    <row collapsed="false" customFormat="false" customHeight="true" hidden="true" ht="38.25" outlineLevel="0" r="10611">
      <c r="A10611" s="749" t="s">
        <v>27531</v>
      </c>
      <c r="B10611" s="758" t="str">
        <f aca="false">C10611&amp;D10611&amp;E10611&amp;F10611&amp;G10611&amp;H10611</f>
        <v>CORTE,DOBRAGEM,MONTAGEM E COLOCACAO DE FERRAGENS NAS FORMAS,INCLUSIVE TRANSPORTE HORIZONTAL E VERTICAL COM EQUIPAMENTOS(GUINDASTE E GUINDAUTO),PARA ESTRUTURAS DE PONTES E VIADUTOS,ACO CA-50,DIAMETRO ATE 6,3MM</v>
      </c>
      <c r="C10611" s="749" t="s">
        <v>27506</v>
      </c>
      <c r="D10611" s="749" t="s">
        <v>27528</v>
      </c>
      <c r="E10611" s="749" t="s">
        <v>27529</v>
      </c>
      <c r="F10611" s="749" t="s">
        <v>27530</v>
      </c>
      <c r="I10611" s="749" t="s">
        <v>1404</v>
      </c>
      <c r="J10611" s="749" t="n">
        <v>4.17</v>
      </c>
    </row>
    <row collapsed="false" customFormat="false" customHeight="true" hidden="true" ht="38.25" outlineLevel="0" r="10612">
      <c r="A10612" s="749" t="s">
        <v>27532</v>
      </c>
      <c r="B10612" s="758" t="str">
        <f aca="false">C10612&amp;D10612&amp;E10612&amp;F10612&amp;G10612&amp;H10612</f>
        <v>CORTE,DOBRAGEM,MONTAGEM E COLOCACAO DE FERRAGENS NAS FORMAS,INCLUSIVE TRANSPORTE HORIZONTAL E VERTICAL COM EQUIPAMENTOS(GUINDASTE E GUINDAUTO),PARA ESTRUTURAS DE PONTES E VIADUTOS,DIAMETRO DE 8 A 12,5MM</v>
      </c>
      <c r="C10612" s="749" t="s">
        <v>27506</v>
      </c>
      <c r="D10612" s="749" t="s">
        <v>27528</v>
      </c>
      <c r="E10612" s="749" t="s">
        <v>27529</v>
      </c>
      <c r="F10612" s="749" t="s">
        <v>27533</v>
      </c>
      <c r="I10612" s="749" t="s">
        <v>1404</v>
      </c>
      <c r="J10612" s="749" t="n">
        <v>4.22</v>
      </c>
    </row>
    <row collapsed="false" customFormat="false" customHeight="true" hidden="true" ht="38.25" outlineLevel="0" r="10613">
      <c r="A10613" s="749" t="s">
        <v>27534</v>
      </c>
      <c r="B10613" s="758" t="str">
        <f aca="false">C10613&amp;D10613&amp;E10613&amp;F10613&amp;G10613&amp;H10613</f>
        <v>CORTE,DOBRAGEM,MONTAGEM E COLOCACAO DE FERRAGENS NAS FORMAS,INCLUSIVE TRANSPORTE HORIZONTAL E VERTICAL COM EQUIPAMENTOS(GUINDASTE E GUINDAUTO),PARA ESTRUTURAS DE PONTES E VIADUTOS,DIAMETRO DE 8 A 12,5MM</v>
      </c>
      <c r="C10613" s="749" t="s">
        <v>27506</v>
      </c>
      <c r="D10613" s="749" t="s">
        <v>27528</v>
      </c>
      <c r="E10613" s="749" t="s">
        <v>27529</v>
      </c>
      <c r="F10613" s="749" t="s">
        <v>27533</v>
      </c>
      <c r="I10613" s="749" t="s">
        <v>1404</v>
      </c>
      <c r="J10613" s="749" t="n">
        <v>3.71</v>
      </c>
    </row>
    <row collapsed="false" customFormat="false" customHeight="true" hidden="true" ht="38.25" outlineLevel="0" r="10614">
      <c r="A10614" s="749" t="s">
        <v>27535</v>
      </c>
      <c r="B10614" s="758" t="str">
        <f aca="false">C10614&amp;D10614&amp;E10614&amp;F10614&amp;G10614&amp;H10614</f>
        <v>CORTE,DOBRAGEM,MONTAGEM E COLOCACAO DE FERRAGENS NAS FORMAS,INCLUSIVE TRANSPORTE HORIZONTAL E VERTICAL COM EQUIPAMENTOS(GUINDASTE E GUINDAUTO),PARA ESTRUTURAS DE PONTES E VIADUTOS,ACO CA-50,DIAMETRO ACIMA DE 12,5MM</v>
      </c>
      <c r="C10614" s="749" t="s">
        <v>27506</v>
      </c>
      <c r="D10614" s="749" t="s">
        <v>27528</v>
      </c>
      <c r="E10614" s="749" t="s">
        <v>27529</v>
      </c>
      <c r="F10614" s="749" t="s">
        <v>27536</v>
      </c>
      <c r="I10614" s="749" t="s">
        <v>1404</v>
      </c>
      <c r="J10614" s="749" t="n">
        <v>3.69</v>
      </c>
    </row>
    <row collapsed="false" customFormat="false" customHeight="true" hidden="true" ht="38.25" outlineLevel="0" r="10615">
      <c r="A10615" s="749" t="s">
        <v>27537</v>
      </c>
      <c r="B10615" s="758" t="str">
        <f aca="false">C10615&amp;D10615&amp;E10615&amp;F10615&amp;G10615&amp;H10615</f>
        <v>CORTE,DOBRAGEM,MONTAGEM E COLOCACAO DE FERRAGENS NAS FORMAS,INCLUSIVE TRANSPORTE HORIZONTAL E VERTICAL COM EQUIPAMENTOS(GUINDASTE E GUINDAUTO),PARA ESTRUTURAS DE PONTES E VIADUTOS,ACO CA-50,DIAMETRO ACIMA DE 12,5MM</v>
      </c>
      <c r="C10615" s="749" t="s">
        <v>27506</v>
      </c>
      <c r="D10615" s="749" t="s">
        <v>27528</v>
      </c>
      <c r="E10615" s="749" t="s">
        <v>27529</v>
      </c>
      <c r="F10615" s="749" t="s">
        <v>27536</v>
      </c>
      <c r="I10615" s="749" t="s">
        <v>1404</v>
      </c>
      <c r="J10615" s="749" t="n">
        <v>3.25</v>
      </c>
    </row>
    <row collapsed="false" customFormat="false" customHeight="true" hidden="true" ht="12.75" outlineLevel="0" r="10616">
      <c r="A10616" s="749" t="s">
        <v>27538</v>
      </c>
      <c r="B10616" s="749" t="str">
        <f aca="false">C10616&amp;D10616&amp;E10616&amp;F10616&amp;G10616&amp;H10616</f>
        <v>CORTE,MONTAGEM E COLOCACAO DE TELAS DE ACO CA-60,CRUZADAS ESOLDADAS ENTRE SI,EM PECAS DE CONCRETO</v>
      </c>
      <c r="C10616" s="749" t="s">
        <v>27539</v>
      </c>
      <c r="D10616" s="749" t="s">
        <v>27540</v>
      </c>
      <c r="I10616" s="749" t="s">
        <v>1404</v>
      </c>
      <c r="J10616" s="749" t="n">
        <v>1.77</v>
      </c>
    </row>
    <row collapsed="false" customFormat="false" customHeight="true" hidden="true" ht="12.75" outlineLevel="0" r="10617">
      <c r="A10617" s="749" t="s">
        <v>27541</v>
      </c>
      <c r="B10617" s="749" t="str">
        <f aca="false">C10617&amp;D10617&amp;E10617&amp;F10617&amp;G10617&amp;H10617</f>
        <v>CORTE,MONTAGEM E COLOCACAO DE TELAS DE ACO CA-60,CRUZADAS ESOLDADAS ENTRE SI,EM PECAS DE CONCRETO</v>
      </c>
      <c r="C10617" s="749" t="s">
        <v>27539</v>
      </c>
      <c r="D10617" s="749" t="s">
        <v>27540</v>
      </c>
      <c r="I10617" s="749" t="s">
        <v>1404</v>
      </c>
      <c r="J10617" s="749" t="n">
        <v>1.53</v>
      </c>
    </row>
    <row collapsed="false" customFormat="false" customHeight="true" hidden="true" ht="12.75" outlineLevel="0" r="10618">
      <c r="A10618" s="749" t="s">
        <v>27542</v>
      </c>
      <c r="B10618" s="749" t="str">
        <f aca="false">C10618&amp;D10618&amp;E10618&amp;F10618&amp;G10618&amp;H10618</f>
        <v>CONE DE ANCORAGEM DE CABO DE ACO DE 1 CORDOALHA DE 12,7MM,COMPREENDENDO FORNECIMENTO DO CONE,DE LUVA CONE-BAINHA,DE 2,00M DE MOLA CENTRAL E BAINHA,BEM COMO AS OPERACOES DE PROTENSAO E INJECAO DE CIMENTO</v>
      </c>
      <c r="C10618" s="749" t="s">
        <v>27543</v>
      </c>
      <c r="D10618" s="749" t="s">
        <v>27544</v>
      </c>
      <c r="E10618" s="749" t="s">
        <v>27545</v>
      </c>
      <c r="F10618" s="749" t="s">
        <v>27546</v>
      </c>
      <c r="I10618" s="749" t="s">
        <v>30</v>
      </c>
      <c r="J10618" s="749" t="n">
        <v>346.75</v>
      </c>
    </row>
    <row collapsed="false" customFormat="false" customHeight="true" hidden="true" ht="12.75" outlineLevel="0" r="10619">
      <c r="A10619" s="749" t="s">
        <v>27547</v>
      </c>
      <c r="B10619" s="749" t="str">
        <f aca="false">C10619&amp;D10619&amp;E10619&amp;F10619&amp;G10619&amp;H10619</f>
        <v>CONE DE ANCORAGEM DE CABO DE ACO DE 1 CORDOALHA DE 12,7MM,COMPREENDENDO FORNECIMENTO DO CONE,DE LUVA CONE-BAINHA,DE 2,00M DE MOLA CENTRAL E BAINHA,BEM COMO AS OPERACOES DE PROTENSAO E INJECAO DE CIMENTO</v>
      </c>
      <c r="C10619" s="749" t="s">
        <v>27543</v>
      </c>
      <c r="D10619" s="749" t="s">
        <v>27544</v>
      </c>
      <c r="E10619" s="749" t="s">
        <v>27545</v>
      </c>
      <c r="F10619" s="749" t="s">
        <v>27546</v>
      </c>
      <c r="I10619" s="749" t="s">
        <v>30</v>
      </c>
      <c r="J10619" s="749" t="n">
        <v>341.23</v>
      </c>
    </row>
    <row collapsed="false" customFormat="false" customHeight="true" hidden="true" ht="12.75" outlineLevel="0" r="10620">
      <c r="A10620" s="749" t="s">
        <v>27548</v>
      </c>
      <c r="B10620" s="749" t="str">
        <f aca="false">C10620&amp;D10620&amp;E10620&amp;F10620&amp;G10620&amp;H10620</f>
        <v>CONE DE ANCORAGEM DE CABO DE ACO DE 2 CORDOALHAS DE 12,7MM,COMPREENDENDO FORNECIMENTO DO CONE,DE LUVA CONE-BAINHA,DE 2,00M DE MOLA CENTRAL E BAINHA,BEM COMO AS OPERACOES DE PROTENSAO E INJECAO DE CIMENTO</v>
      </c>
      <c r="C10620" s="749" t="s">
        <v>27549</v>
      </c>
      <c r="D10620" s="749" t="s">
        <v>27550</v>
      </c>
      <c r="E10620" s="749" t="s">
        <v>27551</v>
      </c>
      <c r="F10620" s="749" t="s">
        <v>27552</v>
      </c>
      <c r="I10620" s="749" t="s">
        <v>30</v>
      </c>
      <c r="J10620" s="749" t="n">
        <v>519.05</v>
      </c>
    </row>
    <row collapsed="false" customFormat="false" customHeight="true" hidden="true" ht="12.75" outlineLevel="0" r="10621">
      <c r="A10621" s="749" t="s">
        <v>27553</v>
      </c>
      <c r="B10621" s="749" t="str">
        <f aca="false">C10621&amp;D10621&amp;E10621&amp;F10621&amp;G10621&amp;H10621</f>
        <v>CONE DE ANCORAGEM DE CABO DE ACO DE 2 CORDOALHAS DE 12,7MM,COMPREENDENDO FORNECIMENTO DO CONE,DE LUVA CONE-BAINHA,DE 2,00M DE MOLA CENTRAL E BAINHA,BEM COMO AS OPERACOES DE PROTENSAO E INJECAO DE CIMENTO</v>
      </c>
      <c r="C10621" s="749" t="s">
        <v>27549</v>
      </c>
      <c r="D10621" s="749" t="s">
        <v>27550</v>
      </c>
      <c r="E10621" s="749" t="s">
        <v>27551</v>
      </c>
      <c r="F10621" s="749" t="s">
        <v>27552</v>
      </c>
      <c r="I10621" s="749" t="s">
        <v>30</v>
      </c>
      <c r="J10621" s="749" t="n">
        <v>507.81</v>
      </c>
    </row>
    <row collapsed="false" customFormat="false" customHeight="true" hidden="true" ht="12.75" outlineLevel="0" r="10622">
      <c r="A10622" s="749" t="s">
        <v>27554</v>
      </c>
      <c r="B10622" s="749" t="str">
        <f aca="false">C10622&amp;D10622&amp;E10622&amp;F10622&amp;G10622&amp;H10622</f>
        <v>CONE DE ANCORAGEM DE CABO DE ACO DE 3 CORDOALHAS DE 12,7MM,COMPREENDENDO FORNECIMENTO DO CONE,DE LUVA CONE-BAINHA,DE 2,00M DE MOLA CENTRAL E BAINHA,BEM COMO AS OPERACOES DE PROTENSAO E INJECAO DE CIMENTO</v>
      </c>
      <c r="C10622" s="749" t="s">
        <v>27555</v>
      </c>
      <c r="D10622" s="749" t="s">
        <v>27550</v>
      </c>
      <c r="E10622" s="749" t="s">
        <v>27551</v>
      </c>
      <c r="F10622" s="749" t="s">
        <v>27552</v>
      </c>
      <c r="I10622" s="749" t="s">
        <v>30</v>
      </c>
      <c r="J10622" s="749" t="n">
        <v>677.04</v>
      </c>
    </row>
    <row collapsed="false" customFormat="false" customHeight="true" hidden="true" ht="12.75" outlineLevel="0" r="10623">
      <c r="A10623" s="749" t="s">
        <v>27556</v>
      </c>
      <c r="B10623" s="749" t="str">
        <f aca="false">C10623&amp;D10623&amp;E10623&amp;F10623&amp;G10623&amp;H10623</f>
        <v>CONE DE ANCORAGEM DE CABO DE ACO DE 3 CORDOALHAS DE 12,7MM,COMPREENDENDO FORNECIMENTO DO CONE,DE LUVA CONE-BAINHA,DE 2,00M DE MOLA CENTRAL E BAINHA,BEM COMO AS OPERACOES DE PROTENSAO E INJECAO DE CIMENTO</v>
      </c>
      <c r="C10623" s="749" t="s">
        <v>27555</v>
      </c>
      <c r="D10623" s="749" t="s">
        <v>27550</v>
      </c>
      <c r="E10623" s="749" t="s">
        <v>27551</v>
      </c>
      <c r="F10623" s="749" t="s">
        <v>27552</v>
      </c>
      <c r="I10623" s="749" t="s">
        <v>30</v>
      </c>
      <c r="J10623" s="749" t="n">
        <v>660.29</v>
      </c>
    </row>
    <row collapsed="false" customFormat="false" customHeight="true" hidden="true" ht="12.75" outlineLevel="0" r="10624">
      <c r="A10624" s="749" t="s">
        <v>27557</v>
      </c>
      <c r="B10624" s="749" t="str">
        <f aca="false">C10624&amp;D10624&amp;E10624&amp;F10624&amp;G10624&amp;H10624</f>
        <v>CONE DE ANCORAGEM DE CABO DE ACO DE 4 CORDOALHAS DE 12,7MM,COMPREENDENDO FORNECIMENTO DO CONE,DE LUVA CONE-BAINHA,DE 2,00M DE MOLA CENTRAL E BAINHA,BEM COMO AS OPERACOES DE PROTENSAO E INJECAO DE CIMENTO</v>
      </c>
      <c r="C10624" s="749" t="s">
        <v>27558</v>
      </c>
      <c r="D10624" s="749" t="s">
        <v>27550</v>
      </c>
      <c r="E10624" s="749" t="s">
        <v>27551</v>
      </c>
      <c r="F10624" s="749" t="s">
        <v>27552</v>
      </c>
      <c r="I10624" s="749" t="s">
        <v>30</v>
      </c>
      <c r="J10624" s="749" t="n">
        <v>771.68</v>
      </c>
    </row>
    <row collapsed="false" customFormat="false" customHeight="true" hidden="true" ht="12.75" outlineLevel="0" r="10625">
      <c r="A10625" s="749" t="s">
        <v>27559</v>
      </c>
      <c r="B10625" s="749" t="str">
        <f aca="false">C10625&amp;D10625&amp;E10625&amp;F10625&amp;G10625&amp;H10625</f>
        <v>CONE DE ANCORAGEM DE CABO DE ACO DE 4 CORDOALHAS DE 12,7MM,COMPREENDENDO FORNECIMENTO DO CONE,DE LUVA CONE-BAINHA,DE 2,00M DE MOLA CENTRAL E BAINHA,BEM COMO AS OPERACOES DE PROTENSAO E INJECAO DE CIMENTO</v>
      </c>
      <c r="C10625" s="749" t="s">
        <v>27558</v>
      </c>
      <c r="D10625" s="749" t="s">
        <v>27550</v>
      </c>
      <c r="E10625" s="749" t="s">
        <v>27551</v>
      </c>
      <c r="F10625" s="749" t="s">
        <v>27552</v>
      </c>
      <c r="I10625" s="749" t="s">
        <v>30</v>
      </c>
      <c r="J10625" s="749" t="n">
        <v>749.62</v>
      </c>
    </row>
    <row collapsed="false" customFormat="false" customHeight="true" hidden="true" ht="12.75" outlineLevel="0" r="10626">
      <c r="A10626" s="749" t="s">
        <v>27560</v>
      </c>
      <c r="B10626" s="749" t="str">
        <f aca="false">C10626&amp;D10626&amp;E10626&amp;F10626&amp;G10626&amp;H10626</f>
        <v>CONE DE ANCORAGEM DE CABO DE ACO DE 5 CORDOALHAS DE 12,7MM,COMPREENDENDO FORNECIMENTO DO CONE,DE LUVA CONE-BAINHA,DE 2,00M DE MOLA CENTRAL E BAINHA,BEM COMO AS OPERACOES DE PROTENSAO E INJECAO DE CIMENTO</v>
      </c>
      <c r="C10626" s="749" t="s">
        <v>27561</v>
      </c>
      <c r="D10626" s="749" t="s">
        <v>27550</v>
      </c>
      <c r="E10626" s="749" t="s">
        <v>27551</v>
      </c>
      <c r="F10626" s="749" t="s">
        <v>27552</v>
      </c>
      <c r="I10626" s="749" t="s">
        <v>30</v>
      </c>
      <c r="J10626" s="749" t="n">
        <v>932.65</v>
      </c>
    </row>
    <row collapsed="false" customFormat="false" customHeight="true" hidden="true" ht="12.75" outlineLevel="0" r="10627">
      <c r="A10627" s="749" t="s">
        <v>27562</v>
      </c>
      <c r="B10627" s="749" t="str">
        <f aca="false">C10627&amp;D10627&amp;E10627&amp;F10627&amp;G10627&amp;H10627</f>
        <v>CONE DE ANCORAGEM DE CABO DE ACO DE 5 CORDOALHAS DE 12,7MM,COMPREENDENDO FORNECIMENTO DO CONE,DE LUVA CONE-BAINHA,DE 2,00M DE MOLA CENTRAL E BAINHA,BEM COMO AS OPERACOES DE PROTENSAO E INJECAO DE CIMENTO</v>
      </c>
      <c r="C10627" s="749" t="s">
        <v>27561</v>
      </c>
      <c r="D10627" s="749" t="s">
        <v>27550</v>
      </c>
      <c r="E10627" s="749" t="s">
        <v>27551</v>
      </c>
      <c r="F10627" s="749" t="s">
        <v>27552</v>
      </c>
      <c r="I10627" s="749" t="s">
        <v>30</v>
      </c>
      <c r="J10627" s="749" t="n">
        <v>909.57</v>
      </c>
    </row>
    <row collapsed="false" customFormat="false" customHeight="true" hidden="true" ht="12.75" outlineLevel="0" r="10628">
      <c r="A10628" s="749" t="s">
        <v>27563</v>
      </c>
      <c r="B10628" s="749" t="str">
        <f aca="false">C10628&amp;D10628&amp;E10628&amp;F10628&amp;G10628&amp;H10628</f>
        <v>CONE DE ANCORAGEM DE CABO DE ACO DE 6 CORDOALHAS DE 12,7MM,COMPREENDENDO FORNECIMENTO DO CONE,DE LUVA CONE-BAINHA,DE 2,00M DE MOLA CENTRAL E BAINHA,BEM COMO AS OPERACOES DE PROTENSAO E INJECAO DE CIMENTO</v>
      </c>
      <c r="C10628" s="749" t="s">
        <v>27564</v>
      </c>
      <c r="D10628" s="749" t="s">
        <v>27550</v>
      </c>
      <c r="E10628" s="749" t="s">
        <v>27551</v>
      </c>
      <c r="F10628" s="749" t="s">
        <v>27552</v>
      </c>
      <c r="I10628" s="749" t="s">
        <v>30</v>
      </c>
      <c r="J10628" s="749" t="n">
        <v>945.25</v>
      </c>
    </row>
    <row collapsed="false" customFormat="false" customHeight="true" hidden="true" ht="12.75" outlineLevel="0" r="10629">
      <c r="A10629" s="749" t="s">
        <v>27565</v>
      </c>
      <c r="B10629" s="749" t="str">
        <f aca="false">C10629&amp;D10629&amp;E10629&amp;F10629&amp;G10629&amp;H10629</f>
        <v>CONE DE ANCORAGEM DE CABO DE ACO DE 6 CORDOALHAS DE 12,7MM,COMPREENDENDO FORNECIMENTO DO CONE,DE LUVA CONE-BAINHA,DE 2,00M DE MOLA CENTRAL E BAINHA,BEM COMO AS OPERACOES DE PROTENSAO E INJECAO DE CIMENTO</v>
      </c>
      <c r="C10629" s="749" t="s">
        <v>27564</v>
      </c>
      <c r="D10629" s="749" t="s">
        <v>27550</v>
      </c>
      <c r="E10629" s="749" t="s">
        <v>27551</v>
      </c>
      <c r="F10629" s="749" t="s">
        <v>27552</v>
      </c>
      <c r="I10629" s="749" t="s">
        <v>30</v>
      </c>
      <c r="J10629" s="749" t="n">
        <v>921.29</v>
      </c>
    </row>
    <row collapsed="false" customFormat="false" customHeight="true" hidden="true" ht="12.75" outlineLevel="0" r="10630">
      <c r="A10630" s="749" t="s">
        <v>27566</v>
      </c>
      <c r="B10630" s="749" t="str">
        <f aca="false">C10630&amp;D10630&amp;E10630&amp;F10630&amp;G10630&amp;H10630</f>
        <v>CONE DE ANCORAGEM DE CABO DE ACO DE 7 CORDOALHAS DE 12,7MM,COMPREENDENDO FORNECIMENTO DO CONE,DE LUVA CONE-BAINHA,DE 2,00M DE MOLA CENTRAL E BAINHA,BEM COMO AS OPERACOES DE PROTENSAO E INJECAO DE CIMENTO</v>
      </c>
      <c r="C10630" s="749" t="s">
        <v>27567</v>
      </c>
      <c r="D10630" s="749" t="s">
        <v>27550</v>
      </c>
      <c r="E10630" s="749" t="s">
        <v>27551</v>
      </c>
      <c r="F10630" s="749" t="s">
        <v>27552</v>
      </c>
      <c r="I10630" s="749" t="s">
        <v>30</v>
      </c>
      <c r="J10630" s="749" t="n">
        <v>1001.45</v>
      </c>
    </row>
    <row collapsed="false" customFormat="false" customHeight="true" hidden="true" ht="12.75" outlineLevel="0" r="10631">
      <c r="A10631" s="749" t="s">
        <v>27568</v>
      </c>
      <c r="B10631" s="749" t="str">
        <f aca="false">C10631&amp;D10631&amp;E10631&amp;F10631&amp;G10631&amp;H10631</f>
        <v>CONE DE ANCORAGEM DE CABO DE ACO DE 7 CORDOALHAS DE 12,7MM,COMPREENDENDO FORNECIMENTO DO CONE,DE LUVA CONE-BAINHA,DE 2,00M DE MOLA CENTRAL E BAINHA,BEM COMO AS OPERACOES DE PROTENSAO E INJECAO DE CIMENTO</v>
      </c>
      <c r="C10631" s="749" t="s">
        <v>27567</v>
      </c>
      <c r="D10631" s="749" t="s">
        <v>27550</v>
      </c>
      <c r="E10631" s="749" t="s">
        <v>27551</v>
      </c>
      <c r="F10631" s="749" t="s">
        <v>27552</v>
      </c>
      <c r="I10631" s="749" t="s">
        <v>30</v>
      </c>
      <c r="J10631" s="749" t="n">
        <v>976.7</v>
      </c>
    </row>
    <row collapsed="false" customFormat="false" customHeight="true" hidden="true" ht="12.75" outlineLevel="0" r="10632">
      <c r="A10632" s="749" t="s">
        <v>27569</v>
      </c>
      <c r="B10632" s="749" t="str">
        <f aca="false">C10632&amp;D10632&amp;E10632&amp;F10632&amp;G10632&amp;H10632</f>
        <v>CONE DE ANCORAGEM DE CABO DE ACO DE 12 CORDOALHAS DE 12,7MM,COMPREENDENDO FORNECIMENTO DO CONE,DE LUVA CONE-BAINHA,DE 2,00M DE MOLA CENTRAL E BAINHA,BEM COMO AS OPERACOES DE PROTENSAO E INJECAO DE CIMENTO</v>
      </c>
      <c r="C10632" s="749" t="s">
        <v>27570</v>
      </c>
      <c r="D10632" s="749" t="s">
        <v>27571</v>
      </c>
      <c r="E10632" s="749" t="s">
        <v>27572</v>
      </c>
      <c r="F10632" s="749" t="s">
        <v>27573</v>
      </c>
      <c r="I10632" s="749" t="s">
        <v>30</v>
      </c>
      <c r="J10632" s="749" t="n">
        <v>1348.12</v>
      </c>
    </row>
    <row collapsed="false" customFormat="false" customHeight="true" hidden="true" ht="12.75" outlineLevel="0" r="10633">
      <c r="A10633" s="749" t="s">
        <v>27574</v>
      </c>
      <c r="B10633" s="749" t="str">
        <f aca="false">C10633&amp;D10633&amp;E10633&amp;F10633&amp;G10633&amp;H10633</f>
        <v>CONE DE ANCORAGEM DE CABO DE ACO DE 12 CORDOALHAS DE 12,7MM,COMPREENDENDO FORNECIMENTO DO CONE,DE LUVA CONE-BAINHA,DE 2,00M DE MOLA CENTRAL E BAINHA,BEM COMO AS OPERACOES DE PROTENSAO E INJECAO DE CIMENTO</v>
      </c>
      <c r="C10633" s="749" t="s">
        <v>27570</v>
      </c>
      <c r="D10633" s="749" t="s">
        <v>27571</v>
      </c>
      <c r="E10633" s="749" t="s">
        <v>27572</v>
      </c>
      <c r="F10633" s="749" t="s">
        <v>27573</v>
      </c>
      <c r="I10633" s="749" t="s">
        <v>30</v>
      </c>
      <c r="J10633" s="749" t="n">
        <v>1320.77</v>
      </c>
    </row>
    <row collapsed="false" customFormat="false" customHeight="true" hidden="true" ht="12.75" outlineLevel="0" r="10634">
      <c r="A10634" s="749" t="s">
        <v>27575</v>
      </c>
      <c r="B10634" s="749" t="str">
        <f aca="false">C10634&amp;D10634&amp;E10634&amp;F10634&amp;G10634&amp;H10634</f>
        <v>CONE DE ANCORAGEM DE CABO DE ACO DE 19 CORDOALHAS DE 12,7MM,COMPREENDENDO FORNECIMENTO DO CONE,DE LUVA CONE-BAINHA,DE 2,00M DE MOLA CENTRAL E BAINHA,BEM COMO AS OPERACOES DE PROTENSAO E INJECAO DE CIMENTO</v>
      </c>
      <c r="C10634" s="749" t="s">
        <v>27576</v>
      </c>
      <c r="D10634" s="749" t="s">
        <v>27571</v>
      </c>
      <c r="E10634" s="749" t="s">
        <v>27572</v>
      </c>
      <c r="F10634" s="749" t="s">
        <v>27573</v>
      </c>
      <c r="I10634" s="749" t="s">
        <v>30</v>
      </c>
      <c r="J10634" s="749" t="n">
        <v>2131.8</v>
      </c>
    </row>
    <row collapsed="false" customFormat="false" customHeight="true" hidden="true" ht="12.75" outlineLevel="0" r="10635">
      <c r="A10635" s="749" t="s">
        <v>27577</v>
      </c>
      <c r="B10635" s="749" t="str">
        <f aca="false">C10635&amp;D10635&amp;E10635&amp;F10635&amp;G10635&amp;H10635</f>
        <v>CONE DE ANCORAGEM DE CABO DE ACO DE 19 CORDOALHAS DE 12,7MM,COMPREENDENDO FORNECIMENTO DO CONE,DE LUVA CONE-BAINHA,DE 2,00M DE MOLA CENTRAL E BAINHA,BEM COMO AS OPERACOES DE PROTENSAO E INJECAO DE CIMENTO</v>
      </c>
      <c r="C10635" s="749" t="s">
        <v>27576</v>
      </c>
      <c r="D10635" s="749" t="s">
        <v>27571</v>
      </c>
      <c r="E10635" s="749" t="s">
        <v>27572</v>
      </c>
      <c r="F10635" s="749" t="s">
        <v>27573</v>
      </c>
      <c r="I10635" s="749" t="s">
        <v>30</v>
      </c>
      <c r="J10635" s="749" t="n">
        <v>2099.3</v>
      </c>
    </row>
    <row collapsed="false" customFormat="false" customHeight="true" hidden="true" ht="12.75" outlineLevel="0" r="10636">
      <c r="A10636" s="749" t="s">
        <v>27578</v>
      </c>
      <c r="B10636" s="749" t="str">
        <f aca="false">C10636&amp;D10636&amp;E10636&amp;F10636&amp;G10636&amp;H10636</f>
        <v>CONE DE ANCORAGEM DE CABO DE ACO DE 22 CORDOALHAS DE 12,7MM,COMPREENDENDO FORNECIMENTO DO CONE,DE LUVA CONE-BAINHA,DE 2,00M DE MOLA CENTRAL E BAINHA,BEM COMO AS OPERACOES DE PROTENSAO E INJECAO DE CIMENTO</v>
      </c>
      <c r="C10636" s="749" t="s">
        <v>27579</v>
      </c>
      <c r="D10636" s="749" t="s">
        <v>27571</v>
      </c>
      <c r="E10636" s="749" t="s">
        <v>27572</v>
      </c>
      <c r="F10636" s="749" t="s">
        <v>27573</v>
      </c>
      <c r="I10636" s="749" t="s">
        <v>30</v>
      </c>
      <c r="J10636" s="749" t="n">
        <v>3369.83</v>
      </c>
    </row>
    <row collapsed="false" customFormat="false" customHeight="true" hidden="true" ht="12.75" outlineLevel="0" r="10637">
      <c r="A10637" s="749" t="s">
        <v>27580</v>
      </c>
      <c r="B10637" s="749" t="str">
        <f aca="false">C10637&amp;D10637&amp;E10637&amp;F10637&amp;G10637&amp;H10637</f>
        <v>CONE DE ANCORAGEM DE CABO DE ACO DE 22 CORDOALHAS DE 12,7MM,COMPREENDENDO FORNECIMENTO DO CONE,DE LUVA CONE-BAINHA,DE 2,00M DE MOLA CENTRAL E BAINHA,BEM COMO AS OPERACOES DE PROTENSAO E INJECAO DE CIMENTO</v>
      </c>
      <c r="C10637" s="749" t="s">
        <v>27579</v>
      </c>
      <c r="D10637" s="749" t="s">
        <v>27571</v>
      </c>
      <c r="E10637" s="749" t="s">
        <v>27572</v>
      </c>
      <c r="F10637" s="749" t="s">
        <v>27573</v>
      </c>
      <c r="I10637" s="749" t="s">
        <v>30</v>
      </c>
      <c r="J10637" s="749" t="n">
        <v>3333.78</v>
      </c>
    </row>
    <row collapsed="false" customFormat="false" customHeight="true" hidden="true" ht="12.75" outlineLevel="0" r="10638">
      <c r="A10638" s="749" t="s">
        <v>27581</v>
      </c>
      <c r="B10638" s="749" t="str">
        <f aca="false">C10638&amp;D10638&amp;E10638&amp;F10638&amp;G10638&amp;H10638</f>
        <v>CONE DE ANCORAGEM DE CABO DE ACO DE 27 CORDOALHAS DE 12,7MM,COMPREENDENDO FORNECIMENTO DO CONE,DE LUVA CONE-BAINHA,DE 2,00M DE MOLA CENTRAL E BAINHA,BEM COMO AS OPERACOES DE PROTENSAO E INJECAO DE CIMENTO</v>
      </c>
      <c r="C10638" s="749" t="s">
        <v>27582</v>
      </c>
      <c r="D10638" s="749" t="s">
        <v>27571</v>
      </c>
      <c r="E10638" s="749" t="s">
        <v>27572</v>
      </c>
      <c r="F10638" s="749" t="s">
        <v>27573</v>
      </c>
      <c r="I10638" s="749" t="s">
        <v>30</v>
      </c>
      <c r="J10638" s="749" t="n">
        <v>4794.89</v>
      </c>
    </row>
    <row collapsed="false" customFormat="false" customHeight="true" hidden="true" ht="12.75" outlineLevel="0" r="10639">
      <c r="A10639" s="749" t="s">
        <v>27583</v>
      </c>
      <c r="B10639" s="749" t="str">
        <f aca="false">C10639&amp;D10639&amp;E10639&amp;F10639&amp;G10639&amp;H10639</f>
        <v>CONE DE ANCORAGEM DE CABO DE ACO DE 27 CORDOALHAS DE 12,7MM,COMPREENDENDO FORNECIMENTO DO CONE,DE LUVA CONE-BAINHA,DE 2,00M DE MOLA CENTRAL E BAINHA,BEM COMO AS OPERACOES DE PROTENSAO E INJECAO DE CIMENTO</v>
      </c>
      <c r="C10639" s="749" t="s">
        <v>27582</v>
      </c>
      <c r="D10639" s="749" t="s">
        <v>27571</v>
      </c>
      <c r="E10639" s="749" t="s">
        <v>27572</v>
      </c>
      <c r="F10639" s="749" t="s">
        <v>27573</v>
      </c>
      <c r="I10639" s="749" t="s">
        <v>30</v>
      </c>
      <c r="J10639" s="749" t="n">
        <v>4756.16</v>
      </c>
    </row>
    <row collapsed="false" customFormat="false" customHeight="true" hidden="true" ht="12.75" outlineLevel="0" r="10640">
      <c r="A10640" s="749" t="s">
        <v>27584</v>
      </c>
      <c r="B10640" s="749" t="str">
        <f aca="false">C10640&amp;D10640&amp;E10640&amp;F10640&amp;G10640&amp;H10640</f>
        <v>CONE DE ANCORAGEM DE CABO DE ACO DE 31 CORDOALHAS DE 12,7MM,COMPREENDENDO FORNECIMENTO DO CONE,DE LUVA CONE-BAINHA,DE 2,00M DE MOLA CENTRAL E BAINHA,BEM COMO AS OPERACOES DE PROTENSAO E INJECAO DE CIMENTO</v>
      </c>
      <c r="C10640" s="749" t="s">
        <v>27585</v>
      </c>
      <c r="D10640" s="749" t="s">
        <v>27571</v>
      </c>
      <c r="E10640" s="749" t="s">
        <v>27572</v>
      </c>
      <c r="F10640" s="749" t="s">
        <v>27573</v>
      </c>
      <c r="I10640" s="749" t="s">
        <v>30</v>
      </c>
      <c r="J10640" s="749" t="n">
        <v>5532.34</v>
      </c>
    </row>
    <row collapsed="false" customFormat="false" customHeight="true" hidden="true" ht="12.75" outlineLevel="0" r="10641">
      <c r="A10641" s="749" t="s">
        <v>27586</v>
      </c>
      <c r="B10641" s="749" t="str">
        <f aca="false">C10641&amp;D10641&amp;E10641&amp;F10641&amp;G10641&amp;H10641</f>
        <v>CONE DE ANCORAGEM DE CABO DE ACO DE 31 CORDOALHAS DE 12,7MM,COMPREENDENDO FORNECIMENTO DO CONE,DE LUVA CONE-BAINHA,DE 2,00M DE MOLA CENTRAL E BAINHA,BEM COMO AS OPERACOES DE PROTENSAO E INJECAO DE CIMENTO</v>
      </c>
      <c r="C10641" s="749" t="s">
        <v>27585</v>
      </c>
      <c r="D10641" s="749" t="s">
        <v>27571</v>
      </c>
      <c r="E10641" s="749" t="s">
        <v>27572</v>
      </c>
      <c r="F10641" s="749" t="s">
        <v>27573</v>
      </c>
      <c r="I10641" s="749" t="s">
        <v>30</v>
      </c>
      <c r="J10641" s="749" t="n">
        <v>5491.22</v>
      </c>
    </row>
    <row collapsed="false" customFormat="false" customHeight="true" hidden="true" ht="12.75" outlineLevel="0" r="10642">
      <c r="A10642" s="749" t="s">
        <v>27587</v>
      </c>
      <c r="B10642" s="749" t="str">
        <f aca="false">C10642&amp;D10642&amp;E10642&amp;F10642&amp;G10642&amp;H10642</f>
        <v>CONE DE ANCORAGEM DE CABO DE ACO DE 37 CORDOALHAS DE 12,7MM,COMPREENDENDO FORNECIMENTO DO CONE,DE LUVA CONE-BAINHA,DE 2,00M DE MOLA CENTRAL E BAINHA,BEM COMO AS OPERACOES DE PROTENSAO E INJECAO DE CIMENTO</v>
      </c>
      <c r="C10642" s="749" t="s">
        <v>27588</v>
      </c>
      <c r="D10642" s="749" t="s">
        <v>27571</v>
      </c>
      <c r="E10642" s="749" t="s">
        <v>27572</v>
      </c>
      <c r="F10642" s="749" t="s">
        <v>27573</v>
      </c>
      <c r="I10642" s="749" t="s">
        <v>30</v>
      </c>
      <c r="J10642" s="749" t="n">
        <v>8516.64</v>
      </c>
    </row>
    <row collapsed="false" customFormat="false" customHeight="true" hidden="true" ht="12.75" outlineLevel="0" r="10643">
      <c r="A10643" s="749" t="s">
        <v>27589</v>
      </c>
      <c r="B10643" s="749" t="str">
        <f aca="false">C10643&amp;D10643&amp;E10643&amp;F10643&amp;G10643&amp;H10643</f>
        <v>CONE DE ANCORAGEM DE CABO DE ACO DE 37 CORDOALHAS DE 12,7MM,COMPREENDENDO FORNECIMENTO DO CONE,DE LUVA CONE-BAINHA,DE 2,00M DE MOLA CENTRAL E BAINHA,BEM COMO AS OPERACOES DE PROTENSAO E INJECAO DE CIMENTO</v>
      </c>
      <c r="C10643" s="749" t="s">
        <v>27588</v>
      </c>
      <c r="D10643" s="749" t="s">
        <v>27571</v>
      </c>
      <c r="E10643" s="749" t="s">
        <v>27572</v>
      </c>
      <c r="F10643" s="749" t="s">
        <v>27573</v>
      </c>
      <c r="I10643" s="749" t="s">
        <v>30</v>
      </c>
      <c r="J10643" s="749" t="n">
        <v>8470.13</v>
      </c>
    </row>
    <row collapsed="false" customFormat="false" customHeight="true" hidden="true" ht="12.75" outlineLevel="0" r="10644">
      <c r="A10644" s="749" t="s">
        <v>27590</v>
      </c>
      <c r="B10644" s="749" t="str">
        <f aca="false">C10644&amp;D10644&amp;E10644&amp;F10644&amp;G10644&amp;H10644</f>
        <v>CONE DE ANCORAGEM DE CABO DE ACO DE 1 CORDOALHA DE 15,2MM,COMPREENDENDO FORNECIMENTO DO CONE,DE LUVA CONE-BAINHA,DE 2,00M DE MOLA CENTRAL E BAINHA,BEM COMO AS OPERACOES DE PROTENSAO E INJECAO DE CIMENTO</v>
      </c>
      <c r="C10644" s="749" t="s">
        <v>27591</v>
      </c>
      <c r="D10644" s="749" t="s">
        <v>27544</v>
      </c>
      <c r="E10644" s="749" t="s">
        <v>27545</v>
      </c>
      <c r="F10644" s="749" t="s">
        <v>27546</v>
      </c>
      <c r="I10644" s="749" t="s">
        <v>30</v>
      </c>
      <c r="J10644" s="749" t="n">
        <v>367.75</v>
      </c>
    </row>
    <row collapsed="false" customFormat="false" customHeight="true" hidden="true" ht="12.75" outlineLevel="0" r="10645">
      <c r="A10645" s="749" t="s">
        <v>27592</v>
      </c>
      <c r="B10645" s="749" t="str">
        <f aca="false">C10645&amp;D10645&amp;E10645&amp;F10645&amp;G10645&amp;H10645</f>
        <v>CONE DE ANCORAGEM DE CABO DE ACO DE 1 CORDOALHA DE 15,2MM,COMPREENDENDO FORNECIMENTO DO CONE,DE LUVA CONE-BAINHA,DE 2,00M DE MOLA CENTRAL E BAINHA,BEM COMO AS OPERACOES DE PROTENSAO E INJECAO DE CIMENTO</v>
      </c>
      <c r="C10645" s="749" t="s">
        <v>27591</v>
      </c>
      <c r="D10645" s="749" t="s">
        <v>27544</v>
      </c>
      <c r="E10645" s="749" t="s">
        <v>27545</v>
      </c>
      <c r="F10645" s="749" t="s">
        <v>27546</v>
      </c>
      <c r="I10645" s="749" t="s">
        <v>30</v>
      </c>
      <c r="J10645" s="749" t="n">
        <v>362.23</v>
      </c>
    </row>
    <row collapsed="false" customFormat="false" customHeight="true" hidden="true" ht="12.75" outlineLevel="0" r="10646">
      <c r="A10646" s="749" t="s">
        <v>27593</v>
      </c>
      <c r="B10646" s="749" t="str">
        <f aca="false">C10646&amp;D10646&amp;E10646&amp;F10646&amp;G10646&amp;H10646</f>
        <v>CONE DE ANCORAGEM DE CABO DE ACO DE 2 CORDOALHAS DE 15,2MM,COMPREENDENDO FORNECIMENTO DO CONE,DE LUVA CONE-BAINHA,DE 2,00M DE MOLA CENTRAL E BAINHA,BEM COMO AS OPERACOES DE PROTENSAO E INJECAO DE CIMENTO</v>
      </c>
      <c r="C10646" s="749" t="s">
        <v>27594</v>
      </c>
      <c r="D10646" s="749" t="s">
        <v>27550</v>
      </c>
      <c r="E10646" s="749" t="s">
        <v>27551</v>
      </c>
      <c r="F10646" s="749" t="s">
        <v>27552</v>
      </c>
      <c r="I10646" s="749" t="s">
        <v>30</v>
      </c>
      <c r="J10646" s="749" t="n">
        <v>606.05</v>
      </c>
    </row>
    <row collapsed="false" customFormat="false" customHeight="true" hidden="true" ht="12.75" outlineLevel="0" r="10647">
      <c r="A10647" s="749" t="s">
        <v>27595</v>
      </c>
      <c r="B10647" s="749" t="str">
        <f aca="false">C10647&amp;D10647&amp;E10647&amp;F10647&amp;G10647&amp;H10647</f>
        <v>CONE DE ANCORAGEM DE CABO DE ACO DE 2 CORDOALHAS DE 15,2MM,COMPREENDENDO FORNECIMENTO DO CONE,DE LUVA CONE-BAINHA,DE 2,00M DE MOLA CENTRAL E BAINHA,BEM COMO AS OPERACOES DE PROTENSAO E INJECAO DE CIMENTO</v>
      </c>
      <c r="C10647" s="749" t="s">
        <v>27594</v>
      </c>
      <c r="D10647" s="749" t="s">
        <v>27550</v>
      </c>
      <c r="E10647" s="749" t="s">
        <v>27551</v>
      </c>
      <c r="F10647" s="749" t="s">
        <v>27552</v>
      </c>
      <c r="I10647" s="749" t="s">
        <v>30</v>
      </c>
      <c r="J10647" s="749" t="n">
        <v>594.81</v>
      </c>
    </row>
    <row collapsed="false" customFormat="false" customHeight="true" hidden="true" ht="12.75" outlineLevel="0" r="10648">
      <c r="A10648" s="749" t="s">
        <v>27596</v>
      </c>
      <c r="B10648" s="749" t="str">
        <f aca="false">C10648&amp;D10648&amp;E10648&amp;F10648&amp;G10648&amp;H10648</f>
        <v>CONE DE ANCORAGEM DE CABO DE ACO DE 3 CORDOALHAS DE 15,2MM,COMPREENDENDO FORNECIMENTO DO CONE,DE LUVA CONE-BAINHA,DE 2,00M DE MOLA CENTRAL E BAINHA,BEM COMO AS OPERACOES DE PROTENSAO E INJECAO DE CIMENTO</v>
      </c>
      <c r="C10648" s="749" t="s">
        <v>27597</v>
      </c>
      <c r="D10648" s="749" t="s">
        <v>27550</v>
      </c>
      <c r="E10648" s="749" t="s">
        <v>27551</v>
      </c>
      <c r="F10648" s="749" t="s">
        <v>27552</v>
      </c>
      <c r="I10648" s="749" t="s">
        <v>30</v>
      </c>
      <c r="J10648" s="749" t="n">
        <v>720.24</v>
      </c>
    </row>
    <row collapsed="false" customFormat="false" customHeight="true" hidden="true" ht="12.75" outlineLevel="0" r="10649">
      <c r="A10649" s="749" t="s">
        <v>27598</v>
      </c>
      <c r="B10649" s="749" t="str">
        <f aca="false">C10649&amp;D10649&amp;E10649&amp;F10649&amp;G10649&amp;H10649</f>
        <v>CONE DE ANCORAGEM DE CABO DE ACO DE 3 CORDOALHAS DE 15,2MM,COMPREENDENDO FORNECIMENTO DO CONE,DE LUVA CONE-BAINHA,DE 2,00M DE MOLA CENTRAL E BAINHA,BEM COMO AS OPERACOES DE PROTENSAO E INJECAO DE CIMENTO</v>
      </c>
      <c r="C10649" s="749" t="s">
        <v>27597</v>
      </c>
      <c r="D10649" s="749" t="s">
        <v>27550</v>
      </c>
      <c r="E10649" s="749" t="s">
        <v>27551</v>
      </c>
      <c r="F10649" s="749" t="s">
        <v>27552</v>
      </c>
      <c r="I10649" s="749" t="s">
        <v>30</v>
      </c>
      <c r="J10649" s="749" t="n">
        <v>703.49</v>
      </c>
    </row>
    <row collapsed="false" customFormat="false" customHeight="true" hidden="true" ht="12.75" outlineLevel="0" r="10650">
      <c r="A10650" s="749" t="s">
        <v>27599</v>
      </c>
      <c r="B10650" s="749" t="str">
        <f aca="false">C10650&amp;D10650&amp;E10650&amp;F10650&amp;G10650&amp;H10650</f>
        <v>CONE DE ANCORAGEM DE CABO DE ACO DE 4 CORDOALHAS DE 15,2MM,COMPREENDENDO FORNECIMENTO DO CONE,DE LUVA CONE-BAINHA,DE 2,00M DE MOLA CENTRAL E BAINHA,BEM COMO AS OPERACOES DE PROTENSAO E INJECAO DE CIMENTO</v>
      </c>
      <c r="C10650" s="749" t="s">
        <v>27600</v>
      </c>
      <c r="D10650" s="749" t="s">
        <v>27550</v>
      </c>
      <c r="E10650" s="749" t="s">
        <v>27551</v>
      </c>
      <c r="F10650" s="749" t="s">
        <v>27552</v>
      </c>
      <c r="I10650" s="749" t="s">
        <v>30</v>
      </c>
      <c r="J10650" s="749" t="n">
        <v>842.68</v>
      </c>
    </row>
    <row collapsed="false" customFormat="false" customHeight="true" hidden="true" ht="12.75" outlineLevel="0" r="10651">
      <c r="A10651" s="749" t="s">
        <v>27601</v>
      </c>
      <c r="B10651" s="749" t="str">
        <f aca="false">C10651&amp;D10651&amp;E10651&amp;F10651&amp;G10651&amp;H10651</f>
        <v>CONE DE ANCORAGEM DE CABO DE ACO DE 4 CORDOALHAS DE 15,2MM,COMPREENDENDO FORNECIMENTO DO CONE,DE LUVA CONE-BAINHA,DE 2,00M DE MOLA CENTRAL E BAINHA,BEM COMO AS OPERACOES DE PROTENSAO E INJECAO DE CIMENTO</v>
      </c>
      <c r="C10651" s="749" t="s">
        <v>27600</v>
      </c>
      <c r="D10651" s="749" t="s">
        <v>27550</v>
      </c>
      <c r="E10651" s="749" t="s">
        <v>27551</v>
      </c>
      <c r="F10651" s="749" t="s">
        <v>27552</v>
      </c>
      <c r="I10651" s="749" t="s">
        <v>30</v>
      </c>
      <c r="J10651" s="749" t="n">
        <v>820.62</v>
      </c>
    </row>
    <row collapsed="false" customFormat="false" customHeight="true" hidden="true" ht="12.75" outlineLevel="0" r="10652">
      <c r="A10652" s="749" t="s">
        <v>27602</v>
      </c>
      <c r="B10652" s="749" t="str">
        <f aca="false">C10652&amp;D10652&amp;E10652&amp;F10652&amp;G10652&amp;H10652</f>
        <v>CONE DE ANCORAGEM DE CABO DE ACO DE 5 CORDOALHAS DE 15,2MM,COMPREENDENDO FORNECIMENTO DO CONE,DE LUVA CONE-BAINHA,DE 2,00M DE MOLA CENTRAL E BAINHA,BEM COMO AS OPERACOES DE PROTENSAO E INJECAO DE CIMENTO</v>
      </c>
      <c r="C10652" s="749" t="s">
        <v>27603</v>
      </c>
      <c r="D10652" s="749" t="s">
        <v>27550</v>
      </c>
      <c r="E10652" s="749" t="s">
        <v>27551</v>
      </c>
      <c r="F10652" s="749" t="s">
        <v>27552</v>
      </c>
      <c r="I10652" s="749" t="s">
        <v>30</v>
      </c>
      <c r="J10652" s="749" t="n">
        <v>1099.65</v>
      </c>
    </row>
    <row collapsed="false" customFormat="false" customHeight="true" hidden="true" ht="12.75" outlineLevel="0" r="10653">
      <c r="A10653" s="749" t="s">
        <v>27604</v>
      </c>
      <c r="B10653" s="749" t="str">
        <f aca="false">C10653&amp;D10653&amp;E10653&amp;F10653&amp;G10653&amp;H10653</f>
        <v>CONE DE ANCORAGEM DE CABO DE ACO DE 5 CORDOALHAS DE 15,2MM,COMPREENDENDO FORNECIMENTO DO CONE,DE LUVA CONE-BAINHA,DE 2,00M DE MOLA CENTRAL E BAINHA,BEM COMO AS OPERACOES DE PROTENSAO E INJECAO DE CIMENTO</v>
      </c>
      <c r="C10653" s="749" t="s">
        <v>27603</v>
      </c>
      <c r="D10653" s="749" t="s">
        <v>27550</v>
      </c>
      <c r="E10653" s="749" t="s">
        <v>27551</v>
      </c>
      <c r="F10653" s="749" t="s">
        <v>27552</v>
      </c>
      <c r="I10653" s="749" t="s">
        <v>30</v>
      </c>
      <c r="J10653" s="749" t="n">
        <v>1076.57</v>
      </c>
    </row>
    <row collapsed="false" customFormat="false" customHeight="true" hidden="true" ht="12.75" outlineLevel="0" r="10654">
      <c r="A10654" s="749" t="s">
        <v>27605</v>
      </c>
      <c r="B10654" s="749" t="str">
        <f aca="false">C10654&amp;D10654&amp;E10654&amp;F10654&amp;G10654&amp;H10654</f>
        <v>CONE DE ANCORAGEM DE CABO DE ACO DE 6 CORDOALHAS DE 15,2MM,COMPREENDENDO FORNECIMENTO DO CONE,DE LUVA CONE-BAINHA,DE 2,00M DE MOLA CENTRAL E BAINHA,BEM COMO AS OPERACOES DE PROTENSAO E INJECAO DE CIMENTO</v>
      </c>
      <c r="C10654" s="749" t="s">
        <v>27606</v>
      </c>
      <c r="D10654" s="749" t="s">
        <v>27550</v>
      </c>
      <c r="E10654" s="749" t="s">
        <v>27551</v>
      </c>
      <c r="F10654" s="749" t="s">
        <v>27552</v>
      </c>
      <c r="I10654" s="749" t="s">
        <v>30</v>
      </c>
      <c r="J10654" s="749" t="n">
        <v>1118.25</v>
      </c>
    </row>
    <row collapsed="false" customFormat="false" customHeight="true" hidden="true" ht="12.75" outlineLevel="0" r="10655">
      <c r="A10655" s="749" t="s">
        <v>27607</v>
      </c>
      <c r="B10655" s="749" t="str">
        <f aca="false">C10655&amp;D10655&amp;E10655&amp;F10655&amp;G10655&amp;H10655</f>
        <v>CONE DE ANCORAGEM DE CABO DE ACO DE 6 CORDOALHAS DE 15,2MM,COMPREENDENDO FORNECIMENTO DO CONE,DE LUVA CONE-BAINHA,DE 2,00M DE MOLA CENTRAL E BAINHA,BEM COMO AS OPERACOES DE PROTENSAO E INJECAO DE CIMENTO</v>
      </c>
      <c r="C10655" s="749" t="s">
        <v>27606</v>
      </c>
      <c r="D10655" s="749" t="s">
        <v>27550</v>
      </c>
      <c r="E10655" s="749" t="s">
        <v>27551</v>
      </c>
      <c r="F10655" s="749" t="s">
        <v>27552</v>
      </c>
      <c r="I10655" s="749" t="s">
        <v>30</v>
      </c>
      <c r="J10655" s="749" t="n">
        <v>1094.29</v>
      </c>
    </row>
    <row collapsed="false" customFormat="false" customHeight="true" hidden="true" ht="12.75" outlineLevel="0" r="10656">
      <c r="A10656" s="749" t="s">
        <v>27608</v>
      </c>
      <c r="B10656" s="749" t="str">
        <f aca="false">C10656&amp;D10656&amp;E10656&amp;F10656&amp;G10656&amp;H10656</f>
        <v>CONE DE ANCORAGEM DE CABO DE ACO DE 7 CORDOALHAS DE 15,2MM,COMPREENDENDO FORNECIMENTO DO CONE,DE LUVA CONE-BAINHA,DE 2,00MM DE MOLA CENTRAL E BAINHA,BEM COMO AS OPERACOES DE PROTENSAO E INJECAO DE CIMENTO</v>
      </c>
      <c r="C10656" s="749" t="s">
        <v>27609</v>
      </c>
      <c r="D10656" s="749" t="s">
        <v>27550</v>
      </c>
      <c r="E10656" s="749" t="s">
        <v>27610</v>
      </c>
      <c r="F10656" s="749" t="s">
        <v>27573</v>
      </c>
      <c r="I10656" s="749" t="s">
        <v>30</v>
      </c>
      <c r="J10656" s="749" t="n">
        <v>1138.45</v>
      </c>
    </row>
    <row collapsed="false" customFormat="false" customHeight="true" hidden="true" ht="12.75" outlineLevel="0" r="10657">
      <c r="A10657" s="749" t="s">
        <v>27611</v>
      </c>
      <c r="B10657" s="749" t="str">
        <f aca="false">C10657&amp;D10657&amp;E10657&amp;F10657&amp;G10657&amp;H10657</f>
        <v>CONE DE ANCORAGEM DE CABO DE ACO DE 7 CORDOALHAS DE 15,2MM,COMPREENDENDO FORNECIMENTO DO CONE,DE LUVA CONE-BAINHA,DE 2,00MM DE MOLA CENTRAL E BAINHA,BEM COMO AS OPERACOES DE PROTENSAO E INJECAO DE CIMENTO</v>
      </c>
      <c r="C10657" s="749" t="s">
        <v>27609</v>
      </c>
      <c r="D10657" s="749" t="s">
        <v>27550</v>
      </c>
      <c r="E10657" s="749" t="s">
        <v>27610</v>
      </c>
      <c r="F10657" s="749" t="s">
        <v>27573</v>
      </c>
      <c r="I10657" s="749" t="s">
        <v>30</v>
      </c>
      <c r="J10657" s="749" t="n">
        <v>1113.7</v>
      </c>
    </row>
    <row collapsed="false" customFormat="false" customHeight="true" hidden="true" ht="12.75" outlineLevel="0" r="10658">
      <c r="A10658" s="749" t="s">
        <v>27612</v>
      </c>
      <c r="B10658" s="749" t="str">
        <f aca="false">C10658&amp;D10658&amp;E10658&amp;F10658&amp;G10658&amp;H10658</f>
        <v>CONE DE ANCORAGEM DE CABO DE ACO DE 12 CORDOALHAS DE 15,2MM,COMPREENDENDO FORNECIMENTO DO CONE,DE LUVA CONE-BAINHA,DE 2,00M DE MOLA CENTRAL E BAINHA,BEM COMO AS OPERACOES DE PROTENSAO E INJECAO DE CIMENTO</v>
      </c>
      <c r="C10658" s="749" t="s">
        <v>27613</v>
      </c>
      <c r="D10658" s="749" t="s">
        <v>27571</v>
      </c>
      <c r="E10658" s="749" t="s">
        <v>27572</v>
      </c>
      <c r="F10658" s="749" t="s">
        <v>27573</v>
      </c>
      <c r="I10658" s="749" t="s">
        <v>30</v>
      </c>
      <c r="J10658" s="749" t="n">
        <v>1849.12</v>
      </c>
    </row>
    <row collapsed="false" customFormat="false" customHeight="true" hidden="true" ht="12.75" outlineLevel="0" r="10659">
      <c r="A10659" s="749" t="s">
        <v>27614</v>
      </c>
      <c r="B10659" s="749" t="str">
        <f aca="false">C10659&amp;D10659&amp;E10659&amp;F10659&amp;G10659&amp;H10659</f>
        <v>CONE DE ANCORAGEM DE CABO DE ACO DE 12 CORDOALHAS DE 15,2MM,COMPREENDENDO FORNECIMENTO DO CONE,DE LUVA CONE-BAINHA,DE 2,00M DE MOLA CENTRAL E BAINHA,BEM COMO AS OPERACOES DE PROTENSAO E INJECAO DE CIMENTO</v>
      </c>
      <c r="C10659" s="749" t="s">
        <v>27613</v>
      </c>
      <c r="D10659" s="749" t="s">
        <v>27571</v>
      </c>
      <c r="E10659" s="749" t="s">
        <v>27572</v>
      </c>
      <c r="F10659" s="749" t="s">
        <v>27573</v>
      </c>
      <c r="I10659" s="749" t="s">
        <v>30</v>
      </c>
      <c r="J10659" s="749" t="n">
        <v>1821.77</v>
      </c>
    </row>
    <row collapsed="false" customFormat="false" customHeight="true" hidden="true" ht="12.75" outlineLevel="0" r="10660">
      <c r="A10660" s="749" t="s">
        <v>27615</v>
      </c>
      <c r="B10660" s="749" t="str">
        <f aca="false">C10660&amp;D10660&amp;E10660&amp;F10660&amp;G10660&amp;H10660</f>
        <v>CONE DE ANCORAGEM DE CABO DE ACO DE 19 CORDOALHAS DE 15,2MM,COMPREENDENDO FORNECIMENTO DO CONE,DE LUVA CONE-BAINHA,DE 2,00M DE MOLA CENTRAL E BAINHA,BEM COMO AS OPERACOES DE PROTENSAO E INJECAO DE CIMENTO</v>
      </c>
      <c r="C10660" s="749" t="s">
        <v>27616</v>
      </c>
      <c r="D10660" s="749" t="s">
        <v>27571</v>
      </c>
      <c r="E10660" s="749" t="s">
        <v>27572</v>
      </c>
      <c r="F10660" s="749" t="s">
        <v>27573</v>
      </c>
      <c r="I10660" s="749" t="s">
        <v>30</v>
      </c>
      <c r="J10660" s="749" t="n">
        <v>3342.2</v>
      </c>
    </row>
    <row collapsed="false" customFormat="false" customHeight="true" hidden="true" ht="12.75" outlineLevel="0" r="10661">
      <c r="A10661" s="749" t="s">
        <v>27617</v>
      </c>
      <c r="B10661" s="749" t="str">
        <f aca="false">C10661&amp;D10661&amp;E10661&amp;F10661&amp;G10661&amp;H10661</f>
        <v>CONE DE ANCORAGEM DE CABO DE ACO DE 19 CORDOALHAS DE 15,2MM,COMPREENDENDO FORNECIMENTO DO CONE,DE LUVA CONE-BAINHA,DE 2,00M DE MOLA CENTRAL E BAINHA,BEM COMO AS OPERACOES DE PROTENSAO E INJECAO DE CIMENTO</v>
      </c>
      <c r="C10661" s="749" t="s">
        <v>27616</v>
      </c>
      <c r="D10661" s="749" t="s">
        <v>27571</v>
      </c>
      <c r="E10661" s="749" t="s">
        <v>27572</v>
      </c>
      <c r="F10661" s="749" t="s">
        <v>27573</v>
      </c>
      <c r="I10661" s="749" t="s">
        <v>30</v>
      </c>
      <c r="J10661" s="749" t="n">
        <v>3309.7</v>
      </c>
    </row>
    <row collapsed="false" customFormat="false" customHeight="true" hidden="true" ht="12.75" outlineLevel="0" r="10662">
      <c r="A10662" s="749" t="s">
        <v>27618</v>
      </c>
      <c r="B10662" s="749" t="str">
        <f aca="false">C10662&amp;D10662&amp;E10662&amp;F10662&amp;G10662&amp;H10662</f>
        <v>CONE DE ANCORAGEM DE CABO DE ACO DE 22 CORDOALHAS DE 15,2MM,COMPREENDENDO FORNECIMENTO DO CONE,DE LUVA CONE-BAINHA,DE 2,00M DE MOLA CENTRAL E BAINHA,BEM COMO AS OPERACOES DE PROTENSAO E INJECAO DE CIMENTO</v>
      </c>
      <c r="C10662" s="749" t="s">
        <v>27619</v>
      </c>
      <c r="D10662" s="749" t="s">
        <v>27571</v>
      </c>
      <c r="E10662" s="749" t="s">
        <v>27572</v>
      </c>
      <c r="F10662" s="749" t="s">
        <v>27573</v>
      </c>
      <c r="I10662" s="749" t="s">
        <v>30</v>
      </c>
      <c r="J10662" s="749" t="n">
        <v>3961.49</v>
      </c>
    </row>
    <row collapsed="false" customFormat="false" customHeight="true" hidden="true" ht="12.75" outlineLevel="0" r="10663">
      <c r="A10663" s="749" t="s">
        <v>27620</v>
      </c>
      <c r="B10663" s="749" t="str">
        <f aca="false">C10663&amp;D10663&amp;E10663&amp;F10663&amp;G10663&amp;H10663</f>
        <v>CONE DE ANCORAGEM DE CABO DE ACO DE 22 CORDOALHAS DE 15,2MM,COMPREENDENDO FORNECIMENTO DO CONE,DE LUVA CONE-BAINHA,DE 2,00M DE MOLA CENTRAL E BAINHA,BEM COMO AS OPERACOES DE PROTENSAO E INJECAO DE CIMENTO</v>
      </c>
      <c r="C10663" s="749" t="s">
        <v>27619</v>
      </c>
      <c r="D10663" s="749" t="s">
        <v>27571</v>
      </c>
      <c r="E10663" s="749" t="s">
        <v>27572</v>
      </c>
      <c r="F10663" s="749" t="s">
        <v>27573</v>
      </c>
      <c r="I10663" s="749" t="s">
        <v>30</v>
      </c>
      <c r="J10663" s="749" t="n">
        <v>3925.44</v>
      </c>
    </row>
    <row collapsed="false" customFormat="false" customHeight="true" hidden="true" ht="12.75" outlineLevel="0" r="10664">
      <c r="A10664" s="749" t="s">
        <v>27621</v>
      </c>
      <c r="B10664" s="749" t="str">
        <f aca="false">C10664&amp;D10664&amp;E10664&amp;F10664&amp;G10664&amp;H10664</f>
        <v>CONE DE ANCORAGEM DE CABO DE ACO DE 27 CORDOALHAS DE 15,2MM,COMPREENDENDO FORNECIMENTO DO CONE,DE LUVA CONE-BAINHA,DE 2,00M DE MOLA CENTRAL E BAINHA,BEM COMO AS OPERACOES DE PROTENSAO E INJECAO DE CIMENTO</v>
      </c>
      <c r="C10664" s="749" t="s">
        <v>27622</v>
      </c>
      <c r="D10664" s="749" t="s">
        <v>27571</v>
      </c>
      <c r="E10664" s="749" t="s">
        <v>27572</v>
      </c>
      <c r="F10664" s="749" t="s">
        <v>27573</v>
      </c>
      <c r="I10664" s="749" t="s">
        <v>30</v>
      </c>
      <c r="J10664" s="749" t="n">
        <v>5735.26</v>
      </c>
    </row>
    <row collapsed="false" customFormat="false" customHeight="true" hidden="true" ht="12.75" outlineLevel="0" r="10665">
      <c r="A10665" s="749" t="s">
        <v>27623</v>
      </c>
      <c r="B10665" s="749" t="str">
        <f aca="false">C10665&amp;D10665&amp;E10665&amp;F10665&amp;G10665&amp;H10665</f>
        <v>CONE DE ANCORAGEM DE CABO DE ACO DE 27 CORDOALHAS DE 15,2MM,COMPREENDENDO FORNECIMENTO DO CONE,DE LUVA CONE-BAINHA,DE 2,00M DE MOLA CENTRAL E BAINHA,BEM COMO AS OPERACOES DE PROTENSAO E INJECAO DE CIMENTO</v>
      </c>
      <c r="C10665" s="749" t="s">
        <v>27622</v>
      </c>
      <c r="D10665" s="749" t="s">
        <v>27571</v>
      </c>
      <c r="E10665" s="749" t="s">
        <v>27572</v>
      </c>
      <c r="F10665" s="749" t="s">
        <v>27573</v>
      </c>
      <c r="I10665" s="749" t="s">
        <v>30</v>
      </c>
      <c r="J10665" s="749" t="n">
        <v>5696.53</v>
      </c>
    </row>
    <row collapsed="false" customFormat="false" customHeight="true" hidden="true" ht="12.75" outlineLevel="0" r="10666">
      <c r="A10666" s="749" t="s">
        <v>27624</v>
      </c>
      <c r="B10666" s="749" t="str">
        <f aca="false">C10666&amp;D10666&amp;E10666&amp;F10666&amp;G10666&amp;H10666</f>
        <v>CONE DE ANCORAGEM DE CABO DE ACO DE 31 CORDOALHAS DE 15,2MM,COMPREENDENDO FORNECIMENTO DO CONE,DE LUVA CONE-BAINHA,DE 2,00M DE MOLA CENTRAL E BAINHA,BEM COMO AS OPERACOES DE PROTENSAO E INJECAO DE CIMENTO</v>
      </c>
      <c r="C10666" s="749" t="s">
        <v>27625</v>
      </c>
      <c r="D10666" s="749" t="s">
        <v>27571</v>
      </c>
      <c r="E10666" s="749" t="s">
        <v>27572</v>
      </c>
      <c r="F10666" s="749" t="s">
        <v>27573</v>
      </c>
      <c r="I10666" s="749" t="s">
        <v>30</v>
      </c>
      <c r="J10666" s="749" t="n">
        <v>6616.28</v>
      </c>
    </row>
    <row collapsed="false" customFormat="false" customHeight="true" hidden="true" ht="12.75" outlineLevel="0" r="10667">
      <c r="A10667" s="749" t="s">
        <v>27626</v>
      </c>
      <c r="B10667" s="749" t="str">
        <f aca="false">C10667&amp;D10667&amp;E10667&amp;F10667&amp;G10667&amp;H10667</f>
        <v>CONE DE ANCORAGEM DE CABO DE ACO DE 31 CORDOALHAS DE 15,2MM,COMPREENDENDO FORNECIMENTO DO CONE,DE LUVA CONE-BAINHA,DE 2,00M DE MOLA CENTRAL E BAINHA,BEM COMO AS OPERACOES DE PROTENSAO E INJECAO DE CIMENTO</v>
      </c>
      <c r="C10667" s="749" t="s">
        <v>27625</v>
      </c>
      <c r="D10667" s="749" t="s">
        <v>27571</v>
      </c>
      <c r="E10667" s="749" t="s">
        <v>27572</v>
      </c>
      <c r="F10667" s="749" t="s">
        <v>27573</v>
      </c>
      <c r="I10667" s="749" t="s">
        <v>30</v>
      </c>
      <c r="J10667" s="749" t="n">
        <v>6575.16</v>
      </c>
    </row>
    <row collapsed="false" customFormat="false" customHeight="true" hidden="true" ht="12.75" outlineLevel="0" r="10668">
      <c r="A10668" s="749" t="s">
        <v>27627</v>
      </c>
      <c r="B10668" s="749" t="str">
        <f aca="false">C10668&amp;D10668&amp;E10668&amp;F10668&amp;G10668&amp;H10668</f>
        <v>CONE DE ANCORAGEM DE CABO DE ACO DE 37 CORDOALHAS DE 15,2MM,COMPREENDENDO FORNECIMENTO DO CONE,DE LUVA CONE-BAINHA,DE 2,00M DE MOLA CENTRAL E BAINHA,BEM COMO AS OPERACOES DE PROTENSAO E INJECAO DE CIMENTO</v>
      </c>
      <c r="C10668" s="749" t="s">
        <v>27628</v>
      </c>
      <c r="D10668" s="749" t="s">
        <v>27571</v>
      </c>
      <c r="E10668" s="749" t="s">
        <v>27572</v>
      </c>
      <c r="F10668" s="749" t="s">
        <v>27573</v>
      </c>
      <c r="I10668" s="749" t="s">
        <v>30</v>
      </c>
      <c r="J10668" s="749" t="n">
        <v>7807.64</v>
      </c>
    </row>
    <row collapsed="false" customFormat="false" customHeight="true" hidden="true" ht="12.75" outlineLevel="0" r="10669">
      <c r="A10669" s="749" t="s">
        <v>27629</v>
      </c>
      <c r="B10669" s="749" t="str">
        <f aca="false">C10669&amp;D10669&amp;E10669&amp;F10669&amp;G10669&amp;H10669</f>
        <v>CONE DE ANCORAGEM DE CABO DE ACO DE 37 CORDOALHAS DE 15,2MM,COMPREENDENDO FORNECIMENTO DO CONE,DE LUVA CONE-BAINHA,DE 2,00M DE MOLA CENTRAL E BAINHA,BEM COMO AS OPERACOES DE PROTENSAO E INJECAO DE CIMENTO</v>
      </c>
      <c r="C10669" s="749" t="s">
        <v>27628</v>
      </c>
      <c r="D10669" s="749" t="s">
        <v>27571</v>
      </c>
      <c r="E10669" s="749" t="s">
        <v>27572</v>
      </c>
      <c r="F10669" s="749" t="s">
        <v>27573</v>
      </c>
      <c r="I10669" s="749" t="s">
        <v>30</v>
      </c>
      <c r="J10669" s="749" t="n">
        <v>7761.13</v>
      </c>
    </row>
    <row collapsed="false" customFormat="false" customHeight="true" hidden="true" ht="12.75" outlineLevel="0" r="10670">
      <c r="A10670" s="749" t="s">
        <v>27630</v>
      </c>
      <c r="B10670" s="749" t="str">
        <f aca="false">C10670&amp;D10670&amp;E10670&amp;F10670&amp;G10670&amp;H10670</f>
        <v>PROTENSAO EM EDIFICACOES COM LAJES PLANAS OU NERVURADAS,UTILIZANDO CORDOALHAS ENGRAXADAS E PLASTIFICADAS DE 12,7MM,CP 190RB,INCLUINDO FORNECIMENTO E PREPARACAO DAS PLACAS DE ANCORAGEM,CUNHAS,FORMAS PARA NICHOS,TAMPONAMENTOS,ADAPTADORES,EXCLUSIVE FORNECIMENTO DE CORDOALHAS</v>
      </c>
      <c r="C10670" s="749" t="s">
        <v>27631</v>
      </c>
      <c r="D10670" s="749" t="s">
        <v>27632</v>
      </c>
      <c r="E10670" s="749" t="s">
        <v>27633</v>
      </c>
      <c r="F10670" s="749" t="s">
        <v>27634</v>
      </c>
      <c r="G10670" s="749" t="s">
        <v>27635</v>
      </c>
      <c r="I10670" s="749" t="s">
        <v>1404</v>
      </c>
      <c r="J10670" s="749" t="n">
        <v>3.14</v>
      </c>
    </row>
    <row collapsed="false" customFormat="false" customHeight="true" hidden="true" ht="12.75" outlineLevel="0" r="10671">
      <c r="A10671" s="749" t="s">
        <v>27636</v>
      </c>
      <c r="B10671" s="749" t="str">
        <f aca="false">C10671&amp;D10671&amp;E10671&amp;F10671&amp;G10671&amp;H10671</f>
        <v>PROTENSAO EM EDIFICACOES COM LAJES PLANAS OU NERVURADAS,UTILIZANDO CORDOALHAS ENGRAXADAS E PLASTIFICADAS DE 12,7MM,CP 190RB,INCLUINDO FORNECIMENTO E PREPARACAO DAS PLACAS DE ANCORAGEM,CUNHAS,FORMAS PARA NICHOS,TAMPONAMENTOS,ADAPTADORES,EXCLUSIVE FORNECIMENTO DE CORDOALHAS</v>
      </c>
      <c r="C10671" s="749" t="s">
        <v>27631</v>
      </c>
      <c r="D10671" s="749" t="s">
        <v>27632</v>
      </c>
      <c r="E10671" s="749" t="s">
        <v>27633</v>
      </c>
      <c r="F10671" s="749" t="s">
        <v>27634</v>
      </c>
      <c r="G10671" s="749" t="s">
        <v>27635</v>
      </c>
      <c r="I10671" s="749" t="s">
        <v>1404</v>
      </c>
      <c r="J10671" s="749" t="n">
        <v>3.14</v>
      </c>
    </row>
    <row collapsed="false" customFormat="false" customHeight="true" hidden="true" ht="12.75" outlineLevel="0" r="10672">
      <c r="A10672" s="749" t="s">
        <v>27637</v>
      </c>
      <c r="B10672" s="749" t="str">
        <f aca="false">C10672&amp;D10672&amp;E10672&amp;F10672&amp;G10672&amp;H10672</f>
        <v>PROTENSAO EM EDIFICACOES COM LAJES PLANAS OU NERVURADAS,UTILIZANDO CORDOALHAS ENGRAXADAS E PLASTIFICADAS DE 15,2MM,CP 190RB,INCLUINDO FORNECIMENTO E PREPARACAO DAS PLACAS DE ANCORAGEM,CUNHAS,FORMAS PARA NICHOS,TAMPONAMENTOS,ADAPTADORES,EXCLUSIVE FORNECIMENTO DE CORDOALHAS</v>
      </c>
      <c r="C10672" s="749" t="s">
        <v>27631</v>
      </c>
      <c r="D10672" s="749" t="s">
        <v>27638</v>
      </c>
      <c r="E10672" s="749" t="s">
        <v>27633</v>
      </c>
      <c r="F10672" s="749" t="s">
        <v>27634</v>
      </c>
      <c r="G10672" s="749" t="s">
        <v>27635</v>
      </c>
      <c r="I10672" s="749" t="s">
        <v>1404</v>
      </c>
      <c r="J10672" s="749" t="n">
        <v>3.44</v>
      </c>
    </row>
    <row collapsed="false" customFormat="false" customHeight="true" hidden="true" ht="12.75" outlineLevel="0" r="10673">
      <c r="A10673" s="749" t="s">
        <v>27639</v>
      </c>
      <c r="B10673" s="749" t="str">
        <f aca="false">C10673&amp;D10673&amp;E10673&amp;F10673&amp;G10673&amp;H10673</f>
        <v>PROTENSAO EM EDIFICACOES COM LAJES PLANAS OU NERVURADAS,UTILIZANDO CORDOALHAS ENGRAXADAS E PLASTIFICADAS DE 15,2MM,CP 190RB,INCLUINDO FORNECIMENTO E PREPARACAO DAS PLACAS DE ANCORAGEM,CUNHAS,FORMAS PARA NICHOS,TAMPONAMENTOS,ADAPTADORES,EXCLUSIVE FORNECIMENTO DE CORDOALHAS</v>
      </c>
      <c r="C10673" s="749" t="s">
        <v>27631</v>
      </c>
      <c r="D10673" s="749" t="s">
        <v>27638</v>
      </c>
      <c r="E10673" s="749" t="s">
        <v>27633</v>
      </c>
      <c r="F10673" s="749" t="s">
        <v>27634</v>
      </c>
      <c r="G10673" s="749" t="s">
        <v>27635</v>
      </c>
      <c r="I10673" s="749" t="s">
        <v>1404</v>
      </c>
      <c r="J10673" s="749" t="n">
        <v>3.44</v>
      </c>
    </row>
    <row collapsed="false" customFormat="false" customHeight="true" hidden="true" ht="12.75" outlineLevel="0" r="10674">
      <c r="A10674" s="749" t="s">
        <v>27640</v>
      </c>
      <c r="B10674" s="749" t="str">
        <f aca="false">C10674&amp;D10674&amp;E10674&amp;F10674&amp;G10674&amp;H10674</f>
        <v>PROTENSAO EM FUNDACOES TIPO RADIER OU LAJES DE PISOS INDUSTRIAIS,UTILIZANDO CORDOALHAS ENGRAXADAS E PLASTIFICADAS DE 12,7MM,CP 190RB,INCLUINDO FORNECIMENTO E PREPARACAO DAS PLACASDE ANCORAGEM,CUNHAS,POCKET-FORMERS,CAPS,ADAPTADORES,EXCLUSIVE FORNECIMENTO DE CORDOALHAS</v>
      </c>
      <c r="C10674" s="749" t="s">
        <v>27641</v>
      </c>
      <c r="D10674" s="749" t="s">
        <v>27642</v>
      </c>
      <c r="E10674" s="749" t="s">
        <v>27643</v>
      </c>
      <c r="F10674" s="749" t="s">
        <v>27644</v>
      </c>
      <c r="G10674" s="749" t="s">
        <v>27645</v>
      </c>
      <c r="I10674" s="749" t="s">
        <v>1404</v>
      </c>
      <c r="J10674" s="749" t="n">
        <v>3.73</v>
      </c>
    </row>
    <row collapsed="false" customFormat="false" customHeight="true" hidden="true" ht="12.75" outlineLevel="0" r="10675">
      <c r="A10675" s="749" t="s">
        <v>27646</v>
      </c>
      <c r="B10675" s="749" t="str">
        <f aca="false">C10675&amp;D10675&amp;E10675&amp;F10675&amp;G10675&amp;H10675</f>
        <v>PROTENSAO EM FUNDACOES TIPO RADIER OU LAJES DE PISOS INDUSTRIAIS,UTILIZANDO CORDOALHAS ENGRAXADAS E PLASTIFICADAS DE 12,7MM,CP 190RB,INCLUINDO FORNECIMENTO E PREPARACAO DAS PLACASDE ANCORAGEM,CUNHAS,POCKET-FORMERS,CAPS,ADAPTADORES,EXCLUSIVE FORNECIMENTO DE CORDOALHAS</v>
      </c>
      <c r="C10675" s="749" t="s">
        <v>27641</v>
      </c>
      <c r="D10675" s="749" t="s">
        <v>27642</v>
      </c>
      <c r="E10675" s="749" t="s">
        <v>27643</v>
      </c>
      <c r="F10675" s="749" t="s">
        <v>27644</v>
      </c>
      <c r="G10675" s="749" t="s">
        <v>27645</v>
      </c>
      <c r="I10675" s="749" t="s">
        <v>1404</v>
      </c>
      <c r="J10675" s="749" t="n">
        <v>3.73</v>
      </c>
    </row>
    <row collapsed="false" customFormat="false" customHeight="true" hidden="true" ht="12.75" outlineLevel="0" r="10676">
      <c r="A10676" s="749" t="s">
        <v>27647</v>
      </c>
      <c r="B10676" s="749" t="str">
        <f aca="false">C10676&amp;D10676&amp;E10676&amp;F10676&amp;G10676&amp;H10676</f>
        <v>PROTENSAO EM FUNDACOES TIPO RADIER OU LAJES DE PISOS INDUSTRIAIS,UTILIZANDO CORDOALHAS ENGRAXADAS E PLASTIFICADAS DE 15,2MM,CP 190RB,INCLUINDO FORNECIMENTO E PREPARACAO DAS PLACASDE ANCORAGEM,CUNHAS,POCKET-FORMERS,CAPS,ADAPTADORES,EXCLUSIVE FORNECIMENTO DE CORDOALHAS</v>
      </c>
      <c r="C10676" s="749" t="s">
        <v>27641</v>
      </c>
      <c r="D10676" s="749" t="s">
        <v>27648</v>
      </c>
      <c r="E10676" s="749" t="s">
        <v>27649</v>
      </c>
      <c r="F10676" s="749" t="s">
        <v>27644</v>
      </c>
      <c r="G10676" s="749" t="s">
        <v>27645</v>
      </c>
      <c r="I10676" s="749" t="s">
        <v>1404</v>
      </c>
      <c r="J10676" s="749" t="n">
        <v>4.42</v>
      </c>
    </row>
    <row collapsed="false" customFormat="false" customHeight="true" hidden="true" ht="12.75" outlineLevel="0" r="10677">
      <c r="A10677" s="749" t="s">
        <v>27650</v>
      </c>
      <c r="B10677" s="749" t="str">
        <f aca="false">C10677&amp;D10677&amp;E10677&amp;F10677&amp;G10677&amp;H10677</f>
        <v>PROTENSAO EM FUNDACOES TIPO RADIER OU LAJES DE PISOS INDUSTRIAIS,UTILIZANDO CORDOALHAS ENGRAXADAS E PLASTIFICADAS DE 15,2MM,CP 190RB,INCLUINDO FORNECIMENTO E PREPARACAO DAS PLACASDE ANCORAGEM,CUNHAS,POCKET-FORMERS,CAPS,ADAPTADORES,EXCLUSIVE FORNECIMENTO DE CORDOALHAS</v>
      </c>
      <c r="C10677" s="749" t="s">
        <v>27641</v>
      </c>
      <c r="D10677" s="749" t="s">
        <v>27648</v>
      </c>
      <c r="E10677" s="749" t="s">
        <v>27649</v>
      </c>
      <c r="F10677" s="749" t="s">
        <v>27644</v>
      </c>
      <c r="G10677" s="749" t="s">
        <v>27645</v>
      </c>
      <c r="I10677" s="749" t="s">
        <v>1404</v>
      </c>
      <c r="J10677" s="749" t="n">
        <v>4.42</v>
      </c>
    </row>
    <row collapsed="false" customFormat="false" customHeight="true" hidden="true" ht="12.75" outlineLevel="0" r="10678">
      <c r="A10678" s="749" t="s">
        <v>27651</v>
      </c>
      <c r="B10678" s="749" t="str">
        <f aca="false">C10678&amp;D10678&amp;E10678&amp;F10678&amp;G10678&amp;H10678</f>
        <v>VERGAS DE CONCRETO ARMADO PARA ALVENARIA,COM APROVEITAMENTODA MADEIRA POR 10 VEZES</v>
      </c>
      <c r="C10678" s="749" t="s">
        <v>27652</v>
      </c>
      <c r="D10678" s="749" t="s">
        <v>27653</v>
      </c>
      <c r="I10678" s="749" t="s">
        <v>2478</v>
      </c>
      <c r="J10678" s="749" t="n">
        <v>1507.78</v>
      </c>
    </row>
    <row collapsed="false" customFormat="false" customHeight="true" hidden="true" ht="12.75" outlineLevel="0" r="10679">
      <c r="A10679" s="749" t="s">
        <v>27654</v>
      </c>
      <c r="B10679" s="749" t="str">
        <f aca="false">C10679&amp;D10679&amp;E10679&amp;F10679&amp;G10679&amp;H10679</f>
        <v>VERGAS DE CONCRETO ARMADO PARA ALVENARIA,COM APROVEITAMENTODA MADEIRA POR 10 VEZES</v>
      </c>
      <c r="C10679" s="749" t="s">
        <v>27652</v>
      </c>
      <c r="D10679" s="749" t="s">
        <v>27653</v>
      </c>
      <c r="I10679" s="749" t="s">
        <v>2478</v>
      </c>
      <c r="J10679" s="749" t="n">
        <v>1379.39</v>
      </c>
    </row>
    <row collapsed="false" customFormat="false" customHeight="true" hidden="true" ht="12.75" outlineLevel="0" r="10680">
      <c r="A10680" s="749" t="s">
        <v>27655</v>
      </c>
      <c r="B10680" s="749" t="str">
        <f aca="false">C10680&amp;D10680&amp;E10680&amp;F10680&amp;G10680&amp;H10680</f>
        <v>PEITORIL DE CONCRETO ARMADO,SECAO EM T,70X20CM,ESPESSURA DE12CM,CONCRETO FCK=15MPA,FORMA DE CHAPAS COMPENSADAS,ACABAMENTO DESEMPENADO,CONFORME PROJETO TIPO Nº6061/EMOP.FORNECIMENTO E COLOCACAO</v>
      </c>
      <c r="C10680" s="749" t="s">
        <v>27656</v>
      </c>
      <c r="D10680" s="749" t="s">
        <v>27657</v>
      </c>
      <c r="E10680" s="749" t="s">
        <v>27658</v>
      </c>
      <c r="F10680" s="749" t="s">
        <v>14902</v>
      </c>
      <c r="I10680" s="749" t="s">
        <v>236</v>
      </c>
      <c r="J10680" s="749" t="n">
        <v>237.25</v>
      </c>
    </row>
    <row collapsed="false" customFormat="false" customHeight="true" hidden="true" ht="12.75" outlineLevel="0" r="10681">
      <c r="A10681" s="749" t="s">
        <v>27659</v>
      </c>
      <c r="B10681" s="749" t="str">
        <f aca="false">C10681&amp;D10681&amp;E10681&amp;F10681&amp;G10681&amp;H10681</f>
        <v>PEITORIL DE CONCRETO ARMADO,SECAO EM T,70X20CM,ESPESSURA DE12CM,CONCRETO FCK=15MPA,FORMA DE CHAPAS COMPENSADAS,ACABAMENTO DESEMPENADO,CONFORME PROJETO TIPO Nº6061/EMOP.FORNECIMENTO E COLOCACAO</v>
      </c>
      <c r="C10681" s="749" t="s">
        <v>27656</v>
      </c>
      <c r="D10681" s="749" t="s">
        <v>27657</v>
      </c>
      <c r="E10681" s="749" t="s">
        <v>27658</v>
      </c>
      <c r="F10681" s="749" t="s">
        <v>14902</v>
      </c>
      <c r="I10681" s="749" t="s">
        <v>236</v>
      </c>
      <c r="J10681" s="749" t="n">
        <v>218.3</v>
      </c>
    </row>
    <row collapsed="false" customFormat="false" customHeight="true" hidden="true" ht="12.75" outlineLevel="0" r="10682">
      <c r="A10682" s="749" t="s">
        <v>27660</v>
      </c>
      <c r="B10682" s="749" t="str">
        <f aca="false">C10682&amp;D10682&amp;E10682&amp;F10682&amp;G10682&amp;H10682</f>
        <v>CHAPIM/SOLEIRA DE CONCRETO APARENTE COM ACABAMENTO DESEMPENADO,USANDO FORMA DE CHAPA COMPENSADA,MEDINDO 14X10CM,CONFORMEPROJETO TIPO Nº6062/EMOP,FUNDIDO NO LOCAL</v>
      </c>
      <c r="C10682" s="749" t="s">
        <v>27661</v>
      </c>
      <c r="D10682" s="749" t="s">
        <v>27662</v>
      </c>
      <c r="E10682" s="749" t="s">
        <v>27663</v>
      </c>
      <c r="I10682" s="749" t="s">
        <v>236</v>
      </c>
      <c r="J10682" s="749" t="n">
        <v>23.47</v>
      </c>
    </row>
    <row collapsed="false" customFormat="false" customHeight="true" hidden="true" ht="12.75" outlineLevel="0" r="10683">
      <c r="A10683" s="749" t="s">
        <v>27664</v>
      </c>
      <c r="B10683" s="749" t="str">
        <f aca="false">C10683&amp;D10683&amp;E10683&amp;F10683&amp;G10683&amp;H10683</f>
        <v>CHAPIM/SOLEIRA DE CONCRETO APARENTE COM ACABAMENTO DESEMPENADO,USANDO FORMA DE CHAPA COMPENSADA,MEDINDO 14X10CM,CONFORMEPROJETO TIPO Nº6062/EMOP,FUNDIDO NO LOCAL</v>
      </c>
      <c r="C10683" s="749" t="s">
        <v>27661</v>
      </c>
      <c r="D10683" s="749" t="s">
        <v>27662</v>
      </c>
      <c r="E10683" s="749" t="s">
        <v>27663</v>
      </c>
      <c r="I10683" s="749" t="s">
        <v>236</v>
      </c>
      <c r="J10683" s="749" t="n">
        <v>21.4</v>
      </c>
    </row>
    <row collapsed="false" customFormat="false" customHeight="true" hidden="true" ht="12.75" outlineLevel="0" r="10684">
      <c r="A10684" s="749" t="s">
        <v>27665</v>
      </c>
      <c r="B10684" s="749" t="str">
        <f aca="false">C10684&amp;D10684&amp;E10684&amp;F10684&amp;G10684&amp;H10684</f>
        <v>CAMADA IMPERMEABILIZADORA EM CONCRETO ARMADO,ESPESSURA DE 5CM,ARMADURA CRUZADA COM BARRAS DE ACO CA-25 DE 3/16",ESPACADAS DE 30CM,JUNTAS DE SARRAFO DE MADEIRA ESPACADAS DE 3,00M,SENDO O CONCRETO DOSADO PARA UMA RESISTENCIA CARACTERISTICA ACOMPRESSAO DE 10MPA</v>
      </c>
      <c r="C10684" s="749" t="s">
        <v>27666</v>
      </c>
      <c r="D10684" s="749" t="s">
        <v>27667</v>
      </c>
      <c r="E10684" s="749" t="s">
        <v>27668</v>
      </c>
      <c r="F10684" s="749" t="s">
        <v>27669</v>
      </c>
      <c r="G10684" s="749" t="s">
        <v>27670</v>
      </c>
      <c r="I10684" s="749" t="s">
        <v>52</v>
      </c>
      <c r="J10684" s="749" t="n">
        <v>31.44</v>
      </c>
    </row>
    <row collapsed="false" customFormat="false" customHeight="true" hidden="true" ht="12.75" outlineLevel="0" r="10685">
      <c r="A10685" s="749" t="s">
        <v>27671</v>
      </c>
      <c r="B10685" s="749" t="str">
        <f aca="false">C10685&amp;D10685&amp;E10685&amp;F10685&amp;G10685&amp;H10685</f>
        <v>CAMADA IMPERMEABILIZADORA EM CONCRETO ARMADO,ESPESSURA DE 5CM,ARMADURA CRUZADA COM BARRAS DE ACO CA-25 DE 3/16",ESPACADAS DE 30CM,JUNTAS DE SARRAFO DE MADEIRA ESPACADAS DE 3,00M,SENDO O CONCRETO DOSADO PARA UMA RESISTENCIA CARACTERISTICA ACOMPRESSAO DE 10MPA</v>
      </c>
      <c r="C10685" s="749" t="s">
        <v>27666</v>
      </c>
      <c r="D10685" s="749" t="s">
        <v>27667</v>
      </c>
      <c r="E10685" s="749" t="s">
        <v>27668</v>
      </c>
      <c r="F10685" s="749" t="s">
        <v>27669</v>
      </c>
      <c r="G10685" s="749" t="s">
        <v>27670</v>
      </c>
      <c r="I10685" s="749" t="s">
        <v>52</v>
      </c>
      <c r="J10685" s="749" t="n">
        <v>29.18</v>
      </c>
    </row>
    <row collapsed="false" customFormat="false" customHeight="true" hidden="true" ht="12.75" outlineLevel="0" r="10686">
      <c r="A10686" s="749" t="s">
        <v>27672</v>
      </c>
      <c r="B10686" s="749" t="str">
        <f aca="false">C10686&amp;D10686&amp;E10686&amp;F10686&amp;G10686&amp;H10686</f>
        <v>CORTINA DE CONCRETO ARMADO,COM 18 A 20CM DE ESPESSURA,FCK=20MPA,INCLUINDO MATERIAIS PARA 1,00M3 DE CONCRETO (IMPORTADO DE USINA) ADENSADO E COLOCADO,10,00M2 DE FORMAS DE MADEIRA DE 3ª,SERVINDO 1,4 VEZES,ESCORAMENTO E 80KG DE ACO CA-50</v>
      </c>
      <c r="C10686" s="749" t="s">
        <v>27673</v>
      </c>
      <c r="D10686" s="749" t="s">
        <v>27674</v>
      </c>
      <c r="E10686" s="749" t="s">
        <v>27675</v>
      </c>
      <c r="F10686" s="749" t="s">
        <v>27676</v>
      </c>
      <c r="I10686" s="749" t="s">
        <v>2478</v>
      </c>
      <c r="J10686" s="749" t="n">
        <v>1857.96</v>
      </c>
    </row>
    <row collapsed="false" customFormat="false" customHeight="true" hidden="true" ht="12.75" outlineLevel="0" r="10687">
      <c r="A10687" s="749" t="s">
        <v>27677</v>
      </c>
      <c r="B10687" s="749" t="str">
        <f aca="false">C10687&amp;D10687&amp;E10687&amp;F10687&amp;G10687&amp;H10687</f>
        <v>CORTINA DE CONCRETO ARMADO,COM 18 A 20CM DE ESPESSURA,FCK=20MPA,INCLUINDO MATERIAIS PARA 1,00M3 DE CONCRETO (IMPORTADO DE USINA) ADENSADO E COLOCADO,10,00M2 DE FORMAS DE MADEIRA DE 3ª,SERVINDO 1,4 VEZES,ESCORAMENTO E 80KG DE ACO CA-50</v>
      </c>
      <c r="C10687" s="749" t="s">
        <v>27673</v>
      </c>
      <c r="D10687" s="749" t="s">
        <v>27674</v>
      </c>
      <c r="E10687" s="749" t="s">
        <v>27675</v>
      </c>
      <c r="F10687" s="749" t="s">
        <v>27676</v>
      </c>
      <c r="I10687" s="749" t="s">
        <v>2478</v>
      </c>
      <c r="J10687" s="749" t="n">
        <v>1730.19</v>
      </c>
    </row>
    <row collapsed="false" customFormat="false" customHeight="true" hidden="true" ht="12.75" outlineLevel="0" r="10688">
      <c r="A10688" s="749" t="s">
        <v>27678</v>
      </c>
      <c r="B10688" s="749" t="str">
        <f aca="false">C10688&amp;D10688&amp;E10688&amp;F10688&amp;G10688&amp;H10688</f>
        <v>CORTINA DE CONCRETO ARMADO,COM 18 A 20CM DE ESPESSURA,FCK=25MPA,INCLUINDO MATERIAIS PARA 1,00M3 DE CONCRETO(IMPORTADO DE USINA)ADENSADO E COLOCADO,10,00M2 DE FORMAS DE MADEIRA DE 3ª,SERVINDO 1,4 VEZES,ESCORAMENTO E 80KG DE ACO CA-50</v>
      </c>
      <c r="C10688" s="749" t="s">
        <v>27679</v>
      </c>
      <c r="D10688" s="749" t="s">
        <v>27680</v>
      </c>
      <c r="E10688" s="749" t="s">
        <v>27681</v>
      </c>
      <c r="F10688" s="749" t="s">
        <v>27682</v>
      </c>
      <c r="I10688" s="749" t="s">
        <v>2478</v>
      </c>
      <c r="J10688" s="749" t="n">
        <v>1877.96</v>
      </c>
    </row>
    <row collapsed="false" customFormat="false" customHeight="true" hidden="true" ht="12.75" outlineLevel="0" r="10689">
      <c r="A10689" s="749" t="s">
        <v>27683</v>
      </c>
      <c r="B10689" s="749" t="str">
        <f aca="false">C10689&amp;D10689&amp;E10689&amp;F10689&amp;G10689&amp;H10689</f>
        <v>CORTINA DE CONCRETO ARMADO,COM 18 A 20CM DE ESPESSURA,FCK=25MPA,INCLUINDO MATERIAIS PARA 1,00M3 DE CONCRETO(IMPORTADO DE USINA)ADENSADO E COLOCADO,10,00M2 DE FORMAS DE MADEIRA DE 3ª,SERVINDO 1,4 VEZES,ESCORAMENTO E 80KG DE ACO CA-50</v>
      </c>
      <c r="C10689" s="749" t="s">
        <v>27679</v>
      </c>
      <c r="D10689" s="749" t="s">
        <v>27680</v>
      </c>
      <c r="E10689" s="749" t="s">
        <v>27681</v>
      </c>
      <c r="F10689" s="749" t="s">
        <v>27682</v>
      </c>
      <c r="I10689" s="749" t="s">
        <v>2478</v>
      </c>
      <c r="J10689" s="749" t="n">
        <v>1750.19</v>
      </c>
    </row>
    <row collapsed="false" customFormat="false" customHeight="true" hidden="true" ht="12.75" outlineLevel="0" r="10690">
      <c r="A10690" s="749" t="s">
        <v>27684</v>
      </c>
      <c r="B10690" s="749" t="str">
        <f aca="false">C10690&amp;D10690&amp;E10690&amp;F10690&amp;G10690&amp;H10690</f>
        <v>CORTINA DE CONCRETO ARMADO,COM 18 A 20CM DE ESPESSURA,FCK=30MPA,INCLUINDO MATERIAIS PARA 1,00M3 DE CONCRETO(IMPORTADO DE USINA)ADENSADO E COLOCADO 10,00M2 DE FORMAS DE AMDEIRA DE 3ª,SERVINDO 1,4 VEZES,ESCORAMENTO E 80KG DE ACO CA-50</v>
      </c>
      <c r="C10690" s="749" t="s">
        <v>27685</v>
      </c>
      <c r="D10690" s="749" t="s">
        <v>27680</v>
      </c>
      <c r="E10690" s="749" t="s">
        <v>27686</v>
      </c>
      <c r="F10690" s="749" t="s">
        <v>27682</v>
      </c>
      <c r="I10690" s="749" t="s">
        <v>2478</v>
      </c>
      <c r="J10690" s="749" t="n">
        <v>1886.39</v>
      </c>
    </row>
    <row collapsed="false" customFormat="false" customHeight="true" hidden="true" ht="12.75" outlineLevel="0" r="10691">
      <c r="A10691" s="749" t="s">
        <v>27687</v>
      </c>
      <c r="B10691" s="749" t="str">
        <f aca="false">C10691&amp;D10691&amp;E10691&amp;F10691&amp;G10691&amp;H10691</f>
        <v>CORTINA DE CONCRETO ARMADO,COM 18 A 20CM DE ESPESSURA,FCK=30MPA,INCLUINDO MATERIAIS PARA 1,00M3 DE CONCRETO(IMPORTADO DE USINA)ADENSADO E COLOCADO 10,00M2 DE FORMAS DE AMDEIRA DE 3ª,SERVINDO 1,4 VEZES,ESCORAMENTO E 80KG DE ACO CA-50</v>
      </c>
      <c r="C10691" s="749" t="s">
        <v>27685</v>
      </c>
      <c r="D10691" s="749" t="s">
        <v>27680</v>
      </c>
      <c r="E10691" s="749" t="s">
        <v>27686</v>
      </c>
      <c r="F10691" s="749" t="s">
        <v>27682</v>
      </c>
      <c r="I10691" s="749" t="s">
        <v>2478</v>
      </c>
      <c r="J10691" s="749" t="n">
        <v>1758.62</v>
      </c>
    </row>
    <row collapsed="false" customFormat="false" customHeight="true" hidden="true" ht="12.75" outlineLevel="0" r="10692">
      <c r="A10692" s="749" t="s">
        <v>27688</v>
      </c>
      <c r="B10692" s="749" t="str">
        <f aca="false">C10692&amp;D10692&amp;E10692&amp;F10692&amp;G10692&amp;H10692</f>
        <v>PLACAS DE CONCRETO ARMADO PRE-MOLDADAS,COM FCK=20MPA,ESPESSURA DE 6CM EM PECAS DE ATE 90KG,INCLUSIVE COLOCACAO MANUAL NO LOCAL DEFINITIVO</v>
      </c>
      <c r="C10692" s="749" t="s">
        <v>27689</v>
      </c>
      <c r="D10692" s="749" t="s">
        <v>27690</v>
      </c>
      <c r="E10692" s="749" t="s">
        <v>27691</v>
      </c>
      <c r="I10692" s="749" t="s">
        <v>52</v>
      </c>
      <c r="J10692" s="749" t="n">
        <v>136.71</v>
      </c>
    </row>
    <row collapsed="false" customFormat="false" customHeight="true" hidden="true" ht="12.75" outlineLevel="0" r="10693">
      <c r="A10693" s="749" t="s">
        <v>27692</v>
      </c>
      <c r="B10693" s="749" t="str">
        <f aca="false">C10693&amp;D10693&amp;E10693&amp;F10693&amp;G10693&amp;H10693</f>
        <v>PLACAS DE CONCRETO ARMADO PRE-MOLDADAS,COM FCK=20MPA,ESPESSURA DE 6CM EM PECAS DE ATE 90KG,INCLUSIVE COLOCACAO MANUAL NO LOCAL DEFINITIVO</v>
      </c>
      <c r="C10693" s="749" t="s">
        <v>27689</v>
      </c>
      <c r="D10693" s="749" t="s">
        <v>27690</v>
      </c>
      <c r="E10693" s="749" t="s">
        <v>27691</v>
      </c>
      <c r="I10693" s="749" t="s">
        <v>52</v>
      </c>
      <c r="J10693" s="749" t="n">
        <v>124.75</v>
      </c>
    </row>
    <row collapsed="false" customFormat="false" customHeight="true" hidden="true" ht="12.75" outlineLevel="0" r="10694">
      <c r="A10694" s="749" t="s">
        <v>27693</v>
      </c>
      <c r="B10694" s="749" t="str">
        <f aca="false">C10694&amp;D10694&amp;E10694&amp;F10694&amp;G10694&amp;H10694</f>
        <v>PLACAS DE CONCRETO ARMADO PRE-MOLDADAS,COM FCK=20MPA,ESPESSURA DE 6CM EM PECAS ACIMA DE 90KG E COLOCACAO COM GUINDASTE</v>
      </c>
      <c r="C10694" s="749" t="s">
        <v>27689</v>
      </c>
      <c r="D10694" s="749" t="s">
        <v>27694</v>
      </c>
      <c r="I10694" s="749" t="s">
        <v>52</v>
      </c>
      <c r="J10694" s="749" t="n">
        <v>163.83</v>
      </c>
    </row>
    <row collapsed="false" customFormat="false" customHeight="true" hidden="true" ht="12.75" outlineLevel="0" r="10695">
      <c r="A10695" s="749" t="s">
        <v>27695</v>
      </c>
      <c r="B10695" s="749" t="str">
        <f aca="false">C10695&amp;D10695&amp;E10695&amp;F10695&amp;G10695&amp;H10695</f>
        <v>PLACAS DE CONCRETO ARMADO PRE-MOLDADAS,COM FCK=20MPA,ESPESSURA DE 6CM EM PECAS ACIMA DE 90KG E COLOCACAO COM GUINDASTE</v>
      </c>
      <c r="C10695" s="749" t="s">
        <v>27689</v>
      </c>
      <c r="D10695" s="749" t="s">
        <v>27694</v>
      </c>
      <c r="I10695" s="749" t="s">
        <v>52</v>
      </c>
      <c r="J10695" s="749" t="n">
        <v>152.77</v>
      </c>
    </row>
    <row collapsed="false" customFormat="false" customHeight="true" hidden="true" ht="12.75" outlineLevel="0" r="10696">
      <c r="A10696" s="749" t="s">
        <v>27696</v>
      </c>
      <c r="B10696" s="749" t="str">
        <f aca="false">C10696&amp;D10696&amp;E10696&amp;F10696&amp;G10696&amp;H10696</f>
        <v>PLACAS DE CONCRETO ARMADO PRE-MOLDADAS,COM FCK=20MPA,ESPESSURA DE 8CM EM PECAS DE ATE 90KG,INCLUSIVE COLOCACAO MANUAL NO LOCAL DEFINITIVO</v>
      </c>
      <c r="C10696" s="749" t="s">
        <v>27689</v>
      </c>
      <c r="D10696" s="749" t="s">
        <v>27697</v>
      </c>
      <c r="E10696" s="749" t="s">
        <v>27691</v>
      </c>
      <c r="I10696" s="749" t="s">
        <v>52</v>
      </c>
      <c r="J10696" s="749" t="n">
        <v>156.32</v>
      </c>
    </row>
    <row collapsed="false" customFormat="false" customHeight="true" hidden="true" ht="12.75" outlineLevel="0" r="10697">
      <c r="A10697" s="749" t="s">
        <v>27698</v>
      </c>
      <c r="B10697" s="749" t="str">
        <f aca="false">C10697&amp;D10697&amp;E10697&amp;F10697&amp;G10697&amp;H10697</f>
        <v>PLACAS DE CONCRETO ARMADO PRE-MOLDADAS,COM FCK=20MPA,ESPESSURA DE 8CM EM PECAS DE ATE 90KG,INCLUSIVE COLOCACAO MANUAL NO LOCAL DEFINITIVO</v>
      </c>
      <c r="C10697" s="749" t="s">
        <v>27689</v>
      </c>
      <c r="D10697" s="749" t="s">
        <v>27697</v>
      </c>
      <c r="E10697" s="749" t="s">
        <v>27691</v>
      </c>
      <c r="I10697" s="749" t="s">
        <v>52</v>
      </c>
      <c r="J10697" s="749" t="n">
        <v>143.15</v>
      </c>
    </row>
    <row collapsed="false" customFormat="false" customHeight="true" hidden="true" ht="12.75" outlineLevel="0" r="10698">
      <c r="A10698" s="749" t="s">
        <v>27699</v>
      </c>
      <c r="B10698" s="749" t="str">
        <f aca="false">C10698&amp;D10698&amp;E10698&amp;F10698&amp;G10698&amp;H10698</f>
        <v>PLACAS DE CONCRETO ARMADO PRE-MOLDADAS,COM FCK=20MPA,ESPESSURA DE 8CM EM PECAS ACIMA DE 90KG E COLOCACAO COM GUINDASTE</v>
      </c>
      <c r="C10698" s="749" t="s">
        <v>27689</v>
      </c>
      <c r="D10698" s="749" t="s">
        <v>27700</v>
      </c>
      <c r="I10698" s="749" t="s">
        <v>52</v>
      </c>
      <c r="J10698" s="749" t="n">
        <v>192.71</v>
      </c>
    </row>
    <row collapsed="false" customFormat="false" customHeight="true" hidden="true" ht="12.75" outlineLevel="0" r="10699">
      <c r="A10699" s="749" t="s">
        <v>27701</v>
      </c>
      <c r="B10699" s="749" t="str">
        <f aca="false">C10699&amp;D10699&amp;E10699&amp;F10699&amp;G10699&amp;H10699</f>
        <v>PLACAS DE CONCRETO ARMADO PRE-MOLDADAS,COM FCK=20MPA,ESPESSURA DE 8CM EM PECAS ACIMA DE 90KG E COLOCACAO COM GUINDASTE</v>
      </c>
      <c r="C10699" s="749" t="s">
        <v>27689</v>
      </c>
      <c r="D10699" s="749" t="s">
        <v>27700</v>
      </c>
      <c r="I10699" s="749" t="s">
        <v>52</v>
      </c>
      <c r="J10699" s="749" t="n">
        <v>179.87</v>
      </c>
    </row>
    <row collapsed="false" customFormat="false" customHeight="true" hidden="true" ht="12.75" outlineLevel="0" r="10700">
      <c r="A10700" s="749" t="s">
        <v>27702</v>
      </c>
      <c r="B10700" s="749" t="str">
        <f aca="false">C10700&amp;D10700&amp;E10700&amp;F10700&amp;G10700&amp;H10700</f>
        <v>PLACAS DE CONCRETO ARMADO PRE-MOLDADAS,COM FCK=20MPA,ESPESSURA DE 10CM EM PECAS DE ATE 90KG,INCLUSIVE COLOCACAO MANUAL NO LOCAL DEFINITIVO</v>
      </c>
      <c r="C10700" s="749" t="s">
        <v>27689</v>
      </c>
      <c r="D10700" s="749" t="s">
        <v>27703</v>
      </c>
      <c r="E10700" s="749" t="s">
        <v>27704</v>
      </c>
      <c r="I10700" s="749" t="s">
        <v>52</v>
      </c>
      <c r="J10700" s="749" t="n">
        <v>184.3</v>
      </c>
    </row>
    <row collapsed="false" customFormat="false" customHeight="true" hidden="true" ht="12.75" outlineLevel="0" r="10701">
      <c r="A10701" s="749" t="s">
        <v>27705</v>
      </c>
      <c r="B10701" s="749" t="str">
        <f aca="false">C10701&amp;D10701&amp;E10701&amp;F10701&amp;G10701&amp;H10701</f>
        <v>PLACAS DE CONCRETO ARMADO PRE-MOLDADAS,COM FCK=20MPA,ESPESSURA DE 10CM EM PECAS DE ATE 90KG,INCLUSIVE COLOCACAO MANUAL NO LOCAL DEFINITIVO</v>
      </c>
      <c r="C10701" s="749" t="s">
        <v>27689</v>
      </c>
      <c r="D10701" s="749" t="s">
        <v>27703</v>
      </c>
      <c r="E10701" s="749" t="s">
        <v>27704</v>
      </c>
      <c r="I10701" s="749" t="s">
        <v>52</v>
      </c>
      <c r="J10701" s="749" t="n">
        <v>168.96</v>
      </c>
    </row>
    <row collapsed="false" customFormat="false" customHeight="true" hidden="true" ht="12.75" outlineLevel="0" r="10702">
      <c r="A10702" s="749" t="s">
        <v>27706</v>
      </c>
      <c r="B10702" s="749" t="str">
        <f aca="false">C10702&amp;D10702&amp;E10702&amp;F10702&amp;G10702&amp;H10702</f>
        <v>PLACAS DE CONCRETO ARMADO PRE-MOLDADAS,COM FCK=20MPA,ESPESSURA DE 10CM EM PECAS ACIMA DE 90KG E COLOCACAO COM GUINDASTE</v>
      </c>
      <c r="C10702" s="749" t="s">
        <v>27689</v>
      </c>
      <c r="D10702" s="749" t="s">
        <v>27707</v>
      </c>
      <c r="I10702" s="749" t="s">
        <v>52</v>
      </c>
      <c r="J10702" s="749" t="n">
        <v>214.64</v>
      </c>
    </row>
    <row collapsed="false" customFormat="false" customHeight="true" hidden="true" ht="12.75" outlineLevel="0" r="10703">
      <c r="A10703" s="749" t="s">
        <v>27708</v>
      </c>
      <c r="B10703" s="749" t="str">
        <f aca="false">C10703&amp;D10703&amp;E10703&amp;F10703&amp;G10703&amp;H10703</f>
        <v>PLACAS DE CONCRETO ARMADO PRE-MOLDADAS,COM FCK=20MPA,ESPESSURA DE 10CM EM PECAS ACIMA DE 90KG E COLOCACAO COM GUINDASTE</v>
      </c>
      <c r="C10703" s="749" t="s">
        <v>27689</v>
      </c>
      <c r="D10703" s="749" t="s">
        <v>27707</v>
      </c>
      <c r="I10703" s="749" t="s">
        <v>52</v>
      </c>
      <c r="J10703" s="749" t="n">
        <v>200.3</v>
      </c>
    </row>
    <row collapsed="false" customFormat="false" customHeight="true" hidden="true" ht="12.75" outlineLevel="0" r="10704">
      <c r="A10704" s="749" t="s">
        <v>27709</v>
      </c>
      <c r="B10704" s="749" t="str">
        <f aca="false">C10704&amp;D10704&amp;E10704&amp;F10704&amp;G10704&amp;H10704</f>
        <v>PLACAS DE CONCRETO ARMADO PRE-MOLDADAS,COM FCK=20MPA,ESPESSURA DE 10CM EM PECAS ACIMA DE 90KG,COM FUROS DE 3CM DE DIAMETRO ESPACADOS DE 15CM EM AMBAS AS DIRECOES,COLOCACAO COM GUINDASTE</v>
      </c>
      <c r="C10704" s="749" t="s">
        <v>27689</v>
      </c>
      <c r="D10704" s="749" t="s">
        <v>27710</v>
      </c>
      <c r="E10704" s="749" t="s">
        <v>27711</v>
      </c>
      <c r="F10704" s="749" t="s">
        <v>27712</v>
      </c>
      <c r="I10704" s="749" t="s">
        <v>52</v>
      </c>
      <c r="J10704" s="749" t="n">
        <v>556.14</v>
      </c>
    </row>
    <row collapsed="false" customFormat="false" customHeight="true" hidden="true" ht="12.75" outlineLevel="0" r="10705">
      <c r="A10705" s="749" t="s">
        <v>27713</v>
      </c>
      <c r="B10705" s="749" t="str">
        <f aca="false">C10705&amp;D10705&amp;E10705&amp;F10705&amp;G10705&amp;H10705</f>
        <v>PLACAS DE CONCRETO ARMADO PRE-MOLDADAS,COM FCK=20MPA,ESPESSURA DE 10CM EM PECAS ACIMA DE 90KG,COM FUROS DE 3CM DE DIAMETRO ESPACADOS DE 15CM EM AMBAS AS DIRECOES,COLOCACAO COM GUINDASTE</v>
      </c>
      <c r="C10705" s="749" t="s">
        <v>27689</v>
      </c>
      <c r="D10705" s="749" t="s">
        <v>27710</v>
      </c>
      <c r="E10705" s="749" t="s">
        <v>27711</v>
      </c>
      <c r="F10705" s="749" t="s">
        <v>27712</v>
      </c>
      <c r="I10705" s="749" t="s">
        <v>52</v>
      </c>
      <c r="J10705" s="749" t="n">
        <v>499.62</v>
      </c>
    </row>
    <row collapsed="false" customFormat="false" customHeight="true" hidden="true" ht="12.75" outlineLevel="0" r="10706">
      <c r="A10706" s="749" t="s">
        <v>27714</v>
      </c>
      <c r="B10706" s="749" t="str">
        <f aca="false">C10706&amp;D10706&amp;E10706&amp;F10706&amp;G10706&amp;H10706</f>
        <v>PLACAS DE CONCRETO ARMADO PRE-MOLDADAS,COM FCK=20MPA,ESPESSURA DE 12CM,INCLUSIVE COLOCACAO COM GUINDASTE NO LOCAL DEFINITIVO</v>
      </c>
      <c r="C10706" s="749" t="s">
        <v>27689</v>
      </c>
      <c r="D10706" s="749" t="s">
        <v>27715</v>
      </c>
      <c r="E10706" s="749" t="s">
        <v>27716</v>
      </c>
      <c r="I10706" s="749" t="s">
        <v>52</v>
      </c>
      <c r="J10706" s="749" t="n">
        <v>211.52</v>
      </c>
    </row>
    <row collapsed="false" customFormat="false" customHeight="true" hidden="true" ht="12.75" outlineLevel="0" r="10707">
      <c r="A10707" s="749" t="s">
        <v>27717</v>
      </c>
      <c r="B10707" s="749" t="str">
        <f aca="false">C10707&amp;D10707&amp;E10707&amp;F10707&amp;G10707&amp;H10707</f>
        <v>PLACAS DE CONCRETO ARMADO PRE-MOLDADAS,COM FCK=20MPA,ESPESSURA DE 12CM,INCLUSIVE COLOCACAO COM GUINDASTE NO LOCAL DEFINITIVO</v>
      </c>
      <c r="C10707" s="749" t="s">
        <v>27689</v>
      </c>
      <c r="D10707" s="749" t="s">
        <v>27715</v>
      </c>
      <c r="E10707" s="749" t="s">
        <v>27716</v>
      </c>
      <c r="I10707" s="749" t="s">
        <v>52</v>
      </c>
      <c r="J10707" s="749" t="n">
        <v>196.87</v>
      </c>
    </row>
    <row collapsed="false" customFormat="false" customHeight="true" hidden="true" ht="12.75" outlineLevel="0" r="10708">
      <c r="A10708" s="749" t="s">
        <v>27718</v>
      </c>
      <c r="B10708" s="749" t="str">
        <f aca="false">C10708&amp;D10708&amp;E10708&amp;F10708&amp;G10708&amp;H10708</f>
        <v>PLACAS DE CONCRETO ARMADO PRE-MOLDADAS,COM FCK=20MPA,ESPESSURA DE 12CM,COM FUROS DE 3CM DE DIAMETRO ESPACADOS DE 15CM EM AMBAS AS DIRECOES,INCLUSIVE COLOCACAO COM GUINDASTE NO LOCAL DEFINITIVO</v>
      </c>
      <c r="C10708" s="749" t="s">
        <v>27689</v>
      </c>
      <c r="D10708" s="749" t="s">
        <v>27719</v>
      </c>
      <c r="E10708" s="749" t="s">
        <v>27720</v>
      </c>
      <c r="F10708" s="749" t="s">
        <v>27721</v>
      </c>
      <c r="I10708" s="749" t="s">
        <v>52</v>
      </c>
      <c r="J10708" s="749" t="n">
        <v>557.13</v>
      </c>
    </row>
    <row collapsed="false" customFormat="false" customHeight="true" hidden="true" ht="12.75" outlineLevel="0" r="10709">
      <c r="A10709" s="749" t="s">
        <v>27722</v>
      </c>
      <c r="B10709" s="749" t="str">
        <f aca="false">C10709&amp;D10709&amp;E10709&amp;F10709&amp;G10709&amp;H10709</f>
        <v>PLACAS DE CONCRETO ARMADO PRE-MOLDADAS,COM FCK=20MPA,ESPESSURA DE 12CM,COM FUROS DE 3CM DE DIAMETRO ESPACADOS DE 15CM EM AMBAS AS DIRECOES,INCLUSIVE COLOCACAO COM GUINDASTE NO LOCAL DEFINITIVO</v>
      </c>
      <c r="C10709" s="749" t="s">
        <v>27689</v>
      </c>
      <c r="D10709" s="749" t="s">
        <v>27719</v>
      </c>
      <c r="E10709" s="749" t="s">
        <v>27720</v>
      </c>
      <c r="F10709" s="749" t="s">
        <v>27721</v>
      </c>
      <c r="I10709" s="749" t="s">
        <v>52</v>
      </c>
      <c r="J10709" s="749" t="n">
        <v>500.31</v>
      </c>
    </row>
    <row collapsed="false" customFormat="false" customHeight="true" hidden="true" ht="12.75" outlineLevel="0" r="10710">
      <c r="A10710" s="749" t="s">
        <v>27723</v>
      </c>
      <c r="B10710" s="749" t="str">
        <f aca="false">C10710&amp;D10710&amp;E10710&amp;F10710&amp;G10710&amp;H10710</f>
        <v>PLACAS DE CONCRETO ARMADO PRE-MOLDADAS,COM FCK=20MPA,ESPESSURA DE 15CM,INCLUSIVE COLOCACAO COM GUINDASTE NO LOCAL DEFINITIVO</v>
      </c>
      <c r="C10710" s="749" t="s">
        <v>27689</v>
      </c>
      <c r="D10710" s="749" t="s">
        <v>27724</v>
      </c>
      <c r="E10710" s="749" t="s">
        <v>27716</v>
      </c>
      <c r="I10710" s="749" t="s">
        <v>52</v>
      </c>
      <c r="J10710" s="749" t="n">
        <v>242.82</v>
      </c>
    </row>
    <row collapsed="false" customFormat="false" customHeight="true" hidden="true" ht="12.75" outlineLevel="0" r="10711">
      <c r="A10711" s="749" t="s">
        <v>27725</v>
      </c>
      <c r="B10711" s="749" t="str">
        <f aca="false">C10711&amp;D10711&amp;E10711&amp;F10711&amp;G10711&amp;H10711</f>
        <v>PLACAS DE CONCRETO ARMADO PRE-MOLDADAS,COM FCK=20MPA,ESPESSURA DE 15CM,INCLUSIVE COLOCACAO COM GUINDASTE NO LOCAL DEFINITIVO</v>
      </c>
      <c r="C10711" s="749" t="s">
        <v>27689</v>
      </c>
      <c r="D10711" s="749" t="s">
        <v>27724</v>
      </c>
      <c r="E10711" s="749" t="s">
        <v>27716</v>
      </c>
      <c r="I10711" s="749" t="s">
        <v>52</v>
      </c>
      <c r="J10711" s="749" t="n">
        <v>226.07</v>
      </c>
    </row>
    <row collapsed="false" customFormat="false" customHeight="true" hidden="true" ht="12.75" outlineLevel="0" r="10712">
      <c r="A10712" s="749" t="s">
        <v>27726</v>
      </c>
      <c r="B10712" s="749" t="str">
        <f aca="false">C10712&amp;D10712&amp;E10712&amp;F10712&amp;G10712&amp;H10712</f>
        <v>PLACAS DE CONCRETO ARMADO PRE-MOLDADAS,COM FCK=20MPA,ESPESSURA DE 15CM,COM FUROS DE 3CM DE DIAMETRO ESPACADOS DE 15CM EM AMBAS AS DIRECOES,INCLUSIVE COLOCACAO COM GUINDASTE NO LOCAL DEFINITIVO</v>
      </c>
      <c r="C10712" s="749" t="s">
        <v>27689</v>
      </c>
      <c r="D10712" s="749" t="s">
        <v>27727</v>
      </c>
      <c r="E10712" s="749" t="s">
        <v>27720</v>
      </c>
      <c r="F10712" s="749" t="s">
        <v>27721</v>
      </c>
      <c r="I10712" s="749" t="s">
        <v>52</v>
      </c>
      <c r="J10712" s="749" t="n">
        <v>594.55</v>
      </c>
    </row>
    <row collapsed="false" customFormat="false" customHeight="true" hidden="true" ht="12.75" outlineLevel="0" r="10713">
      <c r="A10713" s="749" t="s">
        <v>27728</v>
      </c>
      <c r="B10713" s="749" t="str">
        <f aca="false">C10713&amp;D10713&amp;E10713&amp;F10713&amp;G10713&amp;H10713</f>
        <v>PLACAS DE CONCRETO ARMADO PRE-MOLDADAS,COM FCK=20MPA,ESPESSURA DE 15CM,COM FUROS DE 3CM DE DIAMETRO ESPACADOS DE 15CM EM AMBAS AS DIRECOES,INCLUSIVE COLOCACAO COM GUINDASTE NO LOCAL DEFINITIVO</v>
      </c>
      <c r="C10713" s="749" t="s">
        <v>27689</v>
      </c>
      <c r="D10713" s="749" t="s">
        <v>27727</v>
      </c>
      <c r="E10713" s="749" t="s">
        <v>27720</v>
      </c>
      <c r="F10713" s="749" t="s">
        <v>27721</v>
      </c>
      <c r="I10713" s="749" t="s">
        <v>52</v>
      </c>
      <c r="J10713" s="749" t="n">
        <v>535.62</v>
      </c>
    </row>
    <row collapsed="false" customFormat="false" customHeight="true" hidden="true" ht="51" outlineLevel="0" r="10714">
      <c r="A10714" s="749" t="s">
        <v>27729</v>
      </c>
      <c r="B10714" s="758" t="str">
        <f aca="false">C10714&amp;D10714&amp;E10714&amp;F10714&amp;G10714&amp;H10714</f>
        <v>CONCRETO ARMADO,FCK=20MPA,INCLUINDO MATERIAIS PARA 1,00M3 DE CONCRETO(IMPORTADO DE USINA)ADENSADO E COLOCADO,14,00M2 DEAREA MOLDADA,FORMAS E ESCORAMENTO CONFORME ITENS 11.004.0022 E 11.004.0035,60KG DE ACO CA-50,INCLUSIVE MAO-DE-OBRA PARACORTE,DOBRAGEM,MONTAGEM E COLOCACAO NAS FORMAS</v>
      </c>
      <c r="C10714" s="749" t="s">
        <v>27730</v>
      </c>
      <c r="D10714" s="749" t="s">
        <v>27731</v>
      </c>
      <c r="E10714" s="749" t="s">
        <v>27732</v>
      </c>
      <c r="F10714" s="749" t="s">
        <v>27733</v>
      </c>
      <c r="G10714" s="749" t="s">
        <v>27734</v>
      </c>
      <c r="I10714" s="749" t="s">
        <v>2478</v>
      </c>
      <c r="J10714" s="749" t="n">
        <v>1890.02</v>
      </c>
    </row>
    <row collapsed="false" customFormat="false" customHeight="true" hidden="true" ht="51" outlineLevel="0" r="10715">
      <c r="A10715" s="749" t="s">
        <v>27735</v>
      </c>
      <c r="B10715" s="758" t="str">
        <f aca="false">C10715&amp;D10715&amp;E10715&amp;F10715&amp;G10715&amp;H10715</f>
        <v>CONCRETO ARMADO,FCK=20MPA,INCLUINDO MATERIAIS PARA 1,00M3 DE CONCRETO(IMPORTADO DE USINA)ADENSADO E COLOCADO,14,00M2 DEAREA MOLDADA,FORMAS E ESCORAMENTO CONFORME ITENS 11.004.0022 E 11.004.0035,60KG DE ACO CA-50,INCLUSIVE MAO-DE-OBRA PARACORTE,DOBRAGEM,MONTAGEM E COLOCACAO NAS FORMAS</v>
      </c>
      <c r="C10715" s="749" t="s">
        <v>27730</v>
      </c>
      <c r="D10715" s="749" t="s">
        <v>27731</v>
      </c>
      <c r="E10715" s="749" t="s">
        <v>27732</v>
      </c>
      <c r="F10715" s="749" t="s">
        <v>27733</v>
      </c>
      <c r="G10715" s="749" t="s">
        <v>27734</v>
      </c>
      <c r="I10715" s="749" t="s">
        <v>2478</v>
      </c>
      <c r="J10715" s="749" t="n">
        <v>1758.05</v>
      </c>
    </row>
    <row collapsed="false" customFormat="false" customHeight="true" hidden="true" ht="51" outlineLevel="0" r="10716">
      <c r="A10716" s="749" t="s">
        <v>27736</v>
      </c>
      <c r="B10716" s="758" t="str">
        <f aca="false">C10716&amp;D10716&amp;E10716&amp;F10716&amp;G10716&amp;H10716</f>
        <v>CONCRETO ARMADO,FCK=25MPA,INCLUINDO MATERIAIS PARA 1,00M3 DE CONCRETO(IMPORTADO DE USINA)ADENSADO E COLOCADO,14,00M2 DEAREA MOLDADA,FORMAS E ESCORAMENTO CONFORME ITENS 11.004.0022 E 11.004.0035,60KG DE ACO CA-50,INCLUSIVE MAO-DE-OBRA PARACORTE,DOBRAGEM,MONTAGEM E COLOCACAO NAS FORMAS</v>
      </c>
      <c r="C10716" s="749" t="s">
        <v>27737</v>
      </c>
      <c r="D10716" s="749" t="s">
        <v>27731</v>
      </c>
      <c r="E10716" s="749" t="s">
        <v>27732</v>
      </c>
      <c r="F10716" s="749" t="s">
        <v>27733</v>
      </c>
      <c r="G10716" s="749" t="s">
        <v>27734</v>
      </c>
      <c r="I10716" s="749" t="s">
        <v>2478</v>
      </c>
      <c r="J10716" s="749" t="n">
        <v>1910.02</v>
      </c>
    </row>
    <row collapsed="false" customFormat="false" customHeight="true" hidden="true" ht="51" outlineLevel="0" r="10717">
      <c r="A10717" s="749" t="s">
        <v>107</v>
      </c>
      <c r="B10717" s="758" t="str">
        <f aca="false">C10717&amp;D10717&amp;E10717&amp;F10717&amp;G10717&amp;H10717</f>
        <v>CONCRETO ARMADO,FCK=25MPA,INCLUINDO MATERIAIS PARA 1,00M3 DE CONCRETO(IMPORTADO DE USINA)ADENSADO E COLOCADO,14,00M2 DEAREA MOLDADA,FORMAS E ESCORAMENTO CONFORME ITENS 11.004.0022 E 11.004.0035,60KG DE ACO CA-50,INCLUSIVE MAO-DE-OBRA PARACORTE,DOBRAGEM,MONTAGEM E COLOCACAO NAS FORMAS</v>
      </c>
      <c r="C10717" s="749" t="s">
        <v>27737</v>
      </c>
      <c r="D10717" s="749" t="s">
        <v>27731</v>
      </c>
      <c r="E10717" s="749" t="s">
        <v>27732</v>
      </c>
      <c r="F10717" s="749" t="s">
        <v>27733</v>
      </c>
      <c r="G10717" s="749" t="s">
        <v>27734</v>
      </c>
      <c r="I10717" s="749" t="s">
        <v>2478</v>
      </c>
      <c r="J10717" s="749" t="n">
        <v>1778.05</v>
      </c>
    </row>
    <row collapsed="false" customFormat="false" customHeight="true" hidden="true" ht="51" outlineLevel="0" r="10718">
      <c r="A10718" s="749" t="s">
        <v>27738</v>
      </c>
      <c r="B10718" s="758" t="str">
        <f aca="false">C10718&amp;D10718&amp;E10718&amp;F10718&amp;G10718&amp;H10718</f>
        <v>CONCRETO ARMADO,FCK=30MPA,INCLUINDO MATERIAIS PARA 1,00M3 DE CONCRETO(IMPORTADO DE USINA)ADENSADO E COLOCADO,14,00M2 DEAREA MOLDADA,FORMAS E ESCORAMENTO CONFORME ITENS 11.004.0022 E 11.004.0035,60KG DE ACO CA-50,INCLUSIVE MAO-DE-OBRA PARACORTE,DOBRAGEM,MONTAGEM E COLOCACAO NAS FORMAS</v>
      </c>
      <c r="C10718" s="749" t="s">
        <v>27739</v>
      </c>
      <c r="D10718" s="749" t="s">
        <v>27731</v>
      </c>
      <c r="E10718" s="749" t="s">
        <v>27732</v>
      </c>
      <c r="F10718" s="749" t="s">
        <v>27733</v>
      </c>
      <c r="G10718" s="749" t="s">
        <v>27734</v>
      </c>
      <c r="I10718" s="749" t="s">
        <v>2478</v>
      </c>
      <c r="J10718" s="749" t="n">
        <v>1918.45</v>
      </c>
    </row>
    <row collapsed="false" customFormat="false" customHeight="true" hidden="true" ht="51" outlineLevel="0" r="10719">
      <c r="A10719" s="749" t="s">
        <v>27740</v>
      </c>
      <c r="B10719" s="758" t="str">
        <f aca="false">C10719&amp;D10719&amp;E10719&amp;F10719&amp;G10719&amp;H10719</f>
        <v>CONCRETO ARMADO,FCK=30MPA,INCLUINDO MATERIAIS PARA 1,00M3 DE CONCRETO(IMPORTADO DE USINA)ADENSADO E COLOCADO,14,00M2 DEAREA MOLDADA,FORMAS E ESCORAMENTO CONFORME ITENS 11.004.0022 E 11.004.0035,60KG DE ACO CA-50,INCLUSIVE MAO-DE-OBRA PARACORTE,DOBRAGEM,MONTAGEM E COLOCACAO NAS FORMAS</v>
      </c>
      <c r="C10719" s="749" t="s">
        <v>27739</v>
      </c>
      <c r="D10719" s="749" t="s">
        <v>27731</v>
      </c>
      <c r="E10719" s="749" t="s">
        <v>27732</v>
      </c>
      <c r="F10719" s="749" t="s">
        <v>27733</v>
      </c>
      <c r="G10719" s="749" t="s">
        <v>27734</v>
      </c>
      <c r="I10719" s="749" t="s">
        <v>2478</v>
      </c>
      <c r="J10719" s="749" t="n">
        <v>1786.48</v>
      </c>
    </row>
    <row collapsed="false" customFormat="false" customHeight="true" hidden="true" ht="51" outlineLevel="0" r="10720">
      <c r="A10720" s="749" t="s">
        <v>27741</v>
      </c>
      <c r="B10720" s="758" t="str">
        <f aca="false">C10720&amp;D10720&amp;E10720&amp;F10720&amp;G10720&amp;H10720</f>
        <v>CONCRETO ARMADO,FCK=20MPA,INCLUINDO MATERIAIS PARA 1,00M3 DE CONCRETO(IMPORTADO DE USINA)ADENSADO E COLOCADO,12,00M2 DEAREA MOLDADA,FORMAS E ESCORAMENTO CONFORME ITENS 11.004.0022 E 11.004.0035,80KG DE ACO CA-50,INCLUSIVE MAO-DE-OBRA PARACORTE,DOBRAGEM,MONTAGEM E COLOCACAO NAS FORMAS</v>
      </c>
      <c r="C10720" s="749" t="s">
        <v>27730</v>
      </c>
      <c r="D10720" s="749" t="s">
        <v>27742</v>
      </c>
      <c r="E10720" s="749" t="s">
        <v>27732</v>
      </c>
      <c r="F10720" s="749" t="s">
        <v>27743</v>
      </c>
      <c r="G10720" s="749" t="s">
        <v>27734</v>
      </c>
      <c r="I10720" s="749" t="s">
        <v>2478</v>
      </c>
      <c r="J10720" s="749" t="n">
        <v>1953.72</v>
      </c>
    </row>
    <row collapsed="false" customFormat="false" customHeight="true" hidden="true" ht="51" outlineLevel="0" r="10721">
      <c r="A10721" s="749" t="s">
        <v>27744</v>
      </c>
      <c r="B10721" s="758" t="str">
        <f aca="false">C10721&amp;D10721&amp;E10721&amp;F10721&amp;G10721&amp;H10721</f>
        <v>CONCRETO ARMADO,FCK=20MPA,INCLUINDO MATERIAIS PARA 1,00M3 DE CONCRETO(IMPORTADO DE USINA)ADENSADO E COLOCADO,12,00M2 DEAREA MOLDADA,FORMAS E ESCORAMENTO CONFORME ITENS 11.004.0022 E 11.004.0035,80KG DE ACO CA-50,INCLUSIVE MAO-DE-OBRA PARACORTE,DOBRAGEM,MONTAGEM E COLOCACAO NAS FORMAS</v>
      </c>
      <c r="C10721" s="749" t="s">
        <v>27730</v>
      </c>
      <c r="D10721" s="749" t="s">
        <v>27742</v>
      </c>
      <c r="E10721" s="749" t="s">
        <v>27732</v>
      </c>
      <c r="F10721" s="749" t="s">
        <v>27743</v>
      </c>
      <c r="G10721" s="749" t="s">
        <v>27734</v>
      </c>
      <c r="I10721" s="749" t="s">
        <v>2478</v>
      </c>
      <c r="J10721" s="749" t="n">
        <v>1820.17</v>
      </c>
    </row>
    <row collapsed="false" customFormat="false" customHeight="true" hidden="true" ht="51" outlineLevel="0" r="10722">
      <c r="A10722" s="749" t="s">
        <v>27745</v>
      </c>
      <c r="B10722" s="758" t="str">
        <f aca="false">C10722&amp;D10722&amp;E10722&amp;F10722&amp;G10722&amp;H10722</f>
        <v>CONCRETO ARMADO,FCK=25MPA,INCLUINDO MATERIAIS PARA 1,00M3 DE CONCRETO(IMPORTADO DE USINA)ADENSADO E COLOCADO,12,00M2 DEAREA MOLDADA,FORMAS E ESCORAMENTO CONFORME ITENS 11.004.0022 E 11.004.0035,80KG DE ACO CA-50,INCLUINDO MAO-DE-OBRA PARACORTE,DOBRAGEM,MONTAGEM E COLOCACAO NAS FORMAS</v>
      </c>
      <c r="C10722" s="749" t="s">
        <v>27737</v>
      </c>
      <c r="D10722" s="749" t="s">
        <v>27742</v>
      </c>
      <c r="E10722" s="749" t="s">
        <v>27732</v>
      </c>
      <c r="F10722" s="749" t="s">
        <v>27746</v>
      </c>
      <c r="G10722" s="749" t="s">
        <v>27734</v>
      </c>
      <c r="I10722" s="749" t="s">
        <v>2478</v>
      </c>
      <c r="J10722" s="749" t="n">
        <v>1927.85</v>
      </c>
    </row>
    <row collapsed="false" customFormat="false" customHeight="true" hidden="true" ht="51" outlineLevel="0" r="10723">
      <c r="A10723" s="749" t="s">
        <v>27747</v>
      </c>
      <c r="B10723" s="758" t="str">
        <f aca="false">C10723&amp;D10723&amp;E10723&amp;F10723&amp;G10723&amp;H10723</f>
        <v>CONCRETO ARMADO,FCK=25MPA,INCLUINDO MATERIAIS PARA 1,00M3 DE CONCRETO(IMPORTADO DE USINA)ADENSADO E COLOCADO,12,00M2 DEAREA MOLDADA,FORMAS E ESCORAMENTO CONFORME ITENS 11.004.0022 E 11.004.0035,80KG DE ACO CA-50,INCLUINDO MAO-DE-OBRA PARACORTE,DOBRAGEM,MONTAGEM E COLOCACAO NAS FORMAS</v>
      </c>
      <c r="C10723" s="749" t="s">
        <v>27737</v>
      </c>
      <c r="D10723" s="749" t="s">
        <v>27742</v>
      </c>
      <c r="E10723" s="749" t="s">
        <v>27732</v>
      </c>
      <c r="F10723" s="749" t="s">
        <v>27746</v>
      </c>
      <c r="G10723" s="749" t="s">
        <v>27734</v>
      </c>
      <c r="I10723" s="749" t="s">
        <v>2478</v>
      </c>
      <c r="J10723" s="749" t="n">
        <v>1800.42</v>
      </c>
    </row>
    <row collapsed="false" customFormat="false" customHeight="true" hidden="true" ht="51" outlineLevel="0" r="10724">
      <c r="A10724" s="749" t="s">
        <v>27748</v>
      </c>
      <c r="B10724" s="758" t="str">
        <f aca="false">C10724&amp;D10724&amp;E10724&amp;F10724&amp;G10724&amp;H10724</f>
        <v>CONCRETO ARMADO,FCK=30MPA,INCLUINDO MATERIAIS PARA 1,00M3 DE CONCRETO(IMPORTADO DE USINA)ADENSADO E COLOCADO,12,00M2 DEAREA MOLDADA,FORMAS E ESCORAMENTO CONFORME ITENS 11.004.0022 E 11.004.0035,80KG DE ACO CA-50,INCLUSIVE MAO-DE-OBRA PARACORTE,DOBRAGEM,MONTAGEM E COLOCACAO NAS FORMAS</v>
      </c>
      <c r="C10724" s="749" t="s">
        <v>27739</v>
      </c>
      <c r="D10724" s="749" t="s">
        <v>27742</v>
      </c>
      <c r="E10724" s="749" t="s">
        <v>27732</v>
      </c>
      <c r="F10724" s="749" t="s">
        <v>27743</v>
      </c>
      <c r="G10724" s="749" t="s">
        <v>27734</v>
      </c>
      <c r="I10724" s="749" t="s">
        <v>2478</v>
      </c>
      <c r="J10724" s="749" t="n">
        <v>1938.58</v>
      </c>
    </row>
    <row collapsed="false" customFormat="false" customHeight="true" hidden="true" ht="51" outlineLevel="0" r="10725">
      <c r="A10725" s="749" t="s">
        <v>27749</v>
      </c>
      <c r="B10725" s="758" t="str">
        <f aca="false">C10725&amp;D10725&amp;E10725&amp;F10725&amp;G10725&amp;H10725</f>
        <v>CONCRETO ARMADO,FCK=30MPA,INCLUINDO MATERIAIS PARA 1,00M3 DE CONCRETO(IMPORTADO DE USINA)ADENSADO E COLOCADO,12,00M2 DEAREA MOLDADA,FORMAS E ESCORAMENTO CONFORME ITENS 11.004.0022 E 11.004.0035,80KG DE ACO CA-50,INCLUSIVE MAO-DE-OBRA PARACORTE,DOBRAGEM,MONTAGEM E COLOCACAO NAS FORMAS</v>
      </c>
      <c r="C10725" s="749" t="s">
        <v>27739</v>
      </c>
      <c r="D10725" s="749" t="s">
        <v>27742</v>
      </c>
      <c r="E10725" s="749" t="s">
        <v>27732</v>
      </c>
      <c r="F10725" s="749" t="s">
        <v>27743</v>
      </c>
      <c r="G10725" s="749" t="s">
        <v>27734</v>
      </c>
      <c r="I10725" s="749" t="s">
        <v>2478</v>
      </c>
      <c r="J10725" s="749" t="n">
        <v>1811.15</v>
      </c>
    </row>
    <row collapsed="false" customFormat="false" customHeight="true" hidden="true" ht="51" outlineLevel="0" r="10726">
      <c r="A10726" s="749" t="s">
        <v>27750</v>
      </c>
      <c r="B10726" s="758" t="str">
        <f aca="false">C10726&amp;D10726&amp;E10726&amp;F10726&amp;G10726&amp;H10726</f>
        <v>CONCRETO ARMADO,FCK=20MPA,INCLUINDO MATERIAIS PARA 1,00M3 DE CONCRETO(IMPORTADO DE USINA)ADENSADO E COLOCADO,12,00M2 DEAREA MOLDADA,FORMAS CONFORME O ITEM 11.004.0022,60KG DE ACOCA-50,INCLUSIVE MAO-DE-OBRA PARA CORTE,DOBRAGEM,MONTAGEM E COLOCACAO NAS FORMAS,EXCLUSIVE ESCORAMENTO</v>
      </c>
      <c r="C10726" s="749" t="s">
        <v>27730</v>
      </c>
      <c r="D10726" s="749" t="s">
        <v>27742</v>
      </c>
      <c r="E10726" s="749" t="s">
        <v>27751</v>
      </c>
      <c r="F10726" s="749" t="s">
        <v>27752</v>
      </c>
      <c r="G10726" s="749" t="s">
        <v>27753</v>
      </c>
      <c r="I10726" s="749" t="s">
        <v>27754</v>
      </c>
      <c r="J10726" s="749" t="n">
        <v>1566.05</v>
      </c>
    </row>
    <row collapsed="false" customFormat="false" customHeight="true" hidden="true" ht="51" outlineLevel="0" r="10727">
      <c r="A10727" s="749" t="s">
        <v>27755</v>
      </c>
      <c r="B10727" s="758" t="str">
        <f aca="false">C10727&amp;D10727&amp;E10727&amp;F10727&amp;G10727&amp;H10727</f>
        <v>CONCRETO ARMADO,FCK=20MPA,INCLUINDO MATERIAIS PARA 1,00M3 DE CONCRETO(IMPORTADO DE USINA)ADENSADO E COLOCADO,12,00M2 DEAREA MOLDADA,FORMAS CONFORME O ITEM 11.004.0022,60KG DE ACOCA-50,INCLUSIVE MAO-DE-OBRA PARA CORTE,DOBRAGEM,MONTAGEM E COLOCACAO NAS FORMAS,EXCLUSIVE ESCORAMENTO</v>
      </c>
      <c r="C10727" s="749" t="s">
        <v>27730</v>
      </c>
      <c r="D10727" s="749" t="s">
        <v>27742</v>
      </c>
      <c r="E10727" s="749" t="s">
        <v>27751</v>
      </c>
      <c r="F10727" s="749" t="s">
        <v>27752</v>
      </c>
      <c r="G10727" s="749" t="s">
        <v>27753</v>
      </c>
      <c r="I10727" s="749" t="s">
        <v>27754</v>
      </c>
      <c r="J10727" s="749" t="n">
        <v>1464.92</v>
      </c>
    </row>
    <row collapsed="false" customFormat="false" customHeight="true" hidden="true" ht="51" outlineLevel="0" r="10728">
      <c r="A10728" s="749" t="s">
        <v>27756</v>
      </c>
      <c r="B10728" s="758" t="str">
        <f aca="false">C10728&amp;D10728&amp;E10728&amp;F10728&amp;G10728&amp;H10728</f>
        <v>CONCRETO ARMADO,FCK=25MPA,INCLUINDO MATERIAIS PARA 1,00M3 DE CONCRETO(IMPORTADO DE USINA)ADENSADO E COLOCADO,12,00M2 DEAREA MOLDADA,FORMAS CONFORME O ITEM 11.004.0022,60KG DE ACOCA-50,INCLUSIVE MAO-DE-OBRA PARA CORTE,DOBRAGEM,MONTAGEM ECOLOCACAO NAS FORMAS,EXCLUSIVE ESCORAMENTO</v>
      </c>
      <c r="C10728" s="749" t="s">
        <v>27737</v>
      </c>
      <c r="D10728" s="749" t="s">
        <v>27742</v>
      </c>
      <c r="E10728" s="749" t="s">
        <v>27751</v>
      </c>
      <c r="F10728" s="749" t="s">
        <v>27757</v>
      </c>
      <c r="G10728" s="749" t="s">
        <v>27758</v>
      </c>
      <c r="I10728" s="749" t="s">
        <v>2478</v>
      </c>
      <c r="J10728" s="749" t="n">
        <v>1586.05</v>
      </c>
    </row>
    <row collapsed="false" customFormat="false" customHeight="true" hidden="true" ht="51" outlineLevel="0" r="10729">
      <c r="A10729" s="749" t="s">
        <v>27759</v>
      </c>
      <c r="B10729" s="758" t="str">
        <f aca="false">C10729&amp;D10729&amp;E10729&amp;F10729&amp;G10729&amp;H10729</f>
        <v>CONCRETO ARMADO,FCK=25MPA,INCLUINDO MATERIAIS PARA 1,00M3 DE CONCRETO(IMPORTADO DE USINA)ADENSADO E COLOCADO,12,00M2 DEAREA MOLDADA,FORMAS CONFORME O ITEM 11.004.0022,60KG DE ACOCA-50,INCLUSIVE MAO-DE-OBRA PARA CORTE,DOBRAGEM,MONTAGEM ECOLOCACAO NAS FORMAS,EXCLUSIVE ESCORAMENTO</v>
      </c>
      <c r="C10729" s="749" t="s">
        <v>27737</v>
      </c>
      <c r="D10729" s="749" t="s">
        <v>27742</v>
      </c>
      <c r="E10729" s="749" t="s">
        <v>27751</v>
      </c>
      <c r="F10729" s="749" t="s">
        <v>27757</v>
      </c>
      <c r="G10729" s="749" t="s">
        <v>27758</v>
      </c>
      <c r="I10729" s="749" t="s">
        <v>2478</v>
      </c>
      <c r="J10729" s="749" t="n">
        <v>1484.92</v>
      </c>
    </row>
    <row collapsed="false" customFormat="false" customHeight="true" hidden="true" ht="51" outlineLevel="0" r="10730">
      <c r="A10730" s="749" t="s">
        <v>27760</v>
      </c>
      <c r="B10730" s="758" t="str">
        <f aca="false">C10730&amp;D10730&amp;E10730&amp;F10730&amp;G10730&amp;H10730</f>
        <v>CONCRETO ARMADO,FCK=30MPA,INCLUINDO MATERIAIS PARA 1,00M3 DE CONCRETO(IMPORTADO DE USINA)ADENSADO E COLOCADO,12,00M2 DEAREA MOLDADA,FORMAS CONFORME O ITEM 11.004.0022,60KG DE ACOCA-50,INCLUSIVE MAO-DE-OBRA PARA CORTE,DOBRAGEM,MONTAGEM ECOLOCACAO NAS FORMAS,EXCLUSIVE ESCORAMENTO</v>
      </c>
      <c r="C10730" s="749" t="s">
        <v>27739</v>
      </c>
      <c r="D10730" s="749" t="s">
        <v>27742</v>
      </c>
      <c r="E10730" s="749" t="s">
        <v>27751</v>
      </c>
      <c r="F10730" s="749" t="s">
        <v>27757</v>
      </c>
      <c r="G10730" s="749" t="s">
        <v>27758</v>
      </c>
      <c r="I10730" s="749" t="s">
        <v>2478</v>
      </c>
      <c r="J10730" s="749" t="n">
        <v>1594.48</v>
      </c>
    </row>
    <row collapsed="false" customFormat="false" customHeight="true" hidden="true" ht="51" outlineLevel="0" r="10731">
      <c r="A10731" s="749" t="s">
        <v>27761</v>
      </c>
      <c r="B10731" s="758" t="str">
        <f aca="false">C10731&amp;D10731&amp;E10731&amp;F10731&amp;G10731&amp;H10731</f>
        <v>CONCRETO ARMADO,FCK=30MPA,INCLUINDO MATERIAIS PARA 1,00M3 DE CONCRETO(IMPORTADO DE USINA)ADENSADO E COLOCADO,12,00M2 DEAREA MOLDADA,FORMAS CONFORME O ITEM 11.004.0022,60KG DE ACOCA-50,INCLUSIVE MAO-DE-OBRA PARA CORTE,DOBRAGEM,MONTAGEM ECOLOCACAO NAS FORMAS,EXCLUSIVE ESCORAMENTO</v>
      </c>
      <c r="C10731" s="749" t="s">
        <v>27739</v>
      </c>
      <c r="D10731" s="749" t="s">
        <v>27742</v>
      </c>
      <c r="E10731" s="749" t="s">
        <v>27751</v>
      </c>
      <c r="F10731" s="749" t="s">
        <v>27757</v>
      </c>
      <c r="G10731" s="749" t="s">
        <v>27758</v>
      </c>
      <c r="I10731" s="749" t="s">
        <v>2478</v>
      </c>
      <c r="J10731" s="749" t="n">
        <v>1493.35</v>
      </c>
    </row>
    <row collapsed="false" customFormat="false" customHeight="true" hidden="true" ht="12.75" outlineLevel="0" r="10732">
      <c r="A10732" s="749" t="s">
        <v>27762</v>
      </c>
      <c r="B10732" s="749" t="str">
        <f aca="false">C10732&amp;D10732&amp;E10732&amp;F10732&amp;G10732&amp;H10732</f>
        <v>ADITIVO PLASTIFICANTE E DENSIFICADOR,ADICIONADO AO CONCRETONA PROPORCAO DE 500G POR SACO DE CIMENTO</v>
      </c>
      <c r="C10732" s="749" t="s">
        <v>27763</v>
      </c>
      <c r="D10732" s="749" t="s">
        <v>27764</v>
      </c>
      <c r="I10732" s="749" t="s">
        <v>1404</v>
      </c>
      <c r="J10732" s="749" t="n">
        <v>4</v>
      </c>
    </row>
    <row collapsed="false" customFormat="false" customHeight="true" hidden="true" ht="12.75" outlineLevel="0" r="10733">
      <c r="A10733" s="749" t="s">
        <v>27765</v>
      </c>
      <c r="B10733" s="749" t="str">
        <f aca="false">C10733&amp;D10733&amp;E10733&amp;F10733&amp;G10733&amp;H10733</f>
        <v>ADITIVO PLASTIFICANTE E DENSIFICADOR,ADICIONADO AO CONCRETONA PROPORCAO DE 500G POR SACO DE CIMENTO</v>
      </c>
      <c r="C10733" s="749" t="s">
        <v>27763</v>
      </c>
      <c r="D10733" s="749" t="s">
        <v>27764</v>
      </c>
      <c r="I10733" s="749" t="s">
        <v>1404</v>
      </c>
      <c r="J10733" s="749" t="n">
        <v>4</v>
      </c>
    </row>
    <row collapsed="false" customFormat="false" customHeight="true" hidden="true" ht="12.75" outlineLevel="0" r="10734">
      <c r="A10734" s="749" t="s">
        <v>27766</v>
      </c>
      <c r="B10734" s="749" t="str">
        <f aca="false">C10734&amp;D10734&amp;E10734&amp;F10734&amp;G10734&amp;H10734</f>
        <v>ADITIVO PLASTIFICANTE,RETARDADOR E DENSIFICADOR,LIQUIDO,ADICIONADO AO CONCRETO NA PROPORCAO DE 500G POR SACO DE CIMENTO</v>
      </c>
      <c r="C10734" s="749" t="s">
        <v>27767</v>
      </c>
      <c r="D10734" s="749" t="s">
        <v>27768</v>
      </c>
      <c r="I10734" s="749" t="s">
        <v>1404</v>
      </c>
      <c r="J10734" s="749" t="n">
        <v>4.6</v>
      </c>
    </row>
    <row collapsed="false" customFormat="false" customHeight="true" hidden="true" ht="12.75" outlineLevel="0" r="10735">
      <c r="A10735" s="749" t="s">
        <v>27769</v>
      </c>
      <c r="B10735" s="749" t="str">
        <f aca="false">C10735&amp;D10735&amp;E10735&amp;F10735&amp;G10735&amp;H10735</f>
        <v>ADITIVO PLASTIFICANTE,RETARDADOR E DENSIFICADOR,LIQUIDO,ADICIONADO AO CONCRETO NA PROPORCAO DE 500G POR SACO DE CIMENTO</v>
      </c>
      <c r="C10735" s="749" t="s">
        <v>27767</v>
      </c>
      <c r="D10735" s="749" t="s">
        <v>27768</v>
      </c>
      <c r="I10735" s="749" t="s">
        <v>1404</v>
      </c>
      <c r="J10735" s="749" t="n">
        <v>4.6</v>
      </c>
    </row>
    <row collapsed="false" customFormat="false" customHeight="true" hidden="true" ht="12.75" outlineLevel="0" r="10736">
      <c r="A10736" s="749" t="s">
        <v>27770</v>
      </c>
      <c r="B10736" s="749" t="str">
        <f aca="false">C10736&amp;D10736&amp;E10736&amp;F10736&amp;G10736&amp;H10736</f>
        <v>ADITIVO INCORPORADOR DE AR SIMPLES,ADICIONADO AO CONCRETO NA PROPORCAO DE 150G POR SACO DE CIMENTO</v>
      </c>
      <c r="C10736" s="749" t="s">
        <v>27771</v>
      </c>
      <c r="D10736" s="749" t="s">
        <v>27772</v>
      </c>
      <c r="I10736" s="749" t="s">
        <v>1404</v>
      </c>
      <c r="J10736" s="749" t="n">
        <v>3.84</v>
      </c>
    </row>
    <row collapsed="false" customFormat="false" customHeight="true" hidden="true" ht="12.75" outlineLevel="0" r="10737">
      <c r="A10737" s="749" t="s">
        <v>27773</v>
      </c>
      <c r="B10737" s="749" t="str">
        <f aca="false">C10737&amp;D10737&amp;E10737&amp;F10737&amp;G10737&amp;H10737</f>
        <v>ADITIVO INCORPORADOR DE AR SIMPLES,ADICIONADO AO CONCRETO NA PROPORCAO DE 150G POR SACO DE CIMENTO</v>
      </c>
      <c r="C10737" s="749" t="s">
        <v>27771</v>
      </c>
      <c r="D10737" s="749" t="s">
        <v>27772</v>
      </c>
      <c r="I10737" s="749" t="s">
        <v>1404</v>
      </c>
      <c r="J10737" s="749" t="n">
        <v>3.84</v>
      </c>
    </row>
    <row collapsed="false" customFormat="false" customHeight="true" hidden="true" ht="12.75" outlineLevel="0" r="10738">
      <c r="A10738" s="749" t="s">
        <v>27774</v>
      </c>
      <c r="B10738" s="749" t="str">
        <f aca="false">C10738&amp;D10738&amp;E10738&amp;F10738&amp;G10738&amp;H10738</f>
        <v>GROUT (ARGAMASSA FLUIDA DE ELEVADA RESISTENCIA),INCLUSIVEPREPARO,LANCAMENTO E FORNECIMENTO DOS MATERIAIS</v>
      </c>
      <c r="C10738" s="749" t="s">
        <v>27775</v>
      </c>
      <c r="D10738" s="749" t="s">
        <v>27776</v>
      </c>
      <c r="I10738" s="749" t="s">
        <v>2478</v>
      </c>
      <c r="J10738" s="749" t="n">
        <v>2843.67</v>
      </c>
    </row>
    <row collapsed="false" customFormat="false" customHeight="true" hidden="true" ht="12.75" outlineLevel="0" r="10739">
      <c r="A10739" s="749" t="s">
        <v>27777</v>
      </c>
      <c r="B10739" s="749" t="str">
        <f aca="false">C10739&amp;D10739&amp;E10739&amp;F10739&amp;G10739&amp;H10739</f>
        <v>GROUT (ARGAMASSA FLUIDA DE ELEVADA RESISTENCIA),INCLUSIVEPREPARO,LANCAMENTO E FORNECIMENTO DOS MATERIAIS</v>
      </c>
      <c r="C10739" s="749" t="s">
        <v>27775</v>
      </c>
      <c r="D10739" s="749" t="s">
        <v>27776</v>
      </c>
      <c r="I10739" s="749" t="s">
        <v>2478</v>
      </c>
      <c r="J10739" s="749" t="n">
        <v>2813.56</v>
      </c>
    </row>
    <row collapsed="false" customFormat="false" customHeight="true" hidden="true" ht="12.75" outlineLevel="0" r="10740">
      <c r="A10740" s="749" t="s">
        <v>27778</v>
      </c>
      <c r="B10740" s="749" t="str">
        <f aca="false">C10740&amp;D10740&amp;E10740&amp;F10740&amp;G10740&amp;H10740</f>
        <v>GROUT (ARGAMASSA FLUIDA DE ELEVADA RESISTENCIA) COM PEDRISCO (30% EM PESO),INCLUSIVE PREPARO,LANCAMENTO E FORNECIMENTODOS MATERIAIS</v>
      </c>
      <c r="C10740" s="749" t="s">
        <v>27779</v>
      </c>
      <c r="D10740" s="749" t="s">
        <v>27780</v>
      </c>
      <c r="E10740" s="749" t="s">
        <v>27781</v>
      </c>
      <c r="I10740" s="749" t="s">
        <v>2478</v>
      </c>
      <c r="J10740" s="749" t="n">
        <v>2554.6</v>
      </c>
    </row>
    <row collapsed="false" customFormat="false" customHeight="true" hidden="true" ht="12.75" outlineLevel="0" r="10741">
      <c r="A10741" s="749" t="s">
        <v>27782</v>
      </c>
      <c r="B10741" s="749" t="str">
        <f aca="false">C10741&amp;D10741&amp;E10741&amp;F10741&amp;G10741&amp;H10741</f>
        <v>GROUT (ARGAMASSA FLUIDA DE ELEVADA RESISTENCIA) COM PEDRISCO (30% EM PESO),INCLUSIVE PREPARO,LANCAMENTO E FORNECIMENTODOS MATERIAIS</v>
      </c>
      <c r="C10741" s="749" t="s">
        <v>27779</v>
      </c>
      <c r="D10741" s="749" t="s">
        <v>27780</v>
      </c>
      <c r="E10741" s="749" t="s">
        <v>27781</v>
      </c>
      <c r="I10741" s="749" t="s">
        <v>2478</v>
      </c>
      <c r="J10741" s="749" t="n">
        <v>2524.49</v>
      </c>
    </row>
    <row collapsed="false" customFormat="false" customHeight="true" hidden="true" ht="12.75" outlineLevel="0" r="10742">
      <c r="A10742" s="749" t="s">
        <v>27783</v>
      </c>
      <c r="B10742" s="749" t="str">
        <f aca="false">C10742&amp;D10742&amp;E10742&amp;F10742&amp;G10742&amp;H10742</f>
        <v>ENCHIMENTO DE NICHOS OU FUROS DE CONCRETO OU ROCHA COM MISTURA DE ARGAMASSA EXPANSIVA E PEDRISCO NA PROPORCAO EM PESO DE50% DESTE EM RELACAO A ARGAMASSA,CONFORME INSTRUCOES DE FABRICANTES,INCLUSIVE PREPARO PREVIO DA CAVIDADE A TAMPONAR</v>
      </c>
      <c r="C10742" s="749" t="s">
        <v>27784</v>
      </c>
      <c r="D10742" s="749" t="s">
        <v>27785</v>
      </c>
      <c r="E10742" s="749" t="s">
        <v>27786</v>
      </c>
      <c r="F10742" s="749" t="s">
        <v>27787</v>
      </c>
      <c r="I10742" s="749" t="s">
        <v>3628</v>
      </c>
      <c r="J10742" s="749" t="n">
        <v>12.3</v>
      </c>
    </row>
    <row collapsed="false" customFormat="false" customHeight="true" hidden="true" ht="12.75" outlineLevel="0" r="10743">
      <c r="A10743" s="749" t="s">
        <v>27788</v>
      </c>
      <c r="B10743" s="749" t="str">
        <f aca="false">C10743&amp;D10743&amp;E10743&amp;F10743&amp;G10743&amp;H10743</f>
        <v>ENCHIMENTO DE NICHOS OU FUROS DE CONCRETO OU ROCHA COM MISTURA DE ARGAMASSA EXPANSIVA E PEDRISCO NA PROPORCAO EM PESO DE50% DESTE EM RELACAO A ARGAMASSA,CONFORME INSTRUCOES DE FABRICANTES,INCLUSIVE PREPARO PREVIO DA CAVIDADE A TAMPONAR</v>
      </c>
      <c r="C10743" s="749" t="s">
        <v>27784</v>
      </c>
      <c r="D10743" s="749" t="s">
        <v>27785</v>
      </c>
      <c r="E10743" s="749" t="s">
        <v>27786</v>
      </c>
      <c r="F10743" s="749" t="s">
        <v>27787</v>
      </c>
      <c r="I10743" s="749" t="s">
        <v>3628</v>
      </c>
      <c r="J10743" s="749" t="n">
        <v>10.92</v>
      </c>
    </row>
    <row collapsed="false" customFormat="false" customHeight="true" hidden="true" ht="12.75" outlineLevel="0" r="10744">
      <c r="A10744" s="749" t="s">
        <v>27789</v>
      </c>
      <c r="B10744" s="749" t="str">
        <f aca="false">C10744&amp;D10744&amp;E10744&amp;F10744&amp;G10744&amp;H10744</f>
        <v>APLICACAO DE ARGAMASSA EXPANSIVA TIPO SIKA GROUT PARA FIXACAO DE CHUMBADORES EM ESTRUTURAS DE CONCRETO OU SERVICOS SIMILARES,CONFORME INSTRUCOES DO FABRICANTE</v>
      </c>
      <c r="C10744" s="749" t="s">
        <v>27790</v>
      </c>
      <c r="D10744" s="749" t="s">
        <v>27791</v>
      </c>
      <c r="E10744" s="749" t="s">
        <v>27792</v>
      </c>
      <c r="I10744" s="749" t="s">
        <v>3628</v>
      </c>
      <c r="J10744" s="749" t="n">
        <v>23.34</v>
      </c>
    </row>
    <row collapsed="false" customFormat="false" customHeight="true" hidden="true" ht="12.75" outlineLevel="0" r="10745">
      <c r="A10745" s="749" t="s">
        <v>27793</v>
      </c>
      <c r="B10745" s="749" t="str">
        <f aca="false">C10745&amp;D10745&amp;E10745&amp;F10745&amp;G10745&amp;H10745</f>
        <v>APLICACAO DE ARGAMASSA EXPANSIVA TIPO SIKA GROUT PARA FIXACAO DE CHUMBADORES EM ESTRUTURAS DE CONCRETO OU SERVICOS SIMILARES,CONFORME INSTRUCOES DO FABRICANTE</v>
      </c>
      <c r="C10745" s="749" t="s">
        <v>27790</v>
      </c>
      <c r="D10745" s="749" t="s">
        <v>27791</v>
      </c>
      <c r="E10745" s="749" t="s">
        <v>27792</v>
      </c>
      <c r="I10745" s="749" t="s">
        <v>3628</v>
      </c>
      <c r="J10745" s="749" t="n">
        <v>20.59</v>
      </c>
    </row>
    <row collapsed="false" customFormat="false" customHeight="true" hidden="true" ht="12.75" outlineLevel="0" r="10746">
      <c r="A10746" s="749" t="s">
        <v>27794</v>
      </c>
      <c r="B10746" s="749" t="str">
        <f aca="false">C10746&amp;D10746&amp;E10746&amp;F10746&amp;G10746&amp;H10746</f>
        <v>ADITIVO A BASE DE SILICA ATIVA,DOSADO SOBRE O PESO DO CIMENTO NA PROPORCAO MEDIA DE 10%,INCLUSIVE MAO-DE-OBRA E PERDAS.POR M3 DE CONCRETO</v>
      </c>
      <c r="C10746" s="749" t="s">
        <v>27795</v>
      </c>
      <c r="D10746" s="749" t="s">
        <v>27796</v>
      </c>
      <c r="E10746" s="749" t="s">
        <v>27797</v>
      </c>
      <c r="I10746" s="749" t="s">
        <v>2478</v>
      </c>
      <c r="J10746" s="749" t="n">
        <v>52.81</v>
      </c>
    </row>
    <row collapsed="false" customFormat="false" customHeight="true" hidden="true" ht="12.75" outlineLevel="0" r="10747">
      <c r="A10747" s="749" t="s">
        <v>27798</v>
      </c>
      <c r="B10747" s="749" t="str">
        <f aca="false">C10747&amp;D10747&amp;E10747&amp;F10747&amp;G10747&amp;H10747</f>
        <v>ADITIVO A BASE DE SILICA ATIVA,DOSADO SOBRE O PESO DO CIMENTO NA PROPORCAO MEDIA DE 10%,INCLUSIVE MAO-DE-OBRA E PERDAS.POR M3 DE CONCRETO</v>
      </c>
      <c r="C10747" s="749" t="s">
        <v>27795</v>
      </c>
      <c r="D10747" s="749" t="s">
        <v>27796</v>
      </c>
      <c r="E10747" s="749" t="s">
        <v>27797</v>
      </c>
      <c r="I10747" s="749" t="s">
        <v>2478</v>
      </c>
      <c r="J10747" s="749" t="n">
        <v>51.81</v>
      </c>
    </row>
    <row collapsed="false" customFormat="false" customHeight="true" hidden="true" ht="12.75" outlineLevel="0" r="10748">
      <c r="A10748" s="749" t="s">
        <v>27799</v>
      </c>
      <c r="B10748" s="749" t="str">
        <f aca="false">C10748&amp;D10748&amp;E10748&amp;F10748&amp;G10748&amp;H10748</f>
        <v>ESTRUTURA METALICA PARA COBERTURA DE GALPAO EM ARCO OU EM DUAS OU MAIS AGUAS,COM TRELICAS,TERCAS,TIRANTES,ETC,SOBRE APOIOS DO MESMO MATERIAL(INCLUSIVE ESTES),PARA VAOS ATE 25,00M,CONSIDERANDO AS PERDAS E UMA DEMAO DE PINTURA ANTIOXIDO,EXCLUSIVE COBERTURA E ACESSORIOS.FORNECIMENTO E MONTAGEM</v>
      </c>
      <c r="C10748" s="749" t="s">
        <v>27800</v>
      </c>
      <c r="D10748" s="749" t="s">
        <v>27801</v>
      </c>
      <c r="E10748" s="749" t="s">
        <v>27802</v>
      </c>
      <c r="F10748" s="749" t="s">
        <v>27803</v>
      </c>
      <c r="G10748" s="749" t="s">
        <v>27804</v>
      </c>
      <c r="I10748" s="749" t="s">
        <v>1404</v>
      </c>
      <c r="J10748" s="749" t="n">
        <v>9.8</v>
      </c>
    </row>
    <row collapsed="false" customFormat="false" customHeight="true" hidden="true" ht="12.75" outlineLevel="0" r="10749">
      <c r="A10749" s="749" t="s">
        <v>27805</v>
      </c>
      <c r="B10749" s="749" t="str">
        <f aca="false">C10749&amp;D10749&amp;E10749&amp;F10749&amp;G10749&amp;H10749</f>
        <v>ESTRUTURA METALICA PARA COBERTURA DE GALPAO EM ARCO OU EM DUAS OU MAIS AGUAS,COM TRELICAS,TERCAS,TIRANTES,ETC,SOBRE APOIOS DO MESMO MATERIAL(INCLUSIVE ESTES),PARA VAOS ATE 25,00M,CONSIDERANDO AS PERDAS E UMA DEMAO DE PINTURA ANTIOXIDO,EXCLUSIVE COBERTURA E ACESSORIOS.FORNECIMENTO E MONTAGEM</v>
      </c>
      <c r="C10749" s="749" t="s">
        <v>27800</v>
      </c>
      <c r="D10749" s="749" t="s">
        <v>27801</v>
      </c>
      <c r="E10749" s="749" t="s">
        <v>27802</v>
      </c>
      <c r="F10749" s="749" t="s">
        <v>27803</v>
      </c>
      <c r="G10749" s="749" t="s">
        <v>27804</v>
      </c>
      <c r="I10749" s="749" t="s">
        <v>1404</v>
      </c>
      <c r="J10749" s="749" t="n">
        <v>9.14</v>
      </c>
    </row>
    <row collapsed="false" customFormat="false" customHeight="true" hidden="true" ht="25.5" outlineLevel="0" r="10750">
      <c r="A10750" s="749" t="s">
        <v>27806</v>
      </c>
      <c r="B10750" s="758" t="str">
        <f aca="false">C10750&amp;D10750&amp;E10750&amp;F10750&amp;G10750&amp;H10750</f>
        <v>ESTRUTURA METALICA PARA PASSARELAS E PEQUENOS VIADUTOS,EXCLUSIVE PREPARO(CORTE)DAS PECAS,CONFORME PROJETO DO DER-RJ,INCLUSIVE PINTURA.FORNECIMENTO E MONTAGEM</v>
      </c>
      <c r="C10750" s="749" t="s">
        <v>27807</v>
      </c>
      <c r="D10750" s="749" t="s">
        <v>27808</v>
      </c>
      <c r="E10750" s="749" t="s">
        <v>27809</v>
      </c>
      <c r="I10750" s="749" t="s">
        <v>6154</v>
      </c>
      <c r="J10750" s="749" t="n">
        <v>16169.51</v>
      </c>
    </row>
    <row collapsed="false" customFormat="false" customHeight="true" hidden="true" ht="25.5" outlineLevel="0" r="10751">
      <c r="A10751" s="749" t="s">
        <v>27810</v>
      </c>
      <c r="B10751" s="758" t="str">
        <f aca="false">C10751&amp;D10751&amp;E10751&amp;F10751&amp;G10751&amp;H10751</f>
        <v>ESTRUTURA METALICA PARA PASSARELAS E PEQUENOS VIADUTOS,EXCLUSIVE PREPARO(CORTE)DAS PECAS,CONFORME PROJETO DO DER-RJ,INCLUSIVE PINTURA.FORNECIMENTO E MONTAGEM</v>
      </c>
      <c r="C10751" s="749" t="s">
        <v>27807</v>
      </c>
      <c r="D10751" s="749" t="s">
        <v>27808</v>
      </c>
      <c r="E10751" s="749" t="s">
        <v>27809</v>
      </c>
      <c r="I10751" s="749" t="s">
        <v>6154</v>
      </c>
      <c r="J10751" s="749" t="n">
        <v>14826.39</v>
      </c>
    </row>
    <row collapsed="false" customFormat="false" customHeight="true" hidden="true" ht="12.75" outlineLevel="0" r="10752">
      <c r="A10752" s="749" t="s">
        <v>27811</v>
      </c>
      <c r="B10752" s="749" t="str">
        <f aca="false">C10752&amp;D10752&amp;E10752&amp;F10752&amp;G10752&amp;H10752</f>
        <v>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v>
      </c>
      <c r="C10752" s="749" t="s">
        <v>27800</v>
      </c>
      <c r="D10752" s="749" t="s">
        <v>27801</v>
      </c>
      <c r="E10752" s="749" t="s">
        <v>27812</v>
      </c>
      <c r="F10752" s="749" t="s">
        <v>27813</v>
      </c>
      <c r="G10752" s="749" t="s">
        <v>27814</v>
      </c>
      <c r="H10752" s="749" t="s">
        <v>27815</v>
      </c>
      <c r="I10752" s="749" t="s">
        <v>52</v>
      </c>
      <c r="J10752" s="749" t="n">
        <v>122.56</v>
      </c>
    </row>
    <row collapsed="false" customFormat="false" customHeight="true" hidden="true" ht="12.75" outlineLevel="0" r="10753">
      <c r="A10753" s="749" t="s">
        <v>27816</v>
      </c>
      <c r="B10753" s="749" t="str">
        <f aca="false">C10753&amp;D10753&amp;E10753&amp;F10753&amp;G10753&amp;H10753</f>
        <v>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v>
      </c>
      <c r="C10753" s="749" t="s">
        <v>27800</v>
      </c>
      <c r="D10753" s="749" t="s">
        <v>27801</v>
      </c>
      <c r="E10753" s="749" t="s">
        <v>27812</v>
      </c>
      <c r="F10753" s="749" t="s">
        <v>27813</v>
      </c>
      <c r="G10753" s="749" t="s">
        <v>27814</v>
      </c>
      <c r="H10753" s="749" t="s">
        <v>27815</v>
      </c>
      <c r="I10753" s="749" t="s">
        <v>52</v>
      </c>
      <c r="J10753" s="749" t="n">
        <v>114.35</v>
      </c>
    </row>
    <row collapsed="false" customFormat="false" customHeight="true" hidden="true" ht="12.75" outlineLevel="0" r="10754">
      <c r="A10754" s="749" t="s">
        <v>27817</v>
      </c>
      <c r="B10754" s="749" t="str">
        <f aca="false">C10754&amp;D10754&amp;E10754&amp;F10754&amp;G10754&amp;H10754</f>
        <v>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v>
      </c>
      <c r="C10754" s="749" t="s">
        <v>27800</v>
      </c>
      <c r="D10754" s="749" t="s">
        <v>27801</v>
      </c>
      <c r="E10754" s="749" t="s">
        <v>27812</v>
      </c>
      <c r="F10754" s="749" t="s">
        <v>27818</v>
      </c>
      <c r="G10754" s="749" t="s">
        <v>27819</v>
      </c>
      <c r="H10754" s="749" t="s">
        <v>19943</v>
      </c>
      <c r="I10754" s="749" t="s">
        <v>52</v>
      </c>
      <c r="J10754" s="749" t="n">
        <v>132.76</v>
      </c>
    </row>
    <row collapsed="false" customFormat="false" customHeight="true" hidden="true" ht="12.75" outlineLevel="0" r="10755">
      <c r="A10755" s="749" t="s">
        <v>27820</v>
      </c>
      <c r="B10755" s="749" t="str">
        <f aca="false">C10755&amp;D10755&amp;E10755&amp;F10755&amp;G10755&amp;H10755</f>
        <v>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v>
      </c>
      <c r="C10755" s="749" t="s">
        <v>27800</v>
      </c>
      <c r="D10755" s="749" t="s">
        <v>27801</v>
      </c>
      <c r="E10755" s="749" t="s">
        <v>27812</v>
      </c>
      <c r="F10755" s="749" t="s">
        <v>27818</v>
      </c>
      <c r="G10755" s="749" t="s">
        <v>27819</v>
      </c>
      <c r="H10755" s="749" t="s">
        <v>19943</v>
      </c>
      <c r="I10755" s="749" t="s">
        <v>52</v>
      </c>
      <c r="J10755" s="749" t="n">
        <v>123.86</v>
      </c>
    </row>
    <row collapsed="false" customFormat="false" customHeight="true" hidden="true" ht="12.75" outlineLevel="0" r="10756">
      <c r="A10756" s="749" t="s">
        <v>27821</v>
      </c>
      <c r="B10756" s="749" t="str">
        <f aca="false">C10756&amp;D10756&amp;E10756&amp;F10756&amp;G10756&amp;H10756</f>
        <v>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v>
      </c>
      <c r="C10756" s="749" t="s">
        <v>27800</v>
      </c>
      <c r="D10756" s="749" t="s">
        <v>27801</v>
      </c>
      <c r="E10756" s="749" t="s">
        <v>27812</v>
      </c>
      <c r="F10756" s="749" t="s">
        <v>27822</v>
      </c>
      <c r="G10756" s="749" t="s">
        <v>27819</v>
      </c>
      <c r="H10756" s="749" t="s">
        <v>19943</v>
      </c>
      <c r="I10756" s="749" t="s">
        <v>52</v>
      </c>
      <c r="J10756" s="749" t="n">
        <v>168.12</v>
      </c>
    </row>
    <row collapsed="false" customFormat="false" customHeight="true" hidden="true" ht="51" outlineLevel="0" r="10757">
      <c r="A10757" s="749" t="s">
        <v>27823</v>
      </c>
      <c r="B10757" s="758" t="str">
        <f aca="false">C10757&amp;D10757&amp;E10757&amp;F10757&amp;G10757&amp;H10757</f>
        <v>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v>
      </c>
      <c r="C10757" s="749" t="s">
        <v>27800</v>
      </c>
      <c r="D10757" s="749" t="s">
        <v>27801</v>
      </c>
      <c r="E10757" s="749" t="s">
        <v>27812</v>
      </c>
      <c r="F10757" s="749" t="s">
        <v>27822</v>
      </c>
      <c r="G10757" s="749" t="s">
        <v>27819</v>
      </c>
      <c r="H10757" s="749" t="s">
        <v>19943</v>
      </c>
      <c r="I10757" s="749" t="s">
        <v>52</v>
      </c>
      <c r="J10757" s="749" t="n">
        <v>156.86</v>
      </c>
    </row>
    <row collapsed="false" customFormat="false" customHeight="true" hidden="true" ht="12.75" outlineLevel="0" r="10758">
      <c r="A10758" s="749" t="s">
        <v>27824</v>
      </c>
      <c r="B10758" s="749" t="str">
        <f aca="false">C10758&amp;D10758&amp;E10758&amp;F10758&amp;G10758&amp;H10758</f>
        <v>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v>
      </c>
      <c r="C10758" s="749" t="s">
        <v>27800</v>
      </c>
      <c r="D10758" s="749" t="s">
        <v>27801</v>
      </c>
      <c r="E10758" s="749" t="s">
        <v>27812</v>
      </c>
      <c r="F10758" s="749" t="s">
        <v>27825</v>
      </c>
      <c r="G10758" s="749" t="s">
        <v>27819</v>
      </c>
      <c r="H10758" s="749" t="s">
        <v>19943</v>
      </c>
      <c r="I10758" s="749" t="s">
        <v>52</v>
      </c>
      <c r="J10758" s="749" t="n">
        <v>215.69</v>
      </c>
    </row>
    <row collapsed="false" customFormat="false" customHeight="true" hidden="true" ht="12.75" outlineLevel="0" r="10759">
      <c r="A10759" s="749" t="s">
        <v>27826</v>
      </c>
      <c r="B10759" s="749" t="str">
        <f aca="false">C10759&amp;D10759&amp;E10759&amp;F10759&amp;G10759&amp;H10759</f>
        <v>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v>
      </c>
      <c r="C10759" s="749" t="s">
        <v>27800</v>
      </c>
      <c r="D10759" s="749" t="s">
        <v>27801</v>
      </c>
      <c r="E10759" s="749" t="s">
        <v>27812</v>
      </c>
      <c r="F10759" s="749" t="s">
        <v>27825</v>
      </c>
      <c r="G10759" s="749" t="s">
        <v>27819</v>
      </c>
      <c r="H10759" s="749" t="s">
        <v>19943</v>
      </c>
      <c r="I10759" s="749" t="s">
        <v>52</v>
      </c>
      <c r="J10759" s="749" t="n">
        <v>201.24</v>
      </c>
    </row>
    <row collapsed="false" customFormat="false" customHeight="true" hidden="true" ht="12.75" outlineLevel="0" r="10760">
      <c r="A10760" s="749" t="s">
        <v>27827</v>
      </c>
      <c r="B10760" s="749" t="str">
        <f aca="false">C10760&amp;D10760&amp;E10760&amp;F10760&amp;G10760&amp;H10760</f>
        <v>PILARES E/OU VIGAS EM TRELICAS METALICAS,INCLUSIVE PERDAS EUMA DEMAO PINTURA ANTIOXIDO.FORNECIMENTO E MONTAGEM</v>
      </c>
      <c r="C10760" s="749" t="s">
        <v>27828</v>
      </c>
      <c r="D10760" s="749" t="s">
        <v>27829</v>
      </c>
      <c r="I10760" s="749" t="s">
        <v>1404</v>
      </c>
      <c r="J10760" s="749" t="n">
        <v>9.06</v>
      </c>
    </row>
    <row collapsed="false" customFormat="false" customHeight="true" hidden="true" ht="12.75" outlineLevel="0" r="10761">
      <c r="A10761" s="749" t="s">
        <v>27830</v>
      </c>
      <c r="B10761" s="749" t="str">
        <f aca="false">C10761&amp;D10761&amp;E10761&amp;F10761&amp;G10761&amp;H10761</f>
        <v>PILARES E/OU VIGAS EM TRELICAS METALICAS,INCLUSIVE PERDAS EUMA DEMAO PINTURA ANTIOXIDO.FORNECIMENTO E MONTAGEM</v>
      </c>
      <c r="C10761" s="749" t="s">
        <v>27828</v>
      </c>
      <c r="D10761" s="749" t="s">
        <v>27829</v>
      </c>
      <c r="I10761" s="749" t="s">
        <v>1404</v>
      </c>
      <c r="J10761" s="749" t="n">
        <v>8.5</v>
      </c>
    </row>
    <row collapsed="false" customFormat="false" customHeight="true" hidden="true" ht="12.75" outlineLevel="0" r="10762">
      <c r="A10762" s="749" t="s">
        <v>27831</v>
      </c>
      <c r="B10762" s="749" t="str">
        <f aca="false">C10762&amp;D10762&amp;E10762&amp;F10762&amp;G10762&amp;H10762</f>
        <v>ESTRUTURAS DE ELEMENTOS EM PERFIS "I" ATE 8",EM ACO LAMINADO,(VIGAS ISOLADAS,ESCORAS,PORTICOS,ETC),INCLUSIVE PERDAS.FORNECIMENTO E MONTAGEM</v>
      </c>
      <c r="C10762" s="749" t="s">
        <v>27832</v>
      </c>
      <c r="D10762" s="749" t="s">
        <v>27833</v>
      </c>
      <c r="E10762" s="749" t="s">
        <v>27834</v>
      </c>
      <c r="I10762" s="749" t="s">
        <v>1404</v>
      </c>
      <c r="J10762" s="749" t="n">
        <v>6.95</v>
      </c>
    </row>
    <row collapsed="false" customFormat="false" customHeight="true" hidden="true" ht="12.75" outlineLevel="0" r="10763">
      <c r="A10763" s="749" t="s">
        <v>27835</v>
      </c>
      <c r="B10763" s="749" t="str">
        <f aca="false">C10763&amp;D10763&amp;E10763&amp;F10763&amp;G10763&amp;H10763</f>
        <v>ESTRUTURAS DE ELEMENTOS EM PERFIS "I" ATE 8",EM ACO LAMINADO,(VIGAS ISOLADAS,ESCORAS,PORTICOS,ETC),INCLUSIVE PERDAS.FORNECIMENTO E MONTAGEM</v>
      </c>
      <c r="C10763" s="749" t="s">
        <v>27832</v>
      </c>
      <c r="D10763" s="749" t="s">
        <v>27833</v>
      </c>
      <c r="E10763" s="749" t="s">
        <v>27834</v>
      </c>
      <c r="I10763" s="749" t="s">
        <v>1404</v>
      </c>
      <c r="J10763" s="749" t="n">
        <v>6.75</v>
      </c>
    </row>
    <row collapsed="false" customFormat="false" customHeight="true" hidden="true" ht="12.75" outlineLevel="0" r="10764">
      <c r="A10764" s="749" t="s">
        <v>27836</v>
      </c>
      <c r="B10764" s="749" t="str">
        <f aca="false">C10764&amp;D10764&amp;E10764&amp;F10764&amp;G10764&amp;H10764</f>
        <v>ESTRUTURAS DE ELEMENTOS EM PERFIS "I",8" ATE 12",EM ACO LAMINADO,(VIGAS ISOLADAS,ESCORAS,PORTICOS,ETC),INCLUSIVE PERDAS.FORNECIMENTO E MONTAGEM</v>
      </c>
      <c r="C10764" s="749" t="s">
        <v>27837</v>
      </c>
      <c r="D10764" s="749" t="s">
        <v>27838</v>
      </c>
      <c r="E10764" s="749" t="s">
        <v>27839</v>
      </c>
      <c r="I10764" s="749" t="s">
        <v>1404</v>
      </c>
      <c r="J10764" s="749" t="n">
        <v>9.86</v>
      </c>
    </row>
    <row collapsed="false" customFormat="false" customHeight="true" hidden="true" ht="12.75" outlineLevel="0" r="10765">
      <c r="A10765" s="749" t="s">
        <v>27840</v>
      </c>
      <c r="B10765" s="749" t="str">
        <f aca="false">C10765&amp;D10765&amp;E10765&amp;F10765&amp;G10765&amp;H10765</f>
        <v>ESTRUTURAS DE ELEMENTOS EM PERFIS "I",8" ATE 12",EM ACO LAMINADO,(VIGAS ISOLADAS,ESCORAS,PORTICOS,ETC),INCLUSIVE PERDAS.FORNECIMENTO E MONTAGEM</v>
      </c>
      <c r="C10765" s="749" t="s">
        <v>27837</v>
      </c>
      <c r="D10765" s="749" t="s">
        <v>27838</v>
      </c>
      <c r="E10765" s="749" t="s">
        <v>27839</v>
      </c>
      <c r="I10765" s="749" t="s">
        <v>1404</v>
      </c>
      <c r="J10765" s="749" t="n">
        <v>9.26</v>
      </c>
    </row>
    <row collapsed="false" customFormat="false" customHeight="true" hidden="true" ht="51" outlineLevel="0" r="10766">
      <c r="A10766" s="749" t="s">
        <v>27841</v>
      </c>
      <c r="B10766" s="758" t="str">
        <f aca="false">C10766&amp;D10766&amp;E10766&amp;F10766&amp;G10766&amp;H10766</f>
        <v>ESTRUTURA METALICA EM ACO ESPECIAL,RESISTENTE A CORROSAO(ACO USI-SAC,CORTEN),PARA TORRES DE ELEVADORES,ESCADAS,VIGAS E COLUNAS DE EDIFICACOES E REFORCOS ESTRUTURAIS,COMPOSTA DE PERFIS "I" OU "H",CANTONEIRAS E CHAPAS,UNIFICADAS COM ELETRODO,INCLUSIVE PERDAS E PROTECAO ANTI-FERRUGEM.FORNECIMENTO E MONTAGEM</v>
      </c>
      <c r="C10766" s="749" t="s">
        <v>27842</v>
      </c>
      <c r="D10766" s="749" t="s">
        <v>27843</v>
      </c>
      <c r="E10766" s="749" t="s">
        <v>27844</v>
      </c>
      <c r="F10766" s="749" t="s">
        <v>27845</v>
      </c>
      <c r="G10766" s="749" t="s">
        <v>27846</v>
      </c>
      <c r="H10766" s="749" t="s">
        <v>27847</v>
      </c>
      <c r="I10766" s="749" t="s">
        <v>1404</v>
      </c>
      <c r="J10766" s="749" t="n">
        <v>16.07</v>
      </c>
    </row>
    <row collapsed="false" customFormat="false" customHeight="true" hidden="true" ht="51" outlineLevel="0" r="10767">
      <c r="A10767" s="749" t="s">
        <v>27848</v>
      </c>
      <c r="B10767" s="758" t="str">
        <f aca="false">C10767&amp;D10767&amp;E10767&amp;F10767&amp;G10767&amp;H10767</f>
        <v>ESTRUTURA METALICA EM ACO ESPECIAL,RESISTENTE A CORROSAO(ACO USI-SAC,CORTEN),PARA TORRES DE ELEVADORES,ESCADAS,VIGAS E COLUNAS DE EDIFICACOES E REFORCOS ESTRUTURAIS,COMPOSTA DE PERFIS "I" OU "H",CANTONEIRAS E CHAPAS,UNIFICADAS COM ELETRODO,INCLUSIVE PERDAS E PROTECAO ANTI-FERRUGEM.FORNECIMENTO E MONTAGEM</v>
      </c>
      <c r="C10767" s="749" t="s">
        <v>27842</v>
      </c>
      <c r="D10767" s="749" t="s">
        <v>27843</v>
      </c>
      <c r="E10767" s="749" t="s">
        <v>27844</v>
      </c>
      <c r="F10767" s="749" t="s">
        <v>27845</v>
      </c>
      <c r="G10767" s="749" t="s">
        <v>27846</v>
      </c>
      <c r="H10767" s="749" t="s">
        <v>27847</v>
      </c>
      <c r="I10767" s="749" t="s">
        <v>1404</v>
      </c>
      <c r="J10767" s="749" t="n">
        <v>14.82</v>
      </c>
    </row>
    <row collapsed="false" customFormat="false" customHeight="true" hidden="true" ht="12.75" outlineLevel="0" r="10768">
      <c r="A10768" s="749" t="s">
        <v>27849</v>
      </c>
      <c r="B10768" s="749" t="str">
        <f aca="false">C10768&amp;D10768&amp;E10768&amp;F10768&amp;G10768&amp;H10768</f>
        <v>ESTRUTURA METALICA EM ACO ESPECIAL,RESISTENTE A CORROSAO(ACO USI-SAC),PARA OBRAS PREDIAIS DE ATE 04 PAVIMENTOS,PILARES,VIGAS PRINCIPAIS E SECUNDARIAS,ESCADAS,PATAMARES E CHAPAS DAS BASES DA FUNDACAO,PINTURA PROTETORA,CONSIDERANDO FORNECIMENTO DE TODOS OS MATERIAIS E MONTAGEM,EXCLUSIVE A LAJE DE CONCRETO</v>
      </c>
      <c r="C10768" s="749" t="s">
        <v>27842</v>
      </c>
      <c r="D10768" s="749" t="s">
        <v>27850</v>
      </c>
      <c r="E10768" s="749" t="s">
        <v>27851</v>
      </c>
      <c r="F10768" s="749" t="s">
        <v>27852</v>
      </c>
      <c r="G10768" s="749" t="s">
        <v>27853</v>
      </c>
      <c r="H10768" s="749" t="s">
        <v>27854</v>
      </c>
      <c r="I10768" s="749" t="s">
        <v>52</v>
      </c>
      <c r="J10768" s="749" t="n">
        <v>501.47</v>
      </c>
    </row>
    <row collapsed="false" customFormat="false" customHeight="true" hidden="true" ht="12.75" outlineLevel="0" r="10769">
      <c r="A10769" s="749" t="s">
        <v>102</v>
      </c>
      <c r="B10769" s="749" t="str">
        <f aca="false">C10769&amp;D10769&amp;E10769&amp;F10769&amp;G10769&amp;H10769</f>
        <v>ESTRUTURA METALICA EM ACO ESPECIAL,RESISTENTE A CORROSAO(ACO USI-SAC),PARA OBRAS PREDIAIS DE ATE 04 PAVIMENTOS,PILARES,VIGAS PRINCIPAIS E SECUNDARIAS,ESCADAS,PATAMARES E CHAPAS DAS BASES DA FUNDACAO,PINTURA PROTETORA,CONSIDERANDO FORNECIMENTO DE TODOS OS MATERIAIS E MONTAGEM,EXCLUSIVE A LAJE DE CONCRETO</v>
      </c>
      <c r="C10769" s="749" t="s">
        <v>27842</v>
      </c>
      <c r="D10769" s="749" t="s">
        <v>27850</v>
      </c>
      <c r="E10769" s="749" t="s">
        <v>27851</v>
      </c>
      <c r="F10769" s="749" t="s">
        <v>27852</v>
      </c>
      <c r="G10769" s="749" t="s">
        <v>27853</v>
      </c>
      <c r="H10769" s="749" t="s">
        <v>27854</v>
      </c>
      <c r="I10769" s="749" t="s">
        <v>52</v>
      </c>
      <c r="J10769" s="749" t="n">
        <v>474.33</v>
      </c>
    </row>
    <row collapsed="false" customFormat="false" customHeight="true" hidden="true" ht="12.75" outlineLevel="0" r="10770">
      <c r="A10770" s="749" t="s">
        <v>27855</v>
      </c>
      <c r="B10770" s="749" t="str">
        <f aca="false">C10770&amp;D10770&amp;E10770&amp;F10770&amp;G10770&amp;H10770</f>
        <v>ESTRUTURA METALICA EM ACO ESPECIAL,RESISTENTE A CORROSAO(ACO USI-SAC),PARA OBRAS PREDIAIS ATE 04 PAVIMENTOS,PILARES,VIGAS PRINCIPAIS E SECUNDARIAS,ESCADAS,PATAMARES E CHAPAS DAS BASES DA FUNDACAO,PINTURA PROTETORA,CONSIDERANDO FORNECIMENTODE TODOS OS MATERIAIS,EXCLUSIVE MONTAGEM E LAJE DE CONCRETO</v>
      </c>
      <c r="C10770" s="749" t="s">
        <v>27842</v>
      </c>
      <c r="D10770" s="749" t="s">
        <v>27856</v>
      </c>
      <c r="E10770" s="749" t="s">
        <v>27857</v>
      </c>
      <c r="F10770" s="749" t="s">
        <v>27858</v>
      </c>
      <c r="G10770" s="749" t="s">
        <v>27859</v>
      </c>
      <c r="I10770" s="749" t="s">
        <v>52</v>
      </c>
      <c r="J10770" s="749" t="n">
        <v>255.55</v>
      </c>
    </row>
    <row collapsed="false" customFormat="false" customHeight="true" hidden="true" ht="12.75" outlineLevel="0" r="10771">
      <c r="A10771" s="749" t="s">
        <v>27860</v>
      </c>
      <c r="B10771" s="749" t="str">
        <f aca="false">C10771&amp;D10771&amp;E10771&amp;F10771&amp;G10771&amp;H10771</f>
        <v>ESTRUTURA METALICA EM ACO ESPECIAL,RESISTENTE A CORROSAO(ACO USI-SAC),PARA OBRAS PREDIAIS ATE 04 PAVIMENTOS,PILARES,VIGAS PRINCIPAIS E SECUNDARIAS,ESCADAS,PATAMARES E CHAPAS DAS BASES DA FUNDACAO,PINTURA PROTETORA,CONSIDERANDO FORNECIMENTODE TODOS OS MATERIAIS,EXCLUSIVE MONTAGEM E LAJE DE CONCRETO</v>
      </c>
      <c r="C10771" s="749" t="s">
        <v>27842</v>
      </c>
      <c r="D10771" s="749" t="s">
        <v>27856</v>
      </c>
      <c r="E10771" s="749" t="s">
        <v>27857</v>
      </c>
      <c r="F10771" s="749" t="s">
        <v>27858</v>
      </c>
      <c r="G10771" s="749" t="s">
        <v>27859</v>
      </c>
      <c r="I10771" s="749" t="s">
        <v>52</v>
      </c>
      <c r="J10771" s="749" t="n">
        <v>255.16</v>
      </c>
    </row>
    <row collapsed="false" customFormat="false" customHeight="true" hidden="true" ht="12.75" outlineLevel="0" r="10772">
      <c r="A10772" s="749" t="s">
        <v>27861</v>
      </c>
      <c r="B10772" s="749" t="str">
        <f aca="false">C10772&amp;D10772&amp;E10772&amp;F10772&amp;G10772&amp;H10772</f>
        <v>ESTRUTURA METALICA EM ACO ESPECIAL RESISTENTE A CORROSAO(ACO USI-SAC)PARA OBRAS PREDIAIS ATE 04 PAVIMENTOS,PILARES,VIGAS PRINCIPAIS E SECUNDARIAS,ESCADAS,PATAMERES E CHAPAS DAS BASES DA FUNDACAO,PINTURA PROTETORA,CONSIDERANDO SOMENTE MONTAGEM,EXCLUSIVE O FORNECIMENTO E A LAJE DE CONCRETO</v>
      </c>
      <c r="C10772" s="749" t="s">
        <v>27862</v>
      </c>
      <c r="D10772" s="749" t="s">
        <v>27863</v>
      </c>
      <c r="E10772" s="749" t="s">
        <v>27864</v>
      </c>
      <c r="F10772" s="749" t="s">
        <v>27865</v>
      </c>
      <c r="G10772" s="749" t="s">
        <v>27866</v>
      </c>
      <c r="I10772" s="749" t="s">
        <v>52</v>
      </c>
      <c r="J10772" s="749" t="n">
        <v>248.38</v>
      </c>
    </row>
    <row collapsed="false" customFormat="false" customHeight="true" hidden="true" ht="12.75" outlineLevel="0" r="10773">
      <c r="A10773" s="749" t="s">
        <v>27867</v>
      </c>
      <c r="B10773" s="749" t="str">
        <f aca="false">C10773&amp;D10773&amp;E10773&amp;F10773&amp;G10773&amp;H10773</f>
        <v>ESTRUTURA METALICA EM ACO ESPECIAL RESISTENTE A CORROSAO(ACO USI-SAC)PARA OBRAS PREDIAIS ATE 04 PAVIMENTOS,PILARES,VIGAS PRINCIPAIS E SECUNDARIAS,ESCADAS,PATAMERES E CHAPAS DAS BASES DA FUNDACAO,PINTURA PROTETORA,CONSIDERANDO SOMENTE MONTAGEM,EXCLUSIVE O FORNECIMENTO E A LAJE DE CONCRETO</v>
      </c>
      <c r="C10773" s="749" t="s">
        <v>27862</v>
      </c>
      <c r="D10773" s="749" t="s">
        <v>27863</v>
      </c>
      <c r="E10773" s="749" t="s">
        <v>27864</v>
      </c>
      <c r="F10773" s="749" t="s">
        <v>27865</v>
      </c>
      <c r="G10773" s="749" t="s">
        <v>27866</v>
      </c>
      <c r="I10773" s="749" t="s">
        <v>52</v>
      </c>
      <c r="J10773" s="749" t="n">
        <v>221.55</v>
      </c>
    </row>
    <row collapsed="false" customFormat="false" customHeight="true" hidden="true" ht="12.75" outlineLevel="0" r="10774">
      <c r="A10774" s="749" t="s">
        <v>27868</v>
      </c>
      <c r="B10774" s="749" t="str">
        <f aca="false">C10774&amp;D10774&amp;E10774&amp;F10774&amp;G10774&amp;H10774</f>
        <v>ESTRUTURA METALICA,COM ACO ASTM A-572,PARA ESTRUTURA DE EDIFICACOES,PILARES,VIGAS PRINCIPAIS E SECUNDARIAS,ESCADAS,PATAMARES E CHAPAS DAS BASES DA FUNDACAO,PERDAS E PINTURA DE TRATAMENTO,INCLUSIVE FORNECIMENTO DE TODOS OS MATERIAIS PARA LIGACOES E FIXACOES E MONTAGEM</v>
      </c>
      <c r="C10774" s="749" t="s">
        <v>27869</v>
      </c>
      <c r="D10774" s="749" t="s">
        <v>27870</v>
      </c>
      <c r="E10774" s="749" t="s">
        <v>27871</v>
      </c>
      <c r="F10774" s="749" t="s">
        <v>27872</v>
      </c>
      <c r="G10774" s="749" t="s">
        <v>27873</v>
      </c>
      <c r="I10774" s="749" t="s">
        <v>1404</v>
      </c>
      <c r="J10774" s="749" t="n">
        <v>15.54</v>
      </c>
    </row>
    <row collapsed="false" customFormat="false" customHeight="true" hidden="true" ht="12.75" outlineLevel="0" r="10775">
      <c r="A10775" s="749" t="s">
        <v>27874</v>
      </c>
      <c r="B10775" s="749" t="str">
        <f aca="false">C10775&amp;D10775&amp;E10775&amp;F10775&amp;G10775&amp;H10775</f>
        <v>ESTRUTURA METALICA,COM ACO ASTM A-572,PARA ESTRUTURA DE EDIFICACOES,PILARES,VIGAS PRINCIPAIS E SECUNDARIAS,ESCADAS,PATAMARES E CHAPAS DAS BASES DA FUNDACAO,PERDAS E PINTURA DE TRATAMENTO,INCLUSIVE FORNECIMENTO DE TODOS OS MATERIAIS PARA LIGACOES E FIXACOES E MONTAGEM</v>
      </c>
      <c r="C10775" s="749" t="s">
        <v>27869</v>
      </c>
      <c r="D10775" s="749" t="s">
        <v>27870</v>
      </c>
      <c r="E10775" s="749" t="s">
        <v>27871</v>
      </c>
      <c r="F10775" s="749" t="s">
        <v>27872</v>
      </c>
      <c r="G10775" s="749" t="s">
        <v>27873</v>
      </c>
      <c r="I10775" s="749" t="s">
        <v>1404</v>
      </c>
      <c r="J10775" s="749" t="n">
        <v>14.31</v>
      </c>
    </row>
    <row collapsed="false" customFormat="false" customHeight="true" hidden="true" ht="12.75" outlineLevel="0" r="10776">
      <c r="A10776" s="749" t="s">
        <v>27875</v>
      </c>
      <c r="B10776" s="749" t="str">
        <f aca="false">C10776&amp;D10776&amp;E10776&amp;F10776&amp;G10776&amp;H10776</f>
        <v>ESTRUTURA METALICA,COM ACO ASTM A-572,PARA ESTRUTURA DE EDIFICACOES,PILARES,VIGAS PRINCIPAIS E SECUNDARIAS,ESCADAS,PATAMARES E CHAPAS DAS BASES DA FUNDACAO,PERDAS E PINTURA E TRATAMENTO,INCLUSIVE MONTAGEM,EXCLUSIVE FORNECIMENTO DOS PERFIS ECHAPA DE ACO</v>
      </c>
      <c r="C10776" s="749" t="s">
        <v>27869</v>
      </c>
      <c r="D10776" s="749" t="s">
        <v>27870</v>
      </c>
      <c r="E10776" s="749" t="s">
        <v>27876</v>
      </c>
      <c r="F10776" s="749" t="s">
        <v>27877</v>
      </c>
      <c r="G10776" s="749" t="s">
        <v>27878</v>
      </c>
      <c r="I10776" s="749" t="s">
        <v>1404</v>
      </c>
      <c r="J10776" s="749" t="n">
        <v>11.32</v>
      </c>
    </row>
    <row collapsed="false" customFormat="false" customHeight="true" hidden="true" ht="12.75" outlineLevel="0" r="10777">
      <c r="A10777" s="749" t="s">
        <v>27879</v>
      </c>
      <c r="B10777" s="749" t="str">
        <f aca="false">C10777&amp;D10777&amp;E10777&amp;F10777&amp;G10777&amp;H10777</f>
        <v>ESTRUTURA METALICA,COM ACO ASTM A-572,PARA ESTRUTURA DE EDIFICACOES,PILARES,VIGAS PRINCIPAIS E SECUNDARIAS,ESCADAS,PATAMARES E CHAPAS DAS BASES DA FUNDACAO,PERDAS E PINTURA E TRATAMENTO,INCLUSIVE MONTAGEM,EXCLUSIVE FORNECIMENTO DOS PERFIS ECHAPA DE ACO</v>
      </c>
      <c r="C10777" s="749" t="s">
        <v>27869</v>
      </c>
      <c r="D10777" s="749" t="s">
        <v>27870</v>
      </c>
      <c r="E10777" s="749" t="s">
        <v>27876</v>
      </c>
      <c r="F10777" s="749" t="s">
        <v>27877</v>
      </c>
      <c r="G10777" s="749" t="s">
        <v>27878</v>
      </c>
      <c r="I10777" s="749" t="s">
        <v>1404</v>
      </c>
      <c r="J10777" s="749" t="n">
        <v>10.09</v>
      </c>
    </row>
    <row collapsed="false" customFormat="false" customHeight="true" hidden="true" ht="12.75" outlineLevel="0" r="10778">
      <c r="A10778" s="749" t="s">
        <v>27880</v>
      </c>
      <c r="B10778" s="749" t="str">
        <f aca="false">C10778&amp;D10778&amp;E10778&amp;F10778&amp;G10778&amp;H10778</f>
        <v>ESTRUTURA METALICA,COM ACO ASTM A-572,PARA ESTRUTURA DE EDIFICACOES,PILARES,VIGAS PRINCIPAIS E SECUNDARIAS,ESCADAS,PATAMARES E CHAPAS DAS BASES DA FUNDACAO,PERDAS E PINTURA DE TRATAMENTO,INCLUSIVE FORNECIMENTO DOS PERFIS,CHAPAS E PINTURA ANTICORROSIVA,EXCLUSIVE MONTAGEM</v>
      </c>
      <c r="C10778" s="749" t="s">
        <v>27869</v>
      </c>
      <c r="D10778" s="749" t="s">
        <v>27870</v>
      </c>
      <c r="E10778" s="749" t="s">
        <v>27871</v>
      </c>
      <c r="F10778" s="749" t="s">
        <v>27881</v>
      </c>
      <c r="G10778" s="749" t="s">
        <v>27882</v>
      </c>
      <c r="I10778" s="749" t="s">
        <v>1404</v>
      </c>
      <c r="J10778" s="749" t="n">
        <v>4.22</v>
      </c>
    </row>
    <row collapsed="false" customFormat="false" customHeight="true" hidden="true" ht="12.75" outlineLevel="0" r="10779">
      <c r="A10779" s="749" t="s">
        <v>27883</v>
      </c>
      <c r="B10779" s="749" t="str">
        <f aca="false">C10779&amp;D10779&amp;E10779&amp;F10779&amp;G10779&amp;H10779</f>
        <v>ESTRUTURA METALICA,COM ACO ASTM A-572,PARA ESTRUTURA DE EDIFICACOES,PILARES,VIGAS PRINCIPAIS E SECUNDARIAS,ESCADAS,PATAMARES E CHAPAS DAS BASES DA FUNDACAO,PERDAS E PINTURA DE TRATAMENTO,INCLUSIVE FORNECIMENTO DOS PERFIS,CHAPAS E PINTURA ANTICORROSIVA,EXCLUSIVE MONTAGEM</v>
      </c>
      <c r="C10779" s="749" t="s">
        <v>27869</v>
      </c>
      <c r="D10779" s="749" t="s">
        <v>27870</v>
      </c>
      <c r="E10779" s="749" t="s">
        <v>27871</v>
      </c>
      <c r="F10779" s="749" t="s">
        <v>27881</v>
      </c>
      <c r="G10779" s="749" t="s">
        <v>27882</v>
      </c>
      <c r="I10779" s="749" t="s">
        <v>1404</v>
      </c>
      <c r="J10779" s="749" t="n">
        <v>4.22</v>
      </c>
    </row>
    <row collapsed="false" customFormat="false" customHeight="true" hidden="true" ht="12.75" outlineLevel="0" r="10780">
      <c r="A10780" s="749" t="s">
        <v>27884</v>
      </c>
      <c r="B10780" s="749" t="str">
        <f aca="false">C10780&amp;D10780&amp;E10780&amp;F10780&amp;G10780&amp;H10780</f>
        <v>ESTRUTURA METALICA EM ACO ESPECIAL,RESISTENTE A CORROSAO(USI-SAC OU SIMILAR),PARA PONTES,VIADUTOS,PASSARELAS,CONSIDERANDO APENAS O FORNECIMENTO DO ACO,EXCLUSIVE MONTAGEM</v>
      </c>
      <c r="C10780" s="749" t="s">
        <v>27885</v>
      </c>
      <c r="D10780" s="749" t="s">
        <v>27886</v>
      </c>
      <c r="E10780" s="749" t="s">
        <v>27887</v>
      </c>
      <c r="I10780" s="749" t="s">
        <v>1404</v>
      </c>
      <c r="J10780" s="749" t="n">
        <v>3.52</v>
      </c>
    </row>
    <row collapsed="false" customFormat="false" customHeight="true" hidden="true" ht="12.75" outlineLevel="0" r="10781">
      <c r="A10781" s="749" t="s">
        <v>27888</v>
      </c>
      <c r="B10781" s="749" t="str">
        <f aca="false">C10781&amp;D10781&amp;E10781&amp;F10781&amp;G10781&amp;H10781</f>
        <v>ESTRUTURA METALICA EM ACO ESPECIAL,RESISTENTE A CORROSAO(USI-SAC OU SIMILAR),PARA PONTES,VIADUTOS,PASSARELAS,CONSIDERANDO APENAS O FORNECIMENTO DO ACO,EXCLUSIVE MONTAGEM</v>
      </c>
      <c r="C10781" s="749" t="s">
        <v>27885</v>
      </c>
      <c r="D10781" s="749" t="s">
        <v>27886</v>
      </c>
      <c r="E10781" s="749" t="s">
        <v>27887</v>
      </c>
      <c r="I10781" s="749" t="s">
        <v>1404</v>
      </c>
      <c r="J10781" s="749" t="n">
        <v>3.52</v>
      </c>
    </row>
    <row collapsed="false" customFormat="false" customHeight="true" hidden="true" ht="12.75" outlineLevel="0" r="10782">
      <c r="A10782" s="749" t="s">
        <v>27889</v>
      </c>
      <c r="B10782" s="749" t="str">
        <f aca="false">C10782&amp;D10782&amp;E10782&amp;F10782&amp;G10782&amp;H10782</f>
        <v>ESTRUTURA METALICA EM ACO ESPECIAL,RESISTENTE A CORROSAO(USI-SAC OU SIMILAR),PARA PONTES,VIADUTOS,PASSARELAS,CONSIDERANDO A MONTAGEM E TODOS OS MATERIAIS E SERVICOS NECESSARIOS,INCLUSIVE PINTURA PROTETORA E EXCLUSIVE O FORNECIMENTO DO ACO</v>
      </c>
      <c r="C10782" s="749" t="s">
        <v>27885</v>
      </c>
      <c r="D10782" s="749" t="s">
        <v>27886</v>
      </c>
      <c r="E10782" s="749" t="s">
        <v>27890</v>
      </c>
      <c r="F10782" s="749" t="s">
        <v>27891</v>
      </c>
      <c r="I10782" s="749" t="s">
        <v>1404</v>
      </c>
      <c r="J10782" s="749" t="n">
        <v>13.75</v>
      </c>
    </row>
    <row collapsed="false" customFormat="false" customHeight="true" hidden="true" ht="12.75" outlineLevel="0" r="10783">
      <c r="A10783" s="749" t="s">
        <v>27892</v>
      </c>
      <c r="B10783" s="749" t="str">
        <f aca="false">C10783&amp;D10783&amp;E10783&amp;F10783&amp;G10783&amp;H10783</f>
        <v>ESTRUTURA METALICA EM ACO ESPECIAL,RESISTENTE A CORROSAO(USI-SAC OU SIMILAR),PARA PONTES,VIADUTOS,PASSARELAS,CONSIDERANDO A MONTAGEM E TODOS OS MATERIAIS E SERVICOS NECESSARIOS,INCLUSIVE PINTURA PROTETORA E EXCLUSIVE O FORNECIMENTO DO ACO</v>
      </c>
      <c r="C10783" s="749" t="s">
        <v>27885</v>
      </c>
      <c r="D10783" s="749" t="s">
        <v>27886</v>
      </c>
      <c r="E10783" s="749" t="s">
        <v>27890</v>
      </c>
      <c r="F10783" s="749" t="s">
        <v>27891</v>
      </c>
      <c r="I10783" s="749" t="s">
        <v>1404</v>
      </c>
      <c r="J10783" s="749" t="n">
        <v>11.98</v>
      </c>
    </row>
    <row collapsed="false" customFormat="false" customHeight="true" hidden="true" ht="12.75" outlineLevel="0" r="10784">
      <c r="A10784" s="749" t="s">
        <v>27893</v>
      </c>
      <c r="B10784" s="749" t="str">
        <f aca="false">C10784&amp;D10784&amp;E10784&amp;F10784&amp;G10784&amp;H10784</f>
        <v>RECONSTITUICAO DE ESTRUTURAS METALICAS LEVES,MEDIDAS POR KGDE ACO NECESSARIO(CHAPAS,PERFIS,ETC),INCLUSIVE FORNECIMENTODOS MATERIAIS E PINTURA EM TINTA A BASE DE EPOXI</v>
      </c>
      <c r="C10784" s="749" t="s">
        <v>27894</v>
      </c>
      <c r="D10784" s="749" t="s">
        <v>27895</v>
      </c>
      <c r="E10784" s="749" t="s">
        <v>27896</v>
      </c>
      <c r="I10784" s="749" t="s">
        <v>1404</v>
      </c>
      <c r="J10784" s="749" t="n">
        <v>11.7</v>
      </c>
    </row>
    <row collapsed="false" customFormat="false" customHeight="true" hidden="true" ht="12.75" outlineLevel="0" r="10785">
      <c r="A10785" s="749" t="s">
        <v>27897</v>
      </c>
      <c r="B10785" s="749" t="str">
        <f aca="false">C10785&amp;D10785&amp;E10785&amp;F10785&amp;G10785&amp;H10785</f>
        <v>RECONSTITUICAO DE ESTRUTURAS METALICAS LEVES,MEDIDAS POR KGDE ACO NECESSARIO(CHAPAS,PERFIS,ETC),INCLUSIVE FORNECIMENTODOS MATERIAIS E PINTURA EM TINTA A BASE DE EPOXI</v>
      </c>
      <c r="C10785" s="749" t="s">
        <v>27894</v>
      </c>
      <c r="D10785" s="749" t="s">
        <v>27895</v>
      </c>
      <c r="E10785" s="749" t="s">
        <v>27896</v>
      </c>
      <c r="I10785" s="749" t="s">
        <v>1404</v>
      </c>
      <c r="J10785" s="749" t="n">
        <v>11.18</v>
      </c>
    </row>
    <row collapsed="false" customFormat="false" customHeight="true" hidden="true" ht="12.75" outlineLevel="0" r="10786">
      <c r="A10786" s="749" t="s">
        <v>27898</v>
      </c>
      <c r="B10786" s="749" t="str">
        <f aca="false">C10786&amp;D10786&amp;E10786&amp;F10786&amp;G10786&amp;H10786</f>
        <v>JUNTA DE DILATACAO E VEDACAO,PARA OBRAS DE ARTE,MOVIMENTOS DE -10 A +20MM,INCLUSIVE LABIOS POLIMERICOS.FORNECIMENTO E COLOCACAO.O CUSTO NAO INCLUI:CORTE E REMOCAO DO PAVIMENTO,APICOAMENTO DA LAJE,FORMAS E CONCRETAGEM DOS BERCOS</v>
      </c>
      <c r="C10786" s="749" t="s">
        <v>27899</v>
      </c>
      <c r="D10786" s="749" t="s">
        <v>27900</v>
      </c>
      <c r="E10786" s="749" t="s">
        <v>27901</v>
      </c>
      <c r="F10786" s="749" t="s">
        <v>27902</v>
      </c>
      <c r="I10786" s="749" t="s">
        <v>236</v>
      </c>
      <c r="J10786" s="749" t="n">
        <v>101.01</v>
      </c>
    </row>
    <row collapsed="false" customFormat="false" customHeight="true" hidden="true" ht="12.75" outlineLevel="0" r="10787">
      <c r="A10787" s="749" t="s">
        <v>27903</v>
      </c>
      <c r="B10787" s="749" t="str">
        <f aca="false">C10787&amp;D10787&amp;E10787&amp;F10787&amp;G10787&amp;H10787</f>
        <v>JUNTA DE DILATACAO E VEDACAO,PARA OBRAS DE ARTE,MOVIMENTOS DE -10 A +20MM,INCLUSIVE LABIOS POLIMERICOS.FORNECIMENTO E COLOCACAO.O CUSTO NAO INCLUI:CORTE E REMOCAO DO PAVIMENTO,APICOAMENTO DA LAJE,FORMAS E CONCRETAGEM DOS BERCOS</v>
      </c>
      <c r="C10787" s="749" t="s">
        <v>27899</v>
      </c>
      <c r="D10787" s="749" t="s">
        <v>27900</v>
      </c>
      <c r="E10787" s="749" t="s">
        <v>27901</v>
      </c>
      <c r="F10787" s="749" t="s">
        <v>27902</v>
      </c>
      <c r="I10787" s="749" t="s">
        <v>236</v>
      </c>
      <c r="J10787" s="749" t="n">
        <v>101.01</v>
      </c>
    </row>
    <row collapsed="false" customFormat="false" customHeight="true" hidden="true" ht="12.75" outlineLevel="0" r="10788">
      <c r="A10788" s="749" t="s">
        <v>27904</v>
      </c>
      <c r="B10788" s="749" t="str">
        <f aca="false">C10788&amp;D10788&amp;E10788&amp;F10788&amp;G10788&amp;H10788</f>
        <v>JUNTA DE DILATACAO E VEDACAO,PARA OBRAS DE ARTE,MOVIMENTOS DE -10 A +20MM,INCLUSIVE LABIOS POLIMERICOS,CORTE E REMOCAO DO PAVIMENTO,APICOAMENTO DA LAJE,FORMAS E CONCRETAGEM DOS BERCOS</v>
      </c>
      <c r="C10788" s="749" t="s">
        <v>27899</v>
      </c>
      <c r="D10788" s="749" t="s">
        <v>27905</v>
      </c>
      <c r="E10788" s="749" t="s">
        <v>27906</v>
      </c>
      <c r="F10788" s="749" t="s">
        <v>27907</v>
      </c>
      <c r="I10788" s="749" t="s">
        <v>236</v>
      </c>
      <c r="J10788" s="749" t="n">
        <v>407.18</v>
      </c>
    </row>
    <row collapsed="false" customFormat="false" customHeight="true" hidden="true" ht="12.75" outlineLevel="0" r="10789">
      <c r="A10789" s="749" t="s">
        <v>27908</v>
      </c>
      <c r="B10789" s="749" t="str">
        <f aca="false">C10789&amp;D10789&amp;E10789&amp;F10789&amp;G10789&amp;H10789</f>
        <v>JUNTA DE DILATACAO E VEDACAO,PARA OBRAS DE ARTE,MOVIMENTOS DE -10 A +20MM,INCLUSIVE LABIOS POLIMERICOS,CORTE E REMOCAO DO PAVIMENTO,APICOAMENTO DA LAJE,FORMAS E CONCRETAGEM DOS BERCOS</v>
      </c>
      <c r="C10789" s="749" t="s">
        <v>27899</v>
      </c>
      <c r="D10789" s="749" t="s">
        <v>27905</v>
      </c>
      <c r="E10789" s="749" t="s">
        <v>27906</v>
      </c>
      <c r="F10789" s="749" t="s">
        <v>27907</v>
      </c>
      <c r="I10789" s="749" t="s">
        <v>236</v>
      </c>
      <c r="J10789" s="749" t="n">
        <v>392.77</v>
      </c>
    </row>
    <row collapsed="false" customFormat="false" customHeight="true" hidden="true" ht="12.75" outlineLevel="0" r="10790">
      <c r="A10790" s="749" t="s">
        <v>27909</v>
      </c>
      <c r="B10790" s="749" t="str">
        <f aca="false">C10790&amp;D10790&amp;E10790&amp;F10790&amp;G10790&amp;H10790</f>
        <v>JUNTA DE DILATACAO E VEDACAO,PARA OBRAS DE ARTE,MOVIMENTOS DE -15 A +25MM,INCLUSIVE LABIOS POLIMERICOS.FORNECIMENTO E COLOCACAO.O CUSTO NAO INCLUI:CORTE E REMOCAO DO PAVIMENTO,APICOAMENTO DA LAJE,FORMAS E CONCRETAGEM DOS BERCOS</v>
      </c>
      <c r="C10790" s="749" t="s">
        <v>27899</v>
      </c>
      <c r="D10790" s="749" t="s">
        <v>27910</v>
      </c>
      <c r="E10790" s="749" t="s">
        <v>27901</v>
      </c>
      <c r="F10790" s="749" t="s">
        <v>27902</v>
      </c>
      <c r="I10790" s="749" t="s">
        <v>236</v>
      </c>
      <c r="J10790" s="749" t="n">
        <v>107.83</v>
      </c>
    </row>
    <row collapsed="false" customFormat="false" customHeight="true" hidden="true" ht="12.75" outlineLevel="0" r="10791">
      <c r="A10791" s="749" t="s">
        <v>27911</v>
      </c>
      <c r="B10791" s="749" t="str">
        <f aca="false">C10791&amp;D10791&amp;E10791&amp;F10791&amp;G10791&amp;H10791</f>
        <v>JUNTA DE DILATACAO E VEDACAO,PARA OBRAS DE ARTE,MOVIMENTOS DE -15 A +25MM,INCLUSIVE LABIOS POLIMERICOS.FORNECIMENTO E COLOCACAO.O CUSTO NAO INCLUI:CORTE E REMOCAO DO PAVIMENTO,APICOAMENTO DA LAJE,FORMAS E CONCRETAGEM DOS BERCOS</v>
      </c>
      <c r="C10791" s="749" t="s">
        <v>27899</v>
      </c>
      <c r="D10791" s="749" t="s">
        <v>27910</v>
      </c>
      <c r="E10791" s="749" t="s">
        <v>27901</v>
      </c>
      <c r="F10791" s="749" t="s">
        <v>27902</v>
      </c>
      <c r="I10791" s="749" t="s">
        <v>236</v>
      </c>
      <c r="J10791" s="749" t="n">
        <v>107.83</v>
      </c>
    </row>
    <row collapsed="false" customFormat="false" customHeight="true" hidden="true" ht="12.75" outlineLevel="0" r="10792">
      <c r="A10792" s="749" t="s">
        <v>27912</v>
      </c>
      <c r="B10792" s="749" t="str">
        <f aca="false">C10792&amp;D10792&amp;E10792&amp;F10792&amp;G10792&amp;H10792</f>
        <v>JUNTA DE DILATACAO E VEDACAO,PARA OBRAS DE ARTE,MOVIMENTOS DE -15 A +25MM,INCLUSIVE LABIOS POLIMERICOS,CORTE E REMOCAO DO PAVIMENTO,APICOAMENTO DA LAJE,FORMAS E CONCRETAGEM DOS BERCOS</v>
      </c>
      <c r="C10792" s="749" t="s">
        <v>27899</v>
      </c>
      <c r="D10792" s="749" t="s">
        <v>27913</v>
      </c>
      <c r="E10792" s="749" t="s">
        <v>27906</v>
      </c>
      <c r="F10792" s="749" t="s">
        <v>27907</v>
      </c>
      <c r="I10792" s="749" t="s">
        <v>236</v>
      </c>
      <c r="J10792" s="749" t="n">
        <v>414</v>
      </c>
    </row>
    <row collapsed="false" customFormat="false" customHeight="true" hidden="true" ht="12.75" outlineLevel="0" r="10793">
      <c r="A10793" s="749" t="s">
        <v>27914</v>
      </c>
      <c r="B10793" s="749" t="str">
        <f aca="false">C10793&amp;D10793&amp;E10793&amp;F10793&amp;G10793&amp;H10793</f>
        <v>JUNTA DE DILATACAO E VEDACAO,PARA OBRAS DE ARTE,MOVIMENTOS DE -15 A +25MM,INCLUSIVE LABIOS POLIMERICOS,CORTE E REMOCAO DO PAVIMENTO,APICOAMENTO DA LAJE,FORMAS E CONCRETAGEM DOS BERCOS</v>
      </c>
      <c r="C10793" s="749" t="s">
        <v>27899</v>
      </c>
      <c r="D10793" s="749" t="s">
        <v>27913</v>
      </c>
      <c r="E10793" s="749" t="s">
        <v>27906</v>
      </c>
      <c r="F10793" s="749" t="s">
        <v>27907</v>
      </c>
      <c r="I10793" s="749" t="s">
        <v>236</v>
      </c>
      <c r="J10793" s="749" t="n">
        <v>399.6</v>
      </c>
    </row>
    <row collapsed="false" customFormat="false" customHeight="true" hidden="true" ht="12.75" outlineLevel="0" r="10794">
      <c r="A10794" s="749" t="s">
        <v>27915</v>
      </c>
      <c r="B10794" s="749" t="str">
        <f aca="false">C10794&amp;D10794&amp;E10794&amp;F10794&amp;G10794&amp;H10794</f>
        <v>JUNTA DE DILATACAO E VEDACAO,PARA OBRAS DE ARTE,MOVIMENTOS DE -20 A +40MM,INCLUSIVE LABIOS POLIMERICOS.FORNECIMENTO E COLOCACAO.O CUSTO NAO INCLUI:CORTE E REMOCAO DO PAVIMENTO,APICOAMENTO DA LAJE,FORMAS E CONCRETAGEM DOS BERCOS</v>
      </c>
      <c r="C10794" s="749" t="s">
        <v>27899</v>
      </c>
      <c r="D10794" s="749" t="s">
        <v>27916</v>
      </c>
      <c r="E10794" s="749" t="s">
        <v>27901</v>
      </c>
      <c r="F10794" s="749" t="s">
        <v>27902</v>
      </c>
      <c r="I10794" s="749" t="s">
        <v>236</v>
      </c>
      <c r="J10794" s="749" t="n">
        <v>121.48</v>
      </c>
    </row>
    <row collapsed="false" customFormat="false" customHeight="true" hidden="true" ht="12.75" outlineLevel="0" r="10795">
      <c r="A10795" s="749" t="s">
        <v>27917</v>
      </c>
      <c r="B10795" s="749" t="str">
        <f aca="false">C10795&amp;D10795&amp;E10795&amp;F10795&amp;G10795&amp;H10795</f>
        <v>JUNTA DE DILATACAO E VEDACAO,PARA OBRAS DE ARTE,MOVIMENTOS DE -20 A +40MM,INCLUSIVE LABIOS POLIMERICOS.FORNECIMENTO E COLOCACAO.O CUSTO NAO INCLUI:CORTE E REMOCAO DO PAVIMENTO,APICOAMENTO DA LAJE,FORMAS E CONCRETAGEM DOS BERCOS</v>
      </c>
      <c r="C10795" s="749" t="s">
        <v>27899</v>
      </c>
      <c r="D10795" s="749" t="s">
        <v>27916</v>
      </c>
      <c r="E10795" s="749" t="s">
        <v>27901</v>
      </c>
      <c r="F10795" s="749" t="s">
        <v>27902</v>
      </c>
      <c r="I10795" s="749" t="s">
        <v>236</v>
      </c>
      <c r="J10795" s="749" t="n">
        <v>121.48</v>
      </c>
    </row>
    <row collapsed="false" customFormat="false" customHeight="true" hidden="true" ht="12.75" outlineLevel="0" r="10796">
      <c r="A10796" s="749" t="s">
        <v>27918</v>
      </c>
      <c r="B10796" s="749" t="str">
        <f aca="false">C10796&amp;D10796&amp;E10796&amp;F10796&amp;G10796&amp;H10796</f>
        <v>JUNTA DE DILATACAO E VEDACAO,PARA OBRAS DE ARTE,MOVIMENTOS DE -20 A +40MM,INCLUSIVE LABIOS POLIMERICOS,CORTE E REMOCAO DO PAVIMENTO,APICOAMENTO DA LAJE,FORMAS E CONCRETAGEM DOS BERCOS</v>
      </c>
      <c r="C10796" s="749" t="s">
        <v>27899</v>
      </c>
      <c r="D10796" s="749" t="s">
        <v>27919</v>
      </c>
      <c r="E10796" s="749" t="s">
        <v>27906</v>
      </c>
      <c r="F10796" s="749" t="s">
        <v>27907</v>
      </c>
      <c r="I10796" s="749" t="s">
        <v>236</v>
      </c>
      <c r="J10796" s="749" t="n">
        <v>427.65</v>
      </c>
    </row>
    <row collapsed="false" customFormat="false" customHeight="true" hidden="true" ht="12.75" outlineLevel="0" r="10797">
      <c r="A10797" s="749" t="s">
        <v>27920</v>
      </c>
      <c r="B10797" s="749" t="str">
        <f aca="false">C10797&amp;D10797&amp;E10797&amp;F10797&amp;G10797&amp;H10797</f>
        <v>JUNTA DE DILATACAO E VEDACAO,PARA OBRAS DE ARTE,MOVIMENTOS DE -20 A +40MM,INCLUSIVE LABIOS POLIMERICOS,CORTE E REMOCAO DO PAVIMENTO,APICOAMENTO DA LAJE,FORMAS E CONCRETAGEM DOS BERCOS</v>
      </c>
      <c r="C10797" s="749" t="s">
        <v>27899</v>
      </c>
      <c r="D10797" s="749" t="s">
        <v>27919</v>
      </c>
      <c r="E10797" s="749" t="s">
        <v>27906</v>
      </c>
      <c r="F10797" s="749" t="s">
        <v>27907</v>
      </c>
      <c r="I10797" s="749" t="s">
        <v>236</v>
      </c>
      <c r="J10797" s="749" t="n">
        <v>413.25</v>
      </c>
    </row>
    <row collapsed="false" customFormat="false" customHeight="true" hidden="true" ht="38.25" outlineLevel="0" r="10798">
      <c r="A10798" s="749" t="s">
        <v>27921</v>
      </c>
      <c r="B10798" s="758" t="str">
        <f aca="false">C10798&amp;D10798&amp;E10798&amp;F10798&amp;G10798&amp;H10798</f>
        <v>JUNTA DE DILATACAO E VEDACAO DE PISOS,LAJES,PILARES,FISSURAS,ALVENARIAS,RESERVATORIOS,ETC,PARA MOVIMENTOS DE -10 A +30MM.FORNECIMENTO E COLOCACAO</v>
      </c>
      <c r="C10798" s="749" t="s">
        <v>27922</v>
      </c>
      <c r="D10798" s="749" t="s">
        <v>27923</v>
      </c>
      <c r="E10798" s="749" t="s">
        <v>14939</v>
      </c>
      <c r="I10798" s="749" t="s">
        <v>236</v>
      </c>
      <c r="J10798" s="749" t="n">
        <v>141.96</v>
      </c>
    </row>
    <row collapsed="false" customFormat="false" customHeight="true" hidden="true" ht="38.25" outlineLevel="0" r="10799">
      <c r="A10799" s="749" t="s">
        <v>27924</v>
      </c>
      <c r="B10799" s="758" t="str">
        <f aca="false">C10799&amp;D10799&amp;E10799&amp;F10799&amp;G10799&amp;H10799</f>
        <v>JUNTA DE DILATACAO E VEDACAO DE PISOS,LAJES,PILARES,FISSURAS,ALVENARIAS,RESERVATORIOS,ETC,PARA MOVIMENTOS DE -10 A +30MM.FORNECIMENTO E COLOCACAO</v>
      </c>
      <c r="C10799" s="749" t="s">
        <v>27922</v>
      </c>
      <c r="D10799" s="749" t="s">
        <v>27923</v>
      </c>
      <c r="E10799" s="749" t="s">
        <v>14939</v>
      </c>
      <c r="I10799" s="749" t="s">
        <v>236</v>
      </c>
      <c r="J10799" s="749" t="n">
        <v>141.96</v>
      </c>
    </row>
    <row collapsed="false" customFormat="false" customHeight="true" hidden="true" ht="38.25" outlineLevel="0" r="10800">
      <c r="A10800" s="749" t="s">
        <v>27925</v>
      </c>
      <c r="B10800" s="758" t="str">
        <f aca="false">C10800&amp;D10800&amp;E10800&amp;F10800&amp;G10800&amp;H10800</f>
        <v>JUNTA DE DILATACAO E VEDACAO DE PISOS,LAJES,PILARES,FISSURAS,ALVENARIAS,RESERVATORIOS,ETC,PARA MOVIMENTOS DE -15 A +40MM.FORNECIMENTO E COLOCACAO</v>
      </c>
      <c r="C10800" s="749" t="s">
        <v>27922</v>
      </c>
      <c r="D10800" s="749" t="s">
        <v>27926</v>
      </c>
      <c r="E10800" s="749" t="s">
        <v>14939</v>
      </c>
      <c r="I10800" s="749" t="s">
        <v>236</v>
      </c>
      <c r="J10800" s="749" t="n">
        <v>180.18</v>
      </c>
    </row>
    <row collapsed="false" customFormat="false" customHeight="true" hidden="true" ht="38.25" outlineLevel="0" r="10801">
      <c r="A10801" s="749" t="s">
        <v>27927</v>
      </c>
      <c r="B10801" s="758" t="str">
        <f aca="false">C10801&amp;D10801&amp;E10801&amp;F10801&amp;G10801&amp;H10801</f>
        <v>JUNTA DE DILATACAO E VEDACAO DE PISOS,LAJES,PILARES,FISSURAS,ALVENARIAS,RESERVATORIOS,ETC,PARA MOVIMENTOS DE -15 A +40MM.FORNECIMENTO E COLOCACAO</v>
      </c>
      <c r="C10801" s="749" t="s">
        <v>27922</v>
      </c>
      <c r="D10801" s="749" t="s">
        <v>27926</v>
      </c>
      <c r="E10801" s="749" t="s">
        <v>14939</v>
      </c>
      <c r="I10801" s="749" t="s">
        <v>236</v>
      </c>
      <c r="J10801" s="749" t="n">
        <v>180.18</v>
      </c>
    </row>
    <row collapsed="false" customFormat="false" customHeight="true" hidden="true" ht="38.25" outlineLevel="0" r="10802">
      <c r="A10802" s="749" t="s">
        <v>27928</v>
      </c>
      <c r="B10802" s="758" t="str">
        <f aca="false">C10802&amp;D10802&amp;E10802&amp;F10802&amp;G10802&amp;H10802</f>
        <v>JUNTA DE DILATACAO E VEDACAO DE PISOS,LAJES,PILARES,FISSURAS,ALVENARIAS,RESERVATORIOS,ETC,PARA MOVIMENTOS DE -7 A +10MM.FORNECIMENTO E COLOCACAO</v>
      </c>
      <c r="C10802" s="749" t="s">
        <v>27922</v>
      </c>
      <c r="D10802" s="749" t="s">
        <v>27929</v>
      </c>
      <c r="E10802" s="749" t="s">
        <v>14956</v>
      </c>
      <c r="I10802" s="749" t="s">
        <v>236</v>
      </c>
      <c r="J10802" s="749" t="n">
        <v>88.72</v>
      </c>
    </row>
    <row collapsed="false" customFormat="false" customHeight="true" hidden="true" ht="38.25" outlineLevel="0" r="10803">
      <c r="A10803" s="749" t="s">
        <v>27930</v>
      </c>
      <c r="B10803" s="758" t="str">
        <f aca="false">C10803&amp;D10803&amp;E10803&amp;F10803&amp;G10803&amp;H10803</f>
        <v>JUNTA DE DILATACAO E VEDACAO DE PISOS,LAJES,PILARES,FISSURAS,ALVENARIAS,RESERVATORIOS,ETC,PARA MOVIMENTOS DE -7 A +10MM.FORNECIMENTO E COLOCACAO</v>
      </c>
      <c r="C10803" s="749" t="s">
        <v>27922</v>
      </c>
      <c r="D10803" s="749" t="s">
        <v>27929</v>
      </c>
      <c r="E10803" s="749" t="s">
        <v>14956</v>
      </c>
      <c r="I10803" s="749" t="s">
        <v>236</v>
      </c>
      <c r="J10803" s="749" t="n">
        <v>88.72</v>
      </c>
    </row>
    <row collapsed="false" customFormat="false" customHeight="true" hidden="true" ht="38.25" outlineLevel="0" r="10804">
      <c r="A10804" s="749" t="s">
        <v>27931</v>
      </c>
      <c r="B10804" s="758" t="str">
        <f aca="false">C10804&amp;D10804&amp;E10804&amp;F10804&amp;G10804&amp;H10804</f>
        <v>JUNTA DE DILATACAO E VEDACAO DE PISOS,LAJES,PILARES,FISSURAS,ALVENARIAS,RESERVATORIOS,ETC,PARA MOVIMENTOS DE -16 A +23MM.FORNECIMENTO E COLOCACAO</v>
      </c>
      <c r="C10804" s="749" t="s">
        <v>27922</v>
      </c>
      <c r="D10804" s="749" t="s">
        <v>27932</v>
      </c>
      <c r="E10804" s="749" t="s">
        <v>14939</v>
      </c>
      <c r="I10804" s="749" t="s">
        <v>236</v>
      </c>
      <c r="J10804" s="749" t="n">
        <v>202.02</v>
      </c>
    </row>
    <row collapsed="false" customFormat="false" customHeight="true" hidden="true" ht="38.25" outlineLevel="0" r="10805">
      <c r="A10805" s="749" t="s">
        <v>27933</v>
      </c>
      <c r="B10805" s="758" t="str">
        <f aca="false">C10805&amp;D10805&amp;E10805&amp;F10805&amp;G10805&amp;H10805</f>
        <v>JUNTA DE DILATACAO E VEDACAO DE PISOS,LAJES,PILARES,FISSURAS,ALVENARIAS,RESERVATORIOS,ETC,PARA MOVIMENTOS DE -16 A +23MM.FORNECIMENTO E COLOCACAO</v>
      </c>
      <c r="C10805" s="749" t="s">
        <v>27922</v>
      </c>
      <c r="D10805" s="749" t="s">
        <v>27932</v>
      </c>
      <c r="E10805" s="749" t="s">
        <v>14939</v>
      </c>
      <c r="I10805" s="749" t="s">
        <v>236</v>
      </c>
      <c r="J10805" s="749" t="n">
        <v>202.02</v>
      </c>
    </row>
    <row collapsed="false" customFormat="false" customHeight="true" hidden="true" ht="38.25" outlineLevel="0" r="10806">
      <c r="A10806" s="749" t="s">
        <v>27934</v>
      </c>
      <c r="B10806" s="758" t="str">
        <f aca="false">C10806&amp;D10806&amp;E10806&amp;F10806&amp;G10806&amp;H10806</f>
        <v>JUNTA DE DILATACAO E VEDACAO DE PISOS,LAJES,PILARES,FISSURAS,ALVENARIAS,RESERVATORIOS,ETC,PARA MOVIMENTOS DE -20 A +30MM.FORNECIMENTO E COLOCACAO</v>
      </c>
      <c r="C10806" s="749" t="s">
        <v>27922</v>
      </c>
      <c r="D10806" s="749" t="s">
        <v>27935</v>
      </c>
      <c r="E10806" s="749" t="s">
        <v>14939</v>
      </c>
      <c r="I10806" s="749" t="s">
        <v>236</v>
      </c>
      <c r="J10806" s="749" t="n">
        <v>189.73</v>
      </c>
    </row>
    <row collapsed="false" customFormat="false" customHeight="true" hidden="true" ht="38.25" outlineLevel="0" r="10807">
      <c r="A10807" s="749" t="s">
        <v>27936</v>
      </c>
      <c r="B10807" s="758" t="str">
        <f aca="false">C10807&amp;D10807&amp;E10807&amp;F10807&amp;G10807&amp;H10807</f>
        <v>JUNTA DE DILATACAO E VEDACAO DE PISOS,LAJES,PILARES,FISSURAS,ALVENARIAS,RESERVATORIOS,ETC,PARA MOVIMENTOS DE -20 A +30MM.FORNECIMENTO E COLOCACAO</v>
      </c>
      <c r="C10807" s="749" t="s">
        <v>27922</v>
      </c>
      <c r="D10807" s="749" t="s">
        <v>27935</v>
      </c>
      <c r="E10807" s="749" t="s">
        <v>14939</v>
      </c>
      <c r="I10807" s="749" t="s">
        <v>236</v>
      </c>
      <c r="J10807" s="749" t="n">
        <v>189.73</v>
      </c>
    </row>
    <row collapsed="false" customFormat="false" customHeight="true" hidden="true" ht="12.75" outlineLevel="0" r="10808">
      <c r="A10808" s="749" t="s">
        <v>27937</v>
      </c>
      <c r="B10808" s="749" t="str">
        <f aca="false">C10808&amp;D10808&amp;E10808&amp;F10808&amp;G10808&amp;H10808</f>
        <v>JUNTA ELASTICA EM PVC TERMOPLASTICO,TIPO 022,PARA JUNTAS SUBMETIDAS A UMA PRESSAO MEDIA E DE POUCA DEFORMACAO.FORNECIMENTO E COLOCACAO</v>
      </c>
      <c r="C10808" s="749" t="s">
        <v>27938</v>
      </c>
      <c r="D10808" s="749" t="s">
        <v>27939</v>
      </c>
      <c r="E10808" s="749" t="s">
        <v>14472</v>
      </c>
      <c r="I10808" s="749" t="s">
        <v>236</v>
      </c>
      <c r="J10808" s="749" t="n">
        <v>71.81</v>
      </c>
    </row>
    <row collapsed="false" customFormat="false" customHeight="true" hidden="true" ht="12.75" outlineLevel="0" r="10809">
      <c r="A10809" s="749" t="s">
        <v>27940</v>
      </c>
      <c r="B10809" s="749" t="str">
        <f aca="false">C10809&amp;D10809&amp;E10809&amp;F10809&amp;G10809&amp;H10809</f>
        <v>JUNTA ELASTICA EM PVC TERMOPLASTICO,TIPO 022,PARA JUNTAS SUBMETIDAS A UMA PRESSAO MEDIA E DE POUCA DEFORMACAO.FORNECIMENTO E COLOCACAO</v>
      </c>
      <c r="C10809" s="749" t="s">
        <v>27938</v>
      </c>
      <c r="D10809" s="749" t="s">
        <v>27939</v>
      </c>
      <c r="E10809" s="749" t="s">
        <v>14472</v>
      </c>
      <c r="I10809" s="749" t="s">
        <v>236</v>
      </c>
      <c r="J10809" s="749" t="n">
        <v>71.81</v>
      </c>
    </row>
    <row collapsed="false" customFormat="false" customHeight="true" hidden="true" ht="12.75" outlineLevel="0" r="10810">
      <c r="A10810" s="749" t="s">
        <v>27941</v>
      </c>
      <c r="B10810" s="749" t="str">
        <f aca="false">C10810&amp;D10810&amp;E10810&amp;F10810&amp;G10810&amp;H10810</f>
        <v>JUNTA DE DILATACAO E VEDACAO DE ISOPOR,NA ESPESSURA DE 1CM,FIXADA COM COLA.FORNECIMENTO E COLOCACAO</v>
      </c>
      <c r="C10810" s="749" t="s">
        <v>27942</v>
      </c>
      <c r="D10810" s="749" t="s">
        <v>27943</v>
      </c>
      <c r="I10810" s="749" t="s">
        <v>52</v>
      </c>
      <c r="J10810" s="749" t="n">
        <v>23.23</v>
      </c>
    </row>
    <row collapsed="false" customFormat="false" customHeight="true" hidden="true" ht="12.75" outlineLevel="0" r="10811">
      <c r="A10811" s="749" t="s">
        <v>27944</v>
      </c>
      <c r="B10811" s="749" t="str">
        <f aca="false">C10811&amp;D10811&amp;E10811&amp;F10811&amp;G10811&amp;H10811</f>
        <v>JUNTA DE DILATACAO E VEDACAO DE ISOPOR,NA ESPESSURA DE 1CM,FIXADA COM COLA.FORNECIMENTO E COLOCACAO</v>
      </c>
      <c r="C10811" s="749" t="s">
        <v>27942</v>
      </c>
      <c r="D10811" s="749" t="s">
        <v>27943</v>
      </c>
      <c r="I10811" s="749" t="s">
        <v>52</v>
      </c>
      <c r="J10811" s="749" t="n">
        <v>20.86</v>
      </c>
    </row>
    <row collapsed="false" customFormat="false" customHeight="true" hidden="true" ht="12.75" outlineLevel="0" r="10812">
      <c r="A10812" s="749" t="s">
        <v>27945</v>
      </c>
      <c r="B10812" s="749" t="str">
        <f aca="false">C10812&amp;D10812&amp;E10812&amp;F10812&amp;G10812&amp;H10812</f>
        <v>JUNTA DE DILATACAO E VEDACAO DE ISOPOR,NA ESPESSURA DE 2CM,FIXADA COM COLA.FORNECIMENTO E COLOCACAO</v>
      </c>
      <c r="C10812" s="749" t="s">
        <v>27946</v>
      </c>
      <c r="D10812" s="749" t="s">
        <v>27943</v>
      </c>
      <c r="I10812" s="749" t="s">
        <v>52</v>
      </c>
      <c r="J10812" s="749" t="n">
        <v>25.49</v>
      </c>
    </row>
    <row collapsed="false" customFormat="false" customHeight="true" hidden="true" ht="12.75" outlineLevel="0" r="10813">
      <c r="A10813" s="749" t="s">
        <v>27947</v>
      </c>
      <c r="B10813" s="749" t="str">
        <f aca="false">C10813&amp;D10813&amp;E10813&amp;F10813&amp;G10813&amp;H10813</f>
        <v>JUNTA DE DILATACAO E VEDACAO DE ISOPOR,NA ESPESSURA DE 2CM,FIXADA COM COLA.FORNECIMENTO E COLOCACAO</v>
      </c>
      <c r="C10813" s="749" t="s">
        <v>27946</v>
      </c>
      <c r="D10813" s="749" t="s">
        <v>27943</v>
      </c>
      <c r="I10813" s="749" t="s">
        <v>52</v>
      </c>
      <c r="J10813" s="749" t="n">
        <v>23.13</v>
      </c>
    </row>
    <row collapsed="false" customFormat="false" customHeight="true" hidden="true" ht="12.75" outlineLevel="0" r="10814">
      <c r="A10814" s="749" t="s">
        <v>27948</v>
      </c>
      <c r="B10814" s="749" t="str">
        <f aca="false">C10814&amp;D10814&amp;E10814&amp;F10814&amp;G10814&amp;H10814</f>
        <v>JUNTA DE DILATACAO E VEDACAO DE ISOPOR,NA ESPESSURA DE 3CM,FIXADA COM COLA.FORNECIMENTO E COLOCACAO</v>
      </c>
      <c r="C10814" s="749" t="s">
        <v>27949</v>
      </c>
      <c r="D10814" s="749" t="s">
        <v>27943</v>
      </c>
      <c r="I10814" s="749" t="s">
        <v>52</v>
      </c>
      <c r="J10814" s="749" t="n">
        <v>27.69</v>
      </c>
    </row>
    <row collapsed="false" customFormat="false" customHeight="true" hidden="true" ht="12.75" outlineLevel="0" r="10815">
      <c r="A10815" s="749" t="s">
        <v>27950</v>
      </c>
      <c r="B10815" s="749" t="str">
        <f aca="false">C10815&amp;D10815&amp;E10815&amp;F10815&amp;G10815&amp;H10815</f>
        <v>JUNTA DE DILATACAO E VEDACAO DE ISOPOR,NA ESPESSURA DE 3CM,FIXADA COM COLA.FORNECIMENTO E COLOCACAO</v>
      </c>
      <c r="C10815" s="749" t="s">
        <v>27949</v>
      </c>
      <c r="D10815" s="749" t="s">
        <v>27943</v>
      </c>
      <c r="I10815" s="749" t="s">
        <v>52</v>
      </c>
      <c r="J10815" s="749" t="n">
        <v>25.32</v>
      </c>
    </row>
    <row collapsed="false" customFormat="false" customHeight="true" hidden="true" ht="12.75" outlineLevel="0" r="10816">
      <c r="A10816" s="749" t="s">
        <v>27951</v>
      </c>
      <c r="B10816" s="749" t="str">
        <f aca="false">C10816&amp;D10816&amp;E10816&amp;F10816&amp;G10816&amp;H10816</f>
        <v>JUNTA DE DILATACAO E VEDACAO DE ISOPOR,NA ESPESSURA DE 5CM,FIXADA COM COLA.FORNECIMENTO E COLOCACAO</v>
      </c>
      <c r="C10816" s="749" t="s">
        <v>27952</v>
      </c>
      <c r="D10816" s="749" t="s">
        <v>27943</v>
      </c>
      <c r="I10816" s="749" t="s">
        <v>52</v>
      </c>
      <c r="J10816" s="749" t="n">
        <v>31.63</v>
      </c>
    </row>
    <row collapsed="false" customFormat="false" customHeight="true" hidden="true" ht="12.75" outlineLevel="0" r="10817">
      <c r="A10817" s="749" t="s">
        <v>27953</v>
      </c>
      <c r="B10817" s="749" t="str">
        <f aca="false">C10817&amp;D10817&amp;E10817&amp;F10817&amp;G10817&amp;H10817</f>
        <v>JUNTA DE DILATACAO E VEDACAO DE ISOPOR,NA ESPESSURA DE 5CM,FIXADA COM COLA.FORNECIMENTO E COLOCACAO</v>
      </c>
      <c r="C10817" s="749" t="s">
        <v>27952</v>
      </c>
      <c r="D10817" s="749" t="s">
        <v>27943</v>
      </c>
      <c r="I10817" s="749" t="s">
        <v>52</v>
      </c>
      <c r="J10817" s="749" t="n">
        <v>29.26</v>
      </c>
    </row>
    <row collapsed="false" customFormat="false" customHeight="true" hidden="true" ht="12.75" outlineLevel="0" r="10818">
      <c r="A10818" s="749" t="s">
        <v>27954</v>
      </c>
      <c r="B10818" s="749" t="str">
        <f aca="false">C10818&amp;D10818&amp;E10818&amp;F10818&amp;G10818&amp;H10818</f>
        <v>MONTAGEM DAS ARMADURAS E ESCAMAS EM SERVICO DE TERRA ARMADA,EXCLUSIVE FORNECIMENTO E TRANSPORTE DAS PECAS</v>
      </c>
      <c r="C10818" s="749" t="s">
        <v>27955</v>
      </c>
      <c r="D10818" s="749" t="s">
        <v>27956</v>
      </c>
      <c r="I10818" s="749" t="s">
        <v>52</v>
      </c>
      <c r="J10818" s="749" t="n">
        <v>54.72</v>
      </c>
    </row>
    <row collapsed="false" customFormat="false" customHeight="true" hidden="true" ht="12.75" outlineLevel="0" r="10819">
      <c r="A10819" s="749" t="s">
        <v>27957</v>
      </c>
      <c r="B10819" s="749" t="str">
        <f aca="false">C10819&amp;D10819&amp;E10819&amp;F10819&amp;G10819&amp;H10819</f>
        <v>MONTAGEM DAS ARMADURAS E ESCAMAS EM SERVICO DE TERRA ARMADA,EXCLUSIVE FORNECIMENTO E TRANSPORTE DAS PECAS</v>
      </c>
      <c r="C10819" s="749" t="s">
        <v>27955</v>
      </c>
      <c r="D10819" s="749" t="s">
        <v>27956</v>
      </c>
      <c r="I10819" s="749" t="s">
        <v>52</v>
      </c>
      <c r="J10819" s="749" t="n">
        <v>52.13</v>
      </c>
    </row>
    <row collapsed="false" customFormat="false" customHeight="true" hidden="true" ht="12.75" outlineLevel="0" r="10820">
      <c r="A10820" s="749" t="s">
        <v>27958</v>
      </c>
      <c r="B10820" s="749" t="str">
        <f aca="false">C10820&amp;D10820&amp;E10820&amp;F10820&amp;G10820&amp;H10820</f>
        <v>TERRA ARMADA PARA ARRIMO MACICO TIPO GREIDE,PARA RAMPAS DE ACESSO E VIADUTOS OU PONTES COM SOBRECARGA RODOVIARIA,SENDO ALTURA DA SOLEIRA AO GREIDE DA PISTA DE 0 ATE 6,00M.O PRECO INCLUI A EXECUCAO DE TODOS OS SERVICOS E O FORNECIMENTO DE TODOS OS ELEMENTOS CONSTRUTIVOS ESPECIAIS E PECAS GALVANIZADAS,EXCLUSIVE A EXECUCAO DO ATERRO</v>
      </c>
      <c r="C10820" s="749" t="s">
        <v>27959</v>
      </c>
      <c r="D10820" s="749" t="s">
        <v>27960</v>
      </c>
      <c r="E10820" s="749" t="s">
        <v>27961</v>
      </c>
      <c r="F10820" s="749" t="s">
        <v>27962</v>
      </c>
      <c r="G10820" s="749" t="s">
        <v>27963</v>
      </c>
      <c r="H10820" s="749" t="s">
        <v>27964</v>
      </c>
      <c r="I10820" s="749" t="s">
        <v>52</v>
      </c>
      <c r="J10820" s="749" t="n">
        <v>567.9</v>
      </c>
    </row>
    <row collapsed="false" customFormat="false" customHeight="true" hidden="true" ht="12.75" outlineLevel="0" r="10821">
      <c r="A10821" s="749" t="s">
        <v>27965</v>
      </c>
      <c r="B10821" s="749" t="str">
        <f aca="false">C10821&amp;D10821&amp;E10821&amp;F10821&amp;G10821&amp;H10821</f>
        <v>TERRA ARMADA PARA ARRIMO MACICO TIPO GREIDE,PARA RAMPAS DE ACESSO E VIADUTOS OU PONTES COM SOBRECARGA RODOVIARIA,SENDO ALTURA DA SOLEIRA AO GREIDE DA PISTA DE 0 ATE 6,00M.O PRECO INCLUI A EXECUCAO DE TODOS OS SERVICOS E O FORNECIMENTO DE TODOS OS ELEMENTOS CONSTRUTIVOS ESPECIAIS E PECAS GALVANIZADAS,EXCLUSIVE A EXECUCAO DO ATERRO</v>
      </c>
      <c r="C10821" s="749" t="s">
        <v>27959</v>
      </c>
      <c r="D10821" s="749" t="s">
        <v>27960</v>
      </c>
      <c r="E10821" s="749" t="s">
        <v>27961</v>
      </c>
      <c r="F10821" s="749" t="s">
        <v>27962</v>
      </c>
      <c r="G10821" s="749" t="s">
        <v>27963</v>
      </c>
      <c r="H10821" s="749" t="s">
        <v>27964</v>
      </c>
      <c r="I10821" s="749" t="s">
        <v>52</v>
      </c>
      <c r="J10821" s="749" t="n">
        <v>567.9</v>
      </c>
    </row>
    <row collapsed="false" customFormat="false" customHeight="true" hidden="true" ht="12.75" outlineLevel="0" r="10822">
      <c r="A10822" s="749" t="s">
        <v>27966</v>
      </c>
      <c r="B10822" s="749" t="str">
        <f aca="false">C10822&amp;D10822&amp;E10822&amp;F10822&amp;G10822&amp;H10822</f>
        <v>TERRA ARMADA PARA ARRIMO DE MACICO TIPO GREIDE,PARA RAMPAS DE ACESSO E VIADUTOS OU PONTES COM SOBRECARGA RODOVIARIA,ALTURA DA SOLEIRA AO GREIDE DA PISTA DE 6 ATE 9,00M.O PRECO INCLUI A EXECUCAO DE TODOS OS SERVICOS E O FORNECIMENTO DE TODOS OS ELEMENTOS CONSTRUTIVOS ESPECIAIS E PECAS GALVANIZADAS,EXCLUSIVE A EXECUCAO DO ATERRO</v>
      </c>
      <c r="C10822" s="749" t="s">
        <v>27967</v>
      </c>
      <c r="D10822" s="749" t="s">
        <v>27968</v>
      </c>
      <c r="E10822" s="749" t="s">
        <v>27969</v>
      </c>
      <c r="F10822" s="749" t="s">
        <v>27970</v>
      </c>
      <c r="G10822" s="749" t="s">
        <v>27971</v>
      </c>
      <c r="H10822" s="749" t="s">
        <v>27972</v>
      </c>
      <c r="I10822" s="749" t="s">
        <v>52</v>
      </c>
      <c r="J10822" s="749" t="n">
        <v>603.9</v>
      </c>
    </row>
    <row collapsed="false" customFormat="false" customHeight="true" hidden="true" ht="12.75" outlineLevel="0" r="10823">
      <c r="A10823" s="749" t="s">
        <v>27973</v>
      </c>
      <c r="B10823" s="749" t="str">
        <f aca="false">C10823&amp;D10823&amp;E10823&amp;F10823&amp;G10823&amp;H10823</f>
        <v>TERRA ARMADA PARA ARRIMO DE MACICO TIPO GREIDE,PARA RAMPAS DE ACESSO E VIADUTOS OU PONTES COM SOBRECARGA RODOVIARIA,ALTURA DA SOLEIRA AO GREIDE DA PISTA DE 6 ATE 9,00M.O PRECO INCLUI A EXECUCAO DE TODOS OS SERVICOS E O FORNECIMENTO DE TODOS OS ELEMENTOS CONSTRUTIVOS ESPECIAIS E PECAS GALVANIZADAS,EXCLUSIVE A EXECUCAO DO ATERRO</v>
      </c>
      <c r="C10823" s="749" t="s">
        <v>27967</v>
      </c>
      <c r="D10823" s="749" t="s">
        <v>27968</v>
      </c>
      <c r="E10823" s="749" t="s">
        <v>27969</v>
      </c>
      <c r="F10823" s="749" t="s">
        <v>27970</v>
      </c>
      <c r="G10823" s="749" t="s">
        <v>27971</v>
      </c>
      <c r="H10823" s="749" t="s">
        <v>27972</v>
      </c>
      <c r="I10823" s="749" t="s">
        <v>52</v>
      </c>
      <c r="J10823" s="749" t="n">
        <v>603.9</v>
      </c>
    </row>
    <row collapsed="false" customFormat="false" customHeight="true" hidden="true" ht="12.75" outlineLevel="0" r="10824">
      <c r="A10824" s="749" t="s">
        <v>27974</v>
      </c>
      <c r="B10824" s="749" t="str">
        <f aca="false">C10824&amp;D10824&amp;E10824&amp;F10824&amp;G10824&amp;H10824</f>
        <v>TERRA ARMADA PARA ARRIMO DE MACICO TIPO GREIDE,PARA RAMPAS DE ACESSO E VIADUTOS OU PONTES COM SOBRECARGA RODOVIARIA,ALTURA DA SOLEIRA AO GREIDE DA PISTA DE 9 ATE 12,00M.O PRECO INCLUI A EXECUCAO DE TODOS OS SERVICOS E O FORNECIMENTO DE TODOS OS ELEMENTOS CONSTRUTIVOS ESPECIAIS E PECAS GALVANIZADAS,EXCLUSIVE A EXECUCAO DO ATERRO</v>
      </c>
      <c r="C10824" s="749" t="s">
        <v>27967</v>
      </c>
      <c r="D10824" s="749" t="s">
        <v>27968</v>
      </c>
      <c r="E10824" s="749" t="s">
        <v>27975</v>
      </c>
      <c r="F10824" s="749" t="s">
        <v>27976</v>
      </c>
      <c r="G10824" s="749" t="s">
        <v>27977</v>
      </c>
      <c r="H10824" s="749" t="s">
        <v>27978</v>
      </c>
      <c r="I10824" s="749" t="s">
        <v>52</v>
      </c>
      <c r="J10824" s="749" t="n">
        <v>669.9</v>
      </c>
    </row>
    <row collapsed="false" customFormat="false" customHeight="true" hidden="true" ht="12.75" outlineLevel="0" r="10825">
      <c r="A10825" s="749" t="s">
        <v>27979</v>
      </c>
      <c r="B10825" s="749" t="str">
        <f aca="false">C10825&amp;D10825&amp;E10825&amp;F10825&amp;G10825&amp;H10825</f>
        <v>TERRA ARMADA PARA ARRIMO DE MACICO TIPO GREIDE,PARA RAMPAS DE ACESSO E VIADUTOS OU PONTES COM SOBRECARGA RODOVIARIA,ALTURA DA SOLEIRA AO GREIDE DA PISTA DE 9 ATE 12,00M.O PRECO INCLUI A EXECUCAO DE TODOS OS SERVICOS E O FORNECIMENTO DE TODOS OS ELEMENTOS CONSTRUTIVOS ESPECIAIS E PECAS GALVANIZADAS,EXCLUSIVE A EXECUCAO DO ATERRO</v>
      </c>
      <c r="C10825" s="749" t="s">
        <v>27967</v>
      </c>
      <c r="D10825" s="749" t="s">
        <v>27968</v>
      </c>
      <c r="E10825" s="749" t="s">
        <v>27975</v>
      </c>
      <c r="F10825" s="749" t="s">
        <v>27976</v>
      </c>
      <c r="G10825" s="749" t="s">
        <v>27977</v>
      </c>
      <c r="H10825" s="749" t="s">
        <v>27978</v>
      </c>
      <c r="I10825" s="749" t="s">
        <v>52</v>
      </c>
      <c r="J10825" s="749" t="n">
        <v>669.9</v>
      </c>
    </row>
    <row collapsed="false" customFormat="false" customHeight="true" hidden="true" ht="38.25" outlineLevel="0" r="10826">
      <c r="A10826" s="749" t="s">
        <v>27980</v>
      </c>
      <c r="B10826" s="758" t="str">
        <f aca="false">C10826&amp;D10826&amp;E10826&amp;F10826&amp;G10826&amp;H10826</f>
        <v>CHUMBAMENTO DE ROCHA,PARA REFORCO DE ABOBODA DE TUNEL,NA FASE DE ESCAVACAO,COM CHUMBADORES DE ACO CA-50,INCLUSIVE FORNECIMENTO DE MATERIAIS,FUROS COM PERFURATRIZ,EXCLUSIVE INJECAO,SENDO MEDIDO POR KG DE VERGALHAO</v>
      </c>
      <c r="C10826" s="749" t="s">
        <v>27981</v>
      </c>
      <c r="D10826" s="749" t="s">
        <v>27982</v>
      </c>
      <c r="E10826" s="749" t="s">
        <v>27983</v>
      </c>
      <c r="F10826" s="749" t="s">
        <v>27984</v>
      </c>
      <c r="I10826" s="749" t="s">
        <v>1404</v>
      </c>
      <c r="J10826" s="749" t="n">
        <v>35.63</v>
      </c>
    </row>
    <row collapsed="false" customFormat="false" customHeight="true" hidden="true" ht="38.25" outlineLevel="0" r="10827">
      <c r="A10827" s="749" t="s">
        <v>27985</v>
      </c>
      <c r="B10827" s="758" t="str">
        <f aca="false">C10827&amp;D10827&amp;E10827&amp;F10827&amp;G10827&amp;H10827</f>
        <v>CHUMBAMENTO DE ROCHA,PARA REFORCO DE ABOBODA DE TUNEL,NA FASE DE ESCAVACAO,COM CHUMBADORES DE ACO CA-50,INCLUSIVE FORNECIMENTO DE MATERIAIS,FUROS COM PERFURATRIZ,EXCLUSIVE INJECAO,SENDO MEDIDO POR KG DE VERGALHAO</v>
      </c>
      <c r="C10827" s="749" t="s">
        <v>27981</v>
      </c>
      <c r="D10827" s="749" t="s">
        <v>27982</v>
      </c>
      <c r="E10827" s="749" t="s">
        <v>27983</v>
      </c>
      <c r="F10827" s="749" t="s">
        <v>27984</v>
      </c>
      <c r="I10827" s="749" t="s">
        <v>1404</v>
      </c>
      <c r="J10827" s="749" t="n">
        <v>32.28</v>
      </c>
    </row>
    <row collapsed="false" customFormat="false" customHeight="true" hidden="true" ht="12.75" outlineLevel="0" r="10828">
      <c r="A10828" s="749" t="s">
        <v>27986</v>
      </c>
      <c r="B10828" s="749" t="str">
        <f aca="false">C10828&amp;D10828&amp;E10828&amp;F10828&amp;G10828&amp;H10828</f>
        <v>CHUMBAMENTO DE ROCHA,A CEU ABERTO,COM VERGALHAO DE ACO CA-50,INCLUSIVE FORNECIMENTO DE MATERIAIS,FUROS COM PERFURATRIZ,EXCLUSIVE INJECAO,SENDO MEDIDO POR KG DE VERGALHAO</v>
      </c>
      <c r="C10828" s="749" t="s">
        <v>27987</v>
      </c>
      <c r="D10828" s="749" t="s">
        <v>27988</v>
      </c>
      <c r="E10828" s="749" t="s">
        <v>27989</v>
      </c>
      <c r="I10828" s="749" t="s">
        <v>1404</v>
      </c>
      <c r="J10828" s="749" t="n">
        <v>20.14</v>
      </c>
    </row>
    <row collapsed="false" customFormat="false" customHeight="true" hidden="true" ht="12.75" outlineLevel="0" r="10829">
      <c r="A10829" s="749" t="s">
        <v>27990</v>
      </c>
      <c r="B10829" s="749" t="str">
        <f aca="false">C10829&amp;D10829&amp;E10829&amp;F10829&amp;G10829&amp;H10829</f>
        <v>CHUMBAMENTO DE ROCHA,A CEU ABERTO,COM VERGALHAO DE ACO CA-50,INCLUSIVE FORNECIMENTO DE MATERIAIS,FUROS COM PERFURATRIZ,EXCLUSIVE INJECAO,SENDO MEDIDO POR KG DE VERGALHAO</v>
      </c>
      <c r="C10829" s="749" t="s">
        <v>27987</v>
      </c>
      <c r="D10829" s="749" t="s">
        <v>27988</v>
      </c>
      <c r="E10829" s="749" t="s">
        <v>27989</v>
      </c>
      <c r="I10829" s="749" t="s">
        <v>1404</v>
      </c>
      <c r="J10829" s="749" t="n">
        <v>18.39</v>
      </c>
    </row>
    <row collapsed="false" customFormat="false" customHeight="true" hidden="true" ht="12.75" outlineLevel="0" r="10830">
      <c r="A10830" s="749" t="s">
        <v>27991</v>
      </c>
      <c r="B10830" s="749" t="str">
        <f aca="false">C10830&amp;D10830&amp;E10830&amp;F10830&amp;G10830&amp;H10830</f>
        <v>TIRANTES PROTENDIDOS DE ACO CA-50,DIAMETRO DE 25MM(7/8"),COM COMPRIMENTO TOTAL ATE 9,00M,INCLUSIVE FORNECIMENTO DE MATERIAIS,PROTECAO ANTICORROSIVA,PREPARO,COLOCACAO E PROTENSAO,EXCLUSIVE PERFURACAO E INJECAO</v>
      </c>
      <c r="C10830" s="749" t="s">
        <v>27992</v>
      </c>
      <c r="D10830" s="749" t="s">
        <v>27993</v>
      </c>
      <c r="E10830" s="749" t="s">
        <v>27994</v>
      </c>
      <c r="F10830" s="749" t="s">
        <v>27995</v>
      </c>
      <c r="I10830" s="749" t="s">
        <v>236</v>
      </c>
      <c r="J10830" s="749" t="n">
        <v>76.64</v>
      </c>
    </row>
    <row collapsed="false" customFormat="false" customHeight="true" hidden="true" ht="12.75" outlineLevel="0" r="10831">
      <c r="A10831" s="749" t="s">
        <v>27996</v>
      </c>
      <c r="B10831" s="749" t="str">
        <f aca="false">C10831&amp;D10831&amp;E10831&amp;F10831&amp;G10831&amp;H10831</f>
        <v>TIRANTES PROTENDIDOS DE ACO CA-50,DIAMETRO DE 25MM(7/8"),COM COMPRIMENTO TOTAL ATE 9,00M,INCLUSIVE FORNECIMENTO DE MATERIAIS,PROTECAO ANTICORROSIVA,PREPARO,COLOCACAO E PROTENSAO,EXCLUSIVE PERFURACAO E INJECAO</v>
      </c>
      <c r="C10831" s="749" t="s">
        <v>27992</v>
      </c>
      <c r="D10831" s="749" t="s">
        <v>27993</v>
      </c>
      <c r="E10831" s="749" t="s">
        <v>27994</v>
      </c>
      <c r="F10831" s="749" t="s">
        <v>27995</v>
      </c>
      <c r="I10831" s="749" t="s">
        <v>236</v>
      </c>
      <c r="J10831" s="749" t="n">
        <v>71.13</v>
      </c>
    </row>
    <row collapsed="false" customFormat="false" customHeight="true" hidden="true" ht="12.75" outlineLevel="0" r="10832">
      <c r="A10832" s="749" t="s">
        <v>27997</v>
      </c>
      <c r="B10832" s="749" t="str">
        <f aca="false">C10832&amp;D10832&amp;E10832&amp;F10832&amp;G10832&amp;H10832</f>
        <v>TIRANTES PROTENDIDOS DE ACO CA-50,DIAMETRO DE 32MM(1.1/4"),COM COMPRIMENTO TOTAL ATE 9,00M,INCLUSIVE FORNECIMENTO DE MATERIAIS,PROTECAO ANTICORROSIVA,PREPARO,COLOCACAO E PROTENSAO,EXCLUSIVE PERFURACAO E INJECAO</v>
      </c>
      <c r="C10832" s="749" t="s">
        <v>27998</v>
      </c>
      <c r="D10832" s="749" t="s">
        <v>27999</v>
      </c>
      <c r="E10832" s="749" t="s">
        <v>28000</v>
      </c>
      <c r="F10832" s="749" t="s">
        <v>28001</v>
      </c>
      <c r="I10832" s="749" t="s">
        <v>236</v>
      </c>
      <c r="J10832" s="749" t="n">
        <v>130.5</v>
      </c>
    </row>
    <row collapsed="false" customFormat="false" customHeight="true" hidden="true" ht="12.75" outlineLevel="0" r="10833">
      <c r="A10833" s="749" t="s">
        <v>28002</v>
      </c>
      <c r="B10833" s="749" t="str">
        <f aca="false">C10833&amp;D10833&amp;E10833&amp;F10833&amp;G10833&amp;H10833</f>
        <v>TIRANTES PROTENDIDOS DE ACO CA-50,DIAMETRO DE 32MM(1.1/4"),COM COMPRIMENTO TOTAL ATE 9,00M,INCLUSIVE FORNECIMENTO DE MATERIAIS,PROTECAO ANTICORROSIVA,PREPARO,COLOCACAO E PROTENSAO,EXCLUSIVE PERFURACAO E INJECAO</v>
      </c>
      <c r="C10833" s="749" t="s">
        <v>27998</v>
      </c>
      <c r="D10833" s="749" t="s">
        <v>27999</v>
      </c>
      <c r="E10833" s="749" t="s">
        <v>28000</v>
      </c>
      <c r="F10833" s="749" t="s">
        <v>28001</v>
      </c>
      <c r="I10833" s="749" t="s">
        <v>236</v>
      </c>
      <c r="J10833" s="749" t="n">
        <v>121.72</v>
      </c>
    </row>
    <row collapsed="false" customFormat="false" customHeight="true" hidden="true" ht="12.75" outlineLevel="0" r="10834">
      <c r="A10834" s="749" t="s">
        <v>28003</v>
      </c>
      <c r="B10834" s="749" t="str">
        <f aca="false">C10834&amp;D10834&amp;E10834&amp;F10834&amp;G10834&amp;H10834</f>
        <v>TIRANTES PROTENDIDOS DE ACO CA-50,DIAMETRO DE 25MM(7/8"),COM COMPRIMENTO TOTAL ENTRE 9,00 E 15,00M,INCLUSIVE FORNECIMENTO DE MATERIAIS,PROTECAO ANTICORROSIVA,PREPARO,COLOCACAO E PROTENSAO,EXCLUSIVE PERFURACAO E INJECAO</v>
      </c>
      <c r="C10834" s="749" t="s">
        <v>27992</v>
      </c>
      <c r="D10834" s="749" t="s">
        <v>28004</v>
      </c>
      <c r="E10834" s="749" t="s">
        <v>28005</v>
      </c>
      <c r="F10834" s="749" t="s">
        <v>28006</v>
      </c>
      <c r="I10834" s="749" t="s">
        <v>236</v>
      </c>
      <c r="J10834" s="749" t="n">
        <v>58.95</v>
      </c>
    </row>
    <row collapsed="false" customFormat="false" customHeight="true" hidden="true" ht="12.75" outlineLevel="0" r="10835">
      <c r="A10835" s="749" t="s">
        <v>28007</v>
      </c>
      <c r="B10835" s="749" t="str">
        <f aca="false">C10835&amp;D10835&amp;E10835&amp;F10835&amp;G10835&amp;H10835</f>
        <v>TIRANTES PROTENDIDOS DE ACO CA-50,DIAMETRO DE 25MM(7/8"),COM COMPRIMENTO TOTAL ENTRE 9,00 E 15,00M,INCLUSIVE FORNECIMENTO DE MATERIAIS,PROTECAO ANTICORROSIVA,PREPARO,COLOCACAO E PROTENSAO,EXCLUSIVE PERFURACAO E INJECAO</v>
      </c>
      <c r="C10835" s="749" t="s">
        <v>27992</v>
      </c>
      <c r="D10835" s="749" t="s">
        <v>28004</v>
      </c>
      <c r="E10835" s="749" t="s">
        <v>28005</v>
      </c>
      <c r="F10835" s="749" t="s">
        <v>28006</v>
      </c>
      <c r="I10835" s="749" t="s">
        <v>236</v>
      </c>
      <c r="J10835" s="749" t="n">
        <v>54.72</v>
      </c>
    </row>
    <row collapsed="false" customFormat="false" customHeight="true" hidden="true" ht="12.75" outlineLevel="0" r="10836">
      <c r="A10836" s="749" t="s">
        <v>28008</v>
      </c>
      <c r="B10836" s="749" t="str">
        <f aca="false">C10836&amp;D10836&amp;E10836&amp;F10836&amp;G10836&amp;H10836</f>
        <v>TIRANTES PROTENDIDOS DE ACO CA-50,DIAMETRO DE 32MM(1.1/4"),COM COMPRIMENTO TOTAL ENTRE 9,00 E 15,00M,INCLUSIVE FORNECIMENTO DE MATERIAIS,PROTECAO ANTICORROSIVA,PREPARO,COLOCACAO EPROTENSAO,EXCLUSIVE PERFURACAO E INJECAO</v>
      </c>
      <c r="C10836" s="749" t="s">
        <v>27998</v>
      </c>
      <c r="D10836" s="749" t="s">
        <v>28009</v>
      </c>
      <c r="E10836" s="749" t="s">
        <v>28010</v>
      </c>
      <c r="F10836" s="749" t="s">
        <v>28011</v>
      </c>
      <c r="I10836" s="749" t="s">
        <v>236</v>
      </c>
      <c r="J10836" s="749" t="n">
        <v>100.38</v>
      </c>
    </row>
    <row collapsed="false" customFormat="false" customHeight="true" hidden="true" ht="12.75" outlineLevel="0" r="10837">
      <c r="A10837" s="749" t="s">
        <v>28012</v>
      </c>
      <c r="B10837" s="749" t="str">
        <f aca="false">C10837&amp;D10837&amp;E10837&amp;F10837&amp;G10837&amp;H10837</f>
        <v>TIRANTES PROTENDIDOS DE ACO CA-50,DIAMETRO DE 32MM(1.1/4"),COM COMPRIMENTO TOTAL ENTRE 9,00 E 15,00M,INCLUSIVE FORNECIMENTO DE MATERIAIS,PROTECAO ANTICORROSIVA,PREPARO,COLOCACAO EPROTENSAO,EXCLUSIVE PERFURACAO E INJECAO</v>
      </c>
      <c r="C10837" s="749" t="s">
        <v>27998</v>
      </c>
      <c r="D10837" s="749" t="s">
        <v>28009</v>
      </c>
      <c r="E10837" s="749" t="s">
        <v>28010</v>
      </c>
      <c r="F10837" s="749" t="s">
        <v>28011</v>
      </c>
      <c r="I10837" s="749" t="s">
        <v>236</v>
      </c>
      <c r="J10837" s="749" t="n">
        <v>93.63</v>
      </c>
    </row>
    <row collapsed="false" customFormat="false" customHeight="true" hidden="true" ht="12.75" outlineLevel="0" r="10838">
      <c r="A10838" s="749" t="s">
        <v>28013</v>
      </c>
      <c r="B10838" s="749" t="str">
        <f aca="false">C10838&amp;D10838&amp;E10838&amp;F10838&amp;G10838&amp;H10838</f>
        <v>TIRANTES PROTENDIDOS DE ACO CA-50,DIAMETRO DE 25MM(7/8"),COM COMPRIMENTO TOTAL MAIOR QUE 15,00M,INCLUSIVE FORNECIMENTO DE MATERIAIS,PROTECAO ANTICORROSIVA,PREPARO,COLOCACAO E PROTENSAO,EXCLUSIVE PERFURACAO E INJECAO</v>
      </c>
      <c r="C10838" s="749" t="s">
        <v>27992</v>
      </c>
      <c r="D10838" s="749" t="s">
        <v>28014</v>
      </c>
      <c r="E10838" s="749" t="s">
        <v>28015</v>
      </c>
      <c r="F10838" s="749" t="s">
        <v>28016</v>
      </c>
      <c r="I10838" s="749" t="s">
        <v>236</v>
      </c>
      <c r="J10838" s="749" t="n">
        <v>50.11</v>
      </c>
    </row>
    <row collapsed="false" customFormat="false" customHeight="true" hidden="true" ht="12.75" outlineLevel="0" r="10839">
      <c r="A10839" s="749" t="s">
        <v>28017</v>
      </c>
      <c r="B10839" s="749" t="str">
        <f aca="false">C10839&amp;D10839&amp;E10839&amp;F10839&amp;G10839&amp;H10839</f>
        <v>TIRANTES PROTENDIDOS DE ACO CA-50,DIAMETRO DE 25MM(7/8"),COM COMPRIMENTO TOTAL MAIOR QUE 15,00M,INCLUSIVE FORNECIMENTO DE MATERIAIS,PROTECAO ANTICORROSIVA,PREPARO,COLOCACAO E PROTENSAO,EXCLUSIVE PERFURACAO E INJECAO</v>
      </c>
      <c r="C10839" s="749" t="s">
        <v>27992</v>
      </c>
      <c r="D10839" s="749" t="s">
        <v>28014</v>
      </c>
      <c r="E10839" s="749" t="s">
        <v>28015</v>
      </c>
      <c r="F10839" s="749" t="s">
        <v>28016</v>
      </c>
      <c r="I10839" s="749" t="s">
        <v>236</v>
      </c>
      <c r="J10839" s="749" t="n">
        <v>46.51</v>
      </c>
    </row>
    <row collapsed="false" customFormat="false" customHeight="true" hidden="true" ht="12.75" outlineLevel="0" r="10840">
      <c r="A10840" s="749" t="s">
        <v>28018</v>
      </c>
      <c r="B10840" s="749" t="str">
        <f aca="false">C10840&amp;D10840&amp;E10840&amp;F10840&amp;G10840&amp;H10840</f>
        <v>TIRANTES PROTENDIDOS DE ACO CA-50,DIAMETRO DE 32MM(1.1/4"),COM COMPRIMENTO TOTAL MAIOR QUE 15,00M,INCLUSIVE FORNECIMENTO DE MATERIAIS,PROTECAO ANTICORROSIVA,PREPARO,COLOCACAO E PROTENSAO,EXCLUSIVE PERFURACAO E INJECAO</v>
      </c>
      <c r="C10840" s="749" t="s">
        <v>27998</v>
      </c>
      <c r="D10840" s="749" t="s">
        <v>28019</v>
      </c>
      <c r="E10840" s="749" t="s">
        <v>28020</v>
      </c>
      <c r="F10840" s="749" t="s">
        <v>28021</v>
      </c>
      <c r="I10840" s="749" t="s">
        <v>236</v>
      </c>
      <c r="J10840" s="749" t="n">
        <v>85.32</v>
      </c>
    </row>
    <row collapsed="false" customFormat="false" customHeight="true" hidden="true" ht="12.75" outlineLevel="0" r="10841">
      <c r="A10841" s="749" t="s">
        <v>28022</v>
      </c>
      <c r="B10841" s="749" t="str">
        <f aca="false">C10841&amp;D10841&amp;E10841&amp;F10841&amp;G10841&amp;H10841</f>
        <v>TIRANTES PROTENDIDOS DE ACO CA-50,DIAMETRO DE 32MM(1.1/4"),COM COMPRIMENTO TOTAL MAIOR QUE 15,00M,INCLUSIVE FORNECIMENTO DE MATERIAIS,PROTECAO ANTICORROSIVA,PREPARO,COLOCACAO E PROTENSAO,EXCLUSIVE PERFURACAO E INJECAO</v>
      </c>
      <c r="C10841" s="749" t="s">
        <v>27998</v>
      </c>
      <c r="D10841" s="749" t="s">
        <v>28019</v>
      </c>
      <c r="E10841" s="749" t="s">
        <v>28020</v>
      </c>
      <c r="F10841" s="749" t="s">
        <v>28021</v>
      </c>
      <c r="I10841" s="749" t="s">
        <v>236</v>
      </c>
      <c r="J10841" s="749" t="n">
        <v>79.58</v>
      </c>
    </row>
    <row collapsed="false" customFormat="false" customHeight="true" hidden="true" ht="12.75" outlineLevel="0" r="10842">
      <c r="A10842" s="749" t="s">
        <v>28023</v>
      </c>
      <c r="B10842" s="749" t="str">
        <f aca="false">C10842&amp;D10842&amp;E10842&amp;F10842&amp;G10842&amp;H10842</f>
        <v>PROTENSAO DE TIRANTE DE BARRA DE ACO CA-50,EXCLUSIVE FORNECIMENTO DE MATERIAIS</v>
      </c>
      <c r="C10842" s="749" t="s">
        <v>28024</v>
      </c>
      <c r="D10842" s="749" t="s">
        <v>28025</v>
      </c>
      <c r="I10842" s="749" t="s">
        <v>30</v>
      </c>
      <c r="J10842" s="749" t="n">
        <v>21.89</v>
      </c>
    </row>
    <row collapsed="false" customFormat="false" customHeight="true" hidden="true" ht="12.75" outlineLevel="0" r="10843">
      <c r="A10843" s="749" t="s">
        <v>28026</v>
      </c>
      <c r="B10843" s="749" t="str">
        <f aca="false">C10843&amp;D10843&amp;E10843&amp;F10843&amp;G10843&amp;H10843</f>
        <v>PROTENSAO DE TIRANTE DE BARRA DE ACO CA-50,EXCLUSIVE FORNECIMENTO DE MATERIAIS</v>
      </c>
      <c r="C10843" s="749" t="s">
        <v>28024</v>
      </c>
      <c r="D10843" s="749" t="s">
        <v>28025</v>
      </c>
      <c r="I10843" s="749" t="s">
        <v>30</v>
      </c>
      <c r="J10843" s="749" t="n">
        <v>18.97</v>
      </c>
    </row>
    <row collapsed="false" customFormat="false" customHeight="true" hidden="true" ht="12.75" outlineLevel="0" r="10844">
      <c r="A10844" s="749" t="s">
        <v>28027</v>
      </c>
      <c r="B10844" s="749" t="str">
        <f aca="false">C10844&amp;D10844&amp;E10844&amp;F10844&amp;G10844&amp;H10844</f>
        <v>FORMA INTERNA EM TUBO DE PVC,DIAMETRO EXTERNO DE 25CM PARA ALIVIO DE PESO PROPRIO DE PECA ESTRUTURAL,INCLUSIVE FORNECIMENTO DOS MATERIAIS</v>
      </c>
      <c r="C10844" s="749" t="s">
        <v>28028</v>
      </c>
      <c r="D10844" s="749" t="s">
        <v>28029</v>
      </c>
      <c r="E10844" s="749" t="s">
        <v>28030</v>
      </c>
      <c r="I10844" s="749" t="s">
        <v>236</v>
      </c>
      <c r="J10844" s="749" t="n">
        <v>30.34</v>
      </c>
    </row>
    <row collapsed="false" customFormat="false" customHeight="true" hidden="true" ht="12.75" outlineLevel="0" r="10845">
      <c r="A10845" s="749" t="s">
        <v>28031</v>
      </c>
      <c r="B10845" s="749" t="str">
        <f aca="false">C10845&amp;D10845&amp;E10845&amp;F10845&amp;G10845&amp;H10845</f>
        <v>FORMA INTERNA EM TUBO DE PVC,DIAMETRO EXTERNO DE 25CM PARA ALIVIO DE PESO PROPRIO DE PECA ESTRUTURAL,INCLUSIVE FORNECIMENTO DOS MATERIAIS</v>
      </c>
      <c r="C10845" s="749" t="s">
        <v>28028</v>
      </c>
      <c r="D10845" s="749" t="s">
        <v>28029</v>
      </c>
      <c r="E10845" s="749" t="s">
        <v>28030</v>
      </c>
      <c r="I10845" s="749" t="s">
        <v>236</v>
      </c>
      <c r="J10845" s="749" t="n">
        <v>29.34</v>
      </c>
    </row>
    <row collapsed="false" customFormat="false" customHeight="true" hidden="true" ht="12.75" outlineLevel="0" r="10846">
      <c r="A10846" s="749" t="s">
        <v>28032</v>
      </c>
      <c r="B10846" s="749" t="str">
        <f aca="false">C10846&amp;D10846&amp;E10846&amp;F10846&amp;G10846&amp;H10846</f>
        <v>TELA PARA ESTRUTURA DE CONCRETO ARMADO,FORMADA POR FIOS DEACO CA-60,COM DIAMETRO DE 3,4MM,CRUZADOS E SOLDADOS ENTRE SI,FORMANDO MALHAS QUADRADAS COM ESPACAMENTO ENTRE OS FIOS DE15X15CM.FORNECIMENTO</v>
      </c>
      <c r="C10846" s="749" t="s">
        <v>28033</v>
      </c>
      <c r="D10846" s="749" t="s">
        <v>28034</v>
      </c>
      <c r="E10846" s="749" t="s">
        <v>28035</v>
      </c>
      <c r="F10846" s="749" t="s">
        <v>28036</v>
      </c>
      <c r="I10846" s="749" t="s">
        <v>1404</v>
      </c>
      <c r="J10846" s="749" t="n">
        <v>4.48</v>
      </c>
    </row>
    <row collapsed="false" customFormat="false" customHeight="true" hidden="true" ht="12.75" outlineLevel="0" r="10847">
      <c r="A10847" s="749" t="s">
        <v>28037</v>
      </c>
      <c r="B10847" s="749" t="str">
        <f aca="false">C10847&amp;D10847&amp;E10847&amp;F10847&amp;G10847&amp;H10847</f>
        <v>TELA PARA ESTRUTURA DE CONCRETO ARMADO,FORMADA POR FIOS DEACO CA-60,COM DIAMETRO DE 3,4MM,CRUZADOS E SOLDADOS ENTRE SI,FORMANDO MALHAS QUADRADAS COM ESPACAMENTO ENTRE OS FIOS DE15X15CM.FORNECIMENTO</v>
      </c>
      <c r="C10847" s="749" t="s">
        <v>28033</v>
      </c>
      <c r="D10847" s="749" t="s">
        <v>28034</v>
      </c>
      <c r="E10847" s="749" t="s">
        <v>28035</v>
      </c>
      <c r="F10847" s="749" t="s">
        <v>28036</v>
      </c>
      <c r="I10847" s="749" t="s">
        <v>1404</v>
      </c>
      <c r="J10847" s="749" t="n">
        <v>4.48</v>
      </c>
    </row>
    <row collapsed="false" customFormat="false" customHeight="true" hidden="true" ht="12.75" outlineLevel="0" r="10848">
      <c r="A10848" s="749" t="s">
        <v>28038</v>
      </c>
      <c r="B10848" s="749" t="str">
        <f aca="false">C10848&amp;D10848&amp;E10848&amp;F10848&amp;G10848&amp;H10848</f>
        <v>TELA PARA ESTRUTURA DE CONCRETO ARMADO,FORMADA POR FIOS DEACO CA-60,CRUZADAS E SOLDADAS ENTRE SI,FORMANDO MALHAS QUADRADAS DE FIOS COM DIAMETRO DE 4,2MM E ESPACAMENTO ENTRE ELESDE 15X15CM.FORNECIMENTO</v>
      </c>
      <c r="C10848" s="749" t="s">
        <v>28033</v>
      </c>
      <c r="D10848" s="749" t="s">
        <v>28039</v>
      </c>
      <c r="E10848" s="749" t="s">
        <v>28040</v>
      </c>
      <c r="F10848" s="749" t="s">
        <v>28041</v>
      </c>
      <c r="I10848" s="749" t="s">
        <v>1404</v>
      </c>
      <c r="J10848" s="749" t="n">
        <v>3.42</v>
      </c>
    </row>
    <row collapsed="false" customFormat="false" customHeight="true" hidden="true" ht="12.75" outlineLevel="0" r="10849">
      <c r="A10849" s="749" t="s">
        <v>28042</v>
      </c>
      <c r="B10849" s="749" t="str">
        <f aca="false">C10849&amp;D10849&amp;E10849&amp;F10849&amp;G10849&amp;H10849</f>
        <v>TELA PARA ESTRUTURA DE CONCRETO ARMADO,FORMADA POR FIOS DEACO CA-60,CRUZADAS E SOLDADAS ENTRE SI,FORMANDO MALHAS QUADRADAS DE FIOS COM DIAMETRO DE 4,2MM E ESPACAMENTO ENTRE ELESDE 15X15CM.FORNECIMENTO</v>
      </c>
      <c r="C10849" s="749" t="s">
        <v>28033</v>
      </c>
      <c r="D10849" s="749" t="s">
        <v>28039</v>
      </c>
      <c r="E10849" s="749" t="s">
        <v>28040</v>
      </c>
      <c r="F10849" s="749" t="s">
        <v>28041</v>
      </c>
      <c r="I10849" s="749" t="s">
        <v>1404</v>
      </c>
      <c r="J10849" s="749" t="n">
        <v>3.42</v>
      </c>
    </row>
    <row collapsed="false" customFormat="false" customHeight="true" hidden="true" ht="12.75" outlineLevel="0" r="10850">
      <c r="A10850" s="749" t="s">
        <v>28043</v>
      </c>
      <c r="B10850" s="749" t="str">
        <f aca="false">C10850&amp;D10850&amp;E10850&amp;F10850&amp;G10850&amp;H10850</f>
        <v>TELA PARA ESTRUTURA DE CONCRETO ARMADO,FORMADA POR FIOS DEACO CA-60,CRUZADAS E SOLDADAS ENTRE SI,FORMANDO MALHAS RETANGULARES DE FIOS COM DIAMETRO DE 4,2MM E ESPACAMENTO ENTRE ELES DE 30X15CM.FORNECIMENTO</v>
      </c>
      <c r="C10850" s="749" t="s">
        <v>28033</v>
      </c>
      <c r="D10850" s="749" t="s">
        <v>28044</v>
      </c>
      <c r="E10850" s="749" t="s">
        <v>28045</v>
      </c>
      <c r="F10850" s="749" t="s">
        <v>28046</v>
      </c>
      <c r="I10850" s="749" t="s">
        <v>1404</v>
      </c>
      <c r="J10850" s="749" t="n">
        <v>3.86</v>
      </c>
    </row>
    <row collapsed="false" customFormat="false" customHeight="true" hidden="true" ht="12.75" outlineLevel="0" r="10851">
      <c r="A10851" s="749" t="s">
        <v>28047</v>
      </c>
      <c r="B10851" s="749" t="str">
        <f aca="false">C10851&amp;D10851&amp;E10851&amp;F10851&amp;G10851&amp;H10851</f>
        <v>TELA PARA ESTRUTURA DE CONCRETO ARMADO,FORMADA POR FIOS DEACO CA-60,CRUZADAS E SOLDADAS ENTRE SI,FORMANDO MALHAS RETANGULARES DE FIOS COM DIAMETRO DE 4,2MM E ESPACAMENTO ENTRE ELES DE 30X15CM.FORNECIMENTO</v>
      </c>
      <c r="C10851" s="749" t="s">
        <v>28033</v>
      </c>
      <c r="D10851" s="749" t="s">
        <v>28044</v>
      </c>
      <c r="E10851" s="749" t="s">
        <v>28045</v>
      </c>
      <c r="F10851" s="749" t="s">
        <v>28046</v>
      </c>
      <c r="I10851" s="749" t="s">
        <v>1404</v>
      </c>
      <c r="J10851" s="749" t="n">
        <v>3.86</v>
      </c>
    </row>
    <row collapsed="false" customFormat="false" customHeight="true" hidden="true" ht="12.75" outlineLevel="0" r="10852">
      <c r="A10852" s="749" t="s">
        <v>28048</v>
      </c>
      <c r="B10852" s="749" t="str">
        <f aca="false">C10852&amp;D10852&amp;E10852&amp;F10852&amp;G10852&amp;H10852</f>
        <v>TELA PARA ESTRUTURA DE CONCRETO ARMADO,FORMADA POR FIOS DEACO CA-60,CRUZADAS E SOLDADAS ENTRE SI,FORMANDO MALHAS QUADRADAS DE FIOS COM DIAMETRO DE 4,2MM E ESPACAMENTO ENTRE ELESDE 10X10CM.FORNECIMENTO</v>
      </c>
      <c r="C10852" s="749" t="s">
        <v>28033</v>
      </c>
      <c r="D10852" s="749" t="s">
        <v>28039</v>
      </c>
      <c r="E10852" s="749" t="s">
        <v>28040</v>
      </c>
      <c r="F10852" s="749" t="s">
        <v>28049</v>
      </c>
      <c r="I10852" s="749" t="s">
        <v>1404</v>
      </c>
      <c r="J10852" s="749" t="n">
        <v>3.24</v>
      </c>
    </row>
    <row collapsed="false" customFormat="false" customHeight="true" hidden="true" ht="12.75" outlineLevel="0" r="10853">
      <c r="A10853" s="749" t="s">
        <v>28050</v>
      </c>
      <c r="B10853" s="749" t="str">
        <f aca="false">C10853&amp;D10853&amp;E10853&amp;F10853&amp;G10853&amp;H10853</f>
        <v>TELA PARA ESTRUTURA DE CONCRETO ARMADO,FORMADA POR FIOS DEACO CA-60,CRUZADAS E SOLDADAS ENTRE SI,FORMANDO MALHAS QUADRADAS DE FIOS COM DIAMETRO DE 4,2MM E ESPACAMENTO ENTRE ELESDE 10X10CM.FORNECIMENTO</v>
      </c>
      <c r="C10853" s="749" t="s">
        <v>28033</v>
      </c>
      <c r="D10853" s="749" t="s">
        <v>28039</v>
      </c>
      <c r="E10853" s="749" t="s">
        <v>28040</v>
      </c>
      <c r="F10853" s="749" t="s">
        <v>28049</v>
      </c>
      <c r="I10853" s="749" t="s">
        <v>1404</v>
      </c>
      <c r="J10853" s="749" t="n">
        <v>3.24</v>
      </c>
    </row>
    <row collapsed="false" customFormat="false" customHeight="true" hidden="true" ht="12.75" outlineLevel="0" r="10854">
      <c r="A10854" s="749" t="s">
        <v>28051</v>
      </c>
      <c r="B10854" s="749" t="str">
        <f aca="false">C10854&amp;D10854&amp;E10854&amp;F10854&amp;G10854&amp;H10854</f>
        <v>TELA DE ARAME GALVANIZADO,BWG,FIO 14,MALHA 80MM,SEM REVESTIMENTO DE PVC.FORNECIMENTO</v>
      </c>
      <c r="C10854" s="749" t="s">
        <v>28052</v>
      </c>
      <c r="D10854" s="749" t="s">
        <v>28053</v>
      </c>
      <c r="I10854" s="749" t="s">
        <v>52</v>
      </c>
      <c r="J10854" s="749" t="n">
        <v>12.65</v>
      </c>
    </row>
    <row collapsed="false" customFormat="false" customHeight="true" hidden="true" ht="12.75" outlineLevel="0" r="10855">
      <c r="A10855" s="749" t="s">
        <v>28054</v>
      </c>
      <c r="B10855" s="749" t="str">
        <f aca="false">C10855&amp;D10855&amp;E10855&amp;F10855&amp;G10855&amp;H10855</f>
        <v>TELA DE ARAME GALVANIZADO,BWG,FIO 14,MALHA 80MM,SEM REVESTIMENTO DE PVC.FORNECIMENTO</v>
      </c>
      <c r="C10855" s="749" t="s">
        <v>28052</v>
      </c>
      <c r="D10855" s="749" t="s">
        <v>28053</v>
      </c>
      <c r="I10855" s="749" t="s">
        <v>52</v>
      </c>
      <c r="J10855" s="749" t="n">
        <v>12.65</v>
      </c>
    </row>
    <row collapsed="false" customFormat="false" customHeight="true" hidden="true" ht="12.75" outlineLevel="0" r="10856">
      <c r="A10856" s="749" t="s">
        <v>28055</v>
      </c>
      <c r="B10856" s="749" t="str">
        <f aca="false">C10856&amp;D10856&amp;E10856&amp;F10856&amp;G10856&amp;H10856</f>
        <v>TELA DE ARAME GALVANIZADO,BWG,FIO 14,MALHA 60MM,SEM REVESTIMENTO DE PVC.FORNECIMENTO</v>
      </c>
      <c r="C10856" s="749" t="s">
        <v>28056</v>
      </c>
      <c r="D10856" s="749" t="s">
        <v>28053</v>
      </c>
      <c r="I10856" s="749" t="s">
        <v>52</v>
      </c>
      <c r="J10856" s="749" t="n">
        <v>12.86</v>
      </c>
    </row>
    <row collapsed="false" customFormat="false" customHeight="true" hidden="true" ht="12.75" outlineLevel="0" r="10857">
      <c r="A10857" s="749" t="s">
        <v>28057</v>
      </c>
      <c r="B10857" s="749" t="str">
        <f aca="false">C10857&amp;D10857&amp;E10857&amp;F10857&amp;G10857&amp;H10857</f>
        <v>TELA DE ARAME GALVANIZADO,BWG,FIO 14,MALHA 60MM,SEM REVESTIMENTO DE PVC.FORNECIMENTO</v>
      </c>
      <c r="C10857" s="749" t="s">
        <v>28056</v>
      </c>
      <c r="D10857" s="749" t="s">
        <v>28053</v>
      </c>
      <c r="I10857" s="749" t="s">
        <v>52</v>
      </c>
      <c r="J10857" s="749" t="n">
        <v>12.86</v>
      </c>
    </row>
    <row collapsed="false" customFormat="false" customHeight="true" hidden="true" ht="12.75" outlineLevel="0" r="10858">
      <c r="A10858" s="749" t="s">
        <v>28058</v>
      </c>
      <c r="B10858" s="749" t="str">
        <f aca="false">C10858&amp;D10858&amp;E10858&amp;F10858&amp;G10858&amp;H10858</f>
        <v>TELA DE ARAME GALVANIZADO,BWG,FIO 14,MALHA 40MM,SEM REVESTIMENTO DE PVC.FORNECIMENTO</v>
      </c>
      <c r="C10858" s="749" t="s">
        <v>28059</v>
      </c>
      <c r="D10858" s="749" t="s">
        <v>28053</v>
      </c>
      <c r="I10858" s="749" t="s">
        <v>52</v>
      </c>
      <c r="J10858" s="749" t="n">
        <v>22.52</v>
      </c>
    </row>
    <row collapsed="false" customFormat="false" customHeight="true" hidden="true" ht="12.75" outlineLevel="0" r="10859">
      <c r="A10859" s="749" t="s">
        <v>28060</v>
      </c>
      <c r="B10859" s="749" t="str">
        <f aca="false">C10859&amp;D10859&amp;E10859&amp;F10859&amp;G10859&amp;H10859</f>
        <v>TELA DE ARAME GALVANIZADO,BWG,FIO 14,MALHA 40MM,SEM REVESTIMENTO DE PVC.FORNECIMENTO</v>
      </c>
      <c r="C10859" s="749" t="s">
        <v>28059</v>
      </c>
      <c r="D10859" s="749" t="s">
        <v>28053</v>
      </c>
      <c r="I10859" s="749" t="s">
        <v>52</v>
      </c>
      <c r="J10859" s="749" t="n">
        <v>22.52</v>
      </c>
    </row>
    <row collapsed="false" customFormat="false" customHeight="true" hidden="true" ht="12.75" outlineLevel="0" r="10860">
      <c r="A10860" s="749" t="s">
        <v>28061</v>
      </c>
      <c r="B10860" s="749" t="str">
        <f aca="false">C10860&amp;D10860&amp;E10860&amp;F10860&amp;G10860&amp;H10860</f>
        <v>TELA DE ARAME GALVANIZADO,BWG,FIO 12,MALHA 50MM,SEM REVESTIMENTO DE PVC.FORNECIMENTO</v>
      </c>
      <c r="C10860" s="749" t="s">
        <v>28062</v>
      </c>
      <c r="D10860" s="749" t="s">
        <v>28053</v>
      </c>
      <c r="I10860" s="749" t="s">
        <v>52</v>
      </c>
      <c r="J10860" s="749" t="n">
        <v>19.54</v>
      </c>
    </row>
    <row collapsed="false" customFormat="false" customHeight="true" hidden="true" ht="12.75" outlineLevel="0" r="10861">
      <c r="A10861" s="749" t="s">
        <v>28063</v>
      </c>
      <c r="B10861" s="749" t="str">
        <f aca="false">C10861&amp;D10861&amp;E10861&amp;F10861&amp;G10861&amp;H10861</f>
        <v>TELA DE ARAME GALVANIZADO,BWG,FIO 12,MALHA 50MM,SEM REVESTIMENTO DE PVC.FORNECIMENTO</v>
      </c>
      <c r="C10861" s="749" t="s">
        <v>28062</v>
      </c>
      <c r="D10861" s="749" t="s">
        <v>28053</v>
      </c>
      <c r="I10861" s="749" t="s">
        <v>52</v>
      </c>
      <c r="J10861" s="749" t="n">
        <v>19.54</v>
      </c>
    </row>
    <row collapsed="false" customFormat="false" customHeight="true" hidden="true" ht="12.75" outlineLevel="0" r="10862">
      <c r="A10862" s="749" t="s">
        <v>28064</v>
      </c>
      <c r="B10862" s="749" t="str">
        <f aca="false">C10862&amp;D10862&amp;E10862&amp;F10862&amp;G10862&amp;H10862</f>
        <v>TELA DE ARAME GALVANIZADO,BWG,FIO 12,MALHA 40MM,SEM REVESTIMENTO DE PVC.FORNECIMENTO</v>
      </c>
      <c r="C10862" s="749" t="s">
        <v>28065</v>
      </c>
      <c r="D10862" s="749" t="s">
        <v>28053</v>
      </c>
      <c r="I10862" s="749" t="s">
        <v>52</v>
      </c>
      <c r="J10862" s="749" t="n">
        <v>33.77</v>
      </c>
    </row>
    <row collapsed="false" customFormat="false" customHeight="true" hidden="true" ht="12.75" outlineLevel="0" r="10863">
      <c r="A10863" s="749" t="s">
        <v>28066</v>
      </c>
      <c r="B10863" s="749" t="str">
        <f aca="false">C10863&amp;D10863&amp;E10863&amp;F10863&amp;G10863&amp;H10863</f>
        <v>TELA DE ARAME GALVANIZADO,BWG,FIO 12,MALHA 40MM,SEM REVESTIMENTO DE PVC.FORNECIMENTO</v>
      </c>
      <c r="C10863" s="749" t="s">
        <v>28065</v>
      </c>
      <c r="D10863" s="749" t="s">
        <v>28053</v>
      </c>
      <c r="I10863" s="749" t="s">
        <v>52</v>
      </c>
      <c r="J10863" s="749" t="n">
        <v>33.77</v>
      </c>
    </row>
    <row collapsed="false" customFormat="false" customHeight="true" hidden="true" ht="12.75" outlineLevel="0" r="10864">
      <c r="A10864" s="749" t="s">
        <v>28067</v>
      </c>
      <c r="B10864" s="749" t="str">
        <f aca="false">C10864&amp;D10864&amp;E10864&amp;F10864&amp;G10864&amp;H10864</f>
        <v>TELA DE ARAME GALVANIZADO,BWG,FIO 10,MALHA 60MM,SEM REVESTIMENTO DE PVC.FORNECIMENTO</v>
      </c>
      <c r="C10864" s="749" t="s">
        <v>28068</v>
      </c>
      <c r="D10864" s="749" t="s">
        <v>28053</v>
      </c>
      <c r="I10864" s="749" t="s">
        <v>52</v>
      </c>
      <c r="J10864" s="749" t="n">
        <v>28.29</v>
      </c>
    </row>
    <row collapsed="false" customFormat="false" customHeight="true" hidden="true" ht="12.75" outlineLevel="0" r="10865">
      <c r="A10865" s="749" t="s">
        <v>28069</v>
      </c>
      <c r="B10865" s="749" t="str">
        <f aca="false">C10865&amp;D10865&amp;E10865&amp;F10865&amp;G10865&amp;H10865</f>
        <v>TELA DE ARAME GALVANIZADO,BWG,FIO 10,MALHA 60MM,SEM REVESTIMENTO DE PVC.FORNECIMENTO</v>
      </c>
      <c r="C10865" s="749" t="s">
        <v>28068</v>
      </c>
      <c r="D10865" s="749" t="s">
        <v>28053</v>
      </c>
      <c r="I10865" s="749" t="s">
        <v>52</v>
      </c>
      <c r="J10865" s="749" t="n">
        <v>28.29</v>
      </c>
    </row>
    <row collapsed="false" customFormat="false" customHeight="true" hidden="true" ht="12.75" outlineLevel="0" r="10866">
      <c r="A10866" s="749" t="s">
        <v>28070</v>
      </c>
      <c r="B10866" s="749" t="str">
        <f aca="false">C10866&amp;D10866&amp;E10866&amp;F10866&amp;G10866&amp;H10866</f>
        <v>TELA GALVANIZADA PARA GABIAO,DE 2,00X1,00X1,00M,DE FIO 2,7MM,MALHA 8X10CM.FORNECIMENTO</v>
      </c>
      <c r="C10866" s="749" t="s">
        <v>28071</v>
      </c>
      <c r="D10866" s="749" t="s">
        <v>28072</v>
      </c>
      <c r="I10866" s="749" t="s">
        <v>52</v>
      </c>
      <c r="J10866" s="749" t="n">
        <v>32.12</v>
      </c>
    </row>
    <row collapsed="false" customFormat="false" customHeight="true" hidden="true" ht="12.75" outlineLevel="0" r="10867">
      <c r="A10867" s="749" t="s">
        <v>28073</v>
      </c>
      <c r="B10867" s="749" t="str">
        <f aca="false">C10867&amp;D10867&amp;E10867&amp;F10867&amp;G10867&amp;H10867</f>
        <v>TELA GALVANIZADA PARA GABIAO,DE 2,00X1,00X1,00M,DE FIO 2,7MM,MALHA 8X10CM.FORNECIMENTO</v>
      </c>
      <c r="C10867" s="749" t="s">
        <v>28071</v>
      </c>
      <c r="D10867" s="749" t="s">
        <v>28072</v>
      </c>
      <c r="I10867" s="749" t="s">
        <v>52</v>
      </c>
      <c r="J10867" s="749" t="n">
        <v>32.12</v>
      </c>
    </row>
    <row collapsed="false" customFormat="false" customHeight="true" hidden="true" ht="12.75" outlineLevel="0" r="10868">
      <c r="A10868" s="749" t="s">
        <v>28074</v>
      </c>
      <c r="B10868" s="749" t="str">
        <f aca="false">C10868&amp;D10868&amp;E10868&amp;F10868&amp;G10868&amp;H10868</f>
        <v>CONCRETO PROJETADO,INCLUSIVE EQUIPAMENTO DE AR COMPRIMIDO,CONSUMO DE 355KG/M3 DE CIMENTO,ADITIVOS E PERDAS POR REFLEXAO,SENDO A APLICACAO REALIZADA CONTRA SUPERFICIE VERTICAL OU HORIZONTAL SUPERIOR E A MEDICAO FEITA PELO CONCRETO APLICADO</v>
      </c>
      <c r="C10868" s="749" t="s">
        <v>28075</v>
      </c>
      <c r="D10868" s="749" t="s">
        <v>28076</v>
      </c>
      <c r="E10868" s="749" t="s">
        <v>28077</v>
      </c>
      <c r="F10868" s="749" t="s">
        <v>28078</v>
      </c>
      <c r="I10868" s="749" t="s">
        <v>2478</v>
      </c>
      <c r="J10868" s="749" t="n">
        <v>1045.23</v>
      </c>
    </row>
    <row collapsed="false" customFormat="false" customHeight="true" hidden="true" ht="12.75" outlineLevel="0" r="10869">
      <c r="A10869" s="749" t="s">
        <v>28079</v>
      </c>
      <c r="B10869" s="749" t="str">
        <f aca="false">C10869&amp;D10869&amp;E10869&amp;F10869&amp;G10869&amp;H10869</f>
        <v>CONCRETO PROJETADO,INCLUSIVE EQUIPAMENTO DE AR COMPRIMIDO,CONSUMO DE 355KG/M3 DE CIMENTO,ADITIVOS E PERDAS POR REFLEXAO,SENDO A APLICACAO REALIZADA CONTRA SUPERFICIE VERTICAL OU HORIZONTAL SUPERIOR E A MEDICAO FEITA PELO CONCRETO APLICADO</v>
      </c>
      <c r="C10869" s="749" t="s">
        <v>28075</v>
      </c>
      <c r="D10869" s="749" t="s">
        <v>28076</v>
      </c>
      <c r="E10869" s="749" t="s">
        <v>28077</v>
      </c>
      <c r="F10869" s="749" t="s">
        <v>28078</v>
      </c>
      <c r="I10869" s="749" t="s">
        <v>2478</v>
      </c>
      <c r="J10869" s="749" t="n">
        <v>1010.37</v>
      </c>
    </row>
    <row collapsed="false" customFormat="false" customHeight="true" hidden="true" ht="12.75" outlineLevel="0" r="10870">
      <c r="A10870" s="749" t="s">
        <v>28080</v>
      </c>
      <c r="B10870" s="749" t="str">
        <f aca="false">C10870&amp;D10870&amp;E10870&amp;F10870&amp;G10870&amp;H10870</f>
        <v>CONCRETO PROJETADO,INCLUSIVE EQUIPAMENTO DE AR COMPRIMIDO,CONSUMO DE 355KG/M3 DE CIMENTO,ADITIVOS E PERDAS POR REFLEXAO,SENDO A APLICACAO REALIZADA CONTRA SUPERFICIE HORIZONTAL INFERIOR E A MEDICAO FEITA PELO CONCRETO APLICADO</v>
      </c>
      <c r="C10870" s="749" t="s">
        <v>28075</v>
      </c>
      <c r="D10870" s="749" t="s">
        <v>28076</v>
      </c>
      <c r="E10870" s="749" t="s">
        <v>28081</v>
      </c>
      <c r="F10870" s="749" t="s">
        <v>28082</v>
      </c>
      <c r="I10870" s="749" t="s">
        <v>2478</v>
      </c>
      <c r="J10870" s="749" t="n">
        <v>836.18</v>
      </c>
    </row>
    <row collapsed="false" customFormat="false" customHeight="true" hidden="true" ht="12.75" outlineLevel="0" r="10871">
      <c r="A10871" s="749" t="s">
        <v>28083</v>
      </c>
      <c r="B10871" s="749" t="str">
        <f aca="false">C10871&amp;D10871&amp;E10871&amp;F10871&amp;G10871&amp;H10871</f>
        <v>CONCRETO PROJETADO,INCLUSIVE EQUIPAMENTO DE AR COMPRIMIDO,CONSUMO DE 355KG/M3 DE CIMENTO,ADITIVOS E PERDAS POR REFLEXAO,SENDO A APLICACAO REALIZADA CONTRA SUPERFICIE HORIZONTAL INFERIOR E A MEDICAO FEITA PELO CONCRETO APLICADO</v>
      </c>
      <c r="C10871" s="749" t="s">
        <v>28075</v>
      </c>
      <c r="D10871" s="749" t="s">
        <v>28076</v>
      </c>
      <c r="E10871" s="749" t="s">
        <v>28081</v>
      </c>
      <c r="F10871" s="749" t="s">
        <v>28082</v>
      </c>
      <c r="I10871" s="749" t="s">
        <v>2478</v>
      </c>
      <c r="J10871" s="749" t="n">
        <v>808.3</v>
      </c>
    </row>
    <row collapsed="false" customFormat="false" customHeight="true" hidden="true" ht="12.75" outlineLevel="0" r="10872">
      <c r="A10872" s="749" t="s">
        <v>28084</v>
      </c>
      <c r="B10872" s="749" t="str">
        <f aca="false">C10872&amp;D10872&amp;E10872&amp;F10872&amp;G10872&amp;H10872</f>
        <v>CONCRETO PROJETADO,INCLUSIVE EQUIPAMENTO DE AR COMPRIMIDO,CONSUMO DE 355KG/M3 DE CIMENTO,ADITIVOS E PERDAS POR REFLEXAO,SENDO A APLICACAO REALIZADA CONTRA SUPERFICIE VERTICAL OU HORIZONTAL SUPERIOR E A MEDICAO FEITA NA MAQUINA DE PROJECAO</v>
      </c>
      <c r="C10872" s="749" t="s">
        <v>28075</v>
      </c>
      <c r="D10872" s="749" t="s">
        <v>28076</v>
      </c>
      <c r="E10872" s="749" t="s">
        <v>28077</v>
      </c>
      <c r="F10872" s="749" t="s">
        <v>28085</v>
      </c>
      <c r="I10872" s="749" t="s">
        <v>2478</v>
      </c>
      <c r="J10872" s="749" t="n">
        <v>731.66</v>
      </c>
    </row>
    <row collapsed="false" customFormat="false" customHeight="true" hidden="true" ht="12.75" outlineLevel="0" r="10873">
      <c r="A10873" s="749" t="s">
        <v>28086</v>
      </c>
      <c r="B10873" s="749" t="str">
        <f aca="false">C10873&amp;D10873&amp;E10873&amp;F10873&amp;G10873&amp;H10873</f>
        <v>CONCRETO PROJETADO,INCLUSIVE EQUIPAMENTO DE AR COMPRIMIDO,CONSUMO DE 355KG/M3 DE CIMENTO,ADITIVOS E PERDAS POR REFLEXAO,SENDO A APLICACAO REALIZADA CONTRA SUPERFICIE VERTICAL OU HORIZONTAL SUPERIOR E A MEDICAO FEITA NA MAQUINA DE PROJECAO</v>
      </c>
      <c r="C10873" s="749" t="s">
        <v>28075</v>
      </c>
      <c r="D10873" s="749" t="s">
        <v>28076</v>
      </c>
      <c r="E10873" s="749" t="s">
        <v>28077</v>
      </c>
      <c r="F10873" s="749" t="s">
        <v>28085</v>
      </c>
      <c r="I10873" s="749" t="s">
        <v>2478</v>
      </c>
      <c r="J10873" s="749" t="n">
        <v>707.26</v>
      </c>
    </row>
    <row collapsed="false" customFormat="false" customHeight="true" hidden="true" ht="12.75" outlineLevel="0" r="10874">
      <c r="A10874" s="749" t="s">
        <v>28087</v>
      </c>
      <c r="B10874" s="749" t="str">
        <f aca="false">C10874&amp;D10874&amp;E10874&amp;F10874&amp;G10874&amp;H10874</f>
        <v>CONCRETO PROJETADO,INCLUSIVE EQUIPAMENTO DE AR COMPRIMIDO,CONSUMO DE 355KG/M3 DE CIMENTO,ADITIVOS E PERDAS POR REFLEXAO,SENDO A APLICACAO REALIZADA CONTRA SUPERFICIE HORIZONTAL INFERIOR E A MEDICAO FEITA NA MAQUINA DE PROJECAO</v>
      </c>
      <c r="C10874" s="749" t="s">
        <v>28075</v>
      </c>
      <c r="D10874" s="749" t="s">
        <v>28076</v>
      </c>
      <c r="E10874" s="749" t="s">
        <v>28081</v>
      </c>
      <c r="F10874" s="749" t="s">
        <v>28088</v>
      </c>
      <c r="I10874" s="749" t="s">
        <v>2478</v>
      </c>
      <c r="J10874" s="749" t="n">
        <v>585.32</v>
      </c>
    </row>
    <row collapsed="false" customFormat="false" customHeight="true" hidden="true" ht="12.75" outlineLevel="0" r="10875">
      <c r="A10875" s="749" t="s">
        <v>28089</v>
      </c>
      <c r="B10875" s="749" t="str">
        <f aca="false">C10875&amp;D10875&amp;E10875&amp;F10875&amp;G10875&amp;H10875</f>
        <v>CONCRETO PROJETADO,INCLUSIVE EQUIPAMENTO DE AR COMPRIMIDO,CONSUMO DE 355KG/M3 DE CIMENTO,ADITIVOS E PERDAS POR REFLEXAO,SENDO A APLICACAO REALIZADA CONTRA SUPERFICIE HORIZONTAL INFERIOR E A MEDICAO FEITA NA MAQUINA DE PROJECAO</v>
      </c>
      <c r="C10875" s="749" t="s">
        <v>28075</v>
      </c>
      <c r="D10875" s="749" t="s">
        <v>28076</v>
      </c>
      <c r="E10875" s="749" t="s">
        <v>28081</v>
      </c>
      <c r="F10875" s="749" t="s">
        <v>28088</v>
      </c>
      <c r="I10875" s="749" t="s">
        <v>2478</v>
      </c>
      <c r="J10875" s="749" t="n">
        <v>565.81</v>
      </c>
    </row>
    <row collapsed="false" customFormat="false" customHeight="true" hidden="true" ht="12.75" outlineLevel="0" r="10876">
      <c r="A10876" s="749" t="s">
        <v>28090</v>
      </c>
      <c r="B10876" s="749" t="str">
        <f aca="false">C10876&amp;D10876&amp;E10876&amp;F10876&amp;G10876&amp;H10876</f>
        <v>CONCRETO PROJETADO,ADITIVADO COM 80KG DE ADESIVO ESTRUTURALA BASE DE ESTIRENO BUTADIENO(LATEX),INCLUSIVE EQUIPAMENTO DE AR COMPRIMIDO,CONSUMO DE 355KG/M3 DE CIMENTO,ADITIVOS E PERDAS POR REFLEXAO,SENDO A APLICACAO REALIZADA CONTRA SUPERFICIE VERTICAL OU HORIZONTAL SUPERIOR,E A MEDICAO FEITA PELO CONCRETO APLICADO</v>
      </c>
      <c r="C10876" s="749" t="s">
        <v>28091</v>
      </c>
      <c r="D10876" s="749" t="s">
        <v>28092</v>
      </c>
      <c r="E10876" s="749" t="s">
        <v>28093</v>
      </c>
      <c r="F10876" s="749" t="s">
        <v>28094</v>
      </c>
      <c r="G10876" s="749" t="s">
        <v>28095</v>
      </c>
      <c r="H10876" s="749" t="s">
        <v>28096</v>
      </c>
      <c r="I10876" s="749" t="s">
        <v>2478</v>
      </c>
      <c r="J10876" s="749" t="n">
        <v>1360.74</v>
      </c>
    </row>
    <row collapsed="false" customFormat="false" customHeight="true" hidden="true" ht="12.75" outlineLevel="0" r="10877">
      <c r="A10877" s="749" t="s">
        <v>28097</v>
      </c>
      <c r="B10877" s="749" t="str">
        <f aca="false">C10877&amp;D10877&amp;E10877&amp;F10877&amp;G10877&amp;H10877</f>
        <v>CONCRETO PROJETADO,ADITIVADO COM 80KG DE ADESIVO ESTRUTURALA BASE DE ESTIRENO BUTADIENO(LATEX),INCLUSIVE EQUIPAMENTO DE AR COMPRIMIDO,CONSUMO DE 355KG/M3 DE CIMENTO,ADITIVOS E PERDAS POR REFLEXAO,SENDO A APLICACAO REALIZADA CONTRA SUPERFICIE VERTICAL OU HORIZONTAL SUPERIOR,E A MEDICAO FEITA PELO CONCRETO APLICADO</v>
      </c>
      <c r="C10877" s="749" t="s">
        <v>28091</v>
      </c>
      <c r="D10877" s="749" t="s">
        <v>28092</v>
      </c>
      <c r="E10877" s="749" t="s">
        <v>28093</v>
      </c>
      <c r="F10877" s="749" t="s">
        <v>28094</v>
      </c>
      <c r="G10877" s="749" t="s">
        <v>28095</v>
      </c>
      <c r="H10877" s="749" t="s">
        <v>28096</v>
      </c>
      <c r="I10877" s="749" t="s">
        <v>2478</v>
      </c>
      <c r="J10877" s="749" t="n">
        <v>1325.88</v>
      </c>
    </row>
    <row collapsed="false" customFormat="false" customHeight="true" hidden="true" ht="12.75" outlineLevel="0" r="10878">
      <c r="A10878" s="749" t="s">
        <v>28098</v>
      </c>
      <c r="B10878" s="749" t="str">
        <f aca="false">C10878&amp;D10878&amp;E10878&amp;F10878&amp;G10878&amp;H10878</f>
        <v>CONCRETO PROJETADO,ADITIVADO COM 80KG DE ADESIVO ESTRUTURALA BASE DE ESTIRENO BUTADIENO(LATEX),INCLUSIVE EQUIPAMENTO DE AR COMPRIMIDO,CONSUMO DE 355KG/M3 DE CIMENTO,ADITIVOS E PERDAS POR REFLEXAO,SENDO A APLICACAO REALIZADA CONTRA SUPERFICIE HORIZONTAL INFERIOR,E A MEDICAO FEITA PELO CONCRETO APLICADO</v>
      </c>
      <c r="C10878" s="749" t="s">
        <v>28091</v>
      </c>
      <c r="D10878" s="749" t="s">
        <v>28092</v>
      </c>
      <c r="E10878" s="749" t="s">
        <v>28093</v>
      </c>
      <c r="F10878" s="749" t="s">
        <v>28094</v>
      </c>
      <c r="G10878" s="749" t="s">
        <v>28099</v>
      </c>
      <c r="H10878" s="749" t="s">
        <v>28100</v>
      </c>
      <c r="I10878" s="749" t="s">
        <v>2478</v>
      </c>
      <c r="J10878" s="749" t="n">
        <v>1088.59</v>
      </c>
    </row>
    <row collapsed="false" customFormat="false" customHeight="true" hidden="true" ht="12.75" outlineLevel="0" r="10879">
      <c r="A10879" s="749" t="s">
        <v>28101</v>
      </c>
      <c r="B10879" s="749" t="str">
        <f aca="false">C10879&amp;D10879&amp;E10879&amp;F10879&amp;G10879&amp;H10879</f>
        <v>CONCRETO PROJETADO,ADITIVADO COM 80KG DE ADESIVO ESTRUTURALA BASE DE ESTIRENO BUTADIENO(LATEX),INCLUSIVE EQUIPAMENTO DE AR COMPRIMIDO,CONSUMO DE 355KG/M3 DE CIMENTO,ADITIVOS E PERDAS POR REFLEXAO,SENDO A APLICACAO REALIZADA CONTRA SUPERFICIE HORIZONTAL INFERIOR,E A MEDICAO FEITA PELO CONCRETO APLICADO</v>
      </c>
      <c r="C10879" s="749" t="s">
        <v>28091</v>
      </c>
      <c r="D10879" s="749" t="s">
        <v>28092</v>
      </c>
      <c r="E10879" s="749" t="s">
        <v>28093</v>
      </c>
      <c r="F10879" s="749" t="s">
        <v>28094</v>
      </c>
      <c r="G10879" s="749" t="s">
        <v>28099</v>
      </c>
      <c r="H10879" s="749" t="s">
        <v>28100</v>
      </c>
      <c r="I10879" s="749" t="s">
        <v>2478</v>
      </c>
      <c r="J10879" s="749" t="n">
        <v>1060.7</v>
      </c>
    </row>
    <row collapsed="false" customFormat="false" customHeight="true" hidden="true" ht="12.75" outlineLevel="0" r="10880">
      <c r="A10880" s="749" t="s">
        <v>28102</v>
      </c>
      <c r="B10880" s="749" t="str">
        <f aca="false">C10880&amp;D10880&amp;E10880&amp;F10880&amp;G10880&amp;H10880</f>
        <v>CONCRETO PROJETADO,ADITIVADO COM 80KG DE ADESIVO ESTRUTURALA BASE DE ESTIRENO BUTADIENO(LATEX),INCLUSIVE EQUIPAMENTO DE AR COMPRIMIDO,CONSUMO DE 355KG/M3 DE CIMENTO,ADITIVOS E PERDAS POR REFLEXAO,SENDO A APLICACAO REALIZADA CONTRA SUPERFICIE VERTICAL OU HORIZONTAL SUPERIOR,E A MEDICAO NA MAQUINA DE PROJECAO</v>
      </c>
      <c r="C10880" s="749" t="s">
        <v>28091</v>
      </c>
      <c r="D10880" s="749" t="s">
        <v>28092</v>
      </c>
      <c r="E10880" s="749" t="s">
        <v>28093</v>
      </c>
      <c r="F10880" s="749" t="s">
        <v>28094</v>
      </c>
      <c r="G10880" s="749" t="s">
        <v>28103</v>
      </c>
      <c r="H10880" s="749" t="s">
        <v>28104</v>
      </c>
      <c r="I10880" s="749" t="s">
        <v>2478</v>
      </c>
      <c r="J10880" s="749" t="n">
        <v>952.51</v>
      </c>
    </row>
    <row collapsed="false" customFormat="false" customHeight="true" hidden="true" ht="12.75" outlineLevel="0" r="10881">
      <c r="A10881" s="749" t="s">
        <v>28105</v>
      </c>
      <c r="B10881" s="749" t="str">
        <f aca="false">C10881&amp;D10881&amp;E10881&amp;F10881&amp;G10881&amp;H10881</f>
        <v>CONCRETO PROJETADO,ADITIVADO COM 80KG DE ADESIVO ESTRUTURALA BASE DE ESTIRENO BUTADIENO(LATEX),INCLUSIVE EQUIPAMENTO DE AR COMPRIMIDO,CONSUMO DE 355KG/M3 DE CIMENTO,ADITIVOS E PERDAS POR REFLEXAO,SENDO A APLICACAO REALIZADA CONTRA SUPERFICIE VERTICAL OU HORIZONTAL SUPERIOR,E A MEDICAO NA MAQUINA DE PROJECAO</v>
      </c>
      <c r="C10881" s="749" t="s">
        <v>28091</v>
      </c>
      <c r="D10881" s="749" t="s">
        <v>28092</v>
      </c>
      <c r="E10881" s="749" t="s">
        <v>28093</v>
      </c>
      <c r="F10881" s="749" t="s">
        <v>28094</v>
      </c>
      <c r="G10881" s="749" t="s">
        <v>28103</v>
      </c>
      <c r="H10881" s="749" t="s">
        <v>28104</v>
      </c>
      <c r="I10881" s="749" t="s">
        <v>2478</v>
      </c>
      <c r="J10881" s="749" t="n">
        <v>928.12</v>
      </c>
    </row>
    <row collapsed="false" customFormat="false" customHeight="true" hidden="true" ht="12.75" outlineLevel="0" r="10882">
      <c r="A10882" s="749" t="s">
        <v>28106</v>
      </c>
      <c r="B10882" s="749" t="str">
        <f aca="false">C10882&amp;D10882&amp;E10882&amp;F10882&amp;G10882&amp;H10882</f>
        <v>CONCRETO PROJETADO,ADITIVADO COM 80KG DE ADESIVO ESTRUTURALA BASE DE ESTIRENO BUTADIENO(LATEX),INCLUSIVE EQUIPAMENTO DE AR COMPRIMIDO,CONSUMO DE 355KG/M3 DE CIMENTO,ADITIVOS E PERDAS POR REFLEXAO,SENDO A APLICACAO REALIZADA CONTRA SUPERFICIE HORIZONTAL INFERIOR,E A MEDICAO FEITA NA MAQUINA DE PROJECAO</v>
      </c>
      <c r="C10882" s="749" t="s">
        <v>28091</v>
      </c>
      <c r="D10882" s="749" t="s">
        <v>28092</v>
      </c>
      <c r="E10882" s="749" t="s">
        <v>28093</v>
      </c>
      <c r="F10882" s="749" t="s">
        <v>28094</v>
      </c>
      <c r="G10882" s="749" t="s">
        <v>28107</v>
      </c>
      <c r="H10882" s="749" t="s">
        <v>14337</v>
      </c>
      <c r="I10882" s="749" t="s">
        <v>2478</v>
      </c>
      <c r="J10882" s="749" t="n">
        <v>762.01</v>
      </c>
    </row>
    <row collapsed="false" customFormat="false" customHeight="true" hidden="true" ht="12.75" outlineLevel="0" r="10883">
      <c r="A10883" s="749" t="s">
        <v>28108</v>
      </c>
      <c r="B10883" s="749" t="str">
        <f aca="false">C10883&amp;D10883&amp;E10883&amp;F10883&amp;G10883&amp;H10883</f>
        <v>CONCRETO PROJETADO,ADITIVADO COM 80KG DE ADESIVO ESTRUTURALA BASE DE ESTIRENO BUTADIENO(LATEX),INCLUSIVE EQUIPAMENTO DE AR COMPRIMIDO,CONSUMO DE 355KG/M3 DE CIMENTO,ADITIVOS E PERDAS POR REFLEXAO,SENDO A APLICACAO REALIZADA CONTRA SUPERFICIE HORIZONTAL INFERIOR,E A MEDICAO FEITA NA MAQUINA DE PROJECAO</v>
      </c>
      <c r="C10883" s="749" t="s">
        <v>28091</v>
      </c>
      <c r="D10883" s="749" t="s">
        <v>28092</v>
      </c>
      <c r="E10883" s="749" t="s">
        <v>28093</v>
      </c>
      <c r="F10883" s="749" t="s">
        <v>28094</v>
      </c>
      <c r="G10883" s="749" t="s">
        <v>28107</v>
      </c>
      <c r="H10883" s="749" t="s">
        <v>14337</v>
      </c>
      <c r="I10883" s="749" t="s">
        <v>2478</v>
      </c>
      <c r="J10883" s="749" t="n">
        <v>742.49</v>
      </c>
    </row>
    <row collapsed="false" customFormat="false" customHeight="true" hidden="true" ht="12.75" outlineLevel="0" r="10884">
      <c r="A10884" s="749" t="s">
        <v>28109</v>
      </c>
      <c r="B10884" s="749" t="str">
        <f aca="false">C10884&amp;D10884&amp;E10884&amp;F10884&amp;G10884&amp;H10884</f>
        <v>CONCRETO BOMBEADO,FCK=15MPA,COMPREENDENDO O FORNECIMENTO DECONCRETO IMPORTADO DE USINA,COLOCACAO NAS FORMAS,ESPALHAMENTO,ADENSAMENTO MECANICO E ACABAMENTO</v>
      </c>
      <c r="C10884" s="749" t="s">
        <v>28110</v>
      </c>
      <c r="D10884" s="749" t="s">
        <v>28111</v>
      </c>
      <c r="E10884" s="749" t="s">
        <v>28112</v>
      </c>
      <c r="I10884" s="749" t="s">
        <v>2478</v>
      </c>
      <c r="J10884" s="749" t="n">
        <v>404.37</v>
      </c>
    </row>
    <row collapsed="false" customFormat="false" customHeight="true" hidden="true" ht="12.75" outlineLevel="0" r="10885">
      <c r="A10885" s="749" t="s">
        <v>28113</v>
      </c>
      <c r="B10885" s="749" t="str">
        <f aca="false">C10885&amp;D10885&amp;E10885&amp;F10885&amp;G10885&amp;H10885</f>
        <v>CONCRETO BOMBEADO,FCK=15MPA,COMPREENDENDO O FORNECIMENTO DECONCRETO IMPORTADO DE USINA,COLOCACAO NAS FORMAS,ESPALHAMENTO,ADENSAMENTO MECANICO E ACABAMENTO</v>
      </c>
      <c r="C10885" s="749" t="s">
        <v>28110</v>
      </c>
      <c r="D10885" s="749" t="s">
        <v>28111</v>
      </c>
      <c r="E10885" s="749" t="s">
        <v>28112</v>
      </c>
      <c r="I10885" s="749" t="s">
        <v>2478</v>
      </c>
      <c r="J10885" s="749" t="n">
        <v>396.16</v>
      </c>
    </row>
    <row collapsed="false" customFormat="false" customHeight="true" hidden="true" ht="12.75" outlineLevel="0" r="10886">
      <c r="A10886" s="749" t="s">
        <v>28114</v>
      </c>
      <c r="B10886" s="749" t="str">
        <f aca="false">C10886&amp;D10886&amp;E10886&amp;F10886&amp;G10886&amp;H10886</f>
        <v>CONCRETO BOMBEADO,FCK=20MPA,COMPREENDENDO O FORNECIMENTO DECONCRETO IMPORTADO DE USINA,COLOCACAO NAS FORMAS,ESPALHAMENTO,ADENSAMENTO MECANICO E ACABAMENTO</v>
      </c>
      <c r="C10886" s="749" t="s">
        <v>28115</v>
      </c>
      <c r="D10886" s="749" t="s">
        <v>28111</v>
      </c>
      <c r="E10886" s="749" t="s">
        <v>28112</v>
      </c>
      <c r="I10886" s="749" t="s">
        <v>2478</v>
      </c>
      <c r="J10886" s="749" t="n">
        <v>409.63</v>
      </c>
    </row>
    <row collapsed="false" customFormat="false" customHeight="true" hidden="true" ht="12.75" outlineLevel="0" r="10887">
      <c r="A10887" s="749" t="s">
        <v>28116</v>
      </c>
      <c r="B10887" s="749" t="str">
        <f aca="false">C10887&amp;D10887&amp;E10887&amp;F10887&amp;G10887&amp;H10887</f>
        <v>CONCRETO BOMBEADO,FCK=20MPA,COMPREENDENDO O FORNECIMENTO DECONCRETO IMPORTADO DE USINA,COLOCACAO NAS FORMAS,ESPALHAMENTO,ADENSAMENTO MECANICO E ACABAMENTO</v>
      </c>
      <c r="C10887" s="749" t="s">
        <v>28115</v>
      </c>
      <c r="D10887" s="749" t="s">
        <v>28111</v>
      </c>
      <c r="E10887" s="749" t="s">
        <v>28112</v>
      </c>
      <c r="I10887" s="749" t="s">
        <v>2478</v>
      </c>
      <c r="J10887" s="749" t="n">
        <v>401.43</v>
      </c>
    </row>
    <row collapsed="false" customFormat="false" customHeight="true" hidden="true" ht="12.75" outlineLevel="0" r="10888">
      <c r="A10888" s="749" t="s">
        <v>28117</v>
      </c>
      <c r="B10888" s="749" t="str">
        <f aca="false">C10888&amp;D10888&amp;E10888&amp;F10888&amp;G10888&amp;H10888</f>
        <v>CONCRETO BOMBEADO,FCK=25MPA,COMPREENDENDO O FORNECIMENTO DECONCRETO IMPORTADO DE USINA,COLOCACAO NAS FORMAS,ESPALHAMENTO,ADENSAMENTO MECANICO E ACABAMENTO</v>
      </c>
      <c r="C10888" s="749" t="s">
        <v>28118</v>
      </c>
      <c r="D10888" s="749" t="s">
        <v>28111</v>
      </c>
      <c r="E10888" s="749" t="s">
        <v>28112</v>
      </c>
      <c r="I10888" s="749" t="s">
        <v>2478</v>
      </c>
      <c r="J10888" s="749" t="n">
        <v>427.19</v>
      </c>
    </row>
    <row collapsed="false" customFormat="false" customHeight="true" hidden="true" ht="12.75" outlineLevel="0" r="10889">
      <c r="A10889" s="749" t="s">
        <v>28119</v>
      </c>
      <c r="B10889" s="749" t="str">
        <f aca="false">C10889&amp;D10889&amp;E10889&amp;F10889&amp;G10889&amp;H10889</f>
        <v>CONCRETO BOMBEADO,FCK=25MPA,COMPREENDENDO O FORNECIMENTO DECONCRETO IMPORTADO DE USINA,COLOCACAO NAS FORMAS,ESPALHAMENTO,ADENSAMENTO MECANICO E ACABAMENTO</v>
      </c>
      <c r="C10889" s="749" t="s">
        <v>28118</v>
      </c>
      <c r="D10889" s="749" t="s">
        <v>28111</v>
      </c>
      <c r="E10889" s="749" t="s">
        <v>28112</v>
      </c>
      <c r="I10889" s="749" t="s">
        <v>2478</v>
      </c>
      <c r="J10889" s="749" t="n">
        <v>418.98</v>
      </c>
    </row>
    <row collapsed="false" customFormat="false" customHeight="true" hidden="true" ht="12.75" outlineLevel="0" r="10890">
      <c r="A10890" s="749" t="s">
        <v>28120</v>
      </c>
      <c r="B10890" s="749" t="str">
        <f aca="false">C10890&amp;D10890&amp;E10890&amp;F10890&amp;G10890&amp;H10890</f>
        <v>CONCRETO BOMBEADO,FCK=30MPA,COMPREENDENDO O FORNECIMENTO DECONCRETO IMPORTADO DE USINA,COLOCACAO NAS FORMAS,ESPALHAMENTO,ADENSAMENTO MECANICO E ACABAMENTO</v>
      </c>
      <c r="C10890" s="749" t="s">
        <v>28121</v>
      </c>
      <c r="D10890" s="749" t="s">
        <v>28111</v>
      </c>
      <c r="E10890" s="749" t="s">
        <v>28112</v>
      </c>
      <c r="I10890" s="749" t="s">
        <v>2478</v>
      </c>
      <c r="J10890" s="749" t="n">
        <v>433.93</v>
      </c>
    </row>
    <row collapsed="false" customFormat="false" customHeight="true" hidden="true" ht="12.75" outlineLevel="0" r="10891">
      <c r="A10891" s="749" t="s">
        <v>28122</v>
      </c>
      <c r="B10891" s="749" t="str">
        <f aca="false">C10891&amp;D10891&amp;E10891&amp;F10891&amp;G10891&amp;H10891</f>
        <v>CONCRETO BOMBEADO,FCK=30MPA,COMPREENDENDO O FORNECIMENTO DECONCRETO IMPORTADO DE USINA,COLOCACAO NAS FORMAS,ESPALHAMENTO,ADENSAMENTO MECANICO E ACABAMENTO</v>
      </c>
      <c r="C10891" s="749" t="s">
        <v>28121</v>
      </c>
      <c r="D10891" s="749" t="s">
        <v>28111</v>
      </c>
      <c r="E10891" s="749" t="s">
        <v>28112</v>
      </c>
      <c r="I10891" s="749" t="s">
        <v>2478</v>
      </c>
      <c r="J10891" s="749" t="n">
        <v>425.72</v>
      </c>
    </row>
    <row collapsed="false" customFormat="false" customHeight="true" hidden="true" ht="12.75" outlineLevel="0" r="10892">
      <c r="A10892" s="749" t="s">
        <v>28123</v>
      </c>
      <c r="B10892" s="749" t="str">
        <f aca="false">C10892&amp;D10892&amp;E10892&amp;F10892&amp;G10892&amp;H10892</f>
        <v>CONCRETO BOMBEADO,FCK=35MPA,COMPREENDENDO O FORNECIMENTO DECONCRETO IMPORTADO DE USINA,COLOCACAO NAS FORMAS,ESPALHAMENTO,ADENSAMENTO MECANICO E ACABAMENTO</v>
      </c>
      <c r="C10892" s="749" t="s">
        <v>28124</v>
      </c>
      <c r="D10892" s="749" t="s">
        <v>28111</v>
      </c>
      <c r="E10892" s="749" t="s">
        <v>28112</v>
      </c>
      <c r="I10892" s="749" t="s">
        <v>2478</v>
      </c>
      <c r="J10892" s="749" t="n">
        <v>447.43</v>
      </c>
    </row>
    <row collapsed="false" customFormat="false" customHeight="true" hidden="true" ht="12.75" outlineLevel="0" r="10893">
      <c r="A10893" s="749" t="s">
        <v>28125</v>
      </c>
      <c r="B10893" s="749" t="str">
        <f aca="false">C10893&amp;D10893&amp;E10893&amp;F10893&amp;G10893&amp;H10893</f>
        <v>CONCRETO BOMBEADO,FCK=35MPA,COMPREENDENDO O FORNECIMENTO DECONCRETO IMPORTADO DE USINA,COLOCACAO NAS FORMAS,ESPALHAMENTO,ADENSAMENTO MECANICO E ACABAMENTO</v>
      </c>
      <c r="C10893" s="749" t="s">
        <v>28124</v>
      </c>
      <c r="D10893" s="749" t="s">
        <v>28111</v>
      </c>
      <c r="E10893" s="749" t="s">
        <v>28112</v>
      </c>
      <c r="I10893" s="749" t="s">
        <v>2478</v>
      </c>
      <c r="J10893" s="749" t="n">
        <v>439.23</v>
      </c>
    </row>
    <row collapsed="false" customFormat="false" customHeight="true" hidden="true" ht="12.75" outlineLevel="0" r="10894">
      <c r="A10894" s="749" t="s">
        <v>28126</v>
      </c>
      <c r="B10894" s="749" t="str">
        <f aca="false">C10894&amp;D10894&amp;E10894&amp;F10894&amp;G10894&amp;H10894</f>
        <v>CONCRETO BOMBEADO,FCK=40MPA,COMPREENDENDO O FORNECIMENTO DECONCRETO IMPORTADO DE USINA,COLOCACAO NAS FORMAS,ESPALHAMENTO,ADENSAMENTO MECANICO E ACABAMENTO</v>
      </c>
      <c r="C10894" s="749" t="s">
        <v>28127</v>
      </c>
      <c r="D10894" s="749" t="s">
        <v>28111</v>
      </c>
      <c r="E10894" s="749" t="s">
        <v>28112</v>
      </c>
      <c r="I10894" s="749" t="s">
        <v>2478</v>
      </c>
      <c r="J10894" s="749" t="n">
        <v>456.88</v>
      </c>
    </row>
    <row collapsed="false" customFormat="false" customHeight="true" hidden="true" ht="12.75" outlineLevel="0" r="10895">
      <c r="A10895" s="749" t="s">
        <v>28128</v>
      </c>
      <c r="B10895" s="749" t="str">
        <f aca="false">C10895&amp;D10895&amp;E10895&amp;F10895&amp;G10895&amp;H10895</f>
        <v>CONCRETO BOMBEADO,FCK=40MPA,COMPREENDENDO O FORNECIMENTO DECONCRETO IMPORTADO DE USINA,COLOCACAO NAS FORMAS,ESPALHAMENTO,ADENSAMENTO MECANICO E ACABAMENTO</v>
      </c>
      <c r="C10895" s="749" t="s">
        <v>28127</v>
      </c>
      <c r="D10895" s="749" t="s">
        <v>28111</v>
      </c>
      <c r="E10895" s="749" t="s">
        <v>28112</v>
      </c>
      <c r="I10895" s="749" t="s">
        <v>2478</v>
      </c>
      <c r="J10895" s="749" t="n">
        <v>448.68</v>
      </c>
    </row>
    <row collapsed="false" customFormat="false" customHeight="true" hidden="true" ht="12.75" outlineLevel="0" r="10896">
      <c r="A10896" s="749" t="s">
        <v>28129</v>
      </c>
      <c r="B10896" s="749" t="str">
        <f aca="false">C10896&amp;D10896&amp;E10896&amp;F10896&amp;G10896&amp;H10896</f>
        <v>PROTECAO DE ROCHA EM GALERIAS,COM TELAS,INCLUSIVE CHUMBADORES,EXCLUSIVE TELA(VIDE FAMILIA 11.023)</v>
      </c>
      <c r="C10896" s="749" t="s">
        <v>28130</v>
      </c>
      <c r="D10896" s="749" t="s">
        <v>28131</v>
      </c>
      <c r="I10896" s="749" t="s">
        <v>52</v>
      </c>
      <c r="J10896" s="749" t="n">
        <v>45.59</v>
      </c>
    </row>
    <row collapsed="false" customFormat="false" customHeight="true" hidden="true" ht="12.75" outlineLevel="0" r="10897">
      <c r="A10897" s="749" t="s">
        <v>28132</v>
      </c>
      <c r="B10897" s="749" t="str">
        <f aca="false">C10897&amp;D10897&amp;E10897&amp;F10897&amp;G10897&amp;H10897</f>
        <v>PROTECAO DE ROCHA EM GALERIAS,COM TELAS,INCLUSIVE CHUMBADORES,EXCLUSIVE TELA(VIDE FAMILIA 11.023)</v>
      </c>
      <c r="C10897" s="749" t="s">
        <v>28130</v>
      </c>
      <c r="D10897" s="749" t="s">
        <v>28131</v>
      </c>
      <c r="I10897" s="749" t="s">
        <v>52</v>
      </c>
      <c r="J10897" s="749" t="n">
        <v>41.89</v>
      </c>
    </row>
    <row collapsed="false" customFormat="false" customHeight="true" hidden="true" ht="12.75" outlineLevel="0" r="10898">
      <c r="A10898" s="749" t="s">
        <v>28133</v>
      </c>
      <c r="B10898" s="749" t="str">
        <f aca="false">C10898&amp;D10898&amp;E10898&amp;F10898&amp;G10898&amp;H10898</f>
        <v>CONTENCAO DE BLOCOS SOLTOS EM ENCOSTA,COM TELA,EXCLUSIVE FORNECIMENTO DA TELA(VIDE FAMILIA 11.023)</v>
      </c>
      <c r="C10898" s="749" t="s">
        <v>28134</v>
      </c>
      <c r="D10898" s="749" t="s">
        <v>28135</v>
      </c>
      <c r="I10898" s="749" t="s">
        <v>52</v>
      </c>
      <c r="J10898" s="749" t="n">
        <v>2.53</v>
      </c>
    </row>
    <row collapsed="false" customFormat="false" customHeight="true" hidden="true" ht="12.75" outlineLevel="0" r="10899">
      <c r="A10899" s="749" t="s">
        <v>28136</v>
      </c>
      <c r="B10899" s="749" t="str">
        <f aca="false">C10899&amp;D10899&amp;E10899&amp;F10899&amp;G10899&amp;H10899</f>
        <v>CONTENCAO DE BLOCOS SOLTOS EM ENCOSTA,COM TELA,EXCLUSIVE FORNECIMENTO DA TELA(VIDE FAMILIA 11.023)</v>
      </c>
      <c r="C10899" s="749" t="s">
        <v>28134</v>
      </c>
      <c r="D10899" s="749" t="s">
        <v>28135</v>
      </c>
      <c r="I10899" s="749" t="s">
        <v>52</v>
      </c>
      <c r="J10899" s="749" t="n">
        <v>2.19</v>
      </c>
    </row>
    <row collapsed="false" customFormat="false" customHeight="true" hidden="true" ht="12.75" outlineLevel="0" r="10900">
      <c r="A10900" s="749" t="s">
        <v>28137</v>
      </c>
      <c r="B10900" s="749" t="str">
        <f aca="false">C10900&amp;D10900&amp;E10900&amp;F10900&amp;G10900&amp;H10900</f>
        <v>PROTECAO DE REVESTIMENTO EM ALVENARIA,COM TELA,EXCLUSIVE FORNECIMENTO DA TELA,CHAPISCO E REVESTIMENTO(VIDE FAMILIA 11.023)</v>
      </c>
      <c r="C10900" s="749" t="s">
        <v>28138</v>
      </c>
      <c r="D10900" s="749" t="s">
        <v>28139</v>
      </c>
      <c r="E10900" s="749" t="s">
        <v>28140</v>
      </c>
      <c r="I10900" s="749" t="s">
        <v>52</v>
      </c>
      <c r="J10900" s="749" t="n">
        <v>10.72</v>
      </c>
    </row>
    <row collapsed="false" customFormat="false" customHeight="true" hidden="true" ht="12.75" outlineLevel="0" r="10901">
      <c r="A10901" s="749" t="s">
        <v>28141</v>
      </c>
      <c r="B10901" s="749" t="str">
        <f aca="false">C10901&amp;D10901&amp;E10901&amp;F10901&amp;G10901&amp;H10901</f>
        <v>PROTECAO DE REVESTIMENTO EM ALVENARIA,COM TELA,EXCLUSIVE FORNECIMENTO DA TELA,CHAPISCO E REVESTIMENTO(VIDE FAMILIA 11.023)</v>
      </c>
      <c r="C10901" s="749" t="s">
        <v>28138</v>
      </c>
      <c r="D10901" s="749" t="s">
        <v>28139</v>
      </c>
      <c r="E10901" s="749" t="s">
        <v>28140</v>
      </c>
      <c r="I10901" s="749" t="s">
        <v>52</v>
      </c>
      <c r="J10901" s="749" t="n">
        <v>9.3</v>
      </c>
    </row>
    <row collapsed="false" customFormat="false" customHeight="true" hidden="true" ht="12.75" outlineLevel="0" r="10902">
      <c r="A10902" s="749" t="s">
        <v>28142</v>
      </c>
      <c r="B10902" s="749" t="str">
        <f aca="false">C10902&amp;D10902&amp;E10902&amp;F10902&amp;G10902&amp;H10902</f>
        <v>ESTABILIZACAO TALUDES C/MASSA CONCRETO(CIMENTO,AREIA E BRITA 0)ESPESSURA 7CM,PREPARO MANUAL P/UMA RESISTENCIA COMPRESSAO 15MPA,APLICADO MANUALMENTE(A COLHER),SOBRE TELA ACO SOLDADO OU TELA ARAME GALVANIZADO,CONSIDERANDO:LIMPEZA,REGULARIZACAO E REVESTIMENTO COM CAMADA CHAPISCO FINO,FIXACAO TELA.O CUSTO NAO INCLUI FORNECIMENTO TELA(VIDE FAMILIA 11.023)</v>
      </c>
      <c r="C10902" s="749" t="s">
        <v>28143</v>
      </c>
      <c r="D10902" s="749" t="s">
        <v>28144</v>
      </c>
      <c r="E10902" s="749" t="s">
        <v>28145</v>
      </c>
      <c r="F10902" s="749" t="s">
        <v>28146</v>
      </c>
      <c r="G10902" s="749" t="s">
        <v>28147</v>
      </c>
      <c r="H10902" s="749" t="s">
        <v>28148</v>
      </c>
      <c r="I10902" s="749" t="s">
        <v>52</v>
      </c>
      <c r="J10902" s="749" t="n">
        <v>117.94</v>
      </c>
    </row>
    <row collapsed="false" customFormat="false" customHeight="true" hidden="true" ht="12.75" outlineLevel="0" r="10903">
      <c r="A10903" s="749" t="s">
        <v>28149</v>
      </c>
      <c r="B10903" s="749" t="str">
        <f aca="false">C10903&amp;D10903&amp;E10903&amp;F10903&amp;G10903&amp;H10903</f>
        <v>ESTABILIZACAO TALUDES C/MASSA CONCRETO(CIMENTO,AREIA E BRITA 0)ESPESSURA 7CM,PREPARO MANUAL P/UMA RESISTENCIA COMPRESSAO 15MPA,APLICADO MANUALMENTE(A COLHER),SOBRE TELA ACO SOLDADO OU TELA ARAME GALVANIZADO,CONSIDERANDO:LIMPEZA,REGULARIZACAO E REVESTIMENTO COM CAMADA CHAPISCO FINO,FIXACAO TELA.O CUSTO NAO INCLUI FORNECIMENTO TELA(VIDE FAMILIA 11.023)</v>
      </c>
      <c r="C10903" s="749" t="s">
        <v>28143</v>
      </c>
      <c r="D10903" s="749" t="s">
        <v>28144</v>
      </c>
      <c r="E10903" s="749" t="s">
        <v>28145</v>
      </c>
      <c r="F10903" s="749" t="s">
        <v>28146</v>
      </c>
      <c r="G10903" s="749" t="s">
        <v>28147</v>
      </c>
      <c r="H10903" s="749" t="s">
        <v>28148</v>
      </c>
      <c r="I10903" s="749" t="s">
        <v>52</v>
      </c>
      <c r="J10903" s="749" t="n">
        <v>105.33</v>
      </c>
    </row>
    <row collapsed="false" customFormat="false" customHeight="true" hidden="true" ht="12.75" outlineLevel="0" r="10904">
      <c r="A10904" s="749" t="s">
        <v>28150</v>
      </c>
      <c r="B10904" s="749" t="str">
        <f aca="false">C10904&amp;D10904&amp;E10904&amp;F10904&amp;G10904&amp;H10904</f>
        <v>ESTABILIZACAO TALUDES C/MASSA CONCRETO(CIMENTO,AREIA E BRITA 0)ESPESSURA 7CM,PREPARO MECANICO(BETONEIRA)P/RESISTENCIA COMPRESSAO 15MPA,APLICADO MANUALMENTE(A COLHER),SOBRE TELA ACO SOLDADO OU TELA ARAME GALVANIZADO,CONSIDERANDO:LIMPEZA,REGULARIZACAO E REVESTIMENTO CAMADA CHAPISCO FINO,FIXACAO TELA.CUSTO NAO INCLUI FORNECIMENTO TELA(VIDE FAMILIA 11.023)</v>
      </c>
      <c r="C10904" s="749" t="s">
        <v>28143</v>
      </c>
      <c r="D10904" s="749" t="s">
        <v>28151</v>
      </c>
      <c r="E10904" s="749" t="s">
        <v>28152</v>
      </c>
      <c r="F10904" s="749" t="s">
        <v>28153</v>
      </c>
      <c r="G10904" s="749" t="s">
        <v>28154</v>
      </c>
      <c r="H10904" s="749" t="s">
        <v>28155</v>
      </c>
      <c r="I10904" s="749" t="s">
        <v>52</v>
      </c>
      <c r="J10904" s="749" t="n">
        <v>116.6</v>
      </c>
    </row>
    <row collapsed="false" customFormat="false" customHeight="true" hidden="true" ht="12.75" outlineLevel="0" r="10905">
      <c r="A10905" s="749" t="s">
        <v>28156</v>
      </c>
      <c r="B10905" s="749" t="str">
        <f aca="false">C10905&amp;D10905&amp;E10905&amp;F10905&amp;G10905&amp;H10905</f>
        <v>ESTABILIZACAO TALUDES C/MASSA CONCRETO(CIMENTO,AREIA E BRITA 0)ESPESSURA 7CM,PREPARO MECANICO(BETONEIRA)P/RESISTENCIA COMPRESSAO 15MPA,APLICADO MANUALMENTE(A COLHER),SOBRE TELA ACO SOLDADO OU TELA ARAME GALVANIZADO,CONSIDERANDO:LIMPEZA,REGULARIZACAO E REVESTIMENTO CAMADA CHAPISCO FINO,FIXACAO TELA.CUSTO NAO INCLUI FORNECIMENTO TELA(VIDE FAMILIA 11.023)</v>
      </c>
      <c r="C10905" s="749" t="s">
        <v>28143</v>
      </c>
      <c r="D10905" s="749" t="s">
        <v>28151</v>
      </c>
      <c r="E10905" s="749" t="s">
        <v>28152</v>
      </c>
      <c r="F10905" s="749" t="s">
        <v>28153</v>
      </c>
      <c r="G10905" s="749" t="s">
        <v>28154</v>
      </c>
      <c r="H10905" s="749" t="s">
        <v>28155</v>
      </c>
      <c r="I10905" s="749" t="s">
        <v>52</v>
      </c>
      <c r="J10905" s="749" t="n">
        <v>104.25</v>
      </c>
    </row>
    <row collapsed="false" customFormat="false" customHeight="true" hidden="true" ht="12.75" outlineLevel="0" r="10906">
      <c r="A10906" s="749" t="s">
        <v>28157</v>
      </c>
      <c r="B10906" s="749" t="str">
        <f aca="false">C10906&amp;D10906&amp;E10906&amp;F10906&amp;G10906&amp;H10906</f>
        <v>MURO DE CONTENCAO DE TALUDES EM ALVENARIA DE BLOCO DE CONCRETO ESTRUTURAL DE(19X19X39)CM,ATE 1,80M DE ALTURA,INCLUINDO BASE DE CONCRETO,ACO CA-50 E ENCHIMENTO DE BLOCOS E MEDIDO PELA AREA REAL</v>
      </c>
      <c r="C10906" s="749" t="s">
        <v>28158</v>
      </c>
      <c r="D10906" s="749" t="s">
        <v>28159</v>
      </c>
      <c r="E10906" s="749" t="s">
        <v>28160</v>
      </c>
      <c r="F10906" s="749" t="s">
        <v>28161</v>
      </c>
      <c r="I10906" s="749" t="s">
        <v>52</v>
      </c>
      <c r="J10906" s="749" t="n">
        <v>191.48</v>
      </c>
    </row>
    <row collapsed="false" customFormat="false" customHeight="true" hidden="true" ht="12.75" outlineLevel="0" r="10907">
      <c r="A10907" s="749" t="s">
        <v>28162</v>
      </c>
      <c r="B10907" s="749" t="str">
        <f aca="false">C10907&amp;D10907&amp;E10907&amp;F10907&amp;G10907&amp;H10907</f>
        <v>MURO DE CONTENCAO DE TALUDES EM ALVENARIA DE BLOCO DE CONCRETO ESTRUTURAL DE(19X19X39)CM,ATE 1,80M DE ALTURA,INCLUINDO BASE DE CONCRETO,ACO CA-50 E ENCHIMENTO DE BLOCOS E MEDIDO PELA AREA REAL</v>
      </c>
      <c r="C10907" s="749" t="s">
        <v>28158</v>
      </c>
      <c r="D10907" s="749" t="s">
        <v>28159</v>
      </c>
      <c r="E10907" s="749" t="s">
        <v>28160</v>
      </c>
      <c r="F10907" s="749" t="s">
        <v>28161</v>
      </c>
      <c r="I10907" s="749" t="s">
        <v>52</v>
      </c>
      <c r="J10907" s="749" t="n">
        <v>184.48</v>
      </c>
    </row>
    <row collapsed="false" customFormat="false" customHeight="true" hidden="true" ht="63.75" outlineLevel="0" r="10908">
      <c r="A10908" s="749" t="s">
        <v>28163</v>
      </c>
      <c r="B10908" s="758" t="str">
        <f aca="false">C10908&amp;D10908&amp;E10908&amp;F10908&amp;G10908&amp;H10908</f>
        <v>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 DE ATERRO,VIGA DE CONCRETO ARMADO PARA COROAMENTO DO MURO</v>
      </c>
      <c r="C10908" s="749" t="s">
        <v>28164</v>
      </c>
      <c r="D10908" s="749" t="s">
        <v>28165</v>
      </c>
      <c r="E10908" s="749" t="s">
        <v>28166</v>
      </c>
      <c r="F10908" s="749" t="s">
        <v>28167</v>
      </c>
      <c r="G10908" s="749" t="s">
        <v>28168</v>
      </c>
      <c r="H10908" s="749" t="s">
        <v>28169</v>
      </c>
      <c r="I10908" s="749" t="s">
        <v>52</v>
      </c>
      <c r="J10908" s="749" t="n">
        <v>473.91</v>
      </c>
    </row>
    <row collapsed="false" customFormat="false" customHeight="true" hidden="true" ht="63.75" outlineLevel="0" r="10909">
      <c r="A10909" s="749" t="s">
        <v>28170</v>
      </c>
      <c r="B10909" s="758" t="str">
        <f aca="false">C10909&amp;D10909&amp;E10909&amp;F10909&amp;G10909&amp;H10909</f>
        <v>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 DE ATERRO,VIGA DE CONCRETO ARMADO PARA COROAMENTO DO MURO</v>
      </c>
      <c r="C10909" s="749" t="s">
        <v>28164</v>
      </c>
      <c r="D10909" s="749" t="s">
        <v>28165</v>
      </c>
      <c r="E10909" s="749" t="s">
        <v>28166</v>
      </c>
      <c r="F10909" s="749" t="s">
        <v>28167</v>
      </c>
      <c r="G10909" s="749" t="s">
        <v>28168</v>
      </c>
      <c r="H10909" s="749" t="s">
        <v>28169</v>
      </c>
      <c r="I10909" s="749" t="s">
        <v>52</v>
      </c>
      <c r="J10909" s="749" t="n">
        <v>463.82</v>
      </c>
    </row>
    <row collapsed="false" customFormat="false" customHeight="true" hidden="true" ht="63.75" outlineLevel="0" r="10910">
      <c r="A10910" s="749" t="s">
        <v>28171</v>
      </c>
      <c r="B10910" s="758" t="str">
        <f aca="false">C10910&amp;D10910&amp;E10910&amp;F10910&amp;G10910&amp;H10910</f>
        <v>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 DE ATERRO,VIGA DE CONCRETO ARMADO PARA COROAMENTO DO MURO</v>
      </c>
      <c r="C10910" s="749" t="s">
        <v>28164</v>
      </c>
      <c r="D10910" s="749" t="s">
        <v>28172</v>
      </c>
      <c r="E10910" s="749" t="s">
        <v>28166</v>
      </c>
      <c r="F10910" s="749" t="s">
        <v>28167</v>
      </c>
      <c r="G10910" s="749" t="s">
        <v>28168</v>
      </c>
      <c r="H10910" s="749" t="s">
        <v>28169</v>
      </c>
      <c r="I10910" s="749" t="s">
        <v>52</v>
      </c>
      <c r="J10910" s="749" t="n">
        <v>449.81</v>
      </c>
    </row>
    <row collapsed="false" customFormat="false" customHeight="true" hidden="true" ht="63.75" outlineLevel="0" r="10911">
      <c r="A10911" s="749" t="s">
        <v>28173</v>
      </c>
      <c r="B10911" s="758" t="str">
        <f aca="false">C10911&amp;D10911&amp;E10911&amp;F10911&amp;G10911&amp;H10911</f>
        <v>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 DE ATERRO,VIGA DE CONCRETO ARMADO PARA COROAMENTO DO MURO</v>
      </c>
      <c r="C10911" s="749" t="s">
        <v>28164</v>
      </c>
      <c r="D10911" s="749" t="s">
        <v>28172</v>
      </c>
      <c r="E10911" s="749" t="s">
        <v>28166</v>
      </c>
      <c r="F10911" s="749" t="s">
        <v>28167</v>
      </c>
      <c r="G10911" s="749" t="s">
        <v>28168</v>
      </c>
      <c r="H10911" s="749" t="s">
        <v>28169</v>
      </c>
      <c r="I10911" s="749" t="s">
        <v>52</v>
      </c>
      <c r="J10911" s="749" t="n">
        <v>439.72</v>
      </c>
    </row>
    <row collapsed="false" customFormat="false" customHeight="true" hidden="true" ht="12.75" outlineLevel="0" r="10912">
      <c r="A10912" s="749" t="s">
        <v>28174</v>
      </c>
      <c r="B10912" s="749" t="str">
        <f aca="false">C10912&amp;D10912&amp;E10912&amp;F10912&amp;G10912&amp;H10912</f>
        <v>PROTECAO DE TALUDE COM PLACAS DE CONCRETO PRE-MOLDADAS(40X80X8)CM,FCK=11MPA,JUNTA DE DILATACAO DE 2CM,INCLUSIVE PREPARODO TERRENO</v>
      </c>
      <c r="C10912" s="749" t="s">
        <v>28175</v>
      </c>
      <c r="D10912" s="749" t="s">
        <v>28176</v>
      </c>
      <c r="E10912" s="749" t="s">
        <v>28177</v>
      </c>
      <c r="I10912" s="749" t="s">
        <v>52</v>
      </c>
      <c r="J10912" s="749" t="n">
        <v>42.26</v>
      </c>
    </row>
    <row collapsed="false" customFormat="false" customHeight="true" hidden="true" ht="12.75" outlineLevel="0" r="10913">
      <c r="A10913" s="749" t="s">
        <v>28178</v>
      </c>
      <c r="B10913" s="749" t="str">
        <f aca="false">C10913&amp;D10913&amp;E10913&amp;F10913&amp;G10913&amp;H10913</f>
        <v>PROTECAO DE TALUDE COM PLACAS DE CONCRETO PRE-MOLDADAS(40X80X8)CM,FCK=11MPA,JUNTA DE DILATACAO DE 2CM,INCLUSIVE PREPARODO TERRENO</v>
      </c>
      <c r="C10913" s="749" t="s">
        <v>28175</v>
      </c>
      <c r="D10913" s="749" t="s">
        <v>28176</v>
      </c>
      <c r="E10913" s="749" t="s">
        <v>28177</v>
      </c>
      <c r="I10913" s="749" t="s">
        <v>52</v>
      </c>
      <c r="J10913" s="749" t="n">
        <v>39.74</v>
      </c>
    </row>
    <row collapsed="false" customFormat="false" customHeight="true" hidden="true" ht="12.75" outlineLevel="0" r="10914">
      <c r="A10914" s="749" t="s">
        <v>28179</v>
      </c>
      <c r="B10914" s="749" t="str">
        <f aca="false">C10914&amp;D10914&amp;E10914&amp;F10914&amp;G10914&amp;H10914</f>
        <v>REVESTIMENTO DE CANAL,UTILIZANDO O COLCHAO EM CONCRETO VSL,COM ESPESSURA DE 0,15M,INCLUINDO FORNECIMENTO DOS MATERIAIS EEXECUCAO</v>
      </c>
      <c r="C10914" s="749" t="s">
        <v>28180</v>
      </c>
      <c r="D10914" s="749" t="s">
        <v>28181</v>
      </c>
      <c r="E10914" s="749" t="s">
        <v>28182</v>
      </c>
      <c r="I10914" s="749" t="s">
        <v>52</v>
      </c>
      <c r="J10914" s="749" t="n">
        <v>112.12</v>
      </c>
    </row>
    <row collapsed="false" customFormat="false" customHeight="true" hidden="true" ht="12.75" outlineLevel="0" r="10915">
      <c r="A10915" s="749" t="s">
        <v>28183</v>
      </c>
      <c r="B10915" s="749" t="str">
        <f aca="false">C10915&amp;D10915&amp;E10915&amp;F10915&amp;G10915&amp;H10915</f>
        <v>REVESTIMENTO DE CANAL,UTILIZANDO O COLCHAO EM CONCRETO VSL,COM ESPESSURA DE 0,15M,INCLUINDO FORNECIMENTO DOS MATERIAIS EEXECUCAO</v>
      </c>
      <c r="C10915" s="749" t="s">
        <v>28180</v>
      </c>
      <c r="D10915" s="749" t="s">
        <v>28181</v>
      </c>
      <c r="E10915" s="749" t="s">
        <v>28182</v>
      </c>
      <c r="I10915" s="749" t="s">
        <v>52</v>
      </c>
      <c r="J10915" s="749" t="n">
        <v>112.12</v>
      </c>
    </row>
    <row collapsed="false" customFormat="false" customHeight="true" hidden="true" ht="12.75" outlineLevel="0" r="10916">
      <c r="A10916" s="749" t="s">
        <v>28184</v>
      </c>
      <c r="B10916" s="749" t="str">
        <f aca="false">C10916&amp;D10916&amp;E10916&amp;F10916&amp;G10916&amp;H10916</f>
        <v>LAJE PRE-MOLDADA BETA 11,PARA SOBRECARGA ATE 3,5KN/M2 E VAODE 4,40M,CONSIDERANDO VIGOTAS,TIJOLOS E ARMADURA NEGATIVA,INCLUSIVE CAPEAMENTO DE 3CM DE ESPESSURA,C/CONCRETO FCK=20MPAE ESCORAMENTO.FORNECIMENTO E MONTAGEM DO CONJUNTO</v>
      </c>
      <c r="C10916" s="749" t="s">
        <v>28185</v>
      </c>
      <c r="D10916" s="749" t="s">
        <v>28186</v>
      </c>
      <c r="E10916" s="749" t="s">
        <v>28187</v>
      </c>
      <c r="F10916" s="749" t="s">
        <v>28188</v>
      </c>
      <c r="I10916" s="749" t="s">
        <v>52</v>
      </c>
      <c r="J10916" s="749" t="n">
        <v>103.77</v>
      </c>
    </row>
    <row collapsed="false" customFormat="false" customHeight="true" hidden="true" ht="12.75" outlineLevel="0" r="10917">
      <c r="A10917" s="749" t="s">
        <v>28189</v>
      </c>
      <c r="B10917" s="749" t="str">
        <f aca="false">C10917&amp;D10917&amp;E10917&amp;F10917&amp;G10917&amp;H10917</f>
        <v>LAJE PRE-MOLDADA BETA 11,PARA SOBRECARGA ATE 3,5KN/M2 E VAODE 4,40M,CONSIDERANDO VIGOTAS,TIJOLOS E ARMADURA NEGATIVA,INCLUSIVE CAPEAMENTO DE 3CM DE ESPESSURA,C/CONCRETO FCK=20MPAE ESCORAMENTO.FORNECIMENTO E MONTAGEM DO CONJUNTO</v>
      </c>
      <c r="C10917" s="749" t="s">
        <v>28185</v>
      </c>
      <c r="D10917" s="749" t="s">
        <v>28186</v>
      </c>
      <c r="E10917" s="749" t="s">
        <v>28187</v>
      </c>
      <c r="F10917" s="749" t="s">
        <v>28188</v>
      </c>
      <c r="I10917" s="749" t="s">
        <v>52</v>
      </c>
      <c r="J10917" s="749" t="n">
        <v>99.62</v>
      </c>
    </row>
    <row collapsed="false" customFormat="false" customHeight="true" hidden="true" ht="12.75" outlineLevel="0" r="10918">
      <c r="A10918" s="749" t="s">
        <v>28190</v>
      </c>
      <c r="B10918" s="749" t="str">
        <f aca="false">C10918&amp;D10918&amp;E10918&amp;F10918&amp;G10918&amp;H10918</f>
        <v>LAJE PRE-MOLDADA BETA 11,PARA SOBRECARGA ATE 3,5KN/M2 E VAODE 4,40M,CONSIDERANDO VIGOTAS,TIJOLOS E ARMADURA NEGATIVA,INCLUSIVE CAPEAMENTO DE 3CM DE ESPESSURA,C/CONCRETO FCK=25MPAE ESCORAMENTO.FORNECIMENTO E MONTAGEM DO CONJUNTO</v>
      </c>
      <c r="C10918" s="749" t="s">
        <v>28185</v>
      </c>
      <c r="D10918" s="749" t="s">
        <v>28186</v>
      </c>
      <c r="E10918" s="749" t="s">
        <v>28191</v>
      </c>
      <c r="F10918" s="749" t="s">
        <v>28188</v>
      </c>
      <c r="I10918" s="749" t="s">
        <v>52</v>
      </c>
      <c r="J10918" s="749" t="n">
        <v>104.47</v>
      </c>
    </row>
    <row collapsed="false" customFormat="false" customHeight="true" hidden="true" ht="12.75" outlineLevel="0" r="10919">
      <c r="A10919" s="749" t="s">
        <v>28192</v>
      </c>
      <c r="B10919" s="749" t="str">
        <f aca="false">C10919&amp;D10919&amp;E10919&amp;F10919&amp;G10919&amp;H10919</f>
        <v>LAJE PRE-MOLDADA BETA 11,PARA SOBRECARGA ATE 3,5KN/M2 E VAODE 4,40M,CONSIDERANDO VIGOTAS,TIJOLOS E ARMADURA NEGATIVA,INCLUSIVE CAPEAMENTO DE 3CM DE ESPESSURA,C/CONCRETO FCK=25MPAE ESCORAMENTO.FORNECIMENTO E MONTAGEM DO CONJUNTO</v>
      </c>
      <c r="C10919" s="749" t="s">
        <v>28185</v>
      </c>
      <c r="D10919" s="749" t="s">
        <v>28186</v>
      </c>
      <c r="E10919" s="749" t="s">
        <v>28191</v>
      </c>
      <c r="F10919" s="749" t="s">
        <v>28188</v>
      </c>
      <c r="I10919" s="749" t="s">
        <v>52</v>
      </c>
      <c r="J10919" s="749" t="n">
        <v>100.32</v>
      </c>
    </row>
    <row collapsed="false" customFormat="false" customHeight="true" hidden="true" ht="12.75" outlineLevel="0" r="10920">
      <c r="A10920" s="749" t="s">
        <v>28193</v>
      </c>
      <c r="B10920" s="749" t="str">
        <f aca="false">C10920&amp;D10920&amp;E10920&amp;F10920&amp;G10920&amp;H10920</f>
        <v>LAJE PRE-MOLDADA BETA 11,PARA SOBRECARGA ATE 3,5KN/M2 E VAODE 4,40M,CONSIDERANDO VIGOTAS,TIJOLOS E ARMADURA NEGATIVA,INCLUSIVE CAPEAMENTO DE 3CM DE ESPESSURA,C/CONCRETO FCK=30MPAE ESCORAMENTO.FORNECIMENTO E MONTAGEM DO CONJUNTO</v>
      </c>
      <c r="C10920" s="749" t="s">
        <v>28185</v>
      </c>
      <c r="D10920" s="749" t="s">
        <v>28186</v>
      </c>
      <c r="E10920" s="749" t="s">
        <v>28194</v>
      </c>
      <c r="F10920" s="749" t="s">
        <v>28188</v>
      </c>
      <c r="I10920" s="749" t="s">
        <v>52</v>
      </c>
      <c r="J10920" s="749" t="n">
        <v>104.77</v>
      </c>
    </row>
    <row collapsed="false" customFormat="false" customHeight="true" hidden="true" ht="12.75" outlineLevel="0" r="10921">
      <c r="A10921" s="749" t="s">
        <v>28195</v>
      </c>
      <c r="B10921" s="749" t="str">
        <f aca="false">C10921&amp;D10921&amp;E10921&amp;F10921&amp;G10921&amp;H10921</f>
        <v>LAJE PRE-MOLDADA BETA 11,PARA SOBRECARGA ATE 3,5KN/M2 E VAODE 4,40M,CONSIDERANDO VIGOTAS,TIJOLOS E ARMADURA NEGATIVA,INCLUSIVE CAPEAMENTO DE 3CM DE ESPESSURA,C/CONCRETO FCK=30MPAE ESCORAMENTO.FORNECIMENTO E MONTAGEM DO CONJUNTO</v>
      </c>
      <c r="C10921" s="749" t="s">
        <v>28185</v>
      </c>
      <c r="D10921" s="749" t="s">
        <v>28186</v>
      </c>
      <c r="E10921" s="749" t="s">
        <v>28194</v>
      </c>
      <c r="F10921" s="749" t="s">
        <v>28188</v>
      </c>
      <c r="I10921" s="749" t="s">
        <v>52</v>
      </c>
      <c r="J10921" s="749" t="n">
        <v>100.61</v>
      </c>
    </row>
    <row collapsed="false" customFormat="false" customHeight="true" hidden="true" ht="12.75" outlineLevel="0" r="10922">
      <c r="A10922" s="749" t="s">
        <v>28196</v>
      </c>
      <c r="B10922" s="749" t="str">
        <f aca="false">C10922&amp;D10922&amp;E10922&amp;F10922&amp;G10922&amp;H10922</f>
        <v>LAJE PRE-MOLDADA BETA 12,PARA SOBRECARGA DE 3,5KN/M2 E VAO DE 4,10M,CONSIDERANDO VIGOTAS,TIJOLOS E ARMADURA NEGATIVA,INCLUSIVE CAPEAMENTO DE 4CM DE ESPESSURA,COM CONCRETO FCK=20MPA E ESCORAMENTO.FORNECIMENTO E MONTAGEM DO CONJUNTO</v>
      </c>
      <c r="C10922" s="749" t="s">
        <v>28197</v>
      </c>
      <c r="D10922" s="749" t="s">
        <v>28198</v>
      </c>
      <c r="E10922" s="749" t="s">
        <v>28199</v>
      </c>
      <c r="F10922" s="749" t="s">
        <v>28200</v>
      </c>
      <c r="I10922" s="749" t="s">
        <v>11246</v>
      </c>
      <c r="J10922" s="749" t="n">
        <v>103.02</v>
      </c>
    </row>
    <row collapsed="false" customFormat="false" customHeight="true" hidden="true" ht="12.75" outlineLevel="0" r="10923">
      <c r="A10923" s="749" t="s">
        <v>28201</v>
      </c>
      <c r="B10923" s="749" t="str">
        <f aca="false">C10923&amp;D10923&amp;E10923&amp;F10923&amp;G10923&amp;H10923</f>
        <v>LAJE PRE-MOLDADA BETA 12,PARA SOBRECARGA DE 3,5KN/M2 E VAO DE 4,10M,CONSIDERANDO VIGOTAS,TIJOLOS E ARMADURA NEGATIVA,INCLUSIVE CAPEAMENTO DE 4CM DE ESPESSURA,COM CONCRETO FCK=20MPA E ESCORAMENTO.FORNECIMENTO E MONTAGEM DO CONJUNTO</v>
      </c>
      <c r="C10923" s="749" t="s">
        <v>28197</v>
      </c>
      <c r="D10923" s="749" t="s">
        <v>28198</v>
      </c>
      <c r="E10923" s="749" t="s">
        <v>28199</v>
      </c>
      <c r="F10923" s="749" t="s">
        <v>28200</v>
      </c>
      <c r="I10923" s="749" t="s">
        <v>11246</v>
      </c>
      <c r="J10923" s="749" t="n">
        <v>98.46</v>
      </c>
    </row>
    <row collapsed="false" customFormat="false" customHeight="true" hidden="true" ht="12.75" outlineLevel="0" r="10924">
      <c r="A10924" s="749" t="s">
        <v>28202</v>
      </c>
      <c r="B10924" s="749" t="str">
        <f aca="false">C10924&amp;D10924&amp;E10924&amp;F10924&amp;G10924&amp;H10924</f>
        <v>LAJE PRE-MOLDADA BETA 12,PARA SOBRECARGA DE 3,5KN/M2 E VAO DE 4,10M,CONSIDERANDO VIGOTAS,TIJOLOS E ARMADURA NEGATIVA,INCLUSIVE CAPEAMENTO DE 4CM DE ESPESSURA,COM CONCRETO FCK=25MPA E ESCORAMENTO.FORNECIMENTO E MONTAGEM DO CONJUNTO</v>
      </c>
      <c r="C10924" s="749" t="s">
        <v>28197</v>
      </c>
      <c r="D10924" s="749" t="s">
        <v>28198</v>
      </c>
      <c r="E10924" s="749" t="s">
        <v>28203</v>
      </c>
      <c r="F10924" s="749" t="s">
        <v>28200</v>
      </c>
      <c r="I10924" s="749" t="s">
        <v>52</v>
      </c>
      <c r="J10924" s="749" t="n">
        <v>103.92</v>
      </c>
    </row>
    <row collapsed="false" customFormat="false" customHeight="true" hidden="true" ht="12.75" outlineLevel="0" r="10925">
      <c r="A10925" s="749" t="s">
        <v>28204</v>
      </c>
      <c r="B10925" s="749" t="str">
        <f aca="false">C10925&amp;D10925&amp;E10925&amp;F10925&amp;G10925&amp;H10925</f>
        <v>LAJE PRE-MOLDADA BETA 12,PARA SOBRECARGA DE 3,5KN/M2 E VAO DE 4,10M,CONSIDERANDO VIGOTAS,TIJOLOS E ARMADURA NEGATIVA,INCLUSIVE CAPEAMENTO DE 4CM DE ESPESSURA,COM CONCRETO FCK=25MPA E ESCORAMENTO.FORNECIMENTO E MONTAGEM DO CONJUNTO</v>
      </c>
      <c r="C10925" s="749" t="s">
        <v>28197</v>
      </c>
      <c r="D10925" s="749" t="s">
        <v>28198</v>
      </c>
      <c r="E10925" s="749" t="s">
        <v>28203</v>
      </c>
      <c r="F10925" s="749" t="s">
        <v>28200</v>
      </c>
      <c r="I10925" s="749" t="s">
        <v>52</v>
      </c>
      <c r="J10925" s="749" t="n">
        <v>99.36</v>
      </c>
    </row>
    <row collapsed="false" customFormat="false" customHeight="true" hidden="true" ht="12.75" outlineLevel="0" r="10926">
      <c r="A10926" s="749" t="s">
        <v>28205</v>
      </c>
      <c r="B10926" s="749" t="str">
        <f aca="false">C10926&amp;D10926&amp;E10926&amp;F10926&amp;G10926&amp;H10926</f>
        <v>LAJE PRE-MOLDADA BETA 12,PARA SOBRECARGA DE 3,5KN/M2 E VAO DE 4,10M,CONSIDERANDO VIGOTAS,TIJOLOS E ARMADURA NEGATIVA,INCLUSIVE CAPEAMENTO DE 4CM DE ESPESSURA,COM CONCRETO FCK=30MPA E ESCORAMENTO.FORNECIMENTO E MONTAGEM DO CONJUNTO</v>
      </c>
      <c r="C10926" s="749" t="s">
        <v>28197</v>
      </c>
      <c r="D10926" s="749" t="s">
        <v>28198</v>
      </c>
      <c r="E10926" s="749" t="s">
        <v>28206</v>
      </c>
      <c r="F10926" s="749" t="s">
        <v>28200</v>
      </c>
      <c r="I10926" s="749" t="s">
        <v>52</v>
      </c>
      <c r="J10926" s="749" t="n">
        <v>104.3</v>
      </c>
    </row>
    <row collapsed="false" customFormat="false" customHeight="true" hidden="true" ht="12.75" outlineLevel="0" r="10927">
      <c r="A10927" s="749" t="s">
        <v>28207</v>
      </c>
      <c r="B10927" s="749" t="str">
        <f aca="false">C10927&amp;D10927&amp;E10927&amp;F10927&amp;G10927&amp;H10927</f>
        <v>LAJE PRE-MOLDADA BETA 12,PARA SOBRECARGA DE 3,5KN/M2 E VAO DE 4,10M,CONSIDERANDO VIGOTAS,TIJOLOS E ARMADURA NEGATIVA,INCLUSIVE CAPEAMENTO DE 4CM DE ESPESSURA,COM CONCRETO FCK=30MPA E ESCORAMENTO.FORNECIMENTO E MONTAGEM DO CONJUNTO</v>
      </c>
      <c r="C10927" s="749" t="s">
        <v>28197</v>
      </c>
      <c r="D10927" s="749" t="s">
        <v>28198</v>
      </c>
      <c r="E10927" s="749" t="s">
        <v>28206</v>
      </c>
      <c r="F10927" s="749" t="s">
        <v>28200</v>
      </c>
      <c r="I10927" s="749" t="s">
        <v>52</v>
      </c>
      <c r="J10927" s="749" t="n">
        <v>99.74</v>
      </c>
    </row>
    <row collapsed="false" customFormat="false" customHeight="true" hidden="true" ht="12.75" outlineLevel="0" r="10928">
      <c r="A10928" s="749" t="s">
        <v>28208</v>
      </c>
      <c r="B10928" s="749" t="str">
        <f aca="false">C10928&amp;D10928&amp;E10928&amp;F10928&amp;G10928&amp;H10928</f>
        <v>LAJE PRE-MOLDADA BETA 16,PARA SOBRECARGA DE 3,5KN/M2 E VAO DE 5,20M,CONSIDERANDO VIGOTAS,TIJOLOS E ARMADURA NEGATIVA,INCLUSIVE CAPEAMENTO DE 4CM DE ESPESSURA,COM CONCRETO FCK=20MPA E ESCORAMENTO.FORNECIMENTO E MONTAGEM DO CONJUNTO</v>
      </c>
      <c r="C10928" s="749" t="s">
        <v>28209</v>
      </c>
      <c r="D10928" s="749" t="s">
        <v>28210</v>
      </c>
      <c r="E10928" s="749" t="s">
        <v>28199</v>
      </c>
      <c r="F10928" s="749" t="s">
        <v>28200</v>
      </c>
      <c r="I10928" s="749" t="s">
        <v>52</v>
      </c>
      <c r="J10928" s="749" t="n">
        <v>125.63</v>
      </c>
    </row>
    <row collapsed="false" customFormat="false" customHeight="true" hidden="true" ht="12.75" outlineLevel="0" r="10929">
      <c r="A10929" s="749" t="s">
        <v>28211</v>
      </c>
      <c r="B10929" s="749" t="str">
        <f aca="false">C10929&amp;D10929&amp;E10929&amp;F10929&amp;G10929&amp;H10929</f>
        <v>LAJE PRE-MOLDADA BETA 16,PARA SOBRECARGA DE 3,5KN/M2 E VAO DE 5,20M,CONSIDERANDO VIGOTAS,TIJOLOS E ARMADURA NEGATIVA,INCLUSIVE CAPEAMENTO DE 4CM DE ESPESSURA,COM CONCRETO FCK=20MPA E ESCORAMENTO.FORNECIMENTO E MONTAGEM DO CONJUNTO</v>
      </c>
      <c r="C10929" s="749" t="s">
        <v>28209</v>
      </c>
      <c r="D10929" s="749" t="s">
        <v>28210</v>
      </c>
      <c r="E10929" s="749" t="s">
        <v>28199</v>
      </c>
      <c r="F10929" s="749" t="s">
        <v>28200</v>
      </c>
      <c r="I10929" s="749" t="s">
        <v>52</v>
      </c>
      <c r="J10929" s="749" t="n">
        <v>120.66</v>
      </c>
    </row>
    <row collapsed="false" customFormat="false" customHeight="true" hidden="true" ht="12.75" outlineLevel="0" r="10930">
      <c r="A10930" s="749" t="s">
        <v>28212</v>
      </c>
      <c r="B10930" s="749" t="str">
        <f aca="false">C10930&amp;D10930&amp;E10930&amp;F10930&amp;G10930&amp;H10930</f>
        <v>LAJE PRE-MOLDADA BETA 16,PARA SOBRECARGA DE 3,5KN/M2 E VAO DE 5,20M,CONSIDERANDO VIGOTAS,TIJOLOS E ARMADURA NEGATIVA,INCLUSIVE CAPEAMENTO DE 4CM DE ESPESSURA,COM CONCRETO FCK=25MPA E ESCORAMENTO.FORNECIMENTO E MONTAGEM DO CONJUNTO</v>
      </c>
      <c r="C10930" s="749" t="s">
        <v>28209</v>
      </c>
      <c r="D10930" s="749" t="s">
        <v>28210</v>
      </c>
      <c r="E10930" s="749" t="s">
        <v>28203</v>
      </c>
      <c r="F10930" s="749" t="s">
        <v>28200</v>
      </c>
      <c r="I10930" s="749" t="s">
        <v>52</v>
      </c>
      <c r="J10930" s="749" t="n">
        <v>126.53</v>
      </c>
    </row>
    <row collapsed="false" customFormat="false" customHeight="true" hidden="true" ht="12.75" outlineLevel="0" r="10931">
      <c r="A10931" s="749" t="s">
        <v>28213</v>
      </c>
      <c r="B10931" s="749" t="str">
        <f aca="false">C10931&amp;D10931&amp;E10931&amp;F10931&amp;G10931&amp;H10931</f>
        <v>LAJE PRE-MOLDADA BETA 16,PARA SOBRECARGA DE 3,5KN/M2 E VAO DE 5,20M,CONSIDERANDO VIGOTAS,TIJOLOS E ARMADURA NEGATIVA,INCLUSIVE CAPEAMENTO DE 4CM DE ESPESSURA,COM CONCRETO FCK=25MPA E ESCORAMENTO.FORNECIMENTO E MONTAGEM DO CONJUNTO</v>
      </c>
      <c r="C10931" s="749" t="s">
        <v>28209</v>
      </c>
      <c r="D10931" s="749" t="s">
        <v>28210</v>
      </c>
      <c r="E10931" s="749" t="s">
        <v>28203</v>
      </c>
      <c r="F10931" s="749" t="s">
        <v>28200</v>
      </c>
      <c r="I10931" s="749" t="s">
        <v>52</v>
      </c>
      <c r="J10931" s="749" t="n">
        <v>121.56</v>
      </c>
    </row>
    <row collapsed="false" customFormat="false" customHeight="true" hidden="true" ht="12.75" outlineLevel="0" r="10932">
      <c r="A10932" s="749" t="s">
        <v>28214</v>
      </c>
      <c r="B10932" s="749" t="str">
        <f aca="false">C10932&amp;D10932&amp;E10932&amp;F10932&amp;G10932&amp;H10932</f>
        <v>LAJE PRE-MOLDADA BETA 16,PARA SOBRECARGA DE 3,5KN/M2 E VAO DE 5,20M,CONSIDERANDO VIGOTAS,TIJOLOS E ARMADURA NEGATIVA,INCLUSIVE CAPEAMENTO DE 4CM DE ESPESSURA,COM CONCRETO FCK=30MPA E ESCORAMENTO.FORNECIMENTO E MONTAGEM DO CONJUNTO</v>
      </c>
      <c r="C10932" s="749" t="s">
        <v>28209</v>
      </c>
      <c r="D10932" s="749" t="s">
        <v>28210</v>
      </c>
      <c r="E10932" s="749" t="s">
        <v>28206</v>
      </c>
      <c r="F10932" s="749" t="s">
        <v>28200</v>
      </c>
      <c r="I10932" s="749" t="s">
        <v>52</v>
      </c>
      <c r="J10932" s="749" t="n">
        <v>126.91</v>
      </c>
    </row>
    <row collapsed="false" customFormat="false" customHeight="true" hidden="true" ht="12.75" outlineLevel="0" r="10933">
      <c r="A10933" s="749" t="s">
        <v>28215</v>
      </c>
      <c r="B10933" s="749" t="str">
        <f aca="false">C10933&amp;D10933&amp;E10933&amp;F10933&amp;G10933&amp;H10933</f>
        <v>LAJE PRE-MOLDADA BETA 16,PARA SOBRECARGA DE 3,5KN/M2 E VAO DE 5,20M,CONSIDERANDO VIGOTAS,TIJOLOS E ARMADURA NEGATIVA,INCLUSIVE CAPEAMENTO DE 4CM DE ESPESSURA,COM CONCRETO FCK=30MPA E ESCORAMENTO.FORNECIMENTO E MONTAGEM DO CONJUNTO</v>
      </c>
      <c r="C10933" s="749" t="s">
        <v>28209</v>
      </c>
      <c r="D10933" s="749" t="s">
        <v>28210</v>
      </c>
      <c r="E10933" s="749" t="s">
        <v>28206</v>
      </c>
      <c r="F10933" s="749" t="s">
        <v>28200</v>
      </c>
      <c r="I10933" s="749" t="s">
        <v>52</v>
      </c>
      <c r="J10933" s="749" t="n">
        <v>121.94</v>
      </c>
    </row>
    <row collapsed="false" customFormat="false" customHeight="true" hidden="true" ht="12.75" outlineLevel="0" r="10934">
      <c r="A10934" s="749" t="s">
        <v>28216</v>
      </c>
      <c r="B10934" s="749" t="str">
        <f aca="false">C10934&amp;D10934&amp;E10934&amp;F10934&amp;G10934&amp;H10934</f>
        <v>LAJE PRE-MOLDADA BETA 20,PARA SOBRECARGA DE 3,5KN/M2 E VAO DE 6,20M,CONSIDERANDO VIGOTAS,TIJOLOS E ARMADURA NEGATIVA,INCLUSIVE CAPEAMENTO DE 4CM DE ESPESSURA,COM CONCRETO FCK=20MPA E ESCORAMENTO.FORNECIMENTO E MONTAGEM DO CONJUNTO</v>
      </c>
      <c r="C10934" s="749" t="s">
        <v>28217</v>
      </c>
      <c r="D10934" s="749" t="s">
        <v>28218</v>
      </c>
      <c r="E10934" s="749" t="s">
        <v>28199</v>
      </c>
      <c r="F10934" s="749" t="s">
        <v>28200</v>
      </c>
      <c r="I10934" s="749" t="s">
        <v>52</v>
      </c>
      <c r="J10934" s="749" t="n">
        <v>134.16</v>
      </c>
    </row>
    <row collapsed="false" customFormat="false" customHeight="true" hidden="true" ht="12.75" outlineLevel="0" r="10935">
      <c r="A10935" s="749" t="s">
        <v>28219</v>
      </c>
      <c r="B10935" s="749" t="str">
        <f aca="false">C10935&amp;D10935&amp;E10935&amp;F10935&amp;G10935&amp;H10935</f>
        <v>LAJE PRE-MOLDADA BETA 20,PARA SOBRECARGA DE 3,5KN/M2 E VAO DE 6,20M,CONSIDERANDO VIGOTAS,TIJOLOS E ARMADURA NEGATIVA,INCLUSIVE CAPEAMENTO DE 4CM DE ESPESSURA,COM CONCRETO FCK=20MPA E ESCORAMENTO.FORNECIMENTO E MONTAGEM DO CONJUNTO</v>
      </c>
      <c r="C10935" s="749" t="s">
        <v>28217</v>
      </c>
      <c r="D10935" s="749" t="s">
        <v>28218</v>
      </c>
      <c r="E10935" s="749" t="s">
        <v>28199</v>
      </c>
      <c r="F10935" s="749" t="s">
        <v>28200</v>
      </c>
      <c r="I10935" s="749" t="s">
        <v>52</v>
      </c>
      <c r="J10935" s="749" t="n">
        <v>129.06</v>
      </c>
    </row>
    <row collapsed="false" customFormat="false" customHeight="true" hidden="true" ht="12.75" outlineLevel="0" r="10936">
      <c r="A10936" s="749" t="s">
        <v>28220</v>
      </c>
      <c r="B10936" s="749" t="str">
        <f aca="false">C10936&amp;D10936&amp;E10936&amp;F10936&amp;G10936&amp;H10936</f>
        <v>LAJE PRE-MOLDADA BETA 20,PARA SOBRECARGA DE 3,5KN/M2 E VAO DE 6,20M,CONSIDERANDO VIGOTAS,TIJOLOS E ARMADURA NEGATIVA,INCLUSIVE CAPEAMENTO DE 4CM DE ESPESSURA,COM CONCRETO FCK=25MPA E ESCORAMENTO.FORNECIMENTO E MONTAGEM DO CONJUNTO</v>
      </c>
      <c r="C10936" s="749" t="s">
        <v>28217</v>
      </c>
      <c r="D10936" s="749" t="s">
        <v>28218</v>
      </c>
      <c r="E10936" s="749" t="s">
        <v>28203</v>
      </c>
      <c r="F10936" s="749" t="s">
        <v>28200</v>
      </c>
      <c r="I10936" s="749" t="s">
        <v>52</v>
      </c>
      <c r="J10936" s="749" t="n">
        <v>135.06</v>
      </c>
    </row>
    <row collapsed="false" customFormat="false" customHeight="true" hidden="true" ht="12.75" outlineLevel="0" r="10937">
      <c r="A10937" s="749" t="s">
        <v>28221</v>
      </c>
      <c r="B10937" s="749" t="str">
        <f aca="false">C10937&amp;D10937&amp;E10937&amp;F10937&amp;G10937&amp;H10937</f>
        <v>LAJE PRE-MOLDADA BETA 20,PARA SOBRECARGA DE 3,5KN/M2 E VAO DE 6,20M,CONSIDERANDO VIGOTAS,TIJOLOS E ARMADURA NEGATIVA,INCLUSIVE CAPEAMENTO DE 4CM DE ESPESSURA,COM CONCRETO FCK=25MPA E ESCORAMENTO.FORNECIMENTO E MONTAGEM DO CONJUNTO</v>
      </c>
      <c r="C10937" s="749" t="s">
        <v>28217</v>
      </c>
      <c r="D10937" s="749" t="s">
        <v>28218</v>
      </c>
      <c r="E10937" s="749" t="s">
        <v>28203</v>
      </c>
      <c r="F10937" s="749" t="s">
        <v>28200</v>
      </c>
      <c r="I10937" s="749" t="s">
        <v>52</v>
      </c>
      <c r="J10937" s="749" t="n">
        <v>129.96</v>
      </c>
    </row>
    <row collapsed="false" customFormat="false" customHeight="true" hidden="true" ht="12.75" outlineLevel="0" r="10938">
      <c r="A10938" s="749" t="s">
        <v>28222</v>
      </c>
      <c r="B10938" s="749" t="str">
        <f aca="false">C10938&amp;D10938&amp;E10938&amp;F10938&amp;G10938&amp;H10938</f>
        <v>LAJE PRE-MOLDADA BETA 20,PARA SOBRECARGA DE 3,5KN/M2 E VAO DE 6,20M,CONSIDERANDO VIGOTAS,TIJOLOS E ARMADURA NEGATIVA,INCLUSIVE CAPEAMENTO DE 4CM DE ESPESSURA,COM CONCRETO FCK=30MPA E ESCORAMENTO.FORNECIMENTO E MONTAGEM DO CONJUNTO</v>
      </c>
      <c r="C10938" s="749" t="s">
        <v>28217</v>
      </c>
      <c r="D10938" s="749" t="s">
        <v>28218</v>
      </c>
      <c r="E10938" s="749" t="s">
        <v>28206</v>
      </c>
      <c r="F10938" s="749" t="s">
        <v>28200</v>
      </c>
      <c r="I10938" s="749" t="s">
        <v>52</v>
      </c>
      <c r="J10938" s="749" t="n">
        <v>135.44</v>
      </c>
    </row>
    <row collapsed="false" customFormat="false" customHeight="true" hidden="true" ht="12.75" outlineLevel="0" r="10939">
      <c r="A10939" s="749" t="s">
        <v>28223</v>
      </c>
      <c r="B10939" s="749" t="str">
        <f aca="false">C10939&amp;D10939&amp;E10939&amp;F10939&amp;G10939&amp;H10939</f>
        <v>LAJE PRE-MOLDADA BETA 20,PARA SOBRECARGA DE 3,5KN/M2 E VAO DE 6,20M,CONSIDERANDO VIGOTAS,TIJOLOS E ARMADURA NEGATIVA,INCLUSIVE CAPEAMENTO DE 4CM DE ESPESSURA,COM CONCRETO FCK=30MPA E ESCORAMENTO.FORNECIMENTO E MONTAGEM DO CONJUNTO</v>
      </c>
      <c r="C10939" s="749" t="s">
        <v>28217</v>
      </c>
      <c r="D10939" s="749" t="s">
        <v>28218</v>
      </c>
      <c r="E10939" s="749" t="s">
        <v>28206</v>
      </c>
      <c r="F10939" s="749" t="s">
        <v>28200</v>
      </c>
      <c r="I10939" s="749" t="s">
        <v>52</v>
      </c>
      <c r="J10939" s="749" t="n">
        <v>130.33</v>
      </c>
    </row>
    <row collapsed="false" customFormat="false" customHeight="true" hidden="true" ht="12.75" outlineLevel="0" r="10940">
      <c r="A10940" s="749" t="s">
        <v>28224</v>
      </c>
      <c r="B10940" s="749" t="str">
        <f aca="false">C10940&amp;D10940&amp;E10940&amp;F10940&amp;G10940&amp;H10940</f>
        <v>PRE-LAJE COM PAINEL TRELICADO,MACICA,PARA VAO DE 5,20 A 6,20M,PARA TRAFEGO PESADO,CAPEAMENTO DE 25CM DE ESPESSURA,FCK=35MPA,CARGA PERMANENTE DE 7,50KN/M2,INCLUSIVE ARMACAO NEGATIVA E POSITIVA ADICIONAL.FORNECIMENTO E ASSENTAMENTO</v>
      </c>
      <c r="C10940" s="749" t="s">
        <v>28225</v>
      </c>
      <c r="D10940" s="749" t="s">
        <v>28226</v>
      </c>
      <c r="E10940" s="749" t="s">
        <v>28227</v>
      </c>
      <c r="F10940" s="749" t="s">
        <v>28228</v>
      </c>
      <c r="I10940" s="749" t="s">
        <v>52</v>
      </c>
      <c r="J10940" s="749" t="n">
        <v>278.63</v>
      </c>
    </row>
    <row collapsed="false" customFormat="false" customHeight="true" hidden="true" ht="12.75" outlineLevel="0" r="10941">
      <c r="A10941" s="749" t="s">
        <v>28229</v>
      </c>
      <c r="B10941" s="749" t="str">
        <f aca="false">C10941&amp;D10941&amp;E10941&amp;F10941&amp;G10941&amp;H10941</f>
        <v>PRE-LAJE COM PAINEL TRELICADO,MACICA,PARA VAO DE 5,20 A 6,20M,PARA TRAFEGO PESADO,CAPEAMENTO DE 25CM DE ESPESSURA,FCK=35MPA,CARGA PERMANENTE DE 7,50KN/M2,INCLUSIVE ARMACAO NEGATIVA E POSITIVA ADICIONAL.FORNECIMENTO E ASSENTAMENTO</v>
      </c>
      <c r="C10941" s="749" t="s">
        <v>28225</v>
      </c>
      <c r="D10941" s="749" t="s">
        <v>28226</v>
      </c>
      <c r="E10941" s="749" t="s">
        <v>28227</v>
      </c>
      <c r="F10941" s="749" t="s">
        <v>28228</v>
      </c>
      <c r="I10941" s="749" t="s">
        <v>52</v>
      </c>
      <c r="J10941" s="749" t="n">
        <v>272.39</v>
      </c>
    </row>
    <row collapsed="false" customFormat="false" customHeight="true" hidden="true" ht="12.75" outlineLevel="0" r="10942">
      <c r="A10942" s="749" t="s">
        <v>28230</v>
      </c>
      <c r="B10942" s="749" t="str">
        <f aca="false">C10942&amp;D10942&amp;E10942&amp;F10942&amp;G10942&amp;H10942</f>
        <v>PRE-LAJE COM PAINEL TRELICADO,MACICA,PARA VAO DE 5,20 A 6,20M,PARA TRAFEGO PESADO,CARGA PERMANENTE DE 7,50KN/M2,EXCLUSIVE CAPEAMENTO E ARMACAO NEGATIVA E POSITIVA ADICIONAL.FORNECIMENTO E ASSENTAMENTO</v>
      </c>
      <c r="C10942" s="749" t="s">
        <v>28225</v>
      </c>
      <c r="D10942" s="749" t="s">
        <v>28231</v>
      </c>
      <c r="E10942" s="749" t="s">
        <v>28232</v>
      </c>
      <c r="F10942" s="749" t="s">
        <v>18760</v>
      </c>
      <c r="I10942" s="749" t="s">
        <v>52</v>
      </c>
      <c r="J10942" s="749" t="n">
        <v>160.63</v>
      </c>
    </row>
    <row collapsed="false" customFormat="false" customHeight="true" hidden="true" ht="12.75" outlineLevel="0" r="10943">
      <c r="A10943" s="749" t="s">
        <v>28233</v>
      </c>
      <c r="B10943" s="749" t="str">
        <f aca="false">C10943&amp;D10943&amp;E10943&amp;F10943&amp;G10943&amp;H10943</f>
        <v>PRE-LAJE COM PAINEL TRELICADO,MACICA,PARA VAO DE 5,20 A 6,20M,PARA TRAFEGO PESADO,CARGA PERMANENTE DE 7,50KN/M2,EXCLUSIVE CAPEAMENTO E ARMACAO NEGATIVA E POSITIVA ADICIONAL.FORNECIMENTO E ASSENTAMENTO</v>
      </c>
      <c r="C10943" s="749" t="s">
        <v>28225</v>
      </c>
      <c r="D10943" s="749" t="s">
        <v>28231</v>
      </c>
      <c r="E10943" s="749" t="s">
        <v>28232</v>
      </c>
      <c r="F10943" s="749" t="s">
        <v>18760</v>
      </c>
      <c r="I10943" s="749" t="s">
        <v>52</v>
      </c>
      <c r="J10943" s="749" t="n">
        <v>156.69</v>
      </c>
    </row>
    <row collapsed="false" customFormat="false" customHeight="true" hidden="true" ht="12.75" outlineLevel="0" r="10944">
      <c r="A10944" s="749" t="s">
        <v>28234</v>
      </c>
      <c r="B10944" s="749" t="str">
        <f aca="false">C10944&amp;D10944&amp;E10944&amp;F10944&amp;G10944&amp;H10944</f>
        <v>PRE-LAJE COM PAINEL TRELICADO,MACICA,PARA VAO ATE 5,20M,PARA TRAFEGO PESADO,CAPEAMENTO DE 25CM DE ESPESSURA,FCK=35MPA,CARGA PERMANENTE DE 7,50KN/M2,INCLUSIVE ARMACAO NEGATIVA E POSITIVA ADICIONAL.FORNECIMENTO E ASSENTAMENTO</v>
      </c>
      <c r="C10944" s="749" t="s">
        <v>28235</v>
      </c>
      <c r="D10944" s="749" t="s">
        <v>28236</v>
      </c>
      <c r="E10944" s="749" t="s">
        <v>28237</v>
      </c>
      <c r="F10944" s="749" t="s">
        <v>28238</v>
      </c>
      <c r="I10944" s="749" t="s">
        <v>52</v>
      </c>
      <c r="J10944" s="749" t="n">
        <v>252.68</v>
      </c>
    </row>
    <row collapsed="false" customFormat="false" customHeight="true" hidden="true" ht="12.75" outlineLevel="0" r="10945">
      <c r="A10945" s="749" t="s">
        <v>28239</v>
      </c>
      <c r="B10945" s="749" t="str">
        <f aca="false">C10945&amp;D10945&amp;E10945&amp;F10945&amp;G10945&amp;H10945</f>
        <v>PRE-LAJE COM PAINEL TRELICADO,MACICA,PARA VAO ATE 5,20M,PARA TRAFEGO PESADO,CAPEAMENTO DE 25CM DE ESPESSURA,FCK=35MPA,CARGA PERMANENTE DE 7,50KN/M2,INCLUSIVE ARMACAO NEGATIVA E POSITIVA ADICIONAL.FORNECIMENTO E ASSENTAMENTO</v>
      </c>
      <c r="C10945" s="749" t="s">
        <v>28235</v>
      </c>
      <c r="D10945" s="749" t="s">
        <v>28236</v>
      </c>
      <c r="E10945" s="749" t="s">
        <v>28237</v>
      </c>
      <c r="F10945" s="749" t="s">
        <v>28238</v>
      </c>
      <c r="I10945" s="749" t="s">
        <v>52</v>
      </c>
      <c r="J10945" s="749" t="n">
        <v>246.44</v>
      </c>
    </row>
    <row collapsed="false" customFormat="false" customHeight="true" hidden="true" ht="12.75" outlineLevel="0" r="10946">
      <c r="A10946" s="749" t="s">
        <v>28240</v>
      </c>
      <c r="B10946" s="749" t="str">
        <f aca="false">C10946&amp;D10946&amp;E10946&amp;F10946&amp;G10946&amp;H10946</f>
        <v>PRE-LAJE COM PAINEL TRELICADO,MACICA,PARA VAO ATE 5,20M,PARA TRAFEGO PESADO,CARGA PERMANENTE DE 7,50KN/M2,EXCLUSIVE CAPEAMENTO E ARMACAO NEGATIVA E POSITIVA ADICIONAL.FORNECIMENTOE ASSENTAMENTO</v>
      </c>
      <c r="C10946" s="749" t="s">
        <v>28235</v>
      </c>
      <c r="D10946" s="749" t="s">
        <v>28241</v>
      </c>
      <c r="E10946" s="749" t="s">
        <v>28242</v>
      </c>
      <c r="F10946" s="749" t="s">
        <v>28243</v>
      </c>
      <c r="I10946" s="749" t="s">
        <v>52</v>
      </c>
      <c r="J10946" s="749" t="n">
        <v>134.68</v>
      </c>
    </row>
    <row collapsed="false" customFormat="false" customHeight="true" hidden="true" ht="12.75" outlineLevel="0" r="10947">
      <c r="A10947" s="749" t="s">
        <v>28244</v>
      </c>
      <c r="B10947" s="749" t="str">
        <f aca="false">C10947&amp;D10947&amp;E10947&amp;F10947&amp;G10947&amp;H10947</f>
        <v>PRE-LAJE COM PAINEL TRELICADO,MACICA,PARA VAO ATE 5,20M,PARA TRAFEGO PESADO,CARGA PERMANENTE DE 7,50KN/M2,EXCLUSIVE CAPEAMENTO E ARMACAO NEGATIVA E POSITIVA ADICIONAL.FORNECIMENTOE ASSENTAMENTO</v>
      </c>
      <c r="C10947" s="749" t="s">
        <v>28235</v>
      </c>
      <c r="D10947" s="749" t="s">
        <v>28241</v>
      </c>
      <c r="E10947" s="749" t="s">
        <v>28242</v>
      </c>
      <c r="F10947" s="749" t="s">
        <v>28243</v>
      </c>
      <c r="I10947" s="749" t="s">
        <v>52</v>
      </c>
      <c r="J10947" s="749" t="n">
        <v>130.74</v>
      </c>
    </row>
    <row collapsed="false" customFormat="false" customHeight="true" hidden="true" ht="12.75" outlineLevel="0" r="10948">
      <c r="A10948" s="749" t="s">
        <v>28245</v>
      </c>
      <c r="B10948" s="749" t="str">
        <f aca="false">C10948&amp;D10948&amp;E10948&amp;F10948&amp;G10948&amp;H10948</f>
        <v>PRE-LAJE COM PAINEL TRELICADO,MACICA,PARA VAO DE 4,10 A 5,20M,CAPEAMENTO DE 9CM DE ESPESSURA,FCK=25MPA,SOBRECARGA DE 2,5 A 3,5KN/M2,INCLUSIVE ARMACAO NEGATIVA E POSITIVA ADICIONAL.FORNECIMENTO E ASSENTAMENTO</v>
      </c>
      <c r="C10948" s="749" t="s">
        <v>28246</v>
      </c>
      <c r="D10948" s="749" t="s">
        <v>28247</v>
      </c>
      <c r="E10948" s="749" t="s">
        <v>28248</v>
      </c>
      <c r="F10948" s="749" t="s">
        <v>18775</v>
      </c>
      <c r="I10948" s="749" t="s">
        <v>52</v>
      </c>
      <c r="J10948" s="749" t="n">
        <v>100.1</v>
      </c>
    </row>
    <row collapsed="false" customFormat="false" customHeight="true" hidden="true" ht="12.75" outlineLevel="0" r="10949">
      <c r="A10949" s="749" t="s">
        <v>28249</v>
      </c>
      <c r="B10949" s="749" t="str">
        <f aca="false">C10949&amp;D10949&amp;E10949&amp;F10949&amp;G10949&amp;H10949</f>
        <v>PRE-LAJE COM PAINEL TRELICADO,MACICA,PARA VAO DE 4,10 A 5,20M,CAPEAMENTO DE 9CM DE ESPESSURA,FCK=25MPA,SOBRECARGA DE 2,5 A 3,5KN/M2,INCLUSIVE ARMACAO NEGATIVA E POSITIVA ADICIONAL.FORNECIMENTO E ASSENTAMENTO</v>
      </c>
      <c r="C10949" s="749" t="s">
        <v>28246</v>
      </c>
      <c r="D10949" s="749" t="s">
        <v>28247</v>
      </c>
      <c r="E10949" s="749" t="s">
        <v>28248</v>
      </c>
      <c r="F10949" s="749" t="s">
        <v>18775</v>
      </c>
      <c r="I10949" s="749" t="s">
        <v>52</v>
      </c>
      <c r="J10949" s="749" t="n">
        <v>96.47</v>
      </c>
    </row>
    <row collapsed="false" customFormat="false" customHeight="true" hidden="true" ht="12.75" outlineLevel="0" r="10950">
      <c r="A10950" s="749" t="s">
        <v>28250</v>
      </c>
      <c r="B10950" s="749" t="str">
        <f aca="false">C10950&amp;D10950&amp;E10950&amp;F10950&amp;G10950&amp;H10950</f>
        <v>PRE-LAJE COM PAINEL TRELICADO,MACICA,PARA VAO DE 4,10 A 5,20M,SOBRECARGA DE 2,5 A 3,5KN/M2,EXCLUSIVE CAPEAMENTO E ARMACAO NEGATIVA E POSITIVA ADICIONAL.FORNECIMENTO E ASSENTAMENTO.</v>
      </c>
      <c r="C10950" s="749" t="s">
        <v>28246</v>
      </c>
      <c r="D10950" s="749" t="s">
        <v>28251</v>
      </c>
      <c r="E10950" s="749" t="s">
        <v>28252</v>
      </c>
      <c r="I10950" s="749" t="s">
        <v>52</v>
      </c>
      <c r="J10950" s="749" t="n">
        <v>55.53</v>
      </c>
    </row>
    <row collapsed="false" customFormat="false" customHeight="true" hidden="true" ht="12.75" outlineLevel="0" r="10951">
      <c r="A10951" s="749" t="s">
        <v>28253</v>
      </c>
      <c r="B10951" s="749" t="str">
        <f aca="false">C10951&amp;D10951&amp;E10951&amp;F10951&amp;G10951&amp;H10951</f>
        <v>PRE-LAJE COM PAINEL TRELICADO,MACICA,PARA VAO DE 4,10 A 5,20M,SOBRECARGA DE 2,5 A 3,5KN/M2,EXCLUSIVE CAPEAMENTO E ARMACAO NEGATIVA E POSITIVA ADICIONAL.FORNECIMENTO E ASSENTAMENTO.</v>
      </c>
      <c r="C10951" s="749" t="s">
        <v>28246</v>
      </c>
      <c r="D10951" s="749" t="s">
        <v>28251</v>
      </c>
      <c r="E10951" s="749" t="s">
        <v>28252</v>
      </c>
      <c r="I10951" s="749" t="s">
        <v>52</v>
      </c>
      <c r="J10951" s="749" t="n">
        <v>52.88</v>
      </c>
    </row>
    <row collapsed="false" customFormat="false" customHeight="true" hidden="true" ht="12.75" outlineLevel="0" r="10952">
      <c r="A10952" s="749" t="s">
        <v>28254</v>
      </c>
      <c r="B10952" s="749" t="str">
        <f aca="false">C10952&amp;D10952&amp;E10952&amp;F10952&amp;G10952&amp;H10952</f>
        <v>COLAGEM COM ADESIVO ESPECIAL ESTRUTURAL DE PECAS DE CONCRETO PRE-FABRICADAS,SOBRE LAJE PREPARADA E REGULARIZADA,EXCLUSIVE ESTA CAMADA,ESTIMANDO-SE A APLICACAO DE UMA CAMADA DE ADESIVO NAS FACES</v>
      </c>
      <c r="C10952" s="749" t="s">
        <v>28255</v>
      </c>
      <c r="D10952" s="749" t="s">
        <v>28256</v>
      </c>
      <c r="E10952" s="749" t="s">
        <v>28257</v>
      </c>
      <c r="F10952" s="749" t="s">
        <v>28258</v>
      </c>
      <c r="I10952" s="749" t="s">
        <v>52</v>
      </c>
      <c r="J10952" s="749" t="n">
        <v>296.9</v>
      </c>
    </row>
    <row collapsed="false" customFormat="false" customHeight="true" hidden="true" ht="12.75" outlineLevel="0" r="10953">
      <c r="A10953" s="749" t="s">
        <v>28259</v>
      </c>
      <c r="B10953" s="749" t="str">
        <f aca="false">C10953&amp;D10953&amp;E10953&amp;F10953&amp;G10953&amp;H10953</f>
        <v>COLAGEM COM ADESIVO ESPECIAL ESTRUTURAL DE PECAS DE CONCRETO PRE-FABRICADAS,SOBRE LAJE PREPARADA E REGULARIZADA,EXCLUSIVE ESTA CAMADA,ESTIMANDO-SE A APLICACAO DE UMA CAMADA DE ADESIVO NAS FACES</v>
      </c>
      <c r="C10953" s="749" t="s">
        <v>28255</v>
      </c>
      <c r="D10953" s="749" t="s">
        <v>28256</v>
      </c>
      <c r="E10953" s="749" t="s">
        <v>28257</v>
      </c>
      <c r="F10953" s="749" t="s">
        <v>28258</v>
      </c>
      <c r="I10953" s="749" t="s">
        <v>52</v>
      </c>
      <c r="J10953" s="749" t="n">
        <v>291.87</v>
      </c>
    </row>
    <row collapsed="false" customFormat="false" customHeight="true" hidden="true" ht="25.5" outlineLevel="0" r="10954">
      <c r="A10954" s="749" t="s">
        <v>28260</v>
      </c>
      <c r="B10954" s="758" t="str">
        <f aca="false">C10954&amp;D10954&amp;E10954&amp;F10954&amp;G10954&amp;H10954</f>
        <v>REFORCO DE CANTO DE LAJE OU JUNTA DE VIADUTO,EM CANTONEIRASDE FERRO DE 3 X 3/8",CHUMBADAS NO CONCRETO POR MEIO DE VERGALHAO SOLDADO.FORNECIMENTO E COLOCACAO</v>
      </c>
      <c r="C10954" s="749" t="s">
        <v>28261</v>
      </c>
      <c r="D10954" s="749" t="s">
        <v>28262</v>
      </c>
      <c r="E10954" s="749" t="s">
        <v>28263</v>
      </c>
      <c r="I10954" s="749" t="s">
        <v>236</v>
      </c>
      <c r="J10954" s="749" t="n">
        <v>107.02</v>
      </c>
    </row>
    <row collapsed="false" customFormat="false" customHeight="true" hidden="true" ht="25.5" outlineLevel="0" r="10955">
      <c r="A10955" s="749" t="s">
        <v>28264</v>
      </c>
      <c r="B10955" s="758" t="str">
        <f aca="false">C10955&amp;D10955&amp;E10955&amp;F10955&amp;G10955&amp;H10955</f>
        <v>REFORCO DE CANTO DE LAJE OU JUNTA DE VIADUTO,EM CANTONEIRASDE FERRO DE 3 X 3/8",CHUMBADAS NO CONCRETO POR MEIO DE VERGALHAO SOLDADO.FORNECIMENTO E COLOCACAO</v>
      </c>
      <c r="C10955" s="749" t="s">
        <v>28261</v>
      </c>
      <c r="D10955" s="749" t="s">
        <v>28262</v>
      </c>
      <c r="E10955" s="749" t="s">
        <v>28263</v>
      </c>
      <c r="I10955" s="749" t="s">
        <v>236</v>
      </c>
      <c r="J10955" s="749" t="n">
        <v>104.11</v>
      </c>
    </row>
    <row collapsed="false" customFormat="false" customHeight="true" hidden="true" ht="25.5" outlineLevel="0" r="10956">
      <c r="A10956" s="749" t="s">
        <v>28265</v>
      </c>
      <c r="B10956" s="758" t="str">
        <f aca="false">C10956&amp;D10956&amp;E10956&amp;F10956&amp;G10956&amp;H10956</f>
        <v>REFORCO DE CANTO DE LAJE OU JUNTA DE VIADUTO,EM CANTONEIRASDE FERRO DE 4 X 3/8",CHUMBADAS NO CONCRETO POR MEIO DE VERGALHAO SOLDADO.FORNECIMENTO E COLOCACAO</v>
      </c>
      <c r="C10956" s="749" t="s">
        <v>28261</v>
      </c>
      <c r="D10956" s="749" t="s">
        <v>28266</v>
      </c>
      <c r="E10956" s="749" t="s">
        <v>28263</v>
      </c>
      <c r="I10956" s="749" t="s">
        <v>236</v>
      </c>
      <c r="J10956" s="749" t="n">
        <v>129.76</v>
      </c>
    </row>
    <row collapsed="false" customFormat="false" customHeight="true" hidden="true" ht="25.5" outlineLevel="0" r="10957">
      <c r="A10957" s="749" t="s">
        <v>28267</v>
      </c>
      <c r="B10957" s="758" t="str">
        <f aca="false">C10957&amp;D10957&amp;E10957&amp;F10957&amp;G10957&amp;H10957</f>
        <v>REFORCO DE CANTO DE LAJE OU JUNTA DE VIADUTO,EM CANTONEIRASDE FERRO DE 4 X 3/8",CHUMBADAS NO CONCRETO POR MEIO DE VERGALHAO SOLDADO.FORNECIMENTO E COLOCACAO</v>
      </c>
      <c r="C10957" s="749" t="s">
        <v>28261</v>
      </c>
      <c r="D10957" s="749" t="s">
        <v>28266</v>
      </c>
      <c r="E10957" s="749" t="s">
        <v>28263</v>
      </c>
      <c r="I10957" s="749" t="s">
        <v>236</v>
      </c>
      <c r="J10957" s="749" t="n">
        <v>126.49</v>
      </c>
    </row>
    <row collapsed="false" customFormat="false" customHeight="true" hidden="true" ht="12.75" outlineLevel="0" r="10958">
      <c r="A10958" s="749" t="s">
        <v>28268</v>
      </c>
      <c r="B10958" s="749" t="str">
        <f aca="false">C10958&amp;D10958&amp;E10958&amp;F10958&amp;G10958&amp;H10958</f>
        <v>FORMA METALICA PARA CONCRETO,INCLUSIVE FORNECIMENTO,CONFECCAO,MONTAGEM E DESMONTAGEM,SEM UTILIZACAO DE GUINDASTE,ADMITINDO 25 VEZES DE UTILIZACAO,EXCLUSIVE ESCORAMENTO</v>
      </c>
      <c r="C10958" s="749" t="s">
        <v>28269</v>
      </c>
      <c r="D10958" s="749" t="s">
        <v>28270</v>
      </c>
      <c r="E10958" s="749" t="s">
        <v>28271</v>
      </c>
      <c r="I10958" s="749" t="s">
        <v>52</v>
      </c>
      <c r="J10958" s="749" t="n">
        <v>11.86</v>
      </c>
    </row>
    <row collapsed="false" customFormat="false" customHeight="true" hidden="true" ht="12.75" outlineLevel="0" r="10959">
      <c r="A10959" s="749" t="s">
        <v>28272</v>
      </c>
      <c r="B10959" s="749" t="str">
        <f aca="false">C10959&amp;D10959&amp;E10959&amp;F10959&amp;G10959&amp;H10959</f>
        <v>FORMA METALICA PARA CONCRETO,INCLUSIVE FORNECIMENTO,CONFECCAO,MONTAGEM E DESMONTAGEM,SEM UTILIZACAO DE GUINDASTE,ADMITINDO 25 VEZES DE UTILIZACAO,EXCLUSIVE ESCORAMENTO</v>
      </c>
      <c r="C10959" s="749" t="s">
        <v>28269</v>
      </c>
      <c r="D10959" s="749" t="s">
        <v>28270</v>
      </c>
      <c r="E10959" s="749" t="s">
        <v>28271</v>
      </c>
      <c r="I10959" s="749" t="s">
        <v>52</v>
      </c>
      <c r="J10959" s="749" t="n">
        <v>10.65</v>
      </c>
    </row>
    <row collapsed="false" customFormat="false" customHeight="true" hidden="true" ht="12.75" outlineLevel="0" r="10960">
      <c r="A10960" s="749" t="s">
        <v>28273</v>
      </c>
      <c r="B10960" s="749" t="str">
        <f aca="false">C10960&amp;D10960&amp;E10960&amp;F10960&amp;G10960&amp;H10960</f>
        <v>FORMA METALICA PARA CONCRETO,INCLUSIVE FORNECIMENTO,CONFECCAO,MONTAGEM E DESMONTAGEM,SEM UTILIZACAO DE GUINDASTE,ADMITINDO 50 VEZES DE UTILIZACAO,EXCLUSIVE ESCORAMENTO</v>
      </c>
      <c r="C10960" s="749" t="s">
        <v>28269</v>
      </c>
      <c r="D10960" s="749" t="s">
        <v>28270</v>
      </c>
      <c r="E10960" s="749" t="s">
        <v>28274</v>
      </c>
      <c r="I10960" s="749" t="s">
        <v>52</v>
      </c>
      <c r="J10960" s="749" t="n">
        <v>10.79</v>
      </c>
    </row>
    <row collapsed="false" customFormat="false" customHeight="true" hidden="true" ht="12.75" outlineLevel="0" r="10961">
      <c r="A10961" s="749" t="s">
        <v>28275</v>
      </c>
      <c r="B10961" s="749" t="str">
        <f aca="false">C10961&amp;D10961&amp;E10961&amp;F10961&amp;G10961&amp;H10961</f>
        <v>FORMA METALICA PARA CONCRETO,INCLUSIVE FORNECIMENTO,CONFECCAO,MONTAGEM E DESMONTAGEM,SEM UTILIZACAO DE GUINDASTE,ADMITINDO 50 VEZES DE UTILIZACAO,EXCLUSIVE ESCORAMENTO</v>
      </c>
      <c r="C10961" s="749" t="s">
        <v>28269</v>
      </c>
      <c r="D10961" s="749" t="s">
        <v>28270</v>
      </c>
      <c r="E10961" s="749" t="s">
        <v>28274</v>
      </c>
      <c r="I10961" s="749" t="s">
        <v>52</v>
      </c>
      <c r="J10961" s="749" t="n">
        <v>9.57</v>
      </c>
    </row>
    <row collapsed="false" customFormat="false" customHeight="true" hidden="true" ht="12.75" outlineLevel="0" r="10962">
      <c r="A10962" s="749" t="s">
        <v>28276</v>
      </c>
      <c r="B10962" s="749" t="str">
        <f aca="false">C10962&amp;D10962&amp;E10962&amp;F10962&amp;G10962&amp;H10962</f>
        <v>FORMA PERDIDA PARA CONCRETO,EM PERFIL DE ACO ZINCADO E MICRO PERFURADO,COM ESPESSURA DE 0,50MM, TIPO "QUICKJET",INCLUSIVE ACESSORIOS.FORNECIMENTO E COLOCACAO</v>
      </c>
      <c r="C10962" s="749" t="s">
        <v>28277</v>
      </c>
      <c r="D10962" s="749" t="s">
        <v>28278</v>
      </c>
      <c r="E10962" s="749" t="s">
        <v>28279</v>
      </c>
      <c r="I10962" s="749" t="s">
        <v>52</v>
      </c>
      <c r="J10962" s="749" t="n">
        <v>70.3</v>
      </c>
    </row>
    <row collapsed="false" customFormat="false" customHeight="true" hidden="true" ht="12.75" outlineLevel="0" r="10963">
      <c r="A10963" s="749" t="s">
        <v>28280</v>
      </c>
      <c r="B10963" s="749" t="str">
        <f aca="false">C10963&amp;D10963&amp;E10963&amp;F10963&amp;G10963&amp;H10963</f>
        <v>FORMA PERDIDA PARA CONCRETO,EM PERFIL DE ACO ZINCADO E MICRO PERFURADO,COM ESPESSURA DE 0,50MM, TIPO "QUICKJET",INCLUSIVE ACESSORIOS.FORNECIMENTO E COLOCACAO</v>
      </c>
      <c r="C10963" s="749" t="s">
        <v>28277</v>
      </c>
      <c r="D10963" s="749" t="s">
        <v>28278</v>
      </c>
      <c r="E10963" s="749" t="s">
        <v>28279</v>
      </c>
      <c r="I10963" s="749" t="s">
        <v>52</v>
      </c>
      <c r="J10963" s="749" t="n">
        <v>69.32</v>
      </c>
    </row>
    <row collapsed="false" customFormat="false" customHeight="true" hidden="true" ht="12.75" outlineLevel="0" r="10964">
      <c r="A10964" s="749" t="s">
        <v>28281</v>
      </c>
      <c r="B10964" s="749" t="str">
        <f aca="false">C10964&amp;D10964&amp;E10964&amp;F10964&amp;G10964&amp;H10964</f>
        <v>FORMA PARA CONCRETO EM PERFIL DE ACO GALVANIZADO ESTRUTURALTIPO "STEEL DECK",COM ESPESSURA DE 0,80MM,INCLUSIVE ACESSORIOS GALVANIZADOS E EXCLUSIVE TELA E CONCRETO.FORNECIMENTO E COLOCACAO</v>
      </c>
      <c r="C10964" s="749" t="s">
        <v>28282</v>
      </c>
      <c r="D10964" s="749" t="s">
        <v>28283</v>
      </c>
      <c r="E10964" s="749" t="s">
        <v>28284</v>
      </c>
      <c r="F10964" s="749" t="s">
        <v>20218</v>
      </c>
      <c r="I10964" s="749" t="s">
        <v>52</v>
      </c>
      <c r="J10964" s="749" t="n">
        <v>73.89</v>
      </c>
    </row>
    <row collapsed="false" customFormat="false" customHeight="true" hidden="true" ht="12.75" outlineLevel="0" r="10965">
      <c r="A10965" s="749" t="s">
        <v>28285</v>
      </c>
      <c r="B10965" s="749" t="str">
        <f aca="false">C10965&amp;D10965&amp;E10965&amp;F10965&amp;G10965&amp;H10965</f>
        <v>FORMA PARA CONCRETO EM PERFIL DE ACO GALVANIZADO ESTRUTURALTIPO "STEEL DECK",COM ESPESSURA DE 0,80MM,INCLUSIVE ACESSORIOS GALVANIZADOS E EXCLUSIVE TELA E CONCRETO.FORNECIMENTO E COLOCACAO</v>
      </c>
      <c r="C10965" s="749" t="s">
        <v>28282</v>
      </c>
      <c r="D10965" s="749" t="s">
        <v>28283</v>
      </c>
      <c r="E10965" s="749" t="s">
        <v>28284</v>
      </c>
      <c r="F10965" s="749" t="s">
        <v>20218</v>
      </c>
      <c r="I10965" s="749" t="s">
        <v>52</v>
      </c>
      <c r="J10965" s="749" t="n">
        <v>72.65</v>
      </c>
    </row>
    <row collapsed="false" customFormat="false" customHeight="true" hidden="true" ht="12.75" outlineLevel="0" r="10966">
      <c r="A10966" s="749" t="s">
        <v>28286</v>
      </c>
      <c r="B10966" s="749" t="str">
        <f aca="false">C10966&amp;D10966&amp;E10966&amp;F10966&amp;G10966&amp;H10966</f>
        <v>FORMA PARA CONCRETO EM PERFIL DE ACO GALVANIZADO ESTRUTURALTIPO "STEEL DECK",COM ESPESSURA DE 0,95MM,INCLUSIVE ACESSORIOS GALVANIZADOS E EXCLUSIVE TELA E CONCRETO.FORNECIMENTO E COLOCACAO</v>
      </c>
      <c r="C10966" s="749" t="s">
        <v>28282</v>
      </c>
      <c r="D10966" s="749" t="s">
        <v>28287</v>
      </c>
      <c r="E10966" s="749" t="s">
        <v>28284</v>
      </c>
      <c r="F10966" s="749" t="s">
        <v>20218</v>
      </c>
      <c r="I10966" s="749" t="s">
        <v>52</v>
      </c>
      <c r="J10966" s="749" t="n">
        <v>84.12</v>
      </c>
    </row>
    <row collapsed="false" customFormat="false" customHeight="true" hidden="true" ht="12.75" outlineLevel="0" r="10967">
      <c r="A10967" s="749" t="s">
        <v>28288</v>
      </c>
      <c r="B10967" s="749" t="str">
        <f aca="false">C10967&amp;D10967&amp;E10967&amp;F10967&amp;G10967&amp;H10967</f>
        <v>FORMA PARA CONCRETO EM PERFIL DE ACO GALVANIZADO ESTRUTURALTIPO "STEEL DECK",COM ESPESSURA DE 0,95MM,INCLUSIVE ACESSORIOS GALVANIZADOS E EXCLUSIVE TELA E CONCRETO.FORNECIMENTO E COLOCACAO</v>
      </c>
      <c r="C10967" s="749" t="s">
        <v>28282</v>
      </c>
      <c r="D10967" s="749" t="s">
        <v>28287</v>
      </c>
      <c r="E10967" s="749" t="s">
        <v>28284</v>
      </c>
      <c r="F10967" s="749" t="s">
        <v>20218</v>
      </c>
      <c r="I10967" s="749" t="s">
        <v>52</v>
      </c>
      <c r="J10967" s="749" t="n">
        <v>82.61</v>
      </c>
    </row>
    <row collapsed="false" customFormat="false" customHeight="true" hidden="true" ht="12.75" outlineLevel="0" r="10968">
      <c r="A10968" s="749" t="s">
        <v>28289</v>
      </c>
      <c r="B10968" s="749" t="str">
        <f aca="false">C10968&amp;D10968&amp;E10968&amp;F10968&amp;G10968&amp;H10968</f>
        <v>FORMA PARA CONCRETO EM PERFIL DE ACO GALVANIZADO ESTRUTURALTIPO "STEEL DECK",COM ESPESSURA DE 1,25MM,INCLUSIVE ACESSORIOS GALVANIZADOS E EXCLUSIVE TELA E CONCRETO.FORNECIMENTO E COLOCACAO</v>
      </c>
      <c r="C10968" s="749" t="s">
        <v>28282</v>
      </c>
      <c r="D10968" s="749" t="s">
        <v>28290</v>
      </c>
      <c r="E10968" s="749" t="s">
        <v>28284</v>
      </c>
      <c r="F10968" s="749" t="s">
        <v>20218</v>
      </c>
      <c r="I10968" s="749" t="s">
        <v>52</v>
      </c>
      <c r="J10968" s="749" t="n">
        <v>108.33</v>
      </c>
    </row>
    <row collapsed="false" customFormat="false" customHeight="true" hidden="true" ht="12.75" outlineLevel="0" r="10969">
      <c r="A10969" s="749" t="s">
        <v>28291</v>
      </c>
      <c r="B10969" s="749" t="str">
        <f aca="false">C10969&amp;D10969&amp;E10969&amp;F10969&amp;G10969&amp;H10969</f>
        <v>FORMA PARA CONCRETO EM PERFIL DE ACO GALVANIZADO ESTRUTURALTIPO "STEEL DECK",COM ESPESSURA DE 1,25MM,INCLUSIVE ACESSORIOS GALVANIZADOS E EXCLUSIVE TELA E CONCRETO.FORNECIMENTO E COLOCACAO</v>
      </c>
      <c r="C10969" s="749" t="s">
        <v>28282</v>
      </c>
      <c r="D10969" s="749" t="s">
        <v>28290</v>
      </c>
      <c r="E10969" s="749" t="s">
        <v>28284</v>
      </c>
      <c r="F10969" s="749" t="s">
        <v>20218</v>
      </c>
      <c r="I10969" s="749" t="s">
        <v>52</v>
      </c>
      <c r="J10969" s="749" t="n">
        <v>106.54</v>
      </c>
    </row>
    <row collapsed="false" customFormat="false" customHeight="true" hidden="true" ht="12.75" outlineLevel="0" r="10970">
      <c r="A10970" s="749" t="s">
        <v>28292</v>
      </c>
      <c r="B10970" s="749" t="str">
        <f aca="false">C10970&amp;D10970&amp;E10970&amp;F10970&amp;G10970&amp;H10970</f>
        <v>APARELHO DE APOIO DE NEOPRENE,NAO FRETADO(1,4KG/DM3),INCLUSIVE PREPARO DO BERCO.FORNECIMENTO E COLOCACAO</v>
      </c>
      <c r="C10970" s="749" t="s">
        <v>28293</v>
      </c>
      <c r="D10970" s="749" t="s">
        <v>28294</v>
      </c>
      <c r="I10970" s="749" t="s">
        <v>3628</v>
      </c>
      <c r="J10970" s="749" t="n">
        <v>64.21</v>
      </c>
    </row>
    <row collapsed="false" customFormat="false" customHeight="true" hidden="true" ht="12.75" outlineLevel="0" r="10971">
      <c r="A10971" s="749" t="s">
        <v>28295</v>
      </c>
      <c r="B10971" s="749" t="str">
        <f aca="false">C10971&amp;D10971&amp;E10971&amp;F10971&amp;G10971&amp;H10971</f>
        <v>APARELHO DE APOIO DE NEOPRENE,NAO FRETADO(1,4KG/DM3),INCLUSIVE PREPARO DO BERCO.FORNECIMENTO E COLOCACAO</v>
      </c>
      <c r="C10971" s="749" t="s">
        <v>28293</v>
      </c>
      <c r="D10971" s="749" t="s">
        <v>28294</v>
      </c>
      <c r="I10971" s="749" t="s">
        <v>3628</v>
      </c>
      <c r="J10971" s="749" t="n">
        <v>63.91</v>
      </c>
    </row>
    <row collapsed="false" customFormat="false" customHeight="true" hidden="true" ht="12.75" outlineLevel="0" r="10972">
      <c r="A10972" s="749" t="s">
        <v>28296</v>
      </c>
      <c r="B10972" s="749" t="str">
        <f aca="false">C10972&amp;D10972&amp;E10972&amp;F10972&amp;G10972&amp;H10972</f>
        <v>APARELHO DE APOIO DE NEOPRENE,FRETADO,INCLUSIVE PREPARO DO BERCO.FORNECIMENTO E COLOCACAO</v>
      </c>
      <c r="C10972" s="749" t="s">
        <v>28297</v>
      </c>
      <c r="D10972" s="749" t="s">
        <v>28298</v>
      </c>
      <c r="I10972" s="749" t="s">
        <v>3628</v>
      </c>
      <c r="J10972" s="749" t="n">
        <v>84.21</v>
      </c>
    </row>
    <row collapsed="false" customFormat="false" customHeight="true" hidden="true" ht="12.75" outlineLevel="0" r="10973">
      <c r="A10973" s="749" t="s">
        <v>28299</v>
      </c>
      <c r="B10973" s="749" t="str">
        <f aca="false">C10973&amp;D10973&amp;E10973&amp;F10973&amp;G10973&amp;H10973</f>
        <v>APARELHO DE APOIO DE NEOPRENE,FRETADO,INCLUSIVE PREPARO DO BERCO.FORNECIMENTO E COLOCACAO</v>
      </c>
      <c r="C10973" s="749" t="s">
        <v>28297</v>
      </c>
      <c r="D10973" s="749" t="s">
        <v>28298</v>
      </c>
      <c r="I10973" s="749" t="s">
        <v>3628</v>
      </c>
      <c r="J10973" s="749" t="n">
        <v>83.91</v>
      </c>
    </row>
    <row collapsed="false" customFormat="false" customHeight="true" hidden="true" ht="12.75" outlineLevel="0" r="10974">
      <c r="A10974" s="749" t="s">
        <v>28300</v>
      </c>
      <c r="B10974" s="749" t="str">
        <f aca="false">C10974&amp;D10974&amp;E10974&amp;F10974&amp;G10974&amp;H10974</f>
        <v>APARELHO DE APOIO,EM ACO EXTRA DURO(ETD).FORNECIMENTO E COLOCACAO</v>
      </c>
      <c r="C10974" s="749" t="s">
        <v>28301</v>
      </c>
      <c r="D10974" s="749" t="s">
        <v>14980</v>
      </c>
      <c r="I10974" s="749" t="s">
        <v>1404</v>
      </c>
      <c r="J10974" s="749" t="n">
        <v>57.6</v>
      </c>
    </row>
    <row collapsed="false" customFormat="false" customHeight="true" hidden="true" ht="12.75" outlineLevel="0" r="10975">
      <c r="A10975" s="749" t="s">
        <v>28302</v>
      </c>
      <c r="B10975" s="749" t="str">
        <f aca="false">C10975&amp;D10975&amp;E10975&amp;F10975&amp;G10975&amp;H10975</f>
        <v>APARELHO DE APOIO,EM ACO EXTRA DURO(ETD).FORNECIMENTO E COLOCACAO</v>
      </c>
      <c r="C10975" s="749" t="s">
        <v>28301</v>
      </c>
      <c r="D10975" s="749" t="s">
        <v>14980</v>
      </c>
      <c r="I10975" s="749" t="s">
        <v>1404</v>
      </c>
      <c r="J10975" s="749" t="n">
        <v>54.2</v>
      </c>
    </row>
    <row collapsed="false" customFormat="false" customHeight="true" hidden="true" ht="12.75" outlineLevel="0" r="10976">
      <c r="A10976" s="749" t="s">
        <v>28303</v>
      </c>
      <c r="B10976" s="749" t="str">
        <f aca="false">C10976&amp;D10976&amp;E10976&amp;F10976&amp;G10976&amp;H10976</f>
        <v>FORMA METALICA PARA TUNEIS:DESLOCAMENTOS,POSICIONAMENTO,FIXACAO E RETIRADA DE CONJUNTO DE FORMAS DE 7,00M DE EXTENSAO ERESPECTIVOS TRILHOS,EM TUNEL DE 70,00M2 DE SECAO</v>
      </c>
      <c r="C10976" s="749" t="s">
        <v>28304</v>
      </c>
      <c r="D10976" s="749" t="s">
        <v>28305</v>
      </c>
      <c r="E10976" s="749" t="s">
        <v>28306</v>
      </c>
      <c r="I10976" s="749" t="s">
        <v>52</v>
      </c>
      <c r="J10976" s="749" t="n">
        <v>10.9</v>
      </c>
    </row>
    <row collapsed="false" customFormat="false" customHeight="true" hidden="true" ht="12.75" outlineLevel="0" r="10977">
      <c r="A10977" s="749" t="s">
        <v>28307</v>
      </c>
      <c r="B10977" s="749" t="str">
        <f aca="false">C10977&amp;D10977&amp;E10977&amp;F10977&amp;G10977&amp;H10977</f>
        <v>FORMA METALICA PARA TUNEIS:DESLOCAMENTOS,POSICIONAMENTO,FIXACAO E RETIRADA DE CONJUNTO DE FORMAS DE 7,00M DE EXTENSAO ERESPECTIVOS TRILHOS,EM TUNEL DE 70,00M2 DE SECAO</v>
      </c>
      <c r="C10977" s="749" t="s">
        <v>28304</v>
      </c>
      <c r="D10977" s="749" t="s">
        <v>28305</v>
      </c>
      <c r="E10977" s="749" t="s">
        <v>28306</v>
      </c>
      <c r="I10977" s="749" t="s">
        <v>52</v>
      </c>
      <c r="J10977" s="749" t="n">
        <v>9.61</v>
      </c>
    </row>
    <row collapsed="false" customFormat="false" customHeight="true" hidden="true" ht="12.75" outlineLevel="0" r="10978">
      <c r="A10978" s="749" t="s">
        <v>28308</v>
      </c>
      <c r="B10978" s="749" t="str">
        <f aca="false">C10978&amp;D10978&amp;E10978&amp;F10978&amp;G10978&amp;H10978</f>
        <v>FORMA METALICA PARA TUNEIS:FORNECIMENTO DE FORMAS DESLIZANTES SOBRE TRILHOS DE 7,00M DE EXTENSAO,EM TUNEL DE 70,00M2 DESECAO,FORMAS RIGIDAS SUSPENSAS POR MACACOS</v>
      </c>
      <c r="C10978" s="749" t="s">
        <v>28309</v>
      </c>
      <c r="D10978" s="749" t="s">
        <v>28310</v>
      </c>
      <c r="E10978" s="749" t="s">
        <v>28311</v>
      </c>
      <c r="I10978" s="749" t="s">
        <v>30</v>
      </c>
      <c r="J10978" s="749" t="n">
        <v>122161.47</v>
      </c>
    </row>
    <row collapsed="false" customFormat="false" customHeight="true" hidden="true" ht="12.75" outlineLevel="0" r="10979">
      <c r="A10979" s="749" t="s">
        <v>28312</v>
      </c>
      <c r="B10979" s="749" t="str">
        <f aca="false">C10979&amp;D10979&amp;E10979&amp;F10979&amp;G10979&amp;H10979</f>
        <v>FORMA METALICA PARA TUNEIS:FORNECIMENTO DE FORMAS DESLIZANTES SOBRE TRILHOS DE 7,00M DE EXTENSAO,EM TUNEL DE 70,00M2 DESECAO,FORMAS RIGIDAS SUSPENSAS POR MACACOS</v>
      </c>
      <c r="C10979" s="749" t="s">
        <v>28309</v>
      </c>
      <c r="D10979" s="749" t="s">
        <v>28310</v>
      </c>
      <c r="E10979" s="749" t="s">
        <v>28311</v>
      </c>
      <c r="I10979" s="749" t="s">
        <v>30</v>
      </c>
      <c r="J10979" s="749" t="n">
        <v>115458.41</v>
      </c>
    </row>
    <row collapsed="false" customFormat="false" customHeight="true" hidden="true" ht="12.75" outlineLevel="0" r="10980">
      <c r="A10980" s="749" t="s">
        <v>28313</v>
      </c>
      <c r="B10980" s="749" t="str">
        <f aca="false">C10980&amp;D10980&amp;E10980&amp;F10980&amp;G10980&amp;H10980</f>
        <v>BARREIRA DINAMICA CONTRA QUEDAS DE ROCHAS,COMPOSTA DE ARAMEDE ALTA RESISTENCIA,ENERGIA DE CONTENCAO ATE 1500KJ,COM GALVANIZACAO EM ZINCO ALUMINIO,INCLUSIVE POSTES,PLACAS DE BASE,CABOS DE ACO ESPECIAIS E DEMAIS COMPONENTES DO SISTEMA.FORNECIMENTO E COLOCACAO</v>
      </c>
      <c r="C10980" s="749" t="s">
        <v>28314</v>
      </c>
      <c r="D10980" s="749" t="s">
        <v>28315</v>
      </c>
      <c r="E10980" s="749" t="s">
        <v>28316</v>
      </c>
      <c r="F10980" s="749" t="s">
        <v>28317</v>
      </c>
      <c r="G10980" s="749" t="s">
        <v>20211</v>
      </c>
      <c r="I10980" s="749" t="s">
        <v>52</v>
      </c>
      <c r="J10980" s="749" t="n">
        <v>2321.96</v>
      </c>
    </row>
    <row collapsed="false" customFormat="false" customHeight="true" hidden="true" ht="12.75" outlineLevel="0" r="10981">
      <c r="A10981" s="749" t="s">
        <v>28318</v>
      </c>
      <c r="B10981" s="749" t="str">
        <f aca="false">C10981&amp;D10981&amp;E10981&amp;F10981&amp;G10981&amp;H10981</f>
        <v>BARREIRA DINAMICA CONTRA QUEDAS DE ROCHAS,COMPOSTA DE ARAMEDE ALTA RESISTENCIA,ENERGIA DE CONTENCAO ATE 1500KJ,COM GALVANIZACAO EM ZINCO ALUMINIO,INCLUSIVE POSTES,PLACAS DE BASE,CABOS DE ACO ESPECIAIS E DEMAIS COMPONENTES DO SISTEMA.FORNECIMENTO E COLOCACAO</v>
      </c>
      <c r="C10981" s="749" t="s">
        <v>28314</v>
      </c>
      <c r="D10981" s="749" t="s">
        <v>28315</v>
      </c>
      <c r="E10981" s="749" t="s">
        <v>28316</v>
      </c>
      <c r="F10981" s="749" t="s">
        <v>28317</v>
      </c>
      <c r="G10981" s="749" t="s">
        <v>20211</v>
      </c>
      <c r="I10981" s="749" t="s">
        <v>52</v>
      </c>
      <c r="J10981" s="749" t="n">
        <v>2267.38</v>
      </c>
    </row>
    <row collapsed="false" customFormat="false" customHeight="true" hidden="true" ht="12.75" outlineLevel="0" r="10982">
      <c r="A10982" s="749" t="s">
        <v>28319</v>
      </c>
      <c r="B10982" s="749" t="str">
        <f aca="false">C10982&amp;D10982&amp;E10982&amp;F10982&amp;G10982&amp;H10982</f>
        <v>BARREIRA DINAMICA CONTRA QUEDAS DE ROCHAS,COMPOSTA DE ARAMEDE ALTA RESISTENCIA,ENERGIA DE CONTENCAO ATE 3000KJ,COM GALVANIZACAO EM ZINCO ALUMINIO,INCLUSIVE POSTES,PLACAS DE BASE,CABOS DE ACO ESPECIAIS E DEMAIS COMPONENTES DO SISTEMA.FORNECIMENTO E COLOCACAO</v>
      </c>
      <c r="C10982" s="749" t="s">
        <v>28314</v>
      </c>
      <c r="D10982" s="749" t="s">
        <v>28320</v>
      </c>
      <c r="E10982" s="749" t="s">
        <v>28316</v>
      </c>
      <c r="F10982" s="749" t="s">
        <v>28317</v>
      </c>
      <c r="G10982" s="749" t="s">
        <v>20211</v>
      </c>
      <c r="I10982" s="749" t="s">
        <v>52</v>
      </c>
      <c r="J10982" s="749" t="n">
        <v>2894.25</v>
      </c>
    </row>
    <row collapsed="false" customFormat="false" customHeight="true" hidden="true" ht="12.75" outlineLevel="0" r="10983">
      <c r="A10983" s="749" t="s">
        <v>28321</v>
      </c>
      <c r="B10983" s="749" t="str">
        <f aca="false">C10983&amp;D10983&amp;E10983&amp;F10983&amp;G10983&amp;H10983</f>
        <v>BARREIRA DINAMICA CONTRA QUEDAS DE ROCHAS,COMPOSTA DE ARAMEDE ALTA RESISTENCIA,ENERGIA DE CONTENCAO ATE 3000KJ,COM GALVANIZACAO EM ZINCO ALUMINIO,INCLUSIVE POSTES,PLACAS DE BASE,CABOS DE ACO ESPECIAIS E DEMAIS COMPONENTES DO SISTEMA.FORNECIMENTO E COLOCACAO</v>
      </c>
      <c r="C10983" s="749" t="s">
        <v>28314</v>
      </c>
      <c r="D10983" s="749" t="s">
        <v>28320</v>
      </c>
      <c r="E10983" s="749" t="s">
        <v>28316</v>
      </c>
      <c r="F10983" s="749" t="s">
        <v>28317</v>
      </c>
      <c r="G10983" s="749" t="s">
        <v>20211</v>
      </c>
      <c r="I10983" s="749" t="s">
        <v>52</v>
      </c>
      <c r="J10983" s="749" t="n">
        <v>2839.67</v>
      </c>
    </row>
    <row collapsed="false" customFormat="false" customHeight="true" hidden="true" ht="12.75" outlineLevel="0" r="10984">
      <c r="A10984" s="749" t="s">
        <v>28322</v>
      </c>
      <c r="B10984" s="749" t="str">
        <f aca="false">C10984&amp;D10984&amp;E10984&amp;F10984&amp;G10984&amp;H10984</f>
        <v>SISTEMA DE ESTABILIZACAO DE TALUDES DE ROCHA E/OU SOLO,MALHA DE ACO COM CAPACIDADE DE CARGA LONGITUDINAL DE 15T/M,FORMATO LOSANGULAR,FEITA DE FIO DE ACO DE TENSAO DE ESCOAMENTO DE1770MPA,E COM GALVANIZACAO DE ZINCO-ALUMINIO,CARGAS ATE 150KN/M,INCLUSIVE CABOS DE CONTORNO,EXCLUSIVE BARRAS DE ACO E PORCAS.FORNECIMENTO E COLOCACAO</v>
      </c>
      <c r="C10984" s="749" t="s">
        <v>28323</v>
      </c>
      <c r="D10984" s="749" t="s">
        <v>28324</v>
      </c>
      <c r="E10984" s="749" t="s">
        <v>28325</v>
      </c>
      <c r="F10984" s="749" t="s">
        <v>28326</v>
      </c>
      <c r="G10984" s="749" t="s">
        <v>28327</v>
      </c>
      <c r="H10984" s="749" t="s">
        <v>28328</v>
      </c>
      <c r="I10984" s="749" t="s">
        <v>52</v>
      </c>
      <c r="J10984" s="749" t="n">
        <v>903.24</v>
      </c>
    </row>
    <row collapsed="false" customFormat="false" customHeight="true" hidden="true" ht="12.75" outlineLevel="0" r="10985">
      <c r="A10985" s="749" t="s">
        <v>28329</v>
      </c>
      <c r="B10985" s="749" t="str">
        <f aca="false">C10985&amp;D10985&amp;E10985&amp;F10985&amp;G10985&amp;H10985</f>
        <v>SISTEMA DE ESTABILIZACAO DE TALUDES DE ROCHA E/OU SOLO,MALHA DE ACO COM CAPACIDADE DE CARGA LONGITUDINAL DE 15T/M,FORMATO LOSANGULAR,FEITA DE FIO DE ACO DE TENSAO DE ESCOAMENTO DE1770MPA,E COM GALVANIZACAO DE ZINCO-ALUMINIO,CARGAS ATE 150KN/M,INCLUSIVE CABOS DE CONTORNO,EXCLUSIVE BARRAS DE ACO E PORCAS.FORNECIMENTO E COLOCACAO</v>
      </c>
      <c r="C10985" s="749" t="s">
        <v>28323</v>
      </c>
      <c r="D10985" s="749" t="s">
        <v>28324</v>
      </c>
      <c r="E10985" s="749" t="s">
        <v>28325</v>
      </c>
      <c r="F10985" s="749" t="s">
        <v>28326</v>
      </c>
      <c r="G10985" s="749" t="s">
        <v>28327</v>
      </c>
      <c r="H10985" s="749" t="s">
        <v>28328</v>
      </c>
      <c r="I10985" s="749" t="s">
        <v>52</v>
      </c>
      <c r="J10985" s="749" t="n">
        <v>850.26</v>
      </c>
    </row>
    <row collapsed="false" customFormat="false" customHeight="true" hidden="true" ht="12.75" outlineLevel="0" r="10986">
      <c r="A10986" s="749" t="s">
        <v>28330</v>
      </c>
      <c r="B10986" s="749" t="str">
        <f aca="false">C10986&amp;D10986&amp;E10986&amp;F10986&amp;G10986&amp;H10986</f>
        <v>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v>
      </c>
      <c r="C10986" s="749" t="s">
        <v>28331</v>
      </c>
      <c r="D10986" s="749" t="s">
        <v>28332</v>
      </c>
      <c r="E10986" s="749" t="s">
        <v>28333</v>
      </c>
      <c r="F10986" s="749" t="s">
        <v>28334</v>
      </c>
      <c r="G10986" s="749" t="s">
        <v>28335</v>
      </c>
      <c r="H10986" s="749" t="s">
        <v>28336</v>
      </c>
      <c r="I10986" s="749" t="s">
        <v>52</v>
      </c>
      <c r="J10986" s="749" t="n">
        <v>989.09</v>
      </c>
    </row>
    <row collapsed="false" customFormat="false" customHeight="true" hidden="true" ht="12.75" outlineLevel="0" r="10987">
      <c r="A10987" s="749" t="s">
        <v>28337</v>
      </c>
      <c r="B10987" s="749" t="str">
        <f aca="false">C10987&amp;D10987&amp;E10987&amp;F10987&amp;G10987&amp;H10987</f>
        <v>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v>
      </c>
      <c r="C10987" s="749" t="s">
        <v>28331</v>
      </c>
      <c r="D10987" s="749" t="s">
        <v>28332</v>
      </c>
      <c r="E10987" s="749" t="s">
        <v>28333</v>
      </c>
      <c r="F10987" s="749" t="s">
        <v>28334</v>
      </c>
      <c r="G10987" s="749" t="s">
        <v>28335</v>
      </c>
      <c r="H10987" s="749" t="s">
        <v>28336</v>
      </c>
      <c r="I10987" s="749" t="s">
        <v>52</v>
      </c>
      <c r="J10987" s="749" t="n">
        <v>936.11</v>
      </c>
    </row>
    <row collapsed="false" customFormat="false" customHeight="true" hidden="true" ht="12.75" outlineLevel="0" r="10988">
      <c r="A10988" s="749" t="s">
        <v>28338</v>
      </c>
      <c r="B10988" s="749" t="str">
        <f aca="false">C10988&amp;D10988&amp;E10988&amp;F10988&amp;G10988&amp;H10988</f>
        <v>TIRANTE PARA PROTENSAO,PARA ANCORAGEM EM ROCHA,CONSTITUIDO POR 6 FIOS DE ACO DURO DE 8MM.O CUSTO LEVA EM CONTA APENAS OFORNECIMENTO E A CONFECCAO DO CABO,INCLUSIVE PROTECAO ANTICORROSIVA</v>
      </c>
      <c r="C10988" s="749" t="s">
        <v>28339</v>
      </c>
      <c r="D10988" s="749" t="s">
        <v>28340</v>
      </c>
      <c r="E10988" s="749" t="s">
        <v>28341</v>
      </c>
      <c r="F10988" s="749" t="s">
        <v>28342</v>
      </c>
      <c r="I10988" s="749" t="s">
        <v>236</v>
      </c>
      <c r="J10988" s="749" t="n">
        <v>54.09</v>
      </c>
    </row>
    <row collapsed="false" customFormat="false" customHeight="true" hidden="true" ht="12.75" outlineLevel="0" r="10989">
      <c r="A10989" s="749" t="s">
        <v>28343</v>
      </c>
      <c r="B10989" s="749" t="str">
        <f aca="false">C10989&amp;D10989&amp;E10989&amp;F10989&amp;G10989&amp;H10989</f>
        <v>TIRANTE PARA PROTENSAO,PARA ANCORAGEM EM ROCHA,CONSTITUIDO POR 6 FIOS DE ACO DURO DE 8MM.O CUSTO LEVA EM CONTA APENAS OFORNECIMENTO E A CONFECCAO DO CABO,INCLUSIVE PROTECAO ANTICORROSIVA</v>
      </c>
      <c r="C10989" s="749" t="s">
        <v>28339</v>
      </c>
      <c r="D10989" s="749" t="s">
        <v>28340</v>
      </c>
      <c r="E10989" s="749" t="s">
        <v>28341</v>
      </c>
      <c r="F10989" s="749" t="s">
        <v>28342</v>
      </c>
      <c r="I10989" s="749" t="s">
        <v>236</v>
      </c>
      <c r="J10989" s="749" t="n">
        <v>50.82</v>
      </c>
    </row>
    <row collapsed="false" customFormat="false" customHeight="true" hidden="true" ht="12.75" outlineLevel="0" r="10990">
      <c r="A10990" s="749" t="s">
        <v>28344</v>
      </c>
      <c r="B10990" s="749" t="str">
        <f aca="false">C10990&amp;D10990&amp;E10990&amp;F10990&amp;G10990&amp;H10990</f>
        <v>TIRANTE PARA PROTENSAO,PARA ANCORAGEM EM ROCHA,CONSTITUIDO POR 8 FIOS DE ACO DURO DE 8MM.O CUSTO LEVA EM CONTA APENAS OFORNECIMENTO E A CONFECCAO DO CABO,INCLUSIVE PROTECAO ANTICORROSIVA</v>
      </c>
      <c r="C10990" s="749" t="s">
        <v>28339</v>
      </c>
      <c r="D10990" s="749" t="s">
        <v>28345</v>
      </c>
      <c r="E10990" s="749" t="s">
        <v>28341</v>
      </c>
      <c r="F10990" s="749" t="s">
        <v>28342</v>
      </c>
      <c r="I10990" s="749" t="s">
        <v>236</v>
      </c>
      <c r="J10990" s="749" t="n">
        <v>63.98</v>
      </c>
    </row>
    <row collapsed="false" customFormat="false" customHeight="true" hidden="true" ht="12.75" outlineLevel="0" r="10991">
      <c r="A10991" s="749" t="s">
        <v>28346</v>
      </c>
      <c r="B10991" s="749" t="str">
        <f aca="false">C10991&amp;D10991&amp;E10991&amp;F10991&amp;G10991&amp;H10991</f>
        <v>TIRANTE PARA PROTENSAO,PARA ANCORAGEM EM ROCHA,CONSTITUIDO POR 8 FIOS DE ACO DURO DE 8MM.O CUSTO LEVA EM CONTA APENAS OFORNECIMENTO E A CONFECCAO DO CABO,INCLUSIVE PROTECAO ANTICORROSIVA</v>
      </c>
      <c r="C10991" s="749" t="s">
        <v>28339</v>
      </c>
      <c r="D10991" s="749" t="s">
        <v>28345</v>
      </c>
      <c r="E10991" s="749" t="s">
        <v>28341</v>
      </c>
      <c r="F10991" s="749" t="s">
        <v>28342</v>
      </c>
      <c r="I10991" s="749" t="s">
        <v>236</v>
      </c>
      <c r="J10991" s="749" t="n">
        <v>60.71</v>
      </c>
    </row>
    <row collapsed="false" customFormat="false" customHeight="true" hidden="true" ht="12.75" outlineLevel="0" r="10992">
      <c r="A10992" s="749" t="s">
        <v>28347</v>
      </c>
      <c r="B10992" s="749" t="str">
        <f aca="false">C10992&amp;D10992&amp;E10992&amp;F10992&amp;G10992&amp;H10992</f>
        <v>TIRANTE PARA PROTENSAO,PARA ANCORAGEM EM ROCHA,CONSTITUIDO POR 10 FIOS DE ACO DURO DE 8MM.O CUSTO LEVA EM CONTA APENAS O FORNECIMENTO E A CONFECCAO DO CABO,INCLUSIVE PROTECAO ANTICORROSIVA</v>
      </c>
      <c r="C10992" s="749" t="s">
        <v>28339</v>
      </c>
      <c r="D10992" s="749" t="s">
        <v>28348</v>
      </c>
      <c r="E10992" s="749" t="s">
        <v>28349</v>
      </c>
      <c r="F10992" s="749" t="s">
        <v>28350</v>
      </c>
      <c r="I10992" s="749" t="s">
        <v>236</v>
      </c>
      <c r="J10992" s="749" t="n">
        <v>73.87</v>
      </c>
    </row>
    <row collapsed="false" customFormat="false" customHeight="true" hidden="true" ht="12.75" outlineLevel="0" r="10993">
      <c r="A10993" s="749" t="s">
        <v>28351</v>
      </c>
      <c r="B10993" s="749" t="str">
        <f aca="false">C10993&amp;D10993&amp;E10993&amp;F10993&amp;G10993&amp;H10993</f>
        <v>TIRANTE PARA PROTENSAO,PARA ANCORAGEM EM ROCHA,CONSTITUIDO POR 10 FIOS DE ACO DURO DE 8MM.O CUSTO LEVA EM CONTA APENAS O FORNECIMENTO E A CONFECCAO DO CABO,INCLUSIVE PROTECAO ANTICORROSIVA</v>
      </c>
      <c r="C10993" s="749" t="s">
        <v>28339</v>
      </c>
      <c r="D10993" s="749" t="s">
        <v>28348</v>
      </c>
      <c r="E10993" s="749" t="s">
        <v>28349</v>
      </c>
      <c r="F10993" s="749" t="s">
        <v>28350</v>
      </c>
      <c r="I10993" s="749" t="s">
        <v>236</v>
      </c>
      <c r="J10993" s="749" t="n">
        <v>70.6</v>
      </c>
    </row>
    <row collapsed="false" customFormat="false" customHeight="true" hidden="true" ht="12.75" outlineLevel="0" r="10994">
      <c r="A10994" s="749" t="s">
        <v>28352</v>
      </c>
      <c r="B10994" s="749" t="str">
        <f aca="false">C10994&amp;D10994&amp;E10994&amp;F10994&amp;G10994&amp;H10994</f>
        <v>TIRANTE PARA PROTENSAO,PARA ANCORAGEM EM ROCHA,CONSTITUIDO POR 12 FIOS DE ACO DURO DE 8MM.O CUSTO LEVA EM CONTA APENAS O FORNECIMENTO E A CONFECCAO DO CABO,INCLUSIVE PROTECAO ANTICORROSIVA</v>
      </c>
      <c r="C10994" s="749" t="s">
        <v>28339</v>
      </c>
      <c r="D10994" s="749" t="s">
        <v>28353</v>
      </c>
      <c r="E10994" s="749" t="s">
        <v>28349</v>
      </c>
      <c r="F10994" s="749" t="s">
        <v>28350</v>
      </c>
      <c r="I10994" s="749" t="s">
        <v>236</v>
      </c>
      <c r="J10994" s="749" t="n">
        <v>83.76</v>
      </c>
    </row>
    <row collapsed="false" customFormat="false" customHeight="true" hidden="true" ht="12.75" outlineLevel="0" r="10995">
      <c r="A10995" s="749" t="s">
        <v>28354</v>
      </c>
      <c r="B10995" s="749" t="str">
        <f aca="false">C10995&amp;D10995&amp;E10995&amp;F10995&amp;G10995&amp;H10995</f>
        <v>TIRANTE PARA PROTENSAO,PARA ANCORAGEM EM ROCHA,CONSTITUIDO POR 12 FIOS DE ACO DURO DE 8MM.O CUSTO LEVA EM CONTA APENAS O FORNECIMENTO E A CONFECCAO DO CABO,INCLUSIVE PROTECAO ANTICORROSIVA</v>
      </c>
      <c r="C10995" s="749" t="s">
        <v>28339</v>
      </c>
      <c r="D10995" s="749" t="s">
        <v>28353</v>
      </c>
      <c r="E10995" s="749" t="s">
        <v>28349</v>
      </c>
      <c r="F10995" s="749" t="s">
        <v>28350</v>
      </c>
      <c r="I10995" s="749" t="s">
        <v>236</v>
      </c>
      <c r="J10995" s="749" t="n">
        <v>80.49</v>
      </c>
    </row>
    <row collapsed="false" customFormat="false" customHeight="true" hidden="true" ht="12.75" outlineLevel="0" r="10996">
      <c r="A10996" s="749" t="s">
        <v>28355</v>
      </c>
      <c r="B10996" s="749" t="str">
        <f aca="false">C10996&amp;D10996&amp;E10996&amp;F10996&amp;G10996&amp;H10996</f>
        <v>TIRANTE PARA PROTENSAO,PARA ANCORAGEM EM ROCHA,CONSTITUIDO POR 4 CORDOALHAS DE 12,7MM.O CUSTO LEVA EM CONTA APENAS O FORNECIMENTO E A CONFECCAO DO CABO,INCLUSIVE PROTECAO ANTICORROSIVA</v>
      </c>
      <c r="C10996" s="749" t="s">
        <v>28339</v>
      </c>
      <c r="D10996" s="749" t="s">
        <v>28356</v>
      </c>
      <c r="E10996" s="749" t="s">
        <v>28357</v>
      </c>
      <c r="F10996" s="749" t="s">
        <v>28358</v>
      </c>
      <c r="I10996" s="749" t="s">
        <v>236</v>
      </c>
      <c r="J10996" s="749" t="n">
        <v>68.7</v>
      </c>
    </row>
    <row collapsed="false" customFormat="false" customHeight="true" hidden="true" ht="12.75" outlineLevel="0" r="10997">
      <c r="A10997" s="749" t="s">
        <v>28359</v>
      </c>
      <c r="B10997" s="749" t="str">
        <f aca="false">C10997&amp;D10997&amp;E10997&amp;F10997&amp;G10997&amp;H10997</f>
        <v>TIRANTE PARA PROTENSAO,PARA ANCORAGEM EM ROCHA,CONSTITUIDO POR 4 CORDOALHAS DE 12,7MM.O CUSTO LEVA EM CONTA APENAS O FORNECIMENTO E A CONFECCAO DO CABO,INCLUSIVE PROTECAO ANTICORROSIVA</v>
      </c>
      <c r="C10997" s="749" t="s">
        <v>28339</v>
      </c>
      <c r="D10997" s="749" t="s">
        <v>28356</v>
      </c>
      <c r="E10997" s="749" t="s">
        <v>28357</v>
      </c>
      <c r="F10997" s="749" t="s">
        <v>28358</v>
      </c>
      <c r="I10997" s="749" t="s">
        <v>236</v>
      </c>
      <c r="J10997" s="749" t="n">
        <v>64.4</v>
      </c>
    </row>
    <row collapsed="false" customFormat="false" customHeight="true" hidden="true" ht="12.75" outlineLevel="0" r="10998">
      <c r="A10998" s="749" t="s">
        <v>28360</v>
      </c>
      <c r="B10998" s="749" t="str">
        <f aca="false">C10998&amp;D10998&amp;E10998&amp;F10998&amp;G10998&amp;H10998</f>
        <v>TIRANTE PARA PROTENSAO,PARA ANCORAGEM EM ROCHA,CONSTITUIDO POR 6 CORDOALHAS DE 12,7MM.O CUSTO LEVA EM CONTA APENAS O FORNECIMENTO E A CONFECCAO DO CABO,INCLUSIVE PROTECAO ANTICORROSIVA</v>
      </c>
      <c r="C10998" s="749" t="s">
        <v>28339</v>
      </c>
      <c r="D10998" s="749" t="s">
        <v>28361</v>
      </c>
      <c r="E10998" s="749" t="s">
        <v>28357</v>
      </c>
      <c r="F10998" s="749" t="s">
        <v>28358</v>
      </c>
      <c r="I10998" s="749" t="s">
        <v>236</v>
      </c>
      <c r="J10998" s="749" t="n">
        <v>86.98</v>
      </c>
    </row>
    <row collapsed="false" customFormat="false" customHeight="true" hidden="true" ht="12.75" outlineLevel="0" r="10999">
      <c r="A10999" s="749" t="s">
        <v>28362</v>
      </c>
      <c r="B10999" s="749" t="str">
        <f aca="false">C10999&amp;D10999&amp;E10999&amp;F10999&amp;G10999&amp;H10999</f>
        <v>TIRANTE PARA PROTENSAO,PARA ANCORAGEM EM ROCHA,CONSTITUIDO POR 6 CORDOALHAS DE 12,7MM.O CUSTO LEVA EM CONTA APENAS O FORNECIMENTO E A CONFECCAO DO CABO,INCLUSIVE PROTECAO ANTICORROSIVA</v>
      </c>
      <c r="C10999" s="749" t="s">
        <v>28339</v>
      </c>
      <c r="D10999" s="749" t="s">
        <v>28361</v>
      </c>
      <c r="E10999" s="749" t="s">
        <v>28357</v>
      </c>
      <c r="F10999" s="749" t="s">
        <v>28358</v>
      </c>
      <c r="I10999" s="749" t="s">
        <v>236</v>
      </c>
      <c r="J10999" s="749" t="n">
        <v>82.68</v>
      </c>
    </row>
    <row collapsed="false" customFormat="false" customHeight="true" hidden="true" ht="12.75" outlineLevel="0" r="11000">
      <c r="A11000" s="749" t="s">
        <v>28363</v>
      </c>
      <c r="B11000" s="749" t="str">
        <f aca="false">C11000&amp;D11000&amp;E11000&amp;F11000&amp;G11000&amp;H11000</f>
        <v>TIRANTE PARA PROTENSAO,PARA ANCORAGEM EM ROCHA,CONSTITUIDO POR 8 CORDOALHAS DE 12,7MM.O CUSTO LEVA EM CONTA APENAS O FORNECIMENTO E A CONFECCAO DO CABO,INCLUSIVE PROTECAO ANTICORROSIVA</v>
      </c>
      <c r="C11000" s="749" t="s">
        <v>28339</v>
      </c>
      <c r="D11000" s="749" t="s">
        <v>28364</v>
      </c>
      <c r="E11000" s="749" t="s">
        <v>28357</v>
      </c>
      <c r="F11000" s="749" t="s">
        <v>28358</v>
      </c>
      <c r="I11000" s="749" t="s">
        <v>236</v>
      </c>
      <c r="J11000" s="749" t="n">
        <v>105.26</v>
      </c>
    </row>
    <row collapsed="false" customFormat="false" customHeight="true" hidden="true" ht="12.75" outlineLevel="0" r="11001">
      <c r="A11001" s="749" t="s">
        <v>28365</v>
      </c>
      <c r="B11001" s="749" t="str">
        <f aca="false">C11001&amp;D11001&amp;E11001&amp;F11001&amp;G11001&amp;H11001</f>
        <v>TIRANTE PARA PROTENSAO,PARA ANCORAGEM EM ROCHA,CONSTITUIDO POR 8 CORDOALHAS DE 12,7MM.O CUSTO LEVA EM CONTA APENAS O FORNECIMENTO E A CONFECCAO DO CABO,INCLUSIVE PROTECAO ANTICORROSIVA</v>
      </c>
      <c r="C11001" s="749" t="s">
        <v>28339</v>
      </c>
      <c r="D11001" s="749" t="s">
        <v>28364</v>
      </c>
      <c r="E11001" s="749" t="s">
        <v>28357</v>
      </c>
      <c r="F11001" s="749" t="s">
        <v>28358</v>
      </c>
      <c r="I11001" s="749" t="s">
        <v>236</v>
      </c>
      <c r="J11001" s="749" t="n">
        <v>100.96</v>
      </c>
    </row>
    <row collapsed="false" customFormat="false" customHeight="true" hidden="true" ht="12.75" outlineLevel="0" r="11002">
      <c r="A11002" s="749" t="s">
        <v>28366</v>
      </c>
      <c r="B11002" s="749" t="str">
        <f aca="false">C11002&amp;D11002&amp;E11002&amp;F11002&amp;G11002&amp;H11002</f>
        <v>TIRANTE PARA PROTENSAO,PARA ANCORAGEM EM ROCHA,CONSTITUIDO POR 10 CORDOALHAS DE 12,7MM.O CUSTO LEVA EM CONTA APENAS O FORNECIMENTO E A CONFECCAO DO CABO,INCLUSIVE PROTECAO ANTICORROSIVA</v>
      </c>
      <c r="C11002" s="749" t="s">
        <v>28339</v>
      </c>
      <c r="D11002" s="749" t="s">
        <v>28367</v>
      </c>
      <c r="E11002" s="749" t="s">
        <v>28368</v>
      </c>
      <c r="F11002" s="749" t="s">
        <v>28369</v>
      </c>
      <c r="I11002" s="749" t="s">
        <v>236</v>
      </c>
      <c r="J11002" s="749" t="n">
        <v>123.54</v>
      </c>
    </row>
    <row collapsed="false" customFormat="false" customHeight="true" hidden="true" ht="12.75" outlineLevel="0" r="11003">
      <c r="A11003" s="749" t="s">
        <v>28370</v>
      </c>
      <c r="B11003" s="749" t="str">
        <f aca="false">C11003&amp;D11003&amp;E11003&amp;F11003&amp;G11003&amp;H11003</f>
        <v>TIRANTE PARA PROTENSAO,PARA ANCORAGEM EM ROCHA,CONSTITUIDO POR 10 CORDOALHAS DE 12,7MM.O CUSTO LEVA EM CONTA APENAS O FORNECIMENTO E A CONFECCAO DO CABO,INCLUSIVE PROTECAO ANTICORROSIVA</v>
      </c>
      <c r="C11003" s="749" t="s">
        <v>28339</v>
      </c>
      <c r="D11003" s="749" t="s">
        <v>28367</v>
      </c>
      <c r="E11003" s="749" t="s">
        <v>28368</v>
      </c>
      <c r="F11003" s="749" t="s">
        <v>28369</v>
      </c>
      <c r="I11003" s="749" t="s">
        <v>236</v>
      </c>
      <c r="J11003" s="749" t="n">
        <v>119.24</v>
      </c>
    </row>
    <row collapsed="false" customFormat="false" customHeight="true" hidden="true" ht="12.75" outlineLevel="0" r="11004">
      <c r="A11004" s="749" t="s">
        <v>28371</v>
      </c>
      <c r="B11004" s="749" t="str">
        <f aca="false">C11004&amp;D11004&amp;E11004&amp;F11004&amp;G11004&amp;H11004</f>
        <v>TIRANTE PARA PROTENSAO,PARA ANCORAGEM EM ROCHA,CONSTITUIDO POR 12 CORDOALHAS DE 12,7MM.O CUSTO LEVA EM CONTA APENAS O FORNECIMENTO E A CONFECCAO DO CABO,INCLUSIVE PROTECAO ANTICORROSIVA</v>
      </c>
      <c r="C11004" s="749" t="s">
        <v>28339</v>
      </c>
      <c r="D11004" s="749" t="s">
        <v>28372</v>
      </c>
      <c r="E11004" s="749" t="s">
        <v>28368</v>
      </c>
      <c r="F11004" s="749" t="s">
        <v>28369</v>
      </c>
      <c r="I11004" s="749" t="s">
        <v>236</v>
      </c>
      <c r="J11004" s="749" t="n">
        <v>141.82</v>
      </c>
    </row>
    <row collapsed="false" customFormat="false" customHeight="true" hidden="true" ht="12.75" outlineLevel="0" r="11005">
      <c r="A11005" s="749" t="s">
        <v>28373</v>
      </c>
      <c r="B11005" s="749" t="str">
        <f aca="false">C11005&amp;D11005&amp;E11005&amp;F11005&amp;G11005&amp;H11005</f>
        <v>TIRANTE PARA PROTENSAO,PARA ANCORAGEM EM ROCHA,CONSTITUIDO POR 12 CORDOALHAS DE 12,7MM.O CUSTO LEVA EM CONTA APENAS O FORNECIMENTO E A CONFECCAO DO CABO,INCLUSIVE PROTECAO ANTICORROSIVA</v>
      </c>
      <c r="C11005" s="749" t="s">
        <v>28339</v>
      </c>
      <c r="D11005" s="749" t="s">
        <v>28372</v>
      </c>
      <c r="E11005" s="749" t="s">
        <v>28368</v>
      </c>
      <c r="F11005" s="749" t="s">
        <v>28369</v>
      </c>
      <c r="I11005" s="749" t="s">
        <v>236</v>
      </c>
      <c r="J11005" s="749" t="n">
        <v>137.52</v>
      </c>
    </row>
    <row collapsed="false" customFormat="false" customHeight="true" hidden="true" ht="12.75" outlineLevel="0" r="11006">
      <c r="A11006" s="749" t="s">
        <v>28374</v>
      </c>
      <c r="B11006" s="749" t="str">
        <f aca="false">C11006&amp;D11006&amp;E11006&amp;F11006&amp;G11006&amp;H11006</f>
        <v>TIRANTE PROTENDIDO PARA ANCORAGEM EM SOLO,CONSTITUIDO POR 6FIOS DE ACO DURO DE 8MM.O CUSTO INCLUI APENAS O FORNECIMENTO E A CONFECCAO DO CABO PARA O TRECHO LIVRE,INCLUSIVE PROTECAO ANTICORROSIVA</v>
      </c>
      <c r="C11006" s="749" t="s">
        <v>28375</v>
      </c>
      <c r="D11006" s="749" t="s">
        <v>28376</v>
      </c>
      <c r="E11006" s="749" t="s">
        <v>28377</v>
      </c>
      <c r="F11006" s="749" t="s">
        <v>28378</v>
      </c>
      <c r="I11006" s="749" t="s">
        <v>236</v>
      </c>
      <c r="J11006" s="749" t="n">
        <v>63.41</v>
      </c>
    </row>
    <row collapsed="false" customFormat="false" customHeight="true" hidden="true" ht="12.75" outlineLevel="0" r="11007">
      <c r="A11007" s="749" t="s">
        <v>28379</v>
      </c>
      <c r="B11007" s="749" t="str">
        <f aca="false">C11007&amp;D11007&amp;E11007&amp;F11007&amp;G11007&amp;H11007</f>
        <v>TIRANTE PROTENDIDO PARA ANCORAGEM EM SOLO,CONSTITUIDO POR 6FIOS DE ACO DURO DE 8MM.O CUSTO INCLUI APENAS O FORNECIMENTO E A CONFECCAO DO CABO PARA O TRECHO LIVRE,INCLUSIVE PROTECAO ANTICORROSIVA</v>
      </c>
      <c r="C11007" s="749" t="s">
        <v>28375</v>
      </c>
      <c r="D11007" s="749" t="s">
        <v>28376</v>
      </c>
      <c r="E11007" s="749" t="s">
        <v>28377</v>
      </c>
      <c r="F11007" s="749" t="s">
        <v>28378</v>
      </c>
      <c r="I11007" s="749" t="s">
        <v>236</v>
      </c>
      <c r="J11007" s="749" t="n">
        <v>59.28</v>
      </c>
    </row>
    <row collapsed="false" customFormat="false" customHeight="true" hidden="true" ht="12.75" outlineLevel="0" r="11008">
      <c r="A11008" s="749" t="s">
        <v>28380</v>
      </c>
      <c r="B11008" s="749" t="str">
        <f aca="false">C11008&amp;D11008&amp;E11008&amp;F11008&amp;G11008&amp;H11008</f>
        <v>TIRANTE PROTENDIDO PARA ANCORAGEM EM SOLO,CONSTITUIDO POR 8FIOS DE ACO DURO DE 8MM.O CUSTO INCLUI APENAS O FORNECIMENTO E A CONFECCAO DO CABO PARA O TRECHO LIVRE,INCLUSIVE PROTECAO ANTICORROSIVA</v>
      </c>
      <c r="C11008" s="749" t="s">
        <v>28381</v>
      </c>
      <c r="D11008" s="749" t="s">
        <v>28376</v>
      </c>
      <c r="E11008" s="749" t="s">
        <v>28377</v>
      </c>
      <c r="F11008" s="749" t="s">
        <v>28378</v>
      </c>
      <c r="I11008" s="749" t="s">
        <v>236</v>
      </c>
      <c r="J11008" s="749" t="n">
        <v>73.3</v>
      </c>
    </row>
    <row collapsed="false" customFormat="false" customHeight="true" hidden="true" ht="12.75" outlineLevel="0" r="11009">
      <c r="A11009" s="749" t="s">
        <v>28382</v>
      </c>
      <c r="B11009" s="749" t="str">
        <f aca="false">C11009&amp;D11009&amp;E11009&amp;F11009&amp;G11009&amp;H11009</f>
        <v>TIRANTE PROTENDIDO PARA ANCORAGEM EM SOLO,CONSTITUIDO POR 8FIOS DE ACO DURO DE 8MM.O CUSTO INCLUI APENAS O FORNECIMENTO E A CONFECCAO DO CABO PARA O TRECHO LIVRE,INCLUSIVE PROTECAO ANTICORROSIVA</v>
      </c>
      <c r="C11009" s="749" t="s">
        <v>28381</v>
      </c>
      <c r="D11009" s="749" t="s">
        <v>28376</v>
      </c>
      <c r="E11009" s="749" t="s">
        <v>28377</v>
      </c>
      <c r="F11009" s="749" t="s">
        <v>28378</v>
      </c>
      <c r="I11009" s="749" t="s">
        <v>236</v>
      </c>
      <c r="J11009" s="749" t="n">
        <v>69.17</v>
      </c>
    </row>
    <row collapsed="false" customFormat="false" customHeight="true" hidden="true" ht="12.75" outlineLevel="0" r="11010">
      <c r="A11010" s="749" t="s">
        <v>28383</v>
      </c>
      <c r="B11010" s="749" t="str">
        <f aca="false">C11010&amp;D11010&amp;E11010&amp;F11010&amp;G11010&amp;H11010</f>
        <v>TIRANTE PROTENDIDO PARA ANCORAGEM EM SOLO,CONSTITUIDO POR 10 FIOS DE ACO DURO DE 8MM.O CUSTO INCLUI APENAS O FORNECIMENTO E A CONFECCAO DO CABO PARA O TRECHO LIVRE,INCLUSIVE PROTECAO ANTICORROSIVA</v>
      </c>
      <c r="C11010" s="749" t="s">
        <v>28384</v>
      </c>
      <c r="D11010" s="749" t="s">
        <v>28385</v>
      </c>
      <c r="E11010" s="749" t="s">
        <v>28386</v>
      </c>
      <c r="F11010" s="749" t="s">
        <v>28387</v>
      </c>
      <c r="I11010" s="749" t="s">
        <v>236</v>
      </c>
      <c r="J11010" s="749" t="n">
        <v>83.19</v>
      </c>
    </row>
    <row collapsed="false" customFormat="false" customHeight="true" hidden="true" ht="12.75" outlineLevel="0" r="11011">
      <c r="A11011" s="749" t="s">
        <v>28388</v>
      </c>
      <c r="B11011" s="749" t="str">
        <f aca="false">C11011&amp;D11011&amp;E11011&amp;F11011&amp;G11011&amp;H11011</f>
        <v>TIRANTE PROTENDIDO PARA ANCORAGEM EM SOLO,CONSTITUIDO POR 10 FIOS DE ACO DURO DE 8MM.O CUSTO INCLUI APENAS O FORNECIMENTO E A CONFECCAO DO CABO PARA O TRECHO LIVRE,INCLUSIVE PROTECAO ANTICORROSIVA</v>
      </c>
      <c r="C11011" s="749" t="s">
        <v>28384</v>
      </c>
      <c r="D11011" s="749" t="s">
        <v>28385</v>
      </c>
      <c r="E11011" s="749" t="s">
        <v>28386</v>
      </c>
      <c r="F11011" s="749" t="s">
        <v>28387</v>
      </c>
      <c r="I11011" s="749" t="s">
        <v>236</v>
      </c>
      <c r="J11011" s="749" t="n">
        <v>79.06</v>
      </c>
    </row>
    <row collapsed="false" customFormat="false" customHeight="true" hidden="true" ht="12.75" outlineLevel="0" r="11012">
      <c r="A11012" s="749" t="s">
        <v>28389</v>
      </c>
      <c r="B11012" s="749" t="str">
        <f aca="false">C11012&amp;D11012&amp;E11012&amp;F11012&amp;G11012&amp;H11012</f>
        <v>TIRANTE PROTENDIDO PARA ANCORAGEM EM SOLO,CONSTITUIDO POR 12 FIOS DE ACO DURO DE 8MM.O CUSTO INCLUI APENAS O FORNECIMENTO E A CONFECCAO DO CABO PARA O TRECHO LIVRE,INCLUSIVE PROTECAO ANTICORROSIVA</v>
      </c>
      <c r="C11012" s="749" t="s">
        <v>28390</v>
      </c>
      <c r="D11012" s="749" t="s">
        <v>28385</v>
      </c>
      <c r="E11012" s="749" t="s">
        <v>28386</v>
      </c>
      <c r="F11012" s="749" t="s">
        <v>28387</v>
      </c>
      <c r="I11012" s="749" t="s">
        <v>236</v>
      </c>
      <c r="J11012" s="749" t="n">
        <v>93.08</v>
      </c>
    </row>
    <row collapsed="false" customFormat="false" customHeight="true" hidden="true" ht="12.75" outlineLevel="0" r="11013">
      <c r="A11013" s="749" t="s">
        <v>28391</v>
      </c>
      <c r="B11013" s="749" t="str">
        <f aca="false">C11013&amp;D11013&amp;E11013&amp;F11013&amp;G11013&amp;H11013</f>
        <v>TIRANTE PROTENDIDO PARA ANCORAGEM EM SOLO,CONSTITUIDO POR 12 FIOS DE ACO DURO DE 8MM.O CUSTO INCLUI APENAS O FORNECIMENTO E A CONFECCAO DO CABO PARA O TRECHO LIVRE,INCLUSIVE PROTECAO ANTICORROSIVA</v>
      </c>
      <c r="C11013" s="749" t="s">
        <v>28390</v>
      </c>
      <c r="D11013" s="749" t="s">
        <v>28385</v>
      </c>
      <c r="E11013" s="749" t="s">
        <v>28386</v>
      </c>
      <c r="F11013" s="749" t="s">
        <v>28387</v>
      </c>
      <c r="I11013" s="749" t="s">
        <v>236</v>
      </c>
      <c r="J11013" s="749" t="n">
        <v>88.95</v>
      </c>
    </row>
    <row collapsed="false" customFormat="false" customHeight="true" hidden="true" ht="12.75" outlineLevel="0" r="11014">
      <c r="A11014" s="749" t="s">
        <v>28392</v>
      </c>
      <c r="B11014" s="749" t="str">
        <f aca="false">C11014&amp;D11014&amp;E11014&amp;F11014&amp;G11014&amp;H11014</f>
        <v>TIRANTE PROTENDIDO PARA ANCORAGEM EM SOLO,CONSTITUIDO POR 16 FIOS DE ACO DURO DE 8MM.O CUSTO INCLUI APENAS O FORNECIMENTO E A CONFECCAO DO CABO PARA O TRECHO LIVRE,INCLUSIVE PROTECAO ANTICORROSIVA</v>
      </c>
      <c r="C11014" s="749" t="s">
        <v>28393</v>
      </c>
      <c r="D11014" s="749" t="s">
        <v>28385</v>
      </c>
      <c r="E11014" s="749" t="s">
        <v>28386</v>
      </c>
      <c r="F11014" s="749" t="s">
        <v>28387</v>
      </c>
      <c r="I11014" s="749" t="s">
        <v>236</v>
      </c>
      <c r="J11014" s="749" t="n">
        <v>114.09</v>
      </c>
    </row>
    <row collapsed="false" customFormat="false" customHeight="true" hidden="true" ht="12.75" outlineLevel="0" r="11015">
      <c r="A11015" s="749" t="s">
        <v>28394</v>
      </c>
      <c r="B11015" s="749" t="str">
        <f aca="false">C11015&amp;D11015&amp;E11015&amp;F11015&amp;G11015&amp;H11015</f>
        <v>TIRANTE PROTENDIDO PARA ANCORAGEM EM SOLO,CONSTITUIDO POR 16 FIOS DE ACO DURO DE 8MM.O CUSTO INCLUI APENAS O FORNECIMENTO E A CONFECCAO DO CABO PARA O TRECHO LIVRE,INCLUSIVE PROTECAO ANTICORROSIVA</v>
      </c>
      <c r="C11015" s="749" t="s">
        <v>28393</v>
      </c>
      <c r="D11015" s="749" t="s">
        <v>28385</v>
      </c>
      <c r="E11015" s="749" t="s">
        <v>28386</v>
      </c>
      <c r="F11015" s="749" t="s">
        <v>28387</v>
      </c>
      <c r="I11015" s="749" t="s">
        <v>236</v>
      </c>
      <c r="J11015" s="749" t="n">
        <v>109.97</v>
      </c>
    </row>
    <row collapsed="false" customFormat="false" customHeight="true" hidden="true" ht="12.75" outlineLevel="0" r="11016">
      <c r="A11016" s="749" t="s">
        <v>28395</v>
      </c>
      <c r="B11016" s="749" t="str">
        <f aca="false">C11016&amp;D11016&amp;E11016&amp;F11016&amp;G11016&amp;H11016</f>
        <v>TIRANTE PROTENDIDO PARA ANCORAGEM EM SOLO,CONSTITUIDO POR 4CORDOALHAS DE 12,7MM.O CUSTO INCLUI APENAS O FORNECIMENTO EA CONFECCAO DO CABO PARA O TRECHO LIVRE,INCLUSIVE PROTECAO ANTICORROSIVA</v>
      </c>
      <c r="C11016" s="749" t="s">
        <v>28396</v>
      </c>
      <c r="D11016" s="749" t="s">
        <v>28397</v>
      </c>
      <c r="E11016" s="749" t="s">
        <v>28398</v>
      </c>
      <c r="F11016" s="749" t="s">
        <v>28399</v>
      </c>
      <c r="I11016" s="749" t="s">
        <v>236</v>
      </c>
      <c r="J11016" s="749" t="n">
        <v>72.88</v>
      </c>
    </row>
    <row collapsed="false" customFormat="false" customHeight="true" hidden="true" ht="12.75" outlineLevel="0" r="11017">
      <c r="A11017" s="749" t="s">
        <v>28400</v>
      </c>
      <c r="B11017" s="749" t="str">
        <f aca="false">C11017&amp;D11017&amp;E11017&amp;F11017&amp;G11017&amp;H11017</f>
        <v>TIRANTE PROTENDIDO PARA ANCORAGEM EM SOLO,CONSTITUIDO POR 4CORDOALHAS DE 12,7MM.O CUSTO INCLUI APENAS O FORNECIMENTO EA CONFECCAO DO CABO PARA O TRECHO LIVRE,INCLUSIVE PROTECAO ANTICORROSIVA</v>
      </c>
      <c r="C11017" s="749" t="s">
        <v>28396</v>
      </c>
      <c r="D11017" s="749" t="s">
        <v>28397</v>
      </c>
      <c r="E11017" s="749" t="s">
        <v>28398</v>
      </c>
      <c r="F11017" s="749" t="s">
        <v>28399</v>
      </c>
      <c r="I11017" s="749" t="s">
        <v>236</v>
      </c>
      <c r="J11017" s="749" t="n">
        <v>68.41</v>
      </c>
    </row>
    <row collapsed="false" customFormat="false" customHeight="true" hidden="true" ht="12.75" outlineLevel="0" r="11018">
      <c r="A11018" s="749" t="s">
        <v>28401</v>
      </c>
      <c r="B11018" s="749" t="str">
        <f aca="false">C11018&amp;D11018&amp;E11018&amp;F11018&amp;G11018&amp;H11018</f>
        <v>TIRANTE PROTENDIDO PARA ANCORAGEM EM SOLO,CONSTITUIDO POR 6CORDOALHAS DE 12,7MM.O CUSTO INCLUI APENAS O FORNECIMENTO EA CONFECCAO DO CABO PARA O TRECHO LIVRE,INCLUSIVE PROTECAO ANTICORROSIVA</v>
      </c>
      <c r="C11018" s="749" t="s">
        <v>28375</v>
      </c>
      <c r="D11018" s="749" t="s">
        <v>28397</v>
      </c>
      <c r="E11018" s="749" t="s">
        <v>28398</v>
      </c>
      <c r="F11018" s="749" t="s">
        <v>28399</v>
      </c>
      <c r="I11018" s="749" t="s">
        <v>236</v>
      </c>
      <c r="J11018" s="749" t="n">
        <v>91.16</v>
      </c>
    </row>
    <row collapsed="false" customFormat="false" customHeight="true" hidden="true" ht="12.75" outlineLevel="0" r="11019">
      <c r="A11019" s="749" t="s">
        <v>28402</v>
      </c>
      <c r="B11019" s="749" t="str">
        <f aca="false">C11019&amp;D11019&amp;E11019&amp;F11019&amp;G11019&amp;H11019</f>
        <v>TIRANTE PROTENDIDO PARA ANCORAGEM EM SOLO,CONSTITUIDO POR 6CORDOALHAS DE 12,7MM.O CUSTO INCLUI APENAS O FORNECIMENTO EA CONFECCAO DO CABO PARA O TRECHO LIVRE,INCLUSIVE PROTECAO ANTICORROSIVA</v>
      </c>
      <c r="C11019" s="749" t="s">
        <v>28375</v>
      </c>
      <c r="D11019" s="749" t="s">
        <v>28397</v>
      </c>
      <c r="E11019" s="749" t="s">
        <v>28398</v>
      </c>
      <c r="F11019" s="749" t="s">
        <v>28399</v>
      </c>
      <c r="I11019" s="749" t="s">
        <v>236</v>
      </c>
      <c r="J11019" s="749" t="n">
        <v>86.69</v>
      </c>
    </row>
    <row collapsed="false" customFormat="false" customHeight="true" hidden="true" ht="12.75" outlineLevel="0" r="11020">
      <c r="A11020" s="749" t="s">
        <v>28403</v>
      </c>
      <c r="B11020" s="749" t="str">
        <f aca="false">C11020&amp;D11020&amp;E11020&amp;F11020&amp;G11020&amp;H11020</f>
        <v>TIRANTE PROTENDIDO PARA ANCORAGEM EM SOLO,CONSTITUIDO POR 8CORDOALHAS DE 12,7MM.O CUSTO INCLUI APENAS O FORNECIMENTO EA CONFECCAO DO CABO PARA O TRECHO LIVRE,INCLUSIVE PROTECAO ANTICORROSIVA</v>
      </c>
      <c r="C11020" s="749" t="s">
        <v>28381</v>
      </c>
      <c r="D11020" s="749" t="s">
        <v>28397</v>
      </c>
      <c r="E11020" s="749" t="s">
        <v>28398</v>
      </c>
      <c r="F11020" s="749" t="s">
        <v>28399</v>
      </c>
      <c r="I11020" s="749" t="s">
        <v>236</v>
      </c>
      <c r="J11020" s="749" t="n">
        <v>109.44</v>
      </c>
    </row>
    <row collapsed="false" customFormat="false" customHeight="true" hidden="true" ht="12.75" outlineLevel="0" r="11021">
      <c r="A11021" s="749" t="s">
        <v>28404</v>
      </c>
      <c r="B11021" s="749" t="str">
        <f aca="false">C11021&amp;D11021&amp;E11021&amp;F11021&amp;G11021&amp;H11021</f>
        <v>TIRANTE PROTENDIDO PARA ANCORAGEM EM SOLO,CONSTITUIDO POR 8CORDOALHAS DE 12,7MM.O CUSTO INCLUI APENAS O FORNECIMENTO EA CONFECCAO DO CABO PARA O TRECHO LIVRE,INCLUSIVE PROTECAO ANTICORROSIVA</v>
      </c>
      <c r="C11021" s="749" t="s">
        <v>28381</v>
      </c>
      <c r="D11021" s="749" t="s">
        <v>28397</v>
      </c>
      <c r="E11021" s="749" t="s">
        <v>28398</v>
      </c>
      <c r="F11021" s="749" t="s">
        <v>28399</v>
      </c>
      <c r="I11021" s="749" t="s">
        <v>236</v>
      </c>
      <c r="J11021" s="749" t="n">
        <v>104.97</v>
      </c>
    </row>
    <row collapsed="false" customFormat="false" customHeight="true" hidden="true" ht="12.75" outlineLevel="0" r="11022">
      <c r="A11022" s="749" t="s">
        <v>28405</v>
      </c>
      <c r="B11022" s="749" t="str">
        <f aca="false">C11022&amp;D11022&amp;E11022&amp;F11022&amp;G11022&amp;H11022</f>
        <v>TIRANTE PROTENDIDO PARA ANCORAGEM EM SOLO,CONSTITUIDO POR 10 CORDOALHAS DE 12,7MM.O CUSTO INCLUI APENAS O FORNECIMENTO E A CONFECCAO DO CABO PARA O TRECHO LIVRE,INCLUSIVE PROTECAOANTICORROSIVA</v>
      </c>
      <c r="C11022" s="749" t="s">
        <v>28384</v>
      </c>
      <c r="D11022" s="749" t="s">
        <v>28406</v>
      </c>
      <c r="E11022" s="749" t="s">
        <v>28407</v>
      </c>
      <c r="F11022" s="749" t="s">
        <v>28408</v>
      </c>
      <c r="I11022" s="749" t="s">
        <v>236</v>
      </c>
      <c r="J11022" s="749" t="n">
        <v>132.86</v>
      </c>
    </row>
    <row collapsed="false" customFormat="false" customHeight="true" hidden="true" ht="12.75" outlineLevel="0" r="11023">
      <c r="A11023" s="749" t="s">
        <v>28409</v>
      </c>
      <c r="B11023" s="749" t="str">
        <f aca="false">C11023&amp;D11023&amp;E11023&amp;F11023&amp;G11023&amp;H11023</f>
        <v>TIRANTE PROTENDIDO PARA ANCORAGEM EM SOLO,CONSTITUIDO POR 10 CORDOALHAS DE 12,7MM.O CUSTO INCLUI APENAS O FORNECIMENTO E A CONFECCAO DO CABO PARA O TRECHO LIVRE,INCLUSIVE PROTECAOANTICORROSIVA</v>
      </c>
      <c r="C11023" s="749" t="s">
        <v>28384</v>
      </c>
      <c r="D11023" s="749" t="s">
        <v>28406</v>
      </c>
      <c r="E11023" s="749" t="s">
        <v>28407</v>
      </c>
      <c r="F11023" s="749" t="s">
        <v>28408</v>
      </c>
      <c r="I11023" s="749" t="s">
        <v>236</v>
      </c>
      <c r="J11023" s="749" t="n">
        <v>127.71</v>
      </c>
    </row>
    <row collapsed="false" customFormat="false" customHeight="true" hidden="true" ht="12.75" outlineLevel="0" r="11024">
      <c r="A11024" s="749" t="s">
        <v>28410</v>
      </c>
      <c r="B11024" s="749" t="str">
        <f aca="false">C11024&amp;D11024&amp;E11024&amp;F11024&amp;G11024&amp;H11024</f>
        <v>TIRANTE PROTENDIDO PARA ANCORAGEM EM SOLO,CONSTITUIDO POR 12 CORDOALHAS DE 12,7MM.O CUSTO INCLUI APENAS O FORNECIMENTO E A CONFECCAO DO CABO PARA O TRECHO LIVRE,INCLUSIVE PROTECAO ANTICORROSIVA</v>
      </c>
      <c r="C11024" s="749" t="s">
        <v>28390</v>
      </c>
      <c r="D11024" s="749" t="s">
        <v>28406</v>
      </c>
      <c r="E11024" s="749" t="s">
        <v>28407</v>
      </c>
      <c r="F11024" s="749" t="s">
        <v>28411</v>
      </c>
      <c r="I11024" s="749" t="s">
        <v>236</v>
      </c>
      <c r="J11024" s="749" t="n">
        <v>151.14</v>
      </c>
    </row>
    <row collapsed="false" customFormat="false" customHeight="true" hidden="true" ht="12.75" outlineLevel="0" r="11025">
      <c r="A11025" s="749" t="s">
        <v>28412</v>
      </c>
      <c r="B11025" s="749" t="str">
        <f aca="false">C11025&amp;D11025&amp;E11025&amp;F11025&amp;G11025&amp;H11025</f>
        <v>TIRANTE PROTENDIDO PARA ANCORAGEM EM SOLO,CONSTITUIDO POR 12 CORDOALHAS DE 12,7MM.O CUSTO INCLUI APENAS O FORNECIMENTO E A CONFECCAO DO CABO PARA O TRECHO LIVRE,INCLUSIVE PROTECAO ANTICORROSIVA</v>
      </c>
      <c r="C11025" s="749" t="s">
        <v>28390</v>
      </c>
      <c r="D11025" s="749" t="s">
        <v>28406</v>
      </c>
      <c r="E11025" s="749" t="s">
        <v>28407</v>
      </c>
      <c r="F11025" s="749" t="s">
        <v>28411</v>
      </c>
      <c r="I11025" s="749" t="s">
        <v>236</v>
      </c>
      <c r="J11025" s="749" t="n">
        <v>145.99</v>
      </c>
    </row>
    <row collapsed="false" customFormat="false" customHeight="true" hidden="true" ht="12.75" outlineLevel="0" r="11026">
      <c r="A11026" s="749" t="s">
        <v>28413</v>
      </c>
      <c r="B11026" s="749" t="str">
        <f aca="false">C11026&amp;D11026&amp;E11026&amp;F11026&amp;G11026&amp;H11026</f>
        <v>TIRANTE PROTENDIDO PARA ANCORAGEM EM SOLO,CONSTITUIDO POR 6FIOS DE ACO DURO DE 8MM.O CUSTO INCLUI APENAS O FORNECIMENTO E A CONFECCAO DO CABO PARA TRECHO DE ANCORAGEM</v>
      </c>
      <c r="C11026" s="749" t="s">
        <v>28375</v>
      </c>
      <c r="D11026" s="749" t="s">
        <v>28376</v>
      </c>
      <c r="E11026" s="749" t="s">
        <v>28414</v>
      </c>
      <c r="I11026" s="749" t="s">
        <v>236</v>
      </c>
      <c r="J11026" s="749" t="n">
        <v>116.28</v>
      </c>
    </row>
    <row collapsed="false" customFormat="false" customHeight="true" hidden="true" ht="12.75" outlineLevel="0" r="11027">
      <c r="A11027" s="749" t="s">
        <v>28415</v>
      </c>
      <c r="B11027" s="749" t="str">
        <f aca="false">C11027&amp;D11027&amp;E11027&amp;F11027&amp;G11027&amp;H11027</f>
        <v>TIRANTE PROTENDIDO PARA ANCORAGEM EM SOLO,CONSTITUIDO POR 6FIOS DE ACO DURO DE 8MM.O CUSTO INCLUI APENAS O FORNECIMENTO E A CONFECCAO DO CABO PARA TRECHO DE ANCORAGEM</v>
      </c>
      <c r="C11027" s="749" t="s">
        <v>28375</v>
      </c>
      <c r="D11027" s="749" t="s">
        <v>28376</v>
      </c>
      <c r="E11027" s="749" t="s">
        <v>28414</v>
      </c>
      <c r="I11027" s="749" t="s">
        <v>236</v>
      </c>
      <c r="J11027" s="749" t="n">
        <v>105.28</v>
      </c>
    </row>
    <row collapsed="false" customFormat="false" customHeight="true" hidden="true" ht="12.75" outlineLevel="0" r="11028">
      <c r="A11028" s="749" t="s">
        <v>28416</v>
      </c>
      <c r="B11028" s="749" t="str">
        <f aca="false">C11028&amp;D11028&amp;E11028&amp;F11028&amp;G11028&amp;H11028</f>
        <v>TIRANTE PROTENDIDO PARA ANCORAGEM EM SOLO,CONSTITUIDO POR 8FIOS DE ACO DURO DE 8MM.O CUSTO INCLUI APENAS O FORNECIMENTO E A CONFECCAO DO CABO PARA TRECHO DE ANCORAGEM</v>
      </c>
      <c r="C11028" s="749" t="s">
        <v>28381</v>
      </c>
      <c r="D11028" s="749" t="s">
        <v>28376</v>
      </c>
      <c r="E11028" s="749" t="s">
        <v>28414</v>
      </c>
      <c r="I11028" s="749" t="s">
        <v>236</v>
      </c>
      <c r="J11028" s="749" t="n">
        <v>126.17</v>
      </c>
    </row>
    <row collapsed="false" customFormat="false" customHeight="true" hidden="true" ht="12.75" outlineLevel="0" r="11029">
      <c r="A11029" s="749" t="s">
        <v>28417</v>
      </c>
      <c r="B11029" s="749" t="str">
        <f aca="false">C11029&amp;D11029&amp;E11029&amp;F11029&amp;G11029&amp;H11029</f>
        <v>TIRANTE PROTENDIDO PARA ANCORAGEM EM SOLO,CONSTITUIDO POR 8FIOS DE ACO DURO DE 8MM.O CUSTO INCLUI APENAS O FORNECIMENTO E A CONFECCAO DO CABO PARA TRECHO DE ANCORAGEM</v>
      </c>
      <c r="C11029" s="749" t="s">
        <v>28381</v>
      </c>
      <c r="D11029" s="749" t="s">
        <v>28376</v>
      </c>
      <c r="E11029" s="749" t="s">
        <v>28414</v>
      </c>
      <c r="I11029" s="749" t="s">
        <v>236</v>
      </c>
      <c r="J11029" s="749" t="n">
        <v>115.17</v>
      </c>
    </row>
    <row collapsed="false" customFormat="false" customHeight="true" hidden="true" ht="12.75" outlineLevel="0" r="11030">
      <c r="A11030" s="749" t="s">
        <v>28418</v>
      </c>
      <c r="B11030" s="749" t="str">
        <f aca="false">C11030&amp;D11030&amp;E11030&amp;F11030&amp;G11030&amp;H11030</f>
        <v>TIRANTE PROTENDIDO PARA ANCORAGEM EM SOLO,CONSTITUIDO POR 10 FIOS DE ACO DURO DE 8MM.O CUSTO INCLUI APENAS O FORNECIMENTO E A CONFECCAO DO CABO PARA TRECHOS DE ANCORAGEM</v>
      </c>
      <c r="C11030" s="749" t="s">
        <v>28384</v>
      </c>
      <c r="D11030" s="749" t="s">
        <v>28385</v>
      </c>
      <c r="E11030" s="749" t="s">
        <v>28419</v>
      </c>
      <c r="I11030" s="749" t="s">
        <v>236</v>
      </c>
      <c r="J11030" s="749" t="n">
        <v>136.06</v>
      </c>
    </row>
    <row collapsed="false" customFormat="false" customHeight="true" hidden="true" ht="12.75" outlineLevel="0" r="11031">
      <c r="A11031" s="749" t="s">
        <v>28420</v>
      </c>
      <c r="B11031" s="749" t="str">
        <f aca="false">C11031&amp;D11031&amp;E11031&amp;F11031&amp;G11031&amp;H11031</f>
        <v>TIRANTE PROTENDIDO PARA ANCORAGEM EM SOLO,CONSTITUIDO POR 10 FIOS DE ACO DURO DE 8MM.O CUSTO INCLUI APENAS O FORNECIMENTO E A CONFECCAO DO CABO PARA TRECHOS DE ANCORAGEM</v>
      </c>
      <c r="C11031" s="749" t="s">
        <v>28384</v>
      </c>
      <c r="D11031" s="749" t="s">
        <v>28385</v>
      </c>
      <c r="E11031" s="749" t="s">
        <v>28419</v>
      </c>
      <c r="I11031" s="749" t="s">
        <v>236</v>
      </c>
      <c r="J11031" s="749" t="n">
        <v>125.06</v>
      </c>
    </row>
    <row collapsed="false" customFormat="false" customHeight="true" hidden="true" ht="12.75" outlineLevel="0" r="11032">
      <c r="A11032" s="749" t="s">
        <v>28421</v>
      </c>
      <c r="B11032" s="749" t="str">
        <f aca="false">C11032&amp;D11032&amp;E11032&amp;F11032&amp;G11032&amp;H11032</f>
        <v>TIRANTE PROTENDIDO PARA ANCORAGEM EM SOLO,CONSTITUIDO POR 12 FIOS DE ACO DURO DE 8MM.O CUSTO INCLUI APENAS O FORNECIMENTO E A CONFECCAO DO CABO PARA TRECHO DE ANCORAGEM</v>
      </c>
      <c r="C11032" s="749" t="s">
        <v>28390</v>
      </c>
      <c r="D11032" s="749" t="s">
        <v>28385</v>
      </c>
      <c r="E11032" s="749" t="s">
        <v>28422</v>
      </c>
      <c r="I11032" s="749" t="s">
        <v>236</v>
      </c>
      <c r="J11032" s="749" t="n">
        <v>145.95</v>
      </c>
    </row>
    <row collapsed="false" customFormat="false" customHeight="true" hidden="true" ht="12.75" outlineLevel="0" r="11033">
      <c r="A11033" s="749" t="s">
        <v>28423</v>
      </c>
      <c r="B11033" s="749" t="str">
        <f aca="false">C11033&amp;D11033&amp;E11033&amp;F11033&amp;G11033&amp;H11033</f>
        <v>TIRANTE PROTENDIDO PARA ANCORAGEM EM SOLO,CONSTITUIDO POR 12 FIOS DE ACO DURO DE 8MM.O CUSTO INCLUI APENAS O FORNECIMENTO E A CONFECCAO DO CABO PARA TRECHO DE ANCORAGEM</v>
      </c>
      <c r="C11033" s="749" t="s">
        <v>28390</v>
      </c>
      <c r="D11033" s="749" t="s">
        <v>28385</v>
      </c>
      <c r="E11033" s="749" t="s">
        <v>28422</v>
      </c>
      <c r="I11033" s="749" t="s">
        <v>236</v>
      </c>
      <c r="J11033" s="749" t="n">
        <v>134.95</v>
      </c>
    </row>
    <row collapsed="false" customFormat="false" customHeight="true" hidden="true" ht="12.75" outlineLevel="0" r="11034">
      <c r="A11034" s="749" t="s">
        <v>28424</v>
      </c>
      <c r="B11034" s="749" t="str">
        <f aca="false">C11034&amp;D11034&amp;E11034&amp;F11034&amp;G11034&amp;H11034</f>
        <v>TIRANTE PROTENDIDO PARA ANCORAGEM EM SOLO,CONSTITUIDO POR 16 FIOS DE ACO DURO DE 8MM.O CUSTO INCLUI APENAS O FORNECIMENTO E A CONFECCAO DO CABO PARA TRECHO DE ANCORAGEM</v>
      </c>
      <c r="C11034" s="749" t="s">
        <v>28393</v>
      </c>
      <c r="D11034" s="749" t="s">
        <v>28385</v>
      </c>
      <c r="E11034" s="749" t="s">
        <v>28422</v>
      </c>
      <c r="I11034" s="749" t="s">
        <v>236</v>
      </c>
      <c r="J11034" s="749" t="n">
        <v>166.96</v>
      </c>
    </row>
    <row collapsed="false" customFormat="false" customHeight="true" hidden="true" ht="12.75" outlineLevel="0" r="11035">
      <c r="A11035" s="749" t="s">
        <v>28425</v>
      </c>
      <c r="B11035" s="749" t="str">
        <f aca="false">C11035&amp;D11035&amp;E11035&amp;F11035&amp;G11035&amp;H11035</f>
        <v>TIRANTE PROTENDIDO PARA ANCORAGEM EM SOLO,CONSTITUIDO POR 16 FIOS DE ACO DURO DE 8MM.O CUSTO INCLUI APENAS O FORNECIMENTO E A CONFECCAO DO CABO PARA TRECHO DE ANCORAGEM</v>
      </c>
      <c r="C11035" s="749" t="s">
        <v>28393</v>
      </c>
      <c r="D11035" s="749" t="s">
        <v>28385</v>
      </c>
      <c r="E11035" s="749" t="s">
        <v>28422</v>
      </c>
      <c r="I11035" s="749" t="s">
        <v>236</v>
      </c>
      <c r="J11035" s="749" t="n">
        <v>155.96</v>
      </c>
    </row>
    <row collapsed="false" customFormat="false" customHeight="true" hidden="true" ht="12.75" outlineLevel="0" r="11036">
      <c r="A11036" s="749" t="s">
        <v>28426</v>
      </c>
      <c r="B11036" s="749" t="str">
        <f aca="false">C11036&amp;D11036&amp;E11036&amp;F11036&amp;G11036&amp;H11036</f>
        <v>TIRANTE PROTENDIDO PARA ANCORAGEM EM SOLO,CONSTITUIDO POR 4CORDOALHAS DE 12,7MM.O CUSTO INCLUI APENAS O FORNECIMENTO EA CONFECCAO DO CABO PARA TRECHO DE ANCORAGEM</v>
      </c>
      <c r="C11036" s="749" t="s">
        <v>28396</v>
      </c>
      <c r="D11036" s="749" t="s">
        <v>28397</v>
      </c>
      <c r="E11036" s="749" t="s">
        <v>28427</v>
      </c>
      <c r="I11036" s="749" t="s">
        <v>236</v>
      </c>
      <c r="J11036" s="749" t="n">
        <v>125.75</v>
      </c>
    </row>
    <row collapsed="false" customFormat="false" customHeight="true" hidden="true" ht="12.75" outlineLevel="0" r="11037">
      <c r="A11037" s="749" t="s">
        <v>28428</v>
      </c>
      <c r="B11037" s="749" t="str">
        <f aca="false">C11037&amp;D11037&amp;E11037&amp;F11037&amp;G11037&amp;H11037</f>
        <v>TIRANTE PROTENDIDO PARA ANCORAGEM EM SOLO,CONSTITUIDO POR 4CORDOALHAS DE 12,7MM.O CUSTO INCLUI APENAS O FORNECIMENTO EA CONFECCAO DO CABO PARA TRECHO DE ANCORAGEM</v>
      </c>
      <c r="C11037" s="749" t="s">
        <v>28396</v>
      </c>
      <c r="D11037" s="749" t="s">
        <v>28397</v>
      </c>
      <c r="E11037" s="749" t="s">
        <v>28427</v>
      </c>
      <c r="I11037" s="749" t="s">
        <v>236</v>
      </c>
      <c r="J11037" s="749" t="n">
        <v>114.4</v>
      </c>
    </row>
    <row collapsed="false" customFormat="false" customHeight="true" hidden="true" ht="12.75" outlineLevel="0" r="11038">
      <c r="A11038" s="749" t="s">
        <v>28429</v>
      </c>
      <c r="B11038" s="749" t="str">
        <f aca="false">C11038&amp;D11038&amp;E11038&amp;F11038&amp;G11038&amp;H11038</f>
        <v>TIRANTE PROTENDIDO PARA ANCORAGEM EM SOLO,CONSTITUIDO POR 6CORDOALHAS DE 12,7MM.O CUSTO INCLUI APENAS O FORNECIMENTO EA CONFECCAO DO CABO PARA TRECHO DE ANCORAGEM</v>
      </c>
      <c r="C11038" s="749" t="s">
        <v>28375</v>
      </c>
      <c r="D11038" s="749" t="s">
        <v>28397</v>
      </c>
      <c r="E11038" s="749" t="s">
        <v>28427</v>
      </c>
      <c r="I11038" s="749" t="s">
        <v>236</v>
      </c>
      <c r="J11038" s="749" t="n">
        <v>144.03</v>
      </c>
    </row>
    <row collapsed="false" customFormat="false" customHeight="true" hidden="true" ht="12.75" outlineLevel="0" r="11039">
      <c r="A11039" s="749" t="s">
        <v>28430</v>
      </c>
      <c r="B11039" s="749" t="str">
        <f aca="false">C11039&amp;D11039&amp;E11039&amp;F11039&amp;G11039&amp;H11039</f>
        <v>TIRANTE PROTENDIDO PARA ANCORAGEM EM SOLO,CONSTITUIDO POR 6CORDOALHAS DE 12,7MM.O CUSTO INCLUI APENAS O FORNECIMENTO EA CONFECCAO DO CABO PARA TRECHO DE ANCORAGEM</v>
      </c>
      <c r="C11039" s="749" t="s">
        <v>28375</v>
      </c>
      <c r="D11039" s="749" t="s">
        <v>28397</v>
      </c>
      <c r="E11039" s="749" t="s">
        <v>28427</v>
      </c>
      <c r="I11039" s="749" t="s">
        <v>236</v>
      </c>
      <c r="J11039" s="749" t="n">
        <v>132.68</v>
      </c>
    </row>
    <row collapsed="false" customFormat="false" customHeight="true" hidden="true" ht="12.75" outlineLevel="0" r="11040">
      <c r="A11040" s="749" t="s">
        <v>28431</v>
      </c>
      <c r="B11040" s="749" t="str">
        <f aca="false">C11040&amp;D11040&amp;E11040&amp;F11040&amp;G11040&amp;H11040</f>
        <v>TIRANTE PROTENDIDO PARA ANCORAGEM EM SOLO,CONSTITUIDO POR 8CORDOALHAS DE 12,7MM.O CUSTO INCLUI APENAS O FORNECIMENTO EA CONFECCAO DO CABO PARA TRECHO DE ANCORAGEM</v>
      </c>
      <c r="C11040" s="749" t="s">
        <v>28381</v>
      </c>
      <c r="D11040" s="749" t="s">
        <v>28397</v>
      </c>
      <c r="E11040" s="749" t="s">
        <v>28427</v>
      </c>
      <c r="I11040" s="749" t="s">
        <v>236</v>
      </c>
      <c r="J11040" s="749" t="n">
        <v>162.31</v>
      </c>
    </row>
    <row collapsed="false" customFormat="false" customHeight="true" hidden="true" ht="12.75" outlineLevel="0" r="11041">
      <c r="A11041" s="749" t="s">
        <v>28432</v>
      </c>
      <c r="B11041" s="749" t="str">
        <f aca="false">C11041&amp;D11041&amp;E11041&amp;F11041&amp;G11041&amp;H11041</f>
        <v>TIRANTE PROTENDIDO PARA ANCORAGEM EM SOLO,CONSTITUIDO POR 8CORDOALHAS DE 12,7MM.O CUSTO INCLUI APENAS O FORNECIMENTO EA CONFECCAO DO CABO PARA TRECHO DE ANCORAGEM</v>
      </c>
      <c r="C11041" s="749" t="s">
        <v>28381</v>
      </c>
      <c r="D11041" s="749" t="s">
        <v>28397</v>
      </c>
      <c r="E11041" s="749" t="s">
        <v>28427</v>
      </c>
      <c r="I11041" s="749" t="s">
        <v>236</v>
      </c>
      <c r="J11041" s="749" t="n">
        <v>150.96</v>
      </c>
    </row>
    <row collapsed="false" customFormat="false" customHeight="true" hidden="true" ht="12.75" outlineLevel="0" r="11042">
      <c r="A11042" s="749" t="s">
        <v>28433</v>
      </c>
      <c r="B11042" s="749" t="str">
        <f aca="false">C11042&amp;D11042&amp;E11042&amp;F11042&amp;G11042&amp;H11042</f>
        <v>TIRANTE PROTENDIDO PARA ANCORAGEM EM SOLO,CONSTITUIDO POR 10 CORDOALHAS DE 12,7MM.O CUSTO INCLUI APENAS O FORNECIMENTO E A CONFECCAO DO CABO PARA TRECHO DE ANCORAGEM</v>
      </c>
      <c r="C11042" s="749" t="s">
        <v>28384</v>
      </c>
      <c r="D11042" s="749" t="s">
        <v>28406</v>
      </c>
      <c r="E11042" s="749" t="s">
        <v>28434</v>
      </c>
      <c r="I11042" s="749" t="s">
        <v>236</v>
      </c>
      <c r="J11042" s="749" t="n">
        <v>198.59</v>
      </c>
    </row>
    <row collapsed="false" customFormat="false" customHeight="true" hidden="true" ht="12.75" outlineLevel="0" r="11043">
      <c r="A11043" s="749" t="s">
        <v>28435</v>
      </c>
      <c r="B11043" s="749" t="str">
        <f aca="false">C11043&amp;D11043&amp;E11043&amp;F11043&amp;G11043&amp;H11043</f>
        <v>TIRANTE PROTENDIDO PARA ANCORAGEM EM SOLO,CONSTITUIDO POR 10 CORDOALHAS DE 12,7MM.O CUSTO INCLUI APENAS O FORNECIMENTO E A CONFECCAO DO CABO PARA TRECHO DE ANCORAGEM</v>
      </c>
      <c r="C11043" s="749" t="s">
        <v>28384</v>
      </c>
      <c r="D11043" s="749" t="s">
        <v>28406</v>
      </c>
      <c r="E11043" s="749" t="s">
        <v>28434</v>
      </c>
      <c r="I11043" s="749" t="s">
        <v>236</v>
      </c>
      <c r="J11043" s="749" t="n">
        <v>184.84</v>
      </c>
    </row>
    <row collapsed="false" customFormat="false" customHeight="true" hidden="true" ht="12.75" outlineLevel="0" r="11044">
      <c r="A11044" s="749" t="s">
        <v>28436</v>
      </c>
      <c r="B11044" s="749" t="str">
        <f aca="false">C11044&amp;D11044&amp;E11044&amp;F11044&amp;G11044&amp;H11044</f>
        <v>TIRANTE PROTENDIDO PARA ANCORAGEM EM SOLO,CONSTITUIDO POR 12 CORDOALHAS DE 12,7MM.O CUSTO INCLUI APENAS O FORNECIMENTO E A CONFECCAO DO CABO PARA TRECHO DE ANCORAGEM</v>
      </c>
      <c r="C11044" s="749" t="s">
        <v>28390</v>
      </c>
      <c r="D11044" s="749" t="s">
        <v>28406</v>
      </c>
      <c r="E11044" s="749" t="s">
        <v>28434</v>
      </c>
      <c r="I11044" s="749" t="s">
        <v>236</v>
      </c>
      <c r="J11044" s="749" t="n">
        <v>216.87</v>
      </c>
    </row>
    <row collapsed="false" customFormat="false" customHeight="true" hidden="true" ht="12.75" outlineLevel="0" r="11045">
      <c r="A11045" s="749" t="s">
        <v>28437</v>
      </c>
      <c r="B11045" s="749" t="str">
        <f aca="false">C11045&amp;D11045&amp;E11045&amp;F11045&amp;G11045&amp;H11045</f>
        <v>TIRANTE PROTENDIDO PARA ANCORAGEM EM SOLO,CONSTITUIDO POR 12 CORDOALHAS DE 12,7MM.O CUSTO INCLUI APENAS O FORNECIMENTO E A CONFECCAO DO CABO PARA TRECHO DE ANCORAGEM</v>
      </c>
      <c r="C11045" s="749" t="s">
        <v>28390</v>
      </c>
      <c r="D11045" s="749" t="s">
        <v>28406</v>
      </c>
      <c r="E11045" s="749" t="s">
        <v>28434</v>
      </c>
      <c r="I11045" s="749" t="s">
        <v>236</v>
      </c>
      <c r="J11045" s="749" t="n">
        <v>203.12</v>
      </c>
    </row>
    <row collapsed="false" customFormat="false" customHeight="true" hidden="true" ht="12.75" outlineLevel="0" r="11046">
      <c r="A11046" s="749" t="s">
        <v>28438</v>
      </c>
      <c r="B11046" s="749" t="str">
        <f aca="false">C11046&amp;D11046&amp;E11046&amp;F11046&amp;G11046&amp;H11046</f>
        <v>PROTENSAO INCLUSIVE INSTALACAO,CONE E PLACA DE ANCORAGEM DETIRANTE PARA ANCORAGEM EM ROCHA,CONSTITUIDO POR 4 CORDOALHAS DE 12,7MM,EXCLUSIVE PERFURACAO, INJECAO E O TIRANTE</v>
      </c>
      <c r="C11046" s="749" t="s">
        <v>28439</v>
      </c>
      <c r="D11046" s="749" t="s">
        <v>28440</v>
      </c>
      <c r="E11046" s="749" t="s">
        <v>28441</v>
      </c>
      <c r="I11046" s="749" t="s">
        <v>30</v>
      </c>
      <c r="J11046" s="749" t="n">
        <v>2266.34</v>
      </c>
    </row>
    <row collapsed="false" customFormat="false" customHeight="true" hidden="true" ht="12.75" outlineLevel="0" r="11047">
      <c r="A11047" s="749" t="s">
        <v>28442</v>
      </c>
      <c r="B11047" s="749" t="str">
        <f aca="false">C11047&amp;D11047&amp;E11047&amp;F11047&amp;G11047&amp;H11047</f>
        <v>PROTENSAO INCLUSIVE INSTALACAO,CONE E PLACA DE ANCORAGEM DETIRANTE PARA ANCORAGEM EM ROCHA,CONSTITUIDO POR 4 CORDOALHAS DE 12,7MM,EXCLUSIVE PERFURACAO, INJECAO E O TIRANTE</v>
      </c>
      <c r="C11047" s="749" t="s">
        <v>28439</v>
      </c>
      <c r="D11047" s="749" t="s">
        <v>28440</v>
      </c>
      <c r="E11047" s="749" t="s">
        <v>28441</v>
      </c>
      <c r="I11047" s="749" t="s">
        <v>30</v>
      </c>
      <c r="J11047" s="749" t="n">
        <v>2083.88</v>
      </c>
    </row>
    <row collapsed="false" customFormat="false" customHeight="true" hidden="true" ht="12.75" outlineLevel="0" r="11048">
      <c r="A11048" s="749" t="s">
        <v>28443</v>
      </c>
      <c r="B11048" s="749" t="str">
        <f aca="false">C11048&amp;D11048&amp;E11048&amp;F11048&amp;G11048&amp;H11048</f>
        <v>PROTENSAO INCLUSIVE INSTALACAO,CONE E PLACA DE ANCORAGEM DETIRANTE PARA ANCORAGEM EM ROCHA,CONSTITUIDO POR 6 CORDOALHAS DE 12,7MM,EXCLUSIVE PERFURACAO,INJECAO E O TIRANTE</v>
      </c>
      <c r="C11048" s="749" t="s">
        <v>28439</v>
      </c>
      <c r="D11048" s="749" t="s">
        <v>28444</v>
      </c>
      <c r="E11048" s="749" t="s">
        <v>28445</v>
      </c>
      <c r="I11048" s="749" t="s">
        <v>30</v>
      </c>
      <c r="J11048" s="749" t="n">
        <v>2752.09</v>
      </c>
    </row>
    <row collapsed="false" customFormat="false" customHeight="true" hidden="true" ht="12.75" outlineLevel="0" r="11049">
      <c r="A11049" s="749" t="s">
        <v>28446</v>
      </c>
      <c r="B11049" s="749" t="str">
        <f aca="false">C11049&amp;D11049&amp;E11049&amp;F11049&amp;G11049&amp;H11049</f>
        <v>PROTENSAO INCLUSIVE INSTALACAO,CONE E PLACA DE ANCORAGEM DETIRANTE PARA ANCORAGEM EM ROCHA,CONSTITUIDO POR 6 CORDOALHAS DE 12,7MM,EXCLUSIVE PERFURACAO,INJECAO E O TIRANTE</v>
      </c>
      <c r="C11049" s="749" t="s">
        <v>28439</v>
      </c>
      <c r="D11049" s="749" t="s">
        <v>28444</v>
      </c>
      <c r="E11049" s="749" t="s">
        <v>28445</v>
      </c>
      <c r="I11049" s="749" t="s">
        <v>30</v>
      </c>
      <c r="J11049" s="749" t="n">
        <v>2539.2</v>
      </c>
    </row>
    <row collapsed="false" customFormat="false" customHeight="true" hidden="true" ht="12.75" outlineLevel="0" r="11050">
      <c r="A11050" s="749" t="s">
        <v>28447</v>
      </c>
      <c r="B11050" s="749" t="str">
        <f aca="false">C11050&amp;D11050&amp;E11050&amp;F11050&amp;G11050&amp;H11050</f>
        <v>PROTENSAO INCLUSIVE INSTALACAO,CONE E PLACA DE ANCORAGEM DETIRANTE PARA ANCORAGEM EM ROCHA,CONSTITUIDO POR 8 CORDOALHAS DE 12,7MM,EXCLUSIVE PERFURACAO,INJECAO E O TIRANTE</v>
      </c>
      <c r="C11050" s="749" t="s">
        <v>28439</v>
      </c>
      <c r="D11050" s="749" t="s">
        <v>28448</v>
      </c>
      <c r="E11050" s="749" t="s">
        <v>28445</v>
      </c>
      <c r="I11050" s="749" t="s">
        <v>30</v>
      </c>
      <c r="J11050" s="749" t="n">
        <v>3545.44</v>
      </c>
    </row>
    <row collapsed="false" customFormat="false" customHeight="true" hidden="true" ht="12.75" outlineLevel="0" r="11051">
      <c r="A11051" s="749" t="s">
        <v>28449</v>
      </c>
      <c r="B11051" s="749" t="str">
        <f aca="false">C11051&amp;D11051&amp;E11051&amp;F11051&amp;G11051&amp;H11051</f>
        <v>PROTENSAO INCLUSIVE INSTALACAO,CONE E PLACA DE ANCORAGEM DETIRANTE PARA ANCORAGEM EM ROCHA,CONSTITUIDO POR 8 CORDOALHAS DE 12,7MM,EXCLUSIVE PERFURACAO,INJECAO E O TIRANTE</v>
      </c>
      <c r="C11051" s="749" t="s">
        <v>28439</v>
      </c>
      <c r="D11051" s="749" t="s">
        <v>28448</v>
      </c>
      <c r="E11051" s="749" t="s">
        <v>28445</v>
      </c>
      <c r="I11051" s="749" t="s">
        <v>30</v>
      </c>
      <c r="J11051" s="749" t="n">
        <v>3313.45</v>
      </c>
    </row>
    <row collapsed="false" customFormat="false" customHeight="true" hidden="true" ht="12.75" outlineLevel="0" r="11052">
      <c r="A11052" s="749" t="s">
        <v>28450</v>
      </c>
      <c r="B11052" s="749" t="str">
        <f aca="false">C11052&amp;D11052&amp;E11052&amp;F11052&amp;G11052&amp;H11052</f>
        <v>PROTENSAO INCLUSIVE INSTALACAO,CONE E PLACA DE ANCORAGEM DETIRANTE PARA ANCORAGEM EM ROCHA,CONSTITUIDO POR 10 CORDOALHAS DE 12,7MM,EXCLUSIVE PERFURACAO,INJECAO E O TIRANTE</v>
      </c>
      <c r="C11052" s="749" t="s">
        <v>28439</v>
      </c>
      <c r="D11052" s="749" t="s">
        <v>28451</v>
      </c>
      <c r="E11052" s="749" t="s">
        <v>28452</v>
      </c>
      <c r="I11052" s="749" t="s">
        <v>30</v>
      </c>
      <c r="J11052" s="749" t="n">
        <v>4145.52</v>
      </c>
    </row>
    <row collapsed="false" customFormat="false" customHeight="true" hidden="true" ht="12.75" outlineLevel="0" r="11053">
      <c r="A11053" s="749" t="s">
        <v>28453</v>
      </c>
      <c r="B11053" s="749" t="str">
        <f aca="false">C11053&amp;D11053&amp;E11053&amp;F11053&amp;G11053&amp;H11053</f>
        <v>PROTENSAO INCLUSIVE INSTALACAO,CONE E PLACA DE ANCORAGEM DETIRANTE PARA ANCORAGEM EM ROCHA,CONSTITUIDO POR 10 CORDOALHAS DE 12,7MM,EXCLUSIVE PERFURACAO,INJECAO E O TIRANTE</v>
      </c>
      <c r="C11053" s="749" t="s">
        <v>28439</v>
      </c>
      <c r="D11053" s="749" t="s">
        <v>28451</v>
      </c>
      <c r="E11053" s="749" t="s">
        <v>28452</v>
      </c>
      <c r="I11053" s="749" t="s">
        <v>30</v>
      </c>
      <c r="J11053" s="749" t="n">
        <v>3833.47</v>
      </c>
    </row>
    <row collapsed="false" customFormat="false" customHeight="true" hidden="true" ht="12.75" outlineLevel="0" r="11054">
      <c r="A11054" s="749" t="s">
        <v>28454</v>
      </c>
      <c r="B11054" s="749" t="str">
        <f aca="false">C11054&amp;D11054&amp;E11054&amp;F11054&amp;G11054&amp;H11054</f>
        <v>PROTENSAO INCLUSIVE INSTALACAO,CONE E PLACA DE ANCORAGEM DETIRANTE PARA ANCORAGEM EM ROCHA,CONSTITUIDO POR 12 CORDOALHAS DE 12,7MM,EXCLUSIVE PERFURACAO,INJECAO E O TIRANTE</v>
      </c>
      <c r="C11054" s="749" t="s">
        <v>28439</v>
      </c>
      <c r="D11054" s="749" t="s">
        <v>28455</v>
      </c>
      <c r="E11054" s="749" t="s">
        <v>28452</v>
      </c>
      <c r="I11054" s="749" t="s">
        <v>30</v>
      </c>
      <c r="J11054" s="749" t="n">
        <v>4827.43</v>
      </c>
    </row>
    <row collapsed="false" customFormat="false" customHeight="true" hidden="true" ht="12.75" outlineLevel="0" r="11055">
      <c r="A11055" s="749" t="s">
        <v>28456</v>
      </c>
      <c r="B11055" s="749" t="str">
        <f aca="false">C11055&amp;D11055&amp;E11055&amp;F11055&amp;G11055&amp;H11055</f>
        <v>PROTENSAO INCLUSIVE INSTALACAO,CONE E PLACA DE ANCORAGEM DETIRANTE PARA ANCORAGEM EM ROCHA,CONSTITUIDO POR 12 CORDOALHAS DE 12,7MM,EXCLUSIVE PERFURACAO,INJECAO E O TIRANTE</v>
      </c>
      <c r="C11055" s="749" t="s">
        <v>28439</v>
      </c>
      <c r="D11055" s="749" t="s">
        <v>28455</v>
      </c>
      <c r="E11055" s="749" t="s">
        <v>28452</v>
      </c>
      <c r="I11055" s="749" t="s">
        <v>30</v>
      </c>
      <c r="J11055" s="749" t="n">
        <v>4424.31</v>
      </c>
    </row>
    <row collapsed="false" customFormat="false" customHeight="true" hidden="true" ht="12.75" outlineLevel="0" r="11056">
      <c r="A11056" s="749" t="s">
        <v>28457</v>
      </c>
      <c r="B11056" s="749" t="str">
        <f aca="false">C11056&amp;D11056&amp;E11056&amp;F11056&amp;G11056&amp;H11056</f>
        <v>PROTENSAO DE TIRANTES DE 4 CORDOALHAS DE 12,7MM,EXCLUSIVE FORNECIMENTO DOS MATERIAIS</v>
      </c>
      <c r="C11056" s="749" t="s">
        <v>28458</v>
      </c>
      <c r="D11056" s="749" t="s">
        <v>28459</v>
      </c>
      <c r="I11056" s="749" t="s">
        <v>30</v>
      </c>
      <c r="J11056" s="749" t="n">
        <v>735.93</v>
      </c>
    </row>
    <row collapsed="false" customFormat="false" customHeight="true" hidden="true" ht="12.75" outlineLevel="0" r="11057">
      <c r="A11057" s="749" t="s">
        <v>28460</v>
      </c>
      <c r="B11057" s="749" t="str">
        <f aca="false">C11057&amp;D11057&amp;E11057&amp;F11057&amp;G11057&amp;H11057</f>
        <v>PROTENSAO DE TIRANTES DE 4 CORDOALHAS DE 12,7MM,EXCLUSIVE FORNECIMENTO DOS MATERIAIS</v>
      </c>
      <c r="C11057" s="749" t="s">
        <v>28458</v>
      </c>
      <c r="D11057" s="749" t="s">
        <v>28459</v>
      </c>
      <c r="I11057" s="749" t="s">
        <v>30</v>
      </c>
      <c r="J11057" s="749" t="n">
        <v>659.99</v>
      </c>
    </row>
    <row collapsed="false" customFormat="false" customHeight="true" hidden="true" ht="12.75" outlineLevel="0" r="11058">
      <c r="A11058" s="749" t="s">
        <v>28461</v>
      </c>
      <c r="B11058" s="749" t="str">
        <f aca="false">C11058&amp;D11058&amp;E11058&amp;F11058&amp;G11058&amp;H11058</f>
        <v>PROTENSAO DE TIRANTES DE 6 E 8 CORDOALHAS DE 12,7MM,EXCLUSIVE FORNECIMENTO DOS MATERIAIS</v>
      </c>
      <c r="C11058" s="749" t="s">
        <v>28462</v>
      </c>
      <c r="D11058" s="749" t="s">
        <v>28463</v>
      </c>
      <c r="I11058" s="749" t="s">
        <v>30</v>
      </c>
      <c r="J11058" s="749" t="n">
        <v>858.96</v>
      </c>
    </row>
    <row collapsed="false" customFormat="false" customHeight="true" hidden="true" ht="12.75" outlineLevel="0" r="11059">
      <c r="A11059" s="749" t="s">
        <v>28464</v>
      </c>
      <c r="B11059" s="749" t="str">
        <f aca="false">C11059&amp;D11059&amp;E11059&amp;F11059&amp;G11059&amp;H11059</f>
        <v>PROTENSAO DE TIRANTES DE 6 E 8 CORDOALHAS DE 12,7MM,EXCLUSIVE FORNECIMENTO DOS MATERIAIS</v>
      </c>
      <c r="C11059" s="749" t="s">
        <v>28462</v>
      </c>
      <c r="D11059" s="749" t="s">
        <v>28463</v>
      </c>
      <c r="I11059" s="749" t="s">
        <v>30</v>
      </c>
      <c r="J11059" s="749" t="n">
        <v>770.36</v>
      </c>
    </row>
    <row collapsed="false" customFormat="false" customHeight="true" hidden="true" ht="12.75" outlineLevel="0" r="11060">
      <c r="A11060" s="749" t="s">
        <v>28465</v>
      </c>
      <c r="B11060" s="749" t="str">
        <f aca="false">C11060&amp;D11060&amp;E11060&amp;F11060&amp;G11060&amp;H11060</f>
        <v>PROTENSAO DE TIRANTES DE 10 E 12 CORDOALHAS DE 12,7MM,EXCLUSIVE FORNECIMENTO DOS MATERIAIS</v>
      </c>
      <c r="C11060" s="749" t="s">
        <v>28466</v>
      </c>
      <c r="D11060" s="749" t="s">
        <v>28467</v>
      </c>
      <c r="I11060" s="749" t="s">
        <v>30</v>
      </c>
      <c r="J11060" s="749" t="n">
        <v>1168.3</v>
      </c>
    </row>
    <row collapsed="false" customFormat="false" customHeight="true" hidden="true" ht="12.75" outlineLevel="0" r="11061">
      <c r="A11061" s="749" t="s">
        <v>28468</v>
      </c>
      <c r="B11061" s="749" t="str">
        <f aca="false">C11061&amp;D11061&amp;E11061&amp;F11061&amp;G11061&amp;H11061</f>
        <v>PROTENSAO DE TIRANTES DE 10 E 12 CORDOALHAS DE 12,7MM,EXCLUSIVE FORNECIMENTO DOS MATERIAIS</v>
      </c>
      <c r="C11061" s="749" t="s">
        <v>28466</v>
      </c>
      <c r="D11061" s="749" t="s">
        <v>28467</v>
      </c>
      <c r="I11061" s="749" t="s">
        <v>30</v>
      </c>
      <c r="J11061" s="749" t="n">
        <v>1038.44</v>
      </c>
    </row>
    <row collapsed="false" customFormat="false" customHeight="true" hidden="true" ht="12.75" outlineLevel="0" r="11062">
      <c r="A11062" s="749" t="s">
        <v>28469</v>
      </c>
      <c r="B11062" s="749" t="str">
        <f aca="false">C11062&amp;D11062&amp;E11062&amp;F11062&amp;G11062&amp;H11062</f>
        <v>PROTENSAO INCLUSIVE INSTALACAO,CONE E PLACA DE ANCORAGEM DETIRANTE PARA ANCORAGEM EM SOLO,CONSTITUIDO POR 4 CORDOALHASDE 12,7MM,EXCLUSIVE PERFURACAO,INJECAO E O TIRANTE</v>
      </c>
      <c r="C11062" s="749" t="s">
        <v>28439</v>
      </c>
      <c r="D11062" s="749" t="s">
        <v>28470</v>
      </c>
      <c r="E11062" s="749" t="s">
        <v>28471</v>
      </c>
      <c r="I11062" s="749" t="s">
        <v>30</v>
      </c>
      <c r="J11062" s="749" t="n">
        <v>2323.3</v>
      </c>
    </row>
    <row collapsed="false" customFormat="false" customHeight="true" hidden="true" ht="12.75" outlineLevel="0" r="11063">
      <c r="A11063" s="749" t="s">
        <v>28472</v>
      </c>
      <c r="B11063" s="749" t="str">
        <f aca="false">C11063&amp;D11063&amp;E11063&amp;F11063&amp;G11063&amp;H11063</f>
        <v>PROTENSAO INCLUSIVE INSTALACAO,CONE E PLACA DE ANCORAGEM DETIRANTE PARA ANCORAGEM EM SOLO,CONSTITUIDO POR 4 CORDOALHASDE 12,7MM,EXCLUSIVE PERFURACAO,INJECAO E O TIRANTE</v>
      </c>
      <c r="C11063" s="749" t="s">
        <v>28439</v>
      </c>
      <c r="D11063" s="749" t="s">
        <v>28470</v>
      </c>
      <c r="E11063" s="749" t="s">
        <v>28471</v>
      </c>
      <c r="I11063" s="749" t="s">
        <v>30</v>
      </c>
      <c r="J11063" s="749" t="n">
        <v>2133.24</v>
      </c>
    </row>
    <row collapsed="false" customFormat="false" customHeight="true" hidden="true" ht="12.75" outlineLevel="0" r="11064">
      <c r="A11064" s="749" t="s">
        <v>28473</v>
      </c>
      <c r="B11064" s="749" t="str">
        <f aca="false">C11064&amp;D11064&amp;E11064&amp;F11064&amp;G11064&amp;H11064</f>
        <v>PROTENSAO INCLUSIVE INSTALACAO,CONE E PLACA DE ANCORAGEM DETIRANTE PARA ANCORAGEM EM SOLO,CONSTITUIDO POR 6 CORDOALHASDE 12,7MM,EXCLUSIVE PERFURACAO,INJECAO E O TIRANTE</v>
      </c>
      <c r="C11064" s="749" t="s">
        <v>28439</v>
      </c>
      <c r="D11064" s="749" t="s">
        <v>28474</v>
      </c>
      <c r="E11064" s="749" t="s">
        <v>28471</v>
      </c>
      <c r="I11064" s="749" t="s">
        <v>30</v>
      </c>
      <c r="J11064" s="749" t="n">
        <v>2818.57</v>
      </c>
    </row>
    <row collapsed="false" customFormat="false" customHeight="true" hidden="true" ht="12.75" outlineLevel="0" r="11065">
      <c r="A11065" s="749" t="s">
        <v>28475</v>
      </c>
      <c r="B11065" s="749" t="str">
        <f aca="false">C11065&amp;D11065&amp;E11065&amp;F11065&amp;G11065&amp;H11065</f>
        <v>PROTENSAO INCLUSIVE INSTALACAO,CONE E PLACA DE ANCORAGEM DETIRANTE PARA ANCORAGEM EM SOLO,CONSTITUIDO POR 6 CORDOALHASDE 12,7MM,EXCLUSIVE PERFURACAO,INJECAO E O TIRANTE</v>
      </c>
      <c r="C11065" s="749" t="s">
        <v>28439</v>
      </c>
      <c r="D11065" s="749" t="s">
        <v>28474</v>
      </c>
      <c r="E11065" s="749" t="s">
        <v>28471</v>
      </c>
      <c r="I11065" s="749" t="s">
        <v>30</v>
      </c>
      <c r="J11065" s="749" t="n">
        <v>2596.81</v>
      </c>
    </row>
    <row collapsed="false" customFormat="false" customHeight="true" hidden="true" ht="12.75" outlineLevel="0" r="11066">
      <c r="A11066" s="749" t="s">
        <v>28476</v>
      </c>
      <c r="B11066" s="749" t="str">
        <f aca="false">C11066&amp;D11066&amp;E11066&amp;F11066&amp;G11066&amp;H11066</f>
        <v>PROTENSAO INCLUSIVE INSTALACAO,CONE E PLACA DE ANCORAGEM DETIRANTE PARA ANCORAGEM EM SOLO,CONSTITUIDO POR 8 CORDOALHASDE 12,7MM,EXCLUSIVE PERFURACAO,INJECAO E O TIRANTE</v>
      </c>
      <c r="C11066" s="749" t="s">
        <v>28439</v>
      </c>
      <c r="D11066" s="749" t="s">
        <v>28477</v>
      </c>
      <c r="E11066" s="749" t="s">
        <v>28471</v>
      </c>
      <c r="I11066" s="749" t="s">
        <v>30</v>
      </c>
      <c r="J11066" s="749" t="n">
        <v>3617.89</v>
      </c>
    </row>
    <row collapsed="false" customFormat="false" customHeight="true" hidden="true" ht="12.75" outlineLevel="0" r="11067">
      <c r="A11067" s="749" t="s">
        <v>28478</v>
      </c>
      <c r="B11067" s="749" t="str">
        <f aca="false">C11067&amp;D11067&amp;E11067&amp;F11067&amp;G11067&amp;H11067</f>
        <v>PROTENSAO INCLUSIVE INSTALACAO,CONE E PLACA DE ANCORAGEM DETIRANTE PARA ANCORAGEM EM SOLO,CONSTITUIDO POR 8 CORDOALHASDE 12,7MM,EXCLUSIVE PERFURACAO,INJECAO E O TIRANTE</v>
      </c>
      <c r="C11067" s="749" t="s">
        <v>28439</v>
      </c>
      <c r="D11067" s="749" t="s">
        <v>28477</v>
      </c>
      <c r="E11067" s="749" t="s">
        <v>28471</v>
      </c>
      <c r="I11067" s="749" t="s">
        <v>30</v>
      </c>
      <c r="J11067" s="749" t="n">
        <v>3376.22</v>
      </c>
    </row>
    <row collapsed="false" customFormat="false" customHeight="true" hidden="true" ht="12.75" outlineLevel="0" r="11068">
      <c r="A11068" s="749" t="s">
        <v>28479</v>
      </c>
      <c r="B11068" s="749" t="str">
        <f aca="false">C11068&amp;D11068&amp;E11068&amp;F11068&amp;G11068&amp;H11068</f>
        <v>PROTENSAO INCLUSIVE INSTALACAO,CONE E PLACA DE ANCORAGEM DETIRANTE PARA ANCORAGEM EM SOLO,CONSTITUIDO POR 10 CORDOALHAS DE 12,7MM,EXCLUSIVE PERFURACAO,INJECAO E O TIRANTE</v>
      </c>
      <c r="C11068" s="749" t="s">
        <v>28439</v>
      </c>
      <c r="D11068" s="749" t="s">
        <v>28480</v>
      </c>
      <c r="E11068" s="749" t="s">
        <v>28445</v>
      </c>
      <c r="I11068" s="749" t="s">
        <v>30</v>
      </c>
      <c r="J11068" s="749" t="n">
        <v>4242.97</v>
      </c>
    </row>
    <row collapsed="false" customFormat="false" customHeight="true" hidden="true" ht="12.75" outlineLevel="0" r="11069">
      <c r="A11069" s="749" t="s">
        <v>28481</v>
      </c>
      <c r="B11069" s="749" t="str">
        <f aca="false">C11069&amp;D11069&amp;E11069&amp;F11069&amp;G11069&amp;H11069</f>
        <v>PROTENSAO INCLUSIVE INSTALACAO,CONE E PLACA DE ANCORAGEM DETIRANTE PARA ANCORAGEM EM SOLO,CONSTITUIDO POR 10 CORDOALHAS DE 12,7MM,EXCLUSIVE PERFURACAO,INJECAO E O TIRANTE</v>
      </c>
      <c r="C11069" s="749" t="s">
        <v>28439</v>
      </c>
      <c r="D11069" s="749" t="s">
        <v>28480</v>
      </c>
      <c r="E11069" s="749" t="s">
        <v>28445</v>
      </c>
      <c r="I11069" s="749" t="s">
        <v>30</v>
      </c>
      <c r="J11069" s="749" t="n">
        <v>3917.92</v>
      </c>
    </row>
    <row collapsed="false" customFormat="false" customHeight="true" hidden="true" ht="12.75" outlineLevel="0" r="11070">
      <c r="A11070" s="749" t="s">
        <v>28482</v>
      </c>
      <c r="B11070" s="749" t="str">
        <f aca="false">C11070&amp;D11070&amp;E11070&amp;F11070&amp;G11070&amp;H11070</f>
        <v>PROTENSAO INCLUSIVE INSTALACAO,CONE E PLACA DE ANCORAGEM DETIRANTE PARA ANCORAGEM EM SOLO,CONSTITUIDO POR 12 CORDOALHAS DE 12,7MM,EXCLUSIVE PERFURACAO,INJECAO E O TIRANTE</v>
      </c>
      <c r="C11070" s="749" t="s">
        <v>28439</v>
      </c>
      <c r="D11070" s="749" t="s">
        <v>28483</v>
      </c>
      <c r="E11070" s="749" t="s">
        <v>28445</v>
      </c>
      <c r="I11070" s="749" t="s">
        <v>30</v>
      </c>
      <c r="J11070" s="749" t="n">
        <v>4953.29</v>
      </c>
    </row>
    <row collapsed="false" customFormat="false" customHeight="true" hidden="true" ht="12.75" outlineLevel="0" r="11071">
      <c r="A11071" s="749" t="s">
        <v>28484</v>
      </c>
      <c r="B11071" s="749" t="str">
        <f aca="false">C11071&amp;D11071&amp;E11071&amp;F11071&amp;G11071&amp;H11071</f>
        <v>PROTENSAO INCLUSIVE INSTALACAO,CONE E PLACA DE ANCORAGEM DETIRANTE PARA ANCORAGEM EM SOLO,CONSTITUIDO POR 12 CORDOALHAS DE 12,7MM,EXCLUSIVE PERFURACAO,INJECAO E O TIRANTE</v>
      </c>
      <c r="C11071" s="749" t="s">
        <v>28439</v>
      </c>
      <c r="D11071" s="749" t="s">
        <v>28483</v>
      </c>
      <c r="E11071" s="749" t="s">
        <v>28445</v>
      </c>
      <c r="I11071" s="749" t="s">
        <v>30</v>
      </c>
      <c r="J11071" s="749" t="n">
        <v>4533.37</v>
      </c>
    </row>
    <row collapsed="false" customFormat="false" customHeight="true" hidden="true" ht="12.75" outlineLevel="0" r="11072">
      <c r="A11072" s="749" t="s">
        <v>28485</v>
      </c>
      <c r="B11072" s="749" t="str">
        <f aca="false">C11072&amp;D11072&amp;E11072&amp;F11072&amp;G11072&amp;H11072</f>
        <v>CONCRETO IMPORTADO DE USINA,DOSADO RACIONALMENTE PARA UMA RESISTENCIA CARACTERISTICA A COMPRESSAO DE 10MPA</v>
      </c>
      <c r="C11072" s="749" t="s">
        <v>28486</v>
      </c>
      <c r="D11072" s="749" t="s">
        <v>28487</v>
      </c>
      <c r="I11072" s="749" t="s">
        <v>2478</v>
      </c>
      <c r="J11072" s="749" t="n">
        <v>241.47</v>
      </c>
    </row>
    <row collapsed="false" customFormat="false" customHeight="true" hidden="true" ht="12.75" outlineLevel="0" r="11073">
      <c r="A11073" s="749" t="s">
        <v>28488</v>
      </c>
      <c r="B11073" s="749" t="str">
        <f aca="false">C11073&amp;D11073&amp;E11073&amp;F11073&amp;G11073&amp;H11073</f>
        <v>CONCRETO IMPORTADO DE USINA,DOSADO RACIONALMENTE PARA UMA RESISTENCIA CARACTERISTICA A COMPRESSAO DE 10MPA</v>
      </c>
      <c r="C11073" s="749" t="s">
        <v>28486</v>
      </c>
      <c r="D11073" s="749" t="s">
        <v>28487</v>
      </c>
      <c r="I11073" s="749" t="s">
        <v>2478</v>
      </c>
      <c r="J11073" s="749" t="n">
        <v>241.47</v>
      </c>
    </row>
    <row collapsed="false" customFormat="false" customHeight="true" hidden="true" ht="12.75" outlineLevel="0" r="11074">
      <c r="A11074" s="749" t="s">
        <v>28489</v>
      </c>
      <c r="B11074" s="749" t="str">
        <f aca="false">C11074&amp;D11074&amp;E11074&amp;F11074&amp;G11074&amp;H11074</f>
        <v>CONCRETO IMPORTADO DE USINA,DOSADO RACIONALMENTE PARA UMA RESISTENCIA CARACTERISTICA A COMPRESSAO DE 15MPA</v>
      </c>
      <c r="C11074" s="749" t="s">
        <v>28486</v>
      </c>
      <c r="D11074" s="749" t="s">
        <v>28490</v>
      </c>
      <c r="I11074" s="749" t="s">
        <v>2478</v>
      </c>
      <c r="J11074" s="749" t="n">
        <v>270</v>
      </c>
    </row>
    <row collapsed="false" customFormat="false" customHeight="true" hidden="true" ht="12.75" outlineLevel="0" r="11075">
      <c r="A11075" s="749" t="s">
        <v>28491</v>
      </c>
      <c r="B11075" s="749" t="str">
        <f aca="false">C11075&amp;D11075&amp;E11075&amp;F11075&amp;G11075&amp;H11075</f>
        <v>CONCRETO IMPORTADO DE USINA,DOSADO RACIONALMENTE PARA UMA RESISTENCIA CARACTERISTICA A COMPRESSAO DE 15MPA</v>
      </c>
      <c r="C11075" s="749" t="s">
        <v>28486</v>
      </c>
      <c r="D11075" s="749" t="s">
        <v>28490</v>
      </c>
      <c r="I11075" s="749" t="s">
        <v>2478</v>
      </c>
      <c r="J11075" s="749" t="n">
        <v>270</v>
      </c>
    </row>
    <row collapsed="false" customFormat="false" customHeight="true" hidden="true" ht="12.75" outlineLevel="0" r="11076">
      <c r="A11076" s="749" t="s">
        <v>28492</v>
      </c>
      <c r="B11076" s="749" t="str">
        <f aca="false">C11076&amp;D11076&amp;E11076&amp;F11076&amp;G11076&amp;H11076</f>
        <v>CONCRETO IMPORTADO DE USINA,DOSADO RACIONALMENTE PARA UMA RESISTENCIA CARACTERISTICA A COMPRESSAO DE 20MPA</v>
      </c>
      <c r="C11076" s="749" t="s">
        <v>28486</v>
      </c>
      <c r="D11076" s="749" t="s">
        <v>28493</v>
      </c>
      <c r="I11076" s="749" t="s">
        <v>2478</v>
      </c>
      <c r="J11076" s="749" t="n">
        <v>280</v>
      </c>
    </row>
    <row collapsed="false" customFormat="false" customHeight="true" hidden="true" ht="12.75" outlineLevel="0" r="11077">
      <c r="A11077" s="749" t="s">
        <v>28494</v>
      </c>
      <c r="B11077" s="749" t="str">
        <f aca="false">C11077&amp;D11077&amp;E11077&amp;F11077&amp;G11077&amp;H11077</f>
        <v>CONCRETO IMPORTADO DE USINA,DOSADO RACIONALMENTE PARA UMA RESISTENCIA CARACTERISTICA A COMPRESSAO DE 20MPA</v>
      </c>
      <c r="C11077" s="749" t="s">
        <v>28486</v>
      </c>
      <c r="D11077" s="749" t="s">
        <v>28493</v>
      </c>
      <c r="I11077" s="749" t="s">
        <v>2478</v>
      </c>
      <c r="J11077" s="749" t="n">
        <v>280</v>
      </c>
    </row>
    <row collapsed="false" customFormat="false" customHeight="true" hidden="true" ht="12.75" outlineLevel="0" r="11078">
      <c r="A11078" s="749" t="s">
        <v>28495</v>
      </c>
      <c r="B11078" s="749" t="str">
        <f aca="false">C11078&amp;D11078&amp;E11078&amp;F11078&amp;G11078&amp;H11078</f>
        <v>CONCRETO IMPORTADO DE USINA,DOSADO RACIONALMENTE PARA UMA RESISTENCIA CARACTERISTICA A COMPRESSAO DE 25MPA</v>
      </c>
      <c r="C11078" s="749" t="s">
        <v>28486</v>
      </c>
      <c r="D11078" s="749" t="s">
        <v>28496</v>
      </c>
      <c r="I11078" s="749" t="s">
        <v>2478</v>
      </c>
      <c r="J11078" s="749" t="n">
        <v>300</v>
      </c>
    </row>
    <row collapsed="false" customFormat="false" customHeight="true" hidden="true" ht="12.75" outlineLevel="0" r="11079">
      <c r="A11079" s="749" t="s">
        <v>28497</v>
      </c>
      <c r="B11079" s="749" t="str">
        <f aca="false">C11079&amp;D11079&amp;E11079&amp;F11079&amp;G11079&amp;H11079</f>
        <v>CONCRETO IMPORTADO DE USINA,DOSADO RACIONALMENTE PARA UMA RESISTENCIA CARACTERISTICA A COMPRESSAO DE 25MPA</v>
      </c>
      <c r="C11079" s="749" t="s">
        <v>28486</v>
      </c>
      <c r="D11079" s="749" t="s">
        <v>28496</v>
      </c>
      <c r="I11079" s="749" t="s">
        <v>2478</v>
      </c>
      <c r="J11079" s="749" t="n">
        <v>300</v>
      </c>
    </row>
    <row collapsed="false" customFormat="false" customHeight="true" hidden="true" ht="12.75" outlineLevel="0" r="11080">
      <c r="A11080" s="749" t="s">
        <v>28498</v>
      </c>
      <c r="B11080" s="749" t="str">
        <f aca="false">C11080&amp;D11080&amp;E11080&amp;F11080&amp;G11080&amp;H11080</f>
        <v>CONCRETO IMPORTADO DE USINA,DOSADO RACIONALMENTE PARA UMA RESISTENCIA CARACTERISTICA A COMPRESSAO DE 30MPA</v>
      </c>
      <c r="C11080" s="749" t="s">
        <v>28486</v>
      </c>
      <c r="D11080" s="749" t="s">
        <v>28499</v>
      </c>
      <c r="I11080" s="749" t="s">
        <v>2478</v>
      </c>
      <c r="J11080" s="749" t="n">
        <v>308.43</v>
      </c>
    </row>
    <row collapsed="false" customFormat="false" customHeight="true" hidden="true" ht="12.75" outlineLevel="0" r="11081">
      <c r="A11081" s="749" t="s">
        <v>28500</v>
      </c>
      <c r="B11081" s="749" t="str">
        <f aca="false">C11081&amp;D11081&amp;E11081&amp;F11081&amp;G11081&amp;H11081</f>
        <v>CONCRETO IMPORTADO DE USINA,DOSADO RACIONALMENTE PARA UMA RESISTENCIA CARACTERISTICA A COMPRESSAO DE 30MPA</v>
      </c>
      <c r="C11081" s="749" t="s">
        <v>28486</v>
      </c>
      <c r="D11081" s="749" t="s">
        <v>28499</v>
      </c>
      <c r="I11081" s="749" t="s">
        <v>2478</v>
      </c>
      <c r="J11081" s="749" t="n">
        <v>308.43</v>
      </c>
    </row>
    <row collapsed="false" customFormat="false" customHeight="true" hidden="true" ht="12.75" outlineLevel="0" r="11082">
      <c r="A11082" s="749" t="s">
        <v>28501</v>
      </c>
      <c r="B11082" s="749" t="str">
        <f aca="false">C11082&amp;D11082&amp;E11082&amp;F11082&amp;G11082&amp;H11082</f>
        <v>CONCRETO IMPORTADO DE USINA,DOSADO RACIONALMENTE PARA UMA RESISTENCIA CARACTERISTICA A COMPRESSAO DE 35MPA</v>
      </c>
      <c r="C11082" s="749" t="s">
        <v>28486</v>
      </c>
      <c r="D11082" s="749" t="s">
        <v>28502</v>
      </c>
      <c r="I11082" s="749" t="s">
        <v>2478</v>
      </c>
      <c r="J11082" s="749" t="n">
        <v>310.15</v>
      </c>
    </row>
    <row collapsed="false" customFormat="false" customHeight="true" hidden="true" ht="12.75" outlineLevel="0" r="11083">
      <c r="A11083" s="749" t="s">
        <v>28503</v>
      </c>
      <c r="B11083" s="749" t="str">
        <f aca="false">C11083&amp;D11083&amp;E11083&amp;F11083&amp;G11083&amp;H11083</f>
        <v>CONCRETO IMPORTADO DE USINA,DOSADO RACIONALMENTE PARA UMA RESISTENCIA CARACTERISTICA A COMPRESSAO DE 35MPA</v>
      </c>
      <c r="C11083" s="749" t="s">
        <v>28486</v>
      </c>
      <c r="D11083" s="749" t="s">
        <v>28502</v>
      </c>
      <c r="I11083" s="749" t="s">
        <v>2478</v>
      </c>
      <c r="J11083" s="749" t="n">
        <v>310.15</v>
      </c>
    </row>
    <row collapsed="false" customFormat="false" customHeight="true" hidden="true" ht="12.75" outlineLevel="0" r="11084">
      <c r="A11084" s="749" t="s">
        <v>28504</v>
      </c>
      <c r="B11084" s="749" t="str">
        <f aca="false">C11084&amp;D11084&amp;E11084&amp;F11084&amp;G11084&amp;H11084</f>
        <v>CONCRETO IMPORTADO DE USINA,DOSADO RACIONALMENTE PARA UMA RESISTENCIA CARACTERISTICA A COMPRESSAO DE 40MPA</v>
      </c>
      <c r="C11084" s="749" t="s">
        <v>28486</v>
      </c>
      <c r="D11084" s="749" t="s">
        <v>28505</v>
      </c>
      <c r="I11084" s="749" t="s">
        <v>2478</v>
      </c>
      <c r="J11084" s="749" t="n">
        <v>320</v>
      </c>
    </row>
    <row collapsed="false" customFormat="false" customHeight="true" hidden="true" ht="12.75" outlineLevel="0" r="11085">
      <c r="A11085" s="749" t="s">
        <v>28506</v>
      </c>
      <c r="B11085" s="749" t="str">
        <f aca="false">C11085&amp;D11085&amp;E11085&amp;F11085&amp;G11085&amp;H11085</f>
        <v>CONCRETO IMPORTADO DE USINA,DOSADO RACIONALMENTE PARA UMA RESISTENCIA CARACTERISTICA A COMPRESSAO DE 40MPA</v>
      </c>
      <c r="C11085" s="749" t="s">
        <v>28486</v>
      </c>
      <c r="D11085" s="749" t="s">
        <v>28505</v>
      </c>
      <c r="I11085" s="749" t="s">
        <v>2478</v>
      </c>
      <c r="J11085" s="749" t="n">
        <v>320</v>
      </c>
    </row>
    <row collapsed="false" customFormat="false" customHeight="true" hidden="true" ht="12.75" outlineLevel="0" r="11086">
      <c r="A11086" s="749" t="s">
        <v>28507</v>
      </c>
      <c r="B11086" s="749" t="str">
        <f aca="false">C11086&amp;D11086&amp;E11086&amp;F11086&amp;G11086&amp;H11086</f>
        <v>CONCRETO COLORIDO,COM OXIDO DE FERRO VERMELHO SINTETICO,IMPORTADO DE USINA,DOSADO RACIONALMENTE PARA UMA RESISTENCIA CARACTERISTICA A COMPRESSAO DE 15MPA</v>
      </c>
      <c r="C11086" s="749" t="s">
        <v>28508</v>
      </c>
      <c r="D11086" s="749" t="s">
        <v>28509</v>
      </c>
      <c r="E11086" s="749" t="s">
        <v>28510</v>
      </c>
      <c r="I11086" s="749" t="s">
        <v>2478</v>
      </c>
      <c r="J11086" s="749" t="n">
        <v>308.4</v>
      </c>
    </row>
    <row collapsed="false" customFormat="false" customHeight="true" hidden="true" ht="12.75" outlineLevel="0" r="11087">
      <c r="A11087" s="749" t="s">
        <v>28511</v>
      </c>
      <c r="B11087" s="749" t="str">
        <f aca="false">C11087&amp;D11087&amp;E11087&amp;F11087&amp;G11087&amp;H11087</f>
        <v>CONCRETO COLORIDO,COM OXIDO DE FERRO VERMELHO SINTETICO,IMPORTADO DE USINA,DOSADO RACIONALMENTE PARA UMA RESISTENCIA CARACTERISTICA A COMPRESSAO DE 15MPA</v>
      </c>
      <c r="C11087" s="749" t="s">
        <v>28508</v>
      </c>
      <c r="D11087" s="749" t="s">
        <v>28509</v>
      </c>
      <c r="E11087" s="749" t="s">
        <v>28510</v>
      </c>
      <c r="I11087" s="749" t="s">
        <v>2478</v>
      </c>
      <c r="J11087" s="749" t="n">
        <v>308.4</v>
      </c>
    </row>
    <row collapsed="false" customFormat="false" customHeight="true" hidden="true" ht="12.75" outlineLevel="0" r="11088">
      <c r="A11088" s="749" t="s">
        <v>28512</v>
      </c>
      <c r="B11088" s="749" t="str">
        <f aca="false">C11088&amp;D11088&amp;E11088&amp;F11088&amp;G11088&amp;H11088</f>
        <v>CONCRETO DOSADO RACIONALMENTE PARA UMA RESISTENCIA CARACTERISTICA A COMPRESSAO DE 25MPA, COM ADICAO DE 8% DE MICROSSILICA, PREPARO EM USINA DOSADORA TIPO VERTICAL E LANCAMENTO COM AUXILIO DE EQUIPAMENTOS</v>
      </c>
      <c r="C11088" s="749" t="s">
        <v>26787</v>
      </c>
      <c r="D11088" s="749" t="s">
        <v>28513</v>
      </c>
      <c r="E11088" s="749" t="s">
        <v>28514</v>
      </c>
      <c r="F11088" s="749" t="s">
        <v>28515</v>
      </c>
      <c r="I11088" s="749" t="s">
        <v>2478</v>
      </c>
      <c r="J11088" s="749" t="n">
        <v>416.34</v>
      </c>
    </row>
    <row collapsed="false" customFormat="false" customHeight="true" hidden="true" ht="12.75" outlineLevel="0" r="11089">
      <c r="A11089" s="749" t="s">
        <v>28516</v>
      </c>
      <c r="B11089" s="749" t="str">
        <f aca="false">C11089&amp;D11089&amp;E11089&amp;F11089&amp;G11089&amp;H11089</f>
        <v>CONCRETO DOSADO RACIONALMENTE PARA UMA RESISTENCIA CARACTERISTICA A COMPRESSAO DE 25MPA, COM ADICAO DE 8% DE MICROSSILICA, PREPARO EM USINA DOSADORA TIPO VERTICAL E LANCAMENTO COM AUXILIO DE EQUIPAMENTOS</v>
      </c>
      <c r="C11089" s="749" t="s">
        <v>26787</v>
      </c>
      <c r="D11089" s="749" t="s">
        <v>28513</v>
      </c>
      <c r="E11089" s="749" t="s">
        <v>28514</v>
      </c>
      <c r="F11089" s="749" t="s">
        <v>28515</v>
      </c>
      <c r="I11089" s="749" t="s">
        <v>2478</v>
      </c>
      <c r="J11089" s="749" t="n">
        <v>396.51</v>
      </c>
    </row>
    <row collapsed="false" customFormat="false" customHeight="true" hidden="true" ht="12.75" outlineLevel="0" r="11090">
      <c r="A11090" s="749" t="s">
        <v>28517</v>
      </c>
      <c r="B11090" s="749" t="str">
        <f aca="false">C11090&amp;D11090&amp;E11090&amp;F11090&amp;G11090&amp;H11090</f>
        <v>CONCRETO DE ALTO DESEMPENHO (CAD) DOSADO RACIONALMENTE PARAUMA RESISTENCIA CARACTERISTICA A COMPRESSAO DE 50MPA,PREPARO EM USINA DOSADORA TIPO VERTICAL E LANCAMENTO COM AUXILIO DE  EQUIPAMENTOS,INCLUINDO ADITIVOS</v>
      </c>
      <c r="C11090" s="749" t="s">
        <v>26842</v>
      </c>
      <c r="D11090" s="749" t="s">
        <v>28518</v>
      </c>
      <c r="E11090" s="749" t="s">
        <v>28519</v>
      </c>
      <c r="F11090" s="749" t="s">
        <v>28520</v>
      </c>
      <c r="I11090" s="749" t="s">
        <v>2478</v>
      </c>
      <c r="J11090" s="749" t="n">
        <v>448.53</v>
      </c>
    </row>
    <row collapsed="false" customFormat="false" customHeight="true" hidden="true" ht="12.75" outlineLevel="0" r="11091">
      <c r="A11091" s="749" t="s">
        <v>28521</v>
      </c>
      <c r="B11091" s="749" t="str">
        <f aca="false">C11091&amp;D11091&amp;E11091&amp;F11091&amp;G11091&amp;H11091</f>
        <v>CONCRETO DE ALTO DESEMPENHO (CAD) DOSADO RACIONALMENTE PARAUMA RESISTENCIA CARACTERISTICA A COMPRESSAO DE 50MPA,PREPARO EM USINA DOSADORA TIPO VERTICAL E LANCAMENTO COM AUXILIO DE  EQUIPAMENTOS,INCLUINDO ADITIVOS</v>
      </c>
      <c r="C11091" s="749" t="s">
        <v>26842</v>
      </c>
      <c r="D11091" s="749" t="s">
        <v>28518</v>
      </c>
      <c r="E11091" s="749" t="s">
        <v>28519</v>
      </c>
      <c r="F11091" s="749" t="s">
        <v>28520</v>
      </c>
      <c r="I11091" s="749" t="s">
        <v>2478</v>
      </c>
      <c r="J11091" s="749" t="n">
        <v>428.69</v>
      </c>
    </row>
    <row collapsed="false" customFormat="false" customHeight="true" hidden="true" ht="12.75" outlineLevel="0" r="11092">
      <c r="A11092" s="749" t="s">
        <v>28522</v>
      </c>
      <c r="B11092" s="749" t="str">
        <f aca="false">C11092&amp;D11092&amp;E11092&amp;F11092&amp;G11092&amp;H11092</f>
        <v>CONCRETO DE ALTO DESEMPENHO (CAD) DOSADO RACIONALMENTE PARAUMA RESISTENCIA CARACTERISTICA A COMPRESSAO DE 60MPA, PREPARO EM USINA DOSADORA TIPO VERTICAL E LANCAMENTO COM AUXILIO DE EQUIPAMENTOS, INCLUINDO ADITIVOS</v>
      </c>
      <c r="C11092" s="749" t="s">
        <v>26842</v>
      </c>
      <c r="D11092" s="749" t="s">
        <v>28523</v>
      </c>
      <c r="E11092" s="749" t="s">
        <v>28524</v>
      </c>
      <c r="F11092" s="749" t="s">
        <v>28525</v>
      </c>
      <c r="I11092" s="749" t="s">
        <v>2478</v>
      </c>
      <c r="J11092" s="749" t="n">
        <v>471.73</v>
      </c>
    </row>
    <row collapsed="false" customFormat="false" customHeight="true" hidden="true" ht="12.75" outlineLevel="0" r="11093">
      <c r="A11093" s="749" t="s">
        <v>28526</v>
      </c>
      <c r="B11093" s="749" t="str">
        <f aca="false">C11093&amp;D11093&amp;E11093&amp;F11093&amp;G11093&amp;H11093</f>
        <v>CONCRETO DE ALTO DESEMPENHO (CAD) DOSADO RACIONALMENTE PARAUMA RESISTENCIA CARACTERISTICA A COMPRESSAO DE 60MPA, PREPARO EM USINA DOSADORA TIPO VERTICAL E LANCAMENTO COM AUXILIO DE EQUIPAMENTOS, INCLUINDO ADITIVOS</v>
      </c>
      <c r="C11093" s="749" t="s">
        <v>26842</v>
      </c>
      <c r="D11093" s="749" t="s">
        <v>28523</v>
      </c>
      <c r="E11093" s="749" t="s">
        <v>28524</v>
      </c>
      <c r="F11093" s="749" t="s">
        <v>28525</v>
      </c>
      <c r="I11093" s="749" t="s">
        <v>2478</v>
      </c>
      <c r="J11093" s="749" t="n">
        <v>451.89</v>
      </c>
    </row>
    <row collapsed="false" customFormat="false" customHeight="true" hidden="true" ht="12.75" outlineLevel="0" r="11094">
      <c r="A11094" s="749" t="s">
        <v>28527</v>
      </c>
      <c r="B11094" s="749" t="str">
        <f aca="false">C11094&amp;D11094&amp;E11094&amp;F11094&amp;G11094&amp;H11094</f>
        <v>CONCRETO DE ALTO DESEMPENHO (CAD) DOSADO RACIONALMENTE PARAUMA RESISTENCIA CARACTERISTICA A COMPRESSAO DE 70MPA,PREPAROEM USINA DOSADORA TIPO VERTICAL E LANCAMENTO COM AUXILIO DEEQUIPAMENTOS, INCLUINDO ADITIVOS</v>
      </c>
      <c r="C11094" s="749" t="s">
        <v>26842</v>
      </c>
      <c r="D11094" s="749" t="s">
        <v>28528</v>
      </c>
      <c r="E11094" s="749" t="s">
        <v>28529</v>
      </c>
      <c r="F11094" s="749" t="s">
        <v>28530</v>
      </c>
      <c r="I11094" s="749" t="s">
        <v>2478</v>
      </c>
      <c r="J11094" s="749" t="n">
        <v>492.16</v>
      </c>
    </row>
    <row collapsed="false" customFormat="false" customHeight="true" hidden="true" ht="12.75" outlineLevel="0" r="11095">
      <c r="A11095" s="749" t="s">
        <v>28531</v>
      </c>
      <c r="B11095" s="749" t="str">
        <f aca="false">C11095&amp;D11095&amp;E11095&amp;F11095&amp;G11095&amp;H11095</f>
        <v>CONCRETO DE ALTO DESEMPENHO (CAD) DOSADO RACIONALMENTE PARAUMA RESISTENCIA CARACTERISTICA A COMPRESSAO DE 70MPA,PREPAROEM USINA DOSADORA TIPO VERTICAL E LANCAMENTO COM AUXILIO DEEQUIPAMENTOS, INCLUINDO ADITIVOS</v>
      </c>
      <c r="C11095" s="749" t="s">
        <v>26842</v>
      </c>
      <c r="D11095" s="749" t="s">
        <v>28528</v>
      </c>
      <c r="E11095" s="749" t="s">
        <v>28529</v>
      </c>
      <c r="F11095" s="749" t="s">
        <v>28530</v>
      </c>
      <c r="I11095" s="749" t="s">
        <v>2478</v>
      </c>
      <c r="J11095" s="749" t="n">
        <v>472.33</v>
      </c>
    </row>
    <row collapsed="false" customFormat="false" customHeight="true" hidden="true" ht="12.75" outlineLevel="0" r="11096">
      <c r="A11096" s="749" t="s">
        <v>28532</v>
      </c>
      <c r="B11096" s="749" t="str">
        <f aca="false">C11096&amp;D11096&amp;E11096&amp;F11096&amp;G11096&amp;H11096</f>
        <v>BOMBEAMENTO PARA CONCRETO DE ALTO DESEMPENHO</v>
      </c>
      <c r="C11096" s="749" t="s">
        <v>28533</v>
      </c>
      <c r="I11096" s="749" t="s">
        <v>2478</v>
      </c>
      <c r="J11096" s="749" t="n">
        <v>30</v>
      </c>
    </row>
    <row collapsed="false" customFormat="false" customHeight="true" hidden="true" ht="12.75" outlineLevel="0" r="11097">
      <c r="A11097" s="749" t="s">
        <v>28534</v>
      </c>
      <c r="B11097" s="749" t="str">
        <f aca="false">C11097&amp;D11097&amp;E11097&amp;F11097&amp;G11097&amp;H11097</f>
        <v>BOMBEAMENTO PARA CONCRETO DE ALTO DESEMPENHO</v>
      </c>
      <c r="C11097" s="749" t="s">
        <v>28533</v>
      </c>
      <c r="I11097" s="749" t="s">
        <v>2478</v>
      </c>
      <c r="J11097" s="749" t="n">
        <v>30</v>
      </c>
    </row>
    <row collapsed="false" customFormat="false" customHeight="true" hidden="true" ht="12.75" outlineLevel="0" r="11098">
      <c r="A11098" s="749" t="s">
        <v>28535</v>
      </c>
      <c r="B11098" s="749" t="str">
        <f aca="false">C11098&amp;D11098&amp;E11098&amp;F11098&amp;G11098&amp;H11098</f>
        <v>TIRANTE PROTENDIDO,PARA CARGA DE TRABALHO ATE 34T,DIAMETRO DE 32MM,INCLUSIVE O FORNECIMENTO DA BARRA E BAINHA,PROTECAO ANTICORROSIVA,PREPARO E COLOCACAO NO FURO,EXCLUSIVE LUVAS,PLACAS,CONTRAPORCAS,ETC,PERFURACAO E INJECAO</v>
      </c>
      <c r="C11098" s="749" t="s">
        <v>28536</v>
      </c>
      <c r="D11098" s="749" t="s">
        <v>28537</v>
      </c>
      <c r="E11098" s="749" t="s">
        <v>28538</v>
      </c>
      <c r="F11098" s="749" t="s">
        <v>28539</v>
      </c>
      <c r="I11098" s="749" t="s">
        <v>236</v>
      </c>
      <c r="J11098" s="749" t="n">
        <v>213.07</v>
      </c>
    </row>
    <row collapsed="false" customFormat="false" customHeight="true" hidden="true" ht="12.75" outlineLevel="0" r="11099">
      <c r="A11099" s="749" t="s">
        <v>28540</v>
      </c>
      <c r="B11099" s="749" t="str">
        <f aca="false">C11099&amp;D11099&amp;E11099&amp;F11099&amp;G11099&amp;H11099</f>
        <v>TIRANTE PROTENDIDO,PARA CARGA DE TRABALHO ATE 34T,DIAMETRO DE 32MM,INCLUSIVE O FORNECIMENTO DA BARRA E BAINHA,PROTECAO ANTICORROSIVA,PREPARO E COLOCACAO NO FURO,EXCLUSIVE LUVAS,PLACAS,CONTRAPORCAS,ETC,PERFURACAO E INJECAO</v>
      </c>
      <c r="C11099" s="749" t="s">
        <v>28536</v>
      </c>
      <c r="D11099" s="749" t="s">
        <v>28537</v>
      </c>
      <c r="E11099" s="749" t="s">
        <v>28538</v>
      </c>
      <c r="F11099" s="749" t="s">
        <v>28539</v>
      </c>
      <c r="I11099" s="749" t="s">
        <v>236</v>
      </c>
      <c r="J11099" s="749" t="n">
        <v>203.58</v>
      </c>
    </row>
    <row collapsed="false" customFormat="false" customHeight="true" hidden="true" ht="12.75" outlineLevel="0" r="11100">
      <c r="A11100" s="749" t="s">
        <v>28541</v>
      </c>
      <c r="B11100" s="749" t="str">
        <f aca="false">C11100&amp;D11100&amp;E11100&amp;F11100&amp;G11100&amp;H11100</f>
        <v>PROTENSAO PARCIAL E FINAL DE TIRANTE (EXCLUSIVE ESTE),PARA CARGA DE TRABALHO ATE 34T,DIAMETRO DE 32MM,INCLUSIVE O FORNECIMENTO E INSTALACAO DA PLACA,ANEL DE ANGULO,PORCAS,CONTRAPORCAS,LUVAS,ETC,PINTURA E PROTECAO DA CABECA,EXCLUSIVE PERFURACAO E INJECAO</v>
      </c>
      <c r="C11100" s="749" t="s">
        <v>28542</v>
      </c>
      <c r="D11100" s="749" t="s">
        <v>28543</v>
      </c>
      <c r="E11100" s="749" t="s">
        <v>28544</v>
      </c>
      <c r="F11100" s="749" t="s">
        <v>28545</v>
      </c>
      <c r="G11100" s="749" t="s">
        <v>28546</v>
      </c>
      <c r="I11100" s="749" t="s">
        <v>30</v>
      </c>
      <c r="J11100" s="749" t="n">
        <v>1562.59</v>
      </c>
    </row>
    <row collapsed="false" customFormat="false" customHeight="true" hidden="true" ht="12.75" outlineLevel="0" r="11101">
      <c r="A11101" s="749" t="s">
        <v>28547</v>
      </c>
      <c r="B11101" s="749" t="str">
        <f aca="false">C11101&amp;D11101&amp;E11101&amp;F11101&amp;G11101&amp;H11101</f>
        <v>PROTENSAO PARCIAL E FINAL DE TIRANTE (EXCLUSIVE ESTE),PARA CARGA DE TRABALHO ATE 34T,DIAMETRO DE 32MM,INCLUSIVE O FORNECIMENTO E INSTALACAO DA PLACA,ANEL DE ANGULO,PORCAS,CONTRAPORCAS,LUVAS,ETC,PINTURA E PROTECAO DA CABECA,EXCLUSIVE PERFURACAO E INJECAO</v>
      </c>
      <c r="C11101" s="749" t="s">
        <v>28542</v>
      </c>
      <c r="D11101" s="749" t="s">
        <v>28543</v>
      </c>
      <c r="E11101" s="749" t="s">
        <v>28544</v>
      </c>
      <c r="F11101" s="749" t="s">
        <v>28545</v>
      </c>
      <c r="G11101" s="749" t="s">
        <v>28546</v>
      </c>
      <c r="I11101" s="749" t="s">
        <v>30</v>
      </c>
      <c r="J11101" s="749" t="n">
        <v>1479.25</v>
      </c>
    </row>
    <row collapsed="false" customFormat="false" customHeight="true" hidden="true" ht="12.75" outlineLevel="0" r="11102">
      <c r="A11102" s="749" t="s">
        <v>28548</v>
      </c>
      <c r="B11102" s="749" t="str">
        <f aca="false">C11102&amp;D11102&amp;E11102&amp;F11102&amp;G11102&amp;H11102</f>
        <v>TIRANTE PROTENDIDO,PARA CARGA DE TRABALHO ATE 34T,DIAMETRO DE 32MM,INCLUSIVE O FORNECIMENTO DA BARRA E BAINHA,PROTECAO ANTICORROSIVA,PREPARO E COLOCACAO NO FURO E TUBO ESPECIAL PARA INJECAO (TUBO PVC 3/4" E MANCHETES),EXCLUSIVE LUVAS,PLACAS,CONTRAPORCAS,ETC,PERFURACAO E INJECAO</v>
      </c>
      <c r="C11102" s="749" t="s">
        <v>28536</v>
      </c>
      <c r="D11102" s="749" t="s">
        <v>28537</v>
      </c>
      <c r="E11102" s="749" t="s">
        <v>28549</v>
      </c>
      <c r="F11102" s="749" t="s">
        <v>28550</v>
      </c>
      <c r="G11102" s="749" t="s">
        <v>28551</v>
      </c>
      <c r="I11102" s="749" t="s">
        <v>236</v>
      </c>
      <c r="J11102" s="749" t="n">
        <v>222.45</v>
      </c>
    </row>
    <row collapsed="false" customFormat="false" customHeight="true" hidden="true" ht="12.75" outlineLevel="0" r="11103">
      <c r="A11103" s="749" t="s">
        <v>28552</v>
      </c>
      <c r="B11103" s="749" t="str">
        <f aca="false">C11103&amp;D11103&amp;E11103&amp;F11103&amp;G11103&amp;H11103</f>
        <v>TIRANTE PROTENDIDO,PARA CARGA DE TRABALHO ATE 34T,DIAMETRO DE 32MM,INCLUSIVE O FORNECIMENTO DA BARRA E BAINHA,PROTECAO ANTICORROSIVA,PREPARO E COLOCACAO NO FURO E TUBO ESPECIAL PARA INJECAO (TUBO PVC 3/4" E MANCHETES),EXCLUSIVE LUVAS,PLACAS,CONTRAPORCAS,ETC,PERFURACAO E INJECAO</v>
      </c>
      <c r="C11103" s="749" t="s">
        <v>28536</v>
      </c>
      <c r="D11103" s="749" t="s">
        <v>28537</v>
      </c>
      <c r="E11103" s="749" t="s">
        <v>28549</v>
      </c>
      <c r="F11103" s="749" t="s">
        <v>28550</v>
      </c>
      <c r="G11103" s="749" t="s">
        <v>28551</v>
      </c>
      <c r="I11103" s="749" t="s">
        <v>236</v>
      </c>
      <c r="J11103" s="749" t="n">
        <v>212.95</v>
      </c>
    </row>
    <row collapsed="false" customFormat="false" customHeight="true" hidden="true" ht="12.75" outlineLevel="0" r="11104">
      <c r="A11104" s="749" t="s">
        <v>28553</v>
      </c>
      <c r="B11104" s="749" t="str">
        <f aca="false">C11104&amp;D11104&amp;E11104&amp;F11104&amp;G11104&amp;H11104</f>
        <v>TIRANTE PROTENDIDO,PARA CARGA DE TRABALHO ATE 22T,DIAMETRO DE 32MM,INCLUSIVE O FORNECIMENTO DA BARRA,BAINHA,PROTECAO ANTICORROSIVA,PREPARO E COLOCACAO NO FURO,EXCLUSIVE LUVAS,PLACAS,PORCAS E CONTRAPORCAS,ETC,PERFURACAO E INJECAO</v>
      </c>
      <c r="C11104" s="749" t="s">
        <v>28554</v>
      </c>
      <c r="D11104" s="749" t="s">
        <v>28555</v>
      </c>
      <c r="E11104" s="749" t="s">
        <v>28556</v>
      </c>
      <c r="F11104" s="749" t="s">
        <v>28557</v>
      </c>
      <c r="I11104" s="749" t="s">
        <v>236</v>
      </c>
      <c r="J11104" s="749" t="n">
        <v>134.29</v>
      </c>
    </row>
    <row collapsed="false" customFormat="false" customHeight="true" hidden="true" ht="12.75" outlineLevel="0" r="11105">
      <c r="A11105" s="749" t="s">
        <v>28558</v>
      </c>
      <c r="B11105" s="749" t="str">
        <f aca="false">C11105&amp;D11105&amp;E11105&amp;F11105&amp;G11105&amp;H11105</f>
        <v>TIRANTE PROTENDIDO,PARA CARGA DE TRABALHO ATE 22T,DIAMETRO DE 32MM,INCLUSIVE O FORNECIMENTO DA BARRA,BAINHA,PROTECAO ANTICORROSIVA,PREPARO E COLOCACAO NO FURO,EXCLUSIVE LUVAS,PLACAS,PORCAS E CONTRAPORCAS,ETC,PERFURACAO E INJECAO</v>
      </c>
      <c r="C11105" s="749" t="s">
        <v>28554</v>
      </c>
      <c r="D11105" s="749" t="s">
        <v>28555</v>
      </c>
      <c r="E11105" s="749" t="s">
        <v>28556</v>
      </c>
      <c r="F11105" s="749" t="s">
        <v>28557</v>
      </c>
      <c r="I11105" s="749" t="s">
        <v>236</v>
      </c>
      <c r="J11105" s="749" t="n">
        <v>129.84</v>
      </c>
    </row>
    <row collapsed="false" customFormat="false" customHeight="true" hidden="true" ht="12.75" outlineLevel="0" r="11106">
      <c r="A11106" s="749" t="s">
        <v>28559</v>
      </c>
      <c r="B11106" s="749" t="str">
        <f aca="false">C11106&amp;D11106&amp;E11106&amp;F11106&amp;G11106&amp;H11106</f>
        <v>PROTENSAO PARCIAL E FINAL DE TIRANTE (EXCLUSIVE ESTE),PARA CARGA DE TRABALHO DE 22T,DIAMETRO DE 32MM,INCLUSIVE O FORNECIMENTO E INSTALACAO DA PLACA,ANEL DE ANGULO,PORCAS,CONTRAPORCAS,LUVAS,ETC,PINTURA E PROTECAO DA CABECA,EXCLUSIVE PERFURACAO E INJECAO</v>
      </c>
      <c r="C11106" s="749" t="s">
        <v>28542</v>
      </c>
      <c r="D11106" s="749" t="s">
        <v>28560</v>
      </c>
      <c r="E11106" s="749" t="s">
        <v>28561</v>
      </c>
      <c r="F11106" s="749" t="s">
        <v>28562</v>
      </c>
      <c r="G11106" s="749" t="s">
        <v>28563</v>
      </c>
      <c r="I11106" s="749" t="s">
        <v>30</v>
      </c>
      <c r="J11106" s="749" t="n">
        <v>1200.19</v>
      </c>
    </row>
    <row collapsed="false" customFormat="false" customHeight="true" hidden="true" ht="12.75" outlineLevel="0" r="11107">
      <c r="A11107" s="749" t="s">
        <v>28564</v>
      </c>
      <c r="B11107" s="749" t="str">
        <f aca="false">C11107&amp;D11107&amp;E11107&amp;F11107&amp;G11107&amp;H11107</f>
        <v>PROTENSAO PARCIAL E FINAL DE TIRANTE (EXCLUSIVE ESTE),PARA CARGA DE TRABALHO DE 22T,DIAMETRO DE 32MM,INCLUSIVE O FORNECIMENTO E INSTALACAO DA PLACA,ANEL DE ANGULO,PORCAS,CONTRAPORCAS,LUVAS,ETC,PINTURA E PROTECAO DA CABECA,EXCLUSIVE PERFURACAO E INJECAO</v>
      </c>
      <c r="C11107" s="749" t="s">
        <v>28542</v>
      </c>
      <c r="D11107" s="749" t="s">
        <v>28560</v>
      </c>
      <c r="E11107" s="749" t="s">
        <v>28561</v>
      </c>
      <c r="F11107" s="749" t="s">
        <v>28562</v>
      </c>
      <c r="G11107" s="749" t="s">
        <v>28563</v>
      </c>
      <c r="I11107" s="749" t="s">
        <v>30</v>
      </c>
      <c r="J11107" s="749" t="n">
        <v>1116.85</v>
      </c>
    </row>
    <row collapsed="false" customFormat="false" customHeight="true" hidden="true" ht="12.75" outlineLevel="0" r="11108">
      <c r="A11108" s="749" t="s">
        <v>28565</v>
      </c>
      <c r="B11108" s="749" t="str">
        <f aca="false">C11108&amp;D11108&amp;E11108&amp;F11108&amp;G11108&amp;H11108</f>
        <v>PROTENSAO DE TIRANTE DE BARRA,DIAMETRO DE 32MM,EXCLUSIVE FORNECIMENTO DE MATERIAIS</v>
      </c>
      <c r="C11108" s="749" t="s">
        <v>28566</v>
      </c>
      <c r="D11108" s="749" t="s">
        <v>28567</v>
      </c>
      <c r="I11108" s="749" t="s">
        <v>30</v>
      </c>
      <c r="J11108" s="749" t="n">
        <v>337.49</v>
      </c>
    </row>
    <row collapsed="false" customFormat="false" customHeight="true" hidden="true" ht="12.75" outlineLevel="0" r="11109">
      <c r="A11109" s="749" t="s">
        <v>28568</v>
      </c>
      <c r="B11109" s="749" t="str">
        <f aca="false">C11109&amp;D11109&amp;E11109&amp;F11109&amp;G11109&amp;H11109</f>
        <v>PROTENSAO DE TIRANTE DE BARRA,DIAMETRO DE 32MM,EXCLUSIVE FORNECIMENTO DE MATERIAIS</v>
      </c>
      <c r="C11109" s="749" t="s">
        <v>28566</v>
      </c>
      <c r="D11109" s="749" t="s">
        <v>28567</v>
      </c>
      <c r="I11109" s="749" t="s">
        <v>30</v>
      </c>
      <c r="J11109" s="749" t="n">
        <v>305.85</v>
      </c>
    </row>
    <row collapsed="false" customFormat="false" customHeight="true" hidden="true" ht="38.25" outlineLevel="0" r="11110">
      <c r="A11110" s="749" t="s">
        <v>28569</v>
      </c>
      <c r="B11110" s="758" t="str">
        <f aca="false">C11110&amp;D11110&amp;E11110&amp;F11110&amp;G11110&amp;H11110</f>
        <v>CONCRETO IMPORTADO DE USINA,DOSADO RACIONALMENTE PARA RESISTENCIA CARACTERISTICA A COMPRESSAO DE 10MPA,INCLUSIVE TRANSPORTE HORIZONTAL ATE 20,00M EM CARRINHOS,ADENSAMENTO E ACABAMENTO</v>
      </c>
      <c r="C11110" s="749" t="s">
        <v>28570</v>
      </c>
      <c r="D11110" s="749" t="s">
        <v>28571</v>
      </c>
      <c r="E11110" s="749" t="s">
        <v>28572</v>
      </c>
      <c r="F11110" s="749" t="s">
        <v>12120</v>
      </c>
      <c r="I11110" s="749" t="s">
        <v>2478</v>
      </c>
      <c r="J11110" s="749" t="n">
        <v>307.33</v>
      </c>
    </row>
    <row collapsed="false" customFormat="false" customHeight="true" hidden="true" ht="38.25" outlineLevel="0" r="11111">
      <c r="A11111" s="749" t="s">
        <v>28573</v>
      </c>
      <c r="B11111" s="758" t="str">
        <f aca="false">C11111&amp;D11111&amp;E11111&amp;F11111&amp;G11111&amp;H11111</f>
        <v>CONCRETO IMPORTADO DE USINA,DOSADO RACIONALMENTE PARA RESISTENCIA CARACTERISTICA A COMPRESSAO DE 10MPA,INCLUSIVE TRANSPORTE HORIZONTAL ATE 20,00M EM CARRINHOS,ADENSAMENTO E ACABAMENTO</v>
      </c>
      <c r="C11111" s="749" t="s">
        <v>28570</v>
      </c>
      <c r="D11111" s="749" t="s">
        <v>28571</v>
      </c>
      <c r="E11111" s="749" t="s">
        <v>28572</v>
      </c>
      <c r="F11111" s="749" t="s">
        <v>12120</v>
      </c>
      <c r="I11111" s="749" t="s">
        <v>2478</v>
      </c>
      <c r="J11111" s="749" t="n">
        <v>298.61</v>
      </c>
    </row>
    <row collapsed="false" customFormat="false" customHeight="true" hidden="true" ht="38.25" outlineLevel="0" r="11112">
      <c r="A11112" s="749" t="s">
        <v>28574</v>
      </c>
      <c r="B11112" s="758" t="str">
        <f aca="false">C11112&amp;D11112&amp;E11112&amp;F11112&amp;G11112&amp;H11112</f>
        <v>CONCRETO IMPORTADO DE USINA,DOSADO RACIONALMENTE PARA RESISTENCIA CARACTERISTICA A COMPRESSAO DE 15MPA,INCLUSIVE TRANSPORTE HORIZONTAL ATE 20,00M EM CARRINHOS,ADENSAMENTO E ACABAMENTO</v>
      </c>
      <c r="C11112" s="749" t="s">
        <v>28570</v>
      </c>
      <c r="D11112" s="749" t="s">
        <v>28575</v>
      </c>
      <c r="E11112" s="749" t="s">
        <v>28572</v>
      </c>
      <c r="F11112" s="749" t="s">
        <v>12120</v>
      </c>
      <c r="I11112" s="749" t="s">
        <v>2478</v>
      </c>
      <c r="J11112" s="749" t="n">
        <v>335.86</v>
      </c>
    </row>
    <row collapsed="false" customFormat="false" customHeight="true" hidden="true" ht="38.25" outlineLevel="0" r="11113">
      <c r="A11113" s="749" t="s">
        <v>28576</v>
      </c>
      <c r="B11113" s="758" t="str">
        <f aca="false">C11113&amp;D11113&amp;E11113&amp;F11113&amp;G11113&amp;H11113</f>
        <v>CONCRETO IMPORTADO DE USINA,DOSADO RACIONALMENTE PARA RESISTENCIA CARACTERISTICA A COMPRESSAO DE 15MPA,INCLUSIVE TRANSPORTE HORIZONTAL ATE 20,00M EM CARRINHOS,ADENSAMENTO E ACABAMENTO</v>
      </c>
      <c r="C11113" s="749" t="s">
        <v>28570</v>
      </c>
      <c r="D11113" s="749" t="s">
        <v>28575</v>
      </c>
      <c r="E11113" s="749" t="s">
        <v>28572</v>
      </c>
      <c r="F11113" s="749" t="s">
        <v>12120</v>
      </c>
      <c r="I11113" s="749" t="s">
        <v>2478</v>
      </c>
      <c r="J11113" s="749" t="n">
        <v>327.14</v>
      </c>
    </row>
    <row collapsed="false" customFormat="false" customHeight="true" hidden="true" ht="38.25" outlineLevel="0" r="11114">
      <c r="A11114" s="749" t="s">
        <v>28577</v>
      </c>
      <c r="B11114" s="758" t="str">
        <f aca="false">C11114&amp;D11114&amp;E11114&amp;F11114&amp;G11114&amp;H11114</f>
        <v>CONCRETO IMPORTADO DE USINA,DOSADO RACIONALMENTE PARA RESISTENCIA CARACTERISTICA A COMPRESSAO DE 20MPA,INCLUSIVE TRANSPORTE HORIZONTAL ATE 20,00M EM CARRINHOS,ADENSAMENTO E ACABAMENTO</v>
      </c>
      <c r="C11114" s="749" t="s">
        <v>28570</v>
      </c>
      <c r="D11114" s="749" t="s">
        <v>28578</v>
      </c>
      <c r="E11114" s="749" t="s">
        <v>28572</v>
      </c>
      <c r="F11114" s="749" t="s">
        <v>12120</v>
      </c>
      <c r="I11114" s="749" t="s">
        <v>2478</v>
      </c>
      <c r="J11114" s="749" t="n">
        <v>345.86</v>
      </c>
    </row>
    <row collapsed="false" customFormat="false" customHeight="true" hidden="true" ht="38.25" outlineLevel="0" r="11115">
      <c r="A11115" s="749" t="s">
        <v>28579</v>
      </c>
      <c r="B11115" s="758" t="str">
        <f aca="false">C11115&amp;D11115&amp;E11115&amp;F11115&amp;G11115&amp;H11115</f>
        <v>CONCRETO IMPORTADO DE USINA,DOSADO RACIONALMENTE PARA RESISTENCIA CARACTERISTICA A COMPRESSAO DE 20MPA,INCLUSIVE TRANSPORTE HORIZONTAL ATE 20,00M EM CARRINHOS,ADENSAMENTO E ACABAMENTO</v>
      </c>
      <c r="C11115" s="749" t="s">
        <v>28570</v>
      </c>
      <c r="D11115" s="749" t="s">
        <v>28578</v>
      </c>
      <c r="E11115" s="749" t="s">
        <v>28572</v>
      </c>
      <c r="F11115" s="749" t="s">
        <v>12120</v>
      </c>
      <c r="I11115" s="749" t="s">
        <v>2478</v>
      </c>
      <c r="J11115" s="749" t="n">
        <v>337.14</v>
      </c>
    </row>
    <row collapsed="false" customFormat="false" customHeight="true" hidden="true" ht="38.25" outlineLevel="0" r="11116">
      <c r="A11116" s="749" t="s">
        <v>28580</v>
      </c>
      <c r="B11116" s="758" t="str">
        <f aca="false">C11116&amp;D11116&amp;E11116&amp;F11116&amp;G11116&amp;H11116</f>
        <v>CONCRETO IMPORTADO DE USINA,DOSADO RACIONALMENTE PARA RESISTENCIA CARACTERISTICA A COMPRESSAO DE 25MPA,INCLUSIVE TRANSPORTE HORIZONTAL ATE 20,00M EM CARRINHOS,ADENSAMENTO E ACABAMENTO</v>
      </c>
      <c r="C11116" s="749" t="s">
        <v>28570</v>
      </c>
      <c r="D11116" s="749" t="s">
        <v>28581</v>
      </c>
      <c r="E11116" s="749" t="s">
        <v>28572</v>
      </c>
      <c r="F11116" s="749" t="s">
        <v>12120</v>
      </c>
      <c r="I11116" s="749" t="s">
        <v>2478</v>
      </c>
      <c r="J11116" s="749" t="n">
        <v>365.86</v>
      </c>
    </row>
    <row collapsed="false" customFormat="false" customHeight="true" hidden="true" ht="38.25" outlineLevel="0" r="11117">
      <c r="A11117" s="749" t="s">
        <v>28582</v>
      </c>
      <c r="B11117" s="758" t="str">
        <f aca="false">C11117&amp;D11117&amp;E11117&amp;F11117&amp;G11117&amp;H11117</f>
        <v>CONCRETO IMPORTADO DE USINA,DOSADO RACIONALMENTE PARA RESISTENCIA CARACTERISTICA A COMPRESSAO DE 25MPA,INCLUSIVE TRANSPORTE HORIZONTAL ATE 20,00M EM CARRINHOS,ADENSAMENTO E ACABAMENTO</v>
      </c>
      <c r="C11117" s="749" t="s">
        <v>28570</v>
      </c>
      <c r="D11117" s="749" t="s">
        <v>28581</v>
      </c>
      <c r="E11117" s="749" t="s">
        <v>28572</v>
      </c>
      <c r="F11117" s="749" t="s">
        <v>12120</v>
      </c>
      <c r="I11117" s="749" t="s">
        <v>2478</v>
      </c>
      <c r="J11117" s="749" t="n">
        <v>357.14</v>
      </c>
    </row>
    <row collapsed="false" customFormat="false" customHeight="true" hidden="true" ht="38.25" outlineLevel="0" r="11118">
      <c r="A11118" s="749" t="s">
        <v>28583</v>
      </c>
      <c r="B11118" s="758" t="str">
        <f aca="false">C11118&amp;D11118&amp;E11118&amp;F11118&amp;G11118&amp;H11118</f>
        <v>CONCRETO IMPORTADO DE USINA,DOSADO RACIONALMENTE PARA RESISTENCIA CARACTERISTICA A COMPRESSAO DE 30MPA,INCLUSIVE TRANSPORTE HORIZONTAL ATE 20,00M EM CARRINHOS,ADENSAMENTO E ACABAMENTO</v>
      </c>
      <c r="C11118" s="749" t="s">
        <v>28570</v>
      </c>
      <c r="D11118" s="749" t="s">
        <v>28584</v>
      </c>
      <c r="E11118" s="749" t="s">
        <v>28572</v>
      </c>
      <c r="F11118" s="749" t="s">
        <v>12120</v>
      </c>
      <c r="I11118" s="749" t="s">
        <v>2478</v>
      </c>
      <c r="J11118" s="749" t="n">
        <v>374.29</v>
      </c>
    </row>
    <row collapsed="false" customFormat="false" customHeight="true" hidden="true" ht="38.25" outlineLevel="0" r="11119">
      <c r="A11119" s="749" t="s">
        <v>28585</v>
      </c>
      <c r="B11119" s="758" t="str">
        <f aca="false">C11119&amp;D11119&amp;E11119&amp;F11119&amp;G11119&amp;H11119</f>
        <v>CONCRETO IMPORTADO DE USINA,DOSADO RACIONALMENTE PARA RESISTENCIA CARACTERISTICA A COMPRESSAO DE 30MPA,INCLUSIVE TRANSPORTE HORIZONTAL ATE 20,00M EM CARRINHOS,ADENSAMENTO E ACABAMENTO</v>
      </c>
      <c r="C11119" s="749" t="s">
        <v>28570</v>
      </c>
      <c r="D11119" s="749" t="s">
        <v>28584</v>
      </c>
      <c r="E11119" s="749" t="s">
        <v>28572</v>
      </c>
      <c r="F11119" s="749" t="s">
        <v>12120</v>
      </c>
      <c r="I11119" s="749" t="s">
        <v>2478</v>
      </c>
      <c r="J11119" s="749" t="n">
        <v>365.57</v>
      </c>
    </row>
    <row collapsed="false" customFormat="false" customHeight="true" hidden="true" ht="38.25" outlineLevel="0" r="11120">
      <c r="A11120" s="749" t="s">
        <v>28586</v>
      </c>
      <c r="B11120" s="758" t="str">
        <f aca="false">C11120&amp;D11120&amp;E11120&amp;F11120&amp;G11120&amp;H11120</f>
        <v>CONCRETO IMPORTADO DE USINA,DOSADO RACIONALMENTE PARA RESISTENCIA CARACTERISTICA A COMPRESSAO DE 35MPA,INCLUSIVE TRANSPORTE HORIZONTAL ATE 20,00M EM CARRINHOS,ADENSAMENTO E ACABAMENTO</v>
      </c>
      <c r="C11120" s="749" t="s">
        <v>28570</v>
      </c>
      <c r="D11120" s="749" t="s">
        <v>28587</v>
      </c>
      <c r="E11120" s="749" t="s">
        <v>28572</v>
      </c>
      <c r="F11120" s="749" t="s">
        <v>12120</v>
      </c>
      <c r="I11120" s="749" t="s">
        <v>2478</v>
      </c>
      <c r="J11120" s="749" t="n">
        <v>376.01</v>
      </c>
    </row>
    <row collapsed="false" customFormat="false" customHeight="true" hidden="true" ht="38.25" outlineLevel="0" r="11121">
      <c r="A11121" s="749" t="s">
        <v>28588</v>
      </c>
      <c r="B11121" s="758" t="str">
        <f aca="false">C11121&amp;D11121&amp;E11121&amp;F11121&amp;G11121&amp;H11121</f>
        <v>CONCRETO IMPORTADO DE USINA,DOSADO RACIONALMENTE PARA RESISTENCIA CARACTERISTICA A COMPRESSAO DE 35MPA,INCLUSIVE TRANSPORTE HORIZONTAL ATE 20,00M EM CARRINHOS,ADENSAMENTO E ACABAMENTO</v>
      </c>
      <c r="C11121" s="749" t="s">
        <v>28570</v>
      </c>
      <c r="D11121" s="749" t="s">
        <v>28587</v>
      </c>
      <c r="E11121" s="749" t="s">
        <v>28572</v>
      </c>
      <c r="F11121" s="749" t="s">
        <v>12120</v>
      </c>
      <c r="I11121" s="749" t="s">
        <v>2478</v>
      </c>
      <c r="J11121" s="749" t="n">
        <v>367.29</v>
      </c>
    </row>
    <row collapsed="false" customFormat="false" customHeight="true" hidden="true" ht="38.25" outlineLevel="0" r="11122">
      <c r="A11122" s="749" t="s">
        <v>28589</v>
      </c>
      <c r="B11122" s="758" t="str">
        <f aca="false">C11122&amp;D11122&amp;E11122&amp;F11122&amp;G11122&amp;H11122</f>
        <v>CONCRETO IMPORTADO DE USINA,DOSADO RACIONALMENTE PARA RESISTENCIA CARACTERISTICA A COMPRESSAO DE 40MPA,INCLUSIVE TRANSPORTE HORIZONTAL ATE 20,00M EM CARRINHOS,ADENSAMENTO E ACABAMENTO</v>
      </c>
      <c r="C11122" s="749" t="s">
        <v>28570</v>
      </c>
      <c r="D11122" s="749" t="s">
        <v>28590</v>
      </c>
      <c r="E11122" s="749" t="s">
        <v>28572</v>
      </c>
      <c r="F11122" s="749" t="s">
        <v>12120</v>
      </c>
      <c r="I11122" s="749" t="s">
        <v>2478</v>
      </c>
      <c r="J11122" s="749" t="n">
        <v>385.86</v>
      </c>
    </row>
    <row collapsed="false" customFormat="false" customHeight="true" hidden="true" ht="38.25" outlineLevel="0" r="11123">
      <c r="A11123" s="749" t="s">
        <v>28591</v>
      </c>
      <c r="B11123" s="758" t="str">
        <f aca="false">C11123&amp;D11123&amp;E11123&amp;F11123&amp;G11123&amp;H11123</f>
        <v>CONCRETO IMPORTADO DE USINA,DOSADO RACIONALMENTE PARA RESISTENCIA CARACTERISTICA A COMPRESSAO DE 40MPA,INCLUSIVE TRANSPORTE HORIZONTAL ATE 20,00M EM CARRINHOS,ADENSAMENTO E ACABAMENTO</v>
      </c>
      <c r="C11123" s="749" t="s">
        <v>28570</v>
      </c>
      <c r="D11123" s="749" t="s">
        <v>28590</v>
      </c>
      <c r="E11123" s="749" t="s">
        <v>28572</v>
      </c>
      <c r="F11123" s="749" t="s">
        <v>12120</v>
      </c>
      <c r="I11123" s="749" t="s">
        <v>2478</v>
      </c>
      <c r="J11123" s="749" t="n">
        <v>377.14</v>
      </c>
    </row>
    <row collapsed="false" customFormat="false" customHeight="true" hidden="true" ht="12.75" outlineLevel="0" r="11124">
      <c r="A11124" s="749" t="s">
        <v>28592</v>
      </c>
      <c r="B11124" s="749" t="str">
        <f aca="false">C11124&amp;D11124&amp;E11124&amp;F11124&amp;G11124&amp;H11124</f>
        <v>PLACAS DE CONCRETO ARMADO PRE-MOLDADA,COM 6CM DE ESPESSURA,CONFECCIONADA COM CONCRETO IMPORTADO DE USINA,DOSADO PARA FCK=25MPA E 8% DE MICROSSILICA,COMPREENDENDO LANCAMENTO E ADENSAMENTO MECANICO,INCLUSIVE TRANSPORTE E COLOCACAO SOBRE VIGAS,COM GUINDASTE</v>
      </c>
      <c r="C11124" s="749" t="s">
        <v>28593</v>
      </c>
      <c r="D11124" s="749" t="s">
        <v>28594</v>
      </c>
      <c r="E11124" s="749" t="s">
        <v>28595</v>
      </c>
      <c r="F11124" s="749" t="s">
        <v>28596</v>
      </c>
      <c r="G11124" s="749" t="s">
        <v>28597</v>
      </c>
      <c r="I11124" s="749" t="s">
        <v>52</v>
      </c>
      <c r="J11124" s="749" t="n">
        <v>118.27</v>
      </c>
    </row>
    <row collapsed="false" customFormat="false" customHeight="true" hidden="true" ht="12.75" outlineLevel="0" r="11125">
      <c r="A11125" s="749" t="s">
        <v>28598</v>
      </c>
      <c r="B11125" s="749" t="str">
        <f aca="false">C11125&amp;D11125&amp;E11125&amp;F11125&amp;G11125&amp;H11125</f>
        <v>PLACAS DE CONCRETO ARMADO PRE-MOLDADA,COM 6CM DE ESPESSURA,CONFECCIONADA COM CONCRETO IMPORTADO DE USINA,DOSADO PARA FCK=25MPA E 8% DE MICROSSILICA,COMPREENDENDO LANCAMENTO E ADENSAMENTO MECANICO,INCLUSIVE TRANSPORTE E COLOCACAO SOBRE VIGAS,COM GUINDASTE</v>
      </c>
      <c r="C11125" s="749" t="s">
        <v>28593</v>
      </c>
      <c r="D11125" s="749" t="s">
        <v>28594</v>
      </c>
      <c r="E11125" s="749" t="s">
        <v>28595</v>
      </c>
      <c r="F11125" s="749" t="s">
        <v>28596</v>
      </c>
      <c r="G11125" s="749" t="s">
        <v>28597</v>
      </c>
      <c r="I11125" s="749" t="s">
        <v>52</v>
      </c>
      <c r="J11125" s="749" t="n">
        <v>113.91</v>
      </c>
    </row>
    <row collapsed="false" customFormat="false" customHeight="true" hidden="true" ht="12.75" outlineLevel="0" r="11126">
      <c r="A11126" s="749" t="s">
        <v>28599</v>
      </c>
      <c r="B11126" s="749" t="str">
        <f aca="false">C11126&amp;D11126&amp;E11126&amp;F11126&amp;G11126&amp;H11126</f>
        <v>PLACA DE CONCRETO ARMADO PRE-MOLDADA COM 8CM DE ESPESSURA,CONFECCIONADA COM CONCRETO IMPORTADO DE USINA,DOSADO PARA FCK=25MPA E 8% DE MICROSSILICA,COMPREENDENDO LANCAMENTO E ADENSAMENTO MECANICO,INCLUSIVE TRANSPORTE E COLOCACAO SOBRE VIGAS,COM GUINDASTE</v>
      </c>
      <c r="C11126" s="749" t="s">
        <v>28600</v>
      </c>
      <c r="D11126" s="749" t="s">
        <v>28601</v>
      </c>
      <c r="E11126" s="749" t="s">
        <v>28602</v>
      </c>
      <c r="F11126" s="749" t="s">
        <v>28603</v>
      </c>
      <c r="G11126" s="749" t="s">
        <v>28604</v>
      </c>
      <c r="I11126" s="749" t="s">
        <v>52</v>
      </c>
      <c r="J11126" s="749" t="n">
        <v>125.51</v>
      </c>
    </row>
    <row collapsed="false" customFormat="false" customHeight="true" hidden="true" ht="12.75" outlineLevel="0" r="11127">
      <c r="A11127" s="749" t="s">
        <v>28605</v>
      </c>
      <c r="B11127" s="749" t="str">
        <f aca="false">C11127&amp;D11127&amp;E11127&amp;F11127&amp;G11127&amp;H11127</f>
        <v>PLACA DE CONCRETO ARMADO PRE-MOLDADA COM 8CM DE ESPESSURA,CONFECCIONADA COM CONCRETO IMPORTADO DE USINA,DOSADO PARA FCK=25MPA E 8% DE MICROSSILICA,COMPREENDENDO LANCAMENTO E ADENSAMENTO MECANICO,INCLUSIVE TRANSPORTE E COLOCACAO SOBRE VIGAS,COM GUINDASTE</v>
      </c>
      <c r="C11127" s="749" t="s">
        <v>28600</v>
      </c>
      <c r="D11127" s="749" t="s">
        <v>28601</v>
      </c>
      <c r="E11127" s="749" t="s">
        <v>28602</v>
      </c>
      <c r="F11127" s="749" t="s">
        <v>28603</v>
      </c>
      <c r="G11127" s="749" t="s">
        <v>28604</v>
      </c>
      <c r="I11127" s="749" t="s">
        <v>52</v>
      </c>
      <c r="J11127" s="749" t="n">
        <v>121.16</v>
      </c>
    </row>
    <row collapsed="false" customFormat="false" customHeight="true" hidden="true" ht="12.75" outlineLevel="0" r="11128">
      <c r="A11128" s="749" t="s">
        <v>28606</v>
      </c>
      <c r="B11128" s="749" t="str">
        <f aca="false">C11128&amp;D11128&amp;E11128&amp;F11128&amp;G11128&amp;H11128</f>
        <v>PLACA DE CONCRETO ARMADO PRE-MOLDADA COM 10CM DE ESPESSURA,CONFECCIONADA COM CONCRETO IMPORTADO DE USINA,DOSADO PARA FCK=25MPA E 8% DE MICROSSILICA,COMPREENDENDO LANCAMENTO E ADENSAMENTO MECANICO,INCLUSIVE TRANSPORTE E COLOCACAO SOBRE VIGAS,COM GUINDASTE</v>
      </c>
      <c r="C11128" s="749" t="s">
        <v>28607</v>
      </c>
      <c r="D11128" s="749" t="s">
        <v>28608</v>
      </c>
      <c r="E11128" s="759" t="s">
        <v>28609</v>
      </c>
      <c r="F11128" s="749" t="s">
        <v>28610</v>
      </c>
      <c r="G11128" s="749" t="s">
        <v>28611</v>
      </c>
      <c r="I11128" s="749" t="s">
        <v>52</v>
      </c>
      <c r="J11128" s="749" t="n">
        <v>132.76</v>
      </c>
    </row>
    <row collapsed="false" customFormat="false" customHeight="true" hidden="true" ht="12.75" outlineLevel="0" r="11129">
      <c r="A11129" s="749" t="s">
        <v>28612</v>
      </c>
      <c r="B11129" s="749" t="str">
        <f aca="false">C11129&amp;D11129&amp;E11129&amp;F11129&amp;G11129&amp;H11129</f>
        <v>PLACA DE CONCRETO ARMADO PRE-MOLDADA COM 10CM DE ESPESSURA,CONFECCIONADA COM CONCRETO IMPORTADO DE USINA,DOSADO PARA FCK=25MPA E 8% DE MICROSSILICA,COMPREENDENDO LANCAMENTO E ADENSAMENTO MECANICO,INCLUSIVE TRANSPORTE E COLOCACAO SOBRE VIGAS,COM GUINDASTE</v>
      </c>
      <c r="C11129" s="749" t="s">
        <v>28607</v>
      </c>
      <c r="D11129" s="749" t="s">
        <v>28608</v>
      </c>
      <c r="E11129" s="759" t="s">
        <v>28609</v>
      </c>
      <c r="F11129" s="749" t="s">
        <v>28610</v>
      </c>
      <c r="G11129" s="749" t="s">
        <v>28611</v>
      </c>
      <c r="I11129" s="749" t="s">
        <v>52</v>
      </c>
      <c r="J11129" s="749" t="n">
        <v>128.4</v>
      </c>
    </row>
    <row collapsed="false" customFormat="false" customHeight="true" hidden="true" ht="12.75" outlineLevel="0" r="11130">
      <c r="A11130" s="749" t="s">
        <v>28613</v>
      </c>
      <c r="B11130" s="749" t="str">
        <f aca="false">C11130&amp;D11130&amp;E11130&amp;F11130&amp;G11130&amp;H11130</f>
        <v>ESCORAMENTO TUBULAR(ALUGUEL)COM TUBOS METALICOS,NA DENSIDADE DE 5,00M DE TUBO EQUIPADO POR M3 DE ESCORAMENTO,PAGO PELO VOLUME DESTE E PELO TEMPO NECESSARIO,DESDE A ENTREGA DO MATERIAL NA OBRA,NA OCASIAO APROPRIADA ATE SUA CARGA,PARA DEVOLUCAO,LOGO QUE DESNECESSARIA</v>
      </c>
      <c r="C11130" s="749" t="s">
        <v>28614</v>
      </c>
      <c r="D11130" s="749" t="s">
        <v>28615</v>
      </c>
      <c r="E11130" s="749" t="s">
        <v>28616</v>
      </c>
      <c r="F11130" s="749" t="s">
        <v>28617</v>
      </c>
      <c r="G11130" s="749" t="s">
        <v>28618</v>
      </c>
      <c r="I11130" s="749" t="s">
        <v>28619</v>
      </c>
      <c r="J11130" s="749" t="n">
        <v>8.45</v>
      </c>
    </row>
    <row collapsed="false" customFormat="false" customHeight="true" hidden="true" ht="12.75" outlineLevel="0" r="11131">
      <c r="A11131" s="749" t="s">
        <v>28620</v>
      </c>
      <c r="B11131" s="749" t="str">
        <f aca="false">C11131&amp;D11131&amp;E11131&amp;F11131&amp;G11131&amp;H11131</f>
        <v>ESCORAMENTO TUBULAR(ALUGUEL)COM TUBOS METALICOS,NA DENSIDADE DE 5,00M DE TUBO EQUIPADO POR M3 DE ESCORAMENTO,PAGO PELO VOLUME DESTE E PELO TEMPO NECESSARIO,DESDE A ENTREGA DO MATERIAL NA OBRA,NA OCASIAO APROPRIADA ATE SUA CARGA,PARA DEVOLUCAO,LOGO QUE DESNECESSARIA</v>
      </c>
      <c r="C11131" s="749" t="s">
        <v>28614</v>
      </c>
      <c r="D11131" s="749" t="s">
        <v>28615</v>
      </c>
      <c r="E11131" s="749" t="s">
        <v>28616</v>
      </c>
      <c r="F11131" s="749" t="s">
        <v>28617</v>
      </c>
      <c r="G11131" s="749" t="s">
        <v>28618</v>
      </c>
      <c r="I11131" s="749" t="s">
        <v>28619</v>
      </c>
      <c r="J11131" s="749" t="n">
        <v>8.45</v>
      </c>
    </row>
    <row collapsed="false" customFormat="false" customHeight="true" hidden="true" ht="12.75" outlineLevel="0" r="11132">
      <c r="A11132" s="749" t="s">
        <v>28621</v>
      </c>
      <c r="B11132" s="749" t="str">
        <f aca="false">C11132&amp;D11132&amp;E11132&amp;F11132&amp;G11132&amp;H11132</f>
        <v>ESCORAMENTO TUBULAR(ALUGUEL)COM TUBOS METALICOS,PARA QUALQUER DENSIDADE DE TUBO,PAGO PELO COMPRIMENTO NECESSARIO,NO MESMO TEMPO,DESDE A ENTREGA DO MATERIAL NA OBRA,NA OCASIAO APROPRIADA ATE SUA CARGA,PARA DEVOLUCAO,LOGO QUE DESNECESSARIA</v>
      </c>
      <c r="C11132" s="749" t="s">
        <v>28622</v>
      </c>
      <c r="D11132" s="749" t="s">
        <v>28623</v>
      </c>
      <c r="E11132" s="749" t="s">
        <v>28624</v>
      </c>
      <c r="F11132" s="749" t="s">
        <v>28625</v>
      </c>
      <c r="I11132" s="749" t="s">
        <v>14140</v>
      </c>
      <c r="J11132" s="749" t="n">
        <v>1.69</v>
      </c>
    </row>
    <row collapsed="false" customFormat="false" customHeight="true" hidden="true" ht="12.75" outlineLevel="0" r="11133">
      <c r="A11133" s="749" t="s">
        <v>28626</v>
      </c>
      <c r="B11133" s="749" t="str">
        <f aca="false">C11133&amp;D11133&amp;E11133&amp;F11133&amp;G11133&amp;H11133</f>
        <v>ESCORAMENTO TUBULAR(ALUGUEL)COM TUBOS METALICOS,PARA QUALQUER DENSIDADE DE TUBO,PAGO PELO COMPRIMENTO NECESSARIO,NO MESMO TEMPO,DESDE A ENTREGA DO MATERIAL NA OBRA,NA OCASIAO APROPRIADA ATE SUA CARGA,PARA DEVOLUCAO,LOGO QUE DESNECESSARIA</v>
      </c>
      <c r="C11133" s="749" t="s">
        <v>28622</v>
      </c>
      <c r="D11133" s="749" t="s">
        <v>28623</v>
      </c>
      <c r="E11133" s="749" t="s">
        <v>28624</v>
      </c>
      <c r="F11133" s="749" t="s">
        <v>28625</v>
      </c>
      <c r="I11133" s="749" t="s">
        <v>14140</v>
      </c>
      <c r="J11133" s="749" t="n">
        <v>1.69</v>
      </c>
    </row>
    <row collapsed="false" customFormat="false" customHeight="true" hidden="true" ht="12.75" outlineLevel="0" r="11134">
      <c r="A11134" s="749" t="s">
        <v>28627</v>
      </c>
      <c r="B11134" s="749" t="str">
        <f aca="false">C11134&amp;D11134&amp;E11134&amp;F11134&amp;G11134&amp;H11134</f>
        <v>ESCORAMENTO METALICO(ALUGUEL),COM ESCORAS TELESCOPAVEIS OU TORRES DE CARGA,INCLUSIVE VIGAMENTO PRINCIPAL E SECUNDARIO,PARA ESTRUTURA CONVENCIONAL DE CONCRETO ARMADO,EXCLUSIVE CIMBRAMENTO.MEDICAO PELO VOLUME DE ESCORAMENTO</v>
      </c>
      <c r="C11134" s="749" t="s">
        <v>28628</v>
      </c>
      <c r="D11134" s="749" t="s">
        <v>28629</v>
      </c>
      <c r="E11134" s="749" t="s">
        <v>28630</v>
      </c>
      <c r="F11134" s="749" t="s">
        <v>28631</v>
      </c>
      <c r="I11134" s="749" t="s">
        <v>28619</v>
      </c>
      <c r="J11134" s="749" t="n">
        <v>5.2</v>
      </c>
    </row>
    <row collapsed="false" customFormat="false" customHeight="true" hidden="true" ht="12.75" outlineLevel="0" r="11135">
      <c r="A11135" s="749" t="s">
        <v>28632</v>
      </c>
      <c r="B11135" s="749" t="str">
        <f aca="false">C11135&amp;D11135&amp;E11135&amp;F11135&amp;G11135&amp;H11135</f>
        <v>ESCORAMENTO METALICO(ALUGUEL),COM ESCORAS TELESCOPAVEIS OU TORRES DE CARGA,INCLUSIVE VIGAMENTO PRINCIPAL E SECUNDARIO,PARA ESTRUTURA CONVENCIONAL DE CONCRETO ARMADO,EXCLUSIVE CIMBRAMENTO.MEDICAO PELO VOLUME DE ESCORAMENTO</v>
      </c>
      <c r="C11135" s="749" t="s">
        <v>28628</v>
      </c>
      <c r="D11135" s="749" t="s">
        <v>28629</v>
      </c>
      <c r="E11135" s="749" t="s">
        <v>28630</v>
      </c>
      <c r="F11135" s="749" t="s">
        <v>28631</v>
      </c>
      <c r="I11135" s="749" t="s">
        <v>28619</v>
      </c>
      <c r="J11135" s="749" t="n">
        <v>5.2</v>
      </c>
    </row>
    <row collapsed="false" customFormat="false" customHeight="true" hidden="true" ht="12.75" outlineLevel="0" r="11136">
      <c r="A11136" s="749" t="s">
        <v>28633</v>
      </c>
      <c r="B11136" s="749" t="str">
        <f aca="false">C11136&amp;D11136&amp;E11136&amp;F11136&amp;G11136&amp;H11136</f>
        <v>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v>
      </c>
      <c r="C11136" s="749" t="s">
        <v>28634</v>
      </c>
      <c r="D11136" s="749" t="s">
        <v>28635</v>
      </c>
      <c r="E11136" s="749" t="s">
        <v>28636</v>
      </c>
      <c r="F11136" s="749" t="s">
        <v>28637</v>
      </c>
      <c r="G11136" s="749" t="s">
        <v>28638</v>
      </c>
      <c r="H11136" s="749" t="s">
        <v>28639</v>
      </c>
      <c r="I11136" s="749" t="s">
        <v>2478</v>
      </c>
      <c r="J11136" s="749" t="n">
        <v>18.08</v>
      </c>
    </row>
    <row collapsed="false" customFormat="false" customHeight="true" hidden="true" ht="12.75" outlineLevel="0" r="11137">
      <c r="A11137" s="749" t="s">
        <v>28640</v>
      </c>
      <c r="B11137" s="749" t="str">
        <f aca="false">C11137&amp;D11137&amp;E11137&amp;F11137&amp;G11137&amp;H11137</f>
        <v>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v>
      </c>
      <c r="C11137" s="749" t="s">
        <v>28634</v>
      </c>
      <c r="D11137" s="749" t="s">
        <v>28635</v>
      </c>
      <c r="E11137" s="749" t="s">
        <v>28636</v>
      </c>
      <c r="F11137" s="749" t="s">
        <v>28637</v>
      </c>
      <c r="G11137" s="749" t="s">
        <v>28638</v>
      </c>
      <c r="H11137" s="749" t="s">
        <v>28639</v>
      </c>
      <c r="I11137" s="749" t="s">
        <v>2478</v>
      </c>
      <c r="J11137" s="749" t="n">
        <v>15.86</v>
      </c>
    </row>
    <row collapsed="false" customFormat="false" customHeight="true" hidden="true" ht="12.75" outlineLevel="0" r="11138">
      <c r="A11138" s="749" t="s">
        <v>28641</v>
      </c>
      <c r="B11138" s="749" t="str">
        <f aca="false">C11138&amp;D11138&amp;E11138&amp;F11138&amp;G11138&amp;H11138</f>
        <v>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v>
      </c>
      <c r="C11138" s="749" t="s">
        <v>28642</v>
      </c>
      <c r="D11138" s="749" t="s">
        <v>28643</v>
      </c>
      <c r="E11138" s="749" t="s">
        <v>28644</v>
      </c>
      <c r="F11138" s="749" t="s">
        <v>28645</v>
      </c>
      <c r="G11138" s="749" t="s">
        <v>28646</v>
      </c>
      <c r="H11138" s="749" t="s">
        <v>28647</v>
      </c>
      <c r="I11138" s="749" t="s">
        <v>236</v>
      </c>
      <c r="J11138" s="749" t="n">
        <v>4.21</v>
      </c>
    </row>
    <row collapsed="false" customFormat="false" customHeight="true" hidden="true" ht="12.75" outlineLevel="0" r="11139">
      <c r="A11139" s="749" t="s">
        <v>28648</v>
      </c>
      <c r="B11139" s="749" t="str">
        <f aca="false">C11139&amp;D11139&amp;E11139&amp;F11139&amp;G11139&amp;H11139</f>
        <v>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v>
      </c>
      <c r="C11139" s="749" t="s">
        <v>28642</v>
      </c>
      <c r="D11139" s="749" t="s">
        <v>28643</v>
      </c>
      <c r="E11139" s="749" t="s">
        <v>28644</v>
      </c>
      <c r="F11139" s="749" t="s">
        <v>28645</v>
      </c>
      <c r="G11139" s="749" t="s">
        <v>28646</v>
      </c>
      <c r="H11139" s="749" t="s">
        <v>28647</v>
      </c>
      <c r="I11139" s="749" t="s">
        <v>236</v>
      </c>
      <c r="J11139" s="749" t="n">
        <v>3.69</v>
      </c>
    </row>
    <row collapsed="false" customFormat="false" customHeight="true" hidden="true" ht="12.75" outlineLevel="0" r="11140">
      <c r="A11140" s="749" t="s">
        <v>28649</v>
      </c>
      <c r="B11140" s="749" t="str">
        <f aca="false">C11140&amp;D11140&amp;E11140&amp;F11140&amp;G11140&amp;H11140</f>
        <v>MONTAGEM E DESMONTAGEM DE ESCORAMENTO METALICO,CONFORME ITEM 11.050.0010,COMPREENDENDO TRANSPORTE DO MATERIAL PARA OBRAE DESTA PARA O DEPOSITO,INCLUSIVE CARGA E DESCARGA.O CUSTO E DADO POR M3 DE ESCORAMENTO,SENDO PAGOS 60% NA MONTAGEM E 40% NA DESMONTAGEM</v>
      </c>
      <c r="C11140" s="749" t="s">
        <v>28650</v>
      </c>
      <c r="D11140" s="749" t="s">
        <v>28651</v>
      </c>
      <c r="E11140" s="749" t="s">
        <v>28652</v>
      </c>
      <c r="F11140" s="749" t="s">
        <v>28653</v>
      </c>
      <c r="G11140" s="749" t="s">
        <v>28654</v>
      </c>
      <c r="I11140" s="749" t="s">
        <v>2478</v>
      </c>
      <c r="J11140" s="749" t="n">
        <v>10.06</v>
      </c>
    </row>
    <row collapsed="false" customFormat="false" customHeight="true" hidden="true" ht="12.75" outlineLevel="0" r="11141">
      <c r="A11141" s="749" t="s">
        <v>28655</v>
      </c>
      <c r="B11141" s="749" t="str">
        <f aca="false">C11141&amp;D11141&amp;E11141&amp;F11141&amp;G11141&amp;H11141</f>
        <v>MONTAGEM E DESMONTAGEM DE ESCORAMENTO METALICO,CONFORME ITEM 11.050.0010,COMPREENDENDO TRANSPORTE DO MATERIAL PARA OBRAE DESTA PARA O DEPOSITO,INCLUSIVE CARGA E DESCARGA.O CUSTO E DADO POR M3 DE ESCORAMENTO,SENDO PAGOS 60% NA MONTAGEM E 40% NA DESMONTAGEM</v>
      </c>
      <c r="C11141" s="749" t="s">
        <v>28650</v>
      </c>
      <c r="D11141" s="749" t="s">
        <v>28651</v>
      </c>
      <c r="E11141" s="749" t="s">
        <v>28652</v>
      </c>
      <c r="F11141" s="749" t="s">
        <v>28653</v>
      </c>
      <c r="G11141" s="749" t="s">
        <v>28654</v>
      </c>
      <c r="I11141" s="749" t="s">
        <v>2478</v>
      </c>
      <c r="J11141" s="749" t="n">
        <v>8.91</v>
      </c>
    </row>
    <row collapsed="false" customFormat="false" customHeight="true" hidden="true" ht="12.75" outlineLevel="0" r="11142">
      <c r="A11142" s="749" t="s">
        <v>28656</v>
      </c>
      <c r="B11142" s="749" t="str">
        <f aca="false">C11142&amp;D11142&amp;E11142&amp;F11142&amp;G11142&amp;H11142</f>
        <v>ESCORAS METALICAS(ALUGUEL)PARA CIMBRAMENTO METALICO(EXCLUSIVE ESTE)DE LAJES PLANAS(COGUMELO)COM ALTURA ATE 3,50M,CONSIDERANDO 0,8UN/M2</v>
      </c>
      <c r="C11142" s="749" t="s">
        <v>28657</v>
      </c>
      <c r="D11142" s="749" t="s">
        <v>28658</v>
      </c>
      <c r="E11142" s="749" t="s">
        <v>28659</v>
      </c>
      <c r="I11142" s="749" t="s">
        <v>11291</v>
      </c>
      <c r="J11142" s="749" t="n">
        <v>4.26</v>
      </c>
    </row>
    <row collapsed="false" customFormat="false" customHeight="true" hidden="true" ht="12.75" outlineLevel="0" r="11143">
      <c r="A11143" s="749" t="s">
        <v>28660</v>
      </c>
      <c r="B11143" s="749" t="str">
        <f aca="false">C11143&amp;D11143&amp;E11143&amp;F11143&amp;G11143&amp;H11143</f>
        <v>ESCORAS METALICAS(ALUGUEL)PARA CIMBRAMENTO METALICO(EXCLUSIVE ESTE)DE LAJES PLANAS(COGUMELO)COM ALTURA ATE 3,50M,CONSIDERANDO 0,8UN/M2</v>
      </c>
      <c r="C11143" s="749" t="s">
        <v>28657</v>
      </c>
      <c r="D11143" s="749" t="s">
        <v>28658</v>
      </c>
      <c r="E11143" s="749" t="s">
        <v>28659</v>
      </c>
      <c r="I11143" s="749" t="s">
        <v>11291</v>
      </c>
      <c r="J11143" s="749" t="n">
        <v>4.26</v>
      </c>
    </row>
    <row collapsed="false" customFormat="false" customHeight="true" hidden="true" ht="12.75" outlineLevel="0" r="11144">
      <c r="A11144" s="749" t="s">
        <v>28661</v>
      </c>
      <c r="B11144" s="749" t="str">
        <f aca="false">C11144&amp;D11144&amp;E11144&amp;F11144&amp;G11144&amp;H11144</f>
        <v>CIMBRAMENTO METALICO(ALUGUEL)PARA EDIFICACOES COM LAJES PLANAS(COGUMELO),DISPENSANDO REESCORAMENTO,EXCLUSIVE ESCORAS METALICAS.O CUSTO INCLUI LONGARINAS PRINCIPAIS,SECUNDARIAS E PECAS DE LIGACAO</v>
      </c>
      <c r="C11144" s="749" t="s">
        <v>28662</v>
      </c>
      <c r="D11144" s="749" t="s">
        <v>28663</v>
      </c>
      <c r="E11144" s="749" t="s">
        <v>28664</v>
      </c>
      <c r="F11144" s="749" t="s">
        <v>28665</v>
      </c>
      <c r="I11144" s="749" t="s">
        <v>11486</v>
      </c>
      <c r="J11144" s="749" t="n">
        <v>12.88</v>
      </c>
    </row>
    <row collapsed="false" customFormat="false" customHeight="true" hidden="true" ht="12.75" outlineLevel="0" r="11145">
      <c r="A11145" s="749" t="s">
        <v>28666</v>
      </c>
      <c r="B11145" s="749" t="str">
        <f aca="false">C11145&amp;D11145&amp;E11145&amp;F11145&amp;G11145&amp;H11145</f>
        <v>CIMBRAMENTO METALICO(ALUGUEL)PARA EDIFICACOES COM LAJES PLANAS(COGUMELO),DISPENSANDO REESCORAMENTO,EXCLUSIVE ESCORAS METALICAS.O CUSTO INCLUI LONGARINAS PRINCIPAIS,SECUNDARIAS E PECAS DE LIGACAO</v>
      </c>
      <c r="C11145" s="749" t="s">
        <v>28662</v>
      </c>
      <c r="D11145" s="749" t="s">
        <v>28663</v>
      </c>
      <c r="E11145" s="749" t="s">
        <v>28664</v>
      </c>
      <c r="F11145" s="749" t="s">
        <v>28665</v>
      </c>
      <c r="I11145" s="749" t="s">
        <v>11486</v>
      </c>
      <c r="J11145" s="749" t="n">
        <v>12.88</v>
      </c>
    </row>
    <row collapsed="false" customFormat="false" customHeight="true" hidden="true" ht="12.75" outlineLevel="0" r="11146">
      <c r="A11146" s="749" t="s">
        <v>28667</v>
      </c>
      <c r="B11146" s="749" t="str">
        <f aca="false">C11146&amp;D11146&amp;E11146&amp;F11146&amp;G11146&amp;H11146</f>
        <v>MONTAGEM E DESMONTAGEM DE CIMBRAMENTO METALICO PARA EDIFICACOES,PRESERVANDO REESCORAMENTO,COMPREENDENDO ESCORAS,LONGARINAS PRINCIPAIS,SECUNDARIAS E PECAS DE LIGACAO</v>
      </c>
      <c r="C11146" s="749" t="s">
        <v>28668</v>
      </c>
      <c r="D11146" s="749" t="s">
        <v>28669</v>
      </c>
      <c r="E11146" s="749" t="s">
        <v>28670</v>
      </c>
      <c r="I11146" s="749" t="s">
        <v>52</v>
      </c>
      <c r="J11146" s="749" t="n">
        <v>3.8</v>
      </c>
    </row>
    <row collapsed="false" customFormat="false" customHeight="true" hidden="true" ht="12.75" outlineLevel="0" r="11147">
      <c r="A11147" s="749" t="s">
        <v>28671</v>
      </c>
      <c r="B11147" s="749" t="str">
        <f aca="false">C11147&amp;D11147&amp;E11147&amp;F11147&amp;G11147&amp;H11147</f>
        <v>MONTAGEM E DESMONTAGEM DE CIMBRAMENTO METALICO PARA EDIFICACOES,PRESERVANDO REESCORAMENTO,COMPREENDENDO ESCORAS,LONGARINAS PRINCIPAIS,SECUNDARIAS E PECAS DE LIGACAO</v>
      </c>
      <c r="C11147" s="749" t="s">
        <v>28668</v>
      </c>
      <c r="D11147" s="749" t="s">
        <v>28669</v>
      </c>
      <c r="E11147" s="749" t="s">
        <v>28670</v>
      </c>
      <c r="I11147" s="749" t="s">
        <v>52</v>
      </c>
      <c r="J11147" s="749" t="n">
        <v>3.29</v>
      </c>
    </row>
    <row collapsed="false" customFormat="false" customHeight="true" hidden="true" ht="12.75" outlineLevel="0" r="11148">
      <c r="A11148" s="749" t="s">
        <v>28672</v>
      </c>
      <c r="B11148" s="749" t="str">
        <f aca="false">C11148&amp;D11148&amp;E11148&amp;F11148&amp;G11148&amp;H11148</f>
        <v>SUPERESTRUTURA DE PONTE OU VIADUTO,PRE-FABRICADA,EM CONCRETO PROTENDIDO,CLASSE 45,PARA UMA FAIXA DE TRAFEGO COM GUARDA-RODAS E 3,20M DE PISTA DE ROLAMENTO,SEM CAPEAMENTO,COM VAO ENTRE 7,50 E 12,50M,COLOCADA</v>
      </c>
      <c r="C11148" s="749" t="s">
        <v>28673</v>
      </c>
      <c r="D11148" s="749" t="s">
        <v>28674</v>
      </c>
      <c r="E11148" s="749" t="s">
        <v>28675</v>
      </c>
      <c r="F11148" s="749" t="s">
        <v>28676</v>
      </c>
      <c r="I11148" s="749" t="s">
        <v>236</v>
      </c>
      <c r="J11148" s="749" t="n">
        <v>13675.99</v>
      </c>
    </row>
    <row collapsed="false" customFormat="false" customHeight="true" hidden="true" ht="12.75" outlineLevel="0" r="11149">
      <c r="A11149" s="749" t="s">
        <v>28677</v>
      </c>
      <c r="B11149" s="749" t="str">
        <f aca="false">C11149&amp;D11149&amp;E11149&amp;F11149&amp;G11149&amp;H11149</f>
        <v>SUPERESTRUTURA DE PONTE OU VIADUTO,PRE-FABRICADA,EM CONCRETO PROTENDIDO,CLASSE 45,PARA UMA FAIXA DE TRAFEGO COM GUARDA-RODAS E 3,20M DE PISTA DE ROLAMENTO,SEM CAPEAMENTO,COM VAO ENTRE 7,50 E 12,50M,COLOCADA</v>
      </c>
      <c r="C11149" s="749" t="s">
        <v>28673</v>
      </c>
      <c r="D11149" s="749" t="s">
        <v>28674</v>
      </c>
      <c r="E11149" s="749" t="s">
        <v>28675</v>
      </c>
      <c r="F11149" s="749" t="s">
        <v>28676</v>
      </c>
      <c r="I11149" s="749" t="s">
        <v>236</v>
      </c>
      <c r="J11149" s="749" t="n">
        <v>12409.57</v>
      </c>
    </row>
    <row collapsed="false" customFormat="false" customHeight="true" hidden="true" ht="12.75" outlineLevel="0" r="11150">
      <c r="A11150" s="749" t="s">
        <v>28678</v>
      </c>
      <c r="B11150" s="749" t="str">
        <f aca="false">C11150&amp;D11150&amp;E11150&amp;F11150&amp;G11150&amp;H11150</f>
        <v>SUPERESTRUTURA DE PONTE OU VIADUTO,PRE-FABRICADA,EM CONCRETO PROTENDIDO,CLASSE 45,PARA DUAS FAIXAS DE TRAFEGO E 7,20M DE PISTA DE ROLAMENTO,SEM CAPEAMENTO,COM VAO ENTRE 7,50 E 12,50M,COLOCADA</v>
      </c>
      <c r="C11150" s="749" t="s">
        <v>28673</v>
      </c>
      <c r="D11150" s="749" t="s">
        <v>28679</v>
      </c>
      <c r="E11150" s="749" t="s">
        <v>28680</v>
      </c>
      <c r="F11150" s="749" t="s">
        <v>28681</v>
      </c>
      <c r="I11150" s="749" t="s">
        <v>236</v>
      </c>
      <c r="J11150" s="749" t="n">
        <v>25391.74</v>
      </c>
    </row>
    <row collapsed="false" customFormat="false" customHeight="true" hidden="true" ht="12.75" outlineLevel="0" r="11151">
      <c r="A11151" s="749" t="s">
        <v>28682</v>
      </c>
      <c r="B11151" s="749" t="str">
        <f aca="false">C11151&amp;D11151&amp;E11151&amp;F11151&amp;G11151&amp;H11151</f>
        <v>SUPERESTRUTURA DE PONTE OU VIADUTO,PRE-FABRICADA,EM CONCRETO PROTENDIDO,CLASSE 45,PARA DUAS FAIXAS DE TRAFEGO E 7,20M DE PISTA DE ROLAMENTO,SEM CAPEAMENTO,COM VAO ENTRE 7,50 E 12,50M,COLOCADA</v>
      </c>
      <c r="C11151" s="749" t="s">
        <v>28673</v>
      </c>
      <c r="D11151" s="749" t="s">
        <v>28679</v>
      </c>
      <c r="E11151" s="749" t="s">
        <v>28680</v>
      </c>
      <c r="F11151" s="749" t="s">
        <v>28681</v>
      </c>
      <c r="I11151" s="749" t="s">
        <v>236</v>
      </c>
      <c r="J11151" s="749" t="n">
        <v>23158.83</v>
      </c>
    </row>
    <row collapsed="false" customFormat="false" customHeight="true" hidden="true" ht="51" outlineLevel="0" r="11152">
      <c r="A11152" s="749" t="s">
        <v>28683</v>
      </c>
      <c r="B11152" s="758" t="str">
        <f aca="false">C11152&amp;D11152&amp;E11152&amp;F11152&amp;G11152&amp;H11152</f>
        <v>SUPERESTRUTURA DE PONTE OU VIADUTO,PRE-FABRICADA,EM CONCRETO PROTENDIDO,CLASSE 45,PARA UMA FAIXA DE TRAFEGO COM 3,20M DE PISTA DE ROLAMENTO,COM GUARDA-RODAS,PASSEIOS E GUARDA-CORPOS,COM LARGURA DE 4,60M,SEM CAPEAMENTO,COM VAO ENTRE 7,50 E 12,50M,COLOCADA</v>
      </c>
      <c r="C11152" s="749" t="s">
        <v>28673</v>
      </c>
      <c r="D11152" s="749" t="s">
        <v>28684</v>
      </c>
      <c r="E11152" s="749" t="s">
        <v>28685</v>
      </c>
      <c r="F11152" s="749" t="s">
        <v>28686</v>
      </c>
      <c r="G11152" s="749" t="s">
        <v>28687</v>
      </c>
      <c r="I11152" s="749" t="s">
        <v>236</v>
      </c>
      <c r="J11152" s="749" t="n">
        <v>15553.86</v>
      </c>
    </row>
    <row collapsed="false" customFormat="false" customHeight="true" hidden="true" ht="51" outlineLevel="0" r="11153">
      <c r="A11153" s="749" t="s">
        <v>28688</v>
      </c>
      <c r="B11153" s="758" t="str">
        <f aca="false">C11153&amp;D11153&amp;E11153&amp;F11153&amp;G11153&amp;H11153</f>
        <v>SUPERESTRUTURA DE PONTE OU VIADUTO,PRE-FABRICADA,EM CONCRETO PROTENDIDO,CLASSE 45,PARA UMA FAIXA DE TRAFEGO COM 3,20M DE PISTA DE ROLAMENTO,COM GUARDA-RODAS,PASSEIOS E GUARDA-CORPOS,COM LARGURA DE 4,60M,SEM CAPEAMENTO,COM VAO ENTRE 7,50 E 12,50M,COLOCADA</v>
      </c>
      <c r="C11153" s="749" t="s">
        <v>28673</v>
      </c>
      <c r="D11153" s="749" t="s">
        <v>28684</v>
      </c>
      <c r="E11153" s="749" t="s">
        <v>28685</v>
      </c>
      <c r="F11153" s="749" t="s">
        <v>28686</v>
      </c>
      <c r="G11153" s="749" t="s">
        <v>28687</v>
      </c>
      <c r="I11153" s="749" t="s">
        <v>236</v>
      </c>
      <c r="J11153" s="749" t="n">
        <v>14059.93</v>
      </c>
    </row>
    <row collapsed="false" customFormat="false" customHeight="true" hidden="true" ht="51" outlineLevel="0" r="11154">
      <c r="A11154" s="749" t="s">
        <v>28689</v>
      </c>
      <c r="B11154" s="758" t="str">
        <f aca="false">C11154&amp;D11154&amp;E11154&amp;F11154&amp;G11154&amp;H11154</f>
        <v>SUPERESTRUTURA DE PONTE OU VIADUTO,PRE-FABRICADA,EM CONCRETO PROTENDIDO,CLASSE 45,PARA DUAS FAIXAS DE TRAFEGO COM 7,20MDE PISTA DE ROLAMENTO,COM GUARDA-RODAS,PASSEIOS E GUARDA-CORPOS,COM LARGURA TOTAL DE 9,00M,SEM CAPEAMENTO,COM VAO ENTRE7,50 E 12,50M,COLOCADA</v>
      </c>
      <c r="C11154" s="749" t="s">
        <v>28673</v>
      </c>
      <c r="D11154" s="749" t="s">
        <v>28690</v>
      </c>
      <c r="E11154" s="749" t="s">
        <v>28691</v>
      </c>
      <c r="F11154" s="749" t="s">
        <v>28692</v>
      </c>
      <c r="G11154" s="749" t="s">
        <v>28693</v>
      </c>
      <c r="I11154" s="749" t="s">
        <v>236</v>
      </c>
      <c r="J11154" s="749" t="n">
        <v>28558.68</v>
      </c>
    </row>
    <row collapsed="false" customFormat="false" customHeight="true" hidden="true" ht="51" outlineLevel="0" r="11155">
      <c r="A11155" s="749" t="s">
        <v>28694</v>
      </c>
      <c r="B11155" s="758" t="str">
        <f aca="false">C11155&amp;D11155&amp;E11155&amp;F11155&amp;G11155&amp;H11155</f>
        <v>SUPERESTRUTURA DE PONTE OU VIADUTO,PRE-FABRICADA,EM CONCRETO PROTENDIDO,CLASSE 45,PARA DUAS FAIXAS DE TRAFEGO COM 7,20MDE PISTA DE ROLAMENTO,COM GUARDA-RODAS,PASSEIOS E GUARDA-CORPOS,COM LARGURA TOTAL DE 9,00M,SEM CAPEAMENTO,COM VAO ENTRE7,50 E 12,50M,COLOCADA</v>
      </c>
      <c r="C11155" s="749" t="s">
        <v>28673</v>
      </c>
      <c r="D11155" s="749" t="s">
        <v>28690</v>
      </c>
      <c r="E11155" s="749" t="s">
        <v>28691</v>
      </c>
      <c r="F11155" s="749" t="s">
        <v>28692</v>
      </c>
      <c r="G11155" s="749" t="s">
        <v>28693</v>
      </c>
      <c r="I11155" s="749" t="s">
        <v>236</v>
      </c>
      <c r="J11155" s="749" t="n">
        <v>26090.52</v>
      </c>
    </row>
    <row collapsed="false" customFormat="false" customHeight="true" hidden="true" ht="51" outlineLevel="0" r="11156">
      <c r="A11156" s="749" t="s">
        <v>28695</v>
      </c>
      <c r="B11156" s="758" t="str">
        <f aca="false">C11156&amp;D11156&amp;E11156&amp;F11156&amp;G11156&amp;H11156</f>
        <v>SUPERESTRUTURA DE PONTE OU VIADUTO,PRE-FABRICADA,EM CONCRETO PROTENDIDO,CLASSE 45,PARA DUAS FAIXAS DE TRAFEGO COM 7,20MDE PISTA DE ROLAMENTO,COM GUARDA-RODAS,PASSEIOS E GUARDA-CORPOS,COM LARGURA TOTAL DE 10,50M,SEM CAPEAMENTO,COM VAO ENTRE 7,50 E 12,50M,COLOCADA</v>
      </c>
      <c r="C11156" s="749" t="s">
        <v>28673</v>
      </c>
      <c r="D11156" s="749" t="s">
        <v>28690</v>
      </c>
      <c r="E11156" s="749" t="s">
        <v>28691</v>
      </c>
      <c r="F11156" s="749" t="s">
        <v>28696</v>
      </c>
      <c r="G11156" s="749" t="s">
        <v>28697</v>
      </c>
      <c r="I11156" s="749" t="s">
        <v>236</v>
      </c>
      <c r="J11156" s="749" t="n">
        <v>32854.12</v>
      </c>
    </row>
    <row collapsed="false" customFormat="false" customHeight="true" hidden="true" ht="51" outlineLevel="0" r="11157">
      <c r="A11157" s="749" t="s">
        <v>28698</v>
      </c>
      <c r="B11157" s="758" t="str">
        <f aca="false">C11157&amp;D11157&amp;E11157&amp;F11157&amp;G11157&amp;H11157</f>
        <v>SUPERESTRUTURA DE PONTE OU VIADUTO,PRE-FABRICADA,EM CONCRETO PROTENDIDO,CLASSE 45,PARA DUAS FAIXAS DE TRAFEGO COM 7,20MDE PISTA DE ROLAMENTO,COM GUARDA-RODAS,PASSEIOS E GUARDA-CORPOS,COM LARGURA TOTAL DE 10,50M,SEM CAPEAMENTO,COM VAO ENTRE 7,50 E 12,50M,COLOCADA</v>
      </c>
      <c r="C11157" s="749" t="s">
        <v>28673</v>
      </c>
      <c r="D11157" s="749" t="s">
        <v>28690</v>
      </c>
      <c r="E11157" s="749" t="s">
        <v>28691</v>
      </c>
      <c r="F11157" s="749" t="s">
        <v>28696</v>
      </c>
      <c r="G11157" s="749" t="s">
        <v>28697</v>
      </c>
      <c r="I11157" s="749" t="s">
        <v>236</v>
      </c>
      <c r="J11157" s="749" t="n">
        <v>29922.69</v>
      </c>
    </row>
    <row collapsed="false" customFormat="false" customHeight="true" hidden="true" ht="12.75" outlineLevel="0" r="11158">
      <c r="A11158" s="749" t="s">
        <v>28699</v>
      </c>
      <c r="B11158" s="749" t="str">
        <f aca="false">C11158&amp;D11158&amp;E11158&amp;F11158&amp;G11158&amp;H11158</f>
        <v>SUPERESTRUTURA DE PONTE OU VIADUTO,PRE-FABRICADA,EM CONCRETO PROTENDIDO,CLASSE 45,PARA DUAS FAIXAS DE TRAFEGO DE 3,60M E BARREIRAS TIPO DER-RJ,COM LARGURA TOTAL DE 9,00M,SEM CAPEAMENTO,COM VAO ENTRE 7,50 E 12,50M,COLOCADA</v>
      </c>
      <c r="C11158" s="749" t="s">
        <v>28673</v>
      </c>
      <c r="D11158" s="749" t="s">
        <v>28700</v>
      </c>
      <c r="E11158" s="749" t="s">
        <v>28701</v>
      </c>
      <c r="F11158" s="749" t="s">
        <v>28702</v>
      </c>
      <c r="I11158" s="749" t="s">
        <v>236</v>
      </c>
      <c r="J11158" s="749" t="n">
        <v>28844.22</v>
      </c>
    </row>
    <row collapsed="false" customFormat="false" customHeight="true" hidden="true" ht="12.75" outlineLevel="0" r="11159">
      <c r="A11159" s="749" t="s">
        <v>28703</v>
      </c>
      <c r="B11159" s="749" t="str">
        <f aca="false">C11159&amp;D11159&amp;E11159&amp;F11159&amp;G11159&amp;H11159</f>
        <v>SUPERESTRUTURA DE PONTE OU VIADUTO,PRE-FABRICADA,EM CONCRETO PROTENDIDO,CLASSE 45,PARA DUAS FAIXAS DE TRAFEGO DE 3,60M E BARREIRAS TIPO DER-RJ,COM LARGURA TOTAL DE 9,00M,SEM CAPEAMENTO,COM VAO ENTRE 7,50 E 12,50M,COLOCADA</v>
      </c>
      <c r="C11159" s="749" t="s">
        <v>28673</v>
      </c>
      <c r="D11159" s="749" t="s">
        <v>28700</v>
      </c>
      <c r="E11159" s="749" t="s">
        <v>28701</v>
      </c>
      <c r="F11159" s="749" t="s">
        <v>28702</v>
      </c>
      <c r="I11159" s="749" t="s">
        <v>236</v>
      </c>
      <c r="J11159" s="749" t="n">
        <v>26264.68</v>
      </c>
    </row>
    <row collapsed="false" customFormat="false" customHeight="true" hidden="true" ht="12.75" outlineLevel="0" r="11160">
      <c r="A11160" s="749" t="s">
        <v>28704</v>
      </c>
      <c r="B11160" s="749" t="str">
        <f aca="false">C11160&amp;D11160&amp;E11160&amp;F11160&amp;G11160&amp;H11160</f>
        <v>SUPERESTRUTURA DE PONTE OU VIADUTO,PRE-FABRICADA,EM CONCRETO PROTENDIDO,CLASSE 45,PARA DUAS FAIXAS DE TRAFEGO DE 3,60M E BARREIRAS TIPO DER-RJ,COM LARGURA TOTAL DE 11,00M,SEM CAPEAMENTO,COM VAO ENTRE 7,50 E 12,50M,COLOCADA</v>
      </c>
      <c r="C11160" s="749" t="s">
        <v>28673</v>
      </c>
      <c r="D11160" s="749" t="s">
        <v>28700</v>
      </c>
      <c r="E11160" s="749" t="s">
        <v>28705</v>
      </c>
      <c r="F11160" s="749" t="s">
        <v>28706</v>
      </c>
      <c r="I11160" s="749" t="s">
        <v>236</v>
      </c>
      <c r="J11160" s="749" t="n">
        <v>33660.7</v>
      </c>
    </row>
    <row collapsed="false" customFormat="false" customHeight="true" hidden="true" ht="12.75" outlineLevel="0" r="11161">
      <c r="A11161" s="749" t="s">
        <v>28707</v>
      </c>
      <c r="B11161" s="749" t="str">
        <f aca="false">C11161&amp;D11161&amp;E11161&amp;F11161&amp;G11161&amp;H11161</f>
        <v>SUPERESTRUTURA DE PONTE OU VIADUTO,PRE-FABRICADA,EM CONCRETO PROTENDIDO,CLASSE 45,PARA DUAS FAIXAS DE TRAFEGO DE 3,60M E BARREIRAS TIPO DER-RJ,COM LARGURA TOTAL DE 11,00M,SEM CAPEAMENTO,COM VAO ENTRE 7,50 E 12,50M,COLOCADA</v>
      </c>
      <c r="C11161" s="749" t="s">
        <v>28673</v>
      </c>
      <c r="D11161" s="749" t="s">
        <v>28700</v>
      </c>
      <c r="E11161" s="749" t="s">
        <v>28705</v>
      </c>
      <c r="F11161" s="749" t="s">
        <v>28706</v>
      </c>
      <c r="I11161" s="749" t="s">
        <v>236</v>
      </c>
      <c r="J11161" s="749" t="n">
        <v>30720.43</v>
      </c>
    </row>
    <row collapsed="false" customFormat="false" customHeight="true" hidden="true" ht="12.75" outlineLevel="0" r="11162">
      <c r="A11162" s="749" t="s">
        <v>28708</v>
      </c>
      <c r="B11162" s="749" t="str">
        <f aca="false">C11162&amp;D11162&amp;E11162&amp;F11162&amp;G11162&amp;H11162</f>
        <v>SUPERESTRUTURA DE PONTE OU VIADUTO,PRE-FABRICADA,EM CONCRETO PROTENDIDO,CLASSE 45,PARA DUAS FAIXAS DE TRAFEGO DE 3,60M,DOIS ACOSTAMENTOS DE 2,50M E BARREIRAS TIPO DER-RJ,COM LARGURA TOTAL DE 13,00M,SEM CAPEAMENTO,COM VAO ENTRE 7,50 E 12,50M,COLOCADA</v>
      </c>
      <c r="C11162" s="749" t="s">
        <v>28673</v>
      </c>
      <c r="D11162" s="749" t="s">
        <v>28709</v>
      </c>
      <c r="E11162" s="749" t="s">
        <v>28710</v>
      </c>
      <c r="F11162" s="749" t="s">
        <v>28711</v>
      </c>
      <c r="G11162" s="749" t="s">
        <v>28712</v>
      </c>
      <c r="I11162" s="749" t="s">
        <v>236</v>
      </c>
      <c r="J11162" s="749" t="n">
        <v>37553.37</v>
      </c>
    </row>
    <row collapsed="false" customFormat="false" customHeight="true" hidden="true" ht="12.75" outlineLevel="0" r="11163">
      <c r="A11163" s="749" t="s">
        <v>28713</v>
      </c>
      <c r="B11163" s="749" t="str">
        <f aca="false">C11163&amp;D11163&amp;E11163&amp;F11163&amp;G11163&amp;H11163</f>
        <v>SUPERESTRUTURA DE PONTE OU VIADUTO,PRE-FABRICADA,EM CONCRETO PROTENDIDO,CLASSE 45,PARA DUAS FAIXAS DE TRAFEGO DE 3,60M,DOIS ACOSTAMENTOS DE 2,50M E BARREIRAS TIPO DER-RJ,COM LARGURA TOTAL DE 13,00M,SEM CAPEAMENTO,COM VAO ENTRE 7,50 E 12,50M,COLOCADA</v>
      </c>
      <c r="C11163" s="749" t="s">
        <v>28673</v>
      </c>
      <c r="D11163" s="749" t="s">
        <v>28709</v>
      </c>
      <c r="E11163" s="749" t="s">
        <v>28710</v>
      </c>
      <c r="F11163" s="749" t="s">
        <v>28711</v>
      </c>
      <c r="G11163" s="749" t="s">
        <v>28712</v>
      </c>
      <c r="I11163" s="749" t="s">
        <v>236</v>
      </c>
      <c r="J11163" s="749" t="n">
        <v>34349.23</v>
      </c>
    </row>
    <row collapsed="false" customFormat="false" customHeight="true" hidden="true" ht="38.25" outlineLevel="0" r="11164">
      <c r="A11164" s="749" t="s">
        <v>28714</v>
      </c>
      <c r="B11164" s="758" t="str">
        <f aca="false">C11164&amp;D11164&amp;E11164&amp;F11164&amp;G11164&amp;H11164</f>
        <v>SUPERESTRUTURA DE PASSARELA PARA PEDESTRE,PRE-FABRICADA,EM CONCRETO PROTENDIDO,COM 2,00M DE LARGURA UTIL E GUARDA-CORPOSMETALICOS,COM VAO ENTRE 7,50 E 10,00M,COLOCADA</v>
      </c>
      <c r="C11164" s="749" t="s">
        <v>28715</v>
      </c>
      <c r="D11164" s="749" t="s">
        <v>28716</v>
      </c>
      <c r="E11164" s="749" t="s">
        <v>28717</v>
      </c>
      <c r="I11164" s="749" t="s">
        <v>236</v>
      </c>
      <c r="J11164" s="749" t="n">
        <v>5932.29</v>
      </c>
    </row>
    <row collapsed="false" customFormat="false" customHeight="true" hidden="true" ht="38.25" outlineLevel="0" r="11165">
      <c r="A11165" s="749" t="s">
        <v>28718</v>
      </c>
      <c r="B11165" s="758" t="str">
        <f aca="false">C11165&amp;D11165&amp;E11165&amp;F11165&amp;G11165&amp;H11165</f>
        <v>SUPERESTRUTURA DE PASSARELA PARA PEDESTRE,PRE-FABRICADA,EM CONCRETO PROTENDIDO,COM 2,00M DE LARGURA UTIL E GUARDA-CORPOSMETALICOS,COM VAO ENTRE 7,50 E 10,00M,COLOCADA</v>
      </c>
      <c r="C11165" s="749" t="s">
        <v>28715</v>
      </c>
      <c r="D11165" s="749" t="s">
        <v>28716</v>
      </c>
      <c r="E11165" s="749" t="s">
        <v>28717</v>
      </c>
      <c r="I11165" s="749" t="s">
        <v>236</v>
      </c>
      <c r="J11165" s="749" t="n">
        <v>5447.39</v>
      </c>
    </row>
    <row collapsed="false" customFormat="false" customHeight="true" hidden="true" ht="12.75" outlineLevel="0" r="11166">
      <c r="A11166" s="749" t="s">
        <v>28719</v>
      </c>
      <c r="B11166" s="749" t="str">
        <f aca="false">C11166&amp;D11166&amp;E11166&amp;F11166&amp;G11166&amp;H11166</f>
        <v>ABRIGO DESTINADO A PARADA DE ONIBUS,INTEGRALMENTE PRE-FABRICADO EM CONCRETO PROTENDIDO E/OU ARMADO,COM BANCO INCORPORADO AO PILAR E COBERTURA CURVA COM AREA DE PROJECAO HORIZONTALDE 8,00M2,NAS DIMENSOES DE 4,00X2,00M,COLOCADO</v>
      </c>
      <c r="C11166" s="749" t="s">
        <v>28720</v>
      </c>
      <c r="D11166" s="749" t="s">
        <v>28721</v>
      </c>
      <c r="E11166" s="749" t="s">
        <v>28722</v>
      </c>
      <c r="F11166" s="749" t="s">
        <v>28723</v>
      </c>
      <c r="I11166" s="749" t="s">
        <v>30</v>
      </c>
      <c r="J11166" s="749" t="n">
        <v>10241.93</v>
      </c>
    </row>
    <row collapsed="false" customFormat="false" customHeight="true" hidden="true" ht="12.75" outlineLevel="0" r="11167">
      <c r="A11167" s="749" t="s">
        <v>28724</v>
      </c>
      <c r="B11167" s="749" t="str">
        <f aca="false">C11167&amp;D11167&amp;E11167&amp;F11167&amp;G11167&amp;H11167</f>
        <v>ABRIGO DESTINADO A PARADA DE ONIBUS,INTEGRALMENTE PRE-FABRICADO EM CONCRETO PROTENDIDO E/OU ARMADO,COM BANCO INCORPORADO AO PILAR E COBERTURA CURVA COM AREA DE PROJECAO HORIZONTALDE 8,00M2,NAS DIMENSOES DE 4,00X2,00M,COLOCADO</v>
      </c>
      <c r="C11167" s="749" t="s">
        <v>28720</v>
      </c>
      <c r="D11167" s="749" t="s">
        <v>28721</v>
      </c>
      <c r="E11167" s="749" t="s">
        <v>28722</v>
      </c>
      <c r="F11167" s="749" t="s">
        <v>28723</v>
      </c>
      <c r="I11167" s="749" t="s">
        <v>30</v>
      </c>
      <c r="J11167" s="749" t="n">
        <v>10241.93</v>
      </c>
    </row>
    <row collapsed="false" customFormat="false" customHeight="true" hidden="true" ht="12.75" outlineLevel="0" r="11168">
      <c r="A11168" s="749" t="s">
        <v>28725</v>
      </c>
      <c r="B11168" s="749" t="str">
        <f aca="false">C11168&amp;D11168&amp;E11168&amp;F11168&amp;G11168&amp;H11168</f>
        <v>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 O CANTEIRO DE OBRAS E A MONTAGEM</v>
      </c>
      <c r="C11168" s="749" t="s">
        <v>28726</v>
      </c>
      <c r="D11168" s="749" t="s">
        <v>28727</v>
      </c>
      <c r="E11168" s="749" t="s">
        <v>28728</v>
      </c>
      <c r="F11168" s="749" t="s">
        <v>28729</v>
      </c>
      <c r="G11168" s="749" t="s">
        <v>28730</v>
      </c>
      <c r="H11168" s="749" t="s">
        <v>28731</v>
      </c>
      <c r="I11168" s="749" t="s">
        <v>52</v>
      </c>
      <c r="J11168" s="749" t="n">
        <v>367.37</v>
      </c>
    </row>
    <row collapsed="false" customFormat="false" customHeight="true" hidden="true" ht="12.75" outlineLevel="0" r="11169">
      <c r="A11169" s="749" t="s">
        <v>28732</v>
      </c>
      <c r="B11169" s="749" t="str">
        <f aca="false">C11169&amp;D11169&amp;E11169&amp;F11169&amp;G11169&amp;H11169</f>
        <v>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 O CANTEIRO DE OBRAS E A MONTAGEM</v>
      </c>
      <c r="C11169" s="749" t="s">
        <v>28726</v>
      </c>
      <c r="D11169" s="749" t="s">
        <v>28727</v>
      </c>
      <c r="E11169" s="749" t="s">
        <v>28728</v>
      </c>
      <c r="F11169" s="749" t="s">
        <v>28729</v>
      </c>
      <c r="G11169" s="749" t="s">
        <v>28730</v>
      </c>
      <c r="H11169" s="749" t="s">
        <v>28731</v>
      </c>
      <c r="I11169" s="749" t="s">
        <v>52</v>
      </c>
      <c r="J11169" s="749" t="n">
        <v>351.55</v>
      </c>
    </row>
    <row collapsed="false" customFormat="false" customHeight="true" hidden="true" ht="12.75" outlineLevel="0" r="11170">
      <c r="A11170" s="749" t="s">
        <v>28733</v>
      </c>
      <c r="B11170" s="749" t="str">
        <f aca="false">C11170&amp;D11170&amp;E11170&amp;F11170&amp;G11170&amp;H11170</f>
        <v>ESTRUTURA PRE-FABRICADA EM CONCRETO ARMADO/PROTENDIDO,COM FCK&gt;=30MPA,PARA OBRAS PREDIAIS ATE QUATRO PAVIMENTOS,COM PILARES,VIGAS PRINCIPAIS E SECUNDARIAS,LAJES,PATAMARES E RAMPAS DE ACESSO,CONSIDERANDO A MONTAGEM,EXCLUSIVE A CONFECCAO DAS PECAS(VIDE ITEM 11.060.0410)</v>
      </c>
      <c r="C11170" s="749" t="s">
        <v>28726</v>
      </c>
      <c r="D11170" s="749" t="s">
        <v>28727</v>
      </c>
      <c r="E11170" s="749" t="s">
        <v>28728</v>
      </c>
      <c r="F11170" s="749" t="s">
        <v>28734</v>
      </c>
      <c r="G11170" s="749" t="s">
        <v>28735</v>
      </c>
      <c r="I11170" s="749" t="s">
        <v>52</v>
      </c>
      <c r="J11170" s="749" t="n">
        <v>129.5</v>
      </c>
    </row>
    <row collapsed="false" customFormat="false" customHeight="true" hidden="true" ht="12.75" outlineLevel="0" r="11171">
      <c r="A11171" s="749" t="s">
        <v>28736</v>
      </c>
      <c r="B11171" s="749" t="str">
        <f aca="false">C11171&amp;D11171&amp;E11171&amp;F11171&amp;G11171&amp;H11171</f>
        <v>ESTRUTURA PRE-FABRICADA EM CONCRETO ARMADO/PROTENDIDO,COM FCK&gt;=30MPA,PARA OBRAS PREDIAIS ATE QUATRO PAVIMENTOS,COM PILARES,VIGAS PRINCIPAIS E SECUNDARIAS,LAJES,PATAMARES E RAMPAS DE ACESSO,CONSIDERANDO A MONTAGEM,EXCLUSIVE A CONFECCAO DAS PECAS(VIDE ITEM 11.060.0410)</v>
      </c>
      <c r="C11171" s="749" t="s">
        <v>28726</v>
      </c>
      <c r="D11171" s="749" t="s">
        <v>28727</v>
      </c>
      <c r="E11171" s="749" t="s">
        <v>28728</v>
      </c>
      <c r="F11171" s="749" t="s">
        <v>28734</v>
      </c>
      <c r="G11171" s="749" t="s">
        <v>28735</v>
      </c>
      <c r="I11171" s="749" t="s">
        <v>52</v>
      </c>
      <c r="J11171" s="749" t="n">
        <v>117.12</v>
      </c>
    </row>
    <row collapsed="false" customFormat="false" customHeight="true" hidden="true" ht="12.75" outlineLevel="0" r="11172">
      <c r="A11172" s="749" t="s">
        <v>28737</v>
      </c>
      <c r="B11172" s="749" t="str">
        <f aca="false">C11172&amp;D11172&amp;E11172&amp;F11172&amp;G11172&amp;H11172</f>
        <v>MURO DE ARRIMO CELULAR,DE PECAS PRE-MOLDADAS DE CONCRETO,COMPREENDENDO:CONFECCAO DAS PECAS,MONTAGEM E COMPACTACAO DO SOLO DE ENCHIMENTO.O CUSTO INCLUI TODOS OS MATERIAIS NECESSARIOS,EXCLUSIVE FORMAS</v>
      </c>
      <c r="C11172" s="749" t="s">
        <v>28738</v>
      </c>
      <c r="D11172" s="749" t="s">
        <v>28739</v>
      </c>
      <c r="E11172" s="749" t="s">
        <v>28740</v>
      </c>
      <c r="F11172" s="749" t="s">
        <v>28741</v>
      </c>
      <c r="I11172" s="749" t="s">
        <v>2478</v>
      </c>
      <c r="J11172" s="749" t="n">
        <v>242.6</v>
      </c>
    </row>
    <row collapsed="false" customFormat="false" customHeight="true" hidden="true" ht="12.75" outlineLevel="0" r="11173">
      <c r="A11173" s="749" t="s">
        <v>28742</v>
      </c>
      <c r="B11173" s="749" t="str">
        <f aca="false">C11173&amp;D11173&amp;E11173&amp;F11173&amp;G11173&amp;H11173</f>
        <v>MURO DE ARRIMO CELULAR,DE PECAS PRE-MOLDADAS DE CONCRETO,COMPREENDENDO:CONFECCAO DAS PECAS,MONTAGEM E COMPACTACAO DO SOLO DE ENCHIMENTO.O CUSTO INCLUI TODOS OS MATERIAIS NECESSARIOS,EXCLUSIVE FORMAS</v>
      </c>
      <c r="C11173" s="749" t="s">
        <v>28738</v>
      </c>
      <c r="D11173" s="749" t="s">
        <v>28739</v>
      </c>
      <c r="E11173" s="749" t="s">
        <v>28740</v>
      </c>
      <c r="F11173" s="749" t="s">
        <v>28741</v>
      </c>
      <c r="I11173" s="749" t="s">
        <v>2478</v>
      </c>
      <c r="J11173" s="749" t="n">
        <v>226.14</v>
      </c>
    </row>
    <row collapsed="false" customFormat="false" customHeight="true" hidden="true" ht="12.75" outlineLevel="0" r="11174">
      <c r="A11174" s="749" t="s">
        <v>28743</v>
      </c>
      <c r="B11174" s="749" t="str">
        <f aca="false">C11174&amp;D11174&amp;E11174&amp;F11174&amp;G11174&amp;H11174</f>
        <v>MURO DE ARRIMO CELULAR,DE PECAS PRE-MOLDADAS DE CONCRETO,COMPREENDENDO:CONFECCAO DAS PECAS,MONTAGEM E COMPACTACAO DO SOLO DE ENCHIMENTO,EXCLUSIVE MATERIAIS E FORMAS</v>
      </c>
      <c r="C11174" s="749" t="s">
        <v>28738</v>
      </c>
      <c r="D11174" s="749" t="s">
        <v>28739</v>
      </c>
      <c r="E11174" s="749" t="s">
        <v>28744</v>
      </c>
      <c r="I11174" s="749" t="s">
        <v>2478</v>
      </c>
      <c r="J11174" s="749" t="n">
        <v>123.27</v>
      </c>
    </row>
    <row collapsed="false" customFormat="false" customHeight="true" hidden="true" ht="12.75" outlineLevel="0" r="11175">
      <c r="A11175" s="749" t="s">
        <v>28745</v>
      </c>
      <c r="B11175" s="749" t="str">
        <f aca="false">C11175&amp;D11175&amp;E11175&amp;F11175&amp;G11175&amp;H11175</f>
        <v>MURO DE ARRIMO CELULAR,DE PECAS PRE-MOLDADAS DE CONCRETO,COMPREENDENDO:CONFECCAO DAS PECAS,MONTAGEM E COMPACTACAO DO SOLO DE ENCHIMENTO,EXCLUSIVE MATERIAIS E FORMAS</v>
      </c>
      <c r="C11175" s="749" t="s">
        <v>28738</v>
      </c>
      <c r="D11175" s="749" t="s">
        <v>28739</v>
      </c>
      <c r="E11175" s="749" t="s">
        <v>28744</v>
      </c>
      <c r="I11175" s="749" t="s">
        <v>2478</v>
      </c>
      <c r="J11175" s="749" t="n">
        <v>106.81</v>
      </c>
    </row>
    <row collapsed="false" customFormat="false" customHeight="true" hidden="true" ht="12.75" outlineLevel="0" r="11176">
      <c r="A11176" s="749" t="s">
        <v>28746</v>
      </c>
      <c r="B11176" s="749" t="str">
        <f aca="false">C11176&amp;D11176&amp;E11176&amp;F11176&amp;G11176&amp;H11176</f>
        <v>RECUPERACAO DE JUNTAS DE DILATACAO DE OBRAS DE CONTENCAO ATE 2CM DE ABERTURA COM PROTECAO,ATE PROFUNDIDADE DE 1CM,EXCLUSIVE ANDAIME E RECUPERACAO ESTRUTURAL DAS FACES LATERAIS DA JUNTA</v>
      </c>
      <c r="C11176" s="749" t="s">
        <v>28747</v>
      </c>
      <c r="D11176" s="749" t="s">
        <v>28748</v>
      </c>
      <c r="E11176" s="749" t="s">
        <v>28749</v>
      </c>
      <c r="F11176" s="749" t="s">
        <v>28750</v>
      </c>
      <c r="I11176" s="749" t="s">
        <v>236</v>
      </c>
      <c r="J11176" s="749" t="n">
        <v>51.7</v>
      </c>
    </row>
    <row collapsed="false" customFormat="false" customHeight="true" hidden="true" ht="12.75" outlineLevel="0" r="11177">
      <c r="A11177" s="749" t="s">
        <v>28751</v>
      </c>
      <c r="B11177" s="749" t="str">
        <f aca="false">C11177&amp;D11177&amp;E11177&amp;F11177&amp;G11177&amp;H11177</f>
        <v>RECUPERACAO DE JUNTAS DE DILATACAO DE OBRAS DE CONTENCAO ATE 2CM DE ABERTURA COM PROTECAO,ATE PROFUNDIDADE DE 1CM,EXCLUSIVE ANDAIME E RECUPERACAO ESTRUTURAL DAS FACES LATERAIS DA JUNTA</v>
      </c>
      <c r="C11177" s="749" t="s">
        <v>28747</v>
      </c>
      <c r="D11177" s="749" t="s">
        <v>28748</v>
      </c>
      <c r="E11177" s="749" t="s">
        <v>28749</v>
      </c>
      <c r="F11177" s="749" t="s">
        <v>28750</v>
      </c>
      <c r="I11177" s="749" t="s">
        <v>236</v>
      </c>
      <c r="J11177" s="749" t="n">
        <v>49.33</v>
      </c>
    </row>
    <row collapsed="false" customFormat="false" customHeight="true" hidden="true" ht="12.75" outlineLevel="0" r="11178">
      <c r="A11178" s="749" t="s">
        <v>28752</v>
      </c>
      <c r="B11178" s="749" t="str">
        <f aca="false">C11178&amp;D11178&amp;E11178&amp;F11178&amp;G11178&amp;H11178</f>
        <v>RECUPERACAO DE ARMADURAS EM ESTRUTURA DE CONCRETO,POR MEIO DE SOLDA A QUENTE,INCLUSIVE FORNECIMENTO,CORTE,DOBRAGEM E COLOCACAO</v>
      </c>
      <c r="C11178" s="749" t="s">
        <v>28753</v>
      </c>
      <c r="D11178" s="749" t="s">
        <v>28754</v>
      </c>
      <c r="E11178" s="749" t="s">
        <v>14972</v>
      </c>
      <c r="I11178" s="749" t="s">
        <v>1404</v>
      </c>
      <c r="J11178" s="749" t="n">
        <v>37.82</v>
      </c>
    </row>
    <row collapsed="false" customFormat="false" customHeight="true" hidden="true" ht="12.75" outlineLevel="0" r="11179">
      <c r="A11179" s="749" t="s">
        <v>28755</v>
      </c>
      <c r="B11179" s="749" t="str">
        <f aca="false">C11179&amp;D11179&amp;E11179&amp;F11179&amp;G11179&amp;H11179</f>
        <v>RECUPERACAO DE ARMADURAS EM ESTRUTURA DE CONCRETO,POR MEIO DE SOLDA A QUENTE,INCLUSIVE FORNECIMENTO,CORTE,DOBRAGEM E COLOCACAO</v>
      </c>
      <c r="C11179" s="749" t="s">
        <v>28753</v>
      </c>
      <c r="D11179" s="749" t="s">
        <v>28754</v>
      </c>
      <c r="E11179" s="749" t="s">
        <v>14972</v>
      </c>
      <c r="I11179" s="749" t="s">
        <v>1404</v>
      </c>
      <c r="J11179" s="749" t="n">
        <v>34.37</v>
      </c>
    </row>
    <row collapsed="false" customFormat="false" customHeight="true" hidden="true" ht="12.75" outlineLevel="0" r="11180">
      <c r="A11180" s="749" t="s">
        <v>28756</v>
      </c>
      <c r="B11180" s="749" t="str">
        <f aca="false">C11180&amp;D11180&amp;E11180&amp;F11180&amp;G11180&amp;H11180</f>
        <v>RECUPERACAO DE ARMADURAS EM ESTRUTURA DE CONCRETO,POR MEIO DE SOLDA A FRIO,INCLUSIVE FORNECIMENTO,CORTE,DOBRAGEM E COLOCACAO</v>
      </c>
      <c r="C11180" s="749" t="s">
        <v>28753</v>
      </c>
      <c r="D11180" s="749" t="s">
        <v>28757</v>
      </c>
      <c r="E11180" s="749" t="s">
        <v>14350</v>
      </c>
      <c r="I11180" s="749" t="s">
        <v>1404</v>
      </c>
      <c r="J11180" s="749" t="n">
        <v>69.59</v>
      </c>
    </row>
    <row collapsed="false" customFormat="false" customHeight="true" hidden="true" ht="12.75" outlineLevel="0" r="11181">
      <c r="A11181" s="749" t="s">
        <v>28758</v>
      </c>
      <c r="B11181" s="749" t="str">
        <f aca="false">C11181&amp;D11181&amp;E11181&amp;F11181&amp;G11181&amp;H11181</f>
        <v>RECUPERACAO DE ARMADURAS EM ESTRUTURA DE CONCRETO,POR MEIO DE SOLDA A FRIO,INCLUSIVE FORNECIMENTO,CORTE,DOBRAGEM E COLOCACAO</v>
      </c>
      <c r="C11181" s="749" t="s">
        <v>28753</v>
      </c>
      <c r="D11181" s="749" t="s">
        <v>28757</v>
      </c>
      <c r="E11181" s="749" t="s">
        <v>14350</v>
      </c>
      <c r="I11181" s="749" t="s">
        <v>1404</v>
      </c>
      <c r="J11181" s="749" t="n">
        <v>66.25</v>
      </c>
    </row>
    <row collapsed="false" customFormat="false" customHeight="true" hidden="true" ht="12.75" outlineLevel="0" r="11182">
      <c r="A11182" s="749" t="s">
        <v>28759</v>
      </c>
      <c r="B11182" s="749" t="str">
        <f aca="false">C11182&amp;D11182&amp;E11182&amp;F11182&amp;G11182&amp;H11182</f>
        <v>RECUPERACAO DE FERRAGEM EM ESTRUTURA DE CONCRETO,SEM UTILIZACAO DE SOLDA,INCLUSIVE FORNECIMENTO,CORTE,DOBRAGEM E COLOCACAO</v>
      </c>
      <c r="C11182" s="749" t="s">
        <v>28760</v>
      </c>
      <c r="D11182" s="749" t="s">
        <v>28761</v>
      </c>
      <c r="E11182" s="749" t="s">
        <v>7901</v>
      </c>
      <c r="I11182" s="749" t="s">
        <v>1404</v>
      </c>
      <c r="J11182" s="749" t="n">
        <v>22.93</v>
      </c>
    </row>
    <row collapsed="false" customFormat="false" customHeight="true" hidden="true" ht="12.75" outlineLevel="0" r="11183">
      <c r="A11183" s="749" t="s">
        <v>28762</v>
      </c>
      <c r="B11183" s="749" t="str">
        <f aca="false">C11183&amp;D11183&amp;E11183&amp;F11183&amp;G11183&amp;H11183</f>
        <v>RECUPERACAO DE FERRAGEM EM ESTRUTURA DE CONCRETO,SEM UTILIZACAO DE SOLDA,INCLUSIVE FORNECIMENTO,CORTE,DOBRAGEM E COLOCACAO</v>
      </c>
      <c r="C11183" s="749" t="s">
        <v>28760</v>
      </c>
      <c r="D11183" s="749" t="s">
        <v>28761</v>
      </c>
      <c r="E11183" s="749" t="s">
        <v>7901</v>
      </c>
      <c r="I11183" s="749" t="s">
        <v>1404</v>
      </c>
      <c r="J11183" s="749" t="n">
        <v>20.57</v>
      </c>
    </row>
    <row collapsed="false" customFormat="false" customHeight="true" hidden="true" ht="12.75" outlineLevel="0" r="11184">
      <c r="A11184" s="749" t="s">
        <v>28763</v>
      </c>
      <c r="B11184" s="749" t="str">
        <f aca="false">C11184&amp;D11184&amp;E11184&amp;F11184&amp;G11184&amp;H11184</f>
        <v>APLICACAO COM AIRLESS DE INIBIDOR DE CORROSAO, EM ESTRUTURADE CONCRETO ARMADO NOS SERVICOS DE RECUPERACAO ESTRUTURAL,EXCLUSIVE LIMPEZA DA ESTRUTURA</v>
      </c>
      <c r="C11184" s="749" t="s">
        <v>28764</v>
      </c>
      <c r="D11184" s="749" t="s">
        <v>28765</v>
      </c>
      <c r="E11184" s="749" t="s">
        <v>28766</v>
      </c>
      <c r="I11184" s="749" t="s">
        <v>52</v>
      </c>
      <c r="J11184" s="749" t="n">
        <v>38.28</v>
      </c>
    </row>
    <row collapsed="false" customFormat="false" customHeight="true" hidden="true" ht="12.75" outlineLevel="0" r="11185">
      <c r="A11185" s="749" t="s">
        <v>28767</v>
      </c>
      <c r="B11185" s="749" t="str">
        <f aca="false">C11185&amp;D11185&amp;E11185&amp;F11185&amp;G11185&amp;H11185</f>
        <v>APLICACAO COM AIRLESS DE INIBIDOR DE CORROSAO, EM ESTRUTURADE CONCRETO ARMADO NOS SERVICOS DE RECUPERACAO ESTRUTURAL,EXCLUSIVE LIMPEZA DA ESTRUTURA</v>
      </c>
      <c r="C11185" s="749" t="s">
        <v>28764</v>
      </c>
      <c r="D11185" s="749" t="s">
        <v>28765</v>
      </c>
      <c r="E11185" s="749" t="s">
        <v>28766</v>
      </c>
      <c r="I11185" s="749" t="s">
        <v>52</v>
      </c>
      <c r="J11185" s="749" t="n">
        <v>36.29</v>
      </c>
    </row>
    <row collapsed="false" customFormat="false" customHeight="true" hidden="true" ht="38.25" outlineLevel="0" r="11186">
      <c r="A11186" s="749" t="s">
        <v>28768</v>
      </c>
      <c r="B11186" s="758" t="str">
        <f aca="false">C11186&amp;D11186&amp;E11186&amp;F11186&amp;G11186&amp;H11186</f>
        <v>REFORCO ESTRUTURAL COMPOSTO DE MANTA DE FIBRA DE CARBONO COM ESPESSURA DE 0,165MM,INCLUSIVE LIXAMENTO DA SUPERFICIE,REGULARIZACAO POR ENCHIMENTO ALEATORIO E APLICACAO DE ADESIVO EPOXI PARA FIXACAO E SUTURACAO DAS FIBRAS DE CARBONO</v>
      </c>
      <c r="C11186" s="749" t="s">
        <v>28769</v>
      </c>
      <c r="D11186" s="749" t="s">
        <v>28770</v>
      </c>
      <c r="E11186" s="749" t="s">
        <v>28771</v>
      </c>
      <c r="F11186" s="749" t="s">
        <v>28772</v>
      </c>
      <c r="I11186" s="749" t="s">
        <v>52</v>
      </c>
      <c r="J11186" s="749" t="n">
        <v>323.23</v>
      </c>
    </row>
    <row collapsed="false" customFormat="false" customHeight="true" hidden="true" ht="38.25" outlineLevel="0" r="11187">
      <c r="A11187" s="749" t="s">
        <v>28773</v>
      </c>
      <c r="B11187" s="758" t="str">
        <f aca="false">C11187&amp;D11187&amp;E11187&amp;F11187&amp;G11187&amp;H11187</f>
        <v>REFORCO ESTRUTURAL COMPOSTO DE MANTA DE FIBRA DE CARBONO COM ESPESSURA DE 0,165MM,INCLUSIVE LIXAMENTO DA SUPERFICIE,REGULARIZACAO POR ENCHIMENTO ALEATORIO E APLICACAO DE ADESIVO EPOXI PARA FIXACAO E SUTURACAO DAS FIBRAS DE CARBONO</v>
      </c>
      <c r="C11187" s="749" t="s">
        <v>28769</v>
      </c>
      <c r="D11187" s="749" t="s">
        <v>28770</v>
      </c>
      <c r="E11187" s="749" t="s">
        <v>28771</v>
      </c>
      <c r="F11187" s="749" t="s">
        <v>28772</v>
      </c>
      <c r="I11187" s="749" t="s">
        <v>52</v>
      </c>
      <c r="J11187" s="749" t="n">
        <v>309.01</v>
      </c>
    </row>
    <row collapsed="false" customFormat="false" customHeight="true" hidden="true" ht="38.25" outlineLevel="0" r="11188">
      <c r="A11188" s="749" t="s">
        <v>28774</v>
      </c>
      <c r="B11188" s="758" t="str">
        <f aca="false">C11188&amp;D11188&amp;E11188&amp;F11188&amp;G11188&amp;H11188</f>
        <v>REFORCO ESTRUTURAL COM LAMINA DE FIBRA DE CARBONO,LARGURA DE 50MM E ESPESSURA DE 1,20MM,INCLUSIVE LIXAMENTO DA SUPERFICIE,REGULARIZACAO POR ENCHIMENTO ALEATORIO E APLICACAO DE ADESIVO EPOXI PARA FIXACAO E SUTURACAO DAS FIBRAS DE CARBONO</v>
      </c>
      <c r="C11188" s="749" t="s">
        <v>28775</v>
      </c>
      <c r="D11188" s="749" t="s">
        <v>28776</v>
      </c>
      <c r="E11188" s="749" t="s">
        <v>28777</v>
      </c>
      <c r="F11188" s="749" t="s">
        <v>28778</v>
      </c>
      <c r="I11188" s="749" t="s">
        <v>236</v>
      </c>
      <c r="J11188" s="749" t="n">
        <v>141.07</v>
      </c>
    </row>
    <row collapsed="false" customFormat="false" customHeight="true" hidden="true" ht="38.25" outlineLevel="0" r="11189">
      <c r="A11189" s="749" t="s">
        <v>28779</v>
      </c>
      <c r="B11189" s="758" t="str">
        <f aca="false">C11189&amp;D11189&amp;E11189&amp;F11189&amp;G11189&amp;H11189</f>
        <v>REFORCO ESTRUTURAL COM LAMINA DE FIBRA DE CARBONO,LARGURA DE 50MM E ESPESSURA DE 1,20MM,INCLUSIVE LIXAMENTO DA SUPERFICIE,REGULARIZACAO POR ENCHIMENTO ALEATORIO E APLICACAO DE ADESIVO EPOXI PARA FIXACAO E SUTURACAO DAS FIBRAS DE CARBONO</v>
      </c>
      <c r="C11189" s="749" t="s">
        <v>28775</v>
      </c>
      <c r="D11189" s="749" t="s">
        <v>28776</v>
      </c>
      <c r="E11189" s="749" t="s">
        <v>28777</v>
      </c>
      <c r="F11189" s="749" t="s">
        <v>28778</v>
      </c>
      <c r="I11189" s="749" t="s">
        <v>236</v>
      </c>
      <c r="J11189" s="749" t="n">
        <v>138.71</v>
      </c>
    </row>
    <row collapsed="false" customFormat="false" customHeight="true" hidden="true" ht="12.75" outlineLevel="0" r="11190">
      <c r="A11190" s="749" t="s">
        <v>28780</v>
      </c>
      <c r="B11190" s="749" t="str">
        <f aca="false">C11190&amp;D11190&amp;E11190&amp;F11190&amp;G11190&amp;H11190</f>
        <v>TRATAMENTO DE ARMADURA DE FERRO EM ESTRUTURA DE CONCRETO ARMADO COM ARGAMASSA CIMENTICIA PRE-DOSADA,POLIMERICA,BICOMPONENTE,INIBIDOR DE CORROSAO</v>
      </c>
      <c r="C11190" s="749" t="s">
        <v>28781</v>
      </c>
      <c r="D11190" s="749" t="s">
        <v>28782</v>
      </c>
      <c r="E11190" s="749" t="s">
        <v>28783</v>
      </c>
      <c r="I11190" s="749" t="s">
        <v>52</v>
      </c>
      <c r="J11190" s="749" t="n">
        <v>58.45</v>
      </c>
    </row>
    <row collapsed="false" customFormat="false" customHeight="true" hidden="true" ht="12.75" outlineLevel="0" r="11191">
      <c r="A11191" s="749" t="s">
        <v>28784</v>
      </c>
      <c r="B11191" s="749" t="str">
        <f aca="false">C11191&amp;D11191&amp;E11191&amp;F11191&amp;G11191&amp;H11191</f>
        <v>TRATAMENTO DE ARMADURA DE FERRO EM ESTRUTURA DE CONCRETO ARMADO COM ARGAMASSA CIMENTICIA PRE-DOSADA,POLIMERICA,BICOMPONENTE,INIBIDOR DE CORROSAO</v>
      </c>
      <c r="C11191" s="749" t="s">
        <v>28781</v>
      </c>
      <c r="D11191" s="749" t="s">
        <v>28782</v>
      </c>
      <c r="E11191" s="749" t="s">
        <v>28783</v>
      </c>
      <c r="I11191" s="749" t="s">
        <v>52</v>
      </c>
      <c r="J11191" s="749" t="n">
        <v>56.96</v>
      </c>
    </row>
    <row collapsed="false" customFormat="false" customHeight="true" hidden="true" ht="12.75" outlineLevel="0" r="11192">
      <c r="A11192" s="749" t="s">
        <v>28785</v>
      </c>
      <c r="B11192" s="749" t="str">
        <f aca="false">C11192&amp;D11192&amp;E11192&amp;F11192&amp;G11192&amp;H11192</f>
        <v>RECUPERACAO DE ESTRUTURA,CAVIDADES E ARESTAS EM CONCRETO ARMADO,COM ARGAMASSA TIXOTROPICA POLIMERICA DE ALTO DESEMPENHOCOM ESPESSURA ATE 3CM</v>
      </c>
      <c r="C11192" s="749" t="s">
        <v>28786</v>
      </c>
      <c r="D11192" s="749" t="s">
        <v>28787</v>
      </c>
      <c r="E11192" s="749" t="s">
        <v>28788</v>
      </c>
      <c r="I11192" s="749" t="s">
        <v>2478</v>
      </c>
      <c r="J11192" s="749" t="n">
        <v>5470.75</v>
      </c>
    </row>
    <row collapsed="false" customFormat="false" customHeight="true" hidden="true" ht="12.75" outlineLevel="0" r="11193">
      <c r="A11193" s="749" t="s">
        <v>28789</v>
      </c>
      <c r="B11193" s="749" t="str">
        <f aca="false">C11193&amp;D11193&amp;E11193&amp;F11193&amp;G11193&amp;H11193</f>
        <v>RECUPERACAO DE ESTRUTURA,CAVIDADES E ARESTAS EM CONCRETO ARMADO,COM ARGAMASSA TIXOTROPICA POLIMERICA DE ALTO DESEMPENHOCOM ESPESSURA ATE 3CM</v>
      </c>
      <c r="C11193" s="749" t="s">
        <v>28786</v>
      </c>
      <c r="D11193" s="749" t="s">
        <v>28787</v>
      </c>
      <c r="E11193" s="749" t="s">
        <v>28788</v>
      </c>
      <c r="I11193" s="749" t="s">
        <v>2478</v>
      </c>
      <c r="J11193" s="749" t="n">
        <v>5432.85</v>
      </c>
    </row>
    <row collapsed="false" customFormat="false" customHeight="true" hidden="true" ht="12.75" outlineLevel="0" r="11194">
      <c r="A11194" s="749" t="s">
        <v>28790</v>
      </c>
      <c r="B11194" s="749" t="str">
        <f aca="false">C11194&amp;D11194&amp;E11194&amp;F11194&amp;G11194&amp;H11194</f>
        <v>RECOMPOSICAO DE CAPEAMENTO DE CONCRETO E PEQUENAS ESPESSURAS EM SERVICOS DE RECUPERACAO ESTRUTURAL,COM ARGAMASSA DE CIMENTO E AREIA NO TRACO 1:3 ADITIVADA COM RESINA ACRILICA NA PROPORCAO 50ML/M3 DE ARGAMASSA E SILICA ATIVA NA PROPORCAO DE5% A 10% DE CIMENTO</v>
      </c>
      <c r="C11194" s="749" t="s">
        <v>28791</v>
      </c>
      <c r="D11194" s="749" t="s">
        <v>28792</v>
      </c>
      <c r="E11194" s="749" t="s">
        <v>28793</v>
      </c>
      <c r="F11194" s="749" t="s">
        <v>28794</v>
      </c>
      <c r="G11194" s="749" t="s">
        <v>28795</v>
      </c>
      <c r="I11194" s="749" t="s">
        <v>2478</v>
      </c>
      <c r="J11194" s="749" t="n">
        <v>1482.5</v>
      </c>
    </row>
    <row collapsed="false" customFormat="false" customHeight="true" hidden="true" ht="12.75" outlineLevel="0" r="11195">
      <c r="A11195" s="749" t="s">
        <v>28796</v>
      </c>
      <c r="B11195" s="749" t="str">
        <f aca="false">C11195&amp;D11195&amp;E11195&amp;F11195&amp;G11195&amp;H11195</f>
        <v>RECOMPOSICAO DE CAPEAMENTO DE CONCRETO E PEQUENAS ESPESSURAS EM SERVICOS DE RECUPERACAO ESTRUTURAL,COM ARGAMASSA DE CIMENTO E AREIA NO TRACO 1:3 ADITIVADA COM RESINA ACRILICA NA PROPORCAO 50ML/M3 DE ARGAMASSA E SILICA ATIVA NA PROPORCAO DE5% A 10% DE CIMENTO</v>
      </c>
      <c r="C11195" s="749" t="s">
        <v>28791</v>
      </c>
      <c r="D11195" s="749" t="s">
        <v>28792</v>
      </c>
      <c r="E11195" s="749" t="s">
        <v>28793</v>
      </c>
      <c r="F11195" s="749" t="s">
        <v>28794</v>
      </c>
      <c r="G11195" s="749" t="s">
        <v>28795</v>
      </c>
      <c r="I11195" s="749" t="s">
        <v>2478</v>
      </c>
      <c r="J11195" s="749" t="n">
        <v>1448.57</v>
      </c>
    </row>
    <row collapsed="false" customFormat="false" customHeight="true" hidden="true" ht="12.75" outlineLevel="0" r="11196">
      <c r="A11196" s="749" t="s">
        <v>28797</v>
      </c>
      <c r="B11196" s="749" t="str">
        <f aca="false">C11196&amp;D11196&amp;E11196&amp;F11196&amp;G11196&amp;H11196</f>
        <v>RECOMPOSICAO DE CAMADA DE CAPEAMENTO DE CONCRETO DE PEQUENAS ESPESSURAS EM SERVICOS DE RECUPERACAO ESTRUTURAL,EXCLUSIVEO MATERIAL</v>
      </c>
      <c r="C11196" s="749" t="s">
        <v>28798</v>
      </c>
      <c r="D11196" s="749" t="s">
        <v>28799</v>
      </c>
      <c r="E11196" s="749" t="s">
        <v>28800</v>
      </c>
      <c r="I11196" s="749" t="s">
        <v>52</v>
      </c>
      <c r="J11196" s="749" t="n">
        <v>19.79</v>
      </c>
    </row>
    <row collapsed="false" customFormat="false" customHeight="true" hidden="true" ht="12.75" outlineLevel="0" r="11197">
      <c r="A11197" s="749" t="s">
        <v>28801</v>
      </c>
      <c r="B11197" s="749" t="str">
        <f aca="false">C11197&amp;D11197&amp;E11197&amp;F11197&amp;G11197&amp;H11197</f>
        <v>RECOMPOSICAO DE CAMADA DE CAPEAMENTO DE CONCRETO DE PEQUENAS ESPESSURAS EM SERVICOS DE RECUPERACAO ESTRUTURAL,EXCLUSIVEO MATERIAL</v>
      </c>
      <c r="C11197" s="749" t="s">
        <v>28798</v>
      </c>
      <c r="D11197" s="749" t="s">
        <v>28799</v>
      </c>
      <c r="E11197" s="749" t="s">
        <v>28800</v>
      </c>
      <c r="I11197" s="749" t="s">
        <v>52</v>
      </c>
      <c r="J11197" s="749" t="n">
        <v>17.14</v>
      </c>
    </row>
    <row collapsed="false" customFormat="false" customHeight="true" hidden="true" ht="12.75" outlineLevel="0" r="11198">
      <c r="A11198" s="749" t="s">
        <v>28802</v>
      </c>
      <c r="B11198" s="749" t="str">
        <f aca="false">C11198&amp;D11198&amp;E11198&amp;F11198&amp;G11198&amp;H11198</f>
        <v>ESTUCAMENTO DE CONCRETO APARENTE SENDO A ARGAMASSA DE CIMENTO,CAL E AREIA FINA NO TRACO 1:3:5,COM ESPESSURA DE 2MM,SOBRE SUPERFICIE LIMPA</v>
      </c>
      <c r="C11198" s="749" t="s">
        <v>28803</v>
      </c>
      <c r="D11198" s="749" t="s">
        <v>28804</v>
      </c>
      <c r="E11198" s="749" t="s">
        <v>28805</v>
      </c>
      <c r="I11198" s="749" t="s">
        <v>52</v>
      </c>
      <c r="J11198" s="749" t="n">
        <v>9.32</v>
      </c>
    </row>
    <row collapsed="false" customFormat="false" customHeight="true" hidden="true" ht="12.75" outlineLevel="0" r="11199">
      <c r="A11199" s="749" t="s">
        <v>28806</v>
      </c>
      <c r="B11199" s="749" t="str">
        <f aca="false">C11199&amp;D11199&amp;E11199&amp;F11199&amp;G11199&amp;H11199</f>
        <v>ESTUCAMENTO DE CONCRETO APARENTE SENDO A ARGAMASSA DE CIMENTO,CAL E AREIA FINA NO TRACO 1:3:5,COM ESPESSURA DE 2MM,SOBRE SUPERFICIE LIMPA</v>
      </c>
      <c r="C11199" s="749" t="s">
        <v>28803</v>
      </c>
      <c r="D11199" s="749" t="s">
        <v>28804</v>
      </c>
      <c r="E11199" s="749" t="s">
        <v>28805</v>
      </c>
      <c r="I11199" s="749" t="s">
        <v>52</v>
      </c>
      <c r="J11199" s="749" t="n">
        <v>8.15</v>
      </c>
    </row>
    <row collapsed="false" customFormat="false" customHeight="true" hidden="true" ht="12.75" outlineLevel="0" r="11200">
      <c r="A11200" s="749" t="s">
        <v>28807</v>
      </c>
      <c r="B11200" s="749" t="str">
        <f aca="false">C11200&amp;D11200&amp;E11200&amp;F11200&amp;G11200&amp;H11200</f>
        <v>MACAQUEAMENTO PARA TROCA DE APARELHO DE APOIO COM UTILIZACAO DE MACACO PISTAO,CAPACIDADE DE 100T</v>
      </c>
      <c r="C11200" s="749" t="s">
        <v>28808</v>
      </c>
      <c r="D11200" s="749" t="s">
        <v>28809</v>
      </c>
      <c r="I11200" s="749" t="s">
        <v>30</v>
      </c>
      <c r="J11200" s="749" t="n">
        <v>934.12</v>
      </c>
    </row>
    <row collapsed="false" customFormat="false" customHeight="true" hidden="true" ht="12.75" outlineLevel="0" r="11201">
      <c r="A11201" s="749" t="s">
        <v>28810</v>
      </c>
      <c r="B11201" s="749" t="str">
        <f aca="false">C11201&amp;D11201&amp;E11201&amp;F11201&amp;G11201&amp;H11201</f>
        <v>MACAQUEAMENTO PARA TROCA DE APARELHO DE APOIO COM UTILIZACAO DE MACACO PISTAO,CAPACIDADE DE 100T</v>
      </c>
      <c r="C11201" s="749" t="s">
        <v>28808</v>
      </c>
      <c r="D11201" s="749" t="s">
        <v>28809</v>
      </c>
      <c r="I11201" s="749" t="s">
        <v>30</v>
      </c>
      <c r="J11201" s="749" t="n">
        <v>833.6</v>
      </c>
    </row>
    <row collapsed="false" customFormat="false" customHeight="true" hidden="true" ht="12.75" outlineLevel="0" r="11202">
      <c r="A11202" s="749" t="s">
        <v>28811</v>
      </c>
      <c r="B11202" s="749" t="str">
        <f aca="false">C11202&amp;D11202&amp;E11202&amp;F11202&amp;G11202&amp;H11202</f>
        <v>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v>
      </c>
      <c r="C11202" s="749" t="s">
        <v>28812</v>
      </c>
      <c r="D11202" s="749" t="s">
        <v>28813</v>
      </c>
      <c r="E11202" s="749" t="s">
        <v>28814</v>
      </c>
      <c r="F11202" s="749" t="s">
        <v>28815</v>
      </c>
      <c r="G11202" s="749" t="s">
        <v>28816</v>
      </c>
      <c r="H11202" s="749" t="s">
        <v>9793</v>
      </c>
      <c r="I11202" s="749" t="s">
        <v>30</v>
      </c>
      <c r="J11202" s="749" t="n">
        <v>455.35</v>
      </c>
    </row>
    <row collapsed="false" customFormat="false" customHeight="true" hidden="true" ht="12.75" outlineLevel="0" r="11203">
      <c r="A11203" s="749" t="s">
        <v>28817</v>
      </c>
      <c r="B11203" s="749" t="str">
        <f aca="false">C11203&amp;D11203&amp;E11203&amp;F11203&amp;G11203&amp;H11203</f>
        <v>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v>
      </c>
      <c r="C11203" s="749" t="s">
        <v>28812</v>
      </c>
      <c r="D11203" s="749" t="s">
        <v>28813</v>
      </c>
      <c r="E11203" s="749" t="s">
        <v>28814</v>
      </c>
      <c r="F11203" s="749" t="s">
        <v>28815</v>
      </c>
      <c r="G11203" s="749" t="s">
        <v>28816</v>
      </c>
      <c r="H11203" s="749" t="s">
        <v>9793</v>
      </c>
      <c r="I11203" s="749" t="s">
        <v>30</v>
      </c>
      <c r="J11203" s="749" t="n">
        <v>432.36</v>
      </c>
    </row>
    <row collapsed="false" customFormat="false" customHeight="true" hidden="true" ht="12.75" outlineLevel="0" r="11204">
      <c r="A11204" s="749" t="s">
        <v>28818</v>
      </c>
      <c r="B11204" s="749" t="str">
        <f aca="false">C11204&amp;D11204&amp;E11204&amp;F11204&amp;G11204&amp;H11204</f>
        <v>FUNDACAO DE ALVENARIA DE PEDRA,COM ARGAMASSA DE CIMENTO,SAIBRO E AREIA,NO TRACO 1:2:3,TENDO 0,60 A 0,80M DE LARGURA</v>
      </c>
      <c r="C11204" s="749" t="s">
        <v>25661</v>
      </c>
      <c r="D11204" s="749" t="s">
        <v>25665</v>
      </c>
      <c r="I11204" s="749" t="s">
        <v>2478</v>
      </c>
      <c r="J11204" s="749" t="n">
        <v>379.11</v>
      </c>
    </row>
    <row collapsed="false" customFormat="false" customHeight="true" hidden="true" ht="12.75" outlineLevel="0" r="11205">
      <c r="A11205" s="749" t="s">
        <v>28819</v>
      </c>
      <c r="B11205" s="749" t="str">
        <f aca="false">C11205&amp;D11205&amp;E11205&amp;F11205&amp;G11205&amp;H11205</f>
        <v>FUNDACAO DE ALVENARIA DE PEDRA,COM ARGAMASSA DE CIMENTO,SAIBRO E AREIA,NO TRACO 1:2:3,TENDO 0,60 A 0,80M DE LARGURA</v>
      </c>
      <c r="C11205" s="749" t="s">
        <v>25661</v>
      </c>
      <c r="D11205" s="749" t="s">
        <v>25665</v>
      </c>
      <c r="I11205" s="749" t="s">
        <v>2478</v>
      </c>
      <c r="J11205" s="749" t="n">
        <v>345.04</v>
      </c>
    </row>
    <row collapsed="false" customFormat="false" customHeight="true" hidden="true" ht="12.75" outlineLevel="0" r="11206">
      <c r="A11206" s="749" t="s">
        <v>28820</v>
      </c>
      <c r="B11206" s="749" t="str">
        <f aca="false">C11206&amp;D11206&amp;E11206&amp;F11206&amp;G11206&amp;H11206</f>
        <v>FUNDACAO DE ALVENARIA DE PEDRA,COM ARGAMASSA DE CIMENTO,SAIBRO E AREIA,NO TRACO 1:2:3,TENDO 0,35 A 0,45M DE LARGURA</v>
      </c>
      <c r="C11206" s="749" t="s">
        <v>25661</v>
      </c>
      <c r="D11206" s="749" t="s">
        <v>25662</v>
      </c>
      <c r="I11206" s="749" t="s">
        <v>2478</v>
      </c>
      <c r="J11206" s="749" t="n">
        <v>462.58</v>
      </c>
    </row>
    <row collapsed="false" customFormat="false" customHeight="true" hidden="true" ht="12.75" outlineLevel="0" r="11207">
      <c r="A11207" s="749" t="s">
        <v>28821</v>
      </c>
      <c r="B11207" s="749" t="str">
        <f aca="false">C11207&amp;D11207&amp;E11207&amp;F11207&amp;G11207&amp;H11207</f>
        <v>FUNDACAO DE ALVENARIA DE PEDRA,COM ARGAMASSA DE CIMENTO,SAIBRO E AREIA,NO TRACO 1:2:3,TENDO 0,35 A 0,45M DE LARGURA</v>
      </c>
      <c r="C11207" s="749" t="s">
        <v>25661</v>
      </c>
      <c r="D11207" s="749" t="s">
        <v>25662</v>
      </c>
      <c r="I11207" s="749" t="s">
        <v>2478</v>
      </c>
      <c r="J11207" s="749" t="n">
        <v>418.61</v>
      </c>
    </row>
    <row collapsed="false" customFormat="false" customHeight="true" hidden="true" ht="12.75" outlineLevel="0" r="11208">
      <c r="A11208" s="749" t="s">
        <v>28822</v>
      </c>
      <c r="B11208" s="749" t="str">
        <f aca="false">C11208&amp;D11208&amp;E11208&amp;F11208&amp;G11208&amp;H11208</f>
        <v>ALVENARIA DE PEDRA EM ELEVACAO,DE UMA FACE,FEITA COM BLOCOSDE DIMENSOES APROXIMADAS DE 30X30X30 A 40X40X40CM,ASSENTES COM ARGAMASSA DE CIMENTO,SAIBRO E AREIA,NO TRACO 1:2:3,JUNTAS SIMPLES,TENDO ALTURA ATE 1,50M</v>
      </c>
      <c r="C11208" s="749" t="s">
        <v>28823</v>
      </c>
      <c r="D11208" s="749" t="s">
        <v>28824</v>
      </c>
      <c r="E11208" s="749" t="s">
        <v>28825</v>
      </c>
      <c r="F11208" s="749" t="s">
        <v>28826</v>
      </c>
      <c r="I11208" s="749" t="s">
        <v>2478</v>
      </c>
      <c r="J11208" s="749" t="n">
        <v>328.74</v>
      </c>
    </row>
    <row collapsed="false" customFormat="false" customHeight="true" hidden="true" ht="12.75" outlineLevel="0" r="11209">
      <c r="A11209" s="749" t="s">
        <v>28827</v>
      </c>
      <c r="B11209" s="749" t="str">
        <f aca="false">C11209&amp;D11209&amp;E11209&amp;F11209&amp;G11209&amp;H11209</f>
        <v>ALVENARIA DE PEDRA EM ELEVACAO,DE UMA FACE,FEITA COM BLOCOSDE DIMENSOES APROXIMADAS DE 30X30X30 A 40X40X40CM,ASSENTES COM ARGAMASSA DE CIMENTO,SAIBRO E AREIA,NO TRACO 1:2:3,JUNTAS SIMPLES,TENDO ALTURA ATE 1,50M</v>
      </c>
      <c r="C11209" s="749" t="s">
        <v>28823</v>
      </c>
      <c r="D11209" s="749" t="s">
        <v>28824</v>
      </c>
      <c r="E11209" s="749" t="s">
        <v>28825</v>
      </c>
      <c r="F11209" s="749" t="s">
        <v>28826</v>
      </c>
      <c r="I11209" s="749" t="s">
        <v>2478</v>
      </c>
      <c r="J11209" s="749" t="n">
        <v>301.39</v>
      </c>
    </row>
    <row collapsed="false" customFormat="false" customHeight="true" hidden="true" ht="12.75" outlineLevel="0" r="11210">
      <c r="A11210" s="749" t="s">
        <v>28828</v>
      </c>
      <c r="B11210" s="749" t="str">
        <f aca="false">C11210&amp;D11210&amp;E11210&amp;F11210&amp;G11210&amp;H11210</f>
        <v>ALVENARIA DE PEDRA EM ELEVACAO,DE UMA FACE,FEITA COM BLOCOSDE DIMENSOES APROXIMADAS DE 30X30X30 A 40X40X40CM,ASSENTES COM ARGAMASSA DE CIMENTO,SAIBRO E AREIA,NO TRACO 1:2:3,JUNTAS SIMPLES,TENDO ALTURA ATE 2,00M</v>
      </c>
      <c r="C11210" s="749" t="s">
        <v>28823</v>
      </c>
      <c r="D11210" s="749" t="s">
        <v>28824</v>
      </c>
      <c r="E11210" s="749" t="s">
        <v>28825</v>
      </c>
      <c r="F11210" s="749" t="s">
        <v>28829</v>
      </c>
      <c r="I11210" s="749" t="s">
        <v>2478</v>
      </c>
      <c r="J11210" s="749" t="n">
        <v>410.86</v>
      </c>
    </row>
    <row collapsed="false" customFormat="false" customHeight="true" hidden="true" ht="12.75" outlineLevel="0" r="11211">
      <c r="A11211" s="749" t="s">
        <v>28830</v>
      </c>
      <c r="B11211" s="749" t="str">
        <f aca="false">C11211&amp;D11211&amp;E11211&amp;F11211&amp;G11211&amp;H11211</f>
        <v>ALVENARIA DE PEDRA EM ELEVACAO,DE UMA FACE,FEITA COM BLOCOSDE DIMENSOES APROXIMADAS DE 30X30X30 A 40X40X40CM,ASSENTES COM ARGAMASSA DE CIMENTO,SAIBRO E AREIA,NO TRACO 1:2:3,JUNTAS SIMPLES,TENDO ALTURA ATE 2,00M</v>
      </c>
      <c r="C11211" s="749" t="s">
        <v>28823</v>
      </c>
      <c r="D11211" s="749" t="s">
        <v>28824</v>
      </c>
      <c r="E11211" s="749" t="s">
        <v>28825</v>
      </c>
      <c r="F11211" s="749" t="s">
        <v>28829</v>
      </c>
      <c r="I11211" s="749" t="s">
        <v>2478</v>
      </c>
      <c r="J11211" s="749" t="n">
        <v>372.55</v>
      </c>
    </row>
    <row collapsed="false" customFormat="false" customHeight="true" hidden="true" ht="12.75" outlineLevel="0" r="11212">
      <c r="A11212" s="749" t="s">
        <v>28831</v>
      </c>
      <c r="B11212" s="749" t="str">
        <f aca="false">C11212&amp;D11212&amp;E11212&amp;F11212&amp;G11212&amp;H11212</f>
        <v>ALVENARIA DE PEDRA EM ELEVACAO,DE UMA FACE,FEITA COM BLOCOSDE DIMENSOES APROXIMADAS DE 30X30X30 A 40X40X40CM,ASSENTES COM ARGAMASSA DE CIMENTO,SAIBRO E AREIA,NO TRACO 1:2:3,JUNTAS SIMPLES,TENDO ALTURA ATE 2,50M</v>
      </c>
      <c r="C11212" s="749" t="s">
        <v>28823</v>
      </c>
      <c r="D11212" s="749" t="s">
        <v>28824</v>
      </c>
      <c r="E11212" s="749" t="s">
        <v>28825</v>
      </c>
      <c r="F11212" s="749" t="s">
        <v>28832</v>
      </c>
      <c r="I11212" s="749" t="s">
        <v>2478</v>
      </c>
      <c r="J11212" s="749" t="n">
        <v>500.44</v>
      </c>
    </row>
    <row collapsed="false" customFormat="false" customHeight="true" hidden="true" ht="12.75" outlineLevel="0" r="11213">
      <c r="A11213" s="749" t="s">
        <v>28833</v>
      </c>
      <c r="B11213" s="749" t="str">
        <f aca="false">C11213&amp;D11213&amp;E11213&amp;F11213&amp;G11213&amp;H11213</f>
        <v>ALVENARIA DE PEDRA EM ELEVACAO,DE UMA FACE,FEITA COM BLOCOSDE DIMENSOES APROXIMADAS DE 30X30X30 A 40X40X40CM,ASSENTES COM ARGAMASSA DE CIMENTO,SAIBRO E AREIA,NO TRACO 1:2:3,JUNTAS SIMPLES,TENDO ALTURA ATE 2,50M</v>
      </c>
      <c r="C11213" s="749" t="s">
        <v>28823</v>
      </c>
      <c r="D11213" s="749" t="s">
        <v>28824</v>
      </c>
      <c r="E11213" s="749" t="s">
        <v>28825</v>
      </c>
      <c r="F11213" s="749" t="s">
        <v>28832</v>
      </c>
      <c r="I11213" s="749" t="s">
        <v>2478</v>
      </c>
      <c r="J11213" s="749" t="n">
        <v>450.16</v>
      </c>
    </row>
    <row collapsed="false" customFormat="false" customHeight="true" hidden="true" ht="12.75" outlineLevel="0" r="11214">
      <c r="A11214" s="749" t="s">
        <v>28834</v>
      </c>
      <c r="B11214" s="749" t="str">
        <f aca="false">C11214&amp;D11214&amp;E11214&amp;F11214&amp;G11214&amp;H11214</f>
        <v>ALVENARIA DE PEDRA EM ELEVACAO,DE UMA FACE,FEITA COM BLOCOSDE DIMENSOES APROXIMADAS DE 30X30X30 A 40X40X40CM,ASSENTES COM ARGAMASSA DE CIMENTO,SAIBRO E AREIA,NO TRACO 1:2:3,JUNTAS SIMPLES,TENDO ALTURA ATE 3,00M</v>
      </c>
      <c r="C11214" s="749" t="s">
        <v>28823</v>
      </c>
      <c r="D11214" s="749" t="s">
        <v>28824</v>
      </c>
      <c r="E11214" s="749" t="s">
        <v>28825</v>
      </c>
      <c r="F11214" s="749" t="s">
        <v>28835</v>
      </c>
      <c r="I11214" s="749" t="s">
        <v>2478</v>
      </c>
      <c r="J11214" s="749" t="n">
        <v>592.25</v>
      </c>
    </row>
    <row collapsed="false" customFormat="false" customHeight="true" hidden="true" ht="12.75" outlineLevel="0" r="11215">
      <c r="A11215" s="749" t="s">
        <v>28836</v>
      </c>
      <c r="B11215" s="749" t="str">
        <f aca="false">C11215&amp;D11215&amp;E11215&amp;F11215&amp;G11215&amp;H11215</f>
        <v>ALVENARIA DE PEDRA EM ELEVACAO,DE UMA FACE,FEITA COM BLOCOSDE DIMENSOES APROXIMADAS DE 30X30X30 A 40X40X40CM,ASSENTES COM ARGAMASSA DE CIMENTO,SAIBRO E AREIA,NO TRACO 1:2:3,JUNTAS SIMPLES,TENDO ALTURA ATE 3,00M</v>
      </c>
      <c r="C11215" s="749" t="s">
        <v>28823</v>
      </c>
      <c r="D11215" s="749" t="s">
        <v>28824</v>
      </c>
      <c r="E11215" s="749" t="s">
        <v>28825</v>
      </c>
      <c r="F11215" s="749" t="s">
        <v>28835</v>
      </c>
      <c r="I11215" s="749" t="s">
        <v>2478</v>
      </c>
      <c r="J11215" s="749" t="n">
        <v>529.72</v>
      </c>
    </row>
    <row collapsed="false" customFormat="false" customHeight="true" hidden="true" ht="12.75" outlineLevel="0" r="11216">
      <c r="A11216" s="749" t="s">
        <v>28837</v>
      </c>
      <c r="B11216" s="749" t="str">
        <f aca="false">C11216&amp;D11216&amp;E11216&amp;F11216&amp;G11216&amp;H11216</f>
        <v>JUNTAS REENTRANTES,EM ALVENARIA DE PEDRA,COMO EM 12.001.0020,FEITAS COM ARGAMASSA DE CIMENTO,CAL E AREIA FINA,NO TRACO 1:3:5</v>
      </c>
      <c r="C11216" s="749" t="s">
        <v>28838</v>
      </c>
      <c r="D11216" s="749" t="s">
        <v>28839</v>
      </c>
      <c r="E11216" s="749" t="s">
        <v>28840</v>
      </c>
      <c r="I11216" s="749" t="s">
        <v>52</v>
      </c>
      <c r="J11216" s="749" t="n">
        <v>70.44</v>
      </c>
    </row>
    <row collapsed="false" customFormat="false" customHeight="true" hidden="true" ht="12.75" outlineLevel="0" r="11217">
      <c r="A11217" s="749" t="s">
        <v>28841</v>
      </c>
      <c r="B11217" s="749" t="str">
        <f aca="false">C11217&amp;D11217&amp;E11217&amp;F11217&amp;G11217&amp;H11217</f>
        <v>JUNTAS REENTRANTES,EM ALVENARIA DE PEDRA,COMO EM 12.001.0020,FEITAS COM ARGAMASSA DE CIMENTO,CAL E AREIA FINA,NO TRACO 1:3:5</v>
      </c>
      <c r="C11217" s="749" t="s">
        <v>28838</v>
      </c>
      <c r="D11217" s="749" t="s">
        <v>28839</v>
      </c>
      <c r="E11217" s="749" t="s">
        <v>28840</v>
      </c>
      <c r="I11217" s="749" t="s">
        <v>52</v>
      </c>
      <c r="J11217" s="749" t="n">
        <v>61.27</v>
      </c>
    </row>
    <row collapsed="false" customFormat="false" customHeight="true" hidden="true" ht="12.75" outlineLevel="0" r="11218">
      <c r="A11218" s="749" t="s">
        <v>28842</v>
      </c>
      <c r="B11218" s="749" t="str">
        <f aca="false">C11218&amp;D11218&amp;E11218&amp;F11218&amp;G11218&amp;H11218</f>
        <v>JUNTAS EM RELEVO,EM ALVENARIA DE PEDRA,COMO EM 12.001.0020,FEITAS COM ARGAMASSA DE CIMENTO,CAL E AREIA FINA,NO TRACO 1:3:5</v>
      </c>
      <c r="C11218" s="749" t="s">
        <v>28843</v>
      </c>
      <c r="D11218" s="749" t="s">
        <v>28844</v>
      </c>
      <c r="E11218" s="749" t="s">
        <v>28845</v>
      </c>
      <c r="I11218" s="749" t="s">
        <v>52</v>
      </c>
      <c r="J11218" s="749" t="n">
        <v>140.88</v>
      </c>
    </row>
    <row collapsed="false" customFormat="false" customHeight="true" hidden="true" ht="12.75" outlineLevel="0" r="11219">
      <c r="A11219" s="749" t="s">
        <v>28846</v>
      </c>
      <c r="B11219" s="749" t="str">
        <f aca="false">C11219&amp;D11219&amp;E11219&amp;F11219&amp;G11219&amp;H11219</f>
        <v>JUNTAS EM RELEVO,EM ALVENARIA DE PEDRA,COMO EM 12.001.0020,FEITAS COM ARGAMASSA DE CIMENTO,CAL E AREIA FINA,NO TRACO 1:3:5</v>
      </c>
      <c r="C11219" s="749" t="s">
        <v>28843</v>
      </c>
      <c r="D11219" s="749" t="s">
        <v>28844</v>
      </c>
      <c r="E11219" s="749" t="s">
        <v>28845</v>
      </c>
      <c r="I11219" s="749" t="s">
        <v>52</v>
      </c>
      <c r="J11219" s="749" t="n">
        <v>122.55</v>
      </c>
    </row>
    <row collapsed="false" customFormat="false" customHeight="true" hidden="true" ht="12.75" outlineLevel="0" r="11220">
      <c r="A11220" s="749" t="s">
        <v>28847</v>
      </c>
      <c r="B11220" s="749" t="str">
        <f aca="false">C11220&amp;D11220&amp;E11220&amp;F11220&amp;G11220&amp;H11220</f>
        <v>ALVENARIA DE PEDRA SECA,EM ELEVACAO,DE UMA FACE,FEITA COM BLOCOS DE DIMENSOES APROXIMADAS DE 30X30X30 A 40X40X40CM ATE 1,50M DE ALTURA</v>
      </c>
      <c r="C11220" s="749" t="s">
        <v>28848</v>
      </c>
      <c r="D11220" s="749" t="s">
        <v>28849</v>
      </c>
      <c r="E11220" s="749" t="s">
        <v>28850</v>
      </c>
      <c r="I11220" s="749" t="s">
        <v>2478</v>
      </c>
      <c r="J11220" s="749" t="n">
        <v>228.18</v>
      </c>
    </row>
    <row collapsed="false" customFormat="false" customHeight="true" hidden="true" ht="12.75" outlineLevel="0" r="11221">
      <c r="A11221" s="749" t="s">
        <v>28851</v>
      </c>
      <c r="B11221" s="749" t="str">
        <f aca="false">C11221&amp;D11221&amp;E11221&amp;F11221&amp;G11221&amp;H11221</f>
        <v>ALVENARIA DE PEDRA SECA,EM ELEVACAO,DE UMA FACE,FEITA COM BLOCOS DE DIMENSOES APROXIMADAS DE 30X30X30 A 40X40X40CM ATE 1,50M DE ALTURA</v>
      </c>
      <c r="C11221" s="749" t="s">
        <v>28848</v>
      </c>
      <c r="D11221" s="749" t="s">
        <v>28849</v>
      </c>
      <c r="E11221" s="749" t="s">
        <v>28850</v>
      </c>
      <c r="I11221" s="749" t="s">
        <v>2478</v>
      </c>
      <c r="J11221" s="749" t="n">
        <v>210.21</v>
      </c>
    </row>
    <row collapsed="false" customFormat="false" customHeight="true" hidden="true" ht="12.75" outlineLevel="0" r="11222">
      <c r="A11222" s="749" t="s">
        <v>28852</v>
      </c>
      <c r="B11222" s="749" t="str">
        <f aca="false">C11222&amp;D11222&amp;E11222&amp;F11222&amp;G11222&amp;H11222</f>
        <v>ALVENARIA DE PEDRA SECA,EM ELEVACAO,DE DUAS FACES,FEITA COMBLOCOS DE DIMENSOES APROXIMADAS DE 30X30X30 A 40X40X40CM,ATE1,50M DE ALTURA</v>
      </c>
      <c r="C11222" s="749" t="s">
        <v>28853</v>
      </c>
      <c r="D11222" s="749" t="s">
        <v>28854</v>
      </c>
      <c r="E11222" s="749" t="s">
        <v>28855</v>
      </c>
      <c r="I11222" s="749" t="s">
        <v>2478</v>
      </c>
      <c r="J11222" s="749" t="n">
        <v>293.07</v>
      </c>
    </row>
    <row collapsed="false" customFormat="false" customHeight="true" hidden="true" ht="12.75" outlineLevel="0" r="11223">
      <c r="A11223" s="749" t="s">
        <v>28856</v>
      </c>
      <c r="B11223" s="749" t="str">
        <f aca="false">C11223&amp;D11223&amp;E11223&amp;F11223&amp;G11223&amp;H11223</f>
        <v>ALVENARIA DE PEDRA SECA,EM ELEVACAO,DE DUAS FACES,FEITA COMBLOCOS DE DIMENSOES APROXIMADAS DE 30X30X30 A 40X40X40CM,ATE1,50M DE ALTURA</v>
      </c>
      <c r="C11223" s="749" t="s">
        <v>28853</v>
      </c>
      <c r="D11223" s="749" t="s">
        <v>28854</v>
      </c>
      <c r="E11223" s="749" t="s">
        <v>28855</v>
      </c>
      <c r="I11223" s="749" t="s">
        <v>2478</v>
      </c>
      <c r="J11223" s="749" t="n">
        <v>267.39</v>
      </c>
    </row>
    <row collapsed="false" customFormat="false" customHeight="true" hidden="true" ht="12.75" outlineLevel="0" r="11224">
      <c r="A11224" s="749" t="s">
        <v>28857</v>
      </c>
      <c r="B11224" s="749" t="str">
        <f aca="false">C11224&amp;D11224&amp;E11224&amp;F11224&amp;G11224&amp;H11224</f>
        <v>ALVENARIA DE PEDRA EM ELEVACAO,DE UMA FACE,FEITA COM BLOCOSDE PEDRA DE MAO,ASSENTES COM ARGAMASSA DE CIMENTO,SAIBRO E AREIA,NO TRACO 1:2:3,TENDO ALTURA ATE 1,50M,SENDO A ESPESSURA ATE 0,35M</v>
      </c>
      <c r="C11224" s="749" t="s">
        <v>28823</v>
      </c>
      <c r="D11224" s="749" t="s">
        <v>28858</v>
      </c>
      <c r="E11224" s="749" t="s">
        <v>28859</v>
      </c>
      <c r="F11224" s="749" t="s">
        <v>28860</v>
      </c>
      <c r="I11224" s="749" t="s">
        <v>2478</v>
      </c>
      <c r="J11224" s="749" t="n">
        <v>533.87</v>
      </c>
    </row>
    <row collapsed="false" customFormat="false" customHeight="true" hidden="true" ht="12.75" outlineLevel="0" r="11225">
      <c r="A11225" s="749" t="s">
        <v>28861</v>
      </c>
      <c r="B11225" s="749" t="str">
        <f aca="false">C11225&amp;D11225&amp;E11225&amp;F11225&amp;G11225&amp;H11225</f>
        <v>ALVENARIA DE PEDRA EM ELEVACAO,DE UMA FACE,FEITA COM BLOCOSDE PEDRA DE MAO,ASSENTES COM ARGAMASSA DE CIMENTO,SAIBRO E AREIA,NO TRACO 1:2:3,TENDO ALTURA ATE 1,50M,SENDO A ESPESSURA ATE 0,35M</v>
      </c>
      <c r="C11225" s="749" t="s">
        <v>28823</v>
      </c>
      <c r="D11225" s="749" t="s">
        <v>28858</v>
      </c>
      <c r="E11225" s="749" t="s">
        <v>28859</v>
      </c>
      <c r="F11225" s="749" t="s">
        <v>28860</v>
      </c>
      <c r="I11225" s="749" t="s">
        <v>2478</v>
      </c>
      <c r="J11225" s="749" t="n">
        <v>480.08</v>
      </c>
    </row>
    <row collapsed="false" customFormat="false" customHeight="true" hidden="true" ht="12.75" outlineLevel="0" r="11226">
      <c r="A11226" s="749" t="s">
        <v>28862</v>
      </c>
      <c r="B11226" s="749" t="str">
        <f aca="false">C11226&amp;D11226&amp;E11226&amp;F11226&amp;G11226&amp;H11226</f>
        <v>ALVENARIA DE PEDRA EM ELEVACAO,DE UMA FACE,FEITA COM BLOCOSDE PEDRA DE MAO,ASSENTES COM ARGAMASSA DE CIMENTO,SAIBRO E AREIA,NO TRACO 1:2:3,TENDO ALTURA ATE 3,00M,SENDO A ESPESSURA ATE 0,35M</v>
      </c>
      <c r="C11226" s="749" t="s">
        <v>28823</v>
      </c>
      <c r="D11226" s="749" t="s">
        <v>28858</v>
      </c>
      <c r="E11226" s="749" t="s">
        <v>28863</v>
      </c>
      <c r="F11226" s="749" t="s">
        <v>28860</v>
      </c>
      <c r="I11226" s="749" t="s">
        <v>2478</v>
      </c>
      <c r="J11226" s="749" t="n">
        <v>640.29</v>
      </c>
    </row>
    <row collapsed="false" customFormat="false" customHeight="true" hidden="true" ht="12.75" outlineLevel="0" r="11227">
      <c r="A11227" s="749" t="s">
        <v>28864</v>
      </c>
      <c r="B11227" s="749" t="str">
        <f aca="false">C11227&amp;D11227&amp;E11227&amp;F11227&amp;G11227&amp;H11227</f>
        <v>ALVENARIA DE PEDRA EM ELEVACAO,DE UMA FACE,FEITA COM BLOCOSDE PEDRA DE MAO,ASSENTES COM ARGAMASSA DE CIMENTO,SAIBRO E AREIA,NO TRACO 1:2:3,TENDO ALTURA ATE 3,00M,SENDO A ESPESSURA ATE 0,35M</v>
      </c>
      <c r="C11227" s="749" t="s">
        <v>28823</v>
      </c>
      <c r="D11227" s="749" t="s">
        <v>28858</v>
      </c>
      <c r="E11227" s="749" t="s">
        <v>28863</v>
      </c>
      <c r="F11227" s="749" t="s">
        <v>28860</v>
      </c>
      <c r="I11227" s="749" t="s">
        <v>2478</v>
      </c>
      <c r="J11227" s="749" t="n">
        <v>572.29</v>
      </c>
    </row>
    <row collapsed="false" customFormat="false" customHeight="true" hidden="true" ht="12.75" outlineLevel="0" r="11228">
      <c r="A11228" s="749" t="s">
        <v>28865</v>
      </c>
      <c r="B11228" s="749" t="str">
        <f aca="false">C11228&amp;D11228&amp;E11228&amp;F11228&amp;G11228&amp;H11228</f>
        <v>ALVENARIA DE PEDRA EM ELEVACAO,DE DUAS FACES,FEITA COM BLOCOS DE PEDRA DE MAO,ASSENTES COM ARGAMASSA DE CIMENTO,SAIBRO EAREIA,NO TRACO 1:2:3,TENDO ALTURA ATE 1,50M,SENDO A ESPESSURA ATE 0,35M</v>
      </c>
      <c r="C11228" s="749" t="s">
        <v>28866</v>
      </c>
      <c r="D11228" s="749" t="s">
        <v>28867</v>
      </c>
      <c r="E11228" s="749" t="s">
        <v>28868</v>
      </c>
      <c r="F11228" s="749" t="s">
        <v>28869</v>
      </c>
      <c r="I11228" s="749" t="s">
        <v>2478</v>
      </c>
      <c r="J11228" s="749" t="n">
        <v>737.79</v>
      </c>
    </row>
    <row collapsed="false" customFormat="false" customHeight="true" hidden="true" ht="12.75" outlineLevel="0" r="11229">
      <c r="A11229" s="749" t="s">
        <v>28870</v>
      </c>
      <c r="B11229" s="749" t="str">
        <f aca="false">C11229&amp;D11229&amp;E11229&amp;F11229&amp;G11229&amp;H11229</f>
        <v>ALVENARIA DE PEDRA EM ELEVACAO,DE DUAS FACES,FEITA COM BLOCOS DE PEDRA DE MAO,ASSENTES COM ARGAMASSA DE CIMENTO,SAIBRO EAREIA,NO TRACO 1:2:3,TENDO ALTURA ATE 1,50M,SENDO A ESPESSURA ATE 0,35M</v>
      </c>
      <c r="C11229" s="749" t="s">
        <v>28866</v>
      </c>
      <c r="D11229" s="749" t="s">
        <v>28867</v>
      </c>
      <c r="E11229" s="749" t="s">
        <v>28868</v>
      </c>
      <c r="F11229" s="749" t="s">
        <v>28869</v>
      </c>
      <c r="I11229" s="749" t="s">
        <v>2478</v>
      </c>
      <c r="J11229" s="749" t="n">
        <v>656</v>
      </c>
    </row>
    <row collapsed="false" customFormat="false" customHeight="true" hidden="true" ht="12.75" outlineLevel="0" r="11230">
      <c r="A11230" s="749" t="s">
        <v>28871</v>
      </c>
      <c r="B11230" s="749" t="str">
        <f aca="false">C11230&amp;D11230&amp;E11230&amp;F11230&amp;G11230&amp;H11230</f>
        <v>ALVENARIA DE PEDRA EM ELEVACAO,DE DUAS FACES,FEITA COM BLOCOS DE PEDRA DE MAO,ASSENTES COM ARGAMASSA DE CIMENTO,SAIBRO EAREIA,NO TRACO 1:2:3,TENDO ALTURA ATE 3,00M,SENDO A ESPESSURA ATE 0,35M</v>
      </c>
      <c r="C11230" s="749" t="s">
        <v>28866</v>
      </c>
      <c r="D11230" s="749" t="s">
        <v>28867</v>
      </c>
      <c r="E11230" s="749" t="s">
        <v>28872</v>
      </c>
      <c r="F11230" s="749" t="s">
        <v>28869</v>
      </c>
      <c r="I11230" s="749" t="s">
        <v>2478</v>
      </c>
      <c r="J11230" s="749" t="n">
        <v>879.69</v>
      </c>
    </row>
    <row collapsed="false" customFormat="false" customHeight="true" hidden="true" ht="12.75" outlineLevel="0" r="11231">
      <c r="A11231" s="749" t="s">
        <v>28873</v>
      </c>
      <c r="B11231" s="749" t="str">
        <f aca="false">C11231&amp;D11231&amp;E11231&amp;F11231&amp;G11231&amp;H11231</f>
        <v>ALVENARIA DE PEDRA EM ELEVACAO,DE DUAS FACES,FEITA COM BLOCOS DE PEDRA DE MAO,ASSENTES COM ARGAMASSA DE CIMENTO,SAIBRO EAREIA,NO TRACO 1:2:3,TENDO ALTURA ATE 3,00M,SENDO A ESPESSURA ATE 0,35M</v>
      </c>
      <c r="C11231" s="749" t="s">
        <v>28866</v>
      </c>
      <c r="D11231" s="749" t="s">
        <v>28867</v>
      </c>
      <c r="E11231" s="749" t="s">
        <v>28872</v>
      </c>
      <c r="F11231" s="749" t="s">
        <v>28869</v>
      </c>
      <c r="I11231" s="749" t="s">
        <v>2478</v>
      </c>
      <c r="J11231" s="749" t="n">
        <v>778.94</v>
      </c>
    </row>
    <row collapsed="false" customFormat="false" customHeight="true" hidden="true" ht="12.75" outlineLevel="0" r="11232">
      <c r="A11232" s="749" t="s">
        <v>28874</v>
      </c>
      <c r="B11232" s="749" t="str">
        <f aca="false">C11232&amp;D11232&amp;E11232&amp;F11232&amp;G11232&amp;H11232</f>
        <v>JUNTAS REENTRANTES EM ALVENARIA DE PEDRA DE MAO,FEITAS COM ARGAMASSA DE CIMENTO,CAL E AREIA FINA,NO TRACO 1:3:5</v>
      </c>
      <c r="C11232" s="749" t="s">
        <v>28875</v>
      </c>
      <c r="D11232" s="749" t="s">
        <v>28876</v>
      </c>
      <c r="I11232" s="749" t="s">
        <v>52</v>
      </c>
      <c r="J11232" s="749" t="n">
        <v>123.65</v>
      </c>
    </row>
    <row collapsed="false" customFormat="false" customHeight="true" hidden="true" ht="12.75" outlineLevel="0" r="11233">
      <c r="A11233" s="749" t="s">
        <v>28877</v>
      </c>
      <c r="B11233" s="749" t="str">
        <f aca="false">C11233&amp;D11233&amp;E11233&amp;F11233&amp;G11233&amp;H11233</f>
        <v>JUNTAS REENTRANTES EM ALVENARIA DE PEDRA DE MAO,FEITAS COM ARGAMASSA DE CIMENTO,CAL E AREIA FINA,NO TRACO 1:3:5</v>
      </c>
      <c r="C11233" s="749" t="s">
        <v>28875</v>
      </c>
      <c r="D11233" s="749" t="s">
        <v>28876</v>
      </c>
      <c r="I11233" s="749" t="s">
        <v>52</v>
      </c>
      <c r="J11233" s="749" t="n">
        <v>107.38</v>
      </c>
    </row>
    <row collapsed="false" customFormat="false" customHeight="true" hidden="true" ht="12.75" outlineLevel="0" r="11234">
      <c r="A11234" s="749" t="s">
        <v>28878</v>
      </c>
      <c r="B11234" s="749" t="str">
        <f aca="false">C11234&amp;D11234&amp;E11234&amp;F11234&amp;G11234&amp;H11234</f>
        <v>ALVENARIA DE TIJOLOS MACICOS 7X10X20CM,COM ARGAMASSA DE CIMENTO E SAIBRO,NO TRACO 1:6,ATE 3,00M DE ALTURA</v>
      </c>
      <c r="C11234" s="749" t="s">
        <v>28879</v>
      </c>
      <c r="D11234" s="749" t="s">
        <v>28880</v>
      </c>
      <c r="I11234" s="749" t="s">
        <v>2478</v>
      </c>
      <c r="J11234" s="749" t="n">
        <v>1051.98</v>
      </c>
    </row>
    <row collapsed="false" customFormat="false" customHeight="true" hidden="true" ht="12.75" outlineLevel="0" r="11235">
      <c r="A11235" s="749" t="s">
        <v>28881</v>
      </c>
      <c r="B11235" s="749" t="str">
        <f aca="false">C11235&amp;D11235&amp;E11235&amp;F11235&amp;G11235&amp;H11235</f>
        <v>ALVENARIA DE TIJOLOS MACICOS 7X10X20CM,COM ARGAMASSA DE CIMENTO E SAIBRO,NO TRACO 1:6,ATE 3,00M DE ALTURA</v>
      </c>
      <c r="C11235" s="749" t="s">
        <v>28879</v>
      </c>
      <c r="D11235" s="749" t="s">
        <v>28880</v>
      </c>
      <c r="I11235" s="749" t="s">
        <v>2478</v>
      </c>
      <c r="J11235" s="749" t="n">
        <v>994.33</v>
      </c>
    </row>
    <row collapsed="false" customFormat="false" customHeight="true" hidden="true" ht="12.75" outlineLevel="0" r="11236">
      <c r="A11236" s="749" t="s">
        <v>28882</v>
      </c>
      <c r="B11236" s="749" t="str">
        <f aca="false">C11236&amp;D11236&amp;E11236&amp;F11236&amp;G11236&amp;H11236</f>
        <v>ALVENARIA DE TIJOLOS MACICOS 7X10X20CM,COM ARGAMASSA DE CIMENTO E SAIBRO,NO TRACO 1:6,ATE 1,50M DE ALTURA</v>
      </c>
      <c r="C11236" s="749" t="s">
        <v>28879</v>
      </c>
      <c r="D11236" s="749" t="s">
        <v>28883</v>
      </c>
      <c r="I11236" s="749" t="s">
        <v>2478</v>
      </c>
      <c r="J11236" s="749" t="n">
        <v>1029.56</v>
      </c>
    </row>
    <row collapsed="false" customFormat="false" customHeight="true" hidden="true" ht="12.75" outlineLevel="0" r="11237">
      <c r="A11237" s="749" t="s">
        <v>28884</v>
      </c>
      <c r="B11237" s="749" t="str">
        <f aca="false">C11237&amp;D11237&amp;E11237&amp;F11237&amp;G11237&amp;H11237</f>
        <v>ALVENARIA DE TIJOLOS MACICOS 7X10X20CM,COM ARGAMASSA DE CIMENTO E SAIBRO,NO TRACO 1:6,ATE 1,50M DE ALTURA</v>
      </c>
      <c r="C11237" s="749" t="s">
        <v>28879</v>
      </c>
      <c r="D11237" s="749" t="s">
        <v>28883</v>
      </c>
      <c r="I11237" s="749" t="s">
        <v>2478</v>
      </c>
      <c r="J11237" s="749" t="n">
        <v>974.91</v>
      </c>
    </row>
    <row collapsed="false" customFormat="false" customHeight="true" hidden="true" ht="12.75" outlineLevel="0" r="11238">
      <c r="A11238" s="749" t="s">
        <v>28885</v>
      </c>
      <c r="B11238" s="749" t="str">
        <f aca="false">C11238&amp;D11238&amp;E11238&amp;F11238&amp;G11238&amp;H11238</f>
        <v>ALVENARIA DE TIJOLOS MACICOS 7X10X20CM,COM ARGAMASSA DE CIMENTO E SAIBRO,NO TRACO 1:6,EM PAREDES DE UMA VEZ (0,20M),DE SUPERFICIE CORRIDA,ATE 3,00M DE ALTURA E MEDIDA PELA AREA REAL</v>
      </c>
      <c r="C11238" s="749" t="s">
        <v>28879</v>
      </c>
      <c r="D11238" s="749" t="s">
        <v>28886</v>
      </c>
      <c r="E11238" s="749" t="s">
        <v>28887</v>
      </c>
      <c r="F11238" s="749" t="s">
        <v>7187</v>
      </c>
      <c r="I11238" s="749" t="s">
        <v>52</v>
      </c>
      <c r="J11238" s="749" t="n">
        <v>197.5</v>
      </c>
    </row>
    <row collapsed="false" customFormat="false" customHeight="true" hidden="true" ht="12.75" outlineLevel="0" r="11239">
      <c r="A11239" s="749" t="s">
        <v>28888</v>
      </c>
      <c r="B11239" s="749" t="str">
        <f aca="false">C11239&amp;D11239&amp;E11239&amp;F11239&amp;G11239&amp;H11239</f>
        <v>ALVENARIA DE TIJOLOS MACICOS 7X10X20CM,COM ARGAMASSA DE CIMENTO E SAIBRO,NO TRACO 1:6,EM PAREDES DE UMA VEZ (0,20M),DE SUPERFICIE CORRIDA,ATE 3,00M DE ALTURA E MEDIDA PELA AREA REAL</v>
      </c>
      <c r="C11239" s="749" t="s">
        <v>28879</v>
      </c>
      <c r="D11239" s="749" t="s">
        <v>28886</v>
      </c>
      <c r="E11239" s="749" t="s">
        <v>28887</v>
      </c>
      <c r="F11239" s="749" t="s">
        <v>7187</v>
      </c>
      <c r="I11239" s="749" t="s">
        <v>52</v>
      </c>
      <c r="J11239" s="749" t="n">
        <v>187.69</v>
      </c>
    </row>
    <row collapsed="false" customFormat="false" customHeight="true" hidden="true" ht="12.75" outlineLevel="0" r="11240">
      <c r="A11240" s="749" t="s">
        <v>28889</v>
      </c>
      <c r="B11240" s="749" t="str">
        <f aca="false">C11240&amp;D11240&amp;E11240&amp;F11240&amp;G11240&amp;H11240</f>
        <v>ALVENARIA DE TIJOLOS MACICOS 7X10X20CM,COM ARGAMASSA DE CIMENTO E SAIBRO,NO TRACO 1:6,EM PAREDES DE UMA VEZ(0,20M),DE SUPERFICIE CORRIDA,ATE 1,50M DE ALTURA E MEDIDA PELA AREA REAL</v>
      </c>
      <c r="C11240" s="749" t="s">
        <v>28879</v>
      </c>
      <c r="D11240" s="749" t="s">
        <v>28890</v>
      </c>
      <c r="E11240" s="749" t="s">
        <v>28891</v>
      </c>
      <c r="I11240" s="749" t="s">
        <v>52</v>
      </c>
      <c r="J11240" s="749" t="n">
        <v>194.14</v>
      </c>
    </row>
    <row collapsed="false" customFormat="false" customHeight="true" hidden="true" ht="12.75" outlineLevel="0" r="11241">
      <c r="A11241" s="749" t="s">
        <v>28892</v>
      </c>
      <c r="B11241" s="749" t="str">
        <f aca="false">C11241&amp;D11241&amp;E11241&amp;F11241&amp;G11241&amp;H11241</f>
        <v>ALVENARIA DE TIJOLOS MACICOS 7X10X20CM,COM ARGAMASSA DE CIMENTO E SAIBRO,NO TRACO 1:6,EM PAREDES DE UMA VEZ(0,20M),DE SUPERFICIE CORRIDA,ATE 1,50M DE ALTURA E MEDIDA PELA AREA REAL</v>
      </c>
      <c r="C11241" s="749" t="s">
        <v>28879</v>
      </c>
      <c r="D11241" s="749" t="s">
        <v>28890</v>
      </c>
      <c r="E11241" s="749" t="s">
        <v>28891</v>
      </c>
      <c r="I11241" s="749" t="s">
        <v>52</v>
      </c>
      <c r="J11241" s="749" t="n">
        <v>184.78</v>
      </c>
    </row>
    <row collapsed="false" customFormat="false" customHeight="true" hidden="true" ht="12.75" outlineLevel="0" r="11242">
      <c r="A11242" s="749" t="s">
        <v>28893</v>
      </c>
      <c r="B11242" s="749" t="str">
        <f aca="false">C11242&amp;D11242&amp;E11242&amp;F11242&amp;G11242&amp;H11242</f>
        <v>ALVENARIA DE TIJOLOS MACICOS 7X10X20CM,COM ARGAMASSA DE CIMENTO E SAIBRO,NO TRACO 1:6,EM PAREDES DE UMA VEZ(0,20M),COM VAOS OU ARESTAS,ATE 3,00M DE ALTURA E MEDIDA PELA AREA REAL</v>
      </c>
      <c r="C11242" s="749" t="s">
        <v>28879</v>
      </c>
      <c r="D11242" s="749" t="s">
        <v>28894</v>
      </c>
      <c r="E11242" s="749" t="s">
        <v>28895</v>
      </c>
      <c r="I11242" s="749" t="s">
        <v>52</v>
      </c>
      <c r="J11242" s="749" t="n">
        <v>217.32</v>
      </c>
    </row>
    <row collapsed="false" customFormat="false" customHeight="true" hidden="true" ht="12.75" outlineLevel="0" r="11243">
      <c r="A11243" s="749" t="s">
        <v>28896</v>
      </c>
      <c r="B11243" s="749" t="str">
        <f aca="false">C11243&amp;D11243&amp;E11243&amp;F11243&amp;G11243&amp;H11243</f>
        <v>ALVENARIA DE TIJOLOS MACICOS 7X10X20CM,COM ARGAMASSA DE CIMENTO E SAIBRO,NO TRACO 1:6,EM PAREDES DE UMA VEZ(0,20M),COM VAOS OU ARESTAS,ATE 3,00M DE ALTURA E MEDIDA PELA AREA REAL</v>
      </c>
      <c r="C11243" s="749" t="s">
        <v>28879</v>
      </c>
      <c r="D11243" s="749" t="s">
        <v>28894</v>
      </c>
      <c r="E11243" s="749" t="s">
        <v>28895</v>
      </c>
      <c r="I11243" s="749" t="s">
        <v>52</v>
      </c>
      <c r="J11243" s="749" t="n">
        <v>205.54</v>
      </c>
    </row>
    <row collapsed="false" customFormat="false" customHeight="true" hidden="true" ht="12.75" outlineLevel="0" r="11244">
      <c r="A11244" s="749" t="s">
        <v>28897</v>
      </c>
      <c r="B11244" s="749" t="str">
        <f aca="false">C11244&amp;D11244&amp;E11244&amp;F11244&amp;G11244&amp;H11244</f>
        <v>ALVENARIA DE TIJOLOS MACICOS 7X10X20CM,COM ARGAMASSA DE CIMENTO E SAIBRO,NO TRACO 1:6,EM PAREDES DE UMA VEZ(0,20M),CORRIDAS,DE 3,00M A 4,50M DE ALTURA E MEDIDA PELA AREA REAL</v>
      </c>
      <c r="C11244" s="749" t="s">
        <v>28879</v>
      </c>
      <c r="D11244" s="749" t="s">
        <v>28898</v>
      </c>
      <c r="E11244" s="749" t="s">
        <v>28899</v>
      </c>
      <c r="I11244" s="749" t="s">
        <v>52</v>
      </c>
      <c r="J11244" s="749" t="n">
        <v>248.53</v>
      </c>
    </row>
    <row collapsed="false" customFormat="false" customHeight="true" hidden="true" ht="12.75" outlineLevel="0" r="11245">
      <c r="A11245" s="749" t="s">
        <v>28900</v>
      </c>
      <c r="B11245" s="749" t="str">
        <f aca="false">C11245&amp;D11245&amp;E11245&amp;F11245&amp;G11245&amp;H11245</f>
        <v>ALVENARIA DE TIJOLOS MACICOS 7X10X20CM,COM ARGAMASSA DE CIMENTO E SAIBRO,NO TRACO 1:6,EM PAREDES DE UMA VEZ(0,20M),CORRIDAS,DE 3,00M A 4,50M DE ALTURA E MEDIDA PELA AREA REAL</v>
      </c>
      <c r="C11245" s="749" t="s">
        <v>28879</v>
      </c>
      <c r="D11245" s="749" t="s">
        <v>28898</v>
      </c>
      <c r="E11245" s="749" t="s">
        <v>28899</v>
      </c>
      <c r="I11245" s="749" t="s">
        <v>52</v>
      </c>
      <c r="J11245" s="749" t="n">
        <v>231.91</v>
      </c>
    </row>
    <row collapsed="false" customFormat="false" customHeight="true" hidden="true" ht="12.75" outlineLevel="0" r="11246">
      <c r="A11246" s="749" t="s">
        <v>28901</v>
      </c>
      <c r="B11246" s="749" t="str">
        <f aca="false">C11246&amp;D11246&amp;E11246&amp;F11246&amp;G11246&amp;H11246</f>
        <v>ALVENARIA DE TIJOLOS MACICOS 7X10X20CM,COM ARGAMASSA DE CIMENTO E SAIBRO,NO TRACO 1:6,EM PAREDES DE UMA VEZ(0,20M),COM VAOS OU ARESTAS,DE 3,00M A 4,50M DE ALTURA E MEDIDA PELA AREA REAL</v>
      </c>
      <c r="C11246" s="749" t="s">
        <v>28879</v>
      </c>
      <c r="D11246" s="749" t="s">
        <v>28894</v>
      </c>
      <c r="E11246" s="749" t="s">
        <v>28902</v>
      </c>
      <c r="F11246" s="749" t="s">
        <v>28903</v>
      </c>
      <c r="I11246" s="749" t="s">
        <v>52</v>
      </c>
      <c r="J11246" s="749" t="n">
        <v>276.62</v>
      </c>
    </row>
    <row collapsed="false" customFormat="false" customHeight="true" hidden="true" ht="12.75" outlineLevel="0" r="11247">
      <c r="A11247" s="749" t="s">
        <v>28904</v>
      </c>
      <c r="B11247" s="749" t="str">
        <f aca="false">C11247&amp;D11247&amp;E11247&amp;F11247&amp;G11247&amp;H11247</f>
        <v>ALVENARIA DE TIJOLOS MACICOS 7X10X20CM,COM ARGAMASSA DE CIMENTO E SAIBRO,NO TRACO 1:6,EM PAREDES DE UMA VEZ(0,20M),COM VAOS OU ARESTAS,DE 3,00M A 4,50M DE ALTURA E MEDIDA PELA AREA REAL</v>
      </c>
      <c r="C11247" s="749" t="s">
        <v>28879</v>
      </c>
      <c r="D11247" s="749" t="s">
        <v>28894</v>
      </c>
      <c r="E11247" s="749" t="s">
        <v>28902</v>
      </c>
      <c r="F11247" s="749" t="s">
        <v>28903</v>
      </c>
      <c r="I11247" s="749" t="s">
        <v>52</v>
      </c>
      <c r="J11247" s="749" t="n">
        <v>256.92</v>
      </c>
    </row>
    <row collapsed="false" customFormat="false" customHeight="true" hidden="true" ht="12.75" outlineLevel="0" r="11248">
      <c r="A11248" s="749" t="s">
        <v>28905</v>
      </c>
      <c r="B11248" s="749" t="str">
        <f aca="false">C11248&amp;D11248&amp;E11248&amp;F11248&amp;G11248&amp;H11248</f>
        <v>ALVENARIA DE TIJOLOS MACICOS 7X10X20CM,COM ARGAMASSA DE CIMENTO E SAIBRO,NO TRACO 1:6,EM PAREDES DE MEIA VEZ(0,10M),DE SUPERFICIE CORRIDA,ATE 3,00M DE ALTURA E MEDIDA PELA AREA REAL</v>
      </c>
      <c r="C11248" s="749" t="s">
        <v>28879</v>
      </c>
      <c r="D11248" s="749" t="s">
        <v>28906</v>
      </c>
      <c r="E11248" s="749" t="s">
        <v>28887</v>
      </c>
      <c r="F11248" s="749" t="s">
        <v>7187</v>
      </c>
      <c r="I11248" s="749" t="s">
        <v>52</v>
      </c>
      <c r="J11248" s="749" t="n">
        <v>103.29</v>
      </c>
    </row>
    <row collapsed="false" customFormat="false" customHeight="true" hidden="true" ht="12.75" outlineLevel="0" r="11249">
      <c r="A11249" s="749" t="s">
        <v>28907</v>
      </c>
      <c r="B11249" s="749" t="str">
        <f aca="false">C11249&amp;D11249&amp;E11249&amp;F11249&amp;G11249&amp;H11249</f>
        <v>ALVENARIA DE TIJOLOS MACICOS 7X10X20CM,COM ARGAMASSA DE CIMENTO E SAIBRO,NO TRACO 1:6,EM PAREDES DE MEIA VEZ(0,10M),DE SUPERFICIE CORRIDA,ATE 3,00M DE ALTURA E MEDIDA PELA AREA REAL</v>
      </c>
      <c r="C11249" s="749" t="s">
        <v>28879</v>
      </c>
      <c r="D11249" s="749" t="s">
        <v>28906</v>
      </c>
      <c r="E11249" s="749" t="s">
        <v>28887</v>
      </c>
      <c r="F11249" s="749" t="s">
        <v>7187</v>
      </c>
      <c r="I11249" s="749" t="s">
        <v>52</v>
      </c>
      <c r="J11249" s="749" t="n">
        <v>97.62</v>
      </c>
    </row>
    <row collapsed="false" customFormat="false" customHeight="true" hidden="true" ht="12.75" outlineLevel="0" r="11250">
      <c r="A11250" s="749" t="s">
        <v>28908</v>
      </c>
      <c r="B11250" s="749" t="str">
        <f aca="false">C11250&amp;D11250&amp;E11250&amp;F11250&amp;G11250&amp;H11250</f>
        <v>ALVENARIA DE TIJOLOS MACICOS 7X10X20CM,COM ARGAMASSA DE CIMENTO E SAIBRO,NO TRACO 1:6,EM PAREDES DE MEIA VEZ(0,10M),DE SUPERFICIE CORRIDA,ATE 1,50M DE ALTURA E MEDIDA PELA AREA REAL</v>
      </c>
      <c r="C11250" s="749" t="s">
        <v>28879</v>
      </c>
      <c r="D11250" s="749" t="s">
        <v>28906</v>
      </c>
      <c r="E11250" s="749" t="s">
        <v>28909</v>
      </c>
      <c r="F11250" s="749" t="s">
        <v>7187</v>
      </c>
      <c r="I11250" s="749" t="s">
        <v>52</v>
      </c>
      <c r="J11250" s="749" t="n">
        <v>101.05</v>
      </c>
    </row>
    <row collapsed="false" customFormat="false" customHeight="true" hidden="true" ht="12.75" outlineLevel="0" r="11251">
      <c r="A11251" s="749" t="s">
        <v>28910</v>
      </c>
      <c r="B11251" s="749" t="str">
        <f aca="false">C11251&amp;D11251&amp;E11251&amp;F11251&amp;G11251&amp;H11251</f>
        <v>ALVENARIA DE TIJOLOS MACICOS 7X10X20CM,COM ARGAMASSA DE CIMENTO E SAIBRO,NO TRACO 1:6,EM PAREDES DE MEIA VEZ(0,10M),DE SUPERFICIE CORRIDA,ATE 1,50M DE ALTURA E MEDIDA PELA AREA REAL</v>
      </c>
      <c r="C11251" s="749" t="s">
        <v>28879</v>
      </c>
      <c r="D11251" s="749" t="s">
        <v>28906</v>
      </c>
      <c r="E11251" s="749" t="s">
        <v>28909</v>
      </c>
      <c r="F11251" s="749" t="s">
        <v>7187</v>
      </c>
      <c r="I11251" s="749" t="s">
        <v>52</v>
      </c>
      <c r="J11251" s="749" t="n">
        <v>95.68</v>
      </c>
    </row>
    <row collapsed="false" customFormat="false" customHeight="true" hidden="true" ht="12.75" outlineLevel="0" r="11252">
      <c r="A11252" s="749" t="s">
        <v>28911</v>
      </c>
      <c r="B11252" s="749" t="str">
        <f aca="false">C11252&amp;D11252&amp;E11252&amp;F11252&amp;G11252&amp;H11252</f>
        <v>ALVENARIA DE TIJOLOS MACICOS 7X10X20CM,COM ARGAMASSA DE CIMENTO E SAIBRO,NO TRACO 1:6,EM PAREDES DE MEIA VEZ(0,10M),COMVAOS OU ARESTAS,ATE 3,00M DE ALTURA E MEDIDA PELA AREA REAL</v>
      </c>
      <c r="C11252" s="749" t="s">
        <v>28879</v>
      </c>
      <c r="D11252" s="749" t="s">
        <v>28912</v>
      </c>
      <c r="E11252" s="749" t="s">
        <v>28913</v>
      </c>
      <c r="I11252" s="749" t="s">
        <v>52</v>
      </c>
      <c r="J11252" s="749" t="n">
        <v>111.22</v>
      </c>
    </row>
    <row collapsed="false" customFormat="false" customHeight="true" hidden="true" ht="12.75" outlineLevel="0" r="11253">
      <c r="A11253" s="749" t="s">
        <v>28914</v>
      </c>
      <c r="B11253" s="749" t="str">
        <f aca="false">C11253&amp;D11253&amp;E11253&amp;F11253&amp;G11253&amp;H11253</f>
        <v>ALVENARIA DE TIJOLOS MACICOS 7X10X20CM,COM ARGAMASSA DE CIMENTO E SAIBRO,NO TRACO 1:6,EM PAREDES DE MEIA VEZ(0,10M),COMVAOS OU ARESTAS,ATE 3,00M DE ALTURA E MEDIDA PELA AREA REAL</v>
      </c>
      <c r="C11253" s="749" t="s">
        <v>28879</v>
      </c>
      <c r="D11253" s="749" t="s">
        <v>28912</v>
      </c>
      <c r="E11253" s="749" t="s">
        <v>28913</v>
      </c>
      <c r="I11253" s="749" t="s">
        <v>52</v>
      </c>
      <c r="J11253" s="749" t="n">
        <v>104.87</v>
      </c>
    </row>
    <row collapsed="false" customFormat="false" customHeight="true" hidden="true" ht="12.75" outlineLevel="0" r="11254">
      <c r="A11254" s="749" t="s">
        <v>28915</v>
      </c>
      <c r="B11254" s="749" t="str">
        <f aca="false">C11254&amp;D11254&amp;E11254&amp;F11254&amp;G11254&amp;H11254</f>
        <v>ALVENARIA DE TIJOLOS MACICOS 7X10X20CM,COM ARGAMASSA DE CIMENTO E SAIBRO,NO TRACO 1:6,EM PAREDES DE MEIA VEZ(0,10M),DE SUPERFICIE CORRIDA,DE 3,00M A 4,50M DE ALTURA E MEDIDA PELA AREA REAL</v>
      </c>
      <c r="C11254" s="749" t="s">
        <v>28879</v>
      </c>
      <c r="D11254" s="749" t="s">
        <v>28906</v>
      </c>
      <c r="E11254" s="749" t="s">
        <v>28916</v>
      </c>
      <c r="F11254" s="749" t="s">
        <v>28917</v>
      </c>
      <c r="I11254" s="749" t="s">
        <v>52</v>
      </c>
      <c r="J11254" s="749" t="n">
        <v>130.34</v>
      </c>
    </row>
    <row collapsed="false" customFormat="false" customHeight="true" hidden="true" ht="12.75" outlineLevel="0" r="11255">
      <c r="A11255" s="749" t="s">
        <v>28918</v>
      </c>
      <c r="B11255" s="749" t="str">
        <f aca="false">C11255&amp;D11255&amp;E11255&amp;F11255&amp;G11255&amp;H11255</f>
        <v>ALVENARIA DE TIJOLOS MACICOS 7X10X20CM,COM ARGAMASSA DE CIMENTO E SAIBRO,NO TRACO 1:6,EM PAREDES DE MEIA VEZ(0,10M),DE SUPERFICIE CORRIDA,DE 3,00M A 4,50M DE ALTURA E MEDIDA PELA AREA REAL</v>
      </c>
      <c r="C11255" s="749" t="s">
        <v>28879</v>
      </c>
      <c r="D11255" s="749" t="s">
        <v>28906</v>
      </c>
      <c r="E11255" s="749" t="s">
        <v>28916</v>
      </c>
      <c r="F11255" s="749" t="s">
        <v>28917</v>
      </c>
      <c r="I11255" s="749" t="s">
        <v>52</v>
      </c>
      <c r="J11255" s="749" t="n">
        <v>121.06</v>
      </c>
    </row>
    <row collapsed="false" customFormat="false" customHeight="true" hidden="true" ht="12.75" outlineLevel="0" r="11256">
      <c r="A11256" s="749" t="s">
        <v>28919</v>
      </c>
      <c r="B11256" s="749" t="str">
        <f aca="false">C11256&amp;D11256&amp;E11256&amp;F11256&amp;G11256&amp;H11256</f>
        <v>ALVENARIA DE TIJOLOS MACICOS 7X10X20CM,COM ARGAMASSA DE CIMENTO E SAIBRO,NO TRACO 1:6,EM PAREDES DE MEIA VEZ (0,10M),COM VAOS OU ARESTAS,DE 3,00M A 4,50M DE ALTURA E MEDIDA PELA AREA REAL</v>
      </c>
      <c r="C11256" s="749" t="s">
        <v>28879</v>
      </c>
      <c r="D11256" s="749" t="s">
        <v>28920</v>
      </c>
      <c r="E11256" s="749" t="s">
        <v>28921</v>
      </c>
      <c r="F11256" s="749" t="s">
        <v>28922</v>
      </c>
      <c r="I11256" s="749" t="s">
        <v>52</v>
      </c>
      <c r="J11256" s="749" t="n">
        <v>145.64</v>
      </c>
    </row>
    <row collapsed="false" customFormat="false" customHeight="true" hidden="true" ht="12.75" outlineLevel="0" r="11257">
      <c r="A11257" s="749" t="s">
        <v>28923</v>
      </c>
      <c r="B11257" s="749" t="str">
        <f aca="false">C11257&amp;D11257&amp;E11257&amp;F11257&amp;G11257&amp;H11257</f>
        <v>ALVENARIA DE TIJOLOS MACICOS 7X10X20CM,COM ARGAMASSA DE CIMENTO E SAIBRO,NO TRACO 1:6,EM PAREDES DE MEIA VEZ (0,10M),COM VAOS OU ARESTAS,DE 3,00M A 4,50M DE ALTURA E MEDIDA PELA AREA REAL</v>
      </c>
      <c r="C11257" s="749" t="s">
        <v>28879</v>
      </c>
      <c r="D11257" s="749" t="s">
        <v>28920</v>
      </c>
      <c r="E11257" s="749" t="s">
        <v>28921</v>
      </c>
      <c r="F11257" s="749" t="s">
        <v>28922</v>
      </c>
      <c r="I11257" s="749" t="s">
        <v>52</v>
      </c>
      <c r="J11257" s="749" t="n">
        <v>134.69</v>
      </c>
    </row>
    <row collapsed="false" customFormat="false" customHeight="true" hidden="true" ht="12.75" outlineLevel="0" r="11258">
      <c r="A11258" s="749" t="s">
        <v>28924</v>
      </c>
      <c r="B11258" s="749" t="str">
        <f aca="false">C11258&amp;D11258&amp;E11258&amp;F11258&amp;G11258&amp;H11258</f>
        <v>ALVENARIA PARA CAIXAS ENTERRADAS,ATE 0,80M DE PROFUNDIDADE,DE TIJOLOS MACICOS 7X10X20CM,ASSENTES COM ARGAMASSA DE CIMENTO,SAIBRO E AREIA,NO TRACO 1:2:2,EM PAREDES DE MEIA VEZ(0,10M)</v>
      </c>
      <c r="C11258" s="749" t="s">
        <v>28925</v>
      </c>
      <c r="D11258" s="749" t="s">
        <v>28926</v>
      </c>
      <c r="E11258" s="749" t="s">
        <v>28927</v>
      </c>
      <c r="F11258" s="749" t="s">
        <v>11376</v>
      </c>
      <c r="I11258" s="749" t="s">
        <v>52</v>
      </c>
      <c r="J11258" s="749" t="n">
        <v>111.39</v>
      </c>
    </row>
    <row collapsed="false" customFormat="false" customHeight="true" hidden="true" ht="12.75" outlineLevel="0" r="11259">
      <c r="A11259" s="749" t="s">
        <v>28928</v>
      </c>
      <c r="B11259" s="749" t="str">
        <f aca="false">C11259&amp;D11259&amp;E11259&amp;F11259&amp;G11259&amp;H11259</f>
        <v>ALVENARIA PARA CAIXAS ENTERRADAS,ATE 0,80M DE PROFUNDIDADE,DE TIJOLOS MACICOS 7X10X20CM,ASSENTES COM ARGAMASSA DE CIMENTO,SAIBRO E AREIA,NO TRACO 1:2:2,EM PAREDES DE MEIA VEZ(0,10M)</v>
      </c>
      <c r="C11259" s="749" t="s">
        <v>28925</v>
      </c>
      <c r="D11259" s="749" t="s">
        <v>28926</v>
      </c>
      <c r="E11259" s="749" t="s">
        <v>28927</v>
      </c>
      <c r="F11259" s="749" t="s">
        <v>11376</v>
      </c>
      <c r="I11259" s="749" t="s">
        <v>52</v>
      </c>
      <c r="J11259" s="749" t="n">
        <v>105.02</v>
      </c>
    </row>
    <row collapsed="false" customFormat="false" customHeight="true" hidden="true" ht="12.75" outlineLevel="0" r="11260">
      <c r="A11260" s="749" t="s">
        <v>28929</v>
      </c>
      <c r="B11260" s="749" t="str">
        <f aca="false">C11260&amp;D11260&amp;E11260&amp;F11260&amp;G11260&amp;H11260</f>
        <v>ALVENARIA PARA CAIXAS ENTERRADAS,ATE 0,80M DE PROFUNDIDADE,DE TIJOLOS MACICOS 7X10X20CM,ASSENTES COM ARGAMASSA DE CIMENTO,SAIBRO E AREIA,NO TRACO 1:2:2,EM PAREDES DE UMA VEZ (0,20M)</v>
      </c>
      <c r="C11260" s="749" t="s">
        <v>28925</v>
      </c>
      <c r="D11260" s="749" t="s">
        <v>28926</v>
      </c>
      <c r="E11260" s="749" t="s">
        <v>28930</v>
      </c>
      <c r="F11260" s="749" t="s">
        <v>11376</v>
      </c>
      <c r="I11260" s="749" t="s">
        <v>52</v>
      </c>
      <c r="J11260" s="749" t="n">
        <v>217.27</v>
      </c>
    </row>
    <row collapsed="false" customFormat="false" customHeight="true" hidden="true" ht="12.75" outlineLevel="0" r="11261">
      <c r="A11261" s="749" t="s">
        <v>28931</v>
      </c>
      <c r="B11261" s="749" t="str">
        <f aca="false">C11261&amp;D11261&amp;E11261&amp;F11261&amp;G11261&amp;H11261</f>
        <v>ALVENARIA PARA CAIXAS ENTERRADAS,ATE 0,80M DE PROFUNDIDADE,DE TIJOLOS MACICOS 7X10X20CM,ASSENTES COM ARGAMASSA DE CIMENTO,SAIBRO E AREIA,NO TRACO 1:2:2,EM PAREDES DE UMA VEZ (0,20M)</v>
      </c>
      <c r="C11261" s="749" t="s">
        <v>28925</v>
      </c>
      <c r="D11261" s="749" t="s">
        <v>28926</v>
      </c>
      <c r="E11261" s="749" t="s">
        <v>28930</v>
      </c>
      <c r="F11261" s="749" t="s">
        <v>11376</v>
      </c>
      <c r="I11261" s="749" t="s">
        <v>52</v>
      </c>
      <c r="J11261" s="749" t="n">
        <v>205.79</v>
      </c>
    </row>
    <row collapsed="false" customFormat="false" customHeight="true" hidden="true" ht="12.75" outlineLevel="0" r="11262">
      <c r="A11262" s="749" t="s">
        <v>28932</v>
      </c>
      <c r="B11262" s="749" t="str">
        <f aca="false">C11262&amp;D11262&amp;E11262&amp;F11262&amp;G11262&amp;H11262</f>
        <v>ALVENARIA PARA CAIXAS ENTERRADAS,DE 0,80 A 1,60M DE PROFUNDIDADE,DE TIJOLOS MACICOS 7X10X20CM,ASSENTES COM ARGAMASSA DECIMENTO,SAIBRO E AREIA,NO TRACO 1:2:2,EM PAREDES DE UMA VEZ(0,20M)</v>
      </c>
      <c r="C11262" s="749" t="s">
        <v>28933</v>
      </c>
      <c r="D11262" s="749" t="s">
        <v>28934</v>
      </c>
      <c r="E11262" s="749" t="s">
        <v>28935</v>
      </c>
      <c r="F11262" s="749" t="s">
        <v>28936</v>
      </c>
      <c r="I11262" s="749" t="s">
        <v>52</v>
      </c>
      <c r="J11262" s="749" t="n">
        <v>240.28</v>
      </c>
    </row>
    <row collapsed="false" customFormat="false" customHeight="true" hidden="true" ht="12.75" outlineLevel="0" r="11263">
      <c r="A11263" s="749" t="s">
        <v>28937</v>
      </c>
      <c r="B11263" s="749" t="str">
        <f aca="false">C11263&amp;D11263&amp;E11263&amp;F11263&amp;G11263&amp;H11263</f>
        <v>ALVENARIA PARA CAIXAS ENTERRADAS,DE 0,80 A 1,60M DE PROFUNDIDADE,DE TIJOLOS MACICOS 7X10X20CM,ASSENTES COM ARGAMASSA DECIMENTO,SAIBRO E AREIA,NO TRACO 1:2:2,EM PAREDES DE UMA VEZ(0,20M)</v>
      </c>
      <c r="C11263" s="749" t="s">
        <v>28933</v>
      </c>
      <c r="D11263" s="749" t="s">
        <v>28934</v>
      </c>
      <c r="E11263" s="749" t="s">
        <v>28935</v>
      </c>
      <c r="F11263" s="749" t="s">
        <v>28936</v>
      </c>
      <c r="I11263" s="749" t="s">
        <v>52</v>
      </c>
      <c r="J11263" s="749" t="n">
        <v>226.81</v>
      </c>
    </row>
    <row collapsed="false" customFormat="false" customHeight="true" hidden="true" ht="12.75" outlineLevel="0" r="11264">
      <c r="A11264" s="749" t="s">
        <v>28938</v>
      </c>
      <c r="B11264" s="749" t="str">
        <f aca="false">C11264&amp;D11264&amp;E11264&amp;F11264&amp;G11264&amp;H11264</f>
        <v>APERTO DE ALVENARIA SOB VIGAS OU TETOS,EXECUTADA COM TIJOLOS MACICOS DE 7X10X20CM,INCLINADOS,ASSENTES COM ARGAMASSA DE CIMENTO E SAIBRO,TRACO 1:6,EM PAREDES DE UMA VEZ(0,20M)</v>
      </c>
      <c r="C11264" s="749" t="s">
        <v>28939</v>
      </c>
      <c r="D11264" s="749" t="s">
        <v>28940</v>
      </c>
      <c r="E11264" s="749" t="s">
        <v>28941</v>
      </c>
      <c r="I11264" s="749" t="s">
        <v>236</v>
      </c>
      <c r="J11264" s="749" t="n">
        <v>42.46</v>
      </c>
    </row>
    <row collapsed="false" customFormat="false" customHeight="true" hidden="true" ht="12.75" outlineLevel="0" r="11265">
      <c r="A11265" s="749" t="s">
        <v>28942</v>
      </c>
      <c r="B11265" s="749" t="str">
        <f aca="false">C11265&amp;D11265&amp;E11265&amp;F11265&amp;G11265&amp;H11265</f>
        <v>APERTO DE ALVENARIA SOB VIGAS OU TETOS,EXECUTADA COM TIJOLOS MACICOS DE 7X10X20CM,INCLINADOS,ASSENTES COM ARGAMASSA DE CIMENTO E SAIBRO,TRACO 1:6,EM PAREDES DE UMA VEZ(0,20M)</v>
      </c>
      <c r="C11265" s="749" t="s">
        <v>28939</v>
      </c>
      <c r="D11265" s="749" t="s">
        <v>28940</v>
      </c>
      <c r="E11265" s="749" t="s">
        <v>28941</v>
      </c>
      <c r="I11265" s="749" t="s">
        <v>236</v>
      </c>
      <c r="J11265" s="749" t="n">
        <v>40.28</v>
      </c>
    </row>
    <row collapsed="false" customFormat="false" customHeight="true" hidden="true" ht="12.75" outlineLevel="0" r="11266">
      <c r="A11266" s="749" t="s">
        <v>28943</v>
      </c>
      <c r="B11266" s="749" t="str">
        <f aca="false">C11266&amp;D11266&amp;E11266&amp;F11266&amp;G11266&amp;H11266</f>
        <v>APERTO DE ALVENARIA SOB VIGAS OU TETOS,EXECUTADA COM TIJOLOS MACICOS DE 7X10X20CM INCLINADOS,ASSENTES COM ARGAMASSA DE CIMENTO E SAIBRO,TRACO 1:6,EM PAREDES DE MEIA VEZ(0,10M)</v>
      </c>
      <c r="C11266" s="749" t="s">
        <v>28939</v>
      </c>
      <c r="D11266" s="749" t="s">
        <v>28944</v>
      </c>
      <c r="E11266" s="749" t="s">
        <v>28945</v>
      </c>
      <c r="I11266" s="749" t="s">
        <v>236</v>
      </c>
      <c r="J11266" s="749" t="n">
        <v>25.48</v>
      </c>
    </row>
    <row collapsed="false" customFormat="false" customHeight="true" hidden="true" ht="12.75" outlineLevel="0" r="11267">
      <c r="A11267" s="749" t="s">
        <v>28946</v>
      </c>
      <c r="B11267" s="749" t="str">
        <f aca="false">C11267&amp;D11267&amp;E11267&amp;F11267&amp;G11267&amp;H11267</f>
        <v>APERTO DE ALVENARIA SOB VIGAS OU TETOS,EXECUTADA COM TIJOLOS MACICOS DE 7X10X20CM INCLINADOS,ASSENTES COM ARGAMASSA DE CIMENTO E SAIBRO,TRACO 1:6,EM PAREDES DE MEIA VEZ(0,10M)</v>
      </c>
      <c r="C11267" s="749" t="s">
        <v>28939</v>
      </c>
      <c r="D11267" s="749" t="s">
        <v>28944</v>
      </c>
      <c r="E11267" s="749" t="s">
        <v>28945</v>
      </c>
      <c r="I11267" s="749" t="s">
        <v>236</v>
      </c>
      <c r="J11267" s="749" t="n">
        <v>23.83</v>
      </c>
    </row>
    <row collapsed="false" customFormat="false" customHeight="true" hidden="true" ht="12.75" outlineLevel="0" r="11268">
      <c r="A11268" s="749" t="s">
        <v>28947</v>
      </c>
      <c r="B11268" s="749" t="str">
        <f aca="false">C11268&amp;D11268&amp;E11268&amp;F11268&amp;G11268&amp;H11268</f>
        <v>APERTO DE ALVENARIA,SOB VIGAS OU TETOS,EXECUTADO COM ARGILAEXPANDIDA</v>
      </c>
      <c r="C11268" s="749" t="s">
        <v>28948</v>
      </c>
      <c r="D11268" s="749" t="s">
        <v>28949</v>
      </c>
      <c r="I11268" s="749" t="s">
        <v>2478</v>
      </c>
      <c r="J11268" s="749" t="n">
        <v>624.72</v>
      </c>
    </row>
    <row collapsed="false" customFormat="false" customHeight="true" hidden="true" ht="12.75" outlineLevel="0" r="11269">
      <c r="A11269" s="749" t="s">
        <v>28950</v>
      </c>
      <c r="B11269" s="749" t="str">
        <f aca="false">C11269&amp;D11269&amp;E11269&amp;F11269&amp;G11269&amp;H11269</f>
        <v>APERTO DE ALVENARIA,SOB VIGAS OU TETOS,EXECUTADO COM ARGILAEXPANDIDA</v>
      </c>
      <c r="C11269" s="749" t="s">
        <v>28948</v>
      </c>
      <c r="D11269" s="749" t="s">
        <v>28949</v>
      </c>
      <c r="I11269" s="749" t="s">
        <v>2478</v>
      </c>
      <c r="J11269" s="749" t="n">
        <v>591.55</v>
      </c>
    </row>
    <row collapsed="false" customFormat="false" customHeight="true" hidden="true" ht="12.75" outlineLevel="0" r="11270">
      <c r="A11270" s="749" t="s">
        <v>28951</v>
      </c>
      <c r="B11270" s="749" t="str">
        <f aca="false">C11270&amp;D11270&amp;E11270&amp;F11270&amp;G11270&amp;H11270</f>
        <v>ALVENARIA DE TIJOLOS CERAMICOS FURADOS 10X20X20CM,ASSENTES COM ARGAMASSA DE CIMENTO E SAIBRO,NO TRACO 1:8,EM PAREDES DEUMA VEZ(0,20M),DE SUPERFICIE CORRIDA,ATE 3,00M DE ALTURA E MEDIDA PELA AREA REAL</v>
      </c>
      <c r="C11270" s="749" t="s">
        <v>28952</v>
      </c>
      <c r="D11270" s="749" t="s">
        <v>28953</v>
      </c>
      <c r="E11270" s="749" t="s">
        <v>28954</v>
      </c>
      <c r="F11270" s="749" t="s">
        <v>28955</v>
      </c>
      <c r="I11270" s="749" t="s">
        <v>52</v>
      </c>
      <c r="J11270" s="749" t="n">
        <v>94.21</v>
      </c>
    </row>
    <row collapsed="false" customFormat="false" customHeight="true" hidden="true" ht="12.75" outlineLevel="0" r="11271">
      <c r="A11271" s="749" t="s">
        <v>28956</v>
      </c>
      <c r="B11271" s="749" t="str">
        <f aca="false">C11271&amp;D11271&amp;E11271&amp;F11271&amp;G11271&amp;H11271</f>
        <v>ALVENARIA DE TIJOLOS CERAMICOS FURADOS 10X20X20CM,ASSENTES COM ARGAMASSA DE CIMENTO E SAIBRO,NO TRACO 1:8,EM PAREDES DEUMA VEZ(0,20M),DE SUPERFICIE CORRIDA,ATE 3,00M DE ALTURA E MEDIDA PELA AREA REAL</v>
      </c>
      <c r="C11271" s="749" t="s">
        <v>28952</v>
      </c>
      <c r="D11271" s="749" t="s">
        <v>28953</v>
      </c>
      <c r="E11271" s="749" t="s">
        <v>28954</v>
      </c>
      <c r="F11271" s="749" t="s">
        <v>28955</v>
      </c>
      <c r="I11271" s="749" t="s">
        <v>52</v>
      </c>
      <c r="J11271" s="749" t="n">
        <v>85.95</v>
      </c>
    </row>
    <row collapsed="false" customFormat="false" customHeight="true" hidden="true" ht="12.75" outlineLevel="0" r="11272">
      <c r="A11272" s="749" t="s">
        <v>28957</v>
      </c>
      <c r="B11272" s="749" t="str">
        <f aca="false">C11272&amp;D11272&amp;E11272&amp;F11272&amp;G11272&amp;H11272</f>
        <v>ALVENARIA DE TIJOLOS CERAMICOS FURADOS 10X20X20CM,ASSENTES COM ARGAMASSA DE CIMENTO E SAIBRO,NO TRACO 1:8,EM PAREDES DEUMA VEZ(0,20M),DE SUPERFICIE CORRIDA,ATE 1,50M DE ALTURA E MEDIDA PELA AREA REAL</v>
      </c>
      <c r="C11272" s="749" t="s">
        <v>28952</v>
      </c>
      <c r="D11272" s="749" t="s">
        <v>28953</v>
      </c>
      <c r="E11272" s="749" t="s">
        <v>28958</v>
      </c>
      <c r="F11272" s="749" t="s">
        <v>28955</v>
      </c>
      <c r="I11272" s="749" t="s">
        <v>52</v>
      </c>
      <c r="J11272" s="749" t="n">
        <v>91.41</v>
      </c>
    </row>
    <row collapsed="false" customFormat="false" customHeight="true" hidden="true" ht="12.75" outlineLevel="0" r="11273">
      <c r="A11273" s="749" t="s">
        <v>28959</v>
      </c>
      <c r="B11273" s="749" t="str">
        <f aca="false">C11273&amp;D11273&amp;E11273&amp;F11273&amp;G11273&amp;H11273</f>
        <v>ALVENARIA DE TIJOLOS CERAMICOS FURADOS 10X20X20CM,ASSENTES COM ARGAMASSA DE CIMENTO E SAIBRO,NO TRACO 1:8,EM PAREDES DEUMA VEZ(0,20M),DE SUPERFICIE CORRIDA,ATE 1,50M DE ALTURA E MEDIDA PELA AREA REAL</v>
      </c>
      <c r="C11273" s="749" t="s">
        <v>28952</v>
      </c>
      <c r="D11273" s="749" t="s">
        <v>28953</v>
      </c>
      <c r="E11273" s="749" t="s">
        <v>28958</v>
      </c>
      <c r="F11273" s="749" t="s">
        <v>28955</v>
      </c>
      <c r="I11273" s="749" t="s">
        <v>52</v>
      </c>
      <c r="J11273" s="749" t="n">
        <v>83.52</v>
      </c>
    </row>
    <row collapsed="false" customFormat="false" customHeight="true" hidden="true" ht="12.75" outlineLevel="0" r="11274">
      <c r="A11274" s="749" t="s">
        <v>28960</v>
      </c>
      <c r="B11274" s="749" t="str">
        <f aca="false">C11274&amp;D11274&amp;E11274&amp;F11274&amp;G11274&amp;H11274</f>
        <v>ALVENARIA DE TIJOLOS CERAMICOS FURADOS 10X20X20CM,ASSENTES COM ARGAMASSA DE CIMENTO E SAIBRO,NO TRACO 1:8,EM PAREDES DEUMA VEZ(0,20M),COM VAOS OU ARESTAS,ATE 3,00M DE ALTURA E MEDIDA PELA AREA REAL</v>
      </c>
      <c r="C11274" s="749" t="s">
        <v>28952</v>
      </c>
      <c r="D11274" s="749" t="s">
        <v>28953</v>
      </c>
      <c r="E11274" s="749" t="s">
        <v>28961</v>
      </c>
      <c r="F11274" s="749" t="s">
        <v>28962</v>
      </c>
      <c r="I11274" s="749" t="s">
        <v>52</v>
      </c>
      <c r="J11274" s="749" t="n">
        <v>106.89</v>
      </c>
    </row>
    <row collapsed="false" customFormat="false" customHeight="true" hidden="true" ht="12.75" outlineLevel="0" r="11275">
      <c r="A11275" s="749" t="s">
        <v>28963</v>
      </c>
      <c r="B11275" s="749" t="str">
        <f aca="false">C11275&amp;D11275&amp;E11275&amp;F11275&amp;G11275&amp;H11275</f>
        <v>ALVENARIA DE TIJOLOS CERAMICOS FURADOS 10X20X20CM,ASSENTES COM ARGAMASSA DE CIMENTO E SAIBRO,NO TRACO 1:8,EM PAREDES DEUMA VEZ(0,20M),COM VAOS OU ARESTAS,ATE 3,00M DE ALTURA E MEDIDA PELA AREA REAL</v>
      </c>
      <c r="C11275" s="749" t="s">
        <v>28952</v>
      </c>
      <c r="D11275" s="749" t="s">
        <v>28953</v>
      </c>
      <c r="E11275" s="749" t="s">
        <v>28961</v>
      </c>
      <c r="F11275" s="749" t="s">
        <v>28962</v>
      </c>
      <c r="I11275" s="749" t="s">
        <v>52</v>
      </c>
      <c r="J11275" s="749" t="n">
        <v>97.13</v>
      </c>
    </row>
    <row collapsed="false" customFormat="false" customHeight="true" hidden="true" ht="12.75" outlineLevel="0" r="11276">
      <c r="A11276" s="749" t="s">
        <v>28964</v>
      </c>
      <c r="B11276" s="749" t="str">
        <f aca="false">C11276&amp;D11276&amp;E11276&amp;F11276&amp;G11276&amp;H11276</f>
        <v>ALVENARIA DE TIJOLOS CERAMICOS FURADOS 10X20X20CM,ASSENTES COM ARGAMASSA DE CIMENTO E SAIBRO,NO TRACO 1:8,EM PAREDES DEUMA VEZ(0,20M),DE SUPERFICIE CORRIDA,DE 3,00M A 4,50M DE ALTURA E MEDIDA PELA AREA REAL</v>
      </c>
      <c r="C11276" s="749" t="s">
        <v>28952</v>
      </c>
      <c r="D11276" s="749" t="s">
        <v>28953</v>
      </c>
      <c r="E11276" s="749" t="s">
        <v>28965</v>
      </c>
      <c r="F11276" s="749" t="s">
        <v>28966</v>
      </c>
      <c r="I11276" s="749" t="s">
        <v>52</v>
      </c>
      <c r="J11276" s="749" t="n">
        <v>134.39</v>
      </c>
    </row>
    <row collapsed="false" customFormat="false" customHeight="true" hidden="true" ht="12.75" outlineLevel="0" r="11277">
      <c r="A11277" s="749" t="s">
        <v>28967</v>
      </c>
      <c r="B11277" s="749" t="str">
        <f aca="false">C11277&amp;D11277&amp;E11277&amp;F11277&amp;G11277&amp;H11277</f>
        <v>ALVENARIA DE TIJOLOS CERAMICOS FURADOS 10X20X20CM,ASSENTES COM ARGAMASSA DE CIMENTO E SAIBRO,NO TRACO 1:8,EM PAREDES DEUMA VEZ(0,20M),DE SUPERFICIE CORRIDA,DE 3,00M A 4,50M DE ALTURA E MEDIDA PELA AREA REAL</v>
      </c>
      <c r="C11277" s="749" t="s">
        <v>28952</v>
      </c>
      <c r="D11277" s="749" t="s">
        <v>28953</v>
      </c>
      <c r="E11277" s="749" t="s">
        <v>28965</v>
      </c>
      <c r="F11277" s="749" t="s">
        <v>28966</v>
      </c>
      <c r="I11277" s="749" t="s">
        <v>52</v>
      </c>
      <c r="J11277" s="749" t="n">
        <v>120.76</v>
      </c>
    </row>
    <row collapsed="false" customFormat="false" customHeight="true" hidden="true" ht="12.75" outlineLevel="0" r="11278">
      <c r="A11278" s="749" t="s">
        <v>28968</v>
      </c>
      <c r="B11278" s="749" t="str">
        <f aca="false">C11278&amp;D11278&amp;E11278&amp;F11278&amp;G11278&amp;H11278</f>
        <v>ALVENARIA DE TIJOLOS CERAMICOS FURADOS 10X20X20CM,ASSENTES COM ARGAMASSA DE CIMENTO E SAIBRO,NO TRACO 1:8,EM PAREDES DEUMA VEZ(0,20M),COM VAOS OU ARESTAS,DE 3,00M A 4,50M DE ALTURA E MEDIDA PELA AREA REAL</v>
      </c>
      <c r="C11278" s="749" t="s">
        <v>28952</v>
      </c>
      <c r="D11278" s="749" t="s">
        <v>28953</v>
      </c>
      <c r="E11278" s="749" t="s">
        <v>28969</v>
      </c>
      <c r="F11278" s="749" t="s">
        <v>28970</v>
      </c>
      <c r="I11278" s="749" t="s">
        <v>52</v>
      </c>
      <c r="J11278" s="749" t="n">
        <v>157.15</v>
      </c>
    </row>
    <row collapsed="false" customFormat="false" customHeight="true" hidden="true" ht="12.75" outlineLevel="0" r="11279">
      <c r="A11279" s="749" t="s">
        <v>28971</v>
      </c>
      <c r="B11279" s="749" t="str">
        <f aca="false">C11279&amp;D11279&amp;E11279&amp;F11279&amp;G11279&amp;H11279</f>
        <v>ALVENARIA DE TIJOLOS CERAMICOS FURADOS 10X20X20CM,ASSENTES COM ARGAMASSA DE CIMENTO E SAIBRO,NO TRACO 1:8,EM PAREDES DEUMA VEZ(0,20M),COM VAOS OU ARESTAS,DE 3,00M A 4,50M DE ALTURA E MEDIDA PELA AREA REAL</v>
      </c>
      <c r="C11279" s="749" t="s">
        <v>28952</v>
      </c>
      <c r="D11279" s="749" t="s">
        <v>28953</v>
      </c>
      <c r="E11279" s="749" t="s">
        <v>28969</v>
      </c>
      <c r="F11279" s="749" t="s">
        <v>28970</v>
      </c>
      <c r="I11279" s="749" t="s">
        <v>52</v>
      </c>
      <c r="J11279" s="749" t="n">
        <v>140.67</v>
      </c>
    </row>
    <row collapsed="false" customFormat="false" customHeight="true" hidden="true" ht="12.75" outlineLevel="0" r="11280">
      <c r="A11280" s="749" t="s">
        <v>28972</v>
      </c>
      <c r="B11280" s="749" t="str">
        <f aca="false">C11280&amp;D11280&amp;E11280&amp;F11280&amp;G11280&amp;H11280</f>
        <v>ALVENARIA DE TIJOLOS CERAMICOS FURADOS 10X20X20CM,ASSENTES COM ARGAMASSA DE CIMENTO E SAIBRO,NO TRACO 1:8,EM PAREDES DEMEIA VEZ(0,10M),DE SUPERFICIE CORRIDA,ATE 3,00M DE ALTURA EMEDIDA PELA AREA REAL</v>
      </c>
      <c r="C11280" s="749" t="s">
        <v>28952</v>
      </c>
      <c r="D11280" s="749" t="s">
        <v>28953</v>
      </c>
      <c r="E11280" s="749" t="s">
        <v>28973</v>
      </c>
      <c r="F11280" s="749" t="s">
        <v>28974</v>
      </c>
      <c r="I11280" s="749" t="s">
        <v>52</v>
      </c>
      <c r="J11280" s="749" t="n">
        <v>48.18</v>
      </c>
    </row>
    <row collapsed="false" customFormat="false" customHeight="true" hidden="true" ht="12.75" outlineLevel="0" r="11281">
      <c r="A11281" s="749" t="s">
        <v>28975</v>
      </c>
      <c r="B11281" s="749" t="str">
        <f aca="false">C11281&amp;D11281&amp;E11281&amp;F11281&amp;G11281&amp;H11281</f>
        <v>ALVENARIA DE TIJOLOS CERAMICOS FURADOS 10X20X20CM,ASSENTES COM ARGAMASSA DE CIMENTO E SAIBRO,NO TRACO 1:8,EM PAREDES DEMEIA VEZ(0,10M),DE SUPERFICIE CORRIDA,ATE 3,00M DE ALTURA EMEDIDA PELA AREA REAL</v>
      </c>
      <c r="C11281" s="749" t="s">
        <v>28952</v>
      </c>
      <c r="D11281" s="749" t="s">
        <v>28953</v>
      </c>
      <c r="E11281" s="749" t="s">
        <v>28973</v>
      </c>
      <c r="F11281" s="749" t="s">
        <v>28974</v>
      </c>
      <c r="I11281" s="749" t="s">
        <v>52</v>
      </c>
      <c r="J11281" s="749" t="n">
        <v>43.79</v>
      </c>
    </row>
    <row collapsed="false" customFormat="false" customHeight="true" hidden="true" ht="12.75" outlineLevel="0" r="11282">
      <c r="A11282" s="749" t="s">
        <v>28976</v>
      </c>
      <c r="B11282" s="749" t="str">
        <f aca="false">C11282&amp;D11282&amp;E11282&amp;F11282&amp;G11282&amp;H11282</f>
        <v>ALVENARIA DE TIJOLOS CERAMICOS FURADOS 10X20X20CM,ASSENTES COM ARGAMASSA DE CIMENTO E SAIBRO,NO TRACO 1:8,EM PAREDES DEMEIA VEZ(0,10M),DE SUPERFICIE CORRIDA,ATE 1,50M DE ALTURA EMEDIDA PELA AREA REAL</v>
      </c>
      <c r="C11282" s="749" t="s">
        <v>28952</v>
      </c>
      <c r="D11282" s="749" t="s">
        <v>28953</v>
      </c>
      <c r="E11282" s="749" t="s">
        <v>28977</v>
      </c>
      <c r="F11282" s="749" t="s">
        <v>28974</v>
      </c>
      <c r="I11282" s="749" t="s">
        <v>52</v>
      </c>
      <c r="J11282" s="749" t="n">
        <v>46.35</v>
      </c>
    </row>
    <row collapsed="false" customFormat="false" customHeight="true" hidden="true" ht="12.75" outlineLevel="0" r="11283">
      <c r="A11283" s="749" t="s">
        <v>28978</v>
      </c>
      <c r="B11283" s="749" t="str">
        <f aca="false">C11283&amp;D11283&amp;E11283&amp;F11283&amp;G11283&amp;H11283</f>
        <v>ALVENARIA DE TIJOLOS CERAMICOS FURADOS 10X20X20CM,ASSENTES COM ARGAMASSA DE CIMENTO E SAIBRO,NO TRACO 1:8,EM PAREDES DEMEIA VEZ(0,10M),DE SUPERFICIE CORRIDA,ATE 1,50M DE ALTURA EMEDIDA PELA AREA REAL</v>
      </c>
      <c r="C11283" s="749" t="s">
        <v>28952</v>
      </c>
      <c r="D11283" s="749" t="s">
        <v>28953</v>
      </c>
      <c r="E11283" s="749" t="s">
        <v>28977</v>
      </c>
      <c r="F11283" s="749" t="s">
        <v>28974</v>
      </c>
      <c r="I11283" s="749" t="s">
        <v>52</v>
      </c>
      <c r="J11283" s="749" t="n">
        <v>42.21</v>
      </c>
    </row>
    <row collapsed="false" customFormat="false" customHeight="true" hidden="true" ht="12.75" outlineLevel="0" r="11284">
      <c r="A11284" s="749" t="s">
        <v>28979</v>
      </c>
      <c r="B11284" s="749" t="str">
        <f aca="false">C11284&amp;D11284&amp;E11284&amp;F11284&amp;G11284&amp;H11284</f>
        <v>ALVENARIA DE TIJOLOS CERAMICOS FURADOS 10X20X20CM,ASSENTES COM ARGAMASSA DE CIMENTO E SAIBRO,NO TRACO 1:8,EM PAREDES DEMEIA VEZ(0,10M)COM VAOS OU ARESTAS,ATE 3,00M DE ALTURA E MEDIDA PELA AREA REAL</v>
      </c>
      <c r="C11284" s="749" t="s">
        <v>28952</v>
      </c>
      <c r="D11284" s="749" t="s">
        <v>28953</v>
      </c>
      <c r="E11284" s="749" t="s">
        <v>28980</v>
      </c>
      <c r="F11284" s="749" t="s">
        <v>28962</v>
      </c>
      <c r="I11284" s="749" t="s">
        <v>52</v>
      </c>
      <c r="J11284" s="749" t="n">
        <v>54.4</v>
      </c>
    </row>
    <row collapsed="false" customFormat="false" customHeight="true" hidden="true" ht="12.75" outlineLevel="0" r="11285">
      <c r="A11285" s="749" t="s">
        <v>28981</v>
      </c>
      <c r="B11285" s="749" t="str">
        <f aca="false">C11285&amp;D11285&amp;E11285&amp;F11285&amp;G11285&amp;H11285</f>
        <v>ALVENARIA DE TIJOLOS CERAMICOS FURADOS 10X20X20CM,ASSENTES COM ARGAMASSA DE CIMENTO E SAIBRO,NO TRACO 1:8,EM PAREDES DEMEIA VEZ(0,10M)COM VAOS OU ARESTAS,ATE 3,00M DE ALTURA E MEDIDA PELA AREA REAL</v>
      </c>
      <c r="C11285" s="749" t="s">
        <v>28952</v>
      </c>
      <c r="D11285" s="749" t="s">
        <v>28953</v>
      </c>
      <c r="E11285" s="749" t="s">
        <v>28980</v>
      </c>
      <c r="F11285" s="749" t="s">
        <v>28962</v>
      </c>
      <c r="I11285" s="749" t="s">
        <v>52</v>
      </c>
      <c r="J11285" s="749" t="n">
        <v>49.18</v>
      </c>
    </row>
    <row collapsed="false" customFormat="false" customHeight="true" hidden="true" ht="12.75" outlineLevel="0" r="11286">
      <c r="A11286" s="749" t="s">
        <v>28982</v>
      </c>
      <c r="B11286" s="749" t="str">
        <f aca="false">C11286&amp;D11286&amp;E11286&amp;F11286&amp;G11286&amp;H11286</f>
        <v>ALVENARIA DE TIJOLOS CERAMICOS FURADOS 10X20X20CM,ASSENTES COM ARGAMASSA DE CIMENTO E SAIBRO,NO TRACO 1:8,EM PAREDES DEMEIA VEZ(0,10M),DE SUPERFICIE CORRIDA,DE 3,00M A 4,50M DE ALTURA E MEDIDA PELA AREA REAL</v>
      </c>
      <c r="C11286" s="749" t="s">
        <v>28952</v>
      </c>
      <c r="D11286" s="749" t="s">
        <v>28953</v>
      </c>
      <c r="E11286" s="749" t="s">
        <v>28983</v>
      </c>
      <c r="F11286" s="749" t="s">
        <v>28984</v>
      </c>
      <c r="I11286" s="749" t="s">
        <v>52</v>
      </c>
      <c r="J11286" s="749" t="n">
        <v>71.63</v>
      </c>
    </row>
    <row collapsed="false" customFormat="false" customHeight="true" hidden="true" ht="12.75" outlineLevel="0" r="11287">
      <c r="A11287" s="749" t="s">
        <v>28985</v>
      </c>
      <c r="B11287" s="749" t="str">
        <f aca="false">C11287&amp;D11287&amp;E11287&amp;F11287&amp;G11287&amp;H11287</f>
        <v>ALVENARIA DE TIJOLOS CERAMICOS FURADOS 10X20X20CM,ASSENTES COM ARGAMASSA DE CIMENTO E SAIBRO,NO TRACO 1:8,EM PAREDES DEMEIA VEZ(0,10M),DE SUPERFICIE CORRIDA,DE 3,00M A 4,50M DE ALTURA E MEDIDA PELA AREA REAL</v>
      </c>
      <c r="C11287" s="749" t="s">
        <v>28952</v>
      </c>
      <c r="D11287" s="749" t="s">
        <v>28953</v>
      </c>
      <c r="E11287" s="749" t="s">
        <v>28983</v>
      </c>
      <c r="F11287" s="749" t="s">
        <v>28984</v>
      </c>
      <c r="I11287" s="749" t="s">
        <v>52</v>
      </c>
      <c r="J11287" s="749" t="n">
        <v>64.11</v>
      </c>
    </row>
    <row collapsed="false" customFormat="false" customHeight="true" hidden="true" ht="12.75" outlineLevel="0" r="11288">
      <c r="A11288" s="749" t="s">
        <v>28986</v>
      </c>
      <c r="B11288" s="749" t="str">
        <f aca="false">C11288&amp;D11288&amp;E11288&amp;F11288&amp;G11288&amp;H11288</f>
        <v>ALVENARIA DE TIJOLOS CERAMICOS FURADOS 10X20X20CM,ASSENTES COM ARGAMASSA DE CIMENTO E SAIBRO,NO TRACO 1:8,EM PAREDES DEMEIA VEZ(0,10M),COM VAOS OU ARESTAS,DE 3,00M A 4,50M,MEDIDAPELA AREA REAL</v>
      </c>
      <c r="C11288" s="749" t="s">
        <v>28952</v>
      </c>
      <c r="D11288" s="749" t="s">
        <v>28953</v>
      </c>
      <c r="E11288" s="749" t="s">
        <v>28987</v>
      </c>
      <c r="F11288" s="749" t="s">
        <v>28988</v>
      </c>
      <c r="I11288" s="749" t="s">
        <v>52</v>
      </c>
      <c r="J11288" s="749" t="n">
        <v>84.04</v>
      </c>
    </row>
    <row collapsed="false" customFormat="false" customHeight="true" hidden="true" ht="12.75" outlineLevel="0" r="11289">
      <c r="A11289" s="749" t="s">
        <v>28989</v>
      </c>
      <c r="B11289" s="749" t="str">
        <f aca="false">C11289&amp;D11289&amp;E11289&amp;F11289&amp;G11289&amp;H11289</f>
        <v>ALVENARIA DE TIJOLOS CERAMICOS FURADOS 10X20X20CM,ASSENTES COM ARGAMASSA DE CIMENTO E SAIBRO,NO TRACO 1:8,EM PAREDES DEMEIA VEZ(0,10M),COM VAOS OU ARESTAS,DE 3,00M A 4,50M,MEDIDAPELA AREA REAL</v>
      </c>
      <c r="C11289" s="749" t="s">
        <v>28952</v>
      </c>
      <c r="D11289" s="749" t="s">
        <v>28953</v>
      </c>
      <c r="E11289" s="749" t="s">
        <v>28987</v>
      </c>
      <c r="F11289" s="749" t="s">
        <v>28988</v>
      </c>
      <c r="I11289" s="749" t="s">
        <v>52</v>
      </c>
      <c r="J11289" s="749" t="n">
        <v>74.87</v>
      </c>
    </row>
    <row collapsed="false" customFormat="false" customHeight="true" hidden="true" ht="12.75" outlineLevel="0" r="11290">
      <c r="A11290" s="749" t="s">
        <v>28990</v>
      </c>
      <c r="B11290" s="749" t="str">
        <f aca="false">C11290&amp;D11290&amp;E11290&amp;F11290&amp;G11290&amp;H11290</f>
        <v>ALVENARIA DE TIJOLOS CERAMICOS FURADOS 10X20X30CM,COMPLEMENTADA COM 20% DE TIJOLOS DE 10X20X20CM,ASSENTES COM ARGAMASSADE CIMENTO E SAIBRO,NO TRACO 1:8,EM PAREDES DE UMA VEZ(0,20M),DE SUPERFICIE CORRIDA,ATE 3,00M DE ALTURA E MEDIDA PELA AREA REAL</v>
      </c>
      <c r="C11290" s="749" t="s">
        <v>28991</v>
      </c>
      <c r="D11290" s="749" t="s">
        <v>28992</v>
      </c>
      <c r="E11290" s="749" t="s">
        <v>28993</v>
      </c>
      <c r="F11290" s="749" t="s">
        <v>28994</v>
      </c>
      <c r="G11290" s="749" t="s">
        <v>28922</v>
      </c>
      <c r="I11290" s="749" t="s">
        <v>52</v>
      </c>
      <c r="J11290" s="749" t="n">
        <v>74.23</v>
      </c>
    </row>
    <row collapsed="false" customFormat="false" customHeight="true" hidden="true" ht="12.75" outlineLevel="0" r="11291">
      <c r="A11291" s="749" t="s">
        <v>28995</v>
      </c>
      <c r="B11291" s="749" t="str">
        <f aca="false">C11291&amp;D11291&amp;E11291&amp;F11291&amp;G11291&amp;H11291</f>
        <v>ALVENARIA DE TIJOLOS CERAMICOS FURADOS 10X20X30CM,COMPLEMENTADA COM 20% DE TIJOLOS DE 10X20X20CM,ASSENTES COM ARGAMASSADE CIMENTO E SAIBRO,NO TRACO 1:8,EM PAREDES DE UMA VEZ(0,20M),DE SUPERFICIE CORRIDA,ATE 3,00M DE ALTURA E MEDIDA PELA AREA REAL</v>
      </c>
      <c r="C11291" s="749" t="s">
        <v>28991</v>
      </c>
      <c r="D11291" s="749" t="s">
        <v>28992</v>
      </c>
      <c r="E11291" s="749" t="s">
        <v>28993</v>
      </c>
      <c r="F11291" s="749" t="s">
        <v>28994</v>
      </c>
      <c r="G11291" s="749" t="s">
        <v>28922</v>
      </c>
      <c r="I11291" s="749" t="s">
        <v>52</v>
      </c>
      <c r="J11291" s="749" t="n">
        <v>68.24</v>
      </c>
    </row>
    <row collapsed="false" customFormat="false" customHeight="true" hidden="true" ht="12.75" outlineLevel="0" r="11292">
      <c r="A11292" s="749" t="s">
        <v>28996</v>
      </c>
      <c r="B11292" s="749" t="str">
        <f aca="false">C11292&amp;D11292&amp;E11292&amp;F11292&amp;G11292&amp;H11292</f>
        <v>ALVENARIA DE TIJOLOS CERAMICOS FURADOS 10X20X30CM,COMPLEMENTADA COM 20% DE TIJOLOS DE 10X20X20CM,ASSENTES COM ARGAMASSADE CIMENTO E SAIBRO,NO TRACO 1:8,EM PAREDES DE UMA VEZ(0,20M),DE SUPERFICIE CORRIDA,ATE 1,50M DE ALTURA E MEDIDA PELA AREA REAL</v>
      </c>
      <c r="C11292" s="749" t="s">
        <v>28991</v>
      </c>
      <c r="D11292" s="749" t="s">
        <v>28992</v>
      </c>
      <c r="E11292" s="749" t="s">
        <v>28993</v>
      </c>
      <c r="F11292" s="749" t="s">
        <v>28997</v>
      </c>
      <c r="G11292" s="749" t="s">
        <v>28922</v>
      </c>
      <c r="I11292" s="749" t="s">
        <v>52</v>
      </c>
      <c r="J11292" s="749" t="n">
        <v>71.99</v>
      </c>
    </row>
    <row collapsed="false" customFormat="false" customHeight="true" hidden="true" ht="12.75" outlineLevel="0" r="11293">
      <c r="A11293" s="749" t="s">
        <v>28998</v>
      </c>
      <c r="B11293" s="749" t="str">
        <f aca="false">C11293&amp;D11293&amp;E11293&amp;F11293&amp;G11293&amp;H11293</f>
        <v>ALVENARIA DE TIJOLOS CERAMICOS FURADOS 10X20X30CM,COMPLEMENTADA COM 20% DE TIJOLOS DE 10X20X20CM,ASSENTES COM ARGAMASSADE CIMENTO E SAIBRO,NO TRACO 1:8,EM PAREDES DE UMA VEZ(0,20M),DE SUPERFICIE CORRIDA,ATE 1,50M DE ALTURA E MEDIDA PELA AREA REAL</v>
      </c>
      <c r="C11293" s="749" t="s">
        <v>28991</v>
      </c>
      <c r="D11293" s="749" t="s">
        <v>28992</v>
      </c>
      <c r="E11293" s="749" t="s">
        <v>28993</v>
      </c>
      <c r="F11293" s="749" t="s">
        <v>28997</v>
      </c>
      <c r="G11293" s="749" t="s">
        <v>28922</v>
      </c>
      <c r="I11293" s="749" t="s">
        <v>52</v>
      </c>
      <c r="J11293" s="749" t="n">
        <v>66.3</v>
      </c>
    </row>
    <row collapsed="false" customFormat="false" customHeight="true" hidden="true" ht="12.75" outlineLevel="0" r="11294">
      <c r="A11294" s="749" t="s">
        <v>28999</v>
      </c>
      <c r="B11294" s="749" t="str">
        <f aca="false">C11294&amp;D11294&amp;E11294&amp;F11294&amp;G11294&amp;H11294</f>
        <v>ALVENARIA DE TIJOLOS CERAMICOS FURADOS 10X20X30CM,COMPLEMENTADA COM 20% DE TIJOLOS DE 10X20X20CM,ASSENTES COM ARGAMASSADE CIMENTO E SAIBRO,NO TRACO 1:8,EM PAREDES DE UMA VEZ(0,20M),COM VAOS OU ARESTAS,ATE 3,00M DE ALTURA E MEDIDA PELA AREA REAL</v>
      </c>
      <c r="C11294" s="749" t="s">
        <v>28991</v>
      </c>
      <c r="D11294" s="749" t="s">
        <v>28992</v>
      </c>
      <c r="E11294" s="749" t="s">
        <v>28993</v>
      </c>
      <c r="F11294" s="749" t="s">
        <v>29000</v>
      </c>
      <c r="G11294" s="749" t="s">
        <v>28903</v>
      </c>
      <c r="I11294" s="749" t="s">
        <v>52</v>
      </c>
      <c r="J11294" s="749" t="n">
        <v>82.02</v>
      </c>
    </row>
    <row collapsed="false" customFormat="false" customHeight="true" hidden="true" ht="12.75" outlineLevel="0" r="11295">
      <c r="A11295" s="749" t="s">
        <v>29001</v>
      </c>
      <c r="B11295" s="749" t="str">
        <f aca="false">C11295&amp;D11295&amp;E11295&amp;F11295&amp;G11295&amp;H11295</f>
        <v>ALVENARIA DE TIJOLOS CERAMICOS FURADOS 10X20X30CM,COMPLEMENTADA COM 20% DE TIJOLOS DE 10X20X20CM,ASSENTES COM ARGAMASSADE CIMENTO E SAIBRO,NO TRACO 1:8,EM PAREDES DE UMA VEZ(0,20M),COM VAOS OU ARESTAS,ATE 3,00M DE ALTURA E MEDIDA PELA AREA REAL</v>
      </c>
      <c r="C11295" s="749" t="s">
        <v>28991</v>
      </c>
      <c r="D11295" s="749" t="s">
        <v>28992</v>
      </c>
      <c r="E11295" s="749" t="s">
        <v>28993</v>
      </c>
      <c r="F11295" s="749" t="s">
        <v>29000</v>
      </c>
      <c r="G11295" s="749" t="s">
        <v>28903</v>
      </c>
      <c r="I11295" s="749" t="s">
        <v>52</v>
      </c>
      <c r="J11295" s="749" t="n">
        <v>74.99</v>
      </c>
    </row>
    <row collapsed="false" customFormat="false" customHeight="true" hidden="true" ht="12.75" outlineLevel="0" r="11296">
      <c r="A11296" s="749" t="s">
        <v>29002</v>
      </c>
      <c r="B11296" s="749" t="str">
        <f aca="false">C11296&amp;D11296&amp;E11296&amp;F11296&amp;G11296&amp;H11296</f>
        <v>ALVENARIA DE TIJOLOS CERAMICOS FURADOS 10X20X30CM,COMPLEMENTADA COM 20% DE TIJOLOS DE 10X20X20CM,ASSENTES COM ARGAMASSADE CIMENTO E SAIBRO,NO TRACO 1:8,EM PAREDES DE UMA VEZ(0,20M),DE SUPERFICIE CORRIDA,DE 3,00M A 4,50M DE ALTURA E MEDIDAPELA AREA REAL</v>
      </c>
      <c r="C11296" s="749" t="s">
        <v>28991</v>
      </c>
      <c r="D11296" s="749" t="s">
        <v>28992</v>
      </c>
      <c r="E11296" s="749" t="s">
        <v>28993</v>
      </c>
      <c r="F11296" s="749" t="s">
        <v>29003</v>
      </c>
      <c r="G11296" s="749" t="s">
        <v>28988</v>
      </c>
      <c r="I11296" s="749" t="s">
        <v>52</v>
      </c>
      <c r="J11296" s="749" t="n">
        <v>103.15</v>
      </c>
    </row>
    <row collapsed="false" customFormat="false" customHeight="true" hidden="true" ht="12.75" outlineLevel="0" r="11297">
      <c r="A11297" s="749" t="s">
        <v>29004</v>
      </c>
      <c r="B11297" s="749" t="str">
        <f aca="false">C11297&amp;D11297&amp;E11297&amp;F11297&amp;G11297&amp;H11297</f>
        <v>ALVENARIA DE TIJOLOS CERAMICOS FURADOS 10X20X30CM,COMPLEMENTADA COM 20% DE TIJOLOS DE 10X20X20CM,ASSENTES COM ARGAMASSADE CIMENTO E SAIBRO,NO TRACO 1:8,EM PAREDES DE UMA VEZ(0,20M),DE SUPERFICIE CORRIDA,DE 3,00M A 4,50M DE ALTURA E MEDIDAPELA AREA REAL</v>
      </c>
      <c r="C11297" s="749" t="s">
        <v>28991</v>
      </c>
      <c r="D11297" s="749" t="s">
        <v>28992</v>
      </c>
      <c r="E11297" s="749" t="s">
        <v>28993</v>
      </c>
      <c r="F11297" s="749" t="s">
        <v>29003</v>
      </c>
      <c r="G11297" s="749" t="s">
        <v>28988</v>
      </c>
      <c r="I11297" s="749" t="s">
        <v>52</v>
      </c>
      <c r="J11297" s="749" t="n">
        <v>93.3</v>
      </c>
    </row>
    <row collapsed="false" customFormat="false" customHeight="true" hidden="true" ht="12.75" outlineLevel="0" r="11298">
      <c r="A11298" s="749" t="s">
        <v>29005</v>
      </c>
      <c r="B11298" s="749" t="str">
        <f aca="false">C11298&amp;D11298&amp;E11298&amp;F11298&amp;G11298&amp;H11298</f>
        <v>ALVENARIA DE TIJOLOS CERAMICOS FURADOS 10X20X30CM,COMPLEMENTADA COM 20% DE TIJOLOS DE 10X20X20CM,ASSENTES COM ARGAMASSADE CIMENTO E SAIBRO,NO TRACO 1:8,EM PAREDES DE UMA VEZ(0,20M),COM VAOS OU ARESTAS,DE 3,00M A 4,50M DE ALTURA E MEDIDA PELA AREA REAL</v>
      </c>
      <c r="C11298" s="749" t="s">
        <v>28991</v>
      </c>
      <c r="D11298" s="749" t="s">
        <v>28992</v>
      </c>
      <c r="E11298" s="749" t="s">
        <v>28993</v>
      </c>
      <c r="F11298" s="749" t="s">
        <v>29006</v>
      </c>
      <c r="G11298" s="749" t="s">
        <v>28161</v>
      </c>
      <c r="I11298" s="749" t="s">
        <v>52</v>
      </c>
      <c r="J11298" s="749" t="n">
        <v>117.34</v>
      </c>
    </row>
    <row collapsed="false" customFormat="false" customHeight="true" hidden="true" ht="12.75" outlineLevel="0" r="11299">
      <c r="A11299" s="749" t="s">
        <v>29007</v>
      </c>
      <c r="B11299" s="749" t="str">
        <f aca="false">C11299&amp;D11299&amp;E11299&amp;F11299&amp;G11299&amp;H11299</f>
        <v>ALVENARIA DE TIJOLOS CERAMICOS FURADOS 10X20X30CM,COMPLEMENTADA COM 20% DE TIJOLOS DE 10X20X20CM,ASSENTES COM ARGAMASSADE CIMENTO E SAIBRO,NO TRACO 1:8,EM PAREDES DE UMA VEZ(0,20M),COM VAOS OU ARESTAS,DE 3,00M A 4,50M DE ALTURA E MEDIDA PELA AREA REAL</v>
      </c>
      <c r="C11299" s="749" t="s">
        <v>28991</v>
      </c>
      <c r="D11299" s="749" t="s">
        <v>28992</v>
      </c>
      <c r="E11299" s="749" t="s">
        <v>28993</v>
      </c>
      <c r="F11299" s="749" t="s">
        <v>29006</v>
      </c>
      <c r="G11299" s="749" t="s">
        <v>28161</v>
      </c>
      <c r="I11299" s="749" t="s">
        <v>52</v>
      </c>
      <c r="J11299" s="749" t="n">
        <v>105.59</v>
      </c>
    </row>
    <row collapsed="false" customFormat="false" customHeight="true" hidden="true" ht="12.75" outlineLevel="0" r="11300">
      <c r="A11300" s="749" t="s">
        <v>29008</v>
      </c>
      <c r="B11300" s="749" t="str">
        <f aca="false">C11300&amp;D11300&amp;E11300&amp;F11300&amp;G11300&amp;H11300</f>
        <v>ALVENARIA DE TIJOLOS CERAMICOS FURADOS 10X20X30CM,COMPLEMENTADA COM 6% DE TIJOLOS DE 10X20X20CM,ASSENTES COM ARGAMASSA DE CIMENTO E SAIBRO,NO TRACO 1:8,EM PAREDES DE MEIA VEZ(0,10M) DE SUPERFICIE CORRIDA,ATE 3,00M DE ALTURA E MEDIDA PELA AREA REAL</v>
      </c>
      <c r="C11300" s="749" t="s">
        <v>28991</v>
      </c>
      <c r="D11300" s="749" t="s">
        <v>29009</v>
      </c>
      <c r="E11300" s="749" t="s">
        <v>29010</v>
      </c>
      <c r="F11300" s="749" t="s">
        <v>29011</v>
      </c>
      <c r="G11300" s="749" t="s">
        <v>28922</v>
      </c>
      <c r="I11300" s="749" t="s">
        <v>52</v>
      </c>
      <c r="J11300" s="749" t="n">
        <v>37.37</v>
      </c>
    </row>
    <row collapsed="false" customFormat="false" customHeight="true" hidden="true" ht="12.75" outlineLevel="0" r="11301">
      <c r="A11301" s="749" t="s">
        <v>29012</v>
      </c>
      <c r="B11301" s="749" t="str">
        <f aca="false">C11301&amp;D11301&amp;E11301&amp;F11301&amp;G11301&amp;H11301</f>
        <v>ALVENARIA DE TIJOLOS CERAMICOS FURADOS 10X20X30CM,COMPLEMENTADA COM 6% DE TIJOLOS DE 10X20X20CM,ASSENTES COM ARGAMASSA DE CIMENTO E SAIBRO,NO TRACO 1:8,EM PAREDES DE MEIA VEZ(0,10M) DE SUPERFICIE CORRIDA,ATE 3,00M DE ALTURA E MEDIDA PELA AREA REAL</v>
      </c>
      <c r="C11301" s="749" t="s">
        <v>28991</v>
      </c>
      <c r="D11301" s="749" t="s">
        <v>29009</v>
      </c>
      <c r="E11301" s="749" t="s">
        <v>29010</v>
      </c>
      <c r="F11301" s="749" t="s">
        <v>29011</v>
      </c>
      <c r="G11301" s="749" t="s">
        <v>28922</v>
      </c>
      <c r="I11301" s="749" t="s">
        <v>52</v>
      </c>
      <c r="J11301" s="749" t="n">
        <v>34.23</v>
      </c>
    </row>
    <row collapsed="false" customFormat="false" customHeight="true" hidden="true" ht="12.75" outlineLevel="0" r="11302">
      <c r="A11302" s="749" t="s">
        <v>29013</v>
      </c>
      <c r="B11302" s="749" t="str">
        <f aca="false">C11302&amp;D11302&amp;E11302&amp;F11302&amp;G11302&amp;H11302</f>
        <v>ALVENARIA DE TIJOLOS CERAMICOS FURADOS 10X20X30CM,COMPLEMENTADA COM 6% DE TIJOLOS DE 10X20X20CM,ASSENTES COM ARGAMASSA DE CIMENTO E SAIBRO,NO TRACO 1:8,EM PAREDES DE MEIA VEZ(0,10M) DE SUPERFICIE CORRIDA,ATE 1,50M DE ALTURA E MEDIDA PELA AREA REAL</v>
      </c>
      <c r="C11302" s="749" t="s">
        <v>28991</v>
      </c>
      <c r="D11302" s="749" t="s">
        <v>29009</v>
      </c>
      <c r="E11302" s="749" t="s">
        <v>29010</v>
      </c>
      <c r="F11302" s="749" t="s">
        <v>29014</v>
      </c>
      <c r="G11302" s="749" t="s">
        <v>28922</v>
      </c>
      <c r="I11302" s="749" t="s">
        <v>52</v>
      </c>
      <c r="J11302" s="749" t="n">
        <v>36.4</v>
      </c>
    </row>
    <row collapsed="false" customFormat="false" customHeight="true" hidden="true" ht="12.75" outlineLevel="0" r="11303">
      <c r="A11303" s="749" t="s">
        <v>29015</v>
      </c>
      <c r="B11303" s="749" t="str">
        <f aca="false">C11303&amp;D11303&amp;E11303&amp;F11303&amp;G11303&amp;H11303</f>
        <v>ALVENARIA DE TIJOLOS CERAMICOS FURADOS 10X20X30CM,COMPLEMENTADA COM 6% DE TIJOLOS DE 10X20X20CM,ASSENTES COM ARGAMASSA DE CIMENTO E SAIBRO,NO TRACO 1:8,EM PAREDES DE MEIA VEZ(0,10M) DE SUPERFICIE CORRIDA,ATE 1,50M DE ALTURA E MEDIDA PELA AREA REAL</v>
      </c>
      <c r="C11303" s="749" t="s">
        <v>28991</v>
      </c>
      <c r="D11303" s="749" t="s">
        <v>29009</v>
      </c>
      <c r="E11303" s="749" t="s">
        <v>29010</v>
      </c>
      <c r="F11303" s="749" t="s">
        <v>29014</v>
      </c>
      <c r="G11303" s="749" t="s">
        <v>28922</v>
      </c>
      <c r="I11303" s="749" t="s">
        <v>52</v>
      </c>
      <c r="J11303" s="749" t="n">
        <v>33.39</v>
      </c>
    </row>
    <row collapsed="false" customFormat="false" customHeight="true" hidden="true" ht="12.75" outlineLevel="0" r="11304">
      <c r="A11304" s="749" t="s">
        <v>29016</v>
      </c>
      <c r="B11304" s="749" t="str">
        <f aca="false">C11304&amp;D11304&amp;E11304&amp;F11304&amp;G11304&amp;H11304</f>
        <v>ALVENARIA DE TIJOLOS CERAMICOS FURADOS 10X20X30CM,COMPLEMENTADA COM 6% DE TIJOLOS DE 10X20X20CM,ASSENTES COM ARGAMASSA DE CIMENTO E SAIBRO,NO TRACO 1:8,EM PAREDES DE MEIA VEZ(0,10M) COM VAOS OU ARESTAS,ATE 3,00M DE ALTURA E MEDIDA PELA AREA REAL</v>
      </c>
      <c r="C11304" s="749" t="s">
        <v>28991</v>
      </c>
      <c r="D11304" s="749" t="s">
        <v>29009</v>
      </c>
      <c r="E11304" s="749" t="s">
        <v>29010</v>
      </c>
      <c r="F11304" s="749" t="s">
        <v>29017</v>
      </c>
      <c r="G11304" s="749" t="s">
        <v>28903</v>
      </c>
      <c r="I11304" s="749" t="s">
        <v>52</v>
      </c>
      <c r="J11304" s="749" t="n">
        <v>43.27</v>
      </c>
    </row>
    <row collapsed="false" customFormat="false" customHeight="true" hidden="true" ht="12.75" outlineLevel="0" r="11305">
      <c r="A11305" s="749" t="s">
        <v>29018</v>
      </c>
      <c r="B11305" s="749" t="str">
        <f aca="false">C11305&amp;D11305&amp;E11305&amp;F11305&amp;G11305&amp;H11305</f>
        <v>ALVENARIA DE TIJOLOS CERAMICOS FURADOS 10X20X30CM,COMPLEMENTADA COM 6% DE TIJOLOS DE 10X20X20CM,ASSENTES COM ARGAMASSA DE CIMENTO E SAIBRO,NO TRACO 1:8,EM PAREDES DE MEIA VEZ(0,10M) COM VAOS OU ARESTAS,ATE 3,00M DE ALTURA E MEDIDA PELA AREA REAL</v>
      </c>
      <c r="C11305" s="749" t="s">
        <v>28991</v>
      </c>
      <c r="D11305" s="749" t="s">
        <v>29009</v>
      </c>
      <c r="E11305" s="749" t="s">
        <v>29010</v>
      </c>
      <c r="F11305" s="749" t="s">
        <v>29017</v>
      </c>
      <c r="G11305" s="749" t="s">
        <v>28903</v>
      </c>
      <c r="I11305" s="749" t="s">
        <v>52</v>
      </c>
      <c r="J11305" s="749" t="n">
        <v>39.4</v>
      </c>
    </row>
    <row collapsed="false" customFormat="false" customHeight="true" hidden="true" ht="12.75" outlineLevel="0" r="11306">
      <c r="A11306" s="749" t="s">
        <v>29019</v>
      </c>
      <c r="B11306" s="749" t="str">
        <f aca="false">C11306&amp;D11306&amp;E11306&amp;F11306&amp;G11306&amp;H11306</f>
        <v>ALVENARIA DE TIJOLOS CERAMICOS FURADOS 10X20X30CM,COMPLEMENTADA COM 6% DE TIJOLOS DE 10X20X20CM,ASSENTES COM ARGAMASSA DE CIMENTO E SAIBRO,NO TRACO 1:8,EM PAREDES DE MEIA VEZ (0,10M),DE SUPERFICIE CORRIDA,DE 3,00 A 4,50M DE ALTURA E MEDIDAPELA AREA REAL</v>
      </c>
      <c r="C11306" s="749" t="s">
        <v>28991</v>
      </c>
      <c r="D11306" s="749" t="s">
        <v>29009</v>
      </c>
      <c r="E11306" s="749" t="s">
        <v>29020</v>
      </c>
      <c r="F11306" s="749" t="s">
        <v>29021</v>
      </c>
      <c r="G11306" s="749" t="s">
        <v>28988</v>
      </c>
      <c r="I11306" s="749" t="s">
        <v>52</v>
      </c>
      <c r="J11306" s="749" t="n">
        <v>54.27</v>
      </c>
    </row>
    <row collapsed="false" customFormat="false" customHeight="true" hidden="true" ht="12.75" outlineLevel="0" r="11307">
      <c r="A11307" s="749" t="s">
        <v>29022</v>
      </c>
      <c r="B11307" s="749" t="str">
        <f aca="false">C11307&amp;D11307&amp;E11307&amp;F11307&amp;G11307&amp;H11307</f>
        <v>ALVENARIA DE TIJOLOS CERAMICOS FURADOS 10X20X30CM,COMPLEMENTADA COM 6% DE TIJOLOS DE 10X20X20CM,ASSENTES COM ARGAMASSA DE CIMENTO E SAIBRO,NO TRACO 1:8,EM PAREDES DE MEIA VEZ (0,10M),DE SUPERFICIE CORRIDA,DE 3,00 A 4,50M DE ALTURA E MEDIDAPELA AREA REAL</v>
      </c>
      <c r="C11307" s="749" t="s">
        <v>28991</v>
      </c>
      <c r="D11307" s="749" t="s">
        <v>29009</v>
      </c>
      <c r="E11307" s="749" t="s">
        <v>29020</v>
      </c>
      <c r="F11307" s="749" t="s">
        <v>29021</v>
      </c>
      <c r="G11307" s="749" t="s">
        <v>28988</v>
      </c>
      <c r="I11307" s="749" t="s">
        <v>52</v>
      </c>
      <c r="J11307" s="749" t="n">
        <v>48.94</v>
      </c>
    </row>
    <row collapsed="false" customFormat="false" customHeight="true" hidden="true" ht="12.75" outlineLevel="0" r="11308">
      <c r="A11308" s="749" t="s">
        <v>29023</v>
      </c>
      <c r="B11308" s="749" t="str">
        <f aca="false">C11308&amp;D11308&amp;E11308&amp;F11308&amp;G11308&amp;H11308</f>
        <v>ALVENARIA DE TIJOLOS CERAMICOS FURADOS 10X20X30CM,COMPLEMENTADA COM 6% DE TIJOLOS DE 10X20X20CM,ASSENTES COM ARGAMASSA DE CIMENTO E SAIBRO,NO TRACO 1:8,EM PAREDES DE MEIA VEZ(0,10M) COM VAOS OU ARESTAS,DE 3,00 A 4,50M DE ALTURA E MEDIDA PELA AREA REAL</v>
      </c>
      <c r="C11308" s="749" t="s">
        <v>28991</v>
      </c>
      <c r="D11308" s="749" t="s">
        <v>29009</v>
      </c>
      <c r="E11308" s="749" t="s">
        <v>29010</v>
      </c>
      <c r="F11308" s="749" t="s">
        <v>29024</v>
      </c>
      <c r="G11308" s="749" t="s">
        <v>29025</v>
      </c>
      <c r="I11308" s="749" t="s">
        <v>52</v>
      </c>
      <c r="J11308" s="749" t="n">
        <v>62.43</v>
      </c>
    </row>
    <row collapsed="false" customFormat="false" customHeight="true" hidden="true" ht="12.75" outlineLevel="0" r="11309">
      <c r="A11309" s="749" t="s">
        <v>29026</v>
      </c>
      <c r="B11309" s="749" t="str">
        <f aca="false">C11309&amp;D11309&amp;E11309&amp;F11309&amp;G11309&amp;H11309</f>
        <v>ALVENARIA DE TIJOLOS CERAMICOS FURADOS 10X20X30CM,COMPLEMENTADA COM 6% DE TIJOLOS DE 10X20X20CM,ASSENTES COM ARGAMASSA DE CIMENTO E SAIBRO,NO TRACO 1:8,EM PAREDES DE MEIA VEZ(0,10M) COM VAOS OU ARESTAS,DE 3,00 A 4,50M DE ALTURA E MEDIDA PELA AREA REAL</v>
      </c>
      <c r="C11309" s="749" t="s">
        <v>28991</v>
      </c>
      <c r="D11309" s="749" t="s">
        <v>29009</v>
      </c>
      <c r="E11309" s="749" t="s">
        <v>29010</v>
      </c>
      <c r="F11309" s="749" t="s">
        <v>29024</v>
      </c>
      <c r="G11309" s="749" t="s">
        <v>29025</v>
      </c>
      <c r="I11309" s="749" t="s">
        <v>52</v>
      </c>
      <c r="J11309" s="749" t="n">
        <v>56</v>
      </c>
    </row>
    <row collapsed="false" customFormat="false" customHeight="true" hidden="true" ht="12.75" outlineLevel="0" r="11310">
      <c r="A11310" s="749" t="s">
        <v>29027</v>
      </c>
      <c r="B11310" s="749" t="str">
        <f aca="false">C11310&amp;D11310&amp;E11310&amp;F11310&amp;G11310&amp;H11310</f>
        <v>ALVENARIA DE TIJOLOS CERAMICOS FURADOS 10X20X20CM,ASSENTES COM ARGAMASSA DE CIMENTO,CAL HIDRATADA ADITIVADA E AREIA,NO TRACO 1:1:8,EM PAREDES DE UMA VEZ(0,20M),DE SUPERFICIE CORRIDA,ATE 3,00M DE ALTURA E MEDIDA PELA AREA REAL</v>
      </c>
      <c r="C11310" s="749" t="s">
        <v>28952</v>
      </c>
      <c r="D11310" s="749" t="s">
        <v>29028</v>
      </c>
      <c r="E11310" s="749" t="s">
        <v>29029</v>
      </c>
      <c r="F11310" s="749" t="s">
        <v>29030</v>
      </c>
      <c r="I11310" s="749" t="s">
        <v>52</v>
      </c>
      <c r="J11310" s="749" t="n">
        <v>97.13</v>
      </c>
    </row>
    <row collapsed="false" customFormat="false" customHeight="true" hidden="true" ht="12.75" outlineLevel="0" r="11311">
      <c r="A11311" s="749" t="s">
        <v>29031</v>
      </c>
      <c r="B11311" s="749" t="str">
        <f aca="false">C11311&amp;D11311&amp;E11311&amp;F11311&amp;G11311&amp;H11311</f>
        <v>ALVENARIA DE TIJOLOS CERAMICOS FURADOS 10X20X20CM,ASSENTES COM ARGAMASSA DE CIMENTO,CAL HIDRATADA ADITIVADA E AREIA,NO TRACO 1:1:8,EM PAREDES DE UMA VEZ(0,20M),DE SUPERFICIE CORRIDA,ATE 3,00M DE ALTURA E MEDIDA PELA AREA REAL</v>
      </c>
      <c r="C11311" s="749" t="s">
        <v>28952</v>
      </c>
      <c r="D11311" s="749" t="s">
        <v>29028</v>
      </c>
      <c r="E11311" s="749" t="s">
        <v>29029</v>
      </c>
      <c r="F11311" s="749" t="s">
        <v>29030</v>
      </c>
      <c r="I11311" s="749" t="s">
        <v>52</v>
      </c>
      <c r="J11311" s="749" t="n">
        <v>89.01</v>
      </c>
    </row>
    <row collapsed="false" customFormat="false" customHeight="true" hidden="true" ht="12.75" outlineLevel="0" r="11312">
      <c r="A11312" s="749" t="s">
        <v>29032</v>
      </c>
      <c r="B11312" s="749" t="str">
        <f aca="false">C11312&amp;D11312&amp;E11312&amp;F11312&amp;G11312&amp;H11312</f>
        <v>ALVENARIA DE TIJOLOS CERAMICOS FURADOS 10X20X20CM,ASSENTES COM ARGAMASSA DE CIMENTO,CAL HIDRATADA ADITIVADA E AREIA,NO TRACO 1:1:8,EM PAREDES DE UMA VEZ(0,20M),DE SUPERFICIE CORRIDA,ATE 1,50M DE ALTURA E MEDIDA PELA AREA REAL</v>
      </c>
      <c r="C11312" s="749" t="s">
        <v>28952</v>
      </c>
      <c r="D11312" s="749" t="s">
        <v>29028</v>
      </c>
      <c r="E11312" s="749" t="s">
        <v>29029</v>
      </c>
      <c r="F11312" s="749" t="s">
        <v>29033</v>
      </c>
      <c r="I11312" s="749" t="s">
        <v>52</v>
      </c>
      <c r="J11312" s="749" t="n">
        <v>94.32</v>
      </c>
    </row>
    <row collapsed="false" customFormat="false" customHeight="true" hidden="true" ht="12.75" outlineLevel="0" r="11313">
      <c r="A11313" s="749" t="s">
        <v>29034</v>
      </c>
      <c r="B11313" s="749" t="str">
        <f aca="false">C11313&amp;D11313&amp;E11313&amp;F11313&amp;G11313&amp;H11313</f>
        <v>ALVENARIA DE TIJOLOS CERAMICOS FURADOS 10X20X20CM,ASSENTES COM ARGAMASSA DE CIMENTO,CAL HIDRATADA ADITIVADA E AREIA,NO TRACO 1:1:8,EM PAREDES DE UMA VEZ(0,20M),DE SUPERFICIE CORRIDA,ATE 1,50M DE ALTURA E MEDIDA PELA AREA REAL</v>
      </c>
      <c r="C11313" s="749" t="s">
        <v>28952</v>
      </c>
      <c r="D11313" s="749" t="s">
        <v>29028</v>
      </c>
      <c r="E11313" s="749" t="s">
        <v>29029</v>
      </c>
      <c r="F11313" s="749" t="s">
        <v>29033</v>
      </c>
      <c r="I11313" s="749" t="s">
        <v>52</v>
      </c>
      <c r="J11313" s="749" t="n">
        <v>86.58</v>
      </c>
    </row>
    <row collapsed="false" customFormat="false" customHeight="true" hidden="true" ht="12.75" outlineLevel="0" r="11314">
      <c r="A11314" s="749" t="s">
        <v>29035</v>
      </c>
      <c r="B11314" s="749" t="str">
        <f aca="false">C11314&amp;D11314&amp;E11314&amp;F11314&amp;G11314&amp;H11314</f>
        <v>ALVENARIA DE TIJOLOS CERAMICOS FURADOS 10X20X20CM,ASSENTES COM ARGAMASSA DE CIMENTO,CAL HIDRATADA ADITIVADA E AREIA,NO TRACO 1:1:8,EM PAREDES DE UMA VEZ(0,20M),COM VAOS OU ARESTAS,ATE 3,00M DE ALTURA E MEDIDA PELA AREA REAL</v>
      </c>
      <c r="C11314" s="749" t="s">
        <v>28952</v>
      </c>
      <c r="D11314" s="749" t="s">
        <v>29028</v>
      </c>
      <c r="E11314" s="749" t="s">
        <v>29036</v>
      </c>
      <c r="F11314" s="749" t="s">
        <v>29037</v>
      </c>
      <c r="I11314" s="749" t="s">
        <v>52</v>
      </c>
      <c r="J11314" s="749" t="n">
        <v>109.8</v>
      </c>
    </row>
    <row collapsed="false" customFormat="false" customHeight="true" hidden="true" ht="12.75" outlineLevel="0" r="11315">
      <c r="A11315" s="749" t="s">
        <v>29038</v>
      </c>
      <c r="B11315" s="749" t="str">
        <f aca="false">C11315&amp;D11315&amp;E11315&amp;F11315&amp;G11315&amp;H11315</f>
        <v>ALVENARIA DE TIJOLOS CERAMICOS FURADOS 10X20X20CM,ASSENTES COM ARGAMASSA DE CIMENTO,CAL HIDRATADA ADITIVADA E AREIA,NO TRACO 1:1:8,EM PAREDES DE UMA VEZ(0,20M),COM VAOS OU ARESTAS,ATE 3,00M DE ALTURA E MEDIDA PELA AREA REAL</v>
      </c>
      <c r="C11315" s="749" t="s">
        <v>28952</v>
      </c>
      <c r="D11315" s="749" t="s">
        <v>29028</v>
      </c>
      <c r="E11315" s="749" t="s">
        <v>29036</v>
      </c>
      <c r="F11315" s="749" t="s">
        <v>29037</v>
      </c>
      <c r="I11315" s="749" t="s">
        <v>52</v>
      </c>
      <c r="J11315" s="749" t="n">
        <v>100.19</v>
      </c>
    </row>
    <row collapsed="false" customFormat="false" customHeight="true" hidden="true" ht="12.75" outlineLevel="0" r="11316">
      <c r="A11316" s="749" t="s">
        <v>29039</v>
      </c>
      <c r="B11316" s="749" t="str">
        <f aca="false">C11316&amp;D11316&amp;E11316&amp;F11316&amp;G11316&amp;H11316</f>
        <v>ALVENARIA DE TIJOLOS,CERAMICOS FURADOS 10X20X20CM,ASSENTES COM ARGAMASSA DE CIMENTO,CAL HIDRATADA ADITIVADA E AREIA,NO TRACO 1:1:8,EM PAREDES DE UMA VEZ(0,20M),DE SUPERFICIE CORRIDA,DE 3,00 A 4,50M DE ALTURA E MEDIDA PELA AREA REAL</v>
      </c>
      <c r="C11316" s="749" t="s">
        <v>29040</v>
      </c>
      <c r="D11316" s="749" t="s">
        <v>29028</v>
      </c>
      <c r="E11316" s="749" t="s">
        <v>29029</v>
      </c>
      <c r="F11316" s="749" t="s">
        <v>29041</v>
      </c>
      <c r="I11316" s="749" t="s">
        <v>52</v>
      </c>
      <c r="J11316" s="749" t="n">
        <v>137.31</v>
      </c>
    </row>
    <row collapsed="false" customFormat="false" customHeight="true" hidden="true" ht="12.75" outlineLevel="0" r="11317">
      <c r="A11317" s="749" t="s">
        <v>29042</v>
      </c>
      <c r="B11317" s="749" t="str">
        <f aca="false">C11317&amp;D11317&amp;E11317&amp;F11317&amp;G11317&amp;H11317</f>
        <v>ALVENARIA DE TIJOLOS,CERAMICOS FURADOS 10X20X20CM,ASSENTES COM ARGAMASSA DE CIMENTO,CAL HIDRATADA ADITIVADA E AREIA,NO TRACO 1:1:8,EM PAREDES DE UMA VEZ(0,20M),DE SUPERFICIE CORRIDA,DE 3,00 A 4,50M DE ALTURA E MEDIDA PELA AREA REAL</v>
      </c>
      <c r="C11317" s="749" t="s">
        <v>29040</v>
      </c>
      <c r="D11317" s="749" t="s">
        <v>29028</v>
      </c>
      <c r="E11317" s="749" t="s">
        <v>29029</v>
      </c>
      <c r="F11317" s="749" t="s">
        <v>29041</v>
      </c>
      <c r="I11317" s="749" t="s">
        <v>52</v>
      </c>
      <c r="J11317" s="749" t="n">
        <v>123.82</v>
      </c>
    </row>
    <row collapsed="false" customFormat="false" customHeight="true" hidden="true" ht="12.75" outlineLevel="0" r="11318">
      <c r="A11318" s="749" t="s">
        <v>29043</v>
      </c>
      <c r="B11318" s="749" t="str">
        <f aca="false">C11318&amp;D11318&amp;E11318&amp;F11318&amp;G11318&amp;H11318</f>
        <v>ALVENARIA DE TIJOLOS CERAMICOS FURADOS 10X20X20CM,ASSENTES COM ARGAMASSA DE CIMENTO,CAL HIDRATADA ADITIVADA E AREIA,NO TRACO 1:1:8,EM PAREDES DE UMA VEZ(0,20M),COM VAOS OU ARESTAS,DE 3,00 A 4,50M DE ALTURA E MEDIDA PELA AREA REAL</v>
      </c>
      <c r="C11318" s="749" t="s">
        <v>28952</v>
      </c>
      <c r="D11318" s="749" t="s">
        <v>29028</v>
      </c>
      <c r="E11318" s="749" t="s">
        <v>29036</v>
      </c>
      <c r="F11318" s="749" t="s">
        <v>29044</v>
      </c>
      <c r="I11318" s="749" t="s">
        <v>52</v>
      </c>
      <c r="J11318" s="749" t="n">
        <v>160.06</v>
      </c>
    </row>
    <row collapsed="false" customFormat="false" customHeight="true" hidden="true" ht="12.75" outlineLevel="0" r="11319">
      <c r="A11319" s="749" t="s">
        <v>29045</v>
      </c>
      <c r="B11319" s="749" t="str">
        <f aca="false">C11319&amp;D11319&amp;E11319&amp;F11319&amp;G11319&amp;H11319</f>
        <v>ALVENARIA DE TIJOLOS CERAMICOS FURADOS 10X20X20CM,ASSENTES COM ARGAMASSA DE CIMENTO,CAL HIDRATADA ADITIVADA E AREIA,NO TRACO 1:1:8,EM PAREDES DE UMA VEZ(0,20M),COM VAOS OU ARESTAS,DE 3,00 A 4,50M DE ALTURA E MEDIDA PELA AREA REAL</v>
      </c>
      <c r="C11319" s="749" t="s">
        <v>28952</v>
      </c>
      <c r="D11319" s="749" t="s">
        <v>29028</v>
      </c>
      <c r="E11319" s="749" t="s">
        <v>29036</v>
      </c>
      <c r="F11319" s="749" t="s">
        <v>29044</v>
      </c>
      <c r="I11319" s="749" t="s">
        <v>52</v>
      </c>
      <c r="J11319" s="749" t="n">
        <v>143.74</v>
      </c>
    </row>
    <row collapsed="false" customFormat="false" customHeight="true" hidden="true" ht="12.75" outlineLevel="0" r="11320">
      <c r="A11320" s="749" t="s">
        <v>29046</v>
      </c>
      <c r="B11320" s="749" t="str">
        <f aca="false">C11320&amp;D11320&amp;E11320&amp;F11320&amp;G11320&amp;H11320</f>
        <v>ALVENARIA DE TIJOLOS CERAMICOS FURADOS 10X20X20CM ASSENTES COM ARGAMASSA DE CIMENTO,CAL HIDRATADA ADITIVADA E AREIA,NO TRACO 1:1:8,EM PAREDES DE MEIA VEZ(0,10M),DE SUPERFICIE CORRIDA,ATE 3,00M DE ALTURA E MEDIDA PELA AREA REAL</v>
      </c>
      <c r="C11320" s="749" t="s">
        <v>29047</v>
      </c>
      <c r="D11320" s="749" t="s">
        <v>29028</v>
      </c>
      <c r="E11320" s="749" t="s">
        <v>29048</v>
      </c>
      <c r="F11320" s="749" t="s">
        <v>29049</v>
      </c>
      <c r="I11320" s="749" t="s">
        <v>52</v>
      </c>
      <c r="J11320" s="749" t="n">
        <v>49.02</v>
      </c>
    </row>
    <row collapsed="false" customFormat="false" customHeight="true" hidden="true" ht="12.75" outlineLevel="0" r="11321">
      <c r="A11321" s="749" t="s">
        <v>29050</v>
      </c>
      <c r="B11321" s="749" t="str">
        <f aca="false">C11321&amp;D11321&amp;E11321&amp;F11321&amp;G11321&amp;H11321</f>
        <v>ALVENARIA DE TIJOLOS CERAMICOS FURADOS 10X20X20CM ASSENTES COM ARGAMASSA DE CIMENTO,CAL HIDRATADA ADITIVADA E AREIA,NO TRACO 1:1:8,EM PAREDES DE MEIA VEZ(0,10M),DE SUPERFICIE CORRIDA,ATE 3,00M DE ALTURA E MEDIDA PELA AREA REAL</v>
      </c>
      <c r="C11321" s="749" t="s">
        <v>29047</v>
      </c>
      <c r="D11321" s="749" t="s">
        <v>29028</v>
      </c>
      <c r="E11321" s="749" t="s">
        <v>29048</v>
      </c>
      <c r="F11321" s="749" t="s">
        <v>29049</v>
      </c>
      <c r="I11321" s="749" t="s">
        <v>52</v>
      </c>
      <c r="J11321" s="749" t="n">
        <v>44.67</v>
      </c>
    </row>
    <row collapsed="false" customFormat="false" customHeight="true" hidden="true" ht="12.75" outlineLevel="0" r="11322">
      <c r="A11322" s="749" t="s">
        <v>29051</v>
      </c>
      <c r="B11322" s="749" t="str">
        <f aca="false">C11322&amp;D11322&amp;E11322&amp;F11322&amp;G11322&amp;H11322</f>
        <v>ALVENARIA DE TIJOLOS CERAMICOS,FURADOS 10X20X20CM,ASSENTES COM ARGAMASSA DE CIMENTO,CAL HIDRATADA ADITIVADA E AREIA,NO TRACO 1:1:8,EM PAREDES DE MEIA VEZ(0,10M),DE SUPERFICIE CORRIDA,ATE 1,50M DE ALTURA E MEDIDA PELA AREA REAL</v>
      </c>
      <c r="C11322" s="749" t="s">
        <v>29052</v>
      </c>
      <c r="D11322" s="749" t="s">
        <v>29028</v>
      </c>
      <c r="E11322" s="749" t="s">
        <v>29048</v>
      </c>
      <c r="F11322" s="749" t="s">
        <v>29053</v>
      </c>
      <c r="I11322" s="749" t="s">
        <v>52</v>
      </c>
      <c r="J11322" s="749" t="n">
        <v>47.19</v>
      </c>
    </row>
    <row collapsed="false" customFormat="false" customHeight="true" hidden="true" ht="12.75" outlineLevel="0" r="11323">
      <c r="A11323" s="749" t="s">
        <v>29054</v>
      </c>
      <c r="B11323" s="749" t="str">
        <f aca="false">C11323&amp;D11323&amp;E11323&amp;F11323&amp;G11323&amp;H11323</f>
        <v>ALVENARIA DE TIJOLOS CERAMICOS,FURADOS 10X20X20CM,ASSENTES COM ARGAMASSA DE CIMENTO,CAL HIDRATADA ADITIVADA E AREIA,NO TRACO 1:1:8,EM PAREDES DE MEIA VEZ(0,10M),DE SUPERFICIE CORRIDA,ATE 1,50M DE ALTURA E MEDIDA PELA AREA REAL</v>
      </c>
      <c r="C11323" s="749" t="s">
        <v>29052</v>
      </c>
      <c r="D11323" s="749" t="s">
        <v>29028</v>
      </c>
      <c r="E11323" s="749" t="s">
        <v>29048</v>
      </c>
      <c r="F11323" s="749" t="s">
        <v>29053</v>
      </c>
      <c r="I11323" s="749" t="s">
        <v>52</v>
      </c>
      <c r="J11323" s="749" t="n">
        <v>43.09</v>
      </c>
    </row>
    <row collapsed="false" customFormat="false" customHeight="true" hidden="true" ht="12.75" outlineLevel="0" r="11324">
      <c r="A11324" s="749" t="s">
        <v>29055</v>
      </c>
      <c r="B11324" s="749" t="str">
        <f aca="false">C11324&amp;D11324&amp;E11324&amp;F11324&amp;G11324&amp;H11324</f>
        <v>ALVENARIA DE TIJOLOS CERAMICOS FURADOS 10X20X20CM,ASSENTES COM ARGAMASSA DE CIMENTO,CAL HIDRATADA ADITIVADA E AREIA,NO TRACO 1:1:8,EM PAREDES DE MEIA VEZ(0,10M),COM VAOS OU ARESTAS,ATE 3,00M DE ALTURA E MEDIDA PELA AREA REAL</v>
      </c>
      <c r="C11324" s="749" t="s">
        <v>28952</v>
      </c>
      <c r="D11324" s="749" t="s">
        <v>29028</v>
      </c>
      <c r="E11324" s="749" t="s">
        <v>29056</v>
      </c>
      <c r="F11324" s="749" t="s">
        <v>29057</v>
      </c>
      <c r="I11324" s="749" t="s">
        <v>52</v>
      </c>
      <c r="J11324" s="749" t="n">
        <v>55.24</v>
      </c>
    </row>
    <row collapsed="false" customFormat="false" customHeight="true" hidden="true" ht="12.75" outlineLevel="0" r="11325">
      <c r="A11325" s="749" t="s">
        <v>29058</v>
      </c>
      <c r="B11325" s="749" t="str">
        <f aca="false">C11325&amp;D11325&amp;E11325&amp;F11325&amp;G11325&amp;H11325</f>
        <v>ALVENARIA DE TIJOLOS CERAMICOS FURADOS 10X20X20CM,ASSENTES COM ARGAMASSA DE CIMENTO,CAL HIDRATADA ADITIVADA E AREIA,NO TRACO 1:1:8,EM PAREDES DE MEIA VEZ(0,10M),COM VAOS OU ARESTAS,ATE 3,00M DE ALTURA E MEDIDA PELA AREA REAL</v>
      </c>
      <c r="C11325" s="749" t="s">
        <v>28952</v>
      </c>
      <c r="D11325" s="749" t="s">
        <v>29028</v>
      </c>
      <c r="E11325" s="749" t="s">
        <v>29056</v>
      </c>
      <c r="F11325" s="749" t="s">
        <v>29057</v>
      </c>
      <c r="I11325" s="749" t="s">
        <v>52</v>
      </c>
      <c r="J11325" s="749" t="n">
        <v>50.06</v>
      </c>
    </row>
    <row collapsed="false" customFormat="false" customHeight="true" hidden="true" ht="12.75" outlineLevel="0" r="11326">
      <c r="A11326" s="749" t="s">
        <v>29059</v>
      </c>
      <c r="B11326" s="749" t="str">
        <f aca="false">C11326&amp;D11326&amp;E11326&amp;F11326&amp;G11326&amp;H11326</f>
        <v>ALVENARIA DE TIJOLOS CERAMICOS FURADOS 10X20X20CM ASSENTES COM ARGAMASSA DE CIMENTO,CAL HIDRATADA ADITIVADA E AREIA,NO TRACO 1:1:8,EM PAREDES DE MEIA VEZ(0,10M),DE SUPERFICIE CORRIDA,DE 3,00 A 4,50M DE ALTURA E MEDIDA PELA AREA REAL</v>
      </c>
      <c r="C11326" s="749" t="s">
        <v>29047</v>
      </c>
      <c r="D11326" s="749" t="s">
        <v>29028</v>
      </c>
      <c r="E11326" s="749" t="s">
        <v>29048</v>
      </c>
      <c r="F11326" s="749" t="s">
        <v>29060</v>
      </c>
      <c r="I11326" s="749" t="s">
        <v>52</v>
      </c>
      <c r="J11326" s="749" t="n">
        <v>72.47</v>
      </c>
    </row>
    <row collapsed="false" customFormat="false" customHeight="true" hidden="true" ht="12.75" outlineLevel="0" r="11327">
      <c r="A11327" s="749" t="s">
        <v>29061</v>
      </c>
      <c r="B11327" s="749" t="str">
        <f aca="false">C11327&amp;D11327&amp;E11327&amp;F11327&amp;G11327&amp;H11327</f>
        <v>ALVENARIA DE TIJOLOS CERAMICOS FURADOS 10X20X20CM ASSENTES COM ARGAMASSA DE CIMENTO,CAL HIDRATADA ADITIVADA E AREIA,NO TRACO 1:1:8,EM PAREDES DE MEIA VEZ(0,10M),DE SUPERFICIE CORRIDA,DE 3,00 A 4,50M DE ALTURA E MEDIDA PELA AREA REAL</v>
      </c>
      <c r="C11327" s="749" t="s">
        <v>29047</v>
      </c>
      <c r="D11327" s="749" t="s">
        <v>29028</v>
      </c>
      <c r="E11327" s="749" t="s">
        <v>29048</v>
      </c>
      <c r="F11327" s="749" t="s">
        <v>29060</v>
      </c>
      <c r="I11327" s="749" t="s">
        <v>52</v>
      </c>
      <c r="J11327" s="749" t="n">
        <v>64.99</v>
      </c>
    </row>
    <row collapsed="false" customFormat="false" customHeight="true" hidden="true" ht="12.75" outlineLevel="0" r="11328">
      <c r="A11328" s="749" t="s">
        <v>29062</v>
      </c>
      <c r="B11328" s="749" t="str">
        <f aca="false">C11328&amp;D11328&amp;E11328&amp;F11328&amp;G11328&amp;H11328</f>
        <v>ALVENARIA DE TIJOLOS CERAMICOS FURADOS 10X20X20CM,ASSENTES COM ARGAMASSA DE CIMENTO,CAL HIDRATADA ADITIVADA E AREIA,NO TRACO 1:1:8,EM PAREDES DE MEIA VEZ(0,10M),COM VAOS OU ARESTAS,DE 3,00 A 4,50M DE ALTURA E MEDIDA PELA AREA REAL</v>
      </c>
      <c r="C11328" s="749" t="s">
        <v>28952</v>
      </c>
      <c r="D11328" s="749" t="s">
        <v>29028</v>
      </c>
      <c r="E11328" s="749" t="s">
        <v>29056</v>
      </c>
      <c r="F11328" s="749" t="s">
        <v>29063</v>
      </c>
      <c r="I11328" s="749" t="s">
        <v>52</v>
      </c>
      <c r="J11328" s="749" t="n">
        <v>84.89</v>
      </c>
    </row>
    <row collapsed="false" customFormat="false" customHeight="true" hidden="true" ht="12.75" outlineLevel="0" r="11329">
      <c r="A11329" s="749" t="s">
        <v>29064</v>
      </c>
      <c r="B11329" s="749" t="str">
        <f aca="false">C11329&amp;D11329&amp;E11329&amp;F11329&amp;G11329&amp;H11329</f>
        <v>ALVENARIA DE TIJOLOS CERAMICOS FURADOS 10X20X20CM,ASSENTES COM ARGAMASSA DE CIMENTO,CAL HIDRATADA ADITIVADA E AREIA,NO TRACO 1:1:8,EM PAREDES DE MEIA VEZ(0,10M),COM VAOS OU ARESTAS,DE 3,00 A 4,50M DE ALTURA E MEDIDA PELA AREA REAL</v>
      </c>
      <c r="C11329" s="749" t="s">
        <v>28952</v>
      </c>
      <c r="D11329" s="749" t="s">
        <v>29028</v>
      </c>
      <c r="E11329" s="749" t="s">
        <v>29056</v>
      </c>
      <c r="F11329" s="749" t="s">
        <v>29063</v>
      </c>
      <c r="I11329" s="749" t="s">
        <v>52</v>
      </c>
      <c r="J11329" s="749" t="n">
        <v>75.75</v>
      </c>
    </row>
    <row collapsed="false" customFormat="false" customHeight="true" hidden="true" ht="12.75" outlineLevel="0" r="11330">
      <c r="A11330" s="749" t="s">
        <v>29065</v>
      </c>
      <c r="B11330" s="749" t="str">
        <f aca="false">C11330&amp;D11330&amp;E11330&amp;F11330&amp;G11330&amp;H11330</f>
        <v>ALVENARIA DE TIJOLOS CERAMICOS FURADOS 10X20X30CM,COMPLEMENTADA COM 20% DE TIJOLOS DE 10X20X20CM,ASSENTES COM ARGAMASSADE CIMENTO,CAL HIDRATADA ADITIVADA E AREIA,NO TRACO 1:1:8,EM PAREDES DE UMA VEZ(0,20M),DE SUPERFICIE CORRIDA,ATE 3,00M DE ALTURA E MEDIDA PELA AREA REAL</v>
      </c>
      <c r="C11330" s="749" t="s">
        <v>28991</v>
      </c>
      <c r="D11330" s="749" t="s">
        <v>28992</v>
      </c>
      <c r="E11330" s="749" t="s">
        <v>29066</v>
      </c>
      <c r="F11330" s="749" t="s">
        <v>29067</v>
      </c>
      <c r="G11330" s="749" t="s">
        <v>29068</v>
      </c>
      <c r="I11330" s="749" t="s">
        <v>52</v>
      </c>
      <c r="J11330" s="749" t="n">
        <v>76.05</v>
      </c>
    </row>
    <row collapsed="false" customFormat="false" customHeight="true" hidden="true" ht="12.75" outlineLevel="0" r="11331">
      <c r="A11331" s="749" t="s">
        <v>29069</v>
      </c>
      <c r="B11331" s="749" t="str">
        <f aca="false">C11331&amp;D11331&amp;E11331&amp;F11331&amp;G11331&amp;H11331</f>
        <v>ALVENARIA DE TIJOLOS CERAMICOS FURADOS 10X20X30CM,COMPLEMENTADA COM 20% DE TIJOLOS DE 10X20X20CM,ASSENTES COM ARGAMASSADE CIMENTO,CAL HIDRATADA ADITIVADA E AREIA,NO TRACO 1:1:8,EM PAREDES DE UMA VEZ(0,20M),DE SUPERFICIE CORRIDA,ATE 3,00M DE ALTURA E MEDIDA PELA AREA REAL</v>
      </c>
      <c r="C11331" s="749" t="s">
        <v>28991</v>
      </c>
      <c r="D11331" s="749" t="s">
        <v>28992</v>
      </c>
      <c r="E11331" s="749" t="s">
        <v>29066</v>
      </c>
      <c r="F11331" s="749" t="s">
        <v>29067</v>
      </c>
      <c r="G11331" s="749" t="s">
        <v>29068</v>
      </c>
      <c r="I11331" s="749" t="s">
        <v>52</v>
      </c>
      <c r="J11331" s="749" t="n">
        <v>70.15</v>
      </c>
    </row>
    <row collapsed="false" customFormat="false" customHeight="true" hidden="true" ht="12.75" outlineLevel="0" r="11332">
      <c r="A11332" s="749" t="s">
        <v>29070</v>
      </c>
      <c r="B11332" s="749" t="str">
        <f aca="false">C11332&amp;D11332&amp;E11332&amp;F11332&amp;G11332&amp;H11332</f>
        <v>ALVENARIA DE TIJOLOS CERAMICOS FURADOS 10X20X30CM,COMPLEMENTADA COM 20% DE TIJOLOS DE 10X20X20CM,ASSENTES COM ARGAMASSADE CIMENTO,CAL HIDRATADA ADITIVADA E AREIA,NO TRACO 1:1:8,EM PAREDES DE UMA VEZ(0,20M),DE SUPERFICIE CORRIDA,ATE 1,50M DE ALTURA E MEDIDA PELA AREA REAL</v>
      </c>
      <c r="C11332" s="749" t="s">
        <v>28991</v>
      </c>
      <c r="D11332" s="749" t="s">
        <v>28992</v>
      </c>
      <c r="E11332" s="749" t="s">
        <v>29066</v>
      </c>
      <c r="F11332" s="749" t="s">
        <v>29071</v>
      </c>
      <c r="G11332" s="749" t="s">
        <v>29068</v>
      </c>
      <c r="I11332" s="749" t="s">
        <v>52</v>
      </c>
      <c r="J11332" s="749" t="n">
        <v>73.81</v>
      </c>
    </row>
    <row collapsed="false" customFormat="false" customHeight="true" hidden="true" ht="12.75" outlineLevel="0" r="11333">
      <c r="A11333" s="749" t="s">
        <v>29072</v>
      </c>
      <c r="B11333" s="749" t="str">
        <f aca="false">C11333&amp;D11333&amp;E11333&amp;F11333&amp;G11333&amp;H11333</f>
        <v>ALVENARIA DE TIJOLOS CERAMICOS FURADOS 10X20X30CM,COMPLEMENTADA COM 20% DE TIJOLOS DE 10X20X20CM,ASSENTES COM ARGAMASSADE CIMENTO,CAL HIDRATADA ADITIVADA E AREIA,NO TRACO 1:1:8,EM PAREDES DE UMA VEZ(0,20M),DE SUPERFICIE CORRIDA,ATE 1,50M DE ALTURA E MEDIDA PELA AREA REAL</v>
      </c>
      <c r="C11333" s="749" t="s">
        <v>28991</v>
      </c>
      <c r="D11333" s="749" t="s">
        <v>28992</v>
      </c>
      <c r="E11333" s="749" t="s">
        <v>29066</v>
      </c>
      <c r="F11333" s="749" t="s">
        <v>29071</v>
      </c>
      <c r="G11333" s="749" t="s">
        <v>29068</v>
      </c>
      <c r="I11333" s="749" t="s">
        <v>52</v>
      </c>
      <c r="J11333" s="749" t="n">
        <v>68.21</v>
      </c>
    </row>
    <row collapsed="false" customFormat="false" customHeight="true" hidden="true" ht="12.75" outlineLevel="0" r="11334">
      <c r="A11334" s="749" t="s">
        <v>29073</v>
      </c>
      <c r="B11334" s="749" t="str">
        <f aca="false">C11334&amp;D11334&amp;E11334&amp;F11334&amp;G11334&amp;H11334</f>
        <v>ALVENARIA DE TIJOLOS CERAMICOS FURADOS 10X20X30CM,COMPLEMENTADA COM 20% DE TIJOLOS DE 10X20X20CM,ASSENTES COM ARGAMASSADE CIMENTO,CAL HIDRATADA ADITIVADA E AREIA,NO TRACO 1:1:8,EM PAREDES DE UMA VEZ(0,20M),COM VAOS OU ARESTAS,ATE 3,00M DEALTURA E MEDIDA PELA AREA REAL</v>
      </c>
      <c r="C11334" s="749" t="s">
        <v>28991</v>
      </c>
      <c r="D11334" s="749" t="s">
        <v>28992</v>
      </c>
      <c r="E11334" s="749" t="s">
        <v>29066</v>
      </c>
      <c r="F11334" s="749" t="s">
        <v>29074</v>
      </c>
      <c r="G11334" s="749" t="s">
        <v>29075</v>
      </c>
      <c r="I11334" s="749" t="s">
        <v>52</v>
      </c>
      <c r="J11334" s="749" t="n">
        <v>83.84</v>
      </c>
    </row>
    <row collapsed="false" customFormat="false" customHeight="true" hidden="true" ht="12.75" outlineLevel="0" r="11335">
      <c r="A11335" s="749" t="s">
        <v>29076</v>
      </c>
      <c r="B11335" s="749" t="str">
        <f aca="false">C11335&amp;D11335&amp;E11335&amp;F11335&amp;G11335&amp;H11335</f>
        <v>ALVENARIA DE TIJOLOS CERAMICOS FURADOS 10X20X30CM,COMPLEMENTADA COM 20% DE TIJOLOS DE 10X20X20CM,ASSENTES COM ARGAMASSADE CIMENTO,CAL HIDRATADA ADITIVADA E AREIA,NO TRACO 1:1:8,EM PAREDES DE UMA VEZ(0,20M),COM VAOS OU ARESTAS,ATE 3,00M DEALTURA E MEDIDA PELA AREA REAL</v>
      </c>
      <c r="C11335" s="749" t="s">
        <v>28991</v>
      </c>
      <c r="D11335" s="749" t="s">
        <v>28992</v>
      </c>
      <c r="E11335" s="749" t="s">
        <v>29066</v>
      </c>
      <c r="F11335" s="749" t="s">
        <v>29074</v>
      </c>
      <c r="G11335" s="749" t="s">
        <v>29075</v>
      </c>
      <c r="I11335" s="749" t="s">
        <v>52</v>
      </c>
      <c r="J11335" s="749" t="n">
        <v>76.9</v>
      </c>
    </row>
    <row collapsed="false" customFormat="false" customHeight="true" hidden="true" ht="12.75" outlineLevel="0" r="11336">
      <c r="A11336" s="749" t="s">
        <v>29077</v>
      </c>
      <c r="B11336" s="749" t="str">
        <f aca="false">C11336&amp;D11336&amp;E11336&amp;F11336&amp;G11336&amp;H11336</f>
        <v>ALVENARIA DE TIJOLOS CERAMICOS FURADOS 10X20X30CM,COMPLEMENTADA COM 20% DE TIJOLOS DE 10X20X20CM,ASSENTES COM ARGAMASSADE CIMENTO,CAL HIDRATADA ADITIVADA E AREIA,NO TRACO 1:1:8,EM PAREDES DE UMA VEZ(0,20M),DE SUPERFICIE CORRIDA,DE 3,00 A 4,50 DE ALTURA E MEDIDA PELA AREA REAL</v>
      </c>
      <c r="C11336" s="749" t="s">
        <v>28991</v>
      </c>
      <c r="D11336" s="749" t="s">
        <v>28992</v>
      </c>
      <c r="E11336" s="749" t="s">
        <v>29066</v>
      </c>
      <c r="F11336" s="749" t="s">
        <v>29078</v>
      </c>
      <c r="G11336" s="749" t="s">
        <v>29079</v>
      </c>
      <c r="I11336" s="749" t="s">
        <v>52</v>
      </c>
      <c r="J11336" s="749" t="n">
        <v>104.97</v>
      </c>
    </row>
    <row collapsed="false" customFormat="false" customHeight="true" hidden="true" ht="12.75" outlineLevel="0" r="11337">
      <c r="A11337" s="749" t="s">
        <v>29080</v>
      </c>
      <c r="B11337" s="749" t="str">
        <f aca="false">C11337&amp;D11337&amp;E11337&amp;F11337&amp;G11337&amp;H11337</f>
        <v>ALVENARIA DE TIJOLOS CERAMICOS FURADOS 10X20X30CM,COMPLEMENTADA COM 20% DE TIJOLOS DE 10X20X20CM,ASSENTES COM ARGAMASSADE CIMENTO,CAL HIDRATADA ADITIVADA E AREIA,NO TRACO 1:1:8,EM PAREDES DE UMA VEZ(0,20M),DE SUPERFICIE CORRIDA,DE 3,00 A 4,50 DE ALTURA E MEDIDA PELA AREA REAL</v>
      </c>
      <c r="C11337" s="749" t="s">
        <v>28991</v>
      </c>
      <c r="D11337" s="749" t="s">
        <v>28992</v>
      </c>
      <c r="E11337" s="749" t="s">
        <v>29066</v>
      </c>
      <c r="F11337" s="749" t="s">
        <v>29078</v>
      </c>
      <c r="G11337" s="749" t="s">
        <v>29079</v>
      </c>
      <c r="I11337" s="749" t="s">
        <v>52</v>
      </c>
      <c r="J11337" s="749" t="n">
        <v>95.21</v>
      </c>
    </row>
    <row collapsed="false" customFormat="false" customHeight="true" hidden="true" ht="12.75" outlineLevel="0" r="11338">
      <c r="A11338" s="749" t="s">
        <v>29081</v>
      </c>
      <c r="B11338" s="749" t="str">
        <f aca="false">C11338&amp;D11338&amp;E11338&amp;F11338&amp;G11338&amp;H11338</f>
        <v>ALVENARIA DE TIJOLOS CERAMICOS FURADOS 10X20X30CM,COMPLEMENTADA COM 20% DE TIJOLOS DE 10X20X20CM,ASSENTES COM ARGAMASSADE CIMENTO,CAL HIDRATADA ADITIVADA E AREIA,NO TRACO 1:1:8,EM PAREDES DE UMA VEZ (0,20M),COM VAOS OU ARESTAS,DE 3,00 A 4,50M DE ALTURA E MEDIDA PELA AREA REAL</v>
      </c>
      <c r="C11338" s="749" t="s">
        <v>28991</v>
      </c>
      <c r="D11338" s="749" t="s">
        <v>28992</v>
      </c>
      <c r="E11338" s="749" t="s">
        <v>29066</v>
      </c>
      <c r="F11338" s="749" t="s">
        <v>29082</v>
      </c>
      <c r="G11338" s="749" t="s">
        <v>29083</v>
      </c>
      <c r="I11338" s="749" t="s">
        <v>52</v>
      </c>
      <c r="J11338" s="749" t="n">
        <v>119.16</v>
      </c>
    </row>
    <row collapsed="false" customFormat="false" customHeight="true" hidden="true" ht="12.75" outlineLevel="0" r="11339">
      <c r="A11339" s="749" t="s">
        <v>29084</v>
      </c>
      <c r="B11339" s="749" t="str">
        <f aca="false">C11339&amp;D11339&amp;E11339&amp;F11339&amp;G11339&amp;H11339</f>
        <v>ALVENARIA DE TIJOLOS CERAMICOS FURADOS 10X20X30CM,COMPLEMENTADA COM 20% DE TIJOLOS DE 10X20X20CM,ASSENTES COM ARGAMASSADE CIMENTO,CAL HIDRATADA ADITIVADA E AREIA,NO TRACO 1:1:8,EM PAREDES DE UMA VEZ (0,20M),COM VAOS OU ARESTAS,DE 3,00 A 4,50M DE ALTURA E MEDIDA PELA AREA REAL</v>
      </c>
      <c r="C11339" s="749" t="s">
        <v>28991</v>
      </c>
      <c r="D11339" s="749" t="s">
        <v>28992</v>
      </c>
      <c r="E11339" s="749" t="s">
        <v>29066</v>
      </c>
      <c r="F11339" s="749" t="s">
        <v>29082</v>
      </c>
      <c r="G11339" s="749" t="s">
        <v>29083</v>
      </c>
      <c r="I11339" s="749" t="s">
        <v>52</v>
      </c>
      <c r="J11339" s="749" t="n">
        <v>107.5</v>
      </c>
    </row>
    <row collapsed="false" customFormat="false" customHeight="true" hidden="true" ht="12.75" outlineLevel="0" r="11340">
      <c r="A11340" s="749" t="s">
        <v>29085</v>
      </c>
      <c r="B11340" s="749" t="str">
        <f aca="false">C11340&amp;D11340&amp;E11340&amp;F11340&amp;G11340&amp;H11340</f>
        <v>ALVENARIA DE TIJOLOS CERAMICOS FURADOS 10X20X30CM,COMPLEMENTADA COM 6% DE TIJOLOS DE 10X20X20CM,ASSENTES COM ARGAMASSA DE CIMENTO,CAL HIDRATADA ADITIVADA E AREIA,NO TRACO 1:1:8,EMPAREDES DE MEIA VEZ(0,10M),DE SUPERFICIE CORRIDA,ATE 3,00M DE ALTURA E MEDIDA PELA AREA REAL</v>
      </c>
      <c r="C11340" s="749" t="s">
        <v>28991</v>
      </c>
      <c r="D11340" s="749" t="s">
        <v>29009</v>
      </c>
      <c r="E11340" s="749" t="s">
        <v>29086</v>
      </c>
      <c r="F11340" s="749" t="s">
        <v>29087</v>
      </c>
      <c r="G11340" s="749" t="s">
        <v>29068</v>
      </c>
      <c r="I11340" s="749" t="s">
        <v>52</v>
      </c>
      <c r="J11340" s="749" t="n">
        <v>37.93</v>
      </c>
    </row>
    <row collapsed="false" customFormat="false" customHeight="true" hidden="true" ht="12.75" outlineLevel="0" r="11341">
      <c r="A11341" s="749" t="s">
        <v>29088</v>
      </c>
      <c r="B11341" s="749" t="str">
        <f aca="false">C11341&amp;D11341&amp;E11341&amp;F11341&amp;G11341&amp;H11341</f>
        <v>ALVENARIA DE TIJOLOS CERAMICOS FURADOS 10X20X30CM,COMPLEMENTADA COM 6% DE TIJOLOS DE 10X20X20CM,ASSENTES COM ARGAMASSA DE CIMENTO,CAL HIDRATADA ADITIVADA E AREIA,NO TRACO 1:1:8,EMPAREDES DE MEIA VEZ(0,10M),DE SUPERFICIE CORRIDA,ATE 3,00M DE ALTURA E MEDIDA PELA AREA REAL</v>
      </c>
      <c r="C11341" s="749" t="s">
        <v>28991</v>
      </c>
      <c r="D11341" s="749" t="s">
        <v>29009</v>
      </c>
      <c r="E11341" s="749" t="s">
        <v>29086</v>
      </c>
      <c r="F11341" s="749" t="s">
        <v>29087</v>
      </c>
      <c r="G11341" s="749" t="s">
        <v>29068</v>
      </c>
      <c r="I11341" s="749" t="s">
        <v>52</v>
      </c>
      <c r="J11341" s="749" t="n">
        <v>34.82</v>
      </c>
    </row>
    <row collapsed="false" customFormat="false" customHeight="true" hidden="true" ht="12.75" outlineLevel="0" r="11342">
      <c r="A11342" s="749" t="s">
        <v>29089</v>
      </c>
      <c r="B11342" s="749" t="str">
        <f aca="false">C11342&amp;D11342&amp;E11342&amp;F11342&amp;G11342&amp;H11342</f>
        <v>ALVENARIA DE TIJOLOS CERAMICOS FURADOS 10X20X30CM,COMPLEMENTADA COM 6% DE TIJOLOS DE 10X20X20CM,ASSENTES COM ARGAMASSA DE CIMENTO,CAL HIDRATADA ADITIVADA E AREIA,NO TRACO 1:1:8,EMPAREDES DE MEIA VEZ(0,10M),DE SUPERFICIE CORRIDA,ATE 1,50M DE ALTURA E MEDIDA PELA AREA REAL</v>
      </c>
      <c r="C11342" s="749" t="s">
        <v>28991</v>
      </c>
      <c r="D11342" s="749" t="s">
        <v>29009</v>
      </c>
      <c r="E11342" s="749" t="s">
        <v>29086</v>
      </c>
      <c r="F11342" s="749" t="s">
        <v>29090</v>
      </c>
      <c r="G11342" s="749" t="s">
        <v>29068</v>
      </c>
      <c r="I11342" s="749" t="s">
        <v>52</v>
      </c>
      <c r="J11342" s="749" t="n">
        <v>36.96</v>
      </c>
    </row>
    <row collapsed="false" customFormat="false" customHeight="true" hidden="true" ht="12.75" outlineLevel="0" r="11343">
      <c r="A11343" s="749" t="s">
        <v>29091</v>
      </c>
      <c r="B11343" s="749" t="str">
        <f aca="false">C11343&amp;D11343&amp;E11343&amp;F11343&amp;G11343&amp;H11343</f>
        <v>ALVENARIA DE TIJOLOS CERAMICOS FURADOS 10X20X30CM,COMPLEMENTADA COM 6% DE TIJOLOS DE 10X20X20CM,ASSENTES COM ARGAMASSA DE CIMENTO,CAL HIDRATADA ADITIVADA E AREIA,NO TRACO 1:1:8,EMPAREDES DE MEIA VEZ(0,10M),DE SUPERFICIE CORRIDA,ATE 1,50M DE ALTURA E MEDIDA PELA AREA REAL</v>
      </c>
      <c r="C11343" s="749" t="s">
        <v>28991</v>
      </c>
      <c r="D11343" s="749" t="s">
        <v>29009</v>
      </c>
      <c r="E11343" s="749" t="s">
        <v>29086</v>
      </c>
      <c r="F11343" s="749" t="s">
        <v>29090</v>
      </c>
      <c r="G11343" s="749" t="s">
        <v>29068</v>
      </c>
      <c r="I11343" s="749" t="s">
        <v>52</v>
      </c>
      <c r="J11343" s="749" t="n">
        <v>33.98</v>
      </c>
    </row>
    <row collapsed="false" customFormat="false" customHeight="true" hidden="true" ht="12.75" outlineLevel="0" r="11344">
      <c r="A11344" s="749" t="s">
        <v>29092</v>
      </c>
      <c r="B11344" s="749" t="str">
        <f aca="false">C11344&amp;D11344&amp;E11344&amp;F11344&amp;G11344&amp;H11344</f>
        <v>ALVENARIA DE TIJOLOS CERAMICOS FURADOS 10X20X30CM,COMPLEMENTADA COM 6% DE TIJOLOS DE 10X20X20CM,ASSENTES COM ARGAMASSA DE CIMENTO,CAL HIDRATADA ADITIVADA E AREIA,NO TRACO 1:1:8,EMPAREDES DE MEIA VEZ(0,10M),COM VAOS OU ARESTAS,ATE 3,00M DEALTURA E MEDIDA PELA AREA REAL</v>
      </c>
      <c r="C11344" s="749" t="s">
        <v>28991</v>
      </c>
      <c r="D11344" s="749" t="s">
        <v>29009</v>
      </c>
      <c r="E11344" s="749" t="s">
        <v>29086</v>
      </c>
      <c r="F11344" s="749" t="s">
        <v>29093</v>
      </c>
      <c r="G11344" s="749" t="s">
        <v>29075</v>
      </c>
      <c r="I11344" s="749" t="s">
        <v>52</v>
      </c>
      <c r="J11344" s="749" t="n">
        <v>43.89</v>
      </c>
    </row>
    <row collapsed="false" customFormat="false" customHeight="true" hidden="true" ht="12.75" outlineLevel="0" r="11345">
      <c r="A11345" s="749" t="s">
        <v>29094</v>
      </c>
      <c r="B11345" s="749" t="str">
        <f aca="false">C11345&amp;D11345&amp;E11345&amp;F11345&amp;G11345&amp;H11345</f>
        <v>ALVENARIA DE TIJOLOS CERAMICOS FURADOS 10X20X30CM,COMPLEMENTADA COM 6% DE TIJOLOS DE 10X20X20CM,ASSENTES COM ARGAMASSA DE CIMENTO,CAL HIDRATADA ADITIVADA E AREIA,NO TRACO 1:1:8,EMPAREDES DE MEIA VEZ(0,10M),COM VAOS OU ARESTAS,ATE 3,00M DEALTURA E MEDIDA PELA AREA REAL</v>
      </c>
      <c r="C11345" s="749" t="s">
        <v>28991</v>
      </c>
      <c r="D11345" s="749" t="s">
        <v>29009</v>
      </c>
      <c r="E11345" s="749" t="s">
        <v>29086</v>
      </c>
      <c r="F11345" s="749" t="s">
        <v>29093</v>
      </c>
      <c r="G11345" s="749" t="s">
        <v>29075</v>
      </c>
      <c r="I11345" s="749" t="s">
        <v>52</v>
      </c>
      <c r="J11345" s="749" t="n">
        <v>40.05</v>
      </c>
    </row>
    <row collapsed="false" customFormat="false" customHeight="true" hidden="true" ht="12.75" outlineLevel="0" r="11346">
      <c r="A11346" s="749" t="s">
        <v>29095</v>
      </c>
      <c r="B11346" s="749" t="str">
        <f aca="false">C11346&amp;D11346&amp;E11346&amp;F11346&amp;G11346&amp;H11346</f>
        <v>ALVENARIA DE TIJOLOS CERAMICOS FURADOS 10X20X30CM,COMPLEMENTADA COM 6% DE TIJOLOS DE 10X20X20CM,ASSENTES COM ARGAMASSA DE CIMENTO,CAL HIDRATADA ADITIVADA E AREIA,NO TRACO 1:1:8,EMPAREDES DE MEIA VEZ(0,10M),DE SUPERFICIE CORRIDA,DE 3,00 A 4,50 DE ALTURA E MEDIDA PELA AREA REAL</v>
      </c>
      <c r="C11346" s="749" t="s">
        <v>28991</v>
      </c>
      <c r="D11346" s="749" t="s">
        <v>29009</v>
      </c>
      <c r="E11346" s="749" t="s">
        <v>29086</v>
      </c>
      <c r="F11346" s="749" t="s">
        <v>29096</v>
      </c>
      <c r="G11346" s="749" t="s">
        <v>29079</v>
      </c>
      <c r="I11346" s="749" t="s">
        <v>52</v>
      </c>
      <c r="J11346" s="749" t="n">
        <v>54.89</v>
      </c>
    </row>
    <row collapsed="false" customFormat="false" customHeight="true" hidden="true" ht="12.75" outlineLevel="0" r="11347">
      <c r="A11347" s="749" t="s">
        <v>29097</v>
      </c>
      <c r="B11347" s="749" t="str">
        <f aca="false">C11347&amp;D11347&amp;E11347&amp;F11347&amp;G11347&amp;H11347</f>
        <v>ALVENARIA DE TIJOLOS CERAMICOS FURADOS 10X20X30CM,COMPLEMENTADA COM 6% DE TIJOLOS DE 10X20X20CM,ASSENTES COM ARGAMASSA DE CIMENTO,CAL HIDRATADA ADITIVADA E AREIA,NO TRACO 1:1:8,EMPAREDES DE MEIA VEZ(0,10M),DE SUPERFICIE CORRIDA,DE 3,00 A 4,50 DE ALTURA E MEDIDA PELA AREA REAL</v>
      </c>
      <c r="C11347" s="749" t="s">
        <v>28991</v>
      </c>
      <c r="D11347" s="749" t="s">
        <v>29009</v>
      </c>
      <c r="E11347" s="749" t="s">
        <v>29086</v>
      </c>
      <c r="F11347" s="749" t="s">
        <v>29096</v>
      </c>
      <c r="G11347" s="749" t="s">
        <v>29079</v>
      </c>
      <c r="I11347" s="749" t="s">
        <v>52</v>
      </c>
      <c r="J11347" s="749" t="n">
        <v>49.58</v>
      </c>
    </row>
    <row collapsed="false" customFormat="false" customHeight="true" hidden="true" ht="12.75" outlineLevel="0" r="11348">
      <c r="A11348" s="749" t="s">
        <v>29098</v>
      </c>
      <c r="B11348" s="749" t="str">
        <f aca="false">C11348&amp;D11348&amp;E11348&amp;F11348&amp;G11348&amp;H11348</f>
        <v>ALVENARIA DE TIJOLOS CERAMICOS FURADOS 10X20X30CM,COMPLEMENTADA COM 6% DE TIJOLOS DE 10X20X20CM,ASSENTES COM ARGAMASSA DE CIMENTO,CAL HIDRATADA ADITIVADA E AREIA,NO TRACO 1:1:8,EMPAREDES DE MEIA VEZ(0,10M),COM VAOS OU ARESTAS,DE 3,00 A 4,50M DE ALTURA E MEDIDA PELA AREA REAL</v>
      </c>
      <c r="C11348" s="749" t="s">
        <v>28991</v>
      </c>
      <c r="D11348" s="749" t="s">
        <v>29009</v>
      </c>
      <c r="E11348" s="749" t="s">
        <v>29086</v>
      </c>
      <c r="F11348" s="749" t="s">
        <v>29099</v>
      </c>
      <c r="G11348" s="749" t="s">
        <v>29100</v>
      </c>
      <c r="I11348" s="749" t="s">
        <v>52</v>
      </c>
      <c r="J11348" s="749" t="n">
        <v>63.05</v>
      </c>
    </row>
    <row collapsed="false" customFormat="false" customHeight="true" hidden="true" ht="12.75" outlineLevel="0" r="11349">
      <c r="A11349" s="749" t="s">
        <v>29101</v>
      </c>
      <c r="B11349" s="749" t="str">
        <f aca="false">C11349&amp;D11349&amp;E11349&amp;F11349&amp;G11349&amp;H11349</f>
        <v>ALVENARIA DE TIJOLOS CERAMICOS FURADOS 10X20X30CM,COMPLEMENTADA COM 6% DE TIJOLOS DE 10X20X20CM,ASSENTES COM ARGAMASSA DE CIMENTO,CAL HIDRATADA ADITIVADA E AREIA,NO TRACO 1:1:8,EMPAREDES DE MEIA VEZ(0,10M),COM VAOS OU ARESTAS,DE 3,00 A 4,50M DE ALTURA E MEDIDA PELA AREA REAL</v>
      </c>
      <c r="C11349" s="749" t="s">
        <v>28991</v>
      </c>
      <c r="D11349" s="749" t="s">
        <v>29009</v>
      </c>
      <c r="E11349" s="749" t="s">
        <v>29086</v>
      </c>
      <c r="F11349" s="749" t="s">
        <v>29099</v>
      </c>
      <c r="G11349" s="749" t="s">
        <v>29100</v>
      </c>
      <c r="I11349" s="749" t="s">
        <v>52</v>
      </c>
      <c r="J11349" s="749" t="n">
        <v>56.65</v>
      </c>
    </row>
    <row collapsed="false" customFormat="false" customHeight="true" hidden="true" ht="12.75" outlineLevel="0" r="11350">
      <c r="A11350" s="749" t="s">
        <v>29102</v>
      </c>
      <c r="B11350" s="749" t="str">
        <f aca="false">C11350&amp;D11350&amp;E11350&amp;F11350&amp;G11350&amp;H11350</f>
        <v>ALVENARIA DE 10CM DE ESPESSURA EM TIJOLOS REFRATARIOS APARENTES 7X10X20CM,ASSENTES COM ARGAMASSA DE CIMENTO E SAIBRO,NOTRACO 1:6,EM PAREDES COM VAOS OU ARESTAS E MEDIDA PELA AREAREAL</v>
      </c>
      <c r="C11350" s="749" t="s">
        <v>29103</v>
      </c>
      <c r="D11350" s="749" t="s">
        <v>29104</v>
      </c>
      <c r="E11350" s="749" t="s">
        <v>29105</v>
      </c>
      <c r="F11350" s="749" t="s">
        <v>29106</v>
      </c>
      <c r="I11350" s="749" t="s">
        <v>52</v>
      </c>
      <c r="J11350" s="749" t="n">
        <v>526.28</v>
      </c>
    </row>
    <row collapsed="false" customFormat="false" customHeight="true" hidden="true" ht="12.75" outlineLevel="0" r="11351">
      <c r="A11351" s="749" t="s">
        <v>29107</v>
      </c>
      <c r="B11351" s="749" t="str">
        <f aca="false">C11351&amp;D11351&amp;E11351&amp;F11351&amp;G11351&amp;H11351</f>
        <v>ALVENARIA DE 10CM DE ESPESSURA EM TIJOLOS REFRATARIOS APARENTES 7X10X20CM,ASSENTES COM ARGAMASSA DE CIMENTO E SAIBRO,NOTRACO 1:6,EM PAREDES COM VAOS OU ARESTAS E MEDIDA PELA AREAREAL</v>
      </c>
      <c r="C11351" s="749" t="s">
        <v>29103</v>
      </c>
      <c r="D11351" s="749" t="s">
        <v>29104</v>
      </c>
      <c r="E11351" s="749" t="s">
        <v>29105</v>
      </c>
      <c r="F11351" s="749" t="s">
        <v>29106</v>
      </c>
      <c r="I11351" s="749" t="s">
        <v>52</v>
      </c>
      <c r="J11351" s="749" t="n">
        <v>520.2</v>
      </c>
    </row>
    <row collapsed="false" customFormat="false" customHeight="true" hidden="true" ht="12.75" outlineLevel="0" r="11352">
      <c r="A11352" s="749" t="s">
        <v>29108</v>
      </c>
      <c r="B11352" s="749" t="str">
        <f aca="false">C11352&amp;D11352&amp;E11352&amp;F11352&amp;G11352&amp;H11352</f>
        <v>ALVENARIA DE BLOCOS DE CONCRETO 10X20X40CM,ASSENTES COM ARGAMASSA DE CIMENTO E AREIA,NO TRACO 1:8,EM PAREDES DE 0,10M DEESPESSURA,DE SUPERFICIE CORRIDA,ATE 3,00M DE ALTURA E MEDIDA PELA AREA REAL</v>
      </c>
      <c r="C11352" s="749" t="s">
        <v>29109</v>
      </c>
      <c r="D11352" s="749" t="s">
        <v>29110</v>
      </c>
      <c r="E11352" s="749" t="s">
        <v>29111</v>
      </c>
      <c r="F11352" s="749" t="s">
        <v>29112</v>
      </c>
      <c r="I11352" s="749" t="s">
        <v>52</v>
      </c>
      <c r="J11352" s="749" t="n">
        <v>45.22</v>
      </c>
    </row>
    <row collapsed="false" customFormat="false" customHeight="true" hidden="true" ht="12.75" outlineLevel="0" r="11353">
      <c r="A11353" s="749" t="s">
        <v>29113</v>
      </c>
      <c r="B11353" s="749" t="str">
        <f aca="false">C11353&amp;D11353&amp;E11353&amp;F11353&amp;G11353&amp;H11353</f>
        <v>ALVENARIA DE BLOCOS DE CONCRETO 10X20X40CM,ASSENTES COM ARGAMASSA DE CIMENTO E AREIA,NO TRACO 1:8,EM PAREDES DE 0,10M DEESPESSURA,DE SUPERFICIE CORRIDA,ATE 3,00M DE ALTURA E MEDIDA PELA AREA REAL</v>
      </c>
      <c r="C11353" s="749" t="s">
        <v>29109</v>
      </c>
      <c r="D11353" s="749" t="s">
        <v>29110</v>
      </c>
      <c r="E11353" s="749" t="s">
        <v>29111</v>
      </c>
      <c r="F11353" s="749" t="s">
        <v>29112</v>
      </c>
      <c r="I11353" s="749" t="s">
        <v>52</v>
      </c>
      <c r="J11353" s="749" t="n">
        <v>41.79</v>
      </c>
    </row>
    <row collapsed="false" customFormat="false" customHeight="true" hidden="true" ht="12.75" outlineLevel="0" r="11354">
      <c r="A11354" s="749" t="s">
        <v>29114</v>
      </c>
      <c r="B11354" s="749" t="str">
        <f aca="false">C11354&amp;D11354&amp;E11354&amp;F11354&amp;G11354&amp;H11354</f>
        <v>ALVENARIA DE BLOCOS DE CONCRETO 10X20X40CM,ASSENTES COM ARGAMASSA DE CIMENTO E AREIA,NO TRACO 1:8,EM PAREDES DE 0,10M DEESPESSURA,COM VAOS OU ARESTAS,ATE 3,00M DE ALTURA E MEDIDA PELA AREA REAL</v>
      </c>
      <c r="C11354" s="749" t="s">
        <v>29109</v>
      </c>
      <c r="D11354" s="749" t="s">
        <v>29110</v>
      </c>
      <c r="E11354" s="749" t="s">
        <v>29115</v>
      </c>
      <c r="F11354" s="749" t="s">
        <v>29116</v>
      </c>
      <c r="I11354" s="749" t="s">
        <v>52</v>
      </c>
      <c r="J11354" s="749" t="n">
        <v>52.32</v>
      </c>
    </row>
    <row collapsed="false" customFormat="false" customHeight="true" hidden="true" ht="12.75" outlineLevel="0" r="11355">
      <c r="A11355" s="749" t="s">
        <v>29117</v>
      </c>
      <c r="B11355" s="749" t="str">
        <f aca="false">C11355&amp;D11355&amp;E11355&amp;F11355&amp;G11355&amp;H11355</f>
        <v>ALVENARIA DE BLOCOS DE CONCRETO 10X20X40CM,ASSENTES COM ARGAMASSA DE CIMENTO E AREIA,NO TRACO 1:8,EM PAREDES DE 0,10M DEESPESSURA,COM VAOS OU ARESTAS,ATE 3,00M DE ALTURA E MEDIDA PELA AREA REAL</v>
      </c>
      <c r="C11355" s="749" t="s">
        <v>29109</v>
      </c>
      <c r="D11355" s="749" t="s">
        <v>29110</v>
      </c>
      <c r="E11355" s="749" t="s">
        <v>29115</v>
      </c>
      <c r="F11355" s="749" t="s">
        <v>29116</v>
      </c>
      <c r="I11355" s="749" t="s">
        <v>52</v>
      </c>
      <c r="J11355" s="749" t="n">
        <v>47.94</v>
      </c>
    </row>
    <row collapsed="false" customFormat="false" customHeight="true" hidden="true" ht="12.75" outlineLevel="0" r="11356">
      <c r="A11356" s="749" t="s">
        <v>29118</v>
      </c>
      <c r="B11356" s="749" t="str">
        <f aca="false">C11356&amp;D11356&amp;E11356&amp;F11356&amp;G11356&amp;H11356</f>
        <v>ALVENARIA DE BLOCOS DE CONCRETO 10X20X40CM,ASSENTES COM ARGAMASSA DE CIMENTO E AREIA,NO TRACO 1:8,EM PAREDES DE 0,10M DEESPESSURA,DE SUPERFICIE CORRIDA,DE 3,00 A 4,50M DE ALTURA EE MEDIDA PELA AREA REAL</v>
      </c>
      <c r="C11356" s="749" t="s">
        <v>29109</v>
      </c>
      <c r="D11356" s="749" t="s">
        <v>29110</v>
      </c>
      <c r="E11356" s="749" t="s">
        <v>29119</v>
      </c>
      <c r="F11356" s="749" t="s">
        <v>29120</v>
      </c>
      <c r="I11356" s="749" t="s">
        <v>52</v>
      </c>
      <c r="J11356" s="749" t="n">
        <v>68.28</v>
      </c>
    </row>
    <row collapsed="false" customFormat="false" customHeight="true" hidden="true" ht="12.75" outlineLevel="0" r="11357">
      <c r="A11357" s="749" t="s">
        <v>29121</v>
      </c>
      <c r="B11357" s="749" t="str">
        <f aca="false">C11357&amp;D11357&amp;E11357&amp;F11357&amp;G11357&amp;H11357</f>
        <v>ALVENARIA DE BLOCOS DE CONCRETO 10X20X40CM,ASSENTES COM ARGAMASSA DE CIMENTO E AREIA,NO TRACO 1:8,EM PAREDES DE 0,10M DEESPESSURA,DE SUPERFICIE CORRIDA,DE 3,00 A 4,50M DE ALTURA EE MEDIDA PELA AREA REAL</v>
      </c>
      <c r="C11357" s="749" t="s">
        <v>29109</v>
      </c>
      <c r="D11357" s="749" t="s">
        <v>29110</v>
      </c>
      <c r="E11357" s="749" t="s">
        <v>29119</v>
      </c>
      <c r="F11357" s="749" t="s">
        <v>29120</v>
      </c>
      <c r="I11357" s="749" t="s">
        <v>52</v>
      </c>
      <c r="J11357" s="749" t="n">
        <v>61.77</v>
      </c>
    </row>
    <row collapsed="false" customFormat="false" customHeight="true" hidden="true" ht="12.75" outlineLevel="0" r="11358">
      <c r="A11358" s="749" t="s">
        <v>29122</v>
      </c>
      <c r="B11358" s="749" t="str">
        <f aca="false">C11358&amp;D11358&amp;E11358&amp;F11358&amp;G11358&amp;H11358</f>
        <v>ALVENARIA DE BLOCOS DE CONCRETO 10X20X40CM,ASSENTES COM ARGAMASSA DE CIMENTO E AREIA,NO TRACO 1:8,EM PAREDES DE 0,10M DEESPESSURA,COM VAOS OU ARESTAS,DE 3,00 A 4,50M DE ALTURA E MEDIDA PELA AREA REAL</v>
      </c>
      <c r="C11358" s="749" t="s">
        <v>29109</v>
      </c>
      <c r="D11358" s="749" t="s">
        <v>29110</v>
      </c>
      <c r="E11358" s="749" t="s">
        <v>29123</v>
      </c>
      <c r="F11358" s="749" t="s">
        <v>29124</v>
      </c>
      <c r="I11358" s="749" t="s">
        <v>52</v>
      </c>
      <c r="J11358" s="749" t="n">
        <v>70.06</v>
      </c>
    </row>
    <row collapsed="false" customFormat="false" customHeight="true" hidden="true" ht="12.75" outlineLevel="0" r="11359">
      <c r="A11359" s="749" t="s">
        <v>29125</v>
      </c>
      <c r="B11359" s="749" t="str">
        <f aca="false">C11359&amp;D11359&amp;E11359&amp;F11359&amp;G11359&amp;H11359</f>
        <v>ALVENARIA DE BLOCOS DE CONCRETO 10X20X40CM,ASSENTES COM ARGAMASSA DE CIMENTO E AREIA,NO TRACO 1:8,EM PAREDES DE 0,10M DEESPESSURA,COM VAOS OU ARESTAS,DE 3,00 A 4,50M DE ALTURA E MEDIDA PELA AREA REAL</v>
      </c>
      <c r="C11359" s="749" t="s">
        <v>29109</v>
      </c>
      <c r="D11359" s="749" t="s">
        <v>29110</v>
      </c>
      <c r="E11359" s="749" t="s">
        <v>29123</v>
      </c>
      <c r="F11359" s="749" t="s">
        <v>29124</v>
      </c>
      <c r="I11359" s="749" t="s">
        <v>52</v>
      </c>
      <c r="J11359" s="749" t="n">
        <v>63.31</v>
      </c>
    </row>
    <row collapsed="false" customFormat="false" customHeight="true" hidden="true" ht="12.75" outlineLevel="0" r="11360">
      <c r="A11360" s="749" t="s">
        <v>29126</v>
      </c>
      <c r="B11360" s="749" t="str">
        <f aca="false">C11360&amp;D11360&amp;E11360&amp;F11360&amp;G11360&amp;H11360</f>
        <v>ALVENARIA DE BLOCOS DE CONCRETO 15X20X40CM,ASSENTES COM ARGAMASSA DE CIMENTO E AREIA,NO TRACO 1:8,EM PAREDES DE 0,15M DE ESPESSURA,DE SUPERFICIE CORRIDA,ATE 3,00M DE ALTURA E MEDIDA PELA AREA REAL</v>
      </c>
      <c r="C11360" s="749" t="s">
        <v>29127</v>
      </c>
      <c r="D11360" s="749" t="s">
        <v>29128</v>
      </c>
      <c r="E11360" s="749" t="s">
        <v>29129</v>
      </c>
      <c r="F11360" s="749" t="s">
        <v>29130</v>
      </c>
      <c r="I11360" s="749" t="s">
        <v>52</v>
      </c>
      <c r="J11360" s="749" t="n">
        <v>56.26</v>
      </c>
    </row>
    <row collapsed="false" customFormat="false" customHeight="true" hidden="true" ht="12.75" outlineLevel="0" r="11361">
      <c r="A11361" s="749" t="s">
        <v>29131</v>
      </c>
      <c r="B11361" s="749" t="str">
        <f aca="false">C11361&amp;D11361&amp;E11361&amp;F11361&amp;G11361&amp;H11361</f>
        <v>ALVENARIA DE BLOCOS DE CONCRETO 15X20X40CM,ASSENTES COM ARGAMASSA DE CIMENTO E AREIA,NO TRACO 1:8,EM PAREDES DE 0,15M DE ESPESSURA,DE SUPERFICIE CORRIDA,ATE 3,00M DE ALTURA E MEDIDA PELA AREA REAL</v>
      </c>
      <c r="C11361" s="749" t="s">
        <v>29127</v>
      </c>
      <c r="D11361" s="749" t="s">
        <v>29128</v>
      </c>
      <c r="E11361" s="749" t="s">
        <v>29129</v>
      </c>
      <c r="F11361" s="749" t="s">
        <v>29130</v>
      </c>
      <c r="I11361" s="749" t="s">
        <v>52</v>
      </c>
      <c r="J11361" s="749" t="n">
        <v>52.16</v>
      </c>
    </row>
    <row collapsed="false" customFormat="false" customHeight="true" hidden="true" ht="12.75" outlineLevel="0" r="11362">
      <c r="A11362" s="749" t="s">
        <v>29132</v>
      </c>
      <c r="B11362" s="749" t="str">
        <f aca="false">C11362&amp;D11362&amp;E11362&amp;F11362&amp;G11362&amp;H11362</f>
        <v>ALVENARIA DE BLOCOS DE CONCRETO 15X20X40CM,ASSENTES COM ARGAMASSA DE CIMENTO E AREIA,NO TRACO 1:8,EM PAREDES DE 0,15M DEESPESSURA,COM VAOS OU ARESTAS,ATE 3,00M DE ALTURA E MEDIDA PELA AREA REAL</v>
      </c>
      <c r="C11362" s="749" t="s">
        <v>29127</v>
      </c>
      <c r="D11362" s="749" t="s">
        <v>29128</v>
      </c>
      <c r="E11362" s="749" t="s">
        <v>29115</v>
      </c>
      <c r="F11362" s="749" t="s">
        <v>29116</v>
      </c>
      <c r="I11362" s="749" t="s">
        <v>52</v>
      </c>
      <c r="J11362" s="749" t="n">
        <v>58.75</v>
      </c>
    </row>
    <row collapsed="false" customFormat="false" customHeight="true" hidden="true" ht="12.75" outlineLevel="0" r="11363">
      <c r="A11363" s="749" t="s">
        <v>29133</v>
      </c>
      <c r="B11363" s="749" t="str">
        <f aca="false">C11363&amp;D11363&amp;E11363&amp;F11363&amp;G11363&amp;H11363</f>
        <v>ALVENARIA DE BLOCOS DE CONCRETO 15X20X40CM,ASSENTES COM ARGAMASSA DE CIMENTO E AREIA,NO TRACO 1:8,EM PAREDES DE 0,15M DEESPESSURA,COM VAOS OU ARESTAS,ATE 3,00M DE ALTURA E MEDIDA PELA AREA REAL</v>
      </c>
      <c r="C11363" s="749" t="s">
        <v>29127</v>
      </c>
      <c r="D11363" s="749" t="s">
        <v>29128</v>
      </c>
      <c r="E11363" s="749" t="s">
        <v>29115</v>
      </c>
      <c r="F11363" s="749" t="s">
        <v>29116</v>
      </c>
      <c r="I11363" s="749" t="s">
        <v>52</v>
      </c>
      <c r="J11363" s="749" t="n">
        <v>54.31</v>
      </c>
    </row>
    <row collapsed="false" customFormat="false" customHeight="true" hidden="true" ht="12.75" outlineLevel="0" r="11364">
      <c r="A11364" s="749" t="s">
        <v>29134</v>
      </c>
      <c r="B11364" s="749" t="str">
        <f aca="false">C11364&amp;D11364&amp;E11364&amp;F11364&amp;G11364&amp;H11364</f>
        <v>ALVENARIA DE BLOCOS DE CONCRETO 15X20X40CM,ASSENTES COM ARGAMASSA DE CIMENTO E AREIA,NO TRACO 1:8,EM PAREDES DE 0,15M DEESPESSURA,DE SUPERFICIE CORRIDA,DE 3,00 A 4,50M DE ALTURA EMEDIDA PELA AREA REAL</v>
      </c>
      <c r="C11364" s="749" t="s">
        <v>29127</v>
      </c>
      <c r="D11364" s="749" t="s">
        <v>29128</v>
      </c>
      <c r="E11364" s="749" t="s">
        <v>29119</v>
      </c>
      <c r="F11364" s="749" t="s">
        <v>28974</v>
      </c>
      <c r="I11364" s="749" t="s">
        <v>52</v>
      </c>
      <c r="J11364" s="749" t="n">
        <v>66.91</v>
      </c>
    </row>
    <row collapsed="false" customFormat="false" customHeight="true" hidden="true" ht="12.75" outlineLevel="0" r="11365">
      <c r="A11365" s="749" t="s">
        <v>29135</v>
      </c>
      <c r="B11365" s="749" t="str">
        <f aca="false">C11365&amp;D11365&amp;E11365&amp;F11365&amp;G11365&amp;H11365</f>
        <v>ALVENARIA DE BLOCOS DE CONCRETO 15X20X40CM,ASSENTES COM ARGAMASSA DE CIMENTO E AREIA,NO TRACO 1:8,EM PAREDES DE 0,15M DEESPESSURA,DE SUPERFICIE CORRIDA,DE 3,00 A 4,50M DE ALTURA EMEDIDA PELA AREA REAL</v>
      </c>
      <c r="C11365" s="749" t="s">
        <v>29127</v>
      </c>
      <c r="D11365" s="749" t="s">
        <v>29128</v>
      </c>
      <c r="E11365" s="749" t="s">
        <v>29119</v>
      </c>
      <c r="F11365" s="749" t="s">
        <v>28974</v>
      </c>
      <c r="I11365" s="749" t="s">
        <v>52</v>
      </c>
      <c r="J11365" s="749" t="n">
        <v>61.38</v>
      </c>
    </row>
    <row collapsed="false" customFormat="false" customHeight="true" hidden="true" ht="12.75" outlineLevel="0" r="11366">
      <c r="A11366" s="749" t="s">
        <v>29136</v>
      </c>
      <c r="B11366" s="749" t="str">
        <f aca="false">C11366&amp;D11366&amp;E11366&amp;F11366&amp;G11366&amp;H11366</f>
        <v>ALVENARIA DE BLOCOS DE CONCRETO 15X20X40CM,ASSENTES COM ARGAMASSA DE CIMENTO E AREIA,NO TRACO 1:8,EM PAREDES DE 0,15M DEESPESSURA,COM VAOS OU ARESTAS,DE 3,00M A 4,50M DE ALTURA E MEDIDA PELA AREA REAL</v>
      </c>
      <c r="C11366" s="749" t="s">
        <v>29127</v>
      </c>
      <c r="D11366" s="749" t="s">
        <v>29128</v>
      </c>
      <c r="E11366" s="749" t="s">
        <v>29137</v>
      </c>
      <c r="F11366" s="749" t="s">
        <v>28955</v>
      </c>
      <c r="I11366" s="749" t="s">
        <v>52</v>
      </c>
      <c r="J11366" s="749" t="n">
        <v>72.23</v>
      </c>
    </row>
    <row collapsed="false" customFormat="false" customHeight="true" hidden="true" ht="12.75" outlineLevel="0" r="11367">
      <c r="A11367" s="749" t="s">
        <v>29138</v>
      </c>
      <c r="B11367" s="749" t="str">
        <f aca="false">C11367&amp;D11367&amp;E11367&amp;F11367&amp;G11367&amp;H11367</f>
        <v>ALVENARIA DE BLOCOS DE CONCRETO 15X20X40CM,ASSENTES COM ARGAMASSA DE CIMENTO E AREIA,NO TRACO 1:8,EM PAREDES DE 0,15M DEESPESSURA,COM VAOS OU ARESTAS,DE 3,00M A 4,50M DE ALTURA E MEDIDA PELA AREA REAL</v>
      </c>
      <c r="C11367" s="749" t="s">
        <v>29127</v>
      </c>
      <c r="D11367" s="749" t="s">
        <v>29128</v>
      </c>
      <c r="E11367" s="749" t="s">
        <v>29137</v>
      </c>
      <c r="F11367" s="749" t="s">
        <v>28955</v>
      </c>
      <c r="I11367" s="749" t="s">
        <v>52</v>
      </c>
      <c r="J11367" s="749" t="n">
        <v>65.99</v>
      </c>
    </row>
    <row collapsed="false" customFormat="false" customHeight="true" hidden="true" ht="12.75" outlineLevel="0" r="11368">
      <c r="A11368" s="749" t="s">
        <v>29139</v>
      </c>
      <c r="B11368" s="749" t="str">
        <f aca="false">C11368&amp;D11368&amp;E11368&amp;F11368&amp;G11368&amp;H11368</f>
        <v>ALVENARIA DE BLOCOS DE CONCRETO 20X20X40CM,ASSENTES COM ARGAMASSA DE CIMENTO E AREIA,NO TRACO 1:6,EM PAREDES DE 0,20M DE ESPESSURA,DE SUPERFICIE CORRIDA,ATE 3,00M DE ALTURA E MEDIDA PELA AREA REAL</v>
      </c>
      <c r="C11368" s="749" t="s">
        <v>29140</v>
      </c>
      <c r="D11368" s="749" t="s">
        <v>29141</v>
      </c>
      <c r="E11368" s="749" t="s">
        <v>29129</v>
      </c>
      <c r="F11368" s="749" t="s">
        <v>29130</v>
      </c>
      <c r="I11368" s="749" t="s">
        <v>52</v>
      </c>
      <c r="J11368" s="749" t="n">
        <v>74.88</v>
      </c>
    </row>
    <row collapsed="false" customFormat="false" customHeight="true" hidden="true" ht="12.75" outlineLevel="0" r="11369">
      <c r="A11369" s="749" t="s">
        <v>29142</v>
      </c>
      <c r="B11369" s="749" t="str">
        <f aca="false">C11369&amp;D11369&amp;E11369&amp;F11369&amp;G11369&amp;H11369</f>
        <v>ALVENARIA DE BLOCOS DE CONCRETO 20X20X40CM,ASSENTES COM ARGAMASSA DE CIMENTO E AREIA,NO TRACO 1:6,EM PAREDES DE 0,20M DE ESPESSURA,DE SUPERFICIE CORRIDA,ATE 3,00M DE ALTURA E MEDIDA PELA AREA REAL</v>
      </c>
      <c r="C11369" s="749" t="s">
        <v>29140</v>
      </c>
      <c r="D11369" s="749" t="s">
        <v>29141</v>
      </c>
      <c r="E11369" s="749" t="s">
        <v>29129</v>
      </c>
      <c r="F11369" s="749" t="s">
        <v>29130</v>
      </c>
      <c r="I11369" s="749" t="s">
        <v>52</v>
      </c>
      <c r="J11369" s="749" t="n">
        <v>69.48</v>
      </c>
    </row>
    <row collapsed="false" customFormat="false" customHeight="true" hidden="true" ht="12.75" outlineLevel="0" r="11370">
      <c r="A11370" s="749" t="s">
        <v>29143</v>
      </c>
      <c r="B11370" s="749" t="str">
        <f aca="false">C11370&amp;D11370&amp;E11370&amp;F11370&amp;G11370&amp;H11370</f>
        <v>ALVENARIA DE BLOCOS DE CONCRETO 20X20X40CM,ASSENTES COM ARGAMASSA DE CIMENTO E AREIA,NO TRACO 1:6,EM PAREDES DE 0,20M DEESPESSURA,COM VAOS OU ARESTAS,ATE 3,00M DE ALTURA E MEDIDA PELA AREA REAL</v>
      </c>
      <c r="C11370" s="749" t="s">
        <v>29140</v>
      </c>
      <c r="D11370" s="749" t="s">
        <v>29141</v>
      </c>
      <c r="E11370" s="749" t="s">
        <v>29115</v>
      </c>
      <c r="F11370" s="749" t="s">
        <v>29116</v>
      </c>
      <c r="I11370" s="749" t="s">
        <v>52</v>
      </c>
      <c r="J11370" s="749" t="n">
        <v>78.42</v>
      </c>
    </row>
    <row collapsed="false" customFormat="false" customHeight="true" hidden="true" ht="12.75" outlineLevel="0" r="11371">
      <c r="A11371" s="749" t="s">
        <v>29144</v>
      </c>
      <c r="B11371" s="749" t="str">
        <f aca="false">C11371&amp;D11371&amp;E11371&amp;F11371&amp;G11371&amp;H11371</f>
        <v>ALVENARIA DE BLOCOS DE CONCRETO 20X20X40CM,ASSENTES COM ARGAMASSA DE CIMENTO E AREIA,NO TRACO 1:6,EM PAREDES DE 0,20M DEESPESSURA,COM VAOS OU ARESTAS,ATE 3,00M DE ALTURA E MEDIDA PELA AREA REAL</v>
      </c>
      <c r="C11371" s="749" t="s">
        <v>29140</v>
      </c>
      <c r="D11371" s="749" t="s">
        <v>29141</v>
      </c>
      <c r="E11371" s="749" t="s">
        <v>29115</v>
      </c>
      <c r="F11371" s="749" t="s">
        <v>29116</v>
      </c>
      <c r="I11371" s="749" t="s">
        <v>52</v>
      </c>
      <c r="J11371" s="749" t="n">
        <v>72.55</v>
      </c>
    </row>
    <row collapsed="false" customFormat="false" customHeight="true" hidden="true" ht="12.75" outlineLevel="0" r="11372">
      <c r="A11372" s="749" t="s">
        <v>29145</v>
      </c>
      <c r="B11372" s="749" t="str">
        <f aca="false">C11372&amp;D11372&amp;E11372&amp;F11372&amp;G11372&amp;H11372</f>
        <v>ALVENARIA DE BLOCOS DE CONCRETO 20X20X40CM,ASSENTES COM ARGAMASSA DE CIMENTO E AREIA,NO TRACO 1:6,EM PAREDES DE 0,20M DEESPESSURA,DE SUPERFICIE CORRIDA,DE 3,00 A 4,50M DE ALTURA EMEDIDA PELA AREA REAL</v>
      </c>
      <c r="C11372" s="749" t="s">
        <v>29140</v>
      </c>
      <c r="D11372" s="749" t="s">
        <v>29141</v>
      </c>
      <c r="E11372" s="749" t="s">
        <v>29119</v>
      </c>
      <c r="F11372" s="749" t="s">
        <v>28974</v>
      </c>
      <c r="I11372" s="749" t="s">
        <v>52</v>
      </c>
      <c r="J11372" s="749" t="n">
        <v>89.07</v>
      </c>
    </row>
    <row collapsed="false" customFormat="false" customHeight="true" hidden="true" ht="12.75" outlineLevel="0" r="11373">
      <c r="A11373" s="749" t="s">
        <v>29146</v>
      </c>
      <c r="B11373" s="749" t="str">
        <f aca="false">C11373&amp;D11373&amp;E11373&amp;F11373&amp;G11373&amp;H11373</f>
        <v>ALVENARIA DE BLOCOS DE CONCRETO 20X20X40CM,ASSENTES COM ARGAMASSA DE CIMENTO E AREIA,NO TRACO 1:6,EM PAREDES DE 0,20M DEESPESSURA,DE SUPERFICIE CORRIDA,DE 3,00 A 4,50M DE ALTURA EMEDIDA PELA AREA REAL</v>
      </c>
      <c r="C11373" s="749" t="s">
        <v>29140</v>
      </c>
      <c r="D11373" s="749" t="s">
        <v>29141</v>
      </c>
      <c r="E11373" s="749" t="s">
        <v>29119</v>
      </c>
      <c r="F11373" s="749" t="s">
        <v>28974</v>
      </c>
      <c r="I11373" s="749" t="s">
        <v>52</v>
      </c>
      <c r="J11373" s="749" t="n">
        <v>81.77</v>
      </c>
    </row>
    <row collapsed="false" customFormat="false" customHeight="true" hidden="true" ht="12.75" outlineLevel="0" r="11374">
      <c r="A11374" s="749" t="s">
        <v>29147</v>
      </c>
      <c r="B11374" s="749" t="str">
        <f aca="false">C11374&amp;D11374&amp;E11374&amp;F11374&amp;G11374&amp;H11374</f>
        <v>ALVENARIA DE BLOCOS DE CONCRETO 20X20X40CM,ASSENTES COM ARGAMASSA DE CIMENTO E AREIA,NO TRACO 1:6,EM PAREDES DE 0,20M DEESPESSURA,COM VAOS OU ARESTAS,DE 3,00 A 4,50M DE ALTURA E MEDIDA PELA AREA REAL</v>
      </c>
      <c r="C11374" s="749" t="s">
        <v>29140</v>
      </c>
      <c r="D11374" s="749" t="s">
        <v>29141</v>
      </c>
      <c r="E11374" s="749" t="s">
        <v>29123</v>
      </c>
      <c r="F11374" s="749" t="s">
        <v>29124</v>
      </c>
      <c r="I11374" s="749" t="s">
        <v>52</v>
      </c>
      <c r="J11374" s="749" t="n">
        <v>96.16</v>
      </c>
    </row>
    <row collapsed="false" customFormat="false" customHeight="true" hidden="true" ht="12.75" outlineLevel="0" r="11375">
      <c r="A11375" s="749" t="s">
        <v>29148</v>
      </c>
      <c r="B11375" s="749" t="str">
        <f aca="false">C11375&amp;D11375&amp;E11375&amp;F11375&amp;G11375&amp;H11375</f>
        <v>ALVENARIA DE BLOCOS DE CONCRETO 20X20X40CM,ASSENTES COM ARGAMASSA DE CIMENTO E AREIA,NO TRACO 1:6,EM PAREDES DE 0,20M DEESPESSURA,COM VAOS OU ARESTAS,DE 3,00 A 4,50M DE ALTURA E MEDIDA PELA AREA REAL</v>
      </c>
      <c r="C11375" s="749" t="s">
        <v>29140</v>
      </c>
      <c r="D11375" s="749" t="s">
        <v>29141</v>
      </c>
      <c r="E11375" s="749" t="s">
        <v>29123</v>
      </c>
      <c r="F11375" s="749" t="s">
        <v>29124</v>
      </c>
      <c r="I11375" s="749" t="s">
        <v>52</v>
      </c>
      <c r="J11375" s="749" t="n">
        <v>87.92</v>
      </c>
    </row>
    <row collapsed="false" customFormat="false" customHeight="true" hidden="true" ht="12.75" outlineLevel="0" r="11376">
      <c r="A11376" s="749" t="s">
        <v>29149</v>
      </c>
      <c r="B11376" s="749" t="str">
        <f aca="false">C11376&amp;D11376&amp;E11376&amp;F11376&amp;G11376&amp;H11376</f>
        <v>ALVENARIA DE BLOCOS DE CONCRETO 10X20X40CM,ASSENTES COM ARGAMASSA DE CIMENTO,CAL HIDRATADA ADITIVADA E AREIA,NO TRACO 1:1:10,EM PAREDES DE 0,10M DE ESPESSURA,DE SUPERFICIE CORRIDA,ATE 3,00M DE ALTURA E MEDIDA PELA AREA REAL</v>
      </c>
      <c r="C11376" s="749" t="s">
        <v>29109</v>
      </c>
      <c r="D11376" s="749" t="s">
        <v>29150</v>
      </c>
      <c r="E11376" s="749" t="s">
        <v>29151</v>
      </c>
      <c r="F11376" s="749" t="s">
        <v>29037</v>
      </c>
      <c r="I11376" s="749" t="s">
        <v>52</v>
      </c>
      <c r="J11376" s="749" t="n">
        <v>45.35</v>
      </c>
    </row>
    <row collapsed="false" customFormat="false" customHeight="true" hidden="true" ht="12.75" outlineLevel="0" r="11377">
      <c r="A11377" s="749" t="s">
        <v>29152</v>
      </c>
      <c r="B11377" s="749" t="str">
        <f aca="false">C11377&amp;D11377&amp;E11377&amp;F11377&amp;G11377&amp;H11377</f>
        <v>ALVENARIA DE BLOCOS DE CONCRETO 10X20X40CM,ASSENTES COM ARGAMASSA DE CIMENTO,CAL HIDRATADA ADITIVADA E AREIA,NO TRACO 1:1:10,EM PAREDES DE 0,10M DE ESPESSURA,DE SUPERFICIE CORRIDA,ATE 3,00M DE ALTURA E MEDIDA PELA AREA REAL</v>
      </c>
      <c r="C11377" s="749" t="s">
        <v>29109</v>
      </c>
      <c r="D11377" s="749" t="s">
        <v>29150</v>
      </c>
      <c r="E11377" s="749" t="s">
        <v>29151</v>
      </c>
      <c r="F11377" s="749" t="s">
        <v>29037</v>
      </c>
      <c r="I11377" s="749" t="s">
        <v>52</v>
      </c>
      <c r="J11377" s="749" t="n">
        <v>41.94</v>
      </c>
    </row>
    <row collapsed="false" customFormat="false" customHeight="true" hidden="true" ht="12.75" outlineLevel="0" r="11378">
      <c r="A11378" s="749" t="s">
        <v>29153</v>
      </c>
      <c r="B11378" s="749" t="str">
        <f aca="false">C11378&amp;D11378&amp;E11378&amp;F11378&amp;G11378&amp;H11378</f>
        <v>ALVENARIA DE BLOCOS DE CONCRETO 10X20X40CM,ASSENTES COM ARGAMASSA DE CIMENTO,CAL HIDRATADA ADITIVADA E AREIA,NO TRACO 1:1:10,EM PAREDES DE 0,10M DE ESPESSURA,COM VAOS OU ARESTAS,ATE 3,00M DE ALTURA E MEDIDA PELA AREA REAL</v>
      </c>
      <c r="C11378" s="749" t="s">
        <v>29109</v>
      </c>
      <c r="D11378" s="749" t="s">
        <v>29150</v>
      </c>
      <c r="E11378" s="749" t="s">
        <v>29154</v>
      </c>
      <c r="F11378" s="749" t="s">
        <v>29155</v>
      </c>
      <c r="I11378" s="749" t="s">
        <v>52</v>
      </c>
      <c r="J11378" s="749" t="n">
        <v>52.44</v>
      </c>
    </row>
    <row collapsed="false" customFormat="false" customHeight="true" hidden="true" ht="12.75" outlineLevel="0" r="11379">
      <c r="A11379" s="749" t="s">
        <v>29156</v>
      </c>
      <c r="B11379" s="749" t="str">
        <f aca="false">C11379&amp;D11379&amp;E11379&amp;F11379&amp;G11379&amp;H11379</f>
        <v>ALVENARIA DE BLOCOS DE CONCRETO 10X20X40CM,ASSENTES COM ARGAMASSA DE CIMENTO,CAL HIDRATADA ADITIVADA E AREIA,NO TRACO 1:1:10,EM PAREDES DE 0,10M DE ESPESSURA,COM VAOS OU ARESTAS,ATE 3,00M DE ALTURA E MEDIDA PELA AREA REAL</v>
      </c>
      <c r="C11379" s="749" t="s">
        <v>29109</v>
      </c>
      <c r="D11379" s="749" t="s">
        <v>29150</v>
      </c>
      <c r="E11379" s="749" t="s">
        <v>29154</v>
      </c>
      <c r="F11379" s="749" t="s">
        <v>29155</v>
      </c>
      <c r="I11379" s="749" t="s">
        <v>52</v>
      </c>
      <c r="J11379" s="749" t="n">
        <v>48.08</v>
      </c>
    </row>
    <row collapsed="false" customFormat="false" customHeight="true" hidden="true" ht="12.75" outlineLevel="0" r="11380">
      <c r="A11380" s="749" t="s">
        <v>29157</v>
      </c>
      <c r="B11380" s="749" t="str">
        <f aca="false">C11380&amp;D11380&amp;E11380&amp;F11380&amp;G11380&amp;H11380</f>
        <v>ALVENARIA DE BLOCOS DE CONCRETO 10X20X40CM,ASSENTES COM ARGAMASSA DE CIMENTO,CAL HIDRATADA ADITIVADA E AREIA,NO TRACO 1:1:10,EM PAREDES DE 0,10M DE ESPESSURA,DE SUPERFICIE CORRIDA,DE 3,00M A 4,50M DE ALTURA E MEDIDA PELA AREA REAL</v>
      </c>
      <c r="C11380" s="749" t="s">
        <v>29109</v>
      </c>
      <c r="D11380" s="749" t="s">
        <v>29150</v>
      </c>
      <c r="E11380" s="749" t="s">
        <v>29151</v>
      </c>
      <c r="F11380" s="749" t="s">
        <v>29158</v>
      </c>
      <c r="I11380" s="749" t="s">
        <v>52</v>
      </c>
      <c r="J11380" s="749" t="n">
        <v>68.4</v>
      </c>
    </row>
    <row collapsed="false" customFormat="false" customHeight="true" hidden="true" ht="12.75" outlineLevel="0" r="11381">
      <c r="A11381" s="749" t="s">
        <v>29159</v>
      </c>
      <c r="B11381" s="749" t="str">
        <f aca="false">C11381&amp;D11381&amp;E11381&amp;F11381&amp;G11381&amp;H11381</f>
        <v>ALVENARIA DE BLOCOS DE CONCRETO 10X20X40CM,ASSENTES COM ARGAMASSA DE CIMENTO,CAL HIDRATADA ADITIVADA E AREIA,NO TRACO 1:1:10,EM PAREDES DE 0,10M DE ESPESSURA,DE SUPERFICIE CORRIDA,DE 3,00M A 4,50M DE ALTURA E MEDIDA PELA AREA REAL</v>
      </c>
      <c r="C11381" s="749" t="s">
        <v>29109</v>
      </c>
      <c r="D11381" s="749" t="s">
        <v>29150</v>
      </c>
      <c r="E11381" s="749" t="s">
        <v>29151</v>
      </c>
      <c r="F11381" s="749" t="s">
        <v>29158</v>
      </c>
      <c r="I11381" s="749" t="s">
        <v>52</v>
      </c>
      <c r="J11381" s="749" t="n">
        <v>61.91</v>
      </c>
    </row>
    <row collapsed="false" customFormat="false" customHeight="true" hidden="true" ht="12.75" outlineLevel="0" r="11382">
      <c r="A11382" s="749" t="s">
        <v>29160</v>
      </c>
      <c r="B11382" s="749" t="str">
        <f aca="false">C11382&amp;D11382&amp;E11382&amp;F11382&amp;G11382&amp;H11382</f>
        <v>ALVENARIA DE BLOCOS DE CONCRETO 10X20X40CM,ASSENTES COM ARGAMASSA DE CIMENTO,CAL HIDRATADA ADITIVADA E AREIA,NO TRACO 1:1:10,EM PAREDES DE 0,10M DE ESPESSURA,COM VAOS OU ARESTAS,DE 3,00M A 4,50M DE ALTURA E MEDIDA PELA AREA REAL</v>
      </c>
      <c r="C11382" s="749" t="s">
        <v>29109</v>
      </c>
      <c r="D11382" s="749" t="s">
        <v>29150</v>
      </c>
      <c r="E11382" s="749" t="s">
        <v>29161</v>
      </c>
      <c r="F11382" s="749" t="s">
        <v>29162</v>
      </c>
      <c r="I11382" s="749" t="s">
        <v>52</v>
      </c>
      <c r="J11382" s="749" t="n">
        <v>70.18</v>
      </c>
    </row>
    <row collapsed="false" customFormat="false" customHeight="true" hidden="true" ht="12.75" outlineLevel="0" r="11383">
      <c r="A11383" s="749" t="s">
        <v>29163</v>
      </c>
      <c r="B11383" s="749" t="str">
        <f aca="false">C11383&amp;D11383&amp;E11383&amp;F11383&amp;G11383&amp;H11383</f>
        <v>ALVENARIA DE BLOCOS DE CONCRETO 10X20X40CM,ASSENTES COM ARGAMASSA DE CIMENTO,CAL HIDRATADA ADITIVADA E AREIA,NO TRACO 1:1:10,EM PAREDES DE 0,10M DE ESPESSURA,COM VAOS OU ARESTAS,DE 3,00M A 4,50M DE ALTURA E MEDIDA PELA AREA REAL</v>
      </c>
      <c r="C11383" s="749" t="s">
        <v>29109</v>
      </c>
      <c r="D11383" s="749" t="s">
        <v>29150</v>
      </c>
      <c r="E11383" s="749" t="s">
        <v>29161</v>
      </c>
      <c r="F11383" s="749" t="s">
        <v>29162</v>
      </c>
      <c r="I11383" s="749" t="s">
        <v>52</v>
      </c>
      <c r="J11383" s="749" t="n">
        <v>63.45</v>
      </c>
    </row>
    <row collapsed="false" customFormat="false" customHeight="true" hidden="true" ht="12.75" outlineLevel="0" r="11384">
      <c r="A11384" s="749" t="s">
        <v>29164</v>
      </c>
      <c r="B11384" s="749" t="str">
        <f aca="false">C11384&amp;D11384&amp;E11384&amp;F11384&amp;G11384&amp;H11384</f>
        <v>ALVENARIA DE BLOCOS DE CONCRETO 15X20X40CM,ASSENTES COM ARGAMASSA DE CIMENTO,CAL HIDRATADA ADITIVADA E AREIA,NO TRACO 1:1:10,EM PAREDES DE 0,15M DE ESPESSURA,DE SUPERFICIE CORRIDA,ATE 3,00M DE ALTURA E MEDIDA PELA AREA REAL</v>
      </c>
      <c r="C11384" s="749" t="s">
        <v>29127</v>
      </c>
      <c r="D11384" s="749" t="s">
        <v>29150</v>
      </c>
      <c r="E11384" s="749" t="s">
        <v>29165</v>
      </c>
      <c r="F11384" s="749" t="s">
        <v>29037</v>
      </c>
      <c r="I11384" s="749" t="s">
        <v>52</v>
      </c>
      <c r="J11384" s="749" t="n">
        <v>56.45</v>
      </c>
    </row>
    <row collapsed="false" customFormat="false" customHeight="true" hidden="true" ht="12.75" outlineLevel="0" r="11385">
      <c r="A11385" s="749" t="s">
        <v>29166</v>
      </c>
      <c r="B11385" s="749" t="str">
        <f aca="false">C11385&amp;D11385&amp;E11385&amp;F11385&amp;G11385&amp;H11385</f>
        <v>ALVENARIA DE BLOCOS DE CONCRETO 15X20X40CM,ASSENTES COM ARGAMASSA DE CIMENTO,CAL HIDRATADA ADITIVADA E AREIA,NO TRACO 1:1:10,EM PAREDES DE 0,15M DE ESPESSURA,DE SUPERFICIE CORRIDA,ATE 3,00M DE ALTURA E MEDIDA PELA AREA REAL</v>
      </c>
      <c r="C11385" s="749" t="s">
        <v>29127</v>
      </c>
      <c r="D11385" s="749" t="s">
        <v>29150</v>
      </c>
      <c r="E11385" s="749" t="s">
        <v>29165</v>
      </c>
      <c r="F11385" s="749" t="s">
        <v>29037</v>
      </c>
      <c r="I11385" s="749" t="s">
        <v>52</v>
      </c>
      <c r="J11385" s="749" t="n">
        <v>52.38</v>
      </c>
    </row>
    <row collapsed="false" customFormat="false" customHeight="true" hidden="true" ht="12.75" outlineLevel="0" r="11386">
      <c r="A11386" s="749" t="s">
        <v>29167</v>
      </c>
      <c r="B11386" s="749" t="str">
        <f aca="false">C11386&amp;D11386&amp;E11386&amp;F11386&amp;G11386&amp;H11386</f>
        <v>ALVENARIA DE BLOCOS DE CONCRETO 15X20X40CM,ASSENTES COM ARGAMASSA DE CIMENTO,CAL HIDRATADA ADITIVADA E AREIA,NO TRACO 1:1:10,EM PAREDES DE 0,15M DE ESPESSURA,COM VAOS OU ARESTAS,ATE 3,00M DE ALTURA E MEDIDA PELA AREA REAL</v>
      </c>
      <c r="C11386" s="749" t="s">
        <v>29127</v>
      </c>
      <c r="D11386" s="749" t="s">
        <v>29150</v>
      </c>
      <c r="E11386" s="749" t="s">
        <v>29168</v>
      </c>
      <c r="F11386" s="749" t="s">
        <v>29155</v>
      </c>
      <c r="I11386" s="749" t="s">
        <v>52</v>
      </c>
      <c r="J11386" s="749" t="n">
        <v>58.93</v>
      </c>
    </row>
    <row collapsed="false" customFormat="false" customHeight="true" hidden="true" ht="12.75" outlineLevel="0" r="11387">
      <c r="A11387" s="749" t="s">
        <v>29169</v>
      </c>
      <c r="B11387" s="749" t="str">
        <f aca="false">C11387&amp;D11387&amp;E11387&amp;F11387&amp;G11387&amp;H11387</f>
        <v>ALVENARIA DE BLOCOS DE CONCRETO 15X20X40CM,ASSENTES COM ARGAMASSA DE CIMENTO,CAL HIDRATADA ADITIVADA E AREIA,NO TRACO 1:1:10,EM PAREDES DE 0,15M DE ESPESSURA,COM VAOS OU ARESTAS,ATE 3,00M DE ALTURA E MEDIDA PELA AREA REAL</v>
      </c>
      <c r="C11387" s="749" t="s">
        <v>29127</v>
      </c>
      <c r="D11387" s="749" t="s">
        <v>29150</v>
      </c>
      <c r="E11387" s="749" t="s">
        <v>29168</v>
      </c>
      <c r="F11387" s="749" t="s">
        <v>29155</v>
      </c>
      <c r="I11387" s="749" t="s">
        <v>52</v>
      </c>
      <c r="J11387" s="749" t="n">
        <v>54.53</v>
      </c>
    </row>
    <row collapsed="false" customFormat="false" customHeight="true" hidden="true" ht="12.75" outlineLevel="0" r="11388">
      <c r="A11388" s="749" t="s">
        <v>29170</v>
      </c>
      <c r="B11388" s="749" t="str">
        <f aca="false">C11388&amp;D11388&amp;E11388&amp;F11388&amp;G11388&amp;H11388</f>
        <v>ALVENARIA DE BLOCOS DE CONCRETO 15X20X40CM,ASSENTES COM ARGAMASSA DE CIMENTO,CAL HIDRATADA ADITIVADA E AREIA,NO TRACO 1:1:10,EM PAREDES DE 0,15M DE ESPESSURA,DE SUPERFICIE CORRIDA,DE 3,00M A 4,50M DE ALTURA E MEDIDA PELA AREA REAL</v>
      </c>
      <c r="C11388" s="749" t="s">
        <v>29127</v>
      </c>
      <c r="D11388" s="749" t="s">
        <v>29150</v>
      </c>
      <c r="E11388" s="749" t="s">
        <v>29165</v>
      </c>
      <c r="F11388" s="749" t="s">
        <v>29158</v>
      </c>
      <c r="I11388" s="749" t="s">
        <v>52</v>
      </c>
      <c r="J11388" s="749" t="n">
        <v>67.09</v>
      </c>
    </row>
    <row collapsed="false" customFormat="false" customHeight="true" hidden="true" ht="12.75" outlineLevel="0" r="11389">
      <c r="A11389" s="749" t="s">
        <v>29171</v>
      </c>
      <c r="B11389" s="749" t="str">
        <f aca="false">C11389&amp;D11389&amp;E11389&amp;F11389&amp;G11389&amp;H11389</f>
        <v>ALVENARIA DE BLOCOS DE CONCRETO 15X20X40CM,ASSENTES COM ARGAMASSA DE CIMENTO,CAL HIDRATADA ADITIVADA E AREIA,NO TRACO 1:1:10,EM PAREDES DE 0,15M DE ESPESSURA,DE SUPERFICIE CORRIDA,DE 3,00M A 4,50M DE ALTURA E MEDIDA PELA AREA REAL</v>
      </c>
      <c r="C11389" s="749" t="s">
        <v>29127</v>
      </c>
      <c r="D11389" s="749" t="s">
        <v>29150</v>
      </c>
      <c r="E11389" s="749" t="s">
        <v>29165</v>
      </c>
      <c r="F11389" s="749" t="s">
        <v>29158</v>
      </c>
      <c r="I11389" s="749" t="s">
        <v>52</v>
      </c>
      <c r="J11389" s="749" t="n">
        <v>61.6</v>
      </c>
    </row>
    <row collapsed="false" customFormat="false" customHeight="true" hidden="true" ht="12.75" outlineLevel="0" r="11390">
      <c r="A11390" s="749" t="s">
        <v>29172</v>
      </c>
      <c r="B11390" s="749" t="str">
        <f aca="false">C11390&amp;D11390&amp;E11390&amp;F11390&amp;G11390&amp;H11390</f>
        <v>ALVENARIA DE BLOCOS DE CONCRETO 15X20X40CM,ASSENTES COM ARGAMASSA DE CIMENTO,CAL HIDRATADA ADITIVADA E AREIA,NO TRACO 1:1:10,EM PAREDES DE 0,15M DE ESPESSURA,COM VAOS OU ARESTAS,DE 3,00M A 4,50M DE ALTURA E MEDIDA PELA AREA REAL</v>
      </c>
      <c r="C11390" s="749" t="s">
        <v>29127</v>
      </c>
      <c r="D11390" s="749" t="s">
        <v>29150</v>
      </c>
      <c r="E11390" s="749" t="s">
        <v>29173</v>
      </c>
      <c r="F11390" s="749" t="s">
        <v>29162</v>
      </c>
      <c r="I11390" s="749" t="s">
        <v>52</v>
      </c>
      <c r="J11390" s="749" t="n">
        <v>72.41</v>
      </c>
    </row>
    <row collapsed="false" customFormat="false" customHeight="true" hidden="true" ht="12.75" outlineLevel="0" r="11391">
      <c r="A11391" s="749" t="s">
        <v>29174</v>
      </c>
      <c r="B11391" s="749" t="str">
        <f aca="false">C11391&amp;D11391&amp;E11391&amp;F11391&amp;G11391&amp;H11391</f>
        <v>ALVENARIA DE BLOCOS DE CONCRETO 15X20X40CM,ASSENTES COM ARGAMASSA DE CIMENTO,CAL HIDRATADA ADITIVADA E AREIA,NO TRACO 1:1:10,EM PAREDES DE 0,15M DE ESPESSURA,COM VAOS OU ARESTAS,DE 3,00M A 4,50M DE ALTURA E MEDIDA PELA AREA REAL</v>
      </c>
      <c r="C11391" s="749" t="s">
        <v>29127</v>
      </c>
      <c r="D11391" s="749" t="s">
        <v>29150</v>
      </c>
      <c r="E11391" s="749" t="s">
        <v>29173</v>
      </c>
      <c r="F11391" s="749" t="s">
        <v>29162</v>
      </c>
      <c r="I11391" s="749" t="s">
        <v>52</v>
      </c>
      <c r="J11391" s="749" t="n">
        <v>66.21</v>
      </c>
    </row>
    <row collapsed="false" customFormat="false" customHeight="true" hidden="true" ht="12.75" outlineLevel="0" r="11392">
      <c r="A11392" s="749" t="s">
        <v>29175</v>
      </c>
      <c r="B11392" s="749" t="str">
        <f aca="false">C11392&amp;D11392&amp;E11392&amp;F11392&amp;G11392&amp;H11392</f>
        <v>ALVENARIA DE BLOCOS DE CONCRETO 20X20X40CM,ASSENTES COM ARGAMASSA DE CIMENTO,CAL HIDRATADA ADITIVADA E AREIA,NO TRACO 1:1:10,EM PAREDES DE 0,20M DE ESPESSURA,DE SUPERFICIE CORRIDA,ATE 3,00M DE ALTURA E MEDIDA PELA AREA REAL</v>
      </c>
      <c r="C11392" s="749" t="s">
        <v>29140</v>
      </c>
      <c r="D11392" s="749" t="s">
        <v>29150</v>
      </c>
      <c r="E11392" s="749" t="s">
        <v>29176</v>
      </c>
      <c r="F11392" s="749" t="s">
        <v>29037</v>
      </c>
      <c r="I11392" s="749" t="s">
        <v>52</v>
      </c>
      <c r="J11392" s="749" t="n">
        <v>75.12</v>
      </c>
    </row>
    <row collapsed="false" customFormat="false" customHeight="true" hidden="true" ht="12.75" outlineLevel="0" r="11393">
      <c r="A11393" s="749" t="s">
        <v>29177</v>
      </c>
      <c r="B11393" s="749" t="str">
        <f aca="false">C11393&amp;D11393&amp;E11393&amp;F11393&amp;G11393&amp;H11393</f>
        <v>ALVENARIA DE BLOCOS DE CONCRETO 20X20X40CM,ASSENTES COM ARGAMASSA DE CIMENTO,CAL HIDRATADA ADITIVADA E AREIA,NO TRACO 1:1:10,EM PAREDES DE 0,20M DE ESPESSURA,DE SUPERFICIE CORRIDA,ATE 3,00M DE ALTURA E MEDIDA PELA AREA REAL</v>
      </c>
      <c r="C11393" s="749" t="s">
        <v>29140</v>
      </c>
      <c r="D11393" s="749" t="s">
        <v>29150</v>
      </c>
      <c r="E11393" s="749" t="s">
        <v>29176</v>
      </c>
      <c r="F11393" s="749" t="s">
        <v>29037</v>
      </c>
      <c r="I11393" s="749" t="s">
        <v>52</v>
      </c>
      <c r="J11393" s="749" t="n">
        <v>69.72</v>
      </c>
    </row>
    <row collapsed="false" customFormat="false" customHeight="true" hidden="true" ht="12.75" outlineLevel="0" r="11394">
      <c r="A11394" s="749" t="s">
        <v>29178</v>
      </c>
      <c r="B11394" s="749" t="str">
        <f aca="false">C11394&amp;D11394&amp;E11394&amp;F11394&amp;G11394&amp;H11394</f>
        <v>ALVENARIA DE BLOCOS DE CONCRETO 20X20X40CM,ASSENTES COM ARGAMASSA DE CIMENTO,CAL HIDRATADA ADITIVADA E AREIA NO TRACO 1:1:10,EM PAREDES DE 0,20M DE ESPESSURA,COM VAOS OU ARESTAS,ATE 3,00M DE ALTURA E MEDIDA PELA AREA REAL</v>
      </c>
      <c r="C11394" s="749" t="s">
        <v>29140</v>
      </c>
      <c r="D11394" s="749" t="s">
        <v>29179</v>
      </c>
      <c r="E11394" s="749" t="s">
        <v>29180</v>
      </c>
      <c r="F11394" s="749" t="s">
        <v>29155</v>
      </c>
      <c r="I11394" s="749" t="s">
        <v>52</v>
      </c>
      <c r="J11394" s="749" t="n">
        <v>78.66</v>
      </c>
    </row>
    <row collapsed="false" customFormat="false" customHeight="true" hidden="true" ht="12.75" outlineLevel="0" r="11395">
      <c r="A11395" s="749" t="s">
        <v>29181</v>
      </c>
      <c r="B11395" s="749" t="str">
        <f aca="false">C11395&amp;D11395&amp;E11395&amp;F11395&amp;G11395&amp;H11395</f>
        <v>ALVENARIA DE BLOCOS DE CONCRETO 20X20X40CM,ASSENTES COM ARGAMASSA DE CIMENTO,CAL HIDRATADA ADITIVADA E AREIA NO TRACO 1:1:10,EM PAREDES DE 0,20M DE ESPESSURA,COM VAOS OU ARESTAS,ATE 3,00M DE ALTURA E MEDIDA PELA AREA REAL</v>
      </c>
      <c r="C11395" s="749" t="s">
        <v>29140</v>
      </c>
      <c r="D11395" s="749" t="s">
        <v>29179</v>
      </c>
      <c r="E11395" s="749" t="s">
        <v>29180</v>
      </c>
      <c r="F11395" s="749" t="s">
        <v>29155</v>
      </c>
      <c r="I11395" s="749" t="s">
        <v>52</v>
      </c>
      <c r="J11395" s="749" t="n">
        <v>72.79</v>
      </c>
    </row>
    <row collapsed="false" customFormat="false" customHeight="true" hidden="true" ht="12.75" outlineLevel="0" r="11396">
      <c r="A11396" s="749" t="s">
        <v>29182</v>
      </c>
      <c r="B11396" s="749" t="str">
        <f aca="false">C11396&amp;D11396&amp;E11396&amp;F11396&amp;G11396&amp;H11396</f>
        <v>ALVENARIA DE BLOCOS DE CONCRETO 20X20X40CM,ASSENTES COM ARGAMASSA DE CIMENTO,CAL HIDRATADA ADITIVADA E AREIA,NO TRACO 1:1:10,EM PAREDES DE 0,20M DE ESPESSURA,DE SUPERFICIE CORRIDA,DE 3,00M A 4,50M DE ALTURA E MEDIDA PELA AREA REAL</v>
      </c>
      <c r="C11396" s="749" t="s">
        <v>29140</v>
      </c>
      <c r="D11396" s="749" t="s">
        <v>29150</v>
      </c>
      <c r="E11396" s="749" t="s">
        <v>29176</v>
      </c>
      <c r="F11396" s="749" t="s">
        <v>29158</v>
      </c>
      <c r="I11396" s="749" t="s">
        <v>52</v>
      </c>
      <c r="J11396" s="749" t="n">
        <v>89.31</v>
      </c>
    </row>
    <row collapsed="false" customFormat="false" customHeight="true" hidden="true" ht="12.75" outlineLevel="0" r="11397">
      <c r="A11397" s="749" t="s">
        <v>29183</v>
      </c>
      <c r="B11397" s="749" t="str">
        <f aca="false">C11397&amp;D11397&amp;E11397&amp;F11397&amp;G11397&amp;H11397</f>
        <v>ALVENARIA DE BLOCOS DE CONCRETO 20X20X40CM,ASSENTES COM ARGAMASSA DE CIMENTO,CAL HIDRATADA ADITIVADA E AREIA,NO TRACO 1:1:10,EM PAREDES DE 0,20M DE ESPESSURA,DE SUPERFICIE CORRIDA,DE 3,00M A 4,50M DE ALTURA E MEDIDA PELA AREA REAL</v>
      </c>
      <c r="C11397" s="749" t="s">
        <v>29140</v>
      </c>
      <c r="D11397" s="749" t="s">
        <v>29150</v>
      </c>
      <c r="E11397" s="749" t="s">
        <v>29176</v>
      </c>
      <c r="F11397" s="749" t="s">
        <v>29158</v>
      </c>
      <c r="I11397" s="749" t="s">
        <v>52</v>
      </c>
      <c r="J11397" s="749" t="n">
        <v>82.01</v>
      </c>
    </row>
    <row collapsed="false" customFormat="false" customHeight="true" hidden="true" ht="12.75" outlineLevel="0" r="11398">
      <c r="A11398" s="749" t="s">
        <v>29184</v>
      </c>
      <c r="B11398" s="749" t="str">
        <f aca="false">C11398&amp;D11398&amp;E11398&amp;F11398&amp;G11398&amp;H11398</f>
        <v>ALVENARIA DE BLOCOS DE CONCRETO 20X20X40CM,ASSENTES COM ARGAMASSA DE CIMENTO,CAL HIDRATADA ADITIVADA E AREIA,NO TRACO 1:1:10,EM PAREDES DE 0,20M DE ESPESSURA,COM VAOS OU ARESTAS,DE 3,00M A 4,50M DE ALTURA E MEDIDA PELA AREA REAL</v>
      </c>
      <c r="C11398" s="749" t="s">
        <v>29140</v>
      </c>
      <c r="D11398" s="749" t="s">
        <v>29150</v>
      </c>
      <c r="E11398" s="749" t="s">
        <v>29185</v>
      </c>
      <c r="F11398" s="749" t="s">
        <v>29162</v>
      </c>
      <c r="I11398" s="749" t="s">
        <v>52</v>
      </c>
      <c r="J11398" s="749" t="n">
        <v>96.4</v>
      </c>
    </row>
    <row collapsed="false" customFormat="false" customHeight="true" hidden="true" ht="12.75" outlineLevel="0" r="11399">
      <c r="A11399" s="749" t="s">
        <v>29186</v>
      </c>
      <c r="B11399" s="749" t="str">
        <f aca="false">C11399&amp;D11399&amp;E11399&amp;F11399&amp;G11399&amp;H11399</f>
        <v>ALVENARIA DE BLOCOS DE CONCRETO 20X20X40CM,ASSENTES COM ARGAMASSA DE CIMENTO,CAL HIDRATADA ADITIVADA E AREIA,NO TRACO 1:1:10,EM PAREDES DE 0,20M DE ESPESSURA,COM VAOS OU ARESTAS,DE 3,00M A 4,50M DE ALTURA E MEDIDA PELA AREA REAL</v>
      </c>
      <c r="C11399" s="749" t="s">
        <v>29140</v>
      </c>
      <c r="D11399" s="749" t="s">
        <v>29150</v>
      </c>
      <c r="E11399" s="749" t="s">
        <v>29185</v>
      </c>
      <c r="F11399" s="749" t="s">
        <v>29162</v>
      </c>
      <c r="I11399" s="749" t="s">
        <v>52</v>
      </c>
      <c r="J11399" s="749" t="n">
        <v>88.16</v>
      </c>
    </row>
    <row collapsed="false" customFormat="false" customHeight="true" hidden="true" ht="12.75" outlineLevel="0" r="11400">
      <c r="A11400" s="749" t="s">
        <v>29187</v>
      </c>
      <c r="B11400" s="749" t="str">
        <f aca="false">C11400&amp;D11400&amp;E11400&amp;F11400&amp;G11400&amp;H11400</f>
        <v>ALVENARIA PARA CAIXAS ENTERRADAS,ATE 0,80M DE PROFUNDIDADE,COM BLOCOS DE CONCRETO DE 10X20X40CM,COM ARGAMASSA DE CIMENTO E AREIA,NO TRACO 1:4 E CONCRETO 20MPA,PARA PREENCHIMENTO DOS FUROS DOS MESMOS,EM PAREDES DE MEIA VEZ(0,10M)</v>
      </c>
      <c r="C11400" s="749" t="s">
        <v>29188</v>
      </c>
      <c r="D11400" s="749" t="s">
        <v>29189</v>
      </c>
      <c r="E11400" s="749" t="s">
        <v>29190</v>
      </c>
      <c r="F11400" s="749" t="s">
        <v>29191</v>
      </c>
      <c r="I11400" s="749" t="s">
        <v>52</v>
      </c>
      <c r="J11400" s="749" t="n">
        <v>61.53</v>
      </c>
    </row>
    <row collapsed="false" customFormat="false" customHeight="true" hidden="true" ht="12.75" outlineLevel="0" r="11401">
      <c r="A11401" s="749" t="s">
        <v>29192</v>
      </c>
      <c r="B11401" s="749" t="str">
        <f aca="false">C11401&amp;D11401&amp;E11401&amp;F11401&amp;G11401&amp;H11401</f>
        <v>ALVENARIA PARA CAIXAS ENTERRADAS,ATE 0,80M DE PROFUNDIDADE,COM BLOCOS DE CONCRETO DE 10X20X40CM,COM ARGAMASSA DE CIMENTO E AREIA,NO TRACO 1:4 E CONCRETO 20MPA,PARA PREENCHIMENTO DOS FUROS DOS MESMOS,EM PAREDES DE MEIA VEZ(0,10M)</v>
      </c>
      <c r="C11401" s="749" t="s">
        <v>29188</v>
      </c>
      <c r="D11401" s="749" t="s">
        <v>29189</v>
      </c>
      <c r="E11401" s="749" t="s">
        <v>29190</v>
      </c>
      <c r="F11401" s="749" t="s">
        <v>29191</v>
      </c>
      <c r="I11401" s="749" t="s">
        <v>52</v>
      </c>
      <c r="J11401" s="749" t="n">
        <v>57.19</v>
      </c>
    </row>
    <row collapsed="false" customFormat="false" customHeight="true" hidden="true" ht="12.75" outlineLevel="0" r="11402">
      <c r="A11402" s="749" t="s">
        <v>29193</v>
      </c>
      <c r="B11402" s="749" t="str">
        <f aca="false">C11402&amp;D11402&amp;E11402&amp;F11402&amp;G11402&amp;H11402</f>
        <v>ALVENARIA PARA CAIXAS ENTERRADAS,ATE 1,60M DE PROFUNDIDADE,COM BLOCOS DE CONCRETO DE 20X20X40CM,COM ARGAMASSA DE CIMENTOE AREIA,NO TRACO 1:4 E CONCRETO 20MPA,PARA PREENCHIMENTO DOS FUROS DOS MESMOS,EM PAREDES DE UMA VEZ(0,20M)</v>
      </c>
      <c r="C11402" s="749" t="s">
        <v>29194</v>
      </c>
      <c r="D11402" s="749" t="s">
        <v>29195</v>
      </c>
      <c r="E11402" s="749" t="s">
        <v>29196</v>
      </c>
      <c r="F11402" s="749" t="s">
        <v>29197</v>
      </c>
      <c r="I11402" s="749" t="s">
        <v>52</v>
      </c>
      <c r="J11402" s="749" t="n">
        <v>96.53</v>
      </c>
    </row>
    <row collapsed="false" customFormat="false" customHeight="true" hidden="true" ht="12.75" outlineLevel="0" r="11403">
      <c r="A11403" s="749" t="s">
        <v>29198</v>
      </c>
      <c r="B11403" s="749" t="str">
        <f aca="false">C11403&amp;D11403&amp;E11403&amp;F11403&amp;G11403&amp;H11403</f>
        <v>ALVENARIA PARA CAIXAS ENTERRADAS,ATE 1,60M DE PROFUNDIDADE,COM BLOCOS DE CONCRETO DE 20X20X40CM,COM ARGAMASSA DE CIMENTOE AREIA,NO TRACO 1:4 E CONCRETO 20MPA,PARA PREENCHIMENTO DOS FUROS DOS MESMOS,EM PAREDES DE UMA VEZ(0,20M)</v>
      </c>
      <c r="C11403" s="749" t="s">
        <v>29194</v>
      </c>
      <c r="D11403" s="749" t="s">
        <v>29195</v>
      </c>
      <c r="E11403" s="749" t="s">
        <v>29196</v>
      </c>
      <c r="F11403" s="749" t="s">
        <v>29197</v>
      </c>
      <c r="I11403" s="749" t="s">
        <v>52</v>
      </c>
      <c r="J11403" s="749" t="n">
        <v>91.65</v>
      </c>
    </row>
    <row collapsed="false" customFormat="false" customHeight="true" hidden="true" ht="12.75" outlineLevel="0" r="11404">
      <c r="A11404" s="749" t="s">
        <v>29199</v>
      </c>
      <c r="B11404" s="749" t="str">
        <f aca="false">C11404&amp;D11404&amp;E11404&amp;F11404&amp;G11404&amp;H11404</f>
        <v>ALVENARIA PARA CAIXAS ENTERRADAS,ATE 3,00M DE PROFUNDIDADE,COM BLOCOS DE CONCRETO DE 20X20X40CM,COM ARGAMASSA DE CIMENTOE AREIA,NO TRACO 1:4 E CONCRETO 20MPA,PARA PREENCHIMENTO DOS FUROS DOS MESMOS,EM PAREDES DE UMA VEZ(0,20M)</v>
      </c>
      <c r="C11404" s="749" t="s">
        <v>29200</v>
      </c>
      <c r="D11404" s="749" t="s">
        <v>29195</v>
      </c>
      <c r="E11404" s="749" t="s">
        <v>29196</v>
      </c>
      <c r="F11404" s="749" t="s">
        <v>29197</v>
      </c>
      <c r="I11404" s="749" t="s">
        <v>52</v>
      </c>
      <c r="J11404" s="749" t="n">
        <v>103.63</v>
      </c>
    </row>
    <row collapsed="false" customFormat="false" customHeight="true" hidden="true" ht="12.75" outlineLevel="0" r="11405">
      <c r="A11405" s="749" t="s">
        <v>29201</v>
      </c>
      <c r="B11405" s="749" t="str">
        <f aca="false">C11405&amp;D11405&amp;E11405&amp;F11405&amp;G11405&amp;H11405</f>
        <v>ALVENARIA PARA CAIXAS ENTERRADAS,ATE 3,00M DE PROFUNDIDADE,COM BLOCOS DE CONCRETO DE 20X20X40CM,COM ARGAMASSA DE CIMENTOE AREIA,NO TRACO 1:4 E CONCRETO 20MPA,PARA PREENCHIMENTO DOS FUROS DOS MESMOS,EM PAREDES DE UMA VEZ(0,20M)</v>
      </c>
      <c r="C11405" s="749" t="s">
        <v>29200</v>
      </c>
      <c r="D11405" s="749" t="s">
        <v>29195</v>
      </c>
      <c r="E11405" s="749" t="s">
        <v>29196</v>
      </c>
      <c r="F11405" s="749" t="s">
        <v>29197</v>
      </c>
      <c r="I11405" s="749" t="s">
        <v>52</v>
      </c>
      <c r="J11405" s="749" t="n">
        <v>97.8</v>
      </c>
    </row>
    <row collapsed="false" customFormat="false" customHeight="true" hidden="true" ht="38.25" outlineLevel="0" r="11406">
      <c r="A11406" s="749" t="s">
        <v>29202</v>
      </c>
      <c r="B11406" s="758" t="str">
        <f aca="false">C11406&amp;D11406&amp;E11406&amp;F11406&amp;G11406&amp;H11406</f>
        <v>ALVENARIA DE BLOCOS DE CONCRETO ESTRUTURAL 15X20X40CM,ASSENTES COM ARGAMASSA DE CIMENTO E AREIA,NO TRACO 1:8,EM PAREDESDE 0,15M DE ESPESSURA,DE SUPERFICIE CORRIDA ATE 3,00M DE ALTURA E MEDIDA PELA AREA REAL</v>
      </c>
      <c r="C11406" s="749" t="s">
        <v>29203</v>
      </c>
      <c r="D11406" s="749" t="s">
        <v>29204</v>
      </c>
      <c r="E11406" s="749" t="s">
        <v>29205</v>
      </c>
      <c r="F11406" s="749" t="s">
        <v>28966</v>
      </c>
      <c r="I11406" s="749" t="s">
        <v>52</v>
      </c>
      <c r="J11406" s="749" t="n">
        <v>60.42</v>
      </c>
    </row>
    <row collapsed="false" customFormat="false" customHeight="true" hidden="true" ht="12.75" outlineLevel="0" r="11407">
      <c r="A11407" s="749" t="s">
        <v>29206</v>
      </c>
      <c r="B11407" s="749" t="str">
        <f aca="false">C11407&amp;D11407&amp;E11407&amp;F11407&amp;G11407&amp;H11407</f>
        <v>ALVENARIA DE BLOCOS DE CONCRETO ESTRUTURAL 15X20X40CM,ASSENTES COM ARGAMASSA DE CIMENTO E AREIA,NO TRACO 1:8,EM PAREDESDE 0,15M DE ESPESSURA,DE SUPERFICIE CORRIDA ATE 3,00M DE ALTURA E MEDIDA PELA AREA REAL</v>
      </c>
      <c r="C11407" s="749" t="s">
        <v>29203</v>
      </c>
      <c r="D11407" s="749" t="s">
        <v>29204</v>
      </c>
      <c r="E11407" s="749" t="s">
        <v>29205</v>
      </c>
      <c r="F11407" s="749" t="s">
        <v>28966</v>
      </c>
      <c r="I11407" s="749" t="s">
        <v>52</v>
      </c>
      <c r="J11407" s="749" t="n">
        <v>56.32</v>
      </c>
    </row>
    <row collapsed="false" customFormat="false" customHeight="true" hidden="true" ht="12.75" outlineLevel="0" r="11408">
      <c r="A11408" s="749" t="s">
        <v>29207</v>
      </c>
      <c r="B11408" s="749" t="str">
        <f aca="false">C11408&amp;D11408&amp;E11408&amp;F11408&amp;G11408&amp;H11408</f>
        <v>ALVENARIA DE BLOCOS DE CONCRETO ESTRUTURAL 15X20X40CM,ASSENTES COM ARGAMASSA DE CIMENTO E AREIA,NO TRACO 1:8,EM PAREDESDE 0,15M DE ESPESSURA,COM VAOS OU ARESTAS,ATE 3,00M DE ALTURA E MEDIDA PELA AREA REAL</v>
      </c>
      <c r="C11408" s="749" t="s">
        <v>29203</v>
      </c>
      <c r="D11408" s="749" t="s">
        <v>29204</v>
      </c>
      <c r="E11408" s="749" t="s">
        <v>29208</v>
      </c>
      <c r="F11408" s="749" t="s">
        <v>28970</v>
      </c>
      <c r="I11408" s="749" t="s">
        <v>52</v>
      </c>
      <c r="J11408" s="749" t="n">
        <v>62.91</v>
      </c>
    </row>
    <row collapsed="false" customFormat="false" customHeight="true" hidden="true" ht="12.75" outlineLevel="0" r="11409">
      <c r="A11409" s="749" t="s">
        <v>29209</v>
      </c>
      <c r="B11409" s="749" t="str">
        <f aca="false">C11409&amp;D11409&amp;E11409&amp;F11409&amp;G11409&amp;H11409</f>
        <v>ALVENARIA DE BLOCOS DE CONCRETO ESTRUTURAL 15X20X40CM,ASSENTES COM ARGAMASSA DE CIMENTO E AREIA,NO TRACO 1:8,EM PAREDESDE 0,15M DE ESPESSURA,COM VAOS OU ARESTAS,ATE 3,00M DE ALTURA E MEDIDA PELA AREA REAL</v>
      </c>
      <c r="C11409" s="749" t="s">
        <v>29203</v>
      </c>
      <c r="D11409" s="749" t="s">
        <v>29204</v>
      </c>
      <c r="E11409" s="749" t="s">
        <v>29208</v>
      </c>
      <c r="F11409" s="749" t="s">
        <v>28970</v>
      </c>
      <c r="I11409" s="749" t="s">
        <v>52</v>
      </c>
      <c r="J11409" s="749" t="n">
        <v>58.47</v>
      </c>
    </row>
    <row collapsed="false" customFormat="false" customHeight="true" hidden="true" ht="12.75" outlineLevel="0" r="11410">
      <c r="A11410" s="749" t="s">
        <v>29210</v>
      </c>
      <c r="B11410" s="749" t="str">
        <f aca="false">C11410&amp;D11410&amp;E11410&amp;F11410&amp;G11410&amp;H11410</f>
        <v>ALVENARIA DE BLOCOS DE CONCRETO ESTRUTURAL 15X20X40CM,ASSENTES COM ARGAMASSA DE CIMENTO E AREIA,NO TRACO 1:8,EM PAREDESDE 0,15M DE ESPESSURA,DE SUPERFICIE CORRIDA,DE 3,00M ATE 4,50M DE ALTURA E MEDIDA PELA AREA REAL</v>
      </c>
      <c r="C11410" s="749" t="s">
        <v>29203</v>
      </c>
      <c r="D11410" s="749" t="s">
        <v>29204</v>
      </c>
      <c r="E11410" s="749" t="s">
        <v>29211</v>
      </c>
      <c r="F11410" s="749" t="s">
        <v>29100</v>
      </c>
      <c r="I11410" s="749" t="s">
        <v>52</v>
      </c>
      <c r="J11410" s="749" t="n">
        <v>71.07</v>
      </c>
    </row>
    <row collapsed="false" customFormat="false" customHeight="true" hidden="true" ht="12.75" outlineLevel="0" r="11411">
      <c r="A11411" s="749" t="s">
        <v>29212</v>
      </c>
      <c r="B11411" s="749" t="str">
        <f aca="false">C11411&amp;D11411&amp;E11411&amp;F11411&amp;G11411&amp;H11411</f>
        <v>ALVENARIA DE BLOCOS DE CONCRETO ESTRUTURAL 15X20X40CM,ASSENTES COM ARGAMASSA DE CIMENTO E AREIA,NO TRACO 1:8,EM PAREDESDE 0,15M DE ESPESSURA,DE SUPERFICIE CORRIDA,DE 3,00M ATE 4,50M DE ALTURA E MEDIDA PELA AREA REAL</v>
      </c>
      <c r="C11411" s="749" t="s">
        <v>29203</v>
      </c>
      <c r="D11411" s="749" t="s">
        <v>29204</v>
      </c>
      <c r="E11411" s="749" t="s">
        <v>29211</v>
      </c>
      <c r="F11411" s="749" t="s">
        <v>29100</v>
      </c>
      <c r="I11411" s="749" t="s">
        <v>52</v>
      </c>
      <c r="J11411" s="749" t="n">
        <v>65.54</v>
      </c>
    </row>
    <row collapsed="false" customFormat="false" customHeight="true" hidden="true" ht="12.75" outlineLevel="0" r="11412">
      <c r="A11412" s="749" t="s">
        <v>29213</v>
      </c>
      <c r="B11412" s="749" t="str">
        <f aca="false">C11412&amp;D11412&amp;E11412&amp;F11412&amp;G11412&amp;H11412</f>
        <v>ALVENARIA DE BLOCOS DE CONCRETO ESTRUTURAL 15X20X40CM,ASSENTES COM ARGAMASSA DE CIMENTO E AREIA,NO TRACO 1:8,EM PAREDESDE 0,15M DE ESPESSURA,COM VAOS OU ARESTAS,DE 3,00M A 4,50M DE ALTURA E MEDIDA PELA AREA REAL</v>
      </c>
      <c r="C11412" s="749" t="s">
        <v>29203</v>
      </c>
      <c r="D11412" s="749" t="s">
        <v>29204</v>
      </c>
      <c r="E11412" s="749" t="s">
        <v>29214</v>
      </c>
      <c r="F11412" s="749" t="s">
        <v>29068</v>
      </c>
      <c r="I11412" s="749" t="s">
        <v>52</v>
      </c>
      <c r="J11412" s="749" t="n">
        <v>76.39</v>
      </c>
    </row>
    <row collapsed="false" customFormat="false" customHeight="true" hidden="true" ht="12.75" outlineLevel="0" r="11413">
      <c r="A11413" s="749" t="s">
        <v>29215</v>
      </c>
      <c r="B11413" s="749" t="str">
        <f aca="false">C11413&amp;D11413&amp;E11413&amp;F11413&amp;G11413&amp;H11413</f>
        <v>ALVENARIA DE BLOCOS DE CONCRETO ESTRUTURAL 15X20X40CM,ASSENTES COM ARGAMASSA DE CIMENTO E AREIA,NO TRACO 1:8,EM PAREDESDE 0,15M DE ESPESSURA,COM VAOS OU ARESTAS,DE 3,00M A 4,50M DE ALTURA E MEDIDA PELA AREA REAL</v>
      </c>
      <c r="C11413" s="749" t="s">
        <v>29203</v>
      </c>
      <c r="D11413" s="749" t="s">
        <v>29204</v>
      </c>
      <c r="E11413" s="749" t="s">
        <v>29214</v>
      </c>
      <c r="F11413" s="749" t="s">
        <v>29068</v>
      </c>
      <c r="I11413" s="749" t="s">
        <v>52</v>
      </c>
      <c r="J11413" s="749" t="n">
        <v>70.15</v>
      </c>
    </row>
    <row collapsed="false" customFormat="false" customHeight="true" hidden="true" ht="12.75" outlineLevel="0" r="11414">
      <c r="A11414" s="749" t="s">
        <v>29216</v>
      </c>
      <c r="B11414" s="749" t="str">
        <f aca="false">C11414&amp;D11414&amp;E11414&amp;F11414&amp;G11414&amp;H11414</f>
        <v>ALVENARIA DE BLOCOS DE CONCRETO ESTRUTURAL 15X20X40CM,ASSENTES COM ARGAMASSA DE CIMENTO,CAL HIDRATADA ADITIVADA E AREIA,NO TRACO 1:1:8,EM PAREDES DE 15CM DE ESPESSURA,DE SUPERFICIE CORRIDA ATE 3,00M DE ALTURA E MEDIDA PELA AREA REAL</v>
      </c>
      <c r="C11414" s="749" t="s">
        <v>29203</v>
      </c>
      <c r="D11414" s="749" t="s">
        <v>29217</v>
      </c>
      <c r="E11414" s="749" t="s">
        <v>29218</v>
      </c>
      <c r="F11414" s="749" t="s">
        <v>29219</v>
      </c>
      <c r="I11414" s="749" t="s">
        <v>52</v>
      </c>
      <c r="J11414" s="749" t="n">
        <v>61</v>
      </c>
    </row>
    <row collapsed="false" customFormat="false" customHeight="true" hidden="true" ht="12.75" outlineLevel="0" r="11415">
      <c r="A11415" s="749" t="s">
        <v>29220</v>
      </c>
      <c r="B11415" s="749" t="str">
        <f aca="false">C11415&amp;D11415&amp;E11415&amp;F11415&amp;G11415&amp;H11415</f>
        <v>ALVENARIA DE BLOCOS DE CONCRETO ESTRUTURAL 15X20X40CM,ASSENTES COM ARGAMASSA DE CIMENTO,CAL HIDRATADA ADITIVADA E AREIA,NO TRACO 1:1:8,EM PAREDES DE 15CM DE ESPESSURA,DE SUPERFICIE CORRIDA ATE 3,00M DE ALTURA E MEDIDA PELA AREA REAL</v>
      </c>
      <c r="C11415" s="749" t="s">
        <v>29203</v>
      </c>
      <c r="D11415" s="749" t="s">
        <v>29217</v>
      </c>
      <c r="E11415" s="749" t="s">
        <v>29218</v>
      </c>
      <c r="F11415" s="749" t="s">
        <v>29219</v>
      </c>
      <c r="I11415" s="749" t="s">
        <v>52</v>
      </c>
      <c r="J11415" s="749" t="n">
        <v>56.94</v>
      </c>
    </row>
    <row collapsed="false" customFormat="false" customHeight="true" hidden="true" ht="12.75" outlineLevel="0" r="11416">
      <c r="A11416" s="749" t="s">
        <v>29221</v>
      </c>
      <c r="B11416" s="749" t="str">
        <f aca="false">C11416&amp;D11416&amp;E11416&amp;F11416&amp;G11416&amp;H11416</f>
        <v>ALVENARIA DE BLOCOS DE CONCRETO ESTRUTURAL 15X20X40CM,ASSENTES COM ARGAMASSA DE CIMENTO,CAL HIDRATADA ADITIVADA E AREIA,NO TRACO 1:1:8,EM PAREDES DE 15CM DE ESPESSURA,COM VAOS OU ARESTAS,ATE 3,00 DE ALTURA E MEDIDA PELA AREA REAL</v>
      </c>
      <c r="C11416" s="749" t="s">
        <v>29203</v>
      </c>
      <c r="D11416" s="749" t="s">
        <v>29217</v>
      </c>
      <c r="E11416" s="749" t="s">
        <v>29222</v>
      </c>
      <c r="F11416" s="749" t="s">
        <v>29223</v>
      </c>
      <c r="I11416" s="749" t="s">
        <v>52</v>
      </c>
      <c r="J11416" s="749" t="n">
        <v>63.48</v>
      </c>
    </row>
    <row collapsed="false" customFormat="false" customHeight="true" hidden="true" ht="12.75" outlineLevel="0" r="11417">
      <c r="A11417" s="749" t="s">
        <v>29224</v>
      </c>
      <c r="B11417" s="749" t="str">
        <f aca="false">C11417&amp;D11417&amp;E11417&amp;F11417&amp;G11417&amp;H11417</f>
        <v>ALVENARIA DE BLOCOS DE CONCRETO ESTRUTURAL 15X20X40CM,ASSENTES COM ARGAMASSA DE CIMENTO,CAL HIDRATADA ADITIVADA E AREIA,NO TRACO 1:1:8,EM PAREDES DE 15CM DE ESPESSURA,COM VAOS OU ARESTAS,ATE 3,00 DE ALTURA E MEDIDA PELA AREA REAL</v>
      </c>
      <c r="C11417" s="749" t="s">
        <v>29203</v>
      </c>
      <c r="D11417" s="749" t="s">
        <v>29217</v>
      </c>
      <c r="E11417" s="749" t="s">
        <v>29222</v>
      </c>
      <c r="F11417" s="749" t="s">
        <v>29223</v>
      </c>
      <c r="I11417" s="749" t="s">
        <v>52</v>
      </c>
      <c r="J11417" s="749" t="n">
        <v>59.09</v>
      </c>
    </row>
    <row collapsed="false" customFormat="false" customHeight="true" hidden="true" ht="12.75" outlineLevel="0" r="11418">
      <c r="A11418" s="749" t="s">
        <v>29225</v>
      </c>
      <c r="B11418" s="749" t="str">
        <f aca="false">C11418&amp;D11418&amp;E11418&amp;F11418&amp;G11418&amp;H11418</f>
        <v>ALVENARIA DE BLOCOS DE CONCRETO ESTRUTURAL 15X20X40CM,ASSENTES COM ARGAMASSA DE CIMENTO,CAL HIDRATADA ADITIVADA E AREIA,NO TRACO 1:1:8,EM PAREDES DE 15CM DE ESPESSURA,DE SUPERFICIE CORRIDA DE 3,00M A 4,50M DE ALTURA E MEDIDA PELA AREA REAL</v>
      </c>
      <c r="C11418" s="749" t="s">
        <v>29203</v>
      </c>
      <c r="D11418" s="749" t="s">
        <v>29217</v>
      </c>
      <c r="E11418" s="749" t="s">
        <v>29218</v>
      </c>
      <c r="F11418" s="749" t="s">
        <v>29226</v>
      </c>
      <c r="I11418" s="749" t="s">
        <v>52</v>
      </c>
      <c r="J11418" s="749" t="n">
        <v>71.64</v>
      </c>
    </row>
    <row collapsed="false" customFormat="false" customHeight="true" hidden="true" ht="12.75" outlineLevel="0" r="11419">
      <c r="A11419" s="749" t="s">
        <v>29227</v>
      </c>
      <c r="B11419" s="749" t="str">
        <f aca="false">C11419&amp;D11419&amp;E11419&amp;F11419&amp;G11419&amp;H11419</f>
        <v>ALVENARIA DE BLOCOS DE CONCRETO ESTRUTURAL 15X20X40CM,ASSENTES COM ARGAMASSA DE CIMENTO,CAL HIDRATADA ADITIVADA E AREIA,NO TRACO 1:1:8,EM PAREDES DE 15CM DE ESPESSURA,DE SUPERFICIE CORRIDA DE 3,00M A 4,50M DE ALTURA E MEDIDA PELA AREA REAL</v>
      </c>
      <c r="C11419" s="749" t="s">
        <v>29203</v>
      </c>
      <c r="D11419" s="749" t="s">
        <v>29217</v>
      </c>
      <c r="E11419" s="749" t="s">
        <v>29218</v>
      </c>
      <c r="F11419" s="749" t="s">
        <v>29226</v>
      </c>
      <c r="I11419" s="749" t="s">
        <v>52</v>
      </c>
      <c r="J11419" s="749" t="n">
        <v>66.16</v>
      </c>
    </row>
    <row collapsed="false" customFormat="false" customHeight="true" hidden="true" ht="12.75" outlineLevel="0" r="11420">
      <c r="A11420" s="749" t="s">
        <v>29228</v>
      </c>
      <c r="B11420" s="749" t="str">
        <f aca="false">C11420&amp;D11420&amp;E11420&amp;F11420&amp;G11420&amp;H11420</f>
        <v>ALVENARIA DE BLOCOS DE CONCRETO ESTRUTURAL 15X20X40CM,ASSENTES COM ARGAMASSA DE CIMENTO,CAL HIDRATADA ADITIVADA E AREIA,NO TRACO 1:1:8,EM PAREDES DE 15CM DE ESPESSURA,COM VAOS OU ARESTAS,DE 3,00M A 4,50M DE ALTURA E MEDIDA PELA AREA REAL</v>
      </c>
      <c r="C11420" s="749" t="s">
        <v>29203</v>
      </c>
      <c r="D11420" s="749" t="s">
        <v>29217</v>
      </c>
      <c r="E11420" s="749" t="s">
        <v>29222</v>
      </c>
      <c r="F11420" s="749" t="s">
        <v>29229</v>
      </c>
      <c r="I11420" s="749" t="s">
        <v>52</v>
      </c>
      <c r="J11420" s="749" t="n">
        <v>76.96</v>
      </c>
    </row>
    <row collapsed="false" customFormat="false" customHeight="true" hidden="true" ht="12.75" outlineLevel="0" r="11421">
      <c r="A11421" s="749" t="s">
        <v>29230</v>
      </c>
      <c r="B11421" s="749" t="str">
        <f aca="false">C11421&amp;D11421&amp;E11421&amp;F11421&amp;G11421&amp;H11421</f>
        <v>ALVENARIA DE BLOCOS DE CONCRETO ESTRUTURAL 15X20X40CM,ASSENTES COM ARGAMASSA DE CIMENTO,CAL HIDRATADA ADITIVADA E AREIA,NO TRACO 1:1:8,EM PAREDES DE 15CM DE ESPESSURA,COM VAOS OU ARESTAS,DE 3,00M A 4,50M DE ALTURA E MEDIDA PELA AREA REAL</v>
      </c>
      <c r="C11421" s="749" t="s">
        <v>29203</v>
      </c>
      <c r="D11421" s="749" t="s">
        <v>29217</v>
      </c>
      <c r="E11421" s="749" t="s">
        <v>29222</v>
      </c>
      <c r="F11421" s="749" t="s">
        <v>29229</v>
      </c>
      <c r="I11421" s="749" t="s">
        <v>52</v>
      </c>
      <c r="J11421" s="749" t="n">
        <v>70.77</v>
      </c>
    </row>
    <row collapsed="false" customFormat="false" customHeight="true" hidden="true" ht="12.75" outlineLevel="0" r="11422">
      <c r="A11422" s="749" t="s">
        <v>29231</v>
      </c>
      <c r="B11422" s="749" t="str">
        <f aca="false">C11422&amp;D11422&amp;E11422&amp;F11422&amp;G11422&amp;H11422</f>
        <v>PAREDE DE BLOCOS CERAMICOS VAZADOS(COBOGO),DE 10X10X10CM,ASSENTES COM ARGAMASSA DE CIMENTO E AREIA,NO TRACO 1:4,LEVANDOUM VERGALHAO DE 4,2MM EM CADA JUNTA HORIZONTAL,PRESO NAS EXTREMIDADES A ESTRUTURA OU ALVENARIA EXISTENTE</v>
      </c>
      <c r="C11422" s="749" t="s">
        <v>29232</v>
      </c>
      <c r="D11422" s="749" t="s">
        <v>29233</v>
      </c>
      <c r="E11422" s="749" t="s">
        <v>29234</v>
      </c>
      <c r="F11422" s="749" t="s">
        <v>29235</v>
      </c>
      <c r="I11422" s="749" t="s">
        <v>52</v>
      </c>
      <c r="J11422" s="749" t="n">
        <v>155.07</v>
      </c>
    </row>
    <row collapsed="false" customFormat="false" customHeight="true" hidden="true" ht="12.75" outlineLevel="0" r="11423">
      <c r="A11423" s="749" t="s">
        <v>29236</v>
      </c>
      <c r="B11423" s="749" t="str">
        <f aca="false">C11423&amp;D11423&amp;E11423&amp;F11423&amp;G11423&amp;H11423</f>
        <v>PAREDE DE BLOCOS CERAMICOS VAZADOS(COBOGO),DE 10X10X10CM,ASSENTES COM ARGAMASSA DE CIMENTO E AREIA,NO TRACO 1:4,LEVANDOUM VERGALHAO DE 4,2MM EM CADA JUNTA HORIZONTAL,PRESO NAS EXTREMIDADES A ESTRUTURA OU ALVENARIA EXISTENTE</v>
      </c>
      <c r="C11423" s="749" t="s">
        <v>29232</v>
      </c>
      <c r="D11423" s="749" t="s">
        <v>29233</v>
      </c>
      <c r="E11423" s="749" t="s">
        <v>29234</v>
      </c>
      <c r="F11423" s="749" t="s">
        <v>29235</v>
      </c>
      <c r="I11423" s="749" t="s">
        <v>52</v>
      </c>
      <c r="J11423" s="749" t="n">
        <v>145.53</v>
      </c>
    </row>
    <row collapsed="false" customFormat="false" customHeight="true" hidden="true" ht="12.75" outlineLevel="0" r="11424">
      <c r="A11424" s="749" t="s">
        <v>29237</v>
      </c>
      <c r="B11424" s="749" t="str">
        <f aca="false">C11424&amp;D11424&amp;E11424&amp;F11424&amp;G11424&amp;H11424</f>
        <v>PAREDE DE BLOCOS VAZADOS(COBOGO),DE CIMENTO E AREIA,COM PESO DE 4,6KG,29X29X6CM,ASSENTES COMO EM 12.006.0010</v>
      </c>
      <c r="C11424" s="749" t="s">
        <v>29238</v>
      </c>
      <c r="D11424" s="749" t="s">
        <v>29239</v>
      </c>
      <c r="I11424" s="749" t="s">
        <v>52</v>
      </c>
      <c r="J11424" s="749" t="n">
        <v>159.19</v>
      </c>
    </row>
    <row collapsed="false" customFormat="false" customHeight="true" hidden="true" ht="12.75" outlineLevel="0" r="11425">
      <c r="A11425" s="749" t="s">
        <v>29240</v>
      </c>
      <c r="B11425" s="749" t="str">
        <f aca="false">C11425&amp;D11425&amp;E11425&amp;F11425&amp;G11425&amp;H11425</f>
        <v>PAREDE DE BLOCOS VAZADOS(COBOGO),DE CIMENTO E AREIA,COM PESO DE 4,6KG,29X29X6CM,ASSENTES COMO EM 12.006.0010</v>
      </c>
      <c r="C11425" s="749" t="s">
        <v>29238</v>
      </c>
      <c r="D11425" s="749" t="s">
        <v>29239</v>
      </c>
      <c r="I11425" s="749" t="s">
        <v>52</v>
      </c>
      <c r="J11425" s="749" t="n">
        <v>155.32</v>
      </c>
    </row>
    <row collapsed="false" customFormat="false" customHeight="true" hidden="true" ht="12.75" outlineLevel="0" r="11426">
      <c r="A11426" s="749" t="s">
        <v>29241</v>
      </c>
      <c r="B11426" s="749" t="str">
        <f aca="false">C11426&amp;D11426&amp;E11426&amp;F11426&amp;G11426&amp;H11426</f>
        <v>PAREDE DE BLOCOS VAZADOS(COBOGO),DE CIMENTO E AREIA,COM PESO DE 9,6KG,39X39X7CM,ASSENTES COMO EM 12.006.0010</v>
      </c>
      <c r="C11426" s="749" t="s">
        <v>29238</v>
      </c>
      <c r="D11426" s="749" t="s">
        <v>29242</v>
      </c>
      <c r="I11426" s="749" t="s">
        <v>52</v>
      </c>
      <c r="J11426" s="749" t="n">
        <v>123.94</v>
      </c>
    </row>
    <row collapsed="false" customFormat="false" customHeight="true" hidden="true" ht="12.75" outlineLevel="0" r="11427">
      <c r="A11427" s="749" t="s">
        <v>29243</v>
      </c>
      <c r="B11427" s="749" t="str">
        <f aca="false">C11427&amp;D11427&amp;E11427&amp;F11427&amp;G11427&amp;H11427</f>
        <v>PAREDE DE BLOCOS VAZADOS(COBOGO),DE CIMENTO E AREIA,COM PESO DE 9,6KG,39X39X7CM,ASSENTES COMO EM 12.006.0010</v>
      </c>
      <c r="C11427" s="749" t="s">
        <v>29238</v>
      </c>
      <c r="D11427" s="749" t="s">
        <v>29242</v>
      </c>
      <c r="I11427" s="749" t="s">
        <v>52</v>
      </c>
      <c r="J11427" s="749" t="n">
        <v>121.99</v>
      </c>
    </row>
    <row collapsed="false" customFormat="false" customHeight="true" hidden="true" ht="12.75" outlineLevel="0" r="11428">
      <c r="A11428" s="749" t="s">
        <v>29244</v>
      </c>
      <c r="B11428" s="749" t="str">
        <f aca="false">C11428&amp;D11428&amp;E11428&amp;F11428&amp;G11428&amp;H11428</f>
        <v>PAREDE DE BLOCOS VAZADOS(COBOGO),DE CIMENTO E AREIA,COM PESO DE 4KG,29X29X10CM,ASSENTES COMO EM 12.006.0010</v>
      </c>
      <c r="C11428" s="749" t="s">
        <v>29238</v>
      </c>
      <c r="D11428" s="749" t="s">
        <v>29245</v>
      </c>
      <c r="I11428" s="749" t="s">
        <v>52</v>
      </c>
      <c r="J11428" s="749" t="n">
        <v>191.01</v>
      </c>
    </row>
    <row collapsed="false" customFormat="false" customHeight="true" hidden="true" ht="12.75" outlineLevel="0" r="11429">
      <c r="A11429" s="749" t="s">
        <v>29246</v>
      </c>
      <c r="B11429" s="749" t="str">
        <f aca="false">C11429&amp;D11429&amp;E11429&amp;F11429&amp;G11429&amp;H11429</f>
        <v>PAREDE DE BLOCOS VAZADOS(COBOGO),DE CIMENTO E AREIA,COM PESO DE 4KG,29X29X10CM,ASSENTES COMO EM 12.006.0010</v>
      </c>
      <c r="C11429" s="749" t="s">
        <v>29238</v>
      </c>
      <c r="D11429" s="749" t="s">
        <v>29245</v>
      </c>
      <c r="I11429" s="749" t="s">
        <v>52</v>
      </c>
      <c r="J11429" s="749" t="n">
        <v>188.29</v>
      </c>
    </row>
    <row collapsed="false" customFormat="false" customHeight="true" hidden="true" ht="12.75" outlineLevel="0" r="11430">
      <c r="A11430" s="749" t="s">
        <v>29247</v>
      </c>
      <c r="B11430" s="749" t="str">
        <f aca="false">C11430&amp;D11430&amp;E11430&amp;F11430&amp;G11430&amp;H11430</f>
        <v>PAREDE DE BLOCOS VAZADOS(COBOGO),DE CIMENTO E AREIA,COM PESO DE 6,2KG,39X21,5X15CM,ASSENTES COMO EM 12.006.0010</v>
      </c>
      <c r="C11430" s="749" t="s">
        <v>29238</v>
      </c>
      <c r="D11430" s="749" t="s">
        <v>29248</v>
      </c>
      <c r="I11430" s="749" t="s">
        <v>52</v>
      </c>
      <c r="J11430" s="749" t="n">
        <v>191.2</v>
      </c>
    </row>
    <row collapsed="false" customFormat="false" customHeight="true" hidden="true" ht="12.75" outlineLevel="0" r="11431">
      <c r="A11431" s="749" t="s">
        <v>29249</v>
      </c>
      <c r="B11431" s="749" t="str">
        <f aca="false">C11431&amp;D11431&amp;E11431&amp;F11431&amp;G11431&amp;H11431</f>
        <v>PAREDE DE BLOCOS VAZADOS(COBOGO),DE CIMENTO E AREIA,COM PESO DE 6,2KG,39X21,5X15CM,ASSENTES COMO EM 12.006.0010</v>
      </c>
      <c r="C11431" s="749" t="s">
        <v>29238</v>
      </c>
      <c r="D11431" s="749" t="s">
        <v>29248</v>
      </c>
      <c r="I11431" s="749" t="s">
        <v>52</v>
      </c>
      <c r="J11431" s="749" t="n">
        <v>187.21</v>
      </c>
    </row>
    <row collapsed="false" customFormat="false" customHeight="true" hidden="true" ht="12.75" outlineLevel="0" r="11432">
      <c r="A11432" s="749" t="s">
        <v>29250</v>
      </c>
      <c r="B11432" s="749" t="str">
        <f aca="false">C11432&amp;D11432&amp;E11432&amp;F11432&amp;G11432&amp;H11432</f>
        <v>PAREDE DE BLOCOS VAZADOS(COBOGO),DE CIMENTO E AREIA,COM PESO DE 2,9KG,40X10X10CM,ASSENTES COMO EM 12.006.0010</v>
      </c>
      <c r="C11432" s="749" t="s">
        <v>29238</v>
      </c>
      <c r="D11432" s="749" t="s">
        <v>29251</v>
      </c>
      <c r="I11432" s="749" t="s">
        <v>52</v>
      </c>
      <c r="J11432" s="749" t="n">
        <v>284.29</v>
      </c>
    </row>
    <row collapsed="false" customFormat="false" customHeight="true" hidden="true" ht="12.75" outlineLevel="0" r="11433">
      <c r="A11433" s="749" t="s">
        <v>29252</v>
      </c>
      <c r="B11433" s="749" t="str">
        <f aca="false">C11433&amp;D11433&amp;E11433&amp;F11433&amp;G11433&amp;H11433</f>
        <v>PAREDE DE BLOCOS VAZADOS(COBOGO),DE CIMENTO E AREIA,COM PESO DE 2,9KG,40X10X10CM,ASSENTES COMO EM 12.006.0010</v>
      </c>
      <c r="C11433" s="749" t="s">
        <v>29238</v>
      </c>
      <c r="D11433" s="749" t="s">
        <v>29251</v>
      </c>
      <c r="I11433" s="749" t="s">
        <v>52</v>
      </c>
      <c r="J11433" s="749" t="n">
        <v>277.9</v>
      </c>
    </row>
    <row collapsed="false" customFormat="false" customHeight="true" hidden="true" ht="12.75" outlineLevel="0" r="11434">
      <c r="A11434" s="749" t="s">
        <v>29253</v>
      </c>
      <c r="B11434" s="749" t="str">
        <f aca="false">C11434&amp;D11434&amp;E11434&amp;F11434&amp;G11434&amp;H11434</f>
        <v>PAREDE DE BLOCOS VAZADOS(COBOGO),DE CIMENTO E AREIA,COM PESO DE 11,2KG,33X33X10CM,ASSENTES COMO EM 12.006.0010</v>
      </c>
      <c r="C11434" s="749" t="s">
        <v>29238</v>
      </c>
      <c r="D11434" s="749" t="s">
        <v>29254</v>
      </c>
      <c r="I11434" s="749" t="s">
        <v>52</v>
      </c>
      <c r="J11434" s="749" t="n">
        <v>198.54</v>
      </c>
    </row>
    <row collapsed="false" customFormat="false" customHeight="true" hidden="true" ht="12.75" outlineLevel="0" r="11435">
      <c r="A11435" s="749" t="s">
        <v>29255</v>
      </c>
      <c r="B11435" s="749" t="str">
        <f aca="false">C11435&amp;D11435&amp;E11435&amp;F11435&amp;G11435&amp;H11435</f>
        <v>PAREDE DE BLOCOS VAZADOS(COBOGO),DE CIMENTO E AREIA,COM PESO DE 11,2KG,33X33X10CM,ASSENTES COMO EM 12.006.0010</v>
      </c>
      <c r="C11435" s="749" t="s">
        <v>29238</v>
      </c>
      <c r="D11435" s="749" t="s">
        <v>29254</v>
      </c>
      <c r="I11435" s="749" t="s">
        <v>52</v>
      </c>
      <c r="J11435" s="749" t="n">
        <v>195.69</v>
      </c>
    </row>
    <row collapsed="false" customFormat="false" customHeight="true" hidden="true" ht="12.75" outlineLevel="0" r="11436">
      <c r="A11436" s="749" t="s">
        <v>29256</v>
      </c>
      <c r="B11436" s="749" t="str">
        <f aca="false">C11436&amp;D11436&amp;E11436&amp;F11436&amp;G11436&amp;H11436</f>
        <v>PAREDE DE BLOCOS VAZADOS(COBOGO),EM PLACAS DE CONCRETO 50X50X5CM,FUROS QUADRADOS,ASSENTES COMO 12.006.0010</v>
      </c>
      <c r="C11436" s="749" t="s">
        <v>29257</v>
      </c>
      <c r="D11436" s="749" t="s">
        <v>29258</v>
      </c>
      <c r="I11436" s="749" t="s">
        <v>52</v>
      </c>
      <c r="J11436" s="749" t="n">
        <v>148.28</v>
      </c>
    </row>
    <row collapsed="false" customFormat="false" customHeight="true" hidden="true" ht="12.75" outlineLevel="0" r="11437">
      <c r="A11437" s="749" t="s">
        <v>29259</v>
      </c>
      <c r="B11437" s="749" t="str">
        <f aca="false">C11437&amp;D11437&amp;E11437&amp;F11437&amp;G11437&amp;H11437</f>
        <v>PAREDE DE BLOCOS VAZADOS(COBOGO),EM PLACAS DE CONCRETO 50X50X5CM,FUROS QUADRADOS,ASSENTES COMO 12.006.0010</v>
      </c>
      <c r="C11437" s="749" t="s">
        <v>29257</v>
      </c>
      <c r="D11437" s="749" t="s">
        <v>29258</v>
      </c>
      <c r="I11437" s="749" t="s">
        <v>52</v>
      </c>
      <c r="J11437" s="749" t="n">
        <v>138.7</v>
      </c>
    </row>
    <row collapsed="false" customFormat="false" customHeight="true" hidden="true" ht="12.75" outlineLevel="0" r="11438">
      <c r="A11438" s="749" t="s">
        <v>29260</v>
      </c>
      <c r="B11438" s="749" t="str">
        <f aca="false">C11438&amp;D11438&amp;E11438&amp;F11438&amp;G11438&amp;H11438</f>
        <v>PAREDE DE BLOCOS VAZADOS(COBOGO),EM PLACAS DE CONCRETO 45X60X8CM,EM VENEZIANA,ASSENTES COMO 12.006.0010</v>
      </c>
      <c r="C11438" s="749" t="s">
        <v>29261</v>
      </c>
      <c r="D11438" s="749" t="s">
        <v>29262</v>
      </c>
      <c r="I11438" s="749" t="s">
        <v>52</v>
      </c>
      <c r="J11438" s="749" t="n">
        <v>127.35</v>
      </c>
    </row>
    <row collapsed="false" customFormat="false" customHeight="true" hidden="true" ht="12.75" outlineLevel="0" r="11439">
      <c r="A11439" s="749" t="s">
        <v>29263</v>
      </c>
      <c r="B11439" s="749" t="str">
        <f aca="false">C11439&amp;D11439&amp;E11439&amp;F11439&amp;G11439&amp;H11439</f>
        <v>PAREDE DE BLOCOS VAZADOS(COBOGO),EM PLACAS DE CONCRETO 45X60X8CM,EM VENEZIANA,ASSENTES COMO 12.006.0010</v>
      </c>
      <c r="C11439" s="749" t="s">
        <v>29261</v>
      </c>
      <c r="D11439" s="749" t="s">
        <v>29262</v>
      </c>
      <c r="I11439" s="749" t="s">
        <v>52</v>
      </c>
      <c r="J11439" s="749" t="n">
        <v>116.99</v>
      </c>
    </row>
    <row collapsed="false" customFormat="false" customHeight="true" hidden="true" ht="12.75" outlineLevel="0" r="11440">
      <c r="A11440" s="749" t="s">
        <v>29264</v>
      </c>
      <c r="B11440" s="749" t="str">
        <f aca="false">C11440&amp;D11440&amp;E11440&amp;F11440&amp;G11440&amp;H11440</f>
        <v>PAREDE DE BLOCOS DE VIDRO NACIONAL,TIPO VENEZIANA,MEDINDO 20X10X8CM,COM ARGAMASSA DE CIMENTO,CAL E AREIA FINA,NO TRACO 1:3:5</v>
      </c>
      <c r="C11440" s="749" t="s">
        <v>29265</v>
      </c>
      <c r="D11440" s="749" t="s">
        <v>29266</v>
      </c>
      <c r="E11440" s="749" t="s">
        <v>28840</v>
      </c>
      <c r="I11440" s="749" t="s">
        <v>52</v>
      </c>
      <c r="J11440" s="749" t="n">
        <v>1128.17</v>
      </c>
    </row>
    <row collapsed="false" customFormat="false" customHeight="true" hidden="true" ht="12.75" outlineLevel="0" r="11441">
      <c r="A11441" s="749" t="s">
        <v>29267</v>
      </c>
      <c r="B11441" s="749" t="str">
        <f aca="false">C11441&amp;D11441&amp;E11441&amp;F11441&amp;G11441&amp;H11441</f>
        <v>PAREDE DE BLOCOS DE VIDRO NACIONAL,TIPO VENEZIANA,MEDINDO 20X10X8CM,COM ARGAMASSA DE CIMENTO,CAL E AREIA FINA,NO TRACO 1:3:5</v>
      </c>
      <c r="C11441" s="749" t="s">
        <v>29265</v>
      </c>
      <c r="D11441" s="749" t="s">
        <v>29266</v>
      </c>
      <c r="E11441" s="749" t="s">
        <v>28840</v>
      </c>
      <c r="I11441" s="749" t="s">
        <v>52</v>
      </c>
      <c r="J11441" s="749" t="n">
        <v>1104.45</v>
      </c>
    </row>
    <row collapsed="false" customFormat="false" customHeight="true" hidden="true" ht="12.75" outlineLevel="0" r="11442">
      <c r="A11442" s="749" t="s">
        <v>29268</v>
      </c>
      <c r="B11442" s="749" t="str">
        <f aca="false">C11442&amp;D11442&amp;E11442&amp;F11442&amp;G11442&amp;H11442</f>
        <v>PAREDE DE BLOCOS DE VIDRO NACIONAL,TIPO VENEZIANA MEDINDO 20X10X10CM,COM ARGAMASSA DE CIMENTO,CAL E AREIA FINA,NO TRACO1:3:5</v>
      </c>
      <c r="C11442" s="749" t="s">
        <v>29269</v>
      </c>
      <c r="D11442" s="749" t="s">
        <v>29270</v>
      </c>
      <c r="E11442" s="759" t="s">
        <v>29271</v>
      </c>
      <c r="I11442" s="749" t="s">
        <v>52</v>
      </c>
      <c r="J11442" s="749" t="n">
        <v>1016.01</v>
      </c>
    </row>
    <row collapsed="false" customFormat="false" customHeight="true" hidden="true" ht="12.75" outlineLevel="0" r="11443">
      <c r="A11443" s="749" t="s">
        <v>29272</v>
      </c>
      <c r="B11443" s="749" t="str">
        <f aca="false">C11443&amp;D11443&amp;E11443&amp;F11443&amp;G11443&amp;H11443</f>
        <v>PAREDE DE BLOCOS DE VIDRO NACIONAL,TIPO VENEZIANA MEDINDO 20X10X10CM,COM ARGAMASSA DE CIMENTO,CAL E AREIA FINA,NO TRACO1:3:5</v>
      </c>
      <c r="C11443" s="749" t="s">
        <v>29269</v>
      </c>
      <c r="D11443" s="749" t="s">
        <v>29270</v>
      </c>
      <c r="E11443" s="759" t="s">
        <v>29271</v>
      </c>
      <c r="I11443" s="749" t="s">
        <v>52</v>
      </c>
      <c r="J11443" s="749" t="n">
        <v>992.26</v>
      </c>
    </row>
    <row collapsed="false" customFormat="false" customHeight="true" hidden="true" ht="12.75" outlineLevel="0" r="11444">
      <c r="A11444" s="749" t="s">
        <v>29273</v>
      </c>
      <c r="B11444" s="749" t="str">
        <f aca="false">C11444&amp;D11444&amp;E11444&amp;F11444&amp;G11444&amp;H11444</f>
        <v>PAREDE DE BLOCOS DE VIDRO NACIONAL,TIPO VENEZIANA MEDINDO 20X20X6CM,COM ARGAMASSA DE CIMENTO,CAL E AREIA FINA,NO TRACO 1:3:5</v>
      </c>
      <c r="C11444" s="749" t="s">
        <v>29269</v>
      </c>
      <c r="D11444" s="749" t="s">
        <v>29274</v>
      </c>
      <c r="E11444" s="749" t="s">
        <v>28840</v>
      </c>
      <c r="I11444" s="749" t="s">
        <v>52</v>
      </c>
      <c r="J11444" s="749" t="n">
        <v>710.93</v>
      </c>
    </row>
    <row collapsed="false" customFormat="false" customHeight="true" hidden="true" ht="12.75" outlineLevel="0" r="11445">
      <c r="A11445" s="749" t="s">
        <v>29275</v>
      </c>
      <c r="B11445" s="749" t="str">
        <f aca="false">C11445&amp;D11445&amp;E11445&amp;F11445&amp;G11445&amp;H11445</f>
        <v>PAREDE DE BLOCOS DE VIDRO NACIONAL,TIPO VENEZIANA MEDINDO 20X20X6CM,COM ARGAMASSA DE CIMENTO,CAL E AREIA FINA,NO TRACO 1:3:5</v>
      </c>
      <c r="C11445" s="749" t="s">
        <v>29269</v>
      </c>
      <c r="D11445" s="749" t="s">
        <v>29274</v>
      </c>
      <c r="E11445" s="749" t="s">
        <v>28840</v>
      </c>
      <c r="I11445" s="749" t="s">
        <v>52</v>
      </c>
      <c r="J11445" s="749" t="n">
        <v>689.59</v>
      </c>
    </row>
    <row collapsed="false" customFormat="false" customHeight="true" hidden="true" ht="12.75" outlineLevel="0" r="11446">
      <c r="A11446" s="749" t="s">
        <v>29276</v>
      </c>
      <c r="B11446" s="749" t="str">
        <f aca="false">C11446&amp;D11446&amp;E11446&amp;F11446&amp;G11446&amp;H11446</f>
        <v>PAREDE DE BLOCOS DE VIDRO NACIONAL CANELADO 20X20X10CM,COM ARGAMASSA DE CIMENTO,CAL E AREIA FINA,NO TRACO 1:3:5</v>
      </c>
      <c r="C11446" s="749" t="s">
        <v>29277</v>
      </c>
      <c r="D11446" s="749" t="s">
        <v>28876</v>
      </c>
      <c r="I11446" s="749" t="s">
        <v>52</v>
      </c>
      <c r="J11446" s="749" t="n">
        <v>351.93</v>
      </c>
    </row>
    <row collapsed="false" customFormat="false" customHeight="true" hidden="true" ht="12.75" outlineLevel="0" r="11447">
      <c r="A11447" s="749" t="s">
        <v>29278</v>
      </c>
      <c r="B11447" s="749" t="str">
        <f aca="false">C11447&amp;D11447&amp;E11447&amp;F11447&amp;G11447&amp;H11447</f>
        <v>PAREDE DE BLOCOS DE VIDRO NACIONAL CANELADO 20X20X10CM,COM ARGAMASSA DE CIMENTO,CAL E AREIA FINA,NO TRACO 1:3:5</v>
      </c>
      <c r="C11447" s="749" t="s">
        <v>29277</v>
      </c>
      <c r="D11447" s="749" t="s">
        <v>28876</v>
      </c>
      <c r="I11447" s="749" t="s">
        <v>52</v>
      </c>
      <c r="J11447" s="749" t="n">
        <v>332.92</v>
      </c>
    </row>
    <row collapsed="false" customFormat="false" customHeight="true" hidden="true" ht="38.25" outlineLevel="0" r="11448">
      <c r="A11448" s="749" t="s">
        <v>29279</v>
      </c>
      <c r="B11448" s="758" t="str">
        <f aca="false">C11448&amp;D11448&amp;E11448&amp;F11448&amp;G11448&amp;H11448</f>
        <v>ALVENARIA DE BLOCOS DE CONCRETO CELULAR,MEDINDO 10X30X60CM,ASSENTES COM ARGAMASSA DE CIMENTO,CAL HIDRATADA E AREIA,NO TRACO 1:2:9,EM PAREDES DE 10CM DE ESPESSURA E MEDIDA PELA AREA REAL</v>
      </c>
      <c r="C11448" s="749" t="s">
        <v>29280</v>
      </c>
      <c r="D11448" s="749" t="s">
        <v>29281</v>
      </c>
      <c r="E11448" s="749" t="s">
        <v>29282</v>
      </c>
      <c r="F11448" s="749" t="s">
        <v>28903</v>
      </c>
      <c r="I11448" s="749" t="s">
        <v>52</v>
      </c>
      <c r="J11448" s="749" t="n">
        <v>54.46</v>
      </c>
    </row>
    <row collapsed="false" customFormat="false" customHeight="true" hidden="true" ht="12.75" outlineLevel="0" r="11449">
      <c r="A11449" s="749" t="s">
        <v>29283</v>
      </c>
      <c r="B11449" s="749" t="str">
        <f aca="false">C11449&amp;D11449&amp;E11449&amp;F11449&amp;G11449&amp;H11449</f>
        <v>ALVENARIA DE BLOCOS DE CONCRETO CELULAR,MEDINDO 10X30X60CM,ASSENTES COM ARGAMASSA DE CIMENTO,CAL HIDRATADA E AREIA,NO TRACO 1:2:9,EM PAREDES DE 10CM DE ESPESSURA E MEDIDA PELA AREA REAL</v>
      </c>
      <c r="C11449" s="749" t="s">
        <v>29280</v>
      </c>
      <c r="D11449" s="749" t="s">
        <v>29281</v>
      </c>
      <c r="E11449" s="749" t="s">
        <v>29282</v>
      </c>
      <c r="F11449" s="749" t="s">
        <v>28903</v>
      </c>
      <c r="I11449" s="749" t="s">
        <v>52</v>
      </c>
      <c r="J11449" s="749" t="n">
        <v>53.33</v>
      </c>
    </row>
    <row collapsed="false" customFormat="false" customHeight="true" hidden="true" ht="12.75" outlineLevel="0" r="11450">
      <c r="A11450" s="749" t="s">
        <v>29284</v>
      </c>
      <c r="B11450" s="749" t="str">
        <f aca="false">C11450&amp;D11450&amp;E11450&amp;F11450&amp;G11450&amp;H11450</f>
        <v>ALVENARIA DE BLOCOS DE CONCRETO CELULAR,MEDINDO 20X30X60CM,ASSENTES COM ARGAMASSA DE CIMENTO,CAL HIDRATADA E AREIA,NO TRACO 1:2:9,EM PAREDES DE 20CM DE ESPESSURA E MEDIDA PELA AREA REAL</v>
      </c>
      <c r="C11450" s="749" t="s">
        <v>29285</v>
      </c>
      <c r="D11450" s="749" t="s">
        <v>29281</v>
      </c>
      <c r="E11450" s="749" t="s">
        <v>29286</v>
      </c>
      <c r="F11450" s="749" t="s">
        <v>28903</v>
      </c>
      <c r="I11450" s="749" t="s">
        <v>52</v>
      </c>
      <c r="J11450" s="749" t="n">
        <v>107.43</v>
      </c>
    </row>
    <row collapsed="false" customFormat="false" customHeight="true" hidden="true" ht="12.75" outlineLevel="0" r="11451">
      <c r="A11451" s="749" t="s">
        <v>29287</v>
      </c>
      <c r="B11451" s="749" t="str">
        <f aca="false">C11451&amp;D11451&amp;E11451&amp;F11451&amp;G11451&amp;H11451</f>
        <v>ALVENARIA DE BLOCOS DE CONCRETO CELULAR,MEDINDO 20X30X60CM,ASSENTES COM ARGAMASSA DE CIMENTO,CAL HIDRATADA E AREIA,NO TRACO 1:2:9,EM PAREDES DE 20CM DE ESPESSURA E MEDIDA PELA AREA REAL</v>
      </c>
      <c r="C11451" s="749" t="s">
        <v>29285</v>
      </c>
      <c r="D11451" s="749" t="s">
        <v>29281</v>
      </c>
      <c r="E11451" s="749" t="s">
        <v>29286</v>
      </c>
      <c r="F11451" s="749" t="s">
        <v>28903</v>
      </c>
      <c r="I11451" s="749" t="s">
        <v>52</v>
      </c>
      <c r="J11451" s="749" t="n">
        <v>105.31</v>
      </c>
    </row>
    <row collapsed="false" customFormat="false" customHeight="true" hidden="true" ht="12.75" outlineLevel="0" r="11452">
      <c r="A11452" s="749" t="s">
        <v>29288</v>
      </c>
      <c r="B11452" s="749" t="str">
        <f aca="false">C11452&amp;D11452&amp;E11452&amp;F11452&amp;G11452&amp;H11452</f>
        <v>ALVENARIA DE BLOCOS DE CONCRETO CELULAR,MEDINDO 15X30X60CM,ASSENTES COM ARGAMASSA DE CIMENTO,CAL HIDRATADA E AREIA,NO TRACO 1:2:9,EM PAREDES DE 15CM DE ESPESSURA E MEDIDA PELA AREA REAL</v>
      </c>
      <c r="C11452" s="749" t="s">
        <v>29289</v>
      </c>
      <c r="D11452" s="749" t="s">
        <v>29281</v>
      </c>
      <c r="E11452" s="749" t="s">
        <v>29290</v>
      </c>
      <c r="F11452" s="749" t="s">
        <v>28903</v>
      </c>
      <c r="I11452" s="749" t="s">
        <v>52</v>
      </c>
      <c r="J11452" s="749" t="n">
        <v>81.24</v>
      </c>
    </row>
    <row collapsed="false" customFormat="false" customHeight="true" hidden="true" ht="12.75" outlineLevel="0" r="11453">
      <c r="A11453" s="749" t="s">
        <v>29291</v>
      </c>
      <c r="B11453" s="749" t="str">
        <f aca="false">C11453&amp;D11453&amp;E11453&amp;F11453&amp;G11453&amp;H11453</f>
        <v>ALVENARIA DE BLOCOS DE CONCRETO CELULAR,MEDINDO 15X30X60CM,ASSENTES COM ARGAMASSA DE CIMENTO,CAL HIDRATADA E AREIA,NO TRACO 1:2:9,EM PAREDES DE 15CM DE ESPESSURA E MEDIDA PELA AREA REAL</v>
      </c>
      <c r="C11453" s="749" t="s">
        <v>29289</v>
      </c>
      <c r="D11453" s="749" t="s">
        <v>29281</v>
      </c>
      <c r="E11453" s="749" t="s">
        <v>29290</v>
      </c>
      <c r="F11453" s="749" t="s">
        <v>28903</v>
      </c>
      <c r="I11453" s="749" t="s">
        <v>52</v>
      </c>
      <c r="J11453" s="749" t="n">
        <v>79.56</v>
      </c>
    </row>
    <row collapsed="false" customFormat="false" customHeight="true" hidden="true" ht="12.75" outlineLevel="0" r="11454">
      <c r="A11454" s="749" t="s">
        <v>29292</v>
      </c>
      <c r="B11454" s="749" t="str">
        <f aca="false">C11454&amp;D11454&amp;E11454&amp;F11454&amp;G11454&amp;H11454</f>
        <v>ALVENARIA EM TIJOLO MACICO ECOLOGICO(SOLO-CIMENTO)MEDINDO 15X30X7,5CM,EM PAREDES DE 15CM DE ESPESSURA,ESTRUTURADA COM BARRAS DE ACO CA-50,COLA, REJUNTE E GROUT NO ENTORNO DOS VAOS,VERGAS,BLOCOS E CALHAS,EXCLUSIVE CINTA DE AMARRACAO E ALICERCE</v>
      </c>
      <c r="C11454" s="749" t="s">
        <v>29293</v>
      </c>
      <c r="D11454" s="749" t="s">
        <v>29294</v>
      </c>
      <c r="E11454" s="749" t="s">
        <v>29295</v>
      </c>
      <c r="F11454" s="749" t="s">
        <v>29296</v>
      </c>
      <c r="G11454" s="749" t="s">
        <v>29297</v>
      </c>
      <c r="I11454" s="749" t="s">
        <v>52</v>
      </c>
      <c r="J11454" s="749" t="n">
        <v>188.87</v>
      </c>
    </row>
    <row collapsed="false" customFormat="false" customHeight="true" hidden="true" ht="12.75" outlineLevel="0" r="11455">
      <c r="A11455" s="749" t="s">
        <v>29298</v>
      </c>
      <c r="B11455" s="749" t="str">
        <f aca="false">C11455&amp;D11455&amp;E11455&amp;F11455&amp;G11455&amp;H11455</f>
        <v>ALVENARIA EM TIJOLO MACICO ECOLOGICO(SOLO-CIMENTO)MEDINDO 15X30X7,5CM,EM PAREDES DE 15CM DE ESPESSURA,ESTRUTURADA COM BARRAS DE ACO CA-50,COLA, REJUNTE E GROUT NO ENTORNO DOS VAOS,VERGAS,BLOCOS E CALHAS,EXCLUSIVE CINTA DE AMARRACAO E ALICERCE</v>
      </c>
      <c r="C11455" s="749" t="s">
        <v>29293</v>
      </c>
      <c r="D11455" s="749" t="s">
        <v>29294</v>
      </c>
      <c r="E11455" s="749" t="s">
        <v>29295</v>
      </c>
      <c r="F11455" s="749" t="s">
        <v>29296</v>
      </c>
      <c r="G11455" s="749" t="s">
        <v>29297</v>
      </c>
      <c r="I11455" s="749" t="s">
        <v>52</v>
      </c>
      <c r="J11455" s="749" t="n">
        <v>182.81</v>
      </c>
    </row>
    <row collapsed="false" customFormat="false" customHeight="true" hidden="true" ht="12.75" outlineLevel="0" r="11456">
      <c r="A11456" s="749" t="s">
        <v>29299</v>
      </c>
      <c r="B11456" s="749" t="str">
        <f aca="false">C11456&amp;D11456&amp;E11456&amp;F11456&amp;G11456&amp;H11456</f>
        <v>ALVENARIA EM TIJOLO MACICO ECOLOGICO(SOLO-CIMENTO)MEDINDO 12,5X25X6,25CM,EM PAREDES DE 12,5CM DE ESPESSURA, ESTRUTURADACOM BARRAS DE ACO CA-50,COLA,REJUNTE E GROUT NO ENTORNO DOSVAOS,VERGAS,BLOCOS E CALHAS,EXCLUSIVE CINTA DE AMARRACAO E ALICERCE</v>
      </c>
      <c r="C11456" s="749" t="s">
        <v>29300</v>
      </c>
      <c r="D11456" s="749" t="s">
        <v>29301</v>
      </c>
      <c r="E11456" s="749" t="s">
        <v>29302</v>
      </c>
      <c r="F11456" s="749" t="s">
        <v>29303</v>
      </c>
      <c r="G11456" s="749" t="s">
        <v>29304</v>
      </c>
      <c r="I11456" s="749" t="s">
        <v>52</v>
      </c>
      <c r="J11456" s="749" t="n">
        <v>208.36</v>
      </c>
    </row>
    <row collapsed="false" customFormat="false" customHeight="true" hidden="true" ht="12.75" outlineLevel="0" r="11457">
      <c r="A11457" s="749" t="s">
        <v>29305</v>
      </c>
      <c r="B11457" s="749" t="str">
        <f aca="false">C11457&amp;D11457&amp;E11457&amp;F11457&amp;G11457&amp;H11457</f>
        <v>ALVENARIA EM TIJOLO MACICO ECOLOGICO(SOLO-CIMENTO)MEDINDO 12,5X25X6,25CM,EM PAREDES DE 12,5CM DE ESPESSURA, ESTRUTURADACOM BARRAS DE ACO CA-50,COLA,REJUNTE E GROUT NO ENTORNO DOSVAOS,VERGAS,BLOCOS E CALHAS,EXCLUSIVE CINTA DE AMARRACAO E ALICERCE</v>
      </c>
      <c r="C11457" s="749" t="s">
        <v>29300</v>
      </c>
      <c r="D11457" s="749" t="s">
        <v>29301</v>
      </c>
      <c r="E11457" s="749" t="s">
        <v>29302</v>
      </c>
      <c r="F11457" s="749" t="s">
        <v>29303</v>
      </c>
      <c r="G11457" s="749" t="s">
        <v>29304</v>
      </c>
      <c r="I11457" s="749" t="s">
        <v>52</v>
      </c>
      <c r="J11457" s="749" t="n">
        <v>201.71</v>
      </c>
    </row>
    <row collapsed="false" customFormat="false" customHeight="true" hidden="true" ht="51" outlineLevel="0" r="11458">
      <c r="A11458" s="749" t="s">
        <v>29306</v>
      </c>
      <c r="B11458" s="758" t="str">
        <f aca="false">C11458&amp;D11458&amp;E11458&amp;F11458&amp;G11458&amp;H11458</f>
        <v>PAREDE DIVISORIA EM PAINEL CEGO DE CHAPA DE FIBRA DE MADEIRA DE DENSIDADE MEDIA,TIPO MDF 15MM DE ESPESSURA,ARMADA SOBRETARUGAMENTO DE SARRAFO,INCLUSIVE MATA-JUNTAS,MEDIDA PELA AREA REAL,FAZENDO AS PORTAS PARTE DO CONJUNTO,EXCLUSIVE SUASFERRAGENS E PINTURA</v>
      </c>
      <c r="C11458" s="749" t="s">
        <v>29307</v>
      </c>
      <c r="D11458" s="749" t="s">
        <v>29308</v>
      </c>
      <c r="E11458" s="749" t="s">
        <v>29309</v>
      </c>
      <c r="F11458" s="749" t="s">
        <v>29310</v>
      </c>
      <c r="G11458" s="749" t="s">
        <v>29311</v>
      </c>
      <c r="I11458" s="749" t="s">
        <v>52</v>
      </c>
      <c r="J11458" s="749" t="n">
        <v>336.98</v>
      </c>
    </row>
    <row collapsed="false" customFormat="false" customHeight="true" hidden="true" ht="51" outlineLevel="0" r="11459">
      <c r="A11459" s="749" t="s">
        <v>29312</v>
      </c>
      <c r="B11459" s="758" t="str">
        <f aca="false">C11459&amp;D11459&amp;E11459&amp;F11459&amp;G11459&amp;H11459</f>
        <v>PAREDE DIVISORIA EM PAINEL CEGO DE CHAPA DE FIBRA DE MADEIRA DE DENSIDADE MEDIA,TIPO MDF 15MM DE ESPESSURA,ARMADA SOBRETARUGAMENTO DE SARRAFO,INCLUSIVE MATA-JUNTAS,MEDIDA PELA AREA REAL,FAZENDO AS PORTAS PARTE DO CONJUNTO,EXCLUSIVE SUASFERRAGENS E PINTURA</v>
      </c>
      <c r="C11459" s="749" t="s">
        <v>29307</v>
      </c>
      <c r="D11459" s="749" t="s">
        <v>29308</v>
      </c>
      <c r="E11459" s="749" t="s">
        <v>29309</v>
      </c>
      <c r="F11459" s="749" t="s">
        <v>29310</v>
      </c>
      <c r="G11459" s="749" t="s">
        <v>29311</v>
      </c>
      <c r="I11459" s="749" t="s">
        <v>52</v>
      </c>
      <c r="J11459" s="749" t="n">
        <v>297.51</v>
      </c>
    </row>
    <row collapsed="false" customFormat="false" customHeight="true" hidden="true" ht="38.25" outlineLevel="0" r="11460">
      <c r="A11460" s="749" t="s">
        <v>29313</v>
      </c>
      <c r="B11460" s="758" t="str">
        <f aca="false">C11460&amp;D11460&amp;E11460&amp;F11460&amp;G11460&amp;H11460</f>
        <v>PAREDE DIVISORIA EM PAINEL CEGO,DE CHAPA DE FIBRA DE MADEIRA(NA PARTE INFERIOR) DE DENSIDADE MEDIA,TIPO MDF,DE 15MM DE ESPESSURA E VIDRO DE 4MM (INCLUSIVE ESTE) NA PARTE SUPERIOR</v>
      </c>
      <c r="C11460" s="749" t="s">
        <v>29314</v>
      </c>
      <c r="D11460" s="749" t="s">
        <v>29315</v>
      </c>
      <c r="E11460" s="749" t="s">
        <v>29316</v>
      </c>
      <c r="I11460" s="749" t="s">
        <v>52</v>
      </c>
      <c r="J11460" s="749" t="n">
        <v>351.88</v>
      </c>
    </row>
    <row collapsed="false" customFormat="false" customHeight="true" hidden="true" ht="38.25" outlineLevel="0" r="11461">
      <c r="A11461" s="749" t="s">
        <v>29317</v>
      </c>
      <c r="B11461" s="758" t="str">
        <f aca="false">C11461&amp;D11461&amp;E11461&amp;F11461&amp;G11461&amp;H11461</f>
        <v>PAREDE DIVISORIA EM PAINEL CEGO,DE CHAPA DE FIBRA DE MADEIRA(NA PARTE INFERIOR) DE DENSIDADE MEDIA,TIPO MDF,DE 15MM DE ESPESSURA E VIDRO DE 4MM (INCLUSIVE ESTE) NA PARTE SUPERIOR</v>
      </c>
      <c r="C11461" s="749" t="s">
        <v>29314</v>
      </c>
      <c r="D11461" s="749" t="s">
        <v>29315</v>
      </c>
      <c r="E11461" s="749" t="s">
        <v>29316</v>
      </c>
      <c r="I11461" s="749" t="s">
        <v>52</v>
      </c>
      <c r="J11461" s="749" t="n">
        <v>311.31</v>
      </c>
    </row>
    <row collapsed="false" customFormat="false" customHeight="true" hidden="true" ht="38.25" outlineLevel="0" r="11462">
      <c r="A11462" s="749" t="s">
        <v>29318</v>
      </c>
      <c r="B11462" s="758" t="str">
        <f aca="false">C11462&amp;D11462&amp;E11462&amp;F11462&amp;G11462&amp;H11462</f>
        <v>PAREDE DIVISORIA EM MODULOS TIPO FOLHA DE PORTA DE COMPENSADO,FOLHEADO NAS 2 FACES,DE 60,70 OU 80X210CM,ESPESSURA DE 35MM,MONTANTES EM ACO NAVAL,INCLUSIVE PORTAS,EXCLUSIVE FERRAGENS E PINTURA.FORNECIMENTO E COLOCACAO</v>
      </c>
      <c r="C11462" s="749" t="s">
        <v>29319</v>
      </c>
      <c r="D11462" s="749" t="s">
        <v>29320</v>
      </c>
      <c r="E11462" s="749" t="s">
        <v>29321</v>
      </c>
      <c r="F11462" s="749" t="s">
        <v>29322</v>
      </c>
      <c r="I11462" s="749" t="s">
        <v>52</v>
      </c>
      <c r="J11462" s="749" t="n">
        <v>145.79</v>
      </c>
    </row>
    <row collapsed="false" customFormat="false" customHeight="true" hidden="true" ht="38.25" outlineLevel="0" r="11463">
      <c r="A11463" s="749" t="s">
        <v>29323</v>
      </c>
      <c r="B11463" s="758" t="str">
        <f aca="false">C11463&amp;D11463&amp;E11463&amp;F11463&amp;G11463&amp;H11463</f>
        <v>PAREDE DIVISORIA EM MODULOS TIPO FOLHA DE PORTA DE COMPENSADO,FOLHEADO NAS 2 FACES,DE 60,70 OU 80X210CM,ESPESSURA DE 35MM,MONTANTES EM ACO NAVAL,INCLUSIVE PORTAS,EXCLUSIVE FERRAGENS E PINTURA.FORNECIMENTO E COLOCACAO</v>
      </c>
      <c r="C11463" s="749" t="s">
        <v>29319</v>
      </c>
      <c r="D11463" s="749" t="s">
        <v>29320</v>
      </c>
      <c r="E11463" s="749" t="s">
        <v>29321</v>
      </c>
      <c r="F11463" s="749" t="s">
        <v>29322</v>
      </c>
      <c r="I11463" s="749" t="s">
        <v>52</v>
      </c>
      <c r="J11463" s="749" t="n">
        <v>135.93</v>
      </c>
    </row>
    <row collapsed="false" customFormat="false" customHeight="true" hidden="true" ht="51" outlineLevel="0" r="11464">
      <c r="A11464" s="749" t="s">
        <v>29324</v>
      </c>
      <c r="B11464" s="758" t="str">
        <f aca="false">C11464&amp;D11464&amp;E11464&amp;F11464&amp;G11464&amp;H11464</f>
        <v>PAREDE DIVISORIA COM 35MM DE ESPESSURA,CONSTITUIDA DE PAINEL CEGO DE CHAPA DE FIBRA DE MADEIRA PRENSADA,REVESTIDA EM LAMINADO MELAMINICO,COM MIOLO EM COLMEIA,ESTRUTURADO COM MONTANTES DE PERFIL ALUMINIO ANODIZADO NATURAL,EM "L","T",OU "X",FAZENDO AS PORTAS PARTE DO CONJUNTO,EXCLUSIVE SUAS FERRAGENS</v>
      </c>
      <c r="C11464" s="749" t="s">
        <v>29325</v>
      </c>
      <c r="D11464" s="749" t="s">
        <v>29326</v>
      </c>
      <c r="E11464" s="749" t="s">
        <v>29327</v>
      </c>
      <c r="F11464" s="749" t="s">
        <v>29328</v>
      </c>
      <c r="G11464" s="749" t="s">
        <v>29329</v>
      </c>
      <c r="I11464" s="749" t="s">
        <v>52</v>
      </c>
      <c r="J11464" s="749" t="n">
        <v>189</v>
      </c>
    </row>
    <row collapsed="false" customFormat="false" customHeight="true" hidden="true" ht="51" outlineLevel="0" r="11465">
      <c r="A11465" s="749" t="s">
        <v>29330</v>
      </c>
      <c r="B11465" s="758" t="str">
        <f aca="false">C11465&amp;D11465&amp;E11465&amp;F11465&amp;G11465&amp;H11465</f>
        <v>PAREDE DIVISORIA COM 35MM DE ESPESSURA,CONSTITUIDA DE PAINEL CEGO DE CHAPA DE FIBRA DE MADEIRA PRENSADA,REVESTIDA EM LAMINADO MELAMINICO,COM MIOLO EM COLMEIA,ESTRUTURADO COM MONTANTES DE PERFIL ALUMINIO ANODIZADO NATURAL,EM "L","T",OU "X",FAZENDO AS PORTAS PARTE DO CONJUNTO,EXCLUSIVE SUAS FERRAGENS</v>
      </c>
      <c r="C11465" s="749" t="s">
        <v>29325</v>
      </c>
      <c r="D11465" s="749" t="s">
        <v>29326</v>
      </c>
      <c r="E11465" s="749" t="s">
        <v>29327</v>
      </c>
      <c r="F11465" s="749" t="s">
        <v>29328</v>
      </c>
      <c r="G11465" s="749" t="s">
        <v>29329</v>
      </c>
      <c r="I11465" s="749" t="s">
        <v>52</v>
      </c>
      <c r="J11465" s="749" t="n">
        <v>189</v>
      </c>
    </row>
    <row collapsed="false" customFormat="false" customHeight="true" hidden="true" ht="51" outlineLevel="0" r="11466">
      <c r="A11466" s="749" t="s">
        <v>29331</v>
      </c>
      <c r="B11466" s="758" t="str">
        <f aca="false">C11466&amp;D11466&amp;E11466&amp;F11466&amp;G11466&amp;H11466</f>
        <v>PAREDE DIVISORIA COM 35MM DE ESPESSURA,CONSTITUIDA DE PAINEL CEGO DE CHAPA DE FIBRA DE MADEIRA PRENSADA,REVESTIDA EM LAMINADO MELAMINICO,COM MIOLO EM COLMEIA,ESTRUTURADO COM MONTANTES DE PERFIL DE ACO NA COR PRETA,EM "L","T",OU "X",FAZENDOAS PORTAS PARTE DO CONJUNTO,EXCLUSIVE SUAS FERRAGENS</v>
      </c>
      <c r="C11466" s="749" t="s">
        <v>29325</v>
      </c>
      <c r="D11466" s="749" t="s">
        <v>29326</v>
      </c>
      <c r="E11466" s="749" t="s">
        <v>29327</v>
      </c>
      <c r="F11466" s="749" t="s">
        <v>29332</v>
      </c>
      <c r="G11466" s="749" t="s">
        <v>29333</v>
      </c>
      <c r="I11466" s="749" t="s">
        <v>52</v>
      </c>
      <c r="J11466" s="749" t="n">
        <v>189</v>
      </c>
    </row>
    <row collapsed="false" customFormat="false" customHeight="true" hidden="true" ht="51" outlineLevel="0" r="11467">
      <c r="A11467" s="749" t="s">
        <v>29334</v>
      </c>
      <c r="B11467" s="758" t="str">
        <f aca="false">C11467&amp;D11467&amp;E11467&amp;F11467&amp;G11467&amp;H11467</f>
        <v>PAREDE DIVISORIA COM 35MM DE ESPESSURA,CONSTITUIDA DE PAINEL CEGO DE CHAPA DE FIBRA DE MADEIRA PRENSADA,REVESTIDA EM LAMINADO MELAMINICO,COM MIOLO EM COLMEIA,ESTRUTURADO COM MONTANTES DE PERFIL DE ACO NA COR PRETA,EM "L","T",OU "X",FAZENDOAS PORTAS PARTE DO CONJUNTO,EXCLUSIVE SUAS FERRAGENS</v>
      </c>
      <c r="C11467" s="749" t="s">
        <v>29325</v>
      </c>
      <c r="D11467" s="749" t="s">
        <v>29326</v>
      </c>
      <c r="E11467" s="749" t="s">
        <v>29327</v>
      </c>
      <c r="F11467" s="749" t="s">
        <v>29332</v>
      </c>
      <c r="G11467" s="749" t="s">
        <v>29333</v>
      </c>
      <c r="I11467" s="749" t="s">
        <v>52</v>
      </c>
      <c r="J11467" s="749" t="n">
        <v>189</v>
      </c>
    </row>
    <row collapsed="false" customFormat="false" customHeight="true" hidden="true" ht="51" outlineLevel="0" r="11468">
      <c r="A11468" s="749" t="s">
        <v>29335</v>
      </c>
      <c r="B11468" s="758" t="str">
        <f aca="false">C11468&amp;D11468&amp;E11468&amp;F11468&amp;G11468&amp;H11468</f>
        <v>PAREDE DIVISORIA COM 35MM DE ESPESSURA,CONSTITUIDA DE PAINEL CEGO DE CHAPA DE FIBRA DE MADEIRA PRENSADA,REVESTIDA EM LAMINADO MELAMINICO,COM MIOLO EM LA DE VIDRO,ESTRUTURADO COM MONTANTES DE PERFIL DE ALUMINIO ANODIZADO NATURAL,EM "L","T",OU "X",FAZENDO AS PORTAS PARTE DO CONJUNTO,EXCLUSIVE SUAS FERRAGENS</v>
      </c>
      <c r="C11468" s="749" t="s">
        <v>29325</v>
      </c>
      <c r="D11468" s="749" t="s">
        <v>29326</v>
      </c>
      <c r="E11468" s="749" t="s">
        <v>29336</v>
      </c>
      <c r="F11468" s="749" t="s">
        <v>29337</v>
      </c>
      <c r="G11468" s="749" t="s">
        <v>29338</v>
      </c>
      <c r="H11468" s="749" t="s">
        <v>29339</v>
      </c>
      <c r="I11468" s="749" t="s">
        <v>52</v>
      </c>
      <c r="J11468" s="749" t="n">
        <v>213</v>
      </c>
    </row>
    <row collapsed="false" customFormat="false" customHeight="true" hidden="true" ht="51" outlineLevel="0" r="11469">
      <c r="A11469" s="749" t="s">
        <v>29340</v>
      </c>
      <c r="B11469" s="758" t="str">
        <f aca="false">C11469&amp;D11469&amp;E11469&amp;F11469&amp;G11469&amp;H11469</f>
        <v>PAREDE DIVISORIA COM 35MM DE ESPESSURA,CONSTITUIDA DE PAINEL CEGO DE CHAPA DE FIBRA DE MADEIRA PRENSADA,REVESTIDA EM LAMINADO MELAMINICO,COM MIOLO EM LA DE VIDRO,ESTRUTURADO COM MONTANTES DE PERFIL DE ALUMINIO ANODIZADO NATURAL,EM "L","T",OU "X",FAZENDO AS PORTAS PARTE DO CONJUNTO,EXCLUSIVE SUAS FERRAGENS</v>
      </c>
      <c r="C11469" s="749" t="s">
        <v>29325</v>
      </c>
      <c r="D11469" s="749" t="s">
        <v>29326</v>
      </c>
      <c r="E11469" s="749" t="s">
        <v>29336</v>
      </c>
      <c r="F11469" s="749" t="s">
        <v>29337</v>
      </c>
      <c r="G11469" s="749" t="s">
        <v>29338</v>
      </c>
      <c r="H11469" s="749" t="s">
        <v>29339</v>
      </c>
      <c r="I11469" s="749" t="s">
        <v>52</v>
      </c>
      <c r="J11469" s="749" t="n">
        <v>213</v>
      </c>
    </row>
    <row collapsed="false" customFormat="false" customHeight="true" hidden="true" ht="51" outlineLevel="0" r="11470">
      <c r="A11470" s="749" t="s">
        <v>29341</v>
      </c>
      <c r="B11470" s="758" t="str">
        <f aca="false">C11470&amp;D11470&amp;E11470&amp;F11470&amp;G11470&amp;H11470</f>
        <v>PAREDE DIVISORIA COM 35MM DE ESPESSURA,CONSTITUIDA DE PAINEL CEGO DE CHAPA DE FIBRA DE MADEIRA PRENSADA,REVESTIDA EM LAMINADO MELAMINICO,COM MIOLO DE LA DE VIDRO,ESTRUTURADO COM MONTANTES DE PERFIL DE ACO NA COR PRETA,EM "L","T",OU "X",FAZENDO AS PORTAS PARTE DO CONJUNTO,EXCLUSIVE SUAS FERRAGENS</v>
      </c>
      <c r="C11470" s="749" t="s">
        <v>29325</v>
      </c>
      <c r="D11470" s="749" t="s">
        <v>29326</v>
      </c>
      <c r="E11470" s="749" t="s">
        <v>29342</v>
      </c>
      <c r="F11470" s="749" t="s">
        <v>29343</v>
      </c>
      <c r="G11470" s="749" t="s">
        <v>29344</v>
      </c>
      <c r="I11470" s="749" t="s">
        <v>52</v>
      </c>
      <c r="J11470" s="749" t="n">
        <v>213</v>
      </c>
    </row>
    <row collapsed="false" customFormat="false" customHeight="true" hidden="true" ht="51" outlineLevel="0" r="11471">
      <c r="A11471" s="749" t="s">
        <v>29345</v>
      </c>
      <c r="B11471" s="758" t="str">
        <f aca="false">C11471&amp;D11471&amp;E11471&amp;F11471&amp;G11471&amp;H11471</f>
        <v>PAREDE DIVISORIA COM 35MM DE ESPESSURA,CONSTITUIDA DE PAINEL CEGO DE CHAPA DE FIBRA DE MADEIRA PRENSADA,REVESTIDA EM LAMINADO MELAMINICO,COM MIOLO DE LA DE VIDRO,ESTRUTURADO COM MONTANTES DE PERFIL DE ACO NA COR PRETA,EM "L","T",OU "X",FAZENDO AS PORTAS PARTE DO CONJUNTO,EXCLUSIVE SUAS FERRAGENS</v>
      </c>
      <c r="C11471" s="749" t="s">
        <v>29325</v>
      </c>
      <c r="D11471" s="749" t="s">
        <v>29326</v>
      </c>
      <c r="E11471" s="749" t="s">
        <v>29342</v>
      </c>
      <c r="F11471" s="749" t="s">
        <v>29343</v>
      </c>
      <c r="G11471" s="749" t="s">
        <v>29344</v>
      </c>
      <c r="I11471" s="749" t="s">
        <v>52</v>
      </c>
      <c r="J11471" s="749" t="n">
        <v>213</v>
      </c>
    </row>
    <row collapsed="false" customFormat="false" customHeight="true" hidden="true" ht="63.75" outlineLevel="0" r="11472">
      <c r="A11472" s="749" t="s">
        <v>29346</v>
      </c>
      <c r="B11472" s="758" t="str">
        <f aca="false">C11472&amp;D11472&amp;E11472&amp;F11472&amp;G11472&amp;H11472</f>
        <v>PAREDE DIVISORIA COM 35MM DE ESPESSURA,CONSTITUIDA DE PAINEL CEGO DE CHAPA DE FIBRA DE MADEIRA PRENSADA,REVESTIDA EM CHAPA LAMINADA (COMPOSTA DE CELULOSE COM RESINA,PRENSADA EM AUTOCLAVE),COM MIOLO EM COLMEIA,ESTRUTURADO COM MONTANTES DE PERFIL DE ALUMINIO ANODIZADO NATURAL,EM "L","T",OU "X",FAZENDO AS PORTAS PARTE DO CONJUNTO,EXCLUSIVE SUAS FERRAGENS</v>
      </c>
      <c r="C11472" s="749" t="s">
        <v>29325</v>
      </c>
      <c r="D11472" s="749" t="s">
        <v>29347</v>
      </c>
      <c r="E11472" s="749" t="s">
        <v>29348</v>
      </c>
      <c r="F11472" s="749" t="s">
        <v>29349</v>
      </c>
      <c r="G11472" s="749" t="s">
        <v>29350</v>
      </c>
      <c r="H11472" s="749" t="s">
        <v>29351</v>
      </c>
      <c r="I11472" s="749" t="s">
        <v>52</v>
      </c>
      <c r="J11472" s="749" t="n">
        <v>132</v>
      </c>
    </row>
    <row collapsed="false" customFormat="false" customHeight="true" hidden="true" ht="63.75" outlineLevel="0" r="11473">
      <c r="A11473" s="749" t="s">
        <v>29352</v>
      </c>
      <c r="B11473" s="758" t="str">
        <f aca="false">C11473&amp;D11473&amp;E11473&amp;F11473&amp;G11473&amp;H11473</f>
        <v>PAREDE DIVISORIA COM 35MM DE ESPESSURA,CONSTITUIDA DE PAINEL CEGO DE CHAPA DE FIBRA DE MADEIRA PRENSADA,REVESTIDA EM CHAPA LAMINADA (COMPOSTA DE CELULOSE COM RESINA,PRENSADA EM AUTOCLAVE),COM MIOLO EM COLMEIA,ESTRUTURADO COM MONTANTES DE PERFIL DE ALUMINIO ANODIZADO NATURAL,EM "L","T",OU "X",FAZENDO AS PORTAS PARTE DO CONJUNTO,EXCLUSIVE SUAS FERRAGENS</v>
      </c>
      <c r="C11473" s="749" t="s">
        <v>29325</v>
      </c>
      <c r="D11473" s="749" t="s">
        <v>29347</v>
      </c>
      <c r="E11473" s="749" t="s">
        <v>29348</v>
      </c>
      <c r="F11473" s="749" t="s">
        <v>29349</v>
      </c>
      <c r="G11473" s="749" t="s">
        <v>29350</v>
      </c>
      <c r="H11473" s="749" t="s">
        <v>29351</v>
      </c>
      <c r="I11473" s="749" t="s">
        <v>52</v>
      </c>
      <c r="J11473" s="749" t="n">
        <v>132</v>
      </c>
    </row>
    <row collapsed="false" customFormat="false" customHeight="true" hidden="true" ht="63.75" outlineLevel="0" r="11474">
      <c r="A11474" s="749" t="s">
        <v>29353</v>
      </c>
      <c r="B11474" s="758" t="str">
        <f aca="false">C11474&amp;D11474&amp;E11474&amp;F11474&amp;G11474&amp;H11474</f>
        <v>PAREDE DIVISORIA COM 35MM DE ESPESSURA,CONSTITUIDA DE PAINEL CEGO DE CHAPA DE FIBRA DE MADEIRA PRENSADA,REVESTIDA EM CHAPA LAMINADA (COMPOSTA DE CELULOSE COM RESINA,PRENSADA EM AUTOCLAVE),COM MIOLO EM COLMEIA,ESTRUTURADO COM MONTANTES DE PERFIL DE ACO NA COR PRETA,EM "L","T",OU "X",FAZENDO AS PORTAS PARTE DO CONJUNTO,EXCLUSIVE SUAS FERRAGENS</v>
      </c>
      <c r="C11474" s="749" t="s">
        <v>29325</v>
      </c>
      <c r="D11474" s="749" t="s">
        <v>29347</v>
      </c>
      <c r="E11474" s="749" t="s">
        <v>29348</v>
      </c>
      <c r="F11474" s="749" t="s">
        <v>29349</v>
      </c>
      <c r="G11474" s="749" t="s">
        <v>29354</v>
      </c>
      <c r="H11474" s="749" t="s">
        <v>29355</v>
      </c>
      <c r="I11474" s="749" t="s">
        <v>52</v>
      </c>
      <c r="J11474" s="749" t="n">
        <v>132</v>
      </c>
    </row>
    <row collapsed="false" customFormat="false" customHeight="true" hidden="true" ht="63.75" outlineLevel="0" r="11475">
      <c r="A11475" s="749" t="s">
        <v>29356</v>
      </c>
      <c r="B11475" s="758" t="str">
        <f aca="false">C11475&amp;D11475&amp;E11475&amp;F11475&amp;G11475&amp;H11475</f>
        <v>PAREDE DIVISORIA COM 35MM DE ESPESSURA,CONSTITUIDA DE PAINEL CEGO DE CHAPA DE FIBRA DE MADEIRA PRENSADA,REVESTIDA EM CHAPA LAMINADA (COMPOSTA DE CELULOSE COM RESINA,PRENSADA EM AUTOCLAVE),COM MIOLO EM COLMEIA,ESTRUTURADO COM MONTANTES DE PERFIL DE ACO NA COR PRETA,EM "L","T",OU "X",FAZENDO AS PORTAS PARTE DO CONJUNTO,EXCLUSIVE SUAS FERRAGENS</v>
      </c>
      <c r="C11475" s="749" t="s">
        <v>29325</v>
      </c>
      <c r="D11475" s="749" t="s">
        <v>29347</v>
      </c>
      <c r="E11475" s="749" t="s">
        <v>29348</v>
      </c>
      <c r="F11475" s="749" t="s">
        <v>29349</v>
      </c>
      <c r="G11475" s="749" t="s">
        <v>29354</v>
      </c>
      <c r="H11475" s="749" t="s">
        <v>29355</v>
      </c>
      <c r="I11475" s="749" t="s">
        <v>52</v>
      </c>
      <c r="J11475" s="749" t="n">
        <v>132</v>
      </c>
    </row>
    <row collapsed="false" customFormat="false" customHeight="true" hidden="true" ht="63.75" outlineLevel="0" r="11476">
      <c r="A11476" s="749" t="s">
        <v>29357</v>
      </c>
      <c r="B11476" s="758" t="str">
        <f aca="false">C11476&amp;D11476&amp;E11476&amp;F11476&amp;G11476&amp;H11476</f>
        <v>PAREDE DIVISORIA COM 35MM DE ESPESSURA,CONSTITUIDA DE PAINEL CEGO DE CHAPA DE FIBRA DE MADEIRA PRENSADA,REVESTIDA EM CHAPA LAMINADA (COMPOSTA DE CELULOSE COM RESINA,PRENSADA EM AUTOCLAVE),MIOLO EM LA DE VIDRO,ESTRUTURADO COM MONTANTES DE PERFIL DE ALUMINIO ANODIZADO NATURAL,EM "L","T" OU "X",FAZENDO AS PORTAS PARTE DO CONJUNTO,EXCLUSIVE SUAS FERRAGENS</v>
      </c>
      <c r="C11476" s="749" t="s">
        <v>29325</v>
      </c>
      <c r="D11476" s="749" t="s">
        <v>29347</v>
      </c>
      <c r="E11476" s="749" t="s">
        <v>29348</v>
      </c>
      <c r="F11476" s="749" t="s">
        <v>29358</v>
      </c>
      <c r="G11476" s="749" t="s">
        <v>29359</v>
      </c>
      <c r="H11476" s="749" t="s">
        <v>29351</v>
      </c>
      <c r="I11476" s="749" t="s">
        <v>52</v>
      </c>
      <c r="J11476" s="749" t="n">
        <v>174</v>
      </c>
    </row>
    <row collapsed="false" customFormat="false" customHeight="true" hidden="true" ht="63.75" outlineLevel="0" r="11477">
      <c r="A11477" s="749" t="s">
        <v>29360</v>
      </c>
      <c r="B11477" s="758" t="str">
        <f aca="false">C11477&amp;D11477&amp;E11477&amp;F11477&amp;G11477&amp;H11477</f>
        <v>PAREDE DIVISORIA COM 35MM DE ESPESSURA,CONSTITUIDA DE PAINEL CEGO DE CHAPA DE FIBRA DE MADEIRA PRENSADA,REVESTIDA EM CHAPA LAMINADA (COMPOSTA DE CELULOSE COM RESINA,PRENSADA EM AUTOCLAVE),MIOLO EM LA DE VIDRO,ESTRUTURADO COM MONTANTES DE PERFIL DE ALUMINIO ANODIZADO NATURAL,EM "L","T" OU "X",FAZENDO AS PORTAS PARTE DO CONJUNTO,EXCLUSIVE SUAS FERRAGENS</v>
      </c>
      <c r="C11477" s="749" t="s">
        <v>29325</v>
      </c>
      <c r="D11477" s="749" t="s">
        <v>29347</v>
      </c>
      <c r="E11477" s="749" t="s">
        <v>29348</v>
      </c>
      <c r="F11477" s="749" t="s">
        <v>29358</v>
      </c>
      <c r="G11477" s="749" t="s">
        <v>29359</v>
      </c>
      <c r="H11477" s="749" t="s">
        <v>29351</v>
      </c>
      <c r="I11477" s="749" t="s">
        <v>52</v>
      </c>
      <c r="J11477" s="749" t="n">
        <v>174</v>
      </c>
    </row>
    <row collapsed="false" customFormat="false" customHeight="true" hidden="true" ht="63.75" outlineLevel="0" r="11478">
      <c r="A11478" s="749" t="s">
        <v>29361</v>
      </c>
      <c r="B11478" s="758" t="str">
        <f aca="false">C11478&amp;D11478&amp;E11478&amp;F11478&amp;G11478&amp;H11478</f>
        <v>PAREDE DIVISORIA COM 35MM DE ESPESSURA,CONSTITUIDA DE PAINEL CEGO DE CHAPA DE FIBRA DE MADEIRA PRENSADA,REVESTIDA EM CHAPA LAMINADA(COMPOSTA DE CELULOSE COM RESINA,PRENSADA EM AUTOCLAVE),C/MIOLO EM LA DE VIDRO,ESTRUTURADO C/MONTANTES DE ACO NA COR PRETA,EM "L","T" OU "X", FAZENDO AS PORTAS PARTE DOCONJUNTO,EXCLUSIVE SUAS FERRAGENS</v>
      </c>
      <c r="C11478" s="749" t="s">
        <v>29325</v>
      </c>
      <c r="D11478" s="749" t="s">
        <v>29347</v>
      </c>
      <c r="E11478" s="749" t="s">
        <v>29362</v>
      </c>
      <c r="F11478" s="749" t="s">
        <v>29363</v>
      </c>
      <c r="G11478" s="749" t="s">
        <v>29364</v>
      </c>
      <c r="H11478" s="749" t="s">
        <v>29365</v>
      </c>
      <c r="I11478" s="749" t="s">
        <v>52</v>
      </c>
      <c r="J11478" s="749" t="n">
        <v>174</v>
      </c>
    </row>
    <row collapsed="false" customFormat="false" customHeight="true" hidden="true" ht="63.75" outlineLevel="0" r="11479">
      <c r="A11479" s="749" t="s">
        <v>29366</v>
      </c>
      <c r="B11479" s="758" t="str">
        <f aca="false">C11479&amp;D11479&amp;E11479&amp;F11479&amp;G11479&amp;H11479</f>
        <v>PAREDE DIVISORIA COM 35MM DE ESPESSURA,CONSTITUIDA DE PAINEL CEGO DE CHAPA DE FIBRA DE MADEIRA PRENSADA,REVESTIDA EM CHAPA LAMINADA(COMPOSTA DE CELULOSE COM RESINA,PRENSADA EM AUTOCLAVE),C/MIOLO EM LA DE VIDRO,ESTRUTURADO C/MONTANTES DE ACO NA COR PRETA,EM "L","T" OU "X", FAZENDO AS PORTAS PARTE DOCONJUNTO,EXCLUSIVE SUAS FERRAGENS</v>
      </c>
      <c r="C11479" s="749" t="s">
        <v>29325</v>
      </c>
      <c r="D11479" s="749" t="s">
        <v>29347</v>
      </c>
      <c r="E11479" s="749" t="s">
        <v>29362</v>
      </c>
      <c r="F11479" s="749" t="s">
        <v>29363</v>
      </c>
      <c r="G11479" s="749" t="s">
        <v>29364</v>
      </c>
      <c r="H11479" s="749" t="s">
        <v>29365</v>
      </c>
      <c r="I11479" s="749" t="s">
        <v>52</v>
      </c>
      <c r="J11479" s="749" t="n">
        <v>174</v>
      </c>
    </row>
    <row collapsed="false" customFormat="false" customHeight="true" hidden="true" ht="63.75" outlineLevel="0" r="11480">
      <c r="A11480" s="749" t="s">
        <v>29367</v>
      </c>
      <c r="B11480" s="758" t="str">
        <f aca="false">C11480&amp;D11480&amp;E11480&amp;F11480&amp;G11480&amp;H11480</f>
        <v>PAREDE DIVISORIA COM 35MM DE ESPESSURA,CONSTITUIDA DE PAINEL E VIDRO NA PARTE SUPERIOR (EXCLUSIVE ESTE), SENDO O PAINELDE CHAPA DE FIBRA DE MADEIRA PRENSADA,REVESTIDA EM LAMINADOMELAMINICO,COM MIOLO EM COLMEIA,ESTRUTURADO COM MONTANTES DEPERFIL DE ALUMINIO ANODIZADO NATURAL,EM "L","T" OU "X",FAZENDO AS PORTAS PARTE DO CONJUNTO,EXCLUSIVE SUAS FERRAGENS</v>
      </c>
      <c r="C11480" s="749" t="s">
        <v>29325</v>
      </c>
      <c r="D11480" s="749" t="s">
        <v>29368</v>
      </c>
      <c r="E11480" s="749" t="s">
        <v>29369</v>
      </c>
      <c r="F11480" s="749" t="s">
        <v>29370</v>
      </c>
      <c r="G11480" s="749" t="s">
        <v>29371</v>
      </c>
      <c r="H11480" s="749" t="s">
        <v>29372</v>
      </c>
      <c r="I11480" s="749" t="s">
        <v>52</v>
      </c>
      <c r="J11480" s="749" t="n">
        <v>191</v>
      </c>
    </row>
    <row collapsed="false" customFormat="false" customHeight="true" hidden="true" ht="63.75" outlineLevel="0" r="11481">
      <c r="A11481" s="749" t="s">
        <v>29373</v>
      </c>
      <c r="B11481" s="758" t="str">
        <f aca="false">C11481&amp;D11481&amp;E11481&amp;F11481&amp;G11481&amp;H11481</f>
        <v>PAREDE DIVISORIA COM 35MM DE ESPESSURA,CONSTITUIDA DE PAINEL E VIDRO NA PARTE SUPERIOR (EXCLUSIVE ESTE), SENDO O PAINELDE CHAPA DE FIBRA DE MADEIRA PRENSADA,REVESTIDA EM LAMINADOMELAMINICO,COM MIOLO EM COLMEIA,ESTRUTURADO COM MONTANTES DEPERFIL DE ALUMINIO ANODIZADO NATURAL,EM "L","T" OU "X",FAZENDO AS PORTAS PARTE DO CONJUNTO,EXCLUSIVE SUAS FERRAGENS</v>
      </c>
      <c r="C11481" s="749" t="s">
        <v>29325</v>
      </c>
      <c r="D11481" s="749" t="s">
        <v>29368</v>
      </c>
      <c r="E11481" s="749" t="s">
        <v>29369</v>
      </c>
      <c r="F11481" s="749" t="s">
        <v>29370</v>
      </c>
      <c r="G11481" s="749" t="s">
        <v>29371</v>
      </c>
      <c r="H11481" s="749" t="s">
        <v>29372</v>
      </c>
      <c r="I11481" s="749" t="s">
        <v>52</v>
      </c>
      <c r="J11481" s="749" t="n">
        <v>191</v>
      </c>
    </row>
    <row collapsed="false" customFormat="false" customHeight="true" hidden="true" ht="63.75" outlineLevel="0" r="11482">
      <c r="A11482" s="749" t="s">
        <v>29374</v>
      </c>
      <c r="B11482" s="758" t="str">
        <f aca="false">C11482&amp;D11482&amp;E11482&amp;F11482&amp;G11482&amp;H11482</f>
        <v>PAREDE DIVISORIA COM 35MM DE ESPESSURA,CONSTITUIDA DE PAINEL E VIDRO NA PARTE SUPERIOR(EXCLUSIVE ESTE),SENDO O PAINEL DE CHAPA DE FIBRA DE MADEIRA PRENSADA,REVESTIDA EM LAMINADO MELAMINICO,COM MIOLO EM COLMEIA,ESTRUTURADO COM MONTANTES DE ACO NA COR PRETA,EM "L","T",OU "X",FAZENDO AS PORTAS PARTE DO CONJUNTO,EXCLUSIVE SUAS FERRAGENS</v>
      </c>
      <c r="C11482" s="749" t="s">
        <v>29325</v>
      </c>
      <c r="D11482" s="749" t="s">
        <v>29375</v>
      </c>
      <c r="E11482" s="749" t="s">
        <v>29376</v>
      </c>
      <c r="F11482" s="749" t="s">
        <v>29377</v>
      </c>
      <c r="G11482" s="749" t="s">
        <v>29378</v>
      </c>
      <c r="H11482" s="749" t="s">
        <v>29379</v>
      </c>
      <c r="I11482" s="749" t="s">
        <v>52</v>
      </c>
      <c r="J11482" s="749" t="n">
        <v>191</v>
      </c>
    </row>
    <row collapsed="false" customFormat="false" customHeight="true" hidden="true" ht="63.75" outlineLevel="0" r="11483">
      <c r="A11483" s="749" t="s">
        <v>29380</v>
      </c>
      <c r="B11483" s="758" t="str">
        <f aca="false">C11483&amp;D11483&amp;E11483&amp;F11483&amp;G11483&amp;H11483</f>
        <v>PAREDE DIVISORIA COM 35MM DE ESPESSURA,CONSTITUIDA DE PAINEL E VIDRO NA PARTE SUPERIOR(EXCLUSIVE ESTE),SENDO O PAINEL DE CHAPA DE FIBRA DE MADEIRA PRENSADA,REVESTIDA EM LAMINADO MELAMINICO,COM MIOLO EM COLMEIA,ESTRUTURADO COM MONTANTES DE ACO NA COR PRETA,EM "L","T",OU "X",FAZENDO AS PORTAS PARTE DO CONJUNTO,EXCLUSIVE SUAS FERRAGENS</v>
      </c>
      <c r="C11483" s="749" t="s">
        <v>29325</v>
      </c>
      <c r="D11483" s="749" t="s">
        <v>29375</v>
      </c>
      <c r="E11483" s="749" t="s">
        <v>29376</v>
      </c>
      <c r="F11483" s="749" t="s">
        <v>29377</v>
      </c>
      <c r="G11483" s="749" t="s">
        <v>29378</v>
      </c>
      <c r="H11483" s="749" t="s">
        <v>29379</v>
      </c>
      <c r="I11483" s="749" t="s">
        <v>52</v>
      </c>
      <c r="J11483" s="749" t="n">
        <v>191</v>
      </c>
    </row>
    <row collapsed="false" customFormat="false" customHeight="true" hidden="true" ht="63.75" outlineLevel="0" r="11484">
      <c r="A11484" s="749" t="s">
        <v>29381</v>
      </c>
      <c r="B11484" s="758" t="str">
        <f aca="false">C11484&amp;D11484&amp;E11484&amp;F11484&amp;G11484&amp;H11484</f>
        <v>PAREDE DIVISORIA COM 35MM DE ESPESSURA,CONSTITUIDA DE PAINEL E VIDRO NA PARTE SUPERIOR(EXCLUSIVE ESTE),SENDO O PAINEL DE CHAPA DE FIBRA DE MADEIRA PRENSADA,REVESTIDA EM LAMINADO MELAMINICO,COM MIOLO EM LA DE VIDRO,ESTRUTURADO COM MONTANTESDE PERFIL DE ALUMINIO ANODIZADO NATURAL,EM "L","T",OU "X",FAZENDO AS PORTAS PARTE DO CONJUNTO,EXCLUSIVE SUAS FERRAGENS</v>
      </c>
      <c r="C11484" s="749" t="s">
        <v>29325</v>
      </c>
      <c r="D11484" s="749" t="s">
        <v>29375</v>
      </c>
      <c r="E11484" s="749" t="s">
        <v>29376</v>
      </c>
      <c r="F11484" s="749" t="s">
        <v>29382</v>
      </c>
      <c r="G11484" s="749" t="s">
        <v>29383</v>
      </c>
      <c r="H11484" s="749" t="s">
        <v>29384</v>
      </c>
      <c r="I11484" s="749" t="s">
        <v>52</v>
      </c>
      <c r="J11484" s="749" t="n">
        <v>233</v>
      </c>
    </row>
    <row collapsed="false" customFormat="false" customHeight="true" hidden="true" ht="63.75" outlineLevel="0" r="11485">
      <c r="A11485" s="749" t="s">
        <v>29385</v>
      </c>
      <c r="B11485" s="758" t="str">
        <f aca="false">C11485&amp;D11485&amp;E11485&amp;F11485&amp;G11485&amp;H11485</f>
        <v>PAREDE DIVISORIA COM 35MM DE ESPESSURA,CONSTITUIDA DE PAINEL E VIDRO NA PARTE SUPERIOR(EXCLUSIVE ESTE),SENDO O PAINEL DE CHAPA DE FIBRA DE MADEIRA PRENSADA,REVESTIDA EM LAMINADO MELAMINICO,COM MIOLO EM LA DE VIDRO,ESTRUTURADO COM MONTANTESDE PERFIL DE ALUMINIO ANODIZADO NATURAL,EM "L","T",OU "X",FAZENDO AS PORTAS PARTE DO CONJUNTO,EXCLUSIVE SUAS FERRAGENS</v>
      </c>
      <c r="C11485" s="749" t="s">
        <v>29325</v>
      </c>
      <c r="D11485" s="749" t="s">
        <v>29375</v>
      </c>
      <c r="E11485" s="749" t="s">
        <v>29376</v>
      </c>
      <c r="F11485" s="749" t="s">
        <v>29382</v>
      </c>
      <c r="G11485" s="749" t="s">
        <v>29383</v>
      </c>
      <c r="H11485" s="749" t="s">
        <v>29384</v>
      </c>
      <c r="I11485" s="749" t="s">
        <v>52</v>
      </c>
      <c r="J11485" s="749" t="n">
        <v>233</v>
      </c>
    </row>
    <row collapsed="false" customFormat="false" customHeight="true" hidden="true" ht="63.75" outlineLevel="0" r="11486">
      <c r="A11486" s="749" t="s">
        <v>29386</v>
      </c>
      <c r="B11486" s="758" t="str">
        <f aca="false">C11486&amp;D11486&amp;E11486&amp;F11486&amp;G11486&amp;H11486</f>
        <v>PAREDE DIVISORIA COM 35MM DE ESPESSURA,CONSTITUIDA DE PAINEL E VIDRO NA PARTE SUPERIOR(EXCLUSIVE ESTE),SENDO O PAINEL DE CHAPA DE FIBRA DE MADEIRA PRENSADA,REVESTIDA EM LAMINADO MELAMINICO,COM MIOLO EM LA DE VIDRO,ESTRUTURADO COM MONTANTESDE ACO NA COR PRETA,EM "L","T",OU "X",FAZENDO AS PORTAS PARTE DO CONJUNTO,EXCLUSIVE SUAS FERRAGENS</v>
      </c>
      <c r="C11486" s="749" t="s">
        <v>29325</v>
      </c>
      <c r="D11486" s="749" t="s">
        <v>29375</v>
      </c>
      <c r="E11486" s="749" t="s">
        <v>29376</v>
      </c>
      <c r="F11486" s="749" t="s">
        <v>29382</v>
      </c>
      <c r="G11486" s="749" t="s">
        <v>29387</v>
      </c>
      <c r="H11486" s="749" t="s">
        <v>29388</v>
      </c>
      <c r="I11486" s="749" t="s">
        <v>52</v>
      </c>
      <c r="J11486" s="749" t="n">
        <v>233</v>
      </c>
    </row>
    <row collapsed="false" customFormat="false" customHeight="true" hidden="true" ht="63.75" outlineLevel="0" r="11487">
      <c r="A11487" s="749" t="s">
        <v>29389</v>
      </c>
      <c r="B11487" s="758" t="str">
        <f aca="false">C11487&amp;D11487&amp;E11487&amp;F11487&amp;G11487&amp;H11487</f>
        <v>PAREDE DIVISORIA COM 35MM DE ESPESSURA,CONSTITUIDA DE PAINEL E VIDRO NA PARTE SUPERIOR(EXCLUSIVE ESTE),SENDO O PAINEL DE CHAPA DE FIBRA DE MADEIRA PRENSADA,REVESTIDA EM LAMINADO MELAMINICO,COM MIOLO EM LA DE VIDRO,ESTRUTURADO COM MONTANTESDE ACO NA COR PRETA,EM "L","T",OU "X",FAZENDO AS PORTAS PARTE DO CONJUNTO,EXCLUSIVE SUAS FERRAGENS</v>
      </c>
      <c r="C11487" s="749" t="s">
        <v>29325</v>
      </c>
      <c r="D11487" s="749" t="s">
        <v>29375</v>
      </c>
      <c r="E11487" s="749" t="s">
        <v>29376</v>
      </c>
      <c r="F11487" s="749" t="s">
        <v>29382</v>
      </c>
      <c r="G11487" s="749" t="s">
        <v>29387</v>
      </c>
      <c r="H11487" s="749" t="s">
        <v>29388</v>
      </c>
      <c r="I11487" s="749" t="s">
        <v>52</v>
      </c>
      <c r="J11487" s="749" t="n">
        <v>233</v>
      </c>
    </row>
    <row collapsed="false" customFormat="false" customHeight="true" hidden="true" ht="63.75" outlineLevel="0" r="11488">
      <c r="A11488" s="749" t="s">
        <v>29390</v>
      </c>
      <c r="B11488" s="758" t="str">
        <f aca="false">C11488&amp;D11488&amp;E11488&amp;F11488&amp;G11488&amp;H11488</f>
        <v>PAREDE DIVISORIA COM 35MM DE ESPESSURA,CONSTITITUID.DE PAINEL VIDRO NA PARTE SUPERIOR(EXCL.ESTE),SENDO O PAINEL CHAPA FIBRA MADEIRA PRENSADA,REVESTIDA CHAPA LAMINADA(COMPOSTA DE CELULOSE C/RESINA,PRENSADA AUTOCLAVE),C/MIOLO COLMEIA,ESTRUTURADO C/MONTANTES PERFIL ALUMINIO ANODIZADO NATURAL,EM "L","T" OU "X",FAZENDO PORTAS PARTE CONJUNTO,EXCL.SUAS FERRAGENS</v>
      </c>
      <c r="C11488" s="749" t="s">
        <v>29391</v>
      </c>
      <c r="D11488" s="749" t="s">
        <v>29392</v>
      </c>
      <c r="E11488" s="749" t="s">
        <v>29393</v>
      </c>
      <c r="F11488" s="749" t="s">
        <v>29394</v>
      </c>
      <c r="G11488" s="749" t="s">
        <v>29395</v>
      </c>
      <c r="H11488" s="749" t="s">
        <v>29396</v>
      </c>
      <c r="I11488" s="749" t="s">
        <v>52</v>
      </c>
      <c r="J11488" s="749" t="n">
        <v>154</v>
      </c>
    </row>
    <row collapsed="false" customFormat="false" customHeight="true" hidden="true" ht="63.75" outlineLevel="0" r="11489">
      <c r="A11489" s="749" t="s">
        <v>29397</v>
      </c>
      <c r="B11489" s="758" t="str">
        <f aca="false">C11489&amp;D11489&amp;E11489&amp;F11489&amp;G11489&amp;H11489</f>
        <v>PAREDE DIVISORIA COM 35MM DE ESPESSURA,CONSTITITUID.DE PAINEL VIDRO NA PARTE SUPERIOR(EXCL.ESTE),SENDO O PAINEL CHAPA FIBRA MADEIRA PRENSADA,REVESTIDA CHAPA LAMINADA(COMPOSTA DE CELULOSE C/RESINA,PRENSADA AUTOCLAVE),C/MIOLO COLMEIA,ESTRUTURADO C/MONTANTES PERFIL ALUMINIO ANODIZADO NATURAL,EM "L","T" OU "X",FAZENDO PORTAS PARTE CONJUNTO,EXCL.SUAS FERRAGENS</v>
      </c>
      <c r="C11489" s="749" t="s">
        <v>29391</v>
      </c>
      <c r="D11489" s="749" t="s">
        <v>29392</v>
      </c>
      <c r="E11489" s="749" t="s">
        <v>29393</v>
      </c>
      <c r="F11489" s="749" t="s">
        <v>29394</v>
      </c>
      <c r="G11489" s="749" t="s">
        <v>29395</v>
      </c>
      <c r="H11489" s="749" t="s">
        <v>29396</v>
      </c>
      <c r="I11489" s="749" t="s">
        <v>52</v>
      </c>
      <c r="J11489" s="749" t="n">
        <v>154</v>
      </c>
    </row>
    <row collapsed="false" customFormat="false" customHeight="true" hidden="true" ht="63.75" outlineLevel="0" r="11490">
      <c r="A11490" s="749" t="s">
        <v>29398</v>
      </c>
      <c r="B11490" s="758" t="str">
        <f aca="false">C11490&amp;D11490&amp;E11490&amp;F11490&amp;G11490&amp;H11490</f>
        <v>PAREDE DIVISORIA COM 35MM ESPESSURA,CONSTITUIDA DE PAINEL EVIDRO NA PARTE SUPERIOR(EXCLUSIVE ESTE),SENDO O PAINEL CHAPA FIBRA MADEIRA PRENSADA,REVESTIDA EM CHAPA LAMINADA(COMPOSTA DE CELULOSE COM RESINA,PRENSADA EM AUTOCLAVE),COM MIOLO EMCOLMEIA ESTRUTURADO C/MONTANTES ACO COR PRETA,EM "L","T" OU"X",FAZENDO AS PORTAS PARTE CONJUNTO,EXCL.SUAS FERRAGENS</v>
      </c>
      <c r="C11490" s="749" t="s">
        <v>29399</v>
      </c>
      <c r="D11490" s="749" t="s">
        <v>29400</v>
      </c>
      <c r="E11490" s="749" t="s">
        <v>29401</v>
      </c>
      <c r="F11490" s="749" t="s">
        <v>29402</v>
      </c>
      <c r="G11490" s="749" t="s">
        <v>29403</v>
      </c>
      <c r="H11490" s="749" t="s">
        <v>29404</v>
      </c>
      <c r="I11490" s="749" t="s">
        <v>52</v>
      </c>
      <c r="J11490" s="749" t="n">
        <v>154</v>
      </c>
    </row>
    <row collapsed="false" customFormat="false" customHeight="true" hidden="true" ht="63.75" outlineLevel="0" r="11491">
      <c r="A11491" s="749" t="s">
        <v>29405</v>
      </c>
      <c r="B11491" s="758" t="str">
        <f aca="false">C11491&amp;D11491&amp;E11491&amp;F11491&amp;G11491&amp;H11491</f>
        <v>PAREDE DIVISORIA COM 35MM ESPESSURA,CONSTITUIDA DE PAINEL EVIDRO NA PARTE SUPERIOR(EXCLUSIVE ESTE),SENDO O PAINEL CHAPA FIBRA MADEIRA PRENSADA,REVESTIDA EM CHAPA LAMINADA(COMPOSTA DE CELULOSE COM RESINA,PRENSADA EM AUTOCLAVE),COM MIOLO EMCOLMEIA ESTRUTURADO C/MONTANTES ACO COR PRETA,EM "L","T" OU"X",FAZENDO AS PORTAS PARTE CONJUNTO,EXCL.SUAS FERRAGENS</v>
      </c>
      <c r="C11491" s="749" t="s">
        <v>29399</v>
      </c>
      <c r="D11491" s="749" t="s">
        <v>29400</v>
      </c>
      <c r="E11491" s="749" t="s">
        <v>29401</v>
      </c>
      <c r="F11491" s="749" t="s">
        <v>29402</v>
      </c>
      <c r="G11491" s="749" t="s">
        <v>29403</v>
      </c>
      <c r="H11491" s="749" t="s">
        <v>29404</v>
      </c>
      <c r="I11491" s="749" t="s">
        <v>52</v>
      </c>
      <c r="J11491" s="749" t="n">
        <v>154</v>
      </c>
    </row>
    <row collapsed="false" customFormat="false" customHeight="true" hidden="true" ht="63.75" outlineLevel="0" r="11492">
      <c r="A11492" s="749" t="s">
        <v>29406</v>
      </c>
      <c r="B11492" s="758" t="str">
        <f aca="false">C11492&amp;D11492&amp;E11492&amp;F11492&amp;G11492&amp;H11492</f>
        <v>PAREDE DIVISORIA COM 35MM ESPESSURA,CONSTITUIDA DE PAINEL EVIDRO NA PARTE SUPERIOR(EXCL.ESTE),SENDO PAINEL CHAPA FIBRAMADEIRA PRENSADA,REVESTIDA EM CHAPA LAMINADA(COMPOSTA DE CELULOSE C/RESINA,PRENSADA AUTOCLAVE),C/MIOLO EM LA VIDRO,ESTRUTURADO C/MONTANTES PERFIL ALUMINIO ANODIZADO NATURAL,EM "L","T" OU "X",FAZENDO PORTAS PARTE CONJUNTO,EXCL.SUAS FERRAGENS</v>
      </c>
      <c r="C11492" s="749" t="s">
        <v>29399</v>
      </c>
      <c r="D11492" s="749" t="s">
        <v>29407</v>
      </c>
      <c r="E11492" s="749" t="s">
        <v>29408</v>
      </c>
      <c r="F11492" s="749" t="s">
        <v>29409</v>
      </c>
      <c r="G11492" s="749" t="s">
        <v>29410</v>
      </c>
      <c r="H11492" s="749" t="s">
        <v>29411</v>
      </c>
      <c r="I11492" s="749" t="s">
        <v>52</v>
      </c>
      <c r="J11492" s="749" t="n">
        <v>185</v>
      </c>
    </row>
    <row collapsed="false" customFormat="false" customHeight="true" hidden="true" ht="63.75" outlineLevel="0" r="11493">
      <c r="A11493" s="749" t="s">
        <v>29412</v>
      </c>
      <c r="B11493" s="758" t="str">
        <f aca="false">C11493&amp;D11493&amp;E11493&amp;F11493&amp;G11493&amp;H11493</f>
        <v>PAREDE DIVISORIA COM 35MM ESPESSURA,CONSTITUIDA DE PAINEL EVIDRO NA PARTE SUPERIOR(EXCL.ESTE),SENDO PAINEL CHAPA FIBRAMADEIRA PRENSADA,REVESTIDA EM CHAPA LAMINADA(COMPOSTA DE CELULOSE C/RESINA,PRENSADA AUTOCLAVE),C/MIOLO EM LA VIDRO,ESTRUTURADO C/MONTANTES PERFIL ALUMINIO ANODIZADO NATURAL,EM "L","T" OU "X",FAZENDO PORTAS PARTE CONJUNTO,EXCL.SUAS FERRAGENS</v>
      </c>
      <c r="C11493" s="749" t="s">
        <v>29399</v>
      </c>
      <c r="D11493" s="749" t="s">
        <v>29407</v>
      </c>
      <c r="E11493" s="749" t="s">
        <v>29408</v>
      </c>
      <c r="F11493" s="749" t="s">
        <v>29409</v>
      </c>
      <c r="G11493" s="749" t="s">
        <v>29410</v>
      </c>
      <c r="H11493" s="749" t="s">
        <v>29411</v>
      </c>
      <c r="I11493" s="749" t="s">
        <v>52</v>
      </c>
      <c r="J11493" s="749" t="n">
        <v>185</v>
      </c>
    </row>
    <row collapsed="false" customFormat="false" customHeight="true" hidden="true" ht="63.75" outlineLevel="0" r="11494">
      <c r="A11494" s="749" t="s">
        <v>29413</v>
      </c>
      <c r="B11494" s="758" t="str">
        <f aca="false">C11494&amp;D11494&amp;E11494&amp;F11494&amp;G11494&amp;H11494</f>
        <v>PAREDE DIVISORIA COM 35MM DE ESPESSURA,CONSTITUIDA DE PAINEL E VIDRO NA PARTE SUPERIOR(EXCL.ESTE),SENDO PAINEL DE CHAPAFIBRA MADEIRA PRENSADA,REVESTIDA EM CHAPA LAMINADA(COMPOSTADE CELULOSE C/RESINA,PRENSADA AUTOCLAVE),C/MIOLO EM LA DE VIDRO,ESTRUTURADO C/MONTANTES ACO COR PRETA,EM "L","T" OU "X",FAZENDO AS PORTAS PARTE DO CONJUNTO,EXCLUSIVE SUAS FERRAGENS</v>
      </c>
      <c r="C11494" s="749" t="s">
        <v>29325</v>
      </c>
      <c r="D11494" s="749" t="s">
        <v>29414</v>
      </c>
      <c r="E11494" s="749" t="s">
        <v>29415</v>
      </c>
      <c r="F11494" s="749" t="s">
        <v>29416</v>
      </c>
      <c r="G11494" s="749" t="s">
        <v>29417</v>
      </c>
      <c r="H11494" s="749" t="s">
        <v>29329</v>
      </c>
      <c r="I11494" s="749" t="s">
        <v>52</v>
      </c>
      <c r="J11494" s="749" t="n">
        <v>185</v>
      </c>
    </row>
    <row collapsed="false" customFormat="false" customHeight="true" hidden="true" ht="63.75" outlineLevel="0" r="11495">
      <c r="A11495" s="749" t="s">
        <v>29418</v>
      </c>
      <c r="B11495" s="758" t="str">
        <f aca="false">C11495&amp;D11495&amp;E11495&amp;F11495&amp;G11495&amp;H11495</f>
        <v>PAREDE DIVISORIA COM 35MM DE ESPESSURA,CONSTITUIDA DE PAINEL E VIDRO NA PARTE SUPERIOR(EXCL.ESTE),SENDO PAINEL DE CHAPAFIBRA MADEIRA PRENSADA,REVESTIDA EM CHAPA LAMINADA(COMPOSTADE CELULOSE C/RESINA,PRENSADA AUTOCLAVE),C/MIOLO EM LA DE VIDRO,ESTRUTURADO C/MONTANTES ACO COR PRETA,EM "L","T" OU "X",FAZENDO AS PORTAS PARTE DO CONJUNTO,EXCLUSIVE SUAS FERRAGENS</v>
      </c>
      <c r="C11495" s="749" t="s">
        <v>29325</v>
      </c>
      <c r="D11495" s="749" t="s">
        <v>29414</v>
      </c>
      <c r="E11495" s="749" t="s">
        <v>29415</v>
      </c>
      <c r="F11495" s="749" t="s">
        <v>29416</v>
      </c>
      <c r="G11495" s="749" t="s">
        <v>29417</v>
      </c>
      <c r="H11495" s="749" t="s">
        <v>29329</v>
      </c>
      <c r="I11495" s="749" t="s">
        <v>52</v>
      </c>
      <c r="J11495" s="749" t="n">
        <v>185</v>
      </c>
    </row>
    <row collapsed="false" customFormat="false" customHeight="true" hidden="true" ht="63.75" outlineLevel="0" r="11496">
      <c r="A11496" s="749" t="s">
        <v>29419</v>
      </c>
      <c r="B11496" s="758" t="str">
        <f aca="false">C11496&amp;D11496&amp;E11496&amp;F11496&amp;G11496&amp;H11496</f>
        <v>PAREDE DIVISORIA COM 35MM DE ESPESSURA,CONSTITUIDA DE PAINEL CEGO ATE ALTURA DE 1,10M E ACIMA DE 2,10M,COM VIDRO ENTRE 1,10 E 2,10M(EXCLUSIVE ESTE),REVESTIDA EM LAMINADO MELAMINICO,COM MIOLO EM COLMEIA,ESTRUTURADO COM MONTANTES DE PERFIL DE ALUMINIO ANODIZADO NATURAL,EM "L","T" OU "X",FAZENDO AS PORTAS PARTE DO CONJUNTO,EXCLUSIVE SUAS FERRAGENS</v>
      </c>
      <c r="C11496" s="749" t="s">
        <v>29325</v>
      </c>
      <c r="D11496" s="749" t="s">
        <v>29420</v>
      </c>
      <c r="E11496" s="749" t="s">
        <v>29421</v>
      </c>
      <c r="F11496" s="749" t="s">
        <v>29422</v>
      </c>
      <c r="G11496" s="749" t="s">
        <v>29423</v>
      </c>
      <c r="H11496" s="749" t="s">
        <v>29424</v>
      </c>
      <c r="I11496" s="749" t="s">
        <v>52</v>
      </c>
      <c r="J11496" s="749" t="n">
        <v>174</v>
      </c>
    </row>
    <row collapsed="false" customFormat="false" customHeight="true" hidden="true" ht="63.75" outlineLevel="0" r="11497">
      <c r="A11497" s="749" t="s">
        <v>29425</v>
      </c>
      <c r="B11497" s="758" t="str">
        <f aca="false">C11497&amp;D11497&amp;E11497&amp;F11497&amp;G11497&amp;H11497</f>
        <v>PAREDE DIVISORIA COM 35MM DE ESPESSURA,CONSTITUIDA DE PAINEL CEGO ATE ALTURA DE 1,10M E ACIMA DE 2,10M,COM VIDRO ENTRE 1,10 E 2,10M(EXCLUSIVE ESTE),REVESTIDA EM LAMINADO MELAMINICO,COM MIOLO EM COLMEIA,ESTRUTURADO COM MONTANTES DE PERFIL DE ALUMINIO ANODIZADO NATURAL,EM "L","T" OU "X",FAZENDO AS PORTAS PARTE DO CONJUNTO,EXCLUSIVE SUAS FERRAGENS</v>
      </c>
      <c r="C11497" s="749" t="s">
        <v>29325</v>
      </c>
      <c r="D11497" s="749" t="s">
        <v>29420</v>
      </c>
      <c r="E11497" s="749" t="s">
        <v>29421</v>
      </c>
      <c r="F11497" s="749" t="s">
        <v>29422</v>
      </c>
      <c r="G11497" s="749" t="s">
        <v>29423</v>
      </c>
      <c r="H11497" s="749" t="s">
        <v>29424</v>
      </c>
      <c r="I11497" s="749" t="s">
        <v>52</v>
      </c>
      <c r="J11497" s="749" t="n">
        <v>174</v>
      </c>
    </row>
    <row collapsed="false" customFormat="false" customHeight="true" hidden="true" ht="51" outlineLevel="0" r="11498">
      <c r="A11498" s="749" t="s">
        <v>29426</v>
      </c>
      <c r="B11498" s="758" t="str">
        <f aca="false">C11498&amp;D11498&amp;E11498&amp;F11498&amp;G11498&amp;H11498</f>
        <v>PAREDE DIVISORIA COM 35MM DE ESPESSURA,CONSTITUIDA DE PAINEL CEGO ATE ALTURA DE 1,10M E ACIMA DE 2,10M,COM VIDRO ENTRE 1,10 E 2,10M(EXCLUSIVE ESTE),REVESTIDA EM LAMINADO MELAMINICO,COM MIOLO EM COLMEIA,ESTRUTURADO COM MONTANTES DE ACO NA COR PRETA,EM "L","T" OU "X",FAZENDO AS PORTAS PARTE DO CONJUNTO,EXCLUSIVE SUAS FERRAGENS</v>
      </c>
      <c r="C11498" s="749" t="s">
        <v>29325</v>
      </c>
      <c r="D11498" s="749" t="s">
        <v>29420</v>
      </c>
      <c r="E11498" s="749" t="s">
        <v>29421</v>
      </c>
      <c r="F11498" s="749" t="s">
        <v>29427</v>
      </c>
      <c r="G11498" s="749" t="s">
        <v>29428</v>
      </c>
      <c r="H11498" s="749" t="s">
        <v>29429</v>
      </c>
      <c r="I11498" s="749" t="s">
        <v>52</v>
      </c>
      <c r="J11498" s="749" t="n">
        <v>174</v>
      </c>
    </row>
    <row collapsed="false" customFormat="false" customHeight="true" hidden="true" ht="51" outlineLevel="0" r="11499">
      <c r="A11499" s="749" t="s">
        <v>29430</v>
      </c>
      <c r="B11499" s="758" t="str">
        <f aca="false">C11499&amp;D11499&amp;E11499&amp;F11499&amp;G11499&amp;H11499</f>
        <v>PAREDE DIVISORIA COM 35MM DE ESPESSURA,CONSTITUIDA DE PAINEL CEGO ATE ALTURA DE 1,10M E ACIMA DE 2,10M,COM VIDRO ENTRE 1,10 E 2,10M(EXCLUSIVE ESTE),REVESTIDA EM LAMINADO MELAMINICO,COM MIOLO EM COLMEIA,ESTRUTURADO COM MONTANTES DE ACO NA COR PRETA,EM "L","T" OU "X",FAZENDO AS PORTAS PARTE DO CONJUNTO,EXCLUSIVE SUAS FERRAGENS</v>
      </c>
      <c r="C11499" s="749" t="s">
        <v>29325</v>
      </c>
      <c r="D11499" s="749" t="s">
        <v>29420</v>
      </c>
      <c r="E11499" s="749" t="s">
        <v>29421</v>
      </c>
      <c r="F11499" s="749" t="s">
        <v>29427</v>
      </c>
      <c r="G11499" s="749" t="s">
        <v>29428</v>
      </c>
      <c r="H11499" s="749" t="s">
        <v>29429</v>
      </c>
      <c r="I11499" s="749" t="s">
        <v>52</v>
      </c>
      <c r="J11499" s="749" t="n">
        <v>174</v>
      </c>
    </row>
    <row collapsed="false" customFormat="false" customHeight="true" hidden="true" ht="63.75" outlineLevel="0" r="11500">
      <c r="A11500" s="749" t="s">
        <v>29431</v>
      </c>
      <c r="B11500" s="758" t="str">
        <f aca="false">C11500&amp;D11500&amp;E11500&amp;F11500&amp;G11500&amp;H11500</f>
        <v>PAREDE DIVISORIA COM 35MM DE ESPESSURA,CONSTITUIDA DE PAINEL CEGO ATE ALTURA DE 1,10M E ACIMA DE 2,10M,COM VIDRO ENTRE 1,10 E 2,10M(EXCLUSIVE ESTE),REVESTIDA EM LAMINADO MELAMINICO COM MIOLO EM LA DE VIDRO,ESTRUTURADO COM MONTANTES DE PERFIL DE ALUMINIO ANODIZADO NATURAL,EM "L","T" OU "X",FAZENDO AS PORTAS PARTE DO CONJUNTO,EXCLUSIVE FERRAGENS</v>
      </c>
      <c r="C11500" s="749" t="s">
        <v>29325</v>
      </c>
      <c r="D11500" s="749" t="s">
        <v>29420</v>
      </c>
      <c r="E11500" s="749" t="s">
        <v>29421</v>
      </c>
      <c r="F11500" s="749" t="s">
        <v>29432</v>
      </c>
      <c r="G11500" s="749" t="s">
        <v>29433</v>
      </c>
      <c r="H11500" s="749" t="s">
        <v>29434</v>
      </c>
      <c r="I11500" s="749" t="s">
        <v>52</v>
      </c>
      <c r="J11500" s="749" t="n">
        <v>197</v>
      </c>
    </row>
    <row collapsed="false" customFormat="false" customHeight="true" hidden="true" ht="63.75" outlineLevel="0" r="11501">
      <c r="A11501" s="749" t="s">
        <v>29435</v>
      </c>
      <c r="B11501" s="758" t="str">
        <f aca="false">C11501&amp;D11501&amp;E11501&amp;F11501&amp;G11501&amp;H11501</f>
        <v>PAREDE DIVISORIA COM 35MM DE ESPESSURA,CONSTITUIDA DE PAINEL CEGO ATE ALTURA DE 1,10M E ACIMA DE 2,10M,COM VIDRO ENTRE 1,10 E 2,10M(EXCLUSIVE ESTE),REVESTIDA EM LAMINADO MELAMINICO COM MIOLO EM LA DE VIDRO,ESTRUTURADO COM MONTANTES DE PERFIL DE ALUMINIO ANODIZADO NATURAL,EM "L","T" OU "X",FAZENDO AS PORTAS PARTE DO CONJUNTO,EXCLUSIVE FERRAGENS</v>
      </c>
      <c r="C11501" s="749" t="s">
        <v>29325</v>
      </c>
      <c r="D11501" s="749" t="s">
        <v>29420</v>
      </c>
      <c r="E11501" s="749" t="s">
        <v>29421</v>
      </c>
      <c r="F11501" s="749" t="s">
        <v>29432</v>
      </c>
      <c r="G11501" s="749" t="s">
        <v>29433</v>
      </c>
      <c r="H11501" s="749" t="s">
        <v>29434</v>
      </c>
      <c r="I11501" s="749" t="s">
        <v>52</v>
      </c>
      <c r="J11501" s="749" t="n">
        <v>197</v>
      </c>
    </row>
    <row collapsed="false" customFormat="false" customHeight="true" hidden="true" ht="51" outlineLevel="0" r="11502">
      <c r="A11502" s="749" t="s">
        <v>29436</v>
      </c>
      <c r="B11502" s="758" t="str">
        <f aca="false">C11502&amp;D11502&amp;E11502&amp;F11502&amp;G11502&amp;H11502</f>
        <v>PAREDE DIVISORIA COM 35MM DE ESPESSURA,CONSTITUIDA DE PAINEL CEGO ATE ALTURA DE 1,10M E ACIMA DE 2,10M,COM VIDRO ENTRE 1,10 E 2,10M(EXCLUSIVE ESTE),REVESTIDA EM LAMINADO MELAMINICO COM MIOLO EM LA DE VIDRO,ESTRUTURADO COM MONTANTES DE ACO NA COR PRETA,EM "L","T",OU "X",FAZENDO AS PORTAS PARTE DO CONJUNTO,EXCLUSIVE SUAS FERRAGENS</v>
      </c>
      <c r="C11502" s="749" t="s">
        <v>29325</v>
      </c>
      <c r="D11502" s="749" t="s">
        <v>29420</v>
      </c>
      <c r="E11502" s="749" t="s">
        <v>29421</v>
      </c>
      <c r="F11502" s="749" t="s">
        <v>29437</v>
      </c>
      <c r="G11502" s="749" t="s">
        <v>29438</v>
      </c>
      <c r="H11502" s="749" t="s">
        <v>29439</v>
      </c>
      <c r="I11502" s="749" t="s">
        <v>52</v>
      </c>
      <c r="J11502" s="749" t="n">
        <v>197</v>
      </c>
    </row>
    <row collapsed="false" customFormat="false" customHeight="true" hidden="true" ht="51" outlineLevel="0" r="11503">
      <c r="A11503" s="749" t="s">
        <v>29440</v>
      </c>
      <c r="B11503" s="758" t="str">
        <f aca="false">C11503&amp;D11503&amp;E11503&amp;F11503&amp;G11503&amp;H11503</f>
        <v>PAREDE DIVISORIA COM 35MM DE ESPESSURA,CONSTITUIDA DE PAINEL CEGO ATE ALTURA DE 1,10M E ACIMA DE 2,10M,COM VIDRO ENTRE 1,10 E 2,10M(EXCLUSIVE ESTE),REVESTIDA EM LAMINADO MELAMINICO COM MIOLO EM LA DE VIDRO,ESTRUTURADO COM MONTANTES DE ACO NA COR PRETA,EM "L","T",OU "X",FAZENDO AS PORTAS PARTE DO CONJUNTO,EXCLUSIVE SUAS FERRAGENS</v>
      </c>
      <c r="C11503" s="749" t="s">
        <v>29325</v>
      </c>
      <c r="D11503" s="749" t="s">
        <v>29420</v>
      </c>
      <c r="E11503" s="749" t="s">
        <v>29421</v>
      </c>
      <c r="F11503" s="749" t="s">
        <v>29437</v>
      </c>
      <c r="G11503" s="749" t="s">
        <v>29438</v>
      </c>
      <c r="H11503" s="749" t="s">
        <v>29439</v>
      </c>
      <c r="I11503" s="749" t="s">
        <v>52</v>
      </c>
      <c r="J11503" s="749" t="n">
        <v>197</v>
      </c>
    </row>
    <row collapsed="false" customFormat="false" customHeight="true" hidden="true" ht="63.75" outlineLevel="0" r="11504">
      <c r="A11504" s="749" t="s">
        <v>29441</v>
      </c>
      <c r="B11504" s="758" t="str">
        <f aca="false">C11504&amp;D11504&amp;E11504&amp;F11504&amp;G11504&amp;H11504</f>
        <v>PAREDE DIVISORIA COM 35MM ESPESSURA,CONSTITUIDA DE PAINEL CEGO ATE ALTUTA DE 1,10M E ACIMA DE 2,10M,VIDRO ENTRE 1,10 E 2,10M(EXCL.ESTE),REVEST.EM CHAPA LAMINADA(COMPOSTA DE CELULOSE C/RESINA PRENSADA EM AUTOCLAVE),MIOLO EM COLMEIA,ESTRUTURADO C/MONTANTES PERFIL ALUMINIO ANODIZADO NATURAL,EM "L","T"OU X",FAZENDO AS PORTAS PARTE DO CONJ.,EXCL.SUAS FERRAGENS</v>
      </c>
      <c r="C11504" s="749" t="s">
        <v>29442</v>
      </c>
      <c r="D11504" s="749" t="s">
        <v>29443</v>
      </c>
      <c r="E11504" s="749" t="s">
        <v>29444</v>
      </c>
      <c r="F11504" s="749" t="s">
        <v>29445</v>
      </c>
      <c r="G11504" s="749" t="s">
        <v>29446</v>
      </c>
      <c r="H11504" s="749" t="s">
        <v>29447</v>
      </c>
      <c r="I11504" s="749" t="s">
        <v>52</v>
      </c>
      <c r="J11504" s="749" t="n">
        <v>147</v>
      </c>
    </row>
    <row collapsed="false" customFormat="false" customHeight="true" hidden="true" ht="63.75" outlineLevel="0" r="11505">
      <c r="A11505" s="749" t="s">
        <v>29448</v>
      </c>
      <c r="B11505" s="758" t="str">
        <f aca="false">C11505&amp;D11505&amp;E11505&amp;F11505&amp;G11505&amp;H11505</f>
        <v>PAREDE DIVISORIA COM 35MM ESPESSURA,CONSTITUIDA DE PAINEL CEGO ATE ALTUTA DE 1,10M E ACIMA DE 2,10M,VIDRO ENTRE 1,10 E 2,10M(EXCL.ESTE),REVEST.EM CHAPA LAMINADA(COMPOSTA DE CELULOSE C/RESINA PRENSADA EM AUTOCLAVE),MIOLO EM COLMEIA,ESTRUTURADO C/MONTANTES PERFIL ALUMINIO ANODIZADO NATURAL,EM "L","T"OU X",FAZENDO AS PORTAS PARTE DO CONJ.,EXCL.SUAS FERRAGENS</v>
      </c>
      <c r="C11505" s="749" t="s">
        <v>29442</v>
      </c>
      <c r="D11505" s="749" t="s">
        <v>29443</v>
      </c>
      <c r="E11505" s="749" t="s">
        <v>29444</v>
      </c>
      <c r="F11505" s="749" t="s">
        <v>29445</v>
      </c>
      <c r="G11505" s="749" t="s">
        <v>29446</v>
      </c>
      <c r="H11505" s="749" t="s">
        <v>29447</v>
      </c>
      <c r="I11505" s="749" t="s">
        <v>52</v>
      </c>
      <c r="J11505" s="749" t="n">
        <v>147</v>
      </c>
    </row>
    <row collapsed="false" customFormat="false" customHeight="true" hidden="true" ht="63.75" outlineLevel="0" r="11506">
      <c r="A11506" s="749" t="s">
        <v>29449</v>
      </c>
      <c r="B11506" s="758" t="str">
        <f aca="false">C11506&amp;D11506&amp;E11506&amp;F11506&amp;G11506&amp;H11506</f>
        <v>PAREDE DIVISORIA COM 35MM ESPESSURA,CONSTITUIDA DE PAINEL CEGO ATE ALTURA DE 1,10M E ACIMA DE 2,10M VIDRO ENTRE 1,10 E 2,10M(EXCL.ESTE),REVEST.EM CHAPA LAMINADA(COMPOSTA DE CELULOSE C/RESINA PRENSADA EM AUTOCLAVE),MIOLO EM COLMEIA,ESTRUTURADO C/MONTANTES DE ACO NA COR PRETA,EM "L","T" OU "X",FAZENDO AS PORTAS PARTE DO CONJUNTO,EXCLUSIVE SUAS FERRAGENS</v>
      </c>
      <c r="C11506" s="749" t="s">
        <v>29442</v>
      </c>
      <c r="D11506" s="749" t="s">
        <v>29450</v>
      </c>
      <c r="E11506" s="749" t="s">
        <v>29444</v>
      </c>
      <c r="F11506" s="749" t="s">
        <v>29445</v>
      </c>
      <c r="G11506" s="749" t="s">
        <v>29451</v>
      </c>
      <c r="H11506" s="749" t="s">
        <v>29351</v>
      </c>
      <c r="I11506" s="749" t="s">
        <v>52</v>
      </c>
      <c r="J11506" s="749" t="n">
        <v>147</v>
      </c>
    </row>
    <row collapsed="false" customFormat="false" customHeight="true" hidden="true" ht="63.75" outlineLevel="0" r="11507">
      <c r="A11507" s="749" t="s">
        <v>29452</v>
      </c>
      <c r="B11507" s="758" t="str">
        <f aca="false">C11507&amp;D11507&amp;E11507&amp;F11507&amp;G11507&amp;H11507</f>
        <v>PAREDE DIVISORIA COM 35MM ESPESSURA,CONSTITUIDA DE PAINEL CEGO ATE ALTURA DE 1,10M E ACIMA DE 2,10M VIDRO ENTRE 1,10 E 2,10M(EXCL.ESTE),REVEST.EM CHAPA LAMINADA(COMPOSTA DE CELULOSE C/RESINA PRENSADA EM AUTOCLAVE),MIOLO EM COLMEIA,ESTRUTURADO C/MONTANTES DE ACO NA COR PRETA,EM "L","T" OU "X",FAZENDO AS PORTAS PARTE DO CONJUNTO,EXCLUSIVE SUAS FERRAGENS</v>
      </c>
      <c r="C11507" s="749" t="s">
        <v>29442</v>
      </c>
      <c r="D11507" s="749" t="s">
        <v>29450</v>
      </c>
      <c r="E11507" s="749" t="s">
        <v>29444</v>
      </c>
      <c r="F11507" s="749" t="s">
        <v>29445</v>
      </c>
      <c r="G11507" s="749" t="s">
        <v>29451</v>
      </c>
      <c r="H11507" s="749" t="s">
        <v>29351</v>
      </c>
      <c r="I11507" s="749" t="s">
        <v>52</v>
      </c>
      <c r="J11507" s="749" t="n">
        <v>147</v>
      </c>
    </row>
    <row collapsed="false" customFormat="false" customHeight="true" hidden="true" ht="63.75" outlineLevel="0" r="11508">
      <c r="A11508" s="749" t="s">
        <v>29453</v>
      </c>
      <c r="B11508" s="758" t="str">
        <f aca="false">C11508&amp;D11508&amp;E11508&amp;F11508&amp;G11508&amp;H11508</f>
        <v>PAREDE DIVISORIA COM 35MM ESPESSURA,CONSTITUIDA DE PAINEL CEGO ATE ALTURA DE 1,10M E ACIMA DE 2,10M,VIDRO ENTRE 1,10 E 2,10M(EXCL.ESTE),REVEST.EM CHAPA LAMINADA(COMPOSTA DE CELULOSE C/RESINA PRENSADA EM AUTOCLAVE),MIOLO EM LA DE VIDRO,ESTRUT.C/MONTANTES PERFIL ALUMINIO ANODIZADO NATURAL,EM "L","T" OU "X",FAZENDO AS PORTAS PARTE DO CONJ.,EXCL.SUAS FERRAGENS</v>
      </c>
      <c r="C11508" s="749" t="s">
        <v>29442</v>
      </c>
      <c r="D11508" s="749" t="s">
        <v>29454</v>
      </c>
      <c r="E11508" s="749" t="s">
        <v>29444</v>
      </c>
      <c r="F11508" s="749" t="s">
        <v>29455</v>
      </c>
      <c r="G11508" s="749" t="s">
        <v>29456</v>
      </c>
      <c r="H11508" s="749" t="s">
        <v>29457</v>
      </c>
      <c r="I11508" s="749" t="s">
        <v>52</v>
      </c>
      <c r="J11508" s="749" t="n">
        <v>187</v>
      </c>
    </row>
    <row collapsed="false" customFormat="false" customHeight="true" hidden="true" ht="63.75" outlineLevel="0" r="11509">
      <c r="A11509" s="749" t="s">
        <v>29458</v>
      </c>
      <c r="B11509" s="758" t="str">
        <f aca="false">C11509&amp;D11509&amp;E11509&amp;F11509&amp;G11509&amp;H11509</f>
        <v>PAREDE DIVISORIA COM 35MM ESPESSURA,CONSTITUIDA DE PAINEL CEGO ATE ALTURA DE 1,10M E ACIMA DE 2,10M,VIDRO ENTRE 1,10 E 2,10M(EXCL.ESTE),REVEST.EM CHAPA LAMINADA(COMPOSTA DE CELULOSE C/RESINA PRENSADA EM AUTOCLAVE),MIOLO EM LA DE VIDRO,ESTRUT.C/MONTANTES PERFIL ALUMINIO ANODIZADO NATURAL,EM "L","T" OU "X",FAZENDO AS PORTAS PARTE DO CONJ.,EXCL.SUAS FERRAGENS</v>
      </c>
      <c r="C11509" s="749" t="s">
        <v>29442</v>
      </c>
      <c r="D11509" s="749" t="s">
        <v>29454</v>
      </c>
      <c r="E11509" s="749" t="s">
        <v>29444</v>
      </c>
      <c r="F11509" s="749" t="s">
        <v>29455</v>
      </c>
      <c r="G11509" s="749" t="s">
        <v>29456</v>
      </c>
      <c r="H11509" s="749" t="s">
        <v>29457</v>
      </c>
      <c r="I11509" s="749" t="s">
        <v>52</v>
      </c>
      <c r="J11509" s="749" t="n">
        <v>187</v>
      </c>
    </row>
    <row collapsed="false" customFormat="false" customHeight="true" hidden="true" ht="63.75" outlineLevel="0" r="11510">
      <c r="A11510" s="749" t="s">
        <v>29459</v>
      </c>
      <c r="B11510" s="758" t="str">
        <f aca="false">C11510&amp;D11510&amp;E11510&amp;F11510&amp;G11510&amp;H11510</f>
        <v>PAREDE DIVISORIA COM 35MM ESPESSURA,CONSTITUIDA DE PAINEL CEGO ATE ALTURA DE 1,10M E ACIMA DE 2,10M,VIDRO ENTRE 1,10 E 2,10M(EXCL.ESTE),REVEST.EM CHAPA LAMINADA(COMPOSTA DE CELULOSE C/RESINA PRENSADA EM AUTOCLAVE),MIOLO EM LA DE VIDRO,ESTRUT.C/MONTANTES DE ACO NA COR PRETA,EM "L","T" OU "X",FAZENDOAS PORTAS PARTE DO CONJUNTO,EXCLUSIVE SUAS FERRAGENS</v>
      </c>
      <c r="C11510" s="749" t="s">
        <v>29442</v>
      </c>
      <c r="D11510" s="749" t="s">
        <v>29454</v>
      </c>
      <c r="E11510" s="749" t="s">
        <v>29444</v>
      </c>
      <c r="F11510" s="749" t="s">
        <v>29455</v>
      </c>
      <c r="G11510" s="749" t="s">
        <v>29460</v>
      </c>
      <c r="H11510" s="749" t="s">
        <v>29333</v>
      </c>
      <c r="I11510" s="749" t="s">
        <v>52</v>
      </c>
      <c r="J11510" s="749" t="n">
        <v>187</v>
      </c>
    </row>
    <row collapsed="false" customFormat="false" customHeight="true" hidden="true" ht="63.75" outlineLevel="0" r="11511">
      <c r="A11511" s="749" t="s">
        <v>29461</v>
      </c>
      <c r="B11511" s="758" t="str">
        <f aca="false">C11511&amp;D11511&amp;E11511&amp;F11511&amp;G11511&amp;H11511</f>
        <v>PAREDE DIVISORIA COM 35MM ESPESSURA,CONSTITUIDA DE PAINEL CEGO ATE ALTURA DE 1,10M E ACIMA DE 2,10M,VIDRO ENTRE 1,10 E 2,10M(EXCL.ESTE),REVEST.EM CHAPA LAMINADA(COMPOSTA DE CELULOSE C/RESINA PRENSADA EM AUTOCLAVE),MIOLO EM LA DE VIDRO,ESTRUT.C/MONTANTES DE ACO NA COR PRETA,EM "L","T" OU "X",FAZENDOAS PORTAS PARTE DO CONJUNTO,EXCLUSIVE SUAS FERRAGENS</v>
      </c>
      <c r="C11511" s="749" t="s">
        <v>29442</v>
      </c>
      <c r="D11511" s="749" t="s">
        <v>29454</v>
      </c>
      <c r="E11511" s="749" t="s">
        <v>29444</v>
      </c>
      <c r="F11511" s="749" t="s">
        <v>29455</v>
      </c>
      <c r="G11511" s="749" t="s">
        <v>29460</v>
      </c>
      <c r="H11511" s="749" t="s">
        <v>29333</v>
      </c>
      <c r="I11511" s="749" t="s">
        <v>52</v>
      </c>
      <c r="J11511" s="749" t="n">
        <v>187</v>
      </c>
    </row>
    <row collapsed="false" customFormat="false" customHeight="true" hidden="true" ht="12.75" outlineLevel="0" r="11512">
      <c r="A11512" s="749" t="s">
        <v>29462</v>
      </c>
      <c r="B11512" s="749" t="str">
        <f aca="false">C11512&amp;D11512&amp;E11512&amp;F11512&amp;G11512&amp;H11512</f>
        <v>PAREDE DRYWALL C/ESP.73MM,ESTRUT.C/MONTANTES SIMPLES AUTOPORTANTES 48MM,FIXADOS A GUIAS HORIZONTAIS 48MM,AMBOS ACO GALV.C/ESP.0,5MM,C/DUAS CHAPAS GESSO ACARTONADO STANDARD,ESP.12,5MM,LARG.1200MM,FIXADA AOS MONTANTES POR MEIO DE PARAFUSOS,C/TRATAMENTO JUNTAS C/MASSA E FITA P/UNIF.DA SUPERF.DAS CHAPAS DE GESSO ACARTONADO,APLIC.EM AREAS SECAS.FORN.E COLOCACAO</v>
      </c>
      <c r="C11512" s="749" t="s">
        <v>29463</v>
      </c>
      <c r="D11512" s="749" t="s">
        <v>29464</v>
      </c>
      <c r="E11512" s="749" t="s">
        <v>29465</v>
      </c>
      <c r="F11512" s="749" t="s">
        <v>29466</v>
      </c>
      <c r="G11512" s="749" t="s">
        <v>29467</v>
      </c>
      <c r="H11512" s="749" t="s">
        <v>29468</v>
      </c>
      <c r="I11512" s="749" t="s">
        <v>52</v>
      </c>
      <c r="J11512" s="749" t="n">
        <v>50.73</v>
      </c>
    </row>
    <row collapsed="false" customFormat="false" customHeight="true" hidden="true" ht="12.75" outlineLevel="0" r="11513">
      <c r="A11513" s="749" t="s">
        <v>29469</v>
      </c>
      <c r="B11513" s="749" t="str">
        <f aca="false">C11513&amp;D11513&amp;E11513&amp;F11513&amp;G11513&amp;H11513</f>
        <v>PAREDE DRYWALL C/ESP.73MM,ESTRUT.C/MONTANTES SIMPLES AUTOPORTANTES 48MM,FIXADOS A GUIAS HORIZONTAIS 48MM,AMBOS ACO GALV.C/ESP.0,5MM,C/DUAS CHAPAS GESSO ACARTONADO STANDARD,ESP.12,5MM,LARG.1200MM,FIXADA AOS MONTANTES POR MEIO DE PARAFUSOS,C/TRATAMENTO JUNTAS C/MASSA E FITA P/UNIF.DA SUPERF.DAS CHAPAS DE GESSO ACARTONADO,APLIC.EM AREAS SECAS.FORN.E COLOCACAO</v>
      </c>
      <c r="C11513" s="749" t="s">
        <v>29463</v>
      </c>
      <c r="D11513" s="749" t="s">
        <v>29464</v>
      </c>
      <c r="E11513" s="749" t="s">
        <v>29465</v>
      </c>
      <c r="F11513" s="749" t="s">
        <v>29466</v>
      </c>
      <c r="G11513" s="749" t="s">
        <v>29467</v>
      </c>
      <c r="H11513" s="749" t="s">
        <v>29468</v>
      </c>
      <c r="I11513" s="749" t="s">
        <v>52</v>
      </c>
      <c r="J11513" s="749" t="n">
        <v>48.85</v>
      </c>
    </row>
    <row collapsed="false" customFormat="false" customHeight="true" hidden="true" ht="12.75" outlineLevel="0" r="11514">
      <c r="A11514" s="749" t="s">
        <v>29470</v>
      </c>
      <c r="B11514" s="749" t="str">
        <f aca="false">C11514&amp;D11514&amp;E11514&amp;F11514&amp;G11514&amp;H11514</f>
        <v>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v>
      </c>
      <c r="C11514" s="749" t="s">
        <v>29471</v>
      </c>
      <c r="D11514" s="749" t="s">
        <v>29472</v>
      </c>
      <c r="E11514" s="749" t="s">
        <v>29473</v>
      </c>
      <c r="F11514" s="749" t="s">
        <v>29474</v>
      </c>
      <c r="G11514" s="749" t="s">
        <v>29475</v>
      </c>
      <c r="H11514" s="749" t="s">
        <v>29476</v>
      </c>
      <c r="I11514" s="749" t="s">
        <v>52</v>
      </c>
      <c r="J11514" s="749" t="n">
        <v>62.28</v>
      </c>
    </row>
    <row collapsed="false" customFormat="false" customHeight="true" hidden="true" ht="12.75" outlineLevel="0" r="11515">
      <c r="A11515" s="749" t="s">
        <v>29477</v>
      </c>
      <c r="B11515" s="749" t="str">
        <f aca="false">C11515&amp;D11515&amp;E11515&amp;F11515&amp;G11515&amp;H11515</f>
        <v>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v>
      </c>
      <c r="C11515" s="749" t="s">
        <v>29471</v>
      </c>
      <c r="D11515" s="749" t="s">
        <v>29472</v>
      </c>
      <c r="E11515" s="749" t="s">
        <v>29473</v>
      </c>
      <c r="F11515" s="749" t="s">
        <v>29474</v>
      </c>
      <c r="G11515" s="749" t="s">
        <v>29475</v>
      </c>
      <c r="H11515" s="749" t="s">
        <v>29476</v>
      </c>
      <c r="I11515" s="749" t="s">
        <v>52</v>
      </c>
      <c r="J11515" s="749" t="n">
        <v>60.17</v>
      </c>
    </row>
    <row collapsed="false" customFormat="false" customHeight="true" hidden="true" ht="12.75" outlineLevel="0" r="11516">
      <c r="A11516" s="749" t="s">
        <v>29478</v>
      </c>
      <c r="B11516" s="749" t="str">
        <f aca="false">C11516&amp;D11516&amp;E11516&amp;F11516&amp;G11516&amp;H11516</f>
        <v>PAREDE DRYWALL,C/ESP.95MM,ESTRUT.C/MONTANTES SIMPLES AUTOPORTANTES 70MM,FIXADOS A GUIAS HORIZONTAIS 70MM,AMBOS ACO GALV.C/ESP.0,5MM,C/DUAS CHAPAS GESSO ACARTONADO STANDARD,ESP.12,5MM,LARG.1200MM,FIXADA AOS MONTANTES POR MEIO DE PARAFUSOS,C/TRATAMENTO JUNTAS C/MASSA E FITA P/UNIF.DA SUPERF.DAS CHAPAS DE GESSO ACARTONADO,APLIC.EM AREAS SECAS.FORN. E COLOCACAO</v>
      </c>
      <c r="C11516" s="749" t="s">
        <v>29479</v>
      </c>
      <c r="D11516" s="749" t="s">
        <v>29480</v>
      </c>
      <c r="E11516" s="749" t="s">
        <v>29465</v>
      </c>
      <c r="F11516" s="749" t="s">
        <v>29466</v>
      </c>
      <c r="G11516" s="749" t="s">
        <v>29467</v>
      </c>
      <c r="H11516" s="749" t="s">
        <v>29481</v>
      </c>
      <c r="I11516" s="749" t="s">
        <v>52</v>
      </c>
      <c r="J11516" s="749" t="n">
        <v>52.49</v>
      </c>
    </row>
    <row collapsed="false" customFormat="false" customHeight="true" hidden="true" ht="12.75" outlineLevel="0" r="11517">
      <c r="A11517" s="749" t="s">
        <v>29482</v>
      </c>
      <c r="B11517" s="749" t="str">
        <f aca="false">C11517&amp;D11517&amp;E11517&amp;F11517&amp;G11517&amp;H11517</f>
        <v>PAREDE DRYWALL,C/ESP.95MM,ESTRUT.C/MONTANTES SIMPLES AUTOPORTANTES 70MM,FIXADOS A GUIAS HORIZONTAIS 70MM,AMBOS ACO GALV.C/ESP.0,5MM,C/DUAS CHAPAS GESSO ACARTONADO STANDARD,ESP.12,5MM,LARG.1200MM,FIXADA AOS MONTANTES POR MEIO DE PARAFUSOS,C/TRATAMENTO JUNTAS C/MASSA E FITA P/UNIF.DA SUPERF.DAS CHAPAS DE GESSO ACARTONADO,APLIC.EM AREAS SECAS.FORN. E COLOCACAO</v>
      </c>
      <c r="C11517" s="749" t="s">
        <v>29479</v>
      </c>
      <c r="D11517" s="749" t="s">
        <v>29480</v>
      </c>
      <c r="E11517" s="749" t="s">
        <v>29465</v>
      </c>
      <c r="F11517" s="749" t="s">
        <v>29466</v>
      </c>
      <c r="G11517" s="749" t="s">
        <v>29467</v>
      </c>
      <c r="H11517" s="749" t="s">
        <v>29481</v>
      </c>
      <c r="I11517" s="749" t="s">
        <v>52</v>
      </c>
      <c r="J11517" s="749" t="n">
        <v>50.62</v>
      </c>
    </row>
    <row collapsed="false" customFormat="false" customHeight="true" hidden="true" ht="12.75" outlineLevel="0" r="11518">
      <c r="A11518" s="749" t="s">
        <v>29483</v>
      </c>
      <c r="B11518" s="749" t="str">
        <f aca="false">C11518&amp;D11518&amp;E11518&amp;F11518&amp;G11518&amp;H11518</f>
        <v>PAREDE DRYWALL,C/ESP.95MM,ESTRUT.C/MONTANTES SIMPLES AUTOPORTANTES 70MM,FIX.A GUIAS HORIZONTAIS 70MM,AMBOS ACO GALV.ESP.0,5MM,C/DUAS CHAPAS GESSO ACARTONADO STANDARD,C/ADICAO DE LA MINERAL,ESP.12,5MM,LARG.1200MM,FIX.MONTANT.POR MEIO DE PARAFUSOS,C/TRATAMENTO JUNTAS C/MASSA E FITA P/UNIF.SUPERF.DAS CHAPAS DE GESSO ACARTONADO,APLIC.AREAS SECAS.FORN.E COLOCACAO</v>
      </c>
      <c r="C11518" s="749" t="s">
        <v>29479</v>
      </c>
      <c r="D11518" s="749" t="s">
        <v>29484</v>
      </c>
      <c r="E11518" s="749" t="s">
        <v>29485</v>
      </c>
      <c r="F11518" s="749" t="s">
        <v>29486</v>
      </c>
      <c r="G11518" s="749" t="s">
        <v>29487</v>
      </c>
      <c r="H11518" s="749" t="s">
        <v>29488</v>
      </c>
      <c r="I11518" s="749" t="s">
        <v>52</v>
      </c>
      <c r="J11518" s="749" t="n">
        <v>64.05</v>
      </c>
    </row>
    <row collapsed="false" customFormat="false" customHeight="true" hidden="true" ht="12.75" outlineLevel="0" r="11519">
      <c r="A11519" s="749" t="s">
        <v>29489</v>
      </c>
      <c r="B11519" s="749" t="str">
        <f aca="false">C11519&amp;D11519&amp;E11519&amp;F11519&amp;G11519&amp;H11519</f>
        <v>PAREDE DRYWALL,C/ESP.95MM,ESTRUT.C/MONTANTES SIMPLES AUTOPORTANTES 70MM,FIX.A GUIAS HORIZONTAIS 70MM,AMBOS ACO GALV.ESP.0,5MM,C/DUAS CHAPAS GESSO ACARTONADO STANDARD,C/ADICAO DE LA MINERAL,ESP.12,5MM,LARG.1200MM,FIX.MONTANT.POR MEIO DE PARAFUSOS,C/TRATAMENTO JUNTAS C/MASSA E FITA P/UNIF.SUPERF.DAS CHAPAS DE GESSO ACARTONADO,APLIC.AREAS SECAS.FORN.E COLOCACAO</v>
      </c>
      <c r="C11519" s="749" t="s">
        <v>29479</v>
      </c>
      <c r="D11519" s="749" t="s">
        <v>29484</v>
      </c>
      <c r="E11519" s="749" t="s">
        <v>29485</v>
      </c>
      <c r="F11519" s="749" t="s">
        <v>29486</v>
      </c>
      <c r="G11519" s="749" t="s">
        <v>29487</v>
      </c>
      <c r="H11519" s="749" t="s">
        <v>29488</v>
      </c>
      <c r="I11519" s="749" t="s">
        <v>52</v>
      </c>
      <c r="J11519" s="749" t="n">
        <v>61.94</v>
      </c>
    </row>
    <row collapsed="false" customFormat="false" customHeight="true" hidden="true" ht="12.75" outlineLevel="0" r="11520">
      <c r="A11520" s="749" t="s">
        <v>29490</v>
      </c>
      <c r="B11520" s="749" t="str">
        <f aca="false">C11520&amp;D11520&amp;E11520&amp;F11520&amp;G11520&amp;H11520</f>
        <v>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v>
      </c>
      <c r="C11520" s="749" t="s">
        <v>29491</v>
      </c>
      <c r="D11520" s="749" t="s">
        <v>29492</v>
      </c>
      <c r="E11520" s="749" t="s">
        <v>29493</v>
      </c>
      <c r="F11520" s="749" t="s">
        <v>29494</v>
      </c>
      <c r="G11520" s="749" t="s">
        <v>29495</v>
      </c>
      <c r="H11520" s="749" t="s">
        <v>29496</v>
      </c>
      <c r="I11520" s="749" t="s">
        <v>52</v>
      </c>
      <c r="J11520" s="749" t="n">
        <v>81.15</v>
      </c>
    </row>
    <row collapsed="false" customFormat="false" customHeight="true" hidden="true" ht="12.75" outlineLevel="0" r="11521">
      <c r="A11521" s="749" t="s">
        <v>29497</v>
      </c>
      <c r="B11521" s="749" t="str">
        <f aca="false">C11521&amp;D11521&amp;E11521&amp;F11521&amp;G11521&amp;H11521</f>
        <v>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v>
      </c>
      <c r="C11521" s="749" t="s">
        <v>29491</v>
      </c>
      <c r="D11521" s="749" t="s">
        <v>29492</v>
      </c>
      <c r="E11521" s="749" t="s">
        <v>29493</v>
      </c>
      <c r="F11521" s="749" t="s">
        <v>29494</v>
      </c>
      <c r="G11521" s="749" t="s">
        <v>29495</v>
      </c>
      <c r="H11521" s="749" t="s">
        <v>29496</v>
      </c>
      <c r="I11521" s="749" t="s">
        <v>52</v>
      </c>
      <c r="J11521" s="749" t="n">
        <v>78.61</v>
      </c>
    </row>
    <row collapsed="false" customFormat="false" customHeight="true" hidden="true" ht="12.75" outlineLevel="0" r="11522">
      <c r="A11522" s="749" t="s">
        <v>29498</v>
      </c>
      <c r="B11522" s="749" t="str">
        <f aca="false">C11522&amp;D11522&amp;E11522&amp;F11522&amp;G11522&amp;H11522</f>
        <v>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v>
      </c>
      <c r="C11522" s="749" t="s">
        <v>29499</v>
      </c>
      <c r="D11522" s="749" t="s">
        <v>29500</v>
      </c>
      <c r="E11522" s="749" t="s">
        <v>29501</v>
      </c>
      <c r="F11522" s="749" t="s">
        <v>29502</v>
      </c>
      <c r="G11522" s="749" t="s">
        <v>29503</v>
      </c>
      <c r="H11522" s="749" t="s">
        <v>29504</v>
      </c>
      <c r="I11522" s="749" t="s">
        <v>52</v>
      </c>
      <c r="J11522" s="749" t="n">
        <v>92.7</v>
      </c>
    </row>
    <row collapsed="false" customFormat="false" customHeight="true" hidden="true" ht="12.75" outlineLevel="0" r="11523">
      <c r="A11523" s="749" t="s">
        <v>29505</v>
      </c>
      <c r="B11523" s="749" t="str">
        <f aca="false">C11523&amp;D11523&amp;E11523&amp;F11523&amp;G11523&amp;H11523</f>
        <v>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v>
      </c>
      <c r="C11523" s="749" t="s">
        <v>29499</v>
      </c>
      <c r="D11523" s="749" t="s">
        <v>29500</v>
      </c>
      <c r="E11523" s="749" t="s">
        <v>29501</v>
      </c>
      <c r="F11523" s="749" t="s">
        <v>29502</v>
      </c>
      <c r="G11523" s="749" t="s">
        <v>29503</v>
      </c>
      <c r="H11523" s="749" t="s">
        <v>29504</v>
      </c>
      <c r="I11523" s="749" t="s">
        <v>52</v>
      </c>
      <c r="J11523" s="749" t="n">
        <v>89.93</v>
      </c>
    </row>
    <row collapsed="false" customFormat="false" customHeight="true" hidden="true" ht="12.75" outlineLevel="0" r="11524">
      <c r="A11524" s="749" t="s">
        <v>29506</v>
      </c>
      <c r="B11524" s="749" t="str">
        <f aca="false">C11524&amp;D11524&amp;E11524&amp;F11524&amp;G11524&amp;H11524</f>
        <v>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v>
      </c>
      <c r="C11524" s="749" t="s">
        <v>29507</v>
      </c>
      <c r="D11524" s="749" t="s">
        <v>29508</v>
      </c>
      <c r="E11524" s="749" t="s">
        <v>29509</v>
      </c>
      <c r="F11524" s="749" t="s">
        <v>29510</v>
      </c>
      <c r="G11524" s="749" t="s">
        <v>29511</v>
      </c>
      <c r="H11524" s="749" t="s">
        <v>29512</v>
      </c>
      <c r="I11524" s="749" t="s">
        <v>52</v>
      </c>
      <c r="J11524" s="749" t="n">
        <v>83.13</v>
      </c>
    </row>
    <row collapsed="false" customFormat="false" customHeight="true" hidden="true" ht="12.75" outlineLevel="0" r="11525">
      <c r="A11525" s="749" t="s">
        <v>29513</v>
      </c>
      <c r="B11525" s="749" t="str">
        <f aca="false">C11525&amp;D11525&amp;E11525&amp;F11525&amp;G11525&amp;H11525</f>
        <v>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v>
      </c>
      <c r="C11525" s="749" t="s">
        <v>29507</v>
      </c>
      <c r="D11525" s="749" t="s">
        <v>29508</v>
      </c>
      <c r="E11525" s="749" t="s">
        <v>29509</v>
      </c>
      <c r="F11525" s="749" t="s">
        <v>29510</v>
      </c>
      <c r="G11525" s="749" t="s">
        <v>29511</v>
      </c>
      <c r="H11525" s="749" t="s">
        <v>29512</v>
      </c>
      <c r="I11525" s="749" t="s">
        <v>52</v>
      </c>
      <c r="J11525" s="749" t="n">
        <v>80.59</v>
      </c>
    </row>
    <row collapsed="false" customFormat="false" customHeight="true" hidden="true" ht="12.75" outlineLevel="0" r="11526">
      <c r="A11526" s="749" t="s">
        <v>29514</v>
      </c>
      <c r="B11526" s="749" t="str">
        <f aca="false">C11526&amp;D11526&amp;E11526&amp;F11526&amp;G11526&amp;H11526</f>
        <v>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v>
      </c>
      <c r="C11526" s="749" t="s">
        <v>29515</v>
      </c>
      <c r="D11526" s="749" t="s">
        <v>29516</v>
      </c>
      <c r="E11526" s="749" t="s">
        <v>29517</v>
      </c>
      <c r="F11526" s="749" t="s">
        <v>29518</v>
      </c>
      <c r="G11526" s="749" t="s">
        <v>29519</v>
      </c>
      <c r="H11526" s="749" t="s">
        <v>29520</v>
      </c>
      <c r="I11526" s="749" t="s">
        <v>52</v>
      </c>
      <c r="J11526" s="749" t="n">
        <v>94.69</v>
      </c>
    </row>
    <row collapsed="false" customFormat="false" customHeight="true" hidden="true" ht="12.75" outlineLevel="0" r="11527">
      <c r="A11527" s="749" t="s">
        <v>29521</v>
      </c>
      <c r="B11527" s="749" t="str">
        <f aca="false">C11527&amp;D11527&amp;E11527&amp;F11527&amp;G11527&amp;H11527</f>
        <v>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v>
      </c>
      <c r="C11527" s="749" t="s">
        <v>29515</v>
      </c>
      <c r="D11527" s="749" t="s">
        <v>29516</v>
      </c>
      <c r="E11527" s="749" t="s">
        <v>29517</v>
      </c>
      <c r="F11527" s="749" t="s">
        <v>29518</v>
      </c>
      <c r="G11527" s="749" t="s">
        <v>29519</v>
      </c>
      <c r="H11527" s="749" t="s">
        <v>29520</v>
      </c>
      <c r="I11527" s="749" t="s">
        <v>52</v>
      </c>
      <c r="J11527" s="749" t="n">
        <v>91.91</v>
      </c>
    </row>
    <row collapsed="false" customFormat="false" customHeight="true" hidden="true" ht="12.75" outlineLevel="0" r="11528">
      <c r="A11528" s="749" t="s">
        <v>29522</v>
      </c>
      <c r="B11528" s="749" t="str">
        <f aca="false">C11528&amp;D11528&amp;E11528&amp;F11528&amp;G11528&amp;H11528</f>
        <v>PAREDE DRYWALL ESP.73MM,ESTRUT.MONTANTES SIMPL.AUTOPORTANTES 48MM,ESPACADOS ENTRE SI A CADA 400MM,FIX.A GUIAS HORIZONTAIS 48MM,AMBOS ACO GALV.ESP.0,5MM,C/1 CHAPA GESSO ACARTONADO STANDARD E UMA RU(RESIST.A UMIDADE),ESP.12,5MM,LARG.1200MM,C/TRATAMENTO JUNTAS C/MASSA E FITA P/UNIF.DA SUPERF.DAS CHAPAS DE GESSO ACARTONADO.APLICAC.AREA SECA E UMIDA.FORN.COLOC.</v>
      </c>
      <c r="C11528" s="749" t="s">
        <v>29523</v>
      </c>
      <c r="D11528" s="749" t="s">
        <v>29524</v>
      </c>
      <c r="E11528" s="749" t="s">
        <v>29525</v>
      </c>
      <c r="F11528" s="749" t="s">
        <v>29526</v>
      </c>
      <c r="G11528" s="749" t="s">
        <v>29467</v>
      </c>
      <c r="H11528" s="749" t="s">
        <v>29527</v>
      </c>
      <c r="I11528" s="749" t="s">
        <v>52</v>
      </c>
      <c r="J11528" s="749" t="n">
        <v>58.42</v>
      </c>
    </row>
    <row collapsed="false" customFormat="false" customHeight="true" hidden="true" ht="12.75" outlineLevel="0" r="11529">
      <c r="A11529" s="749" t="s">
        <v>29528</v>
      </c>
      <c r="B11529" s="749" t="str">
        <f aca="false">C11529&amp;D11529&amp;E11529&amp;F11529&amp;G11529&amp;H11529</f>
        <v>PAREDE DRYWALL ESP.73MM,ESTRUT.MONTANTES SIMPL.AUTOPORTANTES 48MM,ESPACADOS ENTRE SI A CADA 400MM,FIX.A GUIAS HORIZONTAIS 48MM,AMBOS ACO GALV.ESP.0,5MM,C/1 CHAPA GESSO ACARTONADO STANDARD E UMA RU(RESIST.A UMIDADE),ESP.12,5MM,LARG.1200MM,C/TRATAMENTO JUNTAS C/MASSA E FITA P/UNIF.DA SUPERF.DAS CHAPAS DE GESSO ACARTONADO.APLICAC.AREA SECA E UMIDA.FORN.COLOC.</v>
      </c>
      <c r="C11529" s="749" t="s">
        <v>29523</v>
      </c>
      <c r="D11529" s="749" t="s">
        <v>29524</v>
      </c>
      <c r="E11529" s="749" t="s">
        <v>29525</v>
      </c>
      <c r="F11529" s="749" t="s">
        <v>29526</v>
      </c>
      <c r="G11529" s="749" t="s">
        <v>29467</v>
      </c>
      <c r="H11529" s="749" t="s">
        <v>29527</v>
      </c>
      <c r="I11529" s="749" t="s">
        <v>52</v>
      </c>
      <c r="J11529" s="749" t="n">
        <v>56.54</v>
      </c>
    </row>
    <row collapsed="false" customFormat="false" customHeight="true" hidden="true" ht="12.75" outlineLevel="0" r="11530">
      <c r="A11530" s="749" t="s">
        <v>29529</v>
      </c>
      <c r="B11530" s="749" t="str">
        <f aca="false">C11530&amp;D11530&amp;E11530&amp;F11530&amp;G11530&amp;H11530</f>
        <v>PAREDE DRYWALL ESP.73MM,C/MONTANTES AUTOPORTANTES 48MM,ESPACADOS ENTRE SI A CADA 400MM,GUIAS HORIZONTAIS 48MM,AMBOS ACOGALV.ESP.0,5MM,C/1 CHAPA GESSO ACARTONADO STANDARD E UMA RU(RESIST.UMIDADE),ADICAO LA MINERAL,ESP.12,5MM,LARG.1200MM,TRATAMENTO JUNTAS C/MASSA E FITA P/UNIF.DA SUPERF.DAS CHAPAS DE GESSO ACARTONADO.APLIC.EM AREA SECA E UMIDA.FORN.E COLOC.</v>
      </c>
      <c r="C11530" s="749" t="s">
        <v>29530</v>
      </c>
      <c r="D11530" s="749" t="s">
        <v>29531</v>
      </c>
      <c r="E11530" s="749" t="s">
        <v>29532</v>
      </c>
      <c r="F11530" s="749" t="s">
        <v>29533</v>
      </c>
      <c r="G11530" s="749" t="s">
        <v>29534</v>
      </c>
      <c r="H11530" s="749" t="s">
        <v>29535</v>
      </c>
      <c r="I11530" s="749" t="s">
        <v>52</v>
      </c>
      <c r="J11530" s="749" t="n">
        <v>69.97</v>
      </c>
    </row>
    <row collapsed="false" customFormat="false" customHeight="true" hidden="true" ht="12.75" outlineLevel="0" r="11531">
      <c r="A11531" s="749" t="s">
        <v>29536</v>
      </c>
      <c r="B11531" s="749" t="str">
        <f aca="false">C11531&amp;D11531&amp;E11531&amp;F11531&amp;G11531&amp;H11531</f>
        <v>PAREDE DRYWALL ESP.73MM,C/MONTANTES AUTOPORTANTES 48MM,ESPACADOS ENTRE SI A CADA 400MM,GUIAS HORIZONTAIS 48MM,AMBOS ACOGALV.ESP.0,5MM,C/1 CHAPA GESSO ACARTONADO STANDARD E UMA RU(RESIST.UMIDADE),ADICAO LA MINERAL,ESP.12,5MM,LARG.1200MM,TRATAMENTO JUNTAS C/MASSA E FITA P/UNIF.DA SUPERF.DAS CHAPAS DE GESSO ACARTONADO.APLIC.EM AREA SECA E UMIDA.FORN.E COLOC.</v>
      </c>
      <c r="C11531" s="749" t="s">
        <v>29530</v>
      </c>
      <c r="D11531" s="749" t="s">
        <v>29531</v>
      </c>
      <c r="E11531" s="749" t="s">
        <v>29532</v>
      </c>
      <c r="F11531" s="749" t="s">
        <v>29533</v>
      </c>
      <c r="G11531" s="749" t="s">
        <v>29534</v>
      </c>
      <c r="H11531" s="749" t="s">
        <v>29535</v>
      </c>
      <c r="I11531" s="749" t="s">
        <v>52</v>
      </c>
      <c r="J11531" s="749" t="n">
        <v>67.86</v>
      </c>
    </row>
    <row collapsed="false" customFormat="false" customHeight="true" hidden="true" ht="12.75" outlineLevel="0" r="11532">
      <c r="A11532" s="749" t="s">
        <v>29537</v>
      </c>
      <c r="B11532" s="749" t="str">
        <f aca="false">C11532&amp;D11532&amp;E11532&amp;F11532&amp;G11532&amp;H11532</f>
        <v>PAREDE DRYWALL ESP.78MM,ESTRUT.MONTANTES AUTOPORTANTES 48MM,ESPACADAS ENTRE SI A CADA 400MM,GUIAS HORIZONTAIS 48MM,AMBOS ACO GALV.ESP.0,5MM,C/DUAS CHAPAS GESSO ACARTONADO,RU(RESISTENTE A UMIDADE),ESP.15MM,LARG.1200MM,C/TRATAMENTO DE JUNTASC/MASSA E FITA P/UNIF.DA SUPERF.DAS CHAPAS DE GESSO ACARTONADO.APLICACAO EM AREA SECA E UMIDA.FORNECIMENTO E COLOCACAO</v>
      </c>
      <c r="C11532" s="749" t="s">
        <v>29538</v>
      </c>
      <c r="D11532" s="749" t="s">
        <v>29539</v>
      </c>
      <c r="E11532" s="749" t="s">
        <v>29540</v>
      </c>
      <c r="F11532" s="749" t="s">
        <v>29541</v>
      </c>
      <c r="G11532" s="749" t="s">
        <v>29542</v>
      </c>
      <c r="H11532" s="749" t="s">
        <v>29543</v>
      </c>
      <c r="I11532" s="749" t="s">
        <v>52</v>
      </c>
      <c r="J11532" s="749" t="n">
        <v>70</v>
      </c>
    </row>
    <row collapsed="false" customFormat="false" customHeight="true" hidden="true" ht="12.75" outlineLevel="0" r="11533">
      <c r="A11533" s="749" t="s">
        <v>29544</v>
      </c>
      <c r="B11533" s="749" t="str">
        <f aca="false">C11533&amp;D11533&amp;E11533&amp;F11533&amp;G11533&amp;H11533</f>
        <v>PAREDE DRYWALL ESP.78MM,ESTRUT.MONTANTES AUTOPORTANTES 48MM,ESPACADAS ENTRE SI A CADA 400MM,GUIAS HORIZONTAIS 48MM,AMBOS ACO GALV.ESP.0,5MM,C/DUAS CHAPAS GESSO ACARTONADO,RU(RESISTENTE A UMIDADE),ESP.15MM,LARG.1200MM,C/TRATAMENTO DE JUNTASC/MASSA E FITA P/UNIF.DA SUPERF.DAS CHAPAS DE GESSO ACARTONADO.APLICACAO EM AREA SECA E UMIDA.FORNECIMENTO E COLOCACAO</v>
      </c>
      <c r="C11533" s="749" t="s">
        <v>29538</v>
      </c>
      <c r="D11533" s="749" t="s">
        <v>29539</v>
      </c>
      <c r="E11533" s="749" t="s">
        <v>29540</v>
      </c>
      <c r="F11533" s="749" t="s">
        <v>29541</v>
      </c>
      <c r="G11533" s="749" t="s">
        <v>29542</v>
      </c>
      <c r="H11533" s="749" t="s">
        <v>29543</v>
      </c>
      <c r="I11533" s="749" t="s">
        <v>52</v>
      </c>
      <c r="J11533" s="749" t="n">
        <v>68.12</v>
      </c>
    </row>
    <row collapsed="false" customFormat="false" customHeight="true" hidden="true" ht="12.75" outlineLevel="0" r="11534">
      <c r="A11534" s="749" t="s">
        <v>29545</v>
      </c>
      <c r="B11534" s="749" t="str">
        <f aca="false">C11534&amp;D11534&amp;E11534&amp;F11534&amp;G11534&amp;H11534</f>
        <v>PAREDE DRYWALL ESP.78MM,ESTRUT.MONTANTES AUTOPORTANTES 48MM,ESPACADOS ENTRE SI A CADA 400MM,GUIAS HORIZONTAIS 48MM,AMBOS ACO GALV.ESP.0,5MM,C/DUAS CHAPAS GESSO ACARTONADO,RU(RESISTENTE UMIDADE),ADICAO DE LA MINERAL,ESP.15MM,LARG.1200MM,C/TRATAMENTO JUNTAS C/MASSA E FITA P/UNIF.DA SUPERF.DAS CHAPAS DE GESSO ACARTONADO.APLIC.EM AREA SECA E UMIDA.FORN.E COLOC.</v>
      </c>
      <c r="C11534" s="749" t="s">
        <v>29538</v>
      </c>
      <c r="D11534" s="749" t="s">
        <v>29546</v>
      </c>
      <c r="E11534" s="749" t="s">
        <v>29540</v>
      </c>
      <c r="F11534" s="749" t="s">
        <v>29547</v>
      </c>
      <c r="G11534" s="749" t="s">
        <v>29548</v>
      </c>
      <c r="H11534" s="749" t="s">
        <v>29549</v>
      </c>
      <c r="I11534" s="749" t="s">
        <v>52</v>
      </c>
      <c r="J11534" s="749" t="n">
        <v>81.55</v>
      </c>
    </row>
    <row collapsed="false" customFormat="false" customHeight="true" hidden="true" ht="12.75" outlineLevel="0" r="11535">
      <c r="A11535" s="749" t="s">
        <v>29550</v>
      </c>
      <c r="B11535" s="749" t="str">
        <f aca="false">C11535&amp;D11535&amp;E11535&amp;F11535&amp;G11535&amp;H11535</f>
        <v>PAREDE DRYWALL ESP.78MM,ESTRUT.MONTANTES AUTOPORTANTES 48MM,ESPACADOS ENTRE SI A CADA 400MM,GUIAS HORIZONTAIS 48MM,AMBOS ACO GALV.ESP.0,5MM,C/DUAS CHAPAS GESSO ACARTONADO,RU(RESISTENTE UMIDADE),ADICAO DE LA MINERAL,ESP.15MM,LARG.1200MM,C/TRATAMENTO JUNTAS C/MASSA E FITA P/UNIF.DA SUPERF.DAS CHAPAS DE GESSO ACARTONADO.APLIC.EM AREA SECA E UMIDA.FORN.E COLOC.</v>
      </c>
      <c r="C11535" s="749" t="s">
        <v>29538</v>
      </c>
      <c r="D11535" s="749" t="s">
        <v>29546</v>
      </c>
      <c r="E11535" s="749" t="s">
        <v>29540</v>
      </c>
      <c r="F11535" s="749" t="s">
        <v>29547</v>
      </c>
      <c r="G11535" s="749" t="s">
        <v>29548</v>
      </c>
      <c r="H11535" s="749" t="s">
        <v>29549</v>
      </c>
      <c r="I11535" s="749" t="s">
        <v>52</v>
      </c>
      <c r="J11535" s="749" t="n">
        <v>79.44</v>
      </c>
    </row>
    <row collapsed="false" customFormat="false" customHeight="true" hidden="true" ht="12.75" outlineLevel="0" r="11536">
      <c r="A11536" s="749" t="s">
        <v>29551</v>
      </c>
      <c r="B11536" s="749" t="str">
        <f aca="false">C11536&amp;D11536&amp;E11536&amp;F11536&amp;G11536&amp;H11536</f>
        <v>PAREDE DRYWALL ESP.78MM,ESTRUT.MONTANTES AUTOPORTANTES 48MM,ESPACADOS ENTRE SI A CADA 400MM,GUIAS HORIZONTAIS 48MM,AMBOS ACO GALV.ESP.0,5MM,C/UMA CHAPA GESSO ACARTONADO,STANDARD EOUTRA RF(RESISTENTE AO FOGO),ESP.15MM,LARG.1200MM,C/TRATAMENTO DE JUNTAS C/MASSA E FITA P/UNIF.DA SUPERF.DAS CHAPAS DE GESSO ACARTONADO.APLIC.EM AREA SECA E UMIDA.FORN.E COLOCACAO</v>
      </c>
      <c r="C11536" s="749" t="s">
        <v>29538</v>
      </c>
      <c r="D11536" s="749" t="s">
        <v>29546</v>
      </c>
      <c r="E11536" s="749" t="s">
        <v>29552</v>
      </c>
      <c r="F11536" s="749" t="s">
        <v>29553</v>
      </c>
      <c r="G11536" s="749" t="s">
        <v>29554</v>
      </c>
      <c r="H11536" s="749" t="s">
        <v>29555</v>
      </c>
      <c r="I11536" s="749" t="s">
        <v>52</v>
      </c>
      <c r="J11536" s="749" t="n">
        <v>63.55</v>
      </c>
    </row>
    <row collapsed="false" customFormat="false" customHeight="true" hidden="true" ht="12.75" outlineLevel="0" r="11537">
      <c r="A11537" s="749" t="s">
        <v>29556</v>
      </c>
      <c r="B11537" s="749" t="str">
        <f aca="false">C11537&amp;D11537&amp;E11537&amp;F11537&amp;G11537&amp;H11537</f>
        <v>PAREDE DRYWALL ESP.78MM,ESTRUT.MONTANTES AUTOPORTANTES 48MM,ESPACADOS ENTRE SI A CADA 400MM,GUIAS HORIZONTAIS 48MM,AMBOS ACO GALV.ESP.0,5MM,C/UMA CHAPA GESSO ACARTONADO,STANDARD EOUTRA RF(RESISTENTE AO FOGO),ESP.15MM,LARG.1200MM,C/TRATAMENTO DE JUNTAS C/MASSA E FITA P/UNIF.DA SUPERF.DAS CHAPAS DE GESSO ACARTONADO.APLIC.EM AREA SECA E UMIDA.FORN.E COLOCACAO</v>
      </c>
      <c r="C11537" s="749" t="s">
        <v>29538</v>
      </c>
      <c r="D11537" s="749" t="s">
        <v>29546</v>
      </c>
      <c r="E11537" s="749" t="s">
        <v>29552</v>
      </c>
      <c r="F11537" s="749" t="s">
        <v>29553</v>
      </c>
      <c r="G11537" s="749" t="s">
        <v>29554</v>
      </c>
      <c r="H11537" s="749" t="s">
        <v>29555</v>
      </c>
      <c r="I11537" s="749" t="s">
        <v>52</v>
      </c>
      <c r="J11537" s="749" t="n">
        <v>61.67</v>
      </c>
    </row>
    <row collapsed="false" customFormat="false" customHeight="true" hidden="true" ht="12.75" outlineLevel="0" r="11538">
      <c r="A11538" s="749" t="s">
        <v>29557</v>
      </c>
      <c r="B11538" s="749" t="str">
        <f aca="false">C11538&amp;D11538&amp;E11538&amp;F11538&amp;G11538&amp;H11538</f>
        <v>PAREDE DRYWALL ESP.78MM,ESTRUT.MONTANTES AUTOPORTANTES 48MM,ESPACADOS ENTRE SI A CADA 400MM,GUIAS HORIZONTAIS 48MM,AMBOS ACO GALV.ESP.0,5MM,C/UMA CHAPA GESSO ACARTONADO,STANDARD EOUTRA RF(RESISTENTE FOGO),ADICAO LA MINERAL,ESP.15MM,LARG.1200MM,TRATAMENTO JUNTAS C/MASSA E FITA P/UNIF.DA SUPERF.DAS CHAPAS DE GESSO ACARTONADO.APLIC.AREA SECA E UMIDA.FORN.COL.</v>
      </c>
      <c r="C11538" s="749" t="s">
        <v>29538</v>
      </c>
      <c r="D11538" s="749" t="s">
        <v>29546</v>
      </c>
      <c r="E11538" s="749" t="s">
        <v>29552</v>
      </c>
      <c r="F11538" s="749" t="s">
        <v>29558</v>
      </c>
      <c r="G11538" s="749" t="s">
        <v>29559</v>
      </c>
      <c r="H11538" s="749" t="s">
        <v>29560</v>
      </c>
      <c r="I11538" s="749" t="s">
        <v>52</v>
      </c>
      <c r="J11538" s="749" t="n">
        <v>75.11</v>
      </c>
    </row>
    <row collapsed="false" customFormat="false" customHeight="true" hidden="true" ht="12.75" outlineLevel="0" r="11539">
      <c r="A11539" s="749" t="s">
        <v>29561</v>
      </c>
      <c r="B11539" s="749" t="str">
        <f aca="false">C11539&amp;D11539&amp;E11539&amp;F11539&amp;G11539&amp;H11539</f>
        <v>PAREDE DRYWALL ESP.78MM,ESTRUT.MONTANTES AUTOPORTANTES 48MM,ESPACADOS ENTRE SI A CADA 400MM,GUIAS HORIZONTAIS 48MM,AMBOS ACO GALV.ESP.0,5MM,C/UMA CHAPA GESSO ACARTONADO,STANDARD EOUTRA RF(RESISTENTE FOGO),ADICAO LA MINERAL,ESP.15MM,LARG.1200MM,TRATAMENTO JUNTAS C/MASSA E FITA P/UNIF.DA SUPERF.DAS CHAPAS DE GESSO ACARTONADO.APLIC.AREA SECA E UMIDA.FORN.COL.</v>
      </c>
      <c r="C11539" s="749" t="s">
        <v>29538</v>
      </c>
      <c r="D11539" s="749" t="s">
        <v>29546</v>
      </c>
      <c r="E11539" s="749" t="s">
        <v>29552</v>
      </c>
      <c r="F11539" s="749" t="s">
        <v>29558</v>
      </c>
      <c r="G11539" s="749" t="s">
        <v>29559</v>
      </c>
      <c r="H11539" s="749" t="s">
        <v>29560</v>
      </c>
      <c r="I11539" s="749" t="s">
        <v>52</v>
      </c>
      <c r="J11539" s="749" t="n">
        <v>73</v>
      </c>
    </row>
    <row collapsed="false" customFormat="false" customHeight="true" hidden="true" ht="12.75" outlineLevel="0" r="11540">
      <c r="A11540" s="749" t="s">
        <v>29562</v>
      </c>
      <c r="B11540" s="749" t="str">
        <f aca="false">C11540&amp;D11540&amp;E11540&amp;F11540&amp;G11540&amp;H11540</f>
        <v>PAREDE DRYWALL ESP.78MM,ESTRUT.MONTANTES AUTOPORTANTES 48MM,ESPACADOS ENTRE SI A CADA 400MM,GUIAS HORIZONTAIS 48MM,AMBOS ACO GALV.ESP.0,5MM,C/DUAS CHAPAS GESSO ACARTONADO,RF(RESISTENTE AO FOGO),ESP.15MM,LARG.1200MM,C/TRATAMENTO DE JUNTAS C/MASSA E FITA P/UNIF.DA SUPERF.DAS CHAPAS DE GESSO ACARTONADO.APLICACAO EM AREA SECA E UMIDA.FORNECIMENTO E COLOCACAO</v>
      </c>
      <c r="C11540" s="749" t="s">
        <v>29538</v>
      </c>
      <c r="D11540" s="749" t="s">
        <v>29546</v>
      </c>
      <c r="E11540" s="749" t="s">
        <v>29563</v>
      </c>
      <c r="F11540" s="749" t="s">
        <v>29564</v>
      </c>
      <c r="G11540" s="749" t="s">
        <v>29565</v>
      </c>
      <c r="H11540" s="749" t="s">
        <v>29566</v>
      </c>
      <c r="I11540" s="749" t="s">
        <v>52</v>
      </c>
      <c r="J11540" s="749" t="n">
        <v>67.12</v>
      </c>
    </row>
    <row collapsed="false" customFormat="false" customHeight="true" hidden="true" ht="12.75" outlineLevel="0" r="11541">
      <c r="A11541" s="749" t="s">
        <v>29567</v>
      </c>
      <c r="B11541" s="749" t="str">
        <f aca="false">C11541&amp;D11541&amp;E11541&amp;F11541&amp;G11541&amp;H11541</f>
        <v>PAREDE DRYWALL ESP.78MM,ESTRUT.MONTANTES AUTOPORTANTES 48MM,ESPACADOS ENTRE SI A CADA 400MM,GUIAS HORIZONTAIS 48MM,AMBOS ACO GALV.ESP.0,5MM,C/DUAS CHAPAS GESSO ACARTONADO,RF(RESISTENTE AO FOGO),ESP.15MM,LARG.1200MM,C/TRATAMENTO DE JUNTAS C/MASSA E FITA P/UNIF.DA SUPERF.DAS CHAPAS DE GESSO ACARTONADO.APLICACAO EM AREA SECA E UMIDA.FORNECIMENTO E COLOCACAO</v>
      </c>
      <c r="C11541" s="749" t="s">
        <v>29538</v>
      </c>
      <c r="D11541" s="749" t="s">
        <v>29546</v>
      </c>
      <c r="E11541" s="749" t="s">
        <v>29563</v>
      </c>
      <c r="F11541" s="749" t="s">
        <v>29564</v>
      </c>
      <c r="G11541" s="749" t="s">
        <v>29565</v>
      </c>
      <c r="H11541" s="749" t="s">
        <v>29566</v>
      </c>
      <c r="I11541" s="749" t="s">
        <v>52</v>
      </c>
      <c r="J11541" s="749" t="n">
        <v>65.24</v>
      </c>
    </row>
    <row collapsed="false" customFormat="false" customHeight="true" hidden="true" ht="12.75" outlineLevel="0" r="11542">
      <c r="A11542" s="749" t="s">
        <v>29568</v>
      </c>
      <c r="B11542" s="749" t="str">
        <f aca="false">C11542&amp;D11542&amp;E11542&amp;F11542&amp;G11542&amp;H11542</f>
        <v>PAREDE DRYWALL ESP.78MM,ESTRUT.MONTANTES AUTOPORTANTES 48MM,ESPACADOS ENTRE SI A CADA 400MM,GUIAS HORIZONTAIS 48MM,AMBOS ACO GALV.ESP.0,5MM,C/DUAS CHAPAS GESSO ACARTONADO,RF(RESISTENTE AO FOGO),ADICAO LA MINERAL,ESP.15MM,LARG.1200MM,C/TRATAMENTO DE JUNTAS C/MASSA E FITA P/UNIF.DA SUPERF.DAS CHAPAS DE GESSO ACARTONADO.APLIC.EM AREA SECA E UMIDA.FORN.E COLOC.</v>
      </c>
      <c r="C11542" s="749" t="s">
        <v>29538</v>
      </c>
      <c r="D11542" s="749" t="s">
        <v>29546</v>
      </c>
      <c r="E11542" s="749" t="s">
        <v>29563</v>
      </c>
      <c r="F11542" s="749" t="s">
        <v>29569</v>
      </c>
      <c r="G11542" s="749" t="s">
        <v>29570</v>
      </c>
      <c r="H11542" s="749" t="s">
        <v>29549</v>
      </c>
      <c r="I11542" s="749" t="s">
        <v>52</v>
      </c>
      <c r="J11542" s="749" t="n">
        <v>78.68</v>
      </c>
    </row>
    <row collapsed="false" customFormat="false" customHeight="true" hidden="true" ht="12.75" outlineLevel="0" r="11543">
      <c r="A11543" s="749" t="s">
        <v>29571</v>
      </c>
      <c r="B11543" s="749" t="str">
        <f aca="false">C11543&amp;D11543&amp;E11543&amp;F11543&amp;G11543&amp;H11543</f>
        <v>PAREDE DRYWALL ESP.78MM,ESTRUT.MONTANTES AUTOPORTANTES 48MM,ESPACADOS ENTRE SI A CADA 400MM,GUIAS HORIZONTAIS 48MM,AMBOS ACO GALV.ESP.0,5MM,C/DUAS CHAPAS GESSO ACARTONADO,RF(RESISTENTE AO FOGO),ADICAO LA MINERAL,ESP.15MM,LARG.1200MM,C/TRATAMENTO DE JUNTAS C/MASSA E FITA P/UNIF.DA SUPERF.DAS CHAPAS DE GESSO ACARTONADO.APLIC.EM AREA SECA E UMIDA.FORN.E COLOC.</v>
      </c>
      <c r="C11543" s="749" t="s">
        <v>29538</v>
      </c>
      <c r="D11543" s="749" t="s">
        <v>29546</v>
      </c>
      <c r="E11543" s="749" t="s">
        <v>29563</v>
      </c>
      <c r="F11543" s="749" t="s">
        <v>29569</v>
      </c>
      <c r="G11543" s="749" t="s">
        <v>29570</v>
      </c>
      <c r="H11543" s="749" t="s">
        <v>29549</v>
      </c>
      <c r="I11543" s="749" t="s">
        <v>52</v>
      </c>
      <c r="J11543" s="749" t="n">
        <v>76.57</v>
      </c>
    </row>
    <row collapsed="false" customFormat="false" customHeight="true" hidden="true" ht="63.75" outlineLevel="0" r="11544">
      <c r="A11544" s="749" t="s">
        <v>29572</v>
      </c>
      <c r="B11544" s="758" t="str">
        <f aca="false">C11544&amp;D11544&amp;E11544&amp;F11544&amp;G11544&amp;H11544</f>
        <v>PAREDE DIVISORIA P/SANITARIOS E BANHEIROS,DE MARMORITE CINZA CLARO,GRANA BRANCA,3,5CM ESPESSURA,CHUMBADA NO PISO E PAREDE,INCL.FUNDICAO,POLIMENTO MANUAL E COLOCACAO,ESPELHO C/5CM ESPESSURA,CHUMBADO NO PISO E FIXADO NA DIVISORIA EM 3 PONTOSNA SUA ALTURA,POR ESTRIBOS PREVIAMENTE DEIXADOS NA FUNDICAODA PLACA,CONF.PROJ.Nº6000/EMOP,EXCL.PORTAS E SUAS FERRAGENS</v>
      </c>
      <c r="C11544" s="749" t="s">
        <v>29573</v>
      </c>
      <c r="D11544" s="749" t="s">
        <v>29574</v>
      </c>
      <c r="E11544" s="749" t="s">
        <v>29575</v>
      </c>
      <c r="F11544" s="749" t="s">
        <v>29576</v>
      </c>
      <c r="G11544" s="749" t="s">
        <v>29577</v>
      </c>
      <c r="H11544" s="749" t="s">
        <v>29578</v>
      </c>
      <c r="I11544" s="749" t="s">
        <v>52</v>
      </c>
      <c r="J11544" s="749" t="n">
        <v>305.69</v>
      </c>
    </row>
    <row collapsed="false" customFormat="false" customHeight="true" hidden="true" ht="63.75" outlineLevel="0" r="11545">
      <c r="A11545" s="749" t="s">
        <v>29579</v>
      </c>
      <c r="B11545" s="758" t="str">
        <f aca="false">C11545&amp;D11545&amp;E11545&amp;F11545&amp;G11545&amp;H11545</f>
        <v>PAREDE DIVISORIA P/SANITARIOS E BANHEIROS,DE MARMORITE CINZA CLARO,GRANA BRANCA,3,5CM ESPESSURA,CHUMBADA NO PISO E PAREDE,INCL.FUNDICAO,POLIMENTO MANUAL E COLOCACAO,ESPELHO C/5CM ESPESSURA,CHUMBADO NO PISO E FIXADO NA DIVISORIA EM 3 PONTOSNA SUA ALTURA,POR ESTRIBOS PREVIAMENTE DEIXADOS NA FUNDICAODA PLACA,CONF.PROJ.Nº6000/EMOP,EXCL.PORTAS E SUAS FERRAGENS</v>
      </c>
      <c r="C11545" s="749" t="s">
        <v>29573</v>
      </c>
      <c r="D11545" s="749" t="s">
        <v>29574</v>
      </c>
      <c r="E11545" s="749" t="s">
        <v>29575</v>
      </c>
      <c r="F11545" s="749" t="s">
        <v>29576</v>
      </c>
      <c r="G11545" s="749" t="s">
        <v>29577</v>
      </c>
      <c r="H11545" s="749" t="s">
        <v>29578</v>
      </c>
      <c r="I11545" s="749" t="s">
        <v>52</v>
      </c>
      <c r="J11545" s="749" t="n">
        <v>276.5</v>
      </c>
    </row>
    <row collapsed="false" customFormat="false" customHeight="true" hidden="true" ht="51" outlineLevel="0" r="11546">
      <c r="A11546" s="749" t="s">
        <v>29580</v>
      </c>
      <c r="B11546" s="758" t="str">
        <f aca="false">C11546&amp;D11546&amp;E11546&amp;F11546&amp;G11546&amp;H11546</f>
        <v>PAREDE DIVISORIA PARA SANITARIOS EM PLACA DE MARMORE BRANCOCLASSICO COM 3CM DE ESPESSURA,POLIDO NAS DUAS FACES,APOIADANO PISO E NA PAREDE,EXCLUSIVE FORNECIMENTO DAS FERRAGENS DEFIXACAO DO MARMORE,PORTAS E SUAS FERRAGENS(VIDE ITENS 14.007.0085 E 14.007.0200).FORNECIMENTO E COLOCACAO</v>
      </c>
      <c r="C11546" s="749" t="s">
        <v>29581</v>
      </c>
      <c r="D11546" s="749" t="s">
        <v>29582</v>
      </c>
      <c r="E11546" s="749" t="s">
        <v>29583</v>
      </c>
      <c r="F11546" s="749" t="s">
        <v>29584</v>
      </c>
      <c r="G11546" s="749" t="s">
        <v>29585</v>
      </c>
      <c r="I11546" s="749" t="s">
        <v>52</v>
      </c>
      <c r="J11546" s="749" t="n">
        <v>451.75</v>
      </c>
    </row>
    <row collapsed="false" customFormat="false" customHeight="true" hidden="true" ht="51" outlineLevel="0" r="11547">
      <c r="A11547" s="749" t="s">
        <v>29586</v>
      </c>
      <c r="B11547" s="758" t="str">
        <f aca="false">C11547&amp;D11547&amp;E11547&amp;F11547&amp;G11547&amp;H11547</f>
        <v>PAREDE DIVISORIA PARA SANITARIOS EM PLACA DE MARMORE BRANCOCLASSICO COM 3CM DE ESPESSURA,POLIDO NAS DUAS FACES,APOIADANO PISO E NA PAREDE,EXCLUSIVE FORNECIMENTO DAS FERRAGENS DEFIXACAO DO MARMORE,PORTAS E SUAS FERRAGENS(VIDE ITENS 14.007.0085 E 14.007.0200).FORNECIMENTO E COLOCACAO</v>
      </c>
      <c r="C11547" s="749" t="s">
        <v>29581</v>
      </c>
      <c r="D11547" s="749" t="s">
        <v>29582</v>
      </c>
      <c r="E11547" s="749" t="s">
        <v>29583</v>
      </c>
      <c r="F11547" s="749" t="s">
        <v>29584</v>
      </c>
      <c r="G11547" s="749" t="s">
        <v>29585</v>
      </c>
      <c r="I11547" s="749" t="s">
        <v>52</v>
      </c>
      <c r="J11547" s="749" t="n">
        <v>438.3</v>
      </c>
    </row>
    <row collapsed="false" customFormat="false" customHeight="true" hidden="true" ht="63.75" outlineLevel="0" r="11548">
      <c r="A11548" s="749" t="s">
        <v>29587</v>
      </c>
      <c r="B11548" s="758" t="str">
        <f aca="false">C11548&amp;D11548&amp;E11548&amp;F11548&amp;G11548&amp;H11548</f>
        <v>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v>
      </c>
      <c r="C11548" s="749" t="s">
        <v>29588</v>
      </c>
      <c r="D11548" s="749" t="s">
        <v>29589</v>
      </c>
      <c r="E11548" s="749" t="s">
        <v>29590</v>
      </c>
      <c r="F11548" s="749" t="s">
        <v>29591</v>
      </c>
      <c r="G11548" s="749" t="s">
        <v>29592</v>
      </c>
      <c r="H11548" s="749" t="s">
        <v>29593</v>
      </c>
      <c r="I11548" s="749" t="s">
        <v>52</v>
      </c>
      <c r="J11548" s="749" t="n">
        <v>158.37</v>
      </c>
    </row>
    <row collapsed="false" customFormat="false" customHeight="true" hidden="true" ht="63.75" outlineLevel="0" r="11549">
      <c r="A11549" s="749" t="s">
        <v>29594</v>
      </c>
      <c r="B11549" s="758" t="str">
        <f aca="false">C11549&amp;D11549&amp;E11549&amp;F11549&amp;G11549&amp;H11549</f>
        <v>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v>
      </c>
      <c r="C11549" s="749" t="s">
        <v>29588</v>
      </c>
      <c r="D11549" s="749" t="s">
        <v>29589</v>
      </c>
      <c r="E11549" s="749" t="s">
        <v>29590</v>
      </c>
      <c r="F11549" s="749" t="s">
        <v>29591</v>
      </c>
      <c r="G11549" s="749" t="s">
        <v>29592</v>
      </c>
      <c r="H11549" s="749" t="s">
        <v>29593</v>
      </c>
      <c r="I11549" s="749" t="s">
        <v>52</v>
      </c>
      <c r="J11549" s="749" t="n">
        <v>140.4</v>
      </c>
    </row>
    <row collapsed="false" customFormat="false" customHeight="true" hidden="true" ht="38.25" outlineLevel="0" r="11550">
      <c r="A11550" s="749" t="s">
        <v>29595</v>
      </c>
      <c r="B11550" s="758" t="str">
        <f aca="false">C11550&amp;D11550&amp;E11550&amp;F11550&amp;G11550&amp;H11550</f>
        <v>PAREDE DIVISORIA PARA SANITARIO EM GRANITO CINZA CARIJO,COM3CM DE ESPESSURA,POLIDA NAS DUAS FACES,FIXACAO PISO OU PAREDE,EXCLUSIVE FERRAGENS PARA FIXACAO.FORNECIMENTO E COLOCACAO</v>
      </c>
      <c r="C11550" s="749" t="s">
        <v>29596</v>
      </c>
      <c r="D11550" s="749" t="s">
        <v>29597</v>
      </c>
      <c r="E11550" s="749" t="s">
        <v>29598</v>
      </c>
      <c r="I11550" s="749" t="s">
        <v>52</v>
      </c>
      <c r="J11550" s="749" t="n">
        <v>282.42</v>
      </c>
    </row>
    <row collapsed="false" customFormat="false" customHeight="true" hidden="true" ht="38.25" outlineLevel="0" r="11551">
      <c r="A11551" s="749" t="s">
        <v>29599</v>
      </c>
      <c r="B11551" s="758" t="str">
        <f aca="false">C11551&amp;D11551&amp;E11551&amp;F11551&amp;G11551&amp;H11551</f>
        <v>PAREDE DIVISORIA PARA SANITARIO EM GRANITO CINZA CARIJO,COM3CM DE ESPESSURA,POLIDA NAS DUAS FACES,FIXACAO PISO OU PAREDE,EXCLUSIVE FERRAGENS PARA FIXACAO.FORNECIMENTO E COLOCACAO</v>
      </c>
      <c r="C11551" s="749" t="s">
        <v>29596</v>
      </c>
      <c r="D11551" s="749" t="s">
        <v>29597</v>
      </c>
      <c r="E11551" s="749" t="s">
        <v>29598</v>
      </c>
      <c r="I11551" s="749" t="s">
        <v>52</v>
      </c>
      <c r="J11551" s="749" t="n">
        <v>268.97</v>
      </c>
    </row>
    <row collapsed="false" customFormat="false" customHeight="true" hidden="true" ht="38.25" outlineLevel="0" r="11552">
      <c r="A11552" s="749" t="s">
        <v>29600</v>
      </c>
      <c r="B11552" s="758" t="str">
        <f aca="false">C11552&amp;D11552&amp;E11552&amp;F11552&amp;G11552&amp;H11552</f>
        <v>PAREDE DIVISORIA PARA SANITARIO EM GRANITO AMARELO ICARAI,COM 3CM DE ESPESSURA,POLIDA NAS DUAS FACES, FIXACAO PISO OU PAREDE,EXCLUSIVE FERRAGENS PARA FIXACAO.FORNECIMENTO E COLOCACAO</v>
      </c>
      <c r="C11552" s="749" t="s">
        <v>29601</v>
      </c>
      <c r="D11552" s="749" t="s">
        <v>29602</v>
      </c>
      <c r="E11552" s="749" t="s">
        <v>29603</v>
      </c>
      <c r="F11552" s="749" t="s">
        <v>7901</v>
      </c>
      <c r="I11552" s="749" t="s">
        <v>52</v>
      </c>
      <c r="J11552" s="749" t="n">
        <v>293.7</v>
      </c>
    </row>
    <row collapsed="false" customFormat="false" customHeight="true" hidden="true" ht="38.25" outlineLevel="0" r="11553">
      <c r="A11553" s="749" t="s">
        <v>29604</v>
      </c>
      <c r="B11553" s="758" t="str">
        <f aca="false">C11553&amp;D11553&amp;E11553&amp;F11553&amp;G11553&amp;H11553</f>
        <v>PAREDE DIVISORIA PARA SANITARIO EM GRANITO AMARELO ICARAI,COM 3CM DE ESPESSURA,POLIDA NAS DUAS FACES, FIXACAO PISO OU PAREDE,EXCLUSIVE FERRAGENS PARA FIXACAO.FORNECIMENTO E COLOCACAO</v>
      </c>
      <c r="C11553" s="749" t="s">
        <v>29601</v>
      </c>
      <c r="D11553" s="749" t="s">
        <v>29602</v>
      </c>
      <c r="E11553" s="749" t="s">
        <v>29603</v>
      </c>
      <c r="F11553" s="749" t="s">
        <v>7901</v>
      </c>
      <c r="I11553" s="749" t="s">
        <v>52</v>
      </c>
      <c r="J11553" s="749" t="n">
        <v>280.25</v>
      </c>
    </row>
    <row collapsed="false" customFormat="false" customHeight="true" hidden="true" ht="38.25" outlineLevel="0" r="11554">
      <c r="A11554" s="749" t="s">
        <v>29605</v>
      </c>
      <c r="B11554" s="758" t="str">
        <f aca="false">C11554&amp;D11554&amp;E11554&amp;F11554&amp;G11554&amp;H11554</f>
        <v>PAREDE DIVISORIA PARA SANITARIO EM GRANITO CINZA CORUMBA,COM 3CM DE ESPESSURA,POLIDA NAS DUAS FACES,FIXACAO PISO OU PAREDE,EXCLUSIVE FERRAGENS PARA FIXACAO.FORNECIMENTO E COLOCACAO</v>
      </c>
      <c r="C11554" s="749" t="s">
        <v>29606</v>
      </c>
      <c r="D11554" s="749" t="s">
        <v>29607</v>
      </c>
      <c r="E11554" s="749" t="s">
        <v>29608</v>
      </c>
      <c r="I11554" s="749" t="s">
        <v>52</v>
      </c>
      <c r="J11554" s="749" t="n">
        <v>289.86</v>
      </c>
    </row>
    <row collapsed="false" customFormat="false" customHeight="true" hidden="true" ht="38.25" outlineLevel="0" r="11555">
      <c r="A11555" s="749" t="s">
        <v>29609</v>
      </c>
      <c r="B11555" s="758" t="str">
        <f aca="false">C11555&amp;D11555&amp;E11555&amp;F11555&amp;G11555&amp;H11555</f>
        <v>PAREDE DIVISORIA PARA SANITARIO EM GRANITO CINZA CORUMBA,COM 3CM DE ESPESSURA,POLIDA NAS DUAS FACES,FIXACAO PISO OU PAREDE,EXCLUSIVE FERRAGENS PARA FIXACAO.FORNECIMENTO E COLOCACAO</v>
      </c>
      <c r="C11555" s="749" t="s">
        <v>29606</v>
      </c>
      <c r="D11555" s="749" t="s">
        <v>29607</v>
      </c>
      <c r="E11555" s="749" t="s">
        <v>29608</v>
      </c>
      <c r="I11555" s="749" t="s">
        <v>52</v>
      </c>
      <c r="J11555" s="749" t="n">
        <v>276.41</v>
      </c>
    </row>
    <row collapsed="false" customFormat="false" customHeight="true" hidden="true" ht="38.25" outlineLevel="0" r="11556">
      <c r="A11556" s="749" t="s">
        <v>29610</v>
      </c>
      <c r="B11556" s="758" t="str">
        <f aca="false">C11556&amp;D11556&amp;E11556&amp;F11556&amp;G11556&amp;H11556</f>
        <v>PAREDE DIVISORIA PARA SANITARIO EM GRANITO AMARELO ARABESCO,COM 3CM DE ESPESSURA,POLIDA NAS DUAS FACES,FIXACAO PISO OU PAREDE,EXCLUSIVE FERRAGENS PARA FIXACAO.FORNECIMENTO E COLOCACAO</v>
      </c>
      <c r="C11556" s="749" t="s">
        <v>29611</v>
      </c>
      <c r="D11556" s="749" t="s">
        <v>29612</v>
      </c>
      <c r="E11556" s="749" t="s">
        <v>29613</v>
      </c>
      <c r="F11556" s="749" t="s">
        <v>14337</v>
      </c>
      <c r="I11556" s="749" t="s">
        <v>52</v>
      </c>
      <c r="J11556" s="749" t="n">
        <v>317.04</v>
      </c>
    </row>
    <row collapsed="false" customFormat="false" customHeight="true" hidden="true" ht="38.25" outlineLevel="0" r="11557">
      <c r="A11557" s="749" t="s">
        <v>29614</v>
      </c>
      <c r="B11557" s="758" t="str">
        <f aca="false">C11557&amp;D11557&amp;E11557&amp;F11557&amp;G11557&amp;H11557</f>
        <v>PAREDE DIVISORIA PARA SANITARIO EM GRANITO AMARELO ARABESCO,COM 3CM DE ESPESSURA,POLIDA NAS DUAS FACES,FIXACAO PISO OU PAREDE,EXCLUSIVE FERRAGENS PARA FIXACAO.FORNECIMENTO E COLOCACAO</v>
      </c>
      <c r="C11557" s="749" t="s">
        <v>29611</v>
      </c>
      <c r="D11557" s="749" t="s">
        <v>29612</v>
      </c>
      <c r="E11557" s="749" t="s">
        <v>29613</v>
      </c>
      <c r="F11557" s="749" t="s">
        <v>14337</v>
      </c>
      <c r="I11557" s="749" t="s">
        <v>52</v>
      </c>
      <c r="J11557" s="749" t="n">
        <v>303.59</v>
      </c>
    </row>
    <row collapsed="false" customFormat="false" customHeight="true" hidden="true" ht="38.25" outlineLevel="0" r="11558">
      <c r="A11558" s="749" t="s">
        <v>29615</v>
      </c>
      <c r="B11558" s="758" t="str">
        <f aca="false">C11558&amp;D11558&amp;E11558&amp;F11558&amp;G11558&amp;H11558</f>
        <v>PAREDE DIVISORIA PARA SANITARIO EM PLACA DE ARDOSIA CINZA,COM 3CM DE ESPESSURA,POLIDA NAS DUAS FACES, FIXACAO PISO OU PAREDE,EXCLUSIVE FERRAGENS PARA FIXACAO.FORNECIMENTO E COLOCACAO</v>
      </c>
      <c r="C11558" s="749" t="s">
        <v>29616</v>
      </c>
      <c r="D11558" s="749" t="s">
        <v>29602</v>
      </c>
      <c r="E11558" s="749" t="s">
        <v>29603</v>
      </c>
      <c r="F11558" s="749" t="s">
        <v>7901</v>
      </c>
      <c r="I11558" s="749" t="s">
        <v>52</v>
      </c>
      <c r="J11558" s="749" t="n">
        <v>177.75</v>
      </c>
    </row>
    <row collapsed="false" customFormat="false" customHeight="true" hidden="true" ht="38.25" outlineLevel="0" r="11559">
      <c r="A11559" s="749" t="s">
        <v>29617</v>
      </c>
      <c r="B11559" s="758" t="str">
        <f aca="false">C11559&amp;D11559&amp;E11559&amp;F11559&amp;G11559&amp;H11559</f>
        <v>PAREDE DIVISORIA PARA SANITARIO EM PLACA DE ARDOSIA CINZA,COM 3CM DE ESPESSURA,POLIDA NAS DUAS FACES, FIXACAO PISO OU PAREDE,EXCLUSIVE FERRAGENS PARA FIXACAO.FORNECIMENTO E COLOCACAO</v>
      </c>
      <c r="C11559" s="749" t="s">
        <v>29616</v>
      </c>
      <c r="D11559" s="749" t="s">
        <v>29602</v>
      </c>
      <c r="E11559" s="749" t="s">
        <v>29603</v>
      </c>
      <c r="F11559" s="749" t="s">
        <v>7901</v>
      </c>
      <c r="I11559" s="749" t="s">
        <v>52</v>
      </c>
      <c r="J11559" s="749" t="n">
        <v>164.3</v>
      </c>
    </row>
    <row collapsed="false" customFormat="false" customHeight="true" hidden="true" ht="38.25" outlineLevel="0" r="11560">
      <c r="A11560" s="749" t="s">
        <v>29618</v>
      </c>
      <c r="B11560" s="758" t="str">
        <f aca="false">C11560&amp;D11560&amp;E11560&amp;F11560&amp;G11560&amp;H11560</f>
        <v>PAREDE DIVISORIA PARA SANITARIO EM GRANITO BRANCO ITAUNAS,COM 3CM DE ESPESSURA,POLIDA NAS DUAS FACES, FIXACAO PISO OU PAREDE,EXCLUSIVE FERRAGENS PARA FIXACAO.FORNECIMENTO E COLOCACAO</v>
      </c>
      <c r="C11560" s="749" t="s">
        <v>29619</v>
      </c>
      <c r="D11560" s="749" t="s">
        <v>29602</v>
      </c>
      <c r="E11560" s="749" t="s">
        <v>29603</v>
      </c>
      <c r="F11560" s="749" t="s">
        <v>7901</v>
      </c>
      <c r="I11560" s="749" t="s">
        <v>52</v>
      </c>
      <c r="J11560" s="749" t="n">
        <v>420.72</v>
      </c>
    </row>
    <row collapsed="false" customFormat="false" customHeight="true" hidden="true" ht="38.25" outlineLevel="0" r="11561">
      <c r="A11561" s="749" t="s">
        <v>29620</v>
      </c>
      <c r="B11561" s="758" t="str">
        <f aca="false">C11561&amp;D11561&amp;E11561&amp;F11561&amp;G11561&amp;H11561</f>
        <v>PAREDE DIVISORIA PARA SANITARIO EM GRANITO BRANCO ITAUNAS,COM 3CM DE ESPESSURA,POLIDA NAS DUAS FACES, FIXACAO PISO OU PAREDE,EXCLUSIVE FERRAGENS PARA FIXACAO.FORNECIMENTO E COLOCACAO</v>
      </c>
      <c r="C11561" s="749" t="s">
        <v>29619</v>
      </c>
      <c r="D11561" s="749" t="s">
        <v>29602</v>
      </c>
      <c r="E11561" s="749" t="s">
        <v>29603</v>
      </c>
      <c r="F11561" s="749" t="s">
        <v>7901</v>
      </c>
      <c r="I11561" s="749" t="s">
        <v>52</v>
      </c>
      <c r="J11561" s="749" t="n">
        <v>407.27</v>
      </c>
    </row>
    <row collapsed="false" customFormat="false" customHeight="true" hidden="true" ht="12.75" outlineLevel="0" r="11562">
      <c r="A11562" s="749" t="s">
        <v>29621</v>
      </c>
      <c r="B11562" s="749" t="str">
        <f aca="false">C11562&amp;D11562&amp;E11562&amp;F11562&amp;G11562&amp;H11562</f>
        <v>ALVENARIA AUTOPORTANTE,SISTEMA MONOLITE,ACUSTICO E TERMICO,P/CONSTRUCAO DE ATE 3 PAVIMENTOS,SEM VIGA E SEM COLUNA,EM PAINEIS DE EPS,REVESTIDA C/MALHA FERRO SOLDADA,14CM ACABADA,C/ARGAMASSA PROJETADA CIMENTO,AREIA E ADITIVOS,TRACO 1:4,C/3CMARGAMASSA CADA LADO,SARRAFIADO,ATE 3 METROS,MEDIDA PELA AREA REAL E COM PESO ACABADO DE 130KG/M2.FORNECIMENTO E ASSENT.</v>
      </c>
      <c r="C11562" s="749" t="s">
        <v>29622</v>
      </c>
      <c r="D11562" s="749" t="s">
        <v>29623</v>
      </c>
      <c r="E11562" s="749" t="s">
        <v>29624</v>
      </c>
      <c r="F11562" s="749" t="s">
        <v>29625</v>
      </c>
      <c r="G11562" s="749" t="s">
        <v>29626</v>
      </c>
      <c r="H11562" s="749" t="s">
        <v>29627</v>
      </c>
      <c r="I11562" s="749" t="s">
        <v>52</v>
      </c>
      <c r="J11562" s="749" t="n">
        <v>739.3</v>
      </c>
    </row>
    <row collapsed="false" customFormat="false" customHeight="true" hidden="true" ht="12.75" outlineLevel="0" r="11563">
      <c r="A11563" s="749" t="s">
        <v>29628</v>
      </c>
      <c r="B11563" s="749" t="str">
        <f aca="false">C11563&amp;D11563&amp;E11563&amp;F11563&amp;G11563&amp;H11563</f>
        <v>ALVENARIA AUTOPORTANTE,SISTEMA MONOLITE,ACUSTICO E TERMICO,P/CONSTRUCAO DE ATE 3 PAVIMENTOS,SEM VIGA E SEM COLUNA,EM PAINEIS DE EPS,REVESTIDA C/MALHA FERRO SOLDADA,14CM ACABADA,C/ARGAMASSA PROJETADA CIMENTO,AREIA E ADITIVOS,TRACO 1:4,C/3CMARGAMASSA CADA LADO,SARRAFIADO,ATE 3 METROS,MEDIDA PELA AREA REAL E COM PESO ACABADO DE 130KG/M2.FORNECIMENTO E ASSENT.</v>
      </c>
      <c r="C11563" s="749" t="s">
        <v>29622</v>
      </c>
      <c r="D11563" s="749" t="s">
        <v>29623</v>
      </c>
      <c r="E11563" s="749" t="s">
        <v>29624</v>
      </c>
      <c r="F11563" s="749" t="s">
        <v>29625</v>
      </c>
      <c r="G11563" s="749" t="s">
        <v>29626</v>
      </c>
      <c r="H11563" s="749" t="s">
        <v>29627</v>
      </c>
      <c r="I11563" s="749" t="s">
        <v>52</v>
      </c>
      <c r="J11563" s="749" t="n">
        <v>734.13</v>
      </c>
    </row>
    <row collapsed="false" customFormat="false" customHeight="true" hidden="true" ht="12.75" outlineLevel="0" r="11564">
      <c r="A11564" s="749" t="s">
        <v>29629</v>
      </c>
      <c r="B11564" s="749" t="str">
        <f aca="false">C11564&amp;D11564&amp;E11564&amp;F11564&amp;G11564&amp;H11564</f>
        <v>PAREDE DE ACABAMENTO PARA CABINES E PALCOS,CONSTRUIDO COM PANO DE POLIPROPILENO,GRAMATURA 60,COM LARGURA DE 1,40M,EM COR,ESTRUTURADO COM MADEIRA SERRADA DE(2X5)CM.FORNECIMENTO E COLOCACAO</v>
      </c>
      <c r="C11564" s="749" t="s">
        <v>29630</v>
      </c>
      <c r="D11564" s="749" t="s">
        <v>29631</v>
      </c>
      <c r="E11564" s="749" t="s">
        <v>29632</v>
      </c>
      <c r="F11564" s="749" t="s">
        <v>15017</v>
      </c>
      <c r="I11564" s="749" t="s">
        <v>52</v>
      </c>
      <c r="J11564" s="749" t="n">
        <v>18.4</v>
      </c>
    </row>
    <row collapsed="false" customFormat="false" customHeight="true" hidden="true" ht="12.75" outlineLevel="0" r="11565">
      <c r="A11565" s="749" t="s">
        <v>29633</v>
      </c>
      <c r="B11565" s="749" t="str">
        <f aca="false">C11565&amp;D11565&amp;E11565&amp;F11565&amp;G11565&amp;H11565</f>
        <v>PAREDE DE ACABAMENTO PARA CABINES E PALCOS,CONSTRUIDO COM PANO DE POLIPROPILENO,GRAMATURA 60,COM LARGURA DE 1,40M,EM COR,ESTRUTURADO COM MADEIRA SERRADA DE(2X5)CM.FORNECIMENTO E COLOCACAO</v>
      </c>
      <c r="C11565" s="749" t="s">
        <v>29630</v>
      </c>
      <c r="D11565" s="749" t="s">
        <v>29631</v>
      </c>
      <c r="E11565" s="749" t="s">
        <v>29632</v>
      </c>
      <c r="F11565" s="749" t="s">
        <v>15017</v>
      </c>
      <c r="I11565" s="749" t="s">
        <v>52</v>
      </c>
      <c r="J11565" s="749" t="n">
        <v>16.92</v>
      </c>
    </row>
    <row collapsed="false" customFormat="false" customHeight="true" hidden="true" ht="12.75" outlineLevel="0" r="11566">
      <c r="A11566" s="749" t="s">
        <v>29634</v>
      </c>
      <c r="B11566" s="749" t="str">
        <f aca="false">C11566&amp;D11566&amp;E11566&amp;F11566&amp;G11566&amp;H11566</f>
        <v>PAINEL DIVISORIO DE CONCRETO LEVE COM EPS,PARA VEDACAO,MEDIDAS APROXIMADAS DE 2,40X0,60X0,10M.FORNECIMENTO E COLOCACAO</v>
      </c>
      <c r="C11566" s="749" t="s">
        <v>29635</v>
      </c>
      <c r="D11566" s="749" t="s">
        <v>29636</v>
      </c>
      <c r="I11566" s="749" t="s">
        <v>52</v>
      </c>
      <c r="J11566" s="749" t="n">
        <v>95</v>
      </c>
    </row>
    <row collapsed="false" customFormat="false" customHeight="true" hidden="true" ht="12.75" outlineLevel="0" r="11567">
      <c r="A11567" s="749" t="s">
        <v>29637</v>
      </c>
      <c r="B11567" s="749" t="str">
        <f aca="false">C11567&amp;D11567&amp;E11567&amp;F11567&amp;G11567&amp;H11567</f>
        <v>PAINEL DIVISORIO DE CONCRETO LEVE COM EPS,PARA VEDACAO,MEDIDAS APROXIMADAS DE 2,40X0,60X0,10M.FORNECIMENTO E COLOCACAO</v>
      </c>
      <c r="C11567" s="749" t="s">
        <v>29635</v>
      </c>
      <c r="D11567" s="749" t="s">
        <v>29636</v>
      </c>
      <c r="I11567" s="749" t="s">
        <v>52</v>
      </c>
      <c r="J11567" s="749" t="n">
        <v>94.58</v>
      </c>
    </row>
    <row collapsed="false" customFormat="false" customHeight="true" hidden="true" ht="12.75" outlineLevel="0" r="11568">
      <c r="A11568" s="749" t="s">
        <v>29638</v>
      </c>
      <c r="B11568" s="749" t="str">
        <f aca="false">C11568&amp;D11568&amp;E11568&amp;F11568&amp;G11568&amp;H11568</f>
        <v>ALVENARIA ESTRUTURAL DE TIJOLOS CERAMICOS 14X19X29CM,APARENTES,ESPESSURA 14CM,COM QUALIDADE E RESISTENCIA A COMPRESSAO CONFORME NORMAS DA ABNT,ASSENTES COM ARGAMASSA DE CIMENTO E AREIA,NO TRACO 1:3,SUPERFICIES COM VAOS E ARESTAS,CONFORME PROJETO CEHAB</v>
      </c>
      <c r="C11568" s="749" t="s">
        <v>29639</v>
      </c>
      <c r="D11568" s="749" t="s">
        <v>29640</v>
      </c>
      <c r="E11568" s="749" t="s">
        <v>29641</v>
      </c>
      <c r="F11568" s="749" t="s">
        <v>29642</v>
      </c>
      <c r="G11568" s="749" t="s">
        <v>29643</v>
      </c>
      <c r="I11568" s="749" t="s">
        <v>52</v>
      </c>
      <c r="J11568" s="749" t="n">
        <v>72.45</v>
      </c>
    </row>
    <row collapsed="false" customFormat="false" customHeight="true" hidden="true" ht="12.75" outlineLevel="0" r="11569">
      <c r="A11569" s="749" t="s">
        <v>29644</v>
      </c>
      <c r="B11569" s="749" t="str">
        <f aca="false">C11569&amp;D11569&amp;E11569&amp;F11569&amp;G11569&amp;H11569</f>
        <v>ALVENARIA ESTRUTURAL DE TIJOLOS CERAMICOS 14X19X29CM,APARENTES,ESPESSURA 14CM,COM QUALIDADE E RESISTENCIA A COMPRESSAO CONFORME NORMAS DA ABNT,ASSENTES COM ARGAMASSA DE CIMENTO E AREIA,NO TRACO 1:3,SUPERFICIES COM VAOS E ARESTAS,CONFORME PROJETO CEHAB</v>
      </c>
      <c r="C11569" s="749" t="s">
        <v>29639</v>
      </c>
      <c r="D11569" s="749" t="s">
        <v>29640</v>
      </c>
      <c r="E11569" s="749" t="s">
        <v>29641</v>
      </c>
      <c r="F11569" s="749" t="s">
        <v>29642</v>
      </c>
      <c r="G11569" s="749" t="s">
        <v>29643</v>
      </c>
      <c r="I11569" s="749" t="s">
        <v>52</v>
      </c>
      <c r="J11569" s="749" t="n">
        <v>67.05</v>
      </c>
    </row>
    <row collapsed="false" customFormat="false" customHeight="true" hidden="true" ht="12.75" outlineLevel="0" r="11570">
      <c r="A11570" s="749" t="s">
        <v>29645</v>
      </c>
      <c r="B11570" s="749" t="str">
        <f aca="false">C11570&amp;D11570&amp;E11570&amp;F11570&amp;G11570&amp;H11570</f>
        <v>ALVENARIA ESTRUTURAL DE TIJOLOS CERAMICOS "U" 14X19X29CM,APARENTES,ESPESSURA 14CM,COM QUALIDADE E RESISTENCIA A COMPRESSAO CONFORME NORMAS DA ABNT,ASSENTES COM ARGAMASSA DE CIMENTO E AREIA,NO TRACO 1:3,PARA EXECUCAO DE VERGAS E CINTAS DE AMARRACAO,EXCLUSIVE CONCRETAGEM,CONFORME PROJETO CEHAB</v>
      </c>
      <c r="C11570" s="749" t="s">
        <v>29646</v>
      </c>
      <c r="D11570" s="749" t="s">
        <v>29647</v>
      </c>
      <c r="E11570" s="749" t="s">
        <v>29648</v>
      </c>
      <c r="F11570" s="749" t="s">
        <v>29649</v>
      </c>
      <c r="G11570" s="749" t="s">
        <v>29650</v>
      </c>
      <c r="I11570" s="749" t="s">
        <v>236</v>
      </c>
      <c r="J11570" s="749" t="n">
        <v>24.08</v>
      </c>
    </row>
    <row collapsed="false" customFormat="false" customHeight="true" hidden="true" ht="12.75" outlineLevel="0" r="11571">
      <c r="A11571" s="749" t="s">
        <v>29651</v>
      </c>
      <c r="B11571" s="749" t="str">
        <f aca="false">C11571&amp;D11571&amp;E11571&amp;F11571&amp;G11571&amp;H11571</f>
        <v>ALVENARIA ESTRUTURAL DE TIJOLOS CERAMICOS "U" 14X19X29CM,APARENTES,ESPESSURA 14CM,COM QUALIDADE E RESISTENCIA A COMPRESSAO CONFORME NORMAS DA ABNT,ASSENTES COM ARGAMASSA DE CIMENTO E AREIA,NO TRACO 1:3,PARA EXECUCAO DE VERGAS E CINTAS DE AMARRACAO,EXCLUSIVE CONCRETAGEM,CONFORME PROJETO CEHAB</v>
      </c>
      <c r="C11571" s="749" t="s">
        <v>29646</v>
      </c>
      <c r="D11571" s="749" t="s">
        <v>29647</v>
      </c>
      <c r="E11571" s="749" t="s">
        <v>29648</v>
      </c>
      <c r="F11571" s="749" t="s">
        <v>29649</v>
      </c>
      <c r="G11571" s="749" t="s">
        <v>29650</v>
      </c>
      <c r="I11571" s="749" t="s">
        <v>236</v>
      </c>
      <c r="J11571" s="749" t="n">
        <v>22.29</v>
      </c>
    </row>
    <row collapsed="false" customFormat="false" customHeight="true" hidden="true" ht="12.75" outlineLevel="0" r="11572">
      <c r="A11572" s="749" t="s">
        <v>29652</v>
      </c>
      <c r="B11572" s="749" t="str">
        <f aca="false">C11572&amp;D11572&amp;E11572&amp;F11572&amp;G11572&amp;H11572</f>
        <v>ALVENARIA ESTRUTURAL DE TIJOLOS CERAMICOS "L" 14X19X29CM,APARENTES,ESPESSURA 14CM,COM QUALIDADE E RESISTENCIA A COMPRESSAO CONFORME NORMAS DA ABNT,ASSENTES COM ARGAMASSA DE CIMENTO E AREIA,NO TRACO 1:3,PARA EXECUCAO DE CINTAS PARA APOIO DELAJE PRE-MOLDADA,INCLUSIVE CORTES DOS BLOCOS,CONFORME PROJETO CEHAB</v>
      </c>
      <c r="C11572" s="749" t="s">
        <v>29653</v>
      </c>
      <c r="D11572" s="749" t="s">
        <v>29647</v>
      </c>
      <c r="E11572" s="749" t="s">
        <v>29648</v>
      </c>
      <c r="F11572" s="749" t="s">
        <v>29654</v>
      </c>
      <c r="G11572" s="749" t="s">
        <v>29655</v>
      </c>
      <c r="H11572" s="749" t="s">
        <v>29656</v>
      </c>
      <c r="I11572" s="749" t="s">
        <v>236</v>
      </c>
      <c r="J11572" s="749" t="n">
        <v>18.35</v>
      </c>
    </row>
    <row collapsed="false" customFormat="false" customHeight="true" hidden="true" ht="12.75" outlineLevel="0" r="11573">
      <c r="A11573" s="749" t="s">
        <v>29657</v>
      </c>
      <c r="B11573" s="749" t="str">
        <f aca="false">C11573&amp;D11573&amp;E11573&amp;F11573&amp;G11573&amp;H11573</f>
        <v>ALVENARIA ESTRUTURAL DE TIJOLOS CERAMICOS "L" 14X19X29CM,APARENTES,ESPESSURA 14CM,COM QUALIDADE E RESISTENCIA A COMPRESSAO CONFORME NORMAS DA ABNT,ASSENTES COM ARGAMASSA DE CIMENTO E AREIA,NO TRACO 1:3,PARA EXECUCAO DE CINTAS PARA APOIO DELAJE PRE-MOLDADA,INCLUSIVE CORTES DOS BLOCOS,CONFORME PROJETO CEHAB</v>
      </c>
      <c r="C11573" s="749" t="s">
        <v>29653</v>
      </c>
      <c r="D11573" s="749" t="s">
        <v>29647</v>
      </c>
      <c r="E11573" s="749" t="s">
        <v>29648</v>
      </c>
      <c r="F11573" s="749" t="s">
        <v>29654</v>
      </c>
      <c r="G11573" s="749" t="s">
        <v>29655</v>
      </c>
      <c r="H11573" s="749" t="s">
        <v>29656</v>
      </c>
      <c r="I11573" s="749" t="s">
        <v>236</v>
      </c>
      <c r="J11573" s="749" t="n">
        <v>16.76</v>
      </c>
    </row>
    <row collapsed="false" customFormat="false" customHeight="true" hidden="true" ht="12.75" outlineLevel="0" r="11574">
      <c r="A11574" s="749" t="s">
        <v>29658</v>
      </c>
      <c r="B11574" s="749" t="str">
        <f aca="false">C11574&amp;D11574&amp;E11574&amp;F11574&amp;G11574&amp;H11574</f>
        <v>REVESTIMENTO DE VIGAS DE CONCRETO COM PLACAS DE TIJOLOS CERAMICOS 14X19X29CM,APARENTES,COM QUALIDADE E RESISTENCIA A COMPRESSAO CONFORME NORMAS DA ABNT,ASSENTES COM ARGAMASSA DE CIMENTO E AREIA,NO TRACO 1:3,INCLUSIVE CORTES DOS BLOCOS,CONFORME PROJETO CEHAB</v>
      </c>
      <c r="C11574" s="749" t="s">
        <v>29659</v>
      </c>
      <c r="D11574" s="749" t="s">
        <v>29660</v>
      </c>
      <c r="E11574" s="749" t="s">
        <v>29661</v>
      </c>
      <c r="F11574" s="749" t="s">
        <v>29662</v>
      </c>
      <c r="G11574" s="749" t="s">
        <v>29663</v>
      </c>
      <c r="I11574" s="749" t="s">
        <v>52</v>
      </c>
      <c r="J11574" s="749" t="n">
        <v>103.94</v>
      </c>
    </row>
    <row collapsed="false" customFormat="false" customHeight="true" hidden="true" ht="12.75" outlineLevel="0" r="11575">
      <c r="A11575" s="749" t="s">
        <v>29664</v>
      </c>
      <c r="B11575" s="749" t="str">
        <f aca="false">C11575&amp;D11575&amp;E11575&amp;F11575&amp;G11575&amp;H11575</f>
        <v>REVESTIMENTO DE VIGAS DE CONCRETO COM PLACAS DE TIJOLOS CERAMICOS 14X19X29CM,APARENTES,COM QUALIDADE E RESISTENCIA A COMPRESSAO CONFORME NORMAS DA ABNT,ASSENTES COM ARGAMASSA DE CIMENTO E AREIA,NO TRACO 1:3,INCLUSIVE CORTES DOS BLOCOS,CONFORME PROJETO CEHAB</v>
      </c>
      <c r="C11575" s="749" t="s">
        <v>29659</v>
      </c>
      <c r="D11575" s="749" t="s">
        <v>29660</v>
      </c>
      <c r="E11575" s="749" t="s">
        <v>29661</v>
      </c>
      <c r="F11575" s="749" t="s">
        <v>29662</v>
      </c>
      <c r="G11575" s="749" t="s">
        <v>29663</v>
      </c>
      <c r="I11575" s="749" t="s">
        <v>52</v>
      </c>
      <c r="J11575" s="749" t="n">
        <v>92.65</v>
      </c>
    </row>
    <row collapsed="false" customFormat="false" customHeight="true" hidden="true" ht="12.75" outlineLevel="0" r="11576">
      <c r="A11576" s="749" t="s">
        <v>29665</v>
      </c>
      <c r="B11576" s="749" t="str">
        <f aca="false">C11576&amp;D11576&amp;E11576&amp;F11576&amp;G11576&amp;H11576</f>
        <v>ALVENARIA ESTRUTURAL DE TIJOLOS CERAMICOS 14X19X29CM,APARENTES,ESPESSURA 14CM,COM QUALIDADE E RESISTENCIA A COMPRESSAO CONFORME NORMAS DA ABNT,ASSENTES COM ARGAMASSA DE CIMENTO E AREIA,NO TRACO 1:3,PARA EXECUCAO DE EMPENAS DE COBERTURA,INCLUSIVE CORTES DOS BLOCOS,CONFORME PROJETO CEHAB</v>
      </c>
      <c r="C11576" s="749" t="s">
        <v>29639</v>
      </c>
      <c r="D11576" s="749" t="s">
        <v>29640</v>
      </c>
      <c r="E11576" s="749" t="s">
        <v>29641</v>
      </c>
      <c r="F11576" s="749" t="s">
        <v>29666</v>
      </c>
      <c r="G11576" s="749" t="s">
        <v>29667</v>
      </c>
      <c r="I11576" s="749" t="s">
        <v>52</v>
      </c>
      <c r="J11576" s="749" t="n">
        <v>95.3</v>
      </c>
    </row>
    <row collapsed="false" customFormat="false" customHeight="true" hidden="true" ht="12.75" outlineLevel="0" r="11577">
      <c r="A11577" s="749" t="s">
        <v>29668</v>
      </c>
      <c r="B11577" s="749" t="str">
        <f aca="false">C11577&amp;D11577&amp;E11577&amp;F11577&amp;G11577&amp;H11577</f>
        <v>ALVENARIA ESTRUTURAL DE TIJOLOS CERAMICOS 14X19X29CM,APARENTES,ESPESSURA 14CM,COM QUALIDADE E RESISTENCIA A COMPRESSAO CONFORME NORMAS DA ABNT,ASSENTES COM ARGAMASSA DE CIMENTO E AREIA,NO TRACO 1:3,PARA EXECUCAO DE EMPENAS DE COBERTURA,INCLUSIVE CORTES DOS BLOCOS,CONFORME PROJETO CEHAB</v>
      </c>
      <c r="C11577" s="749" t="s">
        <v>29639</v>
      </c>
      <c r="D11577" s="749" t="s">
        <v>29640</v>
      </c>
      <c r="E11577" s="749" t="s">
        <v>29641</v>
      </c>
      <c r="F11577" s="749" t="s">
        <v>29666</v>
      </c>
      <c r="G11577" s="749" t="s">
        <v>29667</v>
      </c>
      <c r="I11577" s="749" t="s">
        <v>52</v>
      </c>
      <c r="J11577" s="749" t="n">
        <v>86.88</v>
      </c>
    </row>
    <row collapsed="false" customFormat="false" customHeight="true" hidden="true" ht="12.75" outlineLevel="0" r="11578">
      <c r="A11578" s="749" t="s">
        <v>29669</v>
      </c>
      <c r="B11578" s="749" t="str">
        <f aca="false">C11578&amp;D11578&amp;E11578&amp;F11578&amp;G11578&amp;H11578</f>
        <v>CHAPISCO EM SUPERFICIE DE CONCRETO OU ALVENARIA,COM ARGAMASSA DE CIMENTO E AREIA,NO TRACO 1:3</v>
      </c>
      <c r="C11578" s="749" t="s">
        <v>29670</v>
      </c>
      <c r="D11578" s="749" t="s">
        <v>29671</v>
      </c>
      <c r="I11578" s="749" t="s">
        <v>52</v>
      </c>
      <c r="J11578" s="749" t="n">
        <v>4.91</v>
      </c>
    </row>
    <row collapsed="false" customFormat="false" customHeight="true" hidden="true" ht="12.75" outlineLevel="0" r="11579">
      <c r="A11579" s="749" t="s">
        <v>29672</v>
      </c>
      <c r="B11579" s="749" t="str">
        <f aca="false">C11579&amp;D11579&amp;E11579&amp;F11579&amp;G11579&amp;H11579</f>
        <v>CHAPISCO EM SUPERFICIE DE CONCRETO OU ALVENARIA,COM ARGAMASSA DE CIMENTO E AREIA,NO TRACO 1:3</v>
      </c>
      <c r="C11579" s="749" t="s">
        <v>29670</v>
      </c>
      <c r="D11579" s="749" t="s">
        <v>29671</v>
      </c>
      <c r="I11579" s="749" t="s">
        <v>52</v>
      </c>
      <c r="J11579" s="749" t="n">
        <v>4.4</v>
      </c>
    </row>
    <row collapsed="false" customFormat="false" customHeight="true" hidden="true" ht="12.75" outlineLevel="0" r="11580">
      <c r="A11580" s="749" t="s">
        <v>29673</v>
      </c>
      <c r="B11580" s="749" t="str">
        <f aca="false">C11580&amp;D11580&amp;E11580&amp;F11580&amp;G11580&amp;H11580</f>
        <v>CHAPISCO EM SUPERFICIE DE CONCRETO OU ALVENARIA,COM ARGAMASSA DE CIMENTO E AREIA,NO TRACO 1:3,COM 0,72L/M2 DE LATEX</v>
      </c>
      <c r="C11580" s="749" t="s">
        <v>29670</v>
      </c>
      <c r="D11580" s="749" t="s">
        <v>29674</v>
      </c>
      <c r="I11580" s="749" t="s">
        <v>52</v>
      </c>
      <c r="J11580" s="749" t="n">
        <v>11.24</v>
      </c>
    </row>
    <row collapsed="false" customFormat="false" customHeight="true" hidden="true" ht="12.75" outlineLevel="0" r="11581">
      <c r="A11581" s="749" t="s">
        <v>29675</v>
      </c>
      <c r="B11581" s="749" t="str">
        <f aca="false">C11581&amp;D11581&amp;E11581&amp;F11581&amp;G11581&amp;H11581</f>
        <v>CHAPISCO EM SUPERFICIE DE CONCRETO OU ALVENARIA,COM ARGAMASSA DE CIMENTO E AREIA,NO TRACO 1:3,COM 0,72L/M2 DE LATEX</v>
      </c>
      <c r="C11581" s="749" t="s">
        <v>29670</v>
      </c>
      <c r="D11581" s="749" t="s">
        <v>29674</v>
      </c>
      <c r="I11581" s="749" t="s">
        <v>52</v>
      </c>
      <c r="J11581" s="749" t="n">
        <v>10.47</v>
      </c>
    </row>
    <row collapsed="false" customFormat="false" customHeight="true" hidden="true" ht="12.75" outlineLevel="0" r="11582">
      <c r="A11582" s="749" t="s">
        <v>29676</v>
      </c>
      <c r="B11582" s="749" t="str">
        <f aca="false">C11582&amp;D11582&amp;E11582&amp;F11582&amp;G11582&amp;H11582</f>
        <v>REVESTIMENTO CHAPISCADO DE SUPERFICIE DE CONCRETO OU ALVENARIA,USANDO MAQUINA MANUAL,COM ARGAMASSA DE CIMENTO E AREIA,NOTRACO 1:6</v>
      </c>
      <c r="C11582" s="749" t="s">
        <v>29677</v>
      </c>
      <c r="D11582" s="749" t="s">
        <v>29678</v>
      </c>
      <c r="E11582" s="749" t="s">
        <v>29679</v>
      </c>
      <c r="I11582" s="749" t="s">
        <v>52</v>
      </c>
      <c r="J11582" s="749" t="n">
        <v>3.7</v>
      </c>
    </row>
    <row collapsed="false" customFormat="false" customHeight="true" hidden="true" ht="12.75" outlineLevel="0" r="11583">
      <c r="A11583" s="749" t="s">
        <v>29680</v>
      </c>
      <c r="B11583" s="749" t="str">
        <f aca="false">C11583&amp;D11583&amp;E11583&amp;F11583&amp;G11583&amp;H11583</f>
        <v>REVESTIMENTO CHAPISCADO DE SUPERFICIE DE CONCRETO OU ALVENARIA,USANDO MAQUINA MANUAL,COM ARGAMASSA DE CIMENTO E AREIA,NOTRACO 1:6</v>
      </c>
      <c r="C11583" s="749" t="s">
        <v>29677</v>
      </c>
      <c r="D11583" s="749" t="s">
        <v>29678</v>
      </c>
      <c r="E11583" s="749" t="s">
        <v>29679</v>
      </c>
      <c r="I11583" s="749" t="s">
        <v>52</v>
      </c>
      <c r="J11583" s="749" t="n">
        <v>3.42</v>
      </c>
    </row>
    <row collapsed="false" customFormat="false" customHeight="true" hidden="true" ht="12.75" outlineLevel="0" r="11584">
      <c r="A11584" s="749" t="s">
        <v>29681</v>
      </c>
      <c r="B11584" s="749" t="str">
        <f aca="false">C11584&amp;D11584&amp;E11584&amp;F11584&amp;G11584&amp;H11584</f>
        <v>REVESTIMENTO CHAPISCADO DE CIMENTO E AREIA,NO TRACO 1:3,PENEIRADO,ESPESSURA DE 9MM,APLICADO SOBRE EMBOCO EXISTENTE</v>
      </c>
      <c r="C11584" s="749" t="s">
        <v>29682</v>
      </c>
      <c r="D11584" s="749" t="s">
        <v>29683</v>
      </c>
      <c r="I11584" s="749" t="s">
        <v>52</v>
      </c>
      <c r="J11584" s="749" t="n">
        <v>9.55</v>
      </c>
    </row>
    <row collapsed="false" customFormat="false" customHeight="true" hidden="true" ht="12.75" outlineLevel="0" r="11585">
      <c r="A11585" s="749" t="s">
        <v>29684</v>
      </c>
      <c r="B11585" s="749" t="str">
        <f aca="false">C11585&amp;D11585&amp;E11585&amp;F11585&amp;G11585&amp;H11585</f>
        <v>REVESTIMENTO CHAPISCADO DE CIMENTO E AREIA,NO TRACO 1:3,PENEIRADO,ESPESSURA DE 9MM,APLICADO SOBRE EMBOCO EXISTENTE</v>
      </c>
      <c r="C11585" s="749" t="s">
        <v>29682</v>
      </c>
      <c r="D11585" s="749" t="s">
        <v>29683</v>
      </c>
      <c r="I11585" s="749" t="s">
        <v>52</v>
      </c>
      <c r="J11585" s="749" t="n">
        <v>8.55</v>
      </c>
    </row>
    <row collapsed="false" customFormat="false" customHeight="true" hidden="true" ht="25.5" outlineLevel="0" r="11586">
      <c r="A11586" s="749" t="s">
        <v>29685</v>
      </c>
      <c r="B11586" s="758" t="str">
        <f aca="false">C11586&amp;D11586&amp;E11586&amp;F11586&amp;G11586&amp;H11586</f>
        <v>EMBOCO COM ARGAMASSA DE CIMENTO E AREIA,NO TRACO 1:1,5 COM 1,5CM DE ESPESSURA,INCLUSIVE CHAPISCO DE CIMENTO E AREIA,NO TRACO 1:3</v>
      </c>
      <c r="C11586" s="749" t="s">
        <v>29686</v>
      </c>
      <c r="D11586" s="749" t="s">
        <v>29687</v>
      </c>
      <c r="E11586" s="749" t="s">
        <v>29688</v>
      </c>
      <c r="I11586" s="749" t="s">
        <v>52</v>
      </c>
      <c r="J11586" s="749" t="n">
        <v>24.67</v>
      </c>
    </row>
    <row collapsed="false" customFormat="false" customHeight="true" hidden="true" ht="25.5" outlineLevel="0" r="11587">
      <c r="A11587" s="749" t="s">
        <v>29689</v>
      </c>
      <c r="B11587" s="758" t="str">
        <f aca="false">C11587&amp;D11587&amp;E11587&amp;F11587&amp;G11587&amp;H11587</f>
        <v>EMBOCO COM ARGAMASSA DE CIMENTO E AREIA,NO TRACO 1:1,5 COM 1,5CM DE ESPESSURA,INCLUSIVE CHAPISCO DE CIMENTO E AREIA,NO TRACO 1:3</v>
      </c>
      <c r="C11587" s="749" t="s">
        <v>29686</v>
      </c>
      <c r="D11587" s="749" t="s">
        <v>29687</v>
      </c>
      <c r="E11587" s="749" t="s">
        <v>29688</v>
      </c>
      <c r="I11587" s="749" t="s">
        <v>52</v>
      </c>
      <c r="J11587" s="749" t="n">
        <v>22.2</v>
      </c>
    </row>
    <row collapsed="false" customFormat="false" customHeight="true" hidden="true" ht="25.5" outlineLevel="0" r="11588">
      <c r="A11588" s="749" t="s">
        <v>29690</v>
      </c>
      <c r="B11588" s="758" t="str">
        <f aca="false">C11588&amp;D11588&amp;E11588&amp;F11588&amp;G11588&amp;H11588</f>
        <v>EMBOCO COM ARGAMASSA DE CIMENTO E AREIA,NO TRACO 1:2 COM 1,5CM DE ESPESSURA,INCLUSIVE CHAPISCO DE CIMENTO E AREIA,NO TRACO 1:3</v>
      </c>
      <c r="C11588" s="749" t="s">
        <v>29691</v>
      </c>
      <c r="D11588" s="749" t="s">
        <v>29692</v>
      </c>
      <c r="E11588" s="749" t="s">
        <v>29693</v>
      </c>
      <c r="I11588" s="749" t="s">
        <v>52</v>
      </c>
      <c r="J11588" s="749" t="n">
        <v>24.3</v>
      </c>
    </row>
    <row collapsed="false" customFormat="false" customHeight="true" hidden="true" ht="25.5" outlineLevel="0" r="11589">
      <c r="A11589" s="749" t="s">
        <v>29694</v>
      </c>
      <c r="B11589" s="758" t="str">
        <f aca="false">C11589&amp;D11589&amp;E11589&amp;F11589&amp;G11589&amp;H11589</f>
        <v>EMBOCO COM ARGAMASSA DE CIMENTO E AREIA,NO TRACO 1:2 COM 1,5CM DE ESPESSURA,INCLUSIVE CHAPISCO DE CIMENTO E AREIA,NO TRACO 1:3</v>
      </c>
      <c r="C11589" s="749" t="s">
        <v>29691</v>
      </c>
      <c r="D11589" s="749" t="s">
        <v>29692</v>
      </c>
      <c r="E11589" s="749" t="s">
        <v>29693</v>
      </c>
      <c r="I11589" s="749" t="s">
        <v>52</v>
      </c>
      <c r="J11589" s="749" t="n">
        <v>21.81</v>
      </c>
    </row>
    <row collapsed="false" customFormat="false" customHeight="true" hidden="true" ht="25.5" outlineLevel="0" r="11590">
      <c r="A11590" s="749" t="s">
        <v>29695</v>
      </c>
      <c r="B11590" s="758" t="str">
        <f aca="false">C11590&amp;D11590&amp;E11590&amp;F11590&amp;G11590&amp;H11590</f>
        <v>EMBOCO COM ARGAMASSA DE CIMENTO E AREIA,NO TRACO 1:3 COM 1,5CM DE ESPESSURA,INCLUSIVE CHAPISCO DE CIMENTO E AREIA,NO TRACO 1:3</v>
      </c>
      <c r="C11590" s="749" t="s">
        <v>29696</v>
      </c>
      <c r="D11590" s="749" t="s">
        <v>29692</v>
      </c>
      <c r="E11590" s="749" t="s">
        <v>29693</v>
      </c>
      <c r="I11590" s="749" t="s">
        <v>52</v>
      </c>
      <c r="J11590" s="749" t="n">
        <v>23.74</v>
      </c>
    </row>
    <row collapsed="false" customFormat="false" customHeight="true" hidden="true" ht="25.5" outlineLevel="0" r="11591">
      <c r="A11591" s="749" t="s">
        <v>29697</v>
      </c>
      <c r="B11591" s="758" t="str">
        <f aca="false">C11591&amp;D11591&amp;E11591&amp;F11591&amp;G11591&amp;H11591</f>
        <v>EMBOCO COM ARGAMASSA DE CIMENTO E AREIA,NO TRACO 1:3 COM 1,5CM DE ESPESSURA,INCLUSIVE CHAPISCO DE CIMENTO E AREIA,NO TRACO 1:3</v>
      </c>
      <c r="C11591" s="749" t="s">
        <v>29696</v>
      </c>
      <c r="D11591" s="749" t="s">
        <v>29692</v>
      </c>
      <c r="E11591" s="749" t="s">
        <v>29693</v>
      </c>
      <c r="I11591" s="749" t="s">
        <v>52</v>
      </c>
      <c r="J11591" s="749" t="n">
        <v>21.24</v>
      </c>
    </row>
    <row collapsed="false" customFormat="false" customHeight="true" hidden="true" ht="25.5" outlineLevel="0" r="11592">
      <c r="A11592" s="749" t="s">
        <v>29698</v>
      </c>
      <c r="B11592" s="758" t="str">
        <f aca="false">C11592&amp;D11592&amp;E11592&amp;F11592&amp;G11592&amp;H11592</f>
        <v>EMBOCO COM ARGAMASSA DE CIMENTO E AREIA,NO TRACO 1:3 COM 2CM DE ESPESSURA,INCLUSIVE CHAPISCO DE CIMENTO E AREIA,NO TRACO 1:3</v>
      </c>
      <c r="C11592" s="749" t="s">
        <v>29699</v>
      </c>
      <c r="D11592" s="749" t="s">
        <v>29700</v>
      </c>
      <c r="E11592" s="759" t="s">
        <v>29701</v>
      </c>
      <c r="I11592" s="749" t="s">
        <v>52</v>
      </c>
      <c r="J11592" s="749" t="n">
        <v>25.66</v>
      </c>
    </row>
    <row collapsed="false" customFormat="false" customHeight="true" hidden="true" ht="25.5" outlineLevel="0" r="11593">
      <c r="A11593" s="749" t="s">
        <v>121</v>
      </c>
      <c r="B11593" s="758" t="str">
        <f aca="false">C11593&amp;D11593&amp;E11593&amp;F11593&amp;G11593&amp;H11593</f>
        <v>EMBOCO COM ARGAMASSA DE CIMENTO E AREIA,NO TRACO 1:3 COM 2CM DE ESPESSURA,INCLUSIVE CHAPISCO DE CIMENTO E AREIA,NO TRACO 1:3</v>
      </c>
      <c r="C11593" s="749" t="s">
        <v>29699</v>
      </c>
      <c r="D11593" s="749" t="s">
        <v>29700</v>
      </c>
      <c r="E11593" s="759" t="s">
        <v>29701</v>
      </c>
      <c r="I11593" s="749" t="s">
        <v>52</v>
      </c>
      <c r="J11593" s="749" t="n">
        <v>23.11</v>
      </c>
    </row>
    <row collapsed="false" customFormat="false" customHeight="true" hidden="true" ht="25.5" outlineLevel="0" r="11594">
      <c r="A11594" s="749" t="s">
        <v>29702</v>
      </c>
      <c r="B11594" s="758" t="str">
        <f aca="false">C11594&amp;D11594&amp;E11594&amp;F11594&amp;G11594&amp;H11594</f>
        <v>EMBOCO COM ARGAMASSA DE CIMENTO E AREIA,NO TRACO 1:4 COM 1,5CM DE ESPESSURA,INCLUSIVE CHAPISCO DE CIMENTO E AREIA,NO TRACO 1:3</v>
      </c>
      <c r="C11594" s="749" t="s">
        <v>29703</v>
      </c>
      <c r="D11594" s="749" t="s">
        <v>29692</v>
      </c>
      <c r="E11594" s="749" t="s">
        <v>29693</v>
      </c>
      <c r="I11594" s="749" t="s">
        <v>52</v>
      </c>
      <c r="J11594" s="749" t="n">
        <v>23.53</v>
      </c>
    </row>
    <row collapsed="false" customFormat="false" customHeight="true" hidden="true" ht="25.5" outlineLevel="0" r="11595">
      <c r="A11595" s="749" t="s">
        <v>29704</v>
      </c>
      <c r="B11595" s="758" t="str">
        <f aca="false">C11595&amp;D11595&amp;E11595&amp;F11595&amp;G11595&amp;H11595</f>
        <v>EMBOCO COM ARGAMASSA DE CIMENTO E AREIA,NO TRACO 1:4 COM 1,5CM DE ESPESSURA,INCLUSIVE CHAPISCO DE CIMENTO E AREIA,NO TRACO 1:3</v>
      </c>
      <c r="C11595" s="749" t="s">
        <v>29703</v>
      </c>
      <c r="D11595" s="749" t="s">
        <v>29692</v>
      </c>
      <c r="E11595" s="749" t="s">
        <v>29693</v>
      </c>
      <c r="I11595" s="749" t="s">
        <v>52</v>
      </c>
      <c r="J11595" s="749" t="n">
        <v>21.01</v>
      </c>
    </row>
    <row collapsed="false" customFormat="false" customHeight="true" hidden="true" ht="25.5" outlineLevel="0" r="11596">
      <c r="A11596" s="749" t="s">
        <v>29705</v>
      </c>
      <c r="B11596" s="758" t="str">
        <f aca="false">C11596&amp;D11596&amp;E11596&amp;F11596&amp;G11596&amp;H11596</f>
        <v>EMBOCO COM ARGAMASSA DE CIMENTO E AREIA, NO TRACO 1:3, COM2,5CM DE ESPESSURA,COM CORANTE,APLICADO SOBRE CHAPISCO,EXCLUSIVE ESTE</v>
      </c>
      <c r="C11596" s="749" t="s">
        <v>29706</v>
      </c>
      <c r="D11596" s="749" t="s">
        <v>29707</v>
      </c>
      <c r="E11596" s="749" t="s">
        <v>29708</v>
      </c>
      <c r="I11596" s="749" t="s">
        <v>52</v>
      </c>
      <c r="J11596" s="749" t="n">
        <v>31.05</v>
      </c>
    </row>
    <row collapsed="false" customFormat="false" customHeight="true" hidden="true" ht="25.5" outlineLevel="0" r="11597">
      <c r="A11597" s="749" t="s">
        <v>29709</v>
      </c>
      <c r="B11597" s="758" t="str">
        <f aca="false">C11597&amp;D11597&amp;E11597&amp;F11597&amp;G11597&amp;H11597</f>
        <v>EMBOCO COM ARGAMASSA DE CIMENTO E AREIA, NO TRACO 1:3, COM2,5CM DE ESPESSURA,COM CORANTE,APLICADO SOBRE CHAPISCO,EXCLUSIVE ESTE</v>
      </c>
      <c r="C11597" s="749" t="s">
        <v>29706</v>
      </c>
      <c r="D11597" s="749" t="s">
        <v>29707</v>
      </c>
      <c r="E11597" s="749" t="s">
        <v>29708</v>
      </c>
      <c r="I11597" s="749" t="s">
        <v>52</v>
      </c>
      <c r="J11597" s="749" t="n">
        <v>28.5</v>
      </c>
    </row>
    <row collapsed="false" customFormat="false" customHeight="true" hidden="true" ht="25.5" outlineLevel="0" r="11598">
      <c r="A11598" s="749" t="s">
        <v>29710</v>
      </c>
      <c r="B11598" s="758" t="str">
        <f aca="false">C11598&amp;D11598&amp;E11598&amp;F11598&amp;G11598&amp;H11598</f>
        <v>EMBOCO INTERNO COM ARGAMASSA DE CIMENTO,CAL HIDRATADA ADITIVADA E AREIA,NO TRACO 1:1:8,COM ESPESSURA DE 1,5CM,INCLUSIVECHAPISCO DE CIMENTO E AREIA,NO TRACO 1:3</v>
      </c>
      <c r="C11598" s="749" t="s">
        <v>29711</v>
      </c>
      <c r="D11598" s="749" t="s">
        <v>29712</v>
      </c>
      <c r="E11598" s="749" t="s">
        <v>29713</v>
      </c>
      <c r="I11598" s="749" t="s">
        <v>52</v>
      </c>
      <c r="J11598" s="749" t="n">
        <v>23.57</v>
      </c>
    </row>
    <row collapsed="false" customFormat="false" customHeight="true" hidden="true" ht="25.5" outlineLevel="0" r="11599">
      <c r="A11599" s="749" t="s">
        <v>29714</v>
      </c>
      <c r="B11599" s="758" t="str">
        <f aca="false">C11599&amp;D11599&amp;E11599&amp;F11599&amp;G11599&amp;H11599</f>
        <v>EMBOCO INTERNO COM ARGAMASSA DE CIMENTO,CAL HIDRATADA ADITIVADA E AREIA,NO TRACO 1:1:8,COM ESPESSURA DE 1,5CM,INCLUSIVECHAPISCO DE CIMENTO E AREIA,NO TRACO 1:3</v>
      </c>
      <c r="C11599" s="749" t="s">
        <v>29711</v>
      </c>
      <c r="D11599" s="749" t="s">
        <v>29712</v>
      </c>
      <c r="E11599" s="749" t="s">
        <v>29713</v>
      </c>
      <c r="I11599" s="749" t="s">
        <v>52</v>
      </c>
      <c r="J11599" s="749" t="n">
        <v>21.03</v>
      </c>
    </row>
    <row collapsed="false" customFormat="false" customHeight="true" hidden="true" ht="25.5" outlineLevel="0" r="11600">
      <c r="A11600" s="749" t="s">
        <v>29715</v>
      </c>
      <c r="B11600" s="758" t="str">
        <f aca="false">C11600&amp;D11600&amp;E11600&amp;F11600&amp;G11600&amp;H11600</f>
        <v>EMBOCO INTERNO COM ARGAMASSA DE CIMENTO,CAL HIDRATADA ADITIVADA E AREIA,NO TRACO 1:1:8,COM ESPESSURA DE 1,5CM,EXCLUSIVECHAPISCO</v>
      </c>
      <c r="C11600" s="749" t="s">
        <v>29711</v>
      </c>
      <c r="D11600" s="749" t="s">
        <v>29716</v>
      </c>
      <c r="E11600" s="749" t="s">
        <v>29717</v>
      </c>
      <c r="I11600" s="749" t="s">
        <v>52</v>
      </c>
      <c r="J11600" s="749" t="n">
        <v>18.66</v>
      </c>
    </row>
    <row collapsed="false" customFormat="false" customHeight="true" hidden="true" ht="25.5" outlineLevel="0" r="11601">
      <c r="A11601" s="749" t="s">
        <v>29718</v>
      </c>
      <c r="B11601" s="758" t="str">
        <f aca="false">C11601&amp;D11601&amp;E11601&amp;F11601&amp;G11601&amp;H11601</f>
        <v>EMBOCO INTERNO COM ARGAMASSA DE CIMENTO,CAL HIDRATADA ADITIVADA E AREIA,NO TRACO 1:1:8,COM ESPESSURA DE 1,5CM,EXCLUSIVECHAPISCO</v>
      </c>
      <c r="C11601" s="749" t="s">
        <v>29711</v>
      </c>
      <c r="D11601" s="749" t="s">
        <v>29716</v>
      </c>
      <c r="E11601" s="749" t="s">
        <v>29717</v>
      </c>
      <c r="I11601" s="749" t="s">
        <v>52</v>
      </c>
      <c r="J11601" s="749" t="n">
        <v>16.63</v>
      </c>
    </row>
    <row collapsed="false" customFormat="false" customHeight="true" hidden="true" ht="25.5" outlineLevel="0" r="11602">
      <c r="A11602" s="749" t="s">
        <v>29719</v>
      </c>
      <c r="B11602" s="758" t="str">
        <f aca="false">C11602&amp;D11602&amp;E11602&amp;F11602&amp;G11602&amp;H11602</f>
        <v>EMBOCO INTERNO COM ARGAMASSA DE CIMENTO,CAL HIDRATADA ADITIVADA E AREIA,NO TRACO 1:1:8,COM ESPESSURA DE 2CM,INCLUSIVE CHAPISCO DE CIMENTO E AREIA,NO TRACO 1:3</v>
      </c>
      <c r="C11602" s="749" t="s">
        <v>29711</v>
      </c>
      <c r="D11602" s="749" t="s">
        <v>29720</v>
      </c>
      <c r="E11602" s="749" t="s">
        <v>29721</v>
      </c>
      <c r="I11602" s="749" t="s">
        <v>52</v>
      </c>
      <c r="J11602" s="749" t="n">
        <v>25.06</v>
      </c>
    </row>
    <row collapsed="false" customFormat="false" customHeight="true" hidden="true" ht="25.5" outlineLevel="0" r="11603">
      <c r="A11603" s="749" t="s">
        <v>29722</v>
      </c>
      <c r="B11603" s="758" t="str">
        <f aca="false">C11603&amp;D11603&amp;E11603&amp;F11603&amp;G11603&amp;H11603</f>
        <v>EMBOCO INTERNO COM ARGAMASSA DE CIMENTO,CAL HIDRATADA ADITIVADA E AREIA,NO TRACO 1:1:8,COM ESPESSURA DE 2CM,INCLUSIVE CHAPISCO DE CIMENTO E AREIA,NO TRACO 1:3</v>
      </c>
      <c r="C11603" s="749" t="s">
        <v>29711</v>
      </c>
      <c r="D11603" s="749" t="s">
        <v>29720</v>
      </c>
      <c r="E11603" s="749" t="s">
        <v>29721</v>
      </c>
      <c r="I11603" s="749" t="s">
        <v>52</v>
      </c>
      <c r="J11603" s="749" t="n">
        <v>22.48</v>
      </c>
    </row>
    <row collapsed="false" customFormat="false" customHeight="true" hidden="true" ht="25.5" outlineLevel="0" r="11604">
      <c r="A11604" s="749" t="s">
        <v>29723</v>
      </c>
      <c r="B11604" s="758" t="str">
        <f aca="false">C11604&amp;D11604&amp;E11604&amp;F11604&amp;G11604&amp;H11604</f>
        <v>EMBOCO INTERNO COM ARGAMASSA DE CIMENTO,CAL HIDRATADA ADITIVADA E AREIA,NO TRACO 1:1:8,COM ESPESSURA DE 2CM,EXCLUSIVE CHAPISCO</v>
      </c>
      <c r="C11604" s="749" t="s">
        <v>29711</v>
      </c>
      <c r="D11604" s="749" t="s">
        <v>29724</v>
      </c>
      <c r="E11604" s="749" t="s">
        <v>29725</v>
      </c>
      <c r="I11604" s="749" t="s">
        <v>52</v>
      </c>
      <c r="J11604" s="749" t="n">
        <v>20.15</v>
      </c>
    </row>
    <row collapsed="false" customFormat="false" customHeight="true" hidden="true" ht="25.5" outlineLevel="0" r="11605">
      <c r="A11605" s="749" t="s">
        <v>29726</v>
      </c>
      <c r="B11605" s="758" t="str">
        <f aca="false">C11605&amp;D11605&amp;E11605&amp;F11605&amp;G11605&amp;H11605</f>
        <v>EMBOCO INTERNO COM ARGAMASSA DE CIMENTO,CAL HIDRATADA ADITIVADA E AREIA,NO TRACO 1:1:8,COM ESPESSURA DE 2CM,EXCLUSIVE CHAPISCO</v>
      </c>
      <c r="C11605" s="749" t="s">
        <v>29711</v>
      </c>
      <c r="D11605" s="749" t="s">
        <v>29724</v>
      </c>
      <c r="E11605" s="749" t="s">
        <v>29725</v>
      </c>
      <c r="I11605" s="749" t="s">
        <v>52</v>
      </c>
      <c r="J11605" s="749" t="n">
        <v>18.07</v>
      </c>
    </row>
    <row collapsed="false" customFormat="false" customHeight="true" hidden="true" ht="25.5" outlineLevel="0" r="11606">
      <c r="A11606" s="749" t="s">
        <v>29727</v>
      </c>
      <c r="B11606" s="758" t="str">
        <f aca="false">C11606&amp;D11606&amp;E11606&amp;F11606&amp;G11606&amp;H11606</f>
        <v>REVESTIMENTO EXTERNO,DE UMA VEZ,COM ARGAMASSA DE CIMENTO E AREOLA PARA EMBOCO,NO TRACO 1:2,COM 3CM DE ESPESSURA,INCLUSIVE CHAPISCO DE CIMENTO E AREIA,NO TRACO 1:3</v>
      </c>
      <c r="C11606" s="749" t="s">
        <v>29728</v>
      </c>
      <c r="D11606" s="749" t="s">
        <v>29729</v>
      </c>
      <c r="E11606" s="749" t="s">
        <v>29730</v>
      </c>
      <c r="I11606" s="749" t="s">
        <v>52</v>
      </c>
      <c r="J11606" s="749" t="n">
        <v>30.38</v>
      </c>
    </row>
    <row collapsed="false" customFormat="false" customHeight="true" hidden="true" ht="25.5" outlineLevel="0" r="11607">
      <c r="A11607" s="749" t="s">
        <v>29731</v>
      </c>
      <c r="B11607" s="758" t="str">
        <f aca="false">C11607&amp;D11607&amp;E11607&amp;F11607&amp;G11607&amp;H11607</f>
        <v>REVESTIMENTO EXTERNO,DE UMA VEZ,COM ARGAMASSA DE CIMENTO E AREOLA PARA EMBOCO,NO TRACO 1:2,COM 3CM DE ESPESSURA,INCLUSIVE CHAPISCO DE CIMENTO E AREIA,NO TRACO 1:3</v>
      </c>
      <c r="C11607" s="749" t="s">
        <v>29728</v>
      </c>
      <c r="D11607" s="749" t="s">
        <v>29729</v>
      </c>
      <c r="E11607" s="749" t="s">
        <v>29730</v>
      </c>
      <c r="I11607" s="749" t="s">
        <v>52</v>
      </c>
      <c r="J11607" s="749" t="n">
        <v>27.79</v>
      </c>
    </row>
    <row collapsed="false" customFormat="false" customHeight="true" hidden="true" ht="25.5" outlineLevel="0" r="11608">
      <c r="A11608" s="749" t="s">
        <v>29732</v>
      </c>
      <c r="B11608" s="758" t="str">
        <f aca="false">C11608&amp;D11608&amp;E11608&amp;F11608&amp;G11608&amp;H11608</f>
        <v>REVESTIMENTO EXTERNO,DE UMA VEZ,COM ARGAMASSA DE CIMENTO E AREOLA PARA EMBOCO,NO TRACO 1:4,COM 3CM DE ESPESSURA,INCLUSIVE CHAPISCO DE CIMENTO E AREIA,NO TRACO 1:3</v>
      </c>
      <c r="C11608" s="749" t="s">
        <v>29728</v>
      </c>
      <c r="D11608" s="749" t="s">
        <v>29733</v>
      </c>
      <c r="E11608" s="749" t="s">
        <v>29730</v>
      </c>
      <c r="I11608" s="749" t="s">
        <v>52</v>
      </c>
      <c r="J11608" s="749" t="n">
        <v>28.34</v>
      </c>
    </row>
    <row collapsed="false" customFormat="false" customHeight="true" hidden="true" ht="25.5" outlineLevel="0" r="11609">
      <c r="A11609" s="749" t="s">
        <v>29734</v>
      </c>
      <c r="B11609" s="758" t="str">
        <f aca="false">C11609&amp;D11609&amp;E11609&amp;F11609&amp;G11609&amp;H11609</f>
        <v>REVESTIMENTO EXTERNO,DE UMA VEZ,COM ARGAMASSA DE CIMENTO E AREOLA PARA EMBOCO,NO TRACO 1:4,COM 3CM DE ESPESSURA,INCLUSIVE CHAPISCO DE CIMENTO E AREIA,NO TRACO 1:3</v>
      </c>
      <c r="C11609" s="749" t="s">
        <v>29728</v>
      </c>
      <c r="D11609" s="749" t="s">
        <v>29733</v>
      </c>
      <c r="E11609" s="749" t="s">
        <v>29730</v>
      </c>
      <c r="I11609" s="749" t="s">
        <v>52</v>
      </c>
      <c r="J11609" s="749" t="n">
        <v>25.68</v>
      </c>
    </row>
    <row collapsed="false" customFormat="false" customHeight="true" hidden="true" ht="25.5" outlineLevel="0" r="11610">
      <c r="A11610" s="749" t="s">
        <v>29735</v>
      </c>
      <c r="B11610" s="758" t="str">
        <f aca="false">C11610&amp;D11610&amp;E11610&amp;F11610&amp;G11610&amp;H11610</f>
        <v>REVESTIMENTO EXTERNO,DE UMA VEZ,COM ARGAMASSA DE CIMENTO E AREOLA PARA EMBOCO,NO TRACO 1:6,COM 3CM DE ESPESSURA,INCLUSIVE CHAPISCO DE CIMENTO E AREIA,NO TRACO 1:3</v>
      </c>
      <c r="C11610" s="749" t="s">
        <v>29728</v>
      </c>
      <c r="D11610" s="749" t="s">
        <v>29736</v>
      </c>
      <c r="E11610" s="749" t="s">
        <v>29730</v>
      </c>
      <c r="I11610" s="749" t="s">
        <v>52</v>
      </c>
      <c r="J11610" s="749" t="n">
        <v>27.91</v>
      </c>
    </row>
    <row collapsed="false" customFormat="false" customHeight="true" hidden="true" ht="25.5" outlineLevel="0" r="11611">
      <c r="A11611" s="749" t="s">
        <v>29737</v>
      </c>
      <c r="B11611" s="758" t="str">
        <f aca="false">C11611&amp;D11611&amp;E11611&amp;F11611&amp;G11611&amp;H11611</f>
        <v>REVESTIMENTO EXTERNO,DE UMA VEZ,COM ARGAMASSA DE CIMENTO E AREOLA PARA EMBOCO,NO TRACO 1:6,COM 3CM DE ESPESSURA,INCLUSIVE CHAPISCO DE CIMENTO E AREIA,NO TRACO 1:3</v>
      </c>
      <c r="C11611" s="749" t="s">
        <v>29728</v>
      </c>
      <c r="D11611" s="749" t="s">
        <v>29736</v>
      </c>
      <c r="E11611" s="749" t="s">
        <v>29730</v>
      </c>
      <c r="I11611" s="749" t="s">
        <v>52</v>
      </c>
      <c r="J11611" s="749" t="n">
        <v>25.17</v>
      </c>
    </row>
    <row collapsed="false" customFormat="false" customHeight="true" hidden="true" ht="38.25" outlineLevel="0" r="11612">
      <c r="A11612" s="749" t="s">
        <v>29738</v>
      </c>
      <c r="B11612" s="758" t="str">
        <f aca="false">C11612&amp;D11612&amp;E11612&amp;F11612&amp;G11612&amp;H11612</f>
        <v>REVESTIMENTO EXTERNO,EMBOCO,DE UMA VEZ,COM ARGAMASSA DE CIMENTO,CAL HIDRATADA ADITIVADA E AREIA,NO TRACO 1:1:12,COM ESPESSURA DE 2,5CM,INCLUSIVE CHAPISCO DE CIMENTO E AREIA,NO TRACO 1:3</v>
      </c>
      <c r="C11612" s="749" t="s">
        <v>29739</v>
      </c>
      <c r="D11612" s="749" t="s">
        <v>29740</v>
      </c>
      <c r="E11612" s="749" t="s">
        <v>29741</v>
      </c>
      <c r="F11612" s="749" t="s">
        <v>29742</v>
      </c>
      <c r="I11612" s="749" t="s">
        <v>52</v>
      </c>
      <c r="J11612" s="749" t="n">
        <v>25.35</v>
      </c>
    </row>
    <row collapsed="false" customFormat="false" customHeight="true" hidden="true" ht="38.25" outlineLevel="0" r="11613">
      <c r="A11613" s="749" t="s">
        <v>29743</v>
      </c>
      <c r="B11613" s="758" t="str">
        <f aca="false">C11613&amp;D11613&amp;E11613&amp;F11613&amp;G11613&amp;H11613</f>
        <v>REVESTIMENTO EXTERNO,EMBOCO,DE UMA VEZ,COM ARGAMASSA DE CIMENTO,CAL HIDRATADA ADITIVADA E AREIA,NO TRACO 1:1:12,COM ESPESSURA DE 2,5CM,INCLUSIVE CHAPISCO DE CIMENTO E AREIA,NO TRACO 1:3</v>
      </c>
      <c r="C11613" s="749" t="s">
        <v>29739</v>
      </c>
      <c r="D11613" s="749" t="s">
        <v>29740</v>
      </c>
      <c r="E11613" s="749" t="s">
        <v>29741</v>
      </c>
      <c r="F11613" s="749" t="s">
        <v>29742</v>
      </c>
      <c r="I11613" s="749" t="s">
        <v>52</v>
      </c>
      <c r="J11613" s="749" t="n">
        <v>22.67</v>
      </c>
    </row>
    <row collapsed="false" customFormat="false" customHeight="true" hidden="true" ht="12.75" outlineLevel="0" r="11614">
      <c r="A11614" s="749" t="s">
        <v>29744</v>
      </c>
      <c r="B11614" s="749" t="str">
        <f aca="false">C11614&amp;D11614&amp;E11614&amp;F11614&amp;G11614&amp;H11614</f>
        <v>RECOMPOSICAO DE REVESTIMENTO EXTERNO DE PO-DE-PEDRA,CIMENTOE CAL HIDRATADA COM ADICAO DE RHODOPAS PARA CONSOLIDACAO</v>
      </c>
      <c r="C11614" s="749" t="s">
        <v>29745</v>
      </c>
      <c r="D11614" s="749" t="s">
        <v>29746</v>
      </c>
      <c r="I11614" s="749" t="s">
        <v>52</v>
      </c>
      <c r="J11614" s="749" t="n">
        <v>15.65</v>
      </c>
    </row>
    <row collapsed="false" customFormat="false" customHeight="true" hidden="true" ht="12.75" outlineLevel="0" r="11615">
      <c r="A11615" s="749" t="s">
        <v>29747</v>
      </c>
      <c r="B11615" s="749" t="str">
        <f aca="false">C11615&amp;D11615&amp;E11615&amp;F11615&amp;G11615&amp;H11615</f>
        <v>RECOMPOSICAO DE REVESTIMENTO EXTERNO DE PO-DE-PEDRA,CIMENTOE CAL HIDRATADA COM ADICAO DE RHODOPAS PARA CONSOLIDACAO</v>
      </c>
      <c r="C11615" s="749" t="s">
        <v>29745</v>
      </c>
      <c r="D11615" s="749" t="s">
        <v>29746</v>
      </c>
      <c r="I11615" s="749" t="s">
        <v>52</v>
      </c>
      <c r="J11615" s="749" t="n">
        <v>14.86</v>
      </c>
    </row>
    <row collapsed="false" customFormat="false" customHeight="true" hidden="true" ht="12.75" outlineLevel="0" r="11616">
      <c r="A11616" s="749" t="s">
        <v>29748</v>
      </c>
      <c r="B11616" s="749" t="str">
        <f aca="false">C11616&amp;D11616&amp;E11616&amp;F11616&amp;G11616&amp;H11616</f>
        <v>RECOMPOSICAO DE REVESTIMENTO COM ARGAMASSA DE CIMENTO E AREIA,NO TRACO 1:3 COM 3CM DE ESPESSURA,ADITIVADA COM 10% DE MICROSSILICA</v>
      </c>
      <c r="C11616" s="749" t="s">
        <v>29749</v>
      </c>
      <c r="D11616" s="749" t="s">
        <v>29750</v>
      </c>
      <c r="E11616" s="749" t="s">
        <v>29751</v>
      </c>
      <c r="I11616" s="749" t="s">
        <v>52</v>
      </c>
      <c r="J11616" s="749" t="n">
        <v>18.2</v>
      </c>
    </row>
    <row collapsed="false" customFormat="false" customHeight="true" hidden="true" ht="12.75" outlineLevel="0" r="11617">
      <c r="A11617" s="749" t="s">
        <v>29752</v>
      </c>
      <c r="B11617" s="749" t="str">
        <f aca="false">C11617&amp;D11617&amp;E11617&amp;F11617&amp;G11617&amp;H11617</f>
        <v>RECOMPOSICAO DE REVESTIMENTO COM ARGAMASSA DE CIMENTO E AREIA,NO TRACO 1:3 COM 3CM DE ESPESSURA,ADITIVADA COM 10% DE MICROSSILICA</v>
      </c>
      <c r="C11617" s="749" t="s">
        <v>29749</v>
      </c>
      <c r="D11617" s="749" t="s">
        <v>29750</v>
      </c>
      <c r="E11617" s="749" t="s">
        <v>29751</v>
      </c>
      <c r="I11617" s="749" t="s">
        <v>52</v>
      </c>
      <c r="J11617" s="749" t="n">
        <v>16.92</v>
      </c>
    </row>
    <row collapsed="false" customFormat="false" customHeight="true" hidden="true" ht="12.75" outlineLevel="0" r="11618">
      <c r="A11618" s="749" t="s">
        <v>29753</v>
      </c>
      <c r="B11618" s="749" t="str">
        <f aca="false">C11618&amp;D11618&amp;E11618&amp;F11618&amp;G11618&amp;H11618</f>
        <v>RECOMPOSICAO DE REVESTIMENTO COM ARGAMASSA DE CIMENTO E AREIA,NO TRACO 1:3 COM 2CM DE ESPESSURA,ADITIVADA COM 10% DE MICROSSILICA</v>
      </c>
      <c r="C11618" s="749" t="s">
        <v>29749</v>
      </c>
      <c r="D11618" s="749" t="s">
        <v>29754</v>
      </c>
      <c r="E11618" s="749" t="s">
        <v>29751</v>
      </c>
      <c r="I11618" s="749" t="s">
        <v>52</v>
      </c>
      <c r="J11618" s="749" t="n">
        <v>14.87</v>
      </c>
    </row>
    <row collapsed="false" customFormat="false" customHeight="true" hidden="true" ht="12.75" outlineLevel="0" r="11619">
      <c r="A11619" s="749" t="s">
        <v>29755</v>
      </c>
      <c r="B11619" s="749" t="str">
        <f aca="false">C11619&amp;D11619&amp;E11619&amp;F11619&amp;G11619&amp;H11619</f>
        <v>RECOMPOSICAO DE REVESTIMENTO COM ARGAMASSA DE CIMENTO E AREIA,NO TRACO 1:3 COM 2CM DE ESPESSURA,ADITIVADA COM 10% DE MICROSSILICA</v>
      </c>
      <c r="C11619" s="749" t="s">
        <v>29749</v>
      </c>
      <c r="D11619" s="749" t="s">
        <v>29754</v>
      </c>
      <c r="E11619" s="749" t="s">
        <v>29751</v>
      </c>
      <c r="I11619" s="749" t="s">
        <v>52</v>
      </c>
      <c r="J11619" s="749" t="n">
        <v>13.65</v>
      </c>
    </row>
    <row collapsed="false" customFormat="false" customHeight="true" hidden="true" ht="12.75" outlineLevel="0" r="11620">
      <c r="A11620" s="749" t="s">
        <v>29756</v>
      </c>
      <c r="B11620" s="749" t="str">
        <f aca="false">C11620&amp;D11620&amp;E11620&amp;F11620&amp;G11620&amp;H11620</f>
        <v>RECOMPOSICAO DE REVESTIMENTO COM ARGAMASSA DE CIMENTO E AREIA,NO TRACO 1:3 COM 1CM DE ESPESSURA,ADITIVADA COM 10% DE MICROSSILICA</v>
      </c>
      <c r="C11620" s="749" t="s">
        <v>29749</v>
      </c>
      <c r="D11620" s="749" t="s">
        <v>29757</v>
      </c>
      <c r="E11620" s="749" t="s">
        <v>29751</v>
      </c>
      <c r="I11620" s="749" t="s">
        <v>52</v>
      </c>
      <c r="J11620" s="749" t="n">
        <v>11.55</v>
      </c>
    </row>
    <row collapsed="false" customFormat="false" customHeight="true" hidden="true" ht="12.75" outlineLevel="0" r="11621">
      <c r="A11621" s="749" t="s">
        <v>29758</v>
      </c>
      <c r="B11621" s="749" t="str">
        <f aca="false">C11621&amp;D11621&amp;E11621&amp;F11621&amp;G11621&amp;H11621</f>
        <v>RECOMPOSICAO DE REVESTIMENTO COM ARGAMASSA DE CIMENTO E AREIA,NO TRACO 1:3 COM 1CM DE ESPESSURA,ADITIVADA COM 10% DE MICROSSILICA</v>
      </c>
      <c r="C11621" s="749" t="s">
        <v>29749</v>
      </c>
      <c r="D11621" s="749" t="s">
        <v>29757</v>
      </c>
      <c r="E11621" s="749" t="s">
        <v>29751</v>
      </c>
      <c r="I11621" s="749" t="s">
        <v>52</v>
      </c>
      <c r="J11621" s="749" t="n">
        <v>10.39</v>
      </c>
    </row>
    <row collapsed="false" customFormat="false" customHeight="true" hidden="true" ht="12.75" outlineLevel="0" r="11622">
      <c r="A11622" s="749" t="s">
        <v>29759</v>
      </c>
      <c r="B11622" s="749" t="str">
        <f aca="false">C11622&amp;D11622&amp;E11622&amp;F11622&amp;G11622&amp;H11622</f>
        <v>REVESTIMENTO EXTERNO,DE UMA VEZ,COM ARGAMASSA DE CIMENTO,SAIBRO MACIO E AREIA FINA,NO TRACO 1:2:2,COM ESPESSURA DE 3,5CM,INCLUSIVE CHAPISCO DE CIMENTO E AREIA,NO TRACO 1:3</v>
      </c>
      <c r="C11622" s="749" t="s">
        <v>29760</v>
      </c>
      <c r="D11622" s="749" t="s">
        <v>29761</v>
      </c>
      <c r="E11622" s="749" t="s">
        <v>29762</v>
      </c>
      <c r="I11622" s="749" t="s">
        <v>52</v>
      </c>
      <c r="J11622" s="749" t="n">
        <v>29.34</v>
      </c>
    </row>
    <row collapsed="false" customFormat="false" customHeight="true" hidden="true" ht="12.75" outlineLevel="0" r="11623">
      <c r="A11623" s="749" t="s">
        <v>29763</v>
      </c>
      <c r="B11623" s="749" t="str">
        <f aca="false">C11623&amp;D11623&amp;E11623&amp;F11623&amp;G11623&amp;H11623</f>
        <v>REVESTIMENTO EXTERNO,DE UMA VEZ,COM ARGAMASSA DE CIMENTO,SAIBRO MACIO E AREIA FINA,NO TRACO 1:2:2,COM ESPESSURA DE 3,5CM,INCLUSIVE CHAPISCO DE CIMENTO E AREIA,NO TRACO 1:3</v>
      </c>
      <c r="C11623" s="749" t="s">
        <v>29760</v>
      </c>
      <c r="D11623" s="749" t="s">
        <v>29761</v>
      </c>
      <c r="E11623" s="749" t="s">
        <v>29762</v>
      </c>
      <c r="I11623" s="749" t="s">
        <v>52</v>
      </c>
      <c r="J11623" s="749" t="n">
        <v>26.65</v>
      </c>
    </row>
    <row collapsed="false" customFormat="false" customHeight="true" hidden="true" ht="12.75" outlineLevel="0" r="11624">
      <c r="A11624" s="749" t="s">
        <v>29764</v>
      </c>
      <c r="B11624" s="749" t="str">
        <f aca="false">C11624&amp;D11624&amp;E11624&amp;F11624&amp;G11624&amp;H11624</f>
        <v>REVESTIMENTO EXTERNO,DE UMA VEZ,COM ARGAMASSA DE CIMENTO,SAIBRO MACIO E AREIA FINA,NO TRACO 1:3:3,COM ESPESSURA DE 2,5CM,INCLUSIVE CHAPISCO DE CIMENTO E AREIA,NO TRACO 1:3</v>
      </c>
      <c r="C11624" s="749" t="s">
        <v>29760</v>
      </c>
      <c r="D11624" s="749" t="s">
        <v>29765</v>
      </c>
      <c r="E11624" s="749" t="s">
        <v>29762</v>
      </c>
      <c r="I11624" s="749" t="s">
        <v>52</v>
      </c>
      <c r="J11624" s="749" t="n">
        <v>26.51</v>
      </c>
    </row>
    <row collapsed="false" customFormat="false" customHeight="true" hidden="true" ht="12.75" outlineLevel="0" r="11625">
      <c r="A11625" s="749" t="s">
        <v>29766</v>
      </c>
      <c r="B11625" s="749" t="str">
        <f aca="false">C11625&amp;D11625&amp;E11625&amp;F11625&amp;G11625&amp;H11625</f>
        <v>REVESTIMENTO EXTERNO,DE UMA VEZ,COM ARGAMASSA DE CIMENTO,SAIBRO MACIO E AREIA FINA,NO TRACO 1:3:3,COM ESPESSURA DE 2,5CM,INCLUSIVE CHAPISCO DE CIMENTO E AREIA,NO TRACO 1:3</v>
      </c>
      <c r="C11625" s="749" t="s">
        <v>29760</v>
      </c>
      <c r="D11625" s="749" t="s">
        <v>29765</v>
      </c>
      <c r="E11625" s="749" t="s">
        <v>29762</v>
      </c>
      <c r="I11625" s="749" t="s">
        <v>52</v>
      </c>
      <c r="J11625" s="749" t="n">
        <v>23.83</v>
      </c>
    </row>
    <row collapsed="false" customFormat="false" customHeight="true" hidden="true" ht="12.75" outlineLevel="0" r="11626">
      <c r="A11626" s="749" t="s">
        <v>29767</v>
      </c>
      <c r="B11626" s="749" t="str">
        <f aca="false">C11626&amp;D11626&amp;E11626&amp;F11626&amp;G11626&amp;H11626</f>
        <v>REVESTIMENTO EXTERNO,DE UMA VEZ,COM ARGAMASSA DE CIMENTO,SAIBRO MACIO E AREIA FINA,NO TRACO 1:3:3,COM ESPESSURA DE 3,5CM,INCLUSIVE CHAPISCO DE CIMENTO E AREIA,NO TRACO 1:3</v>
      </c>
      <c r="C11626" s="749" t="s">
        <v>29760</v>
      </c>
      <c r="D11626" s="749" t="s">
        <v>29768</v>
      </c>
      <c r="E11626" s="749" t="s">
        <v>29762</v>
      </c>
      <c r="I11626" s="749" t="s">
        <v>52</v>
      </c>
      <c r="J11626" s="749" t="n">
        <v>28.98</v>
      </c>
    </row>
    <row collapsed="false" customFormat="false" customHeight="true" hidden="true" ht="12.75" outlineLevel="0" r="11627">
      <c r="A11627" s="749" t="s">
        <v>29769</v>
      </c>
      <c r="B11627" s="749" t="str">
        <f aca="false">C11627&amp;D11627&amp;E11627&amp;F11627&amp;G11627&amp;H11627</f>
        <v>REVESTIMENTO EXTERNO,DE UMA VEZ,COM ARGAMASSA DE CIMENTO,SAIBRO MACIO E AREIA FINA,NO TRACO 1:3:3,COM ESPESSURA DE 3,5CM,INCLUSIVE CHAPISCO DE CIMENTO E AREIA,NO TRACO 1:3</v>
      </c>
      <c r="C11627" s="749" t="s">
        <v>29760</v>
      </c>
      <c r="D11627" s="749" t="s">
        <v>29768</v>
      </c>
      <c r="E11627" s="749" t="s">
        <v>29762</v>
      </c>
      <c r="I11627" s="749" t="s">
        <v>52</v>
      </c>
      <c r="J11627" s="749" t="n">
        <v>26.21</v>
      </c>
    </row>
    <row collapsed="false" customFormat="false" customHeight="true" hidden="true" ht="25.5" outlineLevel="0" r="11628">
      <c r="A11628" s="749" t="s">
        <v>29770</v>
      </c>
      <c r="B11628" s="758" t="str">
        <f aca="false">C11628&amp;D11628&amp;E11628&amp;F11628&amp;G11628&amp;H11628</f>
        <v>EMBOCO INTERNO COM ARGAMASSA DE CIMENTO E SAIBRO,NO TRACO 1:4,COM 2,5CM DE ESPESSURA,INCLUSIVE CHAPISCO DE CIMENTO E AREIA,NO TRACO 1:3</v>
      </c>
      <c r="C11628" s="749" t="s">
        <v>29771</v>
      </c>
      <c r="D11628" s="749" t="s">
        <v>29772</v>
      </c>
      <c r="E11628" s="749" t="s">
        <v>29773</v>
      </c>
      <c r="I11628" s="749" t="s">
        <v>52</v>
      </c>
      <c r="J11628" s="749" t="n">
        <v>26.28</v>
      </c>
    </row>
    <row collapsed="false" customFormat="false" customHeight="true" hidden="true" ht="25.5" outlineLevel="0" r="11629">
      <c r="A11629" s="749" t="s">
        <v>29774</v>
      </c>
      <c r="B11629" s="758" t="str">
        <f aca="false">C11629&amp;D11629&amp;E11629&amp;F11629&amp;G11629&amp;H11629</f>
        <v>EMBOCO INTERNO COM ARGAMASSA DE CIMENTO E SAIBRO,NO TRACO 1:4,COM 2,5CM DE ESPESSURA,INCLUSIVE CHAPISCO DE CIMENTO E AREIA,NO TRACO 1:3</v>
      </c>
      <c r="C11629" s="749" t="s">
        <v>29771</v>
      </c>
      <c r="D11629" s="749" t="s">
        <v>29772</v>
      </c>
      <c r="E11629" s="749" t="s">
        <v>29773</v>
      </c>
      <c r="I11629" s="749" t="s">
        <v>52</v>
      </c>
      <c r="J11629" s="749" t="n">
        <v>23.66</v>
      </c>
    </row>
    <row collapsed="false" customFormat="false" customHeight="true" hidden="true" ht="25.5" outlineLevel="0" r="11630">
      <c r="A11630" s="749" t="s">
        <v>29775</v>
      </c>
      <c r="B11630" s="758" t="str">
        <f aca="false">C11630&amp;D11630&amp;E11630&amp;F11630&amp;G11630&amp;H11630</f>
        <v>EMBOCO INTERNO COM ARGAMASSA DE CIMENTO E SAIBRO,NO TRACO 1:6,COM 2,5CM DE ESPESSURA,INCLUSIVE CHAPISCO DE CIMENTO E AREIA,NO TRACO 1:3</v>
      </c>
      <c r="C11630" s="749" t="s">
        <v>29771</v>
      </c>
      <c r="D11630" s="749" t="s">
        <v>29776</v>
      </c>
      <c r="E11630" s="749" t="s">
        <v>29773</v>
      </c>
      <c r="I11630" s="749" t="s">
        <v>52</v>
      </c>
      <c r="J11630" s="749" t="n">
        <v>25.88</v>
      </c>
    </row>
    <row collapsed="false" customFormat="false" customHeight="true" hidden="true" ht="25.5" outlineLevel="0" r="11631">
      <c r="A11631" s="749" t="s">
        <v>29777</v>
      </c>
      <c r="B11631" s="758" t="str">
        <f aca="false">C11631&amp;D11631&amp;E11631&amp;F11631&amp;G11631&amp;H11631</f>
        <v>EMBOCO INTERNO COM ARGAMASSA DE CIMENTO E SAIBRO,NO TRACO 1:6,COM 2,5CM DE ESPESSURA,INCLUSIVE CHAPISCO DE CIMENTO E AREIA,NO TRACO 1:3</v>
      </c>
      <c r="C11631" s="749" t="s">
        <v>29771</v>
      </c>
      <c r="D11631" s="749" t="s">
        <v>29776</v>
      </c>
      <c r="E11631" s="749" t="s">
        <v>29773</v>
      </c>
      <c r="I11631" s="749" t="s">
        <v>52</v>
      </c>
      <c r="J11631" s="749" t="n">
        <v>23.2</v>
      </c>
    </row>
    <row collapsed="false" customFormat="false" customHeight="true" hidden="true" ht="38.25" outlineLevel="0" r="11632">
      <c r="A11632" s="749" t="s">
        <v>29778</v>
      </c>
      <c r="B11632" s="758" t="str">
        <f aca="false">C11632&amp;D11632&amp;E11632&amp;F11632&amp;G11632&amp;H11632</f>
        <v>REVESTIMENTO INTERNO,DE UMA VEZ,MASSA UNICA OU EMBOCO PAULISTA COM ARGAMASSA DE CIMENTO,CAL,SAIBRO MACIO E AREIA FINA,NOTRACO 1:4:4:4, ESPESSURA DE 2CM ACABAMENTO CAMURCADO, APLICADO SOBRE SUPERFICIE CHAPISCADA, EXCLUSIVE CHAPISCO</v>
      </c>
      <c r="C11632" s="749" t="s">
        <v>29779</v>
      </c>
      <c r="D11632" s="749" t="s">
        <v>29780</v>
      </c>
      <c r="E11632" s="749" t="s">
        <v>29781</v>
      </c>
      <c r="F11632" s="749" t="s">
        <v>29782</v>
      </c>
      <c r="I11632" s="749" t="s">
        <v>52</v>
      </c>
      <c r="J11632" s="749" t="n">
        <v>23.48</v>
      </c>
    </row>
    <row collapsed="false" customFormat="false" customHeight="true" hidden="true" ht="38.25" outlineLevel="0" r="11633">
      <c r="A11633" s="749" t="s">
        <v>29783</v>
      </c>
      <c r="B11633" s="758" t="str">
        <f aca="false">C11633&amp;D11633&amp;E11633&amp;F11633&amp;G11633&amp;H11633</f>
        <v>REVESTIMENTO INTERNO,DE UMA VEZ,MASSA UNICA OU EMBOCO PAULISTA COM ARGAMASSA DE CIMENTO,CAL,SAIBRO MACIO E AREIA FINA,NOTRACO 1:4:4:4, ESPESSURA DE 2CM ACABAMENTO CAMURCADO, APLICADO SOBRE SUPERFICIE CHAPISCADA, EXCLUSIVE CHAPISCO</v>
      </c>
      <c r="C11633" s="749" t="s">
        <v>29779</v>
      </c>
      <c r="D11633" s="749" t="s">
        <v>29780</v>
      </c>
      <c r="E11633" s="749" t="s">
        <v>29781</v>
      </c>
      <c r="F11633" s="749" t="s">
        <v>29782</v>
      </c>
      <c r="I11633" s="749" t="s">
        <v>52</v>
      </c>
      <c r="J11633" s="749" t="n">
        <v>21.11</v>
      </c>
    </row>
    <row collapsed="false" customFormat="false" customHeight="true" hidden="true" ht="12.75" outlineLevel="0" r="11634">
      <c r="A11634" s="749" t="s">
        <v>29784</v>
      </c>
      <c r="B11634" s="749" t="str">
        <f aca="false">C11634&amp;D11634&amp;E11634&amp;F11634&amp;G11634&amp;H11634</f>
        <v>REVESTIMENTO INTERNO(PRONTO)EM MASSA UNICA COM ARGAMASSA DECIMENTO E AREIA TERMOTRATADA, COM ESPESSURA DE 2CM,SOBRE SUPERFICIE CHAPISCADA, EXCLUSIVE CHAPISCO</v>
      </c>
      <c r="C11634" s="749" t="s">
        <v>29785</v>
      </c>
      <c r="D11634" s="749" t="s">
        <v>29786</v>
      </c>
      <c r="E11634" s="749" t="s">
        <v>29787</v>
      </c>
      <c r="I11634" s="749" t="s">
        <v>52</v>
      </c>
      <c r="J11634" s="749" t="n">
        <v>27.3</v>
      </c>
    </row>
    <row collapsed="false" customFormat="false" customHeight="true" hidden="true" ht="12.75" outlineLevel="0" r="11635">
      <c r="A11635" s="749" t="s">
        <v>29788</v>
      </c>
      <c r="B11635" s="749" t="str">
        <f aca="false">C11635&amp;D11635&amp;E11635&amp;F11635&amp;G11635&amp;H11635</f>
        <v>REVESTIMENTO INTERNO(PRONTO)EM MASSA UNICA COM ARGAMASSA DECIMENTO E AREIA TERMOTRATADA, COM ESPESSURA DE 2CM,SOBRE SUPERFICIE CHAPISCADA, EXCLUSIVE CHAPISCO</v>
      </c>
      <c r="C11635" s="749" t="s">
        <v>29785</v>
      </c>
      <c r="D11635" s="749" t="s">
        <v>29786</v>
      </c>
      <c r="E11635" s="749" t="s">
        <v>29787</v>
      </c>
      <c r="I11635" s="749" t="s">
        <v>52</v>
      </c>
      <c r="J11635" s="749" t="n">
        <v>25.41</v>
      </c>
    </row>
    <row collapsed="false" customFormat="false" customHeight="true" hidden="true" ht="12.75" outlineLevel="0" r="11636">
      <c r="A11636" s="749" t="s">
        <v>29789</v>
      </c>
      <c r="B11636" s="749" t="str">
        <f aca="false">C11636&amp;D11636&amp;E11636&amp;F11636&amp;G11636&amp;H11636</f>
        <v>REVESTIMENTO INTERNO(PRONTO)EM MASSA UNICA COM ARGAMASSA DECIMENTO E AREIA TERMOTRATADA,ESPESSURA DE 3CM,SOBRE SUPERFICIE CHAPISCADA,EXCLUSIVE CHAPISCO</v>
      </c>
      <c r="C11636" s="749" t="s">
        <v>29785</v>
      </c>
      <c r="D11636" s="749" t="s">
        <v>29790</v>
      </c>
      <c r="E11636" s="749" t="s">
        <v>29791</v>
      </c>
      <c r="I11636" s="749" t="s">
        <v>52</v>
      </c>
      <c r="J11636" s="749" t="n">
        <v>33.86</v>
      </c>
    </row>
    <row collapsed="false" customFormat="false" customHeight="true" hidden="true" ht="12.75" outlineLevel="0" r="11637">
      <c r="A11637" s="749" t="s">
        <v>29792</v>
      </c>
      <c r="B11637" s="749" t="str">
        <f aca="false">C11637&amp;D11637&amp;E11637&amp;F11637&amp;G11637&amp;H11637</f>
        <v>REVESTIMENTO INTERNO(PRONTO)EM MASSA UNICA COM ARGAMASSA DECIMENTO E AREIA TERMOTRATADA,ESPESSURA DE 3CM,SOBRE SUPERFICIE CHAPISCADA,EXCLUSIVE CHAPISCO</v>
      </c>
      <c r="C11637" s="749" t="s">
        <v>29785</v>
      </c>
      <c r="D11637" s="749" t="s">
        <v>29790</v>
      </c>
      <c r="E11637" s="749" t="s">
        <v>29791</v>
      </c>
      <c r="I11637" s="749" t="s">
        <v>52</v>
      </c>
      <c r="J11637" s="749" t="n">
        <v>31.97</v>
      </c>
    </row>
    <row collapsed="false" customFormat="false" customHeight="true" hidden="true" ht="12.75" outlineLevel="0" r="11638">
      <c r="A11638" s="749" t="s">
        <v>29793</v>
      </c>
      <c r="B11638" s="749" t="str">
        <f aca="false">C11638&amp;D11638&amp;E11638&amp;F11638&amp;G11638&amp;H11638</f>
        <v>REVESTIMENTO EXTERNO(PRONTO)EM MASSA UNICA COM ARGAMASSA DECIMENTO E AREIA TERMOTRATADA,COM ESPESSURA DE 3CM,INCLUSIVECHAPISCO DE CIMENTO E AREIA TRACO 1:3</v>
      </c>
      <c r="C11638" s="749" t="s">
        <v>29794</v>
      </c>
      <c r="D11638" s="749" t="s">
        <v>29795</v>
      </c>
      <c r="E11638" s="749" t="s">
        <v>29796</v>
      </c>
      <c r="I11638" s="749" t="s">
        <v>52</v>
      </c>
      <c r="J11638" s="749" t="n">
        <v>38.78</v>
      </c>
    </row>
    <row collapsed="false" customFormat="false" customHeight="true" hidden="true" ht="12.75" outlineLevel="0" r="11639">
      <c r="A11639" s="749" t="s">
        <v>29797</v>
      </c>
      <c r="B11639" s="749" t="str">
        <f aca="false">C11639&amp;D11639&amp;E11639&amp;F11639&amp;G11639&amp;H11639</f>
        <v>REVESTIMENTO EXTERNO(PRONTO)EM MASSA UNICA COM ARGAMASSA DECIMENTO E AREIA TERMOTRATADA,COM ESPESSURA DE 3CM,INCLUSIVECHAPISCO DE CIMENTO E AREIA TRACO 1:3</v>
      </c>
      <c r="C11639" s="749" t="s">
        <v>29794</v>
      </c>
      <c r="D11639" s="749" t="s">
        <v>29795</v>
      </c>
      <c r="E11639" s="749" t="s">
        <v>29796</v>
      </c>
      <c r="I11639" s="749" t="s">
        <v>52</v>
      </c>
      <c r="J11639" s="749" t="n">
        <v>36.38</v>
      </c>
    </row>
    <row collapsed="false" customFormat="false" customHeight="true" hidden="true" ht="38.25" outlineLevel="0" r="11640">
      <c r="A11640" s="749" t="s">
        <v>29798</v>
      </c>
      <c r="B11640" s="758" t="str">
        <f aca="false">C11640&amp;D11640&amp;E11640&amp;F11640&amp;G11640&amp;H11640</f>
        <v>REVESTIMENTO INTERNO,EMBOCO,DE UMA VEZ,COM ARGAMASSA DE CIMENTO,CAL HIDRATADA ADITIVADA E AREIA,NO TRACO 1:1:8,COM ESPESSURA DE 2CM,ACABAMENTO CAMURCADO,APLICADO SOBRE SUPERFICIE CHAPISCADA,EXCLUSIVE CHAPISCO</v>
      </c>
      <c r="C11640" s="749" t="s">
        <v>29799</v>
      </c>
      <c r="D11640" s="749" t="s">
        <v>29800</v>
      </c>
      <c r="E11640" s="749" t="s">
        <v>29801</v>
      </c>
      <c r="F11640" s="749" t="s">
        <v>29802</v>
      </c>
      <c r="I11640" s="749" t="s">
        <v>52</v>
      </c>
      <c r="J11640" s="749" t="n">
        <v>23.7</v>
      </c>
    </row>
    <row collapsed="false" customFormat="false" customHeight="true" hidden="true" ht="38.25" outlineLevel="0" r="11641">
      <c r="A11641" s="749" t="s">
        <v>29803</v>
      </c>
      <c r="B11641" s="758" t="str">
        <f aca="false">C11641&amp;D11641&amp;E11641&amp;F11641&amp;G11641&amp;H11641</f>
        <v>REVESTIMENTO INTERNO,EMBOCO,DE UMA VEZ,COM ARGAMASSA DE CIMENTO,CAL HIDRATADA ADITIVADA E AREIA,NO TRACO 1:1:8,COM ESPESSURA DE 2CM,ACABAMENTO CAMURCADO,APLICADO SOBRE SUPERFICIE CHAPISCADA,EXCLUSIVE CHAPISCO</v>
      </c>
      <c r="C11641" s="749" t="s">
        <v>29799</v>
      </c>
      <c r="D11641" s="749" t="s">
        <v>29800</v>
      </c>
      <c r="E11641" s="749" t="s">
        <v>29801</v>
      </c>
      <c r="F11641" s="749" t="s">
        <v>29802</v>
      </c>
      <c r="I11641" s="749" t="s">
        <v>52</v>
      </c>
      <c r="J11641" s="749" t="n">
        <v>21.14</v>
      </c>
    </row>
    <row collapsed="false" customFormat="false" customHeight="true" hidden="true" ht="51" outlineLevel="0" r="11642">
      <c r="A11642" s="749" t="s">
        <v>29804</v>
      </c>
      <c r="B11642" s="758" t="str">
        <f aca="false">C11642&amp;D11642&amp;E11642&amp;F11642&amp;G11642&amp;H11642</f>
        <v>REVESTIMENTO EXTERNO EM 2 MASSAS SOBRE SUPERFICIE CHAPISCADA,EXCLUSIVE CHAPISCO,INCLUSIVE EMBOCO COM ARGAMASSA DE CIMENTO E SAIBRO,NO TRACO 1:2,COM ESPESSURA DE 2,5CM E REBOCO DE CIMENTO E PO-DE-PEDRA,NO TRACO 1:3,COM ESPESSURA DE 5MM</v>
      </c>
      <c r="C11642" s="749" t="s">
        <v>29805</v>
      </c>
      <c r="D11642" s="749" t="s">
        <v>29806</v>
      </c>
      <c r="E11642" s="749" t="s">
        <v>29807</v>
      </c>
      <c r="F11642" s="749" t="s">
        <v>29808</v>
      </c>
      <c r="I11642" s="749" t="s">
        <v>52</v>
      </c>
      <c r="J11642" s="749" t="n">
        <v>39.47</v>
      </c>
    </row>
    <row collapsed="false" customFormat="false" customHeight="true" hidden="true" ht="51" outlineLevel="0" r="11643">
      <c r="A11643" s="749" t="s">
        <v>29809</v>
      </c>
      <c r="B11643" s="758" t="str">
        <f aca="false">C11643&amp;D11643&amp;E11643&amp;F11643&amp;G11643&amp;H11643</f>
        <v>REVESTIMENTO EXTERNO EM 2 MASSAS SOBRE SUPERFICIE CHAPISCADA,EXCLUSIVE CHAPISCO,INCLUSIVE EMBOCO COM ARGAMASSA DE CIMENTO E SAIBRO,NO TRACO 1:2,COM ESPESSURA DE 2,5CM E REBOCO DE CIMENTO E PO-DE-PEDRA,NO TRACO 1:3,COM ESPESSURA DE 5MM</v>
      </c>
      <c r="C11643" s="749" t="s">
        <v>29805</v>
      </c>
      <c r="D11643" s="749" t="s">
        <v>29806</v>
      </c>
      <c r="E11643" s="749" t="s">
        <v>29807</v>
      </c>
      <c r="F11643" s="749" t="s">
        <v>29808</v>
      </c>
      <c r="I11643" s="749" t="s">
        <v>52</v>
      </c>
      <c r="J11643" s="749" t="n">
        <v>35.49</v>
      </c>
    </row>
    <row collapsed="false" customFormat="false" customHeight="true" hidden="true" ht="38.25" outlineLevel="0" r="11644">
      <c r="A11644" s="749" t="s">
        <v>29810</v>
      </c>
      <c r="B11644" s="758" t="str">
        <f aca="false">C11644&amp;D11644&amp;E11644&amp;F11644&amp;G11644&amp;H11644</f>
        <v>REVESTIMENTO EXTERNO EM 2 MASSAS SOBRE SUPERFICIE CHAPISCADA,EXCLUSIVE CHAPISCO,INCLUSIVE EMBOCO COM ARGAMASSA DE CIMENTO E SAIBRO,NO TRACO 1:2,COM ESPESSURA DE 2CM E REBOCO DE CIMENTO E PO-DE-PEDRA,NO TRACO 1:3,COM ESPESSURA DE 5MM</v>
      </c>
      <c r="C11644" s="749" t="s">
        <v>29805</v>
      </c>
      <c r="D11644" s="749" t="s">
        <v>29806</v>
      </c>
      <c r="E11644" s="749" t="s">
        <v>29811</v>
      </c>
      <c r="F11644" s="749" t="s">
        <v>29812</v>
      </c>
      <c r="I11644" s="749" t="s">
        <v>52</v>
      </c>
      <c r="J11644" s="749" t="n">
        <v>37.77</v>
      </c>
    </row>
    <row collapsed="false" customFormat="false" customHeight="true" hidden="true" ht="38.25" outlineLevel="0" r="11645">
      <c r="A11645" s="749" t="s">
        <v>29813</v>
      </c>
      <c r="B11645" s="758" t="str">
        <f aca="false">C11645&amp;D11645&amp;E11645&amp;F11645&amp;G11645&amp;H11645</f>
        <v>REVESTIMENTO EXTERNO EM 2 MASSAS SOBRE SUPERFICIE CHAPISCADA,EXCLUSIVE CHAPISCO,INCLUSIVE EMBOCO COM ARGAMASSA DE CIMENTO E SAIBRO,NO TRACO 1:2,COM ESPESSURA DE 2CM E REBOCO DE CIMENTO E PO-DE-PEDRA,NO TRACO 1:3,COM ESPESSURA DE 5MM</v>
      </c>
      <c r="C11645" s="749" t="s">
        <v>29805</v>
      </c>
      <c r="D11645" s="749" t="s">
        <v>29806</v>
      </c>
      <c r="E11645" s="749" t="s">
        <v>29811</v>
      </c>
      <c r="F11645" s="749" t="s">
        <v>29812</v>
      </c>
      <c r="I11645" s="749" t="s">
        <v>52</v>
      </c>
      <c r="J11645" s="749" t="n">
        <v>33.82</v>
      </c>
    </row>
    <row collapsed="false" customFormat="false" customHeight="true" hidden="true" ht="51" outlineLevel="0" r="11646">
      <c r="A11646" s="749" t="s">
        <v>29814</v>
      </c>
      <c r="B11646" s="758" t="str">
        <f aca="false">C11646&amp;D11646&amp;E11646&amp;F11646&amp;G11646&amp;H11646</f>
        <v>REVESTIMENTO EXTERNO EM 2 MASSAS,SOBRE SUPERFICIE CHAPISCADA,EXCLUSIVE CHAPISCO,INCLUSIVE EMBOCO COM ARGAMASSA DE CIMENTO,SAIBRO E AREIA,NO TRACO 1:2:2,COM ESPESSURA DE 3,5CM E REBOCO DE ARGAMASSA PRONTA,COM CAL E AGREGADOS,COM ESPESSURA DE 3MM</v>
      </c>
      <c r="C11646" s="749" t="s">
        <v>29815</v>
      </c>
      <c r="D11646" s="749" t="s">
        <v>29806</v>
      </c>
      <c r="E11646" s="749" t="s">
        <v>29816</v>
      </c>
      <c r="F11646" s="749" t="s">
        <v>29817</v>
      </c>
      <c r="G11646" s="749" t="s">
        <v>29818</v>
      </c>
      <c r="I11646" s="749" t="s">
        <v>52</v>
      </c>
      <c r="J11646" s="749" t="n">
        <v>45.66</v>
      </c>
    </row>
    <row collapsed="false" customFormat="false" customHeight="true" hidden="true" ht="51" outlineLevel="0" r="11647">
      <c r="A11647" s="749" t="s">
        <v>29819</v>
      </c>
      <c r="B11647" s="758" t="str">
        <f aca="false">C11647&amp;D11647&amp;E11647&amp;F11647&amp;G11647&amp;H11647</f>
        <v>REVESTIMENTO EXTERNO EM 2 MASSAS,SOBRE SUPERFICIE CHAPISCADA,EXCLUSIVE CHAPISCO,INCLUSIVE EMBOCO COM ARGAMASSA DE CIMENTO,SAIBRO E AREIA,NO TRACO 1:2:2,COM ESPESSURA DE 3,5CM E REBOCO DE ARGAMASSA PRONTA,COM CAL E AGREGADOS,COM ESPESSURA DE 3MM</v>
      </c>
      <c r="C11647" s="749" t="s">
        <v>29815</v>
      </c>
      <c r="D11647" s="749" t="s">
        <v>29806</v>
      </c>
      <c r="E11647" s="749" t="s">
        <v>29816</v>
      </c>
      <c r="F11647" s="749" t="s">
        <v>29817</v>
      </c>
      <c r="G11647" s="749" t="s">
        <v>29818</v>
      </c>
      <c r="I11647" s="749" t="s">
        <v>52</v>
      </c>
      <c r="J11647" s="749" t="n">
        <v>41.58</v>
      </c>
    </row>
    <row collapsed="false" customFormat="false" customHeight="true" hidden="true" ht="51" outlineLevel="0" r="11648">
      <c r="A11648" s="749" t="s">
        <v>29820</v>
      </c>
      <c r="B11648" s="758" t="str">
        <f aca="false">C11648&amp;D11648&amp;E11648&amp;F11648&amp;G11648&amp;H11648</f>
        <v>REVESTIMENTO EXTERNO EM 2 MASSAS,SOBRE SUPERFICIE CHAPISCADA,EXCLUSIVE CHAPISCO,INCLUSIVE EMBOCO COM ARGAMASSA DE CIMENTO,SAIBRO E AREIA,NO TRACO 1:2:2,COM ESPESSURA DE 3CM E REBOCO DE ARGAMASSA PRONTA,COM CAL E AGREGADOS,COM ESPESSURA DE 3MM</v>
      </c>
      <c r="C11648" s="749" t="s">
        <v>29815</v>
      </c>
      <c r="D11648" s="749" t="s">
        <v>29806</v>
      </c>
      <c r="E11648" s="749" t="s">
        <v>29821</v>
      </c>
      <c r="F11648" s="749" t="s">
        <v>29822</v>
      </c>
      <c r="G11648" s="749" t="s">
        <v>17253</v>
      </c>
      <c r="I11648" s="749" t="s">
        <v>52</v>
      </c>
      <c r="J11648" s="749" t="n">
        <v>44.63</v>
      </c>
    </row>
    <row collapsed="false" customFormat="false" customHeight="true" hidden="true" ht="51" outlineLevel="0" r="11649">
      <c r="A11649" s="749" t="s">
        <v>29823</v>
      </c>
      <c r="B11649" s="758" t="str">
        <f aca="false">C11649&amp;D11649&amp;E11649&amp;F11649&amp;G11649&amp;H11649</f>
        <v>REVESTIMENTO EXTERNO EM 2 MASSAS,SOBRE SUPERFICIE CHAPISCADA,EXCLUSIVE CHAPISCO,INCLUSIVE EMBOCO COM ARGAMASSA DE CIMENTO,SAIBRO E AREIA,NO TRACO 1:2:2,COM ESPESSURA DE 3CM E REBOCO DE ARGAMASSA PRONTA,COM CAL E AGREGADOS,COM ESPESSURA DE 3MM</v>
      </c>
      <c r="C11649" s="749" t="s">
        <v>29815</v>
      </c>
      <c r="D11649" s="749" t="s">
        <v>29806</v>
      </c>
      <c r="E11649" s="749" t="s">
        <v>29821</v>
      </c>
      <c r="F11649" s="749" t="s">
        <v>29822</v>
      </c>
      <c r="G11649" s="749" t="s">
        <v>17253</v>
      </c>
      <c r="I11649" s="749" t="s">
        <v>52</v>
      </c>
      <c r="J11649" s="749" t="n">
        <v>40.58</v>
      </c>
    </row>
    <row collapsed="false" customFormat="false" customHeight="true" hidden="true" ht="51" outlineLevel="0" r="11650">
      <c r="A11650" s="749" t="s">
        <v>29824</v>
      </c>
      <c r="B11650" s="758" t="str">
        <f aca="false">C11650&amp;D11650&amp;E11650&amp;F11650&amp;G11650&amp;H11650</f>
        <v>REVESTIMENTO EXTERNO EM 2 MASSAS,SOBRE SUPERFICIE CHAPISCADA,EXCLUSIVE CHAPISCO,INCLUSIVE EMBOCO COM ARGAMASSA DE CIMENTO,SAIBRO E AREIA,NO TRACO 1:2:2,COM ESPESSURA DE 2CM E REBOCO DE ARGAMASSA PRONTA,COM CAL E AGREGADOS,COM ESPESSURA DE 3MM</v>
      </c>
      <c r="C11650" s="749" t="s">
        <v>29815</v>
      </c>
      <c r="D11650" s="749" t="s">
        <v>29806</v>
      </c>
      <c r="E11650" s="749" t="s">
        <v>29825</v>
      </c>
      <c r="F11650" s="749" t="s">
        <v>29822</v>
      </c>
      <c r="G11650" s="749" t="s">
        <v>17253</v>
      </c>
      <c r="I11650" s="749" t="s">
        <v>52</v>
      </c>
      <c r="J11650" s="749" t="n">
        <v>41.56</v>
      </c>
    </row>
    <row collapsed="false" customFormat="false" customHeight="true" hidden="true" ht="51" outlineLevel="0" r="11651">
      <c r="A11651" s="749" t="s">
        <v>29826</v>
      </c>
      <c r="B11651" s="758" t="str">
        <f aca="false">C11651&amp;D11651&amp;E11651&amp;F11651&amp;G11651&amp;H11651</f>
        <v>REVESTIMENTO EXTERNO EM 2 MASSAS,SOBRE SUPERFICIE CHAPISCADA,EXCLUSIVE CHAPISCO,INCLUSIVE EMBOCO COM ARGAMASSA DE CIMENTO,SAIBRO E AREIA,NO TRACO 1:2:2,COM ESPESSURA DE 2CM E REBOCO DE ARGAMASSA PRONTA,COM CAL E AGREGADOS,COM ESPESSURA DE 3MM</v>
      </c>
      <c r="C11651" s="749" t="s">
        <v>29815</v>
      </c>
      <c r="D11651" s="749" t="s">
        <v>29806</v>
      </c>
      <c r="E11651" s="749" t="s">
        <v>29825</v>
      </c>
      <c r="F11651" s="749" t="s">
        <v>29822</v>
      </c>
      <c r="G11651" s="749" t="s">
        <v>17253</v>
      </c>
      <c r="I11651" s="749" t="s">
        <v>52</v>
      </c>
      <c r="J11651" s="749" t="n">
        <v>37.6</v>
      </c>
    </row>
    <row collapsed="false" customFormat="false" customHeight="true" hidden="true" ht="51" outlineLevel="0" r="11652">
      <c r="A11652" s="749" t="s">
        <v>29827</v>
      </c>
      <c r="B11652" s="758" t="str">
        <f aca="false">C11652&amp;D11652&amp;E11652&amp;F11652&amp;G11652&amp;H11652</f>
        <v>REVESTIMENTO EXTERNO EM 2 MASSAS,SOBRE SUPERFICIE CHAPISCADA,EXCLUSIVE CHAPISCO,INCLUSIVE EMBOCO COM ARGAMASSA DE CIMENTO,CAL HIDRATADA ADITIVADA E AREIA,NO TRACO 1:1:12,COM ESPESSURA DE 3,5CM E REBOCO DE ARGAMASSA PRONTA,COM CAL E AGREGADOS,COM ESPESSURA DE 3MM</v>
      </c>
      <c r="C11652" s="749" t="s">
        <v>29815</v>
      </c>
      <c r="D11652" s="749" t="s">
        <v>29806</v>
      </c>
      <c r="E11652" s="749" t="s">
        <v>29828</v>
      </c>
      <c r="F11652" s="749" t="s">
        <v>29829</v>
      </c>
      <c r="G11652" s="749" t="s">
        <v>29830</v>
      </c>
      <c r="I11652" s="749" t="s">
        <v>52</v>
      </c>
      <c r="J11652" s="749" t="n">
        <v>44.36</v>
      </c>
    </row>
    <row collapsed="false" customFormat="false" customHeight="true" hidden="true" ht="51" outlineLevel="0" r="11653">
      <c r="A11653" s="749" t="s">
        <v>29831</v>
      </c>
      <c r="B11653" s="758" t="str">
        <f aca="false">C11653&amp;D11653&amp;E11653&amp;F11653&amp;G11653&amp;H11653</f>
        <v>REVESTIMENTO EXTERNO EM 2 MASSAS,SOBRE SUPERFICIE CHAPISCADA,EXCLUSIVE CHAPISCO,INCLUSIVE EMBOCO COM ARGAMASSA DE CIMENTO,CAL HIDRATADA ADITIVADA E AREIA,NO TRACO 1:1:12,COM ESPESSURA DE 3,5CM E REBOCO DE ARGAMASSA PRONTA,COM CAL E AGREGADOS,COM ESPESSURA DE 3MM</v>
      </c>
      <c r="C11653" s="749" t="s">
        <v>29815</v>
      </c>
      <c r="D11653" s="749" t="s">
        <v>29806</v>
      </c>
      <c r="E11653" s="749" t="s">
        <v>29828</v>
      </c>
      <c r="F11653" s="749" t="s">
        <v>29829</v>
      </c>
      <c r="G11653" s="749" t="s">
        <v>29830</v>
      </c>
      <c r="I11653" s="749" t="s">
        <v>52</v>
      </c>
      <c r="J11653" s="749" t="n">
        <v>39.71</v>
      </c>
    </row>
    <row collapsed="false" customFormat="false" customHeight="true" hidden="true" ht="51" outlineLevel="0" r="11654">
      <c r="A11654" s="749" t="s">
        <v>29832</v>
      </c>
      <c r="B11654" s="758" t="str">
        <f aca="false">C11654&amp;D11654&amp;E11654&amp;F11654&amp;G11654&amp;H11654</f>
        <v>REVESTIMENTO EXTERNO EM 2 MASSAS,SOBRE SUPERFICIE CHAPISCADA,EXCLUSIVE CHAPISCO,INCLUSIVE EMBOCO COM ARGAMASSA DE CIMENTO,SAIBRO E AREIA,NO TRACO 1:3:3,COM ESPESSURA DE 3,5CM E REBOCO DE CIMENTO,CAL HIDRATADA EM PO E AREIA FINA,NO TRACO 1:3:5,COM ESPESSURA DE 5MM</v>
      </c>
      <c r="C11654" s="749" t="s">
        <v>29815</v>
      </c>
      <c r="D11654" s="749" t="s">
        <v>29806</v>
      </c>
      <c r="E11654" s="749" t="s">
        <v>29833</v>
      </c>
      <c r="F11654" s="749" t="s">
        <v>29834</v>
      </c>
      <c r="G11654" s="749" t="s">
        <v>29835</v>
      </c>
      <c r="I11654" s="749" t="s">
        <v>52</v>
      </c>
      <c r="J11654" s="749" t="n">
        <v>43.74</v>
      </c>
    </row>
    <row collapsed="false" customFormat="false" customHeight="true" hidden="true" ht="51" outlineLevel="0" r="11655">
      <c r="A11655" s="749" t="s">
        <v>29836</v>
      </c>
      <c r="B11655" s="758" t="str">
        <f aca="false">C11655&amp;D11655&amp;E11655&amp;F11655&amp;G11655&amp;H11655</f>
        <v>REVESTIMENTO EXTERNO EM 2 MASSAS,SOBRE SUPERFICIE CHAPISCADA,EXCLUSIVE CHAPISCO,INCLUSIVE EMBOCO COM ARGAMASSA DE CIMENTO,SAIBRO E AREIA,NO TRACO 1:3:3,COM ESPESSURA DE 3,5CM E REBOCO DE CIMENTO,CAL HIDRATADA EM PO E AREIA FINA,NO TRACO 1:3:5,COM ESPESSURA DE 5MM</v>
      </c>
      <c r="C11655" s="749" t="s">
        <v>29815</v>
      </c>
      <c r="D11655" s="749" t="s">
        <v>29806</v>
      </c>
      <c r="E11655" s="749" t="s">
        <v>29833</v>
      </c>
      <c r="F11655" s="749" t="s">
        <v>29834</v>
      </c>
      <c r="G11655" s="749" t="s">
        <v>29835</v>
      </c>
      <c r="I11655" s="749" t="s">
        <v>52</v>
      </c>
      <c r="J11655" s="749" t="n">
        <v>39.05</v>
      </c>
    </row>
    <row collapsed="false" customFormat="false" customHeight="true" hidden="true" ht="51" outlineLevel="0" r="11656">
      <c r="A11656" s="749" t="s">
        <v>29837</v>
      </c>
      <c r="B11656" s="758" t="str">
        <f aca="false">C11656&amp;D11656&amp;E11656&amp;F11656&amp;G11656&amp;H11656</f>
        <v>REVESTIMENTO EXTERNO EM 2 MASSAS,SOBRE SUPERFICIE CHAPISCADA,EXCLUSIVE CHAPISCO,INCLUSIVE EMBOCO COM ARGAMASSA DE CIMENTO,SAIBRO E AREIA,NO TRACO 1:3:3,COM ESPESSURA DE 3CM E REBOCO DE CIMENTO,CAL HIDRATADA EM PO E AREIA FINA,NO TRACO 1:3:5,COM ESPESSURA DE 5MM</v>
      </c>
      <c r="C11656" s="749" t="s">
        <v>29815</v>
      </c>
      <c r="D11656" s="749" t="s">
        <v>29806</v>
      </c>
      <c r="E11656" s="749" t="s">
        <v>29838</v>
      </c>
      <c r="F11656" s="749" t="s">
        <v>29839</v>
      </c>
      <c r="G11656" s="749" t="s">
        <v>29840</v>
      </c>
      <c r="I11656" s="749" t="s">
        <v>52</v>
      </c>
      <c r="J11656" s="749" t="n">
        <v>40.98</v>
      </c>
    </row>
    <row collapsed="false" customFormat="false" customHeight="true" hidden="true" ht="51" outlineLevel="0" r="11657">
      <c r="A11657" s="749" t="s">
        <v>29841</v>
      </c>
      <c r="B11657" s="758" t="str">
        <f aca="false">C11657&amp;D11657&amp;E11657&amp;F11657&amp;G11657&amp;H11657</f>
        <v>REVESTIMENTO EXTERNO EM 2 MASSAS,SOBRE SUPERFICIE CHAPISCADA,EXCLUSIVE CHAPISCO,INCLUSIVE EMBOCO COM ARGAMASSA DE CIMENTO,SAIBRO E AREIA,NO TRACO 1:3:3,COM ESPESSURA DE 3CM E REBOCO DE CIMENTO,CAL HIDRATADA EM PO E AREIA FINA,NO TRACO 1:3:5,COM ESPESSURA DE 5MM</v>
      </c>
      <c r="C11657" s="749" t="s">
        <v>29815</v>
      </c>
      <c r="D11657" s="749" t="s">
        <v>29806</v>
      </c>
      <c r="E11657" s="749" t="s">
        <v>29838</v>
      </c>
      <c r="F11657" s="749" t="s">
        <v>29839</v>
      </c>
      <c r="G11657" s="749" t="s">
        <v>29840</v>
      </c>
      <c r="I11657" s="749" t="s">
        <v>52</v>
      </c>
      <c r="J11657" s="749" t="n">
        <v>36.56</v>
      </c>
    </row>
    <row collapsed="false" customFormat="false" customHeight="true" hidden="true" ht="51" outlineLevel="0" r="11658">
      <c r="A11658" s="749" t="s">
        <v>29842</v>
      </c>
      <c r="B11658" s="758" t="str">
        <f aca="false">C11658&amp;D11658&amp;E11658&amp;F11658&amp;G11658&amp;H11658</f>
        <v>REVESTIMENTO EXTERNO EM 2 MASSAS,SOBRE SUPERFICIE CHAPISCADA,EXCLUSIVE CHAPISCO,INCLUSIVE EMBOCO COM ARGAMASSA DE CIMENTO,SAIBRO E AREIA,NO TRACO 1:3:3,COM ESPESSURA DE 2CM E REBOCO DE CIMENTO,CAL HIDRATADA EM PO E AREIA FINA,NO TRACO 1:3:5,COM ESPESSURA DE 5MM</v>
      </c>
      <c r="C11658" s="749" t="s">
        <v>29815</v>
      </c>
      <c r="D11658" s="749" t="s">
        <v>29806</v>
      </c>
      <c r="E11658" s="749" t="s">
        <v>29843</v>
      </c>
      <c r="F11658" s="749" t="s">
        <v>29839</v>
      </c>
      <c r="G11658" s="749" t="s">
        <v>29840</v>
      </c>
      <c r="I11658" s="749" t="s">
        <v>52</v>
      </c>
      <c r="J11658" s="749" t="n">
        <v>36.24</v>
      </c>
    </row>
    <row collapsed="false" customFormat="false" customHeight="true" hidden="true" ht="51" outlineLevel="0" r="11659">
      <c r="A11659" s="749" t="s">
        <v>29844</v>
      </c>
      <c r="B11659" s="758" t="str">
        <f aca="false">C11659&amp;D11659&amp;E11659&amp;F11659&amp;G11659&amp;H11659</f>
        <v>REVESTIMENTO EXTERNO EM 2 MASSAS,SOBRE SUPERFICIE CHAPISCADA,EXCLUSIVE CHAPISCO,INCLUSIVE EMBOCO COM ARGAMASSA DE CIMENTO,SAIBRO E AREIA,NO TRACO 1:3:3,COM ESPESSURA DE 2CM E REBOCO DE CIMENTO,CAL HIDRATADA EM PO E AREIA FINA,NO TRACO 1:3:5,COM ESPESSURA DE 5MM</v>
      </c>
      <c r="C11659" s="749" t="s">
        <v>29815</v>
      </c>
      <c r="D11659" s="749" t="s">
        <v>29806</v>
      </c>
      <c r="E11659" s="749" t="s">
        <v>29843</v>
      </c>
      <c r="F11659" s="749" t="s">
        <v>29839</v>
      </c>
      <c r="G11659" s="749" t="s">
        <v>29840</v>
      </c>
      <c r="I11659" s="749" t="s">
        <v>52</v>
      </c>
      <c r="J11659" s="749" t="n">
        <v>32.17</v>
      </c>
    </row>
    <row collapsed="false" customFormat="false" customHeight="true" hidden="true" ht="12.75" outlineLevel="0" r="11660">
      <c r="A11660" s="749" t="s">
        <v>29845</v>
      </c>
      <c r="B11660" s="749" t="str">
        <f aca="false">C11660&amp;D11660&amp;E11660&amp;F11660&amp;G11660&amp;H11660</f>
        <v>REBOCO EXTERNO OU INTERNO COM ARGAMASSA DE CIMENTO,CAL HIDRATADA EM PO E AREIA FINA,NO TRACO 1:3:5,COM ESPESSURA DE 3MM,APLICADO SOBRE EMBOCO EXISTENTE,EXCLUSIVE EMBOCO</v>
      </c>
      <c r="C11660" s="749" t="s">
        <v>29846</v>
      </c>
      <c r="D11660" s="749" t="s">
        <v>29847</v>
      </c>
      <c r="E11660" s="749" t="s">
        <v>29848</v>
      </c>
      <c r="I11660" s="749" t="s">
        <v>52</v>
      </c>
      <c r="J11660" s="749" t="n">
        <v>16.77</v>
      </c>
    </row>
    <row collapsed="false" customFormat="false" customHeight="true" hidden="true" ht="12.75" outlineLevel="0" r="11661">
      <c r="A11661" s="749" t="s">
        <v>29849</v>
      </c>
      <c r="B11661" s="749" t="str">
        <f aca="false">C11661&amp;D11661&amp;E11661&amp;F11661&amp;G11661&amp;H11661</f>
        <v>REBOCO EXTERNO OU INTERNO COM ARGAMASSA DE CIMENTO,CAL HIDRATADA EM PO E AREIA FINA,NO TRACO 1:3:5,COM ESPESSURA DE 3MM,APLICADO SOBRE EMBOCO EXISTENTE,EXCLUSIVE EMBOCO</v>
      </c>
      <c r="C11661" s="749" t="s">
        <v>29846</v>
      </c>
      <c r="D11661" s="749" t="s">
        <v>29847</v>
      </c>
      <c r="E11661" s="749" t="s">
        <v>29848</v>
      </c>
      <c r="I11661" s="749" t="s">
        <v>52</v>
      </c>
      <c r="J11661" s="749" t="n">
        <v>14.68</v>
      </c>
    </row>
    <row collapsed="false" customFormat="false" customHeight="true" hidden="true" ht="12.75" outlineLevel="0" r="11662">
      <c r="A11662" s="749" t="s">
        <v>29850</v>
      </c>
      <c r="B11662" s="749" t="str">
        <f aca="false">C11662&amp;D11662&amp;E11662&amp;F11662&amp;G11662&amp;H11662</f>
        <v>REBOCO EXTERNO OU INTERNO COM ARGAMASSA DE CIMENTO,CAL HIDRATADA EM PO E AREIA FINA,NO TRACO 1:3:5,COM ESPESSURA DE 3MM,COM 0,24L/M2 DE LATEX,APLICADO SOBRE EMBOCO EXISTENTE,EXCLUSIVE EMBOCO</v>
      </c>
      <c r="C11662" s="749" t="s">
        <v>29846</v>
      </c>
      <c r="D11662" s="749" t="s">
        <v>29847</v>
      </c>
      <c r="E11662" s="749" t="s">
        <v>29851</v>
      </c>
      <c r="F11662" s="749" t="s">
        <v>29852</v>
      </c>
      <c r="I11662" s="749" t="s">
        <v>52</v>
      </c>
      <c r="J11662" s="749" t="n">
        <v>17.93</v>
      </c>
    </row>
    <row collapsed="false" customFormat="false" customHeight="true" hidden="true" ht="12.75" outlineLevel="0" r="11663">
      <c r="A11663" s="749" t="s">
        <v>29853</v>
      </c>
      <c r="B11663" s="749" t="str">
        <f aca="false">C11663&amp;D11663&amp;E11663&amp;F11663&amp;G11663&amp;H11663</f>
        <v>REBOCO EXTERNO OU INTERNO COM ARGAMASSA DE CIMENTO,CAL HIDRATADA EM PO E AREIA FINA,NO TRACO 1:3:5,COM ESPESSURA DE 3MM,COM 0,24L/M2 DE LATEX,APLICADO SOBRE EMBOCO EXISTENTE,EXCLUSIVE EMBOCO</v>
      </c>
      <c r="C11663" s="749" t="s">
        <v>29846</v>
      </c>
      <c r="D11663" s="749" t="s">
        <v>29847</v>
      </c>
      <c r="E11663" s="749" t="s">
        <v>29851</v>
      </c>
      <c r="F11663" s="749" t="s">
        <v>29852</v>
      </c>
      <c r="I11663" s="749" t="s">
        <v>52</v>
      </c>
      <c r="J11663" s="749" t="n">
        <v>15.83</v>
      </c>
    </row>
    <row collapsed="false" customFormat="false" customHeight="true" hidden="true" ht="12.75" outlineLevel="0" r="11664">
      <c r="A11664" s="749" t="s">
        <v>29854</v>
      </c>
      <c r="B11664" s="749" t="str">
        <f aca="false">C11664&amp;D11664&amp;E11664&amp;F11664&amp;G11664&amp;H11664</f>
        <v>REBOCO PRONTO MASSA FINA INTERNA DE CAL E AGREGADOS NA COR BRANCO-AREIA,COM ESPESSURA DE 5MM,APLICADO SOBRE A SUPERFICIE</v>
      </c>
      <c r="C11664" s="749" t="s">
        <v>29855</v>
      </c>
      <c r="D11664" s="749" t="s">
        <v>29856</v>
      </c>
      <c r="I11664" s="749" t="s">
        <v>52</v>
      </c>
      <c r="J11664" s="749" t="n">
        <v>20.34</v>
      </c>
    </row>
    <row collapsed="false" customFormat="false" customHeight="true" hidden="true" ht="12.75" outlineLevel="0" r="11665">
      <c r="A11665" s="749" t="s">
        <v>29857</v>
      </c>
      <c r="B11665" s="749" t="str">
        <f aca="false">C11665&amp;D11665&amp;E11665&amp;F11665&amp;G11665&amp;H11665</f>
        <v>REBOCO PRONTO MASSA FINA INTERNA DE CAL E AGREGADOS NA COR BRANCO-AREIA,COM ESPESSURA DE 5MM,APLICADO SOBRE A SUPERFICIE</v>
      </c>
      <c r="C11665" s="749" t="s">
        <v>29855</v>
      </c>
      <c r="D11665" s="749" t="s">
        <v>29856</v>
      </c>
      <c r="I11665" s="749" t="s">
        <v>52</v>
      </c>
      <c r="J11665" s="749" t="n">
        <v>18.45</v>
      </c>
    </row>
    <row collapsed="false" customFormat="false" customHeight="true" hidden="true" ht="38.25" outlineLevel="0" r="11666">
      <c r="A11666" s="749" t="s">
        <v>29858</v>
      </c>
      <c r="B11666" s="758" t="str">
        <f aca="false">C11666&amp;D11666&amp;E11666&amp;F11666&amp;G11666&amp;H11666</f>
        <v>REVESTIMENTO INTERNO DE PAREDES E TETOS,COM PASTA DE GESSO,COM ESPESSURA DE 1CM,INCLUSIVE LIMPEZA,FORNECIMENTO DE TODOSOS MATERIAIS E COLA,APLICACAO,REGULARIZACAO E LIXAMENTO</v>
      </c>
      <c r="C11666" s="749" t="s">
        <v>29859</v>
      </c>
      <c r="D11666" s="749" t="s">
        <v>29860</v>
      </c>
      <c r="E11666" s="749" t="s">
        <v>29861</v>
      </c>
      <c r="I11666" s="749" t="s">
        <v>52</v>
      </c>
      <c r="J11666" s="749" t="n">
        <v>38.48</v>
      </c>
    </row>
    <row collapsed="false" customFormat="false" customHeight="true" hidden="true" ht="38.25" outlineLevel="0" r="11667">
      <c r="A11667" s="749" t="s">
        <v>29862</v>
      </c>
      <c r="B11667" s="758" t="str">
        <f aca="false">C11667&amp;D11667&amp;E11667&amp;F11667&amp;G11667&amp;H11667</f>
        <v>REVESTIMENTO INTERNO DE PAREDES E TETOS,COM PASTA DE GESSO,COM ESPESSURA DE 1CM,INCLUSIVE LIMPEZA,FORNECIMENTO DE TODOSOS MATERIAIS E COLA,APLICACAO,REGULARIZACAO E LIXAMENTO</v>
      </c>
      <c r="C11667" s="749" t="s">
        <v>29859</v>
      </c>
      <c r="D11667" s="749" t="s">
        <v>29860</v>
      </c>
      <c r="E11667" s="749" t="s">
        <v>29861</v>
      </c>
      <c r="I11667" s="749" t="s">
        <v>52</v>
      </c>
      <c r="J11667" s="749" t="n">
        <v>35.31</v>
      </c>
    </row>
    <row collapsed="false" customFormat="false" customHeight="true" hidden="true" ht="38.25" outlineLevel="0" r="11668">
      <c r="A11668" s="749" t="s">
        <v>29863</v>
      </c>
      <c r="B11668" s="758" t="str">
        <f aca="false">C11668&amp;D11668&amp;E11668&amp;F11668&amp;G11668&amp;H11668</f>
        <v>REVESTIMENTO INTERNO DE PAREDES E TETOS,COM PASTA DE GESSO,COM ESPESSURA DE 1,5CM,INCLUSIVE LIMPEZA,FORNECIMENTO DE TODOS OS MATERIAIS E COLA,APLICACAO,REGULARIZACAO E LIXAMENTO</v>
      </c>
      <c r="C11668" s="749" t="s">
        <v>29859</v>
      </c>
      <c r="D11668" s="749" t="s">
        <v>29864</v>
      </c>
      <c r="E11668" s="749" t="s">
        <v>29865</v>
      </c>
      <c r="I11668" s="749" t="s">
        <v>52</v>
      </c>
      <c r="J11668" s="749" t="n">
        <v>45.13</v>
      </c>
    </row>
    <row collapsed="false" customFormat="false" customHeight="true" hidden="true" ht="38.25" outlineLevel="0" r="11669">
      <c r="A11669" s="749" t="s">
        <v>29866</v>
      </c>
      <c r="B11669" s="758" t="str">
        <f aca="false">C11669&amp;D11669&amp;E11669&amp;F11669&amp;G11669&amp;H11669</f>
        <v>REVESTIMENTO INTERNO DE PAREDES E TETOS,COM PASTA DE GESSO,COM ESPESSURA DE 1,5CM,INCLUSIVE LIMPEZA,FORNECIMENTO DE TODOS OS MATERIAIS E COLA,APLICACAO,REGULARIZACAO E LIXAMENTO</v>
      </c>
      <c r="C11669" s="749" t="s">
        <v>29859</v>
      </c>
      <c r="D11669" s="749" t="s">
        <v>29864</v>
      </c>
      <c r="E11669" s="749" t="s">
        <v>29865</v>
      </c>
      <c r="I11669" s="749" t="s">
        <v>52</v>
      </c>
      <c r="J11669" s="749" t="n">
        <v>41.86</v>
      </c>
    </row>
    <row collapsed="false" customFormat="false" customHeight="true" hidden="true" ht="12.75" outlineLevel="0" r="11670">
      <c r="A11670" s="749" t="s">
        <v>29867</v>
      </c>
      <c r="B11670" s="749" t="str">
        <f aca="false">C11670&amp;D11670&amp;E11670&amp;F11670&amp;G11670&amp;H11670</f>
        <v>PINGADEIRA DE 4X0,5CM,EXECUTADA EM MASSA UNICA CONFORME ITEM 13.003.0001</v>
      </c>
      <c r="C11670" s="749" t="s">
        <v>29868</v>
      </c>
      <c r="D11670" s="749" t="s">
        <v>29869</v>
      </c>
      <c r="I11670" s="749" t="s">
        <v>236</v>
      </c>
      <c r="J11670" s="749" t="n">
        <v>14.07</v>
      </c>
    </row>
    <row collapsed="false" customFormat="false" customHeight="true" hidden="true" ht="12.75" outlineLevel="0" r="11671">
      <c r="A11671" s="749" t="s">
        <v>29870</v>
      </c>
      <c r="B11671" s="749" t="str">
        <f aca="false">C11671&amp;D11671&amp;E11671&amp;F11671&amp;G11671&amp;H11671</f>
        <v>PINGADEIRA DE 4X0,5CM,EXECUTADA EM MASSA UNICA CONFORME ITEM 13.003.0001</v>
      </c>
      <c r="C11671" s="749" t="s">
        <v>29868</v>
      </c>
      <c r="D11671" s="749" t="s">
        <v>29869</v>
      </c>
      <c r="I11671" s="749" t="s">
        <v>236</v>
      </c>
      <c r="J11671" s="749" t="n">
        <v>12.19</v>
      </c>
    </row>
    <row collapsed="false" customFormat="false" customHeight="true" hidden="true" ht="12.75" outlineLevel="0" r="11672">
      <c r="A11672" s="749" t="s">
        <v>29871</v>
      </c>
      <c r="B11672" s="749" t="str">
        <f aca="false">C11672&amp;D11672&amp;E11672&amp;F11672&amp;G11672&amp;H11672</f>
        <v>PINGADEIRA DE 4X0,5CM,EXECUTADA EM 2 MASSAS CONFORME ITEM 13.006.0025</v>
      </c>
      <c r="C11672" s="749" t="s">
        <v>29872</v>
      </c>
      <c r="D11672" s="749" t="s">
        <v>29873</v>
      </c>
      <c r="I11672" s="749" t="s">
        <v>236</v>
      </c>
      <c r="J11672" s="749" t="n">
        <v>14.9</v>
      </c>
    </row>
    <row collapsed="false" customFormat="false" customHeight="true" hidden="true" ht="12.75" outlineLevel="0" r="11673">
      <c r="A11673" s="749" t="s">
        <v>29874</v>
      </c>
      <c r="B11673" s="749" t="str">
        <f aca="false">C11673&amp;D11673&amp;E11673&amp;F11673&amp;G11673&amp;H11673</f>
        <v>PINGADEIRA DE 4X0,5CM,EXECUTADA EM 2 MASSAS CONFORME ITEM 13.006.0025</v>
      </c>
      <c r="C11673" s="749" t="s">
        <v>29872</v>
      </c>
      <c r="D11673" s="749" t="s">
        <v>29873</v>
      </c>
      <c r="I11673" s="749" t="s">
        <v>236</v>
      </c>
      <c r="J11673" s="749" t="n">
        <v>12.92</v>
      </c>
    </row>
    <row collapsed="false" customFormat="false" customHeight="true" hidden="true" ht="12.75" outlineLevel="0" r="11674">
      <c r="A11674" s="749" t="s">
        <v>29875</v>
      </c>
      <c r="B11674" s="749" t="str">
        <f aca="false">C11674&amp;D11674&amp;E11674&amp;F11674&amp;G11674&amp;H11674</f>
        <v>PINGADEIRA DE 4X0,5CM,EXECUTADA EM ARGAMASSA DE CIMENTO,CALHIDRATADA ADITIVADA E AREIA,NO TRACO 1:1:10,ACABAMENTO CAMURCADO</v>
      </c>
      <c r="C11674" s="749" t="s">
        <v>29876</v>
      </c>
      <c r="D11674" s="749" t="s">
        <v>29877</v>
      </c>
      <c r="E11674" s="749" t="s">
        <v>29878</v>
      </c>
      <c r="I11674" s="749" t="s">
        <v>236</v>
      </c>
      <c r="J11674" s="749" t="n">
        <v>14.8</v>
      </c>
    </row>
    <row collapsed="false" customFormat="false" customHeight="true" hidden="true" ht="12.75" outlineLevel="0" r="11675">
      <c r="A11675" s="749" t="s">
        <v>29879</v>
      </c>
      <c r="B11675" s="749" t="str">
        <f aca="false">C11675&amp;D11675&amp;E11675&amp;F11675&amp;G11675&amp;H11675</f>
        <v>PINGADEIRA DE 4X0,5CM,EXECUTADA EM ARGAMASSA DE CIMENTO,CALHIDRATADA ADITIVADA E AREIA,NO TRACO 1:1:10,ACABAMENTO CAMURCADO</v>
      </c>
      <c r="C11675" s="749" t="s">
        <v>29876</v>
      </c>
      <c r="D11675" s="749" t="s">
        <v>29877</v>
      </c>
      <c r="E11675" s="749" t="s">
        <v>29878</v>
      </c>
      <c r="I11675" s="749" t="s">
        <v>236</v>
      </c>
      <c r="J11675" s="749" t="n">
        <v>12.83</v>
      </c>
    </row>
    <row collapsed="false" customFormat="false" customHeight="true" hidden="true" ht="12.75" outlineLevel="0" r="11676">
      <c r="A11676" s="749" t="s">
        <v>29880</v>
      </c>
      <c r="B11676" s="749" t="str">
        <f aca="false">C11676&amp;D11676&amp;E11676&amp;F11676&amp;G11676&amp;H11676</f>
        <v>REGULARIZACAO COM ARGAMASSA DE CIMENTO E AREIA NO TRACO 1:3</v>
      </c>
      <c r="C11676" s="749" t="s">
        <v>29881</v>
      </c>
      <c r="I11676" s="749" t="s">
        <v>2478</v>
      </c>
      <c r="J11676" s="749" t="n">
        <v>743.22</v>
      </c>
    </row>
    <row collapsed="false" customFormat="false" customHeight="true" hidden="true" ht="12.75" outlineLevel="0" r="11677">
      <c r="A11677" s="749" t="s">
        <v>29882</v>
      </c>
      <c r="B11677" s="749" t="str">
        <f aca="false">C11677&amp;D11677&amp;E11677&amp;F11677&amp;G11677&amp;H11677</f>
        <v>REGULARIZACAO COM ARGAMASSA DE CIMENTO E AREIA NO TRACO 1:3</v>
      </c>
      <c r="C11677" s="749" t="s">
        <v>29881</v>
      </c>
      <c r="I11677" s="749" t="s">
        <v>2478</v>
      </c>
      <c r="J11677" s="749" t="n">
        <v>676.53</v>
      </c>
    </row>
    <row collapsed="false" customFormat="false" customHeight="true" hidden="true" ht="12.75" outlineLevel="0" r="11678">
      <c r="A11678" s="749" t="s">
        <v>29883</v>
      </c>
      <c r="B11678" s="749" t="str">
        <f aca="false">C11678&amp;D11678&amp;E11678&amp;F11678&amp;G11678&amp;H11678</f>
        <v>MOLDURA EXTERNA EXECUTADA NO PERIMETRO DAS ESQUADRIAS COM ARGAMASSA DE CIMENTO,SAIBRO MACIO E AREIA FINA,NO TRACO 1:3:3</v>
      </c>
      <c r="C11678" s="749" t="s">
        <v>29884</v>
      </c>
      <c r="D11678" s="749" t="s">
        <v>29885</v>
      </c>
      <c r="I11678" s="749" t="s">
        <v>2478</v>
      </c>
      <c r="J11678" s="749" t="n">
        <v>723.57</v>
      </c>
    </row>
    <row collapsed="false" customFormat="false" customHeight="true" hidden="true" ht="12.75" outlineLevel="0" r="11679">
      <c r="A11679" s="749" t="s">
        <v>29886</v>
      </c>
      <c r="B11679" s="749" t="str">
        <f aca="false">C11679&amp;D11679&amp;E11679&amp;F11679&amp;G11679&amp;H11679</f>
        <v>MOLDURA EXTERNA EXECUTADA NO PERIMETRO DAS ESQUADRIAS COM ARGAMASSA DE CIMENTO,SAIBRO MACIO E AREIA FINA,NO TRACO 1:3:3</v>
      </c>
      <c r="C11679" s="749" t="s">
        <v>29884</v>
      </c>
      <c r="D11679" s="749" t="s">
        <v>29885</v>
      </c>
      <c r="I11679" s="749" t="s">
        <v>2478</v>
      </c>
      <c r="J11679" s="749" t="n">
        <v>652.14</v>
      </c>
    </row>
    <row collapsed="false" customFormat="false" customHeight="true" hidden="true" ht="25.5" outlineLevel="0" r="11680">
      <c r="A11680" s="749" t="s">
        <v>29887</v>
      </c>
      <c r="B11680" s="758" t="str">
        <f aca="false">C11680&amp;D11680&amp;E11680&amp;F11680&amp;G11680&amp;H11680</f>
        <v>TELA DE REFORCO PARA REVESTIMENTO COM ARGAMASSA(EXCLUSIVE ESTA),FIXADA NO SUBSTRATO POR MEIO DE GRAMPOS DE ACO GALVANIZADO Nº12.FORNECIMENTO E COLOCACAO</v>
      </c>
      <c r="C11680" s="749" t="s">
        <v>29888</v>
      </c>
      <c r="D11680" s="749" t="s">
        <v>29889</v>
      </c>
      <c r="E11680" s="749" t="s">
        <v>29890</v>
      </c>
      <c r="I11680" s="749" t="s">
        <v>52</v>
      </c>
      <c r="J11680" s="749" t="n">
        <v>9.26</v>
      </c>
    </row>
    <row collapsed="false" customFormat="false" customHeight="true" hidden="true" ht="25.5" outlineLevel="0" r="11681">
      <c r="A11681" s="749" t="s">
        <v>29891</v>
      </c>
      <c r="B11681" s="758" t="str">
        <f aca="false">C11681&amp;D11681&amp;E11681&amp;F11681&amp;G11681&amp;H11681</f>
        <v>TELA DE REFORCO PARA REVESTIMENTO COM ARGAMASSA(EXCLUSIVE ESTA),FIXADA NO SUBSTRATO POR MEIO DE GRAMPOS DE ACO GALVANIZADO Nº12.FORNECIMENTO E COLOCACAO</v>
      </c>
      <c r="C11681" s="749" t="s">
        <v>29888</v>
      </c>
      <c r="D11681" s="749" t="s">
        <v>29889</v>
      </c>
      <c r="E11681" s="749" t="s">
        <v>29890</v>
      </c>
      <c r="I11681" s="749" t="s">
        <v>52</v>
      </c>
      <c r="J11681" s="749" t="n">
        <v>8.31</v>
      </c>
    </row>
    <row collapsed="false" customFormat="false" customHeight="true" hidden="true" ht="25.5" outlineLevel="0" r="11682">
      <c r="A11682" s="749" t="s">
        <v>29892</v>
      </c>
      <c r="B11682" s="758" t="str">
        <f aca="false">C11682&amp;D11682&amp;E11682&amp;F11682&amp;G11682&amp;H11682</f>
        <v>REVESTIMENTO COM ARGAMASSA DE CIMENTO E AREIA FINA,NO TRACO1:3,INCLUSIVE TELA DE REFORCO BETUMINOSO</v>
      </c>
      <c r="C11682" s="749" t="s">
        <v>29893</v>
      </c>
      <c r="D11682" s="749" t="s">
        <v>29894</v>
      </c>
      <c r="I11682" s="749" t="s">
        <v>52</v>
      </c>
      <c r="J11682" s="749" t="n">
        <v>24.97</v>
      </c>
    </row>
    <row collapsed="false" customFormat="false" customHeight="true" hidden="true" ht="25.5" outlineLevel="0" r="11683">
      <c r="A11683" s="749" t="s">
        <v>29895</v>
      </c>
      <c r="B11683" s="758" t="str">
        <f aca="false">C11683&amp;D11683&amp;E11683&amp;F11683&amp;G11683&amp;H11683</f>
        <v>REVESTIMENTO COM ARGAMASSA DE CIMENTO E AREIA FINA,NO TRACO1:3,INCLUSIVE TELA DE REFORCO BETUMINOSO</v>
      </c>
      <c r="C11683" s="749" t="s">
        <v>29893</v>
      </c>
      <c r="D11683" s="749" t="s">
        <v>29894</v>
      </c>
      <c r="I11683" s="749" t="s">
        <v>52</v>
      </c>
      <c r="J11683" s="749" t="n">
        <v>22.88</v>
      </c>
    </row>
    <row collapsed="false" customFormat="false" customHeight="true" hidden="true" ht="12.75" outlineLevel="0" r="11684">
      <c r="A11684" s="749" t="s">
        <v>29896</v>
      </c>
      <c r="B11684" s="749" t="str">
        <f aca="false">C11684&amp;D11684&amp;E11684&amp;F11684&amp;G11684&amp;H11684</f>
        <v>TELA DE FIO DE ARAME GALVANIZADO,FIO 12,COM MALHA DE 1",FIXADA EM ALVENARIA PARA PROTECAO DE REVESTIMENTO,EXCLUSIVE CHAPISCO E REVESTIMENTO.FORNECIMENTO E COLOCACAO</v>
      </c>
      <c r="C11684" s="749" t="s">
        <v>29897</v>
      </c>
      <c r="D11684" s="749" t="s">
        <v>29898</v>
      </c>
      <c r="E11684" s="749" t="s">
        <v>29899</v>
      </c>
      <c r="I11684" s="749" t="s">
        <v>52</v>
      </c>
      <c r="J11684" s="749" t="n">
        <v>47.97</v>
      </c>
    </row>
    <row collapsed="false" customFormat="false" customHeight="true" hidden="true" ht="12.75" outlineLevel="0" r="11685">
      <c r="A11685" s="749" t="s">
        <v>29900</v>
      </c>
      <c r="B11685" s="749" t="str">
        <f aca="false">C11685&amp;D11685&amp;E11685&amp;F11685&amp;G11685&amp;H11685</f>
        <v>TELA DE FIO DE ARAME GALVANIZADO,FIO 12,COM MALHA DE 1",FIXADA EM ALVENARIA PARA PROTECAO DE REVESTIMENTO,EXCLUSIVE CHAPISCO E REVESTIMENTO.FORNECIMENTO E COLOCACAO</v>
      </c>
      <c r="C11685" s="749" t="s">
        <v>29897</v>
      </c>
      <c r="D11685" s="749" t="s">
        <v>29898</v>
      </c>
      <c r="E11685" s="749" t="s">
        <v>29899</v>
      </c>
      <c r="I11685" s="749" t="s">
        <v>52</v>
      </c>
      <c r="J11685" s="749" t="n">
        <v>47.02</v>
      </c>
    </row>
    <row collapsed="false" customFormat="false" customHeight="true" hidden="true" ht="38.25" outlineLevel="0" r="11686">
      <c r="A11686" s="749" t="s">
        <v>29901</v>
      </c>
      <c r="B11686" s="758" t="str">
        <f aca="false">C11686&amp;D11686&amp;E11686&amp;F11686&amp;G11686&amp;H11686</f>
        <v>REVESTIMENTO COM PASTILHAS CERAMICAS FOSCAS,2X2CM,DE COR CINZA,INCLUSIVE CHAPISCO DE CIMENTO E AREIA,NO TRACO 1:3 E EMBOCO COM ARGAMASSA DE CIMENTO,SAIBRO E AREIA,NO TRACO 1:3:3,ASSENTES E REJUNTADAS COM PASTA DE CIMENTO BRANCO</v>
      </c>
      <c r="C11686" s="749" t="s">
        <v>29902</v>
      </c>
      <c r="D11686" s="749" t="s">
        <v>29903</v>
      </c>
      <c r="E11686" s="749" t="s">
        <v>29904</v>
      </c>
      <c r="F11686" s="749" t="s">
        <v>29905</v>
      </c>
      <c r="I11686" s="749" t="s">
        <v>52</v>
      </c>
      <c r="J11686" s="749" t="n">
        <v>421.47</v>
      </c>
    </row>
    <row collapsed="false" customFormat="false" customHeight="true" hidden="true" ht="38.25" outlineLevel="0" r="11687">
      <c r="A11687" s="749" t="s">
        <v>29906</v>
      </c>
      <c r="B11687" s="758" t="str">
        <f aca="false">C11687&amp;D11687&amp;E11687&amp;F11687&amp;G11687&amp;H11687</f>
        <v>REVESTIMENTO COM PASTILHAS CERAMICAS FOSCAS,2X2CM,DE COR CINZA,INCLUSIVE CHAPISCO DE CIMENTO E AREIA,NO TRACO 1:3 E EMBOCO COM ARGAMASSA DE CIMENTO,SAIBRO E AREIA,NO TRACO 1:3:3,ASSENTES E REJUNTADAS COM PASTA DE CIMENTO BRANCO</v>
      </c>
      <c r="C11687" s="749" t="s">
        <v>29902</v>
      </c>
      <c r="D11687" s="749" t="s">
        <v>29903</v>
      </c>
      <c r="E11687" s="749" t="s">
        <v>29904</v>
      </c>
      <c r="F11687" s="749" t="s">
        <v>29905</v>
      </c>
      <c r="I11687" s="749" t="s">
        <v>52</v>
      </c>
      <c r="J11687" s="749" t="n">
        <v>415.02</v>
      </c>
    </row>
    <row collapsed="false" customFormat="false" customHeight="true" hidden="true" ht="38.25" outlineLevel="0" r="11688">
      <c r="A11688" s="749" t="s">
        <v>29907</v>
      </c>
      <c r="B11688" s="758" t="str">
        <f aca="false">C11688&amp;D11688&amp;E11688&amp;F11688&amp;G11688&amp;H11688</f>
        <v>REVESTIMENTO COM PASTILHAS CERAMICAS FOSCAS,2X2CM,DE COR BEGE OU HAVANA,INCLUSIVE CHAPISCO DE CIMENTO E AREIA,NO TRACO 1:3 E EMBOCO COM ARGAMASSA DE CIMENTO,SAIBRO E AREIA,NO TRACO1:3:3,ASSENTES E REJUNTADAS COM PASTA DE CIMENTO BRANCO</v>
      </c>
      <c r="C11688" s="749" t="s">
        <v>29908</v>
      </c>
      <c r="D11688" s="749" t="s">
        <v>29909</v>
      </c>
      <c r="E11688" s="749" t="s">
        <v>29910</v>
      </c>
      <c r="F11688" s="749" t="s">
        <v>29911</v>
      </c>
      <c r="I11688" s="749" t="s">
        <v>52</v>
      </c>
      <c r="J11688" s="749" t="n">
        <v>421.47</v>
      </c>
    </row>
    <row collapsed="false" customFormat="false" customHeight="true" hidden="true" ht="38.25" outlineLevel="0" r="11689">
      <c r="A11689" s="749" t="s">
        <v>29912</v>
      </c>
      <c r="B11689" s="758" t="str">
        <f aca="false">C11689&amp;D11689&amp;E11689&amp;F11689&amp;G11689&amp;H11689</f>
        <v>REVESTIMENTO COM PASTILHAS CERAMICAS FOSCAS,2X2CM,DE COR BEGE OU HAVANA,INCLUSIVE CHAPISCO DE CIMENTO E AREIA,NO TRACO 1:3 E EMBOCO COM ARGAMASSA DE CIMENTO,SAIBRO E AREIA,NO TRACO1:3:3,ASSENTES E REJUNTADAS COM PASTA DE CIMENTO BRANCO</v>
      </c>
      <c r="C11689" s="749" t="s">
        <v>29908</v>
      </c>
      <c r="D11689" s="749" t="s">
        <v>29909</v>
      </c>
      <c r="E11689" s="749" t="s">
        <v>29910</v>
      </c>
      <c r="F11689" s="749" t="s">
        <v>29911</v>
      </c>
      <c r="I11689" s="749" t="s">
        <v>52</v>
      </c>
      <c r="J11689" s="749" t="n">
        <v>415.02</v>
      </c>
    </row>
    <row collapsed="false" customFormat="false" customHeight="true" hidden="true" ht="38.25" outlineLevel="0" r="11690">
      <c r="A11690" s="749" t="s">
        <v>29913</v>
      </c>
      <c r="B11690" s="758" t="str">
        <f aca="false">C11690&amp;D11690&amp;E11690&amp;F11690&amp;G11690&amp;H11690</f>
        <v>REVESTIMENTO COM PASTILHAS CERAMICAS FOSCAS,2,5X2,5CM,DE COR HAVANA OU BEGE,INCLUSIVE CHAPISCO DE CIMENTO E AREIA,NO TRACO 1:3 E EMBOCO COM ARGAMASSA DE CIMENTO,SAIBRO E AREIA,NO TRACO 1:3:3,ASSENTES E REJUNTADAS COM PASTA DE CIMENTO BRANCO</v>
      </c>
      <c r="C11690" s="749" t="s">
        <v>29914</v>
      </c>
      <c r="D11690" s="749" t="s">
        <v>29915</v>
      </c>
      <c r="E11690" s="749" t="s">
        <v>29916</v>
      </c>
      <c r="F11690" s="749" t="s">
        <v>29917</v>
      </c>
      <c r="I11690" s="749" t="s">
        <v>52</v>
      </c>
      <c r="J11690" s="749" t="n">
        <v>157.94</v>
      </c>
    </row>
    <row collapsed="false" customFormat="false" customHeight="true" hidden="true" ht="38.25" outlineLevel="0" r="11691">
      <c r="A11691" s="749" t="s">
        <v>29918</v>
      </c>
      <c r="B11691" s="758" t="str">
        <f aca="false">C11691&amp;D11691&amp;E11691&amp;F11691&amp;G11691&amp;H11691</f>
        <v>REVESTIMENTO COM PASTILHAS CERAMICAS FOSCAS,2,5X2,5CM,DE COR HAVANA OU BEGE,INCLUSIVE CHAPISCO DE CIMENTO E AREIA,NO TRACO 1:3 E EMBOCO COM ARGAMASSA DE CIMENTO,SAIBRO E AREIA,NO TRACO 1:3:3,ASSENTES E REJUNTADAS COM PASTA DE CIMENTO BRANCO</v>
      </c>
      <c r="C11691" s="749" t="s">
        <v>29914</v>
      </c>
      <c r="D11691" s="749" t="s">
        <v>29915</v>
      </c>
      <c r="E11691" s="749" t="s">
        <v>29916</v>
      </c>
      <c r="F11691" s="749" t="s">
        <v>29917</v>
      </c>
      <c r="I11691" s="749" t="s">
        <v>52</v>
      </c>
      <c r="J11691" s="749" t="n">
        <v>151.49</v>
      </c>
    </row>
    <row collapsed="false" customFormat="false" customHeight="true" hidden="true" ht="51" outlineLevel="0" r="11692">
      <c r="A11692" s="749" t="s">
        <v>29919</v>
      </c>
      <c r="B11692" s="758" t="str">
        <f aca="false">C11692&amp;D11692&amp;E11692&amp;F11692&amp;G11692&amp;H11692</f>
        <v>REVESTIMENTO COM PASTILHAS CERAMICAS ESMALTADAS,2,5X2,5CM,DE COR HAVANA OU BEGE,INCLUSIVE CHAPISCO DE CIMENTO E AREIA,NO TRACO 1:3 E EMBOCO COM ARGAMASSA DE CIMENTO,SAIBRO E AREIA,NO TRACO 1:3:3,ASSENTES E REJUNTADAS COM PASTA DE CIMENTO BRANCO</v>
      </c>
      <c r="C11692" s="749" t="s">
        <v>29920</v>
      </c>
      <c r="D11692" s="749" t="s">
        <v>29921</v>
      </c>
      <c r="E11692" s="749" t="s">
        <v>29922</v>
      </c>
      <c r="F11692" s="749" t="s">
        <v>29923</v>
      </c>
      <c r="G11692" s="749" t="s">
        <v>29924</v>
      </c>
      <c r="I11692" s="749" t="s">
        <v>52</v>
      </c>
      <c r="J11692" s="749" t="n">
        <v>221.38</v>
      </c>
    </row>
    <row collapsed="false" customFormat="false" customHeight="true" hidden="true" ht="51" outlineLevel="0" r="11693">
      <c r="A11693" s="749" t="s">
        <v>29925</v>
      </c>
      <c r="B11693" s="758" t="str">
        <f aca="false">C11693&amp;D11693&amp;E11693&amp;F11693&amp;G11693&amp;H11693</f>
        <v>REVESTIMENTO COM PASTILHAS CERAMICAS ESMALTADAS,2,5X2,5CM,DE COR HAVANA OU BEGE,INCLUSIVE CHAPISCO DE CIMENTO E AREIA,NO TRACO 1:3 E EMBOCO COM ARGAMASSA DE CIMENTO,SAIBRO E AREIA,NO TRACO 1:3:3,ASSENTES E REJUNTADAS COM PASTA DE CIMENTO BRANCO</v>
      </c>
      <c r="C11693" s="749" t="s">
        <v>29920</v>
      </c>
      <c r="D11693" s="749" t="s">
        <v>29921</v>
      </c>
      <c r="E11693" s="749" t="s">
        <v>29922</v>
      </c>
      <c r="F11693" s="749" t="s">
        <v>29923</v>
      </c>
      <c r="G11693" s="749" t="s">
        <v>29924</v>
      </c>
      <c r="I11693" s="749" t="s">
        <v>52</v>
      </c>
      <c r="J11693" s="749" t="n">
        <v>214.93</v>
      </c>
    </row>
    <row collapsed="false" customFormat="false" customHeight="true" hidden="true" ht="38.25" outlineLevel="0" r="11694">
      <c r="A11694" s="749" t="s">
        <v>29926</v>
      </c>
      <c r="B11694" s="758" t="str">
        <f aca="false">C11694&amp;D11694&amp;E11694&amp;F11694&amp;G11694&amp;H11694</f>
        <v>REVESTIMENTO COM PASTILHA DE PORCELANA DE 4X4CM,INCLUSIVE CHAPISCO DE CIMENTO E AREIA NO TRACO 1:3 E EMBOCO COM ARGAMASSA DE CIMENTO,AREIA E SAIBRO NO TRACO 1:2:2,ASSENTES E REJUNTADAS COM NATA DE CIMENTO BRANCO</v>
      </c>
      <c r="C11694" s="749" t="s">
        <v>29927</v>
      </c>
      <c r="D11694" s="749" t="s">
        <v>29928</v>
      </c>
      <c r="E11694" s="749" t="s">
        <v>29929</v>
      </c>
      <c r="F11694" s="749" t="s">
        <v>29930</v>
      </c>
      <c r="I11694" s="749" t="s">
        <v>52</v>
      </c>
      <c r="J11694" s="749" t="n">
        <v>72.69</v>
      </c>
    </row>
    <row collapsed="false" customFormat="false" customHeight="true" hidden="true" ht="38.25" outlineLevel="0" r="11695">
      <c r="A11695" s="749" t="s">
        <v>29931</v>
      </c>
      <c r="B11695" s="758" t="str">
        <f aca="false">C11695&amp;D11695&amp;E11695&amp;F11695&amp;G11695&amp;H11695</f>
        <v>REVESTIMENTO COM PASTILHA DE PORCELANA DE 4X4CM,INCLUSIVE CHAPISCO DE CIMENTO E AREIA NO TRACO 1:3 E EMBOCO COM ARGAMASSA DE CIMENTO,AREIA E SAIBRO NO TRACO 1:2:2,ASSENTES E REJUNTADAS COM NATA DE CIMENTO BRANCO</v>
      </c>
      <c r="C11695" s="749" t="s">
        <v>29927</v>
      </c>
      <c r="D11695" s="749" t="s">
        <v>29928</v>
      </c>
      <c r="E11695" s="749" t="s">
        <v>29929</v>
      </c>
      <c r="F11695" s="749" t="s">
        <v>29930</v>
      </c>
      <c r="I11695" s="749" t="s">
        <v>52</v>
      </c>
      <c r="J11695" s="749" t="n">
        <v>68.05</v>
      </c>
    </row>
    <row collapsed="false" customFormat="false" customHeight="true" hidden="true" ht="51" outlineLevel="0" r="11696">
      <c r="A11696" s="749" t="s">
        <v>29932</v>
      </c>
      <c r="B11696" s="758" t="str">
        <f aca="false">C11696&amp;D11696&amp;E11696&amp;F11696&amp;G11696&amp;H11696</f>
        <v>REVESTIMENTO COM PASTILHA CERAMICA,5X5CM,NAS CORES BRANCO NEVADA,VERDE SAMAMBAIA,VERDE XAPURI,INCLUSIVE CHAPISCO DE CIMENTO E AREIA NO TRACO 1:3 E EMBOCO COM ARGAMASSA DE CIMENTO,AREIA E SAIBRO,NO TRACO 1:2:2,ASSENTES E REJUNTADAS COM NATADE CIMENTO BRANCO</v>
      </c>
      <c r="C11696" s="749" t="s">
        <v>29933</v>
      </c>
      <c r="D11696" s="749" t="s">
        <v>29934</v>
      </c>
      <c r="E11696" s="749" t="s">
        <v>29935</v>
      </c>
      <c r="F11696" s="749" t="s">
        <v>29936</v>
      </c>
      <c r="G11696" s="749" t="s">
        <v>29937</v>
      </c>
      <c r="I11696" s="749" t="s">
        <v>52</v>
      </c>
      <c r="J11696" s="749" t="n">
        <v>92.06</v>
      </c>
    </row>
    <row collapsed="false" customFormat="false" customHeight="true" hidden="true" ht="51" outlineLevel="0" r="11697">
      <c r="A11697" s="749" t="s">
        <v>29938</v>
      </c>
      <c r="B11697" s="758" t="str">
        <f aca="false">C11697&amp;D11697&amp;E11697&amp;F11697&amp;G11697&amp;H11697</f>
        <v>REVESTIMENTO COM PASTILHA CERAMICA,5X5CM,NAS CORES BRANCO NEVADA,VERDE SAMAMBAIA,VERDE XAPURI,INCLUSIVE CHAPISCO DE CIMENTO E AREIA NO TRACO 1:3 E EMBOCO COM ARGAMASSA DE CIMENTO,AREIA E SAIBRO,NO TRACO 1:2:2,ASSENTES E REJUNTADAS COM NATADE CIMENTO BRANCO</v>
      </c>
      <c r="C11697" s="749" t="s">
        <v>29933</v>
      </c>
      <c r="D11697" s="749" t="s">
        <v>29934</v>
      </c>
      <c r="E11697" s="749" t="s">
        <v>29935</v>
      </c>
      <c r="F11697" s="749" t="s">
        <v>29936</v>
      </c>
      <c r="G11697" s="749" t="s">
        <v>29937</v>
      </c>
      <c r="I11697" s="749" t="s">
        <v>52</v>
      </c>
      <c r="J11697" s="749" t="n">
        <v>87.36</v>
      </c>
    </row>
    <row collapsed="false" customFormat="false" customHeight="true" hidden="true" ht="38.25" outlineLevel="0" r="11698">
      <c r="A11698" s="749" t="s">
        <v>29939</v>
      </c>
      <c r="B11698" s="758" t="str">
        <f aca="false">C11698&amp;D11698&amp;E11698&amp;F11698&amp;G11698&amp;H11698</f>
        <v>REVESTIMENTO COM PASTILHA DE PORCELANA TELADA 5X5CM,NA COR VERMELHA,ASSENTES COM ARGAMASSA COLANTE,REJUNTAMENTO COM ARGAMASSA INDUSTRIALIZADA,INCLUSIVE CHAPISCO E EMBOCO NO TRACO 1:6</v>
      </c>
      <c r="C11698" s="749" t="s">
        <v>29940</v>
      </c>
      <c r="D11698" s="749" t="s">
        <v>29941</v>
      </c>
      <c r="E11698" s="749" t="s">
        <v>29942</v>
      </c>
      <c r="F11698" s="749" t="s">
        <v>29943</v>
      </c>
      <c r="I11698" s="749" t="s">
        <v>52</v>
      </c>
      <c r="J11698" s="749" t="n">
        <v>214.63</v>
      </c>
    </row>
    <row collapsed="false" customFormat="false" customHeight="true" hidden="true" ht="38.25" outlineLevel="0" r="11699">
      <c r="A11699" s="749" t="s">
        <v>29944</v>
      </c>
      <c r="B11699" s="758" t="str">
        <f aca="false">C11699&amp;D11699&amp;E11699&amp;F11699&amp;G11699&amp;H11699</f>
        <v>REVESTIMENTO COM PASTILHA DE PORCELANA TELADA 5X5CM,NA COR VERMELHA,ASSENTES COM ARGAMASSA COLANTE,REJUNTAMENTO COM ARGAMASSA INDUSTRIALIZADA,INCLUSIVE CHAPISCO E EMBOCO NO TRACO 1:6</v>
      </c>
      <c r="C11699" s="749" t="s">
        <v>29940</v>
      </c>
      <c r="D11699" s="749" t="s">
        <v>29941</v>
      </c>
      <c r="E11699" s="749" t="s">
        <v>29942</v>
      </c>
      <c r="F11699" s="749" t="s">
        <v>29943</v>
      </c>
      <c r="I11699" s="749" t="s">
        <v>52</v>
      </c>
      <c r="J11699" s="749" t="n">
        <v>208.19</v>
      </c>
    </row>
    <row collapsed="false" customFormat="false" customHeight="true" hidden="true" ht="38.25" outlineLevel="0" r="11700">
      <c r="A11700" s="749" t="s">
        <v>29945</v>
      </c>
      <c r="B11700" s="758" t="str">
        <f aca="false">C11700&amp;D11700&amp;E11700&amp;F11700&amp;G11700&amp;H11700</f>
        <v>REVESTIMENTO COM PASTILHA DE PORCELANA TELADA 5X10CM,NA CORCINZA CLARO,ASSENTES COM ARGAMASSA COLANTE,REJUNTAMENTO COMARGAMASSA INDUSTRIALIZADA,INCLUSIVE CHAPISCO E EMBOCO NO TRACO 1:6</v>
      </c>
      <c r="C11700" s="749" t="s">
        <v>29946</v>
      </c>
      <c r="D11700" s="749" t="s">
        <v>29947</v>
      </c>
      <c r="E11700" s="749" t="s">
        <v>29948</v>
      </c>
      <c r="F11700" s="749" t="s">
        <v>29949</v>
      </c>
      <c r="I11700" s="749" t="s">
        <v>52</v>
      </c>
      <c r="J11700" s="749" t="n">
        <v>131.76</v>
      </c>
    </row>
    <row collapsed="false" customFormat="false" customHeight="true" hidden="true" ht="38.25" outlineLevel="0" r="11701">
      <c r="A11701" s="749" t="s">
        <v>29950</v>
      </c>
      <c r="B11701" s="758" t="str">
        <f aca="false">C11701&amp;D11701&amp;E11701&amp;F11701&amp;G11701&amp;H11701</f>
        <v>REVESTIMENTO COM PASTILHA DE PORCELANA TELADA 5X10CM,NA CORCINZA CLARO,ASSENTES COM ARGAMASSA COLANTE,REJUNTAMENTO COMARGAMASSA INDUSTRIALIZADA,INCLUSIVE CHAPISCO E EMBOCO NO TRACO 1:6</v>
      </c>
      <c r="C11701" s="749" t="s">
        <v>29946</v>
      </c>
      <c r="D11701" s="749" t="s">
        <v>29947</v>
      </c>
      <c r="E11701" s="749" t="s">
        <v>29948</v>
      </c>
      <c r="F11701" s="749" t="s">
        <v>29949</v>
      </c>
      <c r="I11701" s="749" t="s">
        <v>52</v>
      </c>
      <c r="J11701" s="749" t="n">
        <v>125.33</v>
      </c>
    </row>
    <row collapsed="false" customFormat="false" customHeight="true" hidden="true" ht="12.75" outlineLevel="0" r="11702">
      <c r="A11702" s="749" t="s">
        <v>29951</v>
      </c>
      <c r="B11702" s="749" t="str">
        <f aca="false">C11702&amp;D11702&amp;E11702&amp;F11702&amp;G11702&amp;H11702</f>
        <v>RECOMPOSICAO DE REVESTIMENTO DE PARADE EM PASTILHAS,AZULEJOS E CERAMICAS,EXCLUSIVE ESTAS,INCLUSIVE MAO-DE-OBRA TOTAL E MATERIAIS DE ASSENTAMENTO E REJUNTAMENTO COMO EM 13.025.0010E 13.024.0010</v>
      </c>
      <c r="C11702" s="749" t="s">
        <v>29952</v>
      </c>
      <c r="D11702" s="749" t="s">
        <v>29953</v>
      </c>
      <c r="E11702" s="749" t="s">
        <v>29954</v>
      </c>
      <c r="F11702" s="749" t="s">
        <v>29955</v>
      </c>
      <c r="I11702" s="749" t="s">
        <v>52</v>
      </c>
      <c r="J11702" s="749" t="n">
        <v>71.06</v>
      </c>
    </row>
    <row collapsed="false" customFormat="false" customHeight="true" hidden="true" ht="12.75" outlineLevel="0" r="11703">
      <c r="A11703" s="749" t="s">
        <v>29956</v>
      </c>
      <c r="B11703" s="749" t="str">
        <f aca="false">C11703&amp;D11703&amp;E11703&amp;F11703&amp;G11703&amp;H11703</f>
        <v>RECOMPOSICAO DE REVESTIMENTO DE PARADE EM PASTILHAS,AZULEJOS E CERAMICAS,EXCLUSIVE ESTAS,INCLUSIVE MAO-DE-OBRA TOTAL E MATERIAIS DE ASSENTAMENTO E REJUNTAMENTO COMO EM 13.025.0010E 13.024.0010</v>
      </c>
      <c r="C11703" s="749" t="s">
        <v>29952</v>
      </c>
      <c r="D11703" s="749" t="s">
        <v>29953</v>
      </c>
      <c r="E11703" s="749" t="s">
        <v>29954</v>
      </c>
      <c r="F11703" s="749" t="s">
        <v>29955</v>
      </c>
      <c r="I11703" s="749" t="s">
        <v>52</v>
      </c>
      <c r="J11703" s="749" t="n">
        <v>63.67</v>
      </c>
    </row>
    <row collapsed="false" customFormat="false" customHeight="true" hidden="true" ht="51" outlineLevel="0" r="11704">
      <c r="A11704" s="749" t="s">
        <v>29957</v>
      </c>
      <c r="B11704" s="758" t="str">
        <f aca="false">C11704&amp;D11704&amp;E11704&amp;F11704&amp;G11704&amp;H11704</f>
        <v>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v>
      </c>
      <c r="C11704" s="749" t="s">
        <v>29958</v>
      </c>
      <c r="D11704" s="749" t="s">
        <v>29959</v>
      </c>
      <c r="E11704" s="749" t="s">
        <v>29960</v>
      </c>
      <c r="F11704" s="749" t="s">
        <v>29961</v>
      </c>
      <c r="G11704" s="749" t="s">
        <v>29962</v>
      </c>
      <c r="H11704" s="749" t="s">
        <v>29963</v>
      </c>
      <c r="I11704" s="749" t="s">
        <v>52</v>
      </c>
      <c r="J11704" s="749" t="n">
        <v>169.03</v>
      </c>
    </row>
    <row collapsed="false" customFormat="false" customHeight="true" hidden="true" ht="51" outlineLevel="0" r="11705">
      <c r="A11705" s="749" t="s">
        <v>29964</v>
      </c>
      <c r="B11705" s="758" t="str">
        <f aca="false">C11705&amp;D11705&amp;E11705&amp;F11705&amp;G11705&amp;H11705</f>
        <v>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v>
      </c>
      <c r="C11705" s="749" t="s">
        <v>29958</v>
      </c>
      <c r="D11705" s="749" t="s">
        <v>29959</v>
      </c>
      <c r="E11705" s="749" t="s">
        <v>29960</v>
      </c>
      <c r="F11705" s="749" t="s">
        <v>29961</v>
      </c>
      <c r="G11705" s="749" t="s">
        <v>29962</v>
      </c>
      <c r="H11705" s="749" t="s">
        <v>29963</v>
      </c>
      <c r="I11705" s="749" t="s">
        <v>52</v>
      </c>
      <c r="J11705" s="749" t="n">
        <v>161.83</v>
      </c>
    </row>
    <row collapsed="false" customFormat="false" customHeight="true" hidden="true" ht="38.25" outlineLevel="0" r="11706">
      <c r="A11706" s="749" t="s">
        <v>29965</v>
      </c>
      <c r="B11706" s="758" t="str">
        <f aca="false">C11706&amp;D11706&amp;E11706&amp;F11706&amp;G11706&amp;H11706</f>
        <v>REVESTIMENTO COM PASTILHAS DE VIDRO,DIMENSOES DE 1 X 1CM ATE3 X 3CM,NAS CORES AZUL,VERDE,MARROM ROSADO,CARAMELO,BEGE,CINZA,PRETO,PEROLA,LILAS E BRANCO,EXCLUSIVE CHAPISCO,EMBOCO E REJUNTAMENTO</v>
      </c>
      <c r="C11706" s="749" t="s">
        <v>29958</v>
      </c>
      <c r="D11706" s="749" t="s">
        <v>29966</v>
      </c>
      <c r="E11706" s="749" t="s">
        <v>29967</v>
      </c>
      <c r="F11706" s="749" t="s">
        <v>29968</v>
      </c>
      <c r="I11706" s="749" t="s">
        <v>52</v>
      </c>
      <c r="J11706" s="749" t="n">
        <v>129.08</v>
      </c>
    </row>
    <row collapsed="false" customFormat="false" customHeight="true" hidden="true" ht="38.25" outlineLevel="0" r="11707">
      <c r="A11707" s="749" t="s">
        <v>29969</v>
      </c>
      <c r="B11707" s="758" t="str">
        <f aca="false">C11707&amp;D11707&amp;E11707&amp;F11707&amp;G11707&amp;H11707</f>
        <v>REVESTIMENTO COM PASTILHAS DE VIDRO,DIMENSOES DE 1 X 1CM ATE3 X 3CM,NAS CORES AZUL,VERDE,MARROM ROSADO,CARAMELO,BEGE,CINZA,PRETO,PEROLA,LILAS E BRANCO,EXCLUSIVE CHAPISCO,EMBOCO E REJUNTAMENTO</v>
      </c>
      <c r="C11707" s="749" t="s">
        <v>29958</v>
      </c>
      <c r="D11707" s="749" t="s">
        <v>29966</v>
      </c>
      <c r="E11707" s="749" t="s">
        <v>29967</v>
      </c>
      <c r="F11707" s="749" t="s">
        <v>29968</v>
      </c>
      <c r="I11707" s="749" t="s">
        <v>52</v>
      </c>
      <c r="J11707" s="749" t="n">
        <v>125.13</v>
      </c>
    </row>
    <row collapsed="false" customFormat="false" customHeight="true" hidden="true" ht="51" outlineLevel="0" r="11708">
      <c r="A11708" s="749" t="s">
        <v>29970</v>
      </c>
      <c r="B11708" s="758" t="str">
        <f aca="false">C11708&amp;D11708&amp;E11708&amp;F11708&amp;G11708&amp;H11708</f>
        <v>REVESTIMENTO COM PASTILHAS DE VIDRO CRISTAL OU COM RESINA,DIMENSOES DE 2 X 2CM ATE 3 X 3CM,NAS CORES VERMELHA,LARANJA EAMARELA, INCLUSIVE CHAPISCO DE CIMENTO E AREIA,NO TRACO 1:3,EMBOCO COM ARGAMASSA DE CIMENTO,SAIBRO E AREIA,NO TRACO1:3:3ASSENTES E REJUNTADAS COM PASTA DE CIMENTO BRANCO</v>
      </c>
      <c r="C11708" s="749" t="s">
        <v>29971</v>
      </c>
      <c r="D11708" s="749" t="s">
        <v>29972</v>
      </c>
      <c r="E11708" s="749" t="s">
        <v>29973</v>
      </c>
      <c r="F11708" s="749" t="s">
        <v>29974</v>
      </c>
      <c r="G11708" s="749" t="s">
        <v>29975</v>
      </c>
      <c r="I11708" s="749" t="s">
        <v>52</v>
      </c>
      <c r="J11708" s="749" t="n">
        <v>195.34</v>
      </c>
    </row>
    <row collapsed="false" customFormat="false" customHeight="true" hidden="true" ht="51" outlineLevel="0" r="11709">
      <c r="A11709" s="749" t="s">
        <v>29976</v>
      </c>
      <c r="B11709" s="758" t="str">
        <f aca="false">C11709&amp;D11709&amp;E11709&amp;F11709&amp;G11709&amp;H11709</f>
        <v>REVESTIMENTO COM PASTILHAS DE VIDRO CRISTAL OU COM RESINA,DIMENSOES DE 2 X 2CM ATE 3 X 3CM,NAS CORES VERMELHA,LARANJA EAMARELA, INCLUSIVE CHAPISCO DE CIMENTO E AREIA,NO TRACO 1:3,EMBOCO COM ARGAMASSA DE CIMENTO,SAIBRO E AREIA,NO TRACO1:3:3ASSENTES E REJUNTADAS COM PASTA DE CIMENTO BRANCO</v>
      </c>
      <c r="C11709" s="749" t="s">
        <v>29971</v>
      </c>
      <c r="D11709" s="749" t="s">
        <v>29972</v>
      </c>
      <c r="E11709" s="749" t="s">
        <v>29973</v>
      </c>
      <c r="F11709" s="749" t="s">
        <v>29974</v>
      </c>
      <c r="G11709" s="749" t="s">
        <v>29975</v>
      </c>
      <c r="I11709" s="749" t="s">
        <v>52</v>
      </c>
      <c r="J11709" s="749" t="n">
        <v>188.14</v>
      </c>
    </row>
    <row collapsed="false" customFormat="false" customHeight="true" hidden="true" ht="25.5" outlineLevel="0" r="11710">
      <c r="A11710" s="749" t="s">
        <v>29977</v>
      </c>
      <c r="B11710" s="758" t="str">
        <f aca="false">C11710&amp;D11710&amp;E11710&amp;F11710&amp;G11710&amp;H11710</f>
        <v>REVESTIMENTO COM PASTILHAS DE VIDRO CRISTAL OU COM RESINA,DIMENSOES DE 2 X 2CM ATE 3 X 3CM, NAS CORES VERMELHA,LARANJA EAMARELA,EXCLUSIVE CHAPISCO,EMBOCO E REJUNTAMENTO</v>
      </c>
      <c r="C11710" s="749" t="s">
        <v>29971</v>
      </c>
      <c r="D11710" s="749" t="s">
        <v>29978</v>
      </c>
      <c r="E11710" s="749" t="s">
        <v>29979</v>
      </c>
      <c r="I11710" s="749" t="s">
        <v>52</v>
      </c>
      <c r="J11710" s="749" t="n">
        <v>155.39</v>
      </c>
    </row>
    <row collapsed="false" customFormat="false" customHeight="true" hidden="true" ht="25.5" outlineLevel="0" r="11711">
      <c r="A11711" s="749" t="s">
        <v>29980</v>
      </c>
      <c r="B11711" s="758" t="str">
        <f aca="false">C11711&amp;D11711&amp;E11711&amp;F11711&amp;G11711&amp;H11711</f>
        <v>REVESTIMENTO COM PASTILHAS DE VIDRO CRISTAL OU COM RESINA,DIMENSOES DE 2 X 2CM ATE 3 X 3CM, NAS CORES VERMELHA,LARANJA EAMARELA,EXCLUSIVE CHAPISCO,EMBOCO E REJUNTAMENTO</v>
      </c>
      <c r="C11711" s="749" t="s">
        <v>29971</v>
      </c>
      <c r="D11711" s="749" t="s">
        <v>29978</v>
      </c>
      <c r="E11711" s="749" t="s">
        <v>29979</v>
      </c>
      <c r="I11711" s="749" t="s">
        <v>52</v>
      </c>
      <c r="J11711" s="749" t="n">
        <v>151.44</v>
      </c>
    </row>
    <row collapsed="false" customFormat="false" customHeight="true" hidden="true" ht="51" outlineLevel="0" r="11712">
      <c r="A11712" s="749" t="s">
        <v>29981</v>
      </c>
      <c r="B11712" s="758" t="str">
        <f aca="false">C11712&amp;D11712&amp;E11712&amp;F11712&amp;G11712&amp;H11712</f>
        <v>REVESTIMENTO COM PASTILHAS DE VIDRO CRISTAL OU COM RESINA,DIMENSOES DE 2 X 2CM ATE 3 X 3CM,NAS CORES AZUL,VERDE,PRETO EBRANCO,INCLUSIVE CHAPISCO DE CIMENTO E AREIA,NO TRACO 1:3,EMBOCO COM ARGAMASSA DE CIMENTO,SAIBRO E AREIA,NO TRACO 1:3:3ASSENTES E REJUNTADAS COM PASTA DE CIMENTO BRANCO</v>
      </c>
      <c r="C11712" s="749" t="s">
        <v>29971</v>
      </c>
      <c r="D11712" s="749" t="s">
        <v>29982</v>
      </c>
      <c r="E11712" s="749" t="s">
        <v>29983</v>
      </c>
      <c r="F11712" s="749" t="s">
        <v>29984</v>
      </c>
      <c r="G11712" s="749" t="s">
        <v>29975</v>
      </c>
      <c r="I11712" s="749" t="s">
        <v>52</v>
      </c>
      <c r="J11712" s="749" t="n">
        <v>166.59</v>
      </c>
    </row>
    <row collapsed="false" customFormat="false" customHeight="true" hidden="true" ht="51" outlineLevel="0" r="11713">
      <c r="A11713" s="749" t="s">
        <v>29985</v>
      </c>
      <c r="B11713" s="758" t="str">
        <f aca="false">C11713&amp;D11713&amp;E11713&amp;F11713&amp;G11713&amp;H11713</f>
        <v>REVESTIMENTO COM PASTILHAS DE VIDRO CRISTAL OU COM RESINA,DIMENSOES DE 2 X 2CM ATE 3 X 3CM,NAS CORES AZUL,VERDE,PRETO EBRANCO,INCLUSIVE CHAPISCO DE CIMENTO E AREIA,NO TRACO 1:3,EMBOCO COM ARGAMASSA DE CIMENTO,SAIBRO E AREIA,NO TRACO 1:3:3ASSENTES E REJUNTADAS COM PASTA DE CIMENTO BRANCO</v>
      </c>
      <c r="C11713" s="749" t="s">
        <v>29971</v>
      </c>
      <c r="D11713" s="749" t="s">
        <v>29982</v>
      </c>
      <c r="E11713" s="749" t="s">
        <v>29983</v>
      </c>
      <c r="F11713" s="749" t="s">
        <v>29984</v>
      </c>
      <c r="G11713" s="749" t="s">
        <v>29975</v>
      </c>
      <c r="I11713" s="749" t="s">
        <v>52</v>
      </c>
      <c r="J11713" s="749" t="n">
        <v>159.4</v>
      </c>
    </row>
    <row collapsed="false" customFormat="false" customHeight="true" hidden="true" ht="25.5" outlineLevel="0" r="11714">
      <c r="A11714" s="749" t="s">
        <v>29986</v>
      </c>
      <c r="B11714" s="758" t="str">
        <f aca="false">C11714&amp;D11714&amp;E11714&amp;F11714&amp;G11714&amp;H11714</f>
        <v>REVESTIMENTO COM PASTILHAS DE VIDRO CRISTAL OU COM RESINA,DIMENSOES DE 2 X 2CM ATE 3 X 3CM,NAS CORES AZUL,VERDE,PRETO EBRANCO,EXCLUSIVE CHAPISCO,EMBOCO E REJUNTAMENTO</v>
      </c>
      <c r="C11714" s="749" t="s">
        <v>29971</v>
      </c>
      <c r="D11714" s="749" t="s">
        <v>29982</v>
      </c>
      <c r="E11714" s="749" t="s">
        <v>29987</v>
      </c>
      <c r="I11714" s="749" t="s">
        <v>52</v>
      </c>
      <c r="J11714" s="749" t="n">
        <v>126.65</v>
      </c>
    </row>
    <row collapsed="false" customFormat="false" customHeight="true" hidden="true" ht="25.5" outlineLevel="0" r="11715">
      <c r="A11715" s="749" t="s">
        <v>29988</v>
      </c>
      <c r="B11715" s="758" t="str">
        <f aca="false">C11715&amp;D11715&amp;E11715&amp;F11715&amp;G11715&amp;H11715</f>
        <v>REVESTIMENTO COM PASTILHAS DE VIDRO CRISTAL OU COM RESINA,DIMENSOES DE 2 X 2CM ATE 3 X 3CM,NAS CORES AZUL,VERDE,PRETO EBRANCO,EXCLUSIVE CHAPISCO,EMBOCO E REJUNTAMENTO</v>
      </c>
      <c r="C11715" s="749" t="s">
        <v>29971</v>
      </c>
      <c r="D11715" s="749" t="s">
        <v>29982</v>
      </c>
      <c r="E11715" s="749" t="s">
        <v>29987</v>
      </c>
      <c r="I11715" s="749" t="s">
        <v>52</v>
      </c>
      <c r="J11715" s="749" t="n">
        <v>122.7</v>
      </c>
    </row>
    <row collapsed="false" customFormat="false" customHeight="true" hidden="true" ht="51" outlineLevel="0" r="11716">
      <c r="A11716" s="749" t="s">
        <v>29989</v>
      </c>
      <c r="B11716" s="758" t="str">
        <f aca="false">C11716&amp;D11716&amp;E11716&amp;F11716&amp;G11716&amp;H11716</f>
        <v>REVESTIMENTO COM PASTILHAS DE VIDRO CRISTAL OU COM RESINA,MEDINDO 5 X 5CM,NAS CORES AZUL E BRANCO,INCLUSIVE CHAPISCO DECIMENTO E AREIA,NO TRACO 1:3,EMBOCO COM ARGAMASSA DE CIMENTO,SAIBRO E AREIA,NO TRACO 1:3:3,ASSENTES E REJUNTADAS COM PASTA DE CIMENTO BRANCO</v>
      </c>
      <c r="C11716" s="749" t="s">
        <v>29990</v>
      </c>
      <c r="D11716" s="749" t="s">
        <v>29991</v>
      </c>
      <c r="E11716" s="749" t="s">
        <v>29992</v>
      </c>
      <c r="F11716" s="749" t="s">
        <v>29993</v>
      </c>
      <c r="G11716" s="749" t="s">
        <v>29994</v>
      </c>
      <c r="I11716" s="749" t="s">
        <v>52</v>
      </c>
      <c r="J11716" s="749" t="n">
        <v>292.4</v>
      </c>
    </row>
    <row collapsed="false" customFormat="false" customHeight="true" hidden="true" ht="51" outlineLevel="0" r="11717">
      <c r="A11717" s="749" t="s">
        <v>29995</v>
      </c>
      <c r="B11717" s="758" t="str">
        <f aca="false">C11717&amp;D11717&amp;E11717&amp;F11717&amp;G11717&amp;H11717</f>
        <v>REVESTIMENTO COM PASTILHAS DE VIDRO CRISTAL OU COM RESINA,MEDINDO 5 X 5CM,NAS CORES AZUL E BRANCO,INCLUSIVE CHAPISCO DECIMENTO E AREIA,NO TRACO 1:3,EMBOCO COM ARGAMASSA DE CIMENTO,SAIBRO E AREIA,NO TRACO 1:3:3,ASSENTES E REJUNTADAS COM PASTA DE CIMENTO BRANCO</v>
      </c>
      <c r="C11717" s="749" t="s">
        <v>29990</v>
      </c>
      <c r="D11717" s="749" t="s">
        <v>29991</v>
      </c>
      <c r="E11717" s="749" t="s">
        <v>29992</v>
      </c>
      <c r="F11717" s="749" t="s">
        <v>29993</v>
      </c>
      <c r="G11717" s="749" t="s">
        <v>29994</v>
      </c>
      <c r="I11717" s="749" t="s">
        <v>52</v>
      </c>
      <c r="J11717" s="749" t="n">
        <v>285.21</v>
      </c>
    </row>
    <row collapsed="false" customFormat="false" customHeight="true" hidden="true" ht="25.5" outlineLevel="0" r="11718">
      <c r="A11718" s="749" t="s">
        <v>29996</v>
      </c>
      <c r="B11718" s="758" t="str">
        <f aca="false">C11718&amp;D11718&amp;E11718&amp;F11718&amp;G11718&amp;H11718</f>
        <v>REVESTIMENTO COM PASTILHAS DE VIDRO CRISTAL OU COM RESINA,MEDINDO 5 X 5CM, NAS CORES AZUL E BRANCO,EXCLUSIVE CHAPISCO,EMBOCO E REJUNTAMENTO</v>
      </c>
      <c r="C11718" s="749" t="s">
        <v>29990</v>
      </c>
      <c r="D11718" s="749" t="s">
        <v>29997</v>
      </c>
      <c r="E11718" s="749" t="s">
        <v>29998</v>
      </c>
      <c r="I11718" s="749" t="s">
        <v>52</v>
      </c>
      <c r="J11718" s="749" t="n">
        <v>252.45</v>
      </c>
    </row>
    <row collapsed="false" customFormat="false" customHeight="true" hidden="true" ht="25.5" outlineLevel="0" r="11719">
      <c r="A11719" s="749" t="s">
        <v>29999</v>
      </c>
      <c r="B11719" s="758" t="str">
        <f aca="false">C11719&amp;D11719&amp;E11719&amp;F11719&amp;G11719&amp;H11719</f>
        <v>REVESTIMENTO COM PASTILHAS DE VIDRO CRISTAL OU COM RESINA,MEDINDO 5 X 5CM, NAS CORES AZUL E BRANCO,EXCLUSIVE CHAPISCO,EMBOCO E REJUNTAMENTO</v>
      </c>
      <c r="C11719" s="749" t="s">
        <v>29990</v>
      </c>
      <c r="D11719" s="749" t="s">
        <v>29997</v>
      </c>
      <c r="E11719" s="749" t="s">
        <v>29998</v>
      </c>
      <c r="I11719" s="749" t="s">
        <v>52</v>
      </c>
      <c r="J11719" s="749" t="n">
        <v>248.51</v>
      </c>
    </row>
    <row collapsed="false" customFormat="false" customHeight="true" hidden="true" ht="12.75" outlineLevel="0" r="11720">
      <c r="A11720" s="749" t="s">
        <v>30000</v>
      </c>
      <c r="B11720" s="749" t="str">
        <f aca="false">C11720&amp;D11720&amp;E11720&amp;F11720&amp;G11720&amp;H11720</f>
        <v>ASSENTAMENTO DE AZULEJOS,PASTILHAS OU LADRILHOS EM PAREDES,EXCLUSIVE ESTES,COM NATA DE CIMENTO COMUM,SOBRE EMBOCO EXISTENTE,INCLUSIVE REJUNTAMENTO COM PASTA DE CIMENTO BRANCO</v>
      </c>
      <c r="C11720" s="749" t="s">
        <v>30001</v>
      </c>
      <c r="D11720" s="749" t="s">
        <v>30002</v>
      </c>
      <c r="E11720" s="749" t="s">
        <v>30003</v>
      </c>
      <c r="I11720" s="749" t="s">
        <v>52</v>
      </c>
      <c r="J11720" s="749" t="n">
        <v>38.92</v>
      </c>
    </row>
    <row collapsed="false" customFormat="false" customHeight="true" hidden="true" ht="12.75" outlineLevel="0" r="11721">
      <c r="A11721" s="749" t="s">
        <v>30004</v>
      </c>
      <c r="B11721" s="749" t="str">
        <f aca="false">C11721&amp;D11721&amp;E11721&amp;F11721&amp;G11721&amp;H11721</f>
        <v>ASSENTAMENTO DE AZULEJOS,PASTILHAS OU LADRILHOS EM PAREDES,EXCLUSIVE ESTES,COM NATA DE CIMENTO COMUM,SOBRE EMBOCO EXISTENTE,INCLUSIVE REJUNTAMENTO COM PASTA DE CIMENTO BRANCO</v>
      </c>
      <c r="C11721" s="749" t="s">
        <v>30001</v>
      </c>
      <c r="D11721" s="749" t="s">
        <v>30002</v>
      </c>
      <c r="E11721" s="749" t="s">
        <v>30003</v>
      </c>
      <c r="I11721" s="749" t="s">
        <v>52</v>
      </c>
      <c r="J11721" s="749" t="n">
        <v>33.93</v>
      </c>
    </row>
    <row collapsed="false" customFormat="false" customHeight="true" hidden="true" ht="51" outlineLevel="0" r="11722">
      <c r="A11722" s="749" t="s">
        <v>30005</v>
      </c>
      <c r="B11722" s="758" t="str">
        <f aca="false">C11722&amp;D11722&amp;E11722&amp;F11722&amp;G11722&amp;H11722</f>
        <v>ASSENTAMENTO DE AZULEJOS,PASTILHAS OU LADRILHOS,EM PAREDES,EXCLUSIVE ESTES,CONSTANDO DE CHAPISCO DE CIMENTO E AREIA,NO TRACO 1:3,EMBOCO DE ARGAMASSA DE CIMENTO,SAIBRO E AREIA,NO TRACO 1:3:3,NATA DE CIMENTO COMUM E REJUNTAMENTO COM PASTA DECIMENTO BRANCO</v>
      </c>
      <c r="C11722" s="749" t="s">
        <v>30006</v>
      </c>
      <c r="D11722" s="749" t="s">
        <v>30007</v>
      </c>
      <c r="E11722" s="749" t="s">
        <v>30008</v>
      </c>
      <c r="F11722" s="749" t="s">
        <v>30009</v>
      </c>
      <c r="G11722" s="749" t="s">
        <v>29963</v>
      </c>
      <c r="I11722" s="749" t="s">
        <v>52</v>
      </c>
      <c r="J11722" s="749" t="n">
        <v>70.35</v>
      </c>
    </row>
    <row collapsed="false" customFormat="false" customHeight="true" hidden="true" ht="51" outlineLevel="0" r="11723">
      <c r="A11723" s="749" t="s">
        <v>30010</v>
      </c>
      <c r="B11723" s="758" t="str">
        <f aca="false">C11723&amp;D11723&amp;E11723&amp;F11723&amp;G11723&amp;H11723</f>
        <v>ASSENTAMENTO DE AZULEJOS,PASTILHAS OU LADRILHOS,EM PAREDES,EXCLUSIVE ESTES,CONSTANDO DE CHAPISCO DE CIMENTO E AREIA,NO TRACO 1:3,EMBOCO DE ARGAMASSA DE CIMENTO,SAIBRO E AREIA,NO TRACO 1:3:3,NATA DE CIMENTO COMUM E REJUNTAMENTO COM PASTA DECIMENTO BRANCO</v>
      </c>
      <c r="C11723" s="749" t="s">
        <v>30006</v>
      </c>
      <c r="D11723" s="749" t="s">
        <v>30007</v>
      </c>
      <c r="E11723" s="749" t="s">
        <v>30008</v>
      </c>
      <c r="F11723" s="749" t="s">
        <v>30009</v>
      </c>
      <c r="G11723" s="749" t="s">
        <v>29963</v>
      </c>
      <c r="I11723" s="749" t="s">
        <v>52</v>
      </c>
      <c r="J11723" s="749" t="n">
        <v>62.18</v>
      </c>
    </row>
    <row collapsed="false" customFormat="false" customHeight="true" hidden="true" ht="51" outlineLevel="0" r="11724">
      <c r="A11724" s="749" t="s">
        <v>30011</v>
      </c>
      <c r="B11724" s="758" t="str">
        <f aca="false">C11724&amp;D11724&amp;E11724&amp;F11724&amp;G11724&amp;H11724</f>
        <v>ASSENTAMENTO DE AZULEJOS,PASTILHAS OU LADRILHOS,EM PAREDES,EXCLUSIVE ESTES,CONSTANDO DE CHAPISCO DE CIMENTO E AREIA,NO TRACO 1:3,EMBOCO DE ARGAMASSA DE CIMENTO,SAIBRO E AREIA,NO TRACO 1:3:3,NATA DE CIMENTO COMUM E REJUNTAMENTO COM PASTA DECIMENTO BRANCO E CORANTE</v>
      </c>
      <c r="C11724" s="749" t="s">
        <v>30006</v>
      </c>
      <c r="D11724" s="749" t="s">
        <v>30007</v>
      </c>
      <c r="E11724" s="749" t="s">
        <v>30008</v>
      </c>
      <c r="F11724" s="749" t="s">
        <v>30009</v>
      </c>
      <c r="G11724" s="749" t="s">
        <v>30012</v>
      </c>
      <c r="I11724" s="749" t="s">
        <v>52</v>
      </c>
      <c r="J11724" s="749" t="n">
        <v>73.55</v>
      </c>
    </row>
    <row collapsed="false" customFormat="false" customHeight="true" hidden="true" ht="51" outlineLevel="0" r="11725">
      <c r="A11725" s="749" t="s">
        <v>30013</v>
      </c>
      <c r="B11725" s="758" t="str">
        <f aca="false">C11725&amp;D11725&amp;E11725&amp;F11725&amp;G11725&amp;H11725</f>
        <v>ASSENTAMENTO DE AZULEJOS,PASTILHAS OU LADRILHOS,EM PAREDES,EXCLUSIVE ESTES,CONSTANDO DE CHAPISCO DE CIMENTO E AREIA,NO TRACO 1:3,EMBOCO DE ARGAMASSA DE CIMENTO,SAIBRO E AREIA,NO TRACO 1:3:3,NATA DE CIMENTO COMUM E REJUNTAMENTO COM PASTA DECIMENTO BRANCO E CORANTE</v>
      </c>
      <c r="C11725" s="749" t="s">
        <v>30006</v>
      </c>
      <c r="D11725" s="749" t="s">
        <v>30007</v>
      </c>
      <c r="E11725" s="749" t="s">
        <v>30008</v>
      </c>
      <c r="F11725" s="749" t="s">
        <v>30009</v>
      </c>
      <c r="G11725" s="749" t="s">
        <v>30012</v>
      </c>
      <c r="I11725" s="749" t="s">
        <v>52</v>
      </c>
      <c r="J11725" s="749" t="n">
        <v>65.38</v>
      </c>
    </row>
    <row collapsed="false" customFormat="false" customHeight="true" hidden="true" ht="12.75" outlineLevel="0" r="11726">
      <c r="A11726" s="749" t="s">
        <v>30014</v>
      </c>
      <c r="B11726" s="749" t="str">
        <f aca="false">C11726&amp;D11726&amp;E11726&amp;F11726&amp;G11726&amp;H11726</f>
        <v>REJUNTAMENTO DE AZULEJOS,PASTILHAS OU LADRILHOS,EM PAREDES,COM PASTA DE CIMENTO BRANCO</v>
      </c>
      <c r="C11726" s="749" t="s">
        <v>30015</v>
      </c>
      <c r="D11726" s="749" t="s">
        <v>30016</v>
      </c>
      <c r="I11726" s="749" t="s">
        <v>52</v>
      </c>
      <c r="J11726" s="749" t="n">
        <v>2.17</v>
      </c>
    </row>
    <row collapsed="false" customFormat="false" customHeight="true" hidden="true" ht="12.75" outlineLevel="0" r="11727">
      <c r="A11727" s="749" t="s">
        <v>30017</v>
      </c>
      <c r="B11727" s="749" t="str">
        <f aca="false">C11727&amp;D11727&amp;E11727&amp;F11727&amp;G11727&amp;H11727</f>
        <v>REJUNTAMENTO DE AZULEJOS,PASTILHAS OU LADRILHOS,EM PAREDES,COM PASTA DE CIMENTO BRANCO</v>
      </c>
      <c r="C11727" s="749" t="s">
        <v>30015</v>
      </c>
      <c r="D11727" s="749" t="s">
        <v>30016</v>
      </c>
      <c r="I11727" s="749" t="s">
        <v>52</v>
      </c>
      <c r="J11727" s="749" t="n">
        <v>1.91</v>
      </c>
    </row>
    <row collapsed="false" customFormat="false" customHeight="true" hidden="true" ht="38.25" outlineLevel="0" r="11728">
      <c r="A11728" s="749" t="s">
        <v>30018</v>
      </c>
      <c r="B11728" s="758" t="str">
        <f aca="false">C11728&amp;D11728&amp;E11728&amp;F11728&amp;G11728&amp;H11728</f>
        <v>ASSENTAMENTO DE AZULEJOS,PASTILHAS OU LADRILHOS,EM PAREDES,EXCLUSIVE ESTES,COM EMBOCO(PRONTO)EM MASSA UNICA DE CIMENTO EAREIA TERMOTRATADA,ARGAMASSA COLANTE E REJUNTAMENTO COM ARGAMASSA INDUSTRIALIZADA,EXCLUSIVE CHAPISCO</v>
      </c>
      <c r="C11728" s="749" t="s">
        <v>30006</v>
      </c>
      <c r="D11728" s="749" t="s">
        <v>30019</v>
      </c>
      <c r="E11728" s="749" t="s">
        <v>30020</v>
      </c>
      <c r="F11728" s="749" t="s">
        <v>30021</v>
      </c>
      <c r="I11728" s="749" t="s">
        <v>52</v>
      </c>
      <c r="J11728" s="749" t="n">
        <v>57.08</v>
      </c>
    </row>
    <row collapsed="false" customFormat="false" customHeight="true" hidden="true" ht="38.25" outlineLevel="0" r="11729">
      <c r="A11729" s="749" t="s">
        <v>30022</v>
      </c>
      <c r="B11729" s="758" t="str">
        <f aca="false">C11729&amp;D11729&amp;E11729&amp;F11729&amp;G11729&amp;H11729</f>
        <v>ASSENTAMENTO DE AZULEJOS,PASTILHAS OU LADRILHOS,EM PAREDES,EXCLUSIVE ESTES,COM EMBOCO(PRONTO)EM MASSA UNICA DE CIMENTO EAREIA TERMOTRATADA,ARGAMASSA COLANTE E REJUNTAMENTO COM ARGAMASSA INDUSTRIALIZADA,EXCLUSIVE CHAPISCO</v>
      </c>
      <c r="C11729" s="749" t="s">
        <v>30006</v>
      </c>
      <c r="D11729" s="749" t="s">
        <v>30019</v>
      </c>
      <c r="E11729" s="749" t="s">
        <v>30020</v>
      </c>
      <c r="F11729" s="749" t="s">
        <v>30021</v>
      </c>
      <c r="I11729" s="749" t="s">
        <v>52</v>
      </c>
      <c r="J11729" s="749" t="n">
        <v>52.15</v>
      </c>
    </row>
    <row collapsed="false" customFormat="false" customHeight="true" hidden="true" ht="51" outlineLevel="0" r="11730">
      <c r="A11730" s="749" t="s">
        <v>30023</v>
      </c>
      <c r="B11730" s="758" t="str">
        <f aca="false">C11730&amp;D11730&amp;E11730&amp;F11730&amp;G11730&amp;H11730</f>
        <v>ASSENTAMENTO DE AZULEJOS,PASTILHAS OU LADRILHOS,EM PAREDES,EXCLUSIVE ESTES,COM EMBOCO(PRONTO)EM MASSA UNICA DE CIMENTO EAREIA TERMOTRATADA,ARGAMASSA COLANTE E REJUNTAMENTO COM ARGAMASSA INDUSTRIALIZADA,INCLUSIVE CHAPISCO DE CIMENTO E AREIA,NO TRACO 1:3</v>
      </c>
      <c r="C11730" s="749" t="s">
        <v>30006</v>
      </c>
      <c r="D11730" s="749" t="s">
        <v>30019</v>
      </c>
      <c r="E11730" s="749" t="s">
        <v>30020</v>
      </c>
      <c r="F11730" s="749" t="s">
        <v>30024</v>
      </c>
      <c r="G11730" s="749" t="s">
        <v>30025</v>
      </c>
      <c r="I11730" s="749" t="s">
        <v>52</v>
      </c>
      <c r="J11730" s="749" t="n">
        <v>62</v>
      </c>
    </row>
    <row collapsed="false" customFormat="false" customHeight="true" hidden="true" ht="51" outlineLevel="0" r="11731">
      <c r="A11731" s="749" t="s">
        <v>30026</v>
      </c>
      <c r="B11731" s="758" t="str">
        <f aca="false">C11731&amp;D11731&amp;E11731&amp;F11731&amp;G11731&amp;H11731</f>
        <v>ASSENTAMENTO DE AZULEJOS,PASTILHAS OU LADRILHOS,EM PAREDES,EXCLUSIVE ESTES,COM EMBOCO(PRONTO)EM MASSA UNICA DE CIMENTO EAREIA TERMOTRATADA,ARGAMASSA COLANTE E REJUNTAMENTO COM ARGAMASSA INDUSTRIALIZADA,INCLUSIVE CHAPISCO DE CIMENTO E AREIA,NO TRACO 1:3</v>
      </c>
      <c r="C11731" s="749" t="s">
        <v>30006</v>
      </c>
      <c r="D11731" s="749" t="s">
        <v>30019</v>
      </c>
      <c r="E11731" s="749" t="s">
        <v>30020</v>
      </c>
      <c r="F11731" s="749" t="s">
        <v>30024</v>
      </c>
      <c r="G11731" s="749" t="s">
        <v>30025</v>
      </c>
      <c r="I11731" s="749" t="s">
        <v>52</v>
      </c>
      <c r="J11731" s="749" t="n">
        <v>56.56</v>
      </c>
    </row>
    <row collapsed="false" customFormat="false" customHeight="true" hidden="true" ht="25.5" outlineLevel="0" r="11732">
      <c r="A11732" s="749" t="s">
        <v>30027</v>
      </c>
      <c r="B11732" s="758" t="str">
        <f aca="false">C11732&amp;D11732&amp;E11732&amp;F11732&amp;G11732&amp;H11732</f>
        <v>ASSENTAMENTO DE AZULEJOS,PASTILHAS OU LADRILHOS,EM PAREDES,EXCLUSIVE:AZULEJOS,PASTILHAS OU LADRILHOS,EMBOCO,CHAPISCO EREJUNTAMENTO</v>
      </c>
      <c r="C11732" s="749" t="s">
        <v>30006</v>
      </c>
      <c r="D11732" s="749" t="s">
        <v>30028</v>
      </c>
      <c r="E11732" s="749" t="s">
        <v>30029</v>
      </c>
      <c r="I11732" s="749" t="s">
        <v>52</v>
      </c>
      <c r="J11732" s="749" t="n">
        <v>37.03</v>
      </c>
    </row>
    <row collapsed="false" customFormat="false" customHeight="true" hidden="true" ht="25.5" outlineLevel="0" r="11733">
      <c r="A11733" s="749" t="s">
        <v>30030</v>
      </c>
      <c r="B11733" s="758" t="str">
        <f aca="false">C11733&amp;D11733&amp;E11733&amp;F11733&amp;G11733&amp;H11733</f>
        <v>ASSENTAMENTO DE AZULEJOS,PASTILHAS OU LADRILHOS,EM PAREDES,EXCLUSIVE:AZULEJOS,PASTILHAS OU LADRILHOS,EMBOCO,CHAPISCO EREJUNTAMENTO</v>
      </c>
      <c r="C11733" s="749" t="s">
        <v>30006</v>
      </c>
      <c r="D11733" s="749" t="s">
        <v>30028</v>
      </c>
      <c r="E11733" s="749" t="s">
        <v>30029</v>
      </c>
      <c r="I11733" s="749" t="s">
        <v>52</v>
      </c>
      <c r="J11733" s="749" t="n">
        <v>32.1</v>
      </c>
    </row>
    <row collapsed="false" customFormat="false" customHeight="true" hidden="true" ht="12.75" outlineLevel="0" r="11734">
      <c r="A11734" s="749" t="s">
        <v>30031</v>
      </c>
      <c r="B11734" s="749" t="str">
        <f aca="false">C11734&amp;D11734&amp;E11734&amp;F11734&amp;G11734&amp;H11734</f>
        <v>ASSENTAMENTO DE PEITORIL DE MARMORE,GRANITO OU AFINS,EXCLUSIVE ESTES,ATE 20CM DE LARGURA,ASSENTE CONFORME ITEM 13.345.0015</v>
      </c>
      <c r="C11734" s="749" t="s">
        <v>30032</v>
      </c>
      <c r="D11734" s="749" t="s">
        <v>30033</v>
      </c>
      <c r="E11734" s="759" t="s">
        <v>30034</v>
      </c>
      <c r="I11734" s="749" t="s">
        <v>236</v>
      </c>
      <c r="J11734" s="749" t="n">
        <v>37</v>
      </c>
    </row>
    <row collapsed="false" customFormat="false" customHeight="true" hidden="true" ht="12.75" outlineLevel="0" r="11735">
      <c r="A11735" s="749" t="s">
        <v>30035</v>
      </c>
      <c r="B11735" s="749" t="str">
        <f aca="false">C11735&amp;D11735&amp;E11735&amp;F11735&amp;G11735&amp;H11735</f>
        <v>ASSENTAMENTO DE PEITORIL DE MARMORE,GRANITO OU AFINS,EXCLUSIVE ESTES,ATE 20CM DE LARGURA,ASSENTE CONFORME ITEM 13.345.0015</v>
      </c>
      <c r="C11735" s="749" t="s">
        <v>30032</v>
      </c>
      <c r="D11735" s="749" t="s">
        <v>30033</v>
      </c>
      <c r="E11735" s="759" t="s">
        <v>30034</v>
      </c>
      <c r="I11735" s="749" t="s">
        <v>236</v>
      </c>
      <c r="J11735" s="749" t="n">
        <v>32.41</v>
      </c>
    </row>
    <row collapsed="false" customFormat="false" customHeight="true" hidden="true" ht="12.75" outlineLevel="0" r="11736">
      <c r="A11736" s="749" t="s">
        <v>30036</v>
      </c>
      <c r="B11736" s="749" t="str">
        <f aca="false">C11736&amp;D11736&amp;E11736&amp;F11736&amp;G11736&amp;H11736</f>
        <v>ASSENTAMENTO DE PEITORIL DE MARMORE, GRANITO OU AFINS, EXCLUSIVE ESTES, DE 20 A 30CM DE LARGURA, ASSENTE CONFORME  ITEM13.345.0015</v>
      </c>
      <c r="C11736" s="749" t="s">
        <v>30037</v>
      </c>
      <c r="D11736" s="749" t="s">
        <v>30038</v>
      </c>
      <c r="E11736" s="749" t="s">
        <v>30039</v>
      </c>
      <c r="I11736" s="749" t="s">
        <v>236</v>
      </c>
      <c r="J11736" s="749" t="n">
        <v>38.52</v>
      </c>
    </row>
    <row collapsed="false" customFormat="false" customHeight="true" hidden="true" ht="12.75" outlineLevel="0" r="11737">
      <c r="A11737" s="749" t="s">
        <v>30040</v>
      </c>
      <c r="B11737" s="749" t="str">
        <f aca="false">C11737&amp;D11737&amp;E11737&amp;F11737&amp;G11737&amp;H11737</f>
        <v>ASSENTAMENTO DE PEITORIL DE MARMORE, GRANITO OU AFINS, EXCLUSIVE ESTES, DE 20 A 30CM DE LARGURA, ASSENTE CONFORME  ITEM13.345.0015</v>
      </c>
      <c r="C11737" s="749" t="s">
        <v>30037</v>
      </c>
      <c r="D11737" s="749" t="s">
        <v>30038</v>
      </c>
      <c r="E11737" s="749" t="s">
        <v>30039</v>
      </c>
      <c r="I11737" s="749" t="s">
        <v>236</v>
      </c>
      <c r="J11737" s="749" t="n">
        <v>33.91</v>
      </c>
    </row>
    <row collapsed="false" customFormat="false" customHeight="true" hidden="true" ht="12.75" outlineLevel="0" r="11738">
      <c r="A11738" s="749" t="s">
        <v>30041</v>
      </c>
      <c r="B11738" s="749" t="str">
        <f aca="false">C11738&amp;D11738&amp;E11738&amp;F11738&amp;G11738&amp;H11738</f>
        <v>REVESTIMENTO COM NATA DE CIMENTO E ADESIVO APLICADO UNIFORMEMENTE SOBRE SUPERFICIE DE AZULEJO,PASTILHA OU CERAMICA,ALISADO A COLHER E LIXADO</v>
      </c>
      <c r="C11738" s="749" t="s">
        <v>30042</v>
      </c>
      <c r="D11738" s="749" t="s">
        <v>30043</v>
      </c>
      <c r="E11738" s="749" t="s">
        <v>30044</v>
      </c>
      <c r="I11738" s="749" t="s">
        <v>52</v>
      </c>
      <c r="J11738" s="749" t="n">
        <v>23.71</v>
      </c>
    </row>
    <row collapsed="false" customFormat="false" customHeight="true" hidden="true" ht="12.75" outlineLevel="0" r="11739">
      <c r="A11739" s="749" t="s">
        <v>30045</v>
      </c>
      <c r="B11739" s="749" t="str">
        <f aca="false">C11739&amp;D11739&amp;E11739&amp;F11739&amp;G11739&amp;H11739</f>
        <v>REVESTIMENTO COM NATA DE CIMENTO E ADESIVO APLICADO UNIFORMEMENTE SOBRE SUPERFICIE DE AZULEJO,PASTILHA OU CERAMICA,ALISADO A COLHER E LIXADO</v>
      </c>
      <c r="C11739" s="749" t="s">
        <v>30042</v>
      </c>
      <c r="D11739" s="749" t="s">
        <v>30043</v>
      </c>
      <c r="E11739" s="749" t="s">
        <v>30044</v>
      </c>
      <c r="I11739" s="749" t="s">
        <v>52</v>
      </c>
      <c r="J11739" s="749" t="n">
        <v>23.6</v>
      </c>
    </row>
    <row collapsed="false" customFormat="false" customHeight="true" hidden="true" ht="51" outlineLevel="0" r="11740">
      <c r="A11740" s="749" t="s">
        <v>30046</v>
      </c>
      <c r="B11740" s="758" t="str">
        <f aca="false">C11740&amp;D11740&amp;E11740&amp;F11740&amp;G11740&amp;H11740</f>
        <v>REVESTIMENTO DE PAREDES COM AZULEJO BRANCO 15X15CM,QUALIDADE EXTRA,ASSENTES COM NATA DE CIMENTO COMUM,TENDO JUNTAS CORRIDAS COM 2MM,REJUNTADAS COM PASTA DE CIMENTO BRANCO,INCLUSIVE CHAPISCO DE CIMENTO E AREIA,NO TRACO 1:3 E EMBOCO COM ARGAMASSA DE CIMENTO,SAIBRO E AREIA,NO TRACO 1:3:3 COM ESPESSURADE 2,5CM</v>
      </c>
      <c r="C11740" s="749" t="s">
        <v>30047</v>
      </c>
      <c r="D11740" s="749" t="s">
        <v>30048</v>
      </c>
      <c r="E11740" s="749" t="s">
        <v>30049</v>
      </c>
      <c r="F11740" s="749" t="s">
        <v>30050</v>
      </c>
      <c r="G11740" s="749" t="s">
        <v>30051</v>
      </c>
      <c r="H11740" s="749" t="s">
        <v>30052</v>
      </c>
      <c r="I11740" s="749" t="s">
        <v>52</v>
      </c>
      <c r="J11740" s="749" t="n">
        <v>82.84</v>
      </c>
    </row>
    <row collapsed="false" customFormat="false" customHeight="true" hidden="true" ht="51" outlineLevel="0" r="11741">
      <c r="A11741" s="749" t="s">
        <v>30053</v>
      </c>
      <c r="B11741" s="758" t="str">
        <f aca="false">C11741&amp;D11741&amp;E11741&amp;F11741&amp;G11741&amp;H11741</f>
        <v>REVESTIMENTO DE PAREDES COM AZULEJO BRANCO 15X15CM,QUALIDADE EXTRA,ASSENTES COM NATA DE CIMENTO COMUM,TENDO JUNTAS CORRIDAS COM 2MM,REJUNTADAS COM PASTA DE CIMENTO BRANCO,INCLUSIVE CHAPISCO DE CIMENTO E AREIA,NO TRACO 1:3 E EMBOCO COM ARGAMASSA DE CIMENTO,SAIBRO E AREIA,NO TRACO 1:3:3 COM ESPESSURADE 2,5CM</v>
      </c>
      <c r="C11741" s="749" t="s">
        <v>30047</v>
      </c>
      <c r="D11741" s="749" t="s">
        <v>30048</v>
      </c>
      <c r="E11741" s="749" t="s">
        <v>30049</v>
      </c>
      <c r="F11741" s="749" t="s">
        <v>30050</v>
      </c>
      <c r="G11741" s="749" t="s">
        <v>30051</v>
      </c>
      <c r="H11741" s="749" t="s">
        <v>30052</v>
      </c>
      <c r="I11741" s="749" t="s">
        <v>52</v>
      </c>
      <c r="J11741" s="749" t="n">
        <v>74.66</v>
      </c>
    </row>
    <row collapsed="false" customFormat="false" customHeight="true" hidden="true" ht="38.25" outlineLevel="0" r="11742">
      <c r="A11742" s="749" t="s">
        <v>30054</v>
      </c>
      <c r="B11742" s="758" t="str">
        <f aca="false">C11742&amp;D11742&amp;E11742&amp;F11742&amp;G11742&amp;H11742</f>
        <v>REVESTIMENTO DE PAREDES COM AZULEJO BRANCO 15X15CM,QUALIDADE EXTRA,ASSENTES COM NATA DE CIMENTO COMUM,TENDO JUNTAS CORRIDAS COM 2MM,REJUNTADAS COM PASTA DE CIMENTO BRANCO,EXCLUSIVE CHAPISCO E EMBOCO</v>
      </c>
      <c r="C11742" s="749" t="s">
        <v>30047</v>
      </c>
      <c r="D11742" s="749" t="s">
        <v>30048</v>
      </c>
      <c r="E11742" s="749" t="s">
        <v>30055</v>
      </c>
      <c r="F11742" s="749" t="s">
        <v>30056</v>
      </c>
      <c r="I11742" s="749" t="s">
        <v>52</v>
      </c>
      <c r="J11742" s="749" t="n">
        <v>51.41</v>
      </c>
    </row>
    <row collapsed="false" customFormat="false" customHeight="true" hidden="true" ht="38.25" outlineLevel="0" r="11743">
      <c r="A11743" s="749" t="s">
        <v>30057</v>
      </c>
      <c r="B11743" s="758" t="str">
        <f aca="false">C11743&amp;D11743&amp;E11743&amp;F11743&amp;G11743&amp;H11743</f>
        <v>REVESTIMENTO DE PAREDES COM AZULEJO BRANCO 15X15CM,QUALIDADE EXTRA,ASSENTES COM NATA DE CIMENTO COMUM,TENDO JUNTAS CORRIDAS COM 2MM,REJUNTADAS COM PASTA DE CIMENTO BRANCO,EXCLUSIVE CHAPISCO E EMBOCO</v>
      </c>
      <c r="C11743" s="749" t="s">
        <v>30047</v>
      </c>
      <c r="D11743" s="749" t="s">
        <v>30048</v>
      </c>
      <c r="E11743" s="749" t="s">
        <v>30055</v>
      </c>
      <c r="F11743" s="749" t="s">
        <v>30056</v>
      </c>
      <c r="I11743" s="749" t="s">
        <v>52</v>
      </c>
      <c r="J11743" s="749" t="n">
        <v>46.42</v>
      </c>
    </row>
    <row collapsed="false" customFormat="false" customHeight="true" hidden="true" ht="12.75" outlineLevel="0" r="11744">
      <c r="A11744" s="749" t="s">
        <v>30058</v>
      </c>
      <c r="B11744" s="749" t="str">
        <f aca="false">C11744&amp;D11744&amp;E11744&amp;F11744&amp;G11744&amp;H11744</f>
        <v>REVESTIMENTO DE PAREDES COM AZULEJO BRANCO 15X15CM,QUALIDADE EXTRA,ASSENTE CONFORME ITEM 13.025.0058</v>
      </c>
      <c r="C11744" s="749" t="s">
        <v>30047</v>
      </c>
      <c r="D11744" s="749" t="s">
        <v>30059</v>
      </c>
      <c r="I11744" s="749" t="s">
        <v>52</v>
      </c>
      <c r="J11744" s="749" t="n">
        <v>74.48</v>
      </c>
    </row>
    <row collapsed="false" customFormat="false" customHeight="true" hidden="true" ht="12.75" outlineLevel="0" r="11745">
      <c r="A11745" s="749" t="s">
        <v>30060</v>
      </c>
      <c r="B11745" s="749" t="str">
        <f aca="false">C11745&amp;D11745&amp;E11745&amp;F11745&amp;G11745&amp;H11745</f>
        <v>REVESTIMENTO DE PAREDES COM AZULEJO BRANCO 15X15CM,QUALIDADE EXTRA,ASSENTE CONFORME ITEM 13.025.0058</v>
      </c>
      <c r="C11745" s="749" t="s">
        <v>30047</v>
      </c>
      <c r="D11745" s="749" t="s">
        <v>30059</v>
      </c>
      <c r="I11745" s="749" t="s">
        <v>52</v>
      </c>
      <c r="J11745" s="749" t="n">
        <v>69.04</v>
      </c>
    </row>
    <row collapsed="false" customFormat="false" customHeight="true" hidden="true" ht="63.75" outlineLevel="0" r="11746">
      <c r="A11746" s="749" t="s">
        <v>30061</v>
      </c>
      <c r="B11746" s="758" t="str">
        <f aca="false">C11746&amp;D11746&amp;E11746&amp;F11746&amp;G11746&amp;H11746</f>
        <v>REVESTIMENTO DE PAREDES C/TIJOLOS CERAMICOS TIPO "BOCA DE SAPO",DE 20X9CM,FENDIDO AO MEIO,ASSENTES C/JUNTAS REENTRANTESDE 1CM DE LARGURA E TAMBEM DE PROFUNDIDADE, REJUNTADAS COMCIMENTO COMUM OU CIMENTO BRANCO,INCLUSIVE CHAPISCO DE CIMENTO E AREIA,NO TRACO 1:3 E EMBOCO COM ARGAMASSA DE CIMENTO,SAIBRO E AREIA,NO TRACO 1:3:3,COM ESPESSURA 2,5CM</v>
      </c>
      <c r="C11746" s="749" t="s">
        <v>30062</v>
      </c>
      <c r="D11746" s="749" t="s">
        <v>30063</v>
      </c>
      <c r="E11746" s="749" t="s">
        <v>30064</v>
      </c>
      <c r="F11746" s="749" t="s">
        <v>30065</v>
      </c>
      <c r="G11746" s="749" t="s">
        <v>30066</v>
      </c>
      <c r="H11746" s="749" t="s">
        <v>30067</v>
      </c>
      <c r="I11746" s="749" t="s">
        <v>52</v>
      </c>
      <c r="J11746" s="749" t="n">
        <v>171.81</v>
      </c>
    </row>
    <row collapsed="false" customFormat="false" customHeight="true" hidden="true" ht="63.75" outlineLevel="0" r="11747">
      <c r="A11747" s="749" t="s">
        <v>30068</v>
      </c>
      <c r="B11747" s="758" t="str">
        <f aca="false">C11747&amp;D11747&amp;E11747&amp;F11747&amp;G11747&amp;H11747</f>
        <v>REVESTIMENTO DE PAREDES C/TIJOLOS CERAMICOS TIPO "BOCA DE SAPO",DE 20X9CM,FENDIDO AO MEIO,ASSENTES C/JUNTAS REENTRANTESDE 1CM DE LARGURA E TAMBEM DE PROFUNDIDADE, REJUNTADAS COMCIMENTO COMUM OU CIMENTO BRANCO,INCLUSIVE CHAPISCO DE CIMENTO E AREIA,NO TRACO 1:3 E EMBOCO COM ARGAMASSA DE CIMENTO,SAIBRO E AREIA,NO TRACO 1:3:3,COM ESPESSURA 2,5CM</v>
      </c>
      <c r="C11747" s="749" t="s">
        <v>30062</v>
      </c>
      <c r="D11747" s="749" t="s">
        <v>30063</v>
      </c>
      <c r="E11747" s="749" t="s">
        <v>30064</v>
      </c>
      <c r="F11747" s="749" t="s">
        <v>30065</v>
      </c>
      <c r="G11747" s="749" t="s">
        <v>30066</v>
      </c>
      <c r="H11747" s="749" t="s">
        <v>30067</v>
      </c>
      <c r="I11747" s="749" t="s">
        <v>52</v>
      </c>
      <c r="J11747" s="749" t="n">
        <v>152.79</v>
      </c>
    </row>
    <row collapsed="false" customFormat="false" customHeight="true" hidden="true" ht="63.75" outlineLevel="0" r="11748">
      <c r="A11748" s="749" t="s">
        <v>30069</v>
      </c>
      <c r="B11748" s="758" t="str">
        <f aca="false">C11748&amp;D11748&amp;E11748&amp;F11748&amp;G11748&amp;H11748</f>
        <v>REVESTIMENTO DE PAREDE COM TIJOLOS CERAMICOS TIPO "4 FACES",DE 20X6CM,FENDIDO AO MEIO,ASSENTES COM JUNTAS REENTRANTES DE1CM DE LARGURA E TAMBEM DE PROFUNDIDADE,REJUNTADAS COM CIMENTO COMUM OU CIMENTO BRANCO, INCLUSIVE CHAPISCO DE CIMENTO EAREIA,NO TRACO 1:3 E EMBOCO COM ARGAMASSA DE CIMENTO,SAIBROE AREIA,NO TRACO 1:3:3,COM ESPESSURA 2,5CM</v>
      </c>
      <c r="C11748" s="749" t="s">
        <v>30070</v>
      </c>
      <c r="D11748" s="749" t="s">
        <v>30071</v>
      </c>
      <c r="E11748" s="749" t="s">
        <v>30072</v>
      </c>
      <c r="F11748" s="749" t="s">
        <v>30073</v>
      </c>
      <c r="G11748" s="749" t="s">
        <v>30074</v>
      </c>
      <c r="H11748" s="749" t="s">
        <v>30075</v>
      </c>
      <c r="I11748" s="749" t="s">
        <v>52</v>
      </c>
      <c r="J11748" s="749" t="n">
        <v>170.48</v>
      </c>
    </row>
    <row collapsed="false" customFormat="false" customHeight="true" hidden="true" ht="63.75" outlineLevel="0" r="11749">
      <c r="A11749" s="749" t="s">
        <v>30076</v>
      </c>
      <c r="B11749" s="758" t="str">
        <f aca="false">C11749&amp;D11749&amp;E11749&amp;F11749&amp;G11749&amp;H11749</f>
        <v>REVESTIMENTO DE PAREDE COM TIJOLOS CERAMICOS TIPO "4 FACES",DE 20X6CM,FENDIDO AO MEIO,ASSENTES COM JUNTAS REENTRANTES DE1CM DE LARGURA E TAMBEM DE PROFUNDIDADE,REJUNTADAS COM CIMENTO COMUM OU CIMENTO BRANCO, INCLUSIVE CHAPISCO DE CIMENTO EAREIA,NO TRACO 1:3 E EMBOCO COM ARGAMASSA DE CIMENTO,SAIBROE AREIA,NO TRACO 1:3:3,COM ESPESSURA 2,5CM</v>
      </c>
      <c r="C11749" s="749" t="s">
        <v>30070</v>
      </c>
      <c r="D11749" s="749" t="s">
        <v>30071</v>
      </c>
      <c r="E11749" s="749" t="s">
        <v>30072</v>
      </c>
      <c r="F11749" s="749" t="s">
        <v>30073</v>
      </c>
      <c r="G11749" s="749" t="s">
        <v>30074</v>
      </c>
      <c r="H11749" s="749" t="s">
        <v>30075</v>
      </c>
      <c r="I11749" s="749" t="s">
        <v>52</v>
      </c>
      <c r="J11749" s="749" t="n">
        <v>150.96</v>
      </c>
    </row>
    <row collapsed="false" customFormat="false" customHeight="true" hidden="true" ht="12.75" outlineLevel="0" r="11750">
      <c r="A11750" s="749" t="s">
        <v>30077</v>
      </c>
      <c r="B11750" s="749" t="str">
        <f aca="false">C11750&amp;D11750&amp;E11750&amp;F11750&amp;G11750&amp;H11750</f>
        <v>REVESTIMENTO DE PAREDE COM LADRILHOS  CERAMICOS ESMALTADOS,COM MEDIDAS EM TORNO DE 20X20CM E 8,5MM DE ESPESSURA,ASSENTE CONFORME ITEM 13.025.0016</v>
      </c>
      <c r="C11750" s="749" t="s">
        <v>30078</v>
      </c>
      <c r="D11750" s="749" t="s">
        <v>30079</v>
      </c>
      <c r="E11750" s="749" t="s">
        <v>30080</v>
      </c>
      <c r="I11750" s="749" t="s">
        <v>52</v>
      </c>
      <c r="J11750" s="749" t="n">
        <v>122.97</v>
      </c>
    </row>
    <row collapsed="false" customFormat="false" customHeight="true" hidden="true" ht="12.75" outlineLevel="0" r="11751">
      <c r="A11751" s="749" t="s">
        <v>30081</v>
      </c>
      <c r="B11751" s="749" t="str">
        <f aca="false">C11751&amp;D11751&amp;E11751&amp;F11751&amp;G11751&amp;H11751</f>
        <v>REVESTIMENTO DE PAREDE COM LADRILHOS  CERAMICOS ESMALTADOS,COM MEDIDAS EM TORNO DE 20X20CM E 8,5MM DE ESPESSURA,ASSENTE CONFORME ITEM 13.025.0016</v>
      </c>
      <c r="C11751" s="749" t="s">
        <v>30078</v>
      </c>
      <c r="D11751" s="749" t="s">
        <v>30079</v>
      </c>
      <c r="E11751" s="749" t="s">
        <v>30080</v>
      </c>
      <c r="I11751" s="749" t="s">
        <v>52</v>
      </c>
      <c r="J11751" s="749" t="n">
        <v>113.81</v>
      </c>
    </row>
    <row collapsed="false" customFormat="false" customHeight="true" hidden="true" ht="12.75" outlineLevel="0" r="11752">
      <c r="A11752" s="749" t="s">
        <v>30082</v>
      </c>
      <c r="B11752" s="749" t="str">
        <f aca="false">C11752&amp;D11752&amp;E11752&amp;F11752&amp;G11752&amp;H11752</f>
        <v>REVESTIMENTO DE PAREDE COM LADRILHOS CERAMICOS  ESMALTADOS,COM MEDIDAS EM TORNO DE 20X20CM E 8,5MM DE ESPESSURA,ASSENTE CONFORME ITEM 13.025.0058</v>
      </c>
      <c r="C11752" s="749" t="s">
        <v>30083</v>
      </c>
      <c r="D11752" s="749" t="s">
        <v>30079</v>
      </c>
      <c r="E11752" s="749" t="s">
        <v>30084</v>
      </c>
      <c r="I11752" s="749" t="s">
        <v>52</v>
      </c>
      <c r="J11752" s="749" t="n">
        <v>114.61</v>
      </c>
    </row>
    <row collapsed="false" customFormat="false" customHeight="true" hidden="true" ht="12.75" outlineLevel="0" r="11753">
      <c r="A11753" s="749" t="s">
        <v>30085</v>
      </c>
      <c r="B11753" s="749" t="str">
        <f aca="false">C11753&amp;D11753&amp;E11753&amp;F11753&amp;G11753&amp;H11753</f>
        <v>REVESTIMENTO DE PAREDE COM LADRILHOS CERAMICOS  ESMALTADOS,COM MEDIDAS EM TORNO DE 20X20CM E 8,5MM DE ESPESSURA,ASSENTE CONFORME ITEM 13.025.0058</v>
      </c>
      <c r="C11753" s="749" t="s">
        <v>30083</v>
      </c>
      <c r="D11753" s="749" t="s">
        <v>30079</v>
      </c>
      <c r="E11753" s="749" t="s">
        <v>30084</v>
      </c>
      <c r="I11753" s="749" t="s">
        <v>52</v>
      </c>
      <c r="J11753" s="749" t="n">
        <v>108.19</v>
      </c>
    </row>
    <row collapsed="false" customFormat="false" customHeight="true" hidden="true" ht="38.25" outlineLevel="0" r="11754">
      <c r="A11754" s="749" t="s">
        <v>30086</v>
      </c>
      <c r="B11754" s="758" t="str">
        <f aca="false">C11754&amp;D11754&amp;E11754&amp;F11754&amp;G11754&amp;H11754</f>
        <v>REVESTIMENTO DE PAREDES COM LADRILHOS CERAMICOS ESMALTADOS,COM MEDIDAS EM TORNO DE 20X20CM E 8,5MM DE ESPESSURA,ASSENTECOM ARGAMASSA COLANTE,REJUNTAMENTO COM ARGAMASSA INDUSTRIALIZADA,EXCLUSIVE CHAPISCO E EMBOCO</v>
      </c>
      <c r="C11754" s="749" t="s">
        <v>30087</v>
      </c>
      <c r="D11754" s="749" t="s">
        <v>30088</v>
      </c>
      <c r="E11754" s="749" t="s">
        <v>30089</v>
      </c>
      <c r="F11754" s="749" t="s">
        <v>30090</v>
      </c>
      <c r="I11754" s="749" t="s">
        <v>52</v>
      </c>
      <c r="J11754" s="749" t="n">
        <v>72.43</v>
      </c>
    </row>
    <row collapsed="false" customFormat="false" customHeight="true" hidden="true" ht="38.25" outlineLevel="0" r="11755">
      <c r="A11755" s="749" t="s">
        <v>30091</v>
      </c>
      <c r="B11755" s="758" t="str">
        <f aca="false">C11755&amp;D11755&amp;E11755&amp;F11755&amp;G11755&amp;H11755</f>
        <v>REVESTIMENTO DE PAREDES COM LADRILHOS CERAMICOS ESMALTADOS,COM MEDIDAS EM TORNO DE 20X20CM E 8,5MM DE ESPESSURA,ASSENTECOM ARGAMASSA COLANTE,REJUNTAMENTO COM ARGAMASSA INDUSTRIALIZADA,EXCLUSIVE CHAPISCO E EMBOCO</v>
      </c>
      <c r="C11755" s="749" t="s">
        <v>30087</v>
      </c>
      <c r="D11755" s="749" t="s">
        <v>30088</v>
      </c>
      <c r="E11755" s="749" t="s">
        <v>30089</v>
      </c>
      <c r="F11755" s="749" t="s">
        <v>30090</v>
      </c>
      <c r="I11755" s="749" t="s">
        <v>52</v>
      </c>
      <c r="J11755" s="749" t="n">
        <v>67.99</v>
      </c>
    </row>
    <row collapsed="false" customFormat="false" customHeight="true" hidden="true" ht="38.25" outlineLevel="0" r="11756">
      <c r="A11756" s="749" t="s">
        <v>30092</v>
      </c>
      <c r="B11756" s="758" t="str">
        <f aca="false">C11756&amp;D11756&amp;E11756&amp;F11756&amp;G11756&amp;H11756</f>
        <v>REVESTIMENTO DE PAREDES COM CERAMICA BRANCA,CINZA OU BEGE,10X10CM, TELADA, PLACA 30X30CM,ASSENTE COM ARGAMASSA COLANTE,REJUNTAMENTO COM ARGAMASSA INDUSTRIALIZADA, EXCLUSIVE CHAPISCO E EMBOCO</v>
      </c>
      <c r="C11756" s="749" t="s">
        <v>30093</v>
      </c>
      <c r="D11756" s="749" t="s">
        <v>30094</v>
      </c>
      <c r="E11756" s="749" t="s">
        <v>30095</v>
      </c>
      <c r="F11756" s="749" t="s">
        <v>30096</v>
      </c>
      <c r="I11756" s="749" t="s">
        <v>52</v>
      </c>
      <c r="J11756" s="749" t="n">
        <v>72.43</v>
      </c>
    </row>
    <row collapsed="false" customFormat="false" customHeight="true" hidden="true" ht="38.25" outlineLevel="0" r="11757">
      <c r="A11757" s="749" t="s">
        <v>30097</v>
      </c>
      <c r="B11757" s="758" t="str">
        <f aca="false">C11757&amp;D11757&amp;E11757&amp;F11757&amp;G11757&amp;H11757</f>
        <v>REVESTIMENTO DE PAREDES COM CERAMICA BRANCA,CINZA OU BEGE,10X10CM, TELADA, PLACA 30X30CM,ASSENTE COM ARGAMASSA COLANTE,REJUNTAMENTO COM ARGAMASSA INDUSTRIALIZADA, EXCLUSIVE CHAPISCO E EMBOCO</v>
      </c>
      <c r="C11757" s="749" t="s">
        <v>30093</v>
      </c>
      <c r="D11757" s="749" t="s">
        <v>30094</v>
      </c>
      <c r="E11757" s="749" t="s">
        <v>30095</v>
      </c>
      <c r="F11757" s="749" t="s">
        <v>30096</v>
      </c>
      <c r="I11757" s="749" t="s">
        <v>52</v>
      </c>
      <c r="J11757" s="749" t="n">
        <v>67.99</v>
      </c>
    </row>
    <row collapsed="false" customFormat="false" customHeight="true" hidden="true" ht="38.25" outlineLevel="0" r="11758">
      <c r="A11758" s="749" t="s">
        <v>30098</v>
      </c>
      <c r="B11758" s="758" t="str">
        <f aca="false">C11758&amp;D11758&amp;E11758&amp;F11758&amp;G11758&amp;H11758</f>
        <v>REVESTIMENTO DE PAREDES COM CERAMICA AZUL,10X10CM,TELADA,PLACA 30X30CM,ASSENTE COM ARGAMASSA COLANTE,REJUNTAMENTO COM ARGAMASSA INDUSTRIALIZADA,EXCLUSIVE CHAPISCO E EMBOCO</v>
      </c>
      <c r="C11758" s="749" t="s">
        <v>30099</v>
      </c>
      <c r="D11758" s="749" t="s">
        <v>30100</v>
      </c>
      <c r="E11758" s="749" t="s">
        <v>30101</v>
      </c>
      <c r="I11758" s="749" t="s">
        <v>52</v>
      </c>
      <c r="J11758" s="749" t="n">
        <v>79.66</v>
      </c>
    </row>
    <row collapsed="false" customFormat="false" customHeight="true" hidden="true" ht="38.25" outlineLevel="0" r="11759">
      <c r="A11759" s="749" t="s">
        <v>30102</v>
      </c>
      <c r="B11759" s="758" t="str">
        <f aca="false">C11759&amp;D11759&amp;E11759&amp;F11759&amp;G11759&amp;H11759</f>
        <v>REVESTIMENTO DE PAREDES COM CERAMICA AZUL,10X10CM,TELADA,PLACA 30X30CM,ASSENTE COM ARGAMASSA COLANTE,REJUNTAMENTO COM ARGAMASSA INDUSTRIALIZADA,EXCLUSIVE CHAPISCO E EMBOCO</v>
      </c>
      <c r="C11759" s="749" t="s">
        <v>30099</v>
      </c>
      <c r="D11759" s="749" t="s">
        <v>30100</v>
      </c>
      <c r="E11759" s="749" t="s">
        <v>30101</v>
      </c>
      <c r="I11759" s="749" t="s">
        <v>52</v>
      </c>
      <c r="J11759" s="749" t="n">
        <v>75.22</v>
      </c>
    </row>
    <row collapsed="false" customFormat="false" customHeight="true" hidden="true" ht="12.75" outlineLevel="0" r="11760">
      <c r="A11760" s="749" t="s">
        <v>30103</v>
      </c>
      <c r="B11760" s="749" t="str">
        <f aca="false">C11760&amp;D11760&amp;E11760&amp;F11760&amp;G11760&amp;H11760</f>
        <v>REVESTIMENTO DE PAREDES COM CERAMICA BRANCA,CINZA OU BEGE,10X10CM,TELADA,PLACA 30X30CM,ASSENTE CONFORME ITEM 13.025.0058</v>
      </c>
      <c r="C11760" s="749" t="s">
        <v>30093</v>
      </c>
      <c r="D11760" s="749" t="s">
        <v>30104</v>
      </c>
      <c r="I11760" s="749" t="s">
        <v>52</v>
      </c>
      <c r="J11760" s="749" t="n">
        <v>90.47</v>
      </c>
    </row>
    <row collapsed="false" customFormat="false" customHeight="true" hidden="true" ht="12.75" outlineLevel="0" r="11761">
      <c r="A11761" s="749" t="s">
        <v>30105</v>
      </c>
      <c r="B11761" s="749" t="str">
        <f aca="false">C11761&amp;D11761&amp;E11761&amp;F11761&amp;G11761&amp;H11761</f>
        <v>REVESTIMENTO DE PAREDES COM CERAMICA BRANCA,CINZA OU BEGE,10X10CM,TELADA,PLACA 30X30CM,ASSENTE CONFORME ITEM 13.025.0058</v>
      </c>
      <c r="C11761" s="749" t="s">
        <v>30093</v>
      </c>
      <c r="D11761" s="749" t="s">
        <v>30104</v>
      </c>
      <c r="I11761" s="749" t="s">
        <v>52</v>
      </c>
      <c r="J11761" s="749" t="n">
        <v>85.52</v>
      </c>
    </row>
    <row collapsed="false" customFormat="false" customHeight="true" hidden="true" ht="12.75" outlineLevel="0" r="11762">
      <c r="A11762" s="749" t="s">
        <v>30106</v>
      </c>
      <c r="B11762" s="749" t="str">
        <f aca="false">C11762&amp;D11762&amp;E11762&amp;F11762&amp;G11762&amp;H11762</f>
        <v>REVESTIMENTO DE PAREDES COM CERAMICA AZUL,10X10CM,TELADA,PLACA 30X30CM,ASSENTE CONFORME ITEM 13.025.0058</v>
      </c>
      <c r="C11762" s="749" t="s">
        <v>30099</v>
      </c>
      <c r="D11762" s="749" t="s">
        <v>30107</v>
      </c>
      <c r="I11762" s="749" t="s">
        <v>52</v>
      </c>
      <c r="J11762" s="749" t="n">
        <v>97.69</v>
      </c>
    </row>
    <row collapsed="false" customFormat="false" customHeight="true" hidden="true" ht="12.75" outlineLevel="0" r="11763">
      <c r="A11763" s="749" t="s">
        <v>30108</v>
      </c>
      <c r="B11763" s="749" t="str">
        <f aca="false">C11763&amp;D11763&amp;E11763&amp;F11763&amp;G11763&amp;H11763</f>
        <v>REVESTIMENTO DE PAREDES COM CERAMICA AZUL,10X10CM,TELADA,PLACA 30X30CM,ASSENTE CONFORME ITEM 13.025.0058</v>
      </c>
      <c r="C11763" s="749" t="s">
        <v>30099</v>
      </c>
      <c r="D11763" s="749" t="s">
        <v>30107</v>
      </c>
      <c r="I11763" s="749" t="s">
        <v>52</v>
      </c>
      <c r="J11763" s="749" t="n">
        <v>92.75</v>
      </c>
    </row>
    <row collapsed="false" customFormat="false" customHeight="true" hidden="true" ht="38.25" outlineLevel="0" r="11764">
      <c r="A11764" s="749" t="s">
        <v>30109</v>
      </c>
      <c r="B11764" s="758" t="str">
        <f aca="false">C11764&amp;D11764&amp;E11764&amp;F11764&amp;G11764&amp;H11764</f>
        <v>REVESTIMENTO DE PAREDES COM CERAMICA BRANCA,CINZA OU BEGE,10X10CM,ANTIPICHACAO,PLACA 30X30CM,ASSENTE COM ARGAMASSA COLANTE,REJUNTAMENTO COM ARGAMASSA INDUSTRIALIZADA,EXCLUSIVE CHAPISCO E EMBOCO</v>
      </c>
      <c r="C11764" s="749" t="s">
        <v>30093</v>
      </c>
      <c r="D11764" s="749" t="s">
        <v>30110</v>
      </c>
      <c r="E11764" s="749" t="s">
        <v>30111</v>
      </c>
      <c r="F11764" s="749" t="s">
        <v>30112</v>
      </c>
      <c r="I11764" s="749" t="s">
        <v>52</v>
      </c>
      <c r="J11764" s="749" t="n">
        <v>73</v>
      </c>
    </row>
    <row collapsed="false" customFormat="false" customHeight="true" hidden="true" ht="38.25" outlineLevel="0" r="11765">
      <c r="A11765" s="749" t="s">
        <v>30113</v>
      </c>
      <c r="B11765" s="758" t="str">
        <f aca="false">C11765&amp;D11765&amp;E11765&amp;F11765&amp;G11765&amp;H11765</f>
        <v>REVESTIMENTO DE PAREDES COM CERAMICA BRANCA,CINZA OU BEGE,10X10CM,ANTIPICHACAO,PLACA 30X30CM,ASSENTE COM ARGAMASSA COLANTE,REJUNTAMENTO COM ARGAMASSA INDUSTRIALIZADA,EXCLUSIVE CHAPISCO E EMBOCO</v>
      </c>
      <c r="C11765" s="749" t="s">
        <v>30093</v>
      </c>
      <c r="D11765" s="749" t="s">
        <v>30110</v>
      </c>
      <c r="E11765" s="749" t="s">
        <v>30111</v>
      </c>
      <c r="F11765" s="749" t="s">
        <v>30112</v>
      </c>
      <c r="I11765" s="749" t="s">
        <v>52</v>
      </c>
      <c r="J11765" s="749" t="n">
        <v>68.56</v>
      </c>
    </row>
    <row collapsed="false" customFormat="false" customHeight="true" hidden="true" ht="12.75" outlineLevel="0" r="11766">
      <c r="A11766" s="749" t="s">
        <v>30114</v>
      </c>
      <c r="B11766" s="749" t="str">
        <f aca="false">C11766&amp;D11766&amp;E11766&amp;F11766&amp;G11766&amp;H11766</f>
        <v>REVESTIMENTO DE PAREDES COM CERAMICA BRANCA, CINZA  OU  BEGE,10X10CM,ANTIPICHACAO,PLACA 30X30CM,ASSENTE CONFORME ITEM 13.025.0058</v>
      </c>
      <c r="C11766" s="749" t="s">
        <v>30115</v>
      </c>
      <c r="D11766" s="749" t="s">
        <v>30116</v>
      </c>
      <c r="E11766" s="749" t="s">
        <v>30117</v>
      </c>
      <c r="I11766" s="749" t="s">
        <v>52</v>
      </c>
      <c r="J11766" s="749" t="n">
        <v>91.04</v>
      </c>
    </row>
    <row collapsed="false" customFormat="false" customHeight="true" hidden="true" ht="12.75" outlineLevel="0" r="11767">
      <c r="A11767" s="749" t="s">
        <v>30118</v>
      </c>
      <c r="B11767" s="749" t="str">
        <f aca="false">C11767&amp;D11767&amp;E11767&amp;F11767&amp;G11767&amp;H11767</f>
        <v>REVESTIMENTO DE PAREDES COM CERAMICA BRANCA, CINZA  OU  BEGE,10X10CM,ANTIPICHACAO,PLACA 30X30CM,ASSENTE CONFORME ITEM 13.025.0058</v>
      </c>
      <c r="C11767" s="749" t="s">
        <v>30115</v>
      </c>
      <c r="D11767" s="749" t="s">
        <v>30116</v>
      </c>
      <c r="E11767" s="749" t="s">
        <v>30117</v>
      </c>
      <c r="I11767" s="749" t="s">
        <v>52</v>
      </c>
      <c r="J11767" s="749" t="n">
        <v>86.09</v>
      </c>
    </row>
    <row collapsed="false" customFormat="false" customHeight="true" hidden="true" ht="12.75" outlineLevel="0" r="11768">
      <c r="A11768" s="749" t="s">
        <v>30119</v>
      </c>
      <c r="B11768" s="749" t="str">
        <f aca="false">C11768&amp;D11768&amp;E11768&amp;F11768&amp;G11768&amp;H11768</f>
        <v>REVESTIMENTO DE PAREDES COM LADRILHO CERAMICO,DE 11,60X11,60X0,09CM,ASSENTES COM ARGAMASSA DE CIMENTO,CAL E AREIA,NO TRACO 1:3:5,JUNTAS REENTRANTES DE 1CM DE LARGURA</v>
      </c>
      <c r="C11768" s="749" t="s">
        <v>30120</v>
      </c>
      <c r="D11768" s="749" t="s">
        <v>30121</v>
      </c>
      <c r="E11768" s="749" t="s">
        <v>30122</v>
      </c>
      <c r="I11768" s="749" t="s">
        <v>52</v>
      </c>
      <c r="J11768" s="749" t="n">
        <v>114.64</v>
      </c>
    </row>
    <row collapsed="false" customFormat="false" customHeight="true" hidden="true" ht="12.75" outlineLevel="0" r="11769">
      <c r="A11769" s="749" t="s">
        <v>30123</v>
      </c>
      <c r="B11769" s="749" t="str">
        <f aca="false">C11769&amp;D11769&amp;E11769&amp;F11769&amp;G11769&amp;H11769</f>
        <v>REVESTIMENTO DE PAREDES COM LADRILHO CERAMICO,DE 11,60X11,60X0,09CM,ASSENTES COM ARGAMASSA DE CIMENTO,CAL E AREIA,NO TRACO 1:3:5,JUNTAS REENTRANTES DE 1CM DE LARGURA</v>
      </c>
      <c r="C11769" s="749" t="s">
        <v>30120</v>
      </c>
      <c r="D11769" s="749" t="s">
        <v>30121</v>
      </c>
      <c r="E11769" s="749" t="s">
        <v>30122</v>
      </c>
      <c r="I11769" s="749" t="s">
        <v>52</v>
      </c>
      <c r="J11769" s="749" t="n">
        <v>107.44</v>
      </c>
    </row>
    <row collapsed="false" customFormat="false" customHeight="true" hidden="true" ht="12.75" outlineLevel="0" r="11770">
      <c r="A11770" s="749" t="s">
        <v>30124</v>
      </c>
      <c r="B11770" s="749" t="str">
        <f aca="false">C11770&amp;D11770&amp;E11770&amp;F11770&amp;G11770&amp;H11770</f>
        <v>REVESTIMENTO DE PAREDES COM LADRILHO CERAMICO,DE 11,60X11,60X0,09CM,EXCLUSIVE ARGAMASSA DE ASSENTAMENTO, JUNTAS REETRANTES DE 1CM DE LARGURA</v>
      </c>
      <c r="C11770" s="749" t="s">
        <v>30120</v>
      </c>
      <c r="D11770" s="749" t="s">
        <v>30125</v>
      </c>
      <c r="E11770" s="749" t="s">
        <v>30126</v>
      </c>
      <c r="I11770" s="749" t="s">
        <v>52</v>
      </c>
      <c r="J11770" s="749" t="n">
        <v>103.16</v>
      </c>
    </row>
    <row collapsed="false" customFormat="false" customHeight="true" hidden="true" ht="12.75" outlineLevel="0" r="11771">
      <c r="A11771" s="749" t="s">
        <v>30127</v>
      </c>
      <c r="B11771" s="749" t="str">
        <f aca="false">C11771&amp;D11771&amp;E11771&amp;F11771&amp;G11771&amp;H11771</f>
        <v>REVESTIMENTO DE PAREDES COM LADRILHO CERAMICO,DE 11,60X11,60X0,09CM,EXCLUSIVE ARGAMASSA DE ASSENTAMENTO, JUNTAS REETRANTES DE 1CM DE LARGURA</v>
      </c>
      <c r="C11771" s="749" t="s">
        <v>30120</v>
      </c>
      <c r="D11771" s="749" t="s">
        <v>30125</v>
      </c>
      <c r="E11771" s="749" t="s">
        <v>30126</v>
      </c>
      <c r="I11771" s="749" t="s">
        <v>52</v>
      </c>
      <c r="J11771" s="749" t="n">
        <v>96.5</v>
      </c>
    </row>
    <row collapsed="false" customFormat="false" customHeight="true" hidden="true" ht="12.75" outlineLevel="0" r="11772">
      <c r="A11772" s="749" t="s">
        <v>30128</v>
      </c>
      <c r="B11772" s="749" t="str">
        <f aca="false">C11772&amp;D11772&amp;E11772&amp;F11772&amp;G11772&amp;H11772</f>
        <v>REVESTIMENTO DE PAREDES COM LADRILHO CERAMICO,DE 24X11,60X0,09CM,ASSENTES COM ARGAMASSA DE CIMENTO,CAL E AREIA,NO TRACO1:3:5,JUNTAS REENTRANTES DE 1CM DE LARGURA</v>
      </c>
      <c r="C11772" s="749" t="s">
        <v>30129</v>
      </c>
      <c r="D11772" s="749" t="s">
        <v>30130</v>
      </c>
      <c r="E11772" s="749" t="s">
        <v>30131</v>
      </c>
      <c r="I11772" s="749" t="s">
        <v>52</v>
      </c>
      <c r="J11772" s="749" t="n">
        <v>107.49</v>
      </c>
    </row>
    <row collapsed="false" customFormat="false" customHeight="true" hidden="true" ht="12.75" outlineLevel="0" r="11773">
      <c r="A11773" s="749" t="s">
        <v>30132</v>
      </c>
      <c r="B11773" s="749" t="str">
        <f aca="false">C11773&amp;D11773&amp;E11773&amp;F11773&amp;G11773&amp;H11773</f>
        <v>REVESTIMENTO DE PAREDES COM LADRILHO CERAMICO,DE 24X11,60X0,09CM,ASSENTES COM ARGAMASSA DE CIMENTO,CAL E AREIA,NO TRACO1:3:5,JUNTAS REENTRANTES DE 1CM DE LARGURA</v>
      </c>
      <c r="C11773" s="749" t="s">
        <v>30129</v>
      </c>
      <c r="D11773" s="749" t="s">
        <v>30130</v>
      </c>
      <c r="E11773" s="749" t="s">
        <v>30131</v>
      </c>
      <c r="I11773" s="749" t="s">
        <v>52</v>
      </c>
      <c r="J11773" s="749" t="n">
        <v>101.27</v>
      </c>
    </row>
    <row collapsed="false" customFormat="false" customHeight="true" hidden="true" ht="12.75" outlineLevel="0" r="11774">
      <c r="A11774" s="749" t="s">
        <v>30133</v>
      </c>
      <c r="B11774" s="749" t="str">
        <f aca="false">C11774&amp;D11774&amp;E11774&amp;F11774&amp;G11774&amp;H11774</f>
        <v>REVESTIMENTO DE PAREDES COM LADRILHO CERAMICO,DE 24X11,60X0,09CM,EXCLUSIVE ARGAMASSA DE ASSENTAMENTO, JUNTAS REETRANTESDE 1CM DE LARGURA</v>
      </c>
      <c r="C11774" s="749" t="s">
        <v>30129</v>
      </c>
      <c r="D11774" s="749" t="s">
        <v>30134</v>
      </c>
      <c r="E11774" s="749" t="s">
        <v>30135</v>
      </c>
      <c r="I11774" s="749" t="s">
        <v>52</v>
      </c>
      <c r="J11774" s="749" t="n">
        <v>96.01</v>
      </c>
    </row>
    <row collapsed="false" customFormat="false" customHeight="true" hidden="true" ht="12.75" outlineLevel="0" r="11775">
      <c r="A11775" s="749" t="s">
        <v>30136</v>
      </c>
      <c r="B11775" s="749" t="str">
        <f aca="false">C11775&amp;D11775&amp;E11775&amp;F11775&amp;G11775&amp;H11775</f>
        <v>REVESTIMENTO DE PAREDES COM LADRILHO CERAMICO,DE 24X11,60X0,09CM,EXCLUSIVE ARGAMASSA DE ASSENTAMENTO, JUNTAS REETRANTESDE 1CM DE LARGURA</v>
      </c>
      <c r="C11775" s="749" t="s">
        <v>30129</v>
      </c>
      <c r="D11775" s="749" t="s">
        <v>30134</v>
      </c>
      <c r="E11775" s="749" t="s">
        <v>30135</v>
      </c>
      <c r="I11775" s="749" t="s">
        <v>52</v>
      </c>
      <c r="J11775" s="749" t="n">
        <v>90.33</v>
      </c>
    </row>
    <row collapsed="false" customFormat="false" customHeight="true" hidden="true" ht="12.75" outlineLevel="0" r="11776">
      <c r="A11776" s="749" t="s">
        <v>30137</v>
      </c>
      <c r="B11776" s="749" t="str">
        <f aca="false">C11776&amp;D11776&amp;E11776&amp;F11776&amp;G11776&amp;H11776</f>
        <v>REVESTIMENTO DE PAREDES COM LADRILHO CERAMICO DE 24X11,60X0,09CM,ANTIACIDA, ASSENTES COM ARGAMASSA DE CIMENTO,CAL E AREIA,NO TRACO 1:3:5,JUNTAS REENTRANTES DE 1CM DE LARGURA</v>
      </c>
      <c r="C11776" s="749" t="s">
        <v>30138</v>
      </c>
      <c r="D11776" s="749" t="s">
        <v>30139</v>
      </c>
      <c r="E11776" s="749" t="s">
        <v>30140</v>
      </c>
      <c r="I11776" s="749" t="s">
        <v>52</v>
      </c>
      <c r="J11776" s="749" t="n">
        <v>107.49</v>
      </c>
    </row>
    <row collapsed="false" customFormat="false" customHeight="true" hidden="true" ht="12.75" outlineLevel="0" r="11777">
      <c r="A11777" s="749" t="s">
        <v>30141</v>
      </c>
      <c r="B11777" s="749" t="str">
        <f aca="false">C11777&amp;D11777&amp;E11777&amp;F11777&amp;G11777&amp;H11777</f>
        <v>REVESTIMENTO DE PAREDES COM LADRILHO CERAMICO DE 24X11,60X0,09CM,ANTIACIDA, ASSENTES COM ARGAMASSA DE CIMENTO,CAL E AREIA,NO TRACO 1:3:5,JUNTAS REENTRANTES DE 1CM DE LARGURA</v>
      </c>
      <c r="C11777" s="749" t="s">
        <v>30138</v>
      </c>
      <c r="D11777" s="749" t="s">
        <v>30139</v>
      </c>
      <c r="E11777" s="749" t="s">
        <v>30140</v>
      </c>
      <c r="I11777" s="749" t="s">
        <v>52</v>
      </c>
      <c r="J11777" s="749" t="n">
        <v>101.27</v>
      </c>
    </row>
    <row collapsed="false" customFormat="false" customHeight="true" hidden="true" ht="12.75" outlineLevel="0" r="11778">
      <c r="A11778" s="749" t="s">
        <v>30142</v>
      </c>
      <c r="B11778" s="749" t="str">
        <f aca="false">C11778&amp;D11778&amp;E11778&amp;F11778&amp;G11778&amp;H11778</f>
        <v>REVESTIMENTO DE PAREDES COM LADRILHO CERAMICO,DE 24X11,60X0,09CM,ANTIACIDA,EXCLUSIVE ARGAMASSA DE ASSENTAMENTO,JUNTAS REETRANTES DE 1CM DE LARGURA</v>
      </c>
      <c r="C11778" s="749" t="s">
        <v>30129</v>
      </c>
      <c r="D11778" s="749" t="s">
        <v>30143</v>
      </c>
      <c r="E11778" s="749" t="s">
        <v>30144</v>
      </c>
      <c r="I11778" s="749" t="s">
        <v>52</v>
      </c>
      <c r="J11778" s="749" t="n">
        <v>96.01</v>
      </c>
    </row>
    <row collapsed="false" customFormat="false" customHeight="true" hidden="true" ht="12.75" outlineLevel="0" r="11779">
      <c r="A11779" s="749" t="s">
        <v>30145</v>
      </c>
      <c r="B11779" s="749" t="str">
        <f aca="false">C11779&amp;D11779&amp;E11779&amp;F11779&amp;G11779&amp;H11779</f>
        <v>REVESTIMENTO DE PAREDES COM LADRILHO CERAMICO,DE 24X11,60X0,09CM,ANTIACIDA,EXCLUSIVE ARGAMASSA DE ASSENTAMENTO,JUNTAS REETRANTES DE 1CM DE LARGURA</v>
      </c>
      <c r="C11779" s="749" t="s">
        <v>30129</v>
      </c>
      <c r="D11779" s="749" t="s">
        <v>30143</v>
      </c>
      <c r="E11779" s="749" t="s">
        <v>30144</v>
      </c>
      <c r="I11779" s="749" t="s">
        <v>52</v>
      </c>
      <c r="J11779" s="749" t="n">
        <v>90.33</v>
      </c>
    </row>
    <row collapsed="false" customFormat="false" customHeight="true" hidden="true" ht="12.75" outlineLevel="0" r="11780">
      <c r="A11780" s="749" t="s">
        <v>30146</v>
      </c>
      <c r="B11780" s="749" t="str">
        <f aca="false">C11780&amp;D11780&amp;E11780&amp;F11780&amp;G11780&amp;H11780</f>
        <v>REVESTIMENTO DE PAREDE COM CERAMICA,7,5X7,5CM E 8,5MM DE ESPESSURA,ASSENTE CONFORME ITEM 13.025.0016</v>
      </c>
      <c r="C11780" s="749" t="s">
        <v>30147</v>
      </c>
      <c r="D11780" s="749" t="s">
        <v>30148</v>
      </c>
      <c r="I11780" s="749" t="s">
        <v>52</v>
      </c>
      <c r="J11780" s="749" t="n">
        <v>133.61</v>
      </c>
    </row>
    <row collapsed="false" customFormat="false" customHeight="true" hidden="true" ht="12.75" outlineLevel="0" r="11781">
      <c r="A11781" s="749" t="s">
        <v>30149</v>
      </c>
      <c r="B11781" s="749" t="str">
        <f aca="false">C11781&amp;D11781&amp;E11781&amp;F11781&amp;G11781&amp;H11781</f>
        <v>REVESTIMENTO DE PAREDE COM CERAMICA,7,5X7,5CM E 8,5MM DE ESPESSURA,ASSENTE CONFORME ITEM 13.025.0016</v>
      </c>
      <c r="C11781" s="749" t="s">
        <v>30147</v>
      </c>
      <c r="D11781" s="749" t="s">
        <v>30148</v>
      </c>
      <c r="I11781" s="749" t="s">
        <v>52</v>
      </c>
      <c r="J11781" s="749" t="n">
        <v>124.2</v>
      </c>
    </row>
    <row collapsed="false" customFormat="false" customHeight="true" hidden="true" ht="12.75" outlineLevel="0" r="11782">
      <c r="A11782" s="749" t="s">
        <v>30150</v>
      </c>
      <c r="B11782" s="749" t="str">
        <f aca="false">C11782&amp;D11782&amp;E11782&amp;F11782&amp;G11782&amp;H11782</f>
        <v>REVESTIMENTO DE PAREDES COM CERAMICA,7,5X7,5CM,E 8,5MM DE EPESSURA,ASSENTE CONFORME ITEM 13.025.0058</v>
      </c>
      <c r="C11782" s="749" t="s">
        <v>30151</v>
      </c>
      <c r="D11782" s="749" t="s">
        <v>30152</v>
      </c>
      <c r="I11782" s="749" t="s">
        <v>52</v>
      </c>
      <c r="J11782" s="749" t="n">
        <v>122.05</v>
      </c>
    </row>
    <row collapsed="false" customFormat="false" customHeight="true" hidden="true" ht="12.75" outlineLevel="0" r="11783">
      <c r="A11783" s="749" t="s">
        <v>30153</v>
      </c>
      <c r="B11783" s="749" t="str">
        <f aca="false">C11783&amp;D11783&amp;E11783&amp;F11783&amp;G11783&amp;H11783</f>
        <v>REVESTIMENTO DE PAREDES COM CERAMICA,7,5X7,5CM,E 8,5MM DE EPESSURA,ASSENTE CONFORME ITEM 13.025.0058</v>
      </c>
      <c r="C11783" s="749" t="s">
        <v>30151</v>
      </c>
      <c r="D11783" s="749" t="s">
        <v>30152</v>
      </c>
      <c r="I11783" s="749" t="s">
        <v>52</v>
      </c>
      <c r="J11783" s="749" t="n">
        <v>115.38</v>
      </c>
    </row>
    <row collapsed="false" customFormat="false" customHeight="true" hidden="true" ht="25.5" outlineLevel="0" r="11784">
      <c r="A11784" s="749" t="s">
        <v>30154</v>
      </c>
      <c r="B11784" s="758" t="str">
        <f aca="false">C11784&amp;D11784&amp;E11784&amp;F11784&amp;G11784&amp;H11784</f>
        <v>REVESTIMENTO DE PAREDES COM CERAMICA 7,5X7,5CM E 8,5MM DE ESPESSURA, EXCLUSIVE CHAPISCO, EMBOCO, NATA DE CIMENTO OU ARGAMASSA COLANTE E REJUNTAMENTO</v>
      </c>
      <c r="C11784" s="749" t="s">
        <v>30155</v>
      </c>
      <c r="D11784" s="749" t="s">
        <v>30156</v>
      </c>
      <c r="E11784" s="749" t="s">
        <v>30157</v>
      </c>
      <c r="I11784" s="749" t="s">
        <v>52</v>
      </c>
      <c r="J11784" s="749" t="n">
        <v>97.09</v>
      </c>
    </row>
    <row collapsed="false" customFormat="false" customHeight="true" hidden="true" ht="25.5" outlineLevel="0" r="11785">
      <c r="A11785" s="749" t="s">
        <v>30158</v>
      </c>
      <c r="B11785" s="758" t="str">
        <f aca="false">C11785&amp;D11785&amp;E11785&amp;F11785&amp;G11785&amp;H11785</f>
        <v>REVESTIMENTO DE PAREDES COM CERAMICA 7,5X7,5CM E 8,5MM DE ESPESSURA, EXCLUSIVE CHAPISCO, EMBOCO, NATA DE CIMENTO OU ARGAMASSA COLANTE E REJUNTAMENTO</v>
      </c>
      <c r="C11785" s="749" t="s">
        <v>30155</v>
      </c>
      <c r="D11785" s="749" t="s">
        <v>30156</v>
      </c>
      <c r="E11785" s="749" t="s">
        <v>30157</v>
      </c>
      <c r="I11785" s="749" t="s">
        <v>52</v>
      </c>
      <c r="J11785" s="749" t="n">
        <v>90.92</v>
      </c>
    </row>
    <row collapsed="false" customFormat="false" customHeight="true" hidden="true" ht="12.75" outlineLevel="0" r="11786">
      <c r="A11786" s="749" t="s">
        <v>30159</v>
      </c>
      <c r="B11786" s="749" t="str">
        <f aca="false">C11786&amp;D11786&amp;E11786&amp;F11786&amp;G11786&amp;H11786</f>
        <v>REVESTIMENTO DE PAREDES COM CERAMICA 25X40CM E 8,5MM DE ESPESSURA,ASSENTE CONFORME ITEM 13.025.0016</v>
      </c>
      <c r="C11786" s="749" t="s">
        <v>30160</v>
      </c>
      <c r="D11786" s="749" t="s">
        <v>30161</v>
      </c>
      <c r="I11786" s="749" t="s">
        <v>52</v>
      </c>
      <c r="J11786" s="749" t="n">
        <v>90.07</v>
      </c>
    </row>
    <row collapsed="false" customFormat="false" customHeight="true" hidden="true" ht="12.75" outlineLevel="0" r="11787">
      <c r="A11787" s="749" t="s">
        <v>30162</v>
      </c>
      <c r="B11787" s="749" t="str">
        <f aca="false">C11787&amp;D11787&amp;E11787&amp;F11787&amp;G11787&amp;H11787</f>
        <v>REVESTIMENTO DE PAREDES COM CERAMICA 25X40CM E 8,5MM DE ESPESSURA,ASSENTE CONFORME ITEM 13.025.0016</v>
      </c>
      <c r="C11787" s="749" t="s">
        <v>30160</v>
      </c>
      <c r="D11787" s="749" t="s">
        <v>30161</v>
      </c>
      <c r="I11787" s="749" t="s">
        <v>52</v>
      </c>
      <c r="J11787" s="749" t="n">
        <v>81.9</v>
      </c>
    </row>
    <row collapsed="false" customFormat="false" customHeight="true" hidden="true" ht="12.75" outlineLevel="0" r="11788">
      <c r="A11788" s="749" t="s">
        <v>30163</v>
      </c>
      <c r="B11788" s="749" t="str">
        <f aca="false">C11788&amp;D11788&amp;E11788&amp;F11788&amp;G11788&amp;H11788</f>
        <v>REVESTIMENTO DE PAREDES COM CERAMICA 25X40CM E 8,5MM DE ESPESSURA,ASSENTE CONFORME ITEM 13.025.0058</v>
      </c>
      <c r="C11788" s="749" t="s">
        <v>30160</v>
      </c>
      <c r="D11788" s="749" t="s">
        <v>30164</v>
      </c>
      <c r="I11788" s="749" t="s">
        <v>52</v>
      </c>
      <c r="J11788" s="749" t="n">
        <v>78.52</v>
      </c>
    </row>
    <row collapsed="false" customFormat="false" customHeight="true" hidden="true" ht="12.75" outlineLevel="0" r="11789">
      <c r="A11789" s="749" t="s">
        <v>30165</v>
      </c>
      <c r="B11789" s="749" t="str">
        <f aca="false">C11789&amp;D11789&amp;E11789&amp;F11789&amp;G11789&amp;H11789</f>
        <v>REVESTIMENTO DE PAREDES COM CERAMICA 25X40CM E 8,5MM DE ESPESSURA,ASSENTE CONFORME ITEM 13.025.0058</v>
      </c>
      <c r="C11789" s="749" t="s">
        <v>30160</v>
      </c>
      <c r="D11789" s="749" t="s">
        <v>30164</v>
      </c>
      <c r="I11789" s="749" t="s">
        <v>52</v>
      </c>
      <c r="J11789" s="749" t="n">
        <v>73.08</v>
      </c>
    </row>
    <row collapsed="false" customFormat="false" customHeight="true" hidden="true" ht="25.5" outlineLevel="0" r="11790">
      <c r="A11790" s="749" t="s">
        <v>30166</v>
      </c>
      <c r="B11790" s="758" t="str">
        <f aca="false">C11790&amp;D11790&amp;E11790&amp;F11790&amp;G11790&amp;H11790</f>
        <v>REVESTIMENTO DE PAREDES COM CERAMICA 25X40CM E 8,5MM DE ESPESSURA,EXCLUSIVE CHAPISCO,EMBOCO,NATA DE CIMENTO OU ARGAMASSA COLANTE E REJUNTAMENTO</v>
      </c>
      <c r="C11790" s="749" t="s">
        <v>30160</v>
      </c>
      <c r="D11790" s="749" t="s">
        <v>30167</v>
      </c>
      <c r="E11790" s="749" t="s">
        <v>30168</v>
      </c>
      <c r="I11790" s="749" t="s">
        <v>52</v>
      </c>
      <c r="J11790" s="749" t="n">
        <v>53.56</v>
      </c>
    </row>
    <row collapsed="false" customFormat="false" customHeight="true" hidden="true" ht="25.5" outlineLevel="0" r="11791">
      <c r="A11791" s="749" t="s">
        <v>30169</v>
      </c>
      <c r="B11791" s="758" t="str">
        <f aca="false">C11791&amp;D11791&amp;E11791&amp;F11791&amp;G11791&amp;H11791</f>
        <v>REVESTIMENTO DE PAREDES COM CERAMICA 25X40CM E 8,5MM DE ESPESSURA,EXCLUSIVE CHAPISCO,EMBOCO,NATA DE CIMENTO OU ARGAMASSA COLANTE E REJUNTAMENTO</v>
      </c>
      <c r="C11791" s="749" t="s">
        <v>30160</v>
      </c>
      <c r="D11791" s="749" t="s">
        <v>30167</v>
      </c>
      <c r="E11791" s="749" t="s">
        <v>30168</v>
      </c>
      <c r="I11791" s="749" t="s">
        <v>52</v>
      </c>
      <c r="J11791" s="749" t="n">
        <v>48.62</v>
      </c>
    </row>
    <row collapsed="false" customFormat="false" customHeight="true" hidden="true" ht="12.75" outlineLevel="0" r="11792">
      <c r="A11792" s="749" t="s">
        <v>30170</v>
      </c>
      <c r="B11792" s="749" t="str">
        <f aca="false">C11792&amp;D11792&amp;E11792&amp;F11792&amp;G11792&amp;H11792</f>
        <v>REVESTIMENTO DE PAREDES OU MUROS,COM PLACAS TRABALHADAS DE GRANITO,RETANGULARES,COM 6CM DE ESPESSURA,ACABAMENTO RUSTICO,CABENDO,APROXIMADAMENTE,4 PLACAS POR M2,ASSENTES COM ARGAMASSA DE CIMENTO,SAIBRO E AREIA, NO TRACO 1:3:3, JUNTAS TOMADAS COM ARGAMASSA DE CIMENTO E AREIA, NO TRACO 1:3 E LAVAGEM GERAL COM AGUA ACIDULADA</v>
      </c>
      <c r="C11792" s="749" t="s">
        <v>30171</v>
      </c>
      <c r="D11792" s="749" t="s">
        <v>30172</v>
      </c>
      <c r="E11792" s="749" t="s">
        <v>30173</v>
      </c>
      <c r="F11792" s="749" t="s">
        <v>30174</v>
      </c>
      <c r="G11792" s="749" t="s">
        <v>30175</v>
      </c>
      <c r="H11792" s="749" t="s">
        <v>30176</v>
      </c>
      <c r="I11792" s="749" t="s">
        <v>52</v>
      </c>
      <c r="J11792" s="749" t="n">
        <v>275.87</v>
      </c>
    </row>
    <row collapsed="false" customFormat="false" customHeight="true" hidden="true" ht="12.75" outlineLevel="0" r="11793">
      <c r="A11793" s="749" t="s">
        <v>30177</v>
      </c>
      <c r="B11793" s="749" t="str">
        <f aca="false">C11793&amp;D11793&amp;E11793&amp;F11793&amp;G11793&amp;H11793</f>
        <v>REVESTIMENTO DE PAREDES OU MUROS,COM PLACAS TRABALHADAS DE GRANITO,RETANGULARES,COM 6CM DE ESPESSURA,ACABAMENTO RUSTICO,CABENDO,APROXIMADAMENTE,4 PLACAS POR M2,ASSENTES COM ARGAMASSA DE CIMENTO,SAIBRO E AREIA, NO TRACO 1:3:3, JUNTAS TOMADAS COM ARGAMASSA DE CIMENTO E AREIA, NO TRACO 1:3 E LAVAGEM GERAL COM AGUA ACIDULADA</v>
      </c>
      <c r="C11793" s="749" t="s">
        <v>30171</v>
      </c>
      <c r="D11793" s="749" t="s">
        <v>30172</v>
      </c>
      <c r="E11793" s="749" t="s">
        <v>30173</v>
      </c>
      <c r="F11793" s="749" t="s">
        <v>30174</v>
      </c>
      <c r="G11793" s="749" t="s">
        <v>30175</v>
      </c>
      <c r="H11793" s="749" t="s">
        <v>30176</v>
      </c>
      <c r="I11793" s="749" t="s">
        <v>52</v>
      </c>
      <c r="J11793" s="749" t="n">
        <v>246.95</v>
      </c>
    </row>
    <row collapsed="false" customFormat="false" customHeight="true" hidden="true" ht="12.75" outlineLevel="0" r="11794">
      <c r="A11794" s="749" t="s">
        <v>30178</v>
      </c>
      <c r="B11794" s="749" t="str">
        <f aca="false">C11794&amp;D11794&amp;E11794&amp;F11794&amp;G11794&amp;H11794</f>
        <v>REVESTIMENTO DE PAREDES OU MUROS,COM PLACAS TRABALHADAS DE GRANITO,IRREGULARES,COM 6CM DE ESPESSURA,ACABAMENTO RUSTICO,CABENDO,APROXIMADAMENTE,4 PLACAS POR M2,ASSENTES COM ARGAMASSA DE CIMENTO,SAIBRO E AREIA, NO TRACO 1:3:3, JUNTAS TOMADAS COM ARGAMASSA DE CIMENTO E AREIA, NO TRACO 1:3 E LAVAGEM GERAL COM AGUA ACIDULADA</v>
      </c>
      <c r="C11794" s="749" t="s">
        <v>30171</v>
      </c>
      <c r="D11794" s="749" t="s">
        <v>30179</v>
      </c>
      <c r="E11794" s="749" t="s">
        <v>30173</v>
      </c>
      <c r="F11794" s="749" t="s">
        <v>30174</v>
      </c>
      <c r="G11794" s="749" t="s">
        <v>30175</v>
      </c>
      <c r="H11794" s="749" t="s">
        <v>30176</v>
      </c>
      <c r="I11794" s="749" t="s">
        <v>52</v>
      </c>
      <c r="J11794" s="749" t="n">
        <v>348.85</v>
      </c>
    </row>
    <row collapsed="false" customFormat="false" customHeight="true" hidden="true" ht="12.75" outlineLevel="0" r="11795">
      <c r="A11795" s="749" t="s">
        <v>30180</v>
      </c>
      <c r="B11795" s="749" t="str">
        <f aca="false">C11795&amp;D11795&amp;E11795&amp;F11795&amp;G11795&amp;H11795</f>
        <v>REVESTIMENTO DE PAREDES OU MUROS,COM PLACAS TRABALHADAS DE GRANITO,IRREGULARES,COM 6CM DE ESPESSURA,ACABAMENTO RUSTICO,CABENDO,APROXIMADAMENTE,4 PLACAS POR M2,ASSENTES COM ARGAMASSA DE CIMENTO,SAIBRO E AREIA, NO TRACO 1:3:3, JUNTAS TOMADAS COM ARGAMASSA DE CIMENTO E AREIA, NO TRACO 1:3 E LAVAGEM GERAL COM AGUA ACIDULADA</v>
      </c>
      <c r="C11795" s="749" t="s">
        <v>30171</v>
      </c>
      <c r="D11795" s="749" t="s">
        <v>30179</v>
      </c>
      <c r="E11795" s="749" t="s">
        <v>30173</v>
      </c>
      <c r="F11795" s="749" t="s">
        <v>30174</v>
      </c>
      <c r="G11795" s="749" t="s">
        <v>30175</v>
      </c>
      <c r="H11795" s="749" t="s">
        <v>30176</v>
      </c>
      <c r="I11795" s="749" t="s">
        <v>52</v>
      </c>
      <c r="J11795" s="749" t="n">
        <v>310.44</v>
      </c>
    </row>
    <row collapsed="false" customFormat="false" customHeight="true" hidden="true" ht="12.75" outlineLevel="0" r="11796">
      <c r="A11796" s="749" t="s">
        <v>30181</v>
      </c>
      <c r="B11796" s="749" t="str">
        <f aca="false">C11796&amp;D11796&amp;E11796&amp;F11796&amp;G11796&amp;H11796</f>
        <v>REVESTIMENTO DE PAREDES OU MUROS,COM PLACAS TRABALHADAS DE GRANITO,RETANGULARES,COM 6CM DE ESPESSURA,ACABAMENTO RUSTICO,CABENDO,APROXIMADAMENTE,8 PLACAS POR M2,ASSENTES COM ARGAMASSA DE CIMENTO,SAIBRO E AREIA, NO TRACO 1:3:3, JUNTAS TOMADAS COM ARGAMASSA DE CIMENTO E AREIA, NO TRACO 1:3 E LAVAGEM GERAL COM AGUA ACIDULADA</v>
      </c>
      <c r="C11796" s="749" t="s">
        <v>30171</v>
      </c>
      <c r="D11796" s="749" t="s">
        <v>30172</v>
      </c>
      <c r="E11796" s="749" t="s">
        <v>30182</v>
      </c>
      <c r="F11796" s="749" t="s">
        <v>30174</v>
      </c>
      <c r="G11796" s="749" t="s">
        <v>30175</v>
      </c>
      <c r="H11796" s="749" t="s">
        <v>30176</v>
      </c>
      <c r="I11796" s="749" t="s">
        <v>52</v>
      </c>
      <c r="J11796" s="749" t="n">
        <v>383.66</v>
      </c>
    </row>
    <row collapsed="false" customFormat="false" customHeight="true" hidden="true" ht="12.75" outlineLevel="0" r="11797">
      <c r="A11797" s="749" t="s">
        <v>30183</v>
      </c>
      <c r="B11797" s="749" t="str">
        <f aca="false">C11797&amp;D11797&amp;E11797&amp;F11797&amp;G11797&amp;H11797</f>
        <v>REVESTIMENTO DE PAREDES OU MUROS,COM PLACAS TRABALHADAS DE GRANITO,RETANGULARES,COM 6CM DE ESPESSURA,ACABAMENTO RUSTICO,CABENDO,APROXIMADAMENTE,8 PLACAS POR M2,ASSENTES COM ARGAMASSA DE CIMENTO,SAIBRO E AREIA, NO TRACO 1:3:3, JUNTAS TOMADAS COM ARGAMASSA DE CIMENTO E AREIA, NO TRACO 1:3 E LAVAGEM GERAL COM AGUA ACIDULADA</v>
      </c>
      <c r="C11797" s="749" t="s">
        <v>30171</v>
      </c>
      <c r="D11797" s="749" t="s">
        <v>30172</v>
      </c>
      <c r="E11797" s="749" t="s">
        <v>30182</v>
      </c>
      <c r="F11797" s="749" t="s">
        <v>30174</v>
      </c>
      <c r="G11797" s="749" t="s">
        <v>30175</v>
      </c>
      <c r="H11797" s="749" t="s">
        <v>30176</v>
      </c>
      <c r="I11797" s="749" t="s">
        <v>52</v>
      </c>
      <c r="J11797" s="749" t="n">
        <v>340.49</v>
      </c>
    </row>
    <row collapsed="false" customFormat="false" customHeight="true" hidden="true" ht="12.75" outlineLevel="0" r="11798">
      <c r="A11798" s="749" t="s">
        <v>30184</v>
      </c>
      <c r="B11798" s="749" t="str">
        <f aca="false">C11798&amp;D11798&amp;E11798&amp;F11798&amp;G11798&amp;H11798</f>
        <v>REVESTIMENTO DE PAREDES OU MUROS,COM PLACAS TRABALHADAS DE GRANITO,IRREGULARES,COM 6CM DE ESPESSURA,ACABAMENTO RUSTICO,CABENDO,APROXIMADAMENTE,8 PLACAS POR M2,ASSENTES COM ARGAMASSA DE CIMENTO,SAIBRO E AREIA, NO TRACO 1:3:3, JUNTAS TOMADAS COM ARGAMASSA DE CIMENTO E AREIA, NO TRACO 1:3 E LAVAGEM GERAL COM AGUA ACIDULADA</v>
      </c>
      <c r="C11798" s="749" t="s">
        <v>30171</v>
      </c>
      <c r="D11798" s="749" t="s">
        <v>30179</v>
      </c>
      <c r="E11798" s="749" t="s">
        <v>30182</v>
      </c>
      <c r="F11798" s="749" t="s">
        <v>30174</v>
      </c>
      <c r="G11798" s="749" t="s">
        <v>30175</v>
      </c>
      <c r="H11798" s="749" t="s">
        <v>30176</v>
      </c>
      <c r="I11798" s="749" t="s">
        <v>52</v>
      </c>
      <c r="J11798" s="749" t="n">
        <v>492.1</v>
      </c>
    </row>
    <row collapsed="false" customFormat="false" customHeight="true" hidden="true" ht="12.75" outlineLevel="0" r="11799">
      <c r="A11799" s="749" t="s">
        <v>30185</v>
      </c>
      <c r="B11799" s="749" t="str">
        <f aca="false">C11799&amp;D11799&amp;E11799&amp;F11799&amp;G11799&amp;H11799</f>
        <v>REVESTIMENTO DE PAREDES OU MUROS,COM PLACAS TRABALHADAS DE GRANITO,IRREGULARES,COM 6CM DE ESPESSURA,ACABAMENTO RUSTICO,CABENDO,APROXIMADAMENTE,8 PLACAS POR M2,ASSENTES COM ARGAMASSA DE CIMENTO,SAIBRO E AREIA, NO TRACO 1:3:3, JUNTAS TOMADAS COM ARGAMASSA DE CIMENTO E AREIA, NO TRACO 1:3 E LAVAGEM GERAL COM AGUA ACIDULADA</v>
      </c>
      <c r="C11799" s="749" t="s">
        <v>30171</v>
      </c>
      <c r="D11799" s="749" t="s">
        <v>30179</v>
      </c>
      <c r="E11799" s="749" t="s">
        <v>30182</v>
      </c>
      <c r="F11799" s="749" t="s">
        <v>30174</v>
      </c>
      <c r="G11799" s="749" t="s">
        <v>30175</v>
      </c>
      <c r="H11799" s="749" t="s">
        <v>30176</v>
      </c>
      <c r="I11799" s="749" t="s">
        <v>52</v>
      </c>
      <c r="J11799" s="749" t="n">
        <v>434.72</v>
      </c>
    </row>
    <row collapsed="false" customFormat="false" customHeight="true" hidden="true" ht="12.75" outlineLevel="0" r="11800">
      <c r="A11800" s="749" t="s">
        <v>30186</v>
      </c>
      <c r="B11800" s="749" t="str">
        <f aca="false">C11800&amp;D11800&amp;E11800&amp;F11800&amp;G11800&amp;H11800</f>
        <v>REVESTIMENTO DE PAREDE COM GRANITO CINZA CORUMBA,EM PLACAS,COM ESPESSURA DE 2CM,POLIDO,ASSENTE COM GRAMPOS DE METAL E ARGAMASSA DE CIMENTO,AREIA E SAIBRO,NO TRACO 1:3:3 E REJUNTAMENTO PRONTO</v>
      </c>
      <c r="C11800" s="749" t="s">
        <v>30187</v>
      </c>
      <c r="D11800" s="749" t="s">
        <v>30188</v>
      </c>
      <c r="E11800" s="749" t="s">
        <v>30189</v>
      </c>
      <c r="F11800" s="749" t="s">
        <v>30190</v>
      </c>
      <c r="I11800" s="749" t="s">
        <v>52</v>
      </c>
      <c r="J11800" s="749" t="n">
        <v>184.96</v>
      </c>
    </row>
    <row collapsed="false" customFormat="false" customHeight="true" hidden="true" ht="12.75" outlineLevel="0" r="11801">
      <c r="A11801" s="749" t="s">
        <v>30191</v>
      </c>
      <c r="B11801" s="749" t="str">
        <f aca="false">C11801&amp;D11801&amp;E11801&amp;F11801&amp;G11801&amp;H11801</f>
        <v>REVESTIMENTO DE PAREDE COM GRANITO CINZA CORUMBA,EM PLACAS,COM ESPESSURA DE 2CM,POLIDO,ASSENTE COM GRAMPOS DE METAL E ARGAMASSA DE CIMENTO,AREIA E SAIBRO,NO TRACO 1:3:3 E REJUNTAMENTO PRONTO</v>
      </c>
      <c r="C11801" s="749" t="s">
        <v>30187</v>
      </c>
      <c r="D11801" s="749" t="s">
        <v>30188</v>
      </c>
      <c r="E11801" s="749" t="s">
        <v>30189</v>
      </c>
      <c r="F11801" s="749" t="s">
        <v>30190</v>
      </c>
      <c r="I11801" s="749" t="s">
        <v>52</v>
      </c>
      <c r="J11801" s="749" t="n">
        <v>172.68</v>
      </c>
    </row>
    <row collapsed="false" customFormat="false" customHeight="true" hidden="true" ht="12.75" outlineLevel="0" r="11802">
      <c r="A11802" s="749" t="s">
        <v>30192</v>
      </c>
      <c r="B11802" s="749" t="str">
        <f aca="false">C11802&amp;D11802&amp;E11802&amp;F11802&amp;G11802&amp;H11802</f>
        <v>REVESTIMENTO DE PAREDE COM GRANITO CINZA CORUMBA,EM PLACAS,COM ESPESSURA DE 2CM,POLIDO,ASSENTE COM GRAMPOS DE LATAO,EXCLUSIVE ARGAMASSA E REJUNTAMENTO</v>
      </c>
      <c r="C11802" s="749" t="s">
        <v>30187</v>
      </c>
      <c r="D11802" s="749" t="s">
        <v>30193</v>
      </c>
      <c r="E11802" s="749" t="s">
        <v>30194</v>
      </c>
      <c r="I11802" s="749" t="s">
        <v>52</v>
      </c>
      <c r="J11802" s="749" t="n">
        <v>175.22</v>
      </c>
    </row>
    <row collapsed="false" customFormat="false" customHeight="true" hidden="true" ht="12.75" outlineLevel="0" r="11803">
      <c r="A11803" s="749" t="s">
        <v>30195</v>
      </c>
      <c r="B11803" s="749" t="str">
        <f aca="false">C11803&amp;D11803&amp;E11803&amp;F11803&amp;G11803&amp;H11803</f>
        <v>REVESTIMENTO DE PAREDE COM GRANITO CINZA CORUMBA,EM PLACAS,COM ESPESSURA DE 2CM,POLIDO,ASSENTE COM GRAMPOS DE LATAO,EXCLUSIVE ARGAMASSA E REJUNTAMENTO</v>
      </c>
      <c r="C11803" s="749" t="s">
        <v>30187</v>
      </c>
      <c r="D11803" s="749" t="s">
        <v>30193</v>
      </c>
      <c r="E11803" s="749" t="s">
        <v>30194</v>
      </c>
      <c r="I11803" s="749" t="s">
        <v>52</v>
      </c>
      <c r="J11803" s="749" t="n">
        <v>163.37</v>
      </c>
    </row>
    <row collapsed="false" customFormat="false" customHeight="true" hidden="true" ht="12.75" outlineLevel="0" r="11804">
      <c r="A11804" s="749" t="s">
        <v>30196</v>
      </c>
      <c r="B11804" s="749" t="str">
        <f aca="false">C11804&amp;D11804&amp;E11804&amp;F11804&amp;G11804&amp;H11804</f>
        <v>RODAPE EM GRANITO CINZA CORUMBA,POLIDO,COM ALTURA DE 10CM E2CM DE ESPESSURA,ASSENTE COM ARGAMASSA DE CIMENTO, SAIBRO EAREIA,NO TRACO 1:2:2,INCLUSIVE CHAPISCO,NO TRACO 1:3 E REJUNTAMENTO PRONTO</v>
      </c>
      <c r="C11804" s="749" t="s">
        <v>30197</v>
      </c>
      <c r="D11804" s="749" t="s">
        <v>30198</v>
      </c>
      <c r="E11804" s="749" t="s">
        <v>30199</v>
      </c>
      <c r="F11804" s="749" t="s">
        <v>30200</v>
      </c>
      <c r="I11804" s="749" t="s">
        <v>236</v>
      </c>
      <c r="J11804" s="749" t="n">
        <v>36.34</v>
      </c>
    </row>
    <row collapsed="false" customFormat="false" customHeight="true" hidden="true" ht="12.75" outlineLevel="0" r="11805">
      <c r="A11805" s="749" t="s">
        <v>30201</v>
      </c>
      <c r="B11805" s="749" t="str">
        <f aca="false">C11805&amp;D11805&amp;E11805&amp;F11805&amp;G11805&amp;H11805</f>
        <v>RODAPE EM GRANITO CINZA CORUMBA,POLIDO,COM ALTURA DE 10CM E2CM DE ESPESSURA,ASSENTE COM ARGAMASSA DE CIMENTO, SAIBRO EAREIA,NO TRACO 1:2:2,INCLUSIVE CHAPISCO,NO TRACO 1:3 E REJUNTAMENTO PRONTO</v>
      </c>
      <c r="C11805" s="749" t="s">
        <v>30197</v>
      </c>
      <c r="D11805" s="749" t="s">
        <v>30198</v>
      </c>
      <c r="E11805" s="749" t="s">
        <v>30199</v>
      </c>
      <c r="F11805" s="749" t="s">
        <v>30200</v>
      </c>
      <c r="I11805" s="749" t="s">
        <v>236</v>
      </c>
      <c r="J11805" s="749" t="n">
        <v>33.46</v>
      </c>
    </row>
    <row collapsed="false" customFormat="false" customHeight="true" hidden="true" ht="12.75" outlineLevel="0" r="11806">
      <c r="A11806" s="749" t="s">
        <v>30202</v>
      </c>
      <c r="B11806" s="749" t="str">
        <f aca="false">C11806&amp;D11806&amp;E11806&amp;F11806&amp;G11806&amp;H11806</f>
        <v>RODAPE EM GRANITO CINZA CORUMBA,POLIDO,COM ALTURA DE 10CM E2CM DE ESPESSURA,EXCLUSIVE ARGAMASSA,CHAPISCO E REJUNTAMENTO</v>
      </c>
      <c r="C11806" s="749" t="s">
        <v>30197</v>
      </c>
      <c r="D11806" s="749" t="s">
        <v>30203</v>
      </c>
      <c r="I11806" s="749" t="s">
        <v>236</v>
      </c>
      <c r="J11806" s="749" t="n">
        <v>32.05</v>
      </c>
    </row>
    <row collapsed="false" customFormat="false" customHeight="true" hidden="true" ht="12.75" outlineLevel="0" r="11807">
      <c r="A11807" s="749" t="s">
        <v>30204</v>
      </c>
      <c r="B11807" s="749" t="str">
        <f aca="false">C11807&amp;D11807&amp;E11807&amp;F11807&amp;G11807&amp;H11807</f>
        <v>RODAPE EM GRANITO CINZA CORUMBA,POLIDO,COM ALTURA DE 10CM E2CM DE ESPESSURA,EXCLUSIVE ARGAMASSA,CHAPISCO E REJUNTAMENTO</v>
      </c>
      <c r="C11807" s="749" t="s">
        <v>30197</v>
      </c>
      <c r="D11807" s="749" t="s">
        <v>30203</v>
      </c>
      <c r="I11807" s="749" t="s">
        <v>236</v>
      </c>
      <c r="J11807" s="749" t="n">
        <v>29.24</v>
      </c>
    </row>
    <row collapsed="false" customFormat="false" customHeight="true" hidden="true" ht="25.5" outlineLevel="0" r="11808">
      <c r="A11808" s="749" t="s">
        <v>30205</v>
      </c>
      <c r="B11808" s="758" t="str">
        <f aca="false">C11808&amp;D11808&amp;E11808&amp;F11808&amp;G11808&amp;H11808</f>
        <v>REVESTIMENTO VERTICAL EM DIVISORIAS OU BANCADAS(ILHARGA)EM GRANITO CINZA CORUMBA,2CM DE ESPESSURA,ASSENTE COMO EM 13.0360010</v>
      </c>
      <c r="C11808" s="749" t="s">
        <v>30206</v>
      </c>
      <c r="D11808" s="749" t="s">
        <v>30207</v>
      </c>
      <c r="E11808" s="759" t="s">
        <v>30208</v>
      </c>
      <c r="I11808" s="749" t="s">
        <v>52</v>
      </c>
      <c r="J11808" s="749" t="n">
        <v>237.82</v>
      </c>
    </row>
    <row collapsed="false" customFormat="false" customHeight="true" hidden="true" ht="25.5" outlineLevel="0" r="11809">
      <c r="A11809" s="749" t="s">
        <v>30209</v>
      </c>
      <c r="B11809" s="758" t="str">
        <f aca="false">C11809&amp;D11809&amp;E11809&amp;F11809&amp;G11809&amp;H11809</f>
        <v>REVESTIMENTO VERTICAL EM DIVISORIAS OU BANCADAS(ILHARGA)EM GRANITO CINZA CORUMBA,2CM DE ESPESSURA,ASSENTE COMO EM 13.0360010</v>
      </c>
      <c r="C11809" s="749" t="s">
        <v>30206</v>
      </c>
      <c r="D11809" s="749" t="s">
        <v>30207</v>
      </c>
      <c r="E11809" s="759" t="s">
        <v>30208</v>
      </c>
      <c r="I11809" s="749" t="s">
        <v>52</v>
      </c>
      <c r="J11809" s="749" t="n">
        <v>225.54</v>
      </c>
    </row>
    <row collapsed="false" customFormat="false" customHeight="true" hidden="true" ht="25.5" outlineLevel="0" r="11810">
      <c r="A11810" s="749" t="s">
        <v>30210</v>
      </c>
      <c r="B11810" s="758" t="str">
        <f aca="false">C11810&amp;D11810&amp;E11810&amp;F11810&amp;G11810&amp;H11810</f>
        <v>REVESTIMENTO VERTICAL EM DIVISORIAS OU BANCADAS(ILHARGA)EM GRANITO CINZA CORUMBA,2CM DE ESPESSURA, EXCLUSIVE ARGAMASSA E REJUNTAMENTO</v>
      </c>
      <c r="C11810" s="749" t="s">
        <v>30206</v>
      </c>
      <c r="D11810" s="749" t="s">
        <v>30211</v>
      </c>
      <c r="E11810" s="749" t="s">
        <v>30212</v>
      </c>
      <c r="I11810" s="749" t="s">
        <v>52</v>
      </c>
      <c r="J11810" s="749" t="n">
        <v>228.08</v>
      </c>
    </row>
    <row collapsed="false" customFormat="false" customHeight="true" hidden="true" ht="25.5" outlineLevel="0" r="11811">
      <c r="A11811" s="749" t="s">
        <v>30213</v>
      </c>
      <c r="B11811" s="758" t="str">
        <f aca="false">C11811&amp;D11811&amp;E11811&amp;F11811&amp;G11811&amp;H11811</f>
        <v>REVESTIMENTO VERTICAL EM DIVISORIAS OU BANCADAS(ILHARGA)EM GRANITO CINZA CORUMBA,2CM DE ESPESSURA, EXCLUSIVE ARGAMASSA E REJUNTAMENTO</v>
      </c>
      <c r="C11811" s="749" t="s">
        <v>30206</v>
      </c>
      <c r="D11811" s="749" t="s">
        <v>30211</v>
      </c>
      <c r="E11811" s="749" t="s">
        <v>30212</v>
      </c>
      <c r="I11811" s="749" t="s">
        <v>52</v>
      </c>
      <c r="J11811" s="749" t="n">
        <v>216.24</v>
      </c>
    </row>
    <row collapsed="false" customFormat="false" customHeight="true" hidden="true" ht="12.75" outlineLevel="0" r="11812">
      <c r="A11812" s="749" t="s">
        <v>30214</v>
      </c>
      <c r="B11812" s="749" t="str">
        <f aca="false">C11812&amp;D11812&amp;E11812&amp;F11812&amp;G11812&amp;H11812</f>
        <v>MOLDURA EXTERNA EXECUTADA NO PERIMETRO DAS ESQUADRIAS COM GRANITO CINZA CORUMBA,2CM DE ESPESSURA,COM 2 POLIMENTOS,ASSENTE COMO EM 13.036.0010</v>
      </c>
      <c r="C11812" s="749" t="s">
        <v>30215</v>
      </c>
      <c r="D11812" s="749" t="s">
        <v>30216</v>
      </c>
      <c r="E11812" s="749" t="s">
        <v>30217</v>
      </c>
      <c r="I11812" s="749" t="s">
        <v>52</v>
      </c>
      <c r="J11812" s="749" t="n">
        <v>220.09</v>
      </c>
    </row>
    <row collapsed="false" customFormat="false" customHeight="true" hidden="true" ht="12.75" outlineLevel="0" r="11813">
      <c r="A11813" s="749" t="s">
        <v>30218</v>
      </c>
      <c r="B11813" s="749" t="str">
        <f aca="false">C11813&amp;D11813&amp;E11813&amp;F11813&amp;G11813&amp;H11813</f>
        <v>MOLDURA EXTERNA EXECUTADA NO PERIMETRO DAS ESQUADRIAS COM GRANITO CINZA CORUMBA,2CM DE ESPESSURA,COM 2 POLIMENTOS,ASSENTE COMO EM 13.036.0010</v>
      </c>
      <c r="C11813" s="749" t="s">
        <v>30215</v>
      </c>
      <c r="D11813" s="749" t="s">
        <v>30216</v>
      </c>
      <c r="E11813" s="749" t="s">
        <v>30217</v>
      </c>
      <c r="I11813" s="749" t="s">
        <v>52</v>
      </c>
      <c r="J11813" s="749" t="n">
        <v>210.17</v>
      </c>
    </row>
    <row collapsed="false" customFormat="false" customHeight="true" hidden="true" ht="12.75" outlineLevel="0" r="11814">
      <c r="A11814" s="749" t="s">
        <v>30219</v>
      </c>
      <c r="B11814" s="749" t="str">
        <f aca="false">C11814&amp;D11814&amp;E11814&amp;F11814&amp;G11814&amp;H11814</f>
        <v>MOLDURA EXTERNA EXECUTADA NO PERIMETRO DAS ESQUADRIAS COM GRANITO CINZA CORUMBA,2CM DE ESPESSURA,COM 2 POLIMENTOS,ASSENTE COMO EM 13.036.0010,EXCLUSIVE ARGAMASSA E REJUNTAMENTO</v>
      </c>
      <c r="C11814" s="749" t="s">
        <v>30215</v>
      </c>
      <c r="D11814" s="749" t="s">
        <v>30216</v>
      </c>
      <c r="E11814" s="749" t="s">
        <v>30220</v>
      </c>
      <c r="I11814" s="749" t="s">
        <v>52</v>
      </c>
      <c r="J11814" s="749" t="n">
        <v>210.35</v>
      </c>
    </row>
    <row collapsed="false" customFormat="false" customHeight="true" hidden="true" ht="12.75" outlineLevel="0" r="11815">
      <c r="A11815" s="749" t="s">
        <v>30221</v>
      </c>
      <c r="B11815" s="749" t="str">
        <f aca="false">C11815&amp;D11815&amp;E11815&amp;F11815&amp;G11815&amp;H11815</f>
        <v>MOLDURA EXTERNA EXECUTADA NO PERIMETRO DAS ESQUADRIAS COM GRANITO CINZA CORUMBA,2CM DE ESPESSURA,COM 2 POLIMENTOS,ASSENTE COMO EM 13.036.0010,EXCLUSIVE ARGAMASSA E REJUNTAMENTO</v>
      </c>
      <c r="C11815" s="749" t="s">
        <v>30215</v>
      </c>
      <c r="D11815" s="749" t="s">
        <v>30216</v>
      </c>
      <c r="E11815" s="749" t="s">
        <v>30220</v>
      </c>
      <c r="I11815" s="749" t="s">
        <v>52</v>
      </c>
      <c r="J11815" s="749" t="n">
        <v>200.87</v>
      </c>
    </row>
    <row collapsed="false" customFormat="false" customHeight="true" hidden="true" ht="12.75" outlineLevel="0" r="11816">
      <c r="A11816" s="749" t="s">
        <v>30222</v>
      </c>
      <c r="B11816" s="749" t="str">
        <f aca="false">C11816&amp;D11816&amp;E11816&amp;F11816&amp;G11816&amp;H11816</f>
        <v>PEITORIL DE MARMORE BRANCO CLASSICO,DE 2X18CM,COM 2 POLIMENTOS,ASSENTE COM ARGAMASSA DE CIMENTO,SAIBRO E AREIA,NO TRACO1:3:3 E NATA DE CIMENTO COMUM,REJUNTADO COM CIMENTO BRANCO</v>
      </c>
      <c r="C11816" s="749" t="s">
        <v>30223</v>
      </c>
      <c r="D11816" s="749" t="s">
        <v>30224</v>
      </c>
      <c r="E11816" s="749" t="s">
        <v>30225</v>
      </c>
      <c r="I11816" s="749" t="s">
        <v>236</v>
      </c>
      <c r="J11816" s="749" t="n">
        <v>57.08</v>
      </c>
    </row>
    <row collapsed="false" customFormat="false" customHeight="true" hidden="true" ht="12.75" outlineLevel="0" r="11817">
      <c r="A11817" s="749" t="s">
        <v>30226</v>
      </c>
      <c r="B11817" s="749" t="str">
        <f aca="false">C11817&amp;D11817&amp;E11817&amp;F11817&amp;G11817&amp;H11817</f>
        <v>PEITORIL DE MARMORE BRANCO CLASSICO,DE 2X18CM,COM 2 POLIMENTOS,ASSENTE COM ARGAMASSA DE CIMENTO,SAIBRO E AREIA,NO TRACO1:3:3 E NATA DE CIMENTO COMUM,REJUNTADO COM CIMENTO BRANCO</v>
      </c>
      <c r="C11817" s="749" t="s">
        <v>30223</v>
      </c>
      <c r="D11817" s="749" t="s">
        <v>30224</v>
      </c>
      <c r="E11817" s="749" t="s">
        <v>30225</v>
      </c>
      <c r="I11817" s="749" t="s">
        <v>236</v>
      </c>
      <c r="J11817" s="749" t="n">
        <v>54.61</v>
      </c>
    </row>
    <row collapsed="false" customFormat="false" customHeight="true" hidden="true" ht="12.75" outlineLevel="0" r="11818">
      <c r="A11818" s="749" t="s">
        <v>30227</v>
      </c>
      <c r="B11818" s="749" t="str">
        <f aca="false">C11818&amp;D11818&amp;E11818&amp;F11818&amp;G11818&amp;H11818</f>
        <v>PEITORIL DE MARMORE BRANCO CLASSICO,COM ESPESSURA DE 2CM,COM 2 POLIMENTOS,EM 2 TIRAS,NA LARGURA,SOMADA DE 20CM, SENDO APARTE INFERIOR EM SUPERPOSICAO,ASSENTE COMO EM 13.045.0040</v>
      </c>
      <c r="C11818" s="749" t="s">
        <v>30228</v>
      </c>
      <c r="D11818" s="749" t="s">
        <v>30229</v>
      </c>
      <c r="E11818" s="749" t="s">
        <v>30230</v>
      </c>
      <c r="I11818" s="749" t="s">
        <v>236</v>
      </c>
      <c r="J11818" s="749" t="n">
        <v>61.47</v>
      </c>
    </row>
    <row collapsed="false" customFormat="false" customHeight="true" hidden="true" ht="12.75" outlineLevel="0" r="11819">
      <c r="A11819" s="749" t="s">
        <v>30231</v>
      </c>
      <c r="B11819" s="749" t="str">
        <f aca="false">C11819&amp;D11819&amp;E11819&amp;F11819&amp;G11819&amp;H11819</f>
        <v>PEITORIL DE MARMORE BRANCO CLASSICO,COM ESPESSURA DE 2CM,COM 2 POLIMENTOS,EM 2 TIRAS,NA LARGURA,SOMADA DE 20CM, SENDO APARTE INFERIOR EM SUPERPOSICAO,ASSENTE COMO EM 13.045.0040</v>
      </c>
      <c r="C11819" s="749" t="s">
        <v>30228</v>
      </c>
      <c r="D11819" s="749" t="s">
        <v>30229</v>
      </c>
      <c r="E11819" s="749" t="s">
        <v>30230</v>
      </c>
      <c r="I11819" s="749" t="s">
        <v>236</v>
      </c>
      <c r="J11819" s="749" t="n">
        <v>58.95</v>
      </c>
    </row>
    <row collapsed="false" customFormat="false" customHeight="true" hidden="true" ht="12.75" outlineLevel="0" r="11820">
      <c r="A11820" s="749" t="s">
        <v>30232</v>
      </c>
      <c r="B11820" s="749" t="str">
        <f aca="false">C11820&amp;D11820&amp;E11820&amp;F11820&amp;G11820&amp;H11820</f>
        <v>PEITORIL DE MARMORE BRANCO CLASSICO,DE 2X28CM,COM 2 POLIMENTOS,ASSENTE COMO EM 13.045.0040</v>
      </c>
      <c r="C11820" s="749" t="s">
        <v>30233</v>
      </c>
      <c r="D11820" s="749" t="s">
        <v>30234</v>
      </c>
      <c r="I11820" s="749" t="s">
        <v>236</v>
      </c>
      <c r="J11820" s="749" t="n">
        <v>78</v>
      </c>
    </row>
    <row collapsed="false" customFormat="false" customHeight="true" hidden="true" ht="12.75" outlineLevel="0" r="11821">
      <c r="A11821" s="749" t="s">
        <v>30235</v>
      </c>
      <c r="B11821" s="749" t="str">
        <f aca="false">C11821&amp;D11821&amp;E11821&amp;F11821&amp;G11821&amp;H11821</f>
        <v>PEITORIL DE MARMORE BRANCO CLASSICO,DE 2X28CM,COM 2 POLIMENTOS,ASSENTE COMO EM 13.045.0040</v>
      </c>
      <c r="C11821" s="749" t="s">
        <v>30233</v>
      </c>
      <c r="D11821" s="749" t="s">
        <v>30234</v>
      </c>
      <c r="I11821" s="749" t="s">
        <v>236</v>
      </c>
      <c r="J11821" s="749" t="n">
        <v>75.43</v>
      </c>
    </row>
    <row collapsed="false" customFormat="false" customHeight="true" hidden="true" ht="12.75" outlineLevel="0" r="11822">
      <c r="A11822" s="749" t="s">
        <v>30236</v>
      </c>
      <c r="B11822" s="749" t="str">
        <f aca="false">C11822&amp;D11822&amp;E11822&amp;F11822&amp;G11822&amp;H11822</f>
        <v>PEITORIL DE MARMORE BRANCO CLASSICO,DE 2X7CM,COM 2 POLIMENTOS,ASSENTE COMO EM 13.045.0040</v>
      </c>
      <c r="C11822" s="749" t="s">
        <v>30237</v>
      </c>
      <c r="D11822" s="749" t="s">
        <v>30238</v>
      </c>
      <c r="I11822" s="749" t="s">
        <v>236</v>
      </c>
      <c r="J11822" s="749" t="n">
        <v>27.81</v>
      </c>
    </row>
    <row collapsed="false" customFormat="false" customHeight="true" hidden="true" ht="12.75" outlineLevel="0" r="11823">
      <c r="A11823" s="749" t="s">
        <v>30239</v>
      </c>
      <c r="B11823" s="749" t="str">
        <f aca="false">C11823&amp;D11823&amp;E11823&amp;F11823&amp;G11823&amp;H11823</f>
        <v>PEITORIL DE MARMORE BRANCO CLASSICO,DE 2X7CM,COM 2 POLIMENTOS,ASSENTE COMO EM 13.045.0040</v>
      </c>
      <c r="C11823" s="749" t="s">
        <v>30237</v>
      </c>
      <c r="D11823" s="749" t="s">
        <v>30238</v>
      </c>
      <c r="I11823" s="749" t="s">
        <v>236</v>
      </c>
      <c r="J11823" s="749" t="n">
        <v>26.17</v>
      </c>
    </row>
    <row collapsed="false" customFormat="false" customHeight="true" hidden="true" ht="12.75" outlineLevel="0" r="11824">
      <c r="A11824" s="749" t="s">
        <v>30240</v>
      </c>
      <c r="B11824" s="749" t="str">
        <f aca="false">C11824&amp;D11824&amp;E11824&amp;F11824&amp;G11824&amp;H11824</f>
        <v>PEITORIL DE MARMORE BRANCO CLASSICO,DE 2X16CM,COM 2 POLIMENTOS,ASSENTE COMO EM 13.045.0040</v>
      </c>
      <c r="C11824" s="749" t="s">
        <v>30241</v>
      </c>
      <c r="D11824" s="749" t="s">
        <v>30234</v>
      </c>
      <c r="I11824" s="749" t="s">
        <v>236</v>
      </c>
      <c r="J11824" s="749" t="n">
        <v>50.27</v>
      </c>
    </row>
    <row collapsed="false" customFormat="false" customHeight="true" hidden="true" ht="12.75" outlineLevel="0" r="11825">
      <c r="A11825" s="749" t="s">
        <v>30242</v>
      </c>
      <c r="B11825" s="749" t="str">
        <f aca="false">C11825&amp;D11825&amp;E11825&amp;F11825&amp;G11825&amp;H11825</f>
        <v>PEITORIL DE MARMORE BRANCO CLASSICO,DE 2X16CM,COM 2 POLIMENTOS,ASSENTE COMO EM 13.045.0040</v>
      </c>
      <c r="C11825" s="749" t="s">
        <v>30241</v>
      </c>
      <c r="D11825" s="749" t="s">
        <v>30234</v>
      </c>
      <c r="I11825" s="749" t="s">
        <v>236</v>
      </c>
      <c r="J11825" s="749" t="n">
        <v>48.18</v>
      </c>
    </row>
    <row collapsed="false" customFormat="false" customHeight="true" hidden="true" ht="12.75" outlineLevel="0" r="11826">
      <c r="A11826" s="749" t="s">
        <v>30243</v>
      </c>
      <c r="B11826" s="749" t="str">
        <f aca="false">C11826&amp;D11826&amp;E11826&amp;F11826&amp;G11826&amp;H11826</f>
        <v>PEDRA PARA BOX DE BANHEIRO EM MARMORE BRANCO CLASSICO,SEM REBAIXO,COM 5CM DE ALTURA E 3CM DE ESPESSURA,ASSENTE COMO EM 13.045.0040</v>
      </c>
      <c r="C11826" s="749" t="s">
        <v>30244</v>
      </c>
      <c r="D11826" s="749" t="s">
        <v>30245</v>
      </c>
      <c r="E11826" s="749" t="s">
        <v>30246</v>
      </c>
      <c r="I11826" s="749" t="s">
        <v>236</v>
      </c>
      <c r="J11826" s="749" t="n">
        <v>48.83</v>
      </c>
    </row>
    <row collapsed="false" customFormat="false" customHeight="true" hidden="true" ht="12.75" outlineLevel="0" r="11827">
      <c r="A11827" s="749" t="s">
        <v>30247</v>
      </c>
      <c r="B11827" s="749" t="str">
        <f aca="false">C11827&amp;D11827&amp;E11827&amp;F11827&amp;G11827&amp;H11827</f>
        <v>PEDRA PARA BOX DE BANHEIRO EM MARMORE BRANCO CLASSICO,SEM REBAIXO,COM 5CM DE ALTURA E 3CM DE ESPESSURA,ASSENTE COMO EM 13.045.0040</v>
      </c>
      <c r="C11827" s="749" t="s">
        <v>30244</v>
      </c>
      <c r="D11827" s="749" t="s">
        <v>30245</v>
      </c>
      <c r="E11827" s="749" t="s">
        <v>30246</v>
      </c>
      <c r="I11827" s="749" t="s">
        <v>236</v>
      </c>
      <c r="J11827" s="749" t="n">
        <v>46.36</v>
      </c>
    </row>
    <row collapsed="false" customFormat="false" customHeight="true" hidden="true" ht="12.75" outlineLevel="0" r="11828">
      <c r="A11828" s="749" t="s">
        <v>30248</v>
      </c>
      <c r="B11828" s="749" t="str">
        <f aca="false">C11828&amp;D11828&amp;E11828&amp;F11828&amp;G11828&amp;H11828</f>
        <v>REVESTIMENTO DE PAREDES COM MARMORE BRANCO CLASSICO,EM PLACAS POLIDAS,MEDIDAS IGUAIS OU MAIORES QUE 60X40CM,COM ESPESSURA DE 2CM,COM 2 POLIMENTOS,ASSENTES COM 2 GRAMPOS DE LATAO DE 1/8" POR PLACA E ARGAMASSA DE CIMENTO,SAIBRO E AREIA,NO TRACO 1:3:3 E NATA DE CIMENTO,REJUNTADAS COM CIMENTO BRANCO</v>
      </c>
      <c r="C11828" s="749" t="s">
        <v>30249</v>
      </c>
      <c r="D11828" s="749" t="s">
        <v>30250</v>
      </c>
      <c r="E11828" s="749" t="s">
        <v>30251</v>
      </c>
      <c r="F11828" s="749" t="s">
        <v>30252</v>
      </c>
      <c r="G11828" s="749" t="s">
        <v>30253</v>
      </c>
      <c r="I11828" s="749" t="s">
        <v>52</v>
      </c>
      <c r="J11828" s="749" t="n">
        <v>317.4</v>
      </c>
    </row>
    <row collapsed="false" customFormat="false" customHeight="true" hidden="true" ht="12.75" outlineLevel="0" r="11829">
      <c r="A11829" s="749" t="s">
        <v>30254</v>
      </c>
      <c r="B11829" s="749" t="str">
        <f aca="false">C11829&amp;D11829&amp;E11829&amp;F11829&amp;G11829&amp;H11829</f>
        <v>REVESTIMENTO DE PAREDES COM MARMORE BRANCO CLASSICO,EM PLACAS POLIDAS,MEDIDAS IGUAIS OU MAIORES QUE 60X40CM,COM ESPESSURA DE 2CM,COM 2 POLIMENTOS,ASSENTES COM 2 GRAMPOS DE LATAO DE 1/8" POR PLACA E ARGAMASSA DE CIMENTO,SAIBRO E AREIA,NO TRACO 1:3:3 E NATA DE CIMENTO,REJUNTADAS COM CIMENTO BRANCO</v>
      </c>
      <c r="C11829" s="749" t="s">
        <v>30249</v>
      </c>
      <c r="D11829" s="749" t="s">
        <v>30250</v>
      </c>
      <c r="E11829" s="749" t="s">
        <v>30251</v>
      </c>
      <c r="F11829" s="749" t="s">
        <v>30252</v>
      </c>
      <c r="G11829" s="749" t="s">
        <v>30253</v>
      </c>
      <c r="I11829" s="749" t="s">
        <v>52</v>
      </c>
      <c r="J11829" s="749" t="n">
        <v>305.06</v>
      </c>
    </row>
    <row collapsed="false" customFormat="false" customHeight="true" hidden="true" ht="12.75" outlineLevel="0" r="11830">
      <c r="A11830" s="749" t="s">
        <v>30255</v>
      </c>
      <c r="B11830" s="749" t="str">
        <f aca="false">C11830&amp;D11830&amp;E11830&amp;F11830&amp;G11830&amp;H11830</f>
        <v>REVESTIMENTO DE PAREDES COM MARMORE BRANCO CLASSICO,EM PLACAS POLIDAS,MEDIDAS IGUAIS OU MAIORES QUE 60X40CM,COM ESPESSURA DE 2CM,COM 2 POLIMENTOS,ASSENTES COM 2 GRAMPOS DE LATAO DE 1/8" POR PLACA,EXCLUSIVE ARGAMASSA,NATA DE CIMENTO E REJUNTAMENTO</v>
      </c>
      <c r="C11830" s="749" t="s">
        <v>30249</v>
      </c>
      <c r="D11830" s="749" t="s">
        <v>30250</v>
      </c>
      <c r="E11830" s="749" t="s">
        <v>30251</v>
      </c>
      <c r="F11830" s="749" t="s">
        <v>30256</v>
      </c>
      <c r="G11830" s="749" t="s">
        <v>13159</v>
      </c>
      <c r="I11830" s="749" t="s">
        <v>52</v>
      </c>
      <c r="J11830" s="749" t="n">
        <v>301.63</v>
      </c>
    </row>
    <row collapsed="false" customFormat="false" customHeight="true" hidden="true" ht="12.75" outlineLevel="0" r="11831">
      <c r="A11831" s="749" t="s">
        <v>30257</v>
      </c>
      <c r="B11831" s="749" t="str">
        <f aca="false">C11831&amp;D11831&amp;E11831&amp;F11831&amp;G11831&amp;H11831</f>
        <v>REVESTIMENTO DE PAREDES COM MARMORE BRANCO CLASSICO,EM PLACAS POLIDAS,MEDIDAS IGUAIS OU MAIORES QUE 60X40CM,COM ESPESSURA DE 2CM,COM 2 POLIMENTOS,ASSENTES COM 2 GRAMPOS DE LATAO DE 1/8" POR PLACA,EXCLUSIVE ARGAMASSA,NATA DE CIMENTO E REJUNTAMENTO</v>
      </c>
      <c r="C11831" s="749" t="s">
        <v>30249</v>
      </c>
      <c r="D11831" s="749" t="s">
        <v>30250</v>
      </c>
      <c r="E11831" s="749" t="s">
        <v>30251</v>
      </c>
      <c r="F11831" s="749" t="s">
        <v>30256</v>
      </c>
      <c r="G11831" s="749" t="s">
        <v>13159</v>
      </c>
      <c r="I11831" s="749" t="s">
        <v>52</v>
      </c>
      <c r="J11831" s="749" t="n">
        <v>289.79</v>
      </c>
    </row>
    <row collapsed="false" customFormat="false" customHeight="true" hidden="true" ht="12.75" outlineLevel="0" r="11832">
      <c r="A11832" s="749" t="s">
        <v>30258</v>
      </c>
      <c r="B11832" s="749" t="str">
        <f aca="false">C11832&amp;D11832&amp;E11832&amp;F11832&amp;G11832&amp;H11832</f>
        <v>REVESTIMENTO DE COLUNAS COM MARMORE BRANCO CLASSICO,EM PLACAS DE 2CM DE ESPESSURA,COM 2 POLIMENTOS,ASSENTES COMO EM 13.045.0065</v>
      </c>
      <c r="C11832" s="749" t="s">
        <v>30259</v>
      </c>
      <c r="D11832" s="749" t="s">
        <v>30260</v>
      </c>
      <c r="E11832" s="759" t="s">
        <v>30261</v>
      </c>
      <c r="I11832" s="749" t="s">
        <v>52</v>
      </c>
      <c r="J11832" s="749" t="n">
        <v>332.89</v>
      </c>
    </row>
    <row collapsed="false" customFormat="false" customHeight="true" hidden="true" ht="12.75" outlineLevel="0" r="11833">
      <c r="A11833" s="749" t="s">
        <v>30262</v>
      </c>
      <c r="B11833" s="749" t="str">
        <f aca="false">C11833&amp;D11833&amp;E11833&amp;F11833&amp;G11833&amp;H11833</f>
        <v>REVESTIMENTO DE COLUNAS COM MARMORE BRANCO CLASSICO,EM PLACAS DE 2CM DE ESPESSURA,COM 2 POLIMENTOS,ASSENTES COMO EM 13.045.0065</v>
      </c>
      <c r="C11833" s="749" t="s">
        <v>30259</v>
      </c>
      <c r="D11833" s="749" t="s">
        <v>30260</v>
      </c>
      <c r="E11833" s="759" t="s">
        <v>30261</v>
      </c>
      <c r="I11833" s="749" t="s">
        <v>52</v>
      </c>
      <c r="J11833" s="749" t="n">
        <v>317.49</v>
      </c>
    </row>
    <row collapsed="false" customFormat="false" customHeight="true" hidden="true" ht="12.75" outlineLevel="0" r="11834">
      <c r="A11834" s="749" t="s">
        <v>30263</v>
      </c>
      <c r="B11834" s="749" t="str">
        <f aca="false">C11834&amp;D11834&amp;E11834&amp;F11834&amp;G11834&amp;H11834</f>
        <v>REVESTIMENTO DE COLUNAS COM MARMORE BRANCO CLASSICO,EM PLACAS DE 2CM DE ESPESSURA, COM 2 POLIMENTOS, ASSENTES  COMO  EM13.45.0065, EXCLUSIVE ARGAMASSA,NATA DE CIMENTO E REJUNTAMENTO</v>
      </c>
      <c r="C11834" s="749" t="s">
        <v>30259</v>
      </c>
      <c r="D11834" s="749" t="s">
        <v>30264</v>
      </c>
      <c r="E11834" s="749" t="s">
        <v>30265</v>
      </c>
      <c r="F11834" s="749" t="s">
        <v>12104</v>
      </c>
      <c r="I11834" s="749" t="s">
        <v>52</v>
      </c>
      <c r="J11834" s="749" t="n">
        <v>313.76</v>
      </c>
    </row>
    <row collapsed="false" customFormat="false" customHeight="true" hidden="true" ht="12.75" outlineLevel="0" r="11835">
      <c r="A11835" s="749" t="s">
        <v>30266</v>
      </c>
      <c r="B11835" s="749" t="str">
        <f aca="false">C11835&amp;D11835&amp;E11835&amp;F11835&amp;G11835&amp;H11835</f>
        <v>REVESTIMENTO DE COLUNAS COM MARMORE BRANCO CLASSICO,EM PLACAS DE 2CM DE ESPESSURA, COM 2 POLIMENTOS, ASSENTES  COMO  EM13.45.0065, EXCLUSIVE ARGAMASSA,NATA DE CIMENTO E REJUNTAMENTO</v>
      </c>
      <c r="C11835" s="749" t="s">
        <v>30259</v>
      </c>
      <c r="D11835" s="749" t="s">
        <v>30264</v>
      </c>
      <c r="E11835" s="749" t="s">
        <v>30265</v>
      </c>
      <c r="F11835" s="749" t="s">
        <v>12104</v>
      </c>
      <c r="I11835" s="749" t="s">
        <v>52</v>
      </c>
      <c r="J11835" s="749" t="n">
        <v>299.08</v>
      </c>
    </row>
    <row collapsed="false" customFormat="false" customHeight="true" hidden="true" ht="25.5" outlineLevel="0" r="11836">
      <c r="A11836" s="749" t="s">
        <v>30267</v>
      </c>
      <c r="B11836" s="758" t="str">
        <f aca="false">C11836&amp;D11836&amp;E11836&amp;F11836&amp;G11836&amp;H11836</f>
        <v>REVESTIMENTO VERTICAL EM DIVISORIAS OU BANCADAS(ILHARGA)EM MARMORE BRANCO CLASSICO, 2CM DE ESPESSURA, COM 2 POLIMENTOS,ASSENTES COMO EM 13.045.0065</v>
      </c>
      <c r="C11836" s="749" t="s">
        <v>30268</v>
      </c>
      <c r="D11836" s="749" t="s">
        <v>30269</v>
      </c>
      <c r="E11836" s="749" t="s">
        <v>30270</v>
      </c>
      <c r="I11836" s="749" t="s">
        <v>52</v>
      </c>
      <c r="J11836" s="749" t="n">
        <v>303.65</v>
      </c>
    </row>
    <row collapsed="false" customFormat="false" customHeight="true" hidden="true" ht="25.5" outlineLevel="0" r="11837">
      <c r="A11837" s="749" t="s">
        <v>30271</v>
      </c>
      <c r="B11837" s="758" t="str">
        <f aca="false">C11837&amp;D11837&amp;E11837&amp;F11837&amp;G11837&amp;H11837</f>
        <v>REVESTIMENTO VERTICAL EM DIVISORIAS OU BANCADAS(ILHARGA)EM MARMORE BRANCO CLASSICO, 2CM DE ESPESSURA, COM 2 POLIMENTOS,ASSENTES COMO EM 13.045.0065</v>
      </c>
      <c r="C11837" s="749" t="s">
        <v>30268</v>
      </c>
      <c r="D11837" s="749" t="s">
        <v>30269</v>
      </c>
      <c r="E11837" s="749" t="s">
        <v>30270</v>
      </c>
      <c r="I11837" s="749" t="s">
        <v>52</v>
      </c>
      <c r="J11837" s="749" t="n">
        <v>291.31</v>
      </c>
    </row>
    <row collapsed="false" customFormat="false" customHeight="true" hidden="true" ht="38.25" outlineLevel="0" r="11838">
      <c r="A11838" s="749" t="s">
        <v>30272</v>
      </c>
      <c r="B11838" s="758" t="str">
        <f aca="false">C11838&amp;D11838&amp;E11838&amp;F11838&amp;G11838&amp;H11838</f>
        <v>REVESTIMENTO VERTICAL EM DIVISORIAS OU BANCADAS(ILHARGA)EM MARMORE BRANCO CLASSICO, 2CM DE ESPESSURA, COM 2 POLIMENTOS,ASSENTES COMO EM 13.045.0065,EXCLUSIVE ARGAMASSA, NATA DE CIMENTO E REJUNTAMENTO</v>
      </c>
      <c r="C11838" s="749" t="s">
        <v>30268</v>
      </c>
      <c r="D11838" s="749" t="s">
        <v>30269</v>
      </c>
      <c r="E11838" s="749" t="s">
        <v>30273</v>
      </c>
      <c r="F11838" s="749" t="s">
        <v>30274</v>
      </c>
      <c r="I11838" s="749" t="s">
        <v>52</v>
      </c>
      <c r="J11838" s="749" t="n">
        <v>283.61</v>
      </c>
    </row>
    <row collapsed="false" customFormat="false" customHeight="true" hidden="true" ht="38.25" outlineLevel="0" r="11839">
      <c r="A11839" s="749" t="s">
        <v>30275</v>
      </c>
      <c r="B11839" s="758" t="str">
        <f aca="false">C11839&amp;D11839&amp;E11839&amp;F11839&amp;G11839&amp;H11839</f>
        <v>REVESTIMENTO VERTICAL EM DIVISORIAS OU BANCADAS(ILHARGA)EM MARMORE BRANCO CLASSICO, 2CM DE ESPESSURA, COM 2 POLIMENTOS,ASSENTES COMO EM 13.045.0065,EXCLUSIVE ARGAMASSA, NATA DE CIMENTO E REJUNTAMENTO</v>
      </c>
      <c r="C11839" s="749" t="s">
        <v>30268</v>
      </c>
      <c r="D11839" s="749" t="s">
        <v>30269</v>
      </c>
      <c r="E11839" s="749" t="s">
        <v>30273</v>
      </c>
      <c r="F11839" s="749" t="s">
        <v>30274</v>
      </c>
      <c r="I11839" s="749" t="s">
        <v>52</v>
      </c>
      <c r="J11839" s="749" t="n">
        <v>272.95</v>
      </c>
    </row>
    <row collapsed="false" customFormat="false" customHeight="true" hidden="true" ht="12.75" outlineLevel="0" r="11840">
      <c r="A11840" s="749" t="s">
        <v>30276</v>
      </c>
      <c r="B11840" s="749" t="str">
        <f aca="false">C11840&amp;D11840&amp;E11840&amp;F11840&amp;G11840&amp;H11840</f>
        <v>MOLDURA EXTERNA EXECUTADA NO PERIMETRO DAS ESQUADRIAS COM MARMORE  BRANCO CLASSICO, 2CM DE ESPESSURA, COM 2 POLIMENTOS,ASSENTES COMO EM 13.045.0065</v>
      </c>
      <c r="C11840" s="749" t="s">
        <v>30277</v>
      </c>
      <c r="D11840" s="749" t="s">
        <v>30278</v>
      </c>
      <c r="E11840" s="749" t="s">
        <v>30270</v>
      </c>
      <c r="I11840" s="749" t="s">
        <v>52</v>
      </c>
      <c r="J11840" s="749" t="n">
        <v>286.2</v>
      </c>
    </row>
    <row collapsed="false" customFormat="false" customHeight="true" hidden="true" ht="12.75" outlineLevel="0" r="11841">
      <c r="A11841" s="749" t="s">
        <v>30279</v>
      </c>
      <c r="B11841" s="749" t="str">
        <f aca="false">C11841&amp;D11841&amp;E11841&amp;F11841&amp;G11841&amp;H11841</f>
        <v>MOLDURA EXTERNA EXECUTADA NO PERIMETRO DAS ESQUADRIAS COM MARMORE  BRANCO CLASSICO, 2CM DE ESPESSURA, COM 2 POLIMENTOS,ASSENTES COMO EM 13.045.0065</v>
      </c>
      <c r="C11841" s="749" t="s">
        <v>30277</v>
      </c>
      <c r="D11841" s="749" t="s">
        <v>30278</v>
      </c>
      <c r="E11841" s="749" t="s">
        <v>30270</v>
      </c>
      <c r="I11841" s="749" t="s">
        <v>52</v>
      </c>
      <c r="J11841" s="749" t="n">
        <v>277.41</v>
      </c>
    </row>
    <row collapsed="false" customFormat="false" customHeight="true" hidden="true" ht="12.75" outlineLevel="0" r="11842">
      <c r="A11842" s="749" t="s">
        <v>30280</v>
      </c>
      <c r="B11842" s="749" t="str">
        <f aca="false">C11842&amp;D11842&amp;E11842&amp;F11842&amp;G11842&amp;H11842</f>
        <v>MOLDURA EXTERNA EXECUTADA NO PERIMETRO DAS ESQUADRIAS COM MARMORE  BRANCO CLASSICO, 2CM DE ESPESSURA, COM 2 POLIMENTOS,ASSENTES COMO EM 13.045.0065,EXCLUSIVE ARGAMASSA, NATA DE CIMENTO E REJUNTAMENTO</v>
      </c>
      <c r="C11842" s="749" t="s">
        <v>30277</v>
      </c>
      <c r="D11842" s="749" t="s">
        <v>30278</v>
      </c>
      <c r="E11842" s="749" t="s">
        <v>30273</v>
      </c>
      <c r="F11842" s="749" t="s">
        <v>30274</v>
      </c>
      <c r="I11842" s="749" t="s">
        <v>52</v>
      </c>
      <c r="J11842" s="749" t="n">
        <v>275.03</v>
      </c>
    </row>
    <row collapsed="false" customFormat="false" customHeight="true" hidden="true" ht="12.75" outlineLevel="0" r="11843">
      <c r="A11843" s="749" t="s">
        <v>30281</v>
      </c>
      <c r="B11843" s="749" t="str">
        <f aca="false">C11843&amp;D11843&amp;E11843&amp;F11843&amp;G11843&amp;H11843</f>
        <v>MOLDURA EXTERNA EXECUTADA NO PERIMETRO DAS ESQUADRIAS COM MARMORE  BRANCO CLASSICO, 2CM DE ESPESSURA, COM 2 POLIMENTOS,ASSENTES COMO EM 13.045.0065,EXCLUSIVE ARGAMASSA, NATA DE CIMENTO E REJUNTAMENTO</v>
      </c>
      <c r="C11843" s="749" t="s">
        <v>30277</v>
      </c>
      <c r="D11843" s="749" t="s">
        <v>30278</v>
      </c>
      <c r="E11843" s="749" t="s">
        <v>30273</v>
      </c>
      <c r="F11843" s="749" t="s">
        <v>30274</v>
      </c>
      <c r="I11843" s="749" t="s">
        <v>52</v>
      </c>
      <c r="J11843" s="749" t="n">
        <v>266.73</v>
      </c>
    </row>
    <row collapsed="false" customFormat="false" customHeight="true" hidden="true" ht="12.75" outlineLevel="0" r="11844">
      <c r="A11844" s="749" t="s">
        <v>30282</v>
      </c>
      <c r="B11844" s="749" t="str">
        <f aca="false">C11844&amp;D11844&amp;E11844&amp;F11844&amp;G11844&amp;H11844</f>
        <v>CHAPIM OU ESPELHO DE MARMORE BRANCO CLASSICO,COM 2X17CM,COM1 POLIMENTO,ASSENTE COMO EM 13.045.0040</v>
      </c>
      <c r="C11844" s="749" t="s">
        <v>30283</v>
      </c>
      <c r="D11844" s="749" t="s">
        <v>30284</v>
      </c>
      <c r="I11844" s="749" t="s">
        <v>236</v>
      </c>
      <c r="J11844" s="749" t="n">
        <v>52.09</v>
      </c>
    </row>
    <row collapsed="false" customFormat="false" customHeight="true" hidden="true" ht="12.75" outlineLevel="0" r="11845">
      <c r="A11845" s="749" t="s">
        <v>30285</v>
      </c>
      <c r="B11845" s="749" t="str">
        <f aca="false">C11845&amp;D11845&amp;E11845&amp;F11845&amp;G11845&amp;H11845</f>
        <v>CHAPIM OU ESPELHO DE MARMORE BRANCO CLASSICO,COM 2X17CM,COM1 POLIMENTO,ASSENTE COMO EM 13.045.0040</v>
      </c>
      <c r="C11845" s="749" t="s">
        <v>30283</v>
      </c>
      <c r="D11845" s="749" t="s">
        <v>30284</v>
      </c>
      <c r="I11845" s="749" t="s">
        <v>236</v>
      </c>
      <c r="J11845" s="749" t="n">
        <v>49.62</v>
      </c>
    </row>
    <row collapsed="false" customFormat="false" customHeight="true" hidden="true" ht="12.75" outlineLevel="0" r="11846">
      <c r="A11846" s="749" t="s">
        <v>30286</v>
      </c>
      <c r="B11846" s="749" t="str">
        <f aca="false">C11846&amp;D11846&amp;E11846&amp;F11846&amp;G11846&amp;H11846</f>
        <v>REVESTIMENTO DE PAREDES COM MARMORE BRANCO CLASSICO, EM  PLACAS DE 2CM DE ESPESSURA, COM 2 POLIMENTOS, ASSENTE  COMO EM13.045.0065</v>
      </c>
      <c r="C11846" s="749" t="s">
        <v>30287</v>
      </c>
      <c r="D11846" s="749" t="s">
        <v>30288</v>
      </c>
      <c r="E11846" s="749" t="s">
        <v>30289</v>
      </c>
      <c r="I11846" s="749" t="s">
        <v>52</v>
      </c>
      <c r="J11846" s="749" t="n">
        <v>308.25</v>
      </c>
    </row>
    <row collapsed="false" customFormat="false" customHeight="true" hidden="true" ht="12.75" outlineLevel="0" r="11847">
      <c r="A11847" s="749" t="s">
        <v>30290</v>
      </c>
      <c r="B11847" s="749" t="str">
        <f aca="false">C11847&amp;D11847&amp;E11847&amp;F11847&amp;G11847&amp;H11847</f>
        <v>REVESTIMENTO DE PAREDES COM MARMORE BRANCO CLASSICO, EM  PLACAS DE 2CM DE ESPESSURA, COM 2 POLIMENTOS, ASSENTE  COMO EM13.045.0065</v>
      </c>
      <c r="C11847" s="749" t="s">
        <v>30287</v>
      </c>
      <c r="D11847" s="749" t="s">
        <v>30288</v>
      </c>
      <c r="E11847" s="749" t="s">
        <v>30289</v>
      </c>
      <c r="I11847" s="749" t="s">
        <v>52</v>
      </c>
      <c r="J11847" s="749" t="n">
        <v>295.91</v>
      </c>
    </row>
    <row collapsed="false" customFormat="false" customHeight="true" hidden="true" ht="12.75" outlineLevel="0" r="11848">
      <c r="A11848" s="749" t="s">
        <v>30291</v>
      </c>
      <c r="B11848" s="749" t="str">
        <f aca="false">C11848&amp;D11848&amp;E11848&amp;F11848&amp;G11848&amp;H11848</f>
        <v>REVESTIMENTO DE COLUNAS COM MARMORE BRANCO CLASSICO, EM  PLACAS DE 2CM DE ESPESSURA, COM 2 POLIMENTOS, ASSENTES COMO EM13.045.0065</v>
      </c>
      <c r="C11848" s="749" t="s">
        <v>30292</v>
      </c>
      <c r="D11848" s="749" t="s">
        <v>30293</v>
      </c>
      <c r="E11848" s="749" t="s">
        <v>30289</v>
      </c>
      <c r="I11848" s="749" t="s">
        <v>52</v>
      </c>
      <c r="J11848" s="749" t="n">
        <v>332.89</v>
      </c>
    </row>
    <row collapsed="false" customFormat="false" customHeight="true" hidden="true" ht="12.75" outlineLevel="0" r="11849">
      <c r="A11849" s="749" t="s">
        <v>30294</v>
      </c>
      <c r="B11849" s="749" t="str">
        <f aca="false">C11849&amp;D11849&amp;E11849&amp;F11849&amp;G11849&amp;H11849</f>
        <v>REVESTIMENTO DE COLUNAS COM MARMORE BRANCO CLASSICO, EM  PLACAS DE 2CM DE ESPESSURA, COM 2 POLIMENTOS, ASSENTES COMO EM13.045.0065</v>
      </c>
      <c r="C11849" s="749" t="s">
        <v>30292</v>
      </c>
      <c r="D11849" s="749" t="s">
        <v>30293</v>
      </c>
      <c r="E11849" s="749" t="s">
        <v>30289</v>
      </c>
      <c r="I11849" s="749" t="s">
        <v>52</v>
      </c>
      <c r="J11849" s="749" t="n">
        <v>317.49</v>
      </c>
    </row>
    <row collapsed="false" customFormat="false" customHeight="true" hidden="true" ht="12.75" outlineLevel="0" r="11850">
      <c r="A11850" s="749" t="s">
        <v>30295</v>
      </c>
      <c r="B11850" s="749" t="str">
        <f aca="false">C11850&amp;D11850&amp;E11850&amp;F11850&amp;G11850&amp;H11850</f>
        <v>REVESTIMENTO DE PAREDES COM GRANITO PRETO EM PLACAS,POLIDO,ESPESSURA 2CM,ASSENTES COM 2 GRAMPOS DE LATAO DE 1/8" POR PLACA E ARGAMASSA DE CIMENTO,SAIBRO E AREIA,NO TRACO 1:3:3 E NATA DE CIMENTO,REJUNTAMENTO COM CIMENTO E CORANTE</v>
      </c>
      <c r="C11850" s="749" t="s">
        <v>30296</v>
      </c>
      <c r="D11850" s="749" t="s">
        <v>30297</v>
      </c>
      <c r="E11850" s="749" t="s">
        <v>30298</v>
      </c>
      <c r="F11850" s="749" t="s">
        <v>30299</v>
      </c>
      <c r="I11850" s="749" t="s">
        <v>52</v>
      </c>
      <c r="J11850" s="749" t="n">
        <v>434.4</v>
      </c>
    </row>
    <row collapsed="false" customFormat="false" customHeight="true" hidden="true" ht="12.75" outlineLevel="0" r="11851">
      <c r="A11851" s="749" t="s">
        <v>30300</v>
      </c>
      <c r="B11851" s="749" t="str">
        <f aca="false">C11851&amp;D11851&amp;E11851&amp;F11851&amp;G11851&amp;H11851</f>
        <v>REVESTIMENTO DE PAREDES COM GRANITO PRETO EM PLACAS,POLIDO,ESPESSURA 2CM,ASSENTES COM 2 GRAMPOS DE LATAO DE 1/8" POR PLACA E ARGAMASSA DE CIMENTO,SAIBRO E AREIA,NO TRACO 1:3:3 E NATA DE CIMENTO,REJUNTAMENTO COM CIMENTO E CORANTE</v>
      </c>
      <c r="C11851" s="749" t="s">
        <v>30296</v>
      </c>
      <c r="D11851" s="749" t="s">
        <v>30297</v>
      </c>
      <c r="E11851" s="749" t="s">
        <v>30298</v>
      </c>
      <c r="F11851" s="749" t="s">
        <v>30299</v>
      </c>
      <c r="I11851" s="749" t="s">
        <v>52</v>
      </c>
      <c r="J11851" s="749" t="n">
        <v>422.06</v>
      </c>
    </row>
    <row collapsed="false" customFormat="false" customHeight="true" hidden="true" ht="12.75" outlineLevel="0" r="11852">
      <c r="A11852" s="749" t="s">
        <v>30301</v>
      </c>
      <c r="B11852" s="749" t="str">
        <f aca="false">C11852&amp;D11852&amp;E11852&amp;F11852&amp;G11852&amp;H11852</f>
        <v>REVESTIMENTO DE PAREDES COM GRANITO PRETO EM PLACAS,POLIDO,ESPESSURA DE 3CM,ASSENTES COM 2 GRAMPOS DE LATAO DE 1/8" PORPLACA E ARGAMASSA DE CIMENTO,SAIBRO E AREIA,NO TRACO 1:3:3 ENATA DE CIMENTO,REJUNTAMENTO COM CIMENTO E CORANTE</v>
      </c>
      <c r="C11852" s="749" t="s">
        <v>30296</v>
      </c>
      <c r="D11852" s="749" t="s">
        <v>30302</v>
      </c>
      <c r="E11852" s="749" t="s">
        <v>30303</v>
      </c>
      <c r="F11852" s="749" t="s">
        <v>30304</v>
      </c>
      <c r="I11852" s="749" t="s">
        <v>52</v>
      </c>
      <c r="J11852" s="749" t="n">
        <v>567.76</v>
      </c>
    </row>
    <row collapsed="false" customFormat="false" customHeight="true" hidden="true" ht="12.75" outlineLevel="0" r="11853">
      <c r="A11853" s="749" t="s">
        <v>30305</v>
      </c>
      <c r="B11853" s="749" t="str">
        <f aca="false">C11853&amp;D11853&amp;E11853&amp;F11853&amp;G11853&amp;H11853</f>
        <v>REVESTIMENTO DE PAREDES COM GRANITO PRETO EM PLACAS,POLIDO,ESPESSURA DE 3CM,ASSENTES COM 2 GRAMPOS DE LATAO DE 1/8" PORPLACA E ARGAMASSA DE CIMENTO,SAIBRO E AREIA,NO TRACO 1:3:3 ENATA DE CIMENTO,REJUNTAMENTO COM CIMENTO E CORANTE</v>
      </c>
      <c r="C11853" s="749" t="s">
        <v>30296</v>
      </c>
      <c r="D11853" s="749" t="s">
        <v>30302</v>
      </c>
      <c r="E11853" s="749" t="s">
        <v>30303</v>
      </c>
      <c r="F11853" s="749" t="s">
        <v>30304</v>
      </c>
      <c r="I11853" s="749" t="s">
        <v>52</v>
      </c>
      <c r="J11853" s="749" t="n">
        <v>554.73</v>
      </c>
    </row>
    <row collapsed="false" customFormat="false" customHeight="true" hidden="true" ht="12.75" outlineLevel="0" r="11854">
      <c r="A11854" s="749" t="s">
        <v>30306</v>
      </c>
      <c r="B11854" s="749" t="str">
        <f aca="false">C11854&amp;D11854&amp;E11854&amp;F11854&amp;G11854&amp;H11854</f>
        <v>REVESTIMENTO DE COLUNAS COM GRANITO PRETO EM PLACAS,POLIDO,ESPESSURA 3CM,ASSENTES COM 2 GRAMPOS DE LATAO DE 1/8" POR PLACA E ARGAMASSA DE CIMENTO,SAIBRO E AREIA,NO TRACO 1:3:3 E NATA DE CIMENTO,REJUNTAMENTO COM CIMENTO E CORANTE</v>
      </c>
      <c r="C11854" s="749" t="s">
        <v>30307</v>
      </c>
      <c r="D11854" s="749" t="s">
        <v>30308</v>
      </c>
      <c r="E11854" s="749" t="s">
        <v>30298</v>
      </c>
      <c r="F11854" s="749" t="s">
        <v>30299</v>
      </c>
      <c r="I11854" s="749" t="s">
        <v>52</v>
      </c>
      <c r="J11854" s="749" t="n">
        <v>585.5</v>
      </c>
    </row>
    <row collapsed="false" customFormat="false" customHeight="true" hidden="true" ht="12.75" outlineLevel="0" r="11855">
      <c r="A11855" s="749" t="s">
        <v>30309</v>
      </c>
      <c r="B11855" s="749" t="str">
        <f aca="false">C11855&amp;D11855&amp;E11855&amp;F11855&amp;G11855&amp;H11855</f>
        <v>REVESTIMENTO DE COLUNAS COM GRANITO PRETO EM PLACAS,POLIDO,ESPESSURA 3CM,ASSENTES COM 2 GRAMPOS DE LATAO DE 1/8" POR PLACA E ARGAMASSA DE CIMENTO,SAIBRO E AREIA,NO TRACO 1:3:3 E NATA DE CIMENTO,REJUNTAMENTO COM CIMENTO E CORANTE</v>
      </c>
      <c r="C11855" s="749" t="s">
        <v>30307</v>
      </c>
      <c r="D11855" s="749" t="s">
        <v>30308</v>
      </c>
      <c r="E11855" s="749" t="s">
        <v>30298</v>
      </c>
      <c r="F11855" s="749" t="s">
        <v>30299</v>
      </c>
      <c r="I11855" s="749" t="s">
        <v>52</v>
      </c>
      <c r="J11855" s="749" t="n">
        <v>570.1</v>
      </c>
    </row>
    <row collapsed="false" customFormat="false" customHeight="true" hidden="true" ht="12.75" outlineLevel="0" r="11856">
      <c r="A11856" s="749" t="s">
        <v>30310</v>
      </c>
      <c r="B11856" s="749" t="str">
        <f aca="false">C11856&amp;D11856&amp;E11856&amp;F11856&amp;G11856&amp;H11856</f>
        <v>REVESTIMENTO DE PAREDES OU MUROS COM FILETES DERIVADOS DE PEDRAS COM ESPESSURA DE 1,5 A 4,0CM.FORNECIMENTO E COLOCACAO</v>
      </c>
      <c r="C11856" s="749" t="s">
        <v>30311</v>
      </c>
      <c r="D11856" s="749" t="s">
        <v>30312</v>
      </c>
      <c r="I11856" s="749" t="s">
        <v>52</v>
      </c>
      <c r="J11856" s="749" t="n">
        <v>99.36</v>
      </c>
    </row>
    <row collapsed="false" customFormat="false" customHeight="true" hidden="true" ht="12.75" outlineLevel="0" r="11857">
      <c r="A11857" s="749" t="s">
        <v>30313</v>
      </c>
      <c r="B11857" s="749" t="str">
        <f aca="false">C11857&amp;D11857&amp;E11857&amp;F11857&amp;G11857&amp;H11857</f>
        <v>REVESTIMENTO DE PAREDES OU MUROS COM FILETES DERIVADOS DE PEDRAS COM ESPESSURA DE 1,5 A 4,0CM.FORNECIMENTO E COLOCACAO</v>
      </c>
      <c r="C11857" s="749" t="s">
        <v>30311</v>
      </c>
      <c r="D11857" s="749" t="s">
        <v>30312</v>
      </c>
      <c r="I11857" s="749" t="s">
        <v>52</v>
      </c>
      <c r="J11857" s="749" t="n">
        <v>94.5</v>
      </c>
    </row>
    <row collapsed="false" customFormat="false" customHeight="true" hidden="true" ht="12.75" outlineLevel="0" r="11858">
      <c r="A11858" s="749" t="s">
        <v>30314</v>
      </c>
      <c r="B11858" s="749" t="str">
        <f aca="false">C11858&amp;D11858&amp;E11858&amp;F11858&amp;G11858&amp;H11858</f>
        <v>PAREDE VERDE C/PRE-VEGETACAO,SISTEMA MODULAR,CONSTITUIDO:MODULO SUBSTRATO RIGIDO P/RETENCAO SUBSTRATO NUTRITIVO,PROPORCIONANDO ALTA CAPACIDADE DRENAGEM DE AGUA SEM CARREAR O SUBSTRATO NUTRITIVO,OXIGENACAO DAS RAIZES,EVITANDO AMASSAMENTO DAS RAIZES POR COMPACTACAO,PERFIL GALVANIZADO P/FIXACAO,VEGETACAO ESPECIFICA E SIST.DE IRRIGACAO P/GOTEJAMENTO.FORN.E COLOC</v>
      </c>
      <c r="C11858" s="749" t="s">
        <v>30315</v>
      </c>
      <c r="D11858" s="749" t="s">
        <v>30316</v>
      </c>
      <c r="E11858" s="749" t="s">
        <v>30317</v>
      </c>
      <c r="F11858" s="749" t="s">
        <v>30318</v>
      </c>
      <c r="G11858" s="749" t="s">
        <v>30319</v>
      </c>
      <c r="H11858" s="749" t="s">
        <v>30320</v>
      </c>
      <c r="I11858" s="749" t="s">
        <v>52</v>
      </c>
      <c r="J11858" s="749" t="n">
        <v>1041.18</v>
      </c>
    </row>
    <row collapsed="false" customFormat="false" customHeight="true" hidden="true" ht="12.75" outlineLevel="0" r="11859">
      <c r="A11859" s="749" t="s">
        <v>30321</v>
      </c>
      <c r="B11859" s="749" t="str">
        <f aca="false">C11859&amp;D11859&amp;E11859&amp;F11859&amp;G11859&amp;H11859</f>
        <v>PAREDE VERDE C/PRE-VEGETACAO,SISTEMA MODULAR,CONSTITUIDO:MODULO SUBSTRATO RIGIDO P/RETENCAO SUBSTRATO NUTRITIVO,PROPORCIONANDO ALTA CAPACIDADE DRENAGEM DE AGUA SEM CARREAR O SUBSTRATO NUTRITIVO,OXIGENACAO DAS RAIZES,EVITANDO AMASSAMENTO DAS RAIZES POR COMPACTACAO,PERFIL GALVANIZADO P/FIXACAO,VEGETACAO ESPECIFICA E SIST.DE IRRIGACAO P/GOTEJAMENTO.FORN.E COLOC</v>
      </c>
      <c r="C11859" s="749" t="s">
        <v>30315</v>
      </c>
      <c r="D11859" s="749" t="s">
        <v>30316</v>
      </c>
      <c r="E11859" s="749" t="s">
        <v>30317</v>
      </c>
      <c r="F11859" s="749" t="s">
        <v>30318</v>
      </c>
      <c r="G11859" s="749" t="s">
        <v>30319</v>
      </c>
      <c r="H11859" s="749" t="s">
        <v>30320</v>
      </c>
      <c r="I11859" s="749" t="s">
        <v>52</v>
      </c>
      <c r="J11859" s="749" t="n">
        <v>1041.18</v>
      </c>
    </row>
    <row collapsed="false" customFormat="false" customHeight="true" hidden="true" ht="12.75" outlineLevel="0" r="11860">
      <c r="A11860" s="749" t="s">
        <v>30322</v>
      </c>
      <c r="B11860" s="749" t="str">
        <f aca="false">C11860&amp;D11860&amp;E11860&amp;F11860&amp;G11860&amp;H11860</f>
        <v>BRISE VEGETAL GALVANIZADO,CONSTITUIDO DE:CALHA GALVANIZADA PARA FLOREIRAS,CABECEIRA GALVANIZADA P/CALHA FLOREIRA,SUPORTE GALVANIZADO PARA CALHA DE FLOREIRA,GEOMEMBRANA DE PEAD,MODULO DE SUBSTRATO RIGIDO,CABOS DE ACO,SUBSTRATO LEVE E NUTRITIVO,VEGETACAO TREPADEIRA,EXCLUSIVE PONTO DE AGUA.FORNECIMENTO E COLOCACAO</v>
      </c>
      <c r="C11860" s="749" t="s">
        <v>30323</v>
      </c>
      <c r="D11860" s="749" t="s">
        <v>30324</v>
      </c>
      <c r="E11860" s="749" t="s">
        <v>30325</v>
      </c>
      <c r="F11860" s="749" t="s">
        <v>30326</v>
      </c>
      <c r="G11860" s="749" t="s">
        <v>30327</v>
      </c>
      <c r="H11860" s="749" t="s">
        <v>13617</v>
      </c>
      <c r="I11860" s="749" t="s">
        <v>52</v>
      </c>
      <c r="J11860" s="749" t="n">
        <v>1855.58</v>
      </c>
    </row>
    <row collapsed="false" customFormat="false" customHeight="true" hidden="true" ht="12.75" outlineLevel="0" r="11861">
      <c r="A11861" s="749" t="s">
        <v>30328</v>
      </c>
      <c r="B11861" s="749" t="str">
        <f aca="false">C11861&amp;D11861&amp;E11861&amp;F11861&amp;G11861&amp;H11861</f>
        <v>BRISE VEGETAL GALVANIZADO,CONSTITUIDO DE:CALHA GALVANIZADA PARA FLOREIRAS,CABECEIRA GALVANIZADA P/CALHA FLOREIRA,SUPORTE GALVANIZADO PARA CALHA DE FLOREIRA,GEOMEMBRANA DE PEAD,MODULO DE SUBSTRATO RIGIDO,CABOS DE ACO,SUBSTRATO LEVE E NUTRITIVO,VEGETACAO TREPADEIRA,EXCLUSIVE PONTO DE AGUA.FORNECIMENTO E COLOCACAO</v>
      </c>
      <c r="C11861" s="749" t="s">
        <v>30323</v>
      </c>
      <c r="D11861" s="749" t="s">
        <v>30324</v>
      </c>
      <c r="E11861" s="749" t="s">
        <v>30325</v>
      </c>
      <c r="F11861" s="749" t="s">
        <v>30326</v>
      </c>
      <c r="G11861" s="749" t="s">
        <v>30327</v>
      </c>
      <c r="H11861" s="749" t="s">
        <v>13617</v>
      </c>
      <c r="I11861" s="749" t="s">
        <v>52</v>
      </c>
      <c r="J11861" s="749" t="n">
        <v>1855.58</v>
      </c>
    </row>
    <row collapsed="false" customFormat="false" customHeight="true" hidden="true" ht="12.75" outlineLevel="0" r="11862">
      <c r="A11862" s="749" t="s">
        <v>30329</v>
      </c>
      <c r="B11862" s="749" t="str">
        <f aca="false">C11862&amp;D11862&amp;E11862&amp;F11862&amp;G11862&amp;H11862</f>
        <v>BRISE VEGETAL INOXIDAVEL,CONSTITUIDO DE:CALHA INOXIDAVEL PARA FLOREIRAS,CABECEIRA INOXIDAVEL PARA CALHA DE FLOREIRA,SUPORTE INOXIDAVEL PARA CALHA DE FLOREIRA,GEOMEMBRANA DE PEAD,MODULO DE SUBSTRATO RIGIDO,CABOS DE ACO,SUBSTRATO LEVE E NUTRITIVO,VEGETACAO TREPADEIRA,EXCLUSIVE PONTO DE AGUA.FORNECIMENTO E COLOCACAO</v>
      </c>
      <c r="C11862" s="749" t="s">
        <v>30330</v>
      </c>
      <c r="D11862" s="749" t="s">
        <v>30331</v>
      </c>
      <c r="E11862" s="749" t="s">
        <v>30332</v>
      </c>
      <c r="F11862" s="749" t="s">
        <v>30333</v>
      </c>
      <c r="G11862" s="749" t="s">
        <v>30334</v>
      </c>
      <c r="H11862" s="749" t="s">
        <v>14472</v>
      </c>
      <c r="I11862" s="749" t="s">
        <v>52</v>
      </c>
      <c r="J11862" s="749" t="n">
        <v>2267.93</v>
      </c>
    </row>
    <row collapsed="false" customFormat="false" customHeight="true" hidden="true" ht="12.75" outlineLevel="0" r="11863">
      <c r="A11863" s="749" t="s">
        <v>30335</v>
      </c>
      <c r="B11863" s="749" t="str">
        <f aca="false">C11863&amp;D11863&amp;E11863&amp;F11863&amp;G11863&amp;H11863</f>
        <v>BRISE VEGETAL INOXIDAVEL,CONSTITUIDO DE:CALHA INOXIDAVEL PARA FLOREIRAS,CABECEIRA INOXIDAVEL PARA CALHA DE FLOREIRA,SUPORTE INOXIDAVEL PARA CALHA DE FLOREIRA,GEOMEMBRANA DE PEAD,MODULO DE SUBSTRATO RIGIDO,CABOS DE ACO,SUBSTRATO LEVE E NUTRITIVO,VEGETACAO TREPADEIRA,EXCLUSIVE PONTO DE AGUA.FORNECIMENTO E COLOCACAO</v>
      </c>
      <c r="C11863" s="749" t="s">
        <v>30330</v>
      </c>
      <c r="D11863" s="749" t="s">
        <v>30331</v>
      </c>
      <c r="E11863" s="749" t="s">
        <v>30332</v>
      </c>
      <c r="F11863" s="749" t="s">
        <v>30333</v>
      </c>
      <c r="G11863" s="749" t="s">
        <v>30334</v>
      </c>
      <c r="H11863" s="749" t="s">
        <v>14472</v>
      </c>
      <c r="I11863" s="749" t="s">
        <v>52</v>
      </c>
      <c r="J11863" s="749" t="n">
        <v>2267.93</v>
      </c>
    </row>
    <row collapsed="false" customFormat="false" customHeight="true" hidden="true" ht="12.75" outlineLevel="0" r="11864">
      <c r="A11864" s="749" t="s">
        <v>30336</v>
      </c>
      <c r="B11864" s="749" t="str">
        <f aca="false">C11864&amp;D11864&amp;E11864&amp;F11864&amp;G11864&amp;H11864</f>
        <v>REVESTIMENTO DE PAREDES OU TETOS COM TECIDO ISOLANTE ACUSTICO TIPO FELTRO OU CARPETE</v>
      </c>
      <c r="C11864" s="749" t="s">
        <v>30337</v>
      </c>
      <c r="D11864" s="749" t="s">
        <v>30338</v>
      </c>
      <c r="I11864" s="749" t="s">
        <v>52</v>
      </c>
      <c r="J11864" s="749" t="n">
        <v>28.71</v>
      </c>
    </row>
    <row collapsed="false" customFormat="false" customHeight="true" hidden="true" ht="12.75" outlineLevel="0" r="11865">
      <c r="A11865" s="749" t="s">
        <v>30339</v>
      </c>
      <c r="B11865" s="749" t="str">
        <f aca="false">C11865&amp;D11865&amp;E11865&amp;F11865&amp;G11865&amp;H11865</f>
        <v>REVESTIMENTO DE PAREDES OU TETOS COM TECIDO ISOLANTE ACUSTICO TIPO FELTRO OU CARPETE</v>
      </c>
      <c r="C11865" s="749" t="s">
        <v>30337</v>
      </c>
      <c r="D11865" s="749" t="s">
        <v>30338</v>
      </c>
      <c r="I11865" s="749" t="s">
        <v>52</v>
      </c>
      <c r="J11865" s="749" t="n">
        <v>27.07</v>
      </c>
    </row>
    <row collapsed="false" customFormat="false" customHeight="true" hidden="true" ht="12.75" outlineLevel="0" r="11866">
      <c r="A11866" s="749" t="s">
        <v>30340</v>
      </c>
      <c r="B11866" s="749" t="str">
        <f aca="false">C11866&amp;D11866&amp;E11866&amp;F11866&amp;G11866&amp;H11866</f>
        <v>REVESTIMENTO DE PAREDES COM LENCOL DE CHUMBO, 2MM DE ESPESSURA, ASSENTE SOBRE COMPENSADO DE MADEIRA DE 6MM, INCLUSIVE ENTARUGAMENTO</v>
      </c>
      <c r="C11866" s="749" t="s">
        <v>30341</v>
      </c>
      <c r="D11866" s="749" t="s">
        <v>30342</v>
      </c>
      <c r="E11866" s="749" t="s">
        <v>30343</v>
      </c>
      <c r="I11866" s="749" t="s">
        <v>52</v>
      </c>
      <c r="J11866" s="749" t="n">
        <v>778.42</v>
      </c>
    </row>
    <row collapsed="false" customFormat="false" customHeight="true" hidden="true" ht="12.75" outlineLevel="0" r="11867">
      <c r="A11867" s="749" t="s">
        <v>30344</v>
      </c>
      <c r="B11867" s="749" t="str">
        <f aca="false">C11867&amp;D11867&amp;E11867&amp;F11867&amp;G11867&amp;H11867</f>
        <v>REVESTIMENTO DE PAREDES COM LENCOL DE CHUMBO, 2MM DE ESPESSURA, ASSENTE SOBRE COMPENSADO DE MADEIRA DE 6MM, INCLUSIVE ENTARUGAMENTO</v>
      </c>
      <c r="C11867" s="749" t="s">
        <v>30341</v>
      </c>
      <c r="D11867" s="749" t="s">
        <v>30342</v>
      </c>
      <c r="E11867" s="749" t="s">
        <v>30343</v>
      </c>
      <c r="I11867" s="749" t="s">
        <v>52</v>
      </c>
      <c r="J11867" s="749" t="n">
        <v>763.62</v>
      </c>
    </row>
    <row collapsed="false" customFormat="false" customHeight="true" hidden="true" ht="12.75" outlineLevel="0" r="11868">
      <c r="A11868" s="749" t="s">
        <v>30345</v>
      </c>
      <c r="B11868" s="749" t="str">
        <f aca="false">C11868&amp;D11868&amp;E11868&amp;F11868&amp;G11868&amp;H11868</f>
        <v>REVESTIMENTO COM ARGAMASSA DE CIMENTO E BARITA(GROSSA E FINA),TRACO 1:1:1, PARA PAREDES DE SALAS RADIOLOGICAS(APARELHOSDE 125 A 150KV),COM ESPESSURA DE 2,5CM,EXCLUSIVE CHAPISCO</v>
      </c>
      <c r="C11868" s="749" t="s">
        <v>30346</v>
      </c>
      <c r="D11868" s="749" t="s">
        <v>30347</v>
      </c>
      <c r="E11868" s="749" t="s">
        <v>30348</v>
      </c>
      <c r="I11868" s="749" t="s">
        <v>52</v>
      </c>
      <c r="J11868" s="749" t="n">
        <v>177.45</v>
      </c>
    </row>
    <row collapsed="false" customFormat="false" customHeight="true" hidden="true" ht="12.75" outlineLevel="0" r="11869">
      <c r="A11869" s="749" t="s">
        <v>30349</v>
      </c>
      <c r="B11869" s="749" t="str">
        <f aca="false">C11869&amp;D11869&amp;E11869&amp;F11869&amp;G11869&amp;H11869</f>
        <v>REVESTIMENTO COM ARGAMASSA DE CIMENTO E BARITA(GROSSA E FINA),TRACO 1:1:1, PARA PAREDES DE SALAS RADIOLOGICAS(APARELHOSDE 125 A 150KV),COM ESPESSURA DE 2,5CM,EXCLUSIVE CHAPISCO</v>
      </c>
      <c r="C11869" s="749" t="s">
        <v>30346</v>
      </c>
      <c r="D11869" s="749" t="s">
        <v>30347</v>
      </c>
      <c r="E11869" s="749" t="s">
        <v>30348</v>
      </c>
      <c r="I11869" s="749" t="s">
        <v>52</v>
      </c>
      <c r="J11869" s="749" t="n">
        <v>170.34</v>
      </c>
    </row>
    <row collapsed="false" customFormat="false" customHeight="true" hidden="true" ht="12.75" outlineLevel="0" r="11870">
      <c r="A11870" s="749" t="s">
        <v>30350</v>
      </c>
      <c r="B11870" s="749" t="str">
        <f aca="false">C11870&amp;D11870&amp;E11870&amp;F11870&amp;G11870&amp;H11870</f>
        <v>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v>
      </c>
      <c r="C11870" s="749" t="s">
        <v>30351</v>
      </c>
      <c r="D11870" s="749" t="s">
        <v>30352</v>
      </c>
      <c r="E11870" s="749" t="s">
        <v>30353</v>
      </c>
      <c r="F11870" s="749" t="s">
        <v>30354</v>
      </c>
      <c r="G11870" s="749" t="s">
        <v>30355</v>
      </c>
      <c r="H11870" s="749" t="s">
        <v>30356</v>
      </c>
      <c r="I11870" s="749" t="s">
        <v>52</v>
      </c>
      <c r="J11870" s="749" t="n">
        <v>365</v>
      </c>
    </row>
    <row collapsed="false" customFormat="false" customHeight="true" hidden="true" ht="12.75" outlineLevel="0" r="11871">
      <c r="A11871" s="749" t="s">
        <v>30357</v>
      </c>
      <c r="B11871" s="749" t="str">
        <f aca="false">C11871&amp;D11871&amp;E11871&amp;F11871&amp;G11871&amp;H11871</f>
        <v>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v>
      </c>
      <c r="C11871" s="749" t="s">
        <v>30351</v>
      </c>
      <c r="D11871" s="749" t="s">
        <v>30352</v>
      </c>
      <c r="E11871" s="749" t="s">
        <v>30353</v>
      </c>
      <c r="F11871" s="749" t="s">
        <v>30354</v>
      </c>
      <c r="G11871" s="749" t="s">
        <v>30355</v>
      </c>
      <c r="H11871" s="749" t="s">
        <v>30356</v>
      </c>
      <c r="I11871" s="749" t="s">
        <v>52</v>
      </c>
      <c r="J11871" s="749" t="n">
        <v>365</v>
      </c>
    </row>
    <row collapsed="false" customFormat="false" customHeight="true" hidden="true" ht="12.75" outlineLevel="0" r="11872">
      <c r="A11872" s="749" t="s">
        <v>30358</v>
      </c>
      <c r="B11872" s="749" t="str">
        <f aca="false">C11872&amp;D11872&amp;E11872&amp;F11872&amp;G11872&amp;H11872</f>
        <v>REVESTIMENTO DE FACHADA OU AREAS INT.C/PAINEL ALUM.COMPOSTO,SENDO DUAS LAMINAS ALUM.C/0,3MM ESP.,PINT.PVDF-NANO AUTOLIMPANTE (FLUOR CARBONO DE NANOTECNOL.),ANTI-INCRUSTANTES,SIST.COIL COATING,ESP.COMPOSTO 4MM,PINT.PROTEGIDA POR FILME HAVYDUTY FACES PINT.,NUCLEO POLIETILENO BAIXA DENSIDADE (RIGIDO),INCL.SUBESTRUT.ALUM.E DEMAIS INSUMOS NECES.COLOC.FORN.COLOC</v>
      </c>
      <c r="C11872" s="749" t="s">
        <v>30351</v>
      </c>
      <c r="D11872" s="749" t="s">
        <v>30359</v>
      </c>
      <c r="E11872" s="749" t="s">
        <v>30360</v>
      </c>
      <c r="F11872" s="749" t="s">
        <v>30361</v>
      </c>
      <c r="G11872" s="749" t="s">
        <v>30362</v>
      </c>
      <c r="H11872" s="749" t="s">
        <v>30363</v>
      </c>
      <c r="I11872" s="749" t="s">
        <v>52</v>
      </c>
      <c r="J11872" s="749" t="n">
        <v>375.03</v>
      </c>
    </row>
    <row collapsed="false" customFormat="false" customHeight="true" hidden="true" ht="12.75" outlineLevel="0" r="11873">
      <c r="A11873" s="749" t="s">
        <v>30364</v>
      </c>
      <c r="B11873" s="749" t="str">
        <f aca="false">C11873&amp;D11873&amp;E11873&amp;F11873&amp;G11873&amp;H11873</f>
        <v>REVESTIMENTO DE FACHADA OU AREAS INT.C/PAINEL ALUM.COMPOSTO,SENDO DUAS LAMINAS ALUM.C/0,3MM ESP.,PINT.PVDF-NANO AUTOLIMPANTE (FLUOR CARBONO DE NANOTECNOL.),ANTI-INCRUSTANTES,SIST.COIL COATING,ESP.COMPOSTO 4MM,PINT.PROTEGIDA POR FILME HAVYDUTY FACES PINT.,NUCLEO POLIETILENO BAIXA DENSIDADE (RIGIDO),INCL.SUBESTRUT.ALUM.E DEMAIS INSUMOS NECES.COLOC.FORN.COLOC</v>
      </c>
      <c r="C11873" s="749" t="s">
        <v>30351</v>
      </c>
      <c r="D11873" s="749" t="s">
        <v>30359</v>
      </c>
      <c r="E11873" s="749" t="s">
        <v>30360</v>
      </c>
      <c r="F11873" s="749" t="s">
        <v>30361</v>
      </c>
      <c r="G11873" s="749" t="s">
        <v>30362</v>
      </c>
      <c r="H11873" s="749" t="s">
        <v>30363</v>
      </c>
      <c r="I11873" s="749" t="s">
        <v>52</v>
      </c>
      <c r="J11873" s="749" t="n">
        <v>375.03</v>
      </c>
    </row>
    <row collapsed="false" customFormat="false" customHeight="true" hidden="true" ht="12.75" outlineLevel="0" r="11874">
      <c r="A11874" s="749" t="s">
        <v>30365</v>
      </c>
      <c r="B11874" s="749" t="str">
        <f aca="false">C11874&amp;D11874&amp;E11874&amp;F11874&amp;G11874&amp;H11874</f>
        <v>REVESTIMENTO DE FACHADA OU AREAS INTERNAS C/PAINEL DE ALUM.COMPOSTO,SENDO DUAS LAMINAS DE ALUM.C/0,21MM ESP.,PINTURA EM SUPERPOLIESTER,NO SISTEMA COIL COATING,ESP.DO COMPOSTO DE4MM,PINTURA PROTEGIDA POR FILME HAVY DUTY NAS FACES PINTADAS,NUCLEO EM POLIETILENO DE BAIXA DENSIDADE (RIGIDO),INCL.SUBESTRUTURA ALUM.E DEMAIS INSUMOS NECES.A COLOC.FORN.E COLOC.</v>
      </c>
      <c r="C11874" s="749" t="s">
        <v>30366</v>
      </c>
      <c r="D11874" s="749" t="s">
        <v>30367</v>
      </c>
      <c r="E11874" s="749" t="s">
        <v>30368</v>
      </c>
      <c r="F11874" s="749" t="s">
        <v>30354</v>
      </c>
      <c r="G11874" s="749" t="s">
        <v>30355</v>
      </c>
      <c r="H11874" s="749" t="s">
        <v>30369</v>
      </c>
      <c r="I11874" s="749" t="s">
        <v>52</v>
      </c>
      <c r="J11874" s="749" t="n">
        <v>372.52</v>
      </c>
    </row>
    <row collapsed="false" customFormat="false" customHeight="true" hidden="true" ht="12.75" outlineLevel="0" r="11875">
      <c r="A11875" s="749" t="s">
        <v>30370</v>
      </c>
      <c r="B11875" s="749" t="str">
        <f aca="false">C11875&amp;D11875&amp;E11875&amp;F11875&amp;G11875&amp;H11875</f>
        <v>REVESTIMENTO DE FACHADA OU AREAS INTERNAS C/PAINEL DE ALUM.COMPOSTO,SENDO DUAS LAMINAS DE ALUM.C/0,21MM ESP.,PINTURA EM SUPERPOLIESTER,NO SISTEMA COIL COATING,ESP.DO COMPOSTO DE4MM,PINTURA PROTEGIDA POR FILME HAVY DUTY NAS FACES PINTADAS,NUCLEO EM POLIETILENO DE BAIXA DENSIDADE (RIGIDO),INCL.SUBESTRUTURA ALUM.E DEMAIS INSUMOS NECES.A COLOC.FORN.E COLOC.</v>
      </c>
      <c r="C11875" s="749" t="s">
        <v>30366</v>
      </c>
      <c r="D11875" s="749" t="s">
        <v>30367</v>
      </c>
      <c r="E11875" s="749" t="s">
        <v>30368</v>
      </c>
      <c r="F11875" s="749" t="s">
        <v>30354</v>
      </c>
      <c r="G11875" s="749" t="s">
        <v>30355</v>
      </c>
      <c r="H11875" s="749" t="s">
        <v>30369</v>
      </c>
      <c r="I11875" s="749" t="s">
        <v>52</v>
      </c>
      <c r="J11875" s="749" t="n">
        <v>372.52</v>
      </c>
    </row>
    <row collapsed="false" customFormat="false" customHeight="true" hidden="true" ht="12.75" outlineLevel="0" r="11876">
      <c r="A11876" s="749" t="s">
        <v>30371</v>
      </c>
      <c r="B11876" s="749" t="str">
        <f aca="false">C11876&amp;D11876&amp;E11876&amp;F11876&amp;G11876&amp;H11876</f>
        <v>REVESTIMENTO DE PAREDE COM LAMBRI DE MADEIRA DE LEI,FEITO COM REGUAS DE 10CM DE LARGURA,EXCLUSIVE ENTARUGAMENTO</v>
      </c>
      <c r="C11876" s="749" t="s">
        <v>30372</v>
      </c>
      <c r="D11876" s="749" t="s">
        <v>30373</v>
      </c>
      <c r="I11876" s="749" t="s">
        <v>52</v>
      </c>
      <c r="J11876" s="749" t="n">
        <v>86.9</v>
      </c>
    </row>
    <row collapsed="false" customFormat="false" customHeight="true" hidden="true" ht="12.75" outlineLevel="0" r="11877">
      <c r="A11877" s="749" t="s">
        <v>30374</v>
      </c>
      <c r="B11877" s="749" t="str">
        <f aca="false">C11877&amp;D11877&amp;E11877&amp;F11877&amp;G11877&amp;H11877</f>
        <v>REVESTIMENTO DE PAREDE COM LAMBRI DE MADEIRA DE LEI,FEITO COM REGUAS DE 10CM DE LARGURA,EXCLUSIVE ENTARUGAMENTO</v>
      </c>
      <c r="C11877" s="749" t="s">
        <v>30372</v>
      </c>
      <c r="D11877" s="749" t="s">
        <v>30373</v>
      </c>
      <c r="I11877" s="749" t="s">
        <v>52</v>
      </c>
      <c r="J11877" s="749" t="n">
        <v>82.37</v>
      </c>
    </row>
    <row collapsed="false" customFormat="false" customHeight="true" hidden="true" ht="12.75" outlineLevel="0" r="11878">
      <c r="A11878" s="749" t="s">
        <v>30375</v>
      </c>
      <c r="B11878" s="749" t="str">
        <f aca="false">C11878&amp;D11878&amp;E11878&amp;F11878&amp;G11878&amp;H11878</f>
        <v>REVESTIMENTO DE TETOS COMO FORRO OU REBAIXO, COM LAMBRI DEMADEIRA DE LEI,FEITO COM REGUAS DE 10CM DE LARGURA,EXCLUSIVEENTARUGAMENTO</v>
      </c>
      <c r="C11878" s="749" t="s">
        <v>30376</v>
      </c>
      <c r="D11878" s="749" t="s">
        <v>30377</v>
      </c>
      <c r="E11878" s="749" t="s">
        <v>30378</v>
      </c>
      <c r="I11878" s="749" t="s">
        <v>52</v>
      </c>
      <c r="J11878" s="749" t="n">
        <v>98.33</v>
      </c>
    </row>
    <row collapsed="false" customFormat="false" customHeight="true" hidden="true" ht="12.75" outlineLevel="0" r="11879">
      <c r="A11879" s="749" t="s">
        <v>30379</v>
      </c>
      <c r="B11879" s="749" t="str">
        <f aca="false">C11879&amp;D11879&amp;E11879&amp;F11879&amp;G11879&amp;H11879</f>
        <v>REVESTIMENTO DE TETOS COMO FORRO OU REBAIXO, COM LAMBRI DEMADEIRA DE LEI,FEITO COM REGUAS DE 10CM DE LARGURA,EXCLUSIVEENTARUGAMENTO</v>
      </c>
      <c r="C11879" s="749" t="s">
        <v>30376</v>
      </c>
      <c r="D11879" s="749" t="s">
        <v>30377</v>
      </c>
      <c r="E11879" s="749" t="s">
        <v>30378</v>
      </c>
      <c r="I11879" s="749" t="s">
        <v>52</v>
      </c>
      <c r="J11879" s="749" t="n">
        <v>92.03</v>
      </c>
    </row>
    <row collapsed="false" customFormat="false" customHeight="true" hidden="true" ht="12.75" outlineLevel="0" r="11880">
      <c r="A11880" s="749" t="s">
        <v>30380</v>
      </c>
      <c r="B11880" s="749" t="str">
        <f aca="false">C11880&amp;D11880&amp;E11880&amp;F11880&amp;G11880&amp;H11880</f>
        <v>REVESTIMENTO DE PAREDE OU TETO COM PLACAS DE CORTICA,DE 0,60X0,90M,COM 3MM DE ESPESSURA</v>
      </c>
      <c r="C11880" s="749" t="s">
        <v>30381</v>
      </c>
      <c r="D11880" s="749" t="s">
        <v>30382</v>
      </c>
      <c r="I11880" s="749" t="s">
        <v>52</v>
      </c>
      <c r="J11880" s="749" t="n">
        <v>31.48</v>
      </c>
    </row>
    <row collapsed="false" customFormat="false" customHeight="true" hidden="true" ht="12.75" outlineLevel="0" r="11881">
      <c r="A11881" s="749" t="s">
        <v>30383</v>
      </c>
      <c r="B11881" s="749" t="str">
        <f aca="false">C11881&amp;D11881&amp;E11881&amp;F11881&amp;G11881&amp;H11881</f>
        <v>REVESTIMENTO DE PAREDE OU TETO COM PLACAS DE CORTICA,DE 0,60X0,90M,COM 3MM DE ESPESSURA</v>
      </c>
      <c r="C11881" s="749" t="s">
        <v>30381</v>
      </c>
      <c r="D11881" s="749" t="s">
        <v>30382</v>
      </c>
      <c r="I11881" s="749" t="s">
        <v>52</v>
      </c>
      <c r="J11881" s="749" t="n">
        <v>31.48</v>
      </c>
    </row>
    <row collapsed="false" customFormat="false" customHeight="true" hidden="true" ht="12.75" outlineLevel="0" r="11882">
      <c r="A11882" s="749" t="s">
        <v>30384</v>
      </c>
      <c r="B11882" s="749" t="str">
        <f aca="false">C11882&amp;D11882&amp;E11882&amp;F11882&amp;G11882&amp;H11882</f>
        <v>ENTARUGAMENTO PARA LAMBRI EM PAREDE FEITO COM MADEIRA DE LEI,DE 1.1/2"X3",COM SECAO TRAPEZOIDAL</v>
      </c>
      <c r="C11882" s="749" t="s">
        <v>30385</v>
      </c>
      <c r="D11882" s="749" t="s">
        <v>30386</v>
      </c>
      <c r="I11882" s="749" t="s">
        <v>52</v>
      </c>
      <c r="J11882" s="749" t="n">
        <v>49.11</v>
      </c>
    </row>
    <row collapsed="false" customFormat="false" customHeight="true" hidden="true" ht="12.75" outlineLevel="0" r="11883">
      <c r="A11883" s="749" t="s">
        <v>30387</v>
      </c>
      <c r="B11883" s="749" t="str">
        <f aca="false">C11883&amp;D11883&amp;E11883&amp;F11883&amp;G11883&amp;H11883</f>
        <v>ENTARUGAMENTO PARA LAMBRI EM PAREDE FEITO COM MADEIRA DE LEI,DE 1.1/2"X3",COM SECAO TRAPEZOIDAL</v>
      </c>
      <c r="C11883" s="749" t="s">
        <v>30385</v>
      </c>
      <c r="D11883" s="749" t="s">
        <v>30386</v>
      </c>
      <c r="I11883" s="749" t="s">
        <v>52</v>
      </c>
      <c r="J11883" s="749" t="n">
        <v>44.37</v>
      </c>
    </row>
    <row collapsed="false" customFormat="false" customHeight="true" hidden="true" ht="12.75" outlineLevel="0" r="11884">
      <c r="A11884" s="749" t="s">
        <v>30388</v>
      </c>
      <c r="B11884" s="749" t="str">
        <f aca="false">C11884&amp;D11884&amp;E11884&amp;F11884&amp;G11884&amp;H11884</f>
        <v>BARROTEAMENTO PARA FORRO FEITO COM MADEIRA DE LEI DE 2X10CM,ESPACADO DE 50CM</v>
      </c>
      <c r="C11884" s="749" t="s">
        <v>30389</v>
      </c>
      <c r="D11884" s="749" t="s">
        <v>30390</v>
      </c>
      <c r="I11884" s="749" t="s">
        <v>52</v>
      </c>
      <c r="J11884" s="749" t="n">
        <v>53.36</v>
      </c>
    </row>
    <row collapsed="false" customFormat="false" customHeight="true" hidden="true" ht="12.75" outlineLevel="0" r="11885">
      <c r="A11885" s="749" t="s">
        <v>30391</v>
      </c>
      <c r="B11885" s="749" t="str">
        <f aca="false">C11885&amp;D11885&amp;E11885&amp;F11885&amp;G11885&amp;H11885</f>
        <v>BARROTEAMENTO PARA FORRO FEITO COM MADEIRA DE LEI DE 2X10CM,ESPACADO DE 50CM</v>
      </c>
      <c r="C11885" s="749" t="s">
        <v>30389</v>
      </c>
      <c r="D11885" s="749" t="s">
        <v>30390</v>
      </c>
      <c r="I11885" s="749" t="s">
        <v>52</v>
      </c>
      <c r="J11885" s="749" t="n">
        <v>49.57</v>
      </c>
    </row>
    <row collapsed="false" customFormat="false" customHeight="true" hidden="true" ht="12.75" outlineLevel="0" r="11886">
      <c r="A11886" s="749" t="s">
        <v>30392</v>
      </c>
      <c r="B11886" s="749" t="str">
        <f aca="false">C11886&amp;D11886&amp;E11886&amp;F11886&amp;G11886&amp;H11886</f>
        <v>FORRO DE PVC EM REGUAS DE 200MM DE LARGURA, ESPESSURA IGUALOU SUPERIOR A 8MM, ENCAIXADOS ENTRE SI, INCLUSIVE RODAFORRODE PVC PARA ACABAMENTO, ESTRUTURA EM METALON (20X20)MM E PARAFUSOS DE FIXACAO. FORNECIMENTO E COLOCACAO</v>
      </c>
      <c r="C11886" s="749" t="s">
        <v>30393</v>
      </c>
      <c r="D11886" s="749" t="s">
        <v>30394</v>
      </c>
      <c r="E11886" s="749" t="s">
        <v>30395</v>
      </c>
      <c r="F11886" s="749" t="s">
        <v>30396</v>
      </c>
      <c r="I11886" s="749" t="s">
        <v>52</v>
      </c>
      <c r="J11886" s="749" t="n">
        <v>45</v>
      </c>
    </row>
    <row collapsed="false" customFormat="false" customHeight="true" hidden="true" ht="12.75" outlineLevel="0" r="11887">
      <c r="A11887" s="749" t="s">
        <v>30397</v>
      </c>
      <c r="B11887" s="749" t="str">
        <f aca="false">C11887&amp;D11887&amp;E11887&amp;F11887&amp;G11887&amp;H11887</f>
        <v>FORRO DE PVC EM REGUAS DE 200MM DE LARGURA, ESPESSURA IGUALOU SUPERIOR A 8MM, ENCAIXADOS ENTRE SI, INCLUSIVE RODAFORRODE PVC PARA ACABAMENTO, ESTRUTURA EM METALON (20X20)MM E PARAFUSOS DE FIXACAO. FORNECIMENTO E COLOCACAO</v>
      </c>
      <c r="C11887" s="749" t="s">
        <v>30393</v>
      </c>
      <c r="D11887" s="749" t="s">
        <v>30394</v>
      </c>
      <c r="E11887" s="749" t="s">
        <v>30395</v>
      </c>
      <c r="F11887" s="749" t="s">
        <v>30396</v>
      </c>
      <c r="I11887" s="749" t="s">
        <v>52</v>
      </c>
      <c r="J11887" s="749" t="n">
        <v>45</v>
      </c>
    </row>
    <row collapsed="false" customFormat="false" customHeight="true" hidden="true" ht="12.75" outlineLevel="0" r="11888">
      <c r="A11888" s="749" t="s">
        <v>30398</v>
      </c>
      <c r="B11888" s="749" t="str">
        <f aca="false">C11888&amp;D11888&amp;E11888&amp;F11888&amp;G11888&amp;H11888</f>
        <v>FORRO DE PVC EM REGUAS DE 100MM DE LARGURA, ESPESSURA IGUALOU SUPERIOR A 8MM, ENCAIXADOS ENTRE SI, INCLUSIVE RODAFORRODE PVC PARA ACABAMENTO, ESTRUTURA DE METALON (20X20)MM E PARAFUSOS DE FIXACAO. FORNECIMENTO E COLOCACAO</v>
      </c>
      <c r="C11888" s="749" t="s">
        <v>30399</v>
      </c>
      <c r="D11888" s="749" t="s">
        <v>30394</v>
      </c>
      <c r="E11888" s="749" t="s">
        <v>30400</v>
      </c>
      <c r="F11888" s="749" t="s">
        <v>30396</v>
      </c>
      <c r="I11888" s="749" t="s">
        <v>52</v>
      </c>
      <c r="J11888" s="749" t="n">
        <v>39.27</v>
      </c>
    </row>
    <row collapsed="false" customFormat="false" customHeight="true" hidden="true" ht="12.75" outlineLevel="0" r="11889">
      <c r="A11889" s="749" t="s">
        <v>30401</v>
      </c>
      <c r="B11889" s="749" t="str">
        <f aca="false">C11889&amp;D11889&amp;E11889&amp;F11889&amp;G11889&amp;H11889</f>
        <v>FORRO DE PVC EM REGUAS DE 100MM DE LARGURA, ESPESSURA IGUALOU SUPERIOR A 8MM, ENCAIXADOS ENTRE SI, INCLUSIVE RODAFORRODE PVC PARA ACABAMENTO, ESTRUTURA DE METALON (20X20)MM E PARAFUSOS DE FIXACAO. FORNECIMENTO E COLOCACAO</v>
      </c>
      <c r="C11889" s="749" t="s">
        <v>30399</v>
      </c>
      <c r="D11889" s="749" t="s">
        <v>30394</v>
      </c>
      <c r="E11889" s="749" t="s">
        <v>30400</v>
      </c>
      <c r="F11889" s="749" t="s">
        <v>30396</v>
      </c>
      <c r="I11889" s="749" t="s">
        <v>52</v>
      </c>
      <c r="J11889" s="749" t="n">
        <v>39.27</v>
      </c>
    </row>
    <row collapsed="false" customFormat="false" customHeight="true" hidden="true" ht="12.75" outlineLevel="0" r="11890">
      <c r="A11890" s="749" t="s">
        <v>30402</v>
      </c>
      <c r="B11890" s="749" t="str">
        <f aca="false">C11890&amp;D11890&amp;E11890&amp;F11890&amp;G11890&amp;H11890</f>
        <v>FORRO DE PVC,TIPO COLMEIA,62X62CM,MALHA 4,15X4,15CM,INCLUSIVE PENDURAL,PERFIL "T" E CANTONEIRA DA MESMA COR DA PLACA.FORNECIMENTO E COLOCACAO</v>
      </c>
      <c r="C11890" s="749" t="s">
        <v>30403</v>
      </c>
      <c r="D11890" s="749" t="s">
        <v>30404</v>
      </c>
      <c r="E11890" s="749" t="s">
        <v>14384</v>
      </c>
      <c r="I11890" s="749" t="s">
        <v>52</v>
      </c>
      <c r="J11890" s="749" t="n">
        <v>45.07</v>
      </c>
    </row>
    <row collapsed="false" customFormat="false" customHeight="true" hidden="true" ht="12.75" outlineLevel="0" r="11891">
      <c r="A11891" s="749" t="s">
        <v>30405</v>
      </c>
      <c r="B11891" s="749" t="str">
        <f aca="false">C11891&amp;D11891&amp;E11891&amp;F11891&amp;G11891&amp;H11891</f>
        <v>FORRO DE PVC,TIPO COLMEIA,62X62CM,MALHA 4,15X4,15CM,INCLUSIVE PENDURAL,PERFIL "T" E CANTONEIRA DA MESMA COR DA PLACA.FORNECIMENTO E COLOCACAO</v>
      </c>
      <c r="C11891" s="749" t="s">
        <v>30403</v>
      </c>
      <c r="D11891" s="749" t="s">
        <v>30404</v>
      </c>
      <c r="E11891" s="749" t="s">
        <v>14384</v>
      </c>
      <c r="I11891" s="749" t="s">
        <v>52</v>
      </c>
      <c r="J11891" s="749" t="n">
        <v>45.07</v>
      </c>
    </row>
    <row collapsed="false" customFormat="false" customHeight="true" hidden="true" ht="12.75" outlineLevel="0" r="11892">
      <c r="A11892" s="749" t="s">
        <v>30406</v>
      </c>
      <c r="B11892" s="749" t="str">
        <f aca="false">C11892&amp;D11892&amp;E11892&amp;F11892&amp;G11892&amp;H11892</f>
        <v>FORRO DE PVC, TIPO COLMEIA,62X62CM, MALHA 2X2CM, INCLUSIVE PENDURAL, PERFIL "T" E CANTONEIRA DE MESMA COR DA PLACA.FORNECIMENTO E COLOCACAO</v>
      </c>
      <c r="C11892" s="749" t="s">
        <v>30407</v>
      </c>
      <c r="D11892" s="749" t="s">
        <v>30408</v>
      </c>
      <c r="E11892" s="749" t="s">
        <v>20423</v>
      </c>
      <c r="I11892" s="749" t="s">
        <v>52</v>
      </c>
      <c r="J11892" s="749" t="n">
        <v>27.36</v>
      </c>
    </row>
    <row collapsed="false" customFormat="false" customHeight="true" hidden="true" ht="12.75" outlineLevel="0" r="11893">
      <c r="A11893" s="749" t="s">
        <v>30409</v>
      </c>
      <c r="B11893" s="749" t="str">
        <f aca="false">C11893&amp;D11893&amp;E11893&amp;F11893&amp;G11893&amp;H11893</f>
        <v>FORRO DE PVC, TIPO COLMEIA,62X62CM, MALHA 2X2CM, INCLUSIVE PENDURAL, PERFIL "T" E CANTONEIRA DE MESMA COR DA PLACA.FORNECIMENTO E COLOCACAO</v>
      </c>
      <c r="C11893" s="749" t="s">
        <v>30407</v>
      </c>
      <c r="D11893" s="749" t="s">
        <v>30408</v>
      </c>
      <c r="E11893" s="749" t="s">
        <v>20423</v>
      </c>
      <c r="I11893" s="749" t="s">
        <v>52</v>
      </c>
      <c r="J11893" s="749" t="n">
        <v>27.36</v>
      </c>
    </row>
    <row collapsed="false" customFormat="false" customHeight="true" hidden="true" ht="25.5" outlineLevel="0" r="11894">
      <c r="A11894" s="749" t="s">
        <v>30410</v>
      </c>
      <c r="B11894" s="758" t="str">
        <f aca="false">C11894&amp;D11894&amp;E11894&amp;F11894&amp;G11894&amp;H11894</f>
        <v>FORRO DE GESSO ESTAFE,COM PLACAS DE 1,00X0,70M FUNDIDAS NA OBRA, PRESAS COM 6 ESBIRROS DE CANHAMO, EMBEBIDAS EM NATA DEGESSO E REJUNTADAS.FORNECIMENTO E COLOCACAO</v>
      </c>
      <c r="C11894" s="749" t="s">
        <v>30411</v>
      </c>
      <c r="D11894" s="749" t="s">
        <v>30412</v>
      </c>
      <c r="E11894" s="749" t="s">
        <v>30413</v>
      </c>
      <c r="I11894" s="749" t="s">
        <v>52</v>
      </c>
      <c r="J11894" s="749" t="n">
        <v>46.97</v>
      </c>
    </row>
    <row collapsed="false" customFormat="false" customHeight="true" hidden="true" ht="25.5" outlineLevel="0" r="11895">
      <c r="A11895" s="749" t="s">
        <v>30414</v>
      </c>
      <c r="B11895" s="758" t="str">
        <f aca="false">C11895&amp;D11895&amp;E11895&amp;F11895&amp;G11895&amp;H11895</f>
        <v>FORRO DE GESSO ESTAFE,COM PLACAS DE 1,00X0,70M FUNDIDAS NA OBRA, PRESAS COM 6 ESBIRROS DE CANHAMO, EMBEBIDAS EM NATA DEGESSO E REJUNTADAS.FORNECIMENTO E COLOCACAO</v>
      </c>
      <c r="C11895" s="749" t="s">
        <v>30411</v>
      </c>
      <c r="D11895" s="749" t="s">
        <v>30412</v>
      </c>
      <c r="E11895" s="749" t="s">
        <v>30413</v>
      </c>
      <c r="I11895" s="749" t="s">
        <v>52</v>
      </c>
      <c r="J11895" s="749" t="n">
        <v>42.03</v>
      </c>
    </row>
    <row collapsed="false" customFormat="false" customHeight="true" hidden="true" ht="25.5" outlineLevel="0" r="11896">
      <c r="A11896" s="749" t="s">
        <v>30415</v>
      </c>
      <c r="B11896" s="758" t="str">
        <f aca="false">C11896&amp;D11896&amp;E11896&amp;F11896&amp;G11896&amp;H11896</f>
        <v>FORRO FALSO DE GESSO, COM PLACAS PRE-MOLDADAS, DE 60X60CM,DE ENCAIXE, PRESAS COM 4 TIRANTES DE ARAME E REJUNTADAS. FORNECIMENTO E COLOCACAO</v>
      </c>
      <c r="C11896" s="749" t="s">
        <v>30416</v>
      </c>
      <c r="D11896" s="749" t="s">
        <v>30417</v>
      </c>
      <c r="E11896" s="749" t="s">
        <v>20423</v>
      </c>
      <c r="I11896" s="749" t="s">
        <v>52</v>
      </c>
      <c r="J11896" s="749" t="n">
        <v>47</v>
      </c>
    </row>
    <row collapsed="false" customFormat="false" customHeight="true" hidden="true" ht="25.5" outlineLevel="0" r="11897">
      <c r="A11897" s="749" t="s">
        <v>30418</v>
      </c>
      <c r="B11897" s="758" t="str">
        <f aca="false">C11897&amp;D11897&amp;E11897&amp;F11897&amp;G11897&amp;H11897</f>
        <v>FORRO FALSO DE GESSO, COM PLACAS PRE-MOLDADAS, DE 60X60CM,DE ENCAIXE, PRESAS COM 4 TIRANTES DE ARAME E REJUNTADAS. FORNECIMENTO E COLOCACAO</v>
      </c>
      <c r="C11897" s="749" t="s">
        <v>30416</v>
      </c>
      <c r="D11897" s="749" t="s">
        <v>30417</v>
      </c>
      <c r="E11897" s="749" t="s">
        <v>20423</v>
      </c>
      <c r="I11897" s="749" t="s">
        <v>52</v>
      </c>
      <c r="J11897" s="749" t="n">
        <v>47</v>
      </c>
    </row>
    <row collapsed="false" customFormat="false" customHeight="true" hidden="true" ht="12.75" outlineLevel="0" r="11898">
      <c r="A11898" s="749" t="s">
        <v>30419</v>
      </c>
      <c r="B11898" s="749" t="str">
        <f aca="false">C11898&amp;D11898&amp;E11898&amp;F11898&amp;G11898&amp;H11898</f>
        <v>REVESTIMENTO DE PAREDES OU FORROS COM PLACA CIMENTICIA,COM MADEIRA MINERALIZADA,COM 25MM DE ESPESSURA,TERMOACUSTICO,RESISTENTE AO FOGO,UMIDADE,FUNGOS E INSETOS.FORNECIMENTO E COLOCACAO.</v>
      </c>
      <c r="C11898" s="749" t="s">
        <v>30420</v>
      </c>
      <c r="D11898" s="749" t="s">
        <v>30421</v>
      </c>
      <c r="E11898" s="749" t="s">
        <v>30422</v>
      </c>
      <c r="F11898" s="749" t="s">
        <v>30423</v>
      </c>
      <c r="I11898" s="749" t="s">
        <v>52</v>
      </c>
      <c r="J11898" s="749" t="n">
        <v>156.39</v>
      </c>
    </row>
    <row collapsed="false" customFormat="false" customHeight="true" hidden="true" ht="12.75" outlineLevel="0" r="11899">
      <c r="A11899" s="749" t="s">
        <v>30424</v>
      </c>
      <c r="B11899" s="749" t="str">
        <f aca="false">C11899&amp;D11899&amp;E11899&amp;F11899&amp;G11899&amp;H11899</f>
        <v>REVESTIMENTO DE PAREDES OU FORROS COM PLACA CIMENTICIA,COM MADEIRA MINERALIZADA,COM 25MM DE ESPESSURA,TERMOACUSTICO,RESISTENTE AO FOGO,UMIDADE,FUNGOS E INSETOS.FORNECIMENTO E COLOCACAO.</v>
      </c>
      <c r="C11899" s="749" t="s">
        <v>30420</v>
      </c>
      <c r="D11899" s="749" t="s">
        <v>30421</v>
      </c>
      <c r="E11899" s="749" t="s">
        <v>30422</v>
      </c>
      <c r="F11899" s="749" t="s">
        <v>30423</v>
      </c>
      <c r="I11899" s="749" t="s">
        <v>52</v>
      </c>
      <c r="J11899" s="749" t="n">
        <v>144.06</v>
      </c>
    </row>
    <row collapsed="false" customFormat="false" customHeight="true" hidden="true" ht="12.75" outlineLevel="0" r="11900">
      <c r="A11900" s="749" t="s">
        <v>30425</v>
      </c>
      <c r="B11900" s="749" t="str">
        <f aca="false">C11900&amp;D11900&amp;E11900&amp;F11900&amp;G11900&amp;H11900</f>
        <v>FORRO TERMOACUSTICO COM PAINEL DE LA DE VIDRO,REVESTIDO PORPELICULAS DE PVC MICROPERFURADAS,SOBRE PERFIS METALICOS,COMTIRANTES RIGIDOS,EM PLACA DE 1250X625X15MM.FORNECIMENTO E COLOCACAO</v>
      </c>
      <c r="C11900" s="749" t="s">
        <v>30426</v>
      </c>
      <c r="D11900" s="749" t="s">
        <v>30427</v>
      </c>
      <c r="E11900" s="749" t="s">
        <v>30428</v>
      </c>
      <c r="F11900" s="749" t="s">
        <v>15017</v>
      </c>
      <c r="I11900" s="749" t="s">
        <v>52</v>
      </c>
      <c r="J11900" s="749" t="n">
        <v>95</v>
      </c>
    </row>
    <row collapsed="false" customFormat="false" customHeight="true" hidden="true" ht="12.75" outlineLevel="0" r="11901">
      <c r="A11901" s="749" t="s">
        <v>30429</v>
      </c>
      <c r="B11901" s="749" t="str">
        <f aca="false">C11901&amp;D11901&amp;E11901&amp;F11901&amp;G11901&amp;H11901</f>
        <v>FORRO TERMOACUSTICO COM PAINEL DE LA DE VIDRO,REVESTIDO PORPELICULAS DE PVC MICROPERFURADAS,SOBRE PERFIS METALICOS,COMTIRANTES RIGIDOS,EM PLACA DE 1250X625X15MM.FORNECIMENTO E COLOCACAO</v>
      </c>
      <c r="C11901" s="749" t="s">
        <v>30426</v>
      </c>
      <c r="D11901" s="749" t="s">
        <v>30427</v>
      </c>
      <c r="E11901" s="749" t="s">
        <v>30428</v>
      </c>
      <c r="F11901" s="749" t="s">
        <v>15017</v>
      </c>
      <c r="I11901" s="749" t="s">
        <v>52</v>
      </c>
      <c r="J11901" s="749" t="n">
        <v>95</v>
      </c>
    </row>
    <row collapsed="false" customFormat="false" customHeight="true" hidden="true" ht="12.75" outlineLevel="0" r="11902">
      <c r="A11902" s="749" t="s">
        <v>30430</v>
      </c>
      <c r="B11902" s="749" t="str">
        <f aca="false">C11902&amp;D11902&amp;E11902&amp;F11902&amp;G11902&amp;H11902</f>
        <v>FORRO EM ALUMINIO TIPO COLMEIA,COM PINTURA ELETROSTATICA BRANCA,MODULACAO(62X62)CM,MALHA 5X5CM,FIXADO COM PERFIL "T" APARENTE.FORNECIMENTO E COLOCACAO.</v>
      </c>
      <c r="C11902" s="749" t="s">
        <v>30431</v>
      </c>
      <c r="D11902" s="749" t="s">
        <v>30432</v>
      </c>
      <c r="E11902" s="749" t="s">
        <v>30433</v>
      </c>
      <c r="I11902" s="749" t="s">
        <v>52</v>
      </c>
      <c r="J11902" s="749" t="n">
        <v>147.27</v>
      </c>
    </row>
    <row collapsed="false" customFormat="false" customHeight="true" hidden="true" ht="12.75" outlineLevel="0" r="11903">
      <c r="A11903" s="749" t="s">
        <v>30434</v>
      </c>
      <c r="B11903" s="749" t="str">
        <f aca="false">C11903&amp;D11903&amp;E11903&amp;F11903&amp;G11903&amp;H11903</f>
        <v>FORRO EM ALUMINIO TIPO COLMEIA,COM PINTURA ELETROSTATICA BRANCA,MODULACAO(62X62)CM,MALHA 5X5CM,FIXADO COM PERFIL "T" APARENTE.FORNECIMENTO E COLOCACAO.</v>
      </c>
      <c r="C11903" s="749" t="s">
        <v>30431</v>
      </c>
      <c r="D11903" s="749" t="s">
        <v>30432</v>
      </c>
      <c r="E11903" s="749" t="s">
        <v>30433</v>
      </c>
      <c r="I11903" s="749" t="s">
        <v>52</v>
      </c>
      <c r="J11903" s="749" t="n">
        <v>147.27</v>
      </c>
    </row>
    <row collapsed="false" customFormat="false" customHeight="true" hidden="true" ht="12.75" outlineLevel="0" r="11904">
      <c r="A11904" s="749" t="s">
        <v>30435</v>
      </c>
      <c r="B11904" s="749" t="str">
        <f aca="false">C11904&amp;D11904&amp;E11904&amp;F11904&amp;G11904&amp;H11904</f>
        <v>FORRO DE TABUAS DE PINUS MACHO-FEMEA,COM 10X1CM,PREGADO EM SARRAFOS DE MADEIRA DE LEI DE 2X10CM,ESPACADOS DE 50CM. FORNECIMENTO E COLOCACAO</v>
      </c>
      <c r="C11904" s="749" t="s">
        <v>30436</v>
      </c>
      <c r="D11904" s="749" t="s">
        <v>30437</v>
      </c>
      <c r="E11904" s="749" t="s">
        <v>20423</v>
      </c>
      <c r="I11904" s="749" t="s">
        <v>52</v>
      </c>
      <c r="J11904" s="749" t="n">
        <v>69.06</v>
      </c>
    </row>
    <row collapsed="false" customFormat="false" customHeight="true" hidden="true" ht="12.75" outlineLevel="0" r="11905">
      <c r="A11905" s="749" t="s">
        <v>30438</v>
      </c>
      <c r="B11905" s="749" t="str">
        <f aca="false">C11905&amp;D11905&amp;E11905&amp;F11905&amp;G11905&amp;H11905</f>
        <v>FORRO DE TABUAS DE PINUS MACHO-FEMEA,COM 10X1CM,PREGADO EM SARRAFOS DE MADEIRA DE LEI DE 2X10CM,ESPACADOS DE 50CM. FORNECIMENTO E COLOCACAO</v>
      </c>
      <c r="C11905" s="749" t="s">
        <v>30436</v>
      </c>
      <c r="D11905" s="749" t="s">
        <v>30437</v>
      </c>
      <c r="E11905" s="749" t="s">
        <v>20423</v>
      </c>
      <c r="I11905" s="749" t="s">
        <v>52</v>
      </c>
      <c r="J11905" s="749" t="n">
        <v>63.85</v>
      </c>
    </row>
    <row collapsed="false" customFormat="false" customHeight="true" hidden="true" ht="12.75" outlineLevel="0" r="11906">
      <c r="A11906" s="749" t="s">
        <v>30439</v>
      </c>
      <c r="B11906" s="749" t="str">
        <f aca="false">C11906&amp;D11906&amp;E11906&amp;F11906&amp;G11906&amp;H11906</f>
        <v>FORRO DE TABUAS DE PINUS MACHO-FEMEA,COM 30X2CM,PREGADO EM SARRAFOS DE MADEIRA DE LEI DE 2X10CM,ESPACADOS DE 50CM. FORNECIMENTO E COLOCACAO</v>
      </c>
      <c r="C11906" s="749" t="s">
        <v>30440</v>
      </c>
      <c r="D11906" s="749" t="s">
        <v>30437</v>
      </c>
      <c r="E11906" s="749" t="s">
        <v>20423</v>
      </c>
      <c r="I11906" s="749" t="s">
        <v>52</v>
      </c>
      <c r="J11906" s="749" t="n">
        <v>101.92</v>
      </c>
    </row>
    <row collapsed="false" customFormat="false" customHeight="true" hidden="true" ht="12.75" outlineLevel="0" r="11907">
      <c r="A11907" s="749" t="s">
        <v>30441</v>
      </c>
      <c r="B11907" s="749" t="str">
        <f aca="false">C11907&amp;D11907&amp;E11907&amp;F11907&amp;G11907&amp;H11907</f>
        <v>FORRO DE TABUAS DE PINUS MACHO-FEMEA,COM 30X2CM,PREGADO EM SARRAFOS DE MADEIRA DE LEI DE 2X10CM,ESPACADOS DE 50CM. FORNECIMENTO E COLOCACAO</v>
      </c>
      <c r="C11907" s="749" t="s">
        <v>30440</v>
      </c>
      <c r="D11907" s="749" t="s">
        <v>30437</v>
      </c>
      <c r="E11907" s="749" t="s">
        <v>20423</v>
      </c>
      <c r="I11907" s="749" t="s">
        <v>52</v>
      </c>
      <c r="J11907" s="749" t="n">
        <v>96.71</v>
      </c>
    </row>
    <row collapsed="false" customFormat="false" customHeight="true" hidden="true" ht="12.75" outlineLevel="0" r="11908">
      <c r="A11908" s="749" t="s">
        <v>30442</v>
      </c>
      <c r="B11908" s="749" t="str">
        <f aca="false">C11908&amp;D11908&amp;E11908&amp;F11908&amp;G11908&amp;H11908</f>
        <v>FORRO DE TABUAS DE MADEIRA DE LEI MACHO-FEMEA,COM 10X1CM,PREGADO EM SARRAFOS DE MADEIRA DE LEI DE 2X10CM, ESPACADOS  DE50CM. FORNECIMENTO E COLOCACAO</v>
      </c>
      <c r="C11908" s="749" t="s">
        <v>30443</v>
      </c>
      <c r="D11908" s="749" t="s">
        <v>30444</v>
      </c>
      <c r="E11908" s="749" t="s">
        <v>30445</v>
      </c>
      <c r="I11908" s="749" t="s">
        <v>52</v>
      </c>
      <c r="J11908" s="749" t="n">
        <v>98.75</v>
      </c>
    </row>
    <row collapsed="false" customFormat="false" customHeight="true" hidden="true" ht="12.75" outlineLevel="0" r="11909">
      <c r="A11909" s="749" t="s">
        <v>30446</v>
      </c>
      <c r="B11909" s="749" t="str">
        <f aca="false">C11909&amp;D11909&amp;E11909&amp;F11909&amp;G11909&amp;H11909</f>
        <v>FORRO DE TABUAS DE MADEIRA DE LEI MACHO-FEMEA,COM 10X1CM,PREGADO EM SARRAFOS DE MADEIRA DE LEI DE 2X10CM, ESPACADOS  DE50CM. FORNECIMENTO E COLOCACAO</v>
      </c>
      <c r="C11909" s="749" t="s">
        <v>30443</v>
      </c>
      <c r="D11909" s="749" t="s">
        <v>30444</v>
      </c>
      <c r="E11909" s="749" t="s">
        <v>30445</v>
      </c>
      <c r="I11909" s="749" t="s">
        <v>52</v>
      </c>
      <c r="J11909" s="749" t="n">
        <v>93.54</v>
      </c>
    </row>
    <row collapsed="false" customFormat="false" customHeight="true" hidden="true" ht="12.75" outlineLevel="0" r="11910">
      <c r="A11910" s="749" t="s">
        <v>30447</v>
      </c>
      <c r="B11910" s="749" t="str">
        <f aca="false">C11910&amp;D11910&amp;E11910&amp;F11910&amp;G11910&amp;H11910</f>
        <v>FORRO EM MADEIRA TIPO COLMEIA,PREGADO EM SARRAFOS DE MADEIRA APARELHADA DE 2X10CM,ESPACADOS DE 50CM,INCLUSIVE ENVERNIZAMENTO.FORNECIMENTO E COLOCACAO</v>
      </c>
      <c r="C11910" s="749" t="s">
        <v>30448</v>
      </c>
      <c r="D11910" s="749" t="s">
        <v>30449</v>
      </c>
      <c r="E11910" s="749" t="s">
        <v>30450</v>
      </c>
      <c r="I11910" s="749" t="s">
        <v>52</v>
      </c>
      <c r="J11910" s="749" t="n">
        <v>255.87</v>
      </c>
    </row>
    <row collapsed="false" customFormat="false" customHeight="true" hidden="true" ht="12.75" outlineLevel="0" r="11911">
      <c r="A11911" s="749" t="s">
        <v>30451</v>
      </c>
      <c r="B11911" s="749" t="str">
        <f aca="false">C11911&amp;D11911&amp;E11911&amp;F11911&amp;G11911&amp;H11911</f>
        <v>FORRO EM MADEIRA TIPO COLMEIA,PREGADO EM SARRAFOS DE MADEIRA APARELHADA DE 2X10CM,ESPACADOS DE 50CM,INCLUSIVE ENVERNIZAMENTO.FORNECIMENTO E COLOCACAO</v>
      </c>
      <c r="C11911" s="749" t="s">
        <v>30448</v>
      </c>
      <c r="D11911" s="749" t="s">
        <v>30449</v>
      </c>
      <c r="E11911" s="749" t="s">
        <v>30450</v>
      </c>
      <c r="I11911" s="749" t="s">
        <v>52</v>
      </c>
      <c r="J11911" s="749" t="n">
        <v>233.03</v>
      </c>
    </row>
    <row collapsed="false" customFormat="false" customHeight="true" hidden="true" ht="12.75" outlineLevel="0" r="11912">
      <c r="A11912" s="749" t="s">
        <v>30452</v>
      </c>
      <c r="B11912" s="749" t="str">
        <f aca="false">C11912&amp;D11912&amp;E11912&amp;F11912&amp;G11912&amp;H11912</f>
        <v>REVESTIMENTO EM PAREDES,COM CHAPAS DE FIBRA DE MADEIRA,ACABAMENTO MATE,COM ESPESSURA DE 3MM,SOBRE BASE EXISTENTE.FORNECIMENTO E COLOCACAO</v>
      </c>
      <c r="C11912" s="749" t="s">
        <v>30453</v>
      </c>
      <c r="D11912" s="749" t="s">
        <v>30454</v>
      </c>
      <c r="E11912" s="749" t="s">
        <v>11457</v>
      </c>
      <c r="I11912" s="749" t="s">
        <v>52</v>
      </c>
      <c r="J11912" s="749" t="n">
        <v>62.56</v>
      </c>
    </row>
    <row collapsed="false" customFormat="false" customHeight="true" hidden="true" ht="12.75" outlineLevel="0" r="11913">
      <c r="A11913" s="749" t="s">
        <v>30455</v>
      </c>
      <c r="B11913" s="749" t="str">
        <f aca="false">C11913&amp;D11913&amp;E11913&amp;F11913&amp;G11913&amp;H11913</f>
        <v>REVESTIMENTO EM PAREDES,COM CHAPAS DE FIBRA DE MADEIRA,ACABAMENTO MATE,COM ESPESSURA DE 3MM,SOBRE BASE EXISTENTE.FORNECIMENTO E COLOCACAO</v>
      </c>
      <c r="C11913" s="749" t="s">
        <v>30453</v>
      </c>
      <c r="D11913" s="749" t="s">
        <v>30454</v>
      </c>
      <c r="E11913" s="749" t="s">
        <v>11457</v>
      </c>
      <c r="I11913" s="749" t="s">
        <v>52</v>
      </c>
      <c r="J11913" s="749" t="n">
        <v>57.92</v>
      </c>
    </row>
    <row collapsed="false" customFormat="false" customHeight="true" hidden="true" ht="63.75" outlineLevel="0" r="11914">
      <c r="A11914" s="749" t="s">
        <v>30456</v>
      </c>
      <c r="B11914" s="758" t="str">
        <f aca="false">C11914&amp;D11914&amp;E11914&amp;F11914&amp;G11914&amp;H11914</f>
        <v>FORRO REMOVIVEL COMPOSTO DE GESSO ACARTONADO,TIPO STANDARD A SER APLICADO SIST.DRYWALL,C/PLACA BORDA QUADRADA 625X625MM,ESP.6,5;9,5 OU 12,5MM,ESTRUTURADO PERFIS TIPO TRAVESSA "T" ACO GALVANIZADO,ALUMINIO OU DE LIGAS DE ALUMINIO,ESP.MINIMA 0,5MM C/PINTURA ELETROSTATICA OU CONVENCIONAL,SUSPENSA POR MEIO DE PENDURAIS,FIX.EM ESTRUTURA SUPERIOR.FORN.E COLOCACAO</v>
      </c>
      <c r="C11914" s="749" t="s">
        <v>30457</v>
      </c>
      <c r="D11914" s="749" t="s">
        <v>30458</v>
      </c>
      <c r="E11914" s="749" t="s">
        <v>30459</v>
      </c>
      <c r="F11914" s="749" t="s">
        <v>30460</v>
      </c>
      <c r="G11914" s="749" t="s">
        <v>30461</v>
      </c>
      <c r="H11914" s="749" t="s">
        <v>30462</v>
      </c>
      <c r="I11914" s="749" t="s">
        <v>52</v>
      </c>
      <c r="J11914" s="749" t="n">
        <v>62.65</v>
      </c>
    </row>
    <row collapsed="false" customFormat="false" customHeight="true" hidden="true" ht="63.75" outlineLevel="0" r="11915">
      <c r="A11915" s="749" t="s">
        <v>30463</v>
      </c>
      <c r="B11915" s="758" t="str">
        <f aca="false">C11915&amp;D11915&amp;E11915&amp;F11915&amp;G11915&amp;H11915</f>
        <v>FORRO REMOVIVEL COMPOSTO DE GESSO ACARTONADO,TIPO STANDARD A SER APLICADO SIST.DRYWALL,C/PLACA BORDA QUADRADA 625X625MM,ESP.6,5;9,5 OU 12,5MM,ESTRUTURADO PERFIS TIPO TRAVESSA "T" ACO GALVANIZADO,ALUMINIO OU DE LIGAS DE ALUMINIO,ESP.MINIMA 0,5MM C/PINTURA ELETROSTATICA OU CONVENCIONAL,SUSPENSA POR MEIO DE PENDURAIS,FIX.EM ESTRUTURA SUPERIOR.FORN.E COLOCACAO</v>
      </c>
      <c r="C11915" s="749" t="s">
        <v>30457</v>
      </c>
      <c r="D11915" s="749" t="s">
        <v>30458</v>
      </c>
      <c r="E11915" s="749" t="s">
        <v>30459</v>
      </c>
      <c r="F11915" s="749" t="s">
        <v>30460</v>
      </c>
      <c r="G11915" s="749" t="s">
        <v>30461</v>
      </c>
      <c r="H11915" s="749" t="s">
        <v>30462</v>
      </c>
      <c r="I11915" s="749" t="s">
        <v>52</v>
      </c>
      <c r="J11915" s="749" t="n">
        <v>60.4</v>
      </c>
    </row>
    <row collapsed="false" customFormat="false" customHeight="true" hidden="true" ht="63.75" outlineLevel="0" r="11916">
      <c r="A11916" s="749" t="s">
        <v>30464</v>
      </c>
      <c r="B11916" s="758" t="str">
        <f aca="false">C11916&amp;D11916&amp;E11916&amp;F11916&amp;G11916&amp;H11916</f>
        <v>FORRO REMOVIVEL COMPOSTO DE GESSO ACARTONADO,TIPO STANDARD,C ADICAO LA MINERAL,A SER APLICADO SIST.DRYWALL,C/PLACA BORDA QUADRADA 625X625MM,ESP.6,5;9,5 OU 12,5MM,ESTRUTURADO PERFIS TIPO TRAVESSA "T" ACO GALV.,ALUMINIO OU LIGAS DE ALUMINIO,ESP.MINIMA 0,5MM C/PINTURA ELETROST.OU CONVENCIONAL,SUSPENSAPOR MEIO DE PENDURAIS,FIX.EM ESTRUTURA SUPERIOR.FORN.E COLOC</v>
      </c>
      <c r="C11916" s="749" t="s">
        <v>30465</v>
      </c>
      <c r="D11916" s="749" t="s">
        <v>30466</v>
      </c>
      <c r="E11916" s="749" t="s">
        <v>30467</v>
      </c>
      <c r="F11916" s="749" t="s">
        <v>30468</v>
      </c>
      <c r="G11916" s="749" t="s">
        <v>30469</v>
      </c>
      <c r="H11916" s="749" t="s">
        <v>30470</v>
      </c>
      <c r="I11916" s="749" t="s">
        <v>52</v>
      </c>
      <c r="J11916" s="749" t="n">
        <v>74.21</v>
      </c>
    </row>
    <row collapsed="false" customFormat="false" customHeight="true" hidden="true" ht="63.75" outlineLevel="0" r="11917">
      <c r="A11917" s="749" t="s">
        <v>30471</v>
      </c>
      <c r="B11917" s="758" t="str">
        <f aca="false">C11917&amp;D11917&amp;E11917&amp;F11917&amp;G11917&amp;H11917</f>
        <v>FORRO REMOVIVEL COMPOSTO DE GESSO ACARTONADO,TIPO STANDARD,C ADICAO LA MINERAL,A SER APLICADO SIST.DRYWALL,C/PLACA BORDA QUADRADA 625X625MM,ESP.6,5;9,5 OU 12,5MM,ESTRUTURADO PERFIS TIPO TRAVESSA "T" ACO GALV.,ALUMINIO OU LIGAS DE ALUMINIO,ESP.MINIMA 0,5MM C/PINTURA ELETROST.OU CONVENCIONAL,SUSPENSAPOR MEIO DE PENDURAIS,FIX.EM ESTRUTURA SUPERIOR.FORN.E COLOC</v>
      </c>
      <c r="C11917" s="749" t="s">
        <v>30465</v>
      </c>
      <c r="D11917" s="749" t="s">
        <v>30466</v>
      </c>
      <c r="E11917" s="749" t="s">
        <v>30467</v>
      </c>
      <c r="F11917" s="749" t="s">
        <v>30468</v>
      </c>
      <c r="G11917" s="749" t="s">
        <v>30469</v>
      </c>
      <c r="H11917" s="749" t="s">
        <v>30470</v>
      </c>
      <c r="I11917" s="749" t="s">
        <v>52</v>
      </c>
      <c r="J11917" s="749" t="n">
        <v>71.72</v>
      </c>
    </row>
    <row collapsed="false" customFormat="false" customHeight="true" hidden="true" ht="63.75" outlineLevel="0" r="11918">
      <c r="A11918" s="749" t="s">
        <v>30472</v>
      </c>
      <c r="B11918" s="758" t="str">
        <f aca="false">C11918&amp;D11918&amp;E11918&amp;F11918&amp;G11918&amp;H11918</f>
        <v>FORRO REMOVIVEL COMPOSTO DE GESSO ACARTONADO,TIPO STANDARD A SER APLICADO SIST.DRYWALL,C/PLACA BORDA QUADRADA 625X625MM,REVEST.VINIL,ESP.6,5;9,5 OU 12,5MM,ESTRUT.EM PERFIS TIP.TRAVESSA "T" ACO GALV.ALUMINIO OU LIGAS ALUMINIO,ESP.MINIMA 0,5MM C/PINTURA ELETROSTATICA OU CONVENCIONAL,SUSPENSA POR MEIODE PENDURAIS,FIXADOS EM ESTRUTURA SUPERIOR.FORN.E COLOCACAO</v>
      </c>
      <c r="C11918" s="749" t="s">
        <v>30457</v>
      </c>
      <c r="D11918" s="749" t="s">
        <v>30458</v>
      </c>
      <c r="E11918" s="749" t="s">
        <v>30473</v>
      </c>
      <c r="F11918" s="749" t="s">
        <v>30474</v>
      </c>
      <c r="G11918" s="749" t="s">
        <v>30475</v>
      </c>
      <c r="H11918" s="749" t="s">
        <v>30476</v>
      </c>
      <c r="I11918" s="749" t="s">
        <v>52</v>
      </c>
      <c r="J11918" s="749" t="n">
        <v>62.65</v>
      </c>
    </row>
    <row collapsed="false" customFormat="false" customHeight="true" hidden="true" ht="63.75" outlineLevel="0" r="11919">
      <c r="A11919" s="749" t="s">
        <v>30477</v>
      </c>
      <c r="B11919" s="758" t="str">
        <f aca="false">C11919&amp;D11919&amp;E11919&amp;F11919&amp;G11919&amp;H11919</f>
        <v>FORRO REMOVIVEL COMPOSTO DE GESSO ACARTONADO,TIPO STANDARD A SER APLICADO SIST.DRYWALL,C/PLACA BORDA QUADRADA 625X625MM,REVEST.VINIL,ESP.6,5;9,5 OU 12,5MM,ESTRUT.EM PERFIS TIP.TRAVESSA "T" ACO GALV.ALUMINIO OU LIGAS ALUMINIO,ESP.MINIMA 0,5MM C/PINTURA ELETROSTATICA OU CONVENCIONAL,SUSPENSA POR MEIODE PENDURAIS,FIXADOS EM ESTRUTURA SUPERIOR.FORN.E COLOCACAO</v>
      </c>
      <c r="C11919" s="749" t="s">
        <v>30457</v>
      </c>
      <c r="D11919" s="749" t="s">
        <v>30458</v>
      </c>
      <c r="E11919" s="749" t="s">
        <v>30473</v>
      </c>
      <c r="F11919" s="749" t="s">
        <v>30474</v>
      </c>
      <c r="G11919" s="749" t="s">
        <v>30475</v>
      </c>
      <c r="H11919" s="749" t="s">
        <v>30476</v>
      </c>
      <c r="I11919" s="749" t="s">
        <v>52</v>
      </c>
      <c r="J11919" s="749" t="n">
        <v>60.4</v>
      </c>
    </row>
    <row collapsed="false" customFormat="false" customHeight="true" hidden="true" ht="63.75" outlineLevel="0" r="11920">
      <c r="A11920" s="749" t="s">
        <v>30478</v>
      </c>
      <c r="B11920" s="758" t="str">
        <f aca="false">C11920&amp;D11920&amp;E11920&amp;F11920&amp;G11920&amp;H11920</f>
        <v>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v>
      </c>
      <c r="C11920" s="749" t="s">
        <v>30479</v>
      </c>
      <c r="D11920" s="749" t="s">
        <v>30480</v>
      </c>
      <c r="E11920" s="749" t="s">
        <v>30481</v>
      </c>
      <c r="F11920" s="749" t="s">
        <v>30482</v>
      </c>
      <c r="G11920" s="749" t="s">
        <v>30483</v>
      </c>
      <c r="H11920" s="749" t="s">
        <v>30484</v>
      </c>
      <c r="I11920" s="749" t="s">
        <v>52</v>
      </c>
      <c r="J11920" s="749" t="n">
        <v>74.21</v>
      </c>
    </row>
    <row collapsed="false" customFormat="false" customHeight="true" hidden="true" ht="63.75" outlineLevel="0" r="11921">
      <c r="A11921" s="749" t="s">
        <v>125</v>
      </c>
      <c r="B11921" s="758" t="str">
        <f aca="false">C11921&amp;D11921&amp;E11921&amp;F11921&amp;G11921&amp;H11921</f>
        <v>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v>
      </c>
      <c r="C11921" s="749" t="s">
        <v>30479</v>
      </c>
      <c r="D11921" s="749" t="s">
        <v>30480</v>
      </c>
      <c r="E11921" s="749" t="s">
        <v>30481</v>
      </c>
      <c r="F11921" s="749" t="s">
        <v>30482</v>
      </c>
      <c r="G11921" s="749" t="s">
        <v>30483</v>
      </c>
      <c r="H11921" s="749" t="s">
        <v>30484</v>
      </c>
      <c r="I11921" s="749" t="s">
        <v>52</v>
      </c>
      <c r="J11921" s="749" t="n">
        <v>71.72</v>
      </c>
    </row>
    <row collapsed="false" customFormat="false" customHeight="true" hidden="true" ht="63.75" outlineLevel="0" r="11922">
      <c r="A11922" s="749" t="s">
        <v>30485</v>
      </c>
      <c r="B11922" s="758" t="str">
        <f aca="false">C11922&amp;D11922&amp;E11922&amp;F11922&amp;G11922&amp;H11922</f>
        <v>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v>
      </c>
      <c r="C11922" s="749" t="s">
        <v>30486</v>
      </c>
      <c r="D11922" s="749" t="s">
        <v>30487</v>
      </c>
      <c r="E11922" s="749" t="s">
        <v>30488</v>
      </c>
      <c r="F11922" s="749" t="s">
        <v>30489</v>
      </c>
      <c r="G11922" s="749" t="s">
        <v>30490</v>
      </c>
      <c r="H11922" s="749" t="s">
        <v>30491</v>
      </c>
      <c r="I11922" s="749" t="s">
        <v>52</v>
      </c>
      <c r="J11922" s="749" t="n">
        <v>59.17</v>
      </c>
    </row>
    <row collapsed="false" customFormat="false" customHeight="true" hidden="true" ht="63.75" outlineLevel="0" r="11923">
      <c r="A11923" s="749" t="s">
        <v>30492</v>
      </c>
      <c r="B11923" s="758" t="str">
        <f aca="false">C11923&amp;D11923&amp;E11923&amp;F11923&amp;G11923&amp;H11923</f>
        <v>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v>
      </c>
      <c r="C11923" s="749" t="s">
        <v>30486</v>
      </c>
      <c r="D11923" s="749" t="s">
        <v>30487</v>
      </c>
      <c r="E11923" s="749" t="s">
        <v>30488</v>
      </c>
      <c r="F11923" s="749" t="s">
        <v>30489</v>
      </c>
      <c r="G11923" s="749" t="s">
        <v>30490</v>
      </c>
      <c r="H11923" s="749" t="s">
        <v>30491</v>
      </c>
      <c r="I11923" s="749" t="s">
        <v>52</v>
      </c>
      <c r="J11923" s="749" t="n">
        <v>56.92</v>
      </c>
    </row>
    <row collapsed="false" customFormat="false" customHeight="true" hidden="true" ht="63.75" outlineLevel="0" r="11924">
      <c r="A11924" s="749" t="s">
        <v>30493</v>
      </c>
      <c r="B11924" s="758" t="str">
        <f aca="false">C11924&amp;D11924&amp;E11924&amp;F11924&amp;G11924&amp;H11924</f>
        <v>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v>
      </c>
      <c r="C11924" s="749" t="s">
        <v>30479</v>
      </c>
      <c r="D11924" s="749" t="s">
        <v>30494</v>
      </c>
      <c r="E11924" s="749" t="s">
        <v>30495</v>
      </c>
      <c r="F11924" s="749" t="s">
        <v>30496</v>
      </c>
      <c r="G11924" s="749" t="s">
        <v>30497</v>
      </c>
      <c r="H11924" s="749" t="s">
        <v>30498</v>
      </c>
      <c r="I11924" s="749" t="s">
        <v>52</v>
      </c>
      <c r="J11924" s="749" t="n">
        <v>70.73</v>
      </c>
    </row>
    <row collapsed="false" customFormat="false" customHeight="true" hidden="true" ht="63.75" outlineLevel="0" r="11925">
      <c r="A11925" s="749" t="s">
        <v>30499</v>
      </c>
      <c r="B11925" s="758" t="str">
        <f aca="false">C11925&amp;D11925&amp;E11925&amp;F11925&amp;G11925&amp;H11925</f>
        <v>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v>
      </c>
      <c r="C11925" s="749" t="s">
        <v>30479</v>
      </c>
      <c r="D11925" s="749" t="s">
        <v>30494</v>
      </c>
      <c r="E11925" s="749" t="s">
        <v>30495</v>
      </c>
      <c r="F11925" s="749" t="s">
        <v>30496</v>
      </c>
      <c r="G11925" s="749" t="s">
        <v>30497</v>
      </c>
      <c r="H11925" s="749" t="s">
        <v>30498</v>
      </c>
      <c r="I11925" s="749" t="s">
        <v>52</v>
      </c>
      <c r="J11925" s="749" t="n">
        <v>68.24</v>
      </c>
    </row>
    <row collapsed="false" customFormat="false" customHeight="true" hidden="true" ht="63.75" outlineLevel="0" r="11926">
      <c r="A11926" s="749" t="s">
        <v>30500</v>
      </c>
      <c r="B11926" s="758" t="str">
        <f aca="false">C11926&amp;D11926&amp;E11926&amp;F11926&amp;G11926&amp;H11926</f>
        <v>FORRO REMOVIVEL COMPOSTO GESSO ACARTONADO,TIPO STANDARD A SER APLICADO SISTEMA DRYWALL,C/PLACAS BORDA QUADRADA 625X1250MM REVEST.VINIL,ESP.6,5;9,5 OU 12,5MM,ESTRUT.EM PERFIS TIPO TRAVESSA "T" DE ACO GALV.ALUMINIO OU LIGAS ALUMINIO,ESP.MINIMA 0,5MM,C/PINTURA ELETROSTATICA OU CONVENCIONAL,SUSPENSA POR MEIO DE PENDURAIS,FIXADOS EM ESTRUT.SUPERIOR.FORN.E COLOC.</v>
      </c>
      <c r="C11926" s="749" t="s">
        <v>30486</v>
      </c>
      <c r="D11926" s="749" t="s">
        <v>30501</v>
      </c>
      <c r="E11926" s="749" t="s">
        <v>30502</v>
      </c>
      <c r="F11926" s="749" t="s">
        <v>30503</v>
      </c>
      <c r="G11926" s="749" t="s">
        <v>30504</v>
      </c>
      <c r="H11926" s="749" t="s">
        <v>30505</v>
      </c>
      <c r="I11926" s="749" t="s">
        <v>52</v>
      </c>
      <c r="J11926" s="749" t="n">
        <v>59.17</v>
      </c>
    </row>
    <row collapsed="false" customFormat="false" customHeight="true" hidden="true" ht="63.75" outlineLevel="0" r="11927">
      <c r="A11927" s="749" t="s">
        <v>30506</v>
      </c>
      <c r="B11927" s="758" t="str">
        <f aca="false">C11927&amp;D11927&amp;E11927&amp;F11927&amp;G11927&amp;H11927</f>
        <v>FORRO REMOVIVEL COMPOSTO GESSO ACARTONADO,TIPO STANDARD A SER APLICADO SISTEMA DRYWALL,C/PLACAS BORDA QUADRADA 625X1250MM REVEST.VINIL,ESP.6,5;9,5 OU 12,5MM,ESTRUT.EM PERFIS TIPO TRAVESSA "T" DE ACO GALV.ALUMINIO OU LIGAS ALUMINIO,ESP.MINIMA 0,5MM,C/PINTURA ELETROSTATICA OU CONVENCIONAL,SUSPENSA POR MEIO DE PENDURAIS,FIXADOS EM ESTRUT.SUPERIOR.FORN.E COLOC.</v>
      </c>
      <c r="C11927" s="749" t="s">
        <v>30486</v>
      </c>
      <c r="D11927" s="749" t="s">
        <v>30501</v>
      </c>
      <c r="E11927" s="749" t="s">
        <v>30502</v>
      </c>
      <c r="F11927" s="749" t="s">
        <v>30503</v>
      </c>
      <c r="G11927" s="749" t="s">
        <v>30504</v>
      </c>
      <c r="H11927" s="749" t="s">
        <v>30505</v>
      </c>
      <c r="I11927" s="749" t="s">
        <v>52</v>
      </c>
      <c r="J11927" s="749" t="n">
        <v>56.92</v>
      </c>
    </row>
    <row collapsed="false" customFormat="false" customHeight="true" hidden="true" ht="63.75" outlineLevel="0" r="11928">
      <c r="A11928" s="749" t="s">
        <v>30507</v>
      </c>
      <c r="B11928" s="758" t="str">
        <f aca="false">C11928&amp;D11928&amp;E11928&amp;F11928&amp;G11928&amp;H11928</f>
        <v>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v>
      </c>
      <c r="C11928" s="749" t="s">
        <v>30479</v>
      </c>
      <c r="D11928" s="749" t="s">
        <v>30508</v>
      </c>
      <c r="E11928" s="749" t="s">
        <v>30509</v>
      </c>
      <c r="F11928" s="749" t="s">
        <v>30510</v>
      </c>
      <c r="G11928" s="749" t="s">
        <v>30511</v>
      </c>
      <c r="H11928" s="749" t="s">
        <v>30512</v>
      </c>
      <c r="I11928" s="749" t="s">
        <v>52</v>
      </c>
      <c r="J11928" s="749" t="n">
        <v>70.73</v>
      </c>
    </row>
    <row collapsed="false" customFormat="false" customHeight="true" hidden="true" ht="63.75" outlineLevel="0" r="11929">
      <c r="A11929" s="749" t="s">
        <v>30513</v>
      </c>
      <c r="B11929" s="758" t="str">
        <f aca="false">C11929&amp;D11929&amp;E11929&amp;F11929&amp;G11929&amp;H11929</f>
        <v>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v>
      </c>
      <c r="C11929" s="749" t="s">
        <v>30479</v>
      </c>
      <c r="D11929" s="749" t="s">
        <v>30508</v>
      </c>
      <c r="E11929" s="749" t="s">
        <v>30509</v>
      </c>
      <c r="F11929" s="749" t="s">
        <v>30510</v>
      </c>
      <c r="G11929" s="749" t="s">
        <v>30511</v>
      </c>
      <c r="H11929" s="749" t="s">
        <v>30512</v>
      </c>
      <c r="I11929" s="749" t="s">
        <v>52</v>
      </c>
      <c r="J11929" s="749" t="n">
        <v>68.24</v>
      </c>
    </row>
    <row collapsed="false" customFormat="false" customHeight="true" hidden="true" ht="63.75" outlineLevel="0" r="11930">
      <c r="A11930" s="749" t="s">
        <v>30514</v>
      </c>
      <c r="B11930" s="758" t="str">
        <f aca="false">C11930&amp;D11930&amp;E11930&amp;F11930&amp;G11930&amp;H11930</f>
        <v>FORRO REMOVIVEL COMP.CHAPA GESSO ACARTONADO PERFURADA OU RANHURADA,TIPO ST(STANDARD) A SER APLIC.SISTEMA DRYWALL,C/PLACA BORDA QUADRADA 625X625MM,ESP.12,5MM,C/ABSORCAOACUSTICA,ESTRUT.PERFIS TIPO TRAVESSA "T"ACO GALV.ALUM.OU DE LIGAS ALUM.ESP.MINIMA 0,5MM C/PINT.ELETROSTATICA OU CONVENCIONAL,SUSP.POR MEIO PENDURAIS,FIX.ESTRUT.SUPERIOR.FORN.E COLOC.</v>
      </c>
      <c r="C11930" s="749" t="s">
        <v>30515</v>
      </c>
      <c r="D11930" s="749" t="s">
        <v>30516</v>
      </c>
      <c r="E11930" s="749" t="s">
        <v>30517</v>
      </c>
      <c r="F11930" s="749" t="s">
        <v>30518</v>
      </c>
      <c r="G11930" s="749" t="s">
        <v>30519</v>
      </c>
      <c r="H11930" s="749" t="s">
        <v>30520</v>
      </c>
      <c r="I11930" s="749" t="s">
        <v>52</v>
      </c>
      <c r="J11930" s="749" t="n">
        <v>129.56</v>
      </c>
    </row>
    <row collapsed="false" customFormat="false" customHeight="true" hidden="true" ht="63.75" outlineLevel="0" r="11931">
      <c r="A11931" s="749" t="s">
        <v>30521</v>
      </c>
      <c r="B11931" s="758" t="str">
        <f aca="false">C11931&amp;D11931&amp;E11931&amp;F11931&amp;G11931&amp;H11931</f>
        <v>FORRO REMOVIVEL COMP.CHAPA GESSO ACARTONADO PERFURADA OU RANHURADA,TIPO ST(STANDARD) A SER APLIC.SISTEMA DRYWALL,C/PLACA BORDA QUADRADA 625X625MM,ESP.12,5MM,C/ABSORCAOACUSTICA,ESTRUT.PERFIS TIPO TRAVESSA "T"ACO GALV.ALUM.OU DE LIGAS ALUM.ESP.MINIMA 0,5MM C/PINT.ELETROSTATICA OU CONVENCIONAL,SUSP.POR MEIO PENDURAIS,FIX.ESTRUT.SUPERIOR.FORN.E COLOC.</v>
      </c>
      <c r="C11931" s="749" t="s">
        <v>30515</v>
      </c>
      <c r="D11931" s="749" t="s">
        <v>30516</v>
      </c>
      <c r="E11931" s="749" t="s">
        <v>30517</v>
      </c>
      <c r="F11931" s="749" t="s">
        <v>30518</v>
      </c>
      <c r="G11931" s="749" t="s">
        <v>30519</v>
      </c>
      <c r="H11931" s="749" t="s">
        <v>30520</v>
      </c>
      <c r="I11931" s="749" t="s">
        <v>52</v>
      </c>
      <c r="J11931" s="749" t="n">
        <v>127.31</v>
      </c>
    </row>
    <row collapsed="false" customFormat="false" customHeight="true" hidden="true" ht="63.75" outlineLevel="0" r="11932">
      <c r="A11932" s="749" t="s">
        <v>30522</v>
      </c>
      <c r="B11932" s="758" t="str">
        <f aca="false">C11932&amp;D11932&amp;E11932&amp;F11932&amp;G11932&amp;H11932</f>
        <v>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v>
      </c>
      <c r="C11932" s="749" t="s">
        <v>30523</v>
      </c>
      <c r="D11932" s="749" t="s">
        <v>30524</v>
      </c>
      <c r="E11932" s="749" t="s">
        <v>30525</v>
      </c>
      <c r="F11932" s="749" t="s">
        <v>30526</v>
      </c>
      <c r="G11932" s="749" t="s">
        <v>30527</v>
      </c>
      <c r="H11932" s="749" t="s">
        <v>30528</v>
      </c>
      <c r="I11932" s="749" t="s">
        <v>52</v>
      </c>
      <c r="J11932" s="749" t="n">
        <v>34.86</v>
      </c>
    </row>
    <row collapsed="false" customFormat="false" customHeight="true" hidden="true" ht="63.75" outlineLevel="0" r="11933">
      <c r="A11933" s="749" t="s">
        <v>30529</v>
      </c>
      <c r="B11933" s="758" t="str">
        <f aca="false">C11933&amp;D11933&amp;E11933&amp;F11933&amp;G11933&amp;H11933</f>
        <v>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v>
      </c>
      <c r="C11933" s="749" t="s">
        <v>30523</v>
      </c>
      <c r="D11933" s="749" t="s">
        <v>30524</v>
      </c>
      <c r="E11933" s="749" t="s">
        <v>30525</v>
      </c>
      <c r="F11933" s="749" t="s">
        <v>30526</v>
      </c>
      <c r="G11933" s="749" t="s">
        <v>30527</v>
      </c>
      <c r="H11933" s="749" t="s">
        <v>30528</v>
      </c>
      <c r="I11933" s="749" t="s">
        <v>52</v>
      </c>
      <c r="J11933" s="749" t="n">
        <v>33.61</v>
      </c>
    </row>
    <row collapsed="false" customFormat="false" customHeight="true" hidden="true" ht="63.75" outlineLevel="0" r="11934">
      <c r="A11934" s="749" t="s">
        <v>30530</v>
      </c>
      <c r="B11934" s="758" t="str">
        <f aca="false">C11934&amp;D11934&amp;E11934&amp;F11934&amp;G11934&amp;H11934</f>
        <v>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v>
      </c>
      <c r="C11934" s="749" t="s">
        <v>30531</v>
      </c>
      <c r="D11934" s="749" t="s">
        <v>30532</v>
      </c>
      <c r="E11934" s="749" t="s">
        <v>30533</v>
      </c>
      <c r="F11934" s="749" t="s">
        <v>30534</v>
      </c>
      <c r="G11934" s="749" t="s">
        <v>30535</v>
      </c>
      <c r="H11934" s="749" t="s">
        <v>30536</v>
      </c>
      <c r="I11934" s="749" t="s">
        <v>52</v>
      </c>
      <c r="J11934" s="749" t="n">
        <v>39.03</v>
      </c>
    </row>
    <row collapsed="false" customFormat="false" customHeight="true" hidden="true" ht="63.75" outlineLevel="0" r="11935">
      <c r="A11935" s="749" t="s">
        <v>30537</v>
      </c>
      <c r="B11935" s="758" t="str">
        <f aca="false">C11935&amp;D11935&amp;E11935&amp;F11935&amp;G11935&amp;H11935</f>
        <v>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v>
      </c>
      <c r="C11935" s="749" t="s">
        <v>30531</v>
      </c>
      <c r="D11935" s="749" t="s">
        <v>30532</v>
      </c>
      <c r="E11935" s="749" t="s">
        <v>30533</v>
      </c>
      <c r="F11935" s="749" t="s">
        <v>30534</v>
      </c>
      <c r="G11935" s="749" t="s">
        <v>30535</v>
      </c>
      <c r="H11935" s="749" t="s">
        <v>30536</v>
      </c>
      <c r="I11935" s="749" t="s">
        <v>52</v>
      </c>
      <c r="J11935" s="749" t="n">
        <v>37.78</v>
      </c>
    </row>
    <row collapsed="false" customFormat="false" customHeight="true" hidden="true" ht="63.75" outlineLevel="0" r="11936">
      <c r="A11936" s="749" t="s">
        <v>30538</v>
      </c>
      <c r="B11936" s="758" t="str">
        <f aca="false">C11936&amp;D11936&amp;E11936&amp;F11936&amp;G11936&amp;H11936</f>
        <v>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v>
      </c>
      <c r="C11936" s="749" t="s">
        <v>30531</v>
      </c>
      <c r="D11936" s="749" t="s">
        <v>30539</v>
      </c>
      <c r="E11936" s="749" t="s">
        <v>30540</v>
      </c>
      <c r="F11936" s="749" t="s">
        <v>30541</v>
      </c>
      <c r="G11936" s="749" t="s">
        <v>30542</v>
      </c>
      <c r="H11936" s="749" t="s">
        <v>30543</v>
      </c>
      <c r="I11936" s="749" t="s">
        <v>52</v>
      </c>
      <c r="J11936" s="749" t="n">
        <v>41.3</v>
      </c>
    </row>
    <row collapsed="false" customFormat="false" customHeight="true" hidden="true" ht="63.75" outlineLevel="0" r="11937">
      <c r="A11937" s="749" t="s">
        <v>30544</v>
      </c>
      <c r="B11937" s="758" t="str">
        <f aca="false">C11937&amp;D11937&amp;E11937&amp;F11937&amp;G11937&amp;H11937</f>
        <v>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v>
      </c>
      <c r="C11937" s="749" t="s">
        <v>30531</v>
      </c>
      <c r="D11937" s="749" t="s">
        <v>30539</v>
      </c>
      <c r="E11937" s="749" t="s">
        <v>30540</v>
      </c>
      <c r="F11937" s="749" t="s">
        <v>30541</v>
      </c>
      <c r="G11937" s="749" t="s">
        <v>30542</v>
      </c>
      <c r="H11937" s="749" t="s">
        <v>30543</v>
      </c>
      <c r="I11937" s="749" t="s">
        <v>52</v>
      </c>
      <c r="J11937" s="749" t="n">
        <v>40.05</v>
      </c>
    </row>
    <row collapsed="false" customFormat="false" customHeight="true" hidden="true" ht="63.75" outlineLevel="0" r="11938">
      <c r="A11938" s="749" t="s">
        <v>30545</v>
      </c>
      <c r="B11938" s="758" t="str">
        <f aca="false">C11938&amp;D11938&amp;E11938&amp;F11938&amp;G11938&amp;H11938</f>
        <v>FORRO ACUSTICO ESTRUTURADO C/CHAPA DE GESSO ACARTONADO,TIPOSTANDARD,SISTEMA DRYWALL,LARGURA 1200MM,ESP.12,5MM,C/TRATAMENTO DE JUNTAS P/UNIFORMIZACAO DA SUPERFICIE,SENDO APARAFUSADA EM ESTRUTURA DE ACO GALVANIZADO,SUSPENSA POR MEIO DE PENDURAIS FIXADOS EM ESTRUTURA SUPERIOR,COM O PERIMETRO EXECUTADO COM CANTONEIRAS DE ACO GALVANIZADO.FORNECIMENTO E COLOCACAO</v>
      </c>
      <c r="C11938" s="749" t="s">
        <v>30546</v>
      </c>
      <c r="D11938" s="749" t="s">
        <v>30547</v>
      </c>
      <c r="E11938" s="749" t="s">
        <v>30548</v>
      </c>
      <c r="F11938" s="749" t="s">
        <v>30549</v>
      </c>
      <c r="G11938" s="749" t="s">
        <v>30550</v>
      </c>
      <c r="H11938" s="749" t="s">
        <v>30551</v>
      </c>
      <c r="I11938" s="749" t="s">
        <v>52</v>
      </c>
      <c r="J11938" s="749" t="n">
        <v>107.68</v>
      </c>
    </row>
    <row collapsed="false" customFormat="false" customHeight="true" hidden="true" ht="63.75" outlineLevel="0" r="11939">
      <c r="A11939" s="749" t="s">
        <v>30552</v>
      </c>
      <c r="B11939" s="758" t="str">
        <f aca="false">C11939&amp;D11939&amp;E11939&amp;F11939&amp;G11939&amp;H11939</f>
        <v>FORRO ACUSTICO ESTRUTURADO C/CHAPA DE GESSO ACARTONADO,TIPOSTANDARD,SISTEMA DRYWALL,LARGURA 1200MM,ESP.12,5MM,C/TRATAMENTO DE JUNTAS P/UNIFORMIZACAO DA SUPERFICIE,SENDO APARAFUSADA EM ESTRUTURA DE ACO GALVANIZADO,SUSPENSA POR MEIO DE PENDURAIS FIXADOS EM ESTRUTURA SUPERIOR,COM O PERIMETRO EXECUTADO COM CANTONEIRAS DE ACO GALVANIZADO.FORNECIMENTO E COLOCACAO</v>
      </c>
      <c r="C11939" s="749" t="s">
        <v>30546</v>
      </c>
      <c r="D11939" s="749" t="s">
        <v>30547</v>
      </c>
      <c r="E11939" s="749" t="s">
        <v>30548</v>
      </c>
      <c r="F11939" s="749" t="s">
        <v>30549</v>
      </c>
      <c r="G11939" s="749" t="s">
        <v>30550</v>
      </c>
      <c r="H11939" s="749" t="s">
        <v>30551</v>
      </c>
      <c r="I11939" s="749" t="s">
        <v>52</v>
      </c>
      <c r="J11939" s="749" t="n">
        <v>106.43</v>
      </c>
    </row>
    <row collapsed="false" customFormat="false" customHeight="true" hidden="true" ht="63.75" outlineLevel="0" r="11940">
      <c r="A11940" s="749" t="s">
        <v>30553</v>
      </c>
      <c r="B11940" s="758" t="str">
        <f aca="false">C11940&amp;D11940&amp;E11940&amp;F11940&amp;G11940&amp;H11940</f>
        <v>FORRO ARAMADO MONOLITICO DE DRYWALL,COMPOSTO DE UMA CHAPA GESSO ACARTONADO,TIPO STANDARD,LARGURA DE 600MM,COMPRIMENTO DE 2000MM E ESPESSURA DE 12,5MM,COM TRATAMENTO JUNTAS COM MASSA E FITA PARA UNIFORMIZACAO DA SUPERFICIE DAS CHAPAS DE GESSO ACARTONADO,SUSPENSA POR MEIO DE ARAME Nº18,REVESTIDO DE PVC,FIXADO EM ESTRUTURA SUPERIOR.FORN.E COLOC.</v>
      </c>
      <c r="C11940" s="749" t="s">
        <v>30554</v>
      </c>
      <c r="D11940" s="749" t="s">
        <v>30555</v>
      </c>
      <c r="E11940" s="749" t="s">
        <v>30556</v>
      </c>
      <c r="F11940" s="749" t="s">
        <v>30557</v>
      </c>
      <c r="G11940" s="749" t="s">
        <v>30558</v>
      </c>
      <c r="H11940" s="749" t="s">
        <v>30559</v>
      </c>
      <c r="I11940" s="749" t="s">
        <v>52</v>
      </c>
      <c r="J11940" s="749" t="n">
        <v>116.39</v>
      </c>
    </row>
    <row collapsed="false" customFormat="false" customHeight="true" hidden="true" ht="63.75" outlineLevel="0" r="11941">
      <c r="A11941" s="749" t="s">
        <v>30560</v>
      </c>
      <c r="B11941" s="758" t="str">
        <f aca="false">C11941&amp;D11941&amp;E11941&amp;F11941&amp;G11941&amp;H11941</f>
        <v>FORRO ARAMADO MONOLITICO DE DRYWALL,COMPOSTO DE UMA CHAPA GESSO ACARTONADO,TIPO STANDARD,LARGURA DE 600MM,COMPRIMENTO DE 2000MM E ESPESSURA DE 12,5MM,COM TRATAMENTO JUNTAS COM MASSA E FITA PARA UNIFORMIZACAO DA SUPERFICIE DAS CHAPAS DE GESSO ACARTONADO,SUSPENSA POR MEIO DE ARAME Nº18,REVESTIDO DE PVC,FIXADO EM ESTRUTURA SUPERIOR.FORN.E COLOC.</v>
      </c>
      <c r="C11941" s="749" t="s">
        <v>30554</v>
      </c>
      <c r="D11941" s="749" t="s">
        <v>30555</v>
      </c>
      <c r="E11941" s="749" t="s">
        <v>30556</v>
      </c>
      <c r="F11941" s="749" t="s">
        <v>30557</v>
      </c>
      <c r="G11941" s="749" t="s">
        <v>30558</v>
      </c>
      <c r="H11941" s="749" t="s">
        <v>30559</v>
      </c>
      <c r="I11941" s="749" t="s">
        <v>52</v>
      </c>
      <c r="J11941" s="749" t="n">
        <v>115.53</v>
      </c>
    </row>
    <row collapsed="false" customFormat="false" customHeight="true" hidden="true" ht="12.75" outlineLevel="0" r="11942">
      <c r="A11942" s="749" t="s">
        <v>30561</v>
      </c>
      <c r="B11942" s="749" t="str">
        <f aca="false">C11942&amp;D11942&amp;E11942&amp;F11942&amp;G11942&amp;H11942</f>
        <v>FORRO REMOVIVEL COMPOSTO DE FIBRA MINERAL,COM PLACA DE BORDA QUADRADA DE 625X625MM,ESPESSURA DE 13,0MM,COM INDICE DE ABSORCAO ACUSTICA,ESTRUTURADO EM PERFIS TIPO "T" DE ACO GALVANIZADO,ALUMINIO OU DE LIGAS DE ALUMINIO,ESPESSURA MINIMA DE 0,,5MM C/PINTURA ELETROSTATICA,SUSPENSO POR MEIO DE PENDURAISEM ACO GALVANIZADO,FIXADOS EM ESTRUTURA SUPERIOR.FORNECIMENT</v>
      </c>
      <c r="C11942" s="749" t="s">
        <v>30562</v>
      </c>
      <c r="D11942" s="749" t="s">
        <v>30563</v>
      </c>
      <c r="E11942" s="749" t="s">
        <v>30564</v>
      </c>
      <c r="F11942" s="749" t="s">
        <v>30565</v>
      </c>
      <c r="G11942" s="749" t="s">
        <v>30566</v>
      </c>
      <c r="H11942" s="749" t="s">
        <v>30567</v>
      </c>
      <c r="I11942" s="749" t="s">
        <v>52</v>
      </c>
      <c r="J11942" s="749" t="n">
        <v>44.18</v>
      </c>
    </row>
    <row collapsed="false" customFormat="false" customHeight="true" hidden="true" ht="12.75" outlineLevel="0" r="11943">
      <c r="A11943" s="749" t="s">
        <v>30568</v>
      </c>
      <c r="B11943" s="749" t="str">
        <f aca="false">C11943&amp;D11943&amp;E11943&amp;F11943&amp;G11943&amp;H11943</f>
        <v>FORRO REMOVIVEL COMPOSTO DE FIBRA MINERAL,COM PLACA DE BORDA QUADRADA DE 625X625MM,ESPESSURA DE 13,0MM,COM INDICE DE ABSORCAO ACUSTICA,ESTRUTURADO EM PERFIS TIPO "T" DE ACO GALVANIZADO,ALUMINIO OU DE LIGAS DE ALUMINIO,ESPESSURA MINIMA DE 0,,5MM C/PINTURA ELETROSTATICA,SUSPENSO POR MEIO DE PENDURAISEM ACO GALVANIZADO,FIXADOS EM ESTRUTURA SUPERIOR.FORNECIMENT</v>
      </c>
      <c r="C11943" s="749" t="s">
        <v>30562</v>
      </c>
      <c r="D11943" s="749" t="s">
        <v>30563</v>
      </c>
      <c r="E11943" s="749" t="s">
        <v>30564</v>
      </c>
      <c r="F11943" s="749" t="s">
        <v>30565</v>
      </c>
      <c r="G11943" s="749" t="s">
        <v>30566</v>
      </c>
      <c r="H11943" s="749" t="s">
        <v>30567</v>
      </c>
      <c r="I11943" s="749" t="s">
        <v>52</v>
      </c>
      <c r="J11943" s="749" t="n">
        <v>44.18</v>
      </c>
    </row>
    <row collapsed="false" customFormat="false" customHeight="true" hidden="true" ht="12.75" outlineLevel="0" r="11944">
      <c r="A11944" s="749" t="s">
        <v>30569</v>
      </c>
      <c r="B11944" s="749" t="str">
        <f aca="false">C11944&amp;D11944&amp;E11944&amp;F11944&amp;G11944&amp;H11944</f>
        <v>FORRO REMOVIVEL COMPOSTO DE FIBRA MINERAL COM PLACA DE BORDA QUADRADA DE 625X1250MM,ESPESSURA DE 13,0MM,COM INDICE DE ABSORCAO ACUSTICA,ESTRUTURADO EM PERFIS TIPO "T" DE ACO GALVANIZADO,ALUMINIO OU DE LIGAS DE ALUMINIO,ESPESSURA MINIMA DE 0,5MM C/PINTURA ELETROSTATICA,SUSPENSO POR MEIO DE PENDURAIS EM ACO GALVANIZADO,FIXADOS EM ESTRUTURA SUPERIOR.FORNECIMEN</v>
      </c>
      <c r="C11944" s="749" t="s">
        <v>30570</v>
      </c>
      <c r="D11944" s="749" t="s">
        <v>30571</v>
      </c>
      <c r="E11944" s="749" t="s">
        <v>30572</v>
      </c>
      <c r="F11944" s="749" t="s">
        <v>30573</v>
      </c>
      <c r="G11944" s="749" t="s">
        <v>30566</v>
      </c>
      <c r="H11944" s="749" t="s">
        <v>30574</v>
      </c>
      <c r="I11944" s="749" t="s">
        <v>52</v>
      </c>
      <c r="J11944" s="749" t="n">
        <v>44.18</v>
      </c>
    </row>
    <row collapsed="false" customFormat="false" customHeight="true" hidden="true" ht="12.75" outlineLevel="0" r="11945">
      <c r="A11945" s="749" t="s">
        <v>30575</v>
      </c>
      <c r="B11945" s="749" t="str">
        <f aca="false">C11945&amp;D11945&amp;E11945&amp;F11945&amp;G11945&amp;H11945</f>
        <v>FORRO REMOVIVEL COMPOSTO DE FIBRA MINERAL COM PLACA DE BORDA QUADRADA DE 625X1250MM,ESPESSURA DE 13,0MM,COM INDICE DE ABSORCAO ACUSTICA,ESTRUTURADO EM PERFIS TIPO "T" DE ACO GALVANIZADO,ALUMINIO OU DE LIGAS DE ALUMINIO,ESPESSURA MINIMA DE 0,5MM C/PINTURA ELETROSTATICA,SUSPENSO POR MEIO DE PENDURAIS EM ACO GALVANIZADO,FIXADOS EM ESTRUTURA SUPERIOR.FORNECIMEN</v>
      </c>
      <c r="C11945" s="749" t="s">
        <v>30570</v>
      </c>
      <c r="D11945" s="749" t="s">
        <v>30571</v>
      </c>
      <c r="E11945" s="749" t="s">
        <v>30572</v>
      </c>
      <c r="F11945" s="749" t="s">
        <v>30573</v>
      </c>
      <c r="G11945" s="749" t="s">
        <v>30566</v>
      </c>
      <c r="H11945" s="749" t="s">
        <v>30574</v>
      </c>
      <c r="I11945" s="749" t="s">
        <v>52</v>
      </c>
      <c r="J11945" s="749" t="n">
        <v>44.18</v>
      </c>
    </row>
    <row collapsed="false" customFormat="false" customHeight="true" hidden="true" ht="12.75" outlineLevel="0" r="11946">
      <c r="A11946" s="749" t="s">
        <v>30576</v>
      </c>
      <c r="B11946" s="749" t="str">
        <f aca="false">C11946&amp;D11946&amp;E11946&amp;F11946&amp;G11946&amp;H11946</f>
        <v>FORRO REMOVIVEL COMPOSTO DE FIBRA MINERAL,COM PLACA DE BORDA QUADRADA DE 625X625MM,ESPESSURA DE 15,0MM,COM INDICE DE ABSORCAO ACUSTICA,ESTRUTURADO EM PERFIS TIPO "T" DE ACO GALVANIZADO,ALUMINIO OU DE LIGAS DE ALUMINIO,ESPESSURA MINIMA DE 0,5MM,C/PINTURA ELETROSTATICA,SUSPENSO POR MEIO DE PENDURAIS EM ACO GALVANIZADO,FIXADOS EM ESTRUTURA SUPERIOR.FORNECIMENTO</v>
      </c>
      <c r="C11946" s="749" t="s">
        <v>30562</v>
      </c>
      <c r="D11946" s="749" t="s">
        <v>30577</v>
      </c>
      <c r="E11946" s="749" t="s">
        <v>30564</v>
      </c>
      <c r="F11946" s="749" t="s">
        <v>30565</v>
      </c>
      <c r="G11946" s="749" t="s">
        <v>30578</v>
      </c>
      <c r="H11946" s="749" t="s">
        <v>30579</v>
      </c>
      <c r="I11946" s="749" t="s">
        <v>52</v>
      </c>
      <c r="J11946" s="749" t="n">
        <v>54.88</v>
      </c>
    </row>
    <row collapsed="false" customFormat="false" customHeight="true" hidden="true" ht="12.75" outlineLevel="0" r="11947">
      <c r="A11947" s="749" t="s">
        <v>30580</v>
      </c>
      <c r="B11947" s="749" t="str">
        <f aca="false">C11947&amp;D11947&amp;E11947&amp;F11947&amp;G11947&amp;H11947</f>
        <v>FORRO REMOVIVEL COMPOSTO DE FIBRA MINERAL,COM PLACA DE BORDA QUADRADA DE 625X625MM,ESPESSURA DE 15,0MM,COM INDICE DE ABSORCAO ACUSTICA,ESTRUTURADO EM PERFIS TIPO "T" DE ACO GALVANIZADO,ALUMINIO OU DE LIGAS DE ALUMINIO,ESPESSURA MINIMA DE 0,5MM,C/PINTURA ELETROSTATICA,SUSPENSO POR MEIO DE PENDURAIS EM ACO GALVANIZADO,FIXADOS EM ESTRUTURA SUPERIOR.FORNECIMENTO</v>
      </c>
      <c r="C11947" s="749" t="s">
        <v>30562</v>
      </c>
      <c r="D11947" s="749" t="s">
        <v>30577</v>
      </c>
      <c r="E11947" s="749" t="s">
        <v>30564</v>
      </c>
      <c r="F11947" s="749" t="s">
        <v>30565</v>
      </c>
      <c r="G11947" s="749" t="s">
        <v>30578</v>
      </c>
      <c r="H11947" s="749" t="s">
        <v>30579</v>
      </c>
      <c r="I11947" s="749" t="s">
        <v>52</v>
      </c>
      <c r="J11947" s="749" t="n">
        <v>54.88</v>
      </c>
    </row>
    <row collapsed="false" customFormat="false" customHeight="true" hidden="true" ht="12.75" outlineLevel="0" r="11948">
      <c r="A11948" s="749" t="s">
        <v>30581</v>
      </c>
      <c r="B11948" s="749" t="str">
        <f aca="false">C11948&amp;D11948&amp;E11948&amp;F11948&amp;G11948&amp;H11948</f>
        <v>FORRO REMOVIVEL COMPOSTO DE FIBRA MINERAL,COM PLACA DE BORDA QUADRADA DE 625X1250MM,ESPESSURA DE 15,0MM,COM INDICE DE ABSORCAO ACUSTICA,ESTRUTURADO EM PERFIS TIPO "T" DE ACO GALVANIZADO,ALUMINIO OU DE LIGAS DE ALUMINIO,ESPESSURA MINIMA DE 0,5MM,C/PINTURA ELETROSTATICA,SUSPENSO POR MEIO DE PENDURAISEM ACO GALVANIZADO,FIXADOS EM ESTRUTURA SUPERIOR.FORNECIMENT</v>
      </c>
      <c r="C11948" s="749" t="s">
        <v>30562</v>
      </c>
      <c r="D11948" s="749" t="s">
        <v>30582</v>
      </c>
      <c r="E11948" s="749" t="s">
        <v>30572</v>
      </c>
      <c r="F11948" s="749" t="s">
        <v>30573</v>
      </c>
      <c r="G11948" s="749" t="s">
        <v>30583</v>
      </c>
      <c r="H11948" s="749" t="s">
        <v>30567</v>
      </c>
      <c r="I11948" s="749" t="s">
        <v>52</v>
      </c>
      <c r="J11948" s="749" t="n">
        <v>61.36</v>
      </c>
    </row>
    <row collapsed="false" customFormat="false" customHeight="true" hidden="true" ht="12.75" outlineLevel="0" r="11949">
      <c r="A11949" s="749" t="s">
        <v>30584</v>
      </c>
      <c r="B11949" s="749" t="str">
        <f aca="false">C11949&amp;D11949&amp;E11949&amp;F11949&amp;G11949&amp;H11949</f>
        <v>FORRO REMOVIVEL COMPOSTO DE FIBRA MINERAL,COM PLACA DE BORDA QUADRADA DE 625X1250MM,ESPESSURA DE 15,0MM,COM INDICE DE ABSORCAO ACUSTICA,ESTRUTURADO EM PERFIS TIPO "T" DE ACO GALVANIZADO,ALUMINIO OU DE LIGAS DE ALUMINIO,ESPESSURA MINIMA DE 0,5MM,C/PINTURA ELETROSTATICA,SUSPENSO POR MEIO DE PENDURAISEM ACO GALVANIZADO,FIXADOS EM ESTRUTURA SUPERIOR.FORNECIMENT</v>
      </c>
      <c r="C11949" s="749" t="s">
        <v>30562</v>
      </c>
      <c r="D11949" s="749" t="s">
        <v>30582</v>
      </c>
      <c r="E11949" s="749" t="s">
        <v>30572</v>
      </c>
      <c r="F11949" s="749" t="s">
        <v>30573</v>
      </c>
      <c r="G11949" s="749" t="s">
        <v>30583</v>
      </c>
      <c r="H11949" s="749" t="s">
        <v>30567</v>
      </c>
      <c r="I11949" s="749" t="s">
        <v>52</v>
      </c>
      <c r="J11949" s="749" t="n">
        <v>61.36</v>
      </c>
    </row>
    <row collapsed="false" customFormat="false" customHeight="true" hidden="true" ht="12.75" outlineLevel="0" r="11950">
      <c r="A11950" s="749" t="s">
        <v>30585</v>
      </c>
      <c r="B11950" s="749" t="str">
        <f aca="false">C11950&amp;D11950&amp;E11950&amp;F11950&amp;G11950&amp;H11950</f>
        <v>FORRO REMOVIVEL COMPOSTO DE FIBRA MINERAL,COM PLACA DE BORDA QUADRADA DE 625X625MM,ESPESSURA DE 19,0MM,COM INDICE DE ABSORCAO ACUSTICA,ESTRUTURADO EM PERFIS TIPO "T" DE ACO GALVANIZADO,ALUMINIO OU DE LIGAS DE ALUMINIO,ESPESSURA MINIMA DE 0,5MM,C/PINTURA ELETROSTATICA,SUSPENSO POR MEIO DE PENDURAIS EM ACO GALVANIZADO,FIXADOS EM ESTRUTURA SUPERIOR.FORNECIMENTO</v>
      </c>
      <c r="C11950" s="749" t="s">
        <v>30562</v>
      </c>
      <c r="D11950" s="749" t="s">
        <v>30586</v>
      </c>
      <c r="E11950" s="749" t="s">
        <v>30564</v>
      </c>
      <c r="F11950" s="749" t="s">
        <v>30565</v>
      </c>
      <c r="G11950" s="749" t="s">
        <v>30578</v>
      </c>
      <c r="H11950" s="749" t="s">
        <v>30579</v>
      </c>
      <c r="I11950" s="749" t="s">
        <v>52</v>
      </c>
      <c r="J11950" s="749" t="n">
        <v>61.36</v>
      </c>
    </row>
    <row collapsed="false" customFormat="false" customHeight="true" hidden="true" ht="12.75" outlineLevel="0" r="11951">
      <c r="A11951" s="749" t="s">
        <v>30587</v>
      </c>
      <c r="B11951" s="749" t="str">
        <f aca="false">C11951&amp;D11951&amp;E11951&amp;F11951&amp;G11951&amp;H11951</f>
        <v>FORRO REMOVIVEL COMPOSTO DE FIBRA MINERAL,COM PLACA DE BORDA QUADRADA DE 625X625MM,ESPESSURA DE 19,0MM,COM INDICE DE ABSORCAO ACUSTICA,ESTRUTURADO EM PERFIS TIPO "T" DE ACO GALVANIZADO,ALUMINIO OU DE LIGAS DE ALUMINIO,ESPESSURA MINIMA DE 0,5MM,C/PINTURA ELETROSTATICA,SUSPENSO POR MEIO DE PENDURAIS EM ACO GALVANIZADO,FIXADOS EM ESTRUTURA SUPERIOR.FORNECIMENTO</v>
      </c>
      <c r="C11951" s="749" t="s">
        <v>30562</v>
      </c>
      <c r="D11951" s="749" t="s">
        <v>30586</v>
      </c>
      <c r="E11951" s="749" t="s">
        <v>30564</v>
      </c>
      <c r="F11951" s="749" t="s">
        <v>30565</v>
      </c>
      <c r="G11951" s="749" t="s">
        <v>30578</v>
      </c>
      <c r="H11951" s="749" t="s">
        <v>30579</v>
      </c>
      <c r="I11951" s="749" t="s">
        <v>52</v>
      </c>
      <c r="J11951" s="749" t="n">
        <v>61.36</v>
      </c>
    </row>
    <row collapsed="false" customFormat="false" customHeight="true" hidden="true" ht="12.75" outlineLevel="0" r="11952">
      <c r="A11952" s="749" t="s">
        <v>30588</v>
      </c>
      <c r="B11952" s="749" t="str">
        <f aca="false">C11952&amp;D11952&amp;E11952&amp;F11952&amp;G11952&amp;H11952</f>
        <v>FORRO REMOVIVEL COMPOSTO DE FIBRA MINERAL,COM PLACA DE BORDA QUADRADA DE 625X1250MM,ESPESSURA DE 19,0MM,COM INDICE DE ABSORCAO ACUSTICA,ESTRUTURADO EM PERFIS TIPO "T" DE ACO GALVANIZADO,ALUMINIO OU DE LIGAS DE ALUMINIO,ESPESSURA MINIMA DE 0,5MM,C/PINTURA ELETROSTATICA,SUSPENSO POR MEIO DE PENDURAISEM ACO GALVANIZADO,FIXADOS EM ESTRUTURA SUPERIOR.FORNECIMENT</v>
      </c>
      <c r="C11952" s="749" t="s">
        <v>30562</v>
      </c>
      <c r="D11952" s="749" t="s">
        <v>30589</v>
      </c>
      <c r="E11952" s="749" t="s">
        <v>30572</v>
      </c>
      <c r="F11952" s="749" t="s">
        <v>30573</v>
      </c>
      <c r="G11952" s="749" t="s">
        <v>30583</v>
      </c>
      <c r="H11952" s="749" t="s">
        <v>30567</v>
      </c>
      <c r="I11952" s="749" t="s">
        <v>52</v>
      </c>
      <c r="J11952" s="749" t="n">
        <v>61.36</v>
      </c>
    </row>
    <row collapsed="false" customFormat="false" customHeight="true" hidden="true" ht="12.75" outlineLevel="0" r="11953">
      <c r="A11953" s="749" t="s">
        <v>30590</v>
      </c>
      <c r="B11953" s="749" t="str">
        <f aca="false">C11953&amp;D11953&amp;E11953&amp;F11953&amp;G11953&amp;H11953</f>
        <v>FORRO REMOVIVEL COMPOSTO DE FIBRA MINERAL,COM PLACA DE BORDA QUADRADA DE 625X1250MM,ESPESSURA DE 19,0MM,COM INDICE DE ABSORCAO ACUSTICA,ESTRUTURADO EM PERFIS TIPO "T" DE ACO GALVANIZADO,ALUMINIO OU DE LIGAS DE ALUMINIO,ESPESSURA MINIMA DE 0,5MM,C/PINTURA ELETROSTATICA,SUSPENSO POR MEIO DE PENDURAISEM ACO GALVANIZADO,FIXADOS EM ESTRUTURA SUPERIOR.FORNECIMENT</v>
      </c>
      <c r="C11953" s="749" t="s">
        <v>30562</v>
      </c>
      <c r="D11953" s="749" t="s">
        <v>30589</v>
      </c>
      <c r="E11953" s="749" t="s">
        <v>30572</v>
      </c>
      <c r="F11953" s="749" t="s">
        <v>30573</v>
      </c>
      <c r="G11953" s="749" t="s">
        <v>30583</v>
      </c>
      <c r="H11953" s="749" t="s">
        <v>30567</v>
      </c>
      <c r="I11953" s="749" t="s">
        <v>52</v>
      </c>
      <c r="J11953" s="749" t="n">
        <v>61.36</v>
      </c>
    </row>
    <row collapsed="false" customFormat="false" customHeight="true" hidden="true" ht="12.75" outlineLevel="0" r="11954">
      <c r="A11954" s="749" t="s">
        <v>30591</v>
      </c>
      <c r="B11954" s="749" t="str">
        <f aca="false">C11954&amp;D11954&amp;E11954&amp;F11954&amp;G11954&amp;H11954</f>
        <v>FORRO REMOVIVEL COMPOSTO DE FIBRA MINERAL,COM PLACA DE BORDA REBAIXADA DE 625X625MM,ESPESSURA DE 15,0MM,COM INDICE DE ABSORCAO ACUSTICA,ESTRUTURADO EM PERFIS TIPO "T" DE ACO GALVANIZADO,ALUMINIO OU LIGAS DE ALUMINIO,ESPESSURA MINIMA DE 0,5MM,COM PINTURA ELETROSTATICA,SUSPENSO POR MEIO DE PENDURAIS,EM ACO GALVANIZADO,FIXADOS EM ESTRUTURA SUPERIOR.FORNECIMENTO</v>
      </c>
      <c r="C11954" s="749" t="s">
        <v>30562</v>
      </c>
      <c r="D11954" s="749" t="s">
        <v>30592</v>
      </c>
      <c r="E11954" s="749" t="s">
        <v>30572</v>
      </c>
      <c r="F11954" s="749" t="s">
        <v>30593</v>
      </c>
      <c r="G11954" s="749" t="s">
        <v>30594</v>
      </c>
      <c r="H11954" s="749" t="s">
        <v>30579</v>
      </c>
      <c r="I11954" s="749" t="s">
        <v>52</v>
      </c>
      <c r="J11954" s="749" t="n">
        <v>61.36</v>
      </c>
    </row>
    <row collapsed="false" customFormat="false" customHeight="true" hidden="true" ht="12.75" outlineLevel="0" r="11955">
      <c r="A11955" s="749" t="s">
        <v>30595</v>
      </c>
      <c r="B11955" s="749" t="str">
        <f aca="false">C11955&amp;D11955&amp;E11955&amp;F11955&amp;G11955&amp;H11955</f>
        <v>FORRO REMOVIVEL COMPOSTO DE FIBRA MINERAL,COM PLACA DE BORDA REBAIXADA DE 625X625MM,ESPESSURA DE 15,0MM,COM INDICE DE ABSORCAO ACUSTICA,ESTRUTURADO EM PERFIS TIPO "T" DE ACO GALVANIZADO,ALUMINIO OU LIGAS DE ALUMINIO,ESPESSURA MINIMA DE 0,5MM,COM PINTURA ELETROSTATICA,SUSPENSO POR MEIO DE PENDURAIS,EM ACO GALVANIZADO,FIXADOS EM ESTRUTURA SUPERIOR.FORNECIMENTO</v>
      </c>
      <c r="C11955" s="749" t="s">
        <v>30562</v>
      </c>
      <c r="D11955" s="749" t="s">
        <v>30592</v>
      </c>
      <c r="E11955" s="749" t="s">
        <v>30572</v>
      </c>
      <c r="F11955" s="749" t="s">
        <v>30593</v>
      </c>
      <c r="G11955" s="749" t="s">
        <v>30594</v>
      </c>
      <c r="H11955" s="749" t="s">
        <v>30579</v>
      </c>
      <c r="I11955" s="749" t="s">
        <v>52</v>
      </c>
      <c r="J11955" s="749" t="n">
        <v>61.36</v>
      </c>
    </row>
    <row collapsed="false" customFormat="false" customHeight="true" hidden="true" ht="12.75" outlineLevel="0" r="11956">
      <c r="A11956" s="749" t="s">
        <v>30596</v>
      </c>
      <c r="B11956" s="749" t="str">
        <f aca="false">C11956&amp;D11956&amp;E11956&amp;F11956&amp;G11956&amp;H11956</f>
        <v>FORRO REMOVIVEL COMPOSTO DE FIBRA MINERAL,COM PLACA DE BORDA REBAIXADA DE 625X1250MM,ESPESSURA DE 15,0MM,COM INDICE DE ABSORCAO ACUSTICA,ESTRUTURADO EM PERFIS TIPO "T" DE ACO GALVANIZADO,ALUMINIO OU DE LIGAS DE ALUMINIO,ESPESSURA MINIMA DE0,5MM,C/PINTURA ELETROSTATICA,SUSPENSO POR MEIO DE PENDURAIS EM ACO GALVANIZADO,FIXADOS EM ESTRUTURA SUPERIOR.FORNECIMEN</v>
      </c>
      <c r="C11956" s="749" t="s">
        <v>30562</v>
      </c>
      <c r="D11956" s="749" t="s">
        <v>30597</v>
      </c>
      <c r="E11956" s="749" t="s">
        <v>30598</v>
      </c>
      <c r="F11956" s="749" t="s">
        <v>30599</v>
      </c>
      <c r="G11956" s="749" t="s">
        <v>30600</v>
      </c>
      <c r="H11956" s="749" t="s">
        <v>30574</v>
      </c>
      <c r="I11956" s="749" t="s">
        <v>52</v>
      </c>
      <c r="J11956" s="749" t="n">
        <v>61.36</v>
      </c>
    </row>
    <row collapsed="false" customFormat="false" customHeight="true" hidden="true" ht="12.75" outlineLevel="0" r="11957">
      <c r="A11957" s="749" t="s">
        <v>30601</v>
      </c>
      <c r="B11957" s="749" t="str">
        <f aca="false">C11957&amp;D11957&amp;E11957&amp;F11957&amp;G11957&amp;H11957</f>
        <v>FORRO REMOVIVEL COMPOSTO DE FIBRA MINERAL,COM PLACA DE BORDA REBAIXADA DE 625X1250MM,ESPESSURA DE 15,0MM,COM INDICE DE ABSORCAO ACUSTICA,ESTRUTURADO EM PERFIS TIPO "T" DE ACO GALVANIZADO,ALUMINIO OU DE LIGAS DE ALUMINIO,ESPESSURA MINIMA DE0,5MM,C/PINTURA ELETROSTATICA,SUSPENSO POR MEIO DE PENDURAIS EM ACO GALVANIZADO,FIXADOS EM ESTRUTURA SUPERIOR.FORNECIMEN</v>
      </c>
      <c r="C11957" s="749" t="s">
        <v>30562</v>
      </c>
      <c r="D11957" s="749" t="s">
        <v>30597</v>
      </c>
      <c r="E11957" s="749" t="s">
        <v>30598</v>
      </c>
      <c r="F11957" s="749" t="s">
        <v>30599</v>
      </c>
      <c r="G11957" s="749" t="s">
        <v>30600</v>
      </c>
      <c r="H11957" s="749" t="s">
        <v>30574</v>
      </c>
      <c r="I11957" s="749" t="s">
        <v>52</v>
      </c>
      <c r="J11957" s="749" t="n">
        <v>61.36</v>
      </c>
    </row>
    <row collapsed="false" customFormat="false" customHeight="true" hidden="true" ht="12.75" outlineLevel="0" r="11958">
      <c r="A11958" s="749" t="s">
        <v>30602</v>
      </c>
      <c r="B11958" s="749" t="str">
        <f aca="false">C11958&amp;D11958&amp;E11958&amp;F11958&amp;G11958&amp;H11958</f>
        <v>FORRO REMOVIVEL COMPOSTO DE FIBRA MINERAL,COM PLACA DE BORDA REBAIXADA DE 625X625MM,ESPESSURA DE 19,0MM,COM INDICE DE ABSORCAO ACUSTICA,ESTRUTURADO EM PERFIS TIPO "T" DE ACO GALVANIZADO,ALUMINIO OU DE LIGAS DE ALUMINIO,ESPESSURA MINIMA DE 0,5MM,C/PINTURA ELETROSTATICA,SUSPENSO POR MEIO DE PENDURAISEM ACO GALVANIZADO,FIXADOS EM ESTRUTURA SUPERIOR.FORNECIMENT</v>
      </c>
      <c r="C11958" s="749" t="s">
        <v>30562</v>
      </c>
      <c r="D11958" s="749" t="s">
        <v>30603</v>
      </c>
      <c r="E11958" s="749" t="s">
        <v>30572</v>
      </c>
      <c r="F11958" s="749" t="s">
        <v>30573</v>
      </c>
      <c r="G11958" s="749" t="s">
        <v>30583</v>
      </c>
      <c r="H11958" s="749" t="s">
        <v>30567</v>
      </c>
      <c r="I11958" s="749" t="s">
        <v>52</v>
      </c>
      <c r="J11958" s="749" t="n">
        <v>61.36</v>
      </c>
    </row>
    <row collapsed="false" customFormat="false" customHeight="true" hidden="true" ht="12.75" outlineLevel="0" r="11959">
      <c r="A11959" s="749" t="s">
        <v>30604</v>
      </c>
      <c r="B11959" s="749" t="str">
        <f aca="false">C11959&amp;D11959&amp;E11959&amp;F11959&amp;G11959&amp;H11959</f>
        <v>FORRO REMOVIVEL COMPOSTO DE FIBRA MINERAL,COM PLACA DE BORDA REBAIXADA DE 625X625MM,ESPESSURA DE 19,0MM,COM INDICE DE ABSORCAO ACUSTICA,ESTRUTURADO EM PERFIS TIPO "T" DE ACO GALVANIZADO,ALUMINIO OU DE LIGAS DE ALUMINIO,ESPESSURA MINIMA DE 0,5MM,C/PINTURA ELETROSTATICA,SUSPENSO POR MEIO DE PENDURAISEM ACO GALVANIZADO,FIXADOS EM ESTRUTURA SUPERIOR.FORNECIMENT</v>
      </c>
      <c r="C11959" s="749" t="s">
        <v>30562</v>
      </c>
      <c r="D11959" s="749" t="s">
        <v>30603</v>
      </c>
      <c r="E11959" s="749" t="s">
        <v>30572</v>
      </c>
      <c r="F11959" s="749" t="s">
        <v>30573</v>
      </c>
      <c r="G11959" s="749" t="s">
        <v>30583</v>
      </c>
      <c r="H11959" s="749" t="s">
        <v>30567</v>
      </c>
      <c r="I11959" s="749" t="s">
        <v>52</v>
      </c>
      <c r="J11959" s="749" t="n">
        <v>61.36</v>
      </c>
    </row>
    <row collapsed="false" customFormat="false" customHeight="true" hidden="true" ht="12.75" outlineLevel="0" r="11960">
      <c r="A11960" s="749" t="s">
        <v>30605</v>
      </c>
      <c r="B11960" s="749" t="str">
        <f aca="false">C11960&amp;D11960&amp;E11960&amp;F11960&amp;G11960&amp;H11960</f>
        <v>FORRO REMOVIVEL COMPOSTO DE FIBRA MINERAL,COM PLACA DE BORDA REBAIXADA DE 625X1250MM,ESPESSURA DE 19,0MM,COM INDICE DE ABSORCAO ACUSTICA,ESTRUTURADO EM PERFIS TIPO "T" DE ACO GALVANIZADO,ALUMINIO OU DE LIGAS DE ALUMINIO,ESPESSURA MINIMA DE0,5MM,C/PINTURA ELETROSTATICA,SUSPENSO POR MEIO DE PENDURAIS EM ACO GALVANIZADO,FIXADOS EM ESTRUTURA SUPERIOR.FORNECIMEN</v>
      </c>
      <c r="C11960" s="749" t="s">
        <v>30562</v>
      </c>
      <c r="D11960" s="749" t="s">
        <v>30606</v>
      </c>
      <c r="E11960" s="749" t="s">
        <v>30598</v>
      </c>
      <c r="F11960" s="749" t="s">
        <v>30599</v>
      </c>
      <c r="G11960" s="749" t="s">
        <v>30600</v>
      </c>
      <c r="H11960" s="749" t="s">
        <v>30574</v>
      </c>
      <c r="I11960" s="749" t="s">
        <v>52</v>
      </c>
      <c r="J11960" s="749" t="n">
        <v>61.36</v>
      </c>
    </row>
    <row collapsed="false" customFormat="false" customHeight="true" hidden="true" ht="12.75" outlineLevel="0" r="11961">
      <c r="A11961" s="749" t="s">
        <v>30607</v>
      </c>
      <c r="B11961" s="749" t="str">
        <f aca="false">C11961&amp;D11961&amp;E11961&amp;F11961&amp;G11961&amp;H11961</f>
        <v>FORRO REMOVIVEL COMPOSTO DE FIBRA MINERAL,COM PLACA DE BORDA REBAIXADA DE 625X1250MM,ESPESSURA DE 19,0MM,COM INDICE DE ABSORCAO ACUSTICA,ESTRUTURADO EM PERFIS TIPO "T" DE ACO GALVANIZADO,ALUMINIO OU DE LIGAS DE ALUMINIO,ESPESSURA MINIMA DE0,5MM,C/PINTURA ELETROSTATICA,SUSPENSO POR MEIO DE PENDURAIS EM ACO GALVANIZADO,FIXADOS EM ESTRUTURA SUPERIOR.FORNECIMEN</v>
      </c>
      <c r="C11961" s="749" t="s">
        <v>30562</v>
      </c>
      <c r="D11961" s="749" t="s">
        <v>30606</v>
      </c>
      <c r="E11961" s="749" t="s">
        <v>30598</v>
      </c>
      <c r="F11961" s="749" t="s">
        <v>30599</v>
      </c>
      <c r="G11961" s="749" t="s">
        <v>30600</v>
      </c>
      <c r="H11961" s="749" t="s">
        <v>30574</v>
      </c>
      <c r="I11961" s="749" t="s">
        <v>52</v>
      </c>
      <c r="J11961" s="749" t="n">
        <v>61.36</v>
      </c>
    </row>
    <row collapsed="false" customFormat="false" customHeight="true" hidden="true" ht="12.75" outlineLevel="0" r="11962">
      <c r="A11962" s="749" t="s">
        <v>30608</v>
      </c>
      <c r="B11962" s="749" t="str">
        <f aca="false">C11962&amp;D11962&amp;E11962&amp;F11962&amp;G11962&amp;H11962</f>
        <v>REVESTIMENTO DRYWALL C/ESP.MINIMA 23MM E MAXIMA 32MM(MASSA+CHAPA DE GESSO),APLICADO A ALVENARIA/ESTRUTURA EXISTENTE,C/UMA CHAPA GESSO ACARTONADO,TIPO ST(STANDARD),ESP.12,5MM,LARG.1200MM,COLADA SOBRE ALVENARIA/ESTRUTURA EXISTENTE,C/TRATAMENTO DE JUNTAS C/MASSA E FITA P/UNIFORMIZACAO DA SUPERFICIE DAS CHAPAS DE GESSO ACARTONADO.APLICAC.AREAS SECAS.FORN.E COLOC</v>
      </c>
      <c r="C11962" s="749" t="s">
        <v>30609</v>
      </c>
      <c r="D11962" s="749" t="s">
        <v>30610</v>
      </c>
      <c r="E11962" s="749" t="s">
        <v>30611</v>
      </c>
      <c r="F11962" s="749" t="s">
        <v>30612</v>
      </c>
      <c r="G11962" s="749" t="s">
        <v>30613</v>
      </c>
      <c r="H11962" s="749" t="s">
        <v>30614</v>
      </c>
      <c r="I11962" s="749" t="s">
        <v>52</v>
      </c>
      <c r="J11962" s="749" t="n">
        <v>25.88</v>
      </c>
    </row>
    <row collapsed="false" customFormat="false" customHeight="true" hidden="true" ht="12.75" outlineLevel="0" r="11963">
      <c r="A11963" s="749" t="s">
        <v>30615</v>
      </c>
      <c r="B11963" s="749" t="str">
        <f aca="false">C11963&amp;D11963&amp;E11963&amp;F11963&amp;G11963&amp;H11963</f>
        <v>REVESTIMENTO DRYWALL C/ESP.MINIMA 23MM E MAXIMA 32MM(MASSA+CHAPA DE GESSO),APLICADO A ALVENARIA/ESTRUTURA EXISTENTE,C/UMA CHAPA GESSO ACARTONADO,TIPO ST(STANDARD),ESP.12,5MM,LARG.1200MM,COLADA SOBRE ALVENARIA/ESTRUTURA EXISTENTE,C/TRATAMENTO DE JUNTAS C/MASSA E FITA P/UNIFORMIZACAO DA SUPERFICIE DAS CHAPAS DE GESSO ACARTONADO.APLICAC.AREAS SECAS.FORN.E COLOC</v>
      </c>
      <c r="C11963" s="749" t="s">
        <v>30609</v>
      </c>
      <c r="D11963" s="749" t="s">
        <v>30610</v>
      </c>
      <c r="E11963" s="749" t="s">
        <v>30611</v>
      </c>
      <c r="F11963" s="749" t="s">
        <v>30612</v>
      </c>
      <c r="G11963" s="749" t="s">
        <v>30613</v>
      </c>
      <c r="H11963" s="749" t="s">
        <v>30614</v>
      </c>
      <c r="I11963" s="749" t="s">
        <v>52</v>
      </c>
      <c r="J11963" s="749" t="n">
        <v>24.7</v>
      </c>
    </row>
    <row collapsed="false" customFormat="false" customHeight="true" hidden="true" ht="12.75" outlineLevel="0" r="11964">
      <c r="A11964" s="749" t="s">
        <v>30616</v>
      </c>
      <c r="B11964" s="749" t="str">
        <f aca="false">C11964&amp;D11964&amp;E11964&amp;F11964&amp;G11964&amp;H11964</f>
        <v>REVESTIMENTO DRYWALL C/ESP.MINIMA 23MM E MAXIMA 32MM(MASSA+CHAPA DE GESSO),APLICADO A ALVENARIA/ESTRUT.EXISTENTE,C/UMA CHAPA GESSO ACARTONADO,RU(RESISTENTE A UMIDADE),ESP.12,5MM,LARG.1200MM,COLADA SOBRE ALVENARIA/ESTRUTURA EXISTENTE,C/TRATAMENTO DE JUNTAS C/MASSA E FITA P/UNIFORMIZACAO DA SUPERFICIE DAS CHAPAS GESSO ACARTONADO.APLICAC.AREAS SECAS.FORN.COLOC.</v>
      </c>
      <c r="C11964" s="749" t="s">
        <v>30609</v>
      </c>
      <c r="D11964" s="749" t="s">
        <v>30617</v>
      </c>
      <c r="E11964" s="749" t="s">
        <v>30618</v>
      </c>
      <c r="F11964" s="749" t="s">
        <v>30619</v>
      </c>
      <c r="G11964" s="749" t="s">
        <v>30620</v>
      </c>
      <c r="H11964" s="749" t="s">
        <v>30621</v>
      </c>
      <c r="I11964" s="749" t="s">
        <v>52</v>
      </c>
      <c r="J11964" s="749" t="n">
        <v>30.05</v>
      </c>
    </row>
    <row collapsed="false" customFormat="false" customHeight="true" hidden="true" ht="12.75" outlineLevel="0" r="11965">
      <c r="A11965" s="749" t="s">
        <v>30622</v>
      </c>
      <c r="B11965" s="749" t="str">
        <f aca="false">C11965&amp;D11965&amp;E11965&amp;F11965&amp;G11965&amp;H11965</f>
        <v>REVESTIMENTO DRYWALL C/ESP.MINIMA 23MM E MAXIMA 32MM(MASSA+CHAPA DE GESSO),APLICADO A ALVENARIA/ESTRUT.EXISTENTE,C/UMA CHAPA GESSO ACARTONADO,RU(RESISTENTE A UMIDADE),ESP.12,5MM,LARG.1200MM,COLADA SOBRE ALVENARIA/ESTRUTURA EXISTENTE,C/TRATAMENTO DE JUNTAS C/MASSA E FITA P/UNIFORMIZACAO DA SUPERFICIE DAS CHAPAS GESSO ACARTONADO.APLICAC.AREAS SECAS.FORN.COLOC.</v>
      </c>
      <c r="C11965" s="749" t="s">
        <v>30609</v>
      </c>
      <c r="D11965" s="749" t="s">
        <v>30617</v>
      </c>
      <c r="E11965" s="749" t="s">
        <v>30618</v>
      </c>
      <c r="F11965" s="749" t="s">
        <v>30619</v>
      </c>
      <c r="G11965" s="749" t="s">
        <v>30620</v>
      </c>
      <c r="H11965" s="749" t="s">
        <v>30621</v>
      </c>
      <c r="I11965" s="749" t="s">
        <v>52</v>
      </c>
      <c r="J11965" s="749" t="n">
        <v>28.87</v>
      </c>
    </row>
    <row collapsed="false" customFormat="false" customHeight="true" hidden="true" ht="12.75" outlineLevel="0" r="11966">
      <c r="A11966" s="749" t="s">
        <v>30623</v>
      </c>
      <c r="B11966" s="749" t="str">
        <f aca="false">C11966&amp;D11966&amp;E11966&amp;F11966&amp;G11966&amp;H11966</f>
        <v>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v>
      </c>
      <c r="C11966" s="749" t="s">
        <v>30624</v>
      </c>
      <c r="D11966" s="749" t="s">
        <v>30625</v>
      </c>
      <c r="E11966" s="749" t="s">
        <v>30626</v>
      </c>
      <c r="F11966" s="749" t="s">
        <v>30627</v>
      </c>
      <c r="G11966" s="749" t="s">
        <v>30628</v>
      </c>
      <c r="H11966" s="749" t="s">
        <v>30629</v>
      </c>
      <c r="I11966" s="749" t="s">
        <v>52</v>
      </c>
      <c r="J11966" s="749" t="n">
        <v>28.9</v>
      </c>
    </row>
    <row collapsed="false" customFormat="false" customHeight="true" hidden="true" ht="12.75" outlineLevel="0" r="11967">
      <c r="A11967" s="749" t="s">
        <v>30630</v>
      </c>
      <c r="B11967" s="749" t="str">
        <f aca="false">C11967&amp;D11967&amp;E11967&amp;F11967&amp;G11967&amp;H11967</f>
        <v>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v>
      </c>
      <c r="C11967" s="749" t="s">
        <v>30624</v>
      </c>
      <c r="D11967" s="749" t="s">
        <v>30625</v>
      </c>
      <c r="E11967" s="749" t="s">
        <v>30626</v>
      </c>
      <c r="F11967" s="749" t="s">
        <v>30627</v>
      </c>
      <c r="G11967" s="749" t="s">
        <v>30628</v>
      </c>
      <c r="H11967" s="749" t="s">
        <v>30629</v>
      </c>
      <c r="I11967" s="749" t="s">
        <v>52</v>
      </c>
      <c r="J11967" s="749" t="n">
        <v>27.73</v>
      </c>
    </row>
    <row collapsed="false" customFormat="false" customHeight="true" hidden="true" ht="12.75" outlineLevel="0" r="11968">
      <c r="A11968" s="749" t="s">
        <v>30631</v>
      </c>
      <c r="B11968" s="749" t="str">
        <f aca="false">C11968&amp;D11968&amp;E11968&amp;F11968&amp;G11968&amp;H11968</f>
        <v>REVESTIMENTO DRYWALL ESP.31MM(ESTRUT.+CHAPA GESSO),ESTRUT.C/ PERFIS DE TETO 27MM,GUIAS HORIZONTAIS 17MM,AMBOS ACO GALV.ESP.0,5MM,PERFIS DE TETO ANCORADOS NA ALVENARIA/ESTRUT.EXISTENTE POR MEIO DE PERFIS ACO EM FORMATO CANTONEIRA,C/UMA CHAPA GESSO ACARTONADO,STANDARD,ESP.12,5MM,LARG.1200MM,FIXADA AOS PERFIS TETO POR MEIO DE PARAFUSOS.AREAS SECAS.FORN.E COLOC.</v>
      </c>
      <c r="C11968" s="749" t="s">
        <v>30632</v>
      </c>
      <c r="D11968" s="749" t="s">
        <v>30633</v>
      </c>
      <c r="E11968" s="749" t="s">
        <v>30634</v>
      </c>
      <c r="F11968" s="749" t="s">
        <v>30635</v>
      </c>
      <c r="G11968" s="749" t="s">
        <v>30636</v>
      </c>
      <c r="H11968" s="749" t="s">
        <v>30637</v>
      </c>
      <c r="I11968" s="749" t="s">
        <v>52</v>
      </c>
      <c r="J11968" s="749" t="n">
        <v>37.72</v>
      </c>
    </row>
    <row collapsed="false" customFormat="false" customHeight="true" hidden="true" ht="12.75" outlineLevel="0" r="11969">
      <c r="A11969" s="749" t="s">
        <v>30638</v>
      </c>
      <c r="B11969" s="749" t="str">
        <f aca="false">C11969&amp;D11969&amp;E11969&amp;F11969&amp;G11969&amp;H11969</f>
        <v>REVESTIMENTO DRYWALL ESP.31MM(ESTRUT.+CHAPA GESSO),ESTRUT.C/ PERFIS DE TETO 27MM,GUIAS HORIZONTAIS 17MM,AMBOS ACO GALV.ESP.0,5MM,PERFIS DE TETO ANCORADOS NA ALVENARIA/ESTRUT.EXISTENTE POR MEIO DE PERFIS ACO EM FORMATO CANTONEIRA,C/UMA CHAPA GESSO ACARTONADO,STANDARD,ESP.12,5MM,LARG.1200MM,FIXADA AOS PERFIS TETO POR MEIO DE PARAFUSOS.AREAS SECAS.FORN.E COLOC.</v>
      </c>
      <c r="C11969" s="749" t="s">
        <v>30632</v>
      </c>
      <c r="D11969" s="749" t="s">
        <v>30633</v>
      </c>
      <c r="E11969" s="749" t="s">
        <v>30634</v>
      </c>
      <c r="F11969" s="749" t="s">
        <v>30635</v>
      </c>
      <c r="G11969" s="749" t="s">
        <v>30636</v>
      </c>
      <c r="H11969" s="749" t="s">
        <v>30637</v>
      </c>
      <c r="I11969" s="749" t="s">
        <v>52</v>
      </c>
      <c r="J11969" s="749" t="n">
        <v>35.85</v>
      </c>
    </row>
    <row collapsed="false" customFormat="false" customHeight="true" hidden="true" ht="12.75" outlineLevel="0" r="11970">
      <c r="A11970" s="749" t="s">
        <v>30639</v>
      </c>
      <c r="B11970" s="749" t="str">
        <f aca="false">C11970&amp;D11970&amp;E11970&amp;F11970&amp;G11970&amp;H11970</f>
        <v>REVESTIMENTO DRYWALL ESP.31MM(ESTRUT.+CHAPA GESSO),ESTRUT.C/PERFIS TETO DE 27MM,GUIAS HORIZONTAIS 17MM,AMBOS ACO GALV.ESP.0,5MM,PERFIS TETO ANCORADOS ALVENARIA/ESTRUT.EXISTENTE POR MEIO PERFIS ACO EM FORMATO CANTONEIRA,C/UMA CHAPA DE GESSOACARTONADO,STANDARD,ADICAO DE LA MINERAL,ESP.12,5MM,LARG.1200MM,PERFIS TETO POR MEIO DE PARAFUSOS,AREAS SECAS.FORN.COLOC</v>
      </c>
      <c r="C11970" s="749" t="s">
        <v>30632</v>
      </c>
      <c r="D11970" s="749" t="s">
        <v>30640</v>
      </c>
      <c r="E11970" s="749" t="s">
        <v>30641</v>
      </c>
      <c r="F11970" s="749" t="s">
        <v>30642</v>
      </c>
      <c r="G11970" s="749" t="s">
        <v>30643</v>
      </c>
      <c r="H11970" s="749" t="s">
        <v>30644</v>
      </c>
      <c r="I11970" s="749" t="s">
        <v>52</v>
      </c>
      <c r="J11970" s="749" t="n">
        <v>49.27</v>
      </c>
    </row>
    <row collapsed="false" customFormat="false" customHeight="true" hidden="true" ht="12.75" outlineLevel="0" r="11971">
      <c r="A11971" s="749" t="s">
        <v>30645</v>
      </c>
      <c r="B11971" s="749" t="str">
        <f aca="false">C11971&amp;D11971&amp;E11971&amp;F11971&amp;G11971&amp;H11971</f>
        <v>REVESTIMENTO DRYWALL ESP.31MM(ESTRUT.+CHAPA GESSO),ESTRUT.C/PERFIS TETO DE 27MM,GUIAS HORIZONTAIS 17MM,AMBOS ACO GALV.ESP.0,5MM,PERFIS TETO ANCORADOS ALVENARIA/ESTRUT.EXISTENTE POR MEIO PERFIS ACO EM FORMATO CANTONEIRA,C/UMA CHAPA DE GESSOACARTONADO,STANDARD,ADICAO DE LA MINERAL,ESP.12,5MM,LARG.1200MM,PERFIS TETO POR MEIO DE PARAFUSOS,AREAS SECAS.FORN.COLOC</v>
      </c>
      <c r="C11971" s="749" t="s">
        <v>30632</v>
      </c>
      <c r="D11971" s="749" t="s">
        <v>30640</v>
      </c>
      <c r="E11971" s="749" t="s">
        <v>30641</v>
      </c>
      <c r="F11971" s="749" t="s">
        <v>30642</v>
      </c>
      <c r="G11971" s="749" t="s">
        <v>30643</v>
      </c>
      <c r="H11971" s="749" t="s">
        <v>30644</v>
      </c>
      <c r="I11971" s="749" t="s">
        <v>52</v>
      </c>
      <c r="J11971" s="749" t="n">
        <v>47.17</v>
      </c>
    </row>
    <row collapsed="false" customFormat="false" customHeight="true" hidden="true" ht="12.75" outlineLevel="0" r="11972">
      <c r="A11972" s="749" t="s">
        <v>30646</v>
      </c>
      <c r="B11972" s="749" t="str">
        <f aca="false">C11972&amp;D11972&amp;E11972&amp;F11972&amp;G11972&amp;H11972</f>
        <v>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v>
      </c>
      <c r="C11972" s="749" t="s">
        <v>30632</v>
      </c>
      <c r="D11972" s="749" t="s">
        <v>30647</v>
      </c>
      <c r="E11972" s="749" t="s">
        <v>30648</v>
      </c>
      <c r="F11972" s="749" t="s">
        <v>30649</v>
      </c>
      <c r="G11972" s="749" t="s">
        <v>30650</v>
      </c>
      <c r="H11972" s="749" t="s">
        <v>30651</v>
      </c>
      <c r="I11972" s="749" t="s">
        <v>52</v>
      </c>
      <c r="J11972" s="749" t="n">
        <v>41.89</v>
      </c>
    </row>
    <row collapsed="false" customFormat="false" customHeight="true" hidden="true" ht="12.75" outlineLevel="0" r="11973">
      <c r="A11973" s="749" t="s">
        <v>30652</v>
      </c>
      <c r="B11973" s="749" t="str">
        <f aca="false">C11973&amp;D11973&amp;E11973&amp;F11973&amp;G11973&amp;H11973</f>
        <v>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v>
      </c>
      <c r="C11973" s="749" t="s">
        <v>30632</v>
      </c>
      <c r="D11973" s="749" t="s">
        <v>30647</v>
      </c>
      <c r="E11973" s="749" t="s">
        <v>30648</v>
      </c>
      <c r="F11973" s="749" t="s">
        <v>30649</v>
      </c>
      <c r="G11973" s="749" t="s">
        <v>30650</v>
      </c>
      <c r="H11973" s="749" t="s">
        <v>30651</v>
      </c>
      <c r="I11973" s="749" t="s">
        <v>52</v>
      </c>
      <c r="J11973" s="749" t="n">
        <v>40.02</v>
      </c>
    </row>
    <row collapsed="false" customFormat="false" customHeight="true" hidden="true" ht="12.75" outlineLevel="0" r="11974">
      <c r="A11974" s="749" t="s">
        <v>30653</v>
      </c>
      <c r="B11974" s="749" t="str">
        <f aca="false">C11974&amp;D11974&amp;E11974&amp;F11974&amp;G11974&amp;H11974</f>
        <v>REVESTIMENTO DRYWALL ESP.31MM(ESTRUT.+CHAPA GESSO),ESTRUT.C/PERFIS TETO 27MM,GUIAS HORIZONTAIS 17MM,AMBOS ACO GALV.ESP.0,5MM,PERFIS TETO ANCORADOS ALVENARIA/ESTRUTURA EXISTENTE POR MEIO PERFIS ACO FORMATO CANTONEIRA,C/UMA CHAPA GESSO ACARTONADO,RU(RESISTENTE A UMIDADE),ADICAO DE LA MINERAL,ESP.12,5MM,LARG.1200MM.APLICACAO EM AREAS SECAS.FORNECIMENTO E COLOC.</v>
      </c>
      <c r="C11974" s="749" t="s">
        <v>30632</v>
      </c>
      <c r="D11974" s="749" t="s">
        <v>30647</v>
      </c>
      <c r="E11974" s="749" t="s">
        <v>30654</v>
      </c>
      <c r="F11974" s="749" t="s">
        <v>30655</v>
      </c>
      <c r="G11974" s="749" t="s">
        <v>30656</v>
      </c>
      <c r="H11974" s="749" t="s">
        <v>30657</v>
      </c>
      <c r="I11974" s="749" t="s">
        <v>52</v>
      </c>
      <c r="J11974" s="749" t="n">
        <v>53.44</v>
      </c>
    </row>
    <row collapsed="false" customFormat="false" customHeight="true" hidden="true" ht="12.75" outlineLevel="0" r="11975">
      <c r="A11975" s="749" t="s">
        <v>30658</v>
      </c>
      <c r="B11975" s="749" t="str">
        <f aca="false">C11975&amp;D11975&amp;E11975&amp;F11975&amp;G11975&amp;H11975</f>
        <v>REVESTIMENTO DRYWALL ESP.31MM(ESTRUT.+CHAPA GESSO),ESTRUT.C/PERFIS TETO 27MM,GUIAS HORIZONTAIS 17MM,AMBOS ACO GALV.ESP.0,5MM,PERFIS TETO ANCORADOS ALVENARIA/ESTRUTURA EXISTENTE POR MEIO PERFIS ACO FORMATO CANTONEIRA,C/UMA CHAPA GESSO ACARTONADO,RU(RESISTENTE A UMIDADE),ADICAO DE LA MINERAL,ESP.12,5MM,LARG.1200MM.APLICACAO EM AREAS SECAS.FORNECIMENTO E COLOC.</v>
      </c>
      <c r="C11975" s="749" t="s">
        <v>30632</v>
      </c>
      <c r="D11975" s="749" t="s">
        <v>30647</v>
      </c>
      <c r="E11975" s="749" t="s">
        <v>30654</v>
      </c>
      <c r="F11975" s="749" t="s">
        <v>30655</v>
      </c>
      <c r="G11975" s="749" t="s">
        <v>30656</v>
      </c>
      <c r="H11975" s="749" t="s">
        <v>30657</v>
      </c>
      <c r="I11975" s="749" t="s">
        <v>52</v>
      </c>
      <c r="J11975" s="749" t="n">
        <v>51.34</v>
      </c>
    </row>
    <row collapsed="false" customFormat="false" customHeight="true" hidden="true" ht="12.75" outlineLevel="0" r="11976">
      <c r="A11976" s="749" t="s">
        <v>30659</v>
      </c>
      <c r="B11976" s="749" t="str">
        <f aca="false">C11976&amp;D11976&amp;E11976&amp;F11976&amp;G11976&amp;H11976</f>
        <v>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v>
      </c>
      <c r="C11976" s="749" t="s">
        <v>30632</v>
      </c>
      <c r="D11976" s="749" t="s">
        <v>30647</v>
      </c>
      <c r="E11976" s="749" t="s">
        <v>30648</v>
      </c>
      <c r="F11976" s="749" t="s">
        <v>30649</v>
      </c>
      <c r="G11976" s="749" t="s">
        <v>30660</v>
      </c>
      <c r="H11976" s="749" t="s">
        <v>30661</v>
      </c>
      <c r="I11976" s="749" t="s">
        <v>52</v>
      </c>
      <c r="J11976" s="749" t="n">
        <v>40.74</v>
      </c>
    </row>
    <row collapsed="false" customFormat="false" customHeight="true" hidden="true" ht="12.75" outlineLevel="0" r="11977">
      <c r="A11977" s="749" t="s">
        <v>30662</v>
      </c>
      <c r="B11977" s="749" t="str">
        <f aca="false">C11977&amp;D11977&amp;E11977&amp;F11977&amp;G11977&amp;H11977</f>
        <v>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v>
      </c>
      <c r="C11977" s="749" t="s">
        <v>30632</v>
      </c>
      <c r="D11977" s="749" t="s">
        <v>30647</v>
      </c>
      <c r="E11977" s="749" t="s">
        <v>30648</v>
      </c>
      <c r="F11977" s="749" t="s">
        <v>30649</v>
      </c>
      <c r="G11977" s="749" t="s">
        <v>30660</v>
      </c>
      <c r="H11977" s="749" t="s">
        <v>30661</v>
      </c>
      <c r="I11977" s="749" t="s">
        <v>52</v>
      </c>
      <c r="J11977" s="749" t="n">
        <v>38.87</v>
      </c>
    </row>
    <row collapsed="false" customFormat="false" customHeight="true" hidden="true" ht="12.75" outlineLevel="0" r="11978">
      <c r="A11978" s="749" t="s">
        <v>30663</v>
      </c>
      <c r="B11978" s="749" t="str">
        <f aca="false">C11978&amp;D11978&amp;E11978&amp;F11978&amp;G11978&amp;H11978</f>
        <v>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v>
      </c>
      <c r="C11978" s="749" t="s">
        <v>30664</v>
      </c>
      <c r="D11978" s="749" t="s">
        <v>30665</v>
      </c>
      <c r="E11978" s="749" t="s">
        <v>30666</v>
      </c>
      <c r="F11978" s="749" t="s">
        <v>30667</v>
      </c>
      <c r="G11978" s="749" t="s">
        <v>30668</v>
      </c>
      <c r="H11978" s="749" t="s">
        <v>30669</v>
      </c>
      <c r="I11978" s="749" t="s">
        <v>52</v>
      </c>
      <c r="J11978" s="749" t="n">
        <v>52.3</v>
      </c>
    </row>
    <row collapsed="false" customFormat="false" customHeight="true" hidden="true" ht="12.75" outlineLevel="0" r="11979">
      <c r="A11979" s="749" t="s">
        <v>30670</v>
      </c>
      <c r="B11979" s="749" t="str">
        <f aca="false">C11979&amp;D11979&amp;E11979&amp;F11979&amp;G11979&amp;H11979</f>
        <v>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v>
      </c>
      <c r="C11979" s="749" t="s">
        <v>30664</v>
      </c>
      <c r="D11979" s="749" t="s">
        <v>30665</v>
      </c>
      <c r="E11979" s="749" t="s">
        <v>30666</v>
      </c>
      <c r="F11979" s="749" t="s">
        <v>30667</v>
      </c>
      <c r="G11979" s="749" t="s">
        <v>30668</v>
      </c>
      <c r="H11979" s="749" t="s">
        <v>30669</v>
      </c>
      <c r="I11979" s="749" t="s">
        <v>52</v>
      </c>
      <c r="J11979" s="749" t="n">
        <v>50.19</v>
      </c>
    </row>
    <row collapsed="false" customFormat="false" customHeight="true" hidden="true" ht="12.75" outlineLevel="0" r="11980">
      <c r="A11980" s="749" t="s">
        <v>30671</v>
      </c>
      <c r="B11980" s="749" t="str">
        <f aca="false">C11980&amp;D11980&amp;E11980&amp;F11980&amp;G11980&amp;H11980</f>
        <v>REVESTIMENTO DRYWALL ESP.61MM(ESTRUT.+CHAPA GESSO),ESTRUT.MONTANTES SIMPLES 48MM,GUIAS HORIZONTAIS 48MM,AMBOS ACO GALV.ESP.0,5MM,MONTANTES ANCORADOS ALVENARIA/ESTRUT.EXISTENTE PORMEIO PERFIS ACO CANTONEIRA,C/UMA CHAPA GESSO ACARTONADO,STANDARD,ESP.12,5MM,LARG.1200MM,FIXADA AOS MONTANTES POR MEIO DE PARAFUSOS.APLICACAO EM AREAS SECAS.FORNECIMENTO E COLOCACAO</v>
      </c>
      <c r="C11980" s="749" t="s">
        <v>30672</v>
      </c>
      <c r="D11980" s="749" t="s">
        <v>30673</v>
      </c>
      <c r="E11980" s="749" t="s">
        <v>30674</v>
      </c>
      <c r="F11980" s="749" t="s">
        <v>30675</v>
      </c>
      <c r="G11980" s="749" t="s">
        <v>30676</v>
      </c>
      <c r="H11980" s="749" t="s">
        <v>30677</v>
      </c>
      <c r="I11980" s="749" t="s">
        <v>52</v>
      </c>
      <c r="J11980" s="749" t="n">
        <v>38.78</v>
      </c>
    </row>
    <row collapsed="false" customFormat="false" customHeight="true" hidden="true" ht="12.75" outlineLevel="0" r="11981">
      <c r="A11981" s="749" t="s">
        <v>30678</v>
      </c>
      <c r="B11981" s="749" t="str">
        <f aca="false">C11981&amp;D11981&amp;E11981&amp;F11981&amp;G11981&amp;H11981</f>
        <v>REVESTIMENTO DRYWALL ESP.61MM(ESTRUT.+CHAPA GESSO),ESTRUT.MONTANTES SIMPLES 48MM,GUIAS HORIZONTAIS 48MM,AMBOS ACO GALV.ESP.0,5MM,MONTANTES ANCORADOS ALVENARIA/ESTRUT.EXISTENTE PORMEIO PERFIS ACO CANTONEIRA,C/UMA CHAPA GESSO ACARTONADO,STANDARD,ESP.12,5MM,LARG.1200MM,FIXADA AOS MONTANTES POR MEIO DE PARAFUSOS.APLICACAO EM AREAS SECAS.FORNECIMENTO E COLOCACAO</v>
      </c>
      <c r="C11981" s="749" t="s">
        <v>30672</v>
      </c>
      <c r="D11981" s="749" t="s">
        <v>30673</v>
      </c>
      <c r="E11981" s="749" t="s">
        <v>30674</v>
      </c>
      <c r="F11981" s="749" t="s">
        <v>30675</v>
      </c>
      <c r="G11981" s="749" t="s">
        <v>30676</v>
      </c>
      <c r="H11981" s="749" t="s">
        <v>30677</v>
      </c>
      <c r="I11981" s="749" t="s">
        <v>52</v>
      </c>
      <c r="J11981" s="749" t="n">
        <v>36.9</v>
      </c>
    </row>
    <row collapsed="false" customFormat="false" customHeight="true" hidden="true" ht="12.75" outlineLevel="0" r="11982">
      <c r="A11982" s="749" t="s">
        <v>30679</v>
      </c>
      <c r="B11982" s="749" t="str">
        <f aca="false">C11982&amp;D11982&amp;E11982&amp;F11982&amp;G11982&amp;H11982</f>
        <v>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v>
      </c>
      <c r="C11982" s="749" t="s">
        <v>30672</v>
      </c>
      <c r="D11982" s="749" t="s">
        <v>30673</v>
      </c>
      <c r="E11982" s="749" t="s">
        <v>30680</v>
      </c>
      <c r="F11982" s="749" t="s">
        <v>30681</v>
      </c>
      <c r="G11982" s="749" t="s">
        <v>30682</v>
      </c>
      <c r="H11982" s="749" t="s">
        <v>30683</v>
      </c>
      <c r="I11982" s="749" t="s">
        <v>52</v>
      </c>
      <c r="J11982" s="749" t="n">
        <v>50.33</v>
      </c>
    </row>
    <row collapsed="false" customFormat="false" customHeight="true" hidden="true" ht="12.75" outlineLevel="0" r="11983">
      <c r="A11983" s="749" t="s">
        <v>30684</v>
      </c>
      <c r="B11983" s="749" t="str">
        <f aca="false">C11983&amp;D11983&amp;E11983&amp;F11983&amp;G11983&amp;H11983</f>
        <v>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v>
      </c>
      <c r="C11983" s="749" t="s">
        <v>30672</v>
      </c>
      <c r="D11983" s="749" t="s">
        <v>30673</v>
      </c>
      <c r="E11983" s="749" t="s">
        <v>30680</v>
      </c>
      <c r="F11983" s="749" t="s">
        <v>30681</v>
      </c>
      <c r="G11983" s="749" t="s">
        <v>30682</v>
      </c>
      <c r="H11983" s="749" t="s">
        <v>30683</v>
      </c>
      <c r="I11983" s="749" t="s">
        <v>52</v>
      </c>
      <c r="J11983" s="749" t="n">
        <v>48.23</v>
      </c>
    </row>
    <row collapsed="false" customFormat="false" customHeight="true" hidden="true" ht="12.75" outlineLevel="0" r="11984">
      <c r="A11984" s="749" t="s">
        <v>30685</v>
      </c>
      <c r="B11984" s="749" t="str">
        <f aca="false">C11984&amp;D11984&amp;E11984&amp;F11984&amp;G11984&amp;H11984</f>
        <v>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v>
      </c>
      <c r="C11984" s="749" t="s">
        <v>30686</v>
      </c>
      <c r="D11984" s="749" t="s">
        <v>30687</v>
      </c>
      <c r="E11984" s="749" t="s">
        <v>30688</v>
      </c>
      <c r="F11984" s="749" t="s">
        <v>30689</v>
      </c>
      <c r="G11984" s="749" t="s">
        <v>30690</v>
      </c>
      <c r="H11984" s="749" t="s">
        <v>30691</v>
      </c>
      <c r="I11984" s="749" t="s">
        <v>52</v>
      </c>
      <c r="J11984" s="749" t="n">
        <v>42.95</v>
      </c>
    </row>
    <row collapsed="false" customFormat="false" customHeight="true" hidden="true" ht="12.75" outlineLevel="0" r="11985">
      <c r="A11985" s="749" t="s">
        <v>30692</v>
      </c>
      <c r="B11985" s="749" t="str">
        <f aca="false">C11985&amp;D11985&amp;E11985&amp;F11985&amp;G11985&amp;H11985</f>
        <v>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v>
      </c>
      <c r="C11985" s="749" t="s">
        <v>30686</v>
      </c>
      <c r="D11985" s="749" t="s">
        <v>30687</v>
      </c>
      <c r="E11985" s="749" t="s">
        <v>30688</v>
      </c>
      <c r="F11985" s="749" t="s">
        <v>30689</v>
      </c>
      <c r="G11985" s="749" t="s">
        <v>30690</v>
      </c>
      <c r="H11985" s="749" t="s">
        <v>30691</v>
      </c>
      <c r="I11985" s="749" t="s">
        <v>52</v>
      </c>
      <c r="J11985" s="749" t="n">
        <v>41.07</v>
      </c>
    </row>
    <row collapsed="false" customFormat="false" customHeight="true" hidden="true" ht="12.75" outlineLevel="0" r="11986">
      <c r="A11986" s="749" t="s">
        <v>30693</v>
      </c>
      <c r="B11986" s="749" t="str">
        <f aca="false">C11986&amp;D11986&amp;E11986&amp;F11986&amp;G11986&amp;H11986</f>
        <v>REVESTIMENTO DRYWALL C/ESP.61MM(ESTRUTURA+CHAPA DE GESSO),ESTRUTURADA C/MONTANTES SIMPLES 48MM,FIXADOS A GUIAS HORIZONTAIS 48MM,AMBOS ACO GALV.ESP.0,5MM,SENDO OS MONTANTES ANCORADOS NA ALVENARIA/ESTRUTURA EXISTENTE POR MEIO DE PERFIS DE ACO EM FORMATO CANTONEIRA,RU(RESISTENTE A UMIDADE)C/ADICAO DE LA MINERAL.APLICACAO EM AREAS SECAS.FORNECIMENTO E COLOCACAO</v>
      </c>
      <c r="C11986" s="749" t="s">
        <v>30694</v>
      </c>
      <c r="D11986" s="749" t="s">
        <v>30695</v>
      </c>
      <c r="E11986" s="749" t="s">
        <v>30696</v>
      </c>
      <c r="F11986" s="749" t="s">
        <v>30697</v>
      </c>
      <c r="G11986" s="749" t="s">
        <v>30698</v>
      </c>
      <c r="H11986" s="749" t="s">
        <v>30699</v>
      </c>
      <c r="I11986" s="749" t="s">
        <v>52</v>
      </c>
      <c r="J11986" s="749" t="n">
        <v>54.5</v>
      </c>
    </row>
    <row collapsed="false" customFormat="false" customHeight="true" hidden="true" ht="12.75" outlineLevel="0" r="11987">
      <c r="A11987" s="749" t="s">
        <v>30700</v>
      </c>
      <c r="B11987" s="749" t="str">
        <f aca="false">C11987&amp;D11987&amp;E11987&amp;F11987&amp;G11987&amp;H11987</f>
        <v>REVESTIMENTO DRYWALL C/ESP.61MM(ESTRUTURA+CHAPA DE GESSO),ESTRUTURADA C/MONTANTES SIMPLES 48MM,FIXADOS A GUIAS HORIZONTAIS 48MM,AMBOS ACO GALV.ESP.0,5MM,SENDO OS MONTANTES ANCORADOS NA ALVENARIA/ESTRUTURA EXISTENTE POR MEIO DE PERFIS DE ACO EM FORMATO CANTONEIRA,RU(RESISTENTE A UMIDADE)C/ADICAO DE LA MINERAL.APLICACAO EM AREAS SECAS.FORNECIMENTO E COLOCACAO</v>
      </c>
      <c r="C11987" s="749" t="s">
        <v>30694</v>
      </c>
      <c r="D11987" s="749" t="s">
        <v>30695</v>
      </c>
      <c r="E11987" s="749" t="s">
        <v>30696</v>
      </c>
      <c r="F11987" s="749" t="s">
        <v>30697</v>
      </c>
      <c r="G11987" s="749" t="s">
        <v>30698</v>
      </c>
      <c r="H11987" s="749" t="s">
        <v>30699</v>
      </c>
      <c r="I11987" s="749" t="s">
        <v>52</v>
      </c>
      <c r="J11987" s="749" t="n">
        <v>52.39</v>
      </c>
    </row>
    <row collapsed="false" customFormat="false" customHeight="true" hidden="true" ht="12.75" outlineLevel="0" r="11988">
      <c r="A11988" s="749" t="s">
        <v>30701</v>
      </c>
      <c r="B11988" s="749" t="str">
        <f aca="false">C11988&amp;D11988&amp;E11988&amp;F11988&amp;G11988&amp;H11988</f>
        <v>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v>
      </c>
      <c r="C11988" s="749" t="s">
        <v>30702</v>
      </c>
      <c r="D11988" s="749" t="s">
        <v>30703</v>
      </c>
      <c r="E11988" s="749" t="s">
        <v>30704</v>
      </c>
      <c r="F11988" s="749" t="s">
        <v>30705</v>
      </c>
      <c r="G11988" s="749" t="s">
        <v>30706</v>
      </c>
      <c r="H11988" s="749" t="s">
        <v>30707</v>
      </c>
      <c r="I11988" s="749" t="s">
        <v>52</v>
      </c>
      <c r="J11988" s="749" t="n">
        <v>41.8</v>
      </c>
    </row>
    <row collapsed="false" customFormat="false" customHeight="true" hidden="true" ht="12.75" outlineLevel="0" r="11989">
      <c r="A11989" s="749" t="s">
        <v>30708</v>
      </c>
      <c r="B11989" s="749" t="str">
        <f aca="false">C11989&amp;D11989&amp;E11989&amp;F11989&amp;G11989&amp;H11989</f>
        <v>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v>
      </c>
      <c r="C11989" s="749" t="s">
        <v>30702</v>
      </c>
      <c r="D11989" s="749" t="s">
        <v>30703</v>
      </c>
      <c r="E11989" s="749" t="s">
        <v>30704</v>
      </c>
      <c r="F11989" s="749" t="s">
        <v>30705</v>
      </c>
      <c r="G11989" s="749" t="s">
        <v>30706</v>
      </c>
      <c r="H11989" s="749" t="s">
        <v>30707</v>
      </c>
      <c r="I11989" s="749" t="s">
        <v>52</v>
      </c>
      <c r="J11989" s="749" t="n">
        <v>39.93</v>
      </c>
    </row>
    <row collapsed="false" customFormat="false" customHeight="true" hidden="true" ht="12.75" outlineLevel="0" r="11990">
      <c r="A11990" s="749" t="s">
        <v>30709</v>
      </c>
      <c r="B11990" s="749" t="str">
        <f aca="false">C11990&amp;D11990&amp;E11990&amp;F11990&amp;G11990&amp;H11990</f>
        <v>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v>
      </c>
      <c r="C11990" s="749" t="s">
        <v>30686</v>
      </c>
      <c r="D11990" s="749" t="s">
        <v>30687</v>
      </c>
      <c r="E11990" s="749" t="s">
        <v>30688</v>
      </c>
      <c r="F11990" s="749" t="s">
        <v>30710</v>
      </c>
      <c r="G11990" s="749" t="s">
        <v>30711</v>
      </c>
      <c r="H11990" s="749" t="s">
        <v>30712</v>
      </c>
      <c r="I11990" s="749" t="s">
        <v>52</v>
      </c>
      <c r="J11990" s="749" t="n">
        <v>53.36</v>
      </c>
    </row>
    <row collapsed="false" customFormat="false" customHeight="true" hidden="true" ht="12.75" outlineLevel="0" r="11991">
      <c r="A11991" s="749" t="s">
        <v>30713</v>
      </c>
      <c r="B11991" s="749" t="str">
        <f aca="false">C11991&amp;D11991&amp;E11991&amp;F11991&amp;G11991&amp;H11991</f>
        <v>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v>
      </c>
      <c r="C11991" s="749" t="s">
        <v>30686</v>
      </c>
      <c r="D11991" s="749" t="s">
        <v>30687</v>
      </c>
      <c r="E11991" s="749" t="s">
        <v>30688</v>
      </c>
      <c r="F11991" s="749" t="s">
        <v>30710</v>
      </c>
      <c r="G11991" s="749" t="s">
        <v>30711</v>
      </c>
      <c r="H11991" s="749" t="s">
        <v>30712</v>
      </c>
      <c r="I11991" s="749" t="s">
        <v>52</v>
      </c>
      <c r="J11991" s="749" t="n">
        <v>51.25</v>
      </c>
    </row>
    <row collapsed="false" customFormat="false" customHeight="true" hidden="true" ht="12.75" outlineLevel="0" r="11992">
      <c r="A11992" s="749" t="s">
        <v>30714</v>
      </c>
      <c r="B11992" s="749" t="str">
        <f aca="false">C11992&amp;D11992&amp;E11992&amp;F11992&amp;G11992&amp;H11992</f>
        <v>REVESTIMENTO DRYWALL ESP.83MM(ESTRUTURA+CHAPA DE GESSO),ESTRUTURADA C/MONTANTES SIMPLES 70MM,GUIAS HORIZONTAIS 70MM,AMBOS ACO GALV.ESP.0,5MM,MONTANTES ANCORADOS ALVENARIA/ESTRUTURA EXISTENTE POR MEIO DE PERFIS DE ACO EM FORMATO DE CANTONEIRA,C/UMA CHAPA GESSO ACARTONADO,STANDARD,ESP.12,5MM,LARG.1200MM,BORDA REBAIXADA.APLICACAO EM AREAS SECAS.FORNEC.E COLOC.</v>
      </c>
      <c r="C11992" s="749" t="s">
        <v>30715</v>
      </c>
      <c r="D11992" s="749" t="s">
        <v>30716</v>
      </c>
      <c r="E11992" s="749" t="s">
        <v>30717</v>
      </c>
      <c r="F11992" s="749" t="s">
        <v>30718</v>
      </c>
      <c r="G11992" s="749" t="s">
        <v>30719</v>
      </c>
      <c r="H11992" s="749" t="s">
        <v>30720</v>
      </c>
      <c r="I11992" s="749" t="s">
        <v>52</v>
      </c>
      <c r="J11992" s="749" t="n">
        <v>40.54</v>
      </c>
    </row>
    <row collapsed="false" customFormat="false" customHeight="true" hidden="true" ht="12.75" outlineLevel="0" r="11993">
      <c r="A11993" s="749" t="s">
        <v>30721</v>
      </c>
      <c r="B11993" s="749" t="str">
        <f aca="false">C11993&amp;D11993&amp;E11993&amp;F11993&amp;G11993&amp;H11993</f>
        <v>REVESTIMENTO DRYWALL ESP.83MM(ESTRUTURA+CHAPA DE GESSO),ESTRUTURADA C/MONTANTES SIMPLES 70MM,GUIAS HORIZONTAIS 70MM,AMBOS ACO GALV.ESP.0,5MM,MONTANTES ANCORADOS ALVENARIA/ESTRUTURA EXISTENTE POR MEIO DE PERFIS DE ACO EM FORMATO DE CANTONEIRA,C/UMA CHAPA GESSO ACARTONADO,STANDARD,ESP.12,5MM,LARG.1200MM,BORDA REBAIXADA.APLICACAO EM AREAS SECAS.FORNEC.E COLOC.</v>
      </c>
      <c r="C11993" s="749" t="s">
        <v>30715</v>
      </c>
      <c r="D11993" s="749" t="s">
        <v>30716</v>
      </c>
      <c r="E11993" s="749" t="s">
        <v>30717</v>
      </c>
      <c r="F11993" s="749" t="s">
        <v>30718</v>
      </c>
      <c r="G11993" s="749" t="s">
        <v>30719</v>
      </c>
      <c r="H11993" s="749" t="s">
        <v>30720</v>
      </c>
      <c r="I11993" s="749" t="s">
        <v>52</v>
      </c>
      <c r="J11993" s="749" t="n">
        <v>38.67</v>
      </c>
    </row>
    <row collapsed="false" customFormat="false" customHeight="true" hidden="true" ht="12.75" outlineLevel="0" r="11994">
      <c r="A11994" s="749" t="s">
        <v>30722</v>
      </c>
      <c r="B11994" s="749" t="str">
        <f aca="false">C11994&amp;D11994&amp;E11994&amp;F11994&amp;G11994&amp;H11994</f>
        <v>REVESTIMENTO DRYWALL ESP.83MM(ESTRUTURA+CHAPA GESSO),ESTRUTURADA C/MONTANTES SIMPLES 70MM,GUIAS HORIZONTAIS 70MM,AMBOS ACO GALV.ESP.0,5MM,MONTANTES ANCORADOS NA ALVENARIA/ESTRUTURA EXISTENTE POR MEIO DE PERFIS ACO EM FORMATO DE CANTONEIRA,C/UMA CHAPA GESSO ACARTONADO,STANDARD,ADICAO DE LA MINERAL,ESP.12,5MM,LARG.1200MM.APLICACAO EM AREAS SECAS.FORN.E COLOC.</v>
      </c>
      <c r="C11994" s="749" t="s">
        <v>30723</v>
      </c>
      <c r="D11994" s="749" t="s">
        <v>30724</v>
      </c>
      <c r="E11994" s="749" t="s">
        <v>30725</v>
      </c>
      <c r="F11994" s="749" t="s">
        <v>30726</v>
      </c>
      <c r="G11994" s="749" t="s">
        <v>30727</v>
      </c>
      <c r="H11994" s="749" t="s">
        <v>30728</v>
      </c>
      <c r="I11994" s="749" t="s">
        <v>52</v>
      </c>
      <c r="J11994" s="749" t="n">
        <v>52.1</v>
      </c>
    </row>
    <row collapsed="false" customFormat="false" customHeight="true" hidden="true" ht="12.75" outlineLevel="0" r="11995">
      <c r="A11995" s="749" t="s">
        <v>30729</v>
      </c>
      <c r="B11995" s="749" t="str">
        <f aca="false">C11995&amp;D11995&amp;E11995&amp;F11995&amp;G11995&amp;H11995</f>
        <v>REVESTIMENTO DRYWALL ESP.83MM(ESTRUTURA+CHAPA GESSO),ESTRUTURADA C/MONTANTES SIMPLES 70MM,GUIAS HORIZONTAIS 70MM,AMBOS ACO GALV.ESP.0,5MM,MONTANTES ANCORADOS NA ALVENARIA/ESTRUTURA EXISTENTE POR MEIO DE PERFIS ACO EM FORMATO DE CANTONEIRA,C/UMA CHAPA GESSO ACARTONADO,STANDARD,ADICAO DE LA MINERAL,ESP.12,5MM,LARG.1200MM.APLICACAO EM AREAS SECAS.FORN.E COLOC.</v>
      </c>
      <c r="C11995" s="749" t="s">
        <v>30723</v>
      </c>
      <c r="D11995" s="749" t="s">
        <v>30724</v>
      </c>
      <c r="E11995" s="749" t="s">
        <v>30725</v>
      </c>
      <c r="F11995" s="749" t="s">
        <v>30726</v>
      </c>
      <c r="G11995" s="749" t="s">
        <v>30727</v>
      </c>
      <c r="H11995" s="749" t="s">
        <v>30728</v>
      </c>
      <c r="I11995" s="749" t="s">
        <v>52</v>
      </c>
      <c r="J11995" s="749" t="n">
        <v>49.99</v>
      </c>
    </row>
    <row collapsed="false" customFormat="false" customHeight="true" hidden="true" ht="12.75" outlineLevel="0" r="11996">
      <c r="A11996" s="749" t="s">
        <v>30730</v>
      </c>
      <c r="B11996" s="749" t="str">
        <f aca="false">C11996&amp;D11996&amp;E11996&amp;F11996&amp;G11996&amp;H11996</f>
        <v>REVESTIMENTO DRYWALL ESP.83MM(ESTRUTURA+CHAPA GESSO),ESTRUTURADA C/MONTANTES SIMPLES 70MM,GUIAS HORIZONTAIS 70MM,AMBOS ACO GALV.ESP.0,5MM,MONTANTES ANCORADOS NA ALVENARIA/ESTRUTURA EXISTENTE POR MEIO DE PERFIS DE ACO EM FORMATO DE CANTONEIRA,C/UMA CHAPA DE GESSO ACARTONADO,RU(RESISTENTE A UMIDADE),ESP.12,5MM,LARG.1200MM,APLICACAO EM AREAS SECAS.FORN.E COLOC.</v>
      </c>
      <c r="C11996" s="749" t="s">
        <v>30723</v>
      </c>
      <c r="D11996" s="749" t="s">
        <v>30724</v>
      </c>
      <c r="E11996" s="749" t="s">
        <v>30725</v>
      </c>
      <c r="F11996" s="749" t="s">
        <v>30718</v>
      </c>
      <c r="G11996" s="749" t="s">
        <v>30731</v>
      </c>
      <c r="H11996" s="749" t="s">
        <v>30732</v>
      </c>
      <c r="I11996" s="749" t="s">
        <v>52</v>
      </c>
      <c r="J11996" s="749" t="n">
        <v>44.71</v>
      </c>
    </row>
    <row collapsed="false" customFormat="false" customHeight="true" hidden="true" ht="12.75" outlineLevel="0" r="11997">
      <c r="A11997" s="749" t="s">
        <v>30733</v>
      </c>
      <c r="B11997" s="749" t="str">
        <f aca="false">C11997&amp;D11997&amp;E11997&amp;F11997&amp;G11997&amp;H11997</f>
        <v>REVESTIMENTO DRYWALL ESP.83MM(ESTRUTURA+CHAPA GESSO),ESTRUTURADA C/MONTANTES SIMPLES 70MM,GUIAS HORIZONTAIS 70MM,AMBOS ACO GALV.ESP.0,5MM,MONTANTES ANCORADOS NA ALVENARIA/ESTRUTURA EXISTENTE POR MEIO DE PERFIS DE ACO EM FORMATO DE CANTONEIRA,C/UMA CHAPA DE GESSO ACARTONADO,RU(RESISTENTE A UMIDADE),ESP.12,5MM,LARG.1200MM,APLICACAO EM AREAS SECAS.FORN.E COLOC.</v>
      </c>
      <c r="C11997" s="749" t="s">
        <v>30723</v>
      </c>
      <c r="D11997" s="749" t="s">
        <v>30724</v>
      </c>
      <c r="E11997" s="749" t="s">
        <v>30725</v>
      </c>
      <c r="F11997" s="749" t="s">
        <v>30718</v>
      </c>
      <c r="G11997" s="749" t="s">
        <v>30731</v>
      </c>
      <c r="H11997" s="749" t="s">
        <v>30732</v>
      </c>
      <c r="I11997" s="749" t="s">
        <v>52</v>
      </c>
      <c r="J11997" s="749" t="n">
        <v>42.84</v>
      </c>
    </row>
    <row collapsed="false" customFormat="false" customHeight="true" hidden="true" ht="12.75" outlineLevel="0" r="11998">
      <c r="A11998" s="749" t="s">
        <v>30734</v>
      </c>
      <c r="B11998" s="749" t="str">
        <f aca="false">C11998&amp;D11998&amp;E11998&amp;F11998&amp;G11998&amp;H11998</f>
        <v>REVESTIMENTO DRYWALL ESP.83MM(ESTRUTURA+CHAPA GESSO),ESTRUTURADA C/MONTANTES SIMPLES 70MM,GUIAS HORIZONTAIS 70MM,AMBOS ACO GALV.ESP.0,5MM,MONTANTES ANCORADOS NA ALVENARIA/ESTRUTURA EXISTENTE POR MEIO PERFIS ACO EM FORMATO CANTONEIRA,C/UMA CHAPA DE GESSO ACARTONADO,RU(RESISTENTE A UMIDADE),ADICAO LAMINERAL,ESP.12,5MM,LARG.1200MM.EM AREAS SECAS.FORN.COLOC.</v>
      </c>
      <c r="C11998" s="749" t="s">
        <v>30723</v>
      </c>
      <c r="D11998" s="749" t="s">
        <v>30724</v>
      </c>
      <c r="E11998" s="749" t="s">
        <v>30725</v>
      </c>
      <c r="F11998" s="749" t="s">
        <v>30735</v>
      </c>
      <c r="G11998" s="749" t="s">
        <v>30736</v>
      </c>
      <c r="H11998" s="749" t="s">
        <v>30737</v>
      </c>
      <c r="I11998" s="749" t="s">
        <v>52</v>
      </c>
      <c r="J11998" s="749" t="n">
        <v>56.26</v>
      </c>
    </row>
    <row collapsed="false" customFormat="false" customHeight="true" hidden="true" ht="12.75" outlineLevel="0" r="11999">
      <c r="A11999" s="749" t="s">
        <v>30738</v>
      </c>
      <c r="B11999" s="749" t="str">
        <f aca="false">C11999&amp;D11999&amp;E11999&amp;F11999&amp;G11999&amp;H11999</f>
        <v>REVESTIMENTO DRYWALL ESP.83MM(ESTRUTURA+CHAPA GESSO),ESTRUTURADA C/MONTANTES SIMPLES 70MM,GUIAS HORIZONTAIS 70MM,AMBOS ACO GALV.ESP.0,5MM,MONTANTES ANCORADOS NA ALVENARIA/ESTRUTURA EXISTENTE POR MEIO PERFIS ACO EM FORMATO CANTONEIRA,C/UMA CHAPA DE GESSO ACARTONADO,RU(RESISTENTE A UMIDADE),ADICAO LAMINERAL,ESP.12,5MM,LARG.1200MM.EM AREAS SECAS.FORN.COLOC.</v>
      </c>
      <c r="C11999" s="749" t="s">
        <v>30723</v>
      </c>
      <c r="D11999" s="749" t="s">
        <v>30724</v>
      </c>
      <c r="E11999" s="749" t="s">
        <v>30725</v>
      </c>
      <c r="F11999" s="749" t="s">
        <v>30735</v>
      </c>
      <c r="G11999" s="749" t="s">
        <v>30736</v>
      </c>
      <c r="H11999" s="749" t="s">
        <v>30737</v>
      </c>
      <c r="I11999" s="749" t="s">
        <v>52</v>
      </c>
      <c r="J11999" s="749" t="n">
        <v>54.16</v>
      </c>
    </row>
    <row collapsed="false" customFormat="false" customHeight="true" hidden="true" ht="12.75" outlineLevel="0" r="12000">
      <c r="A12000" s="749" t="s">
        <v>30739</v>
      </c>
      <c r="B12000" s="749" t="str">
        <f aca="false">C12000&amp;D12000&amp;E12000&amp;F12000&amp;G12000&amp;H12000</f>
        <v>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v>
      </c>
      <c r="C12000" s="749" t="s">
        <v>30715</v>
      </c>
      <c r="D12000" s="749" t="s">
        <v>30716</v>
      </c>
      <c r="E12000" s="749" t="s">
        <v>30740</v>
      </c>
      <c r="F12000" s="749" t="s">
        <v>30741</v>
      </c>
      <c r="G12000" s="749" t="s">
        <v>30742</v>
      </c>
      <c r="H12000" s="749" t="s">
        <v>30743</v>
      </c>
      <c r="I12000" s="749" t="s">
        <v>52</v>
      </c>
      <c r="J12000" s="749" t="n">
        <v>43.56</v>
      </c>
    </row>
    <row collapsed="false" customFormat="false" customHeight="true" hidden="true" ht="12.75" outlineLevel="0" r="12001">
      <c r="A12001" s="749" t="s">
        <v>30744</v>
      </c>
      <c r="B12001" s="749" t="str">
        <f aca="false">C12001&amp;D12001&amp;E12001&amp;F12001&amp;G12001&amp;H12001</f>
        <v>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v>
      </c>
      <c r="C12001" s="749" t="s">
        <v>30715</v>
      </c>
      <c r="D12001" s="749" t="s">
        <v>30716</v>
      </c>
      <c r="E12001" s="749" t="s">
        <v>30740</v>
      </c>
      <c r="F12001" s="749" t="s">
        <v>30741</v>
      </c>
      <c r="G12001" s="749" t="s">
        <v>30742</v>
      </c>
      <c r="H12001" s="749" t="s">
        <v>30743</v>
      </c>
      <c r="I12001" s="749" t="s">
        <v>52</v>
      </c>
      <c r="J12001" s="749" t="n">
        <v>41.69</v>
      </c>
    </row>
    <row collapsed="false" customFormat="false" customHeight="true" hidden="true" ht="12.75" outlineLevel="0" r="12002">
      <c r="A12002" s="749" t="s">
        <v>30745</v>
      </c>
      <c r="B12002" s="749" t="str">
        <f aca="false">C12002&amp;D12002&amp;E12002&amp;F12002&amp;G12002&amp;H12002</f>
        <v>REVESTIMENTO DRYWALL ESP.83MM(ESTRUTURA+CHAPA GESSO),ESTRUTURADA C/MONTANTES SIMPLES 70MM,GUIAS HORIZONTAIS 70MM,AMBOS ACO GALV.ESP.0,5MM,MONTANTES ANCORADOS NA ALVENARIA/ESTRUTURA EXISTENTE POR MEIO PERFIS ACO EM FORMATO CANTONEIRA,C/UMA CHAPA DE GESSO ACARTONADO,RF(RESISTENTE AO FOGO),ADICAO DE LA MINERAL,ESP.12,5MM,LARG.1200MM.EM AREAS SECAS.FORN.E COLOC.</v>
      </c>
      <c r="C12002" s="749" t="s">
        <v>30723</v>
      </c>
      <c r="D12002" s="749" t="s">
        <v>30724</v>
      </c>
      <c r="E12002" s="749" t="s">
        <v>30725</v>
      </c>
      <c r="F12002" s="749" t="s">
        <v>30735</v>
      </c>
      <c r="G12002" s="749" t="s">
        <v>30746</v>
      </c>
      <c r="H12002" s="749" t="s">
        <v>30747</v>
      </c>
      <c r="I12002" s="749" t="s">
        <v>52</v>
      </c>
      <c r="J12002" s="749" t="n">
        <v>55.12</v>
      </c>
    </row>
    <row collapsed="false" customFormat="false" customHeight="true" hidden="true" ht="12.75" outlineLevel="0" r="12003">
      <c r="A12003" s="749" t="s">
        <v>30748</v>
      </c>
      <c r="B12003" s="749" t="str">
        <f aca="false">C12003&amp;D12003&amp;E12003&amp;F12003&amp;G12003&amp;H12003</f>
        <v>REVESTIMENTO DRYWALL ESP.83MM(ESTRUTURA+CHAPA GESSO),ESTRUTURADA C/MONTANTES SIMPLES 70MM,GUIAS HORIZONTAIS 70MM,AMBOS ACO GALV.ESP.0,5MM,MONTANTES ANCORADOS NA ALVENARIA/ESTRUTURA EXISTENTE POR MEIO PERFIS ACO EM FORMATO CANTONEIRA,C/UMA CHAPA DE GESSO ACARTONADO,RF(RESISTENTE AO FOGO),ADICAO DE LA MINERAL,ESP.12,5MM,LARG.1200MM.EM AREAS SECAS.FORN.E COLOC.</v>
      </c>
      <c r="C12003" s="749" t="s">
        <v>30723</v>
      </c>
      <c r="D12003" s="749" t="s">
        <v>30724</v>
      </c>
      <c r="E12003" s="749" t="s">
        <v>30725</v>
      </c>
      <c r="F12003" s="749" t="s">
        <v>30735</v>
      </c>
      <c r="G12003" s="749" t="s">
        <v>30746</v>
      </c>
      <c r="H12003" s="749" t="s">
        <v>30747</v>
      </c>
      <c r="I12003" s="749" t="s">
        <v>52</v>
      </c>
      <c r="J12003" s="749" t="n">
        <v>53.01</v>
      </c>
    </row>
    <row collapsed="false" customFormat="false" customHeight="true" hidden="true" ht="12.75" outlineLevel="0" r="12004">
      <c r="A12004" s="749" t="s">
        <v>30749</v>
      </c>
      <c r="B12004" s="749" t="str">
        <f aca="false">C12004&amp;D12004&amp;E12004&amp;F12004&amp;G12004&amp;H12004</f>
        <v>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v>
      </c>
      <c r="C12004" s="749" t="s">
        <v>30750</v>
      </c>
      <c r="D12004" s="749" t="s">
        <v>30751</v>
      </c>
      <c r="E12004" s="749" t="s">
        <v>30752</v>
      </c>
      <c r="F12004" s="749" t="s">
        <v>30753</v>
      </c>
      <c r="G12004" s="749" t="s">
        <v>30754</v>
      </c>
      <c r="H12004" s="749" t="s">
        <v>30755</v>
      </c>
      <c r="I12004" s="749" t="s">
        <v>52</v>
      </c>
      <c r="J12004" s="749" t="n">
        <v>42.53</v>
      </c>
    </row>
    <row collapsed="false" customFormat="false" customHeight="true" hidden="true" ht="12.75" outlineLevel="0" r="12005">
      <c r="A12005" s="749" t="s">
        <v>30756</v>
      </c>
      <c r="B12005" s="749" t="str">
        <f aca="false">C12005&amp;D12005&amp;E12005&amp;F12005&amp;G12005&amp;H12005</f>
        <v>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v>
      </c>
      <c r="C12005" s="749" t="s">
        <v>30750</v>
      </c>
      <c r="D12005" s="749" t="s">
        <v>30751</v>
      </c>
      <c r="E12005" s="749" t="s">
        <v>30752</v>
      </c>
      <c r="F12005" s="749" t="s">
        <v>30753</v>
      </c>
      <c r="G12005" s="749" t="s">
        <v>30754</v>
      </c>
      <c r="H12005" s="749" t="s">
        <v>30755</v>
      </c>
      <c r="I12005" s="749" t="s">
        <v>52</v>
      </c>
      <c r="J12005" s="749" t="n">
        <v>40.65</v>
      </c>
    </row>
    <row collapsed="false" customFormat="false" customHeight="true" hidden="true" ht="12.75" outlineLevel="0" r="12006">
      <c r="A12006" s="749" t="s">
        <v>30757</v>
      </c>
      <c r="B12006" s="749" t="str">
        <f aca="false">C12006&amp;D12006&amp;E12006&amp;F12006&amp;G12006&amp;H12006</f>
        <v>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v>
      </c>
      <c r="C12006" s="749" t="s">
        <v>30750</v>
      </c>
      <c r="D12006" s="749" t="s">
        <v>30758</v>
      </c>
      <c r="E12006" s="749" t="s">
        <v>30759</v>
      </c>
      <c r="F12006" s="749" t="s">
        <v>30760</v>
      </c>
      <c r="G12006" s="749" t="s">
        <v>30761</v>
      </c>
      <c r="H12006" s="749" t="s">
        <v>30732</v>
      </c>
      <c r="I12006" s="749" t="s">
        <v>52</v>
      </c>
      <c r="J12006" s="749" t="n">
        <v>54.08</v>
      </c>
    </row>
    <row collapsed="false" customFormat="false" customHeight="true" hidden="true" ht="12.75" outlineLevel="0" r="12007">
      <c r="A12007" s="749" t="s">
        <v>30762</v>
      </c>
      <c r="B12007" s="749" t="str">
        <f aca="false">C12007&amp;D12007&amp;E12007&amp;F12007&amp;G12007&amp;H12007</f>
        <v>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v>
      </c>
      <c r="C12007" s="749" t="s">
        <v>30750</v>
      </c>
      <c r="D12007" s="749" t="s">
        <v>30758</v>
      </c>
      <c r="E12007" s="749" t="s">
        <v>30759</v>
      </c>
      <c r="F12007" s="749" t="s">
        <v>30760</v>
      </c>
      <c r="G12007" s="749" t="s">
        <v>30761</v>
      </c>
      <c r="H12007" s="749" t="s">
        <v>30732</v>
      </c>
      <c r="I12007" s="749" t="s">
        <v>52</v>
      </c>
      <c r="J12007" s="749" t="n">
        <v>51.97</v>
      </c>
    </row>
    <row collapsed="false" customFormat="false" customHeight="true" hidden="true" ht="12.75" outlineLevel="0" r="12008">
      <c r="A12008" s="749" t="s">
        <v>30763</v>
      </c>
      <c r="B12008" s="749" t="str">
        <f aca="false">C12008&amp;D12008&amp;E12008&amp;F12008&amp;G12008&amp;H12008</f>
        <v>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v>
      </c>
      <c r="C12008" s="749" t="s">
        <v>30764</v>
      </c>
      <c r="D12008" s="749" t="s">
        <v>30765</v>
      </c>
      <c r="E12008" s="749" t="s">
        <v>30766</v>
      </c>
      <c r="F12008" s="749" t="s">
        <v>30767</v>
      </c>
      <c r="G12008" s="749" t="s">
        <v>30768</v>
      </c>
      <c r="H12008" s="749" t="s">
        <v>30769</v>
      </c>
      <c r="I12008" s="749" t="s">
        <v>52</v>
      </c>
      <c r="J12008" s="749" t="n">
        <v>46.69</v>
      </c>
    </row>
    <row collapsed="false" customFormat="false" customHeight="true" hidden="true" ht="12.75" outlineLevel="0" r="12009">
      <c r="A12009" s="749" t="s">
        <v>30770</v>
      </c>
      <c r="B12009" s="749" t="str">
        <f aca="false">C12009&amp;D12009&amp;E12009&amp;F12009&amp;G12009&amp;H12009</f>
        <v>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v>
      </c>
      <c r="C12009" s="749" t="s">
        <v>30764</v>
      </c>
      <c r="D12009" s="749" t="s">
        <v>30765</v>
      </c>
      <c r="E12009" s="749" t="s">
        <v>30766</v>
      </c>
      <c r="F12009" s="749" t="s">
        <v>30767</v>
      </c>
      <c r="G12009" s="749" t="s">
        <v>30768</v>
      </c>
      <c r="H12009" s="749" t="s">
        <v>30769</v>
      </c>
      <c r="I12009" s="749" t="s">
        <v>52</v>
      </c>
      <c r="J12009" s="749" t="n">
        <v>44.82</v>
      </c>
    </row>
    <row collapsed="false" customFormat="false" customHeight="true" hidden="true" ht="12.75" outlineLevel="0" r="12010">
      <c r="A12010" s="749" t="s">
        <v>30771</v>
      </c>
      <c r="B12010" s="749" t="str">
        <f aca="false">C12010&amp;D12010&amp;E12010&amp;F12010&amp;G12010&amp;H12010</f>
        <v>REVESTIMENTO DRYWALL ESP.103MM(ESTRUTURA+CHAPA GESSO),ESTRUTURADA C/MONTANTES SIMPLES 90MM,GUIAS HORIZONTAIS 90MM,AMBOSACO GALV.ESP.0,5MM,MONTANTES ANCORADOS NA ALVENARIA/ESTRUTURA EXISTENTE POR MEIO PERFIS ACO EM FORMATO CANTONEIRA,C/UMACHAPA GESSO ACARTONADO,RU(RESISTENTE A UMIDADE),ADICAO DE LA MINERAL,ESP.12,5MM,LARG.1200MM.EM AREAS SECAS.FORN.E COLOC.</v>
      </c>
      <c r="C12010" s="749" t="s">
        <v>30764</v>
      </c>
      <c r="D12010" s="749" t="s">
        <v>30765</v>
      </c>
      <c r="E12010" s="749" t="s">
        <v>30766</v>
      </c>
      <c r="F12010" s="749" t="s">
        <v>30772</v>
      </c>
      <c r="G12010" s="749" t="s">
        <v>30773</v>
      </c>
      <c r="H12010" s="749" t="s">
        <v>30747</v>
      </c>
      <c r="I12010" s="749" t="s">
        <v>52</v>
      </c>
      <c r="J12010" s="749" t="n">
        <v>58.25</v>
      </c>
    </row>
    <row collapsed="false" customFormat="false" customHeight="true" hidden="true" ht="12.75" outlineLevel="0" r="12011">
      <c r="A12011" s="749" t="s">
        <v>30774</v>
      </c>
      <c r="B12011" s="749" t="str">
        <f aca="false">C12011&amp;D12011&amp;E12011&amp;F12011&amp;G12011&amp;H12011</f>
        <v>REVESTIMENTO DRYWALL ESP.103MM(ESTRUTURA+CHAPA GESSO),ESTRUTURADA C/MONTANTES SIMPLES 90MM,GUIAS HORIZONTAIS 90MM,AMBOSACO GALV.ESP.0,5MM,MONTANTES ANCORADOS NA ALVENARIA/ESTRUTURA EXISTENTE POR MEIO PERFIS ACO EM FORMATO CANTONEIRA,C/UMACHAPA GESSO ACARTONADO,RU(RESISTENTE A UMIDADE),ADICAO DE LA MINERAL,ESP.12,5MM,LARG.1200MM.EM AREAS SECAS.FORN.E COLOC.</v>
      </c>
      <c r="C12011" s="749" t="s">
        <v>30764</v>
      </c>
      <c r="D12011" s="749" t="s">
        <v>30765</v>
      </c>
      <c r="E12011" s="749" t="s">
        <v>30766</v>
      </c>
      <c r="F12011" s="749" t="s">
        <v>30772</v>
      </c>
      <c r="G12011" s="749" t="s">
        <v>30773</v>
      </c>
      <c r="H12011" s="749" t="s">
        <v>30747</v>
      </c>
      <c r="I12011" s="749" t="s">
        <v>52</v>
      </c>
      <c r="J12011" s="749" t="n">
        <v>56.14</v>
      </c>
    </row>
    <row collapsed="false" customFormat="false" customHeight="true" hidden="true" ht="12.75" outlineLevel="0" r="12012">
      <c r="A12012" s="749" t="s">
        <v>30775</v>
      </c>
      <c r="B12012" s="749" t="str">
        <f aca="false">C12012&amp;D12012&amp;E12012&amp;F12012&amp;G12012&amp;H12012</f>
        <v>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v>
      </c>
      <c r="C12012" s="749" t="s">
        <v>30750</v>
      </c>
      <c r="D12012" s="749" t="s">
        <v>30758</v>
      </c>
      <c r="E12012" s="749" t="s">
        <v>30759</v>
      </c>
      <c r="F12012" s="749" t="s">
        <v>30776</v>
      </c>
      <c r="G12012" s="749" t="s">
        <v>30777</v>
      </c>
      <c r="H12012" s="749" t="s">
        <v>30728</v>
      </c>
      <c r="I12012" s="749" t="s">
        <v>52</v>
      </c>
      <c r="J12012" s="749" t="n">
        <v>45.55</v>
      </c>
    </row>
    <row collapsed="false" customFormat="false" customHeight="true" hidden="true" ht="12.75" outlineLevel="0" r="12013">
      <c r="A12013" s="749" t="s">
        <v>30778</v>
      </c>
      <c r="B12013" s="749" t="str">
        <f aca="false">C12013&amp;D12013&amp;E12013&amp;F12013&amp;G12013&amp;H12013</f>
        <v>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v>
      </c>
      <c r="C12013" s="749" t="s">
        <v>30750</v>
      </c>
      <c r="D12013" s="749" t="s">
        <v>30758</v>
      </c>
      <c r="E12013" s="749" t="s">
        <v>30759</v>
      </c>
      <c r="F12013" s="749" t="s">
        <v>30776</v>
      </c>
      <c r="G12013" s="749" t="s">
        <v>30777</v>
      </c>
      <c r="H12013" s="749" t="s">
        <v>30728</v>
      </c>
      <c r="I12013" s="749" t="s">
        <v>52</v>
      </c>
      <c r="J12013" s="749" t="n">
        <v>43.68</v>
      </c>
    </row>
    <row collapsed="false" customFormat="false" customHeight="true" hidden="true" ht="12.75" outlineLevel="0" r="12014">
      <c r="A12014" s="749" t="s">
        <v>30779</v>
      </c>
      <c r="B12014" s="749" t="str">
        <f aca="false">C12014&amp;D12014&amp;E12014&amp;F12014&amp;G12014&amp;H12014</f>
        <v>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v>
      </c>
      <c r="C12014" s="749" t="s">
        <v>30750</v>
      </c>
      <c r="D12014" s="749" t="s">
        <v>30758</v>
      </c>
      <c r="E12014" s="749" t="s">
        <v>30759</v>
      </c>
      <c r="F12014" s="749" t="s">
        <v>30780</v>
      </c>
      <c r="G12014" s="749" t="s">
        <v>30781</v>
      </c>
      <c r="H12014" s="749" t="s">
        <v>30782</v>
      </c>
      <c r="I12014" s="749" t="s">
        <v>52</v>
      </c>
      <c r="J12014" s="749" t="n">
        <v>57.1</v>
      </c>
    </row>
    <row collapsed="false" customFormat="false" customHeight="true" hidden="true" ht="12.75" outlineLevel="0" r="12015">
      <c r="A12015" s="749" t="s">
        <v>30783</v>
      </c>
      <c r="B12015" s="749" t="str">
        <f aca="false">C12015&amp;D12015&amp;E12015&amp;F12015&amp;G12015&amp;H12015</f>
        <v>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v>
      </c>
      <c r="C12015" s="749" t="s">
        <v>30750</v>
      </c>
      <c r="D12015" s="749" t="s">
        <v>30758</v>
      </c>
      <c r="E12015" s="749" t="s">
        <v>30759</v>
      </c>
      <c r="F12015" s="749" t="s">
        <v>30780</v>
      </c>
      <c r="G12015" s="749" t="s">
        <v>30781</v>
      </c>
      <c r="H12015" s="749" t="s">
        <v>30782</v>
      </c>
      <c r="I12015" s="749" t="s">
        <v>52</v>
      </c>
      <c r="J12015" s="749" t="n">
        <v>55</v>
      </c>
    </row>
    <row collapsed="false" customFormat="false" customHeight="true" hidden="true" ht="12.75" outlineLevel="0" r="12016">
      <c r="A12016" s="749" t="s">
        <v>30784</v>
      </c>
      <c r="B12016" s="749" t="str">
        <f aca="false">C12016&amp;D12016&amp;E12016&amp;F12016&amp;G12016&amp;H12016</f>
        <v>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v>
      </c>
      <c r="C12016" s="749" t="s">
        <v>30785</v>
      </c>
      <c r="D12016" s="749" t="s">
        <v>30786</v>
      </c>
      <c r="E12016" s="749" t="s">
        <v>30787</v>
      </c>
      <c r="F12016" s="749" t="s">
        <v>30788</v>
      </c>
      <c r="G12016" s="749" t="s">
        <v>30789</v>
      </c>
      <c r="H12016" s="749" t="s">
        <v>30790</v>
      </c>
      <c r="I12016" s="749" t="s">
        <v>52</v>
      </c>
      <c r="J12016" s="749" t="n">
        <v>32.95</v>
      </c>
    </row>
    <row collapsed="false" customFormat="false" customHeight="true" hidden="true" ht="12.75" outlineLevel="0" r="12017">
      <c r="A12017" s="749" t="s">
        <v>30791</v>
      </c>
      <c r="B12017" s="749" t="str">
        <f aca="false">C12017&amp;D12017&amp;E12017&amp;F12017&amp;G12017&amp;H12017</f>
        <v>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v>
      </c>
      <c r="C12017" s="749" t="s">
        <v>30785</v>
      </c>
      <c r="D12017" s="749" t="s">
        <v>30786</v>
      </c>
      <c r="E12017" s="749" t="s">
        <v>30787</v>
      </c>
      <c r="F12017" s="749" t="s">
        <v>30788</v>
      </c>
      <c r="G12017" s="749" t="s">
        <v>30789</v>
      </c>
      <c r="H12017" s="749" t="s">
        <v>30790</v>
      </c>
      <c r="I12017" s="749" t="s">
        <v>52</v>
      </c>
      <c r="J12017" s="749" t="n">
        <v>31.7</v>
      </c>
    </row>
    <row collapsed="false" customFormat="false" customHeight="true" hidden="true" ht="12.75" outlineLevel="0" r="12018">
      <c r="A12018" s="749" t="s">
        <v>30792</v>
      </c>
      <c r="B12018" s="749" t="str">
        <f aca="false">C12018&amp;D12018&amp;E12018&amp;F12018&amp;G12018&amp;H12018</f>
        <v>REVESTIMENTO DRYWALL C/ESP.61MM(ESTRUTURA+CHAPA DE GESSO)ESTRUTURADA C/MONTANTES SIMPLES AUTOPORTANTES DE 48MM,FIXADOS A GUIAS HORIZONTAIS 48MM,AMBOS DE ACO GALV.C/ESP.0,5MM,C/UMACHAPA DE GESSO ACARTONADO,STANDARD,C/ADICAO DE LA MINERAL,ESP.12,5MM,LARG.1200MM,BORDA REBAIXADA,FIXADA AOS MONTANTES POR MEIO DE PARAFUSOS.APLICACAO EM AREAS SECAS.FORN.E COLOC</v>
      </c>
      <c r="C12018" s="749" t="s">
        <v>30785</v>
      </c>
      <c r="D12018" s="749" t="s">
        <v>30793</v>
      </c>
      <c r="E12018" s="749" t="s">
        <v>30794</v>
      </c>
      <c r="F12018" s="749" t="s">
        <v>30795</v>
      </c>
      <c r="G12018" s="749" t="s">
        <v>30796</v>
      </c>
      <c r="H12018" s="749" t="s">
        <v>30797</v>
      </c>
      <c r="I12018" s="749" t="s">
        <v>52</v>
      </c>
      <c r="J12018" s="749" t="n">
        <v>44.51</v>
      </c>
    </row>
    <row collapsed="false" customFormat="false" customHeight="true" hidden="true" ht="12.75" outlineLevel="0" r="12019">
      <c r="A12019" s="749" t="s">
        <v>30798</v>
      </c>
      <c r="B12019" s="749" t="str">
        <f aca="false">C12019&amp;D12019&amp;E12019&amp;F12019&amp;G12019&amp;H12019</f>
        <v>REVESTIMENTO DRYWALL C/ESP.61MM(ESTRUTURA+CHAPA DE GESSO)ESTRUTURADA C/MONTANTES SIMPLES AUTOPORTANTES DE 48MM,FIXADOS A GUIAS HORIZONTAIS 48MM,AMBOS DE ACO GALV.C/ESP.0,5MM,C/UMACHAPA DE GESSO ACARTONADO,STANDARD,C/ADICAO DE LA MINERAL,ESP.12,5MM,LARG.1200MM,BORDA REBAIXADA,FIXADA AOS MONTANTES POR MEIO DE PARAFUSOS.APLICACAO EM AREAS SECAS.FORN.E COLOC</v>
      </c>
      <c r="C12019" s="749" t="s">
        <v>30785</v>
      </c>
      <c r="D12019" s="749" t="s">
        <v>30793</v>
      </c>
      <c r="E12019" s="749" t="s">
        <v>30794</v>
      </c>
      <c r="F12019" s="749" t="s">
        <v>30795</v>
      </c>
      <c r="G12019" s="749" t="s">
        <v>30796</v>
      </c>
      <c r="H12019" s="749" t="s">
        <v>30797</v>
      </c>
      <c r="I12019" s="749" t="s">
        <v>52</v>
      </c>
      <c r="J12019" s="749" t="n">
        <v>43.03</v>
      </c>
    </row>
    <row collapsed="false" customFormat="false" customHeight="true" hidden="true" ht="12.75" outlineLevel="0" r="12020">
      <c r="A12020" s="749" t="s">
        <v>30799</v>
      </c>
      <c r="B12020" s="749" t="str">
        <f aca="false">C12020&amp;D12020&amp;E12020&amp;F12020&amp;G12020&amp;H12020</f>
        <v>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v>
      </c>
      <c r="C12020" s="749" t="s">
        <v>30785</v>
      </c>
      <c r="D12020" s="749" t="s">
        <v>30786</v>
      </c>
      <c r="E12020" s="749" t="s">
        <v>30800</v>
      </c>
      <c r="F12020" s="749" t="s">
        <v>30801</v>
      </c>
      <c r="G12020" s="749" t="s">
        <v>30802</v>
      </c>
      <c r="H12020" s="749" t="s">
        <v>30803</v>
      </c>
      <c r="I12020" s="749" t="s">
        <v>52</v>
      </c>
      <c r="J12020" s="749" t="n">
        <v>37.12</v>
      </c>
    </row>
    <row collapsed="false" customFormat="false" customHeight="true" hidden="true" ht="12.75" outlineLevel="0" r="12021">
      <c r="A12021" s="749" t="s">
        <v>30804</v>
      </c>
      <c r="B12021" s="749" t="str">
        <f aca="false">C12021&amp;D12021&amp;E12021&amp;F12021&amp;G12021&amp;H12021</f>
        <v>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v>
      </c>
      <c r="C12021" s="749" t="s">
        <v>30785</v>
      </c>
      <c r="D12021" s="749" t="s">
        <v>30786</v>
      </c>
      <c r="E12021" s="749" t="s">
        <v>30800</v>
      </c>
      <c r="F12021" s="749" t="s">
        <v>30801</v>
      </c>
      <c r="G12021" s="749" t="s">
        <v>30802</v>
      </c>
      <c r="H12021" s="749" t="s">
        <v>30803</v>
      </c>
      <c r="I12021" s="749" t="s">
        <v>52</v>
      </c>
      <c r="J12021" s="749" t="n">
        <v>35.87</v>
      </c>
    </row>
    <row collapsed="false" customFormat="false" customHeight="true" hidden="true" ht="12.75" outlineLevel="0" r="12022">
      <c r="A12022" s="749" t="s">
        <v>30805</v>
      </c>
      <c r="B12022" s="749" t="str">
        <f aca="false">C12022&amp;D12022&amp;E12022&amp;F12022&amp;G12022&amp;H12022</f>
        <v>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v>
      </c>
      <c r="C12022" s="749" t="s">
        <v>30785</v>
      </c>
      <c r="D12022" s="749" t="s">
        <v>30786</v>
      </c>
      <c r="E12022" s="749" t="s">
        <v>30800</v>
      </c>
      <c r="F12022" s="749" t="s">
        <v>30806</v>
      </c>
      <c r="G12022" s="749" t="s">
        <v>30807</v>
      </c>
      <c r="H12022" s="749" t="s">
        <v>30808</v>
      </c>
      <c r="I12022" s="749" t="s">
        <v>52</v>
      </c>
      <c r="J12022" s="749" t="n">
        <v>48.68</v>
      </c>
    </row>
    <row collapsed="false" customFormat="false" customHeight="true" hidden="true" ht="12.75" outlineLevel="0" r="12023">
      <c r="A12023" s="749" t="s">
        <v>30809</v>
      </c>
      <c r="B12023" s="749" t="str">
        <f aca="false">C12023&amp;D12023&amp;E12023&amp;F12023&amp;G12023&amp;H12023</f>
        <v>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v>
      </c>
      <c r="C12023" s="749" t="s">
        <v>30785</v>
      </c>
      <c r="D12023" s="749" t="s">
        <v>30786</v>
      </c>
      <c r="E12023" s="749" t="s">
        <v>30800</v>
      </c>
      <c r="F12023" s="749" t="s">
        <v>30806</v>
      </c>
      <c r="G12023" s="749" t="s">
        <v>30807</v>
      </c>
      <c r="H12023" s="749" t="s">
        <v>30808</v>
      </c>
      <c r="I12023" s="749" t="s">
        <v>52</v>
      </c>
      <c r="J12023" s="749" t="n">
        <v>47.19</v>
      </c>
    </row>
    <row collapsed="false" customFormat="false" customHeight="true" hidden="true" ht="12.75" outlineLevel="0" r="12024">
      <c r="A12024" s="749" t="s">
        <v>30810</v>
      </c>
      <c r="B12024" s="749" t="str">
        <f aca="false">C12024&amp;D12024&amp;E12024&amp;F12024&amp;G12024&amp;H12024</f>
        <v>REVESTIMENTO DE DRYWALL C/ESP.61MM(ESTRUTURA+CHAPA DE GESSO)ESTRUTURADA C/MONTANTES SIMPLES AUTOPORTANTES 48MM,FIXADOS A GUIAS HORIZONTAIS 48MM,AMBOS DE ACO GALV.C/ESP.0,5MM,COM UMA CHAPA DE GESSO ACARTONADO,TIPO RF(RESISTENTE AO FOGO),ESP.12,5MM,LARG.1200MM,BORDA REBAIXADA,FIXADA AOS MONTANTES PORMEIO DE PARAFUSOS.APLICACAO EM AREAS SECAS.FORN. E COLOCACAO</v>
      </c>
      <c r="C12024" s="749" t="s">
        <v>30811</v>
      </c>
      <c r="D12024" s="749" t="s">
        <v>30812</v>
      </c>
      <c r="E12024" s="749" t="s">
        <v>30813</v>
      </c>
      <c r="F12024" s="749" t="s">
        <v>30814</v>
      </c>
      <c r="G12024" s="749" t="s">
        <v>30815</v>
      </c>
      <c r="H12024" s="749" t="s">
        <v>30816</v>
      </c>
      <c r="I12024" s="749" t="s">
        <v>52</v>
      </c>
      <c r="J12024" s="749" t="n">
        <v>35.98</v>
      </c>
    </row>
    <row collapsed="false" customFormat="false" customHeight="true" hidden="true" ht="12.75" outlineLevel="0" r="12025">
      <c r="A12025" s="749" t="s">
        <v>30817</v>
      </c>
      <c r="B12025" s="749" t="str">
        <f aca="false">C12025&amp;D12025&amp;E12025&amp;F12025&amp;G12025&amp;H12025</f>
        <v>REVESTIMENTO DE DRYWALL C/ESP.61MM(ESTRUTURA+CHAPA DE GESSO)ESTRUTURADA C/MONTANTES SIMPLES AUTOPORTANTES 48MM,FIXADOS A GUIAS HORIZONTAIS 48MM,AMBOS DE ACO GALV.C/ESP.0,5MM,COM UMA CHAPA DE GESSO ACARTONADO,TIPO RF(RESISTENTE AO FOGO),ESP.12,5MM,LARG.1200MM,BORDA REBAIXADA,FIXADA AOS MONTANTES PORMEIO DE PARAFUSOS.APLICACAO EM AREAS SECAS.FORN. E COLOCACAO</v>
      </c>
      <c r="C12025" s="749" t="s">
        <v>30811</v>
      </c>
      <c r="D12025" s="749" t="s">
        <v>30812</v>
      </c>
      <c r="E12025" s="749" t="s">
        <v>30813</v>
      </c>
      <c r="F12025" s="749" t="s">
        <v>30814</v>
      </c>
      <c r="G12025" s="749" t="s">
        <v>30815</v>
      </c>
      <c r="H12025" s="749" t="s">
        <v>30816</v>
      </c>
      <c r="I12025" s="749" t="s">
        <v>52</v>
      </c>
      <c r="J12025" s="749" t="n">
        <v>34.73</v>
      </c>
    </row>
    <row collapsed="false" customFormat="false" customHeight="true" hidden="true" ht="12.75" outlineLevel="0" r="12026">
      <c r="A12026" s="749" t="s">
        <v>30818</v>
      </c>
      <c r="B12026" s="749" t="str">
        <f aca="false">C12026&amp;D12026&amp;E12026&amp;F12026&amp;G12026&amp;H12026</f>
        <v>REVESTIMENTO DRYWALL C/ESP.61MM(ESTRUTURA+CHAPA DE GESSO)ESTRUTURADA C/MONTANTES SIMPLES AUTOPORTANTES 48MM,FIXADOS A GUIAS HORIZONTAIS 48MM,AMBOS ACO GALV.ESP.0,5MM,C/UMA CHAPA DE GESSO ACARTONADO,RF(RESISTENTE AO FOGO),C/ADICAO DE LA MINERAL,ESP.12,5MM,LARG.1200MM,BORDA REBAIXADA,FIXADA AOS MONTANTES POR MEIO DE PARAFUSOS.APLICACAO AREAS SECAS.FORN.COLOC.</v>
      </c>
      <c r="C12026" s="749" t="s">
        <v>30785</v>
      </c>
      <c r="D12026" s="749" t="s">
        <v>30786</v>
      </c>
      <c r="E12026" s="749" t="s">
        <v>30819</v>
      </c>
      <c r="F12026" s="749" t="s">
        <v>30820</v>
      </c>
      <c r="G12026" s="749" t="s">
        <v>30821</v>
      </c>
      <c r="H12026" s="749" t="s">
        <v>30822</v>
      </c>
      <c r="I12026" s="749" t="s">
        <v>52</v>
      </c>
      <c r="J12026" s="749" t="n">
        <v>47.53</v>
      </c>
    </row>
    <row collapsed="false" customFormat="false" customHeight="true" hidden="true" ht="12.75" outlineLevel="0" r="12027">
      <c r="A12027" s="749" t="s">
        <v>30823</v>
      </c>
      <c r="B12027" s="749" t="str">
        <f aca="false">C12027&amp;D12027&amp;E12027&amp;F12027&amp;G12027&amp;H12027</f>
        <v>REVESTIMENTO DRYWALL C/ESP.61MM(ESTRUTURA+CHAPA DE GESSO)ESTRUTURADA C/MONTANTES SIMPLES AUTOPORTANTES 48MM,FIXADOS A GUIAS HORIZONTAIS 48MM,AMBOS ACO GALV.ESP.0,5MM,C/UMA CHAPA DE GESSO ACARTONADO,RF(RESISTENTE AO FOGO),C/ADICAO DE LA MINERAL,ESP.12,5MM,LARG.1200MM,BORDA REBAIXADA,FIXADA AOS MONTANTES POR MEIO DE PARAFUSOS.APLICACAO AREAS SECAS.FORN.COLOC.</v>
      </c>
      <c r="C12027" s="749" t="s">
        <v>30785</v>
      </c>
      <c r="D12027" s="749" t="s">
        <v>30786</v>
      </c>
      <c r="E12027" s="749" t="s">
        <v>30819</v>
      </c>
      <c r="F12027" s="749" t="s">
        <v>30820</v>
      </c>
      <c r="G12027" s="749" t="s">
        <v>30821</v>
      </c>
      <c r="H12027" s="749" t="s">
        <v>30822</v>
      </c>
      <c r="I12027" s="749" t="s">
        <v>52</v>
      </c>
      <c r="J12027" s="749" t="n">
        <v>46.05</v>
      </c>
    </row>
    <row collapsed="false" customFormat="false" customHeight="true" hidden="true" ht="12.75" outlineLevel="0" r="12028">
      <c r="A12028" s="749" t="s">
        <v>30824</v>
      </c>
      <c r="B12028" s="749" t="str">
        <f aca="false">C12028&amp;D12028&amp;E12028&amp;F12028&amp;G12028&amp;H12028</f>
        <v>REVESTIMENTO DE DRYWALL C/ESP.83MM(ESTRUTURA+CHAPA DE GESSO)ESTRUTURADA C/MONTANTES SIMPLES AUTOPORTANTES 70MM,FIXADAS A GUIAS HORIZONTAIS 70MM,AMBOS DE ACO GALV.C/ESP.0,5MM,C/UMACHAPA DE GESSO ACARTONADO,TIPO ST(STANDARD),ESP.12,5MM,LARGURA 1200MM,BORDA REBAIXADA,FIXADA AOS MONTANTES POR MEIO DE PARAFUSOS.APLICACAO EM AREAS SECAS.FORNECIMENTO E COLOCACAO</v>
      </c>
      <c r="C12028" s="749" t="s">
        <v>30825</v>
      </c>
      <c r="D12028" s="749" t="s">
        <v>30826</v>
      </c>
      <c r="E12028" s="749" t="s">
        <v>30827</v>
      </c>
      <c r="F12028" s="749" t="s">
        <v>30828</v>
      </c>
      <c r="G12028" s="749" t="s">
        <v>30829</v>
      </c>
      <c r="H12028" s="749" t="s">
        <v>30830</v>
      </c>
      <c r="I12028" s="749" t="s">
        <v>52</v>
      </c>
      <c r="J12028" s="749" t="n">
        <v>34.72</v>
      </c>
    </row>
    <row collapsed="false" customFormat="false" customHeight="true" hidden="true" ht="12.75" outlineLevel="0" r="12029">
      <c r="A12029" s="749" t="s">
        <v>30831</v>
      </c>
      <c r="B12029" s="749" t="str">
        <f aca="false">C12029&amp;D12029&amp;E12029&amp;F12029&amp;G12029&amp;H12029</f>
        <v>REVESTIMENTO DE DRYWALL C/ESP.83MM(ESTRUTURA+CHAPA DE GESSO)ESTRUTURADA C/MONTANTES SIMPLES AUTOPORTANTES 70MM,FIXADAS A GUIAS HORIZONTAIS 70MM,AMBOS DE ACO GALV.C/ESP.0,5MM,C/UMACHAPA DE GESSO ACARTONADO,TIPO ST(STANDARD),ESP.12,5MM,LARGURA 1200MM,BORDA REBAIXADA,FIXADA AOS MONTANTES POR MEIO DE PARAFUSOS.APLICACAO EM AREAS SECAS.FORNECIMENTO E COLOCACAO</v>
      </c>
      <c r="C12029" s="749" t="s">
        <v>30825</v>
      </c>
      <c r="D12029" s="749" t="s">
        <v>30826</v>
      </c>
      <c r="E12029" s="749" t="s">
        <v>30827</v>
      </c>
      <c r="F12029" s="749" t="s">
        <v>30828</v>
      </c>
      <c r="G12029" s="749" t="s">
        <v>30829</v>
      </c>
      <c r="H12029" s="749" t="s">
        <v>30830</v>
      </c>
      <c r="I12029" s="749" t="s">
        <v>52</v>
      </c>
      <c r="J12029" s="749" t="n">
        <v>33.47</v>
      </c>
    </row>
    <row collapsed="false" customFormat="false" customHeight="true" hidden="true" ht="12.75" outlineLevel="0" r="12030">
      <c r="A12030" s="749" t="s">
        <v>30832</v>
      </c>
      <c r="B12030" s="749" t="str">
        <f aca="false">C12030&amp;D12030&amp;E12030&amp;F12030&amp;G12030&amp;H12030</f>
        <v>REVESTIMENTO DE DRYWALL C/ESP.83MM(ESTRUTURA+CHAPA DE GESSO)ESTRUTURADA C/MONTANTES SIMPLES AUTOPORTANTES 70MM,FIXADOS A GUIAS HORIZONTAIS 70MM,AMBOS DE ACO GALV.C/ESP.0,5MM,C/UMACHAPA DE GESSO ACARTONADO,ST(STANDARD),C/ADICAO DE LA MINERAL,ESP.12,5MM,LARG.1200MM,BORDA REBAIXADA,FIXADA AOS MONTANTES POR MEIO DE PARAFUSOS.APLICACAO AREAS SECAS.FORN.E COLOC.</v>
      </c>
      <c r="C12030" s="749" t="s">
        <v>30825</v>
      </c>
      <c r="D12030" s="749" t="s">
        <v>30833</v>
      </c>
      <c r="E12030" s="749" t="s">
        <v>30827</v>
      </c>
      <c r="F12030" s="749" t="s">
        <v>30834</v>
      </c>
      <c r="G12030" s="749" t="s">
        <v>30835</v>
      </c>
      <c r="H12030" s="749" t="s">
        <v>30836</v>
      </c>
      <c r="I12030" s="749" t="s">
        <v>52</v>
      </c>
      <c r="J12030" s="749" t="n">
        <v>46.27</v>
      </c>
    </row>
    <row collapsed="false" customFormat="false" customHeight="true" hidden="true" ht="12.75" outlineLevel="0" r="12031">
      <c r="A12031" s="749" t="s">
        <v>30837</v>
      </c>
      <c r="B12031" s="749" t="str">
        <f aca="false">C12031&amp;D12031&amp;E12031&amp;F12031&amp;G12031&amp;H12031</f>
        <v>REVESTIMENTO DE DRYWALL C/ESP.83MM(ESTRUTURA+CHAPA DE GESSO)ESTRUTURADA C/MONTANTES SIMPLES AUTOPORTANTES 70MM,FIXADOS A GUIAS HORIZONTAIS 70MM,AMBOS DE ACO GALV.C/ESP.0,5MM,C/UMACHAPA DE GESSO ACARTONADO,ST(STANDARD),C/ADICAO DE LA MINERAL,ESP.12,5MM,LARG.1200MM,BORDA REBAIXADA,FIXADA AOS MONTANTES POR MEIO DE PARAFUSOS.APLICACAO AREAS SECAS.FORN.E COLOC.</v>
      </c>
      <c r="C12031" s="749" t="s">
        <v>30825</v>
      </c>
      <c r="D12031" s="749" t="s">
        <v>30833</v>
      </c>
      <c r="E12031" s="749" t="s">
        <v>30827</v>
      </c>
      <c r="F12031" s="749" t="s">
        <v>30834</v>
      </c>
      <c r="G12031" s="749" t="s">
        <v>30835</v>
      </c>
      <c r="H12031" s="749" t="s">
        <v>30836</v>
      </c>
      <c r="I12031" s="749" t="s">
        <v>52</v>
      </c>
      <c r="J12031" s="749" t="n">
        <v>44.79</v>
      </c>
    </row>
    <row collapsed="false" customFormat="false" customHeight="true" hidden="true" ht="12.75" outlineLevel="0" r="12032">
      <c r="A12032" s="749" t="s">
        <v>30838</v>
      </c>
      <c r="B12032" s="749" t="str">
        <f aca="false">C12032&amp;D12032&amp;E12032&amp;F12032&amp;G12032&amp;H12032</f>
        <v>REVESTIMENTO DE DRYWALL C/ESP.83MM(ESTRUTURA+CHAPA DE GESSO)ESTRUTURADA C/MONTANTES SIMPLES AUTOPORTANTES 70MM,FIXADOS A GUIAS HORIZONTAIS 70MM,AMBOS DE ACO GALV.C/ESP.0,5MM,C/UMACHAPA DE GESSO ACARTONADO,TIPO RU(RESISTENTE A UMIDADE),ESP.12,5MM,LARG.1200MM,BORDA REBAIXADA,FIXADA AOS MONTANTES PORMEIO DE PARAFUSOS.APLICACAO EM AREAS SECAS.FORN.E COLOCACAO</v>
      </c>
      <c r="C12032" s="749" t="s">
        <v>30825</v>
      </c>
      <c r="D12032" s="749" t="s">
        <v>30833</v>
      </c>
      <c r="E12032" s="749" t="s">
        <v>30827</v>
      </c>
      <c r="F12032" s="749" t="s">
        <v>30839</v>
      </c>
      <c r="G12032" s="749" t="s">
        <v>30815</v>
      </c>
      <c r="H12032" s="749" t="s">
        <v>30840</v>
      </c>
      <c r="I12032" s="749" t="s">
        <v>52</v>
      </c>
      <c r="J12032" s="749" t="n">
        <v>38.88</v>
      </c>
    </row>
    <row collapsed="false" customFormat="false" customHeight="true" hidden="true" ht="12.75" outlineLevel="0" r="12033">
      <c r="A12033" s="749" t="s">
        <v>30841</v>
      </c>
      <c r="B12033" s="749" t="str">
        <f aca="false">C12033&amp;D12033&amp;E12033&amp;F12033&amp;G12033&amp;H12033</f>
        <v>REVESTIMENTO DE DRYWALL C/ESP.83MM(ESTRUTURA+CHAPA DE GESSO)ESTRUTURADA C/MONTANTES SIMPLES AUTOPORTANTES 70MM,FIXADOS A GUIAS HORIZONTAIS 70MM,AMBOS DE ACO GALV.C/ESP.0,5MM,C/UMACHAPA DE GESSO ACARTONADO,TIPO RU(RESISTENTE A UMIDADE),ESP.12,5MM,LARG.1200MM,BORDA REBAIXADA,FIXADA AOS MONTANTES PORMEIO DE PARAFUSOS.APLICACAO EM AREAS SECAS.FORN.E COLOCACAO</v>
      </c>
      <c r="C12033" s="749" t="s">
        <v>30825</v>
      </c>
      <c r="D12033" s="749" t="s">
        <v>30833</v>
      </c>
      <c r="E12033" s="749" t="s">
        <v>30827</v>
      </c>
      <c r="F12033" s="749" t="s">
        <v>30839</v>
      </c>
      <c r="G12033" s="749" t="s">
        <v>30815</v>
      </c>
      <c r="H12033" s="749" t="s">
        <v>30840</v>
      </c>
      <c r="I12033" s="749" t="s">
        <v>52</v>
      </c>
      <c r="J12033" s="749" t="n">
        <v>37.64</v>
      </c>
    </row>
    <row collapsed="false" customFormat="false" customHeight="true" hidden="true" ht="12.75" outlineLevel="0" r="12034">
      <c r="A12034" s="749" t="s">
        <v>30842</v>
      </c>
      <c r="B12034" s="749" t="str">
        <f aca="false">C12034&amp;D12034&amp;E12034&amp;F12034&amp;G12034&amp;H12034</f>
        <v>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v>
      </c>
      <c r="C12034" s="749" t="s">
        <v>30843</v>
      </c>
      <c r="D12034" s="749" t="s">
        <v>30844</v>
      </c>
      <c r="E12034" s="749" t="s">
        <v>30845</v>
      </c>
      <c r="F12034" s="749" t="s">
        <v>30846</v>
      </c>
      <c r="G12034" s="749" t="s">
        <v>30847</v>
      </c>
      <c r="H12034" s="749" t="s">
        <v>30848</v>
      </c>
      <c r="I12034" s="749" t="s">
        <v>52</v>
      </c>
      <c r="J12034" s="749" t="n">
        <v>50.44</v>
      </c>
    </row>
    <row collapsed="false" customFormat="false" customHeight="true" hidden="true" ht="12.75" outlineLevel="0" r="12035">
      <c r="A12035" s="749" t="s">
        <v>30849</v>
      </c>
      <c r="B12035" s="749" t="str">
        <f aca="false">C12035&amp;D12035&amp;E12035&amp;F12035&amp;G12035&amp;H12035</f>
        <v>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v>
      </c>
      <c r="C12035" s="749" t="s">
        <v>30843</v>
      </c>
      <c r="D12035" s="749" t="s">
        <v>30844</v>
      </c>
      <c r="E12035" s="749" t="s">
        <v>30845</v>
      </c>
      <c r="F12035" s="749" t="s">
        <v>30846</v>
      </c>
      <c r="G12035" s="749" t="s">
        <v>30847</v>
      </c>
      <c r="H12035" s="749" t="s">
        <v>30848</v>
      </c>
      <c r="I12035" s="749" t="s">
        <v>52</v>
      </c>
      <c r="J12035" s="749" t="n">
        <v>48.96</v>
      </c>
    </row>
    <row collapsed="false" customFormat="false" customHeight="true" hidden="true" ht="12.75" outlineLevel="0" r="12036">
      <c r="A12036" s="749" t="s">
        <v>30850</v>
      </c>
      <c r="B12036" s="749" t="str">
        <f aca="false">C12036&amp;D12036&amp;E12036&amp;F12036&amp;G12036&amp;H12036</f>
        <v>REVESTIMENTO DE DRYWALL C/ESP.83MM(ESTRUTURA+CHAPA DE GESSO)ESTRUTURADA C/MONTANTES SIMPLES AUTOPORTANTES 70MM,FIXADOS A GUIAS HORIZONTAIS 70MM,AMBOS DE ACO GALV.C/ESP.0,5MM,C/UMACHAPA DE GESSO ACARTONADO,TIPO RF(RESISTENTE AO FOGO),ESP.12,5MM,LARG.1200MM,BORDA REBAIXADA,FIXADA AOS MONTANTES POR MEIO DE PARAFUSOS.APLICACAO EM AREAS SECAS.FORN.E COLOCACAO</v>
      </c>
      <c r="C12036" s="749" t="s">
        <v>30825</v>
      </c>
      <c r="D12036" s="749" t="s">
        <v>30833</v>
      </c>
      <c r="E12036" s="749" t="s">
        <v>30827</v>
      </c>
      <c r="F12036" s="749" t="s">
        <v>30851</v>
      </c>
      <c r="G12036" s="749" t="s">
        <v>30852</v>
      </c>
      <c r="H12036" s="749" t="s">
        <v>30853</v>
      </c>
      <c r="I12036" s="749" t="s">
        <v>52</v>
      </c>
      <c r="J12036" s="749" t="n">
        <v>37.74</v>
      </c>
    </row>
    <row collapsed="false" customFormat="false" customHeight="true" hidden="true" ht="12.75" outlineLevel="0" r="12037">
      <c r="A12037" s="749" t="s">
        <v>30854</v>
      </c>
      <c r="B12037" s="749" t="str">
        <f aca="false">C12037&amp;D12037&amp;E12037&amp;F12037&amp;G12037&amp;H12037</f>
        <v>REVESTIMENTO DE DRYWALL C/ESP.83MM(ESTRUTURA+CHAPA DE GESSO)ESTRUTURADA C/MONTANTES SIMPLES AUTOPORTANTES 70MM,FIXADOS A GUIAS HORIZONTAIS 70MM,AMBOS DE ACO GALV.C/ESP.0,5MM,C/UMACHAPA DE GESSO ACARTONADO,TIPO RF(RESISTENTE AO FOGO),ESP.12,5MM,LARG.1200MM,BORDA REBAIXADA,FIXADA AOS MONTANTES POR MEIO DE PARAFUSOS.APLICACAO EM AREAS SECAS.FORN.E COLOCACAO</v>
      </c>
      <c r="C12037" s="749" t="s">
        <v>30825</v>
      </c>
      <c r="D12037" s="749" t="s">
        <v>30833</v>
      </c>
      <c r="E12037" s="749" t="s">
        <v>30827</v>
      </c>
      <c r="F12037" s="749" t="s">
        <v>30851</v>
      </c>
      <c r="G12037" s="749" t="s">
        <v>30852</v>
      </c>
      <c r="H12037" s="749" t="s">
        <v>30853</v>
      </c>
      <c r="I12037" s="749" t="s">
        <v>52</v>
      </c>
      <c r="J12037" s="749" t="n">
        <v>36.49</v>
      </c>
    </row>
    <row collapsed="false" customFormat="false" customHeight="true" hidden="true" ht="12.75" outlineLevel="0" r="12038">
      <c r="A12038" s="749" t="s">
        <v>30855</v>
      </c>
      <c r="B12038" s="749" t="str">
        <f aca="false">C12038&amp;D12038&amp;E12038&amp;F12038&amp;G12038&amp;H12038</f>
        <v>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v>
      </c>
      <c r="C12038" s="749" t="s">
        <v>30856</v>
      </c>
      <c r="D12038" s="749" t="s">
        <v>30857</v>
      </c>
      <c r="E12038" s="749" t="s">
        <v>30858</v>
      </c>
      <c r="F12038" s="749" t="s">
        <v>30859</v>
      </c>
      <c r="G12038" s="749" t="s">
        <v>30860</v>
      </c>
      <c r="H12038" s="749" t="s">
        <v>30861</v>
      </c>
      <c r="I12038" s="749" t="s">
        <v>52</v>
      </c>
      <c r="J12038" s="749" t="n">
        <v>49.3</v>
      </c>
    </row>
    <row collapsed="false" customFormat="false" customHeight="true" hidden="true" ht="12.75" outlineLevel="0" r="12039">
      <c r="A12039" s="749" t="s">
        <v>30862</v>
      </c>
      <c r="B12039" s="749" t="str">
        <f aca="false">C12039&amp;D12039&amp;E12039&amp;F12039&amp;G12039&amp;H12039</f>
        <v>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v>
      </c>
      <c r="C12039" s="749" t="s">
        <v>30856</v>
      </c>
      <c r="D12039" s="749" t="s">
        <v>30857</v>
      </c>
      <c r="E12039" s="749" t="s">
        <v>30858</v>
      </c>
      <c r="F12039" s="749" t="s">
        <v>30859</v>
      </c>
      <c r="G12039" s="749" t="s">
        <v>30860</v>
      </c>
      <c r="H12039" s="749" t="s">
        <v>30861</v>
      </c>
      <c r="I12039" s="749" t="s">
        <v>52</v>
      </c>
      <c r="J12039" s="749" t="n">
        <v>47.81</v>
      </c>
    </row>
    <row collapsed="false" customFormat="false" customHeight="true" hidden="true" ht="12.75" outlineLevel="0" r="12040">
      <c r="A12040" s="749" t="s">
        <v>30863</v>
      </c>
      <c r="B12040" s="749" t="str">
        <f aca="false">C12040&amp;D12040&amp;E12040&amp;F12040&amp;G12040&amp;H12040</f>
        <v>REVESTIMENTO DE DRYWALL C/ESP.103MM(ESTRUTURA+CHAPA DE GESSO)ESTRUTURADA C/MONTANTES SIMPLES AUTOPORTANTES 90MM,FIXADOSA GUIAS HORIZONTAIS 90MM,AMBOS DE ACO GALV.C/ESP.0,5MM,C/UMA CHAPA DE GESSO ACARTONADO,TIPO ST(STANDARD),ESP.12,5MM,LARG.1200MM,BORDA REBAIXADA,FIXADA AOS MONTANTES POR MEIO DE PARAFUSOS.APLICACAO EM AREAS SECAS.FORNECIMENTO E COLOCACAO</v>
      </c>
      <c r="C12040" s="749" t="s">
        <v>30864</v>
      </c>
      <c r="D12040" s="749" t="s">
        <v>30865</v>
      </c>
      <c r="E12040" s="749" t="s">
        <v>30866</v>
      </c>
      <c r="F12040" s="749" t="s">
        <v>30867</v>
      </c>
      <c r="G12040" s="749" t="s">
        <v>30868</v>
      </c>
      <c r="H12040" s="749" t="s">
        <v>30869</v>
      </c>
      <c r="I12040" s="749" t="s">
        <v>52</v>
      </c>
      <c r="J12040" s="749" t="n">
        <v>36.7</v>
      </c>
    </row>
    <row collapsed="false" customFormat="false" customHeight="true" hidden="true" ht="12.75" outlineLevel="0" r="12041">
      <c r="A12041" s="749" t="s">
        <v>30870</v>
      </c>
      <c r="B12041" s="749" t="str">
        <f aca="false">C12041&amp;D12041&amp;E12041&amp;F12041&amp;G12041&amp;H12041</f>
        <v>REVESTIMENTO DE DRYWALL C/ESP.103MM(ESTRUTURA+CHAPA DE GESSO)ESTRUTURADA C/MONTANTES SIMPLES AUTOPORTANTES 90MM,FIXADOSA GUIAS HORIZONTAIS 90MM,AMBOS DE ACO GALV.C/ESP.0,5MM,C/UMA CHAPA DE GESSO ACARTONADO,TIPO ST(STANDARD),ESP.12,5MM,LARG.1200MM,BORDA REBAIXADA,FIXADA AOS MONTANTES POR MEIO DE PARAFUSOS.APLICACAO EM AREAS SECAS.FORNECIMENTO E COLOCACAO</v>
      </c>
      <c r="C12041" s="749" t="s">
        <v>30864</v>
      </c>
      <c r="D12041" s="749" t="s">
        <v>30865</v>
      </c>
      <c r="E12041" s="749" t="s">
        <v>30866</v>
      </c>
      <c r="F12041" s="749" t="s">
        <v>30867</v>
      </c>
      <c r="G12041" s="749" t="s">
        <v>30868</v>
      </c>
      <c r="H12041" s="749" t="s">
        <v>30869</v>
      </c>
      <c r="I12041" s="749" t="s">
        <v>52</v>
      </c>
      <c r="J12041" s="749" t="n">
        <v>35.45</v>
      </c>
    </row>
    <row collapsed="false" customFormat="false" customHeight="true" hidden="true" ht="12.75" outlineLevel="0" r="12042">
      <c r="A12042" s="749" t="s">
        <v>30871</v>
      </c>
      <c r="B12042" s="749" t="str">
        <f aca="false">C12042&amp;D12042&amp;E12042&amp;F12042&amp;G12042&amp;H12042</f>
        <v>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v>
      </c>
      <c r="C12042" s="749" t="s">
        <v>30864</v>
      </c>
      <c r="D12042" s="749" t="s">
        <v>30865</v>
      </c>
      <c r="E12042" s="749" t="s">
        <v>30872</v>
      </c>
      <c r="F12042" s="749" t="s">
        <v>30873</v>
      </c>
      <c r="G12042" s="749" t="s">
        <v>30847</v>
      </c>
      <c r="H12042" s="749" t="s">
        <v>30848</v>
      </c>
      <c r="I12042" s="749" t="s">
        <v>52</v>
      </c>
      <c r="J12042" s="749" t="n">
        <v>48.26</v>
      </c>
    </row>
    <row collapsed="false" customFormat="false" customHeight="true" hidden="true" ht="12.75" outlineLevel="0" r="12043">
      <c r="A12043" s="749" t="s">
        <v>30874</v>
      </c>
      <c r="B12043" s="749" t="str">
        <f aca="false">C12043&amp;D12043&amp;E12043&amp;F12043&amp;G12043&amp;H12043</f>
        <v>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v>
      </c>
      <c r="C12043" s="749" t="s">
        <v>30864</v>
      </c>
      <c r="D12043" s="749" t="s">
        <v>30865</v>
      </c>
      <c r="E12043" s="749" t="s">
        <v>30872</v>
      </c>
      <c r="F12043" s="749" t="s">
        <v>30873</v>
      </c>
      <c r="G12043" s="749" t="s">
        <v>30847</v>
      </c>
      <c r="H12043" s="749" t="s">
        <v>30848</v>
      </c>
      <c r="I12043" s="749" t="s">
        <v>52</v>
      </c>
      <c r="J12043" s="749" t="n">
        <v>46.77</v>
      </c>
    </row>
    <row collapsed="false" customFormat="false" customHeight="true" hidden="true" ht="12.75" outlineLevel="0" r="12044">
      <c r="A12044" s="749" t="s">
        <v>30875</v>
      </c>
      <c r="B12044" s="749" t="str">
        <f aca="false">C12044&amp;D12044&amp;E12044&amp;F12044&amp;G12044&amp;H12044</f>
        <v>REVESTIMENTO DE DRYWALL C/ESP.103MM(ESTRUTURA+CHAPA DE GESSO)ESTRUTURADA C/MONTANTES SIMPLES AUTOPORTANTES 90MM,FIXADOSA GUIAS HORIZONTAIS 90MM,AMBOS DE ACO GALV.C/ESP.0,5MM,C/UMA CHAPA DE GESSO ACARTONADO,TIPO RU(RESISTENTE A UMIDADE),ESP.12,5MM,LARG.1200MM,BORDA REBAIXADA,FIXADA AOS MONTANTES POR MEIO DE PARAFUSOS.APLICACAO EM AREAS SECAS.FORN.E COLOCACAO</v>
      </c>
      <c r="C12044" s="749" t="s">
        <v>30864</v>
      </c>
      <c r="D12044" s="749" t="s">
        <v>30865</v>
      </c>
      <c r="E12044" s="749" t="s">
        <v>30866</v>
      </c>
      <c r="F12044" s="749" t="s">
        <v>30876</v>
      </c>
      <c r="G12044" s="749" t="s">
        <v>30877</v>
      </c>
      <c r="H12044" s="749" t="s">
        <v>30878</v>
      </c>
      <c r="I12044" s="749" t="s">
        <v>52</v>
      </c>
      <c r="J12044" s="749" t="n">
        <v>40.87</v>
      </c>
    </row>
    <row collapsed="false" customFormat="false" customHeight="true" hidden="true" ht="12.75" outlineLevel="0" r="12045">
      <c r="A12045" s="749" t="s">
        <v>30879</v>
      </c>
      <c r="B12045" s="749" t="str">
        <f aca="false">C12045&amp;D12045&amp;E12045&amp;F12045&amp;G12045&amp;H12045</f>
        <v>REVESTIMENTO DE DRYWALL C/ESP.103MM(ESTRUTURA+CHAPA DE GESSO)ESTRUTURADA C/MONTANTES SIMPLES AUTOPORTANTES 90MM,FIXADOSA GUIAS HORIZONTAIS 90MM,AMBOS DE ACO GALV.C/ESP.0,5MM,C/UMA CHAPA DE GESSO ACARTONADO,TIPO RU(RESISTENTE A UMIDADE),ESP.12,5MM,LARG.1200MM,BORDA REBAIXADA,FIXADA AOS MONTANTES POR MEIO DE PARAFUSOS.APLICACAO EM AREAS SECAS.FORN.E COLOCACAO</v>
      </c>
      <c r="C12045" s="749" t="s">
        <v>30864</v>
      </c>
      <c r="D12045" s="749" t="s">
        <v>30865</v>
      </c>
      <c r="E12045" s="749" t="s">
        <v>30866</v>
      </c>
      <c r="F12045" s="749" t="s">
        <v>30876</v>
      </c>
      <c r="G12045" s="749" t="s">
        <v>30877</v>
      </c>
      <c r="H12045" s="749" t="s">
        <v>30878</v>
      </c>
      <c r="I12045" s="749" t="s">
        <v>52</v>
      </c>
      <c r="J12045" s="749" t="n">
        <v>39.62</v>
      </c>
    </row>
    <row collapsed="false" customFormat="false" customHeight="true" hidden="true" ht="12.75" outlineLevel="0" r="12046">
      <c r="A12046" s="749" t="s">
        <v>30880</v>
      </c>
      <c r="B12046" s="749" t="str">
        <f aca="false">C12046&amp;D12046&amp;E12046&amp;F12046&amp;G12046&amp;H12046</f>
        <v>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v>
      </c>
      <c r="C12046" s="749" t="s">
        <v>30881</v>
      </c>
      <c r="D12046" s="749" t="s">
        <v>30882</v>
      </c>
      <c r="E12046" s="749" t="s">
        <v>30883</v>
      </c>
      <c r="F12046" s="749" t="s">
        <v>30884</v>
      </c>
      <c r="G12046" s="749" t="s">
        <v>30885</v>
      </c>
      <c r="H12046" s="749" t="s">
        <v>30661</v>
      </c>
      <c r="I12046" s="749" t="s">
        <v>52</v>
      </c>
      <c r="J12046" s="749" t="n">
        <v>52.42</v>
      </c>
    </row>
    <row collapsed="false" customFormat="false" customHeight="true" hidden="true" ht="12.75" outlineLevel="0" r="12047">
      <c r="A12047" s="749" t="s">
        <v>30886</v>
      </c>
      <c r="B12047" s="749" t="str">
        <f aca="false">C12047&amp;D12047&amp;E12047&amp;F12047&amp;G12047&amp;H12047</f>
        <v>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v>
      </c>
      <c r="C12047" s="749" t="s">
        <v>30881</v>
      </c>
      <c r="D12047" s="749" t="s">
        <v>30882</v>
      </c>
      <c r="E12047" s="749" t="s">
        <v>30883</v>
      </c>
      <c r="F12047" s="749" t="s">
        <v>30884</v>
      </c>
      <c r="G12047" s="749" t="s">
        <v>30885</v>
      </c>
      <c r="H12047" s="749" t="s">
        <v>30661</v>
      </c>
      <c r="I12047" s="749" t="s">
        <v>52</v>
      </c>
      <c r="J12047" s="749" t="n">
        <v>50.94</v>
      </c>
    </row>
    <row collapsed="false" customFormat="false" customHeight="true" hidden="true" ht="12.75" outlineLevel="0" r="12048">
      <c r="A12048" s="749" t="s">
        <v>30887</v>
      </c>
      <c r="B12048" s="749" t="str">
        <f aca="false">C12048&amp;D12048&amp;E12048&amp;F12048&amp;G12048&amp;H12048</f>
        <v>REVESTIMENTO DE DRYWALL C/ESP.103MM(ESTRUTURA+CHAPA DE GESSO)ESTRUTURADA C/MONTANTES SIMPLES AUTOPORTANTES 90MM,FIXADOSA GUIAS HORIZONTAIS 90MM,AMBOS DE ACO GALV.C/ESP.0,5MM,C/UMA CHAPA DE GESSO ACARTONADO,TIPO RF(RESISTENTE AO FOGO),ESP.12,5MM,LARG.1200MM,BORDA REBAIXADA,FIXADA AOS MONTANTES POR MEIO DE PARAFUSOS.APLICACAO EM AREAS SECAS.FORN.E COLOCACAO</v>
      </c>
      <c r="C12048" s="749" t="s">
        <v>30864</v>
      </c>
      <c r="D12048" s="749" t="s">
        <v>30865</v>
      </c>
      <c r="E12048" s="749" t="s">
        <v>30866</v>
      </c>
      <c r="F12048" s="749" t="s">
        <v>30888</v>
      </c>
      <c r="G12048" s="749" t="s">
        <v>30889</v>
      </c>
      <c r="H12048" s="749" t="s">
        <v>30890</v>
      </c>
      <c r="I12048" s="749" t="s">
        <v>52</v>
      </c>
      <c r="J12048" s="749" t="n">
        <v>39.72</v>
      </c>
    </row>
    <row collapsed="false" customFormat="false" customHeight="true" hidden="true" ht="12.75" outlineLevel="0" r="12049">
      <c r="A12049" s="749" t="s">
        <v>30891</v>
      </c>
      <c r="B12049" s="749" t="str">
        <f aca="false">C12049&amp;D12049&amp;E12049&amp;F12049&amp;G12049&amp;H12049</f>
        <v>REVESTIMENTO DE DRYWALL C/ESP.103MM(ESTRUTURA+CHAPA DE GESSO)ESTRUTURADA C/MONTANTES SIMPLES AUTOPORTANTES 90MM,FIXADOSA GUIAS HORIZONTAIS 90MM,AMBOS DE ACO GALV.C/ESP.0,5MM,C/UMA CHAPA DE GESSO ACARTONADO,TIPO RF(RESISTENTE AO FOGO),ESP.12,5MM,LARG.1200MM,BORDA REBAIXADA,FIXADA AOS MONTANTES POR MEIO DE PARAFUSOS.APLICACAO EM AREAS SECAS.FORN.E COLOCACAO</v>
      </c>
      <c r="C12049" s="749" t="s">
        <v>30864</v>
      </c>
      <c r="D12049" s="749" t="s">
        <v>30865</v>
      </c>
      <c r="E12049" s="749" t="s">
        <v>30866</v>
      </c>
      <c r="F12049" s="749" t="s">
        <v>30888</v>
      </c>
      <c r="G12049" s="749" t="s">
        <v>30889</v>
      </c>
      <c r="H12049" s="749" t="s">
        <v>30890</v>
      </c>
      <c r="I12049" s="749" t="s">
        <v>52</v>
      </c>
      <c r="J12049" s="749" t="n">
        <v>38.48</v>
      </c>
    </row>
    <row collapsed="false" customFormat="false" customHeight="true" hidden="true" ht="12.75" outlineLevel="0" r="12050">
      <c r="A12050" s="749" t="s">
        <v>30892</v>
      </c>
      <c r="B12050" s="749" t="str">
        <f aca="false">C12050&amp;D12050&amp;E12050&amp;F12050&amp;G12050&amp;H12050</f>
        <v>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v>
      </c>
      <c r="C12050" s="749" t="s">
        <v>30881</v>
      </c>
      <c r="D12050" s="749" t="s">
        <v>30893</v>
      </c>
      <c r="E12050" s="749" t="s">
        <v>30894</v>
      </c>
      <c r="F12050" s="749" t="s">
        <v>30895</v>
      </c>
      <c r="G12050" s="749" t="s">
        <v>30847</v>
      </c>
      <c r="H12050" s="749" t="s">
        <v>30848</v>
      </c>
      <c r="I12050" s="749" t="s">
        <v>52</v>
      </c>
      <c r="J12050" s="749" t="n">
        <v>51.28</v>
      </c>
    </row>
    <row collapsed="false" customFormat="false" customHeight="true" hidden="true" ht="12.75" outlineLevel="0" r="12051">
      <c r="A12051" s="749" t="s">
        <v>30896</v>
      </c>
      <c r="B12051" s="749" t="str">
        <f aca="false">C12051&amp;D12051&amp;E12051&amp;F12051&amp;G12051&amp;H12051</f>
        <v>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v>
      </c>
      <c r="C12051" s="749" t="s">
        <v>30881</v>
      </c>
      <c r="D12051" s="749" t="s">
        <v>30893</v>
      </c>
      <c r="E12051" s="749" t="s">
        <v>30894</v>
      </c>
      <c r="F12051" s="749" t="s">
        <v>30895</v>
      </c>
      <c r="G12051" s="749" t="s">
        <v>30847</v>
      </c>
      <c r="H12051" s="749" t="s">
        <v>30848</v>
      </c>
      <c r="I12051" s="749" t="s">
        <v>52</v>
      </c>
      <c r="J12051" s="749" t="n">
        <v>49.8</v>
      </c>
    </row>
    <row collapsed="false" customFormat="false" customHeight="true" hidden="true" ht="12.75" outlineLevel="0" r="12052">
      <c r="A12052" s="749" t="s">
        <v>30897</v>
      </c>
      <c r="B12052" s="749" t="str">
        <f aca="false">C12052&amp;D12052&amp;E12052&amp;F12052&amp;G12052&amp;H12052</f>
        <v>REVESTIMENTO DE DRYWALL C/ESP.73MM(ESTRUTURA+CHAPA DE GESSO)ESTRUTURADA C/MONTANTES SIMPLES AUTOPORTANTES 48MM,FIXADOS A GUIAS HORIZONTAIS 48MM,AMBOS DE ACO GALV.C/ESP.0,5MM,C/DUAS CHAPAS DE GESSO ACARTONADO,TIPO ST(STANDARD),ESP.12,5MM,LARG.1200MM,BORDA REBAIXADA,FIXADA AOS MONTANTES POR MEIO DE PARAFUSOS.APLICACAO EM AREAS SECAS.FORNECIMENTO E COLOCACAO</v>
      </c>
      <c r="C12052" s="749" t="s">
        <v>30898</v>
      </c>
      <c r="D12052" s="749" t="s">
        <v>30812</v>
      </c>
      <c r="E12052" s="749" t="s">
        <v>30899</v>
      </c>
      <c r="F12052" s="749" t="s">
        <v>30900</v>
      </c>
      <c r="G12052" s="749" t="s">
        <v>30901</v>
      </c>
      <c r="H12052" s="749" t="s">
        <v>30902</v>
      </c>
      <c r="I12052" s="749" t="s">
        <v>52</v>
      </c>
      <c r="J12052" s="749" t="n">
        <v>44.8</v>
      </c>
    </row>
    <row collapsed="false" customFormat="false" customHeight="true" hidden="true" ht="12.75" outlineLevel="0" r="12053">
      <c r="A12053" s="749" t="s">
        <v>30903</v>
      </c>
      <c r="B12053" s="749" t="str">
        <f aca="false">C12053&amp;D12053&amp;E12053&amp;F12053&amp;G12053&amp;H12053</f>
        <v>REVESTIMENTO DE DRYWALL C/ESP.73MM(ESTRUTURA+CHAPA DE GESSO)ESTRUTURADA C/MONTANTES SIMPLES AUTOPORTANTES 48MM,FIXADOS A GUIAS HORIZONTAIS 48MM,AMBOS DE ACO GALV.C/ESP.0,5MM,C/DUAS CHAPAS DE GESSO ACARTONADO,TIPO ST(STANDARD),ESP.12,5MM,LARG.1200MM,BORDA REBAIXADA,FIXADA AOS MONTANTES POR MEIO DE PARAFUSOS.APLICACAO EM AREAS SECAS.FORNECIMENTO E COLOCACAO</v>
      </c>
      <c r="C12053" s="749" t="s">
        <v>30898</v>
      </c>
      <c r="D12053" s="749" t="s">
        <v>30812</v>
      </c>
      <c r="E12053" s="749" t="s">
        <v>30899</v>
      </c>
      <c r="F12053" s="749" t="s">
        <v>30900</v>
      </c>
      <c r="G12053" s="749" t="s">
        <v>30901</v>
      </c>
      <c r="H12053" s="749" t="s">
        <v>30902</v>
      </c>
      <c r="I12053" s="749" t="s">
        <v>52</v>
      </c>
      <c r="J12053" s="749" t="n">
        <v>43.55</v>
      </c>
    </row>
    <row collapsed="false" customFormat="false" customHeight="true" hidden="true" ht="12.75" outlineLevel="0" r="12054">
      <c r="A12054" s="749" t="s">
        <v>30904</v>
      </c>
      <c r="B12054" s="749" t="str">
        <f aca="false">C12054&amp;D12054&amp;E12054&amp;F12054&amp;G12054&amp;H12054</f>
        <v>REVESTIMENTO DE DRYWALL C/ESP.73MM(ESTRUTURA+CHAPA DE GESSO)ESTRUTURADA C/MONTANTES SIMPLES AUTOPORTANTES 48MM,FIXADOS A GUIAS HORIZONTAIS 48MM,AMBOS DE ACO GALV.C/ESP.0,5MM,C/DUAS CHAPAS DE GESSO ACARTONADO,ST(STANDARD),C/ADICAO DE LA MINERAL,ESP.12,5MM,LARG.1200MM,BORDA REBAIXADA,FIXADA AOS MONTANTES POR MEIO DE PARAFUSOS.APLICACAO AREAS SECAS.FORN.COLOC.</v>
      </c>
      <c r="C12054" s="749" t="s">
        <v>30898</v>
      </c>
      <c r="D12054" s="749" t="s">
        <v>30812</v>
      </c>
      <c r="E12054" s="749" t="s">
        <v>30899</v>
      </c>
      <c r="F12054" s="749" t="s">
        <v>30905</v>
      </c>
      <c r="G12054" s="749" t="s">
        <v>30821</v>
      </c>
      <c r="H12054" s="749" t="s">
        <v>30822</v>
      </c>
      <c r="I12054" s="749" t="s">
        <v>52</v>
      </c>
      <c r="J12054" s="749" t="n">
        <v>56.35</v>
      </c>
    </row>
    <row collapsed="false" customFormat="false" customHeight="true" hidden="true" ht="12.75" outlineLevel="0" r="12055">
      <c r="A12055" s="749" t="s">
        <v>30906</v>
      </c>
      <c r="B12055" s="749" t="str">
        <f aca="false">C12055&amp;D12055&amp;E12055&amp;F12055&amp;G12055&amp;H12055</f>
        <v>REVESTIMENTO DE DRYWALL C/ESP.73MM(ESTRUTURA+CHAPA DE GESSO)ESTRUTURADA C/MONTANTES SIMPLES AUTOPORTANTES 48MM,FIXADOS A GUIAS HORIZONTAIS 48MM,AMBOS DE ACO GALV.C/ESP.0,5MM,C/DUAS CHAPAS DE GESSO ACARTONADO,ST(STANDARD),C/ADICAO DE LA MINERAL,ESP.12,5MM,LARG.1200MM,BORDA REBAIXADA,FIXADA AOS MONTANTES POR MEIO DE PARAFUSOS.APLICACAO AREAS SECAS.FORN.COLOC.</v>
      </c>
      <c r="C12055" s="749" t="s">
        <v>30898</v>
      </c>
      <c r="D12055" s="749" t="s">
        <v>30812</v>
      </c>
      <c r="E12055" s="749" t="s">
        <v>30899</v>
      </c>
      <c r="F12055" s="749" t="s">
        <v>30905</v>
      </c>
      <c r="G12055" s="749" t="s">
        <v>30821</v>
      </c>
      <c r="H12055" s="749" t="s">
        <v>30822</v>
      </c>
      <c r="I12055" s="749" t="s">
        <v>52</v>
      </c>
      <c r="J12055" s="749" t="n">
        <v>54.87</v>
      </c>
    </row>
    <row collapsed="false" customFormat="false" customHeight="true" hidden="true" ht="12.75" outlineLevel="0" r="12056">
      <c r="A12056" s="749" t="s">
        <v>30907</v>
      </c>
      <c r="B12056" s="749" t="str">
        <f aca="false">C12056&amp;D12056&amp;E12056&amp;F12056&amp;G12056&amp;H12056</f>
        <v>REVESTIMENTO DE DRYWALL C/ESP.73MM(ESTRUTURA+CHAPA DE GESSO)ESTRUTURADA C/MONTANTES SIMPLES AUTOPORTANTES 48MM,FIXADOS A GUIAS HORIZONTAIS 48MM,AMBOS ACO GALV.C/ESP.0,5MM,C/DUAS CHAPAS GESSO ACARTONADO,TIPO RU(RESISTENTE A UMIDADE),E OUTRATIPO ST,ESP.12,5MM,LARG.1200MM,BORDA REBAIXADA,FIX.AOS MONTANTES POR MEIO PARAFUSOS.APLICACAO EM AREAS SECAS.FORN./COLOC</v>
      </c>
      <c r="C12056" s="749" t="s">
        <v>30898</v>
      </c>
      <c r="D12056" s="749" t="s">
        <v>30812</v>
      </c>
      <c r="E12056" s="749" t="s">
        <v>30908</v>
      </c>
      <c r="F12056" s="749" t="s">
        <v>30909</v>
      </c>
      <c r="G12056" s="749" t="s">
        <v>30910</v>
      </c>
      <c r="H12056" s="749" t="s">
        <v>30911</v>
      </c>
      <c r="I12056" s="749" t="s">
        <v>52</v>
      </c>
      <c r="J12056" s="749" t="n">
        <v>53.13</v>
      </c>
    </row>
    <row collapsed="false" customFormat="false" customHeight="true" hidden="true" ht="12.75" outlineLevel="0" r="12057">
      <c r="A12057" s="749" t="s">
        <v>30912</v>
      </c>
      <c r="B12057" s="749" t="str">
        <f aca="false">C12057&amp;D12057&amp;E12057&amp;F12057&amp;G12057&amp;H12057</f>
        <v>REVESTIMENTO DE DRYWALL C/ESP.73MM(ESTRUTURA+CHAPA DE GESSO)ESTRUTURADA C/MONTANTES SIMPLES AUTOPORTANTES 48MM,FIXADOS A GUIAS HORIZONTAIS 48MM,AMBOS ACO GALV.C/ESP.0,5MM,C/DUAS CHAPAS GESSO ACARTONADO,TIPO RU(RESISTENTE A UMIDADE),E OUTRATIPO ST,ESP.12,5MM,LARG.1200MM,BORDA REBAIXADA,FIX.AOS MONTANTES POR MEIO PARAFUSOS.APLICACAO EM AREAS SECAS.FORN./COLOC</v>
      </c>
      <c r="C12057" s="749" t="s">
        <v>30898</v>
      </c>
      <c r="D12057" s="749" t="s">
        <v>30812</v>
      </c>
      <c r="E12057" s="749" t="s">
        <v>30908</v>
      </c>
      <c r="F12057" s="749" t="s">
        <v>30909</v>
      </c>
      <c r="G12057" s="749" t="s">
        <v>30910</v>
      </c>
      <c r="H12057" s="749" t="s">
        <v>30911</v>
      </c>
      <c r="I12057" s="749" t="s">
        <v>52</v>
      </c>
      <c r="J12057" s="749" t="n">
        <v>51.89</v>
      </c>
    </row>
    <row collapsed="false" customFormat="false" customHeight="true" hidden="true" ht="12.75" outlineLevel="0" r="12058">
      <c r="A12058" s="749" t="s">
        <v>30913</v>
      </c>
      <c r="B12058" s="749" t="str">
        <f aca="false">C12058&amp;D12058&amp;E12058&amp;F12058&amp;G12058&amp;H12058</f>
        <v>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v>
      </c>
      <c r="C12058" s="749" t="s">
        <v>30898</v>
      </c>
      <c r="D12058" s="749" t="s">
        <v>30914</v>
      </c>
      <c r="E12058" s="749" t="s">
        <v>30915</v>
      </c>
      <c r="F12058" s="749" t="s">
        <v>30916</v>
      </c>
      <c r="G12058" s="749" t="s">
        <v>30917</v>
      </c>
      <c r="H12058" s="749" t="s">
        <v>30918</v>
      </c>
      <c r="I12058" s="749" t="s">
        <v>52</v>
      </c>
      <c r="J12058" s="749" t="n">
        <v>64.69</v>
      </c>
    </row>
    <row collapsed="false" customFormat="false" customHeight="true" hidden="true" ht="12.75" outlineLevel="0" r="12059">
      <c r="A12059" s="749" t="s">
        <v>30919</v>
      </c>
      <c r="B12059" s="749" t="str">
        <f aca="false">C12059&amp;D12059&amp;E12059&amp;F12059&amp;G12059&amp;H12059</f>
        <v>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v>
      </c>
      <c r="C12059" s="749" t="s">
        <v>30898</v>
      </c>
      <c r="D12059" s="749" t="s">
        <v>30914</v>
      </c>
      <c r="E12059" s="749" t="s">
        <v>30915</v>
      </c>
      <c r="F12059" s="749" t="s">
        <v>30916</v>
      </c>
      <c r="G12059" s="749" t="s">
        <v>30917</v>
      </c>
      <c r="H12059" s="749" t="s">
        <v>30918</v>
      </c>
      <c r="I12059" s="749" t="s">
        <v>52</v>
      </c>
      <c r="J12059" s="749" t="n">
        <v>63.21</v>
      </c>
    </row>
    <row collapsed="false" customFormat="false" customHeight="true" hidden="true" ht="12.75" outlineLevel="0" r="12060">
      <c r="A12060" s="749" t="s">
        <v>30920</v>
      </c>
      <c r="B12060" s="749" t="str">
        <f aca="false">C12060&amp;D12060&amp;E12060&amp;F12060&amp;G12060&amp;H12060</f>
        <v>REVESTIMENTO DE DRYWALL C/ESP.73MM(ESTRUTURA+CHAPA DE GESSO)ESTRUTURADA C/MONTANTES SIMPLES AUTOPORTANTES 48MM,FIXADOS A GUIAS HORIZONTAIS 48MM,AMBOS DE ACO GALV.C/ESP.0,5MM,C/DUAS CHAPAS GESSO ACARTONADO,TIPO RF(RESISTENTE AO FOGO) E OUTRA TIPO ST,ESP.12,5MM,LARG.1200MM,BORDA REBAIXADA,FIX.AOS MONTANTES POR MEIO DE PARAFUSOS.APLICACAO AREAS SECAS.FORN/COLOC</v>
      </c>
      <c r="C12060" s="749" t="s">
        <v>30898</v>
      </c>
      <c r="D12060" s="749" t="s">
        <v>30812</v>
      </c>
      <c r="E12060" s="749" t="s">
        <v>30899</v>
      </c>
      <c r="F12060" s="749" t="s">
        <v>30921</v>
      </c>
      <c r="G12060" s="749" t="s">
        <v>30922</v>
      </c>
      <c r="H12060" s="749" t="s">
        <v>30923</v>
      </c>
      <c r="I12060" s="749" t="s">
        <v>52</v>
      </c>
      <c r="J12060" s="749" t="n">
        <v>50.85</v>
      </c>
    </row>
    <row collapsed="false" customFormat="false" customHeight="true" hidden="true" ht="12.75" outlineLevel="0" r="12061">
      <c r="A12061" s="749" t="s">
        <v>30924</v>
      </c>
      <c r="B12061" s="749" t="str">
        <f aca="false">C12061&amp;D12061&amp;E12061&amp;F12061&amp;G12061&amp;H12061</f>
        <v>REVESTIMENTO DE DRYWALL C/ESP.73MM(ESTRUTURA+CHAPA DE GESSO)ESTRUTURADA C/MONTANTES SIMPLES AUTOPORTANTES 48MM,FIXADOS A GUIAS HORIZONTAIS 48MM,AMBOS DE ACO GALV.C/ESP.0,5MM,C/DUAS CHAPAS GESSO ACARTONADO,TIPO RF(RESISTENTE AO FOGO) E OUTRA TIPO ST,ESP.12,5MM,LARG.1200MM,BORDA REBAIXADA,FIX.AOS MONTANTES POR MEIO DE PARAFUSOS.APLICACAO AREAS SECAS.FORN/COLOC</v>
      </c>
      <c r="C12061" s="749" t="s">
        <v>30898</v>
      </c>
      <c r="D12061" s="749" t="s">
        <v>30812</v>
      </c>
      <c r="E12061" s="749" t="s">
        <v>30899</v>
      </c>
      <c r="F12061" s="749" t="s">
        <v>30921</v>
      </c>
      <c r="G12061" s="749" t="s">
        <v>30922</v>
      </c>
      <c r="H12061" s="749" t="s">
        <v>30923</v>
      </c>
      <c r="I12061" s="749" t="s">
        <v>52</v>
      </c>
      <c r="J12061" s="749" t="n">
        <v>49.6</v>
      </c>
    </row>
    <row collapsed="false" customFormat="false" customHeight="true" hidden="true" ht="12.75" outlineLevel="0" r="12062">
      <c r="A12062" s="749" t="s">
        <v>30925</v>
      </c>
      <c r="B12062" s="749" t="str">
        <f aca="false">C12062&amp;D12062&amp;E12062&amp;F12062&amp;G12062&amp;H12062</f>
        <v>REVESTIMENTO DRYWALL ESP.73MM(ESTRUTURA+CHAPA DE GESSO)ESTRUTURADA C/MONTANTES SIMPLES AUTOPORTANTES 48MM,FIXADOS A GUIAS HORIZONTAIS 48MM,AMBOS ACO GALV.ESP.0,5MM,C/DUAS CHAPAS GESSO ACARTONADO,RF(RESISTENTE AO FOGO),C/ADICAO LA MINERAL,EOUTRA TIPO ST,ESP.12,5MM,LARG.1200MM,BORDA REBAIXADA,FIX.AOS MONTANTES POR MEIO PARAFUSOS.APLICACAO AREAS SRCAS.FORN/COL</v>
      </c>
      <c r="C12062" s="749" t="s">
        <v>30926</v>
      </c>
      <c r="D12062" s="749" t="s">
        <v>30927</v>
      </c>
      <c r="E12062" s="749" t="s">
        <v>30928</v>
      </c>
      <c r="F12062" s="749" t="s">
        <v>30929</v>
      </c>
      <c r="G12062" s="749" t="s">
        <v>30930</v>
      </c>
      <c r="H12062" s="749" t="s">
        <v>30931</v>
      </c>
      <c r="I12062" s="749" t="s">
        <v>52</v>
      </c>
      <c r="J12062" s="749" t="n">
        <v>62.4</v>
      </c>
    </row>
    <row collapsed="false" customFormat="false" customHeight="true" hidden="true" ht="12.75" outlineLevel="0" r="12063">
      <c r="A12063" s="749" t="s">
        <v>30932</v>
      </c>
      <c r="B12063" s="749" t="str">
        <f aca="false">C12063&amp;D12063&amp;E12063&amp;F12063&amp;G12063&amp;H12063</f>
        <v>REVESTIMENTO DRYWALL ESP.73MM(ESTRUTURA+CHAPA DE GESSO)ESTRUTURADA C/MONTANTES SIMPLES AUTOPORTANTES 48MM,FIXADOS A GUIAS HORIZONTAIS 48MM,AMBOS ACO GALV.ESP.0,5MM,C/DUAS CHAPAS GESSO ACARTONADO,RF(RESISTENTE AO FOGO),C/ADICAO LA MINERAL,EOUTRA TIPO ST,ESP.12,5MM,LARG.1200MM,BORDA REBAIXADA,FIX.AOS MONTANTES POR MEIO PARAFUSOS.APLICACAO AREAS SRCAS.FORN/COL</v>
      </c>
      <c r="C12063" s="749" t="s">
        <v>30926</v>
      </c>
      <c r="D12063" s="749" t="s">
        <v>30927</v>
      </c>
      <c r="E12063" s="749" t="s">
        <v>30928</v>
      </c>
      <c r="F12063" s="749" t="s">
        <v>30929</v>
      </c>
      <c r="G12063" s="749" t="s">
        <v>30930</v>
      </c>
      <c r="H12063" s="749" t="s">
        <v>30931</v>
      </c>
      <c r="I12063" s="749" t="s">
        <v>52</v>
      </c>
      <c r="J12063" s="749" t="n">
        <v>60.92</v>
      </c>
    </row>
    <row collapsed="false" customFormat="false" customHeight="true" hidden="true" ht="12.75" outlineLevel="0" r="12064">
      <c r="A12064" s="749" t="s">
        <v>30933</v>
      </c>
      <c r="B12064" s="749" t="str">
        <f aca="false">C12064&amp;D12064&amp;E12064&amp;F12064&amp;G12064&amp;H12064</f>
        <v>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v>
      </c>
      <c r="C12064" s="749" t="s">
        <v>30934</v>
      </c>
      <c r="D12064" s="749" t="s">
        <v>30844</v>
      </c>
      <c r="E12064" s="749" t="s">
        <v>30935</v>
      </c>
      <c r="F12064" s="749" t="s">
        <v>30936</v>
      </c>
      <c r="G12064" s="749" t="s">
        <v>30937</v>
      </c>
      <c r="H12064" s="749" t="s">
        <v>30902</v>
      </c>
      <c r="I12064" s="749" t="s">
        <v>52</v>
      </c>
      <c r="J12064" s="749" t="n">
        <v>46.56</v>
      </c>
    </row>
    <row collapsed="false" customFormat="false" customHeight="true" hidden="true" ht="12.75" outlineLevel="0" r="12065">
      <c r="A12065" s="749" t="s">
        <v>30938</v>
      </c>
      <c r="B12065" s="749" t="str">
        <f aca="false">C12065&amp;D12065&amp;E12065&amp;F12065&amp;G12065&amp;H12065</f>
        <v>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v>
      </c>
      <c r="C12065" s="749" t="s">
        <v>30934</v>
      </c>
      <c r="D12065" s="749" t="s">
        <v>30844</v>
      </c>
      <c r="E12065" s="749" t="s">
        <v>30935</v>
      </c>
      <c r="F12065" s="749" t="s">
        <v>30936</v>
      </c>
      <c r="G12065" s="749" t="s">
        <v>30937</v>
      </c>
      <c r="H12065" s="749" t="s">
        <v>30902</v>
      </c>
      <c r="I12065" s="749" t="s">
        <v>52</v>
      </c>
      <c r="J12065" s="749" t="n">
        <v>45.31</v>
      </c>
    </row>
    <row collapsed="false" customFormat="false" customHeight="true" hidden="true" ht="12.75" outlineLevel="0" r="12066">
      <c r="A12066" s="749" t="s">
        <v>30939</v>
      </c>
      <c r="B12066" s="749" t="str">
        <f aca="false">C12066&amp;D12066&amp;E12066&amp;F12066&amp;G12066&amp;H12066</f>
        <v>REVESTIMENTO DE DRYWALL C/ESP.95MM(ESTRUTURA+CHAPA DE GESSO)ESTRUTURADA C/MONTANTES SIMPLES AUTOPORTANTES 70MM,FIXADOS A GUIAS HORIZONTAIS 70MM,AMBOS DE ACO GALV.C/ESP.0,5MM,C/DUAS CHAPAS DE GESSO ACARTONADO,ST(STANDARD),C/ADICAO DE LA MINERAL,ESP.12,5MM,LARG.1200MM,BORDA REBAIXADA,FIXADA AOS MONTANTES POR MEIO DE PARAFUSOS.APLICACAO AREAS SECAS.FORN.COLOC.</v>
      </c>
      <c r="C12066" s="749" t="s">
        <v>30940</v>
      </c>
      <c r="D12066" s="749" t="s">
        <v>30833</v>
      </c>
      <c r="E12066" s="749" t="s">
        <v>30941</v>
      </c>
      <c r="F12066" s="749" t="s">
        <v>30905</v>
      </c>
      <c r="G12066" s="749" t="s">
        <v>30821</v>
      </c>
      <c r="H12066" s="749" t="s">
        <v>30822</v>
      </c>
      <c r="I12066" s="749" t="s">
        <v>52</v>
      </c>
      <c r="J12066" s="749" t="n">
        <v>58.12</v>
      </c>
    </row>
    <row collapsed="false" customFormat="false" customHeight="true" hidden="true" ht="12.75" outlineLevel="0" r="12067">
      <c r="A12067" s="749" t="s">
        <v>30942</v>
      </c>
      <c r="B12067" s="749" t="str">
        <f aca="false">C12067&amp;D12067&amp;E12067&amp;F12067&amp;G12067&amp;H12067</f>
        <v>REVESTIMENTO DE DRYWALL C/ESP.95MM(ESTRUTURA+CHAPA DE GESSO)ESTRUTURADA C/MONTANTES SIMPLES AUTOPORTANTES 70MM,FIXADOS A GUIAS HORIZONTAIS 70MM,AMBOS DE ACO GALV.C/ESP.0,5MM,C/DUAS CHAPAS DE GESSO ACARTONADO,ST(STANDARD),C/ADICAO DE LA MINERAL,ESP.12,5MM,LARG.1200MM,BORDA REBAIXADA,FIXADA AOS MONTANTES POR MEIO DE PARAFUSOS.APLICACAO AREAS SECAS.FORN.COLOC.</v>
      </c>
      <c r="C12067" s="749" t="s">
        <v>30940</v>
      </c>
      <c r="D12067" s="749" t="s">
        <v>30833</v>
      </c>
      <c r="E12067" s="749" t="s">
        <v>30941</v>
      </c>
      <c r="F12067" s="749" t="s">
        <v>30905</v>
      </c>
      <c r="G12067" s="749" t="s">
        <v>30821</v>
      </c>
      <c r="H12067" s="749" t="s">
        <v>30822</v>
      </c>
      <c r="I12067" s="749" t="s">
        <v>52</v>
      </c>
      <c r="J12067" s="749" t="n">
        <v>56.63</v>
      </c>
    </row>
    <row collapsed="false" customFormat="false" customHeight="true" hidden="true" ht="12.75" outlineLevel="0" r="12068">
      <c r="A12068" s="749" t="s">
        <v>30943</v>
      </c>
      <c r="B12068" s="749" t="str">
        <f aca="false">C12068&amp;D12068&amp;E12068&amp;F12068&amp;G12068&amp;H12068</f>
        <v>REVESTIMENTO DE DRYWALL C/ESP.95MM(ESTRUTURA+CHAPA GESSO) ESTRUTURADA C/MONTANTES SIMPLES AUTOPORTANTES 70MM,FIX.A GUIAS HORIZ.70MM,AMBOS ACO GALV.C/ESP.0,5MM,C/DUAS CHAPAS GESSO ACARTONADO,SENDO UMA DO TIPO RU (RESISTENTE A UMIDADE),E OUTRA ST,ESP.12,5MM,LARG.1200MM,BORDA REBAIXADA,FIX.AOS MONTANTES POR MEIO PARAFUSOS.APLICACAO EM AREAS SECAS.FORN.E COLOC.</v>
      </c>
      <c r="C12068" s="749" t="s">
        <v>30944</v>
      </c>
      <c r="D12068" s="749" t="s">
        <v>30945</v>
      </c>
      <c r="E12068" s="749" t="s">
        <v>30946</v>
      </c>
      <c r="F12068" s="749" t="s">
        <v>30947</v>
      </c>
      <c r="G12068" s="749" t="s">
        <v>30948</v>
      </c>
      <c r="H12068" s="749" t="s">
        <v>30949</v>
      </c>
      <c r="I12068" s="749" t="s">
        <v>52</v>
      </c>
      <c r="J12068" s="749" t="n">
        <v>54.9</v>
      </c>
    </row>
    <row collapsed="false" customFormat="false" customHeight="true" hidden="true" ht="12.75" outlineLevel="0" r="12069">
      <c r="A12069" s="749" t="s">
        <v>30950</v>
      </c>
      <c r="B12069" s="749" t="str">
        <f aca="false">C12069&amp;D12069&amp;E12069&amp;F12069&amp;G12069&amp;H12069</f>
        <v>REVESTIMENTO DE DRYWALL C/ESP.95MM(ESTRUTURA+CHAPA GESSO) ESTRUTURADA C/MONTANTES SIMPLES AUTOPORTANTES 70MM,FIX.A GUIAS HORIZ.70MM,AMBOS ACO GALV.C/ESP.0,5MM,C/DUAS CHAPAS GESSO ACARTONADO,SENDO UMA DO TIPO RU (RESISTENTE A UMIDADE),E OUTRA ST,ESP.12,5MM,LARG.1200MM,BORDA REBAIXADA,FIX.AOS MONTANTES POR MEIO PARAFUSOS.APLICACAO EM AREAS SECAS.FORN.E COLOC.</v>
      </c>
      <c r="C12069" s="749" t="s">
        <v>30944</v>
      </c>
      <c r="D12069" s="749" t="s">
        <v>30945</v>
      </c>
      <c r="E12069" s="749" t="s">
        <v>30946</v>
      </c>
      <c r="F12069" s="749" t="s">
        <v>30947</v>
      </c>
      <c r="G12069" s="749" t="s">
        <v>30948</v>
      </c>
      <c r="H12069" s="749" t="s">
        <v>30949</v>
      </c>
      <c r="I12069" s="749" t="s">
        <v>52</v>
      </c>
      <c r="J12069" s="749" t="n">
        <v>53.65</v>
      </c>
    </row>
    <row collapsed="false" customFormat="false" customHeight="true" hidden="true" ht="12.75" outlineLevel="0" r="12070">
      <c r="A12070" s="749" t="s">
        <v>30951</v>
      </c>
      <c r="B12070" s="749" t="str">
        <f aca="false">C12070&amp;D12070&amp;E12070&amp;F12070&amp;G12070&amp;H12070</f>
        <v>REVESTIMENTO DRYWALL ESP.95MM(ESTRUTURA+CHAPA GESSO) ESTRUTURADA C/MONTANTES SIMPLES AUTOPORTANTES 70MM,FIX.A GUIAS HORIZ.70MM,AMBOS ACO GALV.ESP.0,5MM,C/DUAS CHAPAS GESSO ACARTONAO,SENDO UMA DO TIPO RU(RESISTENTE A UMIDADE),ADICAO LA MINERAL,E OUTRA ST,ESP.12,5MM,LARG.1200MM,BORDA REBAIXADA,FIX.AOS MONTANTES POR MEIO PARAFUSOS.APLICACAO AREAS SECAS.FORN/COL</v>
      </c>
      <c r="C12070" s="749" t="s">
        <v>30952</v>
      </c>
      <c r="D12070" s="749" t="s">
        <v>30953</v>
      </c>
      <c r="E12070" s="749" t="s">
        <v>30954</v>
      </c>
      <c r="F12070" s="749" t="s">
        <v>30955</v>
      </c>
      <c r="G12070" s="749" t="s">
        <v>30956</v>
      </c>
      <c r="H12070" s="749" t="s">
        <v>30957</v>
      </c>
      <c r="I12070" s="749" t="s">
        <v>52</v>
      </c>
      <c r="J12070" s="749" t="n">
        <v>66.45</v>
      </c>
    </row>
    <row collapsed="false" customFormat="false" customHeight="true" hidden="true" ht="12.75" outlineLevel="0" r="12071">
      <c r="A12071" s="749" t="s">
        <v>30958</v>
      </c>
      <c r="B12071" s="749" t="str">
        <f aca="false">C12071&amp;D12071&amp;E12071&amp;F12071&amp;G12071&amp;H12071</f>
        <v>REVESTIMENTO DRYWALL ESP.95MM(ESTRUTURA+CHAPA GESSO) ESTRUTURADA C/MONTANTES SIMPLES AUTOPORTANTES 70MM,FIX.A GUIAS HORIZ.70MM,AMBOS ACO GALV.ESP.0,5MM,C/DUAS CHAPAS GESSO ACARTONAO,SENDO UMA DO TIPO RU(RESISTENTE A UMIDADE),ADICAO LA MINERAL,E OUTRA ST,ESP.12,5MM,LARG.1200MM,BORDA REBAIXADA,FIX.AOS MONTANTES POR MEIO PARAFUSOS.APLICACAO AREAS SECAS.FORN/COL</v>
      </c>
      <c r="C12071" s="749" t="s">
        <v>30952</v>
      </c>
      <c r="D12071" s="749" t="s">
        <v>30953</v>
      </c>
      <c r="E12071" s="749" t="s">
        <v>30954</v>
      </c>
      <c r="F12071" s="749" t="s">
        <v>30955</v>
      </c>
      <c r="G12071" s="749" t="s">
        <v>30956</v>
      </c>
      <c r="H12071" s="749" t="s">
        <v>30957</v>
      </c>
      <c r="I12071" s="749" t="s">
        <v>52</v>
      </c>
      <c r="J12071" s="749" t="n">
        <v>64.97</v>
      </c>
    </row>
    <row collapsed="false" customFormat="false" customHeight="true" hidden="true" ht="12.75" outlineLevel="0" r="12072">
      <c r="A12072" s="749" t="s">
        <v>30959</v>
      </c>
      <c r="B12072" s="749" t="str">
        <f aca="false">C12072&amp;D12072&amp;E12072&amp;F12072&amp;G12072&amp;H12072</f>
        <v>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v>
      </c>
      <c r="C12072" s="749" t="s">
        <v>30960</v>
      </c>
      <c r="D12072" s="749" t="s">
        <v>30961</v>
      </c>
      <c r="E12072" s="749" t="s">
        <v>30962</v>
      </c>
      <c r="F12072" s="749" t="s">
        <v>30963</v>
      </c>
      <c r="G12072" s="749" t="s">
        <v>30964</v>
      </c>
      <c r="H12072" s="749" t="s">
        <v>30965</v>
      </c>
      <c r="I12072" s="749" t="s">
        <v>52</v>
      </c>
      <c r="J12072" s="749" t="n">
        <v>52.61</v>
      </c>
    </row>
    <row collapsed="false" customFormat="false" customHeight="true" hidden="true" ht="12.75" outlineLevel="0" r="12073">
      <c r="A12073" s="749" t="s">
        <v>30966</v>
      </c>
      <c r="B12073" s="749" t="str">
        <f aca="false">C12073&amp;D12073&amp;E12073&amp;F12073&amp;G12073&amp;H12073</f>
        <v>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v>
      </c>
      <c r="C12073" s="749" t="s">
        <v>30960</v>
      </c>
      <c r="D12073" s="749" t="s">
        <v>30961</v>
      </c>
      <c r="E12073" s="749" t="s">
        <v>30962</v>
      </c>
      <c r="F12073" s="749" t="s">
        <v>30963</v>
      </c>
      <c r="G12073" s="749" t="s">
        <v>30964</v>
      </c>
      <c r="H12073" s="749" t="s">
        <v>30965</v>
      </c>
      <c r="I12073" s="749" t="s">
        <v>52</v>
      </c>
      <c r="J12073" s="749" t="n">
        <v>51.36</v>
      </c>
    </row>
    <row collapsed="false" customFormat="false" customHeight="true" hidden="true" ht="12.75" outlineLevel="0" r="12074">
      <c r="A12074" s="749" t="s">
        <v>30967</v>
      </c>
      <c r="B12074" s="749" t="str">
        <f aca="false">C12074&amp;D12074&amp;E12074&amp;F12074&amp;G12074&amp;H12074</f>
        <v>REVESTIMENTO DRYWALL C/ESP.95MM(ESTRUTURA+CHAPA GESSO) ESTRUTURADA C/MONTANTES SIMPLES AUTOPORTANTES 70MM,FIX.A GUIAS HORIZ.70MM,AMBOS ACO GALV.ESP.0,5MM,C/DUAS CHAPAS GESSO ACARTONADO,SENDO UMA DO TIPO RF(RESISTENTE AO FOGO),C/ADICAO LA MINERAL,E OUTRA ST,ESP.12,5MM,LARG.1200MM,BORDA REBAIXADA,FIX. MONTANTES POR MEIO PARAFUSOS.APLICACAO AREAS SECAS.FORN/COL</v>
      </c>
      <c r="C12074" s="749" t="s">
        <v>30960</v>
      </c>
      <c r="D12074" s="749" t="s">
        <v>30961</v>
      </c>
      <c r="E12074" s="749" t="s">
        <v>30968</v>
      </c>
      <c r="F12074" s="749" t="s">
        <v>30969</v>
      </c>
      <c r="G12074" s="749" t="s">
        <v>30970</v>
      </c>
      <c r="H12074" s="749" t="s">
        <v>30957</v>
      </c>
      <c r="I12074" s="749" t="s">
        <v>52</v>
      </c>
      <c r="J12074" s="749" t="n">
        <v>64.16</v>
      </c>
    </row>
    <row collapsed="false" customFormat="false" customHeight="true" hidden="true" ht="12.75" outlineLevel="0" r="12075">
      <c r="A12075" s="749" t="s">
        <v>30971</v>
      </c>
      <c r="B12075" s="749" t="str">
        <f aca="false">C12075&amp;D12075&amp;E12075&amp;F12075&amp;G12075&amp;H12075</f>
        <v>REVESTIMENTO DRYWALL C/ESP.95MM(ESTRUTURA+CHAPA GESSO) ESTRUTURADA C/MONTANTES SIMPLES AUTOPORTANTES 70MM,FIX.A GUIAS HORIZ.70MM,AMBOS ACO GALV.ESP.0,5MM,C/DUAS CHAPAS GESSO ACARTONADO,SENDO UMA DO TIPO RF(RESISTENTE AO FOGO),C/ADICAO LA MINERAL,E OUTRA ST,ESP.12,5MM,LARG.1200MM,BORDA REBAIXADA,FIX. MONTANTES POR MEIO PARAFUSOS.APLICACAO AREAS SECAS.FORN/COL</v>
      </c>
      <c r="C12075" s="749" t="s">
        <v>30960</v>
      </c>
      <c r="D12075" s="749" t="s">
        <v>30961</v>
      </c>
      <c r="E12075" s="749" t="s">
        <v>30968</v>
      </c>
      <c r="F12075" s="749" t="s">
        <v>30969</v>
      </c>
      <c r="G12075" s="749" t="s">
        <v>30970</v>
      </c>
      <c r="H12075" s="749" t="s">
        <v>30957</v>
      </c>
      <c r="I12075" s="749" t="s">
        <v>52</v>
      </c>
      <c r="J12075" s="749" t="n">
        <v>62.68</v>
      </c>
    </row>
    <row collapsed="false" customFormat="false" customHeight="true" hidden="true" ht="12.75" outlineLevel="0" r="12076">
      <c r="A12076" s="749" t="s">
        <v>30972</v>
      </c>
      <c r="B12076" s="749" t="str">
        <f aca="false">C12076&amp;D12076&amp;E12076&amp;F12076&amp;G12076&amp;H12076</f>
        <v>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v>
      </c>
      <c r="C12076" s="749" t="s">
        <v>30973</v>
      </c>
      <c r="D12076" s="749" t="s">
        <v>30865</v>
      </c>
      <c r="E12076" s="749" t="s">
        <v>30974</v>
      </c>
      <c r="F12076" s="749" t="s">
        <v>30975</v>
      </c>
      <c r="G12076" s="749" t="s">
        <v>30976</v>
      </c>
      <c r="H12076" s="749" t="s">
        <v>30977</v>
      </c>
      <c r="I12076" s="749" t="s">
        <v>52</v>
      </c>
      <c r="J12076" s="749" t="n">
        <v>48.55</v>
      </c>
    </row>
    <row collapsed="false" customFormat="false" customHeight="true" hidden="true" ht="12.75" outlineLevel="0" r="12077">
      <c r="A12077" s="749" t="s">
        <v>30978</v>
      </c>
      <c r="B12077" s="749" t="str">
        <f aca="false">C12077&amp;D12077&amp;E12077&amp;F12077&amp;G12077&amp;H12077</f>
        <v>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v>
      </c>
      <c r="C12077" s="749" t="s">
        <v>30973</v>
      </c>
      <c r="D12077" s="749" t="s">
        <v>30865</v>
      </c>
      <c r="E12077" s="749" t="s">
        <v>30974</v>
      </c>
      <c r="F12077" s="749" t="s">
        <v>30975</v>
      </c>
      <c r="G12077" s="749" t="s">
        <v>30976</v>
      </c>
      <c r="H12077" s="749" t="s">
        <v>30977</v>
      </c>
      <c r="I12077" s="749" t="s">
        <v>52</v>
      </c>
      <c r="J12077" s="749" t="n">
        <v>47.3</v>
      </c>
    </row>
    <row collapsed="false" customFormat="false" customHeight="true" hidden="true" ht="12.75" outlineLevel="0" r="12078">
      <c r="A12078" s="749" t="s">
        <v>30979</v>
      </c>
      <c r="B12078" s="749" t="str">
        <f aca="false">C12078&amp;D12078&amp;E12078&amp;F12078&amp;G12078&amp;H12078</f>
        <v>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v>
      </c>
      <c r="C12078" s="749" t="s">
        <v>30980</v>
      </c>
      <c r="D12078" s="749" t="s">
        <v>30981</v>
      </c>
      <c r="E12078" s="749" t="s">
        <v>30982</v>
      </c>
      <c r="F12078" s="749" t="s">
        <v>30983</v>
      </c>
      <c r="G12078" s="749" t="s">
        <v>30796</v>
      </c>
      <c r="H12078" s="749" t="s">
        <v>30984</v>
      </c>
      <c r="I12078" s="749" t="s">
        <v>52</v>
      </c>
      <c r="J12078" s="749" t="n">
        <v>60.1</v>
      </c>
    </row>
    <row collapsed="false" customFormat="false" customHeight="true" hidden="true" ht="12.75" outlineLevel="0" r="12079">
      <c r="A12079" s="749" t="s">
        <v>30985</v>
      </c>
      <c r="B12079" s="749" t="str">
        <f aca="false">C12079&amp;D12079&amp;E12079&amp;F12079&amp;G12079&amp;H12079</f>
        <v>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v>
      </c>
      <c r="C12079" s="749" t="s">
        <v>30980</v>
      </c>
      <c r="D12079" s="749" t="s">
        <v>30981</v>
      </c>
      <c r="E12079" s="749" t="s">
        <v>30982</v>
      </c>
      <c r="F12079" s="749" t="s">
        <v>30983</v>
      </c>
      <c r="G12079" s="749" t="s">
        <v>30796</v>
      </c>
      <c r="H12079" s="749" t="s">
        <v>30984</v>
      </c>
      <c r="I12079" s="749" t="s">
        <v>52</v>
      </c>
      <c r="J12079" s="749" t="n">
        <v>58.62</v>
      </c>
    </row>
    <row collapsed="false" customFormat="false" customHeight="true" hidden="true" ht="12.75" outlineLevel="0" r="12080">
      <c r="A12080" s="749" t="s">
        <v>30986</v>
      </c>
      <c r="B12080" s="749" t="str">
        <f aca="false">C12080&amp;D12080&amp;E12080&amp;F12080&amp;G12080&amp;H12080</f>
        <v>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v>
      </c>
      <c r="C12080" s="749" t="s">
        <v>30987</v>
      </c>
      <c r="D12080" s="749" t="s">
        <v>30988</v>
      </c>
      <c r="E12080" s="749" t="s">
        <v>30989</v>
      </c>
      <c r="F12080" s="749" t="s">
        <v>30990</v>
      </c>
      <c r="G12080" s="749" t="s">
        <v>30917</v>
      </c>
      <c r="H12080" s="749" t="s">
        <v>30918</v>
      </c>
      <c r="I12080" s="749" t="s">
        <v>52</v>
      </c>
      <c r="J12080" s="749" t="n">
        <v>56.88</v>
      </c>
    </row>
    <row collapsed="false" customFormat="false" customHeight="true" hidden="true" ht="12.75" outlineLevel="0" r="12081">
      <c r="A12081" s="749" t="s">
        <v>30991</v>
      </c>
      <c r="B12081" s="749" t="str">
        <f aca="false">C12081&amp;D12081&amp;E12081&amp;F12081&amp;G12081&amp;H12081</f>
        <v>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v>
      </c>
      <c r="C12081" s="749" t="s">
        <v>30987</v>
      </c>
      <c r="D12081" s="749" t="s">
        <v>30988</v>
      </c>
      <c r="E12081" s="749" t="s">
        <v>30989</v>
      </c>
      <c r="F12081" s="749" t="s">
        <v>30990</v>
      </c>
      <c r="G12081" s="749" t="s">
        <v>30917</v>
      </c>
      <c r="H12081" s="749" t="s">
        <v>30918</v>
      </c>
      <c r="I12081" s="749" t="s">
        <v>52</v>
      </c>
      <c r="J12081" s="749" t="n">
        <v>55.64</v>
      </c>
    </row>
    <row collapsed="false" customFormat="false" customHeight="true" hidden="true" ht="12.75" outlineLevel="0" r="12082">
      <c r="A12082" s="749" t="s">
        <v>30992</v>
      </c>
      <c r="B12082" s="749" t="str">
        <f aca="false">C12082&amp;D12082&amp;E12082&amp;F12082&amp;G12082&amp;H12082</f>
        <v>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v>
      </c>
      <c r="C12082" s="749" t="s">
        <v>30987</v>
      </c>
      <c r="D12082" s="749" t="s">
        <v>30993</v>
      </c>
      <c r="E12082" s="749" t="s">
        <v>30994</v>
      </c>
      <c r="F12082" s="749" t="s">
        <v>30995</v>
      </c>
      <c r="G12082" s="749" t="s">
        <v>30996</v>
      </c>
      <c r="H12082" s="749" t="s">
        <v>30997</v>
      </c>
      <c r="I12082" s="749" t="s">
        <v>52</v>
      </c>
      <c r="J12082" s="749" t="n">
        <v>68.44</v>
      </c>
    </row>
    <row collapsed="false" customFormat="false" customHeight="true" hidden="true" ht="12.75" outlineLevel="0" r="12083">
      <c r="A12083" s="749" t="s">
        <v>30998</v>
      </c>
      <c r="B12083" s="749" t="str">
        <f aca="false">C12083&amp;D12083&amp;E12083&amp;F12083&amp;G12083&amp;H12083</f>
        <v>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v>
      </c>
      <c r="C12083" s="749" t="s">
        <v>30987</v>
      </c>
      <c r="D12083" s="749" t="s">
        <v>30993</v>
      </c>
      <c r="E12083" s="749" t="s">
        <v>30994</v>
      </c>
      <c r="F12083" s="749" t="s">
        <v>30995</v>
      </c>
      <c r="G12083" s="749" t="s">
        <v>30996</v>
      </c>
      <c r="H12083" s="749" t="s">
        <v>30997</v>
      </c>
      <c r="I12083" s="749" t="s">
        <v>52</v>
      </c>
      <c r="J12083" s="749" t="n">
        <v>66.96</v>
      </c>
    </row>
    <row collapsed="false" customFormat="false" customHeight="true" hidden="true" ht="12.75" outlineLevel="0" r="12084">
      <c r="A12084" s="749" t="s">
        <v>30999</v>
      </c>
      <c r="B12084" s="749" t="str">
        <f aca="false">C12084&amp;D12084&amp;E12084&amp;F12084&amp;G12084&amp;H12084</f>
        <v>REVESTIMENTO DE DRYWALL C/ESP.115MM(ESTRUTURA+CHAPA GESSO) ESTRUTURADA C/MONTANTES SIMPLES AUTOPORTANTES 90MM,FIX.A GUIAS HORIZ.90MM,AMBOS ACO GALVANIZADO C/ESP.0,5MM,COM DUAS CHAPAS GESSO ACARTONADO,SENDO UMA DO TIPO RF(RESISTENTE AO FOGO) E OUTRA ST,SP.12,5MM,LARG.1200MM,BORDA REBAIXADA,FIX.AOS MONTANTES POR MEIO PARAFUSOS.APLICACAO AREAS SECAS.FORN.COLOC.</v>
      </c>
      <c r="C12084" s="749" t="s">
        <v>31000</v>
      </c>
      <c r="D12084" s="749" t="s">
        <v>31001</v>
      </c>
      <c r="E12084" s="749" t="s">
        <v>31002</v>
      </c>
      <c r="F12084" s="749" t="s">
        <v>31003</v>
      </c>
      <c r="G12084" s="749" t="s">
        <v>31004</v>
      </c>
      <c r="H12084" s="749" t="s">
        <v>31005</v>
      </c>
      <c r="I12084" s="749" t="s">
        <v>52</v>
      </c>
      <c r="J12084" s="749" t="n">
        <v>54.59</v>
      </c>
    </row>
    <row collapsed="false" customFormat="false" customHeight="true" hidden="true" ht="12.75" outlineLevel="0" r="12085">
      <c r="A12085" s="749" t="s">
        <v>31006</v>
      </c>
      <c r="B12085" s="749" t="str">
        <f aca="false">C12085&amp;D12085&amp;E12085&amp;F12085&amp;G12085&amp;H12085</f>
        <v>REVESTIMENTO DE DRYWALL C/ESP.115MM(ESTRUTURA+CHAPA GESSO) ESTRUTURADA C/MONTANTES SIMPLES AUTOPORTANTES 90MM,FIX.A GUIAS HORIZ.90MM,AMBOS ACO GALVANIZADO C/ESP.0,5MM,COM DUAS CHAPAS GESSO ACARTONADO,SENDO UMA DO TIPO RF(RESISTENTE AO FOGO) E OUTRA ST,SP.12,5MM,LARG.1200MM,BORDA REBAIXADA,FIX.AOS MONTANTES POR MEIO PARAFUSOS.APLICACAO AREAS SECAS.FORN.COLOC.</v>
      </c>
      <c r="C12085" s="749" t="s">
        <v>31000</v>
      </c>
      <c r="D12085" s="749" t="s">
        <v>31001</v>
      </c>
      <c r="E12085" s="749" t="s">
        <v>31002</v>
      </c>
      <c r="F12085" s="749" t="s">
        <v>31003</v>
      </c>
      <c r="G12085" s="749" t="s">
        <v>31004</v>
      </c>
      <c r="H12085" s="749" t="s">
        <v>31005</v>
      </c>
      <c r="I12085" s="749" t="s">
        <v>52</v>
      </c>
      <c r="J12085" s="749" t="n">
        <v>53.35</v>
      </c>
    </row>
    <row collapsed="false" customFormat="false" customHeight="true" hidden="true" ht="12.75" outlineLevel="0" r="12086">
      <c r="A12086" s="749" t="s">
        <v>31007</v>
      </c>
      <c r="B12086" s="749" t="str">
        <f aca="false">C12086&amp;D12086&amp;E12086&amp;F12086&amp;G12086&amp;H12086</f>
        <v>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v>
      </c>
      <c r="C12086" s="749" t="s">
        <v>30987</v>
      </c>
      <c r="D12086" s="749" t="s">
        <v>30988</v>
      </c>
      <c r="E12086" s="749" t="s">
        <v>31008</v>
      </c>
      <c r="F12086" s="749" t="s">
        <v>31009</v>
      </c>
      <c r="G12086" s="749" t="s">
        <v>31010</v>
      </c>
      <c r="H12086" s="749" t="s">
        <v>31011</v>
      </c>
      <c r="I12086" s="749" t="s">
        <v>52</v>
      </c>
      <c r="J12086" s="749" t="n">
        <v>66.15</v>
      </c>
    </row>
    <row collapsed="false" customFormat="false" customHeight="true" hidden="true" ht="12.75" outlineLevel="0" r="12087">
      <c r="A12087" s="749" t="s">
        <v>31012</v>
      </c>
      <c r="B12087" s="749" t="str">
        <f aca="false">C12087&amp;D12087&amp;E12087&amp;F12087&amp;G12087&amp;H12087</f>
        <v>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v>
      </c>
      <c r="C12087" s="749" t="s">
        <v>30987</v>
      </c>
      <c r="D12087" s="749" t="s">
        <v>30988</v>
      </c>
      <c r="E12087" s="749" t="s">
        <v>31008</v>
      </c>
      <c r="F12087" s="749" t="s">
        <v>31009</v>
      </c>
      <c r="G12087" s="749" t="s">
        <v>31010</v>
      </c>
      <c r="H12087" s="749" t="s">
        <v>31011</v>
      </c>
      <c r="I12087" s="749" t="s">
        <v>52</v>
      </c>
      <c r="J12087" s="749" t="n">
        <v>64.67</v>
      </c>
    </row>
    <row collapsed="false" customFormat="false" customHeight="true" hidden="true" ht="12.75" outlineLevel="0" r="12088">
      <c r="A12088" s="749" t="s">
        <v>31013</v>
      </c>
      <c r="B12088" s="749" t="str">
        <f aca="false">C12088&amp;D12088&amp;E12088&amp;F12088&amp;G12088&amp;H12088</f>
        <v>REVESTIMENTO TEXTURIZADO FOSCO PARA USO EXTERNO SOBRE SUPERFICIE CAMURCADA OU CONCRETO LISO,COM 2MM DE ESPESSURA,EXECUTADO COM PO CREPE ATB,NA COR INDICADA,SOBRE ADITIVOS C/2 DEMAOS DE ACABAMENTO</v>
      </c>
      <c r="C12088" s="749" t="s">
        <v>31014</v>
      </c>
      <c r="D12088" s="749" t="s">
        <v>31015</v>
      </c>
      <c r="E12088" s="749" t="s">
        <v>31016</v>
      </c>
      <c r="F12088" s="749" t="s">
        <v>31017</v>
      </c>
      <c r="I12088" s="749" t="s">
        <v>52</v>
      </c>
      <c r="J12088" s="749" t="n">
        <v>43.76</v>
      </c>
    </row>
    <row collapsed="false" customFormat="false" customHeight="true" hidden="true" ht="12.75" outlineLevel="0" r="12089">
      <c r="A12089" s="749" t="s">
        <v>31018</v>
      </c>
      <c r="B12089" s="749" t="str">
        <f aca="false">C12089&amp;D12089&amp;E12089&amp;F12089&amp;G12089&amp;H12089</f>
        <v>REVESTIMENTO TEXTURIZADO FOSCO PARA USO EXTERNO SOBRE SUPERFICIE CAMURCADA OU CONCRETO LISO,COM 2MM DE ESPESSURA,EXECUTADO COM PO CREPE ATB,NA COR INDICADA,SOBRE ADITIVOS C/2 DEMAOS DE ACABAMENTO</v>
      </c>
      <c r="C12089" s="749" t="s">
        <v>31014</v>
      </c>
      <c r="D12089" s="749" t="s">
        <v>31015</v>
      </c>
      <c r="E12089" s="749" t="s">
        <v>31016</v>
      </c>
      <c r="F12089" s="749" t="s">
        <v>31017</v>
      </c>
      <c r="I12089" s="749" t="s">
        <v>52</v>
      </c>
      <c r="J12089" s="749" t="n">
        <v>39.49</v>
      </c>
    </row>
    <row collapsed="false" customFormat="false" customHeight="true" hidden="true" ht="12.75" outlineLevel="0" r="12090">
      <c r="A12090" s="749" t="s">
        <v>31019</v>
      </c>
      <c r="B12090" s="749" t="str">
        <f aca="false">C12090&amp;D12090&amp;E12090&amp;F12090&amp;G12090&amp;H12090</f>
        <v>VENEZIANA VERTICAL(BRISE SOLEIL)DE CHAPA DE FIBROCIMENTO,SEM AMIANTO,DE 12MM DE ESPESSURA,COM 400MM DE LARGURA,FIXADO EM CANTONEIRAS DE ACO APARAFUSADAS E MEDIDA PELA AREA COLOCADA.FORNECIMENTO E COLOCACAO</v>
      </c>
      <c r="C12090" s="749" t="s">
        <v>31020</v>
      </c>
      <c r="D12090" s="749" t="s">
        <v>31021</v>
      </c>
      <c r="E12090" s="749" t="s">
        <v>31022</v>
      </c>
      <c r="F12090" s="749" t="s">
        <v>14939</v>
      </c>
      <c r="I12090" s="749" t="s">
        <v>52</v>
      </c>
      <c r="J12090" s="749" t="n">
        <v>154.75</v>
      </c>
    </row>
    <row collapsed="false" customFormat="false" customHeight="true" hidden="true" ht="12.75" outlineLevel="0" r="12091">
      <c r="A12091" s="749" t="s">
        <v>31023</v>
      </c>
      <c r="B12091" s="749" t="str">
        <f aca="false">C12091&amp;D12091&amp;E12091&amp;F12091&amp;G12091&amp;H12091</f>
        <v>VENEZIANA VERTICAL(BRISE SOLEIL)DE CHAPA DE FIBROCIMENTO,SEM AMIANTO,DE 12MM DE ESPESSURA,COM 400MM DE LARGURA,FIXADO EM CANTONEIRAS DE ACO APARAFUSADAS E MEDIDA PELA AREA COLOCADA.FORNECIMENTO E COLOCACAO</v>
      </c>
      <c r="C12091" s="749" t="s">
        <v>31020</v>
      </c>
      <c r="D12091" s="749" t="s">
        <v>31021</v>
      </c>
      <c r="E12091" s="749" t="s">
        <v>31022</v>
      </c>
      <c r="F12091" s="749" t="s">
        <v>14939</v>
      </c>
      <c r="I12091" s="749" t="s">
        <v>52</v>
      </c>
      <c r="J12091" s="749" t="n">
        <v>146.36</v>
      </c>
    </row>
    <row collapsed="false" customFormat="false" customHeight="true" hidden="true" ht="12.75" outlineLevel="0" r="12092">
      <c r="A12092" s="749" t="s">
        <v>31024</v>
      </c>
      <c r="B12092" s="749" t="str">
        <f aca="false">C12092&amp;D12092&amp;E12092&amp;F12092&amp;G12092&amp;H12092</f>
        <v>VENEZIANA VERTICAL(BRISE SOLEIL)DE CHAPA DE ALUMINIO,COM 1,2MM DE ESPESSURA,FIXADO EM CANTONEIRAS DE ACO APARAFUSADAS,EMEDIDA PELA AREA COLOCADA.FORNECIMENTO E COLOCACAO</v>
      </c>
      <c r="C12092" s="749" t="s">
        <v>31025</v>
      </c>
      <c r="D12092" s="749" t="s">
        <v>31026</v>
      </c>
      <c r="E12092" s="749" t="s">
        <v>31027</v>
      </c>
      <c r="I12092" s="749" t="s">
        <v>52</v>
      </c>
      <c r="J12092" s="749" t="n">
        <v>592.6</v>
      </c>
    </row>
    <row collapsed="false" customFormat="false" customHeight="true" hidden="true" ht="12.75" outlineLevel="0" r="12093">
      <c r="A12093" s="749" t="s">
        <v>31028</v>
      </c>
      <c r="B12093" s="749" t="str">
        <f aca="false">C12093&amp;D12093&amp;E12093&amp;F12093&amp;G12093&amp;H12093</f>
        <v>VENEZIANA VERTICAL(BRISE SOLEIL)DE CHAPA DE ALUMINIO,COM 1,2MM DE ESPESSURA,FIXADO EM CANTONEIRAS DE ACO APARAFUSADAS,EMEDIDA PELA AREA COLOCADA.FORNECIMENTO E COLOCACAO</v>
      </c>
      <c r="C12093" s="749" t="s">
        <v>31025</v>
      </c>
      <c r="D12093" s="749" t="s">
        <v>31026</v>
      </c>
      <c r="E12093" s="749" t="s">
        <v>31027</v>
      </c>
      <c r="I12093" s="749" t="s">
        <v>52</v>
      </c>
      <c r="J12093" s="749" t="n">
        <v>584.21</v>
      </c>
    </row>
    <row collapsed="false" customFormat="false" customHeight="true" hidden="true" ht="12.75" outlineLevel="0" r="12094">
      <c r="A12094" s="749" t="s">
        <v>31029</v>
      </c>
      <c r="B12094" s="749" t="str">
        <f aca="false">C12094&amp;D12094&amp;E12094&amp;F12094&amp;G12094&amp;H12094</f>
        <v>REVESTIMENTO EM CHAPA LAMINADA COM ACABAMENTO TEXTURIZADO,DE 1,3MM DE ESPESSURA,EM PAREDES, SOBRE REVESTIMENTO LIXADO EESCOVADO</v>
      </c>
      <c r="C12094" s="749" t="s">
        <v>31030</v>
      </c>
      <c r="D12094" s="749" t="s">
        <v>31031</v>
      </c>
      <c r="E12094" s="749" t="s">
        <v>31032</v>
      </c>
      <c r="I12094" s="749" t="s">
        <v>52</v>
      </c>
      <c r="J12094" s="749" t="n">
        <v>94.71</v>
      </c>
    </row>
    <row collapsed="false" customFormat="false" customHeight="true" hidden="true" ht="12.75" outlineLevel="0" r="12095">
      <c r="A12095" s="749" t="s">
        <v>31033</v>
      </c>
      <c r="B12095" s="749" t="str">
        <f aca="false">C12095&amp;D12095&amp;E12095&amp;F12095&amp;G12095&amp;H12095</f>
        <v>REVESTIMENTO EM CHAPA LAMINADA COM ACABAMENTO TEXTURIZADO,DE 1,3MM DE ESPESSURA,EM PAREDES, SOBRE REVESTIMENTO LIXADO EESCOVADO</v>
      </c>
      <c r="C12095" s="749" t="s">
        <v>31030</v>
      </c>
      <c r="D12095" s="749" t="s">
        <v>31031</v>
      </c>
      <c r="E12095" s="749" t="s">
        <v>31032</v>
      </c>
      <c r="I12095" s="749" t="s">
        <v>52</v>
      </c>
      <c r="J12095" s="749" t="n">
        <v>90.66</v>
      </c>
    </row>
    <row collapsed="false" customFormat="false" customHeight="true" hidden="true" ht="12.75" outlineLevel="0" r="12096">
      <c r="A12096" s="749" t="s">
        <v>31034</v>
      </c>
      <c r="B12096" s="749" t="str">
        <f aca="false">C12096&amp;D12096&amp;E12096&amp;F12096&amp;G12096&amp;H12096</f>
        <v>REVESTIMENTO EM CHAPA LAMINADA COM ACABAMENTO BRILHANTE,DE 0,8MM DE ESPESSURA,SOBRE PECAS DE MADEIRA AMPLAS,COMO PORTAS,MESAS,ARMARIOS E PRATELEIRAS FUNDAS</v>
      </c>
      <c r="C12096" s="749" t="s">
        <v>31035</v>
      </c>
      <c r="D12096" s="749" t="s">
        <v>31036</v>
      </c>
      <c r="E12096" s="749" t="s">
        <v>31037</v>
      </c>
      <c r="I12096" s="749" t="s">
        <v>52</v>
      </c>
      <c r="J12096" s="749" t="n">
        <v>85.1</v>
      </c>
    </row>
    <row collapsed="false" customFormat="false" customHeight="true" hidden="true" ht="12.75" outlineLevel="0" r="12097">
      <c r="A12097" s="749" t="s">
        <v>31038</v>
      </c>
      <c r="B12097" s="749" t="str">
        <f aca="false">C12097&amp;D12097&amp;E12097&amp;F12097&amp;G12097&amp;H12097</f>
        <v>REVESTIMENTO EM CHAPA LAMINADA COM ACABAMENTO BRILHANTE,DE 0,8MM DE ESPESSURA,SOBRE PECAS DE MADEIRA AMPLAS,COMO PORTAS,MESAS,ARMARIOS E PRATELEIRAS FUNDAS</v>
      </c>
      <c r="C12097" s="749" t="s">
        <v>31035</v>
      </c>
      <c r="D12097" s="749" t="s">
        <v>31036</v>
      </c>
      <c r="E12097" s="749" t="s">
        <v>31037</v>
      </c>
      <c r="I12097" s="749" t="s">
        <v>52</v>
      </c>
      <c r="J12097" s="749" t="n">
        <v>77.5</v>
      </c>
    </row>
    <row collapsed="false" customFormat="false" customHeight="true" hidden="true" ht="12.75" outlineLevel="0" r="12098">
      <c r="A12098" s="749" t="s">
        <v>31039</v>
      </c>
      <c r="B12098" s="749" t="str">
        <f aca="false">C12098&amp;D12098&amp;E12098&amp;F12098&amp;G12098&amp;H12098</f>
        <v>REVESTIMENTO EM CHAPA LAMINADA COM ACABAMENTO BRILHANTE,DE 0,8MM DE ESPESSURA,SOBRE PECAS AMPLAS EM UMA SO DIMENSAO,COMOPRATELEIRAS COMUNS,CAIXOES DE ESQUADRIAS E COLUNAS PRISMATICAS</v>
      </c>
      <c r="C12098" s="749" t="s">
        <v>31035</v>
      </c>
      <c r="D12098" s="749" t="s">
        <v>31040</v>
      </c>
      <c r="E12098" s="749" t="s">
        <v>31041</v>
      </c>
      <c r="F12098" s="749" t="s">
        <v>31042</v>
      </c>
      <c r="I12098" s="749" t="s">
        <v>52</v>
      </c>
      <c r="J12098" s="749" t="n">
        <v>113.57</v>
      </c>
    </row>
    <row collapsed="false" customFormat="false" customHeight="true" hidden="true" ht="12.75" outlineLevel="0" r="12099">
      <c r="A12099" s="749" t="s">
        <v>31043</v>
      </c>
      <c r="B12099" s="749" t="str">
        <f aca="false">C12099&amp;D12099&amp;E12099&amp;F12099&amp;G12099&amp;H12099</f>
        <v>REVESTIMENTO EM CHAPA LAMINADA COM ACABAMENTO BRILHANTE,DE 0,8MM DE ESPESSURA,SOBRE PECAS AMPLAS EM UMA SO DIMENSAO,COMOPRATELEIRAS COMUNS,CAIXOES DE ESQUADRIAS E COLUNAS PRISMATICAS</v>
      </c>
      <c r="C12099" s="749" t="s">
        <v>31035</v>
      </c>
      <c r="D12099" s="749" t="s">
        <v>31040</v>
      </c>
      <c r="E12099" s="749" t="s">
        <v>31041</v>
      </c>
      <c r="F12099" s="749" t="s">
        <v>31042</v>
      </c>
      <c r="I12099" s="749" t="s">
        <v>52</v>
      </c>
      <c r="J12099" s="749" t="n">
        <v>102.17</v>
      </c>
    </row>
    <row collapsed="false" customFormat="false" customHeight="true" hidden="true" ht="12.75" outlineLevel="0" r="12100">
      <c r="A12100" s="749" t="s">
        <v>31044</v>
      </c>
      <c r="B12100" s="749" t="str">
        <f aca="false">C12100&amp;D12100&amp;E12100&amp;F12100&amp;G12100&amp;H12100</f>
        <v>REVESTIMENTO EM CHAPA LAMINADA COM ACABAMENTO BRILHANTE, DE0,8MM DE ESPESSURA, SOBRE GAVETAS, ARMARIOS, CONSOLOS, MESAS PEQUENAS E MOLDURAS</v>
      </c>
      <c r="C12100" s="749" t="s">
        <v>31045</v>
      </c>
      <c r="D12100" s="749" t="s">
        <v>31046</v>
      </c>
      <c r="E12100" s="749" t="s">
        <v>31047</v>
      </c>
      <c r="I12100" s="749" t="s">
        <v>52</v>
      </c>
      <c r="J12100" s="749" t="n">
        <v>142.04</v>
      </c>
    </row>
    <row collapsed="false" customFormat="false" customHeight="true" hidden="true" ht="12.75" outlineLevel="0" r="12101">
      <c r="A12101" s="749" t="s">
        <v>31048</v>
      </c>
      <c r="B12101" s="749" t="str">
        <f aca="false">C12101&amp;D12101&amp;E12101&amp;F12101&amp;G12101&amp;H12101</f>
        <v>REVESTIMENTO EM CHAPA LAMINADA COM ACABAMENTO BRILHANTE, DE0,8MM DE ESPESSURA, SOBRE GAVETAS, ARMARIOS, CONSOLOS, MESAS PEQUENAS E MOLDURAS</v>
      </c>
      <c r="C12101" s="749" t="s">
        <v>31045</v>
      </c>
      <c r="D12101" s="749" t="s">
        <v>31046</v>
      </c>
      <c r="E12101" s="749" t="s">
        <v>31047</v>
      </c>
      <c r="I12101" s="749" t="s">
        <v>52</v>
      </c>
      <c r="J12101" s="749" t="n">
        <v>126.84</v>
      </c>
    </row>
    <row collapsed="false" customFormat="false" customHeight="true" hidden="true" ht="12.75" outlineLevel="0" r="12102">
      <c r="A12102" s="749" t="s">
        <v>31049</v>
      </c>
      <c r="B12102" s="749" t="str">
        <f aca="false">C12102&amp;D12102&amp;E12102&amp;F12102&amp;G12102&amp;H12102</f>
        <v>REVESTIMENTO EM PAINEIS MELAMINICOS AUPOPORTANTES,PARA USOSOBRE LAMINAS DE CHUMBO,EM SALAS RADIOLOGICAS COM SISTEMA DEESTANQUEIDADE DOS RAIOS-X E GAMA</v>
      </c>
      <c r="C12102" s="749" t="s">
        <v>31050</v>
      </c>
      <c r="D12102" s="749" t="s">
        <v>31051</v>
      </c>
      <c r="E12102" s="749" t="s">
        <v>31052</v>
      </c>
      <c r="I12102" s="749" t="s">
        <v>52</v>
      </c>
      <c r="J12102" s="749" t="n">
        <v>303</v>
      </c>
    </row>
    <row collapsed="false" customFormat="false" customHeight="true" hidden="true" ht="12.75" outlineLevel="0" r="12103">
      <c r="A12103" s="749" t="s">
        <v>31053</v>
      </c>
      <c r="B12103" s="749" t="str">
        <f aca="false">C12103&amp;D12103&amp;E12103&amp;F12103&amp;G12103&amp;H12103</f>
        <v>REVESTIMENTO EM PAINEIS MELAMINICOS AUPOPORTANTES,PARA USOSOBRE LAMINAS DE CHUMBO,EM SALAS RADIOLOGICAS COM SISTEMA DEESTANQUEIDADE DOS RAIOS-X E GAMA</v>
      </c>
      <c r="C12103" s="749" t="s">
        <v>31050</v>
      </c>
      <c r="D12103" s="749" t="s">
        <v>31051</v>
      </c>
      <c r="E12103" s="749" t="s">
        <v>31052</v>
      </c>
      <c r="I12103" s="749" t="s">
        <v>52</v>
      </c>
      <c r="J12103" s="749" t="n">
        <v>285.64</v>
      </c>
    </row>
    <row collapsed="false" customFormat="false" customHeight="true" hidden="true" ht="12.75" outlineLevel="0" r="12104">
      <c r="A12104" s="749" t="s">
        <v>31054</v>
      </c>
      <c r="B12104" s="749" t="str">
        <f aca="false">C12104&amp;D12104&amp;E12104&amp;F12104&amp;G12104&amp;H12104</f>
        <v>PROTETOR DE PAREDE(BATE-MACA), COM 20CM DE LARGURA, VINIL DE ALTO IMPACTO,ANTICHAMA E LAVAVEL,ACABAMENTO TEXTURIZADO E BARRA RETENTORA EM ALUMINIO COM GRAMPOS RESISTENTES.FORNECIMENTO E COLOCACAO</v>
      </c>
      <c r="C12104" s="749" t="s">
        <v>31055</v>
      </c>
      <c r="D12104" s="749" t="s">
        <v>31056</v>
      </c>
      <c r="E12104" s="749" t="s">
        <v>31057</v>
      </c>
      <c r="F12104" s="749" t="s">
        <v>31058</v>
      </c>
      <c r="I12104" s="749" t="s">
        <v>236</v>
      </c>
      <c r="J12104" s="749" t="n">
        <v>202.85</v>
      </c>
    </row>
    <row collapsed="false" customFormat="false" customHeight="true" hidden="true" ht="12.75" outlineLevel="0" r="12105">
      <c r="A12105" s="749" t="s">
        <v>31059</v>
      </c>
      <c r="B12105" s="749" t="str">
        <f aca="false">C12105&amp;D12105&amp;E12105&amp;F12105&amp;G12105&amp;H12105</f>
        <v>PROTETOR DE PAREDE(BATE-MACA), COM 20CM DE LARGURA, VINIL DE ALTO IMPACTO,ANTICHAMA E LAVAVEL,ACABAMENTO TEXTURIZADO E BARRA RETENTORA EM ALUMINIO COM GRAMPOS RESISTENTES.FORNECIMENTO E COLOCACAO</v>
      </c>
      <c r="C12105" s="749" t="s">
        <v>31055</v>
      </c>
      <c r="D12105" s="749" t="s">
        <v>31056</v>
      </c>
      <c r="E12105" s="749" t="s">
        <v>31057</v>
      </c>
      <c r="F12105" s="749" t="s">
        <v>31058</v>
      </c>
      <c r="I12105" s="749" t="s">
        <v>236</v>
      </c>
      <c r="J12105" s="749" t="n">
        <v>202.06</v>
      </c>
    </row>
    <row collapsed="false" customFormat="false" customHeight="true" hidden="true" ht="12.75" outlineLevel="0" r="12106">
      <c r="A12106" s="749" t="s">
        <v>31060</v>
      </c>
      <c r="B12106" s="749" t="str">
        <f aca="false">C12106&amp;D12106&amp;E12106&amp;F12106&amp;G12106&amp;H12106</f>
        <v>PROTETOR DE PAREDE(BATE-MACA),COM 14CM DE LARGURA,VINIL DE ALTO IMPACTO,ANTICHAMA E LAVAVEL,ACABAMENTO TEXTURIZADO E BARRA RETENTORA EM ALUMINIO COM GRAMPOS RESISTENTES E SUPORTE COM TRAVA RAPIDA.FORNECIMENTO E COLOCACAO</v>
      </c>
      <c r="C12106" s="749" t="s">
        <v>31061</v>
      </c>
      <c r="D12106" s="749" t="s">
        <v>31062</v>
      </c>
      <c r="E12106" s="749" t="s">
        <v>31063</v>
      </c>
      <c r="F12106" s="749" t="s">
        <v>31064</v>
      </c>
      <c r="I12106" s="749" t="s">
        <v>236</v>
      </c>
      <c r="J12106" s="749" t="n">
        <v>199.45</v>
      </c>
    </row>
    <row collapsed="false" customFormat="false" customHeight="true" hidden="true" ht="12.75" outlineLevel="0" r="12107">
      <c r="A12107" s="749" t="s">
        <v>31065</v>
      </c>
      <c r="B12107" s="749" t="str">
        <f aca="false">C12107&amp;D12107&amp;E12107&amp;F12107&amp;G12107&amp;H12107</f>
        <v>PROTETOR DE PAREDE(BATE-MACA),COM 14CM DE LARGURA,VINIL DE ALTO IMPACTO,ANTICHAMA E LAVAVEL,ACABAMENTO TEXTURIZADO E BARRA RETENTORA EM ALUMINIO COM GRAMPOS RESISTENTES E SUPORTE COM TRAVA RAPIDA.FORNECIMENTO E COLOCACAO</v>
      </c>
      <c r="C12107" s="749" t="s">
        <v>31061</v>
      </c>
      <c r="D12107" s="749" t="s">
        <v>31062</v>
      </c>
      <c r="E12107" s="749" t="s">
        <v>31063</v>
      </c>
      <c r="F12107" s="749" t="s">
        <v>31064</v>
      </c>
      <c r="I12107" s="749" t="s">
        <v>236</v>
      </c>
      <c r="J12107" s="749" t="n">
        <v>198.66</v>
      </c>
    </row>
    <row collapsed="false" customFormat="false" customHeight="true" hidden="true" ht="12.75" outlineLevel="0" r="12108">
      <c r="A12108" s="749" t="s">
        <v>31066</v>
      </c>
      <c r="B12108" s="749" t="str">
        <f aca="false">C12108&amp;D12108&amp;E12108&amp;F12108&amp;G12108&amp;H12108</f>
        <v>PROTETOR DE PAREDE(BATE-MACA),COM 12,7CM DE LARGURA,VINIL DE ALTO IMPACTO,ANTICHAMA E LAVAVEL,ACABAMENTO TEXTURIZADO E BARRA RETENTORA EM ALUMINIO COM GRAMPOS RESISTENTES.FORNECIMENTO E COLOCACAO</v>
      </c>
      <c r="C12108" s="749" t="s">
        <v>31067</v>
      </c>
      <c r="D12108" s="749" t="s">
        <v>31056</v>
      </c>
      <c r="E12108" s="749" t="s">
        <v>31057</v>
      </c>
      <c r="F12108" s="749" t="s">
        <v>31058</v>
      </c>
      <c r="I12108" s="749" t="s">
        <v>236</v>
      </c>
      <c r="J12108" s="749" t="n">
        <v>155.92</v>
      </c>
    </row>
    <row collapsed="false" customFormat="false" customHeight="true" hidden="true" ht="12.75" outlineLevel="0" r="12109">
      <c r="A12109" s="749" t="s">
        <v>31068</v>
      </c>
      <c r="B12109" s="749" t="str">
        <f aca="false">C12109&amp;D12109&amp;E12109&amp;F12109&amp;G12109&amp;H12109</f>
        <v>PROTETOR DE PAREDE(BATE-MACA),COM 12,7CM DE LARGURA,VINIL DE ALTO IMPACTO,ANTICHAMA E LAVAVEL,ACABAMENTO TEXTURIZADO E BARRA RETENTORA EM ALUMINIO COM GRAMPOS RESISTENTES.FORNECIMENTO E COLOCACAO</v>
      </c>
      <c r="C12109" s="749" t="s">
        <v>31067</v>
      </c>
      <c r="D12109" s="749" t="s">
        <v>31056</v>
      </c>
      <c r="E12109" s="749" t="s">
        <v>31057</v>
      </c>
      <c r="F12109" s="749" t="s">
        <v>31058</v>
      </c>
      <c r="I12109" s="749" t="s">
        <v>236</v>
      </c>
      <c r="J12109" s="749" t="n">
        <v>155.13</v>
      </c>
    </row>
    <row collapsed="false" customFormat="false" customHeight="true" hidden="true" ht="12.75" outlineLevel="0" r="12110">
      <c r="A12110" s="749" t="s">
        <v>31069</v>
      </c>
      <c r="B12110" s="749" t="str">
        <f aca="false">C12110&amp;D12110&amp;E12110&amp;F12110&amp;G12110&amp;H12110</f>
        <v>PROTECAO DE PORTAS EM VINIL DE ALTO IMPACTO,COM ACABAMENTO TEXTURIZADO,VARIAS CORES.FORNECIMENTO E COLOCACAO</v>
      </c>
      <c r="C12110" s="749" t="s">
        <v>31070</v>
      </c>
      <c r="D12110" s="749" t="s">
        <v>31071</v>
      </c>
      <c r="I12110" s="749" t="s">
        <v>52</v>
      </c>
      <c r="J12110" s="749" t="n">
        <v>184.45</v>
      </c>
    </row>
    <row collapsed="false" customFormat="false" customHeight="true" hidden="true" ht="12.75" outlineLevel="0" r="12111">
      <c r="A12111" s="749" t="s">
        <v>31072</v>
      </c>
      <c r="B12111" s="749" t="str">
        <f aca="false">C12111&amp;D12111&amp;E12111&amp;F12111&amp;G12111&amp;H12111</f>
        <v>PROTECAO DE PORTAS EM VINIL DE ALTO IMPACTO,COM ACABAMENTO TEXTURIZADO,VARIAS CORES.FORNECIMENTO E COLOCACAO</v>
      </c>
      <c r="C12111" s="749" t="s">
        <v>31070</v>
      </c>
      <c r="D12111" s="749" t="s">
        <v>31071</v>
      </c>
      <c r="I12111" s="749" t="s">
        <v>52</v>
      </c>
      <c r="J12111" s="749" t="n">
        <v>179.52</v>
      </c>
    </row>
    <row collapsed="false" customFormat="false" customHeight="true" hidden="true" ht="12.75" outlineLevel="0" r="12112">
      <c r="A12112" s="749" t="s">
        <v>31073</v>
      </c>
      <c r="B12112" s="749" t="str">
        <f aca="false">C12112&amp;D12112&amp;E12112&amp;F12112&amp;G12112&amp;H12112</f>
        <v>PISO CIMENTADO,COM 1,5CM DE ESPESSURA,COM ARGAMASSA DE CIMENTO E AREIA,NO TRACO 1:3,ALISADO A COLHER, SOBRE BASE EXISTENTE</v>
      </c>
      <c r="C12112" s="749" t="s">
        <v>31074</v>
      </c>
      <c r="D12112" s="749" t="s">
        <v>31075</v>
      </c>
      <c r="E12112" s="749" t="s">
        <v>31076</v>
      </c>
      <c r="I12112" s="749" t="s">
        <v>52</v>
      </c>
      <c r="J12112" s="749" t="n">
        <v>32.03</v>
      </c>
    </row>
    <row collapsed="false" customFormat="false" customHeight="true" hidden="true" ht="12.75" outlineLevel="0" r="12113">
      <c r="A12113" s="749" t="s">
        <v>31077</v>
      </c>
      <c r="B12113" s="749" t="str">
        <f aca="false">C12113&amp;D12113&amp;E12113&amp;F12113&amp;G12113&amp;H12113</f>
        <v>PISO CIMENTADO,COM 1,5CM DE ESPESSURA,COM ARGAMASSA DE CIMENTO E AREIA,NO TRACO 1:3,ALISADO A COLHER, SOBRE BASE EXISTENTE</v>
      </c>
      <c r="C12113" s="749" t="s">
        <v>31074</v>
      </c>
      <c r="D12113" s="749" t="s">
        <v>31075</v>
      </c>
      <c r="E12113" s="749" t="s">
        <v>31076</v>
      </c>
      <c r="I12113" s="749" t="s">
        <v>52</v>
      </c>
      <c r="J12113" s="749" t="n">
        <v>28.2</v>
      </c>
    </row>
    <row collapsed="false" customFormat="false" customHeight="true" hidden="true" ht="12.75" outlineLevel="0" r="12114">
      <c r="A12114" s="749" t="s">
        <v>31078</v>
      </c>
      <c r="B12114" s="749" t="str">
        <f aca="false">C12114&amp;D12114&amp;E12114&amp;F12114&amp;G12114&amp;H12114</f>
        <v>PISO CIMENTADO,COM 1,5CM DE ESPESSURA,COM ARGAMASSA DE CIMENTO E AREIA, NO TRACO 1:3, COM ACABAMENTO ASPERO, SOBRE BASEEXISTENTE</v>
      </c>
      <c r="C12114" s="749" t="s">
        <v>31074</v>
      </c>
      <c r="D12114" s="749" t="s">
        <v>31079</v>
      </c>
      <c r="E12114" s="749" t="s">
        <v>31080</v>
      </c>
      <c r="I12114" s="749" t="s">
        <v>52</v>
      </c>
      <c r="J12114" s="749" t="n">
        <v>29.19</v>
      </c>
    </row>
    <row collapsed="false" customFormat="false" customHeight="true" hidden="true" ht="12.75" outlineLevel="0" r="12115">
      <c r="A12115" s="749" t="s">
        <v>31081</v>
      </c>
      <c r="B12115" s="749" t="str">
        <f aca="false">C12115&amp;D12115&amp;E12115&amp;F12115&amp;G12115&amp;H12115</f>
        <v>PISO CIMENTADO,COM 1,5CM DE ESPESSURA,COM ARGAMASSA DE CIMENTO E AREIA, NO TRACO 1:3, COM ACABAMENTO ASPERO, SOBRE BASEEXISTENTE</v>
      </c>
      <c r="C12115" s="749" t="s">
        <v>31074</v>
      </c>
      <c r="D12115" s="749" t="s">
        <v>31079</v>
      </c>
      <c r="E12115" s="749" t="s">
        <v>31080</v>
      </c>
      <c r="I12115" s="749" t="s">
        <v>52</v>
      </c>
      <c r="J12115" s="749" t="n">
        <v>25.74</v>
      </c>
    </row>
    <row collapsed="false" customFormat="false" customHeight="true" hidden="true" ht="12.75" outlineLevel="0" r="12116">
      <c r="A12116" s="749" t="s">
        <v>31082</v>
      </c>
      <c r="B12116" s="749" t="str">
        <f aca="false">C12116&amp;D12116&amp;E12116&amp;F12116&amp;G12116&amp;H12116</f>
        <v>PISO CIMENTADO,COM 1,5CM DE ESPESSURA,COM ARGAMASSA DE CIMENTO E AREIA,NO TRACO 1:3,ALISADO A COLHER,COM CORANTE, SOBREBASE EXISTENTE</v>
      </c>
      <c r="C12116" s="749" t="s">
        <v>31074</v>
      </c>
      <c r="D12116" s="749" t="s">
        <v>31083</v>
      </c>
      <c r="E12116" s="749" t="s">
        <v>31084</v>
      </c>
      <c r="I12116" s="749" t="s">
        <v>52</v>
      </c>
      <c r="J12116" s="749" t="n">
        <v>43.85</v>
      </c>
    </row>
    <row collapsed="false" customFormat="false" customHeight="true" hidden="true" ht="12.75" outlineLevel="0" r="12117">
      <c r="A12117" s="749" t="s">
        <v>31085</v>
      </c>
      <c r="B12117" s="749" t="str">
        <f aca="false">C12117&amp;D12117&amp;E12117&amp;F12117&amp;G12117&amp;H12117</f>
        <v>PISO CIMENTADO,COM 1,5CM DE ESPESSURA,COM ARGAMASSA DE CIMENTO E AREIA,NO TRACO 1:3,ALISADO A COLHER,COM CORANTE, SOBREBASE EXISTENTE</v>
      </c>
      <c r="C12117" s="749" t="s">
        <v>31074</v>
      </c>
      <c r="D12117" s="749" t="s">
        <v>31083</v>
      </c>
      <c r="E12117" s="749" t="s">
        <v>31084</v>
      </c>
      <c r="I12117" s="749" t="s">
        <v>52</v>
      </c>
      <c r="J12117" s="749" t="n">
        <v>38.98</v>
      </c>
    </row>
    <row collapsed="false" customFormat="false" customHeight="true" hidden="true" ht="12.75" outlineLevel="0" r="12118">
      <c r="A12118" s="749" t="s">
        <v>31086</v>
      </c>
      <c r="B12118" s="749" t="str">
        <f aca="false">C12118&amp;D12118&amp;E12118&amp;F12118&amp;G12118&amp;H12118</f>
        <v>PISO CIMENTADO,COM 1,5CM DE ESPESSURA,COM ARGAMASSA DE CIMENTO E AREIA,NO TRACO 1:3,ALISADO A COLHER,COM IMPERMEABILIZANTE DE PEGA NORMAL ADICIONADO A AGUA DA ARGAMASSA NA DOSAGEM1:2,COM CORANTE,SOBRE BASE EXISTENTE</v>
      </c>
      <c r="C12118" s="749" t="s">
        <v>31074</v>
      </c>
      <c r="D12118" s="749" t="s">
        <v>31087</v>
      </c>
      <c r="E12118" s="749" t="s">
        <v>31088</v>
      </c>
      <c r="F12118" s="749" t="s">
        <v>31089</v>
      </c>
      <c r="I12118" s="749" t="s">
        <v>52</v>
      </c>
      <c r="J12118" s="749" t="n">
        <v>47.43</v>
      </c>
    </row>
    <row collapsed="false" customFormat="false" customHeight="true" hidden="true" ht="12.75" outlineLevel="0" r="12119">
      <c r="A12119" s="749" t="s">
        <v>31090</v>
      </c>
      <c r="B12119" s="749" t="str">
        <f aca="false">C12119&amp;D12119&amp;E12119&amp;F12119&amp;G12119&amp;H12119</f>
        <v>PISO CIMENTADO,COM 1,5CM DE ESPESSURA,COM ARGAMASSA DE CIMENTO E AREIA,NO TRACO 1:3,ALISADO A COLHER,COM IMPERMEABILIZANTE DE PEGA NORMAL ADICIONADO A AGUA DA ARGAMASSA NA DOSAGEM1:2,COM CORANTE,SOBRE BASE EXISTENTE</v>
      </c>
      <c r="C12119" s="749" t="s">
        <v>31074</v>
      </c>
      <c r="D12119" s="749" t="s">
        <v>31087</v>
      </c>
      <c r="E12119" s="749" t="s">
        <v>31088</v>
      </c>
      <c r="F12119" s="749" t="s">
        <v>31089</v>
      </c>
      <c r="I12119" s="749" t="s">
        <v>52</v>
      </c>
      <c r="J12119" s="749" t="n">
        <v>42.19</v>
      </c>
    </row>
    <row collapsed="false" customFormat="false" customHeight="true" hidden="true" ht="12.75" outlineLevel="0" r="12120">
      <c r="A12120" s="749" t="s">
        <v>31091</v>
      </c>
      <c r="B12120" s="749" t="str">
        <f aca="false">C12120&amp;D12120&amp;E12120&amp;F12120&amp;G12120&amp;H12120</f>
        <v>PISO CIMENTADO,COM 1,5CM DE ESPESSURA,COM ARGAMASSA DE CIMENTO E AREIA,NO TRACO 1:3,ALISADO A COLHER,COM JUNTAS BATIDASFORMANDO QUADROS,SOBRE BASE EXISTENTE</v>
      </c>
      <c r="C12120" s="749" t="s">
        <v>31074</v>
      </c>
      <c r="D12120" s="749" t="s">
        <v>31092</v>
      </c>
      <c r="E12120" s="749" t="s">
        <v>31093</v>
      </c>
      <c r="I12120" s="749" t="s">
        <v>52</v>
      </c>
      <c r="J12120" s="749" t="n">
        <v>43.12</v>
      </c>
    </row>
    <row collapsed="false" customFormat="false" customHeight="true" hidden="true" ht="12.75" outlineLevel="0" r="12121">
      <c r="A12121" s="749" t="s">
        <v>31094</v>
      </c>
      <c r="B12121" s="749" t="str">
        <f aca="false">C12121&amp;D12121&amp;E12121&amp;F12121&amp;G12121&amp;H12121</f>
        <v>PISO CIMENTADO,COM 1,5CM DE ESPESSURA,COM ARGAMASSA DE CIMENTO E AREIA,NO TRACO 1:3,ALISADO A COLHER,COM JUNTAS BATIDASFORMANDO QUADROS,SOBRE BASE EXISTENTE</v>
      </c>
      <c r="C12121" s="749" t="s">
        <v>31074</v>
      </c>
      <c r="D12121" s="749" t="s">
        <v>31092</v>
      </c>
      <c r="E12121" s="749" t="s">
        <v>31093</v>
      </c>
      <c r="I12121" s="749" t="s">
        <v>52</v>
      </c>
      <c r="J12121" s="749" t="n">
        <v>37.81</v>
      </c>
    </row>
    <row collapsed="false" customFormat="false" customHeight="true" hidden="true" ht="12.75" outlineLevel="0" r="12122">
      <c r="A12122" s="749" t="s">
        <v>31095</v>
      </c>
      <c r="B12122" s="749" t="str">
        <f aca="false">C12122&amp;D12122&amp;E12122&amp;F12122&amp;G12122&amp;H12122</f>
        <v>PISO CIMENTADO,COM 1,5CM DE ESPESSURA,COM ARGAMASSA DE CIMENTO E AREIA,NO TRACO 1:3,ALISADO A COLHER,COM NOVO ALISAMENTO, SOBRE PO DE CIMENTO ESPARGIDO E MOLHADO,SOBRE BASE EXISTENTE</v>
      </c>
      <c r="C12122" s="749" t="s">
        <v>31074</v>
      </c>
      <c r="D12122" s="749" t="s">
        <v>31096</v>
      </c>
      <c r="E12122" s="749" t="s">
        <v>31097</v>
      </c>
      <c r="F12122" s="749" t="s">
        <v>31076</v>
      </c>
      <c r="I12122" s="749" t="s">
        <v>52</v>
      </c>
      <c r="J12122" s="749" t="n">
        <v>39.6</v>
      </c>
    </row>
    <row collapsed="false" customFormat="false" customHeight="true" hidden="true" ht="12.75" outlineLevel="0" r="12123">
      <c r="A12123" s="749" t="s">
        <v>31098</v>
      </c>
      <c r="B12123" s="749" t="str">
        <f aca="false">C12123&amp;D12123&amp;E12123&amp;F12123&amp;G12123&amp;H12123</f>
        <v>PISO CIMENTADO,COM 1,5CM DE ESPESSURA,COM ARGAMASSA DE CIMENTO E AREIA,NO TRACO 1:3,ALISADO A COLHER,COM NOVO ALISAMENTO, SOBRE PO DE CIMENTO ESPARGIDO E MOLHADO,SOBRE BASE EXISTENTE</v>
      </c>
      <c r="C12123" s="749" t="s">
        <v>31074</v>
      </c>
      <c r="D12123" s="749" t="s">
        <v>31096</v>
      </c>
      <c r="E12123" s="749" t="s">
        <v>31097</v>
      </c>
      <c r="F12123" s="749" t="s">
        <v>31076</v>
      </c>
      <c r="I12123" s="749" t="s">
        <v>52</v>
      </c>
      <c r="J12123" s="749" t="n">
        <v>34.77</v>
      </c>
    </row>
    <row collapsed="false" customFormat="false" customHeight="true" hidden="true" ht="12.75" outlineLevel="0" r="12124">
      <c r="A12124" s="749" t="s">
        <v>31099</v>
      </c>
      <c r="B12124" s="749" t="str">
        <f aca="false">C12124&amp;D12124&amp;E12124&amp;F12124&amp;G12124&amp;H12124</f>
        <v>RODAPE DE ARGAMASSA DE CIMENTO E AREIA,NO TRACO 1:3,COM 15CM DE ALTURA E 2CM DE ESPESSURA,SOBRE PAREDE EM OSSO</v>
      </c>
      <c r="C12124" s="749" t="s">
        <v>31100</v>
      </c>
      <c r="D12124" s="749" t="s">
        <v>31101</v>
      </c>
      <c r="I12124" s="749" t="s">
        <v>236</v>
      </c>
      <c r="J12124" s="749" t="n">
        <v>15.42</v>
      </c>
    </row>
    <row collapsed="false" customFormat="false" customHeight="true" hidden="true" ht="12.75" outlineLevel="0" r="12125">
      <c r="A12125" s="749" t="s">
        <v>31102</v>
      </c>
      <c r="B12125" s="749" t="str">
        <f aca="false">C12125&amp;D12125&amp;E12125&amp;F12125&amp;G12125&amp;H12125</f>
        <v>RODAPE DE ARGAMASSA DE CIMENTO E AREIA,NO TRACO 1:3,COM 15CM DE ALTURA E 2CM DE ESPESSURA,SOBRE PAREDE EM OSSO</v>
      </c>
      <c r="C12125" s="749" t="s">
        <v>31100</v>
      </c>
      <c r="D12125" s="749" t="s">
        <v>31101</v>
      </c>
      <c r="I12125" s="749" t="s">
        <v>236</v>
      </c>
      <c r="J12125" s="749" t="n">
        <v>13.45</v>
      </c>
    </row>
    <row collapsed="false" customFormat="false" customHeight="true" hidden="true" ht="12.75" outlineLevel="0" r="12126">
      <c r="A12126" s="749" t="s">
        <v>31103</v>
      </c>
      <c r="B12126" s="749" t="str">
        <f aca="false">C12126&amp;D12126&amp;E12126&amp;F12126&amp;G12126&amp;H12126</f>
        <v>RODAPE DE ARGAMASSA DE CIMENTO E AREIA,NO TRACO 1:3,COM 15CM DE ALTURA E 2CM DE ESPESSURA,SOBRE PAREDE EM OSSO,COM CORANTE</v>
      </c>
      <c r="C12126" s="749" t="s">
        <v>31100</v>
      </c>
      <c r="D12126" s="749" t="s">
        <v>31104</v>
      </c>
      <c r="E12126" s="749" t="s">
        <v>31076</v>
      </c>
      <c r="I12126" s="749" t="s">
        <v>236</v>
      </c>
      <c r="J12126" s="749" t="n">
        <v>21.6</v>
      </c>
    </row>
    <row collapsed="false" customFormat="false" customHeight="true" hidden="true" ht="12.75" outlineLevel="0" r="12127">
      <c r="A12127" s="749" t="s">
        <v>31105</v>
      </c>
      <c r="B12127" s="749" t="str">
        <f aca="false">C12127&amp;D12127&amp;E12127&amp;F12127&amp;G12127&amp;H12127</f>
        <v>RODAPE DE ARGAMASSA DE CIMENTO E AREIA,NO TRACO 1:3,COM 15CM DE ALTURA E 2CM DE ESPESSURA,SOBRE PAREDE EM OSSO,COM CORANTE</v>
      </c>
      <c r="C12127" s="749" t="s">
        <v>31100</v>
      </c>
      <c r="D12127" s="749" t="s">
        <v>31104</v>
      </c>
      <c r="E12127" s="749" t="s">
        <v>31076</v>
      </c>
      <c r="I12127" s="749" t="s">
        <v>236</v>
      </c>
      <c r="J12127" s="749" t="n">
        <v>19.23</v>
      </c>
    </row>
    <row collapsed="false" customFormat="false" customHeight="true" hidden="true" ht="12.75" outlineLevel="0" r="12128">
      <c r="A12128" s="749" t="s">
        <v>31106</v>
      </c>
      <c r="B12128" s="749" t="str">
        <f aca="false">C12128&amp;D12128&amp;E12128&amp;F12128&amp;G12128&amp;H12128</f>
        <v>RODAPE DE ARGAMASSA DE CIMENTO E AREIA,NO TRACO 1:3,COM 7CMDE ALTURA E 2CM DE ESPESSURA,SOBRE PAREDE DE OSSO</v>
      </c>
      <c r="C12128" s="749" t="s">
        <v>31107</v>
      </c>
      <c r="D12128" s="749" t="s">
        <v>31108</v>
      </c>
      <c r="I12128" s="749" t="s">
        <v>236</v>
      </c>
      <c r="J12128" s="749" t="n">
        <v>12.54</v>
      </c>
    </row>
    <row collapsed="false" customFormat="false" customHeight="true" hidden="true" ht="12.75" outlineLevel="0" r="12129">
      <c r="A12129" s="749" t="s">
        <v>31109</v>
      </c>
      <c r="B12129" s="749" t="str">
        <f aca="false">C12129&amp;D12129&amp;E12129&amp;F12129&amp;G12129&amp;H12129</f>
        <v>RODAPE DE ARGAMASSA DE CIMENTO E AREIA,NO TRACO 1:3,COM 7CMDE ALTURA E 2CM DE ESPESSURA,SOBRE PAREDE DE OSSO</v>
      </c>
      <c r="C12129" s="749" t="s">
        <v>31107</v>
      </c>
      <c r="D12129" s="749" t="s">
        <v>31108</v>
      </c>
      <c r="I12129" s="749" t="s">
        <v>236</v>
      </c>
      <c r="J12129" s="749" t="n">
        <v>10.9</v>
      </c>
    </row>
    <row collapsed="false" customFormat="false" customHeight="true" hidden="true" ht="38.25" outlineLevel="0" r="12130">
      <c r="A12130" s="749" t="s">
        <v>31110</v>
      </c>
      <c r="B12130" s="758" t="str">
        <f aca="false">C12130&amp;D12130&amp;E12130&amp;F12130&amp;G12130&amp;H12130</f>
        <v>PISO CIMENTADO IMPERMEAVEL,COM 1,5CM DE ESPESSURA,DE ARGAMASSA DE CIMENTO E AREIA,NO TRACO 1:3 E IMPERMEABILIZANTE DE PEGA NORMAL ADICIONADO A AGUA DA ARGAMASSA NA DOSAGEM DE 1:12,ALISADO A COLHER,SOBRE BASE OU CONTRAPISO EXISTENTE</v>
      </c>
      <c r="C12130" s="749" t="s">
        <v>31111</v>
      </c>
      <c r="D12130" s="749" t="s">
        <v>31112</v>
      </c>
      <c r="E12130" s="749" t="s">
        <v>31113</v>
      </c>
      <c r="F12130" s="749" t="s">
        <v>31114</v>
      </c>
      <c r="I12130" s="749" t="s">
        <v>52</v>
      </c>
      <c r="J12130" s="749" t="n">
        <v>29.5</v>
      </c>
    </row>
    <row collapsed="false" customFormat="false" customHeight="true" hidden="true" ht="38.25" outlineLevel="0" r="12131">
      <c r="A12131" s="749" t="s">
        <v>31115</v>
      </c>
      <c r="B12131" s="758" t="str">
        <f aca="false">C12131&amp;D12131&amp;E12131&amp;F12131&amp;G12131&amp;H12131</f>
        <v>PISO CIMENTADO IMPERMEAVEL,COM 1,5CM DE ESPESSURA,DE ARGAMASSA DE CIMENTO E AREIA,NO TRACO 1:3 E IMPERMEABILIZANTE DE PEGA NORMAL ADICIONADO A AGUA DA ARGAMASSA NA DOSAGEM DE 1:12,ALISADO A COLHER,SOBRE BASE OU CONTRAPISO EXISTENTE</v>
      </c>
      <c r="C12131" s="749" t="s">
        <v>31111</v>
      </c>
      <c r="D12131" s="749" t="s">
        <v>31112</v>
      </c>
      <c r="E12131" s="749" t="s">
        <v>31113</v>
      </c>
      <c r="F12131" s="749" t="s">
        <v>31114</v>
      </c>
      <c r="I12131" s="749" t="s">
        <v>52</v>
      </c>
      <c r="J12131" s="749" t="n">
        <v>26.15</v>
      </c>
    </row>
    <row collapsed="false" customFormat="false" customHeight="true" hidden="true" ht="51" outlineLevel="0" r="12132">
      <c r="A12132" s="749" t="s">
        <v>31116</v>
      </c>
      <c r="B12132" s="758" t="str">
        <f aca="false">C12132&amp;D12132&amp;E12132&amp;F12132&amp;G12132&amp;H12132</f>
        <v>PISO CIMENTADO IMPERMEAVEL,COM 3CM DE ESPESSURA EM DUAS CAMADAS DE 1,5CM,DE ARGAMASSA DE CIMENTO E AREIA,NO TRACO 1:3 EIMPERMEABILIZANTE DE PEGA NORMAL ADICIONADO A AGUA DA ARGAMASSA NA DOSAGEM DE 1:12,ALISADO A COLHER,SOBRE BASE,OU CONTRAPISO EXISTENTE</v>
      </c>
      <c r="C12132" s="749" t="s">
        <v>31117</v>
      </c>
      <c r="D12132" s="749" t="s">
        <v>31118</v>
      </c>
      <c r="E12132" s="749" t="s">
        <v>31119</v>
      </c>
      <c r="F12132" s="749" t="s">
        <v>31120</v>
      </c>
      <c r="G12132" s="749" t="s">
        <v>31121</v>
      </c>
      <c r="I12132" s="749" t="s">
        <v>52</v>
      </c>
      <c r="J12132" s="749" t="n">
        <v>51.32</v>
      </c>
    </row>
    <row collapsed="false" customFormat="false" customHeight="true" hidden="true" ht="51" outlineLevel="0" r="12133">
      <c r="A12133" s="749" t="s">
        <v>31122</v>
      </c>
      <c r="B12133" s="758" t="str">
        <f aca="false">C12133&amp;D12133&amp;E12133&amp;F12133&amp;G12133&amp;H12133</f>
        <v>PISO CIMENTADO IMPERMEAVEL,COM 3CM DE ESPESSURA EM DUAS CAMADAS DE 1,5CM,DE ARGAMASSA DE CIMENTO E AREIA,NO TRACO 1:3 EIMPERMEABILIZANTE DE PEGA NORMAL ADICIONADO A AGUA DA ARGAMASSA NA DOSAGEM DE 1:12,ALISADO A COLHER,SOBRE BASE,OU CONTRAPISO EXISTENTE</v>
      </c>
      <c r="C12133" s="749" t="s">
        <v>31117</v>
      </c>
      <c r="D12133" s="749" t="s">
        <v>31118</v>
      </c>
      <c r="E12133" s="749" t="s">
        <v>31119</v>
      </c>
      <c r="F12133" s="749" t="s">
        <v>31120</v>
      </c>
      <c r="G12133" s="749" t="s">
        <v>31121</v>
      </c>
      <c r="I12133" s="749" t="s">
        <v>52</v>
      </c>
      <c r="J12133" s="749" t="n">
        <v>45.65</v>
      </c>
    </row>
    <row collapsed="false" customFormat="false" customHeight="true" hidden="true" ht="12.75" outlineLevel="0" r="12134">
      <c r="A12134" s="749" t="s">
        <v>31123</v>
      </c>
      <c r="B12134" s="749" t="str">
        <f aca="false">C12134&amp;D12134&amp;E12134&amp;F12134&amp;G12134&amp;H12134</f>
        <v>RODAPE DE CIMENTADO IMPERMEAVEL COM 7CM DE ALTURA E 2CM DE ESPESSURA, EM ARGAMASSA DE CIMENTO E AREIA, NO TRACO 1:3 E IMPERMEABILIZANTE DE PEGA NORMAL  ADICIONADO A AGUA DA ARGAMASSA NA DOSAGEM DE 1:12,ALISADO A COLHER,SOBRE PAREDE EM OSSO</v>
      </c>
      <c r="C12134" s="749" t="s">
        <v>31124</v>
      </c>
      <c r="D12134" s="749" t="s">
        <v>31125</v>
      </c>
      <c r="E12134" s="749" t="s">
        <v>31126</v>
      </c>
      <c r="F12134" s="749" t="s">
        <v>31127</v>
      </c>
      <c r="I12134" s="749" t="s">
        <v>236</v>
      </c>
      <c r="J12134" s="749" t="n">
        <v>13.38</v>
      </c>
    </row>
    <row collapsed="false" customFormat="false" customHeight="true" hidden="true" ht="12.75" outlineLevel="0" r="12135">
      <c r="A12135" s="749" t="s">
        <v>31128</v>
      </c>
      <c r="B12135" s="749" t="str">
        <f aca="false">C12135&amp;D12135&amp;E12135&amp;F12135&amp;G12135&amp;H12135</f>
        <v>RODAPE DE CIMENTADO IMPERMEAVEL COM 7CM DE ALTURA E 2CM DE ESPESSURA, EM ARGAMASSA DE CIMENTO E AREIA, NO TRACO 1:3 E IMPERMEABILIZANTE DE PEGA NORMAL  ADICIONADO A AGUA DA ARGAMASSA NA DOSAGEM DE 1:12,ALISADO A COLHER,SOBRE PAREDE EM OSSO</v>
      </c>
      <c r="C12135" s="749" t="s">
        <v>31124</v>
      </c>
      <c r="D12135" s="749" t="s">
        <v>31125</v>
      </c>
      <c r="E12135" s="749" t="s">
        <v>31126</v>
      </c>
      <c r="F12135" s="749" t="s">
        <v>31127</v>
      </c>
      <c r="I12135" s="749" t="s">
        <v>236</v>
      </c>
      <c r="J12135" s="749" t="n">
        <v>11.65</v>
      </c>
    </row>
    <row collapsed="false" customFormat="false" customHeight="true" hidden="true" ht="12.75" outlineLevel="0" r="12136">
      <c r="A12136" s="749" t="s">
        <v>31129</v>
      </c>
      <c r="B12136" s="749" t="str">
        <f aca="false">C12136&amp;D12136&amp;E12136&amp;F12136&amp;G12136&amp;H12136</f>
        <v>RODAPE DE CIMENTADO IMPERMEAVEL COM 10CM DE ALTURA E 3CM DEESPESSURA, EM ARGAMASSA DE CIMENTO E AREIA, NO TRACO 1:3 EIMPERMEABILIZANTE DE PEGA NORMAL  ADICIONADO  A AGUA DA ARGAMASSA NA DOSAGEM DE 1:12,ALISADO A COLHER,SOBRE PAREDE EM OSSO</v>
      </c>
      <c r="C12136" s="749" t="s">
        <v>31130</v>
      </c>
      <c r="D12136" s="749" t="s">
        <v>31131</v>
      </c>
      <c r="E12136" s="749" t="s">
        <v>31132</v>
      </c>
      <c r="F12136" s="749" t="s">
        <v>31133</v>
      </c>
      <c r="G12136" s="749" t="s">
        <v>31134</v>
      </c>
      <c r="I12136" s="749" t="s">
        <v>236</v>
      </c>
      <c r="J12136" s="749" t="n">
        <v>14.75</v>
      </c>
    </row>
    <row collapsed="false" customFormat="false" customHeight="true" hidden="true" ht="12.75" outlineLevel="0" r="12137">
      <c r="A12137" s="749" t="s">
        <v>31135</v>
      </c>
      <c r="B12137" s="749" t="str">
        <f aca="false">C12137&amp;D12137&amp;E12137&amp;F12137&amp;G12137&amp;H12137</f>
        <v>RODAPE DE CIMENTADO IMPERMEAVEL COM 10CM DE ALTURA E 3CM DEESPESSURA, EM ARGAMASSA DE CIMENTO E AREIA, NO TRACO 1:3 EIMPERMEABILIZANTE DE PEGA NORMAL  ADICIONADO  A AGUA DA ARGAMASSA NA DOSAGEM DE 1:12,ALISADO A COLHER,SOBRE PAREDE EM OSSO</v>
      </c>
      <c r="C12137" s="749" t="s">
        <v>31130</v>
      </c>
      <c r="D12137" s="749" t="s">
        <v>31131</v>
      </c>
      <c r="E12137" s="749" t="s">
        <v>31132</v>
      </c>
      <c r="F12137" s="749" t="s">
        <v>31133</v>
      </c>
      <c r="G12137" s="749" t="s">
        <v>31134</v>
      </c>
      <c r="I12137" s="749" t="s">
        <v>236</v>
      </c>
      <c r="J12137" s="749" t="n">
        <v>12.89</v>
      </c>
    </row>
    <row collapsed="false" customFormat="false" customHeight="true" hidden="true" ht="12.75" outlineLevel="0" r="12138">
      <c r="A12138" s="749" t="s">
        <v>31136</v>
      </c>
      <c r="B12138" s="749" t="str">
        <f aca="false">C12138&amp;D12138&amp;E12138&amp;F12138&amp;G12138&amp;H12138</f>
        <v>RODAPE DE CIMENTADO IMPERMEAVEL COM 25CM DE ALTURA E 3CM DEESPESSURA, EM ARGAMASSA DE CIMENTO E AREIA, NO TRACO 1:3  EIMPERMEABILIZANTE DE PEGA NORMAL  ADICIONADO  A AGUA DA ARGAMASSA NA DOSAGEM DE 1:12,ALISADO A COLHER,SOBRE PAREDE EM OSSO</v>
      </c>
      <c r="C12138" s="749" t="s">
        <v>31137</v>
      </c>
      <c r="D12138" s="749" t="s">
        <v>31138</v>
      </c>
      <c r="E12138" s="749" t="s">
        <v>31132</v>
      </c>
      <c r="F12138" s="749" t="s">
        <v>31133</v>
      </c>
      <c r="G12138" s="749" t="s">
        <v>31134</v>
      </c>
      <c r="I12138" s="749" t="s">
        <v>236</v>
      </c>
      <c r="J12138" s="749" t="n">
        <v>24.41</v>
      </c>
    </row>
    <row collapsed="false" customFormat="false" customHeight="true" hidden="true" ht="12.75" outlineLevel="0" r="12139">
      <c r="A12139" s="749" t="s">
        <v>31139</v>
      </c>
      <c r="B12139" s="749" t="str">
        <f aca="false">C12139&amp;D12139&amp;E12139&amp;F12139&amp;G12139&amp;H12139</f>
        <v>RODAPE DE CIMENTADO IMPERMEAVEL COM 25CM DE ALTURA E 3CM DEESPESSURA, EM ARGAMASSA DE CIMENTO E AREIA, NO TRACO 1:3  EIMPERMEABILIZANTE DE PEGA NORMAL  ADICIONADO  A AGUA DA ARGAMASSA NA DOSAGEM DE 1:12,ALISADO A COLHER,SOBRE PAREDE EM OSSO</v>
      </c>
      <c r="C12139" s="749" t="s">
        <v>31137</v>
      </c>
      <c r="D12139" s="749" t="s">
        <v>31138</v>
      </c>
      <c r="E12139" s="749" t="s">
        <v>31132</v>
      </c>
      <c r="F12139" s="749" t="s">
        <v>31133</v>
      </c>
      <c r="G12139" s="749" t="s">
        <v>31134</v>
      </c>
      <c r="I12139" s="749" t="s">
        <v>236</v>
      </c>
      <c r="J12139" s="749" t="n">
        <v>21.44</v>
      </c>
    </row>
    <row collapsed="false" customFormat="false" customHeight="true" hidden="true" ht="25.5" outlineLevel="0" r="12140">
      <c r="A12140" s="749" t="s">
        <v>31140</v>
      </c>
      <c r="B12140" s="758" t="str">
        <f aca="false">C12140&amp;D12140&amp;E12140&amp;F12140&amp;G12140&amp;H12140</f>
        <v>CONTRAPISO,BASE OU CAMADA REGULARIZADORA EXECUTADA COM ARGAMASSA DE CIMENTO E AREIA,NO TRACO 1:4,NA ESPESSURA DE 1CM</v>
      </c>
      <c r="C12140" s="749" t="s">
        <v>31141</v>
      </c>
      <c r="D12140" s="749" t="s">
        <v>31142</v>
      </c>
      <c r="I12140" s="749" t="s">
        <v>52</v>
      </c>
      <c r="J12140" s="749" t="n">
        <v>15.02</v>
      </c>
    </row>
    <row collapsed="false" customFormat="false" customHeight="true" hidden="true" ht="25.5" outlineLevel="0" r="12141">
      <c r="A12141" s="749" t="s">
        <v>31143</v>
      </c>
      <c r="B12141" s="758" t="str">
        <f aca="false">C12141&amp;D12141&amp;E12141&amp;F12141&amp;G12141&amp;H12141</f>
        <v>CONTRAPISO,BASE OU CAMADA REGULARIZADORA EXECUTADA COM ARGAMASSA DE CIMENTO E AREIA,NO TRACO 1:4,NA ESPESSURA DE 1CM</v>
      </c>
      <c r="C12141" s="749" t="s">
        <v>31141</v>
      </c>
      <c r="D12141" s="749" t="s">
        <v>31142</v>
      </c>
      <c r="I12141" s="749" t="s">
        <v>52</v>
      </c>
      <c r="J12141" s="749" t="n">
        <v>13.29</v>
      </c>
    </row>
    <row collapsed="false" customFormat="false" customHeight="true" hidden="true" ht="25.5" outlineLevel="0" r="12142">
      <c r="A12142" s="749" t="s">
        <v>31144</v>
      </c>
      <c r="B12142" s="758" t="str">
        <f aca="false">C12142&amp;D12142&amp;E12142&amp;F12142&amp;G12142&amp;H12142</f>
        <v>CONTRAPISO,BASE OU CAMADA REGULARIZADORA EXECUTADA COM ARGAMASSA DE CIMENTO A AREIA,NO TRACO 1:4,NA ESPESSURA DE 1,5CM</v>
      </c>
      <c r="C12142" s="749" t="s">
        <v>31141</v>
      </c>
      <c r="D12142" s="749" t="s">
        <v>31145</v>
      </c>
      <c r="I12142" s="749" t="s">
        <v>52</v>
      </c>
      <c r="J12142" s="749" t="n">
        <v>18.1</v>
      </c>
    </row>
    <row collapsed="false" customFormat="false" customHeight="true" hidden="true" ht="25.5" outlineLevel="0" r="12143">
      <c r="A12143" s="749" t="s">
        <v>31146</v>
      </c>
      <c r="B12143" s="758" t="str">
        <f aca="false">C12143&amp;D12143&amp;E12143&amp;F12143&amp;G12143&amp;H12143</f>
        <v>CONTRAPISO,BASE OU CAMADA REGULARIZADORA EXECUTADA COM ARGAMASSA DE CIMENTO A AREIA,NO TRACO 1:4,NA ESPESSURA DE 1,5CM</v>
      </c>
      <c r="C12143" s="749" t="s">
        <v>31141</v>
      </c>
      <c r="D12143" s="749" t="s">
        <v>31145</v>
      </c>
      <c r="I12143" s="749" t="s">
        <v>52</v>
      </c>
      <c r="J12143" s="749" t="n">
        <v>16.09</v>
      </c>
    </row>
    <row collapsed="false" customFormat="false" customHeight="true" hidden="true" ht="25.5" outlineLevel="0" r="12144">
      <c r="A12144" s="749" t="s">
        <v>31147</v>
      </c>
      <c r="B12144" s="758" t="str">
        <f aca="false">C12144&amp;D12144&amp;E12144&amp;F12144&amp;G12144&amp;H12144</f>
        <v>CONTRAPISO,BASE OU CAMADA REGULARIZADORA,EXECUTADA COM ARGAMASSA DE CIMENTO A AREIA,NO TRACO 1:4,NA ESPESSURA DE 2CM</v>
      </c>
      <c r="C12144" s="749" t="s">
        <v>31148</v>
      </c>
      <c r="D12144" s="749" t="s">
        <v>31149</v>
      </c>
      <c r="I12144" s="749" t="s">
        <v>52</v>
      </c>
      <c r="J12144" s="749" t="n">
        <v>21.17</v>
      </c>
    </row>
    <row collapsed="false" customFormat="false" customHeight="true" hidden="true" ht="25.5" outlineLevel="0" r="12145">
      <c r="A12145" s="749" t="s">
        <v>31150</v>
      </c>
      <c r="B12145" s="758" t="str">
        <f aca="false">C12145&amp;D12145&amp;E12145&amp;F12145&amp;G12145&amp;H12145</f>
        <v>CONTRAPISO,BASE OU CAMADA REGULARIZADORA,EXECUTADA COM ARGAMASSA DE CIMENTO A AREIA,NO TRACO 1:4,NA ESPESSURA DE 2CM</v>
      </c>
      <c r="C12145" s="749" t="s">
        <v>31148</v>
      </c>
      <c r="D12145" s="749" t="s">
        <v>31149</v>
      </c>
      <c r="I12145" s="749" t="s">
        <v>52</v>
      </c>
      <c r="J12145" s="749" t="n">
        <v>18.9</v>
      </c>
    </row>
    <row collapsed="false" customFormat="false" customHeight="true" hidden="true" ht="25.5" outlineLevel="0" r="12146">
      <c r="A12146" s="749" t="s">
        <v>31151</v>
      </c>
      <c r="B12146" s="758" t="str">
        <f aca="false">C12146&amp;D12146&amp;E12146&amp;F12146&amp;G12146&amp;H12146</f>
        <v>CONTRAPISO,BASE OU CAMADA REGULARIZADORA,EXECUTADA COM ARGAMASSA DE CIMNENTO E AREIA,NO TRACO 1:4,NA ESPESSURA DE 2,5CM</v>
      </c>
      <c r="C12146" s="749" t="s">
        <v>31148</v>
      </c>
      <c r="D12146" s="749" t="s">
        <v>31152</v>
      </c>
      <c r="I12146" s="749" t="s">
        <v>52</v>
      </c>
      <c r="J12146" s="749" t="n">
        <v>24.25</v>
      </c>
    </row>
    <row collapsed="false" customFormat="false" customHeight="true" hidden="true" ht="25.5" outlineLevel="0" r="12147">
      <c r="A12147" s="749" t="s">
        <v>31153</v>
      </c>
      <c r="B12147" s="758" t="str">
        <f aca="false">C12147&amp;D12147&amp;E12147&amp;F12147&amp;G12147&amp;H12147</f>
        <v>CONTRAPISO,BASE OU CAMADA REGULARIZADORA,EXECUTADA COM ARGAMASSA DE CIMNENTO E AREIA,NO TRACO 1:4,NA ESPESSURA DE 2,5CM</v>
      </c>
      <c r="C12147" s="749" t="s">
        <v>31148</v>
      </c>
      <c r="D12147" s="749" t="s">
        <v>31152</v>
      </c>
      <c r="I12147" s="749" t="s">
        <v>52</v>
      </c>
      <c r="J12147" s="749" t="n">
        <v>21.7</v>
      </c>
    </row>
    <row collapsed="false" customFormat="false" customHeight="true" hidden="true" ht="25.5" outlineLevel="0" r="12148">
      <c r="A12148" s="749" t="s">
        <v>31154</v>
      </c>
      <c r="B12148" s="758" t="str">
        <f aca="false">C12148&amp;D12148&amp;E12148&amp;F12148&amp;G12148&amp;H12148</f>
        <v>CONTRAPISO,BASE OU CAMADA REGULARIZADORA,EXECUTADA COM ARGAMASSA DE CIMENTO E AREIA,NO TRACO 1:4,NA ESPESSURA DE 3CM</v>
      </c>
      <c r="C12148" s="749" t="s">
        <v>31148</v>
      </c>
      <c r="D12148" s="749" t="s">
        <v>31155</v>
      </c>
      <c r="I12148" s="749" t="s">
        <v>52</v>
      </c>
      <c r="J12148" s="749" t="n">
        <v>27.33</v>
      </c>
    </row>
    <row collapsed="false" customFormat="false" customHeight="true" hidden="true" ht="25.5" outlineLevel="0" r="12149">
      <c r="A12149" s="749" t="s">
        <v>31156</v>
      </c>
      <c r="B12149" s="758" t="str">
        <f aca="false">C12149&amp;D12149&amp;E12149&amp;F12149&amp;G12149&amp;H12149</f>
        <v>CONTRAPISO,BASE OU CAMADA REGULARIZADORA,EXECUTADA COM ARGAMASSA DE CIMENTO E AREIA,NO TRACO 1:4,NA ESPESSURA DE 3CM</v>
      </c>
      <c r="C12149" s="749" t="s">
        <v>31148</v>
      </c>
      <c r="D12149" s="749" t="s">
        <v>31155</v>
      </c>
      <c r="I12149" s="749" t="s">
        <v>52</v>
      </c>
      <c r="J12149" s="749" t="n">
        <v>24.5</v>
      </c>
    </row>
    <row collapsed="false" customFormat="false" customHeight="true" hidden="true" ht="25.5" outlineLevel="0" r="12150">
      <c r="A12150" s="749" t="s">
        <v>31157</v>
      </c>
      <c r="B12150" s="758" t="str">
        <f aca="false">C12150&amp;D12150&amp;E12150&amp;F12150&amp;G12150&amp;H12150</f>
        <v>CONTRAPISO,BASE OU CAMADA REGULARIZADORA,EXECUTADA COM ARGAMASSA DE CIMENTO E AREIA,NO TRACO 1:4,NA ESPESSURA DE 3,5CM</v>
      </c>
      <c r="C12150" s="749" t="s">
        <v>31148</v>
      </c>
      <c r="D12150" s="749" t="s">
        <v>31158</v>
      </c>
      <c r="I12150" s="749" t="s">
        <v>52</v>
      </c>
      <c r="J12150" s="749" t="n">
        <v>30.4</v>
      </c>
    </row>
    <row collapsed="false" customFormat="false" customHeight="true" hidden="true" ht="25.5" outlineLevel="0" r="12151">
      <c r="A12151" s="749" t="s">
        <v>31159</v>
      </c>
      <c r="B12151" s="758" t="str">
        <f aca="false">C12151&amp;D12151&amp;E12151&amp;F12151&amp;G12151&amp;H12151</f>
        <v>CONTRAPISO,BASE OU CAMADA REGULARIZADORA,EXECUTADA COM ARGAMASSA DE CIMENTO E AREIA,NO TRACO 1:4,NA ESPESSURA DE 3,5CM</v>
      </c>
      <c r="C12151" s="749" t="s">
        <v>31148</v>
      </c>
      <c r="D12151" s="749" t="s">
        <v>31158</v>
      </c>
      <c r="I12151" s="749" t="s">
        <v>52</v>
      </c>
      <c r="J12151" s="749" t="n">
        <v>27.31</v>
      </c>
    </row>
    <row collapsed="false" customFormat="false" customHeight="true" hidden="true" ht="25.5" outlineLevel="0" r="12152">
      <c r="A12152" s="749" t="s">
        <v>31160</v>
      </c>
      <c r="B12152" s="758" t="str">
        <f aca="false">C12152&amp;D12152&amp;E12152&amp;F12152&amp;G12152&amp;H12152</f>
        <v>CONTRAPISO,BASE OU CAMADA REGULARIZADORA,EXECUTADA COM ARGAMASSA DE CIMENTO E AREIA,NO TRACO 1:4,NA ESPESSURA DE 4CM</v>
      </c>
      <c r="C12152" s="749" t="s">
        <v>31148</v>
      </c>
      <c r="D12152" s="749" t="s">
        <v>31161</v>
      </c>
      <c r="I12152" s="749" t="s">
        <v>52</v>
      </c>
      <c r="J12152" s="749" t="n">
        <v>33.48</v>
      </c>
    </row>
    <row collapsed="false" customFormat="false" customHeight="true" hidden="true" ht="25.5" outlineLevel="0" r="12153">
      <c r="A12153" s="749" t="s">
        <v>31162</v>
      </c>
      <c r="B12153" s="758" t="str">
        <f aca="false">C12153&amp;D12153&amp;E12153&amp;F12153&amp;G12153&amp;H12153</f>
        <v>CONTRAPISO,BASE OU CAMADA REGULARIZADORA,EXECUTADA COM ARGAMASSA DE CIMENTO E AREIA,NO TRACO 1:4,NA ESPESSURA DE 4CM</v>
      </c>
      <c r="C12153" s="749" t="s">
        <v>31148</v>
      </c>
      <c r="D12153" s="749" t="s">
        <v>31161</v>
      </c>
      <c r="I12153" s="749" t="s">
        <v>52</v>
      </c>
      <c r="J12153" s="749" t="n">
        <v>30.11</v>
      </c>
    </row>
    <row collapsed="false" customFormat="false" customHeight="true" hidden="true" ht="25.5" outlineLevel="0" r="12154">
      <c r="A12154" s="749" t="s">
        <v>31163</v>
      </c>
      <c r="B12154" s="758" t="str">
        <f aca="false">C12154&amp;D12154&amp;E12154&amp;F12154&amp;G12154&amp;H12154</f>
        <v>CONTRAPISO,BASE OU CAMADA REGULARIZADORA,EXECUTADA COM ARGAMASSA DE CIMENTO E AREIA,NO TRACO 1:4,NA ESPESSURA DE 5CM</v>
      </c>
      <c r="C12154" s="749" t="s">
        <v>31148</v>
      </c>
      <c r="D12154" s="749" t="s">
        <v>31164</v>
      </c>
      <c r="I12154" s="749" t="s">
        <v>52</v>
      </c>
      <c r="J12154" s="749" t="n">
        <v>39.64</v>
      </c>
    </row>
    <row collapsed="false" customFormat="false" customHeight="true" hidden="true" ht="25.5" outlineLevel="0" r="12155">
      <c r="A12155" s="749" t="s">
        <v>31165</v>
      </c>
      <c r="B12155" s="758" t="str">
        <f aca="false">C12155&amp;D12155&amp;E12155&amp;F12155&amp;G12155&amp;H12155</f>
        <v>CONTRAPISO,BASE OU CAMADA REGULARIZADORA,EXECUTADA COM ARGAMASSA DE CIMENTO E AREIA,NO TRACO 1:4,NA ESPESSURA DE 5CM</v>
      </c>
      <c r="C12155" s="749" t="s">
        <v>31148</v>
      </c>
      <c r="D12155" s="749" t="s">
        <v>31164</v>
      </c>
      <c r="I12155" s="749" t="s">
        <v>52</v>
      </c>
      <c r="J12155" s="749" t="n">
        <v>35.72</v>
      </c>
    </row>
    <row collapsed="false" customFormat="false" customHeight="true" hidden="true" ht="25.5" outlineLevel="0" r="12156">
      <c r="A12156" s="749" t="s">
        <v>31166</v>
      </c>
      <c r="B12156" s="758" t="str">
        <f aca="false">C12156&amp;D12156&amp;E12156&amp;F12156&amp;G12156&amp;H12156</f>
        <v>CONTRAPISO,BASE OU CAMADA REGULARIZADORA,EXECUTADA COM ARGAMASSA DE CIMENTO E AREIA,NO TRACO 1:4,NA ESPESSURA DE 6CM</v>
      </c>
      <c r="C12156" s="749" t="s">
        <v>31148</v>
      </c>
      <c r="D12156" s="749" t="s">
        <v>31167</v>
      </c>
      <c r="I12156" s="749" t="s">
        <v>52</v>
      </c>
      <c r="J12156" s="749" t="n">
        <v>45.79</v>
      </c>
    </row>
    <row collapsed="false" customFormat="false" customHeight="true" hidden="true" ht="25.5" outlineLevel="0" r="12157">
      <c r="A12157" s="749" t="s">
        <v>31168</v>
      </c>
      <c r="B12157" s="758" t="str">
        <f aca="false">C12157&amp;D12157&amp;E12157&amp;F12157&amp;G12157&amp;H12157</f>
        <v>CONTRAPISO,BASE OU CAMADA REGULARIZADORA,EXECUTADA COM ARGAMASSA DE CIMENTO E AREIA,NO TRACO 1:4,NA ESPESSURA DE 6CM</v>
      </c>
      <c r="C12157" s="749" t="s">
        <v>31148</v>
      </c>
      <c r="D12157" s="749" t="s">
        <v>31167</v>
      </c>
      <c r="I12157" s="749" t="s">
        <v>52</v>
      </c>
      <c r="J12157" s="749" t="n">
        <v>41.33</v>
      </c>
    </row>
    <row collapsed="false" customFormat="false" customHeight="true" hidden="true" ht="25.5" outlineLevel="0" r="12158">
      <c r="A12158" s="749" t="s">
        <v>31169</v>
      </c>
      <c r="B12158" s="758" t="str">
        <f aca="false">C12158&amp;D12158&amp;E12158&amp;F12158&amp;G12158&amp;H12158</f>
        <v>CONTRAPISO,BASE OU CAMADA REGULARIZADORA EXECUTADA,COM ARGAMASSA DE CIMENTO E AREIA,NO TRACO 1:4,NA ESPESSURA DE 6,5CM</v>
      </c>
      <c r="C12158" s="749" t="s">
        <v>31170</v>
      </c>
      <c r="D12158" s="749" t="s">
        <v>31171</v>
      </c>
      <c r="I12158" s="749" t="s">
        <v>52</v>
      </c>
      <c r="J12158" s="749" t="n">
        <v>48.87</v>
      </c>
    </row>
    <row collapsed="false" customFormat="false" customHeight="true" hidden="true" ht="25.5" outlineLevel="0" r="12159">
      <c r="A12159" s="749" t="s">
        <v>31172</v>
      </c>
      <c r="B12159" s="758" t="str">
        <f aca="false">C12159&amp;D12159&amp;E12159&amp;F12159&amp;G12159&amp;H12159</f>
        <v>CONTRAPISO,BASE OU CAMADA REGULARIZADORA EXECUTADA,COM ARGAMASSA DE CIMENTO E AREIA,NO TRACO 1:4,NA ESPESSURA DE 6,5CM</v>
      </c>
      <c r="C12159" s="749" t="s">
        <v>31170</v>
      </c>
      <c r="D12159" s="749" t="s">
        <v>31171</v>
      </c>
      <c r="I12159" s="749" t="s">
        <v>52</v>
      </c>
      <c r="J12159" s="749" t="n">
        <v>44.13</v>
      </c>
    </row>
    <row collapsed="false" customFormat="false" customHeight="true" hidden="true" ht="25.5" outlineLevel="0" r="12160">
      <c r="A12160" s="749" t="s">
        <v>31173</v>
      </c>
      <c r="B12160" s="758" t="str">
        <f aca="false">C12160&amp;D12160&amp;E12160&amp;F12160&amp;G12160&amp;H12160</f>
        <v>CONTRAPISO,BASE OU CAMADA REGULARIZADORA EXECUTADA,COM ARGAMASSA DE CIMENTO E AREIA,NO TRACO 1:4,NA ESPESSURA DE 8CM</v>
      </c>
      <c r="C12160" s="749" t="s">
        <v>31170</v>
      </c>
      <c r="D12160" s="749" t="s">
        <v>31174</v>
      </c>
      <c r="I12160" s="749" t="s">
        <v>52</v>
      </c>
      <c r="J12160" s="749" t="n">
        <v>58.1</v>
      </c>
    </row>
    <row collapsed="false" customFormat="false" customHeight="true" hidden="true" ht="25.5" outlineLevel="0" r="12161">
      <c r="A12161" s="749" t="s">
        <v>31175</v>
      </c>
      <c r="B12161" s="758" t="str">
        <f aca="false">C12161&amp;D12161&amp;E12161&amp;F12161&amp;G12161&amp;H12161</f>
        <v>CONTRAPISO,BASE OU CAMADA REGULARIZADORA EXECUTADA,COM ARGAMASSA DE CIMENTO E AREIA,NO TRACO 1:4,NA ESPESSURA DE 8CM</v>
      </c>
      <c r="C12161" s="749" t="s">
        <v>31170</v>
      </c>
      <c r="D12161" s="749" t="s">
        <v>31174</v>
      </c>
      <c r="I12161" s="749" t="s">
        <v>52</v>
      </c>
      <c r="J12161" s="749" t="n">
        <v>52.54</v>
      </c>
    </row>
    <row collapsed="false" customFormat="false" customHeight="true" hidden="true" ht="12.75" outlineLevel="0" r="12162">
      <c r="A12162" s="749" t="s">
        <v>31176</v>
      </c>
      <c r="B12162" s="749" t="str">
        <f aca="false">C12162&amp;D12162&amp;E12162&amp;F12162&amp;G12162&amp;H12162</f>
        <v>RECOMPOSICAO DE PISO CIMENTADO,COM ARGAMASSA DE CIMENTO E AREIA, NO TRACO 1:3, COM 2CM DE ESPESSURA, EXCLUSIVE BASE  DECONCRETO</v>
      </c>
      <c r="C12162" s="749" t="s">
        <v>31177</v>
      </c>
      <c r="D12162" s="749" t="s">
        <v>31178</v>
      </c>
      <c r="E12162" s="749" t="s">
        <v>31179</v>
      </c>
      <c r="I12162" s="749" t="s">
        <v>52</v>
      </c>
      <c r="J12162" s="749" t="n">
        <v>44.46</v>
      </c>
    </row>
    <row collapsed="false" customFormat="false" customHeight="true" hidden="true" ht="12.75" outlineLevel="0" r="12163">
      <c r="A12163" s="749" t="s">
        <v>31180</v>
      </c>
      <c r="B12163" s="749" t="str">
        <f aca="false">C12163&amp;D12163&amp;E12163&amp;F12163&amp;G12163&amp;H12163</f>
        <v>RECOMPOSICAO DE PISO CIMENTADO,COM ARGAMASSA DE CIMENTO E AREIA, NO TRACO 1:3, COM 2CM DE ESPESSURA, EXCLUSIVE BASE  DECONCRETO</v>
      </c>
      <c r="C12163" s="749" t="s">
        <v>31177</v>
      </c>
      <c r="D12163" s="749" t="s">
        <v>31178</v>
      </c>
      <c r="E12163" s="749" t="s">
        <v>31179</v>
      </c>
      <c r="I12163" s="749" t="s">
        <v>52</v>
      </c>
      <c r="J12163" s="749" t="n">
        <v>39.19</v>
      </c>
    </row>
    <row collapsed="false" customFormat="false" customHeight="true" hidden="true" ht="12.75" outlineLevel="0" r="12164">
      <c r="A12164" s="749" t="s">
        <v>31181</v>
      </c>
      <c r="B12164" s="749" t="str">
        <f aca="false">C12164&amp;D12164&amp;E12164&amp;F12164&amp;G12164&amp;H12164</f>
        <v>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v>
      </c>
      <c r="C12164" s="749" t="s">
        <v>31182</v>
      </c>
      <c r="D12164" s="749" t="s">
        <v>31183</v>
      </c>
      <c r="E12164" s="749" t="s">
        <v>31184</v>
      </c>
      <c r="F12164" s="749" t="s">
        <v>31185</v>
      </c>
      <c r="G12164" s="749" t="s">
        <v>31186</v>
      </c>
      <c r="I12164" s="749" t="s">
        <v>52</v>
      </c>
      <c r="J12164" s="749" t="n">
        <v>70.19</v>
      </c>
    </row>
    <row collapsed="false" customFormat="false" customHeight="true" hidden="true" ht="12.75" outlineLevel="0" r="12165">
      <c r="A12165" s="749" t="s">
        <v>31187</v>
      </c>
      <c r="B12165" s="749" t="str">
        <f aca="false">C12165&amp;D12165&amp;E12165&amp;F12165&amp;G12165&amp;H12165</f>
        <v>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v>
      </c>
      <c r="C12165" s="749" t="s">
        <v>31182</v>
      </c>
      <c r="D12165" s="749" t="s">
        <v>31183</v>
      </c>
      <c r="E12165" s="749" t="s">
        <v>31184</v>
      </c>
      <c r="F12165" s="749" t="s">
        <v>31185</v>
      </c>
      <c r="G12165" s="749" t="s">
        <v>31186</v>
      </c>
      <c r="I12165" s="749" t="s">
        <v>52</v>
      </c>
      <c r="J12165" s="749" t="n">
        <v>64.35</v>
      </c>
    </row>
    <row collapsed="false" customFormat="false" customHeight="true" hidden="true" ht="25.5" outlineLevel="0" r="12166">
      <c r="A12166" s="749" t="s">
        <v>31188</v>
      </c>
      <c r="B12166" s="758" t="str">
        <f aca="false">C12166&amp;D12166&amp;E12166&amp;F12166&amp;G12166&amp;H12166</f>
        <v>RECOMPOSICAO DE PISO DE CONCRETO SIMPLES,COM RESISTENCIA DE15MPA,COM 8CM DE ESPESSURA,INCLUSIVE DEMOLICAO COM EQUIPAMENTO DE AR COMPRIMIDO DO PISO</v>
      </c>
      <c r="C12166" s="749" t="s">
        <v>31189</v>
      </c>
      <c r="D12166" s="749" t="s">
        <v>31190</v>
      </c>
      <c r="E12166" s="749" t="s">
        <v>31191</v>
      </c>
      <c r="I12166" s="749" t="s">
        <v>52</v>
      </c>
      <c r="J12166" s="749" t="n">
        <v>78.16</v>
      </c>
    </row>
    <row collapsed="false" customFormat="false" customHeight="true" hidden="true" ht="12.75" outlineLevel="0" r="12167">
      <c r="A12167" s="749" t="s">
        <v>31192</v>
      </c>
      <c r="B12167" s="749" t="str">
        <f aca="false">C12167&amp;D12167&amp;E12167&amp;F12167&amp;G12167&amp;H12167</f>
        <v>RECOMPOSICAO DE PISO DE CONCRETO SIMPLES,COM RESISTENCIA DE15MPA,COM 8CM DE ESPESSURA,INCLUSIVE DEMOLICAO COM EQUIPAMENTO DE AR COMPRIMIDO DO PISO</v>
      </c>
      <c r="C12167" s="749" t="s">
        <v>31189</v>
      </c>
      <c r="D12167" s="749" t="s">
        <v>31190</v>
      </c>
      <c r="E12167" s="749" t="s">
        <v>31191</v>
      </c>
      <c r="I12167" s="749" t="s">
        <v>52</v>
      </c>
      <c r="J12167" s="749" t="n">
        <v>71.63</v>
      </c>
    </row>
    <row collapsed="false" customFormat="false" customHeight="true" hidden="true" ht="12.75" outlineLevel="0" r="12168">
      <c r="A12168" s="749" t="s">
        <v>31193</v>
      </c>
      <c r="B12168" s="749" t="str">
        <f aca="false">C12168&amp;D12168&amp;E12168&amp;F12168&amp;G12168&amp;H12168</f>
        <v>CAMADA DE BRITA 1,COM ESPESSURA ESTIMADA DE 3CM,ESPALHAMENTO MANUAL</v>
      </c>
      <c r="C12168" s="749" t="s">
        <v>31194</v>
      </c>
      <c r="D12168" s="749" t="s">
        <v>23127</v>
      </c>
      <c r="I12168" s="749" t="s">
        <v>52</v>
      </c>
      <c r="J12168" s="749" t="n">
        <v>9.21</v>
      </c>
    </row>
    <row collapsed="false" customFormat="false" customHeight="true" hidden="true" ht="12.75" outlineLevel="0" r="12169">
      <c r="A12169" s="749" t="s">
        <v>31195</v>
      </c>
      <c r="B12169" s="749" t="str">
        <f aca="false">C12169&amp;D12169&amp;E12169&amp;F12169&amp;G12169&amp;H12169</f>
        <v>CAMADA DE BRITA 1,COM ESPESSURA ESTIMADA DE 3CM,ESPALHAMENTO MANUAL</v>
      </c>
      <c r="C12169" s="749" t="s">
        <v>31194</v>
      </c>
      <c r="D12169" s="749" t="s">
        <v>23127</v>
      </c>
      <c r="I12169" s="749" t="s">
        <v>52</v>
      </c>
      <c r="J12169" s="749" t="n">
        <v>8.17</v>
      </c>
    </row>
    <row collapsed="false" customFormat="false" customHeight="true" hidden="true" ht="12.75" outlineLevel="0" r="12170">
      <c r="A12170" s="749" t="s">
        <v>31196</v>
      </c>
      <c r="B12170" s="749" t="str">
        <f aca="false">C12170&amp;D12170&amp;E12170&amp;F12170&amp;G12170&amp;H12170</f>
        <v>ASSENTAMENTO DE LADRILHOS,EXCLUSIVE ESTES,EM PISOS DE SUPERFICIE EM OSSO,COM NATA DE CIMENTO SOBRE ARGAMASSA DE CIMENTO,SAIBRO E AREIA,NO TRACO 1:3:3,ESPESSURA MEDIA DE 3,5CM,REJUNTAMENTO COM CIMENTO BRANCO E CORANTE</v>
      </c>
      <c r="C12170" s="749" t="s">
        <v>31197</v>
      </c>
      <c r="D12170" s="749" t="s">
        <v>31198</v>
      </c>
      <c r="E12170" s="749" t="s">
        <v>31199</v>
      </c>
      <c r="F12170" s="749" t="s">
        <v>31200</v>
      </c>
      <c r="I12170" s="749" t="s">
        <v>52</v>
      </c>
      <c r="J12170" s="749" t="n">
        <v>56.99</v>
      </c>
    </row>
    <row collapsed="false" customFormat="false" customHeight="true" hidden="true" ht="12.75" outlineLevel="0" r="12171">
      <c r="A12171" s="749" t="s">
        <v>31201</v>
      </c>
      <c r="B12171" s="749" t="str">
        <f aca="false">C12171&amp;D12171&amp;E12171&amp;F12171&amp;G12171&amp;H12171</f>
        <v>ASSENTAMENTO DE LADRILHOS,EXCLUSIVE ESTES,EM PISOS DE SUPERFICIE EM OSSO,COM NATA DE CIMENTO SOBRE ARGAMASSA DE CIMENTO,SAIBRO E AREIA,NO TRACO 1:3:3,ESPESSURA MEDIA DE 3,5CM,REJUNTAMENTO COM CIMENTO BRANCO E CORANTE</v>
      </c>
      <c r="C12171" s="749" t="s">
        <v>31197</v>
      </c>
      <c r="D12171" s="749" t="s">
        <v>31198</v>
      </c>
      <c r="E12171" s="749" t="s">
        <v>31199</v>
      </c>
      <c r="F12171" s="749" t="s">
        <v>31200</v>
      </c>
      <c r="I12171" s="749" t="s">
        <v>52</v>
      </c>
      <c r="J12171" s="749" t="n">
        <v>50.77</v>
      </c>
    </row>
    <row collapsed="false" customFormat="false" customHeight="true" hidden="true" ht="12.75" outlineLevel="0" r="12172">
      <c r="A12172" s="749" t="s">
        <v>31202</v>
      </c>
      <c r="B12172" s="749" t="str">
        <f aca="false">C12172&amp;D12172&amp;E12172&amp;F12172&amp;G12172&amp;H12172</f>
        <v>ASSENTAMENTO DE LADRILHOS,EXCLUSIVE ESTES,EM PISO DE SUPERFICIE EM OSSO,COM NATA DE CIMENTO SOBRE ARGAMASSA DE CIMENTO,CAL HIDRATADA ADITIVADA E AREIA,NO TRACO 1:1:10, COM ESPESSURA DE 3,5CM E REJUNTAMENTO COM CIMENTO BRANCO E CORANTE</v>
      </c>
      <c r="C12172" s="749" t="s">
        <v>31203</v>
      </c>
      <c r="D12172" s="749" t="s">
        <v>31204</v>
      </c>
      <c r="E12172" s="749" t="s">
        <v>31205</v>
      </c>
      <c r="F12172" s="749" t="s">
        <v>31206</v>
      </c>
      <c r="I12172" s="749" t="s">
        <v>52</v>
      </c>
      <c r="J12172" s="749" t="n">
        <v>54.29</v>
      </c>
    </row>
    <row collapsed="false" customFormat="false" customHeight="true" hidden="true" ht="12.75" outlineLevel="0" r="12173">
      <c r="A12173" s="749" t="s">
        <v>31207</v>
      </c>
      <c r="B12173" s="749" t="str">
        <f aca="false">C12173&amp;D12173&amp;E12173&amp;F12173&amp;G12173&amp;H12173</f>
        <v>ASSENTAMENTO DE LADRILHOS,EXCLUSIVE ESTES,EM PISO DE SUPERFICIE EM OSSO,COM NATA DE CIMENTO SOBRE ARGAMASSA DE CIMENTO,CAL HIDRATADA ADITIVADA E AREIA,NO TRACO 1:1:10, COM ESPESSURA DE 3,5CM E REJUNTAMENTO COM CIMENTO BRANCO E CORANTE</v>
      </c>
      <c r="C12173" s="749" t="s">
        <v>31203</v>
      </c>
      <c r="D12173" s="749" t="s">
        <v>31204</v>
      </c>
      <c r="E12173" s="749" t="s">
        <v>31205</v>
      </c>
      <c r="F12173" s="749" t="s">
        <v>31206</v>
      </c>
      <c r="I12173" s="749" t="s">
        <v>52</v>
      </c>
      <c r="J12173" s="749" t="n">
        <v>48.5</v>
      </c>
    </row>
    <row collapsed="false" customFormat="false" customHeight="true" hidden="true" ht="12.75" outlineLevel="0" r="12174">
      <c r="A12174" s="749" t="s">
        <v>31208</v>
      </c>
      <c r="B12174" s="749" t="str">
        <f aca="false">C12174&amp;D12174&amp;E12174&amp;F12174&amp;G12174&amp;H12174</f>
        <v>ASSENTAMENTO DE LADRILHOS,EXCLUSIVE ESTES,EM PISO DE SUPERFICIE EM OSSO, COM ARGAMASSA(PRONTA)COLANTE E REJUNTAMENTO INDUSTRIALIZADO</v>
      </c>
      <c r="C12174" s="749" t="s">
        <v>31203</v>
      </c>
      <c r="D12174" s="749" t="s">
        <v>31209</v>
      </c>
      <c r="E12174" s="749" t="s">
        <v>31210</v>
      </c>
      <c r="I12174" s="749" t="s">
        <v>52</v>
      </c>
      <c r="J12174" s="749" t="n">
        <v>48.64</v>
      </c>
    </row>
    <row collapsed="false" customFormat="false" customHeight="true" hidden="true" ht="12.75" outlineLevel="0" r="12175">
      <c r="A12175" s="749" t="s">
        <v>31211</v>
      </c>
      <c r="B12175" s="749" t="str">
        <f aca="false">C12175&amp;D12175&amp;E12175&amp;F12175&amp;G12175&amp;H12175</f>
        <v>ASSENTAMENTO DE LADRILHOS,EXCLUSIVE ESTES,EM PISO DE SUPERFICIE EM OSSO, COM ARGAMASSA(PRONTA)COLANTE E REJUNTAMENTO INDUSTRIALIZADO</v>
      </c>
      <c r="C12175" s="749" t="s">
        <v>31203</v>
      </c>
      <c r="D12175" s="749" t="s">
        <v>31209</v>
      </c>
      <c r="E12175" s="749" t="s">
        <v>31210</v>
      </c>
      <c r="I12175" s="749" t="s">
        <v>52</v>
      </c>
      <c r="J12175" s="749" t="n">
        <v>43.21</v>
      </c>
    </row>
    <row collapsed="false" customFormat="false" customHeight="true" hidden="true" ht="38.25" outlineLevel="0" r="12176">
      <c r="A12176" s="749" t="s">
        <v>31212</v>
      </c>
      <c r="B12176" s="758" t="str">
        <f aca="false">C12176&amp;D12176&amp;E12176&amp;F12176&amp;G12176&amp;H12176</f>
        <v>ASSENTAMENTO DE PISO VINILICO,EXCLUSIVE ESTE,COMPREENDENDOREGULARIZACAO COM ARGAMASSA DE CIMENTO E AREIA,NO TRACO 1:4,LIXAMENTO MECANICO COM ESMERIL E LIMPEZA COM JATO D'AGUA</v>
      </c>
      <c r="C12176" s="749" t="s">
        <v>31213</v>
      </c>
      <c r="D12176" s="749" t="s">
        <v>31214</v>
      </c>
      <c r="E12176" s="749" t="s">
        <v>31215</v>
      </c>
      <c r="I12176" s="749" t="s">
        <v>52</v>
      </c>
      <c r="J12176" s="749" t="n">
        <v>30.89</v>
      </c>
    </row>
    <row collapsed="false" customFormat="false" customHeight="true" hidden="true" ht="38.25" outlineLevel="0" r="12177">
      <c r="A12177" s="749" t="s">
        <v>31216</v>
      </c>
      <c r="B12177" s="758" t="str">
        <f aca="false">C12177&amp;D12177&amp;E12177&amp;F12177&amp;G12177&amp;H12177</f>
        <v>ASSENTAMENTO DE PISO VINILICO,EXCLUSIVE ESTE,COMPREENDENDOREGULARIZACAO COM ARGAMASSA DE CIMENTO E AREIA,NO TRACO 1:4,LIXAMENTO MECANICO COM ESMERIL E LIMPEZA COM JATO D'AGUA</v>
      </c>
      <c r="C12177" s="749" t="s">
        <v>31213</v>
      </c>
      <c r="D12177" s="749" t="s">
        <v>31214</v>
      </c>
      <c r="E12177" s="749" t="s">
        <v>31215</v>
      </c>
      <c r="I12177" s="749" t="s">
        <v>52</v>
      </c>
      <c r="J12177" s="749" t="n">
        <v>27.61</v>
      </c>
    </row>
    <row collapsed="false" customFormat="false" customHeight="true" hidden="true" ht="12.75" outlineLevel="0" r="12178">
      <c r="A12178" s="749" t="s">
        <v>31217</v>
      </c>
      <c r="B12178" s="749" t="str">
        <f aca="false">C12178&amp;D12178&amp;E12178&amp;F12178&amp;G12178&amp;H12178</f>
        <v>ASSENTAMENTO DE PISOS DE MARMORE OU GRANITO,EXCLUSIVE ESTES,EM PLACAS,EM SUPERFICIE EM OSSO,COM NATA DE CIMENTO SOBRE ARGAMASSA DE CIMENTO,AREIA E SAIBRO,NO TRACO 1:2:2,COM ESPESSURA MEDIA DE 3,5CM E REJUNTAMENTO DE CIMENTO BRANCO E CORANTE</v>
      </c>
      <c r="C12178" s="749" t="s">
        <v>31218</v>
      </c>
      <c r="D12178" s="749" t="s">
        <v>31219</v>
      </c>
      <c r="E12178" s="749" t="s">
        <v>31220</v>
      </c>
      <c r="F12178" s="749" t="s">
        <v>31221</v>
      </c>
      <c r="I12178" s="749" t="s">
        <v>52</v>
      </c>
      <c r="J12178" s="749" t="n">
        <v>89.79</v>
      </c>
    </row>
    <row collapsed="false" customFormat="false" customHeight="true" hidden="true" ht="12.75" outlineLevel="0" r="12179">
      <c r="A12179" s="749" t="s">
        <v>31222</v>
      </c>
      <c r="B12179" s="749" t="str">
        <f aca="false">C12179&amp;D12179&amp;E12179&amp;F12179&amp;G12179&amp;H12179</f>
        <v>ASSENTAMENTO DE PISOS DE MARMORE OU GRANITO,EXCLUSIVE ESTES,EM PLACAS,EM SUPERFICIE EM OSSO,COM NATA DE CIMENTO SOBRE ARGAMASSA DE CIMENTO,AREIA E SAIBRO,NO TRACO 1:2:2,COM ESPESSURA MEDIA DE 3,5CM E REJUNTAMENTO DE CIMENTO BRANCO E CORANTE</v>
      </c>
      <c r="C12179" s="749" t="s">
        <v>31218</v>
      </c>
      <c r="D12179" s="749" t="s">
        <v>31219</v>
      </c>
      <c r="E12179" s="749" t="s">
        <v>31220</v>
      </c>
      <c r="F12179" s="749" t="s">
        <v>31221</v>
      </c>
      <c r="I12179" s="749" t="s">
        <v>52</v>
      </c>
      <c r="J12179" s="749" t="n">
        <v>80.01</v>
      </c>
    </row>
    <row collapsed="false" customFormat="false" customHeight="true" hidden="true" ht="12.75" outlineLevel="0" r="12180">
      <c r="A12180" s="749" t="s">
        <v>31223</v>
      </c>
      <c r="B12180" s="749" t="str">
        <f aca="false">C12180&amp;D12180&amp;E12180&amp;F12180&amp;G12180&amp;H12180</f>
        <v>ASSENTAMENTO DE PISOS DE MARMORE OU GRANITO,EXCLUSIVE ESTES,EM PLACAS,EM SUPERFICIE EM OSSO,COM NATA DE CIMENTO SOBRE ARGAMASSA DE CIMENTO,CAL HIDRATADA ADITIVADA E AREIA,NO TRACO1:1:10,COM ESPESSURA DE 3,5CM E REJUNTAMENTO PRONTO</v>
      </c>
      <c r="C12180" s="749" t="s">
        <v>31218</v>
      </c>
      <c r="D12180" s="749" t="s">
        <v>31219</v>
      </c>
      <c r="E12180" s="749" t="s">
        <v>31224</v>
      </c>
      <c r="F12180" s="749" t="s">
        <v>31225</v>
      </c>
      <c r="I12180" s="749" t="s">
        <v>52</v>
      </c>
      <c r="J12180" s="749" t="n">
        <v>84.71</v>
      </c>
    </row>
    <row collapsed="false" customFormat="false" customHeight="true" hidden="true" ht="12.75" outlineLevel="0" r="12181">
      <c r="A12181" s="749" t="s">
        <v>31226</v>
      </c>
      <c r="B12181" s="749" t="str">
        <f aca="false">C12181&amp;D12181&amp;E12181&amp;F12181&amp;G12181&amp;H12181</f>
        <v>ASSENTAMENTO DE PISOS DE MARMORE OU GRANITO,EXCLUSIVE ESTES,EM PLACAS,EM SUPERFICIE EM OSSO,COM NATA DE CIMENTO SOBRE ARGAMASSA DE CIMENTO,CAL HIDRATADA ADITIVADA E AREIA,NO TRACO1:1:10,COM ESPESSURA DE 3,5CM E REJUNTAMENTO PRONTO</v>
      </c>
      <c r="C12181" s="749" t="s">
        <v>31218</v>
      </c>
      <c r="D12181" s="749" t="s">
        <v>31219</v>
      </c>
      <c r="E12181" s="749" t="s">
        <v>31224</v>
      </c>
      <c r="F12181" s="749" t="s">
        <v>31225</v>
      </c>
      <c r="I12181" s="749" t="s">
        <v>52</v>
      </c>
      <c r="J12181" s="749" t="n">
        <v>74.85</v>
      </c>
    </row>
    <row collapsed="false" customFormat="false" customHeight="true" hidden="true" ht="12.75" outlineLevel="0" r="12182">
      <c r="A12182" s="749" t="s">
        <v>31227</v>
      </c>
      <c r="B12182" s="749" t="str">
        <f aca="false">C12182&amp;D12182&amp;E12182&amp;F12182&amp;G12182&amp;H12182</f>
        <v>ASSENTAMENTO DE BANCADAS OU ILHARGAS,COM PLACAS DE MARMORE OU GRANITO,EXCLUSIVE ESTAS,EM SUPERFICIE EM OSSO,COM NATA DECIMENTO SOBRE ARGAMASSA DE CIMENTO,AREIA E SAIBRO,NO TRACO 1:2:2,COM ESPESSURA MEDIA DE 3,5CM E REJUNTAMENTO DE CIMENTOBRANCO E CORANTE</v>
      </c>
      <c r="C12182" s="749" t="s">
        <v>31228</v>
      </c>
      <c r="D12182" s="749" t="s">
        <v>31229</v>
      </c>
      <c r="E12182" s="749" t="s">
        <v>31230</v>
      </c>
      <c r="F12182" s="749" t="s">
        <v>31231</v>
      </c>
      <c r="G12182" s="749" t="s">
        <v>31232</v>
      </c>
      <c r="I12182" s="749" t="s">
        <v>52</v>
      </c>
      <c r="J12182" s="749" t="n">
        <v>89.79</v>
      </c>
    </row>
    <row collapsed="false" customFormat="false" customHeight="true" hidden="true" ht="12.75" outlineLevel="0" r="12183">
      <c r="A12183" s="749" t="s">
        <v>31233</v>
      </c>
      <c r="B12183" s="749" t="str">
        <f aca="false">C12183&amp;D12183&amp;E12183&amp;F12183&amp;G12183&amp;H12183</f>
        <v>ASSENTAMENTO DE BANCADAS OU ILHARGAS,COM PLACAS DE MARMORE OU GRANITO,EXCLUSIVE ESTAS,EM SUPERFICIE EM OSSO,COM NATA DECIMENTO SOBRE ARGAMASSA DE CIMENTO,AREIA E SAIBRO,NO TRACO 1:2:2,COM ESPESSURA MEDIA DE 3,5CM E REJUNTAMENTO DE CIMENTOBRANCO E CORANTE</v>
      </c>
      <c r="C12183" s="749" t="s">
        <v>31228</v>
      </c>
      <c r="D12183" s="749" t="s">
        <v>31229</v>
      </c>
      <c r="E12183" s="749" t="s">
        <v>31230</v>
      </c>
      <c r="F12183" s="749" t="s">
        <v>31231</v>
      </c>
      <c r="G12183" s="749" t="s">
        <v>31232</v>
      </c>
      <c r="I12183" s="749" t="s">
        <v>52</v>
      </c>
      <c r="J12183" s="749" t="n">
        <v>80.01</v>
      </c>
    </row>
    <row collapsed="false" customFormat="false" customHeight="true" hidden="true" ht="12.75" outlineLevel="0" r="12184">
      <c r="A12184" s="749" t="s">
        <v>31234</v>
      </c>
      <c r="B12184" s="749" t="str">
        <f aca="false">C12184&amp;D12184&amp;E12184&amp;F12184&amp;G12184&amp;H12184</f>
        <v>ASSENTAMENTO DE BANCADAS OU ILHARGAS,COM PLACAS DE MARMORE OU GRANITO,EXCLUSIVE ESTAS,EM SUPERFICIE EM OSSO,COM NATA DECIMENTO SOBRE ARGAMASSA DE CIMENTO,CAL HIDRATADA ADITIVADA E AREIA,NO TRACO 1:1:10,COM ESPESSURA DE 3,5CM E REJUNTAMENTO PRONTO</v>
      </c>
      <c r="C12184" s="749" t="s">
        <v>31228</v>
      </c>
      <c r="D12184" s="749" t="s">
        <v>31229</v>
      </c>
      <c r="E12184" s="749" t="s">
        <v>31235</v>
      </c>
      <c r="F12184" s="749" t="s">
        <v>31236</v>
      </c>
      <c r="G12184" s="749" t="s">
        <v>31237</v>
      </c>
      <c r="I12184" s="749" t="s">
        <v>52</v>
      </c>
      <c r="J12184" s="749" t="n">
        <v>84.71</v>
      </c>
    </row>
    <row collapsed="false" customFormat="false" customHeight="true" hidden="true" ht="12.75" outlineLevel="0" r="12185">
      <c r="A12185" s="749" t="s">
        <v>31238</v>
      </c>
      <c r="B12185" s="749" t="str">
        <f aca="false">C12185&amp;D12185&amp;E12185&amp;F12185&amp;G12185&amp;H12185</f>
        <v>ASSENTAMENTO DE BANCADAS OU ILHARGAS,COM PLACAS DE MARMORE OU GRANITO,EXCLUSIVE ESTAS,EM SUPERFICIE EM OSSO,COM NATA DECIMENTO SOBRE ARGAMASSA DE CIMENTO,CAL HIDRATADA ADITIVADA E AREIA,NO TRACO 1:1:10,COM ESPESSURA DE 3,5CM E REJUNTAMENTO PRONTO</v>
      </c>
      <c r="C12185" s="749" t="s">
        <v>31228</v>
      </c>
      <c r="D12185" s="749" t="s">
        <v>31229</v>
      </c>
      <c r="E12185" s="749" t="s">
        <v>31235</v>
      </c>
      <c r="F12185" s="749" t="s">
        <v>31236</v>
      </c>
      <c r="G12185" s="749" t="s">
        <v>31237</v>
      </c>
      <c r="I12185" s="749" t="s">
        <v>52</v>
      </c>
      <c r="J12185" s="749" t="n">
        <v>74.85</v>
      </c>
    </row>
    <row collapsed="false" customFormat="false" customHeight="true" hidden="true" ht="12.75" outlineLevel="0" r="12186">
      <c r="A12186" s="749" t="s">
        <v>31239</v>
      </c>
      <c r="B12186" s="749" t="str">
        <f aca="false">C12186&amp;D12186&amp;E12186&amp;F12186&amp;G12186&amp;H12186</f>
        <v>ASSENTAMENTO DE LAJOES OU PLACAS DE GRANITO EM CALCADAS DE LOGRADOUROS OU SUPERFICIES NIVELADAS,COM REJUNTAMENTO DE ARGAMASSA DE CIMENTO E AREIA,NO TRACO 1:3,EXCLUSIVE O FORNECIMENTO DAS PEDRAS</v>
      </c>
      <c r="C12186" s="749" t="s">
        <v>31240</v>
      </c>
      <c r="D12186" s="749" t="s">
        <v>31241</v>
      </c>
      <c r="E12186" s="749" t="s">
        <v>31242</v>
      </c>
      <c r="F12186" s="749" t="s">
        <v>31243</v>
      </c>
      <c r="I12186" s="749" t="s">
        <v>52</v>
      </c>
      <c r="J12186" s="749" t="n">
        <v>45.43</v>
      </c>
    </row>
    <row collapsed="false" customFormat="false" customHeight="true" hidden="true" ht="12.75" outlineLevel="0" r="12187">
      <c r="A12187" s="749" t="s">
        <v>31244</v>
      </c>
      <c r="B12187" s="749" t="str">
        <f aca="false">C12187&amp;D12187&amp;E12187&amp;F12187&amp;G12187&amp;H12187</f>
        <v>ASSENTAMENTO DE LAJOES OU PLACAS DE GRANITO EM CALCADAS DE LOGRADOUROS OU SUPERFICIES NIVELADAS,COM REJUNTAMENTO DE ARGAMASSA DE CIMENTO E AREIA,NO TRACO 1:3,EXCLUSIVE O FORNECIMENTO DAS PEDRAS</v>
      </c>
      <c r="C12187" s="749" t="s">
        <v>31240</v>
      </c>
      <c r="D12187" s="749" t="s">
        <v>31241</v>
      </c>
      <c r="E12187" s="749" t="s">
        <v>31242</v>
      </c>
      <c r="F12187" s="749" t="s">
        <v>31243</v>
      </c>
      <c r="I12187" s="749" t="s">
        <v>52</v>
      </c>
      <c r="J12187" s="749" t="n">
        <v>39.66</v>
      </c>
    </row>
    <row collapsed="false" customFormat="false" customHeight="true" hidden="true" ht="12.75" outlineLevel="0" r="12188">
      <c r="A12188" s="749" t="s">
        <v>31245</v>
      </c>
      <c r="B12188" s="749" t="str">
        <f aca="false">C12188&amp;D12188&amp;E12188&amp;F12188&amp;G12188&amp;H12188</f>
        <v>ASSENTAMENTO DE RODAPES DE MARMORE OU GRANITO,COM 10CM DE ALTURA, EXCLUSIVE ESTES, ASSENTES EM PAREDE EM OSSO, COM  ARGAMASSA DE CIMENTO, AREIA E SAIBRO, NO TRACO 1:2:2, SOBRE  CHAPISCO DE CIMENTO E AREIA, NO TRACO 1:3 E REJUNTAMENTO  DE CIMENTO BRANCO E CORANTE</v>
      </c>
      <c r="C12188" s="749" t="s">
        <v>31246</v>
      </c>
      <c r="D12188" s="749" t="s">
        <v>31247</v>
      </c>
      <c r="E12188" s="749" t="s">
        <v>31248</v>
      </c>
      <c r="F12188" s="749" t="s">
        <v>31249</v>
      </c>
      <c r="G12188" s="749" t="s">
        <v>31250</v>
      </c>
      <c r="I12188" s="749" t="s">
        <v>236</v>
      </c>
      <c r="J12188" s="749" t="n">
        <v>23.32</v>
      </c>
    </row>
    <row collapsed="false" customFormat="false" customHeight="true" hidden="true" ht="12.75" outlineLevel="0" r="12189">
      <c r="A12189" s="749" t="s">
        <v>31251</v>
      </c>
      <c r="B12189" s="749" t="str">
        <f aca="false">C12189&amp;D12189&amp;E12189&amp;F12189&amp;G12189&amp;H12189</f>
        <v>ASSENTAMENTO DE RODAPES DE MARMORE OU GRANITO,COM 10CM DE ALTURA, EXCLUSIVE ESTES, ASSENTES EM PAREDE EM OSSO, COM  ARGAMASSA DE CIMENTO, AREIA E SAIBRO, NO TRACO 1:2:2, SOBRE  CHAPISCO DE CIMENTO E AREIA, NO TRACO 1:3 E REJUNTAMENTO  DE CIMENTO BRANCO E CORANTE</v>
      </c>
      <c r="C12189" s="749" t="s">
        <v>31246</v>
      </c>
      <c r="D12189" s="749" t="s">
        <v>31247</v>
      </c>
      <c r="E12189" s="749" t="s">
        <v>31248</v>
      </c>
      <c r="F12189" s="749" t="s">
        <v>31249</v>
      </c>
      <c r="G12189" s="749" t="s">
        <v>31250</v>
      </c>
      <c r="I12189" s="749" t="s">
        <v>236</v>
      </c>
      <c r="J12189" s="749" t="n">
        <v>20.42</v>
      </c>
    </row>
    <row collapsed="false" customFormat="false" customHeight="true" hidden="true" ht="12.75" outlineLevel="0" r="12190">
      <c r="A12190" s="749" t="s">
        <v>31252</v>
      </c>
      <c r="B12190" s="749" t="str">
        <f aca="false">C12190&amp;D12190&amp;E12190&amp;F12190&amp;G12190&amp;H12190</f>
        <v>ASSENTAMENTO DE CHAPINS OU ESPELHOS DE MARMORE  OU GRANITO,DE 17CM DE ALTURA,EXCLUSIVE ESTES,ASSENTES EM PAREDE EM OSSO,COM ARGAMASSA DE CIMENTO, AREIA E SAIBRO, NO TRACO  1:2:2,SOBRE CHAPISCO DE CIMENTO E AREIA, NO TRACO 1:3 E REJUNTAMENTO DE CIMENTO BRANCO E CORANTE</v>
      </c>
      <c r="C12190" s="749" t="s">
        <v>31253</v>
      </c>
      <c r="D12190" s="749" t="s">
        <v>31254</v>
      </c>
      <c r="E12190" s="749" t="s">
        <v>31255</v>
      </c>
      <c r="F12190" s="749" t="s">
        <v>31256</v>
      </c>
      <c r="G12190" s="749" t="s">
        <v>31257</v>
      </c>
      <c r="I12190" s="749" t="s">
        <v>236</v>
      </c>
      <c r="J12190" s="749" t="n">
        <v>57.31</v>
      </c>
    </row>
    <row collapsed="false" customFormat="false" customHeight="true" hidden="true" ht="12.75" outlineLevel="0" r="12191">
      <c r="A12191" s="749" t="s">
        <v>31258</v>
      </c>
      <c r="B12191" s="749" t="str">
        <f aca="false">C12191&amp;D12191&amp;E12191&amp;F12191&amp;G12191&amp;H12191</f>
        <v>ASSENTAMENTO DE CHAPINS OU ESPELHOS DE MARMORE  OU GRANITO,DE 17CM DE ALTURA,EXCLUSIVE ESTES,ASSENTES EM PAREDE EM OSSO,COM ARGAMASSA DE CIMENTO, AREIA E SAIBRO, NO TRACO  1:2:2,SOBRE CHAPISCO DE CIMENTO E AREIA, NO TRACO 1:3 E REJUNTAMENTO DE CIMENTO BRANCO E CORANTE</v>
      </c>
      <c r="C12191" s="749" t="s">
        <v>31253</v>
      </c>
      <c r="D12191" s="749" t="s">
        <v>31254</v>
      </c>
      <c r="E12191" s="749" t="s">
        <v>31255</v>
      </c>
      <c r="F12191" s="749" t="s">
        <v>31256</v>
      </c>
      <c r="G12191" s="749" t="s">
        <v>31257</v>
      </c>
      <c r="I12191" s="749" t="s">
        <v>236</v>
      </c>
      <c r="J12191" s="749" t="n">
        <v>50.07</v>
      </c>
    </row>
    <row collapsed="false" customFormat="false" customHeight="true" hidden="true" ht="12.75" outlineLevel="0" r="12192">
      <c r="A12192" s="749" t="s">
        <v>31259</v>
      </c>
      <c r="B12192" s="749" t="str">
        <f aca="false">C12192&amp;D12192&amp;E12192&amp;F12192&amp;G12192&amp;H12192</f>
        <v>ASSENTAMENTO DE SOLEIRAS DE MARMORE OU GRANITO,COM 13CM DELARGURA,EXCLUSIVE ESTES,ASSENTES EM SUPERFICIE EM OSSO,COM ARGAMASSA DE CIMENTO,AREIA E SAIBRO,NO TRACO 1:2:2,SOBRE CHAPISCO DE CIMENTO E AREIA,NO TRACO 1:3 E REJUNTAMENTO DE CIMENTO BRANCO E CORANTE</v>
      </c>
      <c r="C12192" s="749" t="s">
        <v>31260</v>
      </c>
      <c r="D12192" s="749" t="s">
        <v>31261</v>
      </c>
      <c r="E12192" s="749" t="s">
        <v>31262</v>
      </c>
      <c r="F12192" s="749" t="s">
        <v>31263</v>
      </c>
      <c r="G12192" s="749" t="s">
        <v>31264</v>
      </c>
      <c r="I12192" s="749" t="s">
        <v>236</v>
      </c>
      <c r="J12192" s="749" t="n">
        <v>17.44</v>
      </c>
    </row>
    <row collapsed="false" customFormat="false" customHeight="true" hidden="true" ht="12.75" outlineLevel="0" r="12193">
      <c r="A12193" s="749" t="s">
        <v>31265</v>
      </c>
      <c r="B12193" s="749" t="str">
        <f aca="false">C12193&amp;D12193&amp;E12193&amp;F12193&amp;G12193&amp;H12193</f>
        <v>ASSENTAMENTO DE SOLEIRAS DE MARMORE OU GRANITO,COM 13CM DELARGURA,EXCLUSIVE ESTES,ASSENTES EM SUPERFICIE EM OSSO,COM ARGAMASSA DE CIMENTO,AREIA E SAIBRO,NO TRACO 1:2:2,SOBRE CHAPISCO DE CIMENTO E AREIA,NO TRACO 1:3 E REJUNTAMENTO DE CIMENTO BRANCO E CORANTE</v>
      </c>
      <c r="C12193" s="749" t="s">
        <v>31260</v>
      </c>
      <c r="D12193" s="749" t="s">
        <v>31261</v>
      </c>
      <c r="E12193" s="749" t="s">
        <v>31262</v>
      </c>
      <c r="F12193" s="749" t="s">
        <v>31263</v>
      </c>
      <c r="G12193" s="749" t="s">
        <v>31264</v>
      </c>
      <c r="I12193" s="749" t="s">
        <v>236</v>
      </c>
      <c r="J12193" s="749" t="n">
        <v>15.4</v>
      </c>
    </row>
    <row collapsed="false" customFormat="false" customHeight="true" hidden="true" ht="12.75" outlineLevel="0" r="12194">
      <c r="A12194" s="749" t="s">
        <v>31266</v>
      </c>
      <c r="B12194" s="749" t="str">
        <f aca="false">C12194&amp;D12194&amp;E12194&amp;F12194&amp;G12194&amp;H12194</f>
        <v>ASSENTAMENTO DE SOLEIRAS DE MARMORE OU GRANITO,DE 15CM DE LARGURA,EXCLUSIVE ESTES,ASSENTES EM SUPERFICIE EM OSSO,COM ARGAMASSA DE CIMENTO,AREIA E SAIBRO,NO TRACO 1:2:2,SOBRE CHAPISCO DE CIMENTO E AREIA,NO TRACO 1:3 E REJUNTAMENTO DE CIMENTO BRANCO E CORANTE</v>
      </c>
      <c r="C12194" s="749" t="s">
        <v>31267</v>
      </c>
      <c r="D12194" s="749" t="s">
        <v>31268</v>
      </c>
      <c r="E12194" s="749" t="s">
        <v>31269</v>
      </c>
      <c r="F12194" s="749" t="s">
        <v>31270</v>
      </c>
      <c r="G12194" s="749" t="s">
        <v>31271</v>
      </c>
      <c r="I12194" s="749" t="s">
        <v>236</v>
      </c>
      <c r="J12194" s="749" t="n">
        <v>20.72</v>
      </c>
    </row>
    <row collapsed="false" customFormat="false" customHeight="true" hidden="true" ht="12.75" outlineLevel="0" r="12195">
      <c r="A12195" s="749" t="s">
        <v>31272</v>
      </c>
      <c r="B12195" s="749" t="str">
        <f aca="false">C12195&amp;D12195&amp;E12195&amp;F12195&amp;G12195&amp;H12195</f>
        <v>ASSENTAMENTO DE SOLEIRAS DE MARMORE OU GRANITO,DE 15CM DE LARGURA,EXCLUSIVE ESTES,ASSENTES EM SUPERFICIE EM OSSO,COM ARGAMASSA DE CIMENTO,AREIA E SAIBRO,NO TRACO 1:2:2,SOBRE CHAPISCO DE CIMENTO E AREIA,NO TRACO 1:3 E REJUNTAMENTO DE CIMENTO BRANCO E CORANTE</v>
      </c>
      <c r="C12195" s="749" t="s">
        <v>31267</v>
      </c>
      <c r="D12195" s="749" t="s">
        <v>31268</v>
      </c>
      <c r="E12195" s="749" t="s">
        <v>31269</v>
      </c>
      <c r="F12195" s="749" t="s">
        <v>31270</v>
      </c>
      <c r="G12195" s="749" t="s">
        <v>31271</v>
      </c>
      <c r="I12195" s="749" t="s">
        <v>236</v>
      </c>
      <c r="J12195" s="749" t="n">
        <v>18.3</v>
      </c>
    </row>
    <row collapsed="false" customFormat="false" customHeight="true" hidden="true" ht="12.75" outlineLevel="0" r="12196">
      <c r="A12196" s="749" t="s">
        <v>31273</v>
      </c>
      <c r="B12196" s="749" t="str">
        <f aca="false">C12196&amp;D12196&amp;E12196&amp;F12196&amp;G12196&amp;H12196</f>
        <v>ASSENTAMENTO DE SOLEIRAS DE MARMORE OU GRANITO,COM 25CM DE LARGURA,EXCLUSIVE ESTES,ASSENTES EM SUPERFICIE EM OSSO COM ARGAMASSA DE CIMENTO,AREIA E SAIBRO,NO TRACO 1:2:2,SOBRE CHAPISCO DE CIMENTO E AREIA,NO TRACO 1:3 E REJUNTAMENTO DE CIMENTO BRANCO E CORANTE</v>
      </c>
      <c r="C12196" s="749" t="s">
        <v>31274</v>
      </c>
      <c r="D12196" s="749" t="s">
        <v>31275</v>
      </c>
      <c r="E12196" s="749" t="s">
        <v>31276</v>
      </c>
      <c r="F12196" s="749" t="s">
        <v>31277</v>
      </c>
      <c r="G12196" s="749" t="s">
        <v>31278</v>
      </c>
      <c r="I12196" s="749" t="s">
        <v>236</v>
      </c>
      <c r="J12196" s="749" t="n">
        <v>27.83</v>
      </c>
    </row>
    <row collapsed="false" customFormat="false" customHeight="true" hidden="true" ht="12.75" outlineLevel="0" r="12197">
      <c r="A12197" s="749" t="s">
        <v>31279</v>
      </c>
      <c r="B12197" s="749" t="str">
        <f aca="false">C12197&amp;D12197&amp;E12197&amp;F12197&amp;G12197&amp;H12197</f>
        <v>ASSENTAMENTO DE SOLEIRAS DE MARMORE OU GRANITO,COM 25CM DE LARGURA,EXCLUSIVE ESTES,ASSENTES EM SUPERFICIE EM OSSO COM ARGAMASSA DE CIMENTO,AREIA E SAIBRO,NO TRACO 1:2:2,SOBRE CHAPISCO DE CIMENTO E AREIA,NO TRACO 1:3 E REJUNTAMENTO DE CIMENTO BRANCO E CORANTE</v>
      </c>
      <c r="C12197" s="749" t="s">
        <v>31274</v>
      </c>
      <c r="D12197" s="749" t="s">
        <v>31275</v>
      </c>
      <c r="E12197" s="749" t="s">
        <v>31276</v>
      </c>
      <c r="F12197" s="749" t="s">
        <v>31277</v>
      </c>
      <c r="G12197" s="749" t="s">
        <v>31278</v>
      </c>
      <c r="I12197" s="749" t="s">
        <v>236</v>
      </c>
      <c r="J12197" s="749" t="n">
        <v>24.7</v>
      </c>
    </row>
    <row collapsed="false" customFormat="false" customHeight="true" hidden="true" ht="12.75" outlineLevel="0" r="12198">
      <c r="A12198" s="749" t="s">
        <v>31280</v>
      </c>
      <c r="B12198" s="749" t="str">
        <f aca="false">C12198&amp;D12198&amp;E12198&amp;F12198&amp;G12198&amp;H12198</f>
        <v>ASSENTAMENTO DE CAPA DE DEGRAU DE MARMORE OU GRANITO, COM 28CM DE LARGURA,EXCLUSIVE ESTES,ASSENTES EM PAREDE EM OSSO,COMARGAMASSA DE CIMENTO,AREIA E SAIBRO,NO TRACO 1:2:2,SOBRE CHAPISCO DE CIMENTO E AREIA,NO TRACO 1:3 E REJUNTAMENTO DE CIMENTO BRANCO E CORANTE</v>
      </c>
      <c r="C12198" s="749" t="s">
        <v>31281</v>
      </c>
      <c r="D12198" s="749" t="s">
        <v>31282</v>
      </c>
      <c r="E12198" s="749" t="s">
        <v>31283</v>
      </c>
      <c r="F12198" s="749" t="s">
        <v>31284</v>
      </c>
      <c r="G12198" s="749" t="s">
        <v>31285</v>
      </c>
      <c r="I12198" s="749" t="s">
        <v>236</v>
      </c>
      <c r="J12198" s="749" t="n">
        <v>48.04</v>
      </c>
    </row>
    <row collapsed="false" customFormat="false" customHeight="true" hidden="true" ht="12.75" outlineLevel="0" r="12199">
      <c r="A12199" s="749" t="s">
        <v>31286</v>
      </c>
      <c r="B12199" s="749" t="str">
        <f aca="false">C12199&amp;D12199&amp;E12199&amp;F12199&amp;G12199&amp;H12199</f>
        <v>ASSENTAMENTO DE CAPA DE DEGRAU DE MARMORE OU GRANITO, COM 28CM DE LARGURA,EXCLUSIVE ESTES,ASSENTES EM PAREDE EM OSSO,COMARGAMASSA DE CIMENTO,AREIA E SAIBRO,NO TRACO 1:2:2,SOBRE CHAPISCO DE CIMENTO E AREIA,NO TRACO 1:3 E REJUNTAMENTO DE CIMENTO BRANCO E CORANTE</v>
      </c>
      <c r="C12199" s="749" t="s">
        <v>31281</v>
      </c>
      <c r="D12199" s="749" t="s">
        <v>31282</v>
      </c>
      <c r="E12199" s="749" t="s">
        <v>31283</v>
      </c>
      <c r="F12199" s="749" t="s">
        <v>31284</v>
      </c>
      <c r="G12199" s="749" t="s">
        <v>31285</v>
      </c>
      <c r="I12199" s="749" t="s">
        <v>236</v>
      </c>
      <c r="J12199" s="749" t="n">
        <v>42.25</v>
      </c>
    </row>
    <row collapsed="false" customFormat="false" customHeight="true" hidden="true" ht="12.75" outlineLevel="0" r="12200">
      <c r="A12200" s="749" t="s">
        <v>31287</v>
      </c>
      <c r="B12200" s="749" t="str">
        <f aca="false">C12200&amp;D12200&amp;E12200&amp;F12200&amp;G12200&amp;H12200</f>
        <v>ASSENTAMENTO DE RODAPE DE MARMORE OU GRANITO,COM 30CM DE ALTURA, EXCLUSIVE ESTES, ASSENTES EM PAREDE EM OSSO, COM  ARGAMASSA DE CIMENTO, AREIA E SAIBRO, NO TRACO 1:2:2, SOBRE  CHAPISCO DE CIMENTO E AREIA, NO TRACO 1:3 E REJUNTAMENTO  DE CIMENTO BRANCO E CORANTE</v>
      </c>
      <c r="C12200" s="749" t="s">
        <v>31288</v>
      </c>
      <c r="D12200" s="749" t="s">
        <v>31289</v>
      </c>
      <c r="E12200" s="749" t="s">
        <v>31248</v>
      </c>
      <c r="F12200" s="749" t="s">
        <v>31249</v>
      </c>
      <c r="G12200" s="749" t="s">
        <v>31250</v>
      </c>
      <c r="I12200" s="749" t="s">
        <v>236</v>
      </c>
      <c r="J12200" s="749" t="n">
        <v>23.83</v>
      </c>
    </row>
    <row collapsed="false" customFormat="false" customHeight="true" hidden="true" ht="12.75" outlineLevel="0" r="12201">
      <c r="A12201" s="749" t="s">
        <v>31290</v>
      </c>
      <c r="B12201" s="749" t="str">
        <f aca="false">C12201&amp;D12201&amp;E12201&amp;F12201&amp;G12201&amp;H12201</f>
        <v>ASSENTAMENTO DE RODAPE DE MARMORE OU GRANITO,COM 30CM DE ALTURA, EXCLUSIVE ESTES, ASSENTES EM PAREDE EM OSSO, COM  ARGAMASSA DE CIMENTO, AREIA E SAIBRO, NO TRACO 1:2:2, SOBRE  CHAPISCO DE CIMENTO E AREIA, NO TRACO 1:3 E REJUNTAMENTO  DE CIMENTO BRANCO E CORANTE</v>
      </c>
      <c r="C12201" s="749" t="s">
        <v>31288</v>
      </c>
      <c r="D12201" s="749" t="s">
        <v>31289</v>
      </c>
      <c r="E12201" s="749" t="s">
        <v>31248</v>
      </c>
      <c r="F12201" s="749" t="s">
        <v>31249</v>
      </c>
      <c r="G12201" s="749" t="s">
        <v>31250</v>
      </c>
      <c r="I12201" s="749" t="s">
        <v>236</v>
      </c>
      <c r="J12201" s="749" t="n">
        <v>21.35</v>
      </c>
    </row>
    <row collapsed="false" customFormat="false" customHeight="true" hidden="true" ht="12.75" outlineLevel="0" r="12202">
      <c r="A12202" s="749" t="s">
        <v>31291</v>
      </c>
      <c r="B12202" s="749" t="str">
        <f aca="false">C12202&amp;D12202&amp;E12202&amp;F12202&amp;G12202&amp;H12202</f>
        <v>REVESTIMENTO DE PISO,COM LADRILHOS CERAMICOS ESMALTADOS,COMMEDIDAS EM TORNO DE 30X30CM E 8,5MM DE ESPESSURA,DESTINADOSA CARGA PESADA,COM RESISTENCIA A ABRASAO P.E.I.-V,ASSENTES EM SUPERFICIE EM OSSO,COM NATA SOBRE A ARGAMASSA DE CIMENTO,SAIBRO E AREIA,NO TRACO 1:3:3,REJUNTAMENTO COM CIMENTO BRANCO E CORANTE</v>
      </c>
      <c r="C12202" s="749" t="s">
        <v>31292</v>
      </c>
      <c r="D12202" s="749" t="s">
        <v>31293</v>
      </c>
      <c r="E12202" s="749" t="s">
        <v>31294</v>
      </c>
      <c r="F12202" s="749" t="s">
        <v>31295</v>
      </c>
      <c r="G12202" s="749" t="s">
        <v>31296</v>
      </c>
      <c r="H12202" s="749" t="s">
        <v>31297</v>
      </c>
      <c r="I12202" s="749" t="s">
        <v>52</v>
      </c>
      <c r="J12202" s="749" t="n">
        <v>67.6</v>
      </c>
    </row>
    <row collapsed="false" customFormat="false" customHeight="true" hidden="true" ht="12.75" outlineLevel="0" r="12203">
      <c r="A12203" s="749" t="s">
        <v>31298</v>
      </c>
      <c r="B12203" s="749" t="str">
        <f aca="false">C12203&amp;D12203&amp;E12203&amp;F12203&amp;G12203&amp;H12203</f>
        <v>REVESTIMENTO DE PISO,COM LADRILHOS CERAMICOS ESMALTADOS,COMMEDIDAS EM TORNO DE 30X30CM E 8,5MM DE ESPESSURA,DESTINADOSA CARGA PESADA,COM RESISTENCIA A ABRASAO P.E.I.-V,ASSENTES EM SUPERFICIE EM OSSO,COM NATA SOBRE A ARGAMASSA DE CIMENTO,SAIBRO E AREIA,NO TRACO 1:3:3,REJUNTAMENTO COM CIMENTO BRANCO E CORANTE</v>
      </c>
      <c r="C12203" s="749" t="s">
        <v>31292</v>
      </c>
      <c r="D12203" s="749" t="s">
        <v>31293</v>
      </c>
      <c r="E12203" s="749" t="s">
        <v>31294</v>
      </c>
      <c r="F12203" s="749" t="s">
        <v>31295</v>
      </c>
      <c r="G12203" s="749" t="s">
        <v>31296</v>
      </c>
      <c r="H12203" s="749" t="s">
        <v>31297</v>
      </c>
      <c r="I12203" s="749" t="s">
        <v>52</v>
      </c>
      <c r="J12203" s="749" t="n">
        <v>61.85</v>
      </c>
    </row>
    <row collapsed="false" customFormat="false" customHeight="true" hidden="true" ht="12.75" outlineLevel="0" r="12204">
      <c r="A12204" s="749" t="s">
        <v>31299</v>
      </c>
      <c r="B12204" s="749" t="str">
        <f aca="false">C12204&amp;D12204&amp;E12204&amp;F12204&amp;G12204&amp;H12204</f>
        <v>REVESTIMENTO DE PISO,COM LADRILHOS CERAMICOS ESMALTADOS,COMMEDIDAS EM TORNO DE 30X30CM E 8,5MM DE ESPESSURA,DESTINADOSA CARGA PESADA,COM RESISTENCIA A ABRASAO P.E.I.-III,ASSENTES EM SUPERFICIE EM OSSO,COM ARGAMASSA COLANTE SOBRE ARGAMASSA DE CIMENTO,SAIBRO E AREIA,NO TRACO 1:3:3,E REJUNTAMENTO PRONTO</v>
      </c>
      <c r="C12204" s="749" t="s">
        <v>31292</v>
      </c>
      <c r="D12204" s="749" t="s">
        <v>31293</v>
      </c>
      <c r="E12204" s="749" t="s">
        <v>31300</v>
      </c>
      <c r="F12204" s="749" t="s">
        <v>31301</v>
      </c>
      <c r="G12204" s="749" t="s">
        <v>31302</v>
      </c>
      <c r="H12204" s="749" t="s">
        <v>12120</v>
      </c>
      <c r="I12204" s="749" t="s">
        <v>52</v>
      </c>
      <c r="J12204" s="749" t="n">
        <v>71.81</v>
      </c>
    </row>
    <row collapsed="false" customFormat="false" customHeight="true" hidden="true" ht="12.75" outlineLevel="0" r="12205">
      <c r="A12205" s="749" t="s">
        <v>31303</v>
      </c>
      <c r="B12205" s="749" t="str">
        <f aca="false">C12205&amp;D12205&amp;E12205&amp;F12205&amp;G12205&amp;H12205</f>
        <v>REVESTIMENTO DE PISO,COM LADRILHOS CERAMICOS ESMALTADOS,COMMEDIDAS EM TORNO DE 30X30CM E 8,5MM DE ESPESSURA,DESTINADOSA CARGA PESADA,COM RESISTENCIA A ABRASAO P.E.I.-III,ASSENTES EM SUPERFICIE EM OSSO,COM ARGAMASSA COLANTE SOBRE ARGAMASSA DE CIMENTO,SAIBRO E AREIA,NO TRACO 1:3:3,E REJUNTAMENTO PRONTO</v>
      </c>
      <c r="C12205" s="749" t="s">
        <v>31292</v>
      </c>
      <c r="D12205" s="749" t="s">
        <v>31293</v>
      </c>
      <c r="E12205" s="749" t="s">
        <v>31300</v>
      </c>
      <c r="F12205" s="749" t="s">
        <v>31301</v>
      </c>
      <c r="G12205" s="749" t="s">
        <v>31302</v>
      </c>
      <c r="H12205" s="749" t="s">
        <v>12120</v>
      </c>
      <c r="I12205" s="749" t="s">
        <v>52</v>
      </c>
      <c r="J12205" s="749" t="n">
        <v>66.12</v>
      </c>
    </row>
    <row collapsed="false" customFormat="false" customHeight="true" hidden="true" ht="12.75" outlineLevel="0" r="12206">
      <c r="A12206" s="749" t="s">
        <v>31304</v>
      </c>
      <c r="B12206" s="749" t="str">
        <f aca="false">C12206&amp;D12206&amp;E12206&amp;F12206&amp;G12206&amp;H12206</f>
        <v>REVESTIMENTO DE PISO,COM LADRILHOS CERAMICOS ESMALTADOS,COMMEDIDAS EM TORNO DE 20X20CM E 6,5MM DE ESPESSURA,DESTINADOSA CARGA PESADA,COM RESISTENCIA A ABRASAO P.E.I.-IV,ASSENTESEM SUPERFICIE EM OSSO,COM NATA SOBRE A ARGAMASSA DE CIMENTO,SAIBRO E AREIA,NO TRACO 1:3:3,REJUNTAMENTO COM CIMENTO BRANCO E CORANTE</v>
      </c>
      <c r="C12206" s="749" t="s">
        <v>31292</v>
      </c>
      <c r="D12206" s="749" t="s">
        <v>31305</v>
      </c>
      <c r="E12206" s="749" t="s">
        <v>31306</v>
      </c>
      <c r="F12206" s="749" t="s">
        <v>31307</v>
      </c>
      <c r="G12206" s="749" t="s">
        <v>31296</v>
      </c>
      <c r="H12206" s="749" t="s">
        <v>31297</v>
      </c>
      <c r="I12206" s="749" t="s">
        <v>52</v>
      </c>
      <c r="J12206" s="749" t="n">
        <v>82.2</v>
      </c>
    </row>
    <row collapsed="false" customFormat="false" customHeight="true" hidden="true" ht="12.75" outlineLevel="0" r="12207">
      <c r="A12207" s="749" t="s">
        <v>31308</v>
      </c>
      <c r="B12207" s="749" t="str">
        <f aca="false">C12207&amp;D12207&amp;E12207&amp;F12207&amp;G12207&amp;H12207</f>
        <v>REVESTIMENTO DE PISO,COM LADRILHOS CERAMICOS ESMALTADOS,COMMEDIDAS EM TORNO DE 20X20CM E 6,5MM DE ESPESSURA,DESTINADOSA CARGA PESADA,COM RESISTENCIA A ABRASAO P.E.I.-IV,ASSENTESEM SUPERFICIE EM OSSO,COM NATA SOBRE A ARGAMASSA DE CIMENTO,SAIBRO E AREIA,NO TRACO 1:3:3,REJUNTAMENTO COM CIMENTO BRANCO E CORANTE</v>
      </c>
      <c r="C12207" s="749" t="s">
        <v>31292</v>
      </c>
      <c r="D12207" s="749" t="s">
        <v>31305</v>
      </c>
      <c r="E12207" s="749" t="s">
        <v>31306</v>
      </c>
      <c r="F12207" s="749" t="s">
        <v>31307</v>
      </c>
      <c r="G12207" s="749" t="s">
        <v>31296</v>
      </c>
      <c r="H12207" s="749" t="s">
        <v>31297</v>
      </c>
      <c r="I12207" s="749" t="s">
        <v>52</v>
      </c>
      <c r="J12207" s="749" t="n">
        <v>75.46</v>
      </c>
    </row>
    <row collapsed="false" customFormat="false" customHeight="true" hidden="true" ht="12.75" outlineLevel="0" r="12208">
      <c r="A12208" s="749" t="s">
        <v>31309</v>
      </c>
      <c r="B12208" s="749" t="str">
        <f aca="false">C12208&amp;D12208&amp;E12208&amp;F12208&amp;G12208&amp;H12208</f>
        <v>REVESTIMENTO DE PISO,COM LADRILHOS CERAMICOS ESMALTADOS,COMMEDIDAS EM TORNO DE 20X20CM E 6,5MM DE ESPESSURA, DESTINADOS A CARGA PESADA,COM RESISTENCIA A ABRASAO P.E.I.-IV,ASSENTES EM SUPERFICIE EM OSSO,COM ARGAMASSA COLANTE SOBRE ARGAMASSA DE CIMENTO,SAIBRO E AREIA,NO TRACO 1:3:3,E REJUNTAMENTO INDINDUSTRIALIZADO</v>
      </c>
      <c r="C12208" s="749" t="s">
        <v>31292</v>
      </c>
      <c r="D12208" s="749" t="s">
        <v>31310</v>
      </c>
      <c r="E12208" s="749" t="s">
        <v>31311</v>
      </c>
      <c r="F12208" s="749" t="s">
        <v>31301</v>
      </c>
      <c r="G12208" s="749" t="s">
        <v>31312</v>
      </c>
      <c r="H12208" s="749" t="s">
        <v>31313</v>
      </c>
      <c r="I12208" s="749" t="s">
        <v>52</v>
      </c>
      <c r="J12208" s="749" t="n">
        <v>86.42</v>
      </c>
    </row>
    <row collapsed="false" customFormat="false" customHeight="true" hidden="true" ht="12.75" outlineLevel="0" r="12209">
      <c r="A12209" s="749" t="s">
        <v>31314</v>
      </c>
      <c r="B12209" s="749" t="str">
        <f aca="false">C12209&amp;D12209&amp;E12209&amp;F12209&amp;G12209&amp;H12209</f>
        <v>REVESTIMENTO DE PISO,COM LADRILHOS CERAMICOS ESMALTADOS,COMMEDIDAS EM TORNO DE 20X20CM E 6,5MM DE ESPESSURA, DESTINADOS A CARGA PESADA,COM RESISTENCIA A ABRASAO P.E.I.-IV,ASSENTES EM SUPERFICIE EM OSSO,COM ARGAMASSA COLANTE SOBRE ARGAMASSA DE CIMENTO,SAIBRO E AREIA,NO TRACO 1:3:3,E REJUNTAMENTO INDINDUSTRIALIZADO</v>
      </c>
      <c r="C12209" s="749" t="s">
        <v>31292</v>
      </c>
      <c r="D12209" s="749" t="s">
        <v>31310</v>
      </c>
      <c r="E12209" s="749" t="s">
        <v>31311</v>
      </c>
      <c r="F12209" s="749" t="s">
        <v>31301</v>
      </c>
      <c r="G12209" s="749" t="s">
        <v>31312</v>
      </c>
      <c r="H12209" s="749" t="s">
        <v>31313</v>
      </c>
      <c r="I12209" s="749" t="s">
        <v>52</v>
      </c>
      <c r="J12209" s="749" t="n">
        <v>79.73</v>
      </c>
    </row>
    <row collapsed="false" customFormat="false" customHeight="true" hidden="true" ht="12.75" outlineLevel="0" r="12210">
      <c r="A12210" s="749" t="s">
        <v>31315</v>
      </c>
      <c r="B12210" s="749" t="str">
        <f aca="false">C12210&amp;D12210&amp;E12210&amp;F12210&amp;G12210&amp;H12210</f>
        <v>REVESTIMENTO DE PISOS COM LADRILHOS CERAMICOS ANTIDERRAPANTES,COM MEDIDAS EM TORNO DE 11,6X24CM COM ESPESSURA DE 9MM,ASSENTES COMO EM 13.330.0050,CORES:PESSEGO,VERMELHO E CASTOR</v>
      </c>
      <c r="C12210" s="749" t="s">
        <v>31316</v>
      </c>
      <c r="D12210" s="749" t="s">
        <v>31317</v>
      </c>
      <c r="E12210" s="749" t="s">
        <v>31318</v>
      </c>
      <c r="I12210" s="749" t="s">
        <v>52</v>
      </c>
      <c r="J12210" s="749" t="n">
        <v>109.23</v>
      </c>
    </row>
    <row collapsed="false" customFormat="false" customHeight="true" hidden="true" ht="12.75" outlineLevel="0" r="12211">
      <c r="A12211" s="749" t="s">
        <v>31319</v>
      </c>
      <c r="B12211" s="749" t="str">
        <f aca="false">C12211&amp;D12211&amp;E12211&amp;F12211&amp;G12211&amp;H12211</f>
        <v>REVESTIMENTO DE PISOS COM LADRILHOS CERAMICOS ANTIDERRAPANTES,COM MEDIDAS EM TORNO DE 11,6X24CM COM ESPESSURA DE 9MM,ASSENTES COMO EM 13.330.0050,CORES:PESSEGO,VERMELHO E CASTOR</v>
      </c>
      <c r="C12211" s="749" t="s">
        <v>31316</v>
      </c>
      <c r="D12211" s="749" t="s">
        <v>31317</v>
      </c>
      <c r="E12211" s="749" t="s">
        <v>31318</v>
      </c>
      <c r="I12211" s="749" t="s">
        <v>52</v>
      </c>
      <c r="J12211" s="749" t="n">
        <v>103.48</v>
      </c>
    </row>
    <row collapsed="false" customFormat="false" customHeight="true" hidden="true" ht="12.75" outlineLevel="0" r="12212">
      <c r="A12212" s="749" t="s">
        <v>31320</v>
      </c>
      <c r="B12212" s="749" t="str">
        <f aca="false">C12212&amp;D12212&amp;E12212&amp;F12212&amp;G12212&amp;H12212</f>
        <v>REVESTIMENTO DE PISOS COM LADRILHOS CERAMICOS ANTIDERRAPANTES,COM MEDIDAS EM TORNO DE 11,6X24CM,COM ESPESSURA DE 9MM,ASSENTES EM SUPERFICIE EM OSSO,COM ARGAMASSA COLANTE E REJUNTAMENTO PRONTO,CORES:PESSEGO,VERMELHO E CASTOR.</v>
      </c>
      <c r="C12212" s="749" t="s">
        <v>31316</v>
      </c>
      <c r="D12212" s="749" t="s">
        <v>31321</v>
      </c>
      <c r="E12212" s="749" t="s">
        <v>31322</v>
      </c>
      <c r="F12212" s="749" t="s">
        <v>31323</v>
      </c>
      <c r="I12212" s="749" t="s">
        <v>52</v>
      </c>
      <c r="J12212" s="749" t="n">
        <v>113.45</v>
      </c>
    </row>
    <row collapsed="false" customFormat="false" customHeight="true" hidden="true" ht="12.75" outlineLevel="0" r="12213">
      <c r="A12213" s="749" t="s">
        <v>31324</v>
      </c>
      <c r="B12213" s="749" t="str">
        <f aca="false">C12213&amp;D12213&amp;E12213&amp;F12213&amp;G12213&amp;H12213</f>
        <v>REVESTIMENTO DE PISOS COM LADRILHOS CERAMICOS ANTIDERRAPANTES,COM MEDIDAS EM TORNO DE 11,6X24CM,COM ESPESSURA DE 9MM,ASSENTES EM SUPERFICIE EM OSSO,COM ARGAMASSA COLANTE E REJUNTAMENTO PRONTO,CORES:PESSEGO,VERMELHO E CASTOR.</v>
      </c>
      <c r="C12213" s="749" t="s">
        <v>31316</v>
      </c>
      <c r="D12213" s="749" t="s">
        <v>31321</v>
      </c>
      <c r="E12213" s="749" t="s">
        <v>31322</v>
      </c>
      <c r="F12213" s="749" t="s">
        <v>31323</v>
      </c>
      <c r="I12213" s="749" t="s">
        <v>52</v>
      </c>
      <c r="J12213" s="749" t="n">
        <v>107.75</v>
      </c>
    </row>
    <row collapsed="false" customFormat="false" customHeight="true" hidden="true" ht="12.75" outlineLevel="0" r="12214">
      <c r="A12214" s="749" t="s">
        <v>31325</v>
      </c>
      <c r="B12214" s="749" t="str">
        <f aca="false">C12214&amp;D12214&amp;E12214&amp;F12214&amp;G12214&amp;H12214</f>
        <v>REVESTIMENTO DE PISO COM LADRILHO CERAMICO,ANTIDERRAPANTE,40X40CM,SUJEITO A TRAFEGO INTENSO,RESISTENCIA A ABRASAO P.E.I.-IV,ASSENTES EM SUPERFICIE COM NATA DE CIMENTO SOBRE ARGAMASSA DE CIMENTO,AREIA E SAIBRO,NO TRACO 1:3:3,REJUNTAMENTO COM CIMENTO BRANCO E CORANTE</v>
      </c>
      <c r="C12214" s="749" t="s">
        <v>31326</v>
      </c>
      <c r="D12214" s="749" t="s">
        <v>31327</v>
      </c>
      <c r="E12214" s="749" t="s">
        <v>31328</v>
      </c>
      <c r="F12214" s="749" t="s">
        <v>31329</v>
      </c>
      <c r="G12214" s="749" t="s">
        <v>31330</v>
      </c>
      <c r="I12214" s="749" t="s">
        <v>52</v>
      </c>
      <c r="J12214" s="749" t="n">
        <v>58.39</v>
      </c>
    </row>
    <row collapsed="false" customFormat="false" customHeight="true" hidden="true" ht="12.75" outlineLevel="0" r="12215">
      <c r="A12215" s="749" t="s">
        <v>31331</v>
      </c>
      <c r="B12215" s="749" t="str">
        <f aca="false">C12215&amp;D12215&amp;E12215&amp;F12215&amp;G12215&amp;H12215</f>
        <v>REVESTIMENTO DE PISO COM LADRILHO CERAMICO,ANTIDERRAPANTE,40X40CM,SUJEITO A TRAFEGO INTENSO,RESISTENCIA A ABRASAO P.E.I.-IV,ASSENTES EM SUPERFICIE COM NATA DE CIMENTO SOBRE ARGAMASSA DE CIMENTO,AREIA E SAIBRO,NO TRACO 1:3:3,REJUNTAMENTO COM CIMENTO BRANCO E CORANTE</v>
      </c>
      <c r="C12215" s="749" t="s">
        <v>31326</v>
      </c>
      <c r="D12215" s="749" t="s">
        <v>31327</v>
      </c>
      <c r="E12215" s="749" t="s">
        <v>31328</v>
      </c>
      <c r="F12215" s="749" t="s">
        <v>31329</v>
      </c>
      <c r="G12215" s="749" t="s">
        <v>31330</v>
      </c>
      <c r="I12215" s="749" t="s">
        <v>52</v>
      </c>
      <c r="J12215" s="749" t="n">
        <v>53.38</v>
      </c>
    </row>
    <row collapsed="false" customFormat="false" customHeight="true" hidden="true" ht="12.75" outlineLevel="0" r="12216">
      <c r="A12216" s="749" t="s">
        <v>31332</v>
      </c>
      <c r="B12216" s="749" t="str">
        <f aca="false">C12216&amp;D12216&amp;E12216&amp;F12216&amp;G12216&amp;H12216</f>
        <v>REVESTIMENTO DE PISO COM LADRILHO CERAMICO,ANTIDERRAPANTE,40X40CM,SUJEITO A TRAFEGO INTENSO,RESISTENCIA A ABRASAO P.E.I.-IV,ASSENTES EM SUPERFICIE EM OSSO,COM ARGAMASSA COLANTE EREJUNTAMENTO PRONTO</v>
      </c>
      <c r="C12216" s="749" t="s">
        <v>31326</v>
      </c>
      <c r="D12216" s="749" t="s">
        <v>31327</v>
      </c>
      <c r="E12216" s="749" t="s">
        <v>31333</v>
      </c>
      <c r="F12216" s="749" t="s">
        <v>31334</v>
      </c>
      <c r="I12216" s="749" t="s">
        <v>52</v>
      </c>
      <c r="J12216" s="749" t="n">
        <v>62.6</v>
      </c>
    </row>
    <row collapsed="false" customFormat="false" customHeight="true" hidden="true" ht="12.75" outlineLevel="0" r="12217">
      <c r="A12217" s="749" t="s">
        <v>31335</v>
      </c>
      <c r="B12217" s="749" t="str">
        <f aca="false">C12217&amp;D12217&amp;E12217&amp;F12217&amp;G12217&amp;H12217</f>
        <v>REVESTIMENTO DE PISO COM LADRILHO CERAMICO,ANTIDERRAPANTE,40X40CM,SUJEITO A TRAFEGO INTENSO,RESISTENCIA A ABRASAO P.E.I.-IV,ASSENTES EM SUPERFICIE EM OSSO,COM ARGAMASSA COLANTE EREJUNTAMENTO PRONTO</v>
      </c>
      <c r="C12217" s="749" t="s">
        <v>31326</v>
      </c>
      <c r="D12217" s="749" t="s">
        <v>31327</v>
      </c>
      <c r="E12217" s="749" t="s">
        <v>31333</v>
      </c>
      <c r="F12217" s="749" t="s">
        <v>31334</v>
      </c>
      <c r="I12217" s="749" t="s">
        <v>52</v>
      </c>
      <c r="J12217" s="749" t="n">
        <v>57.65</v>
      </c>
    </row>
    <row collapsed="false" customFormat="false" customHeight="true" hidden="true" ht="12.75" outlineLevel="0" r="12218">
      <c r="A12218" s="749" t="s">
        <v>31336</v>
      </c>
      <c r="B12218" s="749" t="str">
        <f aca="false">C12218&amp;D12218&amp;E12218&amp;F12218&amp;G12218&amp;H12218</f>
        <v>REVESTIMENTO DE PISO COM MOSAICO DE AZULEJOS DE VARIAS ORIGENS,COM ARGAMASSA DE CIMENTO E AREIA,NO TRACO 1:3,SOBRE BASEJA EXISTENTE</v>
      </c>
      <c r="C12218" s="749" t="s">
        <v>31337</v>
      </c>
      <c r="D12218" s="749" t="s">
        <v>31338</v>
      </c>
      <c r="E12218" s="749" t="s">
        <v>31339</v>
      </c>
      <c r="I12218" s="749" t="s">
        <v>52</v>
      </c>
      <c r="J12218" s="749" t="n">
        <v>48.26</v>
      </c>
    </row>
    <row collapsed="false" customFormat="false" customHeight="true" hidden="true" ht="12.75" outlineLevel="0" r="12219">
      <c r="A12219" s="749" t="s">
        <v>31340</v>
      </c>
      <c r="B12219" s="749" t="str">
        <f aca="false">C12219&amp;D12219&amp;E12219&amp;F12219&amp;G12219&amp;H12219</f>
        <v>REVESTIMENTO DE PISO COM MOSAICO DE AZULEJOS DE VARIAS ORIGENS,COM ARGAMASSA DE CIMENTO E AREIA,NO TRACO 1:3,SOBRE BASEJA EXISTENTE</v>
      </c>
      <c r="C12219" s="749" t="s">
        <v>31337</v>
      </c>
      <c r="D12219" s="749" t="s">
        <v>31338</v>
      </c>
      <c r="E12219" s="749" t="s">
        <v>31339</v>
      </c>
      <c r="I12219" s="749" t="s">
        <v>52</v>
      </c>
      <c r="J12219" s="749" t="n">
        <v>44.07</v>
      </c>
    </row>
    <row collapsed="false" customFormat="false" customHeight="true" hidden="true" ht="12.75" outlineLevel="0" r="12220">
      <c r="A12220" s="749" t="s">
        <v>31341</v>
      </c>
      <c r="B12220" s="749" t="str">
        <f aca="false">C12220&amp;D12220&amp;E12220&amp;F12220&amp;G12220&amp;H12220</f>
        <v>REVESTIMENTO DE PISO COM MOSAICO DE AZULEJOS DE VARIAS ORIGENS,ASSENTES EM SUPERFICIE EM OSSO,COM ARGAMASSA COLANTE E REJUNTAMENTO PRONTO</v>
      </c>
      <c r="C12220" s="749" t="s">
        <v>31337</v>
      </c>
      <c r="D12220" s="749" t="s">
        <v>31342</v>
      </c>
      <c r="E12220" s="749" t="s">
        <v>31343</v>
      </c>
      <c r="I12220" s="749" t="s">
        <v>52</v>
      </c>
      <c r="J12220" s="749" t="n">
        <v>56.28</v>
      </c>
    </row>
    <row collapsed="false" customFormat="false" customHeight="true" hidden="true" ht="12.75" outlineLevel="0" r="12221">
      <c r="A12221" s="749" t="s">
        <v>31344</v>
      </c>
      <c r="B12221" s="749" t="str">
        <f aca="false">C12221&amp;D12221&amp;E12221&amp;F12221&amp;G12221&amp;H12221</f>
        <v>REVESTIMENTO DE PISO COM MOSAICO DE AZULEJOS DE VARIAS ORIGENS,ASSENTES EM SUPERFICIE EM OSSO,COM ARGAMASSA COLANTE E REJUNTAMENTO PRONTO</v>
      </c>
      <c r="C12221" s="749" t="s">
        <v>31337</v>
      </c>
      <c r="D12221" s="749" t="s">
        <v>31342</v>
      </c>
      <c r="E12221" s="749" t="s">
        <v>31343</v>
      </c>
      <c r="I12221" s="749" t="s">
        <v>52</v>
      </c>
      <c r="J12221" s="749" t="n">
        <v>51.54</v>
      </c>
    </row>
    <row collapsed="false" customFormat="false" customHeight="true" hidden="true" ht="12.75" outlineLevel="0" r="12222">
      <c r="A12222" s="749" t="s">
        <v>31345</v>
      </c>
      <c r="B12222" s="749" t="str">
        <f aca="false">C12222&amp;D12222&amp;E12222&amp;F12222&amp;G12222&amp;H12222</f>
        <v>RODAPE COM LADRILHO CERAMICO,COM 7,5 A 10CM DE ALTURA,ASSENTE CONFORME ITEM 13.025.0016</v>
      </c>
      <c r="C12222" s="749" t="s">
        <v>31346</v>
      </c>
      <c r="D12222" s="749" t="s">
        <v>31347</v>
      </c>
      <c r="I12222" s="749" t="s">
        <v>236</v>
      </c>
      <c r="J12222" s="749" t="n">
        <v>30.04</v>
      </c>
    </row>
    <row collapsed="false" customFormat="false" customHeight="true" hidden="true" ht="12.75" outlineLevel="0" r="12223">
      <c r="A12223" s="749" t="s">
        <v>31348</v>
      </c>
      <c r="B12223" s="749" t="str">
        <f aca="false">C12223&amp;D12223&amp;E12223&amp;F12223&amp;G12223&amp;H12223</f>
        <v>RODAPE COM LADRILHO CERAMICO,COM 7,5 A 10CM DE ALTURA,ASSENTE CONFORME ITEM 13.025.0016</v>
      </c>
      <c r="C12223" s="749" t="s">
        <v>31346</v>
      </c>
      <c r="D12223" s="749" t="s">
        <v>31347</v>
      </c>
      <c r="I12223" s="749" t="s">
        <v>236</v>
      </c>
      <c r="J12223" s="749" t="n">
        <v>26.8</v>
      </c>
    </row>
    <row collapsed="false" customFormat="false" customHeight="true" hidden="true" ht="12.75" outlineLevel="0" r="12224">
      <c r="A12224" s="749" t="s">
        <v>31349</v>
      </c>
      <c r="B12224" s="749" t="str">
        <f aca="false">C12224&amp;D12224&amp;E12224&amp;F12224&amp;G12224&amp;H12224</f>
        <v>RODAPE COM LADRILHO CERAMICO,COM 7,5 A 10CM DE ALTURA,ASSENTES CONFORME ITEM 13.025.0058</v>
      </c>
      <c r="C12224" s="749" t="s">
        <v>31346</v>
      </c>
      <c r="D12224" s="749" t="s">
        <v>31350</v>
      </c>
      <c r="I12224" s="749" t="s">
        <v>236</v>
      </c>
      <c r="J12224" s="749" t="n">
        <v>29.93</v>
      </c>
    </row>
    <row collapsed="false" customFormat="false" customHeight="true" hidden="true" ht="12.75" outlineLevel="0" r="12225">
      <c r="A12225" s="749" t="s">
        <v>31351</v>
      </c>
      <c r="B12225" s="749" t="str">
        <f aca="false">C12225&amp;D12225&amp;E12225&amp;F12225&amp;G12225&amp;H12225</f>
        <v>RODAPE COM LADRILHO CERAMICO,COM 7,5 A 10CM DE ALTURA,ASSENTES CONFORME ITEM 13.025.0058</v>
      </c>
      <c r="C12225" s="749" t="s">
        <v>31346</v>
      </c>
      <c r="D12225" s="749" t="s">
        <v>31350</v>
      </c>
      <c r="I12225" s="749" t="s">
        <v>236</v>
      </c>
      <c r="J12225" s="749" t="n">
        <v>26.83</v>
      </c>
    </row>
    <row collapsed="false" customFormat="false" customHeight="true" hidden="true" ht="12.75" outlineLevel="0" r="12226">
      <c r="A12226" s="749" t="s">
        <v>31352</v>
      </c>
      <c r="B12226" s="749" t="str">
        <f aca="false">C12226&amp;D12226&amp;E12226&amp;F12226&amp;G12226&amp;H12226</f>
        <v>RODAPE COM LADRILHO CERAMICO,COM 15CM DE ALTURA,ASSENTE CONFORME ITEM 13.025.0016</v>
      </c>
      <c r="C12226" s="749" t="s">
        <v>31353</v>
      </c>
      <c r="D12226" s="749" t="s">
        <v>31354</v>
      </c>
      <c r="I12226" s="749" t="s">
        <v>236</v>
      </c>
      <c r="J12226" s="749" t="n">
        <v>33.92</v>
      </c>
    </row>
    <row collapsed="false" customFormat="false" customHeight="true" hidden="true" ht="12.75" outlineLevel="0" r="12227">
      <c r="A12227" s="749" t="s">
        <v>31355</v>
      </c>
      <c r="B12227" s="749" t="str">
        <f aca="false">C12227&amp;D12227&amp;E12227&amp;F12227&amp;G12227&amp;H12227</f>
        <v>RODAPE COM LADRILHO CERAMICO,COM 15CM DE ALTURA,ASSENTE CONFORME ITEM 13.025.0016</v>
      </c>
      <c r="C12227" s="749" t="s">
        <v>31353</v>
      </c>
      <c r="D12227" s="749" t="s">
        <v>31354</v>
      </c>
      <c r="I12227" s="749" t="s">
        <v>236</v>
      </c>
      <c r="J12227" s="749" t="n">
        <v>30.52</v>
      </c>
    </row>
    <row collapsed="false" customFormat="false" customHeight="true" hidden="true" ht="12.75" outlineLevel="0" r="12228">
      <c r="A12228" s="749" t="s">
        <v>31356</v>
      </c>
      <c r="B12228" s="749" t="str">
        <f aca="false">C12228&amp;D12228&amp;E12228&amp;F12228&amp;G12228&amp;H12228</f>
        <v>RODAPE COM LADRILHO CERAMICO,COM 15CM DE ALTURA,ASSENTES CONFORME ITEM 13.025.0058</v>
      </c>
      <c r="C12228" s="749" t="s">
        <v>31357</v>
      </c>
      <c r="D12228" s="749" t="s">
        <v>31358</v>
      </c>
      <c r="I12228" s="749" t="s">
        <v>236</v>
      </c>
      <c r="J12228" s="749" t="n">
        <v>33.97</v>
      </c>
    </row>
    <row collapsed="false" customFormat="false" customHeight="true" hidden="true" ht="12.75" outlineLevel="0" r="12229">
      <c r="A12229" s="749" t="s">
        <v>31359</v>
      </c>
      <c r="B12229" s="749" t="str">
        <f aca="false">C12229&amp;D12229&amp;E12229&amp;F12229&amp;G12229&amp;H12229</f>
        <v>RODAPE COM LADRILHO CERAMICO,COM 15CM DE ALTURA,ASSENTES CONFORME ITEM 13.025.0058</v>
      </c>
      <c r="C12229" s="749" t="s">
        <v>31357</v>
      </c>
      <c r="D12229" s="749" t="s">
        <v>31358</v>
      </c>
      <c r="I12229" s="749" t="s">
        <v>236</v>
      </c>
      <c r="J12229" s="749" t="n">
        <v>30.74</v>
      </c>
    </row>
    <row collapsed="false" customFormat="false" customHeight="true" hidden="true" ht="12.75" outlineLevel="0" r="12230">
      <c r="A12230" s="749" t="s">
        <v>31360</v>
      </c>
      <c r="B12230" s="749" t="str">
        <f aca="false">C12230&amp;D12230&amp;E12230&amp;F12230&amp;G12230&amp;H12230</f>
        <v>RECOMPOSICAO DE PISO DE CERAMICAS,EXCLUSIVE ESTAS,INCLUSIVEMAO-DE-OBRA TOTAL E MATERIAIS DE ASSENTAMENTO E REJUNTAMENTO COMO EM 13.330.0010</v>
      </c>
      <c r="C12230" s="749" t="s">
        <v>31361</v>
      </c>
      <c r="D12230" s="749" t="s">
        <v>31362</v>
      </c>
      <c r="E12230" s="749" t="s">
        <v>31363</v>
      </c>
      <c r="I12230" s="749" t="s">
        <v>52</v>
      </c>
      <c r="J12230" s="749" t="n">
        <v>53.29</v>
      </c>
    </row>
    <row collapsed="false" customFormat="false" customHeight="true" hidden="true" ht="12.75" outlineLevel="0" r="12231">
      <c r="A12231" s="749" t="s">
        <v>31364</v>
      </c>
      <c r="B12231" s="749" t="str">
        <f aca="false">C12231&amp;D12231&amp;E12231&amp;F12231&amp;G12231&amp;H12231</f>
        <v>RECOMPOSICAO DE PISO DE CERAMICAS,EXCLUSIVE ESTAS,INCLUSIVEMAO-DE-OBRA TOTAL E MATERIAIS DE ASSENTAMENTO E REJUNTAMENTO COMO EM 13.330.0010</v>
      </c>
      <c r="C12231" s="749" t="s">
        <v>31361</v>
      </c>
      <c r="D12231" s="749" t="s">
        <v>31362</v>
      </c>
      <c r="E12231" s="749" t="s">
        <v>31363</v>
      </c>
      <c r="I12231" s="749" t="s">
        <v>52</v>
      </c>
      <c r="J12231" s="749" t="n">
        <v>47.55</v>
      </c>
    </row>
    <row collapsed="false" customFormat="false" customHeight="true" hidden="true" ht="51" outlineLevel="0" r="12232">
      <c r="A12232" s="749" t="s">
        <v>31365</v>
      </c>
      <c r="B12232" s="758" t="str">
        <f aca="false">C12232&amp;D12232&amp;E12232&amp;F12232&amp;G12232&amp;H12232</f>
        <v>REVESTIMENTO DE PISO CERAMICO EM PORCELANATO TECNICO NATURAL,ACABAMENTO DA BORDA RETIFICADO,PARA USO EM AREAS COMERCIAIS COM ACESSO PARA RUA,NO FORMATO (60X60)CM,ASSENTES EM SUPERFICIE EM OSSO COM ARGAMASSA DE CIMENTO E COLA (ARGAMASSA COLANTE)E REJUNTAMENTO PRONTO</v>
      </c>
      <c r="C12232" s="749" t="s">
        <v>31366</v>
      </c>
      <c r="D12232" s="749" t="s">
        <v>31367</v>
      </c>
      <c r="E12232" s="749" t="s">
        <v>31368</v>
      </c>
      <c r="F12232" s="749" t="s">
        <v>31369</v>
      </c>
      <c r="G12232" s="749" t="s">
        <v>31370</v>
      </c>
      <c r="I12232" s="749" t="s">
        <v>52</v>
      </c>
      <c r="J12232" s="749" t="n">
        <v>111.49</v>
      </c>
    </row>
    <row collapsed="false" customFormat="false" customHeight="true" hidden="true" ht="51" outlineLevel="0" r="12233">
      <c r="A12233" s="749" t="s">
        <v>31371</v>
      </c>
      <c r="B12233" s="758" t="str">
        <f aca="false">C12233&amp;D12233&amp;E12233&amp;F12233&amp;G12233&amp;H12233</f>
        <v>REVESTIMENTO DE PISO CERAMICO EM PORCELANATO TECNICO NATURAL,ACABAMENTO DA BORDA RETIFICADO,PARA USO EM AREAS COMERCIAIS COM ACESSO PARA RUA,NO FORMATO (60X60)CM,ASSENTES EM SUPERFICIE EM OSSO COM ARGAMASSA DE CIMENTO E COLA (ARGAMASSA COLANTE)E REJUNTAMENTO PRONTO</v>
      </c>
      <c r="C12233" s="749" t="s">
        <v>31366</v>
      </c>
      <c r="D12233" s="749" t="s">
        <v>31367</v>
      </c>
      <c r="E12233" s="749" t="s">
        <v>31368</v>
      </c>
      <c r="F12233" s="749" t="s">
        <v>31369</v>
      </c>
      <c r="G12233" s="749" t="s">
        <v>31370</v>
      </c>
      <c r="I12233" s="749" t="s">
        <v>52</v>
      </c>
      <c r="J12233" s="749" t="n">
        <v>106.06</v>
      </c>
    </row>
    <row collapsed="false" customFormat="false" customHeight="true" hidden="true" ht="38.25" outlineLevel="0" r="12234">
      <c r="A12234" s="749" t="s">
        <v>31372</v>
      </c>
      <c r="B12234" s="758" t="str">
        <f aca="false">C12234&amp;D12234&amp;E12234&amp;F12234&amp;G12234&amp;H12234</f>
        <v>REVESTIMENTO DE PISO CERAMICO,EM PORCELANATO TECNICO NATURAL,ACABAMENTO DA BORDA RETIFICADO,PARA USO EM AREAS COMERCIAIS COM ACESSO PARA RUA,NO FORMATO (60X60)CM,ASSENTES CONFORMEITEM 13.330.0010</v>
      </c>
      <c r="C12234" s="749" t="s">
        <v>31373</v>
      </c>
      <c r="D12234" s="749" t="s">
        <v>31367</v>
      </c>
      <c r="E12234" s="749" t="s">
        <v>31374</v>
      </c>
      <c r="F12234" s="749" t="s">
        <v>31375</v>
      </c>
      <c r="I12234" s="749" t="s">
        <v>52</v>
      </c>
      <c r="J12234" s="749" t="n">
        <v>119.85</v>
      </c>
    </row>
    <row collapsed="false" customFormat="false" customHeight="true" hidden="true" ht="38.25" outlineLevel="0" r="12235">
      <c r="A12235" s="749" t="s">
        <v>31376</v>
      </c>
      <c r="B12235" s="758" t="str">
        <f aca="false">C12235&amp;D12235&amp;E12235&amp;F12235&amp;G12235&amp;H12235</f>
        <v>REVESTIMENTO DE PISO CERAMICO,EM PORCELANATO TECNICO NATURAL,ACABAMENTO DA BORDA RETIFICADO,PARA USO EM AREAS COMERCIAIS COM ACESSO PARA RUA,NO FORMATO (60X60)CM,ASSENTES CONFORMEITEM 13.330.0010</v>
      </c>
      <c r="C12235" s="749" t="s">
        <v>31373</v>
      </c>
      <c r="D12235" s="749" t="s">
        <v>31367</v>
      </c>
      <c r="E12235" s="749" t="s">
        <v>31374</v>
      </c>
      <c r="F12235" s="749" t="s">
        <v>31375</v>
      </c>
      <c r="I12235" s="749" t="s">
        <v>52</v>
      </c>
      <c r="J12235" s="749" t="n">
        <v>113.62</v>
      </c>
    </row>
    <row collapsed="false" customFormat="false" customHeight="true" hidden="true" ht="38.25" outlineLevel="0" r="12236">
      <c r="A12236" s="749" t="s">
        <v>31377</v>
      </c>
      <c r="B12236" s="758" t="str">
        <f aca="false">C12236&amp;D12236&amp;E12236&amp;F12236&amp;G12236&amp;H12236</f>
        <v>REVESTIMENTO DE PISO CERAMICO EM PORCELANATO TECNICO NATURAL,ACABAMENTO DA BORDA RETIFICADO,PARA USO EM AREAS COMERCIAISCOM ACESSO PARA RUA,NO FORMATO (60X60)CM,ASSENTES EM SUPERFICIE EM OSSO,EXCLUSIVE ARGAMASSA E REJUNTAMENTO</v>
      </c>
      <c r="C12236" s="749" t="s">
        <v>31366</v>
      </c>
      <c r="D12236" s="749" t="s">
        <v>31367</v>
      </c>
      <c r="E12236" s="749" t="s">
        <v>31378</v>
      </c>
      <c r="F12236" s="749" t="s">
        <v>31379</v>
      </c>
      <c r="I12236" s="749" t="s">
        <v>52</v>
      </c>
      <c r="J12236" s="749" t="n">
        <v>103.59</v>
      </c>
    </row>
    <row collapsed="false" customFormat="false" customHeight="true" hidden="true" ht="38.25" outlineLevel="0" r="12237">
      <c r="A12237" s="749" t="s">
        <v>31380</v>
      </c>
      <c r="B12237" s="758" t="str">
        <f aca="false">C12237&amp;D12237&amp;E12237&amp;F12237&amp;G12237&amp;H12237</f>
        <v>REVESTIMENTO DE PISO CERAMICO EM PORCELANATO TECNICO NATURAL,ACABAMENTO DA BORDA RETIFICADO,PARA USO EM AREAS COMERCIAISCOM ACESSO PARA RUA,NO FORMATO (60X60)CM,ASSENTES EM SUPERFICIE EM OSSO,EXCLUSIVE ARGAMASSA E REJUNTAMENTO</v>
      </c>
      <c r="C12237" s="749" t="s">
        <v>31366</v>
      </c>
      <c r="D12237" s="749" t="s">
        <v>31367</v>
      </c>
      <c r="E12237" s="749" t="s">
        <v>31378</v>
      </c>
      <c r="F12237" s="749" t="s">
        <v>31379</v>
      </c>
      <c r="I12237" s="749" t="s">
        <v>52</v>
      </c>
      <c r="J12237" s="749" t="n">
        <v>98.16</v>
      </c>
    </row>
    <row collapsed="false" customFormat="false" customHeight="true" hidden="true" ht="25.5" outlineLevel="0" r="12238">
      <c r="A12238" s="749" t="s">
        <v>31381</v>
      </c>
      <c r="B12238" s="758" t="str">
        <f aca="false">C12238&amp;D12238&amp;E12238&amp;F12238&amp;G12238&amp;H12238</f>
        <v>RODAPE COM CERAMICA EM PORCELANATO TECNICO NATURAL,COM 7,5 A 10CM DE ALTURA,ASSENTES CONFORME ITEM 13.025.0016</v>
      </c>
      <c r="C12238" s="749" t="s">
        <v>31382</v>
      </c>
      <c r="D12238" s="749" t="s">
        <v>31383</v>
      </c>
      <c r="I12238" s="749" t="s">
        <v>236</v>
      </c>
      <c r="J12238" s="749" t="n">
        <v>32.7</v>
      </c>
    </row>
    <row collapsed="false" customFormat="false" customHeight="true" hidden="true" ht="25.5" outlineLevel="0" r="12239">
      <c r="A12239" s="749" t="s">
        <v>31384</v>
      </c>
      <c r="B12239" s="758" t="str">
        <f aca="false">C12239&amp;D12239&amp;E12239&amp;F12239&amp;G12239&amp;H12239</f>
        <v>RODAPE COM CERAMICA EM PORCELANATO TECNICO NATURAL,COM 7,5 A 10CM DE ALTURA,ASSENTES CONFORME ITEM 13.025.0016</v>
      </c>
      <c r="C12239" s="749" t="s">
        <v>31382</v>
      </c>
      <c r="D12239" s="749" t="s">
        <v>31383</v>
      </c>
      <c r="I12239" s="749" t="s">
        <v>236</v>
      </c>
      <c r="J12239" s="749" t="n">
        <v>29.46</v>
      </c>
    </row>
    <row collapsed="false" customFormat="false" customHeight="true" hidden="true" ht="25.5" outlineLevel="0" r="12240">
      <c r="A12240" s="749" t="s">
        <v>31385</v>
      </c>
      <c r="B12240" s="758" t="str">
        <f aca="false">C12240&amp;D12240&amp;E12240&amp;F12240&amp;G12240&amp;H12240</f>
        <v>RODAPE COM CERAMICA EM PORCELANATO NATURAL,COM 7,5 A 10CM DE ALTURA,ASSENTES CONFORME ITEM 13.025.0058</v>
      </c>
      <c r="C12240" s="749" t="s">
        <v>31386</v>
      </c>
      <c r="D12240" s="749" t="s">
        <v>31387</v>
      </c>
      <c r="I12240" s="749" t="s">
        <v>236</v>
      </c>
      <c r="J12240" s="749" t="n">
        <v>32.51</v>
      </c>
    </row>
    <row collapsed="false" customFormat="false" customHeight="true" hidden="true" ht="25.5" outlineLevel="0" r="12241">
      <c r="A12241" s="749" t="s">
        <v>135</v>
      </c>
      <c r="B12241" s="758" t="str">
        <f aca="false">C12241&amp;D12241&amp;E12241&amp;F12241&amp;G12241&amp;H12241</f>
        <v>RODAPE COM CERAMICA EM PORCELANATO NATURAL,COM 7,5 A 10CM DE ALTURA,ASSENTES CONFORME ITEM 13.025.0058</v>
      </c>
      <c r="C12241" s="749" t="s">
        <v>31386</v>
      </c>
      <c r="D12241" s="749" t="s">
        <v>31387</v>
      </c>
      <c r="I12241" s="749" t="s">
        <v>236</v>
      </c>
      <c r="J12241" s="749" t="n">
        <v>29.41</v>
      </c>
    </row>
    <row collapsed="false" customFormat="false" customHeight="true" hidden="true" ht="12.75" outlineLevel="0" r="12242">
      <c r="A12242" s="749" t="s">
        <v>31388</v>
      </c>
      <c r="B12242" s="749" t="str">
        <f aca="false">C12242&amp;D12242&amp;E12242&amp;F12242&amp;G12242&amp;H12242</f>
        <v>REVESTIMENTO DE PISO COM LADRILHO HIDRAULICO,20X20CM,ASSENTES CONFORME ITEM 13.330.0010</v>
      </c>
      <c r="C12242" s="749" t="s">
        <v>31389</v>
      </c>
      <c r="D12242" s="749" t="s">
        <v>31390</v>
      </c>
      <c r="I12242" s="749" t="s">
        <v>52</v>
      </c>
      <c r="J12242" s="749" t="n">
        <v>95.14</v>
      </c>
    </row>
    <row collapsed="false" customFormat="false" customHeight="true" hidden="true" ht="12.75" outlineLevel="0" r="12243">
      <c r="A12243" s="749" t="s">
        <v>31391</v>
      </c>
      <c r="B12243" s="749" t="str">
        <f aca="false">C12243&amp;D12243&amp;E12243&amp;F12243&amp;G12243&amp;H12243</f>
        <v>REVESTIMENTO DE PISO COM LADRILHO HIDRAULICO,20X20CM,ASSENTES CONFORME ITEM 13.330.0010</v>
      </c>
      <c r="C12243" s="749" t="s">
        <v>31389</v>
      </c>
      <c r="D12243" s="749" t="s">
        <v>31390</v>
      </c>
      <c r="I12243" s="749" t="s">
        <v>52</v>
      </c>
      <c r="J12243" s="749" t="n">
        <v>88.91</v>
      </c>
    </row>
    <row collapsed="false" customFormat="false" customHeight="true" hidden="true" ht="12.75" outlineLevel="0" r="12244">
      <c r="A12244" s="749" t="s">
        <v>31392</v>
      </c>
      <c r="B12244" s="749" t="str">
        <f aca="false">C12244&amp;D12244&amp;E12244&amp;F12244&amp;G12244&amp;H12244</f>
        <v>REVESTIMENTO DE PISO COM LADRILHO HIDRAULICO,20X20CM,ASSENTES CONFORME ITEM 13.330.0015</v>
      </c>
      <c r="C12244" s="749" t="s">
        <v>31389</v>
      </c>
      <c r="D12244" s="749" t="s">
        <v>31393</v>
      </c>
      <c r="I12244" s="749" t="s">
        <v>52</v>
      </c>
      <c r="J12244" s="749" t="n">
        <v>86.79</v>
      </c>
    </row>
    <row collapsed="false" customFormat="false" customHeight="true" hidden="true" ht="12.75" outlineLevel="0" r="12245">
      <c r="A12245" s="749" t="s">
        <v>31394</v>
      </c>
      <c r="B12245" s="749" t="str">
        <f aca="false">C12245&amp;D12245&amp;E12245&amp;F12245&amp;G12245&amp;H12245</f>
        <v>REVESTIMENTO DE PISO COM LADRILHO HIDRAULICO,20X20CM,ASSENTES CONFORME ITEM 13.330.0015</v>
      </c>
      <c r="C12245" s="749" t="s">
        <v>31389</v>
      </c>
      <c r="D12245" s="749" t="s">
        <v>31393</v>
      </c>
      <c r="I12245" s="749" t="s">
        <v>52</v>
      </c>
      <c r="J12245" s="749" t="n">
        <v>81.36</v>
      </c>
    </row>
    <row collapsed="false" customFormat="false" customHeight="true" hidden="true" ht="12.75" outlineLevel="0" r="12246">
      <c r="A12246" s="749" t="s">
        <v>31395</v>
      </c>
      <c r="B12246" s="749" t="str">
        <f aca="false">C12246&amp;D12246&amp;E12246&amp;F12246&amp;G12246&amp;H12246</f>
        <v>REVESTIMENTO DE PISO COM LADRILHO HIDRAULICO,20X20CM,EXCLUSIVE ARGAMASSA E REJUNTAMENTO</v>
      </c>
      <c r="C12246" s="749" t="s">
        <v>31396</v>
      </c>
      <c r="D12246" s="749" t="s">
        <v>31397</v>
      </c>
      <c r="I12246" s="749" t="s">
        <v>52</v>
      </c>
      <c r="J12246" s="749" t="n">
        <v>78.88</v>
      </c>
    </row>
    <row collapsed="false" customFormat="false" customHeight="true" hidden="true" ht="12.75" outlineLevel="0" r="12247">
      <c r="A12247" s="749" t="s">
        <v>31398</v>
      </c>
      <c r="B12247" s="749" t="str">
        <f aca="false">C12247&amp;D12247&amp;E12247&amp;F12247&amp;G12247&amp;H12247</f>
        <v>REVESTIMENTO DE PISO COM LADRILHO HIDRAULICO,20X20CM,EXCLUSIVE ARGAMASSA E REJUNTAMENTO</v>
      </c>
      <c r="C12247" s="749" t="s">
        <v>31396</v>
      </c>
      <c r="D12247" s="749" t="s">
        <v>31397</v>
      </c>
      <c r="I12247" s="749" t="s">
        <v>52</v>
      </c>
      <c r="J12247" s="749" t="n">
        <v>73.46</v>
      </c>
    </row>
    <row collapsed="false" customFormat="false" customHeight="true" hidden="true" ht="38.25" outlineLevel="0" r="12248">
      <c r="A12248" s="749" t="s">
        <v>31399</v>
      </c>
      <c r="B12248" s="758" t="str">
        <f aca="false">C12248&amp;D12248&amp;E12248&amp;F12248&amp;G12248&amp;H12248</f>
        <v>REVESTIMENTO DE PISO COM CERAMICA TATIL DIRECIONAL,(LADRILHO HIDRAULICO),PARA PESSOAS COM NECESSIDADES ESPECIFICAS,ASSENTES SOBRE SUPERFICIE EM OSSO,CONFORME ITEM 13.330.0010</v>
      </c>
      <c r="C12248" s="749" t="s">
        <v>31400</v>
      </c>
      <c r="D12248" s="749" t="s">
        <v>31401</v>
      </c>
      <c r="E12248" s="749" t="s">
        <v>31402</v>
      </c>
      <c r="I12248" s="749" t="s">
        <v>52</v>
      </c>
      <c r="J12248" s="749" t="n">
        <v>116.53</v>
      </c>
    </row>
    <row collapsed="false" customFormat="false" customHeight="true" hidden="true" ht="38.25" outlineLevel="0" r="12249">
      <c r="A12249" s="749" t="s">
        <v>31403</v>
      </c>
      <c r="B12249" s="758" t="str">
        <f aca="false">C12249&amp;D12249&amp;E12249&amp;F12249&amp;G12249&amp;H12249</f>
        <v>REVESTIMENTO DE PISO COM CERAMICA TATIL DIRECIONAL,(LADRILHO HIDRAULICO),PARA PESSOAS COM NECESSIDADES ESPECIFICAS,ASSENTES SOBRE SUPERFICIE EM OSSO,CONFORME ITEM 13.330.0010</v>
      </c>
      <c r="C12249" s="749" t="s">
        <v>31400</v>
      </c>
      <c r="D12249" s="749" t="s">
        <v>31401</v>
      </c>
      <c r="E12249" s="749" t="s">
        <v>31402</v>
      </c>
      <c r="I12249" s="749" t="s">
        <v>52</v>
      </c>
      <c r="J12249" s="749" t="n">
        <v>110.3</v>
      </c>
    </row>
    <row collapsed="false" customFormat="false" customHeight="true" hidden="true" ht="38.25" outlineLevel="0" r="12250">
      <c r="A12250" s="749" t="s">
        <v>31404</v>
      </c>
      <c r="B12250" s="758" t="str">
        <f aca="false">C12250&amp;D12250&amp;E12250&amp;F12250&amp;G12250&amp;H12250</f>
        <v>REVESTIMENTO DE PISO COM CERAMICA TATIL DIRECIONAL,(LADRILHO HIDRAULICO),PARA PESSOAS C/NECESSIDADES ESPECIFICAS,ASSENTES SOBRE SUPERFICIE EM OSSO,EXCLUSIVE NATA DE CIMENTO,ARGAMASSA E REJUNTAMENTO</v>
      </c>
      <c r="C12250" s="749" t="s">
        <v>31400</v>
      </c>
      <c r="D12250" s="749" t="s">
        <v>31405</v>
      </c>
      <c r="E12250" s="749" t="s">
        <v>31406</v>
      </c>
      <c r="F12250" s="749" t="s">
        <v>31407</v>
      </c>
      <c r="I12250" s="749" t="s">
        <v>52</v>
      </c>
      <c r="J12250" s="749" t="n">
        <v>100.27</v>
      </c>
    </row>
    <row collapsed="false" customFormat="false" customHeight="true" hidden="true" ht="38.25" outlineLevel="0" r="12251">
      <c r="A12251" s="749" t="s">
        <v>31408</v>
      </c>
      <c r="B12251" s="758" t="str">
        <f aca="false">C12251&amp;D12251&amp;E12251&amp;F12251&amp;G12251&amp;H12251</f>
        <v>REVESTIMENTO DE PISO COM CERAMICA TATIL DIRECIONAL,(LADRILHO HIDRAULICO),PARA PESSOAS C/NECESSIDADES ESPECIFICAS,ASSENTES SOBRE SUPERFICIE EM OSSO,EXCLUSIVE NATA DE CIMENTO,ARGAMASSA E REJUNTAMENTO</v>
      </c>
      <c r="C12251" s="749" t="s">
        <v>31400</v>
      </c>
      <c r="D12251" s="749" t="s">
        <v>31405</v>
      </c>
      <c r="E12251" s="749" t="s">
        <v>31406</v>
      </c>
      <c r="F12251" s="749" t="s">
        <v>31407</v>
      </c>
      <c r="I12251" s="749" t="s">
        <v>52</v>
      </c>
      <c r="J12251" s="749" t="n">
        <v>94.85</v>
      </c>
    </row>
    <row collapsed="false" customFormat="false" customHeight="true" hidden="true" ht="25.5" outlineLevel="0" r="12252">
      <c r="A12252" s="749" t="s">
        <v>31409</v>
      </c>
      <c r="B12252" s="758" t="str">
        <f aca="false">C12252&amp;D12252&amp;E12252&amp;F12252&amp;G12252&amp;H12252</f>
        <v>REVESTIMENTO DE PISO COM CERAMICA TATIL ALERTA,(LADRILHO HIDRAULICO) PARA PESSOAS COM NECESSIDADES  ESPECIFICAS,ASSENTES SOBRE SUPERFICIE EM OSSO,CONFORME ITEM 13.330.0010</v>
      </c>
      <c r="C12252" s="749" t="s">
        <v>31410</v>
      </c>
      <c r="D12252" s="749" t="s">
        <v>31411</v>
      </c>
      <c r="E12252" s="749" t="s">
        <v>31412</v>
      </c>
      <c r="I12252" s="749" t="s">
        <v>52</v>
      </c>
      <c r="J12252" s="749" t="n">
        <v>116.53</v>
      </c>
    </row>
    <row collapsed="false" customFormat="false" customHeight="true" hidden="true" ht="25.5" outlineLevel="0" r="12253">
      <c r="A12253" s="749" t="s">
        <v>31413</v>
      </c>
      <c r="B12253" s="758" t="str">
        <f aca="false">C12253&amp;D12253&amp;E12253&amp;F12253&amp;G12253&amp;H12253</f>
        <v>REVESTIMENTO DE PISO COM CERAMICA TATIL ALERTA,(LADRILHO HIDRAULICO) PARA PESSOAS COM NECESSIDADES  ESPECIFICAS,ASSENTES SOBRE SUPERFICIE EM OSSO,CONFORME ITEM 13.330.0010</v>
      </c>
      <c r="C12253" s="749" t="s">
        <v>31410</v>
      </c>
      <c r="D12253" s="749" t="s">
        <v>31411</v>
      </c>
      <c r="E12253" s="749" t="s">
        <v>31412</v>
      </c>
      <c r="I12253" s="749" t="s">
        <v>52</v>
      </c>
      <c r="J12253" s="749" t="n">
        <v>110.3</v>
      </c>
    </row>
    <row collapsed="false" customFormat="false" customHeight="true" hidden="true" ht="38.25" outlineLevel="0" r="12254">
      <c r="A12254" s="749" t="s">
        <v>31414</v>
      </c>
      <c r="B12254" s="758" t="str">
        <f aca="false">C12254&amp;D12254&amp;E12254&amp;F12254&amp;G12254&amp;H12254</f>
        <v>REVESTIMENTO DE PISO COM CERAMICA TATIL ALERTA,(LADRILHO HIDRAULICO) PARA PESSOAS COM NECESSIDADES ESPECIFICAS,ASSENTES SOBRE SUPERFICIE EM OSSO,EXCLUSIVE NATA DE CIMENTO,ARGAMASSA E REJUNTAMENTO</v>
      </c>
      <c r="C12254" s="749" t="s">
        <v>31410</v>
      </c>
      <c r="D12254" s="749" t="s">
        <v>31415</v>
      </c>
      <c r="E12254" s="749" t="s">
        <v>31416</v>
      </c>
      <c r="F12254" s="749" t="s">
        <v>31417</v>
      </c>
      <c r="I12254" s="749" t="s">
        <v>52</v>
      </c>
      <c r="J12254" s="749" t="n">
        <v>100.27</v>
      </c>
    </row>
    <row collapsed="false" customFormat="false" customHeight="true" hidden="true" ht="38.25" outlineLevel="0" r="12255">
      <c r="A12255" s="749" t="s">
        <v>31418</v>
      </c>
      <c r="B12255" s="758" t="str">
        <f aca="false">C12255&amp;D12255&amp;E12255&amp;F12255&amp;G12255&amp;H12255</f>
        <v>REVESTIMENTO DE PISO COM CERAMICA TATIL ALERTA,(LADRILHO HIDRAULICO) PARA PESSOAS COM NECESSIDADES ESPECIFICAS,ASSENTES SOBRE SUPERFICIE EM OSSO,EXCLUSIVE NATA DE CIMENTO,ARGAMASSA E REJUNTAMENTO</v>
      </c>
      <c r="C12255" s="749" t="s">
        <v>31410</v>
      </c>
      <c r="D12255" s="749" t="s">
        <v>31415</v>
      </c>
      <c r="E12255" s="749" t="s">
        <v>31416</v>
      </c>
      <c r="F12255" s="749" t="s">
        <v>31417</v>
      </c>
      <c r="I12255" s="749" t="s">
        <v>52</v>
      </c>
      <c r="J12255" s="749" t="n">
        <v>94.85</v>
      </c>
    </row>
    <row collapsed="false" customFormat="false" customHeight="true" hidden="true" ht="12.75" outlineLevel="0" r="12256">
      <c r="A12256" s="749" t="s">
        <v>31419</v>
      </c>
      <c r="B12256" s="749" t="str">
        <f aca="false">C12256&amp;D12256&amp;E12256&amp;F12256&amp;G12256&amp;H12256</f>
        <v>PISOS DE PLACAS NAO TRABALHADAS DE GRANITO,RETANGULARES,SOBRE TERRENO NIVELADO,COM AS JUNTAS TOMADAS COM ARGAMASSA DE CIMENTO E AREIA,NO TRACO 1:3</v>
      </c>
      <c r="C12256" s="749" t="s">
        <v>31420</v>
      </c>
      <c r="D12256" s="749" t="s">
        <v>31421</v>
      </c>
      <c r="E12256" s="749" t="s">
        <v>31422</v>
      </c>
      <c r="I12256" s="749" t="s">
        <v>52</v>
      </c>
      <c r="J12256" s="749" t="n">
        <v>129.07</v>
      </c>
    </row>
    <row collapsed="false" customFormat="false" customHeight="true" hidden="true" ht="12.75" outlineLevel="0" r="12257">
      <c r="A12257" s="749" t="s">
        <v>31423</v>
      </c>
      <c r="B12257" s="749" t="str">
        <f aca="false">C12257&amp;D12257&amp;E12257&amp;F12257&amp;G12257&amp;H12257</f>
        <v>PISOS DE PLACAS NAO TRABALHADAS DE GRANITO,RETANGULARES,SOBRE TERRENO NIVELADO,COM AS JUNTAS TOMADAS COM ARGAMASSA DE CIMENTO E AREIA,NO TRACO 1:3</v>
      </c>
      <c r="C12257" s="749" t="s">
        <v>31420</v>
      </c>
      <c r="D12257" s="749" t="s">
        <v>31421</v>
      </c>
      <c r="E12257" s="749" t="s">
        <v>31422</v>
      </c>
      <c r="I12257" s="749" t="s">
        <v>52</v>
      </c>
      <c r="J12257" s="749" t="n">
        <v>118.64</v>
      </c>
    </row>
    <row collapsed="false" customFormat="false" customHeight="true" hidden="true" ht="12.75" outlineLevel="0" r="12258">
      <c r="A12258" s="749" t="s">
        <v>31424</v>
      </c>
      <c r="B12258" s="749" t="str">
        <f aca="false">C12258&amp;D12258&amp;E12258&amp;F12258&amp;G12258&amp;H12258</f>
        <v>REVESTIMENTO DE PISOS EM MARMORE BRANCO CLASSICO,EM PLACAS,2CM DE ESPESSURA,COM 2 POLIMENTOS,ASSENTE EM SUPERFICIE EM OSSO,COM NATA DE CIMENTO SOBRE ARGAMASSA DE CIMENTO,AREIA E SAIBRO,NO TRACO 1:2:2 E REJUNTAMENTO EM CIMENTO BRANCO</v>
      </c>
      <c r="C12258" s="749" t="s">
        <v>31425</v>
      </c>
      <c r="D12258" s="749" t="s">
        <v>31426</v>
      </c>
      <c r="E12258" s="749" t="s">
        <v>31427</v>
      </c>
      <c r="F12258" s="749" t="s">
        <v>31428</v>
      </c>
      <c r="I12258" s="749" t="s">
        <v>52</v>
      </c>
      <c r="J12258" s="749" t="n">
        <v>279.84</v>
      </c>
    </row>
    <row collapsed="false" customFormat="false" customHeight="true" hidden="true" ht="12.75" outlineLevel="0" r="12259">
      <c r="A12259" s="749" t="s">
        <v>31429</v>
      </c>
      <c r="B12259" s="749" t="str">
        <f aca="false">C12259&amp;D12259&amp;E12259&amp;F12259&amp;G12259&amp;H12259</f>
        <v>REVESTIMENTO DE PISOS EM MARMORE BRANCO CLASSICO,EM PLACAS,2CM DE ESPESSURA,COM 2 POLIMENTOS,ASSENTE EM SUPERFICIE EM OSSO,COM NATA DE CIMENTO SOBRE ARGAMASSA DE CIMENTO,AREIA E SAIBRO,NO TRACO 1:2:2 E REJUNTAMENTO EM CIMENTO BRANCO</v>
      </c>
      <c r="C12259" s="749" t="s">
        <v>31425</v>
      </c>
      <c r="D12259" s="749" t="s">
        <v>31426</v>
      </c>
      <c r="E12259" s="749" t="s">
        <v>31427</v>
      </c>
      <c r="F12259" s="749" t="s">
        <v>31428</v>
      </c>
      <c r="I12259" s="749" t="s">
        <v>52</v>
      </c>
      <c r="J12259" s="749" t="n">
        <v>270.09</v>
      </c>
    </row>
    <row collapsed="false" customFormat="false" customHeight="true" hidden="true" ht="12.75" outlineLevel="0" r="12260">
      <c r="A12260" s="749" t="s">
        <v>31430</v>
      </c>
      <c r="B12260" s="749" t="str">
        <f aca="false">C12260&amp;D12260&amp;E12260&amp;F12260&amp;G12260&amp;H12260</f>
        <v>REVESTIMENTO DE PISOS EM MARMORE BRANCO CLASSICO,EM PLACAS,3CM DE ESPESSURA,COM 2 POLIMENTOS,ASSENTE EM SUPERFICIE EM OSSO,COM NATA DE CIMENTO SOBRE ARGAMASSA DE CIMENTO,AREIA E SAIBRO,NO TRACO 1:2:2 E REJUNTAMENTO EM CIMENTO BRANCO</v>
      </c>
      <c r="C12260" s="749" t="s">
        <v>31431</v>
      </c>
      <c r="D12260" s="749" t="s">
        <v>31426</v>
      </c>
      <c r="E12260" s="749" t="s">
        <v>31427</v>
      </c>
      <c r="F12260" s="749" t="s">
        <v>31428</v>
      </c>
      <c r="I12260" s="749" t="s">
        <v>52</v>
      </c>
      <c r="J12260" s="749" t="n">
        <v>360.69</v>
      </c>
    </row>
    <row collapsed="false" customFormat="false" customHeight="true" hidden="true" ht="12.75" outlineLevel="0" r="12261">
      <c r="A12261" s="749" t="s">
        <v>31432</v>
      </c>
      <c r="B12261" s="749" t="str">
        <f aca="false">C12261&amp;D12261&amp;E12261&amp;F12261&amp;G12261&amp;H12261</f>
        <v>REVESTIMENTO DE PISOS EM MARMORE BRANCO CLASSICO,EM PLACAS,3CM DE ESPESSURA,COM 2 POLIMENTOS,ASSENTE EM SUPERFICIE EM OSSO,COM NATA DE CIMENTO SOBRE ARGAMASSA DE CIMENTO,AREIA E SAIBRO,NO TRACO 1:2:2 E REJUNTAMENTO EM CIMENTO BRANCO</v>
      </c>
      <c r="C12261" s="749" t="s">
        <v>31431</v>
      </c>
      <c r="D12261" s="749" t="s">
        <v>31426</v>
      </c>
      <c r="E12261" s="749" t="s">
        <v>31427</v>
      </c>
      <c r="F12261" s="749" t="s">
        <v>31428</v>
      </c>
      <c r="I12261" s="749" t="s">
        <v>52</v>
      </c>
      <c r="J12261" s="749" t="n">
        <v>350.94</v>
      </c>
    </row>
    <row collapsed="false" customFormat="false" customHeight="true" hidden="true" ht="12.75" outlineLevel="0" r="12262">
      <c r="A12262" s="749" t="s">
        <v>31433</v>
      </c>
      <c r="B12262" s="749" t="str">
        <f aca="false">C12262&amp;D12262&amp;E12262&amp;F12262&amp;G12262&amp;H12262</f>
        <v>REVESTIMENTO DE PISOS EM MARMORE BRANCO CLASSICO,EM PLACAS,2CM DE ESPESSURA,COM 2 POLIMENTOS,ASSENTE EM SUPERFICIE EM OSSO,EXCLUSIVE NATA DE CIMENTO,ARGAMASSA E REJUNTAMENTO</v>
      </c>
      <c r="C12262" s="749" t="s">
        <v>31425</v>
      </c>
      <c r="D12262" s="749" t="s">
        <v>31426</v>
      </c>
      <c r="E12262" s="749" t="s">
        <v>31434</v>
      </c>
      <c r="I12262" s="749" t="s">
        <v>52</v>
      </c>
      <c r="J12262" s="749" t="n">
        <v>263.09</v>
      </c>
    </row>
    <row collapsed="false" customFormat="false" customHeight="true" hidden="true" ht="12.75" outlineLevel="0" r="12263">
      <c r="A12263" s="749" t="s">
        <v>31435</v>
      </c>
      <c r="B12263" s="749" t="str">
        <f aca="false">C12263&amp;D12263&amp;E12263&amp;F12263&amp;G12263&amp;H12263</f>
        <v>REVESTIMENTO DE PISOS EM MARMORE BRANCO CLASSICO,EM PLACAS,2CM DE ESPESSURA,COM 2 POLIMENTOS,ASSENTE EM SUPERFICIE EM OSSO,EXCLUSIVE NATA DE CIMENTO,ARGAMASSA E REJUNTAMENTO</v>
      </c>
      <c r="C12263" s="749" t="s">
        <v>31425</v>
      </c>
      <c r="D12263" s="749" t="s">
        <v>31426</v>
      </c>
      <c r="E12263" s="749" t="s">
        <v>31434</v>
      </c>
      <c r="I12263" s="749" t="s">
        <v>52</v>
      </c>
      <c r="J12263" s="749" t="n">
        <v>253.62</v>
      </c>
    </row>
    <row collapsed="false" customFormat="false" customHeight="true" hidden="true" ht="12.75" outlineLevel="0" r="12264">
      <c r="A12264" s="749" t="s">
        <v>31436</v>
      </c>
      <c r="B12264" s="749" t="str">
        <f aca="false">C12264&amp;D12264&amp;E12264&amp;F12264&amp;G12264&amp;H12264</f>
        <v>REVESTIMENTO DE PISOS EM MARMORE BRANCO CLASSICO,EM PLACAS,3CM DE ESPESSURA,COM 2 POLIMENTOS,ASSENTE EM SUPERFICIE EM OSSO,EXCLUSIVE NATA DE CIMENTO,ARGAMASSA E REJUNTAMENTO</v>
      </c>
      <c r="C12264" s="749" t="s">
        <v>31431</v>
      </c>
      <c r="D12264" s="749" t="s">
        <v>31426</v>
      </c>
      <c r="E12264" s="749" t="s">
        <v>31434</v>
      </c>
      <c r="I12264" s="749" t="s">
        <v>52</v>
      </c>
      <c r="J12264" s="749" t="n">
        <v>343.94</v>
      </c>
    </row>
    <row collapsed="false" customFormat="false" customHeight="true" hidden="true" ht="12.75" outlineLevel="0" r="12265">
      <c r="A12265" s="749" t="s">
        <v>31437</v>
      </c>
      <c r="B12265" s="749" t="str">
        <f aca="false">C12265&amp;D12265&amp;E12265&amp;F12265&amp;G12265&amp;H12265</f>
        <v>REVESTIMENTO DE PISOS EM MARMORE BRANCO CLASSICO,EM PLACAS,3CM DE ESPESSURA,COM 2 POLIMENTOS,ASSENTE EM SUPERFICIE EM OSSO,EXCLUSIVE NATA DE CIMENTO,ARGAMASSA E REJUNTAMENTO</v>
      </c>
      <c r="C12265" s="749" t="s">
        <v>31431</v>
      </c>
      <c r="D12265" s="749" t="s">
        <v>31426</v>
      </c>
      <c r="E12265" s="749" t="s">
        <v>31434</v>
      </c>
      <c r="I12265" s="749" t="s">
        <v>52</v>
      </c>
      <c r="J12265" s="749" t="n">
        <v>334.47</v>
      </c>
    </row>
    <row collapsed="false" customFormat="false" customHeight="true" hidden="true" ht="12.75" outlineLevel="0" r="12266">
      <c r="A12266" s="749" t="s">
        <v>31438</v>
      </c>
      <c r="B12266" s="749" t="str">
        <f aca="false">C12266&amp;D12266&amp;E12266&amp;F12266&amp;G12266&amp;H12266</f>
        <v>RODAPE DE MARMORE BRANCO CLASSICO COM 10CM DE ALTURA E 2CM DE ESPESSURA, COM 2 POLIMENTOS,ASSENTE EM PAREDE EM OSSO, COM ARGAMASSA DE CIMENTO,AREIA E SAIBRO, NO TRACO 1:2:2 E NATADE CIMENTO, SOBRE CHAPISCO DE CIMENTO E AREIA, NO TRACO 1:3INCLUSIVE ESTES)E REJUNTAMENTO EM CIMENTO BRANCO</v>
      </c>
      <c r="C12266" s="749" t="s">
        <v>31439</v>
      </c>
      <c r="D12266" s="749" t="s">
        <v>31440</v>
      </c>
      <c r="E12266" s="749" t="s">
        <v>31441</v>
      </c>
      <c r="F12266" s="749" t="s">
        <v>31442</v>
      </c>
      <c r="G12266" s="749" t="s">
        <v>31443</v>
      </c>
      <c r="I12266" s="749" t="s">
        <v>236</v>
      </c>
      <c r="J12266" s="749" t="n">
        <v>43.8</v>
      </c>
    </row>
    <row collapsed="false" customFormat="false" customHeight="true" hidden="true" ht="12.75" outlineLevel="0" r="12267">
      <c r="A12267" s="749" t="s">
        <v>31444</v>
      </c>
      <c r="B12267" s="749" t="str">
        <f aca="false">C12267&amp;D12267&amp;E12267&amp;F12267&amp;G12267&amp;H12267</f>
        <v>RODAPE DE MARMORE BRANCO CLASSICO COM 10CM DE ALTURA E 2CM DE ESPESSURA, COM 2 POLIMENTOS,ASSENTE EM PAREDE EM OSSO, COM ARGAMASSA DE CIMENTO,AREIA E SAIBRO, NO TRACO 1:2:2 E NATADE CIMENTO, SOBRE CHAPISCO DE CIMENTO E AREIA, NO TRACO 1:3INCLUSIVE ESTES)E REJUNTAMENTO EM CIMENTO BRANCO</v>
      </c>
      <c r="C12267" s="749" t="s">
        <v>31439</v>
      </c>
      <c r="D12267" s="749" t="s">
        <v>31440</v>
      </c>
      <c r="E12267" s="749" t="s">
        <v>31441</v>
      </c>
      <c r="F12267" s="749" t="s">
        <v>31442</v>
      </c>
      <c r="G12267" s="749" t="s">
        <v>31443</v>
      </c>
      <c r="I12267" s="749" t="s">
        <v>236</v>
      </c>
      <c r="J12267" s="749" t="n">
        <v>40.9</v>
      </c>
    </row>
    <row collapsed="false" customFormat="false" customHeight="true" hidden="true" ht="12.75" outlineLevel="0" r="12268">
      <c r="A12268" s="749" t="s">
        <v>31445</v>
      </c>
      <c r="B12268" s="749" t="str">
        <f aca="false">C12268&amp;D12268&amp;E12268&amp;F12268&amp;G12268&amp;H12268</f>
        <v>RODAPE DE MARMORE BRANCO CLASSICO COM 10CM DE ALTURA E 2CM DE ESPESSURA,COM 2 POLIMENTOS,ASSENTE EM PAREDE EM OSSO,EXCLUSIVE NATA DE CIMENTO,ARGAMASSA,CHAPISCO E REJUNTAMENTO</v>
      </c>
      <c r="C12268" s="749" t="s">
        <v>31439</v>
      </c>
      <c r="D12268" s="749" t="s">
        <v>31446</v>
      </c>
      <c r="E12268" s="749" t="s">
        <v>31447</v>
      </c>
      <c r="I12268" s="749" t="s">
        <v>236</v>
      </c>
      <c r="J12268" s="749" t="n">
        <v>41.2</v>
      </c>
    </row>
    <row collapsed="false" customFormat="false" customHeight="true" hidden="true" ht="12.75" outlineLevel="0" r="12269">
      <c r="A12269" s="749" t="s">
        <v>31448</v>
      </c>
      <c r="B12269" s="749" t="str">
        <f aca="false">C12269&amp;D12269&amp;E12269&amp;F12269&amp;G12269&amp;H12269</f>
        <v>RODAPE DE MARMORE BRANCO CLASSICO COM 10CM DE ALTURA E 2CM DE ESPESSURA,COM 2 POLIMENTOS,ASSENTE EM PAREDE EM OSSO,EXCLUSIVE NATA DE CIMENTO,ARGAMASSA,CHAPISCO E REJUNTAMENTO</v>
      </c>
      <c r="C12269" s="749" t="s">
        <v>31439</v>
      </c>
      <c r="D12269" s="749" t="s">
        <v>31446</v>
      </c>
      <c r="E12269" s="749" t="s">
        <v>31447</v>
      </c>
      <c r="I12269" s="749" t="s">
        <v>236</v>
      </c>
      <c r="J12269" s="749" t="n">
        <v>38.38</v>
      </c>
    </row>
    <row collapsed="false" customFormat="false" customHeight="true" hidden="true" ht="12.75" outlineLevel="0" r="12270">
      <c r="A12270" s="749" t="s">
        <v>31449</v>
      </c>
      <c r="B12270" s="749" t="str">
        <f aca="false">C12270&amp;D12270&amp;E12270&amp;F12270&amp;G12270&amp;H12270</f>
        <v>SOLEIRA DE MARMORE BRANCO CLASSICO,DE 3X13CM,COM 2 POLIMENTOS,ASSENTE COMO EM 13.345.0015</v>
      </c>
      <c r="C12270" s="749" t="s">
        <v>31450</v>
      </c>
      <c r="D12270" s="749" t="s">
        <v>31451</v>
      </c>
      <c r="I12270" s="749" t="s">
        <v>236</v>
      </c>
      <c r="J12270" s="749" t="n">
        <v>53.99</v>
      </c>
    </row>
    <row collapsed="false" customFormat="false" customHeight="true" hidden="true" ht="12.75" outlineLevel="0" r="12271">
      <c r="A12271" s="749" t="s">
        <v>31452</v>
      </c>
      <c r="B12271" s="749" t="str">
        <f aca="false">C12271&amp;D12271&amp;E12271&amp;F12271&amp;G12271&amp;H12271</f>
        <v>SOLEIRA DE MARMORE BRANCO CLASSICO,DE 3X13CM,COM 2 POLIMENTOS,ASSENTE COMO EM 13.345.0015</v>
      </c>
      <c r="C12271" s="749" t="s">
        <v>31450</v>
      </c>
      <c r="D12271" s="749" t="s">
        <v>31451</v>
      </c>
      <c r="I12271" s="749" t="s">
        <v>236</v>
      </c>
      <c r="J12271" s="749" t="n">
        <v>51.95</v>
      </c>
    </row>
    <row collapsed="false" customFormat="false" customHeight="true" hidden="true" ht="12.75" outlineLevel="0" r="12272">
      <c r="A12272" s="749" t="s">
        <v>31453</v>
      </c>
      <c r="B12272" s="749" t="str">
        <f aca="false">C12272&amp;D12272&amp;E12272&amp;F12272&amp;G12272&amp;H12272</f>
        <v>SOLEIRA DE MARMORE BRANCO CLASSICO,DE 3X13CM,COM 2 POLIMENTOS,EXCLUSIVE NATA DE CIMENTO,ARGAMASSA E REJUNTAMENTO</v>
      </c>
      <c r="C12272" s="749" t="s">
        <v>31450</v>
      </c>
      <c r="D12272" s="749" t="s">
        <v>31454</v>
      </c>
      <c r="I12272" s="749" t="s">
        <v>236</v>
      </c>
      <c r="J12272" s="749" t="n">
        <v>51.33</v>
      </c>
    </row>
    <row collapsed="false" customFormat="false" customHeight="true" hidden="true" ht="12.75" outlineLevel="0" r="12273">
      <c r="A12273" s="749" t="s">
        <v>31455</v>
      </c>
      <c r="B12273" s="749" t="str">
        <f aca="false">C12273&amp;D12273&amp;E12273&amp;F12273&amp;G12273&amp;H12273</f>
        <v>SOLEIRA DE MARMORE BRANCO CLASSICO,DE 3X13CM,COM 2 POLIMENTOS,EXCLUSIVE NATA DE CIMENTO,ARGAMASSA E REJUNTAMENTO</v>
      </c>
      <c r="C12273" s="749" t="s">
        <v>31450</v>
      </c>
      <c r="D12273" s="749" t="s">
        <v>31454</v>
      </c>
      <c r="I12273" s="749" t="s">
        <v>236</v>
      </c>
      <c r="J12273" s="749" t="n">
        <v>49.33</v>
      </c>
    </row>
    <row collapsed="false" customFormat="false" customHeight="true" hidden="true" ht="12.75" outlineLevel="0" r="12274">
      <c r="A12274" s="749" t="s">
        <v>31456</v>
      </c>
      <c r="B12274" s="749" t="str">
        <f aca="false">C12274&amp;D12274&amp;E12274&amp;F12274&amp;G12274&amp;H12274</f>
        <v>SOLEIRA DE MARMORE BRANCO CLASSICO,DE 3X15CM,COM 2 POLIMENTOS,ASSENTE COMO EM 13.345.0015</v>
      </c>
      <c r="C12274" s="749" t="s">
        <v>31457</v>
      </c>
      <c r="D12274" s="749" t="s">
        <v>31451</v>
      </c>
      <c r="I12274" s="749" t="s">
        <v>236</v>
      </c>
      <c r="J12274" s="749" t="n">
        <v>59.53</v>
      </c>
    </row>
    <row collapsed="false" customFormat="false" customHeight="true" hidden="true" ht="12.75" outlineLevel="0" r="12275">
      <c r="A12275" s="749" t="s">
        <v>31458</v>
      </c>
      <c r="B12275" s="749" t="str">
        <f aca="false">C12275&amp;D12275&amp;E12275&amp;F12275&amp;G12275&amp;H12275</f>
        <v>SOLEIRA DE MARMORE BRANCO CLASSICO,DE 3X15CM,COM 2 POLIMENTOS,ASSENTE COMO EM 13.345.0015</v>
      </c>
      <c r="C12275" s="749" t="s">
        <v>31457</v>
      </c>
      <c r="D12275" s="749" t="s">
        <v>31451</v>
      </c>
      <c r="I12275" s="749" t="s">
        <v>236</v>
      </c>
      <c r="J12275" s="749" t="n">
        <v>57.49</v>
      </c>
    </row>
    <row collapsed="false" customFormat="false" customHeight="true" hidden="true" ht="12.75" outlineLevel="0" r="12276">
      <c r="A12276" s="749" t="s">
        <v>31459</v>
      </c>
      <c r="B12276" s="749" t="str">
        <f aca="false">C12276&amp;D12276&amp;E12276&amp;F12276&amp;G12276&amp;H12276</f>
        <v>SOLEIRA DE MARMORE BRANCO CLASSICO,DE 3X15CM,COM 2 POLIMENTOS,EXCLUSIVE NATA DE CIMENTO,ARGAMASSA E REJUNTAMENTO</v>
      </c>
      <c r="C12276" s="749" t="s">
        <v>31457</v>
      </c>
      <c r="D12276" s="749" t="s">
        <v>31454</v>
      </c>
      <c r="I12276" s="749" t="s">
        <v>236</v>
      </c>
      <c r="J12276" s="749" t="n">
        <v>56.53</v>
      </c>
    </row>
    <row collapsed="false" customFormat="false" customHeight="true" hidden="true" ht="12.75" outlineLevel="0" r="12277">
      <c r="A12277" s="749" t="s">
        <v>31460</v>
      </c>
      <c r="B12277" s="749" t="str">
        <f aca="false">C12277&amp;D12277&amp;E12277&amp;F12277&amp;G12277&amp;H12277</f>
        <v>SOLEIRA DE MARMORE BRANCO CLASSICO,DE 3X15CM,COM 2 POLIMENTOS,EXCLUSIVE NATA DE CIMENTO,ARGAMASSA E REJUNTAMENTO</v>
      </c>
      <c r="C12277" s="749" t="s">
        <v>31457</v>
      </c>
      <c r="D12277" s="749" t="s">
        <v>31454</v>
      </c>
      <c r="I12277" s="749" t="s">
        <v>236</v>
      </c>
      <c r="J12277" s="749" t="n">
        <v>54.53</v>
      </c>
    </row>
    <row collapsed="false" customFormat="false" customHeight="true" hidden="true" ht="12.75" outlineLevel="0" r="12278">
      <c r="A12278" s="749" t="s">
        <v>31461</v>
      </c>
      <c r="B12278" s="749" t="str">
        <f aca="false">C12278&amp;D12278&amp;E12278&amp;F12278&amp;G12278&amp;H12278</f>
        <v>SOLEIRA DE MARMORE BRANCO CLASSICO,DE 3X25CM,COM 2 POLIMENTOS,ASSENTE COMO EM 13.345.0015</v>
      </c>
      <c r="C12278" s="749" t="s">
        <v>31462</v>
      </c>
      <c r="D12278" s="749" t="s">
        <v>31451</v>
      </c>
      <c r="I12278" s="749" t="s">
        <v>236</v>
      </c>
      <c r="J12278" s="749" t="n">
        <v>87.13</v>
      </c>
    </row>
    <row collapsed="false" customFormat="false" customHeight="true" hidden="true" ht="12.75" outlineLevel="0" r="12279">
      <c r="A12279" s="749" t="s">
        <v>31463</v>
      </c>
      <c r="B12279" s="749" t="str">
        <f aca="false">C12279&amp;D12279&amp;E12279&amp;F12279&amp;G12279&amp;H12279</f>
        <v>SOLEIRA DE MARMORE BRANCO CLASSICO,DE 3X25CM,COM 2 POLIMENTOS,ASSENTE COMO EM 13.345.0015</v>
      </c>
      <c r="C12279" s="749" t="s">
        <v>31462</v>
      </c>
      <c r="D12279" s="749" t="s">
        <v>31451</v>
      </c>
      <c r="I12279" s="749" t="s">
        <v>236</v>
      </c>
      <c r="J12279" s="749" t="n">
        <v>85.05</v>
      </c>
    </row>
    <row collapsed="false" customFormat="false" customHeight="true" hidden="true" ht="12.75" outlineLevel="0" r="12280">
      <c r="A12280" s="749" t="s">
        <v>31464</v>
      </c>
      <c r="B12280" s="749" t="str">
        <f aca="false">C12280&amp;D12280&amp;E12280&amp;F12280&amp;G12280&amp;H12280</f>
        <v>SOLEIRA DE MARMORE BRANCO CLASSICO,DE 3X25CM,COM 2 POLIMENTOS,EXCLUSIVE NATA DE CIMENTO,ARGAMASSA E REJUNTAMENTO</v>
      </c>
      <c r="C12280" s="749" t="s">
        <v>31462</v>
      </c>
      <c r="D12280" s="749" t="s">
        <v>31454</v>
      </c>
      <c r="I12280" s="749" t="s">
        <v>236</v>
      </c>
      <c r="J12280" s="749" t="n">
        <v>82.53</v>
      </c>
    </row>
    <row collapsed="false" customFormat="false" customHeight="true" hidden="true" ht="12.75" outlineLevel="0" r="12281">
      <c r="A12281" s="749" t="s">
        <v>31465</v>
      </c>
      <c r="B12281" s="749" t="str">
        <f aca="false">C12281&amp;D12281&amp;E12281&amp;F12281&amp;G12281&amp;H12281</f>
        <v>SOLEIRA DE MARMORE BRANCO CLASSICO,DE 3X25CM,COM 2 POLIMENTOS,EXCLUSIVE NATA DE CIMENTO,ARGAMASSA E REJUNTAMENTO</v>
      </c>
      <c r="C12281" s="749" t="s">
        <v>31462</v>
      </c>
      <c r="D12281" s="749" t="s">
        <v>31454</v>
      </c>
      <c r="I12281" s="749" t="s">
        <v>236</v>
      </c>
      <c r="J12281" s="749" t="n">
        <v>80.53</v>
      </c>
    </row>
    <row collapsed="false" customFormat="false" customHeight="true" hidden="true" ht="12.75" outlineLevel="0" r="12282">
      <c r="A12282" s="749" t="s">
        <v>31466</v>
      </c>
      <c r="B12282" s="749" t="str">
        <f aca="false">C12282&amp;D12282&amp;E12282&amp;F12282&amp;G12282&amp;H12282</f>
        <v>SOLEIRA DE MARMORE BRANCO CLASSICO,DE 3X45CM,SEM DESNIVEL,PARA PORTAS DE 2 FOLHAS,ASSENTE COMO EM 13.345.0015</v>
      </c>
      <c r="C12282" s="749" t="s">
        <v>31467</v>
      </c>
      <c r="D12282" s="749" t="s">
        <v>31468</v>
      </c>
      <c r="I12282" s="749" t="s">
        <v>236</v>
      </c>
      <c r="J12282" s="749" t="n">
        <v>143.74</v>
      </c>
    </row>
    <row collapsed="false" customFormat="false" customHeight="true" hidden="true" ht="12.75" outlineLevel="0" r="12283">
      <c r="A12283" s="749" t="s">
        <v>31469</v>
      </c>
      <c r="B12283" s="749" t="str">
        <f aca="false">C12283&amp;D12283&amp;E12283&amp;F12283&amp;G12283&amp;H12283</f>
        <v>SOLEIRA DE MARMORE BRANCO CLASSICO,DE 3X45CM,SEM DESNIVEL,PARA PORTAS DE 2 FOLHAS,ASSENTE COMO EM 13.345.0015</v>
      </c>
      <c r="C12283" s="749" t="s">
        <v>31467</v>
      </c>
      <c r="D12283" s="749" t="s">
        <v>31468</v>
      </c>
      <c r="I12283" s="749" t="s">
        <v>236</v>
      </c>
      <c r="J12283" s="749" t="n">
        <v>141.59</v>
      </c>
    </row>
    <row collapsed="false" customFormat="false" customHeight="true" hidden="true" ht="12.75" outlineLevel="0" r="12284">
      <c r="A12284" s="749" t="s">
        <v>31470</v>
      </c>
      <c r="B12284" s="749" t="str">
        <f aca="false">C12284&amp;D12284&amp;E12284&amp;F12284&amp;G12284&amp;H12284</f>
        <v>SOLEIRA DE MARMORE BRANCO CLASSICO,DE 3X45CM,SEM DESNIVEL,PARA PORTAS DE 2 FOLHAS,EXCLUSIVE NATA DE CIMENTO,ARGAMASSA EREJUNTAMENTO</v>
      </c>
      <c r="C12284" s="749" t="s">
        <v>31467</v>
      </c>
      <c r="D12284" s="749" t="s">
        <v>31471</v>
      </c>
      <c r="E12284" s="749" t="s">
        <v>30029</v>
      </c>
      <c r="I12284" s="749" t="s">
        <v>236</v>
      </c>
      <c r="J12284" s="749" t="n">
        <v>134.53</v>
      </c>
    </row>
    <row collapsed="false" customFormat="false" customHeight="true" hidden="true" ht="12.75" outlineLevel="0" r="12285">
      <c r="A12285" s="749" t="s">
        <v>31472</v>
      </c>
      <c r="B12285" s="749" t="str">
        <f aca="false">C12285&amp;D12285&amp;E12285&amp;F12285&amp;G12285&amp;H12285</f>
        <v>SOLEIRA DE MARMORE BRANCO CLASSICO,DE 3X45CM,SEM DESNIVEL,PARA PORTAS DE 2 FOLHAS,EXCLUSIVE NATA DE CIMENTO,ARGAMASSA EREJUNTAMENTO</v>
      </c>
      <c r="C12285" s="749" t="s">
        <v>31467</v>
      </c>
      <c r="D12285" s="749" t="s">
        <v>31471</v>
      </c>
      <c r="E12285" s="749" t="s">
        <v>30029</v>
      </c>
      <c r="I12285" s="749" t="s">
        <v>236</v>
      </c>
      <c r="J12285" s="749" t="n">
        <v>132.53</v>
      </c>
    </row>
    <row collapsed="false" customFormat="false" customHeight="true" hidden="true" ht="12.75" outlineLevel="0" r="12286">
      <c r="A12286" s="749" t="s">
        <v>31473</v>
      </c>
      <c r="B12286" s="749" t="str">
        <f aca="false">C12286&amp;D12286&amp;E12286&amp;F12286&amp;G12286&amp;H12286</f>
        <v>CHAPIM OU ESPELHO DE MARMORE BRANCO CLASSICO,COM 2X17CM COM1 POLIMENTO,ASSENTE COMO EM 13.345.0020</v>
      </c>
      <c r="C12286" s="749" t="s">
        <v>31474</v>
      </c>
      <c r="D12286" s="749" t="s">
        <v>31475</v>
      </c>
      <c r="I12286" s="749" t="s">
        <v>236</v>
      </c>
      <c r="J12286" s="749" t="n">
        <v>51.81</v>
      </c>
    </row>
    <row collapsed="false" customFormat="false" customHeight="true" hidden="true" ht="12.75" outlineLevel="0" r="12287">
      <c r="A12287" s="749" t="s">
        <v>31476</v>
      </c>
      <c r="B12287" s="749" t="str">
        <f aca="false">C12287&amp;D12287&amp;E12287&amp;F12287&amp;G12287&amp;H12287</f>
        <v>CHAPIM OU ESPELHO DE MARMORE BRANCO CLASSICO,COM 2X17CM COM1 POLIMENTO,ASSENTE COMO EM 13.345.0020</v>
      </c>
      <c r="C12287" s="749" t="s">
        <v>31474</v>
      </c>
      <c r="D12287" s="749" t="s">
        <v>31475</v>
      </c>
      <c r="I12287" s="749" t="s">
        <v>236</v>
      </c>
      <c r="J12287" s="749" t="n">
        <v>49.68</v>
      </c>
    </row>
    <row collapsed="false" customFormat="false" customHeight="true" hidden="true" ht="12.75" outlineLevel="0" r="12288">
      <c r="A12288" s="749" t="s">
        <v>31477</v>
      </c>
      <c r="B12288" s="749" t="str">
        <f aca="false">C12288&amp;D12288&amp;E12288&amp;F12288&amp;G12288&amp;H12288</f>
        <v>CHAPIM OU ESPELHO DE MARMORE BRANCO CLASSICO,COM 2X17CM COM1 POLIMENTO, EXCLUSIVE NATA DE CIMENTO,ARGAMASSA,CHAPISCO EREJUNTAMENTO</v>
      </c>
      <c r="C12288" s="749" t="s">
        <v>31474</v>
      </c>
      <c r="D12288" s="749" t="s">
        <v>31478</v>
      </c>
      <c r="E12288" s="749" t="s">
        <v>30029</v>
      </c>
      <c r="I12288" s="749" t="s">
        <v>236</v>
      </c>
      <c r="J12288" s="749" t="n">
        <v>47.87</v>
      </c>
    </row>
    <row collapsed="false" customFormat="false" customHeight="true" hidden="true" ht="12.75" outlineLevel="0" r="12289">
      <c r="A12289" s="749" t="s">
        <v>31479</v>
      </c>
      <c r="B12289" s="749" t="str">
        <f aca="false">C12289&amp;D12289&amp;E12289&amp;F12289&amp;G12289&amp;H12289</f>
        <v>CHAPIM OU ESPELHO DE MARMORE BRANCO CLASSICO,COM 2X17CM COM1 POLIMENTO, EXCLUSIVE NATA DE CIMENTO,ARGAMASSA,CHAPISCO EREJUNTAMENTO</v>
      </c>
      <c r="C12289" s="749" t="s">
        <v>31474</v>
      </c>
      <c r="D12289" s="749" t="s">
        <v>31478</v>
      </c>
      <c r="E12289" s="749" t="s">
        <v>30029</v>
      </c>
      <c r="I12289" s="749" t="s">
        <v>236</v>
      </c>
      <c r="J12289" s="749" t="n">
        <v>45.87</v>
      </c>
    </row>
    <row collapsed="false" customFormat="false" customHeight="true" hidden="true" ht="12.75" outlineLevel="0" r="12290">
      <c r="A12290" s="749" t="s">
        <v>31480</v>
      </c>
      <c r="B12290" s="749" t="str">
        <f aca="false">C12290&amp;D12290&amp;E12290&amp;F12290&amp;G12290&amp;H12290</f>
        <v>CAPA DE DEGRAU,DE MARMORE BRANCO CLASSICO,COM 3X28CM,COM 1 POLIMENTO,ASSENTE COMO EM 13.345.0015</v>
      </c>
      <c r="C12290" s="749" t="s">
        <v>31481</v>
      </c>
      <c r="D12290" s="749" t="s">
        <v>31482</v>
      </c>
      <c r="I12290" s="749" t="s">
        <v>236</v>
      </c>
      <c r="J12290" s="749" t="n">
        <v>112.83</v>
      </c>
    </row>
    <row collapsed="false" customFormat="false" customHeight="true" hidden="true" ht="12.75" outlineLevel="0" r="12291">
      <c r="A12291" s="749" t="s">
        <v>31483</v>
      </c>
      <c r="B12291" s="749" t="str">
        <f aca="false">C12291&amp;D12291&amp;E12291&amp;F12291&amp;G12291&amp;H12291</f>
        <v>CAPA DE DEGRAU,DE MARMORE BRANCO CLASSICO,COM 3X28CM,COM 1 POLIMENTO,ASSENTE COMO EM 13.345.0015</v>
      </c>
      <c r="C12291" s="749" t="s">
        <v>31481</v>
      </c>
      <c r="D12291" s="749" t="s">
        <v>31482</v>
      </c>
      <c r="I12291" s="749" t="s">
        <v>236</v>
      </c>
      <c r="J12291" s="749" t="n">
        <v>108.75</v>
      </c>
    </row>
    <row collapsed="false" customFormat="false" customHeight="true" hidden="true" ht="12.75" outlineLevel="0" r="12292">
      <c r="A12292" s="749" t="s">
        <v>31484</v>
      </c>
      <c r="B12292" s="749" t="str">
        <f aca="false">C12292&amp;D12292&amp;E12292&amp;F12292&amp;G12292&amp;H12292</f>
        <v>CAPA DE DEGRAU,DE MARMORE BRANCO CLASSICO, COM 3X28CM,COM 1POLIMENTO,EXCLUSIVE NATA DE CIMENTO,ARGAMASSA E REJUNTAMENTO</v>
      </c>
      <c r="C12292" s="749" t="s">
        <v>31485</v>
      </c>
      <c r="D12292" s="749" t="s">
        <v>31486</v>
      </c>
      <c r="I12292" s="749" t="s">
        <v>236</v>
      </c>
      <c r="J12292" s="749" t="n">
        <v>107.86</v>
      </c>
    </row>
    <row collapsed="false" customFormat="false" customHeight="true" hidden="true" ht="12.75" outlineLevel="0" r="12293">
      <c r="A12293" s="749" t="s">
        <v>31487</v>
      </c>
      <c r="B12293" s="749" t="str">
        <f aca="false">C12293&amp;D12293&amp;E12293&amp;F12293&amp;G12293&amp;H12293</f>
        <v>CAPA DE DEGRAU,DE MARMORE BRANCO CLASSICO, COM 3X28CM,COM 1POLIMENTO,EXCLUSIVE NATA DE CIMENTO,ARGAMASSA E REJUNTAMENTO</v>
      </c>
      <c r="C12293" s="749" t="s">
        <v>31485</v>
      </c>
      <c r="D12293" s="749" t="s">
        <v>31486</v>
      </c>
      <c r="I12293" s="749" t="s">
        <v>236</v>
      </c>
      <c r="J12293" s="749" t="n">
        <v>103.87</v>
      </c>
    </row>
    <row collapsed="false" customFormat="false" customHeight="true" hidden="true" ht="12.75" outlineLevel="0" r="12294">
      <c r="A12294" s="749" t="s">
        <v>31488</v>
      </c>
      <c r="B12294" s="749" t="str">
        <f aca="false">C12294&amp;D12294&amp;E12294&amp;F12294&amp;G12294&amp;H12294</f>
        <v>CAPA DE DEGRAU,DE MARMORE BRANCO CLASSICO,COM 3X30CM,COM 1 POLIMENTO,ASSENTE COMO EM 13.345.0015</v>
      </c>
      <c r="C12294" s="749" t="s">
        <v>31489</v>
      </c>
      <c r="D12294" s="749" t="s">
        <v>31482</v>
      </c>
      <c r="I12294" s="749" t="s">
        <v>236</v>
      </c>
      <c r="J12294" s="749" t="n">
        <v>116.31</v>
      </c>
    </row>
    <row collapsed="false" customFormat="false" customHeight="true" hidden="true" ht="12.75" outlineLevel="0" r="12295">
      <c r="A12295" s="749" t="s">
        <v>31490</v>
      </c>
      <c r="B12295" s="749" t="str">
        <f aca="false">C12295&amp;D12295&amp;E12295&amp;F12295&amp;G12295&amp;H12295</f>
        <v>CAPA DE DEGRAU,DE MARMORE BRANCO CLASSICO,COM 3X30CM,COM 1 POLIMENTO,ASSENTE COMO EM 13.345.0015</v>
      </c>
      <c r="C12295" s="749" t="s">
        <v>31489</v>
      </c>
      <c r="D12295" s="749" t="s">
        <v>31482</v>
      </c>
      <c r="I12295" s="749" t="s">
        <v>236</v>
      </c>
      <c r="J12295" s="749" t="n">
        <v>112.22</v>
      </c>
    </row>
    <row collapsed="false" customFormat="false" customHeight="true" hidden="true" ht="12.75" outlineLevel="0" r="12296">
      <c r="A12296" s="749" t="s">
        <v>31491</v>
      </c>
      <c r="B12296" s="749" t="str">
        <f aca="false">C12296&amp;D12296&amp;E12296&amp;F12296&amp;G12296&amp;H12296</f>
        <v>CAPA DE DEGRAU,DE MARMORE BRANCO CLASSICO,COM 3X30CM, COM 1POLIMENTO,EXCLUSIVE NATA DE CIMENTO,ARGAMASSA E REJUNTAMENTO</v>
      </c>
      <c r="C12296" s="749" t="s">
        <v>31492</v>
      </c>
      <c r="D12296" s="749" t="s">
        <v>31486</v>
      </c>
      <c r="I12296" s="749" t="s">
        <v>236</v>
      </c>
      <c r="J12296" s="749" t="n">
        <v>110.46</v>
      </c>
    </row>
    <row collapsed="false" customFormat="false" customHeight="true" hidden="true" ht="12.75" outlineLevel="0" r="12297">
      <c r="A12297" s="749" t="s">
        <v>31493</v>
      </c>
      <c r="B12297" s="749" t="str">
        <f aca="false">C12297&amp;D12297&amp;E12297&amp;F12297&amp;G12297&amp;H12297</f>
        <v>CAPA DE DEGRAU,DE MARMORE BRANCO CLASSICO,COM 3X30CM, COM 1POLIMENTO,EXCLUSIVE NATA DE CIMENTO,ARGAMASSA E REJUNTAMENTO</v>
      </c>
      <c r="C12297" s="749" t="s">
        <v>31492</v>
      </c>
      <c r="D12297" s="749" t="s">
        <v>31486</v>
      </c>
      <c r="I12297" s="749" t="s">
        <v>236</v>
      </c>
      <c r="J12297" s="749" t="n">
        <v>106.47</v>
      </c>
    </row>
    <row collapsed="false" customFormat="false" customHeight="true" hidden="true" ht="12.75" outlineLevel="0" r="12298">
      <c r="A12298" s="749" t="s">
        <v>31494</v>
      </c>
      <c r="B12298" s="749" t="str">
        <f aca="false">C12298&amp;D12298&amp;E12298&amp;F12298&amp;G12298&amp;H12298</f>
        <v>REVESTIMENTO DE PISOS COM GRANITO CINZA ANDORINHA,EM PLACAS,COM ESPESSURA DE 2CM,SEM ACABAMENTO,ASSENTE EM SUPERFICIE EM OSSO,COM NATA DE CIMENTO SOBRE ARGAMASSA DE CIMENTO,AREIA E SAIBRO,NO TRACO 1:2:2 E REJUNTAMENTO PRONTO</v>
      </c>
      <c r="C12298" s="749" t="s">
        <v>31495</v>
      </c>
      <c r="D12298" s="749" t="s">
        <v>31496</v>
      </c>
      <c r="E12298" s="749" t="s">
        <v>31497</v>
      </c>
      <c r="F12298" s="749" t="s">
        <v>31498</v>
      </c>
      <c r="I12298" s="749" t="s">
        <v>52</v>
      </c>
      <c r="J12298" s="749" t="n">
        <v>240.86</v>
      </c>
    </row>
    <row collapsed="false" customFormat="false" customHeight="true" hidden="true" ht="12.75" outlineLevel="0" r="12299">
      <c r="A12299" s="749" t="s">
        <v>31499</v>
      </c>
      <c r="B12299" s="749" t="str">
        <f aca="false">C12299&amp;D12299&amp;E12299&amp;F12299&amp;G12299&amp;H12299</f>
        <v>REVESTIMENTO DE PISOS COM GRANITO CINZA ANDORINHA,EM PLACAS,COM ESPESSURA DE 2CM,SEM ACABAMENTO,ASSENTE EM SUPERFICIE EM OSSO,COM NATA DE CIMENTO SOBRE ARGAMASSA DE CIMENTO,AREIA E SAIBRO,NO TRACO 1:2:2 E REJUNTAMENTO PRONTO</v>
      </c>
      <c r="C12299" s="749" t="s">
        <v>31495</v>
      </c>
      <c r="D12299" s="749" t="s">
        <v>31496</v>
      </c>
      <c r="E12299" s="749" t="s">
        <v>31497</v>
      </c>
      <c r="F12299" s="749" t="s">
        <v>31498</v>
      </c>
      <c r="I12299" s="749" t="s">
        <v>52</v>
      </c>
      <c r="J12299" s="749" t="n">
        <v>231.11</v>
      </c>
    </row>
    <row collapsed="false" customFormat="false" customHeight="true" hidden="true" ht="12.75" outlineLevel="0" r="12300">
      <c r="A12300" s="749" t="s">
        <v>31500</v>
      </c>
      <c r="B12300" s="749" t="str">
        <f aca="false">C12300&amp;D12300&amp;E12300&amp;F12300&amp;G12300&amp;H12300</f>
        <v>REVESTIMENTO DE PISOS COM GRANITO CINZA ANDORINHA,EM PLACAS,COM ESPESSURA DE 2CM,SEM ACABAMENTO,ASSENTE EM SUPERFICIE EM OSSO,EXCLUSIVE NATA DE CIMENTO,ARGAMASSA E REJUNTAMENTO</v>
      </c>
      <c r="C12300" s="749" t="s">
        <v>31495</v>
      </c>
      <c r="D12300" s="749" t="s">
        <v>31496</v>
      </c>
      <c r="E12300" s="749" t="s">
        <v>31501</v>
      </c>
      <c r="I12300" s="749" t="s">
        <v>52</v>
      </c>
      <c r="J12300" s="749" t="n">
        <v>228.44</v>
      </c>
    </row>
    <row collapsed="false" customFormat="false" customHeight="true" hidden="true" ht="12.75" outlineLevel="0" r="12301">
      <c r="A12301" s="749" t="s">
        <v>31502</v>
      </c>
      <c r="B12301" s="749" t="str">
        <f aca="false">C12301&amp;D12301&amp;E12301&amp;F12301&amp;G12301&amp;H12301</f>
        <v>REVESTIMENTO DE PISOS COM GRANITO CINZA ANDORINHA,EM PLACAS,COM ESPESSURA DE 2CM,SEM ACABAMENTO,ASSENTE EM SUPERFICIE EM OSSO,EXCLUSIVE NATA DE CIMENTO,ARGAMASSA E REJUNTAMENTO</v>
      </c>
      <c r="C12301" s="749" t="s">
        <v>31495</v>
      </c>
      <c r="D12301" s="749" t="s">
        <v>31496</v>
      </c>
      <c r="E12301" s="749" t="s">
        <v>31501</v>
      </c>
      <c r="I12301" s="749" t="s">
        <v>52</v>
      </c>
      <c r="J12301" s="749" t="n">
        <v>218.97</v>
      </c>
    </row>
    <row collapsed="false" customFormat="false" customHeight="true" hidden="true" ht="12.75" outlineLevel="0" r="12302">
      <c r="A12302" s="749" t="s">
        <v>31503</v>
      </c>
      <c r="B12302" s="749" t="str">
        <f aca="false">C12302&amp;D12302&amp;E12302&amp;F12302&amp;G12302&amp;H12302</f>
        <v>REVESTIMENTO DE PISOS COM GRANITO CINZA ANDORINHA APICOADO,EM PLACAS,COM ESPESSURA DE 3CM,ASSENTADO SOBRE TERRENO NIVELADO,COM NATA DE CIMENTO SOBRE ARGAMASSA DE CIMENTO E AREIA,NO TRACO 1:3</v>
      </c>
      <c r="C12302" s="749" t="s">
        <v>31504</v>
      </c>
      <c r="D12302" s="749" t="s">
        <v>31505</v>
      </c>
      <c r="E12302" s="749" t="s">
        <v>31506</v>
      </c>
      <c r="F12302" s="749" t="s">
        <v>31507</v>
      </c>
      <c r="I12302" s="749" t="s">
        <v>52</v>
      </c>
      <c r="J12302" s="749" t="n">
        <v>333.23</v>
      </c>
    </row>
    <row collapsed="false" customFormat="false" customHeight="true" hidden="true" ht="12.75" outlineLevel="0" r="12303">
      <c r="A12303" s="749" t="s">
        <v>31508</v>
      </c>
      <c r="B12303" s="749" t="str">
        <f aca="false">C12303&amp;D12303&amp;E12303&amp;F12303&amp;G12303&amp;H12303</f>
        <v>REVESTIMENTO DE PISOS COM GRANITO CINZA ANDORINHA APICOADO,EM PLACAS,COM ESPESSURA DE 3CM,ASSENTADO SOBRE TERRENO NIVELADO,COM NATA DE CIMENTO SOBRE ARGAMASSA DE CIMENTO E AREIA,NO TRACO 1:3</v>
      </c>
      <c r="C12303" s="749" t="s">
        <v>31504</v>
      </c>
      <c r="D12303" s="749" t="s">
        <v>31505</v>
      </c>
      <c r="E12303" s="749" t="s">
        <v>31506</v>
      </c>
      <c r="F12303" s="749" t="s">
        <v>31507</v>
      </c>
      <c r="I12303" s="749" t="s">
        <v>52</v>
      </c>
      <c r="J12303" s="749" t="n">
        <v>326.12</v>
      </c>
    </row>
    <row collapsed="false" customFormat="false" customHeight="true" hidden="true" ht="12.75" outlineLevel="0" r="12304">
      <c r="A12304" s="749" t="s">
        <v>31509</v>
      </c>
      <c r="B12304" s="749" t="str">
        <f aca="false">C12304&amp;D12304&amp;E12304&amp;F12304&amp;G12304&amp;H12304</f>
        <v>RODAPE DE GRANITO CINZA ANDORINHA,COM ACABAMENTO SERRADO,COM 7CM DE ALTURA E 2CM DE ESPESSURA,ASSENTE EM PAREDE EM OSSO,COM CHAPISCO, ARGAMASSA DE CIMENTO, AREIA E SAIBRO NO TRACO1:2:2 E NATA DE CIMENTO SOBRE CHAPISCO DE CIMENTO E AREIA,NO TRACO 1:3(INCLUSIVE ESTE) E REJUNTAMENTO PRONTO</v>
      </c>
      <c r="C12304" s="749" t="s">
        <v>31510</v>
      </c>
      <c r="D12304" s="749" t="s">
        <v>31511</v>
      </c>
      <c r="E12304" s="749" t="s">
        <v>31512</v>
      </c>
      <c r="F12304" s="749" t="s">
        <v>31513</v>
      </c>
      <c r="G12304" s="749" t="s">
        <v>31514</v>
      </c>
      <c r="I12304" s="749" t="s">
        <v>236</v>
      </c>
      <c r="J12304" s="749" t="n">
        <v>41.01</v>
      </c>
    </row>
    <row collapsed="false" customFormat="false" customHeight="true" hidden="true" ht="12.75" outlineLevel="0" r="12305">
      <c r="A12305" s="749" t="s">
        <v>31515</v>
      </c>
      <c r="B12305" s="749" t="str">
        <f aca="false">C12305&amp;D12305&amp;E12305&amp;F12305&amp;G12305&amp;H12305</f>
        <v>RODAPE DE GRANITO CINZA ANDORINHA,COM ACABAMENTO SERRADO,COM 7CM DE ALTURA E 2CM DE ESPESSURA,ASSENTE EM PAREDE EM OSSO,COM CHAPISCO, ARGAMASSA DE CIMENTO, AREIA E SAIBRO NO TRACO1:2:2 E NATA DE CIMENTO SOBRE CHAPISCO DE CIMENTO E AREIA,NO TRACO 1:3(INCLUSIVE ESTE) E REJUNTAMENTO PRONTO</v>
      </c>
      <c r="C12305" s="749" t="s">
        <v>31510</v>
      </c>
      <c r="D12305" s="749" t="s">
        <v>31511</v>
      </c>
      <c r="E12305" s="749" t="s">
        <v>31512</v>
      </c>
      <c r="F12305" s="749" t="s">
        <v>31513</v>
      </c>
      <c r="G12305" s="749" t="s">
        <v>31514</v>
      </c>
      <c r="I12305" s="749" t="s">
        <v>236</v>
      </c>
      <c r="J12305" s="749" t="n">
        <v>38.13</v>
      </c>
    </row>
    <row collapsed="false" customFormat="false" customHeight="true" hidden="true" ht="12.75" outlineLevel="0" r="12306">
      <c r="A12306" s="749" t="s">
        <v>31516</v>
      </c>
      <c r="B12306" s="749" t="str">
        <f aca="false">C12306&amp;D12306&amp;E12306&amp;F12306&amp;G12306&amp;H12306</f>
        <v>RODAPE DE GRANITO CINZA ANDORINHA,COM ACABAMENTO SERRADO,COM 7CM DE ALTURA E 2CM DE ESPESSURA,ASSENTE EM PAREDE EM OSSOEXCLUSIVE NATA DE CIMENTO,ARGAMASSA,CHAPISCO E REJUNTAMENTO</v>
      </c>
      <c r="C12306" s="749" t="s">
        <v>31510</v>
      </c>
      <c r="D12306" s="749" t="s">
        <v>31517</v>
      </c>
      <c r="E12306" s="749" t="s">
        <v>31518</v>
      </c>
      <c r="I12306" s="749" t="s">
        <v>236</v>
      </c>
      <c r="J12306" s="749" t="n">
        <v>39.62</v>
      </c>
    </row>
    <row collapsed="false" customFormat="false" customHeight="true" hidden="true" ht="12.75" outlineLevel="0" r="12307">
      <c r="A12307" s="749" t="s">
        <v>31519</v>
      </c>
      <c r="B12307" s="749" t="str">
        <f aca="false">C12307&amp;D12307&amp;E12307&amp;F12307&amp;G12307&amp;H12307</f>
        <v>RODAPE DE GRANITO CINZA ANDORINHA,COM ACABAMENTO SERRADO,COM 7CM DE ALTURA E 2CM DE ESPESSURA,ASSENTE EM PAREDE EM OSSOEXCLUSIVE NATA DE CIMENTO,ARGAMASSA,CHAPISCO E REJUNTAMENTO</v>
      </c>
      <c r="C12307" s="749" t="s">
        <v>31510</v>
      </c>
      <c r="D12307" s="749" t="s">
        <v>31517</v>
      </c>
      <c r="E12307" s="749" t="s">
        <v>31518</v>
      </c>
      <c r="I12307" s="749" t="s">
        <v>236</v>
      </c>
      <c r="J12307" s="749" t="n">
        <v>36.81</v>
      </c>
    </row>
    <row collapsed="false" customFormat="false" customHeight="true" hidden="true" ht="12.75" outlineLevel="0" r="12308">
      <c r="A12308" s="749" t="s">
        <v>31520</v>
      </c>
      <c r="B12308" s="749" t="str">
        <f aca="false">C12308&amp;D12308&amp;E12308&amp;F12308&amp;G12308&amp;H12308</f>
        <v>CAPA DE DEGRAU EM GRANITO CINZA ANDORINHA,30X3CM,SEM ACABAMENTO,ASSENTE COMO EM 13.348.0010</v>
      </c>
      <c r="C12308" s="749" t="s">
        <v>31521</v>
      </c>
      <c r="D12308" s="749" t="s">
        <v>31522</v>
      </c>
      <c r="I12308" s="749" t="s">
        <v>236</v>
      </c>
      <c r="J12308" s="749" t="n">
        <v>71.28</v>
      </c>
    </row>
    <row collapsed="false" customFormat="false" customHeight="true" hidden="true" ht="12.75" outlineLevel="0" r="12309">
      <c r="A12309" s="749" t="s">
        <v>31523</v>
      </c>
      <c r="B12309" s="749" t="str">
        <f aca="false">C12309&amp;D12309&amp;E12309&amp;F12309&amp;G12309&amp;H12309</f>
        <v>CAPA DE DEGRAU EM GRANITO CINZA ANDORINHA,30X3CM,SEM ACABAMENTO,ASSENTE COMO EM 13.348.0010</v>
      </c>
      <c r="C12309" s="749" t="s">
        <v>31521</v>
      </c>
      <c r="D12309" s="749" t="s">
        <v>31522</v>
      </c>
      <c r="I12309" s="749" t="s">
        <v>236</v>
      </c>
      <c r="J12309" s="749" t="n">
        <v>67.3</v>
      </c>
    </row>
    <row collapsed="false" customFormat="false" customHeight="true" hidden="true" ht="12.75" outlineLevel="0" r="12310">
      <c r="A12310" s="749" t="s">
        <v>31524</v>
      </c>
      <c r="B12310" s="749" t="str">
        <f aca="false">C12310&amp;D12310&amp;E12310&amp;F12310&amp;G12310&amp;H12310</f>
        <v>CAPA DE DEGRAU EM GRANITO CINZA ANDORINHA,30X3CM,SEM ACABAMENTO,EXCLUSIVE NATA DE CIMENTO,ARGAMASSA E REJUNTAMENTO</v>
      </c>
      <c r="C12310" s="749" t="s">
        <v>31521</v>
      </c>
      <c r="D12310" s="749" t="s">
        <v>31525</v>
      </c>
      <c r="I12310" s="749" t="s">
        <v>236</v>
      </c>
      <c r="J12310" s="749" t="n">
        <v>66.86</v>
      </c>
    </row>
    <row collapsed="false" customFormat="false" customHeight="true" hidden="true" ht="12.75" outlineLevel="0" r="12311">
      <c r="A12311" s="749" t="s">
        <v>31526</v>
      </c>
      <c r="B12311" s="749" t="str">
        <f aca="false">C12311&amp;D12311&amp;E12311&amp;F12311&amp;G12311&amp;H12311</f>
        <v>CAPA DE DEGRAU EM GRANITO CINZA ANDORINHA,30X3CM,SEM ACABAMENTO,EXCLUSIVE NATA DE CIMENTO,ARGAMASSA E REJUNTAMENTO</v>
      </c>
      <c r="C12311" s="749" t="s">
        <v>31521</v>
      </c>
      <c r="D12311" s="749" t="s">
        <v>31525</v>
      </c>
      <c r="I12311" s="749" t="s">
        <v>236</v>
      </c>
      <c r="J12311" s="749" t="n">
        <v>62.97</v>
      </c>
    </row>
    <row collapsed="false" customFormat="false" customHeight="true" hidden="true" ht="12.75" outlineLevel="0" r="12312">
      <c r="A12312" s="749" t="s">
        <v>31527</v>
      </c>
      <c r="B12312" s="749" t="str">
        <f aca="false">C12312&amp;D12312&amp;E12312&amp;F12312&amp;G12312&amp;H12312</f>
        <v>ESPELHO OU CHAPIM EM GRANITO CINZA ANDORINHA,20X3CM,SEM ACABAMENTO,ASSENTADO COMO NO ITEM 13.348.0030</v>
      </c>
      <c r="C12312" s="749" t="s">
        <v>31528</v>
      </c>
      <c r="D12312" s="749" t="s">
        <v>31529</v>
      </c>
      <c r="I12312" s="749" t="s">
        <v>236</v>
      </c>
      <c r="J12312" s="749" t="n">
        <v>37.56</v>
      </c>
    </row>
    <row collapsed="false" customFormat="false" customHeight="true" hidden="true" ht="12.75" outlineLevel="0" r="12313">
      <c r="A12313" s="749" t="s">
        <v>31530</v>
      </c>
      <c r="B12313" s="749" t="str">
        <f aca="false">C12313&amp;D12313&amp;E12313&amp;F12313&amp;G12313&amp;H12313</f>
        <v>ESPELHO OU CHAPIM EM GRANITO CINZA ANDORINHA,20X3CM,SEM ACABAMENTO,ASSENTADO COMO NO ITEM 13.348.0030</v>
      </c>
      <c r="C12313" s="749" t="s">
        <v>31528</v>
      </c>
      <c r="D12313" s="749" t="s">
        <v>31529</v>
      </c>
      <c r="I12313" s="749" t="s">
        <v>236</v>
      </c>
      <c r="J12313" s="749" t="n">
        <v>35.4</v>
      </c>
    </row>
    <row collapsed="false" customFormat="false" customHeight="true" hidden="true" ht="12.75" outlineLevel="0" r="12314">
      <c r="A12314" s="749" t="s">
        <v>31531</v>
      </c>
      <c r="B12314" s="749" t="str">
        <f aca="false">C12314&amp;D12314&amp;E12314&amp;F12314&amp;G12314&amp;H12314</f>
        <v>ESPELHO OU CHAPIM EM GRANITO CINZA ANDORINHA,20X3CM,SEM ACABAMENTO,EXCLUSIVE NATA DE CIMENTO,ARGAMASSA,CHAPISCO E REJUNTAMENTO</v>
      </c>
      <c r="C12314" s="749" t="s">
        <v>31528</v>
      </c>
      <c r="D12314" s="749" t="s">
        <v>31532</v>
      </c>
      <c r="E12314" s="749" t="s">
        <v>13159</v>
      </c>
      <c r="I12314" s="749" t="s">
        <v>236</v>
      </c>
      <c r="J12314" s="749" t="n">
        <v>33.4</v>
      </c>
    </row>
    <row collapsed="false" customFormat="false" customHeight="true" hidden="true" ht="12.75" outlineLevel="0" r="12315">
      <c r="A12315" s="749" t="s">
        <v>31533</v>
      </c>
      <c r="B12315" s="749" t="str">
        <f aca="false">C12315&amp;D12315&amp;E12315&amp;F12315&amp;G12315&amp;H12315</f>
        <v>ESPELHO OU CHAPIM EM GRANITO CINZA ANDORINHA,20X3CM,SEM ACABAMENTO,EXCLUSIVE NATA DE CIMENTO,ARGAMASSA,CHAPISCO E REJUNTAMENTO</v>
      </c>
      <c r="C12315" s="749" t="s">
        <v>31528</v>
      </c>
      <c r="D12315" s="749" t="s">
        <v>31532</v>
      </c>
      <c r="E12315" s="749" t="s">
        <v>13159</v>
      </c>
      <c r="I12315" s="749" t="s">
        <v>236</v>
      </c>
      <c r="J12315" s="749" t="n">
        <v>31.4</v>
      </c>
    </row>
    <row collapsed="false" customFormat="false" customHeight="true" hidden="true" ht="12.75" outlineLevel="0" r="12316">
      <c r="A12316" s="749" t="s">
        <v>31534</v>
      </c>
      <c r="B12316" s="749" t="str">
        <f aca="false">C12316&amp;D12316&amp;E12316&amp;F12316&amp;G12316&amp;H12316</f>
        <v>PEITORIL EM GRANITO CINZA ANDORINHA,ESPESSURA DE 2CM,LARGURA 15 A 18CM,ASSENTADO COM NATA DE CIMENTO SOBRE ARGAMASSA DECIMENTO,SAIBRO E AREIA,NO TRACO 1:3:3 E REJUNTAMENTO COM CIMENTO BRANCO</v>
      </c>
      <c r="C12316" s="749" t="s">
        <v>31535</v>
      </c>
      <c r="D12316" s="749" t="s">
        <v>31536</v>
      </c>
      <c r="E12316" s="749" t="s">
        <v>31537</v>
      </c>
      <c r="F12316" s="749" t="s">
        <v>31538</v>
      </c>
      <c r="I12316" s="749" t="s">
        <v>236</v>
      </c>
      <c r="J12316" s="749" t="n">
        <v>40.95</v>
      </c>
    </row>
    <row collapsed="false" customFormat="false" customHeight="true" hidden="true" ht="12.75" outlineLevel="0" r="12317">
      <c r="A12317" s="749" t="s">
        <v>31539</v>
      </c>
      <c r="B12317" s="749" t="str">
        <f aca="false">C12317&amp;D12317&amp;E12317&amp;F12317&amp;G12317&amp;H12317</f>
        <v>PEITORIL EM GRANITO CINZA ANDORINHA,ESPESSURA DE 2CM,LARGURA 15 A 18CM,ASSENTADO COM NATA DE CIMENTO SOBRE ARGAMASSA DECIMENTO,SAIBRO E AREIA,NO TRACO 1:3:3 E REJUNTAMENTO COM CIMENTO BRANCO</v>
      </c>
      <c r="C12317" s="749" t="s">
        <v>31535</v>
      </c>
      <c r="D12317" s="749" t="s">
        <v>31536</v>
      </c>
      <c r="E12317" s="749" t="s">
        <v>31537</v>
      </c>
      <c r="F12317" s="749" t="s">
        <v>31538</v>
      </c>
      <c r="I12317" s="749" t="s">
        <v>236</v>
      </c>
      <c r="J12317" s="749" t="n">
        <v>38.48</v>
      </c>
    </row>
    <row collapsed="false" customFormat="false" customHeight="true" hidden="true" ht="12.75" outlineLevel="0" r="12318">
      <c r="A12318" s="749" t="s">
        <v>31540</v>
      </c>
      <c r="B12318" s="749" t="str">
        <f aca="false">C12318&amp;D12318&amp;E12318&amp;F12318&amp;G12318&amp;H12318</f>
        <v>PEITORIL EM GRANITO CINZA ANDORINHA,ESPESSURA DE 2CM,LARGURA 15 A 18CM,EXCLUSIVE NATA DE CIMENTO, ARGAMASSA E REJUNTAMENTO</v>
      </c>
      <c r="C12318" s="749" t="s">
        <v>31535</v>
      </c>
      <c r="D12318" s="749" t="s">
        <v>31541</v>
      </c>
      <c r="E12318" s="749" t="s">
        <v>12104</v>
      </c>
      <c r="I12318" s="749" t="s">
        <v>236</v>
      </c>
      <c r="J12318" s="749" t="n">
        <v>37.92</v>
      </c>
    </row>
    <row collapsed="false" customFormat="false" customHeight="true" hidden="true" ht="12.75" outlineLevel="0" r="12319">
      <c r="A12319" s="749" t="s">
        <v>31542</v>
      </c>
      <c r="B12319" s="749" t="str">
        <f aca="false">C12319&amp;D12319&amp;E12319&amp;F12319&amp;G12319&amp;H12319</f>
        <v>PEITORIL EM GRANITO CINZA ANDORINHA,ESPESSURA DE 2CM,LARGURA 15 A 18CM,EXCLUSIVE NATA DE CIMENTO, ARGAMASSA E REJUNTAMENTO</v>
      </c>
      <c r="C12319" s="749" t="s">
        <v>31535</v>
      </c>
      <c r="D12319" s="749" t="s">
        <v>31541</v>
      </c>
      <c r="E12319" s="749" t="s">
        <v>12104</v>
      </c>
      <c r="I12319" s="749" t="s">
        <v>236</v>
      </c>
      <c r="J12319" s="749" t="n">
        <v>35.59</v>
      </c>
    </row>
    <row collapsed="false" customFormat="false" customHeight="true" hidden="true" ht="12.75" outlineLevel="0" r="12320">
      <c r="A12320" s="749" t="s">
        <v>31543</v>
      </c>
      <c r="B12320" s="749" t="str">
        <f aca="false">C12320&amp;D12320&amp;E12320&amp;F12320&amp;G12320&amp;H12320</f>
        <v>PEITORIL EM GRANITO CINZA ANDORINHA,ESPESSURA DE 2CM,LARGURA DE 28CM,ASSENTADO COM NATA DE CIMENTO SOBRE ARGAMASSA DE CIMENTO,SAIBRO E AREIA,NO TRACO 1:3:3 E REJUNTAMENTO COM CIMENTO BRANCO</v>
      </c>
      <c r="C12320" s="749" t="s">
        <v>31535</v>
      </c>
      <c r="D12320" s="749" t="s">
        <v>31544</v>
      </c>
      <c r="E12320" s="749" t="s">
        <v>31545</v>
      </c>
      <c r="F12320" s="749" t="s">
        <v>31546</v>
      </c>
      <c r="I12320" s="749" t="s">
        <v>236</v>
      </c>
      <c r="J12320" s="749" t="n">
        <v>65.39</v>
      </c>
    </row>
    <row collapsed="false" customFormat="false" customHeight="true" hidden="true" ht="12.75" outlineLevel="0" r="12321">
      <c r="A12321" s="749" t="s">
        <v>31547</v>
      </c>
      <c r="B12321" s="749" t="str">
        <f aca="false">C12321&amp;D12321&amp;E12321&amp;F12321&amp;G12321&amp;H12321</f>
        <v>PEITORIL EM GRANITO CINZA ANDORINHA,ESPESSURA DE 2CM,LARGURA DE 28CM,ASSENTADO COM NATA DE CIMENTO SOBRE ARGAMASSA DE CIMENTO,SAIBRO E AREIA,NO TRACO 1:3:3 E REJUNTAMENTO COM CIMENTO BRANCO</v>
      </c>
      <c r="C12321" s="749" t="s">
        <v>31535</v>
      </c>
      <c r="D12321" s="749" t="s">
        <v>31544</v>
      </c>
      <c r="E12321" s="749" t="s">
        <v>31545</v>
      </c>
      <c r="F12321" s="749" t="s">
        <v>31546</v>
      </c>
      <c r="I12321" s="749" t="s">
        <v>236</v>
      </c>
      <c r="J12321" s="749" t="n">
        <v>63.16</v>
      </c>
    </row>
    <row collapsed="false" customFormat="false" customHeight="true" hidden="true" ht="12.75" outlineLevel="0" r="12322">
      <c r="A12322" s="749" t="s">
        <v>31548</v>
      </c>
      <c r="B12322" s="749" t="str">
        <f aca="false">C12322&amp;D12322&amp;E12322&amp;F12322&amp;G12322&amp;H12322</f>
        <v>PEITORIL EM GRANITO CINZA ANDORINHA,ESPESSURA DE 2CM,LARGURA DE 28CM,EXCLUSIVE NATA DE CIMENTO,ARGAMASSA E REJUNTAMENTO</v>
      </c>
      <c r="C12322" s="749" t="s">
        <v>31535</v>
      </c>
      <c r="D12322" s="749" t="s">
        <v>31549</v>
      </c>
      <c r="I12322" s="749" t="s">
        <v>236</v>
      </c>
      <c r="J12322" s="749" t="n">
        <v>62.26</v>
      </c>
    </row>
    <row collapsed="false" customFormat="false" customHeight="true" hidden="true" ht="12.75" outlineLevel="0" r="12323">
      <c r="A12323" s="749" t="s">
        <v>31550</v>
      </c>
      <c r="B12323" s="749" t="str">
        <f aca="false">C12323&amp;D12323&amp;E12323&amp;F12323&amp;G12323&amp;H12323</f>
        <v>PEITORIL EM GRANITO CINZA ANDORINHA,ESPESSURA DE 2CM,LARGURA DE 28CM,EXCLUSIVE NATA DE CIMENTO,ARGAMASSA E REJUNTAMENTO</v>
      </c>
      <c r="C12323" s="749" t="s">
        <v>31535</v>
      </c>
      <c r="D12323" s="749" t="s">
        <v>31549</v>
      </c>
      <c r="I12323" s="749" t="s">
        <v>236</v>
      </c>
      <c r="J12323" s="749" t="n">
        <v>59.93</v>
      </c>
    </row>
    <row collapsed="false" customFormat="false" customHeight="true" hidden="true" ht="12.75" outlineLevel="0" r="12324">
      <c r="A12324" s="749" t="s">
        <v>31551</v>
      </c>
      <c r="B12324" s="749" t="str">
        <f aca="false">C12324&amp;D12324&amp;E12324&amp;F12324&amp;G12324&amp;H12324</f>
        <v>SOLEIRA EM GRANITO CINZA ANDORINHA,ESPESSURA DE 3CM,COM 2 POLIMENTOS,LARGURA DE 13CM,ASSENTADO COM ARGAMASSA DE CIMENTO, SAIBRO E AREIA, NO TRACO 1:2:2, E REJUNTAMENTO COM CIMENTOBRANCO E CORANTE</v>
      </c>
      <c r="C12324" s="749" t="s">
        <v>31552</v>
      </c>
      <c r="D12324" s="749" t="s">
        <v>31553</v>
      </c>
      <c r="E12324" s="749" t="s">
        <v>31554</v>
      </c>
      <c r="F12324" s="749" t="s">
        <v>31232</v>
      </c>
      <c r="I12324" s="749" t="s">
        <v>236</v>
      </c>
      <c r="J12324" s="749" t="n">
        <v>40.64</v>
      </c>
    </row>
    <row collapsed="false" customFormat="false" customHeight="true" hidden="true" ht="12.75" outlineLevel="0" r="12325">
      <c r="A12325" s="749" t="s">
        <v>31555</v>
      </c>
      <c r="B12325" s="749" t="str">
        <f aca="false">C12325&amp;D12325&amp;E12325&amp;F12325&amp;G12325&amp;H12325</f>
        <v>SOLEIRA EM GRANITO CINZA ANDORINHA,ESPESSURA DE 3CM,COM 2 POLIMENTOS,LARGURA DE 13CM,ASSENTADO COM ARGAMASSA DE CIMENTO, SAIBRO E AREIA, NO TRACO 1:2:2, E REJUNTAMENTO COM CIMENTOBRANCO E CORANTE</v>
      </c>
      <c r="C12325" s="749" t="s">
        <v>31552</v>
      </c>
      <c r="D12325" s="749" t="s">
        <v>31553</v>
      </c>
      <c r="E12325" s="749" t="s">
        <v>31554</v>
      </c>
      <c r="F12325" s="749" t="s">
        <v>31232</v>
      </c>
      <c r="I12325" s="749" t="s">
        <v>236</v>
      </c>
      <c r="J12325" s="749" t="n">
        <v>38.61</v>
      </c>
    </row>
    <row collapsed="false" customFormat="false" customHeight="true" hidden="true" ht="12.75" outlineLevel="0" r="12326">
      <c r="A12326" s="749" t="s">
        <v>31556</v>
      </c>
      <c r="B12326" s="749" t="str">
        <f aca="false">C12326&amp;D12326&amp;E12326&amp;F12326&amp;G12326&amp;H12326</f>
        <v>SOLEIRA EM GRANITO CINZA ANDORINHA,ESPESSURA DE 3CM COM 2 POLIMENTOS,LARGURA DE 13CM,EXCLUSIVE ARGAMASSA E REJUNTAMENTO</v>
      </c>
      <c r="C12326" s="749" t="s">
        <v>31557</v>
      </c>
      <c r="D12326" s="749" t="s">
        <v>31558</v>
      </c>
      <c r="I12326" s="749" t="s">
        <v>236</v>
      </c>
      <c r="J12326" s="749" t="n">
        <v>38.35</v>
      </c>
    </row>
    <row collapsed="false" customFormat="false" customHeight="true" hidden="true" ht="12.75" outlineLevel="0" r="12327">
      <c r="A12327" s="749" t="s">
        <v>31559</v>
      </c>
      <c r="B12327" s="749" t="str">
        <f aca="false">C12327&amp;D12327&amp;E12327&amp;F12327&amp;G12327&amp;H12327</f>
        <v>SOLEIRA EM GRANITO CINZA ANDORINHA,ESPESSURA DE 3CM COM 2 POLIMENTOS,LARGURA DE 13CM,EXCLUSIVE ARGAMASSA E REJUNTAMENTO</v>
      </c>
      <c r="C12327" s="749" t="s">
        <v>31557</v>
      </c>
      <c r="D12327" s="749" t="s">
        <v>31558</v>
      </c>
      <c r="I12327" s="749" t="s">
        <v>236</v>
      </c>
      <c r="J12327" s="749" t="n">
        <v>36.36</v>
      </c>
    </row>
    <row collapsed="false" customFormat="false" customHeight="true" hidden="true" ht="12.75" outlineLevel="0" r="12328">
      <c r="A12328" s="749" t="s">
        <v>31560</v>
      </c>
      <c r="B12328" s="749" t="str">
        <f aca="false">C12328&amp;D12328&amp;E12328&amp;F12328&amp;G12328&amp;H12328</f>
        <v>SOLEIRA EM GRANITO CINZA ANDORINHA,ESPESSURA DE 3CM,COM 2 PLIMENTOS,LARGURA DE 15CM,ASSENTADO COM ARGAMASSA DE CIMENTO, SAIBRO E AREIA, NO TRACO 1:2:2, E REJUNTAMENTO COM CIMENTOBRANCO E CORANTE</v>
      </c>
      <c r="C12328" s="749" t="s">
        <v>31561</v>
      </c>
      <c r="D12328" s="749" t="s">
        <v>31562</v>
      </c>
      <c r="E12328" s="749" t="s">
        <v>31554</v>
      </c>
      <c r="F12328" s="749" t="s">
        <v>31232</v>
      </c>
      <c r="I12328" s="749" t="s">
        <v>236</v>
      </c>
      <c r="J12328" s="749" t="n">
        <v>49.73</v>
      </c>
    </row>
    <row collapsed="false" customFormat="false" customHeight="true" hidden="true" ht="12.75" outlineLevel="0" r="12329">
      <c r="A12329" s="749" t="s">
        <v>31563</v>
      </c>
      <c r="B12329" s="749" t="str">
        <f aca="false">C12329&amp;D12329&amp;E12329&amp;F12329&amp;G12329&amp;H12329</f>
        <v>SOLEIRA EM GRANITO CINZA ANDORINHA,ESPESSURA DE 3CM,COM 2 PLIMENTOS,LARGURA DE 15CM,ASSENTADO COM ARGAMASSA DE CIMENTO, SAIBRO E AREIA, NO TRACO 1:2:2, E REJUNTAMENTO COM CIMENTOBRANCO E CORANTE</v>
      </c>
      <c r="C12329" s="749" t="s">
        <v>31561</v>
      </c>
      <c r="D12329" s="749" t="s">
        <v>31562</v>
      </c>
      <c r="E12329" s="749" t="s">
        <v>31554</v>
      </c>
      <c r="F12329" s="749" t="s">
        <v>31232</v>
      </c>
      <c r="I12329" s="749" t="s">
        <v>236</v>
      </c>
      <c r="J12329" s="749" t="n">
        <v>47.7</v>
      </c>
    </row>
    <row collapsed="false" customFormat="false" customHeight="true" hidden="true" ht="12.75" outlineLevel="0" r="12330">
      <c r="A12330" s="749" t="s">
        <v>31564</v>
      </c>
      <c r="B12330" s="749" t="str">
        <f aca="false">C12330&amp;D12330&amp;E12330&amp;F12330&amp;G12330&amp;H12330</f>
        <v>SOLEIRA EM GRANITO CINZA ANDORINHA,ESPESSURA DE 3CM,COM 2 POLIMENTOS,LARGURA DE 15CM,EXCLUSIVE ARGAMASSA E REJUNTAMENTO</v>
      </c>
      <c r="C12330" s="749" t="s">
        <v>31552</v>
      </c>
      <c r="D12330" s="749" t="s">
        <v>31565</v>
      </c>
      <c r="I12330" s="749" t="s">
        <v>236</v>
      </c>
      <c r="J12330" s="749" t="n">
        <v>47.09</v>
      </c>
    </row>
    <row collapsed="false" customFormat="false" customHeight="true" hidden="true" ht="12.75" outlineLevel="0" r="12331">
      <c r="A12331" s="749" t="s">
        <v>31566</v>
      </c>
      <c r="B12331" s="749" t="str">
        <f aca="false">C12331&amp;D12331&amp;E12331&amp;F12331&amp;G12331&amp;H12331</f>
        <v>SOLEIRA EM GRANITO CINZA ANDORINHA,ESPESSURA DE 3CM,COM 2 POLIMENTOS,LARGURA DE 15CM,EXCLUSIVE ARGAMASSA E REJUNTAMENTO</v>
      </c>
      <c r="C12331" s="749" t="s">
        <v>31552</v>
      </c>
      <c r="D12331" s="749" t="s">
        <v>31565</v>
      </c>
      <c r="I12331" s="749" t="s">
        <v>236</v>
      </c>
      <c r="J12331" s="749" t="n">
        <v>45.1</v>
      </c>
    </row>
    <row collapsed="false" customFormat="false" customHeight="true" hidden="true" ht="12.75" outlineLevel="0" r="12332">
      <c r="A12332" s="749" t="s">
        <v>31567</v>
      </c>
      <c r="B12332" s="749" t="str">
        <f aca="false">C12332&amp;D12332&amp;E12332&amp;F12332&amp;G12332&amp;H12332</f>
        <v>SOLEIRA EM GRANITO CINZA ANDORINHA,ESPESSURA DE 3CM,COM 2 POLIMENTOS,LARGURA DE 25CM,ASSENTADO COM ARGAMASSA DE CIMENTO, SAIBRO E AREIA, NO TRACO 1:2:2, E REJUNTAMENTO COM CIMENTOBRANCO E CORANTE</v>
      </c>
      <c r="C12332" s="749" t="s">
        <v>31552</v>
      </c>
      <c r="D12332" s="749" t="s">
        <v>31568</v>
      </c>
      <c r="E12332" s="749" t="s">
        <v>31554</v>
      </c>
      <c r="F12332" s="749" t="s">
        <v>31232</v>
      </c>
      <c r="I12332" s="749" t="s">
        <v>236</v>
      </c>
      <c r="J12332" s="749" t="n">
        <v>61.04</v>
      </c>
    </row>
    <row collapsed="false" customFormat="false" customHeight="true" hidden="true" ht="12.75" outlineLevel="0" r="12333">
      <c r="A12333" s="749" t="s">
        <v>31569</v>
      </c>
      <c r="B12333" s="749" t="str">
        <f aca="false">C12333&amp;D12333&amp;E12333&amp;F12333&amp;G12333&amp;H12333</f>
        <v>SOLEIRA EM GRANITO CINZA ANDORINHA,ESPESSURA DE 3CM,COM 2 POLIMENTOS,LARGURA DE 25CM,ASSENTADO COM ARGAMASSA DE CIMENTO, SAIBRO E AREIA, NO TRACO 1:2:2, E REJUNTAMENTO COM CIMENTOBRANCO E CORANTE</v>
      </c>
      <c r="C12333" s="749" t="s">
        <v>31552</v>
      </c>
      <c r="D12333" s="749" t="s">
        <v>31568</v>
      </c>
      <c r="E12333" s="749" t="s">
        <v>31554</v>
      </c>
      <c r="F12333" s="749" t="s">
        <v>31232</v>
      </c>
      <c r="I12333" s="749" t="s">
        <v>236</v>
      </c>
      <c r="J12333" s="749" t="n">
        <v>58.97</v>
      </c>
    </row>
    <row collapsed="false" customFormat="false" customHeight="true" hidden="true" ht="12.75" outlineLevel="0" r="12334">
      <c r="A12334" s="749" t="s">
        <v>31570</v>
      </c>
      <c r="B12334" s="749" t="str">
        <f aca="false">C12334&amp;D12334&amp;E12334&amp;F12334&amp;G12334&amp;H12334</f>
        <v>SOLEIRA EM GRANITO CINZA ANDORINHA,ESPESSURA DE 3CM,COM 2 POLIMENTOS,LARGURA DE 25CM,EXCLUSIVE ARGAMASSA E REJUNTAMENTO</v>
      </c>
      <c r="C12334" s="749" t="s">
        <v>31552</v>
      </c>
      <c r="D12334" s="749" t="s">
        <v>31571</v>
      </c>
      <c r="I12334" s="749" t="s">
        <v>236</v>
      </c>
      <c r="J12334" s="749" t="n">
        <v>56.66</v>
      </c>
    </row>
    <row collapsed="false" customFormat="false" customHeight="true" hidden="true" ht="12.75" outlineLevel="0" r="12335">
      <c r="A12335" s="749" t="s">
        <v>31572</v>
      </c>
      <c r="B12335" s="749" t="str">
        <f aca="false">C12335&amp;D12335&amp;E12335&amp;F12335&amp;G12335&amp;H12335</f>
        <v>SOLEIRA EM GRANITO CINZA ANDORINHA,ESPESSURA DE 3CM,COM 2 POLIMENTOS,LARGURA DE 25CM,EXCLUSIVE ARGAMASSA E REJUNTAMENTO</v>
      </c>
      <c r="C12335" s="749" t="s">
        <v>31552</v>
      </c>
      <c r="D12335" s="749" t="s">
        <v>31571</v>
      </c>
      <c r="I12335" s="749" t="s">
        <v>236</v>
      </c>
      <c r="J12335" s="749" t="n">
        <v>54.66</v>
      </c>
    </row>
    <row collapsed="false" customFormat="false" customHeight="true" hidden="true" ht="12.75" outlineLevel="0" r="12336">
      <c r="A12336" s="749" t="s">
        <v>31573</v>
      </c>
      <c r="B12336" s="749" t="str">
        <f aca="false">C12336&amp;D12336&amp;E12336&amp;F12336&amp;G12336&amp;H12336</f>
        <v>REVESTIMENTO DE PISOS COM GRANITO PRETO EM PLACAS,COM ESPESSURA DE 2CM,COM 2 POLIMENTOS,ASSENTES EM SUPERFICIE EM OSSO,COM NATA DE CIMENTO SOBRE ARGAMASSA DE CIMENTO,AREIA E SAIBRO,NO TRACO 1:2:2 E REJUNTAMENTO DE CIMENTO BRANCO E CORANTE</v>
      </c>
      <c r="C12336" s="749" t="s">
        <v>31574</v>
      </c>
      <c r="D12336" s="749" t="s">
        <v>31575</v>
      </c>
      <c r="E12336" s="749" t="s">
        <v>31576</v>
      </c>
      <c r="F12336" s="749" t="s">
        <v>31577</v>
      </c>
      <c r="I12336" s="749" t="s">
        <v>52</v>
      </c>
      <c r="J12336" s="749" t="n">
        <v>403.51</v>
      </c>
    </row>
    <row collapsed="false" customFormat="false" customHeight="true" hidden="true" ht="12.75" outlineLevel="0" r="12337">
      <c r="A12337" s="749" t="s">
        <v>31578</v>
      </c>
      <c r="B12337" s="749" t="str">
        <f aca="false">C12337&amp;D12337&amp;E12337&amp;F12337&amp;G12337&amp;H12337</f>
        <v>REVESTIMENTO DE PISOS COM GRANITO PRETO EM PLACAS,COM ESPESSURA DE 2CM,COM 2 POLIMENTOS,ASSENTES EM SUPERFICIE EM OSSO,COM NATA DE CIMENTO SOBRE ARGAMASSA DE CIMENTO,AREIA E SAIBRO,NO TRACO 1:2:2 E REJUNTAMENTO DE CIMENTO BRANCO E CORANTE</v>
      </c>
      <c r="C12337" s="749" t="s">
        <v>31574</v>
      </c>
      <c r="D12337" s="749" t="s">
        <v>31575</v>
      </c>
      <c r="E12337" s="749" t="s">
        <v>31576</v>
      </c>
      <c r="F12337" s="749" t="s">
        <v>31577</v>
      </c>
      <c r="I12337" s="749" t="s">
        <v>52</v>
      </c>
      <c r="J12337" s="749" t="n">
        <v>393.77</v>
      </c>
    </row>
    <row collapsed="false" customFormat="false" customHeight="true" hidden="true" ht="12.75" outlineLevel="0" r="12338">
      <c r="A12338" s="749" t="s">
        <v>31579</v>
      </c>
      <c r="B12338" s="749" t="str">
        <f aca="false">C12338&amp;D12338&amp;E12338&amp;F12338&amp;G12338&amp;H12338</f>
        <v>REVESTIMENTO DE PISOS COM GRANITO PRETO EM PLACAS,COM ESPESSURA DE 2CM,COM 2 POLIMENTOS,ASSENTES EM SUPERFICIE EM OSSO,EXCLUSIVE NATA DE CIMENTO,ARGAMASSA E REJUNTAMENTO</v>
      </c>
      <c r="C12338" s="749" t="s">
        <v>31574</v>
      </c>
      <c r="D12338" s="749" t="s">
        <v>31580</v>
      </c>
      <c r="E12338" s="749" t="s">
        <v>31581</v>
      </c>
      <c r="I12338" s="749" t="s">
        <v>52</v>
      </c>
      <c r="J12338" s="749" t="n">
        <v>385.94</v>
      </c>
    </row>
    <row collapsed="false" customFormat="false" customHeight="true" hidden="true" ht="12.75" outlineLevel="0" r="12339">
      <c r="A12339" s="749" t="s">
        <v>31582</v>
      </c>
      <c r="B12339" s="749" t="str">
        <f aca="false">C12339&amp;D12339&amp;E12339&amp;F12339&amp;G12339&amp;H12339</f>
        <v>REVESTIMENTO DE PISOS COM GRANITO PRETO EM PLACAS,COM ESPESSURA DE 2CM,COM 2 POLIMENTOS,ASSENTES EM SUPERFICIE EM OSSO,EXCLUSIVE NATA DE CIMENTO,ARGAMASSA E REJUNTAMENTO</v>
      </c>
      <c r="C12339" s="749" t="s">
        <v>31574</v>
      </c>
      <c r="D12339" s="749" t="s">
        <v>31580</v>
      </c>
      <c r="E12339" s="749" t="s">
        <v>31581</v>
      </c>
      <c r="I12339" s="749" t="s">
        <v>52</v>
      </c>
      <c r="J12339" s="749" t="n">
        <v>376.47</v>
      </c>
    </row>
    <row collapsed="false" customFormat="false" customHeight="true" hidden="true" ht="12.75" outlineLevel="0" r="12340">
      <c r="A12340" s="749" t="s">
        <v>31583</v>
      </c>
      <c r="B12340" s="749" t="str">
        <f aca="false">C12340&amp;D12340&amp;E12340&amp;F12340&amp;G12340&amp;H12340</f>
        <v>REVESTIMENTO DE PISOS COM GRANITO PRETO EM PLACAS COM MEDIDAS ACIMA DE 30X30CM,COM ESPESSURA DE 3CM,COM 2 POLIMENTOS,ASSENTES EM SUPERFICIE EM OSSO,COM NATA DE CIMENTO SOBRE ARGAMASSA DE CIMENTO,AREIA E SAIBRO,NO TRACO 1:2:2 E REJUNTAMENTODE CIMENTO BRANCO E CORANTE</v>
      </c>
      <c r="C12340" s="749" t="s">
        <v>31584</v>
      </c>
      <c r="D12340" s="749" t="s">
        <v>31585</v>
      </c>
      <c r="E12340" s="749" t="s">
        <v>31586</v>
      </c>
      <c r="F12340" s="749" t="s">
        <v>31587</v>
      </c>
      <c r="G12340" s="749" t="s">
        <v>31588</v>
      </c>
      <c r="I12340" s="749" t="s">
        <v>52</v>
      </c>
      <c r="J12340" s="749" t="n">
        <v>529.51</v>
      </c>
    </row>
    <row collapsed="false" customFormat="false" customHeight="true" hidden="true" ht="12.75" outlineLevel="0" r="12341">
      <c r="A12341" s="749" t="s">
        <v>31589</v>
      </c>
      <c r="B12341" s="749" t="str">
        <f aca="false">C12341&amp;D12341&amp;E12341&amp;F12341&amp;G12341&amp;H12341</f>
        <v>REVESTIMENTO DE PISOS COM GRANITO PRETO EM PLACAS COM MEDIDAS ACIMA DE 30X30CM,COM ESPESSURA DE 3CM,COM 2 POLIMENTOS,ASSENTES EM SUPERFICIE EM OSSO,COM NATA DE CIMENTO SOBRE ARGAMASSA DE CIMENTO,AREIA E SAIBRO,NO TRACO 1:2:2 E REJUNTAMENTODE CIMENTO BRANCO E CORANTE</v>
      </c>
      <c r="C12341" s="749" t="s">
        <v>31584</v>
      </c>
      <c r="D12341" s="749" t="s">
        <v>31585</v>
      </c>
      <c r="E12341" s="749" t="s">
        <v>31586</v>
      </c>
      <c r="F12341" s="749" t="s">
        <v>31587</v>
      </c>
      <c r="G12341" s="749" t="s">
        <v>31588</v>
      </c>
      <c r="I12341" s="749" t="s">
        <v>52</v>
      </c>
      <c r="J12341" s="749" t="n">
        <v>519.77</v>
      </c>
    </row>
    <row collapsed="false" customFormat="false" customHeight="true" hidden="true" ht="12.75" outlineLevel="0" r="12342">
      <c r="A12342" s="749" t="s">
        <v>31590</v>
      </c>
      <c r="B12342" s="749" t="str">
        <f aca="false">C12342&amp;D12342&amp;E12342&amp;F12342&amp;G12342&amp;H12342</f>
        <v>REVESTIMENTO DE PISOS COM GRANITO PRETO EM PLACAS COM MEDIDAS ACIMA DE 30X30CM,COM 3CM DE ESPESSURA,COM 2 POLIMENTOS,ASSENTES EM SUPERFICIE EM OSSO,EXCLUSIVE NATA DE CIMENTO,ARGAMASSA E REJUNTAMENTO</v>
      </c>
      <c r="C12342" s="749" t="s">
        <v>31584</v>
      </c>
      <c r="D12342" s="749" t="s">
        <v>31591</v>
      </c>
      <c r="E12342" s="749" t="s">
        <v>31592</v>
      </c>
      <c r="F12342" s="749" t="s">
        <v>31593</v>
      </c>
      <c r="I12342" s="749" t="s">
        <v>52</v>
      </c>
      <c r="J12342" s="749" t="n">
        <v>511.94</v>
      </c>
    </row>
    <row collapsed="false" customFormat="false" customHeight="true" hidden="true" ht="12.75" outlineLevel="0" r="12343">
      <c r="A12343" s="749" t="s">
        <v>31594</v>
      </c>
      <c r="B12343" s="749" t="str">
        <f aca="false">C12343&amp;D12343&amp;E12343&amp;F12343&amp;G12343&amp;H12343</f>
        <v>REVESTIMENTO DE PISOS COM GRANITO PRETO EM PLACAS COM MEDIDAS ACIMA DE 30X30CM,COM 3CM DE ESPESSURA,COM 2 POLIMENTOS,ASSENTES EM SUPERFICIE EM OSSO,EXCLUSIVE NATA DE CIMENTO,ARGAMASSA E REJUNTAMENTO</v>
      </c>
      <c r="C12343" s="749" t="s">
        <v>31584</v>
      </c>
      <c r="D12343" s="749" t="s">
        <v>31591</v>
      </c>
      <c r="E12343" s="749" t="s">
        <v>31592</v>
      </c>
      <c r="F12343" s="749" t="s">
        <v>31593</v>
      </c>
      <c r="I12343" s="749" t="s">
        <v>52</v>
      </c>
      <c r="J12343" s="749" t="n">
        <v>502.47</v>
      </c>
    </row>
    <row collapsed="false" customFormat="false" customHeight="true" hidden="true" ht="12.75" outlineLevel="0" r="12344">
      <c r="A12344" s="749" t="s">
        <v>31595</v>
      </c>
      <c r="B12344" s="749" t="str">
        <f aca="false">C12344&amp;D12344&amp;E12344&amp;F12344&amp;G12344&amp;H12344</f>
        <v>RODAPE DE GRANITO PRETO COM 10CM DE ALTURA E 2CM DE ESPESSURA,COM 2 POLIMENTOS,ASSENTE EM PAREDE EM OSSO, COM ARGAMASSADE CIMENTO,AREIA E SAIBRO,NO TRACO 1:2:2 E NATA DE CIMENTO,SOBRE CHAPISCO DE CIMENTO E AREIA, NO TRACO 1:3 (INCLUSIVEESTE) E REJUNTAMENTO DE CIMENTO BRANCO E CORANTE</v>
      </c>
      <c r="C12344" s="749" t="s">
        <v>31596</v>
      </c>
      <c r="D12344" s="749" t="s">
        <v>31597</v>
      </c>
      <c r="E12344" s="749" t="s">
        <v>31598</v>
      </c>
      <c r="F12344" s="749" t="s">
        <v>31599</v>
      </c>
      <c r="G12344" s="749" t="s">
        <v>31600</v>
      </c>
      <c r="I12344" s="749" t="s">
        <v>236</v>
      </c>
      <c r="J12344" s="749" t="n">
        <v>56.32</v>
      </c>
    </row>
    <row collapsed="false" customFormat="false" customHeight="true" hidden="true" ht="12.75" outlineLevel="0" r="12345">
      <c r="A12345" s="749" t="s">
        <v>31601</v>
      </c>
      <c r="B12345" s="749" t="str">
        <f aca="false">C12345&amp;D12345&amp;E12345&amp;F12345&amp;G12345&amp;H12345</f>
        <v>RODAPE DE GRANITO PRETO COM 10CM DE ALTURA E 2CM DE ESPESSURA,COM 2 POLIMENTOS,ASSENTE EM PAREDE EM OSSO, COM ARGAMASSADE CIMENTO,AREIA E SAIBRO,NO TRACO 1:2:2 E NATA DE CIMENTO,SOBRE CHAPISCO DE CIMENTO E AREIA, NO TRACO 1:3 (INCLUSIVEESTE) E REJUNTAMENTO DE CIMENTO BRANCO E CORANTE</v>
      </c>
      <c r="C12345" s="749" t="s">
        <v>31596</v>
      </c>
      <c r="D12345" s="749" t="s">
        <v>31597</v>
      </c>
      <c r="E12345" s="749" t="s">
        <v>31598</v>
      </c>
      <c r="F12345" s="749" t="s">
        <v>31599</v>
      </c>
      <c r="G12345" s="749" t="s">
        <v>31600</v>
      </c>
      <c r="I12345" s="749" t="s">
        <v>236</v>
      </c>
      <c r="J12345" s="749" t="n">
        <v>53.42</v>
      </c>
    </row>
    <row collapsed="false" customFormat="false" customHeight="true" hidden="true" ht="12.75" outlineLevel="0" r="12346">
      <c r="A12346" s="749" t="s">
        <v>31602</v>
      </c>
      <c r="B12346" s="749" t="str">
        <f aca="false">C12346&amp;D12346&amp;E12346&amp;F12346&amp;G12346&amp;H12346</f>
        <v>RODAPE DE GRANITO PRETO COM 10CM DE ALTURA E 2CM DE ESPESSURA,COM 2 POLIMENTOS, ASSENTE EM PAREDE EM OSSO, EXCLUSIVE CHAPISCO,ARGAMASSA,NATA DE CIMENTO E REJUNTAMENTO</v>
      </c>
      <c r="C12346" s="749" t="s">
        <v>31596</v>
      </c>
      <c r="D12346" s="749" t="s">
        <v>31603</v>
      </c>
      <c r="E12346" s="749" t="s">
        <v>31604</v>
      </c>
      <c r="I12346" s="749" t="s">
        <v>236</v>
      </c>
      <c r="J12346" s="749" t="n">
        <v>54.07</v>
      </c>
    </row>
    <row collapsed="false" customFormat="false" customHeight="true" hidden="true" ht="12.75" outlineLevel="0" r="12347">
      <c r="A12347" s="749" t="s">
        <v>31605</v>
      </c>
      <c r="B12347" s="749" t="str">
        <f aca="false">C12347&amp;D12347&amp;E12347&amp;F12347&amp;G12347&amp;H12347</f>
        <v>RODAPE DE GRANITO PRETO COM 10CM DE ALTURA E 2CM DE ESPESSURA,COM 2 POLIMENTOS, ASSENTE EM PAREDE EM OSSO, EXCLUSIVE CHAPISCO,ARGAMASSA,NATA DE CIMENTO E REJUNTAMENTO</v>
      </c>
      <c r="C12347" s="749" t="s">
        <v>31596</v>
      </c>
      <c r="D12347" s="749" t="s">
        <v>31603</v>
      </c>
      <c r="E12347" s="749" t="s">
        <v>31604</v>
      </c>
      <c r="I12347" s="749" t="s">
        <v>236</v>
      </c>
      <c r="J12347" s="749" t="n">
        <v>51.25</v>
      </c>
    </row>
    <row collapsed="false" customFormat="false" customHeight="true" hidden="true" ht="12.75" outlineLevel="0" r="12348">
      <c r="A12348" s="749" t="s">
        <v>31606</v>
      </c>
      <c r="B12348" s="749" t="str">
        <f aca="false">C12348&amp;D12348&amp;E12348&amp;F12348&amp;G12348&amp;H12348</f>
        <v>SOLEIRA DE GRANITO PRETO DE 3X13CM COM 2 POLIMENTOS,ASSENTECOMO EM 13.365.0010</v>
      </c>
      <c r="C12348" s="749" t="s">
        <v>31607</v>
      </c>
      <c r="D12348" s="749" t="s">
        <v>31608</v>
      </c>
      <c r="I12348" s="749" t="s">
        <v>236</v>
      </c>
      <c r="J12348" s="749" t="n">
        <v>76.24</v>
      </c>
    </row>
    <row collapsed="false" customFormat="false" customHeight="true" hidden="true" ht="12.75" outlineLevel="0" r="12349">
      <c r="A12349" s="749" t="s">
        <v>31609</v>
      </c>
      <c r="B12349" s="749" t="str">
        <f aca="false">C12349&amp;D12349&amp;E12349&amp;F12349&amp;G12349&amp;H12349</f>
        <v>SOLEIRA DE GRANITO PRETO DE 3X13CM COM 2 POLIMENTOS,ASSENTECOMO EM 13.365.0010</v>
      </c>
      <c r="C12349" s="749" t="s">
        <v>31607</v>
      </c>
      <c r="D12349" s="749" t="s">
        <v>31608</v>
      </c>
      <c r="I12349" s="749" t="s">
        <v>236</v>
      </c>
      <c r="J12349" s="749" t="n">
        <v>74.2</v>
      </c>
    </row>
    <row collapsed="false" customFormat="false" customHeight="true" hidden="true" ht="12.75" outlineLevel="0" r="12350">
      <c r="A12350" s="749" t="s">
        <v>31610</v>
      </c>
      <c r="B12350" s="749" t="str">
        <f aca="false">C12350&amp;D12350&amp;E12350&amp;F12350&amp;G12350&amp;H12350</f>
        <v>SOLEIRA DE GRANITO PRETO DE 3X13CM COM 2 POLIMENTOS, EXCLUSIVE NATA DE CIMENTO,ARGAMASSA E REJUNTAMENTO</v>
      </c>
      <c r="C12350" s="749" t="s">
        <v>31611</v>
      </c>
      <c r="D12350" s="749" t="s">
        <v>31612</v>
      </c>
      <c r="I12350" s="749" t="s">
        <v>236</v>
      </c>
      <c r="J12350" s="749" t="n">
        <v>73.73</v>
      </c>
    </row>
    <row collapsed="false" customFormat="false" customHeight="true" hidden="true" ht="12.75" outlineLevel="0" r="12351">
      <c r="A12351" s="749" t="s">
        <v>31613</v>
      </c>
      <c r="B12351" s="749" t="str">
        <f aca="false">C12351&amp;D12351&amp;E12351&amp;F12351&amp;G12351&amp;H12351</f>
        <v>SOLEIRA DE GRANITO PRETO DE 3X13CM COM 2 POLIMENTOS, EXCLUSIVE NATA DE CIMENTO,ARGAMASSA E REJUNTAMENTO</v>
      </c>
      <c r="C12351" s="749" t="s">
        <v>31611</v>
      </c>
      <c r="D12351" s="749" t="s">
        <v>31612</v>
      </c>
      <c r="I12351" s="749" t="s">
        <v>236</v>
      </c>
      <c r="J12351" s="749" t="n">
        <v>71.73</v>
      </c>
    </row>
    <row collapsed="false" customFormat="false" customHeight="true" hidden="true" ht="12.75" outlineLevel="0" r="12352">
      <c r="A12352" s="749" t="s">
        <v>31614</v>
      </c>
      <c r="B12352" s="749" t="str">
        <f aca="false">C12352&amp;D12352&amp;E12352&amp;F12352&amp;G12352&amp;H12352</f>
        <v>SOLEIRA DE GRANITO PRETO DE 3X15CM COM 2 POLIMENTOS,ASSENTECOMO EM 13.365.0010</v>
      </c>
      <c r="C12352" s="749" t="s">
        <v>31615</v>
      </c>
      <c r="D12352" s="749" t="s">
        <v>31608</v>
      </c>
      <c r="I12352" s="749" t="s">
        <v>236</v>
      </c>
      <c r="J12352" s="749" t="n">
        <v>85.12</v>
      </c>
    </row>
    <row collapsed="false" customFormat="false" customHeight="true" hidden="true" ht="12.75" outlineLevel="0" r="12353">
      <c r="A12353" s="749" t="s">
        <v>31616</v>
      </c>
      <c r="B12353" s="749" t="str">
        <f aca="false">C12353&amp;D12353&amp;E12353&amp;F12353&amp;G12353&amp;H12353</f>
        <v>SOLEIRA DE GRANITO PRETO DE 3X15CM COM 2 POLIMENTOS,ASSENTECOMO EM 13.365.0010</v>
      </c>
      <c r="C12353" s="749" t="s">
        <v>31615</v>
      </c>
      <c r="D12353" s="749" t="s">
        <v>31608</v>
      </c>
      <c r="I12353" s="749" t="s">
        <v>236</v>
      </c>
      <c r="J12353" s="749" t="n">
        <v>83.08</v>
      </c>
    </row>
    <row collapsed="false" customFormat="false" customHeight="true" hidden="true" ht="12.75" outlineLevel="0" r="12354">
      <c r="A12354" s="749" t="s">
        <v>31617</v>
      </c>
      <c r="B12354" s="749" t="str">
        <f aca="false">C12354&amp;D12354&amp;E12354&amp;F12354&amp;G12354&amp;H12354</f>
        <v>SOLEIRA DE GRANITO PRETO DE 3X15CM COM 2 POLIMENTOS, EXCLUSIVE NATA DE CIMENTO,ARGAMASSA E REJUNTAMENTO</v>
      </c>
      <c r="C12354" s="749" t="s">
        <v>31618</v>
      </c>
      <c r="D12354" s="749" t="s">
        <v>31612</v>
      </c>
      <c r="I12354" s="749" t="s">
        <v>236</v>
      </c>
      <c r="J12354" s="749" t="n">
        <v>82.13</v>
      </c>
    </row>
    <row collapsed="false" customFormat="false" customHeight="true" hidden="true" ht="12.75" outlineLevel="0" r="12355">
      <c r="A12355" s="749" t="s">
        <v>31619</v>
      </c>
      <c r="B12355" s="749" t="str">
        <f aca="false">C12355&amp;D12355&amp;E12355&amp;F12355&amp;G12355&amp;H12355</f>
        <v>SOLEIRA DE GRANITO PRETO DE 3X15CM COM 2 POLIMENTOS, EXCLUSIVE NATA DE CIMENTO,ARGAMASSA E REJUNTAMENTO</v>
      </c>
      <c r="C12355" s="749" t="s">
        <v>31618</v>
      </c>
      <c r="D12355" s="749" t="s">
        <v>31612</v>
      </c>
      <c r="I12355" s="749" t="s">
        <v>236</v>
      </c>
      <c r="J12355" s="749" t="n">
        <v>80.13</v>
      </c>
    </row>
    <row collapsed="false" customFormat="false" customHeight="true" hidden="true" ht="12.75" outlineLevel="0" r="12356">
      <c r="A12356" s="749" t="s">
        <v>31620</v>
      </c>
      <c r="B12356" s="749" t="str">
        <f aca="false">C12356&amp;D12356&amp;E12356&amp;F12356&amp;G12356&amp;H12356</f>
        <v>SOLEIRA DE GRANITO PRETO DE 3X25CM COM 2 POLIMENTOS,ASSENTECOMO EM 13.365.0010</v>
      </c>
      <c r="C12356" s="749" t="s">
        <v>31621</v>
      </c>
      <c r="D12356" s="749" t="s">
        <v>31608</v>
      </c>
      <c r="I12356" s="749" t="s">
        <v>236</v>
      </c>
      <c r="J12356" s="749" t="n">
        <v>128.93</v>
      </c>
    </row>
    <row collapsed="false" customFormat="false" customHeight="true" hidden="true" ht="12.75" outlineLevel="0" r="12357">
      <c r="A12357" s="749" t="s">
        <v>31622</v>
      </c>
      <c r="B12357" s="749" t="str">
        <f aca="false">C12357&amp;D12357&amp;E12357&amp;F12357&amp;G12357&amp;H12357</f>
        <v>SOLEIRA DE GRANITO PRETO DE 3X25CM COM 2 POLIMENTOS,ASSENTECOMO EM 13.365.0010</v>
      </c>
      <c r="C12357" s="749" t="s">
        <v>31621</v>
      </c>
      <c r="D12357" s="749" t="s">
        <v>31608</v>
      </c>
      <c r="I12357" s="749" t="s">
        <v>236</v>
      </c>
      <c r="J12357" s="749" t="n">
        <v>126.86</v>
      </c>
    </row>
    <row collapsed="false" customFormat="false" customHeight="true" hidden="true" ht="12.75" outlineLevel="0" r="12358">
      <c r="A12358" s="749" t="s">
        <v>31623</v>
      </c>
      <c r="B12358" s="749" t="str">
        <f aca="false">C12358&amp;D12358&amp;E12358&amp;F12358&amp;G12358&amp;H12358</f>
        <v>SOLEIRA DE GRANITO PRETO DE 3X25CM COM 2 POLIMENTOS, EXCLUSIVE NATA DE CIMENTO,ARGAMASSA E REJUNTAMENTO</v>
      </c>
      <c r="C12358" s="749" t="s">
        <v>31624</v>
      </c>
      <c r="D12358" s="749" t="s">
        <v>31612</v>
      </c>
      <c r="I12358" s="749" t="s">
        <v>236</v>
      </c>
      <c r="J12358" s="749" t="n">
        <v>124.13</v>
      </c>
    </row>
    <row collapsed="false" customFormat="false" customHeight="true" hidden="true" ht="12.75" outlineLevel="0" r="12359">
      <c r="A12359" s="749" t="s">
        <v>31625</v>
      </c>
      <c r="B12359" s="749" t="str">
        <f aca="false">C12359&amp;D12359&amp;E12359&amp;F12359&amp;G12359&amp;H12359</f>
        <v>SOLEIRA DE GRANITO PRETO DE 3X25CM COM 2 POLIMENTOS, EXCLUSIVE NATA DE CIMENTO,ARGAMASSA E REJUNTAMENTO</v>
      </c>
      <c r="C12359" s="749" t="s">
        <v>31624</v>
      </c>
      <c r="D12359" s="749" t="s">
        <v>31612</v>
      </c>
      <c r="I12359" s="749" t="s">
        <v>236</v>
      </c>
      <c r="J12359" s="749" t="n">
        <v>122.13</v>
      </c>
    </row>
    <row collapsed="false" customFormat="false" customHeight="true" hidden="true" ht="12.75" outlineLevel="0" r="12360">
      <c r="A12360" s="749" t="s">
        <v>31626</v>
      </c>
      <c r="B12360" s="749" t="str">
        <f aca="false">C12360&amp;D12360&amp;E12360&amp;F12360&amp;G12360&amp;H12360</f>
        <v>CHAPIM OU ESPELHO DE GRANITO PRETO COM 2X17CM,COM 1 POLIMENTO,ASSENTE COMO EM 13.365.0020</v>
      </c>
      <c r="C12360" s="749" t="s">
        <v>31627</v>
      </c>
      <c r="D12360" s="749" t="s">
        <v>31628</v>
      </c>
      <c r="I12360" s="749" t="s">
        <v>236</v>
      </c>
      <c r="J12360" s="749" t="n">
        <v>73.04</v>
      </c>
    </row>
    <row collapsed="false" customFormat="false" customHeight="true" hidden="true" ht="12.75" outlineLevel="0" r="12361">
      <c r="A12361" s="749" t="s">
        <v>31629</v>
      </c>
      <c r="B12361" s="749" t="str">
        <f aca="false">C12361&amp;D12361&amp;E12361&amp;F12361&amp;G12361&amp;H12361</f>
        <v>CHAPIM OU ESPELHO DE GRANITO PRETO COM 2X17CM,COM 1 POLIMENTO,ASSENTE COMO EM 13.365.0020</v>
      </c>
      <c r="C12361" s="749" t="s">
        <v>31627</v>
      </c>
      <c r="D12361" s="749" t="s">
        <v>31628</v>
      </c>
      <c r="I12361" s="749" t="s">
        <v>236</v>
      </c>
      <c r="J12361" s="749" t="n">
        <v>70.91</v>
      </c>
    </row>
    <row collapsed="false" customFormat="false" customHeight="true" hidden="true" ht="12.75" outlineLevel="0" r="12362">
      <c r="A12362" s="749" t="s">
        <v>31630</v>
      </c>
      <c r="B12362" s="749" t="str">
        <f aca="false">C12362&amp;D12362&amp;E12362&amp;F12362&amp;G12362&amp;H12362</f>
        <v>CHAPIM OU ESPELHO DE GRANITO PRETO COM 2X17CM,COM 1 POLIMENTO,EXCLUSIVE CHAPISCO,ARGAMASSA,REJUNTAMENTO E NATA DE CIMENTO</v>
      </c>
      <c r="C12362" s="749" t="s">
        <v>31627</v>
      </c>
      <c r="D12362" s="749" t="s">
        <v>31631</v>
      </c>
      <c r="E12362" s="749" t="s">
        <v>11365</v>
      </c>
      <c r="I12362" s="749" t="s">
        <v>236</v>
      </c>
      <c r="J12362" s="749" t="n">
        <v>68.93</v>
      </c>
    </row>
    <row collapsed="false" customFormat="false" customHeight="true" hidden="true" ht="12.75" outlineLevel="0" r="12363">
      <c r="A12363" s="749" t="s">
        <v>31632</v>
      </c>
      <c r="B12363" s="749" t="str">
        <f aca="false">C12363&amp;D12363&amp;E12363&amp;F12363&amp;G12363&amp;H12363</f>
        <v>CHAPIM OU ESPELHO DE GRANITO PRETO COM 2X17CM,COM 1 POLIMENTO,EXCLUSIVE CHAPISCO,ARGAMASSA,REJUNTAMENTO E NATA DE CIMENTO</v>
      </c>
      <c r="C12363" s="749" t="s">
        <v>31627</v>
      </c>
      <c r="D12363" s="749" t="s">
        <v>31631</v>
      </c>
      <c r="E12363" s="749" t="s">
        <v>11365</v>
      </c>
      <c r="I12363" s="749" t="s">
        <v>236</v>
      </c>
      <c r="J12363" s="749" t="n">
        <v>66.93</v>
      </c>
    </row>
    <row collapsed="false" customFormat="false" customHeight="true" hidden="true" ht="12.75" outlineLevel="0" r="12364">
      <c r="A12364" s="749" t="s">
        <v>31633</v>
      </c>
      <c r="B12364" s="749" t="str">
        <f aca="false">C12364&amp;D12364&amp;E12364&amp;F12364&amp;G12364&amp;H12364</f>
        <v>CAPA DE DEGRAU DE GRANITO PRETO,COM 3X28CM,COM 1 POLIMENTO,ASSENTE COMO EM 13.365.0010</v>
      </c>
      <c r="C12364" s="749" t="s">
        <v>31634</v>
      </c>
      <c r="D12364" s="749" t="s">
        <v>31635</v>
      </c>
      <c r="I12364" s="749" t="s">
        <v>236</v>
      </c>
      <c r="J12364" s="749" t="n">
        <v>160.59</v>
      </c>
    </row>
    <row collapsed="false" customFormat="false" customHeight="true" hidden="true" ht="12.75" outlineLevel="0" r="12365">
      <c r="A12365" s="749" t="s">
        <v>31636</v>
      </c>
      <c r="B12365" s="749" t="str">
        <f aca="false">C12365&amp;D12365&amp;E12365&amp;F12365&amp;G12365&amp;H12365</f>
        <v>CAPA DE DEGRAU DE GRANITO PRETO,COM 3X28CM,COM 1 POLIMENTO,ASSENTE COMO EM 13.365.0010</v>
      </c>
      <c r="C12365" s="749" t="s">
        <v>31634</v>
      </c>
      <c r="D12365" s="749" t="s">
        <v>31635</v>
      </c>
      <c r="I12365" s="749" t="s">
        <v>236</v>
      </c>
      <c r="J12365" s="749" t="n">
        <v>156.6</v>
      </c>
    </row>
    <row collapsed="false" customFormat="false" customHeight="true" hidden="true" ht="12.75" outlineLevel="0" r="12366">
      <c r="A12366" s="749" t="s">
        <v>31637</v>
      </c>
      <c r="B12366" s="749" t="str">
        <f aca="false">C12366&amp;D12366&amp;E12366&amp;F12366&amp;G12366&amp;H12366</f>
        <v>CAPA DE DEGRAU DE GRANITO PRETO,COM 3X28CM,COM 1 POLIMENTO,EXCLUSIVE NATA DE CIMENTO,ARGAMASSA E REJUNTAMENTO</v>
      </c>
      <c r="C12366" s="749" t="s">
        <v>31638</v>
      </c>
      <c r="D12366" s="749" t="s">
        <v>31639</v>
      </c>
      <c r="I12366" s="749" t="s">
        <v>236</v>
      </c>
      <c r="J12366" s="749" t="n">
        <v>155.12</v>
      </c>
    </row>
    <row collapsed="false" customFormat="false" customHeight="true" hidden="true" ht="12.75" outlineLevel="0" r="12367">
      <c r="A12367" s="749" t="s">
        <v>31640</v>
      </c>
      <c r="B12367" s="749" t="str">
        <f aca="false">C12367&amp;D12367&amp;E12367&amp;F12367&amp;G12367&amp;H12367</f>
        <v>CAPA DE DEGRAU DE GRANITO PRETO,COM 3X28CM,COM 1 POLIMENTO,EXCLUSIVE NATA DE CIMENTO,ARGAMASSA E REJUNTAMENTO</v>
      </c>
      <c r="C12367" s="749" t="s">
        <v>31638</v>
      </c>
      <c r="D12367" s="749" t="s">
        <v>31639</v>
      </c>
      <c r="I12367" s="749" t="s">
        <v>236</v>
      </c>
      <c r="J12367" s="749" t="n">
        <v>151.23</v>
      </c>
    </row>
    <row collapsed="false" customFormat="false" customHeight="true" hidden="true" ht="12.75" outlineLevel="0" r="12368">
      <c r="A12368" s="749" t="s">
        <v>31641</v>
      </c>
      <c r="B12368" s="749" t="str">
        <f aca="false">C12368&amp;D12368&amp;E12368&amp;F12368&amp;G12368&amp;H12368</f>
        <v>CAPA DE DEGRAU DE GRANITO PRETO,COM 3X30CM,COM 1 POLIMENTO,ASSENTE COMO EM 13.365.0010</v>
      </c>
      <c r="C12368" s="749" t="s">
        <v>31642</v>
      </c>
      <c r="D12368" s="749" t="s">
        <v>31635</v>
      </c>
      <c r="I12368" s="749" t="s">
        <v>236</v>
      </c>
      <c r="J12368" s="749" t="n">
        <v>165.41</v>
      </c>
    </row>
    <row collapsed="false" customFormat="false" customHeight="true" hidden="true" ht="12.75" outlineLevel="0" r="12369">
      <c r="A12369" s="749" t="s">
        <v>31643</v>
      </c>
      <c r="B12369" s="749" t="str">
        <f aca="false">C12369&amp;D12369&amp;E12369&amp;F12369&amp;G12369&amp;H12369</f>
        <v>CAPA DE DEGRAU DE GRANITO PRETO,COM 3X30CM,COM 1 POLIMENTO,ASSENTE COMO EM 13.365.0010</v>
      </c>
      <c r="C12369" s="749" t="s">
        <v>31642</v>
      </c>
      <c r="D12369" s="749" t="s">
        <v>31635</v>
      </c>
      <c r="I12369" s="749" t="s">
        <v>236</v>
      </c>
      <c r="J12369" s="749" t="n">
        <v>161.42</v>
      </c>
    </row>
    <row collapsed="false" customFormat="false" customHeight="true" hidden="true" ht="12.75" outlineLevel="0" r="12370">
      <c r="A12370" s="749" t="s">
        <v>31644</v>
      </c>
      <c r="B12370" s="749" t="str">
        <f aca="false">C12370&amp;D12370&amp;E12370&amp;F12370&amp;G12370&amp;H12370</f>
        <v>CAPA DE DEGRAU DE GRANITO PRETO,COM 3X30CM,COM 1 POLIMENTO,EXCLUSIVE NATA DE CIMENTO,ARGAMASSA E REJUNTAMENTO</v>
      </c>
      <c r="C12370" s="749" t="s">
        <v>31645</v>
      </c>
      <c r="D12370" s="749" t="s">
        <v>31639</v>
      </c>
      <c r="I12370" s="749" t="s">
        <v>236</v>
      </c>
      <c r="J12370" s="749" t="n">
        <v>159.32</v>
      </c>
    </row>
    <row collapsed="false" customFormat="false" customHeight="true" hidden="true" ht="12.75" outlineLevel="0" r="12371">
      <c r="A12371" s="749" t="s">
        <v>31646</v>
      </c>
      <c r="B12371" s="749" t="str">
        <f aca="false">C12371&amp;D12371&amp;E12371&amp;F12371&amp;G12371&amp;H12371</f>
        <v>CAPA DE DEGRAU DE GRANITO PRETO,COM 3X30CM,COM 1 POLIMENTO,EXCLUSIVE NATA DE CIMENTO,ARGAMASSA E REJUNTAMENTO</v>
      </c>
      <c r="C12371" s="749" t="s">
        <v>31645</v>
      </c>
      <c r="D12371" s="749" t="s">
        <v>31639</v>
      </c>
      <c r="I12371" s="749" t="s">
        <v>236</v>
      </c>
      <c r="J12371" s="749" t="n">
        <v>155.43</v>
      </c>
    </row>
    <row collapsed="false" customFormat="false" customHeight="true" hidden="true" ht="12.75" outlineLevel="0" r="12372">
      <c r="A12372" s="749" t="s">
        <v>31647</v>
      </c>
      <c r="B12372" s="749" t="str">
        <f aca="false">C12372&amp;D12372&amp;E12372&amp;F12372&amp;G12372&amp;H12372</f>
        <v>REVESTIMENTO DE PISO COM GRANITO CINZA CORUMBA,EM PLACAS,ESPESSURA DE 2CM,POLIDO E LUSTRADO, ASSENTE COM ARGAMASSA COLANTE,JUNTAS DE 2MM DE ESPESSURA E REJUNTAMENTO PRONTO</v>
      </c>
      <c r="C12372" s="749" t="s">
        <v>31648</v>
      </c>
      <c r="D12372" s="749" t="s">
        <v>31649</v>
      </c>
      <c r="E12372" s="749" t="s">
        <v>31650</v>
      </c>
      <c r="I12372" s="749" t="s">
        <v>52</v>
      </c>
      <c r="J12372" s="749" t="n">
        <v>151.3</v>
      </c>
    </row>
    <row collapsed="false" customFormat="false" customHeight="true" hidden="true" ht="12.75" outlineLevel="0" r="12373">
      <c r="A12373" s="749" t="s">
        <v>31651</v>
      </c>
      <c r="B12373" s="749" t="str">
        <f aca="false">C12373&amp;D12373&amp;E12373&amp;F12373&amp;G12373&amp;H12373</f>
        <v>REVESTIMENTO DE PISO COM GRANITO CINZA CORUMBA,EM PLACAS,ESPESSURA DE 2CM,POLIDO E LUSTRADO, ASSENTE COM ARGAMASSA COLANTE,JUNTAS DE 2MM DE ESPESSURA E REJUNTAMENTO PRONTO</v>
      </c>
      <c r="C12373" s="749" t="s">
        <v>31648</v>
      </c>
      <c r="D12373" s="749" t="s">
        <v>31649</v>
      </c>
      <c r="E12373" s="749" t="s">
        <v>31650</v>
      </c>
      <c r="I12373" s="749" t="s">
        <v>52</v>
      </c>
      <c r="J12373" s="749" t="n">
        <v>141.82</v>
      </c>
    </row>
    <row collapsed="false" customFormat="false" customHeight="true" hidden="true" ht="12.75" outlineLevel="0" r="12374">
      <c r="A12374" s="749" t="s">
        <v>31652</v>
      </c>
      <c r="B12374" s="749" t="str">
        <f aca="false">C12374&amp;D12374&amp;E12374&amp;F12374&amp;G12374&amp;H12374</f>
        <v>REVESTIMENTO DE PISO COM GRANITO CINZA CORUMBA,EM PLACAS,ESPESSURA DE 2CM,POLIDO E LUSTRADO,EXCLUSIVE ARGAMASSA COLANTEE REJUNTAMENTO PRONTO</v>
      </c>
      <c r="C12374" s="749" t="s">
        <v>31648</v>
      </c>
      <c r="D12374" s="749" t="s">
        <v>31653</v>
      </c>
      <c r="E12374" s="749" t="s">
        <v>31654</v>
      </c>
      <c r="I12374" s="749" t="s">
        <v>52</v>
      </c>
      <c r="J12374" s="749" t="n">
        <v>142.43</v>
      </c>
    </row>
    <row collapsed="false" customFormat="false" customHeight="true" hidden="true" ht="12.75" outlineLevel="0" r="12375">
      <c r="A12375" s="749" t="s">
        <v>31655</v>
      </c>
      <c r="B12375" s="749" t="str">
        <f aca="false">C12375&amp;D12375&amp;E12375&amp;F12375&amp;G12375&amp;H12375</f>
        <v>REVESTIMENTO DE PISO COM GRANITO CINZA CORUMBA,EM PLACAS,ESPESSURA DE 2CM,POLIDO E LUSTRADO,EXCLUSIVE ARGAMASSA COLANTEE REJUNTAMENTO PRONTO</v>
      </c>
      <c r="C12375" s="749" t="s">
        <v>31648</v>
      </c>
      <c r="D12375" s="749" t="s">
        <v>31653</v>
      </c>
      <c r="E12375" s="749" t="s">
        <v>31654</v>
      </c>
      <c r="I12375" s="749" t="s">
        <v>52</v>
      </c>
      <c r="J12375" s="749" t="n">
        <v>132.95</v>
      </c>
    </row>
    <row collapsed="false" customFormat="false" customHeight="true" hidden="true" ht="12.75" outlineLevel="0" r="12376">
      <c r="A12376" s="749" t="s">
        <v>31656</v>
      </c>
      <c r="B12376" s="749" t="str">
        <f aca="false">C12376&amp;D12376&amp;E12376&amp;F12376&amp;G12376&amp;H12376</f>
        <v>REVESTIMENTO DE PISO COM GRANITO CINZA CORUMBA,EM PLACAS,ESPESSURA DE 2CM, SEM POLIMENTO, ASSENTE COM ARGAMASSA COLANTE,JUNTAS DE 2MM DE ESPESSURA E REJUNTAMENTO PRONTO</v>
      </c>
      <c r="C12376" s="749" t="s">
        <v>31648</v>
      </c>
      <c r="D12376" s="749" t="s">
        <v>31657</v>
      </c>
      <c r="E12376" s="749" t="s">
        <v>31658</v>
      </c>
      <c r="I12376" s="749" t="s">
        <v>52</v>
      </c>
      <c r="J12376" s="749" t="n">
        <v>115.92</v>
      </c>
    </row>
    <row collapsed="false" customFormat="false" customHeight="true" hidden="true" ht="12.75" outlineLevel="0" r="12377">
      <c r="A12377" s="749" t="s">
        <v>31659</v>
      </c>
      <c r="B12377" s="749" t="str">
        <f aca="false">C12377&amp;D12377&amp;E12377&amp;F12377&amp;G12377&amp;H12377</f>
        <v>REVESTIMENTO DE PISO COM GRANITO CINZA CORUMBA,EM PLACAS,ESPESSURA DE 2CM, SEM POLIMENTO, ASSENTE COM ARGAMASSA COLANTE,JUNTAS DE 2MM DE ESPESSURA E REJUNTAMENTO PRONTO</v>
      </c>
      <c r="C12377" s="749" t="s">
        <v>31648</v>
      </c>
      <c r="D12377" s="749" t="s">
        <v>31657</v>
      </c>
      <c r="E12377" s="749" t="s">
        <v>31658</v>
      </c>
      <c r="I12377" s="749" t="s">
        <v>52</v>
      </c>
      <c r="J12377" s="749" t="n">
        <v>106.44</v>
      </c>
    </row>
    <row collapsed="false" customFormat="false" customHeight="true" hidden="true" ht="12.75" outlineLevel="0" r="12378">
      <c r="A12378" s="749" t="s">
        <v>31660</v>
      </c>
      <c r="B12378" s="749" t="str">
        <f aca="false">C12378&amp;D12378&amp;E12378&amp;F12378&amp;G12378&amp;H12378</f>
        <v>REVESTIMENTO DE PISO COM GRANITO CINZA CORUMBA,EM PLACAS,ESPESSURA DE 2CM, SEM POLIMENTO, EXCLUSIVE ARGAMASSA COLANTE EREJUNTAMENTO</v>
      </c>
      <c r="C12378" s="749" t="s">
        <v>31648</v>
      </c>
      <c r="D12378" s="749" t="s">
        <v>31661</v>
      </c>
      <c r="E12378" s="749" t="s">
        <v>30029</v>
      </c>
      <c r="I12378" s="749" t="s">
        <v>52</v>
      </c>
      <c r="J12378" s="749" t="n">
        <v>107.04</v>
      </c>
    </row>
    <row collapsed="false" customFormat="false" customHeight="true" hidden="true" ht="12.75" outlineLevel="0" r="12379">
      <c r="A12379" s="749" t="s">
        <v>31662</v>
      </c>
      <c r="B12379" s="749" t="str">
        <f aca="false">C12379&amp;D12379&amp;E12379&amp;F12379&amp;G12379&amp;H12379</f>
        <v>REVESTIMENTO DE PISO COM GRANITO CINZA CORUMBA,EM PLACAS,ESPESSURA DE 2CM, SEM POLIMENTO, EXCLUSIVE ARGAMASSA COLANTE EREJUNTAMENTO</v>
      </c>
      <c r="C12379" s="749" t="s">
        <v>31648</v>
      </c>
      <c r="D12379" s="749" t="s">
        <v>31661</v>
      </c>
      <c r="E12379" s="749" t="s">
        <v>30029</v>
      </c>
      <c r="I12379" s="749" t="s">
        <v>52</v>
      </c>
      <c r="J12379" s="749" t="n">
        <v>97.56</v>
      </c>
    </row>
    <row collapsed="false" customFormat="false" customHeight="true" hidden="true" ht="12.75" outlineLevel="0" r="12380">
      <c r="A12380" s="749" t="s">
        <v>31663</v>
      </c>
      <c r="B12380" s="749" t="str">
        <f aca="false">C12380&amp;D12380&amp;E12380&amp;F12380&amp;G12380&amp;H12380</f>
        <v>RODAPE DE GRANITO CINZA CORUMBA,COM 10CM DE ALTURA E 2CM DEESPESSURA,ASSENTE EM PAREDE EM OSSO,COM ARGAMASSA DE CIMENTO,AREIA E SAIBRO NO TRACO 1:2:2 E NATA DE CIMENTO,SOBRE CHAPISCO DE CIMENTO E AREIA, NO TRACO 1:3(INCLUSIVE ESTE) E REJUNTAMENTO PRONTO</v>
      </c>
      <c r="C12380" s="749" t="s">
        <v>31664</v>
      </c>
      <c r="D12380" s="749" t="s">
        <v>31665</v>
      </c>
      <c r="E12380" s="749" t="s">
        <v>31666</v>
      </c>
      <c r="F12380" s="749" t="s">
        <v>31667</v>
      </c>
      <c r="G12380" s="749" t="s">
        <v>30200</v>
      </c>
      <c r="I12380" s="749" t="s">
        <v>236</v>
      </c>
      <c r="J12380" s="749" t="n">
        <v>36.77</v>
      </c>
    </row>
    <row collapsed="false" customFormat="false" customHeight="true" hidden="true" ht="12.75" outlineLevel="0" r="12381">
      <c r="A12381" s="749" t="s">
        <v>31668</v>
      </c>
      <c r="B12381" s="749" t="str">
        <f aca="false">C12381&amp;D12381&amp;E12381&amp;F12381&amp;G12381&amp;H12381</f>
        <v>RODAPE DE GRANITO CINZA CORUMBA,COM 10CM DE ALTURA E 2CM DEESPESSURA,ASSENTE EM PAREDE EM OSSO,COM ARGAMASSA DE CIMENTO,AREIA E SAIBRO NO TRACO 1:2:2 E NATA DE CIMENTO,SOBRE CHAPISCO DE CIMENTO E AREIA, NO TRACO 1:3(INCLUSIVE ESTE) E REJUNTAMENTO PRONTO</v>
      </c>
      <c r="C12381" s="749" t="s">
        <v>31664</v>
      </c>
      <c r="D12381" s="749" t="s">
        <v>31665</v>
      </c>
      <c r="E12381" s="749" t="s">
        <v>31666</v>
      </c>
      <c r="F12381" s="749" t="s">
        <v>31667</v>
      </c>
      <c r="G12381" s="749" t="s">
        <v>30200</v>
      </c>
      <c r="I12381" s="749" t="s">
        <v>236</v>
      </c>
      <c r="J12381" s="749" t="n">
        <v>33.87</v>
      </c>
    </row>
    <row collapsed="false" customFormat="false" customHeight="true" hidden="true" ht="12.75" outlineLevel="0" r="12382">
      <c r="A12382" s="749" t="s">
        <v>31669</v>
      </c>
      <c r="B12382" s="749" t="str">
        <f aca="false">C12382&amp;D12382&amp;E12382&amp;F12382&amp;G12382&amp;H12382</f>
        <v>RODAPE DE GRANITO CINZA CORUMBA,COM 10CM DE ALTURA E 2CM DEESPESSURA,ASSENTE EM PAREDE EM OSSO,EXCLUSIVE NATA DE CIMENTO,CHAPISCO,ARGAMASSA E REJUNTAMENTO</v>
      </c>
      <c r="C12382" s="749" t="s">
        <v>31664</v>
      </c>
      <c r="D12382" s="749" t="s">
        <v>31670</v>
      </c>
      <c r="E12382" s="749" t="s">
        <v>31671</v>
      </c>
      <c r="I12382" s="749" t="s">
        <v>236</v>
      </c>
      <c r="J12382" s="749" t="n">
        <v>32.05</v>
      </c>
    </row>
    <row collapsed="false" customFormat="false" customHeight="true" hidden="true" ht="12.75" outlineLevel="0" r="12383">
      <c r="A12383" s="749" t="s">
        <v>31672</v>
      </c>
      <c r="B12383" s="749" t="str">
        <f aca="false">C12383&amp;D12383&amp;E12383&amp;F12383&amp;G12383&amp;H12383</f>
        <v>RODAPE DE GRANITO CINZA CORUMBA,COM 10CM DE ALTURA E 2CM DEESPESSURA,ASSENTE EM PAREDE EM OSSO,EXCLUSIVE NATA DE CIMENTO,CHAPISCO,ARGAMASSA E REJUNTAMENTO</v>
      </c>
      <c r="C12383" s="749" t="s">
        <v>31664</v>
      </c>
      <c r="D12383" s="749" t="s">
        <v>31670</v>
      </c>
      <c r="E12383" s="749" t="s">
        <v>31671</v>
      </c>
      <c r="I12383" s="749" t="s">
        <v>236</v>
      </c>
      <c r="J12383" s="749" t="n">
        <v>29.24</v>
      </c>
    </row>
    <row collapsed="false" customFormat="false" customHeight="true" hidden="true" ht="12.75" outlineLevel="0" r="12384">
      <c r="A12384" s="749" t="s">
        <v>31673</v>
      </c>
      <c r="B12384" s="749" t="str">
        <f aca="false">C12384&amp;D12384&amp;E12384&amp;F12384&amp;G12384&amp;H12384</f>
        <v>CAPA DE DEGRAU EM GRANITO CINZA CORUMBA,COM LARGURA DE 30CM,ESPESSURA DE 3CM,COM POLIMENTO ASSENTE EM SUPERFICIE EM OSSO,COM NATA DE CIMENTO,SOBRE ARGAMASSA DE CIMENTO,AREIA E SAIBRO NO TRACO 1:2:2 E REJUNTAMENTO PRONTO</v>
      </c>
      <c r="C12384" s="749" t="s">
        <v>31674</v>
      </c>
      <c r="D12384" s="749" t="s">
        <v>31675</v>
      </c>
      <c r="E12384" s="749" t="s">
        <v>31676</v>
      </c>
      <c r="F12384" s="749" t="s">
        <v>31677</v>
      </c>
      <c r="I12384" s="749" t="s">
        <v>236</v>
      </c>
      <c r="J12384" s="749" t="n">
        <v>44.15</v>
      </c>
    </row>
    <row collapsed="false" customFormat="false" customHeight="true" hidden="true" ht="12.75" outlineLevel="0" r="12385">
      <c r="A12385" s="749" t="s">
        <v>31678</v>
      </c>
      <c r="B12385" s="749" t="str">
        <f aca="false">C12385&amp;D12385&amp;E12385&amp;F12385&amp;G12385&amp;H12385</f>
        <v>CAPA DE DEGRAU EM GRANITO CINZA CORUMBA,COM LARGURA DE 30CM,ESPESSURA DE 3CM,COM POLIMENTO ASSENTE EM SUPERFICIE EM OSSO,COM NATA DE CIMENTO,SOBRE ARGAMASSA DE CIMENTO,AREIA E SAIBRO NO TRACO 1:2:2 E REJUNTAMENTO PRONTO</v>
      </c>
      <c r="C12385" s="749" t="s">
        <v>31674</v>
      </c>
      <c r="D12385" s="749" t="s">
        <v>31675</v>
      </c>
      <c r="E12385" s="749" t="s">
        <v>31676</v>
      </c>
      <c r="F12385" s="749" t="s">
        <v>31677</v>
      </c>
      <c r="I12385" s="749" t="s">
        <v>236</v>
      </c>
      <c r="J12385" s="749" t="n">
        <v>40.15</v>
      </c>
    </row>
    <row collapsed="false" customFormat="false" customHeight="true" hidden="true" ht="12.75" outlineLevel="0" r="12386">
      <c r="A12386" s="749" t="s">
        <v>31679</v>
      </c>
      <c r="B12386" s="749" t="str">
        <f aca="false">C12386&amp;D12386&amp;E12386&amp;F12386&amp;G12386&amp;H12386</f>
        <v>CAPA DE DEGRAU EM GRANITO CINZA CORUMBA,ESPESSURA DE 3CM,LARGURA DE 30CM, COM POLIMENTO, ASSENTE EM SUPERFICIE EM OSSO,EXCLUSIVE NATA DE CIMENTO,ARGAMASSA E REJUNTAMENTO</v>
      </c>
      <c r="C12386" s="749" t="s">
        <v>31680</v>
      </c>
      <c r="D12386" s="749" t="s">
        <v>31681</v>
      </c>
      <c r="E12386" s="749" t="s">
        <v>31639</v>
      </c>
      <c r="I12386" s="749" t="s">
        <v>236</v>
      </c>
      <c r="J12386" s="749" t="n">
        <v>38.61</v>
      </c>
    </row>
    <row collapsed="false" customFormat="false" customHeight="true" hidden="true" ht="12.75" outlineLevel="0" r="12387">
      <c r="A12387" s="749" t="s">
        <v>31682</v>
      </c>
      <c r="B12387" s="749" t="str">
        <f aca="false">C12387&amp;D12387&amp;E12387&amp;F12387&amp;G12387&amp;H12387</f>
        <v>CAPA DE DEGRAU EM GRANITO CINZA CORUMBA,ESPESSURA DE 3CM,LARGURA DE 30CM, COM POLIMENTO, ASSENTE EM SUPERFICIE EM OSSO,EXCLUSIVE NATA DE CIMENTO,ARGAMASSA E REJUNTAMENTO</v>
      </c>
      <c r="C12387" s="749" t="s">
        <v>31680</v>
      </c>
      <c r="D12387" s="749" t="s">
        <v>31681</v>
      </c>
      <c r="E12387" s="749" t="s">
        <v>31639</v>
      </c>
      <c r="I12387" s="749" t="s">
        <v>236</v>
      </c>
      <c r="J12387" s="749" t="n">
        <v>34.72</v>
      </c>
    </row>
    <row collapsed="false" customFormat="false" customHeight="true" hidden="true" ht="12.75" outlineLevel="0" r="12388">
      <c r="A12388" s="749" t="s">
        <v>31683</v>
      </c>
      <c r="B12388" s="749" t="str">
        <f aca="false">C12388&amp;D12388&amp;E12388&amp;F12388&amp;G12388&amp;H12388</f>
        <v>ESPELHO OU CHAPIM EM GRANITO CINZA CORUMBA,ESPESSURA DE 3CM,LARGURA DE 20CM,POLIDO E ASSENTE COMO EM 13.365.0083</v>
      </c>
      <c r="C12388" s="749" t="s">
        <v>31684</v>
      </c>
      <c r="D12388" s="749" t="s">
        <v>31685</v>
      </c>
      <c r="I12388" s="749" t="s">
        <v>236</v>
      </c>
      <c r="J12388" s="749" t="n">
        <v>30.14</v>
      </c>
    </row>
    <row collapsed="false" customFormat="false" customHeight="true" hidden="true" ht="12.75" outlineLevel="0" r="12389">
      <c r="A12389" s="749" t="s">
        <v>31686</v>
      </c>
      <c r="B12389" s="749" t="str">
        <f aca="false">C12389&amp;D12389&amp;E12389&amp;F12389&amp;G12389&amp;H12389</f>
        <v>ESPELHO OU CHAPIM EM GRANITO CINZA CORUMBA,ESPESSURA DE 3CM,LARGURA DE 20CM,POLIDO E ASSENTE COMO EM 13.365.0083</v>
      </c>
      <c r="C12389" s="749" t="s">
        <v>31684</v>
      </c>
      <c r="D12389" s="749" t="s">
        <v>31685</v>
      </c>
      <c r="I12389" s="749" t="s">
        <v>236</v>
      </c>
      <c r="J12389" s="749" t="n">
        <v>27.99</v>
      </c>
    </row>
    <row collapsed="false" customFormat="false" customHeight="true" hidden="true" ht="38.25" outlineLevel="0" r="12390">
      <c r="A12390" s="749" t="s">
        <v>31687</v>
      </c>
      <c r="B12390" s="758" t="str">
        <f aca="false">C12390&amp;D12390&amp;E12390&amp;F12390&amp;G12390&amp;H12390</f>
        <v>ESPELHO OU CHAPIM DE GRANITO CINZA CORUMBA,ESPESSURA DE 3CM,LARGURA DE 20CM,POLIDO,ASSENTE EM PAREDE EM OSSO,EXCLUSIVE NATA DE CIMENTO, ARGAMASSA,CHAPISCO E REJUNTAMENTO</v>
      </c>
      <c r="C12390" s="749" t="s">
        <v>31688</v>
      </c>
      <c r="D12390" s="749" t="s">
        <v>31689</v>
      </c>
      <c r="E12390" s="749" t="s">
        <v>31690</v>
      </c>
      <c r="I12390" s="749" t="s">
        <v>236</v>
      </c>
      <c r="J12390" s="749" t="n">
        <v>19.44</v>
      </c>
    </row>
    <row collapsed="false" customFormat="false" customHeight="true" hidden="true" ht="12.75" outlineLevel="0" r="12391">
      <c r="A12391" s="749" t="s">
        <v>31691</v>
      </c>
      <c r="B12391" s="749" t="str">
        <f aca="false">C12391&amp;D12391&amp;E12391&amp;F12391&amp;G12391&amp;H12391</f>
        <v>ESPELHO OU CHAPIM DE GRANITO CINZA CORUMBA,ESPESSURA DE 3CM,LARGURA DE 20CM,POLIDO,ASSENTE EM PAREDE EM OSSO,EXCLUSIVE NATA DE CIMENTO, ARGAMASSA,CHAPISCO E REJUNTAMENTO</v>
      </c>
      <c r="C12391" s="749" t="s">
        <v>31688</v>
      </c>
      <c r="D12391" s="749" t="s">
        <v>31689</v>
      </c>
      <c r="E12391" s="749" t="s">
        <v>31690</v>
      </c>
      <c r="I12391" s="749" t="s">
        <v>236</v>
      </c>
      <c r="J12391" s="749" t="n">
        <v>17.45</v>
      </c>
    </row>
    <row collapsed="false" customFormat="false" customHeight="true" hidden="true" ht="12.75" outlineLevel="0" r="12392">
      <c r="A12392" s="749" t="s">
        <v>31692</v>
      </c>
      <c r="B12392" s="749" t="str">
        <f aca="false">C12392&amp;D12392&amp;E12392&amp;F12392&amp;G12392&amp;H12392</f>
        <v>CHAPIM/TESTEIRA EM GRANITO CINZA CORUMBA,SERRADO,10CM DE LARGURA E ESPESSURA DE 2CM, ASSENTE EM PAREDE EM OSSO, COM ARGAMASSA DE CIMENTO, AREIA E SAIBRO NO TRACO 1:2:2 E NATA DE CIMENTO,SOBRE CHAPISCO DE CIMENTO E AREIA NO TRACO 1:3(INCLUSIVE ESTE) E REJUNTAMENTO PRONTO</v>
      </c>
      <c r="C12392" s="749" t="s">
        <v>31693</v>
      </c>
      <c r="D12392" s="749" t="s">
        <v>31694</v>
      </c>
      <c r="E12392" s="749" t="s">
        <v>31695</v>
      </c>
      <c r="F12392" s="749" t="s">
        <v>31696</v>
      </c>
      <c r="G12392" s="749" t="s">
        <v>31697</v>
      </c>
      <c r="I12392" s="749" t="s">
        <v>236</v>
      </c>
      <c r="J12392" s="749" t="n">
        <v>42.34</v>
      </c>
    </row>
    <row collapsed="false" customFormat="false" customHeight="true" hidden="true" ht="12.75" outlineLevel="0" r="12393">
      <c r="A12393" s="749" t="s">
        <v>31698</v>
      </c>
      <c r="B12393" s="749" t="str">
        <f aca="false">C12393&amp;D12393&amp;E12393&amp;F12393&amp;G12393&amp;H12393</f>
        <v>CHAPIM/TESTEIRA EM GRANITO CINZA CORUMBA,SERRADO,10CM DE LARGURA E ESPESSURA DE 2CM, ASSENTE EM PAREDE EM OSSO, COM ARGAMASSA DE CIMENTO, AREIA E SAIBRO NO TRACO 1:2:2 E NATA DE CIMENTO,SOBRE CHAPISCO DE CIMENTO E AREIA NO TRACO 1:3(INCLUSIVE ESTE) E REJUNTAMENTO PRONTO</v>
      </c>
      <c r="C12393" s="749" t="s">
        <v>31693</v>
      </c>
      <c r="D12393" s="749" t="s">
        <v>31694</v>
      </c>
      <c r="E12393" s="749" t="s">
        <v>31695</v>
      </c>
      <c r="F12393" s="749" t="s">
        <v>31696</v>
      </c>
      <c r="G12393" s="749" t="s">
        <v>31697</v>
      </c>
      <c r="I12393" s="749" t="s">
        <v>236</v>
      </c>
      <c r="J12393" s="749" t="n">
        <v>40.26</v>
      </c>
    </row>
    <row collapsed="false" customFormat="false" customHeight="true" hidden="true" ht="12.75" outlineLevel="0" r="12394">
      <c r="A12394" s="749" t="s">
        <v>31699</v>
      </c>
      <c r="B12394" s="749" t="str">
        <f aca="false">C12394&amp;D12394&amp;E12394&amp;F12394&amp;G12394&amp;H12394</f>
        <v>CHAPIM/TESTEIRA EM GRANITO CINZA CORUMBA,SERRADO,10CM DE LARGURA E ESPESSURA DE 2CM,ASSENTE EM PAREDE EM OSSO,EXCLUSIVENATA DE CIMENTO,CHAPISCO,ARGAMASSA E REJUNTAMENTO</v>
      </c>
      <c r="C12394" s="749" t="s">
        <v>31693</v>
      </c>
      <c r="D12394" s="749" t="s">
        <v>31700</v>
      </c>
      <c r="E12394" s="749" t="s">
        <v>31701</v>
      </c>
      <c r="I12394" s="749" t="s">
        <v>236</v>
      </c>
      <c r="J12394" s="749" t="n">
        <v>36.99</v>
      </c>
    </row>
    <row collapsed="false" customFormat="false" customHeight="true" hidden="true" ht="12.75" outlineLevel="0" r="12395">
      <c r="A12395" s="749" t="s">
        <v>31702</v>
      </c>
      <c r="B12395" s="749" t="str">
        <f aca="false">C12395&amp;D12395&amp;E12395&amp;F12395&amp;G12395&amp;H12395</f>
        <v>CHAPIM/TESTEIRA EM GRANITO CINZA CORUMBA,SERRADO,10CM DE LARGURA E ESPESSURA DE 2CM,ASSENTE EM PAREDE EM OSSO,EXCLUSIVENATA DE CIMENTO,CHAPISCO,ARGAMASSA E REJUNTAMENTO</v>
      </c>
      <c r="C12395" s="749" t="s">
        <v>31693</v>
      </c>
      <c r="D12395" s="749" t="s">
        <v>31700</v>
      </c>
      <c r="E12395" s="749" t="s">
        <v>31701</v>
      </c>
      <c r="I12395" s="749" t="s">
        <v>236</v>
      </c>
      <c r="J12395" s="749" t="n">
        <v>35</v>
      </c>
    </row>
    <row collapsed="false" customFormat="false" customHeight="true" hidden="true" ht="12.75" outlineLevel="0" r="12396">
      <c r="A12396" s="749" t="s">
        <v>31703</v>
      </c>
      <c r="B12396" s="749" t="str">
        <f aca="false">C12396&amp;D12396&amp;E12396&amp;F12396&amp;G12396&amp;H12396</f>
        <v>PEITORIL EM GRANITO CINZA CORUMBA,2CM DE ESPESSURA,LARGURA DE 15 A 18CM,ASSENTADO COM NATA DE CIMENTO SOBRE ARGAMASSA DE CIMENTO,SAIBRO E AREIA,NO TRACO 1:3:3 E REJUNTAMENTO COM CIMENTO BRANCO</v>
      </c>
      <c r="C12396" s="749" t="s">
        <v>31704</v>
      </c>
      <c r="D12396" s="749" t="s">
        <v>31705</v>
      </c>
      <c r="E12396" s="749" t="s">
        <v>31706</v>
      </c>
      <c r="F12396" s="749" t="s">
        <v>31707</v>
      </c>
      <c r="I12396" s="749" t="s">
        <v>236</v>
      </c>
      <c r="J12396" s="749" t="n">
        <v>51.4</v>
      </c>
    </row>
    <row collapsed="false" customFormat="false" customHeight="true" hidden="true" ht="12.75" outlineLevel="0" r="12397">
      <c r="A12397" s="749" t="s">
        <v>31708</v>
      </c>
      <c r="B12397" s="749" t="str">
        <f aca="false">C12397&amp;D12397&amp;E12397&amp;F12397&amp;G12397&amp;H12397</f>
        <v>PEITORIL EM GRANITO CINZA CORUMBA,2CM DE ESPESSURA,LARGURA DE 15 A 18CM,ASSENTADO COM NATA DE CIMENTO SOBRE ARGAMASSA DE CIMENTO,SAIBRO E AREIA,NO TRACO 1:3:3 E REJUNTAMENTO COM CIMENTO BRANCO</v>
      </c>
      <c r="C12397" s="749" t="s">
        <v>31704</v>
      </c>
      <c r="D12397" s="749" t="s">
        <v>31705</v>
      </c>
      <c r="E12397" s="749" t="s">
        <v>31706</v>
      </c>
      <c r="F12397" s="749" t="s">
        <v>31707</v>
      </c>
      <c r="I12397" s="749" t="s">
        <v>236</v>
      </c>
      <c r="J12397" s="749" t="n">
        <v>48.93</v>
      </c>
    </row>
    <row collapsed="false" customFormat="false" customHeight="true" hidden="true" ht="12.75" outlineLevel="0" r="12398">
      <c r="A12398" s="749" t="s">
        <v>31709</v>
      </c>
      <c r="B12398" s="749" t="str">
        <f aca="false">C12398&amp;D12398&amp;E12398&amp;F12398&amp;G12398&amp;H12398</f>
        <v>PEITORIL EM GRANITO CINZA CORUMBA,2CM DE ESPESSURA,LARGURA DE 15 A 18CM,EXCLUSIVE NATA DE CIMENTO,ARGAMASSA E REJUNTAMENTO</v>
      </c>
      <c r="C12398" s="749" t="s">
        <v>31704</v>
      </c>
      <c r="D12398" s="749" t="s">
        <v>31710</v>
      </c>
      <c r="E12398" s="749" t="s">
        <v>12104</v>
      </c>
      <c r="I12398" s="749" t="s">
        <v>236</v>
      </c>
      <c r="J12398" s="749" t="n">
        <v>48.37</v>
      </c>
    </row>
    <row collapsed="false" customFormat="false" customHeight="true" hidden="true" ht="12.75" outlineLevel="0" r="12399">
      <c r="A12399" s="749" t="s">
        <v>31711</v>
      </c>
      <c r="B12399" s="749" t="str">
        <f aca="false">C12399&amp;D12399&amp;E12399&amp;F12399&amp;G12399&amp;H12399</f>
        <v>PEITORIL EM GRANITO CINZA CORUMBA,2CM DE ESPESSURA,LARGURA DE 15 A 18CM,EXCLUSIVE NATA DE CIMENTO,ARGAMASSA E REJUNTAMENTO</v>
      </c>
      <c r="C12399" s="749" t="s">
        <v>31704</v>
      </c>
      <c r="D12399" s="749" t="s">
        <v>31710</v>
      </c>
      <c r="E12399" s="749" t="s">
        <v>12104</v>
      </c>
      <c r="I12399" s="749" t="s">
        <v>236</v>
      </c>
      <c r="J12399" s="749" t="n">
        <v>46.04</v>
      </c>
    </row>
    <row collapsed="false" customFormat="false" customHeight="true" hidden="true" ht="12.75" outlineLevel="0" r="12400">
      <c r="A12400" s="749" t="s">
        <v>31712</v>
      </c>
      <c r="B12400" s="749" t="str">
        <f aca="false">C12400&amp;D12400&amp;E12400&amp;F12400&amp;G12400&amp;H12400</f>
        <v>PEITORIL EM GRANITO CINZA CORUMBA,2CM DE ESPESSURA, LARGURADE 28CM, ASSENTADO COM NATA DE CIMENTO SOBRE ARGAMASSA DE CIMENTO,SAIBRO E AREIA, NO TRACO 1:3:3 E REJUNTAMENTO COM  CIMENTO BRANCO</v>
      </c>
      <c r="C12400" s="749" t="s">
        <v>31713</v>
      </c>
      <c r="D12400" s="749" t="s">
        <v>31714</v>
      </c>
      <c r="E12400" s="749" t="s">
        <v>31715</v>
      </c>
      <c r="F12400" s="749" t="s">
        <v>31538</v>
      </c>
      <c r="I12400" s="749" t="s">
        <v>236</v>
      </c>
      <c r="J12400" s="749" t="n">
        <v>57.12</v>
      </c>
    </row>
    <row collapsed="false" customFormat="false" customHeight="true" hidden="true" ht="12.75" outlineLevel="0" r="12401">
      <c r="A12401" s="749" t="s">
        <v>31716</v>
      </c>
      <c r="B12401" s="749" t="str">
        <f aca="false">C12401&amp;D12401&amp;E12401&amp;F12401&amp;G12401&amp;H12401</f>
        <v>PEITORIL EM GRANITO CINZA CORUMBA,2CM DE ESPESSURA, LARGURADE 28CM, ASSENTADO COM NATA DE CIMENTO SOBRE ARGAMASSA DE CIMENTO,SAIBRO E AREIA, NO TRACO 1:3:3 E REJUNTAMENTO COM  CIMENTO BRANCO</v>
      </c>
      <c r="C12401" s="749" t="s">
        <v>31713</v>
      </c>
      <c r="D12401" s="749" t="s">
        <v>31714</v>
      </c>
      <c r="E12401" s="749" t="s">
        <v>31715</v>
      </c>
      <c r="F12401" s="749" t="s">
        <v>31538</v>
      </c>
      <c r="I12401" s="749" t="s">
        <v>236</v>
      </c>
      <c r="J12401" s="749" t="n">
        <v>54.55</v>
      </c>
    </row>
    <row collapsed="false" customFormat="false" customHeight="true" hidden="true" ht="12.75" outlineLevel="0" r="12402">
      <c r="A12402" s="749" t="s">
        <v>31717</v>
      </c>
      <c r="B12402" s="749" t="str">
        <f aca="false">C12402&amp;D12402&amp;E12402&amp;F12402&amp;G12402&amp;H12402</f>
        <v>PEITORIL EM GRANITO CINZA CORUMBA,2CM DE ESPESSURA, LARGURADE 28CM,EXCLUSIVE NATA DE CIMENTO,ARGAMASSA E REJUNTAMENTO</v>
      </c>
      <c r="C12402" s="749" t="s">
        <v>31713</v>
      </c>
      <c r="D12402" s="749" t="s">
        <v>31718</v>
      </c>
      <c r="I12402" s="749" t="s">
        <v>236</v>
      </c>
      <c r="J12402" s="749" t="n">
        <v>48.95</v>
      </c>
    </row>
    <row collapsed="false" customFormat="false" customHeight="true" hidden="true" ht="12.75" outlineLevel="0" r="12403">
      <c r="A12403" s="749" t="s">
        <v>31719</v>
      </c>
      <c r="B12403" s="749" t="str">
        <f aca="false">C12403&amp;D12403&amp;E12403&amp;F12403&amp;G12403&amp;H12403</f>
        <v>PEITORIL EM GRANITO CINZA CORUMBA,2CM DE ESPESSURA, LARGURADE 28CM,EXCLUSIVE NATA DE CIMENTO,ARGAMASSA E REJUNTAMENTO</v>
      </c>
      <c r="C12403" s="749" t="s">
        <v>31713</v>
      </c>
      <c r="D12403" s="749" t="s">
        <v>31718</v>
      </c>
      <c r="I12403" s="749" t="s">
        <v>236</v>
      </c>
      <c r="J12403" s="749" t="n">
        <v>46.95</v>
      </c>
    </row>
    <row collapsed="false" customFormat="false" customHeight="true" hidden="true" ht="12.75" outlineLevel="0" r="12404">
      <c r="A12404" s="749" t="s">
        <v>31720</v>
      </c>
      <c r="B12404" s="749" t="str">
        <f aca="false">C12404&amp;D12404&amp;E12404&amp;F12404&amp;G12404&amp;H12404</f>
        <v>SOLEIRA EM GRANITO CINZA CORUMBA,2CM DE ESPESSURA,COM 2 POLIMENTOS,LARGURA DE 13CM, ASSENTE EM SUPERFICIE EM OSSO,COM NATA DE CIMENTO SOBRE ARGAMASSA DE CIMENTO,SAIBRO E AREIA,NO TRACO 1:2:2 E REJUNTAMENTO COM CIMENTO BRANCO E CORANTE</v>
      </c>
      <c r="C12404" s="749" t="s">
        <v>31721</v>
      </c>
      <c r="D12404" s="749" t="s">
        <v>31722</v>
      </c>
      <c r="E12404" s="749" t="s">
        <v>31723</v>
      </c>
      <c r="F12404" s="749" t="s">
        <v>31724</v>
      </c>
      <c r="I12404" s="749" t="s">
        <v>236</v>
      </c>
      <c r="J12404" s="749" t="n">
        <v>21.14</v>
      </c>
    </row>
    <row collapsed="false" customFormat="false" customHeight="true" hidden="true" ht="12.75" outlineLevel="0" r="12405">
      <c r="A12405" s="749" t="s">
        <v>31725</v>
      </c>
      <c r="B12405" s="749" t="str">
        <f aca="false">C12405&amp;D12405&amp;E12405&amp;F12405&amp;G12405&amp;H12405</f>
        <v>SOLEIRA EM GRANITO CINZA CORUMBA,2CM DE ESPESSURA,COM 2 POLIMENTOS,LARGURA DE 13CM, ASSENTE EM SUPERFICIE EM OSSO,COM NATA DE CIMENTO SOBRE ARGAMASSA DE CIMENTO,SAIBRO E AREIA,NO TRACO 1:2:2 E REJUNTAMENTO COM CIMENTO BRANCO E CORANTE</v>
      </c>
      <c r="C12405" s="749" t="s">
        <v>31721</v>
      </c>
      <c r="D12405" s="749" t="s">
        <v>31722</v>
      </c>
      <c r="E12405" s="749" t="s">
        <v>31723</v>
      </c>
      <c r="F12405" s="749" t="s">
        <v>31724</v>
      </c>
      <c r="I12405" s="749" t="s">
        <v>236</v>
      </c>
      <c r="J12405" s="749" t="n">
        <v>19.1</v>
      </c>
    </row>
    <row collapsed="false" customFormat="false" customHeight="true" hidden="true" ht="12.75" outlineLevel="0" r="12406">
      <c r="A12406" s="749" t="s">
        <v>31726</v>
      </c>
      <c r="B12406" s="749" t="str">
        <f aca="false">C12406&amp;D12406&amp;E12406&amp;F12406&amp;G12406&amp;H12406</f>
        <v>SOLEIRA EM GRANITO CINZA CORUMBA,2CM DE ESPESSURA,COM 2 POLIMENTOS,LARGURA DE 13CM, EXCLUSIVE NATA DE CIMENTO,ARGAMASSAE REJUNTAMENTO</v>
      </c>
      <c r="C12406" s="749" t="s">
        <v>31721</v>
      </c>
      <c r="D12406" s="749" t="s">
        <v>31727</v>
      </c>
      <c r="E12406" s="749" t="s">
        <v>31728</v>
      </c>
      <c r="I12406" s="749" t="s">
        <v>236</v>
      </c>
      <c r="J12406" s="749" t="n">
        <v>18.63</v>
      </c>
    </row>
    <row collapsed="false" customFormat="false" customHeight="true" hidden="true" ht="12.75" outlineLevel="0" r="12407">
      <c r="A12407" s="749" t="s">
        <v>31729</v>
      </c>
      <c r="B12407" s="749" t="str">
        <f aca="false">C12407&amp;D12407&amp;E12407&amp;F12407&amp;G12407&amp;H12407</f>
        <v>SOLEIRA EM GRANITO CINZA CORUMBA,2CM DE ESPESSURA,COM 2 POLIMENTOS,LARGURA DE 13CM, EXCLUSIVE NATA DE CIMENTO,ARGAMASSAE REJUNTAMENTO</v>
      </c>
      <c r="C12407" s="749" t="s">
        <v>31721</v>
      </c>
      <c r="D12407" s="749" t="s">
        <v>31727</v>
      </c>
      <c r="E12407" s="749" t="s">
        <v>31728</v>
      </c>
      <c r="I12407" s="749" t="s">
        <v>236</v>
      </c>
      <c r="J12407" s="749" t="n">
        <v>16.63</v>
      </c>
    </row>
    <row collapsed="false" customFormat="false" customHeight="true" hidden="true" ht="12.75" outlineLevel="0" r="12408">
      <c r="A12408" s="749" t="s">
        <v>31730</v>
      </c>
      <c r="B12408" s="749" t="str">
        <f aca="false">C12408&amp;D12408&amp;E12408&amp;F12408&amp;G12408&amp;H12408</f>
        <v>SOLEIRA EM GRANITO CINZA CORUMBA,2CM DE ESPESSURA,COM 2 POLIMENTOS,LARGURA DE 15CM, ASSENTE EM SUPERFICIE EM OSSO,COM NATA DE CIMENTO SOBRE ARGAMASSA DE CIMENTO,SAIBRO E AREIA,NO TRACO 1:2:2 E REJUNTAMENTO COM CIMENTO BRANCO E CORANTE</v>
      </c>
      <c r="C12408" s="749" t="s">
        <v>31721</v>
      </c>
      <c r="D12408" s="749" t="s">
        <v>31731</v>
      </c>
      <c r="E12408" s="749" t="s">
        <v>31723</v>
      </c>
      <c r="F12408" s="749" t="s">
        <v>31724</v>
      </c>
      <c r="I12408" s="749" t="s">
        <v>236</v>
      </c>
      <c r="J12408" s="749" t="n">
        <v>24.61</v>
      </c>
    </row>
    <row collapsed="false" customFormat="false" customHeight="true" hidden="true" ht="12.75" outlineLevel="0" r="12409">
      <c r="A12409" s="749" t="s">
        <v>31732</v>
      </c>
      <c r="B12409" s="749" t="str">
        <f aca="false">C12409&amp;D12409&amp;E12409&amp;F12409&amp;G12409&amp;H12409</f>
        <v>SOLEIRA EM GRANITO CINZA CORUMBA,2CM DE ESPESSURA,COM 2 POLIMENTOS,LARGURA DE 15CM, ASSENTE EM SUPERFICIE EM OSSO,COM NATA DE CIMENTO SOBRE ARGAMASSA DE CIMENTO,SAIBRO E AREIA,NO TRACO 1:2:2 E REJUNTAMENTO COM CIMENTO BRANCO E CORANTE</v>
      </c>
      <c r="C12409" s="749" t="s">
        <v>31721</v>
      </c>
      <c r="D12409" s="749" t="s">
        <v>31731</v>
      </c>
      <c r="E12409" s="749" t="s">
        <v>31723</v>
      </c>
      <c r="F12409" s="749" t="s">
        <v>31724</v>
      </c>
      <c r="I12409" s="749" t="s">
        <v>236</v>
      </c>
      <c r="J12409" s="749" t="n">
        <v>22.56</v>
      </c>
    </row>
    <row collapsed="false" customFormat="false" customHeight="true" hidden="true" ht="12.75" outlineLevel="0" r="12410">
      <c r="A12410" s="749" t="s">
        <v>31733</v>
      </c>
      <c r="B12410" s="749" t="str">
        <f aca="false">C12410&amp;D12410&amp;E12410&amp;F12410&amp;G12410&amp;H12410</f>
        <v>SOLEIRA EM GRANITO CINZA CORUMBA,2CM DE ESPESSURA,COM 2 POLIMENTOS,LARGURA DE 15CM, EXCLUSIVE NATA DE CIMENTO,ARGAMASSA E REJUNTAMENTO</v>
      </c>
      <c r="C12410" s="749" t="s">
        <v>31721</v>
      </c>
      <c r="D12410" s="749" t="s">
        <v>31734</v>
      </c>
      <c r="E12410" s="749" t="s">
        <v>31735</v>
      </c>
      <c r="I12410" s="749" t="s">
        <v>236</v>
      </c>
      <c r="J12410" s="749" t="n">
        <v>21.68</v>
      </c>
    </row>
    <row collapsed="false" customFormat="false" customHeight="true" hidden="true" ht="12.75" outlineLevel="0" r="12411">
      <c r="A12411" s="749" t="s">
        <v>31736</v>
      </c>
      <c r="B12411" s="749" t="str">
        <f aca="false">C12411&amp;D12411&amp;E12411&amp;F12411&amp;G12411&amp;H12411</f>
        <v>SOLEIRA EM GRANITO CINZA CORUMBA,2CM DE ESPESSURA,COM 2 POLIMENTOS,LARGURA DE 15CM, EXCLUSIVE NATA DE CIMENTO,ARGAMASSA E REJUNTAMENTO</v>
      </c>
      <c r="C12411" s="749" t="s">
        <v>31721</v>
      </c>
      <c r="D12411" s="749" t="s">
        <v>31734</v>
      </c>
      <c r="E12411" s="749" t="s">
        <v>31735</v>
      </c>
      <c r="I12411" s="749" t="s">
        <v>236</v>
      </c>
      <c r="J12411" s="749" t="n">
        <v>19.69</v>
      </c>
    </row>
    <row collapsed="false" customFormat="false" customHeight="true" hidden="true" ht="12.75" outlineLevel="0" r="12412">
      <c r="A12412" s="749" t="s">
        <v>31737</v>
      </c>
      <c r="B12412" s="749" t="str">
        <f aca="false">C12412&amp;D12412&amp;E12412&amp;F12412&amp;G12412&amp;H12412</f>
        <v>SOLEIRA EM GRANITO CINZA CORUMBA,3CM DE ESPESSURA,COM 2 POLIMENTOS,LARGURA DE 25CM, ASSENTE EM SUPERFICIE EM OSSO,COM NATA DE CIMENTO SOBRE ARGAMASSA DE CIMENTO,SAIBRO E AREIA,NO TRACO 1:2:2 E REJUNTAMENTO COM CIMENTO BRANCO E CORANTE</v>
      </c>
      <c r="C12412" s="749" t="s">
        <v>31738</v>
      </c>
      <c r="D12412" s="749" t="s">
        <v>31739</v>
      </c>
      <c r="E12412" s="749" t="s">
        <v>31723</v>
      </c>
      <c r="F12412" s="749" t="s">
        <v>31724</v>
      </c>
      <c r="I12412" s="749" t="s">
        <v>236</v>
      </c>
      <c r="J12412" s="749" t="n">
        <v>53.78</v>
      </c>
    </row>
    <row collapsed="false" customFormat="false" customHeight="true" hidden="true" ht="12.75" outlineLevel="0" r="12413">
      <c r="A12413" s="749" t="s">
        <v>31740</v>
      </c>
      <c r="B12413" s="749" t="str">
        <f aca="false">C12413&amp;D12413&amp;E12413&amp;F12413&amp;G12413&amp;H12413</f>
        <v>SOLEIRA EM GRANITO CINZA CORUMBA,3CM DE ESPESSURA,COM 2 POLIMENTOS,LARGURA DE 25CM, ASSENTE EM SUPERFICIE EM OSSO,COM NATA DE CIMENTO SOBRE ARGAMASSA DE CIMENTO,SAIBRO E AREIA,NO TRACO 1:2:2 E REJUNTAMENTO COM CIMENTO BRANCO E CORANTE</v>
      </c>
      <c r="C12413" s="749" t="s">
        <v>31738</v>
      </c>
      <c r="D12413" s="749" t="s">
        <v>31739</v>
      </c>
      <c r="E12413" s="749" t="s">
        <v>31723</v>
      </c>
      <c r="F12413" s="749" t="s">
        <v>31724</v>
      </c>
      <c r="I12413" s="749" t="s">
        <v>236</v>
      </c>
      <c r="J12413" s="749" t="n">
        <v>51.7</v>
      </c>
    </row>
    <row collapsed="false" customFormat="false" customHeight="true" hidden="true" ht="12.75" outlineLevel="0" r="12414">
      <c r="A12414" s="749" t="s">
        <v>31741</v>
      </c>
      <c r="B12414" s="749" t="str">
        <f aca="false">C12414&amp;D12414&amp;E12414&amp;F12414&amp;G12414&amp;H12414</f>
        <v>SOLEIRA EM GRANITO CINZA CORUMBA,3CM DE ESPESSURA,COM 2 POLIMENTOS,LARGURA DE 25CM,ASSENTE EM SUPERFICIE EM OSSO,EXCLUSIVE NATA DE CIMENTO,ARGAMASSA E REJUNTAMENTO</v>
      </c>
      <c r="C12414" s="749" t="s">
        <v>31738</v>
      </c>
      <c r="D12414" s="749" t="s">
        <v>31742</v>
      </c>
      <c r="E12414" s="749" t="s">
        <v>31612</v>
      </c>
      <c r="I12414" s="749" t="s">
        <v>236</v>
      </c>
      <c r="J12414" s="749" t="n">
        <v>48.95</v>
      </c>
    </row>
    <row collapsed="false" customFormat="false" customHeight="true" hidden="true" ht="12.75" outlineLevel="0" r="12415">
      <c r="A12415" s="749" t="s">
        <v>31743</v>
      </c>
      <c r="B12415" s="749" t="str">
        <f aca="false">C12415&amp;D12415&amp;E12415&amp;F12415&amp;G12415&amp;H12415</f>
        <v>SOLEIRA EM GRANITO CINZA CORUMBA,3CM DE ESPESSURA,COM 2 POLIMENTOS,LARGURA DE 25CM,ASSENTE EM SUPERFICIE EM OSSO,EXCLUSIVE NATA DE CIMENTO,ARGAMASSA E REJUNTAMENTO</v>
      </c>
      <c r="C12415" s="749" t="s">
        <v>31738</v>
      </c>
      <c r="D12415" s="749" t="s">
        <v>31742</v>
      </c>
      <c r="E12415" s="749" t="s">
        <v>31612</v>
      </c>
      <c r="I12415" s="749" t="s">
        <v>236</v>
      </c>
      <c r="J12415" s="749" t="n">
        <v>46.95</v>
      </c>
    </row>
    <row collapsed="false" customFormat="false" customHeight="true" hidden="true" ht="12.75" outlineLevel="0" r="12416">
      <c r="A12416" s="749" t="s">
        <v>31744</v>
      </c>
      <c r="B12416" s="749" t="str">
        <f aca="false">C12416&amp;D12416&amp;E12416&amp;F12416&amp;G12416&amp;H12416</f>
        <v>REVESTIMENTO DE PISO COM GRANITO RUSTICO EM PLACAS,ESPESSURA DE 3 A 4CM, COM CORTE MANUAL, ASSENTE EM SUPERFICIE EM OSSO,COM NATA DE CIMENTO SOBRE ARGAMASSA DE CIMENTO,AREIA E SAIBRO,NO TRACO 1:2:2 E REJUNTAMENTO PRONTO</v>
      </c>
      <c r="C12416" s="749" t="s">
        <v>31745</v>
      </c>
      <c r="D12416" s="749" t="s">
        <v>31746</v>
      </c>
      <c r="E12416" s="749" t="s">
        <v>31747</v>
      </c>
      <c r="F12416" s="749" t="s">
        <v>31748</v>
      </c>
      <c r="I12416" s="749" t="s">
        <v>52</v>
      </c>
      <c r="J12416" s="749" t="n">
        <v>148.32</v>
      </c>
    </row>
    <row collapsed="false" customFormat="false" customHeight="true" hidden="true" ht="12.75" outlineLevel="0" r="12417">
      <c r="A12417" s="749" t="s">
        <v>31749</v>
      </c>
      <c r="B12417" s="749" t="str">
        <f aca="false">C12417&amp;D12417&amp;E12417&amp;F12417&amp;G12417&amp;H12417</f>
        <v>REVESTIMENTO DE PISO COM GRANITO RUSTICO EM PLACAS,ESPESSURA DE 3 A 4CM, COM CORTE MANUAL, ASSENTE EM SUPERFICIE EM OSSO,COM NATA DE CIMENTO SOBRE ARGAMASSA DE CIMENTO,AREIA E SAIBRO,NO TRACO 1:2:2 E REJUNTAMENTO PRONTO</v>
      </c>
      <c r="C12417" s="749" t="s">
        <v>31745</v>
      </c>
      <c r="D12417" s="749" t="s">
        <v>31746</v>
      </c>
      <c r="E12417" s="749" t="s">
        <v>31747</v>
      </c>
      <c r="F12417" s="749" t="s">
        <v>31748</v>
      </c>
      <c r="I12417" s="749" t="s">
        <v>52</v>
      </c>
      <c r="J12417" s="749" t="n">
        <v>138.12</v>
      </c>
    </row>
    <row collapsed="false" customFormat="false" customHeight="true" hidden="true" ht="12.75" outlineLevel="0" r="12418">
      <c r="A12418" s="749" t="s">
        <v>31750</v>
      </c>
      <c r="B12418" s="749" t="str">
        <f aca="false">C12418&amp;D12418&amp;E12418&amp;F12418&amp;G12418&amp;H12418</f>
        <v>REVESTIMENTO DE PISO COM GRANITO RUSTICO EM PLACAS,ESPESSURA DE 3 A 4CM,COM CORTE MANUAL,ASSENTE EM SUPERFICIE EM OSSO,EXCLUSIVE NATA DE CIMENTO,ARGAMASSA E REJUNTAMENTO</v>
      </c>
      <c r="C12418" s="749" t="s">
        <v>31745</v>
      </c>
      <c r="D12418" s="749" t="s">
        <v>31751</v>
      </c>
      <c r="E12418" s="749" t="s">
        <v>31581</v>
      </c>
      <c r="I12418" s="749" t="s">
        <v>52</v>
      </c>
      <c r="J12418" s="749" t="n">
        <v>115.7</v>
      </c>
    </row>
    <row collapsed="false" customFormat="false" customHeight="true" hidden="true" ht="12.75" outlineLevel="0" r="12419">
      <c r="A12419" s="749" t="s">
        <v>31752</v>
      </c>
      <c r="B12419" s="749" t="str">
        <f aca="false">C12419&amp;D12419&amp;E12419&amp;F12419&amp;G12419&amp;H12419</f>
        <v>REVESTIMENTO DE PISO COM GRANITO RUSTICO EM PLACAS,ESPESSURA DE 3 A 4CM,COM CORTE MANUAL,ASSENTE EM SUPERFICIE EM OSSO,EXCLUSIVE NATA DE CIMENTO,ARGAMASSA E REJUNTAMENTO</v>
      </c>
      <c r="C12419" s="749" t="s">
        <v>31745</v>
      </c>
      <c r="D12419" s="749" t="s">
        <v>31751</v>
      </c>
      <c r="E12419" s="749" t="s">
        <v>31581</v>
      </c>
      <c r="I12419" s="749" t="s">
        <v>52</v>
      </c>
      <c r="J12419" s="749" t="n">
        <v>106.23</v>
      </c>
    </row>
    <row collapsed="false" customFormat="false" customHeight="true" hidden="true" ht="12.75" outlineLevel="0" r="12420">
      <c r="A12420" s="749" t="s">
        <v>31753</v>
      </c>
      <c r="B12420" s="749" t="str">
        <f aca="false">C12420&amp;D12420&amp;E12420&amp;F12420&amp;G12420&amp;H12420</f>
        <v>REVESTIMENTO DE PISO COM GRANITO CAPAO BONITO, EM PLACA DE 2CM DE ESPESSURA, ACABAMENTO POLIDO, ASSENTADO SOBRE TERRENONIVELADO, COM NATA DE CIMENTO SOBRE  ARGAMASSA DE CIMENTO EAREIA,NO TRACO 1:3</v>
      </c>
      <c r="C12420" s="749" t="s">
        <v>31754</v>
      </c>
      <c r="D12420" s="749" t="s">
        <v>31755</v>
      </c>
      <c r="E12420" s="749" t="s">
        <v>31756</v>
      </c>
      <c r="F12420" s="749" t="s">
        <v>31757</v>
      </c>
      <c r="I12420" s="749" t="s">
        <v>52</v>
      </c>
      <c r="J12420" s="749" t="n">
        <v>239.51</v>
      </c>
    </row>
    <row collapsed="false" customFormat="false" customHeight="true" hidden="true" ht="12.75" outlineLevel="0" r="12421">
      <c r="A12421" s="749" t="s">
        <v>31758</v>
      </c>
      <c r="B12421" s="749" t="str">
        <f aca="false">C12421&amp;D12421&amp;E12421&amp;F12421&amp;G12421&amp;H12421</f>
        <v>REVESTIMENTO DE PISO COM GRANITO CAPAO BONITO, EM PLACA DE 2CM DE ESPESSURA, ACABAMENTO POLIDO, ASSENTADO SOBRE TERRENONIVELADO, COM NATA DE CIMENTO SOBRE  ARGAMASSA DE CIMENTO EAREIA,NO TRACO 1:3</v>
      </c>
      <c r="C12421" s="749" t="s">
        <v>31754</v>
      </c>
      <c r="D12421" s="749" t="s">
        <v>31755</v>
      </c>
      <c r="E12421" s="749" t="s">
        <v>31756</v>
      </c>
      <c r="F12421" s="749" t="s">
        <v>31757</v>
      </c>
      <c r="I12421" s="749" t="s">
        <v>52</v>
      </c>
      <c r="J12421" s="749" t="n">
        <v>234.24</v>
      </c>
    </row>
    <row collapsed="false" customFormat="false" customHeight="true" hidden="true" ht="12.75" outlineLevel="0" r="12422">
      <c r="A12422" s="749" t="s">
        <v>31759</v>
      </c>
      <c r="B12422" s="749" t="str">
        <f aca="false">C12422&amp;D12422&amp;E12422&amp;F12422&amp;G12422&amp;H12422</f>
        <v>REVESTIMENTO DE PISO COM GRANITO CAPAO BONITO, EM PLACA DE 2CM DE ESPESSURA,ACABAMENTO POLIDO,ASSENTADO SOBRE TERRENO NIVELADO,EXCLUSIVE NATA DE CIMENTO E ARGAMASSA</v>
      </c>
      <c r="C12422" s="749" t="s">
        <v>31754</v>
      </c>
      <c r="D12422" s="749" t="s">
        <v>31760</v>
      </c>
      <c r="E12422" s="749" t="s">
        <v>31761</v>
      </c>
      <c r="I12422" s="749" t="s">
        <v>52</v>
      </c>
      <c r="J12422" s="749" t="n">
        <v>213.97</v>
      </c>
    </row>
    <row collapsed="false" customFormat="false" customHeight="true" hidden="true" ht="12.75" outlineLevel="0" r="12423">
      <c r="A12423" s="749" t="s">
        <v>31762</v>
      </c>
      <c r="B12423" s="749" t="str">
        <f aca="false">C12423&amp;D12423&amp;E12423&amp;F12423&amp;G12423&amp;H12423</f>
        <v>REVESTIMENTO DE PISO COM GRANITO CAPAO BONITO, EM PLACA DE 2CM DE ESPESSURA,ACABAMENTO POLIDO,ASSENTADO SOBRE TERRENO NIVELADO,EXCLUSIVE NATA DE CIMENTO E ARGAMASSA</v>
      </c>
      <c r="C12423" s="749" t="s">
        <v>31754</v>
      </c>
      <c r="D12423" s="749" t="s">
        <v>31760</v>
      </c>
      <c r="E12423" s="749" t="s">
        <v>31761</v>
      </c>
      <c r="I12423" s="749" t="s">
        <v>52</v>
      </c>
      <c r="J12423" s="749" t="n">
        <v>209.23</v>
      </c>
    </row>
    <row collapsed="false" customFormat="false" customHeight="true" hidden="true" ht="12.75" outlineLevel="0" r="12424">
      <c r="A12424" s="749" t="s">
        <v>31763</v>
      </c>
      <c r="B12424" s="749" t="str">
        <f aca="false">C12424&amp;D12424&amp;E12424&amp;F12424&amp;G12424&amp;H12424</f>
        <v>REVESTIMENTO DE BANCADAS OU ILHARGAS, COM GRANITO CAPAO BONITO, EM PLACA DE 2CM DE ESPESSURA, ACABAMENTO POLIDO, ASSENTE COM NATA DE CIMENTO SOBRE ARGAMASSA DE CIMENTO E AREIA, NOTRACO 1:3</v>
      </c>
      <c r="C12424" s="749" t="s">
        <v>31764</v>
      </c>
      <c r="D12424" s="749" t="s">
        <v>31765</v>
      </c>
      <c r="E12424" s="749" t="s">
        <v>31766</v>
      </c>
      <c r="F12424" s="749" t="s">
        <v>31767</v>
      </c>
      <c r="I12424" s="749" t="s">
        <v>52</v>
      </c>
      <c r="J12424" s="749" t="n">
        <v>274.68</v>
      </c>
    </row>
    <row collapsed="false" customFormat="false" customHeight="true" hidden="true" ht="12.75" outlineLevel="0" r="12425">
      <c r="A12425" s="749" t="s">
        <v>31768</v>
      </c>
      <c r="B12425" s="749" t="str">
        <f aca="false">C12425&amp;D12425&amp;E12425&amp;F12425&amp;G12425&amp;H12425</f>
        <v>REVESTIMENTO DE BANCADAS OU ILHARGAS, COM GRANITO CAPAO BONITO, EM PLACA DE 2CM DE ESPESSURA, ACABAMENTO POLIDO, ASSENTE COM NATA DE CIMENTO SOBRE ARGAMASSA DE CIMENTO E AREIA, NOTRACO 1:3</v>
      </c>
      <c r="C12425" s="749" t="s">
        <v>31764</v>
      </c>
      <c r="D12425" s="749" t="s">
        <v>31765</v>
      </c>
      <c r="E12425" s="749" t="s">
        <v>31766</v>
      </c>
      <c r="F12425" s="749" t="s">
        <v>31767</v>
      </c>
      <c r="I12425" s="749" t="s">
        <v>52</v>
      </c>
      <c r="J12425" s="749" t="n">
        <v>264.48</v>
      </c>
    </row>
    <row collapsed="false" customFormat="false" customHeight="true" hidden="true" ht="12.75" outlineLevel="0" r="12426">
      <c r="A12426" s="749" t="s">
        <v>31769</v>
      </c>
      <c r="B12426" s="749" t="str">
        <f aca="false">C12426&amp;D12426&amp;E12426&amp;F12426&amp;G12426&amp;H12426</f>
        <v>REVESTIMENTO DE BANCADAS OU ILHARGAS, COM GRANITO CAPAO BONITO,EM PLACA DE 2CM DE ESPESSURA,ACABAMENTO POLIDO,EXCLUSIVE NATA DE CIMENTO E ARGAMASSA</v>
      </c>
      <c r="C12426" s="749" t="s">
        <v>31764</v>
      </c>
      <c r="D12426" s="749" t="s">
        <v>31770</v>
      </c>
      <c r="E12426" s="749" t="s">
        <v>31771</v>
      </c>
      <c r="I12426" s="749" t="s">
        <v>52</v>
      </c>
      <c r="J12426" s="749" t="n">
        <v>249.44</v>
      </c>
    </row>
    <row collapsed="false" customFormat="false" customHeight="true" hidden="true" ht="12.75" outlineLevel="0" r="12427">
      <c r="A12427" s="749" t="s">
        <v>31772</v>
      </c>
      <c r="B12427" s="749" t="str">
        <f aca="false">C12427&amp;D12427&amp;E12427&amp;F12427&amp;G12427&amp;H12427</f>
        <v>REVESTIMENTO DE BANCADAS OU ILHARGAS, COM GRANITO CAPAO BONITO,EM PLACA DE 2CM DE ESPESSURA,ACABAMENTO POLIDO,EXCLUSIVE NATA DE CIMENTO E ARGAMASSA</v>
      </c>
      <c r="C12427" s="749" t="s">
        <v>31764</v>
      </c>
      <c r="D12427" s="749" t="s">
        <v>31770</v>
      </c>
      <c r="E12427" s="749" t="s">
        <v>31771</v>
      </c>
      <c r="I12427" s="749" t="s">
        <v>52</v>
      </c>
      <c r="J12427" s="749" t="n">
        <v>239.97</v>
      </c>
    </row>
    <row collapsed="false" customFormat="false" customHeight="true" hidden="true" ht="12.75" outlineLevel="0" r="12428">
      <c r="A12428" s="749" t="s">
        <v>31773</v>
      </c>
      <c r="B12428" s="749" t="str">
        <f aca="false">C12428&amp;D12428&amp;E12428&amp;F12428&amp;G12428&amp;H12428</f>
        <v>REVESTIMENTO DE PISO COM GRANITO CAPAO BONITO,EM PLACA DE 2CM DE ESPESSURA, ACABAMENTO APICOADO, ASSENTADO SOBRE TERRENO NIVELADO, COM NATA DE CIMENTO SOBRE ARGAMASSA DE CIMENTO EAREIA,NO TRACO 1:3</v>
      </c>
      <c r="C12428" s="749" t="s">
        <v>31774</v>
      </c>
      <c r="D12428" s="749" t="s">
        <v>31775</v>
      </c>
      <c r="E12428" s="749" t="s">
        <v>31776</v>
      </c>
      <c r="F12428" s="749" t="s">
        <v>31757</v>
      </c>
      <c r="I12428" s="749" t="s">
        <v>52</v>
      </c>
      <c r="J12428" s="749" t="n">
        <v>312.99</v>
      </c>
    </row>
    <row collapsed="false" customFormat="false" customHeight="true" hidden="true" ht="12.75" outlineLevel="0" r="12429">
      <c r="A12429" s="749" t="s">
        <v>31777</v>
      </c>
      <c r="B12429" s="749" t="str">
        <f aca="false">C12429&amp;D12429&amp;E12429&amp;F12429&amp;G12429&amp;H12429</f>
        <v>REVESTIMENTO DE PISO COM GRANITO CAPAO BONITO,EM PLACA DE 2CM DE ESPESSURA, ACABAMENTO APICOADO, ASSENTADO SOBRE TERRENO NIVELADO, COM NATA DE CIMENTO SOBRE ARGAMASSA DE CIMENTO EAREIA,NO TRACO 1:3</v>
      </c>
      <c r="C12429" s="749" t="s">
        <v>31774</v>
      </c>
      <c r="D12429" s="749" t="s">
        <v>31775</v>
      </c>
      <c r="E12429" s="749" t="s">
        <v>31776</v>
      </c>
      <c r="F12429" s="749" t="s">
        <v>31757</v>
      </c>
      <c r="I12429" s="749" t="s">
        <v>52</v>
      </c>
      <c r="J12429" s="749" t="n">
        <v>307.71</v>
      </c>
    </row>
    <row collapsed="false" customFormat="false" customHeight="true" hidden="true" ht="12.75" outlineLevel="0" r="12430">
      <c r="A12430" s="749" t="s">
        <v>31778</v>
      </c>
      <c r="B12430" s="749" t="str">
        <f aca="false">C12430&amp;D12430&amp;E12430&amp;F12430&amp;G12430&amp;H12430</f>
        <v>REVESTIMENTO DE PISO COM GRANITO CAPAO BONITO, EM PLACA DE 2CM DE ESPESSURA,ACABAMENTO APICOADO,ASSENTADO SOBRE TERRENONIVELADO,EXCLUSIVE NATA DE CIMENTO E ARGAMASSA</v>
      </c>
      <c r="C12430" s="749" t="s">
        <v>31754</v>
      </c>
      <c r="D12430" s="749" t="s">
        <v>31779</v>
      </c>
      <c r="E12430" s="749" t="s">
        <v>31780</v>
      </c>
      <c r="I12430" s="749" t="s">
        <v>52</v>
      </c>
      <c r="J12430" s="749" t="n">
        <v>287.45</v>
      </c>
    </row>
    <row collapsed="false" customFormat="false" customHeight="true" hidden="true" ht="12.75" outlineLevel="0" r="12431">
      <c r="A12431" s="749" t="s">
        <v>31781</v>
      </c>
      <c r="B12431" s="749" t="str">
        <f aca="false">C12431&amp;D12431&amp;E12431&amp;F12431&amp;G12431&amp;H12431</f>
        <v>REVESTIMENTO DE PISO COM GRANITO CAPAO BONITO, EM PLACA DE 2CM DE ESPESSURA,ACABAMENTO APICOADO,ASSENTADO SOBRE TERRENONIVELADO,EXCLUSIVE NATA DE CIMENTO E ARGAMASSA</v>
      </c>
      <c r="C12431" s="749" t="s">
        <v>31754</v>
      </c>
      <c r="D12431" s="749" t="s">
        <v>31779</v>
      </c>
      <c r="E12431" s="749" t="s">
        <v>31780</v>
      </c>
      <c r="I12431" s="749" t="s">
        <v>52</v>
      </c>
      <c r="J12431" s="749" t="n">
        <v>282.71</v>
      </c>
    </row>
    <row collapsed="false" customFormat="false" customHeight="true" hidden="true" ht="12.75" outlineLevel="0" r="12432">
      <c r="A12432" s="749" t="s">
        <v>31782</v>
      </c>
      <c r="B12432" s="749" t="str">
        <f aca="false">C12432&amp;D12432&amp;E12432&amp;F12432&amp;G12432&amp;H12432</f>
        <v>REVESTIMENTO DE PISO COM GRANITO CINZA MIRACEMA LEVIGADO,EMPLACAS, COM 3CM DE ESPESSURA, ASSENTADO SOBRE SUPERFICIE EMOSSO,COM NATA DE CIMENTO SOBRE ARGAMASSA DE CIMENTO E AREIA,NO TRACO DE 1:3</v>
      </c>
      <c r="C12432" s="749" t="s">
        <v>31783</v>
      </c>
      <c r="D12432" s="749" t="s">
        <v>31784</v>
      </c>
      <c r="E12432" s="749" t="s">
        <v>31785</v>
      </c>
      <c r="F12432" s="749" t="s">
        <v>31786</v>
      </c>
      <c r="I12432" s="749" t="s">
        <v>52</v>
      </c>
      <c r="J12432" s="749" t="n">
        <v>262.24</v>
      </c>
    </row>
    <row collapsed="false" customFormat="false" customHeight="true" hidden="true" ht="12.75" outlineLevel="0" r="12433">
      <c r="A12433" s="749" t="s">
        <v>31787</v>
      </c>
      <c r="B12433" s="749" t="str">
        <f aca="false">C12433&amp;D12433&amp;E12433&amp;F12433&amp;G12433&amp;H12433</f>
        <v>REVESTIMENTO DE PISO COM GRANITO CINZA MIRACEMA LEVIGADO,EMPLACAS, COM 3CM DE ESPESSURA, ASSENTADO SOBRE SUPERFICIE EMOSSO,COM NATA DE CIMENTO SOBRE ARGAMASSA DE CIMENTO E AREIA,NO TRACO DE 1:3</v>
      </c>
      <c r="C12433" s="749" t="s">
        <v>31783</v>
      </c>
      <c r="D12433" s="749" t="s">
        <v>31784</v>
      </c>
      <c r="E12433" s="749" t="s">
        <v>31785</v>
      </c>
      <c r="F12433" s="749" t="s">
        <v>31786</v>
      </c>
      <c r="I12433" s="749" t="s">
        <v>52</v>
      </c>
      <c r="J12433" s="749" t="n">
        <v>254.6</v>
      </c>
    </row>
    <row collapsed="false" customFormat="false" customHeight="true" hidden="true" ht="12.75" outlineLevel="0" r="12434">
      <c r="A12434" s="749" t="s">
        <v>31788</v>
      </c>
      <c r="B12434" s="749" t="str">
        <f aca="false">C12434&amp;D12434&amp;E12434&amp;F12434&amp;G12434&amp;H12434</f>
        <v>REVESTIMENTO DE PISO COM GRANITO CINZA MIRACEMA LEVIGADO,EMPLACAS, COM 3CM DE ESPESSURA, ASSENTADO SOBRE SUPERFICIE EMOSSO,EXCLUSIVE NATA DE CIMENTO E ARGAMASSA</v>
      </c>
      <c r="C12434" s="749" t="s">
        <v>31783</v>
      </c>
      <c r="D12434" s="749" t="s">
        <v>31784</v>
      </c>
      <c r="E12434" s="749" t="s">
        <v>31789</v>
      </c>
      <c r="I12434" s="749" t="s">
        <v>52</v>
      </c>
      <c r="J12434" s="749" t="n">
        <v>236.7</v>
      </c>
    </row>
    <row collapsed="false" customFormat="false" customHeight="true" hidden="true" ht="12.75" outlineLevel="0" r="12435">
      <c r="A12435" s="749" t="s">
        <v>31790</v>
      </c>
      <c r="B12435" s="749" t="str">
        <f aca="false">C12435&amp;D12435&amp;E12435&amp;F12435&amp;G12435&amp;H12435</f>
        <v>REVESTIMENTO DE PISO COM GRANITO CINZA MIRACEMA LEVIGADO,EMPLACAS, COM 3CM DE ESPESSURA, ASSENTADO SOBRE SUPERFICIE EMOSSO,EXCLUSIVE NATA DE CIMENTO E ARGAMASSA</v>
      </c>
      <c r="C12435" s="749" t="s">
        <v>31783</v>
      </c>
      <c r="D12435" s="749" t="s">
        <v>31784</v>
      </c>
      <c r="E12435" s="749" t="s">
        <v>31789</v>
      </c>
      <c r="I12435" s="749" t="s">
        <v>52</v>
      </c>
      <c r="J12435" s="749" t="n">
        <v>229.6</v>
      </c>
    </row>
    <row collapsed="false" customFormat="false" customHeight="true" hidden="true" ht="12.75" outlineLevel="0" r="12436">
      <c r="A12436" s="749" t="s">
        <v>31791</v>
      </c>
      <c r="B12436" s="749" t="str">
        <f aca="false">C12436&amp;D12436&amp;E12436&amp;F12436&amp;G12436&amp;H12436</f>
        <v>REVESTIMENTO DE PISO COM GRANITO CINZA MIRACEMA FLAMEADO,EMPLACAS, COM 3CM DE ESPESSURA, ASSENTADO SOBRE SUPERFICIE EMOSSO,COM NATA DE CIMENTO SOBRE ARGAMASSA DE CIMENTO E AREIA,NO TRACO DE 1:3</v>
      </c>
      <c r="C12436" s="749" t="s">
        <v>31792</v>
      </c>
      <c r="D12436" s="749" t="s">
        <v>31784</v>
      </c>
      <c r="E12436" s="749" t="s">
        <v>31785</v>
      </c>
      <c r="F12436" s="749" t="s">
        <v>31786</v>
      </c>
      <c r="I12436" s="749" t="s">
        <v>52</v>
      </c>
      <c r="J12436" s="749" t="n">
        <v>181.84</v>
      </c>
    </row>
    <row collapsed="false" customFormat="false" customHeight="true" hidden="true" ht="12.75" outlineLevel="0" r="12437">
      <c r="A12437" s="749" t="s">
        <v>31793</v>
      </c>
      <c r="B12437" s="749" t="str">
        <f aca="false">C12437&amp;D12437&amp;E12437&amp;F12437&amp;G12437&amp;H12437</f>
        <v>REVESTIMENTO DE PISO COM GRANITO CINZA MIRACEMA FLAMEADO,EMPLACAS, COM 3CM DE ESPESSURA, ASSENTADO SOBRE SUPERFICIE EMOSSO,COM NATA DE CIMENTO SOBRE ARGAMASSA DE CIMENTO E AREIA,NO TRACO DE 1:3</v>
      </c>
      <c r="C12437" s="749" t="s">
        <v>31792</v>
      </c>
      <c r="D12437" s="749" t="s">
        <v>31784</v>
      </c>
      <c r="E12437" s="749" t="s">
        <v>31785</v>
      </c>
      <c r="F12437" s="749" t="s">
        <v>31786</v>
      </c>
      <c r="I12437" s="749" t="s">
        <v>52</v>
      </c>
      <c r="J12437" s="749" t="n">
        <v>174.19</v>
      </c>
    </row>
    <row collapsed="false" customFormat="false" customHeight="true" hidden="true" ht="12.75" outlineLevel="0" r="12438">
      <c r="A12438" s="749" t="s">
        <v>31794</v>
      </c>
      <c r="B12438" s="749" t="str">
        <f aca="false">C12438&amp;D12438&amp;E12438&amp;F12438&amp;G12438&amp;H12438</f>
        <v>REVESTIMENTO DE PISO COM GRANITO CINZA MIRACEMA FLAMEADO,EMPLACAS, COM 3CM DE ESPESSURA, ASSENTADO SOBRE SUPERFICIE EMOSSO,EXCLUSIVE NATA DE CIMENTO E ARGAMASSA</v>
      </c>
      <c r="C12438" s="749" t="s">
        <v>31792</v>
      </c>
      <c r="D12438" s="749" t="s">
        <v>31784</v>
      </c>
      <c r="E12438" s="749" t="s">
        <v>31789</v>
      </c>
      <c r="I12438" s="749" t="s">
        <v>52</v>
      </c>
      <c r="J12438" s="749" t="n">
        <v>156.29</v>
      </c>
    </row>
    <row collapsed="false" customFormat="false" customHeight="true" hidden="true" ht="12.75" outlineLevel="0" r="12439">
      <c r="A12439" s="749" t="s">
        <v>31795</v>
      </c>
      <c r="B12439" s="749" t="str">
        <f aca="false">C12439&amp;D12439&amp;E12439&amp;F12439&amp;G12439&amp;H12439</f>
        <v>REVESTIMENTO DE PISO COM GRANITO CINZA MIRACEMA FLAMEADO,EMPLACAS, COM 3CM DE ESPESSURA, ASSENTADO SOBRE SUPERFICIE EMOSSO,EXCLUSIVE NATA DE CIMENTO E ARGAMASSA</v>
      </c>
      <c r="C12439" s="749" t="s">
        <v>31792</v>
      </c>
      <c r="D12439" s="749" t="s">
        <v>31784</v>
      </c>
      <c r="E12439" s="749" t="s">
        <v>31789</v>
      </c>
      <c r="I12439" s="749" t="s">
        <v>52</v>
      </c>
      <c r="J12439" s="749" t="n">
        <v>149.19</v>
      </c>
    </row>
    <row collapsed="false" customFormat="false" customHeight="true" hidden="true" ht="12.75" outlineLevel="0" r="12440">
      <c r="A12440" s="749" t="s">
        <v>31796</v>
      </c>
      <c r="B12440" s="749" t="str">
        <f aca="false">C12440&amp;D12440&amp;E12440&amp;F12440&amp;G12440&amp;H12440</f>
        <v>REVESTIMENTO DE PISO COM GRANITO CINZA MIRACEMA SERRADO E FACE NATURAL, EM PLACAS, COM 3CM DE ESPESSURA,ASSENTADO SOBRESUPERFICIE EM OSSO,COM NATA DE CIMENTO SOBRE ARGAMASSA DE CIMENTO E AREIA,NO TRACO DE 1:3</v>
      </c>
      <c r="C12440" s="749" t="s">
        <v>31797</v>
      </c>
      <c r="D12440" s="749" t="s">
        <v>31798</v>
      </c>
      <c r="E12440" s="749" t="s">
        <v>31799</v>
      </c>
      <c r="F12440" s="749" t="s">
        <v>31800</v>
      </c>
      <c r="I12440" s="749" t="s">
        <v>52</v>
      </c>
      <c r="J12440" s="749" t="n">
        <v>123.19</v>
      </c>
    </row>
    <row collapsed="false" customFormat="false" customHeight="true" hidden="true" ht="12.75" outlineLevel="0" r="12441">
      <c r="A12441" s="749" t="s">
        <v>31801</v>
      </c>
      <c r="B12441" s="749" t="str">
        <f aca="false">C12441&amp;D12441&amp;E12441&amp;F12441&amp;G12441&amp;H12441</f>
        <v>REVESTIMENTO DE PISO COM GRANITO CINZA MIRACEMA SERRADO E FACE NATURAL, EM PLACAS, COM 3CM DE ESPESSURA,ASSENTADO SOBRESUPERFICIE EM OSSO,COM NATA DE CIMENTO SOBRE ARGAMASSA DE CIMENTO E AREIA,NO TRACO DE 1:3</v>
      </c>
      <c r="C12441" s="749" t="s">
        <v>31797</v>
      </c>
      <c r="D12441" s="749" t="s">
        <v>31798</v>
      </c>
      <c r="E12441" s="749" t="s">
        <v>31799</v>
      </c>
      <c r="F12441" s="749" t="s">
        <v>31800</v>
      </c>
      <c r="I12441" s="749" t="s">
        <v>52</v>
      </c>
      <c r="J12441" s="749" t="n">
        <v>115.55</v>
      </c>
    </row>
    <row collapsed="false" customFormat="false" customHeight="true" hidden="true" ht="12.75" outlineLevel="0" r="12442">
      <c r="A12442" s="749" t="s">
        <v>31802</v>
      </c>
      <c r="B12442" s="749" t="str">
        <f aca="false">C12442&amp;D12442&amp;E12442&amp;F12442&amp;G12442&amp;H12442</f>
        <v>REVESTIMENTO DE PISO COM GRANITO CINZA MIRACEMA SERRADO E FACE NATURAL,EM PLACAS,COM 3CM DE ESPESSURA,ASSENTADO SOBRE SUPERFICIE EM OSSO,EXCLUSIVE NATA DE CIMENTO E ARGAMASSA</v>
      </c>
      <c r="C12442" s="749" t="s">
        <v>31797</v>
      </c>
      <c r="D12442" s="749" t="s">
        <v>31803</v>
      </c>
      <c r="E12442" s="749" t="s">
        <v>31804</v>
      </c>
      <c r="I12442" s="749" t="s">
        <v>52</v>
      </c>
      <c r="J12442" s="749" t="n">
        <v>97.65</v>
      </c>
    </row>
    <row collapsed="false" customFormat="false" customHeight="true" hidden="true" ht="12.75" outlineLevel="0" r="12443">
      <c r="A12443" s="749" t="s">
        <v>31805</v>
      </c>
      <c r="B12443" s="749" t="str">
        <f aca="false">C12443&amp;D12443&amp;E12443&amp;F12443&amp;G12443&amp;H12443</f>
        <v>REVESTIMENTO DE PISO COM GRANITO CINZA MIRACEMA SERRADO E FACE NATURAL,EM PLACAS,COM 3CM DE ESPESSURA,ASSENTADO SOBRE SUPERFICIE EM OSSO,EXCLUSIVE NATA DE CIMENTO E ARGAMASSA</v>
      </c>
      <c r="C12443" s="749" t="s">
        <v>31797</v>
      </c>
      <c r="D12443" s="749" t="s">
        <v>31803</v>
      </c>
      <c r="E12443" s="749" t="s">
        <v>31804</v>
      </c>
      <c r="I12443" s="749" t="s">
        <v>52</v>
      </c>
      <c r="J12443" s="749" t="n">
        <v>90.54</v>
      </c>
    </row>
    <row collapsed="false" customFormat="false" customHeight="true" hidden="true" ht="12.75" outlineLevel="0" r="12444">
      <c r="A12444" s="749" t="s">
        <v>31806</v>
      </c>
      <c r="B12444" s="749" t="str">
        <f aca="false">C12444&amp;D12444&amp;E12444&amp;F12444&amp;G12444&amp;H12444</f>
        <v>REVESTIMENTO DE PISO COM GRANITO JUPARANA,EM PLACAS, COM 2CM DE ESPESSURA, ACABAMENTO POLIDO,ASSENTADO SOBRE SUPERFICIEEM OSSO, COM NATA DE CIMENTO  SOBRE  ARGAMASSA DE CIMENTO,SAIBRO E AREIA,NO TRACO 1:2:2</v>
      </c>
      <c r="C12444" s="749" t="s">
        <v>31807</v>
      </c>
      <c r="D12444" s="749" t="s">
        <v>31808</v>
      </c>
      <c r="E12444" s="749" t="s">
        <v>31809</v>
      </c>
      <c r="F12444" s="749" t="s">
        <v>31810</v>
      </c>
      <c r="I12444" s="749" t="s">
        <v>52</v>
      </c>
      <c r="J12444" s="749" t="n">
        <v>178.77</v>
      </c>
    </row>
    <row collapsed="false" customFormat="false" customHeight="true" hidden="true" ht="12.75" outlineLevel="0" r="12445">
      <c r="A12445" s="749" t="s">
        <v>31811</v>
      </c>
      <c r="B12445" s="749" t="str">
        <f aca="false">C12445&amp;D12445&amp;E12445&amp;F12445&amp;G12445&amp;H12445</f>
        <v>REVESTIMENTO DE PISO COM GRANITO JUPARANA,EM PLACAS, COM 2CM DE ESPESSURA, ACABAMENTO POLIDO,ASSENTADO SOBRE SUPERFICIEEM OSSO, COM NATA DE CIMENTO  SOBRE  ARGAMASSA DE CIMENTO,SAIBRO E AREIA,NO TRACO 1:2:2</v>
      </c>
      <c r="C12445" s="749" t="s">
        <v>31807</v>
      </c>
      <c r="D12445" s="749" t="s">
        <v>31808</v>
      </c>
      <c r="E12445" s="749" t="s">
        <v>31809</v>
      </c>
      <c r="F12445" s="749" t="s">
        <v>31810</v>
      </c>
      <c r="I12445" s="749" t="s">
        <v>52</v>
      </c>
      <c r="J12445" s="749" t="n">
        <v>173.42</v>
      </c>
    </row>
    <row collapsed="false" customFormat="false" customHeight="true" hidden="true" ht="12.75" outlineLevel="0" r="12446">
      <c r="A12446" s="749" t="s">
        <v>31812</v>
      </c>
      <c r="B12446" s="749" t="str">
        <f aca="false">C12446&amp;D12446&amp;E12446&amp;F12446&amp;G12446&amp;H12446</f>
        <v>REVESTIMENTO DE PISO COM GRANITO JAPARANA,EM PLACAS,COM 2CMDE ESPESSURA,ACABAMENTO POLIDO, ASSENTADO SOBRE SUPERFICIEEM OSSO,EXCLUSIVE NATA DE CIMENTO E ARGAMASSA</v>
      </c>
      <c r="C12446" s="749" t="s">
        <v>31813</v>
      </c>
      <c r="D12446" s="749" t="s">
        <v>31814</v>
      </c>
      <c r="E12446" s="749" t="s">
        <v>31815</v>
      </c>
      <c r="I12446" s="749" t="s">
        <v>52</v>
      </c>
      <c r="J12446" s="749" t="n">
        <v>159.17</v>
      </c>
    </row>
    <row collapsed="false" customFormat="false" customHeight="true" hidden="true" ht="12.75" outlineLevel="0" r="12447">
      <c r="A12447" s="749" t="s">
        <v>31816</v>
      </c>
      <c r="B12447" s="749" t="str">
        <f aca="false">C12447&amp;D12447&amp;E12447&amp;F12447&amp;G12447&amp;H12447</f>
        <v>REVESTIMENTO DE PISO COM GRANITO JAPARANA,EM PLACAS,COM 2CMDE ESPESSURA,ACABAMENTO POLIDO, ASSENTADO SOBRE SUPERFICIEEM OSSO,EXCLUSIVE NATA DE CIMENTO E ARGAMASSA</v>
      </c>
      <c r="C12447" s="749" t="s">
        <v>31813</v>
      </c>
      <c r="D12447" s="749" t="s">
        <v>31814</v>
      </c>
      <c r="E12447" s="749" t="s">
        <v>31815</v>
      </c>
      <c r="I12447" s="749" t="s">
        <v>52</v>
      </c>
      <c r="J12447" s="749" t="n">
        <v>154.43</v>
      </c>
    </row>
    <row collapsed="false" customFormat="false" customHeight="true" hidden="true" ht="12.75" outlineLevel="0" r="12448">
      <c r="A12448" s="749" t="s">
        <v>31817</v>
      </c>
      <c r="B12448" s="749" t="str">
        <f aca="false">C12448&amp;D12448&amp;E12448&amp;F12448&amp;G12448&amp;H12448</f>
        <v>PATIO DE CONCRETO,NA ESPESSURA DE 8CM,NO TRACO 1:3:3 EM VOLUME, FORMANDO QUADROS DE 1,00X1,00M, COM SARRAFOS DE MADEIRAINCORPORADOS,EXCLUSIVE PREPARO DO TERRENO</v>
      </c>
      <c r="C12448" s="749" t="s">
        <v>31818</v>
      </c>
      <c r="D12448" s="749" t="s">
        <v>31819</v>
      </c>
      <c r="E12448" s="749" t="s">
        <v>31820</v>
      </c>
      <c r="I12448" s="749" t="s">
        <v>52</v>
      </c>
      <c r="J12448" s="749" t="n">
        <v>45.07</v>
      </c>
    </row>
    <row collapsed="false" customFormat="false" customHeight="true" hidden="true" ht="12.75" outlineLevel="0" r="12449">
      <c r="A12449" s="749" t="s">
        <v>31821</v>
      </c>
      <c r="B12449" s="749" t="str">
        <f aca="false">C12449&amp;D12449&amp;E12449&amp;F12449&amp;G12449&amp;H12449</f>
        <v>PATIO DE CONCRETO,NA ESPESSURA DE 8CM,NO TRACO 1:3:3 EM VOLUME, FORMANDO QUADROS DE 1,00X1,00M, COM SARRAFOS DE MADEIRAINCORPORADOS,EXCLUSIVE PREPARO DO TERRENO</v>
      </c>
      <c r="C12449" s="749" t="s">
        <v>31818</v>
      </c>
      <c r="D12449" s="749" t="s">
        <v>31819</v>
      </c>
      <c r="E12449" s="749" t="s">
        <v>31820</v>
      </c>
      <c r="I12449" s="749" t="s">
        <v>52</v>
      </c>
      <c r="J12449" s="749" t="n">
        <v>41.6</v>
      </c>
    </row>
    <row collapsed="false" customFormat="false" customHeight="true" hidden="true" ht="12.75" outlineLevel="0" r="12450">
      <c r="A12450" s="749" t="s">
        <v>31822</v>
      </c>
      <c r="B12450" s="749" t="str">
        <f aca="false">C12450&amp;D12450&amp;E12450&amp;F12450&amp;G12450&amp;H12450</f>
        <v>PATIO DE CONCRETO,NA ESPESSURA DE 10CM,NO TRACO 1:2:3 EM VOLUME, FORMANDO QUADROS DE 1,50X1,50M,COM SARRAFOS DE MADEIRAINCORPORADOS,EXCLUSIVE PREPARO DO TERRENO</v>
      </c>
      <c r="C12450" s="749" t="s">
        <v>31823</v>
      </c>
      <c r="D12450" s="749" t="s">
        <v>31824</v>
      </c>
      <c r="E12450" s="749" t="s">
        <v>31820</v>
      </c>
      <c r="I12450" s="749" t="s">
        <v>52</v>
      </c>
      <c r="J12450" s="749" t="n">
        <v>44.51</v>
      </c>
    </row>
    <row collapsed="false" customFormat="false" customHeight="true" hidden="true" ht="12.75" outlineLevel="0" r="12451">
      <c r="A12451" s="749" t="s">
        <v>31825</v>
      </c>
      <c r="B12451" s="749" t="str">
        <f aca="false">C12451&amp;D12451&amp;E12451&amp;F12451&amp;G12451&amp;H12451</f>
        <v>PATIO DE CONCRETO,NA ESPESSURA DE 10CM,NO TRACO 1:2:3 EM VOLUME, FORMANDO QUADROS DE 1,50X1,50M,COM SARRAFOS DE MADEIRAINCORPORADOS,EXCLUSIVE PREPARO DO TERRENO</v>
      </c>
      <c r="C12451" s="749" t="s">
        <v>31823</v>
      </c>
      <c r="D12451" s="749" t="s">
        <v>31824</v>
      </c>
      <c r="E12451" s="749" t="s">
        <v>31820</v>
      </c>
      <c r="I12451" s="749" t="s">
        <v>52</v>
      </c>
      <c r="J12451" s="749" t="n">
        <v>41.68</v>
      </c>
    </row>
    <row collapsed="false" customFormat="false" customHeight="true" hidden="true" ht="12.75" outlineLevel="0" r="12452">
      <c r="A12452" s="749" t="s">
        <v>31826</v>
      </c>
      <c r="B12452" s="749" t="str">
        <f aca="false">C12452&amp;D12452&amp;E12452&amp;F12452&amp;G12452&amp;H12452</f>
        <v>PATIO DE CONCRETO,NA ESPESSURA DE 12CM,NO TRACO 1:2:2,5 EM VOLUME,FORMANDO QUADROS DE 1,50X1,50M,COM SARRAFOS DE MADEIRA INCORPORADOS,EXCLUSIVE PREPARO DO TERRENO</v>
      </c>
      <c r="C12452" s="749" t="s">
        <v>31827</v>
      </c>
      <c r="D12452" s="749" t="s">
        <v>31828</v>
      </c>
      <c r="E12452" s="749" t="s">
        <v>31829</v>
      </c>
      <c r="I12452" s="749" t="s">
        <v>52</v>
      </c>
      <c r="J12452" s="749" t="n">
        <v>50.79</v>
      </c>
    </row>
    <row collapsed="false" customFormat="false" customHeight="true" hidden="true" ht="12.75" outlineLevel="0" r="12453">
      <c r="A12453" s="749" t="s">
        <v>31830</v>
      </c>
      <c r="B12453" s="749" t="str">
        <f aca="false">C12453&amp;D12453&amp;E12453&amp;F12453&amp;G12453&amp;H12453</f>
        <v>PATIO DE CONCRETO,NA ESPESSURA DE 12CM,NO TRACO 1:2:2,5 EM VOLUME,FORMANDO QUADROS DE 1,50X1,50M,COM SARRAFOS DE MADEIRA INCORPORADOS,EXCLUSIVE PREPARO DO TERRENO</v>
      </c>
      <c r="C12453" s="749" t="s">
        <v>31827</v>
      </c>
      <c r="D12453" s="749" t="s">
        <v>31828</v>
      </c>
      <c r="E12453" s="749" t="s">
        <v>31829</v>
      </c>
      <c r="I12453" s="749" t="s">
        <v>52</v>
      </c>
      <c r="J12453" s="749" t="n">
        <v>47.7</v>
      </c>
    </row>
    <row collapsed="false" customFormat="false" customHeight="true" hidden="true" ht="12.75" outlineLevel="0" r="12454">
      <c r="A12454" s="749" t="s">
        <v>31831</v>
      </c>
      <c r="B12454" s="749" t="str">
        <f aca="false">C12454&amp;D12454&amp;E12454&amp;F12454&amp;G12454&amp;H12454</f>
        <v>PATIO DE CONCRETO,NA ESPESSURA DE 15CM,NO TRACO 1:2:2 EM VOLUME, FORMANDO QUADROS DE 1,50X1,50M,COM SARRAFOS DE MADEIRAINCORPORADOS,EXCLUSIVE PREPARO DO TERRENO</v>
      </c>
      <c r="C12454" s="749" t="s">
        <v>31832</v>
      </c>
      <c r="D12454" s="749" t="s">
        <v>31824</v>
      </c>
      <c r="E12454" s="749" t="s">
        <v>31820</v>
      </c>
      <c r="I12454" s="749" t="s">
        <v>52</v>
      </c>
      <c r="J12454" s="749" t="n">
        <v>60.68</v>
      </c>
    </row>
    <row collapsed="false" customFormat="false" customHeight="true" hidden="true" ht="12.75" outlineLevel="0" r="12455">
      <c r="A12455" s="749" t="s">
        <v>31833</v>
      </c>
      <c r="B12455" s="749" t="str">
        <f aca="false">C12455&amp;D12455&amp;E12455&amp;F12455&amp;G12455&amp;H12455</f>
        <v>PATIO DE CONCRETO,NA ESPESSURA DE 15CM,NO TRACO 1:2:2 EM VOLUME, FORMANDO QUADROS DE 1,50X1,50M,COM SARRAFOS DE MADEIRAINCORPORADOS,EXCLUSIVE PREPARO DO TERRENO</v>
      </c>
      <c r="C12455" s="749" t="s">
        <v>31832</v>
      </c>
      <c r="D12455" s="749" t="s">
        <v>31824</v>
      </c>
      <c r="E12455" s="749" t="s">
        <v>31820</v>
      </c>
      <c r="I12455" s="749" t="s">
        <v>52</v>
      </c>
      <c r="J12455" s="749" t="n">
        <v>57.21</v>
      </c>
    </row>
    <row collapsed="false" customFormat="false" customHeight="true" hidden="true" ht="12.75" outlineLevel="0" r="12456">
      <c r="A12456" s="749" t="s">
        <v>31834</v>
      </c>
      <c r="B12456" s="749" t="str">
        <f aca="false">C12456&amp;D12456&amp;E12456&amp;F12456&amp;G12456&amp;H12456</f>
        <v>PAVIMENTACAO TIPO PLAQUEAMENTO EXECUTADO COM PLACAS DE 40X80X10CM DE CONCRETO FCK=10MPA,JUNTA DE 2CM, INCLUSIVE PREPARODO TERRENO</v>
      </c>
      <c r="C12456" s="749" t="s">
        <v>31835</v>
      </c>
      <c r="D12456" s="749" t="s">
        <v>31836</v>
      </c>
      <c r="E12456" s="749" t="s">
        <v>28177</v>
      </c>
      <c r="I12456" s="749" t="s">
        <v>52</v>
      </c>
      <c r="J12456" s="749" t="n">
        <v>55.97</v>
      </c>
    </row>
    <row collapsed="false" customFormat="false" customHeight="true" hidden="true" ht="12.75" outlineLevel="0" r="12457">
      <c r="A12457" s="749" t="s">
        <v>31837</v>
      </c>
      <c r="B12457" s="749" t="str">
        <f aca="false">C12457&amp;D12457&amp;E12457&amp;F12457&amp;G12457&amp;H12457</f>
        <v>PAVIMENTACAO TIPO PLAQUEAMENTO EXECUTADO COM PLACAS DE 40X80X10CM DE CONCRETO FCK=10MPA,JUNTA DE 2CM, INCLUSIVE PREPARODO TERRENO</v>
      </c>
      <c r="C12457" s="749" t="s">
        <v>31835</v>
      </c>
      <c r="D12457" s="749" t="s">
        <v>31836</v>
      </c>
      <c r="E12457" s="749" t="s">
        <v>28177</v>
      </c>
      <c r="I12457" s="749" t="s">
        <v>52</v>
      </c>
      <c r="J12457" s="749" t="n">
        <v>51.4</v>
      </c>
    </row>
    <row collapsed="false" customFormat="false" customHeight="true" hidden="true" ht="12.75" outlineLevel="0" r="12458">
      <c r="A12458" s="749" t="s">
        <v>31838</v>
      </c>
      <c r="B12458" s="749" t="str">
        <f aca="false">C12458&amp;D12458&amp;E12458&amp;F12458&amp;G12458&amp;H12458</f>
        <v>PAVIMENTACAO TIPO PLAQUEAMENTO EXECUTADO COM PLACAS DE 40X80X10CM DE CONCRETO FCK=10MPA,JUNTA DE 2CM,COM ARMACAO DE TELA ESTRUTURAL CA-60,PRE-FABRICADA,MALHA QUADRADA,SOLDADA,FIO DIAMETRO DE 3,4MM A CADA 15CM,INCLUSIVE PREPARO DO TERRENO</v>
      </c>
      <c r="C12458" s="749" t="s">
        <v>31835</v>
      </c>
      <c r="D12458" s="749" t="s">
        <v>31839</v>
      </c>
      <c r="E12458" s="749" t="s">
        <v>31840</v>
      </c>
      <c r="F12458" s="749" t="s">
        <v>31841</v>
      </c>
      <c r="I12458" s="749" t="s">
        <v>52</v>
      </c>
      <c r="J12458" s="749" t="n">
        <v>65.1</v>
      </c>
    </row>
    <row collapsed="false" customFormat="false" customHeight="true" hidden="true" ht="12.75" outlineLevel="0" r="12459">
      <c r="A12459" s="749" t="s">
        <v>31842</v>
      </c>
      <c r="B12459" s="749" t="str">
        <f aca="false">C12459&amp;D12459&amp;E12459&amp;F12459&amp;G12459&amp;H12459</f>
        <v>PAVIMENTACAO TIPO PLAQUEAMENTO EXECUTADO COM PLACAS DE 40X80X10CM DE CONCRETO FCK=10MPA,JUNTA DE 2CM,COM ARMACAO DE TELA ESTRUTURAL CA-60,PRE-FABRICADA,MALHA QUADRADA,SOLDADA,FIO DIAMETRO DE 3,4MM A CADA 15CM,INCLUSIVE PREPARO DO TERRENO</v>
      </c>
      <c r="C12459" s="749" t="s">
        <v>31835</v>
      </c>
      <c r="D12459" s="749" t="s">
        <v>31839</v>
      </c>
      <c r="E12459" s="749" t="s">
        <v>31840</v>
      </c>
      <c r="F12459" s="749" t="s">
        <v>31841</v>
      </c>
      <c r="I12459" s="749" t="s">
        <v>52</v>
      </c>
      <c r="J12459" s="749" t="n">
        <v>59.95</v>
      </c>
    </row>
    <row collapsed="false" customFormat="false" customHeight="true" hidden="true" ht="12.75" outlineLevel="0" r="12460">
      <c r="A12460" s="749" t="s">
        <v>31843</v>
      </c>
      <c r="B12460" s="749" t="str">
        <f aca="false">C12460&amp;D12460&amp;E12460&amp;F12460&amp;G12460&amp;H12460</f>
        <v>PAVIMENTACAO TIPO PLAQUEAMENTO EXECUTADO COM PLACAS DE 40X80X10CM DE CONCRETO FCK=10MPA,JUNTA DE 8CM,PLANTADA DE GRAMA,COM ARMACAO DE TELA ESTRUTURAL CA-60,PRE-FABRICADA,MALHA QUADRADA,SOLDADA,FIO DIAMETRO DE 3,4MM A CADA 15CM,INCLUSIVE PREPARO DO TERRENO</v>
      </c>
      <c r="C12460" s="749" t="s">
        <v>31835</v>
      </c>
      <c r="D12460" s="749" t="s">
        <v>31844</v>
      </c>
      <c r="E12460" s="749" t="s">
        <v>31845</v>
      </c>
      <c r="F12460" s="749" t="s">
        <v>31846</v>
      </c>
      <c r="G12460" s="749" t="s">
        <v>31847</v>
      </c>
      <c r="I12460" s="749" t="s">
        <v>52</v>
      </c>
      <c r="J12460" s="749" t="n">
        <v>60.39</v>
      </c>
    </row>
    <row collapsed="false" customFormat="false" customHeight="true" hidden="true" ht="12.75" outlineLevel="0" r="12461">
      <c r="A12461" s="749" t="s">
        <v>31848</v>
      </c>
      <c r="B12461" s="749" t="str">
        <f aca="false">C12461&amp;D12461&amp;E12461&amp;F12461&amp;G12461&amp;H12461</f>
        <v>PAVIMENTACAO TIPO PLAQUEAMENTO EXECUTADO COM PLACAS DE 40X80X10CM DE CONCRETO FCK=10MPA,JUNTA DE 8CM,PLANTADA DE GRAMA,COM ARMACAO DE TELA ESTRUTURAL CA-60,PRE-FABRICADA,MALHA QUADRADA,SOLDADA,FIO DIAMETRO DE 3,4MM A CADA 15CM,INCLUSIVE PREPARO DO TERRENO</v>
      </c>
      <c r="C12461" s="749" t="s">
        <v>31835</v>
      </c>
      <c r="D12461" s="749" t="s">
        <v>31844</v>
      </c>
      <c r="E12461" s="749" t="s">
        <v>31845</v>
      </c>
      <c r="F12461" s="749" t="s">
        <v>31846</v>
      </c>
      <c r="G12461" s="749" t="s">
        <v>31847</v>
      </c>
      <c r="I12461" s="749" t="s">
        <v>52</v>
      </c>
      <c r="J12461" s="749" t="n">
        <v>55.4</v>
      </c>
    </row>
    <row collapsed="false" customFormat="false" customHeight="true" hidden="true" ht="12.75" outlineLevel="0" r="12462">
      <c r="A12462" s="749" t="s">
        <v>31849</v>
      </c>
      <c r="B12462" s="749" t="str">
        <f aca="false">C12462&amp;D12462&amp;E12462&amp;F12462&amp;G12462&amp;H12462</f>
        <v>PAVIMENTACAO COM PLACAS DE CONCRETO PRE-MOLDADAS,40X40X6CM FCK=10MPA,COM INTERSTICIOS DE 5CM,ASSENTE COM ARGAMASSA DE CIMENTO E AREIA,NO TRACO 1:8,EXCLUSIVE TOMADA DE JUNTAS E PREPARO DO TERRENO</v>
      </c>
      <c r="C12462" s="749" t="s">
        <v>31850</v>
      </c>
      <c r="D12462" s="749" t="s">
        <v>31851</v>
      </c>
      <c r="E12462" s="749" t="s">
        <v>31852</v>
      </c>
      <c r="F12462" s="749" t="s">
        <v>31853</v>
      </c>
      <c r="I12462" s="749" t="s">
        <v>52</v>
      </c>
      <c r="J12462" s="749" t="n">
        <v>63.78</v>
      </c>
    </row>
    <row collapsed="false" customFormat="false" customHeight="true" hidden="true" ht="12.75" outlineLevel="0" r="12463">
      <c r="A12463" s="749" t="s">
        <v>31854</v>
      </c>
      <c r="B12463" s="749" t="str">
        <f aca="false">C12463&amp;D12463&amp;E12463&amp;F12463&amp;G12463&amp;H12463</f>
        <v>PAVIMENTACAO COM PLACAS DE CONCRETO PRE-MOLDADAS,40X40X6CM FCK=10MPA,COM INTERSTICIOS DE 5CM,ASSENTE COM ARGAMASSA DE CIMENTO E AREIA,NO TRACO 1:8,EXCLUSIVE TOMADA DE JUNTAS E PREPARO DO TERRENO</v>
      </c>
      <c r="C12463" s="749" t="s">
        <v>31850</v>
      </c>
      <c r="D12463" s="749" t="s">
        <v>31851</v>
      </c>
      <c r="E12463" s="749" t="s">
        <v>31852</v>
      </c>
      <c r="F12463" s="749" t="s">
        <v>31853</v>
      </c>
      <c r="I12463" s="749" t="s">
        <v>52</v>
      </c>
      <c r="J12463" s="749" t="n">
        <v>58.01</v>
      </c>
    </row>
    <row collapsed="false" customFormat="false" customHeight="true" hidden="true" ht="12.75" outlineLevel="0" r="12464">
      <c r="A12464" s="749" t="s">
        <v>31855</v>
      </c>
      <c r="B12464" s="749" t="str">
        <f aca="false">C12464&amp;D12464&amp;E12464&amp;F12464&amp;G12464&amp;H12464</f>
        <v>PAVIMENTACAO TIPO PLAQUEAMENTO "IN SITU",PARA PROTECAO DE IMPERMEABILIZACAO,COM PLACAS DE 60X60X2,5CM,FUNDIDAS E REVESTIDAS COM ARGAMASSA DE CIMENTO E AREIA,NO TRACO 1:3,JUNTAS DE2,5CM,TOMADAS COM HIDROASFALTO,CIMENTO E AREIA,TRACO 1:1:3,EXCLUSIVE ESTAS</v>
      </c>
      <c r="C12464" s="749" t="s">
        <v>31856</v>
      </c>
      <c r="D12464" s="749" t="s">
        <v>31857</v>
      </c>
      <c r="E12464" s="749" t="s">
        <v>31858</v>
      </c>
      <c r="F12464" s="749" t="s">
        <v>31859</v>
      </c>
      <c r="G12464" s="749" t="s">
        <v>31860</v>
      </c>
      <c r="I12464" s="749" t="s">
        <v>52</v>
      </c>
      <c r="J12464" s="749" t="n">
        <v>45.48</v>
      </c>
    </row>
    <row collapsed="false" customFormat="false" customHeight="true" hidden="true" ht="12.75" outlineLevel="0" r="12465">
      <c r="A12465" s="749" t="s">
        <v>31861</v>
      </c>
      <c r="B12465" s="749" t="str">
        <f aca="false">C12465&amp;D12465&amp;E12465&amp;F12465&amp;G12465&amp;H12465</f>
        <v>PAVIMENTACAO TIPO PLAQUEAMENTO "IN SITU",PARA PROTECAO DE IMPERMEABILIZACAO,COM PLACAS DE 60X60X2,5CM,FUNDIDAS E REVESTIDAS COM ARGAMASSA DE CIMENTO E AREIA,NO TRACO 1:3,JUNTAS DE2,5CM,TOMADAS COM HIDROASFALTO,CIMENTO E AREIA,TRACO 1:1:3,EXCLUSIVE ESTAS</v>
      </c>
      <c r="C12465" s="749" t="s">
        <v>31856</v>
      </c>
      <c r="D12465" s="749" t="s">
        <v>31857</v>
      </c>
      <c r="E12465" s="749" t="s">
        <v>31858</v>
      </c>
      <c r="F12465" s="749" t="s">
        <v>31859</v>
      </c>
      <c r="G12465" s="749" t="s">
        <v>31860</v>
      </c>
      <c r="I12465" s="749" t="s">
        <v>52</v>
      </c>
      <c r="J12465" s="749" t="n">
        <v>40.69</v>
      </c>
    </row>
    <row collapsed="false" customFormat="false" customHeight="true" hidden="true" ht="12.75" outlineLevel="0" r="12466">
      <c r="A12466" s="749" t="s">
        <v>31862</v>
      </c>
      <c r="B12466" s="749" t="str">
        <f aca="false">C12466&amp;D12466&amp;E12466&amp;F12466&amp;G12466&amp;H12466</f>
        <v>PATIO DE CONCRETO IMPORTADO DE USINA,NA ESPESSURA DE 8CM, NO TRACO 1:3:3 EM VOLUME, FORMANDO QUADROS DE 1,00X1,00M, COMSARRAFOS DE MADEIRA INCORPORADOS ,EXCLUSIVE PREPARO DO TERRENO</v>
      </c>
      <c r="C12466" s="749" t="s">
        <v>31863</v>
      </c>
      <c r="D12466" s="749" t="s">
        <v>31864</v>
      </c>
      <c r="E12466" s="749" t="s">
        <v>31865</v>
      </c>
      <c r="F12466" s="749" t="s">
        <v>31866</v>
      </c>
      <c r="I12466" s="749" t="s">
        <v>52</v>
      </c>
      <c r="J12466" s="749" t="n">
        <v>45.32</v>
      </c>
    </row>
    <row collapsed="false" customFormat="false" customHeight="true" hidden="true" ht="12.75" outlineLevel="0" r="12467">
      <c r="A12467" s="749" t="s">
        <v>31867</v>
      </c>
      <c r="B12467" s="749" t="str">
        <f aca="false">C12467&amp;D12467&amp;E12467&amp;F12467&amp;G12467&amp;H12467</f>
        <v>PATIO DE CONCRETO IMPORTADO DE USINA,NA ESPESSURA DE 8CM, NO TRACO 1:3:3 EM VOLUME, FORMANDO QUADROS DE 1,00X1,00M, COMSARRAFOS DE MADEIRA INCORPORADOS ,EXCLUSIVE PREPARO DO TERRENO</v>
      </c>
      <c r="C12467" s="749" t="s">
        <v>31863</v>
      </c>
      <c r="D12467" s="749" t="s">
        <v>31864</v>
      </c>
      <c r="E12467" s="749" t="s">
        <v>31865</v>
      </c>
      <c r="F12467" s="749" t="s">
        <v>31866</v>
      </c>
      <c r="I12467" s="749" t="s">
        <v>52</v>
      </c>
      <c r="J12467" s="749" t="n">
        <v>42.28</v>
      </c>
    </row>
    <row collapsed="false" customFormat="false" customHeight="true" hidden="true" ht="12.75" outlineLevel="0" r="12468">
      <c r="A12468" s="749" t="s">
        <v>31868</v>
      </c>
      <c r="B12468" s="749" t="str">
        <f aca="false">C12468&amp;D12468&amp;E12468&amp;F12468&amp;G12468&amp;H12468</f>
        <v>PATIO DE CONCRETO IMPORTADO DE USINA,NA ESPESSURA DE 10CM,NO TRACO 1:2:3 EM VOLUME, FORMANDO QUADROS DE 1,50X1,50M, COMSARRAFOS DE MADEIRA INCORPORADOS, EXCLUSIVE PREPARO DO TERRENO</v>
      </c>
      <c r="C12468" s="749" t="s">
        <v>31869</v>
      </c>
      <c r="D12468" s="749" t="s">
        <v>31870</v>
      </c>
      <c r="E12468" s="749" t="s">
        <v>31871</v>
      </c>
      <c r="F12468" s="749" t="s">
        <v>31866</v>
      </c>
      <c r="I12468" s="749" t="s">
        <v>52</v>
      </c>
      <c r="J12468" s="749" t="n">
        <v>45.06</v>
      </c>
    </row>
    <row collapsed="false" customFormat="false" customHeight="true" hidden="true" ht="12.75" outlineLevel="0" r="12469">
      <c r="A12469" s="749" t="s">
        <v>31872</v>
      </c>
      <c r="B12469" s="749" t="str">
        <f aca="false">C12469&amp;D12469&amp;E12469&amp;F12469&amp;G12469&amp;H12469</f>
        <v>PATIO DE CONCRETO IMPORTADO DE USINA,NA ESPESSURA DE 10CM,NO TRACO 1:2:3 EM VOLUME, FORMANDO QUADROS DE 1,50X1,50M, COMSARRAFOS DE MADEIRA INCORPORADOS, EXCLUSIVE PREPARO DO TERRENO</v>
      </c>
      <c r="C12469" s="749" t="s">
        <v>31869</v>
      </c>
      <c r="D12469" s="749" t="s">
        <v>31870</v>
      </c>
      <c r="E12469" s="749" t="s">
        <v>31871</v>
      </c>
      <c r="F12469" s="749" t="s">
        <v>31866</v>
      </c>
      <c r="I12469" s="749" t="s">
        <v>52</v>
      </c>
      <c r="J12469" s="749" t="n">
        <v>42.62</v>
      </c>
    </row>
    <row collapsed="false" customFormat="false" customHeight="true" hidden="true" ht="12.75" outlineLevel="0" r="12470">
      <c r="A12470" s="749" t="s">
        <v>31873</v>
      </c>
      <c r="B12470" s="749" t="str">
        <f aca="false">C12470&amp;D12470&amp;E12470&amp;F12470&amp;G12470&amp;H12470</f>
        <v>PATIO DE CONCRETO IMPORTADO DE USINA,NA ESPESSURA DE 12CM,NO TRACO 1:2:3 EM VOLUME, FORMANDO QUADROS DE 1,50X1,50M, COMSARRAFOS DE MADEIRA INCORPORADOS, EXCLUSIVE PREPARO DO TERRENO</v>
      </c>
      <c r="C12470" s="749" t="s">
        <v>31874</v>
      </c>
      <c r="D12470" s="749" t="s">
        <v>31870</v>
      </c>
      <c r="E12470" s="749" t="s">
        <v>31871</v>
      </c>
      <c r="F12470" s="749" t="s">
        <v>31866</v>
      </c>
      <c r="I12470" s="749" t="s">
        <v>52</v>
      </c>
      <c r="J12470" s="749" t="n">
        <v>51.2</v>
      </c>
    </row>
    <row collapsed="false" customFormat="false" customHeight="true" hidden="true" ht="12.75" outlineLevel="0" r="12471">
      <c r="A12471" s="749" t="s">
        <v>31875</v>
      </c>
      <c r="B12471" s="749" t="str">
        <f aca="false">C12471&amp;D12471&amp;E12471&amp;F12471&amp;G12471&amp;H12471</f>
        <v>PATIO DE CONCRETO IMPORTADO DE USINA,NA ESPESSURA DE 12CM,NO TRACO 1:2:3 EM VOLUME, FORMANDO QUADROS DE 1,50X1,50M, COMSARRAFOS DE MADEIRA INCORPORADOS, EXCLUSIVE PREPARO DO TERRENO</v>
      </c>
      <c r="C12471" s="749" t="s">
        <v>31874</v>
      </c>
      <c r="D12471" s="749" t="s">
        <v>31870</v>
      </c>
      <c r="E12471" s="749" t="s">
        <v>31871</v>
      </c>
      <c r="F12471" s="749" t="s">
        <v>31866</v>
      </c>
      <c r="I12471" s="749" t="s">
        <v>52</v>
      </c>
      <c r="J12471" s="749" t="n">
        <v>48.59</v>
      </c>
    </row>
    <row collapsed="false" customFormat="false" customHeight="true" hidden="true" ht="12.75" outlineLevel="0" r="12472">
      <c r="A12472" s="749" t="s">
        <v>31876</v>
      </c>
      <c r="B12472" s="749" t="str">
        <f aca="false">C12472&amp;D12472&amp;E12472&amp;F12472&amp;G12472&amp;H12472</f>
        <v>PATIO DE CONCRETO IMPORTADO DE USINA,NA ESPESSURA DE 15CM,NO TRACO 1:2:3 EM VOLUME, FORMANDO QUADROS DE 1,50X1,50M, COMSARRAFOS DE MADEIRA INCORPORADOS, EXCLUSIVE PREPARO DO TERRENO</v>
      </c>
      <c r="C12472" s="749" t="s">
        <v>31877</v>
      </c>
      <c r="D12472" s="749" t="s">
        <v>31870</v>
      </c>
      <c r="E12472" s="749" t="s">
        <v>31871</v>
      </c>
      <c r="F12472" s="749" t="s">
        <v>31866</v>
      </c>
      <c r="I12472" s="749" t="s">
        <v>52</v>
      </c>
      <c r="J12472" s="749" t="n">
        <v>60.42</v>
      </c>
    </row>
    <row collapsed="false" customFormat="false" customHeight="true" hidden="true" ht="12.75" outlineLevel="0" r="12473">
      <c r="A12473" s="749" t="s">
        <v>31878</v>
      </c>
      <c r="B12473" s="749" t="str">
        <f aca="false">C12473&amp;D12473&amp;E12473&amp;F12473&amp;G12473&amp;H12473</f>
        <v>PATIO DE CONCRETO IMPORTADO DE USINA,NA ESPESSURA DE 15CM,NO TRACO 1:2:3 EM VOLUME, FORMANDO QUADROS DE 1,50X1,50M, COMSARRAFOS DE MADEIRA INCORPORADOS, EXCLUSIVE PREPARO DO TERRENO</v>
      </c>
      <c r="C12473" s="749" t="s">
        <v>31877</v>
      </c>
      <c r="D12473" s="749" t="s">
        <v>31870</v>
      </c>
      <c r="E12473" s="749" t="s">
        <v>31871</v>
      </c>
      <c r="F12473" s="749" t="s">
        <v>31866</v>
      </c>
      <c r="I12473" s="749" t="s">
        <v>52</v>
      </c>
      <c r="J12473" s="749" t="n">
        <v>57.54</v>
      </c>
    </row>
    <row collapsed="false" customFormat="false" customHeight="true" hidden="true" ht="63.75" outlineLevel="0" r="12474">
      <c r="A12474" s="749" t="s">
        <v>31879</v>
      </c>
      <c r="B12474" s="758" t="str">
        <f aca="false">C12474&amp;D12474&amp;E12474&amp;F12474&amp;G12474&amp;H12474</f>
        <v>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v>
      </c>
      <c r="C12474" s="749" t="s">
        <v>31880</v>
      </c>
      <c r="D12474" s="749" t="s">
        <v>31881</v>
      </c>
      <c r="E12474" s="749" t="s">
        <v>31882</v>
      </c>
      <c r="F12474" s="749" t="s">
        <v>31883</v>
      </c>
      <c r="G12474" s="749" t="s">
        <v>31884</v>
      </c>
      <c r="H12474" s="749" t="s">
        <v>31885</v>
      </c>
      <c r="I12474" s="749" t="s">
        <v>52</v>
      </c>
      <c r="J12474" s="749" t="n">
        <v>24.47</v>
      </c>
    </row>
    <row collapsed="false" customFormat="false" customHeight="true" hidden="true" ht="63.75" outlineLevel="0" r="12475">
      <c r="A12475" s="749" t="s">
        <v>31886</v>
      </c>
      <c r="B12475" s="758" t="str">
        <f aca="false">C12475&amp;D12475&amp;E12475&amp;F12475&amp;G12475&amp;H12475</f>
        <v>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v>
      </c>
      <c r="C12475" s="749" t="s">
        <v>31880</v>
      </c>
      <c r="D12475" s="749" t="s">
        <v>31881</v>
      </c>
      <c r="E12475" s="749" t="s">
        <v>31882</v>
      </c>
      <c r="F12475" s="749" t="s">
        <v>31883</v>
      </c>
      <c r="G12475" s="749" t="s">
        <v>31884</v>
      </c>
      <c r="H12475" s="749" t="s">
        <v>31885</v>
      </c>
      <c r="I12475" s="749" t="s">
        <v>52</v>
      </c>
      <c r="J12475" s="749" t="n">
        <v>21.98</v>
      </c>
    </row>
    <row collapsed="false" customFormat="false" customHeight="true" hidden="true" ht="63.75" outlineLevel="0" r="12476">
      <c r="A12476" s="749" t="s">
        <v>31887</v>
      </c>
      <c r="B12476" s="758" t="str">
        <f aca="false">C12476&amp;D12476&amp;E12476&amp;F12476&amp;G12476&amp;H12476</f>
        <v>PISO DE CONCRETO ARMADO MONOLITICO,C/JUNTA FRIA,ALISADO C/REGUA VIBRATORIA,ESPESSURA 10CM,SOBRE TERRENO ACERTADO E SOBRE LASTRO DE BRITA,EXCLUSIVE ACERTO DO TERRENO,INCLUSIVE BRITA,LONA DE TECIDO RESINADO,TELA SOLDADA 15X15CM #4,2MM(DUPLA),CONCRETO USINADO RESISTENCIA A COMPRESSAO 20MPA C/TRANSPORTE DO CONCRETO E TODA A MAO-DE-OBRA E EQUIPAMENTOS NECESSARIOS</v>
      </c>
      <c r="C12476" s="749" t="s">
        <v>31888</v>
      </c>
      <c r="D12476" s="749" t="s">
        <v>31889</v>
      </c>
      <c r="E12476" s="749" t="s">
        <v>31890</v>
      </c>
      <c r="F12476" s="749" t="s">
        <v>31891</v>
      </c>
      <c r="G12476" s="749" t="s">
        <v>31892</v>
      </c>
      <c r="H12476" s="749" t="s">
        <v>31893</v>
      </c>
      <c r="I12476" s="749" t="s">
        <v>52</v>
      </c>
      <c r="J12476" s="749" t="n">
        <v>80.69</v>
      </c>
    </row>
    <row collapsed="false" customFormat="false" customHeight="true" hidden="true" ht="63.75" outlineLevel="0" r="12477">
      <c r="A12477" s="749" t="s">
        <v>31894</v>
      </c>
      <c r="B12477" s="758" t="str">
        <f aca="false">C12477&amp;D12477&amp;E12477&amp;F12477&amp;G12477&amp;H12477</f>
        <v>PISO DE CONCRETO ARMADO MONOLITICO,C/JUNTA FRIA,ALISADO C/REGUA VIBRATORIA,ESPESSURA 10CM,SOBRE TERRENO ACERTADO E SOBRE LASTRO DE BRITA,EXCLUSIVE ACERTO DO TERRENO,INCLUSIVE BRITA,LONA DE TECIDO RESINADO,TELA SOLDADA 15X15CM #4,2MM(DUPLA),CONCRETO USINADO RESISTENCIA A COMPRESSAO 20MPA C/TRANSPORTE DO CONCRETO E TODA A MAO-DE-OBRA E EQUIPAMENTOS NECESSARIOS</v>
      </c>
      <c r="C12477" s="749" t="s">
        <v>31888</v>
      </c>
      <c r="D12477" s="749" t="s">
        <v>31889</v>
      </c>
      <c r="E12477" s="749" t="s">
        <v>31890</v>
      </c>
      <c r="F12477" s="749" t="s">
        <v>31891</v>
      </c>
      <c r="G12477" s="749" t="s">
        <v>31892</v>
      </c>
      <c r="H12477" s="749" t="s">
        <v>31893</v>
      </c>
      <c r="I12477" s="749" t="s">
        <v>52</v>
      </c>
      <c r="J12477" s="749" t="n">
        <v>75.98</v>
      </c>
    </row>
    <row collapsed="false" customFormat="false" customHeight="true" hidden="true" ht="63.75" outlineLevel="0" r="12478">
      <c r="A12478" s="749" t="s">
        <v>31895</v>
      </c>
      <c r="B12478" s="758" t="str">
        <f aca="false">C12478&amp;D12478&amp;E12478&amp;F12478&amp;G12478&amp;H12478</f>
        <v>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 E TODA A MAO-DE-OBRA E EQUIPAMENTOS NECESSARIOS</v>
      </c>
      <c r="C12478" s="749" t="s">
        <v>31896</v>
      </c>
      <c r="D12478" s="749" t="s">
        <v>31897</v>
      </c>
      <c r="E12478" s="749" t="s">
        <v>31898</v>
      </c>
      <c r="F12478" s="749" t="s">
        <v>31899</v>
      </c>
      <c r="G12478" s="749" t="s">
        <v>31900</v>
      </c>
      <c r="H12478" s="749" t="s">
        <v>31901</v>
      </c>
      <c r="I12478" s="749" t="s">
        <v>52</v>
      </c>
      <c r="J12478" s="749" t="n">
        <v>64.64</v>
      </c>
    </row>
    <row collapsed="false" customFormat="false" customHeight="true" hidden="true" ht="63.75" outlineLevel="0" r="12479">
      <c r="A12479" s="749" t="s">
        <v>31902</v>
      </c>
      <c r="B12479" s="758" t="str">
        <f aca="false">C12479&amp;D12479&amp;E12479&amp;F12479&amp;G12479&amp;H12479</f>
        <v>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 E TODA A MAO-DE-OBRA E EQUIPAMENTOS NECESSARIOS</v>
      </c>
      <c r="C12479" s="749" t="s">
        <v>31896</v>
      </c>
      <c r="D12479" s="749" t="s">
        <v>31897</v>
      </c>
      <c r="E12479" s="749" t="s">
        <v>31898</v>
      </c>
      <c r="F12479" s="749" t="s">
        <v>31899</v>
      </c>
      <c r="G12479" s="749" t="s">
        <v>31900</v>
      </c>
      <c r="H12479" s="749" t="s">
        <v>31901</v>
      </c>
      <c r="I12479" s="749" t="s">
        <v>52</v>
      </c>
      <c r="J12479" s="749" t="n">
        <v>60.69</v>
      </c>
    </row>
    <row collapsed="false" customFormat="false" customHeight="true" hidden="true" ht="63.75" outlineLevel="0" r="12480">
      <c r="A12480" s="749" t="s">
        <v>31903</v>
      </c>
      <c r="B12480" s="758" t="str">
        <f aca="false">C12480&amp;D12480&amp;E12480&amp;F12480&amp;G12480&amp;H12480</f>
        <v>PISO CONCRETO COLORIDO(OXIDO FERRO VERMELHO SINTETICO)ARMADO MONOLITICO,JUNTA FRIA,ALISADO C/REGUA VIBRATORIA,ESP.10CM,SOBRE TERRENO ACERTADO E SOBRE LASTRO BRITA, EXCL.ACERTO TERRENO,INCL.BRITA,LONA TECIDO RESINADO, TELA SOLD.15X15CM #4,2MM(DUPLA),CONCRETO PREP.C/BETONEIRA,RESIST.COMPRESSAO 20MPAC/TRANSP.CONCRETO TODA MAO-DE-OBRA EQUIPAMENTOS NECESSARIOS</v>
      </c>
      <c r="C12480" s="749" t="s">
        <v>31904</v>
      </c>
      <c r="D12480" s="749" t="s">
        <v>31905</v>
      </c>
      <c r="E12480" s="749" t="s">
        <v>31906</v>
      </c>
      <c r="F12480" s="749" t="s">
        <v>31907</v>
      </c>
      <c r="G12480" s="749" t="s">
        <v>31908</v>
      </c>
      <c r="H12480" s="749" t="s">
        <v>31909</v>
      </c>
      <c r="I12480" s="749" t="s">
        <v>52</v>
      </c>
      <c r="J12480" s="749" t="n">
        <v>97.26</v>
      </c>
    </row>
    <row collapsed="false" customFormat="false" customHeight="true" hidden="true" ht="63.75" outlineLevel="0" r="12481">
      <c r="A12481" s="749" t="s">
        <v>31910</v>
      </c>
      <c r="B12481" s="758" t="str">
        <f aca="false">C12481&amp;D12481&amp;E12481&amp;F12481&amp;G12481&amp;H12481</f>
        <v>PISO CONCRETO COLORIDO(OXIDO FERRO VERMELHO SINTETICO)ARMADO MONOLITICO,JUNTA FRIA,ALISADO C/REGUA VIBRATORIA,ESP.10CM,SOBRE TERRENO ACERTADO E SOBRE LASTRO BRITA, EXCL.ACERTO TERRENO,INCL.BRITA,LONA TECIDO RESINADO, TELA SOLD.15X15CM #4,2MM(DUPLA),CONCRETO PREP.C/BETONEIRA,RESIST.COMPRESSAO 20MPAC/TRANSP.CONCRETO TODA MAO-DE-OBRA EQUIPAMENTOS NECESSARIOS</v>
      </c>
      <c r="C12481" s="749" t="s">
        <v>31904</v>
      </c>
      <c r="D12481" s="749" t="s">
        <v>31905</v>
      </c>
      <c r="E12481" s="749" t="s">
        <v>31906</v>
      </c>
      <c r="F12481" s="749" t="s">
        <v>31907</v>
      </c>
      <c r="G12481" s="749" t="s">
        <v>31908</v>
      </c>
      <c r="H12481" s="749" t="s">
        <v>31909</v>
      </c>
      <c r="I12481" s="749" t="s">
        <v>52</v>
      </c>
      <c r="J12481" s="749" t="n">
        <v>90.2</v>
      </c>
    </row>
    <row collapsed="false" customFormat="false" customHeight="true" hidden="true" ht="63.75" outlineLevel="0" r="12482">
      <c r="A12482" s="749" t="s">
        <v>31911</v>
      </c>
      <c r="B12482" s="758" t="str">
        <f aca="false">C12482&amp;D12482&amp;E12482&amp;F12482&amp;G12482&amp;H12482</f>
        <v>PISO CONCRETO COLORIDO(OXIDO FERRO VERMELHO SINTETICO)ARMADO MONOLITICO,JUNTA FRIA,ALISADO C/REGUA VIBRATORIA,ESP.10CM,SOBRE TERRENO ACERTADO E SOBRE LASTRO DE BRITA, EXCL.ACERTODO TERRENO E TELA,INCL.BRITA E LONA TECIDO RESINADO,CONCRETO PREPARADO C/BETONEIRA, RESIST.COMPRESSAO 20MPA C/TRANSPORTE CONCRETO E TODA MAO-DE-OBRA E EQUIPAMENTOS NECESSARIOS</v>
      </c>
      <c r="C12482" s="749" t="s">
        <v>31904</v>
      </c>
      <c r="D12482" s="749" t="s">
        <v>31905</v>
      </c>
      <c r="E12482" s="749" t="s">
        <v>31912</v>
      </c>
      <c r="F12482" s="749" t="s">
        <v>31913</v>
      </c>
      <c r="G12482" s="749" t="s">
        <v>31914</v>
      </c>
      <c r="H12482" s="749" t="s">
        <v>31915</v>
      </c>
      <c r="I12482" s="749" t="s">
        <v>52</v>
      </c>
      <c r="J12482" s="749" t="n">
        <v>82.85</v>
      </c>
    </row>
    <row collapsed="false" customFormat="false" customHeight="true" hidden="true" ht="63.75" outlineLevel="0" r="12483">
      <c r="A12483" s="749" t="s">
        <v>31916</v>
      </c>
      <c r="B12483" s="758" t="str">
        <f aca="false">C12483&amp;D12483&amp;E12483&amp;F12483&amp;G12483&amp;H12483</f>
        <v>PISO CONCRETO COLORIDO(OXIDO FERRO VERMELHO SINTETICO)ARMADO MONOLITICO,JUNTA FRIA,ALISADO C/REGUA VIBRATORIA,ESP.10CM,SOBRE TERRENO ACERTADO E SOBRE LASTRO DE BRITA, EXCL.ACERTODO TERRENO E TELA,INCL.BRITA E LONA TECIDO RESINADO,CONCRETO PREPARADO C/BETONEIRA, RESIST.COMPRESSAO 20MPA C/TRANSPORTE CONCRETO E TODA MAO-DE-OBRA E EQUIPAMENTOS NECESSARIOS</v>
      </c>
      <c r="C12483" s="749" t="s">
        <v>31904</v>
      </c>
      <c r="D12483" s="749" t="s">
        <v>31905</v>
      </c>
      <c r="E12483" s="749" t="s">
        <v>31912</v>
      </c>
      <c r="F12483" s="749" t="s">
        <v>31913</v>
      </c>
      <c r="G12483" s="749" t="s">
        <v>31914</v>
      </c>
      <c r="H12483" s="749" t="s">
        <v>31915</v>
      </c>
      <c r="I12483" s="749" t="s">
        <v>52</v>
      </c>
      <c r="J12483" s="749" t="n">
        <v>76.23</v>
      </c>
    </row>
    <row collapsed="false" customFormat="false" customHeight="true" hidden="true" ht="63.75" outlineLevel="0" r="12484">
      <c r="A12484" s="749" t="s">
        <v>31917</v>
      </c>
      <c r="B12484" s="758" t="str">
        <f aca="false">C12484&amp;D12484&amp;E12484&amp;F12484&amp;G12484&amp;H12484</f>
        <v>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 E CONCRETO E TODA A MAO-DE-OBRA E EQUIPAMENTOS NECESSARIOS</v>
      </c>
      <c r="C12484" s="749" t="s">
        <v>31918</v>
      </c>
      <c r="D12484" s="749" t="s">
        <v>31919</v>
      </c>
      <c r="E12484" s="749" t="s">
        <v>31920</v>
      </c>
      <c r="F12484" s="749" t="s">
        <v>31921</v>
      </c>
      <c r="G12484" s="749" t="s">
        <v>31892</v>
      </c>
      <c r="H12484" s="749" t="s">
        <v>31922</v>
      </c>
      <c r="I12484" s="749" t="s">
        <v>52</v>
      </c>
      <c r="J12484" s="749" t="n">
        <v>96.21</v>
      </c>
    </row>
    <row collapsed="false" customFormat="false" customHeight="true" hidden="true" ht="63.75" outlineLevel="0" r="12485">
      <c r="A12485" s="749" t="s">
        <v>31923</v>
      </c>
      <c r="B12485" s="758" t="str">
        <f aca="false">C12485&amp;D12485&amp;E12485&amp;F12485&amp;G12485&amp;H12485</f>
        <v>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 E CONCRETO E TODA A MAO-DE-OBRA E EQUIPAMENTOS NECESSARIOS</v>
      </c>
      <c r="C12485" s="749" t="s">
        <v>31918</v>
      </c>
      <c r="D12485" s="749" t="s">
        <v>31919</v>
      </c>
      <c r="E12485" s="749" t="s">
        <v>31920</v>
      </c>
      <c r="F12485" s="749" t="s">
        <v>31921</v>
      </c>
      <c r="G12485" s="749" t="s">
        <v>31892</v>
      </c>
      <c r="H12485" s="749" t="s">
        <v>31922</v>
      </c>
      <c r="I12485" s="749" t="s">
        <v>52</v>
      </c>
      <c r="J12485" s="749" t="n">
        <v>91.5</v>
      </c>
    </row>
    <row collapsed="false" customFormat="false" customHeight="true" hidden="true" ht="63.75" outlineLevel="0" r="12486">
      <c r="A12486" s="749" t="s">
        <v>31924</v>
      </c>
      <c r="B12486" s="758" t="str">
        <f aca="false">C12486&amp;D12486&amp;E12486&amp;F12486&amp;G12486&amp;H12486</f>
        <v>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 DO CONCRETO E TODA A MAO-DE-OBRA E EQUIPAMENTOS NECESSARIOS</v>
      </c>
      <c r="C12486" s="749" t="s">
        <v>31896</v>
      </c>
      <c r="D12486" s="749" t="s">
        <v>31925</v>
      </c>
      <c r="E12486" s="749" t="s">
        <v>31898</v>
      </c>
      <c r="F12486" s="749" t="s">
        <v>31926</v>
      </c>
      <c r="G12486" s="749" t="s">
        <v>31927</v>
      </c>
      <c r="H12486" s="749" t="s">
        <v>31893</v>
      </c>
      <c r="I12486" s="749" t="s">
        <v>52</v>
      </c>
      <c r="J12486" s="749" t="n">
        <v>84.6</v>
      </c>
    </row>
    <row collapsed="false" customFormat="false" customHeight="true" hidden="true" ht="63.75" outlineLevel="0" r="12487">
      <c r="A12487" s="749" t="s">
        <v>31928</v>
      </c>
      <c r="B12487" s="758" t="str">
        <f aca="false">C12487&amp;D12487&amp;E12487&amp;F12487&amp;G12487&amp;H12487</f>
        <v>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 DO CONCRETO E TODA A MAO-DE-OBRA E EQUIPAMENTOS NECESSARIOS</v>
      </c>
      <c r="C12487" s="749" t="s">
        <v>31896</v>
      </c>
      <c r="D12487" s="749" t="s">
        <v>31925</v>
      </c>
      <c r="E12487" s="749" t="s">
        <v>31898</v>
      </c>
      <c r="F12487" s="749" t="s">
        <v>31926</v>
      </c>
      <c r="G12487" s="749" t="s">
        <v>31927</v>
      </c>
      <c r="H12487" s="749" t="s">
        <v>31893</v>
      </c>
      <c r="I12487" s="749" t="s">
        <v>52</v>
      </c>
      <c r="J12487" s="749" t="n">
        <v>79.96</v>
      </c>
    </row>
    <row collapsed="false" customFormat="false" customHeight="true" hidden="true" ht="63.75" outlineLevel="0" r="12488">
      <c r="A12488" s="749" t="s">
        <v>31929</v>
      </c>
      <c r="B12488" s="758" t="str">
        <f aca="false">C12488&amp;D12488&amp;E12488&amp;F12488&amp;G12488&amp;H12488</f>
        <v>PISO DE CONCRETO ARMADO MONOLITICO,C/JUNTA FRIA,ALISADO C/REGUA VIBRATORIA,ESPESSURA 20CM,SOBRE TERRENO ACERTADO E SOBRE LASTRO DE BRITA,EXCLUSIVE ACERTO DO TERRENO,INCLUSIVE BRITA,LONA DE TECIDO RESINADO,TELA SOLDADA 15X15CM #4,2MM(DUPLA),CONCRETO USINADO RESISTENCIA A COMPRESSAO 20MPA C/TRANSPORTE DE CONCRETO E TODA A MAO-DE-OBRA E EQUIPAMENTOS NECESSARIOS</v>
      </c>
      <c r="C12488" s="749" t="s">
        <v>31888</v>
      </c>
      <c r="D12488" s="749" t="s">
        <v>31930</v>
      </c>
      <c r="E12488" s="749" t="s">
        <v>31890</v>
      </c>
      <c r="F12488" s="749" t="s">
        <v>31891</v>
      </c>
      <c r="G12488" s="749" t="s">
        <v>31892</v>
      </c>
      <c r="H12488" s="749" t="s">
        <v>31931</v>
      </c>
      <c r="I12488" s="749" t="s">
        <v>52</v>
      </c>
      <c r="J12488" s="749" t="n">
        <v>112.5</v>
      </c>
    </row>
    <row collapsed="false" customFormat="false" customHeight="true" hidden="true" ht="63.75" outlineLevel="0" r="12489">
      <c r="A12489" s="749" t="s">
        <v>31932</v>
      </c>
      <c r="B12489" s="758" t="str">
        <f aca="false">C12489&amp;D12489&amp;E12489&amp;F12489&amp;G12489&amp;H12489</f>
        <v>PISO DE CONCRETO ARMADO MONOLITICO,C/JUNTA FRIA,ALISADO C/REGUA VIBRATORIA,ESPESSURA 20CM,SOBRE TERRENO ACERTADO E SOBRE LASTRO DE BRITA,EXCLUSIVE ACERTO DO TERRENO,INCLUSIVE BRITA,LONA DE TECIDO RESINADO,TELA SOLDADA 15X15CM #4,2MM(DUPLA),CONCRETO USINADO RESISTENCIA A COMPRESSAO 20MPA C/TRANSPORTE DE CONCRETO E TODA A MAO-DE-OBRA E EQUIPAMENTOS NECESSARIOS</v>
      </c>
      <c r="C12489" s="749" t="s">
        <v>31888</v>
      </c>
      <c r="D12489" s="749" t="s">
        <v>31930</v>
      </c>
      <c r="E12489" s="749" t="s">
        <v>31890</v>
      </c>
      <c r="F12489" s="749" t="s">
        <v>31891</v>
      </c>
      <c r="G12489" s="749" t="s">
        <v>31892</v>
      </c>
      <c r="H12489" s="749" t="s">
        <v>31931</v>
      </c>
      <c r="I12489" s="749" t="s">
        <v>52</v>
      </c>
      <c r="J12489" s="749" t="n">
        <v>107.79</v>
      </c>
    </row>
    <row collapsed="false" customFormat="false" customHeight="true" hidden="true" ht="63.75" outlineLevel="0" r="12490">
      <c r="A12490" s="749" t="s">
        <v>31933</v>
      </c>
      <c r="B12490" s="758" t="str">
        <f aca="false">C12490&amp;D12490&amp;E12490&amp;F12490&amp;G12490&amp;H12490</f>
        <v>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 E TODA A MAO-DE-OBRA E EQUIPAMENTOS NECESSARIOS</v>
      </c>
      <c r="C12490" s="749" t="s">
        <v>31896</v>
      </c>
      <c r="D12490" s="749" t="s">
        <v>31934</v>
      </c>
      <c r="E12490" s="749" t="s">
        <v>31898</v>
      </c>
      <c r="F12490" s="749" t="s">
        <v>31899</v>
      </c>
      <c r="G12490" s="749" t="s">
        <v>31900</v>
      </c>
      <c r="H12490" s="749" t="s">
        <v>31901</v>
      </c>
      <c r="I12490" s="749" t="s">
        <v>52</v>
      </c>
      <c r="J12490" s="749" t="n">
        <v>101.38</v>
      </c>
    </row>
    <row collapsed="false" customFormat="false" customHeight="true" hidden="true" ht="63.75" outlineLevel="0" r="12491">
      <c r="A12491" s="749" t="s">
        <v>31935</v>
      </c>
      <c r="B12491" s="758" t="str">
        <f aca="false">C12491&amp;D12491&amp;E12491&amp;F12491&amp;G12491&amp;H12491</f>
        <v>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 E TODA A MAO-DE-OBRA E EQUIPAMENTOS NECESSARIOS</v>
      </c>
      <c r="C12491" s="749" t="s">
        <v>31896</v>
      </c>
      <c r="D12491" s="749" t="s">
        <v>31934</v>
      </c>
      <c r="E12491" s="749" t="s">
        <v>31898</v>
      </c>
      <c r="F12491" s="749" t="s">
        <v>31899</v>
      </c>
      <c r="G12491" s="749" t="s">
        <v>31900</v>
      </c>
      <c r="H12491" s="749" t="s">
        <v>31901</v>
      </c>
      <c r="I12491" s="749" t="s">
        <v>52</v>
      </c>
      <c r="J12491" s="749" t="n">
        <v>96.66</v>
      </c>
    </row>
    <row collapsed="false" customFormat="false" customHeight="true" hidden="true" ht="12.75" outlineLevel="0" r="12492">
      <c r="A12492" s="749" t="s">
        <v>31936</v>
      </c>
      <c r="B12492" s="749" t="str">
        <f aca="false">C12492&amp;D12492&amp;E12492&amp;F12492&amp;G12492&amp;H12492</f>
        <v>CAMADA IMPERMEABILIZADORA DE PISO,DE CONCRETO SIMPLES,COM 8CM DE ESPESSURA,NO TRACO 1:3:4,COM IMPERMEABILIZANTE DE PEGANORMAL ADICIONADO A AGUA DA MISTURA DO CONCRETO NA DOSAGEM 1:12</v>
      </c>
      <c r="C12492" s="749" t="s">
        <v>31937</v>
      </c>
      <c r="D12492" s="749" t="s">
        <v>31938</v>
      </c>
      <c r="E12492" s="749" t="s">
        <v>31939</v>
      </c>
      <c r="F12492" s="749" t="s">
        <v>31940</v>
      </c>
      <c r="I12492" s="749" t="s">
        <v>52</v>
      </c>
      <c r="J12492" s="749" t="n">
        <v>24.1</v>
      </c>
    </row>
    <row collapsed="false" customFormat="false" customHeight="true" hidden="true" ht="12.75" outlineLevel="0" r="12493">
      <c r="A12493" s="749" t="s">
        <v>31941</v>
      </c>
      <c r="B12493" s="749" t="str">
        <f aca="false">C12493&amp;D12493&amp;E12493&amp;F12493&amp;G12493&amp;H12493</f>
        <v>CAMADA IMPERMEABILIZADORA DE PISO,DE CONCRETO SIMPLES,COM 8CM DE ESPESSURA,NO TRACO 1:3:4,COM IMPERMEABILIZANTE DE PEGANORMAL ADICIONADO A AGUA DA MISTURA DO CONCRETO NA DOSAGEM 1:12</v>
      </c>
      <c r="C12493" s="749" t="s">
        <v>31937</v>
      </c>
      <c r="D12493" s="749" t="s">
        <v>31938</v>
      </c>
      <c r="E12493" s="749" t="s">
        <v>31939</v>
      </c>
      <c r="F12493" s="749" t="s">
        <v>31940</v>
      </c>
      <c r="I12493" s="749" t="s">
        <v>52</v>
      </c>
      <c r="J12493" s="749" t="n">
        <v>23.08</v>
      </c>
    </row>
    <row collapsed="false" customFormat="false" customHeight="true" hidden="true" ht="12.75" outlineLevel="0" r="12494">
      <c r="A12494" s="749" t="s">
        <v>31942</v>
      </c>
      <c r="B12494" s="749" t="str">
        <f aca="false">C12494&amp;D12494&amp;E12494&amp;F12494&amp;G12494&amp;H12494</f>
        <v>CAMADA IMPERMEABILIZADORA DE PISO,DE CONCRETO SIMPLES,COM 10CM DE ESPESSURA,NO TRACO 1:3:4,COM IMPERMEABILIZANTE DE PEGA NORMAL ADICIONADO A AGUA DA MISTURA DO CONCRETO NA DOSAGEM1:12</v>
      </c>
      <c r="C12494" s="749" t="s">
        <v>31943</v>
      </c>
      <c r="D12494" s="749" t="s">
        <v>31944</v>
      </c>
      <c r="E12494" s="749" t="s">
        <v>31945</v>
      </c>
      <c r="F12494" s="759" t="s">
        <v>31946</v>
      </c>
      <c r="I12494" s="749" t="s">
        <v>52</v>
      </c>
      <c r="J12494" s="749" t="n">
        <v>29.92</v>
      </c>
    </row>
    <row collapsed="false" customFormat="false" customHeight="true" hidden="true" ht="12.75" outlineLevel="0" r="12495">
      <c r="A12495" s="749" t="s">
        <v>31947</v>
      </c>
      <c r="B12495" s="749" t="str">
        <f aca="false">C12495&amp;D12495&amp;E12495&amp;F12495&amp;G12495&amp;H12495</f>
        <v>CAMADA IMPERMEABILIZADORA DE PISO,DE CONCRETO SIMPLES,COM 10CM DE ESPESSURA,NO TRACO 1:3:4,COM IMPERMEABILIZANTE DE PEGA NORMAL ADICIONADO A AGUA DA MISTURA DO CONCRETO NA DOSAGEM1:12</v>
      </c>
      <c r="C12495" s="749" t="s">
        <v>31943</v>
      </c>
      <c r="D12495" s="749" t="s">
        <v>31944</v>
      </c>
      <c r="E12495" s="749" t="s">
        <v>31945</v>
      </c>
      <c r="F12495" s="759" t="s">
        <v>31946</v>
      </c>
      <c r="I12495" s="749" t="s">
        <v>52</v>
      </c>
      <c r="J12495" s="749" t="n">
        <v>28.65</v>
      </c>
    </row>
    <row collapsed="false" customFormat="false" customHeight="true" hidden="true" ht="51" outlineLevel="0" r="12496">
      <c r="A12496" s="749" t="s">
        <v>31948</v>
      </c>
      <c r="B12496" s="758" t="str">
        <f aca="false">C12496&amp;D12496&amp;E12496&amp;F12496&amp;G12496&amp;H12496</f>
        <v>PISO DE MARMORITE,COMPREENDENDO:A)LASTRO,COM 4CM DE ESPESSURA MEDIA,DE ARGAMASSA DE CIMENTO E AREIA GROSSA,NO TRACO 1:4;B)CAMADA DE MARMORITE,COM 1CM DE ESPESSURA,FEITA COM GRANA Nº1 DE MARMORE BRANCO NACIONAL E CIMENTO,SUPERFICIE ESTUCADAAPOS A FUNDICAO,COM 3 POLIMENTOS MECANICOS,EXCLUSIVE JUNTA</v>
      </c>
      <c r="C12496" s="749" t="s">
        <v>31949</v>
      </c>
      <c r="D12496" s="749" t="s">
        <v>31950</v>
      </c>
      <c r="E12496" s="749" t="s">
        <v>31951</v>
      </c>
      <c r="F12496" s="749" t="s">
        <v>31952</v>
      </c>
      <c r="G12496" s="749" t="s">
        <v>31953</v>
      </c>
      <c r="I12496" s="749" t="s">
        <v>52</v>
      </c>
      <c r="J12496" s="749" t="n">
        <v>58.82</v>
      </c>
    </row>
    <row collapsed="false" customFormat="false" customHeight="true" hidden="true" ht="51" outlineLevel="0" r="12497">
      <c r="A12497" s="749" t="s">
        <v>31954</v>
      </c>
      <c r="B12497" s="758" t="str">
        <f aca="false">C12497&amp;D12497&amp;E12497&amp;F12497&amp;G12497&amp;H12497</f>
        <v>PISO DE MARMORITE,COMPREENDENDO:A)LASTRO,COM 4CM DE ESPESSURA MEDIA,DE ARGAMASSA DE CIMENTO E AREIA GROSSA,NO TRACO 1:4;B)CAMADA DE MARMORITE,COM 1CM DE ESPESSURA,FEITA COM GRANA Nº1 DE MARMORE BRANCO NACIONAL E CIMENTO,SUPERFICIE ESTUCADAAPOS A FUNDICAO,COM 3 POLIMENTOS MECANICOS,EXCLUSIVE JUNTA</v>
      </c>
      <c r="C12497" s="749" t="s">
        <v>31949</v>
      </c>
      <c r="D12497" s="749" t="s">
        <v>31950</v>
      </c>
      <c r="E12497" s="749" t="s">
        <v>31951</v>
      </c>
      <c r="F12497" s="749" t="s">
        <v>31952</v>
      </c>
      <c r="G12497" s="749" t="s">
        <v>31953</v>
      </c>
      <c r="I12497" s="749" t="s">
        <v>52</v>
      </c>
      <c r="J12497" s="749" t="n">
        <v>54.16</v>
      </c>
    </row>
    <row collapsed="false" customFormat="false" customHeight="true" hidden="true" ht="51" outlineLevel="0" r="12498">
      <c r="A12498" s="749" t="s">
        <v>31955</v>
      </c>
      <c r="B12498" s="758" t="str">
        <f aca="false">C12498&amp;D12498&amp;E12498&amp;F12498&amp;G12498&amp;H12498</f>
        <v>PISO DE MARMORITE,COMPREENDENDO:A)LASTRO,COM 4CM DE ESPESSURA MEDIA,DE ARGAMASSA DE CIMENTO E AREIA GROSSA,NO TRACO 1:4;B) CAMADA DE MARMORITE,COM 1CM DE ESPESSURA,FEITA COM GRANANº1 DE GRANITO PRETO E CIMENTO,SUPERFICIE ESTUCADA APOS AFUNDICAO,COM 3 POLIMENTOS MECANICOS,EXCLUSIVE JUNTA</v>
      </c>
      <c r="C12498" s="749" t="s">
        <v>31949</v>
      </c>
      <c r="D12498" s="749" t="s">
        <v>31950</v>
      </c>
      <c r="E12498" s="749" t="s">
        <v>31956</v>
      </c>
      <c r="F12498" s="749" t="s">
        <v>31957</v>
      </c>
      <c r="G12498" s="749" t="s">
        <v>31958</v>
      </c>
      <c r="I12498" s="749" t="s">
        <v>52</v>
      </c>
      <c r="J12498" s="749" t="n">
        <v>60.71</v>
      </c>
    </row>
    <row collapsed="false" customFormat="false" customHeight="true" hidden="true" ht="51" outlineLevel="0" r="12499">
      <c r="A12499" s="749" t="s">
        <v>31959</v>
      </c>
      <c r="B12499" s="758" t="str">
        <f aca="false">C12499&amp;D12499&amp;E12499&amp;F12499&amp;G12499&amp;H12499</f>
        <v>PISO DE MARMORITE,COMPREENDENDO:A)LASTRO,COM 4CM DE ESPESSURA MEDIA,DE ARGAMASSA DE CIMENTO E AREIA GROSSA,NO TRACO 1:4;B) CAMADA DE MARMORITE,COM 1CM DE ESPESSURA,FEITA COM GRANANº1 DE GRANITO PRETO E CIMENTO,SUPERFICIE ESTUCADA APOS AFUNDICAO,COM 3 POLIMENTOS MECANICOS,EXCLUSIVE JUNTA</v>
      </c>
      <c r="C12499" s="749" t="s">
        <v>31949</v>
      </c>
      <c r="D12499" s="749" t="s">
        <v>31950</v>
      </c>
      <c r="E12499" s="749" t="s">
        <v>31956</v>
      </c>
      <c r="F12499" s="749" t="s">
        <v>31957</v>
      </c>
      <c r="G12499" s="749" t="s">
        <v>31958</v>
      </c>
      <c r="I12499" s="749" t="s">
        <v>52</v>
      </c>
      <c r="J12499" s="749" t="n">
        <v>56.06</v>
      </c>
    </row>
    <row collapsed="false" customFormat="false" customHeight="true" hidden="true" ht="51" outlineLevel="0" r="12500">
      <c r="A12500" s="749" t="s">
        <v>31960</v>
      </c>
      <c r="B12500" s="758" t="str">
        <f aca="false">C12500&amp;D12500&amp;E12500&amp;F12500&amp;G12500&amp;H12500</f>
        <v>PISO DE GRANITINA,COMPREENDENDO:A)LASTRO,COM 4CM DE ESPESSURA MEDIA,DE ARGAMASSA DE CIMENTO E AREIA GROSSA,NO TRACO 1:4;B) CAMADA DE GRANITINA,COM 3CM DE ESPESSURA,FEITA COM GRANA Nº1 DE GRANITO PRETO E CIMENTO,SUPERFICIE ESTUCADA APOS AFUNDICAO,SEM POLIMENTO</v>
      </c>
      <c r="C12500" s="749" t="s">
        <v>31961</v>
      </c>
      <c r="D12500" s="749" t="s">
        <v>31950</v>
      </c>
      <c r="E12500" s="749" t="s">
        <v>31962</v>
      </c>
      <c r="F12500" s="749" t="s">
        <v>31963</v>
      </c>
      <c r="G12500" s="749" t="s">
        <v>31964</v>
      </c>
      <c r="I12500" s="749" t="s">
        <v>52</v>
      </c>
      <c r="J12500" s="749" t="n">
        <v>52.99</v>
      </c>
    </row>
    <row collapsed="false" customFormat="false" customHeight="true" hidden="true" ht="51" outlineLevel="0" r="12501">
      <c r="A12501" s="749" t="s">
        <v>31965</v>
      </c>
      <c r="B12501" s="758" t="str">
        <f aca="false">C12501&amp;D12501&amp;E12501&amp;F12501&amp;G12501&amp;H12501</f>
        <v>PISO DE GRANITINA,COMPREENDENDO:A)LASTRO,COM 4CM DE ESPESSURA MEDIA,DE ARGAMASSA DE CIMENTO E AREIA GROSSA,NO TRACO 1:4;B) CAMADA DE GRANITINA,COM 3CM DE ESPESSURA,FEITA COM GRANA Nº1 DE GRANITO PRETO E CIMENTO,SUPERFICIE ESTUCADA APOS AFUNDICAO,SEM POLIMENTO</v>
      </c>
      <c r="C12501" s="749" t="s">
        <v>31961</v>
      </c>
      <c r="D12501" s="749" t="s">
        <v>31950</v>
      </c>
      <c r="E12501" s="749" t="s">
        <v>31962</v>
      </c>
      <c r="F12501" s="749" t="s">
        <v>31963</v>
      </c>
      <c r="G12501" s="749" t="s">
        <v>31964</v>
      </c>
      <c r="I12501" s="749" t="s">
        <v>52</v>
      </c>
      <c r="J12501" s="749" t="n">
        <v>48.34</v>
      </c>
    </row>
    <row collapsed="false" customFormat="false" customHeight="true" hidden="true" ht="51" outlineLevel="0" r="12502">
      <c r="A12502" s="749" t="s">
        <v>31966</v>
      </c>
      <c r="B12502" s="758" t="str">
        <f aca="false">C12502&amp;D12502&amp;E12502&amp;F12502&amp;G12502&amp;H12502</f>
        <v>PISO DE GRANITINA,COMPREENDENDO:A)LASTRO,COM 4CM DE ESPESSURA MEDIA,DE ARGAMASSA DE CIMENTO E AREIA GROSSA,NO TRACO 1:4;B) CAMADA DE GRANITINA,COM 3CM DE ESPESSURA,FEITA COM GRANANº1 DE GRANITO VERMELHO E CIMENTO,SUPERFICIE ESTUCADA APOS A FUNDICAO,SEM POLIMENTO</v>
      </c>
      <c r="C12502" s="749" t="s">
        <v>31961</v>
      </c>
      <c r="D12502" s="749" t="s">
        <v>31950</v>
      </c>
      <c r="E12502" s="749" t="s">
        <v>31962</v>
      </c>
      <c r="F12502" s="749" t="s">
        <v>31967</v>
      </c>
      <c r="G12502" s="749" t="s">
        <v>31968</v>
      </c>
      <c r="I12502" s="749" t="s">
        <v>52</v>
      </c>
      <c r="J12502" s="749" t="n">
        <v>58.65</v>
      </c>
    </row>
    <row collapsed="false" customFormat="false" customHeight="true" hidden="true" ht="51" outlineLevel="0" r="12503">
      <c r="A12503" s="749" t="s">
        <v>31969</v>
      </c>
      <c r="B12503" s="758" t="str">
        <f aca="false">C12503&amp;D12503&amp;E12503&amp;F12503&amp;G12503&amp;H12503</f>
        <v>PISO DE GRANITINA,COMPREENDENDO:A)LASTRO,COM 4CM DE ESPESSURA MEDIA,DE ARGAMASSA DE CIMENTO E AREIA GROSSA,NO TRACO 1:4;B) CAMADA DE GRANITINA,COM 3CM DE ESPESSURA,FEITA COM GRANANº1 DE GRANITO VERMELHO E CIMENTO,SUPERFICIE ESTUCADA APOS A FUNDICAO,SEM POLIMENTO</v>
      </c>
      <c r="C12503" s="749" t="s">
        <v>31961</v>
      </c>
      <c r="D12503" s="749" t="s">
        <v>31950</v>
      </c>
      <c r="E12503" s="749" t="s">
        <v>31962</v>
      </c>
      <c r="F12503" s="749" t="s">
        <v>31967</v>
      </c>
      <c r="G12503" s="749" t="s">
        <v>31968</v>
      </c>
      <c r="I12503" s="749" t="s">
        <v>52</v>
      </c>
      <c r="J12503" s="749" t="n">
        <v>54</v>
      </c>
    </row>
    <row collapsed="false" customFormat="false" customHeight="true" hidden="true" ht="12.75" outlineLevel="0" r="12504">
      <c r="A12504" s="749" t="s">
        <v>31970</v>
      </c>
      <c r="B12504" s="749" t="str">
        <f aca="false">C12504&amp;D12504&amp;E12504&amp;F12504&amp;G12504&amp;H12504</f>
        <v>RODAPE DE MARMORITE,FUNDIDO NO LOCAL,COM 10CM DE ALTURA,1CMDE ESPESSURA, TERMINANDO EM CANTO RETO JUNTO AO PISO, FEITOCOM CIMENTO E GRANA Nº1 DE MARMORE BRANCO NACIONAL, COM POLIMENTO MANUAL,O MARMORITE E EXECUTADO SOBRE EMBOCO PREVIO NAO INCLUIDO NESTA</v>
      </c>
      <c r="C12504" s="749" t="s">
        <v>31971</v>
      </c>
      <c r="D12504" s="749" t="s">
        <v>31972</v>
      </c>
      <c r="E12504" s="749" t="s">
        <v>31973</v>
      </c>
      <c r="F12504" s="749" t="s">
        <v>31974</v>
      </c>
      <c r="G12504" s="749" t="s">
        <v>31975</v>
      </c>
      <c r="I12504" s="749" t="s">
        <v>236</v>
      </c>
      <c r="J12504" s="749" t="n">
        <v>21</v>
      </c>
    </row>
    <row collapsed="false" customFormat="false" customHeight="true" hidden="true" ht="12.75" outlineLevel="0" r="12505">
      <c r="A12505" s="749" t="s">
        <v>31976</v>
      </c>
      <c r="B12505" s="749" t="str">
        <f aca="false">C12505&amp;D12505&amp;E12505&amp;F12505&amp;G12505&amp;H12505</f>
        <v>RODAPE DE MARMORITE,FUNDIDO NO LOCAL,COM 10CM DE ALTURA,1CMDE ESPESSURA, TERMINANDO EM CANTO RETO JUNTO AO PISO, FEITOCOM CIMENTO E GRANA Nº1 DE MARMORE BRANCO NACIONAL, COM POLIMENTO MANUAL,O MARMORITE E EXECUTADO SOBRE EMBOCO PREVIO NAO INCLUIDO NESTA</v>
      </c>
      <c r="C12505" s="749" t="s">
        <v>31971</v>
      </c>
      <c r="D12505" s="749" t="s">
        <v>31972</v>
      </c>
      <c r="E12505" s="749" t="s">
        <v>31973</v>
      </c>
      <c r="F12505" s="749" t="s">
        <v>31974</v>
      </c>
      <c r="G12505" s="749" t="s">
        <v>31975</v>
      </c>
      <c r="I12505" s="749" t="s">
        <v>236</v>
      </c>
      <c r="J12505" s="749" t="n">
        <v>18.42</v>
      </c>
    </row>
    <row collapsed="false" customFormat="false" customHeight="true" hidden="true" ht="12.75" outlineLevel="0" r="12506">
      <c r="A12506" s="749" t="s">
        <v>31977</v>
      </c>
      <c r="B12506" s="749" t="str">
        <f aca="false">C12506&amp;D12506&amp;E12506&amp;F12506&amp;G12506&amp;H12506</f>
        <v>RODAPE DE MARMORITE,FUNDIDO NO LOCAL,COM 10CM DE ALTURA,1CMDE ESPESSURA, TERMINANDO EM CANTO RETO JUNTO AO PISO, FEITOCOM CIMENTO E  GRANA Nº1 DE GRANITO PRETO,COM POLIMENTO MANUAL,O MARMORITE E EXECUTADO SOBRE EMBOCO PREVIO NAO INCLUIDONESTA</v>
      </c>
      <c r="C12506" s="749" t="s">
        <v>31971</v>
      </c>
      <c r="D12506" s="749" t="s">
        <v>31972</v>
      </c>
      <c r="E12506" s="749" t="s">
        <v>31978</v>
      </c>
      <c r="F12506" s="749" t="s">
        <v>31979</v>
      </c>
      <c r="G12506" s="749" t="s">
        <v>31980</v>
      </c>
      <c r="I12506" s="749" t="s">
        <v>236</v>
      </c>
      <c r="J12506" s="749" t="n">
        <v>21.05</v>
      </c>
    </row>
    <row collapsed="false" customFormat="false" customHeight="true" hidden="true" ht="12.75" outlineLevel="0" r="12507">
      <c r="A12507" s="749" t="s">
        <v>31981</v>
      </c>
      <c r="B12507" s="749" t="str">
        <f aca="false">C12507&amp;D12507&amp;E12507&amp;F12507&amp;G12507&amp;H12507</f>
        <v>RODAPE DE MARMORITE,FUNDIDO NO LOCAL,COM 10CM DE ALTURA,1CMDE ESPESSURA, TERMINANDO EM CANTO RETO JUNTO AO PISO, FEITOCOM CIMENTO E  GRANA Nº1 DE GRANITO PRETO,COM POLIMENTO MANUAL,O MARMORITE E EXECUTADO SOBRE EMBOCO PREVIO NAO INCLUIDONESTA</v>
      </c>
      <c r="C12507" s="749" t="s">
        <v>31971</v>
      </c>
      <c r="D12507" s="749" t="s">
        <v>31972</v>
      </c>
      <c r="E12507" s="749" t="s">
        <v>31978</v>
      </c>
      <c r="F12507" s="749" t="s">
        <v>31979</v>
      </c>
      <c r="G12507" s="749" t="s">
        <v>31980</v>
      </c>
      <c r="I12507" s="749" t="s">
        <v>236</v>
      </c>
      <c r="J12507" s="749" t="n">
        <v>18.46</v>
      </c>
    </row>
    <row collapsed="false" customFormat="false" customHeight="true" hidden="true" ht="51" outlineLevel="0" r="12508">
      <c r="A12508" s="749" t="s">
        <v>31982</v>
      </c>
      <c r="B12508" s="758" t="str">
        <f aca="false">C12508&amp;D12508&amp;E12508&amp;F12508&amp;G12508&amp;H12508</f>
        <v>ESCADA DE MARMORITE,COMPOSTA DE CAPA E ESPELHO PRE-MOLDADOSEM OFICINA E ASSENTADOS NA OBRA, FEITO O MARMORITE COM GRANA Nº1 DE MARMORE BRANCO NACIONAL E CIMENTO, E COM CAMADA  DE6MM.ESTA ESPECIFICACAO SE REFERE A ESCADAS COM LARGURA TOTALDAS DUAS PECAS DE 0,48M E COMPREENDENDO 1,00M LINEAR  DO CONJUNTO DE CAPA E ESPELHO</v>
      </c>
      <c r="C12508" s="749" t="s">
        <v>31983</v>
      </c>
      <c r="D12508" s="749" t="s">
        <v>31984</v>
      </c>
      <c r="E12508" s="749" t="s">
        <v>31985</v>
      </c>
      <c r="F12508" s="749" t="s">
        <v>31986</v>
      </c>
      <c r="G12508" s="749" t="s">
        <v>31987</v>
      </c>
      <c r="H12508" s="749" t="s">
        <v>31988</v>
      </c>
      <c r="I12508" s="749" t="s">
        <v>236</v>
      </c>
      <c r="J12508" s="749" t="n">
        <v>50.59</v>
      </c>
    </row>
    <row collapsed="false" customFormat="false" customHeight="true" hidden="true" ht="51" outlineLevel="0" r="12509">
      <c r="A12509" s="749" t="s">
        <v>31989</v>
      </c>
      <c r="B12509" s="758" t="str">
        <f aca="false">C12509&amp;D12509&amp;E12509&amp;F12509&amp;G12509&amp;H12509</f>
        <v>ESCADA DE MARMORITE,COMPOSTA DE CAPA E ESPELHO PRE-MOLDADOSEM OFICINA E ASSENTADOS NA OBRA, FEITO O MARMORITE COM GRANA Nº1 DE MARMORE BRANCO NACIONAL E CIMENTO, E COM CAMADA  DE6MM.ESTA ESPECIFICACAO SE REFERE A ESCADAS COM LARGURA TOTALDAS DUAS PECAS DE 0,48M E COMPREENDENDO 1,00M LINEAR  DO CONJUNTO DE CAPA E ESPELHO</v>
      </c>
      <c r="C12509" s="749" t="s">
        <v>31983</v>
      </c>
      <c r="D12509" s="749" t="s">
        <v>31984</v>
      </c>
      <c r="E12509" s="749" t="s">
        <v>31985</v>
      </c>
      <c r="F12509" s="749" t="s">
        <v>31986</v>
      </c>
      <c r="G12509" s="749" t="s">
        <v>31987</v>
      </c>
      <c r="H12509" s="749" t="s">
        <v>31988</v>
      </c>
      <c r="I12509" s="749" t="s">
        <v>236</v>
      </c>
      <c r="J12509" s="749" t="n">
        <v>45.7</v>
      </c>
    </row>
    <row collapsed="false" customFormat="false" customHeight="true" hidden="true" ht="51" outlineLevel="0" r="12510">
      <c r="A12510" s="749" t="s">
        <v>31990</v>
      </c>
      <c r="B12510" s="758" t="str">
        <f aca="false">C12510&amp;D12510&amp;E12510&amp;F12510&amp;G12510&amp;H12510</f>
        <v>ESCADA DE MARMORITE,COMPOSTA DE CAPA E ESPELHO PRE-MOLDADOSEM OFICINA E ASSENTADOS NA OBRA,FEITO O MARMORITE COM GRANANº1 DE GRANITO PRETO E CIMENTO,E COM CAMADA DE 6MM.ESTA ESPECIFICACAO SE REFERE A ESCADAS COM LARGURA TOTAL DAS DUAS PECAS DE 0,48M E COMPREENDENDO 1,00M LINEAR DO CONJUNTO DE CAPA E ESPELHO</v>
      </c>
      <c r="C12510" s="749" t="s">
        <v>31983</v>
      </c>
      <c r="D12510" s="749" t="s">
        <v>31991</v>
      </c>
      <c r="E12510" s="749" t="s">
        <v>31992</v>
      </c>
      <c r="F12510" s="749" t="s">
        <v>31993</v>
      </c>
      <c r="G12510" s="749" t="s">
        <v>31994</v>
      </c>
      <c r="H12510" s="749" t="s">
        <v>31995</v>
      </c>
      <c r="I12510" s="749" t="s">
        <v>236</v>
      </c>
      <c r="J12510" s="749" t="n">
        <v>50.5</v>
      </c>
    </row>
    <row collapsed="false" customFormat="false" customHeight="true" hidden="true" ht="51" outlineLevel="0" r="12511">
      <c r="A12511" s="749" t="s">
        <v>31996</v>
      </c>
      <c r="B12511" s="758" t="str">
        <f aca="false">C12511&amp;D12511&amp;E12511&amp;F12511&amp;G12511&amp;H12511</f>
        <v>ESCADA DE MARMORITE,COMPOSTA DE CAPA E ESPELHO PRE-MOLDADOSEM OFICINA E ASSENTADOS NA OBRA,FEITO O MARMORITE COM GRANANº1 DE GRANITO PRETO E CIMENTO,E COM CAMADA DE 6MM.ESTA ESPECIFICACAO SE REFERE A ESCADAS COM LARGURA TOTAL DAS DUAS PECAS DE 0,48M E COMPREENDENDO 1,00M LINEAR DO CONJUNTO DE CAPA E ESPELHO</v>
      </c>
      <c r="C12511" s="749" t="s">
        <v>31983</v>
      </c>
      <c r="D12511" s="749" t="s">
        <v>31991</v>
      </c>
      <c r="E12511" s="749" t="s">
        <v>31992</v>
      </c>
      <c r="F12511" s="749" t="s">
        <v>31993</v>
      </c>
      <c r="G12511" s="749" t="s">
        <v>31994</v>
      </c>
      <c r="H12511" s="749" t="s">
        <v>31995</v>
      </c>
      <c r="I12511" s="749" t="s">
        <v>236</v>
      </c>
      <c r="J12511" s="749" t="n">
        <v>45.61</v>
      </c>
    </row>
    <row collapsed="false" customFormat="false" customHeight="true" hidden="true" ht="12.75" outlineLevel="0" r="12512">
      <c r="A12512" s="749" t="s">
        <v>31997</v>
      </c>
      <c r="B12512" s="749" t="str">
        <f aca="false">C12512&amp;D12512&amp;E12512&amp;F12512&amp;G12512&amp;H12512</f>
        <v>SOLEIRA,PEITORIL OU CHAPIM DE MARMORITE,PRE-MOLDADO EM OFICINA E ASSENTADO NA OBRA, COM OU SEM REBAIXO, FEITO COM GRANANº1 DE MARMORE BRANCO NACIONAL E CIMENTO,NA ESPESSURA DE 6MM</v>
      </c>
      <c r="C12512" s="749" t="s">
        <v>31998</v>
      </c>
      <c r="D12512" s="749" t="s">
        <v>31999</v>
      </c>
      <c r="E12512" s="749" t="s">
        <v>32000</v>
      </c>
      <c r="I12512" s="749" t="s">
        <v>52</v>
      </c>
      <c r="J12512" s="749" t="n">
        <v>128.37</v>
      </c>
    </row>
    <row collapsed="false" customFormat="false" customHeight="true" hidden="true" ht="12.75" outlineLevel="0" r="12513">
      <c r="A12513" s="749" t="s">
        <v>32001</v>
      </c>
      <c r="B12513" s="749" t="str">
        <f aca="false">C12513&amp;D12513&amp;E12513&amp;F12513&amp;G12513&amp;H12513</f>
        <v>SOLEIRA,PEITORIL OU CHAPIM DE MARMORITE,PRE-MOLDADO EM OFICINA E ASSENTADO NA OBRA, COM OU SEM REBAIXO, FEITO COM GRANANº1 DE MARMORE BRANCO NACIONAL E CIMENTO,NA ESPESSURA DE 6MM</v>
      </c>
      <c r="C12513" s="749" t="s">
        <v>31998</v>
      </c>
      <c r="D12513" s="749" t="s">
        <v>31999</v>
      </c>
      <c r="E12513" s="749" t="s">
        <v>32000</v>
      </c>
      <c r="I12513" s="749" t="s">
        <v>52</v>
      </c>
      <c r="J12513" s="749" t="n">
        <v>114.59</v>
      </c>
    </row>
    <row collapsed="false" customFormat="false" customHeight="true" hidden="true" ht="12.75" outlineLevel="0" r="12514">
      <c r="A12514" s="749" t="s">
        <v>32002</v>
      </c>
      <c r="B12514" s="749" t="str">
        <f aca="false">C12514&amp;D12514&amp;E12514&amp;F12514&amp;G12514&amp;H12514</f>
        <v>SOLEIRA,PEITORIL OU CHAPIM DE MARMORITE,PRE-MOLDADO EM OFICINA E ASSENTADO NA OBRA,C/OU SEM REBAIXO,FEITO COM GRANA Nº1DE GRANITO PRETO E CIMENTO,NA ESPESSURA DE 6MM</v>
      </c>
      <c r="C12514" s="749" t="s">
        <v>31998</v>
      </c>
      <c r="D12514" s="749" t="s">
        <v>32003</v>
      </c>
      <c r="E12514" s="749" t="s">
        <v>32004</v>
      </c>
      <c r="I12514" s="749" t="s">
        <v>52</v>
      </c>
      <c r="J12514" s="749" t="n">
        <v>147.19</v>
      </c>
    </row>
    <row collapsed="false" customFormat="false" customHeight="true" hidden="true" ht="12.75" outlineLevel="0" r="12515">
      <c r="A12515" s="749" t="s">
        <v>32005</v>
      </c>
      <c r="B12515" s="749" t="str">
        <f aca="false">C12515&amp;D12515&amp;E12515&amp;F12515&amp;G12515&amp;H12515</f>
        <v>SOLEIRA,PEITORIL OU CHAPIM DE MARMORITE,PRE-MOLDADO EM OFICINA E ASSENTADO NA OBRA,C/OU SEM REBAIXO,FEITO COM GRANA Nº1DE GRANITO PRETO E CIMENTO,NA ESPESSURA DE 6MM</v>
      </c>
      <c r="C12515" s="749" t="s">
        <v>31998</v>
      </c>
      <c r="D12515" s="749" t="s">
        <v>32003</v>
      </c>
      <c r="E12515" s="749" t="s">
        <v>32004</v>
      </c>
      <c r="I12515" s="749" t="s">
        <v>52</v>
      </c>
      <c r="J12515" s="749" t="n">
        <v>131.37</v>
      </c>
    </row>
    <row collapsed="false" customFormat="false" customHeight="true" hidden="true" ht="25.5" outlineLevel="0" r="12516">
      <c r="A12516" s="749" t="s">
        <v>32006</v>
      </c>
      <c r="B12516" s="758" t="str">
        <f aca="false">C12516&amp;D12516&amp;E12516&amp;F12516&amp;G12516&amp;H12516</f>
        <v>RECOMPOSICAO DE PISO DE MARMORITE,CONSIDERANDO 1CM DE ESPESSURA DE CAMADA DE MARMORITE E LASTRO DE ARGAMASSA COM 4CM DEESPESSURA,EXCLUSIVE POLIMENTO</v>
      </c>
      <c r="C12516" s="749" t="s">
        <v>32007</v>
      </c>
      <c r="D12516" s="749" t="s">
        <v>32008</v>
      </c>
      <c r="E12516" s="749" t="s">
        <v>32009</v>
      </c>
      <c r="I12516" s="749" t="s">
        <v>52</v>
      </c>
      <c r="J12516" s="749" t="n">
        <v>88.51</v>
      </c>
    </row>
    <row collapsed="false" customFormat="false" customHeight="true" hidden="true" ht="25.5" outlineLevel="0" r="12517">
      <c r="A12517" s="749" t="s">
        <v>32010</v>
      </c>
      <c r="B12517" s="758" t="str">
        <f aca="false">C12517&amp;D12517&amp;E12517&amp;F12517&amp;G12517&amp;H12517</f>
        <v>RECOMPOSICAO DE PISO DE MARMORITE,CONSIDERANDO 1CM DE ESPESSURA DE CAMADA DE MARMORITE E LASTRO DE ARGAMASSA COM 4CM DEESPESSURA,EXCLUSIVE POLIMENTO</v>
      </c>
      <c r="C12517" s="749" t="s">
        <v>32007</v>
      </c>
      <c r="D12517" s="749" t="s">
        <v>32008</v>
      </c>
      <c r="E12517" s="749" t="s">
        <v>32009</v>
      </c>
      <c r="I12517" s="749" t="s">
        <v>52</v>
      </c>
      <c r="J12517" s="749" t="n">
        <v>78.17</v>
      </c>
    </row>
    <row collapsed="false" customFormat="false" customHeight="true" hidden="true" ht="38.25" outlineLevel="0" r="12518">
      <c r="A12518" s="749" t="s">
        <v>32011</v>
      </c>
      <c r="B12518" s="758" t="str">
        <f aca="false">C12518&amp;D12518&amp;E12518&amp;F12518&amp;G12518&amp;H12518</f>
        <v>RECOMPOSICAO DE PISO DE MARMORITE,CONSIDERANDO 1CM DE ESPESSURA DE CAMADA DE MARMORITE E LASTRO DE ARGAMSSA  COM 4CM DEESPESSURA,EXCLUSIVE POLIMENTO E LASTRO DE ARGAMASSA(VIDE FAMILIA 13.301)</v>
      </c>
      <c r="C12518" s="749" t="s">
        <v>32007</v>
      </c>
      <c r="D12518" s="749" t="s">
        <v>32012</v>
      </c>
      <c r="E12518" s="749" t="s">
        <v>32013</v>
      </c>
      <c r="F12518" s="749" t="s">
        <v>32014</v>
      </c>
      <c r="I12518" s="749" t="s">
        <v>52</v>
      </c>
      <c r="J12518" s="749" t="n">
        <v>77.34</v>
      </c>
    </row>
    <row collapsed="false" customFormat="false" customHeight="true" hidden="true" ht="38.25" outlineLevel="0" r="12519">
      <c r="A12519" s="749" t="s">
        <v>32015</v>
      </c>
      <c r="B12519" s="758" t="str">
        <f aca="false">C12519&amp;D12519&amp;E12519&amp;F12519&amp;G12519&amp;H12519</f>
        <v>RECOMPOSICAO DE PISO DE MARMORITE,CONSIDERANDO 1CM DE ESPESSURA DE CAMADA DE MARMORITE E LASTRO DE ARGAMSSA  COM 4CM DEESPESSURA,EXCLUSIVE POLIMENTO E LASTRO DE ARGAMASSA(VIDE FAMILIA 13.301)</v>
      </c>
      <c r="C12519" s="749" t="s">
        <v>32007</v>
      </c>
      <c r="D12519" s="749" t="s">
        <v>32012</v>
      </c>
      <c r="E12519" s="749" t="s">
        <v>32013</v>
      </c>
      <c r="F12519" s="749" t="s">
        <v>32014</v>
      </c>
      <c r="I12519" s="749" t="s">
        <v>52</v>
      </c>
      <c r="J12519" s="749" t="n">
        <v>67.01</v>
      </c>
    </row>
    <row collapsed="false" customFormat="false" customHeight="true" hidden="true" ht="12.75" outlineLevel="0" r="12520">
      <c r="A12520" s="749" t="s">
        <v>32016</v>
      </c>
      <c r="B12520" s="749" t="str">
        <f aca="false">C12520&amp;D12520&amp;E12520&amp;F12520&amp;G12520&amp;H12520</f>
        <v>JUNTA PLASTICA 17X3MM,PARA PISOS CONTINUOS.FORNECIMENTO E COLOCACAO</v>
      </c>
      <c r="C12520" s="749" t="s">
        <v>32017</v>
      </c>
      <c r="D12520" s="749" t="s">
        <v>15017</v>
      </c>
      <c r="I12520" s="749" t="s">
        <v>236</v>
      </c>
      <c r="J12520" s="749" t="n">
        <v>6.85</v>
      </c>
    </row>
    <row collapsed="false" customFormat="false" customHeight="true" hidden="true" ht="12.75" outlineLevel="0" r="12521">
      <c r="A12521" s="749" t="s">
        <v>32018</v>
      </c>
      <c r="B12521" s="749" t="str">
        <f aca="false">C12521&amp;D12521&amp;E12521&amp;F12521&amp;G12521&amp;H12521</f>
        <v>JUNTA PLASTICA 17X3MM,PARA PISOS CONTINUOS.FORNECIMENTO E COLOCACAO</v>
      </c>
      <c r="C12521" s="749" t="s">
        <v>32017</v>
      </c>
      <c r="D12521" s="749" t="s">
        <v>15017</v>
      </c>
      <c r="I12521" s="749" t="s">
        <v>236</v>
      </c>
      <c r="J12521" s="749" t="n">
        <v>6.1</v>
      </c>
    </row>
    <row collapsed="false" customFormat="false" customHeight="true" hidden="true" ht="12.75" outlineLevel="0" r="12522">
      <c r="A12522" s="749" t="s">
        <v>32019</v>
      </c>
      <c r="B12522" s="749" t="str">
        <f aca="false">C12522&amp;D12522&amp;E12522&amp;F12522&amp;G12522&amp;H12522</f>
        <v>JUNTA PLASTICA 27X3MM,PARA PISOS CONTINUOS.FORNECIMENTO E COLOCACAO</v>
      </c>
      <c r="C12522" s="749" t="s">
        <v>32020</v>
      </c>
      <c r="D12522" s="749" t="s">
        <v>15017</v>
      </c>
      <c r="I12522" s="749" t="s">
        <v>236</v>
      </c>
      <c r="J12522" s="749" t="n">
        <v>7.25</v>
      </c>
    </row>
    <row collapsed="false" customFormat="false" customHeight="true" hidden="true" ht="12.75" outlineLevel="0" r="12523">
      <c r="A12523" s="749" t="s">
        <v>32021</v>
      </c>
      <c r="B12523" s="749" t="str">
        <f aca="false">C12523&amp;D12523&amp;E12523&amp;F12523&amp;G12523&amp;H12523</f>
        <v>JUNTA PLASTICA 27X3MM,PARA PISOS CONTINUOS.FORNECIMENTO E COLOCACAO</v>
      </c>
      <c r="C12523" s="749" t="s">
        <v>32020</v>
      </c>
      <c r="D12523" s="749" t="s">
        <v>15017</v>
      </c>
      <c r="I12523" s="749" t="s">
        <v>236</v>
      </c>
      <c r="J12523" s="749" t="n">
        <v>6.5</v>
      </c>
    </row>
    <row collapsed="false" customFormat="false" customHeight="true" hidden="true" ht="12.75" outlineLevel="0" r="12524">
      <c r="A12524" s="749" t="s">
        <v>32022</v>
      </c>
      <c r="B12524" s="749" t="str">
        <f aca="false">C12524&amp;D12524&amp;E12524&amp;F12524&amp;G12524&amp;H12524</f>
        <v>JUNTA METALICA EM LATAO 17X0,70MM,PARA PISOS CONTINUOS.FORNECIMENTO E COLOCACAO</v>
      </c>
      <c r="C12524" s="749" t="s">
        <v>32023</v>
      </c>
      <c r="D12524" s="749" t="s">
        <v>20423</v>
      </c>
      <c r="I12524" s="749" t="s">
        <v>236</v>
      </c>
      <c r="J12524" s="749" t="n">
        <v>11.72</v>
      </c>
    </row>
    <row collapsed="false" customFormat="false" customHeight="true" hidden="true" ht="12.75" outlineLevel="0" r="12525">
      <c r="A12525" s="749" t="s">
        <v>32024</v>
      </c>
      <c r="B12525" s="749" t="str">
        <f aca="false">C12525&amp;D12525&amp;E12525&amp;F12525&amp;G12525&amp;H12525</f>
        <v>JUNTA METALICA EM LATAO 17X0,70MM,PARA PISOS CONTINUOS.FORNECIMENTO E COLOCACAO</v>
      </c>
      <c r="C12525" s="749" t="s">
        <v>32023</v>
      </c>
      <c r="D12525" s="749" t="s">
        <v>20423</v>
      </c>
      <c r="I12525" s="749" t="s">
        <v>236</v>
      </c>
      <c r="J12525" s="749" t="n">
        <v>10.97</v>
      </c>
    </row>
    <row collapsed="false" customFormat="false" customHeight="true" hidden="true" ht="12.75" outlineLevel="0" r="12526">
      <c r="A12526" s="749" t="s">
        <v>32025</v>
      </c>
      <c r="B12526" s="749" t="str">
        <f aca="false">C12526&amp;D12526&amp;E12526&amp;F12526&amp;G12526&amp;H12526</f>
        <v>JUNTA FORMADA DE ARGAMASSA DE CIMENTO E AREIA,NO TRACO 1:3 COM 5X5CM</v>
      </c>
      <c r="C12526" s="749" t="s">
        <v>32026</v>
      </c>
      <c r="D12526" s="749" t="s">
        <v>32027</v>
      </c>
      <c r="I12526" s="749" t="s">
        <v>236</v>
      </c>
      <c r="J12526" s="749" t="n">
        <v>11.32</v>
      </c>
    </row>
    <row collapsed="false" customFormat="false" customHeight="true" hidden="true" ht="12.75" outlineLevel="0" r="12527">
      <c r="A12527" s="749" t="s">
        <v>32028</v>
      </c>
      <c r="B12527" s="749" t="str">
        <f aca="false">C12527&amp;D12527&amp;E12527&amp;F12527&amp;G12527&amp;H12527</f>
        <v>JUNTA FORMADA DE ARGAMASSA DE CIMENTO E AREIA,NO TRACO 1:3 COM 5X5CM</v>
      </c>
      <c r="C12527" s="749" t="s">
        <v>32026</v>
      </c>
      <c r="D12527" s="749" t="s">
        <v>32027</v>
      </c>
      <c r="I12527" s="749" t="s">
        <v>236</v>
      </c>
      <c r="J12527" s="749" t="n">
        <v>9.88</v>
      </c>
    </row>
    <row collapsed="false" customFormat="false" customHeight="true" hidden="true" ht="12.75" outlineLevel="0" r="12528">
      <c r="A12528" s="749" t="s">
        <v>32029</v>
      </c>
      <c r="B12528" s="749" t="str">
        <f aca="false">C12528&amp;D12528&amp;E12528&amp;F12528&amp;G12528&amp;H12528</f>
        <v>JUNTA IMPERMEABILIZANTE DE HIDROASFALTO,CIMENTO E AREIA,NO TRACO 1:1:3 COM 2,5X2,5CM</v>
      </c>
      <c r="C12528" s="749" t="s">
        <v>32030</v>
      </c>
      <c r="D12528" s="749" t="s">
        <v>32031</v>
      </c>
      <c r="I12528" s="749" t="s">
        <v>236</v>
      </c>
      <c r="J12528" s="749" t="n">
        <v>26.35</v>
      </c>
    </row>
    <row collapsed="false" customFormat="false" customHeight="true" hidden="true" ht="12.75" outlineLevel="0" r="12529">
      <c r="A12529" s="749" t="s">
        <v>32032</v>
      </c>
      <c r="B12529" s="749" t="str">
        <f aca="false">C12529&amp;D12529&amp;E12529&amp;F12529&amp;G12529&amp;H12529</f>
        <v>JUNTA IMPERMEABILIZANTE DE HIDROASFALTO,CIMENTO E AREIA,NO TRACO 1:1:3 COM 2,5X2,5CM</v>
      </c>
      <c r="C12529" s="749" t="s">
        <v>32030</v>
      </c>
      <c r="D12529" s="749" t="s">
        <v>32031</v>
      </c>
      <c r="I12529" s="749" t="s">
        <v>236</v>
      </c>
      <c r="J12529" s="749" t="n">
        <v>24.26</v>
      </c>
    </row>
    <row collapsed="false" customFormat="false" customHeight="true" hidden="true" ht="12.75" outlineLevel="0" r="12530">
      <c r="A12530" s="749" t="s">
        <v>32033</v>
      </c>
      <c r="B12530" s="749" t="str">
        <f aca="false">C12530&amp;D12530&amp;E12530&amp;F12530&amp;G12530&amp;H12530</f>
        <v>JUNTA IMPERMEABILIZANTE DE HIDROASFALTO,CIMENTO E AREIA,NO TRACO 1:1:3 COM 2X2,5CM</v>
      </c>
      <c r="C12530" s="749" t="s">
        <v>32030</v>
      </c>
      <c r="D12530" s="749" t="s">
        <v>32034</v>
      </c>
      <c r="I12530" s="749" t="s">
        <v>236</v>
      </c>
      <c r="J12530" s="749" t="n">
        <v>19.24</v>
      </c>
    </row>
    <row collapsed="false" customFormat="false" customHeight="true" hidden="true" ht="12.75" outlineLevel="0" r="12531">
      <c r="A12531" s="749" t="s">
        <v>32035</v>
      </c>
      <c r="B12531" s="749" t="str">
        <f aca="false">C12531&amp;D12531&amp;E12531&amp;F12531&amp;G12531&amp;H12531</f>
        <v>JUNTA IMPERMEABILIZANTE DE HIDROASFALTO,CIMENTO E AREIA,NO TRACO 1:1:3 COM 2X2,5CM</v>
      </c>
      <c r="C12531" s="749" t="s">
        <v>32030</v>
      </c>
      <c r="D12531" s="749" t="s">
        <v>32034</v>
      </c>
      <c r="I12531" s="749" t="s">
        <v>236</v>
      </c>
      <c r="J12531" s="749" t="n">
        <v>17.82</v>
      </c>
    </row>
    <row collapsed="false" customFormat="false" customHeight="true" hidden="true" ht="12.75" outlineLevel="0" r="12532">
      <c r="A12532" s="749" t="s">
        <v>32036</v>
      </c>
      <c r="B12532" s="749" t="str">
        <f aca="false">C12532&amp;D12532&amp;E12532&amp;F12532&amp;G12532&amp;H12532</f>
        <v>JUNTA GRAMADA COM 5CM DE LARGURA</v>
      </c>
      <c r="C12532" s="749" t="s">
        <v>32037</v>
      </c>
      <c r="I12532" s="749" t="s">
        <v>236</v>
      </c>
      <c r="J12532" s="749" t="n">
        <v>14.48</v>
      </c>
    </row>
    <row collapsed="false" customFormat="false" customHeight="true" hidden="true" ht="12.75" outlineLevel="0" r="12533">
      <c r="A12533" s="749" t="s">
        <v>32038</v>
      </c>
      <c r="B12533" s="749" t="str">
        <f aca="false">C12533&amp;D12533&amp;E12533&amp;F12533&amp;G12533&amp;H12533</f>
        <v>JUNTA GRAMADA COM 5CM DE LARGURA</v>
      </c>
      <c r="C12533" s="749" t="s">
        <v>32037</v>
      </c>
      <c r="I12533" s="749" t="s">
        <v>236</v>
      </c>
      <c r="J12533" s="749" t="n">
        <v>12.59</v>
      </c>
    </row>
    <row collapsed="false" customFormat="false" customHeight="true" hidden="true" ht="12.75" outlineLevel="0" r="12534">
      <c r="A12534" s="749" t="s">
        <v>32039</v>
      </c>
      <c r="B12534" s="749" t="str">
        <f aca="false">C12534&amp;D12534&amp;E12534&amp;F12534&amp;G12534&amp;H12534</f>
        <v>JUNTA GRAMADA COM 8CM DE LARGURA</v>
      </c>
      <c r="C12534" s="749" t="s">
        <v>32040</v>
      </c>
      <c r="I12534" s="749" t="s">
        <v>236</v>
      </c>
      <c r="J12534" s="749" t="n">
        <v>14.66</v>
      </c>
    </row>
    <row collapsed="false" customFormat="false" customHeight="true" hidden="true" ht="12.75" outlineLevel="0" r="12535">
      <c r="A12535" s="749" t="s">
        <v>32041</v>
      </c>
      <c r="B12535" s="749" t="str">
        <f aca="false">C12535&amp;D12535&amp;E12535&amp;F12535&amp;G12535&amp;H12535</f>
        <v>JUNTA GRAMADA COM 8CM DE LARGURA</v>
      </c>
      <c r="C12535" s="749" t="s">
        <v>32040</v>
      </c>
      <c r="I12535" s="749" t="s">
        <v>236</v>
      </c>
      <c r="J12535" s="749" t="n">
        <v>12.77</v>
      </c>
    </row>
    <row collapsed="false" customFormat="false" customHeight="true" hidden="true" ht="12.75" outlineLevel="0" r="12536">
      <c r="A12536" s="749" t="s">
        <v>32042</v>
      </c>
      <c r="B12536" s="749" t="str">
        <f aca="false">C12536&amp;D12536&amp;E12536&amp;F12536&amp;G12536&amp;H12536</f>
        <v>PISO DE ALTA RESISTENCIA,MONOLITICO,MOLDADO NO LOCAL,EM ARGAMASSA DE CIMENTO E AGREGADOS MINERAIS,COM ESPESSURA DE 0,8CM,NA COR NATURAL DO CIMENTO E 3 POLIMENTOS MECANICOS.O CUSTOINCLUI BASE SUPORTE EM ARGAMASSA DE CIMENTO E AREIA,NO TRACO 1:3 E SERVENTE PARA CONFECCAO,TRANSPORTE DA ARGAMASSA E SERVICOS AFINS E NAO CONSIDERA JUNTAS(VIDE FAMILIA 13.381)</v>
      </c>
      <c r="C12536" s="749" t="s">
        <v>32043</v>
      </c>
      <c r="D12536" s="749" t="s">
        <v>32044</v>
      </c>
      <c r="E12536" s="749" t="s">
        <v>32045</v>
      </c>
      <c r="F12536" s="749" t="s">
        <v>32046</v>
      </c>
      <c r="G12536" s="749" t="s">
        <v>32047</v>
      </c>
      <c r="H12536" s="749" t="s">
        <v>32048</v>
      </c>
      <c r="I12536" s="749" t="s">
        <v>52</v>
      </c>
      <c r="J12536" s="749" t="n">
        <v>65.9</v>
      </c>
    </row>
    <row collapsed="false" customFormat="false" customHeight="true" hidden="true" ht="12.75" outlineLevel="0" r="12537">
      <c r="A12537" s="749" t="s">
        <v>32049</v>
      </c>
      <c r="B12537" s="749" t="str">
        <f aca="false">C12537&amp;D12537&amp;E12537&amp;F12537&amp;G12537&amp;H12537</f>
        <v>PISO DE ALTA RESISTENCIA,MONOLITICO,MOLDADO NO LOCAL,EM ARGAMASSA DE CIMENTO E AGREGADOS MINERAIS,COM ESPESSURA DE 0,8CM,NA COR NATURAL DO CIMENTO E 3 POLIMENTOS MECANICOS.O CUSTOINCLUI BASE SUPORTE EM ARGAMASSA DE CIMENTO E AREIA,NO TRACO 1:3 E SERVENTE PARA CONFECCAO,TRANSPORTE DA ARGAMASSA E SERVICOS AFINS E NAO CONSIDERA JUNTAS(VIDE FAMILIA 13.381)</v>
      </c>
      <c r="C12537" s="749" t="s">
        <v>32043</v>
      </c>
      <c r="D12537" s="749" t="s">
        <v>32044</v>
      </c>
      <c r="E12537" s="749" t="s">
        <v>32045</v>
      </c>
      <c r="F12537" s="749" t="s">
        <v>32046</v>
      </c>
      <c r="G12537" s="749" t="s">
        <v>32047</v>
      </c>
      <c r="H12537" s="749" t="s">
        <v>32048</v>
      </c>
      <c r="I12537" s="749" t="s">
        <v>52</v>
      </c>
      <c r="J12537" s="749" t="n">
        <v>65.9</v>
      </c>
    </row>
    <row collapsed="false" customFormat="false" customHeight="true" hidden="true" ht="12.75" outlineLevel="0" r="12538">
      <c r="A12538" s="749" t="s">
        <v>32050</v>
      </c>
      <c r="B12538" s="749" t="str">
        <f aca="false">C12538&amp;D12538&amp;E12538&amp;F12538&amp;G12538&amp;H12538</f>
        <v>PISO DE ALTA RESISTENCIA,MONOLITICO,MOLDADO NO LOCAL,EM ARGAMASSA DE CIMENTO E AGREGADOS MINERAIS,COM ESPESSURA DE 0,8CM,NA COR PRETA E 3 POLIMENTOS MECANICOS.O CUSTO INCLUI A BASE SUPORTE EM  ARGAMASSA DE  CIMENTO  E AREIA, NO TRACO 1:3 ESERVENTE PARA CONFECCAO, TRANSPORTE DA ARGAMASSA E SERVICOSAFINS E NAO CONSIDERA JUNTAS(VIDE FAMILIA 13.381)</v>
      </c>
      <c r="C12538" s="749" t="s">
        <v>32043</v>
      </c>
      <c r="D12538" s="749" t="s">
        <v>32044</v>
      </c>
      <c r="E12538" s="749" t="s">
        <v>32051</v>
      </c>
      <c r="F12538" s="749" t="s">
        <v>32052</v>
      </c>
      <c r="G12538" s="749" t="s">
        <v>32053</v>
      </c>
      <c r="H12538" s="749" t="s">
        <v>32054</v>
      </c>
      <c r="I12538" s="749" t="s">
        <v>52</v>
      </c>
      <c r="J12538" s="749" t="n">
        <v>71.9</v>
      </c>
    </row>
    <row collapsed="false" customFormat="false" customHeight="true" hidden="true" ht="12.75" outlineLevel="0" r="12539">
      <c r="A12539" s="749" t="s">
        <v>32055</v>
      </c>
      <c r="B12539" s="749" t="str">
        <f aca="false">C12539&amp;D12539&amp;E12539&amp;F12539&amp;G12539&amp;H12539</f>
        <v>PISO DE ALTA RESISTENCIA,MONOLITICO,MOLDADO NO LOCAL,EM ARGAMASSA DE CIMENTO E AGREGADOS MINERAIS,COM ESPESSURA DE 0,8CM,NA COR PRETA E 3 POLIMENTOS MECANICOS.O CUSTO INCLUI A BASE SUPORTE EM  ARGAMASSA DE  CIMENTO  E AREIA, NO TRACO 1:3 ESERVENTE PARA CONFECCAO, TRANSPORTE DA ARGAMASSA E SERVICOSAFINS E NAO CONSIDERA JUNTAS(VIDE FAMILIA 13.381)</v>
      </c>
      <c r="C12539" s="749" t="s">
        <v>32043</v>
      </c>
      <c r="D12539" s="749" t="s">
        <v>32044</v>
      </c>
      <c r="E12539" s="749" t="s">
        <v>32051</v>
      </c>
      <c r="F12539" s="749" t="s">
        <v>32052</v>
      </c>
      <c r="G12539" s="749" t="s">
        <v>32053</v>
      </c>
      <c r="H12539" s="749" t="s">
        <v>32054</v>
      </c>
      <c r="I12539" s="749" t="s">
        <v>52</v>
      </c>
      <c r="J12539" s="749" t="n">
        <v>71.9</v>
      </c>
    </row>
    <row collapsed="false" customFormat="false" customHeight="true" hidden="true" ht="12.75" outlineLevel="0" r="12540">
      <c r="A12540" s="749" t="s">
        <v>32056</v>
      </c>
      <c r="B12540" s="749" t="str">
        <f aca="false">C12540&amp;D12540&amp;E12540&amp;F12540&amp;G12540&amp;H12540</f>
        <v>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v>
      </c>
      <c r="C12540" s="749" t="s">
        <v>32043</v>
      </c>
      <c r="D12540" s="749" t="s">
        <v>32044</v>
      </c>
      <c r="E12540" s="749" t="s">
        <v>32057</v>
      </c>
      <c r="F12540" s="749" t="s">
        <v>32058</v>
      </c>
      <c r="G12540" s="749" t="s">
        <v>32053</v>
      </c>
      <c r="H12540" s="749" t="s">
        <v>32054</v>
      </c>
      <c r="I12540" s="749" t="s">
        <v>52</v>
      </c>
      <c r="J12540" s="749" t="n">
        <v>71.9</v>
      </c>
    </row>
    <row collapsed="false" customFormat="false" customHeight="true" hidden="true" ht="12.75" outlineLevel="0" r="12541">
      <c r="A12541" s="749" t="s">
        <v>32059</v>
      </c>
      <c r="B12541" s="749" t="str">
        <f aca="false">C12541&amp;D12541&amp;E12541&amp;F12541&amp;G12541&amp;H12541</f>
        <v>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v>
      </c>
      <c r="C12541" s="749" t="s">
        <v>32043</v>
      </c>
      <c r="D12541" s="749" t="s">
        <v>32044</v>
      </c>
      <c r="E12541" s="749" t="s">
        <v>32057</v>
      </c>
      <c r="F12541" s="749" t="s">
        <v>32058</v>
      </c>
      <c r="G12541" s="749" t="s">
        <v>32053</v>
      </c>
      <c r="H12541" s="749" t="s">
        <v>32054</v>
      </c>
      <c r="I12541" s="749" t="s">
        <v>52</v>
      </c>
      <c r="J12541" s="749" t="n">
        <v>71.9</v>
      </c>
    </row>
    <row collapsed="false" customFormat="false" customHeight="true" hidden="true" ht="12.75" outlineLevel="0" r="12542">
      <c r="A12542" s="749" t="s">
        <v>32060</v>
      </c>
      <c r="B12542" s="749" t="str">
        <f aca="false">C12542&amp;D12542&amp;E12542&amp;F12542&amp;G12542&amp;H12542</f>
        <v>RODAPE DE ALTA RESISTENCIA,EM ARGAMASSA DE CIMENTO E AGREGADOS MINERAIS, COM 10CM DE ALTURA, NA COR NATURAL DO CIMENTO,INCLUSIVE 3 POLIMENTOS,SENDO OS CANTOS SALIENTES BOLEADOS,EOS REENTRANTES E JUNTO AO PISO EM MEIA CANA</v>
      </c>
      <c r="C12542" s="749" t="s">
        <v>32061</v>
      </c>
      <c r="D12542" s="749" t="s">
        <v>32062</v>
      </c>
      <c r="E12542" s="749" t="s">
        <v>32063</v>
      </c>
      <c r="F12542" s="749" t="s">
        <v>32064</v>
      </c>
      <c r="I12542" s="749" t="s">
        <v>236</v>
      </c>
      <c r="J12542" s="749" t="n">
        <v>27.91</v>
      </c>
    </row>
    <row collapsed="false" customFormat="false" customHeight="true" hidden="true" ht="12.75" outlineLevel="0" r="12543">
      <c r="A12543" s="749" t="s">
        <v>32065</v>
      </c>
      <c r="B12543" s="749" t="str">
        <f aca="false">C12543&amp;D12543&amp;E12543&amp;F12543&amp;G12543&amp;H12543</f>
        <v>RODAPE DE ALTA RESISTENCIA,EM ARGAMASSA DE CIMENTO E AGREGADOS MINERAIS, COM 10CM DE ALTURA, NA COR NATURAL DO CIMENTO,INCLUSIVE 3 POLIMENTOS,SENDO OS CANTOS SALIENTES BOLEADOS,EOS REENTRANTES E JUNTO AO PISO EM MEIA CANA</v>
      </c>
      <c r="C12543" s="749" t="s">
        <v>32061</v>
      </c>
      <c r="D12543" s="749" t="s">
        <v>32062</v>
      </c>
      <c r="E12543" s="749" t="s">
        <v>32063</v>
      </c>
      <c r="F12543" s="749" t="s">
        <v>32064</v>
      </c>
      <c r="I12543" s="749" t="s">
        <v>236</v>
      </c>
      <c r="J12543" s="749" t="n">
        <v>27.91</v>
      </c>
    </row>
    <row collapsed="false" customFormat="false" customHeight="true" hidden="true" ht="12.75" outlineLevel="0" r="12544">
      <c r="A12544" s="749" t="s">
        <v>32066</v>
      </c>
      <c r="B12544" s="749" t="str">
        <f aca="false">C12544&amp;D12544&amp;E12544&amp;F12544&amp;G12544&amp;H12544</f>
        <v>RODAPE DE ALTA RESISTENCIA,EM ARGAMASSA DE CIMENTO E AGREGADOS MINERAIS,COM 10CM DE ALTURA,NA COR PRETA,INCLUSIVE 3 POLIMENTOS,SENDO OS CANTOS SALIENTES BOLEADOS,E OS REENTRANTES E JUNTO AO PISO EM MEIA CANA</v>
      </c>
      <c r="C12544" s="749" t="s">
        <v>32061</v>
      </c>
      <c r="D12544" s="749" t="s">
        <v>32067</v>
      </c>
      <c r="E12544" s="749" t="s">
        <v>32068</v>
      </c>
      <c r="F12544" s="749" t="s">
        <v>32069</v>
      </c>
      <c r="I12544" s="749" t="s">
        <v>236</v>
      </c>
      <c r="J12544" s="749" t="n">
        <v>31.91</v>
      </c>
    </row>
    <row collapsed="false" customFormat="false" customHeight="true" hidden="true" ht="12.75" outlineLevel="0" r="12545">
      <c r="A12545" s="749" t="s">
        <v>32070</v>
      </c>
      <c r="B12545" s="749" t="str">
        <f aca="false">C12545&amp;D12545&amp;E12545&amp;F12545&amp;G12545&amp;H12545</f>
        <v>RODAPE DE ALTA RESISTENCIA,EM ARGAMASSA DE CIMENTO E AGREGADOS MINERAIS,COM 10CM DE ALTURA,NA COR PRETA,INCLUSIVE 3 POLIMENTOS,SENDO OS CANTOS SALIENTES BOLEADOS,E OS REENTRANTES E JUNTO AO PISO EM MEIA CANA</v>
      </c>
      <c r="C12545" s="749" t="s">
        <v>32061</v>
      </c>
      <c r="D12545" s="749" t="s">
        <v>32067</v>
      </c>
      <c r="E12545" s="749" t="s">
        <v>32068</v>
      </c>
      <c r="F12545" s="749" t="s">
        <v>32069</v>
      </c>
      <c r="I12545" s="749" t="s">
        <v>236</v>
      </c>
      <c r="J12545" s="749" t="n">
        <v>31.91</v>
      </c>
    </row>
    <row collapsed="false" customFormat="false" customHeight="true" hidden="true" ht="12.75" outlineLevel="0" r="12546">
      <c r="A12546" s="749" t="s">
        <v>32071</v>
      </c>
      <c r="B12546" s="749" t="str">
        <f aca="false">C12546&amp;D12546&amp;E12546&amp;F12546&amp;G12546&amp;H12546</f>
        <v>RODAPE DE ALTA RESISTENCIA,EM ARGAMASSA DE CIMENTO E AGREGADOS MINERAIS, COM 10CM DE ALTURA, NA COR VERMELHA,INCLUSIVE 3 POLIMENTOS,SENDO OS CANTOS SALIENTES BOLEADOS,E OS REENTRANTES E JUNTO AO PISO EM MEIA CANA</v>
      </c>
      <c r="C12546" s="749" t="s">
        <v>32061</v>
      </c>
      <c r="D12546" s="749" t="s">
        <v>32072</v>
      </c>
      <c r="E12546" s="749" t="s">
        <v>32073</v>
      </c>
      <c r="F12546" s="749" t="s">
        <v>32074</v>
      </c>
      <c r="I12546" s="749" t="s">
        <v>236</v>
      </c>
      <c r="J12546" s="749" t="n">
        <v>31.91</v>
      </c>
    </row>
    <row collapsed="false" customFormat="false" customHeight="true" hidden="true" ht="12.75" outlineLevel="0" r="12547">
      <c r="A12547" s="749" t="s">
        <v>32075</v>
      </c>
      <c r="B12547" s="749" t="str">
        <f aca="false">C12547&amp;D12547&amp;E12547&amp;F12547&amp;G12547&amp;H12547</f>
        <v>RODAPE DE ALTA RESISTENCIA,EM ARGAMASSA DE CIMENTO E AGREGADOS MINERAIS, COM 10CM DE ALTURA, NA COR VERMELHA,INCLUSIVE 3 POLIMENTOS,SENDO OS CANTOS SALIENTES BOLEADOS,E OS REENTRANTES E JUNTO AO PISO EM MEIA CANA</v>
      </c>
      <c r="C12547" s="749" t="s">
        <v>32061</v>
      </c>
      <c r="D12547" s="749" t="s">
        <v>32072</v>
      </c>
      <c r="E12547" s="749" t="s">
        <v>32073</v>
      </c>
      <c r="F12547" s="749" t="s">
        <v>32074</v>
      </c>
      <c r="I12547" s="749" t="s">
        <v>236</v>
      </c>
      <c r="J12547" s="749" t="n">
        <v>31.91</v>
      </c>
    </row>
    <row collapsed="false" customFormat="false" customHeight="true" hidden="true" ht="12.75" outlineLevel="0" r="12548">
      <c r="A12548" s="749" t="s">
        <v>32076</v>
      </c>
      <c r="B12548" s="749" t="str">
        <f aca="false">C12548&amp;D12548&amp;E12548&amp;F12548&amp;G12548&amp;H12548</f>
        <v>DEGRAU DE ESCADA DE ALTA RESISTENCIA,COMPOSTA DE CAPA E ESPELHO,EM ARGAMASSA DE CIMENTO E AGREGADOS MINERAIS,NA COR NATURAL DE CIMENTO,INCLUSIVE 3 POLIMENTOS</v>
      </c>
      <c r="C12548" s="749" t="s">
        <v>32077</v>
      </c>
      <c r="D12548" s="749" t="s">
        <v>32078</v>
      </c>
      <c r="E12548" s="749" t="s">
        <v>32079</v>
      </c>
      <c r="I12548" s="749" t="s">
        <v>236</v>
      </c>
      <c r="J12548" s="749" t="n">
        <v>65.61</v>
      </c>
    </row>
    <row collapsed="false" customFormat="false" customHeight="true" hidden="true" ht="12.75" outlineLevel="0" r="12549">
      <c r="A12549" s="749" t="s">
        <v>32080</v>
      </c>
      <c r="B12549" s="749" t="str">
        <f aca="false">C12549&amp;D12549&amp;E12549&amp;F12549&amp;G12549&amp;H12549</f>
        <v>DEGRAU DE ESCADA DE ALTA RESISTENCIA,COMPOSTA DE CAPA E ESPELHO,EM ARGAMASSA DE CIMENTO E AGREGADOS MINERAIS,NA COR NATURAL DE CIMENTO,INCLUSIVE 3 POLIMENTOS</v>
      </c>
      <c r="C12549" s="749" t="s">
        <v>32077</v>
      </c>
      <c r="D12549" s="749" t="s">
        <v>32078</v>
      </c>
      <c r="E12549" s="749" t="s">
        <v>32079</v>
      </c>
      <c r="I12549" s="749" t="s">
        <v>236</v>
      </c>
      <c r="J12549" s="749" t="n">
        <v>65.61</v>
      </c>
    </row>
    <row collapsed="false" customFormat="false" customHeight="true" hidden="true" ht="12.75" outlineLevel="0" r="12550">
      <c r="A12550" s="749" t="s">
        <v>32081</v>
      </c>
      <c r="B12550" s="749" t="str">
        <f aca="false">C12550&amp;D12550&amp;E12550&amp;F12550&amp;G12550&amp;H12550</f>
        <v>DEGRAU DE ESCADA DE ALTA RESISTENCIA,COMPOSTA DE CAPA E ESPELHO,EM ARGAMASSA DE CIMENTO E AGREGADOS MINERAIS, NA COR PRETA,INCLUSIVE 3 POLIMENTOS</v>
      </c>
      <c r="C12550" s="749" t="s">
        <v>32077</v>
      </c>
      <c r="D12550" s="749" t="s">
        <v>32082</v>
      </c>
      <c r="E12550" s="749" t="s">
        <v>32083</v>
      </c>
      <c r="I12550" s="749" t="s">
        <v>236</v>
      </c>
      <c r="J12550" s="749" t="n">
        <v>65.61</v>
      </c>
    </row>
    <row collapsed="false" customFormat="false" customHeight="true" hidden="true" ht="12.75" outlineLevel="0" r="12551">
      <c r="A12551" s="749" t="s">
        <v>32084</v>
      </c>
      <c r="B12551" s="749" t="str">
        <f aca="false">C12551&amp;D12551&amp;E12551&amp;F12551&amp;G12551&amp;H12551</f>
        <v>DEGRAU DE ESCADA DE ALTA RESISTENCIA,COMPOSTA DE CAPA E ESPELHO,EM ARGAMASSA DE CIMENTO E AGREGADOS MINERAIS, NA COR PRETA,INCLUSIVE 3 POLIMENTOS</v>
      </c>
      <c r="C12551" s="749" t="s">
        <v>32077</v>
      </c>
      <c r="D12551" s="749" t="s">
        <v>32082</v>
      </c>
      <c r="E12551" s="749" t="s">
        <v>32083</v>
      </c>
      <c r="I12551" s="749" t="s">
        <v>236</v>
      </c>
      <c r="J12551" s="749" t="n">
        <v>65.61</v>
      </c>
    </row>
    <row collapsed="false" customFormat="false" customHeight="true" hidden="true" ht="12.75" outlineLevel="0" r="12552">
      <c r="A12552" s="749" t="s">
        <v>32085</v>
      </c>
      <c r="B12552" s="749" t="str">
        <f aca="false">C12552&amp;D12552&amp;E12552&amp;F12552&amp;G12552&amp;H12552</f>
        <v>DEGRAU DE ESCADA DE ALTA RESISTENCIA,COMPOSTA DE CAPA E ESPELHO, EM ARGAMASSA DE CIMENTO E AGREGADOS MINERAIS,NA COR VERMELHA,INCLUSIVE 3 POLIMENTOS</v>
      </c>
      <c r="C12552" s="749" t="s">
        <v>32077</v>
      </c>
      <c r="D12552" s="749" t="s">
        <v>32086</v>
      </c>
      <c r="E12552" s="749" t="s">
        <v>32087</v>
      </c>
      <c r="I12552" s="749" t="s">
        <v>236</v>
      </c>
      <c r="J12552" s="749" t="n">
        <v>65.61</v>
      </c>
    </row>
    <row collapsed="false" customFormat="false" customHeight="true" hidden="true" ht="12.75" outlineLevel="0" r="12553">
      <c r="A12553" s="749" t="s">
        <v>32088</v>
      </c>
      <c r="B12553" s="749" t="str">
        <f aca="false">C12553&amp;D12553&amp;E12553&amp;F12553&amp;G12553&amp;H12553</f>
        <v>DEGRAU DE ESCADA DE ALTA RESISTENCIA,COMPOSTA DE CAPA E ESPELHO, EM ARGAMASSA DE CIMENTO E AGREGADOS MINERAIS,NA COR VERMELHA,INCLUSIVE 3 POLIMENTOS</v>
      </c>
      <c r="C12553" s="749" t="s">
        <v>32077</v>
      </c>
      <c r="D12553" s="749" t="s">
        <v>32086</v>
      </c>
      <c r="E12553" s="749" t="s">
        <v>32087</v>
      </c>
      <c r="I12553" s="749" t="s">
        <v>236</v>
      </c>
      <c r="J12553" s="749" t="n">
        <v>65.61</v>
      </c>
    </row>
    <row collapsed="false" customFormat="false" customHeight="true" hidden="true" ht="12.75" outlineLevel="0" r="12554">
      <c r="A12554" s="749" t="s">
        <v>32089</v>
      </c>
      <c r="B12554" s="749" t="str">
        <f aca="false">C12554&amp;D12554&amp;E12554&amp;F12554&amp;G12554&amp;H12554</f>
        <v>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v>
      </c>
      <c r="C12554" s="749" t="s">
        <v>32090</v>
      </c>
      <c r="D12554" s="749" t="s">
        <v>32091</v>
      </c>
      <c r="E12554" s="749" t="s">
        <v>32092</v>
      </c>
      <c r="F12554" s="749" t="s">
        <v>32093</v>
      </c>
      <c r="G12554" s="749" t="s">
        <v>32094</v>
      </c>
      <c r="H12554" s="749" t="s">
        <v>32095</v>
      </c>
      <c r="I12554" s="749" t="s">
        <v>52</v>
      </c>
      <c r="J12554" s="749" t="n">
        <v>227.66</v>
      </c>
    </row>
    <row collapsed="false" customFormat="false" customHeight="true" hidden="true" ht="12.75" outlineLevel="0" r="12555">
      <c r="A12555" s="749" t="s">
        <v>32096</v>
      </c>
      <c r="B12555" s="749" t="str">
        <f aca="false">C12555&amp;D12555&amp;E12555&amp;F12555&amp;G12555&amp;H12555</f>
        <v>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v>
      </c>
      <c r="C12555" s="749" t="s">
        <v>32090</v>
      </c>
      <c r="D12555" s="749" t="s">
        <v>32091</v>
      </c>
      <c r="E12555" s="749" t="s">
        <v>32092</v>
      </c>
      <c r="F12555" s="749" t="s">
        <v>32093</v>
      </c>
      <c r="G12555" s="749" t="s">
        <v>32094</v>
      </c>
      <c r="H12555" s="749" t="s">
        <v>32095</v>
      </c>
      <c r="I12555" s="749" t="s">
        <v>52</v>
      </c>
      <c r="J12555" s="749" t="n">
        <v>215.02</v>
      </c>
    </row>
    <row collapsed="false" customFormat="false" customHeight="true" hidden="true" ht="12.75" outlineLevel="0" r="12556">
      <c r="A12556" s="749" t="s">
        <v>32097</v>
      </c>
      <c r="B12556" s="749" t="str">
        <f aca="false">C12556&amp;D12556&amp;E12556&amp;F12556&amp;G12556&amp;H12556</f>
        <v>PISO DE ALTA RESISTENCIA,PARA USO INTERNO,EM PLACAS PRE-MOLDADAS,VIBROPRENSADA A 350T,MEDINDO (40X40X3)CM,CONFECCIONADACOM AGREGADOS MINERAIS (QUARTZO) E CIMENTO BRANCO ESTRUTURAL CP60, COLOCADO SOBRE BASE EXISTENTE, EXCLUSIVE FAROFA DE CIMENTO E AREIA 3:1,REJUNTAMENTO,BASE SELADORA,DEMAOS DE CERAE POLIMENTO.FORNECIMENTO E COLOCACAO</v>
      </c>
      <c r="C12556" s="749" t="s">
        <v>32098</v>
      </c>
      <c r="D12556" s="749" t="s">
        <v>32099</v>
      </c>
      <c r="E12556" s="749" t="s">
        <v>32100</v>
      </c>
      <c r="F12556" s="749" t="s">
        <v>32101</v>
      </c>
      <c r="G12556" s="749" t="s">
        <v>32102</v>
      </c>
      <c r="H12556" s="749" t="s">
        <v>32103</v>
      </c>
      <c r="I12556" s="749" t="s">
        <v>52</v>
      </c>
      <c r="J12556" s="749" t="n">
        <v>122.34</v>
      </c>
    </row>
    <row collapsed="false" customFormat="false" customHeight="true" hidden="true" ht="12.75" outlineLevel="0" r="12557">
      <c r="A12557" s="749" t="s">
        <v>32104</v>
      </c>
      <c r="B12557" s="749" t="str">
        <f aca="false">C12557&amp;D12557&amp;E12557&amp;F12557&amp;G12557&amp;H12557</f>
        <v>PISO DE ALTA RESISTENCIA,PARA USO INTERNO,EM PLACAS PRE-MOLDADAS,VIBROPRENSADA A 350T,MEDINDO (40X40X3)CM,CONFECCIONADACOM AGREGADOS MINERAIS (QUARTZO) E CIMENTO BRANCO ESTRUTURAL CP60, COLOCADO SOBRE BASE EXISTENTE, EXCLUSIVE FAROFA DE CIMENTO E AREIA 3:1,REJUNTAMENTO,BASE SELADORA,DEMAOS DE CERAE POLIMENTO.FORNECIMENTO E COLOCACAO</v>
      </c>
      <c r="C12557" s="749" t="s">
        <v>32098</v>
      </c>
      <c r="D12557" s="749" t="s">
        <v>32099</v>
      </c>
      <c r="E12557" s="749" t="s">
        <v>32100</v>
      </c>
      <c r="F12557" s="749" t="s">
        <v>32101</v>
      </c>
      <c r="G12557" s="749" t="s">
        <v>32102</v>
      </c>
      <c r="H12557" s="749" t="s">
        <v>32103</v>
      </c>
      <c r="I12557" s="749" t="s">
        <v>52</v>
      </c>
      <c r="J12557" s="749" t="n">
        <v>113.85</v>
      </c>
    </row>
    <row collapsed="false" customFormat="false" customHeight="true" hidden="true" ht="12.75" outlineLevel="0" r="12558">
      <c r="A12558" s="749" t="s">
        <v>32105</v>
      </c>
      <c r="B12558" s="749" t="str">
        <f aca="false">C12558&amp;D12558&amp;E12558&amp;F12558&amp;G12558&amp;H12558</f>
        <v>PISO DE ALTA RESISTENCIA,PARA USO EXTERNO,EM PLACAS PRE-MOLDADAS,VIBROPRENSADA A 350T,MEDINDO (40X40X3)CM,CONFECCIONADACOM AGREGADOS MINERAIS (QUARTZO) E CIMENTO BRANCO ESTRUTURAL CP60,COLOCADO SOBRE BASE EXISTENTE,ASSENTADO COM ARGAMASSADE CIMENTO E AREIA NO TRACO 3:1 (FAROFA).FORNECIMENTO E COLOCACAO</v>
      </c>
      <c r="C12558" s="749" t="s">
        <v>32106</v>
      </c>
      <c r="D12558" s="749" t="s">
        <v>32099</v>
      </c>
      <c r="E12558" s="749" t="s">
        <v>32100</v>
      </c>
      <c r="F12558" s="749" t="s">
        <v>32107</v>
      </c>
      <c r="G12558" s="749" t="s">
        <v>32108</v>
      </c>
      <c r="H12558" s="749" t="s">
        <v>14980</v>
      </c>
      <c r="I12558" s="749" t="s">
        <v>52</v>
      </c>
      <c r="J12558" s="749" t="n">
        <v>145.57</v>
      </c>
    </row>
    <row collapsed="false" customFormat="false" customHeight="true" hidden="true" ht="12.75" outlineLevel="0" r="12559">
      <c r="A12559" s="749" t="s">
        <v>32109</v>
      </c>
      <c r="B12559" s="749" t="str">
        <f aca="false">C12559&amp;D12559&amp;E12559&amp;F12559&amp;G12559&amp;H12559</f>
        <v>PISO DE ALTA RESISTENCIA,PARA USO EXTERNO,EM PLACAS PRE-MOLDADAS,VIBROPRENSADA A 350T,MEDINDO (40X40X3)CM,CONFECCIONADACOM AGREGADOS MINERAIS (QUARTZO) E CIMENTO BRANCO ESTRUTURAL CP60,COLOCADO SOBRE BASE EXISTENTE,ASSENTADO COM ARGAMASSADE CIMENTO E AREIA NO TRACO 3:1 (FAROFA).FORNECIMENTO E COLOCACAO</v>
      </c>
      <c r="C12559" s="749" t="s">
        <v>32106</v>
      </c>
      <c r="D12559" s="749" t="s">
        <v>32099</v>
      </c>
      <c r="E12559" s="749" t="s">
        <v>32100</v>
      </c>
      <c r="F12559" s="749" t="s">
        <v>32107</v>
      </c>
      <c r="G12559" s="749" t="s">
        <v>32108</v>
      </c>
      <c r="H12559" s="749" t="s">
        <v>14980</v>
      </c>
      <c r="I12559" s="749" t="s">
        <v>52</v>
      </c>
      <c r="J12559" s="749" t="n">
        <v>135.48</v>
      </c>
    </row>
    <row collapsed="false" customFormat="false" customHeight="true" hidden="true" ht="12.75" outlineLevel="0" r="12560">
      <c r="A12560" s="749" t="s">
        <v>32110</v>
      </c>
      <c r="B12560" s="749" t="str">
        <f aca="false">C12560&amp;D12560&amp;E12560&amp;F12560&amp;G12560&amp;H12560</f>
        <v>PISO DE ALTA RESISTENCIA,PARA USO EXTERNO,EM PLACAS PRE-MOLDADAS,VIBROPRENSADA A 350T,MEDINDO (40X40X3)CM,CONFECCIONADACOM AGREGADOS MINERAIS (QUARTZO) E CIMENTO BRANCO ESTRUTURAL CP60, COLOCADO SOBRE BASE EXISTENTE, EXCLUSIVE FAROFA DE CIMENTO E AREIA 3:1.FORNECIMENTO E COLOCACAO</v>
      </c>
      <c r="C12560" s="749" t="s">
        <v>32106</v>
      </c>
      <c r="D12560" s="749" t="s">
        <v>32099</v>
      </c>
      <c r="E12560" s="749" t="s">
        <v>32100</v>
      </c>
      <c r="F12560" s="749" t="s">
        <v>32101</v>
      </c>
      <c r="G12560" s="749" t="s">
        <v>32111</v>
      </c>
      <c r="I12560" s="749" t="s">
        <v>52</v>
      </c>
      <c r="J12560" s="749" t="n">
        <v>112</v>
      </c>
    </row>
    <row collapsed="false" customFormat="false" customHeight="true" hidden="true" ht="12.75" outlineLevel="0" r="12561">
      <c r="A12561" s="749" t="s">
        <v>32112</v>
      </c>
      <c r="B12561" s="749" t="str">
        <f aca="false">C12561&amp;D12561&amp;E12561&amp;F12561&amp;G12561&amp;H12561</f>
        <v>PISO DE ALTA RESISTENCIA,PARA USO EXTERNO,EM PLACAS PRE-MOLDADAS,VIBROPRENSADA A 350T,MEDINDO (40X40X3)CM,CONFECCIONADACOM AGREGADOS MINERAIS (QUARTZO) E CIMENTO BRANCO ESTRUTURAL CP60, COLOCADO SOBRE BASE EXISTENTE, EXCLUSIVE FAROFA DE CIMENTO E AREIA 3:1.FORNECIMENTO E COLOCACAO</v>
      </c>
      <c r="C12561" s="749" t="s">
        <v>32106</v>
      </c>
      <c r="D12561" s="749" t="s">
        <v>32099</v>
      </c>
      <c r="E12561" s="749" t="s">
        <v>32100</v>
      </c>
      <c r="F12561" s="749" t="s">
        <v>32101</v>
      </c>
      <c r="G12561" s="749" t="s">
        <v>32111</v>
      </c>
      <c r="I12561" s="749" t="s">
        <v>52</v>
      </c>
      <c r="J12561" s="749" t="n">
        <v>104.9</v>
      </c>
    </row>
    <row collapsed="false" customFormat="false" customHeight="true" hidden="true" ht="12.75" outlineLevel="0" r="12562">
      <c r="A12562" s="749" t="s">
        <v>32113</v>
      </c>
      <c r="B12562" s="749" t="str">
        <f aca="false">C12562&amp;D12562&amp;E12562&amp;F12562&amp;G12562&amp;H12562</f>
        <v>RODAPE DE ALTA RESISTENCIA,PARA USO INTERNO,EM PLACAS PRE-MOLDADAS,VIBROPRENSADA A 350T,MEDINDO (10X40X3)CM,CONFECCIONADA C/AGREGADOS MINERAIS (QUARTZO) E CIMENTO BRANCO ESTRUTURAL CP60, ASSENTADO COM ARGAMASSA DE CIMENTO E AREIA NO TRACO 3:1 (FAROFA) E ESPESSURA 3CM,REJUNTAMENTO A BASE DE EPOXI,BASE SELADORA E 4 DEMAOS DE CERA.FORNECIMENTO E COLOCACAO</v>
      </c>
      <c r="C12562" s="749" t="s">
        <v>32114</v>
      </c>
      <c r="D12562" s="749" t="s">
        <v>32115</v>
      </c>
      <c r="E12562" s="749" t="s">
        <v>32116</v>
      </c>
      <c r="F12562" s="749" t="s">
        <v>32117</v>
      </c>
      <c r="G12562" s="749" t="s">
        <v>32118</v>
      </c>
      <c r="H12562" s="749" t="s">
        <v>32119</v>
      </c>
      <c r="I12562" s="749" t="s">
        <v>236</v>
      </c>
      <c r="J12562" s="749" t="n">
        <v>61.81</v>
      </c>
    </row>
    <row collapsed="false" customFormat="false" customHeight="true" hidden="true" ht="12.75" outlineLevel="0" r="12563">
      <c r="A12563" s="749" t="s">
        <v>32120</v>
      </c>
      <c r="B12563" s="749" t="str">
        <f aca="false">C12563&amp;D12563&amp;E12563&amp;F12563&amp;G12563&amp;H12563</f>
        <v>RODAPE DE ALTA RESISTENCIA,PARA USO INTERNO,EM PLACAS PRE-MOLDADAS,VIBROPRENSADA A 350T,MEDINDO (10X40X3)CM,CONFECCIONADA C/AGREGADOS MINERAIS (QUARTZO) E CIMENTO BRANCO ESTRUTURAL CP60, ASSENTADO COM ARGAMASSA DE CIMENTO E AREIA NO TRACO 3:1 (FAROFA) E ESPESSURA 3CM,REJUNTAMENTO A BASE DE EPOXI,BASE SELADORA E 4 DEMAOS DE CERA.FORNECIMENTO E COLOCACAO</v>
      </c>
      <c r="C12563" s="749" t="s">
        <v>32114</v>
      </c>
      <c r="D12563" s="749" t="s">
        <v>32115</v>
      </c>
      <c r="E12563" s="749" t="s">
        <v>32116</v>
      </c>
      <c r="F12563" s="749" t="s">
        <v>32117</v>
      </c>
      <c r="G12563" s="749" t="s">
        <v>32118</v>
      </c>
      <c r="H12563" s="749" t="s">
        <v>32119</v>
      </c>
      <c r="I12563" s="749" t="s">
        <v>236</v>
      </c>
      <c r="J12563" s="749" t="n">
        <v>57.29</v>
      </c>
    </row>
    <row collapsed="false" customFormat="false" customHeight="true" hidden="true" ht="12.75" outlineLevel="0" r="12564">
      <c r="A12564" s="749" t="s">
        <v>32121</v>
      </c>
      <c r="B12564" s="749" t="str">
        <f aca="false">C12564&amp;D12564&amp;E12564&amp;F12564&amp;G12564&amp;H12564</f>
        <v>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v>
      </c>
      <c r="C12564" s="749" t="s">
        <v>32114</v>
      </c>
      <c r="D12564" s="749" t="s">
        <v>32115</v>
      </c>
      <c r="E12564" s="749" t="s">
        <v>32122</v>
      </c>
      <c r="F12564" s="749" t="s">
        <v>32123</v>
      </c>
      <c r="G12564" s="749" t="s">
        <v>32124</v>
      </c>
      <c r="H12564" s="749" t="s">
        <v>14972</v>
      </c>
      <c r="I12564" s="749" t="s">
        <v>236</v>
      </c>
      <c r="J12564" s="749" t="n">
        <v>40.63</v>
      </c>
    </row>
    <row collapsed="false" customFormat="false" customHeight="true" hidden="true" ht="12.75" outlineLevel="0" r="12565">
      <c r="A12565" s="749" t="s">
        <v>32125</v>
      </c>
      <c r="B12565" s="749" t="str">
        <f aca="false">C12565&amp;D12565&amp;E12565&amp;F12565&amp;G12565&amp;H12565</f>
        <v>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v>
      </c>
      <c r="C12565" s="749" t="s">
        <v>32114</v>
      </c>
      <c r="D12565" s="749" t="s">
        <v>32115</v>
      </c>
      <c r="E12565" s="749" t="s">
        <v>32122</v>
      </c>
      <c r="F12565" s="749" t="s">
        <v>32123</v>
      </c>
      <c r="G12565" s="749" t="s">
        <v>32124</v>
      </c>
      <c r="H12565" s="749" t="s">
        <v>14972</v>
      </c>
      <c r="I12565" s="749" t="s">
        <v>236</v>
      </c>
      <c r="J12565" s="749" t="n">
        <v>37.96</v>
      </c>
    </row>
    <row collapsed="false" customFormat="false" customHeight="true" hidden="true" ht="12.75" outlineLevel="0" r="12566">
      <c r="A12566" s="749" t="s">
        <v>32126</v>
      </c>
      <c r="B12566" s="749" t="str">
        <f aca="false">C12566&amp;D12566&amp;E12566&amp;F12566&amp;G12566&amp;H12566</f>
        <v>PISO VINILICO EM LADRILHOS DE RESINA DE PVC PLASTIFICANTE,COM MEDIDAS EM TORNO DE 30X30CM,HOMOGENEO,COM FLASH,COM 2MM DE ESPESSURA,ASSENTES SOBRE BASE EXISTENTE,DEVENDO ATENDER A ABNT,NO QUE CONCERNE A RESISTENCIA,AO IMPACTO,SOLIDEZ,DUREZAE ACAO DE AGENTES QUIMICOS,INCLUSIVE ADESIVO.FORNECIMENTO ECOLOCACAO</v>
      </c>
      <c r="C12566" s="749" t="s">
        <v>32127</v>
      </c>
      <c r="D12566" s="749" t="s">
        <v>32128</v>
      </c>
      <c r="E12566" s="749" t="s">
        <v>32129</v>
      </c>
      <c r="F12566" s="749" t="s">
        <v>32130</v>
      </c>
      <c r="G12566" s="749" t="s">
        <v>32131</v>
      </c>
      <c r="H12566" s="749" t="s">
        <v>14924</v>
      </c>
      <c r="I12566" s="749" t="s">
        <v>52</v>
      </c>
      <c r="J12566" s="749" t="n">
        <v>79.4</v>
      </c>
    </row>
    <row collapsed="false" customFormat="false" customHeight="true" hidden="true" ht="12.75" outlineLevel="0" r="12567">
      <c r="A12567" s="749" t="s">
        <v>32132</v>
      </c>
      <c r="B12567" s="749" t="str">
        <f aca="false">C12567&amp;D12567&amp;E12567&amp;F12567&amp;G12567&amp;H12567</f>
        <v>PISO VINILICO EM LADRILHOS DE RESINA DE PVC PLASTIFICANTE,COM MEDIDAS EM TORNO DE 30X30CM,HOMOGENEO,COM FLASH,COM 2MM DE ESPESSURA,ASSENTES SOBRE BASE EXISTENTE,DEVENDO ATENDER A ABNT,NO QUE CONCERNE A RESISTENCIA,AO IMPACTO,SOLIDEZ,DUREZAE ACAO DE AGENTES QUIMICOS,INCLUSIVE ADESIVO.FORNECIMENTO ECOLOCACAO</v>
      </c>
      <c r="C12567" s="749" t="s">
        <v>32127</v>
      </c>
      <c r="D12567" s="749" t="s">
        <v>32128</v>
      </c>
      <c r="E12567" s="749" t="s">
        <v>32129</v>
      </c>
      <c r="F12567" s="749" t="s">
        <v>32130</v>
      </c>
      <c r="G12567" s="749" t="s">
        <v>32131</v>
      </c>
      <c r="H12567" s="749" t="s">
        <v>14924</v>
      </c>
      <c r="I12567" s="749" t="s">
        <v>52</v>
      </c>
      <c r="J12567" s="749" t="n">
        <v>76.94</v>
      </c>
    </row>
    <row collapsed="false" customFormat="false" customHeight="true" hidden="true" ht="12.75" outlineLevel="0" r="12568">
      <c r="A12568" s="749" t="s">
        <v>32133</v>
      </c>
      <c r="B12568" s="749" t="str">
        <f aca="false">C12568&amp;D12568&amp;E12568&amp;F12568&amp;G12568&amp;H12568</f>
        <v>PISO VINILICO EM LADRILHOS DE RESINA DE PVC PLASTIFICANTE,COM MEDIDAS EM TORNO DE 30X30CM,HOMOGENEO,COM FLASH,COM 3MM DE ESPESSURA,ASSENTES SOBRE BASE EXISTENTE,DEVENDO ATENDER A ABNT,NO QUE CONCERNE A RESISTENCIA,AO IMPACTO,SOLIDEZ,DUREZAE ACAO DE AGENTES QUIMICOS,INCLUSIVE ADESIVO.FORNECIMENTO ECOLOCACAO</v>
      </c>
      <c r="C12568" s="749" t="s">
        <v>32127</v>
      </c>
      <c r="D12568" s="749" t="s">
        <v>32134</v>
      </c>
      <c r="E12568" s="749" t="s">
        <v>32129</v>
      </c>
      <c r="F12568" s="749" t="s">
        <v>32130</v>
      </c>
      <c r="G12568" s="749" t="s">
        <v>32131</v>
      </c>
      <c r="H12568" s="749" t="s">
        <v>14924</v>
      </c>
      <c r="I12568" s="749" t="s">
        <v>52</v>
      </c>
      <c r="J12568" s="749" t="n">
        <v>126.37</v>
      </c>
    </row>
    <row collapsed="false" customFormat="false" customHeight="true" hidden="true" ht="12.75" outlineLevel="0" r="12569">
      <c r="A12569" s="749" t="s">
        <v>32135</v>
      </c>
      <c r="B12569" s="749" t="str">
        <f aca="false">C12569&amp;D12569&amp;E12569&amp;F12569&amp;G12569&amp;H12569</f>
        <v>PISO VINILICO EM LADRILHOS DE RESINA DE PVC PLASTIFICANTE,COM MEDIDAS EM TORNO DE 30X30CM,HOMOGENEO,COM FLASH,COM 3MM DE ESPESSURA,ASSENTES SOBRE BASE EXISTENTE,DEVENDO ATENDER A ABNT,NO QUE CONCERNE A RESISTENCIA,AO IMPACTO,SOLIDEZ,DUREZAE ACAO DE AGENTES QUIMICOS,INCLUSIVE ADESIVO.FORNECIMENTO ECOLOCACAO</v>
      </c>
      <c r="C12569" s="749" t="s">
        <v>32127</v>
      </c>
      <c r="D12569" s="749" t="s">
        <v>32134</v>
      </c>
      <c r="E12569" s="749" t="s">
        <v>32129</v>
      </c>
      <c r="F12569" s="749" t="s">
        <v>32130</v>
      </c>
      <c r="G12569" s="749" t="s">
        <v>32131</v>
      </c>
      <c r="H12569" s="749" t="s">
        <v>14924</v>
      </c>
      <c r="I12569" s="749" t="s">
        <v>52</v>
      </c>
      <c r="J12569" s="749" t="n">
        <v>123.9</v>
      </c>
    </row>
    <row collapsed="false" customFormat="false" customHeight="true" hidden="true" ht="63.75" outlineLevel="0" r="12570">
      <c r="A12570" s="749" t="s">
        <v>32136</v>
      </c>
      <c r="B12570" s="758" t="str">
        <f aca="false">C12570&amp;D12570&amp;E12570&amp;F12570&amp;G12570&amp;H12570</f>
        <v>PISO VINILICO EM MANTAS RESINA PVC PLASTIFICANTE,C/2M LARG.X23M COMPRIMENTO,HOMOGENEO,C/FLASH,C/2MM ESP.REFORCO EM POLIURETANO ULTRA RESIST.,P/TRAFEGO INTENSO,ANTIFUNGICIDA E ANTIBACTERIANO,VARIAS CORES,EXCL.RODAPE,ASSENTE SOBRE BASE EXIST.,DEVENDO ATENDER ABNT NO QUE CONCERNE A RESIST.AO IMPACTO,SOLIDEZ,DUREZA E ACAO AGENTES QUIMICOS,INCL.ADESIVO.FORN.COLOC</v>
      </c>
      <c r="C12570" s="749" t="s">
        <v>32137</v>
      </c>
      <c r="D12570" s="749" t="s">
        <v>32138</v>
      </c>
      <c r="E12570" s="749" t="s">
        <v>32139</v>
      </c>
      <c r="F12570" s="749" t="s">
        <v>32140</v>
      </c>
      <c r="G12570" s="749" t="s">
        <v>32141</v>
      </c>
      <c r="H12570" s="749" t="s">
        <v>32142</v>
      </c>
      <c r="I12570" s="749" t="s">
        <v>52</v>
      </c>
      <c r="J12570" s="749" t="n">
        <v>166.96</v>
      </c>
    </row>
    <row collapsed="false" customFormat="false" customHeight="true" hidden="true" ht="63.75" outlineLevel="0" r="12571">
      <c r="A12571" s="749" t="s">
        <v>32143</v>
      </c>
      <c r="B12571" s="758" t="str">
        <f aca="false">C12571&amp;D12571&amp;E12571&amp;F12571&amp;G12571&amp;H12571</f>
        <v>PISO VINILICO EM MANTAS RESINA PVC PLASTIFICANTE,C/2M LARG.X23M COMPRIMENTO,HOMOGENEO,C/FLASH,C/2MM ESP.REFORCO EM POLIURETANO ULTRA RESIST.,P/TRAFEGO INTENSO,ANTIFUNGICIDA E ANTIBACTERIANO,VARIAS CORES,EXCL.RODAPE,ASSENTE SOBRE BASE EXIST.,DEVENDO ATENDER ABNT NO QUE CONCERNE A RESIST.AO IMPACTO,SOLIDEZ,DUREZA E ACAO AGENTES QUIMICOS,INCL.ADESIVO.FORN.COLOC</v>
      </c>
      <c r="C12571" s="749" t="s">
        <v>32137</v>
      </c>
      <c r="D12571" s="749" t="s">
        <v>32138</v>
      </c>
      <c r="E12571" s="749" t="s">
        <v>32139</v>
      </c>
      <c r="F12571" s="749" t="s">
        <v>32140</v>
      </c>
      <c r="G12571" s="749" t="s">
        <v>32141</v>
      </c>
      <c r="H12571" s="749" t="s">
        <v>32142</v>
      </c>
      <c r="I12571" s="749" t="s">
        <v>52</v>
      </c>
      <c r="J12571" s="749" t="n">
        <v>164.5</v>
      </c>
    </row>
    <row collapsed="false" customFormat="false" customHeight="true" hidden="true" ht="12.75" outlineLevel="0" r="12572">
      <c r="A12572" s="749" t="s">
        <v>32144</v>
      </c>
      <c r="B12572" s="749" t="str">
        <f aca="false">C12572&amp;D12572&amp;E12572&amp;F12572&amp;G12572&amp;H12572</f>
        <v>PISO VINILICO EM LADRILHOS DE RESINA DE PVC PLASTIFICANTE,COM MEDIDAS EM TORNO DE 30X30CM,HOMOGENEO,MESCLADO OU MESCLADO COM VEIOS PASSANTES,COM 2MM DE ESPESSURA,ASSENTES SOBRE BASE EXISTENTE,DEVENDO ATENDER A ABNT,NO QUE CONCERNE A RESISTENCIA,AO IMPACTO,SOLIDEZ,DUREZA E ACAO DE AGENTES QUIMICOS,INCLUSIVE ADESIVO.FORNECIMENTO E COLOCACAO</v>
      </c>
      <c r="C12572" s="749" t="s">
        <v>32127</v>
      </c>
      <c r="D12572" s="749" t="s">
        <v>32145</v>
      </c>
      <c r="E12572" s="749" t="s">
        <v>32146</v>
      </c>
      <c r="F12572" s="749" t="s">
        <v>32147</v>
      </c>
      <c r="G12572" s="749" t="s">
        <v>32148</v>
      </c>
      <c r="H12572" s="749" t="s">
        <v>32149</v>
      </c>
      <c r="I12572" s="749" t="s">
        <v>52</v>
      </c>
      <c r="J12572" s="749" t="n">
        <v>76.99</v>
      </c>
    </row>
    <row collapsed="false" customFormat="false" customHeight="true" hidden="true" ht="12.75" outlineLevel="0" r="12573">
      <c r="A12573" s="749" t="s">
        <v>32150</v>
      </c>
      <c r="B12573" s="749" t="str">
        <f aca="false">C12573&amp;D12573&amp;E12573&amp;F12573&amp;G12573&amp;H12573</f>
        <v>PISO VINILICO EM LADRILHOS DE RESINA DE PVC PLASTIFICANTE,COM MEDIDAS EM TORNO DE 30X30CM,HOMOGENEO,MESCLADO OU MESCLADO COM VEIOS PASSANTES,COM 2MM DE ESPESSURA,ASSENTES SOBRE BASE EXISTENTE,DEVENDO ATENDER A ABNT,NO QUE CONCERNE A RESISTENCIA,AO IMPACTO,SOLIDEZ,DUREZA E ACAO DE AGENTES QUIMICOS,INCLUSIVE ADESIVO.FORNECIMENTO E COLOCACAO</v>
      </c>
      <c r="C12573" s="749" t="s">
        <v>32127</v>
      </c>
      <c r="D12573" s="749" t="s">
        <v>32145</v>
      </c>
      <c r="E12573" s="749" t="s">
        <v>32146</v>
      </c>
      <c r="F12573" s="749" t="s">
        <v>32147</v>
      </c>
      <c r="G12573" s="749" t="s">
        <v>32148</v>
      </c>
      <c r="H12573" s="749" t="s">
        <v>32149</v>
      </c>
      <c r="I12573" s="749" t="s">
        <v>52</v>
      </c>
      <c r="J12573" s="749" t="n">
        <v>74.52</v>
      </c>
    </row>
    <row collapsed="false" customFormat="false" customHeight="true" hidden="true" ht="12.75" outlineLevel="0" r="12574">
      <c r="A12574" s="749" t="s">
        <v>32151</v>
      </c>
      <c r="B12574" s="749" t="str">
        <f aca="false">C12574&amp;D12574&amp;E12574&amp;F12574&amp;G12574&amp;H12574</f>
        <v>PISO VINILICO EM LADRILHOS DE RESINA DE PVC PLASTIFICANTE,COM MEDIDAS EM TORNO DE 30X30CM,HOMOGENEO,LISO,COM 2MM DE ESPESSURA,ASSENTES SOBRE BASE EXISTENTE,DEVENDO ATENDER A ABNT,NO QUE CONCERNE A RESISTENCIA,AO IMPACTO,SOLIDEZ,DUREZA E ACAO DE AGENTES QUIMICOS,INCLUSIVE ADESIVO.FORNECIMENTO E COLOCACAO</v>
      </c>
      <c r="C12574" s="749" t="s">
        <v>32127</v>
      </c>
      <c r="D12574" s="749" t="s">
        <v>32152</v>
      </c>
      <c r="E12574" s="749" t="s">
        <v>32153</v>
      </c>
      <c r="F12574" s="749" t="s">
        <v>32154</v>
      </c>
      <c r="G12574" s="749" t="s">
        <v>32155</v>
      </c>
      <c r="H12574" s="749" t="s">
        <v>14350</v>
      </c>
      <c r="I12574" s="749" t="s">
        <v>52</v>
      </c>
      <c r="J12574" s="749" t="n">
        <v>63.22</v>
      </c>
    </row>
    <row collapsed="false" customFormat="false" customHeight="true" hidden="true" ht="12.75" outlineLevel="0" r="12575">
      <c r="A12575" s="749" t="s">
        <v>32156</v>
      </c>
      <c r="B12575" s="749" t="str">
        <f aca="false">C12575&amp;D12575&amp;E12575&amp;F12575&amp;G12575&amp;H12575</f>
        <v>PISO VINILICO EM LADRILHOS DE RESINA DE PVC PLASTIFICANTE,COM MEDIDAS EM TORNO DE 30X30CM,HOMOGENEO,LISO,COM 2MM DE ESPESSURA,ASSENTES SOBRE BASE EXISTENTE,DEVENDO ATENDER A ABNT,NO QUE CONCERNE A RESISTENCIA,AO IMPACTO,SOLIDEZ,DUREZA E ACAO DE AGENTES QUIMICOS,INCLUSIVE ADESIVO.FORNECIMENTO E COLOCACAO</v>
      </c>
      <c r="C12575" s="749" t="s">
        <v>32127</v>
      </c>
      <c r="D12575" s="749" t="s">
        <v>32152</v>
      </c>
      <c r="E12575" s="749" t="s">
        <v>32153</v>
      </c>
      <c r="F12575" s="749" t="s">
        <v>32154</v>
      </c>
      <c r="G12575" s="749" t="s">
        <v>32155</v>
      </c>
      <c r="H12575" s="749" t="s">
        <v>14350</v>
      </c>
      <c r="I12575" s="749" t="s">
        <v>52</v>
      </c>
      <c r="J12575" s="749" t="n">
        <v>60.76</v>
      </c>
    </row>
    <row collapsed="false" customFormat="false" customHeight="true" hidden="true" ht="12.75" outlineLevel="0" r="12576">
      <c r="A12576" s="749" t="s">
        <v>32157</v>
      </c>
      <c r="B12576" s="749" t="str">
        <f aca="false">C12576&amp;D12576&amp;E12576&amp;F12576&amp;G12576&amp;H12576</f>
        <v>PISO VINILICO EM LADRILHOS DE RESINA DE PVC PLASTIFICANTE,COM MEDIDAS EM TORNO DE 30X30CM,HOMOGENEO,LISO,COM 3MM DE ESPESSURA,ASSENTES SOBRE BASE EXISTENTE,DEVENDO ATENDER A ABNT,NO QUE CONCERNE A RESISTENCIA,AO IMPACTO,SOLIDEZ,DUREZA E ACAO DE AGENTES QUIMICOS,INCLUSIVE ADESIVO.FORNECIMENTO E COLOCACAO</v>
      </c>
      <c r="C12576" s="749" t="s">
        <v>32127</v>
      </c>
      <c r="D12576" s="749" t="s">
        <v>32158</v>
      </c>
      <c r="E12576" s="749" t="s">
        <v>32153</v>
      </c>
      <c r="F12576" s="749" t="s">
        <v>32154</v>
      </c>
      <c r="G12576" s="749" t="s">
        <v>32155</v>
      </c>
      <c r="H12576" s="749" t="s">
        <v>14350</v>
      </c>
      <c r="I12576" s="749" t="s">
        <v>52</v>
      </c>
      <c r="J12576" s="749" t="n">
        <v>99.81</v>
      </c>
    </row>
    <row collapsed="false" customFormat="false" customHeight="true" hidden="true" ht="12.75" outlineLevel="0" r="12577">
      <c r="A12577" s="749" t="s">
        <v>32159</v>
      </c>
      <c r="B12577" s="749" t="str">
        <f aca="false">C12577&amp;D12577&amp;E12577&amp;F12577&amp;G12577&amp;H12577</f>
        <v>PISO VINILICO EM LADRILHOS DE RESINA DE PVC PLASTIFICANTE,COM MEDIDAS EM TORNO DE 30X30CM,HOMOGENEO,LISO,COM 3MM DE ESPESSURA,ASSENTES SOBRE BASE EXISTENTE,DEVENDO ATENDER A ABNT,NO QUE CONCERNE A RESISTENCIA,AO IMPACTO,SOLIDEZ,DUREZA E ACAO DE AGENTES QUIMICOS,INCLUSIVE ADESIVO.FORNECIMENTO E COLOCACAO</v>
      </c>
      <c r="C12577" s="749" t="s">
        <v>32127</v>
      </c>
      <c r="D12577" s="749" t="s">
        <v>32158</v>
      </c>
      <c r="E12577" s="749" t="s">
        <v>32153</v>
      </c>
      <c r="F12577" s="749" t="s">
        <v>32154</v>
      </c>
      <c r="G12577" s="749" t="s">
        <v>32155</v>
      </c>
      <c r="H12577" s="749" t="s">
        <v>14350</v>
      </c>
      <c r="I12577" s="749" t="s">
        <v>52</v>
      </c>
      <c r="J12577" s="749" t="n">
        <v>97.35</v>
      </c>
    </row>
    <row collapsed="false" customFormat="false" customHeight="true" hidden="true" ht="12.75" outlineLevel="0" r="12578">
      <c r="A12578" s="749" t="s">
        <v>32160</v>
      </c>
      <c r="B12578" s="749" t="str">
        <f aca="false">C12578&amp;D12578&amp;E12578&amp;F12578&amp;G12578&amp;H12578</f>
        <v>PISO VINILICO EM PLACAS RESINA PVC PLASTIFICANTE,C/MED.TORNO DE 60X60CM,HOMOGENEO,MESCLADO C/VEIOS PASSANTES EM TODA A EESP.,7 CORES,C/2MM ESP.ISENTO DE BORRACHA,USO PESADO,NORMAEN 685,ASSENTES SOBRE BASE EXISTENTE,DEVENDO ATENDER A ABNT,NO QUE CONCERNE A RESISTENCIA,AO IMPACTO,SOLIDEZ,DUREZA E ACAO DE AGENTES QUIMICOS,INCL.ADESIVO.FORN.E COLOC.</v>
      </c>
      <c r="C12578" s="749" t="s">
        <v>32161</v>
      </c>
      <c r="D12578" s="749" t="s">
        <v>32162</v>
      </c>
      <c r="E12578" s="749" t="s">
        <v>32163</v>
      </c>
      <c r="F12578" s="749" t="s">
        <v>32164</v>
      </c>
      <c r="G12578" s="749" t="s">
        <v>32165</v>
      </c>
      <c r="H12578" s="749" t="s">
        <v>32166</v>
      </c>
      <c r="I12578" s="749" t="s">
        <v>52</v>
      </c>
      <c r="J12578" s="749" t="n">
        <v>94.39</v>
      </c>
    </row>
    <row collapsed="false" customFormat="false" customHeight="true" hidden="true" ht="12.75" outlineLevel="0" r="12579">
      <c r="A12579" s="749" t="s">
        <v>32167</v>
      </c>
      <c r="B12579" s="749" t="str">
        <f aca="false">C12579&amp;D12579&amp;E12579&amp;F12579&amp;G12579&amp;H12579</f>
        <v>PISO VINILICO EM PLACAS RESINA PVC PLASTIFICANTE,C/MED.TORNO DE 60X60CM,HOMOGENEO,MESCLADO C/VEIOS PASSANTES EM TODA A EESP.,7 CORES,C/2MM ESP.ISENTO DE BORRACHA,USO PESADO,NORMAEN 685,ASSENTES SOBRE BASE EXISTENTE,DEVENDO ATENDER A ABNT,NO QUE CONCERNE A RESISTENCIA,AO IMPACTO,SOLIDEZ,DUREZA E ACAO DE AGENTES QUIMICOS,INCL.ADESIVO.FORN.E COLOC.</v>
      </c>
      <c r="C12579" s="749" t="s">
        <v>32161</v>
      </c>
      <c r="D12579" s="749" t="s">
        <v>32162</v>
      </c>
      <c r="E12579" s="749" t="s">
        <v>32163</v>
      </c>
      <c r="F12579" s="749" t="s">
        <v>32164</v>
      </c>
      <c r="G12579" s="749" t="s">
        <v>32165</v>
      </c>
      <c r="H12579" s="749" t="s">
        <v>32166</v>
      </c>
      <c r="I12579" s="749" t="s">
        <v>52</v>
      </c>
      <c r="J12579" s="749" t="n">
        <v>91.92</v>
      </c>
    </row>
    <row collapsed="false" customFormat="false" customHeight="true" hidden="true" ht="12.75" outlineLevel="0" r="12580">
      <c r="A12580" s="749" t="s">
        <v>32168</v>
      </c>
      <c r="B12580" s="749" t="str">
        <f aca="false">C12580&amp;D12580&amp;E12580&amp;F12580&amp;G12580&amp;H12580</f>
        <v>PISO VINILICO EM MANTAS DE RESINA DE PVC PLASTIFICANTE,DE 2M DE LARGURA X 20M DE COMPRIMENTO,MESCLADO OU PONTILHADO,COM2MM DE ESPESSURA,JUNTAS SOLDADAS A QUENTE,ASSENTES SOBRE BASE EXISTENTE,DEVENDO ATENDER A ABNT,NO QUE CONCERNE A RESISTENCIA,AO IMPACTO,SOLIDEZ,DUREZA E ACAO DE AGENTES QUIMICOS,INCLUSIVE ADESIVO.FORNECIMENTO E COLOCACAO</v>
      </c>
      <c r="C12580" s="749" t="s">
        <v>32169</v>
      </c>
      <c r="D12580" s="749" t="s">
        <v>32170</v>
      </c>
      <c r="E12580" s="749" t="s">
        <v>32171</v>
      </c>
      <c r="F12580" s="749" t="s">
        <v>32147</v>
      </c>
      <c r="G12580" s="749" t="s">
        <v>32148</v>
      </c>
      <c r="H12580" s="749" t="s">
        <v>32149</v>
      </c>
      <c r="I12580" s="749" t="s">
        <v>52</v>
      </c>
      <c r="J12580" s="749" t="n">
        <v>132.32</v>
      </c>
    </row>
    <row collapsed="false" customFormat="false" customHeight="true" hidden="true" ht="12.75" outlineLevel="0" r="12581">
      <c r="A12581" s="749" t="s">
        <v>32172</v>
      </c>
      <c r="B12581" s="749" t="str">
        <f aca="false">C12581&amp;D12581&amp;E12581&amp;F12581&amp;G12581&amp;H12581</f>
        <v>PISO VINILICO EM MANTAS DE RESINA DE PVC PLASTIFICANTE,DE 2M DE LARGURA X 20M DE COMPRIMENTO,MESCLADO OU PONTILHADO,COM2MM DE ESPESSURA,JUNTAS SOLDADAS A QUENTE,ASSENTES SOBRE BASE EXISTENTE,DEVENDO ATENDER A ABNT,NO QUE CONCERNE A RESISTENCIA,AO IMPACTO,SOLIDEZ,DUREZA E ACAO DE AGENTES QUIMICOS,INCLUSIVE ADESIVO.FORNECIMENTO E COLOCACAO</v>
      </c>
      <c r="C12581" s="749" t="s">
        <v>32169</v>
      </c>
      <c r="D12581" s="749" t="s">
        <v>32170</v>
      </c>
      <c r="E12581" s="749" t="s">
        <v>32171</v>
      </c>
      <c r="F12581" s="749" t="s">
        <v>32147</v>
      </c>
      <c r="G12581" s="749" t="s">
        <v>32148</v>
      </c>
      <c r="H12581" s="749" t="s">
        <v>32149</v>
      </c>
      <c r="I12581" s="749" t="s">
        <v>52</v>
      </c>
      <c r="J12581" s="749" t="n">
        <v>129.86</v>
      </c>
    </row>
    <row collapsed="false" customFormat="false" customHeight="true" hidden="true" ht="12.75" outlineLevel="0" r="12582">
      <c r="A12582" s="749" t="s">
        <v>32173</v>
      </c>
      <c r="B12582" s="749" t="str">
        <f aca="false">C12582&amp;D12582&amp;E12582&amp;F12582&amp;G12582&amp;H12582</f>
        <v>PISO VINILICO EM MANTAS DE RESINA DE PVC PLASTIFICANTE,C/2MDE LARGURA X 20M DE COMPRIMENTO,HETEROGENEO,MESCLADO OU PONTILHADO PIGMENTADO,C/2MM DE ESPESSURA,JUNTAS SOLDADAS A QUENTE,ASSENTES SOBRE BASE EXISTENTE,DEVENDO ATENDER A ABNT,NO QUE CONCERNE A RESISTENCIA,AO IMPACTO,SOLIDEZ,DUREZA E ACAO DE AGENTES QUIMICOS,INCLUSIVE ADESIVO.FORNECIMENTO E COLOCACAO</v>
      </c>
      <c r="C12582" s="749" t="s">
        <v>32174</v>
      </c>
      <c r="D12582" s="749" t="s">
        <v>32175</v>
      </c>
      <c r="E12582" s="749" t="s">
        <v>32176</v>
      </c>
      <c r="F12582" s="749" t="s">
        <v>32177</v>
      </c>
      <c r="G12582" s="749" t="s">
        <v>32178</v>
      </c>
      <c r="H12582" s="749" t="s">
        <v>32179</v>
      </c>
      <c r="I12582" s="749" t="s">
        <v>52</v>
      </c>
      <c r="J12582" s="749" t="n">
        <v>148.15</v>
      </c>
    </row>
    <row collapsed="false" customFormat="false" customHeight="true" hidden="true" ht="12.75" outlineLevel="0" r="12583">
      <c r="A12583" s="749" t="s">
        <v>32180</v>
      </c>
      <c r="B12583" s="749" t="str">
        <f aca="false">C12583&amp;D12583&amp;E12583&amp;F12583&amp;G12583&amp;H12583</f>
        <v>PISO VINILICO EM MANTAS DE RESINA DE PVC PLASTIFICANTE,C/2MDE LARGURA X 20M DE COMPRIMENTO,HETEROGENEO,MESCLADO OU PONTILHADO PIGMENTADO,C/2MM DE ESPESSURA,JUNTAS SOLDADAS A QUENTE,ASSENTES SOBRE BASE EXISTENTE,DEVENDO ATENDER A ABNT,NO QUE CONCERNE A RESISTENCIA,AO IMPACTO,SOLIDEZ,DUREZA E ACAO DE AGENTES QUIMICOS,INCLUSIVE ADESIVO.FORNECIMENTO E COLOCACAO</v>
      </c>
      <c r="C12583" s="749" t="s">
        <v>32174</v>
      </c>
      <c r="D12583" s="749" t="s">
        <v>32175</v>
      </c>
      <c r="E12583" s="749" t="s">
        <v>32176</v>
      </c>
      <c r="F12583" s="749" t="s">
        <v>32177</v>
      </c>
      <c r="G12583" s="749" t="s">
        <v>32178</v>
      </c>
      <c r="H12583" s="749" t="s">
        <v>32179</v>
      </c>
      <c r="I12583" s="749" t="s">
        <v>52</v>
      </c>
      <c r="J12583" s="749" t="n">
        <v>145.68</v>
      </c>
    </row>
    <row collapsed="false" customFormat="false" customHeight="true" hidden="true" ht="12.75" outlineLevel="0" r="12584">
      <c r="A12584" s="749" t="s">
        <v>32181</v>
      </c>
      <c r="B12584" s="749" t="str">
        <f aca="false">C12584&amp;D12584&amp;E12584&amp;F12584&amp;G12584&amp;H12584</f>
        <v>PISO VINILICO EM MANTAS DE RESINA DE PVC PLASTIFICANTE,DE 2M DE LARGURA X 20M DE COMPRIMENTO,HOMOGENEO,COM 3MM DE ESPESSURA,LISO,MESCLADO OU PONTILHADO,JUNTAS SOLDADAS A QUENTE,ASSENTES SOBRE BASE EXISTENTE,DEVENDO ATENDER A ABNT,NO QUE CONCERNE A RESISTENCIA,AO IMPACTO,SOLIDEZ,DUREZA E ACAO DE AGENTES QUIMICOS,INCLUSIVE ADESIVO.FORNECIMENTO E COLOCACAO</v>
      </c>
      <c r="C12584" s="749" t="s">
        <v>32169</v>
      </c>
      <c r="D12584" s="749" t="s">
        <v>32182</v>
      </c>
      <c r="E12584" s="749" t="s">
        <v>32183</v>
      </c>
      <c r="F12584" s="749" t="s">
        <v>32184</v>
      </c>
      <c r="G12584" s="749" t="s">
        <v>32185</v>
      </c>
      <c r="H12584" s="749" t="s">
        <v>32186</v>
      </c>
      <c r="I12584" s="749" t="s">
        <v>52</v>
      </c>
      <c r="J12584" s="749" t="n">
        <v>91.27</v>
      </c>
    </row>
    <row collapsed="false" customFormat="false" customHeight="true" hidden="true" ht="12.75" outlineLevel="0" r="12585">
      <c r="A12585" s="749" t="s">
        <v>32187</v>
      </c>
      <c r="B12585" s="749" t="str">
        <f aca="false">C12585&amp;D12585&amp;E12585&amp;F12585&amp;G12585&amp;H12585</f>
        <v>PISO VINILICO EM MANTAS DE RESINA DE PVC PLASTIFICANTE,DE 2M DE LARGURA X 20M DE COMPRIMENTO,HOMOGENEO,COM 3MM DE ESPESSURA,LISO,MESCLADO OU PONTILHADO,JUNTAS SOLDADAS A QUENTE,ASSENTES SOBRE BASE EXISTENTE,DEVENDO ATENDER A ABNT,NO QUE CONCERNE A RESISTENCIA,AO IMPACTO,SOLIDEZ,DUREZA E ACAO DE AGENTES QUIMICOS,INCLUSIVE ADESIVO.FORNECIMENTO E COLOCACAO</v>
      </c>
      <c r="C12585" s="749" t="s">
        <v>32169</v>
      </c>
      <c r="D12585" s="749" t="s">
        <v>32182</v>
      </c>
      <c r="E12585" s="749" t="s">
        <v>32183</v>
      </c>
      <c r="F12585" s="749" t="s">
        <v>32184</v>
      </c>
      <c r="G12585" s="749" t="s">
        <v>32185</v>
      </c>
      <c r="H12585" s="749" t="s">
        <v>32186</v>
      </c>
      <c r="I12585" s="749" t="s">
        <v>52</v>
      </c>
      <c r="J12585" s="749" t="n">
        <v>88.8</v>
      </c>
    </row>
    <row collapsed="false" customFormat="false" customHeight="true" hidden="true" ht="12.75" outlineLevel="0" r="12586">
      <c r="A12586" s="749" t="s">
        <v>32188</v>
      </c>
      <c r="B12586" s="749" t="str">
        <f aca="false">C12586&amp;D12586&amp;E12586&amp;F12586&amp;G12586&amp;H12586</f>
        <v>PISO VINILICO EM LADRILHOS RESINA PVC PLASTIFICANTE,C/DIM.61X61CM,HOMOGENEO,MESCLADO,C/2MM ESPESSURA,ANTIESTATICA,DISSIPADOR DE ENERGIA,RESISTENCIA DE 5X(10)8 - 1X(10)9 OHMS,COMPOSTO FIBRAS CONDUTIVAS DE CARBONO,TIPO PAVIFLOR,DEVENDO ATENDER A ABNT,NO QUE CONCERNE A RESISTENCIA,AO IMPACTO,SOLIDEZ,DUREZA E ACAO DE AGENTES QUIMICOS,INCL.ADESIVO.FORN.E COLOC.</v>
      </c>
      <c r="C12586" s="749" t="s">
        <v>32189</v>
      </c>
      <c r="D12586" s="749" t="s">
        <v>32190</v>
      </c>
      <c r="E12586" s="749" t="s">
        <v>32191</v>
      </c>
      <c r="F12586" s="749" t="s">
        <v>32192</v>
      </c>
      <c r="G12586" s="749" t="s">
        <v>32193</v>
      </c>
      <c r="H12586" s="749" t="s">
        <v>32194</v>
      </c>
      <c r="I12586" s="749" t="s">
        <v>52</v>
      </c>
      <c r="J12586" s="749" t="n">
        <v>127.25</v>
      </c>
    </row>
    <row collapsed="false" customFormat="false" customHeight="true" hidden="true" ht="12.75" outlineLevel="0" r="12587">
      <c r="A12587" s="749" t="s">
        <v>32195</v>
      </c>
      <c r="B12587" s="749" t="str">
        <f aca="false">C12587&amp;D12587&amp;E12587&amp;F12587&amp;G12587&amp;H12587</f>
        <v>PISO VINILICO EM LADRILHOS RESINA PVC PLASTIFICANTE,C/DIM.61X61CM,HOMOGENEO,MESCLADO,C/2MM ESPESSURA,ANTIESTATICA,DISSIPADOR DE ENERGIA,RESISTENCIA DE 5X(10)8 - 1X(10)9 OHMS,COMPOSTO FIBRAS CONDUTIVAS DE CARBONO,TIPO PAVIFLOR,DEVENDO ATENDER A ABNT,NO QUE CONCERNE A RESISTENCIA,AO IMPACTO,SOLIDEZ,DUREZA E ACAO DE AGENTES QUIMICOS,INCL.ADESIVO.FORN.E COLOC.</v>
      </c>
      <c r="C12587" s="749" t="s">
        <v>32189</v>
      </c>
      <c r="D12587" s="749" t="s">
        <v>32190</v>
      </c>
      <c r="E12587" s="749" t="s">
        <v>32191</v>
      </c>
      <c r="F12587" s="749" t="s">
        <v>32192</v>
      </c>
      <c r="G12587" s="749" t="s">
        <v>32193</v>
      </c>
      <c r="H12587" s="749" t="s">
        <v>32194</v>
      </c>
      <c r="I12587" s="749" t="s">
        <v>52</v>
      </c>
      <c r="J12587" s="749" t="n">
        <v>124.78</v>
      </c>
    </row>
    <row collapsed="false" customFormat="false" customHeight="true" hidden="true" ht="12.75" outlineLevel="0" r="12588">
      <c r="A12588" s="749" t="s">
        <v>32196</v>
      </c>
      <c r="B12588" s="749" t="str">
        <f aca="false">C12588&amp;D12588&amp;E12588&amp;F12588&amp;G12588&amp;H12588</f>
        <v>PISO VINILICO EM LADRILHOS RESINA PVC PLASTIFICANTE,C/DIM.61X61CM,HOMOGENEO,MESCLADO,C/2MM ESP.,ANTIESTATICO,DISSIPADORENERGIA,RESIST.2,5X(10)4 - 1X(10)6 OHMS,COMPOSTO FIBRAS CONDUTIVAS CARBONO,TIPO PAVIFLOR,ASSENTES SOBRE BASE EXIST.,DEVENDO ATENDER ABNT,NO QUE CONCERNE A RESIST.,AO IMPACTO,SOLIDEZ,DUREZA E ACAO DE AGENTES QUIMICOS,INCL.ADESIVO.FORN.E COLO</v>
      </c>
      <c r="C12588" s="749" t="s">
        <v>32189</v>
      </c>
      <c r="D12588" s="749" t="s">
        <v>32197</v>
      </c>
      <c r="E12588" s="749" t="s">
        <v>32198</v>
      </c>
      <c r="F12588" s="749" t="s">
        <v>32199</v>
      </c>
      <c r="G12588" s="749" t="s">
        <v>32200</v>
      </c>
      <c r="H12588" s="749" t="s">
        <v>32201</v>
      </c>
      <c r="I12588" s="749" t="s">
        <v>52</v>
      </c>
      <c r="J12588" s="749" t="n">
        <v>183.98</v>
      </c>
    </row>
    <row collapsed="false" customFormat="false" customHeight="true" hidden="true" ht="12.75" outlineLevel="0" r="12589">
      <c r="A12589" s="749" t="s">
        <v>32202</v>
      </c>
      <c r="B12589" s="749" t="str">
        <f aca="false">C12589&amp;D12589&amp;E12589&amp;F12589&amp;G12589&amp;H12589</f>
        <v>PISO VINILICO EM LADRILHOS RESINA PVC PLASTIFICANTE,C/DIM.61X61CM,HOMOGENEO,MESCLADO,C/2MM ESP.,ANTIESTATICO,DISSIPADORENERGIA,RESIST.2,5X(10)4 - 1X(10)6 OHMS,COMPOSTO FIBRAS CONDUTIVAS CARBONO,TIPO PAVIFLOR,ASSENTES SOBRE BASE EXIST.,DEVENDO ATENDER ABNT,NO QUE CONCERNE A RESIST.,AO IMPACTO,SOLIDEZ,DUREZA E ACAO DE AGENTES QUIMICOS,INCL.ADESIVO.FORN.E COLO</v>
      </c>
      <c r="C12589" s="749" t="s">
        <v>32189</v>
      </c>
      <c r="D12589" s="749" t="s">
        <v>32197</v>
      </c>
      <c r="E12589" s="749" t="s">
        <v>32198</v>
      </c>
      <c r="F12589" s="749" t="s">
        <v>32199</v>
      </c>
      <c r="G12589" s="749" t="s">
        <v>32200</v>
      </c>
      <c r="H12589" s="749" t="s">
        <v>32201</v>
      </c>
      <c r="I12589" s="749" t="s">
        <v>52</v>
      </c>
      <c r="J12589" s="749" t="n">
        <v>181.52</v>
      </c>
    </row>
    <row collapsed="false" customFormat="false" customHeight="true" hidden="true" ht="12.75" outlineLevel="0" r="12590">
      <c r="A12590" s="749" t="s">
        <v>32203</v>
      </c>
      <c r="B12590" s="749" t="str">
        <f aca="false">C12590&amp;D12590&amp;E12590&amp;F12590&amp;G12590&amp;H12590</f>
        <v>PISO VINILICO EM LADRILHOS DE RESINA DE PVC PLASTIFICANTE,COM MEDIDAS EM TORNO DE 60X60CM,HOMOGENEO,COM FLASH,COM 2,5MMDE ESPESSURA,EXTRA ALTO TRAFEGO,COM PARTICULAS DE QUARTZO,ASSENTES SOBRE BASE EXISTENTE,DEVENDO ATENDER A ABNT,NO QUE CONCERNE A RESISTENCIA,AO IMPACTO,SOLIDEZ,DUREZA E ACAO DE AGENTES QUIMICOS,INCLUSIVE ADESIVO.FORNECIMENTO E COLOCACAO</v>
      </c>
      <c r="C12590" s="749" t="s">
        <v>32127</v>
      </c>
      <c r="D12590" s="749" t="s">
        <v>32204</v>
      </c>
      <c r="E12590" s="749" t="s">
        <v>32205</v>
      </c>
      <c r="F12590" s="749" t="s">
        <v>32206</v>
      </c>
      <c r="G12590" s="749" t="s">
        <v>32207</v>
      </c>
      <c r="H12590" s="749" t="s">
        <v>32208</v>
      </c>
      <c r="I12590" s="749" t="s">
        <v>52</v>
      </c>
      <c r="J12590" s="749" t="n">
        <v>148.35</v>
      </c>
    </row>
    <row collapsed="false" customFormat="false" customHeight="true" hidden="true" ht="12.75" outlineLevel="0" r="12591">
      <c r="A12591" s="749" t="s">
        <v>32209</v>
      </c>
      <c r="B12591" s="749" t="str">
        <f aca="false">C12591&amp;D12591&amp;E12591&amp;F12591&amp;G12591&amp;H12591</f>
        <v>PISO VINILICO EM LADRILHOS DE RESINA DE PVC PLASTIFICANTE,COM MEDIDAS EM TORNO DE 60X60CM,HOMOGENEO,COM FLASH,COM 2,5MMDE ESPESSURA,EXTRA ALTO TRAFEGO,COM PARTICULAS DE QUARTZO,ASSENTES SOBRE BASE EXISTENTE,DEVENDO ATENDER A ABNT,NO QUE CONCERNE A RESISTENCIA,AO IMPACTO,SOLIDEZ,DUREZA E ACAO DE AGENTES QUIMICOS,INCLUSIVE ADESIVO.FORNECIMENTO E COLOCACAO</v>
      </c>
      <c r="C12591" s="749" t="s">
        <v>32127</v>
      </c>
      <c r="D12591" s="749" t="s">
        <v>32204</v>
      </c>
      <c r="E12591" s="749" t="s">
        <v>32205</v>
      </c>
      <c r="F12591" s="749" t="s">
        <v>32206</v>
      </c>
      <c r="G12591" s="749" t="s">
        <v>32207</v>
      </c>
      <c r="H12591" s="749" t="s">
        <v>32208</v>
      </c>
      <c r="I12591" s="749" t="s">
        <v>52</v>
      </c>
      <c r="J12591" s="749" t="n">
        <v>145.88</v>
      </c>
    </row>
    <row collapsed="false" customFormat="false" customHeight="true" hidden="true" ht="12.75" outlineLevel="0" r="12592">
      <c r="A12592" s="749" t="s">
        <v>32210</v>
      </c>
      <c r="B12592" s="749" t="str">
        <f aca="false">C12592&amp;D12592&amp;E12592&amp;F12592&amp;G12592&amp;H12592</f>
        <v>TESTEIRA EM MATERIAL VINILICO COM 6CM DE LARGURA.FORNECIMENTO E COLOCACAO</v>
      </c>
      <c r="C12592" s="749" t="s">
        <v>32211</v>
      </c>
      <c r="D12592" s="749" t="s">
        <v>14902</v>
      </c>
      <c r="I12592" s="749" t="s">
        <v>236</v>
      </c>
      <c r="J12592" s="749" t="n">
        <v>14</v>
      </c>
    </row>
    <row collapsed="false" customFormat="false" customHeight="true" hidden="true" ht="12.75" outlineLevel="0" r="12593">
      <c r="A12593" s="749" t="s">
        <v>32212</v>
      </c>
      <c r="B12593" s="749" t="str">
        <f aca="false">C12593&amp;D12593&amp;E12593&amp;F12593&amp;G12593&amp;H12593</f>
        <v>TESTEIRA EM MATERIAL VINILICO COM 6CM DE LARGURA.FORNECIMENTO E COLOCACAO</v>
      </c>
      <c r="C12593" s="749" t="s">
        <v>32211</v>
      </c>
      <c r="D12593" s="749" t="s">
        <v>14902</v>
      </c>
      <c r="I12593" s="749" t="s">
        <v>236</v>
      </c>
      <c r="J12593" s="749" t="n">
        <v>13.79</v>
      </c>
    </row>
    <row collapsed="false" customFormat="false" customHeight="true" hidden="true" ht="12.75" outlineLevel="0" r="12594">
      <c r="A12594" s="749" t="s">
        <v>32213</v>
      </c>
      <c r="B12594" s="749" t="str">
        <f aca="false">C12594&amp;D12594&amp;E12594&amp;F12594&amp;G12594&amp;H12594</f>
        <v>RODAPE DE PVC TIPO PLANO OU CURVO,COM 7,5CM DE ALTURA,PARA PISOS VINILICOS.FORNECIMENTO E COLOCACAO</v>
      </c>
      <c r="C12594" s="749" t="s">
        <v>32214</v>
      </c>
      <c r="D12594" s="749" t="s">
        <v>32215</v>
      </c>
      <c r="I12594" s="749" t="s">
        <v>236</v>
      </c>
      <c r="J12594" s="749" t="n">
        <v>11.24</v>
      </c>
    </row>
    <row collapsed="false" customFormat="false" customHeight="true" hidden="true" ht="12.75" outlineLevel="0" r="12595">
      <c r="A12595" s="749" t="s">
        <v>32216</v>
      </c>
      <c r="B12595" s="749" t="str">
        <f aca="false">C12595&amp;D12595&amp;E12595&amp;F12595&amp;G12595&amp;H12595</f>
        <v>RODAPE DE PVC TIPO PLANO OU CURVO,COM 7,5CM DE ALTURA,PARA PISOS VINILICOS.FORNECIMENTO E COLOCACAO</v>
      </c>
      <c r="C12595" s="749" t="s">
        <v>32214</v>
      </c>
      <c r="D12595" s="749" t="s">
        <v>32215</v>
      </c>
      <c r="I12595" s="749" t="s">
        <v>236</v>
      </c>
      <c r="J12595" s="749" t="n">
        <v>10.79</v>
      </c>
    </row>
    <row collapsed="false" customFormat="false" customHeight="true" hidden="true" ht="12.75" outlineLevel="0" r="12596">
      <c r="A12596" s="749" t="s">
        <v>32217</v>
      </c>
      <c r="B12596" s="749" t="str">
        <f aca="false">C12596&amp;D12596&amp;E12596&amp;F12596&amp;G12596&amp;H12596</f>
        <v>RODAPE DE PVC TIPO HOSPITALAR,PLANO OU CURVO,COM 7,5CM DE ALTURA,PARA PISOS VINILICOS.FORNECIMENTO E COLOCACAO</v>
      </c>
      <c r="C12596" s="749" t="s">
        <v>32218</v>
      </c>
      <c r="D12596" s="749" t="s">
        <v>32219</v>
      </c>
      <c r="I12596" s="749" t="s">
        <v>236</v>
      </c>
      <c r="J12596" s="749" t="n">
        <v>16.17</v>
      </c>
    </row>
    <row collapsed="false" customFormat="false" customHeight="true" hidden="true" ht="12.75" outlineLevel="0" r="12597">
      <c r="A12597" s="749" t="s">
        <v>32220</v>
      </c>
      <c r="B12597" s="749" t="str">
        <f aca="false">C12597&amp;D12597&amp;E12597&amp;F12597&amp;G12597&amp;H12597</f>
        <v>RODAPE DE PVC TIPO HOSPITALAR,PLANO OU CURVO,COM 7,5CM DE ALTURA,PARA PISOS VINILICOS.FORNECIMENTO E COLOCACAO</v>
      </c>
      <c r="C12597" s="749" t="s">
        <v>32218</v>
      </c>
      <c r="D12597" s="749" t="s">
        <v>32219</v>
      </c>
      <c r="I12597" s="749" t="s">
        <v>236</v>
      </c>
      <c r="J12597" s="749" t="n">
        <v>15.73</v>
      </c>
    </row>
    <row collapsed="false" customFormat="false" customHeight="true" hidden="true" ht="12.75" outlineLevel="0" r="12598">
      <c r="A12598" s="749" t="s">
        <v>32221</v>
      </c>
      <c r="B12598" s="749" t="str">
        <f aca="false">C12598&amp;D12598&amp;E12598&amp;F12598&amp;G12598&amp;H12598</f>
        <v>SUPORTE CURVO E PERFIL DE ARREMATE PARA PISO VINILICO.FORNECIMENTO E COLOCACAO</v>
      </c>
      <c r="C12598" s="749" t="s">
        <v>32222</v>
      </c>
      <c r="D12598" s="749" t="s">
        <v>20211</v>
      </c>
      <c r="I12598" s="749" t="s">
        <v>236</v>
      </c>
      <c r="J12598" s="749" t="n">
        <v>30.78</v>
      </c>
    </row>
    <row collapsed="false" customFormat="false" customHeight="true" hidden="true" ht="12.75" outlineLevel="0" r="12599">
      <c r="A12599" s="749" t="s">
        <v>32223</v>
      </c>
      <c r="B12599" s="749" t="str">
        <f aca="false">C12599&amp;D12599&amp;E12599&amp;F12599&amp;G12599&amp;H12599</f>
        <v>SUPORTE CURVO E PERFIL DE ARREMATE PARA PISO VINILICO.FORNECIMENTO E COLOCACAO</v>
      </c>
      <c r="C12599" s="749" t="s">
        <v>32222</v>
      </c>
      <c r="D12599" s="749" t="s">
        <v>20211</v>
      </c>
      <c r="I12599" s="749" t="s">
        <v>236</v>
      </c>
      <c r="J12599" s="749" t="n">
        <v>28.56</v>
      </c>
    </row>
    <row collapsed="false" customFormat="false" customHeight="true" hidden="true" ht="12.75" outlineLevel="0" r="12600">
      <c r="A12600" s="749" t="s">
        <v>32224</v>
      </c>
      <c r="B12600" s="749" t="str">
        <f aca="false">C12600&amp;D12600&amp;E12600&amp;F12600&amp;G12600&amp;H12600</f>
        <v>CORDAO DE SOLDA PARA FUSAO A QUENTE,EM JUNTAS DE PISOS VINILICOS FLEXIVEIS.FORNECIMENTO E ASSENTAMENTO</v>
      </c>
      <c r="C12600" s="749" t="s">
        <v>32225</v>
      </c>
      <c r="D12600" s="749" t="s">
        <v>32226</v>
      </c>
      <c r="I12600" s="749" t="s">
        <v>236</v>
      </c>
      <c r="J12600" s="749" t="n">
        <v>8.54</v>
      </c>
    </row>
    <row collapsed="false" customFormat="false" customHeight="true" hidden="true" ht="12.75" outlineLevel="0" r="12601">
      <c r="A12601" s="749" t="s">
        <v>32227</v>
      </c>
      <c r="B12601" s="749" t="str">
        <f aca="false">C12601&amp;D12601&amp;E12601&amp;F12601&amp;G12601&amp;H12601</f>
        <v>CORDAO DE SOLDA PARA FUSAO A QUENTE,EM JUNTAS DE PISOS VINILICOS FLEXIVEIS.FORNECIMENTO E ASSENTAMENTO</v>
      </c>
      <c r="C12601" s="749" t="s">
        <v>32225</v>
      </c>
      <c r="D12601" s="749" t="s">
        <v>32226</v>
      </c>
      <c r="I12601" s="749" t="s">
        <v>236</v>
      </c>
      <c r="J12601" s="749" t="n">
        <v>8.1</v>
      </c>
    </row>
    <row collapsed="false" customFormat="false" customHeight="true" hidden="true" ht="12.75" outlineLevel="0" r="12602">
      <c r="A12602" s="749" t="s">
        <v>32228</v>
      </c>
      <c r="B12602" s="749" t="str">
        <f aca="false">C12602&amp;D12602&amp;E12602&amp;F12602&amp;G12602&amp;H12602</f>
        <v>RECOMPOSICAO DE PLACAS DE PISO DE MATERIAL VINILICO OU PLASTICO,EXCLUSIVE O FORNECIMENTO DO PISO,INCLUSIVE COLA</v>
      </c>
      <c r="C12602" s="749" t="s">
        <v>32229</v>
      </c>
      <c r="D12602" s="749" t="s">
        <v>32230</v>
      </c>
      <c r="I12602" s="749" t="s">
        <v>52</v>
      </c>
      <c r="J12602" s="749" t="n">
        <v>30.36</v>
      </c>
    </row>
    <row collapsed="false" customFormat="false" customHeight="true" hidden="true" ht="12.75" outlineLevel="0" r="12603">
      <c r="A12603" s="749" t="s">
        <v>32231</v>
      </c>
      <c r="B12603" s="749" t="str">
        <f aca="false">C12603&amp;D12603&amp;E12603&amp;F12603&amp;G12603&amp;H12603</f>
        <v>RECOMPOSICAO DE PLACAS DE PISO DE MATERIAL VINILICO OU PLASTICO,EXCLUSIVE O FORNECIMENTO DO PISO,INCLUSIVE COLA</v>
      </c>
      <c r="C12603" s="749" t="s">
        <v>32229</v>
      </c>
      <c r="D12603" s="749" t="s">
        <v>32230</v>
      </c>
      <c r="I12603" s="749" t="s">
        <v>52</v>
      </c>
      <c r="J12603" s="749" t="n">
        <v>27.04</v>
      </c>
    </row>
    <row collapsed="false" customFormat="false" customHeight="true" hidden="true" ht="12.75" outlineLevel="0" r="12604">
      <c r="A12604" s="749" t="s">
        <v>32232</v>
      </c>
      <c r="B12604" s="749" t="str">
        <f aca="false">C12604&amp;D12604&amp;E12604&amp;F12604&amp;G12604&amp;H12604</f>
        <v>FORRACAO DE PISO COM CARPETE DE NYLON,COM 6MM DE ESPESSURA,SOBRE BASE EXISTENTE</v>
      </c>
      <c r="C12604" s="749" t="s">
        <v>32233</v>
      </c>
      <c r="D12604" s="749" t="s">
        <v>32234</v>
      </c>
      <c r="I12604" s="749" t="s">
        <v>52</v>
      </c>
      <c r="J12604" s="749" t="n">
        <v>87</v>
      </c>
    </row>
    <row collapsed="false" customFormat="false" customHeight="true" hidden="true" ht="12.75" outlineLevel="0" r="12605">
      <c r="A12605" s="749" t="s">
        <v>32235</v>
      </c>
      <c r="B12605" s="749" t="str">
        <f aca="false">C12605&amp;D12605&amp;E12605&amp;F12605&amp;G12605&amp;H12605</f>
        <v>FORRACAO DE PISO COM CARPETE DE NYLON,COM 6MM DE ESPESSURA,SOBRE BASE EXISTENTE</v>
      </c>
      <c r="C12605" s="749" t="s">
        <v>32233</v>
      </c>
      <c r="D12605" s="749" t="s">
        <v>32234</v>
      </c>
      <c r="I12605" s="749" t="s">
        <v>52</v>
      </c>
      <c r="J12605" s="749" t="n">
        <v>87</v>
      </c>
    </row>
    <row collapsed="false" customFormat="false" customHeight="true" hidden="true" ht="12.75" outlineLevel="0" r="12606">
      <c r="A12606" s="749" t="s">
        <v>32236</v>
      </c>
      <c r="B12606" s="749" t="str">
        <f aca="false">C12606&amp;D12606&amp;E12606&amp;F12606&amp;G12606&amp;H12606</f>
        <v>FORRACAO DE PISO COM CARPETE DE NYLON,COM 10MM DE ESPESSURA,SOBRE BASE EXISTENTE</v>
      </c>
      <c r="C12606" s="749" t="s">
        <v>32237</v>
      </c>
      <c r="D12606" s="749" t="s">
        <v>32238</v>
      </c>
      <c r="I12606" s="749" t="s">
        <v>52</v>
      </c>
      <c r="J12606" s="749" t="n">
        <v>138</v>
      </c>
    </row>
    <row collapsed="false" customFormat="false" customHeight="true" hidden="true" ht="12.75" outlineLevel="0" r="12607">
      <c r="A12607" s="749" t="s">
        <v>32239</v>
      </c>
      <c r="B12607" s="749" t="str">
        <f aca="false">C12607&amp;D12607&amp;E12607&amp;F12607&amp;G12607&amp;H12607</f>
        <v>FORRACAO DE PISO COM CARPETE DE NYLON,COM 10MM DE ESPESSURA,SOBRE BASE EXISTENTE</v>
      </c>
      <c r="C12607" s="749" t="s">
        <v>32237</v>
      </c>
      <c r="D12607" s="749" t="s">
        <v>32238</v>
      </c>
      <c r="I12607" s="749" t="s">
        <v>52</v>
      </c>
      <c r="J12607" s="749" t="n">
        <v>138</v>
      </c>
    </row>
    <row collapsed="false" customFormat="false" customHeight="true" hidden="true" ht="12.75" outlineLevel="0" r="12608">
      <c r="A12608" s="749" t="s">
        <v>32240</v>
      </c>
      <c r="B12608" s="749" t="str">
        <f aca="false">C12608&amp;D12608&amp;E12608&amp;F12608&amp;G12608&amp;H12608</f>
        <v>FORRACAO DE PISO COM CARPETE DE 4,5MM DE ESPESSURA</v>
      </c>
      <c r="C12608" s="749" t="s">
        <v>32241</v>
      </c>
      <c r="I12608" s="749" t="s">
        <v>52</v>
      </c>
      <c r="J12608" s="749" t="n">
        <v>63.6</v>
      </c>
    </row>
    <row collapsed="false" customFormat="false" customHeight="true" hidden="true" ht="12.75" outlineLevel="0" r="12609">
      <c r="A12609" s="749" t="s">
        <v>32242</v>
      </c>
      <c r="B12609" s="749" t="str">
        <f aca="false">C12609&amp;D12609&amp;E12609&amp;F12609&amp;G12609&amp;H12609</f>
        <v>FORRACAO DE PISO COM CARPETE DE 4,5MM DE ESPESSURA</v>
      </c>
      <c r="C12609" s="749" t="s">
        <v>32241</v>
      </c>
      <c r="I12609" s="749" t="s">
        <v>52</v>
      </c>
      <c r="J12609" s="749" t="n">
        <v>63.6</v>
      </c>
    </row>
    <row collapsed="false" customFormat="false" customHeight="true" hidden="true" ht="12.75" outlineLevel="0" r="12610">
      <c r="A12610" s="749" t="s">
        <v>32243</v>
      </c>
      <c r="B12610" s="749" t="str">
        <f aca="false">C12610&amp;D12610&amp;E12610&amp;F12610&amp;G12610&amp;H12610</f>
        <v>FORRACAO DE PISO COM CARPETE DE POLIPROPILENO,COM SUPERFICIE DE NYLON RHODIANYL, CONSTRUCAO TUFTING, ESPESSURA TOTAL DE8MM, TEXTURA AVELUDADA, MODELO GRAND NYLON PLUS,NA COR BEGEROSADO 243,SOBRE BASE EXISTENTE</v>
      </c>
      <c r="C12610" s="749" t="s">
        <v>32244</v>
      </c>
      <c r="D12610" s="749" t="s">
        <v>32245</v>
      </c>
      <c r="E12610" s="749" t="s">
        <v>32246</v>
      </c>
      <c r="F12610" s="749" t="s">
        <v>32247</v>
      </c>
      <c r="I12610" s="749" t="s">
        <v>52</v>
      </c>
      <c r="J12610" s="749" t="n">
        <v>144.38</v>
      </c>
    </row>
    <row collapsed="false" customFormat="false" customHeight="true" hidden="true" ht="12.75" outlineLevel="0" r="12611">
      <c r="A12611" s="749" t="s">
        <v>32248</v>
      </c>
      <c r="B12611" s="749" t="str">
        <f aca="false">C12611&amp;D12611&amp;E12611&amp;F12611&amp;G12611&amp;H12611</f>
        <v>FORRACAO DE PISO COM CARPETE DE POLIPROPILENO,COM SUPERFICIE DE NYLON RHODIANYL, CONSTRUCAO TUFTING, ESPESSURA TOTAL DE8MM, TEXTURA AVELUDADA, MODELO GRAND NYLON PLUS,NA COR BEGEROSADO 243,SOBRE BASE EXISTENTE</v>
      </c>
      <c r="C12611" s="749" t="s">
        <v>32244</v>
      </c>
      <c r="D12611" s="749" t="s">
        <v>32245</v>
      </c>
      <c r="E12611" s="749" t="s">
        <v>32246</v>
      </c>
      <c r="F12611" s="749" t="s">
        <v>32247</v>
      </c>
      <c r="I12611" s="749" t="s">
        <v>52</v>
      </c>
      <c r="J12611" s="749" t="n">
        <v>144.38</v>
      </c>
    </row>
    <row collapsed="false" customFormat="false" customHeight="true" hidden="true" ht="12.75" outlineLevel="0" r="12612">
      <c r="A12612" s="749" t="s">
        <v>32249</v>
      </c>
      <c r="B12612" s="749" t="str">
        <f aca="false">C12612&amp;D12612&amp;E12612&amp;F12612&amp;G12612&amp;H12612</f>
        <v>FORRACAO DE PISO COM CARPETE DE POLIPROPILENO,COM FILAMENTOCONTINUO,CONSTRUCAO TUFTING,5MM DE ESPESSURA,TEXTURA BOUCLE MESCLA,MODELO AUSTIN,NA COR SAND 250,SOBRE BASE EXISTENTE</v>
      </c>
      <c r="C12612" s="749" t="s">
        <v>32250</v>
      </c>
      <c r="D12612" s="749" t="s">
        <v>32251</v>
      </c>
      <c r="E12612" s="749" t="s">
        <v>32252</v>
      </c>
      <c r="I12612" s="749" t="s">
        <v>52</v>
      </c>
      <c r="J12612" s="749" t="n">
        <v>37.16</v>
      </c>
    </row>
    <row collapsed="false" customFormat="false" customHeight="true" hidden="true" ht="12.75" outlineLevel="0" r="12613">
      <c r="A12613" s="749" t="s">
        <v>32253</v>
      </c>
      <c r="B12613" s="749" t="str">
        <f aca="false">C12613&amp;D12613&amp;E12613&amp;F12613&amp;G12613&amp;H12613</f>
        <v>FORRACAO DE PISO COM CARPETE DE POLIPROPILENO,COM FILAMENTOCONTINUO,CONSTRUCAO TUFTING,5MM DE ESPESSURA,TEXTURA BOUCLE MESCLA,MODELO AUSTIN,NA COR SAND 250,SOBRE BASE EXISTENTE</v>
      </c>
      <c r="C12613" s="749" t="s">
        <v>32250</v>
      </c>
      <c r="D12613" s="749" t="s">
        <v>32251</v>
      </c>
      <c r="E12613" s="749" t="s">
        <v>32252</v>
      </c>
      <c r="I12613" s="749" t="s">
        <v>52</v>
      </c>
      <c r="J12613" s="749" t="n">
        <v>37.16</v>
      </c>
    </row>
    <row collapsed="false" customFormat="false" customHeight="true" hidden="true" ht="12.75" outlineLevel="0" r="12614">
      <c r="A12614" s="749" t="s">
        <v>32254</v>
      </c>
      <c r="B12614" s="749" t="str">
        <f aca="false">C12614&amp;D12614&amp;E12614&amp;F12614&amp;G12614&amp;H12614</f>
        <v>FORRACAO DE PISO COM CARPETE DE FIBRAS DE POLIPROPILENO E RESINAS SINTETICAS,A QUENTE VERTICAL COM RELEVO TIPO LOOP,5MMDE ESPESSURA,6 CORES LISAS,EM ROLOS DE (2X30)M</v>
      </c>
      <c r="C12614" s="749" t="s">
        <v>32255</v>
      </c>
      <c r="D12614" s="749" t="s">
        <v>32256</v>
      </c>
      <c r="E12614" s="749" t="s">
        <v>32257</v>
      </c>
      <c r="I12614" s="749" t="s">
        <v>52</v>
      </c>
      <c r="J12614" s="749" t="n">
        <v>43.89</v>
      </c>
    </row>
    <row collapsed="false" customFormat="false" customHeight="true" hidden="true" ht="12.75" outlineLevel="0" r="12615">
      <c r="A12615" s="749" t="s">
        <v>32258</v>
      </c>
      <c r="B12615" s="749" t="str">
        <f aca="false">C12615&amp;D12615&amp;E12615&amp;F12615&amp;G12615&amp;H12615</f>
        <v>FORRACAO DE PISO COM CARPETE DE FIBRAS DE POLIPROPILENO E RESINAS SINTETICAS,A QUENTE VERTICAL COM RELEVO TIPO LOOP,5MMDE ESPESSURA,6 CORES LISAS,EM ROLOS DE (2X30)M</v>
      </c>
      <c r="C12615" s="749" t="s">
        <v>32255</v>
      </c>
      <c r="D12615" s="749" t="s">
        <v>32256</v>
      </c>
      <c r="E12615" s="749" t="s">
        <v>32257</v>
      </c>
      <c r="I12615" s="749" t="s">
        <v>52</v>
      </c>
      <c r="J12615" s="749" t="n">
        <v>43.89</v>
      </c>
    </row>
    <row collapsed="false" customFormat="false" customHeight="true" hidden="true" ht="12.75" outlineLevel="0" r="12616">
      <c r="A12616" s="749" t="s">
        <v>32259</v>
      </c>
      <c r="B12616" s="749" t="str">
        <f aca="false">C12616&amp;D12616&amp;E12616&amp;F12616&amp;G12616&amp;H12616</f>
        <v>FORRACAO DE PISO COM TAPETE EM ROLO,ANTIALERGICO,6MM DE ESPESSURA,LINHA AVANTI,MODELO CARPETT PP33000,NA COR CASTOR 8502,SOBRE BASE EXISTENTE</v>
      </c>
      <c r="C12616" s="749" t="s">
        <v>32260</v>
      </c>
      <c r="D12616" s="749" t="s">
        <v>32261</v>
      </c>
      <c r="E12616" s="749" t="s">
        <v>32262</v>
      </c>
      <c r="I12616" s="749" t="s">
        <v>52</v>
      </c>
      <c r="J12616" s="749" t="n">
        <v>90.32</v>
      </c>
    </row>
    <row collapsed="false" customFormat="false" customHeight="true" hidden="true" ht="12.75" outlineLevel="0" r="12617">
      <c r="A12617" s="749" t="s">
        <v>32263</v>
      </c>
      <c r="B12617" s="749" t="str">
        <f aca="false">C12617&amp;D12617&amp;E12617&amp;F12617&amp;G12617&amp;H12617</f>
        <v>FORRACAO DE PISO COM TAPETE EM ROLO,ANTIALERGICO,6MM DE ESPESSURA,LINHA AVANTI,MODELO CARPETT PP33000,NA COR CASTOR 8502,SOBRE BASE EXISTENTE</v>
      </c>
      <c r="C12617" s="749" t="s">
        <v>32260</v>
      </c>
      <c r="D12617" s="749" t="s">
        <v>32261</v>
      </c>
      <c r="E12617" s="749" t="s">
        <v>32262</v>
      </c>
      <c r="I12617" s="749" t="s">
        <v>52</v>
      </c>
      <c r="J12617" s="749" t="n">
        <v>90.32</v>
      </c>
    </row>
    <row collapsed="false" customFormat="false" customHeight="true" hidden="true" ht="12.75" outlineLevel="0" r="12618">
      <c r="A12618" s="749" t="s">
        <v>32264</v>
      </c>
      <c r="B12618" s="749" t="str">
        <f aca="false">C12618&amp;D12618&amp;E12618&amp;F12618&amp;G12618&amp;H12618</f>
        <v>PISO DE TACOS DE IPE OU MADEIRA EQUIVALENTE,MEDINDO 7X21CM,PICHADOS E INCRUSTADOS COM PEDRISCOS, ASSENTES COM ARGAMASSADE CIMENTO E SAIBRO,NO TRACO 1:6,EXCLUSIVE SERVICO DE CALAFATE</v>
      </c>
      <c r="C12618" s="749" t="s">
        <v>32265</v>
      </c>
      <c r="D12618" s="749" t="s">
        <v>32266</v>
      </c>
      <c r="E12618" s="749" t="s">
        <v>32267</v>
      </c>
      <c r="F12618" s="749" t="s">
        <v>31076</v>
      </c>
      <c r="I12618" s="749" t="s">
        <v>52</v>
      </c>
      <c r="J12618" s="749" t="n">
        <v>141.27</v>
      </c>
    </row>
    <row collapsed="false" customFormat="false" customHeight="true" hidden="true" ht="12.75" outlineLevel="0" r="12619">
      <c r="A12619" s="749" t="s">
        <v>32268</v>
      </c>
      <c r="B12619" s="749" t="str">
        <f aca="false">C12619&amp;D12619&amp;E12619&amp;F12619&amp;G12619&amp;H12619</f>
        <v>PISO DE TACOS DE IPE OU MADEIRA EQUIVALENTE,MEDINDO 7X21CM,PICHADOS E INCRUSTADOS COM PEDRISCOS, ASSENTES COM ARGAMASSADE CIMENTO E SAIBRO,NO TRACO 1:6,EXCLUSIVE SERVICO DE CALAFATE</v>
      </c>
      <c r="C12619" s="749" t="s">
        <v>32265</v>
      </c>
      <c r="D12619" s="749" t="s">
        <v>32266</v>
      </c>
      <c r="E12619" s="749" t="s">
        <v>32267</v>
      </c>
      <c r="F12619" s="749" t="s">
        <v>31076</v>
      </c>
      <c r="I12619" s="749" t="s">
        <v>52</v>
      </c>
      <c r="J12619" s="749" t="n">
        <v>137.11</v>
      </c>
    </row>
    <row collapsed="false" customFormat="false" customHeight="true" hidden="true" ht="12.75" outlineLevel="0" r="12620">
      <c r="A12620" s="749" t="s">
        <v>32269</v>
      </c>
      <c r="B12620" s="749" t="str">
        <f aca="false">C12620&amp;D12620&amp;E12620&amp;F12620&amp;G12620&amp;H12620</f>
        <v>PISO DE FRISO DE IPE OU MADEIRA EQUIVALENTE,COM 10CM DE LARGURA,2CM DE ESPESSURA, PREGADO SOBRE REGUAS DE MADEIRA DE LEI DE 1.1/2"X3",EMBUTIDAS EM CONCRETO</v>
      </c>
      <c r="C12620" s="749" t="s">
        <v>32270</v>
      </c>
      <c r="D12620" s="749" t="s">
        <v>32271</v>
      </c>
      <c r="E12620" s="749" t="s">
        <v>32272</v>
      </c>
      <c r="I12620" s="749" t="s">
        <v>52</v>
      </c>
      <c r="J12620" s="749" t="n">
        <v>231.12</v>
      </c>
    </row>
    <row collapsed="false" customFormat="false" customHeight="true" hidden="true" ht="12.75" outlineLevel="0" r="12621">
      <c r="A12621" s="749" t="s">
        <v>32273</v>
      </c>
      <c r="B12621" s="749" t="str">
        <f aca="false">C12621&amp;D12621&amp;E12621&amp;F12621&amp;G12621&amp;H12621</f>
        <v>PISO DE FRISO DE IPE OU MADEIRA EQUIVALENTE,COM 10CM DE LARGURA,2CM DE ESPESSURA, PREGADO SOBRE REGUAS DE MADEIRA DE LEI DE 1.1/2"X3",EMBUTIDAS EM CONCRETO</v>
      </c>
      <c r="C12621" s="749" t="s">
        <v>32270</v>
      </c>
      <c r="D12621" s="749" t="s">
        <v>32271</v>
      </c>
      <c r="E12621" s="749" t="s">
        <v>32272</v>
      </c>
      <c r="I12621" s="749" t="s">
        <v>52</v>
      </c>
      <c r="J12621" s="749" t="n">
        <v>223.85</v>
      </c>
    </row>
    <row collapsed="false" customFormat="false" customHeight="true" hidden="true" ht="12.75" outlineLevel="0" r="12622">
      <c r="A12622" s="749" t="s">
        <v>32274</v>
      </c>
      <c r="B12622" s="749" t="str">
        <f aca="false">C12622&amp;D12622&amp;E12622&amp;F12622&amp;G12622&amp;H12622</f>
        <v>PISO DE FRISO DE IPE OU MADEIRA EQUIVALENTE COM 20X2CM,PREGADO SOBRE  BARROTEAMENTO OU REGUAS DE  MADEIRA DE LEI A CADA50CM,EXCLUSIVE BARROTES OU REGUAS</v>
      </c>
      <c r="C12622" s="749" t="s">
        <v>32275</v>
      </c>
      <c r="D12622" s="749" t="s">
        <v>32276</v>
      </c>
      <c r="E12622" s="749" t="s">
        <v>32277</v>
      </c>
      <c r="I12622" s="749" t="s">
        <v>52</v>
      </c>
      <c r="J12622" s="749" t="n">
        <v>177.35</v>
      </c>
    </row>
    <row collapsed="false" customFormat="false" customHeight="true" hidden="true" ht="12.75" outlineLevel="0" r="12623">
      <c r="A12623" s="749" t="s">
        <v>32278</v>
      </c>
      <c r="B12623" s="749" t="str">
        <f aca="false">C12623&amp;D12623&amp;E12623&amp;F12623&amp;G12623&amp;H12623</f>
        <v>PISO DE FRISO DE IPE OU MADEIRA EQUIVALENTE COM 20X2CM,PREGADO SOBRE  BARROTEAMENTO OU REGUAS DE  MADEIRA DE LEI A CADA50CM,EXCLUSIVE BARROTES OU REGUAS</v>
      </c>
      <c r="C12623" s="749" t="s">
        <v>32275</v>
      </c>
      <c r="D12623" s="749" t="s">
        <v>32276</v>
      </c>
      <c r="E12623" s="749" t="s">
        <v>32277</v>
      </c>
      <c r="I12623" s="749" t="s">
        <v>52</v>
      </c>
      <c r="J12623" s="749" t="n">
        <v>173.56</v>
      </c>
    </row>
    <row collapsed="false" customFormat="false" customHeight="true" hidden="true" ht="25.5" outlineLevel="0" r="12624">
      <c r="A12624" s="749" t="s">
        <v>32279</v>
      </c>
      <c r="B12624" s="758" t="str">
        <f aca="false">C12624&amp;D12624&amp;E12624&amp;F12624&amp;G12624&amp;H12624</f>
        <v>REGUA DE MADEIRA DE LEI DE FORMA TRAPEZOIDAL COM 5X3CM,FIXADA EM CONTRAPISO DE CIMENTO E AREIA,NO TRACO 1:3,EXCLUSIVE OCONTRAPISO</v>
      </c>
      <c r="C12624" s="749" t="s">
        <v>32280</v>
      </c>
      <c r="D12624" s="749" t="s">
        <v>32281</v>
      </c>
      <c r="E12624" s="749" t="s">
        <v>32282</v>
      </c>
      <c r="I12624" s="749" t="s">
        <v>236</v>
      </c>
      <c r="J12624" s="749" t="n">
        <v>12.12</v>
      </c>
    </row>
    <row collapsed="false" customFormat="false" customHeight="true" hidden="true" ht="25.5" outlineLevel="0" r="12625">
      <c r="A12625" s="749" t="s">
        <v>32283</v>
      </c>
      <c r="B12625" s="758" t="str">
        <f aca="false">C12625&amp;D12625&amp;E12625&amp;F12625&amp;G12625&amp;H12625</f>
        <v>REGUA DE MADEIRA DE LEI DE FORMA TRAPEZOIDAL COM 5X3CM,FIXADA EM CONTRAPISO DE CIMENTO E AREIA,NO TRACO 1:3,EXCLUSIVE OCONTRAPISO</v>
      </c>
      <c r="C12625" s="749" t="s">
        <v>32280</v>
      </c>
      <c r="D12625" s="749" t="s">
        <v>32281</v>
      </c>
      <c r="E12625" s="749" t="s">
        <v>32282</v>
      </c>
      <c r="I12625" s="749" t="s">
        <v>236</v>
      </c>
      <c r="J12625" s="749" t="n">
        <v>10.77</v>
      </c>
    </row>
    <row collapsed="false" customFormat="false" customHeight="true" hidden="true" ht="12.75" outlineLevel="0" r="12626">
      <c r="A12626" s="749" t="s">
        <v>32284</v>
      </c>
      <c r="B12626" s="749" t="str">
        <f aca="false">C12626&amp;D12626&amp;E12626&amp;F12626&amp;G12626&amp;H12626</f>
        <v>BARROTE DE MADEIRA DE LEI DE 3"X4.1/2",APOIADO EM PILARETE DE 20X20CM,DE ALVENARIA DE TIJOLOS MACICOS OU OUTRO,EXCLUSIVE OS PILARETES</v>
      </c>
      <c r="C12626" s="749" t="s">
        <v>32285</v>
      </c>
      <c r="D12626" s="749" t="s">
        <v>32286</v>
      </c>
      <c r="E12626" s="749" t="s">
        <v>32287</v>
      </c>
      <c r="I12626" s="749" t="s">
        <v>236</v>
      </c>
      <c r="J12626" s="749" t="n">
        <v>29.87</v>
      </c>
    </row>
    <row collapsed="false" customFormat="false" customHeight="true" hidden="true" ht="12.75" outlineLevel="0" r="12627">
      <c r="A12627" s="749" t="s">
        <v>32288</v>
      </c>
      <c r="B12627" s="749" t="str">
        <f aca="false">C12627&amp;D12627&amp;E12627&amp;F12627&amp;G12627&amp;H12627</f>
        <v>BARROTE DE MADEIRA DE LEI DE 3"X4.1/2",APOIADO EM PILARETE DE 20X20CM,DE ALVENARIA DE TIJOLOS MACICOS OU OUTRO,EXCLUSIVE OS PILARETES</v>
      </c>
      <c r="C12627" s="749" t="s">
        <v>32285</v>
      </c>
      <c r="D12627" s="749" t="s">
        <v>32286</v>
      </c>
      <c r="E12627" s="749" t="s">
        <v>32287</v>
      </c>
      <c r="I12627" s="749" t="s">
        <v>236</v>
      </c>
      <c r="J12627" s="749" t="n">
        <v>28.53</v>
      </c>
    </row>
    <row collapsed="false" customFormat="false" customHeight="true" hidden="true" ht="12.75" outlineLevel="0" r="12628">
      <c r="A12628" s="749" t="s">
        <v>32289</v>
      </c>
      <c r="B12628" s="749" t="str">
        <f aca="false">C12628&amp;D12628&amp;E12628&amp;F12628&amp;G12628&amp;H12628</f>
        <v>RODAPE EM MADEIRA DE LEI,COM SECAO DE 5X2CM,PREGADO EM TACOS EMBUTIDOS NA ALVENARIA</v>
      </c>
      <c r="C12628" s="749" t="s">
        <v>32290</v>
      </c>
      <c r="D12628" s="749" t="s">
        <v>32291</v>
      </c>
      <c r="I12628" s="749" t="s">
        <v>236</v>
      </c>
      <c r="J12628" s="749" t="n">
        <v>16.91</v>
      </c>
    </row>
    <row collapsed="false" customFormat="false" customHeight="true" hidden="true" ht="12.75" outlineLevel="0" r="12629">
      <c r="A12629" s="749" t="s">
        <v>32292</v>
      </c>
      <c r="B12629" s="749" t="str">
        <f aca="false">C12629&amp;D12629&amp;E12629&amp;F12629&amp;G12629&amp;H12629</f>
        <v>RODAPE EM MADEIRA DE LEI,COM SECAO DE 5X2CM,PREGADO EM TACOS EMBUTIDOS NA ALVENARIA</v>
      </c>
      <c r="C12629" s="749" t="s">
        <v>32290</v>
      </c>
      <c r="D12629" s="749" t="s">
        <v>32291</v>
      </c>
      <c r="I12629" s="749" t="s">
        <v>236</v>
      </c>
      <c r="J12629" s="749" t="n">
        <v>15.68</v>
      </c>
    </row>
    <row collapsed="false" customFormat="false" customHeight="true" hidden="true" ht="12.75" outlineLevel="0" r="12630">
      <c r="A12630" s="749" t="s">
        <v>32293</v>
      </c>
      <c r="B12630" s="749" t="str">
        <f aca="false">C12630&amp;D12630&amp;E12630&amp;F12630&amp;G12630&amp;H12630</f>
        <v>RODAPE EM MADEIRA DE LEI,COM SECAO DE 7X2CM,PREGADO EM TACOS EMBUTIDOS NA ALVENARIA</v>
      </c>
      <c r="C12630" s="749" t="s">
        <v>32294</v>
      </c>
      <c r="D12630" s="749" t="s">
        <v>32291</v>
      </c>
      <c r="I12630" s="749" t="s">
        <v>236</v>
      </c>
      <c r="J12630" s="749" t="n">
        <v>17.12</v>
      </c>
    </row>
    <row collapsed="false" customFormat="false" customHeight="true" hidden="true" ht="12.75" outlineLevel="0" r="12631">
      <c r="A12631" s="749" t="s">
        <v>32295</v>
      </c>
      <c r="B12631" s="749" t="str">
        <f aca="false">C12631&amp;D12631&amp;E12631&amp;F12631&amp;G12631&amp;H12631</f>
        <v>RODAPE EM MADEIRA DE LEI,COM SECAO DE 7X2CM,PREGADO EM TACOS EMBUTIDOS NA ALVENARIA</v>
      </c>
      <c r="C12631" s="749" t="s">
        <v>32294</v>
      </c>
      <c r="D12631" s="749" t="s">
        <v>32291</v>
      </c>
      <c r="I12631" s="749" t="s">
        <v>236</v>
      </c>
      <c r="J12631" s="749" t="n">
        <v>15.89</v>
      </c>
    </row>
    <row collapsed="false" customFormat="false" customHeight="true" hidden="true" ht="12.75" outlineLevel="0" r="12632">
      <c r="A12632" s="749" t="s">
        <v>32296</v>
      </c>
      <c r="B12632" s="749" t="str">
        <f aca="false">C12632&amp;D12632&amp;E12632&amp;F12632&amp;G12632&amp;H12632</f>
        <v>RODAPE DE IPE OU MADEIRA EQUIVALENTE DE 10X2CM ACABAMENTO BOLEADO,FIXADO COMO EM 13.398.0020</v>
      </c>
      <c r="C12632" s="749" t="s">
        <v>32297</v>
      </c>
      <c r="D12632" s="749" t="s">
        <v>32298</v>
      </c>
      <c r="I12632" s="749" t="s">
        <v>236</v>
      </c>
      <c r="J12632" s="749" t="n">
        <v>24.1</v>
      </c>
    </row>
    <row collapsed="false" customFormat="false" customHeight="true" hidden="true" ht="12.75" outlineLevel="0" r="12633">
      <c r="A12633" s="749" t="s">
        <v>32299</v>
      </c>
      <c r="B12633" s="749" t="str">
        <f aca="false">C12633&amp;D12633&amp;E12633&amp;F12633&amp;G12633&amp;H12633</f>
        <v>RODAPE DE IPE OU MADEIRA EQUIVALENTE DE 10X2CM ACABAMENTO BOLEADO,FIXADO COMO EM 13.398.0020</v>
      </c>
      <c r="C12633" s="749" t="s">
        <v>32297</v>
      </c>
      <c r="D12633" s="749" t="s">
        <v>32298</v>
      </c>
      <c r="I12633" s="749" t="s">
        <v>236</v>
      </c>
      <c r="J12633" s="749" t="n">
        <v>22.87</v>
      </c>
    </row>
    <row collapsed="false" customFormat="false" customHeight="true" hidden="true" ht="12.75" outlineLevel="0" r="12634">
      <c r="A12634" s="749" t="s">
        <v>32300</v>
      </c>
      <c r="B12634" s="749" t="str">
        <f aca="false">C12634&amp;D12634&amp;E12634&amp;F12634&amp;G12634&amp;H12634</f>
        <v>PISO DE PEDRA PORTUGUESA,ASSENTADO SOBRE MISTURA DE CIMENTOE SAIBRO,NO TRACO 1:5,INCLUSIVE ACERTO DO TERRENO.FORNECIMENTO E COLOCACAO</v>
      </c>
      <c r="C12634" s="749" t="s">
        <v>32301</v>
      </c>
      <c r="D12634" s="749" t="s">
        <v>32302</v>
      </c>
      <c r="E12634" s="749" t="s">
        <v>14472</v>
      </c>
      <c r="I12634" s="749" t="s">
        <v>52</v>
      </c>
      <c r="J12634" s="749" t="n">
        <v>90.72</v>
      </c>
    </row>
    <row collapsed="false" customFormat="false" customHeight="true" hidden="true" ht="12.75" outlineLevel="0" r="12635">
      <c r="A12635" s="749" t="s">
        <v>32303</v>
      </c>
      <c r="B12635" s="749" t="str">
        <f aca="false">C12635&amp;D12635&amp;E12635&amp;F12635&amp;G12635&amp;H12635</f>
        <v>PISO DE PEDRA PORTUGUESA,ASSENTADO SOBRE MISTURA DE CIMENTOE SAIBRO,NO TRACO 1:5,INCLUSIVE ACERTO DO TERRENO.FORNECIMENTO E COLOCACAO</v>
      </c>
      <c r="C12635" s="749" t="s">
        <v>32301</v>
      </c>
      <c r="D12635" s="749" t="s">
        <v>32302</v>
      </c>
      <c r="E12635" s="749" t="s">
        <v>14472</v>
      </c>
      <c r="I12635" s="749" t="s">
        <v>52</v>
      </c>
      <c r="J12635" s="749" t="n">
        <v>86.56</v>
      </c>
    </row>
    <row collapsed="false" customFormat="false" customHeight="true" hidden="true" ht="12.75" outlineLevel="0" r="12636">
      <c r="A12636" s="749" t="s">
        <v>32304</v>
      </c>
      <c r="B12636" s="749" t="str">
        <f aca="false">C12636&amp;D12636&amp;E12636&amp;F12636&amp;G12636&amp;H12636</f>
        <v>PISO DE PEDRA PORTUGUESA EM DESENHOS SIMPLES, COM APROXIMADAMENTE 40% DE PEDRA PRETA E 60% DE PEDRA BRANCA, ASSENTADO SOBRE MISTURA DE CIMENTO E SAIBRO NO TRACO 1:5, INCLUSIVE ACERTO DO TERRENO.FORNECIMENTO E COLOCACAO</v>
      </c>
      <c r="C12636" s="749" t="s">
        <v>32305</v>
      </c>
      <c r="D12636" s="749" t="s">
        <v>32306</v>
      </c>
      <c r="E12636" s="749" t="s">
        <v>32307</v>
      </c>
      <c r="F12636" s="749" t="s">
        <v>32308</v>
      </c>
      <c r="I12636" s="749" t="s">
        <v>52</v>
      </c>
      <c r="J12636" s="749" t="n">
        <v>102.85</v>
      </c>
    </row>
    <row collapsed="false" customFormat="false" customHeight="true" hidden="true" ht="12.75" outlineLevel="0" r="12637">
      <c r="A12637" s="749" t="s">
        <v>32309</v>
      </c>
      <c r="B12637" s="749" t="str">
        <f aca="false">C12637&amp;D12637&amp;E12637&amp;F12637&amp;G12637&amp;H12637</f>
        <v>PISO DE PEDRA PORTUGUESA EM DESENHOS SIMPLES, COM APROXIMADAMENTE 40% DE PEDRA PRETA E 60% DE PEDRA BRANCA, ASSENTADO SOBRE MISTURA DE CIMENTO E SAIBRO NO TRACO 1:5, INCLUSIVE ACERTO DO TERRENO.FORNECIMENTO E COLOCACAO</v>
      </c>
      <c r="C12637" s="749" t="s">
        <v>32305</v>
      </c>
      <c r="D12637" s="749" t="s">
        <v>32306</v>
      </c>
      <c r="E12637" s="749" t="s">
        <v>32307</v>
      </c>
      <c r="F12637" s="749" t="s">
        <v>32308</v>
      </c>
      <c r="I12637" s="749" t="s">
        <v>52</v>
      </c>
      <c r="J12637" s="749" t="n">
        <v>97.07</v>
      </c>
    </row>
    <row collapsed="false" customFormat="false" customHeight="true" hidden="true" ht="12.75" outlineLevel="0" r="12638">
      <c r="A12638" s="749" t="s">
        <v>32310</v>
      </c>
      <c r="B12638" s="749" t="str">
        <f aca="false">C12638&amp;D12638&amp;E12638&amp;F12638&amp;G12638&amp;H12638</f>
        <v>PEDRA PORTUGUESA COM 60% DE PEDRA BRANCA.FORNECIMENTO SEM COLOCACAO</v>
      </c>
      <c r="C12638" s="749" t="s">
        <v>32311</v>
      </c>
      <c r="D12638" s="749" t="s">
        <v>15017</v>
      </c>
      <c r="I12638" s="749" t="s">
        <v>52</v>
      </c>
      <c r="J12638" s="749" t="n">
        <v>48.82</v>
      </c>
    </row>
    <row collapsed="false" customFormat="false" customHeight="true" hidden="true" ht="12.75" outlineLevel="0" r="12639">
      <c r="A12639" s="749" t="s">
        <v>32312</v>
      </c>
      <c r="B12639" s="749" t="str">
        <f aca="false">C12639&amp;D12639&amp;E12639&amp;F12639&amp;G12639&amp;H12639</f>
        <v>PEDRA PORTUGUESA COM 60% DE PEDRA BRANCA.FORNECIMENTO SEM COLOCACAO</v>
      </c>
      <c r="C12639" s="749" t="s">
        <v>32311</v>
      </c>
      <c r="D12639" s="749" t="s">
        <v>15017</v>
      </c>
      <c r="I12639" s="749" t="s">
        <v>52</v>
      </c>
      <c r="J12639" s="749" t="n">
        <v>48.82</v>
      </c>
    </row>
    <row collapsed="false" customFormat="false" customHeight="true" hidden="true" ht="12.75" outlineLevel="0" r="12640">
      <c r="A12640" s="749" t="s">
        <v>32313</v>
      </c>
      <c r="B12640" s="749" t="str">
        <f aca="false">C12640&amp;D12640&amp;E12640&amp;F12640&amp;G12640&amp;H12640</f>
        <v>PISO DE PEDRA PORTUGUESA,ASSENTADO SOBRE MISTURA DE CIMENTOE SAIBRO,NO TRACO 1:5,EXCLUSIVE ACERTO DO TERRENO.FORNECIMENTO E COLOCACAO</v>
      </c>
      <c r="C12640" s="749" t="s">
        <v>32301</v>
      </c>
      <c r="D12640" s="749" t="s">
        <v>32314</v>
      </c>
      <c r="E12640" s="749" t="s">
        <v>14472</v>
      </c>
      <c r="I12640" s="749" t="s">
        <v>52</v>
      </c>
      <c r="J12640" s="749" t="n">
        <v>75.81</v>
      </c>
    </row>
    <row collapsed="false" customFormat="false" customHeight="true" hidden="true" ht="12.75" outlineLevel="0" r="12641">
      <c r="A12641" s="749" t="s">
        <v>32315</v>
      </c>
      <c r="B12641" s="749" t="str">
        <f aca="false">C12641&amp;D12641&amp;E12641&amp;F12641&amp;G12641&amp;H12641</f>
        <v>PISO DE PEDRA PORTUGUESA,ASSENTADO SOBRE MISTURA DE CIMENTOE SAIBRO,NO TRACO 1:5,EXCLUSIVE ACERTO DO TERRENO.FORNECIMENTO E COLOCACAO</v>
      </c>
      <c r="C12641" s="749" t="s">
        <v>32301</v>
      </c>
      <c r="D12641" s="749" t="s">
        <v>32314</v>
      </c>
      <c r="E12641" s="749" t="s">
        <v>14472</v>
      </c>
      <c r="I12641" s="749" t="s">
        <v>52</v>
      </c>
      <c r="J12641" s="749" t="n">
        <v>73.64</v>
      </c>
    </row>
    <row collapsed="false" customFormat="false" customHeight="true" hidden="true" ht="12.75" outlineLevel="0" r="12642">
      <c r="A12642" s="749" t="s">
        <v>32316</v>
      </c>
      <c r="B12642" s="749" t="str">
        <f aca="false">C12642&amp;D12642&amp;E12642&amp;F12642&amp;G12642&amp;H12642</f>
        <v>PISO DE PEDRA PORTUGUESA EM DESENHO SIMPLES,COM APROXIMADAMENTE 25% DE PEDRA PRETA,25% DE PEDRA VERMELHA E 50% DE PEDRABRANCA,ASSENTADO SOBRE MISTURA DE CIMENTO E SAIBRO NO TRACO1:5,INCLUSIVE ACERTO DO TERRENO.FORNECIMENTO E COLOCACAO</v>
      </c>
      <c r="C12642" s="749" t="s">
        <v>32317</v>
      </c>
      <c r="D12642" s="749" t="s">
        <v>32318</v>
      </c>
      <c r="E12642" s="749" t="s">
        <v>32319</v>
      </c>
      <c r="F12642" s="749" t="s">
        <v>32320</v>
      </c>
      <c r="I12642" s="749" t="s">
        <v>52</v>
      </c>
      <c r="J12642" s="749" t="n">
        <v>111.08</v>
      </c>
    </row>
    <row collapsed="false" customFormat="false" customHeight="true" hidden="true" ht="12.75" outlineLevel="0" r="12643">
      <c r="A12643" s="749" t="s">
        <v>32321</v>
      </c>
      <c r="B12643" s="749" t="str">
        <f aca="false">C12643&amp;D12643&amp;E12643&amp;F12643&amp;G12643&amp;H12643</f>
        <v>PISO DE PEDRA PORTUGUESA EM DESENHO SIMPLES,COM APROXIMADAMENTE 25% DE PEDRA PRETA,25% DE PEDRA VERMELHA E 50% DE PEDRABRANCA,ASSENTADO SOBRE MISTURA DE CIMENTO E SAIBRO NO TRACO1:5,INCLUSIVE ACERTO DO TERRENO.FORNECIMENTO E COLOCACAO</v>
      </c>
      <c r="C12643" s="749" t="s">
        <v>32317</v>
      </c>
      <c r="D12643" s="749" t="s">
        <v>32318</v>
      </c>
      <c r="E12643" s="749" t="s">
        <v>32319</v>
      </c>
      <c r="F12643" s="749" t="s">
        <v>32320</v>
      </c>
      <c r="I12643" s="749" t="s">
        <v>52</v>
      </c>
      <c r="J12643" s="749" t="n">
        <v>104.2</v>
      </c>
    </row>
    <row collapsed="false" customFormat="false" customHeight="true" hidden="true" ht="12.75" outlineLevel="0" r="12644">
      <c r="A12644" s="749" t="s">
        <v>32322</v>
      </c>
      <c r="B12644" s="749" t="str">
        <f aca="false">C12644&amp;D12644&amp;E12644&amp;F12644&amp;G12644&amp;H12644</f>
        <v>PISO DE PEDRA PORTUGUESA,ASSENTADO SOBRE MISTURA DE CIMENTOE SAIBRO,NO TRACO 1:5,INCLUSIVE ACERTO DO TERRENO,EM FAIXA.FORNECIMENTO E COLOCACAO</v>
      </c>
      <c r="C12644" s="749" t="s">
        <v>32301</v>
      </c>
      <c r="D12644" s="749" t="s">
        <v>32323</v>
      </c>
      <c r="E12644" s="749" t="s">
        <v>14956</v>
      </c>
      <c r="I12644" s="749" t="s">
        <v>52</v>
      </c>
      <c r="J12644" s="749" t="n">
        <v>107.79</v>
      </c>
    </row>
    <row collapsed="false" customFormat="false" customHeight="true" hidden="true" ht="12.75" outlineLevel="0" r="12645">
      <c r="A12645" s="749" t="s">
        <v>32324</v>
      </c>
      <c r="B12645" s="749" t="str">
        <f aca="false">C12645&amp;D12645&amp;E12645&amp;F12645&amp;G12645&amp;H12645</f>
        <v>PISO DE PEDRA PORTUGUESA,ASSENTADO SOBRE MISTURA DE CIMENTOE SAIBRO,NO TRACO 1:5,INCLUSIVE ACERTO DO TERRENO,EM FAIXA.FORNECIMENTO E COLOCACAO</v>
      </c>
      <c r="C12645" s="749" t="s">
        <v>32301</v>
      </c>
      <c r="D12645" s="749" t="s">
        <v>32323</v>
      </c>
      <c r="E12645" s="749" t="s">
        <v>14956</v>
      </c>
      <c r="I12645" s="749" t="s">
        <v>52</v>
      </c>
      <c r="J12645" s="749" t="n">
        <v>101.35</v>
      </c>
    </row>
    <row collapsed="false" customFormat="false" customHeight="true" hidden="true" ht="12.75" outlineLevel="0" r="12646">
      <c r="A12646" s="749" t="s">
        <v>32325</v>
      </c>
      <c r="B12646" s="749" t="str">
        <f aca="false">C12646&amp;D12646&amp;E12646&amp;F12646&amp;G12646&amp;H12646</f>
        <v>PISO COM PEDRA PORTUGUESA VERMELHA,ASSENTADO SOBRE MISTURA DE CIMENTO E SAIBRO,NO TRACO 1:5,INCLUSIVE ACERTO DO TERRENO,EM FAIXA.FORNECIMENTO E COLOCACAO</v>
      </c>
      <c r="C12646" s="749" t="s">
        <v>32326</v>
      </c>
      <c r="D12646" s="749" t="s">
        <v>32327</v>
      </c>
      <c r="E12646" s="749" t="s">
        <v>32328</v>
      </c>
      <c r="I12646" s="749" t="s">
        <v>52</v>
      </c>
      <c r="J12646" s="749" t="n">
        <v>90.72</v>
      </c>
    </row>
    <row collapsed="false" customFormat="false" customHeight="true" hidden="true" ht="12.75" outlineLevel="0" r="12647">
      <c r="A12647" s="749" t="s">
        <v>32329</v>
      </c>
      <c r="B12647" s="749" t="str">
        <f aca="false">C12647&amp;D12647&amp;E12647&amp;F12647&amp;G12647&amp;H12647</f>
        <v>PISO COM PEDRA PORTUGUESA VERMELHA,ASSENTADO SOBRE MISTURA DE CIMENTO E SAIBRO,NO TRACO 1:5,INCLUSIVE ACERTO DO TERRENO,EM FAIXA.FORNECIMENTO E COLOCACAO</v>
      </c>
      <c r="C12647" s="749" t="s">
        <v>32326</v>
      </c>
      <c r="D12647" s="749" t="s">
        <v>32327</v>
      </c>
      <c r="E12647" s="749" t="s">
        <v>32328</v>
      </c>
      <c r="I12647" s="749" t="s">
        <v>52</v>
      </c>
      <c r="J12647" s="749" t="n">
        <v>86.56</v>
      </c>
    </row>
    <row collapsed="false" customFormat="false" customHeight="true" hidden="true" ht="12.75" outlineLevel="0" r="12648">
      <c r="A12648" s="749" t="s">
        <v>32330</v>
      </c>
      <c r="B12648" s="749" t="str">
        <f aca="false">C12648&amp;D12648&amp;E12648&amp;F12648&amp;G12648&amp;H12648</f>
        <v>RECOMPOSICAO DE PAVIMENTACAO DE PEDRA PORTUGUESA,ASSENTADACOM FAROFA DE CIMENTO E SAIBRO,NO TRACO 1:5, INCLUSIVE FORNECIMENTO DO MATERIAL PARA REJUNTAMENTO,EXCLUSIVE A PEDRA</v>
      </c>
      <c r="C12648" s="749" t="s">
        <v>32331</v>
      </c>
      <c r="D12648" s="749" t="s">
        <v>32332</v>
      </c>
      <c r="E12648" s="749" t="s">
        <v>32333</v>
      </c>
      <c r="I12648" s="749" t="s">
        <v>52</v>
      </c>
      <c r="J12648" s="749" t="n">
        <v>78.29</v>
      </c>
    </row>
    <row collapsed="false" customFormat="false" customHeight="true" hidden="true" ht="12.75" outlineLevel="0" r="12649">
      <c r="A12649" s="749" t="s">
        <v>32334</v>
      </c>
      <c r="B12649" s="749" t="str">
        <f aca="false">C12649&amp;D12649&amp;E12649&amp;F12649&amp;G12649&amp;H12649</f>
        <v>RECOMPOSICAO DE PAVIMENTACAO DE PEDRA PORTUGUESA,ASSENTADACOM FAROFA DE CIMENTO E SAIBRO,NO TRACO 1:5, INCLUSIVE FORNECIMENTO DO MATERIAL PARA REJUNTAMENTO,EXCLUSIVE A PEDRA</v>
      </c>
      <c r="C12649" s="749" t="s">
        <v>32331</v>
      </c>
      <c r="D12649" s="749" t="s">
        <v>32332</v>
      </c>
      <c r="E12649" s="749" t="s">
        <v>32333</v>
      </c>
      <c r="I12649" s="749" t="s">
        <v>52</v>
      </c>
      <c r="J12649" s="749" t="n">
        <v>68.82</v>
      </c>
    </row>
    <row collapsed="false" customFormat="false" customHeight="true" hidden="true" ht="12.75" outlineLevel="0" r="12650">
      <c r="A12650" s="749" t="s">
        <v>32335</v>
      </c>
      <c r="B12650" s="749" t="str">
        <f aca="false">C12650&amp;D12650&amp;E12650&amp;F12650&amp;G12650&amp;H12650</f>
        <v>PISO DE PEDRA SAO TOME,MEDINDO 30X30CM,38X38CM,48X48CM OU 58X58CM,COM 2CM DE ESPESSURA,ASSENTE COM ARGAMASSA DE CIMENTO,AREIA E SAIBRO,NO TRACO 1:2:2,COM ESPESSURA DE 3CM.FORNECIMENTO E COLOCACAO</v>
      </c>
      <c r="C12650" s="749" t="s">
        <v>32336</v>
      </c>
      <c r="D12650" s="749" t="s">
        <v>32337</v>
      </c>
      <c r="E12650" s="749" t="s">
        <v>32338</v>
      </c>
      <c r="F12650" s="749" t="s">
        <v>31058</v>
      </c>
      <c r="I12650" s="749" t="s">
        <v>52</v>
      </c>
      <c r="J12650" s="749" t="n">
        <v>145.83</v>
      </c>
    </row>
    <row collapsed="false" customFormat="false" customHeight="true" hidden="true" ht="12.75" outlineLevel="0" r="12651">
      <c r="A12651" s="749" t="s">
        <v>32339</v>
      </c>
      <c r="B12651" s="749" t="str">
        <f aca="false">C12651&amp;D12651&amp;E12651&amp;F12651&amp;G12651&amp;H12651</f>
        <v>PISO DE PEDRA SAO TOME,MEDINDO 30X30CM,38X38CM,48X48CM OU 58X58CM,COM 2CM DE ESPESSURA,ASSENTE COM ARGAMASSA DE CIMENTO,AREIA E SAIBRO,NO TRACO 1:2:2,COM ESPESSURA DE 3CM.FORNECIMENTO E COLOCACAO</v>
      </c>
      <c r="C12651" s="749" t="s">
        <v>32336</v>
      </c>
      <c r="D12651" s="749" t="s">
        <v>32337</v>
      </c>
      <c r="E12651" s="749" t="s">
        <v>32338</v>
      </c>
      <c r="F12651" s="749" t="s">
        <v>31058</v>
      </c>
      <c r="I12651" s="749" t="s">
        <v>52</v>
      </c>
      <c r="J12651" s="749" t="n">
        <v>138.89</v>
      </c>
    </row>
    <row collapsed="false" customFormat="false" customHeight="true" hidden="true" ht="12.75" outlineLevel="0" r="12652">
      <c r="A12652" s="749" t="s">
        <v>32340</v>
      </c>
      <c r="B12652" s="749" t="str">
        <f aca="false">C12652&amp;D12652&amp;E12652&amp;F12652&amp;G12652&amp;H12652</f>
        <v>PISO DE PEDRA SAO TOME,MEDINDO 30X30CM,38X38CM,48X48CM OU 58X58CM,COM 2CM DE ESPESSURA,EXCLUSIVE ARGAMASSA.FORNECIMENTOE COLOCACAO</v>
      </c>
      <c r="C12652" s="749" t="s">
        <v>32336</v>
      </c>
      <c r="D12652" s="749" t="s">
        <v>32341</v>
      </c>
      <c r="E12652" s="749" t="s">
        <v>14871</v>
      </c>
      <c r="I12652" s="749" t="s">
        <v>52</v>
      </c>
      <c r="J12652" s="749" t="n">
        <v>138.15</v>
      </c>
    </row>
    <row collapsed="false" customFormat="false" customHeight="true" hidden="true" ht="12.75" outlineLevel="0" r="12653">
      <c r="A12653" s="749" t="s">
        <v>32342</v>
      </c>
      <c r="B12653" s="749" t="str">
        <f aca="false">C12653&amp;D12653&amp;E12653&amp;F12653&amp;G12653&amp;H12653</f>
        <v>PISO DE PEDRA SAO TOME,MEDINDO 30X30CM,38X38CM,48X48CM OU 58X58CM,COM 2CM DE ESPESSURA,EXCLUSIVE ARGAMASSA.FORNECIMENTOE COLOCACAO</v>
      </c>
      <c r="C12653" s="749" t="s">
        <v>32336</v>
      </c>
      <c r="D12653" s="749" t="s">
        <v>32341</v>
      </c>
      <c r="E12653" s="749" t="s">
        <v>14871</v>
      </c>
      <c r="I12653" s="749" t="s">
        <v>52</v>
      </c>
      <c r="J12653" s="749" t="n">
        <v>131.43</v>
      </c>
    </row>
    <row collapsed="false" customFormat="false" customHeight="true" hidden="true" ht="12.75" outlineLevel="0" r="12654">
      <c r="A12654" s="749" t="s">
        <v>32343</v>
      </c>
      <c r="B12654" s="749" t="str">
        <f aca="false">C12654&amp;D12654&amp;E12654&amp;F12654&amp;G12654&amp;H12654</f>
        <v>PISO DE PEDRA SAO TOME,MEDINDO 57X57CM,TIPO FURNAS/LIGHT,ASSENTE COM ARGAMASSA DE CIMENTO,AREIA E SAIBRO,NO TRACO 1:2:2,REJUNTAMENTO COM CIMENTO BRANCO E CORANTE</v>
      </c>
      <c r="C12654" s="749" t="s">
        <v>32344</v>
      </c>
      <c r="D12654" s="749" t="s">
        <v>32345</v>
      </c>
      <c r="E12654" s="749" t="s">
        <v>32346</v>
      </c>
      <c r="I12654" s="749" t="s">
        <v>52</v>
      </c>
      <c r="J12654" s="749" t="n">
        <v>144.11</v>
      </c>
    </row>
    <row collapsed="false" customFormat="false" customHeight="true" hidden="true" ht="12.75" outlineLevel="0" r="12655">
      <c r="A12655" s="749" t="s">
        <v>32347</v>
      </c>
      <c r="B12655" s="749" t="str">
        <f aca="false">C12655&amp;D12655&amp;E12655&amp;F12655&amp;G12655&amp;H12655</f>
        <v>PISO DE PEDRA SAO TOME,MEDINDO 57X57CM,TIPO FURNAS/LIGHT,ASSENTE COM ARGAMASSA DE CIMENTO,AREIA E SAIBRO,NO TRACO 1:2:2,REJUNTAMENTO COM CIMENTO BRANCO E CORANTE</v>
      </c>
      <c r="C12655" s="749" t="s">
        <v>32344</v>
      </c>
      <c r="D12655" s="749" t="s">
        <v>32345</v>
      </c>
      <c r="E12655" s="749" t="s">
        <v>32346</v>
      </c>
      <c r="I12655" s="749" t="s">
        <v>52</v>
      </c>
      <c r="J12655" s="749" t="n">
        <v>137.17</v>
      </c>
    </row>
    <row collapsed="false" customFormat="false" customHeight="true" hidden="true" ht="12.75" outlineLevel="0" r="12656">
      <c r="A12656" s="749" t="s">
        <v>32348</v>
      </c>
      <c r="B12656" s="749" t="str">
        <f aca="false">C12656&amp;D12656&amp;E12656&amp;F12656&amp;G12656&amp;H12656</f>
        <v>PISO DE PEDRA SAO TOME, MEDINDO 57X57CM, TIPO FURNAS/LIGHT,EXCLUSIVE ARGAMASSA E REJUNTAMENTO</v>
      </c>
      <c r="C12656" s="749" t="s">
        <v>32349</v>
      </c>
      <c r="D12656" s="749" t="s">
        <v>32350</v>
      </c>
      <c r="I12656" s="749" t="s">
        <v>52</v>
      </c>
      <c r="J12656" s="749" t="n">
        <v>135.42</v>
      </c>
    </row>
    <row collapsed="false" customFormat="false" customHeight="true" hidden="true" ht="12.75" outlineLevel="0" r="12657">
      <c r="A12657" s="749" t="s">
        <v>32351</v>
      </c>
      <c r="B12657" s="749" t="str">
        <f aca="false">C12657&amp;D12657&amp;E12657&amp;F12657&amp;G12657&amp;H12657</f>
        <v>PISO DE PEDRA SAO TOME, MEDINDO 57X57CM, TIPO FURNAS/LIGHT,EXCLUSIVE ARGAMASSA E REJUNTAMENTO</v>
      </c>
      <c r="C12657" s="749" t="s">
        <v>32349</v>
      </c>
      <c r="D12657" s="749" t="s">
        <v>32350</v>
      </c>
      <c r="I12657" s="749" t="s">
        <v>52</v>
      </c>
      <c r="J12657" s="749" t="n">
        <v>128.7</v>
      </c>
    </row>
    <row collapsed="false" customFormat="false" customHeight="true" hidden="true" ht="12.75" outlineLevel="0" r="12658">
      <c r="A12658" s="749" t="s">
        <v>32352</v>
      </c>
      <c r="B12658" s="749" t="str">
        <f aca="false">C12658&amp;D12658&amp;E12658&amp;F12658&amp;G12658&amp;H12658</f>
        <v>PISO DE PLACAS DE ARDOSIA COR CINZA MEDINDO 40X40CM,EM TORNO DE 1CM DE ESPESSURA,ASSENTE SOBRE SUPERFICIE EM OSSO COM ARGAMASSA DE CIMENTO,SAIBRO E AREIA,NO TRACO 1:2:2</v>
      </c>
      <c r="C12658" s="749" t="s">
        <v>32353</v>
      </c>
      <c r="D12658" s="749" t="s">
        <v>32354</v>
      </c>
      <c r="E12658" s="749" t="s">
        <v>32355</v>
      </c>
      <c r="I12658" s="749" t="s">
        <v>52</v>
      </c>
      <c r="J12658" s="749" t="n">
        <v>57.46</v>
      </c>
    </row>
    <row collapsed="false" customFormat="false" customHeight="true" hidden="true" ht="12.75" outlineLevel="0" r="12659">
      <c r="A12659" s="749" t="s">
        <v>32356</v>
      </c>
      <c r="B12659" s="749" t="str">
        <f aca="false">C12659&amp;D12659&amp;E12659&amp;F12659&amp;G12659&amp;H12659</f>
        <v>PISO DE PLACAS DE ARDOSIA COR CINZA MEDINDO 40X40CM,EM TORNO DE 1CM DE ESPESSURA,ASSENTE SOBRE SUPERFICIE EM OSSO COM ARGAMASSA DE CIMENTO,SAIBRO E AREIA,NO TRACO 1:2:2</v>
      </c>
      <c r="C12659" s="749" t="s">
        <v>32353</v>
      </c>
      <c r="D12659" s="749" t="s">
        <v>32354</v>
      </c>
      <c r="E12659" s="749" t="s">
        <v>32355</v>
      </c>
      <c r="I12659" s="749" t="s">
        <v>52</v>
      </c>
      <c r="J12659" s="749" t="n">
        <v>52.98</v>
      </c>
    </row>
    <row collapsed="false" customFormat="false" customHeight="true" hidden="true" ht="12.75" outlineLevel="0" r="12660">
      <c r="A12660" s="749" t="s">
        <v>32357</v>
      </c>
      <c r="B12660" s="749" t="str">
        <f aca="false">C12660&amp;D12660&amp;E12660&amp;F12660&amp;G12660&amp;H12660</f>
        <v>PISO DE PLACAS DE ARDOSIA COR CINZA MEDINDO 40X40CM,EM TORNO DE 1CM DE ESPESSURA,EXCLUSIVE ARGAMASSA</v>
      </c>
      <c r="C12660" s="749" t="s">
        <v>32353</v>
      </c>
      <c r="D12660" s="749" t="s">
        <v>32358</v>
      </c>
      <c r="I12660" s="749" t="s">
        <v>52</v>
      </c>
      <c r="J12660" s="749" t="n">
        <v>49.78</v>
      </c>
    </row>
    <row collapsed="false" customFormat="false" customHeight="true" hidden="true" ht="12.75" outlineLevel="0" r="12661">
      <c r="A12661" s="749" t="s">
        <v>32359</v>
      </c>
      <c r="B12661" s="749" t="str">
        <f aca="false">C12661&amp;D12661&amp;E12661&amp;F12661&amp;G12661&amp;H12661</f>
        <v>PISO DE PLACAS DE ARDOSIA COR CINZA MEDINDO 40X40CM,EM TORNO DE 1CM DE ESPESSURA,EXCLUSIVE ARGAMASSA</v>
      </c>
      <c r="C12661" s="749" t="s">
        <v>32353</v>
      </c>
      <c r="D12661" s="749" t="s">
        <v>32358</v>
      </c>
      <c r="I12661" s="749" t="s">
        <v>52</v>
      </c>
      <c r="J12661" s="749" t="n">
        <v>45.52</v>
      </c>
    </row>
    <row collapsed="false" customFormat="false" customHeight="true" hidden="true" ht="12.75" outlineLevel="0" r="12662">
      <c r="A12662" s="749" t="s">
        <v>32360</v>
      </c>
      <c r="B12662" s="749" t="str">
        <f aca="false">C12662&amp;D12662&amp;E12662&amp;F12662&amp;G12662&amp;H12662</f>
        <v>PISO DE PLACAS DE ARDOSIA COR CINZA MEDINDO 30X30CM,EM TORNO DE 1CM DE ESPESSURA,ASSENTE SOBRE SUPERFICIE EM OSSO COM ARGAMASSA DE CIMENTO,SAIBRO E AREIA,NO TRACO 1:2:2</v>
      </c>
      <c r="C12662" s="749" t="s">
        <v>32361</v>
      </c>
      <c r="D12662" s="749" t="s">
        <v>32354</v>
      </c>
      <c r="E12662" s="749" t="s">
        <v>32355</v>
      </c>
      <c r="I12662" s="749" t="s">
        <v>52</v>
      </c>
      <c r="J12662" s="749" t="n">
        <v>58.02</v>
      </c>
    </row>
    <row collapsed="false" customFormat="false" customHeight="true" hidden="true" ht="12.75" outlineLevel="0" r="12663">
      <c r="A12663" s="749" t="s">
        <v>32362</v>
      </c>
      <c r="B12663" s="749" t="str">
        <f aca="false">C12663&amp;D12663&amp;E12663&amp;F12663&amp;G12663&amp;H12663</f>
        <v>PISO DE PLACAS DE ARDOSIA COR CINZA MEDINDO 30X30CM,EM TORNO DE 1CM DE ESPESSURA,ASSENTE SOBRE SUPERFICIE EM OSSO COM ARGAMASSA DE CIMENTO,SAIBRO E AREIA,NO TRACO 1:2:2</v>
      </c>
      <c r="C12663" s="749" t="s">
        <v>32361</v>
      </c>
      <c r="D12663" s="749" t="s">
        <v>32354</v>
      </c>
      <c r="E12663" s="749" t="s">
        <v>32355</v>
      </c>
      <c r="I12663" s="749" t="s">
        <v>52</v>
      </c>
      <c r="J12663" s="749" t="n">
        <v>53.06</v>
      </c>
    </row>
    <row collapsed="false" customFormat="false" customHeight="true" hidden="true" ht="12.75" outlineLevel="0" r="12664">
      <c r="A12664" s="749" t="s">
        <v>32363</v>
      </c>
      <c r="B12664" s="749" t="str">
        <f aca="false">C12664&amp;D12664&amp;E12664&amp;F12664&amp;G12664&amp;H12664</f>
        <v>PISO DE PLACAS DE ARDOSIA COR CINZA MEDINDO 30X30CM,EM TORNO DE 1CM DE ESPESSURA,EXCLUSIVE ARGAMASSA</v>
      </c>
      <c r="C12664" s="749" t="s">
        <v>32361</v>
      </c>
      <c r="D12664" s="749" t="s">
        <v>32358</v>
      </c>
      <c r="I12664" s="749" t="s">
        <v>52</v>
      </c>
      <c r="J12664" s="749" t="n">
        <v>50.34</v>
      </c>
    </row>
    <row collapsed="false" customFormat="false" customHeight="true" hidden="true" ht="12.75" outlineLevel="0" r="12665">
      <c r="A12665" s="749" t="s">
        <v>32364</v>
      </c>
      <c r="B12665" s="749" t="str">
        <f aca="false">C12665&amp;D12665&amp;E12665&amp;F12665&amp;G12665&amp;H12665</f>
        <v>PISO DE PLACAS DE ARDOSIA COR CINZA MEDINDO 30X30CM,EM TORNO DE 1CM DE ESPESSURA,EXCLUSIVE ARGAMASSA</v>
      </c>
      <c r="C12665" s="749" t="s">
        <v>32361</v>
      </c>
      <c r="D12665" s="749" t="s">
        <v>32358</v>
      </c>
      <c r="I12665" s="749" t="s">
        <v>52</v>
      </c>
      <c r="J12665" s="749" t="n">
        <v>45.6</v>
      </c>
    </row>
    <row collapsed="false" customFormat="false" customHeight="true" hidden="true" ht="12.75" outlineLevel="0" r="12666">
      <c r="A12666" s="749" t="s">
        <v>32365</v>
      </c>
      <c r="B12666" s="749" t="str">
        <f aca="false">C12666&amp;D12666&amp;E12666&amp;F12666&amp;G12666&amp;H12666</f>
        <v>PISO DE PLACAS DE ARDOSIA NA COR FERRUGEM MEDINDO 25X25CM,EM TORNO DE 1CM DE ESPESSURA,ASSENTE SOBRE SUPERFICIE EM OSSOCOM ARGAMASSA DE CIMENTO,SAIBRO E AREIA,NO TRACO 1:2:2</v>
      </c>
      <c r="C12666" s="749" t="s">
        <v>32366</v>
      </c>
      <c r="D12666" s="749" t="s">
        <v>32367</v>
      </c>
      <c r="E12666" s="749" t="s">
        <v>32368</v>
      </c>
      <c r="I12666" s="749" t="s">
        <v>52</v>
      </c>
      <c r="J12666" s="749" t="n">
        <v>62.55</v>
      </c>
    </row>
    <row collapsed="false" customFormat="false" customHeight="true" hidden="true" ht="12.75" outlineLevel="0" r="12667">
      <c r="A12667" s="749" t="s">
        <v>32369</v>
      </c>
      <c r="B12667" s="749" t="str">
        <f aca="false">C12667&amp;D12667&amp;E12667&amp;F12667&amp;G12667&amp;H12667</f>
        <v>PISO DE PLACAS DE ARDOSIA NA COR FERRUGEM MEDINDO 25X25CM,EM TORNO DE 1CM DE ESPESSURA,ASSENTE SOBRE SUPERFICIE EM OSSOCOM ARGAMASSA DE CIMENTO,SAIBRO E AREIA,NO TRACO 1:2:2</v>
      </c>
      <c r="C12667" s="749" t="s">
        <v>32366</v>
      </c>
      <c r="D12667" s="749" t="s">
        <v>32367</v>
      </c>
      <c r="E12667" s="749" t="s">
        <v>32368</v>
      </c>
      <c r="I12667" s="749" t="s">
        <v>52</v>
      </c>
      <c r="J12667" s="749" t="n">
        <v>58.06</v>
      </c>
    </row>
    <row collapsed="false" customFormat="false" customHeight="true" hidden="true" ht="12.75" outlineLevel="0" r="12668">
      <c r="A12668" s="749" t="s">
        <v>32370</v>
      </c>
      <c r="B12668" s="749" t="str">
        <f aca="false">C12668&amp;D12668&amp;E12668&amp;F12668&amp;G12668&amp;H12668</f>
        <v>PISO DE PLACAS DE ARDOSIA COR FERRUGEM MEDINDO 25X25CM,EM TORNO DE 1CM DE ESPESSURA,EXCLUSIVE ARGAMASSA</v>
      </c>
      <c r="C12668" s="749" t="s">
        <v>32371</v>
      </c>
      <c r="D12668" s="749" t="s">
        <v>32372</v>
      </c>
      <c r="I12668" s="749" t="s">
        <v>52</v>
      </c>
      <c r="J12668" s="749" t="n">
        <v>54.86</v>
      </c>
    </row>
    <row collapsed="false" customFormat="false" customHeight="true" hidden="true" ht="12.75" outlineLevel="0" r="12669">
      <c r="A12669" s="749" t="s">
        <v>32373</v>
      </c>
      <c r="B12669" s="749" t="str">
        <f aca="false">C12669&amp;D12669&amp;E12669&amp;F12669&amp;G12669&amp;H12669</f>
        <v>PISO DE PLACAS DE ARDOSIA COR FERRUGEM MEDINDO 25X25CM,EM TORNO DE 1CM DE ESPESSURA,EXCLUSIVE ARGAMASSA</v>
      </c>
      <c r="C12669" s="749" t="s">
        <v>32371</v>
      </c>
      <c r="D12669" s="749" t="s">
        <v>32372</v>
      </c>
      <c r="I12669" s="749" t="s">
        <v>52</v>
      </c>
      <c r="J12669" s="749" t="n">
        <v>50.6</v>
      </c>
    </row>
    <row collapsed="false" customFormat="false" customHeight="true" hidden="true" ht="12.75" outlineLevel="0" r="12670">
      <c r="A12670" s="749" t="s">
        <v>32374</v>
      </c>
      <c r="B12670" s="749" t="str">
        <f aca="false">C12670&amp;D12670&amp;E12670&amp;F12670&amp;G12670&amp;H12670</f>
        <v>RODAPE DE ARDOSIA COM ALTURA DE 10CM,ASSENTE EM PAREDE EM OSSO COM ARGAMASSA DE CIMENTO,SAIBRO E AREIA,NO TRACO 1:2:2 ECHAPISCO DE CIMENTO E AREIA,NO TRACO 1:3</v>
      </c>
      <c r="C12670" s="749" t="s">
        <v>32375</v>
      </c>
      <c r="D12670" s="749" t="s">
        <v>32376</v>
      </c>
      <c r="E12670" s="749" t="s">
        <v>29713</v>
      </c>
      <c r="I12670" s="749" t="s">
        <v>236</v>
      </c>
      <c r="J12670" s="749" t="n">
        <v>24.03</v>
      </c>
    </row>
    <row collapsed="false" customFormat="false" customHeight="true" hidden="true" ht="12.75" outlineLevel="0" r="12671">
      <c r="A12671" s="749" t="s">
        <v>32377</v>
      </c>
      <c r="B12671" s="749" t="str">
        <f aca="false">C12671&amp;D12671&amp;E12671&amp;F12671&amp;G12671&amp;H12671</f>
        <v>RODAPE DE ARDOSIA COM ALTURA DE 10CM,ASSENTE EM PAREDE EM OSSO COM ARGAMASSA DE CIMENTO,SAIBRO E AREIA,NO TRACO 1:2:2 ECHAPISCO DE CIMENTO E AREIA,NO TRACO 1:3</v>
      </c>
      <c r="C12671" s="749" t="s">
        <v>32375</v>
      </c>
      <c r="D12671" s="749" t="s">
        <v>32376</v>
      </c>
      <c r="E12671" s="749" t="s">
        <v>29713</v>
      </c>
      <c r="I12671" s="749" t="s">
        <v>236</v>
      </c>
      <c r="J12671" s="749" t="n">
        <v>21.59</v>
      </c>
    </row>
    <row collapsed="false" customFormat="false" customHeight="true" hidden="true" ht="12.75" outlineLevel="0" r="12672">
      <c r="A12672" s="749" t="s">
        <v>32378</v>
      </c>
      <c r="B12672" s="749" t="str">
        <f aca="false">C12672&amp;D12672&amp;E12672&amp;F12672&amp;G12672&amp;H12672</f>
        <v>RODAPE DE ARDOSIA COM ALTURA DE 10CM,ASSENTE EM PAREDE EM OSSO COM ARGAMASSA DE CIMENTO,SAIBRO E AREIA,NO TRACO 1:2:2 ECHAPISCO DE CIMENTO E AREIA,NO TRACO 1:3,EXCLUSIVE ARGAMASSA E CHAPISCO</v>
      </c>
      <c r="C12672" s="749" t="s">
        <v>32375</v>
      </c>
      <c r="D12672" s="749" t="s">
        <v>32376</v>
      </c>
      <c r="E12672" s="749" t="s">
        <v>32379</v>
      </c>
      <c r="F12672" s="749" t="s">
        <v>32380</v>
      </c>
      <c r="I12672" s="749" t="s">
        <v>236</v>
      </c>
      <c r="J12672" s="749" t="n">
        <v>22.77</v>
      </c>
    </row>
    <row collapsed="false" customFormat="false" customHeight="true" hidden="true" ht="12.75" outlineLevel="0" r="12673">
      <c r="A12673" s="749" t="s">
        <v>32381</v>
      </c>
      <c r="B12673" s="749" t="str">
        <f aca="false">C12673&amp;D12673&amp;E12673&amp;F12673&amp;G12673&amp;H12673</f>
        <v>RODAPE DE ARDOSIA COM ALTURA DE 10CM,ASSENTE EM PAREDE EM OSSO COM ARGAMASSA DE CIMENTO,SAIBRO E AREIA,NO TRACO 1:2:2 ECHAPISCO DE CIMENTO E AREIA,NO TRACO 1:3,EXCLUSIVE ARGAMASSA E CHAPISCO</v>
      </c>
      <c r="C12673" s="749" t="s">
        <v>32375</v>
      </c>
      <c r="D12673" s="749" t="s">
        <v>32376</v>
      </c>
      <c r="E12673" s="749" t="s">
        <v>32379</v>
      </c>
      <c r="F12673" s="749" t="s">
        <v>32380</v>
      </c>
      <c r="I12673" s="749" t="s">
        <v>236</v>
      </c>
      <c r="J12673" s="749" t="n">
        <v>20.4</v>
      </c>
    </row>
    <row collapsed="false" customFormat="false" customHeight="true" hidden="true" ht="12.75" outlineLevel="0" r="12674">
      <c r="A12674" s="749" t="s">
        <v>32382</v>
      </c>
      <c r="B12674" s="749" t="str">
        <f aca="false">C12674&amp;D12674&amp;E12674&amp;F12674&amp;G12674&amp;H12674</f>
        <v>RODAPE DE ARDOSIA COM ALTURA DE 7CM,ASSENTE EM PAREDE EM OSSO COM ARGAMASSA DE CIMENTO,SAIBRO E AREIA,NO TRACO 1:2:2 E CHAPISCO DE CIMENTO E AREIA,NO TRACO 1:3</v>
      </c>
      <c r="C12674" s="749" t="s">
        <v>32383</v>
      </c>
      <c r="D12674" s="749" t="s">
        <v>32384</v>
      </c>
      <c r="E12674" s="749" t="s">
        <v>32385</v>
      </c>
      <c r="I12674" s="749" t="s">
        <v>236</v>
      </c>
      <c r="J12674" s="749" t="n">
        <v>23.6</v>
      </c>
    </row>
    <row collapsed="false" customFormat="false" customHeight="true" hidden="true" ht="12.75" outlineLevel="0" r="12675">
      <c r="A12675" s="749" t="s">
        <v>32386</v>
      </c>
      <c r="B12675" s="749" t="str">
        <f aca="false">C12675&amp;D12675&amp;E12675&amp;F12675&amp;G12675&amp;H12675</f>
        <v>RODAPE DE ARDOSIA COM ALTURA DE 7CM,ASSENTE EM PAREDE EM OSSO COM ARGAMASSA DE CIMENTO,SAIBRO E AREIA,NO TRACO 1:2:2 E CHAPISCO DE CIMENTO E AREIA,NO TRACO 1:3</v>
      </c>
      <c r="C12675" s="749" t="s">
        <v>32383</v>
      </c>
      <c r="D12675" s="749" t="s">
        <v>32384</v>
      </c>
      <c r="E12675" s="749" t="s">
        <v>32385</v>
      </c>
      <c r="I12675" s="749" t="s">
        <v>236</v>
      </c>
      <c r="J12675" s="749" t="n">
        <v>21.18</v>
      </c>
    </row>
    <row collapsed="false" customFormat="false" customHeight="true" hidden="true" ht="12.75" outlineLevel="0" r="12676">
      <c r="A12676" s="749" t="s">
        <v>32387</v>
      </c>
      <c r="B12676" s="749" t="str">
        <f aca="false">C12676&amp;D12676&amp;E12676&amp;F12676&amp;G12676&amp;H12676</f>
        <v>RODAPE DE ARDOSIA COM ALTURA DE 7CM,ASSENTE EM PAREDE EM OSSO COM ARGAMASSA DE CIMENTO,SAIBRO E AREIA,NO TRACO 1:2:2 E CHAPISCO DE CIMENTO E AREIA,NO TRACO 1:3,EXCLUSIVE ARGAMASSAE CHAPISCO</v>
      </c>
      <c r="C12676" s="749" t="s">
        <v>32383</v>
      </c>
      <c r="D12676" s="749" t="s">
        <v>32384</v>
      </c>
      <c r="E12676" s="749" t="s">
        <v>32388</v>
      </c>
      <c r="F12676" s="749" t="s">
        <v>32389</v>
      </c>
      <c r="I12676" s="749" t="s">
        <v>236</v>
      </c>
      <c r="J12676" s="749" t="n">
        <v>22.72</v>
      </c>
    </row>
    <row collapsed="false" customFormat="false" customHeight="true" hidden="true" ht="12.75" outlineLevel="0" r="12677">
      <c r="A12677" s="749" t="s">
        <v>32390</v>
      </c>
      <c r="B12677" s="749" t="str">
        <f aca="false">C12677&amp;D12677&amp;E12677&amp;F12677&amp;G12677&amp;H12677</f>
        <v>RODAPE DE ARDOSIA COM ALTURA DE 7CM,ASSENTE EM PAREDE EM OSSO COM ARGAMASSA DE CIMENTO,SAIBRO E AREIA,NO TRACO 1:2:2 E CHAPISCO DE CIMENTO E AREIA,NO TRACO 1:3,EXCLUSIVE ARGAMASSAE CHAPISCO</v>
      </c>
      <c r="C12677" s="749" t="s">
        <v>32383</v>
      </c>
      <c r="D12677" s="749" t="s">
        <v>32384</v>
      </c>
      <c r="E12677" s="749" t="s">
        <v>32388</v>
      </c>
      <c r="F12677" s="749" t="s">
        <v>32389</v>
      </c>
      <c r="I12677" s="749" t="s">
        <v>236</v>
      </c>
      <c r="J12677" s="749" t="n">
        <v>20.35</v>
      </c>
    </row>
    <row collapsed="false" customFormat="false" customHeight="true" hidden="true" ht="12.75" outlineLevel="0" r="12678">
      <c r="A12678" s="749" t="s">
        <v>32391</v>
      </c>
      <c r="B12678" s="749" t="str">
        <f aca="false">C12678&amp;D12678&amp;E12678&amp;F12678&amp;G12678&amp;H12678</f>
        <v>PISO DE BORRACHA SINTETICA,SBR,PRETO,EM PLACAS DE 50X50CM,COM 3,0MM DE ESPESSURA,TEXTURA DA SUPERFICIE PASTILHADA,COLOCADO COM COLA SOBRE BASE EXISTENTE.FORNECIMENTO E COLOCACAO</v>
      </c>
      <c r="C12678" s="749" t="s">
        <v>32392</v>
      </c>
      <c r="D12678" s="749" t="s">
        <v>32393</v>
      </c>
      <c r="E12678" s="749" t="s">
        <v>32394</v>
      </c>
      <c r="I12678" s="749" t="s">
        <v>52</v>
      </c>
      <c r="J12678" s="749" t="n">
        <v>45.52</v>
      </c>
    </row>
    <row collapsed="false" customFormat="false" customHeight="true" hidden="true" ht="12.75" outlineLevel="0" r="12679">
      <c r="A12679" s="749" t="s">
        <v>32395</v>
      </c>
      <c r="B12679" s="749" t="str">
        <f aca="false">C12679&amp;D12679&amp;E12679&amp;F12679&amp;G12679&amp;H12679</f>
        <v>PISO DE BORRACHA SINTETICA,SBR,PRETO,EM PLACAS DE 50X50CM,COM 3,0MM DE ESPESSURA,TEXTURA DA SUPERFICIE PASTILHADA,COLOCADO COM COLA SOBRE BASE EXISTENTE.FORNECIMENTO E COLOCACAO</v>
      </c>
      <c r="C12679" s="749" t="s">
        <v>32392</v>
      </c>
      <c r="D12679" s="749" t="s">
        <v>32393</v>
      </c>
      <c r="E12679" s="749" t="s">
        <v>32394</v>
      </c>
      <c r="I12679" s="749" t="s">
        <v>52</v>
      </c>
      <c r="J12679" s="749" t="n">
        <v>43.63</v>
      </c>
    </row>
    <row collapsed="false" customFormat="false" customHeight="true" hidden="true" ht="12.75" outlineLevel="0" r="12680">
      <c r="A12680" s="749" t="s">
        <v>32396</v>
      </c>
      <c r="B12680" s="749" t="str">
        <f aca="false">C12680&amp;D12680&amp;E12680&amp;F12680&amp;G12680&amp;H12680</f>
        <v>PISO DE BORRACHA SINTETICA,SBR,PRETO,EM ROLO DE 1,40M DE LARGURA,SUPERFICIE GRAO DE ARROZ,COM 3,00MM DE ESPESSURA,COLOCADO COM COLA SOBRE BASE EXISTENTE.FORNECIMENTO E COLOCACAO</v>
      </c>
      <c r="C12680" s="749" t="s">
        <v>32397</v>
      </c>
      <c r="D12680" s="749" t="s">
        <v>32398</v>
      </c>
      <c r="E12680" s="749" t="s">
        <v>32394</v>
      </c>
      <c r="I12680" s="749" t="s">
        <v>52</v>
      </c>
      <c r="J12680" s="749" t="n">
        <v>77.47</v>
      </c>
    </row>
    <row collapsed="false" customFormat="false" customHeight="true" hidden="true" ht="12.75" outlineLevel="0" r="12681">
      <c r="A12681" s="749" t="s">
        <v>32399</v>
      </c>
      <c r="B12681" s="749" t="str">
        <f aca="false">C12681&amp;D12681&amp;E12681&amp;F12681&amp;G12681&amp;H12681</f>
        <v>PISO DE BORRACHA SINTETICA,SBR,PRETO,EM ROLO DE 1,40M DE LARGURA,SUPERFICIE GRAO DE ARROZ,COM 3,00MM DE ESPESSURA,COLOCADO COM COLA SOBRE BASE EXISTENTE.FORNECIMENTO E COLOCACAO</v>
      </c>
      <c r="C12681" s="749" t="s">
        <v>32397</v>
      </c>
      <c r="D12681" s="749" t="s">
        <v>32398</v>
      </c>
      <c r="E12681" s="749" t="s">
        <v>32394</v>
      </c>
      <c r="I12681" s="749" t="s">
        <v>52</v>
      </c>
      <c r="J12681" s="749" t="n">
        <v>75</v>
      </c>
    </row>
    <row collapsed="false" customFormat="false" customHeight="true" hidden="true" ht="12.75" outlineLevel="0" r="12682">
      <c r="A12682" s="749" t="s">
        <v>32400</v>
      </c>
      <c r="B12682" s="749" t="str">
        <f aca="false">C12682&amp;D12682&amp;E12682&amp;F12682&amp;G12682&amp;H12682</f>
        <v>RODAPE DE BORRACHA SINTETICA,SBR,PRETO,COM 7X0,3CM, TEXTURADA SUPERFICIE LISA,COLOCADO COM COLA SOBRE PAREDE EMBOCADA.FORNECIMENTO E COLOCACAO</v>
      </c>
      <c r="C12682" s="749" t="s">
        <v>32401</v>
      </c>
      <c r="D12682" s="749" t="s">
        <v>32402</v>
      </c>
      <c r="E12682" s="749" t="s">
        <v>14956</v>
      </c>
      <c r="I12682" s="749" t="s">
        <v>236</v>
      </c>
      <c r="J12682" s="749" t="n">
        <v>36.82</v>
      </c>
    </row>
    <row collapsed="false" customFormat="false" customHeight="true" hidden="true" ht="12.75" outlineLevel="0" r="12683">
      <c r="A12683" s="749" t="s">
        <v>32403</v>
      </c>
      <c r="B12683" s="749" t="str">
        <f aca="false">C12683&amp;D12683&amp;E12683&amp;F12683&amp;G12683&amp;H12683</f>
        <v>RODAPE DE BORRACHA SINTETICA,SBR,PRETO,COM 7X0,3CM, TEXTURADA SUPERFICIE LISA,COLOCADO COM COLA SOBRE PAREDE EMBOCADA.FORNECIMENTO E COLOCACAO</v>
      </c>
      <c r="C12683" s="749" t="s">
        <v>32401</v>
      </c>
      <c r="D12683" s="749" t="s">
        <v>32402</v>
      </c>
      <c r="E12683" s="749" t="s">
        <v>14956</v>
      </c>
      <c r="I12683" s="749" t="s">
        <v>236</v>
      </c>
      <c r="J12683" s="749" t="n">
        <v>35.31</v>
      </c>
    </row>
    <row collapsed="false" customFormat="false" customHeight="true" hidden="true" ht="12.75" outlineLevel="0" r="12684">
      <c r="A12684" s="749" t="s">
        <v>32404</v>
      </c>
      <c r="B12684" s="749" t="str">
        <f aca="false">C12684&amp;D12684&amp;E12684&amp;F12684&amp;G12684&amp;H12684</f>
        <v>DEGRAU DE ESCADA DE BORRACHA SINTETICA,SBR,PRETO,EM PLACAS DE 50X32CM,TEXTURA DA SUPERFICIE PASTILHADA,COLOCADO COM COLA SOBRE BASE EXISTENTE.FORNECIMENTO E COLOCACAO</v>
      </c>
      <c r="C12684" s="749" t="s">
        <v>32405</v>
      </c>
      <c r="D12684" s="749" t="s">
        <v>32406</v>
      </c>
      <c r="E12684" s="749" t="s">
        <v>32407</v>
      </c>
      <c r="I12684" s="749" t="s">
        <v>236</v>
      </c>
      <c r="J12684" s="749" t="n">
        <v>57.38</v>
      </c>
    </row>
    <row collapsed="false" customFormat="false" customHeight="true" hidden="true" ht="12.75" outlineLevel="0" r="12685">
      <c r="A12685" s="749" t="s">
        <v>32408</v>
      </c>
      <c r="B12685" s="749" t="str">
        <f aca="false">C12685&amp;D12685&amp;E12685&amp;F12685&amp;G12685&amp;H12685</f>
        <v>DEGRAU DE ESCADA DE BORRACHA SINTETICA,SBR,PRETO,EM PLACAS DE 50X32CM,TEXTURA DA SUPERFICIE PASTILHADA,COLOCADO COM COLA SOBRE BASE EXISTENTE.FORNECIMENTO E COLOCACAO</v>
      </c>
      <c r="C12685" s="749" t="s">
        <v>32405</v>
      </c>
      <c r="D12685" s="749" t="s">
        <v>32406</v>
      </c>
      <c r="E12685" s="749" t="s">
        <v>32407</v>
      </c>
      <c r="I12685" s="749" t="s">
        <v>236</v>
      </c>
      <c r="J12685" s="749" t="n">
        <v>54.95</v>
      </c>
    </row>
    <row collapsed="false" customFormat="false" customHeight="true" hidden="true" ht="38.25" outlineLevel="0" r="12686">
      <c r="A12686" s="749" t="s">
        <v>32409</v>
      </c>
      <c r="B12686" s="758" t="str">
        <f aca="false">C12686&amp;D12686&amp;E12686&amp;F12686&amp;G12686&amp;H12686</f>
        <v>PISO TATIL DE BORRACHA,DIRECIONAL,PARA PESSOAS COM NECESSIDADES ESPECIFICAS,25X25CM,ESPESSURA DE 5MM,NA COR PRETA,COLADO SOBRE BASE EXISTENTE.FORNECIMENTO E COLOCACAO</v>
      </c>
      <c r="C12686" s="749" t="s">
        <v>32410</v>
      </c>
      <c r="D12686" s="749" t="s">
        <v>32411</v>
      </c>
      <c r="E12686" s="749" t="s">
        <v>32407</v>
      </c>
      <c r="I12686" s="749" t="s">
        <v>52</v>
      </c>
      <c r="J12686" s="749" t="n">
        <v>89.75</v>
      </c>
    </row>
    <row collapsed="false" customFormat="false" customHeight="true" hidden="true" ht="38.25" outlineLevel="0" r="12687">
      <c r="A12687" s="749" t="s">
        <v>32412</v>
      </c>
      <c r="B12687" s="758" t="str">
        <f aca="false">C12687&amp;D12687&amp;E12687&amp;F12687&amp;G12687&amp;H12687</f>
        <v>PISO TATIL DE BORRACHA,DIRECIONAL,PARA PESSOAS COM NECESSIDADES ESPECIFICAS,25X25CM,ESPESSURA DE 5MM,NA COR PRETA,COLADO SOBRE BASE EXISTENTE.FORNECIMENTO E COLOCACAO</v>
      </c>
      <c r="C12687" s="749" t="s">
        <v>32410</v>
      </c>
      <c r="D12687" s="749" t="s">
        <v>32411</v>
      </c>
      <c r="E12687" s="749" t="s">
        <v>32407</v>
      </c>
      <c r="I12687" s="749" t="s">
        <v>52</v>
      </c>
      <c r="J12687" s="749" t="n">
        <v>87.28</v>
      </c>
    </row>
    <row collapsed="false" customFormat="false" customHeight="true" hidden="true" ht="25.5" outlineLevel="0" r="12688">
      <c r="A12688" s="749" t="s">
        <v>32413</v>
      </c>
      <c r="B12688" s="758" t="str">
        <f aca="false">C12688&amp;D12688&amp;E12688&amp;F12688&amp;G12688&amp;H12688</f>
        <v>PISO TATIL DE BORRACHA,ALERTA,PARA PESSOAS COM NECESSIDADESESPECIFICAS,25X25CM, ESPESSURA DE 5MM, NA COR PRETA, COLADOSOBRE BASE EXISTENTE.FORNECIMENTO E COLOCACAO</v>
      </c>
      <c r="C12688" s="749" t="s">
        <v>32414</v>
      </c>
      <c r="D12688" s="749" t="s">
        <v>32415</v>
      </c>
      <c r="E12688" s="749" t="s">
        <v>32416</v>
      </c>
      <c r="I12688" s="749" t="s">
        <v>52</v>
      </c>
      <c r="J12688" s="749" t="n">
        <v>89.75</v>
      </c>
    </row>
    <row collapsed="false" customFormat="false" customHeight="true" hidden="true" ht="25.5" outlineLevel="0" r="12689">
      <c r="A12689" s="749" t="s">
        <v>32417</v>
      </c>
      <c r="B12689" s="758" t="str">
        <f aca="false">C12689&amp;D12689&amp;E12689&amp;F12689&amp;G12689&amp;H12689</f>
        <v>PISO TATIL DE BORRACHA,ALERTA,PARA PESSOAS COM NECESSIDADESESPECIFICAS,25X25CM, ESPESSURA DE 5MM, NA COR PRETA, COLADOSOBRE BASE EXISTENTE.FORNECIMENTO E COLOCACAO</v>
      </c>
      <c r="C12689" s="749" t="s">
        <v>32414</v>
      </c>
      <c r="D12689" s="749" t="s">
        <v>32415</v>
      </c>
      <c r="E12689" s="749" t="s">
        <v>32416</v>
      </c>
      <c r="I12689" s="749" t="s">
        <v>52</v>
      </c>
      <c r="J12689" s="749" t="n">
        <v>87.28</v>
      </c>
    </row>
    <row collapsed="false" customFormat="false" customHeight="true" hidden="true" ht="63.75" outlineLevel="0" r="12690">
      <c r="A12690" s="749" t="s">
        <v>32418</v>
      </c>
      <c r="B12690" s="758" t="str">
        <f aca="false">C12690&amp;D12690&amp;E12690&amp;F12690&amp;G12690&amp;H12690</f>
        <v>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v>
      </c>
      <c r="C12690" s="749" t="s">
        <v>32419</v>
      </c>
      <c r="D12690" s="749" t="s">
        <v>32420</v>
      </c>
      <c r="E12690" s="749" t="s">
        <v>32421</v>
      </c>
      <c r="F12690" s="749" t="s">
        <v>32422</v>
      </c>
      <c r="G12690" s="749" t="s">
        <v>32423</v>
      </c>
      <c r="H12690" s="749" t="s">
        <v>32424</v>
      </c>
      <c r="I12690" s="749" t="s">
        <v>52</v>
      </c>
      <c r="J12690" s="749" t="n">
        <v>379.41</v>
      </c>
    </row>
    <row collapsed="false" customFormat="false" customHeight="true" hidden="true" ht="63.75" outlineLevel="0" r="12691">
      <c r="A12691" s="749" t="s">
        <v>32425</v>
      </c>
      <c r="B12691" s="758" t="str">
        <f aca="false">C12691&amp;D12691&amp;E12691&amp;F12691&amp;G12691&amp;H12691</f>
        <v>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v>
      </c>
      <c r="C12691" s="749" t="s">
        <v>32419</v>
      </c>
      <c r="D12691" s="749" t="s">
        <v>32420</v>
      </c>
      <c r="E12691" s="749" t="s">
        <v>32421</v>
      </c>
      <c r="F12691" s="749" t="s">
        <v>32422</v>
      </c>
      <c r="G12691" s="749" t="s">
        <v>32423</v>
      </c>
      <c r="H12691" s="749" t="s">
        <v>32424</v>
      </c>
      <c r="I12691" s="749" t="s">
        <v>52</v>
      </c>
      <c r="J12691" s="749" t="n">
        <v>365.2</v>
      </c>
    </row>
    <row collapsed="false" customFormat="false" customHeight="true" hidden="true" ht="63.75" outlineLevel="0" r="12692">
      <c r="A12692" s="749" t="s">
        <v>32426</v>
      </c>
      <c r="B12692" s="758" t="str">
        <f aca="false">C12692&amp;D12692&amp;E12692&amp;F12692&amp;G12692&amp;H12692</f>
        <v>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v>
      </c>
      <c r="C12692" s="749" t="s">
        <v>32427</v>
      </c>
      <c r="D12692" s="749" t="s">
        <v>32428</v>
      </c>
      <c r="E12692" s="749" t="s">
        <v>32429</v>
      </c>
      <c r="F12692" s="749" t="s">
        <v>32430</v>
      </c>
      <c r="G12692" s="749" t="s">
        <v>32431</v>
      </c>
      <c r="H12692" s="749" t="s">
        <v>32432</v>
      </c>
      <c r="I12692" s="749" t="s">
        <v>52</v>
      </c>
      <c r="J12692" s="749" t="n">
        <v>629.31</v>
      </c>
    </row>
    <row collapsed="false" customFormat="false" customHeight="true" hidden="true" ht="63.75" outlineLevel="0" r="12693">
      <c r="A12693" s="749" t="s">
        <v>32433</v>
      </c>
      <c r="B12693" s="758" t="str">
        <f aca="false">C12693&amp;D12693&amp;E12693&amp;F12693&amp;G12693&amp;H12693</f>
        <v>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v>
      </c>
      <c r="C12693" s="749" t="s">
        <v>32427</v>
      </c>
      <c r="D12693" s="749" t="s">
        <v>32428</v>
      </c>
      <c r="E12693" s="749" t="s">
        <v>32429</v>
      </c>
      <c r="F12693" s="749" t="s">
        <v>32430</v>
      </c>
      <c r="G12693" s="749" t="s">
        <v>32431</v>
      </c>
      <c r="H12693" s="749" t="s">
        <v>32432</v>
      </c>
      <c r="I12693" s="749" t="s">
        <v>52</v>
      </c>
      <c r="J12693" s="749" t="n">
        <v>615.1</v>
      </c>
    </row>
    <row collapsed="false" customFormat="false" customHeight="true" hidden="true" ht="51" outlineLevel="0" r="12694">
      <c r="A12694" s="749" t="s">
        <v>32434</v>
      </c>
      <c r="B12694" s="758" t="str">
        <f aca="false">C12694&amp;D12694&amp;E12694&amp;F12694&amp;G12694&amp;H12694</f>
        <v>REVESTIMENTO DE PISO DE BORRACHA ESPECIAL SBR E GRANULOS DEBORRACHA EPDM,AGLUTINADAS C/POLIURETANO MDI,DE ALTO IMPACTO,PARA ACADEMIAS E AFINS,COLADO SOBRE CONTRAPISO EXISTENTE COM ADESIVO DE POLIURETANO BICOMPONENTE A PROVA D`AGUA,COM ESPESSURA MEDIA DE 6MM</v>
      </c>
      <c r="C12694" s="749" t="s">
        <v>32435</v>
      </c>
      <c r="D12694" s="749" t="s">
        <v>32436</v>
      </c>
      <c r="E12694" s="749" t="s">
        <v>32437</v>
      </c>
      <c r="F12694" s="749" t="s">
        <v>32438</v>
      </c>
      <c r="G12694" s="749" t="s">
        <v>32439</v>
      </c>
      <c r="I12694" s="749" t="s">
        <v>52</v>
      </c>
      <c r="J12694" s="749" t="n">
        <v>231.82</v>
      </c>
    </row>
    <row collapsed="false" customFormat="false" customHeight="true" hidden="true" ht="51" outlineLevel="0" r="12695">
      <c r="A12695" s="749" t="s">
        <v>32440</v>
      </c>
      <c r="B12695" s="758" t="str">
        <f aca="false">C12695&amp;D12695&amp;E12695&amp;F12695&amp;G12695&amp;H12695</f>
        <v>REVESTIMENTO DE PISO DE BORRACHA ESPECIAL SBR E GRANULOS DEBORRACHA EPDM,AGLUTINADAS C/POLIURETANO MDI,DE ALTO IMPACTO,PARA ACADEMIAS E AFINS,COLADO SOBRE CONTRAPISO EXISTENTE COM ADESIVO DE POLIURETANO BICOMPONENTE A PROVA D`AGUA,COM ESPESSURA MEDIA DE 6MM</v>
      </c>
      <c r="C12695" s="749" t="s">
        <v>32435</v>
      </c>
      <c r="D12695" s="749" t="s">
        <v>32436</v>
      </c>
      <c r="E12695" s="749" t="s">
        <v>32437</v>
      </c>
      <c r="F12695" s="749" t="s">
        <v>32438</v>
      </c>
      <c r="G12695" s="749" t="s">
        <v>32439</v>
      </c>
      <c r="I12695" s="749" t="s">
        <v>52</v>
      </c>
      <c r="J12695" s="749" t="n">
        <v>227.08</v>
      </c>
    </row>
    <row collapsed="false" customFormat="false" customHeight="true" hidden="true" ht="51" outlineLevel="0" r="12696">
      <c r="A12696" s="749" t="s">
        <v>32441</v>
      </c>
      <c r="B12696" s="758" t="str">
        <f aca="false">C12696&amp;D12696&amp;E12696&amp;F12696&amp;G12696&amp;H12696</f>
        <v>REVESTIMENTO DE PISO SINTETICO EM MANTA PRE-FABRICADA,PARA TREINAMENTOS E COMPETICOES NAO OFICIAIS DE ATLETISMO,COMPOSTA DE PARTICULAS SELECIONADAS DE BORRACHA SBR E GRANULOS DE ESPUMA DE POLIURETANO,AGLUTINADAS COM POLIURETANO MDI,PODENDOSER DISPOSTOS SOLTOS OU COLADOS AO CONTRAPISO EXISTENTE COMESPESSURA CONSTANTE DE 10MM</v>
      </c>
      <c r="C12696" s="749" t="s">
        <v>32442</v>
      </c>
      <c r="D12696" s="749" t="s">
        <v>32443</v>
      </c>
      <c r="E12696" s="749" t="s">
        <v>32444</v>
      </c>
      <c r="F12696" s="749" t="s">
        <v>32445</v>
      </c>
      <c r="G12696" s="749" t="s">
        <v>32446</v>
      </c>
      <c r="H12696" s="749" t="s">
        <v>32447</v>
      </c>
      <c r="I12696" s="749" t="s">
        <v>52</v>
      </c>
      <c r="J12696" s="749" t="n">
        <v>292.18</v>
      </c>
    </row>
    <row collapsed="false" customFormat="false" customHeight="true" hidden="true" ht="51" outlineLevel="0" r="12697">
      <c r="A12697" s="749" t="s">
        <v>32448</v>
      </c>
      <c r="B12697" s="758" t="str">
        <f aca="false">C12697&amp;D12697&amp;E12697&amp;F12697&amp;G12697&amp;H12697</f>
        <v>REVESTIMENTO DE PISO SINTETICO EM MANTA PRE-FABRICADA,PARA TREINAMENTOS E COMPETICOES NAO OFICIAIS DE ATLETISMO,COMPOSTA DE PARTICULAS SELECIONADAS DE BORRACHA SBR E GRANULOS DE ESPUMA DE POLIURETANO,AGLUTINADAS COM POLIURETANO MDI,PODENDOSER DISPOSTOS SOLTOS OU COLADOS AO CONTRAPISO EXISTENTE COMESPESSURA CONSTANTE DE 10MM</v>
      </c>
      <c r="C12697" s="749" t="s">
        <v>32442</v>
      </c>
      <c r="D12697" s="749" t="s">
        <v>32443</v>
      </c>
      <c r="E12697" s="749" t="s">
        <v>32444</v>
      </c>
      <c r="F12697" s="749" t="s">
        <v>32445</v>
      </c>
      <c r="G12697" s="749" t="s">
        <v>32446</v>
      </c>
      <c r="H12697" s="749" t="s">
        <v>32447</v>
      </c>
      <c r="I12697" s="749" t="s">
        <v>52</v>
      </c>
      <c r="J12697" s="749" t="n">
        <v>289.34</v>
      </c>
    </row>
    <row collapsed="false" customFormat="false" customHeight="true" hidden="true" ht="12.75" outlineLevel="0" r="12698">
      <c r="A12698" s="749" t="s">
        <v>32449</v>
      </c>
      <c r="B12698" s="749" t="str">
        <f aca="false">C12698&amp;D12698&amp;E12698&amp;F12698&amp;G12698&amp;H12698</f>
        <v>PISO ELEVADO EM TORNO DE 30CM,CONSTITUIDO POR PLACAS DE MADEIRA AGLOMERADA COM MAIS OU MENOS 30MM DE ESPESSURA,COM REVESTIMENTO SUPERIOR EM LAMINADO PLASTICO,APOIADO SOBRE BASE DEALUMINIO OU ACO GALVANIZADO,DESTINADO A APARELHOS DE INFORMATICA.FORNECIMENTO E COLOCACAO</v>
      </c>
      <c r="C12698" s="749" t="s">
        <v>32450</v>
      </c>
      <c r="D12698" s="749" t="s">
        <v>32451</v>
      </c>
      <c r="E12698" s="749" t="s">
        <v>32452</v>
      </c>
      <c r="F12698" s="749" t="s">
        <v>32453</v>
      </c>
      <c r="G12698" s="749" t="s">
        <v>32454</v>
      </c>
      <c r="I12698" s="749" t="s">
        <v>52</v>
      </c>
      <c r="J12698" s="749" t="n">
        <v>332.37</v>
      </c>
    </row>
    <row collapsed="false" customFormat="false" customHeight="true" hidden="true" ht="12.75" outlineLevel="0" r="12699">
      <c r="A12699" s="749" t="s">
        <v>32455</v>
      </c>
      <c r="B12699" s="749" t="str">
        <f aca="false">C12699&amp;D12699&amp;E12699&amp;F12699&amp;G12699&amp;H12699</f>
        <v>PISO ELEVADO EM TORNO DE 30CM,CONSTITUIDO POR PLACAS DE MADEIRA AGLOMERADA COM MAIS OU MENOS 30MM DE ESPESSURA,COM REVESTIMENTO SUPERIOR EM LAMINADO PLASTICO,APOIADO SOBRE BASE DEALUMINIO OU ACO GALVANIZADO,DESTINADO A APARELHOS DE INFORMATICA.FORNECIMENTO E COLOCACAO</v>
      </c>
      <c r="C12699" s="749" t="s">
        <v>32450</v>
      </c>
      <c r="D12699" s="749" t="s">
        <v>32451</v>
      </c>
      <c r="E12699" s="749" t="s">
        <v>32452</v>
      </c>
      <c r="F12699" s="749" t="s">
        <v>32453</v>
      </c>
      <c r="G12699" s="749" t="s">
        <v>32454</v>
      </c>
      <c r="I12699" s="749" t="s">
        <v>52</v>
      </c>
      <c r="J12699" s="749" t="n">
        <v>322.51</v>
      </c>
    </row>
    <row collapsed="false" customFormat="false" customHeight="true" hidden="true" ht="12.75" outlineLevel="0" r="12700">
      <c r="A12700" s="749" t="s">
        <v>32456</v>
      </c>
      <c r="B12700" s="749" t="str">
        <f aca="false">C12700&amp;D12700&amp;E12700&amp;F12700&amp;G12700&amp;H12700</f>
        <v>PISO ELEVADO EM TORNO DE 30CM,CONSITUIDO POR PLACAS DE ACO COM MAIS OU MENOS 30MM DE ESPESSURA,COM REVESTIMENTO SUPERIOR EM LAMINADO PLASTICO,APOIADO SOBRE BASE DE ALUMINIO OU ACOGALVANIZADO,DESTINADO A APARELHOS DE INFORMATICA.FORNECIMENTO E COLOCACAO</v>
      </c>
      <c r="C12700" s="749" t="s">
        <v>32457</v>
      </c>
      <c r="D12700" s="749" t="s">
        <v>32458</v>
      </c>
      <c r="E12700" s="749" t="s">
        <v>32459</v>
      </c>
      <c r="F12700" s="749" t="s">
        <v>32460</v>
      </c>
      <c r="G12700" s="749" t="s">
        <v>14902</v>
      </c>
      <c r="I12700" s="749" t="s">
        <v>52</v>
      </c>
      <c r="J12700" s="749" t="n">
        <v>408.76</v>
      </c>
    </row>
    <row collapsed="false" customFormat="false" customHeight="true" hidden="true" ht="12.75" outlineLevel="0" r="12701">
      <c r="A12701" s="749" t="s">
        <v>32461</v>
      </c>
      <c r="B12701" s="749" t="str">
        <f aca="false">C12701&amp;D12701&amp;E12701&amp;F12701&amp;G12701&amp;H12701</f>
        <v>PISO ELEVADO EM TORNO DE 30CM,CONSITUIDO POR PLACAS DE ACO COM MAIS OU MENOS 30MM DE ESPESSURA,COM REVESTIMENTO SUPERIOR EM LAMINADO PLASTICO,APOIADO SOBRE BASE DE ALUMINIO OU ACOGALVANIZADO,DESTINADO A APARELHOS DE INFORMATICA.FORNECIMENTO E COLOCACAO</v>
      </c>
      <c r="C12701" s="749" t="s">
        <v>32457</v>
      </c>
      <c r="D12701" s="749" t="s">
        <v>32458</v>
      </c>
      <c r="E12701" s="749" t="s">
        <v>32459</v>
      </c>
      <c r="F12701" s="749" t="s">
        <v>32460</v>
      </c>
      <c r="G12701" s="749" t="s">
        <v>14902</v>
      </c>
      <c r="I12701" s="749" t="s">
        <v>52</v>
      </c>
      <c r="J12701" s="749" t="n">
        <v>398.89</v>
      </c>
    </row>
    <row collapsed="false" customFormat="false" customHeight="true" hidden="true" ht="12.75" outlineLevel="0" r="12702">
      <c r="A12702" s="749" t="s">
        <v>32462</v>
      </c>
      <c r="B12702" s="749" t="str">
        <f aca="false">C12702&amp;D12702&amp;E12702&amp;F12702&amp;G12702&amp;H12702</f>
        <v>PISO ELEVADO EM TORNO DE 20CM,CONSTITUIDO POR PLACAS DE MADEIRA AGLOMERADA COM MAIS OU MENOS 40MM DE ESPESSURA,COM REVESTIMENTO SUPERIOR EM LAMINADO PLASTICO,APOIADO SOBRE BASE DEALUMINIO OU ACO GALVANIZADO,DESTINADO A APARELHOS DE INFORMATICA.FORNECIMENTO E COLOCACAO</v>
      </c>
      <c r="C12702" s="749" t="s">
        <v>32463</v>
      </c>
      <c r="D12702" s="749" t="s">
        <v>32464</v>
      </c>
      <c r="E12702" s="749" t="s">
        <v>32452</v>
      </c>
      <c r="F12702" s="749" t="s">
        <v>32453</v>
      </c>
      <c r="G12702" s="749" t="s">
        <v>32454</v>
      </c>
      <c r="I12702" s="749" t="s">
        <v>52</v>
      </c>
      <c r="J12702" s="749" t="n">
        <v>368.07</v>
      </c>
    </row>
    <row collapsed="false" customFormat="false" customHeight="true" hidden="true" ht="12.75" outlineLevel="0" r="12703">
      <c r="A12703" s="749" t="s">
        <v>32465</v>
      </c>
      <c r="B12703" s="749" t="str">
        <f aca="false">C12703&amp;D12703&amp;E12703&amp;F12703&amp;G12703&amp;H12703</f>
        <v>PISO ELEVADO EM TORNO DE 20CM,CONSTITUIDO POR PLACAS DE MADEIRA AGLOMERADA COM MAIS OU MENOS 40MM DE ESPESSURA,COM REVESTIMENTO SUPERIOR EM LAMINADO PLASTICO,APOIADO SOBRE BASE DEALUMINIO OU ACO GALVANIZADO,DESTINADO A APARELHOS DE INFORMATICA.FORNECIMENTO E COLOCACAO</v>
      </c>
      <c r="C12703" s="749" t="s">
        <v>32463</v>
      </c>
      <c r="D12703" s="749" t="s">
        <v>32464</v>
      </c>
      <c r="E12703" s="749" t="s">
        <v>32452</v>
      </c>
      <c r="F12703" s="749" t="s">
        <v>32453</v>
      </c>
      <c r="G12703" s="749" t="s">
        <v>32454</v>
      </c>
      <c r="I12703" s="749" t="s">
        <v>52</v>
      </c>
      <c r="J12703" s="749" t="n">
        <v>358.21</v>
      </c>
    </row>
    <row collapsed="false" customFormat="false" customHeight="true" hidden="true" ht="25.5" outlineLevel="0" r="12704">
      <c r="A12704" s="749" t="s">
        <v>32466</v>
      </c>
      <c r="B12704" s="758" t="str">
        <f aca="false">C12704&amp;D12704&amp;E12704&amp;F12704&amp;G12704&amp;H12704</f>
        <v>PISO DE ALERTA EM PLACAS MARMORIZADAS VIBROPRENSADAS,COM ACABAMENTO RUSTICO,NA COR CINZA,INCLUSIVE CONTRAPISO COM ESPESSURA DE 3CM.FORNECIMENTO E COLOCACAO</v>
      </c>
      <c r="C12704" s="749" t="s">
        <v>32467</v>
      </c>
      <c r="D12704" s="749" t="s">
        <v>32468</v>
      </c>
      <c r="E12704" s="749" t="s">
        <v>32469</v>
      </c>
      <c r="I12704" s="749" t="s">
        <v>52</v>
      </c>
      <c r="J12704" s="749" t="n">
        <v>114.17</v>
      </c>
    </row>
    <row collapsed="false" customFormat="false" customHeight="true" hidden="true" ht="25.5" outlineLevel="0" r="12705">
      <c r="A12705" s="749" t="s">
        <v>32470</v>
      </c>
      <c r="B12705" s="758" t="str">
        <f aca="false">C12705&amp;D12705&amp;E12705&amp;F12705&amp;G12705&amp;H12705</f>
        <v>PISO DE ALERTA EM PLACAS MARMORIZADAS VIBROPRENSADAS,COM ACABAMENTO RUSTICO,NA COR CINZA,INCLUSIVE CONTRAPISO COM ESPESSURA DE 3CM.FORNECIMENTO E COLOCACAO</v>
      </c>
      <c r="C12705" s="749" t="s">
        <v>32467</v>
      </c>
      <c r="D12705" s="749" t="s">
        <v>32468</v>
      </c>
      <c r="E12705" s="749" t="s">
        <v>32469</v>
      </c>
      <c r="I12705" s="749" t="s">
        <v>52</v>
      </c>
      <c r="J12705" s="749" t="n">
        <v>107.9</v>
      </c>
    </row>
    <row collapsed="false" customFormat="false" customHeight="true" hidden="true" ht="25.5" outlineLevel="0" r="12706">
      <c r="A12706" s="749" t="s">
        <v>32471</v>
      </c>
      <c r="B12706" s="758" t="str">
        <f aca="false">C12706&amp;D12706&amp;E12706&amp;F12706&amp;G12706&amp;H12706</f>
        <v>PISO DE ALERTA EM PLACAS MARMORIZADAS VIBROPRENSADAS,COM ACABAMENTO RUSTICO,NA COR VERMELHA,INCLUSIVE CONTRAPISO COM ESPESSURA DE 3CM.FORNECIMENTO E COLOCACAO</v>
      </c>
      <c r="C12706" s="749" t="s">
        <v>32467</v>
      </c>
      <c r="D12706" s="749" t="s">
        <v>32472</v>
      </c>
      <c r="E12706" s="749" t="s">
        <v>32473</v>
      </c>
      <c r="I12706" s="749" t="s">
        <v>52</v>
      </c>
      <c r="J12706" s="749" t="n">
        <v>114.17</v>
      </c>
    </row>
    <row collapsed="false" customFormat="false" customHeight="true" hidden="true" ht="25.5" outlineLevel="0" r="12707">
      <c r="A12707" s="749" t="s">
        <v>32474</v>
      </c>
      <c r="B12707" s="758" t="str">
        <f aca="false">C12707&amp;D12707&amp;E12707&amp;F12707&amp;G12707&amp;H12707</f>
        <v>PISO DE ALERTA EM PLACAS MARMORIZADAS VIBROPRENSADAS,COM ACABAMENTO RUSTICO,NA COR VERMELHA,INCLUSIVE CONTRAPISO COM ESPESSURA DE 3CM.FORNECIMENTO E COLOCACAO</v>
      </c>
      <c r="C12707" s="749" t="s">
        <v>32467</v>
      </c>
      <c r="D12707" s="749" t="s">
        <v>32472</v>
      </c>
      <c r="E12707" s="749" t="s">
        <v>32473</v>
      </c>
      <c r="I12707" s="749" t="s">
        <v>52</v>
      </c>
      <c r="J12707" s="749" t="n">
        <v>107.9</v>
      </c>
    </row>
    <row collapsed="false" customFormat="false" customHeight="true" hidden="true" ht="25.5" outlineLevel="0" r="12708">
      <c r="A12708" s="749" t="s">
        <v>32475</v>
      </c>
      <c r="B12708" s="758" t="str">
        <f aca="false">C12708&amp;D12708&amp;E12708&amp;F12708&amp;G12708&amp;H12708</f>
        <v>PISO DE ALERTA EM PLACAS MARMORIADAS VIBRO-PRENSADAS, COM  ACABAMENTO RUSTICO, NA COR CINZA, EXCLUSIVE  CONTRAPISO, COMESPESSURA DE 3CM.FORNECIMENTO E COLOCACAO</v>
      </c>
      <c r="C12708" s="749" t="s">
        <v>32476</v>
      </c>
      <c r="D12708" s="749" t="s">
        <v>32477</v>
      </c>
      <c r="E12708" s="749" t="s">
        <v>32478</v>
      </c>
      <c r="I12708" s="749" t="s">
        <v>52</v>
      </c>
      <c r="J12708" s="749" t="n">
        <v>103.77</v>
      </c>
    </row>
    <row collapsed="false" customFormat="false" customHeight="true" hidden="true" ht="25.5" outlineLevel="0" r="12709">
      <c r="A12709" s="749" t="s">
        <v>32479</v>
      </c>
      <c r="B12709" s="758" t="str">
        <f aca="false">C12709&amp;D12709&amp;E12709&amp;F12709&amp;G12709&amp;H12709</f>
        <v>PISO DE ALERTA EM PLACAS MARMORIADAS VIBRO-PRENSADAS, COM  ACABAMENTO RUSTICO, NA COR CINZA, EXCLUSIVE  CONTRAPISO, COMESPESSURA DE 3CM.FORNECIMENTO E COLOCACAO</v>
      </c>
      <c r="C12709" s="749" t="s">
        <v>32476</v>
      </c>
      <c r="D12709" s="749" t="s">
        <v>32477</v>
      </c>
      <c r="E12709" s="749" t="s">
        <v>32478</v>
      </c>
      <c r="I12709" s="749" t="s">
        <v>52</v>
      </c>
      <c r="J12709" s="749" t="n">
        <v>98.15</v>
      </c>
    </row>
    <row collapsed="false" customFormat="false" customHeight="true" hidden="true" ht="25.5" outlineLevel="0" r="12710">
      <c r="A12710" s="749" t="s">
        <v>32480</v>
      </c>
      <c r="B12710" s="758" t="str">
        <f aca="false">C12710&amp;D12710&amp;E12710&amp;F12710&amp;G12710&amp;H12710</f>
        <v>PISO DE ALERTA EM PLACAS MARMORIZADAS VIBRO-PRENSADAS,COM ACABAMENTO RUSTICO,NA COR VERMELHA,EXCLUSIVE CONTRAPISO COM ESPESSURA DE 3CM.FORNECIMENTO E COLOCACAO</v>
      </c>
      <c r="C12710" s="749" t="s">
        <v>32481</v>
      </c>
      <c r="D12710" s="749" t="s">
        <v>32482</v>
      </c>
      <c r="E12710" s="749" t="s">
        <v>32483</v>
      </c>
      <c r="I12710" s="749" t="s">
        <v>52</v>
      </c>
      <c r="J12710" s="749" t="n">
        <v>106.71</v>
      </c>
    </row>
    <row collapsed="false" customFormat="false" customHeight="true" hidden="true" ht="25.5" outlineLevel="0" r="12711">
      <c r="A12711" s="749" t="s">
        <v>32484</v>
      </c>
      <c r="B12711" s="758" t="str">
        <f aca="false">C12711&amp;D12711&amp;E12711&amp;F12711&amp;G12711&amp;H12711</f>
        <v>PISO DE ALERTA EM PLACAS MARMORIZADAS VIBRO-PRENSADAS,COM ACABAMENTO RUSTICO,NA COR VERMELHA,EXCLUSIVE CONTRAPISO COM ESPESSURA DE 3CM.FORNECIMENTO E COLOCACAO</v>
      </c>
      <c r="C12711" s="749" t="s">
        <v>32481</v>
      </c>
      <c r="D12711" s="749" t="s">
        <v>32482</v>
      </c>
      <c r="E12711" s="749" t="s">
        <v>32483</v>
      </c>
      <c r="I12711" s="749" t="s">
        <v>52</v>
      </c>
      <c r="J12711" s="749" t="n">
        <v>101.09</v>
      </c>
    </row>
    <row collapsed="false" customFormat="false" customHeight="true" hidden="true" ht="12.75" outlineLevel="0" r="12712">
      <c r="A12712" s="749" t="s">
        <v>32485</v>
      </c>
      <c r="B12712" s="749" t="str">
        <f aca="false">C12712&amp;D12712&amp;E12712&amp;F12712&amp;G12712&amp;H12712</f>
        <v>CAMADA DE ISOLAMENTO EXECUTADA COM BLOCOS DE CONCRETO DE 10X20X40CM, CAPEAMENTO COM ARGAMASSA DE CIMENTO E AREIA, NO TRACO 1:4,ASSENTES COM ARMAGASSA DE CIMENTO E SAIBRO NO TRACO 1:8</v>
      </c>
      <c r="C12712" s="749" t="s">
        <v>32486</v>
      </c>
      <c r="D12712" s="749" t="s">
        <v>32487</v>
      </c>
      <c r="E12712" s="749" t="s">
        <v>32488</v>
      </c>
      <c r="F12712" s="749" t="s">
        <v>32489</v>
      </c>
      <c r="I12712" s="749" t="s">
        <v>52</v>
      </c>
      <c r="J12712" s="749" t="n">
        <v>78.48</v>
      </c>
    </row>
    <row collapsed="false" customFormat="false" customHeight="true" hidden="true" ht="12.75" outlineLevel="0" r="12713">
      <c r="A12713" s="749" t="s">
        <v>32490</v>
      </c>
      <c r="B12713" s="749" t="str">
        <f aca="false">C12713&amp;D12713&amp;E12713&amp;F12713&amp;G12713&amp;H12713</f>
        <v>CAMADA DE ISOLAMENTO EXECUTADA COM BLOCOS DE CONCRETO DE 10X20X40CM, CAPEAMENTO COM ARGAMASSA DE CIMENTO E AREIA, NO TRACO 1:4,ASSENTES COM ARMAGASSA DE CIMENTO E SAIBRO NO TRACO 1:8</v>
      </c>
      <c r="C12713" s="749" t="s">
        <v>32486</v>
      </c>
      <c r="D12713" s="749" t="s">
        <v>32487</v>
      </c>
      <c r="E12713" s="749" t="s">
        <v>32488</v>
      </c>
      <c r="F12713" s="749" t="s">
        <v>32489</v>
      </c>
      <c r="I12713" s="749" t="s">
        <v>52</v>
      </c>
      <c r="J12713" s="749" t="n">
        <v>71.09</v>
      </c>
    </row>
    <row collapsed="false" customFormat="false" customHeight="true" hidden="true" ht="12.75" outlineLevel="0" r="12714">
      <c r="A12714" s="749" t="s">
        <v>32491</v>
      </c>
      <c r="B12714" s="749" t="str">
        <f aca="false">C12714&amp;D12714&amp;E12714&amp;F12714&amp;G12714&amp;H12714</f>
        <v>CAMADA DE ISOLAMENTO EXECUTADA COM BLOCOS DE CONCRETO CELULAR DE 10X30X60CM,CAPEAMENTO COM ARGAMASSA DE CIMENTO E AREIA,NO TRACO 1:4,ASSENTES COM ARGAMASSA DE CIMENTO E SAIBRO,NO TRACO 1:8</v>
      </c>
      <c r="C12714" s="749" t="s">
        <v>32492</v>
      </c>
      <c r="D12714" s="749" t="s">
        <v>32493</v>
      </c>
      <c r="E12714" s="749" t="s">
        <v>32494</v>
      </c>
      <c r="F12714" s="749" t="s">
        <v>32495</v>
      </c>
      <c r="I12714" s="749" t="s">
        <v>52</v>
      </c>
      <c r="J12714" s="749" t="n">
        <v>102.63</v>
      </c>
    </row>
    <row collapsed="false" customFormat="false" customHeight="true" hidden="true" ht="12.75" outlineLevel="0" r="12715">
      <c r="A12715" s="749" t="s">
        <v>32496</v>
      </c>
      <c r="B12715" s="749" t="str">
        <f aca="false">C12715&amp;D12715&amp;E12715&amp;F12715&amp;G12715&amp;H12715</f>
        <v>CAMADA DE ISOLAMENTO EXECUTADA COM BLOCOS DE CONCRETO CELULAR DE 10X30X60CM,CAPEAMENTO COM ARGAMASSA DE CIMENTO E AREIA,NO TRACO 1:4,ASSENTES COM ARGAMASSA DE CIMENTO E SAIBRO,NO TRACO 1:8</v>
      </c>
      <c r="C12715" s="749" t="s">
        <v>32492</v>
      </c>
      <c r="D12715" s="749" t="s">
        <v>32493</v>
      </c>
      <c r="E12715" s="749" t="s">
        <v>32494</v>
      </c>
      <c r="F12715" s="749" t="s">
        <v>32495</v>
      </c>
      <c r="I12715" s="749" t="s">
        <v>52</v>
      </c>
      <c r="J12715" s="749" t="n">
        <v>95.72</v>
      </c>
    </row>
    <row collapsed="false" customFormat="false" customHeight="true" hidden="true" ht="12.75" outlineLevel="0" r="12716">
      <c r="A12716" s="749" t="s">
        <v>32497</v>
      </c>
      <c r="B12716" s="749" t="str">
        <f aca="false">C12716&amp;D12716&amp;E12716&amp;F12716&amp;G12716&amp;H12716</f>
        <v>JANELA DE PVC,DE CORRER,DUAS FOLHAS MOVEIS,DE 1,20X1,20M,EXCLUSIVE VIDROS,INCLUSIVE FERRAGENS.FORNECIMENTO E COLOCACAO</v>
      </c>
      <c r="C12716" s="749" t="s">
        <v>32498</v>
      </c>
      <c r="D12716" s="749" t="s">
        <v>32499</v>
      </c>
      <c r="I12716" s="749" t="s">
        <v>30</v>
      </c>
      <c r="J12716" s="749" t="n">
        <v>1024.18</v>
      </c>
    </row>
    <row collapsed="false" customFormat="false" customHeight="true" hidden="true" ht="12.75" outlineLevel="0" r="12717">
      <c r="A12717" s="749" t="s">
        <v>32500</v>
      </c>
      <c r="B12717" s="749" t="str">
        <f aca="false">C12717&amp;D12717&amp;E12717&amp;F12717&amp;G12717&amp;H12717</f>
        <v>JANELA DE PVC,DE CORRER,DUAS FOLHAS MOVEIS,DE 1,20X1,20M,EXCLUSIVE VIDROS,INCLUSIVE FERRAGENS.FORNECIMENTO E COLOCACAO</v>
      </c>
      <c r="C12717" s="749" t="s">
        <v>32498</v>
      </c>
      <c r="D12717" s="749" t="s">
        <v>32499</v>
      </c>
      <c r="I12717" s="749" t="s">
        <v>30</v>
      </c>
      <c r="J12717" s="749" t="n">
        <v>1019.98</v>
      </c>
    </row>
    <row collapsed="false" customFormat="false" customHeight="true" hidden="true" ht="12.75" outlineLevel="0" r="12718">
      <c r="A12718" s="749" t="s">
        <v>32501</v>
      </c>
      <c r="B12718" s="749" t="str">
        <f aca="false">C12718&amp;D12718&amp;E12718&amp;F12718&amp;G12718&amp;H12718</f>
        <v>JANELA DE PVC,DE CORRER,DUAS FOLHAS MOVEIS EM VENEZIANAS E DUAS FOLHAS MOVEIS EM VIDRO,MEDINDO 1,60X1,00M,INCLUSIVE ACESSORIOS,EXCLUSIVE VIDRO.FORNECIMENTO E COLOCACAO</v>
      </c>
      <c r="C12718" s="749" t="s">
        <v>32502</v>
      </c>
      <c r="D12718" s="749" t="s">
        <v>32503</v>
      </c>
      <c r="E12718" s="749" t="s">
        <v>32504</v>
      </c>
      <c r="I12718" s="749" t="s">
        <v>30</v>
      </c>
      <c r="J12718" s="749" t="n">
        <v>2030.17</v>
      </c>
    </row>
    <row collapsed="false" customFormat="false" customHeight="true" hidden="true" ht="12.75" outlineLevel="0" r="12719">
      <c r="A12719" s="749" t="s">
        <v>32505</v>
      </c>
      <c r="B12719" s="749" t="str">
        <f aca="false">C12719&amp;D12719&amp;E12719&amp;F12719&amp;G12719&amp;H12719</f>
        <v>JANELA DE PVC,DE CORRER,DUAS FOLHAS MOVEIS EM VENEZIANAS E DUAS FOLHAS MOVEIS EM VIDRO,MEDINDO 1,60X1,00M,INCLUSIVE ACESSORIOS,EXCLUSIVE VIDRO.FORNECIMENTO E COLOCACAO</v>
      </c>
      <c r="C12719" s="749" t="s">
        <v>32502</v>
      </c>
      <c r="D12719" s="749" t="s">
        <v>32503</v>
      </c>
      <c r="E12719" s="749" t="s">
        <v>32504</v>
      </c>
      <c r="I12719" s="749" t="s">
        <v>30</v>
      </c>
      <c r="J12719" s="749" t="n">
        <v>2025.24</v>
      </c>
    </row>
    <row collapsed="false" customFormat="false" customHeight="true" hidden="true" ht="12.75" outlineLevel="0" r="12720">
      <c r="A12720" s="749" t="s">
        <v>32506</v>
      </c>
      <c r="B12720" s="749" t="str">
        <f aca="false">C12720&amp;D12720&amp;E12720&amp;F12720&amp;G12720&amp;H12720</f>
        <v>JANELA DE PVC, DE CORRER, QUATRO FOLHAS,DUAS FIXAS E DUAS MOVEIS, DE 2,00X1,20M, EXCLUSIVE VIDROS, INCLUSIVE FERRAGENS.FORNECIMENTO E COLOCACAO</v>
      </c>
      <c r="C12720" s="749" t="s">
        <v>32507</v>
      </c>
      <c r="D12720" s="749" t="s">
        <v>32508</v>
      </c>
      <c r="E12720" s="749" t="s">
        <v>14956</v>
      </c>
      <c r="I12720" s="749" t="s">
        <v>30</v>
      </c>
      <c r="J12720" s="749" t="n">
        <v>1636.63</v>
      </c>
    </row>
    <row collapsed="false" customFormat="false" customHeight="true" hidden="true" ht="12.75" outlineLevel="0" r="12721">
      <c r="A12721" s="749" t="s">
        <v>32509</v>
      </c>
      <c r="B12721" s="749" t="str">
        <f aca="false">C12721&amp;D12721&amp;E12721&amp;F12721&amp;G12721&amp;H12721</f>
        <v>JANELA DE PVC, DE CORRER, QUATRO FOLHAS,DUAS FIXAS E DUAS MOVEIS, DE 2,00X1,20M, EXCLUSIVE VIDROS, INCLUSIVE FERRAGENS.FORNECIMENTO E COLOCACAO</v>
      </c>
      <c r="C12721" s="749" t="s">
        <v>32507</v>
      </c>
      <c r="D12721" s="749" t="s">
        <v>32508</v>
      </c>
      <c r="E12721" s="749" t="s">
        <v>14956</v>
      </c>
      <c r="I12721" s="749" t="s">
        <v>30</v>
      </c>
      <c r="J12721" s="749" t="n">
        <v>1629.23</v>
      </c>
    </row>
    <row collapsed="false" customFormat="false" customHeight="true" hidden="true" ht="12.75" outlineLevel="0" r="12722">
      <c r="A12722" s="749" t="s">
        <v>32510</v>
      </c>
      <c r="B12722" s="749" t="str">
        <f aca="false">C12722&amp;D12722&amp;E12722&amp;F12722&amp;G12722&amp;H12722</f>
        <v>JANELA DE PVC,DE CORRER,QUATRO FOLHAS,DUAS FIXAS E DUAS MOVEIS,DE 3,20X2,00M ,CONTENDO NA PARTE SUPERIOR BANDEIRA DE QUATRO FOLHAS DE 0,80X0,50M CADA,SENDO DUAS FIXAS NA PARTE CENTRAL E DUAS DE PROJETAR TIPO MAXIM-AR NAS EXTREMIDADES, EXCLUSIVE VIDROS,INCLUSIVE FERRAGENS.FORNECIMENTO E COLOCACAO</v>
      </c>
      <c r="C12722" s="749" t="s">
        <v>32511</v>
      </c>
      <c r="D12722" s="749" t="s">
        <v>32512</v>
      </c>
      <c r="E12722" s="749" t="s">
        <v>32513</v>
      </c>
      <c r="F12722" s="749" t="s">
        <v>32514</v>
      </c>
      <c r="G12722" s="749" t="s">
        <v>32515</v>
      </c>
      <c r="I12722" s="749" t="s">
        <v>30</v>
      </c>
      <c r="J12722" s="749" t="n">
        <v>5085.06</v>
      </c>
    </row>
    <row collapsed="false" customFormat="false" customHeight="true" hidden="true" ht="12.75" outlineLevel="0" r="12723">
      <c r="A12723" s="749" t="s">
        <v>32516</v>
      </c>
      <c r="B12723" s="749" t="str">
        <f aca="false">C12723&amp;D12723&amp;E12723&amp;F12723&amp;G12723&amp;H12723</f>
        <v>JANELA DE PVC,DE CORRER,QUATRO FOLHAS,DUAS FIXAS E DUAS MOVEIS,DE 3,20X2,00M ,CONTENDO NA PARTE SUPERIOR BANDEIRA DE QUATRO FOLHAS DE 0,80X0,50M CADA,SENDO DUAS FIXAS NA PARTE CENTRAL E DUAS DE PROJETAR TIPO MAXIM-AR NAS EXTREMIDADES, EXCLUSIVE VIDROS,INCLUSIVE FERRAGENS.FORNECIMENTO E COLOCACAO</v>
      </c>
      <c r="C12723" s="749" t="s">
        <v>32511</v>
      </c>
      <c r="D12723" s="749" t="s">
        <v>32512</v>
      </c>
      <c r="E12723" s="749" t="s">
        <v>32513</v>
      </c>
      <c r="F12723" s="749" t="s">
        <v>32514</v>
      </c>
      <c r="G12723" s="749" t="s">
        <v>32515</v>
      </c>
      <c r="I12723" s="749" t="s">
        <v>30</v>
      </c>
      <c r="J12723" s="749" t="n">
        <v>5073.96</v>
      </c>
    </row>
    <row collapsed="false" customFormat="false" customHeight="true" hidden="true" ht="12.75" outlineLevel="0" r="12724">
      <c r="A12724" s="749" t="s">
        <v>32517</v>
      </c>
      <c r="B12724" s="749" t="str">
        <f aca="false">C12724&amp;D12724&amp;E12724&amp;F12724&amp;G12724&amp;H12724</f>
        <v>JANELA DE PVC,DE PROJETAR,TIPO MAXIM-AR,COM UMA FOLHA DE 0,80X0,80M,EXCLUSIVE VIDRO,INCLUSIVE FERRAGENS. FORNECIMENTO ECOLOCACAO</v>
      </c>
      <c r="C12724" s="749" t="s">
        <v>32518</v>
      </c>
      <c r="D12724" s="749" t="s">
        <v>32519</v>
      </c>
      <c r="E12724" s="749" t="s">
        <v>14924</v>
      </c>
      <c r="I12724" s="749" t="s">
        <v>30</v>
      </c>
      <c r="J12724" s="749" t="n">
        <v>524.34</v>
      </c>
    </row>
    <row collapsed="false" customFormat="false" customHeight="true" hidden="true" ht="12.75" outlineLevel="0" r="12725">
      <c r="A12725" s="749" t="s">
        <v>32520</v>
      </c>
      <c r="B12725" s="749" t="str">
        <f aca="false">C12725&amp;D12725&amp;E12725&amp;F12725&amp;G12725&amp;H12725</f>
        <v>JANELA DE PVC,DE PROJETAR,TIPO MAXIM-AR,COM UMA FOLHA DE 0,80X0,80M,EXCLUSIVE VIDRO,INCLUSIVE FERRAGENS. FORNECIMENTO ECOLOCACAO</v>
      </c>
      <c r="C12725" s="749" t="s">
        <v>32518</v>
      </c>
      <c r="D12725" s="749" t="s">
        <v>32519</v>
      </c>
      <c r="E12725" s="749" t="s">
        <v>14924</v>
      </c>
      <c r="I12725" s="749" t="s">
        <v>30</v>
      </c>
      <c r="J12725" s="749" t="n">
        <v>520.64</v>
      </c>
    </row>
    <row collapsed="false" customFormat="false" customHeight="true" hidden="true" ht="12.75" outlineLevel="0" r="12726">
      <c r="A12726" s="749" t="s">
        <v>32521</v>
      </c>
      <c r="B12726" s="749" t="str">
        <f aca="false">C12726&amp;D12726&amp;E12726&amp;F12726&amp;G12726&amp;H12726</f>
        <v>PORTA DE PVC,UMA FOLHA COM TRAVESSA INTERMEDIARIA,DE ABRIR,DE 0,80X2,10M,EXCLUSIVE VIDRO,INCLUSIVE FERRAGENS.FORNECIMENTO E COLOCACAO</v>
      </c>
      <c r="C12726" s="749" t="s">
        <v>32522</v>
      </c>
      <c r="D12726" s="749" t="s">
        <v>32523</v>
      </c>
      <c r="E12726" s="749" t="s">
        <v>14472</v>
      </c>
      <c r="I12726" s="749" t="s">
        <v>30</v>
      </c>
      <c r="J12726" s="749" t="n">
        <v>1078.01</v>
      </c>
    </row>
    <row collapsed="false" customFormat="false" customHeight="true" hidden="true" ht="12.75" outlineLevel="0" r="12727">
      <c r="A12727" s="749" t="s">
        <v>32524</v>
      </c>
      <c r="B12727" s="749" t="str">
        <f aca="false">C12727&amp;D12727&amp;E12727&amp;F12727&amp;G12727&amp;H12727</f>
        <v>PORTA DE PVC,UMA FOLHA COM TRAVESSA INTERMEDIARIA,DE ABRIR,DE 0,80X2,10M,EXCLUSIVE VIDRO,INCLUSIVE FERRAGENS.FORNECIMENTO E COLOCACAO</v>
      </c>
      <c r="C12727" s="749" t="s">
        <v>32522</v>
      </c>
      <c r="D12727" s="749" t="s">
        <v>32523</v>
      </c>
      <c r="E12727" s="749" t="s">
        <v>14472</v>
      </c>
      <c r="I12727" s="749" t="s">
        <v>30</v>
      </c>
      <c r="J12727" s="749" t="n">
        <v>1071.59</v>
      </c>
    </row>
    <row collapsed="false" customFormat="false" customHeight="true" hidden="true" ht="12.75" outlineLevel="0" r="12728">
      <c r="A12728" s="749" t="s">
        <v>32525</v>
      </c>
      <c r="B12728" s="749" t="str">
        <f aca="false">C12728&amp;D12728&amp;E12728&amp;F12728&amp;G12728&amp;H12728</f>
        <v>PORTA DE PVC,UMA FOLHA COM TRAVESSA INTERMEDIARIA,DE ABRIR,DE 0,70X2,10M,EXCLUSIVE VIDRO,INCLUSIVE FERRAGENS. FORNECIMENTO E COLOCACAO</v>
      </c>
      <c r="C12728" s="749" t="s">
        <v>32526</v>
      </c>
      <c r="D12728" s="749" t="s">
        <v>32527</v>
      </c>
      <c r="E12728" s="749" t="s">
        <v>14472</v>
      </c>
      <c r="I12728" s="749" t="s">
        <v>30</v>
      </c>
      <c r="J12728" s="749" t="n">
        <v>1064.34</v>
      </c>
    </row>
    <row collapsed="false" customFormat="false" customHeight="true" hidden="true" ht="12.75" outlineLevel="0" r="12729">
      <c r="A12729" s="749" t="s">
        <v>32528</v>
      </c>
      <c r="B12729" s="749" t="str">
        <f aca="false">C12729&amp;D12729&amp;E12729&amp;F12729&amp;G12729&amp;H12729</f>
        <v>PORTA DE PVC,UMA FOLHA COM TRAVESSA INTERMEDIARIA,DE ABRIR,DE 0,70X2,10M,EXCLUSIVE VIDRO,INCLUSIVE FERRAGENS. FORNECIMENTO E COLOCACAO</v>
      </c>
      <c r="C12729" s="749" t="s">
        <v>32526</v>
      </c>
      <c r="D12729" s="749" t="s">
        <v>32527</v>
      </c>
      <c r="E12729" s="749" t="s">
        <v>14472</v>
      </c>
      <c r="I12729" s="749" t="s">
        <v>30</v>
      </c>
      <c r="J12729" s="749" t="n">
        <v>1057.92</v>
      </c>
    </row>
    <row collapsed="false" customFormat="false" customHeight="true" hidden="true" ht="12.75" outlineLevel="0" r="12730">
      <c r="A12730" s="749" t="s">
        <v>32529</v>
      </c>
      <c r="B12730" s="749" t="str">
        <f aca="false">C12730&amp;D12730&amp;E12730&amp;F12730&amp;G12730&amp;H12730</f>
        <v>PORTA DE PVC,UMA FOLHA COM TRAVESSA INTERMEDIARIA,DE ABRIR,DE 0,60X2,10M,EXCLUSIVE VIDRO,INCLUSIVE FERRAGENS. FORNECIMENTO E COLOCACAO</v>
      </c>
      <c r="C12730" s="749" t="s">
        <v>32526</v>
      </c>
      <c r="D12730" s="749" t="s">
        <v>32530</v>
      </c>
      <c r="E12730" s="749" t="s">
        <v>14472</v>
      </c>
      <c r="I12730" s="749" t="s">
        <v>30</v>
      </c>
      <c r="J12730" s="749" t="n">
        <v>1050.75</v>
      </c>
    </row>
    <row collapsed="false" customFormat="false" customHeight="true" hidden="true" ht="12.75" outlineLevel="0" r="12731">
      <c r="A12731" s="749" t="s">
        <v>32531</v>
      </c>
      <c r="B12731" s="749" t="str">
        <f aca="false">C12731&amp;D12731&amp;E12731&amp;F12731&amp;G12731&amp;H12731</f>
        <v>PORTA DE PVC,UMA FOLHA COM TRAVESSA INTERMEDIARIA,DE ABRIR,DE 0,60X2,10M,EXCLUSIVE VIDRO,INCLUSIVE FERRAGENS. FORNECIMENTO E COLOCACAO</v>
      </c>
      <c r="C12731" s="749" t="s">
        <v>32526</v>
      </c>
      <c r="D12731" s="749" t="s">
        <v>32530</v>
      </c>
      <c r="E12731" s="749" t="s">
        <v>14472</v>
      </c>
      <c r="I12731" s="749" t="s">
        <v>30</v>
      </c>
      <c r="J12731" s="749" t="n">
        <v>1044.33</v>
      </c>
    </row>
    <row collapsed="false" customFormat="false" customHeight="true" hidden="true" ht="25.5" outlineLevel="0" r="12732">
      <c r="A12732" s="749" t="s">
        <v>32532</v>
      </c>
      <c r="B12732" s="758" t="str">
        <f aca="false">C12732&amp;D12732&amp;E12732&amp;F12732&amp;G12732&amp;H12732</f>
        <v>PORTA DE PVC,DE CORRER,DUAS FOLHAS MOVEIS COM TRAVESSA INTERMEDIARIA,DE 1,60X2,10M,EXCLUSIVE VIDROS,INCLUSIVE FERRAGENS.FORNECIMENTO E COLOCACAO</v>
      </c>
      <c r="C12732" s="749" t="s">
        <v>32533</v>
      </c>
      <c r="D12732" s="749" t="s">
        <v>32534</v>
      </c>
      <c r="E12732" s="749" t="s">
        <v>14956</v>
      </c>
      <c r="I12732" s="749" t="s">
        <v>30</v>
      </c>
      <c r="J12732" s="749" t="n">
        <v>1498.3</v>
      </c>
    </row>
    <row collapsed="false" customFormat="false" customHeight="true" hidden="true" ht="25.5" outlineLevel="0" r="12733">
      <c r="A12733" s="749" t="s">
        <v>32535</v>
      </c>
      <c r="B12733" s="758" t="str">
        <f aca="false">C12733&amp;D12733&amp;E12733&amp;F12733&amp;G12733&amp;H12733</f>
        <v>PORTA DE PVC,DE CORRER,DUAS FOLHAS MOVEIS COM TRAVESSA INTERMEDIARIA,DE 1,60X2,10M,EXCLUSIVE VIDROS,INCLUSIVE FERRAGENS.FORNECIMENTO E COLOCACAO</v>
      </c>
      <c r="C12733" s="749" t="s">
        <v>32533</v>
      </c>
      <c r="D12733" s="749" t="s">
        <v>32534</v>
      </c>
      <c r="E12733" s="749" t="s">
        <v>14956</v>
      </c>
      <c r="I12733" s="749" t="s">
        <v>30</v>
      </c>
      <c r="J12733" s="749" t="n">
        <v>1489.17</v>
      </c>
    </row>
    <row collapsed="false" customFormat="false" customHeight="true" hidden="true" ht="25.5" outlineLevel="0" r="12734">
      <c r="A12734" s="749" t="s">
        <v>32536</v>
      </c>
      <c r="B12734" s="758" t="str">
        <f aca="false">C12734&amp;D12734&amp;E12734&amp;F12734&amp;G12734&amp;H12734</f>
        <v>PORTA DE PVC,DE CORRER,DUAS FOLHAS MOVEIS COM TRAVESSA INTERMEDIARIA,DE 1,40X2,10M,EXCLUSIVE VIDROS,INCLUSIVE FERRAGENS.FORNECIMENTO E COLOCACAO</v>
      </c>
      <c r="C12734" s="749" t="s">
        <v>32533</v>
      </c>
      <c r="D12734" s="749" t="s">
        <v>32537</v>
      </c>
      <c r="E12734" s="749" t="s">
        <v>14956</v>
      </c>
      <c r="I12734" s="749" t="s">
        <v>30</v>
      </c>
      <c r="J12734" s="749" t="n">
        <v>1455.34</v>
      </c>
    </row>
    <row collapsed="false" customFormat="false" customHeight="true" hidden="true" ht="25.5" outlineLevel="0" r="12735">
      <c r="A12735" s="749" t="s">
        <v>32538</v>
      </c>
      <c r="B12735" s="758" t="str">
        <f aca="false">C12735&amp;D12735&amp;E12735&amp;F12735&amp;G12735&amp;H12735</f>
        <v>PORTA DE PVC,DE CORRER,DUAS FOLHAS MOVEIS COM TRAVESSA INTERMEDIARIA,DE 1,40X2,10M,EXCLUSIVE VIDROS,INCLUSIVE FERRAGENS.FORNECIMENTO E COLOCACAO</v>
      </c>
      <c r="C12735" s="749" t="s">
        <v>32533</v>
      </c>
      <c r="D12735" s="749" t="s">
        <v>32537</v>
      </c>
      <c r="E12735" s="749" t="s">
        <v>14956</v>
      </c>
      <c r="I12735" s="749" t="s">
        <v>30</v>
      </c>
      <c r="J12735" s="749" t="n">
        <v>1446.21</v>
      </c>
    </row>
    <row collapsed="false" customFormat="false" customHeight="true" hidden="true" ht="25.5" outlineLevel="0" r="12736">
      <c r="A12736" s="749" t="s">
        <v>32539</v>
      </c>
      <c r="B12736" s="758" t="str">
        <f aca="false">C12736&amp;D12736&amp;E12736&amp;F12736&amp;G12736&amp;H12736</f>
        <v>PORTA DE PVC,DE CORRER,QUATRO FOLHAS COM TRAVESSA INTERMEDIARIA,DUAS FIXAS E DUAS MOVEIS,DE 2,00X2,10M,EXCLUSIVE VIDROS,INCLUSIVE FERRAGENS.FORNECIMENTO E COLOCACAO</v>
      </c>
      <c r="C12736" s="749" t="s">
        <v>32540</v>
      </c>
      <c r="D12736" s="749" t="s">
        <v>32541</v>
      </c>
      <c r="E12736" s="749" t="s">
        <v>32542</v>
      </c>
      <c r="I12736" s="749" t="s">
        <v>30</v>
      </c>
      <c r="J12736" s="749" t="n">
        <v>2524.44</v>
      </c>
    </row>
    <row collapsed="false" customFormat="false" customHeight="true" hidden="true" ht="25.5" outlineLevel="0" r="12737">
      <c r="A12737" s="749" t="s">
        <v>32543</v>
      </c>
      <c r="B12737" s="758" t="str">
        <f aca="false">C12737&amp;D12737&amp;E12737&amp;F12737&amp;G12737&amp;H12737</f>
        <v>PORTA DE PVC,DE CORRER,QUATRO FOLHAS COM TRAVESSA INTERMEDIARIA,DUAS FIXAS E DUAS MOVEIS,DE 2,00X2,10M,EXCLUSIVE VIDROS,INCLUSIVE FERRAGENS.FORNECIMENTO E COLOCACAO</v>
      </c>
      <c r="C12737" s="749" t="s">
        <v>32540</v>
      </c>
      <c r="D12737" s="749" t="s">
        <v>32541</v>
      </c>
      <c r="E12737" s="749" t="s">
        <v>32542</v>
      </c>
      <c r="I12737" s="749" t="s">
        <v>30</v>
      </c>
      <c r="J12737" s="749" t="n">
        <v>2513.34</v>
      </c>
    </row>
    <row collapsed="false" customFormat="false" customHeight="true" hidden="true" ht="12.75" outlineLevel="0" r="12738">
      <c r="A12738" s="749" t="s">
        <v>32544</v>
      </c>
      <c r="B12738" s="749" t="str">
        <f aca="false">C12738&amp;D12738&amp;E12738&amp;F12738&amp;G12738&amp;H12738</f>
        <v>PORTA SANFONADA EM PVC,VAO DE 0,80X2,10M,INCLUSIVE ACESSORIOS(PUXADOR E TRINCOS).FORNECIMENTO E COLOCACAO</v>
      </c>
      <c r="C12738" s="749" t="s">
        <v>32545</v>
      </c>
      <c r="D12738" s="749" t="s">
        <v>32546</v>
      </c>
      <c r="I12738" s="749" t="s">
        <v>30</v>
      </c>
      <c r="J12738" s="749" t="n">
        <v>133.94</v>
      </c>
    </row>
    <row collapsed="false" customFormat="false" customHeight="true" hidden="true" ht="12.75" outlineLevel="0" r="12739">
      <c r="A12739" s="749" t="s">
        <v>32547</v>
      </c>
      <c r="B12739" s="749" t="str">
        <f aca="false">C12739&amp;D12739&amp;E12739&amp;F12739&amp;G12739&amp;H12739</f>
        <v>PORTA SANFONADA EM PVC,VAO DE 0,80X2,10M,INCLUSIVE ACESSORIOS(PUXADOR E TRINCOS).FORNECIMENTO E COLOCACAO</v>
      </c>
      <c r="C12739" s="749" t="s">
        <v>32545</v>
      </c>
      <c r="D12739" s="749" t="s">
        <v>32546</v>
      </c>
      <c r="I12739" s="749" t="s">
        <v>30</v>
      </c>
      <c r="J12739" s="749" t="n">
        <v>126.61</v>
      </c>
    </row>
    <row collapsed="false" customFormat="false" customHeight="true" hidden="true" ht="12.75" outlineLevel="0" r="12740">
      <c r="A12740" s="749" t="s">
        <v>32548</v>
      </c>
      <c r="B12740" s="749" t="str">
        <f aca="false">C12740&amp;D12740&amp;E12740&amp;F12740&amp;G12740&amp;H12740</f>
        <v>PORTA SANFONADA EM PVC,VAO DE 0,60X2,10M.FORNECIMENTO E COLOCACAO</v>
      </c>
      <c r="C12740" s="749" t="s">
        <v>32549</v>
      </c>
      <c r="D12740" s="749" t="s">
        <v>14980</v>
      </c>
      <c r="I12740" s="749" t="s">
        <v>30</v>
      </c>
      <c r="J12740" s="749" t="n">
        <v>101.61</v>
      </c>
    </row>
    <row collapsed="false" customFormat="false" customHeight="true" hidden="true" ht="12.75" outlineLevel="0" r="12741">
      <c r="A12741" s="749" t="s">
        <v>32550</v>
      </c>
      <c r="B12741" s="749" t="str">
        <f aca="false">C12741&amp;D12741&amp;E12741&amp;F12741&amp;G12741&amp;H12741</f>
        <v>PORTA SANFONADA EM PVC,VAO DE 0,60X2,10M.FORNECIMENTO E COLOCACAO</v>
      </c>
      <c r="C12741" s="749" t="s">
        <v>32549</v>
      </c>
      <c r="D12741" s="749" t="s">
        <v>14980</v>
      </c>
      <c r="I12741" s="749" t="s">
        <v>30</v>
      </c>
      <c r="J12741" s="749" t="n">
        <v>96.68</v>
      </c>
    </row>
    <row collapsed="false" customFormat="false" customHeight="true" hidden="true" ht="12.75" outlineLevel="0" r="12742">
      <c r="A12742" s="749" t="s">
        <v>32551</v>
      </c>
      <c r="B12742" s="749" t="str">
        <f aca="false">C12742&amp;D12742&amp;E12742&amp;F12742&amp;G12742&amp;H12742</f>
        <v>PORTA SANFONADA EM PVC,VAO DE 0,70X2,10M.FORNECIMENTO E COLOCACAO</v>
      </c>
      <c r="C12742" s="749" t="s">
        <v>32552</v>
      </c>
      <c r="D12742" s="749" t="s">
        <v>14980</v>
      </c>
      <c r="I12742" s="749" t="s">
        <v>30</v>
      </c>
      <c r="J12742" s="749" t="n">
        <v>118.6</v>
      </c>
    </row>
    <row collapsed="false" customFormat="false" customHeight="true" hidden="true" ht="12.75" outlineLevel="0" r="12743">
      <c r="A12743" s="749" t="s">
        <v>32553</v>
      </c>
      <c r="B12743" s="749" t="str">
        <f aca="false">C12743&amp;D12743&amp;E12743&amp;F12743&amp;G12743&amp;H12743</f>
        <v>PORTA SANFONADA EM PVC,VAO DE 0,70X2,10M.FORNECIMENTO E COLOCACAO</v>
      </c>
      <c r="C12743" s="749" t="s">
        <v>32552</v>
      </c>
      <c r="D12743" s="749" t="s">
        <v>14980</v>
      </c>
      <c r="I12743" s="749" t="s">
        <v>30</v>
      </c>
      <c r="J12743" s="749" t="n">
        <v>112.68</v>
      </c>
    </row>
    <row collapsed="false" customFormat="false" customHeight="true" hidden="true" ht="12.75" outlineLevel="0" r="12744">
      <c r="A12744" s="749" t="s">
        <v>32554</v>
      </c>
      <c r="B12744" s="749" t="str">
        <f aca="false">C12744&amp;D12744&amp;E12744&amp;F12744&amp;G12744&amp;H12744</f>
        <v>PORTA SANFONADA EM PVC,VAO DE 1,00X2,10M.FORNECIMENTO E COLOCACAO</v>
      </c>
      <c r="C12744" s="749" t="s">
        <v>32555</v>
      </c>
      <c r="D12744" s="749" t="s">
        <v>14980</v>
      </c>
      <c r="I12744" s="749" t="s">
        <v>30</v>
      </c>
      <c r="J12744" s="749" t="n">
        <v>167.41</v>
      </c>
    </row>
    <row collapsed="false" customFormat="false" customHeight="true" hidden="true" ht="12.75" outlineLevel="0" r="12745">
      <c r="A12745" s="749" t="s">
        <v>32556</v>
      </c>
      <c r="B12745" s="749" t="str">
        <f aca="false">C12745&amp;D12745&amp;E12745&amp;F12745&amp;G12745&amp;H12745</f>
        <v>PORTA SANFONADA EM PVC,VAO DE 1,00X2,10M.FORNECIMENTO E COLOCACAO</v>
      </c>
      <c r="C12745" s="749" t="s">
        <v>32555</v>
      </c>
      <c r="D12745" s="749" t="s">
        <v>14980</v>
      </c>
      <c r="I12745" s="749" t="s">
        <v>30</v>
      </c>
      <c r="J12745" s="749" t="n">
        <v>159.51</v>
      </c>
    </row>
    <row collapsed="false" customFormat="false" customHeight="true" hidden="true" ht="12.75" outlineLevel="0" r="12746">
      <c r="A12746" s="749" t="s">
        <v>32557</v>
      </c>
      <c r="B12746" s="749" t="str">
        <f aca="false">C12746&amp;D12746&amp;E12746&amp;F12746&amp;G12746&amp;H12746</f>
        <v>PORTA FLEXIVEL DE PVC(TIPO VAI-E-VEM),MEDINDO 1,40MX2,10M,COM FECHAMENTO AUTOMATICO ATRAVES DE MOLAS HELICOIDAIS SOBREPOSTAS EM EIXO DE ACO,ESTRUT.METALICA PERFIL "V DUPLO" VERTICAL/HORIZONTAL EM CHAPAS DE FERRO COM PINTURA A PO EM POLIESTER TEXTURIZADA NAS FOLHAS DA PORTA ATE ALTURA DE 1200MM,PVC CINZA DE 5MM DE ESPESSURA.FORNECIMENTO E COLOCACAO</v>
      </c>
      <c r="C12746" s="749" t="s">
        <v>32558</v>
      </c>
      <c r="D12746" s="749" t="s">
        <v>32559</v>
      </c>
      <c r="E12746" s="749" t="s">
        <v>32560</v>
      </c>
      <c r="F12746" s="749" t="s">
        <v>32561</v>
      </c>
      <c r="G12746" s="749" t="s">
        <v>32562</v>
      </c>
      <c r="H12746" s="749" t="s">
        <v>32563</v>
      </c>
      <c r="I12746" s="749" t="s">
        <v>30</v>
      </c>
      <c r="J12746" s="749" t="n">
        <v>2238.91</v>
      </c>
    </row>
    <row collapsed="false" customFormat="false" customHeight="true" hidden="true" ht="12.75" outlineLevel="0" r="12747">
      <c r="A12747" s="749" t="s">
        <v>32564</v>
      </c>
      <c r="B12747" s="749" t="str">
        <f aca="false">C12747&amp;D12747&amp;E12747&amp;F12747&amp;G12747&amp;H12747</f>
        <v>PORTA FLEXIVEL DE PVC(TIPO VAI-E-VEM),MEDINDO 1,40MX2,10M,COM FECHAMENTO AUTOMATICO ATRAVES DE MOLAS HELICOIDAIS SOBREPOSTAS EM EIXO DE ACO,ESTRUT.METALICA PERFIL "V DUPLO" VERTICAL/HORIZONTAL EM CHAPAS DE FERRO COM PINTURA A PO EM POLIESTER TEXTURIZADA NAS FOLHAS DA PORTA ATE ALTURA DE 1200MM,PVC CINZA DE 5MM DE ESPESSURA.FORNECIMENTO E COLOCACAO</v>
      </c>
      <c r="C12747" s="749" t="s">
        <v>32558</v>
      </c>
      <c r="D12747" s="749" t="s">
        <v>32559</v>
      </c>
      <c r="E12747" s="749" t="s">
        <v>32560</v>
      </c>
      <c r="F12747" s="749" t="s">
        <v>32561</v>
      </c>
      <c r="G12747" s="749" t="s">
        <v>32562</v>
      </c>
      <c r="H12747" s="749" t="s">
        <v>32563</v>
      </c>
      <c r="I12747" s="749" t="s">
        <v>30</v>
      </c>
      <c r="J12747" s="749" t="n">
        <v>2229.05</v>
      </c>
    </row>
    <row collapsed="false" customFormat="false" customHeight="true" hidden="true" ht="12.75" outlineLevel="0" r="12748">
      <c r="A12748" s="749" t="s">
        <v>32565</v>
      </c>
      <c r="B12748" s="749" t="str">
        <f aca="false">C12748&amp;D12748&amp;E12748&amp;F12748&amp;G12748&amp;H12748</f>
        <v>VENEZIANA COM ALETAS DE PVC TRANSLUCIDAS E MONTANTES DE ALUMINIO NATURAL.FORNECIMENTO E COLOCACAO</v>
      </c>
      <c r="C12748" s="749" t="s">
        <v>32566</v>
      </c>
      <c r="D12748" s="749" t="s">
        <v>32567</v>
      </c>
      <c r="I12748" s="749" t="s">
        <v>52</v>
      </c>
      <c r="J12748" s="749" t="n">
        <v>232.05</v>
      </c>
    </row>
    <row collapsed="false" customFormat="false" customHeight="true" hidden="true" ht="12.75" outlineLevel="0" r="12749">
      <c r="A12749" s="749" t="s">
        <v>32568</v>
      </c>
      <c r="B12749" s="749" t="str">
        <f aca="false">C12749&amp;D12749&amp;E12749&amp;F12749&amp;G12749&amp;H12749</f>
        <v>VENEZIANA COM ALETAS DE PVC TRANSLUCIDAS E MONTANTES DE ALUMINIO NATURAL.FORNECIMENTO E COLOCACAO</v>
      </c>
      <c r="C12749" s="749" t="s">
        <v>32566</v>
      </c>
      <c r="D12749" s="749" t="s">
        <v>32567</v>
      </c>
      <c r="I12749" s="749" t="s">
        <v>52</v>
      </c>
      <c r="J12749" s="749" t="n">
        <v>232.05</v>
      </c>
    </row>
    <row collapsed="false" customFormat="false" customHeight="true" hidden="true" ht="12.75" outlineLevel="0" r="12750">
      <c r="A12750" s="749" t="s">
        <v>32569</v>
      </c>
      <c r="B12750" s="749" t="str">
        <f aca="false">C12750&amp;D12750&amp;E12750&amp;F12750&amp;G12750&amp;H12750</f>
        <v>VENEZIANA,COM ALETAS DE FIBERGLASS E MONTANTES DE ALUMINIO NATURAL.FORNECIMENTO E COLOCACAO</v>
      </c>
      <c r="C12750" s="749" t="s">
        <v>32570</v>
      </c>
      <c r="D12750" s="749" t="s">
        <v>32571</v>
      </c>
      <c r="I12750" s="749" t="s">
        <v>52</v>
      </c>
      <c r="J12750" s="749" t="n">
        <v>325</v>
      </c>
    </row>
    <row collapsed="false" customFormat="false" customHeight="true" hidden="true" ht="12.75" outlineLevel="0" r="12751">
      <c r="A12751" s="749" t="s">
        <v>32572</v>
      </c>
      <c r="B12751" s="749" t="str">
        <f aca="false">C12751&amp;D12751&amp;E12751&amp;F12751&amp;G12751&amp;H12751</f>
        <v>VENEZIANA,COM ALETAS DE FIBERGLASS E MONTANTES DE ALUMINIO NATURAL.FORNECIMENTO E COLOCACAO</v>
      </c>
      <c r="C12751" s="749" t="s">
        <v>32570</v>
      </c>
      <c r="D12751" s="749" t="s">
        <v>32571</v>
      </c>
      <c r="I12751" s="749" t="s">
        <v>52</v>
      </c>
      <c r="J12751" s="749" t="n">
        <v>325</v>
      </c>
    </row>
    <row collapsed="false" customFormat="false" customHeight="true" hidden="true" ht="12.75" outlineLevel="0" r="12752">
      <c r="A12752" s="749" t="s">
        <v>32573</v>
      </c>
      <c r="B12752" s="749" t="str">
        <f aca="false">C12752&amp;D12752&amp;E12752&amp;F12752&amp;G12752&amp;H12752</f>
        <v>VENEZIANA,COM ALETAS DE PVC TRANSLUCIDAS E MONTANTES EM ACOGALVANIZADO.FORNECIMENTO E COLOCACAO</v>
      </c>
      <c r="C12752" s="749" t="s">
        <v>32574</v>
      </c>
      <c r="D12752" s="749" t="s">
        <v>32575</v>
      </c>
      <c r="I12752" s="749" t="s">
        <v>52</v>
      </c>
      <c r="J12752" s="749" t="n">
        <v>199.5</v>
      </c>
    </row>
    <row collapsed="false" customFormat="false" customHeight="true" hidden="true" ht="12.75" outlineLevel="0" r="12753">
      <c r="A12753" s="749" t="s">
        <v>32576</v>
      </c>
      <c r="B12753" s="749" t="str">
        <f aca="false">C12753&amp;D12753&amp;E12753&amp;F12753&amp;G12753&amp;H12753</f>
        <v>VENEZIANA,COM ALETAS DE PVC TRANSLUCIDAS E MONTANTES EM ACOGALVANIZADO.FORNECIMENTO E COLOCACAO</v>
      </c>
      <c r="C12753" s="749" t="s">
        <v>32574</v>
      </c>
      <c r="D12753" s="749" t="s">
        <v>32575</v>
      </c>
      <c r="I12753" s="749" t="s">
        <v>52</v>
      </c>
      <c r="J12753" s="749" t="n">
        <v>199.5</v>
      </c>
    </row>
    <row collapsed="false" customFormat="false" customHeight="true" hidden="true" ht="12.75" outlineLevel="0" r="12754">
      <c r="A12754" s="749" t="s">
        <v>32577</v>
      </c>
      <c r="B12754" s="749" t="str">
        <f aca="false">C12754&amp;D12754&amp;E12754&amp;F12754&amp;G12754&amp;H12754</f>
        <v>VENEZIANA,COM ALETAS DE FIBERGLASS E MONTANTES EM ACO GALVANIZADO.FORNECIMENTO E COLOCACAO</v>
      </c>
      <c r="C12754" s="749" t="s">
        <v>32578</v>
      </c>
      <c r="D12754" s="749" t="s">
        <v>32579</v>
      </c>
      <c r="I12754" s="749" t="s">
        <v>52</v>
      </c>
      <c r="J12754" s="749" t="n">
        <v>285</v>
      </c>
    </row>
    <row collapsed="false" customFormat="false" customHeight="true" hidden="true" ht="12.75" outlineLevel="0" r="12755">
      <c r="A12755" s="749" t="s">
        <v>32580</v>
      </c>
      <c r="B12755" s="749" t="str">
        <f aca="false">C12755&amp;D12755&amp;E12755&amp;F12755&amp;G12755&amp;H12755</f>
        <v>VENEZIANA,COM ALETAS DE FIBERGLASS E MONTANTES EM ACO GALVANIZADO.FORNECIMENTO E COLOCACAO</v>
      </c>
      <c r="C12755" s="749" t="s">
        <v>32578</v>
      </c>
      <c r="D12755" s="749" t="s">
        <v>32579</v>
      </c>
      <c r="I12755" s="749" t="s">
        <v>52</v>
      </c>
      <c r="J12755" s="749" t="n">
        <v>285</v>
      </c>
    </row>
    <row collapsed="false" customFormat="false" customHeight="true" hidden="true" ht="12.75" outlineLevel="0" r="12756">
      <c r="A12756" s="749" t="s">
        <v>32581</v>
      </c>
      <c r="B12756" s="749" t="str">
        <f aca="false">C12756&amp;D12756&amp;E12756&amp;F12756&amp;G12756&amp;H12756</f>
        <v>VENEZIANA,COM ALETAS DE PVC TRANSLUCIDAS E MONTANTES EM ACOPRE-PINTADO.FORNECIMENTO E COLOCACAO</v>
      </c>
      <c r="C12756" s="749" t="s">
        <v>32574</v>
      </c>
      <c r="D12756" s="749" t="s">
        <v>32582</v>
      </c>
      <c r="I12756" s="749" t="s">
        <v>52</v>
      </c>
      <c r="J12756" s="749" t="n">
        <v>193.2</v>
      </c>
    </row>
    <row collapsed="false" customFormat="false" customHeight="true" hidden="true" ht="12.75" outlineLevel="0" r="12757">
      <c r="A12757" s="749" t="s">
        <v>32583</v>
      </c>
      <c r="B12757" s="749" t="str">
        <f aca="false">C12757&amp;D12757&amp;E12757&amp;F12757&amp;G12757&amp;H12757</f>
        <v>VENEZIANA,COM ALETAS DE PVC TRANSLUCIDAS E MONTANTES EM ACOPRE-PINTADO.FORNECIMENTO E COLOCACAO</v>
      </c>
      <c r="C12757" s="749" t="s">
        <v>32574</v>
      </c>
      <c r="D12757" s="749" t="s">
        <v>32582</v>
      </c>
      <c r="I12757" s="749" t="s">
        <v>52</v>
      </c>
      <c r="J12757" s="749" t="n">
        <v>193.2</v>
      </c>
    </row>
    <row collapsed="false" customFormat="false" customHeight="true" hidden="true" ht="12.75" outlineLevel="0" r="12758">
      <c r="A12758" s="749" t="s">
        <v>32584</v>
      </c>
      <c r="B12758" s="749" t="str">
        <f aca="false">C12758&amp;D12758&amp;E12758&amp;F12758&amp;G12758&amp;H12758</f>
        <v>VENEZIANA,COM ALETAS DE FIBERGLASS E MONTANTES EM ACO PRE-PINTADO.FORNECIMENTO E COLOCACAO</v>
      </c>
      <c r="C12758" s="749" t="s">
        <v>32585</v>
      </c>
      <c r="D12758" s="749" t="s">
        <v>32586</v>
      </c>
      <c r="I12758" s="749" t="s">
        <v>52</v>
      </c>
      <c r="J12758" s="749" t="n">
        <v>300</v>
      </c>
    </row>
    <row collapsed="false" customFormat="false" customHeight="true" hidden="true" ht="12.75" outlineLevel="0" r="12759">
      <c r="A12759" s="749" t="s">
        <v>32587</v>
      </c>
      <c r="B12759" s="749" t="str">
        <f aca="false">C12759&amp;D12759&amp;E12759&amp;F12759&amp;G12759&amp;H12759</f>
        <v>VENEZIANA,COM ALETAS DE FIBERGLASS E MONTANTES EM ACO PRE-PINTADO.FORNECIMENTO E COLOCACAO</v>
      </c>
      <c r="C12759" s="749" t="s">
        <v>32585</v>
      </c>
      <c r="D12759" s="749" t="s">
        <v>32586</v>
      </c>
      <c r="I12759" s="749" t="s">
        <v>52</v>
      </c>
      <c r="J12759" s="749" t="n">
        <v>300</v>
      </c>
    </row>
    <row collapsed="false" customFormat="false" customHeight="true" hidden="true" ht="12.75" outlineLevel="0" r="12760">
      <c r="A12760" s="749" t="s">
        <v>32588</v>
      </c>
      <c r="B12760" s="749" t="str">
        <f aca="false">C12760&amp;D12760&amp;E12760&amp;F12760&amp;G12760&amp;H12760</f>
        <v>VENEZIANA EXTERNA DE ENROLAR,COM ESTEIRAS EM PVC RIGIDO E PERFIS EM FERRO GALVANIZADO,INCLUSIVE FERRAGENS.FORNECIMENTO E COLOCACAO</v>
      </c>
      <c r="C12760" s="749" t="s">
        <v>32589</v>
      </c>
      <c r="D12760" s="749" t="s">
        <v>32590</v>
      </c>
      <c r="E12760" s="749" t="s">
        <v>24869</v>
      </c>
      <c r="I12760" s="749" t="s">
        <v>52</v>
      </c>
      <c r="J12760" s="749" t="n">
        <v>450</v>
      </c>
    </row>
    <row collapsed="false" customFormat="false" customHeight="true" hidden="true" ht="12.75" outlineLevel="0" r="12761">
      <c r="A12761" s="749" t="s">
        <v>32591</v>
      </c>
      <c r="B12761" s="749" t="str">
        <f aca="false">C12761&amp;D12761&amp;E12761&amp;F12761&amp;G12761&amp;H12761</f>
        <v>VENEZIANA EXTERNA DE ENROLAR,COM ESTEIRAS EM PVC RIGIDO E PERFIS EM FERRO GALVANIZADO,INCLUSIVE FERRAGENS.FORNECIMENTO E COLOCACAO</v>
      </c>
      <c r="C12761" s="749" t="s">
        <v>32589</v>
      </c>
      <c r="D12761" s="749" t="s">
        <v>32590</v>
      </c>
      <c r="E12761" s="749" t="s">
        <v>24869</v>
      </c>
      <c r="I12761" s="749" t="s">
        <v>52</v>
      </c>
      <c r="J12761" s="749" t="n">
        <v>450</v>
      </c>
    </row>
    <row collapsed="false" customFormat="false" customHeight="true" hidden="true" ht="51" outlineLevel="0" r="12762">
      <c r="A12762" s="749" t="s">
        <v>32592</v>
      </c>
      <c r="B12762" s="758" t="str">
        <f aca="false">C12762&amp;D12762&amp;E12762&amp;F12762&amp;G12762&amp;H12762</f>
        <v>PROTETOR DE CANTOS,PRODUZIDO COM ESTRUTURA INTERNA DE SUPORTE EM ALUMINIO E PVC,COM REFORCOS EM NEOPRENE E EXTERNAMENTECOM CAPAS DE VINIL DE ALTO IMPACTO COM ACABAMENTO TEXTURIZADO,NAS CORES PADRONIZADAS DO FABRICANTE,COM LARGURA DE 5CM EPECAS COM 1,20M E 2,40M.FORNECIMENTO E COLOCACAO</v>
      </c>
      <c r="C12762" s="749" t="s">
        <v>32593</v>
      </c>
      <c r="D12762" s="749" t="s">
        <v>32594</v>
      </c>
      <c r="E12762" s="749" t="s">
        <v>32595</v>
      </c>
      <c r="F12762" s="749" t="s">
        <v>32596</v>
      </c>
      <c r="G12762" s="749" t="s">
        <v>32597</v>
      </c>
      <c r="I12762" s="749" t="s">
        <v>236</v>
      </c>
      <c r="J12762" s="749" t="n">
        <v>115.3</v>
      </c>
    </row>
    <row collapsed="false" customFormat="false" customHeight="true" hidden="true" ht="51" outlineLevel="0" r="12763">
      <c r="A12763" s="749" t="s">
        <v>32598</v>
      </c>
      <c r="B12763" s="758" t="str">
        <f aca="false">C12763&amp;D12763&amp;E12763&amp;F12763&amp;G12763&amp;H12763</f>
        <v>PROTETOR DE CANTOS,PRODUZIDO COM ESTRUTURA INTERNA DE SUPORTE EM ALUMINIO E PVC,COM REFORCOS EM NEOPRENE E EXTERNAMENTECOM CAPAS DE VINIL DE ALTO IMPACTO COM ACABAMENTO TEXTURIZADO,NAS CORES PADRONIZADAS DO FABRICANTE,COM LARGURA DE 5CM EPECAS COM 1,20M E 2,40M.FORNECIMENTO E COLOCACAO</v>
      </c>
      <c r="C12763" s="749" t="s">
        <v>32593</v>
      </c>
      <c r="D12763" s="749" t="s">
        <v>32594</v>
      </c>
      <c r="E12763" s="749" t="s">
        <v>32595</v>
      </c>
      <c r="F12763" s="749" t="s">
        <v>32596</v>
      </c>
      <c r="G12763" s="749" t="s">
        <v>32597</v>
      </c>
      <c r="I12763" s="749" t="s">
        <v>236</v>
      </c>
      <c r="J12763" s="749" t="n">
        <v>114.51</v>
      </c>
    </row>
    <row collapsed="false" customFormat="false" customHeight="true" hidden="true" ht="51" outlineLevel="0" r="12764">
      <c r="A12764" s="749" t="s">
        <v>32599</v>
      </c>
      <c r="B12764" s="758" t="str">
        <f aca="false">C12764&amp;D12764&amp;E12764&amp;F12764&amp;G12764&amp;H12764</f>
        <v>PROTETOR DE CANTOS,PRODUZIDO COM ESTRUTURA INTERNA DE SUPORTE EM ALUMINIO E PVC,COM REFORCOS EM NEOPRENE E EXTERNAMENTECOM CAPAS DE VINIL DE ALTO IMPACTO COM ACABAMENTO TEXTURIZADO,NAS CORES PADRONIZADAS DO FABRICANTE,BATE-MACAS TIPO RETO,COM ALTURA DE 10CM.FORNECIMENTO E COLOCACAO</v>
      </c>
      <c r="C12764" s="749" t="s">
        <v>32593</v>
      </c>
      <c r="D12764" s="749" t="s">
        <v>32594</v>
      </c>
      <c r="E12764" s="749" t="s">
        <v>32595</v>
      </c>
      <c r="F12764" s="749" t="s">
        <v>32600</v>
      </c>
      <c r="G12764" s="749" t="s">
        <v>32601</v>
      </c>
      <c r="I12764" s="749" t="s">
        <v>236</v>
      </c>
      <c r="J12764" s="749" t="n">
        <v>149.97</v>
      </c>
    </row>
    <row collapsed="false" customFormat="false" customHeight="true" hidden="true" ht="51" outlineLevel="0" r="12765">
      <c r="A12765" s="749" t="s">
        <v>32602</v>
      </c>
      <c r="B12765" s="758" t="str">
        <f aca="false">C12765&amp;D12765&amp;E12765&amp;F12765&amp;G12765&amp;H12765</f>
        <v>PROTETOR DE CANTOS,PRODUZIDO COM ESTRUTURA INTERNA DE SUPORTE EM ALUMINIO E PVC,COM REFORCOS EM NEOPRENE E EXTERNAMENTECOM CAPAS DE VINIL DE ALTO IMPACTO COM ACABAMENTO TEXTURIZADO,NAS CORES PADRONIZADAS DO FABRICANTE,BATE-MACAS TIPO RETO,COM ALTURA DE 10CM.FORNECIMENTO E COLOCACAO</v>
      </c>
      <c r="C12765" s="749" t="s">
        <v>32593</v>
      </c>
      <c r="D12765" s="749" t="s">
        <v>32594</v>
      </c>
      <c r="E12765" s="749" t="s">
        <v>32595</v>
      </c>
      <c r="F12765" s="749" t="s">
        <v>32600</v>
      </c>
      <c r="G12765" s="749" t="s">
        <v>32601</v>
      </c>
      <c r="I12765" s="749" t="s">
        <v>236</v>
      </c>
      <c r="J12765" s="749" t="n">
        <v>149.18</v>
      </c>
    </row>
    <row collapsed="false" customFormat="false" customHeight="true" hidden="true" ht="51" outlineLevel="0" r="12766">
      <c r="A12766" s="749" t="s">
        <v>32603</v>
      </c>
      <c r="B12766" s="758" t="str">
        <f aca="false">C12766&amp;D12766&amp;E12766&amp;F12766&amp;G12766&amp;H12766</f>
        <v>PROTETOR DE CANTOS,PRODUZIDO COM ESTRUTURA INTERNA DE SUPORTE EM ALUMINIO E PVC,COM REFORCOS EM NEOPRENE E EXTERNAMENTECOM CAPAS DE VINIL DE ALTO IMPACTO COM ACABAMENTO TEXTURIZADO,NAS CORES PADRONIZADAS NO FABRICANTE,BATE-MACAS TIPO RETO,COM ALTURA DE 15CM.FORNECIMENTO E COLOCACAO</v>
      </c>
      <c r="C12766" s="749" t="s">
        <v>32593</v>
      </c>
      <c r="D12766" s="749" t="s">
        <v>32594</v>
      </c>
      <c r="E12766" s="749" t="s">
        <v>32595</v>
      </c>
      <c r="F12766" s="749" t="s">
        <v>32604</v>
      </c>
      <c r="G12766" s="749" t="s">
        <v>32605</v>
      </c>
      <c r="I12766" s="749" t="s">
        <v>236</v>
      </c>
      <c r="J12766" s="749" t="n">
        <v>173.97</v>
      </c>
    </row>
    <row collapsed="false" customFormat="false" customHeight="true" hidden="true" ht="51" outlineLevel="0" r="12767">
      <c r="A12767" s="749" t="s">
        <v>32606</v>
      </c>
      <c r="B12767" s="758" t="str">
        <f aca="false">C12767&amp;D12767&amp;E12767&amp;F12767&amp;G12767&amp;H12767</f>
        <v>PROTETOR DE CANTOS,PRODUZIDO COM ESTRUTURA INTERNA DE SUPORTE EM ALUMINIO E PVC,COM REFORCOS EM NEOPRENE E EXTERNAMENTECOM CAPAS DE VINIL DE ALTO IMPACTO COM ACABAMENTO TEXTURIZADO,NAS CORES PADRONIZADAS NO FABRICANTE,BATE-MACAS TIPO RETO,COM ALTURA DE 15CM.FORNECIMENTO E COLOCACAO</v>
      </c>
      <c r="C12767" s="749" t="s">
        <v>32593</v>
      </c>
      <c r="D12767" s="749" t="s">
        <v>32594</v>
      </c>
      <c r="E12767" s="749" t="s">
        <v>32595</v>
      </c>
      <c r="F12767" s="749" t="s">
        <v>32604</v>
      </c>
      <c r="G12767" s="749" t="s">
        <v>32605</v>
      </c>
      <c r="I12767" s="749" t="s">
        <v>236</v>
      </c>
      <c r="J12767" s="749" t="n">
        <v>173.18</v>
      </c>
    </row>
    <row collapsed="false" customFormat="false" customHeight="true" hidden="true" ht="51" outlineLevel="0" r="12768">
      <c r="A12768" s="749" t="s">
        <v>32607</v>
      </c>
      <c r="B12768" s="758" t="str">
        <f aca="false">C12768&amp;D12768&amp;E12768&amp;F12768&amp;G12768&amp;H12768</f>
        <v>PROTETOR DE CANTOS,PRODUZIDO COM ESTRUTURA INTERNA DE SUPORTE EM ALUMINIO E PVC,COM REFORCOS EM NEOPRENE E EXTERNAMENTECOM CAPAS DE VINIL DE ALTO IMPACTO COM ACABAMENTO TEXTURIZADO,NAS CORES PADRONIZADAS DO FABRICANTE,BATE-MACAS TIPO RETO,COM ALTURA DE 20CM.FORNECIMENTO E COLOCACAO</v>
      </c>
      <c r="C12768" s="749" t="s">
        <v>32593</v>
      </c>
      <c r="D12768" s="749" t="s">
        <v>32594</v>
      </c>
      <c r="E12768" s="749" t="s">
        <v>32595</v>
      </c>
      <c r="F12768" s="749" t="s">
        <v>32600</v>
      </c>
      <c r="G12768" s="749" t="s">
        <v>32608</v>
      </c>
      <c r="I12768" s="749" t="s">
        <v>236</v>
      </c>
      <c r="J12768" s="749" t="n">
        <v>177.1</v>
      </c>
    </row>
    <row collapsed="false" customFormat="false" customHeight="true" hidden="true" ht="51" outlineLevel="0" r="12769">
      <c r="A12769" s="749" t="s">
        <v>32609</v>
      </c>
      <c r="B12769" s="758" t="str">
        <f aca="false">C12769&amp;D12769&amp;E12769&amp;F12769&amp;G12769&amp;H12769</f>
        <v>PROTETOR DE CANTOS,PRODUZIDO COM ESTRUTURA INTERNA DE SUPORTE EM ALUMINIO E PVC,COM REFORCOS EM NEOPRENE E EXTERNAMENTECOM CAPAS DE VINIL DE ALTO IMPACTO COM ACABAMENTO TEXTURIZADO,NAS CORES PADRONIZADAS DO FABRICANTE,BATE-MACAS TIPO RETO,COM ALTURA DE 20CM.FORNECIMENTO E COLOCACAO</v>
      </c>
      <c r="C12769" s="749" t="s">
        <v>32593</v>
      </c>
      <c r="D12769" s="749" t="s">
        <v>32594</v>
      </c>
      <c r="E12769" s="749" t="s">
        <v>32595</v>
      </c>
      <c r="F12769" s="749" t="s">
        <v>32600</v>
      </c>
      <c r="G12769" s="749" t="s">
        <v>32608</v>
      </c>
      <c r="I12769" s="749" t="s">
        <v>236</v>
      </c>
      <c r="J12769" s="749" t="n">
        <v>176.31</v>
      </c>
    </row>
    <row collapsed="false" customFormat="false" customHeight="true" hidden="true" ht="51" outlineLevel="0" r="12770">
      <c r="A12770" s="749" t="s">
        <v>32610</v>
      </c>
      <c r="B12770" s="758" t="str">
        <f aca="false">C12770&amp;D12770&amp;E12770&amp;F12770&amp;G12770&amp;H12770</f>
        <v>PROTETOR DE CANTOS,PRODUZIDO COM ESTRUTURA INTERNA DE SUPORTE EM ALUMINIO E PVC,COM REFORCOS EM NEOPRENE E EXTERNAMENTECOM CAPAS DE VINIL DE ALTO IMPACTO COM ACABAMENTO TEXTURIZADO,NAS CORES PADRONIZADAS DO FABRICANTE,BATE-MACAS TIPO CORRIMAO,COM ALTURA DE 15CM.FORNECIMENTO E COLOCACAO</v>
      </c>
      <c r="C12770" s="749" t="s">
        <v>32593</v>
      </c>
      <c r="D12770" s="749" t="s">
        <v>32594</v>
      </c>
      <c r="E12770" s="749" t="s">
        <v>32595</v>
      </c>
      <c r="F12770" s="749" t="s">
        <v>32611</v>
      </c>
      <c r="G12770" s="749" t="s">
        <v>32612</v>
      </c>
      <c r="I12770" s="749" t="s">
        <v>236</v>
      </c>
      <c r="J12770" s="749" t="n">
        <v>212.59</v>
      </c>
    </row>
    <row collapsed="false" customFormat="false" customHeight="true" hidden="true" ht="51" outlineLevel="0" r="12771">
      <c r="A12771" s="749" t="s">
        <v>32613</v>
      </c>
      <c r="B12771" s="758" t="str">
        <f aca="false">C12771&amp;D12771&amp;E12771&amp;F12771&amp;G12771&amp;H12771</f>
        <v>PROTETOR DE CANTOS,PRODUZIDO COM ESTRUTURA INTERNA DE SUPORTE EM ALUMINIO E PVC,COM REFORCOS EM NEOPRENE E EXTERNAMENTECOM CAPAS DE VINIL DE ALTO IMPACTO COM ACABAMENTO TEXTURIZADO,NAS CORES PADRONIZADAS DO FABRICANTE,BATE-MACAS TIPO CORRIMAO,COM ALTURA DE 15CM.FORNECIMENTO E COLOCACAO</v>
      </c>
      <c r="C12771" s="749" t="s">
        <v>32593</v>
      </c>
      <c r="D12771" s="749" t="s">
        <v>32594</v>
      </c>
      <c r="E12771" s="749" t="s">
        <v>32595</v>
      </c>
      <c r="F12771" s="749" t="s">
        <v>32611</v>
      </c>
      <c r="G12771" s="749" t="s">
        <v>32612</v>
      </c>
      <c r="I12771" s="749" t="s">
        <v>236</v>
      </c>
      <c r="J12771" s="749" t="n">
        <v>211.8</v>
      </c>
    </row>
    <row collapsed="false" customFormat="false" customHeight="true" hidden="true" ht="12.75" outlineLevel="0" r="12772">
      <c r="A12772" s="749" t="s">
        <v>32614</v>
      </c>
      <c r="B12772" s="749" t="str">
        <f aca="false">C12772&amp;D12772&amp;E12772&amp;F12772&amp;G12772&amp;H12772</f>
        <v>GRADE DE PVC BRANCO,CINZA OU BEGE,EM MODULOS,COM LARGURA E ALTURA VARIAVEIS,ESTRUTURADA EM CONCRETO ARMADO INJETADO E/OU FERRO GALVANIZADO,COM COLUNAS 80X80MM,PERFIS FIXADO ATRAVES DE ENCAIXE E MONTANTES VERTICAIS REDONDOS COM DIAMETRO DE 32MM ESPACADAS DE 12CM APROXIMADAMENTE,INCLUSIVE PONTEIRAS E/OU TAMPAS DE ACABAMENTO.FORNECIMENTO E COLOCACAO</v>
      </c>
      <c r="C12772" s="749" t="s">
        <v>32615</v>
      </c>
      <c r="D12772" s="749" t="s">
        <v>32616</v>
      </c>
      <c r="E12772" s="749" t="s">
        <v>32617</v>
      </c>
      <c r="F12772" s="749" t="s">
        <v>32618</v>
      </c>
      <c r="G12772" s="749" t="s">
        <v>32619</v>
      </c>
      <c r="H12772" s="749" t="s">
        <v>32620</v>
      </c>
      <c r="I12772" s="749" t="s">
        <v>52</v>
      </c>
      <c r="J12772" s="749" t="n">
        <v>206</v>
      </c>
    </row>
    <row collapsed="false" customFormat="false" customHeight="true" hidden="true" ht="12.75" outlineLevel="0" r="12773">
      <c r="A12773" s="749" t="s">
        <v>32621</v>
      </c>
      <c r="B12773" s="749" t="str">
        <f aca="false">C12773&amp;D12773&amp;E12773&amp;F12773&amp;G12773&amp;H12773</f>
        <v>GRADE DE PVC BRANCO,CINZA OU BEGE,EM MODULOS,COM LARGURA E ALTURA VARIAVEIS,ESTRUTURADA EM CONCRETO ARMADO INJETADO E/OU FERRO GALVANIZADO,COM COLUNAS 80X80MM,PERFIS FIXADO ATRAVES DE ENCAIXE E MONTANTES VERTICAIS REDONDOS COM DIAMETRO DE 32MM ESPACADAS DE 12CM APROXIMADAMENTE,INCLUSIVE PONTEIRAS E/OU TAMPAS DE ACABAMENTO.FORNECIMENTO E COLOCACAO</v>
      </c>
      <c r="C12773" s="749" t="s">
        <v>32615</v>
      </c>
      <c r="D12773" s="749" t="s">
        <v>32616</v>
      </c>
      <c r="E12773" s="749" t="s">
        <v>32617</v>
      </c>
      <c r="F12773" s="749" t="s">
        <v>32618</v>
      </c>
      <c r="G12773" s="749" t="s">
        <v>32619</v>
      </c>
      <c r="H12773" s="749" t="s">
        <v>32620</v>
      </c>
      <c r="I12773" s="749" t="s">
        <v>52</v>
      </c>
      <c r="J12773" s="749" t="n">
        <v>206</v>
      </c>
    </row>
    <row collapsed="false" customFormat="false" customHeight="true" hidden="true" ht="12.75" outlineLevel="0" r="12774">
      <c r="A12774" s="749" t="s">
        <v>32622</v>
      </c>
      <c r="B12774" s="749" t="str">
        <f aca="false">C12774&amp;D12774&amp;E12774&amp;F12774&amp;G12774&amp;H12774</f>
        <v>PORTAO PVC BRANCO,CINZA OU BEGE,C/LARGURA E ALTURA VARIAVEIS,ESTRUTURADO CONCR.ARMADO INJETADO E/OU FERRO GALVANIZADO,C/ESTRUTURA EM PERFIS RETANGULARES 50X46MM,AMARRACAO HORIZONTAL C/PERFIS RETANGULARES 50X46MM E MONTANTES VERTIC.REDONDOSC/DIAM.32MM ESPACADAS 12CM APROXIMADAMENTE,INCL.ROLDANAS EMPLASTICO,FECHADURA E PONTEIRAS E/OU PONTAS.FORN.E COLOC.</v>
      </c>
      <c r="C12774" s="749" t="s">
        <v>32623</v>
      </c>
      <c r="D12774" s="749" t="s">
        <v>32624</v>
      </c>
      <c r="E12774" s="749" t="s">
        <v>32625</v>
      </c>
      <c r="F12774" s="749" t="s">
        <v>32626</v>
      </c>
      <c r="G12774" s="749" t="s">
        <v>32627</v>
      </c>
      <c r="H12774" s="749" t="s">
        <v>32628</v>
      </c>
      <c r="I12774" s="749" t="s">
        <v>52</v>
      </c>
      <c r="J12774" s="749" t="n">
        <v>247.2</v>
      </c>
    </row>
    <row collapsed="false" customFormat="false" customHeight="true" hidden="true" ht="12.75" outlineLevel="0" r="12775">
      <c r="A12775" s="749" t="s">
        <v>32629</v>
      </c>
      <c r="B12775" s="749" t="str">
        <f aca="false">C12775&amp;D12775&amp;E12775&amp;F12775&amp;G12775&amp;H12775</f>
        <v>PORTAO PVC BRANCO,CINZA OU BEGE,C/LARGURA E ALTURA VARIAVEIS,ESTRUTURADO CONCR.ARMADO INJETADO E/OU FERRO GALVANIZADO,C/ESTRUTURA EM PERFIS RETANGULARES 50X46MM,AMARRACAO HORIZONTAL C/PERFIS RETANGULARES 50X46MM E MONTANTES VERTIC.REDONDOSC/DIAM.32MM ESPACADAS 12CM APROXIMADAMENTE,INCL.ROLDANAS EMPLASTICO,FECHADURA E PONTEIRAS E/OU PONTAS.FORN.E COLOC.</v>
      </c>
      <c r="C12775" s="749" t="s">
        <v>32623</v>
      </c>
      <c r="D12775" s="749" t="s">
        <v>32624</v>
      </c>
      <c r="E12775" s="749" t="s">
        <v>32625</v>
      </c>
      <c r="F12775" s="749" t="s">
        <v>32626</v>
      </c>
      <c r="G12775" s="749" t="s">
        <v>32627</v>
      </c>
      <c r="H12775" s="749" t="s">
        <v>32628</v>
      </c>
      <c r="I12775" s="749" t="s">
        <v>52</v>
      </c>
      <c r="J12775" s="749" t="n">
        <v>247.2</v>
      </c>
    </row>
    <row collapsed="false" customFormat="false" customHeight="true" hidden="true" ht="12.75" outlineLevel="0" r="12776">
      <c r="A12776" s="749" t="s">
        <v>32630</v>
      </c>
      <c r="B12776" s="749" t="str">
        <f aca="false">C12776&amp;D12776&amp;E12776&amp;F12776&amp;G12776&amp;H12776</f>
        <v>CORRIMAO DE PVC BRANCO,CINZA OU BEGE,FIXADO NO PISO,EM MODULOS,COM LARGURA VARIAVEL E ALTURA 1,00M,ESTRUTURADO EM CONCRETO ARMADO INJETADO E/OU FERRO GALVANIZADO,COM COLUNAS EM PERDOS (COLUNAS DE 75MM DE DIAMETRO),AMARRACAO 3 PERFIS 48MM,DIST.VERT.23CM,INCLUSIVE TAMPAS DE ACABAMENTO NAS EXTREMIDADES INSTALADAS.FORNECIMENTO E COLOCACAO</v>
      </c>
      <c r="C12776" s="749" t="s">
        <v>32631</v>
      </c>
      <c r="D12776" s="749" t="s">
        <v>32632</v>
      </c>
      <c r="E12776" s="749" t="s">
        <v>32633</v>
      </c>
      <c r="F12776" s="749" t="s">
        <v>32634</v>
      </c>
      <c r="G12776" s="749" t="s">
        <v>32635</v>
      </c>
      <c r="H12776" s="749" t="s">
        <v>32636</v>
      </c>
      <c r="I12776" s="749" t="s">
        <v>236</v>
      </c>
      <c r="J12776" s="749" t="n">
        <v>87.55</v>
      </c>
    </row>
    <row collapsed="false" customFormat="false" customHeight="true" hidden="true" ht="12.75" outlineLevel="0" r="12777">
      <c r="A12777" s="749" t="s">
        <v>32637</v>
      </c>
      <c r="B12777" s="749" t="str">
        <f aca="false">C12777&amp;D12777&amp;E12777&amp;F12777&amp;G12777&amp;H12777</f>
        <v>CORRIMAO DE PVC BRANCO,CINZA OU BEGE,FIXADO NO PISO,EM MODULOS,COM LARGURA VARIAVEL E ALTURA 1,00M,ESTRUTURADO EM CONCRETO ARMADO INJETADO E/OU FERRO GALVANIZADO,COM COLUNAS EM PERDOS (COLUNAS DE 75MM DE DIAMETRO),AMARRACAO 3 PERFIS 48MM,DIST.VERT.23CM,INCLUSIVE TAMPAS DE ACABAMENTO NAS EXTREMIDADES INSTALADAS.FORNECIMENTO E COLOCACAO</v>
      </c>
      <c r="C12777" s="749" t="s">
        <v>32631</v>
      </c>
      <c r="D12777" s="749" t="s">
        <v>32632</v>
      </c>
      <c r="E12777" s="749" t="s">
        <v>32633</v>
      </c>
      <c r="F12777" s="749" t="s">
        <v>32634</v>
      </c>
      <c r="G12777" s="749" t="s">
        <v>32635</v>
      </c>
      <c r="H12777" s="749" t="s">
        <v>32636</v>
      </c>
      <c r="I12777" s="749" t="s">
        <v>236</v>
      </c>
      <c r="J12777" s="749" t="n">
        <v>87.55</v>
      </c>
    </row>
    <row collapsed="false" customFormat="false" customHeight="true" hidden="true" ht="12.75" outlineLevel="0" r="12778">
      <c r="A12778" s="749" t="s">
        <v>32638</v>
      </c>
      <c r="B12778" s="749" t="str">
        <f aca="false">C12778&amp;D12778&amp;E12778&amp;F12778&amp;G12778&amp;H12778</f>
        <v>CORRIMAO DE PVC BRANCO,CINZA OU BEGE,FIXADO NAS PAREDES ATRAVES DE SUPORTES EM PLASTICO,ALTURA VARIAVEL, ESTRUTURADO EMPERFIS REDONDOS DE 48MM DE DIAMETRO, INCLUSIVE TAMPAS DE ACABAMENTO NAS EXTREMIDADES INSTALADAS.FORNECIMENTO E COLOCACAO</v>
      </c>
      <c r="C12778" s="749" t="s">
        <v>32639</v>
      </c>
      <c r="D12778" s="749" t="s">
        <v>32640</v>
      </c>
      <c r="E12778" s="749" t="s">
        <v>32641</v>
      </c>
      <c r="F12778" s="749" t="s">
        <v>32642</v>
      </c>
      <c r="I12778" s="749" t="s">
        <v>236</v>
      </c>
      <c r="J12778" s="749" t="n">
        <v>61.8</v>
      </c>
    </row>
    <row collapsed="false" customFormat="false" customHeight="true" hidden="true" ht="12.75" outlineLevel="0" r="12779">
      <c r="A12779" s="749" t="s">
        <v>32643</v>
      </c>
      <c r="B12779" s="749" t="str">
        <f aca="false">C12779&amp;D12779&amp;E12779&amp;F12779&amp;G12779&amp;H12779</f>
        <v>CORRIMAO DE PVC BRANCO,CINZA OU BEGE,FIXADO NAS PAREDES ATRAVES DE SUPORTES EM PLASTICO,ALTURA VARIAVEL, ESTRUTURADO EMPERFIS REDONDOS DE 48MM DE DIAMETRO, INCLUSIVE TAMPAS DE ACABAMENTO NAS EXTREMIDADES INSTALADAS.FORNECIMENTO E COLOCACAO</v>
      </c>
      <c r="C12779" s="749" t="s">
        <v>32639</v>
      </c>
      <c r="D12779" s="749" t="s">
        <v>32640</v>
      </c>
      <c r="E12779" s="749" t="s">
        <v>32641</v>
      </c>
      <c r="F12779" s="749" t="s">
        <v>32642</v>
      </c>
      <c r="I12779" s="749" t="s">
        <v>236</v>
      </c>
      <c r="J12779" s="749" t="n">
        <v>61.8</v>
      </c>
    </row>
    <row collapsed="false" customFormat="false" customHeight="true" hidden="true" ht="63.75" outlineLevel="0" r="12780">
      <c r="A12780" s="749" t="s">
        <v>32644</v>
      </c>
      <c r="B12780" s="758" t="str">
        <f aca="false">C12780&amp;D12780&amp;E12780&amp;F12780&amp;G12780&amp;H12780</f>
        <v>GUARDA-CORPO/SACADAS DE PVC BRANCO,CINZA OU BEGE,EM MODULOS,C/LARGURA VARIAVEL E ALTURA DE 1,10M,ESTRUTURADO EM CONCRETO ARMADO INJETADO E/OU FERRO GALVANIZADO,COM COLUNAS EM PERFIS REDONDOS (COLUNAS DE 75MM DE DIAMETRO),AMARR.HORIZ.48MM,MONT.VERT.32MM C/12CM ESPAC.,INCLUSIVE TAMPAS DE ACABAMENTO NAS EXTREMIDADES INSTALADAS.FORNECIMENTO E COLOCACAO</v>
      </c>
      <c r="C12780" s="749" t="s">
        <v>32645</v>
      </c>
      <c r="D12780" s="749" t="s">
        <v>32646</v>
      </c>
      <c r="E12780" s="749" t="s">
        <v>32647</v>
      </c>
      <c r="F12780" s="749" t="s">
        <v>32648</v>
      </c>
      <c r="G12780" s="749" t="s">
        <v>32649</v>
      </c>
      <c r="H12780" s="749" t="s">
        <v>32650</v>
      </c>
      <c r="I12780" s="749" t="s">
        <v>236</v>
      </c>
      <c r="J12780" s="749" t="n">
        <v>185.4</v>
      </c>
    </row>
    <row collapsed="false" customFormat="false" customHeight="true" hidden="true" ht="63.75" outlineLevel="0" r="12781">
      <c r="A12781" s="749" t="s">
        <v>32651</v>
      </c>
      <c r="B12781" s="758" t="str">
        <f aca="false">C12781&amp;D12781&amp;E12781&amp;F12781&amp;G12781&amp;H12781</f>
        <v>GUARDA-CORPO/SACADAS DE PVC BRANCO,CINZA OU BEGE,EM MODULOS,C/LARGURA VARIAVEL E ALTURA DE 1,10M,ESTRUTURADO EM CONCRETO ARMADO INJETADO E/OU FERRO GALVANIZADO,COM COLUNAS EM PERFIS REDONDOS (COLUNAS DE 75MM DE DIAMETRO),AMARR.HORIZ.48MM,MONT.VERT.32MM C/12CM ESPAC.,INCLUSIVE TAMPAS DE ACABAMENTO NAS EXTREMIDADES INSTALADAS.FORNECIMENTO E COLOCACAO</v>
      </c>
      <c r="C12781" s="749" t="s">
        <v>32645</v>
      </c>
      <c r="D12781" s="749" t="s">
        <v>32646</v>
      </c>
      <c r="E12781" s="749" t="s">
        <v>32647</v>
      </c>
      <c r="F12781" s="749" t="s">
        <v>32648</v>
      </c>
      <c r="G12781" s="749" t="s">
        <v>32649</v>
      </c>
      <c r="H12781" s="749" t="s">
        <v>32650</v>
      </c>
      <c r="I12781" s="749" t="s">
        <v>236</v>
      </c>
      <c r="J12781" s="749" t="n">
        <v>185.4</v>
      </c>
    </row>
    <row collapsed="false" customFormat="false" customHeight="true" hidden="true" ht="12.75" outlineLevel="0" r="12782">
      <c r="A12782" s="749" t="s">
        <v>32652</v>
      </c>
      <c r="B12782" s="749" t="str">
        <f aca="false">C12782&amp;D12782&amp;E12782&amp;F12782&amp;G12782&amp;H12782</f>
        <v>PERSIANA VERTICAL EM PVC,LAMINA COM LARGURA DE 89MM.FORNECIMENTO E COLOCACAO</v>
      </c>
      <c r="C12782" s="749" t="s">
        <v>32653</v>
      </c>
      <c r="D12782" s="749" t="s">
        <v>18729</v>
      </c>
      <c r="I12782" s="749" t="s">
        <v>52</v>
      </c>
      <c r="J12782" s="749" t="n">
        <v>85.42</v>
      </c>
    </row>
    <row collapsed="false" customFormat="false" customHeight="true" hidden="true" ht="12.75" outlineLevel="0" r="12783">
      <c r="A12783" s="749" t="s">
        <v>32654</v>
      </c>
      <c r="B12783" s="749" t="str">
        <f aca="false">C12783&amp;D12783&amp;E12783&amp;F12783&amp;G12783&amp;H12783</f>
        <v>PERSIANA VERTICAL EM PVC,LAMINA COM LARGURA DE 89MM.FORNECIMENTO E COLOCACAO</v>
      </c>
      <c r="C12783" s="749" t="s">
        <v>32653</v>
      </c>
      <c r="D12783" s="749" t="s">
        <v>18729</v>
      </c>
      <c r="I12783" s="749" t="s">
        <v>52</v>
      </c>
      <c r="J12783" s="749" t="n">
        <v>85.42</v>
      </c>
    </row>
    <row collapsed="false" customFormat="false" customHeight="true" hidden="true" ht="12.75" outlineLevel="0" r="12784">
      <c r="A12784" s="749" t="s">
        <v>32655</v>
      </c>
      <c r="B12784" s="749" t="str">
        <f aca="false">C12784&amp;D12784&amp;E12784&amp;F12784&amp;G12784&amp;H12784</f>
        <v>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v>
      </c>
      <c r="C12784" s="749" t="s">
        <v>32656</v>
      </c>
      <c r="D12784" s="749" t="s">
        <v>32657</v>
      </c>
      <c r="E12784" s="749" t="s">
        <v>32658</v>
      </c>
      <c r="F12784" s="749" t="s">
        <v>32659</v>
      </c>
      <c r="G12784" s="749" t="s">
        <v>32660</v>
      </c>
      <c r="H12784" s="749" t="s">
        <v>32661</v>
      </c>
      <c r="I12784" s="749" t="s">
        <v>52</v>
      </c>
      <c r="J12784" s="749" t="n">
        <v>1104.68</v>
      </c>
    </row>
    <row collapsed="false" customFormat="false" customHeight="true" hidden="true" ht="12.75" outlineLevel="0" r="12785">
      <c r="A12785" s="749" t="s">
        <v>32662</v>
      </c>
      <c r="B12785" s="749" t="str">
        <f aca="false">C12785&amp;D12785&amp;E12785&amp;F12785&amp;G12785&amp;H12785</f>
        <v>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v>
      </c>
      <c r="C12785" s="749" t="s">
        <v>32656</v>
      </c>
      <c r="D12785" s="749" t="s">
        <v>32657</v>
      </c>
      <c r="E12785" s="749" t="s">
        <v>32658</v>
      </c>
      <c r="F12785" s="749" t="s">
        <v>32659</v>
      </c>
      <c r="G12785" s="749" t="s">
        <v>32660</v>
      </c>
      <c r="H12785" s="749" t="s">
        <v>32661</v>
      </c>
      <c r="I12785" s="749" t="s">
        <v>52</v>
      </c>
      <c r="J12785" s="749" t="n">
        <v>991.21</v>
      </c>
    </row>
    <row collapsed="false" customFormat="false" customHeight="true" hidden="true" ht="12.75" outlineLevel="0" r="12786">
      <c r="A12786" s="749" t="s">
        <v>32663</v>
      </c>
      <c r="B12786" s="749" t="str">
        <f aca="false">C12786&amp;D12786&amp;E12786&amp;F12786&amp;G12786&amp;H12786</f>
        <v>PORTA DE FERRO TAMANHO NORMAL,ATE 1.00M LARGURA,CONTORNO EMBARRAS 1.1/4"X5/16",GUARNICAO EM CANTONEIRA 1.1/2"X1/8",INFERIORMENTE,ALMOFADA DE CHAPA Nº16,NOS DOIS LADOS C/60CM DE ALTURA,NA PARTE SUPERIOR,POSTIGO MOVEL P/VIDRO,GRADE DE BARRAS 5/8",UTILIZANDO TRES DOBRADICAS DE 3"X4" DE FERRO GALVANIZADO C/PINO,BOLAS E ANEIS LATAO.EXCL.FECHADURA.FORN.E COLOC.</v>
      </c>
      <c r="C12786" s="749" t="s">
        <v>32664</v>
      </c>
      <c r="D12786" s="749" t="s">
        <v>32665</v>
      </c>
      <c r="E12786" s="749" t="s">
        <v>32666</v>
      </c>
      <c r="F12786" s="749" t="s">
        <v>32667</v>
      </c>
      <c r="G12786" s="749" t="s">
        <v>32668</v>
      </c>
      <c r="H12786" s="749" t="s">
        <v>32669</v>
      </c>
      <c r="I12786" s="749" t="s">
        <v>52</v>
      </c>
      <c r="J12786" s="749" t="n">
        <v>1145.09</v>
      </c>
    </row>
    <row collapsed="false" customFormat="false" customHeight="true" hidden="true" ht="12.75" outlineLevel="0" r="12787">
      <c r="A12787" s="749" t="s">
        <v>32670</v>
      </c>
      <c r="B12787" s="749" t="str">
        <f aca="false">C12787&amp;D12787&amp;E12787&amp;F12787&amp;G12787&amp;H12787</f>
        <v>PORTA DE FERRO TAMANHO NORMAL,ATE 1.00M LARGURA,CONTORNO EMBARRAS 1.1/4"X5/16",GUARNICAO EM CANTONEIRA 1.1/2"X1/8",INFERIORMENTE,ALMOFADA DE CHAPA Nº16,NOS DOIS LADOS C/60CM DE ALTURA,NA PARTE SUPERIOR,POSTIGO MOVEL P/VIDRO,GRADE DE BARRAS 5/8",UTILIZANDO TRES DOBRADICAS DE 3"X4" DE FERRO GALVANIZADO C/PINO,BOLAS E ANEIS LATAO.EXCL.FECHADURA.FORN.E COLOC.</v>
      </c>
      <c r="C12787" s="749" t="s">
        <v>32664</v>
      </c>
      <c r="D12787" s="749" t="s">
        <v>32665</v>
      </c>
      <c r="E12787" s="749" t="s">
        <v>32666</v>
      </c>
      <c r="F12787" s="749" t="s">
        <v>32667</v>
      </c>
      <c r="G12787" s="749" t="s">
        <v>32668</v>
      </c>
      <c r="H12787" s="749" t="s">
        <v>32669</v>
      </c>
      <c r="I12787" s="749" t="s">
        <v>52</v>
      </c>
      <c r="J12787" s="749" t="n">
        <v>1026.68</v>
      </c>
    </row>
    <row collapsed="false" customFormat="false" customHeight="true" hidden="true" ht="12.75" outlineLevel="0" r="12788">
      <c r="A12788" s="749" t="s">
        <v>32671</v>
      </c>
      <c r="B12788" s="749" t="str">
        <f aca="false">C12788&amp;D12788&amp;E12788&amp;F12788&amp;G12788&amp;H12788</f>
        <v>PORTA DE FERRO EM BARRAS HORIZONTAIS DE 1.1/4"X1/4" A CADA 10CM,CONTORNO DO MESMO MATERIAL,REVESTIDA COM CHAPA DE FERROGALVANIZADO Nº16,GUARNICAO EM CANTONEIRA DE 1.1/2"X1/8",COMFECHO PARA CADEADO DE 30MM, EXCLUSIVE ESTE. FORNECIMENTO E COLOCACAO</v>
      </c>
      <c r="C12788" s="749" t="s">
        <v>32672</v>
      </c>
      <c r="D12788" s="749" t="s">
        <v>32673</v>
      </c>
      <c r="E12788" s="749" t="s">
        <v>32674</v>
      </c>
      <c r="F12788" s="749" t="s">
        <v>32675</v>
      </c>
      <c r="G12788" s="749" t="s">
        <v>20218</v>
      </c>
      <c r="I12788" s="749" t="s">
        <v>52</v>
      </c>
      <c r="J12788" s="749" t="n">
        <v>1198.19</v>
      </c>
    </row>
    <row collapsed="false" customFormat="false" customHeight="true" hidden="true" ht="12.75" outlineLevel="0" r="12789">
      <c r="A12789" s="749" t="s">
        <v>32676</v>
      </c>
      <c r="B12789" s="749" t="str">
        <f aca="false">C12789&amp;D12789&amp;E12789&amp;F12789&amp;G12789&amp;H12789</f>
        <v>PORTA DE FERRO EM BARRAS HORIZONTAIS DE 1.1/4"X1/4" A CADA 10CM,CONTORNO DO MESMO MATERIAL,REVESTIDA COM CHAPA DE FERROGALVANIZADO Nº16,GUARNICAO EM CANTONEIRA DE 1.1/2"X1/8",COMFECHO PARA CADEADO DE 30MM, EXCLUSIVE ESTE. FORNECIMENTO E COLOCACAO</v>
      </c>
      <c r="C12789" s="749" t="s">
        <v>32672</v>
      </c>
      <c r="D12789" s="749" t="s">
        <v>32673</v>
      </c>
      <c r="E12789" s="749" t="s">
        <v>32674</v>
      </c>
      <c r="F12789" s="749" t="s">
        <v>32675</v>
      </c>
      <c r="G12789" s="749" t="s">
        <v>20218</v>
      </c>
      <c r="I12789" s="749" t="s">
        <v>52</v>
      </c>
      <c r="J12789" s="749" t="n">
        <v>1074.85</v>
      </c>
    </row>
    <row collapsed="false" customFormat="false" customHeight="true" hidden="true" ht="12.75" outlineLevel="0" r="12790">
      <c r="A12790" s="749" t="s">
        <v>32677</v>
      </c>
      <c r="B12790" s="749" t="str">
        <f aca="false">C12790&amp;D12790&amp;E12790&amp;F12790&amp;G12790&amp;H12790</f>
        <v>PORTA DE FERRO EM BARRAS HORIZONTAIS DE 1.1/4"X1/4"A CADA 10CM,CONTORNO DO MESMO MATERIAL, REVESTIDA COM CHAPA DE FERROGALVANIZADO Nº16,COM 60CM DE ALTURA,GUARNICAO EM CANTONEIRADE 1.1/2"X1/8",COM FECHO PARA CADEADO DE 30MM,EXCLUSIVE ESTE.FORNECIMENTO E COLOCACAO</v>
      </c>
      <c r="C12790" s="749" t="s">
        <v>32678</v>
      </c>
      <c r="D12790" s="749" t="s">
        <v>32679</v>
      </c>
      <c r="E12790" s="749" t="s">
        <v>32680</v>
      </c>
      <c r="F12790" s="749" t="s">
        <v>32681</v>
      </c>
      <c r="G12790" s="749" t="s">
        <v>14939</v>
      </c>
      <c r="I12790" s="749" t="s">
        <v>52</v>
      </c>
      <c r="J12790" s="749" t="n">
        <v>899.12</v>
      </c>
    </row>
    <row collapsed="false" customFormat="false" customHeight="true" hidden="true" ht="12.75" outlineLevel="0" r="12791">
      <c r="A12791" s="749" t="s">
        <v>32682</v>
      </c>
      <c r="B12791" s="749" t="str">
        <f aca="false">C12791&amp;D12791&amp;E12791&amp;F12791&amp;G12791&amp;H12791</f>
        <v>PORTA DE FERRO EM BARRAS HORIZONTAIS DE 1.1/4"X1/4"A CADA 10CM,CONTORNO DO MESMO MATERIAL, REVESTIDA COM CHAPA DE FERROGALVANIZADO Nº16,COM 60CM DE ALTURA,GUARNICAO EM CANTONEIRADE 1.1/2"X1/8",COM FECHO PARA CADEADO DE 30MM,EXCLUSIVE ESTE.FORNECIMENTO E COLOCACAO</v>
      </c>
      <c r="C12791" s="749" t="s">
        <v>32678</v>
      </c>
      <c r="D12791" s="749" t="s">
        <v>32679</v>
      </c>
      <c r="E12791" s="749" t="s">
        <v>32680</v>
      </c>
      <c r="F12791" s="749" t="s">
        <v>32681</v>
      </c>
      <c r="G12791" s="749" t="s">
        <v>14939</v>
      </c>
      <c r="I12791" s="749" t="s">
        <v>52</v>
      </c>
      <c r="J12791" s="749" t="n">
        <v>804.39</v>
      </c>
    </row>
    <row collapsed="false" customFormat="false" customHeight="true" hidden="true" ht="12.75" outlineLevel="0" r="12792">
      <c r="A12792" s="749" t="s">
        <v>32683</v>
      </c>
      <c r="B12792" s="749" t="str">
        <f aca="false">C12792&amp;D12792&amp;E12792&amp;F12792&amp;G12792&amp;H12792</f>
        <v>PORTA DE ENROLAR EM CHAPA RAIADA Nº24,COMPLETA,COM GUIAS,EIXOS E MOLAS,COM FECHADURA NO CENTRO E CADEADO DE PISO,INCLUSIVE ESTE.FORNECIMENTO E COLOCACAO</v>
      </c>
      <c r="C12792" s="749" t="s">
        <v>32684</v>
      </c>
      <c r="D12792" s="749" t="s">
        <v>32685</v>
      </c>
      <c r="E12792" s="749" t="s">
        <v>32686</v>
      </c>
      <c r="I12792" s="749" t="s">
        <v>52</v>
      </c>
      <c r="J12792" s="749" t="n">
        <v>410.19</v>
      </c>
    </row>
    <row collapsed="false" customFormat="false" customHeight="true" hidden="true" ht="12.75" outlineLevel="0" r="12793">
      <c r="A12793" s="749" t="s">
        <v>32687</v>
      </c>
      <c r="B12793" s="749" t="str">
        <f aca="false">C12793&amp;D12793&amp;E12793&amp;F12793&amp;G12793&amp;H12793</f>
        <v>PORTA DE ENROLAR EM CHAPA RAIADA Nº24,COMPLETA,COM GUIAS,EIXOS E MOLAS,COM FECHADURA NO CENTRO E CADEADO DE PISO,INCLUSIVE ESTE.FORNECIMENTO E COLOCACAO</v>
      </c>
      <c r="C12793" s="749" t="s">
        <v>32684</v>
      </c>
      <c r="D12793" s="749" t="s">
        <v>32685</v>
      </c>
      <c r="E12793" s="749" t="s">
        <v>32686</v>
      </c>
      <c r="I12793" s="749" t="s">
        <v>52</v>
      </c>
      <c r="J12793" s="749" t="n">
        <v>410.19</v>
      </c>
    </row>
    <row collapsed="false" customFormat="false" customHeight="true" hidden="true" ht="12.75" outlineLevel="0" r="12794">
      <c r="A12794" s="749" t="s">
        <v>32688</v>
      </c>
      <c r="B12794" s="749" t="str">
        <f aca="false">C12794&amp;D12794&amp;E12794&amp;F12794&amp;G12794&amp;H12794</f>
        <v>PORTA DE ENROLAR,EM PERFIS DE ACO EM "U",20X20MM,FORMANDO RETANGULOS VAZADOS, CORRENDO EM GUIAS,COM ENROLAMENTO EM EIXOHORIZONTAL SUPERIOR,COMPLETA,FECHAMENTO COM CADEADO DE PISO,INCLUSIVE ESTE.FORNECIMENTO E COLOCACAO</v>
      </c>
      <c r="C12794" s="749" t="s">
        <v>32689</v>
      </c>
      <c r="D12794" s="749" t="s">
        <v>32690</v>
      </c>
      <c r="E12794" s="749" t="s">
        <v>32691</v>
      </c>
      <c r="F12794" s="749" t="s">
        <v>32692</v>
      </c>
      <c r="I12794" s="749" t="s">
        <v>52</v>
      </c>
      <c r="J12794" s="749" t="n">
        <v>466.19</v>
      </c>
    </row>
    <row collapsed="false" customFormat="false" customHeight="true" hidden="true" ht="12.75" outlineLevel="0" r="12795">
      <c r="A12795" s="749" t="s">
        <v>32693</v>
      </c>
      <c r="B12795" s="749" t="str">
        <f aca="false">C12795&amp;D12795&amp;E12795&amp;F12795&amp;G12795&amp;H12795</f>
        <v>PORTA DE ENROLAR,EM PERFIS DE ACO EM "U",20X20MM,FORMANDO RETANGULOS VAZADOS, CORRENDO EM GUIAS,COM ENROLAMENTO EM EIXOHORIZONTAL SUPERIOR,COMPLETA,FECHAMENTO COM CADEADO DE PISO,INCLUSIVE ESTE.FORNECIMENTO E COLOCACAO</v>
      </c>
      <c r="C12795" s="749" t="s">
        <v>32689</v>
      </c>
      <c r="D12795" s="749" t="s">
        <v>32690</v>
      </c>
      <c r="E12795" s="749" t="s">
        <v>32691</v>
      </c>
      <c r="F12795" s="749" t="s">
        <v>32692</v>
      </c>
      <c r="I12795" s="749" t="s">
        <v>52</v>
      </c>
      <c r="J12795" s="749" t="n">
        <v>466.19</v>
      </c>
    </row>
    <row collapsed="false" customFormat="false" customHeight="true" hidden="true" ht="12.75" outlineLevel="0" r="12796">
      <c r="A12796" s="749" t="s">
        <v>32694</v>
      </c>
      <c r="B12796" s="749" t="str">
        <f aca="false">C12796&amp;D12796&amp;E12796&amp;F12796&amp;G12796&amp;H12796</f>
        <v>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v>
      </c>
      <c r="C12796" s="749" t="s">
        <v>32695</v>
      </c>
      <c r="D12796" s="749" t="s">
        <v>32696</v>
      </c>
      <c r="E12796" s="749" t="s">
        <v>32697</v>
      </c>
      <c r="F12796" s="749" t="s">
        <v>32698</v>
      </c>
      <c r="G12796" s="749" t="s">
        <v>32699</v>
      </c>
      <c r="H12796" s="749" t="s">
        <v>32700</v>
      </c>
      <c r="I12796" s="749" t="s">
        <v>52</v>
      </c>
      <c r="J12796" s="749" t="n">
        <v>2153.17</v>
      </c>
    </row>
    <row collapsed="false" customFormat="false" customHeight="true" hidden="true" ht="12.75" outlineLevel="0" r="12797">
      <c r="A12797" s="749" t="s">
        <v>32701</v>
      </c>
      <c r="B12797" s="749" t="str">
        <f aca="false">C12797&amp;D12797&amp;E12797&amp;F12797&amp;G12797&amp;H12797</f>
        <v>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v>
      </c>
      <c r="C12797" s="749" t="s">
        <v>32695</v>
      </c>
      <c r="D12797" s="749" t="s">
        <v>32696</v>
      </c>
      <c r="E12797" s="749" t="s">
        <v>32697</v>
      </c>
      <c r="F12797" s="749" t="s">
        <v>32698</v>
      </c>
      <c r="G12797" s="749" t="s">
        <v>32699</v>
      </c>
      <c r="H12797" s="749" t="s">
        <v>32700</v>
      </c>
      <c r="I12797" s="749" t="s">
        <v>52</v>
      </c>
      <c r="J12797" s="749" t="n">
        <v>1934.6</v>
      </c>
    </row>
    <row collapsed="false" customFormat="false" customHeight="true" hidden="true" ht="12.75" outlineLevel="0" r="12798">
      <c r="A12798" s="749" t="s">
        <v>32702</v>
      </c>
      <c r="B12798" s="749" t="str">
        <f aca="false">C12798&amp;D12798&amp;E12798&amp;F12798&amp;G12798&amp;H12798</f>
        <v>PORTA DE FERRO PARA SUBESTACAO TRANSFORMADORA,COM UMA OU DUAS FOLHAS,QUADRO E MARCO DE BARRAS E CANTONEIRAS,REVESTIDA DE CHAPA DE FERRO GALVANIZADO Nº18,COM PAINEL SUPERIOR FECHADO POR TELA DE ARAME GALVANIZADO Nº10, MALHA DE 2CM, ALTURA DE 30CM, INCLUSIVE FECHO PARA COLOCACAO DE CADEADO, EXCLUSIVEESTE.FORNECIMENTO E COLOCACAO</v>
      </c>
      <c r="C12798" s="749" t="s">
        <v>32703</v>
      </c>
      <c r="D12798" s="749" t="s">
        <v>32704</v>
      </c>
      <c r="E12798" s="749" t="s">
        <v>32705</v>
      </c>
      <c r="F12798" s="749" t="s">
        <v>32706</v>
      </c>
      <c r="G12798" s="749" t="s">
        <v>32707</v>
      </c>
      <c r="H12798" s="749" t="s">
        <v>32708</v>
      </c>
      <c r="I12798" s="749" t="s">
        <v>52</v>
      </c>
      <c r="J12798" s="749" t="n">
        <v>849.85</v>
      </c>
    </row>
    <row collapsed="false" customFormat="false" customHeight="true" hidden="true" ht="12.75" outlineLevel="0" r="12799">
      <c r="A12799" s="749" t="s">
        <v>32709</v>
      </c>
      <c r="B12799" s="749" t="str">
        <f aca="false">C12799&amp;D12799&amp;E12799&amp;F12799&amp;G12799&amp;H12799</f>
        <v>PORTA DE FERRO PARA SUBESTACAO TRANSFORMADORA,COM UMA OU DUAS FOLHAS,QUADRO E MARCO DE BARRAS E CANTONEIRAS,REVESTIDA DE CHAPA DE FERRO GALVANIZADO Nº18,COM PAINEL SUPERIOR FECHADO POR TELA DE ARAME GALVANIZADO Nº10, MALHA DE 2CM, ALTURA DE 30CM, INCLUSIVE FECHO PARA COLOCACAO DE CADEADO, EXCLUSIVEESTE.FORNECIMENTO E COLOCACAO</v>
      </c>
      <c r="C12799" s="749" t="s">
        <v>32703</v>
      </c>
      <c r="D12799" s="749" t="s">
        <v>32704</v>
      </c>
      <c r="E12799" s="749" t="s">
        <v>32705</v>
      </c>
      <c r="F12799" s="749" t="s">
        <v>32706</v>
      </c>
      <c r="G12799" s="749" t="s">
        <v>32707</v>
      </c>
      <c r="H12799" s="749" t="s">
        <v>32708</v>
      </c>
      <c r="I12799" s="749" t="s">
        <v>52</v>
      </c>
      <c r="J12799" s="749" t="n">
        <v>765.98</v>
      </c>
    </row>
    <row collapsed="false" customFormat="false" customHeight="true" hidden="true" ht="12.75" outlineLevel="0" r="12800">
      <c r="A12800" s="749" t="s">
        <v>32710</v>
      </c>
      <c r="B12800" s="749" t="str">
        <f aca="false">C12800&amp;D12800&amp;E12800&amp;F12800&amp;G12800&amp;H12800</f>
        <v>PORTA DE CHAPA DE FERRO GALVANIZADO Nº18 ENQUADRADA EM ESTRUTURA DE TUBOS DE FERRO GALVANIZADO DE 1.1/2",C/2,50 A 3,00MDE ALTURA E AREA DE 6,00 A 9,00M2, EM 2 FOLHAS, INCLUSIVE FECHO PARA COLOCACAO DE CADEADO,EXCLUSIVE ESTE.FORNECIMENTO ECOLOCACAO</v>
      </c>
      <c r="C12800" s="749" t="s">
        <v>32711</v>
      </c>
      <c r="D12800" s="749" t="s">
        <v>32712</v>
      </c>
      <c r="E12800" s="749" t="s">
        <v>32713</v>
      </c>
      <c r="F12800" s="749" t="s">
        <v>32714</v>
      </c>
      <c r="G12800" s="749" t="s">
        <v>14924</v>
      </c>
      <c r="I12800" s="749" t="s">
        <v>52</v>
      </c>
      <c r="J12800" s="749" t="n">
        <v>1486</v>
      </c>
    </row>
    <row collapsed="false" customFormat="false" customHeight="true" hidden="true" ht="12.75" outlineLevel="0" r="12801">
      <c r="A12801" s="749" t="s">
        <v>32715</v>
      </c>
      <c r="B12801" s="749" t="str">
        <f aca="false">C12801&amp;D12801&amp;E12801&amp;F12801&amp;G12801&amp;H12801</f>
        <v>PORTA DE CHAPA DE FERRO GALVANIZADO Nº18 ENQUADRADA EM ESTRUTURA DE TUBOS DE FERRO GALVANIZADO DE 1.1/2",C/2,50 A 3,00MDE ALTURA E AREA DE 6,00 A 9,00M2, EM 2 FOLHAS, INCLUSIVE FECHO PARA COLOCACAO DE CADEADO,EXCLUSIVE ESTE.FORNECIMENTO ECOLOCACAO</v>
      </c>
      <c r="C12801" s="749" t="s">
        <v>32711</v>
      </c>
      <c r="D12801" s="749" t="s">
        <v>32712</v>
      </c>
      <c r="E12801" s="749" t="s">
        <v>32713</v>
      </c>
      <c r="F12801" s="749" t="s">
        <v>32714</v>
      </c>
      <c r="G12801" s="749" t="s">
        <v>14924</v>
      </c>
      <c r="I12801" s="749" t="s">
        <v>52</v>
      </c>
      <c r="J12801" s="749" t="n">
        <v>1334.04</v>
      </c>
    </row>
    <row collapsed="false" customFormat="false" customHeight="true" hidden="true" ht="12.75" outlineLevel="0" r="12802">
      <c r="A12802" s="749" t="s">
        <v>32716</v>
      </c>
      <c r="B12802" s="749" t="str">
        <f aca="false">C12802&amp;D12802&amp;E12802&amp;F12802&amp;G12802&amp;H12802</f>
        <v>PORTINHOLA PARA ALCAPAO,CISTERNA OU CAIXA D'AGUA ELEVADA,EMCHAPA DE FERRO GALVANIZADO Nº16,ATE 0,80M DE ALTURA,COM GUARNICAO E ALCA PARA FECHAMENTO A CADEADO,EXCLUSIVE ESTE.FORNECIMENTO E COLOCACAO</v>
      </c>
      <c r="C12802" s="749" t="s">
        <v>32717</v>
      </c>
      <c r="D12802" s="749" t="s">
        <v>32718</v>
      </c>
      <c r="E12802" s="749" t="s">
        <v>32719</v>
      </c>
      <c r="F12802" s="749" t="s">
        <v>20211</v>
      </c>
      <c r="I12802" s="749" t="s">
        <v>52</v>
      </c>
      <c r="J12802" s="749" t="n">
        <v>502.1</v>
      </c>
    </row>
    <row collapsed="false" customFormat="false" customHeight="true" hidden="true" ht="12.75" outlineLevel="0" r="12803">
      <c r="A12803" s="749" t="s">
        <v>32720</v>
      </c>
      <c r="B12803" s="749" t="str">
        <f aca="false">C12803&amp;D12803&amp;E12803&amp;F12803&amp;G12803&amp;H12803</f>
        <v>PORTINHOLA PARA ALCAPAO,CISTERNA OU CAIXA D'AGUA ELEVADA,EMCHAPA DE FERRO GALVANIZADO Nº16,ATE 0,80M DE ALTURA,COM GUARNICAO E ALCA PARA FECHAMENTO A CADEADO,EXCLUSIVE ESTE.FORNECIMENTO E COLOCACAO</v>
      </c>
      <c r="C12803" s="749" t="s">
        <v>32717</v>
      </c>
      <c r="D12803" s="749" t="s">
        <v>32718</v>
      </c>
      <c r="E12803" s="749" t="s">
        <v>32719</v>
      </c>
      <c r="F12803" s="749" t="s">
        <v>20211</v>
      </c>
      <c r="I12803" s="749" t="s">
        <v>52</v>
      </c>
      <c r="J12803" s="749" t="n">
        <v>459.43</v>
      </c>
    </row>
    <row collapsed="false" customFormat="false" customHeight="true" hidden="true" ht="12.75" outlineLevel="0" r="12804">
      <c r="A12804" s="749" t="s">
        <v>32721</v>
      </c>
      <c r="B12804" s="749" t="str">
        <f aca="false">C12804&amp;D12804&amp;E12804&amp;F12804&amp;G12804&amp;H12804</f>
        <v>PORTINHOLA DE CHAPA DE FERRO GALVANIZADO Nº16,ATE 0,50M DE ALTURA,COM GUARNICAO EM CANTONEIRA DE 3/4"X1/8" E VISOR DE 20X10CM,COM ALCA PARA FECHAMENTO A CADEADO,EXCLUSIVE ESTE.FORNECIMENTO E COLOCACAO</v>
      </c>
      <c r="C12804" s="749" t="s">
        <v>32722</v>
      </c>
      <c r="D12804" s="749" t="s">
        <v>32723</v>
      </c>
      <c r="E12804" s="749" t="s">
        <v>32724</v>
      </c>
      <c r="F12804" s="749" t="s">
        <v>20205</v>
      </c>
      <c r="I12804" s="749" t="s">
        <v>52</v>
      </c>
      <c r="J12804" s="749" t="n">
        <v>521.67</v>
      </c>
    </row>
    <row collapsed="false" customFormat="false" customHeight="true" hidden="true" ht="12.75" outlineLevel="0" r="12805">
      <c r="A12805" s="749" t="s">
        <v>32725</v>
      </c>
      <c r="B12805" s="749" t="str">
        <f aca="false">C12805&amp;D12805&amp;E12805&amp;F12805&amp;G12805&amp;H12805</f>
        <v>PORTINHOLA DE CHAPA DE FERRO GALVANIZADO Nº16,ATE 0,50M DE ALTURA,COM GUARNICAO EM CANTONEIRA DE 3/4"X1/8" E VISOR DE 20X10CM,COM ALCA PARA FECHAMENTO A CADEADO,EXCLUSIVE ESTE.FORNECIMENTO E COLOCACAO</v>
      </c>
      <c r="C12805" s="749" t="s">
        <v>32722</v>
      </c>
      <c r="D12805" s="749" t="s">
        <v>32723</v>
      </c>
      <c r="E12805" s="749" t="s">
        <v>32724</v>
      </c>
      <c r="F12805" s="749" t="s">
        <v>20205</v>
      </c>
      <c r="I12805" s="749" t="s">
        <v>52</v>
      </c>
      <c r="J12805" s="749" t="n">
        <v>474.8</v>
      </c>
    </row>
    <row collapsed="false" customFormat="false" customHeight="true" hidden="true" ht="12.75" outlineLevel="0" r="12806">
      <c r="A12806" s="749" t="s">
        <v>32726</v>
      </c>
      <c r="B12806" s="749" t="str">
        <f aca="false">C12806&amp;D12806&amp;E12806&amp;F12806&amp;G12806&amp;H12806</f>
        <v>PORTINHOLA DE FERRO EM BARRA CHATA DE 1.1/4",MEDINDO 0,40X0,90M.FORNECIMENTO E COLOCACAO</v>
      </c>
      <c r="C12806" s="749" t="s">
        <v>32727</v>
      </c>
      <c r="D12806" s="749" t="s">
        <v>32728</v>
      </c>
      <c r="I12806" s="749" t="s">
        <v>30</v>
      </c>
      <c r="J12806" s="749" t="n">
        <v>100.01</v>
      </c>
    </row>
    <row collapsed="false" customFormat="false" customHeight="true" hidden="true" ht="12.75" outlineLevel="0" r="12807">
      <c r="A12807" s="749" t="s">
        <v>32729</v>
      </c>
      <c r="B12807" s="749" t="str">
        <f aca="false">C12807&amp;D12807&amp;E12807&amp;F12807&amp;G12807&amp;H12807</f>
        <v>PORTINHOLA DE FERRO EM BARRA CHATA DE 1.1/4",MEDINDO 0,40X0,90M.FORNECIMENTO E COLOCACAO</v>
      </c>
      <c r="C12807" s="749" t="s">
        <v>32727</v>
      </c>
      <c r="D12807" s="749" t="s">
        <v>32728</v>
      </c>
      <c r="I12807" s="749" t="s">
        <v>30</v>
      </c>
      <c r="J12807" s="749" t="n">
        <v>92.61</v>
      </c>
    </row>
    <row collapsed="false" customFormat="false" customHeight="true" hidden="true" ht="12.75" outlineLevel="0" r="12808">
      <c r="A12808" s="749" t="s">
        <v>32730</v>
      </c>
      <c r="B12808" s="749" t="str">
        <f aca="false">C12808&amp;D12808&amp;E12808&amp;F12808&amp;G12808&amp;H12808</f>
        <v>PORTA CORTA-FOGO PARA SAIDA DE EMERGENCIA,MEDINDO 90X210X5CM,SEGUNDO ABNT NBR 11742,CLASSE P-60,CHAPA DE ACO,TENDO MARCOS DO MESMO MATERIAL,INCLUSIVE TRES PARES DE DOBRADICAS COM MOLA.FORNECIMENTO E COLOCACAO</v>
      </c>
      <c r="C12808" s="749" t="s">
        <v>32731</v>
      </c>
      <c r="D12808" s="749" t="s">
        <v>32732</v>
      </c>
      <c r="E12808" s="749" t="s">
        <v>32733</v>
      </c>
      <c r="F12808" s="749" t="s">
        <v>32734</v>
      </c>
      <c r="I12808" s="749" t="s">
        <v>30</v>
      </c>
      <c r="J12808" s="749" t="n">
        <v>755.54</v>
      </c>
    </row>
    <row collapsed="false" customFormat="false" customHeight="true" hidden="true" ht="12.75" outlineLevel="0" r="12809">
      <c r="A12809" s="749" t="s">
        <v>32735</v>
      </c>
      <c r="B12809" s="749" t="str">
        <f aca="false">C12809&amp;D12809&amp;E12809&amp;F12809&amp;G12809&amp;H12809</f>
        <v>PORTA CORTA-FOGO PARA SAIDA DE EMERGENCIA,MEDINDO 90X210X5CM,SEGUNDO ABNT NBR 11742,CLASSE P-60,CHAPA DE ACO,TENDO MARCOS DO MESMO MATERIAL,INCLUSIVE TRES PARES DE DOBRADICAS COM MOLA.FORNECIMENTO E COLOCACAO</v>
      </c>
      <c r="C12809" s="749" t="s">
        <v>32731</v>
      </c>
      <c r="D12809" s="749" t="s">
        <v>32732</v>
      </c>
      <c r="E12809" s="749" t="s">
        <v>32733</v>
      </c>
      <c r="F12809" s="749" t="s">
        <v>32734</v>
      </c>
      <c r="I12809" s="749" t="s">
        <v>30</v>
      </c>
      <c r="J12809" s="749" t="n">
        <v>744.65</v>
      </c>
    </row>
    <row collapsed="false" customFormat="false" customHeight="true" hidden="true" ht="12.75" outlineLevel="0" r="12810">
      <c r="A12810" s="749" t="s">
        <v>32736</v>
      </c>
      <c r="B12810" s="749" t="str">
        <f aca="false">C12810&amp;D12810&amp;E12810&amp;F12810&amp;G12810&amp;H12810</f>
        <v>PORTA CORTA-FOGO PARA SAIDA DE EMERGENCIA,MEDINDO 90X210X5CM,SEGUNDO ABNT NBR 11742,CLASSE P-90,CHAPA DE ACO,TENDO MARCOS DO MESMO MATERIAL,INCLUSIVE TRES PARES DE DOBRADICAS COM MOLA.FORNECIMENTO E COLOCACAO</v>
      </c>
      <c r="C12810" s="749" t="s">
        <v>32731</v>
      </c>
      <c r="D12810" s="749" t="s">
        <v>32737</v>
      </c>
      <c r="E12810" s="749" t="s">
        <v>32733</v>
      </c>
      <c r="F12810" s="749" t="s">
        <v>32734</v>
      </c>
      <c r="I12810" s="749" t="s">
        <v>30</v>
      </c>
      <c r="J12810" s="749" t="n">
        <v>801.54</v>
      </c>
    </row>
    <row collapsed="false" customFormat="false" customHeight="true" hidden="true" ht="12.75" outlineLevel="0" r="12811">
      <c r="A12811" s="749" t="s">
        <v>32738</v>
      </c>
      <c r="B12811" s="749" t="str">
        <f aca="false">C12811&amp;D12811&amp;E12811&amp;F12811&amp;G12811&amp;H12811</f>
        <v>PORTA CORTA-FOGO PARA SAIDA DE EMERGENCIA,MEDINDO 90X210X5CM,SEGUNDO ABNT NBR 11742,CLASSE P-90,CHAPA DE ACO,TENDO MARCOS DO MESMO MATERIAL,INCLUSIVE TRES PARES DE DOBRADICAS COM MOLA.FORNECIMENTO E COLOCACAO</v>
      </c>
      <c r="C12811" s="749" t="s">
        <v>32731</v>
      </c>
      <c r="D12811" s="749" t="s">
        <v>32737</v>
      </c>
      <c r="E12811" s="749" t="s">
        <v>32733</v>
      </c>
      <c r="F12811" s="749" t="s">
        <v>32734</v>
      </c>
      <c r="I12811" s="749" t="s">
        <v>30</v>
      </c>
      <c r="J12811" s="749" t="n">
        <v>790.65</v>
      </c>
    </row>
    <row collapsed="false" customFormat="false" customHeight="true" hidden="true" ht="12.75" outlineLevel="0" r="12812">
      <c r="A12812" s="749" t="s">
        <v>32739</v>
      </c>
      <c r="B12812" s="749" t="str">
        <f aca="false">C12812&amp;D12812&amp;E12812&amp;F12812&amp;G12812&amp;H12812</f>
        <v>PORTA CORTA-FOGO PARA SAIDA DE EMERGENCIA,MEDINDO 90X210X5CM,SEGUNDO ABNT NBR 11742,CLASSE P-120,CHAPA DE ACO,TENDO MARCOS DO MESMO MATERIAL,INCLUSIVE TRES PARES DE DOBRADICAS COMMOLA.FORNECIMENTO E COLOCACAO</v>
      </c>
      <c r="C12812" s="749" t="s">
        <v>32731</v>
      </c>
      <c r="D12812" s="749" t="s">
        <v>32740</v>
      </c>
      <c r="E12812" s="749" t="s">
        <v>32741</v>
      </c>
      <c r="F12812" s="749" t="s">
        <v>32742</v>
      </c>
      <c r="I12812" s="749" t="s">
        <v>30</v>
      </c>
      <c r="J12812" s="749" t="n">
        <v>916.54</v>
      </c>
    </row>
    <row collapsed="false" customFormat="false" customHeight="true" hidden="true" ht="12.75" outlineLevel="0" r="12813">
      <c r="A12813" s="749" t="s">
        <v>32743</v>
      </c>
      <c r="B12813" s="749" t="str">
        <f aca="false">C12813&amp;D12813&amp;E12813&amp;F12813&amp;G12813&amp;H12813</f>
        <v>PORTA CORTA-FOGO PARA SAIDA DE EMERGENCIA,MEDINDO 90X210X5CM,SEGUNDO ABNT NBR 11742,CLASSE P-120,CHAPA DE ACO,TENDO MARCOS DO MESMO MATERIAL,INCLUSIVE TRES PARES DE DOBRADICAS COMMOLA.FORNECIMENTO E COLOCACAO</v>
      </c>
      <c r="C12813" s="749" t="s">
        <v>32731</v>
      </c>
      <c r="D12813" s="749" t="s">
        <v>32740</v>
      </c>
      <c r="E12813" s="749" t="s">
        <v>32741</v>
      </c>
      <c r="F12813" s="749" t="s">
        <v>32742</v>
      </c>
      <c r="I12813" s="749" t="s">
        <v>30</v>
      </c>
      <c r="J12813" s="749" t="n">
        <v>905.65</v>
      </c>
    </row>
    <row collapsed="false" customFormat="false" customHeight="true" hidden="true" ht="12.75" outlineLevel="0" r="12814">
      <c r="A12814" s="749" t="s">
        <v>32744</v>
      </c>
      <c r="B12814" s="749" t="str">
        <f aca="false">C12814&amp;D12814&amp;E12814&amp;F12814&amp;G12814&amp;H12814</f>
        <v>PORTA CORTA-FOGO, MEDINDO(60 X 180 X 5)CM, CLASSE P-60, CHAPA DE ACO, TENDO MARCOS DO MESMO MATERIAL, INCLUSIVE 3 PARESDE DOBRADICAS COM MOLA. FORNECIMENTO E COLOCACAO</v>
      </c>
      <c r="C12814" s="749" t="s">
        <v>32745</v>
      </c>
      <c r="D12814" s="749" t="s">
        <v>32746</v>
      </c>
      <c r="E12814" s="749" t="s">
        <v>32747</v>
      </c>
      <c r="I12814" s="749" t="s">
        <v>30</v>
      </c>
      <c r="J12814" s="749" t="n">
        <v>601.54</v>
      </c>
    </row>
    <row collapsed="false" customFormat="false" customHeight="true" hidden="true" ht="12.75" outlineLevel="0" r="12815">
      <c r="A12815" s="749" t="s">
        <v>32748</v>
      </c>
      <c r="B12815" s="749" t="str">
        <f aca="false">C12815&amp;D12815&amp;E12815&amp;F12815&amp;G12815&amp;H12815</f>
        <v>PORTA CORTA-FOGO, MEDINDO(60 X 180 X 5)CM, CLASSE P-60, CHAPA DE ACO, TENDO MARCOS DO MESMO MATERIAL, INCLUSIVE 3 PARESDE DOBRADICAS COM MOLA. FORNECIMENTO E COLOCACAO</v>
      </c>
      <c r="C12815" s="749" t="s">
        <v>32745</v>
      </c>
      <c r="D12815" s="749" t="s">
        <v>32746</v>
      </c>
      <c r="E12815" s="749" t="s">
        <v>32747</v>
      </c>
      <c r="I12815" s="749" t="s">
        <v>30</v>
      </c>
      <c r="J12815" s="749" t="n">
        <v>590.65</v>
      </c>
    </row>
    <row collapsed="false" customFormat="false" customHeight="true" hidden="true" ht="12.75" outlineLevel="0" r="12816">
      <c r="A12816" s="749" t="s">
        <v>32749</v>
      </c>
      <c r="B12816" s="749" t="str">
        <f aca="false">C12816&amp;D12816&amp;E12816&amp;F12816&amp;G12816&amp;H12816</f>
        <v>PORTA CORTA-FOGO, MEDINDO(60 X 180 X 5)CM, CLASSE P-90,CHAPADE ACO, TENDO MARCOS DO MESMO MATERIAL, INCLUSIVE 3 PARES DEDOBRADICAS COM MOLA. FORNECIMENTO E COLOCACAO</v>
      </c>
      <c r="C12816" s="749" t="s">
        <v>32750</v>
      </c>
      <c r="D12816" s="749" t="s">
        <v>32751</v>
      </c>
      <c r="E12816" s="749" t="s">
        <v>32752</v>
      </c>
      <c r="I12816" s="749" t="s">
        <v>30</v>
      </c>
      <c r="J12816" s="749" t="n">
        <v>675.84</v>
      </c>
    </row>
    <row collapsed="false" customFormat="false" customHeight="true" hidden="true" ht="12.75" outlineLevel="0" r="12817">
      <c r="A12817" s="749" t="s">
        <v>32753</v>
      </c>
      <c r="B12817" s="749" t="str">
        <f aca="false">C12817&amp;D12817&amp;E12817&amp;F12817&amp;G12817&amp;H12817</f>
        <v>PORTA CORTA-FOGO, MEDINDO(60 X 180 X 5)CM, CLASSE P-90,CHAPADE ACO, TENDO MARCOS DO MESMO MATERIAL, INCLUSIVE 3 PARES DEDOBRADICAS COM MOLA. FORNECIMENTO E COLOCACAO</v>
      </c>
      <c r="C12817" s="749" t="s">
        <v>32750</v>
      </c>
      <c r="D12817" s="749" t="s">
        <v>32751</v>
      </c>
      <c r="E12817" s="749" t="s">
        <v>32752</v>
      </c>
      <c r="I12817" s="749" t="s">
        <v>30</v>
      </c>
      <c r="J12817" s="749" t="n">
        <v>664.95</v>
      </c>
    </row>
    <row collapsed="false" customFormat="false" customHeight="true" hidden="true" ht="12.75" outlineLevel="0" r="12818">
      <c r="A12818" s="749" t="s">
        <v>32754</v>
      </c>
      <c r="B12818" s="749" t="str">
        <f aca="false">C12818&amp;D12818&amp;E12818&amp;F12818&amp;G12818&amp;H12818</f>
        <v>PORTA CORTA-FOGO, MEDINDO(60 X 180 X 5)CM,CLASSE P-120,CHAPADE ACO, TENDO MARCOS DO MESMO MATERIAL, INCLUSIVE 3 PARES DEDOBRADICAS COM MOLA. FORNECIMENTO E COLOCACAO</v>
      </c>
      <c r="C12818" s="749" t="s">
        <v>32755</v>
      </c>
      <c r="D12818" s="749" t="s">
        <v>32751</v>
      </c>
      <c r="E12818" s="749" t="s">
        <v>32752</v>
      </c>
      <c r="I12818" s="749" t="s">
        <v>30</v>
      </c>
      <c r="J12818" s="749" t="n">
        <v>781.54</v>
      </c>
    </row>
    <row collapsed="false" customFormat="false" customHeight="true" hidden="true" ht="12.75" outlineLevel="0" r="12819">
      <c r="A12819" s="749" t="s">
        <v>32756</v>
      </c>
      <c r="B12819" s="749" t="str">
        <f aca="false">C12819&amp;D12819&amp;E12819&amp;F12819&amp;G12819&amp;H12819</f>
        <v>PORTA CORTA-FOGO, MEDINDO(60 X 180 X 5)CM,CLASSE P-120,CHAPADE ACO, TENDO MARCOS DO MESMO MATERIAL, INCLUSIVE 3 PARES DEDOBRADICAS COM MOLA. FORNECIMENTO E COLOCACAO</v>
      </c>
      <c r="C12819" s="749" t="s">
        <v>32755</v>
      </c>
      <c r="D12819" s="749" t="s">
        <v>32751</v>
      </c>
      <c r="E12819" s="749" t="s">
        <v>32752</v>
      </c>
      <c r="I12819" s="749" t="s">
        <v>30</v>
      </c>
      <c r="J12819" s="749" t="n">
        <v>770.65</v>
      </c>
    </row>
    <row collapsed="false" customFormat="false" customHeight="true" hidden="true" ht="12.75" outlineLevel="0" r="12820">
      <c r="A12820" s="749" t="s">
        <v>32757</v>
      </c>
      <c r="B12820" s="749" t="str">
        <f aca="false">C12820&amp;D12820&amp;E12820&amp;F12820&amp;G12820&amp;H12820</f>
        <v>PORTAO DE FERRO DE UMA OU DUAS FOLHAS COM ALTURA DE 1,00 A 1,50M E LARGURA DE 1,00 A 3,00M,FORMADO P/BARRAS VERTICAIS DE 1.1/4"X1/4",ESPACADAS DE 12,5CM,CONTORNO E MARCOS EM BARRAS DE 1.1/4"X3/8",TENDO AO CENTRO UMA FAIXA DE CHAPA DE FERROGALVANIZADO Nº16,DE 20CM DE ALTURA,COM FECHO PARA COLOCACAODE CADEADO,EXCLUSIVE ESTE.FORNECIMENTO E COLOCACAO</v>
      </c>
      <c r="C12820" s="749" t="s">
        <v>32758</v>
      </c>
      <c r="D12820" s="749" t="s">
        <v>32759</v>
      </c>
      <c r="E12820" s="749" t="s">
        <v>32760</v>
      </c>
      <c r="F12820" s="749" t="s">
        <v>32761</v>
      </c>
      <c r="G12820" s="749" t="s">
        <v>32762</v>
      </c>
      <c r="H12820" s="749" t="s">
        <v>32763</v>
      </c>
      <c r="I12820" s="749" t="s">
        <v>52</v>
      </c>
      <c r="J12820" s="749" t="n">
        <v>980.04</v>
      </c>
    </row>
    <row collapsed="false" customFormat="false" customHeight="true" hidden="true" ht="12.75" outlineLevel="0" r="12821">
      <c r="A12821" s="749" t="s">
        <v>32764</v>
      </c>
      <c r="B12821" s="749" t="str">
        <f aca="false">C12821&amp;D12821&amp;E12821&amp;F12821&amp;G12821&amp;H12821</f>
        <v>PORTAO DE FERRO DE UMA OU DUAS FOLHAS COM ALTURA DE 1,00 A 1,50M E LARGURA DE 1,00 A 3,00M,FORMADO P/BARRAS VERTICAIS DE 1.1/4"X1/4",ESPACADAS DE 12,5CM,CONTORNO E MARCOS EM BARRAS DE 1.1/4"X3/8",TENDO AO CENTRO UMA FAIXA DE CHAPA DE FERROGALVANIZADO Nº16,DE 20CM DE ALTURA,COM FECHO PARA COLOCACAODE CADEADO,EXCLUSIVE ESTE.FORNECIMENTO E COLOCACAO</v>
      </c>
      <c r="C12821" s="749" t="s">
        <v>32758</v>
      </c>
      <c r="D12821" s="749" t="s">
        <v>32759</v>
      </c>
      <c r="E12821" s="749" t="s">
        <v>32760</v>
      </c>
      <c r="F12821" s="749" t="s">
        <v>32761</v>
      </c>
      <c r="G12821" s="749" t="s">
        <v>32762</v>
      </c>
      <c r="H12821" s="749" t="s">
        <v>32763</v>
      </c>
      <c r="I12821" s="749" t="s">
        <v>52</v>
      </c>
      <c r="J12821" s="749" t="n">
        <v>876.44</v>
      </c>
    </row>
    <row collapsed="false" customFormat="false" customHeight="true" hidden="true" ht="12.75" outlineLevel="0" r="12822">
      <c r="A12822" s="749" t="s">
        <v>32765</v>
      </c>
      <c r="B12822" s="749" t="str">
        <f aca="false">C12822&amp;D12822&amp;E12822&amp;F12822&amp;G12822&amp;H12822</f>
        <v>PORTAO DE CHAPA DE FERRO GALVANIZADO,COM ESPESSURA DE 0,5MM,COM ALTURA ENTRE 2M E 3M E AREA TOTAL DE 6M2 A 9M2,EXCLUSIVE FECHADURA.FORNECIMENTO E COLOCACAO</v>
      </c>
      <c r="C12822" s="749" t="s">
        <v>32766</v>
      </c>
      <c r="D12822" s="749" t="s">
        <v>32767</v>
      </c>
      <c r="E12822" s="749" t="s">
        <v>32768</v>
      </c>
      <c r="I12822" s="749" t="s">
        <v>52</v>
      </c>
      <c r="J12822" s="749" t="n">
        <v>1028.79</v>
      </c>
    </row>
    <row collapsed="false" customFormat="false" customHeight="true" hidden="true" ht="12.75" outlineLevel="0" r="12823">
      <c r="A12823" s="749" t="s">
        <v>32769</v>
      </c>
      <c r="B12823" s="749" t="str">
        <f aca="false">C12823&amp;D12823&amp;E12823&amp;F12823&amp;G12823&amp;H12823</f>
        <v>PORTAO DE CHAPA DE FERRO GALVANIZADO,COM ESPESSURA DE 0,5MM,COM ALTURA ENTRE 2M E 3M E AREA TOTAL DE 6M2 A 9M2,EXCLUSIVE FECHADURA.FORNECIMENTO E COLOCACAO</v>
      </c>
      <c r="C12823" s="749" t="s">
        <v>32766</v>
      </c>
      <c r="D12823" s="749" t="s">
        <v>32767</v>
      </c>
      <c r="E12823" s="749" t="s">
        <v>32768</v>
      </c>
      <c r="I12823" s="749" t="s">
        <v>52</v>
      </c>
      <c r="J12823" s="749" t="n">
        <v>925.18</v>
      </c>
    </row>
    <row collapsed="false" customFormat="false" customHeight="true" hidden="true" ht="12.75" outlineLevel="0" r="12824">
      <c r="A12824" s="749" t="s">
        <v>32770</v>
      </c>
      <c r="B12824" s="749" t="str">
        <f aca="false">C12824&amp;D12824&amp;E12824&amp;F12824&amp;G12824&amp;H12824</f>
        <v>PORTAO DE CHAPA DE FERRO COM ESTRUTURA DE BARRAS DE 1.1/4"X5/16",REVESTIDA COM CANTONEIRA DE 3/4"X1/8" E CHAPA GALVANIZADA Nº16,COM GUARNICAO DE CANTONEIRAS DE 1.1/4"X3/16" COM DOBRADICAS TIPO GONZO,EXCLUSIVE FECHADURA.FORNECIMENTO E COLOCACAO</v>
      </c>
      <c r="C12824" s="749" t="s">
        <v>32771</v>
      </c>
      <c r="D12824" s="749" t="s">
        <v>32772</v>
      </c>
      <c r="E12824" s="749" t="s">
        <v>32773</v>
      </c>
      <c r="F12824" s="749" t="s">
        <v>32774</v>
      </c>
      <c r="G12824" s="749" t="s">
        <v>14337</v>
      </c>
      <c r="I12824" s="749" t="s">
        <v>52</v>
      </c>
      <c r="J12824" s="749" t="n">
        <v>1275.66</v>
      </c>
    </row>
    <row collapsed="false" customFormat="false" customHeight="true" hidden="true" ht="12.75" outlineLevel="0" r="12825">
      <c r="A12825" s="749" t="s">
        <v>32775</v>
      </c>
      <c r="B12825" s="749" t="str">
        <f aca="false">C12825&amp;D12825&amp;E12825&amp;F12825&amp;G12825&amp;H12825</f>
        <v>PORTAO DE CHAPA DE FERRO COM ESTRUTURA DE BARRAS DE 1.1/4"X5/16",REVESTIDA COM CANTONEIRA DE 3/4"X1/8" E CHAPA GALVANIZADA Nº16,COM GUARNICAO DE CANTONEIRAS DE 1.1/4"X3/16" COM DOBRADICAS TIPO GONZO,EXCLUSIVE FECHADURA.FORNECIMENTO E COLOCACAO</v>
      </c>
      <c r="C12825" s="749" t="s">
        <v>32771</v>
      </c>
      <c r="D12825" s="749" t="s">
        <v>32772</v>
      </c>
      <c r="E12825" s="749" t="s">
        <v>32773</v>
      </c>
      <c r="F12825" s="749" t="s">
        <v>32774</v>
      </c>
      <c r="G12825" s="749" t="s">
        <v>14337</v>
      </c>
      <c r="I12825" s="749" t="s">
        <v>52</v>
      </c>
      <c r="J12825" s="749" t="n">
        <v>1137.52</v>
      </c>
    </row>
    <row collapsed="false" customFormat="false" customHeight="true" hidden="true" ht="12.75" outlineLevel="0" r="12826">
      <c r="A12826" s="749" t="s">
        <v>32776</v>
      </c>
      <c r="B12826" s="749" t="str">
        <f aca="false">C12826&amp;D12826&amp;E12826&amp;F12826&amp;G12826&amp;H12826</f>
        <v>PORTAO DE FERRO DE UMA OU DUAS FOLHAS,EM BARRAS VERTICAIS DE 2"X3/8",ESPACADAS DE 10CM E HORIZONTAIS SUPERIOR E INFERIOR DO MESMO TIPO,CORRENDO AO CENTRO UMA FAIXA DE CHAPA DE FERRO GALVANIZADO Nº16,DUPLA, CONFORME PROJETO Nº6002/EMOP,EXCLUSIVE FECHADURA.FORNECIMENTO E COLOCACAO</v>
      </c>
      <c r="C12826" s="749" t="s">
        <v>32777</v>
      </c>
      <c r="D12826" s="749" t="s">
        <v>32778</v>
      </c>
      <c r="E12826" s="749" t="s">
        <v>32779</v>
      </c>
      <c r="F12826" s="749" t="s">
        <v>32780</v>
      </c>
      <c r="G12826" s="749" t="s">
        <v>32781</v>
      </c>
      <c r="I12826" s="749" t="s">
        <v>52</v>
      </c>
      <c r="J12826" s="749" t="n">
        <v>1625.09</v>
      </c>
    </row>
    <row collapsed="false" customFormat="false" customHeight="true" hidden="true" ht="12.75" outlineLevel="0" r="12827">
      <c r="A12827" s="749" t="s">
        <v>32782</v>
      </c>
      <c r="B12827" s="749" t="str">
        <f aca="false">C12827&amp;D12827&amp;E12827&amp;F12827&amp;G12827&amp;H12827</f>
        <v>PORTAO DE FERRO DE UMA OU DUAS FOLHAS,EM BARRAS VERTICAIS DE 2"X3/8",ESPACADAS DE 10CM E HORIZONTAIS SUPERIOR E INFERIOR DO MESMO TIPO,CORRENDO AO CENTRO UMA FAIXA DE CHAPA DE FERRO GALVANIZADO Nº16,DUPLA, CONFORME PROJETO Nº6002/EMOP,EXCLUSIVE FECHADURA.FORNECIMENTO E COLOCACAO</v>
      </c>
      <c r="C12827" s="749" t="s">
        <v>32777</v>
      </c>
      <c r="D12827" s="749" t="s">
        <v>32778</v>
      </c>
      <c r="E12827" s="749" t="s">
        <v>32779</v>
      </c>
      <c r="F12827" s="749" t="s">
        <v>32780</v>
      </c>
      <c r="G12827" s="749" t="s">
        <v>32781</v>
      </c>
      <c r="I12827" s="749" t="s">
        <v>52</v>
      </c>
      <c r="J12827" s="749" t="n">
        <v>1477.08</v>
      </c>
    </row>
    <row collapsed="false" customFormat="false" customHeight="true" hidden="true" ht="12.75" outlineLevel="0" r="12828">
      <c r="A12828" s="749" t="s">
        <v>32783</v>
      </c>
      <c r="B12828" s="749" t="str">
        <f aca="false">C12828&amp;D12828&amp;E12828&amp;F12828&amp;G12828&amp;H12828</f>
        <v>PORTAO DE FERRO DE DUAS FOLHAS,SENDO UMA FIXA,MEDINDO 1,50X2,00M,EM BARRAS DE 2"X3/8",ESPACADAS DE 10CM,CORRENDO TRES FAIXAS DE CHAPA DE FERRO GALVANIZADO Nº16,DUPLAS,CONFORME PROJETO Nº6003/EMOP,EXCLUSIVE FECHADURA.FORNECIMENTO E COLOCACAO</v>
      </c>
      <c r="C12828" s="749" t="s">
        <v>32784</v>
      </c>
      <c r="D12828" s="749" t="s">
        <v>32785</v>
      </c>
      <c r="E12828" s="749" t="s">
        <v>32786</v>
      </c>
      <c r="F12828" s="749" t="s">
        <v>32787</v>
      </c>
      <c r="I12828" s="749" t="s">
        <v>52</v>
      </c>
      <c r="J12828" s="749" t="n">
        <v>1569.23</v>
      </c>
    </row>
    <row collapsed="false" customFormat="false" customHeight="true" hidden="true" ht="12.75" outlineLevel="0" r="12829">
      <c r="A12829" s="749" t="s">
        <v>32788</v>
      </c>
      <c r="B12829" s="749" t="str">
        <f aca="false">C12829&amp;D12829&amp;E12829&amp;F12829&amp;G12829&amp;H12829</f>
        <v>PORTAO DE FERRO DE DUAS FOLHAS,SENDO UMA FIXA,MEDINDO 1,50X2,00M,EM BARRAS DE 2"X3/8",ESPACADAS DE 10CM,CORRENDO TRES FAIXAS DE CHAPA DE FERRO GALVANIZADO Nº16,DUPLAS,CONFORME PROJETO Nº6003/EMOP,EXCLUSIVE FECHADURA.FORNECIMENTO E COLOCACAO</v>
      </c>
      <c r="C12829" s="749" t="s">
        <v>32784</v>
      </c>
      <c r="D12829" s="749" t="s">
        <v>32785</v>
      </c>
      <c r="E12829" s="749" t="s">
        <v>32786</v>
      </c>
      <c r="F12829" s="749" t="s">
        <v>32787</v>
      </c>
      <c r="I12829" s="749" t="s">
        <v>52</v>
      </c>
      <c r="J12829" s="749" t="n">
        <v>1421.22</v>
      </c>
    </row>
    <row collapsed="false" customFormat="false" customHeight="true" hidden="true" ht="12.75" outlineLevel="0" r="12830">
      <c r="A12830" s="749" t="s">
        <v>32789</v>
      </c>
      <c r="B12830" s="749" t="str">
        <f aca="false">C12830&amp;D12830&amp;E12830&amp;F12830&amp;G12830&amp;H12830</f>
        <v>PORTAO DE FERRO, ATE 1,00M DE LARGURA, EM BARRAS DE 1/2", ESPACADAS DE 10CM, ENTRE EIXOS, CONTORNO E MARCO EM BARRAS DE1.1/2"X1/2", COM UMA FAIXA HORIZONTAL EM CHAPA DE FERRO DE1/8" ESPESSURA,EXCLUSIVE FECHADURA.FORNECIMENTO E COLOCACAO</v>
      </c>
      <c r="C12830" s="749" t="s">
        <v>32790</v>
      </c>
      <c r="D12830" s="749" t="s">
        <v>32791</v>
      </c>
      <c r="E12830" s="749" t="s">
        <v>32792</v>
      </c>
      <c r="F12830" s="749" t="s">
        <v>32793</v>
      </c>
      <c r="I12830" s="749" t="s">
        <v>52</v>
      </c>
      <c r="J12830" s="749" t="n">
        <v>1029.83</v>
      </c>
    </row>
    <row collapsed="false" customFormat="false" customHeight="true" hidden="true" ht="12.75" outlineLevel="0" r="12831">
      <c r="A12831" s="749" t="s">
        <v>32794</v>
      </c>
      <c r="B12831" s="749" t="str">
        <f aca="false">C12831&amp;D12831&amp;E12831&amp;F12831&amp;G12831&amp;H12831</f>
        <v>PORTAO DE FERRO, ATE 1,00M DE LARGURA, EM BARRAS DE 1/2", ESPACADAS DE 10CM, ENTRE EIXOS, CONTORNO E MARCO EM BARRAS DE1.1/2"X1/2", COM UMA FAIXA HORIZONTAL EM CHAPA DE FERRO DE1/8" ESPESSURA,EXCLUSIVE FECHADURA.FORNECIMENTO E COLOCACAO</v>
      </c>
      <c r="C12831" s="749" t="s">
        <v>32790</v>
      </c>
      <c r="D12831" s="749" t="s">
        <v>32791</v>
      </c>
      <c r="E12831" s="749" t="s">
        <v>32792</v>
      </c>
      <c r="F12831" s="749" t="s">
        <v>32793</v>
      </c>
      <c r="I12831" s="749" t="s">
        <v>52</v>
      </c>
      <c r="J12831" s="749" t="n">
        <v>939.05</v>
      </c>
    </row>
    <row collapsed="false" customFormat="false" customHeight="true" hidden="true" ht="12.75" outlineLevel="0" r="12832">
      <c r="A12832" s="749" t="s">
        <v>32795</v>
      </c>
      <c r="B12832" s="749" t="str">
        <f aca="false">C12832&amp;D12832&amp;E12832&amp;F12832&amp;G12832&amp;H12832</f>
        <v>PORTAO DE UMA FOLHA,MEDINDO 1,00X2,00M,EM TELA DE ARAME GALVANIZADO Nº12,MALHA LOSANGO 5CM,FIXADA EM TUBO DE FERRO GALVANIZADO COM DIAMETRO INTERNO DE 2" POR BARRA DE 1"X1/8",FORMANDO QUADROS DE 1,00X1,00M,MONTANTES EM FERRO GALVANIZADO COM DIAMETRO INTERNO DE 2",CHUMBADOS EM BLOCOS DE CONCRETO (EXCLUSIVE ESTES),EXCLUSIVE FECHADURA.FORNECIMENTO E COLOCACAO</v>
      </c>
      <c r="C12832" s="749" t="s">
        <v>32796</v>
      </c>
      <c r="D12832" s="749" t="s">
        <v>32797</v>
      </c>
      <c r="E12832" s="749" t="s">
        <v>32798</v>
      </c>
      <c r="F12832" s="749" t="s">
        <v>32799</v>
      </c>
      <c r="G12832" s="749" t="s">
        <v>32800</v>
      </c>
      <c r="H12832" s="749" t="s">
        <v>32801</v>
      </c>
      <c r="I12832" s="749" t="s">
        <v>52</v>
      </c>
      <c r="J12832" s="749" t="n">
        <v>556.25</v>
      </c>
    </row>
    <row collapsed="false" customFormat="false" customHeight="true" hidden="true" ht="12.75" outlineLevel="0" r="12833">
      <c r="A12833" s="749" t="s">
        <v>32802</v>
      </c>
      <c r="B12833" s="749" t="str">
        <f aca="false">C12833&amp;D12833&amp;E12833&amp;F12833&amp;G12833&amp;H12833</f>
        <v>PORTAO DE UMA FOLHA,MEDINDO 1,00X2,00M,EM TELA DE ARAME GALVANIZADO Nº12,MALHA LOSANGO 5CM,FIXADA EM TUBO DE FERRO GALVANIZADO COM DIAMETRO INTERNO DE 2" POR BARRA DE 1"X1/8",FORMANDO QUADROS DE 1,00X1,00M,MONTANTES EM FERRO GALVANIZADO COM DIAMETRO INTERNO DE 2",CHUMBADOS EM BLOCOS DE CONCRETO (EXCLUSIVE ESTES),EXCLUSIVE FECHADURA.FORNECIMENTO E COLOCACAO</v>
      </c>
      <c r="C12833" s="749" t="s">
        <v>32796</v>
      </c>
      <c r="D12833" s="749" t="s">
        <v>32797</v>
      </c>
      <c r="E12833" s="749" t="s">
        <v>32798</v>
      </c>
      <c r="F12833" s="749" t="s">
        <v>32799</v>
      </c>
      <c r="G12833" s="749" t="s">
        <v>32800</v>
      </c>
      <c r="H12833" s="749" t="s">
        <v>32801</v>
      </c>
      <c r="I12833" s="749" t="s">
        <v>52</v>
      </c>
      <c r="J12833" s="749" t="n">
        <v>536.52</v>
      </c>
    </row>
    <row collapsed="false" customFormat="false" customHeight="true" hidden="true" ht="12.75" outlineLevel="0" r="12834">
      <c r="A12834" s="749" t="s">
        <v>32803</v>
      </c>
      <c r="B12834" s="749" t="str">
        <f aca="false">C12834&amp;D12834&amp;E12834&amp;F12834&amp;G12834&amp;H12834</f>
        <v>PORTAO EM ESTRUTURA DE TUBOS DE FERRO GALVANIZADO DE 1" E 1.1/2",COM DUAS FOLHAS DE ABRIR,FECHAMENTO COM TELA DE ARAME GALVANIZADO Nº12,MALHA 2",EXCLUSIVE FECHADURA.FORNECIMENTO ECOLOCACAO</v>
      </c>
      <c r="C12834" s="749" t="s">
        <v>32804</v>
      </c>
      <c r="D12834" s="749" t="s">
        <v>32805</v>
      </c>
      <c r="E12834" s="749" t="s">
        <v>32806</v>
      </c>
      <c r="F12834" s="749" t="s">
        <v>14924</v>
      </c>
      <c r="I12834" s="749" t="s">
        <v>52</v>
      </c>
      <c r="J12834" s="749" t="n">
        <v>519.44</v>
      </c>
    </row>
    <row collapsed="false" customFormat="false" customHeight="true" hidden="true" ht="12.75" outlineLevel="0" r="12835">
      <c r="A12835" s="749" t="s">
        <v>32807</v>
      </c>
      <c r="B12835" s="749" t="str">
        <f aca="false">C12835&amp;D12835&amp;E12835&amp;F12835&amp;G12835&amp;H12835</f>
        <v>PORTAO EM ESTRUTURA DE TUBOS DE FERRO GALVANIZADO DE 1" E 1.1/2",COM DUAS FOLHAS DE ABRIR,FECHAMENTO COM TELA DE ARAME GALVANIZADO Nº12,MALHA 2",EXCLUSIVE FECHADURA.FORNECIMENTO ECOLOCACAO</v>
      </c>
      <c r="C12835" s="749" t="s">
        <v>32804</v>
      </c>
      <c r="D12835" s="749" t="s">
        <v>32805</v>
      </c>
      <c r="E12835" s="749" t="s">
        <v>32806</v>
      </c>
      <c r="F12835" s="749" t="s">
        <v>14924</v>
      </c>
      <c r="I12835" s="749" t="s">
        <v>52</v>
      </c>
      <c r="J12835" s="749" t="n">
        <v>479.97</v>
      </c>
    </row>
    <row collapsed="false" customFormat="false" customHeight="true" hidden="true" ht="12.75" outlineLevel="0" r="12836">
      <c r="A12836" s="749" t="s">
        <v>32808</v>
      </c>
      <c r="B12836" s="749" t="str">
        <f aca="false">C12836&amp;D12836&amp;E12836&amp;F12836&amp;G12836&amp;H12836</f>
        <v>PORTAO DE FERRO,DUAS FOLHAS,MED.1,52X3,00M CADA,C/1 MONTANTE CADA LADO EM TUBO FERRO GALV.3" E ALT.3M SENDO CADA FL.FORMADA POR 4 TUBOS DE FERRO GALV.1.1/4"NA VERT.REFORCADO NA PARTE SUPERIOR E INFERIOR POR 2 BARRAS CHATAS 2"X3/8"NA HORIZONTAL E 1 BARRA CHATA 1"X1/8" INCLINADA,C/FECHADURA SOBREPOR FERRO CROMADO C/CILINDRO,INCL.FECHADURA E PINTURA.FORN.COLOC.</v>
      </c>
      <c r="C12836" s="749" t="s">
        <v>32809</v>
      </c>
      <c r="D12836" s="749" t="s">
        <v>32810</v>
      </c>
      <c r="E12836" s="749" t="s">
        <v>32811</v>
      </c>
      <c r="F12836" s="749" t="s">
        <v>32812</v>
      </c>
      <c r="G12836" s="749" t="s">
        <v>32813</v>
      </c>
      <c r="H12836" s="749" t="s">
        <v>32814</v>
      </c>
      <c r="I12836" s="749" t="s">
        <v>30</v>
      </c>
      <c r="J12836" s="749" t="n">
        <v>3507.27</v>
      </c>
    </row>
    <row collapsed="false" customFormat="false" customHeight="true" hidden="true" ht="12.75" outlineLevel="0" r="12837">
      <c r="A12837" s="749" t="s">
        <v>32815</v>
      </c>
      <c r="B12837" s="749" t="str">
        <f aca="false">C12837&amp;D12837&amp;E12837&amp;F12837&amp;G12837&amp;H12837</f>
        <v>PORTAO DE FERRO,DUAS FOLHAS,MED.1,52X3,00M CADA,C/1 MONTANTE CADA LADO EM TUBO FERRO GALV.3" E ALT.3M SENDO CADA FL.FORMADA POR 4 TUBOS DE FERRO GALV.1.1/4"NA VERT.REFORCADO NA PARTE SUPERIOR E INFERIOR POR 2 BARRAS CHATAS 2"X3/8"NA HORIZONTAL E 1 BARRA CHATA 1"X1/8" INCLINADA,C/FECHADURA SOBREPOR FERRO CROMADO C/CILINDRO,INCL.FECHADURA E PINTURA.FORN.COLOC.</v>
      </c>
      <c r="C12837" s="749" t="s">
        <v>32809</v>
      </c>
      <c r="D12837" s="749" t="s">
        <v>32810</v>
      </c>
      <c r="E12837" s="749" t="s">
        <v>32811</v>
      </c>
      <c r="F12837" s="749" t="s">
        <v>32812</v>
      </c>
      <c r="G12837" s="749" t="s">
        <v>32813</v>
      </c>
      <c r="H12837" s="749" t="s">
        <v>32814</v>
      </c>
      <c r="I12837" s="749" t="s">
        <v>30</v>
      </c>
      <c r="J12837" s="749" t="n">
        <v>3428.21</v>
      </c>
    </row>
    <row collapsed="false" customFormat="false" customHeight="true" hidden="true" ht="12.75" outlineLevel="0" r="12838">
      <c r="A12838" s="749" t="s">
        <v>32816</v>
      </c>
      <c r="B12838" s="749" t="str">
        <f aca="false">C12838&amp;D12838&amp;E12838&amp;F12838&amp;G12838&amp;H12838</f>
        <v>PORTAO EM ESTRUTURA DE TUBOS DE FERRO GALVANIZADO DE 1" E 1.1/2",COM DUAS FOLHAS DE ABRIR, FECHAMENTO EM CHAPA DE FERROGALVANIZADO Nº16,EXCLUSIVE FECHADURA.FORNECIMENTO E COLOCACAO</v>
      </c>
      <c r="C12838" s="749" t="s">
        <v>32804</v>
      </c>
      <c r="D12838" s="749" t="s">
        <v>32817</v>
      </c>
      <c r="E12838" s="749" t="s">
        <v>32818</v>
      </c>
      <c r="F12838" s="749" t="s">
        <v>11365</v>
      </c>
      <c r="I12838" s="749" t="s">
        <v>52</v>
      </c>
      <c r="J12838" s="749" t="n">
        <v>656.05</v>
      </c>
    </row>
    <row collapsed="false" customFormat="false" customHeight="true" hidden="true" ht="12.75" outlineLevel="0" r="12839">
      <c r="A12839" s="749" t="s">
        <v>32819</v>
      </c>
      <c r="B12839" s="749" t="str">
        <f aca="false">C12839&amp;D12839&amp;E12839&amp;F12839&amp;G12839&amp;H12839</f>
        <v>PORTAO EM ESTRUTURA DE TUBOS DE FERRO GALVANIZADO DE 1" E 1.1/2",COM DUAS FOLHAS DE ABRIR, FECHAMENTO EM CHAPA DE FERROGALVANIZADO Nº16,EXCLUSIVE FECHADURA.FORNECIMENTO E COLOCACAO</v>
      </c>
      <c r="C12839" s="749" t="s">
        <v>32804</v>
      </c>
      <c r="D12839" s="749" t="s">
        <v>32817</v>
      </c>
      <c r="E12839" s="749" t="s">
        <v>32818</v>
      </c>
      <c r="F12839" s="749" t="s">
        <v>11365</v>
      </c>
      <c r="I12839" s="749" t="s">
        <v>52</v>
      </c>
      <c r="J12839" s="749" t="n">
        <v>623.98</v>
      </c>
    </row>
    <row collapsed="false" customFormat="false" customHeight="true" hidden="true" ht="12.75" outlineLevel="0" r="12840">
      <c r="A12840" s="749" t="s">
        <v>32820</v>
      </c>
      <c r="B12840" s="749" t="str">
        <f aca="false">C12840&amp;D12840&amp;E12840&amp;F12840&amp;G12840&amp;H12840</f>
        <v>PORTAO DE FERRO,EM DUAS FOLHAS,MEDINDO 2,10X1,60M CADA UMA,EM BARRAS VERTICAIS EM ACO REDONDO DE 1/2",ESPACADOS DE 15CM,CONTORNO EM BARRA CHATA DE 2"X5/8",INCLUSIVE FECHADURA E PINTURA.FORNECIMENTO E COLOCACAO</v>
      </c>
      <c r="C12840" s="749" t="s">
        <v>32821</v>
      </c>
      <c r="D12840" s="749" t="s">
        <v>32822</v>
      </c>
      <c r="E12840" s="749" t="s">
        <v>32823</v>
      </c>
      <c r="F12840" s="749" t="s">
        <v>32824</v>
      </c>
      <c r="I12840" s="749" t="s">
        <v>30</v>
      </c>
      <c r="J12840" s="749" t="n">
        <v>1285.79</v>
      </c>
    </row>
    <row collapsed="false" customFormat="false" customHeight="true" hidden="true" ht="12.75" outlineLevel="0" r="12841">
      <c r="A12841" s="749" t="s">
        <v>32825</v>
      </c>
      <c r="B12841" s="749" t="str">
        <f aca="false">C12841&amp;D12841&amp;E12841&amp;F12841&amp;G12841&amp;H12841</f>
        <v>PORTAO DE FERRO,EM DUAS FOLHAS,MEDINDO 2,10X1,60M CADA UMA,EM BARRAS VERTICAIS EM ACO REDONDO DE 1/2",ESPACADOS DE 15CM,CONTORNO EM BARRA CHATA DE 2"X5/8",INCLUSIVE FECHADURA E PINTURA.FORNECIMENTO E COLOCACAO</v>
      </c>
      <c r="C12841" s="749" t="s">
        <v>32821</v>
      </c>
      <c r="D12841" s="749" t="s">
        <v>32822</v>
      </c>
      <c r="E12841" s="749" t="s">
        <v>32823</v>
      </c>
      <c r="F12841" s="749" t="s">
        <v>32824</v>
      </c>
      <c r="I12841" s="749" t="s">
        <v>30</v>
      </c>
      <c r="J12841" s="749" t="n">
        <v>1197.76</v>
      </c>
    </row>
    <row collapsed="false" customFormat="false" customHeight="true" hidden="true" ht="12.75" outlineLevel="0" r="12842">
      <c r="A12842" s="749" t="s">
        <v>32826</v>
      </c>
      <c r="B12842" s="749" t="str">
        <f aca="false">C12842&amp;D12842&amp;E12842&amp;F12842&amp;G12842&amp;H12842</f>
        <v>PORTAO DE FERRO,EM DUAS FOLHAS,MEDINDO 2,27X2,20M,CADA UMA,EM BARRAS VERTICAIS EM ACO REDONDO DE 3/4",ESPACAMENTO ENTREEIXOS DE 0,12M,CONTORNO EM BARRA ACO DE 2"X1/2",INCLUSIVE FECHADURA E PINTURA.FORNECIMENTO E COLOCACAO</v>
      </c>
      <c r="C12842" s="749" t="s">
        <v>32827</v>
      </c>
      <c r="D12842" s="749" t="s">
        <v>32828</v>
      </c>
      <c r="E12842" s="749" t="s">
        <v>32829</v>
      </c>
      <c r="F12842" s="749" t="s">
        <v>32830</v>
      </c>
      <c r="I12842" s="749" t="s">
        <v>30</v>
      </c>
      <c r="J12842" s="749" t="n">
        <v>1681.74</v>
      </c>
    </row>
    <row collapsed="false" customFormat="false" customHeight="true" hidden="true" ht="12.75" outlineLevel="0" r="12843">
      <c r="A12843" s="749" t="s">
        <v>32831</v>
      </c>
      <c r="B12843" s="749" t="str">
        <f aca="false">C12843&amp;D12843&amp;E12843&amp;F12843&amp;G12843&amp;H12843</f>
        <v>PORTAO DE FERRO,EM DUAS FOLHAS,MEDINDO 2,27X2,20M,CADA UMA,EM BARRAS VERTICAIS EM ACO REDONDO DE 3/4",ESPACAMENTO ENTREEIXOS DE 0,12M,CONTORNO EM BARRA ACO DE 2"X1/2",INCLUSIVE FECHADURA E PINTURA.FORNECIMENTO E COLOCACAO</v>
      </c>
      <c r="C12843" s="749" t="s">
        <v>32827</v>
      </c>
      <c r="D12843" s="749" t="s">
        <v>32828</v>
      </c>
      <c r="E12843" s="749" t="s">
        <v>32829</v>
      </c>
      <c r="F12843" s="749" t="s">
        <v>32830</v>
      </c>
      <c r="I12843" s="749" t="s">
        <v>30</v>
      </c>
      <c r="J12843" s="749" t="n">
        <v>1583.64</v>
      </c>
    </row>
    <row collapsed="false" customFormat="false" customHeight="true" hidden="true" ht="12.75" outlineLevel="0" r="12844">
      <c r="A12844" s="749" t="s">
        <v>32832</v>
      </c>
      <c r="B12844" s="749" t="str">
        <f aca="false">C12844&amp;D12844&amp;E12844&amp;F12844&amp;G12844&amp;H12844</f>
        <v>PORTAO DE FERRO,MEDINDO 2,00X2,90M,SENDO 1M FIXO E 1M MOVEL,EM BARRAS VERTICAIS DE FERRO COM DIAMETRO DE 3/4",COM ESPACAMENTO ENTRE EIXOS DE 0,12M,CONTORNO EM BARRAS DE 2"X1/2",INCLUSIVE FECHADURA E PINTURA.FORNECIMENTO E COLOCACAO</v>
      </c>
      <c r="C12844" s="749" t="s">
        <v>32833</v>
      </c>
      <c r="D12844" s="749" t="s">
        <v>32834</v>
      </c>
      <c r="E12844" s="749" t="s">
        <v>32835</v>
      </c>
      <c r="F12844" s="749" t="s">
        <v>32836</v>
      </c>
      <c r="I12844" s="749" t="s">
        <v>30</v>
      </c>
      <c r="J12844" s="749" t="n">
        <v>1690.64</v>
      </c>
    </row>
    <row collapsed="false" customFormat="false" customHeight="true" hidden="true" ht="12.75" outlineLevel="0" r="12845">
      <c r="A12845" s="749" t="s">
        <v>32837</v>
      </c>
      <c r="B12845" s="749" t="str">
        <f aca="false">C12845&amp;D12845&amp;E12845&amp;F12845&amp;G12845&amp;H12845</f>
        <v>PORTAO DE FERRO,MEDINDO 2,00X2,90M,SENDO 1M FIXO E 1M MOVEL,EM BARRAS VERTICAIS DE FERRO COM DIAMETRO DE 3/4",COM ESPACAMENTO ENTRE EIXOS DE 0,12M,CONTORNO EM BARRAS DE 2"X1/2",INCLUSIVE FECHADURA E PINTURA.FORNECIMENTO E COLOCACAO</v>
      </c>
      <c r="C12845" s="749" t="s">
        <v>32833</v>
      </c>
      <c r="D12845" s="749" t="s">
        <v>32834</v>
      </c>
      <c r="E12845" s="749" t="s">
        <v>32835</v>
      </c>
      <c r="F12845" s="749" t="s">
        <v>32836</v>
      </c>
      <c r="I12845" s="749" t="s">
        <v>30</v>
      </c>
      <c r="J12845" s="749" t="n">
        <v>1587.8</v>
      </c>
    </row>
    <row collapsed="false" customFormat="false" customHeight="true" hidden="true" ht="12.75" outlineLevel="0" r="12846">
      <c r="A12846" s="749" t="s">
        <v>32838</v>
      </c>
      <c r="B12846" s="749" t="str">
        <f aca="false">C12846&amp;D12846&amp;E12846&amp;F12846&amp;G12846&amp;H12846</f>
        <v>PORTAO DE FERRO EM DUAS FOLHAS,MEDINDO 2,27X3,00M,EM BARRASVERTICAIS EM ACO COM DIAMETRO DE 3/4", ESPACAMENTO ENTRE EIXOS DE 0,12M,CONTORNO EM BARRA CHATA DE ACO DE 2"X1/2",INCLUSIVE FECHADURA E PINTURA.FORNECIMENTO E COLOCACAO</v>
      </c>
      <c r="C12846" s="749" t="s">
        <v>32839</v>
      </c>
      <c r="D12846" s="749" t="s">
        <v>32840</v>
      </c>
      <c r="E12846" s="749" t="s">
        <v>32841</v>
      </c>
      <c r="F12846" s="749" t="s">
        <v>32842</v>
      </c>
      <c r="I12846" s="749" t="s">
        <v>30</v>
      </c>
      <c r="J12846" s="749" t="n">
        <v>2178.24</v>
      </c>
    </row>
    <row collapsed="false" customFormat="false" customHeight="true" hidden="true" ht="12.75" outlineLevel="0" r="12847">
      <c r="A12847" s="749" t="s">
        <v>32843</v>
      </c>
      <c r="B12847" s="749" t="str">
        <f aca="false">C12847&amp;D12847&amp;E12847&amp;F12847&amp;G12847&amp;H12847</f>
        <v>PORTAO DE FERRO EM DUAS FOLHAS,MEDINDO 2,27X3,00M,EM BARRASVERTICAIS EM ACO COM DIAMETRO DE 3/4", ESPACAMENTO ENTRE EIXOS DE 0,12M,CONTORNO EM BARRA CHATA DE ACO DE 2"X1/2",INCLUSIVE FECHADURA E PINTURA.FORNECIMENTO E COLOCACAO</v>
      </c>
      <c r="C12847" s="749" t="s">
        <v>32839</v>
      </c>
      <c r="D12847" s="749" t="s">
        <v>32840</v>
      </c>
      <c r="E12847" s="749" t="s">
        <v>32841</v>
      </c>
      <c r="F12847" s="749" t="s">
        <v>32842</v>
      </c>
      <c r="I12847" s="749" t="s">
        <v>30</v>
      </c>
      <c r="J12847" s="749" t="n">
        <v>2060.19</v>
      </c>
    </row>
    <row collapsed="false" customFormat="false" customHeight="true" hidden="true" ht="12.75" outlineLevel="0" r="12848">
      <c r="A12848" s="749" t="s">
        <v>32844</v>
      </c>
      <c r="B12848" s="749" t="str">
        <f aca="false">C12848&amp;D12848&amp;E12848&amp;F12848&amp;G12848&amp;H12848</f>
        <v>PORTAO EM DUAS FOLHAS,MEDINDO 3,00X1,20M,CONSTITUINDO-SE DEDOIS QUADROS COM DOIS TRAVAMENTOS HORIZONTAIS EM TUBO DE FERRO GALVANIZADO DE 4",FIXADOS EM MONTANTES DO MESMO MATERIAL,EXCLUSIVE FECHADURA E PINTURA.FORNECIMENTO E COLOCACAO</v>
      </c>
      <c r="C12848" s="749" t="s">
        <v>32845</v>
      </c>
      <c r="D12848" s="749" t="s">
        <v>32846</v>
      </c>
      <c r="E12848" s="749" t="s">
        <v>32847</v>
      </c>
      <c r="F12848" s="749" t="s">
        <v>32848</v>
      </c>
      <c r="I12848" s="749" t="s">
        <v>30</v>
      </c>
      <c r="J12848" s="749" t="n">
        <v>2982.65</v>
      </c>
    </row>
    <row collapsed="false" customFormat="false" customHeight="true" hidden="true" ht="12.75" outlineLevel="0" r="12849">
      <c r="A12849" s="749" t="s">
        <v>32849</v>
      </c>
      <c r="B12849" s="749" t="str">
        <f aca="false">C12849&amp;D12849&amp;E12849&amp;F12849&amp;G12849&amp;H12849</f>
        <v>PORTAO EM DUAS FOLHAS,MEDINDO 3,00X1,20M,CONSTITUINDO-SE DEDOIS QUADROS COM DOIS TRAVAMENTOS HORIZONTAIS EM TUBO DE FERRO GALVANIZADO DE 4",FIXADOS EM MONTANTES DO MESMO MATERIAL,EXCLUSIVE FECHADURA E PINTURA.FORNECIMENTO E COLOCACAO</v>
      </c>
      <c r="C12849" s="749" t="s">
        <v>32845</v>
      </c>
      <c r="D12849" s="749" t="s">
        <v>32846</v>
      </c>
      <c r="E12849" s="749" t="s">
        <v>32847</v>
      </c>
      <c r="F12849" s="749" t="s">
        <v>32848</v>
      </c>
      <c r="I12849" s="749" t="s">
        <v>30</v>
      </c>
      <c r="J12849" s="749" t="n">
        <v>2871.64</v>
      </c>
    </row>
    <row collapsed="false" customFormat="false" customHeight="true" hidden="true" ht="12.75" outlineLevel="0" r="12850">
      <c r="A12850" s="749" t="s">
        <v>32850</v>
      </c>
      <c r="B12850" s="749" t="str">
        <f aca="false">C12850&amp;D12850&amp;E12850&amp;F12850&amp;G12850&amp;H12850</f>
        <v>PORTAO DE FERRO,MEDINDO 4,00X3,30M,CONSTRUIDOS EM TUBOS DE FERRO GALVANIZADO COM COSTURA DE 2.1/2",ESPACADOS A CADA 13CM(ESPACO LIVRE),2 FOLHAS CONTENDO 2 DIAGONAIS DE BARRA CHATADE 2"X1/4",TERMINADOS NA PARTE SUPERIOR E INFERIOR POR BARRA CHATA DE 3"X1/4",EXCLUSIVE FECHADURA.FORNECIMENTO E COLOCACAO</v>
      </c>
      <c r="C12850" s="749" t="s">
        <v>32851</v>
      </c>
      <c r="D12850" s="749" t="s">
        <v>32852</v>
      </c>
      <c r="E12850" s="749" t="s">
        <v>32853</v>
      </c>
      <c r="F12850" s="749" t="s">
        <v>32854</v>
      </c>
      <c r="G12850" s="749" t="s">
        <v>32855</v>
      </c>
      <c r="H12850" s="749" t="s">
        <v>7901</v>
      </c>
      <c r="I12850" s="749" t="s">
        <v>52</v>
      </c>
      <c r="J12850" s="749" t="n">
        <v>535.19</v>
      </c>
    </row>
    <row collapsed="false" customFormat="false" customHeight="true" hidden="true" ht="12.75" outlineLevel="0" r="12851">
      <c r="A12851" s="749" t="s">
        <v>32856</v>
      </c>
      <c r="B12851" s="749" t="str">
        <f aca="false">C12851&amp;D12851&amp;E12851&amp;F12851&amp;G12851&amp;H12851</f>
        <v>PORTAO DE FERRO,MEDINDO 4,00X3,30M,CONSTRUIDOS EM TUBOS DE FERRO GALVANIZADO COM COSTURA DE 2.1/2",ESPACADOS A CADA 13CM(ESPACO LIVRE),2 FOLHAS CONTENDO 2 DIAGONAIS DE BARRA CHATADE 2"X1/4",TERMINADOS NA PARTE SUPERIOR E INFERIOR POR BARRA CHATA DE 3"X1/4",EXCLUSIVE FECHADURA.FORNECIMENTO E COLOCACAO</v>
      </c>
      <c r="C12851" s="749" t="s">
        <v>32851</v>
      </c>
      <c r="D12851" s="749" t="s">
        <v>32852</v>
      </c>
      <c r="E12851" s="749" t="s">
        <v>32853</v>
      </c>
      <c r="F12851" s="749" t="s">
        <v>32854</v>
      </c>
      <c r="G12851" s="749" t="s">
        <v>32855</v>
      </c>
      <c r="H12851" s="749" t="s">
        <v>7901</v>
      </c>
      <c r="I12851" s="749" t="s">
        <v>52</v>
      </c>
      <c r="J12851" s="749" t="n">
        <v>512.99</v>
      </c>
    </row>
    <row collapsed="false" customFormat="false" customHeight="true" hidden="true" ht="12.75" outlineLevel="0" r="12852">
      <c r="A12852" s="749" t="s">
        <v>32857</v>
      </c>
      <c r="B12852" s="749" t="str">
        <f aca="false">C12852&amp;D12852&amp;E12852&amp;F12852&amp;G12852&amp;H12852</f>
        <v>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v>
      </c>
      <c r="C12852" s="749" t="s">
        <v>32858</v>
      </c>
      <c r="D12852" s="749" t="s">
        <v>32859</v>
      </c>
      <c r="E12852" s="749" t="s">
        <v>32860</v>
      </c>
      <c r="F12852" s="749" t="s">
        <v>32861</v>
      </c>
      <c r="G12852" s="749" t="s">
        <v>32862</v>
      </c>
      <c r="H12852" s="749" t="s">
        <v>32863</v>
      </c>
      <c r="I12852" s="749" t="s">
        <v>30</v>
      </c>
      <c r="J12852" s="749" t="n">
        <v>4956.25</v>
      </c>
    </row>
    <row collapsed="false" customFormat="false" customHeight="true" hidden="true" ht="12.75" outlineLevel="0" r="12853">
      <c r="A12853" s="749" t="s">
        <v>32864</v>
      </c>
      <c r="B12853" s="749" t="str">
        <f aca="false">C12853&amp;D12853&amp;E12853&amp;F12853&amp;G12853&amp;H12853</f>
        <v>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v>
      </c>
      <c r="C12853" s="749" t="s">
        <v>32858</v>
      </c>
      <c r="D12853" s="749" t="s">
        <v>32859</v>
      </c>
      <c r="E12853" s="749" t="s">
        <v>32860</v>
      </c>
      <c r="F12853" s="749" t="s">
        <v>32861</v>
      </c>
      <c r="G12853" s="749" t="s">
        <v>32862</v>
      </c>
      <c r="H12853" s="749" t="s">
        <v>32863</v>
      </c>
      <c r="I12853" s="749" t="s">
        <v>30</v>
      </c>
      <c r="J12853" s="749" t="n">
        <v>4764.32</v>
      </c>
    </row>
    <row collapsed="false" customFormat="false" customHeight="true" hidden="true" ht="12.75" outlineLevel="0" r="12854">
      <c r="A12854" s="749" t="s">
        <v>32865</v>
      </c>
      <c r="B12854" s="749" t="str">
        <f aca="false">C12854&amp;D12854&amp;E12854&amp;F12854&amp;G12854&amp;H12854</f>
        <v>PORTAO FERRO,MED.5,87X2,08M,C/2 FLS.FIXAS 1,10X1,98M CADA,FORMADAS QUADRO FERRO GALV.2",2 VERT.E 4 HORIZ.,7 BARRAS VERT.E 2 INCLINADAS 1"X1/4" E 2 FLS.ABRIR 1,61X1,98M CADA,FOMADAS QUADRO FERRO GALV.2",2 VERT.E 4 HORIZ.E 14 BARRAS VERT.E 2INCLINADAS 1"X1/4",C/4 MONTANTES FERRO GALV.3" C/ENCH.CONCR.E CHUMB.CINTA CONCR.EXCL.ESTA,INCL.FECH.E PINT.FORN.COLOC.</v>
      </c>
      <c r="C12854" s="749" t="s">
        <v>32866</v>
      </c>
      <c r="D12854" s="749" t="s">
        <v>32867</v>
      </c>
      <c r="E12854" s="749" t="s">
        <v>32868</v>
      </c>
      <c r="F12854" s="749" t="s">
        <v>32869</v>
      </c>
      <c r="G12854" s="749" t="s">
        <v>32870</v>
      </c>
      <c r="H12854" s="749" t="s">
        <v>32871</v>
      </c>
      <c r="I12854" s="749" t="s">
        <v>30</v>
      </c>
      <c r="J12854" s="749" t="n">
        <v>4521.28</v>
      </c>
    </row>
    <row collapsed="false" customFormat="false" customHeight="true" hidden="true" ht="12.75" outlineLevel="0" r="12855">
      <c r="A12855" s="749" t="s">
        <v>32872</v>
      </c>
      <c r="B12855" s="749" t="str">
        <f aca="false">C12855&amp;D12855&amp;E12855&amp;F12855&amp;G12855&amp;H12855</f>
        <v>PORTAO FERRO,MED.5,87X2,08M,C/2 FLS.FIXAS 1,10X1,98M CADA,FORMADAS QUADRO FERRO GALV.2",2 VERT.E 4 HORIZ.,7 BARRAS VERT.E 2 INCLINADAS 1"X1/4" E 2 FLS.ABRIR 1,61X1,98M CADA,FOMADAS QUADRO FERRO GALV.2",2 VERT.E 4 HORIZ.E 14 BARRAS VERT.E 2INCLINADAS 1"X1/4",C/4 MONTANTES FERRO GALV.3" C/ENCH.CONCR.E CHUMB.CINTA CONCR.EXCL.ESTA,INCL.FECH.E PINT.FORN.COLOC.</v>
      </c>
      <c r="C12855" s="749" t="s">
        <v>32866</v>
      </c>
      <c r="D12855" s="749" t="s">
        <v>32867</v>
      </c>
      <c r="E12855" s="749" t="s">
        <v>32868</v>
      </c>
      <c r="F12855" s="749" t="s">
        <v>32869</v>
      </c>
      <c r="G12855" s="749" t="s">
        <v>32870</v>
      </c>
      <c r="H12855" s="749" t="s">
        <v>32871</v>
      </c>
      <c r="I12855" s="749" t="s">
        <v>30</v>
      </c>
      <c r="J12855" s="749" t="n">
        <v>4466.12</v>
      </c>
    </row>
    <row collapsed="false" customFormat="false" customHeight="true" hidden="true" ht="12.75" outlineLevel="0" r="12856">
      <c r="A12856" s="749" t="s">
        <v>32873</v>
      </c>
      <c r="B12856" s="749" t="str">
        <f aca="false">C12856&amp;D12856&amp;E12856&amp;F12856&amp;G12856&amp;H12856</f>
        <v>BASCULANTE DE FERRO DE 0,50X0,30M EM CANTONEIRA DE 3/4"X1/8",COM UMA BASCULA EM CANTONEIRA DE 5/8"X1/8",COM ALAVANCA DECOMANDO COM PUNHO CROMADO.FORNECIMENTO E COLOCACAO</v>
      </c>
      <c r="C12856" s="749" t="s">
        <v>32874</v>
      </c>
      <c r="D12856" s="749" t="s">
        <v>32875</v>
      </c>
      <c r="E12856" s="749" t="s">
        <v>32876</v>
      </c>
      <c r="I12856" s="749" t="s">
        <v>30</v>
      </c>
      <c r="J12856" s="749" t="n">
        <v>442.99</v>
      </c>
    </row>
    <row collapsed="false" customFormat="false" customHeight="true" hidden="true" ht="12.75" outlineLevel="0" r="12857">
      <c r="A12857" s="749" t="s">
        <v>32877</v>
      </c>
      <c r="B12857" s="749" t="str">
        <f aca="false">C12857&amp;D12857&amp;E12857&amp;F12857&amp;G12857&amp;H12857</f>
        <v>BASCULANTE DE FERRO DE 0,50X0,30M EM CANTONEIRA DE 3/4"X1/8",COM UMA BASCULA EM CANTONEIRA DE 5/8"X1/8",COM ALAVANCA DECOMANDO COM PUNHO CROMADO.FORNECIMENTO E COLOCACAO</v>
      </c>
      <c r="C12857" s="749" t="s">
        <v>32874</v>
      </c>
      <c r="D12857" s="749" t="s">
        <v>32875</v>
      </c>
      <c r="E12857" s="749" t="s">
        <v>32876</v>
      </c>
      <c r="I12857" s="749" t="s">
        <v>30</v>
      </c>
      <c r="J12857" s="749" t="n">
        <v>388.72</v>
      </c>
    </row>
    <row collapsed="false" customFormat="false" customHeight="true" hidden="true" ht="12.75" outlineLevel="0" r="12858">
      <c r="A12858" s="749" t="s">
        <v>32878</v>
      </c>
      <c r="B12858" s="749" t="str">
        <f aca="false">C12858&amp;D12858&amp;E12858&amp;F12858&amp;G12858&amp;H12858</f>
        <v>BASCULANTE DE FERRO DE 0,50X0,50M EM CANTONEIRA DE 3/4"X1/8",COM UMA BASCULA EM CANTONEIRA DE 5/8"X1/8",COM ALAVANCA DECOMANDO COM PUNHO CROMADO.FORNECIMENTO E COLOCACAO</v>
      </c>
      <c r="C12858" s="749" t="s">
        <v>32879</v>
      </c>
      <c r="D12858" s="749" t="s">
        <v>32875</v>
      </c>
      <c r="E12858" s="749" t="s">
        <v>32876</v>
      </c>
      <c r="I12858" s="749" t="s">
        <v>30</v>
      </c>
      <c r="J12858" s="749" t="n">
        <v>494.26</v>
      </c>
    </row>
    <row collapsed="false" customFormat="false" customHeight="true" hidden="true" ht="12.75" outlineLevel="0" r="12859">
      <c r="A12859" s="749" t="s">
        <v>32880</v>
      </c>
      <c r="B12859" s="749" t="str">
        <f aca="false">C12859&amp;D12859&amp;E12859&amp;F12859&amp;G12859&amp;H12859</f>
        <v>BASCULANTE DE FERRO DE 0,50X0,50M EM CANTONEIRA DE 3/4"X1/8",COM UMA BASCULA EM CANTONEIRA DE 5/8"X1/8",COM ALAVANCA DECOMANDO COM PUNHO CROMADO.FORNECIMENTO E COLOCACAO</v>
      </c>
      <c r="C12859" s="749" t="s">
        <v>32879</v>
      </c>
      <c r="D12859" s="749" t="s">
        <v>32875</v>
      </c>
      <c r="E12859" s="749" t="s">
        <v>32876</v>
      </c>
      <c r="I12859" s="749" t="s">
        <v>30</v>
      </c>
      <c r="J12859" s="749" t="n">
        <v>435.06</v>
      </c>
    </row>
    <row collapsed="false" customFormat="false" customHeight="true" hidden="true" ht="12.75" outlineLevel="0" r="12860">
      <c r="A12860" s="749" t="s">
        <v>32881</v>
      </c>
      <c r="B12860" s="749" t="str">
        <f aca="false">C12860&amp;D12860&amp;E12860&amp;F12860&amp;G12860&amp;H12860</f>
        <v>BASCULANTE DE FERRO EM CAIXILHO DE CANTONEIRA DE 7/8" OU 3/4", PARA AREA MAIOR QUE 0,50M2 E MENOR QUE 3,75M2,EM UM, DOIS OU TRES MODULOS, BASCULAS DE CANTONEIRA DE 3/4" OU 5/8",ALAVANCA COM PUNHO CROMADO.FORNECIMENTO E COLOCACAO</v>
      </c>
      <c r="C12860" s="749" t="s">
        <v>32882</v>
      </c>
      <c r="D12860" s="749" t="s">
        <v>32883</v>
      </c>
      <c r="E12860" s="749" t="s">
        <v>32884</v>
      </c>
      <c r="F12860" s="749" t="s">
        <v>32885</v>
      </c>
      <c r="I12860" s="749" t="s">
        <v>52</v>
      </c>
      <c r="J12860" s="749" t="n">
        <v>460.58</v>
      </c>
    </row>
    <row collapsed="false" customFormat="false" customHeight="true" hidden="true" ht="12.75" outlineLevel="0" r="12861">
      <c r="A12861" s="749" t="s">
        <v>32886</v>
      </c>
      <c r="B12861" s="749" t="str">
        <f aca="false">C12861&amp;D12861&amp;E12861&amp;F12861&amp;G12861&amp;H12861</f>
        <v>BASCULANTE DE FERRO EM CAIXILHO DE CANTONEIRA DE 7/8" OU 3/4", PARA AREA MAIOR QUE 0,50M2 E MENOR QUE 3,75M2,EM UM, DOIS OU TRES MODULOS, BASCULAS DE CANTONEIRA DE 3/4" OU 5/8",ALAVANCA COM PUNHO CROMADO.FORNECIMENTO E COLOCACAO</v>
      </c>
      <c r="C12861" s="749" t="s">
        <v>32882</v>
      </c>
      <c r="D12861" s="749" t="s">
        <v>32883</v>
      </c>
      <c r="E12861" s="749" t="s">
        <v>32884</v>
      </c>
      <c r="F12861" s="749" t="s">
        <v>32885</v>
      </c>
      <c r="I12861" s="749" t="s">
        <v>52</v>
      </c>
      <c r="J12861" s="749" t="n">
        <v>417.16</v>
      </c>
    </row>
    <row collapsed="false" customFormat="false" customHeight="true" hidden="true" ht="12.75" outlineLevel="0" r="12862">
      <c r="A12862" s="749" t="s">
        <v>32887</v>
      </c>
      <c r="B12862" s="749" t="str">
        <f aca="false">C12862&amp;D12862&amp;E12862&amp;F12862&amp;G12862&amp;H12862</f>
        <v>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v>
      </c>
      <c r="C12862" s="749" t="s">
        <v>32888</v>
      </c>
      <c r="D12862" s="749" t="s">
        <v>32889</v>
      </c>
      <c r="E12862" s="749" t="s">
        <v>32890</v>
      </c>
      <c r="F12862" s="749" t="s">
        <v>32891</v>
      </c>
      <c r="G12862" s="749" t="s">
        <v>32892</v>
      </c>
      <c r="H12862" s="749" t="s">
        <v>32893</v>
      </c>
      <c r="I12862" s="749" t="s">
        <v>52</v>
      </c>
      <c r="J12862" s="749" t="n">
        <v>831.69</v>
      </c>
    </row>
    <row collapsed="false" customFormat="false" customHeight="true" hidden="true" ht="12.75" outlineLevel="0" r="12863">
      <c r="A12863" s="749" t="s">
        <v>32894</v>
      </c>
      <c r="B12863" s="749" t="str">
        <f aca="false">C12863&amp;D12863&amp;E12863&amp;F12863&amp;G12863&amp;H12863</f>
        <v>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v>
      </c>
      <c r="C12863" s="749" t="s">
        <v>32888</v>
      </c>
      <c r="D12863" s="749" t="s">
        <v>32889</v>
      </c>
      <c r="E12863" s="749" t="s">
        <v>32890</v>
      </c>
      <c r="F12863" s="749" t="s">
        <v>32891</v>
      </c>
      <c r="G12863" s="749" t="s">
        <v>32892</v>
      </c>
      <c r="H12863" s="749" t="s">
        <v>32893</v>
      </c>
      <c r="I12863" s="749" t="s">
        <v>52</v>
      </c>
      <c r="J12863" s="749" t="n">
        <v>809.6</v>
      </c>
    </row>
    <row collapsed="false" customFormat="false" customHeight="true" hidden="true" ht="12.75" outlineLevel="0" r="12864">
      <c r="A12864" s="749" t="s">
        <v>32895</v>
      </c>
      <c r="B12864" s="749" t="str">
        <f aca="false">C12864&amp;D12864&amp;E12864&amp;F12864&amp;G12864&amp;H12864</f>
        <v>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v>
      </c>
      <c r="C12864" s="749" t="s">
        <v>32896</v>
      </c>
      <c r="D12864" s="749" t="s">
        <v>32897</v>
      </c>
      <c r="E12864" s="749" t="s">
        <v>32898</v>
      </c>
      <c r="F12864" s="749" t="s">
        <v>32899</v>
      </c>
      <c r="G12864" s="749" t="s">
        <v>32900</v>
      </c>
      <c r="H12864" s="749" t="s">
        <v>32901</v>
      </c>
      <c r="I12864" s="749" t="s">
        <v>52</v>
      </c>
      <c r="J12864" s="749" t="n">
        <v>533.16</v>
      </c>
    </row>
    <row collapsed="false" customFormat="false" customHeight="true" hidden="true" ht="12.75" outlineLevel="0" r="12865">
      <c r="A12865" s="749" t="s">
        <v>32902</v>
      </c>
      <c r="B12865" s="749" t="str">
        <f aca="false">C12865&amp;D12865&amp;E12865&amp;F12865&amp;G12865&amp;H12865</f>
        <v>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v>
      </c>
      <c r="C12865" s="749" t="s">
        <v>32896</v>
      </c>
      <c r="D12865" s="749" t="s">
        <v>32897</v>
      </c>
      <c r="E12865" s="749" t="s">
        <v>32898</v>
      </c>
      <c r="F12865" s="749" t="s">
        <v>32899</v>
      </c>
      <c r="G12865" s="749" t="s">
        <v>32900</v>
      </c>
      <c r="H12865" s="749" t="s">
        <v>32901</v>
      </c>
      <c r="I12865" s="749" t="s">
        <v>52</v>
      </c>
      <c r="J12865" s="749" t="n">
        <v>478.56</v>
      </c>
    </row>
    <row collapsed="false" customFormat="false" customHeight="true" hidden="true" ht="12.75" outlineLevel="0" r="12866">
      <c r="A12866" s="749" t="s">
        <v>32903</v>
      </c>
      <c r="B12866" s="749" t="str">
        <f aca="false">C12866&amp;D12866&amp;E12866&amp;F12866&amp;G12866&amp;H12866</f>
        <v>GRADE EM TUBO DE FERRO GALVANIZADO DE 4" EM MODULOS DE(3,00X1,20)M,CONSTITUINDO-SE CADA MODULO POR 2 MONTANTES DE 1,20MDE ALTURA E 2 TRAVAMENTOS HORIZONTAIS COM 3M.FORNECIMENTO ECOLOCACAO</v>
      </c>
      <c r="C12866" s="749" t="s">
        <v>32904</v>
      </c>
      <c r="D12866" s="749" t="s">
        <v>32905</v>
      </c>
      <c r="E12866" s="749" t="s">
        <v>32906</v>
      </c>
      <c r="F12866" s="749" t="s">
        <v>14924</v>
      </c>
      <c r="I12866" s="749" t="s">
        <v>30</v>
      </c>
      <c r="J12866" s="749" t="n">
        <v>916.31</v>
      </c>
    </row>
    <row collapsed="false" customFormat="false" customHeight="true" hidden="true" ht="12.75" outlineLevel="0" r="12867">
      <c r="A12867" s="749" t="s">
        <v>32907</v>
      </c>
      <c r="B12867" s="749" t="str">
        <f aca="false">C12867&amp;D12867&amp;E12867&amp;F12867&amp;G12867&amp;H12867</f>
        <v>GRADE EM TUBO DE FERRO GALVANIZADO DE 4" EM MODULOS DE(3,00X1,20)M,CONSTITUINDO-SE CADA MODULO POR 2 MONTANTES DE 1,20MDE ALTURA E 2 TRAVAMENTOS HORIZONTAIS COM 3M.FORNECIMENTO ECOLOCACAO</v>
      </c>
      <c r="C12867" s="749" t="s">
        <v>32904</v>
      </c>
      <c r="D12867" s="749" t="s">
        <v>32905</v>
      </c>
      <c r="E12867" s="749" t="s">
        <v>32906</v>
      </c>
      <c r="F12867" s="749" t="s">
        <v>14924</v>
      </c>
      <c r="I12867" s="749" t="s">
        <v>30</v>
      </c>
      <c r="J12867" s="749" t="n">
        <v>901.51</v>
      </c>
    </row>
    <row collapsed="false" customFormat="false" customHeight="true" hidden="true" ht="12.75" outlineLevel="0" r="12868">
      <c r="A12868" s="749" t="s">
        <v>32908</v>
      </c>
      <c r="B12868" s="749" t="str">
        <f aca="false">C12868&amp;D12868&amp;E12868&amp;F12868&amp;G12868&amp;H12868</f>
        <v>GRADE PANTOGRAFICA DE FERRO PARA JANELAS OU PORTAS,EM PERFIS"U" DE 3/4",COM ALTURA ATE 2,20M,CORRENDO SOBRE CANALETAS EGUIAS,COM FECHO PARA COLOCACAO DE CADEADO,EXCLUSIVE ESTE.FORNECIMENTO E COLOCACAO</v>
      </c>
      <c r="C12868" s="749" t="s">
        <v>32909</v>
      </c>
      <c r="D12868" s="749" t="s">
        <v>32910</v>
      </c>
      <c r="E12868" s="749" t="s">
        <v>32911</v>
      </c>
      <c r="F12868" s="749" t="s">
        <v>14384</v>
      </c>
      <c r="I12868" s="749" t="s">
        <v>52</v>
      </c>
      <c r="J12868" s="749" t="n">
        <v>685.47</v>
      </c>
    </row>
    <row collapsed="false" customFormat="false" customHeight="true" hidden="true" ht="12.75" outlineLevel="0" r="12869">
      <c r="A12869" s="749" t="s">
        <v>32912</v>
      </c>
      <c r="B12869" s="749" t="str">
        <f aca="false">C12869&amp;D12869&amp;E12869&amp;F12869&amp;G12869&amp;H12869</f>
        <v>GRADE PANTOGRAFICA DE FERRO PARA JANELAS OU PORTAS,EM PERFIS"U" DE 3/4",COM ALTURA ATE 2,20M,CORRENDO SOBRE CANALETAS EGUIAS,COM FECHO PARA COLOCACAO DE CADEADO,EXCLUSIVE ESTE.FORNECIMENTO E COLOCACAO</v>
      </c>
      <c r="C12869" s="749" t="s">
        <v>32909</v>
      </c>
      <c r="D12869" s="749" t="s">
        <v>32910</v>
      </c>
      <c r="E12869" s="749" t="s">
        <v>32911</v>
      </c>
      <c r="F12869" s="749" t="s">
        <v>14384</v>
      </c>
      <c r="I12869" s="749" t="s">
        <v>52</v>
      </c>
      <c r="J12869" s="749" t="n">
        <v>618.62</v>
      </c>
    </row>
    <row collapsed="false" customFormat="false" customHeight="true" hidden="true" ht="12.75" outlineLevel="0" r="12870">
      <c r="A12870" s="749" t="s">
        <v>32913</v>
      </c>
      <c r="B12870" s="749" t="str">
        <f aca="false">C12870&amp;D12870&amp;E12870&amp;F12870&amp;G12870&amp;H12870</f>
        <v>GRADE DE FERRO COM MONTANTES DE BARRAS CHATAS DE  2"X3/8" ACADA 2,00M E BARRAS CHATAS DE 1.1/2"X3/8" A CADA 10CM, INTERCALADAS POR PEQUENAS BARRAS CHATAS DE 1.1/2"X3/8" A CADA 5CM,EXCLUSIVE BALDRAME DE CONCRETO.FORNECIMENTO E COLOCACAO</v>
      </c>
      <c r="C12870" s="749" t="s">
        <v>32914</v>
      </c>
      <c r="D12870" s="749" t="s">
        <v>32915</v>
      </c>
      <c r="E12870" s="749" t="s">
        <v>32916</v>
      </c>
      <c r="F12870" s="749" t="s">
        <v>32917</v>
      </c>
      <c r="I12870" s="749" t="s">
        <v>52</v>
      </c>
      <c r="J12870" s="749" t="n">
        <v>486.16</v>
      </c>
    </row>
    <row collapsed="false" customFormat="false" customHeight="true" hidden="true" ht="12.75" outlineLevel="0" r="12871">
      <c r="A12871" s="749" t="s">
        <v>32918</v>
      </c>
      <c r="B12871" s="749" t="str">
        <f aca="false">C12871&amp;D12871&amp;E12871&amp;F12871&amp;G12871&amp;H12871</f>
        <v>GRADE DE FERRO COM MONTANTES DE BARRAS CHATAS DE  2"X3/8" ACADA 2,00M E BARRAS CHATAS DE 1.1/2"X3/8" A CADA 10CM, INTERCALADAS POR PEQUENAS BARRAS CHATAS DE 1.1/2"X3/8" A CADA 5CM,EXCLUSIVE BALDRAME DE CONCRETO.FORNECIMENTO E COLOCACAO</v>
      </c>
      <c r="C12871" s="749" t="s">
        <v>32914</v>
      </c>
      <c r="D12871" s="749" t="s">
        <v>32915</v>
      </c>
      <c r="E12871" s="749" t="s">
        <v>32916</v>
      </c>
      <c r="F12871" s="749" t="s">
        <v>32917</v>
      </c>
      <c r="I12871" s="749" t="s">
        <v>52</v>
      </c>
      <c r="J12871" s="749" t="n">
        <v>452.12</v>
      </c>
    </row>
    <row collapsed="false" customFormat="false" customHeight="true" hidden="true" ht="12.75" outlineLevel="0" r="12872">
      <c r="A12872" s="749" t="s">
        <v>32919</v>
      </c>
      <c r="B12872" s="749" t="str">
        <f aca="false">C12872&amp;D12872&amp;E12872&amp;F12872&amp;G12872&amp;H12872</f>
        <v>GRADE DE FERRO FORMADA DE BARRAS VERTICAIS DE 1.1/2"X3/8",HORIZONTAIS DE 2"X3/8", COM MONTANTES DE 1.1/2"X1.1/2" A CADA2,00M,CONFORME PROJETO Nº6005/EMOP.FORNECIMENTO E COLOCACAO</v>
      </c>
      <c r="C12872" s="749" t="s">
        <v>32920</v>
      </c>
      <c r="D12872" s="749" t="s">
        <v>32921</v>
      </c>
      <c r="E12872" s="749" t="s">
        <v>32922</v>
      </c>
      <c r="I12872" s="749" t="s">
        <v>52</v>
      </c>
      <c r="J12872" s="749" t="n">
        <v>562.59</v>
      </c>
    </row>
    <row collapsed="false" customFormat="false" customHeight="true" hidden="true" ht="12.75" outlineLevel="0" r="12873">
      <c r="A12873" s="749" t="s">
        <v>32923</v>
      </c>
      <c r="B12873" s="749" t="str">
        <f aca="false">C12873&amp;D12873&amp;E12873&amp;F12873&amp;G12873&amp;H12873</f>
        <v>GRADE DE FERRO FORMADA DE BARRAS VERTICAIS DE 1.1/2"X3/8",HORIZONTAIS DE 2"X3/8", COM MONTANTES DE 1.1/2"X1.1/2" A CADA2,00M,CONFORME PROJETO Nº6005/EMOP.FORNECIMENTO E COLOCACAO</v>
      </c>
      <c r="C12873" s="749" t="s">
        <v>32920</v>
      </c>
      <c r="D12873" s="749" t="s">
        <v>32921</v>
      </c>
      <c r="E12873" s="749" t="s">
        <v>32922</v>
      </c>
      <c r="I12873" s="749" t="s">
        <v>52</v>
      </c>
      <c r="J12873" s="749" t="n">
        <v>523.12</v>
      </c>
    </row>
    <row collapsed="false" customFormat="false" customHeight="true" hidden="true" ht="12.75" outlineLevel="0" r="12874">
      <c r="A12874" s="749" t="s">
        <v>32924</v>
      </c>
      <c r="B12874" s="749" t="str">
        <f aca="false">C12874&amp;D12874&amp;E12874&amp;F12874&amp;G12874&amp;H12874</f>
        <v>GRADE DE FERRO ARTICULADA PARA PROTECAO DE ESCADA,EXECUTADAEM VERGALHOES DE 3/8" E CONTORNO EM CANTONEIRA DE 1".FORNECIMENTO E COLOCACAO</v>
      </c>
      <c r="C12874" s="749" t="s">
        <v>32925</v>
      </c>
      <c r="D12874" s="749" t="s">
        <v>32926</v>
      </c>
      <c r="E12874" s="749" t="s">
        <v>11457</v>
      </c>
      <c r="I12874" s="749" t="s">
        <v>52</v>
      </c>
      <c r="J12874" s="749" t="n">
        <v>456.48</v>
      </c>
    </row>
    <row collapsed="false" customFormat="false" customHeight="true" hidden="true" ht="12.75" outlineLevel="0" r="12875">
      <c r="A12875" s="749" t="s">
        <v>32927</v>
      </c>
      <c r="B12875" s="749" t="str">
        <f aca="false">C12875&amp;D12875&amp;E12875&amp;F12875&amp;G12875&amp;H12875</f>
        <v>GRADE DE FERRO ARTICULADA PARA PROTECAO DE ESCADA,EXECUTADAEM VERGALHOES DE 3/8" E CONTORNO EM CANTONEIRA DE 1".FORNECIMENTO E COLOCACAO</v>
      </c>
      <c r="C12875" s="749" t="s">
        <v>32925</v>
      </c>
      <c r="D12875" s="749" t="s">
        <v>32926</v>
      </c>
      <c r="E12875" s="749" t="s">
        <v>11457</v>
      </c>
      <c r="I12875" s="749" t="s">
        <v>52</v>
      </c>
      <c r="J12875" s="749" t="n">
        <v>411.98</v>
      </c>
    </row>
    <row collapsed="false" customFormat="false" customHeight="true" hidden="true" ht="12.75" outlineLevel="0" r="12876">
      <c r="A12876" s="749" t="s">
        <v>32928</v>
      </c>
      <c r="B12876" s="749" t="str">
        <f aca="false">C12876&amp;D12876&amp;E12876&amp;F12876&amp;G12876&amp;H12876</f>
        <v>GRADE DE FERRO,ALTURA DE 1,20M,EM BARRAS VERTICAIS QUADRADAS DE 5/8" E ESPACADAS DE 12,5CM,CENTRO A CENTRO, SOLDADAS EMDUAS BARRAS,SUPERIOR E INFERIOR DE 1.1/2"X1/4", MONTANTES ACADA 1,50M EM BARRAS DE 1.1/2"X3/8".FORNECIMENTO E COLOCACAO</v>
      </c>
      <c r="C12876" s="749" t="s">
        <v>32929</v>
      </c>
      <c r="D12876" s="749" t="s">
        <v>32930</v>
      </c>
      <c r="E12876" s="749" t="s">
        <v>32931</v>
      </c>
      <c r="F12876" s="749" t="s">
        <v>32932</v>
      </c>
      <c r="I12876" s="749" t="s">
        <v>236</v>
      </c>
      <c r="J12876" s="749" t="n">
        <v>685.47</v>
      </c>
    </row>
    <row collapsed="false" customFormat="false" customHeight="true" hidden="true" ht="12.75" outlineLevel="0" r="12877">
      <c r="A12877" s="749" t="s">
        <v>32933</v>
      </c>
      <c r="B12877" s="749" t="str">
        <f aca="false">C12877&amp;D12877&amp;E12877&amp;F12877&amp;G12877&amp;H12877</f>
        <v>GRADE DE FERRO,ALTURA DE 1,20M,EM BARRAS VERTICAIS QUADRADAS DE 5/8" E ESPACADAS DE 12,5CM,CENTRO A CENTRO, SOLDADAS EMDUAS BARRAS,SUPERIOR E INFERIOR DE 1.1/2"X1/4", MONTANTES ACADA 1,50M EM BARRAS DE 1.1/2"X3/8".FORNECIMENTO E COLOCACAO</v>
      </c>
      <c r="C12877" s="749" t="s">
        <v>32929</v>
      </c>
      <c r="D12877" s="749" t="s">
        <v>32930</v>
      </c>
      <c r="E12877" s="749" t="s">
        <v>32931</v>
      </c>
      <c r="F12877" s="749" t="s">
        <v>32932</v>
      </c>
      <c r="I12877" s="749" t="s">
        <v>236</v>
      </c>
      <c r="J12877" s="749" t="n">
        <v>618.62</v>
      </c>
    </row>
    <row collapsed="false" customFormat="false" customHeight="true" hidden="true" ht="12.75" outlineLevel="0" r="12878">
      <c r="A12878" s="749" t="s">
        <v>32934</v>
      </c>
      <c r="B12878" s="749" t="str">
        <f aca="false">C12878&amp;D12878&amp;E12878&amp;F12878&amp;G12878&amp;H12878</f>
        <v>GRADE DE FECHAMENTO,ALTURA DE 1,50M,EXECUTADA COM CHAPA EXPANDIDA DE ACO CARBONO GALVANIZADO,DE 1,50X1,93M COM ESPESSURA 3/16",FIXADA SOBRE MONTANTES DE TUBO DE FERRO GALVANIZADO DE DIAMETRO 1.1/2" A CADA 2,00M,COM CARAPUCAS DO MESMO MATERIAL,SENDO A GRADE SOLDADA NOS DOIS LADOS,EXCLUSIVE MATERIAL DE CONCRETAGEM DOS TUBOS.FORNECIMENTO E COLOCACAO</v>
      </c>
      <c r="C12878" s="749" t="s">
        <v>32935</v>
      </c>
      <c r="D12878" s="749" t="s">
        <v>32936</v>
      </c>
      <c r="E12878" s="749" t="s">
        <v>32937</v>
      </c>
      <c r="F12878" s="749" t="s">
        <v>32938</v>
      </c>
      <c r="G12878" s="749" t="s">
        <v>32939</v>
      </c>
      <c r="H12878" s="749" t="s">
        <v>32940</v>
      </c>
      <c r="I12878" s="749" t="s">
        <v>236</v>
      </c>
      <c r="J12878" s="749" t="n">
        <v>252.77</v>
      </c>
    </row>
    <row collapsed="false" customFormat="false" customHeight="true" hidden="true" ht="12.75" outlineLevel="0" r="12879">
      <c r="A12879" s="749" t="s">
        <v>32941</v>
      </c>
      <c r="B12879" s="749" t="str">
        <f aca="false">C12879&amp;D12879&amp;E12879&amp;F12879&amp;G12879&amp;H12879</f>
        <v>GRADE DE FECHAMENTO,ALTURA DE 1,50M,EXECUTADA COM CHAPA EXPANDIDA DE ACO CARBONO GALVANIZADO,DE 1,50X1,93M COM ESPESSURA 3/16",FIXADA SOBRE MONTANTES DE TUBO DE FERRO GALVANIZADO DE DIAMETRO 1.1/2" A CADA 2,00M,COM CARAPUCAS DO MESMO MATERIAL,SENDO A GRADE SOLDADA NOS DOIS LADOS,EXCLUSIVE MATERIAL DE CONCRETAGEM DOS TUBOS.FORNECIMENTO E COLOCACAO</v>
      </c>
      <c r="C12879" s="749" t="s">
        <v>32935</v>
      </c>
      <c r="D12879" s="749" t="s">
        <v>32936</v>
      </c>
      <c r="E12879" s="749" t="s">
        <v>32937</v>
      </c>
      <c r="F12879" s="749" t="s">
        <v>32938</v>
      </c>
      <c r="G12879" s="749" t="s">
        <v>32939</v>
      </c>
      <c r="H12879" s="749" t="s">
        <v>32940</v>
      </c>
      <c r="I12879" s="749" t="s">
        <v>236</v>
      </c>
      <c r="J12879" s="749" t="n">
        <v>242.9</v>
      </c>
    </row>
    <row collapsed="false" customFormat="false" customHeight="true" hidden="true" ht="12.75" outlineLevel="0" r="12880">
      <c r="A12880" s="749" t="s">
        <v>32942</v>
      </c>
      <c r="B12880" s="749" t="str">
        <f aca="false">C12880&amp;D12880&amp;E12880&amp;F12880&amp;G12880&amp;H12880</f>
        <v>GRADE PARA SOLARIO DE PRISAO,EM BARRAS DE ACO 1020 DE D=1" ACADA 0,075M,SOLDADAS EM PERFIL I DE 4"X2.5/8"(ALMA 1CM),PROTEGIDA POR TELA DE ARAME GALVANIZADO,FIO 12,MALHA DE 1",TAMBEM SOLDADA SOBRE A GRADE.FORNECIMENTO E COLOCACAO</v>
      </c>
      <c r="C12880" s="749" t="s">
        <v>32943</v>
      </c>
      <c r="D12880" s="749" t="s">
        <v>32944</v>
      </c>
      <c r="E12880" s="749" t="s">
        <v>32945</v>
      </c>
      <c r="F12880" s="749" t="s">
        <v>32946</v>
      </c>
      <c r="I12880" s="749" t="s">
        <v>52</v>
      </c>
      <c r="J12880" s="749" t="n">
        <v>1236.88</v>
      </c>
    </row>
    <row collapsed="false" customFormat="false" customHeight="true" hidden="true" ht="12.75" outlineLevel="0" r="12881">
      <c r="A12881" s="749" t="s">
        <v>32947</v>
      </c>
      <c r="B12881" s="749" t="str">
        <f aca="false">C12881&amp;D12881&amp;E12881&amp;F12881&amp;G12881&amp;H12881</f>
        <v>GRADE PARA SOLARIO DE PRISAO,EM BARRAS DE ACO 1020 DE D=1" ACADA 0,075M,SOLDADAS EM PERFIL I DE 4"X2.5/8"(ALMA 1CM),PROTEGIDA POR TELA DE ARAME GALVANIZADO,FIO 12,MALHA DE 1",TAMBEM SOLDADA SOBRE A GRADE.FORNECIMENTO E COLOCACAO</v>
      </c>
      <c r="C12881" s="749" t="s">
        <v>32943</v>
      </c>
      <c r="D12881" s="749" t="s">
        <v>32944</v>
      </c>
      <c r="E12881" s="749" t="s">
        <v>32945</v>
      </c>
      <c r="F12881" s="749" t="s">
        <v>32946</v>
      </c>
      <c r="I12881" s="749" t="s">
        <v>52</v>
      </c>
      <c r="J12881" s="749" t="n">
        <v>1138.21</v>
      </c>
    </row>
    <row collapsed="false" customFormat="false" customHeight="true" hidden="true" ht="12.75" outlineLevel="0" r="12882">
      <c r="A12882" s="749" t="s">
        <v>32948</v>
      </c>
      <c r="B12882" s="749" t="str">
        <f aca="false">C12882&amp;D12882&amp;E12882&amp;F12882&amp;G12882&amp;H12882</f>
        <v>GRADE PARA PRISAO EM BARRAS VERTICAIS DE 1",ESPACADAS A CADA 10CM,ENTRE EIXOS,E HORIZONTAIS DE 1.3/4"X1/2" A CADA 50CM,SENDO O CONTORNO DO MESMO MATERIAL.FORNECIMENTO E COLOCACAO</v>
      </c>
      <c r="C12882" s="749" t="s">
        <v>32949</v>
      </c>
      <c r="D12882" s="749" t="s">
        <v>32950</v>
      </c>
      <c r="E12882" s="749" t="s">
        <v>32951</v>
      </c>
      <c r="I12882" s="749" t="s">
        <v>52</v>
      </c>
      <c r="J12882" s="749" t="n">
        <v>844.98</v>
      </c>
    </row>
    <row collapsed="false" customFormat="false" customHeight="true" hidden="true" ht="12.75" outlineLevel="0" r="12883">
      <c r="A12883" s="749" t="s">
        <v>32952</v>
      </c>
      <c r="B12883" s="749" t="str">
        <f aca="false">C12883&amp;D12883&amp;E12883&amp;F12883&amp;G12883&amp;H12883</f>
        <v>GRADE PARA PRISAO EM BARRAS VERTICAIS DE 1",ESPACADAS A CADA 10CM,ENTRE EIXOS,E HORIZONTAIS DE 1.3/4"X1/2" A CADA 50CM,SENDO O CONTORNO DO MESMO MATERIAL.FORNECIMENTO E COLOCACAO</v>
      </c>
      <c r="C12883" s="749" t="s">
        <v>32949</v>
      </c>
      <c r="D12883" s="749" t="s">
        <v>32950</v>
      </c>
      <c r="E12883" s="749" t="s">
        <v>32951</v>
      </c>
      <c r="I12883" s="749" t="s">
        <v>52</v>
      </c>
      <c r="J12883" s="749" t="n">
        <v>762.59</v>
      </c>
    </row>
    <row collapsed="false" customFormat="false" customHeight="true" hidden="true" ht="12.75" outlineLevel="0" r="12884">
      <c r="A12884" s="749" t="s">
        <v>32953</v>
      </c>
      <c r="B12884" s="749" t="str">
        <f aca="false">C12884&amp;D12884&amp;E12884&amp;F12884&amp;G12884&amp;H12884</f>
        <v>GRADE PARA PROTECAO DE SUBESTACAO ELETRICA OU EQUIVALENTE,EMTELA DE ARAME GALVANIZADO Nº12,MALHA DE 1",FORMANDO QUADROSCONTORNADOS POR CANTONEIRAS DE FERRO DE 3/4"X3/4"X1/8",FIXADOS EM MONTANTES DE TUBOS GALVANIZADOS COM DIAMETRO DE 2".FORNECIMENTO E COLOCACAO</v>
      </c>
      <c r="C12884" s="749" t="s">
        <v>32954</v>
      </c>
      <c r="D12884" s="749" t="s">
        <v>32955</v>
      </c>
      <c r="E12884" s="749" t="s">
        <v>32956</v>
      </c>
      <c r="F12884" s="749" t="s">
        <v>32957</v>
      </c>
      <c r="G12884" s="749" t="s">
        <v>14384</v>
      </c>
      <c r="I12884" s="749" t="s">
        <v>52</v>
      </c>
      <c r="J12884" s="749" t="n">
        <v>457.75</v>
      </c>
    </row>
    <row collapsed="false" customFormat="false" customHeight="true" hidden="true" ht="12.75" outlineLevel="0" r="12885">
      <c r="A12885" s="749" t="s">
        <v>32958</v>
      </c>
      <c r="B12885" s="749" t="str">
        <f aca="false">C12885&amp;D12885&amp;E12885&amp;F12885&amp;G12885&amp;H12885</f>
        <v>GRADE PARA PROTECAO DE SUBESTACAO ELETRICA OU EQUIVALENTE,EMTELA DE ARAME GALVANIZADO Nº12,MALHA DE 1",FORMANDO QUADROSCONTORNADOS POR CANTONEIRAS DE FERRO DE 3/4"X3/4"X1/8",FIXADOS EM MONTANTES DE TUBOS GALVANIZADOS COM DIAMETRO DE 2".FORNECIMENTO E COLOCACAO</v>
      </c>
      <c r="C12885" s="749" t="s">
        <v>32954</v>
      </c>
      <c r="D12885" s="749" t="s">
        <v>32955</v>
      </c>
      <c r="E12885" s="749" t="s">
        <v>32956</v>
      </c>
      <c r="F12885" s="749" t="s">
        <v>32957</v>
      </c>
      <c r="G12885" s="749" t="s">
        <v>14384</v>
      </c>
      <c r="I12885" s="749" t="s">
        <v>52</v>
      </c>
      <c r="J12885" s="749" t="n">
        <v>418.28</v>
      </c>
    </row>
    <row collapsed="false" customFormat="false" customHeight="true" hidden="true" ht="12.75" outlineLevel="0" r="12886">
      <c r="A12886" s="749" t="s">
        <v>32959</v>
      </c>
      <c r="B12886" s="749" t="str">
        <f aca="false">C12886&amp;D12886&amp;E12886&amp;F12886&amp;G12886&amp;H12886</f>
        <v>GRADE DE ACO COM BARRAS REDONDAS DE 3/4" NA VERTICAL,ESPACADAS DE 10CM,FIXADAS EM BARRAS CHATAS DE 2"X3/8".FORNECIMENTOE COLOCACAO</v>
      </c>
      <c r="C12886" s="749" t="s">
        <v>32960</v>
      </c>
      <c r="D12886" s="749" t="s">
        <v>32961</v>
      </c>
      <c r="E12886" s="749" t="s">
        <v>14871</v>
      </c>
      <c r="I12886" s="749" t="s">
        <v>52</v>
      </c>
      <c r="J12886" s="749" t="n">
        <v>677.82</v>
      </c>
    </row>
    <row collapsed="false" customFormat="false" customHeight="true" hidden="true" ht="12.75" outlineLevel="0" r="12887">
      <c r="A12887" s="749" t="s">
        <v>32962</v>
      </c>
      <c r="B12887" s="749" t="str">
        <f aca="false">C12887&amp;D12887&amp;E12887&amp;F12887&amp;G12887&amp;H12887</f>
        <v>GRADE DE ACO COM BARRAS REDONDAS DE 3/4" NA VERTICAL,ESPACADAS DE 10CM,FIXADAS EM BARRAS CHATAS DE 2"X3/8".FORNECIMENTOE COLOCACAO</v>
      </c>
      <c r="C12887" s="749" t="s">
        <v>32960</v>
      </c>
      <c r="D12887" s="749" t="s">
        <v>32961</v>
      </c>
      <c r="E12887" s="749" t="s">
        <v>14871</v>
      </c>
      <c r="I12887" s="749" t="s">
        <v>52</v>
      </c>
      <c r="J12887" s="749" t="n">
        <v>610.97</v>
      </c>
    </row>
    <row collapsed="false" customFormat="false" customHeight="true" hidden="true" ht="12.75" outlineLevel="0" r="12888">
      <c r="A12888" s="749" t="s">
        <v>32963</v>
      </c>
      <c r="B12888" s="749" t="str">
        <f aca="false">C12888&amp;D12888&amp;E12888&amp;F12888&amp;G12888&amp;H12888</f>
        <v>GRADIL EM BARRAS DE ACO C/DIAMETRO DE 1/2", ESPACADOS 15CM,MONTANTES EM ACO REDONDO 2" E 2 BARRAS  CHATAS DE (2"X5/8")HORIZONTAIS,TENDO 2,50M DE LARGURA E 1,60M DE ALTURA,INCLUSIVE PINTURA.FORNECIMENTO E COLOCACAO</v>
      </c>
      <c r="C12888" s="749" t="s">
        <v>32964</v>
      </c>
      <c r="D12888" s="749" t="s">
        <v>32965</v>
      </c>
      <c r="E12888" s="749" t="s">
        <v>32966</v>
      </c>
      <c r="F12888" s="749" t="s">
        <v>32967</v>
      </c>
      <c r="I12888" s="749" t="s">
        <v>30</v>
      </c>
      <c r="J12888" s="749" t="n">
        <v>1109.84</v>
      </c>
    </row>
    <row collapsed="false" customFormat="false" customHeight="true" hidden="true" ht="12.75" outlineLevel="0" r="12889">
      <c r="A12889" s="749" t="s">
        <v>32968</v>
      </c>
      <c r="B12889" s="749" t="str">
        <f aca="false">C12889&amp;D12889&amp;E12889&amp;F12889&amp;G12889&amp;H12889</f>
        <v>GRADIL EM BARRAS DE ACO C/DIAMETRO DE 1/2", ESPACADOS 15CM,MONTANTES EM ACO REDONDO 2" E 2 BARRAS  CHATAS DE (2"X5/8")HORIZONTAIS,TENDO 2,50M DE LARGURA E 1,60M DE ALTURA,INCLUSIVE PINTURA.FORNECIMENTO E COLOCACAO</v>
      </c>
      <c r="C12889" s="749" t="s">
        <v>32964</v>
      </c>
      <c r="D12889" s="749" t="s">
        <v>32965</v>
      </c>
      <c r="E12889" s="749" t="s">
        <v>32966</v>
      </c>
      <c r="F12889" s="749" t="s">
        <v>32967</v>
      </c>
      <c r="I12889" s="749" t="s">
        <v>30</v>
      </c>
      <c r="J12889" s="749" t="n">
        <v>1037.34</v>
      </c>
    </row>
    <row collapsed="false" customFormat="false" customHeight="true" hidden="true" ht="12.75" outlineLevel="0" r="12890">
      <c r="A12890" s="749" t="s">
        <v>32969</v>
      </c>
      <c r="B12890" s="749" t="str">
        <f aca="false">C12890&amp;D12890&amp;E12890&amp;F12890&amp;G12890&amp;H12890</f>
        <v>GRADIL EM BARRAS DE ACO COM DIAMETRO DE 3/4",FORMANDO MODULOS DE 2,00M,COM 1,80M DE ALTURA.INCLUSIVE PINTURA.FORNECIMENTO E COLOCACAO</v>
      </c>
      <c r="C12890" s="749" t="s">
        <v>32970</v>
      </c>
      <c r="D12890" s="749" t="s">
        <v>32971</v>
      </c>
      <c r="E12890" s="749" t="s">
        <v>14902</v>
      </c>
      <c r="I12890" s="749" t="s">
        <v>30</v>
      </c>
      <c r="J12890" s="749" t="n">
        <v>985.05</v>
      </c>
    </row>
    <row collapsed="false" customFormat="false" customHeight="true" hidden="true" ht="12.75" outlineLevel="0" r="12891">
      <c r="A12891" s="749" t="s">
        <v>32972</v>
      </c>
      <c r="B12891" s="749" t="str">
        <f aca="false">C12891&amp;D12891&amp;E12891&amp;F12891&amp;G12891&amp;H12891</f>
        <v>GRADIL EM BARRAS DE ACO COM DIAMETRO DE 3/4",FORMANDO MODULOS DE 2,00M,COM 1,80M DE ALTURA.INCLUSIVE PINTURA.FORNECIMENTO E COLOCACAO</v>
      </c>
      <c r="C12891" s="749" t="s">
        <v>32970</v>
      </c>
      <c r="D12891" s="749" t="s">
        <v>32971</v>
      </c>
      <c r="E12891" s="749" t="s">
        <v>14902</v>
      </c>
      <c r="I12891" s="749" t="s">
        <v>30</v>
      </c>
      <c r="J12891" s="749" t="n">
        <v>920.54</v>
      </c>
    </row>
    <row collapsed="false" customFormat="false" customHeight="true" hidden="true" ht="12.75" outlineLevel="0" r="12892">
      <c r="A12892" s="749" t="s">
        <v>32973</v>
      </c>
      <c r="B12892" s="749" t="str">
        <f aca="false">C12892&amp;D12892&amp;E12892&amp;F12892&amp;G12892&amp;H12892</f>
        <v>GRADIL EM BARRAS DE ACO DE 3/4",ESPACADAS DE 12CM,MONTANTESEM BARRA QUADRADA DE 2" E 2 BARRAS CHATAS DE 2"X1/2" HORIZONTAIS,TENDO 2M DE LARGURA E 1,35M DE ALTURA,INCLUSIVE PINTURA.FORNECIMENTO E COLOCACAO</v>
      </c>
      <c r="C12892" s="749" t="s">
        <v>32974</v>
      </c>
      <c r="D12892" s="749" t="s">
        <v>32975</v>
      </c>
      <c r="E12892" s="749" t="s">
        <v>32976</v>
      </c>
      <c r="F12892" s="749" t="s">
        <v>14939</v>
      </c>
      <c r="I12892" s="749" t="s">
        <v>30</v>
      </c>
      <c r="J12892" s="749" t="n">
        <v>1291.75</v>
      </c>
    </row>
    <row collapsed="false" customFormat="false" customHeight="true" hidden="true" ht="12.75" outlineLevel="0" r="12893">
      <c r="A12893" s="749" t="s">
        <v>32977</v>
      </c>
      <c r="B12893" s="749" t="str">
        <f aca="false">C12893&amp;D12893&amp;E12893&amp;F12893&amp;G12893&amp;H12893</f>
        <v>GRADIL EM BARRAS DE ACO DE 3/4",ESPACADAS DE 12CM,MONTANTESEM BARRA QUADRADA DE 2" E 2 BARRAS CHATAS DE 2"X1/2" HORIZONTAIS,TENDO 2M DE LARGURA E 1,35M DE ALTURA,INCLUSIVE PINTURA.FORNECIMENTO E COLOCACAO</v>
      </c>
      <c r="C12893" s="749" t="s">
        <v>32974</v>
      </c>
      <c r="D12893" s="749" t="s">
        <v>32975</v>
      </c>
      <c r="E12893" s="749" t="s">
        <v>32976</v>
      </c>
      <c r="F12893" s="749" t="s">
        <v>14939</v>
      </c>
      <c r="I12893" s="749" t="s">
        <v>30</v>
      </c>
      <c r="J12893" s="749" t="n">
        <v>1219.08</v>
      </c>
    </row>
    <row collapsed="false" customFormat="false" customHeight="true" hidden="true" ht="12.75" outlineLevel="0" r="12894">
      <c r="A12894" s="749" t="s">
        <v>32978</v>
      </c>
      <c r="B12894" s="749" t="str">
        <f aca="false">C12894&amp;D12894&amp;E12894&amp;F12894&amp;G12894&amp;H12894</f>
        <v>GRADIL DE FERRO,ALTURA DE 0,85M,COM MONTANTES A CADA 1,30M EM BARRAS VERTICAIS QUADRADAS DE 1"X1",FIXADAS EM BLOCOS DE CONCRETO DE 0,20X0,20X0,20M,SOLDADAS EM 2 BARRAS HORIZONTAIS,SUPERIOR E INFERIOR,DE 1.1/2"X3/8",INCLUSIVE PINTURA.FORNECIMENTO E COLOCACAO</v>
      </c>
      <c r="C12894" s="749" t="s">
        <v>32979</v>
      </c>
      <c r="D12894" s="749" t="s">
        <v>32980</v>
      </c>
      <c r="E12894" s="749" t="s">
        <v>32981</v>
      </c>
      <c r="F12894" s="749" t="s">
        <v>32982</v>
      </c>
      <c r="G12894" s="749" t="s">
        <v>11457</v>
      </c>
      <c r="I12894" s="749" t="s">
        <v>236</v>
      </c>
      <c r="J12894" s="749" t="n">
        <v>427.22</v>
      </c>
    </row>
    <row collapsed="false" customFormat="false" customHeight="true" hidden="true" ht="12.75" outlineLevel="0" r="12895">
      <c r="A12895" s="749" t="s">
        <v>32983</v>
      </c>
      <c r="B12895" s="749" t="str">
        <f aca="false">C12895&amp;D12895&amp;E12895&amp;F12895&amp;G12895&amp;H12895</f>
        <v>GRADIL DE FERRO,ALTURA DE 0,85M,COM MONTANTES A CADA 1,30M EM BARRAS VERTICAIS QUADRADAS DE 1"X1",FIXADAS EM BLOCOS DE CONCRETO DE 0,20X0,20X0,20M,SOLDADAS EM 2 BARRAS HORIZONTAIS,SUPERIOR E INFERIOR,DE 1.1/2"X3/8",INCLUSIVE PINTURA.FORNECIMENTO E COLOCACAO</v>
      </c>
      <c r="C12895" s="749" t="s">
        <v>32979</v>
      </c>
      <c r="D12895" s="749" t="s">
        <v>32980</v>
      </c>
      <c r="E12895" s="749" t="s">
        <v>32981</v>
      </c>
      <c r="F12895" s="749" t="s">
        <v>32982</v>
      </c>
      <c r="G12895" s="749" t="s">
        <v>11457</v>
      </c>
      <c r="I12895" s="749" t="s">
        <v>236</v>
      </c>
      <c r="J12895" s="749" t="n">
        <v>384.45</v>
      </c>
    </row>
    <row collapsed="false" customFormat="false" customHeight="true" hidden="true" ht="12.75" outlineLevel="0" r="12896">
      <c r="A12896" s="749" t="s">
        <v>32984</v>
      </c>
      <c r="B12896" s="749" t="str">
        <f aca="false">C12896&amp;D12896&amp;E12896&amp;F12896&amp;G12896&amp;H12896</f>
        <v>GRADIL DE FERRO,ALTURA DE 1,20M,EM BARRAS VERTICAIS QUADRADAS DE 5/8" E ESPACADAS DE 12,50CM, SOLDADAS EM DUAS BARRAS,SUPERIOR E INFERIOR DE 1.1/2"X1/4",MONTANTES A CADA 1,50M EM BARRAS DE 1.1/2"X3/8",INCLUSIVE PINTURA.FORNECIMENTO E COLOCACAO</v>
      </c>
      <c r="C12896" s="749" t="s">
        <v>32985</v>
      </c>
      <c r="D12896" s="749" t="s">
        <v>32986</v>
      </c>
      <c r="E12896" s="749" t="s">
        <v>32987</v>
      </c>
      <c r="F12896" s="749" t="s">
        <v>32988</v>
      </c>
      <c r="G12896" s="749" t="s">
        <v>14337</v>
      </c>
      <c r="I12896" s="749" t="s">
        <v>236</v>
      </c>
      <c r="J12896" s="749" t="n">
        <v>369.75</v>
      </c>
    </row>
    <row collapsed="false" customFormat="false" customHeight="true" hidden="true" ht="12.75" outlineLevel="0" r="12897">
      <c r="A12897" s="749" t="s">
        <v>32989</v>
      </c>
      <c r="B12897" s="749" t="str">
        <f aca="false">C12897&amp;D12897&amp;E12897&amp;F12897&amp;G12897&amp;H12897</f>
        <v>GRADIL DE FERRO,ALTURA DE 1,20M,EM BARRAS VERTICAIS QUADRADAS DE 5/8" E ESPACADAS DE 12,50CM, SOLDADAS EM DUAS BARRAS,SUPERIOR E INFERIOR DE 1.1/2"X1/4",MONTANTES A CADA 1,50M EM BARRAS DE 1.1/2"X3/8",INCLUSIVE PINTURA.FORNECIMENTO E COLOCACAO</v>
      </c>
      <c r="C12897" s="749" t="s">
        <v>32985</v>
      </c>
      <c r="D12897" s="749" t="s">
        <v>32986</v>
      </c>
      <c r="E12897" s="749" t="s">
        <v>32987</v>
      </c>
      <c r="F12897" s="749" t="s">
        <v>32988</v>
      </c>
      <c r="G12897" s="749" t="s">
        <v>14337</v>
      </c>
      <c r="I12897" s="749" t="s">
        <v>236</v>
      </c>
      <c r="J12897" s="749" t="n">
        <v>344.22</v>
      </c>
    </row>
    <row collapsed="false" customFormat="false" customHeight="true" hidden="true" ht="12.75" outlineLevel="0" r="12898">
      <c r="A12898" s="749" t="s">
        <v>32990</v>
      </c>
      <c r="B12898" s="749" t="str">
        <f aca="false">C12898&amp;D12898&amp;E12898&amp;F12898&amp;G12898&amp;H12898</f>
        <v>GRADIL EM TUBO DE FERRO GALVANIZADO COM COSTURA DE 1.1/4",COM ALTURA UTIL DE 2,00M,ESPACADOS DE 17CM DE CENTRO A CENTROE CHUMBADOS EM CINTA DE CONCRETO,EXCLUSIVE ESTA,BARRA CHATADE 1.1/2"X3/8",FIXADA NA EXTREMIDADE SUPERIOR DOS TUBOS E NO ALINHAMENTO DOS TUBOS DE FERRO LISO DE 3/8",COM 10CM DE ALTURA,INCLUSIVE PINTURA.FORNECIMENTO E COLOCACAO</v>
      </c>
      <c r="C12898" s="749" t="s">
        <v>32991</v>
      </c>
      <c r="D12898" s="749" t="s">
        <v>32992</v>
      </c>
      <c r="E12898" s="749" t="s">
        <v>32993</v>
      </c>
      <c r="F12898" s="749" t="s">
        <v>32994</v>
      </c>
      <c r="G12898" s="749" t="s">
        <v>32995</v>
      </c>
      <c r="H12898" s="749" t="s">
        <v>32996</v>
      </c>
      <c r="I12898" s="749" t="s">
        <v>236</v>
      </c>
      <c r="J12898" s="749" t="n">
        <v>585.14</v>
      </c>
    </row>
    <row collapsed="false" customFormat="false" customHeight="true" hidden="true" ht="12.75" outlineLevel="0" r="12899">
      <c r="A12899" s="749" t="s">
        <v>32997</v>
      </c>
      <c r="B12899" s="749" t="str">
        <f aca="false">C12899&amp;D12899&amp;E12899&amp;F12899&amp;G12899&amp;H12899</f>
        <v>GRADIL EM TUBO DE FERRO GALVANIZADO COM COSTURA DE 1.1/4",COM ALTURA UTIL DE 2,00M,ESPACADOS DE 17CM DE CENTRO A CENTROE CHUMBADOS EM CINTA DE CONCRETO,EXCLUSIVE ESTA,BARRA CHATADE 1.1/2"X3/8",FIXADA NA EXTREMIDADE SUPERIOR DOS TUBOS E NO ALINHAMENTO DOS TUBOS DE FERRO LISO DE 3/8",COM 10CM DE ALTURA,INCLUSIVE PINTURA.FORNECIMENTO E COLOCACAO</v>
      </c>
      <c r="C12899" s="749" t="s">
        <v>32991</v>
      </c>
      <c r="D12899" s="749" t="s">
        <v>32992</v>
      </c>
      <c r="E12899" s="749" t="s">
        <v>32993</v>
      </c>
      <c r="F12899" s="749" t="s">
        <v>32994</v>
      </c>
      <c r="G12899" s="749" t="s">
        <v>32995</v>
      </c>
      <c r="H12899" s="749" t="s">
        <v>32996</v>
      </c>
      <c r="I12899" s="749" t="s">
        <v>236</v>
      </c>
      <c r="J12899" s="749" t="n">
        <v>561.23</v>
      </c>
    </row>
    <row collapsed="false" customFormat="false" customHeight="true" hidden="true" ht="12.75" outlineLevel="0" r="12900">
      <c r="A12900" s="749" t="s">
        <v>32998</v>
      </c>
      <c r="B12900" s="749" t="str">
        <f aca="false">C12900&amp;D12900&amp;E12900&amp;F12900&amp;G12900&amp;H12900</f>
        <v>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v>
      </c>
      <c r="C12900" s="749" t="s">
        <v>32999</v>
      </c>
      <c r="D12900" s="749" t="s">
        <v>33000</v>
      </c>
      <c r="E12900" s="749" t="s">
        <v>33001</v>
      </c>
      <c r="F12900" s="749" t="s">
        <v>33002</v>
      </c>
      <c r="G12900" s="749" t="s">
        <v>33003</v>
      </c>
      <c r="H12900" s="749" t="s">
        <v>33004</v>
      </c>
      <c r="I12900" s="749" t="s">
        <v>236</v>
      </c>
      <c r="J12900" s="749" t="n">
        <v>491.96</v>
      </c>
    </row>
    <row collapsed="false" customFormat="false" customHeight="true" hidden="true" ht="12.75" outlineLevel="0" r="12901">
      <c r="A12901" s="749" t="s">
        <v>33005</v>
      </c>
      <c r="B12901" s="749" t="str">
        <f aca="false">C12901&amp;D12901&amp;E12901&amp;F12901&amp;G12901&amp;H12901</f>
        <v>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v>
      </c>
      <c r="C12901" s="749" t="s">
        <v>32999</v>
      </c>
      <c r="D12901" s="749" t="s">
        <v>33000</v>
      </c>
      <c r="E12901" s="749" t="s">
        <v>33001</v>
      </c>
      <c r="F12901" s="749" t="s">
        <v>33002</v>
      </c>
      <c r="G12901" s="749" t="s">
        <v>33003</v>
      </c>
      <c r="H12901" s="749" t="s">
        <v>33004</v>
      </c>
      <c r="I12901" s="749" t="s">
        <v>236</v>
      </c>
      <c r="J12901" s="749" t="n">
        <v>481.64</v>
      </c>
    </row>
    <row collapsed="false" customFormat="false" customHeight="true" hidden="true" ht="12.75" outlineLevel="0" r="12902">
      <c r="A12902" s="749" t="s">
        <v>33006</v>
      </c>
      <c r="B12902" s="749" t="str">
        <f aca="false">C12902&amp;D12902&amp;E12902&amp;F12902&amp;G12902&amp;H12902</f>
        <v>GRADIL DE FERRO CONFECCIONADO EM BARRA REDONDA DE 5/8",INCLUSIVE PINTURA.FORNECIMENTO E COLOCACAO.</v>
      </c>
      <c r="C12902" s="749" t="s">
        <v>33007</v>
      </c>
      <c r="D12902" s="749" t="s">
        <v>33008</v>
      </c>
      <c r="I12902" s="749" t="s">
        <v>52</v>
      </c>
      <c r="J12902" s="749" t="n">
        <v>142.56</v>
      </c>
    </row>
    <row collapsed="false" customFormat="false" customHeight="true" hidden="true" ht="12.75" outlineLevel="0" r="12903">
      <c r="A12903" s="749" t="s">
        <v>33009</v>
      </c>
      <c r="B12903" s="749" t="str">
        <f aca="false">C12903&amp;D12903&amp;E12903&amp;F12903&amp;G12903&amp;H12903</f>
        <v>GRADIL DE FERRO CONFECCIONADO EM BARRA REDONDA DE 5/8",INCLUSIVE PINTURA.FORNECIMENTO E COLOCACAO.</v>
      </c>
      <c r="C12903" s="749" t="s">
        <v>33007</v>
      </c>
      <c r="D12903" s="749" t="s">
        <v>33008</v>
      </c>
      <c r="I12903" s="749" t="s">
        <v>52</v>
      </c>
      <c r="J12903" s="749" t="n">
        <v>142.56</v>
      </c>
    </row>
    <row collapsed="false" customFormat="false" customHeight="true" hidden="true" ht="12.75" outlineLevel="0" r="12904">
      <c r="A12904" s="749" t="s">
        <v>33010</v>
      </c>
      <c r="B12904" s="749" t="str">
        <f aca="false">C12904&amp;D12904&amp;E12904&amp;F12904&amp;G12904&amp;H12904</f>
        <v>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v>
      </c>
      <c r="C12904" s="749" t="s">
        <v>33011</v>
      </c>
      <c r="D12904" s="749" t="s">
        <v>33012</v>
      </c>
      <c r="E12904" s="749" t="s">
        <v>33013</v>
      </c>
      <c r="F12904" s="749" t="s">
        <v>33014</v>
      </c>
      <c r="G12904" s="749" t="s">
        <v>33015</v>
      </c>
      <c r="H12904" s="749" t="s">
        <v>14384</v>
      </c>
      <c r="I12904" s="749" t="s">
        <v>30</v>
      </c>
      <c r="J12904" s="749" t="n">
        <v>360.71</v>
      </c>
    </row>
    <row collapsed="false" customFormat="false" customHeight="true" hidden="true" ht="12.75" outlineLevel="0" r="12905">
      <c r="A12905" s="749" t="s">
        <v>33016</v>
      </c>
      <c r="B12905" s="749" t="str">
        <f aca="false">C12905&amp;D12905&amp;E12905&amp;F12905&amp;G12905&amp;H12905</f>
        <v>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v>
      </c>
      <c r="C12905" s="749" t="s">
        <v>33011</v>
      </c>
      <c r="D12905" s="749" t="s">
        <v>33012</v>
      </c>
      <c r="E12905" s="749" t="s">
        <v>33013</v>
      </c>
      <c r="F12905" s="749" t="s">
        <v>33014</v>
      </c>
      <c r="G12905" s="749" t="s">
        <v>33015</v>
      </c>
      <c r="H12905" s="749" t="s">
        <v>14384</v>
      </c>
      <c r="I12905" s="749" t="s">
        <v>30</v>
      </c>
      <c r="J12905" s="749" t="n">
        <v>341.56</v>
      </c>
    </row>
    <row collapsed="false" customFormat="false" customHeight="true" hidden="true" ht="12.75" outlineLevel="0" r="12906">
      <c r="A12906" s="749" t="s">
        <v>33017</v>
      </c>
      <c r="B12906" s="749" t="str">
        <f aca="false">C12906&amp;D12906&amp;E12906&amp;F12906&amp;G12906&amp;H12906</f>
        <v>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v>
      </c>
      <c r="C12906" s="749" t="s">
        <v>33018</v>
      </c>
      <c r="D12906" s="749" t="s">
        <v>33019</v>
      </c>
      <c r="E12906" s="749" t="s">
        <v>33020</v>
      </c>
      <c r="F12906" s="749" t="s">
        <v>33021</v>
      </c>
      <c r="G12906" s="749" t="s">
        <v>33022</v>
      </c>
      <c r="H12906" s="749" t="s">
        <v>33023</v>
      </c>
      <c r="I12906" s="749" t="s">
        <v>30</v>
      </c>
      <c r="J12906" s="749" t="n">
        <v>767.03</v>
      </c>
    </row>
    <row collapsed="false" customFormat="false" customHeight="true" hidden="true" ht="12.75" outlineLevel="0" r="12907">
      <c r="A12907" s="749" t="s">
        <v>33024</v>
      </c>
      <c r="B12907" s="749" t="str">
        <f aca="false">C12907&amp;D12907&amp;E12907&amp;F12907&amp;G12907&amp;H12907</f>
        <v>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v>
      </c>
      <c r="C12907" s="749" t="s">
        <v>33018</v>
      </c>
      <c r="D12907" s="749" t="s">
        <v>33019</v>
      </c>
      <c r="E12907" s="749" t="s">
        <v>33020</v>
      </c>
      <c r="F12907" s="749" t="s">
        <v>33021</v>
      </c>
      <c r="G12907" s="749" t="s">
        <v>33022</v>
      </c>
      <c r="H12907" s="749" t="s">
        <v>33023</v>
      </c>
      <c r="I12907" s="749" t="s">
        <v>30</v>
      </c>
      <c r="J12907" s="749" t="n">
        <v>698.86</v>
      </c>
    </row>
    <row collapsed="false" customFormat="false" customHeight="true" hidden="true" ht="12.75" outlineLevel="0" r="12908">
      <c r="A12908" s="749" t="s">
        <v>33025</v>
      </c>
      <c r="B12908" s="749" t="str">
        <f aca="false">C12908&amp;D12908&amp;E12908&amp;F12908&amp;G12908&amp;H12908</f>
        <v>GRADIL DE FERRO EM MODULOS DE 2,80M DE LARGURA COM ALTURA DE 1,50M,14 BARRAS VERTICAIS DE 1.1/4" EQUIDISTANTES,2 BARRASCHATAS HORIZONTAIS DE 2.1/2"X5/8",ESTAS SOLDADAS NO MONTANTE,EXCLUSIVE ESTE,EM CADA BARRA VERTICAL SERA COLOCADA 1 PONTA DE LANCA E 4 ANUETOS,INCLUSIVE PINTURA.FORNECIMENTO E COLOCACAO</v>
      </c>
      <c r="C12908" s="749" t="s">
        <v>33026</v>
      </c>
      <c r="D12908" s="749" t="s">
        <v>33027</v>
      </c>
      <c r="E12908" s="749" t="s">
        <v>33028</v>
      </c>
      <c r="F12908" s="749" t="s">
        <v>33029</v>
      </c>
      <c r="G12908" s="749" t="s">
        <v>33030</v>
      </c>
      <c r="H12908" s="749" t="s">
        <v>14350</v>
      </c>
      <c r="I12908" s="749" t="s">
        <v>30</v>
      </c>
      <c r="J12908" s="749" t="n">
        <v>2517.2</v>
      </c>
    </row>
    <row collapsed="false" customFormat="false" customHeight="true" hidden="true" ht="12.75" outlineLevel="0" r="12909">
      <c r="A12909" s="749" t="s">
        <v>33031</v>
      </c>
      <c r="B12909" s="749" t="str">
        <f aca="false">C12909&amp;D12909&amp;E12909&amp;F12909&amp;G12909&amp;H12909</f>
        <v>GRADIL DE FERRO EM MODULOS DE 2,80M DE LARGURA COM ALTURA DE 1,50M,14 BARRAS VERTICAIS DE 1.1/4" EQUIDISTANTES,2 BARRASCHATAS HORIZONTAIS DE 2.1/2"X5/8",ESTAS SOLDADAS NO MONTANTE,EXCLUSIVE ESTE,EM CADA BARRA VERTICAL SERA COLOCADA 1 PONTA DE LANCA E 4 ANUETOS,INCLUSIVE PINTURA.FORNECIMENTO E COLOCACAO</v>
      </c>
      <c r="C12909" s="749" t="s">
        <v>33026</v>
      </c>
      <c r="D12909" s="749" t="s">
        <v>33027</v>
      </c>
      <c r="E12909" s="749" t="s">
        <v>33028</v>
      </c>
      <c r="F12909" s="749" t="s">
        <v>33029</v>
      </c>
      <c r="G12909" s="749" t="s">
        <v>33030</v>
      </c>
      <c r="H12909" s="749" t="s">
        <v>14350</v>
      </c>
      <c r="I12909" s="749" t="s">
        <v>30</v>
      </c>
      <c r="J12909" s="749" t="n">
        <v>2447.03</v>
      </c>
    </row>
    <row collapsed="false" customFormat="false" customHeight="true" hidden="true" ht="12.75" outlineLevel="0" r="12910">
      <c r="A12910" s="749" t="s">
        <v>33032</v>
      </c>
      <c r="B12910" s="749" t="str">
        <f aca="false">C12910&amp;D12910&amp;E12910&amp;F12910&amp;G12910&amp;H12910</f>
        <v>GRADIL DE FERRO EM MODULOS 2,44M DE LARGURA COM ALTURA 2,32M,15 BARRAS VERTICAIS 3/4" EQUIDISTANTES,UM MONTANTE DE FERRO GALVANIZADO 3" E BARRAS CHATAS HORIZONTAIS 1.1/2"X1/2",EM CADA BARRA VERTICAL 3/4" SERA COLOCADA 1 LANCA E ANUETOS E SOBRE O MONTANTE UMA PINHA,ESTE MONTANTE SERA CHUMBADO EM CINTA DE CONCRETO (EXCL.ESTA),INCLUSIVE PINTURA.FORN.E COLOCACAO</v>
      </c>
      <c r="C12910" s="749" t="s">
        <v>33033</v>
      </c>
      <c r="D12910" s="749" t="s">
        <v>33034</v>
      </c>
      <c r="E12910" s="749" t="s">
        <v>33035</v>
      </c>
      <c r="F12910" s="749" t="s">
        <v>33036</v>
      </c>
      <c r="G12910" s="749" t="s">
        <v>33037</v>
      </c>
      <c r="H12910" s="749" t="s">
        <v>33038</v>
      </c>
      <c r="I12910" s="749" t="s">
        <v>30</v>
      </c>
      <c r="J12910" s="749" t="n">
        <v>1536.09</v>
      </c>
    </row>
    <row collapsed="false" customFormat="false" customHeight="true" hidden="true" ht="12.75" outlineLevel="0" r="12911">
      <c r="A12911" s="749" t="s">
        <v>33039</v>
      </c>
      <c r="B12911" s="749" t="str">
        <f aca="false">C12911&amp;D12911&amp;E12911&amp;F12911&amp;G12911&amp;H12911</f>
        <v>GRADIL DE FERRO EM MODULOS 2,44M DE LARGURA COM ALTURA 2,32M,15 BARRAS VERTICAIS 3/4" EQUIDISTANTES,UM MONTANTE DE FERRO GALVANIZADO 3" E BARRAS CHATAS HORIZONTAIS 1.1/2"X1/2",EM CADA BARRA VERTICAL 3/4" SERA COLOCADA 1 LANCA E ANUETOS E SOBRE O MONTANTE UMA PINHA,ESTE MONTANTE SERA CHUMBADO EM CINTA DE CONCRETO (EXCL.ESTA),INCLUSIVE PINTURA.FORN.E COLOCACAO</v>
      </c>
      <c r="C12911" s="749" t="s">
        <v>33033</v>
      </c>
      <c r="D12911" s="749" t="s">
        <v>33034</v>
      </c>
      <c r="E12911" s="749" t="s">
        <v>33035</v>
      </c>
      <c r="F12911" s="749" t="s">
        <v>33036</v>
      </c>
      <c r="G12911" s="749" t="s">
        <v>33037</v>
      </c>
      <c r="H12911" s="749" t="s">
        <v>33038</v>
      </c>
      <c r="I12911" s="749" t="s">
        <v>30</v>
      </c>
      <c r="J12911" s="749" t="n">
        <v>1467.04</v>
      </c>
    </row>
    <row collapsed="false" customFormat="false" customHeight="true" hidden="true" ht="12.75" outlineLevel="0" r="12912">
      <c r="A12912" s="749" t="s">
        <v>33040</v>
      </c>
      <c r="B12912" s="749" t="str">
        <f aca="false">C12912&amp;D12912&amp;E12912&amp;F12912&amp;G12912&amp;H12912</f>
        <v>GRADIL DE FERRO EM MODULO DE 2,10M DE COMPRIMENTO COM ALTURA DE 2,60M,BARRA REDONDA DE 5/8",BARRA CHATA DE 1.1/2"X1/4",TUBO DE FERRO GALVANIZADO DE 3",INCLUSIVE PINTURA.FORNECIMENTO E COLOCACAO</v>
      </c>
      <c r="C12912" s="749" t="s">
        <v>33041</v>
      </c>
      <c r="D12912" s="749" t="s">
        <v>33042</v>
      </c>
      <c r="E12912" s="749" t="s">
        <v>33043</v>
      </c>
      <c r="F12912" s="749" t="s">
        <v>14902</v>
      </c>
      <c r="I12912" s="749" t="s">
        <v>30</v>
      </c>
      <c r="J12912" s="749" t="n">
        <v>1179.43</v>
      </c>
    </row>
    <row collapsed="false" customFormat="false" customHeight="true" hidden="true" ht="12.75" outlineLevel="0" r="12913">
      <c r="A12913" s="749" t="s">
        <v>33044</v>
      </c>
      <c r="B12913" s="749" t="str">
        <f aca="false">C12913&amp;D12913&amp;E12913&amp;F12913&amp;G12913&amp;H12913</f>
        <v>GRADIL DE FERRO EM MODULO DE 2,10M DE COMPRIMENTO COM ALTURA DE 2,60M,BARRA REDONDA DE 5/8",BARRA CHATA DE 1.1/2"X1/4",TUBO DE FERRO GALVANIZADO DE 3",INCLUSIVE PINTURA.FORNECIMENTO E COLOCACAO</v>
      </c>
      <c r="C12913" s="749" t="s">
        <v>33041</v>
      </c>
      <c r="D12913" s="749" t="s">
        <v>33042</v>
      </c>
      <c r="E12913" s="749" t="s">
        <v>33043</v>
      </c>
      <c r="F12913" s="749" t="s">
        <v>14902</v>
      </c>
      <c r="I12913" s="749" t="s">
        <v>30</v>
      </c>
      <c r="J12913" s="749" t="n">
        <v>1118.61</v>
      </c>
    </row>
    <row collapsed="false" customFormat="false" customHeight="true" hidden="true" ht="12.75" outlineLevel="0" r="12914">
      <c r="A12914" s="749" t="s">
        <v>33045</v>
      </c>
      <c r="B12914" s="749" t="str">
        <f aca="false">C12914&amp;D12914&amp;E12914&amp;F12914&amp;G12914&amp;H12914</f>
        <v>GRADIL DE FERRO EM MODULOS DE 2,44M DE LARGURA COM ALTURA DE 2,72M,15 BARRAS VERTICAIS DE 3/4" EQUIDISTANTES,UM MONTANTE DE FERRO GALVANIZADO DE 3" E BARRAS CHATAS HORIZONTAIS DE(1.1/2"X1/2"), EM CADA BARRA VERTICAL DE 3/4" SERA COLOCADA 1LANCA E ANUETOS E SOBRE MONTANTE UMA PINHA,INCLUSIVE PINTURA.FORNECIMENTO E COLOCACAO</v>
      </c>
      <c r="C12914" s="749" t="s">
        <v>33046</v>
      </c>
      <c r="D12914" s="749" t="s">
        <v>33047</v>
      </c>
      <c r="E12914" s="749" t="s">
        <v>33048</v>
      </c>
      <c r="F12914" s="749" t="s">
        <v>33049</v>
      </c>
      <c r="G12914" s="749" t="s">
        <v>33050</v>
      </c>
      <c r="H12914" s="749" t="s">
        <v>14939</v>
      </c>
      <c r="I12914" s="749" t="s">
        <v>30</v>
      </c>
      <c r="J12914" s="749" t="n">
        <v>1748.18</v>
      </c>
    </row>
    <row collapsed="false" customFormat="false" customHeight="true" hidden="true" ht="12.75" outlineLevel="0" r="12915">
      <c r="A12915" s="749" t="s">
        <v>33051</v>
      </c>
      <c r="B12915" s="749" t="str">
        <f aca="false">C12915&amp;D12915&amp;E12915&amp;F12915&amp;G12915&amp;H12915</f>
        <v>GRADIL DE FERRO EM MODULOS DE 2,44M DE LARGURA COM ALTURA DE 2,72M,15 BARRAS VERTICAIS DE 3/4" EQUIDISTANTES,UM MONTANTE DE FERRO GALVANIZADO DE 3" E BARRAS CHATAS HORIZONTAIS DE(1.1/2"X1/2"), EM CADA BARRA VERTICAL DE 3/4" SERA COLOCADA 1LANCA E ANUETOS E SOBRE MONTANTE UMA PINHA,INCLUSIVE PINTURA.FORNECIMENTO E COLOCACAO</v>
      </c>
      <c r="C12915" s="749" t="s">
        <v>33046</v>
      </c>
      <c r="D12915" s="749" t="s">
        <v>33047</v>
      </c>
      <c r="E12915" s="749" t="s">
        <v>33048</v>
      </c>
      <c r="F12915" s="749" t="s">
        <v>33049</v>
      </c>
      <c r="G12915" s="749" t="s">
        <v>33050</v>
      </c>
      <c r="H12915" s="749" t="s">
        <v>14939</v>
      </c>
      <c r="I12915" s="749" t="s">
        <v>30</v>
      </c>
      <c r="J12915" s="749" t="n">
        <v>1675.11</v>
      </c>
    </row>
    <row collapsed="false" customFormat="false" customHeight="true" hidden="true" ht="12.75" outlineLevel="0" r="12916">
      <c r="A12916" s="749" t="s">
        <v>33052</v>
      </c>
      <c r="B12916" s="749" t="str">
        <f aca="false">C12916&amp;D12916&amp;E12916&amp;F12916&amp;G12916&amp;H12916</f>
        <v>GRADIL EM MODULOS DE 1454X1650MM,COM PINTURA ELETROSTATICA EM POLIESTER NAS CORES GRAFITE,VERMELHO,VINHO,AMARELO,LARANJA OU PRATA, MALHA DE 60X132MM,BARRA PORTANTE DE 26X2MM,FIO 5,MONTANTES DE 2000X75X8MM,PONTA DE LANCA EM PERFIL "U" DE 34X30X3X1640)MM E PARAFUSOS.FORNECIMENTO E COLOCACAO</v>
      </c>
      <c r="C12916" s="749" t="s">
        <v>33053</v>
      </c>
      <c r="D12916" s="749" t="s">
        <v>33054</v>
      </c>
      <c r="E12916" s="749" t="s">
        <v>33055</v>
      </c>
      <c r="F12916" s="749" t="s">
        <v>33056</v>
      </c>
      <c r="G12916" s="749" t="s">
        <v>33057</v>
      </c>
      <c r="I12916" s="749" t="s">
        <v>30</v>
      </c>
      <c r="J12916" s="749" t="n">
        <v>456.63</v>
      </c>
    </row>
    <row collapsed="false" customFormat="false" customHeight="true" hidden="true" ht="12.75" outlineLevel="0" r="12917">
      <c r="A12917" s="749" t="s">
        <v>33058</v>
      </c>
      <c r="B12917" s="749" t="str">
        <f aca="false">C12917&amp;D12917&amp;E12917&amp;F12917&amp;G12917&amp;H12917</f>
        <v>GRADIL EM MODULOS DE 1454X1650MM,COM PINTURA ELETROSTATICA EM POLIESTER NAS CORES GRAFITE,VERMELHO,VINHO,AMARELO,LARANJA OU PRATA, MALHA DE 60X132MM,BARRA PORTANTE DE 26X2MM,FIO 5,MONTANTES DE 2000X75X8MM,PONTA DE LANCA EM PERFIL "U" DE 34X30X3X1640)MM E PARAFUSOS.FORNECIMENTO E COLOCACAO</v>
      </c>
      <c r="C12917" s="749" t="s">
        <v>33053</v>
      </c>
      <c r="D12917" s="749" t="s">
        <v>33054</v>
      </c>
      <c r="E12917" s="749" t="s">
        <v>33055</v>
      </c>
      <c r="F12917" s="749" t="s">
        <v>33056</v>
      </c>
      <c r="G12917" s="749" t="s">
        <v>33057</v>
      </c>
      <c r="I12917" s="749" t="s">
        <v>30</v>
      </c>
      <c r="J12917" s="749" t="n">
        <v>440.11</v>
      </c>
    </row>
    <row collapsed="false" customFormat="false" customHeight="true" hidden="true" ht="12.75" outlineLevel="0" r="12918">
      <c r="A12918" s="749" t="s">
        <v>33059</v>
      </c>
      <c r="B12918" s="749" t="str">
        <f aca="false">C12918&amp;D12918&amp;E12918&amp;F12918&amp;G12918&amp;H12918</f>
        <v>GRADIL TUBULAR 3,35X2,00M,EM TELA DE CHAPA DE METAL EXPANDIDO,MALHA LOSANGULAR DE 150X56MM,CHAPA DE FERRO GALVANIZADA AFOGO DE 1/8",EMOLDURADA POR TUBOS DE FERRO GALVANIZADOS DE 1.1/2",FIXADO EM ESTRUTURAS DE CONCRETO (EXCLUSIVE ESTAS),ATRAVES DE 16 PARAFUSOS GALVANIZADOS.FORNECIMENTO E COLOCACAO</v>
      </c>
      <c r="C12918" s="749" t="s">
        <v>33060</v>
      </c>
      <c r="D12918" s="749" t="s">
        <v>33061</v>
      </c>
      <c r="E12918" s="749" t="s">
        <v>33062</v>
      </c>
      <c r="F12918" s="749" t="s">
        <v>33063</v>
      </c>
      <c r="G12918" s="749" t="s">
        <v>33064</v>
      </c>
      <c r="I12918" s="749" t="s">
        <v>236</v>
      </c>
      <c r="J12918" s="749" t="n">
        <v>376.73</v>
      </c>
    </row>
    <row collapsed="false" customFormat="false" customHeight="true" hidden="true" ht="12.75" outlineLevel="0" r="12919">
      <c r="A12919" s="749" t="s">
        <v>33065</v>
      </c>
      <c r="B12919" s="749" t="str">
        <f aca="false">C12919&amp;D12919&amp;E12919&amp;F12919&amp;G12919&amp;H12919</f>
        <v>GRADIL TUBULAR 3,35X2,00M,EM TELA DE CHAPA DE METAL EXPANDIDO,MALHA LOSANGULAR DE 150X56MM,CHAPA DE FERRO GALVANIZADA AFOGO DE 1/8",EMOLDURADA POR TUBOS DE FERRO GALVANIZADOS DE 1.1/2",FIXADO EM ESTRUTURAS DE CONCRETO (EXCLUSIVE ESTAS),ATRAVES DE 16 PARAFUSOS GALVANIZADOS.FORNECIMENTO E COLOCACAO</v>
      </c>
      <c r="C12919" s="749" t="s">
        <v>33060</v>
      </c>
      <c r="D12919" s="749" t="s">
        <v>33061</v>
      </c>
      <c r="E12919" s="749" t="s">
        <v>33062</v>
      </c>
      <c r="F12919" s="749" t="s">
        <v>33063</v>
      </c>
      <c r="G12919" s="749" t="s">
        <v>33064</v>
      </c>
      <c r="I12919" s="749" t="s">
        <v>236</v>
      </c>
      <c r="J12919" s="749" t="n">
        <v>369.33</v>
      </c>
    </row>
    <row collapsed="false" customFormat="false" customHeight="true" hidden="true" ht="12.75" outlineLevel="0" r="12920">
      <c r="A12920" s="749" t="s">
        <v>33066</v>
      </c>
      <c r="B12920" s="749" t="str">
        <f aca="false">C12920&amp;D12920&amp;E12920&amp;F12920&amp;G12920&amp;H12920</f>
        <v>GRADIL ELETROFUNDIDO TIPO ORSOMETAL,NA MALHA 65X132MM E BARRA PORTANTE 25X2MM,FIO 5,MONTANTES 2120X76X8MM,PARAFUSOS,PINTURA ELETROSTATICA NAS CORES VERDE OU CINZA,INCLUSIVE MONTAGEM</v>
      </c>
      <c r="C12920" s="749" t="s">
        <v>33067</v>
      </c>
      <c r="D12920" s="749" t="s">
        <v>33068</v>
      </c>
      <c r="E12920" s="749" t="s">
        <v>33069</v>
      </c>
      <c r="F12920" s="749" t="s">
        <v>236</v>
      </c>
      <c r="I12920" s="749" t="s">
        <v>52</v>
      </c>
      <c r="J12920" s="749" t="n">
        <v>271.34</v>
      </c>
    </row>
    <row collapsed="false" customFormat="false" customHeight="true" hidden="true" ht="12.75" outlineLevel="0" r="12921">
      <c r="A12921" s="749" t="s">
        <v>33070</v>
      </c>
      <c r="B12921" s="749" t="str">
        <f aca="false">C12921&amp;D12921&amp;E12921&amp;F12921&amp;G12921&amp;H12921</f>
        <v>GRADIL ELETROFUNDIDO TIPO ORSOMETAL,NA MALHA 65X132MM E BARRA PORTANTE 25X2MM,FIO 5,MONTANTES 2120X76X8MM,PARAFUSOS,PINTURA ELETROSTATICA NAS CORES VERDE OU CINZA,INCLUSIVE MONTAGEM</v>
      </c>
      <c r="C12921" s="749" t="s">
        <v>33067</v>
      </c>
      <c r="D12921" s="749" t="s">
        <v>33068</v>
      </c>
      <c r="E12921" s="749" t="s">
        <v>33069</v>
      </c>
      <c r="F12921" s="749" t="s">
        <v>236</v>
      </c>
      <c r="I12921" s="749" t="s">
        <v>52</v>
      </c>
      <c r="J12921" s="749" t="n">
        <v>254.82</v>
      </c>
    </row>
    <row collapsed="false" customFormat="false" customHeight="true" hidden="true" ht="12.75" outlineLevel="0" r="12922">
      <c r="A12922" s="749" t="s">
        <v>33071</v>
      </c>
      <c r="B12922" s="749" t="str">
        <f aca="false">C12922&amp;D12922&amp;E12922&amp;F12922&amp;G12922&amp;H12922</f>
        <v>GRADIL NYLOFOR 3D,EXECUTADO PAINEL DE ACO GALVANIZADO,SOLDADO,MALHA RETANGULAR 200X50MM E FIO DE ACO COM BITOLA DE 5MM,FIXADO POR FIXADORES POLIAMIDA E PARAFUSOS EM ACO INOX,EM POSTE DE ACO GALVANIZADO DE 60X40MM,CHUMBADOS EM BASE DE CONCRETO,EXCLUSIVE ESTA,REVESTIDOS EM POLIESTER POR PROCESSO DE PINTURA ELETROSTATICA(GRADIL E POSTE).FORNECIMENTO E COLOCACAO</v>
      </c>
      <c r="C12922" s="749" t="s">
        <v>33072</v>
      </c>
      <c r="D12922" s="749" t="s">
        <v>33073</v>
      </c>
      <c r="E12922" s="749" t="s">
        <v>33074</v>
      </c>
      <c r="F12922" s="749" t="s">
        <v>33075</v>
      </c>
      <c r="G12922" s="749" t="s">
        <v>33076</v>
      </c>
      <c r="H12922" s="749" t="s">
        <v>33077</v>
      </c>
      <c r="I12922" s="749" t="s">
        <v>52</v>
      </c>
      <c r="J12922" s="749" t="n">
        <v>107.77</v>
      </c>
    </row>
    <row collapsed="false" customFormat="false" customHeight="true" hidden="true" ht="12.75" outlineLevel="0" r="12923">
      <c r="A12923" s="749" t="s">
        <v>33078</v>
      </c>
      <c r="B12923" s="749" t="str">
        <f aca="false">C12923&amp;D12923&amp;E12923&amp;F12923&amp;G12923&amp;H12923</f>
        <v>GRADIL NYLOFOR 3D,EXECUTADO PAINEL DE ACO GALVANIZADO,SOLDADO,MALHA RETANGULAR 200X50MM E FIO DE ACO COM BITOLA DE 5MM,FIXADO POR FIXADORES POLIAMIDA E PARAFUSOS EM ACO INOX,EM POSTE DE ACO GALVANIZADO DE 60X40MM,CHUMBADOS EM BASE DE CONCRETO,EXCLUSIVE ESTA,REVESTIDOS EM POLIESTER POR PROCESSO DE PINTURA ELETROSTATICA(GRADIL E POSTE).FORNECIMENTO E COLOCACAO</v>
      </c>
      <c r="C12923" s="749" t="s">
        <v>33072</v>
      </c>
      <c r="D12923" s="749" t="s">
        <v>33073</v>
      </c>
      <c r="E12923" s="749" t="s">
        <v>33074</v>
      </c>
      <c r="F12923" s="749" t="s">
        <v>33075</v>
      </c>
      <c r="G12923" s="749" t="s">
        <v>33076</v>
      </c>
      <c r="H12923" s="749" t="s">
        <v>33077</v>
      </c>
      <c r="I12923" s="749" t="s">
        <v>52</v>
      </c>
      <c r="J12923" s="749" t="n">
        <v>102.83</v>
      </c>
    </row>
    <row collapsed="false" customFormat="false" customHeight="true" hidden="true" ht="51" outlineLevel="0" r="12924">
      <c r="A12924" s="749" t="s">
        <v>33079</v>
      </c>
      <c r="B12924" s="758" t="str">
        <f aca="false">C12924&amp;D12924&amp;E12924&amp;F12924&amp;G12924&amp;H12924</f>
        <v>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v>
      </c>
      <c r="C12924" s="749" t="s">
        <v>33080</v>
      </c>
      <c r="D12924" s="749" t="s">
        <v>33081</v>
      </c>
      <c r="E12924" s="749" t="s">
        <v>33082</v>
      </c>
      <c r="F12924" s="749" t="s">
        <v>33083</v>
      </c>
      <c r="G12924" s="749" t="s">
        <v>33084</v>
      </c>
      <c r="H12924" s="749" t="s">
        <v>33085</v>
      </c>
      <c r="I12924" s="749" t="s">
        <v>236</v>
      </c>
      <c r="J12924" s="749" t="n">
        <v>653.13</v>
      </c>
    </row>
    <row collapsed="false" customFormat="false" customHeight="true" hidden="true" ht="51" outlineLevel="0" r="12925">
      <c r="A12925" s="749" t="s">
        <v>155</v>
      </c>
      <c r="B12925" s="758" t="str">
        <f aca="false">C12925&amp;D12925&amp;E12925&amp;F12925&amp;G12925&amp;H12925</f>
        <v>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v>
      </c>
      <c r="C12925" s="749" t="s">
        <v>33080</v>
      </c>
      <c r="D12925" s="749" t="s">
        <v>33081</v>
      </c>
      <c r="E12925" s="749" t="s">
        <v>33082</v>
      </c>
      <c r="F12925" s="749" t="s">
        <v>33083</v>
      </c>
      <c r="G12925" s="749" t="s">
        <v>33084</v>
      </c>
      <c r="H12925" s="749" t="s">
        <v>33085</v>
      </c>
      <c r="I12925" s="749" t="s">
        <v>236</v>
      </c>
      <c r="J12925" s="749" t="n">
        <v>597.38</v>
      </c>
    </row>
    <row collapsed="false" customFormat="false" customHeight="true" hidden="true" ht="51" outlineLevel="0" r="12926">
      <c r="A12926" s="749" t="s">
        <v>33086</v>
      </c>
      <c r="B12926" s="758" t="str">
        <f aca="false">C12926&amp;D12926&amp;E12926&amp;F12926&amp;G12926&amp;H12926</f>
        <v>GUARDA-CORPO DE FERRO EM LANCES DE 3,00 A 4,00M E 1,00M DE ALTURA,COM 4 MONTANTES DE BARRAS DE 2"X3/4",CHUMBADOS NO CONCRETO (EXCLUSIVE ESTE),CORRIMAO EM DUAS BARRAS SUPERPOSTAS DE 3"X12" E 2"X3/8",BARRAS VERTICAIS DE 1/2"X1/2" ESPACADAS DE 6CM,SOLDADAS NO CORRIMAO E NA BARRA INFERIOR,ESTA DE 2"X1/2",A 10CM DO PISO.FORNECIMENTO E COLOCACAO</v>
      </c>
      <c r="C12926" s="749" t="s">
        <v>33080</v>
      </c>
      <c r="D12926" s="749" t="s">
        <v>33081</v>
      </c>
      <c r="E12926" s="749" t="s">
        <v>33087</v>
      </c>
      <c r="F12926" s="749" t="s">
        <v>33088</v>
      </c>
      <c r="G12926" s="749" t="s">
        <v>33089</v>
      </c>
      <c r="H12926" s="749" t="s">
        <v>33090</v>
      </c>
      <c r="I12926" s="749" t="s">
        <v>236</v>
      </c>
      <c r="J12926" s="749" t="n">
        <v>831.23</v>
      </c>
    </row>
    <row collapsed="false" customFormat="false" customHeight="true" hidden="true" ht="51" outlineLevel="0" r="12927">
      <c r="A12927" s="749" t="s">
        <v>33091</v>
      </c>
      <c r="B12927" s="758" t="str">
        <f aca="false">C12927&amp;D12927&amp;E12927&amp;F12927&amp;G12927&amp;H12927</f>
        <v>GUARDA-CORPO DE FERRO EM LANCES DE 3,00 A 4,00M E 1,00M DE ALTURA,COM 4 MONTANTES DE BARRAS DE 2"X3/4",CHUMBADOS NO CONCRETO (EXCLUSIVE ESTE),CORRIMAO EM DUAS BARRAS SUPERPOSTAS DE 3"X12" E 2"X3/8",BARRAS VERTICAIS DE 1/2"X1/2" ESPACADAS DE 6CM,SOLDADAS NO CORRIMAO E NA BARRA INFERIOR,ESTA DE 2"X1/2",A 10CM DO PISO.FORNECIMENTO E COLOCACAO</v>
      </c>
      <c r="C12927" s="749" t="s">
        <v>33080</v>
      </c>
      <c r="D12927" s="749" t="s">
        <v>33081</v>
      </c>
      <c r="E12927" s="749" t="s">
        <v>33087</v>
      </c>
      <c r="F12927" s="749" t="s">
        <v>33088</v>
      </c>
      <c r="G12927" s="749" t="s">
        <v>33089</v>
      </c>
      <c r="H12927" s="749" t="s">
        <v>33090</v>
      </c>
      <c r="I12927" s="749" t="s">
        <v>236</v>
      </c>
      <c r="J12927" s="749" t="n">
        <v>747.85</v>
      </c>
    </row>
    <row collapsed="false" customFormat="false" customHeight="true" hidden="true" ht="63.75" outlineLevel="0" r="12928">
      <c r="A12928" s="749" t="s">
        <v>33092</v>
      </c>
      <c r="B12928" s="758" t="str">
        <f aca="false">C12928&amp;D12928&amp;E12928&amp;F12928&amp;G12928&amp;H12928</f>
        <v>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v>
      </c>
      <c r="C12928" s="749" t="s">
        <v>33093</v>
      </c>
      <c r="D12928" s="749" t="s">
        <v>33094</v>
      </c>
      <c r="E12928" s="749" t="s">
        <v>33095</v>
      </c>
      <c r="F12928" s="749" t="s">
        <v>33096</v>
      </c>
      <c r="G12928" s="749" t="s">
        <v>33097</v>
      </c>
      <c r="H12928" s="749" t="s">
        <v>33098</v>
      </c>
      <c r="I12928" s="749" t="s">
        <v>236</v>
      </c>
      <c r="J12928" s="749" t="n">
        <v>506.84</v>
      </c>
    </row>
    <row collapsed="false" customFormat="false" customHeight="true" hidden="true" ht="63.75" outlineLevel="0" r="12929">
      <c r="A12929" s="749" t="s">
        <v>33099</v>
      </c>
      <c r="B12929" s="758" t="str">
        <f aca="false">C12929&amp;D12929&amp;E12929&amp;F12929&amp;G12929&amp;H12929</f>
        <v>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v>
      </c>
      <c r="C12929" s="749" t="s">
        <v>33093</v>
      </c>
      <c r="D12929" s="749" t="s">
        <v>33094</v>
      </c>
      <c r="E12929" s="749" t="s">
        <v>33095</v>
      </c>
      <c r="F12929" s="749" t="s">
        <v>33096</v>
      </c>
      <c r="G12929" s="749" t="s">
        <v>33097</v>
      </c>
      <c r="H12929" s="749" t="s">
        <v>33098</v>
      </c>
      <c r="I12929" s="749" t="s">
        <v>236</v>
      </c>
      <c r="J12929" s="749" t="n">
        <v>475.87</v>
      </c>
    </row>
    <row collapsed="false" customFormat="false" customHeight="true" hidden="true" ht="38.25" outlineLevel="0" r="12930">
      <c r="A12930" s="749" t="s">
        <v>33100</v>
      </c>
      <c r="B12930" s="758" t="str">
        <f aca="false">C12930&amp;D12930&amp;E12930&amp;F12930&amp;G12930&amp;H12930</f>
        <v>GUARDA-CORPO DE FERRO GALVANIZADO,COM MODULO DE 2,20M DE COMPRIMENTO,COM DOIS TUBOS DE 2" NA HORIZONTAL,PILARETES DE CONCRETO COM SECAO 20X20CM E 1,00M DE ALTURA,INCLUSIVE TODOS OS MATERIAIS E PINTURA.FORNECIMENTO E COLOCACAO</v>
      </c>
      <c r="C12930" s="749" t="s">
        <v>33101</v>
      </c>
      <c r="D12930" s="749" t="s">
        <v>33102</v>
      </c>
      <c r="E12930" s="749" t="s">
        <v>33103</v>
      </c>
      <c r="F12930" s="749" t="s">
        <v>33104</v>
      </c>
      <c r="I12930" s="749" t="s">
        <v>236</v>
      </c>
      <c r="J12930" s="749" t="n">
        <v>288.87</v>
      </c>
    </row>
    <row collapsed="false" customFormat="false" customHeight="true" hidden="true" ht="38.25" outlineLevel="0" r="12931">
      <c r="A12931" s="749" t="s">
        <v>33105</v>
      </c>
      <c r="B12931" s="758" t="str">
        <f aca="false">C12931&amp;D12931&amp;E12931&amp;F12931&amp;G12931&amp;H12931</f>
        <v>GUARDA-CORPO DE FERRO GALVANIZADO,COM MODULO DE 2,20M DE COMPRIMENTO,COM DOIS TUBOS DE 2" NA HORIZONTAL,PILARETES DE CONCRETO COM SECAO 20X20CM E 1,00M DE ALTURA,INCLUSIVE TODOS OS MATERIAIS E PINTURA.FORNECIMENTO E COLOCACAO</v>
      </c>
      <c r="C12931" s="749" t="s">
        <v>33101</v>
      </c>
      <c r="D12931" s="749" t="s">
        <v>33102</v>
      </c>
      <c r="E12931" s="749" t="s">
        <v>33103</v>
      </c>
      <c r="F12931" s="749" t="s">
        <v>33104</v>
      </c>
      <c r="I12931" s="749" t="s">
        <v>236</v>
      </c>
      <c r="J12931" s="749" t="n">
        <v>270.1</v>
      </c>
    </row>
    <row collapsed="false" customFormat="false" customHeight="true" hidden="true" ht="38.25" outlineLevel="0" r="12932">
      <c r="A12932" s="749" t="s">
        <v>33106</v>
      </c>
      <c r="B12932" s="758" t="str">
        <f aca="false">C12932&amp;D12932&amp;E12932&amp;F12932&amp;G12932&amp;H12932</f>
        <v>GUARDA-CORPO DE FERRO GALVANIZADO,COM MODULO DE 2,00M DE COMPRIMENTO,COM UM TUBO DE 3" E DOIS DE 1.1/4" NA HORIZONTAL,PILARETES DE CONCRETO COM SECAO QUADRADA DE 20CM E 1,05M DE ALTURA,INCLUSIVE TODOS OS MATERIAIS E PINTURA.FORNECIMENTO E COLOCACAO</v>
      </c>
      <c r="C12932" s="749" t="s">
        <v>33107</v>
      </c>
      <c r="D12932" s="749" t="s">
        <v>33108</v>
      </c>
      <c r="E12932" s="749" t="s">
        <v>33109</v>
      </c>
      <c r="F12932" s="749" t="s">
        <v>33110</v>
      </c>
      <c r="G12932" s="749" t="s">
        <v>20218</v>
      </c>
      <c r="I12932" s="749" t="s">
        <v>236</v>
      </c>
      <c r="J12932" s="749" t="n">
        <v>326.08</v>
      </c>
    </row>
    <row collapsed="false" customFormat="false" customHeight="true" hidden="true" ht="38.25" outlineLevel="0" r="12933">
      <c r="A12933" s="749" t="s">
        <v>33111</v>
      </c>
      <c r="B12933" s="758" t="str">
        <f aca="false">C12933&amp;D12933&amp;E12933&amp;F12933&amp;G12933&amp;H12933</f>
        <v>GUARDA-CORPO DE FERRO GALVANIZADO,COM MODULO DE 2,00M DE COMPRIMENTO,COM UM TUBO DE 3" E DOIS DE 1.1/4" NA HORIZONTAL,PILARETES DE CONCRETO COM SECAO QUADRADA DE 20CM E 1,05M DE ALTURA,INCLUSIVE TODOS OS MATERIAIS E PINTURA.FORNECIMENTO E COLOCACAO</v>
      </c>
      <c r="C12933" s="749" t="s">
        <v>33107</v>
      </c>
      <c r="D12933" s="749" t="s">
        <v>33108</v>
      </c>
      <c r="E12933" s="749" t="s">
        <v>33109</v>
      </c>
      <c r="F12933" s="749" t="s">
        <v>33110</v>
      </c>
      <c r="G12933" s="749" t="s">
        <v>20218</v>
      </c>
      <c r="I12933" s="749" t="s">
        <v>236</v>
      </c>
      <c r="J12933" s="749" t="n">
        <v>304.99</v>
      </c>
    </row>
    <row collapsed="false" customFormat="false" customHeight="true" hidden="true" ht="38.25" outlineLevel="0" r="12934">
      <c r="A12934" s="749" t="s">
        <v>33112</v>
      </c>
      <c r="B12934" s="758" t="str">
        <f aca="false">C12934&amp;D12934&amp;E12934&amp;F12934&amp;G12934&amp;H12934</f>
        <v>GUARDA-CORPO DE TUBO DE FERRO GALVANIZADO COM DOIS MONTANTES EM TUBO DE 1",UMA TRAVESSA SUPERIOR EM TUBO DE 2" E DUAS TRAVESSAS INFERIORES EM TUBO DE 1",EM MODULOS DE 2,20M DE COMPRIMENTO E 1,00M DE ALTURA,INCLUSIVE PINTURA.FORNECIMENTO E COLOCACAO</v>
      </c>
      <c r="C12934" s="749" t="s">
        <v>33113</v>
      </c>
      <c r="D12934" s="749" t="s">
        <v>33114</v>
      </c>
      <c r="E12934" s="749" t="s">
        <v>33115</v>
      </c>
      <c r="F12934" s="749" t="s">
        <v>33116</v>
      </c>
      <c r="G12934" s="749" t="s">
        <v>20218</v>
      </c>
      <c r="I12934" s="749" t="s">
        <v>30</v>
      </c>
      <c r="J12934" s="749" t="n">
        <v>358.59</v>
      </c>
    </row>
    <row collapsed="false" customFormat="false" customHeight="true" hidden="true" ht="38.25" outlineLevel="0" r="12935">
      <c r="A12935" s="749" t="s">
        <v>33117</v>
      </c>
      <c r="B12935" s="758" t="str">
        <f aca="false">C12935&amp;D12935&amp;E12935&amp;F12935&amp;G12935&amp;H12935</f>
        <v>GUARDA-CORPO DE TUBO DE FERRO GALVANIZADO COM DOIS MONTANTES EM TUBO DE 1",UMA TRAVESSA SUPERIOR EM TUBO DE 2" E DUAS TRAVESSAS INFERIORES EM TUBO DE 1",EM MODULOS DE 2,20M DE COMPRIMENTO E 1,00M DE ALTURA,INCLUSIVE PINTURA.FORNECIMENTO E COLOCACAO</v>
      </c>
      <c r="C12935" s="749" t="s">
        <v>33113</v>
      </c>
      <c r="D12935" s="749" t="s">
        <v>33114</v>
      </c>
      <c r="E12935" s="749" t="s">
        <v>33115</v>
      </c>
      <c r="F12935" s="749" t="s">
        <v>33116</v>
      </c>
      <c r="G12935" s="749" t="s">
        <v>20218</v>
      </c>
      <c r="I12935" s="749" t="s">
        <v>30</v>
      </c>
      <c r="J12935" s="749" t="n">
        <v>348.71</v>
      </c>
    </row>
    <row collapsed="false" customFormat="false" customHeight="true" hidden="true" ht="51" outlineLevel="0" r="12936">
      <c r="A12936" s="749" t="s">
        <v>33118</v>
      </c>
      <c r="B12936" s="758" t="str">
        <f aca="false">C12936&amp;D12936&amp;E12936&amp;F12936&amp;G12936&amp;H12936</f>
        <v>GUARDA-CORPO COM 1,00M DE ALTURA,EM TELA DE ARAME GALVANIZADO Nº12,MALHA LOSANGO DE 5CM,FIXADA EM TUBOS DE FERRO GALVANIZADO COM DIAMETRO INTERNO DE 2.1/2" NA HORIZONTAL SUPERIOR E DIAMETRO INTERNO DE 2" NA HORIZONTAL INFERIOR E NA VERTICAL,INCLUSIVE PINTURA DOS TUBOS.FORNECIMENTO E COLOCACAO.</v>
      </c>
      <c r="C12936" s="749" t="s">
        <v>33119</v>
      </c>
      <c r="D12936" s="749" t="s">
        <v>33120</v>
      </c>
      <c r="E12936" s="749" t="s">
        <v>33121</v>
      </c>
      <c r="F12936" s="749" t="s">
        <v>33122</v>
      </c>
      <c r="G12936" s="749" t="s">
        <v>33123</v>
      </c>
      <c r="I12936" s="749" t="s">
        <v>236</v>
      </c>
      <c r="J12936" s="749" t="n">
        <v>248.82</v>
      </c>
    </row>
    <row collapsed="false" customFormat="false" customHeight="true" hidden="true" ht="51" outlineLevel="0" r="12937">
      <c r="A12937" s="749" t="s">
        <v>33124</v>
      </c>
      <c r="B12937" s="758" t="str">
        <f aca="false">C12937&amp;D12937&amp;E12937&amp;F12937&amp;G12937&amp;H12937</f>
        <v>GUARDA-CORPO COM 1,00M DE ALTURA,EM TELA DE ARAME GALVANIZADO Nº12,MALHA LOSANGO DE 5CM,FIXADA EM TUBOS DE FERRO GALVANIZADO COM DIAMETRO INTERNO DE 2.1/2" NA HORIZONTAL SUPERIOR E DIAMETRO INTERNO DE 2" NA HORIZONTAL INFERIOR E NA VERTICAL,INCLUSIVE PINTURA DOS TUBOS.FORNECIMENTO E COLOCACAO.</v>
      </c>
      <c r="C12937" s="749" t="s">
        <v>33119</v>
      </c>
      <c r="D12937" s="749" t="s">
        <v>33120</v>
      </c>
      <c r="E12937" s="749" t="s">
        <v>33121</v>
      </c>
      <c r="F12937" s="749" t="s">
        <v>33122</v>
      </c>
      <c r="G12937" s="749" t="s">
        <v>33123</v>
      </c>
      <c r="I12937" s="749" t="s">
        <v>236</v>
      </c>
      <c r="J12937" s="749" t="n">
        <v>242.96</v>
      </c>
    </row>
    <row collapsed="false" customFormat="false" customHeight="true" hidden="true" ht="51" outlineLevel="0" r="12938">
      <c r="A12938" s="749" t="s">
        <v>33125</v>
      </c>
      <c r="B12938" s="758" t="str">
        <f aca="false">C12938&amp;D12938&amp;E12938&amp;F12938&amp;G12938&amp;H12938</f>
        <v>GUARDA-CORPO DE TUBOS DE ACO GALVANIZADO SOLDADOS, FORMANDOMODULOS DE 2,20M DE COMPRIMENTO E 1,00M DE ALTURA, COM 3 MONTANTES DE 2" DE DIAMETRO CHUMBADOS NO CONCRETO (EXCLUSIVE ESTE),TRAVESSA SUPERIOR DE 2" E TRAVESSA INFERIOR E INTERMEDIARIA DE 1".FORNECIMENTO E COLOCACAO</v>
      </c>
      <c r="C12938" s="749" t="s">
        <v>33126</v>
      </c>
      <c r="D12938" s="749" t="s">
        <v>33127</v>
      </c>
      <c r="E12938" s="749" t="s">
        <v>33128</v>
      </c>
      <c r="F12938" s="749" t="s">
        <v>33129</v>
      </c>
      <c r="G12938" s="749" t="s">
        <v>33130</v>
      </c>
      <c r="I12938" s="749" t="s">
        <v>236</v>
      </c>
      <c r="J12938" s="749" t="n">
        <v>265.22</v>
      </c>
    </row>
    <row collapsed="false" customFormat="false" customHeight="true" hidden="true" ht="51" outlineLevel="0" r="12939">
      <c r="A12939" s="749" t="s">
        <v>33131</v>
      </c>
      <c r="B12939" s="758" t="str">
        <f aca="false">C12939&amp;D12939&amp;E12939&amp;F12939&amp;G12939&amp;H12939</f>
        <v>GUARDA-CORPO DE TUBOS DE ACO GALVANIZADO SOLDADOS, FORMANDOMODULOS DE 2,20M DE COMPRIMENTO E 1,00M DE ALTURA, COM 3 MONTANTES DE 2" DE DIAMETRO CHUMBADOS NO CONCRETO (EXCLUSIVE ESTE),TRAVESSA SUPERIOR DE 2" E TRAVESSA INFERIOR E INTERMEDIARIA DE 1".FORNECIMENTO E COLOCACAO</v>
      </c>
      <c r="C12939" s="749" t="s">
        <v>33126</v>
      </c>
      <c r="D12939" s="749" t="s">
        <v>33127</v>
      </c>
      <c r="E12939" s="749" t="s">
        <v>33128</v>
      </c>
      <c r="F12939" s="749" t="s">
        <v>33129</v>
      </c>
      <c r="G12939" s="749" t="s">
        <v>33130</v>
      </c>
      <c r="I12939" s="749" t="s">
        <v>236</v>
      </c>
      <c r="J12939" s="749" t="n">
        <v>260.29</v>
      </c>
    </row>
    <row collapsed="false" customFormat="false" customHeight="true" hidden="true" ht="63.75" outlineLevel="0" r="12940">
      <c r="A12940" s="749" t="s">
        <v>33132</v>
      </c>
      <c r="B12940" s="758" t="str">
        <f aca="false">C12940&amp;D12940&amp;E12940&amp;F12940&amp;G12940&amp;H12940</f>
        <v>GUARDA-CORPO DE TUBOS DE ACO GALVANIZADO 2",FORMANDO QUADRADOS 2,20M DE COMPRIMENTO E 1,10M DE ALT.,C/MONTANTES SOLDADOS EM CHAPA DE ACO 15CMX15CMX5/16",FIXADOS NO PISO OU PAREDE,DOTADO DE TELA DE ARAME GALVANIZADO DE FIO ONDULADO Nº8 E MALHA QUADRADA(20X20)MM FIXADA EM PERFIS "L" (1.1/2"X1.1/2"),C/ACABAMENTO EM BARRAS DE ACO DE(1"X3/16").FORN. E COLOCACAO</v>
      </c>
      <c r="C12940" s="749" t="s">
        <v>33133</v>
      </c>
      <c r="D12940" s="749" t="s">
        <v>33134</v>
      </c>
      <c r="E12940" s="749" t="s">
        <v>33135</v>
      </c>
      <c r="F12940" s="749" t="s">
        <v>33136</v>
      </c>
      <c r="G12940" s="749" t="s">
        <v>33137</v>
      </c>
      <c r="H12940" s="749" t="s">
        <v>33138</v>
      </c>
      <c r="I12940" s="749" t="s">
        <v>30</v>
      </c>
      <c r="J12940" s="749" t="n">
        <v>832.6</v>
      </c>
    </row>
    <row collapsed="false" customFormat="false" customHeight="true" hidden="true" ht="63.75" outlineLevel="0" r="12941">
      <c r="A12941" s="749" t="s">
        <v>33139</v>
      </c>
      <c r="B12941" s="758" t="str">
        <f aca="false">C12941&amp;D12941&amp;E12941&amp;F12941&amp;G12941&amp;H12941</f>
        <v>GUARDA-CORPO DE TUBOS DE ACO GALVANIZADO 2",FORMANDO QUADRADOS 2,20M DE COMPRIMENTO E 1,10M DE ALT.,C/MONTANTES SOLDADOS EM CHAPA DE ACO 15CMX15CMX5/16",FIXADOS NO PISO OU PAREDE,DOTADO DE TELA DE ARAME GALVANIZADO DE FIO ONDULADO Nº8 E MALHA QUADRADA(20X20)MM FIXADA EM PERFIS "L" (1.1/2"X1.1/2"),C/ACABAMENTO EM BARRAS DE ACO DE(1"X3/16").FORN. E COLOCACAO</v>
      </c>
      <c r="C12941" s="749" t="s">
        <v>33133</v>
      </c>
      <c r="D12941" s="749" t="s">
        <v>33134</v>
      </c>
      <c r="E12941" s="749" t="s">
        <v>33135</v>
      </c>
      <c r="F12941" s="749" t="s">
        <v>33136</v>
      </c>
      <c r="G12941" s="749" t="s">
        <v>33137</v>
      </c>
      <c r="H12941" s="749" t="s">
        <v>33138</v>
      </c>
      <c r="I12941" s="749" t="s">
        <v>30</v>
      </c>
      <c r="J12941" s="749" t="n">
        <v>825.2</v>
      </c>
    </row>
    <row collapsed="false" customFormat="false" customHeight="true" hidden="true" ht="63.75" outlineLevel="0" r="12942">
      <c r="A12942" s="749" t="s">
        <v>33140</v>
      </c>
      <c r="B12942" s="758" t="str">
        <f aca="false">C12942&amp;D12942&amp;E12942&amp;F12942&amp;G12942&amp;H12942</f>
        <v>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v>
      </c>
      <c r="C12942" s="749" t="s">
        <v>33141</v>
      </c>
      <c r="D12942" s="749" t="s">
        <v>33142</v>
      </c>
      <c r="E12942" s="749" t="s">
        <v>33143</v>
      </c>
      <c r="F12942" s="749" t="s">
        <v>33144</v>
      </c>
      <c r="G12942" s="749" t="s">
        <v>33145</v>
      </c>
      <c r="H12942" s="749" t="s">
        <v>33146</v>
      </c>
      <c r="I12942" s="749" t="s">
        <v>30</v>
      </c>
      <c r="J12942" s="749" t="n">
        <v>893.8</v>
      </c>
    </row>
    <row collapsed="false" customFormat="false" customHeight="true" hidden="true" ht="63.75" outlineLevel="0" r="12943">
      <c r="A12943" s="749" t="s">
        <v>33147</v>
      </c>
      <c r="B12943" s="758" t="str">
        <f aca="false">C12943&amp;D12943&amp;E12943&amp;F12943&amp;G12943&amp;H12943</f>
        <v>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v>
      </c>
      <c r="C12943" s="749" t="s">
        <v>33141</v>
      </c>
      <c r="D12943" s="749" t="s">
        <v>33142</v>
      </c>
      <c r="E12943" s="749" t="s">
        <v>33143</v>
      </c>
      <c r="F12943" s="749" t="s">
        <v>33144</v>
      </c>
      <c r="G12943" s="749" t="s">
        <v>33145</v>
      </c>
      <c r="H12943" s="749" t="s">
        <v>33146</v>
      </c>
      <c r="I12943" s="749" t="s">
        <v>30</v>
      </c>
      <c r="J12943" s="749" t="n">
        <v>848.95</v>
      </c>
    </row>
    <row collapsed="false" customFormat="false" customHeight="true" hidden="true" ht="25.5" outlineLevel="0" r="12944">
      <c r="A12944" s="749" t="s">
        <v>33148</v>
      </c>
      <c r="B12944" s="758" t="str">
        <f aca="false">C12944&amp;D12944&amp;E12944&amp;F12944&amp;G12944&amp;H12944</f>
        <v>CORRIMAO DE TUBO DE FERRO GALVANIZADO DE 1.1/4",PRESO POR CHUMBADORES A CADA METRO.FORNECIMENTO E COLOCACAO</v>
      </c>
      <c r="C12944" s="749" t="s">
        <v>33149</v>
      </c>
      <c r="D12944" s="749" t="s">
        <v>33150</v>
      </c>
      <c r="I12944" s="749" t="s">
        <v>236</v>
      </c>
      <c r="J12944" s="749" t="n">
        <v>107.22</v>
      </c>
    </row>
    <row collapsed="false" customFormat="false" customHeight="true" hidden="true" ht="25.5" outlineLevel="0" r="12945">
      <c r="A12945" s="749" t="s">
        <v>33151</v>
      </c>
      <c r="B12945" s="758" t="str">
        <f aca="false">C12945&amp;D12945&amp;E12945&amp;F12945&amp;G12945&amp;H12945</f>
        <v>CORRIMAO DE TUBO DE FERRO GALVANIZADO DE 1.1/4",PRESO POR CHUMBADORES A CADA METRO.FORNECIMENTO E COLOCACAO</v>
      </c>
      <c r="C12945" s="749" t="s">
        <v>33149</v>
      </c>
      <c r="D12945" s="749" t="s">
        <v>33150</v>
      </c>
      <c r="I12945" s="749" t="s">
        <v>236</v>
      </c>
      <c r="J12945" s="749" t="n">
        <v>97.35</v>
      </c>
    </row>
    <row collapsed="false" customFormat="false" customHeight="true" hidden="true" ht="38.25" outlineLevel="0" r="12946">
      <c r="A12946" s="749" t="s">
        <v>33152</v>
      </c>
      <c r="B12946" s="758" t="str">
        <f aca="false">C12946&amp;D12946&amp;E12946&amp;F12946&amp;G12946&amp;H12946</f>
        <v>CORRIMAO DE TUBO DE ACO INOXIDAVEL,DIAMETRO 4",COM GUARDA-CORPO EM VIDRO,EXCLUSIVE ESTE, FIXADO EM MONTANTES DE TUBO DEACO INOXIDAVEL ESCOVADO, DIAMETRO 2.1/2",ALTURA 1,00M, ENVOLVENDO TUBO METALON DE 1.1/4".FORNECIMENTO E COLOCACAO</v>
      </c>
      <c r="C12946" s="749" t="s">
        <v>33153</v>
      </c>
      <c r="D12946" s="749" t="s">
        <v>33154</v>
      </c>
      <c r="E12946" s="749" t="s">
        <v>33155</v>
      </c>
      <c r="F12946" s="749" t="s">
        <v>33156</v>
      </c>
      <c r="I12946" s="749" t="s">
        <v>236</v>
      </c>
      <c r="J12946" s="749" t="n">
        <v>115.92</v>
      </c>
    </row>
    <row collapsed="false" customFormat="false" customHeight="true" hidden="true" ht="38.25" outlineLevel="0" r="12947">
      <c r="A12947" s="749" t="s">
        <v>33157</v>
      </c>
      <c r="B12947" s="758" t="str">
        <f aca="false">C12947&amp;D12947&amp;E12947&amp;F12947&amp;G12947&amp;H12947</f>
        <v>CORRIMAO DE TUBO DE ACO INOXIDAVEL,DIAMETRO 4",COM GUARDA-CORPO EM VIDRO,EXCLUSIVE ESTE, FIXADO EM MONTANTES DE TUBO DEACO INOXIDAVEL ESCOVADO, DIAMETRO 2.1/2",ALTURA 1,00M, ENVOLVENDO TUBO METALON DE 1.1/4".FORNECIMENTO E COLOCACAO</v>
      </c>
      <c r="C12947" s="749" t="s">
        <v>33153</v>
      </c>
      <c r="D12947" s="749" t="s">
        <v>33154</v>
      </c>
      <c r="E12947" s="749" t="s">
        <v>33155</v>
      </c>
      <c r="F12947" s="749" t="s">
        <v>33156</v>
      </c>
      <c r="I12947" s="749" t="s">
        <v>236</v>
      </c>
      <c r="J12947" s="749" t="n">
        <v>106.05</v>
      </c>
    </row>
    <row collapsed="false" customFormat="false" customHeight="true" hidden="true" ht="12.75" outlineLevel="0" r="12948">
      <c r="A12948" s="749" t="s">
        <v>33158</v>
      </c>
      <c r="B12948" s="749" t="str">
        <f aca="false">C12948&amp;D12948&amp;E12948&amp;F12948&amp;G12948&amp;H12948</f>
        <v>QUADRO PARA PROTECAO DE JANELA OU APARELHOS DE AR CONDICIONADO,FORMADA DE BARRAS QUADRADAS DE 3/8",CHUMBADAS NA ALVENARIA.FORNECIMENTO E COLOCACAO</v>
      </c>
      <c r="C12948" s="749" t="s">
        <v>33159</v>
      </c>
      <c r="D12948" s="749" t="s">
        <v>33160</v>
      </c>
      <c r="E12948" s="749" t="s">
        <v>33161</v>
      </c>
      <c r="I12948" s="749" t="s">
        <v>52</v>
      </c>
      <c r="J12948" s="749" t="n">
        <v>448.06</v>
      </c>
    </row>
    <row collapsed="false" customFormat="false" customHeight="true" hidden="true" ht="12.75" outlineLevel="0" r="12949">
      <c r="A12949" s="749" t="s">
        <v>33162</v>
      </c>
      <c r="B12949" s="749" t="str">
        <f aca="false">C12949&amp;D12949&amp;E12949&amp;F12949&amp;G12949&amp;H12949</f>
        <v>QUADRO PARA PROTECAO DE JANELA OU APARELHOS DE AR CONDICIONADO,FORMADA DE BARRAS QUADRADAS DE 3/8",CHUMBADAS NA ALVENARIA.FORNECIMENTO E COLOCACAO</v>
      </c>
      <c r="C12949" s="749" t="s">
        <v>33159</v>
      </c>
      <c r="D12949" s="749" t="s">
        <v>33160</v>
      </c>
      <c r="E12949" s="749" t="s">
        <v>33161</v>
      </c>
      <c r="I12949" s="749" t="s">
        <v>52</v>
      </c>
      <c r="J12949" s="749" t="n">
        <v>401.19</v>
      </c>
    </row>
    <row collapsed="false" customFormat="false" customHeight="true" hidden="true" ht="12.75" outlineLevel="0" r="12950">
      <c r="A12950" s="749" t="s">
        <v>33163</v>
      </c>
      <c r="B12950" s="749" t="str">
        <f aca="false">C12950&amp;D12950&amp;E12950&amp;F12950&amp;G12950&amp;H12950</f>
        <v>QUADRO PARA PROTECAO DE JANELA,COM TELA DE ARAME GALVANIZADO Nº12,MALHA DE 1", FIXADA EM GRADE DE FERRO EM CANTONEIRA EBARRA DE 3/4"X1/8" DE SECAO, ESPACADAS VERTICAL E HORIZONTALMENTE DE 50CM,CHUMBADA NA ALVENARIA.FORNECIMENTO E COLOCACAO</v>
      </c>
      <c r="C12950" s="749" t="s">
        <v>33164</v>
      </c>
      <c r="D12950" s="749" t="s">
        <v>33165</v>
      </c>
      <c r="E12950" s="749" t="s">
        <v>33166</v>
      </c>
      <c r="F12950" s="749" t="s">
        <v>33167</v>
      </c>
      <c r="I12950" s="749" t="s">
        <v>52</v>
      </c>
      <c r="J12950" s="749" t="n">
        <v>521.59</v>
      </c>
    </row>
    <row collapsed="false" customFormat="false" customHeight="true" hidden="true" ht="12.75" outlineLevel="0" r="12951">
      <c r="A12951" s="749" t="s">
        <v>33168</v>
      </c>
      <c r="B12951" s="749" t="str">
        <f aca="false">C12951&amp;D12951&amp;E12951&amp;F12951&amp;G12951&amp;H12951</f>
        <v>QUADRO PARA PROTECAO DE JANELA,COM TELA DE ARAME GALVANIZADO Nº12,MALHA DE 1", FIXADA EM GRADE DE FERRO EM CANTONEIRA EBARRA DE 3/4"X1/8" DE SECAO, ESPACADAS VERTICAL E HORIZONTALMENTE DE 50CM,CHUMBADA NA ALVENARIA.FORNECIMENTO E COLOCACAO</v>
      </c>
      <c r="C12951" s="749" t="s">
        <v>33164</v>
      </c>
      <c r="D12951" s="749" t="s">
        <v>33165</v>
      </c>
      <c r="E12951" s="749" t="s">
        <v>33166</v>
      </c>
      <c r="F12951" s="749" t="s">
        <v>33167</v>
      </c>
      <c r="I12951" s="749" t="s">
        <v>52</v>
      </c>
      <c r="J12951" s="749" t="n">
        <v>462.39</v>
      </c>
    </row>
    <row collapsed="false" customFormat="false" customHeight="true" hidden="true" ht="12.75" outlineLevel="0" r="12952">
      <c r="A12952" s="749" t="s">
        <v>33169</v>
      </c>
      <c r="B12952" s="749" t="str">
        <f aca="false">C12952&amp;D12952&amp;E12952&amp;F12952&amp;G12952&amp;H12952</f>
        <v>QUADRO DE PROTECAO DE VAO EM CANTONEIRA DE ACO COM ABAS IGUAIS DE 5/8"X1/8",TELA DE ACO,FIO 12,MALHA DE 2,5X2,5M E TELATIPO MOSQUETEIRO EM POLIETILENO.FORNECIMENTO E COLOCACAO</v>
      </c>
      <c r="C12952" s="749" t="s">
        <v>33170</v>
      </c>
      <c r="D12952" s="749" t="s">
        <v>33171</v>
      </c>
      <c r="E12952" s="749" t="s">
        <v>33172</v>
      </c>
      <c r="I12952" s="749" t="s">
        <v>52</v>
      </c>
      <c r="J12952" s="749" t="n">
        <v>512.76</v>
      </c>
    </row>
    <row collapsed="false" customFormat="false" customHeight="true" hidden="true" ht="12.75" outlineLevel="0" r="12953">
      <c r="A12953" s="749" t="s">
        <v>33173</v>
      </c>
      <c r="B12953" s="749" t="str">
        <f aca="false">C12953&amp;D12953&amp;E12953&amp;F12953&amp;G12953&amp;H12953</f>
        <v>QUADRO DE PROTECAO DE VAO EM CANTONEIRA DE ACO COM ABAS IGUAIS DE 5/8"X1/8",TELA DE ACO,FIO 12,MALHA DE 2,5X2,5M E TELATIPO MOSQUETEIRO EM POLIETILENO.FORNECIMENTO E COLOCACAO</v>
      </c>
      <c r="C12953" s="749" t="s">
        <v>33170</v>
      </c>
      <c r="D12953" s="749" t="s">
        <v>33171</v>
      </c>
      <c r="E12953" s="749" t="s">
        <v>33172</v>
      </c>
      <c r="I12953" s="749" t="s">
        <v>52</v>
      </c>
      <c r="J12953" s="749" t="n">
        <v>453.56</v>
      </c>
    </row>
    <row collapsed="false" customFormat="false" customHeight="true" hidden="true" ht="12.75" outlineLevel="0" r="12954">
      <c r="A12954" s="749" t="s">
        <v>33174</v>
      </c>
      <c r="B12954" s="749" t="str">
        <f aca="false">C12954&amp;D12954&amp;E12954&amp;F12954&amp;G12954&amp;H12954</f>
        <v>PROTECAO PARA PORTA DE ACO ESCOVADO,CHAPA N°14,COM 90CM DE ALTURA.FORNECIMENTO E COLOCACAO</v>
      </c>
      <c r="C12954" s="749" t="s">
        <v>33175</v>
      </c>
      <c r="D12954" s="749" t="s">
        <v>33176</v>
      </c>
      <c r="I12954" s="749" t="s">
        <v>236</v>
      </c>
      <c r="J12954" s="749" t="n">
        <v>35.01</v>
      </c>
    </row>
    <row collapsed="false" customFormat="false" customHeight="true" hidden="true" ht="12.75" outlineLevel="0" r="12955">
      <c r="A12955" s="749" t="s">
        <v>33177</v>
      </c>
      <c r="B12955" s="749" t="str">
        <f aca="false">C12955&amp;D12955&amp;E12955&amp;F12955&amp;G12955&amp;H12955</f>
        <v>PROTECAO PARA PORTA DE ACO ESCOVADO,CHAPA N°14,COM 90CM DE ALTURA.FORNECIMENTO E COLOCACAO</v>
      </c>
      <c r="C12955" s="749" t="s">
        <v>33175</v>
      </c>
      <c r="D12955" s="749" t="s">
        <v>33176</v>
      </c>
      <c r="I12955" s="749" t="s">
        <v>236</v>
      </c>
      <c r="J12955" s="749" t="n">
        <v>31.75</v>
      </c>
    </row>
    <row collapsed="false" customFormat="false" customHeight="true" hidden="true" ht="12.75" outlineLevel="0" r="12956">
      <c r="A12956" s="749" t="s">
        <v>33178</v>
      </c>
      <c r="B12956" s="749" t="str">
        <f aca="false">C12956&amp;D12956&amp;E12956&amp;F12956&amp;G12956&amp;H12956</f>
        <v>PROTECAO PARA PORTA EM ACO ESCOVADO,CHAPA N°14,COM 30CM DE ALTURA.FORNECIMENTO E COLOCACAO</v>
      </c>
      <c r="C12956" s="749" t="s">
        <v>33179</v>
      </c>
      <c r="D12956" s="749" t="s">
        <v>33176</v>
      </c>
      <c r="I12956" s="749" t="s">
        <v>236</v>
      </c>
      <c r="J12956" s="749" t="n">
        <v>22.43</v>
      </c>
    </row>
    <row collapsed="false" customFormat="false" customHeight="true" hidden="true" ht="12.75" outlineLevel="0" r="12957">
      <c r="A12957" s="749" t="s">
        <v>33180</v>
      </c>
      <c r="B12957" s="749" t="str">
        <f aca="false">C12957&amp;D12957&amp;E12957&amp;F12957&amp;G12957&amp;H12957</f>
        <v>PROTECAO PARA PORTA EM ACO ESCOVADO,CHAPA N°14,COM 30CM DE ALTURA.FORNECIMENTO E COLOCACAO</v>
      </c>
      <c r="C12957" s="749" t="s">
        <v>33179</v>
      </c>
      <c r="D12957" s="749" t="s">
        <v>33176</v>
      </c>
      <c r="I12957" s="749" t="s">
        <v>236</v>
      </c>
      <c r="J12957" s="749" t="n">
        <v>19.97</v>
      </c>
    </row>
    <row collapsed="false" customFormat="false" customHeight="true" hidden="true" ht="12.75" outlineLevel="0" r="12958">
      <c r="A12958" s="749" t="s">
        <v>33181</v>
      </c>
      <c r="B12958" s="749" t="str">
        <f aca="false">C12958&amp;D12958&amp;E12958&amp;F12958&amp;G12958&amp;H12958</f>
        <v>PROTECAO PARA PORTA EM ACO ESCOVADO,CHAPA N°14,COM 20CM DE ALTURA.FORNECIMENTO E COLOCACAO</v>
      </c>
      <c r="C12958" s="749" t="s">
        <v>33182</v>
      </c>
      <c r="D12958" s="749" t="s">
        <v>33176</v>
      </c>
      <c r="I12958" s="749" t="s">
        <v>236</v>
      </c>
      <c r="J12958" s="749" t="n">
        <v>15</v>
      </c>
    </row>
    <row collapsed="false" customFormat="false" customHeight="true" hidden="true" ht="12.75" outlineLevel="0" r="12959">
      <c r="A12959" s="749" t="s">
        <v>33183</v>
      </c>
      <c r="B12959" s="749" t="str">
        <f aca="false">C12959&amp;D12959&amp;E12959&amp;F12959&amp;G12959&amp;H12959</f>
        <v>PROTECAO PARA PORTA EM ACO ESCOVADO,CHAPA N°14,COM 20CM DE ALTURA.FORNECIMENTO E COLOCACAO</v>
      </c>
      <c r="C12959" s="749" t="s">
        <v>33182</v>
      </c>
      <c r="D12959" s="749" t="s">
        <v>33176</v>
      </c>
      <c r="I12959" s="749" t="s">
        <v>236</v>
      </c>
      <c r="J12959" s="749" t="n">
        <v>13.37</v>
      </c>
    </row>
    <row collapsed="false" customFormat="false" customHeight="true" hidden="true" ht="12.75" outlineLevel="0" r="12960">
      <c r="A12960" s="749" t="s">
        <v>33184</v>
      </c>
      <c r="B12960" s="749" t="str">
        <f aca="false">C12960&amp;D12960&amp;E12960&amp;F12960&amp;G12960&amp;H12960</f>
        <v>PROTECAO PARA PORTA EM ACO ESCOVADO,CHAPA N°14,COM 15CM DE ALTURA.FORNECIMENTO E COLOCACAO</v>
      </c>
      <c r="C12960" s="749" t="s">
        <v>33185</v>
      </c>
      <c r="D12960" s="749" t="s">
        <v>33176</v>
      </c>
      <c r="I12960" s="749" t="s">
        <v>236</v>
      </c>
      <c r="J12960" s="749" t="n">
        <v>12.58</v>
      </c>
    </row>
    <row collapsed="false" customFormat="false" customHeight="true" hidden="true" ht="12.75" outlineLevel="0" r="12961">
      <c r="A12961" s="749" t="s">
        <v>33186</v>
      </c>
      <c r="B12961" s="749" t="str">
        <f aca="false">C12961&amp;D12961&amp;E12961&amp;F12961&amp;G12961&amp;H12961</f>
        <v>PROTECAO PARA PORTA EM ACO ESCOVADO,CHAPA N°14,COM 15CM DE ALTURA.FORNECIMENTO E COLOCACAO</v>
      </c>
      <c r="C12961" s="749" t="s">
        <v>33185</v>
      </c>
      <c r="D12961" s="749" t="s">
        <v>33176</v>
      </c>
      <c r="I12961" s="749" t="s">
        <v>236</v>
      </c>
      <c r="J12961" s="749" t="n">
        <v>11.2</v>
      </c>
    </row>
    <row collapsed="false" customFormat="false" customHeight="true" hidden="true" ht="12.75" outlineLevel="0" r="12962">
      <c r="A12962" s="749" t="s">
        <v>33187</v>
      </c>
      <c r="B12962" s="749" t="str">
        <f aca="false">C12962&amp;D12962&amp;E12962&amp;F12962&amp;G12962&amp;H12962</f>
        <v>PROTECAO DE CANTO DE PAREDE (ARESTA VIVA) COM CANTONEIRA 2X2X1/4".FORNECIMENTO E COLOCACAO</v>
      </c>
      <c r="C12962" s="749" t="s">
        <v>33188</v>
      </c>
      <c r="D12962" s="749" t="s">
        <v>33189</v>
      </c>
      <c r="I12962" s="749" t="s">
        <v>236</v>
      </c>
      <c r="J12962" s="749" t="n">
        <v>52.55</v>
      </c>
    </row>
    <row collapsed="false" customFormat="false" customHeight="true" hidden="true" ht="12.75" outlineLevel="0" r="12963">
      <c r="A12963" s="749" t="s">
        <v>33190</v>
      </c>
      <c r="B12963" s="749" t="str">
        <f aca="false">C12963&amp;D12963&amp;E12963&amp;F12963&amp;G12963&amp;H12963</f>
        <v>PROTECAO DE CANTO DE PAREDE (ARESTA VIVA) COM CANTONEIRA 2X2X1/4".FORNECIMENTO E COLOCACAO</v>
      </c>
      <c r="C12963" s="749" t="s">
        <v>33188</v>
      </c>
      <c r="D12963" s="749" t="s">
        <v>33189</v>
      </c>
      <c r="I12963" s="749" t="s">
        <v>236</v>
      </c>
      <c r="J12963" s="749" t="n">
        <v>49.09</v>
      </c>
    </row>
    <row collapsed="false" customFormat="false" customHeight="true" hidden="true" ht="12.75" outlineLevel="0" r="12964">
      <c r="A12964" s="749" t="s">
        <v>33191</v>
      </c>
      <c r="B12964" s="749" t="str">
        <f aca="false">C12964&amp;D12964&amp;E12964&amp;F12964&amp;G12964&amp;H12964</f>
        <v>ESCADA DE MARINHEIRO,COM LARGURA DE 0,40M,EXECUTADA EM BARRAS DE FERRO DE 1.1/2"X1/4",SENDO OS DEGRAUS EM FERRO REDONDODE 5/8",ESPACADOS DE 30CM.FORNECIMENTO E COLOCACAO</v>
      </c>
      <c r="C12964" s="749" t="s">
        <v>33192</v>
      </c>
      <c r="D12964" s="749" t="s">
        <v>33193</v>
      </c>
      <c r="E12964" s="749" t="s">
        <v>33194</v>
      </c>
      <c r="I12964" s="749" t="s">
        <v>236</v>
      </c>
      <c r="J12964" s="749" t="n">
        <v>391.99</v>
      </c>
    </row>
    <row collapsed="false" customFormat="false" customHeight="true" hidden="true" ht="12.75" outlineLevel="0" r="12965">
      <c r="A12965" s="749" t="s">
        <v>33195</v>
      </c>
      <c r="B12965" s="749" t="str">
        <f aca="false">C12965&amp;D12965&amp;E12965&amp;F12965&amp;G12965&amp;H12965</f>
        <v>ESCADA DE MARINHEIRO,COM LARGURA DE 0,40M,EXECUTADA EM BARRAS DE FERRO DE 1.1/2"X1/4",SENDO OS DEGRAUS EM FERRO REDONDODE 5/8",ESPACADOS DE 30CM.FORNECIMENTO E COLOCACAO</v>
      </c>
      <c r="C12965" s="749" t="s">
        <v>33192</v>
      </c>
      <c r="D12965" s="749" t="s">
        <v>33193</v>
      </c>
      <c r="E12965" s="749" t="s">
        <v>33194</v>
      </c>
      <c r="I12965" s="749" t="s">
        <v>236</v>
      </c>
      <c r="J12965" s="749" t="n">
        <v>347.59</v>
      </c>
    </row>
    <row collapsed="false" customFormat="false" customHeight="true" hidden="true" ht="25.5" outlineLevel="0" r="12966">
      <c r="A12966" s="749" t="s">
        <v>33196</v>
      </c>
      <c r="B12966" s="758" t="str">
        <f aca="false">C12966&amp;D12966&amp;E12966&amp;F12966&amp;G12966&amp;H12966</f>
        <v>ESCADA DE FERRO DE 3/4",COM 3M DE ALTURA,CONSIDERANDO 10 DEGRAUS ESPACADOS DE 30CM.FORNECIMENTO E COLOCACAO</v>
      </c>
      <c r="C12966" s="749" t="s">
        <v>33197</v>
      </c>
      <c r="D12966" s="749" t="s">
        <v>33198</v>
      </c>
      <c r="I12966" s="749" t="s">
        <v>30</v>
      </c>
      <c r="J12966" s="749" t="n">
        <v>471.67</v>
      </c>
    </row>
    <row collapsed="false" customFormat="false" customHeight="true" hidden="true" ht="25.5" outlineLevel="0" r="12967">
      <c r="A12967" s="749" t="s">
        <v>33199</v>
      </c>
      <c r="B12967" s="758" t="str">
        <f aca="false">C12967&amp;D12967&amp;E12967&amp;F12967&amp;G12967&amp;H12967</f>
        <v>ESCADA DE FERRO DE 3/4",COM 3M DE ALTURA,CONSIDERANDO 10 DEGRAUS ESPACADOS DE 30CM.FORNECIMENTO E COLOCACAO</v>
      </c>
      <c r="C12967" s="749" t="s">
        <v>33197</v>
      </c>
      <c r="D12967" s="749" t="s">
        <v>33198</v>
      </c>
      <c r="I12967" s="749" t="s">
        <v>30</v>
      </c>
      <c r="J12967" s="749" t="n">
        <v>427.26</v>
      </c>
    </row>
    <row collapsed="false" customFormat="false" customHeight="true" hidden="true" ht="12.75" outlineLevel="0" r="12968">
      <c r="A12968" s="749" t="s">
        <v>33200</v>
      </c>
      <c r="B12968" s="749" t="str">
        <f aca="false">C12968&amp;D12968&amp;E12968&amp;F12968&amp;G12968&amp;H12968</f>
        <v>SUPORTE PARA APARELHOS DE AR CONDICIONADO DE 1 A 2HP,EM CANTONEIRA DE FERRO DE 1.1/4"X1/8".FORNECIMENTO E COLOCACAO</v>
      </c>
      <c r="C12968" s="749" t="s">
        <v>33201</v>
      </c>
      <c r="D12968" s="749" t="s">
        <v>33202</v>
      </c>
      <c r="I12968" s="749" t="s">
        <v>30</v>
      </c>
      <c r="J12968" s="749" t="n">
        <v>361.74</v>
      </c>
    </row>
    <row collapsed="false" customFormat="false" customHeight="true" hidden="true" ht="12.75" outlineLevel="0" r="12969">
      <c r="A12969" s="749" t="s">
        <v>33203</v>
      </c>
      <c r="B12969" s="749" t="str">
        <f aca="false">C12969&amp;D12969&amp;E12969&amp;F12969&amp;G12969&amp;H12969</f>
        <v>SUPORTE PARA APARELHOS DE AR CONDICIONADO DE 1 A 2HP,EM CANTONEIRA DE FERRO DE 1.1/4"X1/8".FORNECIMENTO E COLOCACAO</v>
      </c>
      <c r="C12969" s="749" t="s">
        <v>33201</v>
      </c>
      <c r="D12969" s="749" t="s">
        <v>33202</v>
      </c>
      <c r="I12969" s="749" t="s">
        <v>30</v>
      </c>
      <c r="J12969" s="749" t="n">
        <v>319.81</v>
      </c>
    </row>
    <row collapsed="false" customFormat="false" customHeight="true" hidden="true" ht="12.75" outlineLevel="0" r="12970">
      <c r="A12970" s="749" t="s">
        <v>33204</v>
      </c>
      <c r="B12970" s="749" t="str">
        <f aca="false">C12970&amp;D12970&amp;E12970&amp;F12970&amp;G12970&amp;H12970</f>
        <v>PRATELEIRA EM CHAPA DE ACO PRETA,LISA Nº24,60CM DE LARGURA,PINTURA ELETROSTATICA PRETA,TRATAMENTO ANTIFERRUGEM.FORNECIMENTO E COLOCACAO</v>
      </c>
      <c r="C12970" s="749" t="s">
        <v>33205</v>
      </c>
      <c r="D12970" s="749" t="s">
        <v>33206</v>
      </c>
      <c r="E12970" s="749" t="s">
        <v>18729</v>
      </c>
      <c r="I12970" s="749" t="s">
        <v>236</v>
      </c>
      <c r="J12970" s="749" t="n">
        <v>41.59</v>
      </c>
    </row>
    <row collapsed="false" customFormat="false" customHeight="true" hidden="true" ht="12.75" outlineLevel="0" r="12971">
      <c r="A12971" s="749" t="s">
        <v>33207</v>
      </c>
      <c r="B12971" s="749" t="str">
        <f aca="false">C12971&amp;D12971&amp;E12971&amp;F12971&amp;G12971&amp;H12971</f>
        <v>PRATELEIRA EM CHAPA DE ACO PRETA,LISA Nº24,60CM DE LARGURA,PINTURA ELETROSTATICA PRETA,TRATAMENTO ANTIFERRUGEM.FORNECIMENTO E COLOCACAO</v>
      </c>
      <c r="C12971" s="749" t="s">
        <v>33205</v>
      </c>
      <c r="D12971" s="749" t="s">
        <v>33206</v>
      </c>
      <c r="E12971" s="749" t="s">
        <v>18729</v>
      </c>
      <c r="I12971" s="749" t="s">
        <v>236</v>
      </c>
      <c r="J12971" s="749" t="n">
        <v>39.12</v>
      </c>
    </row>
    <row collapsed="false" customFormat="false" customHeight="true" hidden="true" ht="12.75" outlineLevel="0" r="12972">
      <c r="A12972" s="749" t="s">
        <v>33208</v>
      </c>
      <c r="B12972" s="749" t="str">
        <f aca="false">C12972&amp;D12972&amp;E12972&amp;F12972&amp;G12972&amp;H12972</f>
        <v>PRATELEIRA EM CHAPA DE ACO PRETA,LISA,N°24,50CM DE LARGURA,PINTURA ELETROSTATICA PRETA,TRATAMENTO ANTIFERRUGEM.FORNECIMENTO E COLOCACAO</v>
      </c>
      <c r="C12972" s="749" t="s">
        <v>33209</v>
      </c>
      <c r="D12972" s="749" t="s">
        <v>33206</v>
      </c>
      <c r="E12972" s="749" t="s">
        <v>18729</v>
      </c>
      <c r="I12972" s="749" t="s">
        <v>236</v>
      </c>
      <c r="J12972" s="749" t="n">
        <v>37.74</v>
      </c>
    </row>
    <row collapsed="false" customFormat="false" customHeight="true" hidden="true" ht="12.75" outlineLevel="0" r="12973">
      <c r="A12973" s="749" t="s">
        <v>33210</v>
      </c>
      <c r="B12973" s="749" t="str">
        <f aca="false">C12973&amp;D12973&amp;E12973&amp;F12973&amp;G12973&amp;H12973</f>
        <v>PRATELEIRA EM CHAPA DE ACO PRETA,LISA,N°24,50CM DE LARGURA,PINTURA ELETROSTATICA PRETA,TRATAMENTO ANTIFERRUGEM.FORNECIMENTO E COLOCACAO</v>
      </c>
      <c r="C12973" s="749" t="s">
        <v>33209</v>
      </c>
      <c r="D12973" s="749" t="s">
        <v>33206</v>
      </c>
      <c r="E12973" s="749" t="s">
        <v>18729</v>
      </c>
      <c r="I12973" s="749" t="s">
        <v>236</v>
      </c>
      <c r="J12973" s="749" t="n">
        <v>35.28</v>
      </c>
    </row>
    <row collapsed="false" customFormat="false" customHeight="true" hidden="true" ht="12.75" outlineLevel="0" r="12974">
      <c r="A12974" s="749" t="s">
        <v>33211</v>
      </c>
      <c r="B12974" s="749" t="str">
        <f aca="false">C12974&amp;D12974&amp;E12974&amp;F12974&amp;G12974&amp;H12974</f>
        <v>PRATELEIRA EM CHAPA DE ACO PRETA,LISA,N°24,40CM DE LARGURA,PINTURA ELETROSTATICA PRETA,TRATAMENTO ANTIFERRUGEM.FORNECIMENTO E COLOCACAO</v>
      </c>
      <c r="C12974" s="749" t="s">
        <v>33212</v>
      </c>
      <c r="D12974" s="749" t="s">
        <v>33206</v>
      </c>
      <c r="E12974" s="749" t="s">
        <v>18729</v>
      </c>
      <c r="I12974" s="749" t="s">
        <v>236</v>
      </c>
      <c r="J12974" s="749" t="n">
        <v>33.9</v>
      </c>
    </row>
    <row collapsed="false" customFormat="false" customHeight="true" hidden="true" ht="12.75" outlineLevel="0" r="12975">
      <c r="A12975" s="749" t="s">
        <v>33213</v>
      </c>
      <c r="B12975" s="749" t="str">
        <f aca="false">C12975&amp;D12975&amp;E12975&amp;F12975&amp;G12975&amp;H12975</f>
        <v>PRATELEIRA EM CHAPA DE ACO PRETA,LISA,N°24,40CM DE LARGURA,PINTURA ELETROSTATICA PRETA,TRATAMENTO ANTIFERRUGEM.FORNECIMENTO E COLOCACAO</v>
      </c>
      <c r="C12975" s="749" t="s">
        <v>33212</v>
      </c>
      <c r="D12975" s="749" t="s">
        <v>33206</v>
      </c>
      <c r="E12975" s="749" t="s">
        <v>18729</v>
      </c>
      <c r="I12975" s="749" t="s">
        <v>236</v>
      </c>
      <c r="J12975" s="749" t="n">
        <v>31.43</v>
      </c>
    </row>
    <row collapsed="false" customFormat="false" customHeight="true" hidden="true" ht="12.75" outlineLevel="0" r="12976">
      <c r="A12976" s="749" t="s">
        <v>33214</v>
      </c>
      <c r="B12976" s="749" t="str">
        <f aca="false">C12976&amp;D12976&amp;E12976&amp;F12976&amp;G12976&amp;H12976</f>
        <v>BARRA DE FERRO VERTICAL DE 1.1/4" COM 1,50M DE ALTURA FIXADAS EM 2 BARRAS HORIZONTAIS DE 2.1/2"X5/8",EXCLUSIVE ESTAS,INCLUSIVE 1 PONTA DE LANCA E 4 ANUETOS.FORNECIMENTO E COLOCACAO</v>
      </c>
      <c r="C12976" s="749" t="s">
        <v>33215</v>
      </c>
      <c r="D12976" s="749" t="s">
        <v>33216</v>
      </c>
      <c r="E12976" s="749" t="s">
        <v>33217</v>
      </c>
      <c r="I12976" s="749" t="s">
        <v>30</v>
      </c>
      <c r="J12976" s="749" t="n">
        <v>161.71</v>
      </c>
    </row>
    <row collapsed="false" customFormat="false" customHeight="true" hidden="true" ht="12.75" outlineLevel="0" r="12977">
      <c r="A12977" s="749" t="s">
        <v>33218</v>
      </c>
      <c r="B12977" s="749" t="str">
        <f aca="false">C12977&amp;D12977&amp;E12977&amp;F12977&amp;G12977&amp;H12977</f>
        <v>BARRA DE FERRO VERTICAL DE 1.1/4" COM 1,50M DE ALTURA FIXADAS EM 2 BARRAS HORIZONTAIS DE 2.1/2"X5/8",EXCLUSIVE ESTAS,INCLUSIVE 1 PONTA DE LANCA E 4 ANUETOS.FORNECIMENTO E COLOCACAO</v>
      </c>
      <c r="C12977" s="749" t="s">
        <v>33215</v>
      </c>
      <c r="D12977" s="749" t="s">
        <v>33216</v>
      </c>
      <c r="E12977" s="749" t="s">
        <v>33217</v>
      </c>
      <c r="I12977" s="749" t="s">
        <v>30</v>
      </c>
      <c r="J12977" s="749" t="n">
        <v>155.76</v>
      </c>
    </row>
    <row collapsed="false" customFormat="false" customHeight="true" hidden="true" ht="12.75" outlineLevel="0" r="12978">
      <c r="A12978" s="749" t="s">
        <v>33219</v>
      </c>
      <c r="B12978" s="749" t="str">
        <f aca="false">C12978&amp;D12978&amp;E12978&amp;F12978&amp;G12978&amp;H12978</f>
        <v>ESTRUTURA DE FIXACAO DE QUADROS CONSTITUIDO POR BARRA CHATADE FERRO DE 2"X3/8".FORNECIMENTO E COLOCACAO</v>
      </c>
      <c r="C12978" s="749" t="s">
        <v>33220</v>
      </c>
      <c r="D12978" s="749" t="s">
        <v>33221</v>
      </c>
      <c r="I12978" s="749" t="s">
        <v>236</v>
      </c>
      <c r="J12978" s="749" t="n">
        <v>29.05</v>
      </c>
    </row>
    <row collapsed="false" customFormat="false" customHeight="true" hidden="true" ht="12.75" outlineLevel="0" r="12979">
      <c r="A12979" s="749" t="s">
        <v>33222</v>
      </c>
      <c r="B12979" s="749" t="str">
        <f aca="false">C12979&amp;D12979&amp;E12979&amp;F12979&amp;G12979&amp;H12979</f>
        <v>ESTRUTURA DE FIXACAO DE QUADROS CONSTITUIDO POR BARRA CHATADE FERRO DE 2"X3/8".FORNECIMENTO E COLOCACAO</v>
      </c>
      <c r="C12979" s="749" t="s">
        <v>33220</v>
      </c>
      <c r="D12979" s="749" t="s">
        <v>33221</v>
      </c>
      <c r="I12979" s="749" t="s">
        <v>236</v>
      </c>
      <c r="J12979" s="749" t="n">
        <v>26.58</v>
      </c>
    </row>
    <row collapsed="false" customFormat="false" customHeight="true" hidden="true" ht="12.75" outlineLevel="0" r="12980">
      <c r="A12980" s="749" t="s">
        <v>33223</v>
      </c>
      <c r="B12980" s="749" t="str">
        <f aca="false">C12980&amp;D12980&amp;E12980&amp;F12980&amp;G12980&amp;H12980</f>
        <v>ESTRUTURA DE SUSTENTACAO PARA GAIOLAS,EM MODULO DE 1,80M COM 2 BARRAS QUADRADAS DE 1" EM PARARELO,COM 2 MONTANTES EM TUBO DE FERRO GALVANIZADO DE 3",SENDO 0,50M LIVRE E 0,20M ENTERRADO.FORNECIMENTO E COLOCACAO</v>
      </c>
      <c r="C12980" s="749" t="s">
        <v>33224</v>
      </c>
      <c r="D12980" s="749" t="s">
        <v>33225</v>
      </c>
      <c r="E12980" s="749" t="s">
        <v>33226</v>
      </c>
      <c r="F12980" s="749" t="s">
        <v>33227</v>
      </c>
      <c r="I12980" s="749" t="s">
        <v>30</v>
      </c>
      <c r="J12980" s="749" t="n">
        <v>363.76</v>
      </c>
    </row>
    <row collapsed="false" customFormat="false" customHeight="true" hidden="true" ht="12.75" outlineLevel="0" r="12981">
      <c r="A12981" s="749" t="s">
        <v>33228</v>
      </c>
      <c r="B12981" s="749" t="str">
        <f aca="false">C12981&amp;D12981&amp;E12981&amp;F12981&amp;G12981&amp;H12981</f>
        <v>ESTRUTURA DE SUSTENTACAO PARA GAIOLAS,EM MODULO DE 1,80M COM 2 BARRAS QUADRADAS DE 1" EM PARARELO,COM 2 MONTANTES EM TUBO DE FERRO GALVANIZADO DE 3",SENDO 0,50M LIVRE E 0,20M ENTERRADO.FORNECIMENTO E COLOCACAO</v>
      </c>
      <c r="C12981" s="749" t="s">
        <v>33224</v>
      </c>
      <c r="D12981" s="749" t="s">
        <v>33225</v>
      </c>
      <c r="E12981" s="749" t="s">
        <v>33226</v>
      </c>
      <c r="F12981" s="749" t="s">
        <v>33227</v>
      </c>
      <c r="I12981" s="749" t="s">
        <v>30</v>
      </c>
      <c r="J12981" s="749" t="n">
        <v>353.89</v>
      </c>
    </row>
    <row collapsed="false" customFormat="false" customHeight="true" hidden="true" ht="12.75" outlineLevel="0" r="12982">
      <c r="A12982" s="749" t="s">
        <v>33229</v>
      </c>
      <c r="B12982" s="749" t="str">
        <f aca="false">C12982&amp;D12982&amp;E12982&amp;F12982&amp;G12982&amp;H12982</f>
        <v>ESTRUTURA DE SUSTENTACAO PARA GAIOLAS,EM MODULO DE 1,80M COM 2 BARRAS QUADRADAS DE 1" EM PARARELO,COM 2 MONTANTES EM TUBO DE FERRO GALVANIZADO DE 3",SENDO 3,00M LIVRES E 0,50M ENTERRADO.FORNECIMENTO E COLOCACAO</v>
      </c>
      <c r="C12982" s="749" t="s">
        <v>33224</v>
      </c>
      <c r="D12982" s="749" t="s">
        <v>33225</v>
      </c>
      <c r="E12982" s="749" t="s">
        <v>33230</v>
      </c>
      <c r="F12982" s="749" t="s">
        <v>33231</v>
      </c>
      <c r="I12982" s="749" t="s">
        <v>30</v>
      </c>
      <c r="J12982" s="749" t="n">
        <v>871.45</v>
      </c>
    </row>
    <row collapsed="false" customFormat="false" customHeight="true" hidden="true" ht="12.75" outlineLevel="0" r="12983">
      <c r="A12983" s="749" t="s">
        <v>33232</v>
      </c>
      <c r="B12983" s="749" t="str">
        <f aca="false">C12983&amp;D12983&amp;E12983&amp;F12983&amp;G12983&amp;H12983</f>
        <v>ESTRUTURA DE SUSTENTACAO PARA GAIOLAS,EM MODULO DE 1,80M COM 2 BARRAS QUADRADAS DE 1" EM PARARELO,COM 2 MONTANTES EM TUBO DE FERRO GALVANIZADO DE 3",SENDO 3,00M LIVRES E 0,50M ENTERRADO.FORNECIMENTO E COLOCACAO</v>
      </c>
      <c r="C12983" s="749" t="s">
        <v>33224</v>
      </c>
      <c r="D12983" s="749" t="s">
        <v>33225</v>
      </c>
      <c r="E12983" s="749" t="s">
        <v>33230</v>
      </c>
      <c r="F12983" s="749" t="s">
        <v>33231</v>
      </c>
      <c r="I12983" s="749" t="s">
        <v>30</v>
      </c>
      <c r="J12983" s="749" t="n">
        <v>864.05</v>
      </c>
    </row>
    <row collapsed="false" customFormat="false" customHeight="true" hidden="true" ht="12.75" outlineLevel="0" r="12984">
      <c r="A12984" s="749" t="s">
        <v>33233</v>
      </c>
      <c r="B12984" s="749" t="str">
        <f aca="false">C12984&amp;D12984&amp;E12984&amp;F12984&amp;G12984&amp;H12984</f>
        <v>GAIOLA DE (1,50X1,50X2)M,MONTADA EM ESTRUTURA DE CANTONEIRADE FERRO DE 1.1/2"X1.1/2"X3/16".FORNECIMENTO E COLOCACAO</v>
      </c>
      <c r="C12984" s="749" t="s">
        <v>33234</v>
      </c>
      <c r="D12984" s="749" t="s">
        <v>33235</v>
      </c>
      <c r="I12984" s="749" t="s">
        <v>30</v>
      </c>
      <c r="J12984" s="749" t="n">
        <v>370.51</v>
      </c>
    </row>
    <row collapsed="false" customFormat="false" customHeight="true" hidden="true" ht="12.75" outlineLevel="0" r="12985">
      <c r="A12985" s="749" t="s">
        <v>33236</v>
      </c>
      <c r="B12985" s="749" t="str">
        <f aca="false">C12985&amp;D12985&amp;E12985&amp;F12985&amp;G12985&amp;H12985</f>
        <v>GAIOLA DE (1,50X1,50X2)M,MONTADA EM ESTRUTURA DE CANTONEIRADE FERRO DE 1.1/2"X1.1/2"X3/16".FORNECIMENTO E COLOCACAO</v>
      </c>
      <c r="C12985" s="749" t="s">
        <v>33234</v>
      </c>
      <c r="D12985" s="749" t="s">
        <v>33235</v>
      </c>
      <c r="I12985" s="749" t="s">
        <v>30</v>
      </c>
      <c r="J12985" s="749" t="n">
        <v>355.71</v>
      </c>
    </row>
    <row collapsed="false" customFormat="false" customHeight="true" hidden="true" ht="12.75" outlineLevel="0" r="12986">
      <c r="A12986" s="749" t="s">
        <v>33237</v>
      </c>
      <c r="B12986" s="749" t="str">
        <f aca="false">C12986&amp;D12986&amp;E12986&amp;F12986&amp;G12986&amp;H12986</f>
        <v>GAVETA EM CHAPA DE ACO DE 1/2" NAS DIMENSOES DE ALTURA DE 10CM,LARGURA DE 20CM E COMPRIMENTO DE 30CM.FORNECIMENTO E COLOCACAO</v>
      </c>
      <c r="C12986" s="749" t="s">
        <v>33238</v>
      </c>
      <c r="D12986" s="749" t="s">
        <v>33239</v>
      </c>
      <c r="E12986" s="749" t="s">
        <v>14980</v>
      </c>
      <c r="I12986" s="749" t="s">
        <v>30</v>
      </c>
      <c r="J12986" s="749" t="n">
        <v>223.08</v>
      </c>
    </row>
    <row collapsed="false" customFormat="false" customHeight="true" hidden="true" ht="12.75" outlineLevel="0" r="12987">
      <c r="A12987" s="749" t="s">
        <v>33240</v>
      </c>
      <c r="B12987" s="749" t="str">
        <f aca="false">C12987&amp;D12987&amp;E12987&amp;F12987&amp;G12987&amp;H12987</f>
        <v>GAVETA EM CHAPA DE ACO DE 1/2" NAS DIMENSOES DE ALTURA DE 10CM,LARGURA DE 20CM E COMPRIMENTO DE 30CM.FORNECIMENTO E COLOCACAO</v>
      </c>
      <c r="C12987" s="749" t="s">
        <v>33238</v>
      </c>
      <c r="D12987" s="749" t="s">
        <v>33239</v>
      </c>
      <c r="E12987" s="749" t="s">
        <v>14980</v>
      </c>
      <c r="I12987" s="749" t="s">
        <v>30</v>
      </c>
      <c r="J12987" s="749" t="n">
        <v>203.35</v>
      </c>
    </row>
    <row collapsed="false" customFormat="false" customHeight="true" hidden="true" ht="12.75" outlineLevel="0" r="12988">
      <c r="A12988" s="749" t="s">
        <v>33241</v>
      </c>
      <c r="B12988" s="749" t="str">
        <f aca="false">C12988&amp;D12988&amp;E12988&amp;F12988&amp;G12988&amp;H12988</f>
        <v>PINHA DE FERRO FUNDIDO COM 35CM DE ALTURA,FIXADA EM MONTANTE DE FERRO,EXCLUSIVE ESTE.FORNECIMENTO E COLOCACAO</v>
      </c>
      <c r="C12988" s="749" t="s">
        <v>33242</v>
      </c>
      <c r="D12988" s="749" t="s">
        <v>33243</v>
      </c>
      <c r="I12988" s="749" t="s">
        <v>30</v>
      </c>
      <c r="J12988" s="749" t="n">
        <v>49.78</v>
      </c>
    </row>
    <row collapsed="false" customFormat="false" customHeight="true" hidden="true" ht="12.75" outlineLevel="0" r="12989">
      <c r="A12989" s="749" t="s">
        <v>33244</v>
      </c>
      <c r="B12989" s="749" t="str">
        <f aca="false">C12989&amp;D12989&amp;E12989&amp;F12989&amp;G12989&amp;H12989</f>
        <v>PINHA DE FERRO FUNDIDO COM 35CM DE ALTURA,FIXADA EM MONTANTE DE FERRO,EXCLUSIVE ESTE.FORNECIMENTO E COLOCACAO</v>
      </c>
      <c r="C12989" s="749" t="s">
        <v>33242</v>
      </c>
      <c r="D12989" s="749" t="s">
        <v>33243</v>
      </c>
      <c r="I12989" s="749" t="s">
        <v>30</v>
      </c>
      <c r="J12989" s="749" t="n">
        <v>49.19</v>
      </c>
    </row>
    <row collapsed="false" customFormat="false" customHeight="true" hidden="true" ht="12.75" outlineLevel="0" r="12990">
      <c r="A12990" s="749" t="s">
        <v>33245</v>
      </c>
      <c r="B12990" s="749" t="str">
        <f aca="false">C12990&amp;D12990&amp;E12990&amp;F12990&amp;G12990&amp;H12990</f>
        <v>PONTA DE LANCA DE FERRO FUNDIDO COM 12CM DE ALTURA,FIXADA EM BARRA REDONDA DE 1.1/4", EXCLUSIVE ESTA.FORNECIMENTO E COLOCACAO</v>
      </c>
      <c r="C12990" s="749" t="s">
        <v>33246</v>
      </c>
      <c r="D12990" s="749" t="s">
        <v>33247</v>
      </c>
      <c r="E12990" s="749" t="s">
        <v>14980</v>
      </c>
      <c r="I12990" s="749" t="s">
        <v>30</v>
      </c>
      <c r="J12990" s="749" t="n">
        <v>8.27</v>
      </c>
    </row>
    <row collapsed="false" customFormat="false" customHeight="true" hidden="true" ht="12.75" outlineLevel="0" r="12991">
      <c r="A12991" s="749" t="s">
        <v>33248</v>
      </c>
      <c r="B12991" s="749" t="str">
        <f aca="false">C12991&amp;D12991&amp;E12991&amp;F12991&amp;G12991&amp;H12991</f>
        <v>PONTA DE LANCA DE FERRO FUNDIDO COM 12CM DE ALTURA,FIXADA EM BARRA REDONDA DE 1.1/4", EXCLUSIVE ESTA.FORNECIMENTO E COLOCACAO</v>
      </c>
      <c r="C12991" s="749" t="s">
        <v>33246</v>
      </c>
      <c r="D12991" s="749" t="s">
        <v>33247</v>
      </c>
      <c r="E12991" s="749" t="s">
        <v>14980</v>
      </c>
      <c r="I12991" s="749" t="s">
        <v>30</v>
      </c>
      <c r="J12991" s="749" t="n">
        <v>7.75</v>
      </c>
    </row>
    <row collapsed="false" customFormat="false" customHeight="true" hidden="true" ht="12.75" outlineLevel="0" r="12992">
      <c r="A12992" s="749" t="s">
        <v>33249</v>
      </c>
      <c r="B12992" s="749" t="str">
        <f aca="false">C12992&amp;D12992&amp;E12992&amp;F12992&amp;G12992&amp;H12992</f>
        <v>TAMPA DE FERRO PARA CAIXA DE AGUA,EM CHAPA Nº18,COM DIAMETRO DE 1,10M E 10CM DE ALTURA DE VIRADA.FORNECIMENTO E COLOCACAO</v>
      </c>
      <c r="C12992" s="749" t="s">
        <v>33250</v>
      </c>
      <c r="D12992" s="749" t="s">
        <v>33251</v>
      </c>
      <c r="E12992" s="749" t="s">
        <v>11365</v>
      </c>
      <c r="I12992" s="749" t="s">
        <v>30</v>
      </c>
      <c r="J12992" s="749" t="n">
        <v>496.01</v>
      </c>
    </row>
    <row collapsed="false" customFormat="false" customHeight="true" hidden="true" ht="12.75" outlineLevel="0" r="12993">
      <c r="A12993" s="749" t="s">
        <v>33252</v>
      </c>
      <c r="B12993" s="749" t="str">
        <f aca="false">C12993&amp;D12993&amp;E12993&amp;F12993&amp;G12993&amp;H12993</f>
        <v>TAMPA DE FERRO PARA CAIXA DE AGUA,EM CHAPA Nº18,COM DIAMETRO DE 1,10M E 10CM DE ALTURA DE VIRADA.FORNECIMENTO E COLOCACAO</v>
      </c>
      <c r="C12993" s="749" t="s">
        <v>33250</v>
      </c>
      <c r="D12993" s="749" t="s">
        <v>33251</v>
      </c>
      <c r="E12993" s="749" t="s">
        <v>11365</v>
      </c>
      <c r="I12993" s="749" t="s">
        <v>30</v>
      </c>
      <c r="J12993" s="749" t="n">
        <v>452.84</v>
      </c>
    </row>
    <row collapsed="false" customFormat="false" customHeight="true" hidden="true" ht="12.75" outlineLevel="0" r="12994">
      <c r="A12994" s="749" t="s">
        <v>33253</v>
      </c>
      <c r="B12994" s="749" t="str">
        <f aca="false">C12994&amp;D12994&amp;E12994&amp;F12994&amp;G12994&amp;H12994</f>
        <v>TAMPA DE FERRO PINTADA,CHAPA Nº18,DE 1,20X1,20M E 0,20M DE ALTURA DE VIRADA.FORNECIMENTO E COLOCACAO</v>
      </c>
      <c r="C12994" s="749" t="s">
        <v>33254</v>
      </c>
      <c r="D12994" s="749" t="s">
        <v>33255</v>
      </c>
      <c r="I12994" s="749" t="s">
        <v>30</v>
      </c>
      <c r="J12994" s="749" t="n">
        <v>550.9</v>
      </c>
    </row>
    <row collapsed="false" customFormat="false" customHeight="true" hidden="true" ht="12.75" outlineLevel="0" r="12995">
      <c r="A12995" s="749" t="s">
        <v>33256</v>
      </c>
      <c r="B12995" s="749" t="str">
        <f aca="false">C12995&amp;D12995&amp;E12995&amp;F12995&amp;G12995&amp;H12995</f>
        <v>TAMPA DE FERRO PINTADA,CHAPA Nº18,DE 1,20X1,20M E 0,20M DE ALTURA DE VIRADA.FORNECIMENTO E COLOCACAO</v>
      </c>
      <c r="C12995" s="749" t="s">
        <v>33254</v>
      </c>
      <c r="D12995" s="749" t="s">
        <v>33255</v>
      </c>
      <c r="I12995" s="749" t="s">
        <v>30</v>
      </c>
      <c r="J12995" s="749" t="n">
        <v>505.51</v>
      </c>
    </row>
    <row collapsed="false" customFormat="false" customHeight="true" hidden="true" ht="12.75" outlineLevel="0" r="12996">
      <c r="A12996" s="749" t="s">
        <v>33257</v>
      </c>
      <c r="B12996" s="749" t="str">
        <f aca="false">C12996&amp;D12996&amp;E12996&amp;F12996&amp;G12996&amp;H12996</f>
        <v>PORTA BALCAO DE ABRIR EM ACO LAMINADO A FRIO COM ADICAO DE COBRE,EM 4 FOLHAS,SENDO 2 FOLHAS EXTERNAS EM VENEZIANA E AS 2 FOLHAS INTERNAS COM DIVISOES HORIZONTAIS,PINTADA COM TINTAPRIMER,COM LARGURA E ALTURA APROXIMADAS DE 1,20X2,10M,INCLUSIVE FECHADURA DE CILINDRO,DOBRADICAS,TRINCOS E PUXADORES,EXCLUSIVE VIDRO.FORNECIMENTO E COLOCACAO</v>
      </c>
      <c r="C12996" s="749" t="s">
        <v>33258</v>
      </c>
      <c r="D12996" s="749" t="s">
        <v>33259</v>
      </c>
      <c r="E12996" s="749" t="s">
        <v>33260</v>
      </c>
      <c r="F12996" s="749" t="s">
        <v>33261</v>
      </c>
      <c r="G12996" s="749" t="s">
        <v>33262</v>
      </c>
      <c r="H12996" s="749" t="s">
        <v>33263</v>
      </c>
      <c r="I12996" s="749" t="s">
        <v>30</v>
      </c>
      <c r="J12996" s="749" t="n">
        <v>880.88</v>
      </c>
    </row>
    <row collapsed="false" customFormat="false" customHeight="true" hidden="true" ht="12.75" outlineLevel="0" r="12997">
      <c r="A12997" s="749" t="s">
        <v>33264</v>
      </c>
      <c r="B12997" s="749" t="str">
        <f aca="false">C12997&amp;D12997&amp;E12997&amp;F12997&amp;G12997&amp;H12997</f>
        <v>PORTA BALCAO DE ABRIR EM ACO LAMINADO A FRIO COM ADICAO DE COBRE,EM 4 FOLHAS,SENDO 2 FOLHAS EXTERNAS EM VENEZIANA E AS 2 FOLHAS INTERNAS COM DIVISOES HORIZONTAIS,PINTADA COM TINTAPRIMER,COM LARGURA E ALTURA APROXIMADAS DE 1,20X2,10M,INCLUSIVE FECHADURA DE CILINDRO,DOBRADICAS,TRINCOS E PUXADORES,EXCLUSIVE VIDRO.FORNECIMENTO E COLOCACAO</v>
      </c>
      <c r="C12997" s="749" t="s">
        <v>33258</v>
      </c>
      <c r="D12997" s="749" t="s">
        <v>33259</v>
      </c>
      <c r="E12997" s="749" t="s">
        <v>33260</v>
      </c>
      <c r="F12997" s="749" t="s">
        <v>33261</v>
      </c>
      <c r="G12997" s="749" t="s">
        <v>33262</v>
      </c>
      <c r="H12997" s="749" t="s">
        <v>33263</v>
      </c>
      <c r="I12997" s="749" t="s">
        <v>30</v>
      </c>
      <c r="J12997" s="749" t="n">
        <v>871.02</v>
      </c>
    </row>
    <row collapsed="false" customFormat="false" customHeight="true" hidden="true" ht="12.75" outlineLevel="0" r="12998">
      <c r="A12998" s="749" t="s">
        <v>33265</v>
      </c>
      <c r="B12998" s="749" t="str">
        <f aca="false">C12998&amp;D12998&amp;E12998&amp;F12998&amp;G12998&amp;H12998</f>
        <v>PORTA DE ABRIR EM ACO LAMINADO A FRIO COM ADICAO DE COBRE,TIPO VENEZIANA,PINTADA COM TINTA PRIMER,COM LARGURA E ALTURA APROXIMADAS DE 0,80X2,10M,INCLUSIVE FECHADURA DE CILINDRO E DOBRADICAS.FORNECIMENTO E COLOCACAO</v>
      </c>
      <c r="C12998" s="749" t="s">
        <v>33266</v>
      </c>
      <c r="D12998" s="749" t="s">
        <v>33267</v>
      </c>
      <c r="E12998" s="749" t="s">
        <v>33268</v>
      </c>
      <c r="F12998" s="749" t="s">
        <v>33269</v>
      </c>
      <c r="I12998" s="749" t="s">
        <v>30</v>
      </c>
      <c r="J12998" s="749" t="n">
        <v>396.97</v>
      </c>
    </row>
    <row collapsed="false" customFormat="false" customHeight="true" hidden="true" ht="12.75" outlineLevel="0" r="12999">
      <c r="A12999" s="749" t="s">
        <v>33270</v>
      </c>
      <c r="B12999" s="749" t="str">
        <f aca="false">C12999&amp;D12999&amp;E12999&amp;F12999&amp;G12999&amp;H12999</f>
        <v>PORTA DE ABRIR EM ACO LAMINADO A FRIO COM ADICAO DE COBRE,TIPO VENEZIANA,PINTADA COM TINTA PRIMER,COM LARGURA E ALTURA APROXIMADAS DE 0,80X2,10M,INCLUSIVE FECHADURA DE CILINDRO E DOBRADICAS.FORNECIMENTO E COLOCACAO</v>
      </c>
      <c r="C12999" s="749" t="s">
        <v>33266</v>
      </c>
      <c r="D12999" s="749" t="s">
        <v>33267</v>
      </c>
      <c r="E12999" s="749" t="s">
        <v>33268</v>
      </c>
      <c r="F12999" s="749" t="s">
        <v>33269</v>
      </c>
      <c r="I12999" s="749" t="s">
        <v>30</v>
      </c>
      <c r="J12999" s="749" t="n">
        <v>389.57</v>
      </c>
    </row>
    <row collapsed="false" customFormat="false" customHeight="true" hidden="true" ht="12.75" outlineLevel="0" r="13000">
      <c r="A13000" s="749" t="s">
        <v>33271</v>
      </c>
      <c r="B13000" s="749" t="str">
        <f aca="false">C13000&amp;D13000&amp;E13000&amp;F13000&amp;G13000&amp;H13000</f>
        <v>PORTA DE ABRIR EM ACO LAMINADO A FRIO COM ADICAO DE COBRE,COM ALMOFADA E DIVISOES HORIZONTAIS,PINTADA COM TINTA PRIMER,COM LARGURA E ALTURA APROXIMADAS DE 0,80X2,10M,INCLUSIVE FECHADURA DE CILINDRO E DOBRADICAS,EXCLUSIVE VIDRO.FORNECIMENTOE COLOCACAO</v>
      </c>
      <c r="C13000" s="749" t="s">
        <v>33272</v>
      </c>
      <c r="D13000" s="749" t="s">
        <v>33273</v>
      </c>
      <c r="E13000" s="749" t="s">
        <v>33274</v>
      </c>
      <c r="F13000" s="749" t="s">
        <v>33275</v>
      </c>
      <c r="G13000" s="749" t="s">
        <v>14871</v>
      </c>
      <c r="I13000" s="749" t="s">
        <v>30</v>
      </c>
      <c r="J13000" s="749" t="n">
        <v>364.2</v>
      </c>
    </row>
    <row collapsed="false" customFormat="false" customHeight="true" hidden="true" ht="12.75" outlineLevel="0" r="13001">
      <c r="A13001" s="749" t="s">
        <v>33276</v>
      </c>
      <c r="B13001" s="749" t="str">
        <f aca="false">C13001&amp;D13001&amp;E13001&amp;F13001&amp;G13001&amp;H13001</f>
        <v>PORTA DE ABRIR EM ACO LAMINADO A FRIO COM ADICAO DE COBRE,COM ALMOFADA E DIVISOES HORIZONTAIS,PINTADA COM TINTA PRIMER,COM LARGURA E ALTURA APROXIMADAS DE 0,80X2,10M,INCLUSIVE FECHADURA DE CILINDRO E DOBRADICAS,EXCLUSIVE VIDRO.FORNECIMENTOE COLOCACAO</v>
      </c>
      <c r="C13001" s="749" t="s">
        <v>33272</v>
      </c>
      <c r="D13001" s="749" t="s">
        <v>33273</v>
      </c>
      <c r="E13001" s="749" t="s">
        <v>33274</v>
      </c>
      <c r="F13001" s="749" t="s">
        <v>33275</v>
      </c>
      <c r="G13001" s="749" t="s">
        <v>14871</v>
      </c>
      <c r="I13001" s="749" t="s">
        <v>30</v>
      </c>
      <c r="J13001" s="749" t="n">
        <v>356.8</v>
      </c>
    </row>
    <row collapsed="false" customFormat="false" customHeight="true" hidden="true" ht="12.75" outlineLevel="0" r="13002">
      <c r="A13002" s="749" t="s">
        <v>33277</v>
      </c>
      <c r="B13002" s="749" t="str">
        <f aca="false">C13002&amp;D13002&amp;E13002&amp;F13002&amp;G13002&amp;H13002</f>
        <v>PORTA DE ABRIR EM ACO LAMINADO A FRIO COM ADICAO DE COBRE,QUADRICULADA,PINTADA COM TINTA PRIMER,COM LARGURA E ALTURA APROXIMADAS DE 0,80X2,10M,INCLUSIVE FECHADURA DE CILINDRO E DOBRADICAS,EXCLUSIVE VIDRO.FORNECIMENTO E COLOCACAO</v>
      </c>
      <c r="C13002" s="749" t="s">
        <v>33278</v>
      </c>
      <c r="D13002" s="749" t="s">
        <v>33279</v>
      </c>
      <c r="E13002" s="749" t="s">
        <v>33280</v>
      </c>
      <c r="F13002" s="749" t="s">
        <v>33281</v>
      </c>
      <c r="I13002" s="749" t="s">
        <v>30</v>
      </c>
      <c r="J13002" s="749" t="n">
        <v>348.51</v>
      </c>
    </row>
    <row collapsed="false" customFormat="false" customHeight="true" hidden="true" ht="12.75" outlineLevel="0" r="13003">
      <c r="A13003" s="749" t="s">
        <v>33282</v>
      </c>
      <c r="B13003" s="749" t="str">
        <f aca="false">C13003&amp;D13003&amp;E13003&amp;F13003&amp;G13003&amp;H13003</f>
        <v>PORTA DE ABRIR EM ACO LAMINADO A FRIO COM ADICAO DE COBRE,QUADRICULADA,PINTADA COM TINTA PRIMER,COM LARGURA E ALTURA APROXIMADAS DE 0,80X2,10M,INCLUSIVE FECHADURA DE CILINDRO E DOBRADICAS,EXCLUSIVE VIDRO.FORNECIMENTO E COLOCACAO</v>
      </c>
      <c r="C13003" s="749" t="s">
        <v>33278</v>
      </c>
      <c r="D13003" s="749" t="s">
        <v>33279</v>
      </c>
      <c r="E13003" s="749" t="s">
        <v>33280</v>
      </c>
      <c r="F13003" s="749" t="s">
        <v>33281</v>
      </c>
      <c r="I13003" s="749" t="s">
        <v>30</v>
      </c>
      <c r="J13003" s="749" t="n">
        <v>341.11</v>
      </c>
    </row>
    <row collapsed="false" customFormat="false" customHeight="true" hidden="true" ht="12.75" outlineLevel="0" r="13004">
      <c r="A13004" s="749" t="s">
        <v>33283</v>
      </c>
      <c r="B13004" s="749" t="str">
        <f aca="false">C13004&amp;D13004&amp;E13004&amp;F13004&amp;G13004&amp;H13004</f>
        <v>PORTA DE ABRIR EM ACO LAMINADO A FRIO COM ADICAO DE COBRE,COM ALMOFADA E BASCULAS PINTADA COM TINTA PRIMER,COM LARGURA E ALTURA APROXIMADAS DE 0,80X2,10M,INCLUSIVE FECHADURA DE CILINDRO E DOBRADICAS,EXCLUSIVE VIDRO.FORNECIMENTO E COLOCACAO</v>
      </c>
      <c r="C13004" s="749" t="s">
        <v>33272</v>
      </c>
      <c r="D13004" s="749" t="s">
        <v>33284</v>
      </c>
      <c r="E13004" s="749" t="s">
        <v>33285</v>
      </c>
      <c r="F13004" s="749" t="s">
        <v>33286</v>
      </c>
      <c r="I13004" s="749" t="s">
        <v>30</v>
      </c>
      <c r="J13004" s="749" t="n">
        <v>493.15</v>
      </c>
    </row>
    <row collapsed="false" customFormat="false" customHeight="true" hidden="true" ht="12.75" outlineLevel="0" r="13005">
      <c r="A13005" s="749" t="s">
        <v>33287</v>
      </c>
      <c r="B13005" s="749" t="str">
        <f aca="false">C13005&amp;D13005&amp;E13005&amp;F13005&amp;G13005&amp;H13005</f>
        <v>PORTA DE ABRIR EM ACO LAMINADO A FRIO COM ADICAO DE COBRE,COM ALMOFADA E BASCULAS PINTADA COM TINTA PRIMER,COM LARGURA E ALTURA APROXIMADAS DE 0,80X2,10M,INCLUSIVE FECHADURA DE CILINDRO E DOBRADICAS,EXCLUSIVE VIDRO.FORNECIMENTO E COLOCACAO</v>
      </c>
      <c r="C13005" s="749" t="s">
        <v>33272</v>
      </c>
      <c r="D13005" s="749" t="s">
        <v>33284</v>
      </c>
      <c r="E13005" s="749" t="s">
        <v>33285</v>
      </c>
      <c r="F13005" s="749" t="s">
        <v>33286</v>
      </c>
      <c r="I13005" s="749" t="s">
        <v>30</v>
      </c>
      <c r="J13005" s="749" t="n">
        <v>485.75</v>
      </c>
    </row>
    <row collapsed="false" customFormat="false" customHeight="true" hidden="true" ht="12.75" outlineLevel="0" r="13006">
      <c r="A13006" s="749" t="s">
        <v>33288</v>
      </c>
      <c r="B13006" s="749" t="str">
        <f aca="false">C13006&amp;D13006&amp;E13006&amp;F13006&amp;G13006&amp;H13006</f>
        <v>PORTA DE ABRIR EM ACO LAMINADO A FRIO COM ADICAO DE COBRE,EM DUAS FOLHAS,QUADRICULADA, PINTADA COM TINTA PRIMER,COM LARGURA E ALTURA APROXIMADAS DE 1,40X2,10M,INCLUSIVE FECHADURA DE CILINDRO E DOBRADICAS.FORNECIMENTO E COLOCACAO</v>
      </c>
      <c r="C13006" s="749" t="s">
        <v>33289</v>
      </c>
      <c r="D13006" s="749" t="s">
        <v>33290</v>
      </c>
      <c r="E13006" s="749" t="s">
        <v>33291</v>
      </c>
      <c r="F13006" s="749" t="s">
        <v>33292</v>
      </c>
      <c r="I13006" s="749" t="s">
        <v>30</v>
      </c>
      <c r="J13006" s="749" t="n">
        <v>787.68</v>
      </c>
    </row>
    <row collapsed="false" customFormat="false" customHeight="true" hidden="true" ht="12.75" outlineLevel="0" r="13007">
      <c r="A13007" s="749" t="s">
        <v>33293</v>
      </c>
      <c r="B13007" s="749" t="str">
        <f aca="false">C13007&amp;D13007&amp;E13007&amp;F13007&amp;G13007&amp;H13007</f>
        <v>PORTA DE ABRIR EM ACO LAMINADO A FRIO COM ADICAO DE COBRE,EM DUAS FOLHAS,QUADRICULADA, PINTADA COM TINTA PRIMER,COM LARGURA E ALTURA APROXIMADAS DE 1,40X2,10M,INCLUSIVE FECHADURA DE CILINDRO E DOBRADICAS.FORNECIMENTO E COLOCACAO</v>
      </c>
      <c r="C13007" s="749" t="s">
        <v>33289</v>
      </c>
      <c r="D13007" s="749" t="s">
        <v>33290</v>
      </c>
      <c r="E13007" s="749" t="s">
        <v>33291</v>
      </c>
      <c r="F13007" s="749" t="s">
        <v>33292</v>
      </c>
      <c r="I13007" s="749" t="s">
        <v>30</v>
      </c>
      <c r="J13007" s="749" t="n">
        <v>777.82</v>
      </c>
    </row>
    <row collapsed="false" customFormat="false" customHeight="true" hidden="true" ht="51" outlineLevel="0" r="13008">
      <c r="A13008" s="749" t="s">
        <v>33294</v>
      </c>
      <c r="B13008" s="758" t="str">
        <f aca="false">C13008&amp;D13008&amp;E13008&amp;F13008&amp;G13008&amp;H13008</f>
        <v>PORTA DE CORRER EM ACO LAMINADO A FRIO COM ADICAO DE COBRE,EM QUATRO FOLHAS,QUADRICULADA,PINTURA COM TINTA PRIMER,COM LARGURA E ALTURA APROXIMADAS DE 2,00X2,10M,INCLUSIVE FECHADURA DE CILINDRO E PUXADORES,EXCLUSIVE VIDRO.FORNECIMENTO E COLOCACAO</v>
      </c>
      <c r="C13008" s="749" t="s">
        <v>33295</v>
      </c>
      <c r="D13008" s="749" t="s">
        <v>33296</v>
      </c>
      <c r="E13008" s="749" t="s">
        <v>33297</v>
      </c>
      <c r="F13008" s="749" t="s">
        <v>33298</v>
      </c>
      <c r="G13008" s="749" t="s">
        <v>14980</v>
      </c>
      <c r="I13008" s="749" t="s">
        <v>30</v>
      </c>
      <c r="J13008" s="749" t="n">
        <v>946.86</v>
      </c>
    </row>
    <row collapsed="false" customFormat="false" customHeight="true" hidden="true" ht="51" outlineLevel="0" r="13009">
      <c r="A13009" s="749" t="s">
        <v>33299</v>
      </c>
      <c r="B13009" s="758" t="str">
        <f aca="false">C13009&amp;D13009&amp;E13009&amp;F13009&amp;G13009&amp;H13009</f>
        <v>PORTA DE CORRER EM ACO LAMINADO A FRIO COM ADICAO DE COBRE,EM QUATRO FOLHAS,QUADRICULADA,PINTURA COM TINTA PRIMER,COM LARGURA E ALTURA APROXIMADAS DE 2,00X2,10M,INCLUSIVE FECHADURA DE CILINDRO E PUXADORES,EXCLUSIVE VIDRO.FORNECIMENTO E COLOCACAO</v>
      </c>
      <c r="C13009" s="749" t="s">
        <v>33295</v>
      </c>
      <c r="D13009" s="749" t="s">
        <v>33296</v>
      </c>
      <c r="E13009" s="749" t="s">
        <v>33297</v>
      </c>
      <c r="F13009" s="749" t="s">
        <v>33298</v>
      </c>
      <c r="G13009" s="749" t="s">
        <v>14980</v>
      </c>
      <c r="I13009" s="749" t="s">
        <v>30</v>
      </c>
      <c r="J13009" s="749" t="n">
        <v>937</v>
      </c>
    </row>
    <row collapsed="false" customFormat="false" customHeight="true" hidden="true" ht="12.75" outlineLevel="0" r="13010">
      <c r="A13010" s="749" t="s">
        <v>33300</v>
      </c>
      <c r="B13010" s="749" t="str">
        <f aca="false">C13010&amp;D13010&amp;E13010&amp;F13010&amp;G13010&amp;H13010</f>
        <v>PORTA DE ABRIR EM ACO LAMINADO A FRIO COM ADICAO DE COBRE,TIPO VENEZIANA,PINTADA COM TINTA PRIMER,COM LARGURA E ALTURA APROXIMADAS DE 0,60X2,10M, INCLUSIVE FECHADURA DE CILINDRO EDOBRADICAS.FORNECIMENTO E COLOCACAO</v>
      </c>
      <c r="C13010" s="749" t="s">
        <v>33266</v>
      </c>
      <c r="D13010" s="749" t="s">
        <v>33267</v>
      </c>
      <c r="E13010" s="749" t="s">
        <v>33301</v>
      </c>
      <c r="F13010" s="749" t="s">
        <v>33302</v>
      </c>
      <c r="I13010" s="749" t="s">
        <v>30</v>
      </c>
      <c r="J13010" s="749" t="n">
        <v>351.85</v>
      </c>
    </row>
    <row collapsed="false" customFormat="false" customHeight="true" hidden="true" ht="12.75" outlineLevel="0" r="13011">
      <c r="A13011" s="749" t="s">
        <v>33303</v>
      </c>
      <c r="B13011" s="749" t="str">
        <f aca="false">C13011&amp;D13011&amp;E13011&amp;F13011&amp;G13011&amp;H13011</f>
        <v>PORTA DE ABRIR EM ACO LAMINADO A FRIO COM ADICAO DE COBRE,TIPO VENEZIANA,PINTADA COM TINTA PRIMER,COM LARGURA E ALTURA APROXIMADAS DE 0,60X2,10M, INCLUSIVE FECHADURA DE CILINDRO EDOBRADICAS.FORNECIMENTO E COLOCACAO</v>
      </c>
      <c r="C13011" s="749" t="s">
        <v>33266</v>
      </c>
      <c r="D13011" s="749" t="s">
        <v>33267</v>
      </c>
      <c r="E13011" s="749" t="s">
        <v>33301</v>
      </c>
      <c r="F13011" s="749" t="s">
        <v>33302</v>
      </c>
      <c r="I13011" s="749" t="s">
        <v>30</v>
      </c>
      <c r="J13011" s="749" t="n">
        <v>344.45</v>
      </c>
    </row>
    <row collapsed="false" customFormat="false" customHeight="true" hidden="true" ht="12.75" outlineLevel="0" r="13012">
      <c r="A13012" s="749" t="s">
        <v>33304</v>
      </c>
      <c r="B13012" s="749" t="str">
        <f aca="false">C13012&amp;D13012&amp;E13012&amp;F13012&amp;G13012&amp;H13012</f>
        <v>PORTA DE ABRIR EM ACO LAMINADO A FRIO COM ADICAO DE COBRE,TIPO VENEZIANA,PINTADA COM TINTA PRIMER,COM LARGURA E ALTURA APROXIMADAS DE 0,70X2,10M,INCLUSIVE FECHADURA DE CILINDRO E DOBRADICAS.FORNECIMENTO E COLOCACAO</v>
      </c>
      <c r="C13012" s="749" t="s">
        <v>33266</v>
      </c>
      <c r="D13012" s="749" t="s">
        <v>33267</v>
      </c>
      <c r="E13012" s="749" t="s">
        <v>33305</v>
      </c>
      <c r="F13012" s="749" t="s">
        <v>33269</v>
      </c>
      <c r="I13012" s="749" t="s">
        <v>30</v>
      </c>
      <c r="J13012" s="749" t="n">
        <v>461.96</v>
      </c>
    </row>
    <row collapsed="false" customFormat="false" customHeight="true" hidden="true" ht="12.75" outlineLevel="0" r="13013">
      <c r="A13013" s="749" t="s">
        <v>33306</v>
      </c>
      <c r="B13013" s="749" t="str">
        <f aca="false">C13013&amp;D13013&amp;E13013&amp;F13013&amp;G13013&amp;H13013</f>
        <v>PORTA DE ABRIR EM ACO LAMINADO A FRIO COM ADICAO DE COBRE,TIPO VENEZIANA,PINTADA COM TINTA PRIMER,COM LARGURA E ALTURA APROXIMADAS DE 0,70X2,10M,INCLUSIVE FECHADURA DE CILINDRO E DOBRADICAS.FORNECIMENTO E COLOCACAO</v>
      </c>
      <c r="C13013" s="749" t="s">
        <v>33266</v>
      </c>
      <c r="D13013" s="749" t="s">
        <v>33267</v>
      </c>
      <c r="E13013" s="749" t="s">
        <v>33305</v>
      </c>
      <c r="F13013" s="749" t="s">
        <v>33269</v>
      </c>
      <c r="I13013" s="749" t="s">
        <v>30</v>
      </c>
      <c r="J13013" s="749" t="n">
        <v>454.56</v>
      </c>
    </row>
    <row collapsed="false" customFormat="false" customHeight="true" hidden="true" ht="38.25" outlineLevel="0" r="13014">
      <c r="A13014" s="749" t="s">
        <v>33307</v>
      </c>
      <c r="B13014" s="758" t="str">
        <f aca="false">C13014&amp;D13014&amp;E13014&amp;F13014&amp;G13014&amp;H13014</f>
        <v>JANELA BASCULANTE EM ACO LAMINADO A FRIO COM ADICAO DE COBRE,DE 1 SECAO COM 1 BASCULA,MEDINDO 0,40X0,60M,PRE-PINTADA,COMPLETA,COM 2 QUADROS FIXOS,SENDO 1 SUPERIOR E 1 INFERIOR,EXCLUSIVE VIDRO.FORNECIMENTO E COLOCACAO</v>
      </c>
      <c r="C13014" s="749" t="s">
        <v>33308</v>
      </c>
      <c r="D13014" s="749" t="s">
        <v>33309</v>
      </c>
      <c r="E13014" s="749" t="s">
        <v>33310</v>
      </c>
      <c r="F13014" s="749" t="s">
        <v>33311</v>
      </c>
      <c r="I13014" s="749" t="s">
        <v>30</v>
      </c>
      <c r="J13014" s="749" t="n">
        <v>98.55</v>
      </c>
    </row>
    <row collapsed="false" customFormat="false" customHeight="true" hidden="true" ht="38.25" outlineLevel="0" r="13015">
      <c r="A13015" s="749" t="s">
        <v>33312</v>
      </c>
      <c r="B13015" s="758" t="str">
        <f aca="false">C13015&amp;D13015&amp;E13015&amp;F13015&amp;G13015&amp;H13015</f>
        <v>JANELA BASCULANTE EM ACO LAMINADO A FRIO COM ADICAO DE COBRE,DE 1 SECAO COM 1 BASCULA,MEDINDO 0,40X0,60M,PRE-PINTADA,COMPLETA,COM 2 QUADROS FIXOS,SENDO 1 SUPERIOR E 1 INFERIOR,EXCLUSIVE VIDRO.FORNECIMENTO E COLOCACAO</v>
      </c>
      <c r="C13015" s="749" t="s">
        <v>33308</v>
      </c>
      <c r="D13015" s="749" t="s">
        <v>33309</v>
      </c>
      <c r="E13015" s="749" t="s">
        <v>33310</v>
      </c>
      <c r="F13015" s="749" t="s">
        <v>33311</v>
      </c>
      <c r="I13015" s="749" t="s">
        <v>30</v>
      </c>
      <c r="J13015" s="749" t="n">
        <v>96.66</v>
      </c>
    </row>
    <row collapsed="false" customFormat="false" customHeight="true" hidden="true" ht="38.25" outlineLevel="0" r="13016">
      <c r="A13016" s="749" t="s">
        <v>33313</v>
      </c>
      <c r="B13016" s="758" t="str">
        <f aca="false">C13016&amp;D13016&amp;E13016&amp;F13016&amp;G13016&amp;H13016</f>
        <v>JANELA BASCULANTE EM ACO LAMINADO A FRIO COM ADICAO DE COBRE,DE 1 SECAO COM 2 BASCULAS,MEDINDO 0,60X0,60M,PRE-PINTADA,COMPLETA,COM 2 QUADROS FIXOS,SENDO 1 SUPERIOR E 1 INFERIOR,EXCLUSIVE VIDRO.FORNECIMENTO E COLOCACAO</v>
      </c>
      <c r="C13016" s="749" t="s">
        <v>33308</v>
      </c>
      <c r="D13016" s="749" t="s">
        <v>33314</v>
      </c>
      <c r="E13016" s="749" t="s">
        <v>33315</v>
      </c>
      <c r="F13016" s="749" t="s">
        <v>33263</v>
      </c>
      <c r="I13016" s="749" t="s">
        <v>30</v>
      </c>
      <c r="J13016" s="749" t="n">
        <v>118.48</v>
      </c>
    </row>
    <row collapsed="false" customFormat="false" customHeight="true" hidden="true" ht="38.25" outlineLevel="0" r="13017">
      <c r="A13017" s="749" t="s">
        <v>33316</v>
      </c>
      <c r="B13017" s="758" t="str">
        <f aca="false">C13017&amp;D13017&amp;E13017&amp;F13017&amp;G13017&amp;H13017</f>
        <v>JANELA BASCULANTE EM ACO LAMINADO A FRIO COM ADICAO DE COBRE,DE 1 SECAO COM 2 BASCULAS,MEDINDO 0,60X0,60M,PRE-PINTADA,COMPLETA,COM 2 QUADROS FIXOS,SENDO 1 SUPERIOR E 1 INFERIOR,EXCLUSIVE VIDRO.FORNECIMENTO E COLOCACAO</v>
      </c>
      <c r="C13017" s="749" t="s">
        <v>33308</v>
      </c>
      <c r="D13017" s="749" t="s">
        <v>33314</v>
      </c>
      <c r="E13017" s="749" t="s">
        <v>33315</v>
      </c>
      <c r="F13017" s="749" t="s">
        <v>33263</v>
      </c>
      <c r="I13017" s="749" t="s">
        <v>30</v>
      </c>
      <c r="J13017" s="749" t="n">
        <v>115.9</v>
      </c>
    </row>
    <row collapsed="false" customFormat="false" customHeight="true" hidden="true" ht="51" outlineLevel="0" r="13018">
      <c r="A13018" s="749" t="s">
        <v>33317</v>
      </c>
      <c r="B13018" s="758" t="str">
        <f aca="false">C13018&amp;D13018&amp;E13018&amp;F13018&amp;G13018&amp;H13018</f>
        <v>JANELA BASCULANTE EM ACO LAMINADO A FRIO COM ADICAO DE COBRE,DE 1 SECAO COM 2 BASCULAS,MEDINDO 0,60X0,80M,PRE-PINTADA,COMPLETA,COM 2 QUADROS FIXOS(UM SUPERIOR E UM INFERIOR) E 2 PARTES LATERAIS FIXAS SEM DIVISOES,EXCLUSIVE VIDRO.FORNECIMENTO E COLOCACAO</v>
      </c>
      <c r="C13018" s="749" t="s">
        <v>33308</v>
      </c>
      <c r="D13018" s="749" t="s">
        <v>33318</v>
      </c>
      <c r="E13018" s="749" t="s">
        <v>33319</v>
      </c>
      <c r="F13018" s="749" t="s">
        <v>33320</v>
      </c>
      <c r="G13018" s="749" t="s">
        <v>14902</v>
      </c>
      <c r="I13018" s="749" t="s">
        <v>30</v>
      </c>
      <c r="J13018" s="749" t="n">
        <v>174.25</v>
      </c>
    </row>
    <row collapsed="false" customFormat="false" customHeight="true" hidden="true" ht="51" outlineLevel="0" r="13019">
      <c r="A13019" s="749" t="s">
        <v>33321</v>
      </c>
      <c r="B13019" s="758" t="str">
        <f aca="false">C13019&amp;D13019&amp;E13019&amp;F13019&amp;G13019&amp;H13019</f>
        <v>JANELA BASCULANTE EM ACO LAMINADO A FRIO COM ADICAO DE COBRE,DE 1 SECAO COM 2 BASCULAS,MEDINDO 0,60X0,80M,PRE-PINTADA,COMPLETA,COM 2 QUADROS FIXOS(UM SUPERIOR E UM INFERIOR) E 2 PARTES LATERAIS FIXAS SEM DIVISOES,EXCLUSIVE VIDRO.FORNECIMENTO E COLOCACAO</v>
      </c>
      <c r="C13019" s="749" t="s">
        <v>33308</v>
      </c>
      <c r="D13019" s="749" t="s">
        <v>33318</v>
      </c>
      <c r="E13019" s="749" t="s">
        <v>33319</v>
      </c>
      <c r="F13019" s="749" t="s">
        <v>33320</v>
      </c>
      <c r="G13019" s="749" t="s">
        <v>14902</v>
      </c>
      <c r="I13019" s="749" t="s">
        <v>30</v>
      </c>
      <c r="J13019" s="749" t="n">
        <v>171.39</v>
      </c>
    </row>
    <row collapsed="false" customFormat="false" customHeight="true" hidden="true" ht="51" outlineLevel="0" r="13020">
      <c r="A13020" s="749" t="s">
        <v>33322</v>
      </c>
      <c r="B13020" s="758" t="str">
        <f aca="false">C13020&amp;D13020&amp;E13020&amp;F13020&amp;G13020&amp;H13020</f>
        <v>JANELA BASCULANTE EM ACO LAMINADO A FRIO COM ADICAO DE COBRE,DE 1 SECAO COM 2 BASCULAS,MEDINDO 0,60X1,00M,PRE-PINTADA,COMPLETA,COM 2 QUADROS FIXOS (1 SUPERIOR E 1 INFERIOR) E 2 PARTES LATERAIS FIXAS SEM DIVISOES,EXCLUSIVE VIDRO.FORNECIMENTO E COLOCACAO</v>
      </c>
      <c r="C13020" s="749" t="s">
        <v>33308</v>
      </c>
      <c r="D13020" s="749" t="s">
        <v>33323</v>
      </c>
      <c r="E13020" s="749" t="s">
        <v>33324</v>
      </c>
      <c r="F13020" s="749" t="s">
        <v>33325</v>
      </c>
      <c r="G13020" s="749" t="s">
        <v>13617</v>
      </c>
      <c r="I13020" s="749" t="s">
        <v>30</v>
      </c>
      <c r="J13020" s="749" t="n">
        <v>189.95</v>
      </c>
    </row>
    <row collapsed="false" customFormat="false" customHeight="true" hidden="true" ht="51" outlineLevel="0" r="13021">
      <c r="A13021" s="749" t="s">
        <v>33326</v>
      </c>
      <c r="B13021" s="758" t="str">
        <f aca="false">C13021&amp;D13021&amp;E13021&amp;F13021&amp;G13021&amp;H13021</f>
        <v>JANELA BASCULANTE EM ACO LAMINADO A FRIO COM ADICAO DE COBRE,DE 1 SECAO COM 2 BASCULAS,MEDINDO 0,60X1,00M,PRE-PINTADA,COMPLETA,COM 2 QUADROS FIXOS (1 SUPERIOR E 1 INFERIOR) E 2 PARTES LATERAIS FIXAS SEM DIVISOES,EXCLUSIVE VIDRO.FORNECIMENTO E COLOCACAO</v>
      </c>
      <c r="C13021" s="749" t="s">
        <v>33308</v>
      </c>
      <c r="D13021" s="749" t="s">
        <v>33323</v>
      </c>
      <c r="E13021" s="749" t="s">
        <v>33324</v>
      </c>
      <c r="F13021" s="749" t="s">
        <v>33325</v>
      </c>
      <c r="G13021" s="749" t="s">
        <v>13617</v>
      </c>
      <c r="I13021" s="749" t="s">
        <v>30</v>
      </c>
      <c r="J13021" s="749" t="n">
        <v>186.74</v>
      </c>
    </row>
    <row collapsed="false" customFormat="false" customHeight="true" hidden="true" ht="51" outlineLevel="0" r="13022">
      <c r="A13022" s="749" t="s">
        <v>33327</v>
      </c>
      <c r="B13022" s="758" t="str">
        <f aca="false">C13022&amp;D13022&amp;E13022&amp;F13022&amp;G13022&amp;H13022</f>
        <v>JANELA BASCULANTE EM ACO LAMINADO A FRIO COM ADICAO DE COBRE,DE 1 SECAO COM 2 BASCULAS,MEDINDO 0,60X1,20M,PRE-PINTADA,COMPLETA,COM 2 QUADROS FIXOS (1 SUPERIOR E 1 INFERIOR) E 2 PARTES LATERAIS FIXAS COM DIVISOES,EXCLUSIVE VIDRO.FORNECIMENTO E COLOCACAO</v>
      </c>
      <c r="C13022" s="749" t="s">
        <v>33308</v>
      </c>
      <c r="D13022" s="749" t="s">
        <v>33328</v>
      </c>
      <c r="E13022" s="749" t="s">
        <v>33324</v>
      </c>
      <c r="F13022" s="749" t="s">
        <v>33329</v>
      </c>
      <c r="G13022" s="749" t="s">
        <v>13617</v>
      </c>
      <c r="I13022" s="749" t="s">
        <v>30</v>
      </c>
      <c r="J13022" s="749" t="n">
        <v>181.63</v>
      </c>
    </row>
    <row collapsed="false" customFormat="false" customHeight="true" hidden="true" ht="51" outlineLevel="0" r="13023">
      <c r="A13023" s="749" t="s">
        <v>33330</v>
      </c>
      <c r="B13023" s="758" t="str">
        <f aca="false">C13023&amp;D13023&amp;E13023&amp;F13023&amp;G13023&amp;H13023</f>
        <v>JANELA BASCULANTE EM ACO LAMINADO A FRIO COM ADICAO DE COBRE,DE 1 SECAO COM 2 BASCULAS,MEDINDO 0,60X1,20M,PRE-PINTADA,COMPLETA,COM 2 QUADROS FIXOS (1 SUPERIOR E 1 INFERIOR) E 2 PARTES LATERAIS FIXAS COM DIVISOES,EXCLUSIVE VIDRO.FORNECIMENTO E COLOCACAO</v>
      </c>
      <c r="C13023" s="749" t="s">
        <v>33308</v>
      </c>
      <c r="D13023" s="749" t="s">
        <v>33328</v>
      </c>
      <c r="E13023" s="749" t="s">
        <v>33324</v>
      </c>
      <c r="F13023" s="749" t="s">
        <v>33329</v>
      </c>
      <c r="G13023" s="749" t="s">
        <v>13617</v>
      </c>
      <c r="I13023" s="749" t="s">
        <v>30</v>
      </c>
      <c r="J13023" s="749" t="n">
        <v>177.94</v>
      </c>
    </row>
    <row collapsed="false" customFormat="false" customHeight="true" hidden="true" ht="51" outlineLevel="0" r="13024">
      <c r="A13024" s="749" t="s">
        <v>33331</v>
      </c>
      <c r="B13024" s="758" t="str">
        <f aca="false">C13024&amp;D13024&amp;E13024&amp;F13024&amp;G13024&amp;H13024</f>
        <v>JANELA BASCULANTE EM ACO LAMINADO A FRIO COM ADICAO DE COBRE,DE 1 SECAO COM 2 BASCULAS,MEDINDO 0,60X1,50M,PRE-PINTADA,COMPLETA,COM 2 QUADROS FIXOS(1 SUPERIOR E 1 INFERIOR) E 2 PARTES LATERAIS FIXAS COM DIVISOES,EXCLUSIVE VIDRO.FORNECIMENTOE COLOCACAO</v>
      </c>
      <c r="C13024" s="749" t="s">
        <v>33308</v>
      </c>
      <c r="D13024" s="749" t="s">
        <v>33332</v>
      </c>
      <c r="E13024" s="749" t="s">
        <v>33333</v>
      </c>
      <c r="F13024" s="749" t="s">
        <v>33334</v>
      </c>
      <c r="G13024" s="749" t="s">
        <v>14871</v>
      </c>
      <c r="I13024" s="749" t="s">
        <v>30</v>
      </c>
      <c r="J13024" s="749" t="n">
        <v>264.25</v>
      </c>
    </row>
    <row collapsed="false" customFormat="false" customHeight="true" hidden="true" ht="51" outlineLevel="0" r="13025">
      <c r="A13025" s="749" t="s">
        <v>33335</v>
      </c>
      <c r="B13025" s="758" t="str">
        <f aca="false">C13025&amp;D13025&amp;E13025&amp;F13025&amp;G13025&amp;H13025</f>
        <v>JANELA BASCULANTE EM ACO LAMINADO A FRIO COM ADICAO DE COBRE,DE 1 SECAO COM 2 BASCULAS,MEDINDO 0,60X1,50M,PRE-PINTADA,COMPLETA,COM 2 QUADROS FIXOS(1 SUPERIOR E 1 INFERIOR) E 2 PARTES LATERAIS FIXAS COM DIVISOES,EXCLUSIVE VIDRO.FORNECIMENTOE COLOCACAO</v>
      </c>
      <c r="C13025" s="749" t="s">
        <v>33308</v>
      </c>
      <c r="D13025" s="749" t="s">
        <v>33332</v>
      </c>
      <c r="E13025" s="749" t="s">
        <v>33333</v>
      </c>
      <c r="F13025" s="749" t="s">
        <v>33334</v>
      </c>
      <c r="G13025" s="749" t="s">
        <v>14871</v>
      </c>
      <c r="I13025" s="749" t="s">
        <v>30</v>
      </c>
      <c r="J13025" s="749" t="n">
        <v>259.74</v>
      </c>
    </row>
    <row collapsed="false" customFormat="false" customHeight="true" hidden="true" ht="51" outlineLevel="0" r="13026">
      <c r="A13026" s="749" t="s">
        <v>33336</v>
      </c>
      <c r="B13026" s="758" t="str">
        <f aca="false">C13026&amp;D13026&amp;E13026&amp;F13026&amp;G13026&amp;H13026</f>
        <v>JANELA BASCULANTE EM ACO LAMINADO A FRIO COM ADICAO DE COBRE,DE 1 SECAO COM 3 BASCULAS,MEDINDO 0,80X0,80M,PRE-PINTADA,COMPLETA,COM 2 QUADROS FIXOS (1 SUPERIOR E 1 INFERIOR) E 2 PARTES LATERAIS FIXAS COM DIVISOES,EXCLUSIVE VIDRO.FORNECIMENTO E COLOCACAO</v>
      </c>
      <c r="C13026" s="749" t="s">
        <v>33308</v>
      </c>
      <c r="D13026" s="749" t="s">
        <v>33337</v>
      </c>
      <c r="E13026" s="749" t="s">
        <v>33324</v>
      </c>
      <c r="F13026" s="749" t="s">
        <v>33329</v>
      </c>
      <c r="G13026" s="749" t="s">
        <v>13617</v>
      </c>
      <c r="I13026" s="749" t="s">
        <v>30</v>
      </c>
      <c r="J13026" s="749" t="n">
        <v>186.29</v>
      </c>
    </row>
    <row collapsed="false" customFormat="false" customHeight="true" hidden="true" ht="51" outlineLevel="0" r="13027">
      <c r="A13027" s="749" t="s">
        <v>33338</v>
      </c>
      <c r="B13027" s="758" t="str">
        <f aca="false">C13027&amp;D13027&amp;E13027&amp;F13027&amp;G13027&amp;H13027</f>
        <v>JANELA BASCULANTE EM ACO LAMINADO A FRIO COM ADICAO DE COBRE,DE 1 SECAO COM 3 BASCULAS,MEDINDO 0,80X0,80M,PRE-PINTADA,COMPLETA,COM 2 QUADROS FIXOS (1 SUPERIOR E 1 INFERIOR) E 2 PARTES LATERAIS FIXAS COM DIVISOES,EXCLUSIVE VIDRO.FORNECIMENTO E COLOCACAO</v>
      </c>
      <c r="C13027" s="749" t="s">
        <v>33308</v>
      </c>
      <c r="D13027" s="749" t="s">
        <v>33337</v>
      </c>
      <c r="E13027" s="749" t="s">
        <v>33324</v>
      </c>
      <c r="F13027" s="749" t="s">
        <v>33329</v>
      </c>
      <c r="G13027" s="749" t="s">
        <v>13617</v>
      </c>
      <c r="I13027" s="749" t="s">
        <v>30</v>
      </c>
      <c r="J13027" s="749" t="n">
        <v>182.79</v>
      </c>
    </row>
    <row collapsed="false" customFormat="false" customHeight="true" hidden="true" ht="51" outlineLevel="0" r="13028">
      <c r="A13028" s="749" t="s">
        <v>33339</v>
      </c>
      <c r="B13028" s="758" t="str">
        <f aca="false">C13028&amp;D13028&amp;E13028&amp;F13028&amp;G13028&amp;H13028</f>
        <v>JANELA BASCULANTE EM ACO LAMINADO A FRIO COM ADICAO DE COBRE,DE 1 SECAO COM 4 BASCULAS,MEDINDO 1,00X1,00M,PRE-PINTADA,COMPLETA,COM 2 QUADROS FIXOS (1 SUPERIOR E 1 INFERIOR) E 2 PARTES LATERAIS FIXAS COM DIVISOES,EXCLUSIVE VIDRO.FORNECIMENTO E COLOCACAO</v>
      </c>
      <c r="C13028" s="749" t="s">
        <v>33308</v>
      </c>
      <c r="D13028" s="749" t="s">
        <v>33340</v>
      </c>
      <c r="E13028" s="749" t="s">
        <v>33324</v>
      </c>
      <c r="F13028" s="749" t="s">
        <v>33329</v>
      </c>
      <c r="G13028" s="749" t="s">
        <v>13617</v>
      </c>
      <c r="I13028" s="749" t="s">
        <v>30</v>
      </c>
      <c r="J13028" s="749" t="n">
        <v>229.55</v>
      </c>
    </row>
    <row collapsed="false" customFormat="false" customHeight="true" hidden="true" ht="51" outlineLevel="0" r="13029">
      <c r="A13029" s="749" t="s">
        <v>33341</v>
      </c>
      <c r="B13029" s="758" t="str">
        <f aca="false">C13029&amp;D13029&amp;E13029&amp;F13029&amp;G13029&amp;H13029</f>
        <v>JANELA BASCULANTE EM ACO LAMINADO A FRIO COM ADICAO DE COBRE,DE 1 SECAO COM 4 BASCULAS,MEDINDO 1,00X1,00M,PRE-PINTADA,COMPLETA,COM 2 QUADROS FIXOS (1 SUPERIOR E 1 INFERIOR) E 2 PARTES LATERAIS FIXAS COM DIVISOES,EXCLUSIVE VIDRO.FORNECIMENTO E COLOCACAO</v>
      </c>
      <c r="C13029" s="749" t="s">
        <v>33308</v>
      </c>
      <c r="D13029" s="749" t="s">
        <v>33340</v>
      </c>
      <c r="E13029" s="749" t="s">
        <v>33324</v>
      </c>
      <c r="F13029" s="749" t="s">
        <v>33329</v>
      </c>
      <c r="G13029" s="749" t="s">
        <v>13617</v>
      </c>
      <c r="I13029" s="749" t="s">
        <v>30</v>
      </c>
      <c r="J13029" s="749" t="n">
        <v>224.82</v>
      </c>
    </row>
    <row collapsed="false" customFormat="false" customHeight="true" hidden="true" ht="51" outlineLevel="0" r="13030">
      <c r="A13030" s="749" t="s">
        <v>33342</v>
      </c>
      <c r="B13030" s="758" t="str">
        <f aca="false">C13030&amp;D13030&amp;E13030&amp;F13030&amp;G13030&amp;H13030</f>
        <v>JANELA BASCULANTE EM ACO LAMINADO A FRIO COM ADICAO DE COBRE,DE 1 SECAO COM 4 BASCULAS,MEDINDO 1,00X1,20M,PRE-PINTADA,COMPLETA,COM 2 QUADROS FIXOS (1 SUPERIOR E 1 INFERIOR) E 2 PARTES LATERAIS FIXAS COM DIVISOES,EXCLUSIVE VIDRO.FORNECIMENTO E COLOCACAO</v>
      </c>
      <c r="C13030" s="749" t="s">
        <v>33308</v>
      </c>
      <c r="D13030" s="749" t="s">
        <v>33343</v>
      </c>
      <c r="E13030" s="749" t="s">
        <v>33324</v>
      </c>
      <c r="F13030" s="749" t="s">
        <v>33329</v>
      </c>
      <c r="G13030" s="749" t="s">
        <v>13617</v>
      </c>
      <c r="I13030" s="749" t="s">
        <v>30</v>
      </c>
      <c r="J13030" s="749" t="n">
        <v>349.37</v>
      </c>
    </row>
    <row collapsed="false" customFormat="false" customHeight="true" hidden="true" ht="51" outlineLevel="0" r="13031">
      <c r="A13031" s="749" t="s">
        <v>33344</v>
      </c>
      <c r="B13031" s="758" t="str">
        <f aca="false">C13031&amp;D13031&amp;E13031&amp;F13031&amp;G13031&amp;H13031</f>
        <v>JANELA BASCULANTE EM ACO LAMINADO A FRIO COM ADICAO DE COBRE,DE 1 SECAO COM 4 BASCULAS,MEDINDO 1,00X1,20M,PRE-PINTADA,COMPLETA,COM 2 QUADROS FIXOS (1 SUPERIOR E 1 INFERIOR) E 2 PARTES LATERAIS FIXAS COM DIVISOES,EXCLUSIVE VIDRO.FORNECIMENTO E COLOCACAO</v>
      </c>
      <c r="C13031" s="749" t="s">
        <v>33308</v>
      </c>
      <c r="D13031" s="749" t="s">
        <v>33343</v>
      </c>
      <c r="E13031" s="749" t="s">
        <v>33324</v>
      </c>
      <c r="F13031" s="749" t="s">
        <v>33329</v>
      </c>
      <c r="G13031" s="749" t="s">
        <v>13617</v>
      </c>
      <c r="I13031" s="749" t="s">
        <v>30</v>
      </c>
      <c r="J13031" s="749" t="n">
        <v>343.72</v>
      </c>
    </row>
    <row collapsed="false" customFormat="false" customHeight="true" hidden="true" ht="51" outlineLevel="0" r="13032">
      <c r="A13032" s="749" t="s">
        <v>33345</v>
      </c>
      <c r="B13032" s="758" t="str">
        <f aca="false">C13032&amp;D13032&amp;E13032&amp;F13032&amp;G13032&amp;H13032</f>
        <v>JANELA BASCULANTE EM ACO LAMINADO A FRIO COM ADICAO DE COBRE,DE 1 SECAO COM 4 BASCULAS,MEDINDO 1,00X1,50M,PRE-PINTADA,COMPLETA,COM 2 QUADROS FIXOS (1 SUPERIOR E 1 INFERIOR) E 2 PARTES LATERAIS FIXAS COM DIVISOES,EXCLUSIVE VIDRO.FORNECIMENTO E COLOCACAO</v>
      </c>
      <c r="C13032" s="749" t="s">
        <v>33308</v>
      </c>
      <c r="D13032" s="749" t="s">
        <v>33346</v>
      </c>
      <c r="E13032" s="749" t="s">
        <v>33324</v>
      </c>
      <c r="F13032" s="749" t="s">
        <v>33329</v>
      </c>
      <c r="G13032" s="749" t="s">
        <v>13617</v>
      </c>
      <c r="I13032" s="749" t="s">
        <v>30</v>
      </c>
      <c r="J13032" s="749" t="n">
        <v>389.92</v>
      </c>
    </row>
    <row collapsed="false" customFormat="false" customHeight="true" hidden="true" ht="51" outlineLevel="0" r="13033">
      <c r="A13033" s="749" t="s">
        <v>33347</v>
      </c>
      <c r="B13033" s="758" t="str">
        <f aca="false">C13033&amp;D13033&amp;E13033&amp;F13033&amp;G13033&amp;H13033</f>
        <v>JANELA BASCULANTE EM ACO LAMINADO A FRIO COM ADICAO DE COBRE,DE 1 SECAO COM 4 BASCULAS,MEDINDO 1,00X1,50M,PRE-PINTADA,COMPLETA,COM 2 QUADROS FIXOS (1 SUPERIOR E 1 INFERIOR) E 2 PARTES LATERAIS FIXAS COM DIVISOES,EXCLUSIVE VIDRO.FORNECIMENTO E COLOCACAO</v>
      </c>
      <c r="C13033" s="749" t="s">
        <v>33308</v>
      </c>
      <c r="D13033" s="749" t="s">
        <v>33346</v>
      </c>
      <c r="E13033" s="749" t="s">
        <v>33324</v>
      </c>
      <c r="F13033" s="749" t="s">
        <v>33329</v>
      </c>
      <c r="G13033" s="749" t="s">
        <v>13617</v>
      </c>
      <c r="I13033" s="749" t="s">
        <v>30</v>
      </c>
      <c r="J13033" s="749" t="n">
        <v>383.54</v>
      </c>
    </row>
    <row collapsed="false" customFormat="false" customHeight="true" hidden="true" ht="12.75" outlineLevel="0" r="13034">
      <c r="A13034" s="749" t="s">
        <v>33348</v>
      </c>
      <c r="B13034" s="749" t="str">
        <f aca="false">C13034&amp;D13034&amp;E13034&amp;F13034&amp;G13034&amp;H13034</f>
        <v>JANELA DE CORRER EM ACO LAMINADO A FRIO COM ADICAO DE COBRE,COM BANDEIRA BASCULANTE,MEDINDO 1,20X1,50M,PRE-PINTADA,COMPLETA,SEM DIVISOES,COM 4 FOLHAS,SENDO 2 FOLHAS LATERAIS FIXAS,2 FOLHAS CENTRAIS DE CORRER PARA RECEBEREM VIDROS,EXCLUSIVEVIDRO.FORNECIMENTO E COLOCACAO</v>
      </c>
      <c r="C13034" s="749" t="s">
        <v>33349</v>
      </c>
      <c r="D13034" s="749" t="s">
        <v>33350</v>
      </c>
      <c r="E13034" s="749" t="s">
        <v>33351</v>
      </c>
      <c r="F13034" s="749" t="s">
        <v>33352</v>
      </c>
      <c r="G13034" s="749" t="s">
        <v>33353</v>
      </c>
      <c r="I13034" s="749" t="s">
        <v>30</v>
      </c>
      <c r="J13034" s="749" t="n">
        <v>286.91</v>
      </c>
    </row>
    <row collapsed="false" customFormat="false" customHeight="true" hidden="true" ht="12.75" outlineLevel="0" r="13035">
      <c r="A13035" s="749" t="s">
        <v>33354</v>
      </c>
      <c r="B13035" s="749" t="str">
        <f aca="false">C13035&amp;D13035&amp;E13035&amp;F13035&amp;G13035&amp;H13035</f>
        <v>JANELA DE CORRER EM ACO LAMINADO A FRIO COM ADICAO DE COBRE,COM BANDEIRA BASCULANTE,MEDINDO 1,20X1,50M,PRE-PINTADA,COMPLETA,SEM DIVISOES,COM 4 FOLHAS,SENDO 2 FOLHAS LATERAIS FIXAS,2 FOLHAS CENTRAIS DE CORRER PARA RECEBEREM VIDROS,EXCLUSIVEVIDRO.FORNECIMENTO E COLOCACAO</v>
      </c>
      <c r="C13035" s="749" t="s">
        <v>33349</v>
      </c>
      <c r="D13035" s="749" t="s">
        <v>33350</v>
      </c>
      <c r="E13035" s="749" t="s">
        <v>33351</v>
      </c>
      <c r="F13035" s="749" t="s">
        <v>33352</v>
      </c>
      <c r="G13035" s="749" t="s">
        <v>33353</v>
      </c>
      <c r="I13035" s="749" t="s">
        <v>30</v>
      </c>
      <c r="J13035" s="749" t="n">
        <v>278.26</v>
      </c>
    </row>
    <row collapsed="false" customFormat="false" customHeight="true" hidden="true" ht="12.75" outlineLevel="0" r="13036">
      <c r="A13036" s="749" t="s">
        <v>33355</v>
      </c>
      <c r="B13036" s="749" t="str">
        <f aca="false">C13036&amp;D13036&amp;E13036&amp;F13036&amp;G13036&amp;H13036</f>
        <v>JANELA DE CORRER EM ACO LAMINADO A FRIO COM ADICAO DE COBRE,COM BANDEIRA BASCULANTE,MEDINDO 1,20X2,00M,PRE-PINTADA,COMPLETA,SEM DIVISOES,COM 4 FOLHAS,SENDO 2 FOLHAS LATERAIS FIXAS,2 FOLHAS CENTRAIS DE CORRER PARA RECEBEREM VIDROS,EXCLUSIVEVIDRO.FORNECIMENTO E COLOCACAO</v>
      </c>
      <c r="C13036" s="749" t="s">
        <v>33349</v>
      </c>
      <c r="D13036" s="749" t="s">
        <v>33356</v>
      </c>
      <c r="E13036" s="749" t="s">
        <v>33351</v>
      </c>
      <c r="F13036" s="749" t="s">
        <v>33352</v>
      </c>
      <c r="G13036" s="749" t="s">
        <v>33353</v>
      </c>
      <c r="I13036" s="749" t="s">
        <v>30</v>
      </c>
      <c r="J13036" s="749" t="n">
        <v>335.01</v>
      </c>
    </row>
    <row collapsed="false" customFormat="false" customHeight="true" hidden="true" ht="12.75" outlineLevel="0" r="13037">
      <c r="A13037" s="749" t="s">
        <v>33357</v>
      </c>
      <c r="B13037" s="749" t="str">
        <f aca="false">C13037&amp;D13037&amp;E13037&amp;F13037&amp;G13037&amp;H13037</f>
        <v>JANELA DE CORRER EM ACO LAMINADO A FRIO COM ADICAO DE COBRE,COM BANDEIRA BASCULANTE,MEDINDO 1,20X2,00M,PRE-PINTADA,COMPLETA,SEM DIVISOES,COM 4 FOLHAS,SENDO 2 FOLHAS LATERAIS FIXAS,2 FOLHAS CENTRAIS DE CORRER PARA RECEBEREM VIDROS,EXCLUSIVEVIDRO.FORNECIMENTO E COLOCACAO</v>
      </c>
      <c r="C13037" s="749" t="s">
        <v>33349</v>
      </c>
      <c r="D13037" s="749" t="s">
        <v>33356</v>
      </c>
      <c r="E13037" s="749" t="s">
        <v>33351</v>
      </c>
      <c r="F13037" s="749" t="s">
        <v>33352</v>
      </c>
      <c r="G13037" s="749" t="s">
        <v>33353</v>
      </c>
      <c r="I13037" s="749" t="s">
        <v>30</v>
      </c>
      <c r="J13037" s="749" t="n">
        <v>325.15</v>
      </c>
    </row>
    <row collapsed="false" customFormat="false" customHeight="true" hidden="true" ht="12.75" outlineLevel="0" r="13038">
      <c r="A13038" s="749" t="s">
        <v>33358</v>
      </c>
      <c r="B13038" s="749" t="str">
        <f aca="false">C13038&amp;D13038&amp;E13038&amp;F13038&amp;G13038&amp;H13038</f>
        <v>JANELA EM ACO LAMINADO A FRIO COM ADICAO DE COBRE,MAXIM-AR,MEDINDO 0,40X0,60X0,05 M,COM BAGUETE EXTERNO,COM GRADE ELO,PRE-PINTADA,INCLUSIVE FERRAGENS.FORNECIMENTO E COLOCACAO</v>
      </c>
      <c r="C13038" s="749" t="s">
        <v>33359</v>
      </c>
      <c r="D13038" s="749" t="s">
        <v>33360</v>
      </c>
      <c r="E13038" s="749" t="s">
        <v>33361</v>
      </c>
      <c r="I13038" s="749" t="s">
        <v>30</v>
      </c>
      <c r="J13038" s="749" t="n">
        <v>110.48</v>
      </c>
    </row>
    <row collapsed="false" customFormat="false" customHeight="true" hidden="true" ht="12.75" outlineLevel="0" r="13039">
      <c r="A13039" s="749" t="s">
        <v>33362</v>
      </c>
      <c r="B13039" s="749" t="str">
        <f aca="false">C13039&amp;D13039&amp;E13039&amp;F13039&amp;G13039&amp;H13039</f>
        <v>JANELA EM ACO LAMINADO A FRIO COM ADICAO DE COBRE,MAXIM-AR,MEDINDO 0,40X0,60X0,05 M,COM BAGUETE EXTERNO,COM GRADE ELO,PRE-PINTADA,INCLUSIVE FERRAGENS.FORNECIMENTO E COLOCACAO</v>
      </c>
      <c r="C13039" s="749" t="s">
        <v>33359</v>
      </c>
      <c r="D13039" s="749" t="s">
        <v>33360</v>
      </c>
      <c r="E13039" s="749" t="s">
        <v>33361</v>
      </c>
      <c r="I13039" s="749" t="s">
        <v>30</v>
      </c>
      <c r="J13039" s="749" t="n">
        <v>104.55</v>
      </c>
    </row>
    <row collapsed="false" customFormat="false" customHeight="true" hidden="true" ht="12.75" outlineLevel="0" r="13040">
      <c r="A13040" s="749" t="s">
        <v>33363</v>
      </c>
      <c r="B13040" s="749" t="str">
        <f aca="false">C13040&amp;D13040&amp;E13040&amp;F13040&amp;G13040&amp;H13040</f>
        <v>JANELA EM ACO LAMINADO A FRIO COM ADICAO DE COBRE,MAXIM-AR,MEDINDO 0,60X0,60X0,05M,COM MASSA EXTERNA QUADRICULADA,COM GRADE,PRE-PINTADA,INCLUSIVE FERRAGENS.FORNECIMENTO E COLOCACAO</v>
      </c>
      <c r="C13040" s="749" t="s">
        <v>33359</v>
      </c>
      <c r="D13040" s="749" t="s">
        <v>33364</v>
      </c>
      <c r="E13040" s="749" t="s">
        <v>33365</v>
      </c>
      <c r="I13040" s="749" t="s">
        <v>30</v>
      </c>
      <c r="J13040" s="749" t="n">
        <v>119.48</v>
      </c>
    </row>
    <row collapsed="false" customFormat="false" customHeight="true" hidden="true" ht="12.75" outlineLevel="0" r="13041">
      <c r="A13041" s="749" t="s">
        <v>33366</v>
      </c>
      <c r="B13041" s="749" t="str">
        <f aca="false">C13041&amp;D13041&amp;E13041&amp;F13041&amp;G13041&amp;H13041</f>
        <v>JANELA EM ACO LAMINADO A FRIO COM ADICAO DE COBRE,MAXIM-AR,MEDINDO 0,60X0,60X0,05M,COM MASSA EXTERNA QUADRICULADA,COM GRADE,PRE-PINTADA,INCLUSIVE FERRAGENS.FORNECIMENTO E COLOCACAO</v>
      </c>
      <c r="C13041" s="749" t="s">
        <v>33359</v>
      </c>
      <c r="D13041" s="749" t="s">
        <v>33364</v>
      </c>
      <c r="E13041" s="749" t="s">
        <v>33365</v>
      </c>
      <c r="I13041" s="749" t="s">
        <v>30</v>
      </c>
      <c r="J13041" s="749" t="n">
        <v>113.55</v>
      </c>
    </row>
    <row collapsed="false" customFormat="false" customHeight="true" hidden="true" ht="12.75" outlineLevel="0" r="13042">
      <c r="A13042" s="749" t="s">
        <v>33367</v>
      </c>
      <c r="B13042" s="749" t="str">
        <f aca="false">C13042&amp;D13042&amp;E13042&amp;F13042&amp;G13042&amp;H13042</f>
        <v>JANELA EM ACO LAMINADO A FRIO COM ADICAO DE COBRE,MAXIM-AR,MEDINDO 0,60X0,60M,COM MASSA EXTERNA QUADRICULADA,COM GRADE,PRE-PINTADA,INCLUSIVE FERRAGENS E JUNCAO DE UNIAO,EXCLUSIVE VIDRO.FORNECIMENTO E COLOCACAO</v>
      </c>
      <c r="C13042" s="749" t="s">
        <v>33359</v>
      </c>
      <c r="D13042" s="749" t="s">
        <v>33368</v>
      </c>
      <c r="E13042" s="749" t="s">
        <v>33369</v>
      </c>
      <c r="F13042" s="749" t="s">
        <v>33370</v>
      </c>
      <c r="I13042" s="749" t="s">
        <v>30</v>
      </c>
      <c r="J13042" s="749" t="n">
        <v>148.06</v>
      </c>
    </row>
    <row collapsed="false" customFormat="false" customHeight="true" hidden="true" ht="12.75" outlineLevel="0" r="13043">
      <c r="A13043" s="749" t="s">
        <v>33371</v>
      </c>
      <c r="B13043" s="749" t="str">
        <f aca="false">C13043&amp;D13043&amp;E13043&amp;F13043&amp;G13043&amp;H13043</f>
        <v>JANELA EM ACO LAMINADO A FRIO COM ADICAO DE COBRE,MAXIM-AR,MEDINDO 0,60X0,60M,COM MASSA EXTERNA QUADRICULADA,COM GRADE,PRE-PINTADA,INCLUSIVE FERRAGENS E JUNCAO DE UNIAO,EXCLUSIVE VIDRO.FORNECIMENTO E COLOCACAO</v>
      </c>
      <c r="C13043" s="749" t="s">
        <v>33359</v>
      </c>
      <c r="D13043" s="749" t="s">
        <v>33368</v>
      </c>
      <c r="E13043" s="749" t="s">
        <v>33369</v>
      </c>
      <c r="F13043" s="749" t="s">
        <v>33370</v>
      </c>
      <c r="I13043" s="749" t="s">
        <v>30</v>
      </c>
      <c r="J13043" s="749" t="n">
        <v>140.66</v>
      </c>
    </row>
    <row collapsed="false" customFormat="false" customHeight="true" hidden="true" ht="12.75" outlineLevel="0" r="13044">
      <c r="A13044" s="749" t="s">
        <v>33372</v>
      </c>
      <c r="B13044" s="749" t="str">
        <f aca="false">C13044&amp;D13044&amp;E13044&amp;F13044&amp;G13044&amp;H13044</f>
        <v>JANELA DE ACO LAMINADO A FRIO COM ADICAO DE COBRE,MAXIM-AR,MEDINDO 1,00X,60X0,05M,COM MASSA EXTERNA QUADRICULADA,COM GRADE,PRE-PINTADA,INCLUSIVE FERRANGES.FORNECIMENTO E COLOCACAO</v>
      </c>
      <c r="C13044" s="749" t="s">
        <v>33373</v>
      </c>
      <c r="D13044" s="749" t="s">
        <v>33374</v>
      </c>
      <c r="E13044" s="749" t="s">
        <v>33375</v>
      </c>
      <c r="I13044" s="749" t="s">
        <v>30</v>
      </c>
      <c r="J13044" s="749" t="n">
        <v>251.03</v>
      </c>
    </row>
    <row collapsed="false" customFormat="false" customHeight="true" hidden="true" ht="12.75" outlineLevel="0" r="13045">
      <c r="A13045" s="749" t="s">
        <v>33376</v>
      </c>
      <c r="B13045" s="749" t="str">
        <f aca="false">C13045&amp;D13045&amp;E13045&amp;F13045&amp;G13045&amp;H13045</f>
        <v>JANELA DE ACO LAMINADO A FRIO COM ADICAO DE COBRE,MAXIM-AR,MEDINDO 1,00X,60X0,05M,COM MASSA EXTERNA QUADRICULADA,COM GRADE,PRE-PINTADA,INCLUSIVE FERRANGES.FORNECIMENTO E COLOCACAO</v>
      </c>
      <c r="C13045" s="749" t="s">
        <v>33373</v>
      </c>
      <c r="D13045" s="749" t="s">
        <v>33374</v>
      </c>
      <c r="E13045" s="749" t="s">
        <v>33375</v>
      </c>
      <c r="I13045" s="749" t="s">
        <v>30</v>
      </c>
      <c r="J13045" s="749" t="n">
        <v>246.1</v>
      </c>
    </row>
    <row collapsed="false" customFormat="false" customHeight="true" hidden="true" ht="12.75" outlineLevel="0" r="13046">
      <c r="A13046" s="749" t="s">
        <v>33377</v>
      </c>
      <c r="B13046" s="749" t="str">
        <f aca="false">C13046&amp;D13046&amp;E13046&amp;F13046&amp;G13046&amp;H13046</f>
        <v>JANELA DE CORRER EM ACO LAMINADO A FRIO COM ADICAO DE COBRE, COM BANDEIRA BASCULANTE, MEDINDO 1,00X1,50M,PRE-PINTADA,COMPLETA COM 2 FOLHAS FIXAS E 2 FOLHAS CENTRAIS DE CORRER PARA RECEBER VIDRO (EXCLUSIVE ESTE),MASSA EXTERNA COM DIVISOES E GRADE.FORNECIMENTO E COLOCACAO</v>
      </c>
      <c r="C13046" s="749" t="s">
        <v>33349</v>
      </c>
      <c r="D13046" s="749" t="s">
        <v>33378</v>
      </c>
      <c r="E13046" s="749" t="s">
        <v>33379</v>
      </c>
      <c r="F13046" s="749" t="s">
        <v>33380</v>
      </c>
      <c r="G13046" s="749" t="s">
        <v>33381</v>
      </c>
      <c r="I13046" s="749" t="s">
        <v>30</v>
      </c>
      <c r="J13046" s="749" t="n">
        <v>286.1</v>
      </c>
    </row>
    <row collapsed="false" customFormat="false" customHeight="true" hidden="true" ht="12.75" outlineLevel="0" r="13047">
      <c r="A13047" s="749" t="s">
        <v>33382</v>
      </c>
      <c r="B13047" s="749" t="str">
        <f aca="false">C13047&amp;D13047&amp;E13047&amp;F13047&amp;G13047&amp;H13047</f>
        <v>JANELA DE CORRER EM ACO LAMINADO A FRIO COM ADICAO DE COBRE, COM BANDEIRA BASCULANTE, MEDINDO 1,00X1,50M,PRE-PINTADA,COMPLETA COM 2 FOLHAS FIXAS E 2 FOLHAS CENTRAIS DE CORRER PARA RECEBER VIDRO (EXCLUSIVE ESTE),MASSA EXTERNA COM DIVISOES E GRADE.FORNECIMENTO E COLOCACAO</v>
      </c>
      <c r="C13047" s="749" t="s">
        <v>33349</v>
      </c>
      <c r="D13047" s="749" t="s">
        <v>33378</v>
      </c>
      <c r="E13047" s="749" t="s">
        <v>33379</v>
      </c>
      <c r="F13047" s="749" t="s">
        <v>33380</v>
      </c>
      <c r="G13047" s="749" t="s">
        <v>33381</v>
      </c>
      <c r="I13047" s="749" t="s">
        <v>30</v>
      </c>
      <c r="J13047" s="749" t="n">
        <v>279.68</v>
      </c>
    </row>
    <row collapsed="false" customFormat="false" customHeight="true" hidden="true" ht="12.75" outlineLevel="0" r="13048">
      <c r="A13048" s="749" t="s">
        <v>33383</v>
      </c>
      <c r="B13048" s="749" t="str">
        <f aca="false">C13048&amp;D13048&amp;E13048&amp;F13048&amp;G13048&amp;H13048</f>
        <v>JANELA DE CORRER EM ACO LAMINADO A FRIO COM ADICAO DE COBRE,COM BANDEIRA BASCULANTE,MEDINDO 1,20X1,00X0,08M,COM 4 FOLHAS,MASSA EXTERNA COM DIVISAO,COM GRADE ELO,PRE-PINTADA,INCLUSIVE FERRAGENS.FORNECIMENTO E COLOCACAO</v>
      </c>
      <c r="C13048" s="749" t="s">
        <v>33349</v>
      </c>
      <c r="D13048" s="749" t="s">
        <v>33384</v>
      </c>
      <c r="E13048" s="749" t="s">
        <v>33385</v>
      </c>
      <c r="F13048" s="749" t="s">
        <v>33386</v>
      </c>
      <c r="I13048" s="749" t="s">
        <v>30</v>
      </c>
      <c r="J13048" s="749" t="n">
        <v>246.98</v>
      </c>
    </row>
    <row collapsed="false" customFormat="false" customHeight="true" hidden="true" ht="12.75" outlineLevel="0" r="13049">
      <c r="A13049" s="749" t="s">
        <v>33387</v>
      </c>
      <c r="B13049" s="749" t="str">
        <f aca="false">C13049&amp;D13049&amp;E13049&amp;F13049&amp;G13049&amp;H13049</f>
        <v>JANELA DE CORRER EM ACO LAMINADO A FRIO COM ADICAO DE COBRE,COM BANDEIRA BASCULANTE,MEDINDO 1,20X1,00X0,08M,COM 4 FOLHAS,MASSA EXTERNA COM DIVISAO,COM GRADE ELO,PRE-PINTADA,INCLUSIVE FERRAGENS.FORNECIMENTO E COLOCACAO</v>
      </c>
      <c r="C13049" s="749" t="s">
        <v>33349</v>
      </c>
      <c r="D13049" s="749" t="s">
        <v>33384</v>
      </c>
      <c r="E13049" s="749" t="s">
        <v>33385</v>
      </c>
      <c r="F13049" s="749" t="s">
        <v>33386</v>
      </c>
      <c r="I13049" s="749" t="s">
        <v>30</v>
      </c>
      <c r="J13049" s="749" t="n">
        <v>242.05</v>
      </c>
    </row>
    <row collapsed="false" customFormat="false" customHeight="true" hidden="true" ht="12.75" outlineLevel="0" r="13050">
      <c r="A13050" s="749" t="s">
        <v>33388</v>
      </c>
      <c r="B13050" s="749" t="str">
        <f aca="false">C13050&amp;D13050&amp;E13050&amp;F13050&amp;G13050&amp;H13050</f>
        <v>JANELA DE CORRER EM ACO LAMINADO A FRIO COM ADICAO DE COBRE,COM BANDEIRA BASCULANTE,MEDINDO 1,20X1,50M,MASSA EXTERNA QUADRICULADA.FORNECIMENTO E COLOCACAO</v>
      </c>
      <c r="C13050" s="749" t="s">
        <v>33349</v>
      </c>
      <c r="D13050" s="749" t="s">
        <v>33389</v>
      </c>
      <c r="E13050" s="749" t="s">
        <v>33390</v>
      </c>
      <c r="I13050" s="749" t="s">
        <v>30</v>
      </c>
      <c r="J13050" s="749" t="n">
        <v>273.76</v>
      </c>
    </row>
    <row collapsed="false" customFormat="false" customHeight="true" hidden="true" ht="12.75" outlineLevel="0" r="13051">
      <c r="A13051" s="749" t="s">
        <v>33391</v>
      </c>
      <c r="B13051" s="749" t="str">
        <f aca="false">C13051&amp;D13051&amp;E13051&amp;F13051&amp;G13051&amp;H13051</f>
        <v>JANELA DE CORRER EM ACO LAMINADO A FRIO COM ADICAO DE COBRE,COM BANDEIRA BASCULANTE,MEDINDO 1,20X1,50M,MASSA EXTERNA QUADRICULADA.FORNECIMENTO E COLOCACAO</v>
      </c>
      <c r="C13051" s="749" t="s">
        <v>33349</v>
      </c>
      <c r="D13051" s="749" t="s">
        <v>33389</v>
      </c>
      <c r="E13051" s="749" t="s">
        <v>33390</v>
      </c>
      <c r="I13051" s="749" t="s">
        <v>30</v>
      </c>
      <c r="J13051" s="749" t="n">
        <v>269.12</v>
      </c>
    </row>
    <row collapsed="false" customFormat="false" customHeight="true" hidden="true" ht="12.75" outlineLevel="0" r="13052">
      <c r="A13052" s="749" t="s">
        <v>33392</v>
      </c>
      <c r="B13052" s="749" t="str">
        <f aca="false">C13052&amp;D13052&amp;E13052&amp;F13052&amp;G13052&amp;H13052</f>
        <v>JANELA DE CORRER EM ACO LAMINADO A FRIO COM ADICAO DE COBRE,COM BANDEIRA BASCULANTE,MEDINDO 1,20X2,00M,COM 2 FOLHAS FIXAS E 2 FOLHAS CENTRAIS DE CORRER,MASSA EXTERNA,COM DIVISOES,COM GRADE ELO INTERNA NO VAO CENTRAL.FORNECIMENTO E COLOCACAO</v>
      </c>
      <c r="C13052" s="749" t="s">
        <v>33349</v>
      </c>
      <c r="D13052" s="749" t="s">
        <v>33393</v>
      </c>
      <c r="E13052" s="749" t="s">
        <v>33394</v>
      </c>
      <c r="F13052" s="749" t="s">
        <v>33395</v>
      </c>
      <c r="I13052" s="749" t="s">
        <v>30</v>
      </c>
      <c r="J13052" s="749" t="n">
        <v>467.03</v>
      </c>
    </row>
    <row collapsed="false" customFormat="false" customHeight="true" hidden="true" ht="12.75" outlineLevel="0" r="13053">
      <c r="A13053" s="749" t="s">
        <v>33396</v>
      </c>
      <c r="B13053" s="749" t="str">
        <f aca="false">C13053&amp;D13053&amp;E13053&amp;F13053&amp;G13053&amp;H13053</f>
        <v>JANELA DE CORRER EM ACO LAMINADO A FRIO COM ADICAO DE COBRE,COM BANDEIRA BASCULANTE,MEDINDO 1,20X2,00M,COM 2 FOLHAS FIXAS E 2 FOLHAS CENTRAIS DE CORRER,MASSA EXTERNA,COM DIVISOES,COM GRADE ELO INTERNA NO VAO CENTRAL.FORNECIMENTO E COLOCACAO</v>
      </c>
      <c r="C13053" s="749" t="s">
        <v>33349</v>
      </c>
      <c r="D13053" s="749" t="s">
        <v>33393</v>
      </c>
      <c r="E13053" s="749" t="s">
        <v>33394</v>
      </c>
      <c r="F13053" s="749" t="s">
        <v>33395</v>
      </c>
      <c r="I13053" s="749" t="s">
        <v>30</v>
      </c>
      <c r="J13053" s="749" t="n">
        <v>452.23</v>
      </c>
    </row>
    <row collapsed="false" customFormat="false" customHeight="true" hidden="true" ht="12.75" outlineLevel="0" r="13054">
      <c r="A13054" s="749" t="s">
        <v>33397</v>
      </c>
      <c r="B13054" s="749" t="str">
        <f aca="false">C13054&amp;D13054&amp;E13054&amp;F13054&amp;G13054&amp;H13054</f>
        <v>JANELA EM ACO LAMINADO A FRIO COM ADICAO DE COBRE,MAXIM-AR,MEDINDO 1,40X0,60M,2 FOLHAS,COM GRADE ELO,PRE-PINTADA,INCLUSIVE FERRAGENS.FORNECIMENTO E COLOCACAO</v>
      </c>
      <c r="C13054" s="749" t="s">
        <v>33359</v>
      </c>
      <c r="D13054" s="749" t="s">
        <v>33398</v>
      </c>
      <c r="E13054" s="749" t="s">
        <v>33386</v>
      </c>
      <c r="I13054" s="749" t="s">
        <v>30</v>
      </c>
      <c r="J13054" s="749" t="n">
        <v>415.33</v>
      </c>
    </row>
    <row collapsed="false" customFormat="false" customHeight="true" hidden="true" ht="12.75" outlineLevel="0" r="13055">
      <c r="A13055" s="749" t="s">
        <v>33399</v>
      </c>
      <c r="B13055" s="749" t="str">
        <f aca="false">C13055&amp;D13055&amp;E13055&amp;F13055&amp;G13055&amp;H13055</f>
        <v>JANELA EM ACO LAMINADO A FRIO COM ADICAO DE COBRE,MAXIM-AR,MEDINDO 1,40X0,60M,2 FOLHAS,COM GRADE ELO,PRE-PINTADA,INCLUSIVE FERRAGENS.FORNECIMENTO E COLOCACAO</v>
      </c>
      <c r="C13055" s="749" t="s">
        <v>33359</v>
      </c>
      <c r="D13055" s="749" t="s">
        <v>33398</v>
      </c>
      <c r="E13055" s="749" t="s">
        <v>33386</v>
      </c>
      <c r="I13055" s="749" t="s">
        <v>30</v>
      </c>
      <c r="J13055" s="749" t="n">
        <v>410.89</v>
      </c>
    </row>
    <row collapsed="false" customFormat="false" customHeight="true" hidden="true" ht="12.75" outlineLevel="0" r="13056">
      <c r="A13056" s="749" t="s">
        <v>33400</v>
      </c>
      <c r="B13056" s="749" t="str">
        <f aca="false">C13056&amp;D13056&amp;E13056&amp;F13056&amp;G13056&amp;H13056</f>
        <v>JANELA EM ACO LAMINADO A FRIO COM ADICAO DE COBRE,MAXIM-AR,MEDINDO 0,40X0,60M,COM MASSA EXTERNA QUADRICULADA,COM GRADE INTERNA,COM 1 FOLHA,EXCLUSIVE VIDRO.FORNECIMENTO E COLOCACAO</v>
      </c>
      <c r="C13056" s="749" t="s">
        <v>33359</v>
      </c>
      <c r="D13056" s="749" t="s">
        <v>33401</v>
      </c>
      <c r="E13056" s="749" t="s">
        <v>33402</v>
      </c>
      <c r="I13056" s="749" t="s">
        <v>30</v>
      </c>
      <c r="J13056" s="749" t="n">
        <v>100.8</v>
      </c>
    </row>
    <row collapsed="false" customFormat="false" customHeight="true" hidden="true" ht="12.75" outlineLevel="0" r="13057">
      <c r="A13057" s="749" t="s">
        <v>33403</v>
      </c>
      <c r="B13057" s="749" t="str">
        <f aca="false">C13057&amp;D13057&amp;E13057&amp;F13057&amp;G13057&amp;H13057</f>
        <v>JANELA EM ACO LAMINADO A FRIO COM ADICAO DE COBRE,MAXIM-AR,MEDINDO 0,40X0,60M,COM MASSA EXTERNA QUADRICULADA,COM GRADE INTERNA,COM 1 FOLHA,EXCLUSIVE VIDRO.FORNECIMENTO E COLOCACAO</v>
      </c>
      <c r="C13057" s="749" t="s">
        <v>33359</v>
      </c>
      <c r="D13057" s="749" t="s">
        <v>33401</v>
      </c>
      <c r="E13057" s="749" t="s">
        <v>33402</v>
      </c>
      <c r="I13057" s="749" t="s">
        <v>30</v>
      </c>
      <c r="J13057" s="749" t="n">
        <v>96.16</v>
      </c>
    </row>
    <row collapsed="false" customFormat="false" customHeight="true" hidden="true" ht="12.75" outlineLevel="0" r="13058">
      <c r="A13058" s="749" t="s">
        <v>33404</v>
      </c>
      <c r="B13058" s="749" t="str">
        <f aca="false">C13058&amp;D13058&amp;E13058&amp;F13058&amp;G13058&amp;H13058</f>
        <v>JANELA EM ACO LAMINADO A FRIO COM ADICAO DE COBRE,MAXIM-AR,MEDINDO 0,60X0,80M,COM MASSA EXTERNA QUADRICULADA,COM GRADE INTERNA,COM 1 FOLHA,EXCLUSIVE VIDRO.FORNECIMENTO E COLOCACAO</v>
      </c>
      <c r="C13058" s="749" t="s">
        <v>33359</v>
      </c>
      <c r="D13058" s="749" t="s">
        <v>33405</v>
      </c>
      <c r="E13058" s="749" t="s">
        <v>33402</v>
      </c>
      <c r="I13058" s="749" t="s">
        <v>30</v>
      </c>
      <c r="J13058" s="749" t="n">
        <v>124.79</v>
      </c>
    </row>
    <row collapsed="false" customFormat="false" customHeight="true" hidden="true" ht="12.75" outlineLevel="0" r="13059">
      <c r="A13059" s="749" t="s">
        <v>33406</v>
      </c>
      <c r="B13059" s="749" t="str">
        <f aca="false">C13059&amp;D13059&amp;E13059&amp;F13059&amp;G13059&amp;H13059</f>
        <v>JANELA EM ACO LAMINADO A FRIO COM ADICAO DE COBRE,MAXIM-AR,MEDINDO 0,60X0,80M,COM MASSA EXTERNA QUADRICULADA,COM GRADE INTERNA,COM 1 FOLHA,EXCLUSIVE VIDRO.FORNECIMENTO E COLOCACAO</v>
      </c>
      <c r="C13059" s="749" t="s">
        <v>33359</v>
      </c>
      <c r="D13059" s="749" t="s">
        <v>33405</v>
      </c>
      <c r="E13059" s="749" t="s">
        <v>33402</v>
      </c>
      <c r="I13059" s="749" t="s">
        <v>30</v>
      </c>
      <c r="J13059" s="749" t="n">
        <v>120.15</v>
      </c>
    </row>
    <row collapsed="false" customFormat="false" customHeight="true" hidden="true" ht="12.75" outlineLevel="0" r="13060">
      <c r="A13060" s="749" t="s">
        <v>33407</v>
      </c>
      <c r="B13060" s="749" t="str">
        <f aca="false">C13060&amp;D13060&amp;E13060&amp;F13060&amp;G13060&amp;H13060</f>
        <v>JANELA EM ACO LAMINADO A FRIO COM ADICAO DE COBRE,MAXIM-AR,MEDINDO 1,20X0,60M,COM MASSA EXTERNA QUADRICULADA,COM GRADE INTERNA,COM 1 FOLHA,EXCLUSIVE VIDRO.FORNECIMENTO E COLOCACAO</v>
      </c>
      <c r="C13060" s="749" t="s">
        <v>33359</v>
      </c>
      <c r="D13060" s="749" t="s">
        <v>33408</v>
      </c>
      <c r="E13060" s="749" t="s">
        <v>33402</v>
      </c>
      <c r="I13060" s="749" t="s">
        <v>30</v>
      </c>
      <c r="J13060" s="749" t="n">
        <v>414.22</v>
      </c>
    </row>
    <row collapsed="false" customFormat="false" customHeight="true" hidden="true" ht="12.75" outlineLevel="0" r="13061">
      <c r="A13061" s="749" t="s">
        <v>33409</v>
      </c>
      <c r="B13061" s="749" t="str">
        <f aca="false">C13061&amp;D13061&amp;E13061&amp;F13061&amp;G13061&amp;H13061</f>
        <v>JANELA EM ACO LAMINADO A FRIO COM ADICAO DE COBRE,MAXIM-AR,MEDINDO 1,20X0,60M,COM MASSA EXTERNA QUADRICULADA,COM GRADE INTERNA,COM 1 FOLHA,EXCLUSIVE VIDRO.FORNECIMENTO E COLOCACAO</v>
      </c>
      <c r="C13061" s="749" t="s">
        <v>33359</v>
      </c>
      <c r="D13061" s="749" t="s">
        <v>33408</v>
      </c>
      <c r="E13061" s="749" t="s">
        <v>33402</v>
      </c>
      <c r="I13061" s="749" t="s">
        <v>30</v>
      </c>
      <c r="J13061" s="749" t="n">
        <v>401.89</v>
      </c>
    </row>
    <row collapsed="false" customFormat="false" customHeight="true" hidden="true" ht="12.75" outlineLevel="0" r="13062">
      <c r="A13062" s="749" t="s">
        <v>33410</v>
      </c>
      <c r="B13062" s="749" t="str">
        <f aca="false">C13062&amp;D13062&amp;E13062&amp;F13062&amp;G13062&amp;H13062</f>
        <v>JANELA EM ACO LAMINADO A FRIO COM ADICAO DE COBRE,4 FOLHAS,COM BANDEIRA BASCULANTE,MEDINDO 1,00X2,00X0,14M,MASSA EXTERNA COM DIVISAO,PRE-PINTADA,INCLUSIVE FERRAGENS.FORNECIMENTO ECOLOCACAO</v>
      </c>
      <c r="C13062" s="749" t="s">
        <v>33411</v>
      </c>
      <c r="D13062" s="749" t="s">
        <v>33412</v>
      </c>
      <c r="E13062" s="749" t="s">
        <v>33413</v>
      </c>
      <c r="F13062" s="749" t="s">
        <v>14924</v>
      </c>
      <c r="I13062" s="749" t="s">
        <v>30</v>
      </c>
      <c r="J13062" s="749" t="n">
        <v>291.98</v>
      </c>
    </row>
    <row collapsed="false" customFormat="false" customHeight="true" hidden="true" ht="12.75" outlineLevel="0" r="13063">
      <c r="A13063" s="749" t="s">
        <v>33414</v>
      </c>
      <c r="B13063" s="749" t="str">
        <f aca="false">C13063&amp;D13063&amp;E13063&amp;F13063&amp;G13063&amp;H13063</f>
        <v>JANELA EM ACO LAMINADO A FRIO COM ADICAO DE COBRE,4 FOLHAS,COM BANDEIRA BASCULANTE,MEDINDO 1,00X2,00X0,14M,MASSA EXTERNA COM DIVISAO,PRE-PINTADA,INCLUSIVE FERRAGENS.FORNECIMENTO ECOLOCACAO</v>
      </c>
      <c r="C13063" s="749" t="s">
        <v>33411</v>
      </c>
      <c r="D13063" s="749" t="s">
        <v>33412</v>
      </c>
      <c r="E13063" s="749" t="s">
        <v>33413</v>
      </c>
      <c r="F13063" s="749" t="s">
        <v>14924</v>
      </c>
      <c r="I13063" s="749" t="s">
        <v>30</v>
      </c>
      <c r="J13063" s="749" t="n">
        <v>287.05</v>
      </c>
    </row>
    <row collapsed="false" customFormat="false" customHeight="true" hidden="true" ht="12.75" outlineLevel="0" r="13064">
      <c r="A13064" s="749" t="s">
        <v>33415</v>
      </c>
      <c r="B13064" s="749" t="str">
        <f aca="false">C13064&amp;D13064&amp;E13064&amp;F13064&amp;G13064&amp;H13064</f>
        <v>JANELA DE CORRER EM ACO LAMINADO A FRIO COM ADICAO DE COBRE,MEDINDO 1,20X2,00M,MASSA EXTERNA QUADRICULADA,COM GRADE INTERNA,COM 4 FOLHAS,EXCLUSIVE VIDRO.FORNECIMENTO E COLOCACAO</v>
      </c>
      <c r="C13064" s="749" t="s">
        <v>33349</v>
      </c>
      <c r="D13064" s="749" t="s">
        <v>33416</v>
      </c>
      <c r="E13064" s="749" t="s">
        <v>33417</v>
      </c>
      <c r="I13064" s="749" t="s">
        <v>30</v>
      </c>
      <c r="J13064" s="749" t="n">
        <v>361.57</v>
      </c>
    </row>
    <row collapsed="false" customFormat="false" customHeight="true" hidden="true" ht="12.75" outlineLevel="0" r="13065">
      <c r="A13065" s="749" t="s">
        <v>33418</v>
      </c>
      <c r="B13065" s="749" t="str">
        <f aca="false">C13065&amp;D13065&amp;E13065&amp;F13065&amp;G13065&amp;H13065</f>
        <v>JANELA DE CORRER EM ACO LAMINADO A FRIO COM ADICAO DE COBRE,MEDINDO 1,20X2,00M,MASSA EXTERNA QUADRICULADA,COM GRADE INTERNA,COM 4 FOLHAS,EXCLUSIVE VIDRO.FORNECIMENTO E COLOCACAO</v>
      </c>
      <c r="C13065" s="749" t="s">
        <v>33349</v>
      </c>
      <c r="D13065" s="749" t="s">
        <v>33416</v>
      </c>
      <c r="E13065" s="749" t="s">
        <v>33417</v>
      </c>
      <c r="I13065" s="749" t="s">
        <v>30</v>
      </c>
      <c r="J13065" s="749" t="n">
        <v>356.93</v>
      </c>
    </row>
    <row collapsed="false" customFormat="false" customHeight="true" hidden="true" ht="12.75" outlineLevel="0" r="13066">
      <c r="A13066" s="749" t="s">
        <v>33419</v>
      </c>
      <c r="B13066" s="749" t="str">
        <f aca="false">C13066&amp;D13066&amp;E13066&amp;F13066&amp;G13066&amp;H13066</f>
        <v>JANELA EM ACO LAMINADO A FRIO COM ADICAO DE COBRE,TIPO MAXIM-AR,MEDINDO 1,40X1,20M,COM GRADE ELO,COMPOSTO POR 2 MODULOSDE 1,40X0,60M,COM 2 FOLHAS CADA E JUNCAO ACO LAMINADO A FRIO COM ADICAO DE COBRE,PARA JANELA MAXIM-AR 140CM.FORNECIMENTO E COLOCACAO</v>
      </c>
      <c r="C13066" s="749" t="s">
        <v>33420</v>
      </c>
      <c r="D13066" s="749" t="s">
        <v>33421</v>
      </c>
      <c r="E13066" s="749" t="s">
        <v>33422</v>
      </c>
      <c r="F13066" s="749" t="s">
        <v>33423</v>
      </c>
      <c r="G13066" s="749" t="s">
        <v>13617</v>
      </c>
      <c r="I13066" s="749" t="s">
        <v>30</v>
      </c>
      <c r="J13066" s="749" t="n">
        <v>842.05</v>
      </c>
    </row>
    <row collapsed="false" customFormat="false" customHeight="true" hidden="true" ht="12.75" outlineLevel="0" r="13067">
      <c r="A13067" s="749" t="s">
        <v>33424</v>
      </c>
      <c r="B13067" s="749" t="str">
        <f aca="false">C13067&amp;D13067&amp;E13067&amp;F13067&amp;G13067&amp;H13067</f>
        <v>JANELA EM ACO LAMINADO A FRIO COM ADICAO DE COBRE,TIPO MAXIM-AR,MEDINDO 1,40X1,20M,COM GRADE ELO,COMPOSTO POR 2 MODULOSDE 1,40X0,60M,COM 2 FOLHAS CADA E JUNCAO ACO LAMINADO A FRIO COM ADICAO DE COBRE,PARA JANELA MAXIM-AR 140CM.FORNECIMENTO E COLOCACAO</v>
      </c>
      <c r="C13067" s="749" t="s">
        <v>33420</v>
      </c>
      <c r="D13067" s="749" t="s">
        <v>33421</v>
      </c>
      <c r="E13067" s="749" t="s">
        <v>33422</v>
      </c>
      <c r="F13067" s="749" t="s">
        <v>33423</v>
      </c>
      <c r="G13067" s="749" t="s">
        <v>13617</v>
      </c>
      <c r="I13067" s="749" t="s">
        <v>30</v>
      </c>
      <c r="J13067" s="749" t="n">
        <v>835.23</v>
      </c>
    </row>
    <row collapsed="false" customFormat="false" customHeight="true" hidden="true" ht="12.75" outlineLevel="0" r="13068">
      <c r="A13068" s="749" t="s">
        <v>33425</v>
      </c>
      <c r="B13068" s="749" t="str">
        <f aca="false">C13068&amp;D13068&amp;E13068&amp;F13068&amp;G13068&amp;H13068</f>
        <v>JANELA EM ACO LAMINADO A FRIO COM ADICAO DE COBRE,TIPO MAXIM-AR,MEDINDO 2,40X0,60M,COMPOSTO PARA 4 MODULOS DE 0,60X0,60M,COM 1 FOLHA,COM GRADE ELO E JUNCAO PARA JANELA MAXIM-AR 60CM.FORNECIMENTO E COLOCACAO</v>
      </c>
      <c r="C13068" s="749" t="s">
        <v>33420</v>
      </c>
      <c r="D13068" s="749" t="s">
        <v>33426</v>
      </c>
      <c r="E13068" s="749" t="s">
        <v>33427</v>
      </c>
      <c r="F13068" s="749" t="s">
        <v>14906</v>
      </c>
      <c r="I13068" s="749" t="s">
        <v>30</v>
      </c>
      <c r="J13068" s="749" t="n">
        <v>434.89</v>
      </c>
    </row>
    <row collapsed="false" customFormat="false" customHeight="true" hidden="true" ht="12.75" outlineLevel="0" r="13069">
      <c r="A13069" s="749" t="s">
        <v>33428</v>
      </c>
      <c r="B13069" s="749" t="str">
        <f aca="false">C13069&amp;D13069&amp;E13069&amp;F13069&amp;G13069&amp;H13069</f>
        <v>JANELA EM ACO LAMINADO A FRIO COM ADICAO DE COBRE,TIPO MAXIM-AR,MEDINDO 2,40X0,60M,COMPOSTO PARA 4 MODULOS DE 0,60X0,60M,COM 1 FOLHA,COM GRADE ELO E JUNCAO PARA JANELA MAXIM-AR 60CM.FORNECIMENTO E COLOCACAO</v>
      </c>
      <c r="C13069" s="749" t="s">
        <v>33420</v>
      </c>
      <c r="D13069" s="749" t="s">
        <v>33426</v>
      </c>
      <c r="E13069" s="749" t="s">
        <v>33427</v>
      </c>
      <c r="F13069" s="749" t="s">
        <v>14906</v>
      </c>
      <c r="I13069" s="749" t="s">
        <v>30</v>
      </c>
      <c r="J13069" s="749" t="n">
        <v>425.51</v>
      </c>
    </row>
    <row collapsed="false" customFormat="false" customHeight="true" hidden="true" ht="12.75" outlineLevel="0" r="13070">
      <c r="A13070" s="749" t="s">
        <v>33429</v>
      </c>
      <c r="B13070" s="749" t="str">
        <f aca="false">C13070&amp;D13070&amp;E13070&amp;F13070&amp;G13070&amp;H13070</f>
        <v>JANELA VENEZIANA EM ACO LAMINADO A FRIO COM ADICAO DE COBRE,COM 6 FOLHAS,MEDINDO 1,20X2,00M,COM POSTIGO PARA VIDRO INTERNO,EXCLUSIVE VIDRO.FORNECIMENTO E COLOCACAO</v>
      </c>
      <c r="C13070" s="749" t="s">
        <v>33430</v>
      </c>
      <c r="D13070" s="749" t="s">
        <v>33431</v>
      </c>
      <c r="E13070" s="749" t="s">
        <v>33432</v>
      </c>
      <c r="I13070" s="749" t="s">
        <v>30</v>
      </c>
      <c r="J13070" s="749" t="n">
        <v>403.36</v>
      </c>
    </row>
    <row collapsed="false" customFormat="false" customHeight="true" hidden="true" ht="12.75" outlineLevel="0" r="13071">
      <c r="A13071" s="749" t="s">
        <v>33433</v>
      </c>
      <c r="B13071" s="749" t="str">
        <f aca="false">C13071&amp;D13071&amp;E13071&amp;F13071&amp;G13071&amp;H13071</f>
        <v>JANELA VENEZIANA EM ACO LAMINADO A FRIO COM ADICAO DE COBRE,COM 6 FOLHAS,MEDINDO 1,20X2,00M,COM POSTIGO PARA VIDRO INTERNO,EXCLUSIVE VIDRO.FORNECIMENTO E COLOCACAO</v>
      </c>
      <c r="C13071" s="749" t="s">
        <v>33430</v>
      </c>
      <c r="D13071" s="749" t="s">
        <v>33431</v>
      </c>
      <c r="E13071" s="749" t="s">
        <v>33432</v>
      </c>
      <c r="I13071" s="749" t="s">
        <v>30</v>
      </c>
      <c r="J13071" s="749" t="n">
        <v>395.84</v>
      </c>
    </row>
    <row collapsed="false" customFormat="false" customHeight="true" hidden="true" ht="12.75" outlineLevel="0" r="13072">
      <c r="A13072" s="749" t="s">
        <v>33434</v>
      </c>
      <c r="B13072" s="749" t="str">
        <f aca="false">C13072&amp;D13072&amp;E13072&amp;F13072&amp;G13072&amp;H13072</f>
        <v>JANELA VENEZIANA EM ACO LAMINADO A FRIO COM ADICAO DE COBRE,COM 6 FOLHAS,MEDINDO 1,50X1,20M,EXCLUSIVE VIDRO.FORNECIMENTO E COLOCACAO</v>
      </c>
      <c r="C13072" s="749" t="s">
        <v>33430</v>
      </c>
      <c r="D13072" s="749" t="s">
        <v>33435</v>
      </c>
      <c r="E13072" s="749" t="s">
        <v>13617</v>
      </c>
      <c r="I13072" s="749" t="s">
        <v>30</v>
      </c>
      <c r="J13072" s="749" t="n">
        <v>315.75</v>
      </c>
    </row>
    <row collapsed="false" customFormat="false" customHeight="true" hidden="true" ht="12.75" outlineLevel="0" r="13073">
      <c r="A13073" s="749" t="s">
        <v>33436</v>
      </c>
      <c r="B13073" s="749" t="str">
        <f aca="false">C13073&amp;D13073&amp;E13073&amp;F13073&amp;G13073&amp;H13073</f>
        <v>JANELA VENEZIANA EM ACO LAMINADO A FRIO COM ADICAO DE COBRE,COM 6 FOLHAS,MEDINDO 1,50X1,20M,EXCLUSIVE VIDRO.FORNECIMENTO E COLOCACAO</v>
      </c>
      <c r="C13073" s="749" t="s">
        <v>33430</v>
      </c>
      <c r="D13073" s="749" t="s">
        <v>33435</v>
      </c>
      <c r="E13073" s="749" t="s">
        <v>13617</v>
      </c>
      <c r="I13073" s="749" t="s">
        <v>30</v>
      </c>
      <c r="J13073" s="749" t="n">
        <v>311.11</v>
      </c>
    </row>
    <row collapsed="false" customFormat="false" customHeight="true" hidden="true" ht="12.75" outlineLevel="0" r="13074">
      <c r="A13074" s="749" t="s">
        <v>33437</v>
      </c>
      <c r="B13074" s="749" t="str">
        <f aca="false">C13074&amp;D13074&amp;E13074&amp;F13074&amp;G13074&amp;H13074</f>
        <v>JANELA EM ACO LAMINADO A FRIO COM ADICAO DE COBRE,TIPO MAXIM-AR,MEDINDO 2,00X0,60M,COM GRADE ELO,COMPOSTO POR 1 MODULO DE 0,60X0,60M,COM 1 FOLHA,1 MODULO DE 1,40X0,60M,COM 2 FOLHAS E JUNCAO PARA JANELA MAXIM-AR 60CM.FORNECIMENTO E COLOCACAO</v>
      </c>
      <c r="C13074" s="749" t="s">
        <v>33420</v>
      </c>
      <c r="D13074" s="749" t="s">
        <v>33438</v>
      </c>
      <c r="E13074" s="749" t="s">
        <v>33439</v>
      </c>
      <c r="F13074" s="749" t="s">
        <v>33440</v>
      </c>
      <c r="I13074" s="749" t="s">
        <v>30</v>
      </c>
      <c r="J13074" s="749" t="n">
        <v>525.66</v>
      </c>
    </row>
    <row collapsed="false" customFormat="false" customHeight="true" hidden="true" ht="12.75" outlineLevel="0" r="13075">
      <c r="A13075" s="749" t="s">
        <v>33441</v>
      </c>
      <c r="B13075" s="749" t="str">
        <f aca="false">C13075&amp;D13075&amp;E13075&amp;F13075&amp;G13075&amp;H13075</f>
        <v>JANELA EM ACO LAMINADO A FRIO COM ADICAO DE COBRE,TIPO MAXIM-AR,MEDINDO 2,00X0,60M,COM GRADE ELO,COMPOSTO POR 1 MODULO DE 0,60X0,60M,COM 1 FOLHA,1 MODULO DE 1,40X0,60M,COM 2 FOLHAS E JUNCAO PARA JANELA MAXIM-AR 60CM.FORNECIMENTO E COLOCACAO</v>
      </c>
      <c r="C13075" s="749" t="s">
        <v>33420</v>
      </c>
      <c r="D13075" s="749" t="s">
        <v>33438</v>
      </c>
      <c r="E13075" s="749" t="s">
        <v>33439</v>
      </c>
      <c r="F13075" s="749" t="s">
        <v>33440</v>
      </c>
      <c r="I13075" s="749" t="s">
        <v>30</v>
      </c>
      <c r="J13075" s="749" t="n">
        <v>519.24</v>
      </c>
    </row>
    <row collapsed="false" customFormat="false" customHeight="true" hidden="true" ht="12.75" outlineLevel="0" r="13076">
      <c r="A13076" s="749" t="s">
        <v>33442</v>
      </c>
      <c r="B13076" s="749" t="str">
        <f aca="false">C13076&amp;D13076&amp;E13076&amp;F13076&amp;G13076&amp;H13076</f>
        <v>JANELA VENEZIANA EM ACO LAMINADO A FRIO COM ADICAO DE COBRE,MEDINDO 2,00X1,00X0,14M,6 FOLHAS,COM GRADE QUADRICULADA,PRE-PINTADA,INCLUSIVE FERRAGENS.FORNECIMENTO E COLOCACAO</v>
      </c>
      <c r="C13076" s="749" t="s">
        <v>33430</v>
      </c>
      <c r="D13076" s="749" t="s">
        <v>33443</v>
      </c>
      <c r="E13076" s="749" t="s">
        <v>33444</v>
      </c>
      <c r="I13076" s="749" t="s">
        <v>30</v>
      </c>
      <c r="J13076" s="749" t="n">
        <v>407.95</v>
      </c>
    </row>
    <row collapsed="false" customFormat="false" customHeight="true" hidden="true" ht="12.75" outlineLevel="0" r="13077">
      <c r="A13077" s="749" t="s">
        <v>33445</v>
      </c>
      <c r="B13077" s="749" t="str">
        <f aca="false">C13077&amp;D13077&amp;E13077&amp;F13077&amp;G13077&amp;H13077</f>
        <v>JANELA VENEZIANA EM ACO LAMINADO A FRIO COM ADICAO DE COBRE,MEDINDO 2,00X1,00X0,14M,6 FOLHAS,COM GRADE QUADRICULADA,PRE-PINTADA,INCLUSIVE FERRAGENS.FORNECIMENTO E COLOCACAO</v>
      </c>
      <c r="C13077" s="749" t="s">
        <v>33430</v>
      </c>
      <c r="D13077" s="749" t="s">
        <v>33443</v>
      </c>
      <c r="E13077" s="749" t="s">
        <v>33444</v>
      </c>
      <c r="I13077" s="749" t="s">
        <v>30</v>
      </c>
      <c r="J13077" s="749" t="n">
        <v>403.02</v>
      </c>
    </row>
    <row collapsed="false" customFormat="false" customHeight="true" hidden="true" ht="12.75" outlineLevel="0" r="13078">
      <c r="A13078" s="749" t="s">
        <v>33446</v>
      </c>
      <c r="B13078" s="749" t="str">
        <f aca="false">C13078&amp;D13078&amp;E13078&amp;F13078&amp;G13078&amp;H13078</f>
        <v>PORTA METALICA ACUSTICA,46DB,NAS DIMENSOES DE 700X2100MM,INCLUSIVE FECHADURA ESPECIAL COM CHAVE,MOLDURA EM CANTONEIRA DE ACO.FORNECIMENTO E COLOCACAO</v>
      </c>
      <c r="C13078" s="749" t="s">
        <v>33447</v>
      </c>
      <c r="D13078" s="749" t="s">
        <v>33448</v>
      </c>
      <c r="E13078" s="749" t="s">
        <v>33449</v>
      </c>
      <c r="I13078" s="749" t="s">
        <v>30</v>
      </c>
      <c r="J13078" s="749" t="n">
        <v>3808.81</v>
      </c>
    </row>
    <row collapsed="false" customFormat="false" customHeight="true" hidden="true" ht="12.75" outlineLevel="0" r="13079">
      <c r="A13079" s="749" t="s">
        <v>33450</v>
      </c>
      <c r="B13079" s="749" t="str">
        <f aca="false">C13079&amp;D13079&amp;E13079&amp;F13079&amp;G13079&amp;H13079</f>
        <v>PORTA METALICA ACUSTICA,46DB,NAS DIMENSOES DE 700X2100MM,INCLUSIVE FECHADURA ESPECIAL COM CHAVE,MOLDURA EM CANTONEIRA DE ACO.FORNECIMENTO E COLOCACAO</v>
      </c>
      <c r="C13079" s="749" t="s">
        <v>33447</v>
      </c>
      <c r="D13079" s="749" t="s">
        <v>33448</v>
      </c>
      <c r="E13079" s="749" t="s">
        <v>33449</v>
      </c>
      <c r="I13079" s="749" t="s">
        <v>30</v>
      </c>
      <c r="J13079" s="749" t="n">
        <v>3794.01</v>
      </c>
    </row>
    <row collapsed="false" customFormat="false" customHeight="true" hidden="true" ht="12.75" outlineLevel="0" r="13080">
      <c r="A13080" s="749" t="s">
        <v>33451</v>
      </c>
      <c r="B13080" s="749" t="str">
        <f aca="false">C13080&amp;D13080&amp;E13080&amp;F13080&amp;G13080&amp;H13080</f>
        <v>PORTA METALICA ACUSTICA,46DB,NAS DIMENSOES DE 800X2100MM,INCLUSIVE FECHADURA ESPECIAL COM CHAVE,MOLDURA EM CANTONEIRA DE ACO.FORNECIMENTO E COLOCACAO</v>
      </c>
      <c r="C13080" s="749" t="s">
        <v>33452</v>
      </c>
      <c r="D13080" s="749" t="s">
        <v>33448</v>
      </c>
      <c r="E13080" s="749" t="s">
        <v>33449</v>
      </c>
      <c r="I13080" s="749" t="s">
        <v>30</v>
      </c>
      <c r="J13080" s="749" t="n">
        <v>4225.96</v>
      </c>
    </row>
    <row collapsed="false" customFormat="false" customHeight="true" hidden="true" ht="12.75" outlineLevel="0" r="13081">
      <c r="A13081" s="749" t="s">
        <v>33453</v>
      </c>
      <c r="B13081" s="749" t="str">
        <f aca="false">C13081&amp;D13081&amp;E13081&amp;F13081&amp;G13081&amp;H13081</f>
        <v>PORTA METALICA ACUSTICA,46DB,NAS DIMENSOES DE 800X2100MM,INCLUSIVE FECHADURA ESPECIAL COM CHAVE,MOLDURA EM CANTONEIRA DE ACO.FORNECIMENTO E COLOCACAO</v>
      </c>
      <c r="C13081" s="749" t="s">
        <v>33452</v>
      </c>
      <c r="D13081" s="749" t="s">
        <v>33448</v>
      </c>
      <c r="E13081" s="749" t="s">
        <v>33449</v>
      </c>
      <c r="I13081" s="749" t="s">
        <v>30</v>
      </c>
      <c r="J13081" s="749" t="n">
        <v>4211.16</v>
      </c>
    </row>
    <row collapsed="false" customFormat="false" customHeight="true" hidden="true" ht="12.75" outlineLevel="0" r="13082">
      <c r="A13082" s="749" t="s">
        <v>33454</v>
      </c>
      <c r="B13082" s="749" t="str">
        <f aca="false">C13082&amp;D13082&amp;E13082&amp;F13082&amp;G13082&amp;H13082</f>
        <v>PORTA METALICA ACUSTICA,46DB,NAS DIMENSOES DE 900X2100MM,INCLUSIVE FECHADURA ESPECIAL COM CHAVE,MOLDURA EM CANTONEIRA DE ACO.FORNECIMENTO E COLOCACAO</v>
      </c>
      <c r="C13082" s="749" t="s">
        <v>33455</v>
      </c>
      <c r="D13082" s="749" t="s">
        <v>33448</v>
      </c>
      <c r="E13082" s="749" t="s">
        <v>33449</v>
      </c>
      <c r="I13082" s="749" t="s">
        <v>30</v>
      </c>
      <c r="J13082" s="749" t="n">
        <v>4645.17</v>
      </c>
    </row>
    <row collapsed="false" customFormat="false" customHeight="true" hidden="true" ht="12.75" outlineLevel="0" r="13083">
      <c r="A13083" s="749" t="s">
        <v>33456</v>
      </c>
      <c r="B13083" s="749" t="str">
        <f aca="false">C13083&amp;D13083&amp;E13083&amp;F13083&amp;G13083&amp;H13083</f>
        <v>PORTA METALICA ACUSTICA,46DB,NAS DIMENSOES DE 900X2100MM,INCLUSIVE FECHADURA ESPECIAL COM CHAVE,MOLDURA EM CANTONEIRA DE ACO.FORNECIMENTO E COLOCACAO</v>
      </c>
      <c r="C13083" s="749" t="s">
        <v>33455</v>
      </c>
      <c r="D13083" s="749" t="s">
        <v>33448</v>
      </c>
      <c r="E13083" s="749" t="s">
        <v>33449</v>
      </c>
      <c r="I13083" s="749" t="s">
        <v>30</v>
      </c>
      <c r="J13083" s="749" t="n">
        <v>4630.37</v>
      </c>
    </row>
    <row collapsed="false" customFormat="false" customHeight="true" hidden="true" ht="12.75" outlineLevel="0" r="13084">
      <c r="A13084" s="749" t="s">
        <v>33457</v>
      </c>
      <c r="B13084" s="749" t="str">
        <f aca="false">C13084&amp;D13084&amp;E13084&amp;F13084&amp;G13084&amp;H13084</f>
        <v>PORTA METALICA ACUSTICA,46DB,NAS DIMENSOES DE 1000X2100MM,INCLUSIVE FECHADURA ESPECIAL COM CHAVE,MOLDURA EM CANTONEIRA DE ACO.FORNECIMENTO E COLOCACAO</v>
      </c>
      <c r="C13084" s="749" t="s">
        <v>33458</v>
      </c>
      <c r="D13084" s="749" t="s">
        <v>33459</v>
      </c>
      <c r="E13084" s="749" t="s">
        <v>33460</v>
      </c>
      <c r="I13084" s="749" t="s">
        <v>30</v>
      </c>
      <c r="J13084" s="749" t="n">
        <v>5062.32</v>
      </c>
    </row>
    <row collapsed="false" customFormat="false" customHeight="true" hidden="true" ht="12.75" outlineLevel="0" r="13085">
      <c r="A13085" s="749" t="s">
        <v>33461</v>
      </c>
      <c r="B13085" s="749" t="str">
        <f aca="false">C13085&amp;D13085&amp;E13085&amp;F13085&amp;G13085&amp;H13085</f>
        <v>PORTA METALICA ACUSTICA,46DB,NAS DIMENSOES DE 1000X2100MM,INCLUSIVE FECHADURA ESPECIAL COM CHAVE,MOLDURA EM CANTONEIRA DE ACO.FORNECIMENTO E COLOCACAO</v>
      </c>
      <c r="C13085" s="749" t="s">
        <v>33458</v>
      </c>
      <c r="D13085" s="749" t="s">
        <v>33459</v>
      </c>
      <c r="E13085" s="749" t="s">
        <v>33460</v>
      </c>
      <c r="I13085" s="749" t="s">
        <v>30</v>
      </c>
      <c r="J13085" s="749" t="n">
        <v>5047.52</v>
      </c>
    </row>
    <row collapsed="false" customFormat="false" customHeight="true" hidden="true" ht="12.75" outlineLevel="0" r="13086">
      <c r="A13086" s="749" t="s">
        <v>33462</v>
      </c>
      <c r="B13086" s="749" t="str">
        <f aca="false">C13086&amp;D13086&amp;E13086&amp;F13086&amp;G13086&amp;H13086</f>
        <v>PORTA METALICA ACUSTICA,46DB,NAS DIMENSOES DE 1400X2100MM,INCLUSIVE FECHADURA ESPECIAL COM CHAVE,MOLDURA EM CANTONEIRA DE ACO.FORNECIMENTO E COLOCACAO</v>
      </c>
      <c r="C13086" s="749" t="s">
        <v>33463</v>
      </c>
      <c r="D13086" s="749" t="s">
        <v>33459</v>
      </c>
      <c r="E13086" s="749" t="s">
        <v>33460</v>
      </c>
      <c r="I13086" s="749" t="s">
        <v>30</v>
      </c>
      <c r="J13086" s="749" t="n">
        <v>7355.1</v>
      </c>
    </row>
    <row collapsed="false" customFormat="false" customHeight="true" hidden="true" ht="12.75" outlineLevel="0" r="13087">
      <c r="A13087" s="749" t="s">
        <v>33464</v>
      </c>
      <c r="B13087" s="749" t="str">
        <f aca="false">C13087&amp;D13087&amp;E13087&amp;F13087&amp;G13087&amp;H13087</f>
        <v>PORTA METALICA ACUSTICA,46DB,NAS DIMENSOES DE 1400X2100MM,INCLUSIVE FECHADURA ESPECIAL COM CHAVE,MOLDURA EM CANTONEIRA DE ACO.FORNECIMENTO E COLOCACAO</v>
      </c>
      <c r="C13087" s="749" t="s">
        <v>33463</v>
      </c>
      <c r="D13087" s="749" t="s">
        <v>33459</v>
      </c>
      <c r="E13087" s="749" t="s">
        <v>33460</v>
      </c>
      <c r="I13087" s="749" t="s">
        <v>30</v>
      </c>
      <c r="J13087" s="749" t="n">
        <v>7340.3</v>
      </c>
    </row>
    <row collapsed="false" customFormat="false" customHeight="true" hidden="true" ht="12.75" outlineLevel="0" r="13088">
      <c r="A13088" s="749" t="s">
        <v>33465</v>
      </c>
      <c r="B13088" s="749" t="str">
        <f aca="false">C13088&amp;D13088&amp;E13088&amp;F13088&amp;G13088&amp;H13088</f>
        <v>PORTA METALICA ACUSTICA,46DB,NAS DIMENSOES DE 1600X2100MM,INCLUSIVE FECHADURA ESPECIAL COM CHAVE,MOLDURA EM CANTONEIRA DE ACO.FORNECIMENTO E COLOCACAO</v>
      </c>
      <c r="C13088" s="749" t="s">
        <v>33466</v>
      </c>
      <c r="D13088" s="749" t="s">
        <v>33459</v>
      </c>
      <c r="E13088" s="749" t="s">
        <v>33460</v>
      </c>
      <c r="I13088" s="749" t="s">
        <v>30</v>
      </c>
      <c r="J13088" s="749" t="n">
        <v>8193.52</v>
      </c>
    </row>
    <row collapsed="false" customFormat="false" customHeight="true" hidden="true" ht="12.75" outlineLevel="0" r="13089">
      <c r="A13089" s="749" t="s">
        <v>33467</v>
      </c>
      <c r="B13089" s="749" t="str">
        <f aca="false">C13089&amp;D13089&amp;E13089&amp;F13089&amp;G13089&amp;H13089</f>
        <v>PORTA METALICA ACUSTICA,46DB,NAS DIMENSOES DE 1600X2100MM,INCLUSIVE FECHADURA ESPECIAL COM CHAVE,MOLDURA EM CANTONEIRA DE ACO.FORNECIMENTO E COLOCACAO</v>
      </c>
      <c r="C13089" s="749" t="s">
        <v>33466</v>
      </c>
      <c r="D13089" s="749" t="s">
        <v>33459</v>
      </c>
      <c r="E13089" s="749" t="s">
        <v>33460</v>
      </c>
      <c r="I13089" s="749" t="s">
        <v>30</v>
      </c>
      <c r="J13089" s="749" t="n">
        <v>8178.72</v>
      </c>
    </row>
    <row collapsed="false" customFormat="false" customHeight="true" hidden="true" ht="12.75" outlineLevel="0" r="13090">
      <c r="A13090" s="749" t="s">
        <v>33468</v>
      </c>
      <c r="B13090" s="749" t="str">
        <f aca="false">C13090&amp;D13090&amp;E13090&amp;F13090&amp;G13090&amp;H13090</f>
        <v>PORTA METALICA ACUSTICA,46DB,NAS DIMENSOES DE 1800X2100MM,INCLUSIVE FECHADURA ESPECIAL COM CHAVE,MOLDURA EM CANTONEIRA DE ACO.FORNECIMENTO E COLOCACAO</v>
      </c>
      <c r="C13090" s="749" t="s">
        <v>33469</v>
      </c>
      <c r="D13090" s="749" t="s">
        <v>33459</v>
      </c>
      <c r="E13090" s="749" t="s">
        <v>33460</v>
      </c>
      <c r="I13090" s="749" t="s">
        <v>30</v>
      </c>
      <c r="J13090" s="749" t="n">
        <v>9031.94</v>
      </c>
    </row>
    <row collapsed="false" customFormat="false" customHeight="true" hidden="true" ht="12.75" outlineLevel="0" r="13091">
      <c r="A13091" s="749" t="s">
        <v>33470</v>
      </c>
      <c r="B13091" s="749" t="str">
        <f aca="false">C13091&amp;D13091&amp;E13091&amp;F13091&amp;G13091&amp;H13091</f>
        <v>PORTA METALICA ACUSTICA,46DB,NAS DIMENSOES DE 1800X2100MM,INCLUSIVE FECHADURA ESPECIAL COM CHAVE,MOLDURA EM CANTONEIRA DE ACO.FORNECIMENTO E COLOCACAO</v>
      </c>
      <c r="C13091" s="749" t="s">
        <v>33469</v>
      </c>
      <c r="D13091" s="749" t="s">
        <v>33459</v>
      </c>
      <c r="E13091" s="749" t="s">
        <v>33460</v>
      </c>
      <c r="I13091" s="749" t="s">
        <v>30</v>
      </c>
      <c r="J13091" s="749" t="n">
        <v>9017.14</v>
      </c>
    </row>
    <row collapsed="false" customFormat="false" customHeight="true" hidden="true" ht="12.75" outlineLevel="0" r="13092">
      <c r="A13092" s="749" t="s">
        <v>33471</v>
      </c>
      <c r="B13092" s="749" t="str">
        <f aca="false">C13092&amp;D13092&amp;E13092&amp;F13092&amp;G13092&amp;H13092</f>
        <v>PORTA METALICA ACUSTICA,46DB,NAS DIMENSOES DE 2000X2100MM,INCLUSIVE FECHADURA ESPECIAL COM CHAVE,MOLDURA EM CANTONEIRA DE ACO.FORNECIMENTO E COLOCACAO</v>
      </c>
      <c r="C13092" s="749" t="s">
        <v>33472</v>
      </c>
      <c r="D13092" s="749" t="s">
        <v>33459</v>
      </c>
      <c r="E13092" s="749" t="s">
        <v>33460</v>
      </c>
      <c r="I13092" s="749" t="s">
        <v>30</v>
      </c>
      <c r="J13092" s="749" t="n">
        <v>9870.36</v>
      </c>
    </row>
    <row collapsed="false" customFormat="false" customHeight="true" hidden="true" ht="12.75" outlineLevel="0" r="13093">
      <c r="A13093" s="749" t="s">
        <v>33473</v>
      </c>
      <c r="B13093" s="749" t="str">
        <f aca="false">C13093&amp;D13093&amp;E13093&amp;F13093&amp;G13093&amp;H13093</f>
        <v>PORTA METALICA ACUSTICA,46DB,NAS DIMENSOES DE 2000X2100MM,INCLUSIVE FECHADURA ESPECIAL COM CHAVE,MOLDURA EM CANTONEIRA DE ACO.FORNECIMENTO E COLOCACAO</v>
      </c>
      <c r="C13093" s="749" t="s">
        <v>33472</v>
      </c>
      <c r="D13093" s="749" t="s">
        <v>33459</v>
      </c>
      <c r="E13093" s="749" t="s">
        <v>33460</v>
      </c>
      <c r="I13093" s="749" t="s">
        <v>30</v>
      </c>
      <c r="J13093" s="749" t="n">
        <v>9855.56</v>
      </c>
    </row>
    <row collapsed="false" customFormat="false" customHeight="true" hidden="true" ht="12.75" outlineLevel="0" r="13094">
      <c r="A13094" s="749" t="s">
        <v>33474</v>
      </c>
      <c r="B13094" s="749" t="str">
        <f aca="false">C13094&amp;D13094&amp;E13094&amp;F13094&amp;G13094&amp;H13094</f>
        <v>PORTA METALICA ACUSTICA,56DB,NAS DIMENSOES DE 700X2100MM,INCLUSIVE FECHADURA ESPECIAL COM CHAVE, MOLDURA EM CANTONEIRA DE ACO.FORNECIMENTO E COLOCACAO</v>
      </c>
      <c r="C13094" s="749" t="s">
        <v>33475</v>
      </c>
      <c r="D13094" s="749" t="s">
        <v>33476</v>
      </c>
      <c r="E13094" s="749" t="s">
        <v>33460</v>
      </c>
      <c r="I13094" s="749" t="s">
        <v>30</v>
      </c>
      <c r="J13094" s="749" t="n">
        <v>4311.11</v>
      </c>
    </row>
    <row collapsed="false" customFormat="false" customHeight="true" hidden="true" ht="12.75" outlineLevel="0" r="13095">
      <c r="A13095" s="749" t="s">
        <v>33477</v>
      </c>
      <c r="B13095" s="749" t="str">
        <f aca="false">C13095&amp;D13095&amp;E13095&amp;F13095&amp;G13095&amp;H13095</f>
        <v>PORTA METALICA ACUSTICA,56DB,NAS DIMENSOES DE 700X2100MM,INCLUSIVE FECHADURA ESPECIAL COM CHAVE, MOLDURA EM CANTONEIRA DE ACO.FORNECIMENTO E COLOCACAO</v>
      </c>
      <c r="C13095" s="749" t="s">
        <v>33475</v>
      </c>
      <c r="D13095" s="749" t="s">
        <v>33476</v>
      </c>
      <c r="E13095" s="749" t="s">
        <v>33460</v>
      </c>
      <c r="I13095" s="749" t="s">
        <v>30</v>
      </c>
      <c r="J13095" s="749" t="n">
        <v>4296.31</v>
      </c>
    </row>
    <row collapsed="false" customFormat="false" customHeight="true" hidden="true" ht="12.75" outlineLevel="0" r="13096">
      <c r="A13096" s="749" t="s">
        <v>33478</v>
      </c>
      <c r="B13096" s="749" t="str">
        <f aca="false">C13096&amp;D13096&amp;E13096&amp;F13096&amp;G13096&amp;H13096</f>
        <v>PORTA METALICA ACUSTICA,56DB,NAS DIMENSOES DE 800X2100MM,INCLUSIVE FECHADURA ESPECIAL COM CHAVE,MOLDURA EM CANTONEIRA DE ACO.FORNECIMENTO E COLOCACAO</v>
      </c>
      <c r="C13096" s="749" t="s">
        <v>33479</v>
      </c>
      <c r="D13096" s="749" t="s">
        <v>33448</v>
      </c>
      <c r="E13096" s="749" t="s">
        <v>33449</v>
      </c>
      <c r="I13096" s="749" t="s">
        <v>30</v>
      </c>
      <c r="J13096" s="749" t="n">
        <v>4911.11</v>
      </c>
    </row>
    <row collapsed="false" customFormat="false" customHeight="true" hidden="true" ht="12.75" outlineLevel="0" r="13097">
      <c r="A13097" s="749" t="s">
        <v>33480</v>
      </c>
      <c r="B13097" s="749" t="str">
        <f aca="false">C13097&amp;D13097&amp;E13097&amp;F13097&amp;G13097&amp;H13097</f>
        <v>PORTA METALICA ACUSTICA,56DB,NAS DIMENSOES DE 800X2100MM,INCLUSIVE FECHADURA ESPECIAL COM CHAVE,MOLDURA EM CANTONEIRA DE ACO.FORNECIMENTO E COLOCACAO</v>
      </c>
      <c r="C13097" s="749" t="s">
        <v>33479</v>
      </c>
      <c r="D13097" s="749" t="s">
        <v>33448</v>
      </c>
      <c r="E13097" s="749" t="s">
        <v>33449</v>
      </c>
      <c r="I13097" s="749" t="s">
        <v>30</v>
      </c>
      <c r="J13097" s="749" t="n">
        <v>4896.31</v>
      </c>
    </row>
    <row collapsed="false" customFormat="false" customHeight="true" hidden="true" ht="12.75" outlineLevel="0" r="13098">
      <c r="A13098" s="749" t="s">
        <v>33481</v>
      </c>
      <c r="B13098" s="749" t="str">
        <f aca="false">C13098&amp;D13098&amp;E13098&amp;F13098&amp;G13098&amp;H13098</f>
        <v>PORTA METALICA ACUSTICA,56DB,NAS DIMENSOES DE 900X2100MM,INCLUSIVE FECHADURA ESPECIAL COM CHAVE,MOLDURA EM CANTONEIRA DE ACO.FORNECIMENTO E COLOCACAO</v>
      </c>
      <c r="C13098" s="749" t="s">
        <v>33482</v>
      </c>
      <c r="D13098" s="749" t="s">
        <v>33448</v>
      </c>
      <c r="E13098" s="749" t="s">
        <v>33449</v>
      </c>
      <c r="I13098" s="749" t="s">
        <v>30</v>
      </c>
      <c r="J13098" s="749" t="n">
        <v>5411.11</v>
      </c>
    </row>
    <row collapsed="false" customFormat="false" customHeight="true" hidden="true" ht="12.75" outlineLevel="0" r="13099">
      <c r="A13099" s="749" t="s">
        <v>33483</v>
      </c>
      <c r="B13099" s="749" t="str">
        <f aca="false">C13099&amp;D13099&amp;E13099&amp;F13099&amp;G13099&amp;H13099</f>
        <v>PORTA METALICA ACUSTICA,56DB,NAS DIMENSOES DE 900X2100MM,INCLUSIVE FECHADURA ESPECIAL COM CHAVE,MOLDURA EM CANTONEIRA DE ACO.FORNECIMENTO E COLOCACAO</v>
      </c>
      <c r="C13099" s="749" t="s">
        <v>33482</v>
      </c>
      <c r="D13099" s="749" t="s">
        <v>33448</v>
      </c>
      <c r="E13099" s="749" t="s">
        <v>33449</v>
      </c>
      <c r="I13099" s="749" t="s">
        <v>30</v>
      </c>
      <c r="J13099" s="749" t="n">
        <v>5396.31</v>
      </c>
    </row>
    <row collapsed="false" customFormat="false" customHeight="true" hidden="true" ht="12.75" outlineLevel="0" r="13100">
      <c r="A13100" s="749" t="s">
        <v>33484</v>
      </c>
      <c r="B13100" s="749" t="str">
        <f aca="false">C13100&amp;D13100&amp;E13100&amp;F13100&amp;G13100&amp;H13100</f>
        <v>PORTA METALICA ACUSTICA,56DB,NAS DIMENSOES DE 1000X2100MM,INCLUSIVE FECHADURA ESPECIAL COM CHAVE,MOLDURA EM CANTONEIRA DE ACO.FORNECIMENTO E COLOCACAO</v>
      </c>
      <c r="C13100" s="749" t="s">
        <v>33485</v>
      </c>
      <c r="D13100" s="749" t="s">
        <v>33459</v>
      </c>
      <c r="E13100" s="749" t="s">
        <v>33460</v>
      </c>
      <c r="I13100" s="749" t="s">
        <v>30</v>
      </c>
      <c r="J13100" s="749" t="n">
        <v>5911.11</v>
      </c>
    </row>
    <row collapsed="false" customFormat="false" customHeight="true" hidden="true" ht="12.75" outlineLevel="0" r="13101">
      <c r="A13101" s="749" t="s">
        <v>33486</v>
      </c>
      <c r="B13101" s="749" t="str">
        <f aca="false">C13101&amp;D13101&amp;E13101&amp;F13101&amp;G13101&amp;H13101</f>
        <v>PORTA METALICA ACUSTICA,56DB,NAS DIMENSOES DE 1000X2100MM,INCLUSIVE FECHADURA ESPECIAL COM CHAVE,MOLDURA EM CANTONEIRA DE ACO.FORNECIMENTO E COLOCACAO</v>
      </c>
      <c r="C13101" s="749" t="s">
        <v>33485</v>
      </c>
      <c r="D13101" s="749" t="s">
        <v>33459</v>
      </c>
      <c r="E13101" s="749" t="s">
        <v>33460</v>
      </c>
      <c r="I13101" s="749" t="s">
        <v>30</v>
      </c>
      <c r="J13101" s="749" t="n">
        <v>5896.31</v>
      </c>
    </row>
    <row collapsed="false" customFormat="false" customHeight="true" hidden="true" ht="12.75" outlineLevel="0" r="13102">
      <c r="A13102" s="749" t="s">
        <v>33487</v>
      </c>
      <c r="B13102" s="749" t="str">
        <f aca="false">C13102&amp;D13102&amp;E13102&amp;F13102&amp;G13102&amp;H13102</f>
        <v>PORTA METALICA ACUSTICA,56DB,NAS DIMENSOES DE 1400X2100MM,INCLUSIVE FECHADURA ESPECIAL COM CHAVE,MOLDURA EM CANTONEIRA DE ACO.FORNECIMENTO E COLOCACAO</v>
      </c>
      <c r="C13102" s="749" t="s">
        <v>33488</v>
      </c>
      <c r="D13102" s="749" t="s">
        <v>33459</v>
      </c>
      <c r="E13102" s="749" t="s">
        <v>33460</v>
      </c>
      <c r="I13102" s="749" t="s">
        <v>30</v>
      </c>
      <c r="J13102" s="749" t="n">
        <v>8011.11</v>
      </c>
    </row>
    <row collapsed="false" customFormat="false" customHeight="true" hidden="true" ht="12.75" outlineLevel="0" r="13103">
      <c r="A13103" s="749" t="s">
        <v>33489</v>
      </c>
      <c r="B13103" s="749" t="str">
        <f aca="false">C13103&amp;D13103&amp;E13103&amp;F13103&amp;G13103&amp;H13103</f>
        <v>PORTA METALICA ACUSTICA,56DB,NAS DIMENSOES DE 1400X2100MM,INCLUSIVE FECHADURA ESPECIAL COM CHAVE,MOLDURA EM CANTONEIRA DE ACO.FORNECIMENTO E COLOCACAO</v>
      </c>
      <c r="C13103" s="749" t="s">
        <v>33488</v>
      </c>
      <c r="D13103" s="749" t="s">
        <v>33459</v>
      </c>
      <c r="E13103" s="749" t="s">
        <v>33460</v>
      </c>
      <c r="I13103" s="749" t="s">
        <v>30</v>
      </c>
      <c r="J13103" s="749" t="n">
        <v>7996.31</v>
      </c>
    </row>
    <row collapsed="false" customFormat="false" customHeight="true" hidden="true" ht="12.75" outlineLevel="0" r="13104">
      <c r="A13104" s="749" t="s">
        <v>33490</v>
      </c>
      <c r="B13104" s="749" t="str">
        <f aca="false">C13104&amp;D13104&amp;E13104&amp;F13104&amp;G13104&amp;H13104</f>
        <v>PORTA METALICA ACUSTICA,56DB,NAS DIMENSOES DE 1600X2100MM,INCLUSIVE FECHADURA ESPECIAL COM CHAVE,MOLDURA EM CANTONEIRA DE ACO.FORNECIMENTO E COLOCACAO</v>
      </c>
      <c r="C13104" s="749" t="s">
        <v>33491</v>
      </c>
      <c r="D13104" s="749" t="s">
        <v>33459</v>
      </c>
      <c r="E13104" s="749" t="s">
        <v>33460</v>
      </c>
      <c r="I13104" s="749" t="s">
        <v>30</v>
      </c>
      <c r="J13104" s="749" t="n">
        <v>9011.11</v>
      </c>
    </row>
    <row collapsed="false" customFormat="false" customHeight="true" hidden="true" ht="12.75" outlineLevel="0" r="13105">
      <c r="A13105" s="749" t="s">
        <v>33492</v>
      </c>
      <c r="B13105" s="749" t="str">
        <f aca="false">C13105&amp;D13105&amp;E13105&amp;F13105&amp;G13105&amp;H13105</f>
        <v>PORTA METALICA ACUSTICA,56DB,NAS DIMENSOES DE 1600X2100MM,INCLUSIVE FECHADURA ESPECIAL COM CHAVE,MOLDURA EM CANTONEIRA DE ACO.FORNECIMENTO E COLOCACAO</v>
      </c>
      <c r="C13105" s="749" t="s">
        <v>33491</v>
      </c>
      <c r="D13105" s="749" t="s">
        <v>33459</v>
      </c>
      <c r="E13105" s="749" t="s">
        <v>33460</v>
      </c>
      <c r="I13105" s="749" t="s">
        <v>30</v>
      </c>
      <c r="J13105" s="749" t="n">
        <v>8996.31</v>
      </c>
    </row>
    <row collapsed="false" customFormat="false" customHeight="true" hidden="true" ht="12.75" outlineLevel="0" r="13106">
      <c r="A13106" s="749" t="s">
        <v>33493</v>
      </c>
      <c r="B13106" s="749" t="str">
        <f aca="false">C13106&amp;D13106&amp;E13106&amp;F13106&amp;G13106&amp;H13106</f>
        <v>PORTA METALICA ACUSTICA,56DB,NAS DIMENSOES DE 1800X2100MM,INCLUSIVE FECHADURA ESPECIAL COM CHAVE,MOLDURA EM CANTONEIRA DE ACO.FORNECIMENTO E COLOCACAO</v>
      </c>
      <c r="C13106" s="749" t="s">
        <v>33494</v>
      </c>
      <c r="D13106" s="749" t="s">
        <v>33459</v>
      </c>
      <c r="E13106" s="749" t="s">
        <v>33460</v>
      </c>
      <c r="I13106" s="749" t="s">
        <v>30</v>
      </c>
      <c r="J13106" s="749" t="n">
        <v>10061.11</v>
      </c>
    </row>
    <row collapsed="false" customFormat="false" customHeight="true" hidden="true" ht="12.75" outlineLevel="0" r="13107">
      <c r="A13107" s="749" t="s">
        <v>33495</v>
      </c>
      <c r="B13107" s="749" t="str">
        <f aca="false">C13107&amp;D13107&amp;E13107&amp;F13107&amp;G13107&amp;H13107</f>
        <v>PORTA METALICA ACUSTICA,56DB,NAS DIMENSOES DE 1800X2100MM,INCLUSIVE FECHADURA ESPECIAL COM CHAVE,MOLDURA EM CANTONEIRA DE ACO.FORNECIMENTO E COLOCACAO</v>
      </c>
      <c r="C13107" s="749" t="s">
        <v>33494</v>
      </c>
      <c r="D13107" s="749" t="s">
        <v>33459</v>
      </c>
      <c r="E13107" s="749" t="s">
        <v>33460</v>
      </c>
      <c r="I13107" s="749" t="s">
        <v>30</v>
      </c>
      <c r="J13107" s="749" t="n">
        <v>10046.31</v>
      </c>
    </row>
    <row collapsed="false" customFormat="false" customHeight="true" hidden="true" ht="12.75" outlineLevel="0" r="13108">
      <c r="A13108" s="749" t="s">
        <v>33496</v>
      </c>
      <c r="B13108" s="749" t="str">
        <f aca="false">C13108&amp;D13108&amp;E13108&amp;F13108&amp;G13108&amp;H13108</f>
        <v>PORTA METALICA ACUSTICA,56DB,NAS DIMENSOES DE 2000X2100MM,INCLUSIVE FECHADURA ESPECIAL COM CHAVE,MOLDURA EM CANTONEIRA DE ACO.FORNECIMENTO E COLOCACAO</v>
      </c>
      <c r="C13108" s="749" t="s">
        <v>33497</v>
      </c>
      <c r="D13108" s="749" t="s">
        <v>33459</v>
      </c>
      <c r="E13108" s="749" t="s">
        <v>33460</v>
      </c>
      <c r="I13108" s="749" t="s">
        <v>30</v>
      </c>
      <c r="J13108" s="749" t="n">
        <v>11101.11</v>
      </c>
    </row>
    <row collapsed="false" customFormat="false" customHeight="true" hidden="true" ht="12.75" outlineLevel="0" r="13109">
      <c r="A13109" s="749" t="s">
        <v>33498</v>
      </c>
      <c r="B13109" s="749" t="str">
        <f aca="false">C13109&amp;D13109&amp;E13109&amp;F13109&amp;G13109&amp;H13109</f>
        <v>PORTA METALICA ACUSTICA,56DB,NAS DIMENSOES DE 2000X2100MM,INCLUSIVE FECHADURA ESPECIAL COM CHAVE,MOLDURA EM CANTONEIRA DE ACO.FORNECIMENTO E COLOCACAO</v>
      </c>
      <c r="C13109" s="749" t="s">
        <v>33497</v>
      </c>
      <c r="D13109" s="749" t="s">
        <v>33459</v>
      </c>
      <c r="E13109" s="749" t="s">
        <v>33460</v>
      </c>
      <c r="I13109" s="749" t="s">
        <v>30</v>
      </c>
      <c r="J13109" s="749" t="n">
        <v>11086.31</v>
      </c>
    </row>
    <row collapsed="false" customFormat="false" customHeight="true" hidden="true" ht="12.75" outlineLevel="0" r="13110">
      <c r="A13110" s="749" t="s">
        <v>33499</v>
      </c>
      <c r="B13110" s="749" t="str">
        <f aca="false">C13110&amp;D13110&amp;E13110&amp;F13110&amp;G13110&amp;H13110</f>
        <v>JANELA DE ALUMINIO ANODIZADO AO NATURAL DE CORRER,DUAS FOLHAS DE CORRER E BANDEIRA DE 0,50M DE ALTURA COM PAINEIS BASCULANTES,EM PERFIS SERIE 28.FORNECIMENTO E COLOCACAO</v>
      </c>
      <c r="C13110" s="749" t="s">
        <v>33500</v>
      </c>
      <c r="D13110" s="749" t="s">
        <v>33501</v>
      </c>
      <c r="E13110" s="749" t="s">
        <v>33502</v>
      </c>
      <c r="I13110" s="749" t="s">
        <v>52</v>
      </c>
      <c r="J13110" s="749" t="n">
        <v>361.99</v>
      </c>
    </row>
    <row collapsed="false" customFormat="false" customHeight="true" hidden="true" ht="12.75" outlineLevel="0" r="13111">
      <c r="A13111" s="749" t="s">
        <v>33503</v>
      </c>
      <c r="B13111" s="749" t="str">
        <f aca="false">C13111&amp;D13111&amp;E13111&amp;F13111&amp;G13111&amp;H13111</f>
        <v>JANELA DE ALUMINIO ANODIZADO AO NATURAL DE CORRER,DUAS FOLHAS DE CORRER E BANDEIRA DE 0,50M DE ALTURA COM PAINEIS BASCULANTES,EM PERFIS SERIE 28.FORNECIMENTO E COLOCACAO</v>
      </c>
      <c r="C13111" s="749" t="s">
        <v>33500</v>
      </c>
      <c r="D13111" s="749" t="s">
        <v>33501</v>
      </c>
      <c r="E13111" s="749" t="s">
        <v>33502</v>
      </c>
      <c r="I13111" s="749" t="s">
        <v>52</v>
      </c>
      <c r="J13111" s="749" t="n">
        <v>342.26</v>
      </c>
    </row>
    <row collapsed="false" customFormat="false" customHeight="true" hidden="true" ht="12.75" outlineLevel="0" r="13112">
      <c r="A13112" s="749" t="s">
        <v>33504</v>
      </c>
      <c r="B13112" s="749" t="str">
        <f aca="false">C13112&amp;D13112&amp;E13112&amp;F13112&amp;G13112&amp;H13112</f>
        <v>JANELA DE ALUMINIO ANODIZADO EM BRONZE OU PRETO,DUAS FOLHASDE CORRER E BANDEIRA DE 0,50M DE ALTURA COM PAINEIS BASCULANTES,EM PERFIS SERIE 28.FORNECIMENTO E COLOCACAO</v>
      </c>
      <c r="C13112" s="749" t="s">
        <v>33505</v>
      </c>
      <c r="D13112" s="749" t="s">
        <v>33506</v>
      </c>
      <c r="E13112" s="749" t="s">
        <v>33507</v>
      </c>
      <c r="I13112" s="749" t="s">
        <v>52</v>
      </c>
      <c r="J13112" s="749" t="n">
        <v>416.29</v>
      </c>
    </row>
    <row collapsed="false" customFormat="false" customHeight="true" hidden="true" ht="12.75" outlineLevel="0" r="13113">
      <c r="A13113" s="749" t="s">
        <v>33508</v>
      </c>
      <c r="B13113" s="749" t="str">
        <f aca="false">C13113&amp;D13113&amp;E13113&amp;F13113&amp;G13113&amp;H13113</f>
        <v>JANELA DE ALUMINIO ANODIZADO EM BRONZE OU PRETO,DUAS FOLHASDE CORRER E BANDEIRA DE 0,50M DE ALTURA COM PAINEIS BASCULANTES,EM PERFIS SERIE 28.FORNECIMENTO E COLOCACAO</v>
      </c>
      <c r="C13113" s="749" t="s">
        <v>33505</v>
      </c>
      <c r="D13113" s="749" t="s">
        <v>33506</v>
      </c>
      <c r="E13113" s="749" t="s">
        <v>33507</v>
      </c>
      <c r="I13113" s="749" t="s">
        <v>52</v>
      </c>
      <c r="J13113" s="749" t="n">
        <v>393.59</v>
      </c>
    </row>
    <row collapsed="false" customFormat="false" customHeight="true" hidden="true" ht="12.75" outlineLevel="0" r="13114">
      <c r="A13114" s="749" t="s">
        <v>33509</v>
      </c>
      <c r="B13114" s="749" t="str">
        <f aca="false">C13114&amp;D13114&amp;E13114&amp;F13114&amp;G13114&amp;H13114</f>
        <v>JANELA DE ALUMINIO ANODIZADO AO NATURAL DE CORRER,DUAS FOLHAS FIXAS E DUAS DE CORRER E BANDEIRA DE 0,50M DE ALTURA  COM2 PAINEIS FIXOS E 2 BASCULANTES, EM PERFIS SERIE 28. FORNECIMENTO E COLOCACAO</v>
      </c>
      <c r="C13114" s="749" t="s">
        <v>33500</v>
      </c>
      <c r="D13114" s="749" t="s">
        <v>33510</v>
      </c>
      <c r="E13114" s="749" t="s">
        <v>33511</v>
      </c>
      <c r="F13114" s="749" t="s">
        <v>11457</v>
      </c>
      <c r="I13114" s="749" t="s">
        <v>52</v>
      </c>
      <c r="J13114" s="749" t="n">
        <v>368.62</v>
      </c>
    </row>
    <row collapsed="false" customFormat="false" customHeight="true" hidden="true" ht="12.75" outlineLevel="0" r="13115">
      <c r="A13115" s="749" t="s">
        <v>33512</v>
      </c>
      <c r="B13115" s="749" t="str">
        <f aca="false">C13115&amp;D13115&amp;E13115&amp;F13115&amp;G13115&amp;H13115</f>
        <v>JANELA DE ALUMINIO ANODIZADO AO NATURAL DE CORRER,DUAS FOLHAS FIXAS E DUAS DE CORRER E BANDEIRA DE 0,50M DE ALTURA  COM2 PAINEIS FIXOS E 2 BASCULANTES, EM PERFIS SERIE 28. FORNECIMENTO E COLOCACAO</v>
      </c>
      <c r="C13115" s="749" t="s">
        <v>33500</v>
      </c>
      <c r="D13115" s="749" t="s">
        <v>33510</v>
      </c>
      <c r="E13115" s="749" t="s">
        <v>33511</v>
      </c>
      <c r="F13115" s="749" t="s">
        <v>11457</v>
      </c>
      <c r="I13115" s="749" t="s">
        <v>52</v>
      </c>
      <c r="J13115" s="749" t="n">
        <v>348.89</v>
      </c>
    </row>
    <row collapsed="false" customFormat="false" customHeight="true" hidden="true" ht="12.75" outlineLevel="0" r="13116">
      <c r="A13116" s="749" t="s">
        <v>33513</v>
      </c>
      <c r="B13116" s="749" t="str">
        <f aca="false">C13116&amp;D13116&amp;E13116&amp;F13116&amp;G13116&amp;H13116</f>
        <v>JANELA DE ALUMINIO ANODIZADO EM BRONZE OU PRETO, DUAS FOLHAS FIXAS E DUAS DE CORRER E BANDEIRA DE  0,50M DE ALTURA  COM2 PAINEIS FIXOS E 2 BASCULANTES, EM PERFIS SERIE 28. FORNECIMENTO E COLOCACAO</v>
      </c>
      <c r="C13116" s="749" t="s">
        <v>33514</v>
      </c>
      <c r="D13116" s="749" t="s">
        <v>33515</v>
      </c>
      <c r="E13116" s="749" t="s">
        <v>33511</v>
      </c>
      <c r="F13116" s="749" t="s">
        <v>11457</v>
      </c>
      <c r="I13116" s="749" t="s">
        <v>52</v>
      </c>
      <c r="J13116" s="749" t="n">
        <v>423.92</v>
      </c>
    </row>
    <row collapsed="false" customFormat="false" customHeight="true" hidden="true" ht="12.75" outlineLevel="0" r="13117">
      <c r="A13117" s="749" t="s">
        <v>33516</v>
      </c>
      <c r="B13117" s="749" t="str">
        <f aca="false">C13117&amp;D13117&amp;E13117&amp;F13117&amp;G13117&amp;H13117</f>
        <v>JANELA DE ALUMINIO ANODIZADO EM BRONZE OU PRETO, DUAS FOLHAS FIXAS E DUAS DE CORRER E BANDEIRA DE  0,50M DE ALTURA  COM2 PAINEIS FIXOS E 2 BASCULANTES, EM PERFIS SERIE 28. FORNECIMENTO E COLOCACAO</v>
      </c>
      <c r="C13117" s="749" t="s">
        <v>33514</v>
      </c>
      <c r="D13117" s="749" t="s">
        <v>33515</v>
      </c>
      <c r="E13117" s="749" t="s">
        <v>33511</v>
      </c>
      <c r="F13117" s="749" t="s">
        <v>11457</v>
      </c>
      <c r="I13117" s="749" t="s">
        <v>52</v>
      </c>
      <c r="J13117" s="749" t="n">
        <v>401.22</v>
      </c>
    </row>
    <row collapsed="false" customFormat="false" customHeight="true" hidden="true" ht="12.75" outlineLevel="0" r="13118">
      <c r="A13118" s="749" t="s">
        <v>33517</v>
      </c>
      <c r="B13118" s="749" t="str">
        <f aca="false">C13118&amp;D13118&amp;E13118&amp;F13118&amp;G13118&amp;H13118</f>
        <v>JANELA DE ALUMINIO ANODIZADO AO NATURAL DE CORRER,COM DUAS FOLHAS DE CORRER,EM PERFIS SERIE 28.FORNECIMENTO E COLOCACAO</v>
      </c>
      <c r="C13118" s="749" t="s">
        <v>33518</v>
      </c>
      <c r="D13118" s="749" t="s">
        <v>33519</v>
      </c>
      <c r="I13118" s="749" t="s">
        <v>52</v>
      </c>
      <c r="J13118" s="749" t="n">
        <v>332.49</v>
      </c>
    </row>
    <row collapsed="false" customFormat="false" customHeight="true" hidden="true" ht="12.75" outlineLevel="0" r="13119">
      <c r="A13119" s="749" t="s">
        <v>33520</v>
      </c>
      <c r="B13119" s="749" t="str">
        <f aca="false">C13119&amp;D13119&amp;E13119&amp;F13119&amp;G13119&amp;H13119</f>
        <v>JANELA DE ALUMINIO ANODIZADO AO NATURAL DE CORRER,COM DUAS FOLHAS DE CORRER,EM PERFIS SERIE 28.FORNECIMENTO E COLOCACAO</v>
      </c>
      <c r="C13119" s="749" t="s">
        <v>33518</v>
      </c>
      <c r="D13119" s="749" t="s">
        <v>33519</v>
      </c>
      <c r="I13119" s="749" t="s">
        <v>52</v>
      </c>
      <c r="J13119" s="749" t="n">
        <v>312.75</v>
      </c>
    </row>
    <row collapsed="false" customFormat="false" customHeight="true" hidden="true" ht="12.75" outlineLevel="0" r="13120">
      <c r="A13120" s="749" t="s">
        <v>33521</v>
      </c>
      <c r="B13120" s="749" t="str">
        <f aca="false">C13120&amp;D13120&amp;E13120&amp;F13120&amp;G13120&amp;H13120</f>
        <v>JANELA DE ALUMINIO ANODIZADO  EM BRONZE OU PRETO DE CORRER,COM DUAS FOLHAS DE CORRER,EM PERFIS SERIE 28.FORNECIMENTO ECOLOCACAO</v>
      </c>
      <c r="C13120" s="749" t="s">
        <v>33522</v>
      </c>
      <c r="D13120" s="749" t="s">
        <v>33523</v>
      </c>
      <c r="E13120" s="749" t="s">
        <v>14924</v>
      </c>
      <c r="I13120" s="749" t="s">
        <v>52</v>
      </c>
      <c r="J13120" s="749" t="n">
        <v>382.36</v>
      </c>
    </row>
    <row collapsed="false" customFormat="false" customHeight="true" hidden="true" ht="12.75" outlineLevel="0" r="13121">
      <c r="A13121" s="749" t="s">
        <v>33524</v>
      </c>
      <c r="B13121" s="749" t="str">
        <f aca="false">C13121&amp;D13121&amp;E13121&amp;F13121&amp;G13121&amp;H13121</f>
        <v>JANELA DE ALUMINIO ANODIZADO  EM BRONZE OU PRETO DE CORRER,COM DUAS FOLHAS DE CORRER,EM PERFIS SERIE 28.FORNECIMENTO ECOLOCACAO</v>
      </c>
      <c r="C13121" s="749" t="s">
        <v>33522</v>
      </c>
      <c r="D13121" s="749" t="s">
        <v>33523</v>
      </c>
      <c r="E13121" s="749" t="s">
        <v>14924</v>
      </c>
      <c r="I13121" s="749" t="s">
        <v>52</v>
      </c>
      <c r="J13121" s="749" t="n">
        <v>359.67</v>
      </c>
    </row>
    <row collapsed="false" customFormat="false" customHeight="true" hidden="true" ht="12.75" outlineLevel="0" r="13122">
      <c r="A13122" s="749" t="s">
        <v>33525</v>
      </c>
      <c r="B13122" s="749" t="str">
        <f aca="false">C13122&amp;D13122&amp;E13122&amp;F13122&amp;G13122&amp;H13122</f>
        <v>JANELA DE ALUMINIO ANODIZADO AO NATURAL DE CORRER,COM DUAS FOLHAS FIXAS E DUAS FOLHAS DE CORRER,EM PERFIS SERIE 28.FORNECIMENTO E COLOCACAO</v>
      </c>
      <c r="C13122" s="749" t="s">
        <v>33518</v>
      </c>
      <c r="D13122" s="749" t="s">
        <v>33526</v>
      </c>
      <c r="E13122" s="749" t="s">
        <v>20423</v>
      </c>
      <c r="I13122" s="749" t="s">
        <v>52</v>
      </c>
      <c r="J13122" s="749" t="n">
        <v>365.26</v>
      </c>
    </row>
    <row collapsed="false" customFormat="false" customHeight="true" hidden="true" ht="12.75" outlineLevel="0" r="13123">
      <c r="A13123" s="749" t="s">
        <v>33527</v>
      </c>
      <c r="B13123" s="749" t="str">
        <f aca="false">C13123&amp;D13123&amp;E13123&amp;F13123&amp;G13123&amp;H13123</f>
        <v>JANELA DE ALUMINIO ANODIZADO AO NATURAL DE CORRER,COM DUAS FOLHAS FIXAS E DUAS FOLHAS DE CORRER,EM PERFIS SERIE 28.FORNECIMENTO E COLOCACAO</v>
      </c>
      <c r="C13123" s="749" t="s">
        <v>33518</v>
      </c>
      <c r="D13123" s="749" t="s">
        <v>33526</v>
      </c>
      <c r="E13123" s="749" t="s">
        <v>20423</v>
      </c>
      <c r="I13123" s="749" t="s">
        <v>52</v>
      </c>
      <c r="J13123" s="749" t="n">
        <v>345.52</v>
      </c>
    </row>
    <row collapsed="false" customFormat="false" customHeight="true" hidden="true" ht="12.75" outlineLevel="0" r="13124">
      <c r="A13124" s="749" t="s">
        <v>33528</v>
      </c>
      <c r="B13124" s="749" t="str">
        <f aca="false">C13124&amp;D13124&amp;E13124&amp;F13124&amp;G13124&amp;H13124</f>
        <v>JANELA DE ALUMINIO ANODIZADO EM BRONZE OU PRETO DE CORRER,COM DUAS FOLHAS FIXAS E DUAS FOLHAS DE CORRER,EM PERFIS SERIE28.FORNECIMENTO E COLOCACAO</v>
      </c>
      <c r="C13124" s="749" t="s">
        <v>33529</v>
      </c>
      <c r="D13124" s="749" t="s">
        <v>33530</v>
      </c>
      <c r="E13124" s="749" t="s">
        <v>33531</v>
      </c>
      <c r="I13124" s="749" t="s">
        <v>52</v>
      </c>
      <c r="J13124" s="749" t="n">
        <v>420.05</v>
      </c>
    </row>
    <row collapsed="false" customFormat="false" customHeight="true" hidden="true" ht="12.75" outlineLevel="0" r="13125">
      <c r="A13125" s="749" t="s">
        <v>33532</v>
      </c>
      <c r="B13125" s="749" t="str">
        <f aca="false">C13125&amp;D13125&amp;E13125&amp;F13125&amp;G13125&amp;H13125</f>
        <v>JANELA DE ALUMINIO ANODIZADO EM BRONZE OU PRETO DE CORRER,COM DUAS FOLHAS FIXAS E DUAS FOLHAS DE CORRER,EM PERFIS SERIE28.FORNECIMENTO E COLOCACAO</v>
      </c>
      <c r="C13125" s="749" t="s">
        <v>33529</v>
      </c>
      <c r="D13125" s="749" t="s">
        <v>33530</v>
      </c>
      <c r="E13125" s="749" t="s">
        <v>33531</v>
      </c>
      <c r="I13125" s="749" t="s">
        <v>52</v>
      </c>
      <c r="J13125" s="749" t="n">
        <v>397.35</v>
      </c>
    </row>
    <row collapsed="false" customFormat="false" customHeight="true" hidden="true" ht="12.75" outlineLevel="0" r="13126">
      <c r="A13126" s="749" t="s">
        <v>33533</v>
      </c>
      <c r="B13126" s="749" t="str">
        <f aca="false">C13126&amp;D13126&amp;E13126&amp;F13126&amp;G13126&amp;H13126</f>
        <v>JANELA DE ALUMINIO ANODIZADO AO NATURAL,TIPO PROJETANTE, COM PAINEL PROJETANTE, PROVIDA DE HASTE  DE COMANDO, EM PERFISSERIE 28.FORNECIMENTO E COLOCACAO</v>
      </c>
      <c r="C13126" s="749" t="s">
        <v>33534</v>
      </c>
      <c r="D13126" s="749" t="s">
        <v>33535</v>
      </c>
      <c r="E13126" s="749" t="s">
        <v>33536</v>
      </c>
      <c r="I13126" s="749" t="s">
        <v>52</v>
      </c>
      <c r="J13126" s="749" t="n">
        <v>441.98</v>
      </c>
    </row>
    <row collapsed="false" customFormat="false" customHeight="true" hidden="true" ht="12.75" outlineLevel="0" r="13127">
      <c r="A13127" s="749" t="s">
        <v>33537</v>
      </c>
      <c r="B13127" s="749" t="str">
        <f aca="false">C13127&amp;D13127&amp;E13127&amp;F13127&amp;G13127&amp;H13127</f>
        <v>JANELA DE ALUMINIO ANODIZADO AO NATURAL,TIPO PROJETANTE, COM PAINEL PROJETANTE, PROVIDA DE HASTE  DE COMANDO, EM PERFISSERIE 28.FORNECIMENTO E COLOCACAO</v>
      </c>
      <c r="C13127" s="749" t="s">
        <v>33534</v>
      </c>
      <c r="D13127" s="749" t="s">
        <v>33535</v>
      </c>
      <c r="E13127" s="749" t="s">
        <v>33536</v>
      </c>
      <c r="I13127" s="749" t="s">
        <v>52</v>
      </c>
      <c r="J13127" s="749" t="n">
        <v>422.25</v>
      </c>
    </row>
    <row collapsed="false" customFormat="false" customHeight="true" hidden="true" ht="12.75" outlineLevel="0" r="13128">
      <c r="A13128" s="749" t="s">
        <v>33538</v>
      </c>
      <c r="B13128" s="749" t="str">
        <f aca="false">C13128&amp;D13128&amp;E13128&amp;F13128&amp;G13128&amp;H13128</f>
        <v>JANELA DE ALUMINIO ANODIZADO EM BRONZE OU PRETO,TIPO PROJETANTE, COM PAINEL PROJETANTE, PROVIDA DE HASTE DE COMANDO, EMPERFIS SERIE 28.FORNECIMENTO E COLOCACAO</v>
      </c>
      <c r="C13128" s="749" t="s">
        <v>33539</v>
      </c>
      <c r="D13128" s="749" t="s">
        <v>33540</v>
      </c>
      <c r="E13128" s="749" t="s">
        <v>33541</v>
      </c>
      <c r="I13128" s="749" t="s">
        <v>52</v>
      </c>
      <c r="J13128" s="749" t="n">
        <v>508.28</v>
      </c>
    </row>
    <row collapsed="false" customFormat="false" customHeight="true" hidden="true" ht="12.75" outlineLevel="0" r="13129">
      <c r="A13129" s="749" t="s">
        <v>33542</v>
      </c>
      <c r="B13129" s="749" t="str">
        <f aca="false">C13129&amp;D13129&amp;E13129&amp;F13129&amp;G13129&amp;H13129</f>
        <v>JANELA DE ALUMINIO ANODIZADO EM BRONZE OU PRETO,TIPO PROJETANTE, COM PAINEL PROJETANTE, PROVIDA DE HASTE DE COMANDO, EMPERFIS SERIE 28.FORNECIMENTO E COLOCACAO</v>
      </c>
      <c r="C13129" s="749" t="s">
        <v>33539</v>
      </c>
      <c r="D13129" s="749" t="s">
        <v>33540</v>
      </c>
      <c r="E13129" s="749" t="s">
        <v>33541</v>
      </c>
      <c r="I13129" s="749" t="s">
        <v>52</v>
      </c>
      <c r="J13129" s="749" t="n">
        <v>485.59</v>
      </c>
    </row>
    <row collapsed="false" customFormat="false" customHeight="true" hidden="true" ht="12.75" outlineLevel="0" r="13130">
      <c r="A13130" s="749" t="s">
        <v>33543</v>
      </c>
      <c r="B13130" s="749" t="str">
        <f aca="false">C13130&amp;D13130&amp;E13130&amp;F13130&amp;G13130&amp;H13130</f>
        <v>JANELA DE ALUMINIO ANODIZADO AO NATURAL,TIPO PIVOTANTE,COM PAINEL PIVOTANTE VERTICAL,EM PERFIS SERIE 28. FORNECIMENTO ECOLOCACAO</v>
      </c>
      <c r="C13130" s="749" t="s">
        <v>33544</v>
      </c>
      <c r="D13130" s="749" t="s">
        <v>33545</v>
      </c>
      <c r="E13130" s="749" t="s">
        <v>14924</v>
      </c>
      <c r="I13130" s="749" t="s">
        <v>52</v>
      </c>
      <c r="J13130" s="749" t="n">
        <v>439.21</v>
      </c>
    </row>
    <row collapsed="false" customFormat="false" customHeight="true" hidden="true" ht="12.75" outlineLevel="0" r="13131">
      <c r="A13131" s="749" t="s">
        <v>33546</v>
      </c>
      <c r="B13131" s="749" t="str">
        <f aca="false">C13131&amp;D13131&amp;E13131&amp;F13131&amp;G13131&amp;H13131</f>
        <v>JANELA DE ALUMINIO ANODIZADO AO NATURAL,TIPO PIVOTANTE,COM PAINEL PIVOTANTE VERTICAL,EM PERFIS SERIE 28. FORNECIMENTO ECOLOCACAO</v>
      </c>
      <c r="C13131" s="749" t="s">
        <v>33544</v>
      </c>
      <c r="D13131" s="749" t="s">
        <v>33545</v>
      </c>
      <c r="E13131" s="749" t="s">
        <v>14924</v>
      </c>
      <c r="I13131" s="749" t="s">
        <v>52</v>
      </c>
      <c r="J13131" s="749" t="n">
        <v>419.48</v>
      </c>
    </row>
    <row collapsed="false" customFormat="false" customHeight="true" hidden="true" ht="12.75" outlineLevel="0" r="13132">
      <c r="A13132" s="749" t="s">
        <v>33547</v>
      </c>
      <c r="B13132" s="749" t="str">
        <f aca="false">C13132&amp;D13132&amp;E13132&amp;F13132&amp;G13132&amp;H13132</f>
        <v>JANELA DE ALUMINIO ANODIZADO EM BRONZE OU PRETO,TIPO PIVOTANTE,C/PAINEL PIVOTANTE VERTICAL,EM PERFIS SERIE 28.FORNECIMENTO E COLOCACAO</v>
      </c>
      <c r="C13132" s="749" t="s">
        <v>33548</v>
      </c>
      <c r="D13132" s="749" t="s">
        <v>33549</v>
      </c>
      <c r="E13132" s="749" t="s">
        <v>14472</v>
      </c>
      <c r="I13132" s="749" t="s">
        <v>52</v>
      </c>
      <c r="J13132" s="749" t="n">
        <v>505.09</v>
      </c>
    </row>
    <row collapsed="false" customFormat="false" customHeight="true" hidden="true" ht="12.75" outlineLevel="0" r="13133">
      <c r="A13133" s="749" t="s">
        <v>33550</v>
      </c>
      <c r="B13133" s="749" t="str">
        <f aca="false">C13133&amp;D13133&amp;E13133&amp;F13133&amp;G13133&amp;H13133</f>
        <v>JANELA DE ALUMINIO ANODIZADO EM BRONZE OU PRETO,TIPO PIVOTANTE,C/PAINEL PIVOTANTE VERTICAL,EM PERFIS SERIE 28.FORNECIMENTO E COLOCACAO</v>
      </c>
      <c r="C13133" s="749" t="s">
        <v>33548</v>
      </c>
      <c r="D13133" s="749" t="s">
        <v>33549</v>
      </c>
      <c r="E13133" s="749" t="s">
        <v>14472</v>
      </c>
      <c r="I13133" s="749" t="s">
        <v>52</v>
      </c>
      <c r="J13133" s="749" t="n">
        <v>482.4</v>
      </c>
    </row>
    <row collapsed="false" customFormat="false" customHeight="true" hidden="true" ht="12.75" outlineLevel="0" r="13134">
      <c r="A13134" s="749" t="s">
        <v>33551</v>
      </c>
      <c r="B13134" s="749" t="str">
        <f aca="false">C13134&amp;D13134&amp;E13134&amp;F13134&amp;G13134&amp;H13134</f>
        <v>JANELA BASCULANTE DE ALUMINIO ANODIZADO AO NATURAL,COM 1 ORDEM E BASCULA INFERIOR FIXA,EM PERFIS SERIE 28.FORNECIMENTO E COLOCACAO</v>
      </c>
      <c r="C13134" s="749" t="s">
        <v>33552</v>
      </c>
      <c r="D13134" s="749" t="s">
        <v>33553</v>
      </c>
      <c r="E13134" s="749" t="s">
        <v>24869</v>
      </c>
      <c r="I13134" s="749" t="s">
        <v>52</v>
      </c>
      <c r="J13134" s="749" t="n">
        <v>305.94</v>
      </c>
    </row>
    <row collapsed="false" customFormat="false" customHeight="true" hidden="true" ht="12.75" outlineLevel="0" r="13135">
      <c r="A13135" s="749" t="s">
        <v>33554</v>
      </c>
      <c r="B13135" s="749" t="str">
        <f aca="false">C13135&amp;D13135&amp;E13135&amp;F13135&amp;G13135&amp;H13135</f>
        <v>JANELA BASCULANTE DE ALUMINIO ANODIZADO AO NATURAL,COM 1 ORDEM E BASCULA INFERIOR FIXA,EM PERFIS SERIE 28.FORNECIMENTO E COLOCACAO</v>
      </c>
      <c r="C13135" s="749" t="s">
        <v>33552</v>
      </c>
      <c r="D13135" s="749" t="s">
        <v>33553</v>
      </c>
      <c r="E13135" s="749" t="s">
        <v>24869</v>
      </c>
      <c r="I13135" s="749" t="s">
        <v>52</v>
      </c>
      <c r="J13135" s="749" t="n">
        <v>291.14</v>
      </c>
    </row>
    <row collapsed="false" customFormat="false" customHeight="true" hidden="true" ht="12.75" outlineLevel="0" r="13136">
      <c r="A13136" s="749" t="s">
        <v>33555</v>
      </c>
      <c r="B13136" s="749" t="str">
        <f aca="false">C13136&amp;D13136&amp;E13136&amp;F13136&amp;G13136&amp;H13136</f>
        <v>JANELA BASCULANTE DE ALUMINIO ANODIZADO EM BRONZE OU PRETO,COM 1 ORDEM E BASCULA INFERIOR FIXA, EM PERFIS SERIE 28. FORNECIMENTO E COLOCACAO</v>
      </c>
      <c r="C13136" s="749" t="s">
        <v>33556</v>
      </c>
      <c r="D13136" s="749" t="s">
        <v>33557</v>
      </c>
      <c r="E13136" s="749" t="s">
        <v>14384</v>
      </c>
      <c r="I13136" s="749" t="s">
        <v>52</v>
      </c>
      <c r="J13136" s="749" t="n">
        <v>351.84</v>
      </c>
    </row>
    <row collapsed="false" customFormat="false" customHeight="true" hidden="true" ht="12.75" outlineLevel="0" r="13137">
      <c r="A13137" s="749" t="s">
        <v>33558</v>
      </c>
      <c r="B13137" s="749" t="str">
        <f aca="false">C13137&amp;D13137&amp;E13137&amp;F13137&amp;G13137&amp;H13137</f>
        <v>JANELA BASCULANTE DE ALUMINIO ANODIZADO EM BRONZE OU PRETO,COM 1 ORDEM E BASCULA INFERIOR FIXA, EM PERFIS SERIE 28. FORNECIMENTO E COLOCACAO</v>
      </c>
      <c r="C13137" s="749" t="s">
        <v>33556</v>
      </c>
      <c r="D13137" s="749" t="s">
        <v>33557</v>
      </c>
      <c r="E13137" s="749" t="s">
        <v>14384</v>
      </c>
      <c r="I13137" s="749" t="s">
        <v>52</v>
      </c>
      <c r="J13137" s="749" t="n">
        <v>334.81</v>
      </c>
    </row>
    <row collapsed="false" customFormat="false" customHeight="true" hidden="true" ht="12.75" outlineLevel="0" r="13138">
      <c r="A13138" s="749" t="s">
        <v>33559</v>
      </c>
      <c r="B13138" s="749" t="str">
        <f aca="false">C13138&amp;D13138&amp;E13138&amp;F13138&amp;G13138&amp;H13138</f>
        <v>JANELA BASCULANTE DE ALUMINIO ANODIZADO AO NATURAL,COM 2 ORDENS SENDO A INFERIOR FIXA,EM PERFIS SERIE 28.FORNECIMENTO ECOLOCACAO</v>
      </c>
      <c r="C13138" s="749" t="s">
        <v>33560</v>
      </c>
      <c r="D13138" s="749" t="s">
        <v>33561</v>
      </c>
      <c r="E13138" s="749" t="s">
        <v>14924</v>
      </c>
      <c r="I13138" s="749" t="s">
        <v>52</v>
      </c>
      <c r="J13138" s="749" t="n">
        <v>352.22</v>
      </c>
    </row>
    <row collapsed="false" customFormat="false" customHeight="true" hidden="true" ht="12.75" outlineLevel="0" r="13139">
      <c r="A13139" s="749" t="s">
        <v>33562</v>
      </c>
      <c r="B13139" s="749" t="str">
        <f aca="false">C13139&amp;D13139&amp;E13139&amp;F13139&amp;G13139&amp;H13139</f>
        <v>JANELA BASCULANTE DE ALUMINIO ANODIZADO AO NATURAL,COM 2 ORDENS SENDO A INFERIOR FIXA,EM PERFIS SERIE 28.FORNECIMENTO ECOLOCACAO</v>
      </c>
      <c r="C13139" s="749" t="s">
        <v>33560</v>
      </c>
      <c r="D13139" s="749" t="s">
        <v>33561</v>
      </c>
      <c r="E13139" s="749" t="s">
        <v>14924</v>
      </c>
      <c r="I13139" s="749" t="s">
        <v>52</v>
      </c>
      <c r="J13139" s="749" t="n">
        <v>337.41</v>
      </c>
    </row>
    <row collapsed="false" customFormat="false" customHeight="true" hidden="true" ht="12.75" outlineLevel="0" r="13140">
      <c r="A13140" s="749" t="s">
        <v>33563</v>
      </c>
      <c r="B13140" s="749" t="str">
        <f aca="false">C13140&amp;D13140&amp;E13140&amp;F13140&amp;G13140&amp;H13140</f>
        <v>JANELA BASCULANTE DE ALUMINIO ANODIZADO EM BRONZE OU PRETO,COM 2 ORDENS SENDO A INFERIOR FIXA,EM PERFIS SERIE 28.FORNECIMENTO E COLOCACAO</v>
      </c>
      <c r="C13140" s="749" t="s">
        <v>33564</v>
      </c>
      <c r="D13140" s="749" t="s">
        <v>33565</v>
      </c>
      <c r="E13140" s="749" t="s">
        <v>11457</v>
      </c>
      <c r="I13140" s="749" t="s">
        <v>52</v>
      </c>
      <c r="J13140" s="749" t="n">
        <v>405.05</v>
      </c>
    </row>
    <row collapsed="false" customFormat="false" customHeight="true" hidden="true" ht="12.75" outlineLevel="0" r="13141">
      <c r="A13141" s="749" t="s">
        <v>33566</v>
      </c>
      <c r="B13141" s="749" t="str">
        <f aca="false">C13141&amp;D13141&amp;E13141&amp;F13141&amp;G13141&amp;H13141</f>
        <v>JANELA BASCULANTE DE ALUMINIO ANODIZADO EM BRONZE OU PRETO,COM 2 ORDENS SENDO A INFERIOR FIXA,EM PERFIS SERIE 28.FORNECIMENTO E COLOCACAO</v>
      </c>
      <c r="C13141" s="749" t="s">
        <v>33564</v>
      </c>
      <c r="D13141" s="749" t="s">
        <v>33565</v>
      </c>
      <c r="E13141" s="749" t="s">
        <v>11457</v>
      </c>
      <c r="I13141" s="749" t="s">
        <v>52</v>
      </c>
      <c r="J13141" s="749" t="n">
        <v>388.03</v>
      </c>
    </row>
    <row collapsed="false" customFormat="false" customHeight="true" hidden="true" ht="12.75" outlineLevel="0" r="13142">
      <c r="A13142" s="749" t="s">
        <v>33567</v>
      </c>
      <c r="B13142" s="749" t="str">
        <f aca="false">C13142&amp;D13142&amp;E13142&amp;F13142&amp;G13142&amp;H13142</f>
        <v>JANELA DE CORRER DE ALUMINIO ANODIZADO AO NATURAL FOSCO,EM PERFIS SERIE 28,COM 8 FOLHAS DE 120CM DE ALTURA, BANDEIRA DE40CM,PARTE FIXA 20CM,CONFORME PROJETO Nº6006/EMOP.FORNECIMENTO E COLOCACAO</v>
      </c>
      <c r="C13142" s="749" t="s">
        <v>33568</v>
      </c>
      <c r="D13142" s="749" t="s">
        <v>33569</v>
      </c>
      <c r="E13142" s="749" t="s">
        <v>33570</v>
      </c>
      <c r="F13142" s="749" t="s">
        <v>14472</v>
      </c>
      <c r="I13142" s="749" t="s">
        <v>52</v>
      </c>
      <c r="J13142" s="749" t="n">
        <v>476.37</v>
      </c>
    </row>
    <row collapsed="false" customFormat="false" customHeight="true" hidden="true" ht="12.75" outlineLevel="0" r="13143">
      <c r="A13143" s="749" t="s">
        <v>33571</v>
      </c>
      <c r="B13143" s="749" t="str">
        <f aca="false">C13143&amp;D13143&amp;E13143&amp;F13143&amp;G13143&amp;H13143</f>
        <v>JANELA DE CORRER DE ALUMINIO ANODIZADO AO NATURAL FOSCO,EM PERFIS SERIE 28,COM 8 FOLHAS DE 120CM DE ALTURA, BANDEIRA DE40CM,PARTE FIXA 20CM,CONFORME PROJETO Nº6006/EMOP.FORNECIMENTO E COLOCACAO</v>
      </c>
      <c r="C13143" s="749" t="s">
        <v>33568</v>
      </c>
      <c r="D13143" s="749" t="s">
        <v>33569</v>
      </c>
      <c r="E13143" s="749" t="s">
        <v>33570</v>
      </c>
      <c r="F13143" s="749" t="s">
        <v>14472</v>
      </c>
      <c r="I13143" s="749" t="s">
        <v>52</v>
      </c>
      <c r="J13143" s="749" t="n">
        <v>456.64</v>
      </c>
    </row>
    <row collapsed="false" customFormat="false" customHeight="true" hidden="true" ht="12.75" outlineLevel="0" r="13144">
      <c r="A13144" s="749" t="s">
        <v>33572</v>
      </c>
      <c r="B13144" s="749" t="str">
        <f aca="false">C13144&amp;D13144&amp;E13144&amp;F13144&amp;G13144&amp;H13144</f>
        <v>JANELA DE CORRER EM ALUMINIO ANODIZADO EM BRONZE OU PRETO,EM PERFIS SERIE 28, COM 8 FOLHAS DE 120CM ALTURA, BANDEIRA DE40CM,PARTE FIXA 20CM,CONFORME PROJETO N°6006/EMOP.FORNECIMENTO E COLOCACAO</v>
      </c>
      <c r="C13144" s="749" t="s">
        <v>33573</v>
      </c>
      <c r="D13144" s="749" t="s">
        <v>33574</v>
      </c>
      <c r="E13144" s="749" t="s">
        <v>33575</v>
      </c>
      <c r="F13144" s="749" t="s">
        <v>14472</v>
      </c>
      <c r="I13144" s="749" t="s">
        <v>52</v>
      </c>
      <c r="J13144" s="749" t="n">
        <v>547.83</v>
      </c>
    </row>
    <row collapsed="false" customFormat="false" customHeight="true" hidden="true" ht="12.75" outlineLevel="0" r="13145">
      <c r="A13145" s="749" t="s">
        <v>33576</v>
      </c>
      <c r="B13145" s="749" t="str">
        <f aca="false">C13145&amp;D13145&amp;E13145&amp;F13145&amp;G13145&amp;H13145</f>
        <v>JANELA DE CORRER EM ALUMINIO ANODIZADO EM BRONZE OU PRETO,EM PERFIS SERIE 28, COM 8 FOLHAS DE 120CM ALTURA, BANDEIRA DE40CM,PARTE FIXA 20CM,CONFORME PROJETO N°6006/EMOP.FORNECIMENTO E COLOCACAO</v>
      </c>
      <c r="C13145" s="749" t="s">
        <v>33573</v>
      </c>
      <c r="D13145" s="749" t="s">
        <v>33574</v>
      </c>
      <c r="E13145" s="749" t="s">
        <v>33575</v>
      </c>
      <c r="F13145" s="749" t="s">
        <v>14472</v>
      </c>
      <c r="I13145" s="749" t="s">
        <v>52</v>
      </c>
      <c r="J13145" s="749" t="n">
        <v>525.14</v>
      </c>
    </row>
    <row collapsed="false" customFormat="false" customHeight="true" hidden="true" ht="12.75" outlineLevel="0" r="13146">
      <c r="A13146" s="749" t="s">
        <v>33577</v>
      </c>
      <c r="B13146" s="749" t="str">
        <f aca="false">C13146&amp;D13146&amp;E13146&amp;F13146&amp;G13146&amp;H13146</f>
        <v>JANELA DE ALUMINIO ANODIZADO AO NATURAL FOSCO,TIPO MAXIM-AR,EM PERFIS SERIE 28,COM 90CM DE ALTURA,EM 4 MODULOS,COM PARTE INFERIOR FIXA,CONFORME PROJETO Nº6007/EMOP.FORNECIMENTO E COLOCACAO</v>
      </c>
      <c r="C13146" s="749" t="s">
        <v>33578</v>
      </c>
      <c r="D13146" s="749" t="s">
        <v>33579</v>
      </c>
      <c r="E13146" s="749" t="s">
        <v>33580</v>
      </c>
      <c r="F13146" s="749" t="s">
        <v>20218</v>
      </c>
      <c r="I13146" s="749" t="s">
        <v>52</v>
      </c>
      <c r="J13146" s="749" t="n">
        <v>406.54</v>
      </c>
    </row>
    <row collapsed="false" customFormat="false" customHeight="true" hidden="true" ht="12.75" outlineLevel="0" r="13147">
      <c r="A13147" s="749" t="s">
        <v>33581</v>
      </c>
      <c r="B13147" s="749" t="str">
        <f aca="false">C13147&amp;D13147&amp;E13147&amp;F13147&amp;G13147&amp;H13147</f>
        <v>JANELA DE ALUMINIO ANODIZADO AO NATURAL FOSCO,TIPO MAXIM-AR,EM PERFIS SERIE 28,COM 90CM DE ALTURA,EM 4 MODULOS,COM PARTE INFERIOR FIXA,CONFORME PROJETO Nº6007/EMOP.FORNECIMENTO E COLOCACAO</v>
      </c>
      <c r="C13147" s="749" t="s">
        <v>33578</v>
      </c>
      <c r="D13147" s="749" t="s">
        <v>33579</v>
      </c>
      <c r="E13147" s="749" t="s">
        <v>33580</v>
      </c>
      <c r="F13147" s="749" t="s">
        <v>20218</v>
      </c>
      <c r="I13147" s="749" t="s">
        <v>52</v>
      </c>
      <c r="J13147" s="749" t="n">
        <v>386.81</v>
      </c>
    </row>
    <row collapsed="false" customFormat="false" customHeight="true" hidden="true" ht="12.75" outlineLevel="0" r="13148">
      <c r="A13148" s="749" t="s">
        <v>33582</v>
      </c>
      <c r="B13148" s="749" t="str">
        <f aca="false">C13148&amp;D13148&amp;E13148&amp;F13148&amp;G13148&amp;H13148</f>
        <v>JANELA DE ALUMINIO ANODIZADO EM BRONZE OU PRETO,TIPO MAXIM-AR,EM PERFIS SERIE 28,COM 90CM DE ALTURA,EM 4 MODULOS,COM PARTE INFERIOR FIXA,CONFORME PROJETO N°6007/EMOP.FORNECIMENTO E COLOCACAO</v>
      </c>
      <c r="C13148" s="749" t="s">
        <v>33583</v>
      </c>
      <c r="D13148" s="749" t="s">
        <v>33584</v>
      </c>
      <c r="E13148" s="749" t="s">
        <v>33585</v>
      </c>
      <c r="F13148" s="749" t="s">
        <v>24869</v>
      </c>
      <c r="I13148" s="749" t="s">
        <v>52</v>
      </c>
      <c r="J13148" s="749" t="n">
        <v>467.52</v>
      </c>
    </row>
    <row collapsed="false" customFormat="false" customHeight="true" hidden="true" ht="12.75" outlineLevel="0" r="13149">
      <c r="A13149" s="749" t="s">
        <v>33586</v>
      </c>
      <c r="B13149" s="749" t="str">
        <f aca="false">C13149&amp;D13149&amp;E13149&amp;F13149&amp;G13149&amp;H13149</f>
        <v>JANELA DE ALUMINIO ANODIZADO EM BRONZE OU PRETO,TIPO MAXIM-AR,EM PERFIS SERIE 28,COM 90CM DE ALTURA,EM 4 MODULOS,COM PARTE INFERIOR FIXA,CONFORME PROJETO N°6007/EMOP.FORNECIMENTO E COLOCACAO</v>
      </c>
      <c r="C13149" s="749" t="s">
        <v>33583</v>
      </c>
      <c r="D13149" s="749" t="s">
        <v>33584</v>
      </c>
      <c r="E13149" s="749" t="s">
        <v>33585</v>
      </c>
      <c r="F13149" s="749" t="s">
        <v>24869</v>
      </c>
      <c r="I13149" s="749" t="s">
        <v>52</v>
      </c>
      <c r="J13149" s="749" t="n">
        <v>444.83</v>
      </c>
    </row>
    <row collapsed="false" customFormat="false" customHeight="true" hidden="true" ht="12.75" outlineLevel="0" r="13150">
      <c r="A13150" s="749" t="s">
        <v>33587</v>
      </c>
      <c r="B13150" s="749" t="str">
        <f aca="false">C13150&amp;D13150&amp;E13150&amp;F13150&amp;G13150&amp;H13150</f>
        <v>JANELA DE ALUMINIO ANODIZADO AO NATURAL FOSCO,TIPO MAXIM-AR,EM PERFIS SERIE 28,COM 50 CM DE ALTURA,EM 4 MODULOS,CONFORME PROJETO Nº6008/EMOP.FORNECIMENTO E COLOCACAO</v>
      </c>
      <c r="C13150" s="749" t="s">
        <v>33578</v>
      </c>
      <c r="D13150" s="749" t="s">
        <v>33588</v>
      </c>
      <c r="E13150" s="749" t="s">
        <v>33589</v>
      </c>
      <c r="I13150" s="749" t="s">
        <v>52</v>
      </c>
      <c r="J13150" s="749" t="n">
        <v>564.45</v>
      </c>
    </row>
    <row collapsed="false" customFormat="false" customHeight="true" hidden="true" ht="12.75" outlineLevel="0" r="13151">
      <c r="A13151" s="749" t="s">
        <v>33590</v>
      </c>
      <c r="B13151" s="749" t="str">
        <f aca="false">C13151&amp;D13151&amp;E13151&amp;F13151&amp;G13151&amp;H13151</f>
        <v>JANELA DE ALUMINIO ANODIZADO AO NATURAL FOSCO,TIPO MAXIM-AR,EM PERFIS SERIE 28,COM 50 CM DE ALTURA,EM 4 MODULOS,CONFORME PROJETO Nº6008/EMOP.FORNECIMENTO E COLOCACAO</v>
      </c>
      <c r="C13151" s="749" t="s">
        <v>33578</v>
      </c>
      <c r="D13151" s="749" t="s">
        <v>33588</v>
      </c>
      <c r="E13151" s="749" t="s">
        <v>33589</v>
      </c>
      <c r="I13151" s="749" t="s">
        <v>52</v>
      </c>
      <c r="J13151" s="749" t="n">
        <v>544.71</v>
      </c>
    </row>
    <row collapsed="false" customFormat="false" customHeight="true" hidden="true" ht="12.75" outlineLevel="0" r="13152">
      <c r="A13152" s="749" t="s">
        <v>33591</v>
      </c>
      <c r="B13152" s="749" t="str">
        <f aca="false">C13152&amp;D13152&amp;E13152&amp;F13152&amp;G13152&amp;H13152</f>
        <v>JANELA DE ALUMINIO ANODIZADO EM BRONZE OU PRETO,TIPO MAXIM-AR,PERFIS SERIE 28,COM 50CM DE ALTURA,EM 4 MODULOS, CONFORMEPROJETO N°6008/EMOP.FORNECIMENTO E COLOCACAO</v>
      </c>
      <c r="C13152" s="749" t="s">
        <v>33583</v>
      </c>
      <c r="D13152" s="749" t="s">
        <v>33592</v>
      </c>
      <c r="E13152" s="749" t="s">
        <v>33593</v>
      </c>
      <c r="I13152" s="749" t="s">
        <v>52</v>
      </c>
      <c r="J13152" s="749" t="n">
        <v>649.11</v>
      </c>
    </row>
    <row collapsed="false" customFormat="false" customHeight="true" hidden="true" ht="12.75" outlineLevel="0" r="13153">
      <c r="A13153" s="749" t="s">
        <v>33594</v>
      </c>
      <c r="B13153" s="749" t="str">
        <f aca="false">C13153&amp;D13153&amp;E13153&amp;F13153&amp;G13153&amp;H13153</f>
        <v>JANELA DE ALUMINIO ANODIZADO EM BRONZE OU PRETO,TIPO MAXIM-AR,PERFIS SERIE 28,COM 50CM DE ALTURA,EM 4 MODULOS, CONFORMEPROJETO N°6008/EMOP.FORNECIMENTO E COLOCACAO</v>
      </c>
      <c r="C13153" s="749" t="s">
        <v>33583</v>
      </c>
      <c r="D13153" s="749" t="s">
        <v>33592</v>
      </c>
      <c r="E13153" s="749" t="s">
        <v>33593</v>
      </c>
      <c r="I13153" s="749" t="s">
        <v>52</v>
      </c>
      <c r="J13153" s="749" t="n">
        <v>626.42</v>
      </c>
    </row>
    <row collapsed="false" customFormat="false" customHeight="true" hidden="true" ht="12.75" outlineLevel="0" r="13154">
      <c r="A13154" s="749" t="s">
        <v>33595</v>
      </c>
      <c r="B13154" s="749" t="str">
        <f aca="false">C13154&amp;D13154&amp;E13154&amp;F13154&amp;G13154&amp;H13154</f>
        <v>JANELA DE ALUMINIO ANODIZADO AO NATURAL,TIPO MAXIM-AR,COM 1PAINEL DESLIZANTE PROJETANTE,PROVIDA DE HASTE DE COMANDO,EMPERFIS SERIE 28.FORNECIMENTO E COLOCACAO</v>
      </c>
      <c r="C13154" s="749" t="s">
        <v>33596</v>
      </c>
      <c r="D13154" s="749" t="s">
        <v>33597</v>
      </c>
      <c r="E13154" s="749" t="s">
        <v>33541</v>
      </c>
      <c r="I13154" s="749" t="s">
        <v>52</v>
      </c>
      <c r="J13154" s="749" t="n">
        <v>613.25</v>
      </c>
    </row>
    <row collapsed="false" customFormat="false" customHeight="true" hidden="true" ht="12.75" outlineLevel="0" r="13155">
      <c r="A13155" s="749" t="s">
        <v>33598</v>
      </c>
      <c r="B13155" s="749" t="str">
        <f aca="false">C13155&amp;D13155&amp;E13155&amp;F13155&amp;G13155&amp;H13155</f>
        <v>JANELA DE ALUMINIO ANODIZADO AO NATURAL,TIPO MAXIM-AR,COM 1PAINEL DESLIZANTE PROJETANTE,PROVIDA DE HASTE DE COMANDO,EMPERFIS SERIE 28.FORNECIMENTO E COLOCACAO</v>
      </c>
      <c r="C13155" s="749" t="s">
        <v>33596</v>
      </c>
      <c r="D13155" s="749" t="s">
        <v>33597</v>
      </c>
      <c r="E13155" s="749" t="s">
        <v>33541</v>
      </c>
      <c r="I13155" s="749" t="s">
        <v>52</v>
      </c>
      <c r="J13155" s="749" t="n">
        <v>593.52</v>
      </c>
    </row>
    <row collapsed="false" customFormat="false" customHeight="true" hidden="true" ht="12.75" outlineLevel="0" r="13156">
      <c r="A13156" s="749" t="s">
        <v>33599</v>
      </c>
      <c r="B13156" s="749" t="str">
        <f aca="false">C13156&amp;D13156&amp;E13156&amp;F13156&amp;G13156&amp;H13156</f>
        <v>JANELA DE ALUMINIO ANODIZADO EM BRONZE OU PRETO, TIPO MAXIM-AR, COM 1 PAINEL DESLIZANTE PROJETANTE, PROVIDA DE HASTE DECOMANDO,EM PERFIS SERIE 28.FORNECIMENTO E COLOCACAO</v>
      </c>
      <c r="C13156" s="749" t="s">
        <v>33600</v>
      </c>
      <c r="D13156" s="749" t="s">
        <v>33601</v>
      </c>
      <c r="E13156" s="749" t="s">
        <v>33602</v>
      </c>
      <c r="I13156" s="749" t="s">
        <v>52</v>
      </c>
      <c r="J13156" s="749" t="n">
        <v>704.95</v>
      </c>
    </row>
    <row collapsed="false" customFormat="false" customHeight="true" hidden="true" ht="12.75" outlineLevel="0" r="13157">
      <c r="A13157" s="749" t="s">
        <v>33603</v>
      </c>
      <c r="B13157" s="749" t="str">
        <f aca="false">C13157&amp;D13157&amp;E13157&amp;F13157&amp;G13157&amp;H13157</f>
        <v>JANELA DE ALUMINIO ANODIZADO EM BRONZE OU PRETO, TIPO MAXIM-AR, COM 1 PAINEL DESLIZANTE PROJETANTE, PROVIDA DE HASTE DECOMANDO,EM PERFIS SERIE 28.FORNECIMENTO E COLOCACAO</v>
      </c>
      <c r="C13157" s="749" t="s">
        <v>33600</v>
      </c>
      <c r="D13157" s="749" t="s">
        <v>33601</v>
      </c>
      <c r="E13157" s="749" t="s">
        <v>33602</v>
      </c>
      <c r="I13157" s="749" t="s">
        <v>52</v>
      </c>
      <c r="J13157" s="749" t="n">
        <v>682.26</v>
      </c>
    </row>
    <row collapsed="false" customFormat="false" customHeight="true" hidden="true" ht="12.75" outlineLevel="0" r="13158">
      <c r="A13158" s="749" t="s">
        <v>33604</v>
      </c>
      <c r="B13158" s="749" t="str">
        <f aca="false">C13158&amp;D13158&amp;E13158&amp;F13158&amp;G13158&amp;H13158</f>
        <v>JANELA DE ALUMINIO ANODIZADO FOSCO,TIPO MAXIM-AR,EM PERFIS SERIE 25,DE 80X50CM,CONFORME PROJETO Nº6009/EMOP.FORNECIMENTO E COLOCACAO</v>
      </c>
      <c r="C13158" s="749" t="s">
        <v>33605</v>
      </c>
      <c r="D13158" s="749" t="s">
        <v>33606</v>
      </c>
      <c r="E13158" s="749" t="s">
        <v>13617</v>
      </c>
      <c r="I13158" s="749" t="s">
        <v>52</v>
      </c>
      <c r="J13158" s="749" t="n">
        <v>564.45</v>
      </c>
    </row>
    <row collapsed="false" customFormat="false" customHeight="true" hidden="true" ht="12.75" outlineLevel="0" r="13159">
      <c r="A13159" s="749" t="s">
        <v>33607</v>
      </c>
      <c r="B13159" s="749" t="str">
        <f aca="false">C13159&amp;D13159&amp;E13159&amp;F13159&amp;G13159&amp;H13159</f>
        <v>JANELA DE ALUMINIO ANODIZADO FOSCO,TIPO MAXIM-AR,EM PERFIS SERIE 25,DE 80X50CM,CONFORME PROJETO Nº6009/EMOP.FORNECIMENTO E COLOCACAO</v>
      </c>
      <c r="C13159" s="749" t="s">
        <v>33605</v>
      </c>
      <c r="D13159" s="749" t="s">
        <v>33606</v>
      </c>
      <c r="E13159" s="749" t="s">
        <v>13617</v>
      </c>
      <c r="I13159" s="749" t="s">
        <v>52</v>
      </c>
      <c r="J13159" s="749" t="n">
        <v>544.71</v>
      </c>
    </row>
    <row collapsed="false" customFormat="false" customHeight="true" hidden="true" ht="12.75" outlineLevel="0" r="13160">
      <c r="A13160" s="749" t="s">
        <v>33608</v>
      </c>
      <c r="B13160" s="749" t="str">
        <f aca="false">C13160&amp;D13160&amp;E13160&amp;F13160&amp;G13160&amp;H13160</f>
        <v>JANELA DE ALUMINIO ANODIZADO EM BRONZE OU PRETO,TIPO MAXIM-AR,EM PERFIS SERIE 25,DE 80X50CM,CONFORME PROJETO N°6009/EMOP.FORNECIMENTO E COLOCACAO</v>
      </c>
      <c r="C13160" s="749" t="s">
        <v>33583</v>
      </c>
      <c r="D13160" s="749" t="s">
        <v>33609</v>
      </c>
      <c r="E13160" s="749" t="s">
        <v>14939</v>
      </c>
      <c r="I13160" s="749" t="s">
        <v>52</v>
      </c>
      <c r="J13160" s="749" t="n">
        <v>649.11</v>
      </c>
    </row>
    <row collapsed="false" customFormat="false" customHeight="true" hidden="true" ht="12.75" outlineLevel="0" r="13161">
      <c r="A13161" s="749" t="s">
        <v>33610</v>
      </c>
      <c r="B13161" s="749" t="str">
        <f aca="false">C13161&amp;D13161&amp;E13161&amp;F13161&amp;G13161&amp;H13161</f>
        <v>JANELA DE ALUMINIO ANODIZADO EM BRONZE OU PRETO,TIPO MAXIM-AR,EM PERFIS SERIE 25,DE 80X50CM,CONFORME PROJETO N°6009/EMOP.FORNECIMENTO E COLOCACAO</v>
      </c>
      <c r="C13161" s="749" t="s">
        <v>33583</v>
      </c>
      <c r="D13161" s="749" t="s">
        <v>33609</v>
      </c>
      <c r="E13161" s="749" t="s">
        <v>14939</v>
      </c>
      <c r="I13161" s="749" t="s">
        <v>52</v>
      </c>
      <c r="J13161" s="749" t="n">
        <v>626.42</v>
      </c>
    </row>
    <row collapsed="false" customFormat="false" customHeight="true" hidden="true" ht="12.75" outlineLevel="0" r="13162">
      <c r="A13162" s="749" t="s">
        <v>33611</v>
      </c>
      <c r="B13162" s="749" t="str">
        <f aca="false">C13162&amp;D13162&amp;E13162&amp;F13162&amp;G13162&amp;H13162</f>
        <v>JANELA DE ALUMINIO ANODIZADO FOSCO,TIPO GUILHOTINA,PARA VIDRO(EXCLUSIVE ESTE), INCLUSIVE BORBOLETAS,EM PERFIS SERIE 25.FORNECIMENTO E COLOCACAO</v>
      </c>
      <c r="C13162" s="749" t="s">
        <v>33612</v>
      </c>
      <c r="D13162" s="749" t="s">
        <v>33613</v>
      </c>
      <c r="E13162" s="749" t="s">
        <v>14956</v>
      </c>
      <c r="I13162" s="749" t="s">
        <v>52</v>
      </c>
      <c r="J13162" s="749" t="n">
        <v>350.11</v>
      </c>
    </row>
    <row collapsed="false" customFormat="false" customHeight="true" hidden="true" ht="12.75" outlineLevel="0" r="13163">
      <c r="A13163" s="749" t="s">
        <v>33614</v>
      </c>
      <c r="B13163" s="749" t="str">
        <f aca="false">C13163&amp;D13163&amp;E13163&amp;F13163&amp;G13163&amp;H13163</f>
        <v>JANELA DE ALUMINIO ANODIZADO FOSCO,TIPO GUILHOTINA,PARA VIDRO(EXCLUSIVE ESTE), INCLUSIVE BORBOLETAS,EM PERFIS SERIE 25.FORNECIMENTO E COLOCACAO</v>
      </c>
      <c r="C13163" s="749" t="s">
        <v>33612</v>
      </c>
      <c r="D13163" s="749" t="s">
        <v>33613</v>
      </c>
      <c r="E13163" s="749" t="s">
        <v>14956</v>
      </c>
      <c r="I13163" s="749" t="s">
        <v>52</v>
      </c>
      <c r="J13163" s="749" t="n">
        <v>330.38</v>
      </c>
    </row>
    <row collapsed="false" customFormat="false" customHeight="true" hidden="true" ht="12.75" outlineLevel="0" r="13164">
      <c r="A13164" s="749" t="s">
        <v>33615</v>
      </c>
      <c r="B13164" s="749" t="str">
        <f aca="false">C13164&amp;D13164&amp;E13164&amp;F13164&amp;G13164&amp;H13164</f>
        <v>JANELA DE ALUMINIO ANODIZADO EM BRONZE OU PRETO,TIPO GUILHOTINA,PARA VIDRO(EXCLUSIVE ESTE)INCLUSIVE BORBOLETAS,EM PERFIS SERIE 25.FORNECIMENTO E COLOCACAO</v>
      </c>
      <c r="C13164" s="749" t="s">
        <v>33616</v>
      </c>
      <c r="D13164" s="749" t="s">
        <v>33617</v>
      </c>
      <c r="E13164" s="749" t="s">
        <v>33618</v>
      </c>
      <c r="I13164" s="749" t="s">
        <v>52</v>
      </c>
      <c r="J13164" s="749" t="n">
        <v>402.63</v>
      </c>
    </row>
    <row collapsed="false" customFormat="false" customHeight="true" hidden="true" ht="12.75" outlineLevel="0" r="13165">
      <c r="A13165" s="749" t="s">
        <v>33619</v>
      </c>
      <c r="B13165" s="749" t="str">
        <f aca="false">C13165&amp;D13165&amp;E13165&amp;F13165&amp;G13165&amp;H13165</f>
        <v>JANELA DE ALUMINIO ANODIZADO EM BRONZE OU PRETO,TIPO GUILHOTINA,PARA VIDRO(EXCLUSIVE ESTE)INCLUSIVE BORBOLETAS,EM PERFIS SERIE 25.FORNECIMENTO E COLOCACAO</v>
      </c>
      <c r="C13165" s="749" t="s">
        <v>33616</v>
      </c>
      <c r="D13165" s="749" t="s">
        <v>33617</v>
      </c>
      <c r="E13165" s="749" t="s">
        <v>33618</v>
      </c>
      <c r="I13165" s="749" t="s">
        <v>52</v>
      </c>
      <c r="J13165" s="749" t="n">
        <v>379.93</v>
      </c>
    </row>
    <row collapsed="false" customFormat="false" customHeight="true" hidden="true" ht="12.75" outlineLevel="0" r="13166">
      <c r="A13166" s="749" t="s">
        <v>33620</v>
      </c>
      <c r="B13166" s="749" t="str">
        <f aca="false">C13166&amp;D13166&amp;E13166&amp;F13166&amp;G13166&amp;H13166</f>
        <v>JANELA DE ALUMINIO ANODIZADO FOSCO,TIPO GUILHOTINA EM VENEZIANA,INCLUSIVE BORBOLETAS,EM PERFIS SERIE 25.FORNECIMENTO ECOLOCACAO</v>
      </c>
      <c r="C13166" s="749" t="s">
        <v>33621</v>
      </c>
      <c r="D13166" s="749" t="s">
        <v>33622</v>
      </c>
      <c r="E13166" s="749" t="s">
        <v>14924</v>
      </c>
      <c r="I13166" s="749" t="s">
        <v>52</v>
      </c>
      <c r="J13166" s="749" t="n">
        <v>552.07</v>
      </c>
    </row>
    <row collapsed="false" customFormat="false" customHeight="true" hidden="true" ht="12.75" outlineLevel="0" r="13167">
      <c r="A13167" s="749" t="s">
        <v>33623</v>
      </c>
      <c r="B13167" s="749" t="str">
        <f aca="false">C13167&amp;D13167&amp;E13167&amp;F13167&amp;G13167&amp;H13167</f>
        <v>JANELA DE ALUMINIO ANODIZADO FOSCO,TIPO GUILHOTINA EM VENEZIANA,INCLUSIVE BORBOLETAS,EM PERFIS SERIE 25.FORNECIMENTO ECOLOCACAO</v>
      </c>
      <c r="C13167" s="749" t="s">
        <v>33621</v>
      </c>
      <c r="D13167" s="749" t="s">
        <v>33622</v>
      </c>
      <c r="E13167" s="749" t="s">
        <v>14924</v>
      </c>
      <c r="I13167" s="749" t="s">
        <v>52</v>
      </c>
      <c r="J13167" s="749" t="n">
        <v>532.34</v>
      </c>
    </row>
    <row collapsed="false" customFormat="false" customHeight="true" hidden="true" ht="12.75" outlineLevel="0" r="13168">
      <c r="A13168" s="749" t="s">
        <v>33624</v>
      </c>
      <c r="B13168" s="749" t="str">
        <f aca="false">C13168&amp;D13168&amp;E13168&amp;F13168&amp;G13168&amp;H13168</f>
        <v>JANELA DE ALUMINIO ANODIZADO EM BRONZE OU PRETO,TIPO GUILHOTINA EM VENEZIANA,INCLUSIVE BORBOLETAS EM PERFIS SERIE 25.FORNECIMENTO E COLOCACAO</v>
      </c>
      <c r="C13168" s="749" t="s">
        <v>33616</v>
      </c>
      <c r="D13168" s="749" t="s">
        <v>33625</v>
      </c>
      <c r="E13168" s="749" t="s">
        <v>14384</v>
      </c>
      <c r="I13168" s="749" t="s">
        <v>52</v>
      </c>
      <c r="J13168" s="749" t="n">
        <v>634.88</v>
      </c>
    </row>
    <row collapsed="false" customFormat="false" customHeight="true" hidden="true" ht="12.75" outlineLevel="0" r="13169">
      <c r="A13169" s="749" t="s">
        <v>33626</v>
      </c>
      <c r="B13169" s="749" t="str">
        <f aca="false">C13169&amp;D13169&amp;E13169&amp;F13169&amp;G13169&amp;H13169</f>
        <v>JANELA DE ALUMINIO ANODIZADO EM BRONZE OU PRETO,TIPO GUILHOTINA EM VENEZIANA,INCLUSIVE BORBOLETAS EM PERFIS SERIE 25.FORNECIMENTO E COLOCACAO</v>
      </c>
      <c r="C13169" s="749" t="s">
        <v>33616</v>
      </c>
      <c r="D13169" s="749" t="s">
        <v>33625</v>
      </c>
      <c r="E13169" s="749" t="s">
        <v>14384</v>
      </c>
      <c r="I13169" s="749" t="s">
        <v>52</v>
      </c>
      <c r="J13169" s="749" t="n">
        <v>612.19</v>
      </c>
    </row>
    <row collapsed="false" customFormat="false" customHeight="true" hidden="true" ht="12.75" outlineLevel="0" r="13170">
      <c r="A13170" s="749" t="s">
        <v>33627</v>
      </c>
      <c r="B13170" s="749" t="str">
        <f aca="false">C13170&amp;D13170&amp;E13170&amp;F13170&amp;G13170&amp;H13170</f>
        <v>JANELA FIXA EM ALUMINIO ANODIZADO,PERFIL EXTRUDADO,SERIE ESPECIAL,COM ESPESSURA MINIMA DE CAMADA ANODICA DE 20 MICRA,NACOR PRETA,TIPO VENEZIANA,COM FERRAGENS E GAXETAS DE PRIMEIRA QUALIDADE.FORNECIMENTO E COLOCACAO</v>
      </c>
      <c r="C13170" s="749" t="s">
        <v>33628</v>
      </c>
      <c r="D13170" s="749" t="s">
        <v>33629</v>
      </c>
      <c r="E13170" s="749" t="s">
        <v>33630</v>
      </c>
      <c r="F13170" s="749" t="s">
        <v>33631</v>
      </c>
      <c r="I13170" s="749" t="s">
        <v>52</v>
      </c>
      <c r="J13170" s="749" t="n">
        <v>503.67</v>
      </c>
    </row>
    <row collapsed="false" customFormat="false" customHeight="true" hidden="true" ht="12.75" outlineLevel="0" r="13171">
      <c r="A13171" s="749" t="s">
        <v>33632</v>
      </c>
      <c r="B13171" s="749" t="str">
        <f aca="false">C13171&amp;D13171&amp;E13171&amp;F13171&amp;G13171&amp;H13171</f>
        <v>JANELA FIXA EM ALUMINIO ANODIZADO,PERFIL EXTRUDADO,SERIE ESPECIAL,COM ESPESSURA MINIMA DE CAMADA ANODICA DE 20 MICRA,NACOR PRETA,TIPO VENEZIANA,COM FERRAGENS E GAXETAS DE PRIMEIRA QUALIDADE.FORNECIMENTO E COLOCACAO</v>
      </c>
      <c r="C13171" s="749" t="s">
        <v>33628</v>
      </c>
      <c r="D13171" s="749" t="s">
        <v>33629</v>
      </c>
      <c r="E13171" s="749" t="s">
        <v>33630</v>
      </c>
      <c r="F13171" s="749" t="s">
        <v>33631</v>
      </c>
      <c r="I13171" s="749" t="s">
        <v>52</v>
      </c>
      <c r="J13171" s="749" t="n">
        <v>483.94</v>
      </c>
    </row>
    <row collapsed="false" customFormat="false" customHeight="true" hidden="true" ht="12.75" outlineLevel="0" r="13172">
      <c r="A13172" s="749" t="s">
        <v>33633</v>
      </c>
      <c r="B13172" s="749" t="str">
        <f aca="false">C13172&amp;D13172&amp;E13172&amp;F13172&amp;G13172&amp;H13172</f>
        <v>JANELA FIXA EM ALUMINIO ANODIZADO,PERFIL EXTRUDADO,SERIE ESPECIAL,COM ESPESSURA MINIMA DE CAMADA ANODICA DE 20 MICRA,NACOR PRETA,TIPO MAXIM-AR,COM FERRAGENS E GAXETAS DE PRIMEIRAQUALIDADE,EXCLUSIVE VIDRO.FORNECIMENTO E COLOCACAO</v>
      </c>
      <c r="C13172" s="749" t="s">
        <v>33628</v>
      </c>
      <c r="D13172" s="749" t="s">
        <v>33629</v>
      </c>
      <c r="E13172" s="749" t="s">
        <v>33634</v>
      </c>
      <c r="F13172" s="749" t="s">
        <v>33635</v>
      </c>
      <c r="I13172" s="749" t="s">
        <v>52</v>
      </c>
      <c r="J13172" s="749" t="n">
        <v>626.8</v>
      </c>
    </row>
    <row collapsed="false" customFormat="false" customHeight="true" hidden="true" ht="12.75" outlineLevel="0" r="13173">
      <c r="A13173" s="749" t="s">
        <v>33636</v>
      </c>
      <c r="B13173" s="749" t="str">
        <f aca="false">C13173&amp;D13173&amp;E13173&amp;F13173&amp;G13173&amp;H13173</f>
        <v>JANELA FIXA EM ALUMINIO ANODIZADO,PERFIL EXTRUDADO,SERIE ESPECIAL,COM ESPESSURA MINIMA DE CAMADA ANODICA DE 20 MICRA,NACOR PRETA,TIPO MAXIM-AR,COM FERRAGENS E GAXETAS DE PRIMEIRAQUALIDADE,EXCLUSIVE VIDRO.FORNECIMENTO E COLOCACAO</v>
      </c>
      <c r="C13173" s="749" t="s">
        <v>33628</v>
      </c>
      <c r="D13173" s="749" t="s">
        <v>33629</v>
      </c>
      <c r="E13173" s="749" t="s">
        <v>33634</v>
      </c>
      <c r="F13173" s="749" t="s">
        <v>33635</v>
      </c>
      <c r="I13173" s="749" t="s">
        <v>52</v>
      </c>
      <c r="J13173" s="749" t="n">
        <v>604.1</v>
      </c>
    </row>
    <row collapsed="false" customFormat="false" customHeight="true" hidden="true" ht="12.75" outlineLevel="0" r="13174">
      <c r="A13174" s="749" t="s">
        <v>33637</v>
      </c>
      <c r="B13174" s="749" t="str">
        <f aca="false">C13174&amp;D13174&amp;E13174&amp;F13174&amp;G13174&amp;H13174</f>
        <v>CAIXILHO FIXO DE ALUMINIO ANODIZADO AO NATURAL,SERIE 28, EMVENEZIANA.FORNECIMENTO E COLOCACAO</v>
      </c>
      <c r="C13174" s="749" t="s">
        <v>33638</v>
      </c>
      <c r="D13174" s="749" t="s">
        <v>33639</v>
      </c>
      <c r="I13174" s="749" t="s">
        <v>52</v>
      </c>
      <c r="J13174" s="749" t="n">
        <v>385.75</v>
      </c>
    </row>
    <row collapsed="false" customFormat="false" customHeight="true" hidden="true" ht="12.75" outlineLevel="0" r="13175">
      <c r="A13175" s="749" t="s">
        <v>33640</v>
      </c>
      <c r="B13175" s="749" t="str">
        <f aca="false">C13175&amp;D13175&amp;E13175&amp;F13175&amp;G13175&amp;H13175</f>
        <v>CAIXILHO FIXO DE ALUMINIO ANODIZADO AO NATURAL,SERIE 28, EMVENEZIANA.FORNECIMENTO E COLOCACAO</v>
      </c>
      <c r="C13175" s="749" t="s">
        <v>33638</v>
      </c>
      <c r="D13175" s="749" t="s">
        <v>33639</v>
      </c>
      <c r="I13175" s="749" t="s">
        <v>52</v>
      </c>
      <c r="J13175" s="749" t="n">
        <v>366.02</v>
      </c>
    </row>
    <row collapsed="false" customFormat="false" customHeight="true" hidden="true" ht="12.75" outlineLevel="0" r="13176">
      <c r="A13176" s="749" t="s">
        <v>33641</v>
      </c>
      <c r="B13176" s="749" t="str">
        <f aca="false">C13176&amp;D13176&amp;E13176&amp;F13176&amp;G13176&amp;H13176</f>
        <v>CAIXILHO FIXO DE ALUMINIO ANODIZADO EM BRONZE OU PRETO,SERIE 28,EM VENEZIANA.FORNECIMENTO E COLOCACAO</v>
      </c>
      <c r="C13176" s="749" t="s">
        <v>33642</v>
      </c>
      <c r="D13176" s="749" t="s">
        <v>33643</v>
      </c>
      <c r="I13176" s="749" t="s">
        <v>52</v>
      </c>
      <c r="J13176" s="749" t="n">
        <v>443.61</v>
      </c>
    </row>
    <row collapsed="false" customFormat="false" customHeight="true" hidden="true" ht="12.75" outlineLevel="0" r="13177">
      <c r="A13177" s="749" t="s">
        <v>33644</v>
      </c>
      <c r="B13177" s="749" t="str">
        <f aca="false">C13177&amp;D13177&amp;E13177&amp;F13177&amp;G13177&amp;H13177</f>
        <v>CAIXILHO FIXO DE ALUMINIO ANODIZADO EM BRONZE OU PRETO,SERIE 28,EM VENEZIANA.FORNECIMENTO E COLOCACAO</v>
      </c>
      <c r="C13177" s="749" t="s">
        <v>33642</v>
      </c>
      <c r="D13177" s="749" t="s">
        <v>33643</v>
      </c>
      <c r="I13177" s="749" t="s">
        <v>52</v>
      </c>
      <c r="J13177" s="749" t="n">
        <v>420.92</v>
      </c>
    </row>
    <row collapsed="false" customFormat="false" customHeight="true" hidden="true" ht="25.5" outlineLevel="0" r="13178">
      <c r="A13178" s="749" t="s">
        <v>33645</v>
      </c>
      <c r="B13178" s="758" t="str">
        <f aca="false">C13178&amp;D13178&amp;E13178&amp;F13178&amp;G13178&amp;H13178</f>
        <v>CAIXILHO FIXO DE ALUMINIO ANODIZADO AO NATURAL,SERIE 28,PARA VIDRO.FORNECIMENTO E COLOCACAO</v>
      </c>
      <c r="C13178" s="749" t="s">
        <v>33646</v>
      </c>
      <c r="D13178" s="749" t="s">
        <v>33647</v>
      </c>
      <c r="I13178" s="749" t="s">
        <v>52</v>
      </c>
      <c r="J13178" s="749" t="n">
        <v>265.55</v>
      </c>
    </row>
    <row collapsed="false" customFormat="false" customHeight="true" hidden="true" ht="25.5" outlineLevel="0" r="13179">
      <c r="A13179" s="749" t="s">
        <v>33648</v>
      </c>
      <c r="B13179" s="758" t="str">
        <f aca="false">C13179&amp;D13179&amp;E13179&amp;F13179&amp;G13179&amp;H13179</f>
        <v>CAIXILHO FIXO DE ALUMINIO ANODIZADO AO NATURAL,SERIE 28,PARA VIDRO.FORNECIMENTO E COLOCACAO</v>
      </c>
      <c r="C13179" s="749" t="s">
        <v>33646</v>
      </c>
      <c r="D13179" s="749" t="s">
        <v>33647</v>
      </c>
      <c r="I13179" s="749" t="s">
        <v>52</v>
      </c>
      <c r="J13179" s="749" t="n">
        <v>250.75</v>
      </c>
    </row>
    <row collapsed="false" customFormat="false" customHeight="true" hidden="true" ht="25.5" outlineLevel="0" r="13180">
      <c r="A13180" s="749" t="s">
        <v>33649</v>
      </c>
      <c r="B13180" s="758" t="str">
        <f aca="false">C13180&amp;D13180&amp;E13180&amp;F13180&amp;G13180&amp;H13180</f>
        <v>CAIXILHO FIXO DE ALUMINIO ANODIZADO PARA VIDRO EM BRONZE OUPRETO,SERIE 28.FORNECIMENTO E COLOCACAO</v>
      </c>
      <c r="C13180" s="749" t="s">
        <v>33650</v>
      </c>
      <c r="D13180" s="749" t="s">
        <v>33651</v>
      </c>
      <c r="I13180" s="749" t="s">
        <v>52</v>
      </c>
      <c r="J13180" s="749" t="n">
        <v>305.38</v>
      </c>
    </row>
    <row collapsed="false" customFormat="false" customHeight="true" hidden="true" ht="25.5" outlineLevel="0" r="13181">
      <c r="A13181" s="749" t="s">
        <v>33652</v>
      </c>
      <c r="B13181" s="758" t="str">
        <f aca="false">C13181&amp;D13181&amp;E13181&amp;F13181&amp;G13181&amp;H13181</f>
        <v>CAIXILHO FIXO DE ALUMINIO ANODIZADO PARA VIDRO EM BRONZE OUPRETO,SERIE 28.FORNECIMENTO E COLOCACAO</v>
      </c>
      <c r="C13181" s="749" t="s">
        <v>33650</v>
      </c>
      <c r="D13181" s="749" t="s">
        <v>33651</v>
      </c>
      <c r="I13181" s="749" t="s">
        <v>52</v>
      </c>
      <c r="J13181" s="749" t="n">
        <v>288.36</v>
      </c>
    </row>
    <row collapsed="false" customFormat="false" customHeight="true" hidden="true" ht="12.75" outlineLevel="0" r="13182">
      <c r="A13182" s="749" t="s">
        <v>33653</v>
      </c>
      <c r="B13182" s="749" t="str">
        <f aca="false">C13182&amp;D13182&amp;E13182&amp;F13182&amp;G13182&amp;H13182</f>
        <v>PERFIL DE ALUMINIO PARA FIXACAO DE VIDRO(BAGUETE),INCLUSIVEMANGUEIRA CRISTAL,DIAMETRO 3/8".FORNECIMENTO E COLOCACAO</v>
      </c>
      <c r="C13182" s="749" t="s">
        <v>33654</v>
      </c>
      <c r="D13182" s="749" t="s">
        <v>33655</v>
      </c>
      <c r="I13182" s="749" t="s">
        <v>236</v>
      </c>
      <c r="J13182" s="749" t="n">
        <v>22.43</v>
      </c>
    </row>
    <row collapsed="false" customFormat="false" customHeight="true" hidden="true" ht="12.75" outlineLevel="0" r="13183">
      <c r="A13183" s="749" t="s">
        <v>33656</v>
      </c>
      <c r="B13183" s="749" t="str">
        <f aca="false">C13183&amp;D13183&amp;E13183&amp;F13183&amp;G13183&amp;H13183</f>
        <v>PERFIL DE ALUMINIO PARA FIXACAO DE VIDRO(BAGUETE),INCLUSIVEMANGUEIRA CRISTAL,DIAMETRO 3/8".FORNECIMENTO E COLOCACAO</v>
      </c>
      <c r="C13183" s="749" t="s">
        <v>33654</v>
      </c>
      <c r="D13183" s="749" t="s">
        <v>33655</v>
      </c>
      <c r="I13183" s="749" t="s">
        <v>236</v>
      </c>
      <c r="J13183" s="749" t="n">
        <v>19.96</v>
      </c>
    </row>
    <row collapsed="false" customFormat="false" customHeight="true" hidden="true" ht="12.75" outlineLevel="0" r="13184">
      <c r="A13184" s="749" t="s">
        <v>33657</v>
      </c>
      <c r="B13184" s="749" t="str">
        <f aca="false">C13184&amp;D13184&amp;E13184&amp;F13184&amp;G13184&amp;H13184</f>
        <v>PORTA DE ALUMINIO ANODIZADO AO NATURAL,TENDO 1 CONTRAPINAZIO DIVIDINDO A ESQUADRIA EM 2 VAZIOS P/VIDRO, EM PERFIS SERIE25,EXCLUSIVE FECHADURAS.FORNECIMENTO E COLOCACAO</v>
      </c>
      <c r="C13184" s="749" t="s">
        <v>33658</v>
      </c>
      <c r="D13184" s="749" t="s">
        <v>33659</v>
      </c>
      <c r="E13184" s="749" t="s">
        <v>33660</v>
      </c>
      <c r="I13184" s="749" t="s">
        <v>52</v>
      </c>
      <c r="J13184" s="749" t="n">
        <v>779.36</v>
      </c>
    </row>
    <row collapsed="false" customFormat="false" customHeight="true" hidden="true" ht="12.75" outlineLevel="0" r="13185">
      <c r="A13185" s="749" t="s">
        <v>33661</v>
      </c>
      <c r="B13185" s="749" t="str">
        <f aca="false">C13185&amp;D13185&amp;E13185&amp;F13185&amp;G13185&amp;H13185</f>
        <v>PORTA DE ALUMINIO ANODIZADO AO NATURAL,TENDO 1 CONTRAPINAZIO DIVIDINDO A ESQUADRIA EM 2 VAZIOS P/VIDRO, EM PERFIS SERIE25,EXCLUSIVE FECHADURAS.FORNECIMENTO E COLOCACAO</v>
      </c>
      <c r="C13185" s="749" t="s">
        <v>33658</v>
      </c>
      <c r="D13185" s="749" t="s">
        <v>33659</v>
      </c>
      <c r="E13185" s="749" t="s">
        <v>33660</v>
      </c>
      <c r="I13185" s="749" t="s">
        <v>52</v>
      </c>
      <c r="J13185" s="749" t="n">
        <v>764.56</v>
      </c>
    </row>
    <row collapsed="false" customFormat="false" customHeight="true" hidden="true" ht="12.75" outlineLevel="0" r="13186">
      <c r="A13186" s="749" t="s">
        <v>33662</v>
      </c>
      <c r="B13186" s="749" t="str">
        <f aca="false">C13186&amp;D13186&amp;E13186&amp;F13186&amp;G13186&amp;H13186</f>
        <v>PORTA DE ALUMINIO ANODIZADO EM BRONZE OU PRETO,TENDO 1 CONTRAPINAZIO DIVIDINDO A ESQUADRIA EM 2 VAZIOS PARA VIDRO,EM PERFIS SERIE 25,EXCLUSIVE FECHADURAS.FORNECIMENTO E COLOCACAO</v>
      </c>
      <c r="C13186" s="749" t="s">
        <v>33663</v>
      </c>
      <c r="D13186" s="749" t="s">
        <v>33664</v>
      </c>
      <c r="E13186" s="749" t="s">
        <v>33665</v>
      </c>
      <c r="I13186" s="749" t="s">
        <v>52</v>
      </c>
      <c r="J13186" s="749" t="n">
        <v>896.27</v>
      </c>
    </row>
    <row collapsed="false" customFormat="false" customHeight="true" hidden="true" ht="12.75" outlineLevel="0" r="13187">
      <c r="A13187" s="749" t="s">
        <v>33666</v>
      </c>
      <c r="B13187" s="749" t="str">
        <f aca="false">C13187&amp;D13187&amp;E13187&amp;F13187&amp;G13187&amp;H13187</f>
        <v>PORTA DE ALUMINIO ANODIZADO EM BRONZE OU PRETO,TENDO 1 CONTRAPINAZIO DIVIDINDO A ESQUADRIA EM 2 VAZIOS PARA VIDRO,EM PERFIS SERIE 25,EXCLUSIVE FECHADURAS.FORNECIMENTO E COLOCACAO</v>
      </c>
      <c r="C13187" s="749" t="s">
        <v>33663</v>
      </c>
      <c r="D13187" s="749" t="s">
        <v>33664</v>
      </c>
      <c r="E13187" s="749" t="s">
        <v>33665</v>
      </c>
      <c r="I13187" s="749" t="s">
        <v>52</v>
      </c>
      <c r="J13187" s="749" t="n">
        <v>879.25</v>
      </c>
    </row>
    <row collapsed="false" customFormat="false" customHeight="true" hidden="true" ht="12.75" outlineLevel="0" r="13188">
      <c r="A13188" s="749" t="s">
        <v>33667</v>
      </c>
      <c r="B13188" s="749" t="str">
        <f aca="false">C13188&amp;D13188&amp;E13188&amp;F13188&amp;G13188&amp;H13188</f>
        <v>PORTA DE ALUMINIO ANODIZADO AO NATURAL,EM 2 FOLHAS DE ABRIR,TENDO 1 CONTRAPINAZIO DIVIDINDO A ESQUADRIA EM 2 VAZIOS PARA VIDRO,EM PERFIS SERIE 25,EXCLUSIVE FECHADURA.FORNECIMENTO E COLOCACAO</v>
      </c>
      <c r="C13188" s="749" t="s">
        <v>33668</v>
      </c>
      <c r="D13188" s="749" t="s">
        <v>33669</v>
      </c>
      <c r="E13188" s="749" t="s">
        <v>33670</v>
      </c>
      <c r="F13188" s="749" t="s">
        <v>24869</v>
      </c>
      <c r="I13188" s="749" t="s">
        <v>52</v>
      </c>
      <c r="J13188" s="749" t="n">
        <v>744.12</v>
      </c>
    </row>
    <row collapsed="false" customFormat="false" customHeight="true" hidden="true" ht="12.75" outlineLevel="0" r="13189">
      <c r="A13189" s="749" t="s">
        <v>33671</v>
      </c>
      <c r="B13189" s="749" t="str">
        <f aca="false">C13189&amp;D13189&amp;E13189&amp;F13189&amp;G13189&amp;H13189</f>
        <v>PORTA DE ALUMINIO ANODIZADO AO NATURAL,EM 2 FOLHAS DE ABRIR,TENDO 1 CONTRAPINAZIO DIVIDINDO A ESQUADRIA EM 2 VAZIOS PARA VIDRO,EM PERFIS SERIE 25,EXCLUSIVE FECHADURA.FORNECIMENTO E COLOCACAO</v>
      </c>
      <c r="C13189" s="749" t="s">
        <v>33668</v>
      </c>
      <c r="D13189" s="749" t="s">
        <v>33669</v>
      </c>
      <c r="E13189" s="749" t="s">
        <v>33670</v>
      </c>
      <c r="F13189" s="749" t="s">
        <v>24869</v>
      </c>
      <c r="I13189" s="749" t="s">
        <v>52</v>
      </c>
      <c r="J13189" s="749" t="n">
        <v>729.32</v>
      </c>
    </row>
    <row collapsed="false" customFormat="false" customHeight="true" hidden="true" ht="12.75" outlineLevel="0" r="13190">
      <c r="A13190" s="749" t="s">
        <v>33672</v>
      </c>
      <c r="B13190" s="749" t="str">
        <f aca="false">C13190&amp;D13190&amp;E13190&amp;F13190&amp;G13190&amp;H13190</f>
        <v>PORTA DE ALUMINIO ANODIZADO EM BRONZE OU PRETO, EM 2 FOLHASDE ABRIR, TENDO 1 CONTRAPINAZIO  DIVIDINDO A ESQUADRIA EM 2VAZIOS PARA VIDRO,PERFIS SERIE 25,EXCLUSIVE FECHADURA. FORNECIMENTO E COLOCACAO</v>
      </c>
      <c r="C13190" s="749" t="s">
        <v>33673</v>
      </c>
      <c r="D13190" s="749" t="s">
        <v>33674</v>
      </c>
      <c r="E13190" s="749" t="s">
        <v>33675</v>
      </c>
      <c r="F13190" s="749" t="s">
        <v>20423</v>
      </c>
      <c r="I13190" s="749" t="s">
        <v>52</v>
      </c>
      <c r="J13190" s="749" t="n">
        <v>855.74</v>
      </c>
    </row>
    <row collapsed="false" customFormat="false" customHeight="true" hidden="true" ht="12.75" outlineLevel="0" r="13191">
      <c r="A13191" s="749" t="s">
        <v>33676</v>
      </c>
      <c r="B13191" s="749" t="str">
        <f aca="false">C13191&amp;D13191&amp;E13191&amp;F13191&amp;G13191&amp;H13191</f>
        <v>PORTA DE ALUMINIO ANODIZADO EM BRONZE OU PRETO, EM 2 FOLHASDE ABRIR, TENDO 1 CONTRAPINAZIO  DIVIDINDO A ESQUADRIA EM 2VAZIOS PARA VIDRO,PERFIS SERIE 25,EXCLUSIVE FECHADURA. FORNECIMENTO E COLOCACAO</v>
      </c>
      <c r="C13191" s="749" t="s">
        <v>33673</v>
      </c>
      <c r="D13191" s="749" t="s">
        <v>33674</v>
      </c>
      <c r="E13191" s="749" t="s">
        <v>33675</v>
      </c>
      <c r="F13191" s="749" t="s">
        <v>20423</v>
      </c>
      <c r="I13191" s="749" t="s">
        <v>52</v>
      </c>
      <c r="J13191" s="749" t="n">
        <v>838.71</v>
      </c>
    </row>
    <row collapsed="false" customFormat="false" customHeight="true" hidden="true" ht="38.25" outlineLevel="0" r="13192">
      <c r="A13192" s="749" t="s">
        <v>33677</v>
      </c>
      <c r="B13192" s="758" t="str">
        <f aca="false">C13192&amp;D13192&amp;E13192&amp;F13192&amp;G13192&amp;H13192</f>
        <v>PORTA DE ALUMINIO ANODIZADO AO NATURAL DE CORRER,COM 2 FOLHAS, TENDO 1 CONTRAPINAZIO DIVIDINDO A ESQUADRIA  EM 2 VAZIOSPARA VIDRO,EM PERFIS SERIE 25,EXCLUSIVE FECHADURA.FORNECIMENTO E COLOCACAO</v>
      </c>
      <c r="C13192" s="749" t="s">
        <v>33678</v>
      </c>
      <c r="D13192" s="749" t="s">
        <v>33679</v>
      </c>
      <c r="E13192" s="749" t="s">
        <v>33680</v>
      </c>
      <c r="F13192" s="749" t="s">
        <v>14472</v>
      </c>
      <c r="I13192" s="749" t="s">
        <v>52</v>
      </c>
      <c r="J13192" s="749" t="n">
        <v>816.39</v>
      </c>
    </row>
    <row collapsed="false" customFormat="false" customHeight="true" hidden="true" ht="38.25" outlineLevel="0" r="13193">
      <c r="A13193" s="749" t="s">
        <v>33681</v>
      </c>
      <c r="B13193" s="758" t="str">
        <f aca="false">C13193&amp;D13193&amp;E13193&amp;F13193&amp;G13193&amp;H13193</f>
        <v>PORTA DE ALUMINIO ANODIZADO AO NATURAL DE CORRER,COM 2 FOLHAS, TENDO 1 CONTRAPINAZIO DIVIDINDO A ESQUADRIA  EM 2 VAZIOSPARA VIDRO,EM PERFIS SERIE 25,EXCLUSIVE FECHADURA.FORNECIMENTO E COLOCACAO</v>
      </c>
      <c r="C13193" s="749" t="s">
        <v>33678</v>
      </c>
      <c r="D13193" s="749" t="s">
        <v>33679</v>
      </c>
      <c r="E13193" s="749" t="s">
        <v>33680</v>
      </c>
      <c r="F13193" s="749" t="s">
        <v>14472</v>
      </c>
      <c r="I13193" s="749" t="s">
        <v>52</v>
      </c>
      <c r="J13193" s="749" t="n">
        <v>801.59</v>
      </c>
    </row>
    <row collapsed="false" customFormat="false" customHeight="true" hidden="true" ht="38.25" outlineLevel="0" r="13194">
      <c r="A13194" s="749" t="s">
        <v>33682</v>
      </c>
      <c r="B13194" s="758" t="str">
        <f aca="false">C13194&amp;D13194&amp;E13194&amp;F13194&amp;G13194&amp;H13194</f>
        <v>PORTA DE ALUMINIO ANODIZADO EM BRONZE OU PRETO,DE CORRER,COM 2 FOLHAS,TENDO 1 CONTRAPINAZIO DIVIDINDO A ESQUADRIA EM 2 VAZIOS PARA VIDRO,EM PERFIS SERIE 25,EXCLUSIVE FECHADURA.FORNECIMENTO E COLOCACAO</v>
      </c>
      <c r="C13194" s="749" t="s">
        <v>33683</v>
      </c>
      <c r="D13194" s="749" t="s">
        <v>33684</v>
      </c>
      <c r="E13194" s="749" t="s">
        <v>33685</v>
      </c>
      <c r="F13194" s="749" t="s">
        <v>20205</v>
      </c>
      <c r="I13194" s="749" t="s">
        <v>52</v>
      </c>
      <c r="J13194" s="749" t="n">
        <v>938.85</v>
      </c>
    </row>
    <row collapsed="false" customFormat="false" customHeight="true" hidden="true" ht="38.25" outlineLevel="0" r="13195">
      <c r="A13195" s="749" t="s">
        <v>33686</v>
      </c>
      <c r="B13195" s="758" t="str">
        <f aca="false">C13195&amp;D13195&amp;E13195&amp;F13195&amp;G13195&amp;H13195</f>
        <v>PORTA DE ALUMINIO ANODIZADO EM BRONZE OU PRETO,DE CORRER,COM 2 FOLHAS,TENDO 1 CONTRAPINAZIO DIVIDINDO A ESQUADRIA EM 2 VAZIOS PARA VIDRO,EM PERFIS SERIE 25,EXCLUSIVE FECHADURA.FORNECIMENTO E COLOCACAO</v>
      </c>
      <c r="C13195" s="749" t="s">
        <v>33683</v>
      </c>
      <c r="D13195" s="749" t="s">
        <v>33684</v>
      </c>
      <c r="E13195" s="749" t="s">
        <v>33685</v>
      </c>
      <c r="F13195" s="749" t="s">
        <v>20205</v>
      </c>
      <c r="I13195" s="749" t="s">
        <v>52</v>
      </c>
      <c r="J13195" s="749" t="n">
        <v>921.82</v>
      </c>
    </row>
    <row collapsed="false" customFormat="false" customHeight="true" hidden="true" ht="38.25" outlineLevel="0" r="13196">
      <c r="A13196" s="749" t="s">
        <v>33687</v>
      </c>
      <c r="B13196" s="758" t="str">
        <f aca="false">C13196&amp;D13196&amp;E13196&amp;F13196&amp;G13196&amp;H13196</f>
        <v>PORTA DE ALUMINIO ANODIZADO AO NATURAL DE CORRER,EM PERFIS SERIE 30,C/CONTRAMARCO,CONFORME PROJETO N°6010/EMOP,EXCLUSIVE FECHADURA.FORNECIMENTO E COLOCACAO</v>
      </c>
      <c r="C13196" s="749" t="s">
        <v>33688</v>
      </c>
      <c r="D13196" s="749" t="s">
        <v>33689</v>
      </c>
      <c r="E13196" s="749" t="s">
        <v>32768</v>
      </c>
      <c r="I13196" s="749" t="s">
        <v>52</v>
      </c>
      <c r="J13196" s="749" t="n">
        <v>924.89</v>
      </c>
    </row>
    <row collapsed="false" customFormat="false" customHeight="true" hidden="true" ht="38.25" outlineLevel="0" r="13197">
      <c r="A13197" s="749" t="s">
        <v>33690</v>
      </c>
      <c r="B13197" s="758" t="str">
        <f aca="false">C13197&amp;D13197&amp;E13197&amp;F13197&amp;G13197&amp;H13197</f>
        <v>PORTA DE ALUMINIO ANODIZADO AO NATURAL DE CORRER,EM PERFIS SERIE 30,C/CONTRAMARCO,CONFORME PROJETO N°6010/EMOP,EXCLUSIVE FECHADURA.FORNECIMENTO E COLOCACAO</v>
      </c>
      <c r="C13197" s="749" t="s">
        <v>33688</v>
      </c>
      <c r="D13197" s="749" t="s">
        <v>33689</v>
      </c>
      <c r="E13197" s="749" t="s">
        <v>32768</v>
      </c>
      <c r="I13197" s="749" t="s">
        <v>52</v>
      </c>
      <c r="J13197" s="749" t="n">
        <v>910.09</v>
      </c>
    </row>
    <row collapsed="false" customFormat="false" customHeight="true" hidden="true" ht="38.25" outlineLevel="0" r="13198">
      <c r="A13198" s="749" t="s">
        <v>33691</v>
      </c>
      <c r="B13198" s="758" t="str">
        <f aca="false">C13198&amp;D13198&amp;E13198&amp;F13198&amp;G13198&amp;H13198</f>
        <v>PORTA DE ALUMINIO ANODIZADO EM BRONZE OU PRETO DE CORRER,EMPERFIS SERIE 30,COM CONTRAMARCO,CONFORME PROJETO N°6010/EMOP,EXCLUSIVE FECHADURA.FORNECIMENTO E COLOCACAO</v>
      </c>
      <c r="C13198" s="749" t="s">
        <v>33692</v>
      </c>
      <c r="D13198" s="749" t="s">
        <v>33693</v>
      </c>
      <c r="E13198" s="749" t="s">
        <v>33694</v>
      </c>
      <c r="I13198" s="749" t="s">
        <v>52</v>
      </c>
      <c r="J13198" s="749" t="n">
        <v>1063.63</v>
      </c>
    </row>
    <row collapsed="false" customFormat="false" customHeight="true" hidden="true" ht="38.25" outlineLevel="0" r="13199">
      <c r="A13199" s="749" t="s">
        <v>33695</v>
      </c>
      <c r="B13199" s="758" t="str">
        <f aca="false">C13199&amp;D13199&amp;E13199&amp;F13199&amp;G13199&amp;H13199</f>
        <v>PORTA DE ALUMINIO ANODIZADO EM BRONZE OU PRETO DE CORRER,EMPERFIS SERIE 30,COM CONTRAMARCO,CONFORME PROJETO N°6010/EMOP,EXCLUSIVE FECHADURA.FORNECIMENTO E COLOCACAO</v>
      </c>
      <c r="C13199" s="749" t="s">
        <v>33692</v>
      </c>
      <c r="D13199" s="749" t="s">
        <v>33693</v>
      </c>
      <c r="E13199" s="749" t="s">
        <v>33694</v>
      </c>
      <c r="I13199" s="749" t="s">
        <v>52</v>
      </c>
      <c r="J13199" s="749" t="n">
        <v>1046.6</v>
      </c>
    </row>
    <row collapsed="false" customFormat="false" customHeight="true" hidden="true" ht="12.75" outlineLevel="0" r="13200">
      <c r="A13200" s="749" t="s">
        <v>33696</v>
      </c>
      <c r="B13200" s="749" t="str">
        <f aca="false">C13200&amp;D13200&amp;E13200&amp;F13200&amp;G13200&amp;H13200</f>
        <v>PORTA DE ALUMINIO ANODIZADO AO NATURAL,PERFIL SERIE 25,EM VENEZIANA,EXCLUSIVE FECHADURA.FORNECIMENTO E COLOCACAO</v>
      </c>
      <c r="C13200" s="749" t="s">
        <v>33697</v>
      </c>
      <c r="D13200" s="749" t="s">
        <v>33698</v>
      </c>
      <c r="I13200" s="749" t="s">
        <v>52</v>
      </c>
      <c r="J13200" s="749" t="n">
        <v>799.16</v>
      </c>
    </row>
    <row collapsed="false" customFormat="false" customHeight="true" hidden="true" ht="12.75" outlineLevel="0" r="13201">
      <c r="A13201" s="749" t="s">
        <v>33699</v>
      </c>
      <c r="B13201" s="749" t="str">
        <f aca="false">C13201&amp;D13201&amp;E13201&amp;F13201&amp;G13201&amp;H13201</f>
        <v>PORTA DE ALUMINIO ANODIZADO AO NATURAL,PERFIL SERIE 25,EM VENEZIANA,EXCLUSIVE FECHADURA.FORNECIMENTO E COLOCACAO</v>
      </c>
      <c r="C13201" s="749" t="s">
        <v>33697</v>
      </c>
      <c r="D13201" s="749" t="s">
        <v>33698</v>
      </c>
      <c r="I13201" s="749" t="s">
        <v>52</v>
      </c>
      <c r="J13201" s="749" t="n">
        <v>784.36</v>
      </c>
    </row>
    <row collapsed="false" customFormat="false" customHeight="true" hidden="true" ht="12.75" outlineLevel="0" r="13202">
      <c r="A13202" s="749" t="s">
        <v>33700</v>
      </c>
      <c r="B13202" s="749" t="str">
        <f aca="false">C13202&amp;D13202&amp;E13202&amp;F13202&amp;G13202&amp;H13202</f>
        <v>PORTA DE ALUMINIO ANODIZADO EM BRONZE OU PRETO,PERFIL SERIE25,EM VENEZIANA,EXCLUSIVE FECHADURA.FORNECIMENTO E COLOCACAO</v>
      </c>
      <c r="C13202" s="749" t="s">
        <v>33701</v>
      </c>
      <c r="D13202" s="749" t="s">
        <v>33702</v>
      </c>
      <c r="I13202" s="749" t="s">
        <v>52</v>
      </c>
      <c r="J13202" s="749" t="n">
        <v>919.04</v>
      </c>
    </row>
    <row collapsed="false" customFormat="false" customHeight="true" hidden="true" ht="12.75" outlineLevel="0" r="13203">
      <c r="A13203" s="749" t="s">
        <v>33703</v>
      </c>
      <c r="B13203" s="749" t="str">
        <f aca="false">C13203&amp;D13203&amp;E13203&amp;F13203&amp;G13203&amp;H13203</f>
        <v>PORTA DE ALUMINIO ANODIZADO EM BRONZE OU PRETO,PERFIL SERIE25,EM VENEZIANA,EXCLUSIVE FECHADURA.FORNECIMENTO E COLOCACAO</v>
      </c>
      <c r="C13203" s="749" t="s">
        <v>33701</v>
      </c>
      <c r="D13203" s="749" t="s">
        <v>33702</v>
      </c>
      <c r="I13203" s="749" t="s">
        <v>52</v>
      </c>
      <c r="J13203" s="749" t="n">
        <v>902.02</v>
      </c>
    </row>
    <row collapsed="false" customFormat="false" customHeight="true" hidden="true" ht="12.75" outlineLevel="0" r="13204">
      <c r="A13204" s="749" t="s">
        <v>33704</v>
      </c>
      <c r="B13204" s="749" t="str">
        <f aca="false">C13204&amp;D13204&amp;E13204&amp;F13204&amp;G13204&amp;H13204</f>
        <v>PORTA DE ALUMINIO ANODIZADO AO NATURAL,PERFIL SERIE 25,EM LAMBRI HORIZONTAL,EXCLUSIVE FECHADURA.FORNECIMENTO E COLOCACAO</v>
      </c>
      <c r="C13204" s="749" t="s">
        <v>33705</v>
      </c>
      <c r="D13204" s="749" t="s">
        <v>33706</v>
      </c>
      <c r="I13204" s="749" t="s">
        <v>52</v>
      </c>
      <c r="J13204" s="749" t="n">
        <v>799.16</v>
      </c>
    </row>
    <row collapsed="false" customFormat="false" customHeight="true" hidden="true" ht="12.75" outlineLevel="0" r="13205">
      <c r="A13205" s="749" t="s">
        <v>33707</v>
      </c>
      <c r="B13205" s="749" t="str">
        <f aca="false">C13205&amp;D13205&amp;E13205&amp;F13205&amp;G13205&amp;H13205</f>
        <v>PORTA DE ALUMINIO ANODIZADO AO NATURAL,PERFIL SERIE 25,EM LAMBRI HORIZONTAL,EXCLUSIVE FECHADURA.FORNECIMENTO E COLOCACAO</v>
      </c>
      <c r="C13205" s="749" t="s">
        <v>33705</v>
      </c>
      <c r="D13205" s="749" t="s">
        <v>33706</v>
      </c>
      <c r="I13205" s="749" t="s">
        <v>52</v>
      </c>
      <c r="J13205" s="749" t="n">
        <v>784.36</v>
      </c>
    </row>
    <row collapsed="false" customFormat="false" customHeight="true" hidden="true" ht="12.75" outlineLevel="0" r="13206">
      <c r="A13206" s="749" t="s">
        <v>33708</v>
      </c>
      <c r="B13206" s="749" t="str">
        <f aca="false">C13206&amp;D13206&amp;E13206&amp;F13206&amp;G13206&amp;H13206</f>
        <v>PORTA ALUMINIO ANODIZADO EM BRONZE OU PRETO,PERFIL SERIE 25, EM LAMBRI HORIZONTAL, EXCLUSIVE FECHADURA. FORNECIMENTO  ECOLOCACAO</v>
      </c>
      <c r="C13206" s="749" t="s">
        <v>33709</v>
      </c>
      <c r="D13206" s="749" t="s">
        <v>33710</v>
      </c>
      <c r="E13206" s="749" t="s">
        <v>14924</v>
      </c>
      <c r="I13206" s="749" t="s">
        <v>52</v>
      </c>
      <c r="J13206" s="749" t="n">
        <v>919.04</v>
      </c>
    </row>
    <row collapsed="false" customFormat="false" customHeight="true" hidden="true" ht="12.75" outlineLevel="0" r="13207">
      <c r="A13207" s="749" t="s">
        <v>33711</v>
      </c>
      <c r="B13207" s="749" t="str">
        <f aca="false">C13207&amp;D13207&amp;E13207&amp;F13207&amp;G13207&amp;H13207</f>
        <v>PORTA ALUMINIO ANODIZADO EM BRONZE OU PRETO,PERFIL SERIE 25, EM LAMBRI HORIZONTAL, EXCLUSIVE FECHADURA. FORNECIMENTO  ECOLOCACAO</v>
      </c>
      <c r="C13207" s="749" t="s">
        <v>33709</v>
      </c>
      <c r="D13207" s="749" t="s">
        <v>33710</v>
      </c>
      <c r="E13207" s="749" t="s">
        <v>14924</v>
      </c>
      <c r="I13207" s="749" t="s">
        <v>52</v>
      </c>
      <c r="J13207" s="749" t="n">
        <v>902.02</v>
      </c>
    </row>
    <row collapsed="false" customFormat="false" customHeight="true" hidden="true" ht="12.75" outlineLevel="0" r="13208">
      <c r="A13208" s="749" t="s">
        <v>33712</v>
      </c>
      <c r="B13208" s="749" t="str">
        <f aca="false">C13208&amp;D13208&amp;E13208&amp;F13208&amp;G13208&amp;H13208</f>
        <v>VISOR DE ALUMINIO ANODIZADO FOSCO,SERIE 25,COM VIDRO LISO TRANSPARENTE,4MM DE ESPESSURA,DIMENSOES 80X40CM.FORNECIMENTO ECOLOCACAO</v>
      </c>
      <c r="C13208" s="749" t="s">
        <v>33713</v>
      </c>
      <c r="D13208" s="749" t="s">
        <v>33714</v>
      </c>
      <c r="E13208" s="749" t="s">
        <v>14924</v>
      </c>
      <c r="I13208" s="749" t="s">
        <v>30</v>
      </c>
      <c r="J13208" s="749" t="n">
        <v>137.13</v>
      </c>
    </row>
    <row collapsed="false" customFormat="false" customHeight="true" hidden="true" ht="12.75" outlineLevel="0" r="13209">
      <c r="A13209" s="749" t="s">
        <v>33715</v>
      </c>
      <c r="B13209" s="749" t="str">
        <f aca="false">C13209&amp;D13209&amp;E13209&amp;F13209&amp;G13209&amp;H13209</f>
        <v>VISOR DE ALUMINIO ANODIZADO FOSCO,SERIE 25,COM VIDRO LISO TRANSPARENTE,4MM DE ESPESSURA,DIMENSOES 80X40CM.FORNECIMENTO ECOLOCACAO</v>
      </c>
      <c r="C13209" s="749" t="s">
        <v>33713</v>
      </c>
      <c r="D13209" s="749" t="s">
        <v>33714</v>
      </c>
      <c r="E13209" s="749" t="s">
        <v>14924</v>
      </c>
      <c r="I13209" s="749" t="s">
        <v>30</v>
      </c>
      <c r="J13209" s="749" t="n">
        <v>129.73</v>
      </c>
    </row>
    <row collapsed="false" customFormat="false" customHeight="true" hidden="true" ht="12.75" outlineLevel="0" r="13210">
      <c r="A13210" s="749" t="s">
        <v>33716</v>
      </c>
      <c r="B13210" s="749" t="str">
        <f aca="false">C13210&amp;D13210&amp;E13210&amp;F13210&amp;G13210&amp;H13210</f>
        <v>VISOR DE ALUMINIO ANODIZADO FOSCO,SERIE 25,EXCLUSIVE O VIDRO.FORNECIMENTO E COLOCACAO</v>
      </c>
      <c r="C13210" s="749" t="s">
        <v>33717</v>
      </c>
      <c r="D13210" s="749" t="s">
        <v>14939</v>
      </c>
      <c r="I13210" s="749" t="s">
        <v>52</v>
      </c>
      <c r="J13210" s="749" t="n">
        <v>368.95</v>
      </c>
    </row>
    <row collapsed="false" customFormat="false" customHeight="true" hidden="true" ht="12.75" outlineLevel="0" r="13211">
      <c r="A13211" s="749" t="s">
        <v>33718</v>
      </c>
      <c r="B13211" s="749" t="str">
        <f aca="false">C13211&amp;D13211&amp;E13211&amp;F13211&amp;G13211&amp;H13211</f>
        <v>VISOR DE ALUMINIO ANODIZADO FOSCO,SERIE 25,EXCLUSIVE O VIDRO.FORNECIMENTO E COLOCACAO</v>
      </c>
      <c r="C13211" s="749" t="s">
        <v>33717</v>
      </c>
      <c r="D13211" s="749" t="s">
        <v>14939</v>
      </c>
      <c r="I13211" s="749" t="s">
        <v>52</v>
      </c>
      <c r="J13211" s="749" t="n">
        <v>345.76</v>
      </c>
    </row>
    <row collapsed="false" customFormat="false" customHeight="true" hidden="true" ht="12.75" outlineLevel="0" r="13212">
      <c r="A13212" s="749" t="s">
        <v>33719</v>
      </c>
      <c r="B13212" s="749" t="str">
        <f aca="false">C13212&amp;D13212&amp;E13212&amp;F13212&amp;G13212&amp;H13212</f>
        <v>SUPORTE EM ALUMINIO PARA AR CONDICIONADO DE 1 A 2HP,EM CANTONEIRA DE ALUMINIO DE 1/8"X1.1/4".FORNECIMENTO E COLOCACAO</v>
      </c>
      <c r="C13212" s="749" t="s">
        <v>33720</v>
      </c>
      <c r="D13212" s="749" t="s">
        <v>33721</v>
      </c>
      <c r="I13212" s="749" t="s">
        <v>30</v>
      </c>
      <c r="J13212" s="749" t="n">
        <v>576.54</v>
      </c>
    </row>
    <row collapsed="false" customFormat="false" customHeight="true" hidden="true" ht="12.75" outlineLevel="0" r="13213">
      <c r="A13213" s="749" t="s">
        <v>33722</v>
      </c>
      <c r="B13213" s="749" t="str">
        <f aca="false">C13213&amp;D13213&amp;E13213&amp;F13213&amp;G13213&amp;H13213</f>
        <v>SUPORTE EM ALUMINIO PARA AR CONDICIONADO DE 1 A 2HP,EM CANTONEIRA DE ALUMINIO DE 1/8"X1.1/4".FORNECIMENTO E COLOCACAO</v>
      </c>
      <c r="C13213" s="749" t="s">
        <v>33720</v>
      </c>
      <c r="D13213" s="749" t="s">
        <v>33721</v>
      </c>
      <c r="I13213" s="749" t="s">
        <v>30</v>
      </c>
      <c r="J13213" s="749" t="n">
        <v>520.79</v>
      </c>
    </row>
    <row collapsed="false" customFormat="false" customHeight="true" hidden="true" ht="12.75" outlineLevel="0" r="13214">
      <c r="A13214" s="749" t="s">
        <v>33723</v>
      </c>
      <c r="B13214" s="749" t="str">
        <f aca="false">C13214&amp;D13214&amp;E13214&amp;F13214&amp;G13214&amp;H13214</f>
        <v>GUICHE EM ALUMINIO,TIPO GUILHOTINA,COM 1,00X1,00M.FORNECIMENTO E COLOCACAO</v>
      </c>
      <c r="C13214" s="749" t="s">
        <v>33724</v>
      </c>
      <c r="D13214" s="749" t="s">
        <v>14472</v>
      </c>
      <c r="I13214" s="749" t="s">
        <v>30</v>
      </c>
      <c r="J13214" s="749" t="n">
        <v>550.51</v>
      </c>
    </row>
    <row collapsed="false" customFormat="false" customHeight="true" hidden="true" ht="12.75" outlineLevel="0" r="13215">
      <c r="A13215" s="749" t="s">
        <v>33725</v>
      </c>
      <c r="B13215" s="749" t="str">
        <f aca="false">C13215&amp;D13215&amp;E13215&amp;F13215&amp;G13215&amp;H13215</f>
        <v>GUICHE EM ALUMINIO,TIPO GUILHOTINA,COM 1,00X1,00M.FORNECIMENTO E COLOCACAO</v>
      </c>
      <c r="C13215" s="749" t="s">
        <v>33724</v>
      </c>
      <c r="D13215" s="749" t="s">
        <v>14472</v>
      </c>
      <c r="I13215" s="749" t="s">
        <v>30</v>
      </c>
      <c r="J13215" s="749" t="n">
        <v>534.72</v>
      </c>
    </row>
    <row collapsed="false" customFormat="false" customHeight="true" hidden="true" ht="12.75" outlineLevel="0" r="13216">
      <c r="A13216" s="749" t="s">
        <v>33726</v>
      </c>
      <c r="B13216" s="749" t="str">
        <f aca="false">C13216&amp;D13216&amp;E13216&amp;F13216&amp;G13216&amp;H13216</f>
        <v>PROTECAO DE ARESTAS DE PAREDE EM CANTONEIRA DE ALUMINIO DE 1.1/2"X1/8",FIXADA COM PARAFUSOS DE FERRO CROMADO E BUCHAS DE PLASTICO.FORNECIMENTO E COLOCACAO</v>
      </c>
      <c r="C13216" s="749" t="s">
        <v>33727</v>
      </c>
      <c r="D13216" s="749" t="s">
        <v>33728</v>
      </c>
      <c r="E13216" s="749" t="s">
        <v>33729</v>
      </c>
      <c r="I13216" s="749" t="s">
        <v>236</v>
      </c>
      <c r="J13216" s="749" t="n">
        <v>39.15</v>
      </c>
    </row>
    <row collapsed="false" customFormat="false" customHeight="true" hidden="true" ht="12.75" outlineLevel="0" r="13217">
      <c r="A13217" s="749" t="s">
        <v>33730</v>
      </c>
      <c r="B13217" s="749" t="str">
        <f aca="false">C13217&amp;D13217&amp;E13217&amp;F13217&amp;G13217&amp;H13217</f>
        <v>PROTECAO DE ARESTAS DE PAREDE EM CANTONEIRA DE ALUMINIO DE 1.1/2"X1/8",FIXADA COM PARAFUSOS DE FERRO CROMADO E BUCHAS DE PLASTICO.FORNECIMENTO E COLOCACAO</v>
      </c>
      <c r="C13217" s="749" t="s">
        <v>33727</v>
      </c>
      <c r="D13217" s="749" t="s">
        <v>33728</v>
      </c>
      <c r="E13217" s="749" t="s">
        <v>33729</v>
      </c>
      <c r="I13217" s="749" t="s">
        <v>236</v>
      </c>
      <c r="J13217" s="749" t="n">
        <v>35.84</v>
      </c>
    </row>
    <row collapsed="false" customFormat="false" customHeight="true" hidden="true" ht="12.75" outlineLevel="0" r="13218">
      <c r="A13218" s="749" t="s">
        <v>33731</v>
      </c>
      <c r="B13218" s="749" t="str">
        <f aca="false">C13218&amp;D13218&amp;E13218&amp;F13218&amp;G13218&amp;H13218</f>
        <v>PROTECAO DE ARESTAS DE PAREDE EM CANTONEIRA DE ALUMINIO DE 1/2"X1/8", FIXADA COM PARAFUSOS DE FERRO CROMADO E BUCHAS DEPLASTICO.FORNECIMENTO E COLOCACAO</v>
      </c>
      <c r="C13218" s="749" t="s">
        <v>33727</v>
      </c>
      <c r="D13218" s="749" t="s">
        <v>33732</v>
      </c>
      <c r="E13218" s="749" t="s">
        <v>33733</v>
      </c>
      <c r="I13218" s="749" t="s">
        <v>236</v>
      </c>
      <c r="J13218" s="749" t="n">
        <v>12.87</v>
      </c>
    </row>
    <row collapsed="false" customFormat="false" customHeight="true" hidden="true" ht="12.75" outlineLevel="0" r="13219">
      <c r="A13219" s="749" t="s">
        <v>33734</v>
      </c>
      <c r="B13219" s="749" t="str">
        <f aca="false">C13219&amp;D13219&amp;E13219&amp;F13219&amp;G13219&amp;H13219</f>
        <v>PROTECAO DE ARESTAS DE PAREDE EM CANTONEIRA DE ALUMINIO DE 1/2"X1/8", FIXADA COM PARAFUSOS DE FERRO CROMADO E BUCHAS DEPLASTICO.FORNECIMENTO E COLOCACAO</v>
      </c>
      <c r="C13219" s="749" t="s">
        <v>33727</v>
      </c>
      <c r="D13219" s="749" t="s">
        <v>33732</v>
      </c>
      <c r="E13219" s="749" t="s">
        <v>33733</v>
      </c>
      <c r="I13219" s="749" t="s">
        <v>236</v>
      </c>
      <c r="J13219" s="749" t="n">
        <v>11.68</v>
      </c>
    </row>
    <row collapsed="false" customFormat="false" customHeight="true" hidden="true" ht="12.75" outlineLevel="0" r="13220">
      <c r="A13220" s="749" t="s">
        <v>33735</v>
      </c>
      <c r="B13220" s="749" t="str">
        <f aca="false">C13220&amp;D13220&amp;E13220&amp;F13220&amp;G13220&amp;H13220</f>
        <v>PROTECAO DE ARESTAS DE PAREDE EM CANTONEIRA DE ALUMINIO DE 3/4"X1/8", FIXADA COM PARAFUSOS DE FERRO CROMADO E BUCHAS DEPLASTICO.FORNECIMENTO E COLOCACAO</v>
      </c>
      <c r="C13220" s="749" t="s">
        <v>33736</v>
      </c>
      <c r="D13220" s="749" t="s">
        <v>33737</v>
      </c>
      <c r="E13220" s="749" t="s">
        <v>33733</v>
      </c>
      <c r="I13220" s="749" t="s">
        <v>236</v>
      </c>
      <c r="J13220" s="749" t="n">
        <v>16.91</v>
      </c>
    </row>
    <row collapsed="false" customFormat="false" customHeight="true" hidden="true" ht="12.75" outlineLevel="0" r="13221">
      <c r="A13221" s="749" t="s">
        <v>33738</v>
      </c>
      <c r="B13221" s="749" t="str">
        <f aca="false">C13221&amp;D13221&amp;E13221&amp;F13221&amp;G13221&amp;H13221</f>
        <v>PROTECAO DE ARESTAS DE PAREDE EM CANTONEIRA DE ALUMINIO DE 3/4"X1/8", FIXADA COM PARAFUSOS DE FERRO CROMADO E BUCHAS DEPLASTICO.FORNECIMENTO E COLOCACAO</v>
      </c>
      <c r="C13221" s="749" t="s">
        <v>33736</v>
      </c>
      <c r="D13221" s="749" t="s">
        <v>33737</v>
      </c>
      <c r="E13221" s="749" t="s">
        <v>33733</v>
      </c>
      <c r="I13221" s="749" t="s">
        <v>236</v>
      </c>
      <c r="J13221" s="749" t="n">
        <v>15.49</v>
      </c>
    </row>
    <row collapsed="false" customFormat="false" customHeight="true" hidden="true" ht="12.75" outlineLevel="0" r="13222">
      <c r="A13222" s="749" t="s">
        <v>33739</v>
      </c>
      <c r="B13222" s="749" t="str">
        <f aca="false">C13222&amp;D13222&amp;E13222&amp;F13222&amp;G13222&amp;H13222</f>
        <v>PROTECAO PARA PORTAS,EM CHAPA DE ALUMINIO FIXADA POR REBITES.FORNECIMENTO E COLOCACAO</v>
      </c>
      <c r="C13222" s="749" t="s">
        <v>33740</v>
      </c>
      <c r="D13222" s="749" t="s">
        <v>14939</v>
      </c>
      <c r="I13222" s="749" t="s">
        <v>52</v>
      </c>
      <c r="J13222" s="749" t="n">
        <v>76.33</v>
      </c>
    </row>
    <row collapsed="false" customFormat="false" customHeight="true" hidden="true" ht="12.75" outlineLevel="0" r="13223">
      <c r="A13223" s="749" t="s">
        <v>33741</v>
      </c>
      <c r="B13223" s="749" t="str">
        <f aca="false">C13223&amp;D13223&amp;E13223&amp;F13223&amp;G13223&amp;H13223</f>
        <v>PROTECAO PARA PORTAS,EM CHAPA DE ALUMINIO FIXADA POR REBITES.FORNECIMENTO E COLOCACAO</v>
      </c>
      <c r="C13223" s="749" t="s">
        <v>33740</v>
      </c>
      <c r="D13223" s="749" t="s">
        <v>14939</v>
      </c>
      <c r="I13223" s="749" t="s">
        <v>52</v>
      </c>
      <c r="J13223" s="749" t="n">
        <v>74.85</v>
      </c>
    </row>
    <row collapsed="false" customFormat="false" customHeight="true" hidden="true" ht="12.75" outlineLevel="0" r="13224">
      <c r="A13224" s="749" t="s">
        <v>33742</v>
      </c>
      <c r="B13224" s="749" t="str">
        <f aca="false">C13224&amp;D13224&amp;E13224&amp;F13224&amp;G13224&amp;H13224</f>
        <v>GRADE TUBULAR EM ALUMINIO ANODIZADO PRETO,COM TUBOS DE 2" NA 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v>
      </c>
      <c r="C13224" s="749" t="s">
        <v>33743</v>
      </c>
      <c r="D13224" s="749" t="s">
        <v>33744</v>
      </c>
      <c r="E13224" s="749" t="s">
        <v>33745</v>
      </c>
      <c r="F13224" s="749" t="s">
        <v>33746</v>
      </c>
      <c r="G13224" s="749" t="s">
        <v>33747</v>
      </c>
      <c r="H13224" s="749" t="s">
        <v>33748</v>
      </c>
      <c r="I13224" s="749" t="s">
        <v>52</v>
      </c>
      <c r="J13224" s="749" t="n">
        <v>686.92</v>
      </c>
    </row>
    <row collapsed="false" customFormat="false" customHeight="true" hidden="true" ht="12.75" outlineLevel="0" r="13225">
      <c r="A13225" s="749" t="s">
        <v>33749</v>
      </c>
      <c r="B13225" s="749" t="str">
        <f aca="false">C13225&amp;D13225&amp;E13225&amp;F13225&amp;G13225&amp;H13225</f>
        <v>GRADE TUBULAR EM ALUMINIO ANODIZADO PRETO,COM TUBOS DE 2" NA 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v>
      </c>
      <c r="C13225" s="749" t="s">
        <v>33743</v>
      </c>
      <c r="D13225" s="749" t="s">
        <v>33744</v>
      </c>
      <c r="E13225" s="749" t="s">
        <v>33745</v>
      </c>
      <c r="F13225" s="749" t="s">
        <v>33746</v>
      </c>
      <c r="G13225" s="749" t="s">
        <v>33747</v>
      </c>
      <c r="H13225" s="749" t="s">
        <v>33748</v>
      </c>
      <c r="I13225" s="749" t="s">
        <v>52</v>
      </c>
      <c r="J13225" s="749" t="n">
        <v>614.29</v>
      </c>
    </row>
    <row collapsed="false" customFormat="false" customHeight="true" hidden="true" ht="12.75" outlineLevel="0" r="13226">
      <c r="A13226" s="749" t="s">
        <v>33750</v>
      </c>
      <c r="B13226" s="749" t="str">
        <f aca="false">C13226&amp;D13226&amp;E13226&amp;F13226&amp;G13226&amp;H13226</f>
        <v>VIDRO PLANO TRANSPARENTE,COMUM,DE 3MM DE ESPESSURA.FORNECIMENTO E COLOCACAO</v>
      </c>
      <c r="C13226" s="749" t="s">
        <v>33751</v>
      </c>
      <c r="D13226" s="749" t="s">
        <v>31058</v>
      </c>
      <c r="I13226" s="749" t="s">
        <v>52</v>
      </c>
      <c r="J13226" s="749" t="n">
        <v>45.6</v>
      </c>
    </row>
    <row collapsed="false" customFormat="false" customHeight="true" hidden="true" ht="12.75" outlineLevel="0" r="13227">
      <c r="A13227" s="749" t="s">
        <v>33752</v>
      </c>
      <c r="B13227" s="749" t="str">
        <f aca="false">C13227&amp;D13227&amp;E13227&amp;F13227&amp;G13227&amp;H13227</f>
        <v>VIDRO PLANO TRANSPARENTE,COMUM,DE 3MM DE ESPESSURA.FORNECIMENTO E COLOCACAO</v>
      </c>
      <c r="C13227" s="749" t="s">
        <v>33751</v>
      </c>
      <c r="D13227" s="749" t="s">
        <v>31058</v>
      </c>
      <c r="I13227" s="749" t="s">
        <v>52</v>
      </c>
      <c r="J13227" s="749" t="n">
        <v>45.6</v>
      </c>
    </row>
    <row collapsed="false" customFormat="false" customHeight="true" hidden="true" ht="12.75" outlineLevel="0" r="13228">
      <c r="A13228" s="749" t="s">
        <v>33753</v>
      </c>
      <c r="B13228" s="749" t="str">
        <f aca="false">C13228&amp;D13228&amp;E13228&amp;F13228&amp;G13228&amp;H13228</f>
        <v>VIDRO PLANO TRANSPARENTE,COMUM,DE 4MM DE ESPESSURA.FORNECIMENTO E COLOCACAO</v>
      </c>
      <c r="C13228" s="749" t="s">
        <v>33754</v>
      </c>
      <c r="D13228" s="749" t="s">
        <v>31058</v>
      </c>
      <c r="I13228" s="749" t="s">
        <v>52</v>
      </c>
      <c r="J13228" s="749" t="n">
        <v>59.88</v>
      </c>
    </row>
    <row collapsed="false" customFormat="false" customHeight="true" hidden="true" ht="12.75" outlineLevel="0" r="13229">
      <c r="A13229" s="749" t="s">
        <v>33755</v>
      </c>
      <c r="B13229" s="749" t="str">
        <f aca="false">C13229&amp;D13229&amp;E13229&amp;F13229&amp;G13229&amp;H13229</f>
        <v>VIDRO PLANO TRANSPARENTE,COMUM,DE 4MM DE ESPESSURA.FORNECIMENTO E COLOCACAO</v>
      </c>
      <c r="C13229" s="749" t="s">
        <v>33754</v>
      </c>
      <c r="D13229" s="749" t="s">
        <v>31058</v>
      </c>
      <c r="I13229" s="749" t="s">
        <v>52</v>
      </c>
      <c r="J13229" s="749" t="n">
        <v>59.88</v>
      </c>
    </row>
    <row collapsed="false" customFormat="false" customHeight="true" hidden="true" ht="12.75" outlineLevel="0" r="13230">
      <c r="A13230" s="749" t="s">
        <v>33756</v>
      </c>
      <c r="B13230" s="749" t="str">
        <f aca="false">C13230&amp;D13230&amp;E13230&amp;F13230&amp;G13230&amp;H13230</f>
        <v>VIDRO PLANO TRANSPARENTE,COMUM,DE 5MM DE ESPESSURA.FORNECIMENTO E COLOCACAO</v>
      </c>
      <c r="C13230" s="749" t="s">
        <v>33757</v>
      </c>
      <c r="D13230" s="749" t="s">
        <v>31058</v>
      </c>
      <c r="I13230" s="749" t="s">
        <v>52</v>
      </c>
      <c r="J13230" s="749" t="n">
        <v>72</v>
      </c>
    </row>
    <row collapsed="false" customFormat="false" customHeight="true" hidden="true" ht="12.75" outlineLevel="0" r="13231">
      <c r="A13231" s="749" t="s">
        <v>33758</v>
      </c>
      <c r="B13231" s="749" t="str">
        <f aca="false">C13231&amp;D13231&amp;E13231&amp;F13231&amp;G13231&amp;H13231</f>
        <v>VIDRO PLANO TRANSPARENTE,COMUM,DE 5MM DE ESPESSURA.FORNECIMENTO E COLOCACAO</v>
      </c>
      <c r="C13231" s="749" t="s">
        <v>33757</v>
      </c>
      <c r="D13231" s="749" t="s">
        <v>31058</v>
      </c>
      <c r="I13231" s="749" t="s">
        <v>52</v>
      </c>
      <c r="J13231" s="749" t="n">
        <v>72</v>
      </c>
    </row>
    <row collapsed="false" customFormat="false" customHeight="true" hidden="true" ht="12.75" outlineLevel="0" r="13232">
      <c r="A13232" s="749" t="s">
        <v>33759</v>
      </c>
      <c r="B13232" s="749" t="str">
        <f aca="false">C13232&amp;D13232&amp;E13232&amp;F13232&amp;G13232&amp;H13232</f>
        <v>VIDRO PLANO TRANSPARENTE,COMUM,DE 6MM DE ESPESSURA.FORNECIMENTO E COLOCACAO</v>
      </c>
      <c r="C13232" s="749" t="s">
        <v>33760</v>
      </c>
      <c r="D13232" s="749" t="s">
        <v>31058</v>
      </c>
      <c r="I13232" s="749" t="s">
        <v>52</v>
      </c>
      <c r="J13232" s="749" t="n">
        <v>90</v>
      </c>
    </row>
    <row collapsed="false" customFormat="false" customHeight="true" hidden="true" ht="12.75" outlineLevel="0" r="13233">
      <c r="A13233" s="749" t="s">
        <v>33761</v>
      </c>
      <c r="B13233" s="749" t="str">
        <f aca="false">C13233&amp;D13233&amp;E13233&amp;F13233&amp;G13233&amp;H13233</f>
        <v>VIDRO PLANO TRANSPARENTE,COMUM,DE 6MM DE ESPESSURA.FORNECIMENTO E COLOCACAO</v>
      </c>
      <c r="C13233" s="749" t="s">
        <v>33760</v>
      </c>
      <c r="D13233" s="749" t="s">
        <v>31058</v>
      </c>
      <c r="I13233" s="749" t="s">
        <v>52</v>
      </c>
      <c r="J13233" s="749" t="n">
        <v>90</v>
      </c>
    </row>
    <row collapsed="false" customFormat="false" customHeight="true" hidden="true" ht="12.75" outlineLevel="0" r="13234">
      <c r="A13234" s="749" t="s">
        <v>33762</v>
      </c>
      <c r="B13234" s="749" t="str">
        <f aca="false">C13234&amp;D13234&amp;E13234&amp;F13234&amp;G13234&amp;H13234</f>
        <v>VIDRO PLANO TRANSPARENTE,COMUM,DE 10MM DE ESPESSURA.FORNECIMENTO E COLOCACAO</v>
      </c>
      <c r="C13234" s="749" t="s">
        <v>33763</v>
      </c>
      <c r="D13234" s="749" t="s">
        <v>18729</v>
      </c>
      <c r="I13234" s="749" t="s">
        <v>52</v>
      </c>
      <c r="J13234" s="749" t="n">
        <v>192</v>
      </c>
    </row>
    <row collapsed="false" customFormat="false" customHeight="true" hidden="true" ht="12.75" outlineLevel="0" r="13235">
      <c r="A13235" s="749" t="s">
        <v>33764</v>
      </c>
      <c r="B13235" s="749" t="str">
        <f aca="false">C13235&amp;D13235&amp;E13235&amp;F13235&amp;G13235&amp;H13235</f>
        <v>VIDRO PLANO TRANSPARENTE,COMUM,DE 10MM DE ESPESSURA.FORNECIMENTO E COLOCACAO</v>
      </c>
      <c r="C13235" s="749" t="s">
        <v>33763</v>
      </c>
      <c r="D13235" s="749" t="s">
        <v>18729</v>
      </c>
      <c r="I13235" s="749" t="s">
        <v>52</v>
      </c>
      <c r="J13235" s="749" t="n">
        <v>192</v>
      </c>
    </row>
    <row collapsed="false" customFormat="false" customHeight="true" hidden="true" ht="12.75" outlineLevel="0" r="13236">
      <c r="A13236" s="749" t="s">
        <v>33765</v>
      </c>
      <c r="B13236" s="749" t="str">
        <f aca="false">C13236&amp;D13236&amp;E13236&amp;F13236&amp;G13236&amp;H13236</f>
        <v>VIDRO,FANTASIA,DE 4MM DE ESPESSURA,DO TIPO MARTELADO,ARTICO,OU LIXA.FORNECIMENTO E COLOCACAO</v>
      </c>
      <c r="C13236" s="749" t="s">
        <v>33766</v>
      </c>
      <c r="D13236" s="749" t="s">
        <v>33767</v>
      </c>
      <c r="I13236" s="749" t="s">
        <v>52</v>
      </c>
      <c r="J13236" s="749" t="n">
        <v>72</v>
      </c>
    </row>
    <row collapsed="false" customFormat="false" customHeight="true" hidden="true" ht="12.75" outlineLevel="0" r="13237">
      <c r="A13237" s="749" t="s">
        <v>33768</v>
      </c>
      <c r="B13237" s="749" t="str">
        <f aca="false">C13237&amp;D13237&amp;E13237&amp;F13237&amp;G13237&amp;H13237</f>
        <v>VIDRO,FANTASIA,DE 4MM DE ESPESSURA,DO TIPO MARTELADO,ARTICO,OU LIXA.FORNECIMENTO E COLOCACAO</v>
      </c>
      <c r="C13237" s="749" t="s">
        <v>33766</v>
      </c>
      <c r="D13237" s="749" t="s">
        <v>33767</v>
      </c>
      <c r="I13237" s="749" t="s">
        <v>52</v>
      </c>
      <c r="J13237" s="749" t="n">
        <v>72</v>
      </c>
    </row>
    <row collapsed="false" customFormat="false" customHeight="true" hidden="true" ht="12.75" outlineLevel="0" r="13238">
      <c r="A13238" s="749" t="s">
        <v>33769</v>
      </c>
      <c r="B13238" s="749" t="str">
        <f aca="false">C13238&amp;D13238&amp;E13238&amp;F13238&amp;G13238&amp;H13238</f>
        <v>VIDRO,FANTASIA, DE 4MM DE ESPESSURA,DO TIPO CANELADO.FORNECIMENTO E COLOCACAO</v>
      </c>
      <c r="C13238" s="749" t="s">
        <v>33770</v>
      </c>
      <c r="D13238" s="749" t="s">
        <v>11457</v>
      </c>
      <c r="I13238" s="749" t="s">
        <v>52</v>
      </c>
      <c r="J13238" s="749" t="n">
        <v>48</v>
      </c>
    </row>
    <row collapsed="false" customFormat="false" customHeight="true" hidden="true" ht="12.75" outlineLevel="0" r="13239">
      <c r="A13239" s="749" t="s">
        <v>33771</v>
      </c>
      <c r="B13239" s="749" t="str">
        <f aca="false">C13239&amp;D13239&amp;E13239&amp;F13239&amp;G13239&amp;H13239</f>
        <v>VIDRO,FANTASIA, DE 4MM DE ESPESSURA,DO TIPO CANELADO.FORNECIMENTO E COLOCACAO</v>
      </c>
      <c r="C13239" s="749" t="s">
        <v>33770</v>
      </c>
      <c r="D13239" s="749" t="s">
        <v>11457</v>
      </c>
      <c r="I13239" s="749" t="s">
        <v>52</v>
      </c>
      <c r="J13239" s="749" t="n">
        <v>48</v>
      </c>
    </row>
    <row collapsed="false" customFormat="false" customHeight="true" hidden="true" ht="12.75" outlineLevel="0" r="13240">
      <c r="A13240" s="749" t="s">
        <v>33772</v>
      </c>
      <c r="B13240" s="749" t="str">
        <f aca="false">C13240&amp;D13240&amp;E13240&amp;F13240&amp;G13240&amp;H13240</f>
        <v>VIDRO ARAMADO,7MM DE ESPESSURA.FORNECIMENTO E COLOCACAO</v>
      </c>
      <c r="C13240" s="749" t="s">
        <v>33773</v>
      </c>
      <c r="I13240" s="749" t="s">
        <v>52</v>
      </c>
      <c r="J13240" s="749" t="n">
        <v>300</v>
      </c>
    </row>
    <row collapsed="false" customFormat="false" customHeight="true" hidden="true" ht="12.75" outlineLevel="0" r="13241">
      <c r="A13241" s="749" t="s">
        <v>33774</v>
      </c>
      <c r="B13241" s="749" t="str">
        <f aca="false">C13241&amp;D13241&amp;E13241&amp;F13241&amp;G13241&amp;H13241</f>
        <v>VIDRO ARAMADO,7MM DE ESPESSURA.FORNECIMENTO E COLOCACAO</v>
      </c>
      <c r="C13241" s="749" t="s">
        <v>33773</v>
      </c>
      <c r="I13241" s="749" t="s">
        <v>52</v>
      </c>
      <c r="J13241" s="749" t="n">
        <v>300</v>
      </c>
    </row>
    <row collapsed="false" customFormat="false" customHeight="true" hidden="true" ht="12.75" outlineLevel="0" r="13242">
      <c r="A13242" s="749" t="s">
        <v>33775</v>
      </c>
      <c r="B13242" s="749" t="str">
        <f aca="false">C13242&amp;D13242&amp;E13242&amp;F13242&amp;G13242&amp;H13242</f>
        <v>VIDRO ARAMADO,6MM DE ESPESSURA.FORNECIMENTO E COLOCACAO</v>
      </c>
      <c r="C13242" s="749" t="s">
        <v>33776</v>
      </c>
      <c r="I13242" s="749" t="s">
        <v>52</v>
      </c>
      <c r="J13242" s="749" t="n">
        <v>274.8</v>
      </c>
    </row>
    <row collapsed="false" customFormat="false" customHeight="true" hidden="true" ht="12.75" outlineLevel="0" r="13243">
      <c r="A13243" s="749" t="s">
        <v>33777</v>
      </c>
      <c r="B13243" s="749" t="str">
        <f aca="false">C13243&amp;D13243&amp;E13243&amp;F13243&amp;G13243&amp;H13243</f>
        <v>VIDRO ARAMADO,6MM DE ESPESSURA.FORNECIMENTO E COLOCACAO</v>
      </c>
      <c r="C13243" s="749" t="s">
        <v>33776</v>
      </c>
      <c r="I13243" s="749" t="s">
        <v>52</v>
      </c>
      <c r="J13243" s="749" t="n">
        <v>274.8</v>
      </c>
    </row>
    <row collapsed="false" customFormat="false" customHeight="true" hidden="true" ht="12.75" outlineLevel="0" r="13244">
      <c r="A13244" s="749" t="s">
        <v>33778</v>
      </c>
      <c r="B13244" s="749" t="str">
        <f aca="false">C13244&amp;D13244&amp;E13244&amp;F13244&amp;G13244&amp;H13244</f>
        <v>VIDRO JATEADO COM 4MM DE ESPESSURA.FORNECIMENTO E COLOCACAO</v>
      </c>
      <c r="C13244" s="749" t="s">
        <v>33779</v>
      </c>
      <c r="I13244" s="749" t="s">
        <v>52</v>
      </c>
      <c r="J13244" s="749" t="n">
        <v>174</v>
      </c>
    </row>
    <row collapsed="false" customFormat="false" customHeight="true" hidden="true" ht="12.75" outlineLevel="0" r="13245">
      <c r="A13245" s="749" t="s">
        <v>33780</v>
      </c>
      <c r="B13245" s="749" t="str">
        <f aca="false">C13245&amp;D13245&amp;E13245&amp;F13245&amp;G13245&amp;H13245</f>
        <v>VIDRO JATEADO COM 4MM DE ESPESSURA.FORNECIMENTO E COLOCACAO</v>
      </c>
      <c r="C13245" s="749" t="s">
        <v>33779</v>
      </c>
      <c r="I13245" s="749" t="s">
        <v>52</v>
      </c>
      <c r="J13245" s="749" t="n">
        <v>174</v>
      </c>
    </row>
    <row collapsed="false" customFormat="false" customHeight="true" hidden="true" ht="12.75" outlineLevel="0" r="13246">
      <c r="A13246" s="749" t="s">
        <v>33781</v>
      </c>
      <c r="B13246" s="749" t="str">
        <f aca="false">C13246&amp;D13246&amp;E13246&amp;F13246&amp;G13246&amp;H13246</f>
        <v>VIDRO LISO,TRANSPARENTE,TIPO FUME,6MM DE ESPESSURA.FORNECIMENTO E COLOCACAO</v>
      </c>
      <c r="C13246" s="749" t="s">
        <v>33782</v>
      </c>
      <c r="D13246" s="749" t="s">
        <v>31058</v>
      </c>
      <c r="I13246" s="749" t="s">
        <v>52</v>
      </c>
      <c r="J13246" s="749" t="n">
        <v>132</v>
      </c>
    </row>
    <row collapsed="false" customFormat="false" customHeight="true" hidden="true" ht="12.75" outlineLevel="0" r="13247">
      <c r="A13247" s="749" t="s">
        <v>33783</v>
      </c>
      <c r="B13247" s="749" t="str">
        <f aca="false">C13247&amp;D13247&amp;E13247&amp;F13247&amp;G13247&amp;H13247</f>
        <v>VIDRO LISO,TRANSPARENTE,TIPO FUME,6MM DE ESPESSURA.FORNECIMENTO E COLOCACAO</v>
      </c>
      <c r="C13247" s="749" t="s">
        <v>33782</v>
      </c>
      <c r="D13247" s="749" t="s">
        <v>31058</v>
      </c>
      <c r="I13247" s="749" t="s">
        <v>52</v>
      </c>
      <c r="J13247" s="749" t="n">
        <v>132</v>
      </c>
    </row>
    <row collapsed="false" customFormat="false" customHeight="true" hidden="true" ht="12.75" outlineLevel="0" r="13248">
      <c r="A13248" s="749" t="s">
        <v>33784</v>
      </c>
      <c r="B13248" s="749" t="str">
        <f aca="false">C13248&amp;D13248&amp;E13248&amp;F13248&amp;G13248&amp;H13248</f>
        <v>VIDRO COLORIDO,FUME,DE 4MM DE ESPESSURA.FORNECIMENTO E COLOCACAO</v>
      </c>
      <c r="C13248" s="749" t="s">
        <v>33785</v>
      </c>
      <c r="D13248" s="749" t="s">
        <v>14350</v>
      </c>
      <c r="I13248" s="749" t="s">
        <v>52</v>
      </c>
      <c r="J13248" s="749" t="n">
        <v>84</v>
      </c>
    </row>
    <row collapsed="false" customFormat="false" customHeight="true" hidden="true" ht="12.75" outlineLevel="0" r="13249">
      <c r="A13249" s="749" t="s">
        <v>33786</v>
      </c>
      <c r="B13249" s="749" t="str">
        <f aca="false">C13249&amp;D13249&amp;E13249&amp;F13249&amp;G13249&amp;H13249</f>
        <v>VIDRO COLORIDO,FUME,DE 4MM DE ESPESSURA.FORNECIMENTO E COLOCACAO</v>
      </c>
      <c r="C13249" s="749" t="s">
        <v>33785</v>
      </c>
      <c r="D13249" s="749" t="s">
        <v>14350</v>
      </c>
      <c r="I13249" s="749" t="s">
        <v>52</v>
      </c>
      <c r="J13249" s="749" t="n">
        <v>84</v>
      </c>
    </row>
    <row collapsed="false" customFormat="false" customHeight="true" hidden="true" ht="12.75" outlineLevel="0" r="13250">
      <c r="A13250" s="749" t="s">
        <v>33787</v>
      </c>
      <c r="B13250" s="749" t="str">
        <f aca="false">C13250&amp;D13250&amp;E13250&amp;F13250&amp;G13250&amp;H13250</f>
        <v>VIDRO LAMINADO SIMPLES,COM ESPESSURA DE 6MM.FORNECIMENTO E COLOCACAO</v>
      </c>
      <c r="C13250" s="749" t="s">
        <v>33788</v>
      </c>
      <c r="D13250" s="749" t="s">
        <v>20218</v>
      </c>
      <c r="I13250" s="749" t="s">
        <v>52</v>
      </c>
      <c r="J13250" s="749" t="n">
        <v>250.32</v>
      </c>
    </row>
    <row collapsed="false" customFormat="false" customHeight="true" hidden="true" ht="12.75" outlineLevel="0" r="13251">
      <c r="A13251" s="749" t="s">
        <v>33789</v>
      </c>
      <c r="B13251" s="749" t="str">
        <f aca="false">C13251&amp;D13251&amp;E13251&amp;F13251&amp;G13251&amp;H13251</f>
        <v>VIDRO LAMINADO SIMPLES,COM ESPESSURA DE 6MM.FORNECIMENTO E COLOCACAO</v>
      </c>
      <c r="C13251" s="749" t="s">
        <v>33788</v>
      </c>
      <c r="D13251" s="749" t="s">
        <v>20218</v>
      </c>
      <c r="I13251" s="749" t="s">
        <v>52</v>
      </c>
      <c r="J13251" s="749" t="n">
        <v>250.32</v>
      </c>
    </row>
    <row collapsed="false" customFormat="false" customHeight="true" hidden="true" ht="12.75" outlineLevel="0" r="13252">
      <c r="A13252" s="749" t="s">
        <v>33790</v>
      </c>
      <c r="B13252" s="749" t="str">
        <f aca="false">C13252&amp;D13252&amp;E13252&amp;F13252&amp;G13252&amp;H13252</f>
        <v>VIDRO LAMINADO SIMPLES,COM ESPESSURA DE 10MM.FORNECIMENTO ECOLOCACAO</v>
      </c>
      <c r="C13252" s="749" t="s">
        <v>33791</v>
      </c>
      <c r="D13252" s="749" t="s">
        <v>14924</v>
      </c>
      <c r="I13252" s="749" t="s">
        <v>52</v>
      </c>
      <c r="J13252" s="749" t="n">
        <v>300</v>
      </c>
    </row>
    <row collapsed="false" customFormat="false" customHeight="true" hidden="true" ht="12.75" outlineLevel="0" r="13253">
      <c r="A13253" s="749" t="s">
        <v>33792</v>
      </c>
      <c r="B13253" s="749" t="str">
        <f aca="false">C13253&amp;D13253&amp;E13253&amp;F13253&amp;G13253&amp;H13253</f>
        <v>VIDRO LAMINADO SIMPLES,COM ESPESSURA DE 10MM.FORNECIMENTO ECOLOCACAO</v>
      </c>
      <c r="C13253" s="749" t="s">
        <v>33791</v>
      </c>
      <c r="D13253" s="749" t="s">
        <v>14924</v>
      </c>
      <c r="I13253" s="749" t="s">
        <v>52</v>
      </c>
      <c r="J13253" s="749" t="n">
        <v>300</v>
      </c>
    </row>
    <row collapsed="false" customFormat="false" customHeight="true" hidden="true" ht="12.75" outlineLevel="0" r="13254">
      <c r="A13254" s="749" t="s">
        <v>33793</v>
      </c>
      <c r="B13254" s="749" t="str">
        <f aca="false">C13254&amp;D13254&amp;E13254&amp;F13254&amp;G13254&amp;H13254</f>
        <v>ESPELHO DE CRISTAL,4MM DE ESPESSURA.COM MOLDURA DE MADEIRA.FORNECIMENTO E COLOCACAO</v>
      </c>
      <c r="C13254" s="749" t="s">
        <v>33794</v>
      </c>
      <c r="D13254" s="749" t="s">
        <v>14960</v>
      </c>
      <c r="I13254" s="749" t="s">
        <v>52</v>
      </c>
      <c r="J13254" s="749" t="n">
        <v>259.22</v>
      </c>
    </row>
    <row collapsed="false" customFormat="false" customHeight="true" hidden="true" ht="12.75" outlineLevel="0" r="13255">
      <c r="A13255" s="749" t="s">
        <v>33795</v>
      </c>
      <c r="B13255" s="749" t="str">
        <f aca="false">C13255&amp;D13255&amp;E13255&amp;F13255&amp;G13255&amp;H13255</f>
        <v>ESPELHO DE CRISTAL,4MM DE ESPESSURA.COM MOLDURA DE MADEIRA.FORNECIMENTO E COLOCACAO</v>
      </c>
      <c r="C13255" s="749" t="s">
        <v>33794</v>
      </c>
      <c r="D13255" s="749" t="s">
        <v>14960</v>
      </c>
      <c r="I13255" s="749" t="s">
        <v>52</v>
      </c>
      <c r="J13255" s="749" t="n">
        <v>249.35</v>
      </c>
    </row>
    <row collapsed="false" customFormat="false" customHeight="true" hidden="true" ht="25.5" outlineLevel="0" r="13256">
      <c r="A13256" s="749" t="s">
        <v>33796</v>
      </c>
      <c r="B13256" s="758" t="str">
        <f aca="false">C13256&amp;D13256&amp;E13256&amp;F13256&amp;G13256&amp;H13256</f>
        <v>VIDRO TEMPERADO INCOLOR,10MM DE ESPESSURA,PARA PORTAS OU PAINEIS FIXOS,EXCLUSIVE FERRAGENS.FORNECIMENTO E COLOCACAO</v>
      </c>
      <c r="C13256" s="749" t="s">
        <v>33797</v>
      </c>
      <c r="D13256" s="749" t="s">
        <v>33798</v>
      </c>
      <c r="I13256" s="749" t="s">
        <v>52</v>
      </c>
      <c r="J13256" s="749" t="n">
        <v>340</v>
      </c>
    </row>
    <row collapsed="false" customFormat="false" customHeight="true" hidden="true" ht="25.5" outlineLevel="0" r="13257">
      <c r="A13257" s="749" t="s">
        <v>33799</v>
      </c>
      <c r="B13257" s="758" t="str">
        <f aca="false">C13257&amp;D13257&amp;E13257&amp;F13257&amp;G13257&amp;H13257</f>
        <v>VIDRO TEMPERADO INCOLOR,10MM DE ESPESSURA,PARA PORTAS OU PAINEIS FIXOS,EXCLUSIVE FERRAGENS.FORNECIMENTO E COLOCACAO</v>
      </c>
      <c r="C13257" s="749" t="s">
        <v>33797</v>
      </c>
      <c r="D13257" s="749" t="s">
        <v>33798</v>
      </c>
      <c r="I13257" s="749" t="s">
        <v>52</v>
      </c>
      <c r="J13257" s="749" t="n">
        <v>340</v>
      </c>
    </row>
    <row collapsed="false" customFormat="false" customHeight="true" hidden="true" ht="12.75" outlineLevel="0" r="13258">
      <c r="A13258" s="749" t="s">
        <v>33800</v>
      </c>
      <c r="B13258" s="749" t="str">
        <f aca="false">C13258&amp;D13258&amp;E13258&amp;F13258&amp;G13258&amp;H13258</f>
        <v>VIDRO TEMPERADO,INCOLOR,COM 6MM DE ESPESSURA,ENCAIXILHADO EM MADEIRA,ALUMINIO OU FERRO.FORNECIMENTO E COLOCACAO</v>
      </c>
      <c r="C13258" s="749" t="s">
        <v>33801</v>
      </c>
      <c r="D13258" s="749" t="s">
        <v>33802</v>
      </c>
      <c r="I13258" s="749" t="s">
        <v>52</v>
      </c>
      <c r="J13258" s="749" t="n">
        <v>220</v>
      </c>
    </row>
    <row collapsed="false" customFormat="false" customHeight="true" hidden="true" ht="12.75" outlineLevel="0" r="13259">
      <c r="A13259" s="749" t="s">
        <v>33803</v>
      </c>
      <c r="B13259" s="749" t="str">
        <f aca="false">C13259&amp;D13259&amp;E13259&amp;F13259&amp;G13259&amp;H13259</f>
        <v>VIDRO TEMPERADO,INCOLOR,COM 6MM DE ESPESSURA,ENCAIXILHADO EM MADEIRA,ALUMINIO OU FERRO.FORNECIMENTO E COLOCACAO</v>
      </c>
      <c r="C13259" s="749" t="s">
        <v>33801</v>
      </c>
      <c r="D13259" s="749" t="s">
        <v>33802</v>
      </c>
      <c r="I13259" s="749" t="s">
        <v>52</v>
      </c>
      <c r="J13259" s="749" t="n">
        <v>220</v>
      </c>
    </row>
    <row collapsed="false" customFormat="false" customHeight="true" hidden="true" ht="12.75" outlineLevel="0" r="13260">
      <c r="A13260" s="749" t="s">
        <v>33804</v>
      </c>
      <c r="B13260" s="749" t="str">
        <f aca="false">C13260&amp;D13260&amp;E13260&amp;F13260&amp;G13260&amp;H13260</f>
        <v>VIDRO PLUMBIFERO C/ESPESSURA MAXIMA DE 8MM PARA USO EM SALAS RADIOLOGICAS A PROVA DE RAIO-X,NAS DIMENSOES DE(0,20X0,30)M.FORNECIMENTO E COLOCACAO.</v>
      </c>
      <c r="C13260" s="749" t="s">
        <v>33805</v>
      </c>
      <c r="D13260" s="749" t="s">
        <v>33806</v>
      </c>
      <c r="E13260" s="749" t="s">
        <v>33807</v>
      </c>
      <c r="I13260" s="749" t="s">
        <v>30</v>
      </c>
      <c r="J13260" s="749" t="n">
        <v>890.54</v>
      </c>
    </row>
    <row collapsed="false" customFormat="false" customHeight="true" hidden="true" ht="12.75" outlineLevel="0" r="13261">
      <c r="A13261" s="749" t="s">
        <v>33808</v>
      </c>
      <c r="B13261" s="749" t="str">
        <f aca="false">C13261&amp;D13261&amp;E13261&amp;F13261&amp;G13261&amp;H13261</f>
        <v>VIDRO PLUMBIFERO C/ESPESSURA MAXIMA DE 8MM PARA USO EM SALAS RADIOLOGICAS A PROVA DE RAIO-X,NAS DIMENSOES DE(0,20X0,30)M.FORNECIMENTO E COLOCACAO.</v>
      </c>
      <c r="C13261" s="749" t="s">
        <v>33805</v>
      </c>
      <c r="D13261" s="749" t="s">
        <v>33806</v>
      </c>
      <c r="E13261" s="749" t="s">
        <v>33807</v>
      </c>
      <c r="I13261" s="749" t="s">
        <v>30</v>
      </c>
      <c r="J13261" s="749" t="n">
        <v>890.54</v>
      </c>
    </row>
    <row collapsed="false" customFormat="false" customHeight="true" hidden="true" ht="12.75" outlineLevel="0" r="13262">
      <c r="A13262" s="749" t="s">
        <v>33809</v>
      </c>
      <c r="B13262" s="749" t="str">
        <f aca="false">C13262&amp;D13262&amp;E13262&amp;F13262&amp;G13262&amp;H13262</f>
        <v>VIDRO PLUMBIFERO C/ESPESSURA MAXIMA DE 8MM,PARA USO EM SALAS RADIOLOGICAS A PROVA DE RAIO-X,NAS DIMENSOES DE(0,30X0,40)M.FORNECIMENTO E COLOCACAO.</v>
      </c>
      <c r="C13262" s="749" t="s">
        <v>33810</v>
      </c>
      <c r="D13262" s="749" t="s">
        <v>33811</v>
      </c>
      <c r="E13262" s="749" t="s">
        <v>33807</v>
      </c>
      <c r="I13262" s="749" t="s">
        <v>30</v>
      </c>
      <c r="J13262" s="749" t="n">
        <v>1781.07</v>
      </c>
    </row>
    <row collapsed="false" customFormat="false" customHeight="true" hidden="true" ht="12.75" outlineLevel="0" r="13263">
      <c r="A13263" s="749" t="s">
        <v>33812</v>
      </c>
      <c r="B13263" s="749" t="str">
        <f aca="false">C13263&amp;D13263&amp;E13263&amp;F13263&amp;G13263&amp;H13263</f>
        <v>VIDRO PLUMBIFERO C/ESPESSURA MAXIMA DE 8MM,PARA USO EM SALAS RADIOLOGICAS A PROVA DE RAIO-X,NAS DIMENSOES DE(0,30X0,40)M.FORNECIMENTO E COLOCACAO.</v>
      </c>
      <c r="C13263" s="749" t="s">
        <v>33810</v>
      </c>
      <c r="D13263" s="749" t="s">
        <v>33811</v>
      </c>
      <c r="E13263" s="749" t="s">
        <v>33807</v>
      </c>
      <c r="I13263" s="749" t="s">
        <v>30</v>
      </c>
      <c r="J13263" s="749" t="n">
        <v>1781.07</v>
      </c>
    </row>
    <row collapsed="false" customFormat="false" customHeight="true" hidden="true" ht="12.75" outlineLevel="0" r="13264">
      <c r="A13264" s="749" t="s">
        <v>33813</v>
      </c>
      <c r="B13264" s="749" t="str">
        <f aca="false">C13264&amp;D13264&amp;E13264&amp;F13264&amp;G13264&amp;H13264</f>
        <v>VIDRO PLUMBIFERO C/ESPESSURA MAXIMA DE 8MM,PARA USO EM SALAS RADIOLOGICAS A PROVA DE RAIO-X,NAS DIMENSOES DE(1,00X0,70)M.FORNECIMENTO E COLOCACAO.</v>
      </c>
      <c r="C13264" s="749" t="s">
        <v>33810</v>
      </c>
      <c r="D13264" s="749" t="s">
        <v>33814</v>
      </c>
      <c r="E13264" s="749" t="s">
        <v>33807</v>
      </c>
      <c r="I13264" s="749" t="s">
        <v>30</v>
      </c>
      <c r="J13264" s="749" t="n">
        <v>11875.69</v>
      </c>
    </row>
    <row collapsed="false" customFormat="false" customHeight="true" hidden="true" ht="12.75" outlineLevel="0" r="13265">
      <c r="A13265" s="749" t="s">
        <v>33815</v>
      </c>
      <c r="B13265" s="749" t="str">
        <f aca="false">C13265&amp;D13265&amp;E13265&amp;F13265&amp;G13265&amp;H13265</f>
        <v>VIDRO PLUMBIFERO C/ESPESSURA MAXIMA DE 8MM,PARA USO EM SALAS RADIOLOGICAS A PROVA DE RAIO-X,NAS DIMENSOES DE(1,00X0,70)M.FORNECIMENTO E COLOCACAO.</v>
      </c>
      <c r="C13265" s="749" t="s">
        <v>33810</v>
      </c>
      <c r="D13265" s="749" t="s">
        <v>33814</v>
      </c>
      <c r="E13265" s="749" t="s">
        <v>33807</v>
      </c>
      <c r="I13265" s="749" t="s">
        <v>30</v>
      </c>
      <c r="J13265" s="749" t="n">
        <v>11875.69</v>
      </c>
    </row>
    <row collapsed="false" customFormat="false" customHeight="true" hidden="true" ht="12.75" outlineLevel="0" r="13266">
      <c r="A13266" s="749" t="s">
        <v>33816</v>
      </c>
      <c r="B13266" s="749" t="str">
        <f aca="false">C13266&amp;D13266&amp;E13266&amp;F13266&amp;G13266&amp;H13266</f>
        <v>PELICULA DE SEGURANCA E CONTROLE SOLAR COM 15% DE TRANSMISSAO LUMINOSA,60% DE REFLEXAO DE LUZ VISIVEL,12% DE TRANSMISSAO DE ENERGIA SOLAR,55% DE REFLEXAO DE ENERGIA SOLAR,33% DE ABSORCAO DE ENERGIA SOLAR,5% DE TRANSMISSAO DE RAIOS ULTRAVIOLETA E 70% DE ENERGIA TOTAL REFLETIDA.FORNECIMENTO E COLOCACAO</v>
      </c>
      <c r="C13266" s="749" t="s">
        <v>33817</v>
      </c>
      <c r="D13266" s="749" t="s">
        <v>33818</v>
      </c>
      <c r="E13266" s="749" t="s">
        <v>33819</v>
      </c>
      <c r="F13266" s="749" t="s">
        <v>33820</v>
      </c>
      <c r="G13266" s="749" t="s">
        <v>33821</v>
      </c>
      <c r="H13266" s="749" t="s">
        <v>11365</v>
      </c>
      <c r="I13266" s="749" t="s">
        <v>52</v>
      </c>
      <c r="J13266" s="749" t="n">
        <v>34</v>
      </c>
    </row>
    <row collapsed="false" customFormat="false" customHeight="true" hidden="true" ht="12.75" outlineLevel="0" r="13267">
      <c r="A13267" s="749" t="s">
        <v>33822</v>
      </c>
      <c r="B13267" s="749" t="str">
        <f aca="false">C13267&amp;D13267&amp;E13267&amp;F13267&amp;G13267&amp;H13267</f>
        <v>PELICULA DE SEGURANCA E CONTROLE SOLAR COM 15% DE TRANSMISSAO LUMINOSA,60% DE REFLEXAO DE LUZ VISIVEL,12% DE TRANSMISSAO DE ENERGIA SOLAR,55% DE REFLEXAO DE ENERGIA SOLAR,33% DE ABSORCAO DE ENERGIA SOLAR,5% DE TRANSMISSAO DE RAIOS ULTRAVIOLETA E 70% DE ENERGIA TOTAL REFLETIDA.FORNECIMENTO E COLOCACAO</v>
      </c>
      <c r="C13267" s="749" t="s">
        <v>33817</v>
      </c>
      <c r="D13267" s="749" t="s">
        <v>33818</v>
      </c>
      <c r="E13267" s="749" t="s">
        <v>33819</v>
      </c>
      <c r="F13267" s="749" t="s">
        <v>33820</v>
      </c>
      <c r="G13267" s="749" t="s">
        <v>33821</v>
      </c>
      <c r="H13267" s="749" t="s">
        <v>11365</v>
      </c>
      <c r="I13267" s="749" t="s">
        <v>52</v>
      </c>
      <c r="J13267" s="749" t="n">
        <v>34</v>
      </c>
    </row>
    <row collapsed="false" customFormat="false" customHeight="true" hidden="true" ht="12.75" outlineLevel="0" r="13268">
      <c r="A13268" s="749" t="s">
        <v>33823</v>
      </c>
      <c r="B13268" s="749" t="str">
        <f aca="false">C13268&amp;D13268&amp;E13268&amp;F13268&amp;G13268&amp;H13268</f>
        <v>PLACA DE POLICARBONATO EM CRISTAL COMPACTO,COM ESPESSURA DE4MM.FORNECIMENTO E COLOCACAO</v>
      </c>
      <c r="C13268" s="749" t="s">
        <v>33824</v>
      </c>
      <c r="D13268" s="749" t="s">
        <v>33825</v>
      </c>
      <c r="I13268" s="749" t="s">
        <v>52</v>
      </c>
      <c r="J13268" s="749" t="n">
        <v>129.74</v>
      </c>
    </row>
    <row collapsed="false" customFormat="false" customHeight="true" hidden="true" ht="12.75" outlineLevel="0" r="13269">
      <c r="A13269" s="749" t="s">
        <v>33826</v>
      </c>
      <c r="B13269" s="749" t="str">
        <f aca="false">C13269&amp;D13269&amp;E13269&amp;F13269&amp;G13269&amp;H13269</f>
        <v>PLACA DE POLICARBONATO EM CRISTAL COMPACTO,COM ESPESSURA DE4MM.FORNECIMENTO E COLOCACAO</v>
      </c>
      <c r="C13269" s="749" t="s">
        <v>33824</v>
      </c>
      <c r="D13269" s="749" t="s">
        <v>33825</v>
      </c>
      <c r="I13269" s="749" t="s">
        <v>52</v>
      </c>
      <c r="J13269" s="749" t="n">
        <v>128.27</v>
      </c>
    </row>
    <row collapsed="false" customFormat="false" customHeight="true" hidden="true" ht="12.75" outlineLevel="0" r="13270">
      <c r="A13270" s="749" t="s">
        <v>33827</v>
      </c>
      <c r="B13270" s="749" t="str">
        <f aca="false">C13270&amp;D13270&amp;E13270&amp;F13270&amp;G13270&amp;H13270</f>
        <v>PLACA DE POLICARBONATO EM CRISTAL COMPACTO,COM ESPESSURA DE6MM.FORNECIMENTO E COLOCACAO</v>
      </c>
      <c r="C13270" s="749" t="s">
        <v>33824</v>
      </c>
      <c r="D13270" s="749" t="s">
        <v>33828</v>
      </c>
      <c r="I13270" s="749" t="s">
        <v>52</v>
      </c>
      <c r="J13270" s="749" t="n">
        <v>189.08</v>
      </c>
    </row>
    <row collapsed="false" customFormat="false" customHeight="true" hidden="true" ht="12.75" outlineLevel="0" r="13271">
      <c r="A13271" s="749" t="s">
        <v>33829</v>
      </c>
      <c r="B13271" s="749" t="str">
        <f aca="false">C13271&amp;D13271&amp;E13271&amp;F13271&amp;G13271&amp;H13271</f>
        <v>PLACA DE POLICARBONATO EM CRISTAL COMPACTO,COM ESPESSURA DE6MM.FORNECIMENTO E COLOCACAO</v>
      </c>
      <c r="C13271" s="749" t="s">
        <v>33824</v>
      </c>
      <c r="D13271" s="749" t="s">
        <v>33828</v>
      </c>
      <c r="I13271" s="749" t="s">
        <v>52</v>
      </c>
      <c r="J13271" s="749" t="n">
        <v>187.61</v>
      </c>
    </row>
    <row collapsed="false" customFormat="false" customHeight="true" hidden="true" ht="12.75" outlineLevel="0" r="13272">
      <c r="A13272" s="749" t="s">
        <v>33830</v>
      </c>
      <c r="B13272" s="749" t="str">
        <f aca="false">C13272&amp;D13272&amp;E13272&amp;F13272&amp;G13272&amp;H13272</f>
        <v>PLACA DE POLICARBONATO EM CRISTAL COMPACTO,COM ESPESSURA DE8MM.FORNECIMENTO E COLOCACAO</v>
      </c>
      <c r="C13272" s="749" t="s">
        <v>33824</v>
      </c>
      <c r="D13272" s="749" t="s">
        <v>33831</v>
      </c>
      <c r="I13272" s="749" t="s">
        <v>52</v>
      </c>
      <c r="J13272" s="749" t="n">
        <v>248.42</v>
      </c>
    </row>
    <row collapsed="false" customFormat="false" customHeight="true" hidden="true" ht="12.75" outlineLevel="0" r="13273">
      <c r="A13273" s="749" t="s">
        <v>33832</v>
      </c>
      <c r="B13273" s="749" t="str">
        <f aca="false">C13273&amp;D13273&amp;E13273&amp;F13273&amp;G13273&amp;H13273</f>
        <v>PLACA DE POLICARBONATO EM CRISTAL COMPACTO,COM ESPESSURA DE8MM.FORNECIMENTO E COLOCACAO</v>
      </c>
      <c r="C13273" s="749" t="s">
        <v>33824</v>
      </c>
      <c r="D13273" s="749" t="s">
        <v>33831</v>
      </c>
      <c r="I13273" s="749" t="s">
        <v>52</v>
      </c>
      <c r="J13273" s="749" t="n">
        <v>246.95</v>
      </c>
    </row>
    <row collapsed="false" customFormat="false" customHeight="true" hidden="true" ht="12.75" outlineLevel="0" r="13274">
      <c r="A13274" s="749" t="s">
        <v>33833</v>
      </c>
      <c r="B13274" s="749" t="str">
        <f aca="false">C13274&amp;D13274&amp;E13274&amp;F13274&amp;G13274&amp;H13274</f>
        <v>PLACA DE POLICARBONATO EM CRISTAL COMPACTO,COM ESPESSURA DE10MM.FORNECIMENTO E COLOCACAO</v>
      </c>
      <c r="C13274" s="749" t="s">
        <v>33824</v>
      </c>
      <c r="D13274" s="749" t="s">
        <v>33834</v>
      </c>
      <c r="I13274" s="749" t="s">
        <v>52</v>
      </c>
      <c r="J13274" s="749" t="n">
        <v>307.76</v>
      </c>
    </row>
    <row collapsed="false" customFormat="false" customHeight="true" hidden="true" ht="12.75" outlineLevel="0" r="13275">
      <c r="A13275" s="749" t="s">
        <v>33835</v>
      </c>
      <c r="B13275" s="749" t="str">
        <f aca="false">C13275&amp;D13275&amp;E13275&amp;F13275&amp;G13275&amp;H13275</f>
        <v>PLACA DE POLICARBONATO EM CRISTAL COMPACTO,COM ESPESSURA DE10MM.FORNECIMENTO E COLOCACAO</v>
      </c>
      <c r="C13275" s="749" t="s">
        <v>33824</v>
      </c>
      <c r="D13275" s="749" t="s">
        <v>33834</v>
      </c>
      <c r="I13275" s="749" t="s">
        <v>52</v>
      </c>
      <c r="J13275" s="749" t="n">
        <v>306.29</v>
      </c>
    </row>
    <row collapsed="false" customFormat="false" customHeight="true" hidden="true" ht="25.5" outlineLevel="0" r="13276">
      <c r="A13276" s="749" t="s">
        <v>33836</v>
      </c>
      <c r="B13276" s="758" t="str">
        <f aca="false">C13276&amp;D13276&amp;E13276&amp;F13276&amp;G13276&amp;H13276</f>
        <v>PORTA DE MADEIRA DE LEI EM COMPENSADO DE 100X210X3CM,FOLHEADA NAS 2 FACES,ADUELA DE 13X3CM E ALIZARES DE 5X2CM,EXCLUSIVE FERRAGENS.FORNECIMENTO E COLOCACAO</v>
      </c>
      <c r="C13276" s="749" t="s">
        <v>33837</v>
      </c>
      <c r="D13276" s="749" t="s">
        <v>33838</v>
      </c>
      <c r="E13276" s="749" t="s">
        <v>33839</v>
      </c>
      <c r="I13276" s="749" t="s">
        <v>30</v>
      </c>
      <c r="J13276" s="749" t="n">
        <v>466.75</v>
      </c>
    </row>
    <row collapsed="false" customFormat="false" customHeight="true" hidden="true" ht="25.5" outlineLevel="0" r="13277">
      <c r="A13277" s="749" t="s">
        <v>33840</v>
      </c>
      <c r="B13277" s="758" t="str">
        <f aca="false">C13277&amp;D13277&amp;E13277&amp;F13277&amp;G13277&amp;H13277</f>
        <v>PORTA DE MADEIRA DE LEI EM COMPENSADO DE 100X210X3CM,FOLHEADA NAS 2 FACES,ADUELA DE 13X3CM E ALIZARES DE 5X2CM,EXCLUSIVE FERRAGENS.FORNECIMENTO E COLOCACAO</v>
      </c>
      <c r="C13277" s="749" t="s">
        <v>33837</v>
      </c>
      <c r="D13277" s="749" t="s">
        <v>33838</v>
      </c>
      <c r="E13277" s="749" t="s">
        <v>33839</v>
      </c>
      <c r="I13277" s="749" t="s">
        <v>30</v>
      </c>
      <c r="J13277" s="749" t="n">
        <v>437.15</v>
      </c>
    </row>
    <row collapsed="false" customFormat="false" customHeight="true" hidden="true" ht="25.5" outlineLevel="0" r="13278">
      <c r="A13278" s="749" t="s">
        <v>33841</v>
      </c>
      <c r="B13278" s="758" t="str">
        <f aca="false">C13278&amp;D13278&amp;E13278&amp;F13278&amp;G13278&amp;H13278</f>
        <v>PORTA DE MADEIRA DE LEI EM COMPENSADO DE 90X210X3CM FOLHEADA NAS 2 FACES,ADUELA DE 13X3CM E ALIZARES DE 5X2CM,EXCLUSIVEFERRAGENS.FORNECIMENTO E COLOCACAO</v>
      </c>
      <c r="C13278" s="749" t="s">
        <v>33842</v>
      </c>
      <c r="D13278" s="749" t="s">
        <v>33843</v>
      </c>
      <c r="E13278" s="749" t="s">
        <v>33844</v>
      </c>
      <c r="I13278" s="749" t="s">
        <v>30</v>
      </c>
      <c r="J13278" s="749" t="n">
        <v>460.06</v>
      </c>
    </row>
    <row collapsed="false" customFormat="false" customHeight="true" hidden="true" ht="25.5" outlineLevel="0" r="13279">
      <c r="A13279" s="749" t="s">
        <v>33845</v>
      </c>
      <c r="B13279" s="758" t="str">
        <f aca="false">C13279&amp;D13279&amp;E13279&amp;F13279&amp;G13279&amp;H13279</f>
        <v>PORTA DE MADEIRA DE LEI EM COMPENSADO DE 90X210X3CM FOLHEADA NAS 2 FACES,ADUELA DE 13X3CM E ALIZARES DE 5X2CM,EXCLUSIVEFERRAGENS.FORNECIMENTO E COLOCACAO</v>
      </c>
      <c r="C13279" s="749" t="s">
        <v>33842</v>
      </c>
      <c r="D13279" s="749" t="s">
        <v>33843</v>
      </c>
      <c r="E13279" s="749" t="s">
        <v>33844</v>
      </c>
      <c r="I13279" s="749" t="s">
        <v>30</v>
      </c>
      <c r="J13279" s="749" t="n">
        <v>430.46</v>
      </c>
    </row>
    <row collapsed="false" customFormat="false" customHeight="true" hidden="true" ht="25.5" outlineLevel="0" r="13280">
      <c r="A13280" s="749" t="s">
        <v>33846</v>
      </c>
      <c r="B13280" s="758" t="str">
        <f aca="false">C13280&amp;D13280&amp;E13280&amp;F13280&amp;G13280&amp;H13280</f>
        <v>PORTA DE MADEIRA DE LEI EM COMPENSADO DE 80X210X3CM FOLHEADA NAS 2 FACES,ADUELA DE 13X3CM E ALIZARES DE 5X2CM,EXCLUSIVEFERRAGENS.FORNECIMENTO E COLOCACAO</v>
      </c>
      <c r="C13280" s="749" t="s">
        <v>33847</v>
      </c>
      <c r="D13280" s="749" t="s">
        <v>33843</v>
      </c>
      <c r="E13280" s="749" t="s">
        <v>33844</v>
      </c>
      <c r="I13280" s="749" t="s">
        <v>30</v>
      </c>
      <c r="J13280" s="749" t="n">
        <v>439.37</v>
      </c>
    </row>
    <row collapsed="false" customFormat="false" customHeight="true" hidden="true" ht="25.5" outlineLevel="0" r="13281">
      <c r="A13281" s="749" t="s">
        <v>33848</v>
      </c>
      <c r="B13281" s="758" t="str">
        <f aca="false">C13281&amp;D13281&amp;E13281&amp;F13281&amp;G13281&amp;H13281</f>
        <v>PORTA DE MADEIRA DE LEI EM COMPENSADO DE 80X210X3CM FOLHEADA NAS 2 FACES,ADUELA DE 13X3CM E ALIZARES DE 5X2CM,EXCLUSIVEFERRAGENS.FORNECIMENTO E COLOCACAO</v>
      </c>
      <c r="C13281" s="749" t="s">
        <v>33847</v>
      </c>
      <c r="D13281" s="749" t="s">
        <v>33843</v>
      </c>
      <c r="E13281" s="749" t="s">
        <v>33844</v>
      </c>
      <c r="I13281" s="749" t="s">
        <v>30</v>
      </c>
      <c r="J13281" s="749" t="n">
        <v>409.77</v>
      </c>
    </row>
    <row collapsed="false" customFormat="false" customHeight="true" hidden="true" ht="25.5" outlineLevel="0" r="13282">
      <c r="A13282" s="749" t="s">
        <v>33849</v>
      </c>
      <c r="B13282" s="758" t="str">
        <f aca="false">C13282&amp;D13282&amp;E13282&amp;F13282&amp;G13282&amp;H13282</f>
        <v>PORTA DE MADEIRA DE LEI EM COMPENSADO DE 70X210X3CM,FOLHEADA NAS 2 FACES,ADUELA DE 13X3CM E ALIZARES DE 5X2CM,EXCLUSIVEFERRAGENS.FORNECIMENTO E COLOCACAO</v>
      </c>
      <c r="C13282" s="749" t="s">
        <v>33850</v>
      </c>
      <c r="D13282" s="749" t="s">
        <v>33843</v>
      </c>
      <c r="E13282" s="749" t="s">
        <v>33844</v>
      </c>
      <c r="I13282" s="749" t="s">
        <v>30</v>
      </c>
      <c r="J13282" s="749" t="n">
        <v>436.58</v>
      </c>
    </row>
    <row collapsed="false" customFormat="false" customHeight="true" hidden="true" ht="25.5" outlineLevel="0" r="13283">
      <c r="A13283" s="749" t="s">
        <v>33851</v>
      </c>
      <c r="B13283" s="758" t="str">
        <f aca="false">C13283&amp;D13283&amp;E13283&amp;F13283&amp;G13283&amp;H13283</f>
        <v>PORTA DE MADEIRA DE LEI EM COMPENSADO DE 70X210X3CM,FOLHEADA NAS 2 FACES,ADUELA DE 13X3CM E ALIZARES DE 5X2CM,EXCLUSIVEFERRAGENS.FORNECIMENTO E COLOCACAO</v>
      </c>
      <c r="C13283" s="749" t="s">
        <v>33850</v>
      </c>
      <c r="D13283" s="749" t="s">
        <v>33843</v>
      </c>
      <c r="E13283" s="749" t="s">
        <v>33844</v>
      </c>
      <c r="I13283" s="749" t="s">
        <v>30</v>
      </c>
      <c r="J13283" s="749" t="n">
        <v>406.98</v>
      </c>
    </row>
    <row collapsed="false" customFormat="false" customHeight="true" hidden="true" ht="25.5" outlineLevel="0" r="13284">
      <c r="A13284" s="749" t="s">
        <v>33852</v>
      </c>
      <c r="B13284" s="758" t="str">
        <f aca="false">C13284&amp;D13284&amp;E13284&amp;F13284&amp;G13284&amp;H13284</f>
        <v>PORTA DE MADEIRA DE LEI EM COMPENSADO DE 60X210X3CM FOLHEADA NAS 2 FACES,ADUELA DE 13X3CM E ALIZARES DE 5X2CM,EXCLUSIVEFERRAGENS.FORNECIMENTO E COLOCACAO</v>
      </c>
      <c r="C13284" s="749" t="s">
        <v>33853</v>
      </c>
      <c r="D13284" s="749" t="s">
        <v>33843</v>
      </c>
      <c r="E13284" s="749" t="s">
        <v>33844</v>
      </c>
      <c r="I13284" s="749" t="s">
        <v>30</v>
      </c>
      <c r="J13284" s="749" t="n">
        <v>430.89</v>
      </c>
    </row>
    <row collapsed="false" customFormat="false" customHeight="true" hidden="true" ht="25.5" outlineLevel="0" r="13285">
      <c r="A13285" s="749" t="s">
        <v>33854</v>
      </c>
      <c r="B13285" s="758" t="str">
        <f aca="false">C13285&amp;D13285&amp;E13285&amp;F13285&amp;G13285&amp;H13285</f>
        <v>PORTA DE MADEIRA DE LEI EM COMPENSADO DE 60X210X3CM FOLHEADA NAS 2 FACES,ADUELA DE 13X3CM E ALIZARES DE 5X2CM,EXCLUSIVEFERRAGENS.FORNECIMENTO E COLOCACAO</v>
      </c>
      <c r="C13285" s="749" t="s">
        <v>33853</v>
      </c>
      <c r="D13285" s="749" t="s">
        <v>33843</v>
      </c>
      <c r="E13285" s="749" t="s">
        <v>33844</v>
      </c>
      <c r="I13285" s="749" t="s">
        <v>30</v>
      </c>
      <c r="J13285" s="749" t="n">
        <v>401.28</v>
      </c>
    </row>
    <row collapsed="false" customFormat="false" customHeight="true" hidden="true" ht="25.5" outlineLevel="0" r="13286">
      <c r="A13286" s="749" t="s">
        <v>33855</v>
      </c>
      <c r="B13286" s="758" t="str">
        <f aca="false">C13286&amp;D13286&amp;E13286&amp;F13286&amp;G13286&amp;H13286</f>
        <v>PORTA DE MADEIRA DE LEI EM COMPENSADO,DE 60X210X3CM,FOLHEADA NAS 2 FACES,EXCLUSIVE FERRAGENS,ADUELA E ALIZARES.FORNECIMENTO E COLOCACAO</v>
      </c>
      <c r="C13286" s="749" t="s">
        <v>33856</v>
      </c>
      <c r="D13286" s="749" t="s">
        <v>33857</v>
      </c>
      <c r="E13286" s="749" t="s">
        <v>31058</v>
      </c>
      <c r="I13286" s="749" t="s">
        <v>30</v>
      </c>
      <c r="J13286" s="749" t="n">
        <v>212.05</v>
      </c>
    </row>
    <row collapsed="false" customFormat="false" customHeight="true" hidden="true" ht="25.5" outlineLevel="0" r="13287">
      <c r="A13287" s="749" t="s">
        <v>33858</v>
      </c>
      <c r="B13287" s="758" t="str">
        <f aca="false">C13287&amp;D13287&amp;E13287&amp;F13287&amp;G13287&amp;H13287</f>
        <v>PORTA DE MADEIRA DE LEI EM COMPENSADO,DE 60X210X3CM,FOLHEADA NAS 2 FACES,EXCLUSIVE FERRAGENS,ADUELA E ALIZARES.FORNECIMENTO E COLOCACAO</v>
      </c>
      <c r="C13287" s="749" t="s">
        <v>33856</v>
      </c>
      <c r="D13287" s="749" t="s">
        <v>33857</v>
      </c>
      <c r="E13287" s="749" t="s">
        <v>31058</v>
      </c>
      <c r="I13287" s="749" t="s">
        <v>30</v>
      </c>
      <c r="J13287" s="749" t="n">
        <v>192.32</v>
      </c>
    </row>
    <row collapsed="false" customFormat="false" customHeight="true" hidden="true" ht="25.5" outlineLevel="0" r="13288">
      <c r="A13288" s="749" t="s">
        <v>33859</v>
      </c>
      <c r="B13288" s="758" t="str">
        <f aca="false">C13288&amp;D13288&amp;E13288&amp;F13288&amp;G13288&amp;H13288</f>
        <v>PORTA DE MADEIRA DE LEI EM COMPENSADO,DE 70X210X3CM,FOLHEADA NAS 2 FACES,EXCLUSIVE FERRAGENS,ADUELA E ALIZARES.FORNECIMENTO E COLOCACAO</v>
      </c>
      <c r="C13288" s="749" t="s">
        <v>33860</v>
      </c>
      <c r="D13288" s="749" t="s">
        <v>33857</v>
      </c>
      <c r="E13288" s="749" t="s">
        <v>31058</v>
      </c>
      <c r="I13288" s="749" t="s">
        <v>30</v>
      </c>
      <c r="J13288" s="749" t="n">
        <v>215.05</v>
      </c>
    </row>
    <row collapsed="false" customFormat="false" customHeight="true" hidden="true" ht="25.5" outlineLevel="0" r="13289">
      <c r="A13289" s="749" t="s">
        <v>33861</v>
      </c>
      <c r="B13289" s="758" t="str">
        <f aca="false">C13289&amp;D13289&amp;E13289&amp;F13289&amp;G13289&amp;H13289</f>
        <v>PORTA DE MADEIRA DE LEI EM COMPENSADO,DE 70X210X3CM,FOLHEADA NAS 2 FACES,EXCLUSIVE FERRAGENS,ADUELA E ALIZARES.FORNECIMENTO E COLOCACAO</v>
      </c>
      <c r="C13289" s="749" t="s">
        <v>33860</v>
      </c>
      <c r="D13289" s="749" t="s">
        <v>33857</v>
      </c>
      <c r="E13289" s="749" t="s">
        <v>31058</v>
      </c>
      <c r="I13289" s="749" t="s">
        <v>30</v>
      </c>
      <c r="J13289" s="749" t="n">
        <v>195.32</v>
      </c>
    </row>
    <row collapsed="false" customFormat="false" customHeight="true" hidden="true" ht="25.5" outlineLevel="0" r="13290">
      <c r="A13290" s="749" t="s">
        <v>33862</v>
      </c>
      <c r="B13290" s="758" t="str">
        <f aca="false">C13290&amp;D13290&amp;E13290&amp;F13290&amp;G13290&amp;H13290</f>
        <v>PORTA DE MADEIRA DE LEI EM COMPENSADO,DE 80X210X3CM,FOLHEADANAS 2 FACES,EXCLUSIVE FERRAGENS,ADUELA E ALIZARES.FORNECIMENTO E COLOCACAO</v>
      </c>
      <c r="C13290" s="749" t="s">
        <v>33863</v>
      </c>
      <c r="D13290" s="749" t="s">
        <v>33864</v>
      </c>
      <c r="E13290" s="749" t="s">
        <v>14472</v>
      </c>
      <c r="I13290" s="749" t="s">
        <v>30</v>
      </c>
      <c r="J13290" s="749" t="n">
        <v>215.15</v>
      </c>
    </row>
    <row collapsed="false" customFormat="false" customHeight="true" hidden="true" ht="25.5" outlineLevel="0" r="13291">
      <c r="A13291" s="749" t="s">
        <v>33865</v>
      </c>
      <c r="B13291" s="758" t="str">
        <f aca="false">C13291&amp;D13291&amp;E13291&amp;F13291&amp;G13291&amp;H13291</f>
        <v>PORTA DE MADEIRA DE LEI EM COMPENSADO,DE 80X210X3CM,FOLHEADANAS 2 FACES,EXCLUSIVE FERRAGENS,ADUELA E ALIZARES.FORNECIMENTO E COLOCACAO</v>
      </c>
      <c r="C13291" s="749" t="s">
        <v>33863</v>
      </c>
      <c r="D13291" s="749" t="s">
        <v>33864</v>
      </c>
      <c r="E13291" s="749" t="s">
        <v>14472</v>
      </c>
      <c r="I13291" s="749" t="s">
        <v>30</v>
      </c>
      <c r="J13291" s="749" t="n">
        <v>195.42</v>
      </c>
    </row>
    <row collapsed="false" customFormat="false" customHeight="true" hidden="true" ht="25.5" outlineLevel="0" r="13292">
      <c r="A13292" s="749" t="s">
        <v>33866</v>
      </c>
      <c r="B13292" s="758" t="str">
        <f aca="false">C13292&amp;D13292&amp;E13292&amp;F13292&amp;G13292&amp;H13292</f>
        <v>PORTA DE MADEIRA DE LEI EM COMPENSADO,DE 90X210X3CM,FOLHEADA NAS 2 FACES,EXCLUSIVE FERRAGENS,ADUELA E ALIZARES.FORNECIMENTO E COLOCACAO</v>
      </c>
      <c r="C13292" s="749" t="s">
        <v>33867</v>
      </c>
      <c r="D13292" s="749" t="s">
        <v>33857</v>
      </c>
      <c r="E13292" s="749" t="s">
        <v>31058</v>
      </c>
      <c r="I13292" s="749" t="s">
        <v>30</v>
      </c>
      <c r="J13292" s="749" t="n">
        <v>233.15</v>
      </c>
    </row>
    <row collapsed="false" customFormat="false" customHeight="true" hidden="true" ht="25.5" outlineLevel="0" r="13293">
      <c r="A13293" s="749" t="s">
        <v>33868</v>
      </c>
      <c r="B13293" s="758" t="str">
        <f aca="false">C13293&amp;D13293&amp;E13293&amp;F13293&amp;G13293&amp;H13293</f>
        <v>PORTA DE MADEIRA DE LEI EM COMPENSADO,DE 90X210X3CM,FOLHEADA NAS 2 FACES,EXCLUSIVE FERRAGENS,ADUELA E ALIZARES.FORNECIMENTO E COLOCACAO</v>
      </c>
      <c r="C13293" s="749" t="s">
        <v>33867</v>
      </c>
      <c r="D13293" s="749" t="s">
        <v>33857</v>
      </c>
      <c r="E13293" s="749" t="s">
        <v>31058</v>
      </c>
      <c r="I13293" s="749" t="s">
        <v>30</v>
      </c>
      <c r="J13293" s="749" t="n">
        <v>213.42</v>
      </c>
    </row>
    <row collapsed="false" customFormat="false" customHeight="true" hidden="true" ht="25.5" outlineLevel="0" r="13294">
      <c r="A13294" s="749" t="s">
        <v>33869</v>
      </c>
      <c r="B13294" s="758" t="str">
        <f aca="false">C13294&amp;D13294&amp;E13294&amp;F13294&amp;G13294&amp;H13294</f>
        <v>PORTA DE MADEIRA DE LEI EM COMPENSADO,DE 100X210X3CM,FOLHEADA NAS 2 FACES,EXCLUSIVE FERRAGENS,ADUELA E ALIZARES.FORNECIMENTO E COLOCACAO</v>
      </c>
      <c r="C13294" s="749" t="s">
        <v>33870</v>
      </c>
      <c r="D13294" s="749" t="s">
        <v>33871</v>
      </c>
      <c r="E13294" s="749" t="s">
        <v>18729</v>
      </c>
      <c r="I13294" s="749" t="s">
        <v>30</v>
      </c>
      <c r="J13294" s="749" t="n">
        <v>237.15</v>
      </c>
    </row>
    <row collapsed="false" customFormat="false" customHeight="true" hidden="true" ht="25.5" outlineLevel="0" r="13295">
      <c r="A13295" s="749" t="s">
        <v>33872</v>
      </c>
      <c r="B13295" s="758" t="str">
        <f aca="false">C13295&amp;D13295&amp;E13295&amp;F13295&amp;G13295&amp;H13295</f>
        <v>PORTA DE MADEIRA DE LEI EM COMPENSADO,DE 100X210X3CM,FOLHEADA NAS 2 FACES,EXCLUSIVE FERRAGENS,ADUELA E ALIZARES.FORNECIMENTO E COLOCACAO</v>
      </c>
      <c r="C13295" s="749" t="s">
        <v>33870</v>
      </c>
      <c r="D13295" s="749" t="s">
        <v>33871</v>
      </c>
      <c r="E13295" s="749" t="s">
        <v>18729</v>
      </c>
      <c r="I13295" s="749" t="s">
        <v>30</v>
      </c>
      <c r="J13295" s="749" t="n">
        <v>217.42</v>
      </c>
    </row>
    <row collapsed="false" customFormat="false" customHeight="true" hidden="true" ht="25.5" outlineLevel="0" r="13296">
      <c r="A13296" s="749" t="s">
        <v>33873</v>
      </c>
      <c r="B13296" s="758" t="str">
        <f aca="false">C13296&amp;D13296&amp;E13296&amp;F13296&amp;G13296&amp;H13296</f>
        <v>PORTA DE MADEIRA DE LEI COM UMA ALMOFADA REBAIXADA DE 80X210X3CM,ADUELA DE 13X3CM E ALIZARES DE 5X2CM,EXCLUSIVE FERRAGENS.FORNECIMENTO E COLOCACAO</v>
      </c>
      <c r="C13296" s="749" t="s">
        <v>33874</v>
      </c>
      <c r="D13296" s="749" t="s">
        <v>33875</v>
      </c>
      <c r="E13296" s="749" t="s">
        <v>33876</v>
      </c>
      <c r="I13296" s="749" t="s">
        <v>30</v>
      </c>
      <c r="J13296" s="749" t="n">
        <v>604.1</v>
      </c>
    </row>
    <row collapsed="false" customFormat="false" customHeight="true" hidden="true" ht="25.5" outlineLevel="0" r="13297">
      <c r="A13297" s="749" t="s">
        <v>33877</v>
      </c>
      <c r="B13297" s="758" t="str">
        <f aca="false">C13297&amp;D13297&amp;E13297&amp;F13297&amp;G13297&amp;H13297</f>
        <v>PORTA DE MADEIRA DE LEI COM UMA ALMOFADA REBAIXADA DE 80X210X3CM,ADUELA DE 13X3CM E ALIZARES DE 5X2CM,EXCLUSIVE FERRAGENS.FORNECIMENTO E COLOCACAO</v>
      </c>
      <c r="C13297" s="749" t="s">
        <v>33874</v>
      </c>
      <c r="D13297" s="749" t="s">
        <v>33875</v>
      </c>
      <c r="E13297" s="749" t="s">
        <v>33876</v>
      </c>
      <c r="I13297" s="749" t="s">
        <v>30</v>
      </c>
      <c r="J13297" s="749" t="n">
        <v>574.5</v>
      </c>
    </row>
    <row collapsed="false" customFormat="false" customHeight="true" hidden="true" ht="25.5" outlineLevel="0" r="13298">
      <c r="A13298" s="749" t="s">
        <v>33878</v>
      </c>
      <c r="B13298" s="758" t="str">
        <f aca="false">C13298&amp;D13298&amp;E13298&amp;F13298&amp;G13298&amp;H13298</f>
        <v>PORTA DE MADEIRA DE LEI COM UMA ALMOFADA REBAIXADA DE 70X210X3CM,ADUELA DE 13X3CM E ALIZARES DE 5X2CM,EXCLUSIVE FERRAGENS.FORNECIMENTO E COLOCACAO</v>
      </c>
      <c r="C13298" s="749" t="s">
        <v>33879</v>
      </c>
      <c r="D13298" s="749" t="s">
        <v>33875</v>
      </c>
      <c r="E13298" s="749" t="s">
        <v>33876</v>
      </c>
      <c r="I13298" s="749" t="s">
        <v>30</v>
      </c>
      <c r="J13298" s="749" t="n">
        <v>601.41</v>
      </c>
    </row>
    <row collapsed="false" customFormat="false" customHeight="true" hidden="true" ht="25.5" outlineLevel="0" r="13299">
      <c r="A13299" s="749" t="s">
        <v>33880</v>
      </c>
      <c r="B13299" s="758" t="str">
        <f aca="false">C13299&amp;D13299&amp;E13299&amp;F13299&amp;G13299&amp;H13299</f>
        <v>PORTA DE MADEIRA DE LEI COM UMA ALMOFADA REBAIXADA DE 70X210X3CM,ADUELA DE 13X3CM E ALIZARES DE 5X2CM,EXCLUSIVE FERRAGENS.FORNECIMENTO E COLOCACAO</v>
      </c>
      <c r="C13299" s="749" t="s">
        <v>33879</v>
      </c>
      <c r="D13299" s="749" t="s">
        <v>33875</v>
      </c>
      <c r="E13299" s="749" t="s">
        <v>33876</v>
      </c>
      <c r="I13299" s="749" t="s">
        <v>30</v>
      </c>
      <c r="J13299" s="749" t="n">
        <v>571.81</v>
      </c>
    </row>
    <row collapsed="false" customFormat="false" customHeight="true" hidden="true" ht="25.5" outlineLevel="0" r="13300">
      <c r="A13300" s="749" t="s">
        <v>33881</v>
      </c>
      <c r="B13300" s="758" t="str">
        <f aca="false">C13300&amp;D13300&amp;E13300&amp;F13300&amp;G13300&amp;H13300</f>
        <v>PORTA DE MADEIRA DE LEI COM UMA ALMOFADA REBAIXADA DE 60X210X3CM,ADUELA DE 13X3CM E ALIZARES DE 5X2CM,EXCLUSIVE FERRAGENS.FORNECIMENTO E COLOCACAO</v>
      </c>
      <c r="C13300" s="749" t="s">
        <v>33882</v>
      </c>
      <c r="D13300" s="749" t="s">
        <v>33875</v>
      </c>
      <c r="E13300" s="749" t="s">
        <v>33876</v>
      </c>
      <c r="I13300" s="749" t="s">
        <v>30</v>
      </c>
      <c r="J13300" s="749" t="n">
        <v>598.72</v>
      </c>
    </row>
    <row collapsed="false" customFormat="false" customHeight="true" hidden="true" ht="25.5" outlineLevel="0" r="13301">
      <c r="A13301" s="749" t="s">
        <v>33883</v>
      </c>
      <c r="B13301" s="758" t="str">
        <f aca="false">C13301&amp;D13301&amp;E13301&amp;F13301&amp;G13301&amp;H13301</f>
        <v>PORTA DE MADEIRA DE LEI COM UMA ALMOFADA REBAIXADA DE 60X210X3CM,ADUELA DE 13X3CM E ALIZARES DE 5X2CM,EXCLUSIVE FERRAGENS.FORNECIMENTO E COLOCACAO</v>
      </c>
      <c r="C13301" s="749" t="s">
        <v>33882</v>
      </c>
      <c r="D13301" s="749" t="s">
        <v>33875</v>
      </c>
      <c r="E13301" s="749" t="s">
        <v>33876</v>
      </c>
      <c r="I13301" s="749" t="s">
        <v>30</v>
      </c>
      <c r="J13301" s="749" t="n">
        <v>569.11</v>
      </c>
    </row>
    <row collapsed="false" customFormat="false" customHeight="true" hidden="true" ht="25.5" outlineLevel="0" r="13302">
      <c r="A13302" s="749" t="s">
        <v>33884</v>
      </c>
      <c r="B13302" s="758" t="str">
        <f aca="false">C13302&amp;D13302&amp;E13302&amp;F13302&amp;G13302&amp;H13302</f>
        <v>PORTA EXTERNA DE MADEIRA DE LEI,ALMOFADADA,DE 80X210CM,COM MARCO DE 7X3,5CM,EXCLUSIVE FERRAGENS.FORNECIMENTO E COLOCACAO</v>
      </c>
      <c r="C13302" s="749" t="s">
        <v>33885</v>
      </c>
      <c r="D13302" s="749" t="s">
        <v>33886</v>
      </c>
      <c r="I13302" s="749" t="s">
        <v>30</v>
      </c>
      <c r="J13302" s="749" t="n">
        <v>557.31</v>
      </c>
    </row>
    <row collapsed="false" customFormat="false" customHeight="true" hidden="true" ht="25.5" outlineLevel="0" r="13303">
      <c r="A13303" s="749" t="s">
        <v>33887</v>
      </c>
      <c r="B13303" s="758" t="str">
        <f aca="false">C13303&amp;D13303&amp;E13303&amp;F13303&amp;G13303&amp;H13303</f>
        <v>PORTA EXTERNA DE MADEIRA DE LEI,ALMOFADADA,DE 80X210CM,COM MARCO DE 7X3,5CM,EXCLUSIVE FERRAGENS.FORNECIMENTO E COLOCACAO</v>
      </c>
      <c r="C13303" s="749" t="s">
        <v>33885</v>
      </c>
      <c r="D13303" s="749" t="s">
        <v>33886</v>
      </c>
      <c r="I13303" s="749" t="s">
        <v>30</v>
      </c>
      <c r="J13303" s="749" t="n">
        <v>527.7</v>
      </c>
    </row>
    <row collapsed="false" customFormat="false" customHeight="true" hidden="true" ht="25.5" outlineLevel="0" r="13304">
      <c r="A13304" s="749" t="s">
        <v>33888</v>
      </c>
      <c r="B13304" s="758" t="str">
        <f aca="false">C13304&amp;D13304&amp;E13304&amp;F13304&amp;G13304&amp;H13304</f>
        <v>PORTA EXTERNA DE MADEIRA DE LEI,ALMOFADADA,DE 70X210CM,COM MARCO DE 7X3,5CM,EXCLUSIVE FERRAGENS.FORNECIMENTO E COLOCACAO</v>
      </c>
      <c r="C13304" s="749" t="s">
        <v>33889</v>
      </c>
      <c r="D13304" s="749" t="s">
        <v>33886</v>
      </c>
      <c r="I13304" s="749" t="s">
        <v>30</v>
      </c>
      <c r="J13304" s="749" t="n">
        <v>555.69</v>
      </c>
    </row>
    <row collapsed="false" customFormat="false" customHeight="true" hidden="true" ht="25.5" outlineLevel="0" r="13305">
      <c r="A13305" s="749" t="s">
        <v>33890</v>
      </c>
      <c r="B13305" s="758" t="str">
        <f aca="false">C13305&amp;D13305&amp;E13305&amp;F13305&amp;G13305&amp;H13305</f>
        <v>PORTA EXTERNA DE MADEIRA DE LEI,ALMOFADADA,DE 70X210CM,COM MARCO DE 7X3,5CM,EXCLUSIVE FERRAGENS.FORNECIMENTO E COLOCACAO</v>
      </c>
      <c r="C13305" s="749" t="s">
        <v>33889</v>
      </c>
      <c r="D13305" s="749" t="s">
        <v>33886</v>
      </c>
      <c r="I13305" s="749" t="s">
        <v>30</v>
      </c>
      <c r="J13305" s="749" t="n">
        <v>526.08</v>
      </c>
    </row>
    <row collapsed="false" customFormat="false" customHeight="true" hidden="true" ht="25.5" outlineLevel="0" r="13306">
      <c r="A13306" s="749" t="s">
        <v>33891</v>
      </c>
      <c r="B13306" s="758" t="str">
        <f aca="false">C13306&amp;D13306&amp;E13306&amp;F13306&amp;G13306&amp;H13306</f>
        <v>PORTA DE MADEIRA DE LEI COM UMA ALMOFADA REBAIXADA,DE 80X210X3CM,EXCLUSIVE FERRAGENS,ADUELA E ALIZARES.FORNECIMENTO E COLOCACAO</v>
      </c>
      <c r="C13306" s="749" t="s">
        <v>33892</v>
      </c>
      <c r="D13306" s="749" t="s">
        <v>33893</v>
      </c>
      <c r="E13306" s="749" t="s">
        <v>15017</v>
      </c>
      <c r="I13306" s="749" t="s">
        <v>30</v>
      </c>
      <c r="J13306" s="749" t="n">
        <v>379.88</v>
      </c>
    </row>
    <row collapsed="false" customFormat="false" customHeight="true" hidden="true" ht="25.5" outlineLevel="0" r="13307">
      <c r="A13307" s="749" t="s">
        <v>33894</v>
      </c>
      <c r="B13307" s="758" t="str">
        <f aca="false">C13307&amp;D13307&amp;E13307&amp;F13307&amp;G13307&amp;H13307</f>
        <v>PORTA DE MADEIRA DE LEI COM UMA ALMOFADA REBAIXADA,DE 80X210X3CM,EXCLUSIVE FERRAGENS,ADUELA E ALIZARES.FORNECIMENTO E COLOCACAO</v>
      </c>
      <c r="C13307" s="749" t="s">
        <v>33892</v>
      </c>
      <c r="D13307" s="749" t="s">
        <v>33893</v>
      </c>
      <c r="E13307" s="749" t="s">
        <v>15017</v>
      </c>
      <c r="I13307" s="749" t="s">
        <v>30</v>
      </c>
      <c r="J13307" s="749" t="n">
        <v>360.15</v>
      </c>
    </row>
    <row collapsed="false" customFormat="false" customHeight="true" hidden="true" ht="25.5" outlineLevel="0" r="13308">
      <c r="A13308" s="749" t="s">
        <v>33895</v>
      </c>
      <c r="B13308" s="758" t="str">
        <f aca="false">C13308&amp;D13308&amp;E13308&amp;F13308&amp;G13308&amp;H13308</f>
        <v>PORTA DE MADEIRA DE LEI,COM UMA ALMOFADA REBAIXADA,DE 70X210X3CM,EXCLUSIVE FERRAGENS,ADUELA E ALIZARES.FORNECIMENTO E COLOCACAO</v>
      </c>
      <c r="C13308" s="749" t="s">
        <v>33896</v>
      </c>
      <c r="D13308" s="749" t="s">
        <v>33893</v>
      </c>
      <c r="E13308" s="749" t="s">
        <v>15017</v>
      </c>
      <c r="I13308" s="749" t="s">
        <v>30</v>
      </c>
      <c r="J13308" s="749" t="n">
        <v>379.88</v>
      </c>
    </row>
    <row collapsed="false" customFormat="false" customHeight="true" hidden="true" ht="25.5" outlineLevel="0" r="13309">
      <c r="A13309" s="749" t="s">
        <v>33897</v>
      </c>
      <c r="B13309" s="758" t="str">
        <f aca="false">C13309&amp;D13309&amp;E13309&amp;F13309&amp;G13309&amp;H13309</f>
        <v>PORTA DE MADEIRA DE LEI,COM UMA ALMOFADA REBAIXADA,DE 70X210X3CM,EXCLUSIVE FERRAGENS,ADUELA E ALIZARES.FORNECIMENTO E COLOCACAO</v>
      </c>
      <c r="C13309" s="749" t="s">
        <v>33896</v>
      </c>
      <c r="D13309" s="749" t="s">
        <v>33893</v>
      </c>
      <c r="E13309" s="749" t="s">
        <v>15017</v>
      </c>
      <c r="I13309" s="749" t="s">
        <v>30</v>
      </c>
      <c r="J13309" s="749" t="n">
        <v>360.15</v>
      </c>
    </row>
    <row collapsed="false" customFormat="false" customHeight="true" hidden="true" ht="12.75" outlineLevel="0" r="13310">
      <c r="A13310" s="749" t="s">
        <v>33898</v>
      </c>
      <c r="B13310" s="749" t="str">
        <f aca="false">C13310&amp;D13310&amp;E13310&amp;F13310&amp;G13310&amp;H13310</f>
        <v>PORTA DE MAEIRA DE LEI,COM UMA ALMOFADA REBAIXADA,DE 60X210XX3CM,EXCLUSIVE FERRAGENS,ADUELA E ALIZARES.FORNECIMENTO E COLOCACAO</v>
      </c>
      <c r="C13310" s="749" t="s">
        <v>33899</v>
      </c>
      <c r="D13310" s="749" t="s">
        <v>33893</v>
      </c>
      <c r="E13310" s="749" t="s">
        <v>15017</v>
      </c>
      <c r="I13310" s="749" t="s">
        <v>30</v>
      </c>
      <c r="J13310" s="749" t="n">
        <v>379.88</v>
      </c>
    </row>
    <row collapsed="false" customFormat="false" customHeight="true" hidden="true" ht="12.75" outlineLevel="0" r="13311">
      <c r="A13311" s="749" t="s">
        <v>33900</v>
      </c>
      <c r="B13311" s="749" t="str">
        <f aca="false">C13311&amp;D13311&amp;E13311&amp;F13311&amp;G13311&amp;H13311</f>
        <v>PORTA DE MAEIRA DE LEI,COM UMA ALMOFADA REBAIXADA,DE 60X210XX3CM,EXCLUSIVE FERRAGENS,ADUELA E ALIZARES.FORNECIMENTO E COLOCACAO</v>
      </c>
      <c r="C13311" s="749" t="s">
        <v>33899</v>
      </c>
      <c r="D13311" s="749" t="s">
        <v>33893</v>
      </c>
      <c r="E13311" s="749" t="s">
        <v>15017</v>
      </c>
      <c r="I13311" s="749" t="s">
        <v>30</v>
      </c>
      <c r="J13311" s="749" t="n">
        <v>360.15</v>
      </c>
    </row>
    <row collapsed="false" customFormat="false" customHeight="true" hidden="true" ht="25.5" outlineLevel="0" r="13312">
      <c r="A13312" s="749" t="s">
        <v>33901</v>
      </c>
      <c r="B13312" s="758" t="str">
        <f aca="false">C13312&amp;D13312&amp;E13312&amp;F13312&amp;G13312&amp;H13312</f>
        <v>PORTA DE MADEIRA DE LEI,COM PAINEL DE VENEZIANA DE 80X210X3CM,ADUELA DE 13X3CM E ALIZARES DE 5X2CM,EXCLUSIVE FERRAGENS.FORNECIMENTO E COLOCACAO</v>
      </c>
      <c r="C13312" s="749" t="s">
        <v>33902</v>
      </c>
      <c r="D13312" s="749" t="s">
        <v>33903</v>
      </c>
      <c r="E13312" s="749" t="s">
        <v>14960</v>
      </c>
      <c r="I13312" s="749" t="s">
        <v>30</v>
      </c>
      <c r="J13312" s="749" t="n">
        <v>706.37</v>
      </c>
    </row>
    <row collapsed="false" customFormat="false" customHeight="true" hidden="true" ht="25.5" outlineLevel="0" r="13313">
      <c r="A13313" s="749" t="s">
        <v>33904</v>
      </c>
      <c r="B13313" s="758" t="str">
        <f aca="false">C13313&amp;D13313&amp;E13313&amp;F13313&amp;G13313&amp;H13313</f>
        <v>PORTA DE MADEIRA DE LEI,COM PAINEL DE VENEZIANA DE 80X210X3CM,ADUELA DE 13X3CM E ALIZARES DE 5X2CM,EXCLUSIVE FERRAGENS.FORNECIMENTO E COLOCACAO</v>
      </c>
      <c r="C13313" s="749" t="s">
        <v>33902</v>
      </c>
      <c r="D13313" s="749" t="s">
        <v>33903</v>
      </c>
      <c r="E13313" s="749" t="s">
        <v>14960</v>
      </c>
      <c r="I13313" s="749" t="s">
        <v>30</v>
      </c>
      <c r="J13313" s="749" t="n">
        <v>676.77</v>
      </c>
    </row>
    <row collapsed="false" customFormat="false" customHeight="true" hidden="true" ht="25.5" outlineLevel="0" r="13314">
      <c r="A13314" s="749" t="s">
        <v>33905</v>
      </c>
      <c r="B13314" s="758" t="str">
        <f aca="false">C13314&amp;D13314&amp;E13314&amp;F13314&amp;G13314&amp;H13314</f>
        <v>PORTA DE MADEIRA DE LEI,COM PAINEL DE VENEZIANA DE 70X210X3CM,ADUELA DE 13X3CM E ALIZARES DE 5X2CM,EXCLUSIVE FERRAGENS.FORNECIMENTO E COLOCACAO</v>
      </c>
      <c r="C13314" s="749" t="s">
        <v>33906</v>
      </c>
      <c r="D13314" s="749" t="s">
        <v>33903</v>
      </c>
      <c r="E13314" s="749" t="s">
        <v>14960</v>
      </c>
      <c r="I13314" s="749" t="s">
        <v>30</v>
      </c>
      <c r="J13314" s="749" t="n">
        <v>679.68</v>
      </c>
    </row>
    <row collapsed="false" customFormat="false" customHeight="true" hidden="true" ht="25.5" outlineLevel="0" r="13315">
      <c r="A13315" s="749" t="s">
        <v>33907</v>
      </c>
      <c r="B13315" s="758" t="str">
        <f aca="false">C13315&amp;D13315&amp;E13315&amp;F13315&amp;G13315&amp;H13315</f>
        <v>PORTA DE MADEIRA DE LEI,COM PAINEL DE VENEZIANA DE 70X210X3CM,ADUELA DE 13X3CM E ALIZARES DE 5X2CM,EXCLUSIVE FERRAGENS.FORNECIMENTO E COLOCACAO</v>
      </c>
      <c r="C13315" s="749" t="s">
        <v>33906</v>
      </c>
      <c r="D13315" s="749" t="s">
        <v>33903</v>
      </c>
      <c r="E13315" s="749" t="s">
        <v>14960</v>
      </c>
      <c r="I13315" s="749" t="s">
        <v>30</v>
      </c>
      <c r="J13315" s="749" t="n">
        <v>650.08</v>
      </c>
    </row>
    <row collapsed="false" customFormat="false" customHeight="true" hidden="true" ht="25.5" outlineLevel="0" r="13316">
      <c r="A13316" s="749" t="s">
        <v>33908</v>
      </c>
      <c r="B13316" s="758" t="str">
        <f aca="false">C13316&amp;D13316&amp;E13316&amp;F13316&amp;G13316&amp;H13316</f>
        <v>PORTA DE MADEIRA DE LEI,COM PAINEL DE VENEZIANA DE 60X210X3CM,ADUELA DE 13X3CM E ALIZARES DE 5X2CM,EXCLUSIVE FERRAGENS.FORNECIMENTO E COLOCACAO</v>
      </c>
      <c r="C13316" s="749" t="s">
        <v>33909</v>
      </c>
      <c r="D13316" s="749" t="s">
        <v>33903</v>
      </c>
      <c r="E13316" s="749" t="s">
        <v>14960</v>
      </c>
      <c r="I13316" s="749" t="s">
        <v>30</v>
      </c>
      <c r="J13316" s="749" t="n">
        <v>661.99</v>
      </c>
    </row>
    <row collapsed="false" customFormat="false" customHeight="true" hidden="true" ht="25.5" outlineLevel="0" r="13317">
      <c r="A13317" s="749" t="s">
        <v>33910</v>
      </c>
      <c r="B13317" s="758" t="str">
        <f aca="false">C13317&amp;D13317&amp;E13317&amp;F13317&amp;G13317&amp;H13317</f>
        <v>PORTA DE MADEIRA DE LEI,COM PAINEL DE VENEZIANA DE 60X210X3CM,ADUELA DE 13X3CM E ALIZARES DE 5X2CM,EXCLUSIVE FERRAGENS.FORNECIMENTO E COLOCACAO</v>
      </c>
      <c r="C13317" s="749" t="s">
        <v>33909</v>
      </c>
      <c r="D13317" s="749" t="s">
        <v>33903</v>
      </c>
      <c r="E13317" s="749" t="s">
        <v>14960</v>
      </c>
      <c r="I13317" s="749" t="s">
        <v>30</v>
      </c>
      <c r="J13317" s="749" t="n">
        <v>632.38</v>
      </c>
    </row>
    <row collapsed="false" customFormat="false" customHeight="true" hidden="true" ht="25.5" outlineLevel="0" r="13318">
      <c r="A13318" s="749" t="s">
        <v>33911</v>
      </c>
      <c r="B13318" s="758" t="str">
        <f aca="false">C13318&amp;D13318&amp;E13318&amp;F13318&amp;G13318&amp;H13318</f>
        <v>PORTA DE MADEIRA DE LEI,COM PAINEL DE VENEZIANA,DE 80X210X3CM,EXCLUSIVE FERRAGENS,ADUELA E ALIZARES.FORNECIMENTO E COLOCACAO</v>
      </c>
      <c r="C13318" s="749" t="s">
        <v>33912</v>
      </c>
      <c r="D13318" s="749" t="s">
        <v>33913</v>
      </c>
      <c r="E13318" s="749" t="s">
        <v>14350</v>
      </c>
      <c r="I13318" s="749" t="s">
        <v>30</v>
      </c>
      <c r="J13318" s="749" t="n">
        <v>482.15</v>
      </c>
    </row>
    <row collapsed="false" customFormat="false" customHeight="true" hidden="true" ht="25.5" outlineLevel="0" r="13319">
      <c r="A13319" s="749" t="s">
        <v>33914</v>
      </c>
      <c r="B13319" s="758" t="str">
        <f aca="false">C13319&amp;D13319&amp;E13319&amp;F13319&amp;G13319&amp;H13319</f>
        <v>PORTA DE MADEIRA DE LEI,COM PAINEL DE VENEZIANA,DE 80X210X3CM,EXCLUSIVE FERRAGENS,ADUELA E ALIZARES.FORNECIMENTO E COLOCACAO</v>
      </c>
      <c r="C13319" s="749" t="s">
        <v>33912</v>
      </c>
      <c r="D13319" s="749" t="s">
        <v>33913</v>
      </c>
      <c r="E13319" s="749" t="s">
        <v>14350</v>
      </c>
      <c r="I13319" s="749" t="s">
        <v>30</v>
      </c>
      <c r="J13319" s="749" t="n">
        <v>462.42</v>
      </c>
    </row>
    <row collapsed="false" customFormat="false" customHeight="true" hidden="true" ht="25.5" outlineLevel="0" r="13320">
      <c r="A13320" s="749" t="s">
        <v>33915</v>
      </c>
      <c r="B13320" s="758" t="str">
        <f aca="false">C13320&amp;D13320&amp;E13320&amp;F13320&amp;G13320&amp;H13320</f>
        <v>PORTA DE MADEIRA DE LEI,COM PAINEL DE VENEZIANA,DE 70X210X3CM,EXCLUSIVE FERRAGENS,ADUELA E ALIZARES.FORNECIMENTO E COLOCACAO</v>
      </c>
      <c r="C13320" s="749" t="s">
        <v>33916</v>
      </c>
      <c r="D13320" s="749" t="s">
        <v>33913</v>
      </c>
      <c r="E13320" s="749" t="s">
        <v>14350</v>
      </c>
      <c r="I13320" s="749" t="s">
        <v>30</v>
      </c>
      <c r="J13320" s="749" t="n">
        <v>458.15</v>
      </c>
    </row>
    <row collapsed="false" customFormat="false" customHeight="true" hidden="true" ht="25.5" outlineLevel="0" r="13321">
      <c r="A13321" s="749" t="s">
        <v>33917</v>
      </c>
      <c r="B13321" s="758" t="str">
        <f aca="false">C13321&amp;D13321&amp;E13321&amp;F13321&amp;G13321&amp;H13321</f>
        <v>PORTA DE MADEIRA DE LEI,COM PAINEL DE VENEZIANA,DE 70X210X3CM,EXCLUSIVE FERRAGENS,ADUELA E ALIZARES.FORNECIMENTO E COLOCACAO</v>
      </c>
      <c r="C13321" s="749" t="s">
        <v>33916</v>
      </c>
      <c r="D13321" s="749" t="s">
        <v>33913</v>
      </c>
      <c r="E13321" s="749" t="s">
        <v>14350</v>
      </c>
      <c r="I13321" s="749" t="s">
        <v>30</v>
      </c>
      <c r="J13321" s="749" t="n">
        <v>438.42</v>
      </c>
    </row>
    <row collapsed="false" customFormat="false" customHeight="true" hidden="true" ht="25.5" outlineLevel="0" r="13322">
      <c r="A13322" s="749" t="s">
        <v>33918</v>
      </c>
      <c r="B13322" s="758" t="str">
        <f aca="false">C13322&amp;D13322&amp;E13322&amp;F13322&amp;G13322&amp;H13322</f>
        <v>PORTA DE MADEIRA DE LEI,COM PAINEL DE VENEZIANA,DE 60X210X3CM,EXCLUSIVE FERRAGENS,ADUELA E ALIZARES.FORNECIMENTO E COLOCACAO</v>
      </c>
      <c r="C13322" s="749" t="s">
        <v>33919</v>
      </c>
      <c r="D13322" s="749" t="s">
        <v>33913</v>
      </c>
      <c r="E13322" s="749" t="s">
        <v>14350</v>
      </c>
      <c r="I13322" s="749" t="s">
        <v>30</v>
      </c>
      <c r="J13322" s="749" t="n">
        <v>443.15</v>
      </c>
    </row>
    <row collapsed="false" customFormat="false" customHeight="true" hidden="true" ht="25.5" outlineLevel="0" r="13323">
      <c r="A13323" s="749" t="s">
        <v>33920</v>
      </c>
      <c r="B13323" s="758" t="str">
        <f aca="false">C13323&amp;D13323&amp;E13323&amp;F13323&amp;G13323&amp;H13323</f>
        <v>PORTA DE MADEIRA DE LEI,COM PAINEL DE VENEZIANA,DE 60X210X3CM,EXCLUSIVE FERRAGENS,ADUELA E ALIZARES.FORNECIMENTO E COLOCACAO</v>
      </c>
      <c r="C13323" s="749" t="s">
        <v>33919</v>
      </c>
      <c r="D13323" s="749" t="s">
        <v>33913</v>
      </c>
      <c r="E13323" s="749" t="s">
        <v>14350</v>
      </c>
      <c r="I13323" s="749" t="s">
        <v>30</v>
      </c>
      <c r="J13323" s="749" t="n">
        <v>423.42</v>
      </c>
    </row>
    <row collapsed="false" customFormat="false" customHeight="true" hidden="true" ht="25.5" outlineLevel="0" r="13324">
      <c r="A13324" s="749" t="s">
        <v>33921</v>
      </c>
      <c r="B13324" s="758" t="str">
        <f aca="false">C13324&amp;D13324&amp;E13324&amp;F13324&amp;G13324&amp;H13324</f>
        <v>PORTA DE MADEIRA DE LEI MACICA,COM ALMOFADA,PARA ENTRADA DESANITARIO,UMA FOLHA,DE ABRIR,DE 60X210X3CM E MARCO 7X3CM,EXCLUSIVE FERRAGENS.FORNECIMENTO E COLOCACAO</v>
      </c>
      <c r="C13324" s="749" t="s">
        <v>33922</v>
      </c>
      <c r="D13324" s="749" t="s">
        <v>33923</v>
      </c>
      <c r="E13324" s="749" t="s">
        <v>33924</v>
      </c>
      <c r="I13324" s="749" t="s">
        <v>30</v>
      </c>
      <c r="J13324" s="749" t="n">
        <v>546.88</v>
      </c>
    </row>
    <row collapsed="false" customFormat="false" customHeight="true" hidden="true" ht="25.5" outlineLevel="0" r="13325">
      <c r="A13325" s="749" t="s">
        <v>33925</v>
      </c>
      <c r="B13325" s="758" t="str">
        <f aca="false">C13325&amp;D13325&amp;E13325&amp;F13325&amp;G13325&amp;H13325</f>
        <v>PORTA DE MADEIRA DE LEI MACICA,COM ALMOFADA,PARA ENTRADA DESANITARIO,UMA FOLHA,DE ABRIR,DE 60X210X3CM E MARCO 7X3CM,EXCLUSIVE FERRAGENS.FORNECIMENTO E COLOCACAO</v>
      </c>
      <c r="C13325" s="749" t="s">
        <v>33922</v>
      </c>
      <c r="D13325" s="749" t="s">
        <v>33923</v>
      </c>
      <c r="E13325" s="749" t="s">
        <v>33924</v>
      </c>
      <c r="I13325" s="749" t="s">
        <v>30</v>
      </c>
      <c r="J13325" s="749" t="n">
        <v>517.28</v>
      </c>
    </row>
    <row collapsed="false" customFormat="false" customHeight="true" hidden="true" ht="25.5" outlineLevel="0" r="13326">
      <c r="A13326" s="749" t="s">
        <v>33926</v>
      </c>
      <c r="B13326" s="758" t="str">
        <f aca="false">C13326&amp;D13326&amp;E13326&amp;F13326&amp;G13326&amp;H13326</f>
        <v>PORTA DE MADEIRA DE LEI MACICA COM 5 ALMOFADAS,DE 80X210X3,5CM,MARCO DE 7X3CM E ALIZARES 5X2CM EM UMA FACE,EXCLUSIVE FERRAGENS.FORNECIMENTO E COLOCACAO</v>
      </c>
      <c r="C13326" s="749" t="s">
        <v>33927</v>
      </c>
      <c r="D13326" s="749" t="s">
        <v>33928</v>
      </c>
      <c r="E13326" s="749" t="s">
        <v>33929</v>
      </c>
      <c r="I13326" s="749" t="s">
        <v>30</v>
      </c>
      <c r="J13326" s="749" t="n">
        <v>571.98</v>
      </c>
    </row>
    <row collapsed="false" customFormat="false" customHeight="true" hidden="true" ht="25.5" outlineLevel="0" r="13327">
      <c r="A13327" s="749" t="s">
        <v>33930</v>
      </c>
      <c r="B13327" s="758" t="str">
        <f aca="false">C13327&amp;D13327&amp;E13327&amp;F13327&amp;G13327&amp;H13327</f>
        <v>PORTA DE MADEIRA DE LEI MACICA COM 5 ALMOFADAS,DE 80X210X3,5CM,MARCO DE 7X3CM E ALIZARES 5X2CM EM UMA FACE,EXCLUSIVE FERRAGENS.FORNECIMENTO E COLOCACAO</v>
      </c>
      <c r="C13327" s="749" t="s">
        <v>33927</v>
      </c>
      <c r="D13327" s="749" t="s">
        <v>33928</v>
      </c>
      <c r="E13327" s="749" t="s">
        <v>33929</v>
      </c>
      <c r="I13327" s="749" t="s">
        <v>30</v>
      </c>
      <c r="J13327" s="749" t="n">
        <v>542.38</v>
      </c>
    </row>
    <row collapsed="false" customFormat="false" customHeight="true" hidden="true" ht="25.5" outlineLevel="0" r="13328">
      <c r="A13328" s="749" t="s">
        <v>33931</v>
      </c>
      <c r="B13328" s="758" t="str">
        <f aca="false">C13328&amp;D13328&amp;E13328&amp;F13328&amp;G13328&amp;H13328</f>
        <v>PORTA DE MADEIRA DE LEI MACICA COM 5 ALMOFADAS,DE 70X210X3,5CM,MARCO DE 7X3CM E ALIZARES 5X2CM EM UMA FACE,EXCLUSIVE FERRAGENS.FORNECIMENTO E COLOCACAO</v>
      </c>
      <c r="C13328" s="749" t="s">
        <v>33932</v>
      </c>
      <c r="D13328" s="749" t="s">
        <v>33928</v>
      </c>
      <c r="E13328" s="749" t="s">
        <v>33929</v>
      </c>
      <c r="I13328" s="749" t="s">
        <v>30</v>
      </c>
      <c r="J13328" s="749" t="n">
        <v>569.9</v>
      </c>
    </row>
    <row collapsed="false" customFormat="false" customHeight="true" hidden="true" ht="25.5" outlineLevel="0" r="13329">
      <c r="A13329" s="749" t="s">
        <v>33933</v>
      </c>
      <c r="B13329" s="758" t="str">
        <f aca="false">C13329&amp;D13329&amp;E13329&amp;F13329&amp;G13329&amp;H13329</f>
        <v>PORTA DE MADEIRA DE LEI MACICA COM 5 ALMOFADAS,DE 70X210X3,5CM,MARCO DE 7X3CM E ALIZARES 5X2CM EM UMA FACE,EXCLUSIVE FERRAGENS.FORNECIMENTO E COLOCACAO</v>
      </c>
      <c r="C13329" s="749" t="s">
        <v>33932</v>
      </c>
      <c r="D13329" s="749" t="s">
        <v>33928</v>
      </c>
      <c r="E13329" s="749" t="s">
        <v>33929</v>
      </c>
      <c r="I13329" s="749" t="s">
        <v>30</v>
      </c>
      <c r="J13329" s="749" t="n">
        <v>540.29</v>
      </c>
    </row>
    <row collapsed="false" customFormat="false" customHeight="true" hidden="true" ht="25.5" outlineLevel="0" r="13330">
      <c r="A13330" s="749" t="s">
        <v>33934</v>
      </c>
      <c r="B13330" s="758" t="str">
        <f aca="false">C13330&amp;D13330&amp;E13330&amp;F13330&amp;G13330&amp;H13330</f>
        <v>PORTA DE MADEIRA DE LEI MACICA COM 5 ALMOFADAS,DE 60X210X2,5CM,MARCO DE 7X3CM E ALIZARES 5X2CM EM UMA FACE,EXCLUSIVE FERRAGENS.FORNECIMENTO E COLOCACAO</v>
      </c>
      <c r="C13330" s="749" t="s">
        <v>33935</v>
      </c>
      <c r="D13330" s="749" t="s">
        <v>33928</v>
      </c>
      <c r="E13330" s="749" t="s">
        <v>33929</v>
      </c>
      <c r="I13330" s="749" t="s">
        <v>30</v>
      </c>
      <c r="J13330" s="749" t="n">
        <v>567.81</v>
      </c>
    </row>
    <row collapsed="false" customFormat="false" customHeight="true" hidden="true" ht="25.5" outlineLevel="0" r="13331">
      <c r="A13331" s="749" t="s">
        <v>33936</v>
      </c>
      <c r="B13331" s="758" t="str">
        <f aca="false">C13331&amp;D13331&amp;E13331&amp;F13331&amp;G13331&amp;H13331</f>
        <v>PORTA DE MADEIRA DE LEI MACICA COM 5 ALMOFADAS,DE 60X210X2,5CM,MARCO DE 7X3CM E ALIZARES 5X2CM EM UMA FACE,EXCLUSIVE FERRAGENS.FORNECIMENTO E COLOCACAO</v>
      </c>
      <c r="C13331" s="749" t="s">
        <v>33935</v>
      </c>
      <c r="D13331" s="749" t="s">
        <v>33928</v>
      </c>
      <c r="E13331" s="749" t="s">
        <v>33929</v>
      </c>
      <c r="I13331" s="749" t="s">
        <v>30</v>
      </c>
      <c r="J13331" s="749" t="n">
        <v>538.21</v>
      </c>
    </row>
    <row collapsed="false" customFormat="false" customHeight="true" hidden="true" ht="25.5" outlineLevel="0" r="13332">
      <c r="A13332" s="749" t="s">
        <v>33937</v>
      </c>
      <c r="B13332" s="758" t="str">
        <f aca="false">C13332&amp;D13332&amp;E13332&amp;F13332&amp;G13332&amp;H13332</f>
        <v>PORTA DE MADEIRA DE LEI MACICA COM 5 ALMOFADAS,DE 80X210X3,5CM,EXCLUSIVE FERRAGENS,MARCOS E ALIZARES.FORNECIMENTO E COLOCACAO</v>
      </c>
      <c r="C13332" s="749" t="s">
        <v>33927</v>
      </c>
      <c r="D13332" s="749" t="s">
        <v>33938</v>
      </c>
      <c r="E13332" s="749" t="s">
        <v>14980</v>
      </c>
      <c r="I13332" s="749" t="s">
        <v>30</v>
      </c>
      <c r="J13332" s="749" t="n">
        <v>379.88</v>
      </c>
    </row>
    <row collapsed="false" customFormat="false" customHeight="true" hidden="true" ht="25.5" outlineLevel="0" r="13333">
      <c r="A13333" s="749" t="s">
        <v>33939</v>
      </c>
      <c r="B13333" s="758" t="str">
        <f aca="false">C13333&amp;D13333&amp;E13333&amp;F13333&amp;G13333&amp;H13333</f>
        <v>PORTA DE MADEIRA DE LEI MACICA COM 5 ALMOFADAS,DE 80X210X3,5CM,EXCLUSIVE FERRAGENS,MARCOS E ALIZARES.FORNECIMENTO E COLOCACAO</v>
      </c>
      <c r="C13333" s="749" t="s">
        <v>33927</v>
      </c>
      <c r="D13333" s="749" t="s">
        <v>33938</v>
      </c>
      <c r="E13333" s="749" t="s">
        <v>14980</v>
      </c>
      <c r="I13333" s="749" t="s">
        <v>30</v>
      </c>
      <c r="J13333" s="749" t="n">
        <v>360.15</v>
      </c>
    </row>
    <row collapsed="false" customFormat="false" customHeight="true" hidden="true" ht="25.5" outlineLevel="0" r="13334">
      <c r="A13334" s="749" t="s">
        <v>33940</v>
      </c>
      <c r="B13334" s="758" t="str">
        <f aca="false">C13334&amp;D13334&amp;E13334&amp;F13334&amp;G13334&amp;H13334</f>
        <v>PORTA DE MADEIRA DE LEI MACICA COM 5 ALMOFADAS,DE 70X210X3,5CM,EXCLUSIVE FERRAGENS,MARCOS E ALIZARES.FORNECIMENTO E COLOCACAO</v>
      </c>
      <c r="C13334" s="749" t="s">
        <v>33932</v>
      </c>
      <c r="D13334" s="749" t="s">
        <v>33938</v>
      </c>
      <c r="E13334" s="749" t="s">
        <v>14980</v>
      </c>
      <c r="I13334" s="749" t="s">
        <v>30</v>
      </c>
      <c r="J13334" s="749" t="n">
        <v>379.88</v>
      </c>
    </row>
    <row collapsed="false" customFormat="false" customHeight="true" hidden="true" ht="25.5" outlineLevel="0" r="13335">
      <c r="A13335" s="749" t="s">
        <v>33941</v>
      </c>
      <c r="B13335" s="758" t="str">
        <f aca="false">C13335&amp;D13335&amp;E13335&amp;F13335&amp;G13335&amp;H13335</f>
        <v>PORTA DE MADEIRA DE LEI MACICA COM 5 ALMOFADAS,DE 70X210X3,5CM,EXCLUSIVE FERRAGENS,MARCOS E ALIZARES.FORNECIMENTO E COLOCACAO</v>
      </c>
      <c r="C13335" s="749" t="s">
        <v>33932</v>
      </c>
      <c r="D13335" s="749" t="s">
        <v>33938</v>
      </c>
      <c r="E13335" s="749" t="s">
        <v>14980</v>
      </c>
      <c r="I13335" s="749" t="s">
        <v>30</v>
      </c>
      <c r="J13335" s="749" t="n">
        <v>360.15</v>
      </c>
    </row>
    <row collapsed="false" customFormat="false" customHeight="true" hidden="true" ht="25.5" outlineLevel="0" r="13336">
      <c r="A13336" s="749" t="s">
        <v>33942</v>
      </c>
      <c r="B13336" s="758" t="str">
        <f aca="false">C13336&amp;D13336&amp;E13336&amp;F13336&amp;G13336&amp;H13336</f>
        <v>PORTA DE MADEIRA DE LEI MACICA COM 5 ALMOFADAS,DE 60X210X3,5CM,EXCLUSIVE FERRAGENS,MARCOS E ALIZARES.FORNECIMENTO E COLOCACAO</v>
      </c>
      <c r="C13336" s="749" t="s">
        <v>33943</v>
      </c>
      <c r="D13336" s="749" t="s">
        <v>33938</v>
      </c>
      <c r="E13336" s="749" t="s">
        <v>14980</v>
      </c>
      <c r="I13336" s="749" t="s">
        <v>30</v>
      </c>
      <c r="J13336" s="749" t="n">
        <v>379.88</v>
      </c>
    </row>
    <row collapsed="false" customFormat="false" customHeight="true" hidden="true" ht="25.5" outlineLevel="0" r="13337">
      <c r="A13337" s="749" t="s">
        <v>33944</v>
      </c>
      <c r="B13337" s="758" t="str">
        <f aca="false">C13337&amp;D13337&amp;E13337&amp;F13337&amp;G13337&amp;H13337</f>
        <v>PORTA DE MADEIRA DE LEI MACICA COM 5 ALMOFADAS,DE 60X210X3,5CM,EXCLUSIVE FERRAGENS,MARCOS E ALIZARES.FORNECIMENTO E COLOCACAO</v>
      </c>
      <c r="C13337" s="749" t="s">
        <v>33943</v>
      </c>
      <c r="D13337" s="749" t="s">
        <v>33938</v>
      </c>
      <c r="E13337" s="749" t="s">
        <v>14980</v>
      </c>
      <c r="I13337" s="749" t="s">
        <v>30</v>
      </c>
      <c r="J13337" s="749" t="n">
        <v>360.15</v>
      </c>
    </row>
    <row collapsed="false" customFormat="false" customHeight="true" hidden="true" ht="25.5" outlineLevel="0" r="13338">
      <c r="A13338" s="749" t="s">
        <v>33945</v>
      </c>
      <c r="B13338" s="758" t="str">
        <f aca="false">C13338&amp;D13338&amp;E13338&amp;F13338&amp;G13338&amp;H13338</f>
        <v>PORTA LISA DE FIBRA DE MADEIRA PRENSADA,DE 80X210X3,5CM,PARA ACABAMENTO,EXCLUSIVE FERRAGENS,ADUELA E ALIZARES.FORNECIMENTO E COLOCACAO</v>
      </c>
      <c r="C13338" s="749" t="s">
        <v>33946</v>
      </c>
      <c r="D13338" s="749" t="s">
        <v>33947</v>
      </c>
      <c r="E13338" s="749" t="s">
        <v>14472</v>
      </c>
      <c r="I13338" s="749" t="s">
        <v>30</v>
      </c>
      <c r="J13338" s="749" t="n">
        <v>231.4</v>
      </c>
    </row>
    <row collapsed="false" customFormat="false" customHeight="true" hidden="true" ht="25.5" outlineLevel="0" r="13339">
      <c r="A13339" s="749" t="s">
        <v>33948</v>
      </c>
      <c r="B13339" s="758" t="str">
        <f aca="false">C13339&amp;D13339&amp;E13339&amp;F13339&amp;G13339&amp;H13339</f>
        <v>PORTA LISA DE FIBRA DE MADEIRA PRENSADA,DE 80X210X3,5CM,PARA ACABAMENTO,EXCLUSIVE FERRAGENS,ADUELA E ALIZARES.FORNECIMENTO E COLOCACAO</v>
      </c>
      <c r="C13339" s="749" t="s">
        <v>33946</v>
      </c>
      <c r="D13339" s="749" t="s">
        <v>33947</v>
      </c>
      <c r="E13339" s="749" t="s">
        <v>14472</v>
      </c>
      <c r="I13339" s="749" t="s">
        <v>30</v>
      </c>
      <c r="J13339" s="749" t="n">
        <v>211.67</v>
      </c>
    </row>
    <row collapsed="false" customFormat="false" customHeight="true" hidden="true" ht="25.5" outlineLevel="0" r="13340">
      <c r="A13340" s="749" t="s">
        <v>33949</v>
      </c>
      <c r="B13340" s="758" t="str">
        <f aca="false">C13340&amp;D13340&amp;E13340&amp;F13340&amp;G13340&amp;H13340</f>
        <v>PORTA LISA DE FIBRA DE MADEIRA PRENSADA,DE 70X210X3,5CM,PARA ACABAMENTO,EXCLUSIVE FERRAGENS,ADUELA E ALIZARES.FORNECIMENTO E COLOCACAO</v>
      </c>
      <c r="C13340" s="749" t="s">
        <v>33950</v>
      </c>
      <c r="D13340" s="749" t="s">
        <v>33947</v>
      </c>
      <c r="E13340" s="749" t="s">
        <v>14472</v>
      </c>
      <c r="I13340" s="749" t="s">
        <v>30</v>
      </c>
      <c r="J13340" s="749" t="n">
        <v>223.63</v>
      </c>
    </row>
    <row collapsed="false" customFormat="false" customHeight="true" hidden="true" ht="25.5" outlineLevel="0" r="13341">
      <c r="A13341" s="749" t="s">
        <v>33951</v>
      </c>
      <c r="B13341" s="758" t="str">
        <f aca="false">C13341&amp;D13341&amp;E13341&amp;F13341&amp;G13341&amp;H13341</f>
        <v>PORTA LISA DE FIBRA DE MADEIRA PRENSADA,DE 70X210X3,5CM,PARA ACABAMENTO,EXCLUSIVE FERRAGENS,ADUELA E ALIZARES.FORNECIMENTO E COLOCACAO</v>
      </c>
      <c r="C13341" s="749" t="s">
        <v>33950</v>
      </c>
      <c r="D13341" s="749" t="s">
        <v>33947</v>
      </c>
      <c r="E13341" s="749" t="s">
        <v>14472</v>
      </c>
      <c r="I13341" s="749" t="s">
        <v>30</v>
      </c>
      <c r="J13341" s="749" t="n">
        <v>203.9</v>
      </c>
    </row>
    <row collapsed="false" customFormat="false" customHeight="true" hidden="true" ht="25.5" outlineLevel="0" r="13342">
      <c r="A13342" s="749" t="s">
        <v>33952</v>
      </c>
      <c r="B13342" s="758" t="str">
        <f aca="false">C13342&amp;D13342&amp;E13342&amp;F13342&amp;G13342&amp;H13342</f>
        <v>PORTA LISA DE FIBRA DE MADEIRA PRENSADA,DE 60X210X3,5CM,PARA ACABAMENTO,EXCLUSIVE FERRAGENS,ADUELA E ALIZARES.FORNECIMENTO E COLOCACAO</v>
      </c>
      <c r="C13342" s="749" t="s">
        <v>33953</v>
      </c>
      <c r="D13342" s="749" t="s">
        <v>33947</v>
      </c>
      <c r="E13342" s="749" t="s">
        <v>14472</v>
      </c>
      <c r="I13342" s="749" t="s">
        <v>30</v>
      </c>
      <c r="J13342" s="749" t="n">
        <v>213.47</v>
      </c>
    </row>
    <row collapsed="false" customFormat="false" customHeight="true" hidden="true" ht="25.5" outlineLevel="0" r="13343">
      <c r="A13343" s="749" t="s">
        <v>33954</v>
      </c>
      <c r="B13343" s="758" t="str">
        <f aca="false">C13343&amp;D13343&amp;E13343&amp;F13343&amp;G13343&amp;H13343</f>
        <v>PORTA LISA DE FIBRA DE MADEIRA PRENSADA,DE 60X210X3,5CM,PARA ACABAMENTO,EXCLUSIVE FERRAGENS,ADUELA E ALIZARES.FORNECIMENTO E COLOCACAO</v>
      </c>
      <c r="C13343" s="749" t="s">
        <v>33953</v>
      </c>
      <c r="D13343" s="749" t="s">
        <v>33947</v>
      </c>
      <c r="E13343" s="749" t="s">
        <v>14472</v>
      </c>
      <c r="I13343" s="749" t="s">
        <v>30</v>
      </c>
      <c r="J13343" s="749" t="n">
        <v>193.74</v>
      </c>
    </row>
    <row collapsed="false" customFormat="false" customHeight="true" hidden="true" ht="25.5" outlineLevel="0" r="13344">
      <c r="A13344" s="749" t="s">
        <v>33955</v>
      </c>
      <c r="B13344" s="758" t="str">
        <f aca="false">C13344&amp;D13344&amp;E13344&amp;F13344&amp;G13344&amp;H13344</f>
        <v>PORTA DE MADEIRA DE LEI EM COMPENSADO DE 60X180X3CM,FOLHEADA NAS 2 FACES E MARCO DE 7X3CM,EXCLUSIVE FERRAGENS.FORNECIMENTO E COLOCACAO</v>
      </c>
      <c r="C13344" s="749" t="s">
        <v>33956</v>
      </c>
      <c r="D13344" s="749" t="s">
        <v>33957</v>
      </c>
      <c r="E13344" s="749" t="s">
        <v>14472</v>
      </c>
      <c r="I13344" s="749" t="s">
        <v>30</v>
      </c>
      <c r="J13344" s="749" t="n">
        <v>278.78</v>
      </c>
    </row>
    <row collapsed="false" customFormat="false" customHeight="true" hidden="true" ht="25.5" outlineLevel="0" r="13345">
      <c r="A13345" s="749" t="s">
        <v>33958</v>
      </c>
      <c r="B13345" s="758" t="str">
        <f aca="false">C13345&amp;D13345&amp;E13345&amp;F13345&amp;G13345&amp;H13345</f>
        <v>PORTA DE MADEIRA DE LEI EM COMPENSADO DE 60X180X3CM,FOLHEADA NAS 2 FACES E MARCO DE 7X3CM,EXCLUSIVE FERRAGENS.FORNECIMENTO E COLOCACAO</v>
      </c>
      <c r="C13345" s="749" t="s">
        <v>33956</v>
      </c>
      <c r="D13345" s="749" t="s">
        <v>33957</v>
      </c>
      <c r="E13345" s="749" t="s">
        <v>14472</v>
      </c>
      <c r="I13345" s="749" t="s">
        <v>30</v>
      </c>
      <c r="J13345" s="749" t="n">
        <v>259.05</v>
      </c>
    </row>
    <row collapsed="false" customFormat="false" customHeight="true" hidden="true" ht="25.5" outlineLevel="0" r="13346">
      <c r="A13346" s="749" t="s">
        <v>33959</v>
      </c>
      <c r="B13346" s="758" t="str">
        <f aca="false">C13346&amp;D13346&amp;E13346&amp;F13346&amp;G13346&amp;H13346</f>
        <v>PORTA DE MADEIRA DE LEI EM COMPENSADO DE 60X150X3CM,FOLHEADA NAS 2 FACES E MARCO DE 7X3CM,EXCLUSIVE FERRAGENS.FORNECIMENTO E COLOCACAO</v>
      </c>
      <c r="C13346" s="749" t="s">
        <v>33960</v>
      </c>
      <c r="D13346" s="749" t="s">
        <v>33957</v>
      </c>
      <c r="E13346" s="749" t="s">
        <v>14472</v>
      </c>
      <c r="I13346" s="749" t="s">
        <v>30</v>
      </c>
      <c r="J13346" s="749" t="n">
        <v>269.84</v>
      </c>
    </row>
    <row collapsed="false" customFormat="false" customHeight="true" hidden="true" ht="25.5" outlineLevel="0" r="13347">
      <c r="A13347" s="749" t="s">
        <v>33961</v>
      </c>
      <c r="B13347" s="758" t="str">
        <f aca="false">C13347&amp;D13347&amp;E13347&amp;F13347&amp;G13347&amp;H13347</f>
        <v>PORTA DE MADEIRA DE LEI EM COMPENSADO DE 60X150X3CM,FOLHEADA NAS 2 FACES E MARCO DE 7X3CM,EXCLUSIVE FERRAGENS.FORNECIMENTO E COLOCACAO</v>
      </c>
      <c r="C13347" s="749" t="s">
        <v>33960</v>
      </c>
      <c r="D13347" s="749" t="s">
        <v>33957</v>
      </c>
      <c r="E13347" s="749" t="s">
        <v>14472</v>
      </c>
      <c r="I13347" s="749" t="s">
        <v>30</v>
      </c>
      <c r="J13347" s="749" t="n">
        <v>250.11</v>
      </c>
    </row>
    <row collapsed="false" customFormat="false" customHeight="true" hidden="true" ht="25.5" outlineLevel="0" r="13348">
      <c r="A13348" s="749" t="s">
        <v>33962</v>
      </c>
      <c r="B13348" s="758" t="str">
        <f aca="false">C13348&amp;D13348&amp;E13348&amp;F13348&amp;G13348&amp;H13348</f>
        <v>PORTA DE MADEIRA DE LEI MACICA DE FRISOS (MEXICANA) DE 80X210X3,5CM,ADUELA DE 13X3CM E ALIZARES DE 5X2CM,EXCLUSIVE FERRAGENS.FORNECIMENTO E COLOCACAO</v>
      </c>
      <c r="C13348" s="749" t="s">
        <v>33963</v>
      </c>
      <c r="D13348" s="749" t="s">
        <v>33964</v>
      </c>
      <c r="E13348" s="749" t="s">
        <v>33965</v>
      </c>
      <c r="I13348" s="749" t="s">
        <v>30</v>
      </c>
      <c r="J13348" s="749" t="n">
        <v>886.77</v>
      </c>
    </row>
    <row collapsed="false" customFormat="false" customHeight="true" hidden="true" ht="25.5" outlineLevel="0" r="13349">
      <c r="A13349" s="749" t="s">
        <v>33966</v>
      </c>
      <c r="B13349" s="758" t="str">
        <f aca="false">C13349&amp;D13349&amp;E13349&amp;F13349&amp;G13349&amp;H13349</f>
        <v>PORTA DE MADEIRA DE LEI MACICA DE FRISOS (MEXICANA) DE 80X210X3,5CM,ADUELA DE 13X3CM E ALIZARES DE 5X2CM,EXCLUSIVE FERRAGENS.FORNECIMENTO E COLOCACAO</v>
      </c>
      <c r="C13349" s="749" t="s">
        <v>33963</v>
      </c>
      <c r="D13349" s="749" t="s">
        <v>33964</v>
      </c>
      <c r="E13349" s="749" t="s">
        <v>33965</v>
      </c>
      <c r="I13349" s="749" t="s">
        <v>30</v>
      </c>
      <c r="J13349" s="749" t="n">
        <v>857.17</v>
      </c>
    </row>
    <row collapsed="false" customFormat="false" customHeight="true" hidden="true" ht="25.5" outlineLevel="0" r="13350">
      <c r="A13350" s="749" t="s">
        <v>33967</v>
      </c>
      <c r="B13350" s="758" t="str">
        <f aca="false">C13350&amp;D13350&amp;E13350&amp;F13350&amp;G13350&amp;H13350</f>
        <v>PORTA DE MADEIRA DE LEI MACICA DE FRISOS (MEXICANA) DE 70X210X3,5CM,ADUELA DE 13X3CM E ALIZARES DE 5X2CM,EXCLUSIVE FERRAGENS.FORNECIMENTO E COLOCACAO</v>
      </c>
      <c r="C13350" s="749" t="s">
        <v>33968</v>
      </c>
      <c r="D13350" s="749" t="s">
        <v>33964</v>
      </c>
      <c r="E13350" s="749" t="s">
        <v>33965</v>
      </c>
      <c r="I13350" s="749" t="s">
        <v>30</v>
      </c>
      <c r="J13350" s="749" t="n">
        <v>881.38</v>
      </c>
    </row>
    <row collapsed="false" customFormat="false" customHeight="true" hidden="true" ht="25.5" outlineLevel="0" r="13351">
      <c r="A13351" s="749" t="s">
        <v>33969</v>
      </c>
      <c r="B13351" s="758" t="str">
        <f aca="false">C13351&amp;D13351&amp;E13351&amp;F13351&amp;G13351&amp;H13351</f>
        <v>PORTA DE MADEIRA DE LEI MACICA DE FRISOS (MEXICANA) DE 70X210X3,5CM,ADUELA DE 13X3CM E ALIZARES DE 5X2CM,EXCLUSIVE FERRAGENS.FORNECIMENTO E COLOCACAO</v>
      </c>
      <c r="C13351" s="749" t="s">
        <v>33968</v>
      </c>
      <c r="D13351" s="749" t="s">
        <v>33964</v>
      </c>
      <c r="E13351" s="749" t="s">
        <v>33965</v>
      </c>
      <c r="I13351" s="749" t="s">
        <v>30</v>
      </c>
      <c r="J13351" s="749" t="n">
        <v>851.78</v>
      </c>
    </row>
    <row collapsed="false" customFormat="false" customHeight="true" hidden="true" ht="38.25" outlineLevel="0" r="13352">
      <c r="A13352" s="749" t="s">
        <v>33970</v>
      </c>
      <c r="B13352" s="758" t="str">
        <f aca="false">C13352&amp;D13352&amp;E13352&amp;F13352&amp;G13352&amp;H13352</f>
        <v>PORTA DE MADEIRA DE LEI MACICA DE FRISOS (MEXICANA) DE 80X210X3,5CM,ADUELA DE 13X3CM E CONTRAMARCO DE 11X2CM,CONFORME PROJETO TIPO Nº6063/EMOP,EXCLUSIVE FERRAGENS.FORNECIMENTO E COLOCACAO</v>
      </c>
      <c r="C13352" s="749" t="s">
        <v>33963</v>
      </c>
      <c r="D13352" s="749" t="s">
        <v>33971</v>
      </c>
      <c r="E13352" s="749" t="s">
        <v>33972</v>
      </c>
      <c r="F13352" s="749" t="s">
        <v>15017</v>
      </c>
      <c r="I13352" s="749" t="s">
        <v>30</v>
      </c>
      <c r="J13352" s="749" t="n">
        <v>978.49</v>
      </c>
    </row>
    <row collapsed="false" customFormat="false" customHeight="true" hidden="true" ht="38.25" outlineLevel="0" r="13353">
      <c r="A13353" s="749" t="s">
        <v>33973</v>
      </c>
      <c r="B13353" s="758" t="str">
        <f aca="false">C13353&amp;D13353&amp;E13353&amp;F13353&amp;G13353&amp;H13353</f>
        <v>PORTA DE MADEIRA DE LEI MACICA DE FRISOS (MEXICANA) DE 80X210X3,5CM,ADUELA DE 13X3CM E CONTRAMARCO DE 11X2CM,CONFORME PROJETO TIPO Nº6063/EMOP,EXCLUSIVE FERRAGENS.FORNECIMENTO E COLOCACAO</v>
      </c>
      <c r="C13353" s="749" t="s">
        <v>33963</v>
      </c>
      <c r="D13353" s="749" t="s">
        <v>33971</v>
      </c>
      <c r="E13353" s="749" t="s">
        <v>33972</v>
      </c>
      <c r="F13353" s="749" t="s">
        <v>15017</v>
      </c>
      <c r="I13353" s="749" t="s">
        <v>30</v>
      </c>
      <c r="J13353" s="749" t="n">
        <v>946.42</v>
      </c>
    </row>
    <row collapsed="false" customFormat="false" customHeight="true" hidden="true" ht="38.25" outlineLevel="0" r="13354">
      <c r="A13354" s="749" t="s">
        <v>33974</v>
      </c>
      <c r="B13354" s="758" t="str">
        <f aca="false">C13354&amp;D13354&amp;E13354&amp;F13354&amp;G13354&amp;H13354</f>
        <v>PORTA DE MADEIRA DE LEI MACICA DE FRISOS (MEXICANA) DE 70X210X3,5CM,ADUELA DE 13X3CM E CONTRAMARCO DE 11X2CM,CONFORME PROJETO TIPO Nº6063/EMOP,EXCLUSIVE FERRAGENS.FORNECIMENTO E COLOCACAO</v>
      </c>
      <c r="C13354" s="749" t="s">
        <v>33968</v>
      </c>
      <c r="D13354" s="749" t="s">
        <v>33971</v>
      </c>
      <c r="E13354" s="749" t="s">
        <v>33972</v>
      </c>
      <c r="F13354" s="749" t="s">
        <v>15017</v>
      </c>
      <c r="I13354" s="749" t="s">
        <v>30</v>
      </c>
      <c r="J13354" s="749" t="n">
        <v>971.72</v>
      </c>
    </row>
    <row collapsed="false" customFormat="false" customHeight="true" hidden="true" ht="38.25" outlineLevel="0" r="13355">
      <c r="A13355" s="749" t="s">
        <v>33975</v>
      </c>
      <c r="B13355" s="758" t="str">
        <f aca="false">C13355&amp;D13355&amp;E13355&amp;F13355&amp;G13355&amp;H13355</f>
        <v>PORTA DE MADEIRA DE LEI MACICA DE FRISOS (MEXICANA) DE 70X210X3,5CM,ADUELA DE 13X3CM E CONTRAMARCO DE 11X2CM,CONFORME PROJETO TIPO Nº6063/EMOP,EXCLUSIVE FERRAGENS.FORNECIMENTO E COLOCACAO</v>
      </c>
      <c r="C13355" s="749" t="s">
        <v>33968</v>
      </c>
      <c r="D13355" s="749" t="s">
        <v>33971</v>
      </c>
      <c r="E13355" s="749" t="s">
        <v>33972</v>
      </c>
      <c r="F13355" s="749" t="s">
        <v>15017</v>
      </c>
      <c r="I13355" s="749" t="s">
        <v>30</v>
      </c>
      <c r="J13355" s="749" t="n">
        <v>939.65</v>
      </c>
    </row>
    <row collapsed="false" customFormat="false" customHeight="true" hidden="true" ht="38.25" outlineLevel="0" r="13356">
      <c r="A13356" s="749" t="s">
        <v>33976</v>
      </c>
      <c r="B13356" s="758" t="str">
        <f aca="false">C13356&amp;D13356&amp;E13356&amp;F13356&amp;G13356&amp;H13356</f>
        <v>PORTA DE MADEIRA DE LEI MACICA DE FRISOS (MEXICANA) DE 60X210X3,5CM,ADUELA DE 13X3CM E CONTRAMARCO DE 11X2CM,CONFORME PROJETO TIPO Nº6063/EMOP,EXCLUSIVE FERRAGENS.FORNECIMENTO E COLOCACAO</v>
      </c>
      <c r="C13356" s="749" t="s">
        <v>33977</v>
      </c>
      <c r="D13356" s="749" t="s">
        <v>33971</v>
      </c>
      <c r="E13356" s="749" t="s">
        <v>33972</v>
      </c>
      <c r="F13356" s="749" t="s">
        <v>15017</v>
      </c>
      <c r="I13356" s="749" t="s">
        <v>30</v>
      </c>
      <c r="J13356" s="749" t="n">
        <v>963.05</v>
      </c>
    </row>
    <row collapsed="false" customFormat="false" customHeight="true" hidden="true" ht="38.25" outlineLevel="0" r="13357">
      <c r="A13357" s="749" t="s">
        <v>33978</v>
      </c>
      <c r="B13357" s="758" t="str">
        <f aca="false">C13357&amp;D13357&amp;E13357&amp;F13357&amp;G13357&amp;H13357</f>
        <v>PORTA DE MADEIRA DE LEI MACICA DE FRISOS (MEXICANA) DE 60X210X3,5CM,ADUELA DE 13X3CM E CONTRAMARCO DE 11X2CM,CONFORME PROJETO TIPO Nº6063/EMOP,EXCLUSIVE FERRAGENS.FORNECIMENTO E COLOCACAO</v>
      </c>
      <c r="C13357" s="749" t="s">
        <v>33977</v>
      </c>
      <c r="D13357" s="749" t="s">
        <v>33971</v>
      </c>
      <c r="E13357" s="749" t="s">
        <v>33972</v>
      </c>
      <c r="F13357" s="749" t="s">
        <v>15017</v>
      </c>
      <c r="I13357" s="749" t="s">
        <v>30</v>
      </c>
      <c r="J13357" s="749" t="n">
        <v>930.98</v>
      </c>
    </row>
    <row collapsed="false" customFormat="false" customHeight="true" hidden="true" ht="38.25" outlineLevel="0" r="13358">
      <c r="A13358" s="749" t="s">
        <v>33979</v>
      </c>
      <c r="B13358" s="758" t="str">
        <f aca="false">C13358&amp;D13358&amp;E13358&amp;F13358&amp;G13358&amp;H13358</f>
        <v>PORTA DE MADEIRA DE LEI MACICA DE FRISOS (MEXICANA) DE 120X210X3,5CM,EM 2 FOLHAS,ADUELA DE 13X3CM E CONTRAMARCO DE 11X2CM,CONFORME PROJETO TIPO N°6063/EMOP,EXCLUSIVE FERRAGENS.FORNECIMENTO E COLOCACAO</v>
      </c>
      <c r="C13358" s="749" t="s">
        <v>33980</v>
      </c>
      <c r="D13358" s="749" t="s">
        <v>33981</v>
      </c>
      <c r="E13358" s="749" t="s">
        <v>33982</v>
      </c>
      <c r="F13358" s="749" t="s">
        <v>20205</v>
      </c>
      <c r="I13358" s="749" t="s">
        <v>30</v>
      </c>
      <c r="J13358" s="749" t="n">
        <v>1698.29</v>
      </c>
    </row>
    <row collapsed="false" customFormat="false" customHeight="true" hidden="true" ht="38.25" outlineLevel="0" r="13359">
      <c r="A13359" s="749" t="s">
        <v>33983</v>
      </c>
      <c r="B13359" s="758" t="str">
        <f aca="false">C13359&amp;D13359&amp;E13359&amp;F13359&amp;G13359&amp;H13359</f>
        <v>PORTA DE MADEIRA DE LEI MACICA DE FRISOS (MEXICANA) DE 120X210X3,5CM,EM 2 FOLHAS,ADUELA DE 13X3CM E CONTRAMARCO DE 11X2CM,CONFORME PROJETO TIPO N°6063/EMOP,EXCLUSIVE FERRAGENS.FORNECIMENTO E COLOCACAO</v>
      </c>
      <c r="C13359" s="749" t="s">
        <v>33980</v>
      </c>
      <c r="D13359" s="749" t="s">
        <v>33981</v>
      </c>
      <c r="E13359" s="749" t="s">
        <v>33982</v>
      </c>
      <c r="F13359" s="749" t="s">
        <v>20205</v>
      </c>
      <c r="I13359" s="749" t="s">
        <v>30</v>
      </c>
      <c r="J13359" s="749" t="n">
        <v>1639.08</v>
      </c>
    </row>
    <row collapsed="false" customFormat="false" customHeight="true" hidden="true" ht="38.25" outlineLevel="0" r="13360">
      <c r="A13360" s="749" t="s">
        <v>33984</v>
      </c>
      <c r="B13360" s="758" t="str">
        <f aca="false">C13360&amp;D13360&amp;E13360&amp;F13360&amp;G13360&amp;H13360</f>
        <v>PORTA DE MADEIRA DE LEI MACICA DE FRISOS (MEXICANA) DE 140X210X3,5CM,EM 2 FOLHAS,ADUELA DE 13X3CM E CONTRAMARCO DE 11X2CCM,CONFORME PROJETO TIPO Nº6063/EMOP,EXCLUSIVE FERRAGENS.FORNECIMENTO E COLOCACAO</v>
      </c>
      <c r="C13360" s="749" t="s">
        <v>33985</v>
      </c>
      <c r="D13360" s="749" t="s">
        <v>33981</v>
      </c>
      <c r="E13360" s="749" t="s">
        <v>33986</v>
      </c>
      <c r="F13360" s="749" t="s">
        <v>14384</v>
      </c>
      <c r="I13360" s="749" t="s">
        <v>30</v>
      </c>
      <c r="J13360" s="749" t="n">
        <v>1715.63</v>
      </c>
    </row>
    <row collapsed="false" customFormat="false" customHeight="true" hidden="true" ht="38.25" outlineLevel="0" r="13361">
      <c r="A13361" s="749" t="s">
        <v>33987</v>
      </c>
      <c r="B13361" s="758" t="str">
        <f aca="false">C13361&amp;D13361&amp;E13361&amp;F13361&amp;G13361&amp;H13361</f>
        <v>PORTA DE MADEIRA DE LEI MACICA DE FRISOS (MEXICANA) DE 140X210X3,5CM,EM 2 FOLHAS,ADUELA DE 13X3CM E CONTRAMARCO DE 11X2CCM,CONFORME PROJETO TIPO Nº6063/EMOP,EXCLUSIVE FERRAGENS.FORNECIMENTO E COLOCACAO</v>
      </c>
      <c r="C13361" s="749" t="s">
        <v>33985</v>
      </c>
      <c r="D13361" s="749" t="s">
        <v>33981</v>
      </c>
      <c r="E13361" s="749" t="s">
        <v>33986</v>
      </c>
      <c r="F13361" s="749" t="s">
        <v>14384</v>
      </c>
      <c r="I13361" s="749" t="s">
        <v>30</v>
      </c>
      <c r="J13361" s="749" t="n">
        <v>1656.42</v>
      </c>
    </row>
    <row collapsed="false" customFormat="false" customHeight="true" hidden="true" ht="38.25" outlineLevel="0" r="13362">
      <c r="A13362" s="749" t="s">
        <v>33988</v>
      </c>
      <c r="B13362" s="758" t="str">
        <f aca="false">C13362&amp;D13362&amp;E13362&amp;F13362&amp;G13362&amp;H13362</f>
        <v>PORTA DE MADEIRA DE LEI MACICA DE FRISOS (MEXICANA) DE 160X210X3,5CM,EM 2 FOLHAS E BANDEIRAS DE 60CM,ADUELA DE 13X3CM E CONTRAMARCO DE 11X2CM,CONFORME PROJETO TIPO Nº6063/EMOP,EXCLUSIVE FERRAGENS.FORNECIMENTO E COLOCACAO</v>
      </c>
      <c r="C13362" s="749" t="s">
        <v>33989</v>
      </c>
      <c r="D13362" s="749" t="s">
        <v>33990</v>
      </c>
      <c r="E13362" s="749" t="s">
        <v>33991</v>
      </c>
      <c r="F13362" s="749" t="s">
        <v>33924</v>
      </c>
      <c r="I13362" s="749" t="s">
        <v>30</v>
      </c>
      <c r="J13362" s="749" t="n">
        <v>2336.39</v>
      </c>
    </row>
    <row collapsed="false" customFormat="false" customHeight="true" hidden="true" ht="38.25" outlineLevel="0" r="13363">
      <c r="A13363" s="749" t="s">
        <v>33992</v>
      </c>
      <c r="B13363" s="758" t="str">
        <f aca="false">C13363&amp;D13363&amp;E13363&amp;F13363&amp;G13363&amp;H13363</f>
        <v>PORTA DE MADEIRA DE LEI MACICA DE FRISOS (MEXICANA) DE 160X210X3,5CM,EM 2 FOLHAS E BANDEIRAS DE 60CM,ADUELA DE 13X3CM E CONTRAMARCO DE 11X2CM,CONFORME PROJETO TIPO Nº6063/EMOP,EXCLUSIVE FERRAGENS.FORNECIMENTO E COLOCACAO</v>
      </c>
      <c r="C13363" s="749" t="s">
        <v>33989</v>
      </c>
      <c r="D13363" s="749" t="s">
        <v>33990</v>
      </c>
      <c r="E13363" s="749" t="s">
        <v>33991</v>
      </c>
      <c r="F13363" s="749" t="s">
        <v>33924</v>
      </c>
      <c r="I13363" s="749" t="s">
        <v>30</v>
      </c>
      <c r="J13363" s="749" t="n">
        <v>2272.26</v>
      </c>
    </row>
    <row collapsed="false" customFormat="false" customHeight="true" hidden="true" ht="25.5" outlineLevel="0" r="13364">
      <c r="A13364" s="749" t="s">
        <v>33993</v>
      </c>
      <c r="B13364" s="758" t="str">
        <f aca="false">C13364&amp;D13364&amp;E13364&amp;F13364&amp;G13364&amp;H13364</f>
        <v>PORTA DE MADEIRA DE LEI MACICA DE FRISOS (MEXICANA) DE 80X160X3,5,CONFORME PROJETO TIPO Nº6063/EMOP,EXCLUSIVE FERRAGENS,ADUELA E CONTRAMARCO.FORNECIMENTO E COLOCACAO</v>
      </c>
      <c r="C13364" s="749" t="s">
        <v>33994</v>
      </c>
      <c r="D13364" s="749" t="s">
        <v>33995</v>
      </c>
      <c r="E13364" s="749" t="s">
        <v>33996</v>
      </c>
      <c r="I13364" s="749" t="s">
        <v>30</v>
      </c>
      <c r="J13364" s="749" t="n">
        <v>662.55</v>
      </c>
    </row>
    <row collapsed="false" customFormat="false" customHeight="true" hidden="true" ht="25.5" outlineLevel="0" r="13365">
      <c r="A13365" s="749" t="s">
        <v>33997</v>
      </c>
      <c r="B13365" s="758" t="str">
        <f aca="false">C13365&amp;D13365&amp;E13365&amp;F13365&amp;G13365&amp;H13365</f>
        <v>PORTA DE MADEIRA DE LEI MACICA DE FRISOS (MEXICANA) DE 80X160X3,5,CONFORME PROJETO TIPO Nº6063/EMOP,EXCLUSIVE FERRAGENS,ADUELA E CONTRAMARCO.FORNECIMENTO E COLOCACAO</v>
      </c>
      <c r="C13365" s="749" t="s">
        <v>33994</v>
      </c>
      <c r="D13365" s="749" t="s">
        <v>33995</v>
      </c>
      <c r="E13365" s="749" t="s">
        <v>33996</v>
      </c>
      <c r="I13365" s="749" t="s">
        <v>30</v>
      </c>
      <c r="J13365" s="749" t="n">
        <v>642.82</v>
      </c>
    </row>
    <row collapsed="false" customFormat="false" customHeight="true" hidden="true" ht="25.5" outlineLevel="0" r="13366">
      <c r="A13366" s="749" t="s">
        <v>33998</v>
      </c>
      <c r="B13366" s="758" t="str">
        <f aca="false">C13366&amp;D13366&amp;E13366&amp;F13366&amp;G13366&amp;H13366</f>
        <v>PORTA DE MADEIRA DE LEI MACICA DE FRISOS (MEXICANA) DE 55X160X3,5CM,CONFORME PROJETO TIPO Nº6063/EMOP,EXCLUSIVE FERRAGENS,ADUELA E CONTRAMARCO.FORNECIMENTO E COLOCACAO</v>
      </c>
      <c r="C13366" s="749" t="s">
        <v>33999</v>
      </c>
      <c r="D13366" s="749" t="s">
        <v>34000</v>
      </c>
      <c r="E13366" s="749" t="s">
        <v>34001</v>
      </c>
      <c r="I13366" s="749" t="s">
        <v>30</v>
      </c>
      <c r="J13366" s="749" t="n">
        <v>655.25</v>
      </c>
    </row>
    <row collapsed="false" customFormat="false" customHeight="true" hidden="true" ht="25.5" outlineLevel="0" r="13367">
      <c r="A13367" s="749" t="s">
        <v>34002</v>
      </c>
      <c r="B13367" s="758" t="str">
        <f aca="false">C13367&amp;D13367&amp;E13367&amp;F13367&amp;G13367&amp;H13367</f>
        <v>PORTA DE MADEIRA DE LEI MACICA DE FRISOS (MEXICANA) DE 55X160X3,5CM,CONFORME PROJETO TIPO Nº6063/EMOP,EXCLUSIVE FERRAGENS,ADUELA E CONTRAMARCO.FORNECIMENTO E COLOCACAO</v>
      </c>
      <c r="C13367" s="749" t="s">
        <v>33999</v>
      </c>
      <c r="D13367" s="749" t="s">
        <v>34000</v>
      </c>
      <c r="E13367" s="749" t="s">
        <v>34001</v>
      </c>
      <c r="I13367" s="749" t="s">
        <v>30</v>
      </c>
      <c r="J13367" s="749" t="n">
        <v>635.52</v>
      </c>
    </row>
    <row collapsed="false" customFormat="false" customHeight="true" hidden="true" ht="25.5" outlineLevel="0" r="13368">
      <c r="A13368" s="749" t="s">
        <v>34003</v>
      </c>
      <c r="B13368" s="758" t="str">
        <f aca="false">C13368&amp;D13368&amp;E13368&amp;F13368&amp;G13368&amp;H13368</f>
        <v>PORTA DE MADEIRA DE LEI VAZADA PARA VIDRO,DE 80X210X3CM,COMPINAZIOS DE 3CM E CORDOES DE 1X1CM,EXCLUSIVE FERRAGENS.FORNECIMENTO E COLOCACAO</v>
      </c>
      <c r="C13368" s="749" t="s">
        <v>34004</v>
      </c>
      <c r="D13368" s="749" t="s">
        <v>34005</v>
      </c>
      <c r="E13368" s="749" t="s">
        <v>20423</v>
      </c>
      <c r="I13368" s="749" t="s">
        <v>30</v>
      </c>
      <c r="J13368" s="749" t="n">
        <v>709.96</v>
      </c>
    </row>
    <row collapsed="false" customFormat="false" customHeight="true" hidden="true" ht="25.5" outlineLevel="0" r="13369">
      <c r="A13369" s="749" t="s">
        <v>34006</v>
      </c>
      <c r="B13369" s="758" t="str">
        <f aca="false">C13369&amp;D13369&amp;E13369&amp;F13369&amp;G13369&amp;H13369</f>
        <v>PORTA DE MADEIRA DE LEI VAZADA PARA VIDRO,DE 80X210X3CM,COMPINAZIOS DE 3CM E CORDOES DE 1X1CM,EXCLUSIVE FERRAGENS.FORNECIMENTO E COLOCACAO</v>
      </c>
      <c r="C13369" s="749" t="s">
        <v>34004</v>
      </c>
      <c r="D13369" s="749" t="s">
        <v>34005</v>
      </c>
      <c r="E13369" s="749" t="s">
        <v>20423</v>
      </c>
      <c r="I13369" s="749" t="s">
        <v>30</v>
      </c>
      <c r="J13369" s="749" t="n">
        <v>680.36</v>
      </c>
    </row>
    <row collapsed="false" customFormat="false" customHeight="true" hidden="true" ht="25.5" outlineLevel="0" r="13370">
      <c r="A13370" s="749" t="s">
        <v>34007</v>
      </c>
      <c r="B13370" s="758" t="str">
        <f aca="false">C13370&amp;D13370&amp;E13370&amp;F13370&amp;G13370&amp;H13370</f>
        <v>PORTA DE MADEIRA DE LEI VAZADA PARA VIDRO,DE 70X210X3CM,COMPINAZIOS DE 3CM E CORDOES DE 1X1CM,EXCLUSIVE FERRAGENS.FORNECIMENTO E COLOCACAO</v>
      </c>
      <c r="C13370" s="749" t="s">
        <v>34008</v>
      </c>
      <c r="D13370" s="749" t="s">
        <v>34005</v>
      </c>
      <c r="E13370" s="749" t="s">
        <v>20423</v>
      </c>
      <c r="I13370" s="749" t="s">
        <v>30</v>
      </c>
      <c r="J13370" s="749" t="n">
        <v>696.7</v>
      </c>
    </row>
    <row collapsed="false" customFormat="false" customHeight="true" hidden="true" ht="25.5" outlineLevel="0" r="13371">
      <c r="A13371" s="749" t="s">
        <v>34009</v>
      </c>
      <c r="B13371" s="758" t="str">
        <f aca="false">C13371&amp;D13371&amp;E13371&amp;F13371&amp;G13371&amp;H13371</f>
        <v>PORTA DE MADEIRA DE LEI VAZADA PARA VIDRO,DE 70X210X3CM,COMPINAZIOS DE 3CM E CORDOES DE 1X1CM,EXCLUSIVE FERRAGENS.FORNECIMENTO E COLOCACAO</v>
      </c>
      <c r="C13371" s="749" t="s">
        <v>34008</v>
      </c>
      <c r="D13371" s="749" t="s">
        <v>34005</v>
      </c>
      <c r="E13371" s="749" t="s">
        <v>20423</v>
      </c>
      <c r="I13371" s="749" t="s">
        <v>30</v>
      </c>
      <c r="J13371" s="749" t="n">
        <v>667.09</v>
      </c>
    </row>
    <row collapsed="false" customFormat="false" customHeight="true" hidden="true" ht="25.5" outlineLevel="0" r="13372">
      <c r="A13372" s="749" t="s">
        <v>34010</v>
      </c>
      <c r="B13372" s="758" t="str">
        <f aca="false">C13372&amp;D13372&amp;E13372&amp;F13372&amp;G13372&amp;H13372</f>
        <v>PORTA DE MADEIRA DE LEI VAZADA PARA VIDRO,DE 60X210X3CM,COMPINAZIOS DE 3CM E CORDOES DE 1X1CM,EXCLUSIVE FERRAGENS.FORNECIMENTO E COLOCACAO</v>
      </c>
      <c r="C13372" s="749" t="s">
        <v>34011</v>
      </c>
      <c r="D13372" s="749" t="s">
        <v>34005</v>
      </c>
      <c r="E13372" s="749" t="s">
        <v>20423</v>
      </c>
      <c r="I13372" s="749" t="s">
        <v>30</v>
      </c>
      <c r="J13372" s="749" t="n">
        <v>683.73</v>
      </c>
    </row>
    <row collapsed="false" customFormat="false" customHeight="true" hidden="true" ht="25.5" outlineLevel="0" r="13373">
      <c r="A13373" s="749" t="s">
        <v>34012</v>
      </c>
      <c r="B13373" s="758" t="str">
        <f aca="false">C13373&amp;D13373&amp;E13373&amp;F13373&amp;G13373&amp;H13373</f>
        <v>PORTA DE MADEIRA DE LEI VAZADA PARA VIDRO,DE 60X210X3CM,COMPINAZIOS DE 3CM E CORDOES DE 1X1CM,EXCLUSIVE FERRAGENS.FORNECIMENTO E COLOCACAO</v>
      </c>
      <c r="C13373" s="749" t="s">
        <v>34011</v>
      </c>
      <c r="D13373" s="749" t="s">
        <v>34005</v>
      </c>
      <c r="E13373" s="749" t="s">
        <v>20423</v>
      </c>
      <c r="I13373" s="749" t="s">
        <v>30</v>
      </c>
      <c r="J13373" s="749" t="n">
        <v>654.13</v>
      </c>
    </row>
    <row collapsed="false" customFormat="false" customHeight="true" hidden="true" ht="25.5" outlineLevel="0" r="13374">
      <c r="A13374" s="749" t="s">
        <v>34013</v>
      </c>
      <c r="B13374" s="758" t="str">
        <f aca="false">C13374&amp;D13374&amp;E13374&amp;F13374&amp;G13374&amp;H13374</f>
        <v>PORTA DE MADEIRA DE LEI COM PAINEL DE VENEZIANA DE 120X210X3CM,EM 2 FOLHAS,MARCO DE 7X3CM E ALIZARES 5X2CM,EXCLUSIVE FERRAGENS.FORNECIMENTO E COLOCACAO</v>
      </c>
      <c r="C13374" s="749" t="s">
        <v>34014</v>
      </c>
      <c r="D13374" s="749" t="s">
        <v>34015</v>
      </c>
      <c r="E13374" s="749" t="s">
        <v>33929</v>
      </c>
      <c r="I13374" s="749" t="s">
        <v>30</v>
      </c>
      <c r="J13374" s="749" t="n">
        <v>1012.84</v>
      </c>
    </row>
    <row collapsed="false" customFormat="false" customHeight="true" hidden="true" ht="25.5" outlineLevel="0" r="13375">
      <c r="A13375" s="749" t="s">
        <v>34016</v>
      </c>
      <c r="B13375" s="758" t="str">
        <f aca="false">C13375&amp;D13375&amp;E13375&amp;F13375&amp;G13375&amp;H13375</f>
        <v>PORTA DE MADEIRA DE LEI COM PAINEL DE VENEZIANA DE 120X210X3CM,EM 2 FOLHAS,MARCO DE 7X3CM E ALIZARES 5X2CM,EXCLUSIVE FERRAGENS.FORNECIMENTO E COLOCACAO</v>
      </c>
      <c r="C13375" s="749" t="s">
        <v>34014</v>
      </c>
      <c r="D13375" s="749" t="s">
        <v>34015</v>
      </c>
      <c r="E13375" s="749" t="s">
        <v>33929</v>
      </c>
      <c r="I13375" s="749" t="s">
        <v>30</v>
      </c>
      <c r="J13375" s="749" t="n">
        <v>973.37</v>
      </c>
    </row>
    <row collapsed="false" customFormat="false" customHeight="true" hidden="true" ht="25.5" outlineLevel="0" r="13376">
      <c r="A13376" s="749" t="s">
        <v>34017</v>
      </c>
      <c r="B13376" s="758" t="str">
        <f aca="false">C13376&amp;D13376&amp;E13376&amp;F13376&amp;G13376&amp;H13376</f>
        <v>PORTA DE MADEIRA DE LEI COM PAINEL DE VENEZIANA DE 120X210X3CM,EM 2 FOLHAS,MARCO DE 7X3CM,EXCLUSIVE FERRAGENS.FORNECIMENTO E COLOCACAO</v>
      </c>
      <c r="C13376" s="749" t="s">
        <v>34014</v>
      </c>
      <c r="D13376" s="749" t="s">
        <v>34018</v>
      </c>
      <c r="E13376" s="749" t="s">
        <v>14472</v>
      </c>
      <c r="I13376" s="749" t="s">
        <v>30</v>
      </c>
      <c r="J13376" s="749" t="n">
        <v>989.06</v>
      </c>
    </row>
    <row collapsed="false" customFormat="false" customHeight="true" hidden="true" ht="25.5" outlineLevel="0" r="13377">
      <c r="A13377" s="749" t="s">
        <v>34019</v>
      </c>
      <c r="B13377" s="758" t="str">
        <f aca="false">C13377&amp;D13377&amp;E13377&amp;F13377&amp;G13377&amp;H13377</f>
        <v>PORTA DE MADEIRA DE LEI COM PAINEL DE VENEZIANA DE 120X210X3CM,EM 2 FOLHAS,MARCO DE 7X3CM,EXCLUSIVE FERRAGENS.FORNECIMENTO E COLOCACAO</v>
      </c>
      <c r="C13377" s="749" t="s">
        <v>34014</v>
      </c>
      <c r="D13377" s="749" t="s">
        <v>34018</v>
      </c>
      <c r="E13377" s="749" t="s">
        <v>14472</v>
      </c>
      <c r="I13377" s="749" t="s">
        <v>30</v>
      </c>
      <c r="J13377" s="749" t="n">
        <v>949.59</v>
      </c>
    </row>
    <row collapsed="false" customFormat="false" customHeight="true" hidden="true" ht="25.5" outlineLevel="0" r="13378">
      <c r="A13378" s="749" t="s">
        <v>34020</v>
      </c>
      <c r="B13378" s="758" t="str">
        <f aca="false">C13378&amp;D13378&amp;E13378&amp;F13378&amp;G13378&amp;H13378</f>
        <v>PORTA DE MADEIRA DE LEI COM PAINEL DE VENEZIANA PARA PC DE 300X200X3CM,EM 4 FOLHAS,MARCO SIMPLES E DUPLO DE 7X3CM,EXCLUSIVE FERRAGENS.FORNECIMENTO E COLOCACAO</v>
      </c>
      <c r="C13378" s="749" t="s">
        <v>34021</v>
      </c>
      <c r="D13378" s="749" t="s">
        <v>34022</v>
      </c>
      <c r="E13378" s="749" t="s">
        <v>34023</v>
      </c>
      <c r="I13378" s="749" t="s">
        <v>30</v>
      </c>
      <c r="J13378" s="749" t="n">
        <v>2005.55</v>
      </c>
    </row>
    <row collapsed="false" customFormat="false" customHeight="true" hidden="true" ht="25.5" outlineLevel="0" r="13379">
      <c r="A13379" s="749" t="s">
        <v>34024</v>
      </c>
      <c r="B13379" s="758" t="str">
        <f aca="false">C13379&amp;D13379&amp;E13379&amp;F13379&amp;G13379&amp;H13379</f>
        <v>PORTA DE MADEIRA DE LEI COM PAINEL DE VENEZIANA PARA PC DE 300X200X3CM,EM 4 FOLHAS,MARCO SIMPLES E DUPLO DE 7X3CM,EXCLUSIVE FERRAGENS.FORNECIMENTO E COLOCACAO</v>
      </c>
      <c r="C13379" s="749" t="s">
        <v>34021</v>
      </c>
      <c r="D13379" s="749" t="s">
        <v>34022</v>
      </c>
      <c r="E13379" s="749" t="s">
        <v>34023</v>
      </c>
      <c r="I13379" s="749" t="s">
        <v>30</v>
      </c>
      <c r="J13379" s="749" t="n">
        <v>1931.55</v>
      </c>
    </row>
    <row collapsed="false" customFormat="false" customHeight="true" hidden="true" ht="38.25" outlineLevel="0" r="13380">
      <c r="A13380" s="749" t="s">
        <v>34025</v>
      </c>
      <c r="B13380" s="758" t="str">
        <f aca="false">C13380&amp;D13380&amp;E13380&amp;F13380&amp;G13380&amp;H13380</f>
        <v>PORTA DE MADEIRA DE LEI COM PAINEL DE VENEZIANA PARA PC DE 300X200X3CM,EM 4 FOLHAS,MARCOS SIMPLES E DUPLOS DE 7X3CM,EXCLUSIVE FERRAGENS.FORNECIMENTO E COLOCACAO</v>
      </c>
      <c r="C13380" s="749" t="s">
        <v>34021</v>
      </c>
      <c r="D13380" s="749" t="s">
        <v>34026</v>
      </c>
      <c r="E13380" s="749" t="s">
        <v>34027</v>
      </c>
      <c r="I13380" s="749" t="s">
        <v>30</v>
      </c>
      <c r="J13380" s="749" t="n">
        <v>4998.29</v>
      </c>
    </row>
    <row collapsed="false" customFormat="false" customHeight="true" hidden="true" ht="38.25" outlineLevel="0" r="13381">
      <c r="A13381" s="749" t="s">
        <v>34028</v>
      </c>
      <c r="B13381" s="758" t="str">
        <f aca="false">C13381&amp;D13381&amp;E13381&amp;F13381&amp;G13381&amp;H13381</f>
        <v>PORTA DE MADEIRA DE LEI COM PAINEL DE VENEZIANA PARA PC DE 300X200X3CM,EM 4 FOLHAS,MARCOS SIMPLES E DUPLOS DE 7X3CM,EXCLUSIVE FERRAGENS.FORNECIMENTO E COLOCACAO</v>
      </c>
      <c r="C13381" s="749" t="s">
        <v>34021</v>
      </c>
      <c r="D13381" s="749" t="s">
        <v>34026</v>
      </c>
      <c r="E13381" s="749" t="s">
        <v>34027</v>
      </c>
      <c r="I13381" s="749" t="s">
        <v>30</v>
      </c>
      <c r="J13381" s="749" t="n">
        <v>4819.77</v>
      </c>
    </row>
    <row collapsed="false" customFormat="false" customHeight="true" hidden="true" ht="25.5" outlineLevel="0" r="13382">
      <c r="A13382" s="749" t="s">
        <v>34029</v>
      </c>
      <c r="B13382" s="758" t="str">
        <f aca="false">C13382&amp;D13382&amp;E13382&amp;F13382&amp;G13382&amp;H13382</f>
        <v>PORTA DE MADEIRA DE LEI COM PAINEL DE VENEZIANA,PARA MEDIDORES DE GAS DE 176X140CM,EM 3 FOLHAS,MARCO DE 7X3CM,EXCLUSIVEFERRAGENS.FORNECIMENTO E COLOCACAO</v>
      </c>
      <c r="C13382" s="749" t="s">
        <v>34030</v>
      </c>
      <c r="D13382" s="749" t="s">
        <v>34031</v>
      </c>
      <c r="E13382" s="749" t="s">
        <v>33844</v>
      </c>
      <c r="I13382" s="749" t="s">
        <v>30</v>
      </c>
      <c r="J13382" s="749" t="n">
        <v>1434.16</v>
      </c>
    </row>
    <row collapsed="false" customFormat="false" customHeight="true" hidden="true" ht="25.5" outlineLevel="0" r="13383">
      <c r="A13383" s="749" t="s">
        <v>34032</v>
      </c>
      <c r="B13383" s="758" t="str">
        <f aca="false">C13383&amp;D13383&amp;E13383&amp;F13383&amp;G13383&amp;H13383</f>
        <v>PORTA DE MADEIRA DE LEI COM PAINEL DE VENEZIANA,PARA MEDIDORES DE GAS DE 176X140CM,EM 3 FOLHAS,MARCO DE 7X3CM,EXCLUSIVEFERRAGENS.FORNECIMENTO E COLOCACAO</v>
      </c>
      <c r="C13383" s="749" t="s">
        <v>34030</v>
      </c>
      <c r="D13383" s="749" t="s">
        <v>34031</v>
      </c>
      <c r="E13383" s="749" t="s">
        <v>33844</v>
      </c>
      <c r="I13383" s="749" t="s">
        <v>30</v>
      </c>
      <c r="J13383" s="749" t="n">
        <v>1379.89</v>
      </c>
    </row>
    <row collapsed="false" customFormat="false" customHeight="true" hidden="true" ht="25.5" outlineLevel="0" r="13384">
      <c r="A13384" s="749" t="s">
        <v>34033</v>
      </c>
      <c r="B13384" s="758" t="str">
        <f aca="false">C13384&amp;D13384&amp;E13384&amp;F13384&amp;G13384&amp;H13384</f>
        <v>PORTA DE MADEIRA DE LEI COM PAINEL DE VENEZIANA DE 70X100X3CM,1 FOLHA,DE ABRIR,MARCO SIMPLES DE 7X3CM,EXCLUSIVE FERRAGENS.FORNECIMENTO E COLOCACAO</v>
      </c>
      <c r="C13384" s="749" t="s">
        <v>34034</v>
      </c>
      <c r="D13384" s="749" t="s">
        <v>34035</v>
      </c>
      <c r="E13384" s="749" t="s">
        <v>33876</v>
      </c>
      <c r="I13384" s="749" t="s">
        <v>30</v>
      </c>
      <c r="J13384" s="749" t="n">
        <v>482.12</v>
      </c>
    </row>
    <row collapsed="false" customFormat="false" customHeight="true" hidden="true" ht="25.5" outlineLevel="0" r="13385">
      <c r="A13385" s="749" t="s">
        <v>34036</v>
      </c>
      <c r="B13385" s="758" t="str">
        <f aca="false">C13385&amp;D13385&amp;E13385&amp;F13385&amp;G13385&amp;H13385</f>
        <v>PORTA DE MADEIRA DE LEI COM PAINEL DE VENEZIANA DE 70X100X3CM,1 FOLHA,DE ABRIR,MARCO SIMPLES DE 7X3CM,EXCLUSIVE FERRAGENS.FORNECIMENTO E COLOCACAO</v>
      </c>
      <c r="C13385" s="749" t="s">
        <v>34034</v>
      </c>
      <c r="D13385" s="749" t="s">
        <v>34035</v>
      </c>
      <c r="E13385" s="749" t="s">
        <v>33876</v>
      </c>
      <c r="I13385" s="749" t="s">
        <v>30</v>
      </c>
      <c r="J13385" s="749" t="n">
        <v>472.72</v>
      </c>
    </row>
    <row collapsed="false" customFormat="false" customHeight="true" hidden="true" ht="25.5" outlineLevel="0" r="13386">
      <c r="A13386" s="749" t="s">
        <v>34037</v>
      </c>
      <c r="B13386" s="758" t="str">
        <f aca="false">C13386&amp;D13386&amp;E13386&amp;F13386&amp;G13386&amp;H13386</f>
        <v>PORTA DE MADEIRA DE LEI EM COMPENSADO DE 120X210X3CM,EM 2 FOLHAS,ADUELA DE 13X3CM E ALIZARES 5X2CM,EXCLUSIVE FERRAGENS.FORNECIMENTO E COLOCACAO</v>
      </c>
      <c r="C13386" s="749" t="s">
        <v>34038</v>
      </c>
      <c r="D13386" s="749" t="s">
        <v>34039</v>
      </c>
      <c r="E13386" s="749" t="s">
        <v>14960</v>
      </c>
      <c r="I13386" s="749" t="s">
        <v>30</v>
      </c>
      <c r="J13386" s="749" t="n">
        <v>714.82</v>
      </c>
    </row>
    <row collapsed="false" customFormat="false" customHeight="true" hidden="true" ht="25.5" outlineLevel="0" r="13387">
      <c r="A13387" s="749" t="s">
        <v>34040</v>
      </c>
      <c r="B13387" s="758" t="str">
        <f aca="false">C13387&amp;D13387&amp;E13387&amp;F13387&amp;G13387&amp;H13387</f>
        <v>PORTA DE MADEIRA DE LEI EM COMPENSADO DE 120X210X3CM,EM 2 FOLHAS,ADUELA DE 13X3CM E ALIZARES 5X2CM,EXCLUSIVE FERRAGENS.FORNECIMENTO E COLOCACAO</v>
      </c>
      <c r="C13387" s="749" t="s">
        <v>34038</v>
      </c>
      <c r="D13387" s="749" t="s">
        <v>34039</v>
      </c>
      <c r="E13387" s="749" t="s">
        <v>14960</v>
      </c>
      <c r="I13387" s="749" t="s">
        <v>30</v>
      </c>
      <c r="J13387" s="749" t="n">
        <v>658.08</v>
      </c>
    </row>
    <row collapsed="false" customFormat="false" customHeight="true" hidden="true" ht="25.5" outlineLevel="0" r="13388">
      <c r="A13388" s="749" t="s">
        <v>34041</v>
      </c>
      <c r="B13388" s="758" t="str">
        <f aca="false">C13388&amp;D13388&amp;E13388&amp;F13388&amp;G13388&amp;H13388</f>
        <v>PORTA DE MADEIRA DE LEI EM COMPENSADO DE 140X210X3CM,EM 2 FOLHAS,ADUELA DE 13X3CM E ALIZARES 5X2CM,EXCLUSIVE FERRAGENS.FORNECIMENTO E COLOCACAO</v>
      </c>
      <c r="C13388" s="749" t="s">
        <v>34042</v>
      </c>
      <c r="D13388" s="749" t="s">
        <v>34039</v>
      </c>
      <c r="E13388" s="749" t="s">
        <v>14960</v>
      </c>
      <c r="I13388" s="749" t="s">
        <v>30</v>
      </c>
      <c r="J13388" s="749" t="n">
        <v>726.2</v>
      </c>
    </row>
    <row collapsed="false" customFormat="false" customHeight="true" hidden="true" ht="25.5" outlineLevel="0" r="13389">
      <c r="A13389" s="749" t="s">
        <v>34043</v>
      </c>
      <c r="B13389" s="758" t="str">
        <f aca="false">C13389&amp;D13389&amp;E13389&amp;F13389&amp;G13389&amp;H13389</f>
        <v>PORTA DE MADEIRA DE LEI EM COMPENSADO DE 140X210X3CM,EM 2 FOLHAS,ADUELA DE 13X3CM E ALIZARES 5X2CM,EXCLUSIVE FERRAGENS.FORNECIMENTO E COLOCACAO</v>
      </c>
      <c r="C13389" s="749" t="s">
        <v>34042</v>
      </c>
      <c r="D13389" s="749" t="s">
        <v>34039</v>
      </c>
      <c r="E13389" s="749" t="s">
        <v>14960</v>
      </c>
      <c r="I13389" s="749" t="s">
        <v>30</v>
      </c>
      <c r="J13389" s="749" t="n">
        <v>669.47</v>
      </c>
    </row>
    <row collapsed="false" customFormat="false" customHeight="true" hidden="true" ht="25.5" outlineLevel="0" r="13390">
      <c r="A13390" s="749" t="s">
        <v>34044</v>
      </c>
      <c r="B13390" s="758" t="str">
        <f aca="false">C13390&amp;D13390&amp;E13390&amp;F13390&amp;G13390&amp;H13390</f>
        <v>PORTA DE MADEIRA DE LEI EM COMPENSADO DE 150CMX210X3CM,EM 2FOLHAS,ADUELA DE 13X3CM E ALIZARES 5X2CM,EXCLUSIVE FERRAGENS.FORNECIMENTO E COLOCACAO</v>
      </c>
      <c r="C13390" s="749" t="s">
        <v>34045</v>
      </c>
      <c r="D13390" s="749" t="s">
        <v>34046</v>
      </c>
      <c r="E13390" s="749" t="s">
        <v>14939</v>
      </c>
      <c r="I13390" s="749" t="s">
        <v>30</v>
      </c>
      <c r="J13390" s="749" t="n">
        <v>729.1</v>
      </c>
    </row>
    <row collapsed="false" customFormat="false" customHeight="true" hidden="true" ht="25.5" outlineLevel="0" r="13391">
      <c r="A13391" s="749" t="s">
        <v>34047</v>
      </c>
      <c r="B13391" s="758" t="str">
        <f aca="false">C13391&amp;D13391&amp;E13391&amp;F13391&amp;G13391&amp;H13391</f>
        <v>PORTA DE MADEIRA DE LEI EM COMPENSADO DE 150CMX210X3CM,EM 2FOLHAS,ADUELA DE 13X3CM E ALIZARES 5X2CM,EXCLUSIVE FERRAGENS.FORNECIMENTO E COLOCACAO</v>
      </c>
      <c r="C13391" s="749" t="s">
        <v>34045</v>
      </c>
      <c r="D13391" s="749" t="s">
        <v>34046</v>
      </c>
      <c r="E13391" s="749" t="s">
        <v>14939</v>
      </c>
      <c r="I13391" s="749" t="s">
        <v>30</v>
      </c>
      <c r="J13391" s="749" t="n">
        <v>672.36</v>
      </c>
    </row>
    <row collapsed="false" customFormat="false" customHeight="true" hidden="true" ht="25.5" outlineLevel="0" r="13392">
      <c r="A13392" s="749" t="s">
        <v>34048</v>
      </c>
      <c r="B13392" s="758" t="str">
        <f aca="false">C13392&amp;D13392&amp;E13392&amp;F13392&amp;G13392&amp;H13392</f>
        <v>PORTA DE MADEIRA DE LEI EM COMPENSADO DE 160CMX210X3CM,EM 2FOLHAS,ADUELA DE 13X3CM E ALIZARES DE 5X2CM,EXCLUSIVE FERRANGENS.FORNECIMENTO E COLOCACAO</v>
      </c>
      <c r="C13392" s="749" t="s">
        <v>34049</v>
      </c>
      <c r="D13392" s="749" t="s">
        <v>34050</v>
      </c>
      <c r="E13392" s="749" t="s">
        <v>33965</v>
      </c>
      <c r="I13392" s="749" t="s">
        <v>30</v>
      </c>
      <c r="J13392" s="749" t="n">
        <v>731.79</v>
      </c>
    </row>
    <row collapsed="false" customFormat="false" customHeight="true" hidden="true" ht="25.5" outlineLevel="0" r="13393">
      <c r="A13393" s="749" t="s">
        <v>34051</v>
      </c>
      <c r="B13393" s="758" t="str">
        <f aca="false">C13393&amp;D13393&amp;E13393&amp;F13393&amp;G13393&amp;H13393</f>
        <v>PORTA DE MADEIRA DE LEI EM COMPENSADO DE 160CMX210X3CM,EM 2FOLHAS,ADUELA DE 13X3CM E ALIZARES DE 5X2CM,EXCLUSIVE FERRANGENS.FORNECIMENTO E COLOCACAO</v>
      </c>
      <c r="C13393" s="749" t="s">
        <v>34049</v>
      </c>
      <c r="D13393" s="749" t="s">
        <v>34050</v>
      </c>
      <c r="E13393" s="749" t="s">
        <v>33965</v>
      </c>
      <c r="I13393" s="749" t="s">
        <v>30</v>
      </c>
      <c r="J13393" s="749" t="n">
        <v>675.05</v>
      </c>
    </row>
    <row collapsed="false" customFormat="false" customHeight="true" hidden="true" ht="25.5" outlineLevel="0" r="13394">
      <c r="A13394" s="749" t="s">
        <v>34052</v>
      </c>
      <c r="B13394" s="758" t="str">
        <f aca="false">C13394&amp;D13394&amp;E13394&amp;F13394&amp;G13394&amp;H13394</f>
        <v>PORTA DE MADEIRA DE LEI MACICA DE FRISOS DE 80X210X3,5CM,MARCO DE 7X3CM E ALIZARES DE 5X2CM EM UMA FACE,EXCLUSIVE FERRAGENS.FORNECIMENTO E COLOCACAO</v>
      </c>
      <c r="C13394" s="749" t="s">
        <v>34053</v>
      </c>
      <c r="D13394" s="749" t="s">
        <v>34054</v>
      </c>
      <c r="E13394" s="749" t="s">
        <v>34055</v>
      </c>
      <c r="I13394" s="749" t="s">
        <v>30</v>
      </c>
      <c r="J13394" s="749" t="n">
        <v>899.7</v>
      </c>
    </row>
    <row collapsed="false" customFormat="false" customHeight="true" hidden="true" ht="25.5" outlineLevel="0" r="13395">
      <c r="A13395" s="749" t="s">
        <v>34056</v>
      </c>
      <c r="B13395" s="758" t="str">
        <f aca="false">C13395&amp;D13395&amp;E13395&amp;F13395&amp;G13395&amp;H13395</f>
        <v>PORTA DE MADEIRA DE LEI MACICA DE FRISOS DE 80X210X3,5CM,MARCO DE 7X3CM E ALIZARES DE 5X2CM EM UMA FACE,EXCLUSIVE FERRAGENS.FORNECIMENTO E COLOCACAO</v>
      </c>
      <c r="C13395" s="749" t="s">
        <v>34053</v>
      </c>
      <c r="D13395" s="749" t="s">
        <v>34054</v>
      </c>
      <c r="E13395" s="749" t="s">
        <v>34055</v>
      </c>
      <c r="I13395" s="749" t="s">
        <v>30</v>
      </c>
      <c r="J13395" s="749" t="n">
        <v>870.1</v>
      </c>
    </row>
    <row collapsed="false" customFormat="false" customHeight="true" hidden="true" ht="38.25" outlineLevel="0" r="13396">
      <c r="A13396" s="749" t="s">
        <v>34057</v>
      </c>
      <c r="B13396" s="758" t="str">
        <f aca="false">C13396&amp;D13396&amp;E13396&amp;F13396&amp;G13396&amp;H13396</f>
        <v>PORTA DE MADEIRA DE LEI EM COMPENSADO DE 80X210X3CM,ADUELA DE 13X3CM E ALIZARES DE 5X2CM,COMPLEMENTADA POR BANDEIRA FIXA DE 40CM DE ALTURA,EXCLUSIVE FERRAGENS.FORNECIMENTO E COLOCACAO</v>
      </c>
      <c r="C13396" s="749" t="s">
        <v>34058</v>
      </c>
      <c r="D13396" s="749" t="s">
        <v>34059</v>
      </c>
      <c r="E13396" s="749" t="s">
        <v>34060</v>
      </c>
      <c r="F13396" s="749" t="s">
        <v>14337</v>
      </c>
      <c r="I13396" s="749" t="s">
        <v>30</v>
      </c>
      <c r="J13396" s="749" t="n">
        <v>629.87</v>
      </c>
    </row>
    <row collapsed="false" customFormat="false" customHeight="true" hidden="true" ht="38.25" outlineLevel="0" r="13397">
      <c r="A13397" s="749" t="s">
        <v>34061</v>
      </c>
      <c r="B13397" s="758" t="str">
        <f aca="false">C13397&amp;D13397&amp;E13397&amp;F13397&amp;G13397&amp;H13397</f>
        <v>PORTA DE MADEIRA DE LEI EM COMPENSADO DE 80X210X3CM,ADUELA DE 13X3CM E ALIZARES DE 5X2CM,COMPLEMENTADA POR BANDEIRA FIXA DE 40CM DE ALTURA,EXCLUSIVE FERRAGENS.FORNECIMENTO E COLOCACAO</v>
      </c>
      <c r="C13397" s="749" t="s">
        <v>34058</v>
      </c>
      <c r="D13397" s="749" t="s">
        <v>34059</v>
      </c>
      <c r="E13397" s="749" t="s">
        <v>34060</v>
      </c>
      <c r="F13397" s="749" t="s">
        <v>14337</v>
      </c>
      <c r="I13397" s="749" t="s">
        <v>30</v>
      </c>
      <c r="J13397" s="749" t="n">
        <v>595.34</v>
      </c>
    </row>
    <row collapsed="false" customFormat="false" customHeight="true" hidden="true" ht="38.25" outlineLevel="0" r="13398">
      <c r="A13398" s="749" t="s">
        <v>34062</v>
      </c>
      <c r="B13398" s="758" t="str">
        <f aca="false">C13398&amp;D13398&amp;E13398&amp;F13398&amp;G13398&amp;H13398</f>
        <v>PORTA DE MADEIRA DE LEI DE CORRER EM COMPENSADO DE 80X210X3CM,PENDURADA EM ROLDANAS,CORRENDO DENTRO DE TRILHO OCO,GUIADAOIR CANALETA EMBUTIDA NO PISO COM MARCO DE 7X3CM,EXCLUSIVE FERRAGENS.FORNECIMENTO E COLOCACAO</v>
      </c>
      <c r="C13398" s="749" t="s">
        <v>34063</v>
      </c>
      <c r="D13398" s="749" t="s">
        <v>34064</v>
      </c>
      <c r="E13398" s="749" t="s">
        <v>34065</v>
      </c>
      <c r="F13398" s="749" t="s">
        <v>34066</v>
      </c>
      <c r="I13398" s="749" t="s">
        <v>30</v>
      </c>
      <c r="J13398" s="749" t="n">
        <v>375.66</v>
      </c>
    </row>
    <row collapsed="false" customFormat="false" customHeight="true" hidden="true" ht="38.25" outlineLevel="0" r="13399">
      <c r="A13399" s="749" t="s">
        <v>147</v>
      </c>
      <c r="B13399" s="758" t="str">
        <f aca="false">C13399&amp;D13399&amp;E13399&amp;F13399&amp;G13399&amp;H13399</f>
        <v>PORTA DE MADEIRA DE LEI DE CORRER EM COMPENSADO DE 80X210X3CM,PENDURADA EM ROLDANAS,CORRENDO DENTRO DE TRILHO OCO,GUIADAOIR CANALETA EMBUTIDA NO PISO COM MARCO DE 7X3CM,EXCLUSIVE FERRAGENS.FORNECIMENTO E COLOCACAO</v>
      </c>
      <c r="C13399" s="749" t="s">
        <v>34063</v>
      </c>
      <c r="D13399" s="749" t="s">
        <v>34064</v>
      </c>
      <c r="E13399" s="749" t="s">
        <v>34065</v>
      </c>
      <c r="F13399" s="749" t="s">
        <v>34066</v>
      </c>
      <c r="I13399" s="749" t="s">
        <v>30</v>
      </c>
      <c r="J13399" s="749" t="n">
        <v>346.06</v>
      </c>
    </row>
    <row collapsed="false" customFormat="false" customHeight="true" hidden="true" ht="38.25" outlineLevel="0" r="13400">
      <c r="A13400" s="749" t="s">
        <v>34067</v>
      </c>
      <c r="B13400" s="758" t="str">
        <f aca="false">C13400&amp;D13400&amp;E13400&amp;F13400&amp;G13400&amp;H13400</f>
        <v>PORTA DE MADEIRA DE LEI DE CORRER EM COMPENSADO DE 80X210X3CM,EM 2 FOLHAS,PENDURADA EM ROLDANAS,CORRENDO DENTRO DE TRILHO OCO,GUIADA POR CANALETA EMBUTIDA NO PISO SEM MARCO DE 7X3CM,EXCLUSIVE FERRAGENS E MARCO.FORNECIMENTO E COLOCACAO</v>
      </c>
      <c r="C13400" s="749" t="s">
        <v>34063</v>
      </c>
      <c r="D13400" s="749" t="s">
        <v>34068</v>
      </c>
      <c r="E13400" s="749" t="s">
        <v>34069</v>
      </c>
      <c r="F13400" s="749" t="s">
        <v>34070</v>
      </c>
      <c r="I13400" s="749" t="s">
        <v>30</v>
      </c>
      <c r="J13400" s="749" t="n">
        <v>559.94</v>
      </c>
    </row>
    <row collapsed="false" customFormat="false" customHeight="true" hidden="true" ht="38.25" outlineLevel="0" r="13401">
      <c r="A13401" s="749" t="s">
        <v>34071</v>
      </c>
      <c r="B13401" s="758" t="str">
        <f aca="false">C13401&amp;D13401&amp;E13401&amp;F13401&amp;G13401&amp;H13401</f>
        <v>PORTA DE MADEIRA DE LEI DE CORRER EM COMPENSADO DE 80X210X3CM,EM 2 FOLHAS,PENDURADA EM ROLDANAS,CORRENDO DENTRO DE TRILHO OCO,GUIADA POR CANALETA EMBUTIDA NO PISO SEM MARCO DE 7X3CM,EXCLUSIVE FERRAGENS E MARCO.FORNECIMENTO E COLOCACAO</v>
      </c>
      <c r="C13401" s="749" t="s">
        <v>34063</v>
      </c>
      <c r="D13401" s="749" t="s">
        <v>34068</v>
      </c>
      <c r="E13401" s="749" t="s">
        <v>34069</v>
      </c>
      <c r="F13401" s="749" t="s">
        <v>34070</v>
      </c>
      <c r="I13401" s="749" t="s">
        <v>30</v>
      </c>
      <c r="J13401" s="749" t="n">
        <v>503.2</v>
      </c>
    </row>
    <row collapsed="false" customFormat="false" customHeight="true" hidden="true" ht="63.75" outlineLevel="0" r="13402">
      <c r="A13402" s="749" t="s">
        <v>34072</v>
      </c>
      <c r="B13402" s="758" t="str">
        <f aca="false">C13402&amp;D13402&amp;E13402&amp;F13402&amp;G13402&amp;H13402</f>
        <v>PORTA DE MADEIRA DE LEI,COMPENSADO DE 70X210X3CM,COM VISOR EM POLICARBONATO TRANSLUCIDO DE 4MM,MEDINDO 1,10X0,20M,MOLA "FECHA PORTA",PUXADORES VERTICAIS METALICOS DE 40CM,ADUELA 13X3CM E ALIZARES 5X2CM,FAIXAS PROTETORAS EM MATERIAL VINILICO COM 50CM ALTURA NA PARTE INFERIOR,CONFORME DESENHO CDRF S/Nº,EXCLUSIVE PINTURA E FERRAGENS.FORNECIMENTO E COLOCACAO</v>
      </c>
      <c r="C13402" s="749" t="s">
        <v>34073</v>
      </c>
      <c r="D13402" s="749" t="s">
        <v>34074</v>
      </c>
      <c r="E13402" s="749" t="s">
        <v>34075</v>
      </c>
      <c r="F13402" s="749" t="s">
        <v>34076</v>
      </c>
      <c r="G13402" s="749" t="s">
        <v>34077</v>
      </c>
      <c r="H13402" s="749" t="s">
        <v>34078</v>
      </c>
      <c r="I13402" s="749" t="s">
        <v>30</v>
      </c>
      <c r="J13402" s="749" t="n">
        <v>906.52</v>
      </c>
    </row>
    <row collapsed="false" customFormat="false" customHeight="true" hidden="true" ht="63.75" outlineLevel="0" r="13403">
      <c r="A13403" s="749" t="s">
        <v>34079</v>
      </c>
      <c r="B13403" s="758" t="str">
        <f aca="false">C13403&amp;D13403&amp;E13403&amp;F13403&amp;G13403&amp;H13403</f>
        <v>PORTA DE MADEIRA DE LEI,COMPENSADO DE 70X210X3CM,COM VISOR EM POLICARBONATO TRANSLUCIDO DE 4MM,MEDINDO 1,10X0,20M,MOLA "FECHA PORTA",PUXADORES VERTICAIS METALICOS DE 40CM,ADUELA 13X3CM E ALIZARES 5X2CM,FAIXAS PROTETORAS EM MATERIAL VINILICO COM 50CM ALTURA NA PARTE INFERIOR,CONFORME DESENHO CDRF S/Nº,EXCLUSIVE PINTURA E FERRAGENS.FORNECIMENTO E COLOCACAO</v>
      </c>
      <c r="C13403" s="749" t="s">
        <v>34073</v>
      </c>
      <c r="D13403" s="749" t="s">
        <v>34074</v>
      </c>
      <c r="E13403" s="749" t="s">
        <v>34075</v>
      </c>
      <c r="F13403" s="749" t="s">
        <v>34076</v>
      </c>
      <c r="G13403" s="749" t="s">
        <v>34077</v>
      </c>
      <c r="H13403" s="749" t="s">
        <v>34078</v>
      </c>
      <c r="I13403" s="749" t="s">
        <v>30</v>
      </c>
      <c r="J13403" s="749" t="n">
        <v>873.11</v>
      </c>
    </row>
    <row collapsed="false" customFormat="false" customHeight="true" hidden="true" ht="63.75" outlineLevel="0" r="13404">
      <c r="A13404" s="749" t="s">
        <v>34080</v>
      </c>
      <c r="B13404" s="758" t="str">
        <f aca="false">C13404&amp;D13404&amp;E13404&amp;F13404&amp;G13404&amp;H13404</f>
        <v>PORTA DE MADEIRA DE LEI,COMPENSADO DE 80X210X3CM,COM VISOR EM POLICARBONATO TRANSLUCIDO DE 4MM,MEDINDO 1,10X0,20M,MOLA "FECHA PORTA", PUXADORES VERTICAIS METALICO 40CM, ADUELA 13X3CM E ALIZARES 5X2CM,FAIXAS PROTETORAS EM MATERIAL VINILICO COM 50CM DE ALTURA NA PARTE INFERIOR,CONFORME DESENHO CDRF S/Nº,EXCLUSIVE PINTURA E FERRAGENS.FORNECIMENTO E COLOCACAO</v>
      </c>
      <c r="C13404" s="749" t="s">
        <v>34081</v>
      </c>
      <c r="D13404" s="749" t="s">
        <v>34074</v>
      </c>
      <c r="E13404" s="749" t="s">
        <v>34082</v>
      </c>
      <c r="F13404" s="749" t="s">
        <v>34083</v>
      </c>
      <c r="G13404" s="749" t="s">
        <v>34084</v>
      </c>
      <c r="H13404" s="749" t="s">
        <v>34085</v>
      </c>
      <c r="I13404" s="749" t="s">
        <v>30</v>
      </c>
      <c r="J13404" s="749" t="n">
        <v>927.75</v>
      </c>
    </row>
    <row collapsed="false" customFormat="false" customHeight="true" hidden="true" ht="63.75" outlineLevel="0" r="13405">
      <c r="A13405" s="749" t="s">
        <v>34086</v>
      </c>
      <c r="B13405" s="758" t="str">
        <f aca="false">C13405&amp;D13405&amp;E13405&amp;F13405&amp;G13405&amp;H13405</f>
        <v>PORTA DE MADEIRA DE LEI,COMPENSADO DE 80X210X3CM,COM VISOR EM POLICARBONATO TRANSLUCIDO DE 4MM,MEDINDO 1,10X0,20M,MOLA "FECHA PORTA", PUXADORES VERTICAIS METALICO 40CM, ADUELA 13X3CM E ALIZARES 5X2CM,FAIXAS PROTETORAS EM MATERIAL VINILICO COM 50CM DE ALTURA NA PARTE INFERIOR,CONFORME DESENHO CDRF S/Nº,EXCLUSIVE PINTURA E FERRAGENS.FORNECIMENTO E COLOCACAO</v>
      </c>
      <c r="C13405" s="749" t="s">
        <v>34081</v>
      </c>
      <c r="D13405" s="749" t="s">
        <v>34074</v>
      </c>
      <c r="E13405" s="749" t="s">
        <v>34082</v>
      </c>
      <c r="F13405" s="749" t="s">
        <v>34083</v>
      </c>
      <c r="G13405" s="749" t="s">
        <v>34084</v>
      </c>
      <c r="H13405" s="749" t="s">
        <v>34085</v>
      </c>
      <c r="I13405" s="749" t="s">
        <v>30</v>
      </c>
      <c r="J13405" s="749" t="n">
        <v>893.85</v>
      </c>
    </row>
    <row collapsed="false" customFormat="false" customHeight="true" hidden="true" ht="63.75" outlineLevel="0" r="13406">
      <c r="A13406" s="749" t="s">
        <v>34087</v>
      </c>
      <c r="B13406" s="758" t="str">
        <f aca="false">C13406&amp;D13406&amp;E13406&amp;F13406&amp;G13406&amp;H13406</f>
        <v>PORTA DE MADEIRA DE LEI,COMPENSADO DE 90X210X3CM,COM VISOR EM POLICARBONATO TRANSLUCIDO DE 4MM,MEDINDO 1,10X0,20M,MOLA "FECHA PORTA",PUXADORES VERTICAIS METALICO 40CM,ADUELA 13X3CM E ALIZARES 5X2CM,FAIXAS PROTETORAS EM MATERIAL VINILICO COM 50CM DE ALTURA NA PARTE INFERIOR,CONFORME DESENHO CDRF S/Nº,EXCLUSIVE PINTURA E FERRAGENS.FORNECIMENTO E COLOCACAO</v>
      </c>
      <c r="C13406" s="749" t="s">
        <v>34088</v>
      </c>
      <c r="D13406" s="749" t="s">
        <v>34074</v>
      </c>
      <c r="E13406" s="749" t="s">
        <v>34089</v>
      </c>
      <c r="F13406" s="749" t="s">
        <v>34090</v>
      </c>
      <c r="G13406" s="749" t="s">
        <v>34091</v>
      </c>
      <c r="H13406" s="749" t="s">
        <v>34092</v>
      </c>
      <c r="I13406" s="749" t="s">
        <v>30</v>
      </c>
      <c r="J13406" s="749" t="n">
        <v>966.89</v>
      </c>
    </row>
    <row collapsed="false" customFormat="false" customHeight="true" hidden="true" ht="63.75" outlineLevel="0" r="13407">
      <c r="A13407" s="749" t="s">
        <v>34093</v>
      </c>
      <c r="B13407" s="758" t="str">
        <f aca="false">C13407&amp;D13407&amp;E13407&amp;F13407&amp;G13407&amp;H13407</f>
        <v>PORTA DE MADEIRA DE LEI,COMPENSADO DE 90X210X3CM,COM VISOR EM POLICARBONATO TRANSLUCIDO DE 4MM,MEDINDO 1,10X0,20M,MOLA "FECHA PORTA",PUXADORES VERTICAIS METALICO 40CM,ADUELA 13X3CM E ALIZARES 5X2CM,FAIXAS PROTETORAS EM MATERIAL VINILICO COM 50CM DE ALTURA NA PARTE INFERIOR,CONFORME DESENHO CDRF S/Nº,EXCLUSIVE PINTURA E FERRAGENS.FORNECIMENTO E COLOCACAO</v>
      </c>
      <c r="C13407" s="749" t="s">
        <v>34088</v>
      </c>
      <c r="D13407" s="749" t="s">
        <v>34074</v>
      </c>
      <c r="E13407" s="749" t="s">
        <v>34089</v>
      </c>
      <c r="F13407" s="749" t="s">
        <v>34090</v>
      </c>
      <c r="G13407" s="749" t="s">
        <v>34091</v>
      </c>
      <c r="H13407" s="749" t="s">
        <v>34092</v>
      </c>
      <c r="I13407" s="749" t="s">
        <v>30</v>
      </c>
      <c r="J13407" s="749" t="n">
        <v>932.5</v>
      </c>
    </row>
    <row collapsed="false" customFormat="false" customHeight="true" hidden="true" ht="38.25" outlineLevel="0" r="13408">
      <c r="A13408" s="749" t="s">
        <v>34094</v>
      </c>
      <c r="B13408" s="758" t="str">
        <f aca="false">C13408&amp;D13408&amp;E13408&amp;F13408&amp;G13408&amp;H13408</f>
        <v>PORTA EM CHAPAS DURAS DE FIBRA DE MADEIRA PRENSADA,NAS DUASFACES,CONTENDO MIOLO MACICO DE MADEIRA AGLOMERADA E REQUADRO EM MADEIRA NATURAL.ACABAMENTO BASE PARA PINTURA,MEDINDO 80X210CM,EXCLUSIVE FERRAGENS.FORNECIMENTO E COLOCACAO</v>
      </c>
      <c r="C13408" s="749" t="s">
        <v>34095</v>
      </c>
      <c r="D13408" s="749" t="s">
        <v>34096</v>
      </c>
      <c r="E13408" s="749" t="s">
        <v>34097</v>
      </c>
      <c r="F13408" s="749" t="s">
        <v>34098</v>
      </c>
      <c r="I13408" s="749" t="s">
        <v>30</v>
      </c>
      <c r="J13408" s="749" t="n">
        <v>408.83</v>
      </c>
    </row>
    <row collapsed="false" customFormat="false" customHeight="true" hidden="true" ht="38.25" outlineLevel="0" r="13409">
      <c r="A13409" s="749" t="s">
        <v>34099</v>
      </c>
      <c r="B13409" s="758" t="str">
        <f aca="false">C13409&amp;D13409&amp;E13409&amp;F13409&amp;G13409&amp;H13409</f>
        <v>PORTA EM CHAPAS DURAS DE FIBRA DE MADEIRA PRENSADA,NAS DUASFACES,CONTENDO MIOLO MACICO DE MADEIRA AGLOMERADA E REQUADRO EM MADEIRA NATURAL.ACABAMENTO BASE PARA PINTURA,MEDINDO 80X210CM,EXCLUSIVE FERRAGENS.FORNECIMENTO E COLOCACAO</v>
      </c>
      <c r="C13409" s="749" t="s">
        <v>34095</v>
      </c>
      <c r="D13409" s="749" t="s">
        <v>34096</v>
      </c>
      <c r="E13409" s="749" t="s">
        <v>34097</v>
      </c>
      <c r="F13409" s="749" t="s">
        <v>34098</v>
      </c>
      <c r="I13409" s="749" t="s">
        <v>30</v>
      </c>
      <c r="J13409" s="749" t="n">
        <v>379.22</v>
      </c>
    </row>
    <row collapsed="false" customFormat="false" customHeight="true" hidden="true" ht="38.25" outlineLevel="0" r="13410">
      <c r="A13410" s="749" t="s">
        <v>34100</v>
      </c>
      <c r="B13410" s="758" t="str">
        <f aca="false">C13410&amp;D13410&amp;E13410&amp;F13410&amp;G13410&amp;H13410</f>
        <v>PORTA EM CHAPAS DURAS DE FIBRA DE MADEIRA PRENSADA,NAS DUASFACES,CONTENDO MIOLO MACICO DE MADEIRA AGLOMERADA E REQUADRO EM MADEIRA NATURAL.ACABAMENTO BASE PARA PINTURA,MEDINDO 70X210CM,EXCLUSIVE FERRAGENS.FORNECIMENTO E COLOCACAO</v>
      </c>
      <c r="C13410" s="749" t="s">
        <v>34095</v>
      </c>
      <c r="D13410" s="749" t="s">
        <v>34096</v>
      </c>
      <c r="E13410" s="749" t="s">
        <v>34101</v>
      </c>
      <c r="F13410" s="749" t="s">
        <v>34098</v>
      </c>
      <c r="I13410" s="749" t="s">
        <v>30</v>
      </c>
      <c r="J13410" s="749" t="n">
        <v>399.27</v>
      </c>
    </row>
    <row collapsed="false" customFormat="false" customHeight="true" hidden="true" ht="38.25" outlineLevel="0" r="13411">
      <c r="A13411" s="749" t="s">
        <v>34102</v>
      </c>
      <c r="B13411" s="758" t="str">
        <f aca="false">C13411&amp;D13411&amp;E13411&amp;F13411&amp;G13411&amp;H13411</f>
        <v>PORTA EM CHAPAS DURAS DE FIBRA DE MADEIRA PRENSADA,NAS DUASFACES,CONTENDO MIOLO MACICO DE MADEIRA AGLOMERADA E REQUADRO EM MADEIRA NATURAL.ACABAMENTO BASE PARA PINTURA,MEDINDO 70X210CM,EXCLUSIVE FERRAGENS.FORNECIMENTO E COLOCACAO</v>
      </c>
      <c r="C13411" s="749" t="s">
        <v>34095</v>
      </c>
      <c r="D13411" s="749" t="s">
        <v>34096</v>
      </c>
      <c r="E13411" s="749" t="s">
        <v>34101</v>
      </c>
      <c r="F13411" s="749" t="s">
        <v>34098</v>
      </c>
      <c r="I13411" s="749" t="s">
        <v>30</v>
      </c>
      <c r="J13411" s="749" t="n">
        <v>369.67</v>
      </c>
    </row>
    <row collapsed="false" customFormat="false" customHeight="true" hidden="true" ht="38.25" outlineLevel="0" r="13412">
      <c r="A13412" s="749" t="s">
        <v>34103</v>
      </c>
      <c r="B13412" s="758" t="str">
        <f aca="false">C13412&amp;D13412&amp;E13412&amp;F13412&amp;G13412&amp;H13412</f>
        <v>PORTA EM CHAPAS DURAS DE FIBRA DE MADEIRA PRENSADA,NAS DUASFACES,CONTENDO MIOLO MACICO DE MADEIRA AGLOMERADA E REQUADRO EM MADEIRA NATURAL.ACABAMENTO BASE PARA PINTURA,MEDINDO 60X210CM,EXCLUSIVE FERRAGENS.FORNECIMENTO E COLOCACAO</v>
      </c>
      <c r="C13412" s="749" t="s">
        <v>34095</v>
      </c>
      <c r="D13412" s="749" t="s">
        <v>34096</v>
      </c>
      <c r="E13412" s="749" t="s">
        <v>34104</v>
      </c>
      <c r="F13412" s="749" t="s">
        <v>34098</v>
      </c>
      <c r="I13412" s="749" t="s">
        <v>30</v>
      </c>
      <c r="J13412" s="749" t="n">
        <v>387.33</v>
      </c>
    </row>
    <row collapsed="false" customFormat="false" customHeight="true" hidden="true" ht="38.25" outlineLevel="0" r="13413">
      <c r="A13413" s="749" t="s">
        <v>34105</v>
      </c>
      <c r="B13413" s="758" t="str">
        <f aca="false">C13413&amp;D13413&amp;E13413&amp;F13413&amp;G13413&amp;H13413</f>
        <v>PORTA EM CHAPAS DURAS DE FIBRA DE MADEIRA PRENSADA,NAS DUASFACES,CONTENDO MIOLO MACICO DE MADEIRA AGLOMERADA E REQUADRO EM MADEIRA NATURAL.ACABAMENTO BASE PARA PINTURA,MEDINDO 60X210CM,EXCLUSIVE FERRAGENS.FORNECIMENTO E COLOCACAO</v>
      </c>
      <c r="C13413" s="749" t="s">
        <v>34095</v>
      </c>
      <c r="D13413" s="749" t="s">
        <v>34096</v>
      </c>
      <c r="E13413" s="749" t="s">
        <v>34104</v>
      </c>
      <c r="F13413" s="749" t="s">
        <v>34098</v>
      </c>
      <c r="I13413" s="749" t="s">
        <v>30</v>
      </c>
      <c r="J13413" s="749" t="n">
        <v>357.73</v>
      </c>
    </row>
    <row collapsed="false" customFormat="false" customHeight="true" hidden="true" ht="12.75" outlineLevel="0" r="13414">
      <c r="A13414" s="749" t="s">
        <v>34106</v>
      </c>
      <c r="B13414" s="749" t="str">
        <f aca="false">C13414&amp;D13414&amp;E13414&amp;F13414&amp;G13414&amp;H13414</f>
        <v>PORTINHOLA DE COMPENSADO EM MADEIRA DE LEI DE 20MM, PARA FECHAMENTO DE QUADROS DE LUZ OU ARMARIOS, INCLUSIVE GUARNICAO,EXCLUSIVE FERRAGENS.FORNECIMENTO E COLOCACAO</v>
      </c>
      <c r="C13414" s="749" t="s">
        <v>34107</v>
      </c>
      <c r="D13414" s="749" t="s">
        <v>34108</v>
      </c>
      <c r="E13414" s="749" t="s">
        <v>34109</v>
      </c>
      <c r="I13414" s="749" t="s">
        <v>52</v>
      </c>
      <c r="J13414" s="749" t="n">
        <v>273.94</v>
      </c>
    </row>
    <row collapsed="false" customFormat="false" customHeight="true" hidden="true" ht="12.75" outlineLevel="0" r="13415">
      <c r="A13415" s="749" t="s">
        <v>34110</v>
      </c>
      <c r="B13415" s="749" t="str">
        <f aca="false">C13415&amp;D13415&amp;E13415&amp;F13415&amp;G13415&amp;H13415</f>
        <v>PORTINHOLA DE COMPENSADO EM MADEIRA DE LEI DE 20MM, PARA FECHAMENTO DE QUADROS DE LUZ OU ARMARIOS, INCLUSIVE GUARNICAO,EXCLUSIVE FERRAGENS.FORNECIMENTO E COLOCACAO</v>
      </c>
      <c r="C13415" s="749" t="s">
        <v>34107</v>
      </c>
      <c r="D13415" s="749" t="s">
        <v>34108</v>
      </c>
      <c r="E13415" s="749" t="s">
        <v>34109</v>
      </c>
      <c r="I13415" s="749" t="s">
        <v>52</v>
      </c>
      <c r="J13415" s="749" t="n">
        <v>254.2</v>
      </c>
    </row>
    <row collapsed="false" customFormat="false" customHeight="true" hidden="true" ht="12.75" outlineLevel="0" r="13416">
      <c r="A13416" s="749" t="s">
        <v>34111</v>
      </c>
      <c r="B13416" s="749" t="str">
        <f aca="false">C13416&amp;D13416&amp;E13416&amp;F13416&amp;G13416&amp;H13416</f>
        <v>PORTINHOLA DE MADEIRA MACICA DE 80X20CM,EM 2 FOLHAS DE CORRER EM TRILHOS DE ALUMINIO,CONFORME PROJETO N° 6011/EMOP.FORNECIMENTO E COLOCACAO</v>
      </c>
      <c r="C13416" s="749" t="s">
        <v>34112</v>
      </c>
      <c r="D13416" s="749" t="s">
        <v>34113</v>
      </c>
      <c r="E13416" s="749" t="s">
        <v>20423</v>
      </c>
      <c r="I13416" s="749" t="s">
        <v>30</v>
      </c>
      <c r="J13416" s="749" t="n">
        <v>155.41</v>
      </c>
    </row>
    <row collapsed="false" customFormat="false" customHeight="true" hidden="true" ht="12.75" outlineLevel="0" r="13417">
      <c r="A13417" s="749" t="s">
        <v>34114</v>
      </c>
      <c r="B13417" s="749" t="str">
        <f aca="false">C13417&amp;D13417&amp;E13417&amp;F13417&amp;G13417&amp;H13417</f>
        <v>PORTINHOLA DE MADEIRA MACICA DE 80X20CM,EM 2 FOLHAS DE CORRER EM TRILHOS DE ALUMINIO,CONFORME PROJETO N° 6011/EMOP.FORNECIMENTO E COLOCACAO</v>
      </c>
      <c r="C13417" s="749" t="s">
        <v>34112</v>
      </c>
      <c r="D13417" s="749" t="s">
        <v>34113</v>
      </c>
      <c r="E13417" s="749" t="s">
        <v>20423</v>
      </c>
      <c r="I13417" s="749" t="s">
        <v>30</v>
      </c>
      <c r="J13417" s="749" t="n">
        <v>145.55</v>
      </c>
    </row>
    <row collapsed="false" customFormat="false" customHeight="true" hidden="true" ht="25.5" outlineLevel="0" r="13418">
      <c r="A13418" s="749" t="s">
        <v>34115</v>
      </c>
      <c r="B13418" s="758" t="str">
        <f aca="false">C13418&amp;D13418&amp;E13418&amp;F13418&amp;G13418&amp;H13418</f>
        <v>PORTAO DE TABUAS DE MADEIRA DE LEI,SOBRE ARMACAO TRIANGULADA E MARCO,EXCLUSIVE FERRAGENS.FORNECIMENTO E COLOCACAO</v>
      </c>
      <c r="C13418" s="749" t="s">
        <v>34116</v>
      </c>
      <c r="D13418" s="749" t="s">
        <v>34117</v>
      </c>
      <c r="I13418" s="749" t="s">
        <v>52</v>
      </c>
      <c r="J13418" s="749" t="n">
        <v>1481.1</v>
      </c>
    </row>
    <row collapsed="false" customFormat="false" customHeight="true" hidden="true" ht="25.5" outlineLevel="0" r="13419">
      <c r="A13419" s="749" t="s">
        <v>34118</v>
      </c>
      <c r="B13419" s="758" t="str">
        <f aca="false">C13419&amp;D13419&amp;E13419&amp;F13419&amp;G13419&amp;H13419</f>
        <v>PORTAO DE TABUAS DE MADEIRA DE LEI,SOBRE ARMACAO TRIANGULADA E MARCO,EXCLUSIVE FERRAGENS.FORNECIMENTO E COLOCACAO</v>
      </c>
      <c r="C13419" s="749" t="s">
        <v>34116</v>
      </c>
      <c r="D13419" s="749" t="s">
        <v>34117</v>
      </c>
      <c r="I13419" s="749" t="s">
        <v>52</v>
      </c>
      <c r="J13419" s="749" t="n">
        <v>1421.89</v>
      </c>
    </row>
    <row collapsed="false" customFormat="false" customHeight="true" hidden="true" ht="12.75" outlineLevel="0" r="13420">
      <c r="A13420" s="749" t="s">
        <v>34119</v>
      </c>
      <c r="B13420" s="749" t="str">
        <f aca="false">C13420&amp;D13420&amp;E13420&amp;F13420&amp;G13420&amp;H13420</f>
        <v>JANELA DE MADEIRA DE LEI GUILHOTINA DE 150X150X3,5CM,EM 2 FOLHAS,COM CAIXILHO PARA VIDRO E MARCO DUPLO,COM CAIXAS PARA CONTRAPESOS,EXCLUSIVE FERRAGENS.FORNECIMENTO E COLOCACAO</v>
      </c>
      <c r="C13420" s="749" t="s">
        <v>34120</v>
      </c>
      <c r="D13420" s="749" t="s">
        <v>34121</v>
      </c>
      <c r="E13420" s="749" t="s">
        <v>34122</v>
      </c>
      <c r="I13420" s="749" t="s">
        <v>30</v>
      </c>
      <c r="J13420" s="749" t="n">
        <v>1017.2</v>
      </c>
    </row>
    <row collapsed="false" customFormat="false" customHeight="true" hidden="true" ht="12.75" outlineLevel="0" r="13421">
      <c r="A13421" s="749" t="s">
        <v>34123</v>
      </c>
      <c r="B13421" s="749" t="str">
        <f aca="false">C13421&amp;D13421&amp;E13421&amp;F13421&amp;G13421&amp;H13421</f>
        <v>JANELA DE MADEIRA DE LEI GUILHOTINA DE 150X150X3,5CM,EM 2 FOLHAS,COM CAIXILHO PARA VIDRO E MARCO DUPLO,COM CAIXAS PARA CONTRAPESOS,EXCLUSIVE FERRAGENS.FORNECIMENTO E COLOCACAO</v>
      </c>
      <c r="C13421" s="749" t="s">
        <v>34120</v>
      </c>
      <c r="D13421" s="749" t="s">
        <v>34121</v>
      </c>
      <c r="E13421" s="749" t="s">
        <v>34122</v>
      </c>
      <c r="I13421" s="749" t="s">
        <v>30</v>
      </c>
      <c r="J13421" s="749" t="n">
        <v>926.79</v>
      </c>
    </row>
    <row collapsed="false" customFormat="false" customHeight="true" hidden="true" ht="12.75" outlineLevel="0" r="13422">
      <c r="A13422" s="749" t="s">
        <v>34124</v>
      </c>
      <c r="B13422" s="749" t="str">
        <f aca="false">C13422&amp;D13422&amp;E13422&amp;F13422&amp;G13422&amp;H13422</f>
        <v>JANELA DE MADEIRA DE LEI GUILHOTINA DE 100X150X3CM,EM 2 FOLHAS,MARCO DUPLO COM CAIXILHO PARA VIDRO,PRESOS EM BORBOLETAS,EXCLUSIVE FERRAGENS.FORNECIMENTO E COLOCACAO</v>
      </c>
      <c r="C13422" s="749" t="s">
        <v>34125</v>
      </c>
      <c r="D13422" s="749" t="s">
        <v>34126</v>
      </c>
      <c r="E13422" s="749" t="s">
        <v>34109</v>
      </c>
      <c r="I13422" s="749" t="s">
        <v>30</v>
      </c>
      <c r="J13422" s="749" t="n">
        <v>1073.37</v>
      </c>
    </row>
    <row collapsed="false" customFormat="false" customHeight="true" hidden="true" ht="12.75" outlineLevel="0" r="13423">
      <c r="A13423" s="749" t="s">
        <v>34127</v>
      </c>
      <c r="B13423" s="749" t="str">
        <f aca="false">C13423&amp;D13423&amp;E13423&amp;F13423&amp;G13423&amp;H13423</f>
        <v>JANELA DE MADEIRA DE LEI GUILHOTINA DE 100X150X3CM,EM 2 FOLHAS,MARCO DUPLO COM CAIXILHO PARA VIDRO,PRESOS EM BORBOLETAS,EXCLUSIVE FERRAGENS.FORNECIMENTO E COLOCACAO</v>
      </c>
      <c r="C13423" s="749" t="s">
        <v>34125</v>
      </c>
      <c r="D13423" s="749" t="s">
        <v>34126</v>
      </c>
      <c r="E13423" s="749" t="s">
        <v>34109</v>
      </c>
      <c r="I13423" s="749" t="s">
        <v>30</v>
      </c>
      <c r="J13423" s="749" t="n">
        <v>1043.76</v>
      </c>
    </row>
    <row collapsed="false" customFormat="false" customHeight="true" hidden="true" ht="12.75" outlineLevel="0" r="13424">
      <c r="A13424" s="749" t="s">
        <v>34128</v>
      </c>
      <c r="B13424" s="749" t="str">
        <f aca="false">C13424&amp;D13424&amp;E13424&amp;F13424&amp;G13424&amp;H13424</f>
        <v>JANELA DE MADEIRA DE LEI GUILHOTINA DE 120X150X3CM,EM 2 FOLHAS,MARCO DUPLO COM CAIXILHO PARA VIDRO,PRESOS EM BORBOLETAS,EXCLUSIVE FERRAGENS.FORNECIMENTO E COLOCACAO</v>
      </c>
      <c r="C13424" s="749" t="s">
        <v>34129</v>
      </c>
      <c r="D13424" s="749" t="s">
        <v>34126</v>
      </c>
      <c r="E13424" s="749" t="s">
        <v>34109</v>
      </c>
      <c r="I13424" s="749" t="s">
        <v>30</v>
      </c>
      <c r="J13424" s="749" t="n">
        <v>1241.56</v>
      </c>
    </row>
    <row collapsed="false" customFormat="false" customHeight="true" hidden="true" ht="12.75" outlineLevel="0" r="13425">
      <c r="A13425" s="749" t="s">
        <v>34130</v>
      </c>
      <c r="B13425" s="749" t="str">
        <f aca="false">C13425&amp;D13425&amp;E13425&amp;F13425&amp;G13425&amp;H13425</f>
        <v>JANELA DE MADEIRA DE LEI GUILHOTINA DE 120X150X3CM,EM 2 FOLHAS,MARCO DUPLO COM CAIXILHO PARA VIDRO,PRESOS EM BORBOLETAS,EXCLUSIVE FERRAGENS.FORNECIMENTO E COLOCACAO</v>
      </c>
      <c r="C13425" s="749" t="s">
        <v>34129</v>
      </c>
      <c r="D13425" s="749" t="s">
        <v>34126</v>
      </c>
      <c r="E13425" s="749" t="s">
        <v>34109</v>
      </c>
      <c r="I13425" s="749" t="s">
        <v>30</v>
      </c>
      <c r="J13425" s="749" t="n">
        <v>1211.96</v>
      </c>
    </row>
    <row collapsed="false" customFormat="false" customHeight="true" hidden="true" ht="12.75" outlineLevel="0" r="13426">
      <c r="A13426" s="749" t="s">
        <v>34131</v>
      </c>
      <c r="B13426" s="749" t="str">
        <f aca="false">C13426&amp;D13426&amp;E13426&amp;F13426&amp;G13426&amp;H13426</f>
        <v>JANELA DE MADEIRA DE LEI GUILHOTINA DE 150X150X3CM,EM 2 FOLHAS,MARCO DUPLO COM CAIXILHO PARA VIDRO,PRESOS EM BORBOLETAS,EXCLUSIVE FERRAGENS.FORNECIMENTO E COLOCACAO</v>
      </c>
      <c r="C13426" s="749" t="s">
        <v>34132</v>
      </c>
      <c r="D13426" s="749" t="s">
        <v>34126</v>
      </c>
      <c r="E13426" s="749" t="s">
        <v>34109</v>
      </c>
      <c r="I13426" s="749" t="s">
        <v>30</v>
      </c>
      <c r="J13426" s="749" t="n">
        <v>1540.25</v>
      </c>
    </row>
    <row collapsed="false" customFormat="false" customHeight="true" hidden="true" ht="12.75" outlineLevel="0" r="13427">
      <c r="A13427" s="749" t="s">
        <v>34133</v>
      </c>
      <c r="B13427" s="749" t="str">
        <f aca="false">C13427&amp;D13427&amp;E13427&amp;F13427&amp;G13427&amp;H13427</f>
        <v>JANELA DE MADEIRA DE LEI GUILHOTINA DE 150X150X3CM,EM 2 FOLHAS,MARCO DUPLO COM CAIXILHO PARA VIDRO,PRESOS EM BORBOLETAS,EXCLUSIVE FERRAGENS.FORNECIMENTO E COLOCACAO</v>
      </c>
      <c r="C13427" s="749" t="s">
        <v>34132</v>
      </c>
      <c r="D13427" s="749" t="s">
        <v>34126</v>
      </c>
      <c r="E13427" s="749" t="s">
        <v>34109</v>
      </c>
      <c r="I13427" s="749" t="s">
        <v>30</v>
      </c>
      <c r="J13427" s="749" t="n">
        <v>1505.71</v>
      </c>
    </row>
    <row collapsed="false" customFormat="false" customHeight="true" hidden="true" ht="12.75" outlineLevel="0" r="13428">
      <c r="A13428" s="749" t="s">
        <v>34134</v>
      </c>
      <c r="B13428" s="749" t="str">
        <f aca="false">C13428&amp;D13428&amp;E13428&amp;F13428&amp;G13428&amp;H13428</f>
        <v>JANELA DE MADEIRA DE LEI DE ABRIR DE 120X150X3CM,TIPO VVP (VENEZIANA,VIDRO E POSTIGO) EM 2 FOLHAS E MARCO DE 7X3CM,EXCLUSIVE FERRAGENS.FORNECIMENTO E COLOCACAO</v>
      </c>
      <c r="C13428" s="749" t="s">
        <v>34135</v>
      </c>
      <c r="D13428" s="749" t="s">
        <v>34136</v>
      </c>
      <c r="E13428" s="749" t="s">
        <v>34137</v>
      </c>
      <c r="I13428" s="749" t="s">
        <v>30</v>
      </c>
      <c r="J13428" s="749" t="n">
        <v>1065.11</v>
      </c>
    </row>
    <row collapsed="false" customFormat="false" customHeight="true" hidden="true" ht="12.75" outlineLevel="0" r="13429">
      <c r="A13429" s="749" t="s">
        <v>34138</v>
      </c>
      <c r="B13429" s="749" t="str">
        <f aca="false">C13429&amp;D13429&amp;E13429&amp;F13429&amp;G13429&amp;H13429</f>
        <v>JANELA DE MADEIRA DE LEI DE ABRIR DE 120X150X3CM,TIPO VVP (VENEZIANA,VIDRO E POSTIGO) EM 2 FOLHAS E MARCO DE 7X3CM,EXCLUSIVE FERRAGENS.FORNECIMENTO E COLOCACAO</v>
      </c>
      <c r="C13429" s="749" t="s">
        <v>34135</v>
      </c>
      <c r="D13429" s="749" t="s">
        <v>34136</v>
      </c>
      <c r="E13429" s="749" t="s">
        <v>34137</v>
      </c>
      <c r="I13429" s="749" t="s">
        <v>30</v>
      </c>
      <c r="J13429" s="749" t="n">
        <v>1035.51</v>
      </c>
    </row>
    <row collapsed="false" customFormat="false" customHeight="true" hidden="true" ht="12.75" outlineLevel="0" r="13430">
      <c r="A13430" s="749" t="s">
        <v>34139</v>
      </c>
      <c r="B13430" s="749" t="str">
        <f aca="false">C13430&amp;D13430&amp;E13430&amp;F13430&amp;G13430&amp;H13430</f>
        <v>JANELA DE MADEIRA DE LEI DE ABRIR DE 100X100X3CM,TIPO VVP (VENEZIANA,VIDRO E POSTIGO) EM 2 FOLHAS E MARCO DE 7X3CM,EXCLUSIVE FERRAGENS.FORNECIMENTO E COLOCACAO</v>
      </c>
      <c r="C13430" s="749" t="s">
        <v>34140</v>
      </c>
      <c r="D13430" s="749" t="s">
        <v>34136</v>
      </c>
      <c r="E13430" s="749" t="s">
        <v>34137</v>
      </c>
      <c r="I13430" s="749" t="s">
        <v>30</v>
      </c>
      <c r="J13430" s="749" t="n">
        <v>787.1</v>
      </c>
    </row>
    <row collapsed="false" customFormat="false" customHeight="true" hidden="true" ht="12.75" outlineLevel="0" r="13431">
      <c r="A13431" s="749" t="s">
        <v>34141</v>
      </c>
      <c r="B13431" s="749" t="str">
        <f aca="false">C13431&amp;D13431&amp;E13431&amp;F13431&amp;G13431&amp;H13431</f>
        <v>JANELA DE MADEIRA DE LEI DE ABRIR DE 100X100X3CM,TIPO VVP (VENEZIANA,VIDRO E POSTIGO) EM 2 FOLHAS E MARCO DE 7X3CM,EXCLUSIVE FERRAGENS.FORNECIMENTO E COLOCACAO</v>
      </c>
      <c r="C13431" s="749" t="s">
        <v>34140</v>
      </c>
      <c r="D13431" s="749" t="s">
        <v>34136</v>
      </c>
      <c r="E13431" s="749" t="s">
        <v>34137</v>
      </c>
      <c r="I13431" s="749" t="s">
        <v>30</v>
      </c>
      <c r="J13431" s="749" t="n">
        <v>762.43</v>
      </c>
    </row>
    <row collapsed="false" customFormat="false" customHeight="true" hidden="true" ht="12.75" outlineLevel="0" r="13432">
      <c r="A13432" s="749" t="s">
        <v>34142</v>
      </c>
      <c r="B13432" s="749" t="str">
        <f aca="false">C13432&amp;D13432&amp;E13432&amp;F13432&amp;G13432&amp;H13432</f>
        <v>JANELA DE MADEIRA DE LEI EM VENEZIANA DE 230X80X3CM,COM 2 FOLHAS DE CORRER,EXCLUSIVE FERRAGENS.FORNECIMENTO E COLOCACAO</v>
      </c>
      <c r="C13432" s="749" t="s">
        <v>34143</v>
      </c>
      <c r="D13432" s="749" t="s">
        <v>34144</v>
      </c>
      <c r="I13432" s="749" t="s">
        <v>30</v>
      </c>
      <c r="J13432" s="749" t="n">
        <v>992.81</v>
      </c>
    </row>
    <row collapsed="false" customFormat="false" customHeight="true" hidden="true" ht="12.75" outlineLevel="0" r="13433">
      <c r="A13433" s="749" t="s">
        <v>34145</v>
      </c>
      <c r="B13433" s="749" t="str">
        <f aca="false">C13433&amp;D13433&amp;E13433&amp;F13433&amp;G13433&amp;H13433</f>
        <v>JANELA DE MADEIRA DE LEI EM VENEZIANA DE 230X80X3CM,COM 2 FOLHAS DE CORRER,EXCLUSIVE FERRAGENS.FORNECIMENTO E COLOCACAO</v>
      </c>
      <c r="C13433" s="749" t="s">
        <v>34143</v>
      </c>
      <c r="D13433" s="749" t="s">
        <v>34144</v>
      </c>
      <c r="I13433" s="749" t="s">
        <v>30</v>
      </c>
      <c r="J13433" s="749" t="n">
        <v>948.41</v>
      </c>
    </row>
    <row collapsed="false" customFormat="false" customHeight="true" hidden="true" ht="12.75" outlineLevel="0" r="13434">
      <c r="A13434" s="749" t="s">
        <v>34146</v>
      </c>
      <c r="B13434" s="749" t="str">
        <f aca="false">C13434&amp;D13434&amp;E13434&amp;F13434&amp;G13434&amp;H13434</f>
        <v>JANELA DE MADEIRA DE LEI DE CORRER DE 150X150X3,5CM,EM 2 FOLHAS,PARA VIDRO,COM BANDEIRA EM CAIXILHO DE VIDRO,EXCLUSIVE FERRAGENS.FORNECIMENTO E COLOCACAO</v>
      </c>
      <c r="C13434" s="749" t="s">
        <v>34147</v>
      </c>
      <c r="D13434" s="749" t="s">
        <v>34148</v>
      </c>
      <c r="E13434" s="749" t="s">
        <v>34066</v>
      </c>
      <c r="I13434" s="749" t="s">
        <v>30</v>
      </c>
      <c r="J13434" s="749" t="n">
        <v>1606.56</v>
      </c>
    </row>
    <row collapsed="false" customFormat="false" customHeight="true" hidden="true" ht="12.75" outlineLevel="0" r="13435">
      <c r="A13435" s="749" t="s">
        <v>34149</v>
      </c>
      <c r="B13435" s="749" t="str">
        <f aca="false">C13435&amp;D13435&amp;E13435&amp;F13435&amp;G13435&amp;H13435</f>
        <v>JANELA DE MADEIRA DE LEI DE CORRER DE 150X150X3,5CM,EM 2 FOLHAS,PARA VIDRO,COM BANDEIRA EM CAIXILHO DE VIDRO,EXCLUSIVE FERRAGENS.FORNECIMENTO E COLOCACAO</v>
      </c>
      <c r="C13435" s="749" t="s">
        <v>34147</v>
      </c>
      <c r="D13435" s="749" t="s">
        <v>34148</v>
      </c>
      <c r="E13435" s="749" t="s">
        <v>34066</v>
      </c>
      <c r="I13435" s="749" t="s">
        <v>30</v>
      </c>
      <c r="J13435" s="749" t="n">
        <v>1572.03</v>
      </c>
    </row>
    <row collapsed="false" customFormat="false" customHeight="true" hidden="true" ht="12.75" outlineLevel="0" r="13436">
      <c r="A13436" s="749" t="s">
        <v>34150</v>
      </c>
      <c r="B13436" s="749" t="str">
        <f aca="false">C13436&amp;D13436&amp;E13436&amp;F13436&amp;G13436&amp;H13436</f>
        <v>JANELA DE MADEIRA DE LEI DE CORRER DE 200X150X3,5CM,EM 4 FOLHAS,SENDO 2 DE CORRER,PARA VIDRO,COM BANDEIRA EM CAIXILHO DEVIDRO,EXCLUSIVE FERRAGENS.FORNECIMENTO E COLOCACAO</v>
      </c>
      <c r="C13436" s="749" t="s">
        <v>34151</v>
      </c>
      <c r="D13436" s="749" t="s">
        <v>34152</v>
      </c>
      <c r="E13436" s="749" t="s">
        <v>34153</v>
      </c>
      <c r="I13436" s="749" t="s">
        <v>30</v>
      </c>
      <c r="J13436" s="749" t="n">
        <v>2074.91</v>
      </c>
    </row>
    <row collapsed="false" customFormat="false" customHeight="true" hidden="true" ht="12.75" outlineLevel="0" r="13437">
      <c r="A13437" s="749" t="s">
        <v>34154</v>
      </c>
      <c r="B13437" s="749" t="str">
        <f aca="false">C13437&amp;D13437&amp;E13437&amp;F13437&amp;G13437&amp;H13437</f>
        <v>JANELA DE MADEIRA DE LEI DE CORRER DE 200X150X3,5CM,EM 4 FOLHAS,SENDO 2 DE CORRER,PARA VIDRO,COM BANDEIRA EM CAIXILHO DEVIDRO,EXCLUSIVE FERRAGENS.FORNECIMENTO E COLOCACAO</v>
      </c>
      <c r="C13437" s="749" t="s">
        <v>34151</v>
      </c>
      <c r="D13437" s="749" t="s">
        <v>34152</v>
      </c>
      <c r="E13437" s="749" t="s">
        <v>34153</v>
      </c>
      <c r="I13437" s="749" t="s">
        <v>30</v>
      </c>
      <c r="J13437" s="749" t="n">
        <v>2035.44</v>
      </c>
    </row>
    <row collapsed="false" customFormat="false" customHeight="true" hidden="true" ht="12.75" outlineLevel="0" r="13438">
      <c r="A13438" s="749" t="s">
        <v>34155</v>
      </c>
      <c r="B13438" s="749" t="str">
        <f aca="false">C13438&amp;D13438&amp;E13438&amp;F13438&amp;G13438&amp;H13438</f>
        <v>JANELA DE MADEIRA DE LEI DE 300X200X3CM,TIPO CAIXILHO PARA VIDRO,BANDEIRA EM VENEZIANA,COM 2 FOLHAS DE CORRER,EXCLUSIVEFERRAGENS.FORNECIMENTO E COLOCACAO</v>
      </c>
      <c r="C13438" s="749" t="s">
        <v>34156</v>
      </c>
      <c r="D13438" s="749" t="s">
        <v>34157</v>
      </c>
      <c r="E13438" s="749" t="s">
        <v>33844</v>
      </c>
      <c r="I13438" s="749" t="s">
        <v>30</v>
      </c>
      <c r="J13438" s="749" t="n">
        <v>1981.73</v>
      </c>
    </row>
    <row collapsed="false" customFormat="false" customHeight="true" hidden="true" ht="12.75" outlineLevel="0" r="13439">
      <c r="A13439" s="749" t="s">
        <v>34158</v>
      </c>
      <c r="B13439" s="749" t="str">
        <f aca="false">C13439&amp;D13439&amp;E13439&amp;F13439&amp;G13439&amp;H13439</f>
        <v>JANELA DE MADEIRA DE LEI DE 300X200X3CM,TIPO CAIXILHO PARA VIDRO,BANDEIRA EM VENEZIANA,COM 2 FOLHAS DE CORRER,EXCLUSIVEFERRAGENS.FORNECIMENTO E COLOCACAO</v>
      </c>
      <c r="C13439" s="749" t="s">
        <v>34156</v>
      </c>
      <c r="D13439" s="749" t="s">
        <v>34157</v>
      </c>
      <c r="E13439" s="749" t="s">
        <v>33844</v>
      </c>
      <c r="I13439" s="749" t="s">
        <v>30</v>
      </c>
      <c r="J13439" s="749" t="n">
        <v>1937.33</v>
      </c>
    </row>
    <row collapsed="false" customFormat="false" customHeight="true" hidden="true" ht="12.75" outlineLevel="0" r="13440">
      <c r="A13440" s="749" t="s">
        <v>34159</v>
      </c>
      <c r="B13440" s="749" t="str">
        <f aca="false">C13440&amp;D13440&amp;E13440&amp;F13440&amp;G13440&amp;H13440</f>
        <v>JANELA DE MADEIRA DE LEI DE CORRER,DE 2 FOLHAS,DE 110X120X3CM,INCLUSIVE GUARNICAO,EXCLUSIVE FERRAGENS.FORNECIMENTO E COLOCACAO</v>
      </c>
      <c r="C13440" s="749" t="s">
        <v>34160</v>
      </c>
      <c r="D13440" s="749" t="s">
        <v>34161</v>
      </c>
      <c r="E13440" s="749" t="s">
        <v>14972</v>
      </c>
      <c r="I13440" s="749" t="s">
        <v>30</v>
      </c>
      <c r="J13440" s="749" t="n">
        <v>1238.24</v>
      </c>
    </row>
    <row collapsed="false" customFormat="false" customHeight="true" hidden="true" ht="12.75" outlineLevel="0" r="13441">
      <c r="A13441" s="749" t="s">
        <v>34162</v>
      </c>
      <c r="B13441" s="749" t="str">
        <f aca="false">C13441&amp;D13441&amp;E13441&amp;F13441&amp;G13441&amp;H13441</f>
        <v>JANELA DE MADEIRA DE LEI DE CORRER,DE 2 FOLHAS,DE 110X120X3CM,INCLUSIVE GUARNICAO,EXCLUSIVE FERRAGENS.FORNECIMENTO E COLOCACAO</v>
      </c>
      <c r="C13441" s="749" t="s">
        <v>34160</v>
      </c>
      <c r="D13441" s="749" t="s">
        <v>34161</v>
      </c>
      <c r="E13441" s="749" t="s">
        <v>14972</v>
      </c>
      <c r="I13441" s="749" t="s">
        <v>30</v>
      </c>
      <c r="J13441" s="749" t="n">
        <v>1213.57</v>
      </c>
    </row>
    <row collapsed="false" customFormat="false" customHeight="true" hidden="true" ht="12.75" outlineLevel="0" r="13442">
      <c r="A13442" s="749" t="s">
        <v>34163</v>
      </c>
      <c r="B13442" s="749" t="str">
        <f aca="false">C13442&amp;D13442&amp;E13442&amp;F13442&amp;G13442&amp;H13442</f>
        <v>JANELA DE MADEIRA DE LEI DE CORRER,DE 2 FOLHAS,DE 110X140X3CM,INCLUSIVE GUARNICAO,EXCLUSIVE FERRAGENS.FORNECIMENTO E COLOCACAO</v>
      </c>
      <c r="C13442" s="749" t="s">
        <v>34164</v>
      </c>
      <c r="D13442" s="749" t="s">
        <v>34161</v>
      </c>
      <c r="E13442" s="749" t="s">
        <v>14972</v>
      </c>
      <c r="I13442" s="749" t="s">
        <v>30</v>
      </c>
      <c r="J13442" s="749" t="n">
        <v>1406.24</v>
      </c>
    </row>
    <row collapsed="false" customFormat="false" customHeight="true" hidden="true" ht="12.75" outlineLevel="0" r="13443">
      <c r="A13443" s="749" t="s">
        <v>34165</v>
      </c>
      <c r="B13443" s="749" t="str">
        <f aca="false">C13443&amp;D13443&amp;E13443&amp;F13443&amp;G13443&amp;H13443</f>
        <v>JANELA DE MADEIRA DE LEI DE CORRER,DE 2 FOLHAS,DE 110X140X3CM,INCLUSIVE GUARNICAO,EXCLUSIVE FERRAGENS.FORNECIMENTO E COLOCACAO</v>
      </c>
      <c r="C13443" s="749" t="s">
        <v>34164</v>
      </c>
      <c r="D13443" s="749" t="s">
        <v>34161</v>
      </c>
      <c r="E13443" s="749" t="s">
        <v>14972</v>
      </c>
      <c r="I13443" s="749" t="s">
        <v>30</v>
      </c>
      <c r="J13443" s="749" t="n">
        <v>1381.57</v>
      </c>
    </row>
    <row collapsed="false" customFormat="false" customHeight="true" hidden="true" ht="12.75" outlineLevel="0" r="13444">
      <c r="A13444" s="749" t="s">
        <v>34166</v>
      </c>
      <c r="B13444" s="749" t="str">
        <f aca="false">C13444&amp;D13444&amp;E13444&amp;F13444&amp;G13444&amp;H13444</f>
        <v>JANELA DE MADEIRA DE LEI DE CORRER,DE 4 FOLHAS,DE 160X120X3CM,INCLUSIVE GUARNICAO,EXCLUSIVE FERRAGENS.FORNECIMENTO E COLOCACAO</v>
      </c>
      <c r="C13444" s="749" t="s">
        <v>34167</v>
      </c>
      <c r="D13444" s="749" t="s">
        <v>34161</v>
      </c>
      <c r="E13444" s="749" t="s">
        <v>14972</v>
      </c>
      <c r="I13444" s="749" t="s">
        <v>30</v>
      </c>
      <c r="J13444" s="749" t="n">
        <v>1774.31</v>
      </c>
    </row>
    <row collapsed="false" customFormat="false" customHeight="true" hidden="true" ht="12.75" outlineLevel="0" r="13445">
      <c r="A13445" s="749" t="s">
        <v>34168</v>
      </c>
      <c r="B13445" s="749" t="str">
        <f aca="false">C13445&amp;D13445&amp;E13445&amp;F13445&amp;G13445&amp;H13445</f>
        <v>JANELA DE MADEIRA DE LEI DE CORRER,DE 4 FOLHAS,DE 160X120X3CM,INCLUSIVE GUARNICAO,EXCLUSIVE FERRAGENS.FORNECIMENTO E COLOCACAO</v>
      </c>
      <c r="C13445" s="749" t="s">
        <v>34167</v>
      </c>
      <c r="D13445" s="749" t="s">
        <v>34161</v>
      </c>
      <c r="E13445" s="749" t="s">
        <v>14972</v>
      </c>
      <c r="I13445" s="749" t="s">
        <v>30</v>
      </c>
      <c r="J13445" s="749" t="n">
        <v>1739.78</v>
      </c>
    </row>
    <row collapsed="false" customFormat="false" customHeight="true" hidden="true" ht="12.75" outlineLevel="0" r="13446">
      <c r="A13446" s="749" t="s">
        <v>34169</v>
      </c>
      <c r="B13446" s="749" t="str">
        <f aca="false">C13446&amp;D13446&amp;E13446&amp;F13446&amp;G13446&amp;H13446</f>
        <v>JANELA DE MADEIRA DE LEI DE CORRER,DE 4 FOLHAS,DE 210X140X3CM,INCLUSIVE GUARNICAO,EXCLUSIVE FERRAGENS.FORNECIMENTO E COLOCACAO</v>
      </c>
      <c r="C13446" s="749" t="s">
        <v>34170</v>
      </c>
      <c r="D13446" s="749" t="s">
        <v>34161</v>
      </c>
      <c r="E13446" s="749" t="s">
        <v>14972</v>
      </c>
      <c r="I13446" s="749" t="s">
        <v>30</v>
      </c>
      <c r="J13446" s="749" t="n">
        <v>2609.35</v>
      </c>
    </row>
    <row collapsed="false" customFormat="false" customHeight="true" hidden="true" ht="12.75" outlineLevel="0" r="13447">
      <c r="A13447" s="749" t="s">
        <v>34171</v>
      </c>
      <c r="B13447" s="749" t="str">
        <f aca="false">C13447&amp;D13447&amp;E13447&amp;F13447&amp;G13447&amp;H13447</f>
        <v>JANELA DE MADEIRA DE LEI DE CORRER,DE 4 FOLHAS,DE 210X140X3CM,INCLUSIVE GUARNICAO,EXCLUSIVE FERRAGENS.FORNECIMENTO E COLOCACAO</v>
      </c>
      <c r="C13447" s="749" t="s">
        <v>34170</v>
      </c>
      <c r="D13447" s="749" t="s">
        <v>34161</v>
      </c>
      <c r="E13447" s="749" t="s">
        <v>14972</v>
      </c>
      <c r="I13447" s="749" t="s">
        <v>30</v>
      </c>
      <c r="J13447" s="749" t="n">
        <v>2569.88</v>
      </c>
    </row>
    <row collapsed="false" customFormat="false" customHeight="true" hidden="true" ht="12.75" outlineLevel="0" r="13448">
      <c r="A13448" s="749" t="s">
        <v>34172</v>
      </c>
      <c r="B13448" s="749" t="str">
        <f aca="false">C13448&amp;D13448&amp;E13448&amp;F13448&amp;G13448&amp;H13448</f>
        <v>JANELA DE MADEIRA DE LEI,BASCULANTE DE 80X145MX3CM,COM 3 FOLHAS,EXCLUSIVE FERRAGENS.FORNECIMENTO E COLOCACAO</v>
      </c>
      <c r="C13448" s="749" t="s">
        <v>34173</v>
      </c>
      <c r="D13448" s="749" t="s">
        <v>34174</v>
      </c>
      <c r="I13448" s="749" t="s">
        <v>30</v>
      </c>
      <c r="J13448" s="749" t="n">
        <v>767.34</v>
      </c>
    </row>
    <row collapsed="false" customFormat="false" customHeight="true" hidden="true" ht="12.75" outlineLevel="0" r="13449">
      <c r="A13449" s="749" t="s">
        <v>34175</v>
      </c>
      <c r="B13449" s="749" t="str">
        <f aca="false">C13449&amp;D13449&amp;E13449&amp;F13449&amp;G13449&amp;H13449</f>
        <v>JANELA DE MADEIRA DE LEI,BASCULANTE DE 80X145MX3CM,COM 3 FOLHAS,EXCLUSIVE FERRAGENS.FORNECIMENTO E COLOCACAO</v>
      </c>
      <c r="C13449" s="749" t="s">
        <v>34173</v>
      </c>
      <c r="D13449" s="749" t="s">
        <v>34174</v>
      </c>
      <c r="I13449" s="749" t="s">
        <v>30</v>
      </c>
      <c r="J13449" s="749" t="n">
        <v>727.87</v>
      </c>
    </row>
    <row collapsed="false" customFormat="false" customHeight="true" hidden="true" ht="12.75" outlineLevel="0" r="13450">
      <c r="A13450" s="749" t="s">
        <v>34176</v>
      </c>
      <c r="B13450" s="749" t="str">
        <f aca="false">C13450&amp;D13450&amp;E13450&amp;F13450&amp;G13450&amp;H13450</f>
        <v>ESQUADRIA DE MADEIRA DE LEI,FOLHA FIXA EM VENEZIANA,DE 90X30X3CM.FORNECIMENTO E COLOCACAO</v>
      </c>
      <c r="C13450" s="749" t="s">
        <v>34177</v>
      </c>
      <c r="D13450" s="749" t="s">
        <v>34178</v>
      </c>
      <c r="I13450" s="749" t="s">
        <v>30</v>
      </c>
      <c r="J13450" s="749" t="n">
        <v>208.32</v>
      </c>
    </row>
    <row collapsed="false" customFormat="false" customHeight="true" hidden="true" ht="12.75" outlineLevel="0" r="13451">
      <c r="A13451" s="749" t="s">
        <v>34179</v>
      </c>
      <c r="B13451" s="749" t="str">
        <f aca="false">C13451&amp;D13451&amp;E13451&amp;F13451&amp;G13451&amp;H13451</f>
        <v>ESQUADRIA DE MADEIRA DE LEI,FOLHA FIXA EM VENEZIANA,DE 90X30X3CM.FORNECIMENTO E COLOCACAO</v>
      </c>
      <c r="C13451" s="749" t="s">
        <v>34177</v>
      </c>
      <c r="D13451" s="749" t="s">
        <v>34178</v>
      </c>
      <c r="I13451" s="749" t="s">
        <v>30</v>
      </c>
      <c r="J13451" s="749" t="n">
        <v>194.48</v>
      </c>
    </row>
    <row collapsed="false" customFormat="false" customHeight="true" hidden="true" ht="51" outlineLevel="0" r="13452">
      <c r="A13452" s="749" t="s">
        <v>34180</v>
      </c>
      <c r="B13452" s="758" t="str">
        <f aca="false">C13452&amp;D13452&amp;E13452&amp;F13452&amp;G13452&amp;H13452</f>
        <v>GUARDA-CORPO DE MADEIRA DE LEI APARELHADA,NA ALTURA UTIL DE1,00M,ENGASTADO 5CM NO CONCRETO,INTERCALADO POR MONTANTES DE 7,5CMX11,25CM/3"X4.1/2",COM ESPACAMENTO DE 1,00M,FORMANDO MODULOS "X",PARA CONTRAVENTAMENTO,COM PECAS DE 3,75CMX7,5CM/1.1/2"X3".FORNECIMENTO E COLOCACAO</v>
      </c>
      <c r="C13452" s="749" t="s">
        <v>34181</v>
      </c>
      <c r="D13452" s="749" t="s">
        <v>34182</v>
      </c>
      <c r="E13452" s="749" t="s">
        <v>34183</v>
      </c>
      <c r="F13452" s="749" t="s">
        <v>34184</v>
      </c>
      <c r="G13452" s="749" t="s">
        <v>34185</v>
      </c>
      <c r="I13452" s="749" t="s">
        <v>236</v>
      </c>
      <c r="J13452" s="749" t="n">
        <v>143.11</v>
      </c>
    </row>
    <row collapsed="false" customFormat="false" customHeight="true" hidden="true" ht="51" outlineLevel="0" r="13453">
      <c r="A13453" s="749" t="s">
        <v>34186</v>
      </c>
      <c r="B13453" s="758" t="str">
        <f aca="false">C13453&amp;D13453&amp;E13453&amp;F13453&amp;G13453&amp;H13453</f>
        <v>GUARDA-CORPO DE MADEIRA DE LEI APARELHADA,NA ALTURA UTIL DE1,00M,ENGASTADO 5CM NO CONCRETO,INTERCALADO POR MONTANTES DE 7,5CMX11,25CM/3"X4.1/2",COM ESPACAMENTO DE 1,00M,FORMANDO MODULOS "X",PARA CONTRAVENTAMENTO,COM PECAS DE 3,75CMX7,5CM/1.1/2"X3".FORNECIMENTO E COLOCACAO</v>
      </c>
      <c r="C13453" s="749" t="s">
        <v>34181</v>
      </c>
      <c r="D13453" s="749" t="s">
        <v>34182</v>
      </c>
      <c r="E13453" s="749" t="s">
        <v>34183</v>
      </c>
      <c r="F13453" s="749" t="s">
        <v>34184</v>
      </c>
      <c r="G13453" s="749" t="s">
        <v>34185</v>
      </c>
      <c r="I13453" s="749" t="s">
        <v>236</v>
      </c>
      <c r="J13453" s="749" t="n">
        <v>130.3</v>
      </c>
    </row>
    <row collapsed="false" customFormat="false" customHeight="true" hidden="true" ht="12.75" outlineLevel="0" r="13454">
      <c r="A13454" s="749" t="s">
        <v>34187</v>
      </c>
      <c r="B13454" s="749" t="str">
        <f aca="false">C13454&amp;D13454&amp;E13454&amp;F13454&amp;G13454&amp;H13454</f>
        <v>GRADE DE RIPAS DE MADEIRA DE LEI,CRUZADAS,MONTADAS E FIXADAS SOBRE PECAS DE 5X5CM,FORMANDO QUADROS DE 60X60CM.FORNECIMENTO E COLOCACAO</v>
      </c>
      <c r="C13454" s="749" t="s">
        <v>34188</v>
      </c>
      <c r="D13454" s="749" t="s">
        <v>34189</v>
      </c>
      <c r="E13454" s="749" t="s">
        <v>14472</v>
      </c>
      <c r="I13454" s="749" t="s">
        <v>52</v>
      </c>
      <c r="J13454" s="749" t="n">
        <v>261.21</v>
      </c>
    </row>
    <row collapsed="false" customFormat="false" customHeight="true" hidden="true" ht="12.75" outlineLevel="0" r="13455">
      <c r="A13455" s="749" t="s">
        <v>34190</v>
      </c>
      <c r="B13455" s="749" t="str">
        <f aca="false">C13455&amp;D13455&amp;E13455&amp;F13455&amp;G13455&amp;H13455</f>
        <v>GRADE DE RIPAS DE MADEIRA DE LEI,CRUZADAS,MONTADAS E FIXADAS SOBRE PECAS DE 5X5CM,FORMANDO QUADROS DE 60X60CM.FORNECIMENTO E COLOCACAO</v>
      </c>
      <c r="C13455" s="749" t="s">
        <v>34188</v>
      </c>
      <c r="D13455" s="749" t="s">
        <v>34189</v>
      </c>
      <c r="E13455" s="749" t="s">
        <v>14472</v>
      </c>
      <c r="I13455" s="749" t="s">
        <v>52</v>
      </c>
      <c r="J13455" s="749" t="n">
        <v>246.41</v>
      </c>
    </row>
    <row collapsed="false" customFormat="false" customHeight="true" hidden="true" ht="12.75" outlineLevel="0" r="13456">
      <c r="A13456" s="749" t="s">
        <v>34191</v>
      </c>
      <c r="B13456" s="749" t="str">
        <f aca="false">C13456&amp;D13456&amp;E13456&amp;F13456&amp;G13456&amp;H13456</f>
        <v>ESTRADO DE MADEIRA DE LEI,FORMADO POR RIPAS COM INTERVALOS DE 2,5CM, E APOIADAS EM TRAVESSAS DE 4CM, ESPACADAS DE 10CM,FIXADAS COM PARAFUSOS DE LATAO DE 1.1/2".FORNECIMENTO E COLOCACAO</v>
      </c>
      <c r="C13456" s="749" t="s">
        <v>34192</v>
      </c>
      <c r="D13456" s="749" t="s">
        <v>34193</v>
      </c>
      <c r="E13456" s="749" t="s">
        <v>34194</v>
      </c>
      <c r="F13456" s="749" t="s">
        <v>14980</v>
      </c>
      <c r="I13456" s="749" t="s">
        <v>52</v>
      </c>
      <c r="J13456" s="749" t="n">
        <v>368.74</v>
      </c>
    </row>
    <row collapsed="false" customFormat="false" customHeight="true" hidden="true" ht="12.75" outlineLevel="0" r="13457">
      <c r="A13457" s="749" t="s">
        <v>34195</v>
      </c>
      <c r="B13457" s="749" t="str">
        <f aca="false">C13457&amp;D13457&amp;E13457&amp;F13457&amp;G13457&amp;H13457</f>
        <v>ESTRADO DE MADEIRA DE LEI,FORMADO POR RIPAS COM INTERVALOS DE 2,5CM, E APOIADAS EM TRAVESSAS DE 4CM, ESPACADAS DE 10CM,FIXADAS COM PARAFUSOS DE LATAO DE 1.1/2".FORNECIMENTO E COLOCACAO</v>
      </c>
      <c r="C13457" s="749" t="s">
        <v>34192</v>
      </c>
      <c r="D13457" s="749" t="s">
        <v>34193</v>
      </c>
      <c r="E13457" s="749" t="s">
        <v>34194</v>
      </c>
      <c r="F13457" s="749" t="s">
        <v>14980</v>
      </c>
      <c r="I13457" s="749" t="s">
        <v>52</v>
      </c>
      <c r="J13457" s="749" t="n">
        <v>344.07</v>
      </c>
    </row>
    <row collapsed="false" customFormat="false" customHeight="true" hidden="true" ht="12.75" outlineLevel="0" r="13458">
      <c r="A13458" s="749" t="s">
        <v>34196</v>
      </c>
      <c r="B13458" s="749" t="str">
        <f aca="false">C13458&amp;D13458&amp;E13458&amp;F13458&amp;G13458&amp;H13458</f>
        <v>QUADRO DE MADEIRA DE LEI,PARA COLOCACAO DE APARELHO DE AR CONDICIONADO DE 1 A 2HP,INCLUSIVE ALIZAR.FORNECIMENTO E COLOCACAO</v>
      </c>
      <c r="C13458" s="749" t="s">
        <v>34197</v>
      </c>
      <c r="D13458" s="749" t="s">
        <v>34198</v>
      </c>
      <c r="E13458" s="749" t="s">
        <v>14337</v>
      </c>
      <c r="I13458" s="749" t="s">
        <v>30</v>
      </c>
      <c r="J13458" s="749" t="n">
        <v>138.18</v>
      </c>
    </row>
    <row collapsed="false" customFormat="false" customHeight="true" hidden="true" ht="12.75" outlineLevel="0" r="13459">
      <c r="A13459" s="749" t="s">
        <v>34199</v>
      </c>
      <c r="B13459" s="749" t="str">
        <f aca="false">C13459&amp;D13459&amp;E13459&amp;F13459&amp;G13459&amp;H13459</f>
        <v>QUADRO DE MADEIRA DE LEI,PARA COLOCACAO DE APARELHO DE AR CONDICIONADO DE 1 A 2HP,INCLUSIVE ALIZAR.FORNECIMENTO E COLOCACAO</v>
      </c>
      <c r="C13459" s="749" t="s">
        <v>34197</v>
      </c>
      <c r="D13459" s="749" t="s">
        <v>34198</v>
      </c>
      <c r="E13459" s="749" t="s">
        <v>14337</v>
      </c>
      <c r="I13459" s="749" t="s">
        <v>30</v>
      </c>
      <c r="J13459" s="749" t="n">
        <v>128.31</v>
      </c>
    </row>
    <row collapsed="false" customFormat="false" customHeight="true" hidden="true" ht="12.75" outlineLevel="0" r="13460">
      <c r="A13460" s="749" t="s">
        <v>34200</v>
      </c>
      <c r="B13460" s="749" t="str">
        <f aca="false">C13460&amp;D13460&amp;E13460&amp;F13460&amp;G13460&amp;H13460</f>
        <v>QUADRO MURAL EM COMPENSADO DE 10MM, INCLUSIVE MOLDURA DO MESMO MATERIAL.FORNECIMENTO E COLOCACAO</v>
      </c>
      <c r="C13460" s="749" t="s">
        <v>34201</v>
      </c>
      <c r="D13460" s="749" t="s">
        <v>34202</v>
      </c>
      <c r="I13460" s="749" t="s">
        <v>52</v>
      </c>
      <c r="J13460" s="749" t="n">
        <v>223.99</v>
      </c>
    </row>
    <row collapsed="false" customFormat="false" customHeight="true" hidden="true" ht="12.75" outlineLevel="0" r="13461">
      <c r="A13461" s="749" t="s">
        <v>34203</v>
      </c>
      <c r="B13461" s="749" t="str">
        <f aca="false">C13461&amp;D13461&amp;E13461&amp;F13461&amp;G13461&amp;H13461</f>
        <v>QUADRO MURAL EM COMPENSADO DE 10MM, INCLUSIVE MOLDURA DO MESMO MATERIAL.FORNECIMENTO E COLOCACAO</v>
      </c>
      <c r="C13461" s="749" t="s">
        <v>34201</v>
      </c>
      <c r="D13461" s="749" t="s">
        <v>34202</v>
      </c>
      <c r="I13461" s="749" t="s">
        <v>52</v>
      </c>
      <c r="J13461" s="749" t="n">
        <v>214.12</v>
      </c>
    </row>
    <row collapsed="false" customFormat="false" customHeight="true" hidden="true" ht="25.5" outlineLevel="0" r="13462">
      <c r="A13462" s="749" t="s">
        <v>34204</v>
      </c>
      <c r="B13462" s="758" t="str">
        <f aca="false">C13462&amp;D13462&amp;E13462&amp;F13462&amp;G13462&amp;H13462</f>
        <v>QUADRO DE AULA EM ARGAMASSA,EMPREGANDO-SE CORANTE VERDE,COMMOLDURA E PORTA-GIZ DE MADEIRA.FORNECIMENTO E COLOCACAO</v>
      </c>
      <c r="C13462" s="749" t="s">
        <v>34205</v>
      </c>
      <c r="D13462" s="749" t="s">
        <v>34206</v>
      </c>
      <c r="I13462" s="749" t="s">
        <v>52</v>
      </c>
      <c r="J13462" s="749" t="n">
        <v>205.65</v>
      </c>
    </row>
    <row collapsed="false" customFormat="false" customHeight="true" hidden="true" ht="25.5" outlineLevel="0" r="13463">
      <c r="A13463" s="749" t="s">
        <v>34207</v>
      </c>
      <c r="B13463" s="758" t="str">
        <f aca="false">C13463&amp;D13463&amp;E13463&amp;F13463&amp;G13463&amp;H13463</f>
        <v>QUADRO DE AULA EM ARGAMASSA,EMPREGANDO-SE CORANTE VERDE,COMMOLDURA E PORTA-GIZ DE MADEIRA.FORNECIMENTO E COLOCACAO</v>
      </c>
      <c r="C13463" s="749" t="s">
        <v>34205</v>
      </c>
      <c r="D13463" s="749" t="s">
        <v>34206</v>
      </c>
      <c r="I13463" s="749" t="s">
        <v>52</v>
      </c>
      <c r="J13463" s="749" t="n">
        <v>186.83</v>
      </c>
    </row>
    <row collapsed="false" customFormat="false" customHeight="true" hidden="true" ht="12.75" outlineLevel="0" r="13464">
      <c r="A13464" s="749" t="s">
        <v>34208</v>
      </c>
      <c r="B13464" s="749" t="str">
        <f aca="false">C13464&amp;D13464&amp;E13464&amp;F13464&amp;G13464&amp;H13464</f>
        <v>QUADRO MURAL DE CELULOSE PRENSADA COM FLANELOGRAFO,MEDINDO 504X123CM, MOLDURA DE MADEIRA ENVERNIZADA,CONFORME PROJETO Nº6012/EMOP.FORNECIMENTO E COLOCACAO</v>
      </c>
      <c r="C13464" s="749" t="s">
        <v>34209</v>
      </c>
      <c r="D13464" s="749" t="s">
        <v>34210</v>
      </c>
      <c r="E13464" s="749" t="s">
        <v>34211</v>
      </c>
      <c r="I13464" s="749" t="s">
        <v>30</v>
      </c>
      <c r="J13464" s="749" t="n">
        <v>1330.16</v>
      </c>
    </row>
    <row collapsed="false" customFormat="false" customHeight="true" hidden="true" ht="12.75" outlineLevel="0" r="13465">
      <c r="A13465" s="749" t="s">
        <v>34212</v>
      </c>
      <c r="B13465" s="749" t="str">
        <f aca="false">C13465&amp;D13465&amp;E13465&amp;F13465&amp;G13465&amp;H13465</f>
        <v>QUADRO MURAL DE CELULOSE PRENSADA COM FLANELOGRAFO,MEDINDO 504X123CM, MOLDURA DE MADEIRA ENVERNIZADA,CONFORME PROJETO Nº6012/EMOP.FORNECIMENTO E COLOCACAO</v>
      </c>
      <c r="C13465" s="749" t="s">
        <v>34209</v>
      </c>
      <c r="D13465" s="749" t="s">
        <v>34210</v>
      </c>
      <c r="E13465" s="749" t="s">
        <v>34211</v>
      </c>
      <c r="I13465" s="749" t="s">
        <v>30</v>
      </c>
      <c r="J13465" s="749" t="n">
        <v>1223.8</v>
      </c>
    </row>
    <row collapsed="false" customFormat="false" customHeight="true" hidden="true" ht="38.25" outlineLevel="0" r="13466">
      <c r="A13466" s="749" t="s">
        <v>34213</v>
      </c>
      <c r="B13466" s="758" t="str">
        <f aca="false">C13466&amp;D13466&amp;E13466&amp;F13466&amp;G13466&amp;H13466</f>
        <v>BALCAO DE ATENDIMENTO DE MADEIRA DE LEI,VAO DE 130X105CM,COMPORTA DE FRISOS DE MADEIRA,EM 2 FOLHAS,COM UMA PRATELEIRA,CONFORME PROJETO Nº6013/EMOP,EXCLUSIVE FERRAGENS E SOCO DE CONCRETO E ALVENARIA.FORNECIMENTO E COLOCACAO</v>
      </c>
      <c r="C13466" s="749" t="s">
        <v>34214</v>
      </c>
      <c r="D13466" s="749" t="s">
        <v>34215</v>
      </c>
      <c r="E13466" s="749" t="s">
        <v>34216</v>
      </c>
      <c r="F13466" s="749" t="s">
        <v>34217</v>
      </c>
      <c r="I13466" s="749" t="s">
        <v>30</v>
      </c>
      <c r="J13466" s="749" t="n">
        <v>1336.97</v>
      </c>
    </row>
    <row collapsed="false" customFormat="false" customHeight="true" hidden="true" ht="38.25" outlineLevel="0" r="13467">
      <c r="A13467" s="749" t="s">
        <v>34218</v>
      </c>
      <c r="B13467" s="758" t="str">
        <f aca="false">C13467&amp;D13467&amp;E13467&amp;F13467&amp;G13467&amp;H13467</f>
        <v>BALCAO DE ATENDIMENTO DE MADEIRA DE LEI,VAO DE 130X105CM,COMPORTA DE FRISOS DE MADEIRA,EM 2 FOLHAS,COM UMA PRATELEIRA,CONFORME PROJETO Nº6013/EMOP,EXCLUSIVE FERRAGENS E SOCO DE CONCRETO E ALVENARIA.FORNECIMENTO E COLOCACAO</v>
      </c>
      <c r="C13467" s="749" t="s">
        <v>34214</v>
      </c>
      <c r="D13467" s="749" t="s">
        <v>34215</v>
      </c>
      <c r="E13467" s="749" t="s">
        <v>34216</v>
      </c>
      <c r="F13467" s="749" t="s">
        <v>34217</v>
      </c>
      <c r="I13467" s="749" t="s">
        <v>30</v>
      </c>
      <c r="J13467" s="749" t="n">
        <v>1272.83</v>
      </c>
    </row>
    <row collapsed="false" customFormat="false" customHeight="true" hidden="true" ht="12.75" outlineLevel="0" r="13468">
      <c r="A13468" s="749" t="s">
        <v>34219</v>
      </c>
      <c r="B13468" s="749" t="str">
        <f aca="false">C13468&amp;D13468&amp;E13468&amp;F13468&amp;G13468&amp;H13468</f>
        <v>BALCAO BASCULAVEL EM COMPENSADO NAVAL DE 10MM,COM ACABAMENTO EM CHAPA LAMINADA,1,50X0,30M.FORNECIMENTO E COLOCACAO</v>
      </c>
      <c r="C13468" s="749" t="s">
        <v>34220</v>
      </c>
      <c r="D13468" s="749" t="s">
        <v>34221</v>
      </c>
      <c r="I13468" s="749" t="s">
        <v>30</v>
      </c>
      <c r="J13468" s="749" t="n">
        <v>901.31</v>
      </c>
    </row>
    <row collapsed="false" customFormat="false" customHeight="true" hidden="true" ht="12.75" outlineLevel="0" r="13469">
      <c r="A13469" s="749" t="s">
        <v>34222</v>
      </c>
      <c r="B13469" s="749" t="str">
        <f aca="false">C13469&amp;D13469&amp;E13469&amp;F13469&amp;G13469&amp;H13469</f>
        <v>BALCAO BASCULAVEL EM COMPENSADO NAVAL DE 10MM,COM ACABAMENTO EM CHAPA LAMINADA,1,50X0,30M.FORNECIMENTO E COLOCACAO</v>
      </c>
      <c r="C13469" s="749" t="s">
        <v>34220</v>
      </c>
      <c r="D13469" s="749" t="s">
        <v>34221</v>
      </c>
      <c r="I13469" s="749" t="s">
        <v>30</v>
      </c>
      <c r="J13469" s="749" t="n">
        <v>822.37</v>
      </c>
    </row>
    <row collapsed="false" customFormat="false" customHeight="true" hidden="true" ht="12.75" outlineLevel="0" r="13470">
      <c r="A13470" s="749" t="s">
        <v>34223</v>
      </c>
      <c r="B13470" s="749" t="str">
        <f aca="false">C13470&amp;D13470&amp;E13470&amp;F13470&amp;G13470&amp;H13470</f>
        <v>PRATELEIRA DE MADEIRA DE LEI EM COMPENSADO DE 20MM E 40CM DE LARGURA,SOBRE CANTONEIRAS DE FERRO.FORNECIMENTO E COLOCACAO</v>
      </c>
      <c r="C13470" s="749" t="s">
        <v>34224</v>
      </c>
      <c r="D13470" s="749" t="s">
        <v>34225</v>
      </c>
      <c r="I13470" s="749" t="s">
        <v>236</v>
      </c>
      <c r="J13470" s="749" t="n">
        <v>61.17</v>
      </c>
    </row>
    <row collapsed="false" customFormat="false" customHeight="true" hidden="true" ht="12.75" outlineLevel="0" r="13471">
      <c r="A13471" s="749" t="s">
        <v>34226</v>
      </c>
      <c r="B13471" s="749" t="str">
        <f aca="false">C13471&amp;D13471&amp;E13471&amp;F13471&amp;G13471&amp;H13471</f>
        <v>PRATELEIRA DE MADEIRA DE LEI EM COMPENSADO DE 20MM E 40CM DE LARGURA,SOBRE CANTONEIRAS DE FERRO.FORNECIMENTO E COLOCACAO</v>
      </c>
      <c r="C13471" s="749" t="s">
        <v>34224</v>
      </c>
      <c r="D13471" s="749" t="s">
        <v>34225</v>
      </c>
      <c r="I13471" s="749" t="s">
        <v>236</v>
      </c>
      <c r="J13471" s="749" t="n">
        <v>56.23</v>
      </c>
    </row>
    <row collapsed="false" customFormat="false" customHeight="true" hidden="true" ht="12.75" outlineLevel="0" r="13472">
      <c r="A13472" s="749" t="s">
        <v>34227</v>
      </c>
      <c r="B13472" s="749" t="str">
        <f aca="false">C13472&amp;D13472&amp;E13472&amp;F13472&amp;G13472&amp;H13472</f>
        <v>PRATELEIRA DE MADEIRA DE LEI EM COMPENSADO DE 20MM E 50CM DE LARGURA,SOBRE CANTONEIRAS DE FERRO.FORNECIMENTO E COLOCACAO</v>
      </c>
      <c r="C13472" s="749" t="s">
        <v>34228</v>
      </c>
      <c r="D13472" s="749" t="s">
        <v>34225</v>
      </c>
      <c r="I13472" s="749" t="s">
        <v>236</v>
      </c>
      <c r="J13472" s="749" t="n">
        <v>66.01</v>
      </c>
    </row>
    <row collapsed="false" customFormat="false" customHeight="true" hidden="true" ht="12.75" outlineLevel="0" r="13473">
      <c r="A13473" s="749" t="s">
        <v>34229</v>
      </c>
      <c r="B13473" s="749" t="str">
        <f aca="false">C13473&amp;D13473&amp;E13473&amp;F13473&amp;G13473&amp;H13473</f>
        <v>PRATELEIRA DE MADEIRA DE LEI EM COMPENSADO DE 20MM E 50CM DE LARGURA,SOBRE CANTONEIRAS DE FERRO.FORNECIMENTO E COLOCACAO</v>
      </c>
      <c r="C13473" s="749" t="s">
        <v>34228</v>
      </c>
      <c r="D13473" s="749" t="s">
        <v>34225</v>
      </c>
      <c r="I13473" s="749" t="s">
        <v>236</v>
      </c>
      <c r="J13473" s="749" t="n">
        <v>61.08</v>
      </c>
    </row>
    <row collapsed="false" customFormat="false" customHeight="true" hidden="true" ht="12.75" outlineLevel="0" r="13474">
      <c r="A13474" s="749" t="s">
        <v>34230</v>
      </c>
      <c r="B13474" s="749" t="str">
        <f aca="false">C13474&amp;D13474&amp;E13474&amp;F13474&amp;G13474&amp;H13474</f>
        <v>PRATELEIRA DE MADEIRA DE LEI EM COMPENSADO DE 20MM E 60CM DE LARGURA,SOBRE CANTONEIRAS DE FERRO.FORNECIMENTO E COLOCACAO</v>
      </c>
      <c r="C13474" s="749" t="s">
        <v>34231</v>
      </c>
      <c r="D13474" s="749" t="s">
        <v>34225</v>
      </c>
      <c r="I13474" s="749" t="s">
        <v>236</v>
      </c>
      <c r="J13474" s="749" t="n">
        <v>70.7</v>
      </c>
    </row>
    <row collapsed="false" customFormat="false" customHeight="true" hidden="true" ht="12.75" outlineLevel="0" r="13475">
      <c r="A13475" s="749" t="s">
        <v>34232</v>
      </c>
      <c r="B13475" s="749" t="str">
        <f aca="false">C13475&amp;D13475&amp;E13475&amp;F13475&amp;G13475&amp;H13475</f>
        <v>PRATELEIRA DE MADEIRA DE LEI EM COMPENSADO DE 20MM E 60CM DE LARGURA,SOBRE CANTONEIRAS DE FERRO.FORNECIMENTO E COLOCACAO</v>
      </c>
      <c r="C13475" s="749" t="s">
        <v>34231</v>
      </c>
      <c r="D13475" s="749" t="s">
        <v>34225</v>
      </c>
      <c r="I13475" s="749" t="s">
        <v>236</v>
      </c>
      <c r="J13475" s="749" t="n">
        <v>65.77</v>
      </c>
    </row>
    <row collapsed="false" customFormat="false" customHeight="true" hidden="true" ht="12.75" outlineLevel="0" r="13476">
      <c r="A13476" s="749" t="s">
        <v>34233</v>
      </c>
      <c r="B13476" s="749" t="str">
        <f aca="false">C13476&amp;D13476&amp;E13476&amp;F13476&amp;G13476&amp;H13476</f>
        <v>PROTECAO TIPO BATE-CADEIRA DE MADEIRA DE LEI,15X2CM,APARELHADA EM UMA FACE E NOS TOPOS,EXCLUSIVE PINTURA.FORNECIMENTO ECOLOCACAO</v>
      </c>
      <c r="C13476" s="749" t="s">
        <v>34234</v>
      </c>
      <c r="D13476" s="749" t="s">
        <v>34235</v>
      </c>
      <c r="E13476" s="749" t="s">
        <v>14924</v>
      </c>
      <c r="I13476" s="749" t="s">
        <v>236</v>
      </c>
      <c r="J13476" s="749" t="n">
        <v>50.15</v>
      </c>
    </row>
    <row collapsed="false" customFormat="false" customHeight="true" hidden="true" ht="12.75" outlineLevel="0" r="13477">
      <c r="A13477" s="749" t="s">
        <v>34236</v>
      </c>
      <c r="B13477" s="749" t="str">
        <f aca="false">C13477&amp;D13477&amp;E13477&amp;F13477&amp;G13477&amp;H13477</f>
        <v>PROTECAO TIPO BATE-CADEIRA DE MADEIRA DE LEI,15X2CM,APARELHADA EM UMA FACE E NOS TOPOS,EXCLUSIVE PINTURA.FORNECIMENTO ECOLOCACAO</v>
      </c>
      <c r="C13477" s="749" t="s">
        <v>34234</v>
      </c>
      <c r="D13477" s="749" t="s">
        <v>34235</v>
      </c>
      <c r="E13477" s="749" t="s">
        <v>14924</v>
      </c>
      <c r="I13477" s="749" t="s">
        <v>236</v>
      </c>
      <c r="J13477" s="749" t="n">
        <v>46.21</v>
      </c>
    </row>
    <row collapsed="false" customFormat="false" customHeight="true" hidden="true" ht="12.75" outlineLevel="0" r="13478">
      <c r="A13478" s="749" t="s">
        <v>34237</v>
      </c>
      <c r="B13478" s="749" t="str">
        <f aca="false">C13478&amp;D13478&amp;E13478&amp;F13478&amp;G13478&amp;H13478</f>
        <v>PROTECAO DE PAREDES DE SALA DE AULA,COM MADEIRA DE LEI,20X2,5CM, APARELHADA EM UMA FACE E NOS TOPOS, EXCLUSIVE PINTURA.FORNECIMENTO E COLOCACAO</v>
      </c>
      <c r="C13478" s="749" t="s">
        <v>34238</v>
      </c>
      <c r="D13478" s="749" t="s">
        <v>34239</v>
      </c>
      <c r="E13478" s="749" t="s">
        <v>14956</v>
      </c>
      <c r="I13478" s="749" t="s">
        <v>236</v>
      </c>
      <c r="J13478" s="749" t="n">
        <v>55.35</v>
      </c>
    </row>
    <row collapsed="false" customFormat="false" customHeight="true" hidden="true" ht="12.75" outlineLevel="0" r="13479">
      <c r="A13479" s="749" t="s">
        <v>34240</v>
      </c>
      <c r="B13479" s="749" t="str">
        <f aca="false">C13479&amp;D13479&amp;E13479&amp;F13479&amp;G13479&amp;H13479</f>
        <v>PROTECAO DE PAREDES DE SALA DE AULA,COM MADEIRA DE LEI,20X2,5CM, APARELHADA EM UMA FACE E NOS TOPOS, EXCLUSIVE PINTURA.FORNECIMENTO E COLOCACAO</v>
      </c>
      <c r="C13479" s="749" t="s">
        <v>34238</v>
      </c>
      <c r="D13479" s="749" t="s">
        <v>34239</v>
      </c>
      <c r="E13479" s="749" t="s">
        <v>14956</v>
      </c>
      <c r="I13479" s="749" t="s">
        <v>236</v>
      </c>
      <c r="J13479" s="749" t="n">
        <v>51.4</v>
      </c>
    </row>
    <row collapsed="false" customFormat="false" customHeight="true" hidden="true" ht="12.75" outlineLevel="0" r="13480">
      <c r="A13480" s="749" t="s">
        <v>34241</v>
      </c>
      <c r="B13480" s="749" t="str">
        <f aca="false">C13480&amp;D13480&amp;E13480&amp;F13480&amp;G13480&amp;H13480</f>
        <v>FRISO EM MADEIRA DE LEI,MEDINDO 3X1,5CM,BOLEADO.FORNECIMENTO E COLOCACAO</v>
      </c>
      <c r="C13480" s="749" t="s">
        <v>34242</v>
      </c>
      <c r="D13480" s="749" t="s">
        <v>13617</v>
      </c>
      <c r="I13480" s="749" t="s">
        <v>236</v>
      </c>
      <c r="J13480" s="749" t="n">
        <v>17.73</v>
      </c>
    </row>
    <row collapsed="false" customFormat="false" customHeight="true" hidden="true" ht="12.75" outlineLevel="0" r="13481">
      <c r="A13481" s="749" t="s">
        <v>34243</v>
      </c>
      <c r="B13481" s="749" t="str">
        <f aca="false">C13481&amp;D13481&amp;E13481&amp;F13481&amp;G13481&amp;H13481</f>
        <v>FRISO EM MADEIRA DE LEI,MEDINDO 3X1,5CM,BOLEADO.FORNECIMENTO E COLOCACAO</v>
      </c>
      <c r="C13481" s="749" t="s">
        <v>34242</v>
      </c>
      <c r="D13481" s="749" t="s">
        <v>13617</v>
      </c>
      <c r="I13481" s="749" t="s">
        <v>236</v>
      </c>
      <c r="J13481" s="749" t="n">
        <v>16.78</v>
      </c>
    </row>
    <row collapsed="false" customFormat="false" customHeight="true" hidden="true" ht="12.75" outlineLevel="0" r="13482">
      <c r="A13482" s="749" t="s">
        <v>34244</v>
      </c>
      <c r="B13482" s="749" t="str">
        <f aca="false">C13482&amp;D13482&amp;E13482&amp;F13482&amp;G13482&amp;H13482</f>
        <v>ADUELA EM MADEIRA DE LEI,DE 13X3CM.FORNECIMENTO E COLOCACAO</v>
      </c>
      <c r="C13482" s="749" t="s">
        <v>34245</v>
      </c>
      <c r="I13482" s="749" t="s">
        <v>236</v>
      </c>
      <c r="J13482" s="749" t="n">
        <v>30.9</v>
      </c>
    </row>
    <row collapsed="false" customFormat="false" customHeight="true" hidden="true" ht="12.75" outlineLevel="0" r="13483">
      <c r="A13483" s="749" t="s">
        <v>34246</v>
      </c>
      <c r="B13483" s="749" t="str">
        <f aca="false">C13483&amp;D13483&amp;E13483&amp;F13483&amp;G13483&amp;H13483</f>
        <v>ADUELA EM MADEIRA DE LEI,DE 13X3CM.FORNECIMENTO E COLOCACAO</v>
      </c>
      <c r="C13483" s="749" t="s">
        <v>34245</v>
      </c>
      <c r="I13483" s="749" t="s">
        <v>236</v>
      </c>
      <c r="J13483" s="749" t="n">
        <v>29.17</v>
      </c>
    </row>
    <row collapsed="false" customFormat="false" customHeight="true" hidden="true" ht="12.75" outlineLevel="0" r="13484">
      <c r="A13484" s="749" t="s">
        <v>34247</v>
      </c>
      <c r="B13484" s="749" t="str">
        <f aca="false">C13484&amp;D13484&amp;E13484&amp;F13484&amp;G13484&amp;H13484</f>
        <v>ADUELA EM MADEIRA DE LEI,DE 14X3CM,COM 3,5CM DE REBAIXO.FORNECIMENTO E COLOCACAO</v>
      </c>
      <c r="C13484" s="749" t="s">
        <v>34248</v>
      </c>
      <c r="D13484" s="749" t="s">
        <v>20205</v>
      </c>
      <c r="I13484" s="749" t="s">
        <v>236</v>
      </c>
      <c r="J13484" s="749" t="n">
        <v>32.89</v>
      </c>
    </row>
    <row collapsed="false" customFormat="false" customHeight="true" hidden="true" ht="12.75" outlineLevel="0" r="13485">
      <c r="A13485" s="749" t="s">
        <v>34249</v>
      </c>
      <c r="B13485" s="749" t="str">
        <f aca="false">C13485&amp;D13485&amp;E13485&amp;F13485&amp;G13485&amp;H13485</f>
        <v>ADUELA EM MADEIRA DE LEI,DE 14X3CM,COM 3,5CM DE REBAIXO.FORNECIMENTO E COLOCACAO</v>
      </c>
      <c r="C13485" s="749" t="s">
        <v>34248</v>
      </c>
      <c r="D13485" s="749" t="s">
        <v>20205</v>
      </c>
      <c r="I13485" s="749" t="s">
        <v>236</v>
      </c>
      <c r="J13485" s="749" t="n">
        <v>31.17</v>
      </c>
    </row>
    <row collapsed="false" customFormat="false" customHeight="true" hidden="true" ht="12.75" outlineLevel="0" r="13486">
      <c r="A13486" s="749" t="s">
        <v>34250</v>
      </c>
      <c r="B13486" s="749" t="str">
        <f aca="false">C13486&amp;D13486&amp;E13486&amp;F13486&amp;G13486&amp;H13486</f>
        <v>MARCO EM MADEIRA DE LEI,DE 7X3CM.FORNECIMENTO E COLOCACAO</v>
      </c>
      <c r="C13486" s="749" t="s">
        <v>34251</v>
      </c>
      <c r="I13486" s="749" t="s">
        <v>236</v>
      </c>
      <c r="J13486" s="749" t="n">
        <v>30.79</v>
      </c>
    </row>
    <row collapsed="false" customFormat="false" customHeight="true" hidden="true" ht="12.75" outlineLevel="0" r="13487">
      <c r="A13487" s="749" t="s">
        <v>34252</v>
      </c>
      <c r="B13487" s="749" t="str">
        <f aca="false">C13487&amp;D13487&amp;E13487&amp;F13487&amp;G13487&amp;H13487</f>
        <v>MARCO EM MADEIRA DE LEI,DE 7X3CM.FORNECIMENTO E COLOCACAO</v>
      </c>
      <c r="C13487" s="749" t="s">
        <v>34251</v>
      </c>
      <c r="I13487" s="749" t="s">
        <v>236</v>
      </c>
      <c r="J13487" s="749" t="n">
        <v>29.06</v>
      </c>
    </row>
    <row collapsed="false" customFormat="false" customHeight="true" hidden="true" ht="12.75" outlineLevel="0" r="13488">
      <c r="A13488" s="749" t="s">
        <v>34253</v>
      </c>
      <c r="B13488" s="749" t="str">
        <f aca="false">C13488&amp;D13488&amp;E13488&amp;F13488&amp;G13488&amp;H13488</f>
        <v>ALIZAR EM MADEIRA DE LEI,DE 5X2CM.FORNECIMENTO E COLOCACAO</v>
      </c>
      <c r="C13488" s="749" t="s">
        <v>34254</v>
      </c>
      <c r="I13488" s="749" t="s">
        <v>236</v>
      </c>
      <c r="J13488" s="749" t="n">
        <v>9.37</v>
      </c>
    </row>
    <row collapsed="false" customFormat="false" customHeight="true" hidden="true" ht="12.75" outlineLevel="0" r="13489">
      <c r="A13489" s="749" t="s">
        <v>34255</v>
      </c>
      <c r="B13489" s="749" t="str">
        <f aca="false">C13489&amp;D13489&amp;E13489&amp;F13489&amp;G13489&amp;H13489</f>
        <v>ALIZAR EM MADEIRA DE LEI,DE 5X2CM.FORNECIMENTO E COLOCACAO</v>
      </c>
      <c r="C13489" s="749" t="s">
        <v>34254</v>
      </c>
      <c r="I13489" s="749" t="s">
        <v>236</v>
      </c>
      <c r="J13489" s="749" t="n">
        <v>9</v>
      </c>
    </row>
    <row collapsed="false" customFormat="false" customHeight="true" hidden="true" ht="12.75" outlineLevel="0" r="13490">
      <c r="A13490" s="749" t="s">
        <v>34256</v>
      </c>
      <c r="B13490" s="749" t="str">
        <f aca="false">C13490&amp;D13490&amp;E13490&amp;F13490&amp;G13490&amp;H13490</f>
        <v>MOLDURA DE MADEIRA DE LEI,ENVERNIZADA,DE 10X2,5CM,PARA QUADRO DE AULA,CONFORME PROJETO N°6015/EMOP.FORNECIMENTO E COLOCACAO</v>
      </c>
      <c r="C13490" s="749" t="s">
        <v>34257</v>
      </c>
      <c r="D13490" s="749" t="s">
        <v>34258</v>
      </c>
      <c r="E13490" s="749" t="s">
        <v>14337</v>
      </c>
      <c r="I13490" s="749" t="s">
        <v>236</v>
      </c>
      <c r="J13490" s="749" t="n">
        <v>47.03</v>
      </c>
    </row>
    <row collapsed="false" customFormat="false" customHeight="true" hidden="true" ht="12.75" outlineLevel="0" r="13491">
      <c r="A13491" s="749" t="s">
        <v>34259</v>
      </c>
      <c r="B13491" s="749" t="str">
        <f aca="false">C13491&amp;D13491&amp;E13491&amp;F13491&amp;G13491&amp;H13491</f>
        <v>MOLDURA DE MADEIRA DE LEI,ENVERNIZADA,DE 10X2,5CM,PARA QUADRO DE AULA,CONFORME PROJETO N°6015/EMOP.FORNECIMENTO E COLOCACAO</v>
      </c>
      <c r="C13491" s="749" t="s">
        <v>34257</v>
      </c>
      <c r="D13491" s="749" t="s">
        <v>34258</v>
      </c>
      <c r="E13491" s="749" t="s">
        <v>14337</v>
      </c>
      <c r="I13491" s="749" t="s">
        <v>236</v>
      </c>
      <c r="J13491" s="749" t="n">
        <v>42.1</v>
      </c>
    </row>
    <row collapsed="false" customFormat="false" customHeight="true" hidden="true" ht="25.5" outlineLevel="0" r="13492">
      <c r="A13492" s="749" t="s">
        <v>34260</v>
      </c>
      <c r="B13492" s="758" t="str">
        <f aca="false">C13492&amp;D13492&amp;E13492&amp;F13492&amp;G13492&amp;H13492</f>
        <v>PORTA GIZ DE MADEIRA DE LEI,ENVERNIZADO,DE 10X2,5CM,PARA QUADRO DE AULA,CONFORME PROJETO N°6016/EMOP.FORNECIMENTO E COLOCACAO</v>
      </c>
      <c r="C13492" s="749" t="s">
        <v>34261</v>
      </c>
      <c r="D13492" s="749" t="s">
        <v>34262</v>
      </c>
      <c r="E13492" s="749" t="s">
        <v>14980</v>
      </c>
      <c r="I13492" s="749" t="s">
        <v>236</v>
      </c>
      <c r="J13492" s="749" t="n">
        <v>56.84</v>
      </c>
    </row>
    <row collapsed="false" customFormat="false" customHeight="true" hidden="true" ht="25.5" outlineLevel="0" r="13493">
      <c r="A13493" s="749" t="s">
        <v>34263</v>
      </c>
      <c r="B13493" s="758" t="str">
        <f aca="false">C13493&amp;D13493&amp;E13493&amp;F13493&amp;G13493&amp;H13493</f>
        <v>PORTA GIZ DE MADEIRA DE LEI,ENVERNIZADO,DE 10X2,5CM,PARA QUADRO DE AULA,CONFORME PROJETO N°6016/EMOP.FORNECIMENTO E COLOCACAO</v>
      </c>
      <c r="C13493" s="749" t="s">
        <v>34261</v>
      </c>
      <c r="D13493" s="749" t="s">
        <v>34262</v>
      </c>
      <c r="E13493" s="749" t="s">
        <v>14980</v>
      </c>
      <c r="I13493" s="749" t="s">
        <v>236</v>
      </c>
      <c r="J13493" s="749" t="n">
        <v>51.91</v>
      </c>
    </row>
    <row collapsed="false" customFormat="false" customHeight="true" hidden="true" ht="25.5" outlineLevel="0" r="13494">
      <c r="A13494" s="749" t="s">
        <v>34264</v>
      </c>
      <c r="B13494" s="758" t="str">
        <f aca="false">C13494&amp;D13494&amp;E13494&amp;F13494&amp;G13494&amp;H13494</f>
        <v>PORTA DE MADEIRA DE LEI EM COMPENSADO,FOLHEADA NAS 2 FACES COM 3CM DE ESPESSURA,EXCLUSIVE FERRAGENS,ADUELAS E ALIZARES.FORNECIMENTO E COLOCACAO</v>
      </c>
      <c r="C13494" s="749" t="s">
        <v>34265</v>
      </c>
      <c r="D13494" s="749" t="s">
        <v>34266</v>
      </c>
      <c r="E13494" s="749" t="s">
        <v>14960</v>
      </c>
      <c r="I13494" s="749" t="s">
        <v>52</v>
      </c>
      <c r="J13494" s="749" t="n">
        <v>520.74</v>
      </c>
    </row>
    <row collapsed="false" customFormat="false" customHeight="true" hidden="true" ht="25.5" outlineLevel="0" r="13495">
      <c r="A13495" s="749" t="s">
        <v>34267</v>
      </c>
      <c r="B13495" s="758" t="str">
        <f aca="false">C13495&amp;D13495&amp;E13495&amp;F13495&amp;G13495&amp;H13495</f>
        <v>PORTA DE MADEIRA DE LEI EM COMPENSADO,FOLHEADA NAS 2 FACES COM 3CM DE ESPESSURA,EXCLUSIVE FERRAGENS,ADUELAS E ALIZARES.FORNECIMENTO E COLOCACAO</v>
      </c>
      <c r="C13495" s="749" t="s">
        <v>34265</v>
      </c>
      <c r="D13495" s="749" t="s">
        <v>34266</v>
      </c>
      <c r="E13495" s="749" t="s">
        <v>14960</v>
      </c>
      <c r="I13495" s="749" t="s">
        <v>52</v>
      </c>
      <c r="J13495" s="749" t="n">
        <v>507.32</v>
      </c>
    </row>
    <row collapsed="false" customFormat="false" customHeight="true" hidden="true" ht="25.5" outlineLevel="0" r="13496">
      <c r="A13496" s="749" t="s">
        <v>34268</v>
      </c>
      <c r="B13496" s="758" t="str">
        <f aca="false">C13496&amp;D13496&amp;E13496&amp;F13496&amp;G13496&amp;H13496</f>
        <v>PORTA DE MADEIRA DE LEI COM PAINEL DE VENEZIANA,COM 3CM DE ESPESSURA,EXCLUSIVE FERRAGENS,ADUELAS E ALIZARES.FORNECIMENTO E COLOCACAO</v>
      </c>
      <c r="C13496" s="749" t="s">
        <v>34269</v>
      </c>
      <c r="D13496" s="749" t="s">
        <v>34270</v>
      </c>
      <c r="E13496" s="749" t="s">
        <v>13617</v>
      </c>
      <c r="I13496" s="749" t="s">
        <v>52</v>
      </c>
      <c r="J13496" s="749" t="n">
        <v>688.74</v>
      </c>
    </row>
    <row collapsed="false" customFormat="false" customHeight="true" hidden="true" ht="25.5" outlineLevel="0" r="13497">
      <c r="A13497" s="749" t="s">
        <v>34271</v>
      </c>
      <c r="B13497" s="758" t="str">
        <f aca="false">C13497&amp;D13497&amp;E13497&amp;F13497&amp;G13497&amp;H13497</f>
        <v>PORTA DE MADEIRA DE LEI COM PAINEL DE VENEZIANA,COM 3CM DE ESPESSURA,EXCLUSIVE FERRAGENS,ADUELAS E ALIZARES.FORNECIMENTO E COLOCACAO</v>
      </c>
      <c r="C13497" s="749" t="s">
        <v>34269</v>
      </c>
      <c r="D13497" s="749" t="s">
        <v>34270</v>
      </c>
      <c r="E13497" s="749" t="s">
        <v>13617</v>
      </c>
      <c r="I13497" s="749" t="s">
        <v>52</v>
      </c>
      <c r="J13497" s="749" t="n">
        <v>675.32</v>
      </c>
    </row>
    <row collapsed="false" customFormat="false" customHeight="true" hidden="true" ht="25.5" outlineLevel="0" r="13498">
      <c r="A13498" s="749" t="s">
        <v>34272</v>
      </c>
      <c r="B13498" s="758" t="str">
        <f aca="false">C13498&amp;D13498&amp;E13498&amp;F13498&amp;G13498&amp;H13498</f>
        <v>PORTA DE MADEIRA DE LEI MACICA COM ATE 5 ALMOFADAS,COM 3,5CM DE ESPESSURA,EXCLUSIVE FERRAGENS,MARCO E ALIZAR.FORNECIMENTO E COLOCACAO</v>
      </c>
      <c r="C13498" s="749" t="s">
        <v>34273</v>
      </c>
      <c r="D13498" s="749" t="s">
        <v>34274</v>
      </c>
      <c r="E13498" s="749" t="s">
        <v>14902</v>
      </c>
      <c r="I13498" s="749" t="s">
        <v>52</v>
      </c>
      <c r="J13498" s="749" t="n">
        <v>604.74</v>
      </c>
    </row>
    <row collapsed="false" customFormat="false" customHeight="true" hidden="true" ht="25.5" outlineLevel="0" r="13499">
      <c r="A13499" s="749" t="s">
        <v>140</v>
      </c>
      <c r="B13499" s="758" t="str">
        <f aca="false">C13499&amp;D13499&amp;E13499&amp;F13499&amp;G13499&amp;H13499</f>
        <v>PORTA DE MADEIRA DE LEI MACICA COM ATE 5 ALMOFADAS,COM 3,5CM DE ESPESSURA,EXCLUSIVE FERRAGENS,MARCO E ALIZAR.FORNECIMENTO E COLOCACAO</v>
      </c>
      <c r="C13499" s="749" t="s">
        <v>34273</v>
      </c>
      <c r="D13499" s="749" t="s">
        <v>34274</v>
      </c>
      <c r="E13499" s="749" t="s">
        <v>14902</v>
      </c>
      <c r="I13499" s="749" t="s">
        <v>52</v>
      </c>
      <c r="J13499" s="749" t="n">
        <v>591.32</v>
      </c>
    </row>
    <row collapsed="false" customFormat="false" customHeight="true" hidden="true" ht="12.75" outlineLevel="0" r="13500">
      <c r="A13500" s="749" t="s">
        <v>34275</v>
      </c>
      <c r="B13500" s="749" t="str">
        <f aca="false">C13500&amp;D13500&amp;E13500&amp;F13500&amp;G13500&amp;H13500</f>
        <v>JANELA DE MADEIRA DE LEI DE VENEZIANA DE ABRIR OU CORRER,COM 3CM DE ESPESSURA,EXCLUSIVE FERRAGENS E GUARNICAO.FORNECIMENTO E COLOCACAO</v>
      </c>
      <c r="C13500" s="749" t="s">
        <v>34276</v>
      </c>
      <c r="D13500" s="749" t="s">
        <v>34277</v>
      </c>
      <c r="E13500" s="749" t="s">
        <v>14472</v>
      </c>
      <c r="I13500" s="749" t="s">
        <v>52</v>
      </c>
      <c r="J13500" s="749" t="n">
        <v>669.48</v>
      </c>
    </row>
    <row collapsed="false" customFormat="false" customHeight="true" hidden="true" ht="12.75" outlineLevel="0" r="13501">
      <c r="A13501" s="749" t="s">
        <v>34278</v>
      </c>
      <c r="B13501" s="749" t="str">
        <f aca="false">C13501&amp;D13501&amp;E13501&amp;F13501&amp;G13501&amp;H13501</f>
        <v>JANELA DE MADEIRA DE LEI DE VENEZIANA DE ABRIR OU CORRER,COM 3CM DE ESPESSURA,EXCLUSIVE FERRAGENS E GUARNICAO.FORNECIMENTO E COLOCACAO</v>
      </c>
      <c r="C13501" s="749" t="s">
        <v>34276</v>
      </c>
      <c r="D13501" s="749" t="s">
        <v>34277</v>
      </c>
      <c r="E13501" s="749" t="s">
        <v>14472</v>
      </c>
      <c r="I13501" s="749" t="s">
        <v>52</v>
      </c>
      <c r="J13501" s="749" t="n">
        <v>658.63</v>
      </c>
    </row>
    <row collapsed="false" customFormat="false" customHeight="true" hidden="true" ht="12.75" outlineLevel="0" r="13502">
      <c r="A13502" s="749" t="s">
        <v>34279</v>
      </c>
      <c r="B13502" s="749" t="str">
        <f aca="false">C13502&amp;D13502&amp;E13502&amp;F13502&amp;G13502&amp;H13502</f>
        <v>JANELA DE MADEIRA DE LEI DE ABRIR OU CORRER,PARA VIDRO,COM 3CM DE ESPESSURA,EXCLUSIVE FERRAGENS E GUARNICAO.FORNECIMENTO E COLOCACAO</v>
      </c>
      <c r="C13502" s="749" t="s">
        <v>34280</v>
      </c>
      <c r="D13502" s="749" t="s">
        <v>34281</v>
      </c>
      <c r="E13502" s="749" t="s">
        <v>13617</v>
      </c>
      <c r="I13502" s="749" t="s">
        <v>52</v>
      </c>
      <c r="J13502" s="749" t="n">
        <v>459.48</v>
      </c>
    </row>
    <row collapsed="false" customFormat="false" customHeight="true" hidden="true" ht="12.75" outlineLevel="0" r="13503">
      <c r="A13503" s="749" t="s">
        <v>34282</v>
      </c>
      <c r="B13503" s="749" t="str">
        <f aca="false">C13503&amp;D13503&amp;E13503&amp;F13503&amp;G13503&amp;H13503</f>
        <v>JANELA DE MADEIRA DE LEI DE ABRIR OU CORRER,PARA VIDRO,COM 3CM DE ESPESSURA,EXCLUSIVE FERRAGENS E GUARNICAO.FORNECIMENTO E COLOCACAO</v>
      </c>
      <c r="C13503" s="749" t="s">
        <v>34280</v>
      </c>
      <c r="D13503" s="749" t="s">
        <v>34281</v>
      </c>
      <c r="E13503" s="749" t="s">
        <v>13617</v>
      </c>
      <c r="I13503" s="749" t="s">
        <v>52</v>
      </c>
      <c r="J13503" s="749" t="n">
        <v>448.63</v>
      </c>
    </row>
    <row collapsed="false" customFormat="false" customHeight="true" hidden="true" ht="12.75" outlineLevel="0" r="13504">
      <c r="A13504" s="749" t="s">
        <v>34283</v>
      </c>
      <c r="B13504" s="749" t="str">
        <f aca="false">C13504&amp;D13504&amp;E13504&amp;F13504&amp;G13504&amp;H13504</f>
        <v>CAIXILHO FIXO DE VENEZIANA EM MADEIRA DE LEI, COM 3CM DE ES-PESSURA EXCLUSIVE GUARNICAO.FORNECIMENTO E COLOCACAO.</v>
      </c>
      <c r="C13504" s="749" t="s">
        <v>34284</v>
      </c>
      <c r="D13504" s="749" t="s">
        <v>34285</v>
      </c>
      <c r="I13504" s="749" t="s">
        <v>52</v>
      </c>
      <c r="J13504" s="749" t="n">
        <v>625.03</v>
      </c>
    </row>
    <row collapsed="false" customFormat="false" customHeight="true" hidden="true" ht="12.75" outlineLevel="0" r="13505">
      <c r="A13505" s="749" t="s">
        <v>34286</v>
      </c>
      <c r="B13505" s="749" t="str">
        <f aca="false">C13505&amp;D13505&amp;E13505&amp;F13505&amp;G13505&amp;H13505</f>
        <v>CAIXILHO FIXO DE MADEIRA DE LEI,COM 3CM DE ESPESSURA,EXCLUSIVE GUARNICAO.FORNECIMENTO E COLOCACAO</v>
      </c>
      <c r="C13505" s="749" t="s">
        <v>34287</v>
      </c>
      <c r="D13505" s="749" t="s">
        <v>34288</v>
      </c>
      <c r="I13505" s="749" t="s">
        <v>52</v>
      </c>
      <c r="J13505" s="749" t="n">
        <v>620.1</v>
      </c>
    </row>
    <row collapsed="false" customFormat="false" customHeight="true" hidden="true" ht="25.5" outlineLevel="0" r="13506">
      <c r="A13506" s="749" t="s">
        <v>34289</v>
      </c>
      <c r="B13506" s="758" t="str">
        <f aca="false">C13506&amp;D13506&amp;E13506&amp;F13506&amp;G13506&amp;H13506</f>
        <v>CAIXILHO FIXO DE MADEIRA DE LEI,PARA VIDRO,COM 3CM DE ESPESSURA,EXCLUSIVE GUARNICAO.FORNECIMENTO E COLOCACAO</v>
      </c>
      <c r="C13506" s="749" t="s">
        <v>34290</v>
      </c>
      <c r="D13506" s="749" t="s">
        <v>34291</v>
      </c>
      <c r="I13506" s="749" t="s">
        <v>52</v>
      </c>
      <c r="J13506" s="749" t="n">
        <v>405.77</v>
      </c>
    </row>
    <row collapsed="false" customFormat="false" customHeight="true" hidden="true" ht="25.5" outlineLevel="0" r="13507">
      <c r="A13507" s="749" t="s">
        <v>34292</v>
      </c>
      <c r="B13507" s="758" t="str">
        <f aca="false">C13507&amp;D13507&amp;E13507&amp;F13507&amp;G13507&amp;H13507</f>
        <v>CAIXILHO FIXO DE MADEIRA DE LEI,PARA VIDRO,COM 3CM DE ESPESSURA,EXCLUSIVE GUARNICAO.FORNECIMENTO E COLOCACAO</v>
      </c>
      <c r="C13507" s="749" t="s">
        <v>34290</v>
      </c>
      <c r="D13507" s="749" t="s">
        <v>34291</v>
      </c>
      <c r="I13507" s="749" t="s">
        <v>52</v>
      </c>
      <c r="J13507" s="749" t="n">
        <v>402.07</v>
      </c>
    </row>
    <row collapsed="false" customFormat="false" customHeight="true" hidden="true" ht="12.75" outlineLevel="0" r="13508">
      <c r="A13508" s="749" t="s">
        <v>34293</v>
      </c>
      <c r="B13508" s="749" t="str">
        <f aca="false">C13508&amp;D13508&amp;E13508&amp;F13508&amp;G13508&amp;H13508</f>
        <v>DECK EM MADEIRA DE LEI APARELHADA,FORMADO POR PECAS DE 2X10CM,COM INTERVALOS DE 2,5CM E APOIADAS EM TRAVESSAS DE MADEIRA SERRADA (7,5CMX7,5CM/3"X3") E ESTRUTURA EM TORAS DE MADEIRA COM 25CM DE DIAMETRO,TRATADO,ALTURA UTIL MEDIA DE 1,50M,ENTERRADO 1,00M DE PROFUNDIDADE.FORNECIMENTO E COLOCACAO</v>
      </c>
      <c r="C13508" s="749" t="s">
        <v>34294</v>
      </c>
      <c r="D13508" s="749" t="s">
        <v>34295</v>
      </c>
      <c r="E13508" s="749" t="s">
        <v>34296</v>
      </c>
      <c r="F13508" s="749" t="s">
        <v>34297</v>
      </c>
      <c r="G13508" s="749" t="s">
        <v>34298</v>
      </c>
      <c r="I13508" s="749" t="s">
        <v>52</v>
      </c>
      <c r="J13508" s="749" t="n">
        <v>1480.49</v>
      </c>
    </row>
    <row collapsed="false" customFormat="false" customHeight="true" hidden="true" ht="12.75" outlineLevel="0" r="13509">
      <c r="A13509" s="749" t="s">
        <v>34299</v>
      </c>
      <c r="B13509" s="749" t="str">
        <f aca="false">C13509&amp;D13509&amp;E13509&amp;F13509&amp;G13509&amp;H13509</f>
        <v>DECK EM MADEIRA DE LEI APARELHADA,FORMADO POR PECAS DE 2X10CM,COM INTERVALOS DE 2,5CM E APOIADAS EM TRAVESSAS DE MADEIRA SERRADA (7,5CMX7,5CM/3"X3") E ESTRUTURA EM TORAS DE MADEIRA COM 25CM DE DIAMETRO,TRATADO,ALTURA UTIL MEDIA DE 1,50M,ENTERRADO 1,00M DE PROFUNDIDADE.FORNECIMENTO E COLOCACAO</v>
      </c>
      <c r="C13509" s="749" t="s">
        <v>34294</v>
      </c>
      <c r="D13509" s="749" t="s">
        <v>34295</v>
      </c>
      <c r="E13509" s="749" t="s">
        <v>34296</v>
      </c>
      <c r="F13509" s="749" t="s">
        <v>34297</v>
      </c>
      <c r="G13509" s="749" t="s">
        <v>34298</v>
      </c>
      <c r="I13509" s="749" t="s">
        <v>52</v>
      </c>
      <c r="J13509" s="749" t="n">
        <v>1365.54</v>
      </c>
    </row>
    <row collapsed="false" customFormat="false" customHeight="true" hidden="true" ht="38.25" outlineLevel="0" r="13510">
      <c r="A13510" s="749" t="s">
        <v>34300</v>
      </c>
      <c r="B13510" s="758" t="str">
        <f aca="false">C13510&amp;D13510&amp;E13510&amp;F13510&amp;G13510&amp;H13510</f>
        <v>DECK EM MADEIRA DE LEI APARELHADA,COM ASSOALHO DE (20X2)CM,VIGAS LONGITUDINAIS DE (7,5X15)CM,TRANSVERSAIS DE (10X15)CM,GUARDA-CORPO COMPOSTO DE PECAS DE (15X15)CM E (20X2,5)CM.FORNECIMENTO E COLOCACAO</v>
      </c>
      <c r="C13510" s="749" t="s">
        <v>34301</v>
      </c>
      <c r="D13510" s="749" t="s">
        <v>34302</v>
      </c>
      <c r="E13510" s="749" t="s">
        <v>34303</v>
      </c>
      <c r="F13510" s="749" t="s">
        <v>20205</v>
      </c>
      <c r="I13510" s="749" t="s">
        <v>52</v>
      </c>
      <c r="J13510" s="749" t="n">
        <v>299.38</v>
      </c>
    </row>
    <row collapsed="false" customFormat="false" customHeight="true" hidden="true" ht="38.25" outlineLevel="0" r="13511">
      <c r="A13511" s="749" t="s">
        <v>34304</v>
      </c>
      <c r="B13511" s="758" t="str">
        <f aca="false">C13511&amp;D13511&amp;E13511&amp;F13511&amp;G13511&amp;H13511</f>
        <v>DECK EM MADEIRA DE LEI APARELHADA,COM ASSOALHO DE (20X2)CM,VIGAS LONGITUDINAIS DE (7,5X15)CM,TRANSVERSAIS DE (10X15)CM,GUARDA-CORPO COMPOSTO DE PECAS DE (15X15)CM E (20X2,5)CM.FORNECIMENTO E COLOCACAO</v>
      </c>
      <c r="C13511" s="749" t="s">
        <v>34301</v>
      </c>
      <c r="D13511" s="749" t="s">
        <v>34302</v>
      </c>
      <c r="E13511" s="749" t="s">
        <v>34303</v>
      </c>
      <c r="F13511" s="749" t="s">
        <v>20205</v>
      </c>
      <c r="I13511" s="749" t="s">
        <v>52</v>
      </c>
      <c r="J13511" s="749" t="n">
        <v>285.54</v>
      </c>
    </row>
    <row collapsed="false" customFormat="false" customHeight="true" hidden="true" ht="12.75" outlineLevel="0" r="13512">
      <c r="A13512" s="749" t="s">
        <v>34305</v>
      </c>
      <c r="B13512" s="749" t="str">
        <f aca="false">C13512&amp;D13512&amp;E13512&amp;F13512&amp;G13512&amp;H13512</f>
        <v>PECA DE MADEIRA DE LEI,SERRADA,DE 3"X3".FORNECIMENTO</v>
      </c>
      <c r="C13512" s="749" t="s">
        <v>34306</v>
      </c>
      <c r="I13512" s="749" t="s">
        <v>236</v>
      </c>
      <c r="J13512" s="749" t="n">
        <v>11.57</v>
      </c>
    </row>
    <row collapsed="false" customFormat="false" customHeight="true" hidden="true" ht="12.75" outlineLevel="0" r="13513">
      <c r="A13513" s="749" t="s">
        <v>34307</v>
      </c>
      <c r="B13513" s="749" t="str">
        <f aca="false">C13513&amp;D13513&amp;E13513&amp;F13513&amp;G13513&amp;H13513</f>
        <v>PECA DE MADEIRA DE LEI,SERRADA,DE 3"X3".FORNECIMENTO</v>
      </c>
      <c r="C13513" s="749" t="s">
        <v>34306</v>
      </c>
      <c r="I13513" s="749" t="s">
        <v>236</v>
      </c>
      <c r="J13513" s="749" t="n">
        <v>11.57</v>
      </c>
    </row>
    <row collapsed="false" customFormat="false" customHeight="true" hidden="true" ht="12.75" outlineLevel="0" r="13514">
      <c r="A13514" s="749" t="s">
        <v>34308</v>
      </c>
      <c r="B13514" s="749" t="str">
        <f aca="false">C13514&amp;D13514&amp;E13514&amp;F13514&amp;G13514&amp;H13514</f>
        <v>PECA DE MADEIRA DE LEI,SERRADA,DE 3"X4.1/2".FORNECIMENTO</v>
      </c>
      <c r="C13514" s="749" t="s">
        <v>34309</v>
      </c>
      <c r="I13514" s="749" t="s">
        <v>236</v>
      </c>
      <c r="J13514" s="749" t="n">
        <v>18</v>
      </c>
    </row>
    <row collapsed="false" customFormat="false" customHeight="true" hidden="true" ht="12.75" outlineLevel="0" r="13515">
      <c r="A13515" s="749" t="s">
        <v>34310</v>
      </c>
      <c r="B13515" s="749" t="str">
        <f aca="false">C13515&amp;D13515&amp;E13515&amp;F13515&amp;G13515&amp;H13515</f>
        <v>PECA DE MADEIRA DE LEI,SERRADA,DE 3"X4.1/2".FORNECIMENTO</v>
      </c>
      <c r="C13515" s="749" t="s">
        <v>34309</v>
      </c>
      <c r="I13515" s="749" t="s">
        <v>236</v>
      </c>
      <c r="J13515" s="749" t="n">
        <v>18</v>
      </c>
    </row>
    <row collapsed="false" customFormat="false" customHeight="true" hidden="true" ht="12.75" outlineLevel="0" r="13516">
      <c r="A13516" s="749" t="s">
        <v>34311</v>
      </c>
      <c r="B13516" s="749" t="str">
        <f aca="false">C13516&amp;D13516&amp;E13516&amp;F13516&amp;G13516&amp;H13516</f>
        <v>PECA DE MADEIRA DE LEI,SERRADA,DE 3"X6".FORNECIMENTO</v>
      </c>
      <c r="C13516" s="749" t="s">
        <v>34312</v>
      </c>
      <c r="I13516" s="749" t="s">
        <v>236</v>
      </c>
      <c r="J13516" s="749" t="n">
        <v>24</v>
      </c>
    </row>
    <row collapsed="false" customFormat="false" customHeight="true" hidden="true" ht="12.75" outlineLevel="0" r="13517">
      <c r="A13517" s="749" t="s">
        <v>34313</v>
      </c>
      <c r="B13517" s="749" t="str">
        <f aca="false">C13517&amp;D13517&amp;E13517&amp;F13517&amp;G13517&amp;H13517</f>
        <v>PECA DE MADEIRA DE LEI,SERRADA,DE 3"X6".FORNECIMENTO</v>
      </c>
      <c r="C13517" s="749" t="s">
        <v>34312</v>
      </c>
      <c r="I13517" s="749" t="s">
        <v>236</v>
      </c>
      <c r="J13517" s="749" t="n">
        <v>24</v>
      </c>
    </row>
    <row collapsed="false" customFormat="false" customHeight="true" hidden="true" ht="12.75" outlineLevel="0" r="13518">
      <c r="A13518" s="749" t="s">
        <v>34314</v>
      </c>
      <c r="B13518" s="749" t="str">
        <f aca="false">C13518&amp;D13518&amp;E13518&amp;F13518&amp;G13518&amp;H13518</f>
        <v>COMPENSADO DE 6MM(CHAPA DE 2,20X1,60M).FORNECIMENTO</v>
      </c>
      <c r="C13518" s="749" t="s">
        <v>34315</v>
      </c>
      <c r="I13518" s="749" t="s">
        <v>52</v>
      </c>
      <c r="J13518" s="749" t="n">
        <v>15.51</v>
      </c>
    </row>
    <row collapsed="false" customFormat="false" customHeight="true" hidden="true" ht="12.75" outlineLevel="0" r="13519">
      <c r="A13519" s="749" t="s">
        <v>34316</v>
      </c>
      <c r="B13519" s="749" t="str">
        <f aca="false">C13519&amp;D13519&amp;E13519&amp;F13519&amp;G13519&amp;H13519</f>
        <v>COMPENSADO DE 6MM(CHAPA DE 2,20X1,60M).FORNECIMENTO</v>
      </c>
      <c r="C13519" s="749" t="s">
        <v>34315</v>
      </c>
      <c r="I13519" s="749" t="s">
        <v>52</v>
      </c>
      <c r="J13519" s="749" t="n">
        <v>15.51</v>
      </c>
    </row>
    <row collapsed="false" customFormat="false" customHeight="true" hidden="true" ht="12.75" outlineLevel="0" r="13520">
      <c r="A13520" s="749" t="s">
        <v>34317</v>
      </c>
      <c r="B13520" s="749" t="str">
        <f aca="false">C13520&amp;D13520&amp;E13520&amp;F13520&amp;G13520&amp;H13520</f>
        <v>COMPENSADO DE 10MM (CHAPA 2,20X1,60M).FORNECIMENTO</v>
      </c>
      <c r="C13520" s="749" t="s">
        <v>34318</v>
      </c>
      <c r="I13520" s="749" t="s">
        <v>52</v>
      </c>
      <c r="J13520" s="749" t="n">
        <v>18.82</v>
      </c>
    </row>
    <row collapsed="false" customFormat="false" customHeight="true" hidden="true" ht="12.75" outlineLevel="0" r="13521">
      <c r="A13521" s="749" t="s">
        <v>34319</v>
      </c>
      <c r="B13521" s="749" t="str">
        <f aca="false">C13521&amp;D13521&amp;E13521&amp;F13521&amp;G13521&amp;H13521</f>
        <v>COMPENSADO DE 10MM (CHAPA 2,20X1,60M).FORNECIMENTO</v>
      </c>
      <c r="C13521" s="749" t="s">
        <v>34318</v>
      </c>
      <c r="I13521" s="749" t="s">
        <v>52</v>
      </c>
      <c r="J13521" s="749" t="n">
        <v>18.82</v>
      </c>
    </row>
    <row collapsed="false" customFormat="false" customHeight="true" hidden="true" ht="12.75" outlineLevel="0" r="13522">
      <c r="A13522" s="749" t="s">
        <v>34320</v>
      </c>
      <c r="B13522" s="749" t="str">
        <f aca="false">C13522&amp;D13522&amp;E13522&amp;F13522&amp;G13522&amp;H13522</f>
        <v>COMPENSADO DE 15MM (CHAPA 2,20X1,60M).FORNECIMENTO</v>
      </c>
      <c r="C13522" s="749" t="s">
        <v>34321</v>
      </c>
      <c r="I13522" s="749" t="s">
        <v>52</v>
      </c>
      <c r="J13522" s="749" t="n">
        <v>29.23</v>
      </c>
    </row>
    <row collapsed="false" customFormat="false" customHeight="true" hidden="true" ht="12.75" outlineLevel="0" r="13523">
      <c r="A13523" s="749" t="s">
        <v>34322</v>
      </c>
      <c r="B13523" s="749" t="str">
        <f aca="false">C13523&amp;D13523&amp;E13523&amp;F13523&amp;G13523&amp;H13523</f>
        <v>COMPENSADO DE 15MM (CHAPA 2,20X1,60M).FORNECIMENTO</v>
      </c>
      <c r="C13523" s="749" t="s">
        <v>34321</v>
      </c>
      <c r="I13523" s="749" t="s">
        <v>52</v>
      </c>
      <c r="J13523" s="749" t="n">
        <v>29.23</v>
      </c>
    </row>
    <row collapsed="false" customFormat="false" customHeight="true" hidden="true" ht="12.75" outlineLevel="0" r="13524">
      <c r="A13524" s="749" t="s">
        <v>34323</v>
      </c>
      <c r="B13524" s="749" t="str">
        <f aca="false">C13524&amp;D13524&amp;E13524&amp;F13524&amp;G13524&amp;H13524</f>
        <v>COMPENSADO DE 20MM (CHAPA 2,20X1,60M).FORNECIMENTO</v>
      </c>
      <c r="C13524" s="749" t="s">
        <v>34324</v>
      </c>
      <c r="I13524" s="749" t="s">
        <v>52</v>
      </c>
      <c r="J13524" s="749" t="n">
        <v>39.72</v>
      </c>
    </row>
    <row collapsed="false" customFormat="false" customHeight="true" hidden="true" ht="12.75" outlineLevel="0" r="13525">
      <c r="A13525" s="749" t="s">
        <v>34325</v>
      </c>
      <c r="B13525" s="749" t="str">
        <f aca="false">C13525&amp;D13525&amp;E13525&amp;F13525&amp;G13525&amp;H13525</f>
        <v>COMPENSADO DE 20MM (CHAPA 2,20X1,60M).FORNECIMENTO</v>
      </c>
      <c r="C13525" s="749" t="s">
        <v>34324</v>
      </c>
      <c r="I13525" s="749" t="s">
        <v>52</v>
      </c>
      <c r="J13525" s="749" t="n">
        <v>39.72</v>
      </c>
    </row>
    <row collapsed="false" customFormat="false" customHeight="true" hidden="true" ht="12.75" outlineLevel="0" r="13526">
      <c r="A13526" s="749" t="s">
        <v>34326</v>
      </c>
      <c r="B13526" s="749" t="str">
        <f aca="false">C13526&amp;D13526&amp;E13526&amp;F13526&amp;G13526&amp;H13526</f>
        <v>COMPENSADO DE 25MM (CHAPA 2,20X1,60M).FORNECIMENTO</v>
      </c>
      <c r="C13526" s="749" t="s">
        <v>34327</v>
      </c>
      <c r="I13526" s="749" t="s">
        <v>52</v>
      </c>
      <c r="J13526" s="749" t="n">
        <v>57.39</v>
      </c>
    </row>
    <row collapsed="false" customFormat="false" customHeight="true" hidden="true" ht="12.75" outlineLevel="0" r="13527">
      <c r="A13527" s="749" t="s">
        <v>34328</v>
      </c>
      <c r="B13527" s="749" t="str">
        <f aca="false">C13527&amp;D13527&amp;E13527&amp;F13527&amp;G13527&amp;H13527</f>
        <v>COMPENSADO DE 25MM (CHAPA 2,20X1,60M).FORNECIMENTO</v>
      </c>
      <c r="C13527" s="749" t="s">
        <v>34327</v>
      </c>
      <c r="I13527" s="749" t="s">
        <v>52</v>
      </c>
      <c r="J13527" s="749" t="n">
        <v>57.39</v>
      </c>
    </row>
    <row collapsed="false" customFormat="false" customHeight="true" hidden="true" ht="12.75" outlineLevel="0" r="13528">
      <c r="A13528" s="749" t="s">
        <v>34329</v>
      </c>
      <c r="B13528" s="749" t="str">
        <f aca="false">C13528&amp;D13528&amp;E13528&amp;F13528&amp;G13528&amp;H13528</f>
        <v>COMPENSADO NAVAL DE 10MM(CHAPA DE 2,20X1,10M).FORNECIMENTO</v>
      </c>
      <c r="C13528" s="749" t="s">
        <v>34330</v>
      </c>
      <c r="I13528" s="749" t="s">
        <v>52</v>
      </c>
      <c r="J13528" s="749" t="n">
        <v>23.29</v>
      </c>
    </row>
    <row collapsed="false" customFormat="false" customHeight="true" hidden="true" ht="12.75" outlineLevel="0" r="13529">
      <c r="A13529" s="749" t="s">
        <v>34331</v>
      </c>
      <c r="B13529" s="749" t="str">
        <f aca="false">C13529&amp;D13529&amp;E13529&amp;F13529&amp;G13529&amp;H13529</f>
        <v>COMPENSADO NAVAL DE 10MM(CHAPA DE 2,20X1,10M).FORNECIMENTO</v>
      </c>
      <c r="C13529" s="749" t="s">
        <v>34330</v>
      </c>
      <c r="I13529" s="749" t="s">
        <v>52</v>
      </c>
      <c r="J13529" s="749" t="n">
        <v>23.29</v>
      </c>
    </row>
    <row collapsed="false" customFormat="false" customHeight="true" hidden="true" ht="12.75" outlineLevel="0" r="13530">
      <c r="A13530" s="749" t="s">
        <v>34332</v>
      </c>
      <c r="B13530" s="749" t="str">
        <f aca="false">C13530&amp;D13530&amp;E13530&amp;F13530&amp;G13530&amp;H13530</f>
        <v>COMPENSADO NAVAL DE 15MM(CHAPA DE 2,20X1,10M).FORNECIMENTO</v>
      </c>
      <c r="C13530" s="749" t="s">
        <v>34333</v>
      </c>
      <c r="I13530" s="749" t="s">
        <v>52</v>
      </c>
      <c r="J13530" s="749" t="n">
        <v>33.87</v>
      </c>
    </row>
    <row collapsed="false" customFormat="false" customHeight="true" hidden="true" ht="12.75" outlineLevel="0" r="13531">
      <c r="A13531" s="749" t="s">
        <v>34334</v>
      </c>
      <c r="B13531" s="749" t="str">
        <f aca="false">C13531&amp;D13531&amp;E13531&amp;F13531&amp;G13531&amp;H13531</f>
        <v>COMPENSADO NAVAL DE 15MM(CHAPA DE 2,20X1,10M).FORNECIMENTO</v>
      </c>
      <c r="C13531" s="749" t="s">
        <v>34333</v>
      </c>
      <c r="I13531" s="749" t="s">
        <v>52</v>
      </c>
      <c r="J13531" s="749" t="n">
        <v>33.87</v>
      </c>
    </row>
    <row collapsed="false" customFormat="false" customHeight="true" hidden="true" ht="12.75" outlineLevel="0" r="13532">
      <c r="A13532" s="749" t="s">
        <v>34335</v>
      </c>
      <c r="B13532" s="749" t="str">
        <f aca="false">C13532&amp;D13532&amp;E13532&amp;F13532&amp;G13532&amp;H13532</f>
        <v>CHAPA DE FIBRA  DE MADEIRA  DE ALTA DENSIDADE  EM PLACAS DE1220X2440MM,COM 2,5MM DE ESPESSURA.FORNECIMENTO</v>
      </c>
      <c r="C13532" s="749" t="s">
        <v>34336</v>
      </c>
      <c r="D13532" s="749" t="s">
        <v>34337</v>
      </c>
      <c r="I13532" s="749" t="s">
        <v>30</v>
      </c>
      <c r="J13532" s="749" t="n">
        <v>24.29</v>
      </c>
    </row>
    <row collapsed="false" customFormat="false" customHeight="true" hidden="true" ht="12.75" outlineLevel="0" r="13533">
      <c r="A13533" s="749" t="s">
        <v>34338</v>
      </c>
      <c r="B13533" s="749" t="str">
        <f aca="false">C13533&amp;D13533&amp;E13533&amp;F13533&amp;G13533&amp;H13533</f>
        <v>CHAPA DE FIBRA  DE MADEIRA  DE ALTA DENSIDADE  EM PLACAS DE1220X2440MM,COM 2,5MM DE ESPESSURA.FORNECIMENTO</v>
      </c>
      <c r="C13533" s="749" t="s">
        <v>34336</v>
      </c>
      <c r="D13533" s="749" t="s">
        <v>34337</v>
      </c>
      <c r="I13533" s="749" t="s">
        <v>30</v>
      </c>
      <c r="J13533" s="749" t="n">
        <v>24.29</v>
      </c>
    </row>
    <row collapsed="false" customFormat="false" customHeight="true" hidden="true" ht="12.75" outlineLevel="0" r="13534">
      <c r="A13534" s="749" t="s">
        <v>34339</v>
      </c>
      <c r="B13534" s="749" t="str">
        <f aca="false">C13534&amp;D13534&amp;E13534&amp;F13534&amp;G13534&amp;H13534</f>
        <v>MADEIRA DE REFLORESTAMENTO,AUTOCLAVADA,EM TORA,ATE 6,00M DECOMPRIMENTO,DIAMETRO DE 12CM.FORNECIMENTO</v>
      </c>
      <c r="C13534" s="749" t="s">
        <v>34340</v>
      </c>
      <c r="D13534" s="749" t="s">
        <v>34341</v>
      </c>
      <c r="I13534" s="749" t="s">
        <v>236</v>
      </c>
      <c r="J13534" s="749" t="n">
        <v>10.45</v>
      </c>
    </row>
    <row collapsed="false" customFormat="false" customHeight="true" hidden="true" ht="12.75" outlineLevel="0" r="13535">
      <c r="A13535" s="749" t="s">
        <v>34342</v>
      </c>
      <c r="B13535" s="749" t="str">
        <f aca="false">C13535&amp;D13535&amp;E13535&amp;F13535&amp;G13535&amp;H13535</f>
        <v>MADEIRA DE REFLORESTAMENTO,AUTOCLAVADA,EM TORA,ATE 6,00M DECOMPRIMENTO,DIAMETRO DE 12CM.FORNECIMENTO</v>
      </c>
      <c r="C13535" s="749" t="s">
        <v>34340</v>
      </c>
      <c r="D13535" s="749" t="s">
        <v>34341</v>
      </c>
      <c r="I13535" s="749" t="s">
        <v>236</v>
      </c>
      <c r="J13535" s="749" t="n">
        <v>10.45</v>
      </c>
    </row>
    <row collapsed="false" customFormat="false" customHeight="true" hidden="true" ht="12.75" outlineLevel="0" r="13536">
      <c r="A13536" s="749" t="s">
        <v>34343</v>
      </c>
      <c r="B13536" s="749" t="str">
        <f aca="false">C13536&amp;D13536&amp;E13536&amp;F13536&amp;G13536&amp;H13536</f>
        <v>MADEIRA DE REFLORESTAMENTO,AUTOCLAVADA,EM TORA,ATE 6,00M DE COMPRIMENTO,DIAMETRO DE 15CM.FORNECIMENTO</v>
      </c>
      <c r="C13536" s="749" t="s">
        <v>34340</v>
      </c>
      <c r="D13536" s="749" t="s">
        <v>34344</v>
      </c>
      <c r="I13536" s="749" t="s">
        <v>236</v>
      </c>
      <c r="J13536" s="749" t="n">
        <v>16.24</v>
      </c>
    </row>
    <row collapsed="false" customFormat="false" customHeight="true" hidden="true" ht="12.75" outlineLevel="0" r="13537">
      <c r="A13537" s="749" t="s">
        <v>34345</v>
      </c>
      <c r="B13537" s="749" t="str">
        <f aca="false">C13537&amp;D13537&amp;E13537&amp;F13537&amp;G13537&amp;H13537</f>
        <v>MADEIRA DE REFLORESTAMENTO,AUTOCLAVADA,EM TORA,ATE 6,00M DE COMPRIMENTO,DIAMETRO DE 15CM.FORNECIMENTO</v>
      </c>
      <c r="C13537" s="749" t="s">
        <v>34340</v>
      </c>
      <c r="D13537" s="749" t="s">
        <v>34344</v>
      </c>
      <c r="I13537" s="749" t="s">
        <v>236</v>
      </c>
      <c r="J13537" s="749" t="n">
        <v>16.24</v>
      </c>
    </row>
    <row collapsed="false" customFormat="false" customHeight="true" hidden="true" ht="12.75" outlineLevel="0" r="13538">
      <c r="A13538" s="749" t="s">
        <v>34346</v>
      </c>
      <c r="B13538" s="749" t="str">
        <f aca="false">C13538&amp;D13538&amp;E13538&amp;F13538&amp;G13538&amp;H13538</f>
        <v>MADEIRA DE REFLORESTAMENTO,AUTOCLAVADA,EM TORA,ATE 6,00M DECOMPRIMENTO,DIAMETRO DE 20CM.FORNECIMENTO</v>
      </c>
      <c r="C13538" s="749" t="s">
        <v>34340</v>
      </c>
      <c r="D13538" s="749" t="s">
        <v>34347</v>
      </c>
      <c r="I13538" s="749" t="s">
        <v>236</v>
      </c>
      <c r="J13538" s="749" t="n">
        <v>36.16</v>
      </c>
    </row>
    <row collapsed="false" customFormat="false" customHeight="true" hidden="true" ht="12.75" outlineLevel="0" r="13539">
      <c r="A13539" s="749" t="s">
        <v>34348</v>
      </c>
      <c r="B13539" s="749" t="str">
        <f aca="false">C13539&amp;D13539&amp;E13539&amp;F13539&amp;G13539&amp;H13539</f>
        <v>MADEIRA DE REFLORESTAMENTO,AUTOCLAVADA,EM TORA,ATE 6,00M DECOMPRIMENTO,DIAMETRO DE 20CM.FORNECIMENTO</v>
      </c>
      <c r="C13539" s="749" t="s">
        <v>34340</v>
      </c>
      <c r="D13539" s="749" t="s">
        <v>34347</v>
      </c>
      <c r="I13539" s="749" t="s">
        <v>236</v>
      </c>
      <c r="J13539" s="749" t="n">
        <v>36.16</v>
      </c>
    </row>
    <row collapsed="false" customFormat="false" customHeight="true" hidden="true" ht="12.75" outlineLevel="0" r="13540">
      <c r="A13540" s="749" t="s">
        <v>34349</v>
      </c>
      <c r="B13540" s="749" t="str">
        <f aca="false">C13540&amp;D13540&amp;E13540&amp;F13540&amp;G13540&amp;H13540</f>
        <v>MADEIRA DE REFLORESTAMENTO,AUTOCLAVADA,EM TORA,ATE 6,00M DECOMPRIMENTO,DIAMETRO DE 25CM.FORNECIMENTO</v>
      </c>
      <c r="C13540" s="749" t="s">
        <v>34340</v>
      </c>
      <c r="D13540" s="749" t="s">
        <v>34350</v>
      </c>
      <c r="I13540" s="749" t="s">
        <v>236</v>
      </c>
      <c r="J13540" s="749" t="n">
        <v>45.01</v>
      </c>
    </row>
    <row collapsed="false" customFormat="false" customHeight="true" hidden="true" ht="12.75" outlineLevel="0" r="13541">
      <c r="A13541" s="749" t="s">
        <v>34351</v>
      </c>
      <c r="B13541" s="749" t="str">
        <f aca="false">C13541&amp;D13541&amp;E13541&amp;F13541&amp;G13541&amp;H13541</f>
        <v>MADEIRA DE REFLORESTAMENTO,AUTOCLAVADA,EM TORA,ATE 6,00M DECOMPRIMENTO,DIAMETRO DE 25CM.FORNECIMENTO</v>
      </c>
      <c r="C13541" s="749" t="s">
        <v>34340</v>
      </c>
      <c r="D13541" s="749" t="s">
        <v>34350</v>
      </c>
      <c r="I13541" s="749" t="s">
        <v>236</v>
      </c>
      <c r="J13541" s="749" t="n">
        <v>45.01</v>
      </c>
    </row>
    <row collapsed="false" customFormat="false" customHeight="true" hidden="true" ht="51" outlineLevel="0" r="13542">
      <c r="A13542" s="749" t="s">
        <v>34352</v>
      </c>
      <c r="B13542" s="758" t="str">
        <f aca="false">C13542&amp;D13542&amp;E13542&amp;F13542&amp;G13542&amp;H13542</f>
        <v>FERRAGENS PARA PORTA DE MADEIRA,DE 1 FOLHA,DE ABRIR,DE ENTRADA PRINCIPAL, CONSTANDO DE FORNEC.S/COLOCACAO,DE:-FECHADURADE CILINDRO CENTRAL,DE LATAO,ACABAMENTO CROMADO;-MACANETA TIPO BOLA,E ESPELHO CIRCULAR,DE LATAO,ACABAMENTO CROMADO;-3 DOBRADICAS 3"X3" DE ACO LAMINADO,COM PINO (EIXO) E BOLAS DE FERRO</v>
      </c>
      <c r="C13542" s="749" t="s">
        <v>34353</v>
      </c>
      <c r="D13542" s="749" t="s">
        <v>34354</v>
      </c>
      <c r="E13542" s="749" t="s">
        <v>34355</v>
      </c>
      <c r="F13542" s="749" t="s">
        <v>34356</v>
      </c>
      <c r="G13542" s="749" t="s">
        <v>34357</v>
      </c>
      <c r="H13542" s="749" t="s">
        <v>34358</v>
      </c>
      <c r="I13542" s="749" t="s">
        <v>30</v>
      </c>
      <c r="J13542" s="749" t="n">
        <v>688.84</v>
      </c>
    </row>
    <row collapsed="false" customFormat="false" customHeight="true" hidden="true" ht="51" outlineLevel="0" r="13543">
      <c r="A13543" s="749" t="s">
        <v>34359</v>
      </c>
      <c r="B13543" s="758" t="str">
        <f aca="false">C13543&amp;D13543&amp;E13543&amp;F13543&amp;G13543&amp;H13543</f>
        <v>FERRAGENS PARA PORTA DE MADEIRA,DE 1 FOLHA,DE ABRIR,DE ENTRADA PRINCIPAL, CONSTANDO DE FORNEC.S/COLOCACAO,DE:-FECHADURADE CILINDRO CENTRAL,DE LATAO,ACABAMENTO CROMADO;-MACANETA TIPO BOLA,E ESPELHO CIRCULAR,DE LATAO,ACABAMENTO CROMADO;-3 DOBRADICAS 3"X3" DE ACO LAMINADO,COM PINO (EIXO) E BOLAS DE FERRO</v>
      </c>
      <c r="C13543" s="749" t="s">
        <v>34353</v>
      </c>
      <c r="D13543" s="749" t="s">
        <v>34354</v>
      </c>
      <c r="E13543" s="749" t="s">
        <v>34355</v>
      </c>
      <c r="F13543" s="749" t="s">
        <v>34356</v>
      </c>
      <c r="G13543" s="749" t="s">
        <v>34357</v>
      </c>
      <c r="H13543" s="749" t="s">
        <v>34358</v>
      </c>
      <c r="I13543" s="749" t="s">
        <v>30</v>
      </c>
      <c r="J13543" s="749" t="n">
        <v>688.84</v>
      </c>
    </row>
    <row collapsed="false" customFormat="false" customHeight="true" hidden="true" ht="63.75" outlineLevel="0" r="13544">
      <c r="A13544" s="749" t="s">
        <v>34360</v>
      </c>
      <c r="B13544" s="758" t="str">
        <f aca="false">C13544&amp;D13544&amp;E13544&amp;F13544&amp;G13544&amp;H13544</f>
        <v>FERRAGENS P/PORTA DE MADEIRA,DE 1 FOLHA DE ABRIR,DE ENTRADAPRINCIPAL, CONSTANDO DE FORNEC.S/COLOCACAO DE:-FECHADURA DECILINDRO, DE LATAO CROMADO;-MACANETA TIPO BOLA,DE LATAO, ACABAMENTO CROMADO;-ESPELHO DE LATAO FUNDIDO OU LAMINADO,FORMARETANGULAR OU SEMI-ELIPTICA,ACABAMENTO CROMADO;-3 DOBRADICAS 3"X3" DE ACO LAMINADO,COM PINO E BOLAS DE FERRO</v>
      </c>
      <c r="C13544" s="749" t="s">
        <v>34361</v>
      </c>
      <c r="D13544" s="749" t="s">
        <v>34362</v>
      </c>
      <c r="E13544" s="749" t="s">
        <v>34363</v>
      </c>
      <c r="F13544" s="749" t="s">
        <v>34364</v>
      </c>
      <c r="G13544" s="749" t="s">
        <v>34365</v>
      </c>
      <c r="H13544" s="749" t="s">
        <v>34366</v>
      </c>
      <c r="I13544" s="749" t="s">
        <v>30</v>
      </c>
      <c r="J13544" s="749" t="n">
        <v>225.14</v>
      </c>
    </row>
    <row collapsed="false" customFormat="false" customHeight="true" hidden="true" ht="63.75" outlineLevel="0" r="13545">
      <c r="A13545" s="749" t="s">
        <v>34367</v>
      </c>
      <c r="B13545" s="758" t="str">
        <f aca="false">C13545&amp;D13545&amp;E13545&amp;F13545&amp;G13545&amp;H13545</f>
        <v>FERRAGENS P/PORTA DE MADEIRA,DE 1 FOLHA DE ABRIR,DE ENTRADAPRINCIPAL, CONSTANDO DE FORNEC.S/COLOCACAO DE:-FECHADURA DECILINDRO, DE LATAO CROMADO;-MACANETA TIPO BOLA,DE LATAO, ACABAMENTO CROMADO;-ESPELHO DE LATAO FUNDIDO OU LAMINADO,FORMARETANGULAR OU SEMI-ELIPTICA,ACABAMENTO CROMADO;-3 DOBRADICAS 3"X3" DE ACO LAMINADO,COM PINO E BOLAS DE FERRO</v>
      </c>
      <c r="C13545" s="749" t="s">
        <v>34361</v>
      </c>
      <c r="D13545" s="749" t="s">
        <v>34362</v>
      </c>
      <c r="E13545" s="749" t="s">
        <v>34363</v>
      </c>
      <c r="F13545" s="749" t="s">
        <v>34364</v>
      </c>
      <c r="G13545" s="749" t="s">
        <v>34365</v>
      </c>
      <c r="H13545" s="749" t="s">
        <v>34366</v>
      </c>
      <c r="I13545" s="749" t="s">
        <v>30</v>
      </c>
      <c r="J13545" s="749" t="n">
        <v>225.14</v>
      </c>
    </row>
    <row collapsed="false" customFormat="false" customHeight="true" hidden="true" ht="51" outlineLevel="0" r="13546">
      <c r="A13546" s="749" t="s">
        <v>34368</v>
      </c>
      <c r="B13546" s="758" t="str">
        <f aca="false">C13546&amp;D13546&amp;E13546&amp;F13546&amp;G13546&amp;H13546</f>
        <v>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v>
      </c>
      <c r="C13546" s="749" t="s">
        <v>34361</v>
      </c>
      <c r="D13546" s="749" t="s">
        <v>34369</v>
      </c>
      <c r="E13546" s="749" t="s">
        <v>34370</v>
      </c>
      <c r="F13546" s="749" t="s">
        <v>34371</v>
      </c>
      <c r="G13546" s="749" t="s">
        <v>34372</v>
      </c>
      <c r="H13546" s="749" t="s">
        <v>34373</v>
      </c>
      <c r="I13546" s="749" t="s">
        <v>30</v>
      </c>
      <c r="J13546" s="749" t="n">
        <v>217.4</v>
      </c>
    </row>
    <row collapsed="false" customFormat="false" customHeight="true" hidden="true" ht="51" outlineLevel="0" r="13547">
      <c r="A13547" s="749" t="s">
        <v>34374</v>
      </c>
      <c r="B13547" s="758" t="str">
        <f aca="false">C13547&amp;D13547&amp;E13547&amp;F13547&amp;G13547&amp;H13547</f>
        <v>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v>
      </c>
      <c r="C13547" s="749" t="s">
        <v>34361</v>
      </c>
      <c r="D13547" s="749" t="s">
        <v>34369</v>
      </c>
      <c r="E13547" s="749" t="s">
        <v>34370</v>
      </c>
      <c r="F13547" s="749" t="s">
        <v>34371</v>
      </c>
      <c r="G13547" s="749" t="s">
        <v>34372</v>
      </c>
      <c r="H13547" s="749" t="s">
        <v>34373</v>
      </c>
      <c r="I13547" s="749" t="s">
        <v>30</v>
      </c>
      <c r="J13547" s="749" t="n">
        <v>217.4</v>
      </c>
    </row>
    <row collapsed="false" customFormat="false" customHeight="true" hidden="true" ht="63.75" outlineLevel="0" r="13548">
      <c r="A13548" s="749" t="s">
        <v>34375</v>
      </c>
      <c r="B13548" s="758" t="str">
        <f aca="false">C13548&amp;D13548&amp;E13548&amp;F13548&amp;G13548&amp;H13548</f>
        <v>FERRAGENS P/PORTA DE MADEIRA,DE 1 FOLHA DE ABRIR,ENTRADA PRINCIPAL, CONSTANDO FORN.S/COLOC.DE:-FECHADURA CILINDRO LATAOCROMADO,C/TRAVA ALTA SEGURANCA,TETRA CHAVE E LINGUETA DE ACO;-MACANETA TIPO BOLA, ACAB.CROMADO;-ESPELHO DE FORMA RETANGULAR EM LATAO CROMADO OU EM ALUMINIO ANODIZADO;-3 DOBRADICAS 3"X3" EM LATAO CROMADO,C/PINOS BOLAS E ANEIS DE LATAO</v>
      </c>
      <c r="C13548" s="749" t="s">
        <v>34376</v>
      </c>
      <c r="D13548" s="749" t="s">
        <v>34377</v>
      </c>
      <c r="E13548" s="749" t="s">
        <v>34378</v>
      </c>
      <c r="F13548" s="749" t="s">
        <v>34379</v>
      </c>
      <c r="G13548" s="749" t="s">
        <v>34380</v>
      </c>
      <c r="H13548" s="749" t="s">
        <v>34381</v>
      </c>
      <c r="I13548" s="749" t="s">
        <v>30</v>
      </c>
      <c r="J13548" s="749" t="n">
        <v>814.05</v>
      </c>
    </row>
    <row collapsed="false" customFormat="false" customHeight="true" hidden="true" ht="63.75" outlineLevel="0" r="13549">
      <c r="A13549" s="749" t="s">
        <v>34382</v>
      </c>
      <c r="B13549" s="758" t="str">
        <f aca="false">C13549&amp;D13549&amp;E13549&amp;F13549&amp;G13549&amp;H13549</f>
        <v>FERRAGENS P/PORTA DE MADEIRA,DE 1 FOLHA DE ABRIR,ENTRADA PRINCIPAL, CONSTANDO FORN.S/COLOC.DE:-FECHADURA CILINDRO LATAOCROMADO,C/TRAVA ALTA SEGURANCA,TETRA CHAVE E LINGUETA DE ACO;-MACANETA TIPO BOLA, ACAB.CROMADO;-ESPELHO DE FORMA RETANGULAR EM LATAO CROMADO OU EM ALUMINIO ANODIZADO;-3 DOBRADICAS 3"X3" EM LATAO CROMADO,C/PINOS BOLAS E ANEIS DE LATAO</v>
      </c>
      <c r="C13549" s="749" t="s">
        <v>34376</v>
      </c>
      <c r="D13549" s="749" t="s">
        <v>34377</v>
      </c>
      <c r="E13549" s="749" t="s">
        <v>34378</v>
      </c>
      <c r="F13549" s="749" t="s">
        <v>34379</v>
      </c>
      <c r="G13549" s="749" t="s">
        <v>34380</v>
      </c>
      <c r="H13549" s="749" t="s">
        <v>34381</v>
      </c>
      <c r="I13549" s="749" t="s">
        <v>30</v>
      </c>
      <c r="J13549" s="749" t="n">
        <v>814.05</v>
      </c>
    </row>
    <row collapsed="false" customFormat="false" customHeight="true" hidden="true" ht="63.75" outlineLevel="0" r="13550">
      <c r="A13550" s="749" t="s">
        <v>34383</v>
      </c>
      <c r="B13550" s="758" t="str">
        <f aca="false">C13550&amp;D13550&amp;E13550&amp;F13550&amp;G13550&amp;H13550</f>
        <v>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v>
      </c>
      <c r="C13550" s="749" t="s">
        <v>34384</v>
      </c>
      <c r="D13550" s="749" t="s">
        <v>34385</v>
      </c>
      <c r="E13550" s="749" t="s">
        <v>34386</v>
      </c>
      <c r="F13550" s="749" t="s">
        <v>34387</v>
      </c>
      <c r="G13550" s="749" t="s">
        <v>34388</v>
      </c>
      <c r="H13550" s="749" t="s">
        <v>34389</v>
      </c>
      <c r="I13550" s="749" t="s">
        <v>30</v>
      </c>
      <c r="J13550" s="749" t="n">
        <v>456.11</v>
      </c>
    </row>
    <row collapsed="false" customFormat="false" customHeight="true" hidden="true" ht="63.75" outlineLevel="0" r="13551">
      <c r="A13551" s="749" t="s">
        <v>142</v>
      </c>
      <c r="B13551" s="758" t="str">
        <f aca="false">C13551&amp;D13551&amp;E13551&amp;F13551&amp;G13551&amp;H13551</f>
        <v>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v>
      </c>
      <c r="C13551" s="749" t="s">
        <v>34384</v>
      </c>
      <c r="D13551" s="749" t="s">
        <v>34385</v>
      </c>
      <c r="E13551" s="749" t="s">
        <v>34386</v>
      </c>
      <c r="F13551" s="749" t="s">
        <v>34387</v>
      </c>
      <c r="G13551" s="749" t="s">
        <v>34388</v>
      </c>
      <c r="H13551" s="749" t="s">
        <v>34389</v>
      </c>
      <c r="I13551" s="749" t="s">
        <v>30</v>
      </c>
      <c r="J13551" s="749" t="n">
        <v>456.11</v>
      </c>
    </row>
    <row collapsed="false" customFormat="false" customHeight="true" hidden="true" ht="51" outlineLevel="0" r="13552">
      <c r="A13552" s="749" t="s">
        <v>34390</v>
      </c>
      <c r="B13552" s="758" t="str">
        <f aca="false">C13552&amp;D13552&amp;E13552&amp;F13552&amp;G13552&amp;H13552</f>
        <v>FERRAGENS PARA PORTA DE MADEIRA,DE 1 FOLHA DE ABRIR,DE ENTRADA DE SERVICO,CONSTANDO DE FORNEC.S/COLOCACAO,DE:-FECHADURADE CILINDRO OVALADO OU CIRCULAR,DE LATAO,DE ACABAMENTO CROMADO;-3 DOBRADICAS 3"X2.1/2" DE FERRO GALVANIZADO, COM PINO EBOLAS DE LATAO</v>
      </c>
      <c r="C13552" s="749" t="s">
        <v>34391</v>
      </c>
      <c r="D13552" s="749" t="s">
        <v>34392</v>
      </c>
      <c r="E13552" s="749" t="s">
        <v>34393</v>
      </c>
      <c r="F13552" s="749" t="s">
        <v>34394</v>
      </c>
      <c r="G13552" s="749" t="s">
        <v>34395</v>
      </c>
      <c r="I13552" s="749" t="s">
        <v>30</v>
      </c>
      <c r="J13552" s="749" t="n">
        <v>145.35</v>
      </c>
    </row>
    <row collapsed="false" customFormat="false" customHeight="true" hidden="true" ht="51" outlineLevel="0" r="13553">
      <c r="A13553" s="749" t="s">
        <v>34396</v>
      </c>
      <c r="B13553" s="758" t="str">
        <f aca="false">C13553&amp;D13553&amp;E13553&amp;F13553&amp;G13553&amp;H13553</f>
        <v>FERRAGENS PARA PORTA DE MADEIRA,DE 1 FOLHA DE ABRIR,DE ENTRADA DE SERVICO,CONSTANDO DE FORNEC.S/COLOCACAO,DE:-FECHADURADE CILINDRO OVALADO OU CIRCULAR,DE LATAO,DE ACABAMENTO CROMADO;-3 DOBRADICAS 3"X2.1/2" DE FERRO GALVANIZADO, COM PINO EBOLAS DE LATAO</v>
      </c>
      <c r="C13553" s="749" t="s">
        <v>34391</v>
      </c>
      <c r="D13553" s="749" t="s">
        <v>34392</v>
      </c>
      <c r="E13553" s="749" t="s">
        <v>34393</v>
      </c>
      <c r="F13553" s="749" t="s">
        <v>34394</v>
      </c>
      <c r="G13553" s="749" t="s">
        <v>34395</v>
      </c>
      <c r="I13553" s="749" t="s">
        <v>30</v>
      </c>
      <c r="J13553" s="749" t="n">
        <v>145.35</v>
      </c>
    </row>
    <row collapsed="false" customFormat="false" customHeight="true" hidden="true" ht="63.75" outlineLevel="0" r="13554">
      <c r="A13554" s="749" t="s">
        <v>34397</v>
      </c>
      <c r="B13554" s="758" t="str">
        <f aca="false">C13554&amp;D13554&amp;E13554&amp;F13554&amp;G13554&amp;H13554</f>
        <v>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v>
      </c>
      <c r="C13554" s="749" t="s">
        <v>34398</v>
      </c>
      <c r="D13554" s="749" t="s">
        <v>34399</v>
      </c>
      <c r="E13554" s="749" t="s">
        <v>34400</v>
      </c>
      <c r="F13554" s="749" t="s">
        <v>34401</v>
      </c>
      <c r="G13554" s="749" t="s">
        <v>34402</v>
      </c>
      <c r="H13554" s="749" t="s">
        <v>34403</v>
      </c>
      <c r="I13554" s="749" t="s">
        <v>30</v>
      </c>
      <c r="J13554" s="749" t="n">
        <v>216.14</v>
      </c>
    </row>
    <row collapsed="false" customFormat="false" customHeight="true" hidden="true" ht="63.75" outlineLevel="0" r="13555">
      <c r="A13555" s="749" t="s">
        <v>34404</v>
      </c>
      <c r="B13555" s="758" t="str">
        <f aca="false">C13555&amp;D13555&amp;E13555&amp;F13555&amp;G13555&amp;H13555</f>
        <v>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v>
      </c>
      <c r="C13555" s="749" t="s">
        <v>34398</v>
      </c>
      <c r="D13555" s="749" t="s">
        <v>34399</v>
      </c>
      <c r="E13555" s="749" t="s">
        <v>34400</v>
      </c>
      <c r="F13555" s="749" t="s">
        <v>34401</v>
      </c>
      <c r="G13555" s="749" t="s">
        <v>34402</v>
      </c>
      <c r="H13555" s="749" t="s">
        <v>34403</v>
      </c>
      <c r="I13555" s="749" t="s">
        <v>30</v>
      </c>
      <c r="J13555" s="749" t="n">
        <v>216.14</v>
      </c>
    </row>
    <row collapsed="false" customFormat="false" customHeight="true" hidden="true" ht="63.75" outlineLevel="0" r="13556">
      <c r="A13556" s="749" t="s">
        <v>34405</v>
      </c>
      <c r="B13556" s="758" t="str">
        <f aca="false">C13556&amp;D13556&amp;E13556&amp;F13556&amp;G13556&amp;H13556</f>
        <v>FERRAGENS PARA PORTA DE MADEIRA,DE 1 FOLHA DE ABRIR,EXTERNA,CONSTANDO DE FORNECIMENTO S/COLOCACAO,DE:-FECHADURA EXTERNATIPO OVAL,ACABAMENTO CROMADO ACETINADO;-MACANETA TIPO BOLA,LATAO,ACABAMENTO CROMADO ACETINADO;-ROSETA CIRCULAR EM LATAO LAMINADO, ACABAMENTO CROMADO ACETINADO;-3 DOBRADICAS 3"X3"EM LATAO CROMADO,COM PINOS,BOLAS E ANEIS DE LATAO</v>
      </c>
      <c r="C13556" s="749" t="s">
        <v>34406</v>
      </c>
      <c r="D13556" s="749" t="s">
        <v>34407</v>
      </c>
      <c r="E13556" s="749" t="s">
        <v>34408</v>
      </c>
      <c r="F13556" s="749" t="s">
        <v>34409</v>
      </c>
      <c r="G13556" s="749" t="s">
        <v>34410</v>
      </c>
      <c r="H13556" s="749" t="s">
        <v>34411</v>
      </c>
      <c r="I13556" s="749" t="s">
        <v>30</v>
      </c>
      <c r="J13556" s="749" t="n">
        <v>62.72</v>
      </c>
    </row>
    <row collapsed="false" customFormat="false" customHeight="true" hidden="true" ht="63.75" outlineLevel="0" r="13557">
      <c r="A13557" s="749" t="s">
        <v>34412</v>
      </c>
      <c r="B13557" s="758" t="str">
        <f aca="false">C13557&amp;D13557&amp;E13557&amp;F13557&amp;G13557&amp;H13557</f>
        <v>FERRAGENS PARA PORTA DE MADEIRA,DE 1 FOLHA DE ABRIR,EXTERNA,CONSTANDO DE FORNECIMENTO S/COLOCACAO,DE:-FECHADURA EXTERNATIPO OVAL,ACABAMENTO CROMADO ACETINADO;-MACANETA TIPO BOLA,LATAO,ACABAMENTO CROMADO ACETINADO;-ROSETA CIRCULAR EM LATAO LAMINADO, ACABAMENTO CROMADO ACETINADO;-3 DOBRADICAS 3"X3"EM LATAO CROMADO,COM PINOS,BOLAS E ANEIS DE LATAO</v>
      </c>
      <c r="C13557" s="749" t="s">
        <v>34406</v>
      </c>
      <c r="D13557" s="749" t="s">
        <v>34407</v>
      </c>
      <c r="E13557" s="749" t="s">
        <v>34408</v>
      </c>
      <c r="F13557" s="749" t="s">
        <v>34409</v>
      </c>
      <c r="G13557" s="749" t="s">
        <v>34410</v>
      </c>
      <c r="H13557" s="749" t="s">
        <v>34411</v>
      </c>
      <c r="I13557" s="749" t="s">
        <v>30</v>
      </c>
      <c r="J13557" s="749" t="n">
        <v>62.72</v>
      </c>
    </row>
    <row collapsed="false" customFormat="false" customHeight="true" hidden="true" ht="63.75" outlineLevel="0" r="13558">
      <c r="A13558" s="749" t="s">
        <v>34413</v>
      </c>
      <c r="B13558" s="758" t="str">
        <f aca="false">C13558&amp;D13558&amp;E13558&amp;F13558&amp;G13558&amp;H13558</f>
        <v>FERRAGENS P/PORTAS DE MADEIRA,1 FOLHA DE ABRIR,INTERNAS,SOCIAIS OU DE SERVICO,CONSTANDO DE FORNEC.S/COLOC.,DE:-FECHADURA TIPO GORGE,TRINCO REVERSIVEL,EM LATAO,ACABAMENTO CROMADO;-ENTRADA E ROSETA CIRCULARES,LATAO LAMINADO,ACABAMENTO CROMADO;-MACANETA TIPO ALAVANCA,EM LATAO,ACABAMENTO CROMADO;-3 DOBRADICAS FERRO GALVANIZADO 3"X2.1/2",COM PINO E BOLAS DE FERRO</v>
      </c>
      <c r="C13558" s="749" t="s">
        <v>34414</v>
      </c>
      <c r="D13558" s="749" t="s">
        <v>34415</v>
      </c>
      <c r="E13558" s="749" t="s">
        <v>34416</v>
      </c>
      <c r="F13558" s="749" t="s">
        <v>34417</v>
      </c>
      <c r="G13558" s="749" t="s">
        <v>34418</v>
      </c>
      <c r="H13558" s="749" t="s">
        <v>34419</v>
      </c>
      <c r="I13558" s="749" t="s">
        <v>30</v>
      </c>
      <c r="J13558" s="749" t="n">
        <v>300.21</v>
      </c>
    </row>
    <row collapsed="false" customFormat="false" customHeight="true" hidden="true" ht="63.75" outlineLevel="0" r="13559">
      <c r="A13559" s="749" t="s">
        <v>34420</v>
      </c>
      <c r="B13559" s="758" t="str">
        <f aca="false">C13559&amp;D13559&amp;E13559&amp;F13559&amp;G13559&amp;H13559</f>
        <v>FERRAGENS P/PORTAS DE MADEIRA,1 FOLHA DE ABRIR,INTERNAS,SOCIAIS OU DE SERVICO,CONSTANDO DE FORNEC.S/COLOC.,DE:-FECHADURA TIPO GORGE,TRINCO REVERSIVEL,EM LATAO,ACABAMENTO CROMADO;-ENTRADA E ROSETA CIRCULARES,LATAO LAMINADO,ACABAMENTO CROMADO;-MACANETA TIPO ALAVANCA,EM LATAO,ACABAMENTO CROMADO;-3 DOBRADICAS FERRO GALVANIZADO 3"X2.1/2",COM PINO E BOLAS DE FERRO</v>
      </c>
      <c r="C13559" s="749" t="s">
        <v>34414</v>
      </c>
      <c r="D13559" s="749" t="s">
        <v>34415</v>
      </c>
      <c r="E13559" s="749" t="s">
        <v>34416</v>
      </c>
      <c r="F13559" s="749" t="s">
        <v>34417</v>
      </c>
      <c r="G13559" s="749" t="s">
        <v>34418</v>
      </c>
      <c r="H13559" s="749" t="s">
        <v>34419</v>
      </c>
      <c r="I13559" s="749" t="s">
        <v>30</v>
      </c>
      <c r="J13559" s="749" t="n">
        <v>300.21</v>
      </c>
    </row>
    <row collapsed="false" customFormat="false" customHeight="true" hidden="true" ht="63.75" outlineLevel="0" r="13560">
      <c r="A13560" s="749" t="s">
        <v>34421</v>
      </c>
      <c r="B13560" s="758" t="str">
        <f aca="false">C13560&amp;D13560&amp;E13560&amp;F13560&amp;G13560&amp;H13560</f>
        <v>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v>
      </c>
      <c r="C13560" s="749" t="s">
        <v>34422</v>
      </c>
      <c r="D13560" s="749" t="s">
        <v>34423</v>
      </c>
      <c r="E13560" s="749" t="s">
        <v>34424</v>
      </c>
      <c r="F13560" s="749" t="s">
        <v>34425</v>
      </c>
      <c r="G13560" s="749" t="s">
        <v>34426</v>
      </c>
      <c r="H13560" s="749" t="s">
        <v>34427</v>
      </c>
      <c r="I13560" s="749" t="s">
        <v>30</v>
      </c>
      <c r="J13560" s="749" t="n">
        <v>56.65</v>
      </c>
    </row>
    <row collapsed="false" customFormat="false" customHeight="true" hidden="true" ht="63.75" outlineLevel="0" r="13561">
      <c r="A13561" s="749" t="s">
        <v>34428</v>
      </c>
      <c r="B13561" s="758" t="str">
        <f aca="false">C13561&amp;D13561&amp;E13561&amp;F13561&amp;G13561&amp;H13561</f>
        <v>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v>
      </c>
      <c r="C13561" s="749" t="s">
        <v>34422</v>
      </c>
      <c r="D13561" s="749" t="s">
        <v>34423</v>
      </c>
      <c r="E13561" s="749" t="s">
        <v>34424</v>
      </c>
      <c r="F13561" s="749" t="s">
        <v>34425</v>
      </c>
      <c r="G13561" s="749" t="s">
        <v>34426</v>
      </c>
      <c r="H13561" s="749" t="s">
        <v>34427</v>
      </c>
      <c r="I13561" s="749" t="s">
        <v>30</v>
      </c>
      <c r="J13561" s="749" t="n">
        <v>56.65</v>
      </c>
    </row>
    <row collapsed="false" customFormat="false" customHeight="true" hidden="true" ht="12.75" outlineLevel="0" r="13562">
      <c r="A13562" s="749" t="s">
        <v>34429</v>
      </c>
      <c r="B13562" s="749" t="str">
        <f aca="false">C13562&amp;D13562&amp;E13562&amp;F13562&amp;G13562&amp;H13562</f>
        <v>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v>
      </c>
      <c r="C13562" s="749" t="s">
        <v>34430</v>
      </c>
      <c r="D13562" s="749" t="s">
        <v>34431</v>
      </c>
      <c r="E13562" s="749" t="s">
        <v>34432</v>
      </c>
      <c r="F13562" s="749" t="s">
        <v>34433</v>
      </c>
      <c r="G13562" s="749" t="s">
        <v>34434</v>
      </c>
      <c r="H13562" s="749" t="s">
        <v>34435</v>
      </c>
      <c r="I13562" s="749" t="s">
        <v>30</v>
      </c>
      <c r="J13562" s="749" t="n">
        <v>561.05</v>
      </c>
    </row>
    <row collapsed="false" customFormat="false" customHeight="true" hidden="true" ht="12.75" outlineLevel="0" r="13563">
      <c r="A13563" s="749" t="s">
        <v>34436</v>
      </c>
      <c r="B13563" s="749" t="str">
        <f aca="false">C13563&amp;D13563&amp;E13563&amp;F13563&amp;G13563&amp;H13563</f>
        <v>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v>
      </c>
      <c r="C13563" s="749" t="s">
        <v>34430</v>
      </c>
      <c r="D13563" s="749" t="s">
        <v>34431</v>
      </c>
      <c r="E13563" s="749" t="s">
        <v>34432</v>
      </c>
      <c r="F13563" s="749" t="s">
        <v>34433</v>
      </c>
      <c r="G13563" s="749" t="s">
        <v>34434</v>
      </c>
      <c r="H13563" s="749" t="s">
        <v>34435</v>
      </c>
      <c r="I13563" s="749" t="s">
        <v>30</v>
      </c>
      <c r="J13563" s="749" t="n">
        <v>561.05</v>
      </c>
    </row>
    <row collapsed="false" customFormat="false" customHeight="true" hidden="true" ht="63.75" outlineLevel="0" r="13564">
      <c r="A13564" s="749" t="s">
        <v>34437</v>
      </c>
      <c r="B13564" s="758" t="str">
        <f aca="false">C13564&amp;D13564&amp;E13564&amp;F13564&amp;G13564&amp;H13564</f>
        <v>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v>
      </c>
      <c r="C13564" s="749" t="s">
        <v>34438</v>
      </c>
      <c r="D13564" s="749" t="s">
        <v>34439</v>
      </c>
      <c r="E13564" s="749" t="s">
        <v>34440</v>
      </c>
      <c r="F13564" s="749" t="s">
        <v>34441</v>
      </c>
      <c r="G13564" s="749" t="s">
        <v>34442</v>
      </c>
      <c r="H13564" s="749" t="s">
        <v>34443</v>
      </c>
      <c r="I13564" s="749" t="s">
        <v>30</v>
      </c>
      <c r="J13564" s="749" t="n">
        <v>464.17</v>
      </c>
    </row>
    <row collapsed="false" customFormat="false" customHeight="true" hidden="true" ht="63.75" outlineLevel="0" r="13565">
      <c r="A13565" s="749" t="s">
        <v>34444</v>
      </c>
      <c r="B13565" s="758" t="str">
        <f aca="false">C13565&amp;D13565&amp;E13565&amp;F13565&amp;G13565&amp;H13565</f>
        <v>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v>
      </c>
      <c r="C13565" s="749" t="s">
        <v>34438</v>
      </c>
      <c r="D13565" s="749" t="s">
        <v>34439</v>
      </c>
      <c r="E13565" s="749" t="s">
        <v>34440</v>
      </c>
      <c r="F13565" s="749" t="s">
        <v>34441</v>
      </c>
      <c r="G13565" s="749" t="s">
        <v>34442</v>
      </c>
      <c r="H13565" s="749" t="s">
        <v>34443</v>
      </c>
      <c r="I13565" s="749" t="s">
        <v>30</v>
      </c>
      <c r="J13565" s="749" t="n">
        <v>464.17</v>
      </c>
    </row>
    <row collapsed="false" customFormat="false" customHeight="true" hidden="true" ht="63.75" outlineLevel="0" r="13566">
      <c r="A13566" s="749" t="s">
        <v>34445</v>
      </c>
      <c r="B13566" s="758" t="str">
        <f aca="false">C13566&amp;D13566&amp;E13566&amp;F13566&amp;G13566&amp;H13566</f>
        <v>FERRAGENS P/PORTA MADEIRA,1 FOLHA DE ABRIR,INTERNA,CONSTANDO DE FORNEC.S/COLOC.,DE:-FECHADURA SIMPLES,RETANGULAR ACABAM.CROMADO ACETINADO;-MACANETA TIPO ALAVANCA,ACABAMENTO CROMADO ACETINADO;-ROSETA CIRCULAR EM LATAO LAMINADO ACABAMENTO CROMADO ACETINADO;-3 DOBRADICAS DE FERRO GALVANIZ.DE 3"X2.1/2",COM PINO E BOLAS DE LATAO</v>
      </c>
      <c r="C13566" s="749" t="s">
        <v>34446</v>
      </c>
      <c r="D13566" s="749" t="s">
        <v>34447</v>
      </c>
      <c r="E13566" s="749" t="s">
        <v>34448</v>
      </c>
      <c r="F13566" s="749" t="s">
        <v>34449</v>
      </c>
      <c r="G13566" s="749" t="s">
        <v>34450</v>
      </c>
      <c r="H13566" s="749" t="s">
        <v>34373</v>
      </c>
      <c r="I13566" s="749" t="s">
        <v>30</v>
      </c>
      <c r="J13566" s="749" t="n">
        <v>43.88</v>
      </c>
    </row>
    <row collapsed="false" customFormat="false" customHeight="true" hidden="true" ht="63.75" outlineLevel="0" r="13567">
      <c r="A13567" s="749" t="s">
        <v>34451</v>
      </c>
      <c r="B13567" s="758" t="str">
        <f aca="false">C13567&amp;D13567&amp;E13567&amp;F13567&amp;G13567&amp;H13567</f>
        <v>FERRAGENS P/PORTA MADEIRA,1 FOLHA DE ABRIR,INTERNA,CONSTANDO DE FORNEC.S/COLOC.,DE:-FECHADURA SIMPLES,RETANGULAR ACABAM.CROMADO ACETINADO;-MACANETA TIPO ALAVANCA,ACABAMENTO CROMADO ACETINADO;-ROSETA CIRCULAR EM LATAO LAMINADO ACABAMENTO CROMADO ACETINADO;-3 DOBRADICAS DE FERRO GALVANIZ.DE 3"X2.1/2",COM PINO E BOLAS DE LATAO</v>
      </c>
      <c r="C13567" s="749" t="s">
        <v>34446</v>
      </c>
      <c r="D13567" s="749" t="s">
        <v>34447</v>
      </c>
      <c r="E13567" s="749" t="s">
        <v>34448</v>
      </c>
      <c r="F13567" s="749" t="s">
        <v>34449</v>
      </c>
      <c r="G13567" s="749" t="s">
        <v>34450</v>
      </c>
      <c r="H13567" s="749" t="s">
        <v>34373</v>
      </c>
      <c r="I13567" s="749" t="s">
        <v>30</v>
      </c>
      <c r="J13567" s="749" t="n">
        <v>43.88</v>
      </c>
    </row>
    <row collapsed="false" customFormat="false" customHeight="true" hidden="true" ht="12.75" outlineLevel="0" r="13568">
      <c r="A13568" s="749" t="s">
        <v>34452</v>
      </c>
      <c r="B13568" s="749" t="str">
        <f aca="false">C13568&amp;D13568&amp;E13568&amp;F13568&amp;G13568&amp;H13568</f>
        <v>FERRAGENS PORTAS MAD.1 FOLHA,ABRIR,P/BANHEIRO,CONSTANDO FORN.S/COLOC.DE:-FECHADURA TIP.TRANQUETA,TRINCO REVERSIVEL,LATAO,ACABAMENTO CROMADO;-MACANETA TIPO ALAVANCA,LATAO,ACABAMENTO CROMADO;-TRANQUETA TRINCO ACOPLADO,CIRCULAR,LATAO LAMINADO,ACABAMENTO CROMADO;-ENTRADA CIRCULAR,LATAO, ACABAMENTO CROMADO;-3 DOBRADICAS FERRO GALV.3"X2.1/2",PINO E BOLAS DE LATAO</v>
      </c>
      <c r="C13568" s="749" t="s">
        <v>34453</v>
      </c>
      <c r="D13568" s="749" t="s">
        <v>34454</v>
      </c>
      <c r="E13568" s="749" t="s">
        <v>34455</v>
      </c>
      <c r="F13568" s="749" t="s">
        <v>34456</v>
      </c>
      <c r="G13568" s="749" t="s">
        <v>34457</v>
      </c>
      <c r="H13568" s="749" t="s">
        <v>34458</v>
      </c>
      <c r="I13568" s="749" t="s">
        <v>30</v>
      </c>
      <c r="J13568" s="749" t="n">
        <v>300.21</v>
      </c>
    </row>
    <row collapsed="false" customFormat="false" customHeight="true" hidden="true" ht="12.75" outlineLevel="0" r="13569">
      <c r="A13569" s="749" t="s">
        <v>34459</v>
      </c>
      <c r="B13569" s="749" t="str">
        <f aca="false">C13569&amp;D13569&amp;E13569&amp;F13569&amp;G13569&amp;H13569</f>
        <v>FERRAGENS PORTAS MAD.1 FOLHA,ABRIR,P/BANHEIRO,CONSTANDO FORN.S/COLOC.DE:-FECHADURA TIP.TRANQUETA,TRINCO REVERSIVEL,LATAO,ACABAMENTO CROMADO;-MACANETA TIPO ALAVANCA,LATAO,ACABAMENTO CROMADO;-TRANQUETA TRINCO ACOPLADO,CIRCULAR,LATAO LAMINADO,ACABAMENTO CROMADO;-ENTRADA CIRCULAR,LATAO, ACABAMENTO CROMADO;-3 DOBRADICAS FERRO GALV.3"X2.1/2",PINO E BOLAS DE LATAO</v>
      </c>
      <c r="C13569" s="749" t="s">
        <v>34453</v>
      </c>
      <c r="D13569" s="749" t="s">
        <v>34454</v>
      </c>
      <c r="E13569" s="749" t="s">
        <v>34455</v>
      </c>
      <c r="F13569" s="749" t="s">
        <v>34456</v>
      </c>
      <c r="G13569" s="749" t="s">
        <v>34457</v>
      </c>
      <c r="H13569" s="749" t="s">
        <v>34458</v>
      </c>
      <c r="I13569" s="749" t="s">
        <v>30</v>
      </c>
      <c r="J13569" s="749" t="n">
        <v>300.21</v>
      </c>
    </row>
    <row collapsed="false" customFormat="false" customHeight="true" hidden="true" ht="63.75" outlineLevel="0" r="13570">
      <c r="A13570" s="749" t="s">
        <v>34460</v>
      </c>
      <c r="B13570" s="758" t="str">
        <f aca="false">C13570&amp;D13570&amp;E13570&amp;F13570&amp;G13570&amp;H13570</f>
        <v>FERRAGENS PARA PORTAS DE MADEIRA,DE 1 FOLHA,DE ABRIR,INTERNA PARA BANHEIRO DE SERVICO, CONSTANDO DE FORN.S/COLOC.,DE:-FECHADURA SIMPLES,COM CHAPA-TESTA,LINGUETA E CUBO EM LATAO,ACABAMENTO CROMADO;-TRANQUETA CIRCULAR EM LATAO LAMINADO,TRINCO ACOPLADO, ACABAMENTO CROMADO;-3 DOBRADICAS DE FERRO GALVANIZADO DE 3"X2.1/2",COM PINO E BOLAS DE FERRO</v>
      </c>
      <c r="C13570" s="749" t="s">
        <v>34461</v>
      </c>
      <c r="D13570" s="749" t="s">
        <v>34462</v>
      </c>
      <c r="E13570" s="749" t="s">
        <v>34463</v>
      </c>
      <c r="F13570" s="749" t="s">
        <v>34464</v>
      </c>
      <c r="G13570" s="749" t="s">
        <v>34465</v>
      </c>
      <c r="H13570" s="749" t="s">
        <v>34466</v>
      </c>
      <c r="I13570" s="749" t="s">
        <v>30</v>
      </c>
      <c r="J13570" s="749" t="n">
        <v>115.8</v>
      </c>
    </row>
    <row collapsed="false" customFormat="false" customHeight="true" hidden="true" ht="63.75" outlineLevel="0" r="13571">
      <c r="A13571" s="749" t="s">
        <v>34467</v>
      </c>
      <c r="B13571" s="758" t="str">
        <f aca="false">C13571&amp;D13571&amp;E13571&amp;F13571&amp;G13571&amp;H13571</f>
        <v>FERRAGENS PARA PORTAS DE MADEIRA,DE 1 FOLHA,DE ABRIR,INTERNA PARA BANHEIRO DE SERVICO, CONSTANDO DE FORN.S/COLOC.,DE:-FECHADURA SIMPLES,COM CHAPA-TESTA,LINGUETA E CUBO EM LATAO,ACABAMENTO CROMADO;-TRANQUETA CIRCULAR EM LATAO LAMINADO,TRINCO ACOPLADO, ACABAMENTO CROMADO;-3 DOBRADICAS DE FERRO GALVANIZADO DE 3"X2.1/2",COM PINO E BOLAS DE FERRO</v>
      </c>
      <c r="C13571" s="749" t="s">
        <v>34461</v>
      </c>
      <c r="D13571" s="749" t="s">
        <v>34462</v>
      </c>
      <c r="E13571" s="749" t="s">
        <v>34463</v>
      </c>
      <c r="F13571" s="749" t="s">
        <v>34464</v>
      </c>
      <c r="G13571" s="749" t="s">
        <v>34465</v>
      </c>
      <c r="H13571" s="749" t="s">
        <v>34466</v>
      </c>
      <c r="I13571" s="749" t="s">
        <v>30</v>
      </c>
      <c r="J13571" s="749" t="n">
        <v>115.8</v>
      </c>
    </row>
    <row collapsed="false" customFormat="false" customHeight="true" hidden="true" ht="51" outlineLevel="0" r="13572">
      <c r="A13572" s="749" t="s">
        <v>34468</v>
      </c>
      <c r="B13572" s="758" t="str">
        <f aca="false">C13572&amp;D13572&amp;E13572&amp;F13572&amp;G13572&amp;H13572</f>
        <v>FERRAGENS PARA PORTAS DE MADEIRA,DE 1 FOLHA,DE ABRIR,PARA SANITARIOS OU CHUVEIROS COLETIVOS,CONSTANDO DE FORNECIMENTO S/ COLOCACAO,DE:-FECHO DE SOBREPOR,TIPO "LIVRE-OCUPADO", RETANGULAR,EM ZAMAK OU LATAO,ACABAMENTO CROMADO;-3 DOBRADICAS DEFERRO GALVANIZADO DE 3"X2.1/2",COM PINO E BOLAS DE FERRO</v>
      </c>
      <c r="C13572" s="749" t="s">
        <v>34469</v>
      </c>
      <c r="D13572" s="749" t="s">
        <v>34470</v>
      </c>
      <c r="E13572" s="749" t="s">
        <v>34471</v>
      </c>
      <c r="F13572" s="749" t="s">
        <v>34472</v>
      </c>
      <c r="G13572" s="749" t="s">
        <v>34473</v>
      </c>
      <c r="I13572" s="749" t="s">
        <v>30</v>
      </c>
      <c r="J13572" s="749" t="n">
        <v>44.34</v>
      </c>
    </row>
    <row collapsed="false" customFormat="false" customHeight="true" hidden="true" ht="51" outlineLevel="0" r="13573">
      <c r="A13573" s="749" t="s">
        <v>34474</v>
      </c>
      <c r="B13573" s="758" t="str">
        <f aca="false">C13573&amp;D13573&amp;E13573&amp;F13573&amp;G13573&amp;H13573</f>
        <v>FERRAGENS PARA PORTAS DE MADEIRA,DE 1 FOLHA,DE ABRIR,PARA SANITARIOS OU CHUVEIROS COLETIVOS,CONSTANDO DE FORNECIMENTO S/ COLOCACAO,DE:-FECHO DE SOBREPOR,TIPO "LIVRE-OCUPADO", RETANGULAR,EM ZAMAK OU LATAO,ACABAMENTO CROMADO;-3 DOBRADICAS DEFERRO GALVANIZADO DE 3"X2.1/2",COM PINO E BOLAS DE FERRO</v>
      </c>
      <c r="C13573" s="749" t="s">
        <v>34469</v>
      </c>
      <c r="D13573" s="749" t="s">
        <v>34470</v>
      </c>
      <c r="E13573" s="749" t="s">
        <v>34471</v>
      </c>
      <c r="F13573" s="749" t="s">
        <v>34472</v>
      </c>
      <c r="G13573" s="749" t="s">
        <v>34473</v>
      </c>
      <c r="I13573" s="749" t="s">
        <v>30</v>
      </c>
      <c r="J13573" s="749" t="n">
        <v>44.34</v>
      </c>
    </row>
    <row collapsed="false" customFormat="false" customHeight="true" hidden="true" ht="51" outlineLevel="0" r="13574">
      <c r="A13574" s="749" t="s">
        <v>34475</v>
      </c>
      <c r="B13574" s="758" t="str">
        <f aca="false">C13574&amp;D13574&amp;E13574&amp;F13574&amp;G13574&amp;H13574</f>
        <v>FERRAGENS PARA PORTAS DE MADEIRA,1 FOLHA,DE ABRIR,PARA SANITARIOS OU CHUVEIROS COLETIVOS,CONSTANDO DE FORNEC.S/COLOC.,DE:-FECHO DE SOBREPOR,TIPO "LIVRE-OCUPADO",RETANGULAR,EM ZAMAK OU LATAO, ACABAMENTO CROMADO;-3 DOBRADICAS DE FERRO GALVANIZADO DE 3"X3",COM PINO E BOLAS DE LATAO</v>
      </c>
      <c r="C13574" s="749" t="s">
        <v>34476</v>
      </c>
      <c r="D13574" s="749" t="s">
        <v>34477</v>
      </c>
      <c r="E13574" s="749" t="s">
        <v>34478</v>
      </c>
      <c r="F13574" s="749" t="s">
        <v>34479</v>
      </c>
      <c r="G13574" s="749" t="s">
        <v>34480</v>
      </c>
      <c r="I13574" s="749" t="s">
        <v>30</v>
      </c>
      <c r="J13574" s="749" t="n">
        <v>45.6</v>
      </c>
    </row>
    <row collapsed="false" customFormat="false" customHeight="true" hidden="true" ht="51" outlineLevel="0" r="13575">
      <c r="A13575" s="749" t="s">
        <v>34481</v>
      </c>
      <c r="B13575" s="758" t="str">
        <f aca="false">C13575&amp;D13575&amp;E13575&amp;F13575&amp;G13575&amp;H13575</f>
        <v>FERRAGENS PARA PORTAS DE MADEIRA,1 FOLHA,DE ABRIR,PARA SANITARIOS OU CHUVEIROS COLETIVOS,CONSTANDO DE FORNEC.S/COLOC.,DE:-FECHO DE SOBREPOR,TIPO "LIVRE-OCUPADO",RETANGULAR,EM ZAMAK OU LATAO, ACABAMENTO CROMADO;-3 DOBRADICAS DE FERRO GALVANIZADO DE 3"X3",COM PINO E BOLAS DE LATAO</v>
      </c>
      <c r="C13575" s="749" t="s">
        <v>34476</v>
      </c>
      <c r="D13575" s="749" t="s">
        <v>34477</v>
      </c>
      <c r="E13575" s="749" t="s">
        <v>34478</v>
      </c>
      <c r="F13575" s="749" t="s">
        <v>34479</v>
      </c>
      <c r="G13575" s="749" t="s">
        <v>34480</v>
      </c>
      <c r="I13575" s="749" t="s">
        <v>30</v>
      </c>
      <c r="J13575" s="749" t="n">
        <v>45.6</v>
      </c>
    </row>
    <row collapsed="false" customFormat="false" customHeight="true" hidden="true" ht="63.75" outlineLevel="0" r="13576">
      <c r="A13576" s="749" t="s">
        <v>34482</v>
      </c>
      <c r="B13576" s="758" t="str">
        <f aca="false">C13576&amp;D13576&amp;E13576&amp;F13576&amp;G13576&amp;H13576</f>
        <v>FERRAGENS PARA PORTAS DE MADEIRA,1 FOLHA,DE ABRIR,PARA BANHEIRO,CONSTANDO DE FORNEC.S/COLOC.,DE:-FECHADURA SIMPLES,RETANGULAR,COM CHAPA-TESTA EM FERRO,ACABAMENTO CROMADO;-MACANETATIPO ALAVANCA, ACABAMENTO CROMADO;-ESPELHO RETANGULAR, ACAB. CROMADO;-3 DOBRADICAS DE FERRO GALVANIZADO DE 3"X2.1/2",COM PINO E BOLAS DE LATAO</v>
      </c>
      <c r="C13576" s="749" t="s">
        <v>34483</v>
      </c>
      <c r="D13576" s="749" t="s">
        <v>34484</v>
      </c>
      <c r="E13576" s="749" t="s">
        <v>34485</v>
      </c>
      <c r="F13576" s="749" t="s">
        <v>34486</v>
      </c>
      <c r="G13576" s="749" t="s">
        <v>34487</v>
      </c>
      <c r="H13576" s="749" t="s">
        <v>34488</v>
      </c>
      <c r="I13576" s="749" t="s">
        <v>30</v>
      </c>
      <c r="J13576" s="749" t="n">
        <v>62.48</v>
      </c>
    </row>
    <row collapsed="false" customFormat="false" customHeight="true" hidden="true" ht="63.75" outlineLevel="0" r="13577">
      <c r="A13577" s="749" t="s">
        <v>34489</v>
      </c>
      <c r="B13577" s="758" t="str">
        <f aca="false">C13577&amp;D13577&amp;E13577&amp;F13577&amp;G13577&amp;H13577</f>
        <v>FERRAGENS PARA PORTAS DE MADEIRA,1 FOLHA,DE ABRIR,PARA BANHEIRO,CONSTANDO DE FORNEC.S/COLOC.,DE:-FECHADURA SIMPLES,RETANGULAR,COM CHAPA-TESTA EM FERRO,ACABAMENTO CROMADO;-MACANETATIPO ALAVANCA, ACABAMENTO CROMADO;-ESPELHO RETANGULAR, ACAB. CROMADO;-3 DOBRADICAS DE FERRO GALVANIZADO DE 3"X2.1/2",COM PINO E BOLAS DE LATAO</v>
      </c>
      <c r="C13577" s="749" t="s">
        <v>34483</v>
      </c>
      <c r="D13577" s="749" t="s">
        <v>34484</v>
      </c>
      <c r="E13577" s="749" t="s">
        <v>34485</v>
      </c>
      <c r="F13577" s="749" t="s">
        <v>34486</v>
      </c>
      <c r="G13577" s="749" t="s">
        <v>34487</v>
      </c>
      <c r="H13577" s="749" t="s">
        <v>34488</v>
      </c>
      <c r="I13577" s="749" t="s">
        <v>30</v>
      </c>
      <c r="J13577" s="749" t="n">
        <v>62.48</v>
      </c>
    </row>
    <row collapsed="false" customFormat="false" customHeight="true" hidden="true" ht="63.75" outlineLevel="0" r="13578">
      <c r="A13578" s="749" t="s">
        <v>34490</v>
      </c>
      <c r="B13578" s="758" t="str">
        <f aca="false">C13578&amp;D13578&amp;E13578&amp;F13578&amp;G13578&amp;H13578</f>
        <v>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v>
      </c>
      <c r="C13578" s="749" t="s">
        <v>34491</v>
      </c>
      <c r="D13578" s="749" t="s">
        <v>34492</v>
      </c>
      <c r="E13578" s="749" t="s">
        <v>34493</v>
      </c>
      <c r="F13578" s="749" t="s">
        <v>34494</v>
      </c>
      <c r="G13578" s="749" t="s">
        <v>34495</v>
      </c>
      <c r="H13578" s="749" t="s">
        <v>34496</v>
      </c>
      <c r="I13578" s="749" t="s">
        <v>30</v>
      </c>
      <c r="J13578" s="749" t="n">
        <v>249.98</v>
      </c>
    </row>
    <row collapsed="false" customFormat="false" customHeight="true" hidden="true" ht="63.75" outlineLevel="0" r="13579">
      <c r="A13579" s="749" t="s">
        <v>34497</v>
      </c>
      <c r="B13579" s="758" t="str">
        <f aca="false">C13579&amp;D13579&amp;E13579&amp;F13579&amp;G13579&amp;H13579</f>
        <v>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v>
      </c>
      <c r="C13579" s="749" t="s">
        <v>34491</v>
      </c>
      <c r="D13579" s="749" t="s">
        <v>34492</v>
      </c>
      <c r="E13579" s="749" t="s">
        <v>34493</v>
      </c>
      <c r="F13579" s="749" t="s">
        <v>34494</v>
      </c>
      <c r="G13579" s="749" t="s">
        <v>34495</v>
      </c>
      <c r="H13579" s="749" t="s">
        <v>34496</v>
      </c>
      <c r="I13579" s="749" t="s">
        <v>30</v>
      </c>
      <c r="J13579" s="749" t="n">
        <v>249.98</v>
      </c>
    </row>
    <row collapsed="false" customFormat="false" customHeight="true" hidden="true" ht="51" outlineLevel="0" r="13580">
      <c r="A13580" s="749" t="s">
        <v>34498</v>
      </c>
      <c r="B13580" s="758" t="str">
        <f aca="false">C13580&amp;D13580&amp;E13580&amp;F13580&amp;G13580&amp;H13580</f>
        <v>FERRAGENS P/PORTAS DE MADEIRA,DE CORRER,DE 1 FOLHA,CONSTANDO DE FORN.S/COLOC.DE:-FECHADURA C/CHAVE BI-PART.,LATAO, ACABAMENTO CROMADO;-2,00M DE TRILHO EM "U",DE FERRO;-2 ROLDANAS DE FERRO;-2 GUIAS DE LATAO,TAMANHO 3/4",SEM CANTONEIRA;-2,00M CANALETA DE ALUMINIO,TAMANHO 2,00MX3/4",2 CONCHAS COM FUROPARA CHAVE, LATAO CROMADO</v>
      </c>
      <c r="C13580" s="749" t="s">
        <v>34499</v>
      </c>
      <c r="D13580" s="749" t="s">
        <v>34500</v>
      </c>
      <c r="E13580" s="749" t="s">
        <v>34501</v>
      </c>
      <c r="F13580" s="749" t="s">
        <v>34502</v>
      </c>
      <c r="G13580" s="749" t="s">
        <v>34503</v>
      </c>
      <c r="H13580" s="749" t="s">
        <v>34504</v>
      </c>
      <c r="I13580" s="749" t="s">
        <v>30</v>
      </c>
      <c r="J13580" s="749" t="n">
        <v>250.16</v>
      </c>
    </row>
    <row collapsed="false" customFormat="false" customHeight="true" hidden="true" ht="51" outlineLevel="0" r="13581">
      <c r="A13581" s="749" t="s">
        <v>149</v>
      </c>
      <c r="B13581" s="758" t="str">
        <f aca="false">C13581&amp;D13581&amp;E13581&amp;F13581&amp;G13581&amp;H13581</f>
        <v>FERRAGENS P/PORTAS DE MADEIRA,DE CORRER,DE 1 FOLHA,CONSTANDO DE FORN.S/COLOC.DE:-FECHADURA C/CHAVE BI-PART.,LATAO, ACABAMENTO CROMADO;-2,00M DE TRILHO EM "U",DE FERRO;-2 ROLDANAS DE FERRO;-2 GUIAS DE LATAO,TAMANHO 3/4",SEM CANTONEIRA;-2,00M CANALETA DE ALUMINIO,TAMANHO 2,00MX3/4",2 CONCHAS COM FUROPARA CHAVE, LATAO CROMADO</v>
      </c>
      <c r="C13581" s="749" t="s">
        <v>34499</v>
      </c>
      <c r="D13581" s="749" t="s">
        <v>34500</v>
      </c>
      <c r="E13581" s="749" t="s">
        <v>34501</v>
      </c>
      <c r="F13581" s="749" t="s">
        <v>34502</v>
      </c>
      <c r="G13581" s="749" t="s">
        <v>34503</v>
      </c>
      <c r="H13581" s="749" t="s">
        <v>34504</v>
      </c>
      <c r="I13581" s="749" t="s">
        <v>30</v>
      </c>
      <c r="J13581" s="749" t="n">
        <v>250.16</v>
      </c>
    </row>
    <row collapsed="false" customFormat="false" customHeight="true" hidden="true" ht="63.75" outlineLevel="0" r="13582">
      <c r="A13582" s="749" t="s">
        <v>34505</v>
      </c>
      <c r="B13582" s="758" t="str">
        <f aca="false">C13582&amp;D13582&amp;E13582&amp;F13582&amp;G13582&amp;H13582</f>
        <v>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v>
      </c>
      <c r="C13582" s="749" t="s">
        <v>34506</v>
      </c>
      <c r="D13582" s="749" t="s">
        <v>34507</v>
      </c>
      <c r="E13582" s="749" t="s">
        <v>34508</v>
      </c>
      <c r="F13582" s="749" t="s">
        <v>34509</v>
      </c>
      <c r="G13582" s="749" t="s">
        <v>34510</v>
      </c>
      <c r="H13582" s="749" t="s">
        <v>34511</v>
      </c>
      <c r="I13582" s="749" t="s">
        <v>30</v>
      </c>
      <c r="J13582" s="749" t="n">
        <v>392.96</v>
      </c>
    </row>
    <row collapsed="false" customFormat="false" customHeight="true" hidden="true" ht="63.75" outlineLevel="0" r="13583">
      <c r="A13583" s="749" t="s">
        <v>34512</v>
      </c>
      <c r="B13583" s="758" t="str">
        <f aca="false">C13583&amp;D13583&amp;E13583&amp;F13583&amp;G13583&amp;H13583</f>
        <v>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v>
      </c>
      <c r="C13583" s="749" t="s">
        <v>34506</v>
      </c>
      <c r="D13583" s="749" t="s">
        <v>34507</v>
      </c>
      <c r="E13583" s="749" t="s">
        <v>34508</v>
      </c>
      <c r="F13583" s="749" t="s">
        <v>34509</v>
      </c>
      <c r="G13583" s="749" t="s">
        <v>34510</v>
      </c>
      <c r="H13583" s="749" t="s">
        <v>34511</v>
      </c>
      <c r="I13583" s="749" t="s">
        <v>30</v>
      </c>
      <c r="J13583" s="749" t="n">
        <v>392.96</v>
      </c>
    </row>
    <row collapsed="false" customFormat="false" customHeight="true" hidden="true" ht="63.75" outlineLevel="0" r="13584">
      <c r="A13584" s="749" t="s">
        <v>34513</v>
      </c>
      <c r="B13584" s="758" t="str">
        <f aca="false">C13584&amp;D13584&amp;E13584&amp;F13584&amp;G13584&amp;H13584</f>
        <v>FERRAGENS P/PORTAS DIVISORIAS,1 FOLHA,REVEST.MAD.OU LAMINADO VINILICO,CONST.FORN.S/COLOC.DE:-FECHADURA CILINDRO CENTRAL,LATAO,ACABAMENTO CROMADO, MACANETA TIPO BOLA E ESPELHO CIRCULAR(CONJUNTO),ACABAMENTO CROMADO;-1 FECHO EMBUT.LATAO POLIDO,ACABAMENTO CROMADO,C/40CM;-3 DOBRADICAS DE 3"X2.1/2",LATAO,ACABAMENTO CROMADO,COM PINO,BOLAS E ANEIS DE LATAO</v>
      </c>
      <c r="C13584" s="749" t="s">
        <v>34514</v>
      </c>
      <c r="D13584" s="749" t="s">
        <v>34515</v>
      </c>
      <c r="E13584" s="749" t="s">
        <v>34516</v>
      </c>
      <c r="F13584" s="749" t="s">
        <v>34517</v>
      </c>
      <c r="G13584" s="749" t="s">
        <v>34518</v>
      </c>
      <c r="H13584" s="749" t="s">
        <v>34519</v>
      </c>
      <c r="I13584" s="749" t="s">
        <v>30</v>
      </c>
      <c r="J13584" s="749" t="n">
        <v>856.04</v>
      </c>
    </row>
    <row collapsed="false" customFormat="false" customHeight="true" hidden="true" ht="63.75" outlineLevel="0" r="13585">
      <c r="A13585" s="749" t="s">
        <v>34520</v>
      </c>
      <c r="B13585" s="758" t="str">
        <f aca="false">C13585&amp;D13585&amp;E13585&amp;F13585&amp;G13585&amp;H13585</f>
        <v>FERRAGENS P/PORTAS DIVISORIAS,1 FOLHA,REVEST.MAD.OU LAMINADO VINILICO,CONST.FORN.S/COLOC.DE:-FECHADURA CILINDRO CENTRAL,LATAO,ACABAMENTO CROMADO, MACANETA TIPO BOLA E ESPELHO CIRCULAR(CONJUNTO),ACABAMENTO CROMADO;-1 FECHO EMBUT.LATAO POLIDO,ACABAMENTO CROMADO,C/40CM;-3 DOBRADICAS DE 3"X2.1/2",LATAO,ACABAMENTO CROMADO,COM PINO,BOLAS E ANEIS DE LATAO</v>
      </c>
      <c r="C13585" s="749" t="s">
        <v>34514</v>
      </c>
      <c r="D13585" s="749" t="s">
        <v>34515</v>
      </c>
      <c r="E13585" s="749" t="s">
        <v>34516</v>
      </c>
      <c r="F13585" s="749" t="s">
        <v>34517</v>
      </c>
      <c r="G13585" s="749" t="s">
        <v>34518</v>
      </c>
      <c r="H13585" s="749" t="s">
        <v>34519</v>
      </c>
      <c r="I13585" s="749" t="s">
        <v>30</v>
      </c>
      <c r="J13585" s="749" t="n">
        <v>856.04</v>
      </c>
    </row>
    <row collapsed="false" customFormat="false" customHeight="true" hidden="true" ht="63.75" outlineLevel="0" r="13586">
      <c r="A13586" s="749" t="s">
        <v>34521</v>
      </c>
      <c r="B13586" s="758" t="str">
        <f aca="false">C13586&amp;D13586&amp;E13586&amp;F13586&amp;G13586&amp;H13586</f>
        <v>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v>
      </c>
      <c r="C13586" s="749" t="s">
        <v>34522</v>
      </c>
      <c r="D13586" s="749" t="s">
        <v>34523</v>
      </c>
      <c r="E13586" s="749" t="s">
        <v>34524</v>
      </c>
      <c r="F13586" s="749" t="s">
        <v>34525</v>
      </c>
      <c r="G13586" s="749" t="s">
        <v>34526</v>
      </c>
      <c r="H13586" s="749" t="s">
        <v>34527</v>
      </c>
      <c r="I13586" s="749" t="s">
        <v>30</v>
      </c>
      <c r="J13586" s="749" t="n">
        <v>1045.56</v>
      </c>
    </row>
    <row collapsed="false" customFormat="false" customHeight="true" hidden="true" ht="63.75" outlineLevel="0" r="13587">
      <c r="A13587" s="749" t="s">
        <v>34528</v>
      </c>
      <c r="B13587" s="758" t="str">
        <f aca="false">C13587&amp;D13587&amp;E13587&amp;F13587&amp;G13587&amp;H13587</f>
        <v>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v>
      </c>
      <c r="C13587" s="749" t="s">
        <v>34522</v>
      </c>
      <c r="D13587" s="749" t="s">
        <v>34523</v>
      </c>
      <c r="E13587" s="749" t="s">
        <v>34524</v>
      </c>
      <c r="F13587" s="749" t="s">
        <v>34525</v>
      </c>
      <c r="G13587" s="749" t="s">
        <v>34526</v>
      </c>
      <c r="H13587" s="749" t="s">
        <v>34527</v>
      </c>
      <c r="I13587" s="749" t="s">
        <v>30</v>
      </c>
      <c r="J13587" s="749" t="n">
        <v>1045.56</v>
      </c>
    </row>
    <row collapsed="false" customFormat="false" customHeight="true" hidden="true" ht="51" outlineLevel="0" r="13588">
      <c r="A13588" s="749" t="s">
        <v>34529</v>
      </c>
      <c r="B13588" s="758" t="str">
        <f aca="false">C13588&amp;D13588&amp;E13588&amp;F13588&amp;G13588&amp;H13588</f>
        <v>FERRAGENS PARA PORTAS DE MADEIRA DE BARRACAO DE OBRA OU CASA TIPO POPULAR, CONST.DE FORNEC.S/COLOC.DE:-FECHADURA CAIXAODE SOBREPOR,FORMA RETANGULAR,DE 100X86X38MM,ACABAMENTO FERRO RESINADO PRETO:-3 DOBRADICAS DE FERRO,DE 2.1/2"X2.1/2",COMPINO E BOLAS DE LATAO</v>
      </c>
      <c r="C13588" s="749" t="s">
        <v>34530</v>
      </c>
      <c r="D13588" s="749" t="s">
        <v>34531</v>
      </c>
      <c r="E13588" s="749" t="s">
        <v>34532</v>
      </c>
      <c r="F13588" s="749" t="s">
        <v>34533</v>
      </c>
      <c r="G13588" s="749" t="s">
        <v>34534</v>
      </c>
      <c r="I13588" s="749" t="s">
        <v>30</v>
      </c>
      <c r="J13588" s="749" t="n">
        <v>24.96</v>
      </c>
    </row>
    <row collapsed="false" customFormat="false" customHeight="true" hidden="true" ht="51" outlineLevel="0" r="13589">
      <c r="A13589" s="749" t="s">
        <v>34535</v>
      </c>
      <c r="B13589" s="758" t="str">
        <f aca="false">C13589&amp;D13589&amp;E13589&amp;F13589&amp;G13589&amp;H13589</f>
        <v>FERRAGENS PARA PORTAS DE MADEIRA DE BARRACAO DE OBRA OU CASA TIPO POPULAR, CONST.DE FORNEC.S/COLOC.DE:-FECHADURA CAIXAODE SOBREPOR,FORMA RETANGULAR,DE 100X86X38MM,ACABAMENTO FERRO RESINADO PRETO:-3 DOBRADICAS DE FERRO,DE 2.1/2"X2.1/2",COMPINO E BOLAS DE LATAO</v>
      </c>
      <c r="C13589" s="749" t="s">
        <v>34530</v>
      </c>
      <c r="D13589" s="749" t="s">
        <v>34531</v>
      </c>
      <c r="E13589" s="749" t="s">
        <v>34532</v>
      </c>
      <c r="F13589" s="749" t="s">
        <v>34533</v>
      </c>
      <c r="G13589" s="749" t="s">
        <v>34534</v>
      </c>
      <c r="I13589" s="749" t="s">
        <v>30</v>
      </c>
      <c r="J13589" s="749" t="n">
        <v>24.96</v>
      </c>
    </row>
    <row collapsed="false" customFormat="false" customHeight="true" hidden="true" ht="38.25" outlineLevel="0" r="13590">
      <c r="A13590" s="749" t="s">
        <v>34536</v>
      </c>
      <c r="B13590" s="758" t="str">
        <f aca="false">C13590&amp;D13590&amp;E13590&amp;F13590&amp;G13590&amp;H13590</f>
        <v>FERRAGENS PARA PORTAS DE MADEIRA DE ARMARIO,CONSTANDO DE FORNECIMENTO S/COLOC.,DE:-FECHADURA PARA ARMARIO EM LATAO,ACABAMENTO CROMADO,COM CHAVES TIPO GORGE;-3 DOBRADICAS DE 2.1/2"X1.3/8",EM LATAO,ACABAMENTO CROMADO,COM PINO E BOLAS DE LATAO</v>
      </c>
      <c r="C13590" s="749" t="s">
        <v>34537</v>
      </c>
      <c r="D13590" s="749" t="s">
        <v>34538</v>
      </c>
      <c r="E13590" s="749" t="s">
        <v>34539</v>
      </c>
      <c r="F13590" s="749" t="s">
        <v>34540</v>
      </c>
      <c r="I13590" s="749" t="s">
        <v>30</v>
      </c>
      <c r="J13590" s="749" t="n">
        <v>91.94</v>
      </c>
    </row>
    <row collapsed="false" customFormat="false" customHeight="true" hidden="true" ht="38.25" outlineLevel="0" r="13591">
      <c r="A13591" s="749" t="s">
        <v>34541</v>
      </c>
      <c r="B13591" s="758" t="str">
        <f aca="false">C13591&amp;D13591&amp;E13591&amp;F13591&amp;G13591&amp;H13591</f>
        <v>FERRAGENS PARA PORTAS DE MADEIRA DE ARMARIO,CONSTANDO DE FORNECIMENTO S/COLOC.,DE:-FECHADURA PARA ARMARIO EM LATAO,ACABAMENTO CROMADO,COM CHAVES TIPO GORGE;-3 DOBRADICAS DE 2.1/2"X1.3/8",EM LATAO,ACABAMENTO CROMADO,COM PINO E BOLAS DE LATAO</v>
      </c>
      <c r="C13591" s="749" t="s">
        <v>34537</v>
      </c>
      <c r="D13591" s="749" t="s">
        <v>34538</v>
      </c>
      <c r="E13591" s="749" t="s">
        <v>34539</v>
      </c>
      <c r="F13591" s="749" t="s">
        <v>34540</v>
      </c>
      <c r="I13591" s="749" t="s">
        <v>30</v>
      </c>
      <c r="J13591" s="749" t="n">
        <v>91.94</v>
      </c>
    </row>
    <row collapsed="false" customFormat="false" customHeight="true" hidden="true" ht="51" outlineLevel="0" r="13592">
      <c r="A13592" s="749" t="s">
        <v>34542</v>
      </c>
      <c r="B13592" s="758" t="str">
        <f aca="false">C13592&amp;D13592&amp;E13592&amp;F13592&amp;G13592&amp;H13592</f>
        <v>FERRAGENS P/PORTAS DE CORRER DE ARMARIO EM BANCA, CONSTANDOFORNEC.S/COLOC.,DE:-2,00M DE TRILHO DE ALUMINIO P/RODIZIOS,SECAO QUADRADA EM TORNO DE 1/4"X1/4";-4 RODIZIOS EM LATAO OU EM ZAMAK;-2 CONCHAS EM LATAO CROMADO,FORMA RETANGULAR, TAMANHO MEDIO,COM A PARTE CENTRAL PARA PUXAR,ARREDONDADA</v>
      </c>
      <c r="C13592" s="749" t="s">
        <v>34543</v>
      </c>
      <c r="D13592" s="749" t="s">
        <v>34544</v>
      </c>
      <c r="E13592" s="749" t="s">
        <v>34545</v>
      </c>
      <c r="F13592" s="749" t="s">
        <v>34546</v>
      </c>
      <c r="G13592" s="749" t="s">
        <v>34547</v>
      </c>
      <c r="I13592" s="749" t="s">
        <v>30</v>
      </c>
      <c r="J13592" s="749" t="n">
        <v>51.34</v>
      </c>
    </row>
    <row collapsed="false" customFormat="false" customHeight="true" hidden="true" ht="51" outlineLevel="0" r="13593">
      <c r="A13593" s="749" t="s">
        <v>34548</v>
      </c>
      <c r="B13593" s="758" t="str">
        <f aca="false">C13593&amp;D13593&amp;E13593&amp;F13593&amp;G13593&amp;H13593</f>
        <v>FERRAGENS P/PORTAS DE CORRER DE ARMARIO EM BANCA, CONSTANDOFORNEC.S/COLOC.,DE:-2,00M DE TRILHO DE ALUMINIO P/RODIZIOS,SECAO QUADRADA EM TORNO DE 1/4"X1/4";-4 RODIZIOS EM LATAO OU EM ZAMAK;-2 CONCHAS EM LATAO CROMADO,FORMA RETANGULAR, TAMANHO MEDIO,COM A PARTE CENTRAL PARA PUXAR,ARREDONDADA</v>
      </c>
      <c r="C13593" s="749" t="s">
        <v>34543</v>
      </c>
      <c r="D13593" s="749" t="s">
        <v>34544</v>
      </c>
      <c r="E13593" s="749" t="s">
        <v>34545</v>
      </c>
      <c r="F13593" s="749" t="s">
        <v>34546</v>
      </c>
      <c r="G13593" s="749" t="s">
        <v>34547</v>
      </c>
      <c r="I13593" s="749" t="s">
        <v>30</v>
      </c>
      <c r="J13593" s="749" t="n">
        <v>51.34</v>
      </c>
    </row>
    <row collapsed="false" customFormat="false" customHeight="true" hidden="true" ht="12.75" outlineLevel="0" r="13594">
      <c r="A13594" s="749" t="s">
        <v>34549</v>
      </c>
      <c r="B13594" s="749" t="str">
        <f aca="false">C13594&amp;D13594&amp;E13594&amp;F13594&amp;G13594&amp;H13594</f>
        <v>FERRAGENS PARA JANELA DE MADEIRA,TIPO GUILHOTINA,CONSTANDO DE FORNEC.S/COLOC.DE:-2 BORBOLETAS DE LATAO OU ZAMAK,ASAS TRIANGULARES VAZADAS,ACABAMENTO CROMADO OU NIQUELADO;-4 CONCHAS SIMPLES EM LATAO,FORMA RETANGULAR, FUNDO EM BAIXO RELEVO ESEM FURO,ACABAMENTO CROMADO</v>
      </c>
      <c r="C13594" s="749" t="s">
        <v>34550</v>
      </c>
      <c r="D13594" s="749" t="s">
        <v>34551</v>
      </c>
      <c r="E13594" s="749" t="s">
        <v>34552</v>
      </c>
      <c r="F13594" s="749" t="s">
        <v>34553</v>
      </c>
      <c r="G13594" s="749" t="s">
        <v>34554</v>
      </c>
      <c r="I13594" s="749" t="s">
        <v>30</v>
      </c>
      <c r="J13594" s="749" t="n">
        <v>35.26</v>
      </c>
    </row>
    <row collapsed="false" customFormat="false" customHeight="true" hidden="true" ht="12.75" outlineLevel="0" r="13595">
      <c r="A13595" s="749" t="s">
        <v>34555</v>
      </c>
      <c r="B13595" s="749" t="str">
        <f aca="false">C13595&amp;D13595&amp;E13595&amp;F13595&amp;G13595&amp;H13595</f>
        <v>FERRAGENS PARA JANELA DE MADEIRA,TIPO GUILHOTINA,CONSTANDO DE FORNEC.S/COLOC.DE:-2 BORBOLETAS DE LATAO OU ZAMAK,ASAS TRIANGULARES VAZADAS,ACABAMENTO CROMADO OU NIQUELADO;-4 CONCHAS SIMPLES EM LATAO,FORMA RETANGULAR, FUNDO EM BAIXO RELEVO ESEM FURO,ACABAMENTO CROMADO</v>
      </c>
      <c r="C13595" s="749" t="s">
        <v>34550</v>
      </c>
      <c r="D13595" s="749" t="s">
        <v>34551</v>
      </c>
      <c r="E13595" s="749" t="s">
        <v>34552</v>
      </c>
      <c r="F13595" s="749" t="s">
        <v>34553</v>
      </c>
      <c r="G13595" s="749" t="s">
        <v>34554</v>
      </c>
      <c r="I13595" s="749" t="s">
        <v>30</v>
      </c>
      <c r="J13595" s="749" t="n">
        <v>35.26</v>
      </c>
    </row>
    <row collapsed="false" customFormat="false" customHeight="true" hidden="true" ht="12.75" outlineLevel="0" r="13596">
      <c r="A13596" s="749" t="s">
        <v>34556</v>
      </c>
      <c r="B13596" s="749" t="str">
        <f aca="false">C13596&amp;D13596&amp;E13596&amp;F13596&amp;G13596&amp;H13596</f>
        <v>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v>
      </c>
      <c r="C13596" s="749" t="s">
        <v>34557</v>
      </c>
      <c r="D13596" s="749" t="s">
        <v>34558</v>
      </c>
      <c r="E13596" s="749" t="s">
        <v>34559</v>
      </c>
      <c r="F13596" s="749" t="s">
        <v>34560</v>
      </c>
      <c r="G13596" s="749" t="s">
        <v>34561</v>
      </c>
      <c r="H13596" s="749" t="s">
        <v>34562</v>
      </c>
      <c r="I13596" s="749" t="s">
        <v>30</v>
      </c>
      <c r="J13596" s="749" t="n">
        <v>202.88</v>
      </c>
    </row>
    <row collapsed="false" customFormat="false" customHeight="true" hidden="true" ht="12.75" outlineLevel="0" r="13597">
      <c r="A13597" s="749" t="s">
        <v>34563</v>
      </c>
      <c r="B13597" s="749" t="str">
        <f aca="false">C13597&amp;D13597&amp;E13597&amp;F13597&amp;G13597&amp;H13597</f>
        <v>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v>
      </c>
      <c r="C13597" s="749" t="s">
        <v>34557</v>
      </c>
      <c r="D13597" s="749" t="s">
        <v>34558</v>
      </c>
      <c r="E13597" s="749" t="s">
        <v>34559</v>
      </c>
      <c r="F13597" s="749" t="s">
        <v>34560</v>
      </c>
      <c r="G13597" s="749" t="s">
        <v>34561</v>
      </c>
      <c r="H13597" s="749" t="s">
        <v>34562</v>
      </c>
      <c r="I13597" s="749" t="s">
        <v>30</v>
      </c>
      <c r="J13597" s="749" t="n">
        <v>202.88</v>
      </c>
    </row>
    <row collapsed="false" customFormat="false" customHeight="true" hidden="true" ht="12.75" outlineLevel="0" r="13598">
      <c r="A13598" s="749" t="s">
        <v>34564</v>
      </c>
      <c r="B13598" s="749" t="str">
        <f aca="false">C13598&amp;D13598&amp;E13598&amp;F13598&amp;G13598&amp;H13598</f>
        <v>FERRAGENS PARA JANELA DE MADEIRA,BASCULANTE,CONSTANDO DE FORNECIMENTO SEM COLOCACAO,DE:-2 PARES DE GONZOS DE SOBREPOR,DE LATAO,TIPO MACHO-FEMEA;-1 COMANDO PARA BASCULANTE COM PUNHO DE LATAO NIQUELADO E HASTE DE FERRO PARA PINTAR</v>
      </c>
      <c r="C13598" s="749" t="s">
        <v>34565</v>
      </c>
      <c r="D13598" s="749" t="s">
        <v>34566</v>
      </c>
      <c r="E13598" s="749" t="s">
        <v>34567</v>
      </c>
      <c r="F13598" s="749" t="s">
        <v>34568</v>
      </c>
      <c r="I13598" s="749" t="s">
        <v>30</v>
      </c>
      <c r="J13598" s="749" t="n">
        <v>35.82</v>
      </c>
    </row>
    <row collapsed="false" customFormat="false" customHeight="true" hidden="true" ht="12.75" outlineLevel="0" r="13599">
      <c r="A13599" s="749" t="s">
        <v>34569</v>
      </c>
      <c r="B13599" s="749" t="str">
        <f aca="false">C13599&amp;D13599&amp;E13599&amp;F13599&amp;G13599&amp;H13599</f>
        <v>FERRAGENS PARA JANELA DE MADEIRA,BASCULANTE,CONSTANDO DE FORNECIMENTO SEM COLOCACAO,DE:-2 PARES DE GONZOS DE SOBREPOR,DE LATAO,TIPO MACHO-FEMEA;-1 COMANDO PARA BASCULANTE COM PUNHO DE LATAO NIQUELADO E HASTE DE FERRO PARA PINTAR</v>
      </c>
      <c r="C13599" s="749" t="s">
        <v>34565</v>
      </c>
      <c r="D13599" s="749" t="s">
        <v>34566</v>
      </c>
      <c r="E13599" s="749" t="s">
        <v>34567</v>
      </c>
      <c r="F13599" s="749" t="s">
        <v>34568</v>
      </c>
      <c r="I13599" s="749" t="s">
        <v>30</v>
      </c>
      <c r="J13599" s="749" t="n">
        <v>35.82</v>
      </c>
    </row>
    <row collapsed="false" customFormat="false" customHeight="true" hidden="true" ht="12.75" outlineLevel="0" r="13600">
      <c r="A13600" s="749" t="s">
        <v>34570</v>
      </c>
      <c r="B13600" s="749" t="str">
        <f aca="false">C13600&amp;D13600&amp;E13600&amp;F13600&amp;G13600&amp;H13600</f>
        <v>FERRAGENS PARA JANELA DE MADEIRA,DE ABRIR,DE 2 FOLHAS,CONSTANDO DE FORNECIMENTO S/COLOC.,DE:-1 CREMONA, C/VARA DE LATAOC/1,50M ACABAMENTO CROMADO;-2 CARRANCAS EM FERRO FUNDIDO, CABECOTE ARTICULADO EM FORMA DE MEIA VOLTA;-6 DOBRADICAS DE FERRO GALVANIZADO,DE 2.1/2"X3",COM PINO E BOLAS DE LATAO</v>
      </c>
      <c r="C13600" s="749" t="s">
        <v>34571</v>
      </c>
      <c r="D13600" s="749" t="s">
        <v>34572</v>
      </c>
      <c r="E13600" s="749" t="s">
        <v>34573</v>
      </c>
      <c r="F13600" s="749" t="s">
        <v>34574</v>
      </c>
      <c r="G13600" s="749" t="s">
        <v>34575</v>
      </c>
      <c r="I13600" s="749" t="s">
        <v>30</v>
      </c>
      <c r="J13600" s="749" t="n">
        <v>91.49</v>
      </c>
    </row>
    <row collapsed="false" customFormat="false" customHeight="true" hidden="true" ht="12.75" outlineLevel="0" r="13601">
      <c r="A13601" s="749" t="s">
        <v>34576</v>
      </c>
      <c r="B13601" s="749" t="str">
        <f aca="false">C13601&amp;D13601&amp;E13601&amp;F13601&amp;G13601&amp;H13601</f>
        <v>FERRAGENS PARA JANELA DE MADEIRA,DE ABRIR,DE 2 FOLHAS,CONSTANDO DE FORNECIMENTO S/COLOC.,DE:-1 CREMONA, C/VARA DE LATAOC/1,50M ACABAMENTO CROMADO;-2 CARRANCAS EM FERRO FUNDIDO, CABECOTE ARTICULADO EM FORMA DE MEIA VOLTA;-6 DOBRADICAS DE FERRO GALVANIZADO,DE 2.1/2"X3",COM PINO E BOLAS DE LATAO</v>
      </c>
      <c r="C13601" s="749" t="s">
        <v>34571</v>
      </c>
      <c r="D13601" s="749" t="s">
        <v>34572</v>
      </c>
      <c r="E13601" s="749" t="s">
        <v>34573</v>
      </c>
      <c r="F13601" s="749" t="s">
        <v>34574</v>
      </c>
      <c r="G13601" s="749" t="s">
        <v>34575</v>
      </c>
      <c r="I13601" s="749" t="s">
        <v>30</v>
      </c>
      <c r="J13601" s="749" t="n">
        <v>91.49</v>
      </c>
    </row>
    <row collapsed="false" customFormat="false" customHeight="true" hidden="true" ht="12.75" outlineLevel="0" r="13602">
      <c r="A13602" s="749" t="s">
        <v>34577</v>
      </c>
      <c r="B13602" s="749" t="str">
        <f aca="false">C13602&amp;D13602&amp;E13602&amp;F13602&amp;G13602&amp;H13602</f>
        <v>FERRAGENS P/JANELA DE MADEIRA,DE CORRER,EM 2 FOLHAS,CONSTANDO DE FORNECIMENTO SEM COLOCACAO,DE:-4 RODIZIOS DE LATAO C/ROLAMENTOS(6MM),P/TRILHOS;-3,00M DE TRILHO DE ALUMINIO,TAMANHO 3,00MX1/4"X1/4";-2 CONCHAS SIMPLES LATAO, FORMA RETANGULAR,S/FURO E PARTE CENTRAL EM BAIXO RELEVO,ACABAMENTO CROMADO</v>
      </c>
      <c r="C13602" s="749" t="s">
        <v>34578</v>
      </c>
      <c r="D13602" s="749" t="s">
        <v>34579</v>
      </c>
      <c r="E13602" s="749" t="s">
        <v>34580</v>
      </c>
      <c r="F13602" s="749" t="s">
        <v>34581</v>
      </c>
      <c r="G13602" s="749" t="s">
        <v>34582</v>
      </c>
      <c r="I13602" s="749" t="s">
        <v>30</v>
      </c>
      <c r="J13602" s="749" t="n">
        <v>126.96</v>
      </c>
    </row>
    <row collapsed="false" customFormat="false" customHeight="true" hidden="true" ht="12.75" outlineLevel="0" r="13603">
      <c r="A13603" s="749" t="s">
        <v>34583</v>
      </c>
      <c r="B13603" s="749" t="str">
        <f aca="false">C13603&amp;D13603&amp;E13603&amp;F13603&amp;G13603&amp;H13603</f>
        <v>FERRAGENS P/JANELA DE MADEIRA,DE CORRER,EM 2 FOLHAS,CONSTANDO DE FORNECIMENTO SEM COLOCACAO,DE:-4 RODIZIOS DE LATAO C/ROLAMENTOS(6MM),P/TRILHOS;-3,00M DE TRILHO DE ALUMINIO,TAMANHO 3,00MX1/4"X1/4";-2 CONCHAS SIMPLES LATAO, FORMA RETANGULAR,S/FURO E PARTE CENTRAL EM BAIXO RELEVO,ACABAMENTO CROMADO</v>
      </c>
      <c r="C13603" s="749" t="s">
        <v>34578</v>
      </c>
      <c r="D13603" s="749" t="s">
        <v>34579</v>
      </c>
      <c r="E13603" s="749" t="s">
        <v>34580</v>
      </c>
      <c r="F13603" s="749" t="s">
        <v>34581</v>
      </c>
      <c r="G13603" s="749" t="s">
        <v>34582</v>
      </c>
      <c r="I13603" s="749" t="s">
        <v>30</v>
      </c>
      <c r="J13603" s="749" t="n">
        <v>126.96</v>
      </c>
    </row>
    <row collapsed="false" customFormat="false" customHeight="true" hidden="true" ht="12.75" outlineLevel="0" r="13604">
      <c r="A13604" s="749" t="s">
        <v>34584</v>
      </c>
      <c r="B13604" s="749" t="str">
        <f aca="false">C13604&amp;D13604&amp;E13604&amp;F13604&amp;G13604&amp;H13604</f>
        <v>FERRAGENS PARA JANELA DE MADEIRA,DE CORRER,DE 4 FOLHAS,CORRENDO 2, CONSTANDO DE FORNEC.S/COLOC.,DE:-4 RODIZIOS DE LATAOCOM ROLAMENTO(6MM), PARA TRILHOS;-6,00M DE TRILHO ALUMINIO,TAMANHO 3,00MX1/4"X1/4";-1 PUXADOR DE PUNHO,TUBULAR,EM LATAO CROMADO</v>
      </c>
      <c r="C13604" s="749" t="s">
        <v>34585</v>
      </c>
      <c r="D13604" s="749" t="s">
        <v>34586</v>
      </c>
      <c r="E13604" s="749" t="s">
        <v>34587</v>
      </c>
      <c r="F13604" s="749" t="s">
        <v>34588</v>
      </c>
      <c r="G13604" s="749" t="s">
        <v>34589</v>
      </c>
      <c r="I13604" s="749" t="s">
        <v>30</v>
      </c>
      <c r="J13604" s="749" t="n">
        <v>194.04</v>
      </c>
    </row>
    <row collapsed="false" customFormat="false" customHeight="true" hidden="true" ht="12.75" outlineLevel="0" r="13605">
      <c r="A13605" s="749" t="s">
        <v>34590</v>
      </c>
      <c r="B13605" s="749" t="str">
        <f aca="false">C13605&amp;D13605&amp;E13605&amp;F13605&amp;G13605&amp;H13605</f>
        <v>FERRAGENS PARA JANELA DE MADEIRA,DE CORRER,DE 4 FOLHAS,CORRENDO 2, CONSTANDO DE FORNEC.S/COLOC.,DE:-4 RODIZIOS DE LATAOCOM ROLAMENTO(6MM), PARA TRILHOS;-6,00M DE TRILHO ALUMINIO,TAMANHO 3,00MX1/4"X1/4";-1 PUXADOR DE PUNHO,TUBULAR,EM LATAO CROMADO</v>
      </c>
      <c r="C13605" s="749" t="s">
        <v>34585</v>
      </c>
      <c r="D13605" s="749" t="s">
        <v>34586</v>
      </c>
      <c r="E13605" s="749" t="s">
        <v>34587</v>
      </c>
      <c r="F13605" s="749" t="s">
        <v>34588</v>
      </c>
      <c r="G13605" s="749" t="s">
        <v>34589</v>
      </c>
      <c r="I13605" s="749" t="s">
        <v>30</v>
      </c>
      <c r="J13605" s="749" t="n">
        <v>194.04</v>
      </c>
    </row>
    <row collapsed="false" customFormat="false" customHeight="true" hidden="true" ht="12.75" outlineLevel="0" r="13606">
      <c r="A13606" s="749" t="s">
        <v>34591</v>
      </c>
      <c r="B13606" s="749" t="str">
        <f aca="false">C13606&amp;D13606&amp;E13606&amp;F13606&amp;G13606&amp;H13606</f>
        <v>FERRAGENS P/JANELA MADEIRA DE ABRIR,2 FOLHAS,DO TIPO VIDRO,VENEZIANA E POSTIGO, CONSTANDO DE FORNECIMENTO S/COLOC.DE:-6DOBRADICAS DE FERRO GALVANIZADO 2.1/2"X3",C/PINO E BOLAS DELATAO;-4 DOBRADICAS DE FERRO GALVANIZADO 1.3/4"X2";-2 FECHOS DE FIO REDONDO,DE FERRO,DE 2", ACABAMENTO CROMADO;-1 FECHOREDONDO DE FERRO,P/PINTAR,20CM,1 FECHO REDONDO,P/PINTAR,30CM</v>
      </c>
      <c r="C13606" s="749" t="s">
        <v>34592</v>
      </c>
      <c r="D13606" s="749" t="s">
        <v>34593</v>
      </c>
      <c r="E13606" s="749" t="s">
        <v>34594</v>
      </c>
      <c r="F13606" s="749" t="s">
        <v>34595</v>
      </c>
      <c r="G13606" s="749" t="s">
        <v>34596</v>
      </c>
      <c r="H13606" s="749" t="s">
        <v>34597</v>
      </c>
      <c r="I13606" s="749" t="s">
        <v>30</v>
      </c>
      <c r="J13606" s="749" t="n">
        <v>144.38</v>
      </c>
    </row>
    <row collapsed="false" customFormat="false" customHeight="true" hidden="true" ht="12.75" outlineLevel="0" r="13607">
      <c r="A13607" s="749" t="s">
        <v>34598</v>
      </c>
      <c r="B13607" s="749" t="str">
        <f aca="false">C13607&amp;D13607&amp;E13607&amp;F13607&amp;G13607&amp;H13607</f>
        <v>FERRAGENS P/JANELA MADEIRA DE ABRIR,2 FOLHAS,DO TIPO VIDRO,VENEZIANA E POSTIGO, CONSTANDO DE FORNECIMENTO S/COLOC.DE:-6DOBRADICAS DE FERRO GALVANIZADO 2.1/2"X3",C/PINO E BOLAS DELATAO;-4 DOBRADICAS DE FERRO GALVANIZADO 1.3/4"X2";-2 FECHOS DE FIO REDONDO,DE FERRO,DE 2", ACABAMENTO CROMADO;-1 FECHOREDONDO DE FERRO,P/PINTAR,20CM,1 FECHO REDONDO,P/PINTAR,30CM</v>
      </c>
      <c r="C13607" s="749" t="s">
        <v>34592</v>
      </c>
      <c r="D13607" s="749" t="s">
        <v>34593</v>
      </c>
      <c r="E13607" s="749" t="s">
        <v>34594</v>
      </c>
      <c r="F13607" s="749" t="s">
        <v>34595</v>
      </c>
      <c r="G13607" s="749" t="s">
        <v>34596</v>
      </c>
      <c r="H13607" s="749" t="s">
        <v>34597</v>
      </c>
      <c r="I13607" s="749" t="s">
        <v>30</v>
      </c>
      <c r="J13607" s="749" t="n">
        <v>144.38</v>
      </c>
    </row>
    <row collapsed="false" customFormat="false" customHeight="true" hidden="true" ht="12.75" outlineLevel="0" r="13608">
      <c r="A13608" s="749" t="s">
        <v>34599</v>
      </c>
      <c r="B13608" s="749" t="str">
        <f aca="false">C13608&amp;D13608&amp;E13608&amp;F13608&amp;G13608&amp;H13608</f>
        <v>FERRAGENS PARA PORTAS (CONJUNTO COMPLETO) DE 1 FOLHA DE VIDRO TEMPERADO DE 10MM,CONSTANDO DE FORNECIMENTO SEM COLOCACAO(ESTA INCLUIDA NO FORNECIMENTO E COLOCACAO DO VIDRO),EXCLUSIVE MOLA HIDRAULICA DE PISO (VIDE ITEM 14.007.0190)</v>
      </c>
      <c r="C13608" s="749" t="s">
        <v>34600</v>
      </c>
      <c r="D13608" s="749" t="s">
        <v>34601</v>
      </c>
      <c r="E13608" s="749" t="s">
        <v>34602</v>
      </c>
      <c r="F13608" s="749" t="s">
        <v>34603</v>
      </c>
      <c r="I13608" s="749" t="s">
        <v>30</v>
      </c>
      <c r="J13608" s="749" t="n">
        <v>185.94</v>
      </c>
    </row>
    <row collapsed="false" customFormat="false" customHeight="true" hidden="true" ht="12.75" outlineLevel="0" r="13609">
      <c r="A13609" s="749" t="s">
        <v>34604</v>
      </c>
      <c r="B13609" s="749" t="str">
        <f aca="false">C13609&amp;D13609&amp;E13609&amp;F13609&amp;G13609&amp;H13609</f>
        <v>FERRAGENS PARA PORTAS (CONJUNTO COMPLETO) DE 1 FOLHA DE VIDRO TEMPERADO DE 10MM,CONSTANDO DE FORNECIMENTO SEM COLOCACAO(ESTA INCLUIDA NO FORNECIMENTO E COLOCACAO DO VIDRO),EXCLUSIVE MOLA HIDRAULICA DE PISO (VIDE ITEM 14.007.0190)</v>
      </c>
      <c r="C13609" s="749" t="s">
        <v>34600</v>
      </c>
      <c r="D13609" s="749" t="s">
        <v>34601</v>
      </c>
      <c r="E13609" s="749" t="s">
        <v>34602</v>
      </c>
      <c r="F13609" s="749" t="s">
        <v>34603</v>
      </c>
      <c r="I13609" s="749" t="s">
        <v>30</v>
      </c>
      <c r="J13609" s="749" t="n">
        <v>185.94</v>
      </c>
    </row>
    <row collapsed="false" customFormat="false" customHeight="true" hidden="true" ht="12.75" outlineLevel="0" r="13610">
      <c r="A13610" s="749" t="s">
        <v>34605</v>
      </c>
      <c r="B13610" s="749" t="str">
        <f aca="false">C13610&amp;D13610&amp;E13610&amp;F13610&amp;G13610&amp;H13610</f>
        <v>FERRAGENS PARA PORTAS (CONJUNTO COMPLETO) DE 1 FOLHA COM BANDEIRA DE VIDRO TEMPERADO DE 10MM,CONSTANDO DE FORNECIMENTO SEM COLOCACAO (ESTA INCLUIDA NO FORNECIMENTO E COLOCACAO DO VIDRO),EXCLUSIVE MOLA HIDRAULICA DE PISO (VIDE ITEM 14.007.0190)</v>
      </c>
      <c r="C13610" s="749" t="s">
        <v>34606</v>
      </c>
      <c r="D13610" s="749" t="s">
        <v>34607</v>
      </c>
      <c r="E13610" s="749" t="s">
        <v>34608</v>
      </c>
      <c r="F13610" s="749" t="s">
        <v>34609</v>
      </c>
      <c r="G13610" s="749" t="s">
        <v>34610</v>
      </c>
      <c r="I13610" s="749" t="s">
        <v>30</v>
      </c>
      <c r="J13610" s="749" t="n">
        <v>235.68</v>
      </c>
    </row>
    <row collapsed="false" customFormat="false" customHeight="true" hidden="true" ht="12.75" outlineLevel="0" r="13611">
      <c r="A13611" s="749" t="s">
        <v>34611</v>
      </c>
      <c r="B13611" s="749" t="str">
        <f aca="false">C13611&amp;D13611&amp;E13611&amp;F13611&amp;G13611&amp;H13611</f>
        <v>FERRAGENS PARA PORTAS (CONJUNTO COMPLETO) DE 1 FOLHA COM BANDEIRA DE VIDRO TEMPERADO DE 10MM,CONSTANDO DE FORNECIMENTO SEM COLOCACAO (ESTA INCLUIDA NO FORNECIMENTO E COLOCACAO DO VIDRO),EXCLUSIVE MOLA HIDRAULICA DE PISO (VIDE ITEM 14.007.0190)</v>
      </c>
      <c r="C13611" s="749" t="s">
        <v>34606</v>
      </c>
      <c r="D13611" s="749" t="s">
        <v>34607</v>
      </c>
      <c r="E13611" s="749" t="s">
        <v>34608</v>
      </c>
      <c r="F13611" s="749" t="s">
        <v>34609</v>
      </c>
      <c r="G13611" s="749" t="s">
        <v>34610</v>
      </c>
      <c r="I13611" s="749" t="s">
        <v>30</v>
      </c>
      <c r="J13611" s="749" t="n">
        <v>235.68</v>
      </c>
    </row>
    <row collapsed="false" customFormat="false" customHeight="true" hidden="true" ht="12.75" outlineLevel="0" r="13612">
      <c r="A13612" s="749" t="s">
        <v>34612</v>
      </c>
      <c r="B13612" s="749" t="str">
        <f aca="false">C13612&amp;D13612&amp;E13612&amp;F13612&amp;G13612&amp;H13612</f>
        <v>FERRAGENS PARA PORTAS(CONJUNTO COMPLETO) DE 2 FOLHAS DE VIDRO TEMPERADO DE 10MM,CONSTANDO DE FORNECIMENTO SEM COLOCACAO(ESTA INCLUIDA NO FORNECIMENTO E COLOCACAO DO VIDRO),EXCLUSIVE MOLA HIDRAULICA DE PISO(VIDE ITEM 14.007.0190)</v>
      </c>
      <c r="C13612" s="749" t="s">
        <v>34613</v>
      </c>
      <c r="D13612" s="749" t="s">
        <v>34601</v>
      </c>
      <c r="E13612" s="749" t="s">
        <v>34602</v>
      </c>
      <c r="F13612" s="749" t="s">
        <v>34614</v>
      </c>
      <c r="I13612" s="749" t="s">
        <v>30</v>
      </c>
      <c r="J13612" s="749" t="n">
        <v>352.78</v>
      </c>
    </row>
    <row collapsed="false" customFormat="false" customHeight="true" hidden="true" ht="12.75" outlineLevel="0" r="13613">
      <c r="A13613" s="749" t="s">
        <v>34615</v>
      </c>
      <c r="B13613" s="749" t="str">
        <f aca="false">C13613&amp;D13613&amp;E13613&amp;F13613&amp;G13613&amp;H13613</f>
        <v>FERRAGENS PARA PORTAS(CONJUNTO COMPLETO) DE 2 FOLHAS DE VIDRO TEMPERADO DE 10MM,CONSTANDO DE FORNECIMENTO SEM COLOCACAO(ESTA INCLUIDA NO FORNECIMENTO E COLOCACAO DO VIDRO),EXCLUSIVE MOLA HIDRAULICA DE PISO(VIDE ITEM 14.007.0190)</v>
      </c>
      <c r="C13613" s="749" t="s">
        <v>34613</v>
      </c>
      <c r="D13613" s="749" t="s">
        <v>34601</v>
      </c>
      <c r="E13613" s="749" t="s">
        <v>34602</v>
      </c>
      <c r="F13613" s="749" t="s">
        <v>34614</v>
      </c>
      <c r="I13613" s="749" t="s">
        <v>30</v>
      </c>
      <c r="J13613" s="749" t="n">
        <v>352.78</v>
      </c>
    </row>
    <row collapsed="false" customFormat="false" customHeight="true" hidden="true" ht="12.75" outlineLevel="0" r="13614">
      <c r="A13614" s="749" t="s">
        <v>34616</v>
      </c>
      <c r="B13614" s="749" t="str">
        <f aca="false">C13614&amp;D13614&amp;E13614&amp;F13614&amp;G13614&amp;H13614</f>
        <v>FERRAGENS PARA PORTAS (CONJUNTO COMPLETO) DE 2 FOLHAS COM BANDEIRA DE VIDRO TEMPERADO DE 10MM, CONSTANDO DE FORNECIMENTO SEM COLOCACAO (ESTA INCLUIDA NO FORNECIMENTO E COLOCACAO DOVIDRO),EXCLUSIVE MOLA HIDRAULICA DE PISO(VIDE ITEM 14.007.0190)</v>
      </c>
      <c r="C13614" s="749" t="s">
        <v>34617</v>
      </c>
      <c r="D13614" s="749" t="s">
        <v>34618</v>
      </c>
      <c r="E13614" s="749" t="s">
        <v>34619</v>
      </c>
      <c r="F13614" s="749" t="s">
        <v>34620</v>
      </c>
      <c r="G13614" s="749" t="s">
        <v>34610</v>
      </c>
      <c r="I13614" s="749" t="s">
        <v>30</v>
      </c>
      <c r="J13614" s="749" t="n">
        <v>450.27</v>
      </c>
    </row>
    <row collapsed="false" customFormat="false" customHeight="true" hidden="true" ht="12.75" outlineLevel="0" r="13615">
      <c r="A13615" s="749" t="s">
        <v>34621</v>
      </c>
      <c r="B13615" s="749" t="str">
        <f aca="false">C13615&amp;D13615&amp;E13615&amp;F13615&amp;G13615&amp;H13615</f>
        <v>FERRAGENS PARA PORTAS (CONJUNTO COMPLETO) DE 2 FOLHAS COM BANDEIRA DE VIDRO TEMPERADO DE 10MM, CONSTANDO DE FORNECIMENTO SEM COLOCACAO (ESTA INCLUIDA NO FORNECIMENTO E COLOCACAO DOVIDRO),EXCLUSIVE MOLA HIDRAULICA DE PISO(VIDE ITEM 14.007.0190)</v>
      </c>
      <c r="C13615" s="749" t="s">
        <v>34617</v>
      </c>
      <c r="D13615" s="749" t="s">
        <v>34618</v>
      </c>
      <c r="E13615" s="749" t="s">
        <v>34619</v>
      </c>
      <c r="F13615" s="749" t="s">
        <v>34620</v>
      </c>
      <c r="G13615" s="749" t="s">
        <v>34610</v>
      </c>
      <c r="I13615" s="749" t="s">
        <v>30</v>
      </c>
      <c r="J13615" s="749" t="n">
        <v>450.27</v>
      </c>
    </row>
    <row collapsed="false" customFormat="false" customHeight="true" hidden="true" ht="51" outlineLevel="0" r="13616">
      <c r="A13616" s="749" t="s">
        <v>34622</v>
      </c>
      <c r="B13616" s="758" t="str">
        <f aca="false">C13616&amp;D13616&amp;E13616&amp;F13616&amp;G13616&amp;H13616</f>
        <v>FERRAGENS P/PORTAS(CONJUNTO COMPLETO) DE 2 FOLHAS C/BANDEIRA E 2 PAINES FIXOS LATERAIS DE VIDRO TEMPERADO DE 10MM,CONST. DE FORNECIMENTO SEM COLOCACAO(ESTA INCLUIDA NO FORNECIMENTO E COLOCACAO DO VIDRO), EXCLUSIVE MOLA HIDRAULICA DE PISO(VIDE ITEM 14.007.0190)</v>
      </c>
      <c r="C13616" s="749" t="s">
        <v>34623</v>
      </c>
      <c r="D13616" s="749" t="s">
        <v>34624</v>
      </c>
      <c r="E13616" s="749" t="s">
        <v>34625</v>
      </c>
      <c r="F13616" s="749" t="s">
        <v>34626</v>
      </c>
      <c r="G13616" s="749" t="s">
        <v>34627</v>
      </c>
      <c r="I13616" s="749" t="s">
        <v>30</v>
      </c>
      <c r="J13616" s="749" t="n">
        <v>681.17</v>
      </c>
    </row>
    <row collapsed="false" customFormat="false" customHeight="true" hidden="true" ht="51" outlineLevel="0" r="13617">
      <c r="A13617" s="749" t="s">
        <v>34628</v>
      </c>
      <c r="B13617" s="758" t="str">
        <f aca="false">C13617&amp;D13617&amp;E13617&amp;F13617&amp;G13617&amp;H13617</f>
        <v>FERRAGENS P/PORTAS(CONJUNTO COMPLETO) DE 2 FOLHAS C/BANDEIRA E 2 PAINES FIXOS LATERAIS DE VIDRO TEMPERADO DE 10MM,CONST. DE FORNECIMENTO SEM COLOCACAO(ESTA INCLUIDA NO FORNECIMENTO E COLOCACAO DO VIDRO), EXCLUSIVE MOLA HIDRAULICA DE PISO(VIDE ITEM 14.007.0190)</v>
      </c>
      <c r="C13617" s="749" t="s">
        <v>34623</v>
      </c>
      <c r="D13617" s="749" t="s">
        <v>34624</v>
      </c>
      <c r="E13617" s="749" t="s">
        <v>34625</v>
      </c>
      <c r="F13617" s="749" t="s">
        <v>34626</v>
      </c>
      <c r="G13617" s="749" t="s">
        <v>34627</v>
      </c>
      <c r="I13617" s="749" t="s">
        <v>30</v>
      </c>
      <c r="J13617" s="749" t="n">
        <v>681.17</v>
      </c>
    </row>
    <row collapsed="false" customFormat="false" customHeight="true" hidden="true" ht="12.75" outlineLevel="0" r="13618">
      <c r="A13618" s="749" t="s">
        <v>34629</v>
      </c>
      <c r="B13618" s="749" t="str">
        <f aca="false">C13618&amp;D13618&amp;E13618&amp;F13618&amp;G13618&amp;H13618</f>
        <v>MOLA HIDRAULICA DE PISO PARA PORTAS DE VIDRO TEMPERADO DE 10MM.FORNECIMENTO</v>
      </c>
      <c r="C13618" s="749" t="s">
        <v>34630</v>
      </c>
      <c r="D13618" s="749" t="s">
        <v>34631</v>
      </c>
      <c r="I13618" s="749" t="s">
        <v>30</v>
      </c>
      <c r="J13618" s="749" t="n">
        <v>415.8</v>
      </c>
    </row>
    <row collapsed="false" customFormat="false" customHeight="true" hidden="true" ht="12.75" outlineLevel="0" r="13619">
      <c r="A13619" s="749" t="s">
        <v>34632</v>
      </c>
      <c r="B13619" s="749" t="str">
        <f aca="false">C13619&amp;D13619&amp;E13619&amp;F13619&amp;G13619&amp;H13619</f>
        <v>MOLA HIDRAULICA DE PISO PARA PORTAS DE VIDRO TEMPERADO DE 10MM.FORNECIMENTO</v>
      </c>
      <c r="C13619" s="749" t="s">
        <v>34630</v>
      </c>
      <c r="D13619" s="749" t="s">
        <v>34631</v>
      </c>
      <c r="I13619" s="749" t="s">
        <v>30</v>
      </c>
      <c r="J13619" s="749" t="n">
        <v>415.8</v>
      </c>
    </row>
    <row collapsed="false" customFormat="false" customHeight="true" hidden="true" ht="38.25" outlineLevel="0" r="13620">
      <c r="A13620" s="749" t="s">
        <v>34633</v>
      </c>
      <c r="B13620" s="758" t="str">
        <f aca="false">C13620&amp;D13620&amp;E13620&amp;F13620&amp;G13620&amp;H13620</f>
        <v>FERRAGENS PARA PAINEIS FIXOS DE VIDRO TEMPERADO DE 10MM(CONJUNTO COMPLETO),CONSTANDO DE FORNECIMENTO SEM COLOCACAO(ESTAINCLUIDA NO FORNECIMENTO E COLOCACAO DO VIDRO)</v>
      </c>
      <c r="C13620" s="749" t="s">
        <v>34634</v>
      </c>
      <c r="D13620" s="749" t="s">
        <v>34635</v>
      </c>
      <c r="E13620" s="749" t="s">
        <v>34636</v>
      </c>
      <c r="I13620" s="749" t="s">
        <v>30</v>
      </c>
      <c r="J13620" s="749" t="n">
        <v>92.98</v>
      </c>
    </row>
    <row collapsed="false" customFormat="false" customHeight="true" hidden="true" ht="38.25" outlineLevel="0" r="13621">
      <c r="A13621" s="749" t="s">
        <v>34637</v>
      </c>
      <c r="B13621" s="758" t="str">
        <f aca="false">C13621&amp;D13621&amp;E13621&amp;F13621&amp;G13621&amp;H13621</f>
        <v>FERRAGENS PARA PAINEIS FIXOS DE VIDRO TEMPERADO DE 10MM(CONJUNTO COMPLETO),CONSTANDO DE FORNECIMENTO SEM COLOCACAO(ESTAINCLUIDA NO FORNECIMENTO E COLOCACAO DO VIDRO)</v>
      </c>
      <c r="C13621" s="749" t="s">
        <v>34634</v>
      </c>
      <c r="D13621" s="749" t="s">
        <v>34635</v>
      </c>
      <c r="E13621" s="749" t="s">
        <v>34636</v>
      </c>
      <c r="I13621" s="749" t="s">
        <v>30</v>
      </c>
      <c r="J13621" s="749" t="n">
        <v>92.98</v>
      </c>
    </row>
    <row collapsed="false" customFormat="false" customHeight="true" hidden="true" ht="51" outlineLevel="0" r="13622">
      <c r="A13622" s="749" t="s">
        <v>34638</v>
      </c>
      <c r="B13622" s="758" t="str">
        <f aca="false">C13622&amp;D13622&amp;E13622&amp;F13622&amp;G13622&amp;H13622</f>
        <v>FERRAGENS PARA DIVISORIAS DE MARMORE OU MARMORITE,DE SANITARIOS,CONSTANDO DE FORNECIMENTO SEM COLOCACAO(ESTA INCLUIDA NO FORNECIMENTO E COLOCACAO DA DIVISORIA),DE:-4 CANTONEIRAS DE ALUMINIO PARA FIXACAO DA PLACA;-12 PARAFUSOS DE ALUMINIO DE3/4"X5/16" COM ROSCA</v>
      </c>
      <c r="C13622" s="749" t="s">
        <v>34639</v>
      </c>
      <c r="D13622" s="749" t="s">
        <v>34640</v>
      </c>
      <c r="E13622" s="749" t="s">
        <v>34641</v>
      </c>
      <c r="F13622" s="749" t="s">
        <v>34642</v>
      </c>
      <c r="G13622" s="749" t="s">
        <v>34643</v>
      </c>
      <c r="I13622" s="749" t="s">
        <v>30</v>
      </c>
      <c r="J13622" s="749" t="n">
        <v>109.48</v>
      </c>
    </row>
    <row collapsed="false" customFormat="false" customHeight="true" hidden="true" ht="51" outlineLevel="0" r="13623">
      <c r="A13623" s="749" t="s">
        <v>34644</v>
      </c>
      <c r="B13623" s="758" t="str">
        <f aca="false">C13623&amp;D13623&amp;E13623&amp;F13623&amp;G13623&amp;H13623</f>
        <v>FERRAGENS PARA DIVISORIAS DE MARMORE OU MARMORITE,DE SANITARIOS,CONSTANDO DE FORNECIMENTO SEM COLOCACAO(ESTA INCLUIDA NO FORNECIMENTO E COLOCACAO DA DIVISORIA),DE:-4 CANTONEIRAS DE ALUMINIO PARA FIXACAO DA PLACA;-12 PARAFUSOS DE ALUMINIO DE3/4"X5/16" COM ROSCA</v>
      </c>
      <c r="C13623" s="749" t="s">
        <v>34639</v>
      </c>
      <c r="D13623" s="749" t="s">
        <v>34640</v>
      </c>
      <c r="E13623" s="749" t="s">
        <v>34641</v>
      </c>
      <c r="F13623" s="749" t="s">
        <v>34642</v>
      </c>
      <c r="G13623" s="749" t="s">
        <v>34643</v>
      </c>
      <c r="I13623" s="749" t="s">
        <v>30</v>
      </c>
      <c r="J13623" s="749" t="n">
        <v>109.48</v>
      </c>
    </row>
    <row collapsed="false" customFormat="false" customHeight="true" hidden="true" ht="51" outlineLevel="0" r="13624">
      <c r="A13624" s="749" t="s">
        <v>34645</v>
      </c>
      <c r="B13624" s="758" t="str">
        <f aca="false">C13624&amp;D13624&amp;E13624&amp;F13624&amp;G13624&amp;H13624</f>
        <v>FERRAGENS PARA PORTAS DE MADEIRA DE ENTRADA PRINCIPAL,CONSTANDO DE FORNECIMENTO DAS PECAS:-FECHADURA DE CILINDRO EM FERRRO, ACABAMENTO CROMADO;-ESPELHO RETANGULAR EM LATAO,ACABAMENTO CROMADO;-MACANETA TIPO ALAVANCA DE ZAMAK POLIDO,ACABAMENTO CROMADO,EXCLUSIVE DOBRADICAS</v>
      </c>
      <c r="C13624" s="749" t="s">
        <v>34646</v>
      </c>
      <c r="D13624" s="749" t="s">
        <v>34647</v>
      </c>
      <c r="E13624" s="749" t="s">
        <v>34648</v>
      </c>
      <c r="F13624" s="749" t="s">
        <v>34649</v>
      </c>
      <c r="G13624" s="749" t="s">
        <v>34650</v>
      </c>
      <c r="I13624" s="749" t="s">
        <v>30</v>
      </c>
      <c r="J13624" s="749" t="n">
        <v>382.52</v>
      </c>
    </row>
    <row collapsed="false" customFormat="false" customHeight="true" hidden="true" ht="51" outlineLevel="0" r="13625">
      <c r="A13625" s="749" t="s">
        <v>34651</v>
      </c>
      <c r="B13625" s="758" t="str">
        <f aca="false">C13625&amp;D13625&amp;E13625&amp;F13625&amp;G13625&amp;H13625</f>
        <v>FERRAGENS PARA PORTAS DE MADEIRA DE ENTRADA PRINCIPAL,CONSTANDO DE FORNECIMENTO DAS PECAS:-FECHADURA DE CILINDRO EM FERRRO, ACABAMENTO CROMADO;-ESPELHO RETANGULAR EM LATAO,ACABAMENTO CROMADO;-MACANETA TIPO ALAVANCA DE ZAMAK POLIDO,ACABAMENTO CROMADO,EXCLUSIVE DOBRADICAS</v>
      </c>
      <c r="C13625" s="749" t="s">
        <v>34646</v>
      </c>
      <c r="D13625" s="749" t="s">
        <v>34647</v>
      </c>
      <c r="E13625" s="749" t="s">
        <v>34648</v>
      </c>
      <c r="F13625" s="749" t="s">
        <v>34649</v>
      </c>
      <c r="G13625" s="749" t="s">
        <v>34650</v>
      </c>
      <c r="I13625" s="749" t="s">
        <v>30</v>
      </c>
      <c r="J13625" s="749" t="n">
        <v>382.52</v>
      </c>
    </row>
    <row collapsed="false" customFormat="false" customHeight="true" hidden="true" ht="51" outlineLevel="0" r="13626">
      <c r="A13626" s="749" t="s">
        <v>34652</v>
      </c>
      <c r="B13626" s="758" t="str">
        <f aca="false">C13626&amp;D13626&amp;E13626&amp;F13626&amp;G13626&amp;H13626</f>
        <v>FERRAGENS,PARA PORTAS DE MADEIRA DE ENTRADA PRINCIPAL,CONSTANDO DE FORNECIMENTO DAS PECAS:-FECHADURA DE CILINDRO EM FERRO,ACABAMENTO CROMADO;-ESPELHO RETANGULAR EM FERRO POLIDO E CROMADO,MACANETA TIPO BOLA EM ZAMAK POLIDO E CROMADO,EXCLUSIVE DOBRADICAS</v>
      </c>
      <c r="C13626" s="749" t="s">
        <v>34653</v>
      </c>
      <c r="D13626" s="749" t="s">
        <v>34647</v>
      </c>
      <c r="E13626" s="749" t="s">
        <v>34654</v>
      </c>
      <c r="F13626" s="749" t="s">
        <v>34655</v>
      </c>
      <c r="G13626" s="749" t="s">
        <v>34656</v>
      </c>
      <c r="I13626" s="749" t="s">
        <v>30</v>
      </c>
      <c r="J13626" s="749" t="n">
        <v>202.82</v>
      </c>
    </row>
    <row collapsed="false" customFormat="false" customHeight="true" hidden="true" ht="51" outlineLevel="0" r="13627">
      <c r="A13627" s="749" t="s">
        <v>34657</v>
      </c>
      <c r="B13627" s="758" t="str">
        <f aca="false">C13627&amp;D13627&amp;E13627&amp;F13627&amp;G13627&amp;H13627</f>
        <v>FERRAGENS,PARA PORTAS DE MADEIRA DE ENTRADA PRINCIPAL,CONSTANDO DE FORNECIMENTO DAS PECAS:-FECHADURA DE CILINDRO EM FERRO,ACABAMENTO CROMADO;-ESPELHO RETANGULAR EM FERRO POLIDO E CROMADO,MACANETA TIPO BOLA EM ZAMAK POLIDO E CROMADO,EXCLUSIVE DOBRADICAS</v>
      </c>
      <c r="C13627" s="749" t="s">
        <v>34653</v>
      </c>
      <c r="D13627" s="749" t="s">
        <v>34647</v>
      </c>
      <c r="E13627" s="749" t="s">
        <v>34654</v>
      </c>
      <c r="F13627" s="749" t="s">
        <v>34655</v>
      </c>
      <c r="G13627" s="749" t="s">
        <v>34656</v>
      </c>
      <c r="I13627" s="749" t="s">
        <v>30</v>
      </c>
      <c r="J13627" s="749" t="n">
        <v>202.82</v>
      </c>
    </row>
    <row collapsed="false" customFormat="false" customHeight="true" hidden="true" ht="25.5" outlineLevel="0" r="13628">
      <c r="A13628" s="749" t="s">
        <v>34658</v>
      </c>
      <c r="B13628" s="758" t="str">
        <f aca="false">C13628&amp;D13628&amp;E13628&amp;F13628&amp;G13628&amp;H13628</f>
        <v>FECHADURA DE CILINDRO,EM LATAO,ACABAMENTO CROMADO,PARA PORTAS DE MADEIRA,DE ENTRADA PRINCIPAL.FORNECIMENTO</v>
      </c>
      <c r="C13628" s="749" t="s">
        <v>34659</v>
      </c>
      <c r="D13628" s="749" t="s">
        <v>34660</v>
      </c>
      <c r="I13628" s="749" t="s">
        <v>30</v>
      </c>
      <c r="J13628" s="749" t="n">
        <v>202.82</v>
      </c>
    </row>
    <row collapsed="false" customFormat="false" customHeight="true" hidden="true" ht="25.5" outlineLevel="0" r="13629">
      <c r="A13629" s="749" t="s">
        <v>34661</v>
      </c>
      <c r="B13629" s="758" t="str">
        <f aca="false">C13629&amp;D13629&amp;E13629&amp;F13629&amp;G13629&amp;H13629</f>
        <v>FECHADURA DE CILINDRO,EM LATAO,ACABAMENTO CROMADO,PARA PORTAS DE MADEIRA,DE ENTRADA PRINCIPAL.FORNECIMENTO</v>
      </c>
      <c r="C13629" s="749" t="s">
        <v>34659</v>
      </c>
      <c r="D13629" s="749" t="s">
        <v>34660</v>
      </c>
      <c r="I13629" s="749" t="s">
        <v>30</v>
      </c>
      <c r="J13629" s="749" t="n">
        <v>202.82</v>
      </c>
    </row>
    <row collapsed="false" customFormat="false" customHeight="true" hidden="true" ht="51" outlineLevel="0" r="13630">
      <c r="A13630" s="749" t="s">
        <v>34662</v>
      </c>
      <c r="B13630" s="758" t="str">
        <f aca="false">C13630&amp;D13630&amp;E13630&amp;F13630&amp;G13630&amp;H13630</f>
        <v>FERRAGENS PARA PORTAS INTERNAS DE MADEIRA,CONSTANDO DE FORNECIMENTO DAS PECAS:-FECHADURA RETANGULAR EM FERRO,ACABAMENTOCROMADO;-MACANETA TIPO ALAVANCA EM ZAMAK OU LATAO,ACABAMENTO CROMADO E POLIDO;-ESPELHO RETANGULAR OU SEMIELIPTICO,DE FERRO OU LATAO CROMADO E POLIDO,EXCLUSIVE DOBRADICAS</v>
      </c>
      <c r="C13630" s="749" t="s">
        <v>34663</v>
      </c>
      <c r="D13630" s="749" t="s">
        <v>34664</v>
      </c>
      <c r="E13630" s="749" t="s">
        <v>34665</v>
      </c>
      <c r="F13630" s="749" t="s">
        <v>34666</v>
      </c>
      <c r="G13630" s="749" t="s">
        <v>34667</v>
      </c>
      <c r="I13630" s="749" t="s">
        <v>30</v>
      </c>
      <c r="J13630" s="749" t="n">
        <v>19.92</v>
      </c>
    </row>
    <row collapsed="false" customFormat="false" customHeight="true" hidden="true" ht="51" outlineLevel="0" r="13631">
      <c r="A13631" s="749" t="s">
        <v>34668</v>
      </c>
      <c r="B13631" s="758" t="str">
        <f aca="false">C13631&amp;D13631&amp;E13631&amp;F13631&amp;G13631&amp;H13631</f>
        <v>FERRAGENS PARA PORTAS INTERNAS DE MADEIRA,CONSTANDO DE FORNECIMENTO DAS PECAS:-FECHADURA RETANGULAR EM FERRO,ACABAMENTOCROMADO;-MACANETA TIPO ALAVANCA EM ZAMAK OU LATAO,ACABAMENTO CROMADO E POLIDO;-ESPELHO RETANGULAR OU SEMIELIPTICO,DE FERRO OU LATAO CROMADO E POLIDO,EXCLUSIVE DOBRADICAS</v>
      </c>
      <c r="C13631" s="749" t="s">
        <v>34663</v>
      </c>
      <c r="D13631" s="749" t="s">
        <v>34664</v>
      </c>
      <c r="E13631" s="749" t="s">
        <v>34665</v>
      </c>
      <c r="F13631" s="749" t="s">
        <v>34666</v>
      </c>
      <c r="G13631" s="749" t="s">
        <v>34667</v>
      </c>
      <c r="I13631" s="749" t="s">
        <v>30</v>
      </c>
      <c r="J13631" s="749" t="n">
        <v>19.92</v>
      </c>
    </row>
    <row collapsed="false" customFormat="false" customHeight="true" hidden="true" ht="51" outlineLevel="0" r="13632">
      <c r="A13632" s="749" t="s">
        <v>34669</v>
      </c>
      <c r="B13632" s="758" t="str">
        <f aca="false">C13632&amp;D13632&amp;E13632&amp;F13632&amp;G13632&amp;H13632</f>
        <v>FECHADURA PARA PORTAS INTERNAS DE MADEIRA,TIPO GORGE,TRINCOREVERSIVEL EM LATAO,ACABAMENTO CROMADO,COM MACANETA TIPO ALAVANCA EM ZAMAK,ACABAMENTO CROMADO,ENTRADA E ROSETA CIRCULARES,EM LATAO LAMINADO COM ACABAMENTO CROMADO.FORNECIMENTO</v>
      </c>
      <c r="C13632" s="749" t="s">
        <v>34670</v>
      </c>
      <c r="D13632" s="749" t="s">
        <v>34671</v>
      </c>
      <c r="E13632" s="749" t="s">
        <v>34672</v>
      </c>
      <c r="F13632" s="749" t="s">
        <v>34673</v>
      </c>
      <c r="I13632" s="749" t="s">
        <v>30</v>
      </c>
      <c r="J13632" s="749" t="n">
        <v>286.89</v>
      </c>
    </row>
    <row collapsed="false" customFormat="false" customHeight="true" hidden="true" ht="51" outlineLevel="0" r="13633">
      <c r="A13633" s="749" t="s">
        <v>34674</v>
      </c>
      <c r="B13633" s="758" t="str">
        <f aca="false">C13633&amp;D13633&amp;E13633&amp;F13633&amp;G13633&amp;H13633</f>
        <v>FECHADURA PARA PORTAS INTERNAS DE MADEIRA,TIPO GORGE,TRINCOREVERSIVEL EM LATAO,ACABAMENTO CROMADO,COM MACANETA TIPO ALAVANCA EM ZAMAK,ACABAMENTO CROMADO,ENTRADA E ROSETA CIRCULARES,EM LATAO LAMINADO COM ACABAMENTO CROMADO.FORNECIMENTO</v>
      </c>
      <c r="C13633" s="749" t="s">
        <v>34670</v>
      </c>
      <c r="D13633" s="749" t="s">
        <v>34671</v>
      </c>
      <c r="E13633" s="749" t="s">
        <v>34672</v>
      </c>
      <c r="F13633" s="749" t="s">
        <v>34673</v>
      </c>
      <c r="I13633" s="749" t="s">
        <v>30</v>
      </c>
      <c r="J13633" s="749" t="n">
        <v>286.89</v>
      </c>
    </row>
    <row collapsed="false" customFormat="false" customHeight="true" hidden="true" ht="51" outlineLevel="0" r="13634">
      <c r="A13634" s="749" t="s">
        <v>34675</v>
      </c>
      <c r="B13634" s="758" t="str">
        <f aca="false">C13634&amp;D13634&amp;E13634&amp;F13634&amp;G13634&amp;H13634</f>
        <v>FERRAGENS PARA PORTAS DE MADEIRA DE BANHEIRO,CONSTANDO DE FORNECIMENTO DAS PECAS:-FECHADURA SIMPLES RETANGULAR EM FERRO,ACABAMENTO CROMADO;-ESPELHO RETANGULAR COM ACABAMENTO CROMADO;-MACANETA TIPO ALAVANCA COM ACABAMENTO CROMADO,EXCLUSIVE DOBRADICAS</v>
      </c>
      <c r="C13634" s="749" t="s">
        <v>34676</v>
      </c>
      <c r="D13634" s="749" t="s">
        <v>34677</v>
      </c>
      <c r="E13634" s="749" t="s">
        <v>34678</v>
      </c>
      <c r="F13634" s="749" t="s">
        <v>34679</v>
      </c>
      <c r="G13634" s="749" t="s">
        <v>34680</v>
      </c>
      <c r="I13634" s="749" t="s">
        <v>30</v>
      </c>
      <c r="J13634" s="749" t="n">
        <v>19.92</v>
      </c>
    </row>
    <row collapsed="false" customFormat="false" customHeight="true" hidden="true" ht="51" outlineLevel="0" r="13635">
      <c r="A13635" s="749" t="s">
        <v>34681</v>
      </c>
      <c r="B13635" s="758" t="str">
        <f aca="false">C13635&amp;D13635&amp;E13635&amp;F13635&amp;G13635&amp;H13635</f>
        <v>FERRAGENS PARA PORTAS DE MADEIRA DE BANHEIRO,CONSTANDO DE FORNECIMENTO DAS PECAS:-FECHADURA SIMPLES RETANGULAR EM FERRO,ACABAMENTO CROMADO;-ESPELHO RETANGULAR COM ACABAMENTO CROMADO;-MACANETA TIPO ALAVANCA COM ACABAMENTO CROMADO,EXCLUSIVE DOBRADICAS</v>
      </c>
      <c r="C13635" s="749" t="s">
        <v>34676</v>
      </c>
      <c r="D13635" s="749" t="s">
        <v>34677</v>
      </c>
      <c r="E13635" s="749" t="s">
        <v>34678</v>
      </c>
      <c r="F13635" s="749" t="s">
        <v>34679</v>
      </c>
      <c r="G13635" s="749" t="s">
        <v>34680</v>
      </c>
      <c r="I13635" s="749" t="s">
        <v>30</v>
      </c>
      <c r="J13635" s="749" t="n">
        <v>19.92</v>
      </c>
    </row>
    <row collapsed="false" customFormat="false" customHeight="true" hidden="true" ht="51" outlineLevel="0" r="13636">
      <c r="A13636" s="749" t="s">
        <v>34682</v>
      </c>
      <c r="B13636" s="758" t="str">
        <f aca="false">C13636&amp;D13636&amp;E13636&amp;F13636&amp;G13636&amp;H13636</f>
        <v>FECHADURA PARA PORTAS DE MADEIRA DE BANHEIRO,CONSTANDO DE FORNECIMENTO DAS PECAS:-FECHADURA TIPO TRANQUETA,TRINCO REVERSIVEL,EM LATAO,ACABAMENTO CROMADO;-MACANETA TIPO ALAVANCA,EMLATAO,COM ACABAMENTO CROMADO;-ENTRADA,ROSETA E TRANQUETA CIRCULARES,EM LATAO,ACABAMENTO CROMADO</v>
      </c>
      <c r="C13636" s="749" t="s">
        <v>34683</v>
      </c>
      <c r="D13636" s="749" t="s">
        <v>34684</v>
      </c>
      <c r="E13636" s="749" t="s">
        <v>34685</v>
      </c>
      <c r="F13636" s="749" t="s">
        <v>34686</v>
      </c>
      <c r="G13636" s="749" t="s">
        <v>34687</v>
      </c>
      <c r="I13636" s="749" t="s">
        <v>30</v>
      </c>
      <c r="J13636" s="749" t="n">
        <v>286.89</v>
      </c>
    </row>
    <row collapsed="false" customFormat="false" customHeight="true" hidden="true" ht="51" outlineLevel="0" r="13637">
      <c r="A13637" s="749" t="s">
        <v>34688</v>
      </c>
      <c r="B13637" s="758" t="str">
        <f aca="false">C13637&amp;D13637&amp;E13637&amp;F13637&amp;G13637&amp;H13637</f>
        <v>FECHADURA PARA PORTAS DE MADEIRA DE BANHEIRO,CONSTANDO DE FORNECIMENTO DAS PECAS:-FECHADURA TIPO TRANQUETA,TRINCO REVERSIVEL,EM LATAO,ACABAMENTO CROMADO;-MACANETA TIPO ALAVANCA,EMLATAO,COM ACABAMENTO CROMADO;-ENTRADA,ROSETA E TRANQUETA CIRCULARES,EM LATAO,ACABAMENTO CROMADO</v>
      </c>
      <c r="C13637" s="749" t="s">
        <v>34683</v>
      </c>
      <c r="D13637" s="749" t="s">
        <v>34684</v>
      </c>
      <c r="E13637" s="749" t="s">
        <v>34685</v>
      </c>
      <c r="F13637" s="749" t="s">
        <v>34686</v>
      </c>
      <c r="G13637" s="749" t="s">
        <v>34687</v>
      </c>
      <c r="I13637" s="749" t="s">
        <v>30</v>
      </c>
      <c r="J13637" s="749" t="n">
        <v>286.89</v>
      </c>
    </row>
    <row collapsed="false" customFormat="false" customHeight="true" hidden="true" ht="12.75" outlineLevel="0" r="13638">
      <c r="A13638" s="749" t="s">
        <v>34689</v>
      </c>
      <c r="B13638" s="749" t="str">
        <f aca="false">C13638&amp;D13638&amp;E13638&amp;F13638&amp;G13638&amp;H13638</f>
        <v>FERRAGENS PARA PORTAS DE ABRIR,DE FERRO OU ALUMINIO,CONSTANDO DE FORNECIMENTO DAS PECAS:-FECHADURA DE CILINDRO OVALADO PARA MONTANTES ESTREITOS,EM LATAO,ACABAMENTO CROMADO;-ESPELHO RETANGULAR,EM LATAO,ACABAMENTO CROMADO OU ROSETA CIRCULAR EM LATAO,ACABAMENTO CROMADO;-MACANETA TIPO ALAVANCA,EM LATAO, ZAMAK OU ACO ZINCADO,ACABAMENTO CROMADO,EXCLUSIVE DOBRADICA</v>
      </c>
      <c r="C13638" s="749" t="s">
        <v>34690</v>
      </c>
      <c r="D13638" s="749" t="s">
        <v>34691</v>
      </c>
      <c r="E13638" s="749" t="s">
        <v>34692</v>
      </c>
      <c r="F13638" s="749" t="s">
        <v>34693</v>
      </c>
      <c r="G13638" s="749" t="s">
        <v>34694</v>
      </c>
      <c r="H13638" s="749" t="s">
        <v>34695</v>
      </c>
      <c r="I13638" s="749" t="s">
        <v>30</v>
      </c>
      <c r="J13638" s="749" t="n">
        <v>92</v>
      </c>
    </row>
    <row collapsed="false" customFormat="false" customHeight="true" hidden="true" ht="12.75" outlineLevel="0" r="13639">
      <c r="A13639" s="749" t="s">
        <v>34696</v>
      </c>
      <c r="B13639" s="749" t="str">
        <f aca="false">C13639&amp;D13639&amp;E13639&amp;F13639&amp;G13639&amp;H13639</f>
        <v>FERRAGENS PARA PORTAS DE ABRIR,DE FERRO OU ALUMINIO,CONSTANDO DE FORNECIMENTO DAS PECAS:-FECHADURA DE CILINDRO OVALADO PARA MONTANTES ESTREITOS,EM LATAO,ACABAMENTO CROMADO;-ESPELHO RETANGULAR,EM LATAO,ACABAMENTO CROMADO OU ROSETA CIRCULAR EM LATAO,ACABAMENTO CROMADO;-MACANETA TIPO ALAVANCA,EM LATAO, ZAMAK OU ACO ZINCADO,ACABAMENTO CROMADO,EXCLUSIVE DOBRADICA</v>
      </c>
      <c r="C13639" s="749" t="s">
        <v>34690</v>
      </c>
      <c r="D13639" s="749" t="s">
        <v>34691</v>
      </c>
      <c r="E13639" s="749" t="s">
        <v>34692</v>
      </c>
      <c r="F13639" s="749" t="s">
        <v>34693</v>
      </c>
      <c r="G13639" s="749" t="s">
        <v>34694</v>
      </c>
      <c r="H13639" s="749" t="s">
        <v>34695</v>
      </c>
      <c r="I13639" s="749" t="s">
        <v>30</v>
      </c>
      <c r="J13639" s="749" t="n">
        <v>92</v>
      </c>
    </row>
    <row collapsed="false" customFormat="false" customHeight="true" hidden="true" ht="12.75" outlineLevel="0" r="13640">
      <c r="A13640" s="749" t="s">
        <v>34697</v>
      </c>
      <c r="B13640" s="749" t="str">
        <f aca="false">C13640&amp;D13640&amp;E13640&amp;F13640&amp;G13640&amp;H13640</f>
        <v>FECHADURA DE CILINDRO PARA MOVEIS DE MADEIRA,DE ENTALHAR,REVERSIVEL,EM FERRO ZINCADO.FORNECIMENTO</v>
      </c>
      <c r="C13640" s="749" t="s">
        <v>34698</v>
      </c>
      <c r="D13640" s="749" t="s">
        <v>34699</v>
      </c>
      <c r="I13640" s="749" t="s">
        <v>30</v>
      </c>
      <c r="J13640" s="749" t="n">
        <v>22.4</v>
      </c>
    </row>
    <row collapsed="false" customFormat="false" customHeight="true" hidden="true" ht="12.75" outlineLevel="0" r="13641">
      <c r="A13641" s="749" t="s">
        <v>34700</v>
      </c>
      <c r="B13641" s="749" t="str">
        <f aca="false">C13641&amp;D13641&amp;E13641&amp;F13641&amp;G13641&amp;H13641</f>
        <v>FECHADURA DE CILINDRO PARA MOVEIS DE MADEIRA,DE ENTALHAR,REVERSIVEL,EM FERRO ZINCADO.FORNECIMENTO</v>
      </c>
      <c r="C13641" s="749" t="s">
        <v>34698</v>
      </c>
      <c r="D13641" s="749" t="s">
        <v>34699</v>
      </c>
      <c r="I13641" s="749" t="s">
        <v>30</v>
      </c>
      <c r="J13641" s="749" t="n">
        <v>22.4</v>
      </c>
    </row>
    <row collapsed="false" customFormat="false" customHeight="true" hidden="true" ht="12.75" outlineLevel="0" r="13642">
      <c r="A13642" s="749" t="s">
        <v>34701</v>
      </c>
      <c r="B13642" s="749" t="str">
        <f aca="false">C13642&amp;D13642&amp;E13642&amp;F13642&amp;G13642&amp;H13642</f>
        <v>FECHADURA DE CILINDRO PARA MOVEIS DE MADEIRA,DE SOBREPOR,REVERSIVEL,EM ACO NIQUELADO.FORNECIMENTO</v>
      </c>
      <c r="C13642" s="749" t="s">
        <v>34702</v>
      </c>
      <c r="D13642" s="749" t="s">
        <v>34703</v>
      </c>
      <c r="I13642" s="749" t="s">
        <v>30</v>
      </c>
      <c r="J13642" s="749" t="n">
        <v>6.85</v>
      </c>
    </row>
    <row collapsed="false" customFormat="false" customHeight="true" hidden="true" ht="12.75" outlineLevel="0" r="13643">
      <c r="A13643" s="749" t="s">
        <v>34704</v>
      </c>
      <c r="B13643" s="749" t="str">
        <f aca="false">C13643&amp;D13643&amp;E13643&amp;F13643&amp;G13643&amp;H13643</f>
        <v>FECHADURA DE CILINDRO PARA MOVEIS DE MADEIRA,DE SOBREPOR,REVERSIVEL,EM ACO NIQUELADO.FORNECIMENTO</v>
      </c>
      <c r="C13643" s="749" t="s">
        <v>34702</v>
      </c>
      <c r="D13643" s="749" t="s">
        <v>34703</v>
      </c>
      <c r="I13643" s="749" t="s">
        <v>30</v>
      </c>
      <c r="J13643" s="749" t="n">
        <v>6.85</v>
      </c>
    </row>
    <row collapsed="false" customFormat="false" customHeight="true" hidden="true" ht="12.75" outlineLevel="0" r="13644">
      <c r="A13644" s="749" t="s">
        <v>34705</v>
      </c>
      <c r="B13644" s="749" t="str">
        <f aca="false">C13644&amp;D13644&amp;E13644&amp;F13644&amp;G13644&amp;H13644</f>
        <v>FECHADURA DE CILINDRO PARA GAVETAS,4 PINOS COM ROTACAO DE 360° E DUAS CHAVES.FORNECIMENTO</v>
      </c>
      <c r="C13644" s="749" t="s">
        <v>34706</v>
      </c>
      <c r="D13644" s="749" t="s">
        <v>34707</v>
      </c>
      <c r="I13644" s="749" t="s">
        <v>30</v>
      </c>
      <c r="J13644" s="749" t="n">
        <v>9.44</v>
      </c>
    </row>
    <row collapsed="false" customFormat="false" customHeight="true" hidden="true" ht="12.75" outlineLevel="0" r="13645">
      <c r="A13645" s="749" t="s">
        <v>34708</v>
      </c>
      <c r="B13645" s="749" t="str">
        <f aca="false">C13645&amp;D13645&amp;E13645&amp;F13645&amp;G13645&amp;H13645</f>
        <v>FECHADURA DE CILINDRO PARA GAVETAS,4 PINOS COM ROTACAO DE 360° E DUAS CHAVES.FORNECIMENTO</v>
      </c>
      <c r="C13645" s="749" t="s">
        <v>34706</v>
      </c>
      <c r="D13645" s="749" t="s">
        <v>34707</v>
      </c>
      <c r="I13645" s="749" t="s">
        <v>30</v>
      </c>
      <c r="J13645" s="749" t="n">
        <v>9.44</v>
      </c>
    </row>
    <row collapsed="false" customFormat="false" customHeight="true" hidden="true" ht="25.5" outlineLevel="0" r="13646">
      <c r="A13646" s="749" t="s">
        <v>34709</v>
      </c>
      <c r="B13646" s="758" t="str">
        <f aca="false">C13646&amp;D13646&amp;E13646&amp;F13646&amp;G13646&amp;H13646</f>
        <v>FECHADURA DE CILINDRO OVALADO,DE LATAO,ACABAMENTO CROMADO PARA PORTAS DE CORRER,DE FERRO OU ALUMINIO.FORNECIMENTO</v>
      </c>
      <c r="C13646" s="749" t="s">
        <v>34710</v>
      </c>
      <c r="D13646" s="749" t="s">
        <v>34711</v>
      </c>
      <c r="I13646" s="749" t="s">
        <v>30</v>
      </c>
      <c r="J13646" s="749" t="n">
        <v>88</v>
      </c>
    </row>
    <row collapsed="false" customFormat="false" customHeight="true" hidden="true" ht="25.5" outlineLevel="0" r="13647">
      <c r="A13647" s="749" t="s">
        <v>34712</v>
      </c>
      <c r="B13647" s="758" t="str">
        <f aca="false">C13647&amp;D13647&amp;E13647&amp;F13647&amp;G13647&amp;H13647</f>
        <v>FECHADURA DE CILINDRO OVALADO,DE LATAO,ACABAMENTO CROMADO PARA PORTAS DE CORRER,DE FERRO OU ALUMINIO.FORNECIMENTO</v>
      </c>
      <c r="C13647" s="749" t="s">
        <v>34710</v>
      </c>
      <c r="D13647" s="749" t="s">
        <v>34711</v>
      </c>
      <c r="I13647" s="749" t="s">
        <v>30</v>
      </c>
      <c r="J13647" s="749" t="n">
        <v>88</v>
      </c>
    </row>
    <row collapsed="false" customFormat="false" customHeight="true" hidden="true" ht="12.75" outlineLevel="0" r="13648">
      <c r="A13648" s="749" t="s">
        <v>34713</v>
      </c>
      <c r="B13648" s="749" t="str">
        <f aca="false">C13648&amp;D13648&amp;E13648&amp;F13648&amp;G13648&amp;H13648</f>
        <v>FECHADURA DE SOBREPOR,COM CILINDRO,DUAS VOLTAS,EM FERRO RESINADO PRETO,PARA PORTAO.FORNECIMENTO</v>
      </c>
      <c r="C13648" s="749" t="s">
        <v>34714</v>
      </c>
      <c r="D13648" s="749" t="s">
        <v>34715</v>
      </c>
      <c r="I13648" s="749" t="s">
        <v>30</v>
      </c>
      <c r="J13648" s="749" t="n">
        <v>22.98</v>
      </c>
    </row>
    <row collapsed="false" customFormat="false" customHeight="true" hidden="true" ht="12.75" outlineLevel="0" r="13649">
      <c r="A13649" s="749" t="s">
        <v>34716</v>
      </c>
      <c r="B13649" s="749" t="str">
        <f aca="false">C13649&amp;D13649&amp;E13649&amp;F13649&amp;G13649&amp;H13649</f>
        <v>FECHADURA DE SOBREPOR,COM CILINDRO,DUAS VOLTAS,EM FERRO RESINADO PRETO,PARA PORTAO.FORNECIMENTO</v>
      </c>
      <c r="C13649" s="749" t="s">
        <v>34714</v>
      </c>
      <c r="D13649" s="749" t="s">
        <v>34715</v>
      </c>
      <c r="I13649" s="749" t="s">
        <v>30</v>
      </c>
      <c r="J13649" s="749" t="n">
        <v>22.98</v>
      </c>
    </row>
    <row collapsed="false" customFormat="false" customHeight="true" hidden="true" ht="12.75" outlineLevel="0" r="13650">
      <c r="A13650" s="749" t="s">
        <v>34717</v>
      </c>
      <c r="B13650" s="749" t="str">
        <f aca="false">C13650&amp;D13650&amp;E13650&amp;F13650&amp;G13650&amp;H13650</f>
        <v>FECHADURA DE SOBREPOR,COM CILINDRO,EM LATAO,ACABAMENTO CROMADO,PARA PORTAO.FORNECIMENTO</v>
      </c>
      <c r="C13650" s="749" t="s">
        <v>34718</v>
      </c>
      <c r="D13650" s="749" t="s">
        <v>34719</v>
      </c>
      <c r="I13650" s="749" t="s">
        <v>30</v>
      </c>
      <c r="J13650" s="749" t="n">
        <v>60.56</v>
      </c>
    </row>
    <row collapsed="false" customFormat="false" customHeight="true" hidden="true" ht="12.75" outlineLevel="0" r="13651">
      <c r="A13651" s="749" t="s">
        <v>34720</v>
      </c>
      <c r="B13651" s="749" t="str">
        <f aca="false">C13651&amp;D13651&amp;E13651&amp;F13651&amp;G13651&amp;H13651</f>
        <v>FECHADURA DE SOBREPOR,COM CILINDRO,EM LATAO,ACABAMENTO CROMADO,PARA PORTAO.FORNECIMENTO</v>
      </c>
      <c r="C13651" s="749" t="s">
        <v>34718</v>
      </c>
      <c r="D13651" s="749" t="s">
        <v>34719</v>
      </c>
      <c r="I13651" s="749" t="s">
        <v>30</v>
      </c>
      <c r="J13651" s="749" t="n">
        <v>60.56</v>
      </c>
    </row>
    <row collapsed="false" customFormat="false" customHeight="true" hidden="true" ht="12.75" outlineLevel="0" r="13652">
      <c r="A13652" s="749" t="s">
        <v>34721</v>
      </c>
      <c r="B13652" s="749" t="str">
        <f aca="false">C13652&amp;D13652&amp;E13652&amp;F13652&amp;G13652&amp;H13652</f>
        <v>FECHADURA DE CILINDRO PARA ARMARIOS,4 PINOS COM ROTACAO DE 360° E DUAS CHAVES.FORNECIMENTO</v>
      </c>
      <c r="C13652" s="749" t="s">
        <v>34722</v>
      </c>
      <c r="D13652" s="749" t="s">
        <v>34723</v>
      </c>
      <c r="I13652" s="749" t="s">
        <v>30</v>
      </c>
      <c r="J13652" s="749" t="n">
        <v>11.68</v>
      </c>
    </row>
    <row collapsed="false" customFormat="false" customHeight="true" hidden="true" ht="12.75" outlineLevel="0" r="13653">
      <c r="A13653" s="749" t="s">
        <v>34724</v>
      </c>
      <c r="B13653" s="749" t="str">
        <f aca="false">C13653&amp;D13653&amp;E13653&amp;F13653&amp;G13653&amp;H13653</f>
        <v>FECHADURA DE CILINDRO PARA ARMARIOS,4 PINOS COM ROTACAO DE 360° E DUAS CHAVES.FORNECIMENTO</v>
      </c>
      <c r="C13653" s="749" t="s">
        <v>34722</v>
      </c>
      <c r="D13653" s="749" t="s">
        <v>34723</v>
      </c>
      <c r="I13653" s="749" t="s">
        <v>30</v>
      </c>
      <c r="J13653" s="749" t="n">
        <v>11.68</v>
      </c>
    </row>
    <row collapsed="false" customFormat="false" customHeight="true" hidden="true" ht="12.75" outlineLevel="0" r="13654">
      <c r="A13654" s="749" t="s">
        <v>34725</v>
      </c>
      <c r="B13654" s="749" t="str">
        <f aca="false">C13654&amp;D13654&amp;E13654&amp;F13654&amp;G13654&amp;H13654</f>
        <v>DOBRADICA 3"X3.1/2",DE LATAO CROMADO,COM PINO,BOLAS E ANEISDE LATAO.FORNECIMENTO</v>
      </c>
      <c r="C13654" s="749" t="s">
        <v>34726</v>
      </c>
      <c r="D13654" s="749" t="s">
        <v>34727</v>
      </c>
      <c r="I13654" s="749" t="s">
        <v>30</v>
      </c>
      <c r="J13654" s="749" t="n">
        <v>24.28</v>
      </c>
    </row>
    <row collapsed="false" customFormat="false" customHeight="true" hidden="true" ht="12.75" outlineLevel="0" r="13655">
      <c r="A13655" s="749" t="s">
        <v>34728</v>
      </c>
      <c r="B13655" s="749" t="str">
        <f aca="false">C13655&amp;D13655&amp;E13655&amp;F13655&amp;G13655&amp;H13655</f>
        <v>DOBRADICA 3"X3.1/2",DE LATAO CROMADO,COM PINO,BOLAS E ANEISDE LATAO.FORNECIMENTO</v>
      </c>
      <c r="C13655" s="749" t="s">
        <v>34726</v>
      </c>
      <c r="D13655" s="749" t="s">
        <v>34727</v>
      </c>
      <c r="I13655" s="749" t="s">
        <v>30</v>
      </c>
      <c r="J13655" s="749" t="n">
        <v>24.28</v>
      </c>
    </row>
    <row collapsed="false" customFormat="false" customHeight="true" hidden="true" ht="12.75" outlineLevel="0" r="13656">
      <c r="A13656" s="749" t="s">
        <v>34729</v>
      </c>
      <c r="B13656" s="749" t="str">
        <f aca="false">C13656&amp;D13656&amp;E13656&amp;F13656&amp;G13656&amp;H13656</f>
        <v>DOBRADICA TIPO PIANO,EM FERRO LATONADO,DE 1"X3,00M.FORNECIMENTO</v>
      </c>
      <c r="C13656" s="749" t="s">
        <v>34730</v>
      </c>
      <c r="D13656" s="749" t="s">
        <v>12120</v>
      </c>
      <c r="I13656" s="749" t="s">
        <v>236</v>
      </c>
      <c r="J13656" s="749" t="n">
        <v>8.71</v>
      </c>
    </row>
    <row collapsed="false" customFormat="false" customHeight="true" hidden="true" ht="12.75" outlineLevel="0" r="13657">
      <c r="A13657" s="749" t="s">
        <v>34731</v>
      </c>
      <c r="B13657" s="749" t="str">
        <f aca="false">C13657&amp;D13657&amp;E13657&amp;F13657&amp;G13657&amp;H13657</f>
        <v>DOBRADICA TIPO PIANO,EM FERRO LATONADO,DE 1"X3,00M.FORNECIMENTO</v>
      </c>
      <c r="C13657" s="749" t="s">
        <v>34730</v>
      </c>
      <c r="D13657" s="749" t="s">
        <v>12120</v>
      </c>
      <c r="I13657" s="749" t="s">
        <v>236</v>
      </c>
      <c r="J13657" s="749" t="n">
        <v>8.71</v>
      </c>
    </row>
    <row collapsed="false" customFormat="false" customHeight="true" hidden="true" ht="12.75" outlineLevel="0" r="13658">
      <c r="A13658" s="749" t="s">
        <v>34732</v>
      </c>
      <c r="B13658" s="749" t="str">
        <f aca="false">C13658&amp;D13658&amp;E13658&amp;F13658&amp;G13658&amp;H13658</f>
        <v>DOBRADICA 3"X3",DE LATAO CROMADO,COM PINO,BOLAS E ANEIS DE LATAO.FORNECIMENTO</v>
      </c>
      <c r="C13658" s="749" t="s">
        <v>34733</v>
      </c>
      <c r="D13658" s="749" t="s">
        <v>34734</v>
      </c>
      <c r="I13658" s="749" t="s">
        <v>30</v>
      </c>
      <c r="J13658" s="749" t="n">
        <v>23.07</v>
      </c>
    </row>
    <row collapsed="false" customFormat="false" customHeight="true" hidden="true" ht="12.75" outlineLevel="0" r="13659">
      <c r="A13659" s="749" t="s">
        <v>34735</v>
      </c>
      <c r="B13659" s="749" t="str">
        <f aca="false">C13659&amp;D13659&amp;E13659&amp;F13659&amp;G13659&amp;H13659</f>
        <v>DOBRADICA 3"X3",DE LATAO CROMADO,COM PINO,BOLAS E ANEIS DE LATAO.FORNECIMENTO</v>
      </c>
      <c r="C13659" s="749" t="s">
        <v>34733</v>
      </c>
      <c r="D13659" s="749" t="s">
        <v>34734</v>
      </c>
      <c r="I13659" s="749" t="s">
        <v>30</v>
      </c>
      <c r="J13659" s="749" t="n">
        <v>23.07</v>
      </c>
    </row>
    <row collapsed="false" customFormat="false" customHeight="true" hidden="true" ht="12.75" outlineLevel="0" r="13660">
      <c r="A13660" s="749" t="s">
        <v>34736</v>
      </c>
      <c r="B13660" s="749" t="str">
        <f aca="false">C13660&amp;D13660&amp;E13660&amp;F13660&amp;G13660&amp;H13660</f>
        <v>DOBRADICA TIPO PIANO,EM LATAO POLIDO,DE 1"X3,00M.FORNECIMENTO</v>
      </c>
      <c r="C13660" s="749" t="s">
        <v>34737</v>
      </c>
      <c r="D13660" s="749" t="s">
        <v>11365</v>
      </c>
      <c r="I13660" s="749" t="s">
        <v>236</v>
      </c>
      <c r="J13660" s="749" t="n">
        <v>11.56</v>
      </c>
    </row>
    <row collapsed="false" customFormat="false" customHeight="true" hidden="true" ht="12.75" outlineLevel="0" r="13661">
      <c r="A13661" s="749" t="s">
        <v>34738</v>
      </c>
      <c r="B13661" s="749" t="str">
        <f aca="false">C13661&amp;D13661&amp;E13661&amp;F13661&amp;G13661&amp;H13661</f>
        <v>DOBRADICA TIPO PIANO,EM LATAO POLIDO,DE 1"X3,00M.FORNECIMENTO</v>
      </c>
      <c r="C13661" s="749" t="s">
        <v>34737</v>
      </c>
      <c r="D13661" s="749" t="s">
        <v>11365</v>
      </c>
      <c r="I13661" s="749" t="s">
        <v>236</v>
      </c>
      <c r="J13661" s="749" t="n">
        <v>11.56</v>
      </c>
    </row>
    <row collapsed="false" customFormat="false" customHeight="true" hidden="true" ht="12.75" outlineLevel="0" r="13662">
      <c r="A13662" s="749" t="s">
        <v>34739</v>
      </c>
      <c r="B13662" s="749" t="str">
        <f aca="false">C13662&amp;D13662&amp;E13662&amp;F13662&amp;G13662&amp;H13662</f>
        <v>DOBRADICA 3"X2.1/2",DE LATAO CROMADO,COM PINO,BOLAS E ANEISDE LATAO.FORNECIMENTO</v>
      </c>
      <c r="C13662" s="749" t="s">
        <v>34740</v>
      </c>
      <c r="D13662" s="749" t="s">
        <v>34727</v>
      </c>
      <c r="I13662" s="749" t="s">
        <v>30</v>
      </c>
      <c r="J13662" s="749" t="n">
        <v>21.92</v>
      </c>
    </row>
    <row collapsed="false" customFormat="false" customHeight="true" hidden="true" ht="12.75" outlineLevel="0" r="13663">
      <c r="A13663" s="749" t="s">
        <v>34741</v>
      </c>
      <c r="B13663" s="749" t="str">
        <f aca="false">C13663&amp;D13663&amp;E13663&amp;F13663&amp;G13663&amp;H13663</f>
        <v>DOBRADICA 3"X2.1/2",DE LATAO CROMADO,COM PINO,BOLAS E ANEISDE LATAO.FORNECIMENTO</v>
      </c>
      <c r="C13663" s="749" t="s">
        <v>34740</v>
      </c>
      <c r="D13663" s="749" t="s">
        <v>34727</v>
      </c>
      <c r="I13663" s="749" t="s">
        <v>30</v>
      </c>
      <c r="J13663" s="749" t="n">
        <v>21.92</v>
      </c>
    </row>
    <row collapsed="false" customFormat="false" customHeight="true" hidden="true" ht="12.75" outlineLevel="0" r="13664">
      <c r="A13664" s="749" t="s">
        <v>34742</v>
      </c>
      <c r="B13664" s="749" t="str">
        <f aca="false">C13664&amp;D13664&amp;E13664&amp;F13664&amp;G13664&amp;H13664</f>
        <v>DOBRADICA COPO,TIPO ALTA OU BAIXA,CURVA OU RETA,FURACAO DE 35 OU 26MM,COM FECHO DE METAL CROMADO.FORNECIMENTO</v>
      </c>
      <c r="C13664" s="749" t="s">
        <v>34743</v>
      </c>
      <c r="D13664" s="749" t="s">
        <v>34744</v>
      </c>
      <c r="I13664" s="749" t="s">
        <v>30</v>
      </c>
      <c r="J13664" s="749" t="n">
        <v>3</v>
      </c>
    </row>
    <row collapsed="false" customFormat="false" customHeight="true" hidden="true" ht="12.75" outlineLevel="0" r="13665">
      <c r="A13665" s="749" t="s">
        <v>34745</v>
      </c>
      <c r="B13665" s="749" t="str">
        <f aca="false">C13665&amp;D13665&amp;E13665&amp;F13665&amp;G13665&amp;H13665</f>
        <v>DOBRADICA COPO,TIPO ALTA OU BAIXA,CURVA OU RETA,FURACAO DE 35 OU 26MM,COM FECHO DE METAL CROMADO.FORNECIMENTO</v>
      </c>
      <c r="C13665" s="749" t="s">
        <v>34743</v>
      </c>
      <c r="D13665" s="749" t="s">
        <v>34744</v>
      </c>
      <c r="I13665" s="749" t="s">
        <v>30</v>
      </c>
      <c r="J13665" s="749" t="n">
        <v>3</v>
      </c>
    </row>
    <row collapsed="false" customFormat="false" customHeight="true" hidden="true" ht="12.75" outlineLevel="0" r="13666">
      <c r="A13666" s="749" t="s">
        <v>34746</v>
      </c>
      <c r="B13666" s="749" t="str">
        <f aca="false">C13666&amp;D13666&amp;E13666&amp;F13666&amp;G13666&amp;H13666</f>
        <v>DOBRADICA 2.1/2"X1.3/8",DE LATAO CROMADO,COM PINO E BOLAS DE LATAO.FORNECIMENTO</v>
      </c>
      <c r="C13666" s="749" t="s">
        <v>34747</v>
      </c>
      <c r="D13666" s="749" t="s">
        <v>34748</v>
      </c>
      <c r="I13666" s="749" t="s">
        <v>30</v>
      </c>
      <c r="J13666" s="749" t="n">
        <v>5.7</v>
      </c>
    </row>
    <row collapsed="false" customFormat="false" customHeight="true" hidden="true" ht="12.75" outlineLevel="0" r="13667">
      <c r="A13667" s="749" t="s">
        <v>34749</v>
      </c>
      <c r="B13667" s="749" t="str">
        <f aca="false">C13667&amp;D13667&amp;E13667&amp;F13667&amp;G13667&amp;H13667</f>
        <v>DOBRADICA 2.1/2"X1.3/8",DE LATAO CROMADO,COM PINO E BOLAS DE LATAO.FORNECIMENTO</v>
      </c>
      <c r="C13667" s="749" t="s">
        <v>34747</v>
      </c>
      <c r="D13667" s="749" t="s">
        <v>34748</v>
      </c>
      <c r="I13667" s="749" t="s">
        <v>30</v>
      </c>
      <c r="J13667" s="749" t="n">
        <v>5.7</v>
      </c>
    </row>
    <row collapsed="false" customFormat="false" customHeight="true" hidden="true" ht="12.75" outlineLevel="0" r="13668">
      <c r="A13668" s="749" t="s">
        <v>34750</v>
      </c>
      <c r="B13668" s="749" t="str">
        <f aca="false">C13668&amp;D13668&amp;E13668&amp;F13668&amp;G13668&amp;H13668</f>
        <v>DOBRADICA 4"X3",DE FERRO GALVANIZADO,COM PINO,BOLAS E ANEISDE LATAO.FORNECIMENTO</v>
      </c>
      <c r="C13668" s="749" t="s">
        <v>34751</v>
      </c>
      <c r="D13668" s="749" t="s">
        <v>34727</v>
      </c>
      <c r="I13668" s="749" t="s">
        <v>30</v>
      </c>
      <c r="J13668" s="749" t="n">
        <v>11.42</v>
      </c>
    </row>
    <row collapsed="false" customFormat="false" customHeight="true" hidden="true" ht="12.75" outlineLevel="0" r="13669">
      <c r="A13669" s="749" t="s">
        <v>34752</v>
      </c>
      <c r="B13669" s="749" t="str">
        <f aca="false">C13669&amp;D13669&amp;E13669&amp;F13669&amp;G13669&amp;H13669</f>
        <v>DOBRADICA 4"X3",DE FERRO GALVANIZADO,COM PINO,BOLAS E ANEISDE LATAO.FORNECIMENTO</v>
      </c>
      <c r="C13669" s="749" t="s">
        <v>34751</v>
      </c>
      <c r="D13669" s="749" t="s">
        <v>34727</v>
      </c>
      <c r="I13669" s="749" t="s">
        <v>30</v>
      </c>
      <c r="J13669" s="749" t="n">
        <v>11.42</v>
      </c>
    </row>
    <row collapsed="false" customFormat="false" customHeight="true" hidden="true" ht="12.75" outlineLevel="0" r="13670">
      <c r="A13670" s="749" t="s">
        <v>34753</v>
      </c>
      <c r="B13670" s="749" t="str">
        <f aca="false">C13670&amp;D13670&amp;E13670&amp;F13670&amp;G13670&amp;H13670</f>
        <v>DOBRADICA INFERIOR PARA PORTA DE VIDRO TEMPERADO DE 10MM.FORNECIMENTO</v>
      </c>
      <c r="C13670" s="749" t="s">
        <v>34754</v>
      </c>
      <c r="D13670" s="749" t="s">
        <v>26684</v>
      </c>
      <c r="I13670" s="749" t="s">
        <v>30</v>
      </c>
      <c r="J13670" s="749" t="n">
        <v>33</v>
      </c>
    </row>
    <row collapsed="false" customFormat="false" customHeight="true" hidden="true" ht="12.75" outlineLevel="0" r="13671">
      <c r="A13671" s="749" t="s">
        <v>34755</v>
      </c>
      <c r="B13671" s="749" t="str">
        <f aca="false">C13671&amp;D13671&amp;E13671&amp;F13671&amp;G13671&amp;H13671</f>
        <v>DOBRADICA INFERIOR PARA PORTA DE VIDRO TEMPERADO DE 10MM.FORNECIMENTO</v>
      </c>
      <c r="C13671" s="749" t="s">
        <v>34754</v>
      </c>
      <c r="D13671" s="749" t="s">
        <v>26684</v>
      </c>
      <c r="I13671" s="749" t="s">
        <v>30</v>
      </c>
      <c r="J13671" s="749" t="n">
        <v>33</v>
      </c>
    </row>
    <row collapsed="false" customFormat="false" customHeight="true" hidden="true" ht="12.75" outlineLevel="0" r="13672">
      <c r="A13672" s="749" t="s">
        <v>34756</v>
      </c>
      <c r="B13672" s="749" t="str">
        <f aca="false">C13672&amp;D13672&amp;E13672&amp;F13672&amp;G13672&amp;H13672</f>
        <v>DOBRADICA 3"X3",DE FERRO GALVANIZADO,COM PINO DE FERRO E BOLAS DE LATAO.FORNECIMENTO</v>
      </c>
      <c r="C13672" s="749" t="s">
        <v>34757</v>
      </c>
      <c r="D13672" s="749" t="s">
        <v>34758</v>
      </c>
      <c r="I13672" s="749" t="s">
        <v>30</v>
      </c>
      <c r="J13672" s="749" t="n">
        <v>4.86</v>
      </c>
    </row>
    <row collapsed="false" customFormat="false" customHeight="true" hidden="true" ht="12.75" outlineLevel="0" r="13673">
      <c r="A13673" s="749" t="s">
        <v>34759</v>
      </c>
      <c r="B13673" s="749" t="str">
        <f aca="false">C13673&amp;D13673&amp;E13673&amp;F13673&amp;G13673&amp;H13673</f>
        <v>DOBRADICA 3"X3",DE FERRO GALVANIZADO,COM PINO DE FERRO E BOLAS DE LATAO.FORNECIMENTO</v>
      </c>
      <c r="C13673" s="749" t="s">
        <v>34757</v>
      </c>
      <c r="D13673" s="749" t="s">
        <v>34758</v>
      </c>
      <c r="I13673" s="749" t="s">
        <v>30</v>
      </c>
      <c r="J13673" s="749" t="n">
        <v>4.86</v>
      </c>
    </row>
    <row collapsed="false" customFormat="false" customHeight="true" hidden="true" ht="12.75" outlineLevel="0" r="13674">
      <c r="A13674" s="749" t="s">
        <v>34760</v>
      </c>
      <c r="B13674" s="749" t="str">
        <f aca="false">C13674&amp;D13674&amp;E13674&amp;F13674&amp;G13674&amp;H13674</f>
        <v>DOBRADICA SUPERIOR PARA PORTA DE VIDRO TEMPERADO DE 10MM.FORNECIMENTO</v>
      </c>
      <c r="C13674" s="749" t="s">
        <v>34761</v>
      </c>
      <c r="D13674" s="749" t="s">
        <v>26684</v>
      </c>
      <c r="I13674" s="749" t="s">
        <v>30</v>
      </c>
      <c r="J13674" s="749" t="n">
        <v>33.88</v>
      </c>
    </row>
    <row collapsed="false" customFormat="false" customHeight="true" hidden="true" ht="12.75" outlineLevel="0" r="13675">
      <c r="A13675" s="749" t="s">
        <v>34762</v>
      </c>
      <c r="B13675" s="749" t="str">
        <f aca="false">C13675&amp;D13675&amp;E13675&amp;F13675&amp;G13675&amp;H13675</f>
        <v>DOBRADICA SUPERIOR PARA PORTA DE VIDRO TEMPERADO DE 10MM.FORNECIMENTO</v>
      </c>
      <c r="C13675" s="749" t="s">
        <v>34761</v>
      </c>
      <c r="D13675" s="749" t="s">
        <v>26684</v>
      </c>
      <c r="I13675" s="749" t="s">
        <v>30</v>
      </c>
      <c r="J13675" s="749" t="n">
        <v>33.88</v>
      </c>
    </row>
    <row collapsed="false" customFormat="false" customHeight="true" hidden="true" ht="12.75" outlineLevel="0" r="13676">
      <c r="A13676" s="749" t="s">
        <v>34763</v>
      </c>
      <c r="B13676" s="749" t="str">
        <f aca="false">C13676&amp;D13676&amp;E13676&amp;F13676&amp;G13676&amp;H13676</f>
        <v>DOBRADICA 3"X2.1/2",DE FERRO GALVANIZADO,COM PINO DE FERRO E BOLAS DE LATAO.FORNECIMENTO</v>
      </c>
      <c r="C13676" s="749" t="s">
        <v>34764</v>
      </c>
      <c r="D13676" s="749" t="s">
        <v>34765</v>
      </c>
      <c r="I13676" s="749" t="s">
        <v>30</v>
      </c>
      <c r="J13676" s="749" t="n">
        <v>4.44</v>
      </c>
    </row>
    <row collapsed="false" customFormat="false" customHeight="true" hidden="true" ht="12.75" outlineLevel="0" r="13677">
      <c r="A13677" s="749" t="s">
        <v>34766</v>
      </c>
      <c r="B13677" s="749" t="str">
        <f aca="false">C13677&amp;D13677&amp;E13677&amp;F13677&amp;G13677&amp;H13677</f>
        <v>DOBRADICA 3"X2.1/2",DE FERRO GALVANIZADO,COM PINO DE FERRO E BOLAS DE LATAO.FORNECIMENTO</v>
      </c>
      <c r="C13677" s="749" t="s">
        <v>34764</v>
      </c>
      <c r="D13677" s="749" t="s">
        <v>34765</v>
      </c>
      <c r="I13677" s="749" t="s">
        <v>30</v>
      </c>
      <c r="J13677" s="749" t="n">
        <v>4.44</v>
      </c>
    </row>
    <row collapsed="false" customFormat="false" customHeight="true" hidden="true" ht="12.75" outlineLevel="0" r="13678">
      <c r="A13678" s="749" t="s">
        <v>34767</v>
      </c>
      <c r="B13678" s="749" t="str">
        <f aca="false">C13678&amp;D13678&amp;E13678&amp;F13678&amp;G13678&amp;H13678</f>
        <v>DOBRADICA DE 1.3/4"X2",DE FERRO GALVANIZADO,COM PINO DE FERRO E BOLAS DE LATAO.FORNECIMENTO</v>
      </c>
      <c r="C13678" s="749" t="s">
        <v>34768</v>
      </c>
      <c r="D13678" s="749" t="s">
        <v>34769</v>
      </c>
      <c r="I13678" s="749" t="s">
        <v>30</v>
      </c>
      <c r="J13678" s="749" t="n">
        <v>6.31</v>
      </c>
    </row>
    <row collapsed="false" customFormat="false" customHeight="true" hidden="true" ht="12.75" outlineLevel="0" r="13679">
      <c r="A13679" s="749" t="s">
        <v>34770</v>
      </c>
      <c r="B13679" s="749" t="str">
        <f aca="false">C13679&amp;D13679&amp;E13679&amp;F13679&amp;G13679&amp;H13679</f>
        <v>DOBRADICA DE 1.3/4"X2",DE FERRO GALVANIZADO,COM PINO DE FERRO E BOLAS DE LATAO.FORNECIMENTO</v>
      </c>
      <c r="C13679" s="749" t="s">
        <v>34768</v>
      </c>
      <c r="D13679" s="749" t="s">
        <v>34769</v>
      </c>
      <c r="I13679" s="749" t="s">
        <v>30</v>
      </c>
      <c r="J13679" s="749" t="n">
        <v>6.31</v>
      </c>
    </row>
    <row collapsed="false" customFormat="false" customHeight="true" hidden="true" ht="12.75" outlineLevel="0" r="13680">
      <c r="A13680" s="749" t="s">
        <v>34771</v>
      </c>
      <c r="B13680" s="749" t="str">
        <f aca="false">C13680&amp;D13680&amp;E13680&amp;F13680&amp;G13680&amp;H13680</f>
        <v>DOBRADICA PARA PORTA "VAI-E-VEM",DE 3",EM LATAO NIQUELADO EPOLIDO.FORNECIMENTO</v>
      </c>
      <c r="C13680" s="749" t="s">
        <v>34772</v>
      </c>
      <c r="D13680" s="749" t="s">
        <v>34773</v>
      </c>
      <c r="I13680" s="749" t="s">
        <v>30</v>
      </c>
      <c r="J13680" s="749" t="n">
        <v>76.98</v>
      </c>
    </row>
    <row collapsed="false" customFormat="false" customHeight="true" hidden="true" ht="12.75" outlineLevel="0" r="13681">
      <c r="A13681" s="749" t="s">
        <v>34774</v>
      </c>
      <c r="B13681" s="749" t="str">
        <f aca="false">C13681&amp;D13681&amp;E13681&amp;F13681&amp;G13681&amp;H13681</f>
        <v>DOBRADICA PARA PORTA "VAI-E-VEM",DE 3",EM LATAO NIQUELADO EPOLIDO.FORNECIMENTO</v>
      </c>
      <c r="C13681" s="749" t="s">
        <v>34772</v>
      </c>
      <c r="D13681" s="749" t="s">
        <v>34773</v>
      </c>
      <c r="I13681" s="749" t="s">
        <v>30</v>
      </c>
      <c r="J13681" s="749" t="n">
        <v>76.98</v>
      </c>
    </row>
    <row collapsed="false" customFormat="false" customHeight="true" hidden="true" ht="12.75" outlineLevel="0" r="13682">
      <c r="A13682" s="749" t="s">
        <v>34775</v>
      </c>
      <c r="B13682" s="749" t="str">
        <f aca="false">C13682&amp;D13682&amp;E13682&amp;F13682&amp;G13682&amp;H13682</f>
        <v>FECHO DE SOBREPOR "LIVRE-OCUPADO",INCLUSIVE TARGETA COM TRANCA FIXA.FORNECIMENTO</v>
      </c>
      <c r="C13682" s="749" t="s">
        <v>34776</v>
      </c>
      <c r="D13682" s="749" t="s">
        <v>34777</v>
      </c>
      <c r="I13682" s="749" t="s">
        <v>30</v>
      </c>
      <c r="J13682" s="749" t="n">
        <v>31.02</v>
      </c>
    </row>
    <row collapsed="false" customFormat="false" customHeight="true" hidden="true" ht="12.75" outlineLevel="0" r="13683">
      <c r="A13683" s="749" t="s">
        <v>34778</v>
      </c>
      <c r="B13683" s="749" t="str">
        <f aca="false">C13683&amp;D13683&amp;E13683&amp;F13683&amp;G13683&amp;H13683</f>
        <v>FECHO DE SOBREPOR "LIVRE-OCUPADO",INCLUSIVE TARGETA COM TRANCA FIXA.FORNECIMENTO</v>
      </c>
      <c r="C13683" s="749" t="s">
        <v>34776</v>
      </c>
      <c r="D13683" s="749" t="s">
        <v>34777</v>
      </c>
      <c r="I13683" s="749" t="s">
        <v>30</v>
      </c>
      <c r="J13683" s="749" t="n">
        <v>31.02</v>
      </c>
    </row>
    <row collapsed="false" customFormat="false" customHeight="true" hidden="true" ht="12.75" outlineLevel="0" r="13684">
      <c r="A13684" s="749" t="s">
        <v>34779</v>
      </c>
      <c r="B13684" s="749" t="str">
        <f aca="false">C13684&amp;D13684&amp;E13684&amp;F13684&amp;G13684&amp;H13684</f>
        <v>FECHO DE EMBUTIR DE ALAVANCA,EM LATAO CROMADO,DE 40CM DE ALTURA.FORNECIMENTO</v>
      </c>
      <c r="C13684" s="749" t="s">
        <v>34780</v>
      </c>
      <c r="D13684" s="749" t="s">
        <v>34781</v>
      </c>
      <c r="I13684" s="749" t="s">
        <v>30</v>
      </c>
      <c r="J13684" s="749" t="n">
        <v>123.76</v>
      </c>
    </row>
    <row collapsed="false" customFormat="false" customHeight="true" hidden="true" ht="12.75" outlineLevel="0" r="13685">
      <c r="A13685" s="749" t="s">
        <v>34782</v>
      </c>
      <c r="B13685" s="749" t="str">
        <f aca="false">C13685&amp;D13685&amp;E13685&amp;F13685&amp;G13685&amp;H13685</f>
        <v>FECHO DE EMBUTIR DE ALAVANCA,EM LATAO CROMADO,DE 40CM DE ALTURA.FORNECIMENTO</v>
      </c>
      <c r="C13685" s="749" t="s">
        <v>34780</v>
      </c>
      <c r="D13685" s="749" t="s">
        <v>34781</v>
      </c>
      <c r="I13685" s="749" t="s">
        <v>30</v>
      </c>
      <c r="J13685" s="749" t="n">
        <v>123.76</v>
      </c>
    </row>
    <row collapsed="false" customFormat="false" customHeight="true" hidden="true" ht="12.75" outlineLevel="0" r="13686">
      <c r="A13686" s="749" t="s">
        <v>34783</v>
      </c>
      <c r="B13686" s="749" t="str">
        <f aca="false">C13686&amp;D13686&amp;E13686&amp;F13686&amp;G13686&amp;H13686</f>
        <v>FECHO DE EMBUTIR DE SEGURANCA,EM LATAO CROMADO,PISTAO CILINDRICO,BOTAO C/CREMALHEIRA,ESPELHO ELIPTICO CROMADO.FORNECIMENTO</v>
      </c>
      <c r="C13686" s="749" t="s">
        <v>34784</v>
      </c>
      <c r="D13686" s="749" t="s">
        <v>34785</v>
      </c>
      <c r="E13686" s="749" t="s">
        <v>12104</v>
      </c>
      <c r="I13686" s="749" t="s">
        <v>30</v>
      </c>
      <c r="J13686" s="749" t="n">
        <v>8.31</v>
      </c>
    </row>
    <row collapsed="false" customFormat="false" customHeight="true" hidden="true" ht="12.75" outlineLevel="0" r="13687">
      <c r="A13687" s="749" t="s">
        <v>34786</v>
      </c>
      <c r="B13687" s="749" t="str">
        <f aca="false">C13687&amp;D13687&amp;E13687&amp;F13687&amp;G13687&amp;H13687</f>
        <v>FECHO DE EMBUTIR DE SEGURANCA,EM LATAO CROMADO,PISTAO CILINDRICO,BOTAO C/CREMALHEIRA,ESPELHO ELIPTICO CROMADO.FORNECIMENTO</v>
      </c>
      <c r="C13687" s="749" t="s">
        <v>34784</v>
      </c>
      <c r="D13687" s="749" t="s">
        <v>34785</v>
      </c>
      <c r="E13687" s="749" t="s">
        <v>12104</v>
      </c>
      <c r="I13687" s="749" t="s">
        <v>30</v>
      </c>
      <c r="J13687" s="749" t="n">
        <v>8.31</v>
      </c>
    </row>
    <row collapsed="false" customFormat="false" customHeight="true" hidden="true" ht="12.75" outlineLevel="0" r="13688">
      <c r="A13688" s="749" t="s">
        <v>34787</v>
      </c>
      <c r="B13688" s="749" t="str">
        <f aca="false">C13688&amp;D13688&amp;E13688&amp;F13688&amp;G13688&amp;H13688</f>
        <v>FECHO DE HASTE REDONDA,EM FERRO,PARA PINTAR,COM 20CM.FORNECIMENTO</v>
      </c>
      <c r="C13688" s="749" t="s">
        <v>34788</v>
      </c>
      <c r="D13688" s="749" t="s">
        <v>17187</v>
      </c>
      <c r="I13688" s="749" t="s">
        <v>30</v>
      </c>
      <c r="J13688" s="749" t="n">
        <v>36.24</v>
      </c>
    </row>
    <row collapsed="false" customFormat="false" customHeight="true" hidden="true" ht="12.75" outlineLevel="0" r="13689">
      <c r="A13689" s="749" t="s">
        <v>34789</v>
      </c>
      <c r="B13689" s="749" t="str">
        <f aca="false">C13689&amp;D13689&amp;E13689&amp;F13689&amp;G13689&amp;H13689</f>
        <v>FECHO DE HASTE REDONDA,EM FERRO,PARA PINTAR,COM 20CM.FORNECIMENTO</v>
      </c>
      <c r="C13689" s="749" t="s">
        <v>34788</v>
      </c>
      <c r="D13689" s="749" t="s">
        <v>17187</v>
      </c>
      <c r="I13689" s="749" t="s">
        <v>30</v>
      </c>
      <c r="J13689" s="749" t="n">
        <v>36.24</v>
      </c>
    </row>
    <row collapsed="false" customFormat="false" customHeight="true" hidden="true" ht="12.75" outlineLevel="0" r="13690">
      <c r="A13690" s="749" t="s">
        <v>34790</v>
      </c>
      <c r="B13690" s="749" t="str">
        <f aca="false">C13690&amp;D13690&amp;E13690&amp;F13690&amp;G13690&amp;H13690</f>
        <v>FECHO DE HASTE REDONDA,EM FERRO,PARA PINTAR,COM 30CM.FORNECIMENTO</v>
      </c>
      <c r="C13690" s="749" t="s">
        <v>34791</v>
      </c>
      <c r="D13690" s="749" t="s">
        <v>17187</v>
      </c>
      <c r="I13690" s="749" t="s">
        <v>30</v>
      </c>
      <c r="J13690" s="749" t="n">
        <v>53.9</v>
      </c>
    </row>
    <row collapsed="false" customFormat="false" customHeight="true" hidden="true" ht="12.75" outlineLevel="0" r="13691">
      <c r="A13691" s="749" t="s">
        <v>34792</v>
      </c>
      <c r="B13691" s="749" t="str">
        <f aca="false">C13691&amp;D13691&amp;E13691&amp;F13691&amp;G13691&amp;H13691</f>
        <v>FECHO DE HASTE REDONDA,EM FERRO,PARA PINTAR,COM 30CM.FORNECIMENTO</v>
      </c>
      <c r="C13691" s="749" t="s">
        <v>34791</v>
      </c>
      <c r="D13691" s="749" t="s">
        <v>17187</v>
      </c>
      <c r="I13691" s="749" t="s">
        <v>30</v>
      </c>
      <c r="J13691" s="749" t="n">
        <v>53.9</v>
      </c>
    </row>
    <row collapsed="false" customFormat="false" customHeight="true" hidden="true" ht="12.75" outlineLevel="0" r="13692">
      <c r="A13692" s="749" t="s">
        <v>34793</v>
      </c>
      <c r="B13692" s="749" t="str">
        <f aca="false">C13692&amp;D13692&amp;E13692&amp;F13692&amp;G13692&amp;H13692</f>
        <v>FECHO DE 80MM EM FERRO NIQUELADO,LINGUETA CENTRAL MOVEL.FORNECIMENTO</v>
      </c>
      <c r="C13692" s="749" t="s">
        <v>34794</v>
      </c>
      <c r="D13692" s="749" t="s">
        <v>34795</v>
      </c>
      <c r="I13692" s="749" t="s">
        <v>30</v>
      </c>
      <c r="J13692" s="749" t="n">
        <v>2.75</v>
      </c>
    </row>
    <row collapsed="false" customFormat="false" customHeight="true" hidden="true" ht="12.75" outlineLevel="0" r="13693">
      <c r="A13693" s="749" t="s">
        <v>34796</v>
      </c>
      <c r="B13693" s="749" t="str">
        <f aca="false">C13693&amp;D13693&amp;E13693&amp;F13693&amp;G13693&amp;H13693</f>
        <v>FECHO DE 80MM EM FERRO NIQUELADO,LINGUETA CENTRAL MOVEL.FORNECIMENTO</v>
      </c>
      <c r="C13693" s="749" t="s">
        <v>34794</v>
      </c>
      <c r="D13693" s="749" t="s">
        <v>34795</v>
      </c>
      <c r="I13693" s="749" t="s">
        <v>30</v>
      </c>
      <c r="J13693" s="749" t="n">
        <v>2.75</v>
      </c>
    </row>
    <row collapsed="false" customFormat="false" customHeight="true" hidden="true" ht="12.75" outlineLevel="0" r="13694">
      <c r="A13694" s="749" t="s">
        <v>34797</v>
      </c>
      <c r="B13694" s="749" t="str">
        <f aca="false">C13694&amp;D13694&amp;E13694&amp;F13694&amp;G13694&amp;H13694</f>
        <v>VISOR OPTICO COM LENTES,TIPO LINGUETA,ACABAMENTO CROMADO.FORNECIMENTO</v>
      </c>
      <c r="C13694" s="749" t="s">
        <v>34798</v>
      </c>
      <c r="D13694" s="749" t="s">
        <v>26684</v>
      </c>
      <c r="I13694" s="749" t="s">
        <v>30</v>
      </c>
      <c r="J13694" s="749" t="n">
        <v>4.86</v>
      </c>
    </row>
    <row collapsed="false" customFormat="false" customHeight="true" hidden="true" ht="12.75" outlineLevel="0" r="13695">
      <c r="A13695" s="749" t="s">
        <v>34799</v>
      </c>
      <c r="B13695" s="749" t="str">
        <f aca="false">C13695&amp;D13695&amp;E13695&amp;F13695&amp;G13695&amp;H13695</f>
        <v>VISOR OPTICO COM LENTES,TIPO LINGUETA,ACABAMENTO CROMADO.FORNECIMENTO</v>
      </c>
      <c r="C13695" s="749" t="s">
        <v>34798</v>
      </c>
      <c r="D13695" s="749" t="s">
        <v>26684</v>
      </c>
      <c r="I13695" s="749" t="s">
        <v>30</v>
      </c>
      <c r="J13695" s="749" t="n">
        <v>4.86</v>
      </c>
    </row>
    <row collapsed="false" customFormat="false" customHeight="true" hidden="true" ht="12.75" outlineLevel="0" r="13696">
      <c r="A13696" s="749" t="s">
        <v>34800</v>
      </c>
      <c r="B13696" s="749" t="str">
        <f aca="false">C13696&amp;D13696&amp;E13696&amp;F13696&amp;G13696&amp;H13696</f>
        <v>CREMONA EM LATAO CROMADO,COM VARA DE FERRO DE 1,50M,ACABAMENTO CROMADO,POLIDO OU PINTADO.FORNECIMENTO</v>
      </c>
      <c r="C13696" s="749" t="s">
        <v>34801</v>
      </c>
      <c r="D13696" s="749" t="s">
        <v>34802</v>
      </c>
      <c r="I13696" s="749" t="s">
        <v>30</v>
      </c>
      <c r="J13696" s="749" t="n">
        <v>29.41</v>
      </c>
    </row>
    <row collapsed="false" customFormat="false" customHeight="true" hidden="true" ht="12.75" outlineLevel="0" r="13697">
      <c r="A13697" s="749" t="s">
        <v>34803</v>
      </c>
      <c r="B13697" s="749" t="str">
        <f aca="false">C13697&amp;D13697&amp;E13697&amp;F13697&amp;G13697&amp;H13697</f>
        <v>CREMONA EM LATAO CROMADO,COM VARA DE FERRO DE 1,50M,ACABAMENTO CROMADO,POLIDO OU PINTADO.FORNECIMENTO</v>
      </c>
      <c r="C13697" s="749" t="s">
        <v>34801</v>
      </c>
      <c r="D13697" s="749" t="s">
        <v>34802</v>
      </c>
      <c r="I13697" s="749" t="s">
        <v>30</v>
      </c>
      <c r="J13697" s="749" t="n">
        <v>29.41</v>
      </c>
    </row>
    <row collapsed="false" customFormat="false" customHeight="true" hidden="true" ht="12.75" outlineLevel="0" r="13698">
      <c r="A13698" s="749" t="s">
        <v>34804</v>
      </c>
      <c r="B13698" s="749" t="str">
        <f aca="false">C13698&amp;D13698&amp;E13698&amp;F13698&amp;G13698&amp;H13698</f>
        <v>CARRANCA PARA FIXACAO EXTERNA DE JANELA DE ABRIR EM LATAO,CABECOTE ARTICULADO.FORNECIMENTO</v>
      </c>
      <c r="C13698" s="749" t="s">
        <v>34805</v>
      </c>
      <c r="D13698" s="749" t="s">
        <v>34806</v>
      </c>
      <c r="I13698" s="749" t="s">
        <v>30</v>
      </c>
      <c r="J13698" s="749" t="n">
        <v>17.72</v>
      </c>
    </row>
    <row collapsed="false" customFormat="false" customHeight="true" hidden="true" ht="12.75" outlineLevel="0" r="13699">
      <c r="A13699" s="749" t="s">
        <v>34807</v>
      </c>
      <c r="B13699" s="749" t="str">
        <f aca="false">C13699&amp;D13699&amp;E13699&amp;F13699&amp;G13699&amp;H13699</f>
        <v>CARRANCA PARA FIXACAO EXTERNA DE JANELA DE ABRIR EM LATAO,CABECOTE ARTICULADO.FORNECIMENTO</v>
      </c>
      <c r="C13699" s="749" t="s">
        <v>34805</v>
      </c>
      <c r="D13699" s="749" t="s">
        <v>34806</v>
      </c>
      <c r="I13699" s="749" t="s">
        <v>30</v>
      </c>
      <c r="J13699" s="749" t="n">
        <v>17.72</v>
      </c>
    </row>
    <row collapsed="false" customFormat="false" customHeight="true" hidden="true" ht="12.75" outlineLevel="0" r="13700">
      <c r="A13700" s="749" t="s">
        <v>34808</v>
      </c>
      <c r="B13700" s="749" t="str">
        <f aca="false">C13700&amp;D13700&amp;E13700&amp;F13700&amp;G13700&amp;H13700</f>
        <v>MOLA FECHA-PORTA,AEREA,COM PINHAO E CREMALHEIRA,EM ALUMINIO, COM PINTURA ELETROSTATICA, COM POTENCIA Nº3 PARA PORTAS DEFERRO DE 0,90 A 1,00M.FORNECIMENTO</v>
      </c>
      <c r="C13700" s="749" t="s">
        <v>34809</v>
      </c>
      <c r="D13700" s="749" t="s">
        <v>34810</v>
      </c>
      <c r="E13700" s="749" t="s">
        <v>34811</v>
      </c>
      <c r="I13700" s="749" t="s">
        <v>30</v>
      </c>
      <c r="J13700" s="749" t="n">
        <v>177.84</v>
      </c>
    </row>
    <row collapsed="false" customFormat="false" customHeight="true" hidden="true" ht="12.75" outlineLevel="0" r="13701">
      <c r="A13701" s="749" t="s">
        <v>34812</v>
      </c>
      <c r="B13701" s="749" t="str">
        <f aca="false">C13701&amp;D13701&amp;E13701&amp;F13701&amp;G13701&amp;H13701</f>
        <v>MOLA FECHA-PORTA,AEREA,COM PINHAO E CREMALHEIRA,EM ALUMINIO, COM PINTURA ELETROSTATICA, COM POTENCIA Nº3 PARA PORTAS DEFERRO DE 0,90 A 1,00M.FORNECIMENTO</v>
      </c>
      <c r="C13701" s="749" t="s">
        <v>34809</v>
      </c>
      <c r="D13701" s="749" t="s">
        <v>34810</v>
      </c>
      <c r="E13701" s="749" t="s">
        <v>34811</v>
      </c>
      <c r="I13701" s="749" t="s">
        <v>30</v>
      </c>
      <c r="J13701" s="749" t="n">
        <v>177.84</v>
      </c>
    </row>
    <row collapsed="false" customFormat="false" customHeight="true" hidden="true" ht="38.25" outlineLevel="0" r="13702">
      <c r="A13702" s="749" t="s">
        <v>34813</v>
      </c>
      <c r="B13702" s="758" t="str">
        <f aca="false">C13702&amp;D13702&amp;E13702&amp;F13702&amp;G13702&amp;H13702</f>
        <v>MOLA FECHA-PORTA,AEREA,COM PINHAO E CREMALHEIRA,EM ALUMINIO, COM PINTURA ELETROSTATICA, COM POTENCIA Nº2 PARA PORTAS DEMADEIRA OU ALUMINIO ATE 0,90M.FORNECIMENTO</v>
      </c>
      <c r="C13702" s="749" t="s">
        <v>34809</v>
      </c>
      <c r="D13702" s="749" t="s">
        <v>34814</v>
      </c>
      <c r="E13702" s="749" t="s">
        <v>34815</v>
      </c>
      <c r="I13702" s="749" t="s">
        <v>30</v>
      </c>
      <c r="J13702" s="749" t="n">
        <v>157.04</v>
      </c>
    </row>
    <row collapsed="false" customFormat="false" customHeight="true" hidden="true" ht="38.25" outlineLevel="0" r="13703">
      <c r="A13703" s="749" t="s">
        <v>34816</v>
      </c>
      <c r="B13703" s="758" t="str">
        <f aca="false">C13703&amp;D13703&amp;E13703&amp;F13703&amp;G13703&amp;H13703</f>
        <v>MOLA FECHA-PORTA,AEREA,COM PINHAO E CREMALHEIRA,EM ALUMINIO, COM PINTURA ELETROSTATICA, COM POTENCIA Nº2 PARA PORTAS DEMADEIRA OU ALUMINIO ATE 0,90M.FORNECIMENTO</v>
      </c>
      <c r="C13703" s="749" t="s">
        <v>34809</v>
      </c>
      <c r="D13703" s="749" t="s">
        <v>34814</v>
      </c>
      <c r="E13703" s="749" t="s">
        <v>34815</v>
      </c>
      <c r="I13703" s="749" t="s">
        <v>30</v>
      </c>
      <c r="J13703" s="749" t="n">
        <v>157.04</v>
      </c>
    </row>
    <row collapsed="false" customFormat="false" customHeight="true" hidden="true" ht="12.75" outlineLevel="0" r="13704">
      <c r="A13704" s="749" t="s">
        <v>34817</v>
      </c>
      <c r="B13704" s="749" t="str">
        <f aca="false">C13704&amp;D13704&amp;E13704&amp;F13704&amp;G13704&amp;H13704</f>
        <v>MOLA FECHA-PORTA,AEREA,COM PINHAO E CREMALHEIRA,EM ALUMINIO,COM PINTURA ELETROSTATICA,COM POTENCIA Nº4 PARA PORTAS CORTA-FOGO ACIMA DE 1,00M.FORNECIMENTO</v>
      </c>
      <c r="C13704" s="749" t="s">
        <v>34809</v>
      </c>
      <c r="D13704" s="749" t="s">
        <v>34818</v>
      </c>
      <c r="E13704" s="749" t="s">
        <v>34819</v>
      </c>
      <c r="I13704" s="749" t="s">
        <v>30</v>
      </c>
      <c r="J13704" s="749" t="n">
        <v>198.64</v>
      </c>
    </row>
    <row collapsed="false" customFormat="false" customHeight="true" hidden="true" ht="12.75" outlineLevel="0" r="13705">
      <c r="A13705" s="749" t="s">
        <v>34820</v>
      </c>
      <c r="B13705" s="749" t="str">
        <f aca="false">C13705&amp;D13705&amp;E13705&amp;F13705&amp;G13705&amp;H13705</f>
        <v>MOLA FECHA-PORTA,AEREA,COM PINHAO E CREMALHEIRA,EM ALUMINIO,COM PINTURA ELETROSTATICA,COM POTENCIA Nº4 PARA PORTAS CORTA-FOGO ACIMA DE 1,00M.FORNECIMENTO</v>
      </c>
      <c r="C13705" s="749" t="s">
        <v>34809</v>
      </c>
      <c r="D13705" s="749" t="s">
        <v>34818</v>
      </c>
      <c r="E13705" s="749" t="s">
        <v>34819</v>
      </c>
      <c r="I13705" s="749" t="s">
        <v>30</v>
      </c>
      <c r="J13705" s="749" t="n">
        <v>198.64</v>
      </c>
    </row>
    <row collapsed="false" customFormat="false" customHeight="true" hidden="true" ht="12.75" outlineLevel="0" r="13706">
      <c r="A13706" s="749" t="s">
        <v>34821</v>
      </c>
      <c r="B13706" s="749" t="str">
        <f aca="false">C13706&amp;D13706&amp;E13706&amp;F13706&amp;G13706&amp;H13706</f>
        <v>PUXADOR DE 12CM,EM ZAMAK CROMADO.FORNECIMENTO</v>
      </c>
      <c r="C13706" s="749" t="s">
        <v>34822</v>
      </c>
      <c r="I13706" s="749" t="s">
        <v>30</v>
      </c>
      <c r="J13706" s="749" t="n">
        <v>5.18</v>
      </c>
    </row>
    <row collapsed="false" customFormat="false" customHeight="true" hidden="true" ht="12.75" outlineLevel="0" r="13707">
      <c r="A13707" s="749" t="s">
        <v>34823</v>
      </c>
      <c r="B13707" s="749" t="str">
        <f aca="false">C13707&amp;D13707&amp;E13707&amp;F13707&amp;G13707&amp;H13707</f>
        <v>PUXADOR DE 12CM,EM ZAMAK CROMADO.FORNECIMENTO</v>
      </c>
      <c r="C13707" s="749" t="s">
        <v>34822</v>
      </c>
      <c r="I13707" s="749" t="s">
        <v>30</v>
      </c>
      <c r="J13707" s="749" t="n">
        <v>5.18</v>
      </c>
    </row>
    <row collapsed="false" customFormat="false" customHeight="true" hidden="true" ht="12.75" outlineLevel="0" r="13708">
      <c r="A13708" s="749" t="s">
        <v>34824</v>
      </c>
      <c r="B13708" s="749" t="str">
        <f aca="false">C13708&amp;D13708&amp;E13708&amp;F13708&amp;G13708&amp;H13708</f>
        <v>PUXADOR TUBULAR,DE PUNHO,EM LATAO CROMADO.FORNECIMENTO</v>
      </c>
      <c r="C13708" s="749" t="s">
        <v>34825</v>
      </c>
      <c r="I13708" s="749" t="s">
        <v>30</v>
      </c>
      <c r="J13708" s="749" t="n">
        <v>27.12</v>
      </c>
    </row>
    <row collapsed="false" customFormat="false" customHeight="true" hidden="true" ht="12.75" outlineLevel="0" r="13709">
      <c r="A13709" s="749" t="s">
        <v>34826</v>
      </c>
      <c r="B13709" s="749" t="str">
        <f aca="false">C13709&amp;D13709&amp;E13709&amp;F13709&amp;G13709&amp;H13709</f>
        <v>PUXADOR TUBULAR,DE PUNHO,EM LATAO CROMADO.FORNECIMENTO</v>
      </c>
      <c r="C13709" s="749" t="s">
        <v>34825</v>
      </c>
      <c r="I13709" s="749" t="s">
        <v>30</v>
      </c>
      <c r="J13709" s="749" t="n">
        <v>27.12</v>
      </c>
    </row>
    <row collapsed="false" customFormat="false" customHeight="true" hidden="true" ht="12.75" outlineLevel="0" r="13710">
      <c r="A13710" s="749" t="s">
        <v>34827</v>
      </c>
      <c r="B13710" s="749" t="str">
        <f aca="false">C13710&amp;D13710&amp;E13710&amp;F13710&amp;G13710&amp;H13710</f>
        <v>PUXADOR TUBULAR,EM ZAMAK CROMADO.FORNECIMENTO</v>
      </c>
      <c r="C13710" s="749" t="s">
        <v>34828</v>
      </c>
      <c r="I13710" s="749" t="s">
        <v>30</v>
      </c>
      <c r="J13710" s="749" t="n">
        <v>17.5</v>
      </c>
    </row>
    <row collapsed="false" customFormat="false" customHeight="true" hidden="true" ht="12.75" outlineLevel="0" r="13711">
      <c r="A13711" s="749" t="s">
        <v>34829</v>
      </c>
      <c r="B13711" s="749" t="str">
        <f aca="false">C13711&amp;D13711&amp;E13711&amp;F13711&amp;G13711&amp;H13711</f>
        <v>PUXADOR TUBULAR,EM ZAMAK CROMADO.FORNECIMENTO</v>
      </c>
      <c r="C13711" s="749" t="s">
        <v>34828</v>
      </c>
      <c r="I13711" s="749" t="s">
        <v>30</v>
      </c>
      <c r="J13711" s="749" t="n">
        <v>17.5</v>
      </c>
    </row>
    <row collapsed="false" customFormat="false" customHeight="true" hidden="true" ht="25.5" outlineLevel="0" r="13712">
      <c r="A13712" s="749" t="s">
        <v>34830</v>
      </c>
      <c r="B13712" s="758" t="str">
        <f aca="false">C13712&amp;D13712&amp;E13712&amp;F13712&amp;G13712&amp;H13712</f>
        <v>PUXADOR HORIZONTAL PARA PORTA,TIPO ALCA,PARA PESSOAS COM NECESSIDADES ESPECIFICAS, EM TUBO DE ACO INOXIDAVEL DE 1.1/4",AISI-304,LIGA 18.8,COM 30CM.FORNECIMENTO</v>
      </c>
      <c r="C13712" s="749" t="s">
        <v>34831</v>
      </c>
      <c r="D13712" s="749" t="s">
        <v>34832</v>
      </c>
      <c r="E13712" s="749" t="s">
        <v>34833</v>
      </c>
      <c r="I13712" s="749" t="s">
        <v>30</v>
      </c>
      <c r="J13712" s="749" t="n">
        <v>90.13</v>
      </c>
    </row>
    <row collapsed="false" customFormat="false" customHeight="true" hidden="true" ht="25.5" outlineLevel="0" r="13713">
      <c r="A13713" s="749" t="s">
        <v>280</v>
      </c>
      <c r="B13713" s="758" t="str">
        <f aca="false">C13713&amp;D13713&amp;E13713&amp;F13713&amp;G13713&amp;H13713</f>
        <v>PUXADOR HORIZONTAL PARA PORTA,TIPO ALCA,PARA PESSOAS COM NECESSIDADES ESPECIFICAS, EM TUBO DE ACO INOXIDAVEL DE 1.1/4",AISI-304,LIGA 18.8,COM 30CM.FORNECIMENTO</v>
      </c>
      <c r="C13713" s="749" t="s">
        <v>34831</v>
      </c>
      <c r="D13713" s="749" t="s">
        <v>34832</v>
      </c>
      <c r="E13713" s="749" t="s">
        <v>34833</v>
      </c>
      <c r="I13713" s="749" t="s">
        <v>30</v>
      </c>
      <c r="J13713" s="749" t="n">
        <v>90.13</v>
      </c>
    </row>
    <row collapsed="false" customFormat="false" customHeight="true" hidden="true" ht="12.75" outlineLevel="0" r="13714">
      <c r="A13714" s="749" t="s">
        <v>34834</v>
      </c>
      <c r="B13714" s="749" t="str">
        <f aca="false">C13714&amp;D13714&amp;E13714&amp;F13714&amp;G13714&amp;H13714</f>
        <v>CADEADO DE 30MM,C/DUPLA TRAVA,DISCO DE SEGURANCA ANTI-GAZUA,CORPO DE LATAO MACICO,CILINDRO DE LATAO TREFILADO.FORNECIMENTO</v>
      </c>
      <c r="C13714" s="749" t="s">
        <v>34835</v>
      </c>
      <c r="D13714" s="749" t="s">
        <v>34836</v>
      </c>
      <c r="E13714" s="749" t="s">
        <v>12104</v>
      </c>
      <c r="I13714" s="749" t="s">
        <v>30</v>
      </c>
      <c r="J13714" s="749" t="n">
        <v>14.96</v>
      </c>
    </row>
    <row collapsed="false" customFormat="false" customHeight="true" hidden="true" ht="12.75" outlineLevel="0" r="13715">
      <c r="A13715" s="749" t="s">
        <v>34837</v>
      </c>
      <c r="B13715" s="749" t="str">
        <f aca="false">C13715&amp;D13715&amp;E13715&amp;F13715&amp;G13715&amp;H13715</f>
        <v>CADEADO DE 30MM,C/DUPLA TRAVA,DISCO DE SEGURANCA ANTI-GAZUA,CORPO DE LATAO MACICO,CILINDRO DE LATAO TREFILADO.FORNECIMENTO</v>
      </c>
      <c r="C13715" s="749" t="s">
        <v>34835</v>
      </c>
      <c r="D13715" s="749" t="s">
        <v>34836</v>
      </c>
      <c r="E13715" s="749" t="s">
        <v>12104</v>
      </c>
      <c r="I13715" s="749" t="s">
        <v>30</v>
      </c>
      <c r="J13715" s="749" t="n">
        <v>14.96</v>
      </c>
    </row>
    <row collapsed="false" customFormat="false" customHeight="true" hidden="true" ht="12.75" outlineLevel="0" r="13716">
      <c r="A13716" s="749" t="s">
        <v>34838</v>
      </c>
      <c r="B13716" s="749" t="str">
        <f aca="false">C13716&amp;D13716&amp;E13716&amp;F13716&amp;G13716&amp;H13716</f>
        <v>CADEADO DE 50MM,C/DUPLA TRAVA,DISCO DE SEGURANCA ANTI-GAZUA,CORPO DE LATAO MACICO,CILINDRO DE LATAO TREFILADO.FORNECIMENTO</v>
      </c>
      <c r="C13716" s="749" t="s">
        <v>34839</v>
      </c>
      <c r="D13716" s="749" t="s">
        <v>34836</v>
      </c>
      <c r="E13716" s="749" t="s">
        <v>12104</v>
      </c>
      <c r="I13716" s="749" t="s">
        <v>30</v>
      </c>
      <c r="J13716" s="749" t="n">
        <v>35.81</v>
      </c>
    </row>
    <row collapsed="false" customFormat="false" customHeight="true" hidden="true" ht="12.75" outlineLevel="0" r="13717">
      <c r="A13717" s="749" t="s">
        <v>34840</v>
      </c>
      <c r="B13717" s="749" t="str">
        <f aca="false">C13717&amp;D13717&amp;E13717&amp;F13717&amp;G13717&amp;H13717</f>
        <v>CADEADO DE 50MM,C/DUPLA TRAVA,DISCO DE SEGURANCA ANTI-GAZUA,CORPO DE LATAO MACICO,CILINDRO DE LATAO TREFILADO.FORNECIMENTO</v>
      </c>
      <c r="C13717" s="749" t="s">
        <v>34839</v>
      </c>
      <c r="D13717" s="749" t="s">
        <v>34836</v>
      </c>
      <c r="E13717" s="749" t="s">
        <v>12104</v>
      </c>
      <c r="I13717" s="749" t="s">
        <v>30</v>
      </c>
      <c r="J13717" s="749" t="n">
        <v>35.81</v>
      </c>
    </row>
    <row collapsed="false" customFormat="false" customHeight="true" hidden="true" ht="12.75" outlineLevel="0" r="13718">
      <c r="A13718" s="749" t="s">
        <v>34841</v>
      </c>
      <c r="B13718" s="749" t="str">
        <f aca="false">C13718&amp;D13718&amp;E13718&amp;F13718&amp;G13718&amp;H13718</f>
        <v>CADEADO DE 30MM ADAPTADO PARA USO DE UMA SO CHAVE.FORNECIMENTO</v>
      </c>
      <c r="C13718" s="749" t="s">
        <v>34842</v>
      </c>
      <c r="D13718" s="749" t="s">
        <v>12104</v>
      </c>
      <c r="I13718" s="749" t="s">
        <v>30</v>
      </c>
      <c r="J13718" s="749" t="n">
        <v>24.68</v>
      </c>
    </row>
    <row collapsed="false" customFormat="false" customHeight="true" hidden="true" ht="12.75" outlineLevel="0" r="13719">
      <c r="A13719" s="749" t="s">
        <v>34843</v>
      </c>
      <c r="B13719" s="749" t="str">
        <f aca="false">C13719&amp;D13719&amp;E13719&amp;F13719&amp;G13719&amp;H13719</f>
        <v>CADEADO DE 30MM ADAPTADO PARA USO DE UMA SO CHAVE.FORNECIMENTO</v>
      </c>
      <c r="C13719" s="749" t="s">
        <v>34842</v>
      </c>
      <c r="D13719" s="749" t="s">
        <v>12104</v>
      </c>
      <c r="I13719" s="749" t="s">
        <v>30</v>
      </c>
      <c r="J13719" s="749" t="n">
        <v>24.68</v>
      </c>
    </row>
    <row collapsed="false" customFormat="false" customHeight="true" hidden="true" ht="12.75" outlineLevel="0" r="13720">
      <c r="A13720" s="749" t="s">
        <v>34844</v>
      </c>
      <c r="B13720" s="749" t="str">
        <f aca="false">C13720&amp;D13720&amp;E13720&amp;F13720&amp;G13720&amp;H13720</f>
        <v>PORTA CADEADO DE 4.1/2",DE FERRO ZINCADO.FORNECIMENTO</v>
      </c>
      <c r="C13720" s="749" t="s">
        <v>34845</v>
      </c>
      <c r="I13720" s="749" t="s">
        <v>30</v>
      </c>
      <c r="J13720" s="749" t="n">
        <v>3.86</v>
      </c>
    </row>
    <row collapsed="false" customFormat="false" customHeight="true" hidden="true" ht="12.75" outlineLevel="0" r="13721">
      <c r="A13721" s="749" t="s">
        <v>34846</v>
      </c>
      <c r="B13721" s="749" t="str">
        <f aca="false">C13721&amp;D13721&amp;E13721&amp;F13721&amp;G13721&amp;H13721</f>
        <v>PORTA CADEADO DE 4.1/2",DE FERRO ZINCADO.FORNECIMENTO</v>
      </c>
      <c r="C13721" s="749" t="s">
        <v>34845</v>
      </c>
      <c r="I13721" s="749" t="s">
        <v>30</v>
      </c>
      <c r="J13721" s="749" t="n">
        <v>3.86</v>
      </c>
    </row>
    <row collapsed="false" customFormat="false" customHeight="true" hidden="true" ht="12.75" outlineLevel="0" r="13722">
      <c r="A13722" s="749" t="s">
        <v>34847</v>
      </c>
      <c r="B13722" s="749" t="str">
        <f aca="false">C13722&amp;D13722&amp;E13722&amp;F13722&amp;G13722&amp;H13722</f>
        <v>TARGETAO DE FERRO GALVANIZADO,DE 36CM,COM ADAPTACAO DE HASTE PARA DUPLO FUNCIONAMENTO,FECHAMENTO COM CADEADO, EXCLUSIVEESTE,CONFORME PROJETO Nº6017/EMOP.FORNECIMENTO E COLOCACAO</v>
      </c>
      <c r="C13722" s="749" t="s">
        <v>34848</v>
      </c>
      <c r="D13722" s="749" t="s">
        <v>34849</v>
      </c>
      <c r="E13722" s="749" t="s">
        <v>34850</v>
      </c>
      <c r="I13722" s="749" t="s">
        <v>30</v>
      </c>
      <c r="J13722" s="749" t="n">
        <v>142.78</v>
      </c>
    </row>
    <row collapsed="false" customFormat="false" customHeight="true" hidden="true" ht="12.75" outlineLevel="0" r="13723">
      <c r="A13723" s="749" t="s">
        <v>34851</v>
      </c>
      <c r="B13723" s="749" t="str">
        <f aca="false">C13723&amp;D13723&amp;E13723&amp;F13723&amp;G13723&amp;H13723</f>
        <v>TARGETAO DE FERRO GALVANIZADO,DE 36CM,COM ADAPTACAO DE HASTE PARA DUPLO FUNCIONAMENTO,FECHAMENTO COM CADEADO, EXCLUSIVEESTE,CONFORME PROJETO Nº6017/EMOP.FORNECIMENTO E COLOCACAO</v>
      </c>
      <c r="C13723" s="749" t="s">
        <v>34848</v>
      </c>
      <c r="D13723" s="749" t="s">
        <v>34849</v>
      </c>
      <c r="E13723" s="749" t="s">
        <v>34850</v>
      </c>
      <c r="I13723" s="749" t="s">
        <v>30</v>
      </c>
      <c r="J13723" s="749" t="n">
        <v>142.78</v>
      </c>
    </row>
    <row collapsed="false" customFormat="false" customHeight="true" hidden="true" ht="12.75" outlineLevel="0" r="13724">
      <c r="A13724" s="749" t="s">
        <v>34852</v>
      </c>
      <c r="B13724" s="749" t="str">
        <f aca="false">C13724&amp;D13724&amp;E13724&amp;F13724&amp;G13724&amp;H13724</f>
        <v>TARGETA DE FIO REDONDO,DE 2",EM FERRO CROMADO.FORNECIMENTO</v>
      </c>
      <c r="C13724" s="749" t="s">
        <v>34853</v>
      </c>
      <c r="I13724" s="749" t="s">
        <v>30</v>
      </c>
      <c r="J13724" s="749" t="n">
        <v>1.18</v>
      </c>
    </row>
    <row collapsed="false" customFormat="false" customHeight="true" hidden="true" ht="12.75" outlineLevel="0" r="13725">
      <c r="A13725" s="749" t="s">
        <v>34854</v>
      </c>
      <c r="B13725" s="749" t="str">
        <f aca="false">C13725&amp;D13725&amp;E13725&amp;F13725&amp;G13725&amp;H13725</f>
        <v>TARGETA DE FIO REDONDO,DE 2",EM FERRO CROMADO.FORNECIMENTO</v>
      </c>
      <c r="C13725" s="749" t="s">
        <v>34853</v>
      </c>
      <c r="I13725" s="749" t="s">
        <v>30</v>
      </c>
      <c r="J13725" s="749" t="n">
        <v>1.18</v>
      </c>
    </row>
    <row collapsed="false" customFormat="false" customHeight="true" hidden="true" ht="12.75" outlineLevel="0" r="13726">
      <c r="A13726" s="749" t="s">
        <v>34855</v>
      </c>
      <c r="B13726" s="749" t="str">
        <f aca="false">C13726&amp;D13726&amp;E13726&amp;F13726&amp;G13726&amp;H13726</f>
        <v>PRENDEDOR DE PORTA DE LATAO CROMADO,FIXADO NO PISO,HASTE ACIONADA POR PRESSAO DA PORTA OU DO PE.FORNECIMENTO</v>
      </c>
      <c r="C13726" s="749" t="s">
        <v>34856</v>
      </c>
      <c r="D13726" s="749" t="s">
        <v>34857</v>
      </c>
      <c r="I13726" s="749" t="s">
        <v>30</v>
      </c>
      <c r="J13726" s="749" t="n">
        <v>16.69</v>
      </c>
    </row>
    <row collapsed="false" customFormat="false" customHeight="true" hidden="true" ht="12.75" outlineLevel="0" r="13727">
      <c r="A13727" s="749" t="s">
        <v>34858</v>
      </c>
      <c r="B13727" s="749" t="str">
        <f aca="false">C13727&amp;D13727&amp;E13727&amp;F13727&amp;G13727&amp;H13727</f>
        <v>PRENDEDOR DE PORTA DE LATAO CROMADO,FIXADO NO PISO,HASTE ACIONADA POR PRESSAO DA PORTA OU DO PE.FORNECIMENTO</v>
      </c>
      <c r="C13727" s="749" t="s">
        <v>34856</v>
      </c>
      <c r="D13727" s="749" t="s">
        <v>34857</v>
      </c>
      <c r="I13727" s="749" t="s">
        <v>30</v>
      </c>
      <c r="J13727" s="749" t="n">
        <v>16.69</v>
      </c>
    </row>
    <row collapsed="false" customFormat="false" customHeight="true" hidden="true" ht="12.75" outlineLevel="0" r="13728">
      <c r="A13728" s="749" t="s">
        <v>34859</v>
      </c>
      <c r="B13728" s="749" t="str">
        <f aca="false">C13728&amp;D13728&amp;E13728&amp;F13728&amp;G13728&amp;H13728</f>
        <v>MANCAL SUPERIOR PARA PORTA DE VIDRO TEMPERADO DE 10MM.FORNECIMENTO</v>
      </c>
      <c r="C13728" s="749" t="s">
        <v>34860</v>
      </c>
      <c r="D13728" s="749" t="s">
        <v>25090</v>
      </c>
      <c r="I13728" s="749" t="s">
        <v>30</v>
      </c>
      <c r="J13728" s="749" t="n">
        <v>5.32</v>
      </c>
    </row>
    <row collapsed="false" customFormat="false" customHeight="true" hidden="true" ht="12.75" outlineLevel="0" r="13729">
      <c r="A13729" s="749" t="s">
        <v>34861</v>
      </c>
      <c r="B13729" s="749" t="str">
        <f aca="false">C13729&amp;D13729&amp;E13729&amp;F13729&amp;G13729&amp;H13729</f>
        <v>MANCAL SUPERIOR PARA PORTA DE VIDRO TEMPERADO DE 10MM.FORNECIMENTO</v>
      </c>
      <c r="C13729" s="749" t="s">
        <v>34860</v>
      </c>
      <c r="D13729" s="749" t="s">
        <v>25090</v>
      </c>
      <c r="I13729" s="749" t="s">
        <v>30</v>
      </c>
      <c r="J13729" s="749" t="n">
        <v>5.32</v>
      </c>
    </row>
    <row collapsed="false" customFormat="false" customHeight="true" hidden="true" ht="12.75" outlineLevel="0" r="13730">
      <c r="A13730" s="749" t="s">
        <v>34862</v>
      </c>
      <c r="B13730" s="749" t="str">
        <f aca="false">C13730&amp;D13730&amp;E13730&amp;F13730&amp;G13730&amp;H13730</f>
        <v>SUPORTE SIMPLES DE CENTRO PARA VIDRO TEMPERADO DE 10MM.FORNECIMENTO</v>
      </c>
      <c r="C13730" s="749" t="s">
        <v>34863</v>
      </c>
      <c r="D13730" s="749" t="s">
        <v>26665</v>
      </c>
      <c r="I13730" s="749" t="s">
        <v>30</v>
      </c>
      <c r="J13730" s="749" t="n">
        <v>15.61</v>
      </c>
    </row>
    <row collapsed="false" customFormat="false" customHeight="true" hidden="true" ht="12.75" outlineLevel="0" r="13731">
      <c r="A13731" s="749" t="s">
        <v>34864</v>
      </c>
      <c r="B13731" s="749" t="str">
        <f aca="false">C13731&amp;D13731&amp;E13731&amp;F13731&amp;G13731&amp;H13731</f>
        <v>SUPORTE SIMPLES DE CENTRO PARA VIDRO TEMPERADO DE 10MM.FORNECIMENTO</v>
      </c>
      <c r="C13731" s="749" t="s">
        <v>34863</v>
      </c>
      <c r="D13731" s="749" t="s">
        <v>26665</v>
      </c>
      <c r="I13731" s="749" t="s">
        <v>30</v>
      </c>
      <c r="J13731" s="749" t="n">
        <v>15.61</v>
      </c>
    </row>
    <row collapsed="false" customFormat="false" customHeight="true" hidden="true" ht="12.75" outlineLevel="0" r="13732">
      <c r="A13732" s="749" t="s">
        <v>34865</v>
      </c>
      <c r="B13732" s="749" t="str">
        <f aca="false">C13732&amp;D13732&amp;E13732&amp;F13732&amp;G13732&amp;H13732</f>
        <v>SUPORTE DUPLO HORIZONTAL PARA VIDROS TEMPERADOS DE 10MM.FORNECIMENTO</v>
      </c>
      <c r="C13732" s="749" t="s">
        <v>34866</v>
      </c>
      <c r="D13732" s="749" t="s">
        <v>34795</v>
      </c>
      <c r="I13732" s="749" t="s">
        <v>30</v>
      </c>
      <c r="J13732" s="749" t="n">
        <v>24.5</v>
      </c>
    </row>
    <row collapsed="false" customFormat="false" customHeight="true" hidden="true" ht="12.75" outlineLevel="0" r="13733">
      <c r="A13733" s="749" t="s">
        <v>34867</v>
      </c>
      <c r="B13733" s="749" t="str">
        <f aca="false">C13733&amp;D13733&amp;E13733&amp;F13733&amp;G13733&amp;H13733</f>
        <v>SUPORTE DUPLO HORIZONTAL PARA VIDROS TEMPERADOS DE 10MM.FORNECIMENTO</v>
      </c>
      <c r="C13733" s="749" t="s">
        <v>34866</v>
      </c>
      <c r="D13733" s="749" t="s">
        <v>34795</v>
      </c>
      <c r="I13733" s="749" t="s">
        <v>30</v>
      </c>
      <c r="J13733" s="749" t="n">
        <v>24.5</v>
      </c>
    </row>
    <row collapsed="false" customFormat="false" customHeight="true" hidden="true" ht="12.75" outlineLevel="0" r="13734">
      <c r="A13734" s="749" t="s">
        <v>34868</v>
      </c>
      <c r="B13734" s="749" t="str">
        <f aca="false">C13734&amp;D13734&amp;E13734&amp;F13734&amp;G13734&amp;H13734</f>
        <v>FECHADURA DE CENTRO PARA PORTA DE VIDRO TEMPERADO DE 10MM.FORNECIMENTO</v>
      </c>
      <c r="C13734" s="749" t="s">
        <v>34869</v>
      </c>
      <c r="D13734" s="749" t="s">
        <v>25184</v>
      </c>
      <c r="I13734" s="749" t="s">
        <v>30</v>
      </c>
      <c r="J13734" s="749" t="n">
        <v>70.78</v>
      </c>
    </row>
    <row collapsed="false" customFormat="false" customHeight="true" hidden="true" ht="12.75" outlineLevel="0" r="13735">
      <c r="A13735" s="749" t="s">
        <v>34870</v>
      </c>
      <c r="B13735" s="749" t="str">
        <f aca="false">C13735&amp;D13735&amp;E13735&amp;F13735&amp;G13735&amp;H13735</f>
        <v>FECHADURA DE CENTRO PARA PORTA DE VIDRO TEMPERADO DE 10MM.FORNECIMENTO</v>
      </c>
      <c r="C13735" s="749" t="s">
        <v>34869</v>
      </c>
      <c r="D13735" s="749" t="s">
        <v>25184</v>
      </c>
      <c r="I13735" s="749" t="s">
        <v>30</v>
      </c>
      <c r="J13735" s="749" t="n">
        <v>70.78</v>
      </c>
    </row>
    <row collapsed="false" customFormat="false" customHeight="true" hidden="true" ht="12.75" outlineLevel="0" r="13736">
      <c r="A13736" s="749" t="s">
        <v>34871</v>
      </c>
      <c r="B13736" s="749" t="str">
        <f aca="false">C13736&amp;D13736&amp;E13736&amp;F13736&amp;G13736&amp;H13736</f>
        <v>CONTRA FECHADURA DE CENTRO PARA PORTA DE VIDRO TEMPERADO DE10MM.FORNECIMENTO</v>
      </c>
      <c r="C13736" s="749" t="s">
        <v>34872</v>
      </c>
      <c r="D13736" s="749" t="s">
        <v>34873</v>
      </c>
      <c r="I13736" s="749" t="s">
        <v>30</v>
      </c>
      <c r="J13736" s="749" t="n">
        <v>42.24</v>
      </c>
    </row>
    <row collapsed="false" customFormat="false" customHeight="true" hidden="true" ht="12.75" outlineLevel="0" r="13737">
      <c r="A13737" s="749" t="s">
        <v>34874</v>
      </c>
      <c r="B13737" s="749" t="str">
        <f aca="false">C13737&amp;D13737&amp;E13737&amp;F13737&amp;G13737&amp;H13737</f>
        <v>CONTRA FECHADURA DE CENTRO PARA PORTA DE VIDRO TEMPERADO DE10MM.FORNECIMENTO</v>
      </c>
      <c r="C13737" s="749" t="s">
        <v>34872</v>
      </c>
      <c r="D13737" s="749" t="s">
        <v>34873</v>
      </c>
      <c r="I13737" s="749" t="s">
        <v>30</v>
      </c>
      <c r="J13737" s="749" t="n">
        <v>42.24</v>
      </c>
    </row>
    <row collapsed="false" customFormat="false" customHeight="true" hidden="true" ht="12.75" outlineLevel="0" r="13738">
      <c r="A13738" s="749" t="s">
        <v>34875</v>
      </c>
      <c r="B13738" s="749" t="str">
        <f aca="false">C13738&amp;D13738&amp;E13738&amp;F13738&amp;G13738&amp;H13738</f>
        <v>ESPELHO DE FECHADURA PARA PORTA DE VIDRO TEMPERADO DE 10MM.FORNECIMENTO</v>
      </c>
      <c r="C13738" s="749" t="s">
        <v>34876</v>
      </c>
      <c r="D13738" s="749" t="s">
        <v>21072</v>
      </c>
      <c r="I13738" s="749" t="s">
        <v>30</v>
      </c>
      <c r="J13738" s="749" t="n">
        <v>18.45</v>
      </c>
    </row>
    <row collapsed="false" customFormat="false" customHeight="true" hidden="true" ht="12.75" outlineLevel="0" r="13739">
      <c r="A13739" s="749" t="s">
        <v>34877</v>
      </c>
      <c r="B13739" s="749" t="str">
        <f aca="false">C13739&amp;D13739&amp;E13739&amp;F13739&amp;G13739&amp;H13739</f>
        <v>ESPELHO DE FECHADURA PARA PORTA DE VIDRO TEMPERADO DE 10MM.FORNECIMENTO</v>
      </c>
      <c r="C13739" s="749" t="s">
        <v>34876</v>
      </c>
      <c r="D13739" s="749" t="s">
        <v>21072</v>
      </c>
      <c r="I13739" s="749" t="s">
        <v>30</v>
      </c>
      <c r="J13739" s="749" t="n">
        <v>18.45</v>
      </c>
    </row>
    <row collapsed="false" customFormat="false" customHeight="true" hidden="true" ht="12.75" outlineLevel="0" r="13740">
      <c r="A13740" s="749" t="s">
        <v>34878</v>
      </c>
      <c r="B13740" s="749" t="str">
        <f aca="false">C13740&amp;D13740&amp;E13740&amp;F13740&amp;G13740&amp;H13740</f>
        <v>SUPORTE TIPO "L" PARA PORTA DE VIDRO TEMPERADO DE 10MM.FORNECIMENTO</v>
      </c>
      <c r="C13740" s="749" t="s">
        <v>34879</v>
      </c>
      <c r="D13740" s="749" t="s">
        <v>26665</v>
      </c>
      <c r="I13740" s="749" t="s">
        <v>30</v>
      </c>
      <c r="J13740" s="749" t="n">
        <v>53.2</v>
      </c>
    </row>
    <row collapsed="false" customFormat="false" customHeight="true" hidden="true" ht="12.75" outlineLevel="0" r="13741">
      <c r="A13741" s="749" t="s">
        <v>34880</v>
      </c>
      <c r="B13741" s="749" t="str">
        <f aca="false">C13741&amp;D13741&amp;E13741&amp;F13741&amp;G13741&amp;H13741</f>
        <v>SUPORTE TIPO "L" PARA PORTA DE VIDRO TEMPERADO DE 10MM.FORNECIMENTO</v>
      </c>
      <c r="C13741" s="749" t="s">
        <v>34879</v>
      </c>
      <c r="D13741" s="749" t="s">
        <v>26665</v>
      </c>
      <c r="I13741" s="749" t="s">
        <v>30</v>
      </c>
      <c r="J13741" s="749" t="n">
        <v>53.2</v>
      </c>
    </row>
    <row collapsed="false" customFormat="false" customHeight="true" hidden="true" ht="12.75" outlineLevel="0" r="13742">
      <c r="A13742" s="749" t="s">
        <v>34881</v>
      </c>
      <c r="B13742" s="749" t="str">
        <f aca="false">C13742&amp;D13742&amp;E13742&amp;F13742&amp;G13742&amp;H13742</f>
        <v>ESPELHO DO TRINCO DE PISO PARA PORTA DE VIDRO TEMPERADO.FORNECIMENTO</v>
      </c>
      <c r="C13742" s="749" t="s">
        <v>34882</v>
      </c>
      <c r="D13742" s="749" t="s">
        <v>34795</v>
      </c>
      <c r="I13742" s="749" t="s">
        <v>30</v>
      </c>
      <c r="J13742" s="749" t="n">
        <v>8.46</v>
      </c>
    </row>
    <row collapsed="false" customFormat="false" customHeight="true" hidden="true" ht="12.75" outlineLevel="0" r="13743">
      <c r="A13743" s="749" t="s">
        <v>34883</v>
      </c>
      <c r="B13743" s="749" t="str">
        <f aca="false">C13743&amp;D13743&amp;E13743&amp;F13743&amp;G13743&amp;H13743</f>
        <v>ESPELHO DO TRINCO DE PISO PARA PORTA DE VIDRO TEMPERADO.FORNECIMENTO</v>
      </c>
      <c r="C13743" s="749" t="s">
        <v>34882</v>
      </c>
      <c r="D13743" s="749" t="s">
        <v>34795</v>
      </c>
      <c r="I13743" s="749" t="s">
        <v>30</v>
      </c>
      <c r="J13743" s="749" t="n">
        <v>8.46</v>
      </c>
    </row>
    <row collapsed="false" customFormat="false" customHeight="true" hidden="true" ht="12.75" outlineLevel="0" r="13744">
      <c r="A13744" s="749" t="s">
        <v>34884</v>
      </c>
      <c r="B13744" s="749" t="str">
        <f aca="false">C13744&amp;D13744&amp;E13744&amp;F13744&amp;G13744&amp;H13744</f>
        <v>SUPORTE SIMPLES DE CANTO PARA VIDRO TEMPERADO DE 10MM.FORNECIMENTO</v>
      </c>
      <c r="C13744" s="749" t="s">
        <v>34885</v>
      </c>
      <c r="D13744" s="749" t="s">
        <v>25090</v>
      </c>
      <c r="I13744" s="749" t="s">
        <v>30</v>
      </c>
      <c r="J13744" s="749" t="n">
        <v>15.44</v>
      </c>
    </row>
    <row collapsed="false" customFormat="false" customHeight="true" hidden="true" ht="12.75" outlineLevel="0" r="13745">
      <c r="A13745" s="749" t="s">
        <v>34886</v>
      </c>
      <c r="B13745" s="749" t="str">
        <f aca="false">C13745&amp;D13745&amp;E13745&amp;F13745&amp;G13745&amp;H13745</f>
        <v>SUPORTE SIMPLES DE CANTO PARA VIDRO TEMPERADO DE 10MM.FORNECIMENTO</v>
      </c>
      <c r="C13745" s="749" t="s">
        <v>34885</v>
      </c>
      <c r="D13745" s="749" t="s">
        <v>25090</v>
      </c>
      <c r="I13745" s="749" t="s">
        <v>30</v>
      </c>
      <c r="J13745" s="749" t="n">
        <v>15.44</v>
      </c>
    </row>
    <row collapsed="false" customFormat="false" customHeight="true" hidden="true" ht="12.75" outlineLevel="0" r="13746">
      <c r="A13746" s="749" t="s">
        <v>34887</v>
      </c>
      <c r="B13746" s="758" t="str">
        <f aca="false">C13746&amp;D13746&amp;E13746&amp;F13746&amp;G13746&amp;H13746</f>
        <v>PUXADOR DE MADEIRA PARA PORTA DE VIDRO TEMPERADO.FORNECIMENTO</v>
      </c>
      <c r="C13746" s="749" t="s">
        <v>34888</v>
      </c>
      <c r="D13746" s="749" t="s">
        <v>11365</v>
      </c>
      <c r="I13746" s="749" t="s">
        <v>30</v>
      </c>
      <c r="J13746" s="749" t="n">
        <v>15.65</v>
      </c>
    </row>
    <row collapsed="false" customFormat="false" customHeight="true" hidden="true" ht="12.75" outlineLevel="0" r="13747">
      <c r="A13747" s="749" t="s">
        <v>34889</v>
      </c>
      <c r="B13747" s="758" t="str">
        <f aca="false">C13747&amp;D13747&amp;E13747&amp;F13747&amp;G13747&amp;H13747</f>
        <v>PUXADOR DE MADEIRA PARA PORTA DE VIDRO TEMPERADO.FORNECIMENTO</v>
      </c>
      <c r="C13747" s="749" t="s">
        <v>34888</v>
      </c>
      <c r="D13747" s="749" t="s">
        <v>11365</v>
      </c>
      <c r="I13747" s="749" t="s">
        <v>30</v>
      </c>
      <c r="J13747" s="749" t="n">
        <v>15.65</v>
      </c>
    </row>
    <row collapsed="false" customFormat="false" customHeight="true" hidden="true" ht="12.75" outlineLevel="0" r="13748">
      <c r="A13748" s="749" t="s">
        <v>34890</v>
      </c>
      <c r="B13748" s="749" t="str">
        <f aca="false">C13748&amp;D13748&amp;E13748&amp;F13748&amp;G13748&amp;H13748</f>
        <v>PIVO PARA PORTA DE VIDRO TEMPERADO.FORNECIMENTO</v>
      </c>
      <c r="C13748" s="749" t="s">
        <v>34891</v>
      </c>
      <c r="I13748" s="749" t="s">
        <v>30</v>
      </c>
      <c r="J13748" s="749" t="n">
        <v>8.86</v>
      </c>
    </row>
    <row collapsed="false" customFormat="false" customHeight="true" hidden="true" ht="12.75" outlineLevel="0" r="13749">
      <c r="A13749" s="749" t="s">
        <v>34892</v>
      </c>
      <c r="B13749" s="749" t="str">
        <f aca="false">C13749&amp;D13749&amp;E13749&amp;F13749&amp;G13749&amp;H13749</f>
        <v>PIVO PARA PORTA DE VIDRO TEMPERADO.FORNECIMENTO</v>
      </c>
      <c r="C13749" s="749" t="s">
        <v>34891</v>
      </c>
      <c r="I13749" s="749" t="s">
        <v>30</v>
      </c>
      <c r="J13749" s="749" t="n">
        <v>8.86</v>
      </c>
    </row>
    <row collapsed="false" customFormat="false" customHeight="true" hidden="true" ht="25.5" outlineLevel="0" r="13750">
      <c r="A13750" s="749" t="s">
        <v>34893</v>
      </c>
      <c r="B13750" s="758" t="str">
        <f aca="false">C13750&amp;D13750&amp;E13750&amp;F13750&amp;G13750&amp;H13750</f>
        <v>PUXADOR PLASTICO PARA PORTA DE ARMARIO DE MADEIRA,FORMA SEMICIRCULAR,COM 96MM DE COMPRIMENTO,ACABAMENTO CROMADO.FORNECIMENTO E COLOCACAO</v>
      </c>
      <c r="C13750" s="749" t="s">
        <v>34894</v>
      </c>
      <c r="D13750" s="749" t="s">
        <v>34895</v>
      </c>
      <c r="E13750" s="749" t="s">
        <v>11457</v>
      </c>
      <c r="I13750" s="749" t="s">
        <v>30</v>
      </c>
      <c r="J13750" s="749" t="n">
        <v>6.88</v>
      </c>
    </row>
    <row collapsed="false" customFormat="false" customHeight="true" hidden="true" ht="25.5" outlineLevel="0" r="13751">
      <c r="A13751" s="749" t="s">
        <v>34896</v>
      </c>
      <c r="B13751" s="758" t="str">
        <f aca="false">C13751&amp;D13751&amp;E13751&amp;F13751&amp;G13751&amp;H13751</f>
        <v>PUXADOR PLASTICO PARA PORTA DE ARMARIO DE MADEIRA,FORMA SEMICIRCULAR,COM 96MM DE COMPRIMENTO,ACABAMENTO CROMADO.FORNECIMENTO E COLOCACAO</v>
      </c>
      <c r="C13751" s="749" t="s">
        <v>34894</v>
      </c>
      <c r="D13751" s="749" t="s">
        <v>34895</v>
      </c>
      <c r="E13751" s="749" t="s">
        <v>11457</v>
      </c>
      <c r="I13751" s="749" t="s">
        <v>30</v>
      </c>
      <c r="J13751" s="749" t="n">
        <v>6.64</v>
      </c>
    </row>
    <row collapsed="false" customFormat="false" customHeight="true" hidden="true" ht="25.5" outlineLevel="0" r="13752">
      <c r="A13752" s="749" t="s">
        <v>34897</v>
      </c>
      <c r="B13752" s="758" t="str">
        <f aca="false">C13752&amp;D13752&amp;E13752&amp;F13752&amp;G13752&amp;H13752</f>
        <v>PUXADOR PLASTICO PARA PORTA DE ARMARIO DE MADEIRA,FORMA SEMI-CIRCULAR,COM 64MM DE COMPRIMENTO,ACABAMENTO CROMADO.FORNECIMENTO E COLOCACAO</v>
      </c>
      <c r="C13752" s="749" t="s">
        <v>34894</v>
      </c>
      <c r="D13752" s="749" t="s">
        <v>34898</v>
      </c>
      <c r="E13752" s="749" t="s">
        <v>11457</v>
      </c>
      <c r="I13752" s="749" t="s">
        <v>30</v>
      </c>
      <c r="J13752" s="749" t="n">
        <v>3.45</v>
      </c>
    </row>
    <row collapsed="false" customFormat="false" customHeight="true" hidden="true" ht="25.5" outlineLevel="0" r="13753">
      <c r="A13753" s="749" t="s">
        <v>34899</v>
      </c>
      <c r="B13753" s="758" t="str">
        <f aca="false">C13753&amp;D13753&amp;E13753&amp;F13753&amp;G13753&amp;H13753</f>
        <v>PUXADOR PLASTICO PARA PORTA DE ARMARIO DE MADEIRA,FORMA SEMI-CIRCULAR,COM 64MM DE COMPRIMENTO,ACABAMENTO CROMADO.FORNECIMENTO E COLOCACAO</v>
      </c>
      <c r="C13753" s="749" t="s">
        <v>34894</v>
      </c>
      <c r="D13753" s="749" t="s">
        <v>34898</v>
      </c>
      <c r="E13753" s="749" t="s">
        <v>11457</v>
      </c>
      <c r="I13753" s="749" t="s">
        <v>30</v>
      </c>
      <c r="J13753" s="749" t="n">
        <v>3.21</v>
      </c>
    </row>
    <row collapsed="false" customFormat="false" customHeight="true" hidden="true" ht="12.75" outlineLevel="0" r="13754">
      <c r="A13754" s="749" t="s">
        <v>34900</v>
      </c>
      <c r="B13754" s="749" t="str">
        <f aca="false">C13754&amp;D13754&amp;E13754&amp;F13754&amp;G13754&amp;H13754</f>
        <v>MOLA DE BILHA DE ACO,TAMANHO 12MM.FORNECIMENTO</v>
      </c>
      <c r="C13754" s="749" t="s">
        <v>34901</v>
      </c>
      <c r="I13754" s="749" t="s">
        <v>30</v>
      </c>
      <c r="J13754" s="749" t="n">
        <v>2.2</v>
      </c>
    </row>
    <row collapsed="false" customFormat="false" customHeight="true" hidden="true" ht="12.75" outlineLevel="0" r="13755">
      <c r="A13755" s="749" t="s">
        <v>34902</v>
      </c>
      <c r="B13755" s="749" t="str">
        <f aca="false">C13755&amp;D13755&amp;E13755&amp;F13755&amp;G13755&amp;H13755</f>
        <v>MOLA DE BILHA DE ACO,TAMANHO 12MM.FORNECIMENTO</v>
      </c>
      <c r="C13755" s="749" t="s">
        <v>34901</v>
      </c>
      <c r="I13755" s="749" t="s">
        <v>30</v>
      </c>
      <c r="J13755" s="749" t="n">
        <v>2.2</v>
      </c>
    </row>
    <row collapsed="false" customFormat="false" customHeight="true" hidden="true" ht="12.75" outlineLevel="0" r="13756">
      <c r="A13756" s="749" t="s">
        <v>34903</v>
      </c>
      <c r="B13756" s="749" t="str">
        <f aca="false">C13756&amp;D13756&amp;E13756&amp;F13756&amp;G13756&amp;H13756</f>
        <v>TRILHO DE ALUMINIO PARA ROLDANAS,EM ESQUADRIAS DE CORRER,OCO,COM 3,00M POR APROXIMADAMENTE 30X29MM.FORNECIMENTO</v>
      </c>
      <c r="C13756" s="749" t="s">
        <v>34904</v>
      </c>
      <c r="D13756" s="749" t="s">
        <v>34905</v>
      </c>
      <c r="I13756" s="749" t="s">
        <v>30</v>
      </c>
      <c r="J13756" s="749" t="n">
        <v>12.73</v>
      </c>
    </row>
    <row collapsed="false" customFormat="false" customHeight="true" hidden="true" ht="12.75" outlineLevel="0" r="13757">
      <c r="A13757" s="749" t="s">
        <v>34906</v>
      </c>
      <c r="B13757" s="749" t="str">
        <f aca="false">C13757&amp;D13757&amp;E13757&amp;F13757&amp;G13757&amp;H13757</f>
        <v>TRILHO DE ALUMINIO PARA ROLDANAS,EM ESQUADRIAS DE CORRER,OCO,COM 3,00M POR APROXIMADAMENTE 30X29MM.FORNECIMENTO</v>
      </c>
      <c r="C13757" s="749" t="s">
        <v>34904</v>
      </c>
      <c r="D13757" s="749" t="s">
        <v>34905</v>
      </c>
      <c r="I13757" s="749" t="s">
        <v>30</v>
      </c>
      <c r="J13757" s="749" t="n">
        <v>12.73</v>
      </c>
    </row>
    <row collapsed="false" customFormat="false" customHeight="true" hidden="true" ht="12.75" outlineLevel="0" r="13758">
      <c r="A13758" s="749" t="s">
        <v>34907</v>
      </c>
      <c r="B13758" s="749" t="str">
        <f aca="false">C13758&amp;D13758&amp;E13758&amp;F13758&amp;G13758&amp;H13758</f>
        <v>MOLA "VAI E VEM" COM ESFERA DE ACO E CORPO EM LATAO POLIDO.FORNECIMENTO</v>
      </c>
      <c r="C13758" s="749" t="s">
        <v>34908</v>
      </c>
      <c r="D13758" s="749" t="s">
        <v>21072</v>
      </c>
      <c r="I13758" s="749" t="s">
        <v>30</v>
      </c>
      <c r="J13758" s="749" t="n">
        <v>115.38</v>
      </c>
    </row>
    <row collapsed="false" customFormat="false" customHeight="true" hidden="true" ht="12.75" outlineLevel="0" r="13759">
      <c r="A13759" s="749" t="s">
        <v>34909</v>
      </c>
      <c r="B13759" s="749" t="str">
        <f aca="false">C13759&amp;D13759&amp;E13759&amp;F13759&amp;G13759&amp;H13759</f>
        <v>MOLA "VAI E VEM" COM ESFERA DE ACO E CORPO EM LATAO POLIDO.FORNECIMENTO</v>
      </c>
      <c r="C13759" s="749" t="s">
        <v>34908</v>
      </c>
      <c r="D13759" s="749" t="s">
        <v>21072</v>
      </c>
      <c r="I13759" s="749" t="s">
        <v>30</v>
      </c>
      <c r="J13759" s="749" t="n">
        <v>115.38</v>
      </c>
    </row>
    <row collapsed="false" customFormat="false" customHeight="true" hidden="true" ht="12.75" outlineLevel="0" r="13760">
      <c r="A13760" s="749" t="s">
        <v>34910</v>
      </c>
      <c r="B13760" s="749" t="str">
        <f aca="false">C13760&amp;D13760&amp;E13760&amp;F13760&amp;G13760&amp;H13760</f>
        <v>COMANDO PARA JANELA DE FERRO,CONSTANDO DE ALAVANCA,BIELA,GUIA E HASTES.FORNECIMENTO E COLOCACAO</v>
      </c>
      <c r="C13760" s="749" t="s">
        <v>34911</v>
      </c>
      <c r="D13760" s="749" t="s">
        <v>34912</v>
      </c>
      <c r="I13760" s="749" t="s">
        <v>30</v>
      </c>
      <c r="J13760" s="749" t="n">
        <v>32.71</v>
      </c>
    </row>
    <row collapsed="false" customFormat="false" customHeight="true" hidden="true" ht="12.75" outlineLevel="0" r="13761">
      <c r="A13761" s="749" t="s">
        <v>34913</v>
      </c>
      <c r="B13761" s="749" t="str">
        <f aca="false">C13761&amp;D13761&amp;E13761&amp;F13761&amp;G13761&amp;H13761</f>
        <v>COMANDO PARA JANELA DE FERRO,CONSTANDO DE ALAVANCA,BIELA,GUIA E HASTES.FORNECIMENTO E COLOCACAO</v>
      </c>
      <c r="C13761" s="749" t="s">
        <v>34911</v>
      </c>
      <c r="D13761" s="749" t="s">
        <v>34912</v>
      </c>
      <c r="I13761" s="749" t="s">
        <v>30</v>
      </c>
      <c r="J13761" s="749" t="n">
        <v>30.25</v>
      </c>
    </row>
    <row collapsed="false" customFormat="false" customHeight="true" hidden="true" ht="51" outlineLevel="0" r="13762">
      <c r="A13762" s="749" t="s">
        <v>34914</v>
      </c>
      <c r="B13762" s="758" t="str">
        <f aca="false">C13762&amp;D13762&amp;E13762&amp;F13762&amp;G13762&amp;H13762</f>
        <v>PORTA DE MADEIRA DE LEI EM COMPENSADO DE 60X210X3CM,MARCO DE 7X3CM,DE SECAO RETANGULAR,A PORTA COMO O MARCO SERAO REVESTIDOS DE CHAPA LAMINADA (COMPOSTA DE CELULOSE PRENSADA EM AUTOCLAVE) DE 1MM DE ESPESSURA,EXCLUSIVE FERRAGENS.FORNECIMENTO E COLOCACAO</v>
      </c>
      <c r="C13762" s="749" t="s">
        <v>34915</v>
      </c>
      <c r="D13762" s="749" t="s">
        <v>34916</v>
      </c>
      <c r="E13762" s="749" t="s">
        <v>34917</v>
      </c>
      <c r="F13762" s="749" t="s">
        <v>34918</v>
      </c>
      <c r="G13762" s="749" t="s">
        <v>13617</v>
      </c>
      <c r="I13762" s="749" t="s">
        <v>30</v>
      </c>
      <c r="J13762" s="749" t="n">
        <v>678.73</v>
      </c>
    </row>
    <row collapsed="false" customFormat="false" customHeight="true" hidden="true" ht="51" outlineLevel="0" r="13763">
      <c r="A13763" s="749" t="s">
        <v>34919</v>
      </c>
      <c r="B13763" s="758" t="str">
        <f aca="false">C13763&amp;D13763&amp;E13763&amp;F13763&amp;G13763&amp;H13763</f>
        <v>PORTA DE MADEIRA DE LEI EM COMPENSADO DE 60X210X3CM,MARCO DE 7X3CM,DE SECAO RETANGULAR,A PORTA COMO O MARCO SERAO REVESTIDOS DE CHAPA LAMINADA (COMPOSTA DE CELULOSE PRENSADA EM AUTOCLAVE) DE 1MM DE ESPESSURA,EXCLUSIVE FERRAGENS.FORNECIMENTO E COLOCACAO</v>
      </c>
      <c r="C13763" s="749" t="s">
        <v>34915</v>
      </c>
      <c r="D13763" s="749" t="s">
        <v>34916</v>
      </c>
      <c r="E13763" s="749" t="s">
        <v>34917</v>
      </c>
      <c r="F13763" s="749" t="s">
        <v>34918</v>
      </c>
      <c r="G13763" s="749" t="s">
        <v>13617</v>
      </c>
      <c r="I13763" s="749" t="s">
        <v>30</v>
      </c>
      <c r="J13763" s="749" t="n">
        <v>622.33</v>
      </c>
    </row>
    <row collapsed="false" customFormat="false" customHeight="true" hidden="true" ht="51" outlineLevel="0" r="13764">
      <c r="A13764" s="749" t="s">
        <v>34920</v>
      </c>
      <c r="B13764" s="758" t="str">
        <f aca="false">C13764&amp;D13764&amp;E13764&amp;F13764&amp;G13764&amp;H13764</f>
        <v>PORTA DE MADEIRA DE LEI EM COMPENSADO DE 70X210X3CM,MARCO DE 7X3CM,DE SECAO RETANGULAR,A PORTA COMO O MARCO SERAO REVESTIDOS DE CHAPA LAMINADA (COMPOSTA DE CELULOSE PRENSADA EM AUTOCLAVE) DE 1MM DE ESPESSURA,EXCLUSIVE FERRAGENS.FORNECIMENTO E COLOCACAO</v>
      </c>
      <c r="C13764" s="749" t="s">
        <v>34921</v>
      </c>
      <c r="D13764" s="749" t="s">
        <v>34916</v>
      </c>
      <c r="E13764" s="749" t="s">
        <v>34917</v>
      </c>
      <c r="F13764" s="749" t="s">
        <v>34918</v>
      </c>
      <c r="G13764" s="749" t="s">
        <v>13617</v>
      </c>
      <c r="I13764" s="749" t="s">
        <v>30</v>
      </c>
      <c r="J13764" s="749" t="n">
        <v>1010.89</v>
      </c>
    </row>
    <row collapsed="false" customFormat="false" customHeight="true" hidden="true" ht="51" outlineLevel="0" r="13765">
      <c r="A13765" s="749" t="s">
        <v>34922</v>
      </c>
      <c r="B13765" s="758" t="str">
        <f aca="false">C13765&amp;D13765&amp;E13765&amp;F13765&amp;G13765&amp;H13765</f>
        <v>PORTA DE MADEIRA DE LEI EM COMPENSADO DE 70X210X3CM,MARCO DE 7X3CM,DE SECAO RETANGULAR,A PORTA COMO O MARCO SERAO REVESTIDOS DE CHAPA LAMINADA (COMPOSTA DE CELULOSE PRENSADA EM AUTOCLAVE) DE 1MM DE ESPESSURA,EXCLUSIVE FERRAGENS.FORNECIMENTO E COLOCACAO</v>
      </c>
      <c r="C13765" s="749" t="s">
        <v>34921</v>
      </c>
      <c r="D13765" s="749" t="s">
        <v>34916</v>
      </c>
      <c r="E13765" s="749" t="s">
        <v>34917</v>
      </c>
      <c r="F13765" s="749" t="s">
        <v>34918</v>
      </c>
      <c r="G13765" s="749" t="s">
        <v>13617</v>
      </c>
      <c r="I13765" s="749" t="s">
        <v>30</v>
      </c>
      <c r="J13765" s="749" t="n">
        <v>925.22</v>
      </c>
    </row>
    <row collapsed="false" customFormat="false" customHeight="true" hidden="true" ht="51" outlineLevel="0" r="13766">
      <c r="A13766" s="749" t="s">
        <v>34923</v>
      </c>
      <c r="B13766" s="758" t="str">
        <f aca="false">C13766&amp;D13766&amp;E13766&amp;F13766&amp;G13766&amp;H13766</f>
        <v>PORTA DE MADEIRA DE LEI EM COMPENSADO DE 80X210X3CM,MARCO DE 7X3CM,DE SECAO RETANGULAR,A PORTA COMO O MARCO SERAO REVESTIDOS DE CHAPA LAMINADA (COMPOSTA DE CELULOSE PRENSADA EM AUTOCLAVE) DE 1MM DE ESPESSURA,EXCLUSIVE FERRAGENS.FORNECIMENTO E COLOCACAO</v>
      </c>
      <c r="C13766" s="749" t="s">
        <v>34924</v>
      </c>
      <c r="D13766" s="749" t="s">
        <v>34916</v>
      </c>
      <c r="E13766" s="749" t="s">
        <v>34917</v>
      </c>
      <c r="F13766" s="749" t="s">
        <v>34918</v>
      </c>
      <c r="G13766" s="749" t="s">
        <v>13617</v>
      </c>
      <c r="I13766" s="749" t="s">
        <v>30</v>
      </c>
      <c r="J13766" s="749" t="n">
        <v>1012.48</v>
      </c>
    </row>
    <row collapsed="false" customFormat="false" customHeight="true" hidden="true" ht="51" outlineLevel="0" r="13767">
      <c r="A13767" s="749" t="s">
        <v>34925</v>
      </c>
      <c r="B13767" s="758" t="str">
        <f aca="false">C13767&amp;D13767&amp;E13767&amp;F13767&amp;G13767&amp;H13767</f>
        <v>PORTA DE MADEIRA DE LEI EM COMPENSADO DE 80X210X3CM,MARCO DE 7X3CM,DE SECAO RETANGULAR,A PORTA COMO O MARCO SERAO REVESTIDOS DE CHAPA LAMINADA (COMPOSTA DE CELULOSE PRENSADA EM AUTOCLAVE) DE 1MM DE ESPESSURA,EXCLUSIVE FERRAGENS.FORNECIMENTO E COLOCACAO</v>
      </c>
      <c r="C13767" s="749" t="s">
        <v>34924</v>
      </c>
      <c r="D13767" s="749" t="s">
        <v>34916</v>
      </c>
      <c r="E13767" s="749" t="s">
        <v>34917</v>
      </c>
      <c r="F13767" s="749" t="s">
        <v>34918</v>
      </c>
      <c r="G13767" s="749" t="s">
        <v>13617</v>
      </c>
      <c r="I13767" s="749" t="s">
        <v>30</v>
      </c>
      <c r="J13767" s="749" t="n">
        <v>926.81</v>
      </c>
    </row>
    <row collapsed="false" customFormat="false" customHeight="true" hidden="true" ht="51" outlineLevel="0" r="13768">
      <c r="A13768" s="749" t="s">
        <v>34926</v>
      </c>
      <c r="B13768" s="758" t="str">
        <f aca="false">C13768&amp;D13768&amp;E13768&amp;F13768&amp;G13768&amp;H13768</f>
        <v>PORTA DE MADEIRA DE LEI EM COMPENSADO DE 120X210X3CM,EM 2 FOLHAS,MARCO DE 7X3CM,DE SECAO RETANGULAR,A PORTA COMO O MARCO SERAO REVESTIDOS DE CHAPA LAMINADA (COMPOSTA DE CELULOSE PRENSADA EM AUTOCLAVE) DE 1MM DE ESPESSURA,EXCLUSIVE FERRAGENS.FORNECIMENTO E COLOCACAO</v>
      </c>
      <c r="C13768" s="749" t="s">
        <v>34038</v>
      </c>
      <c r="D13768" s="749" t="s">
        <v>34927</v>
      </c>
      <c r="E13768" s="749" t="s">
        <v>34928</v>
      </c>
      <c r="F13768" s="749" t="s">
        <v>34929</v>
      </c>
      <c r="G13768" s="749" t="s">
        <v>14939</v>
      </c>
      <c r="I13768" s="749" t="s">
        <v>30</v>
      </c>
      <c r="J13768" s="749" t="n">
        <v>1283.12</v>
      </c>
    </row>
    <row collapsed="false" customFormat="false" customHeight="true" hidden="true" ht="51" outlineLevel="0" r="13769">
      <c r="A13769" s="749" t="s">
        <v>34930</v>
      </c>
      <c r="B13769" s="758" t="str">
        <f aca="false">C13769&amp;D13769&amp;E13769&amp;F13769&amp;G13769&amp;H13769</f>
        <v>PORTA DE MADEIRA DE LEI EM COMPENSADO DE 120X210X3CM,EM 2 FOLHAS,MARCO DE 7X3CM,DE SECAO RETANGULAR,A PORTA COMO O MARCO SERAO REVESTIDOS DE CHAPA LAMINADA (COMPOSTA DE CELULOSE PRENSADA EM AUTOCLAVE) DE 1MM DE ESPESSURA,EXCLUSIVE FERRAGENS.FORNECIMENTO E COLOCACAO</v>
      </c>
      <c r="C13769" s="749" t="s">
        <v>34038</v>
      </c>
      <c r="D13769" s="749" t="s">
        <v>34927</v>
      </c>
      <c r="E13769" s="749" t="s">
        <v>34928</v>
      </c>
      <c r="F13769" s="749" t="s">
        <v>34929</v>
      </c>
      <c r="G13769" s="749" t="s">
        <v>14939</v>
      </c>
      <c r="I13769" s="749" t="s">
        <v>30</v>
      </c>
      <c r="J13769" s="749" t="n">
        <v>1170.32</v>
      </c>
    </row>
    <row collapsed="false" customFormat="false" customHeight="true" hidden="true" ht="51" outlineLevel="0" r="13770">
      <c r="A13770" s="749" t="s">
        <v>34931</v>
      </c>
      <c r="B13770" s="758" t="str">
        <f aca="false">C13770&amp;D13770&amp;E13770&amp;F13770&amp;G13770&amp;H13770</f>
        <v>PORTA DE MADEIRA DE LEI EM COMPENSADO DE 140X210X3CM,EM 2 FOLHAS,MARCO DE 7X3CM,DE SECAO RETANGULAR,A PORTA COMO O MARCO SERAO REVESTIDOS DE CHAPA LAMINADA (COMPOSTA DE CELULOSE PRENSADA EM AUTOCLAVE) DE 1MM DE ESPESSURA,EXCLUSIVE FERRAGENS.FORNECIMENTO E COLOCACAO</v>
      </c>
      <c r="C13770" s="749" t="s">
        <v>34042</v>
      </c>
      <c r="D13770" s="749" t="s">
        <v>34927</v>
      </c>
      <c r="E13770" s="749" t="s">
        <v>34928</v>
      </c>
      <c r="F13770" s="749" t="s">
        <v>34929</v>
      </c>
      <c r="G13770" s="749" t="s">
        <v>14939</v>
      </c>
      <c r="I13770" s="749" t="s">
        <v>30</v>
      </c>
      <c r="J13770" s="749" t="n">
        <v>1947.44</v>
      </c>
    </row>
    <row collapsed="false" customFormat="false" customHeight="true" hidden="true" ht="51" outlineLevel="0" r="13771">
      <c r="A13771" s="749" t="s">
        <v>34932</v>
      </c>
      <c r="B13771" s="758" t="str">
        <f aca="false">C13771&amp;D13771&amp;E13771&amp;F13771&amp;G13771&amp;H13771</f>
        <v>PORTA DE MADEIRA DE LEI EM COMPENSADO DE 140X210X3CM,EM 2 FOLHAS,MARCO DE 7X3CM,DE SECAO RETANGULAR,A PORTA COMO O MARCO SERAO REVESTIDOS DE CHAPA LAMINADA (COMPOSTA DE CELULOSE PRENSADA EM AUTOCLAVE) DE 1MM DE ESPESSURA,EXCLUSIVE FERRAGENS.FORNECIMENTO E COLOCACAO</v>
      </c>
      <c r="C13771" s="749" t="s">
        <v>34042</v>
      </c>
      <c r="D13771" s="749" t="s">
        <v>34927</v>
      </c>
      <c r="E13771" s="749" t="s">
        <v>34928</v>
      </c>
      <c r="F13771" s="749" t="s">
        <v>34929</v>
      </c>
      <c r="G13771" s="749" t="s">
        <v>14939</v>
      </c>
      <c r="I13771" s="749" t="s">
        <v>30</v>
      </c>
      <c r="J13771" s="749" t="n">
        <v>1776.1</v>
      </c>
    </row>
    <row collapsed="false" customFormat="false" customHeight="true" hidden="true" ht="51" outlineLevel="0" r="13772">
      <c r="A13772" s="749" t="s">
        <v>34933</v>
      </c>
      <c r="B13772" s="758" t="str">
        <f aca="false">C13772&amp;D13772&amp;E13772&amp;F13772&amp;G13772&amp;H13772</f>
        <v>PORTA DE MADEIRA DE LEI EM COMPENSADO DE 160X210X3CM,EM 2 FOLHAS,MARCO DE 7X3CM,DE SECAO RETANGULAR,A PORTA COMO O MARCO SERAO REVESTIDOS DE CHAPA LAMINADA (COMPOSTA DE CELULOSE PRENSADA EM AUTOCLAVE) DE 1MM DE ESPESSURA,EXCLUSIVE FERRAGENS.FORNECIMENTO E COLOCACAO</v>
      </c>
      <c r="C13772" s="749" t="s">
        <v>34934</v>
      </c>
      <c r="D13772" s="749" t="s">
        <v>34927</v>
      </c>
      <c r="E13772" s="749" t="s">
        <v>34928</v>
      </c>
      <c r="F13772" s="749" t="s">
        <v>34929</v>
      </c>
      <c r="G13772" s="749" t="s">
        <v>14939</v>
      </c>
      <c r="I13772" s="749" t="s">
        <v>30</v>
      </c>
      <c r="J13772" s="749" t="n">
        <v>1950.62</v>
      </c>
    </row>
    <row collapsed="false" customFormat="false" customHeight="true" hidden="true" ht="51" outlineLevel="0" r="13773">
      <c r="A13773" s="749" t="s">
        <v>34935</v>
      </c>
      <c r="B13773" s="758" t="str">
        <f aca="false">C13773&amp;D13773&amp;E13773&amp;F13773&amp;G13773&amp;H13773</f>
        <v>PORTA DE MADEIRA DE LEI EM COMPENSADO DE 160X210X3CM,EM 2 FOLHAS,MARCO DE 7X3CM,DE SECAO RETANGULAR,A PORTA COMO O MARCO SERAO REVESTIDOS DE CHAPA LAMINADA (COMPOSTA DE CELULOSE PRENSADA EM AUTOCLAVE) DE 1MM DE ESPESSURA,EXCLUSIVE FERRAGENS.FORNECIMENTO E COLOCACAO</v>
      </c>
      <c r="C13773" s="749" t="s">
        <v>34934</v>
      </c>
      <c r="D13773" s="749" t="s">
        <v>34927</v>
      </c>
      <c r="E13773" s="749" t="s">
        <v>34928</v>
      </c>
      <c r="F13773" s="749" t="s">
        <v>34929</v>
      </c>
      <c r="G13773" s="749" t="s">
        <v>14939</v>
      </c>
      <c r="I13773" s="749" t="s">
        <v>30</v>
      </c>
      <c r="J13773" s="749" t="n">
        <v>1779.28</v>
      </c>
    </row>
    <row collapsed="false" customFormat="false" customHeight="true" hidden="true" ht="51" outlineLevel="0" r="13774">
      <c r="A13774" s="749" t="s">
        <v>34936</v>
      </c>
      <c r="B13774" s="758" t="str">
        <f aca="false">C13774&amp;D13774&amp;E13774&amp;F13774&amp;G13774&amp;H13774</f>
        <v>PORTA DE MADEIRA DE LEI EM COMPENSADO DE 60X180X3CM,GUARNICAO LATERAL DE MARCO 7X3CM,SENDO A FOLHA REVESTIDA DE CHAPA LAMINADA (COMPOSTA DE CELULOSE COM RESINA PRENSADA EM AUTOCLAVE) DE 1MM DE ESPESSURA,EXCLUSIVE FERRAGENS.FORNECIMENTO E COLOCACAO</v>
      </c>
      <c r="C13774" s="749" t="s">
        <v>34937</v>
      </c>
      <c r="D13774" s="749" t="s">
        <v>34938</v>
      </c>
      <c r="E13774" s="749" t="s">
        <v>34939</v>
      </c>
      <c r="F13774" s="749" t="s">
        <v>34940</v>
      </c>
      <c r="G13774" s="749" t="s">
        <v>15017</v>
      </c>
      <c r="I13774" s="749" t="s">
        <v>30</v>
      </c>
      <c r="J13774" s="749" t="n">
        <v>600.49</v>
      </c>
    </row>
    <row collapsed="false" customFormat="false" customHeight="true" hidden="true" ht="51" outlineLevel="0" r="13775">
      <c r="A13775" s="749" t="s">
        <v>34941</v>
      </c>
      <c r="B13775" s="758" t="str">
        <f aca="false">C13775&amp;D13775&amp;E13775&amp;F13775&amp;G13775&amp;H13775</f>
        <v>PORTA DE MADEIRA DE LEI EM COMPENSADO DE 60X180X3CM,GUARNICAO LATERAL DE MARCO 7X3CM,SENDO A FOLHA REVESTIDA DE CHAPA LAMINADA (COMPOSTA DE CELULOSE COM RESINA PRENSADA EM AUTOCLAVE) DE 1MM DE ESPESSURA,EXCLUSIVE FERRAGENS.FORNECIMENTO E COLOCACAO</v>
      </c>
      <c r="C13775" s="749" t="s">
        <v>34937</v>
      </c>
      <c r="D13775" s="749" t="s">
        <v>34938</v>
      </c>
      <c r="E13775" s="749" t="s">
        <v>34939</v>
      </c>
      <c r="F13775" s="749" t="s">
        <v>34940</v>
      </c>
      <c r="G13775" s="749" t="s">
        <v>15017</v>
      </c>
      <c r="I13775" s="749" t="s">
        <v>30</v>
      </c>
      <c r="J13775" s="749" t="n">
        <v>551.49</v>
      </c>
    </row>
    <row collapsed="false" customFormat="false" customHeight="true" hidden="true" ht="38.25" outlineLevel="0" r="13776">
      <c r="A13776" s="749" t="s">
        <v>34942</v>
      </c>
      <c r="B13776" s="758" t="str">
        <f aca="false">C13776&amp;D13776&amp;E13776&amp;F13776&amp;G13776&amp;H13776</f>
        <v>PORTA PARA CENTRO RADIOLOGICO,REVESTIDA DE LENCOL DE CHUMBODE 2MM,COM ACABAMENTO EM PLACA DE FIBRA DE MADEIRA PRENSADA,REVESTIDA DE CHAPA DE LAMINADO MELAMINICO,INCLUSIVE FERRAGENS.FORNECIMENTO E COLOCACAO</v>
      </c>
      <c r="C13776" s="749" t="s">
        <v>34943</v>
      </c>
      <c r="D13776" s="749" t="s">
        <v>34944</v>
      </c>
      <c r="E13776" s="749" t="s">
        <v>34945</v>
      </c>
      <c r="F13776" s="749" t="s">
        <v>33876</v>
      </c>
      <c r="I13776" s="749" t="s">
        <v>52</v>
      </c>
      <c r="J13776" s="749" t="n">
        <v>2238.72</v>
      </c>
    </row>
    <row collapsed="false" customFormat="false" customHeight="true" hidden="true" ht="38.25" outlineLevel="0" r="13777">
      <c r="A13777" s="749" t="s">
        <v>34946</v>
      </c>
      <c r="B13777" s="758" t="str">
        <f aca="false">C13777&amp;D13777&amp;E13777&amp;F13777&amp;G13777&amp;H13777</f>
        <v>PORTA PARA CENTRO RADIOLOGICO,REVESTIDA DE LENCOL DE CHUMBODE 2MM,COM ACABAMENTO EM PLACA DE FIBRA DE MADEIRA PRENSADA,REVESTIDA DE CHAPA DE LAMINADO MELAMINICO,INCLUSIVE FERRAGENS.FORNECIMENTO E COLOCACAO</v>
      </c>
      <c r="C13777" s="749" t="s">
        <v>34943</v>
      </c>
      <c r="D13777" s="749" t="s">
        <v>34944</v>
      </c>
      <c r="E13777" s="749" t="s">
        <v>34945</v>
      </c>
      <c r="F13777" s="749" t="s">
        <v>33876</v>
      </c>
      <c r="I13777" s="749" t="s">
        <v>52</v>
      </c>
      <c r="J13777" s="749" t="n">
        <v>2238.72</v>
      </c>
    </row>
    <row collapsed="false" customFormat="false" customHeight="true" hidden="true" ht="38.25" outlineLevel="0" r="13778">
      <c r="A13778" s="749" t="s">
        <v>34947</v>
      </c>
      <c r="B13778" s="758" t="str">
        <f aca="false">C13778&amp;D13778&amp;E13778&amp;F13778&amp;G13778&amp;H13778</f>
        <v>PORTA PARA CENTRO RADIOLOGICO,REVESTIDA DE LENCOL DE CHUMBODE 1MM,COM ACABAMENTO EM PLACA DE FIBRA DE MADEIRA PRENSADA,REVESTIDA DE CHAPA DE LAMINADO MELAMINICO,INCLUSIVE FERRAGENS.FORNECIMENTO E COLOCACAO</v>
      </c>
      <c r="C13778" s="749" t="s">
        <v>34943</v>
      </c>
      <c r="D13778" s="749" t="s">
        <v>34948</v>
      </c>
      <c r="E13778" s="749" t="s">
        <v>34945</v>
      </c>
      <c r="F13778" s="749" t="s">
        <v>33876</v>
      </c>
      <c r="I13778" s="749" t="s">
        <v>52</v>
      </c>
      <c r="J13778" s="749" t="n">
        <v>1588.22</v>
      </c>
    </row>
    <row collapsed="false" customFormat="false" customHeight="true" hidden="true" ht="38.25" outlineLevel="0" r="13779">
      <c r="A13779" s="749" t="s">
        <v>34949</v>
      </c>
      <c r="B13779" s="758" t="str">
        <f aca="false">C13779&amp;D13779&amp;E13779&amp;F13779&amp;G13779&amp;H13779</f>
        <v>PORTA PARA CENTRO RADIOLOGICO,REVESTIDA DE LENCOL DE CHUMBODE 1MM,COM ACABAMENTO EM PLACA DE FIBRA DE MADEIRA PRENSADA,REVESTIDA DE CHAPA DE LAMINADO MELAMINICO,INCLUSIVE FERRAGENS.FORNECIMENTO E COLOCACAO</v>
      </c>
      <c r="C13779" s="749" t="s">
        <v>34943</v>
      </c>
      <c r="D13779" s="749" t="s">
        <v>34948</v>
      </c>
      <c r="E13779" s="749" t="s">
        <v>34945</v>
      </c>
      <c r="F13779" s="749" t="s">
        <v>33876</v>
      </c>
      <c r="I13779" s="749" t="s">
        <v>52</v>
      </c>
      <c r="J13779" s="749" t="n">
        <v>1588.22</v>
      </c>
    </row>
    <row collapsed="false" customFormat="false" customHeight="true" hidden="true" ht="38.25" outlineLevel="0" r="13780">
      <c r="A13780" s="749" t="s">
        <v>34950</v>
      </c>
      <c r="B13780" s="758" t="str">
        <f aca="false">C13780&amp;D13780&amp;E13780&amp;F13780&amp;G13780&amp;H13780</f>
        <v>PORTA PARA CENTRO RADIOLOGICO,REVESTIDA DE LENCOL DE CHUMBODE 0,50MM,COM ACABAMENTO EM PLACA DE FIBRA DE MADEIRA PRENSADA,REVESTIDA DE CHAPA DE LAMINADO MELAMINICO,INCLUSIVE FERRAGENS.FORNECIMENTO E COLOCACAO</v>
      </c>
      <c r="C13780" s="749" t="s">
        <v>34943</v>
      </c>
      <c r="D13780" s="749" t="s">
        <v>34951</v>
      </c>
      <c r="E13780" s="749" t="s">
        <v>34952</v>
      </c>
      <c r="F13780" s="749" t="s">
        <v>33965</v>
      </c>
      <c r="I13780" s="749" t="s">
        <v>52</v>
      </c>
      <c r="J13780" s="749" t="n">
        <v>1429.72</v>
      </c>
    </row>
    <row collapsed="false" customFormat="false" customHeight="true" hidden="true" ht="38.25" outlineLevel="0" r="13781">
      <c r="A13781" s="749" t="s">
        <v>34953</v>
      </c>
      <c r="B13781" s="758" t="str">
        <f aca="false">C13781&amp;D13781&amp;E13781&amp;F13781&amp;G13781&amp;H13781</f>
        <v>PORTA PARA CENTRO RADIOLOGICO,REVESTIDA DE LENCOL DE CHUMBODE 0,50MM,COM ACABAMENTO EM PLACA DE FIBRA DE MADEIRA PRENSADA,REVESTIDA DE CHAPA DE LAMINADO MELAMINICO,INCLUSIVE FERRAGENS.FORNECIMENTO E COLOCACAO</v>
      </c>
      <c r="C13781" s="749" t="s">
        <v>34943</v>
      </c>
      <c r="D13781" s="749" t="s">
        <v>34951</v>
      </c>
      <c r="E13781" s="749" t="s">
        <v>34952</v>
      </c>
      <c r="F13781" s="749" t="s">
        <v>33965</v>
      </c>
      <c r="I13781" s="749" t="s">
        <v>52</v>
      </c>
      <c r="J13781" s="749" t="n">
        <v>1429.72</v>
      </c>
    </row>
    <row collapsed="false" customFormat="false" customHeight="true" hidden="true" ht="63.75" outlineLevel="0" r="13782">
      <c r="A13782" s="749" t="s">
        <v>34954</v>
      </c>
      <c r="B13782" s="758" t="str">
        <f aca="false">C13782&amp;D13782&amp;E13782&amp;F13782&amp;G13782&amp;H13782</f>
        <v>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v>
      </c>
      <c r="C13782" s="749" t="s">
        <v>34955</v>
      </c>
      <c r="D13782" s="749" t="s">
        <v>34956</v>
      </c>
      <c r="E13782" s="749" t="s">
        <v>34957</v>
      </c>
      <c r="F13782" s="749" t="s">
        <v>34958</v>
      </c>
      <c r="G13782" s="749" t="s">
        <v>34959</v>
      </c>
      <c r="H13782" s="749" t="s">
        <v>34960</v>
      </c>
      <c r="I13782" s="749" t="s">
        <v>30</v>
      </c>
      <c r="J13782" s="749" t="n">
        <v>552.24</v>
      </c>
    </row>
    <row collapsed="false" customFormat="false" customHeight="true" hidden="true" ht="63.75" outlineLevel="0" r="13783">
      <c r="A13783" s="749" t="s">
        <v>34961</v>
      </c>
      <c r="B13783" s="758" t="str">
        <f aca="false">C13783&amp;D13783&amp;E13783&amp;F13783&amp;G13783&amp;H13783</f>
        <v>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v>
      </c>
      <c r="C13783" s="749" t="s">
        <v>34955</v>
      </c>
      <c r="D13783" s="749" t="s">
        <v>34956</v>
      </c>
      <c r="E13783" s="749" t="s">
        <v>34957</v>
      </c>
      <c r="F13783" s="749" t="s">
        <v>34958</v>
      </c>
      <c r="G13783" s="749" t="s">
        <v>34959</v>
      </c>
      <c r="H13783" s="749" t="s">
        <v>34960</v>
      </c>
      <c r="I13783" s="749" t="s">
        <v>30</v>
      </c>
      <c r="J13783" s="749" t="n">
        <v>532.5</v>
      </c>
    </row>
    <row collapsed="false" customFormat="false" customHeight="true" hidden="true" ht="12.75" outlineLevel="0" r="13784">
      <c r="A13784" s="749" t="s">
        <v>34962</v>
      </c>
      <c r="B13784" s="749" t="str">
        <f aca="false">C13784&amp;D13784&amp;E13784&amp;F13784&amp;G13784&amp;H13784</f>
        <v>PRATELEIRA DE MADEIRA DE LEI EM COMPENSADO COM ESPESSURA DE2CM E LARGURA DE 40CM,REVESTIMENTO COM CHAPA LAMINADA (COMPOSTA DE CELULOSE COM RESINA PRENSADA EM AUTO CLAVE) NAS FACES E ESPESSURA,SOBRE CANTONEIRAS DE CHAPA DE FERRO.FORNECIMENTO E COLOCACAO</v>
      </c>
      <c r="C13784" s="749" t="s">
        <v>34963</v>
      </c>
      <c r="D13784" s="749" t="s">
        <v>34964</v>
      </c>
      <c r="E13784" s="749" t="s">
        <v>34965</v>
      </c>
      <c r="F13784" s="749" t="s">
        <v>34966</v>
      </c>
      <c r="G13784" s="749" t="s">
        <v>14902</v>
      </c>
      <c r="I13784" s="749" t="s">
        <v>236</v>
      </c>
      <c r="J13784" s="749" t="n">
        <v>137.76</v>
      </c>
    </row>
    <row collapsed="false" customFormat="false" customHeight="true" hidden="true" ht="12.75" outlineLevel="0" r="13785">
      <c r="A13785" s="749" t="s">
        <v>34967</v>
      </c>
      <c r="B13785" s="749" t="str">
        <f aca="false">C13785&amp;D13785&amp;E13785&amp;F13785&amp;G13785&amp;H13785</f>
        <v>PRATELEIRA DE MADEIRA DE LEI EM COMPENSADO COM ESPESSURA DE2CM E LARGURA DE 40CM,REVESTIMENTO COM CHAPA LAMINADA (COMPOSTA DE CELULOSE COM RESINA PRENSADA EM AUTO CLAVE) NAS FACES E ESPESSURA,SOBRE CANTONEIRAS DE CHAPA DE FERRO.FORNECIMENTO E COLOCACAO</v>
      </c>
      <c r="C13785" s="749" t="s">
        <v>34963</v>
      </c>
      <c r="D13785" s="749" t="s">
        <v>34964</v>
      </c>
      <c r="E13785" s="749" t="s">
        <v>34965</v>
      </c>
      <c r="F13785" s="749" t="s">
        <v>34966</v>
      </c>
      <c r="G13785" s="749" t="s">
        <v>14902</v>
      </c>
      <c r="I13785" s="749" t="s">
        <v>236</v>
      </c>
      <c r="J13785" s="749" t="n">
        <v>125.99</v>
      </c>
    </row>
    <row collapsed="false" customFormat="false" customHeight="true" hidden="true" ht="12.75" outlineLevel="0" r="13786">
      <c r="A13786" s="749" t="s">
        <v>34968</v>
      </c>
      <c r="B13786" s="749" t="str">
        <f aca="false">C13786&amp;D13786&amp;E13786&amp;F13786&amp;G13786&amp;H13786</f>
        <v>PRATELEIRA DE MADEIRA DE LEI EM COMPENSADO COM ESPESSURA DE2CM E LARGURA DE 50CM,REVESTIMENTO COM CHAPA LAMINADA (COMPOSTA DE CELULOSE COM RESINA PRENSADA EM AUTO CLAVE) NAS FACES E ESPESSURA,SOBRE CANTONEIRAS DE CHAPA DE FERRO.FORNECIMENTO E COLOCACAO</v>
      </c>
      <c r="C13786" s="749" t="s">
        <v>34963</v>
      </c>
      <c r="D13786" s="749" t="s">
        <v>34969</v>
      </c>
      <c r="E13786" s="749" t="s">
        <v>34965</v>
      </c>
      <c r="F13786" s="749" t="s">
        <v>34966</v>
      </c>
      <c r="G13786" s="749" t="s">
        <v>14902</v>
      </c>
      <c r="I13786" s="749" t="s">
        <v>236</v>
      </c>
      <c r="J13786" s="749" t="n">
        <v>159.63</v>
      </c>
    </row>
    <row collapsed="false" customFormat="false" customHeight="true" hidden="true" ht="12.75" outlineLevel="0" r="13787">
      <c r="A13787" s="749" t="s">
        <v>34970</v>
      </c>
      <c r="B13787" s="749" t="str">
        <f aca="false">C13787&amp;D13787&amp;E13787&amp;F13787&amp;G13787&amp;H13787</f>
        <v>PRATELEIRA DE MADEIRA DE LEI EM COMPENSADO COM ESPESSURA DE2CM E LARGURA DE 50CM,REVESTIMENTO COM CHAPA LAMINADA (COMPOSTA DE CELULOSE COM RESINA PRENSADA EM AUTO CLAVE) NAS FACES E ESPESSURA,SOBRE CANTONEIRAS DE CHAPA DE FERRO.FORNECIMENTO E COLOCACAO</v>
      </c>
      <c r="C13787" s="749" t="s">
        <v>34963</v>
      </c>
      <c r="D13787" s="749" t="s">
        <v>34969</v>
      </c>
      <c r="E13787" s="749" t="s">
        <v>34965</v>
      </c>
      <c r="F13787" s="749" t="s">
        <v>34966</v>
      </c>
      <c r="G13787" s="749" t="s">
        <v>14902</v>
      </c>
      <c r="I13787" s="749" t="s">
        <v>236</v>
      </c>
      <c r="J13787" s="749" t="n">
        <v>146.34</v>
      </c>
    </row>
    <row collapsed="false" customFormat="false" customHeight="true" hidden="true" ht="12.75" outlineLevel="0" r="13788">
      <c r="A13788" s="749" t="s">
        <v>34971</v>
      </c>
      <c r="B13788" s="749" t="str">
        <f aca="false">C13788&amp;D13788&amp;E13788&amp;F13788&amp;G13788&amp;H13788</f>
        <v>PRATELEIRA DE MADEIRA DE LEI EM COMPENSADO COM ESPESSURA DE2CM E LARGURA DE 60CM,REVESTIMENTO COM CHAPA LAMINADA (COMPOSTA DE CELULOSE COM RESINA PRENSADA EM AUTO CLAVE) NAS FACES E ESPESSURA,SOBRE CANTONEIRAS DE CHAPA DE FERRO.FORNECIMENTO E COLOCACAO</v>
      </c>
      <c r="C13788" s="749" t="s">
        <v>34963</v>
      </c>
      <c r="D13788" s="749" t="s">
        <v>34972</v>
      </c>
      <c r="E13788" s="749" t="s">
        <v>34965</v>
      </c>
      <c r="F13788" s="749" t="s">
        <v>34966</v>
      </c>
      <c r="G13788" s="749" t="s">
        <v>14902</v>
      </c>
      <c r="I13788" s="749" t="s">
        <v>236</v>
      </c>
      <c r="J13788" s="749" t="n">
        <v>181.34</v>
      </c>
    </row>
    <row collapsed="false" customFormat="false" customHeight="true" hidden="true" ht="12.75" outlineLevel="0" r="13789">
      <c r="A13789" s="749" t="s">
        <v>34973</v>
      </c>
      <c r="B13789" s="749" t="str">
        <f aca="false">C13789&amp;D13789&amp;E13789&amp;F13789&amp;G13789&amp;H13789</f>
        <v>PRATELEIRA DE MADEIRA DE LEI EM COMPENSADO COM ESPESSURA DE2CM E LARGURA DE 60CM,REVESTIMENTO COM CHAPA LAMINADA (COMPOSTA DE CELULOSE COM RESINA PRENSADA EM AUTO CLAVE) NAS FACES E ESPESSURA,SOBRE CANTONEIRAS DE CHAPA DE FERRO.FORNECIMENTO E COLOCACAO</v>
      </c>
      <c r="C13789" s="749" t="s">
        <v>34963</v>
      </c>
      <c r="D13789" s="749" t="s">
        <v>34972</v>
      </c>
      <c r="E13789" s="749" t="s">
        <v>34965</v>
      </c>
      <c r="F13789" s="749" t="s">
        <v>34966</v>
      </c>
      <c r="G13789" s="749" t="s">
        <v>14902</v>
      </c>
      <c r="I13789" s="749" t="s">
        <v>236</v>
      </c>
      <c r="J13789" s="749" t="n">
        <v>166.52</v>
      </c>
    </row>
    <row collapsed="false" customFormat="false" customHeight="true" hidden="true" ht="12.75" outlineLevel="0" r="13790">
      <c r="A13790" s="749" t="s">
        <v>34974</v>
      </c>
      <c r="B13790" s="749" t="str">
        <f aca="false">C13790&amp;D13790&amp;E13790&amp;F13790&amp;G13790&amp;H13790</f>
        <v>QUADRO DE AULA,MEDINDO 5,00X1,20M, EM COMPENSADO DE 10MM DEESPESSURA,REVESTIMENTO COM CHAPA LAMINADA (COMPOSTA DE CELULOSE COM RESINA PRENSADA EM AUTOCLAVE),"VERDE SUPER QUADRO ESCOLAR",COM MOLDURA DE MADEIRA ENVERNIZADA DE 10X2,5CM. FORNECIMENTO E COLOCACAO</v>
      </c>
      <c r="C13790" s="749" t="s">
        <v>34975</v>
      </c>
      <c r="D13790" s="749" t="s">
        <v>34976</v>
      </c>
      <c r="E13790" s="749" t="s">
        <v>34977</v>
      </c>
      <c r="F13790" s="749" t="s">
        <v>34978</v>
      </c>
      <c r="G13790" s="749" t="s">
        <v>20423</v>
      </c>
      <c r="I13790" s="749" t="s">
        <v>30</v>
      </c>
      <c r="J13790" s="749" t="n">
        <v>1289.23</v>
      </c>
    </row>
    <row collapsed="false" customFormat="false" customHeight="true" hidden="true" ht="12.75" outlineLevel="0" r="13791">
      <c r="A13791" s="749" t="s">
        <v>34979</v>
      </c>
      <c r="B13791" s="749" t="str">
        <f aca="false">C13791&amp;D13791&amp;E13791&amp;F13791&amp;G13791&amp;H13791</f>
        <v>QUADRO DE AULA,MEDINDO 5,00X1,20M, EM COMPENSADO DE 10MM DEESPESSURA,REVESTIMENTO COM CHAPA LAMINADA (COMPOSTA DE CELULOSE COM RESINA PRENSADA EM AUTOCLAVE),"VERDE SUPER QUADRO ESCOLAR",COM MOLDURA DE MADEIRA ENVERNIZADA DE 10X2,5CM. FORNECIMENTO E COLOCACAO</v>
      </c>
      <c r="C13791" s="749" t="s">
        <v>34975</v>
      </c>
      <c r="D13791" s="749" t="s">
        <v>34976</v>
      </c>
      <c r="E13791" s="749" t="s">
        <v>34977</v>
      </c>
      <c r="F13791" s="749" t="s">
        <v>34978</v>
      </c>
      <c r="G13791" s="749" t="s">
        <v>20423</v>
      </c>
      <c r="I13791" s="749" t="s">
        <v>30</v>
      </c>
      <c r="J13791" s="749" t="n">
        <v>1226.05</v>
      </c>
    </row>
    <row collapsed="false" customFormat="false" customHeight="true" hidden="true" ht="12.75" outlineLevel="0" r="13792">
      <c r="A13792" s="749" t="s">
        <v>34980</v>
      </c>
      <c r="B13792" s="749" t="str">
        <f aca="false">C13792&amp;D13792&amp;E13792&amp;F13792&amp;G13792&amp;H13792</f>
        <v>QUADRO DE AULA,MEDINDO 5,85X1,20M, EM COMPENSADO DE 10MM DEESPESSURA, REVESTIMENTO COM CHAPA LAMINADA (COMPOSTA DE CELULOSE COM RESINA PRENSADA EM AUTOCLAVE), "VERDE SUPER QUADROESCOLAR",COM MOLDURA DE MADEIRA ENVERNIZADA DE 10X2,5CM. FORNECIMENTO E COLOCACAO</v>
      </c>
      <c r="C13792" s="749" t="s">
        <v>34981</v>
      </c>
      <c r="D13792" s="749" t="s">
        <v>34982</v>
      </c>
      <c r="E13792" s="749" t="s">
        <v>34983</v>
      </c>
      <c r="F13792" s="749" t="s">
        <v>34984</v>
      </c>
      <c r="G13792" s="749" t="s">
        <v>14384</v>
      </c>
      <c r="I13792" s="749" t="s">
        <v>30</v>
      </c>
      <c r="J13792" s="749" t="n">
        <v>1397.4</v>
      </c>
    </row>
    <row collapsed="false" customFormat="false" customHeight="true" hidden="true" ht="12.75" outlineLevel="0" r="13793">
      <c r="A13793" s="749" t="s">
        <v>34985</v>
      </c>
      <c r="B13793" s="749" t="str">
        <f aca="false">C13793&amp;D13793&amp;E13793&amp;F13793&amp;G13793&amp;H13793</f>
        <v>QUADRO DE AULA,MEDINDO 5,85X1,20M, EM COMPENSADO DE 10MM DEESPESSURA, REVESTIMENTO COM CHAPA LAMINADA (COMPOSTA DE CELULOSE COM RESINA PRENSADA EM AUTOCLAVE), "VERDE SUPER QUADROESCOLAR",COM MOLDURA DE MADEIRA ENVERNIZADA DE 10X2,5CM. FORNECIMENTO E COLOCACAO</v>
      </c>
      <c r="C13793" s="749" t="s">
        <v>34981</v>
      </c>
      <c r="D13793" s="749" t="s">
        <v>34982</v>
      </c>
      <c r="E13793" s="749" t="s">
        <v>34983</v>
      </c>
      <c r="F13793" s="749" t="s">
        <v>34984</v>
      </c>
      <c r="G13793" s="749" t="s">
        <v>14384</v>
      </c>
      <c r="I13793" s="749" t="s">
        <v>30</v>
      </c>
      <c r="J13793" s="749" t="n">
        <v>1329.28</v>
      </c>
    </row>
    <row collapsed="false" customFormat="false" customHeight="true" hidden="true" ht="12.75" outlineLevel="0" r="13794">
      <c r="A13794" s="749" t="s">
        <v>34986</v>
      </c>
      <c r="B13794" s="749" t="str">
        <f aca="false">C13794&amp;D13794&amp;E13794&amp;F13794&amp;G13794&amp;H13794</f>
        <v>QUADRO DE AULA,MEDINDO 2,00X1,20M, EM COMPENSADO DE 10MM DEESPESSURA, REVESTIMENTO COM CHAPA DE LAMINADO MELAMINICO NACOR BRANCA BRILHANTE, COM MOLDURA DE MADEIRA ENVERNIZADA DE10X2,5CM.FORNECIMENTO E COLOCACAO</v>
      </c>
      <c r="C13794" s="749" t="s">
        <v>34987</v>
      </c>
      <c r="D13794" s="749" t="s">
        <v>34988</v>
      </c>
      <c r="E13794" s="749" t="s">
        <v>34989</v>
      </c>
      <c r="F13794" s="749" t="s">
        <v>34990</v>
      </c>
      <c r="I13794" s="749" t="s">
        <v>30</v>
      </c>
      <c r="J13794" s="749" t="n">
        <v>441.95</v>
      </c>
    </row>
    <row collapsed="false" customFormat="false" customHeight="true" hidden="true" ht="12.75" outlineLevel="0" r="13795">
      <c r="A13795" s="749" t="s">
        <v>34991</v>
      </c>
      <c r="B13795" s="749" t="str">
        <f aca="false">C13795&amp;D13795&amp;E13795&amp;F13795&amp;G13795&amp;H13795</f>
        <v>QUADRO DE AULA,MEDINDO 2,00X1,20M, EM COMPENSADO DE 10MM DEESPESSURA, REVESTIMENTO COM CHAPA DE LAMINADO MELAMINICO NACOR BRANCA BRILHANTE, COM MOLDURA DE MADEIRA ENVERNIZADA DE10X2,5CM.FORNECIMENTO E COLOCACAO</v>
      </c>
      <c r="C13795" s="749" t="s">
        <v>34987</v>
      </c>
      <c r="D13795" s="749" t="s">
        <v>34988</v>
      </c>
      <c r="E13795" s="749" t="s">
        <v>34989</v>
      </c>
      <c r="F13795" s="749" t="s">
        <v>34990</v>
      </c>
      <c r="I13795" s="749" t="s">
        <v>30</v>
      </c>
      <c r="J13795" s="749" t="n">
        <v>413.3</v>
      </c>
    </row>
    <row collapsed="false" customFormat="false" customHeight="true" hidden="true" ht="38.25" outlineLevel="0" r="13796">
      <c r="A13796" s="749" t="s">
        <v>34992</v>
      </c>
      <c r="B13796" s="758" t="str">
        <f aca="false">C13796&amp;D13796&amp;E13796&amp;F13796&amp;G13796&amp;H13796</f>
        <v>PORTA DE MADEIRA, LISA, COMPENSADO,DE 60X210X3CM, REVESTIDADE CHAPA DE LAMINADO MELAMINICO, 1MM DE ESPESSURA, EXCLUSIVE ADUELA,ALIZAR E FERRAGENS.FORNECIMENTO E COLOCACAO</v>
      </c>
      <c r="C13796" s="749" t="s">
        <v>34993</v>
      </c>
      <c r="D13796" s="749" t="s">
        <v>34994</v>
      </c>
      <c r="E13796" s="749" t="s">
        <v>34995</v>
      </c>
      <c r="I13796" s="749" t="s">
        <v>30</v>
      </c>
      <c r="J13796" s="749" t="n">
        <v>596.11</v>
      </c>
    </row>
    <row collapsed="false" customFormat="false" customHeight="true" hidden="true" ht="38.25" outlineLevel="0" r="13797">
      <c r="A13797" s="749" t="s">
        <v>34996</v>
      </c>
      <c r="B13797" s="758" t="str">
        <f aca="false">C13797&amp;D13797&amp;E13797&amp;F13797&amp;G13797&amp;H13797</f>
        <v>PORTA DE MADEIRA, LISA, COMPENSADO,DE 60X210X3CM, REVESTIDADE CHAPA DE LAMINADO MELAMINICO, 1MM DE ESPESSURA, EXCLUSIVE ADUELA,ALIZAR E FERRAGENS.FORNECIMENTO E COLOCACAO</v>
      </c>
      <c r="C13797" s="749" t="s">
        <v>34993</v>
      </c>
      <c r="D13797" s="749" t="s">
        <v>34994</v>
      </c>
      <c r="E13797" s="749" t="s">
        <v>34995</v>
      </c>
      <c r="I13797" s="749" t="s">
        <v>30</v>
      </c>
      <c r="J13797" s="749" t="n">
        <v>539.71</v>
      </c>
    </row>
    <row collapsed="false" customFormat="false" customHeight="true" hidden="true" ht="38.25" outlineLevel="0" r="13798">
      <c r="A13798" s="749" t="s">
        <v>34997</v>
      </c>
      <c r="B13798" s="758" t="str">
        <f aca="false">C13798&amp;D13798&amp;E13798&amp;F13798&amp;G13798&amp;H13798</f>
        <v>PORTA DE MADEIRA, LISA, COMPENSADO,DE 70X210X3CM, REVESTIDADE CHAPA DE LAMINADO MELAMINICO, 1MM DE ESPESSURA,EXCLUSIVEADUELA,ALIZAR E FERRAGENS.FORNECIMENTO E COLOCACAO</v>
      </c>
      <c r="C13798" s="749" t="s">
        <v>34998</v>
      </c>
      <c r="D13798" s="749" t="s">
        <v>34999</v>
      </c>
      <c r="E13798" s="749" t="s">
        <v>35000</v>
      </c>
      <c r="I13798" s="749" t="s">
        <v>30</v>
      </c>
      <c r="J13798" s="749" t="n">
        <v>926.78</v>
      </c>
    </row>
    <row collapsed="false" customFormat="false" customHeight="true" hidden="true" ht="38.25" outlineLevel="0" r="13799">
      <c r="A13799" s="749" t="s">
        <v>35001</v>
      </c>
      <c r="B13799" s="758" t="str">
        <f aca="false">C13799&amp;D13799&amp;E13799&amp;F13799&amp;G13799&amp;H13799</f>
        <v>PORTA DE MADEIRA, LISA, COMPENSADO,DE 70X210X3CM, REVESTIDADE CHAPA DE LAMINADO MELAMINICO, 1MM DE ESPESSURA,EXCLUSIVEADUELA,ALIZAR E FERRAGENS.FORNECIMENTO E COLOCACAO</v>
      </c>
      <c r="C13799" s="749" t="s">
        <v>34998</v>
      </c>
      <c r="D13799" s="749" t="s">
        <v>34999</v>
      </c>
      <c r="E13799" s="749" t="s">
        <v>35000</v>
      </c>
      <c r="I13799" s="749" t="s">
        <v>30</v>
      </c>
      <c r="J13799" s="749" t="n">
        <v>841.12</v>
      </c>
    </row>
    <row collapsed="false" customFormat="false" customHeight="true" hidden="true" ht="38.25" outlineLevel="0" r="13800">
      <c r="A13800" s="749" t="s">
        <v>35002</v>
      </c>
      <c r="B13800" s="758" t="str">
        <f aca="false">C13800&amp;D13800&amp;E13800&amp;F13800&amp;G13800&amp;H13800</f>
        <v>PORTA DE MADEIRA, LISA, COMPENSADO,DE 80X210X3CM, REVESTIDADE CHAPA DE LAMINADO MELAMINICO, 1MM DE ESPESSURA,EXCLUSIVEADUELA,ALIZAR E FERRAGENS.FORNECIMENTO E COLOCACAO</v>
      </c>
      <c r="C13800" s="749" t="s">
        <v>35003</v>
      </c>
      <c r="D13800" s="749" t="s">
        <v>34999</v>
      </c>
      <c r="E13800" s="749" t="s">
        <v>35000</v>
      </c>
      <c r="I13800" s="749" t="s">
        <v>30</v>
      </c>
      <c r="J13800" s="749" t="n">
        <v>926.88</v>
      </c>
    </row>
    <row collapsed="false" customFormat="false" customHeight="true" hidden="true" ht="38.25" outlineLevel="0" r="13801">
      <c r="A13801" s="749" t="s">
        <v>35004</v>
      </c>
      <c r="B13801" s="758" t="str">
        <f aca="false">C13801&amp;D13801&amp;E13801&amp;F13801&amp;G13801&amp;H13801</f>
        <v>PORTA DE MADEIRA, LISA, COMPENSADO,DE 80X210X3CM, REVESTIDADE CHAPA DE LAMINADO MELAMINICO, 1MM DE ESPESSURA,EXCLUSIVEADUELA,ALIZAR E FERRAGENS.FORNECIMENTO E COLOCACAO</v>
      </c>
      <c r="C13801" s="749" t="s">
        <v>35003</v>
      </c>
      <c r="D13801" s="749" t="s">
        <v>34999</v>
      </c>
      <c r="E13801" s="749" t="s">
        <v>35000</v>
      </c>
      <c r="I13801" s="749" t="s">
        <v>30</v>
      </c>
      <c r="J13801" s="749" t="n">
        <v>841.22</v>
      </c>
    </row>
    <row collapsed="false" customFormat="false" customHeight="true" hidden="true" ht="12.75" outlineLevel="0" r="13802">
      <c r="A13802" s="749" t="s">
        <v>35005</v>
      </c>
      <c r="B13802" s="749" t="str">
        <f aca="false">C13802&amp;D13802&amp;E13802&amp;F13802&amp;G13802&amp;H13802</f>
        <v>COLOCACAO DE FECHADURA DE EMBUTIR,COM ALTURA APROXIMADA DE 20CM,EM MADEIRA,EXCLUSIVE O FORNECIMENTO</v>
      </c>
      <c r="C13802" s="749" t="s">
        <v>35006</v>
      </c>
      <c r="D13802" s="749" t="s">
        <v>35007</v>
      </c>
      <c r="I13802" s="749" t="s">
        <v>30</v>
      </c>
      <c r="J13802" s="749" t="n">
        <v>49.8</v>
      </c>
    </row>
    <row collapsed="false" customFormat="false" customHeight="true" hidden="true" ht="12.75" outlineLevel="0" r="13803">
      <c r="A13803" s="749" t="s">
        <v>35008</v>
      </c>
      <c r="B13803" s="749" t="str">
        <f aca="false">C13803&amp;D13803&amp;E13803&amp;F13803&amp;G13803&amp;H13803</f>
        <v>COLOCACAO DE FECHADURA DE EMBUTIR,COM ALTURA APROXIMADA DE 20CM,EM MADEIRA,EXCLUSIVE O FORNECIMENTO</v>
      </c>
      <c r="C13803" s="749" t="s">
        <v>35006</v>
      </c>
      <c r="D13803" s="749" t="s">
        <v>35007</v>
      </c>
      <c r="I13803" s="749" t="s">
        <v>30</v>
      </c>
      <c r="J13803" s="749" t="n">
        <v>43.17</v>
      </c>
    </row>
    <row collapsed="false" customFormat="false" customHeight="true" hidden="true" ht="12.75" outlineLevel="0" r="13804">
      <c r="A13804" s="749" t="s">
        <v>35009</v>
      </c>
      <c r="B13804" s="749" t="str">
        <f aca="false">C13804&amp;D13804&amp;E13804&amp;F13804&amp;G13804&amp;H13804</f>
        <v>COLOCACAO DE FECHADURA DE EMBUTIR,COM ALTURA APROXIMADA DE 15CM,EM MADEIRA,EXCLUSIVE O FORNECIMENTO</v>
      </c>
      <c r="C13804" s="749" t="s">
        <v>35010</v>
      </c>
      <c r="D13804" s="749" t="s">
        <v>35011</v>
      </c>
      <c r="I13804" s="749" t="s">
        <v>30</v>
      </c>
      <c r="J13804" s="749" t="n">
        <v>45.37</v>
      </c>
    </row>
    <row collapsed="false" customFormat="false" customHeight="true" hidden="true" ht="12.75" outlineLevel="0" r="13805">
      <c r="A13805" s="749" t="s">
        <v>35012</v>
      </c>
      <c r="B13805" s="749" t="str">
        <f aca="false">C13805&amp;D13805&amp;E13805&amp;F13805&amp;G13805&amp;H13805</f>
        <v>COLOCACAO DE FECHADURA DE EMBUTIR,COM ALTURA APROXIMADA DE 15CM,EM MADEIRA,EXCLUSIVE O FORNECIMENTO</v>
      </c>
      <c r="C13805" s="749" t="s">
        <v>35010</v>
      </c>
      <c r="D13805" s="749" t="s">
        <v>35011</v>
      </c>
      <c r="I13805" s="749" t="s">
        <v>30</v>
      </c>
      <c r="J13805" s="749" t="n">
        <v>39.33</v>
      </c>
    </row>
    <row collapsed="false" customFormat="false" customHeight="true" hidden="true" ht="12.75" outlineLevel="0" r="13806">
      <c r="A13806" s="749" t="s">
        <v>35013</v>
      </c>
      <c r="B13806" s="749" t="str">
        <f aca="false">C13806&amp;D13806&amp;E13806&amp;F13806&amp;G13806&amp;H13806</f>
        <v>COLOCACAO DE FECHADURA DE EMBUTIR,COM ALTURA APROXIMADA DE 10CM,EM MADEIRA,EXCLUSIVE O FORNECIMENTO</v>
      </c>
      <c r="C13806" s="749" t="s">
        <v>35010</v>
      </c>
      <c r="D13806" s="749" t="s">
        <v>35007</v>
      </c>
      <c r="I13806" s="749" t="s">
        <v>30</v>
      </c>
      <c r="J13806" s="749" t="n">
        <v>41.17</v>
      </c>
    </row>
    <row collapsed="false" customFormat="false" customHeight="true" hidden="true" ht="12.75" outlineLevel="0" r="13807">
      <c r="A13807" s="749" t="s">
        <v>35014</v>
      </c>
      <c r="B13807" s="749" t="str">
        <f aca="false">C13807&amp;D13807&amp;E13807&amp;F13807&amp;G13807&amp;H13807</f>
        <v>COLOCACAO DE FECHADURA DE EMBUTIR,COM ALTURA APROXIMADA DE 10CM,EM MADEIRA,EXCLUSIVE O FORNECIMENTO</v>
      </c>
      <c r="C13807" s="749" t="s">
        <v>35010</v>
      </c>
      <c r="D13807" s="749" t="s">
        <v>35007</v>
      </c>
      <c r="I13807" s="749" t="s">
        <v>30</v>
      </c>
      <c r="J13807" s="749" t="n">
        <v>35.69</v>
      </c>
    </row>
    <row collapsed="false" customFormat="false" customHeight="true" hidden="true" ht="12.75" outlineLevel="0" r="13808">
      <c r="A13808" s="749" t="s">
        <v>35015</v>
      </c>
      <c r="B13808" s="749" t="str">
        <f aca="false">C13808&amp;D13808&amp;E13808&amp;F13808&amp;G13808&amp;H13808</f>
        <v>SUBSTITUICAO DE FECHADURA DE EMBUTIR,COM ALTURA APROXIMADA DE 20CM,EM MADEIRA,EXCLUSIVE O FORNECIMENTO</v>
      </c>
      <c r="C13808" s="749" t="s">
        <v>35016</v>
      </c>
      <c r="D13808" s="749" t="s">
        <v>35017</v>
      </c>
      <c r="I13808" s="749" t="s">
        <v>30</v>
      </c>
      <c r="J13808" s="749" t="n">
        <v>19.92</v>
      </c>
    </row>
    <row collapsed="false" customFormat="false" customHeight="true" hidden="true" ht="12.75" outlineLevel="0" r="13809">
      <c r="A13809" s="749" t="s">
        <v>35018</v>
      </c>
      <c r="B13809" s="749" t="str">
        <f aca="false">C13809&amp;D13809&amp;E13809&amp;F13809&amp;G13809&amp;H13809</f>
        <v>SUBSTITUICAO DE FECHADURA DE EMBUTIR,COM ALTURA APROXIMADA DE 20CM,EM MADEIRA,EXCLUSIVE O FORNECIMENTO</v>
      </c>
      <c r="C13809" s="749" t="s">
        <v>35016</v>
      </c>
      <c r="D13809" s="749" t="s">
        <v>35017</v>
      </c>
      <c r="I13809" s="749" t="s">
        <v>30</v>
      </c>
      <c r="J13809" s="749" t="n">
        <v>17.27</v>
      </c>
    </row>
    <row collapsed="false" customFormat="false" customHeight="true" hidden="true" ht="12.75" outlineLevel="0" r="13810">
      <c r="A13810" s="749" t="s">
        <v>35019</v>
      </c>
      <c r="B13810" s="749" t="str">
        <f aca="false">C13810&amp;D13810&amp;E13810&amp;F13810&amp;G13810&amp;H13810</f>
        <v>SUBSTITUICAO DE FECHADURA DE EMBUTIR,COM ALTURA APROXIMADA DE 15CM,EM MADEIRA,EXCLUSIVE O FORNECIMENTO</v>
      </c>
      <c r="C13810" s="749" t="s">
        <v>35016</v>
      </c>
      <c r="D13810" s="749" t="s">
        <v>35020</v>
      </c>
      <c r="I13810" s="749" t="s">
        <v>30</v>
      </c>
      <c r="J13810" s="749" t="n">
        <v>18.15</v>
      </c>
    </row>
    <row collapsed="false" customFormat="false" customHeight="true" hidden="true" ht="12.75" outlineLevel="0" r="13811">
      <c r="A13811" s="749" t="s">
        <v>35021</v>
      </c>
      <c r="B13811" s="749" t="str">
        <f aca="false">C13811&amp;D13811&amp;E13811&amp;F13811&amp;G13811&amp;H13811</f>
        <v>SUBSTITUICAO DE FECHADURA DE EMBUTIR,COM ALTURA APROXIMADA DE 15CM,EM MADEIRA,EXCLUSIVE O FORNECIMENTO</v>
      </c>
      <c r="C13811" s="749" t="s">
        <v>35016</v>
      </c>
      <c r="D13811" s="749" t="s">
        <v>35020</v>
      </c>
      <c r="I13811" s="749" t="s">
        <v>30</v>
      </c>
      <c r="J13811" s="749" t="n">
        <v>15.73</v>
      </c>
    </row>
    <row collapsed="false" customFormat="false" customHeight="true" hidden="true" ht="12.75" outlineLevel="0" r="13812">
      <c r="A13812" s="749" t="s">
        <v>35022</v>
      </c>
      <c r="B13812" s="749" t="str">
        <f aca="false">C13812&amp;D13812&amp;E13812&amp;F13812&amp;G13812&amp;H13812</f>
        <v>SUBSTITUICAO DE FECHADURA DE EMBUTIR,COM ALTURA APROXIMADA DE 10CM,EM MADEIRA,EXCLUSIVE O FORNECIMENTO</v>
      </c>
      <c r="C13812" s="749" t="s">
        <v>35016</v>
      </c>
      <c r="D13812" s="749" t="s">
        <v>35023</v>
      </c>
      <c r="I13812" s="749" t="s">
        <v>30</v>
      </c>
      <c r="J13812" s="749" t="n">
        <v>16.37</v>
      </c>
    </row>
    <row collapsed="false" customFormat="false" customHeight="true" hidden="true" ht="12.75" outlineLevel="0" r="13813">
      <c r="A13813" s="749" t="s">
        <v>35024</v>
      </c>
      <c r="B13813" s="749" t="str">
        <f aca="false">C13813&amp;D13813&amp;E13813&amp;F13813&amp;G13813&amp;H13813</f>
        <v>SUBSTITUICAO DE FECHADURA DE EMBUTIR,COM ALTURA APROXIMADA DE 10CM,EM MADEIRA,EXCLUSIVE O FORNECIMENTO</v>
      </c>
      <c r="C13813" s="749" t="s">
        <v>35016</v>
      </c>
      <c r="D13813" s="749" t="s">
        <v>35023</v>
      </c>
      <c r="I13813" s="749" t="s">
        <v>30</v>
      </c>
      <c r="J13813" s="749" t="n">
        <v>14.19</v>
      </c>
    </row>
    <row collapsed="false" customFormat="false" customHeight="true" hidden="true" ht="12.75" outlineLevel="0" r="13814">
      <c r="A13814" s="749" t="s">
        <v>35025</v>
      </c>
      <c r="B13814" s="749" t="str">
        <f aca="false">C13814&amp;D13814&amp;E13814&amp;F13814&amp;G13814&amp;H13814</f>
        <v>COLOCACAO DE UMA DOBRADICA COM AS DIMENSOES DE 3"X4" OU 3"X3.1/2",EM MADEIRA,EXCLUSIVE O FORNECIMENTO</v>
      </c>
      <c r="C13814" s="749" t="s">
        <v>35026</v>
      </c>
      <c r="D13814" s="749" t="s">
        <v>35027</v>
      </c>
      <c r="I13814" s="749" t="s">
        <v>30</v>
      </c>
      <c r="J13814" s="749" t="n">
        <v>16.6</v>
      </c>
    </row>
    <row collapsed="false" customFormat="false" customHeight="true" hidden="true" ht="12.75" outlineLevel="0" r="13815">
      <c r="A13815" s="749" t="s">
        <v>35028</v>
      </c>
      <c r="B13815" s="749" t="str">
        <f aca="false">C13815&amp;D13815&amp;E13815&amp;F13815&amp;G13815&amp;H13815</f>
        <v>COLOCACAO DE UMA DOBRADICA COM AS DIMENSOES DE 3"X4" OU 3"X3.1/2",EM MADEIRA,EXCLUSIVE O FORNECIMENTO</v>
      </c>
      <c r="C13815" s="749" t="s">
        <v>35026</v>
      </c>
      <c r="D13815" s="749" t="s">
        <v>35027</v>
      </c>
      <c r="I13815" s="749" t="s">
        <v>30</v>
      </c>
      <c r="J13815" s="749" t="n">
        <v>14.39</v>
      </c>
    </row>
    <row collapsed="false" customFormat="false" customHeight="true" hidden="true" ht="12.75" outlineLevel="0" r="13816">
      <c r="A13816" s="749" t="s">
        <v>35029</v>
      </c>
      <c r="B13816" s="749" t="str">
        <f aca="false">C13816&amp;D13816&amp;E13816&amp;F13816&amp;G13816&amp;H13816</f>
        <v>COLOCACAO DE UMA DOBRADICA COM AS DIMENSOES DE 3"X3" OU 3"X2.1/2",EM MADEIRA,EXCLUSIVE O FORNECIMENTO</v>
      </c>
      <c r="C13816" s="749" t="s">
        <v>35030</v>
      </c>
      <c r="D13816" s="749" t="s">
        <v>35027</v>
      </c>
      <c r="I13816" s="749" t="s">
        <v>30</v>
      </c>
      <c r="J13816" s="749" t="n">
        <v>13.28</v>
      </c>
    </row>
    <row collapsed="false" customFormat="false" customHeight="true" hidden="true" ht="12.75" outlineLevel="0" r="13817">
      <c r="A13817" s="749" t="s">
        <v>35031</v>
      </c>
      <c r="B13817" s="749" t="str">
        <f aca="false">C13817&amp;D13817&amp;E13817&amp;F13817&amp;G13817&amp;H13817</f>
        <v>COLOCACAO DE UMA DOBRADICA COM AS DIMENSOES DE 3"X3" OU 3"X2.1/2",EM MADEIRA,EXCLUSIVE O FORNECIMENTO</v>
      </c>
      <c r="C13817" s="749" t="s">
        <v>35030</v>
      </c>
      <c r="D13817" s="749" t="s">
        <v>35027</v>
      </c>
      <c r="I13817" s="749" t="s">
        <v>30</v>
      </c>
      <c r="J13817" s="749" t="n">
        <v>11.51</v>
      </c>
    </row>
    <row collapsed="false" customFormat="false" customHeight="true" hidden="true" ht="12.75" outlineLevel="0" r="13818">
      <c r="A13818" s="749" t="s">
        <v>35032</v>
      </c>
      <c r="B13818" s="749" t="str">
        <f aca="false">C13818&amp;D13818&amp;E13818&amp;F13818&amp;G13818&amp;H13818</f>
        <v>COLOCACAO DE UMA DOBRADICA COM AS DIMENSOES DE 2"X2.1/2" A 1.1/2"X2",EM MADEIRA,EXCLUSIVE O FORNECIMENTO</v>
      </c>
      <c r="C13818" s="749" t="s">
        <v>35033</v>
      </c>
      <c r="D13818" s="749" t="s">
        <v>35034</v>
      </c>
      <c r="I13818" s="749" t="s">
        <v>30</v>
      </c>
      <c r="J13818" s="749" t="n">
        <v>9.96</v>
      </c>
    </row>
    <row collapsed="false" customFormat="false" customHeight="true" hidden="true" ht="12.75" outlineLevel="0" r="13819">
      <c r="A13819" s="749" t="s">
        <v>35035</v>
      </c>
      <c r="B13819" s="749" t="str">
        <f aca="false">C13819&amp;D13819&amp;E13819&amp;F13819&amp;G13819&amp;H13819</f>
        <v>COLOCACAO DE UMA DOBRADICA COM AS DIMENSOES DE 2"X2.1/2" A 1.1/2"X2",EM MADEIRA,EXCLUSIVE O FORNECIMENTO</v>
      </c>
      <c r="C13819" s="749" t="s">
        <v>35033</v>
      </c>
      <c r="D13819" s="749" t="s">
        <v>35034</v>
      </c>
      <c r="I13819" s="749" t="s">
        <v>30</v>
      </c>
      <c r="J13819" s="749" t="n">
        <v>8.63</v>
      </c>
    </row>
    <row collapsed="false" customFormat="false" customHeight="true" hidden="true" ht="12.75" outlineLevel="0" r="13820">
      <c r="A13820" s="749" t="s">
        <v>35036</v>
      </c>
      <c r="B13820" s="749" t="str">
        <f aca="false">C13820&amp;D13820&amp;E13820&amp;F13820&amp;G13820&amp;H13820</f>
        <v>SUBSTITUICAO DE UMA DOBRADICA COM AS DIMENSOES DE 3"X4" OU 3"X3.1/2",EM MADEIRA,EXCLUSIVE O FORNECIMENTO</v>
      </c>
      <c r="C13820" s="749" t="s">
        <v>35037</v>
      </c>
      <c r="D13820" s="749" t="s">
        <v>35038</v>
      </c>
      <c r="I13820" s="749" t="s">
        <v>30</v>
      </c>
      <c r="J13820" s="749" t="n">
        <v>7.74</v>
      </c>
    </row>
    <row collapsed="false" customFormat="false" customHeight="true" hidden="true" ht="12.75" outlineLevel="0" r="13821">
      <c r="A13821" s="749" t="s">
        <v>35039</v>
      </c>
      <c r="B13821" s="749" t="str">
        <f aca="false">C13821&amp;D13821&amp;E13821&amp;F13821&amp;G13821&amp;H13821</f>
        <v>SUBSTITUICAO DE UMA DOBRADICA COM AS DIMENSOES DE 3"X4" OU 3"X3.1/2",EM MADEIRA,EXCLUSIVE O FORNECIMENTO</v>
      </c>
      <c r="C13821" s="749" t="s">
        <v>35037</v>
      </c>
      <c r="D13821" s="749" t="s">
        <v>35038</v>
      </c>
      <c r="I13821" s="749" t="s">
        <v>30</v>
      </c>
      <c r="J13821" s="749" t="n">
        <v>6.71</v>
      </c>
    </row>
    <row collapsed="false" customFormat="false" customHeight="true" hidden="true" ht="12.75" outlineLevel="0" r="13822">
      <c r="A13822" s="749" t="s">
        <v>35040</v>
      </c>
      <c r="B13822" s="749" t="str">
        <f aca="false">C13822&amp;D13822&amp;E13822&amp;F13822&amp;G13822&amp;H13822</f>
        <v>SUBSTITUICAO DE UMA DOBRADICA COM AS DIMENSOES DE 3"X3" OU 3"X2.1/2",EM MADEIRA,EXCLUSIVE O FORNECIMENTO</v>
      </c>
      <c r="C13822" s="749" t="s">
        <v>35041</v>
      </c>
      <c r="D13822" s="749" t="s">
        <v>35042</v>
      </c>
      <c r="I13822" s="749" t="s">
        <v>30</v>
      </c>
      <c r="J13822" s="749" t="n">
        <v>6.64</v>
      </c>
    </row>
    <row collapsed="false" customFormat="false" customHeight="true" hidden="true" ht="12.75" outlineLevel="0" r="13823">
      <c r="A13823" s="749" t="s">
        <v>35043</v>
      </c>
      <c r="B13823" s="749" t="str">
        <f aca="false">C13823&amp;D13823&amp;E13823&amp;F13823&amp;G13823&amp;H13823</f>
        <v>SUBSTITUICAO DE UMA DOBRADICA COM AS DIMENSOES DE 3"X3" OU 3"X2.1/2",EM MADEIRA,EXCLUSIVE O FORNECIMENTO</v>
      </c>
      <c r="C13823" s="749" t="s">
        <v>35041</v>
      </c>
      <c r="D13823" s="749" t="s">
        <v>35042</v>
      </c>
      <c r="I13823" s="749" t="s">
        <v>30</v>
      </c>
      <c r="J13823" s="749" t="n">
        <v>5.75</v>
      </c>
    </row>
    <row collapsed="false" customFormat="false" customHeight="true" hidden="true" ht="12.75" outlineLevel="0" r="13824">
      <c r="A13824" s="749" t="s">
        <v>35044</v>
      </c>
      <c r="B13824" s="749" t="str">
        <f aca="false">C13824&amp;D13824&amp;E13824&amp;F13824&amp;G13824&amp;H13824</f>
        <v>SUBSTITUICAO DE UMA DOBRADICA COM AS DIMENSOES DE 2"X2.1/2"A 1.1/2"X2",EM MADEIRA,EXCLUSIVE O FORNECIMENTO</v>
      </c>
      <c r="C13824" s="749" t="s">
        <v>35045</v>
      </c>
      <c r="D13824" s="749" t="s">
        <v>35046</v>
      </c>
      <c r="I13824" s="749" t="s">
        <v>30</v>
      </c>
      <c r="J13824" s="749" t="n">
        <v>5.53</v>
      </c>
    </row>
    <row collapsed="false" customFormat="false" customHeight="true" hidden="true" ht="12.75" outlineLevel="0" r="13825">
      <c r="A13825" s="749" t="s">
        <v>35047</v>
      </c>
      <c r="B13825" s="749" t="str">
        <f aca="false">C13825&amp;D13825&amp;E13825&amp;F13825&amp;G13825&amp;H13825</f>
        <v>SUBSTITUICAO DE UMA DOBRADICA COM AS DIMENSOES DE 2"X2.1/2"A 1.1/2"X2",EM MADEIRA,EXCLUSIVE O FORNECIMENTO</v>
      </c>
      <c r="C13825" s="749" t="s">
        <v>35045</v>
      </c>
      <c r="D13825" s="749" t="s">
        <v>35046</v>
      </c>
      <c r="I13825" s="749" t="s">
        <v>30</v>
      </c>
      <c r="J13825" s="749" t="n">
        <v>4.79</v>
      </c>
    </row>
    <row collapsed="false" customFormat="false" customHeight="true" hidden="true" ht="12.75" outlineLevel="0" r="13826">
      <c r="A13826" s="749" t="s">
        <v>35048</v>
      </c>
      <c r="B13826" s="749" t="str">
        <f aca="false">C13826&amp;D13826&amp;E13826&amp;F13826&amp;G13826&amp;H13826</f>
        <v>COLOCACAO DE VISOR OPTICO,EM MADEIRA,EXCLUSIVE O FORNECIMENTO</v>
      </c>
      <c r="C13826" s="749" t="s">
        <v>35049</v>
      </c>
      <c r="D13826" s="749" t="s">
        <v>11365</v>
      </c>
      <c r="I13826" s="749" t="s">
        <v>30</v>
      </c>
      <c r="J13826" s="749" t="n">
        <v>11.06</v>
      </c>
    </row>
    <row collapsed="false" customFormat="false" customHeight="true" hidden="true" ht="12.75" outlineLevel="0" r="13827">
      <c r="A13827" s="749" t="s">
        <v>35050</v>
      </c>
      <c r="B13827" s="749" t="str">
        <f aca="false">C13827&amp;D13827&amp;E13827&amp;F13827&amp;G13827&amp;H13827</f>
        <v>COLOCACAO DE VISOR OPTICO,EM MADEIRA,EXCLUSIVE O FORNECIMENTO</v>
      </c>
      <c r="C13827" s="749" t="s">
        <v>35049</v>
      </c>
      <c r="D13827" s="749" t="s">
        <v>11365</v>
      </c>
      <c r="I13827" s="749" t="s">
        <v>30</v>
      </c>
      <c r="J13827" s="749" t="n">
        <v>9.59</v>
      </c>
    </row>
    <row collapsed="false" customFormat="false" customHeight="true" hidden="true" ht="12.75" outlineLevel="0" r="13828">
      <c r="A13828" s="749" t="s">
        <v>35051</v>
      </c>
      <c r="B13828" s="749" t="str">
        <f aca="false">C13828&amp;D13828&amp;E13828&amp;F13828&amp;G13828&amp;H13828</f>
        <v>COLOCACAO DE FECHO DE EMBUTIR,DE 40CM,EM MADEIRA,EXCLUSIVE O FORNECIMENTO</v>
      </c>
      <c r="C13828" s="749" t="s">
        <v>35052</v>
      </c>
      <c r="D13828" s="749" t="s">
        <v>21084</v>
      </c>
      <c r="I13828" s="749" t="s">
        <v>30</v>
      </c>
      <c r="J13828" s="749" t="n">
        <v>49.8</v>
      </c>
    </row>
    <row collapsed="false" customFormat="false" customHeight="true" hidden="true" ht="12.75" outlineLevel="0" r="13829">
      <c r="A13829" s="749" t="s">
        <v>35053</v>
      </c>
      <c r="B13829" s="749" t="str">
        <f aca="false">C13829&amp;D13829&amp;E13829&amp;F13829&amp;G13829&amp;H13829</f>
        <v>COLOCACAO DE FECHO DE EMBUTIR,DE 40CM,EM MADEIRA,EXCLUSIVE O FORNECIMENTO</v>
      </c>
      <c r="C13829" s="749" t="s">
        <v>35052</v>
      </c>
      <c r="D13829" s="749" t="s">
        <v>21084</v>
      </c>
      <c r="I13829" s="749" t="s">
        <v>30</v>
      </c>
      <c r="J13829" s="749" t="n">
        <v>43.17</v>
      </c>
    </row>
    <row collapsed="false" customFormat="false" customHeight="true" hidden="true" ht="12.75" outlineLevel="0" r="13830">
      <c r="A13830" s="749" t="s">
        <v>35054</v>
      </c>
      <c r="B13830" s="749" t="str">
        <f aca="false">C13830&amp;D13830&amp;E13830&amp;F13830&amp;G13830&amp;H13830</f>
        <v>COLOCACAO DE FECHO DE EMBUTIR,DE 20CM,EM MADEIRA,EXCLUSIVE O FORNECIMENTO</v>
      </c>
      <c r="C13830" s="749" t="s">
        <v>35055</v>
      </c>
      <c r="D13830" s="749" t="s">
        <v>21084</v>
      </c>
      <c r="I13830" s="749" t="s">
        <v>30</v>
      </c>
      <c r="J13830" s="749" t="n">
        <v>37.62</v>
      </c>
    </row>
    <row collapsed="false" customFormat="false" customHeight="true" hidden="true" ht="12.75" outlineLevel="0" r="13831">
      <c r="A13831" s="749" t="s">
        <v>35056</v>
      </c>
      <c r="B13831" s="749" t="str">
        <f aca="false">C13831&amp;D13831&amp;E13831&amp;F13831&amp;G13831&amp;H13831</f>
        <v>COLOCACAO DE FECHO DE EMBUTIR,DE 20CM,EM MADEIRA,EXCLUSIVE O FORNECIMENTO</v>
      </c>
      <c r="C13831" s="749" t="s">
        <v>35055</v>
      </c>
      <c r="D13831" s="749" t="s">
        <v>21084</v>
      </c>
      <c r="I13831" s="749" t="s">
        <v>30</v>
      </c>
      <c r="J13831" s="749" t="n">
        <v>32.62</v>
      </c>
    </row>
    <row collapsed="false" customFormat="false" customHeight="true" hidden="true" ht="12.75" outlineLevel="0" r="13832">
      <c r="A13832" s="749" t="s">
        <v>35057</v>
      </c>
      <c r="B13832" s="749" t="str">
        <f aca="false">C13832&amp;D13832&amp;E13832&amp;F13832&amp;G13832&amp;H13832</f>
        <v>COLOCACAO DE SISTEMA DE ROLDANAS,CABOS E CONTRAPESOS,EM JANELA GUILHOTINA,EXCLUSIVE O FORNECIMENTO</v>
      </c>
      <c r="C13832" s="749" t="s">
        <v>35058</v>
      </c>
      <c r="D13832" s="749" t="s">
        <v>35059</v>
      </c>
      <c r="I13832" s="749" t="s">
        <v>30</v>
      </c>
      <c r="J13832" s="749" t="n">
        <v>77.47</v>
      </c>
    </row>
    <row collapsed="false" customFormat="false" customHeight="true" hidden="true" ht="12.75" outlineLevel="0" r="13833">
      <c r="A13833" s="749" t="s">
        <v>35060</v>
      </c>
      <c r="B13833" s="749" t="str">
        <f aca="false">C13833&amp;D13833&amp;E13833&amp;F13833&amp;G13833&amp;H13833</f>
        <v>COLOCACAO DE SISTEMA DE ROLDANAS,CABOS E CONTRAPESOS,EM JANELA GUILHOTINA,EXCLUSIVE O FORNECIMENTO</v>
      </c>
      <c r="C13833" s="749" t="s">
        <v>35058</v>
      </c>
      <c r="D13833" s="749" t="s">
        <v>35059</v>
      </c>
      <c r="I13833" s="749" t="s">
        <v>30</v>
      </c>
      <c r="J13833" s="749" t="n">
        <v>67.16</v>
      </c>
    </row>
    <row collapsed="false" customFormat="false" customHeight="true" hidden="true" ht="12.75" outlineLevel="0" r="13834">
      <c r="A13834" s="749" t="s">
        <v>35061</v>
      </c>
      <c r="B13834" s="758" t="str">
        <f aca="false">C13834&amp;D13834&amp;E13834&amp;F13834&amp;G13834&amp;H13834</f>
        <v>COLOCACAO DE PRENDEDOR DE PORTA,EM PISOS DE MADEIRA,EXCLUSIVE O FORNECIMENTO</v>
      </c>
      <c r="C13834" s="749" t="s">
        <v>35062</v>
      </c>
      <c r="D13834" s="749" t="s">
        <v>35063</v>
      </c>
      <c r="I13834" s="749" t="s">
        <v>30</v>
      </c>
      <c r="J13834" s="749" t="n">
        <v>5.53</v>
      </c>
    </row>
    <row collapsed="false" customFormat="false" customHeight="true" hidden="true" ht="12.75" outlineLevel="0" r="13835">
      <c r="A13835" s="749" t="s">
        <v>35064</v>
      </c>
      <c r="B13835" s="758" t="str">
        <f aca="false">C13835&amp;D13835&amp;E13835&amp;F13835&amp;G13835&amp;H13835</f>
        <v>COLOCACAO DE PRENDEDOR DE PORTA,EM PISOS DE MADEIRA,EXCLUSIVE O FORNECIMENTO</v>
      </c>
      <c r="C13835" s="749" t="s">
        <v>35062</v>
      </c>
      <c r="D13835" s="749" t="s">
        <v>35063</v>
      </c>
      <c r="I13835" s="749" t="s">
        <v>30</v>
      </c>
      <c r="J13835" s="749" t="n">
        <v>4.79</v>
      </c>
    </row>
    <row collapsed="false" customFormat="false" customHeight="true" hidden="true" ht="12.75" outlineLevel="0" r="13836">
      <c r="A13836" s="749" t="s">
        <v>35065</v>
      </c>
      <c r="B13836" s="749" t="str">
        <f aca="false">C13836&amp;D13836&amp;E13836&amp;F13836&amp;G13836&amp;H13836</f>
        <v>COLOCACAO DE FECHO DE SOBREPOR,DE FIO REDONDO,DE 20 OU 30CM,EM MADEIRA,EXCLUSIVE O FORNECIMENTO</v>
      </c>
      <c r="C13836" s="749" t="s">
        <v>35066</v>
      </c>
      <c r="D13836" s="749" t="s">
        <v>35067</v>
      </c>
      <c r="I13836" s="749" t="s">
        <v>30</v>
      </c>
      <c r="J13836" s="749" t="n">
        <v>6.64</v>
      </c>
    </row>
    <row collapsed="false" customFormat="false" customHeight="true" hidden="true" ht="12.75" outlineLevel="0" r="13837">
      <c r="A13837" s="749" t="s">
        <v>35068</v>
      </c>
      <c r="B13837" s="749" t="str">
        <f aca="false">C13837&amp;D13837&amp;E13837&amp;F13837&amp;G13837&amp;H13837</f>
        <v>COLOCACAO DE FECHO DE SOBREPOR,DE FIO REDONDO,DE 20 OU 30CM,EM MADEIRA,EXCLUSIVE O FORNECIMENTO</v>
      </c>
      <c r="C13837" s="749" t="s">
        <v>35066</v>
      </c>
      <c r="D13837" s="749" t="s">
        <v>35067</v>
      </c>
      <c r="I13837" s="749" t="s">
        <v>30</v>
      </c>
      <c r="J13837" s="749" t="n">
        <v>5.75</v>
      </c>
    </row>
    <row collapsed="false" customFormat="false" customHeight="true" hidden="true" ht="12.75" outlineLevel="0" r="13838">
      <c r="A13838" s="749" t="s">
        <v>35069</v>
      </c>
      <c r="B13838" s="749" t="str">
        <f aca="false">C13838&amp;D13838&amp;E13838&amp;F13838&amp;G13838&amp;H13838</f>
        <v>COLOCACAO DE FECHO DE SOBREPOR,DE FIO REDONDO,DE 5 OU 10CM,EM MADEIRA,EXCLUSIVE O FORNECIMENTO</v>
      </c>
      <c r="C13838" s="749" t="s">
        <v>35070</v>
      </c>
      <c r="D13838" s="749" t="s">
        <v>35071</v>
      </c>
      <c r="I13838" s="749" t="s">
        <v>30</v>
      </c>
      <c r="J13838" s="749" t="n">
        <v>4.42</v>
      </c>
    </row>
    <row collapsed="false" customFormat="false" customHeight="true" hidden="true" ht="12.75" outlineLevel="0" r="13839">
      <c r="A13839" s="749" t="s">
        <v>35072</v>
      </c>
      <c r="B13839" s="749" t="str">
        <f aca="false">C13839&amp;D13839&amp;E13839&amp;F13839&amp;G13839&amp;H13839</f>
        <v>COLOCACAO DE FECHO DE SOBREPOR,DE FIO REDONDO,DE 5 OU 10CM,EM MADEIRA,EXCLUSIVE O FORNECIMENTO</v>
      </c>
      <c r="C13839" s="749" t="s">
        <v>35070</v>
      </c>
      <c r="D13839" s="749" t="s">
        <v>35071</v>
      </c>
      <c r="I13839" s="749" t="s">
        <v>30</v>
      </c>
      <c r="J13839" s="749" t="n">
        <v>3.83</v>
      </c>
    </row>
    <row collapsed="false" customFormat="false" customHeight="true" hidden="true" ht="12.75" outlineLevel="0" r="13840">
      <c r="A13840" s="749" t="s">
        <v>35073</v>
      </c>
      <c r="B13840" s="758" t="str">
        <f aca="false">C13840&amp;D13840&amp;E13840&amp;F13840&amp;G13840&amp;H13840</f>
        <v>COLOCACAO DE MOLA "FECHA PORTA",EM MADEIRA,EXCLUSIVE O FORNECIMENTO</v>
      </c>
      <c r="C13840" s="749" t="s">
        <v>35074</v>
      </c>
      <c r="D13840" s="749" t="s">
        <v>26665</v>
      </c>
      <c r="I13840" s="749" t="s">
        <v>30</v>
      </c>
      <c r="J13840" s="749" t="n">
        <v>22.13</v>
      </c>
    </row>
    <row collapsed="false" customFormat="false" customHeight="true" hidden="true" ht="12.75" outlineLevel="0" r="13841">
      <c r="A13841" s="749" t="s">
        <v>35075</v>
      </c>
      <c r="B13841" s="758" t="str">
        <f aca="false">C13841&amp;D13841&amp;E13841&amp;F13841&amp;G13841&amp;H13841</f>
        <v>COLOCACAO DE MOLA "FECHA PORTA",EM MADEIRA,EXCLUSIVE O FORNECIMENTO</v>
      </c>
      <c r="C13841" s="749" t="s">
        <v>35074</v>
      </c>
      <c r="D13841" s="749" t="s">
        <v>26665</v>
      </c>
      <c r="I13841" s="749" t="s">
        <v>30</v>
      </c>
      <c r="J13841" s="749" t="n">
        <v>19.18</v>
      </c>
    </row>
    <row collapsed="false" customFormat="false" customHeight="true" hidden="true" ht="12.75" outlineLevel="0" r="13842">
      <c r="A13842" s="749" t="s">
        <v>35076</v>
      </c>
      <c r="B13842" s="749" t="str">
        <f aca="false">C13842&amp;D13842&amp;E13842&amp;F13842&amp;G13842&amp;H13842</f>
        <v>COLOCACAO DE CREMONA,EM MADEIRA,COM VARA DE FERRO DE 1,50M,EXCLUSIVE O FORNECIMENTO</v>
      </c>
      <c r="C13842" s="749" t="s">
        <v>35077</v>
      </c>
      <c r="D13842" s="749" t="s">
        <v>35078</v>
      </c>
      <c r="I13842" s="749" t="s">
        <v>30</v>
      </c>
      <c r="J13842" s="749" t="n">
        <v>44.26</v>
      </c>
    </row>
    <row collapsed="false" customFormat="false" customHeight="true" hidden="true" ht="12.75" outlineLevel="0" r="13843">
      <c r="A13843" s="749" t="s">
        <v>35079</v>
      </c>
      <c r="B13843" s="749" t="str">
        <f aca="false">C13843&amp;D13843&amp;E13843&amp;F13843&amp;G13843&amp;H13843</f>
        <v>COLOCACAO DE CREMONA,EM MADEIRA,COM VARA DE FERRO DE 1,50M,EXCLUSIVE O FORNECIMENTO</v>
      </c>
      <c r="C13843" s="749" t="s">
        <v>35077</v>
      </c>
      <c r="D13843" s="749" t="s">
        <v>35078</v>
      </c>
      <c r="I13843" s="749" t="s">
        <v>30</v>
      </c>
      <c r="J13843" s="749" t="n">
        <v>38.37</v>
      </c>
    </row>
    <row collapsed="false" customFormat="false" customHeight="true" hidden="true" ht="12.75" outlineLevel="0" r="13844">
      <c r="A13844" s="749" t="s">
        <v>35080</v>
      </c>
      <c r="B13844" s="749" t="str">
        <f aca="false">C13844&amp;D13844&amp;E13844&amp;F13844&amp;G13844&amp;H13844</f>
        <v>COLOCACAO DE CARRANCA,FIXADA NA PARTE EXTERNA DE JANELAS DEABRIR,EXCLUSIVE O FORNECIMENTO</v>
      </c>
      <c r="C13844" s="749" t="s">
        <v>35081</v>
      </c>
      <c r="D13844" s="749" t="s">
        <v>35082</v>
      </c>
      <c r="I13844" s="749" t="s">
        <v>30</v>
      </c>
      <c r="J13844" s="749" t="n">
        <v>22.13</v>
      </c>
    </row>
    <row collapsed="false" customFormat="false" customHeight="true" hidden="true" ht="12.75" outlineLevel="0" r="13845">
      <c r="A13845" s="749" t="s">
        <v>35083</v>
      </c>
      <c r="B13845" s="749" t="str">
        <f aca="false">C13845&amp;D13845&amp;E13845&amp;F13845&amp;G13845&amp;H13845</f>
        <v>COLOCACAO DE CARRANCA,FIXADA NA PARTE EXTERNA DE JANELAS DEABRIR,EXCLUSIVE O FORNECIMENTO</v>
      </c>
      <c r="C13845" s="749" t="s">
        <v>35081</v>
      </c>
      <c r="D13845" s="749" t="s">
        <v>35082</v>
      </c>
      <c r="I13845" s="749" t="s">
        <v>30</v>
      </c>
      <c r="J13845" s="749" t="n">
        <v>19.18</v>
      </c>
    </row>
    <row collapsed="false" customFormat="false" customHeight="true" hidden="true" ht="12.75" outlineLevel="0" r="13846">
      <c r="A13846" s="749" t="s">
        <v>35084</v>
      </c>
      <c r="B13846" s="749" t="str">
        <f aca="false">C13846&amp;D13846&amp;E13846&amp;F13846&amp;G13846&amp;H13846</f>
        <v>COLOCACAO DE DOBRADICAS,TIPO "VAI E VEM",EM MADEIRA,EXCLUSIVE O FORNECIMENTO</v>
      </c>
      <c r="C13846" s="749" t="s">
        <v>35085</v>
      </c>
      <c r="D13846" s="749" t="s">
        <v>35063</v>
      </c>
      <c r="I13846" s="749" t="s">
        <v>30</v>
      </c>
      <c r="J13846" s="749" t="n">
        <v>22.13</v>
      </c>
    </row>
    <row collapsed="false" customFormat="false" customHeight="true" hidden="true" ht="12.75" outlineLevel="0" r="13847">
      <c r="A13847" s="749" t="s">
        <v>35086</v>
      </c>
      <c r="B13847" s="749" t="str">
        <f aca="false">C13847&amp;D13847&amp;E13847&amp;F13847&amp;G13847&amp;H13847</f>
        <v>COLOCACAO DE DOBRADICAS,TIPO "VAI E VEM",EM MADEIRA,EXCLUSIVE O FORNECIMENTO</v>
      </c>
      <c r="C13847" s="749" t="s">
        <v>35085</v>
      </c>
      <c r="D13847" s="749" t="s">
        <v>35063</v>
      </c>
      <c r="I13847" s="749" t="s">
        <v>30</v>
      </c>
      <c r="J13847" s="749" t="n">
        <v>19.18</v>
      </c>
    </row>
    <row collapsed="false" customFormat="false" customHeight="true" hidden="true" ht="12.75" outlineLevel="0" r="13848">
      <c r="A13848" s="749" t="s">
        <v>35087</v>
      </c>
      <c r="B13848" s="749" t="str">
        <f aca="false">C13848&amp;D13848&amp;E13848&amp;F13848&amp;G13848&amp;H13848</f>
        <v>MASTRO METALICO EM TUBO DE FERRO GALVANIZADO DE 3" COM ALTURA DE 6,00M,EQUIPADO COM ROLDANA COM FIXACAO EM PRISMA DE CONCRETO DE 30X30X50CM.FORNECIMENTO E COLOCACAO</v>
      </c>
      <c r="C13848" s="749" t="s">
        <v>35088</v>
      </c>
      <c r="D13848" s="749" t="s">
        <v>35089</v>
      </c>
      <c r="E13848" s="749" t="s">
        <v>35090</v>
      </c>
      <c r="I13848" s="749" t="s">
        <v>30</v>
      </c>
      <c r="J13848" s="749" t="n">
        <v>1063.53</v>
      </c>
    </row>
    <row collapsed="false" customFormat="false" customHeight="true" hidden="true" ht="12.75" outlineLevel="0" r="13849">
      <c r="A13849" s="749" t="s">
        <v>35091</v>
      </c>
      <c r="B13849" s="749" t="str">
        <f aca="false">C13849&amp;D13849&amp;E13849&amp;F13849&amp;G13849&amp;H13849</f>
        <v>MASTRO METALICO EM TUBO DE FERRO GALVANIZADO DE 3" COM ALTURA DE 6,00M,EQUIPADO COM ROLDANA COM FIXACAO EM PRISMA DE CONCRETO DE 30X30X50CM.FORNECIMENTO E COLOCACAO</v>
      </c>
      <c r="C13849" s="749" t="s">
        <v>35088</v>
      </c>
      <c r="D13849" s="749" t="s">
        <v>35089</v>
      </c>
      <c r="E13849" s="749" t="s">
        <v>35090</v>
      </c>
      <c r="I13849" s="749" t="s">
        <v>30</v>
      </c>
      <c r="J13849" s="749" t="n">
        <v>1025.63</v>
      </c>
    </row>
    <row collapsed="false" customFormat="false" customHeight="true" hidden="true" ht="12.75" outlineLevel="0" r="13850">
      <c r="A13850" s="749" t="s">
        <v>35092</v>
      </c>
      <c r="B13850" s="749" t="str">
        <f aca="false">C13850&amp;D13850&amp;E13850&amp;F13850&amp;G13850&amp;H13850</f>
        <v>MASTRO METALICO EM TUBO DE FERRO GALVANIZADO DE 3" COM ALTURA DE 5,50M,EQUIPADO COM ROLDANA COM FIXACAO EM PRISMA DE CONCRETO DE 30X30X50CM.FORNECIMENTO E COLOCACAO</v>
      </c>
      <c r="C13850" s="749" t="s">
        <v>35088</v>
      </c>
      <c r="D13850" s="749" t="s">
        <v>35093</v>
      </c>
      <c r="E13850" s="749" t="s">
        <v>35090</v>
      </c>
      <c r="I13850" s="749" t="s">
        <v>30</v>
      </c>
      <c r="J13850" s="749" t="n">
        <v>998.64</v>
      </c>
    </row>
    <row collapsed="false" customFormat="false" customHeight="true" hidden="true" ht="12.75" outlineLevel="0" r="13851">
      <c r="A13851" s="749" t="s">
        <v>35094</v>
      </c>
      <c r="B13851" s="749" t="str">
        <f aca="false">C13851&amp;D13851&amp;E13851&amp;F13851&amp;G13851&amp;H13851</f>
        <v>MASTRO METALICO EM TUBO DE FERRO GALVANIZADO DE 3" COM ALTURA DE 5,50M,EQUIPADO COM ROLDANA COM FIXACAO EM PRISMA DE CONCRETO DE 30X30X50CM.FORNECIMENTO E COLOCACAO</v>
      </c>
      <c r="C13851" s="749" t="s">
        <v>35088</v>
      </c>
      <c r="D13851" s="749" t="s">
        <v>35093</v>
      </c>
      <c r="E13851" s="749" t="s">
        <v>35090</v>
      </c>
      <c r="I13851" s="749" t="s">
        <v>30</v>
      </c>
      <c r="J13851" s="749" t="n">
        <v>960.73</v>
      </c>
    </row>
    <row collapsed="false" customFormat="false" customHeight="true" hidden="true" ht="12.75" outlineLevel="0" r="13852">
      <c r="A13852" s="749" t="s">
        <v>35095</v>
      </c>
      <c r="B13852" s="749" t="str">
        <f aca="false">C13852&amp;D13852&amp;E13852&amp;F13852&amp;G13852&amp;H13852</f>
        <v>CAIXA DE ALVENARIA EM TIJOLOS MACICOS(7X10X20CM),EM PAREDESDE MEIA VEZ,COM DIMENSOES DE 0,20X0,20X0,30M,ASSENTADA COM ARGAMASSA DE CIMENTO E AREIA,NO TRACO 1:4,REVESTIDA INTERNAMENTE COM A MESMA ARGAMASSA,COM FUNDO DE CONCRETO E TAMPA DE CONCRETO ARMADO</v>
      </c>
      <c r="C13852" s="749" t="s">
        <v>35096</v>
      </c>
      <c r="D13852" s="749" t="s">
        <v>35097</v>
      </c>
      <c r="E13852" s="749" t="s">
        <v>35098</v>
      </c>
      <c r="F13852" s="749" t="s">
        <v>35099</v>
      </c>
      <c r="G13852" s="749" t="s">
        <v>35100</v>
      </c>
      <c r="I13852" s="749" t="s">
        <v>30</v>
      </c>
      <c r="J13852" s="749" t="n">
        <v>181.09</v>
      </c>
    </row>
    <row collapsed="false" customFormat="false" customHeight="true" hidden="true" ht="12.75" outlineLevel="0" r="13853">
      <c r="A13853" s="749" t="s">
        <v>35101</v>
      </c>
      <c r="B13853" s="749" t="str">
        <f aca="false">C13853&amp;D13853&amp;E13853&amp;F13853&amp;G13853&amp;H13853</f>
        <v>CAIXA DE ALVENARIA EM TIJOLOS MACICOS(7X10X20CM),EM PAREDESDE MEIA VEZ,COM DIMENSOES DE 0,20X0,20X0,30M,ASSENTADA COM ARGAMASSA DE CIMENTO E AREIA,NO TRACO 1:4,REVESTIDA INTERNAMENTE COM A MESMA ARGAMASSA,COM FUNDO DE CONCRETO E TAMPA DE CONCRETO ARMADO</v>
      </c>
      <c r="C13853" s="749" t="s">
        <v>35096</v>
      </c>
      <c r="D13853" s="749" t="s">
        <v>35097</v>
      </c>
      <c r="E13853" s="749" t="s">
        <v>35098</v>
      </c>
      <c r="F13853" s="749" t="s">
        <v>35099</v>
      </c>
      <c r="G13853" s="749" t="s">
        <v>35100</v>
      </c>
      <c r="I13853" s="749" t="s">
        <v>30</v>
      </c>
      <c r="J13853" s="749" t="n">
        <v>160.84</v>
      </c>
    </row>
    <row collapsed="false" customFormat="false" customHeight="true" hidden="true" ht="12.75" outlineLevel="0" r="13854">
      <c r="A13854" s="749" t="s">
        <v>35102</v>
      </c>
      <c r="B13854" s="749" t="str">
        <f aca="false">C13854&amp;D13854&amp;E13854&amp;F13854&amp;G13854&amp;H13854</f>
        <v>CAIXA DE ALVENARIA EM TIJOLOS MACICOS(7X10X20CM),EM PAREDESDE MEIA VEZ,COM DIMENSOES DE 0,30X0,30X0,30M,ASSENTADA COM ARGAMASSA DE CIMENTO E AREIA,NO TRACO 1:4,REVESTIDA INTERNAMENTE COM A MESMA ARGAMASSA,COM FUNDO DE CONCRETO E TAMPA DE CONCRETO ARMADO</v>
      </c>
      <c r="C13854" s="749" t="s">
        <v>35096</v>
      </c>
      <c r="D13854" s="749" t="s">
        <v>35103</v>
      </c>
      <c r="E13854" s="749" t="s">
        <v>35098</v>
      </c>
      <c r="F13854" s="749" t="s">
        <v>35099</v>
      </c>
      <c r="G13854" s="749" t="s">
        <v>35100</v>
      </c>
      <c r="I13854" s="749" t="s">
        <v>30</v>
      </c>
      <c r="J13854" s="749" t="n">
        <v>207.76</v>
      </c>
    </row>
    <row collapsed="false" customFormat="false" customHeight="true" hidden="true" ht="12.75" outlineLevel="0" r="13855">
      <c r="A13855" s="749" t="s">
        <v>35104</v>
      </c>
      <c r="B13855" s="749" t="str">
        <f aca="false">C13855&amp;D13855&amp;E13855&amp;F13855&amp;G13855&amp;H13855</f>
        <v>CAIXA DE ALVENARIA EM TIJOLOS MACICOS(7X10X20CM),EM PAREDESDE MEIA VEZ,COM DIMENSOES DE 0,30X0,30X0,30M,ASSENTADA COM ARGAMASSA DE CIMENTO E AREIA,NO TRACO 1:4,REVESTIDA INTERNAMENTE COM A MESMA ARGAMASSA,COM FUNDO DE CONCRETO E TAMPA DE CONCRETO ARMADO</v>
      </c>
      <c r="C13855" s="749" t="s">
        <v>35096</v>
      </c>
      <c r="D13855" s="749" t="s">
        <v>35103</v>
      </c>
      <c r="E13855" s="749" t="s">
        <v>35098</v>
      </c>
      <c r="F13855" s="749" t="s">
        <v>35099</v>
      </c>
      <c r="G13855" s="749" t="s">
        <v>35100</v>
      </c>
      <c r="I13855" s="749" t="s">
        <v>30</v>
      </c>
      <c r="J13855" s="749" t="n">
        <v>186.44</v>
      </c>
    </row>
    <row collapsed="false" customFormat="false" customHeight="true" hidden="true" ht="12.75" outlineLevel="0" r="13856">
      <c r="A13856" s="749" t="s">
        <v>35105</v>
      </c>
      <c r="B13856" s="749" t="str">
        <f aca="false">C13856&amp;D13856&amp;E13856&amp;F13856&amp;G13856&amp;H13856</f>
        <v>CAIXA DE ALVENARIA EM TIJOLOS MACICOS(7X10X20CM),EM PAREDESDE MEIA VEZ,COM DIMENSOES DE 0,40X0,40X0,40M,ASSENTADA COM ARGAMASSA DE CIMENTO E AREIA,NO TRACO 1:4,REVESTIDA INTERNAMENTE COM A MESMA ARGAMASSA,COM FUNDO DE CONCRETO E TAMPA DE CONCRETO ARMADO</v>
      </c>
      <c r="C13856" s="749" t="s">
        <v>35096</v>
      </c>
      <c r="D13856" s="749" t="s">
        <v>35106</v>
      </c>
      <c r="E13856" s="749" t="s">
        <v>35098</v>
      </c>
      <c r="F13856" s="749" t="s">
        <v>35099</v>
      </c>
      <c r="G13856" s="749" t="s">
        <v>35100</v>
      </c>
      <c r="I13856" s="749" t="s">
        <v>30</v>
      </c>
      <c r="J13856" s="749" t="n">
        <v>258</v>
      </c>
    </row>
    <row collapsed="false" customFormat="false" customHeight="true" hidden="true" ht="12.75" outlineLevel="0" r="13857">
      <c r="A13857" s="749" t="s">
        <v>35107</v>
      </c>
      <c r="B13857" s="749" t="str">
        <f aca="false">C13857&amp;D13857&amp;E13857&amp;F13857&amp;G13857&amp;H13857</f>
        <v>CAIXA DE ALVENARIA EM TIJOLOS MACICOS(7X10X20CM),EM PAREDESDE MEIA VEZ,COM DIMENSOES DE 0,40X0,40X0,40M,ASSENTADA COM ARGAMASSA DE CIMENTO E AREIA,NO TRACO 1:4,REVESTIDA INTERNAMENTE COM A MESMA ARGAMASSA,COM FUNDO DE CONCRETO E TAMPA DE CONCRETO ARMADO</v>
      </c>
      <c r="C13857" s="749" t="s">
        <v>35096</v>
      </c>
      <c r="D13857" s="749" t="s">
        <v>35106</v>
      </c>
      <c r="E13857" s="749" t="s">
        <v>35098</v>
      </c>
      <c r="F13857" s="749" t="s">
        <v>35099</v>
      </c>
      <c r="G13857" s="749" t="s">
        <v>35100</v>
      </c>
      <c r="I13857" s="749" t="s">
        <v>30</v>
      </c>
      <c r="J13857" s="749" t="n">
        <v>233.36</v>
      </c>
    </row>
    <row collapsed="false" customFormat="false" customHeight="true" hidden="true" ht="12.75" outlineLevel="0" r="13858">
      <c r="A13858" s="749" t="s">
        <v>35108</v>
      </c>
      <c r="B13858" s="749" t="str">
        <f aca="false">C13858&amp;D13858&amp;E13858&amp;F13858&amp;G13858&amp;H13858</f>
        <v>CAIXA DE ALVENARIA EM TIJOLOS MACICOS(7X10X20CM),EM PAREDESDE MEIA VEZ,COM DIMENSOES DE 0,60X0,60X0,60M,ASSENTADA COM ARGAMASSA DE CIMENTO E AREIA,NO TRACO 1:4,REVESTIDA INTERNAMENTE COM A MESMA ARGAMASSA,COM FUNDO DE CONCRETO E TAMPA DE CONCRETO ARMADO</v>
      </c>
      <c r="C13858" s="749" t="s">
        <v>35096</v>
      </c>
      <c r="D13858" s="749" t="s">
        <v>35109</v>
      </c>
      <c r="E13858" s="749" t="s">
        <v>35098</v>
      </c>
      <c r="F13858" s="749" t="s">
        <v>35099</v>
      </c>
      <c r="G13858" s="749" t="s">
        <v>35100</v>
      </c>
      <c r="I13858" s="749" t="s">
        <v>30</v>
      </c>
      <c r="J13858" s="749" t="n">
        <v>416.52</v>
      </c>
    </row>
    <row collapsed="false" customFormat="false" customHeight="true" hidden="true" ht="12.75" outlineLevel="0" r="13859">
      <c r="A13859" s="749" t="s">
        <v>35110</v>
      </c>
      <c r="B13859" s="749" t="str">
        <f aca="false">C13859&amp;D13859&amp;E13859&amp;F13859&amp;G13859&amp;H13859</f>
        <v>CAIXA DE ALVENARIA EM TIJOLOS MACICOS(7X10X20CM),EM PAREDESDE MEIA VEZ,COM DIMENSOES DE 0,60X0,60X0,60M,ASSENTADA COM ARGAMASSA DE CIMENTO E AREIA,NO TRACO 1:4,REVESTIDA INTERNAMENTE COM A MESMA ARGAMASSA,COM FUNDO DE CONCRETO E TAMPA DE CONCRETO ARMADO</v>
      </c>
      <c r="C13859" s="749" t="s">
        <v>35096</v>
      </c>
      <c r="D13859" s="749" t="s">
        <v>35109</v>
      </c>
      <c r="E13859" s="749" t="s">
        <v>35098</v>
      </c>
      <c r="F13859" s="749" t="s">
        <v>35099</v>
      </c>
      <c r="G13859" s="749" t="s">
        <v>35100</v>
      </c>
      <c r="I13859" s="749" t="s">
        <v>30</v>
      </c>
      <c r="J13859" s="749" t="n">
        <v>379.63</v>
      </c>
    </row>
    <row collapsed="false" customFormat="false" customHeight="true" hidden="true" ht="12.75" outlineLevel="0" r="13860">
      <c r="A13860" s="749" t="s">
        <v>35111</v>
      </c>
      <c r="B13860" s="749" t="str">
        <f aca="false">C13860&amp;D13860&amp;E13860&amp;F13860&amp;G13860&amp;H13860</f>
        <v>CAIXA DE ALVENARIA EM TIJOLOS MACICOS(7X10X20CM),EM PAREDESDE MEIA VEZ,COM DIMENSOES DE 0,60X0,60X0,40M,ASSENTADA COM ARGAMASSA DE CIMENTO E AREIA,NO TRACO 1:4,REVESTIDA INTERNAMENTE COM A MESMA ARGAMASSA,COM FUNDO DE CONCRETO E TAMPA DE CONCRETO ARMADO</v>
      </c>
      <c r="C13860" s="749" t="s">
        <v>35096</v>
      </c>
      <c r="D13860" s="749" t="s">
        <v>35112</v>
      </c>
      <c r="E13860" s="749" t="s">
        <v>35098</v>
      </c>
      <c r="F13860" s="749" t="s">
        <v>35099</v>
      </c>
      <c r="G13860" s="749" t="s">
        <v>35100</v>
      </c>
      <c r="I13860" s="749" t="s">
        <v>30</v>
      </c>
      <c r="J13860" s="749" t="n">
        <v>352.99</v>
      </c>
    </row>
    <row collapsed="false" customFormat="false" customHeight="true" hidden="true" ht="12.75" outlineLevel="0" r="13861">
      <c r="A13861" s="749" t="s">
        <v>35113</v>
      </c>
      <c r="B13861" s="749" t="str">
        <f aca="false">C13861&amp;D13861&amp;E13861&amp;F13861&amp;G13861&amp;H13861</f>
        <v>CAIXA DE ALVENARIA EM TIJOLOS MACICOS(7X10X20CM),EM PAREDESDE MEIA VEZ,COM DIMENSOES DE 0,60X0,60X0,40M,ASSENTADA COM ARGAMASSA DE CIMENTO E AREIA,NO TRACO 1:4,REVESTIDA INTERNAMENTE COM A MESMA ARGAMASSA,COM FUNDO DE CONCRETO E TAMPA DE CONCRETO ARMADO</v>
      </c>
      <c r="C13861" s="749" t="s">
        <v>35096</v>
      </c>
      <c r="D13861" s="749" t="s">
        <v>35112</v>
      </c>
      <c r="E13861" s="749" t="s">
        <v>35098</v>
      </c>
      <c r="F13861" s="749" t="s">
        <v>35099</v>
      </c>
      <c r="G13861" s="749" t="s">
        <v>35100</v>
      </c>
      <c r="I13861" s="749" t="s">
        <v>30</v>
      </c>
      <c r="J13861" s="749" t="n">
        <v>320.2</v>
      </c>
    </row>
    <row collapsed="false" customFormat="false" customHeight="true" hidden="true" ht="12.75" outlineLevel="0" r="13862">
      <c r="A13862" s="749" t="s">
        <v>35114</v>
      </c>
      <c r="B13862" s="749" t="str">
        <f aca="false">C13862&amp;D13862&amp;E13862&amp;F13862&amp;G13862&amp;H13862</f>
        <v>CAIXA DE ALVENARIA EM TIJOLOS MACICOS(7X10X20CM),EM PAREDESDE MEIA VEZ,COM DIMENSOES DE 0,60X0,60X1,20M,ASSENTADA COM ARGAMASSA DE CIMENTO E AREIA,NO TRACO 1:4,REVESTIDA INTERNAMENTE COM A MESMA ARGAMASSA,COM FUNDO DE CONCRETO E TAMPA DE CONCRETO ARMADO</v>
      </c>
      <c r="C13862" s="749" t="s">
        <v>35096</v>
      </c>
      <c r="D13862" s="749" t="s">
        <v>35115</v>
      </c>
      <c r="E13862" s="749" t="s">
        <v>35098</v>
      </c>
      <c r="F13862" s="749" t="s">
        <v>35099</v>
      </c>
      <c r="G13862" s="749" t="s">
        <v>35100</v>
      </c>
      <c r="I13862" s="749" t="s">
        <v>30</v>
      </c>
      <c r="J13862" s="749" t="n">
        <v>1072.15</v>
      </c>
    </row>
    <row collapsed="false" customFormat="false" customHeight="true" hidden="true" ht="12.75" outlineLevel="0" r="13863">
      <c r="A13863" s="749" t="s">
        <v>35116</v>
      </c>
      <c r="B13863" s="749" t="str">
        <f aca="false">C13863&amp;D13863&amp;E13863&amp;F13863&amp;G13863&amp;H13863</f>
        <v>CAIXA DE ALVENARIA EM TIJOLOS MACICOS(7X10X20CM),EM PAREDESDE MEIA VEZ,COM DIMENSOES DE 0,60X0,60X1,20M,ASSENTADA COM ARGAMASSA DE CIMENTO E AREIA,NO TRACO 1:4,REVESTIDA INTERNAMENTE COM A MESMA ARGAMASSA,COM FUNDO DE CONCRETO E TAMPA DE CONCRETO ARMADO</v>
      </c>
      <c r="C13863" s="749" t="s">
        <v>35096</v>
      </c>
      <c r="D13863" s="749" t="s">
        <v>35115</v>
      </c>
      <c r="E13863" s="749" t="s">
        <v>35098</v>
      </c>
      <c r="F13863" s="749" t="s">
        <v>35099</v>
      </c>
      <c r="G13863" s="749" t="s">
        <v>35100</v>
      </c>
      <c r="I13863" s="749" t="s">
        <v>30</v>
      </c>
      <c r="J13863" s="749" t="n">
        <v>990.79</v>
      </c>
    </row>
    <row collapsed="false" customFormat="false" customHeight="true" hidden="true" ht="12.75" outlineLevel="0" r="13864">
      <c r="A13864" s="749" t="s">
        <v>35117</v>
      </c>
      <c r="B13864" s="749" t="str">
        <f aca="false">C13864&amp;D13864&amp;E13864&amp;F13864&amp;G13864&amp;H13864</f>
        <v>CAIXA DE ALVENARIA EM TIJOLOS MACICOS(7X10X20CM),EM PAREDESDE MEIA VEZ,COM DIMENSOES DE 0,80X0,80X1,00M,ASSENTADA COM ARGAMASSA DE CIMENTO E AREIA,NO TRACO 1:4,REVESTIDA INTERNAMENTE COM A MESMA ARGAMASSA,COM FUNDO DE CONCRETO E TAMPA DE CONCRETO ARMADO</v>
      </c>
      <c r="C13864" s="749" t="s">
        <v>35096</v>
      </c>
      <c r="D13864" s="749" t="s">
        <v>35118</v>
      </c>
      <c r="E13864" s="749" t="s">
        <v>35098</v>
      </c>
      <c r="F13864" s="749" t="s">
        <v>35099</v>
      </c>
      <c r="G13864" s="749" t="s">
        <v>35100</v>
      </c>
      <c r="I13864" s="749" t="s">
        <v>30</v>
      </c>
      <c r="J13864" s="749" t="n">
        <v>1228.64</v>
      </c>
    </row>
    <row collapsed="false" customFormat="false" customHeight="true" hidden="true" ht="12.75" outlineLevel="0" r="13865">
      <c r="A13865" s="749" t="s">
        <v>35119</v>
      </c>
      <c r="B13865" s="749" t="str">
        <f aca="false">C13865&amp;D13865&amp;E13865&amp;F13865&amp;G13865&amp;H13865</f>
        <v>CAIXA DE ALVENARIA EM TIJOLOS MACICOS(7X10X20CM),EM PAREDESDE MEIA VEZ,COM DIMENSOES DE 0,80X0,80X1,00M,ASSENTADA COM ARGAMASSA DE CIMENTO E AREIA,NO TRACO 1:4,REVESTIDA INTERNAMENTE COM A MESMA ARGAMASSA,COM FUNDO DE CONCRETO E TAMPA DE CONCRETO ARMADO</v>
      </c>
      <c r="C13865" s="749" t="s">
        <v>35096</v>
      </c>
      <c r="D13865" s="749" t="s">
        <v>35118</v>
      </c>
      <c r="E13865" s="749" t="s">
        <v>35098</v>
      </c>
      <c r="F13865" s="749" t="s">
        <v>35099</v>
      </c>
      <c r="G13865" s="749" t="s">
        <v>35100</v>
      </c>
      <c r="I13865" s="749" t="s">
        <v>30</v>
      </c>
      <c r="J13865" s="749" t="n">
        <v>1135.04</v>
      </c>
    </row>
    <row collapsed="false" customFormat="false" customHeight="true" hidden="true" ht="12.75" outlineLevel="0" r="13866">
      <c r="A13866" s="749" t="s">
        <v>35120</v>
      </c>
      <c r="B13866" s="749" t="str">
        <f aca="false">C13866&amp;D13866&amp;E13866&amp;F13866&amp;G13866&amp;H13866</f>
        <v>CAIXA DE ALVENARIA EM TIJOLOS MACICOS(7X10X20CM),EM PAREDESDE MEIA VEZ,COM DIMENSOES DE 0,30X0,90X1,00M,ASSENTADA COM ARGAMASSA DE CIMENTO E AREIA,NO TRACO 1:4,REVESTIDA INTERNAMENTE COM A MESMA ARGAMASSA,COM FUNDO DE CONCRETO,SEM TAMPA</v>
      </c>
      <c r="C13866" s="749" t="s">
        <v>35096</v>
      </c>
      <c r="D13866" s="749" t="s">
        <v>35121</v>
      </c>
      <c r="E13866" s="749" t="s">
        <v>35098</v>
      </c>
      <c r="F13866" s="749" t="s">
        <v>35122</v>
      </c>
      <c r="I13866" s="749" t="s">
        <v>30</v>
      </c>
      <c r="J13866" s="749" t="n">
        <v>833.91</v>
      </c>
    </row>
    <row collapsed="false" customFormat="false" customHeight="true" hidden="true" ht="12.75" outlineLevel="0" r="13867">
      <c r="A13867" s="749" t="s">
        <v>35123</v>
      </c>
      <c r="B13867" s="749" t="str">
        <f aca="false">C13867&amp;D13867&amp;E13867&amp;F13867&amp;G13867&amp;H13867</f>
        <v>CAIXA DE ALVENARIA EM TIJOLOS MACICOS(7X10X20CM),EM PAREDESDE MEIA VEZ,COM DIMENSOES DE 0,30X0,90X1,00M,ASSENTADA COM ARGAMASSA DE CIMENTO E AREIA,NO TRACO 1:4,REVESTIDA INTERNAMENTE COM A MESMA ARGAMASSA,COM FUNDO DE CONCRETO,SEM TAMPA</v>
      </c>
      <c r="C13867" s="749" t="s">
        <v>35096</v>
      </c>
      <c r="D13867" s="749" t="s">
        <v>35121</v>
      </c>
      <c r="E13867" s="749" t="s">
        <v>35098</v>
      </c>
      <c r="F13867" s="749" t="s">
        <v>35122</v>
      </c>
      <c r="I13867" s="749" t="s">
        <v>30</v>
      </c>
      <c r="J13867" s="749" t="n">
        <v>769.08</v>
      </c>
    </row>
    <row collapsed="false" customFormat="false" customHeight="true" hidden="true" ht="12.75" outlineLevel="0" r="13868">
      <c r="A13868" s="749" t="s">
        <v>35124</v>
      </c>
      <c r="B13868" s="749" t="str">
        <f aca="false">C13868&amp;D13868&amp;E13868&amp;F13868&amp;G13868&amp;H13868</f>
        <v>CAIXA DE ALVENARIA EM TIJOLOS MACICOS(7X10X20CM),EM PAREDESDE MEIA VEZ,COM DIMENSOES DE 0,60X0,60X0,60M,ASSENTADA COM ARGAMASSA DE CIMENTO E AREIA,NO TRACO 1:4,REVESTIDA INTERNAMENTE COM A MESMA ARGAMASSA,COM FUNDO DE CONCRETO,SEM TAMPA</v>
      </c>
      <c r="C13868" s="749" t="s">
        <v>35096</v>
      </c>
      <c r="D13868" s="749" t="s">
        <v>35109</v>
      </c>
      <c r="E13868" s="749" t="s">
        <v>35098</v>
      </c>
      <c r="F13868" s="749" t="s">
        <v>35122</v>
      </c>
      <c r="I13868" s="749" t="s">
        <v>30</v>
      </c>
      <c r="J13868" s="749" t="n">
        <v>344.04</v>
      </c>
    </row>
    <row collapsed="false" customFormat="false" customHeight="true" hidden="true" ht="12.75" outlineLevel="0" r="13869">
      <c r="A13869" s="749" t="s">
        <v>35125</v>
      </c>
      <c r="B13869" s="749" t="str">
        <f aca="false">C13869&amp;D13869&amp;E13869&amp;F13869&amp;G13869&amp;H13869</f>
        <v>CAIXA DE ALVENARIA EM TIJOLOS MACICOS(7X10X20CM),EM PAREDESDE MEIA VEZ,COM DIMENSOES DE 0,60X0,60X0,60M,ASSENTADA COM ARGAMASSA DE CIMENTO E AREIA,NO TRACO 1:4,REVESTIDA INTERNAMENTE COM A MESMA ARGAMASSA,COM FUNDO DE CONCRETO,SEM TAMPA</v>
      </c>
      <c r="C13869" s="749" t="s">
        <v>35096</v>
      </c>
      <c r="D13869" s="749" t="s">
        <v>35109</v>
      </c>
      <c r="E13869" s="749" t="s">
        <v>35098</v>
      </c>
      <c r="F13869" s="749" t="s">
        <v>35122</v>
      </c>
      <c r="I13869" s="749" t="s">
        <v>30</v>
      </c>
      <c r="J13869" s="749" t="n">
        <v>311.72</v>
      </c>
    </row>
    <row collapsed="false" customFormat="false" customHeight="true" hidden="true" ht="12.75" outlineLevel="0" r="13870">
      <c r="A13870" s="749" t="s">
        <v>35126</v>
      </c>
      <c r="B13870" s="749" t="str">
        <f aca="false">C13870&amp;D13870&amp;E13870&amp;F13870&amp;G13870&amp;H13870</f>
        <v>CAIXA DE ALVENARIA EM TIJOLOS MACICOS(7X10X20CM),EM PAREDESDE MEIA VEZ,COM DIMENSOES DE 0,60X0,60X0,40M,ASSENTADA COM ARGAMASSA DE CIMENTO E AREIA,NO TRACO 1:4,REVESTIDA INTERNAMENTE COM A MESMA ARGAMASSA,COM FUNDO DE CONCRETO,SEM TAMPA</v>
      </c>
      <c r="C13870" s="749" t="s">
        <v>35096</v>
      </c>
      <c r="D13870" s="749" t="s">
        <v>35112</v>
      </c>
      <c r="E13870" s="749" t="s">
        <v>35098</v>
      </c>
      <c r="F13870" s="749" t="s">
        <v>35122</v>
      </c>
      <c r="I13870" s="749" t="s">
        <v>30</v>
      </c>
      <c r="J13870" s="749" t="n">
        <v>279.27</v>
      </c>
    </row>
    <row collapsed="false" customFormat="false" customHeight="true" hidden="true" ht="12.75" outlineLevel="0" r="13871">
      <c r="A13871" s="749" t="s">
        <v>35127</v>
      </c>
      <c r="B13871" s="749" t="str">
        <f aca="false">C13871&amp;D13871&amp;E13871&amp;F13871&amp;G13871&amp;H13871</f>
        <v>CAIXA DE ALVENARIA EM TIJOLOS MACICOS(7X10X20CM),EM PAREDESDE MEIA VEZ,COM DIMENSOES DE 0,60X0,60X0,40M,ASSENTADA COM ARGAMASSA DE CIMENTO E AREIA,NO TRACO 1:4,REVESTIDA INTERNAMENTE COM A MESMA ARGAMASSA,COM FUNDO DE CONCRETO,SEM TAMPA</v>
      </c>
      <c r="C13871" s="749" t="s">
        <v>35096</v>
      </c>
      <c r="D13871" s="749" t="s">
        <v>35112</v>
      </c>
      <c r="E13871" s="749" t="s">
        <v>35098</v>
      </c>
      <c r="F13871" s="749" t="s">
        <v>35122</v>
      </c>
      <c r="I13871" s="749" t="s">
        <v>30</v>
      </c>
      <c r="J13871" s="749" t="n">
        <v>251.22</v>
      </c>
    </row>
    <row collapsed="false" customFormat="false" customHeight="true" hidden="true" ht="12.75" outlineLevel="0" r="13872">
      <c r="A13872" s="749" t="s">
        <v>35128</v>
      </c>
      <c r="B13872" s="749" t="str">
        <f aca="false">C13872&amp;D13872&amp;E13872&amp;F13872&amp;G13872&amp;H13872</f>
        <v>CAIXA DE ALVENARIA EM TIJOLOS MACICOS(7X10X20CM),EM PAREDESDE MEIA VEZ,COM DIMENSOES DE 0,60X0,60X1,20M,ASSENTADA COM ARGAMASSA DE CIMENTO E AREIA,NO TRACO 1:4,REVESTIDA INTERNAMENTE COM A MESMA ARGAMASSA,COM FUNDO DE CONCRETO,SEM TAMPA</v>
      </c>
      <c r="C13872" s="749" t="s">
        <v>35096</v>
      </c>
      <c r="D13872" s="749" t="s">
        <v>35115</v>
      </c>
      <c r="E13872" s="749" t="s">
        <v>35098</v>
      </c>
      <c r="F13872" s="749" t="s">
        <v>35122</v>
      </c>
      <c r="I13872" s="749" t="s">
        <v>30</v>
      </c>
      <c r="J13872" s="749" t="n">
        <v>940.91</v>
      </c>
    </row>
    <row collapsed="false" customFormat="false" customHeight="true" hidden="true" ht="12.75" outlineLevel="0" r="13873">
      <c r="A13873" s="749" t="s">
        <v>35129</v>
      </c>
      <c r="B13873" s="749" t="str">
        <f aca="false">C13873&amp;D13873&amp;E13873&amp;F13873&amp;G13873&amp;H13873</f>
        <v>CAIXA DE ALVENARIA EM TIJOLOS MACICOS(7X10X20CM),EM PAREDESDE MEIA VEZ,COM DIMENSOES DE 0,60X0,60X1,20M,ASSENTADA COM ARGAMASSA DE CIMENTO E AREIA,NO TRACO 1:4,REVESTIDA INTERNAMENTE COM A MESMA ARGAMASSA,COM FUNDO DE CONCRETO,SEM TAMPA</v>
      </c>
      <c r="C13873" s="749" t="s">
        <v>35096</v>
      </c>
      <c r="D13873" s="749" t="s">
        <v>35115</v>
      </c>
      <c r="E13873" s="749" t="s">
        <v>35098</v>
      </c>
      <c r="F13873" s="749" t="s">
        <v>35122</v>
      </c>
      <c r="I13873" s="749" t="s">
        <v>30</v>
      </c>
      <c r="J13873" s="749" t="n">
        <v>871.15</v>
      </c>
    </row>
    <row collapsed="false" customFormat="false" customHeight="true" hidden="true" ht="12.75" outlineLevel="0" r="13874">
      <c r="A13874" s="749" t="s">
        <v>35130</v>
      </c>
      <c r="B13874" s="749" t="str">
        <f aca="false">C13874&amp;D13874&amp;E13874&amp;F13874&amp;G13874&amp;H13874</f>
        <v>CAIXA DE ALVENARIA EM TIJOLOS MACICOS(7X10X20CM),EM PAREDESDE MEIA VEZ,COM DIMENSOES DE 0,80X0,80X1,00M,ASSENTADA COM ARGAMASSA DE CIMENTO E AREIA,NO TRACO 1:4,REVESTIDA INTERNAMENTE COM A MESMA ARGAMASSA,COM FUNDO DE CONCRETO,SEM TAMPA</v>
      </c>
      <c r="C13874" s="749" t="s">
        <v>35096</v>
      </c>
      <c r="D13874" s="749" t="s">
        <v>35118</v>
      </c>
      <c r="E13874" s="749" t="s">
        <v>35098</v>
      </c>
      <c r="F13874" s="749" t="s">
        <v>35122</v>
      </c>
      <c r="I13874" s="749" t="s">
        <v>30</v>
      </c>
      <c r="J13874" s="749" t="n">
        <v>1063.71</v>
      </c>
    </row>
    <row collapsed="false" customFormat="false" customHeight="true" hidden="true" ht="12.75" outlineLevel="0" r="13875">
      <c r="A13875" s="749" t="s">
        <v>35131</v>
      </c>
      <c r="B13875" s="749" t="str">
        <f aca="false">C13875&amp;D13875&amp;E13875&amp;F13875&amp;G13875&amp;H13875</f>
        <v>CAIXA DE ALVENARIA EM TIJOLOS MACICOS(7X10X20CM),EM PAREDESDE MEIA VEZ,COM DIMENSOES DE 0,80X0,80X1,00M,ASSENTADA COM ARGAMASSA DE CIMENTO E AREIA,NO TRACO 1:4,REVESTIDA INTERNAMENTE COM A MESMA ARGAMASSA,COM FUNDO DE CONCRETO,SEM TAMPA</v>
      </c>
      <c r="C13875" s="749" t="s">
        <v>35096</v>
      </c>
      <c r="D13875" s="749" t="s">
        <v>35118</v>
      </c>
      <c r="E13875" s="749" t="s">
        <v>35098</v>
      </c>
      <c r="F13875" s="749" t="s">
        <v>35122</v>
      </c>
      <c r="I13875" s="749" t="s">
        <v>30</v>
      </c>
      <c r="J13875" s="749" t="n">
        <v>984.09</v>
      </c>
    </row>
    <row collapsed="false" customFormat="false" customHeight="true" hidden="true" ht="12.75" outlineLevel="0" r="13876">
      <c r="A13876" s="749" t="s">
        <v>35132</v>
      </c>
      <c r="B13876" s="749" t="str">
        <f aca="false">C13876&amp;D13876&amp;E13876&amp;F13876&amp;G13876&amp;H13876</f>
        <v>ABRIGO P/4 BOTIJOES GAS DE 45KG,EXCLUSIVE LIGACOES,NAS DIM.2,00X0,50X1,50M,ALVENARIA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876" s="749" t="s">
        <v>35133</v>
      </c>
      <c r="D13876" s="749" t="s">
        <v>35134</v>
      </c>
      <c r="E13876" s="749" t="s">
        <v>35135</v>
      </c>
      <c r="F13876" s="749" t="s">
        <v>35136</v>
      </c>
      <c r="G13876" s="749" t="s">
        <v>35137</v>
      </c>
      <c r="H13876" s="749" t="s">
        <v>35138</v>
      </c>
      <c r="I13876" s="749" t="s">
        <v>30</v>
      </c>
      <c r="J13876" s="749" t="n">
        <v>2997.62</v>
      </c>
    </row>
    <row collapsed="false" customFormat="false" customHeight="true" hidden="true" ht="12.75" outlineLevel="0" r="13877">
      <c r="A13877" s="749" t="s">
        <v>35139</v>
      </c>
      <c r="B13877" s="749" t="str">
        <f aca="false">C13877&amp;D13877&amp;E13877&amp;F13877&amp;G13877&amp;H13877</f>
        <v>ABRIGO P/4 BOTIJOES GAS DE 45KG,EXCLUSIVE LIGACOES,NAS DIM.2,00X0,50X1,50M,ALVENARIA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877" s="749" t="s">
        <v>35133</v>
      </c>
      <c r="D13877" s="749" t="s">
        <v>35134</v>
      </c>
      <c r="E13877" s="749" t="s">
        <v>35135</v>
      </c>
      <c r="F13877" s="749" t="s">
        <v>35136</v>
      </c>
      <c r="G13877" s="749" t="s">
        <v>35137</v>
      </c>
      <c r="H13877" s="749" t="s">
        <v>35138</v>
      </c>
      <c r="I13877" s="749" t="s">
        <v>30</v>
      </c>
      <c r="J13877" s="749" t="n">
        <v>2896.33</v>
      </c>
    </row>
    <row collapsed="false" customFormat="false" customHeight="true" hidden="true" ht="12.75" outlineLevel="0" r="13878">
      <c r="A13878" s="749" t="s">
        <v>35140</v>
      </c>
      <c r="B13878" s="749" t="str">
        <f aca="false">C13878&amp;D13878&amp;E13878&amp;F13878&amp;G13878&amp;H13878</f>
        <v>ABRIGO P/2 BOTIJOES GAS DE 45KG,EXCLUSIVE LIGACOES,NAS DIM.1,00X0,50X1,50M,ALVENARIA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878" s="749" t="s">
        <v>35141</v>
      </c>
      <c r="D13878" s="749" t="s">
        <v>35142</v>
      </c>
      <c r="E13878" s="749" t="s">
        <v>35143</v>
      </c>
      <c r="F13878" s="749" t="s">
        <v>35144</v>
      </c>
      <c r="G13878" s="749" t="s">
        <v>35145</v>
      </c>
      <c r="H13878" s="749" t="s">
        <v>35146</v>
      </c>
      <c r="I13878" s="749" t="s">
        <v>30</v>
      </c>
      <c r="J13878" s="749" t="n">
        <v>1744.44</v>
      </c>
    </row>
    <row collapsed="false" customFormat="false" customHeight="true" hidden="true" ht="12.75" outlineLevel="0" r="13879">
      <c r="A13879" s="749" t="s">
        <v>35147</v>
      </c>
      <c r="B13879" s="749" t="str">
        <f aca="false">C13879&amp;D13879&amp;E13879&amp;F13879&amp;G13879&amp;H13879</f>
        <v>ABRIGO P/2 BOTIJOES GAS DE 45KG,EXCLUSIVE LIGACOES,NAS DIM.1,00X0,50X1,50M,ALVENARIA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879" s="749" t="s">
        <v>35141</v>
      </c>
      <c r="D13879" s="749" t="s">
        <v>35142</v>
      </c>
      <c r="E13879" s="749" t="s">
        <v>35143</v>
      </c>
      <c r="F13879" s="749" t="s">
        <v>35144</v>
      </c>
      <c r="G13879" s="749" t="s">
        <v>35145</v>
      </c>
      <c r="H13879" s="749" t="s">
        <v>35146</v>
      </c>
      <c r="I13879" s="749" t="s">
        <v>30</v>
      </c>
      <c r="J13879" s="749" t="n">
        <v>1673.75</v>
      </c>
    </row>
    <row collapsed="false" customFormat="false" customHeight="true" hidden="true" ht="12.75" outlineLevel="0" r="13880">
      <c r="A13880" s="749" t="s">
        <v>35148</v>
      </c>
      <c r="B13880" s="749" t="str">
        <f aca="false">C13880&amp;D13880&amp;E13880&amp;F13880&amp;G13880&amp;H13880</f>
        <v>ABRIGO P/4 BOTIJOES GAS DE 13KG,EXCLUSIVE LIGACOES,NAS DIM.2,00X,0,50X0,80M,ALVENARIA TIJOLOS MACICOS (7X10X20CM),PAREDES DE MEIA VEZ,REVESTIDAS COM ARGAMASSA DE CIMENTO E SAIBRO,NO TRACO 1:6,PISO COM ESPESSURA DE 10CM E COBERTURA COM ESPESSURA DE 6CM,AMBAS EM CONCRETO ARMADO,FCK=15MPA,COM ACABAMENTO DE CIMENTADO,TRACO 1:4,CONFORME PROJETO Nº2001/EMOP</v>
      </c>
      <c r="C13880" s="749" t="s">
        <v>35149</v>
      </c>
      <c r="D13880" s="749" t="s">
        <v>35150</v>
      </c>
      <c r="E13880" s="749" t="s">
        <v>35151</v>
      </c>
      <c r="F13880" s="749" t="s">
        <v>35152</v>
      </c>
      <c r="G13880" s="749" t="s">
        <v>35153</v>
      </c>
      <c r="H13880" s="749" t="s">
        <v>35154</v>
      </c>
      <c r="I13880" s="749" t="s">
        <v>30</v>
      </c>
      <c r="J13880" s="749" t="n">
        <v>1869.53</v>
      </c>
    </row>
    <row collapsed="false" customFormat="false" customHeight="true" hidden="true" ht="12.75" outlineLevel="0" r="13881">
      <c r="A13881" s="749" t="s">
        <v>35155</v>
      </c>
      <c r="B13881" s="749" t="str">
        <f aca="false">C13881&amp;D13881&amp;E13881&amp;F13881&amp;G13881&amp;H13881</f>
        <v>ABRIGO P/4 BOTIJOES GAS DE 13KG,EXCLUSIVE LIGACOES,NAS DIM.2,00X,0,50X0,80M,ALVENARIA TIJOLOS MACICOS (7X10X20CM),PAREDES DE MEIA VEZ,REVESTIDAS COM ARGAMASSA DE CIMENTO E SAIBRO,NO TRACO 1:6,PISO COM ESPESSURA DE 10CM E COBERTURA COM ESPESSURA DE 6CM,AMBAS EM CONCRETO ARMADO,FCK=15MPA,COM ACABAMENTO DE CIMENTADO,TRACO 1:4,CONFORME PROJETO Nº2001/EMOP</v>
      </c>
      <c r="C13881" s="749" t="s">
        <v>35149</v>
      </c>
      <c r="D13881" s="749" t="s">
        <v>35150</v>
      </c>
      <c r="E13881" s="749" t="s">
        <v>35151</v>
      </c>
      <c r="F13881" s="749" t="s">
        <v>35152</v>
      </c>
      <c r="G13881" s="749" t="s">
        <v>35153</v>
      </c>
      <c r="H13881" s="749" t="s">
        <v>35154</v>
      </c>
      <c r="I13881" s="749" t="s">
        <v>30</v>
      </c>
      <c r="J13881" s="749" t="n">
        <v>1790.13</v>
      </c>
    </row>
    <row collapsed="false" customFormat="false" customHeight="true" hidden="true" ht="12.75" outlineLevel="0" r="13882">
      <c r="A13882" s="749" t="s">
        <v>35156</v>
      </c>
      <c r="B13882" s="749" t="str">
        <f aca="false">C13882&amp;D13882&amp;E13882&amp;F13882&amp;G13882&amp;H13882</f>
        <v>ABRIGO P/2 BOTIJOES GAS DE 13KG,EXCLUSIVE LIGACOES,NAS DIM.1,00X0,50X0,80M,ALVENARIA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882" s="749" t="s">
        <v>35157</v>
      </c>
      <c r="D13882" s="749" t="s">
        <v>35158</v>
      </c>
      <c r="E13882" s="749" t="s">
        <v>35143</v>
      </c>
      <c r="F13882" s="749" t="s">
        <v>35144</v>
      </c>
      <c r="G13882" s="749" t="s">
        <v>35145</v>
      </c>
      <c r="H13882" s="749" t="s">
        <v>35146</v>
      </c>
      <c r="I13882" s="749" t="s">
        <v>30</v>
      </c>
      <c r="J13882" s="749" t="n">
        <v>1138.32</v>
      </c>
    </row>
    <row collapsed="false" customFormat="false" customHeight="true" hidden="true" ht="12.75" outlineLevel="0" r="13883">
      <c r="A13883" s="749" t="s">
        <v>35159</v>
      </c>
      <c r="B13883" s="749" t="str">
        <f aca="false">C13883&amp;D13883&amp;E13883&amp;F13883&amp;G13883&amp;H13883</f>
        <v>ABRIGO P/2 BOTIJOES GAS DE 13KG,EXCLUSIVE LIGACOES,NAS DIM.1,00X0,50X0,80M,ALVENARIA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883" s="749" t="s">
        <v>35157</v>
      </c>
      <c r="D13883" s="749" t="s">
        <v>35158</v>
      </c>
      <c r="E13883" s="749" t="s">
        <v>35143</v>
      </c>
      <c r="F13883" s="749" t="s">
        <v>35144</v>
      </c>
      <c r="G13883" s="749" t="s">
        <v>35145</v>
      </c>
      <c r="H13883" s="749" t="s">
        <v>35146</v>
      </c>
      <c r="I13883" s="749" t="s">
        <v>30</v>
      </c>
      <c r="J13883" s="749" t="n">
        <v>1079.97</v>
      </c>
    </row>
    <row collapsed="false" customFormat="false" customHeight="true" hidden="true" ht="12.75" outlineLevel="0" r="13884">
      <c r="A13884" s="749" t="s">
        <v>35160</v>
      </c>
      <c r="B13884" s="749" t="str">
        <f aca="false">C13884&amp;D13884&amp;E13884&amp;F13884&amp;G13884&amp;H13884</f>
        <v>ABRIGO P/8 BOTIJOES GAS DE 45KG,EXCLUSIVE LIGACOES,NAS DIM.2,60X1,05X1,90M,ALVENARIA TIJOLOS MACICOS (7X10X20CM),PAREDES DE MEIA VEZ,REVESTIDAS COM ARGAMASSA DE CIMENTO E SAIBRO,NO TRACO 1:6,PISO COM ESPESSURA DE 10CM E COBERTURA COM ESPESSURA DE 6CM,AMBAS EM CONCRETO ARMADO,FCK=15MPA,COM ACABAMENTO DE CIMENTADO,TRACO 1:4,CONFORME PROJETO TIPO Nº2639/EMOP</v>
      </c>
      <c r="C13884" s="749" t="s">
        <v>35161</v>
      </c>
      <c r="D13884" s="749" t="s">
        <v>35162</v>
      </c>
      <c r="E13884" s="749" t="s">
        <v>35143</v>
      </c>
      <c r="F13884" s="749" t="s">
        <v>35144</v>
      </c>
      <c r="G13884" s="749" t="s">
        <v>35145</v>
      </c>
      <c r="H13884" s="749" t="s">
        <v>35163</v>
      </c>
      <c r="I13884" s="749" t="s">
        <v>30</v>
      </c>
      <c r="J13884" s="749" t="n">
        <v>3666.17</v>
      </c>
    </row>
    <row collapsed="false" customFormat="false" customHeight="true" hidden="true" ht="12.75" outlineLevel="0" r="13885">
      <c r="A13885" s="749" t="s">
        <v>35164</v>
      </c>
      <c r="B13885" s="749" t="str">
        <f aca="false">C13885&amp;D13885&amp;E13885&amp;F13885&amp;G13885&amp;H13885</f>
        <v>ABRIGO P/8 BOTIJOES GAS DE 45KG,EXCLUSIVE LIGACOES,NAS DIM.2,60X1,05X1,90M,ALVENARIA TIJOLOS MACICOS (7X10X20CM),PAREDES DE MEIA VEZ,REVESTIDAS COM ARGAMASSA DE CIMENTO E SAIBRO,NO TRACO 1:6,PISO COM ESPESSURA DE 10CM E COBERTURA COM ESPESSURA DE 6CM,AMBAS EM CONCRETO ARMADO,FCK=15MPA,COM ACABAMENTO DE CIMENTADO,TRACO 1:4,CONFORME PROJETO TIPO Nº2639/EMOP</v>
      </c>
      <c r="C13885" s="749" t="s">
        <v>35161</v>
      </c>
      <c r="D13885" s="749" t="s">
        <v>35162</v>
      </c>
      <c r="E13885" s="749" t="s">
        <v>35143</v>
      </c>
      <c r="F13885" s="749" t="s">
        <v>35144</v>
      </c>
      <c r="G13885" s="749" t="s">
        <v>35145</v>
      </c>
      <c r="H13885" s="749" t="s">
        <v>35163</v>
      </c>
      <c r="I13885" s="749" t="s">
        <v>30</v>
      </c>
      <c r="J13885" s="749" t="n">
        <v>3532.31</v>
      </c>
    </row>
    <row collapsed="false" customFormat="false" customHeight="true" hidden="true" ht="12.75" outlineLevel="0" r="13886">
      <c r="A13886" s="749" t="s">
        <v>35165</v>
      </c>
      <c r="B13886" s="749" t="str">
        <f aca="false">C13886&amp;D13886&amp;E13886&amp;F13886&amp;G13886&amp;H13886</f>
        <v>CAIXA DE PROTECAO PARA MEDIDOR INDIVIDUAL,PARA GAS MANUFATURADO ATE 800KCAL/MIN.E GAS NATURAL ATE 1680KCAL/MIN.,NAS DIMENSOES INTERNAS DE 70X60X40CM,EM ALVENARIA DE TIJOLOS MACICOS (7X10X20CM),EM PAREDES DE MEIA VEZ,REVESTIDAS COM ARGAMASSA DE CIMENTO E AREIA,NO TRACO 1:4,COM PORTA EM VENEZIANA DEALUMINIO (CEG)</v>
      </c>
      <c r="C13886" s="749" t="s">
        <v>35166</v>
      </c>
      <c r="D13886" s="749" t="s">
        <v>35167</v>
      </c>
      <c r="E13886" s="749" t="s">
        <v>35168</v>
      </c>
      <c r="F13886" s="749" t="s">
        <v>35169</v>
      </c>
      <c r="G13886" s="749" t="s">
        <v>35170</v>
      </c>
      <c r="H13886" s="749" t="s">
        <v>35171</v>
      </c>
      <c r="I13886" s="749" t="s">
        <v>30</v>
      </c>
      <c r="J13886" s="749" t="n">
        <v>480.82</v>
      </c>
    </row>
    <row collapsed="false" customFormat="false" customHeight="true" hidden="true" ht="12.75" outlineLevel="0" r="13887">
      <c r="A13887" s="749" t="s">
        <v>35172</v>
      </c>
      <c r="B13887" s="749" t="str">
        <f aca="false">C13887&amp;D13887&amp;E13887&amp;F13887&amp;G13887&amp;H13887</f>
        <v>CAIXA DE PROTECAO PARA MEDIDOR INDIVIDUAL,PARA GAS MANUFATURADO ATE 800KCAL/MIN.E GAS NATURAL ATE 1680KCAL/MIN.,NAS DIMENSOES INTERNAS DE 70X60X40CM,EM ALVENARIA DE TIJOLOS MACICOS (7X10X20CM),EM PAREDES DE MEIA VEZ,REVESTIDAS COM ARGAMASSA DE CIMENTO E AREIA,NO TRACO 1:4,COM PORTA EM VENEZIANA DEALUMINIO (CEG)</v>
      </c>
      <c r="C13887" s="749" t="s">
        <v>35166</v>
      </c>
      <c r="D13887" s="749" t="s">
        <v>35167</v>
      </c>
      <c r="E13887" s="749" t="s">
        <v>35168</v>
      </c>
      <c r="F13887" s="749" t="s">
        <v>35169</v>
      </c>
      <c r="G13887" s="749" t="s">
        <v>35170</v>
      </c>
      <c r="H13887" s="749" t="s">
        <v>35171</v>
      </c>
      <c r="I13887" s="749" t="s">
        <v>30</v>
      </c>
      <c r="J13887" s="749" t="n">
        <v>439.76</v>
      </c>
    </row>
    <row collapsed="false" customFormat="false" customHeight="true" hidden="true" ht="12.75" outlineLevel="0" r="13888">
      <c r="A13888" s="749" t="s">
        <v>35173</v>
      </c>
      <c r="B13888" s="749" t="str">
        <f aca="false">C13888&amp;D13888&amp;E13888&amp;F13888&amp;G13888&amp;H13888</f>
        <v>CAIXA DE PROTECAO PARA MEDIDOR INDIVIDUAL G16,PARA GAS NATURAL,ATE 16M3/H,NAS DIMENSOES INTERNAS DE 90X80X60CM,EM ALVENARIA DE TIJOLOS MACICOS (7X10X20CM),EM PAREDES DE MEIA VEZ,REVESTIDAS COM ARGAMASSA DE CIMENTO E AREIA,NO TRACO 1:4,COMPORTA EM VENEZIANA DE ALUMINIO (CEG)</v>
      </c>
      <c r="C13888" s="749" t="s">
        <v>35174</v>
      </c>
      <c r="D13888" s="749" t="s">
        <v>35175</v>
      </c>
      <c r="E13888" s="749" t="s">
        <v>35176</v>
      </c>
      <c r="F13888" s="749" t="s">
        <v>35177</v>
      </c>
      <c r="G13888" s="749" t="s">
        <v>35178</v>
      </c>
      <c r="I13888" s="749" t="s">
        <v>30</v>
      </c>
      <c r="J13888" s="749" t="n">
        <v>836.1</v>
      </c>
    </row>
    <row collapsed="false" customFormat="false" customHeight="true" hidden="true" ht="12.75" outlineLevel="0" r="13889">
      <c r="A13889" s="749" t="s">
        <v>35179</v>
      </c>
      <c r="B13889" s="749" t="str">
        <f aca="false">C13889&amp;D13889&amp;E13889&amp;F13889&amp;G13889&amp;H13889</f>
        <v>CAIXA DE PROTECAO PARA MEDIDOR INDIVIDUAL G16,PARA GAS NATURAL,ATE 16M3/H,NAS DIMENSOES INTERNAS DE 90X80X60CM,EM ALVENARIA DE TIJOLOS MACICOS (7X10X20CM),EM PAREDES DE MEIA VEZ,REVESTIDAS COM ARGAMASSA DE CIMENTO E AREIA,NO TRACO 1:4,COMPORTA EM VENEZIANA DE ALUMINIO (CEG)</v>
      </c>
      <c r="C13889" s="749" t="s">
        <v>35174</v>
      </c>
      <c r="D13889" s="749" t="s">
        <v>35175</v>
      </c>
      <c r="E13889" s="749" t="s">
        <v>35176</v>
      </c>
      <c r="F13889" s="749" t="s">
        <v>35177</v>
      </c>
      <c r="G13889" s="749" t="s">
        <v>35178</v>
      </c>
      <c r="I13889" s="749" t="s">
        <v>30</v>
      </c>
      <c r="J13889" s="749" t="n">
        <v>764.97</v>
      </c>
    </row>
    <row collapsed="false" customFormat="false" customHeight="true" hidden="true" ht="51" outlineLevel="0" r="13890">
      <c r="A13890" s="749" t="s">
        <v>35180</v>
      </c>
      <c r="B13890" s="758" t="str">
        <f aca="false">C13890&amp;D13890&amp;E13890&amp;F13890&amp;G13890&amp;H13890</f>
        <v>ABRIGO PARA HIDROMETRO DE 1/2" OU 3/4",NAS DIMENSOES DE 0,80X0,40X0,50M,EM ALVENARIA DE TIJOLOS FURADOS DE 10X20X20CM,PAREDES DE MEIA VEZ,REVESTIDAS COM ARGAMASSA DE CIMENTO E SAIBRO,NO TRACO 1:6,COM FUNDO DE CONCRETO E TAMPA DE CONCRETO ARMADO,PORTA DE 70X40CM EM CHAPA DE ACO Nº16 E CADEADO DE 30MM,CONFORME PROJETO Nº2089/EMOP</v>
      </c>
      <c r="C13890" s="749" t="s">
        <v>35181</v>
      </c>
      <c r="D13890" s="749" t="s">
        <v>35182</v>
      </c>
      <c r="E13890" s="749" t="s">
        <v>35183</v>
      </c>
      <c r="F13890" s="749" t="s">
        <v>35184</v>
      </c>
      <c r="G13890" s="749" t="s">
        <v>35185</v>
      </c>
      <c r="H13890" s="749" t="s">
        <v>35186</v>
      </c>
      <c r="I13890" s="749" t="s">
        <v>30</v>
      </c>
      <c r="J13890" s="749" t="n">
        <v>544.94</v>
      </c>
    </row>
    <row collapsed="false" customFormat="false" customHeight="true" hidden="true" ht="51" outlineLevel="0" r="13891">
      <c r="A13891" s="749" t="s">
        <v>35187</v>
      </c>
      <c r="B13891" s="758" t="str">
        <f aca="false">C13891&amp;D13891&amp;E13891&amp;F13891&amp;G13891&amp;H13891</f>
        <v>ABRIGO PARA HIDROMETRO DE 1/2" OU 3/4",NAS DIMENSOES DE 0,80X0,40X0,50M,EM ALVENARIA DE TIJOLOS FURADOS DE 10X20X20CM,PAREDES DE MEIA VEZ,REVESTIDAS COM ARGAMASSA DE CIMENTO E SAIBRO,NO TRACO 1:6,COM FUNDO DE CONCRETO E TAMPA DE CONCRETO ARMADO,PORTA DE 70X40CM EM CHAPA DE ACO Nº16 E CADEADO DE 30MM,CONFORME PROJETO Nº2089/EMOP</v>
      </c>
      <c r="C13891" s="749" t="s">
        <v>35181</v>
      </c>
      <c r="D13891" s="749" t="s">
        <v>35182</v>
      </c>
      <c r="E13891" s="749" t="s">
        <v>35183</v>
      </c>
      <c r="F13891" s="749" t="s">
        <v>35184</v>
      </c>
      <c r="G13891" s="749" t="s">
        <v>35185</v>
      </c>
      <c r="H13891" s="749" t="s">
        <v>35186</v>
      </c>
      <c r="I13891" s="749" t="s">
        <v>30</v>
      </c>
      <c r="J13891" s="749" t="n">
        <v>487.25</v>
      </c>
    </row>
    <row collapsed="false" customFormat="false" customHeight="true" hidden="true" ht="51" outlineLevel="0" r="13892">
      <c r="A13892" s="749" t="s">
        <v>35188</v>
      </c>
      <c r="B13892" s="758" t="str">
        <f aca="false">C13892&amp;D13892&amp;E13892&amp;F13892&amp;G13892&amp;H13892</f>
        <v>ABRIGO PARA HIDROMETRO DE 1",NAS DIMENSOES DE 0,90X0,50X0,60M,EM ALVENARIA DE TIJOLOS FURADOS DE 10X20X20CM,PAREDES DE MEIA VEZ,REVESTIDAS COM ARGAMASSA DE CIMENTO E SAIBRO,NO TRACO 1:6,COM FUNDO DE CONCRETO E TAMPA DE CONCRETO ARMADO,PORTA DE 80X50CM EM CHAPA DE ACO Nº16 E CADEADO DE 30MM,CONFORMEPROJETO Nº2089/EMOP</v>
      </c>
      <c r="C13892" s="749" t="s">
        <v>35189</v>
      </c>
      <c r="D13892" s="749" t="s">
        <v>35190</v>
      </c>
      <c r="E13892" s="749" t="s">
        <v>35191</v>
      </c>
      <c r="F13892" s="749" t="s">
        <v>35192</v>
      </c>
      <c r="G13892" s="749" t="s">
        <v>35193</v>
      </c>
      <c r="H13892" s="749" t="s">
        <v>35194</v>
      </c>
      <c r="I13892" s="749" t="s">
        <v>30</v>
      </c>
      <c r="J13892" s="749" t="n">
        <v>627.3</v>
      </c>
    </row>
    <row collapsed="false" customFormat="false" customHeight="true" hidden="true" ht="51" outlineLevel="0" r="13893">
      <c r="A13893" s="749" t="s">
        <v>177</v>
      </c>
      <c r="B13893" s="758" t="str">
        <f aca="false">C13893&amp;D13893&amp;E13893&amp;F13893&amp;G13893&amp;H13893</f>
        <v>ABRIGO PARA HIDROMETRO DE 1",NAS DIMENSOES DE 0,90X0,50X0,60M,EM ALVENARIA DE TIJOLOS FURADOS DE 10X20X20CM,PAREDES DE MEIA VEZ,REVESTIDAS COM ARGAMASSA DE CIMENTO E SAIBRO,NO TRACO 1:6,COM FUNDO DE CONCRETO E TAMPA DE CONCRETO ARMADO,PORTA DE 80X50CM EM CHAPA DE ACO Nº16 E CADEADO DE 30MM,CONFORMEPROJETO Nº2089/EMOP</v>
      </c>
      <c r="C13893" s="749" t="s">
        <v>35189</v>
      </c>
      <c r="D13893" s="749" t="s">
        <v>35190</v>
      </c>
      <c r="E13893" s="749" t="s">
        <v>35191</v>
      </c>
      <c r="F13893" s="749" t="s">
        <v>35192</v>
      </c>
      <c r="G13893" s="749" t="s">
        <v>35193</v>
      </c>
      <c r="H13893" s="749" t="s">
        <v>35194</v>
      </c>
      <c r="I13893" s="749" t="s">
        <v>30</v>
      </c>
      <c r="J13893" s="749" t="n">
        <v>562.48</v>
      </c>
    </row>
    <row collapsed="false" customFormat="false" customHeight="true" hidden="true" ht="51" outlineLevel="0" r="13894">
      <c r="A13894" s="749" t="s">
        <v>35195</v>
      </c>
      <c r="B13894" s="758" t="str">
        <f aca="false">C13894&amp;D13894&amp;E13894&amp;F13894&amp;G13894&amp;H13894</f>
        <v>ABRIGO PARA HIDROMETRO DE 1.1/2",NAS DIMENSOES DE 1,10X0,60X0,70M,EM ALVENARIA DE TIJOLOS FURADOS DE 10X20X20CM,PAREDESDE MEIA VEZ,REVESTIDAS COM ARGAMASSA DE CIMENTO E SAIBRO,NOTRACO 1:6,COM FUNDO DE CONCRETO E TAMPA DE CONCRETO ARMADO,PORTA DE 100X60CM EM CHAPA DE ACO Nº16 E CADEADO DE 30MM,CONFORME PROJETO Nº2089/EMOP</v>
      </c>
      <c r="C13894" s="749" t="s">
        <v>35196</v>
      </c>
      <c r="D13894" s="749" t="s">
        <v>35197</v>
      </c>
      <c r="E13894" s="749" t="s">
        <v>35198</v>
      </c>
      <c r="F13894" s="749" t="s">
        <v>35199</v>
      </c>
      <c r="G13894" s="749" t="s">
        <v>35200</v>
      </c>
      <c r="H13894" s="749" t="s">
        <v>35201</v>
      </c>
      <c r="I13894" s="749" t="s">
        <v>30</v>
      </c>
      <c r="J13894" s="749" t="n">
        <v>706.72</v>
      </c>
    </row>
    <row collapsed="false" customFormat="false" customHeight="true" hidden="true" ht="51" outlineLevel="0" r="13895">
      <c r="A13895" s="749" t="s">
        <v>35202</v>
      </c>
      <c r="B13895" s="758" t="str">
        <f aca="false">C13895&amp;D13895&amp;E13895&amp;F13895&amp;G13895&amp;H13895</f>
        <v>ABRIGO PARA HIDROMETRO DE 1.1/2",NAS DIMENSOES DE 1,10X0,60X0,70M,EM ALVENARIA DE TIJOLOS FURADOS DE 10X20X20CM,PAREDESDE MEIA VEZ,REVESTIDAS COM ARGAMASSA DE CIMENTO E SAIBRO,NOTRACO 1:6,COM FUNDO DE CONCRETO E TAMPA DE CONCRETO ARMADO,PORTA DE 100X60CM EM CHAPA DE ACO Nº16 E CADEADO DE 30MM,CONFORME PROJETO Nº2089/EMOP</v>
      </c>
      <c r="C13895" s="749" t="s">
        <v>35196</v>
      </c>
      <c r="D13895" s="749" t="s">
        <v>35197</v>
      </c>
      <c r="E13895" s="749" t="s">
        <v>35198</v>
      </c>
      <c r="F13895" s="749" t="s">
        <v>35199</v>
      </c>
      <c r="G13895" s="749" t="s">
        <v>35200</v>
      </c>
      <c r="H13895" s="749" t="s">
        <v>35201</v>
      </c>
      <c r="I13895" s="749" t="s">
        <v>30</v>
      </c>
      <c r="J13895" s="749" t="n">
        <v>636.8</v>
      </c>
    </row>
    <row collapsed="false" customFormat="false" customHeight="true" hidden="true" ht="51" outlineLevel="0" r="13896">
      <c r="A13896" s="749" t="s">
        <v>35203</v>
      </c>
      <c r="B13896" s="758" t="str">
        <f aca="false">C13896&amp;D13896&amp;E13896&amp;F13896&amp;G13896&amp;H13896</f>
        <v>ABRIGO PARA HIDROMETRO DE 2",NAS DIMENSOES DE 1,50X0,70X0,90M,EM ALVENARIA DE TIJOLOS FURADOS DE 10X20X20CM,PAREDES DEMEIA VEZ,REVESTIDAS COM ARGAMASSA DE CIMENTO E SAIBRO,NO TRACO 1:6,COM FUNDO DE CONCRETO E TAMPA DE CONCRETO ARMADO,PORTA DE 140X70CM EM CHAPA DE ACO Nº16 E CADEADO DE 30MM,CONFORME PROJETO Nº2089/EMOP</v>
      </c>
      <c r="C13896" s="749" t="s">
        <v>35204</v>
      </c>
      <c r="D13896" s="749" t="s">
        <v>35205</v>
      </c>
      <c r="E13896" s="749" t="s">
        <v>35206</v>
      </c>
      <c r="F13896" s="749" t="s">
        <v>35207</v>
      </c>
      <c r="G13896" s="749" t="s">
        <v>35208</v>
      </c>
      <c r="H13896" s="749" t="s">
        <v>35209</v>
      </c>
      <c r="I13896" s="749" t="s">
        <v>30</v>
      </c>
      <c r="J13896" s="749" t="n">
        <v>821.7</v>
      </c>
    </row>
    <row collapsed="false" customFormat="false" customHeight="true" hidden="true" ht="51" outlineLevel="0" r="13897">
      <c r="A13897" s="749" t="s">
        <v>35210</v>
      </c>
      <c r="B13897" s="758" t="str">
        <f aca="false">C13897&amp;D13897&amp;E13897&amp;F13897&amp;G13897&amp;H13897</f>
        <v>ABRIGO PARA HIDROMETRO DE 2",NAS DIMENSOES DE 1,50X0,70X0,90M,EM ALVENARIA DE TIJOLOS FURADOS DE 10X20X20CM,PAREDES DEMEIA VEZ,REVESTIDAS COM ARGAMASSA DE CIMENTO E SAIBRO,NO TRACO 1:6,COM FUNDO DE CONCRETO E TAMPA DE CONCRETO ARMADO,PORTA DE 140X70CM EM CHAPA DE ACO Nº16 E CADEADO DE 30MM,CONFORME PROJETO Nº2089/EMOP</v>
      </c>
      <c r="C13897" s="749" t="s">
        <v>35204</v>
      </c>
      <c r="D13897" s="749" t="s">
        <v>35205</v>
      </c>
      <c r="E13897" s="749" t="s">
        <v>35206</v>
      </c>
      <c r="F13897" s="749" t="s">
        <v>35207</v>
      </c>
      <c r="G13897" s="749" t="s">
        <v>35208</v>
      </c>
      <c r="H13897" s="749" t="s">
        <v>35209</v>
      </c>
      <c r="I13897" s="749" t="s">
        <v>30</v>
      </c>
      <c r="J13897" s="749" t="n">
        <v>748.9</v>
      </c>
    </row>
    <row collapsed="false" customFormat="false" customHeight="true" hidden="true" ht="12.75" outlineLevel="0" r="13898">
      <c r="A13898" s="749" t="s">
        <v>35211</v>
      </c>
      <c r="B13898" s="749" t="str">
        <f aca="false">C13898&amp;D13898&amp;E13898&amp;F13898&amp;G13898&amp;H13898</f>
        <v>ABRIGO PARA BOMBA,NAS DIMENSOES DE 0,70X0,50X0,50M,EM ALVENARIA DE TIJOLOS FURADOS DE 10X20X20CM,EM PAREDES DE MEIA VEZ,REVESTIDAS COM ARGAMASSA DE CIMENTO E SAIBRO,NO TRACO 1:6,COM FUNDO DE CONCRETO E TAMPA DE CONCRETO ARMADO,PORTA DE 60X40CM EM CHAPA DE FERRO Nº16 E CADEADO DE 30MM,CONFORME PROJETO Nº2089/EMOP</v>
      </c>
      <c r="C13898" s="749" t="s">
        <v>35212</v>
      </c>
      <c r="D13898" s="749" t="s">
        <v>35213</v>
      </c>
      <c r="E13898" s="749" t="s">
        <v>35214</v>
      </c>
      <c r="F13898" s="749" t="s">
        <v>35215</v>
      </c>
      <c r="G13898" s="749" t="s">
        <v>35216</v>
      </c>
      <c r="H13898" s="749" t="s">
        <v>35217</v>
      </c>
      <c r="I13898" s="749" t="s">
        <v>30</v>
      </c>
      <c r="J13898" s="749" t="n">
        <v>589.65</v>
      </c>
    </row>
    <row collapsed="false" customFormat="false" customHeight="true" hidden="true" ht="12.75" outlineLevel="0" r="13899">
      <c r="A13899" s="749" t="s">
        <v>35218</v>
      </c>
      <c r="B13899" s="749" t="str">
        <f aca="false">C13899&amp;D13899&amp;E13899&amp;F13899&amp;G13899&amp;H13899</f>
        <v>ABRIGO PARA BOMBA,NAS DIMENSOES DE 0,70X0,50X0,50M,EM ALVENARIA DE TIJOLOS FURADOS DE 10X20X20CM,EM PAREDES DE MEIA VEZ,REVESTIDAS COM ARGAMASSA DE CIMENTO E SAIBRO,NO TRACO 1:6,COM FUNDO DE CONCRETO E TAMPA DE CONCRETO ARMADO,PORTA DE 60X40CM EM CHAPA DE FERRO Nº16 E CADEADO DE 30MM,CONFORME PROJETO Nº2089/EMOP</v>
      </c>
      <c r="C13899" s="749" t="s">
        <v>35212</v>
      </c>
      <c r="D13899" s="749" t="s">
        <v>35213</v>
      </c>
      <c r="E13899" s="749" t="s">
        <v>35214</v>
      </c>
      <c r="F13899" s="749" t="s">
        <v>35215</v>
      </c>
      <c r="G13899" s="749" t="s">
        <v>35216</v>
      </c>
      <c r="H13899" s="749" t="s">
        <v>35217</v>
      </c>
      <c r="I13899" s="749" t="s">
        <v>30</v>
      </c>
      <c r="J13899" s="749" t="n">
        <v>526.49</v>
      </c>
    </row>
    <row collapsed="false" customFormat="false" customHeight="true" hidden="true" ht="12.75" outlineLevel="0" r="13900">
      <c r="A13900" s="749" t="s">
        <v>35219</v>
      </c>
      <c r="B13900" s="749" t="str">
        <f aca="false">C13900&amp;D13900&amp;E13900&amp;F13900&amp;G13900&amp;H13900</f>
        <v>ABRIGO PARA BOMBA,NAS DIMENSOES DE 1,20X0,60X0,80M,EM ALVENARIA DE TIJOLOS FURADOS DE 10X20X20CM,PAREDES DE MEIA VEZ,REVESTIDAS COM ARGAMASSA DE CIMENTO E SAIBRO,NO TRACO 1:6,COMFUNDO DE CONCRETO E TAMPA DE CONCRETO ARMADO,PORTA DE 100X60CM EM CHAPA DE FERRO Nº16 E CADEADO DE 30MM,CONFORME PROJETO Nº2089/EMOP</v>
      </c>
      <c r="C13900" s="749" t="s">
        <v>35220</v>
      </c>
      <c r="D13900" s="749" t="s">
        <v>35221</v>
      </c>
      <c r="E13900" s="749" t="s">
        <v>35222</v>
      </c>
      <c r="F13900" s="749" t="s">
        <v>35223</v>
      </c>
      <c r="G13900" s="749" t="s">
        <v>35224</v>
      </c>
      <c r="H13900" s="749" t="s">
        <v>35225</v>
      </c>
      <c r="I13900" s="749" t="s">
        <v>30</v>
      </c>
      <c r="J13900" s="749" t="n">
        <v>695.93</v>
      </c>
    </row>
    <row collapsed="false" customFormat="false" customHeight="true" hidden="true" ht="12.75" outlineLevel="0" r="13901">
      <c r="A13901" s="749" t="s">
        <v>35226</v>
      </c>
      <c r="B13901" s="749" t="str">
        <f aca="false">C13901&amp;D13901&amp;E13901&amp;F13901&amp;G13901&amp;H13901</f>
        <v>ABRIGO PARA BOMBA,NAS DIMENSOES DE 1,20X0,60X0,80M,EM ALVENARIA DE TIJOLOS FURADOS DE 10X20X20CM,PAREDES DE MEIA VEZ,REVESTIDAS COM ARGAMASSA DE CIMENTO E SAIBRO,NO TRACO 1:6,COMFUNDO DE CONCRETO E TAMPA DE CONCRETO ARMADO,PORTA DE 100X60CM EM CHAPA DE FERRO Nº16 E CADEADO DE 30MM,CONFORME PROJETO Nº2089/EMOP</v>
      </c>
      <c r="C13901" s="749" t="s">
        <v>35220</v>
      </c>
      <c r="D13901" s="749" t="s">
        <v>35221</v>
      </c>
      <c r="E13901" s="749" t="s">
        <v>35222</v>
      </c>
      <c r="F13901" s="749" t="s">
        <v>35223</v>
      </c>
      <c r="G13901" s="749" t="s">
        <v>35224</v>
      </c>
      <c r="H13901" s="749" t="s">
        <v>35225</v>
      </c>
      <c r="I13901" s="749" t="s">
        <v>30</v>
      </c>
      <c r="J13901" s="749" t="n">
        <v>629.8</v>
      </c>
    </row>
    <row collapsed="false" customFormat="false" customHeight="true" hidden="true" ht="12.75" outlineLevel="0" r="13902">
      <c r="A13902" s="749" t="s">
        <v>35227</v>
      </c>
      <c r="B13902" s="758" t="str">
        <f aca="false">C13902&amp;D13902&amp;E13902&amp;F13902&amp;G13902&amp;H13902</f>
        <v>HIDROMETRO COM DIAMETRO DE 1/2".FORNECIMENTO</v>
      </c>
      <c r="C13902" s="749" t="s">
        <v>35228</v>
      </c>
      <c r="I13902" s="749" t="s">
        <v>30</v>
      </c>
      <c r="J13902" s="749" t="n">
        <v>81.48</v>
      </c>
    </row>
    <row collapsed="false" customFormat="false" customHeight="true" hidden="true" ht="12.75" outlineLevel="0" r="13903">
      <c r="A13903" s="749" t="s">
        <v>35229</v>
      </c>
      <c r="B13903" s="758" t="str">
        <f aca="false">C13903&amp;D13903&amp;E13903&amp;F13903&amp;G13903&amp;H13903</f>
        <v>HIDROMETRO COM DIAMETRO DE 1/2".FORNECIMENTO</v>
      </c>
      <c r="C13903" s="749" t="s">
        <v>35228</v>
      </c>
      <c r="I13903" s="749" t="s">
        <v>30</v>
      </c>
      <c r="J13903" s="749" t="n">
        <v>81.48</v>
      </c>
    </row>
    <row collapsed="false" customFormat="false" customHeight="true" hidden="true" ht="12.75" outlineLevel="0" r="13904">
      <c r="A13904" s="749" t="s">
        <v>35230</v>
      </c>
      <c r="B13904" s="758" t="str">
        <f aca="false">C13904&amp;D13904&amp;E13904&amp;F13904&amp;G13904&amp;H13904</f>
        <v>HIDROMETRO COM DIAMETRO DE 3/4".FORNECIMENTO</v>
      </c>
      <c r="C13904" s="749" t="s">
        <v>35231</v>
      </c>
      <c r="I13904" s="749" t="s">
        <v>30</v>
      </c>
      <c r="J13904" s="749" t="n">
        <v>131.39</v>
      </c>
    </row>
    <row collapsed="false" customFormat="false" customHeight="true" hidden="true" ht="12.75" outlineLevel="0" r="13905">
      <c r="A13905" s="749" t="s">
        <v>35232</v>
      </c>
      <c r="B13905" s="758" t="str">
        <f aca="false">C13905&amp;D13905&amp;E13905&amp;F13905&amp;G13905&amp;H13905</f>
        <v>HIDROMETRO COM DIAMETRO DE 3/4".FORNECIMENTO</v>
      </c>
      <c r="C13905" s="749" t="s">
        <v>35231</v>
      </c>
      <c r="I13905" s="749" t="s">
        <v>30</v>
      </c>
      <c r="J13905" s="749" t="n">
        <v>131.39</v>
      </c>
    </row>
    <row collapsed="false" customFormat="false" customHeight="true" hidden="true" ht="12.75" outlineLevel="0" r="13906">
      <c r="A13906" s="749" t="s">
        <v>35233</v>
      </c>
      <c r="B13906" s="758" t="str">
        <f aca="false">C13906&amp;D13906&amp;E13906&amp;F13906&amp;G13906&amp;H13906</f>
        <v>HIDROMETRO COM DIAMETRO DE 1".FORNECIMENTO</v>
      </c>
      <c r="C13906" s="749" t="s">
        <v>795</v>
      </c>
      <c r="I13906" s="749" t="s">
        <v>30</v>
      </c>
      <c r="J13906" s="749" t="n">
        <v>360.15</v>
      </c>
    </row>
    <row collapsed="false" customFormat="false" customHeight="true" hidden="true" ht="12.75" outlineLevel="0" r="13907">
      <c r="A13907" s="749" t="s">
        <v>179</v>
      </c>
      <c r="B13907" s="758" t="str">
        <f aca="false">C13907&amp;D13907&amp;E13907&amp;F13907&amp;G13907&amp;H13907</f>
        <v>HIDROMETRO COM DIAMETRO DE 1".FORNECIMENTO</v>
      </c>
      <c r="C13907" s="749" t="s">
        <v>795</v>
      </c>
      <c r="I13907" s="749" t="s">
        <v>30</v>
      </c>
      <c r="J13907" s="749" t="n">
        <v>360.15</v>
      </c>
    </row>
    <row collapsed="false" customFormat="false" customHeight="true" hidden="true" ht="12.75" outlineLevel="0" r="13908">
      <c r="A13908" s="749" t="s">
        <v>35234</v>
      </c>
      <c r="B13908" s="749" t="str">
        <f aca="false">C13908&amp;D13908&amp;E13908&amp;F13908&amp;G13908&amp;H13908</f>
        <v>TAMPA DE CONCRETO ARMADO 10MPA,ESPESSURA DE 6CM,PARA CAIXA DE INSPECAO COM 60CM DE DIAMETRO.FORNECIMENTO E COLOCACAO</v>
      </c>
      <c r="C13908" s="749" t="s">
        <v>35235</v>
      </c>
      <c r="D13908" s="749" t="s">
        <v>35236</v>
      </c>
      <c r="I13908" s="749" t="s">
        <v>30</v>
      </c>
      <c r="J13908" s="749" t="n">
        <v>37.91</v>
      </c>
    </row>
    <row collapsed="false" customFormat="false" customHeight="true" hidden="true" ht="12.75" outlineLevel="0" r="13909">
      <c r="A13909" s="749" t="s">
        <v>35237</v>
      </c>
      <c r="B13909" s="749" t="str">
        <f aca="false">C13909&amp;D13909&amp;E13909&amp;F13909&amp;G13909&amp;H13909</f>
        <v>TAMPA DE CONCRETO ARMADO 10MPA,ESPESSURA DE 6CM,PARA CAIXA DE INSPECAO COM 60CM DE DIAMETRO.FORNECIMENTO E COLOCACAO</v>
      </c>
      <c r="C13909" s="749" t="s">
        <v>35235</v>
      </c>
      <c r="D13909" s="749" t="s">
        <v>35236</v>
      </c>
      <c r="I13909" s="749" t="s">
        <v>30</v>
      </c>
      <c r="J13909" s="749" t="n">
        <v>35.1</v>
      </c>
    </row>
    <row collapsed="false" customFormat="false" customHeight="true" hidden="true" ht="12.75" outlineLevel="0" r="13910">
      <c r="A13910" s="749" t="s">
        <v>35238</v>
      </c>
      <c r="B13910" s="749" t="str">
        <f aca="false">C13910&amp;D13910&amp;E13910&amp;F13910&amp;G13910&amp;H13910</f>
        <v>REPARO EM CAIXA DE PASSAGEM DE ENERGIA ELETRICA,DE ALVENARIA DE 30X30CM,COM TROCA DE TAMPA DE CONCRETO COM ESPESSURA DE6CM</v>
      </c>
      <c r="C13910" s="749" t="s">
        <v>35239</v>
      </c>
      <c r="D13910" s="749" t="s">
        <v>35240</v>
      </c>
      <c r="E13910" s="749" t="s">
        <v>35241</v>
      </c>
      <c r="I13910" s="749" t="s">
        <v>30</v>
      </c>
      <c r="J13910" s="749" t="n">
        <v>50.85</v>
      </c>
    </row>
    <row collapsed="false" customFormat="false" customHeight="true" hidden="true" ht="12.75" outlineLevel="0" r="13911">
      <c r="A13911" s="749" t="s">
        <v>35242</v>
      </c>
      <c r="B13911" s="749" t="str">
        <f aca="false">C13911&amp;D13911&amp;E13911&amp;F13911&amp;G13911&amp;H13911</f>
        <v>REPARO EM CAIXA DE PASSAGEM DE ENERGIA ELETRICA,DE ALVENARIA DE 30X30CM,COM TROCA DE TAMPA DE CONCRETO COM ESPESSURA DE6CM</v>
      </c>
      <c r="C13911" s="749" t="s">
        <v>35239</v>
      </c>
      <c r="D13911" s="749" t="s">
        <v>35240</v>
      </c>
      <c r="E13911" s="749" t="s">
        <v>35241</v>
      </c>
      <c r="I13911" s="749" t="s">
        <v>30</v>
      </c>
      <c r="J13911" s="749" t="n">
        <v>47.23</v>
      </c>
    </row>
    <row collapsed="false" customFormat="false" customHeight="true" hidden="true" ht="12.75" outlineLevel="0" r="13912">
      <c r="A13912" s="749" t="s">
        <v>35243</v>
      </c>
      <c r="B13912" s="749" t="str">
        <f aca="false">C13912&amp;D13912&amp;E13912&amp;F13912&amp;G13912&amp;H13912</f>
        <v>REPARO EM CAIXA DE PASSAGEM DE ENERGIA ELETRICA,DE ALVENARIA DE 40X40CM,COM TROCA DE TAMPA DE CONCRETO COM ESPESSURA DE6CM</v>
      </c>
      <c r="C13912" s="749" t="s">
        <v>35239</v>
      </c>
      <c r="D13912" s="749" t="s">
        <v>35244</v>
      </c>
      <c r="E13912" s="749" t="s">
        <v>35241</v>
      </c>
      <c r="I13912" s="749" t="s">
        <v>30</v>
      </c>
      <c r="J13912" s="749" t="n">
        <v>69.74</v>
      </c>
    </row>
    <row collapsed="false" customFormat="false" customHeight="true" hidden="true" ht="12.75" outlineLevel="0" r="13913">
      <c r="A13913" s="749" t="s">
        <v>35245</v>
      </c>
      <c r="B13913" s="749" t="str">
        <f aca="false">C13913&amp;D13913&amp;E13913&amp;F13913&amp;G13913&amp;H13913</f>
        <v>REPARO EM CAIXA DE PASSAGEM DE ENERGIA ELETRICA,DE ALVENARIA DE 40X40CM,COM TROCA DE TAMPA DE CONCRETO COM ESPESSURA DE6CM</v>
      </c>
      <c r="C13913" s="749" t="s">
        <v>35239</v>
      </c>
      <c r="D13913" s="749" t="s">
        <v>35244</v>
      </c>
      <c r="E13913" s="749" t="s">
        <v>35241</v>
      </c>
      <c r="I13913" s="749" t="s">
        <v>30</v>
      </c>
      <c r="J13913" s="749" t="n">
        <v>64.91</v>
      </c>
    </row>
    <row collapsed="false" customFormat="false" customHeight="true" hidden="true" ht="12.75" outlineLevel="0" r="13914">
      <c r="A13914" s="749" t="s">
        <v>35246</v>
      </c>
      <c r="B13914" s="749" t="str">
        <f aca="false">C13914&amp;D13914&amp;E13914&amp;F13914&amp;G13914&amp;H13914</f>
        <v>REPARO EM CAIXA DE PASSAGEM DE ENERGIA ELETRICA,DE ALVENARIA DE 60X60CM,COM TROCA DE TAMPA DE CONCRETO COM ESPESSURA DE6CM</v>
      </c>
      <c r="C13914" s="749" t="s">
        <v>35239</v>
      </c>
      <c r="D13914" s="749" t="s">
        <v>35247</v>
      </c>
      <c r="E13914" s="749" t="s">
        <v>35241</v>
      </c>
      <c r="I13914" s="749" t="s">
        <v>30</v>
      </c>
      <c r="J13914" s="749" t="n">
        <v>97.1</v>
      </c>
    </row>
    <row collapsed="false" customFormat="false" customHeight="true" hidden="true" ht="12.75" outlineLevel="0" r="13915">
      <c r="A13915" s="749" t="s">
        <v>35248</v>
      </c>
      <c r="B13915" s="749" t="str">
        <f aca="false">C13915&amp;D13915&amp;E13915&amp;F13915&amp;G13915&amp;H13915</f>
        <v>REPARO EM CAIXA DE PASSAGEM DE ENERGIA ELETRICA,DE ALVENARIA DE 60X60CM,COM TROCA DE TAMPA DE CONCRETO COM ESPESSURA DE6CM</v>
      </c>
      <c r="C13915" s="749" t="s">
        <v>35239</v>
      </c>
      <c r="D13915" s="749" t="s">
        <v>35247</v>
      </c>
      <c r="E13915" s="749" t="s">
        <v>35241</v>
      </c>
      <c r="I13915" s="749" t="s">
        <v>30</v>
      </c>
      <c r="J13915" s="749" t="n">
        <v>90.48</v>
      </c>
    </row>
    <row collapsed="false" customFormat="false" customHeight="true" hidden="true" ht="38.25" outlineLevel="0" r="13916">
      <c r="A13916" s="749" t="s">
        <v>35249</v>
      </c>
      <c r="B13916" s="758" t="str">
        <f aca="false">C13916&amp;D13916&amp;E13916&amp;F13916&amp;G13916&amp;H13916</f>
        <v>CAIXA DE GORDURA SIMPLES CILINDRICA,PRE-FABRICADA EM ANEIS DE CONCRETO,COM DIAMETRO DE 40CM E PROFUNDIDADE TOTAL DE 60CM,INCLUSIVE TAMPA DE CONCRETO.FORNECIMENTO E COLOCACAO</v>
      </c>
      <c r="C13916" s="749" t="s">
        <v>35250</v>
      </c>
      <c r="D13916" s="749" t="s">
        <v>35251</v>
      </c>
      <c r="E13916" s="749" t="s">
        <v>35252</v>
      </c>
      <c r="I13916" s="749" t="s">
        <v>30</v>
      </c>
      <c r="J13916" s="749" t="n">
        <v>156.72</v>
      </c>
    </row>
    <row collapsed="false" customFormat="false" customHeight="true" hidden="true" ht="38.25" outlineLevel="0" r="13917">
      <c r="A13917" s="749" t="s">
        <v>168</v>
      </c>
      <c r="B13917" s="758" t="str">
        <f aca="false">C13917&amp;D13917&amp;E13917&amp;F13917&amp;G13917&amp;H13917</f>
        <v>CAIXA DE GORDURA SIMPLES CILINDRICA,PRE-FABRICADA EM ANEIS DE CONCRETO,COM DIAMETRO DE 40CM E PROFUNDIDADE TOTAL DE 60CM,INCLUSIVE TAMPA DE CONCRETO.FORNECIMENTO E COLOCACAO</v>
      </c>
      <c r="C13917" s="749" t="s">
        <v>35250</v>
      </c>
      <c r="D13917" s="749" t="s">
        <v>35251</v>
      </c>
      <c r="E13917" s="749" t="s">
        <v>35252</v>
      </c>
      <c r="I13917" s="749" t="s">
        <v>30</v>
      </c>
      <c r="J13917" s="749" t="n">
        <v>147.24</v>
      </c>
    </row>
    <row collapsed="false" customFormat="false" customHeight="true" hidden="true" ht="38.25" outlineLevel="0" r="13918">
      <c r="A13918" s="749" t="s">
        <v>35253</v>
      </c>
      <c r="B13918" s="758" t="str">
        <f aca="false">C13918&amp;D13918&amp;E13918&amp;F13918&amp;G13918&amp;H13918</f>
        <v>CAIXA DE GORDURA DUPLA,CILINDRICA,PRE-FABRICADA EM ANEIS DECONCRETO,COM DIAMETRO DE 60CM E PROFUNDIDADE TOTAL DE 90CM,INCLUSIVE TAMPA EM CONCRETO.FORNECIMENTO E COLOCACAO</v>
      </c>
      <c r="C13918" s="749" t="s">
        <v>35254</v>
      </c>
      <c r="D13918" s="749" t="s">
        <v>35255</v>
      </c>
      <c r="E13918" s="749" t="s">
        <v>35256</v>
      </c>
      <c r="I13918" s="749" t="s">
        <v>30</v>
      </c>
      <c r="J13918" s="749" t="n">
        <v>196.11</v>
      </c>
    </row>
    <row collapsed="false" customFormat="false" customHeight="true" hidden="true" ht="38.25" outlineLevel="0" r="13919">
      <c r="A13919" s="749" t="s">
        <v>35257</v>
      </c>
      <c r="B13919" s="758" t="str">
        <f aca="false">C13919&amp;D13919&amp;E13919&amp;F13919&amp;G13919&amp;H13919</f>
        <v>CAIXA DE GORDURA DUPLA,CILINDRICA,PRE-FABRICADA EM ANEIS DECONCRETO,COM DIAMETRO DE 60CM E PROFUNDIDADE TOTAL DE 90CM,INCLUSIVE TAMPA EM CONCRETO.FORNECIMENTO E COLOCACAO</v>
      </c>
      <c r="C13919" s="749" t="s">
        <v>35254</v>
      </c>
      <c r="D13919" s="749" t="s">
        <v>35255</v>
      </c>
      <c r="E13919" s="749" t="s">
        <v>35256</v>
      </c>
      <c r="I13919" s="749" t="s">
        <v>30</v>
      </c>
      <c r="J13919" s="749" t="n">
        <v>186.64</v>
      </c>
    </row>
    <row collapsed="false" customFormat="false" customHeight="true" hidden="true" ht="38.25" outlineLevel="0" r="13920">
      <c r="A13920" s="749" t="s">
        <v>35258</v>
      </c>
      <c r="B13920" s="758" t="str">
        <f aca="false">C13920&amp;D13920&amp;E13920&amp;F13920&amp;G13920&amp;H13920</f>
        <v>CAIXA DE GORDURA ESPECIAL EM ALVENARIA DE TIJOLOS MACICOS(7X10X20CM),EM PAREDES DE UMA VEZ(0,20M),MEDINDO 0,80X0,80X0,90M,INCLUSIVE REVESTIMENTO INTERNO EM ARGAMASSA DE CIMENTO E AREIA NO TRACO 1:3,COM ESPESSURA DE 1,5CM,EXCLUSIVE TAMPAO DE FERRO FUNDIDO</v>
      </c>
      <c r="C13920" s="749" t="s">
        <v>35259</v>
      </c>
      <c r="D13920" s="749" t="s">
        <v>35260</v>
      </c>
      <c r="E13920" s="749" t="s">
        <v>35261</v>
      </c>
      <c r="F13920" s="749" t="s">
        <v>35262</v>
      </c>
      <c r="G13920" s="749" t="s">
        <v>35263</v>
      </c>
      <c r="I13920" s="749" t="s">
        <v>30</v>
      </c>
      <c r="J13920" s="749" t="n">
        <v>1155.55</v>
      </c>
    </row>
    <row collapsed="false" customFormat="false" customHeight="true" hidden="true" ht="38.25" outlineLevel="0" r="13921">
      <c r="A13921" s="749" t="s">
        <v>35264</v>
      </c>
      <c r="B13921" s="758" t="str">
        <f aca="false">C13921&amp;D13921&amp;E13921&amp;F13921&amp;G13921&amp;H13921</f>
        <v>CAIXA DE GORDURA ESPECIAL EM ALVENARIA DE TIJOLOS MACICOS(7X10X20CM),EM PAREDES DE UMA VEZ(0,20M),MEDINDO 0,80X0,80X0,90M,INCLUSIVE REVESTIMENTO INTERNO EM ARGAMASSA DE CIMENTO E AREIA NO TRACO 1:3,COM ESPESSURA DE 1,5CM,EXCLUSIVE TAMPAO DE FERRO FUNDIDO</v>
      </c>
      <c r="C13921" s="749" t="s">
        <v>35259</v>
      </c>
      <c r="D13921" s="749" t="s">
        <v>35260</v>
      </c>
      <c r="E13921" s="749" t="s">
        <v>35261</v>
      </c>
      <c r="F13921" s="749" t="s">
        <v>35262</v>
      </c>
      <c r="G13921" s="749" t="s">
        <v>35263</v>
      </c>
      <c r="I13921" s="749" t="s">
        <v>30</v>
      </c>
      <c r="J13921" s="749" t="n">
        <v>1097.48</v>
      </c>
    </row>
    <row collapsed="false" customFormat="false" customHeight="true" hidden="true" ht="38.25" outlineLevel="0" r="13922">
      <c r="A13922" s="749" t="s">
        <v>35265</v>
      </c>
      <c r="B13922" s="758" t="str">
        <f aca="false">C13922&amp;D13922&amp;E13922&amp;F13922&amp;G13922&amp;H13922</f>
        <v>CAIXA DE GORDURA ESPECIAL DE ALVENARIA DE TIJOLOS MACICOS(7X10X20CM),EM PAREDES DE UMA VEZ(0,20M),MEDINDO 1,00X1,00X0,90M,INCLUSIVE REVESTIMENTO INTERNO EM ARGAMASSA DE CIMENTO E AREIA,NO TRACO 1:3,COM ESPESSURA DE 1,5CM,EXCLUSIVE TAMPAO DE FERRO FUNDIDO</v>
      </c>
      <c r="C13922" s="749" t="s">
        <v>35266</v>
      </c>
      <c r="D13922" s="749" t="s">
        <v>35267</v>
      </c>
      <c r="E13922" s="749" t="s">
        <v>35261</v>
      </c>
      <c r="F13922" s="749" t="s">
        <v>35268</v>
      </c>
      <c r="G13922" s="749" t="s">
        <v>35263</v>
      </c>
      <c r="I13922" s="749" t="s">
        <v>30</v>
      </c>
      <c r="J13922" s="749" t="n">
        <v>1424.16</v>
      </c>
    </row>
    <row collapsed="false" customFormat="false" customHeight="true" hidden="true" ht="38.25" outlineLevel="0" r="13923">
      <c r="A13923" s="749" t="s">
        <v>35269</v>
      </c>
      <c r="B13923" s="758" t="str">
        <f aca="false">C13923&amp;D13923&amp;E13923&amp;F13923&amp;G13923&amp;H13923</f>
        <v>CAIXA DE GORDURA ESPECIAL DE ALVENARIA DE TIJOLOS MACICOS(7X10X20CM),EM PAREDES DE UMA VEZ(0,20M),MEDINDO 1,00X1,00X0,90M,INCLUSIVE REVESTIMENTO INTERNO EM ARGAMASSA DE CIMENTO E AREIA,NO TRACO 1:3,COM ESPESSURA DE 1,5CM,EXCLUSIVE TAMPAO DE FERRO FUNDIDO</v>
      </c>
      <c r="C13923" s="749" t="s">
        <v>35266</v>
      </c>
      <c r="D13923" s="749" t="s">
        <v>35267</v>
      </c>
      <c r="E13923" s="749" t="s">
        <v>35261</v>
      </c>
      <c r="F13923" s="749" t="s">
        <v>35268</v>
      </c>
      <c r="G13923" s="749" t="s">
        <v>35263</v>
      </c>
      <c r="I13923" s="749" t="s">
        <v>30</v>
      </c>
      <c r="J13923" s="749" t="n">
        <v>1354.45</v>
      </c>
    </row>
    <row collapsed="false" customFormat="false" customHeight="true" hidden="true" ht="38.25" outlineLevel="0" r="13924">
      <c r="A13924" s="749" t="s">
        <v>35270</v>
      </c>
      <c r="B13924" s="758" t="str">
        <f aca="false">C13924&amp;D13924&amp;E13924&amp;F13924&amp;G13924&amp;H13924</f>
        <v>CAIXA DE GORDURA ESPECIAL EM ALVENARIA DE TIJOLOS MACICOS(7X10X20CM),EM PAREDES DE UMA VEZ(0,20M),MEDINDO 1,20X1,00X0,90M,INCLUSIVE REVESTIMENTO INTERNO EM ARGAMASSA DE CIMENTO E AREIA,NO TRACO 1:3,COM ESPESSURA DE 1,5CM,EXCLUSIVE TAMPAO DE FERRO FUNDIDO</v>
      </c>
      <c r="C13924" s="749" t="s">
        <v>35259</v>
      </c>
      <c r="D13924" s="749" t="s">
        <v>35271</v>
      </c>
      <c r="E13924" s="749" t="s">
        <v>35261</v>
      </c>
      <c r="F13924" s="749" t="s">
        <v>35268</v>
      </c>
      <c r="G13924" s="749" t="s">
        <v>35263</v>
      </c>
      <c r="I13924" s="749" t="s">
        <v>30</v>
      </c>
      <c r="J13924" s="749" t="n">
        <v>1573.19</v>
      </c>
    </row>
    <row collapsed="false" customFormat="false" customHeight="true" hidden="true" ht="38.25" outlineLevel="0" r="13925">
      <c r="A13925" s="749" t="s">
        <v>35272</v>
      </c>
      <c r="B13925" s="758" t="str">
        <f aca="false">C13925&amp;D13925&amp;E13925&amp;F13925&amp;G13925&amp;H13925</f>
        <v>CAIXA DE GORDURA ESPECIAL EM ALVENARIA DE TIJOLOS MACICOS(7X10X20CM),EM PAREDES DE UMA VEZ(0,20M),MEDINDO 1,20X1,00X0,90M,INCLUSIVE REVESTIMENTO INTERNO EM ARGAMASSA DE CIMENTO E AREIA,NO TRACO 1:3,COM ESPESSURA DE 1,5CM,EXCLUSIVE TAMPAO DE FERRO FUNDIDO</v>
      </c>
      <c r="C13925" s="749" t="s">
        <v>35259</v>
      </c>
      <c r="D13925" s="749" t="s">
        <v>35271</v>
      </c>
      <c r="E13925" s="749" t="s">
        <v>35261</v>
      </c>
      <c r="F13925" s="749" t="s">
        <v>35268</v>
      </c>
      <c r="G13925" s="749" t="s">
        <v>35263</v>
      </c>
      <c r="I13925" s="749" t="s">
        <v>30</v>
      </c>
      <c r="J13925" s="749" t="n">
        <v>1496.81</v>
      </c>
    </row>
    <row collapsed="false" customFormat="false" customHeight="true" hidden="true" ht="38.25" outlineLevel="0" r="13926">
      <c r="A13926" s="749" t="s">
        <v>35273</v>
      </c>
      <c r="B13926" s="758" t="str">
        <f aca="false">C13926&amp;D13926&amp;E13926&amp;F13926&amp;G13926&amp;H13926</f>
        <v>CAIXA DE GORDURA ESPECIAL EM ALVENARIA DE TIJOLOS MACICOS(7X10X20CM),EM PAREDES DE UMA VEZ(0,20M),MEDINDO 1,20X1,20X0,90M,INCLUSIVE REVESTIMENTO INTERNO EM ARGAMASSA DE CIMENTO E AREIA,NO TRACO 1:3,COM ESPESSURA DE 1,5CM,EXCLUSIVE TAMPAO DE FERRO FUNDIDO</v>
      </c>
      <c r="C13926" s="749" t="s">
        <v>35259</v>
      </c>
      <c r="D13926" s="749" t="s">
        <v>35274</v>
      </c>
      <c r="E13926" s="749" t="s">
        <v>35261</v>
      </c>
      <c r="F13926" s="749" t="s">
        <v>35268</v>
      </c>
      <c r="G13926" s="749" t="s">
        <v>35263</v>
      </c>
      <c r="I13926" s="749" t="s">
        <v>30</v>
      </c>
      <c r="J13926" s="749" t="n">
        <v>1672.27</v>
      </c>
    </row>
    <row collapsed="false" customFormat="false" customHeight="true" hidden="true" ht="38.25" outlineLevel="0" r="13927">
      <c r="A13927" s="749" t="s">
        <v>35275</v>
      </c>
      <c r="B13927" s="758" t="str">
        <f aca="false">C13927&amp;D13927&amp;E13927&amp;F13927&amp;G13927&amp;H13927</f>
        <v>CAIXA DE GORDURA ESPECIAL EM ALVENARIA DE TIJOLOS MACICOS(7X10X20CM),EM PAREDES DE UMA VEZ(0,20M),MEDINDO 1,20X1,20X0,90M,INCLUSIVE REVESTIMENTO INTERNO EM ARGAMASSA DE CIMENTO E AREIA,NO TRACO 1:3,COM ESPESSURA DE 1,5CM,EXCLUSIVE TAMPAO DE FERRO FUNDIDO</v>
      </c>
      <c r="C13927" s="749" t="s">
        <v>35259</v>
      </c>
      <c r="D13927" s="749" t="s">
        <v>35274</v>
      </c>
      <c r="E13927" s="749" t="s">
        <v>35261</v>
      </c>
      <c r="F13927" s="749" t="s">
        <v>35268</v>
      </c>
      <c r="G13927" s="749" t="s">
        <v>35263</v>
      </c>
      <c r="I13927" s="749" t="s">
        <v>30</v>
      </c>
      <c r="J13927" s="749" t="n">
        <v>1590.37</v>
      </c>
    </row>
    <row collapsed="false" customFormat="false" customHeight="true" hidden="true" ht="38.25" outlineLevel="0" r="13928">
      <c r="A13928" s="749" t="s">
        <v>35276</v>
      </c>
      <c r="B13928" s="758" t="str">
        <f aca="false">C13928&amp;D13928&amp;E13928&amp;F13928&amp;G13928&amp;H13928</f>
        <v>CAIXA DE GORDURA ESPECIAL EM ALVENARIA DE TIJOLOS MACICOS(7X10X20CM),EM PAREDES DE UMA VEZ(0,20M),MEDINDO 1,00X1,50X0,90M,INCLUSIVE REVESTIMENTO INTERNO EM ARGAMASSA DE CIMENTO E AREIA,NO TRACO 1:3,COM ESPESSURA DE 1,5CM,EXCLUSIVE TAMPAO DE FERRO FUNDIDO</v>
      </c>
      <c r="C13928" s="749" t="s">
        <v>35259</v>
      </c>
      <c r="D13928" s="749" t="s">
        <v>35277</v>
      </c>
      <c r="E13928" s="749" t="s">
        <v>35261</v>
      </c>
      <c r="F13928" s="749" t="s">
        <v>35268</v>
      </c>
      <c r="G13928" s="749" t="s">
        <v>35263</v>
      </c>
      <c r="I13928" s="749" t="s">
        <v>30</v>
      </c>
      <c r="J13928" s="749" t="n">
        <v>1728.85</v>
      </c>
    </row>
    <row collapsed="false" customFormat="false" customHeight="true" hidden="true" ht="38.25" outlineLevel="0" r="13929">
      <c r="A13929" s="749" t="s">
        <v>35278</v>
      </c>
      <c r="B13929" s="758" t="str">
        <f aca="false">C13929&amp;D13929&amp;E13929&amp;F13929&amp;G13929&amp;H13929</f>
        <v>CAIXA DE GORDURA ESPECIAL EM ALVENARIA DE TIJOLOS MACICOS(7X10X20CM),EM PAREDES DE UMA VEZ(0,20M),MEDINDO 1,00X1,50X0,90M,INCLUSIVE REVESTIMENTO INTERNO EM ARGAMASSA DE CIMENTO E AREIA,NO TRACO 1:3,COM ESPESSURA DE 1,5CM,EXCLUSIVE TAMPAO DE FERRO FUNDIDO</v>
      </c>
      <c r="C13929" s="749" t="s">
        <v>35259</v>
      </c>
      <c r="D13929" s="749" t="s">
        <v>35277</v>
      </c>
      <c r="E13929" s="749" t="s">
        <v>35261</v>
      </c>
      <c r="F13929" s="749" t="s">
        <v>35268</v>
      </c>
      <c r="G13929" s="749" t="s">
        <v>35263</v>
      </c>
      <c r="I13929" s="749" t="s">
        <v>30</v>
      </c>
      <c r="J13929" s="749" t="n">
        <v>1645.24</v>
      </c>
    </row>
    <row collapsed="false" customFormat="false" customHeight="true" hidden="true" ht="38.25" outlineLevel="0" r="13930">
      <c r="A13930" s="749" t="s">
        <v>35279</v>
      </c>
      <c r="B13930" s="758" t="str">
        <f aca="false">C13930&amp;D13930&amp;E13930&amp;F13930&amp;G13930&amp;H13930</f>
        <v>CAIXA DE GORDURA ESPECIAL EM ALVENARIA DE TIJOLOS MACICOS(7X10X20CM),EM PAREDES DE UMA VEZ(0,20M),MEDINDO 1,20X1,50X0,90M,INCLUSIVE REVESTIMENTO INTERNO EM ARGAMASSA DE CIMENTO E AREIA,NO TRACO 1:3,COM ESPESSURA DE 1,5CM,EXCLUSIVE TAMPAO DE FERRO FUNDIDO</v>
      </c>
      <c r="C13930" s="749" t="s">
        <v>35259</v>
      </c>
      <c r="D13930" s="749" t="s">
        <v>35280</v>
      </c>
      <c r="E13930" s="749" t="s">
        <v>35261</v>
      </c>
      <c r="F13930" s="749" t="s">
        <v>35268</v>
      </c>
      <c r="G13930" s="749" t="s">
        <v>35263</v>
      </c>
      <c r="I13930" s="749" t="s">
        <v>30</v>
      </c>
      <c r="J13930" s="749" t="n">
        <v>1858.88</v>
      </c>
    </row>
    <row collapsed="false" customFormat="false" customHeight="true" hidden="true" ht="38.25" outlineLevel="0" r="13931">
      <c r="A13931" s="749" t="s">
        <v>35281</v>
      </c>
      <c r="B13931" s="758" t="str">
        <f aca="false">C13931&amp;D13931&amp;E13931&amp;F13931&amp;G13931&amp;H13931</f>
        <v>CAIXA DE GORDURA ESPECIAL EM ALVENARIA DE TIJOLOS MACICOS(7X10X20CM),EM PAREDES DE UMA VEZ(0,20M),MEDINDO 1,20X1,50X0,90M,INCLUSIVE REVESTIMENTO INTERNO EM ARGAMASSA DE CIMENTO E AREIA,NO TRACO 1:3,COM ESPESSURA DE 1,5CM,EXCLUSIVE TAMPAO DE FERRO FUNDIDO</v>
      </c>
      <c r="C13931" s="749" t="s">
        <v>35259</v>
      </c>
      <c r="D13931" s="749" t="s">
        <v>35280</v>
      </c>
      <c r="E13931" s="749" t="s">
        <v>35261</v>
      </c>
      <c r="F13931" s="749" t="s">
        <v>35268</v>
      </c>
      <c r="G13931" s="749" t="s">
        <v>35263</v>
      </c>
      <c r="I13931" s="749" t="s">
        <v>30</v>
      </c>
      <c r="J13931" s="749" t="n">
        <v>1769.26</v>
      </c>
    </row>
    <row collapsed="false" customFormat="false" customHeight="true" hidden="true" ht="38.25" outlineLevel="0" r="13932">
      <c r="A13932" s="749" t="s">
        <v>35282</v>
      </c>
      <c r="B13932" s="758" t="str">
        <f aca="false">C13932&amp;D13932&amp;E13932&amp;F13932&amp;G13932&amp;H13932</f>
        <v>CAIXA DE GORDURA ESPECIAL EM ALVENARIA DE TIJOLOS MACICOS(7X10X20CM),EM PAREDES DE UMA VEZ(0,20M),MEDINDO 1,50X1,50X0,90M,INCLUSIVE REVESTIMENTO INTERNO EM ARGAMASSA DE CIMENTO E AREIA,NO TRACO 1:3,COM ESPESSURA DE 1,5CM,EXCLUSIVE TAMPAO DE FERRO FUNDIDO</v>
      </c>
      <c r="C13932" s="749" t="s">
        <v>35259</v>
      </c>
      <c r="D13932" s="749" t="s">
        <v>35283</v>
      </c>
      <c r="E13932" s="749" t="s">
        <v>35261</v>
      </c>
      <c r="F13932" s="749" t="s">
        <v>35268</v>
      </c>
      <c r="G13932" s="749" t="s">
        <v>35263</v>
      </c>
      <c r="I13932" s="749" t="s">
        <v>30</v>
      </c>
      <c r="J13932" s="749" t="n">
        <v>2050.34</v>
      </c>
    </row>
    <row collapsed="false" customFormat="false" customHeight="true" hidden="true" ht="38.25" outlineLevel="0" r="13933">
      <c r="A13933" s="749" t="s">
        <v>35284</v>
      </c>
      <c r="B13933" s="758" t="str">
        <f aca="false">C13933&amp;D13933&amp;E13933&amp;F13933&amp;G13933&amp;H13933</f>
        <v>CAIXA DE GORDURA ESPECIAL EM ALVENARIA DE TIJOLOS MACICOS(7X10X20CM),EM PAREDES DE UMA VEZ(0,20M),MEDINDO 1,50X1,50X0,90M,INCLUSIVE REVESTIMENTO INTERNO EM ARGAMASSA DE CIMENTO E AREIA,NO TRACO 1:3,COM ESPESSURA DE 1,5CM,EXCLUSIVE TAMPAO DE FERRO FUNDIDO</v>
      </c>
      <c r="C13933" s="749" t="s">
        <v>35259</v>
      </c>
      <c r="D13933" s="749" t="s">
        <v>35283</v>
      </c>
      <c r="E13933" s="749" t="s">
        <v>35261</v>
      </c>
      <c r="F13933" s="749" t="s">
        <v>35268</v>
      </c>
      <c r="G13933" s="749" t="s">
        <v>35263</v>
      </c>
      <c r="I13933" s="749" t="s">
        <v>30</v>
      </c>
      <c r="J13933" s="749" t="n">
        <v>1952.76</v>
      </c>
    </row>
    <row collapsed="false" customFormat="false" customHeight="true" hidden="true" ht="38.25" outlineLevel="0" r="13934">
      <c r="A13934" s="749" t="s">
        <v>35285</v>
      </c>
      <c r="B13934" s="758" t="str">
        <f aca="false">C13934&amp;D13934&amp;E13934&amp;F13934&amp;G13934&amp;H13934</f>
        <v>CAIXA DE GORDURA ESPECIAL EM ALVENARIA DE TIJOLOS MACICOS(7X10X20CM),EM PAREDES DE UMA VEZ(0,20CM),MEDINDO 1,50X2,00X0,90M,INCLUSIVE REVESTIMENTO INTERNO EM ARGAMASSA DE CIMENTO EAREIA,NO TRACO 1:3,COM ESPESSURA DE 1,5CM,EXCLUSIVE TAMPAODE FERRO FUNDIDO</v>
      </c>
      <c r="C13934" s="749" t="s">
        <v>35259</v>
      </c>
      <c r="D13934" s="749" t="s">
        <v>35286</v>
      </c>
      <c r="E13934" s="749" t="s">
        <v>35287</v>
      </c>
      <c r="F13934" s="749" t="s">
        <v>35288</v>
      </c>
      <c r="G13934" s="749" t="s">
        <v>35289</v>
      </c>
      <c r="I13934" s="749" t="s">
        <v>30</v>
      </c>
      <c r="J13934" s="749" t="n">
        <v>2371.02</v>
      </c>
    </row>
    <row collapsed="false" customFormat="false" customHeight="true" hidden="true" ht="38.25" outlineLevel="0" r="13935">
      <c r="A13935" s="749" t="s">
        <v>35290</v>
      </c>
      <c r="B13935" s="758" t="str">
        <f aca="false">C13935&amp;D13935&amp;E13935&amp;F13935&amp;G13935&amp;H13935</f>
        <v>CAIXA DE GORDURA ESPECIAL EM ALVENARIA DE TIJOLOS MACICOS(7X10X20CM),EM PAREDES DE UMA VEZ(0,20CM),MEDINDO 1,50X2,00X0,90M,INCLUSIVE REVESTIMENTO INTERNO EM ARGAMASSA DE CIMENTO EAREIA,NO TRACO 1:3,COM ESPESSURA DE 1,5CM,EXCLUSIVE TAMPAODE FERRO FUNDIDO</v>
      </c>
      <c r="C13935" s="749" t="s">
        <v>35259</v>
      </c>
      <c r="D13935" s="749" t="s">
        <v>35286</v>
      </c>
      <c r="E13935" s="749" t="s">
        <v>35287</v>
      </c>
      <c r="F13935" s="749" t="s">
        <v>35288</v>
      </c>
      <c r="G13935" s="749" t="s">
        <v>35289</v>
      </c>
      <c r="I13935" s="749" t="s">
        <v>30</v>
      </c>
      <c r="J13935" s="749" t="n">
        <v>2258.75</v>
      </c>
    </row>
    <row collapsed="false" customFormat="false" customHeight="true" hidden="true" ht="38.25" outlineLevel="0" r="13936">
      <c r="A13936" s="749" t="s">
        <v>35291</v>
      </c>
      <c r="B13936" s="758" t="str">
        <f aca="false">C13936&amp;D13936&amp;E13936&amp;F13936&amp;G13936&amp;H13936</f>
        <v>CAIXA DE GORDURA ESPECIAL EM ALVENARIA DE TIJOLOS MACICOS(7X10X20CM),EM PAREDES DE UMA VEZ(0,20M),MEDINDO 1,50X2,20X0,90M,INCLUSIVE REVESTIMENTO INTERNO EM ARGAMASSA DE CIMENTO E AREIA,NO TRACO 1:3,COM ESPESSURA DE 1,5CM,EXCLUSIVE TAMPAO DE FERRO FUNDIDO</v>
      </c>
      <c r="C13936" s="749" t="s">
        <v>35259</v>
      </c>
      <c r="D13936" s="749" t="s">
        <v>35292</v>
      </c>
      <c r="E13936" s="749" t="s">
        <v>35261</v>
      </c>
      <c r="F13936" s="749" t="s">
        <v>35268</v>
      </c>
      <c r="G13936" s="749" t="s">
        <v>35263</v>
      </c>
      <c r="I13936" s="749" t="s">
        <v>30</v>
      </c>
      <c r="J13936" s="749" t="n">
        <v>2536.93</v>
      </c>
    </row>
    <row collapsed="false" customFormat="false" customHeight="true" hidden="true" ht="38.25" outlineLevel="0" r="13937">
      <c r="A13937" s="749" t="s">
        <v>35293</v>
      </c>
      <c r="B13937" s="758" t="str">
        <f aca="false">C13937&amp;D13937&amp;E13937&amp;F13937&amp;G13937&amp;H13937</f>
        <v>CAIXA DE GORDURA ESPECIAL EM ALVENARIA DE TIJOLOS MACICOS(7X10X20CM),EM PAREDES DE UMA VEZ(0,20M),MEDINDO 1,50X2,20X0,90M,INCLUSIVE REVESTIMENTO INTERNO EM ARGAMASSA DE CIMENTO E AREIA,NO TRACO 1:3,COM ESPESSURA DE 1,5CM,EXCLUSIVE TAMPAO DE FERRO FUNDIDO</v>
      </c>
      <c r="C13937" s="749" t="s">
        <v>35259</v>
      </c>
      <c r="D13937" s="749" t="s">
        <v>35292</v>
      </c>
      <c r="E13937" s="749" t="s">
        <v>35261</v>
      </c>
      <c r="F13937" s="749" t="s">
        <v>35268</v>
      </c>
      <c r="G13937" s="749" t="s">
        <v>35263</v>
      </c>
      <c r="I13937" s="749" t="s">
        <v>30</v>
      </c>
      <c r="J13937" s="749" t="n">
        <v>2417.09</v>
      </c>
    </row>
    <row collapsed="false" customFormat="false" customHeight="true" hidden="true" ht="12.75" outlineLevel="0" r="13938">
      <c r="A13938" s="749" t="s">
        <v>35294</v>
      </c>
      <c r="B13938" s="749" t="str">
        <f aca="false">C13938&amp;D13938&amp;E13938&amp;F13938&amp;G13938&amp;H13938</f>
        <v>CAIXA ENTERRADA PARA INSTALACOES TELEFONICAS,TIPO R1,MEDINDO 0,60X0,35X0,50M,EM BLOCOS DE CONCRETO ESTRUTURAL DE 0,10X0,20X0,40M,ASSENTADOS COM ARGAMASSA DE CIMENTO E AREIA,NO TRACO 1:4 E REVESTIDA INTERNAMENTE COM A MESMA ARGAMASSA,COM TAMPA DE CONCRETO ARMADO COM 5CM DE ESPESSURA E FUNDO DE CONCRETO SIMPLES COM 5CM</v>
      </c>
      <c r="C13938" s="749" t="s">
        <v>35295</v>
      </c>
      <c r="D13938" s="749" t="s">
        <v>35296</v>
      </c>
      <c r="E13938" s="749" t="s">
        <v>35297</v>
      </c>
      <c r="F13938" s="749" t="s">
        <v>35298</v>
      </c>
      <c r="G13938" s="749" t="s">
        <v>35299</v>
      </c>
      <c r="H13938" s="749" t="s">
        <v>35300</v>
      </c>
      <c r="I13938" s="749" t="s">
        <v>30</v>
      </c>
      <c r="J13938" s="749" t="n">
        <v>168.83</v>
      </c>
    </row>
    <row collapsed="false" customFormat="false" customHeight="true" hidden="true" ht="12.75" outlineLevel="0" r="13939">
      <c r="A13939" s="749" t="s">
        <v>35301</v>
      </c>
      <c r="B13939" s="749" t="str">
        <f aca="false">C13939&amp;D13939&amp;E13939&amp;F13939&amp;G13939&amp;H13939</f>
        <v>CAIXA ENTERRADA PARA INSTALACOES TELEFONICAS,TIPO R1,MEDINDO 0,60X0,35X0,50M,EM BLOCOS DE CONCRETO ESTRUTURAL DE 0,10X0,20X0,40M,ASSENTADOS COM ARGAMASSA DE CIMENTO E AREIA,NO TRACO 1:4 E REVESTIDA INTERNAMENTE COM A MESMA ARGAMASSA,COM TAMPA DE CONCRETO ARMADO COM 5CM DE ESPESSURA E FUNDO DE CONCRETO SIMPLES COM 5CM</v>
      </c>
      <c r="C13939" s="749" t="s">
        <v>35295</v>
      </c>
      <c r="D13939" s="749" t="s">
        <v>35296</v>
      </c>
      <c r="E13939" s="749" t="s">
        <v>35297</v>
      </c>
      <c r="F13939" s="749" t="s">
        <v>35298</v>
      </c>
      <c r="G13939" s="749" t="s">
        <v>35299</v>
      </c>
      <c r="H13939" s="749" t="s">
        <v>35300</v>
      </c>
      <c r="I13939" s="749" t="s">
        <v>30</v>
      </c>
      <c r="J13939" s="749" t="n">
        <v>155.8</v>
      </c>
    </row>
    <row collapsed="false" customFormat="false" customHeight="true" hidden="true" ht="12.75" outlineLevel="0" r="13940">
      <c r="A13940" s="749" t="s">
        <v>35302</v>
      </c>
      <c r="B13940" s="749" t="str">
        <f aca="false">C13940&amp;D13940&amp;E13940&amp;F13940&amp;G13940&amp;H13940</f>
        <v>CAIXA ENTERRADA PARA INSTALACOES TELEFONICAS,TIPO R2,MEDINDO 1,07X0,52X0,50M,EM BLOCOS DE CONCRETO ESTRUTURAL DE 0,10X0,20X0,40M,ASSENTADOS COM ARGAMASSA DE CIMENTO E AREIA,NO TRACO 1:4 E REVESTIDA INTERNAMENTE COM A MESMA ARGAMASSA,COM TAMPA DE CONCRETO ARMADO COM 5CM DE ESPESSURA E FUNDO DE CONCRETO SIMPLES COM 5CM</v>
      </c>
      <c r="C13940" s="749" t="s">
        <v>35303</v>
      </c>
      <c r="D13940" s="749" t="s">
        <v>35304</v>
      </c>
      <c r="E13940" s="749" t="s">
        <v>35297</v>
      </c>
      <c r="F13940" s="749" t="s">
        <v>35298</v>
      </c>
      <c r="G13940" s="749" t="s">
        <v>35299</v>
      </c>
      <c r="H13940" s="749" t="s">
        <v>35300</v>
      </c>
      <c r="I13940" s="749" t="s">
        <v>30</v>
      </c>
      <c r="J13940" s="749" t="n">
        <v>301.44</v>
      </c>
    </row>
    <row collapsed="false" customFormat="false" customHeight="true" hidden="true" ht="12.75" outlineLevel="0" r="13941">
      <c r="A13941" s="749" t="s">
        <v>35305</v>
      </c>
      <c r="B13941" s="749" t="str">
        <f aca="false">C13941&amp;D13941&amp;E13941&amp;F13941&amp;G13941&amp;H13941</f>
        <v>CAIXA ENTERRADA PARA INSTALACOES TELEFONICAS,TIPO R2,MEDINDO 1,07X0,52X0,50M,EM BLOCOS DE CONCRETO ESTRUTURAL DE 0,10X0,20X0,40M,ASSENTADOS COM ARGAMASSA DE CIMENTO E AREIA,NO TRACO 1:4 E REVESTIDA INTERNAMENTE COM A MESMA ARGAMASSA,COM TAMPA DE CONCRETO ARMADO COM 5CM DE ESPESSURA E FUNDO DE CONCRETO SIMPLES COM 5CM</v>
      </c>
      <c r="C13941" s="749" t="s">
        <v>35303</v>
      </c>
      <c r="D13941" s="749" t="s">
        <v>35304</v>
      </c>
      <c r="E13941" s="749" t="s">
        <v>35297</v>
      </c>
      <c r="F13941" s="749" t="s">
        <v>35298</v>
      </c>
      <c r="G13941" s="749" t="s">
        <v>35299</v>
      </c>
      <c r="H13941" s="749" t="s">
        <v>35300</v>
      </c>
      <c r="I13941" s="749" t="s">
        <v>30</v>
      </c>
      <c r="J13941" s="749" t="n">
        <v>280.1</v>
      </c>
    </row>
    <row collapsed="false" customFormat="false" customHeight="true" hidden="true" ht="12.75" outlineLevel="0" r="13942">
      <c r="A13942" s="749" t="s">
        <v>35306</v>
      </c>
      <c r="B13942" s="749" t="str">
        <f aca="false">C13942&amp;D13942&amp;E13942&amp;F13942&amp;G13942&amp;H13942</f>
        <v>CAIXA ENTERRADA PARA INSTALACOES TELEFONICAS,TIPO R3,MEDINDO 1,30X1,20X1,30M,EM BLOCOS DE CONCRETO ESTRUTURAL DE 0,10X0,20X0,40M,ASSENTADOS COM ARGAMASSA DE CIMENTO E AREIA,NO TRACO 1:4 E REVESTIDA INTERNAMENTE COM A MESMA ARGAMASSA,COM TAMPA DE CONCRETO ARMADO COM 5CM DE ESPESSURA E FUNDO DE CONCRETO SIMPLES COM 5CM</v>
      </c>
      <c r="C13942" s="749" t="s">
        <v>35307</v>
      </c>
      <c r="D13942" s="749" t="s">
        <v>35308</v>
      </c>
      <c r="E13942" s="749" t="s">
        <v>35297</v>
      </c>
      <c r="F13942" s="749" t="s">
        <v>35298</v>
      </c>
      <c r="G13942" s="749" t="s">
        <v>35299</v>
      </c>
      <c r="H13942" s="749" t="s">
        <v>35300</v>
      </c>
      <c r="I13942" s="749" t="s">
        <v>30</v>
      </c>
      <c r="J13942" s="749" t="n">
        <v>1023.23</v>
      </c>
    </row>
    <row collapsed="false" customFormat="false" customHeight="true" hidden="true" ht="12.75" outlineLevel="0" r="13943">
      <c r="A13943" s="749" t="s">
        <v>35309</v>
      </c>
      <c r="B13943" s="749" t="str">
        <f aca="false">C13943&amp;D13943&amp;E13943&amp;F13943&amp;G13943&amp;H13943</f>
        <v>CAIXA ENTERRADA PARA INSTALACOES TELEFONICAS,TIPO R3,MEDINDO 1,30X1,20X1,30M,EM BLOCOS DE CONCRETO ESTRUTURAL DE 0,10X0,20X0,40M,ASSENTADOS COM ARGAMASSA DE CIMENTO E AREIA,NO TRACO 1:4 E REVESTIDA INTERNAMENTE COM A MESMA ARGAMASSA,COM TAMPA DE CONCRETO ARMADO COM 5CM DE ESPESSURA E FUNDO DE CONCRETO SIMPLES COM 5CM</v>
      </c>
      <c r="C13943" s="749" t="s">
        <v>35307</v>
      </c>
      <c r="D13943" s="749" t="s">
        <v>35308</v>
      </c>
      <c r="E13943" s="749" t="s">
        <v>35297</v>
      </c>
      <c r="F13943" s="749" t="s">
        <v>35298</v>
      </c>
      <c r="G13943" s="749" t="s">
        <v>35299</v>
      </c>
      <c r="H13943" s="749" t="s">
        <v>35300</v>
      </c>
      <c r="I13943" s="749" t="s">
        <v>30</v>
      </c>
      <c r="J13943" s="749" t="n">
        <v>944.8</v>
      </c>
    </row>
    <row collapsed="false" customFormat="false" customHeight="true" hidden="true" ht="12.75" outlineLevel="0" r="13944">
      <c r="A13944" s="749" t="s">
        <v>35310</v>
      </c>
      <c r="B13944" s="749" t="str">
        <f aca="false">C13944&amp;D13944&amp;E13944&amp;F13944&amp;G13944&amp;H13944</f>
        <v>CAIXA ENTERRADA PARA INSTALACOES TELEFONICAS,TIPO I,MEDINDO2,15X1,30X1,80M,EM BLOCOS DE CONCRETO ESTRUTURAL DE 0,10X0,20X0,40M,ASSENTADOS COM ARGAMASSA DE CIMENTO E AREIA,NO TRACO 1:4 E REVESTIDA INTERNAMENTE COM A MESMA ARGAMASSA,COM TAMPA DE CONCRETO ARMADO COM 5CM DE ESPESSURA E FUNDO DE CONCRETO SIMPLES COM 5CM</v>
      </c>
      <c r="C13944" s="749" t="s">
        <v>35311</v>
      </c>
      <c r="D13944" s="749" t="s">
        <v>35312</v>
      </c>
      <c r="E13944" s="749" t="s">
        <v>35313</v>
      </c>
      <c r="F13944" s="749" t="s">
        <v>35314</v>
      </c>
      <c r="G13944" s="749" t="s">
        <v>35315</v>
      </c>
      <c r="H13944" s="749" t="s">
        <v>35316</v>
      </c>
      <c r="I13944" s="749" t="s">
        <v>30</v>
      </c>
      <c r="J13944" s="749" t="n">
        <v>1916.26</v>
      </c>
    </row>
    <row collapsed="false" customFormat="false" customHeight="true" hidden="true" ht="12.75" outlineLevel="0" r="13945">
      <c r="A13945" s="749" t="s">
        <v>35317</v>
      </c>
      <c r="B13945" s="749" t="str">
        <f aca="false">C13945&amp;D13945&amp;E13945&amp;F13945&amp;G13945&amp;H13945</f>
        <v>CAIXA ENTERRADA PARA INSTALACOES TELEFONICAS,TIPO I,MEDINDO2,15X1,30X1,80M,EM BLOCOS DE CONCRETO ESTRUTURAL DE 0,10X0,20X0,40M,ASSENTADOS COM ARGAMASSA DE CIMENTO E AREIA,NO TRACO 1:4 E REVESTIDA INTERNAMENTE COM A MESMA ARGAMASSA,COM TAMPA DE CONCRETO ARMADO COM 5CM DE ESPESSURA E FUNDO DE CONCRETO SIMPLES COM 5CM</v>
      </c>
      <c r="C13945" s="749" t="s">
        <v>35311</v>
      </c>
      <c r="D13945" s="749" t="s">
        <v>35312</v>
      </c>
      <c r="E13945" s="749" t="s">
        <v>35313</v>
      </c>
      <c r="F13945" s="749" t="s">
        <v>35314</v>
      </c>
      <c r="G13945" s="749" t="s">
        <v>35315</v>
      </c>
      <c r="H13945" s="749" t="s">
        <v>35316</v>
      </c>
      <c r="I13945" s="749" t="s">
        <v>30</v>
      </c>
      <c r="J13945" s="749" t="n">
        <v>1769.9</v>
      </c>
    </row>
    <row collapsed="false" customFormat="false" customHeight="true" hidden="true" ht="12.75" outlineLevel="0" r="13946">
      <c r="A13946" s="749" t="s">
        <v>35318</v>
      </c>
      <c r="B13946" s="749" t="str">
        <f aca="false">C13946&amp;D13946&amp;E13946&amp;F13946&amp;G13946&amp;H13946</f>
        <v>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v>
      </c>
      <c r="C13946" s="749" t="s">
        <v>35319</v>
      </c>
      <c r="D13946" s="749" t="s">
        <v>35320</v>
      </c>
      <c r="E13946" s="749" t="s">
        <v>35321</v>
      </c>
      <c r="F13946" s="749" t="s">
        <v>35322</v>
      </c>
      <c r="G13946" s="749" t="s">
        <v>35323</v>
      </c>
      <c r="H13946" s="749" t="s">
        <v>35324</v>
      </c>
      <c r="I13946" s="749" t="s">
        <v>30</v>
      </c>
      <c r="J13946" s="749" t="n">
        <v>188.01</v>
      </c>
    </row>
    <row collapsed="false" customFormat="false" customHeight="true" hidden="true" ht="12.75" outlineLevel="0" r="13947">
      <c r="A13947" s="749" t="s">
        <v>35325</v>
      </c>
      <c r="B13947" s="749" t="str">
        <f aca="false">C13947&amp;D13947&amp;E13947&amp;F13947&amp;G13947&amp;H13947</f>
        <v>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v>
      </c>
      <c r="C13947" s="749" t="s">
        <v>35319</v>
      </c>
      <c r="D13947" s="749" t="s">
        <v>35320</v>
      </c>
      <c r="E13947" s="749" t="s">
        <v>35321</v>
      </c>
      <c r="F13947" s="749" t="s">
        <v>35322</v>
      </c>
      <c r="G13947" s="749" t="s">
        <v>35323</v>
      </c>
      <c r="H13947" s="749" t="s">
        <v>35324</v>
      </c>
      <c r="I13947" s="749" t="s">
        <v>30</v>
      </c>
      <c r="J13947" s="749" t="n">
        <v>180.45</v>
      </c>
    </row>
    <row collapsed="false" customFormat="false" customHeight="true" hidden="true" ht="12.75" outlineLevel="0" r="13948">
      <c r="A13948" s="749" t="s">
        <v>35326</v>
      </c>
      <c r="B13948" s="749" t="str">
        <f aca="false">C13948&amp;D13948&amp;E13948&amp;F13948&amp;G13948&amp;H13948</f>
        <v>CAIXA DE INSPECAO/CAIXA PARA AGUAS PLUVIAIS,DE CONCRETO PRE-MOLDADO,CONSTANDO DE CIRCULO DE FUNDO,3 ANEIS SUPERPOSTOS,DE 40MM DE ESPESSURA E 600MM DE DIAMETRO INTERNO,SENDO 1 ANELINFERIOR(ENTRADA E SAIDA)DE 300MM,1 DE 150MM E 1 DE 75MM DEALTURA,PERFAZENDO 625MM DE ALTURA TOTAL,EXCLUSIVE TAMPAO DEFERRO FUNDIDO E ESCAVACAO.FORNECIMENTO E COLOCACAO</v>
      </c>
      <c r="C13948" s="749" t="s">
        <v>35319</v>
      </c>
      <c r="D13948" s="749" t="s">
        <v>35327</v>
      </c>
      <c r="E13948" s="749" t="s">
        <v>35328</v>
      </c>
      <c r="F13948" s="749" t="s">
        <v>35329</v>
      </c>
      <c r="G13948" s="749" t="s">
        <v>35330</v>
      </c>
      <c r="H13948" s="749" t="s">
        <v>35331</v>
      </c>
      <c r="I13948" s="749" t="s">
        <v>30</v>
      </c>
      <c r="J13948" s="749" t="n">
        <v>140.03</v>
      </c>
    </row>
    <row collapsed="false" customFormat="false" customHeight="true" hidden="true" ht="12.75" outlineLevel="0" r="13949">
      <c r="A13949" s="749" t="s">
        <v>35332</v>
      </c>
      <c r="B13949" s="749" t="str">
        <f aca="false">C13949&amp;D13949&amp;E13949&amp;F13949&amp;G13949&amp;H13949</f>
        <v>CAIXA DE INSPECAO/CAIXA PARA AGUAS PLUVIAIS,DE CONCRETO PRE-MOLDADO,CONSTANDO DE CIRCULO DE FUNDO,3 ANEIS SUPERPOSTOS,DE 40MM DE ESPESSURA E 600MM DE DIAMETRO INTERNO,SENDO 1 ANELINFERIOR(ENTRADA E SAIDA)DE 300MM,1 DE 150MM E 1 DE 75MM DEALTURA,PERFAZENDO 625MM DE ALTURA TOTAL,EXCLUSIVE TAMPAO DEFERRO FUNDIDO E ESCAVACAO.FORNECIMENTO E COLOCACAO</v>
      </c>
      <c r="C13949" s="749" t="s">
        <v>35319</v>
      </c>
      <c r="D13949" s="749" t="s">
        <v>35327</v>
      </c>
      <c r="E13949" s="749" t="s">
        <v>35328</v>
      </c>
      <c r="F13949" s="749" t="s">
        <v>35329</v>
      </c>
      <c r="G13949" s="749" t="s">
        <v>35330</v>
      </c>
      <c r="H13949" s="749" t="s">
        <v>35331</v>
      </c>
      <c r="I13949" s="749" t="s">
        <v>30</v>
      </c>
      <c r="J13949" s="749" t="n">
        <v>134.25</v>
      </c>
    </row>
    <row collapsed="false" customFormat="false" customHeight="true" hidden="true" ht="12.75" outlineLevel="0" r="13950">
      <c r="A13950" s="749" t="s">
        <v>35333</v>
      </c>
      <c r="B13950" s="749" t="str">
        <f aca="false">C13950&amp;D13950&amp;E13950&amp;F13950&amp;G13950&amp;H13950</f>
        <v>CAIXA DE INSPECAO/CAIXA PARA AGUAS PLUVIAIS,DE CONCRETO PRE-MOLDADO,CONSTANDO DE CIRCULO DE FUNDO,2 ANEIS SUPERPOSTOS,DE 40MM DE ESPESSURA E 600MM DE DIAMETRO INTERNO,SENDO 1 ANELINFERIOR(ENTRADA E SAIDA)DE 300MM,1 DE 75MM DE ALTURA,PERFAZENDO 475MM DE ALTURA TOTAL,EXCLUSIVE TAMPAO DE FERRO FUNDIDO E ESCAVACAO.FORNECIMENTO E COLOCACAO</v>
      </c>
      <c r="C13950" s="749" t="s">
        <v>35319</v>
      </c>
      <c r="D13950" s="749" t="s">
        <v>35334</v>
      </c>
      <c r="E13950" s="749" t="s">
        <v>35328</v>
      </c>
      <c r="F13950" s="749" t="s">
        <v>35335</v>
      </c>
      <c r="G13950" s="749" t="s">
        <v>35336</v>
      </c>
      <c r="H13950" s="749" t="s">
        <v>35337</v>
      </c>
      <c r="I13950" s="749" t="s">
        <v>30</v>
      </c>
      <c r="J13950" s="749" t="n">
        <v>104.78</v>
      </c>
    </row>
    <row collapsed="false" customFormat="false" customHeight="true" hidden="true" ht="12.75" outlineLevel="0" r="13951">
      <c r="A13951" s="749" t="s">
        <v>35338</v>
      </c>
      <c r="B13951" s="749" t="str">
        <f aca="false">C13951&amp;D13951&amp;E13951&amp;F13951&amp;G13951&amp;H13951</f>
        <v>CAIXA DE INSPECAO/CAIXA PARA AGUAS PLUVIAIS,DE CONCRETO PRE-MOLDADO,CONSTANDO DE CIRCULO DE FUNDO,2 ANEIS SUPERPOSTOS,DE 40MM DE ESPESSURA E 600MM DE DIAMETRO INTERNO,SENDO 1 ANELINFERIOR(ENTRADA E SAIDA)DE 300MM,1 DE 75MM DE ALTURA,PERFAZENDO 475MM DE ALTURA TOTAL,EXCLUSIVE TAMPAO DE FERRO FUNDIDO E ESCAVACAO.FORNECIMENTO E COLOCACAO</v>
      </c>
      <c r="C13951" s="749" t="s">
        <v>35319</v>
      </c>
      <c r="D13951" s="749" t="s">
        <v>35334</v>
      </c>
      <c r="E13951" s="749" t="s">
        <v>35328</v>
      </c>
      <c r="F13951" s="749" t="s">
        <v>35335</v>
      </c>
      <c r="G13951" s="749" t="s">
        <v>35336</v>
      </c>
      <c r="H13951" s="749" t="s">
        <v>35337</v>
      </c>
      <c r="I13951" s="749" t="s">
        <v>30</v>
      </c>
      <c r="J13951" s="749" t="n">
        <v>100.99</v>
      </c>
    </row>
    <row collapsed="false" customFormat="false" customHeight="true" hidden="true" ht="12.75" outlineLevel="0" r="13952">
      <c r="A13952" s="749" t="s">
        <v>35339</v>
      </c>
      <c r="B13952" s="749" t="str">
        <f aca="false">C13952&amp;D13952&amp;E13952&amp;F13952&amp;G13952&amp;H13952</f>
        <v>CAIXA SEPARADORA DE OLEO E CAIXA RECEPTORA LATERAL MEDINDO 0,60X0,60X0,60M,INTERNAMENTE(CADA UMA),EXECUTADA EM BLOCOS DE CONCR.10X20X40CM,ASSENTES C/ARGAMASSA DE CIMENTO E AREIA,TRACO 1:8,REVESTIDAS INTERNAMENTE C/ARGAMASSA DE CIMENTO E AREIA,TRACO 1:4,C/TAMPAS FERRO FUNDIDO PESADO,EXCL.ESCAVACAO,INCL.CONEXOES,CONFORME PROJ.Nº1788 SEINS/EMOP.FORN.E ASSENT.</v>
      </c>
      <c r="C13952" s="749" t="s">
        <v>35340</v>
      </c>
      <c r="D13952" s="749" t="s">
        <v>35341</v>
      </c>
      <c r="E13952" s="749" t="s">
        <v>35342</v>
      </c>
      <c r="F13952" s="749" t="s">
        <v>35343</v>
      </c>
      <c r="G13952" s="749" t="s">
        <v>35344</v>
      </c>
      <c r="H13952" s="749" t="s">
        <v>35345</v>
      </c>
      <c r="I13952" s="749" t="s">
        <v>30</v>
      </c>
      <c r="J13952" s="749" t="n">
        <v>1239.77</v>
      </c>
    </row>
    <row collapsed="false" customFormat="false" customHeight="true" hidden="true" ht="12.75" outlineLevel="0" r="13953">
      <c r="A13953" s="749" t="s">
        <v>35346</v>
      </c>
      <c r="B13953" s="749" t="str">
        <f aca="false">C13953&amp;D13953&amp;E13953&amp;F13953&amp;G13953&amp;H13953</f>
        <v>CAIXA SEPARADORA DE OLEO E CAIXA RECEPTORA LATERAL MEDINDO 0,60X0,60X0,60M,INTERNAMENTE(CADA UMA),EXECUTADA EM BLOCOS DE CONCR.10X20X40CM,ASSENTES C/ARGAMASSA DE CIMENTO E AREIA,TRACO 1:8,REVESTIDAS INTERNAMENTE C/ARGAMASSA DE CIMENTO E AREIA,TRACO 1:4,C/TAMPAS FERRO FUNDIDO PESADO,EXCL.ESCAVACAO,INCL.CONEXOES,CONFORME PROJ.Nº1788 SEINS/EMOP.FORN.E ASSENT.</v>
      </c>
      <c r="C13953" s="749" t="s">
        <v>35340</v>
      </c>
      <c r="D13953" s="749" t="s">
        <v>35341</v>
      </c>
      <c r="E13953" s="749" t="s">
        <v>35342</v>
      </c>
      <c r="F13953" s="749" t="s">
        <v>35343</v>
      </c>
      <c r="G13953" s="749" t="s">
        <v>35344</v>
      </c>
      <c r="H13953" s="749" t="s">
        <v>35345</v>
      </c>
      <c r="I13953" s="749" t="s">
        <v>30</v>
      </c>
      <c r="J13953" s="749" t="n">
        <v>1168.46</v>
      </c>
    </row>
    <row collapsed="false" customFormat="false" customHeight="true" hidden="true" ht="12.75" outlineLevel="0" r="13954">
      <c r="A13954" s="749" t="s">
        <v>35347</v>
      </c>
      <c r="B13954" s="749" t="str">
        <f aca="false">C13954&amp;D13954&amp;E13954&amp;F13954&amp;G13954&amp;H13954</f>
        <v>CAIXA SIFONADA DE ANEL DE CONCRETO DE 42CM DE DIAMETRO E 60CM DE PROFUNDIDADE,EXCLUSIVE ESCAVACAO E REATERRO.FORNECIMENTO E COLOCACAO</v>
      </c>
      <c r="C13954" s="749" t="s">
        <v>35348</v>
      </c>
      <c r="D13954" s="749" t="s">
        <v>35349</v>
      </c>
      <c r="E13954" s="749" t="s">
        <v>14902</v>
      </c>
      <c r="I13954" s="749" t="s">
        <v>30</v>
      </c>
      <c r="J13954" s="749" t="n">
        <v>156.72</v>
      </c>
    </row>
    <row collapsed="false" customFormat="false" customHeight="true" hidden="true" ht="12.75" outlineLevel="0" r="13955">
      <c r="A13955" s="749" t="s">
        <v>35350</v>
      </c>
      <c r="B13955" s="749" t="str">
        <f aca="false">C13955&amp;D13955&amp;E13955&amp;F13955&amp;G13955&amp;H13955</f>
        <v>CAIXA SIFONADA DE ANEL DE CONCRETO DE 42CM DE DIAMETRO E 60CM DE PROFUNDIDADE,EXCLUSIVE ESCAVACAO E REATERRO.FORNECIMENTO E COLOCACAO</v>
      </c>
      <c r="C13955" s="749" t="s">
        <v>35348</v>
      </c>
      <c r="D13955" s="749" t="s">
        <v>35349</v>
      </c>
      <c r="E13955" s="749" t="s">
        <v>14902</v>
      </c>
      <c r="I13955" s="749" t="s">
        <v>30</v>
      </c>
      <c r="J13955" s="749" t="n">
        <v>147.24</v>
      </c>
    </row>
    <row collapsed="false" customFormat="false" customHeight="true" hidden="true" ht="12.75" outlineLevel="0" r="13956">
      <c r="A13956" s="749" t="s">
        <v>35351</v>
      </c>
      <c r="B13956" s="749" t="str">
        <f aca="false">C13956&amp;D13956&amp;E13956&amp;F13956&amp;G13956&amp;H13956</f>
        <v>CAIXA SIFONADA DE ANEL DE CONCRETO DE 60CM DE DIAMETRO E 60CM DE PROFUNDIDADE,EXCLUSIVE ESCAVACAO E REATERRO.FORNECIMENTO E COLOCACAO</v>
      </c>
      <c r="C13956" s="749" t="s">
        <v>35352</v>
      </c>
      <c r="D13956" s="749" t="s">
        <v>35349</v>
      </c>
      <c r="E13956" s="749" t="s">
        <v>14902</v>
      </c>
      <c r="I13956" s="749" t="s">
        <v>30</v>
      </c>
      <c r="J13956" s="749" t="n">
        <v>196.25</v>
      </c>
    </row>
    <row collapsed="false" customFormat="false" customHeight="true" hidden="true" ht="12.75" outlineLevel="0" r="13957">
      <c r="A13957" s="749" t="s">
        <v>35353</v>
      </c>
      <c r="B13957" s="749" t="str">
        <f aca="false">C13957&amp;D13957&amp;E13957&amp;F13957&amp;G13957&amp;H13957</f>
        <v>CAIXA SIFONADA DE ANEL DE CONCRETO DE 60CM DE DIAMETRO E 60CM DE PROFUNDIDADE,EXCLUSIVE ESCAVACAO E REATERRO.FORNECIMENTO E COLOCACAO</v>
      </c>
      <c r="C13957" s="749" t="s">
        <v>35352</v>
      </c>
      <c r="D13957" s="749" t="s">
        <v>35349</v>
      </c>
      <c r="E13957" s="749" t="s">
        <v>14902</v>
      </c>
      <c r="I13957" s="749" t="s">
        <v>30</v>
      </c>
      <c r="J13957" s="749" t="n">
        <v>186.78</v>
      </c>
    </row>
    <row collapsed="false" customFormat="false" customHeight="true" hidden="true" ht="25.5" outlineLevel="0" r="13958">
      <c r="A13958" s="749" t="s">
        <v>35354</v>
      </c>
      <c r="B13958" s="758" t="str">
        <f aca="false">C13958&amp;D13958&amp;E13958&amp;F13958&amp;G13958&amp;H13958</f>
        <v>FOSSA SEPTICA CILINDRICA,TIPO CAMARA IMHOFF,DE CONCRETO PRE-MOLDADO,MEDINDO 2000X2000MM.FORNECIMENTO E COLOCACAO</v>
      </c>
      <c r="C13958" s="749" t="s">
        <v>35355</v>
      </c>
      <c r="D13958" s="749" t="s">
        <v>35356</v>
      </c>
      <c r="I13958" s="749" t="s">
        <v>30</v>
      </c>
      <c r="J13958" s="749" t="n">
        <v>3714.98</v>
      </c>
    </row>
    <row collapsed="false" customFormat="false" customHeight="true" hidden="true" ht="25.5" outlineLevel="0" r="13959">
      <c r="A13959" s="749" t="s">
        <v>161</v>
      </c>
      <c r="B13959" s="758" t="str">
        <f aca="false">C13959&amp;D13959&amp;E13959&amp;F13959&amp;G13959&amp;H13959</f>
        <v>FOSSA SEPTICA CILINDRICA,TIPO CAMARA IMHOFF,DE CONCRETO PRE-MOLDADO,MEDINDO 2000X2000MM.FORNECIMENTO E COLOCACAO</v>
      </c>
      <c r="C13959" s="749" t="s">
        <v>35355</v>
      </c>
      <c r="D13959" s="749" t="s">
        <v>35356</v>
      </c>
      <c r="I13959" s="749" t="s">
        <v>30</v>
      </c>
      <c r="J13959" s="749" t="n">
        <v>3648.17</v>
      </c>
    </row>
    <row collapsed="false" customFormat="false" customHeight="true" hidden="true" ht="25.5" outlineLevel="0" r="13960">
      <c r="A13960" s="749" t="s">
        <v>35357</v>
      </c>
      <c r="B13960" s="758" t="str">
        <f aca="false">C13960&amp;D13960&amp;E13960&amp;F13960&amp;G13960&amp;H13960</f>
        <v>FOSSA SEPTICA CILINDRICA,TIPO CAMARA IMHOFF,DE CONCRETO PRE-MOLDADO,MEDINDO 2000X3200MM.FORNECIMENTO E COLOCACAO</v>
      </c>
      <c r="C13960" s="749" t="s">
        <v>35355</v>
      </c>
      <c r="D13960" s="749" t="s">
        <v>35358</v>
      </c>
      <c r="I13960" s="749" t="s">
        <v>30</v>
      </c>
      <c r="J13960" s="749" t="n">
        <v>5174.22</v>
      </c>
    </row>
    <row collapsed="false" customFormat="false" customHeight="true" hidden="true" ht="25.5" outlineLevel="0" r="13961">
      <c r="A13961" s="749" t="s">
        <v>35359</v>
      </c>
      <c r="B13961" s="758" t="str">
        <f aca="false">C13961&amp;D13961&amp;E13961&amp;F13961&amp;G13961&amp;H13961</f>
        <v>FOSSA SEPTICA CILINDRICA,TIPO CAMARA IMHOFF,DE CONCRETO PRE-MOLDADO,MEDINDO 2000X3200MM.FORNECIMENTO E COLOCACAO</v>
      </c>
      <c r="C13961" s="749" t="s">
        <v>35355</v>
      </c>
      <c r="D13961" s="749" t="s">
        <v>35358</v>
      </c>
      <c r="I13961" s="749" t="s">
        <v>30</v>
      </c>
      <c r="J13961" s="749" t="n">
        <v>5073.77</v>
      </c>
    </row>
    <row collapsed="false" customFormat="false" customHeight="true" hidden="true" ht="25.5" outlineLevel="0" r="13962">
      <c r="A13962" s="749" t="s">
        <v>35360</v>
      </c>
      <c r="B13962" s="758" t="str">
        <f aca="false">C13962&amp;D13962&amp;E13962&amp;F13962&amp;G13962&amp;H13962</f>
        <v>FOSSA SEPTICA CILINDRICA,TIPO CAMARA IMHOFF,DE CONCRETO PRE-MOLDADO,MEDINDO 2500X2400MM.FORNECIMENTO E COLOCACAO.</v>
      </c>
      <c r="C13962" s="749" t="s">
        <v>35355</v>
      </c>
      <c r="D13962" s="749" t="s">
        <v>35361</v>
      </c>
      <c r="I13962" s="749" t="s">
        <v>30</v>
      </c>
      <c r="J13962" s="749" t="n">
        <v>5746.36</v>
      </c>
    </row>
    <row collapsed="false" customFormat="false" customHeight="true" hidden="true" ht="25.5" outlineLevel="0" r="13963">
      <c r="A13963" s="749" t="s">
        <v>35362</v>
      </c>
      <c r="B13963" s="758" t="str">
        <f aca="false">C13963&amp;D13963&amp;E13963&amp;F13963&amp;G13963&amp;H13963</f>
        <v>FOSSA SEPTICA CILINDRICA,TIPO CAMARA IMHOFF,DE CONCRETO PRE-MOLDADO,MEDINDO 2500X2400MM.FORNECIMENTO E COLOCACAO.</v>
      </c>
      <c r="C13963" s="749" t="s">
        <v>35355</v>
      </c>
      <c r="D13963" s="749" t="s">
        <v>35361</v>
      </c>
      <c r="I13963" s="749" t="s">
        <v>30</v>
      </c>
      <c r="J13963" s="749" t="n">
        <v>5643.5</v>
      </c>
    </row>
    <row collapsed="false" customFormat="false" customHeight="true" hidden="true" ht="25.5" outlineLevel="0" r="13964">
      <c r="A13964" s="749" t="s">
        <v>35363</v>
      </c>
      <c r="B13964" s="758" t="str">
        <f aca="false">C13964&amp;D13964&amp;E13964&amp;F13964&amp;G13964&amp;H13964</f>
        <v>FOSSA SEPTICA CILINDRICA,TIPO CAMARA IMHOFF DE CONCRETO PRE-MOLDADO,MEDINDO 2000X4000MM.FORNECIMENTO E COLOCACAO</v>
      </c>
      <c r="C13964" s="749" t="s">
        <v>35364</v>
      </c>
      <c r="D13964" s="749" t="s">
        <v>35365</v>
      </c>
      <c r="I13964" s="749" t="s">
        <v>30</v>
      </c>
      <c r="J13964" s="749" t="n">
        <v>5847.05</v>
      </c>
    </row>
    <row collapsed="false" customFormat="false" customHeight="true" hidden="true" ht="25.5" outlineLevel="0" r="13965">
      <c r="A13965" s="749" t="s">
        <v>35366</v>
      </c>
      <c r="B13965" s="758" t="str">
        <f aca="false">C13965&amp;D13965&amp;E13965&amp;F13965&amp;G13965&amp;H13965</f>
        <v>FOSSA SEPTICA CILINDRICA,TIPO CAMARA IMHOFF DE CONCRETO PRE-MOLDADO,MEDINDO 2000X4000MM.FORNECIMENTO E COLOCACAO</v>
      </c>
      <c r="C13965" s="749" t="s">
        <v>35364</v>
      </c>
      <c r="D13965" s="749" t="s">
        <v>35365</v>
      </c>
      <c r="I13965" s="749" t="s">
        <v>30</v>
      </c>
      <c r="J13965" s="749" t="n">
        <v>5724.18</v>
      </c>
    </row>
    <row collapsed="false" customFormat="false" customHeight="true" hidden="true" ht="25.5" outlineLevel="0" r="13966">
      <c r="A13966" s="749" t="s">
        <v>35367</v>
      </c>
      <c r="B13966" s="758" t="str">
        <f aca="false">C13966&amp;D13966&amp;E13966&amp;F13966&amp;G13966&amp;H13966</f>
        <v>FOSSA SEPTICA CILINDRICA,TIPO CAMARA IMHOFF,DE CONCRETO PRE-MOLDADO,MEDINDO 2500X2800MM.FORNECIMENTO E COLOCACAO</v>
      </c>
      <c r="C13966" s="749" t="s">
        <v>35355</v>
      </c>
      <c r="D13966" s="749" t="s">
        <v>35368</v>
      </c>
      <c r="I13966" s="749" t="s">
        <v>30</v>
      </c>
      <c r="J13966" s="749" t="n">
        <v>6525.02</v>
      </c>
    </row>
    <row collapsed="false" customFormat="false" customHeight="true" hidden="true" ht="25.5" outlineLevel="0" r="13967">
      <c r="A13967" s="749" t="s">
        <v>35369</v>
      </c>
      <c r="B13967" s="758" t="str">
        <f aca="false">C13967&amp;D13967&amp;E13967&amp;F13967&amp;G13967&amp;H13967</f>
        <v>FOSSA SEPTICA CILINDRICA,TIPO CAMARA IMHOFF,DE CONCRETO PRE-MOLDADO,MEDINDO 2500X2800MM.FORNECIMENTO E COLOCACAO</v>
      </c>
      <c r="C13967" s="749" t="s">
        <v>35355</v>
      </c>
      <c r="D13967" s="749" t="s">
        <v>35368</v>
      </c>
      <c r="I13967" s="749" t="s">
        <v>30</v>
      </c>
      <c r="J13967" s="749" t="n">
        <v>6407.53</v>
      </c>
    </row>
    <row collapsed="false" customFormat="false" customHeight="true" hidden="true" ht="25.5" outlineLevel="0" r="13968">
      <c r="A13968" s="749" t="s">
        <v>35370</v>
      </c>
      <c r="B13968" s="758" t="str">
        <f aca="false">C13968&amp;D13968&amp;E13968&amp;F13968&amp;G13968&amp;H13968</f>
        <v>FOSSA SEPTICA CILINDRICA,TIPO CAMARA IMHOFF,DE CONCRETO PRE-MOLDADO,MEDINDO 3000X2000MM.FORNECIMENTO E COLOCACAO</v>
      </c>
      <c r="C13968" s="749" t="s">
        <v>35355</v>
      </c>
      <c r="D13968" s="749" t="s">
        <v>35371</v>
      </c>
      <c r="I13968" s="749" t="s">
        <v>30</v>
      </c>
      <c r="J13968" s="749" t="n">
        <v>6090.19</v>
      </c>
    </row>
    <row collapsed="false" customFormat="false" customHeight="true" hidden="true" ht="25.5" outlineLevel="0" r="13969">
      <c r="A13969" s="749" t="s">
        <v>35372</v>
      </c>
      <c r="B13969" s="758" t="str">
        <f aca="false">C13969&amp;D13969&amp;E13969&amp;F13969&amp;G13969&amp;H13969</f>
        <v>FOSSA SEPTICA CILINDRICA,TIPO CAMARA IMHOFF,DE CONCRETO PRE-MOLDADO,MEDINDO 3000X2000MM.FORNECIMENTO E COLOCACAO</v>
      </c>
      <c r="C13969" s="749" t="s">
        <v>35355</v>
      </c>
      <c r="D13969" s="749" t="s">
        <v>35371</v>
      </c>
      <c r="I13969" s="749" t="s">
        <v>30</v>
      </c>
      <c r="J13969" s="749" t="n">
        <v>5974.25</v>
      </c>
    </row>
    <row collapsed="false" customFormat="false" customHeight="true" hidden="true" ht="25.5" outlineLevel="0" r="13970">
      <c r="A13970" s="749" t="s">
        <v>35373</v>
      </c>
      <c r="B13970" s="758" t="str">
        <f aca="false">C13970&amp;D13970&amp;E13970&amp;F13970&amp;G13970&amp;H13970</f>
        <v>FOSSA SEPTICA CILINDRICA,TIPO CAMARA IMHOFF,DE CONCRETO PRE-MOLDADO,MEDINDO 2000X5600MM.FORNECIMENTO E COLOCACAO</v>
      </c>
      <c r="C13970" s="749" t="s">
        <v>35355</v>
      </c>
      <c r="D13970" s="749" t="s">
        <v>35374</v>
      </c>
      <c r="I13970" s="749" t="s">
        <v>30</v>
      </c>
      <c r="J13970" s="749" t="n">
        <v>7462.98</v>
      </c>
    </row>
    <row collapsed="false" customFormat="false" customHeight="true" hidden="true" ht="25.5" outlineLevel="0" r="13971">
      <c r="A13971" s="749" t="s">
        <v>35375</v>
      </c>
      <c r="B13971" s="758" t="str">
        <f aca="false">C13971&amp;D13971&amp;E13971&amp;F13971&amp;G13971&amp;H13971</f>
        <v>FOSSA SEPTICA CILINDRICA,TIPO CAMARA IMHOFF,DE CONCRETO PRE-MOLDADO,MEDINDO 2000X5600MM.FORNECIMENTO E COLOCACAO</v>
      </c>
      <c r="C13971" s="749" t="s">
        <v>35355</v>
      </c>
      <c r="D13971" s="749" t="s">
        <v>35374</v>
      </c>
      <c r="I13971" s="749" t="s">
        <v>30</v>
      </c>
      <c r="J13971" s="749" t="n">
        <v>7295.25</v>
      </c>
    </row>
    <row collapsed="false" customFormat="false" customHeight="true" hidden="true" ht="25.5" outlineLevel="0" r="13972">
      <c r="A13972" s="749" t="s">
        <v>35376</v>
      </c>
      <c r="B13972" s="758" t="str">
        <f aca="false">C13972&amp;D13972&amp;E13972&amp;F13972&amp;G13972&amp;H13972</f>
        <v>FOSSA SEPTICA CILINDRICA,TIPO CAMARA IMHOFF,DE CONCRETO PRE-MOLDADO,MEDINDO 2500X3600MM.FORNECIMENTO E COLOCACAO</v>
      </c>
      <c r="C13972" s="749" t="s">
        <v>35355</v>
      </c>
      <c r="D13972" s="749" t="s">
        <v>35377</v>
      </c>
      <c r="I13972" s="749" t="s">
        <v>30</v>
      </c>
      <c r="J13972" s="749" t="n">
        <v>7338.71</v>
      </c>
    </row>
    <row collapsed="false" customFormat="false" customHeight="true" hidden="true" ht="25.5" outlineLevel="0" r="13973">
      <c r="A13973" s="749" t="s">
        <v>35378</v>
      </c>
      <c r="B13973" s="758" t="str">
        <f aca="false">C13973&amp;D13973&amp;E13973&amp;F13973&amp;G13973&amp;H13973</f>
        <v>FOSSA SEPTICA CILINDRICA,TIPO CAMARA IMHOFF,DE CONCRETO PRE-MOLDADO,MEDINDO 2500X3600MM.FORNECIMENTO E COLOCACAO</v>
      </c>
      <c r="C13973" s="749" t="s">
        <v>35355</v>
      </c>
      <c r="D13973" s="749" t="s">
        <v>35377</v>
      </c>
      <c r="I13973" s="749" t="s">
        <v>30</v>
      </c>
      <c r="J13973" s="749" t="n">
        <v>7191.33</v>
      </c>
    </row>
    <row collapsed="false" customFormat="false" customHeight="true" hidden="true" ht="25.5" outlineLevel="0" r="13974">
      <c r="A13974" s="749" t="s">
        <v>35379</v>
      </c>
      <c r="B13974" s="758" t="str">
        <f aca="false">C13974&amp;D13974&amp;E13974&amp;F13974&amp;G13974&amp;H13974</f>
        <v>FOSSA SEPTICA CILINDRICA,TIPO CAMARA IMHOFF,DE CONCRETO PRE-MOLDADO,MEDINDO 3000X2800MM.FORNECIMENTO E COLOCACAO</v>
      </c>
      <c r="C13974" s="749" t="s">
        <v>35355</v>
      </c>
      <c r="D13974" s="749" t="s">
        <v>35380</v>
      </c>
      <c r="I13974" s="749" t="s">
        <v>30</v>
      </c>
      <c r="J13974" s="749" t="n">
        <v>7891.6</v>
      </c>
    </row>
    <row collapsed="false" customFormat="false" customHeight="true" hidden="true" ht="25.5" outlineLevel="0" r="13975">
      <c r="A13975" s="749" t="s">
        <v>35381</v>
      </c>
      <c r="B13975" s="758" t="str">
        <f aca="false">C13975&amp;D13975&amp;E13975&amp;F13975&amp;G13975&amp;H13975</f>
        <v>FOSSA SEPTICA CILINDRICA,TIPO CAMARA IMHOFF,DE CONCRETO PRE-MOLDADO,MEDINDO 3000X2800MM.FORNECIMENTO E COLOCACAO</v>
      </c>
      <c r="C13975" s="749" t="s">
        <v>35355</v>
      </c>
      <c r="D13975" s="749" t="s">
        <v>35380</v>
      </c>
      <c r="I13975" s="749" t="s">
        <v>30</v>
      </c>
      <c r="J13975" s="749" t="n">
        <v>7736.4</v>
      </c>
    </row>
    <row collapsed="false" customFormat="false" customHeight="true" hidden="true" ht="25.5" outlineLevel="0" r="13976">
      <c r="A13976" s="749" t="s">
        <v>35382</v>
      </c>
      <c r="B13976" s="758" t="str">
        <f aca="false">C13976&amp;D13976&amp;E13976&amp;F13976&amp;G13976&amp;H13976</f>
        <v>FOSSA SEPTICA CILINDRICA,TIPO CAMARA IMHOFF,DE CONCRETO PRE-MOLDADO,MEDINDO 2000X7600MM.FORNECIMENTO E COLOCACAO</v>
      </c>
      <c r="C13976" s="749" t="s">
        <v>35355</v>
      </c>
      <c r="D13976" s="749" t="s">
        <v>35383</v>
      </c>
      <c r="I13976" s="749" t="s">
        <v>30</v>
      </c>
      <c r="J13976" s="749" t="n">
        <v>8855.55</v>
      </c>
    </row>
    <row collapsed="false" customFormat="false" customHeight="true" hidden="true" ht="25.5" outlineLevel="0" r="13977">
      <c r="A13977" s="749" t="s">
        <v>35384</v>
      </c>
      <c r="B13977" s="758" t="str">
        <f aca="false">C13977&amp;D13977&amp;E13977&amp;F13977&amp;G13977&amp;H13977</f>
        <v>FOSSA SEPTICA CILINDRICA,TIPO CAMARA IMHOFF,DE CONCRETO PRE-MOLDADO,MEDINDO 2000X7600MM.FORNECIMENTO E COLOCACAO</v>
      </c>
      <c r="C13977" s="749" t="s">
        <v>35355</v>
      </c>
      <c r="D13977" s="749" t="s">
        <v>35383</v>
      </c>
      <c r="I13977" s="749" t="s">
        <v>30</v>
      </c>
      <c r="J13977" s="749" t="n">
        <v>8631.76</v>
      </c>
    </row>
    <row collapsed="false" customFormat="false" customHeight="true" hidden="true" ht="25.5" outlineLevel="0" r="13978">
      <c r="A13978" s="749" t="s">
        <v>35385</v>
      </c>
      <c r="B13978" s="758" t="str">
        <f aca="false">C13978&amp;D13978&amp;E13978&amp;F13978&amp;G13978&amp;H13978</f>
        <v>FOSSA SEPTICA CILINDRICA,TIPO CAMARA IMHOFF,DE CONCRETO PRE-MOLDADO,MEDINDO 2500X4800MM.FORNECIMENTO E COLOCACAO</v>
      </c>
      <c r="C13978" s="749" t="s">
        <v>35355</v>
      </c>
      <c r="D13978" s="749" t="s">
        <v>35386</v>
      </c>
      <c r="I13978" s="749" t="s">
        <v>30</v>
      </c>
      <c r="J13978" s="749" t="n">
        <v>8559.61</v>
      </c>
    </row>
    <row collapsed="false" customFormat="false" customHeight="true" hidden="true" ht="25.5" outlineLevel="0" r="13979">
      <c r="A13979" s="749" t="s">
        <v>35387</v>
      </c>
      <c r="B13979" s="758" t="str">
        <f aca="false">C13979&amp;D13979&amp;E13979&amp;F13979&amp;G13979&amp;H13979</f>
        <v>FOSSA SEPTICA CILINDRICA,TIPO CAMARA IMHOFF,DE CONCRETO PRE-MOLDADO,MEDINDO 2500X4800MM.FORNECIMENTO E COLOCACAO</v>
      </c>
      <c r="C13979" s="749" t="s">
        <v>35355</v>
      </c>
      <c r="D13979" s="749" t="s">
        <v>35386</v>
      </c>
      <c r="I13979" s="749" t="s">
        <v>30</v>
      </c>
      <c r="J13979" s="749" t="n">
        <v>8367.71</v>
      </c>
    </row>
    <row collapsed="false" customFormat="false" customHeight="true" hidden="true" ht="25.5" outlineLevel="0" r="13980">
      <c r="A13980" s="749" t="s">
        <v>35388</v>
      </c>
      <c r="B13980" s="758" t="str">
        <f aca="false">C13980&amp;D13980&amp;E13980&amp;F13980&amp;G13980&amp;H13980</f>
        <v>FOSSA SEPTICA CILINDRICA,TIPO CAMARA IMHOFF,DE CONCRETO PRE-MOLDADO,MEDINDO 3000X3200MM.FORNECIMENTO E COLOCACAO</v>
      </c>
      <c r="C13980" s="749" t="s">
        <v>35355</v>
      </c>
      <c r="D13980" s="749" t="s">
        <v>35389</v>
      </c>
      <c r="I13980" s="749" t="s">
        <v>30</v>
      </c>
      <c r="J13980" s="749" t="n">
        <v>8792.39</v>
      </c>
    </row>
    <row collapsed="false" customFormat="false" customHeight="true" hidden="true" ht="25.5" outlineLevel="0" r="13981">
      <c r="A13981" s="749" t="s">
        <v>35390</v>
      </c>
      <c r="B13981" s="758" t="str">
        <f aca="false">C13981&amp;D13981&amp;E13981&amp;F13981&amp;G13981&amp;H13981</f>
        <v>FOSSA SEPTICA CILINDRICA,TIPO CAMARA IMHOFF,DE CONCRETO PRE-MOLDADO,MEDINDO 3000X3200MM.FORNECIMENTO E COLOCACAO</v>
      </c>
      <c r="C13981" s="749" t="s">
        <v>35355</v>
      </c>
      <c r="D13981" s="749" t="s">
        <v>35389</v>
      </c>
      <c r="I13981" s="749" t="s">
        <v>30</v>
      </c>
      <c r="J13981" s="749" t="n">
        <v>8617.54</v>
      </c>
    </row>
    <row collapsed="false" customFormat="false" customHeight="true" hidden="true" ht="25.5" outlineLevel="0" r="13982">
      <c r="A13982" s="749" t="s">
        <v>35391</v>
      </c>
      <c r="B13982" s="758" t="str">
        <f aca="false">C13982&amp;D13982&amp;E13982&amp;F13982&amp;G13982&amp;H13982</f>
        <v>FOSSA SEPTICA CILINDRICA,TIPO CAMARA IMHOFF,DE CONCRETO PRE-MOLDADO,MEDINDO 2500X6000MM.FORNECIMENTO E COLOCACAO</v>
      </c>
      <c r="C13982" s="749" t="s">
        <v>35355</v>
      </c>
      <c r="D13982" s="749" t="s">
        <v>35392</v>
      </c>
      <c r="I13982" s="749" t="s">
        <v>30</v>
      </c>
      <c r="J13982" s="749" t="n">
        <v>9847.21</v>
      </c>
    </row>
    <row collapsed="false" customFormat="false" customHeight="true" hidden="true" ht="25.5" outlineLevel="0" r="13983">
      <c r="A13983" s="749" t="s">
        <v>35393</v>
      </c>
      <c r="B13983" s="758" t="str">
        <f aca="false">C13983&amp;D13983&amp;E13983&amp;F13983&amp;G13983&amp;H13983</f>
        <v>FOSSA SEPTICA CILINDRICA,TIPO CAMARA IMHOFF,DE CONCRETO PRE-MOLDADO,MEDINDO 2500X6000MM.FORNECIMENTO E COLOCACAO</v>
      </c>
      <c r="C13983" s="749" t="s">
        <v>35355</v>
      </c>
      <c r="D13983" s="749" t="s">
        <v>35392</v>
      </c>
      <c r="I13983" s="749" t="s">
        <v>30</v>
      </c>
      <c r="J13983" s="749" t="n">
        <v>9610.79</v>
      </c>
    </row>
    <row collapsed="false" customFormat="false" customHeight="true" hidden="true" ht="25.5" outlineLevel="0" r="13984">
      <c r="A13984" s="749" t="s">
        <v>35394</v>
      </c>
      <c r="B13984" s="758" t="str">
        <f aca="false">C13984&amp;D13984&amp;E13984&amp;F13984&amp;G13984&amp;H13984</f>
        <v>FOSSA SEPTICA CILINDRICA,TIPO CAMARA IMHOFF,DE CONCRETO PRE-MOLDADO,MEDINDO 3000X4000MM.FORNECIMENTO E COLOCACAO</v>
      </c>
      <c r="C13984" s="749" t="s">
        <v>35355</v>
      </c>
      <c r="D13984" s="749" t="s">
        <v>35395</v>
      </c>
      <c r="I13984" s="749" t="s">
        <v>30</v>
      </c>
      <c r="J13984" s="749" t="n">
        <v>9843.66</v>
      </c>
    </row>
    <row collapsed="false" customFormat="false" customHeight="true" hidden="true" ht="25.5" outlineLevel="0" r="13985">
      <c r="A13985" s="749" t="s">
        <v>35396</v>
      </c>
      <c r="B13985" s="758" t="str">
        <f aca="false">C13985&amp;D13985&amp;E13985&amp;F13985&amp;G13985&amp;H13985</f>
        <v>FOSSA SEPTICA CILINDRICA,TIPO CAMARA IMHOFF,DE CONCRETO PRE-MOLDADO,MEDINDO 3000X4000MM.FORNECIMENTO E COLOCACAO</v>
      </c>
      <c r="C13985" s="749" t="s">
        <v>35355</v>
      </c>
      <c r="D13985" s="749" t="s">
        <v>35395</v>
      </c>
      <c r="I13985" s="749" t="s">
        <v>30</v>
      </c>
      <c r="J13985" s="749" t="n">
        <v>9629.56</v>
      </c>
    </row>
    <row collapsed="false" customFormat="false" customHeight="true" hidden="true" ht="25.5" outlineLevel="0" r="13986">
      <c r="A13986" s="749" t="s">
        <v>35397</v>
      </c>
      <c r="B13986" s="758" t="str">
        <f aca="false">C13986&amp;D13986&amp;E13986&amp;F13986&amp;G13986&amp;H13986</f>
        <v>FOSSA SEPTICA CILINDRICA,TIPO CAMARA IMHOFF,DE CONCRETO PRE-MOLDADO,MEDINDO 2500X7200MM.FORNECIMENTO E COLOCACAO</v>
      </c>
      <c r="C13986" s="749" t="s">
        <v>35355</v>
      </c>
      <c r="D13986" s="749" t="s">
        <v>35398</v>
      </c>
      <c r="I13986" s="749" t="s">
        <v>30</v>
      </c>
      <c r="J13986" s="749" t="n">
        <v>11212.03</v>
      </c>
    </row>
    <row collapsed="false" customFormat="false" customHeight="true" hidden="true" ht="25.5" outlineLevel="0" r="13987">
      <c r="A13987" s="749" t="s">
        <v>35399</v>
      </c>
      <c r="B13987" s="758" t="str">
        <f aca="false">C13987&amp;D13987&amp;E13987&amp;F13987&amp;G13987&amp;H13987</f>
        <v>FOSSA SEPTICA CILINDRICA,TIPO CAMARA IMHOFF,DE CONCRETO PRE-MOLDADO,MEDINDO 2500X7200MM.FORNECIMENTO E COLOCACAO</v>
      </c>
      <c r="C13987" s="749" t="s">
        <v>35355</v>
      </c>
      <c r="D13987" s="749" t="s">
        <v>35398</v>
      </c>
      <c r="I13987" s="749" t="s">
        <v>30</v>
      </c>
      <c r="J13987" s="749" t="n">
        <v>10931.07</v>
      </c>
    </row>
    <row collapsed="false" customFormat="false" customHeight="true" hidden="true" ht="25.5" outlineLevel="0" r="13988">
      <c r="A13988" s="749" t="s">
        <v>35400</v>
      </c>
      <c r="B13988" s="758" t="str">
        <f aca="false">C13988&amp;D13988&amp;E13988&amp;F13988&amp;G13988&amp;H13988</f>
        <v>FOSSA SEPTICA CILINDRICA,TIPO CAMARA IMHOFF,DE CONCRETO PRE-MOLDADO,MEDINDO 3000X4800MM.FORNECIMENTO E COLOCACAO</v>
      </c>
      <c r="C13988" s="749" t="s">
        <v>35355</v>
      </c>
      <c r="D13988" s="749" t="s">
        <v>35401</v>
      </c>
      <c r="I13988" s="749" t="s">
        <v>30</v>
      </c>
      <c r="J13988" s="749" t="n">
        <v>11789.59</v>
      </c>
    </row>
    <row collapsed="false" customFormat="false" customHeight="true" hidden="true" ht="25.5" outlineLevel="0" r="13989">
      <c r="A13989" s="749" t="s">
        <v>35402</v>
      </c>
      <c r="B13989" s="758" t="str">
        <f aca="false">C13989&amp;D13989&amp;E13989&amp;F13989&amp;G13989&amp;H13989</f>
        <v>FOSSA SEPTICA CILINDRICA,TIPO CAMARA IMHOFF,DE CONCRETO PRE-MOLDADO,MEDINDO 3000X4800MM.FORNECIMENTO E COLOCACAO</v>
      </c>
      <c r="C13989" s="749" t="s">
        <v>35355</v>
      </c>
      <c r="D13989" s="749" t="s">
        <v>35401</v>
      </c>
      <c r="I13989" s="749" t="s">
        <v>30</v>
      </c>
      <c r="J13989" s="749" t="n">
        <v>11536.2</v>
      </c>
    </row>
    <row collapsed="false" customFormat="false" customHeight="true" hidden="true" ht="25.5" outlineLevel="0" r="13990">
      <c r="A13990" s="749" t="s">
        <v>35403</v>
      </c>
      <c r="B13990" s="758" t="str">
        <f aca="false">C13990&amp;D13990&amp;E13990&amp;F13990&amp;G13990&amp;H13990</f>
        <v>FOSSA SEPTICA CILINDRICA,TIPO CAMARA IMHOFF,DE CONCRETO PRE-MOLDADO,MEDINDO 2500X8400MM.FORNECIMENTO E COLOCACAO</v>
      </c>
      <c r="C13990" s="749" t="s">
        <v>35355</v>
      </c>
      <c r="D13990" s="749" t="s">
        <v>35404</v>
      </c>
      <c r="I13990" s="749" t="s">
        <v>30</v>
      </c>
      <c r="J13990" s="749" t="n">
        <v>12574.97</v>
      </c>
    </row>
    <row collapsed="false" customFormat="false" customHeight="true" hidden="true" ht="25.5" outlineLevel="0" r="13991">
      <c r="A13991" s="749" t="s">
        <v>35405</v>
      </c>
      <c r="B13991" s="758" t="str">
        <f aca="false">C13991&amp;D13991&amp;E13991&amp;F13991&amp;G13991&amp;H13991</f>
        <v>FOSSA SEPTICA CILINDRICA,TIPO CAMARA IMHOFF,DE CONCRETO PRE-MOLDADO,MEDINDO 2500X8400MM.FORNECIMENTO E COLOCACAO</v>
      </c>
      <c r="C13991" s="749" t="s">
        <v>35355</v>
      </c>
      <c r="D13991" s="749" t="s">
        <v>35404</v>
      </c>
      <c r="I13991" s="749" t="s">
        <v>30</v>
      </c>
      <c r="J13991" s="749" t="n">
        <v>12249.5</v>
      </c>
    </row>
    <row collapsed="false" customFormat="false" customHeight="true" hidden="true" ht="25.5" outlineLevel="0" r="13992">
      <c r="A13992" s="749" t="s">
        <v>35406</v>
      </c>
      <c r="B13992" s="758" t="str">
        <f aca="false">C13992&amp;D13992&amp;E13992&amp;F13992&amp;G13992&amp;H13992</f>
        <v>FOSSA SEPTICA CILINDRICA,TIPO CAMARA IMHOFF,DE CONCRETO PRE-MOLDADO,MEDINDO 3000X5600MM.FORNECIMENTO E COLOCACAO</v>
      </c>
      <c r="C13992" s="749" t="s">
        <v>35355</v>
      </c>
      <c r="D13992" s="749" t="s">
        <v>35407</v>
      </c>
      <c r="I13992" s="749" t="s">
        <v>30</v>
      </c>
      <c r="J13992" s="749" t="n">
        <v>12917.93</v>
      </c>
    </row>
    <row collapsed="false" customFormat="false" customHeight="true" hidden="true" ht="25.5" outlineLevel="0" r="13993">
      <c r="A13993" s="749" t="s">
        <v>35408</v>
      </c>
      <c r="B13993" s="758" t="str">
        <f aca="false">C13993&amp;D13993&amp;E13993&amp;F13993&amp;G13993&amp;H13993</f>
        <v>FOSSA SEPTICA CILINDRICA,TIPO CAMARA IMHOFF,DE CONCRETO PRE-MOLDADO,MEDINDO 3000X5600MM.FORNECIMENTO E COLOCACAO</v>
      </c>
      <c r="C13993" s="749" t="s">
        <v>35355</v>
      </c>
      <c r="D13993" s="749" t="s">
        <v>35407</v>
      </c>
      <c r="I13993" s="749" t="s">
        <v>30</v>
      </c>
      <c r="J13993" s="749" t="n">
        <v>12625.27</v>
      </c>
    </row>
    <row collapsed="false" customFormat="false" customHeight="true" hidden="true" ht="25.5" outlineLevel="0" r="13994">
      <c r="A13994" s="749" t="s">
        <v>35409</v>
      </c>
      <c r="B13994" s="758" t="str">
        <f aca="false">C13994&amp;D13994&amp;E13994&amp;F13994&amp;G13994&amp;H13994</f>
        <v>FOSSA SEPTICA CILINDRICA,TIPO CAMARA IMHOFF,DE CONCRETO PRE-MOLDADO,MEDINDO 3000X6400MM.FORNECIMENTO E COLOCACAO</v>
      </c>
      <c r="C13994" s="749" t="s">
        <v>35355</v>
      </c>
      <c r="D13994" s="749" t="s">
        <v>35410</v>
      </c>
      <c r="I13994" s="749" t="s">
        <v>30</v>
      </c>
      <c r="J13994" s="749" t="n">
        <v>14044.74</v>
      </c>
    </row>
    <row collapsed="false" customFormat="false" customHeight="true" hidden="true" ht="25.5" outlineLevel="0" r="13995">
      <c r="A13995" s="749" t="s">
        <v>35411</v>
      </c>
      <c r="B13995" s="758" t="str">
        <f aca="false">C13995&amp;D13995&amp;E13995&amp;F13995&amp;G13995&amp;H13995</f>
        <v>FOSSA SEPTICA CILINDRICA,TIPO CAMARA IMHOFF,DE CONCRETO PRE-MOLDADO,MEDINDO 3000X6400MM.FORNECIMENTO E COLOCACAO</v>
      </c>
      <c r="C13995" s="749" t="s">
        <v>35355</v>
      </c>
      <c r="D13995" s="749" t="s">
        <v>35410</v>
      </c>
      <c r="I13995" s="749" t="s">
        <v>30</v>
      </c>
      <c r="J13995" s="749" t="n">
        <v>13712.79</v>
      </c>
    </row>
    <row collapsed="false" customFormat="false" customHeight="true" hidden="true" ht="25.5" outlineLevel="0" r="13996">
      <c r="A13996" s="749" t="s">
        <v>35412</v>
      </c>
      <c r="B13996" s="758" t="str">
        <f aca="false">C13996&amp;D13996&amp;E13996&amp;F13996&amp;G13996&amp;H13996</f>
        <v>FOSSA SEPTICA CILINDRICA,TIPO CAMARA IMHOFF,DE CONCRETO PRE-MOLDADO,MEDINDO 3000X7600MM.FORNECIMENTO E COLOCACAO</v>
      </c>
      <c r="C13996" s="749" t="s">
        <v>35355</v>
      </c>
      <c r="D13996" s="749" t="s">
        <v>35413</v>
      </c>
      <c r="I13996" s="749" t="s">
        <v>30</v>
      </c>
      <c r="J13996" s="749" t="n">
        <v>15902.54</v>
      </c>
    </row>
    <row collapsed="false" customFormat="false" customHeight="true" hidden="true" ht="25.5" outlineLevel="0" r="13997">
      <c r="A13997" s="749" t="s">
        <v>35414</v>
      </c>
      <c r="B13997" s="758" t="str">
        <f aca="false">C13997&amp;D13997&amp;E13997&amp;F13997&amp;G13997&amp;H13997</f>
        <v>FOSSA SEPTICA CILINDRICA,TIPO CAMARA IMHOFF,DE CONCRETO PRE-MOLDADO,MEDINDO 3000X7600MM.FORNECIMENTO E COLOCACAO</v>
      </c>
      <c r="C13997" s="749" t="s">
        <v>35355</v>
      </c>
      <c r="D13997" s="749" t="s">
        <v>35413</v>
      </c>
      <c r="I13997" s="749" t="s">
        <v>30</v>
      </c>
      <c r="J13997" s="749" t="n">
        <v>15511.68</v>
      </c>
    </row>
    <row collapsed="false" customFormat="false" customHeight="true" hidden="true" ht="25.5" outlineLevel="0" r="13998">
      <c r="A13998" s="749" t="s">
        <v>35415</v>
      </c>
      <c r="B13998" s="758" t="str">
        <f aca="false">C13998&amp;D13998&amp;E13998&amp;F13998&amp;G13998&amp;H13998</f>
        <v>FOSSA SEPTICA CILINDRICA,TIPO CAMARA IMHOFF,DE CONCRETO PRE-MOLDADO,MEDINDO 3000X8400MM.FORNECIMENTO E COLOCACAO</v>
      </c>
      <c r="C13998" s="749" t="s">
        <v>35355</v>
      </c>
      <c r="D13998" s="749" t="s">
        <v>35416</v>
      </c>
      <c r="I13998" s="749" t="s">
        <v>30</v>
      </c>
      <c r="J13998" s="749" t="n">
        <v>17162.71</v>
      </c>
    </row>
    <row collapsed="false" customFormat="false" customHeight="true" hidden="true" ht="25.5" outlineLevel="0" r="13999">
      <c r="A13999" s="749" t="s">
        <v>35417</v>
      </c>
      <c r="B13999" s="758" t="str">
        <f aca="false">C13999&amp;D13999&amp;E13999&amp;F13999&amp;G13999&amp;H13999</f>
        <v>FOSSA SEPTICA CILINDRICA,TIPO CAMARA IMHOFF,DE CONCRETO PRE-MOLDADO,MEDINDO 3000X8400MM.FORNECIMENTO E COLOCACAO</v>
      </c>
      <c r="C13999" s="749" t="s">
        <v>35355</v>
      </c>
      <c r="D13999" s="749" t="s">
        <v>35416</v>
      </c>
      <c r="I13999" s="749" t="s">
        <v>30</v>
      </c>
      <c r="J13999" s="749" t="n">
        <v>16732.58</v>
      </c>
    </row>
    <row collapsed="false" customFormat="false" customHeight="true" hidden="true" ht="25.5" outlineLevel="0" r="14000">
      <c r="A14000" s="749" t="s">
        <v>35418</v>
      </c>
      <c r="B14000" s="758" t="str">
        <f aca="false">C14000&amp;D14000&amp;E14000&amp;F14000&amp;G14000&amp;H14000</f>
        <v>FOSSA SEPTICA CILINDRICA,TIPO CAMARA UNICA,DE CONCRETO PRE-MOLDADO,MEDINDO 1200X1500MM.FORNECIMENTO E COLOCACAO</v>
      </c>
      <c r="C14000" s="749" t="s">
        <v>35419</v>
      </c>
      <c r="D14000" s="749" t="s">
        <v>35420</v>
      </c>
      <c r="I14000" s="749" t="s">
        <v>30</v>
      </c>
      <c r="J14000" s="749" t="n">
        <v>930.42</v>
      </c>
    </row>
    <row collapsed="false" customFormat="false" customHeight="true" hidden="true" ht="25.5" outlineLevel="0" r="14001">
      <c r="A14001" s="749" t="s">
        <v>35421</v>
      </c>
      <c r="B14001" s="758" t="str">
        <f aca="false">C14001&amp;D14001&amp;E14001&amp;F14001&amp;G14001&amp;H14001</f>
        <v>FOSSA SEPTICA CILINDRICA,TIPO CAMARA UNICA,DE CONCRETO PRE-MOLDADO,MEDINDO 1200X1500MM.FORNECIMENTO E COLOCACAO</v>
      </c>
      <c r="C14001" s="749" t="s">
        <v>35419</v>
      </c>
      <c r="D14001" s="749" t="s">
        <v>35420</v>
      </c>
      <c r="I14001" s="749" t="s">
        <v>30</v>
      </c>
      <c r="J14001" s="749" t="n">
        <v>902.81</v>
      </c>
    </row>
    <row collapsed="false" customFormat="false" customHeight="true" hidden="true" ht="25.5" outlineLevel="0" r="14002">
      <c r="A14002" s="749" t="s">
        <v>35422</v>
      </c>
      <c r="B14002" s="758" t="str">
        <f aca="false">C14002&amp;D14002&amp;E14002&amp;F14002&amp;G14002&amp;H14002</f>
        <v>FOSSA SEPTICA,DE CAMARA UNICA,TIPO CILINDRICA,DE CONCRETO PRE-MOLDADO,MEDINDO 1200X2000MM.FORNECIMENTO E COLOCACAO</v>
      </c>
      <c r="C14002" s="749" t="s">
        <v>35423</v>
      </c>
      <c r="D14002" s="749" t="s">
        <v>35424</v>
      </c>
      <c r="I14002" s="749" t="s">
        <v>30</v>
      </c>
      <c r="J14002" s="749" t="n">
        <v>1145.71</v>
      </c>
    </row>
    <row collapsed="false" customFormat="false" customHeight="true" hidden="true" ht="25.5" outlineLevel="0" r="14003">
      <c r="A14003" s="749" t="s">
        <v>35425</v>
      </c>
      <c r="B14003" s="758" t="str">
        <f aca="false">C14003&amp;D14003&amp;E14003&amp;F14003&amp;G14003&amp;H14003</f>
        <v>FOSSA SEPTICA,DE CAMARA UNICA,TIPO CILINDRICA,DE CONCRETO PRE-MOLDADO,MEDINDO 1200X2000MM.FORNECIMENTO E COLOCACAO</v>
      </c>
      <c r="C14003" s="749" t="s">
        <v>35423</v>
      </c>
      <c r="D14003" s="749" t="s">
        <v>35424</v>
      </c>
      <c r="I14003" s="749" t="s">
        <v>30</v>
      </c>
      <c r="J14003" s="749" t="n">
        <v>1110.38</v>
      </c>
    </row>
    <row collapsed="false" customFormat="false" customHeight="true" hidden="true" ht="25.5" outlineLevel="0" r="14004">
      <c r="A14004" s="749" t="s">
        <v>35426</v>
      </c>
      <c r="B14004" s="758" t="str">
        <f aca="false">C14004&amp;D14004&amp;E14004&amp;F14004&amp;G14004&amp;H14004</f>
        <v>FOSSA SEPTICA,DE CAMARA UNICA,TIPO CILINDRICA,DE CONCRETO PRE-MOLDADO,MEDINDO 1200X2500MM.FORNECIMENTO E COLOCACAO</v>
      </c>
      <c r="C14004" s="749" t="s">
        <v>35423</v>
      </c>
      <c r="D14004" s="749" t="s">
        <v>35427</v>
      </c>
      <c r="I14004" s="749" t="s">
        <v>30</v>
      </c>
      <c r="J14004" s="749" t="n">
        <v>1318.09</v>
      </c>
    </row>
    <row collapsed="false" customFormat="false" customHeight="true" hidden="true" ht="25.5" outlineLevel="0" r="14005">
      <c r="A14005" s="749" t="s">
        <v>35428</v>
      </c>
      <c r="B14005" s="758" t="str">
        <f aca="false">C14005&amp;D14005&amp;E14005&amp;F14005&amp;G14005&amp;H14005</f>
        <v>FOSSA SEPTICA,DE CAMARA UNICA,TIPO CILINDRICA,DE CONCRETO PRE-MOLDADO,MEDINDO 1200X2500MM.FORNECIMENTO E COLOCACAO</v>
      </c>
      <c r="C14005" s="749" t="s">
        <v>35423</v>
      </c>
      <c r="D14005" s="749" t="s">
        <v>35427</v>
      </c>
      <c r="I14005" s="749" t="s">
        <v>30</v>
      </c>
      <c r="J14005" s="749" t="n">
        <v>1275.01</v>
      </c>
    </row>
    <row collapsed="false" customFormat="false" customHeight="true" hidden="true" ht="25.5" outlineLevel="0" r="14006">
      <c r="A14006" s="749" t="s">
        <v>35429</v>
      </c>
      <c r="B14006" s="758" t="str">
        <f aca="false">C14006&amp;D14006&amp;E14006&amp;F14006&amp;G14006&amp;H14006</f>
        <v>FOSSA SEPTICA,DE CAMARA UNICA,TIPO CILINDRICA,DE CONCRETO PRE-MOLDADO,MEDINDO 1500X2000MM.FORNECIMENTO E COLOCACAO</v>
      </c>
      <c r="C14006" s="749" t="s">
        <v>35423</v>
      </c>
      <c r="D14006" s="749" t="s">
        <v>35430</v>
      </c>
      <c r="I14006" s="749" t="s">
        <v>30</v>
      </c>
      <c r="J14006" s="749" t="n">
        <v>1654.06</v>
      </c>
    </row>
    <row collapsed="false" customFormat="false" customHeight="true" hidden="true" ht="25.5" outlineLevel="0" r="14007">
      <c r="A14007" s="749" t="s">
        <v>35431</v>
      </c>
      <c r="B14007" s="758" t="str">
        <f aca="false">C14007&amp;D14007&amp;E14007&amp;F14007&amp;G14007&amp;H14007</f>
        <v>FOSSA SEPTICA,DE CAMARA UNICA,TIPO CILINDRICA,DE CONCRETO PRE-MOLDADO,MEDINDO 1500X2000MM.FORNECIMENTO E COLOCACAO</v>
      </c>
      <c r="C14007" s="749" t="s">
        <v>35423</v>
      </c>
      <c r="D14007" s="749" t="s">
        <v>35430</v>
      </c>
      <c r="I14007" s="749" t="s">
        <v>30</v>
      </c>
      <c r="J14007" s="749" t="n">
        <v>1603.52</v>
      </c>
    </row>
    <row collapsed="false" customFormat="false" customHeight="true" hidden="true" ht="25.5" outlineLevel="0" r="14008">
      <c r="A14008" s="749" t="s">
        <v>35432</v>
      </c>
      <c r="B14008" s="758" t="str">
        <f aca="false">C14008&amp;D14008&amp;E14008&amp;F14008&amp;G14008&amp;H14008</f>
        <v>FOSSA SEPTICA,DE CAMARA UNICA,TIPO CILINDRICA,DE CONCRETO PRE-MOLDADO,MEDINDO 1200X3500MM.FORNECIMENTO E COLOCACAO</v>
      </c>
      <c r="C14008" s="749" t="s">
        <v>35423</v>
      </c>
      <c r="D14008" s="749" t="s">
        <v>35433</v>
      </c>
      <c r="I14008" s="749" t="s">
        <v>30</v>
      </c>
      <c r="J14008" s="749" t="n">
        <v>1765.76</v>
      </c>
    </row>
    <row collapsed="false" customFormat="false" customHeight="true" hidden="true" ht="25.5" outlineLevel="0" r="14009">
      <c r="A14009" s="749" t="s">
        <v>35434</v>
      </c>
      <c r="B14009" s="758" t="str">
        <f aca="false">C14009&amp;D14009&amp;E14009&amp;F14009&amp;G14009&amp;H14009</f>
        <v>FOSSA SEPTICA,DE CAMARA UNICA,TIPO CILINDRICA,DE CONCRETO PRE-MOLDADO,MEDINDO 1200X3500MM.FORNECIMENTO E COLOCACAO</v>
      </c>
      <c r="C14009" s="749" t="s">
        <v>35423</v>
      </c>
      <c r="D14009" s="749" t="s">
        <v>35433</v>
      </c>
      <c r="I14009" s="749" t="s">
        <v>30</v>
      </c>
      <c r="J14009" s="749" t="n">
        <v>1707.21</v>
      </c>
    </row>
    <row collapsed="false" customFormat="false" customHeight="true" hidden="true" ht="25.5" outlineLevel="0" r="14010">
      <c r="A14010" s="749" t="s">
        <v>35435</v>
      </c>
      <c r="B14010" s="758" t="str">
        <f aca="false">C14010&amp;D14010&amp;E14010&amp;F14010&amp;G14010&amp;H14010</f>
        <v>FOSSA SEPTICA,DE CAMARA UNICA,TIPO CILINDRICA,DE CONCRETO PRE-MOLDADO,MEDINDO 1500X2400MM.FORNECIMENTO E COLOCACAO</v>
      </c>
      <c r="C14010" s="749" t="s">
        <v>35423</v>
      </c>
      <c r="D14010" s="749" t="s">
        <v>35436</v>
      </c>
      <c r="I14010" s="749" t="s">
        <v>30</v>
      </c>
      <c r="J14010" s="749" t="n">
        <v>1838.32</v>
      </c>
    </row>
    <row collapsed="false" customFormat="false" customHeight="true" hidden="true" ht="25.5" outlineLevel="0" r="14011">
      <c r="A14011" s="749" t="s">
        <v>35437</v>
      </c>
      <c r="B14011" s="758" t="str">
        <f aca="false">C14011&amp;D14011&amp;E14011&amp;F14011&amp;G14011&amp;H14011</f>
        <v>FOSSA SEPTICA,DE CAMARA UNICA,TIPO CILINDRICA,DE CONCRETO PRE-MOLDADO,MEDINDO 1500X2400MM.FORNECIMENTO E COLOCACAO</v>
      </c>
      <c r="C14011" s="749" t="s">
        <v>35423</v>
      </c>
      <c r="D14011" s="749" t="s">
        <v>35436</v>
      </c>
      <c r="I14011" s="749" t="s">
        <v>30</v>
      </c>
      <c r="J14011" s="749" t="n">
        <v>1779.32</v>
      </c>
    </row>
    <row collapsed="false" customFormat="false" customHeight="true" hidden="true" ht="25.5" outlineLevel="0" r="14012">
      <c r="A14012" s="749" t="s">
        <v>35438</v>
      </c>
      <c r="B14012" s="758" t="str">
        <f aca="false">C14012&amp;D14012&amp;E14012&amp;F14012&amp;G14012&amp;H14012</f>
        <v>FOSSA SEPTICA,DE CAMARA UNICA,TIPO CILINDRICA,DE CONCRETO PRE-MOLDADO,MEDINDO 1200X5000MM.FORNECIMENTO E COLOCACAO</v>
      </c>
      <c r="C14012" s="749" t="s">
        <v>35423</v>
      </c>
      <c r="D14012" s="749" t="s">
        <v>35439</v>
      </c>
      <c r="I14012" s="749" t="s">
        <v>30</v>
      </c>
      <c r="J14012" s="749" t="n">
        <v>2241.78</v>
      </c>
    </row>
    <row collapsed="false" customFormat="false" customHeight="true" hidden="true" ht="25.5" outlineLevel="0" r="14013">
      <c r="A14013" s="749" t="s">
        <v>35440</v>
      </c>
      <c r="B14013" s="758" t="str">
        <f aca="false">C14013&amp;D14013&amp;E14013&amp;F14013&amp;G14013&amp;H14013</f>
        <v>FOSSA SEPTICA,DE CAMARA UNICA,TIPO CILINDRICA,DE CONCRETO PRE-MOLDADO,MEDINDO 1200X5000MM.FORNECIMENTO E COLOCACAO</v>
      </c>
      <c r="C14013" s="749" t="s">
        <v>35423</v>
      </c>
      <c r="D14013" s="749" t="s">
        <v>35439</v>
      </c>
      <c r="I14013" s="749" t="s">
        <v>30</v>
      </c>
      <c r="J14013" s="749" t="n">
        <v>2160.05</v>
      </c>
    </row>
    <row collapsed="false" customFormat="false" customHeight="true" hidden="true" ht="25.5" outlineLevel="0" r="14014">
      <c r="A14014" s="749" t="s">
        <v>35441</v>
      </c>
      <c r="B14014" s="758" t="str">
        <f aca="false">C14014&amp;D14014&amp;E14014&amp;F14014&amp;G14014&amp;H14014</f>
        <v>FOSSA SEPTICA,DE CAMARA UNICA,TIPO CILINDRICA,DE CONCRETO PRE-MOLDADO,MEDINDO 1500X3200MM.FORNECIMENTO E COLOCACAO</v>
      </c>
      <c r="C14014" s="749" t="s">
        <v>35423</v>
      </c>
      <c r="D14014" s="749" t="s">
        <v>35442</v>
      </c>
      <c r="I14014" s="749" t="s">
        <v>30</v>
      </c>
      <c r="J14014" s="749" t="n">
        <v>2290.53</v>
      </c>
    </row>
    <row collapsed="false" customFormat="false" customHeight="true" hidden="true" ht="25.5" outlineLevel="0" r="14015">
      <c r="A14015" s="749" t="s">
        <v>35443</v>
      </c>
      <c r="B14015" s="758" t="str">
        <f aca="false">C14015&amp;D14015&amp;E14015&amp;F14015&amp;G14015&amp;H14015</f>
        <v>FOSSA SEPTICA,DE CAMARA UNICA,TIPO CILINDRICA,DE CONCRETO PRE-MOLDADO,MEDINDO 1500X3200MM.FORNECIMENTO E COLOCACAO</v>
      </c>
      <c r="C14015" s="749" t="s">
        <v>35423</v>
      </c>
      <c r="D14015" s="749" t="s">
        <v>35442</v>
      </c>
      <c r="I14015" s="749" t="s">
        <v>30</v>
      </c>
      <c r="J14015" s="749" t="n">
        <v>2214.66</v>
      </c>
    </row>
    <row collapsed="false" customFormat="false" customHeight="true" hidden="true" ht="25.5" outlineLevel="0" r="14016">
      <c r="A14016" s="749" t="s">
        <v>35444</v>
      </c>
      <c r="B14016" s="758" t="str">
        <f aca="false">C14016&amp;D14016&amp;E14016&amp;F14016&amp;G14016&amp;H14016</f>
        <v>FOSSA SEPTICA,DE CAMARA UNICA,TIPO CILINDRICA,DE CONCRETO PRE-MOLDADO,MEDINDO 2000X2000MM.FORNECIMENTO E COLOCACAO</v>
      </c>
      <c r="C14016" s="749" t="s">
        <v>35423</v>
      </c>
      <c r="D14016" s="749" t="s">
        <v>35445</v>
      </c>
      <c r="I14016" s="749" t="s">
        <v>30</v>
      </c>
      <c r="J14016" s="749" t="n">
        <v>3008.04</v>
      </c>
    </row>
    <row collapsed="false" customFormat="false" customHeight="true" hidden="true" ht="25.5" outlineLevel="0" r="14017">
      <c r="A14017" s="749" t="s">
        <v>35446</v>
      </c>
      <c r="B14017" s="758" t="str">
        <f aca="false">C14017&amp;D14017&amp;E14017&amp;F14017&amp;G14017&amp;H14017</f>
        <v>FOSSA SEPTICA,DE CAMARA UNICA,TIPO CILINDRICA,DE CONCRETO PRE-MOLDADO,MEDINDO 2000X2000MM.FORNECIMENTO E COLOCACAO</v>
      </c>
      <c r="C14017" s="749" t="s">
        <v>35423</v>
      </c>
      <c r="D14017" s="749" t="s">
        <v>35445</v>
      </c>
      <c r="I14017" s="749" t="s">
        <v>30</v>
      </c>
      <c r="J14017" s="749" t="n">
        <v>2941.42</v>
      </c>
    </row>
    <row collapsed="false" customFormat="false" customHeight="true" hidden="true" ht="25.5" outlineLevel="0" r="14018">
      <c r="A14018" s="749" t="s">
        <v>35447</v>
      </c>
      <c r="B14018" s="758" t="str">
        <f aca="false">C14018&amp;D14018&amp;E14018&amp;F14018&amp;G14018&amp;H14018</f>
        <v>FOSSA SEPTICA,DE CAMARA UNICA,TIPO CILINDRICA,DE CONCRETO PRE-MOLDADO,MEDINDO 1200X6000MM.FORNECIMENTO E COLOCACAO</v>
      </c>
      <c r="C14018" s="749" t="s">
        <v>35423</v>
      </c>
      <c r="D14018" s="749" t="s">
        <v>35448</v>
      </c>
      <c r="I14018" s="749" t="s">
        <v>30</v>
      </c>
      <c r="J14018" s="749" t="n">
        <v>2717.11</v>
      </c>
    </row>
    <row collapsed="false" customFormat="false" customHeight="true" hidden="true" ht="25.5" outlineLevel="0" r="14019">
      <c r="A14019" s="749" t="s">
        <v>35449</v>
      </c>
      <c r="B14019" s="758" t="str">
        <f aca="false">C14019&amp;D14019&amp;E14019&amp;F14019&amp;G14019&amp;H14019</f>
        <v>FOSSA SEPTICA,DE CAMARA UNICA,TIPO CILINDRICA,DE CONCRETO PRE-MOLDADO,MEDINDO 1200X6000MM.FORNECIMENTO E COLOCACAO</v>
      </c>
      <c r="C14019" s="749" t="s">
        <v>35423</v>
      </c>
      <c r="D14019" s="749" t="s">
        <v>35448</v>
      </c>
      <c r="I14019" s="749" t="s">
        <v>30</v>
      </c>
      <c r="J14019" s="749" t="n">
        <v>2619.99</v>
      </c>
    </row>
    <row collapsed="false" customFormat="false" customHeight="true" hidden="true" ht="25.5" outlineLevel="0" r="14020">
      <c r="A14020" s="749" t="s">
        <v>35450</v>
      </c>
      <c r="B14020" s="758" t="str">
        <f aca="false">C14020&amp;D14020&amp;E14020&amp;F14020&amp;G14020&amp;H14020</f>
        <v>FOSSA SEPTICA,DE CAMARA UNICA,TIPO CILINDRICA,DE CONCRETO PRE-MOLDADO,MEDINDO 1500X4000MM.FORNECIMENTO E COLOCACAO</v>
      </c>
      <c r="C14020" s="749" t="s">
        <v>35423</v>
      </c>
      <c r="D14020" s="749" t="s">
        <v>35451</v>
      </c>
      <c r="I14020" s="749" t="s">
        <v>30</v>
      </c>
      <c r="J14020" s="749" t="n">
        <v>2725.82</v>
      </c>
    </row>
    <row collapsed="false" customFormat="false" customHeight="true" hidden="true" ht="25.5" outlineLevel="0" r="14021">
      <c r="A14021" s="749" t="s">
        <v>35452</v>
      </c>
      <c r="B14021" s="758" t="str">
        <f aca="false">C14021&amp;D14021&amp;E14021&amp;F14021&amp;G14021&amp;H14021</f>
        <v>FOSSA SEPTICA,DE CAMARA UNICA,TIPO CILINDRICA,DE CONCRETO PRE-MOLDADO,MEDINDO 1500X4000MM.FORNECIMENTO E COLOCACAO</v>
      </c>
      <c r="C14021" s="749" t="s">
        <v>35423</v>
      </c>
      <c r="D14021" s="749" t="s">
        <v>35451</v>
      </c>
      <c r="I14021" s="749" t="s">
        <v>30</v>
      </c>
      <c r="J14021" s="749" t="n">
        <v>2633.06</v>
      </c>
    </row>
    <row collapsed="false" customFormat="false" customHeight="true" hidden="true" ht="25.5" outlineLevel="0" r="14022">
      <c r="A14022" s="749" t="s">
        <v>35453</v>
      </c>
      <c r="B14022" s="758" t="str">
        <f aca="false">C14022&amp;D14022&amp;E14022&amp;F14022&amp;G14022&amp;H14022</f>
        <v>FOSSA SEPTICA,DE CAMARA UNICA,TIPO CILINDRICA,DE CONCRETO PRE-MOLDADO,MEDINDO 2000X2400MM.FORNECIMENTO E COLOCACAO</v>
      </c>
      <c r="C14022" s="749" t="s">
        <v>35423</v>
      </c>
      <c r="D14022" s="749" t="s">
        <v>35454</v>
      </c>
      <c r="I14022" s="749" t="s">
        <v>30</v>
      </c>
      <c r="J14022" s="749" t="n">
        <v>3400.6</v>
      </c>
    </row>
    <row collapsed="false" customFormat="false" customHeight="true" hidden="true" ht="25.5" outlineLevel="0" r="14023">
      <c r="A14023" s="749" t="s">
        <v>35455</v>
      </c>
      <c r="B14023" s="758" t="str">
        <f aca="false">C14023&amp;D14023&amp;E14023&amp;F14023&amp;G14023&amp;H14023</f>
        <v>FOSSA SEPTICA,DE CAMARA UNICA,TIPO CILINDRICA,DE CONCRETO PRE-MOLDADO,MEDINDO 2000X2400MM.FORNECIMENTO E COLOCACAO</v>
      </c>
      <c r="C14023" s="749" t="s">
        <v>35423</v>
      </c>
      <c r="D14023" s="749" t="s">
        <v>35454</v>
      </c>
      <c r="I14023" s="749" t="s">
        <v>30</v>
      </c>
      <c r="J14023" s="749" t="n">
        <v>3322.58</v>
      </c>
    </row>
    <row collapsed="false" customFormat="false" customHeight="true" hidden="true" ht="25.5" outlineLevel="0" r="14024">
      <c r="A14024" s="749" t="s">
        <v>35456</v>
      </c>
      <c r="B14024" s="758" t="str">
        <f aca="false">C14024&amp;D14024&amp;E14024&amp;F14024&amp;G14024&amp;H14024</f>
        <v>FOSSA SEPTICA,DE CAMARA UNICA,TIPO CILINDRICA,DE CONCRETO PRE-MOLDADO,MEDINDO 1200X7000MM.FORNECIMENTO E COLOCACAO</v>
      </c>
      <c r="C14024" s="749" t="s">
        <v>35423</v>
      </c>
      <c r="D14024" s="749" t="s">
        <v>35457</v>
      </c>
      <c r="I14024" s="749" t="s">
        <v>30</v>
      </c>
      <c r="J14024" s="749" t="n">
        <v>3030.14</v>
      </c>
    </row>
    <row collapsed="false" customFormat="false" customHeight="true" hidden="true" ht="25.5" outlineLevel="0" r="14025">
      <c r="A14025" s="749" t="s">
        <v>35458</v>
      </c>
      <c r="B14025" s="758" t="str">
        <f aca="false">C14025&amp;D14025&amp;E14025&amp;F14025&amp;G14025&amp;H14025</f>
        <v>FOSSA SEPTICA,DE CAMARA UNICA,TIPO CILINDRICA,DE CONCRETO PRE-MOLDADO,MEDINDO 1200X7000MM.FORNECIMENTO E COLOCACAO</v>
      </c>
      <c r="C14025" s="749" t="s">
        <v>35423</v>
      </c>
      <c r="D14025" s="749" t="s">
        <v>35457</v>
      </c>
      <c r="I14025" s="749" t="s">
        <v>30</v>
      </c>
      <c r="J14025" s="749" t="n">
        <v>2917.48</v>
      </c>
    </row>
    <row collapsed="false" customFormat="false" customHeight="true" hidden="true" ht="25.5" outlineLevel="0" r="14026">
      <c r="A14026" s="749" t="s">
        <v>35459</v>
      </c>
      <c r="B14026" s="758" t="str">
        <f aca="false">C14026&amp;D14026&amp;E14026&amp;F14026&amp;G14026&amp;H14026</f>
        <v>FOSSA SEPTICA,DE CAMARA UNICA,TIPO CILINDRICA,DE CONCRETO PRE-MOLDADO,MEDINDO 1500X4400MM.FORNECIMENTO E COLOCACAO</v>
      </c>
      <c r="C14026" s="749" t="s">
        <v>35423</v>
      </c>
      <c r="D14026" s="749" t="s">
        <v>35460</v>
      </c>
      <c r="I14026" s="749" t="s">
        <v>30</v>
      </c>
      <c r="J14026" s="749" t="n">
        <v>3011.08</v>
      </c>
    </row>
    <row collapsed="false" customFormat="false" customHeight="true" hidden="true" ht="25.5" outlineLevel="0" r="14027">
      <c r="A14027" s="749" t="s">
        <v>35461</v>
      </c>
      <c r="B14027" s="758" t="str">
        <f aca="false">C14027&amp;D14027&amp;E14027&amp;F14027&amp;G14027&amp;H14027</f>
        <v>FOSSA SEPTICA,DE CAMARA UNICA,TIPO CILINDRICA,DE CONCRETO PRE-MOLDADO,MEDINDO 1500X4400MM.FORNECIMENTO E COLOCACAO</v>
      </c>
      <c r="C14027" s="749" t="s">
        <v>35423</v>
      </c>
      <c r="D14027" s="749" t="s">
        <v>35460</v>
      </c>
      <c r="I14027" s="749" t="s">
        <v>30</v>
      </c>
      <c r="J14027" s="749" t="n">
        <v>2909.87</v>
      </c>
    </row>
    <row collapsed="false" customFormat="false" customHeight="true" hidden="true" ht="25.5" outlineLevel="0" r="14028">
      <c r="A14028" s="749" t="s">
        <v>35462</v>
      </c>
      <c r="B14028" s="758" t="str">
        <f aca="false">C14028&amp;D14028&amp;E14028&amp;F14028&amp;G14028&amp;H14028</f>
        <v>FOSSA SEPTICA,DE CAMARA UNICA,TIPO CILINDRICA,DE CONCRETO PRE-MOLDADO,MEDINDO 2000X3200MM.FORNECIMENTO E COLOCACAO</v>
      </c>
      <c r="C14028" s="749" t="s">
        <v>35423</v>
      </c>
      <c r="D14028" s="749" t="s">
        <v>35463</v>
      </c>
      <c r="I14028" s="749" t="s">
        <v>30</v>
      </c>
      <c r="J14028" s="749" t="n">
        <v>4174.22</v>
      </c>
    </row>
    <row collapsed="false" customFormat="false" customHeight="true" hidden="true" ht="25.5" outlineLevel="0" r="14029">
      <c r="A14029" s="749" t="s">
        <v>35464</v>
      </c>
      <c r="B14029" s="758" t="str">
        <f aca="false">C14029&amp;D14029&amp;E14029&amp;F14029&amp;G14029&amp;H14029</f>
        <v>FOSSA SEPTICA,DE CAMARA UNICA,TIPO CILINDRICA,DE CONCRETO PRE-MOLDADO,MEDINDO 2000X3200MM.FORNECIMENTO E COLOCACAO</v>
      </c>
      <c r="C14029" s="749" t="s">
        <v>35423</v>
      </c>
      <c r="D14029" s="749" t="s">
        <v>35463</v>
      </c>
      <c r="I14029" s="749" t="s">
        <v>30</v>
      </c>
      <c r="J14029" s="749" t="n">
        <v>4073.77</v>
      </c>
    </row>
    <row collapsed="false" customFormat="false" customHeight="true" hidden="true" ht="25.5" outlineLevel="0" r="14030">
      <c r="A14030" s="749" t="s">
        <v>35465</v>
      </c>
      <c r="B14030" s="758" t="str">
        <f aca="false">C14030&amp;D14030&amp;E14030&amp;F14030&amp;G14030&amp;H14030</f>
        <v>FOSSA SEPTICA,DE CAMARA UNICA,TIPO CILINDRICA,DE CONCRETO PRE-MOLDADO,MEDINDO 2500X2000MM.FORNECIMENTO E COLOCACAO</v>
      </c>
      <c r="C14030" s="749" t="s">
        <v>35423</v>
      </c>
      <c r="D14030" s="749" t="s">
        <v>35466</v>
      </c>
      <c r="I14030" s="749" t="s">
        <v>30</v>
      </c>
      <c r="J14030" s="749" t="n">
        <v>4474.73</v>
      </c>
    </row>
    <row collapsed="false" customFormat="false" customHeight="true" hidden="true" ht="25.5" outlineLevel="0" r="14031">
      <c r="A14031" s="749" t="s">
        <v>35467</v>
      </c>
      <c r="B14031" s="758" t="str">
        <f aca="false">C14031&amp;D14031&amp;E14031&amp;F14031&amp;G14031&amp;H14031</f>
        <v>FOSSA SEPTICA,DE CAMARA UNICA,TIPO CILINDRICA,DE CONCRETO PRE-MOLDADO,MEDINDO 2500X2000MM.FORNECIMENTO E COLOCACAO</v>
      </c>
      <c r="C14031" s="749" t="s">
        <v>35423</v>
      </c>
      <c r="D14031" s="749" t="s">
        <v>35466</v>
      </c>
      <c r="I14031" s="749" t="s">
        <v>30</v>
      </c>
      <c r="J14031" s="749" t="n">
        <v>4386.72</v>
      </c>
    </row>
    <row collapsed="false" customFormat="false" customHeight="true" hidden="true" ht="25.5" outlineLevel="0" r="14032">
      <c r="A14032" s="749" t="s">
        <v>35468</v>
      </c>
      <c r="B14032" s="758" t="str">
        <f aca="false">C14032&amp;D14032&amp;E14032&amp;F14032&amp;G14032&amp;H14032</f>
        <v>FOSSA SEPTICA,DE CAMARA UNICA,TIPO CILINDRICA,DE CONCRETO PRE-MOLDADO,MEDINDO 1200X9500MM.FORNECIMENTO E COLOCACAO</v>
      </c>
      <c r="C14032" s="749" t="s">
        <v>35423</v>
      </c>
      <c r="D14032" s="749" t="s">
        <v>35469</v>
      </c>
      <c r="I14032" s="749" t="s">
        <v>30</v>
      </c>
      <c r="J14032" s="749" t="n">
        <v>4121.86</v>
      </c>
    </row>
    <row collapsed="false" customFormat="false" customHeight="true" hidden="true" ht="25.5" outlineLevel="0" r="14033">
      <c r="A14033" s="749" t="s">
        <v>35470</v>
      </c>
      <c r="B14033" s="758" t="str">
        <f aca="false">C14033&amp;D14033&amp;E14033&amp;F14033&amp;G14033&amp;H14033</f>
        <v>FOSSA SEPTICA,DE CAMARA UNICA,TIPO CILINDRICA,DE CONCRETO PRE-MOLDADO,MEDINDO 1200X9500MM.FORNECIMENTO E COLOCACAO</v>
      </c>
      <c r="C14033" s="749" t="s">
        <v>35423</v>
      </c>
      <c r="D14033" s="749" t="s">
        <v>35469</v>
      </c>
      <c r="I14033" s="749" t="s">
        <v>30</v>
      </c>
      <c r="J14033" s="749" t="n">
        <v>3970.51</v>
      </c>
    </row>
    <row collapsed="false" customFormat="false" customHeight="true" hidden="true" ht="25.5" outlineLevel="0" r="14034">
      <c r="A14034" s="749" t="s">
        <v>35471</v>
      </c>
      <c r="B14034" s="758" t="str">
        <f aca="false">C14034&amp;D14034&amp;E14034&amp;F14034&amp;G14034&amp;H14034</f>
        <v>FOSSA SEPTICA,DE CAMARA UNICA,TIPO CILINDRICA,DE CONCRETO PRE-MOLDADO,MEDINDO 1500X6000MM.FORNECIMENTO E COLOCACAO</v>
      </c>
      <c r="C14034" s="749" t="s">
        <v>35423</v>
      </c>
      <c r="D14034" s="749" t="s">
        <v>35472</v>
      </c>
      <c r="I14034" s="749" t="s">
        <v>30</v>
      </c>
      <c r="J14034" s="749" t="n">
        <v>4254.72</v>
      </c>
    </row>
    <row collapsed="false" customFormat="false" customHeight="true" hidden="true" ht="25.5" outlineLevel="0" r="14035">
      <c r="A14035" s="749" t="s">
        <v>35473</v>
      </c>
      <c r="B14035" s="758" t="str">
        <f aca="false">C14035&amp;D14035&amp;E14035&amp;F14035&amp;G14035&amp;H14035</f>
        <v>FOSSA SEPTICA,DE CAMARA UNICA,TIPO CILINDRICA,DE CONCRETO PRE-MOLDADO,MEDINDO 1500X6000MM.FORNECIMENTO E COLOCACAO</v>
      </c>
      <c r="C14035" s="749" t="s">
        <v>35423</v>
      </c>
      <c r="D14035" s="749" t="s">
        <v>35472</v>
      </c>
      <c r="I14035" s="749" t="s">
        <v>30</v>
      </c>
      <c r="J14035" s="749" t="n">
        <v>4119.75</v>
      </c>
    </row>
    <row collapsed="false" customFormat="false" customHeight="true" hidden="true" ht="25.5" outlineLevel="0" r="14036">
      <c r="A14036" s="749" t="s">
        <v>35474</v>
      </c>
      <c r="B14036" s="758" t="str">
        <f aca="false">C14036&amp;D14036&amp;E14036&amp;F14036&amp;G14036&amp;H14036</f>
        <v>FOSSA SEPTICA,DE CAMARA UNICA,TIPO CILINDRICA,DE CONCRETO PRE-MOLDADO,MEDINDO 2000X3600MM.FORNECIMENTO E COLOCACAO</v>
      </c>
      <c r="C14036" s="749" t="s">
        <v>35423</v>
      </c>
      <c r="D14036" s="749" t="s">
        <v>35475</v>
      </c>
      <c r="I14036" s="749" t="s">
        <v>30</v>
      </c>
      <c r="J14036" s="749" t="n">
        <v>4604.92</v>
      </c>
    </row>
    <row collapsed="false" customFormat="false" customHeight="true" hidden="true" ht="25.5" outlineLevel="0" r="14037">
      <c r="A14037" s="749" t="s">
        <v>35476</v>
      </c>
      <c r="B14037" s="758" t="str">
        <f aca="false">C14037&amp;D14037&amp;E14037&amp;F14037&amp;G14037&amp;H14037</f>
        <v>FOSSA SEPTICA,DE CAMARA UNICA,TIPO CILINDRICA,DE CONCRETO PRE-MOLDADO,MEDINDO 2000X3600MM.FORNECIMENTO E COLOCACAO</v>
      </c>
      <c r="C14037" s="749" t="s">
        <v>35423</v>
      </c>
      <c r="D14037" s="749" t="s">
        <v>35475</v>
      </c>
      <c r="I14037" s="749" t="s">
        <v>30</v>
      </c>
      <c r="J14037" s="749" t="n">
        <v>4493.26</v>
      </c>
    </row>
    <row collapsed="false" customFormat="false" customHeight="true" hidden="true" ht="25.5" outlineLevel="0" r="14038">
      <c r="A14038" s="749" t="s">
        <v>35477</v>
      </c>
      <c r="B14038" s="758" t="str">
        <f aca="false">C14038&amp;D14038&amp;E14038&amp;F14038&amp;G14038&amp;H14038</f>
        <v>FOSSA SEPTICA,DE CAMARA UNICA,TIPO CILINDRICA,DE CONCRETO PRE-MOLDADO,MEDINDO 2500X2400MM.FORNECIMENTO E COLOCACAO</v>
      </c>
      <c r="C14038" s="749" t="s">
        <v>35423</v>
      </c>
      <c r="D14038" s="749" t="s">
        <v>35478</v>
      </c>
      <c r="I14038" s="749" t="s">
        <v>30</v>
      </c>
      <c r="J14038" s="749" t="n">
        <v>4881.77</v>
      </c>
    </row>
    <row collapsed="false" customFormat="false" customHeight="true" hidden="true" ht="25.5" outlineLevel="0" r="14039">
      <c r="A14039" s="749" t="s">
        <v>35479</v>
      </c>
      <c r="B14039" s="758" t="str">
        <f aca="false">C14039&amp;D14039&amp;E14039&amp;F14039&amp;G14039&amp;H14039</f>
        <v>FOSSA SEPTICA,DE CAMARA UNICA,TIPO CILINDRICA,DE CONCRETO PRE-MOLDADO,MEDINDO 2500X2400MM.FORNECIMENTO E COLOCACAO</v>
      </c>
      <c r="C14039" s="749" t="s">
        <v>35423</v>
      </c>
      <c r="D14039" s="749" t="s">
        <v>35478</v>
      </c>
      <c r="I14039" s="749" t="s">
        <v>30</v>
      </c>
      <c r="J14039" s="749" t="n">
        <v>4778.91</v>
      </c>
    </row>
    <row collapsed="false" customFormat="false" customHeight="true" hidden="true" ht="25.5" outlineLevel="0" r="14040">
      <c r="A14040" s="749" t="s">
        <v>35480</v>
      </c>
      <c r="B14040" s="758" t="str">
        <f aca="false">C14040&amp;D14040&amp;E14040&amp;F14040&amp;G14040&amp;H14040</f>
        <v>FOSSA SEPTICA,DE CAMARA UNICA,TIPO CILINDRICA,DE CONCRETO PRE-MOLDADO,MEDINDO 2000X4000MM.FORNECIMENTO E COLOCACAO</v>
      </c>
      <c r="C14040" s="749" t="s">
        <v>35423</v>
      </c>
      <c r="D14040" s="749" t="s">
        <v>35481</v>
      </c>
      <c r="I14040" s="749" t="s">
        <v>30</v>
      </c>
      <c r="J14040" s="749" t="n">
        <v>4931.01</v>
      </c>
    </row>
    <row collapsed="false" customFormat="false" customHeight="true" hidden="true" ht="25.5" outlineLevel="0" r="14041">
      <c r="A14041" s="749" t="s">
        <v>35482</v>
      </c>
      <c r="B14041" s="758" t="str">
        <f aca="false">C14041&amp;D14041&amp;E14041&amp;F14041&amp;G14041&amp;H14041</f>
        <v>FOSSA SEPTICA,DE CAMARA UNICA,TIPO CILINDRICA,DE CONCRETO PRE-MOLDADO,MEDINDO 2000X4000MM.FORNECIMENTO E COLOCACAO</v>
      </c>
      <c r="C14041" s="749" t="s">
        <v>35423</v>
      </c>
      <c r="D14041" s="749" t="s">
        <v>35481</v>
      </c>
      <c r="I14041" s="749" t="s">
        <v>30</v>
      </c>
      <c r="J14041" s="749" t="n">
        <v>4808.14</v>
      </c>
    </row>
    <row collapsed="false" customFormat="false" customHeight="true" hidden="true" ht="25.5" outlineLevel="0" r="14042">
      <c r="A14042" s="749" t="s">
        <v>35483</v>
      </c>
      <c r="B14042" s="758" t="str">
        <f aca="false">C14042&amp;D14042&amp;E14042&amp;F14042&amp;G14042&amp;H14042</f>
        <v>FOSSA SEPTICA,DE CAMARA UNICA,TIPO CILINDRICA,DE CONCRETO PRE-MOLDADO,MEDINDO 2500X2800MM.FORNECIMENTO E COLOCACAO</v>
      </c>
      <c r="C14042" s="749" t="s">
        <v>35423</v>
      </c>
      <c r="D14042" s="749" t="s">
        <v>35484</v>
      </c>
      <c r="I14042" s="749" t="s">
        <v>30</v>
      </c>
      <c r="J14042" s="749" t="n">
        <v>5288.69</v>
      </c>
    </row>
    <row collapsed="false" customFormat="false" customHeight="true" hidden="true" ht="25.5" outlineLevel="0" r="14043">
      <c r="A14043" s="749" t="s">
        <v>35485</v>
      </c>
      <c r="B14043" s="758" t="str">
        <f aca="false">C14043&amp;D14043&amp;E14043&amp;F14043&amp;G14043&amp;H14043</f>
        <v>FOSSA SEPTICA,DE CAMARA UNICA,TIPO CILINDRICA,DE CONCRETO PRE-MOLDADO,MEDINDO 2500X2800MM.FORNECIMENTO E COLOCACAO</v>
      </c>
      <c r="C14043" s="749" t="s">
        <v>35423</v>
      </c>
      <c r="D14043" s="749" t="s">
        <v>35484</v>
      </c>
      <c r="I14043" s="749" t="s">
        <v>30</v>
      </c>
      <c r="J14043" s="749" t="n">
        <v>5171</v>
      </c>
    </row>
    <row collapsed="false" customFormat="false" customHeight="true" hidden="true" ht="25.5" outlineLevel="0" r="14044">
      <c r="A14044" s="749" t="s">
        <v>35486</v>
      </c>
      <c r="B14044" s="758" t="str">
        <f aca="false">C14044&amp;D14044&amp;E14044&amp;F14044&amp;G14044&amp;H14044</f>
        <v>FOSSA SEPTICA,DE CAMARA UNICA,TIPO CILINDRICA,DE CONCRETO PRE-MOLDADO,MEDINDO 1500X8400MM.FORNECIMENTO E COLOCACAO</v>
      </c>
      <c r="C14044" s="749" t="s">
        <v>35423</v>
      </c>
      <c r="D14044" s="749" t="s">
        <v>35487</v>
      </c>
      <c r="I14044" s="749" t="s">
        <v>30</v>
      </c>
      <c r="J14044" s="749" t="n">
        <v>5356.65</v>
      </c>
    </row>
    <row collapsed="false" customFormat="false" customHeight="true" hidden="true" ht="25.5" outlineLevel="0" r="14045">
      <c r="A14045" s="749" t="s">
        <v>35488</v>
      </c>
      <c r="B14045" s="758" t="str">
        <f aca="false">C14045&amp;D14045&amp;E14045&amp;F14045&amp;G14045&amp;H14045</f>
        <v>FOSSA SEPTICA,DE CAMARA UNICA,TIPO CILINDRICA,DE CONCRETO PRE-MOLDADO,MEDINDO 1500X8400MM.FORNECIMENTO E COLOCACAO</v>
      </c>
      <c r="C14045" s="749" t="s">
        <v>35423</v>
      </c>
      <c r="D14045" s="749" t="s">
        <v>35487</v>
      </c>
      <c r="I14045" s="749" t="s">
        <v>30</v>
      </c>
      <c r="J14045" s="749" t="n">
        <v>5171.01</v>
      </c>
    </row>
    <row collapsed="false" customFormat="false" customHeight="true" hidden="true" ht="25.5" outlineLevel="0" r="14046">
      <c r="A14046" s="749" t="s">
        <v>35489</v>
      </c>
      <c r="B14046" s="758" t="str">
        <f aca="false">C14046&amp;D14046&amp;E14046&amp;F14046&amp;G14046&amp;H14046</f>
        <v>FOSSA SEPTICA,DE CAMARA UNICA,TIPO CILINDRICA,DE CONCRETO PRE-MOLDADO,MEDINDO 2000X5200MM.FORNECIMENTO E COLOCACAO</v>
      </c>
      <c r="C14046" s="749" t="s">
        <v>35423</v>
      </c>
      <c r="D14046" s="749" t="s">
        <v>35490</v>
      </c>
      <c r="I14046" s="749" t="s">
        <v>30</v>
      </c>
      <c r="J14046" s="749" t="n">
        <v>5312.77</v>
      </c>
    </row>
    <row collapsed="false" customFormat="false" customHeight="true" hidden="true" ht="25.5" outlineLevel="0" r="14047">
      <c r="A14047" s="749" t="s">
        <v>35491</v>
      </c>
      <c r="B14047" s="758" t="str">
        <f aca="false">C14047&amp;D14047&amp;E14047&amp;F14047&amp;G14047&amp;H14047</f>
        <v>FOSSA SEPTICA,DE CAMARA UNICA,TIPO CILINDRICA,DE CONCRETO PRE-MOLDADO,MEDINDO 2000X5200MM.FORNECIMENTO E COLOCACAO</v>
      </c>
      <c r="C14047" s="749" t="s">
        <v>35423</v>
      </c>
      <c r="D14047" s="749" t="s">
        <v>35490</v>
      </c>
      <c r="I14047" s="749" t="s">
        <v>30</v>
      </c>
      <c r="J14047" s="749" t="n">
        <v>5156.25</v>
      </c>
    </row>
    <row collapsed="false" customFormat="false" customHeight="true" hidden="true" ht="25.5" outlineLevel="0" r="14048">
      <c r="A14048" s="749" t="s">
        <v>35492</v>
      </c>
      <c r="B14048" s="758" t="str">
        <f aca="false">C14048&amp;D14048&amp;E14048&amp;F14048&amp;G14048&amp;H14048</f>
        <v>FOSSA SEPTICA,DE CAMARA UNICA,TIPO CILINDRICA,DE CONCRETO PRE-MOLDADO,MEDINDO 2500X3200MM.FORNECIMENTO E COLOCACAO</v>
      </c>
      <c r="C14048" s="749" t="s">
        <v>35423</v>
      </c>
      <c r="D14048" s="749" t="s">
        <v>35493</v>
      </c>
      <c r="I14048" s="749" t="s">
        <v>30</v>
      </c>
      <c r="J14048" s="749" t="n">
        <v>5694.02</v>
      </c>
    </row>
    <row collapsed="false" customFormat="false" customHeight="true" hidden="true" ht="25.5" outlineLevel="0" r="14049">
      <c r="A14049" s="749" t="s">
        <v>35494</v>
      </c>
      <c r="B14049" s="758" t="str">
        <f aca="false">C14049&amp;D14049&amp;E14049&amp;F14049&amp;G14049&amp;H14049</f>
        <v>FOSSA SEPTICA,DE CAMARA UNICA,TIPO CILINDRICA,DE CONCRETO PRE-MOLDADO,MEDINDO 2500X3200MM.FORNECIMENTO E COLOCACAO</v>
      </c>
      <c r="C14049" s="749" t="s">
        <v>35423</v>
      </c>
      <c r="D14049" s="749" t="s">
        <v>35493</v>
      </c>
      <c r="I14049" s="749" t="s">
        <v>30</v>
      </c>
      <c r="J14049" s="749" t="n">
        <v>5561.47</v>
      </c>
    </row>
    <row collapsed="false" customFormat="false" customHeight="true" hidden="true" ht="25.5" outlineLevel="0" r="14050">
      <c r="A14050" s="749" t="s">
        <v>35495</v>
      </c>
      <c r="B14050" s="758" t="str">
        <f aca="false">C14050&amp;D14050&amp;E14050&amp;F14050&amp;G14050&amp;H14050</f>
        <v>FOSSA SEPTICA,DE CAMARA UNICA,TIPO CILINDRICA,DE CONCRETO PRE-MOLDADO,MEDINDO 2000X6000MM.FORNECIMENTO E COLOCACAO</v>
      </c>
      <c r="C14050" s="749" t="s">
        <v>35423</v>
      </c>
      <c r="D14050" s="749" t="s">
        <v>35496</v>
      </c>
      <c r="I14050" s="749" t="s">
        <v>30</v>
      </c>
      <c r="J14050" s="749" t="n">
        <v>6568.4</v>
      </c>
    </row>
    <row collapsed="false" customFormat="false" customHeight="true" hidden="true" ht="25.5" outlineLevel="0" r="14051">
      <c r="A14051" s="749" t="s">
        <v>35497</v>
      </c>
      <c r="B14051" s="758" t="str">
        <f aca="false">C14051&amp;D14051&amp;E14051&amp;F14051&amp;G14051&amp;H14051</f>
        <v>FOSSA SEPTICA,DE CAMARA UNICA,TIPO CILINDRICA,DE CONCRETO PRE-MOLDADO,MEDINDO 2000X6000MM.FORNECIMENTO E COLOCACAO</v>
      </c>
      <c r="C14051" s="749" t="s">
        <v>35423</v>
      </c>
      <c r="D14051" s="749" t="s">
        <v>35496</v>
      </c>
      <c r="I14051" s="749" t="s">
        <v>30</v>
      </c>
      <c r="J14051" s="749" t="n">
        <v>6389.46</v>
      </c>
    </row>
    <row collapsed="false" customFormat="false" customHeight="true" hidden="true" ht="25.5" outlineLevel="0" r="14052">
      <c r="A14052" s="749" t="s">
        <v>35498</v>
      </c>
      <c r="B14052" s="758" t="str">
        <f aca="false">C14052&amp;D14052&amp;E14052&amp;F14052&amp;G14052&amp;H14052</f>
        <v>FOSSA SEPTICA,DE CAMARA UNICA,TIPO CILINDRICA,DE CONCRETO PRE-MOLDADO,MEDINDO 2500X4000MM.FORNECIMENTO E COLOCACAO</v>
      </c>
      <c r="C14052" s="749" t="s">
        <v>35423</v>
      </c>
      <c r="D14052" s="749" t="s">
        <v>35499</v>
      </c>
      <c r="I14052" s="749" t="s">
        <v>30</v>
      </c>
      <c r="J14052" s="749" t="n">
        <v>6504.39</v>
      </c>
    </row>
    <row collapsed="false" customFormat="false" customHeight="true" hidden="true" ht="25.5" outlineLevel="0" r="14053">
      <c r="A14053" s="749" t="s">
        <v>35500</v>
      </c>
      <c r="B14053" s="758" t="str">
        <f aca="false">C14053&amp;D14053&amp;E14053&amp;F14053&amp;G14053&amp;H14053</f>
        <v>FOSSA SEPTICA,DE CAMARA UNICA,TIPO CILINDRICA,DE CONCRETO PRE-MOLDADO,MEDINDO 2500X4000MM.FORNECIMENTO E COLOCACAO</v>
      </c>
      <c r="C14053" s="749" t="s">
        <v>35423</v>
      </c>
      <c r="D14053" s="749" t="s">
        <v>35499</v>
      </c>
      <c r="I14053" s="749" t="s">
        <v>30</v>
      </c>
      <c r="J14053" s="749" t="n">
        <v>6342.18</v>
      </c>
    </row>
    <row collapsed="false" customFormat="false" customHeight="true" hidden="true" ht="25.5" outlineLevel="0" r="14054">
      <c r="A14054" s="749" t="s">
        <v>35501</v>
      </c>
      <c r="B14054" s="758" t="str">
        <f aca="false">C14054&amp;D14054&amp;E14054&amp;F14054&amp;G14054&amp;H14054</f>
        <v>FOSSA SEPTICA,DE CAMARA UNICA,TIPO CILINDRICA,DE CONCRETO PRE-MOLDADO,MEDINDO 3000X2800MM.FORNECIMENTO E COLOCACAO</v>
      </c>
      <c r="C14054" s="749" t="s">
        <v>35423</v>
      </c>
      <c r="D14054" s="749" t="s">
        <v>35502</v>
      </c>
      <c r="I14054" s="749" t="s">
        <v>30</v>
      </c>
      <c r="J14054" s="749" t="n">
        <v>6891.6</v>
      </c>
    </row>
    <row collapsed="false" customFormat="false" customHeight="true" hidden="true" ht="25.5" outlineLevel="0" r="14055">
      <c r="A14055" s="749" t="s">
        <v>35503</v>
      </c>
      <c r="B14055" s="758" t="str">
        <f aca="false">C14055&amp;D14055&amp;E14055&amp;F14055&amp;G14055&amp;H14055</f>
        <v>FOSSA SEPTICA,DE CAMARA UNICA,TIPO CILINDRICA,DE CONCRETO PRE-MOLDADO,MEDINDO 3000X2800MM.FORNECIMENTO E COLOCACAO</v>
      </c>
      <c r="C14055" s="749" t="s">
        <v>35423</v>
      </c>
      <c r="D14055" s="749" t="s">
        <v>35502</v>
      </c>
      <c r="I14055" s="749" t="s">
        <v>30</v>
      </c>
      <c r="J14055" s="749" t="n">
        <v>6736.4</v>
      </c>
    </row>
    <row collapsed="false" customFormat="false" customHeight="true" hidden="true" ht="25.5" outlineLevel="0" r="14056">
      <c r="A14056" s="749" t="s">
        <v>35504</v>
      </c>
      <c r="B14056" s="758" t="str">
        <f aca="false">C14056&amp;D14056&amp;E14056&amp;F14056&amp;G14056&amp;H14056</f>
        <v>FOSSA SEPTICA,DE CAMARA UNICA,TIPO CILINDRICA,DE CONCRETO PRE-MOLDADO,MEDINDO 2000X8400MM.FORNECIMENTO E COLOCACAO</v>
      </c>
      <c r="C14056" s="749" t="s">
        <v>35423</v>
      </c>
      <c r="D14056" s="749" t="s">
        <v>35505</v>
      </c>
      <c r="I14056" s="749" t="s">
        <v>30</v>
      </c>
      <c r="J14056" s="749" t="n">
        <v>8531.88</v>
      </c>
    </row>
    <row collapsed="false" customFormat="false" customHeight="true" hidden="true" ht="25.5" outlineLevel="0" r="14057">
      <c r="A14057" s="749" t="s">
        <v>35506</v>
      </c>
      <c r="B14057" s="758" t="str">
        <f aca="false">C14057&amp;D14057&amp;E14057&amp;F14057&amp;G14057&amp;H14057</f>
        <v>FOSSA SEPTICA,DE CAMARA UNICA,TIPO CILINDRICA,DE CONCRETO PRE-MOLDADO,MEDINDO 2000X8400MM.FORNECIMENTO E COLOCACAO</v>
      </c>
      <c r="C14057" s="749" t="s">
        <v>35423</v>
      </c>
      <c r="D14057" s="749" t="s">
        <v>35505</v>
      </c>
      <c r="I14057" s="749" t="s">
        <v>30</v>
      </c>
      <c r="J14057" s="749" t="n">
        <v>8285.67</v>
      </c>
    </row>
    <row collapsed="false" customFormat="false" customHeight="true" hidden="true" ht="25.5" outlineLevel="0" r="14058">
      <c r="A14058" s="749" t="s">
        <v>35507</v>
      </c>
      <c r="B14058" s="758" t="str">
        <f aca="false">C14058&amp;D14058&amp;E14058&amp;F14058&amp;G14058&amp;H14058</f>
        <v>FOSSA SEPTICA,DE CAMARA UNICA,TIPO CILINDRICA,DE CONCRETO PRE-MOLDADO,MEDINDO 2500X5600MM.FORNECIMENTO E COLOCACAO</v>
      </c>
      <c r="C14058" s="749" t="s">
        <v>35423</v>
      </c>
      <c r="D14058" s="749" t="s">
        <v>35508</v>
      </c>
      <c r="I14058" s="749" t="s">
        <v>30</v>
      </c>
      <c r="J14058" s="749" t="n">
        <v>8137.42</v>
      </c>
    </row>
    <row collapsed="false" customFormat="false" customHeight="true" hidden="true" ht="25.5" outlineLevel="0" r="14059">
      <c r="A14059" s="749" t="s">
        <v>35509</v>
      </c>
      <c r="B14059" s="758" t="str">
        <f aca="false">C14059&amp;D14059&amp;E14059&amp;F14059&amp;G14059&amp;H14059</f>
        <v>FOSSA SEPTICA,DE CAMARA UNICA,TIPO CILINDRICA,DE CONCRETO PRE-MOLDADO,MEDINDO 2500X5600MM.FORNECIMENTO E COLOCACAO</v>
      </c>
      <c r="C14059" s="749" t="s">
        <v>35423</v>
      </c>
      <c r="D14059" s="749" t="s">
        <v>35508</v>
      </c>
      <c r="I14059" s="749" t="s">
        <v>30</v>
      </c>
      <c r="J14059" s="749" t="n">
        <v>7915.83</v>
      </c>
    </row>
    <row collapsed="false" customFormat="false" customHeight="true" hidden="true" ht="25.5" outlineLevel="0" r="14060">
      <c r="A14060" s="749" t="s">
        <v>35510</v>
      </c>
      <c r="B14060" s="758" t="str">
        <f aca="false">C14060&amp;D14060&amp;E14060&amp;F14060&amp;G14060&amp;H14060</f>
        <v>FOSSA SEPTICA,DE CAMARA UNICA,TIPO CILINDRICA,DE CONCRETO PRE-MOLDADO,MEDINDO 3000X4000MM.FORNECIMENTO E COLOCACAO</v>
      </c>
      <c r="C14060" s="749" t="s">
        <v>35423</v>
      </c>
      <c r="D14060" s="749" t="s">
        <v>35511</v>
      </c>
      <c r="I14060" s="749" t="s">
        <v>30</v>
      </c>
      <c r="J14060" s="749" t="n">
        <v>8843.66</v>
      </c>
    </row>
    <row collapsed="false" customFormat="false" customHeight="true" hidden="true" ht="25.5" outlineLevel="0" r="14061">
      <c r="A14061" s="749" t="s">
        <v>35512</v>
      </c>
      <c r="B14061" s="758" t="str">
        <f aca="false">C14061&amp;D14061&amp;E14061&amp;F14061&amp;G14061&amp;H14061</f>
        <v>FOSSA SEPTICA,DE CAMARA UNICA,TIPO CILINDRICA,DE CONCRETO PRE-MOLDADO,MEDINDO 3000X4000MM.FORNECIMENTO E COLOCACAO</v>
      </c>
      <c r="C14061" s="749" t="s">
        <v>35423</v>
      </c>
      <c r="D14061" s="749" t="s">
        <v>35511</v>
      </c>
      <c r="I14061" s="749" t="s">
        <v>30</v>
      </c>
      <c r="J14061" s="749" t="n">
        <v>8629.56</v>
      </c>
    </row>
    <row collapsed="false" customFormat="false" customHeight="true" hidden="true" ht="25.5" outlineLevel="0" r="14062">
      <c r="A14062" s="749" t="s">
        <v>35513</v>
      </c>
      <c r="B14062" s="758" t="str">
        <f aca="false">C14062&amp;D14062&amp;E14062&amp;F14062&amp;G14062&amp;H14062</f>
        <v>FOSSA SEPTICA,DE CAMARA UNICA,TIPO CILINDRICA,DE CONCRETO PRE-MOLDADO,MEDINDO 2500X7600MM.FORNECIMENTO E COLOCACAO</v>
      </c>
      <c r="C14062" s="749" t="s">
        <v>35423</v>
      </c>
      <c r="D14062" s="749" t="s">
        <v>35514</v>
      </c>
      <c r="I14062" s="749" t="s">
        <v>30</v>
      </c>
      <c r="J14062" s="749" t="n">
        <v>10221.87</v>
      </c>
    </row>
    <row collapsed="false" customFormat="false" customHeight="true" hidden="true" ht="25.5" outlineLevel="0" r="14063">
      <c r="A14063" s="749" t="s">
        <v>35515</v>
      </c>
      <c r="B14063" s="758" t="str">
        <f aca="false">C14063&amp;D14063&amp;E14063&amp;F14063&amp;G14063&amp;H14063</f>
        <v>FOSSA SEPTICA,DE CAMARA UNICA,TIPO CILINDRICA,DE CONCRETO PRE-MOLDADO,MEDINDO 2500X7600MM.FORNECIMENTO E COLOCACAO</v>
      </c>
      <c r="C14063" s="749" t="s">
        <v>35423</v>
      </c>
      <c r="D14063" s="749" t="s">
        <v>35514</v>
      </c>
      <c r="I14063" s="749" t="s">
        <v>30</v>
      </c>
      <c r="J14063" s="749" t="n">
        <v>9926.08</v>
      </c>
    </row>
    <row collapsed="false" customFormat="false" customHeight="true" hidden="true" ht="25.5" outlineLevel="0" r="14064">
      <c r="A14064" s="749" t="s">
        <v>35516</v>
      </c>
      <c r="B14064" s="758" t="str">
        <f aca="false">C14064&amp;D14064&amp;E14064&amp;F14064&amp;G14064&amp;H14064</f>
        <v>FOSSA SEPTICA,DE CAMARA UNICA,TIPO CILINDRICA,DE CONCRETO PRE-MOLDADO,MEDINDO 3000X5200MM.FORNECIMENTO E COLOCACAO</v>
      </c>
      <c r="C14064" s="749" t="s">
        <v>35423</v>
      </c>
      <c r="D14064" s="749" t="s">
        <v>35517</v>
      </c>
      <c r="I14064" s="749" t="s">
        <v>30</v>
      </c>
      <c r="J14064" s="749" t="n">
        <v>10568.84</v>
      </c>
    </row>
    <row collapsed="false" customFormat="false" customHeight="true" hidden="true" ht="25.5" outlineLevel="0" r="14065">
      <c r="A14065" s="749" t="s">
        <v>35518</v>
      </c>
      <c r="B14065" s="758" t="str">
        <f aca="false">C14065&amp;D14065&amp;E14065&amp;F14065&amp;G14065&amp;H14065</f>
        <v>FOSSA SEPTICA,DE CAMARA UNICA,TIPO CILINDRICA,DE CONCRETO PRE-MOLDADO,MEDINDO 3000X5200MM.FORNECIMENTO E COLOCACAO</v>
      </c>
      <c r="C14065" s="749" t="s">
        <v>35423</v>
      </c>
      <c r="D14065" s="749" t="s">
        <v>35517</v>
      </c>
      <c r="I14065" s="749" t="s">
        <v>30</v>
      </c>
      <c r="J14065" s="749" t="n">
        <v>10295.83</v>
      </c>
    </row>
    <row collapsed="false" customFormat="false" customHeight="true" hidden="true" ht="25.5" outlineLevel="0" r="14066">
      <c r="A14066" s="749" t="s">
        <v>35519</v>
      </c>
      <c r="B14066" s="758" t="str">
        <f aca="false">C14066&amp;D14066&amp;E14066&amp;F14066&amp;G14066&amp;H14066</f>
        <v>FOSSA SEPTICA,DE CAMARA UNICA,TIPO CILINDRICA,DE CONCRETO PRE-MOLDADO,MEDINDO 2500X9200MM.FORNECIMENTO E COLOCACAO</v>
      </c>
      <c r="C14066" s="749" t="s">
        <v>35423</v>
      </c>
      <c r="D14066" s="749" t="s">
        <v>35520</v>
      </c>
      <c r="I14066" s="749" t="s">
        <v>30</v>
      </c>
      <c r="J14066" s="749" t="n">
        <v>12039.84</v>
      </c>
    </row>
    <row collapsed="false" customFormat="false" customHeight="true" hidden="true" ht="25.5" outlineLevel="0" r="14067">
      <c r="A14067" s="749" t="s">
        <v>35521</v>
      </c>
      <c r="B14067" s="758" t="str">
        <f aca="false">C14067&amp;D14067&amp;E14067&amp;F14067&amp;G14067&amp;H14067</f>
        <v>FOSSA SEPTICA,DE CAMARA UNICA,TIPO CILINDRICA,DE CONCRETO PRE-MOLDADO,MEDINDO 2500X9200MM.FORNECIMENTO E COLOCACAO</v>
      </c>
      <c r="C14067" s="749" t="s">
        <v>35423</v>
      </c>
      <c r="D14067" s="749" t="s">
        <v>35520</v>
      </c>
      <c r="I14067" s="749" t="s">
        <v>30</v>
      </c>
      <c r="J14067" s="749" t="n">
        <v>11684.67</v>
      </c>
    </row>
    <row collapsed="false" customFormat="false" customHeight="true" hidden="true" ht="25.5" outlineLevel="0" r="14068">
      <c r="A14068" s="749" t="s">
        <v>35522</v>
      </c>
      <c r="B14068" s="758" t="str">
        <f aca="false">C14068&amp;D14068&amp;E14068&amp;F14068&amp;G14068&amp;H14068</f>
        <v>FOSSA SEPTICA,DE CAMARA UNICA,TIPO CILINDRICA,DE CONCRETO PRE-MOLDADO,MEDINDO 3000X6400MM.FORNECIMENTO E COLOCACAO</v>
      </c>
      <c r="C14068" s="749" t="s">
        <v>35423</v>
      </c>
      <c r="D14068" s="749" t="s">
        <v>35523</v>
      </c>
      <c r="I14068" s="749" t="s">
        <v>30</v>
      </c>
      <c r="J14068" s="749" t="n">
        <v>12260.77</v>
      </c>
    </row>
    <row collapsed="false" customFormat="false" customHeight="true" hidden="true" ht="25.5" outlineLevel="0" r="14069">
      <c r="A14069" s="749" t="s">
        <v>35524</v>
      </c>
      <c r="B14069" s="758" t="str">
        <f aca="false">C14069&amp;D14069&amp;E14069&amp;F14069&amp;G14069&amp;H14069</f>
        <v>FOSSA SEPTICA,DE CAMARA UNICA,TIPO CILINDRICA,DE CONCRETO PRE-MOLDADO,MEDINDO 3000X6400MM.FORNECIMENTO E COLOCACAO</v>
      </c>
      <c r="C14069" s="749" t="s">
        <v>35423</v>
      </c>
      <c r="D14069" s="749" t="s">
        <v>35523</v>
      </c>
      <c r="I14069" s="749" t="s">
        <v>30</v>
      </c>
      <c r="J14069" s="749" t="n">
        <v>11928.82</v>
      </c>
    </row>
    <row collapsed="false" customFormat="false" customHeight="true" hidden="true" ht="25.5" outlineLevel="0" r="14070">
      <c r="A14070" s="749" t="s">
        <v>35525</v>
      </c>
      <c r="B14070" s="758" t="str">
        <f aca="false">C14070&amp;D14070&amp;E14070&amp;F14070&amp;G14070&amp;H14070</f>
        <v>FOSSA SEPTICA,DE CAMARA UNICA,TIPO CILINDRICA,DE CONCRETO PRE-MOLDADO,MEDINDO 3000X7600MM.FORNECIMENTO E COLOCACAO</v>
      </c>
      <c r="C14070" s="749" t="s">
        <v>35423</v>
      </c>
      <c r="D14070" s="749" t="s">
        <v>35526</v>
      </c>
      <c r="I14070" s="749" t="s">
        <v>30</v>
      </c>
      <c r="J14070" s="749" t="n">
        <v>13952.5</v>
      </c>
    </row>
    <row collapsed="false" customFormat="false" customHeight="true" hidden="true" ht="25.5" outlineLevel="0" r="14071">
      <c r="A14071" s="749" t="s">
        <v>35527</v>
      </c>
      <c r="B14071" s="758" t="str">
        <f aca="false">C14071&amp;D14071&amp;E14071&amp;F14071&amp;G14071&amp;H14071</f>
        <v>FOSSA SEPTICA,DE CAMARA UNICA,TIPO CILINDRICA,DE CONCRETO PRE-MOLDADO,MEDINDO 3000X7600MM.FORNECIMENTO E COLOCACAO</v>
      </c>
      <c r="C14071" s="749" t="s">
        <v>35423</v>
      </c>
      <c r="D14071" s="749" t="s">
        <v>35526</v>
      </c>
      <c r="I14071" s="749" t="s">
        <v>30</v>
      </c>
      <c r="J14071" s="749" t="n">
        <v>13561.64</v>
      </c>
    </row>
    <row collapsed="false" customFormat="false" customHeight="true" hidden="true" ht="25.5" outlineLevel="0" r="14072">
      <c r="A14072" s="749" t="s">
        <v>35528</v>
      </c>
      <c r="B14072" s="758" t="str">
        <f aca="false">C14072&amp;D14072&amp;E14072&amp;F14072&amp;G14072&amp;H14072</f>
        <v>FOSSA SEPTICA,DE CAMARA UNICA,TIPO CILINDRICA,DE CONCRETO PRE-MOLDADO,MEDINDO 3000X8800MM.FORNECIMENTO E COLOCACAO</v>
      </c>
      <c r="C14072" s="749" t="s">
        <v>35423</v>
      </c>
      <c r="D14072" s="749" t="s">
        <v>35529</v>
      </c>
      <c r="I14072" s="749" t="s">
        <v>30</v>
      </c>
      <c r="J14072" s="749" t="n">
        <v>15760.69</v>
      </c>
    </row>
    <row collapsed="false" customFormat="false" customHeight="true" hidden="true" ht="25.5" outlineLevel="0" r="14073">
      <c r="A14073" s="749" t="s">
        <v>35530</v>
      </c>
      <c r="B14073" s="758" t="str">
        <f aca="false">C14073&amp;D14073&amp;E14073&amp;F14073&amp;G14073&amp;H14073</f>
        <v>FOSSA SEPTICA,DE CAMARA UNICA,TIPO CILINDRICA,DE CONCRETO PRE-MOLDADO,MEDINDO 3000X8800MM.FORNECIMENTO E COLOCACAO</v>
      </c>
      <c r="C14073" s="749" t="s">
        <v>35423</v>
      </c>
      <c r="D14073" s="749" t="s">
        <v>35529</v>
      </c>
      <c r="I14073" s="749" t="s">
        <v>30</v>
      </c>
      <c r="J14073" s="749" t="n">
        <v>15310.91</v>
      </c>
    </row>
    <row collapsed="false" customFormat="false" customHeight="true" hidden="true" ht="25.5" outlineLevel="0" r="14074">
      <c r="A14074" s="749" t="s">
        <v>35531</v>
      </c>
      <c r="B14074" s="758" t="str">
        <f aca="false">C14074&amp;D14074&amp;E14074&amp;F14074&amp;G14074&amp;H14074</f>
        <v>FOSSA SEPTICA,DE CAMARA UNICA,TIPO CILINDRICA,DE CONCRETO PRE-MOLDADO,MEDINDO 3000X10000MM.FORNECIMENTO E COLOCACAO</v>
      </c>
      <c r="C14074" s="749" t="s">
        <v>35423</v>
      </c>
      <c r="D14074" s="749" t="s">
        <v>35532</v>
      </c>
      <c r="I14074" s="749" t="s">
        <v>30</v>
      </c>
      <c r="J14074" s="749" t="n">
        <v>18717.16</v>
      </c>
    </row>
    <row collapsed="false" customFormat="false" customHeight="true" hidden="true" ht="25.5" outlineLevel="0" r="14075">
      <c r="A14075" s="749" t="s">
        <v>35533</v>
      </c>
      <c r="B14075" s="758" t="str">
        <f aca="false">C14075&amp;D14075&amp;E14075&amp;F14075&amp;G14075&amp;H14075</f>
        <v>FOSSA SEPTICA,DE CAMARA UNICA,TIPO CILINDRICA,DE CONCRETO PRE-MOLDADO,MEDINDO 3000X10000MM.FORNECIMENTO E COLOCACAO</v>
      </c>
      <c r="C14075" s="749" t="s">
        <v>35423</v>
      </c>
      <c r="D14075" s="749" t="s">
        <v>35532</v>
      </c>
      <c r="I14075" s="749" t="s">
        <v>30</v>
      </c>
      <c r="J14075" s="749" t="n">
        <v>18208.46</v>
      </c>
    </row>
    <row collapsed="false" customFormat="false" customHeight="true" hidden="true" ht="25.5" outlineLevel="0" r="14076">
      <c r="A14076" s="749" t="s">
        <v>35534</v>
      </c>
      <c r="B14076" s="758" t="str">
        <f aca="false">C14076&amp;D14076&amp;E14076&amp;F14076&amp;G14076&amp;H14076</f>
        <v>FOSSA SEPTICA,DE CAMARA UNICA,TIPO CILINDRICA,DE CONCRETO PRE-MOLDADO,MEDINDO 3000X11200MM.FORNECIMENTO E COLOCACAO</v>
      </c>
      <c r="C14076" s="749" t="s">
        <v>35423</v>
      </c>
      <c r="D14076" s="749" t="s">
        <v>35535</v>
      </c>
      <c r="I14076" s="749" t="s">
        <v>30</v>
      </c>
      <c r="J14076" s="749" t="n">
        <v>19543.06</v>
      </c>
    </row>
    <row collapsed="false" customFormat="false" customHeight="true" hidden="true" ht="25.5" outlineLevel="0" r="14077">
      <c r="A14077" s="749" t="s">
        <v>35536</v>
      </c>
      <c r="B14077" s="758" t="str">
        <f aca="false">C14077&amp;D14077&amp;E14077&amp;F14077&amp;G14077&amp;H14077</f>
        <v>FOSSA SEPTICA,DE CAMARA UNICA,TIPO CILINDRICA,DE CONCRETO PRE-MOLDADO,MEDINDO 3000X11200MM.FORNECIMENTO E COLOCACAO</v>
      </c>
      <c r="C14077" s="749" t="s">
        <v>35423</v>
      </c>
      <c r="D14077" s="749" t="s">
        <v>35535</v>
      </c>
      <c r="I14077" s="749" t="s">
        <v>30</v>
      </c>
      <c r="J14077" s="749" t="n">
        <v>18975.45</v>
      </c>
    </row>
    <row collapsed="false" customFormat="false" customHeight="true" hidden="true" ht="25.5" outlineLevel="0" r="14078">
      <c r="A14078" s="749" t="s">
        <v>35537</v>
      </c>
      <c r="B14078" s="758" t="str">
        <f aca="false">C14078&amp;D14078&amp;E14078&amp;F14078&amp;G14078&amp;H14078</f>
        <v>FOSSA SEPTICA,DE CAMARA UNICA,TIPO CILINDRICA,DE CONCRETO PRE-MOLDADO,MEDINDO 3000X12400MM.FORNECIMENTO E COLOCACAO</v>
      </c>
      <c r="C14078" s="749" t="s">
        <v>35423</v>
      </c>
      <c r="D14078" s="749" t="s">
        <v>35538</v>
      </c>
      <c r="I14078" s="749" t="s">
        <v>30</v>
      </c>
      <c r="J14078" s="749" t="n">
        <v>21435.1</v>
      </c>
    </row>
    <row collapsed="false" customFormat="false" customHeight="true" hidden="true" ht="25.5" outlineLevel="0" r="14079">
      <c r="A14079" s="749" t="s">
        <v>35539</v>
      </c>
      <c r="B14079" s="758" t="str">
        <f aca="false">C14079&amp;D14079&amp;E14079&amp;F14079&amp;G14079&amp;H14079</f>
        <v>FOSSA SEPTICA,DE CAMARA UNICA,TIPO CILINDRICA,DE CONCRETO PRE-MOLDADO,MEDINDO 3000X12400MM.FORNECIMENTO E COLOCACAO</v>
      </c>
      <c r="C14079" s="749" t="s">
        <v>35423</v>
      </c>
      <c r="D14079" s="749" t="s">
        <v>35538</v>
      </c>
      <c r="I14079" s="749" t="s">
        <v>30</v>
      </c>
      <c r="J14079" s="749" t="n">
        <v>20808.58</v>
      </c>
    </row>
    <row collapsed="false" customFormat="false" customHeight="true" hidden="true" ht="25.5" outlineLevel="0" r="14080">
      <c r="A14080" s="749" t="s">
        <v>35540</v>
      </c>
      <c r="B14080" s="758" t="str">
        <f aca="false">C14080&amp;D14080&amp;E14080&amp;F14080&amp;G14080&amp;H14080</f>
        <v>FILTRO ANAEROBIO,DE ANEIS DE CONCRETO PRE-MOLDADO,MEDINDO 1200X2000MM.FORNECIMENTO E COLOCACAO</v>
      </c>
      <c r="C14080" s="749" t="s">
        <v>35541</v>
      </c>
      <c r="D14080" s="749" t="s">
        <v>35542</v>
      </c>
      <c r="I14080" s="749" t="s">
        <v>30</v>
      </c>
      <c r="J14080" s="749" t="n">
        <v>1259.14</v>
      </c>
    </row>
    <row collapsed="false" customFormat="false" customHeight="true" hidden="true" ht="25.5" outlineLevel="0" r="14081">
      <c r="A14081" s="749" t="s">
        <v>35543</v>
      </c>
      <c r="B14081" s="758" t="str">
        <f aca="false">C14081&amp;D14081&amp;E14081&amp;F14081&amp;G14081&amp;H14081</f>
        <v>FILTRO ANAEROBIO,DE ANEIS DE CONCRETO PRE-MOLDADO,MEDINDO 1200X2000MM.FORNECIMENTO E COLOCACAO</v>
      </c>
      <c r="C14081" s="749" t="s">
        <v>35541</v>
      </c>
      <c r="D14081" s="749" t="s">
        <v>35542</v>
      </c>
      <c r="I14081" s="749" t="s">
        <v>30</v>
      </c>
      <c r="J14081" s="749" t="n">
        <v>1223.81</v>
      </c>
    </row>
    <row collapsed="false" customFormat="false" customHeight="true" hidden="true" ht="25.5" outlineLevel="0" r="14082">
      <c r="A14082" s="749" t="s">
        <v>35544</v>
      </c>
      <c r="B14082" s="758" t="str">
        <f aca="false">C14082&amp;D14082&amp;E14082&amp;F14082&amp;G14082&amp;H14082</f>
        <v>FILTRO ANAEROBIO,DE ANEIS DE CONCRETO PRE-MOLDADO,MEDINDO 1500X2000MM.FORNECIMENTO E COLOCACAO</v>
      </c>
      <c r="C14082" s="749" t="s">
        <v>35545</v>
      </c>
      <c r="D14082" s="749" t="s">
        <v>35542</v>
      </c>
      <c r="I14082" s="749" t="s">
        <v>30</v>
      </c>
      <c r="J14082" s="749" t="n">
        <v>1938.72</v>
      </c>
    </row>
    <row collapsed="false" customFormat="false" customHeight="true" hidden="true" ht="25.5" outlineLevel="0" r="14083">
      <c r="A14083" s="749" t="s">
        <v>163</v>
      </c>
      <c r="B14083" s="758" t="str">
        <f aca="false">C14083&amp;D14083&amp;E14083&amp;F14083&amp;G14083&amp;H14083</f>
        <v>FILTRO ANAEROBIO,DE ANEIS DE CONCRETO PRE-MOLDADO,MEDINDO 1500X2000MM.FORNECIMENTO E COLOCACAO</v>
      </c>
      <c r="C14083" s="749" t="s">
        <v>35545</v>
      </c>
      <c r="D14083" s="749" t="s">
        <v>35542</v>
      </c>
      <c r="I14083" s="749" t="s">
        <v>30</v>
      </c>
      <c r="J14083" s="749" t="n">
        <v>1888.18</v>
      </c>
    </row>
    <row collapsed="false" customFormat="false" customHeight="true" hidden="true" ht="25.5" outlineLevel="0" r="14084">
      <c r="A14084" s="749" t="s">
        <v>35546</v>
      </c>
      <c r="B14084" s="758" t="str">
        <f aca="false">C14084&amp;D14084&amp;E14084&amp;F14084&amp;G14084&amp;H14084</f>
        <v>FILTRO ANAEROBIO,DE ANEIS DE CONCRETO PRE-MOLDADO,MEDINDO 2000X2000MM.FORNECIMENTO E COLOCACAO</v>
      </c>
      <c r="C14084" s="749" t="s">
        <v>35547</v>
      </c>
      <c r="D14084" s="749" t="s">
        <v>35542</v>
      </c>
      <c r="I14084" s="749" t="s">
        <v>30</v>
      </c>
      <c r="J14084" s="749" t="n">
        <v>3167.4</v>
      </c>
    </row>
    <row collapsed="false" customFormat="false" customHeight="true" hidden="true" ht="25.5" outlineLevel="0" r="14085">
      <c r="A14085" s="749" t="s">
        <v>35548</v>
      </c>
      <c r="B14085" s="758" t="str">
        <f aca="false">C14085&amp;D14085&amp;E14085&amp;F14085&amp;G14085&amp;H14085</f>
        <v>FILTRO ANAEROBIO,DE ANEIS DE CONCRETO PRE-MOLDADO,MEDINDO 2000X2000MM.FORNECIMENTO E COLOCACAO</v>
      </c>
      <c r="C14085" s="749" t="s">
        <v>35547</v>
      </c>
      <c r="D14085" s="749" t="s">
        <v>35542</v>
      </c>
      <c r="I14085" s="749" t="s">
        <v>30</v>
      </c>
      <c r="J14085" s="749" t="n">
        <v>3100.59</v>
      </c>
    </row>
    <row collapsed="false" customFormat="false" customHeight="true" hidden="true" ht="25.5" outlineLevel="0" r="14086">
      <c r="A14086" s="749" t="s">
        <v>35549</v>
      </c>
      <c r="B14086" s="758" t="str">
        <f aca="false">C14086&amp;D14086&amp;E14086&amp;F14086&amp;G14086&amp;H14086</f>
        <v>FILTRO ANAEROBIO,DE ANEIS DE CONCRETO PRE-MOLDADO,MEDINDO 2500X2000MM.FORNECIMENTO E COLOCACAO</v>
      </c>
      <c r="C14086" s="749" t="s">
        <v>35550</v>
      </c>
      <c r="D14086" s="749" t="s">
        <v>35542</v>
      </c>
      <c r="I14086" s="749" t="s">
        <v>30</v>
      </c>
      <c r="J14086" s="749" t="n">
        <v>4852.82</v>
      </c>
    </row>
    <row collapsed="false" customFormat="false" customHeight="true" hidden="true" ht="25.5" outlineLevel="0" r="14087">
      <c r="A14087" s="749" t="s">
        <v>35551</v>
      </c>
      <c r="B14087" s="758" t="str">
        <f aca="false">C14087&amp;D14087&amp;E14087&amp;F14087&amp;G14087&amp;H14087</f>
        <v>FILTRO ANAEROBIO,DE ANEIS DE CONCRETO PRE-MOLDADO,MEDINDO 2500X2000MM.FORNECIMENTO E COLOCACAO</v>
      </c>
      <c r="C14087" s="749" t="s">
        <v>35550</v>
      </c>
      <c r="D14087" s="749" t="s">
        <v>35542</v>
      </c>
      <c r="I14087" s="749" t="s">
        <v>30</v>
      </c>
      <c r="J14087" s="749" t="n">
        <v>4764.81</v>
      </c>
    </row>
    <row collapsed="false" customFormat="false" customHeight="true" hidden="true" ht="25.5" outlineLevel="0" r="14088">
      <c r="A14088" s="749" t="s">
        <v>35552</v>
      </c>
      <c r="B14088" s="758" t="str">
        <f aca="false">C14088&amp;D14088&amp;E14088&amp;F14088&amp;G14088&amp;H14088</f>
        <v>FILTRO ANAEROBIO,DE ANEIS DE CONCRETO PRE-MOLDADO,MEDINDO 3000X2000MM.FORNECIMENTO E COLOCACAO</v>
      </c>
      <c r="C14088" s="749" t="s">
        <v>35553</v>
      </c>
      <c r="D14088" s="749" t="s">
        <v>35542</v>
      </c>
      <c r="I14088" s="749" t="s">
        <v>30</v>
      </c>
      <c r="J14088" s="749" t="n">
        <v>6637.19</v>
      </c>
    </row>
    <row collapsed="false" customFormat="false" customHeight="true" hidden="true" ht="25.5" outlineLevel="0" r="14089">
      <c r="A14089" s="749" t="s">
        <v>35554</v>
      </c>
      <c r="B14089" s="758" t="str">
        <f aca="false">C14089&amp;D14089&amp;E14089&amp;F14089&amp;G14089&amp;H14089</f>
        <v>FILTRO ANAEROBIO,DE ANEIS DE CONCRETO PRE-MOLDADO,MEDINDO 3000X2000MM.FORNECIMENTO E COLOCACAO</v>
      </c>
      <c r="C14089" s="749" t="s">
        <v>35553</v>
      </c>
      <c r="D14089" s="749" t="s">
        <v>35542</v>
      </c>
      <c r="I14089" s="749" t="s">
        <v>30</v>
      </c>
      <c r="J14089" s="749" t="n">
        <v>6521.25</v>
      </c>
    </row>
    <row collapsed="false" customFormat="false" customHeight="true" hidden="true" ht="25.5" outlineLevel="0" r="14090">
      <c r="A14090" s="749" t="s">
        <v>35555</v>
      </c>
      <c r="B14090" s="758" t="str">
        <f aca="false">C14090&amp;D14090&amp;E14090&amp;F14090&amp;G14090&amp;H14090</f>
        <v>SUMIDOURO CILINDRICO,LIGADO A FOSSA,MEDINDO 1200X1500MM,EM ANEIS DE CONCRETO PRE-MOLDADO,EXCLUSIVE FOSSA E MANILHAS.FORNECIMENTO E COLOCACAO</v>
      </c>
      <c r="C14090" s="749" t="s">
        <v>35556</v>
      </c>
      <c r="D14090" s="749" t="s">
        <v>35557</v>
      </c>
      <c r="E14090" s="749" t="s">
        <v>20205</v>
      </c>
      <c r="I14090" s="749" t="s">
        <v>30</v>
      </c>
      <c r="J14090" s="749" t="n">
        <v>689.95</v>
      </c>
    </row>
    <row collapsed="false" customFormat="false" customHeight="true" hidden="true" ht="25.5" outlineLevel="0" r="14091">
      <c r="A14091" s="749" t="s">
        <v>35558</v>
      </c>
      <c r="B14091" s="758" t="str">
        <f aca="false">C14091&amp;D14091&amp;E14091&amp;F14091&amp;G14091&amp;H14091</f>
        <v>SUMIDOURO CILINDRICO,LIGADO A FOSSA,MEDINDO 1200X1500MM,EM ANEIS DE CONCRETO PRE-MOLDADO,EXCLUSIVE FOSSA E MANILHAS.FORNECIMENTO E COLOCACAO</v>
      </c>
      <c r="C14091" s="749" t="s">
        <v>35556</v>
      </c>
      <c r="D14091" s="749" t="s">
        <v>35557</v>
      </c>
      <c r="E14091" s="749" t="s">
        <v>20205</v>
      </c>
      <c r="I14091" s="749" t="s">
        <v>30</v>
      </c>
      <c r="J14091" s="749" t="n">
        <v>662.34</v>
      </c>
    </row>
    <row collapsed="false" customFormat="false" customHeight="true" hidden="true" ht="25.5" outlineLevel="0" r="14092">
      <c r="A14092" s="749" t="s">
        <v>35559</v>
      </c>
      <c r="B14092" s="758" t="str">
        <f aca="false">C14092&amp;D14092&amp;E14092&amp;F14092&amp;G14092&amp;H14092</f>
        <v>SUMIDOURO CILINDRICO,LIGADO A FOSSA,MEDINDO 1200X2000MM,EM ANEIS DE CONCRETO PRE-MOLDADO,EXCLUSIVE FOSSA E MANILHAS.FORNECIMENTO E COLOCACAO</v>
      </c>
      <c r="C14092" s="749" t="s">
        <v>35560</v>
      </c>
      <c r="D14092" s="749" t="s">
        <v>35557</v>
      </c>
      <c r="E14092" s="749" t="s">
        <v>20205</v>
      </c>
      <c r="I14092" s="749" t="s">
        <v>30</v>
      </c>
      <c r="J14092" s="749" t="n">
        <v>808.59</v>
      </c>
    </row>
    <row collapsed="false" customFormat="false" customHeight="true" hidden="true" ht="25.5" outlineLevel="0" r="14093">
      <c r="A14093" s="749" t="s">
        <v>35561</v>
      </c>
      <c r="B14093" s="758" t="str">
        <f aca="false">C14093&amp;D14093&amp;E14093&amp;F14093&amp;G14093&amp;H14093</f>
        <v>SUMIDOURO CILINDRICO,LIGADO A FOSSA,MEDINDO 1200X2000MM,EM ANEIS DE CONCRETO PRE-MOLDADO,EXCLUSIVE FOSSA E MANILHAS.FORNECIMENTO E COLOCACAO</v>
      </c>
      <c r="C14093" s="749" t="s">
        <v>35560</v>
      </c>
      <c r="D14093" s="749" t="s">
        <v>35557</v>
      </c>
      <c r="E14093" s="749" t="s">
        <v>20205</v>
      </c>
      <c r="I14093" s="749" t="s">
        <v>30</v>
      </c>
      <c r="J14093" s="749" t="n">
        <v>773.26</v>
      </c>
    </row>
    <row collapsed="false" customFormat="false" customHeight="true" hidden="true" ht="25.5" outlineLevel="0" r="14094">
      <c r="A14094" s="749" t="s">
        <v>35562</v>
      </c>
      <c r="B14094" s="758" t="str">
        <f aca="false">C14094&amp;D14094&amp;E14094&amp;F14094&amp;G14094&amp;H14094</f>
        <v>SUMIDOURO CILINDRICO,LIGADO A FOSSA,MEDINDO 1200X2500MM,EM ANEIS DE CONCRETO PRE-MOLDADO,EXCLUSIVE FOSSA E MANILHAS.FORNECIMENTO E COLOCACAO</v>
      </c>
      <c r="C14094" s="749" t="s">
        <v>35563</v>
      </c>
      <c r="D14094" s="749" t="s">
        <v>35557</v>
      </c>
      <c r="E14094" s="749" t="s">
        <v>20205</v>
      </c>
      <c r="I14094" s="749" t="s">
        <v>30</v>
      </c>
      <c r="J14094" s="749" t="n">
        <v>953.77</v>
      </c>
    </row>
    <row collapsed="false" customFormat="false" customHeight="true" hidden="true" ht="25.5" outlineLevel="0" r="14095">
      <c r="A14095" s="749" t="s">
        <v>35564</v>
      </c>
      <c r="B14095" s="758" t="str">
        <f aca="false">C14095&amp;D14095&amp;E14095&amp;F14095&amp;G14095&amp;H14095</f>
        <v>SUMIDOURO CILINDRICO,LIGADO A FOSSA,MEDINDO 1200X2500MM,EM ANEIS DE CONCRETO PRE-MOLDADO,EXCLUSIVE FOSSA E MANILHAS.FORNECIMENTO E COLOCACAO</v>
      </c>
      <c r="C14095" s="749" t="s">
        <v>35563</v>
      </c>
      <c r="D14095" s="749" t="s">
        <v>35557</v>
      </c>
      <c r="E14095" s="749" t="s">
        <v>20205</v>
      </c>
      <c r="I14095" s="749" t="s">
        <v>30</v>
      </c>
      <c r="J14095" s="749" t="n">
        <v>910.69</v>
      </c>
    </row>
    <row collapsed="false" customFormat="false" customHeight="true" hidden="true" ht="25.5" outlineLevel="0" r="14096">
      <c r="A14096" s="749" t="s">
        <v>35565</v>
      </c>
      <c r="B14096" s="758" t="str">
        <f aca="false">C14096&amp;D14096&amp;E14096&amp;F14096&amp;G14096&amp;H14096</f>
        <v>SUMIDOURO CILINDRICO,LIGADO A FOSSA,MEDINDO 1500X2000MM,EM ANEIS DE CONCRETO PRE-MOLDADO,EXCLUSIVE FOSSA E MANILHAS.FORNECIMENTO E COLOCACAO</v>
      </c>
      <c r="C14096" s="749" t="s">
        <v>35566</v>
      </c>
      <c r="D14096" s="749" t="s">
        <v>35557</v>
      </c>
      <c r="E14096" s="749" t="s">
        <v>20205</v>
      </c>
      <c r="I14096" s="749" t="s">
        <v>30</v>
      </c>
      <c r="J14096" s="749" t="n">
        <v>1227.44</v>
      </c>
    </row>
    <row collapsed="false" customFormat="false" customHeight="true" hidden="true" ht="25.5" outlineLevel="0" r="14097">
      <c r="A14097" s="749" t="s">
        <v>35567</v>
      </c>
      <c r="B14097" s="758" t="str">
        <f aca="false">C14097&amp;D14097&amp;E14097&amp;F14097&amp;G14097&amp;H14097</f>
        <v>SUMIDOURO CILINDRICO,LIGADO A FOSSA,MEDINDO 1500X2000MM,EM ANEIS DE CONCRETO PRE-MOLDADO,EXCLUSIVE FOSSA E MANILHAS.FORNECIMENTO E COLOCACAO</v>
      </c>
      <c r="C14097" s="749" t="s">
        <v>35566</v>
      </c>
      <c r="D14097" s="749" t="s">
        <v>35557</v>
      </c>
      <c r="E14097" s="749" t="s">
        <v>20205</v>
      </c>
      <c r="I14097" s="749" t="s">
        <v>30</v>
      </c>
      <c r="J14097" s="749" t="n">
        <v>1176.9</v>
      </c>
    </row>
    <row collapsed="false" customFormat="false" customHeight="true" hidden="true" ht="25.5" outlineLevel="0" r="14098">
      <c r="A14098" s="749" t="s">
        <v>35568</v>
      </c>
      <c r="B14098" s="758" t="str">
        <f aca="false">C14098&amp;D14098&amp;E14098&amp;F14098&amp;G14098&amp;H14098</f>
        <v>SUMIDOURO CILINDRICO,LIGADO A FOSSA,MEDINDO 1200X3500MM,EM ANEIS DE CONCRETO PRE-MOLDADO,EXCLUSIVE FOSSA E MANILHAS.FORNECIMENTO E COLOCACAO</v>
      </c>
      <c r="C14098" s="749" t="s">
        <v>35569</v>
      </c>
      <c r="D14098" s="749" t="s">
        <v>35557</v>
      </c>
      <c r="E14098" s="749" t="s">
        <v>20205</v>
      </c>
      <c r="I14098" s="749" t="s">
        <v>30</v>
      </c>
      <c r="J14098" s="749" t="n">
        <v>1244.2</v>
      </c>
    </row>
    <row collapsed="false" customFormat="false" customHeight="true" hidden="true" ht="25.5" outlineLevel="0" r="14099">
      <c r="A14099" s="749" t="s">
        <v>35570</v>
      </c>
      <c r="B14099" s="758" t="str">
        <f aca="false">C14099&amp;D14099&amp;E14099&amp;F14099&amp;G14099&amp;H14099</f>
        <v>SUMIDOURO CILINDRICO,LIGADO A FOSSA,MEDINDO 1200X3500MM,EM ANEIS DE CONCRETO PRE-MOLDADO,EXCLUSIVE FOSSA E MANILHAS.FORNECIMENTO E COLOCACAO</v>
      </c>
      <c r="C14099" s="749" t="s">
        <v>35569</v>
      </c>
      <c r="D14099" s="749" t="s">
        <v>35557</v>
      </c>
      <c r="E14099" s="749" t="s">
        <v>20205</v>
      </c>
      <c r="I14099" s="749" t="s">
        <v>30</v>
      </c>
      <c r="J14099" s="749" t="n">
        <v>1185.65</v>
      </c>
    </row>
    <row collapsed="false" customFormat="false" customHeight="true" hidden="true" ht="25.5" outlineLevel="0" r="14100">
      <c r="A14100" s="749" t="s">
        <v>35571</v>
      </c>
      <c r="B14100" s="758" t="str">
        <f aca="false">C14100&amp;D14100&amp;E14100&amp;F14100&amp;G14100&amp;H14100</f>
        <v>SUMIDOURO CILINDRICO,LIGADO A FOSSA,MEDINDO 1500X2400MM,EM ANEIS DE CONCRETO PRE-MOLDADO,EXCLUSIVE FOSSA E MANILHAS.FORNECIMENTO E COLOCACAO</v>
      </c>
      <c r="C14100" s="749" t="s">
        <v>35572</v>
      </c>
      <c r="D14100" s="749" t="s">
        <v>35557</v>
      </c>
      <c r="E14100" s="749" t="s">
        <v>20205</v>
      </c>
      <c r="I14100" s="749" t="s">
        <v>30</v>
      </c>
      <c r="J14100" s="749" t="n">
        <v>1407.04</v>
      </c>
    </row>
    <row collapsed="false" customFormat="false" customHeight="true" hidden="true" ht="25.5" outlineLevel="0" r="14101">
      <c r="A14101" s="749" t="s">
        <v>35573</v>
      </c>
      <c r="B14101" s="758" t="str">
        <f aca="false">C14101&amp;D14101&amp;E14101&amp;F14101&amp;G14101&amp;H14101</f>
        <v>SUMIDOURO CILINDRICO,LIGADO A FOSSA,MEDINDO 1500X2400MM,EM ANEIS DE CONCRETO PRE-MOLDADO,EXCLUSIVE FOSSA E MANILHAS.FORNECIMENTO E COLOCACAO</v>
      </c>
      <c r="C14101" s="749" t="s">
        <v>35572</v>
      </c>
      <c r="D14101" s="749" t="s">
        <v>35557</v>
      </c>
      <c r="E14101" s="749" t="s">
        <v>20205</v>
      </c>
      <c r="I14101" s="749" t="s">
        <v>30</v>
      </c>
      <c r="J14101" s="749" t="n">
        <v>1348.04</v>
      </c>
    </row>
    <row collapsed="false" customFormat="false" customHeight="true" hidden="true" ht="25.5" outlineLevel="0" r="14102">
      <c r="A14102" s="749" t="s">
        <v>35574</v>
      </c>
      <c r="B14102" s="758" t="str">
        <f aca="false">C14102&amp;D14102&amp;E14102&amp;F14102&amp;G14102&amp;H14102</f>
        <v>SUMIDOURO CILINDRICO,LIGADO A FOSSA,MEDINDO 1200X5000MM,EM ANEIS DE CONCRETO PRE-MOLDADO,EXCLUSIVE FOSSA E MANILHAS.FORNECIMENTO E COLOCACAO</v>
      </c>
      <c r="C14102" s="749" t="s">
        <v>35575</v>
      </c>
      <c r="D14102" s="749" t="s">
        <v>35557</v>
      </c>
      <c r="E14102" s="749" t="s">
        <v>20205</v>
      </c>
      <c r="I14102" s="749" t="s">
        <v>30</v>
      </c>
      <c r="J14102" s="749" t="n">
        <v>1682.09</v>
      </c>
    </row>
    <row collapsed="false" customFormat="false" customHeight="true" hidden="true" ht="25.5" outlineLevel="0" r="14103">
      <c r="A14103" s="749" t="s">
        <v>35576</v>
      </c>
      <c r="B14103" s="758" t="str">
        <f aca="false">C14103&amp;D14103&amp;E14103&amp;F14103&amp;G14103&amp;H14103</f>
        <v>SUMIDOURO CILINDRICO,LIGADO A FOSSA,MEDINDO 1200X5000MM,EM ANEIS DE CONCRETO PRE-MOLDADO,EXCLUSIVE FOSSA E MANILHAS.FORNECIMENTO E COLOCACAO</v>
      </c>
      <c r="C14103" s="749" t="s">
        <v>35575</v>
      </c>
      <c r="D14103" s="749" t="s">
        <v>35557</v>
      </c>
      <c r="E14103" s="749" t="s">
        <v>20205</v>
      </c>
      <c r="I14103" s="749" t="s">
        <v>30</v>
      </c>
      <c r="J14103" s="749" t="n">
        <v>1600.36</v>
      </c>
    </row>
    <row collapsed="false" customFormat="false" customHeight="true" hidden="true" ht="25.5" outlineLevel="0" r="14104">
      <c r="A14104" s="749" t="s">
        <v>35577</v>
      </c>
      <c r="B14104" s="758" t="str">
        <f aca="false">C14104&amp;D14104&amp;E14104&amp;F14104&amp;G14104&amp;H14104</f>
        <v>SUMIDOURO CILINDRICO,LIGADO A FOSSA,MEDINDO 1500X3200MM,EM ANEIS DE CONCRETO PRE-MOLDADO,EXCLUSIVE FOSSA E MANILHAS.FORNECIMENTO E COLOCACAO</v>
      </c>
      <c r="C14104" s="749" t="s">
        <v>35578</v>
      </c>
      <c r="D14104" s="749" t="s">
        <v>35557</v>
      </c>
      <c r="E14104" s="749" t="s">
        <v>20205</v>
      </c>
      <c r="I14104" s="749" t="s">
        <v>30</v>
      </c>
      <c r="J14104" s="749" t="n">
        <v>1761.35</v>
      </c>
    </row>
    <row collapsed="false" customFormat="false" customHeight="true" hidden="true" ht="25.5" outlineLevel="0" r="14105">
      <c r="A14105" s="749" t="s">
        <v>35579</v>
      </c>
      <c r="B14105" s="758" t="str">
        <f aca="false">C14105&amp;D14105&amp;E14105&amp;F14105&amp;G14105&amp;H14105</f>
        <v>SUMIDOURO CILINDRICO,LIGADO A FOSSA,MEDINDO 1500X3200MM,EM ANEIS DE CONCRETO PRE-MOLDADO,EXCLUSIVE FOSSA E MANILHAS.FORNECIMENTO E COLOCACAO</v>
      </c>
      <c r="C14105" s="749" t="s">
        <v>35578</v>
      </c>
      <c r="D14105" s="749" t="s">
        <v>35557</v>
      </c>
      <c r="E14105" s="749" t="s">
        <v>20205</v>
      </c>
      <c r="I14105" s="749" t="s">
        <v>30</v>
      </c>
      <c r="J14105" s="749" t="n">
        <v>1685.48</v>
      </c>
    </row>
    <row collapsed="false" customFormat="false" customHeight="true" hidden="true" ht="25.5" outlineLevel="0" r="14106">
      <c r="A14106" s="749" t="s">
        <v>35580</v>
      </c>
      <c r="B14106" s="758" t="str">
        <f aca="false">C14106&amp;D14106&amp;E14106&amp;F14106&amp;G14106&amp;H14106</f>
        <v>SUMIDOURO CILINDRICO,LIGADO A FOSSA,MEDINDO 2000X2000MM,EM ANEIS DE CONCRETO PRE-MOLDADO,EXCLUSIVE FOSSA E MANILHAS.FORNECIMENTO E COLOCACAO</v>
      </c>
      <c r="C14106" s="749" t="s">
        <v>35581</v>
      </c>
      <c r="D14106" s="749" t="s">
        <v>35557</v>
      </c>
      <c r="E14106" s="749" t="s">
        <v>20205</v>
      </c>
      <c r="I14106" s="749" t="s">
        <v>30</v>
      </c>
      <c r="J14106" s="749" t="n">
        <v>2399.09</v>
      </c>
    </row>
    <row collapsed="false" customFormat="false" customHeight="true" hidden="true" ht="25.5" outlineLevel="0" r="14107">
      <c r="A14107" s="749" t="s">
        <v>35582</v>
      </c>
      <c r="B14107" s="758" t="str">
        <f aca="false">C14107&amp;D14107&amp;E14107&amp;F14107&amp;G14107&amp;H14107</f>
        <v>SUMIDOURO CILINDRICO,LIGADO A FOSSA,MEDINDO 2000X2000MM,EM ANEIS DE CONCRETO PRE-MOLDADO,EXCLUSIVE FOSSA E MANILHAS.FORNECIMENTO E COLOCACAO</v>
      </c>
      <c r="C14107" s="749" t="s">
        <v>35581</v>
      </c>
      <c r="D14107" s="749" t="s">
        <v>35557</v>
      </c>
      <c r="E14107" s="749" t="s">
        <v>20205</v>
      </c>
      <c r="I14107" s="749" t="s">
        <v>30</v>
      </c>
      <c r="J14107" s="749" t="n">
        <v>2332.47</v>
      </c>
    </row>
    <row collapsed="false" customFormat="false" customHeight="true" hidden="true" ht="25.5" outlineLevel="0" r="14108">
      <c r="A14108" s="749" t="s">
        <v>35583</v>
      </c>
      <c r="B14108" s="758" t="str">
        <f aca="false">C14108&amp;D14108&amp;E14108&amp;F14108&amp;G14108&amp;H14108</f>
        <v>SUMIDOURO CILINDRICO,LIGADO A FOSSA,MEDINDO 1200X6000MM,EM ANEIS DE CONCRETO PRE-MOLDADO,EXCLUSIVE FOSSA E MANILHAS.FORNECIMENTO E COLOCACAO</v>
      </c>
      <c r="C14108" s="749" t="s">
        <v>35584</v>
      </c>
      <c r="D14108" s="749" t="s">
        <v>35557</v>
      </c>
      <c r="E14108" s="749" t="s">
        <v>20205</v>
      </c>
      <c r="I14108" s="749" t="s">
        <v>30</v>
      </c>
      <c r="J14108" s="749" t="n">
        <v>1972.55</v>
      </c>
    </row>
    <row collapsed="false" customFormat="false" customHeight="true" hidden="true" ht="25.5" outlineLevel="0" r="14109">
      <c r="A14109" s="749" t="s">
        <v>35585</v>
      </c>
      <c r="B14109" s="758" t="str">
        <f aca="false">C14109&amp;D14109&amp;E14109&amp;F14109&amp;G14109&amp;H14109</f>
        <v>SUMIDOURO CILINDRICO,LIGADO A FOSSA,MEDINDO 1200X6000MM,EM ANEIS DE CONCRETO PRE-MOLDADO,EXCLUSIVE FOSSA E MANILHAS.FORNECIMENTO E COLOCACAO</v>
      </c>
      <c r="C14109" s="749" t="s">
        <v>35584</v>
      </c>
      <c r="D14109" s="749" t="s">
        <v>35557</v>
      </c>
      <c r="E14109" s="749" t="s">
        <v>20205</v>
      </c>
      <c r="I14109" s="749" t="s">
        <v>30</v>
      </c>
      <c r="J14109" s="749" t="n">
        <v>1875.35</v>
      </c>
    </row>
    <row collapsed="false" customFormat="false" customHeight="true" hidden="true" ht="25.5" outlineLevel="0" r="14110">
      <c r="A14110" s="749" t="s">
        <v>35586</v>
      </c>
      <c r="B14110" s="758" t="str">
        <f aca="false">C14110&amp;D14110&amp;E14110&amp;F14110&amp;G14110&amp;H14110</f>
        <v>SUMIDOURO CILINDRICO,LIGADO A FOSSA,MEDINDO 1500X4000MM,EM ANEIS DE CONCRETO PRE-MOLDADO,EXCLUSIVE FOSSA E MANILHAS.FORNECIMENTO E COLOCACAO</v>
      </c>
      <c r="C14110" s="749" t="s">
        <v>35587</v>
      </c>
      <c r="D14110" s="749" t="s">
        <v>35557</v>
      </c>
      <c r="E14110" s="749" t="s">
        <v>20205</v>
      </c>
      <c r="I14110" s="749" t="s">
        <v>30</v>
      </c>
      <c r="J14110" s="749" t="n">
        <v>2118.97</v>
      </c>
    </row>
    <row collapsed="false" customFormat="false" customHeight="true" hidden="true" ht="25.5" outlineLevel="0" r="14111">
      <c r="A14111" s="749" t="s">
        <v>35588</v>
      </c>
      <c r="B14111" s="758" t="str">
        <f aca="false">C14111&amp;D14111&amp;E14111&amp;F14111&amp;G14111&amp;H14111</f>
        <v>SUMIDOURO CILINDRICO,LIGADO A FOSSA,MEDINDO 1500X4000MM,EM ANEIS DE CONCRETO PRE-MOLDADO,EXCLUSIVE FOSSA E MANILHAS.FORNECIMENTO E COLOCACAO</v>
      </c>
      <c r="C14111" s="749" t="s">
        <v>35587</v>
      </c>
      <c r="D14111" s="749" t="s">
        <v>35557</v>
      </c>
      <c r="E14111" s="749" t="s">
        <v>20205</v>
      </c>
      <c r="I14111" s="749" t="s">
        <v>30</v>
      </c>
      <c r="J14111" s="749" t="n">
        <v>2026.21</v>
      </c>
    </row>
    <row collapsed="false" customFormat="false" customHeight="true" hidden="true" ht="25.5" outlineLevel="0" r="14112">
      <c r="A14112" s="749" t="s">
        <v>35589</v>
      </c>
      <c r="B14112" s="758" t="str">
        <f aca="false">C14112&amp;D14112&amp;E14112&amp;F14112&amp;G14112&amp;H14112</f>
        <v>SUMIDOURO CILINDRICO,LIGADO A FOSSA,MEDINDO 2000X2400MM,EM ANEIS DE CONCRETO PRE-MOLDADO,EXCLUSIVE FOSSA E MANILHAS.FORNECIMENTO E COLOCACAO</v>
      </c>
      <c r="C14112" s="749" t="s">
        <v>35590</v>
      </c>
      <c r="D14112" s="749" t="s">
        <v>35557</v>
      </c>
      <c r="E14112" s="749" t="s">
        <v>20205</v>
      </c>
      <c r="I14112" s="749" t="s">
        <v>30</v>
      </c>
      <c r="J14112" s="749" t="n">
        <v>2492.43</v>
      </c>
    </row>
    <row collapsed="false" customFormat="false" customHeight="true" hidden="true" ht="25.5" outlineLevel="0" r="14113">
      <c r="A14113" s="749" t="s">
        <v>35591</v>
      </c>
      <c r="B14113" s="758" t="str">
        <f aca="false">C14113&amp;D14113&amp;E14113&amp;F14113&amp;G14113&amp;H14113</f>
        <v>SUMIDOURO CILINDRICO,LIGADO A FOSSA,MEDINDO 2000X2400MM,EM ANEIS DE CONCRETO PRE-MOLDADO,EXCLUSIVE FOSSA E MANILHAS.FORNECIMENTO E COLOCACAO</v>
      </c>
      <c r="C14113" s="749" t="s">
        <v>35590</v>
      </c>
      <c r="D14113" s="749" t="s">
        <v>35557</v>
      </c>
      <c r="E14113" s="749" t="s">
        <v>20205</v>
      </c>
      <c r="I14113" s="749" t="s">
        <v>30</v>
      </c>
      <c r="J14113" s="749" t="n">
        <v>2414.41</v>
      </c>
    </row>
    <row collapsed="false" customFormat="false" customHeight="true" hidden="true" ht="25.5" outlineLevel="0" r="14114">
      <c r="A14114" s="749" t="s">
        <v>35592</v>
      </c>
      <c r="B14114" s="758" t="str">
        <f aca="false">C14114&amp;D14114&amp;E14114&amp;F14114&amp;G14114&amp;H14114</f>
        <v>SUMIDOURO CILINDRICO,LIGADO A FOSSA,MEDINDO 1200X7000MM,EM ANEIS DE CONCRETO PRE-MOLDADO,EXCLUSIVE FOSSA E MANILHAS.FORNECIMENTO E COLOCACAO</v>
      </c>
      <c r="C14114" s="749" t="s">
        <v>35593</v>
      </c>
      <c r="D14114" s="749" t="s">
        <v>35557</v>
      </c>
      <c r="E14114" s="749" t="s">
        <v>20205</v>
      </c>
      <c r="I14114" s="749" t="s">
        <v>30</v>
      </c>
      <c r="J14114" s="749" t="n">
        <v>2265.34</v>
      </c>
    </row>
    <row collapsed="false" customFormat="false" customHeight="true" hidden="true" ht="25.5" outlineLevel="0" r="14115">
      <c r="A14115" s="749" t="s">
        <v>35594</v>
      </c>
      <c r="B14115" s="758" t="str">
        <f aca="false">C14115&amp;D14115&amp;E14115&amp;F14115&amp;G14115&amp;H14115</f>
        <v>SUMIDOURO CILINDRICO,LIGADO A FOSSA,MEDINDO 1200X7000MM,EM ANEIS DE CONCRETO PRE-MOLDADO,EXCLUSIVE FOSSA E MANILHAS.FORNECIMENTO E COLOCACAO</v>
      </c>
      <c r="C14115" s="749" t="s">
        <v>35593</v>
      </c>
      <c r="D14115" s="749" t="s">
        <v>35557</v>
      </c>
      <c r="E14115" s="749" t="s">
        <v>20205</v>
      </c>
      <c r="I14115" s="749" t="s">
        <v>30</v>
      </c>
      <c r="J14115" s="749" t="n">
        <v>2152.68</v>
      </c>
    </row>
    <row collapsed="false" customFormat="false" customHeight="true" hidden="true" ht="25.5" outlineLevel="0" r="14116">
      <c r="A14116" s="749" t="s">
        <v>35595</v>
      </c>
      <c r="B14116" s="758" t="str">
        <f aca="false">C14116&amp;D14116&amp;E14116&amp;F14116&amp;G14116&amp;H14116</f>
        <v>SUMIDOURO CILINDRICO,LIGADO A FOSSA,MEDINDO 1500X4400MM,EM ANEIS DE CONCRETO PRE-MOLDADO,EXCLUSIVE FOSSA E MANILHAS.FORNECIMENTO E COLOCACAO</v>
      </c>
      <c r="C14116" s="749" t="s">
        <v>35596</v>
      </c>
      <c r="D14116" s="749" t="s">
        <v>35557</v>
      </c>
      <c r="E14116" s="749" t="s">
        <v>20205</v>
      </c>
      <c r="I14116" s="749" t="s">
        <v>30</v>
      </c>
      <c r="J14116" s="749" t="n">
        <v>2298.56</v>
      </c>
    </row>
    <row collapsed="false" customFormat="false" customHeight="true" hidden="true" ht="25.5" outlineLevel="0" r="14117">
      <c r="A14117" s="749" t="s">
        <v>35597</v>
      </c>
      <c r="B14117" s="758" t="str">
        <f aca="false">C14117&amp;D14117&amp;E14117&amp;F14117&amp;G14117&amp;H14117</f>
        <v>SUMIDOURO CILINDRICO,LIGADO A FOSSA,MEDINDO 1500X4400MM,EM ANEIS DE CONCRETO PRE-MOLDADO,EXCLUSIVE FOSSA E MANILHAS.FORNECIMENTO E COLOCACAO</v>
      </c>
      <c r="C14117" s="749" t="s">
        <v>35596</v>
      </c>
      <c r="D14117" s="749" t="s">
        <v>35557</v>
      </c>
      <c r="E14117" s="749" t="s">
        <v>20205</v>
      </c>
      <c r="I14117" s="749" t="s">
        <v>30</v>
      </c>
      <c r="J14117" s="749" t="n">
        <v>2197.35</v>
      </c>
    </row>
    <row collapsed="false" customFormat="false" customHeight="true" hidden="true" ht="25.5" outlineLevel="0" r="14118">
      <c r="A14118" s="749" t="s">
        <v>35598</v>
      </c>
      <c r="B14118" s="758" t="str">
        <f aca="false">C14118&amp;D14118&amp;E14118&amp;F14118&amp;G14118&amp;H14118</f>
        <v>SUMIDOURO CILINDRICO,LIGADO A FOSSA,MEDINDO 2000X3200MM,EM ANEIS DE CONCRETO PRE-MOLDADO,EXCLUSIVE FOSSA E MANILHAS.FORNECIMENTO E COLOCACAO</v>
      </c>
      <c r="C14118" s="749" t="s">
        <v>35599</v>
      </c>
      <c r="D14118" s="749" t="s">
        <v>35557</v>
      </c>
      <c r="E14118" s="749" t="s">
        <v>20205</v>
      </c>
      <c r="I14118" s="749" t="s">
        <v>30</v>
      </c>
      <c r="J14118" s="749" t="n">
        <v>3147.76</v>
      </c>
    </row>
    <row collapsed="false" customFormat="false" customHeight="true" hidden="true" ht="25.5" outlineLevel="0" r="14119">
      <c r="A14119" s="749" t="s">
        <v>35600</v>
      </c>
      <c r="B14119" s="758" t="str">
        <f aca="false">C14119&amp;D14119&amp;E14119&amp;F14119&amp;G14119&amp;H14119</f>
        <v>SUMIDOURO CILINDRICO,LIGADO A FOSSA,MEDINDO 2000X3200MM,EM ANEIS DE CONCRETO PRE-MOLDADO,EXCLUSIVE FOSSA E MANILHAS.FORNECIMENTO E COLOCACAO</v>
      </c>
      <c r="C14119" s="749" t="s">
        <v>35599</v>
      </c>
      <c r="D14119" s="749" t="s">
        <v>35557</v>
      </c>
      <c r="E14119" s="749" t="s">
        <v>20205</v>
      </c>
      <c r="I14119" s="749" t="s">
        <v>30</v>
      </c>
      <c r="J14119" s="749" t="n">
        <v>3047.31</v>
      </c>
    </row>
    <row collapsed="false" customFormat="false" customHeight="true" hidden="true" ht="25.5" outlineLevel="0" r="14120">
      <c r="A14120" s="749" t="s">
        <v>35601</v>
      </c>
      <c r="B14120" s="758" t="str">
        <f aca="false">C14120&amp;D14120&amp;E14120&amp;F14120&amp;G14120&amp;H14120</f>
        <v>SUMIDOURO CILINDRICO,LIGADO A FOSSA,MEDINDO 2500X2000MM,EM ANEIS DE CONCRETO PRE-MOLDADO,EXCLUSIVE FOSSA E MANILHAS.FORNECIMENTO E COLOCACAO</v>
      </c>
      <c r="C14120" s="749" t="s">
        <v>35602</v>
      </c>
      <c r="D14120" s="749" t="s">
        <v>35557</v>
      </c>
      <c r="E14120" s="749" t="s">
        <v>20205</v>
      </c>
      <c r="I14120" s="749" t="s">
        <v>30</v>
      </c>
      <c r="J14120" s="749" t="n">
        <v>3320.18</v>
      </c>
    </row>
    <row collapsed="false" customFormat="false" customHeight="true" hidden="true" ht="25.5" outlineLevel="0" r="14121">
      <c r="A14121" s="749" t="s">
        <v>35603</v>
      </c>
      <c r="B14121" s="758" t="str">
        <f aca="false">C14121&amp;D14121&amp;E14121&amp;F14121&amp;G14121&amp;H14121</f>
        <v>SUMIDOURO CILINDRICO,LIGADO A FOSSA,MEDINDO 2500X2000MM,EM ANEIS DE CONCRETO PRE-MOLDADO,EXCLUSIVE FOSSA E MANILHAS.FORNECIMENTO E COLOCACAO</v>
      </c>
      <c r="C14121" s="749" t="s">
        <v>35602</v>
      </c>
      <c r="D14121" s="749" t="s">
        <v>35557</v>
      </c>
      <c r="E14121" s="749" t="s">
        <v>20205</v>
      </c>
      <c r="I14121" s="749" t="s">
        <v>30</v>
      </c>
      <c r="J14121" s="749" t="n">
        <v>3232.17</v>
      </c>
    </row>
    <row collapsed="false" customFormat="false" customHeight="true" hidden="true" ht="25.5" outlineLevel="0" r="14122">
      <c r="A14122" s="749" t="s">
        <v>35604</v>
      </c>
      <c r="B14122" s="758" t="str">
        <f aca="false">C14122&amp;D14122&amp;E14122&amp;F14122&amp;G14122&amp;H14122</f>
        <v>SUMIDOURO CILINDRICO,LIGADO A FOSSA,MEDINDO 1200X9500MM,EM ANEIS DE CONCRETO PRE-MOLDADO,EXCLUSIVE FOSSA E MANILHAS.FORNECIMENTO E COLOCACAO</v>
      </c>
      <c r="C14122" s="749" t="s">
        <v>35605</v>
      </c>
      <c r="D14122" s="749" t="s">
        <v>35557</v>
      </c>
      <c r="E14122" s="749" t="s">
        <v>20205</v>
      </c>
      <c r="I14122" s="749" t="s">
        <v>30</v>
      </c>
      <c r="J14122" s="749" t="n">
        <v>2991.55</v>
      </c>
    </row>
    <row collapsed="false" customFormat="false" customHeight="true" hidden="true" ht="25.5" outlineLevel="0" r="14123">
      <c r="A14123" s="749" t="s">
        <v>35606</v>
      </c>
      <c r="B14123" s="758" t="str">
        <f aca="false">C14123&amp;D14123&amp;E14123&amp;F14123&amp;G14123&amp;H14123</f>
        <v>SUMIDOURO CILINDRICO,LIGADO A FOSSA,MEDINDO 1200X9500MM,EM ANEIS DE CONCRETO PRE-MOLDADO,EXCLUSIVE FOSSA E MANILHAS.FORNECIMENTO E COLOCACAO</v>
      </c>
      <c r="C14123" s="749" t="s">
        <v>35605</v>
      </c>
      <c r="D14123" s="749" t="s">
        <v>35557</v>
      </c>
      <c r="E14123" s="749" t="s">
        <v>20205</v>
      </c>
      <c r="I14123" s="749" t="s">
        <v>30</v>
      </c>
      <c r="J14123" s="749" t="n">
        <v>2840.2</v>
      </c>
    </row>
    <row collapsed="false" customFormat="false" customHeight="true" hidden="true" ht="25.5" outlineLevel="0" r="14124">
      <c r="A14124" s="749" t="s">
        <v>35607</v>
      </c>
      <c r="B14124" s="758" t="str">
        <f aca="false">C14124&amp;D14124&amp;E14124&amp;F14124&amp;G14124&amp;H14124</f>
        <v>SUMIDOURO CILINDRICO,LIGADO A FOSSA,MEDINDO 1500X6000MM,EM ANEIS DE CONCRETO PRE-MOLDADO,EXCLUSIVE FOSSA E MANILHAS.FORNECIMENTO E COLOCACAO</v>
      </c>
      <c r="C14124" s="749" t="s">
        <v>35608</v>
      </c>
      <c r="D14124" s="749" t="s">
        <v>35557</v>
      </c>
      <c r="E14124" s="749" t="s">
        <v>20205</v>
      </c>
      <c r="I14124" s="749" t="s">
        <v>30</v>
      </c>
      <c r="J14124" s="749" t="n">
        <v>3010.52</v>
      </c>
    </row>
    <row collapsed="false" customFormat="false" customHeight="true" hidden="true" ht="25.5" outlineLevel="0" r="14125">
      <c r="A14125" s="749" t="s">
        <v>35609</v>
      </c>
      <c r="B14125" s="758" t="str">
        <f aca="false">C14125&amp;D14125&amp;E14125&amp;F14125&amp;G14125&amp;H14125</f>
        <v>SUMIDOURO CILINDRICO,LIGADO A FOSSA,MEDINDO 1500X6000MM,EM ANEIS DE CONCRETO PRE-MOLDADO,EXCLUSIVE FOSSA E MANILHAS.FORNECIMENTO E COLOCACAO</v>
      </c>
      <c r="C14125" s="749" t="s">
        <v>35608</v>
      </c>
      <c r="D14125" s="749" t="s">
        <v>35557</v>
      </c>
      <c r="E14125" s="749" t="s">
        <v>20205</v>
      </c>
      <c r="I14125" s="749" t="s">
        <v>30</v>
      </c>
      <c r="J14125" s="749" t="n">
        <v>2875.55</v>
      </c>
    </row>
    <row collapsed="false" customFormat="false" customHeight="true" hidden="true" ht="25.5" outlineLevel="0" r="14126">
      <c r="A14126" s="749" t="s">
        <v>35610</v>
      </c>
      <c r="B14126" s="758" t="str">
        <f aca="false">C14126&amp;D14126&amp;E14126&amp;F14126&amp;G14126&amp;H14126</f>
        <v>SUMIDOURO CILINDRICO,LIGADO A FOSSA,MEDINDO 2000X3600MM,EM ANEIS DE CONCRETO PRE-MOLDADO,EXCLUSIVE FOSSA E MANILHAS.FORNECIMENTO E COLOCACAO</v>
      </c>
      <c r="C14126" s="749" t="s">
        <v>35611</v>
      </c>
      <c r="D14126" s="749" t="s">
        <v>35557</v>
      </c>
      <c r="E14126" s="749" t="s">
        <v>20205</v>
      </c>
      <c r="I14126" s="749" t="s">
        <v>30</v>
      </c>
      <c r="J14126" s="749" t="n">
        <v>3453.64</v>
      </c>
    </row>
    <row collapsed="false" customFormat="false" customHeight="true" hidden="true" ht="25.5" outlineLevel="0" r="14127">
      <c r="A14127" s="749" t="s">
        <v>35612</v>
      </c>
      <c r="B14127" s="758" t="str">
        <f aca="false">C14127&amp;D14127&amp;E14127&amp;F14127&amp;G14127&amp;H14127</f>
        <v>SUMIDOURO CILINDRICO,LIGADO A FOSSA,MEDINDO 2000X3600MM,EM ANEIS DE CONCRETO PRE-MOLDADO,EXCLUSIVE FOSSA E MANILHAS.FORNECIMENTO E COLOCACAO</v>
      </c>
      <c r="C14127" s="749" t="s">
        <v>35611</v>
      </c>
      <c r="D14127" s="749" t="s">
        <v>35557</v>
      </c>
      <c r="E14127" s="749" t="s">
        <v>20205</v>
      </c>
      <c r="I14127" s="749" t="s">
        <v>30</v>
      </c>
      <c r="J14127" s="749" t="n">
        <v>3341.98</v>
      </c>
    </row>
    <row collapsed="false" customFormat="false" customHeight="true" hidden="true" ht="25.5" outlineLevel="0" r="14128">
      <c r="A14128" s="749" t="s">
        <v>35613</v>
      </c>
      <c r="B14128" s="758" t="str">
        <f aca="false">C14128&amp;D14128&amp;E14128&amp;F14128&amp;G14128&amp;H14128</f>
        <v>SUMIDOURO CILINDRICO,LIGADO A FOSSA,MEDINDO 2500X2400MM,EM ANEIS DE CONCRETO PRE-MOLDADO,EXCLUSIVE FOSSA E MANILHAS.FORNECIMENTO E COLOCACAO</v>
      </c>
      <c r="C14128" s="749" t="s">
        <v>35614</v>
      </c>
      <c r="D14128" s="749" t="s">
        <v>35557</v>
      </c>
      <c r="E14128" s="749" t="s">
        <v>20205</v>
      </c>
      <c r="I14128" s="749" t="s">
        <v>30</v>
      </c>
      <c r="J14128" s="749" t="n">
        <v>3697.49</v>
      </c>
    </row>
    <row collapsed="false" customFormat="false" customHeight="true" hidden="true" ht="25.5" outlineLevel="0" r="14129">
      <c r="A14129" s="749" t="s">
        <v>35615</v>
      </c>
      <c r="B14129" s="758" t="str">
        <f aca="false">C14129&amp;D14129&amp;E14129&amp;F14129&amp;G14129&amp;H14129</f>
        <v>SUMIDOURO CILINDRICO,LIGADO A FOSSA,MEDINDO 2500X2400MM,EM ANEIS DE CONCRETO PRE-MOLDADO,EXCLUSIVE FOSSA E MANILHAS.FORNECIMENTO E COLOCACAO</v>
      </c>
      <c r="C14129" s="749" t="s">
        <v>35614</v>
      </c>
      <c r="D14129" s="749" t="s">
        <v>35557</v>
      </c>
      <c r="E14129" s="749" t="s">
        <v>20205</v>
      </c>
      <c r="I14129" s="749" t="s">
        <v>30</v>
      </c>
      <c r="J14129" s="749" t="n">
        <v>3594.63</v>
      </c>
    </row>
    <row collapsed="false" customFormat="false" customHeight="true" hidden="true" ht="25.5" outlineLevel="0" r="14130">
      <c r="A14130" s="749" t="s">
        <v>35616</v>
      </c>
      <c r="B14130" s="758" t="str">
        <f aca="false">C14130&amp;D14130&amp;E14130&amp;F14130&amp;G14130&amp;H14130</f>
        <v>SUMIDOURO CILINDRICO,LIGADO A FOSSA,MEDINDO 2000X4000MM,EM ANEIS DE CONCRETO PRE-MOLDADO,EXCLUSIVE FOSSA E MANILHAS.FORNECIMENTO E COLOCACAO</v>
      </c>
      <c r="C14130" s="749" t="s">
        <v>35617</v>
      </c>
      <c r="D14130" s="749" t="s">
        <v>35557</v>
      </c>
      <c r="E14130" s="749" t="s">
        <v>20205</v>
      </c>
      <c r="I14130" s="749" t="s">
        <v>30</v>
      </c>
      <c r="J14130" s="749" t="n">
        <v>3757.94</v>
      </c>
    </row>
    <row collapsed="false" customFormat="false" customHeight="true" hidden="true" ht="25.5" outlineLevel="0" r="14131">
      <c r="A14131" s="749" t="s">
        <v>35618</v>
      </c>
      <c r="B14131" s="758" t="str">
        <f aca="false">C14131&amp;D14131&amp;E14131&amp;F14131&amp;G14131&amp;H14131</f>
        <v>SUMIDOURO CILINDRICO,LIGADO A FOSSA,MEDINDO 2000X4000MM,EM ANEIS DE CONCRETO PRE-MOLDADO,EXCLUSIVE FOSSA E MANILHAS.FORNECIMENTO E COLOCACAO</v>
      </c>
      <c r="C14131" s="749" t="s">
        <v>35617</v>
      </c>
      <c r="D14131" s="749" t="s">
        <v>35557</v>
      </c>
      <c r="E14131" s="749" t="s">
        <v>20205</v>
      </c>
      <c r="I14131" s="749" t="s">
        <v>30</v>
      </c>
      <c r="J14131" s="749" t="n">
        <v>3635.07</v>
      </c>
    </row>
    <row collapsed="false" customFormat="false" customHeight="true" hidden="true" ht="25.5" outlineLevel="0" r="14132">
      <c r="A14132" s="749" t="s">
        <v>35619</v>
      </c>
      <c r="B14132" s="758" t="str">
        <f aca="false">C14132&amp;D14132&amp;E14132&amp;F14132&amp;G14132&amp;H14132</f>
        <v>SUMIDOURO CILINDRICO,LIGADO A FOSSA,MEDINDO 2500X2800MM,EM ANEIS DE CONCRETO PRE-MOLDADO,EXCLUSIVE FOSSA E MANILHAS.FORNECIMENTO E COLOCACAO</v>
      </c>
      <c r="C14132" s="749" t="s">
        <v>35620</v>
      </c>
      <c r="D14132" s="749" t="s">
        <v>35557</v>
      </c>
      <c r="E14132" s="749" t="s">
        <v>20205</v>
      </c>
      <c r="I14132" s="749" t="s">
        <v>30</v>
      </c>
      <c r="J14132" s="749" t="n">
        <v>4077.8</v>
      </c>
    </row>
    <row collapsed="false" customFormat="false" customHeight="true" hidden="true" ht="25.5" outlineLevel="0" r="14133">
      <c r="A14133" s="749" t="s">
        <v>35621</v>
      </c>
      <c r="B14133" s="758" t="str">
        <f aca="false">C14133&amp;D14133&amp;E14133&amp;F14133&amp;G14133&amp;H14133</f>
        <v>SUMIDOURO CILINDRICO,LIGADO A FOSSA,MEDINDO 2500X2800MM,EM ANEIS DE CONCRETO PRE-MOLDADO,EXCLUSIVE FOSSA E MANILHAS.FORNECIMENTO E COLOCACAO</v>
      </c>
      <c r="C14133" s="749" t="s">
        <v>35620</v>
      </c>
      <c r="D14133" s="749" t="s">
        <v>35557</v>
      </c>
      <c r="E14133" s="749" t="s">
        <v>20205</v>
      </c>
      <c r="I14133" s="749" t="s">
        <v>30</v>
      </c>
      <c r="J14133" s="749" t="n">
        <v>3960.11</v>
      </c>
    </row>
    <row collapsed="false" customFormat="false" customHeight="true" hidden="true" ht="25.5" outlineLevel="0" r="14134">
      <c r="A14134" s="749" t="s">
        <v>35622</v>
      </c>
      <c r="B14134" s="758" t="str">
        <f aca="false">C14134&amp;D14134&amp;E14134&amp;F14134&amp;G14134&amp;H14134</f>
        <v>SUMIDOURO CILINDRICO,LIGADO A FOSSA,MEDINDO 1500X8400MM,EM ANEIS DE CONCRETO PRE-MOLDADO,EXCLUSIVE FOSSA E MANILHAS.FORNECIMENTO E COLOCACAO</v>
      </c>
      <c r="C14134" s="749" t="s">
        <v>35623</v>
      </c>
      <c r="D14134" s="749" t="s">
        <v>35557</v>
      </c>
      <c r="E14134" s="749" t="s">
        <v>20205</v>
      </c>
      <c r="I14134" s="749" t="s">
        <v>30</v>
      </c>
      <c r="J14134" s="749" t="n">
        <v>4080.08</v>
      </c>
    </row>
    <row collapsed="false" customFormat="false" customHeight="true" hidden="true" ht="25.5" outlineLevel="0" r="14135">
      <c r="A14135" s="749" t="s">
        <v>35624</v>
      </c>
      <c r="B14135" s="758" t="str">
        <f aca="false">C14135&amp;D14135&amp;E14135&amp;F14135&amp;G14135&amp;H14135</f>
        <v>SUMIDOURO CILINDRICO,LIGADO A FOSSA,MEDINDO 1500X8400MM,EM ANEIS DE CONCRETO PRE-MOLDADO,EXCLUSIVE FOSSA E MANILHAS.FORNECIMENTO E COLOCACAO</v>
      </c>
      <c r="C14135" s="749" t="s">
        <v>35623</v>
      </c>
      <c r="D14135" s="749" t="s">
        <v>35557</v>
      </c>
      <c r="E14135" s="749" t="s">
        <v>20205</v>
      </c>
      <c r="I14135" s="749" t="s">
        <v>30</v>
      </c>
      <c r="J14135" s="749" t="n">
        <v>3894.44</v>
      </c>
    </row>
    <row collapsed="false" customFormat="false" customHeight="true" hidden="true" ht="25.5" outlineLevel="0" r="14136">
      <c r="A14136" s="749" t="s">
        <v>35625</v>
      </c>
      <c r="B14136" s="758" t="str">
        <f aca="false">C14136&amp;D14136&amp;E14136&amp;F14136&amp;G14136&amp;H14136</f>
        <v>SUMIDOURO CILINDRICO,LIGADO A FOSSA,MEDINDO 2000X5200MM,EM ANEIS DE CONCRETO PRE-MOLDADO,EXCLUSIVE FOSSA E MANILHAS.FORNECIMENTO E COLOCACAO</v>
      </c>
      <c r="C14136" s="749" t="s">
        <v>35626</v>
      </c>
      <c r="D14136" s="749" t="s">
        <v>35557</v>
      </c>
      <c r="E14136" s="749" t="s">
        <v>20205</v>
      </c>
      <c r="I14136" s="749" t="s">
        <v>30</v>
      </c>
      <c r="J14136" s="749" t="n">
        <v>4672.46</v>
      </c>
    </row>
    <row collapsed="false" customFormat="false" customHeight="true" hidden="true" ht="25.5" outlineLevel="0" r="14137">
      <c r="A14137" s="749" t="s">
        <v>35627</v>
      </c>
      <c r="B14137" s="758" t="str">
        <f aca="false">C14137&amp;D14137&amp;E14137&amp;F14137&amp;G14137&amp;H14137</f>
        <v>SUMIDOURO CILINDRICO,LIGADO A FOSSA,MEDINDO 2000X5200MM,EM ANEIS DE CONCRETO PRE-MOLDADO,EXCLUSIVE FOSSA E MANILHAS.FORNECIMENTO E COLOCACAO</v>
      </c>
      <c r="C14137" s="749" t="s">
        <v>35626</v>
      </c>
      <c r="D14137" s="749" t="s">
        <v>35557</v>
      </c>
      <c r="E14137" s="749" t="s">
        <v>20205</v>
      </c>
      <c r="I14137" s="749" t="s">
        <v>30</v>
      </c>
      <c r="J14137" s="749" t="n">
        <v>4515.94</v>
      </c>
    </row>
    <row collapsed="false" customFormat="false" customHeight="true" hidden="true" ht="25.5" outlineLevel="0" r="14138">
      <c r="A14138" s="749" t="s">
        <v>35628</v>
      </c>
      <c r="B14138" s="758" t="str">
        <f aca="false">C14138&amp;D14138&amp;E14138&amp;F14138&amp;G14138&amp;H14138</f>
        <v>SUMIDOURO CILINDRICO,LIGADO A FOSSA,MEDINDO 2500X3200MM,EM ANEIS DE CONCRETO PRE-MOLDADO,EXCLUSIVE FOSSA E MANILHAS.FORNECIMENTO E COLOCACAO</v>
      </c>
      <c r="C14138" s="749" t="s">
        <v>35629</v>
      </c>
      <c r="D14138" s="749" t="s">
        <v>35557</v>
      </c>
      <c r="E14138" s="749" t="s">
        <v>20205</v>
      </c>
      <c r="I14138" s="749" t="s">
        <v>30</v>
      </c>
      <c r="J14138" s="749" t="n">
        <v>4458.23</v>
      </c>
    </row>
    <row collapsed="false" customFormat="false" customHeight="true" hidden="true" ht="25.5" outlineLevel="0" r="14139">
      <c r="A14139" s="749" t="s">
        <v>35630</v>
      </c>
      <c r="B14139" s="758" t="str">
        <f aca="false">C14139&amp;D14139&amp;E14139&amp;F14139&amp;G14139&amp;H14139</f>
        <v>SUMIDOURO CILINDRICO,LIGADO A FOSSA,MEDINDO 2500X3200MM,EM ANEIS DE CONCRETO PRE-MOLDADO,EXCLUSIVE FOSSA E MANILHAS.FORNECIMENTO E COLOCACAO</v>
      </c>
      <c r="C14139" s="749" t="s">
        <v>35629</v>
      </c>
      <c r="D14139" s="749" t="s">
        <v>35557</v>
      </c>
      <c r="E14139" s="749" t="s">
        <v>20205</v>
      </c>
      <c r="I14139" s="749" t="s">
        <v>30</v>
      </c>
      <c r="J14139" s="749" t="n">
        <v>4325.68</v>
      </c>
    </row>
    <row collapsed="false" customFormat="false" customHeight="true" hidden="true" ht="25.5" outlineLevel="0" r="14140">
      <c r="A14140" s="749" t="s">
        <v>35631</v>
      </c>
      <c r="B14140" s="758" t="str">
        <f aca="false">C14140&amp;D14140&amp;E14140&amp;F14140&amp;G14140&amp;H14140</f>
        <v>SUMIDOURO CILINDRICO,LIGADO A FOSSA,MEDINDO 2000X6000MM,EM ANEIS DE CONCRETO PRE-MOLDADO,EXCLUSIVE FOSSA E MANILHAS.FORNECIMENTO E COLOCACAO</v>
      </c>
      <c r="C14140" s="749" t="s">
        <v>35632</v>
      </c>
      <c r="D14140" s="749" t="s">
        <v>35557</v>
      </c>
      <c r="E14140" s="749" t="s">
        <v>20205</v>
      </c>
      <c r="I14140" s="749" t="s">
        <v>30</v>
      </c>
      <c r="J14140" s="749" t="n">
        <v>5281.09</v>
      </c>
    </row>
    <row collapsed="false" customFormat="false" customHeight="true" hidden="true" ht="25.5" outlineLevel="0" r="14141">
      <c r="A14141" s="749" t="s">
        <v>35633</v>
      </c>
      <c r="B14141" s="758" t="str">
        <f aca="false">C14141&amp;D14141&amp;E14141&amp;F14141&amp;G14141&amp;H14141</f>
        <v>SUMIDOURO CILINDRICO,LIGADO A FOSSA,MEDINDO 2000X6000MM,EM ANEIS DE CONCRETO PRE-MOLDADO,EXCLUSIVE FOSSA E MANILHAS.FORNECIMENTO E COLOCACAO</v>
      </c>
      <c r="C14141" s="749" t="s">
        <v>35632</v>
      </c>
      <c r="D14141" s="749" t="s">
        <v>35557</v>
      </c>
      <c r="E14141" s="749" t="s">
        <v>20205</v>
      </c>
      <c r="I14141" s="749" t="s">
        <v>30</v>
      </c>
      <c r="J14141" s="749" t="n">
        <v>5102.15</v>
      </c>
    </row>
    <row collapsed="false" customFormat="false" customHeight="true" hidden="true" ht="25.5" outlineLevel="0" r="14142">
      <c r="A14142" s="749" t="s">
        <v>35634</v>
      </c>
      <c r="B14142" s="758" t="str">
        <f aca="false">C14142&amp;D14142&amp;E14142&amp;F14142&amp;G14142&amp;H14142</f>
        <v>SUMIDOURO CILINDRICO,LIGADO A FOSSA,MEDINDO 2500X4000MM,EM ANEIS DE CONCRETO PRE-MOLDADO,EXCLUSIVE FOSSA E MANILHAS.FORNECIMENTO E COLOCACAO</v>
      </c>
      <c r="C14142" s="749" t="s">
        <v>35635</v>
      </c>
      <c r="D14142" s="749" t="s">
        <v>35557</v>
      </c>
      <c r="E14142" s="749" t="s">
        <v>20205</v>
      </c>
      <c r="I14142" s="749" t="s">
        <v>30</v>
      </c>
      <c r="J14142" s="749" t="n">
        <v>5214.12</v>
      </c>
    </row>
    <row collapsed="false" customFormat="false" customHeight="true" hidden="true" ht="25.5" outlineLevel="0" r="14143">
      <c r="A14143" s="749" t="s">
        <v>35636</v>
      </c>
      <c r="B14143" s="758" t="str">
        <f aca="false">C14143&amp;D14143&amp;E14143&amp;F14143&amp;G14143&amp;H14143</f>
        <v>SUMIDOURO CILINDRICO,LIGADO A FOSSA,MEDINDO 2500X4000MM,EM ANEIS DE CONCRETO PRE-MOLDADO,EXCLUSIVE FOSSA E MANILHAS.FORNECIMENTO E COLOCACAO</v>
      </c>
      <c r="C14143" s="749" t="s">
        <v>35635</v>
      </c>
      <c r="D14143" s="749" t="s">
        <v>35557</v>
      </c>
      <c r="E14143" s="749" t="s">
        <v>20205</v>
      </c>
      <c r="I14143" s="749" t="s">
        <v>30</v>
      </c>
      <c r="J14143" s="749" t="n">
        <v>5051.91</v>
      </c>
    </row>
    <row collapsed="false" customFormat="false" customHeight="true" hidden="true" ht="25.5" outlineLevel="0" r="14144">
      <c r="A14144" s="749" t="s">
        <v>35637</v>
      </c>
      <c r="B14144" s="758" t="str">
        <f aca="false">C14144&amp;D14144&amp;E14144&amp;F14144&amp;G14144&amp;H14144</f>
        <v>SUMIDOURO CILINDRICO,LIGADO A FOSSA,MEDINDO 3000X2800MM,EM ANEIS DE CONCRETO PRE-MOLDADO,EXCLUSIVE FOSSA E MANILHAS.FORNECIMENTO E COLOCACAO</v>
      </c>
      <c r="C14144" s="749" t="s">
        <v>35638</v>
      </c>
      <c r="D14144" s="749" t="s">
        <v>35557</v>
      </c>
      <c r="E14144" s="749" t="s">
        <v>20205</v>
      </c>
      <c r="I14144" s="749" t="s">
        <v>30</v>
      </c>
      <c r="J14144" s="749" t="n">
        <v>5825.05</v>
      </c>
    </row>
    <row collapsed="false" customFormat="false" customHeight="true" hidden="true" ht="25.5" outlineLevel="0" r="14145">
      <c r="A14145" s="749" t="s">
        <v>35639</v>
      </c>
      <c r="B14145" s="758" t="str">
        <f aca="false">C14145&amp;D14145&amp;E14145&amp;F14145&amp;G14145&amp;H14145</f>
        <v>SUMIDOURO CILINDRICO,LIGADO A FOSSA,MEDINDO 3000X2800MM,EM ANEIS DE CONCRETO PRE-MOLDADO,EXCLUSIVE FOSSA E MANILHAS.FORNECIMENTO E COLOCACAO</v>
      </c>
      <c r="C14145" s="749" t="s">
        <v>35638</v>
      </c>
      <c r="D14145" s="749" t="s">
        <v>35557</v>
      </c>
      <c r="E14145" s="749" t="s">
        <v>20205</v>
      </c>
      <c r="I14145" s="749" t="s">
        <v>30</v>
      </c>
      <c r="J14145" s="749" t="n">
        <v>5669.85</v>
      </c>
    </row>
    <row collapsed="false" customFormat="false" customHeight="true" hidden="true" ht="25.5" outlineLevel="0" r="14146">
      <c r="A14146" s="749" t="s">
        <v>35640</v>
      </c>
      <c r="B14146" s="758" t="str">
        <f aca="false">C14146&amp;D14146&amp;E14146&amp;F14146&amp;G14146&amp;H14146</f>
        <v>SUMIDOURO CILINDRICO,LIGADO A FOSSA,MEDINDO 2000X8400MM,EM ANEIS DE CONCRETO PRE-MOLDADO,EXCLUSIVE FOSSA E MANILHAS.FORNECIMENTO E COLOCACAO</v>
      </c>
      <c r="C14146" s="749" t="s">
        <v>35641</v>
      </c>
      <c r="D14146" s="749" t="s">
        <v>35557</v>
      </c>
      <c r="E14146" s="749" t="s">
        <v>20205</v>
      </c>
      <c r="I14146" s="749" t="s">
        <v>30</v>
      </c>
      <c r="J14146" s="749" t="n">
        <v>7108.53</v>
      </c>
    </row>
    <row collapsed="false" customFormat="false" customHeight="true" hidden="true" ht="25.5" outlineLevel="0" r="14147">
      <c r="A14147" s="749" t="s">
        <v>35642</v>
      </c>
      <c r="B14147" s="758" t="str">
        <f aca="false">C14147&amp;D14147&amp;E14147&amp;F14147&amp;G14147&amp;H14147</f>
        <v>SUMIDOURO CILINDRICO,LIGADO A FOSSA,MEDINDO 2000X8400MM,EM ANEIS DE CONCRETO PRE-MOLDADO,EXCLUSIVE FOSSA E MANILHAS.FORNECIMENTO E COLOCACAO</v>
      </c>
      <c r="C14147" s="749" t="s">
        <v>35641</v>
      </c>
      <c r="D14147" s="749" t="s">
        <v>35557</v>
      </c>
      <c r="E14147" s="749" t="s">
        <v>20205</v>
      </c>
      <c r="I14147" s="749" t="s">
        <v>30</v>
      </c>
      <c r="J14147" s="749" t="n">
        <v>6862.32</v>
      </c>
    </row>
    <row collapsed="false" customFormat="false" customHeight="true" hidden="true" ht="25.5" outlineLevel="0" r="14148">
      <c r="A14148" s="749" t="s">
        <v>35643</v>
      </c>
      <c r="B14148" s="758" t="str">
        <f aca="false">C14148&amp;D14148&amp;E14148&amp;F14148&amp;G14148&amp;H14148</f>
        <v>SUMIDOURO CILINDRICO,LIGADO A FOSSA,MEDINDO 2500X5600MM,EM ANEIS DE CONCRETO PRE-MOLDADO,EXCLUSIVE FOSSA E MANILHAS.FORNECIMENTO E COLOCACAO</v>
      </c>
      <c r="C14148" s="749" t="s">
        <v>35644</v>
      </c>
      <c r="D14148" s="749" t="s">
        <v>35557</v>
      </c>
      <c r="E14148" s="749" t="s">
        <v>20205</v>
      </c>
      <c r="I14148" s="749" t="s">
        <v>30</v>
      </c>
      <c r="J14148" s="749" t="n">
        <v>6729.32</v>
      </c>
    </row>
    <row collapsed="false" customFormat="false" customHeight="true" hidden="true" ht="25.5" outlineLevel="0" r="14149">
      <c r="A14149" s="749" t="s">
        <v>35645</v>
      </c>
      <c r="B14149" s="758" t="str">
        <f aca="false">C14149&amp;D14149&amp;E14149&amp;F14149&amp;G14149&amp;H14149</f>
        <v>SUMIDOURO CILINDRICO,LIGADO A FOSSA,MEDINDO 2500X5600MM,EM ANEIS DE CONCRETO PRE-MOLDADO,EXCLUSIVE FOSSA E MANILHAS.FORNECIMENTO E COLOCACAO</v>
      </c>
      <c r="C14149" s="749" t="s">
        <v>35644</v>
      </c>
      <c r="D14149" s="749" t="s">
        <v>35557</v>
      </c>
      <c r="E14149" s="749" t="s">
        <v>20205</v>
      </c>
      <c r="I14149" s="749" t="s">
        <v>30</v>
      </c>
      <c r="J14149" s="749" t="n">
        <v>6507.73</v>
      </c>
    </row>
    <row collapsed="false" customFormat="false" customHeight="true" hidden="true" ht="25.5" outlineLevel="0" r="14150">
      <c r="A14150" s="749" t="s">
        <v>35646</v>
      </c>
      <c r="B14150" s="758" t="str">
        <f aca="false">C14150&amp;D14150&amp;E14150&amp;F14150&amp;G14150&amp;H14150</f>
        <v>SUMIDOURO CILINDRICO,LIGADO A FOSSA,MEDINDO 3000X4000MM,EM ANEIS DE CONCRETO PRE-MOLDADO,EXCLUSIVE FOSSA E MANILHAS.FORNECIMENTO E COLOCACAO</v>
      </c>
      <c r="C14150" s="749" t="s">
        <v>35647</v>
      </c>
      <c r="D14150" s="749" t="s">
        <v>35557</v>
      </c>
      <c r="E14150" s="749" t="s">
        <v>20205</v>
      </c>
      <c r="I14150" s="749" t="s">
        <v>30</v>
      </c>
      <c r="J14150" s="749" t="n">
        <v>7396.18</v>
      </c>
    </row>
    <row collapsed="false" customFormat="false" customHeight="true" hidden="true" ht="25.5" outlineLevel="0" r="14151">
      <c r="A14151" s="749" t="s">
        <v>35648</v>
      </c>
      <c r="B14151" s="758" t="str">
        <f aca="false">C14151&amp;D14151&amp;E14151&amp;F14151&amp;G14151&amp;H14151</f>
        <v>SUMIDOURO CILINDRICO,LIGADO A FOSSA,MEDINDO 3000X4000MM,EM ANEIS DE CONCRETO PRE-MOLDADO,EXCLUSIVE FOSSA E MANILHAS.FORNECIMENTO E COLOCACAO</v>
      </c>
      <c r="C14151" s="749" t="s">
        <v>35647</v>
      </c>
      <c r="D14151" s="749" t="s">
        <v>35557</v>
      </c>
      <c r="E14151" s="749" t="s">
        <v>20205</v>
      </c>
      <c r="I14151" s="749" t="s">
        <v>30</v>
      </c>
      <c r="J14151" s="749" t="n">
        <v>7182.08</v>
      </c>
    </row>
    <row collapsed="false" customFormat="false" customHeight="true" hidden="true" ht="25.5" outlineLevel="0" r="14152">
      <c r="A14152" s="749" t="s">
        <v>35649</v>
      </c>
      <c r="B14152" s="758" t="str">
        <f aca="false">C14152&amp;D14152&amp;E14152&amp;F14152&amp;G14152&amp;H14152</f>
        <v>SUMIDOURO CILINDRICO,LIGADO A FOSSA,MEDINDO 2500X7600MM,EM ANEIS DE CONCRETO PRE-MOLDADO,EXCLUSIVE FOSSA E MANILHAS.FORNECIMENTO E COLOCACAO</v>
      </c>
      <c r="C14152" s="749" t="s">
        <v>35650</v>
      </c>
      <c r="D14152" s="749" t="s">
        <v>35557</v>
      </c>
      <c r="E14152" s="749" t="s">
        <v>20205</v>
      </c>
      <c r="I14152" s="749" t="s">
        <v>30</v>
      </c>
      <c r="J14152" s="749" t="n">
        <v>8629.49</v>
      </c>
    </row>
    <row collapsed="false" customFormat="false" customHeight="true" hidden="true" ht="25.5" outlineLevel="0" r="14153">
      <c r="A14153" s="749" t="s">
        <v>35651</v>
      </c>
      <c r="B14153" s="758" t="str">
        <f aca="false">C14153&amp;D14153&amp;E14153&amp;F14153&amp;G14153&amp;H14153</f>
        <v>SUMIDOURO CILINDRICO,LIGADO A FOSSA,MEDINDO 2500X7600MM,EM ANEIS DE CONCRETO PRE-MOLDADO,EXCLUSIVE FOSSA E MANILHAS.FORNECIMENTO E COLOCACAO</v>
      </c>
      <c r="C14153" s="749" t="s">
        <v>35650</v>
      </c>
      <c r="D14153" s="749" t="s">
        <v>35557</v>
      </c>
      <c r="E14153" s="749" t="s">
        <v>20205</v>
      </c>
      <c r="I14153" s="749" t="s">
        <v>30</v>
      </c>
      <c r="J14153" s="749" t="n">
        <v>8333.7</v>
      </c>
    </row>
    <row collapsed="false" customFormat="false" customHeight="true" hidden="true" ht="25.5" outlineLevel="0" r="14154">
      <c r="A14154" s="749" t="s">
        <v>35652</v>
      </c>
      <c r="B14154" s="758" t="str">
        <f aca="false">C14154&amp;D14154&amp;E14154&amp;F14154&amp;G14154&amp;H14154</f>
        <v>SUMIDOURO CILINDRICO,LIGADO A FOSSA,MEDINDO 3000X5200MM,EM ANEIS DE CONCRETO PRE-MOLDADO,EXCLUSIVE FOSSA E MANILHAS.FORNECIMENTO E COLOCACAO</v>
      </c>
      <c r="C14154" s="749" t="s">
        <v>35653</v>
      </c>
      <c r="D14154" s="749" t="s">
        <v>35557</v>
      </c>
      <c r="E14154" s="749" t="s">
        <v>20205</v>
      </c>
      <c r="I14154" s="749" t="s">
        <v>30</v>
      </c>
      <c r="J14154" s="749" t="n">
        <v>8969</v>
      </c>
    </row>
    <row collapsed="false" customFormat="false" customHeight="true" hidden="true" ht="25.5" outlineLevel="0" r="14155">
      <c r="A14155" s="749" t="s">
        <v>35654</v>
      </c>
      <c r="B14155" s="758" t="str">
        <f aca="false">C14155&amp;D14155&amp;E14155&amp;F14155&amp;G14155&amp;H14155</f>
        <v>SUMIDOURO CILINDRICO,LIGADO A FOSSA,MEDINDO 3000X5200MM,EM ANEIS DE CONCRETO PRE-MOLDADO,EXCLUSIVE FOSSA E MANILHAS.FORNECIMENTO E COLOCACAO</v>
      </c>
      <c r="C14155" s="749" t="s">
        <v>35653</v>
      </c>
      <c r="D14155" s="749" t="s">
        <v>35557</v>
      </c>
      <c r="E14155" s="749" t="s">
        <v>20205</v>
      </c>
      <c r="I14155" s="749" t="s">
        <v>30</v>
      </c>
      <c r="J14155" s="749" t="n">
        <v>8695.99</v>
      </c>
    </row>
    <row collapsed="false" customFormat="false" customHeight="true" hidden="true" ht="25.5" outlineLevel="0" r="14156">
      <c r="A14156" s="749" t="s">
        <v>35655</v>
      </c>
      <c r="B14156" s="758" t="str">
        <f aca="false">C14156&amp;D14156&amp;E14156&amp;F14156&amp;G14156&amp;H14156</f>
        <v>SUMIDOURO CILINDRICO,LIGADO A FOSSA,MEDINDO 2500X9200MM,EM ANEIS DE CONCRETO PRE-MOLDADO,EXCLUSIVE FOSSA E MANILHAS.FORNECIMENTO E COLOCACAO</v>
      </c>
      <c r="C14156" s="749" t="s">
        <v>35656</v>
      </c>
      <c r="D14156" s="749" t="s">
        <v>35557</v>
      </c>
      <c r="E14156" s="749" t="s">
        <v>20205</v>
      </c>
      <c r="I14156" s="749" t="s">
        <v>30</v>
      </c>
      <c r="J14156" s="749" t="n">
        <v>10163.43</v>
      </c>
    </row>
    <row collapsed="false" customFormat="false" customHeight="true" hidden="true" ht="25.5" outlineLevel="0" r="14157">
      <c r="A14157" s="749" t="s">
        <v>35657</v>
      </c>
      <c r="B14157" s="758" t="str">
        <f aca="false">C14157&amp;D14157&amp;E14157&amp;F14157&amp;G14157&amp;H14157</f>
        <v>SUMIDOURO CILINDRICO,LIGADO A FOSSA,MEDINDO 2500X9200MM,EM ANEIS DE CONCRETO PRE-MOLDADO,EXCLUSIVE FOSSA E MANILHAS.FORNECIMENTO E COLOCACAO</v>
      </c>
      <c r="C14157" s="749" t="s">
        <v>35656</v>
      </c>
      <c r="D14157" s="749" t="s">
        <v>35557</v>
      </c>
      <c r="E14157" s="749" t="s">
        <v>20205</v>
      </c>
      <c r="I14157" s="749" t="s">
        <v>30</v>
      </c>
      <c r="J14157" s="749" t="n">
        <v>9808.26</v>
      </c>
    </row>
    <row collapsed="false" customFormat="false" customHeight="true" hidden="true" ht="25.5" outlineLevel="0" r="14158">
      <c r="A14158" s="749" t="s">
        <v>35658</v>
      </c>
      <c r="B14158" s="758" t="str">
        <f aca="false">C14158&amp;D14158&amp;E14158&amp;F14158&amp;G14158&amp;H14158</f>
        <v>SUMIDOURO CILINDRICO,LIGADO A FOSSA,MEDINDO 3000X6400MM,EM ANEIS DE CONCRETO PRE-MOLDADO,EXCLUSIVE FOSSA E MANILHAS.FORNECIMENTO E COLOCACAO</v>
      </c>
      <c r="C14158" s="749" t="s">
        <v>35659</v>
      </c>
      <c r="D14158" s="749" t="s">
        <v>35557</v>
      </c>
      <c r="E14158" s="749" t="s">
        <v>20205</v>
      </c>
      <c r="I14158" s="749" t="s">
        <v>30</v>
      </c>
      <c r="J14158" s="749" t="n">
        <v>10545.13</v>
      </c>
    </row>
    <row collapsed="false" customFormat="false" customHeight="true" hidden="true" ht="25.5" outlineLevel="0" r="14159">
      <c r="A14159" s="749" t="s">
        <v>35660</v>
      </c>
      <c r="B14159" s="758" t="str">
        <f aca="false">C14159&amp;D14159&amp;E14159&amp;F14159&amp;G14159&amp;H14159</f>
        <v>SUMIDOURO CILINDRICO,LIGADO A FOSSA,MEDINDO 3000X6400MM,EM ANEIS DE CONCRETO PRE-MOLDADO,EXCLUSIVE FOSSA E MANILHAS.FORNECIMENTO E COLOCACAO</v>
      </c>
      <c r="C14159" s="749" t="s">
        <v>35659</v>
      </c>
      <c r="D14159" s="749" t="s">
        <v>35557</v>
      </c>
      <c r="E14159" s="749" t="s">
        <v>20205</v>
      </c>
      <c r="I14159" s="749" t="s">
        <v>30</v>
      </c>
      <c r="J14159" s="749" t="n">
        <v>10213.18</v>
      </c>
    </row>
    <row collapsed="false" customFormat="false" customHeight="true" hidden="true" ht="25.5" outlineLevel="0" r="14160">
      <c r="A14160" s="749" t="s">
        <v>35661</v>
      </c>
      <c r="B14160" s="758" t="str">
        <f aca="false">C14160&amp;D14160&amp;E14160&amp;F14160&amp;G14160&amp;H14160</f>
        <v>SUMIDOURO CILINDRICO,LIGADO A FOSSA,MEDINDO 3000X7600MM,EM ANEIS DE CONCRETO PRE-MOLDADO,EXCLUSIVE FOSSA E MANILHAS.FORNECIMENTO E COLOCACAO</v>
      </c>
      <c r="C14160" s="749" t="s">
        <v>35662</v>
      </c>
      <c r="D14160" s="749" t="s">
        <v>35557</v>
      </c>
      <c r="E14160" s="749" t="s">
        <v>20205</v>
      </c>
      <c r="I14160" s="749" t="s">
        <v>30</v>
      </c>
      <c r="J14160" s="749" t="n">
        <v>12117.95</v>
      </c>
    </row>
    <row collapsed="false" customFormat="false" customHeight="true" hidden="true" ht="25.5" outlineLevel="0" r="14161">
      <c r="A14161" s="749" t="s">
        <v>35663</v>
      </c>
      <c r="B14161" s="758" t="str">
        <f aca="false">C14161&amp;D14161&amp;E14161&amp;F14161&amp;G14161&amp;H14161</f>
        <v>SUMIDOURO CILINDRICO,LIGADO A FOSSA,MEDINDO 3000X7600MM,EM ANEIS DE CONCRETO PRE-MOLDADO,EXCLUSIVE FOSSA E MANILHAS.FORNECIMENTO E COLOCACAO</v>
      </c>
      <c r="C14161" s="749" t="s">
        <v>35662</v>
      </c>
      <c r="D14161" s="749" t="s">
        <v>35557</v>
      </c>
      <c r="E14161" s="749" t="s">
        <v>20205</v>
      </c>
      <c r="I14161" s="749" t="s">
        <v>30</v>
      </c>
      <c r="J14161" s="749" t="n">
        <v>11727.09</v>
      </c>
    </row>
    <row collapsed="false" customFormat="false" customHeight="true" hidden="true" ht="25.5" outlineLevel="0" r="14162">
      <c r="A14162" s="749" t="s">
        <v>35664</v>
      </c>
      <c r="B14162" s="758" t="str">
        <f aca="false">C14162&amp;D14162&amp;E14162&amp;F14162&amp;G14162&amp;H14162</f>
        <v>SUMIDOURO CILINDRICO,LIGADO A FOSSA,MEDINDO 3000X8800MM,EM ANEIS DE CONCRETO PRE-MOLDADO,EXCLUSIVE FOSSA E MANILHAS.FORNECIMENTO E COLOCACAO</v>
      </c>
      <c r="C14162" s="749" t="s">
        <v>35665</v>
      </c>
      <c r="D14162" s="749" t="s">
        <v>35557</v>
      </c>
      <c r="E14162" s="749" t="s">
        <v>20205</v>
      </c>
      <c r="I14162" s="749" t="s">
        <v>30</v>
      </c>
      <c r="J14162" s="749" t="n">
        <v>13692.37</v>
      </c>
    </row>
    <row collapsed="false" customFormat="false" customHeight="true" hidden="true" ht="25.5" outlineLevel="0" r="14163">
      <c r="A14163" s="749" t="s">
        <v>35666</v>
      </c>
      <c r="B14163" s="758" t="str">
        <f aca="false">C14163&amp;D14163&amp;E14163&amp;F14163&amp;G14163&amp;H14163</f>
        <v>SUMIDOURO CILINDRICO,LIGADO A FOSSA,MEDINDO 3000X8800MM,EM ANEIS DE CONCRETO PRE-MOLDADO,EXCLUSIVE FOSSA E MANILHAS.FORNECIMENTO E COLOCACAO</v>
      </c>
      <c r="C14163" s="749" t="s">
        <v>35665</v>
      </c>
      <c r="D14163" s="749" t="s">
        <v>35557</v>
      </c>
      <c r="E14163" s="749" t="s">
        <v>20205</v>
      </c>
      <c r="I14163" s="749" t="s">
        <v>30</v>
      </c>
      <c r="J14163" s="749" t="n">
        <v>13242.59</v>
      </c>
    </row>
    <row collapsed="false" customFormat="false" customHeight="true" hidden="true" ht="25.5" outlineLevel="0" r="14164">
      <c r="A14164" s="749" t="s">
        <v>35667</v>
      </c>
      <c r="B14164" s="758" t="str">
        <f aca="false">C14164&amp;D14164&amp;E14164&amp;F14164&amp;G14164&amp;H14164</f>
        <v>SUMIDOURO CILINDRICO,LIGADO A FOSSA,MEDINDO 3000X10000MM,EMANEIS DE CONCRETO PRE-MOLDADO,EXCLUSIVE FOSSA E MANILHAS.FORNECIMENTO E COLOCACAO</v>
      </c>
      <c r="C14164" s="749" t="s">
        <v>35668</v>
      </c>
      <c r="D14164" s="749" t="s">
        <v>35669</v>
      </c>
      <c r="E14164" s="749" t="s">
        <v>14384</v>
      </c>
      <c r="I14164" s="749" t="s">
        <v>30</v>
      </c>
      <c r="J14164" s="749" t="n">
        <v>15372.58</v>
      </c>
    </row>
    <row collapsed="false" customFormat="false" customHeight="true" hidden="true" ht="25.5" outlineLevel="0" r="14165">
      <c r="A14165" s="749" t="s">
        <v>35670</v>
      </c>
      <c r="B14165" s="758" t="str">
        <f aca="false">C14165&amp;D14165&amp;E14165&amp;F14165&amp;G14165&amp;H14165</f>
        <v>SUMIDOURO CILINDRICO,LIGADO A FOSSA,MEDINDO 3000X10000MM,EMANEIS DE CONCRETO PRE-MOLDADO,EXCLUSIVE FOSSA E MANILHAS.FORNECIMENTO E COLOCACAO</v>
      </c>
      <c r="C14165" s="749" t="s">
        <v>35668</v>
      </c>
      <c r="D14165" s="749" t="s">
        <v>35669</v>
      </c>
      <c r="E14165" s="749" t="s">
        <v>14384</v>
      </c>
      <c r="I14165" s="749" t="s">
        <v>30</v>
      </c>
      <c r="J14165" s="749" t="n">
        <v>14863.88</v>
      </c>
    </row>
    <row collapsed="false" customFormat="false" customHeight="true" hidden="true" ht="25.5" outlineLevel="0" r="14166">
      <c r="A14166" s="749" t="s">
        <v>35671</v>
      </c>
      <c r="B14166" s="758" t="str">
        <f aca="false">C14166&amp;D14166&amp;E14166&amp;F14166&amp;G14166&amp;H14166</f>
        <v>SUMIDOURO CILINDRICO,LIGADO A FOSSA,MEDINDO 3000X11200MM,EMANEIS DE CONCRETO PRE-MOLDADO,EXCLUSIVE FOSSA E MANILHAS.FORNECIMENTO E COLOCACAO</v>
      </c>
      <c r="C14166" s="749" t="s">
        <v>35672</v>
      </c>
      <c r="D14166" s="749" t="s">
        <v>35669</v>
      </c>
      <c r="E14166" s="749" t="s">
        <v>14384</v>
      </c>
      <c r="I14166" s="749" t="s">
        <v>30</v>
      </c>
      <c r="J14166" s="749" t="n">
        <v>17132.17</v>
      </c>
    </row>
    <row collapsed="false" customFormat="false" customHeight="true" hidden="true" ht="25.5" outlineLevel="0" r="14167">
      <c r="A14167" s="749" t="s">
        <v>35673</v>
      </c>
      <c r="B14167" s="758" t="str">
        <f aca="false">C14167&amp;D14167&amp;E14167&amp;F14167&amp;G14167&amp;H14167</f>
        <v>SUMIDOURO CILINDRICO,LIGADO A FOSSA,MEDINDO 3000X11200MM,EMANEIS DE CONCRETO PRE-MOLDADO,EXCLUSIVE FOSSA E MANILHAS.FORNECIMENTO E COLOCACAO</v>
      </c>
      <c r="C14167" s="749" t="s">
        <v>35672</v>
      </c>
      <c r="D14167" s="749" t="s">
        <v>35669</v>
      </c>
      <c r="E14167" s="749" t="s">
        <v>14384</v>
      </c>
      <c r="I14167" s="749" t="s">
        <v>30</v>
      </c>
      <c r="J14167" s="749" t="n">
        <v>16564.56</v>
      </c>
    </row>
    <row collapsed="false" customFormat="false" customHeight="true" hidden="true" ht="25.5" outlineLevel="0" r="14168">
      <c r="A14168" s="749" t="s">
        <v>35674</v>
      </c>
      <c r="B14168" s="758" t="str">
        <f aca="false">C14168&amp;D14168&amp;E14168&amp;F14168&amp;G14168&amp;H14168</f>
        <v>SUMIDOURO CILINDRICO,LIGADO A FOSSA,MEDINDO 3000X12400MM,EMANEIS DE CONCRETO PRE-MOLDADO,EXCLUSIVE FOSSA E MANILHAS.FORNECIMENTO E COLOCACAO</v>
      </c>
      <c r="C14168" s="749" t="s">
        <v>35675</v>
      </c>
      <c r="D14168" s="749" t="s">
        <v>35669</v>
      </c>
      <c r="E14168" s="749" t="s">
        <v>14384</v>
      </c>
      <c r="I14168" s="749" t="s">
        <v>30</v>
      </c>
      <c r="J14168" s="749" t="n">
        <v>18893.32</v>
      </c>
    </row>
    <row collapsed="false" customFormat="false" customHeight="true" hidden="true" ht="25.5" outlineLevel="0" r="14169">
      <c r="A14169" s="749" t="s">
        <v>35676</v>
      </c>
      <c r="B14169" s="758" t="str">
        <f aca="false">C14169&amp;D14169&amp;E14169&amp;F14169&amp;G14169&amp;H14169</f>
        <v>SUMIDOURO CILINDRICO,LIGADO A FOSSA,MEDINDO 3000X12400MM,EMANEIS DE CONCRETO PRE-MOLDADO,EXCLUSIVE FOSSA E MANILHAS.FORNECIMENTO E COLOCACAO</v>
      </c>
      <c r="C14169" s="749" t="s">
        <v>35675</v>
      </c>
      <c r="D14169" s="749" t="s">
        <v>35669</v>
      </c>
      <c r="E14169" s="749" t="s">
        <v>14384</v>
      </c>
      <c r="I14169" s="749" t="s">
        <v>30</v>
      </c>
      <c r="J14169" s="749" t="n">
        <v>18266.8</v>
      </c>
    </row>
    <row collapsed="false" customFormat="false" customHeight="true" hidden="true" ht="12.75" outlineLevel="0" r="14170">
      <c r="A14170" s="749" t="s">
        <v>35677</v>
      </c>
      <c r="B14170" s="749" t="str">
        <f aca="false">C14170&amp;D14170&amp;E14170&amp;F14170&amp;G14170&amp;H14170</f>
        <v>COLUNA DE FERRO GALVANIZADO NO DIAMETRO DE 3/4",EXCLUSIVE PECAS DE DERIVACAO.FORNECIMENTO E COLOCACAO</v>
      </c>
      <c r="C14170" s="749" t="s">
        <v>35678</v>
      </c>
      <c r="D14170" s="749" t="s">
        <v>35679</v>
      </c>
      <c r="I14170" s="749" t="s">
        <v>236</v>
      </c>
      <c r="J14170" s="749" t="n">
        <v>37.11</v>
      </c>
    </row>
    <row collapsed="false" customFormat="false" customHeight="true" hidden="true" ht="12.75" outlineLevel="0" r="14171">
      <c r="A14171" s="749" t="s">
        <v>35680</v>
      </c>
      <c r="B14171" s="749" t="str">
        <f aca="false">C14171&amp;D14171&amp;E14171&amp;F14171&amp;G14171&amp;H14171</f>
        <v>COLUNA DE FERRO GALVANIZADO NO DIAMETRO DE 3/4",EXCLUSIVE PECAS DE DERIVACAO.FORNECIMENTO E COLOCACAO</v>
      </c>
      <c r="C14171" s="749" t="s">
        <v>35678</v>
      </c>
      <c r="D14171" s="749" t="s">
        <v>35679</v>
      </c>
      <c r="I14171" s="749" t="s">
        <v>236</v>
      </c>
      <c r="J14171" s="749" t="n">
        <v>34.83</v>
      </c>
    </row>
    <row collapsed="false" customFormat="false" customHeight="true" hidden="true" ht="12.75" outlineLevel="0" r="14172">
      <c r="A14172" s="749" t="s">
        <v>35681</v>
      </c>
      <c r="B14172" s="749" t="str">
        <f aca="false">C14172&amp;D14172&amp;E14172&amp;F14172&amp;G14172&amp;H14172</f>
        <v>COLUNA DE FERRO GALVANIZADO NO DIAMETRO DE 1",EXCLUSIVE PECAS DE DERIVACAO.FORNECIMENTO E COLOCACAO</v>
      </c>
      <c r="C14172" s="749" t="s">
        <v>35682</v>
      </c>
      <c r="D14172" s="749" t="s">
        <v>35683</v>
      </c>
      <c r="I14172" s="749" t="s">
        <v>236</v>
      </c>
      <c r="J14172" s="749" t="n">
        <v>46.21</v>
      </c>
    </row>
    <row collapsed="false" customFormat="false" customHeight="true" hidden="true" ht="12.75" outlineLevel="0" r="14173">
      <c r="A14173" s="749" t="s">
        <v>35684</v>
      </c>
      <c r="B14173" s="749" t="str">
        <f aca="false">C14173&amp;D14173&amp;E14173&amp;F14173&amp;G14173&amp;H14173</f>
        <v>COLUNA DE FERRO GALVANIZADO NO DIAMETRO DE 1",EXCLUSIVE PECAS DE DERIVACAO.FORNECIMENTO E COLOCACAO</v>
      </c>
      <c r="C14173" s="749" t="s">
        <v>35682</v>
      </c>
      <c r="D14173" s="749" t="s">
        <v>35683</v>
      </c>
      <c r="I14173" s="749" t="s">
        <v>236</v>
      </c>
      <c r="J14173" s="749" t="n">
        <v>42.91</v>
      </c>
    </row>
    <row collapsed="false" customFormat="false" customHeight="true" hidden="true" ht="12.75" outlineLevel="0" r="14174">
      <c r="A14174" s="749" t="s">
        <v>35685</v>
      </c>
      <c r="B14174" s="749" t="str">
        <f aca="false">C14174&amp;D14174&amp;E14174&amp;F14174&amp;G14174&amp;H14174</f>
        <v>COLUNA DE FERRO GALVANIZADO NO DIAMETRO DE 1.1/4",EXCLUSIVEPECAS DE DERIVACAO.FORNECIMENTO E COLOCACAO</v>
      </c>
      <c r="C14174" s="749" t="s">
        <v>35686</v>
      </c>
      <c r="D14174" s="749" t="s">
        <v>35687</v>
      </c>
      <c r="I14174" s="749" t="s">
        <v>236</v>
      </c>
      <c r="J14174" s="749" t="n">
        <v>63.35</v>
      </c>
    </row>
    <row collapsed="false" customFormat="false" customHeight="true" hidden="true" ht="12.75" outlineLevel="0" r="14175">
      <c r="A14175" s="749" t="s">
        <v>35688</v>
      </c>
      <c r="B14175" s="749" t="str">
        <f aca="false">C14175&amp;D14175&amp;E14175&amp;F14175&amp;G14175&amp;H14175</f>
        <v>COLUNA DE FERRO GALVANIZADO NO DIAMETRO DE 1.1/4",EXCLUSIVEPECAS DE DERIVACAO.FORNECIMENTO E COLOCACAO</v>
      </c>
      <c r="C14175" s="749" t="s">
        <v>35686</v>
      </c>
      <c r="D14175" s="749" t="s">
        <v>35687</v>
      </c>
      <c r="I14175" s="749" t="s">
        <v>236</v>
      </c>
      <c r="J14175" s="749" t="n">
        <v>59.11</v>
      </c>
    </row>
    <row collapsed="false" customFormat="false" customHeight="true" hidden="true" ht="12.75" outlineLevel="0" r="14176">
      <c r="A14176" s="749" t="s">
        <v>35689</v>
      </c>
      <c r="B14176" s="749" t="str">
        <f aca="false">C14176&amp;D14176&amp;E14176&amp;F14176&amp;G14176&amp;H14176</f>
        <v>COLUNA DE FERRO GALVANIZADO NO DIAMETRO DE 1.1/2",EXCLUSIVEPECAS DE DERIVACAO.FORNECIMENTO E COLOCACAO</v>
      </c>
      <c r="C14176" s="749" t="s">
        <v>35690</v>
      </c>
      <c r="D14176" s="749" t="s">
        <v>35687</v>
      </c>
      <c r="I14176" s="749" t="s">
        <v>236</v>
      </c>
      <c r="J14176" s="749" t="n">
        <v>72.29</v>
      </c>
    </row>
    <row collapsed="false" customFormat="false" customHeight="true" hidden="true" ht="12.75" outlineLevel="0" r="14177">
      <c r="A14177" s="749" t="s">
        <v>35691</v>
      </c>
      <c r="B14177" s="749" t="str">
        <f aca="false">C14177&amp;D14177&amp;E14177&amp;F14177&amp;G14177&amp;H14177</f>
        <v>COLUNA DE FERRO GALVANIZADO NO DIAMETRO DE 1.1/2",EXCLUSIVEPECAS DE DERIVACAO.FORNECIMENTO E COLOCACAO</v>
      </c>
      <c r="C14177" s="749" t="s">
        <v>35690</v>
      </c>
      <c r="D14177" s="749" t="s">
        <v>35687</v>
      </c>
      <c r="I14177" s="749" t="s">
        <v>236</v>
      </c>
      <c r="J14177" s="749" t="n">
        <v>67.11</v>
      </c>
    </row>
    <row collapsed="false" customFormat="false" customHeight="true" hidden="true" ht="12.75" outlineLevel="0" r="14178">
      <c r="A14178" s="749" t="s">
        <v>35692</v>
      </c>
      <c r="B14178" s="749" t="str">
        <f aca="false">C14178&amp;D14178&amp;E14178&amp;F14178&amp;G14178&amp;H14178</f>
        <v>COLUNA DE FERRO GALVANIZADO NO DIAMETRO DE 2",EXCLUSIVE PECAS DE DERIVACAO.FORNECIMENTO E COLOCACAO</v>
      </c>
      <c r="C14178" s="749" t="s">
        <v>35693</v>
      </c>
      <c r="D14178" s="749" t="s">
        <v>35683</v>
      </c>
      <c r="I14178" s="749" t="s">
        <v>236</v>
      </c>
      <c r="J14178" s="749" t="n">
        <v>101.95</v>
      </c>
    </row>
    <row collapsed="false" customFormat="false" customHeight="true" hidden="true" ht="12.75" outlineLevel="0" r="14179">
      <c r="A14179" s="749" t="s">
        <v>35694</v>
      </c>
      <c r="B14179" s="749" t="str">
        <f aca="false">C14179&amp;D14179&amp;E14179&amp;F14179&amp;G14179&amp;H14179</f>
        <v>COLUNA DE FERRO GALVANIZADO NO DIAMETRO DE 2",EXCLUSIVE PECAS DE DERIVACAO.FORNECIMENTO E COLOCACAO</v>
      </c>
      <c r="C14179" s="749" t="s">
        <v>35693</v>
      </c>
      <c r="D14179" s="749" t="s">
        <v>35683</v>
      </c>
      <c r="I14179" s="749" t="s">
        <v>236</v>
      </c>
      <c r="J14179" s="749" t="n">
        <v>96</v>
      </c>
    </row>
    <row collapsed="false" customFormat="false" customHeight="true" hidden="true" ht="12.75" outlineLevel="0" r="14180">
      <c r="A14180" s="749" t="s">
        <v>35695</v>
      </c>
      <c r="B14180" s="749" t="str">
        <f aca="false">C14180&amp;D14180&amp;E14180&amp;F14180&amp;G14180&amp;H14180</f>
        <v>COLUNA DE FERRO GALVANIZADO NO DIAMETRO DE 2.1/2",EXCLUSIVEPECAS DE DERIVACAO.FORNECIMENTO E COLOCACAO</v>
      </c>
      <c r="C14180" s="749" t="s">
        <v>35696</v>
      </c>
      <c r="D14180" s="749" t="s">
        <v>35687</v>
      </c>
      <c r="I14180" s="749" t="s">
        <v>236</v>
      </c>
      <c r="J14180" s="749" t="n">
        <v>120.1</v>
      </c>
    </row>
    <row collapsed="false" customFormat="false" customHeight="true" hidden="true" ht="12.75" outlineLevel="0" r="14181">
      <c r="A14181" s="749" t="s">
        <v>35697</v>
      </c>
      <c r="B14181" s="749" t="str">
        <f aca="false">C14181&amp;D14181&amp;E14181&amp;F14181&amp;G14181&amp;H14181</f>
        <v>COLUNA DE FERRO GALVANIZADO NO DIAMETRO DE 2.1/2",EXCLUSIVEPECAS DE DERIVACAO.FORNECIMENTO E COLOCACAO</v>
      </c>
      <c r="C14181" s="749" t="s">
        <v>35696</v>
      </c>
      <c r="D14181" s="749" t="s">
        <v>35687</v>
      </c>
      <c r="I14181" s="749" t="s">
        <v>236</v>
      </c>
      <c r="J14181" s="749" t="n">
        <v>113.77</v>
      </c>
    </row>
    <row collapsed="false" customFormat="false" customHeight="true" hidden="true" ht="12.75" outlineLevel="0" r="14182">
      <c r="A14182" s="749" t="s">
        <v>35698</v>
      </c>
      <c r="B14182" s="749" t="str">
        <f aca="false">C14182&amp;D14182&amp;E14182&amp;F14182&amp;G14182&amp;H14182</f>
        <v>INSTALACAO E ASSENTAMENTO DE AQUECEDOR A GAS ENCANADO,EXCLUSIVE FORNECIMENTO DO APARELHO,COMPREENDENDO:8M DE TUBO DE COBRE,CLASSE I DE 22MM,CONEXOES E CHAMINE DE ALUMINIO E VENEZIANA</v>
      </c>
      <c r="C14182" s="749" t="s">
        <v>35699</v>
      </c>
      <c r="D14182" s="749" t="s">
        <v>35700</v>
      </c>
      <c r="E14182" s="749" t="s">
        <v>35701</v>
      </c>
      <c r="F14182" s="749" t="s">
        <v>35702</v>
      </c>
      <c r="I14182" s="749" t="s">
        <v>30</v>
      </c>
      <c r="J14182" s="749" t="n">
        <v>895.87</v>
      </c>
    </row>
    <row collapsed="false" customFormat="false" customHeight="true" hidden="true" ht="12.75" outlineLevel="0" r="14183">
      <c r="A14183" s="749" t="s">
        <v>35703</v>
      </c>
      <c r="B14183" s="749" t="str">
        <f aca="false">C14183&amp;D14183&amp;E14183&amp;F14183&amp;G14183&amp;H14183</f>
        <v>INSTALACAO E ASSENTAMENTO DE AQUECEDOR A GAS ENCANADO,EXCLUSIVE FORNECIMENTO DO APARELHO,COMPREENDENDO:8M DE TUBO DE COBRE,CLASSE I DE 22MM,CONEXOES E CHAMINE DE ALUMINIO E VENEZIANA</v>
      </c>
      <c r="C14183" s="749" t="s">
        <v>35699</v>
      </c>
      <c r="D14183" s="749" t="s">
        <v>35700</v>
      </c>
      <c r="E14183" s="749" t="s">
        <v>35701</v>
      </c>
      <c r="F14183" s="749" t="s">
        <v>35702</v>
      </c>
      <c r="I14183" s="749" t="s">
        <v>30</v>
      </c>
      <c r="J14183" s="749" t="n">
        <v>853.23</v>
      </c>
    </row>
    <row collapsed="false" customFormat="false" customHeight="true" hidden="true" ht="12.75" outlineLevel="0" r="14184">
      <c r="A14184" s="749" t="s">
        <v>35704</v>
      </c>
      <c r="B14184" s="749" t="str">
        <f aca="false">C14184&amp;D14184&amp;E14184&amp;F14184&amp;G14184&amp;H14184</f>
        <v>INSTALACAO E ASSENTAMENTO DE FOGAO A GAS ENCANADO,EXCLUSIVEFORNECIMENTO DO APARELHO,COMPREENDENDO:25,00M DE TUBO DE FERRO GALVANIZADO DE 1",CONEXOES E REGISTRO</v>
      </c>
      <c r="C14184" s="749" t="s">
        <v>35705</v>
      </c>
      <c r="D14184" s="749" t="s">
        <v>35706</v>
      </c>
      <c r="E14184" s="749" t="s">
        <v>35707</v>
      </c>
      <c r="I14184" s="749" t="s">
        <v>30</v>
      </c>
      <c r="J14184" s="749" t="n">
        <v>1019.52</v>
      </c>
    </row>
    <row collapsed="false" customFormat="false" customHeight="true" hidden="true" ht="12.75" outlineLevel="0" r="14185">
      <c r="A14185" s="749" t="s">
        <v>35708</v>
      </c>
      <c r="B14185" s="749" t="str">
        <f aca="false">C14185&amp;D14185&amp;E14185&amp;F14185&amp;G14185&amp;H14185</f>
        <v>INSTALACAO E ASSENTAMENTO DE FOGAO A GAS ENCANADO,EXCLUSIVEFORNECIMENTO DO APARELHO,COMPREENDENDO:25,00M DE TUBO DE FERRO GALVANIZADO DE 1",CONEXOES E REGISTRO</v>
      </c>
      <c r="C14185" s="749" t="s">
        <v>35705</v>
      </c>
      <c r="D14185" s="749" t="s">
        <v>35706</v>
      </c>
      <c r="E14185" s="749" t="s">
        <v>35707</v>
      </c>
      <c r="I14185" s="749" t="s">
        <v>30</v>
      </c>
      <c r="J14185" s="749" t="n">
        <v>957.31</v>
      </c>
    </row>
    <row collapsed="false" customFormat="false" customHeight="true" hidden="true" ht="12.75" outlineLevel="0" r="14186">
      <c r="A14186" s="749" t="s">
        <v>35709</v>
      </c>
      <c r="B14186" s="749" t="str">
        <f aca="false">C14186&amp;D14186&amp;E14186&amp;F14186&amp;G14186&amp;H14186</f>
        <v>INSTALACAO E ASSENTAMENTO DE FOGAO A GAS LIQUEFEITO DE PETROLEO(EXCLUSIVE FORNECIMENTO DO APARELHO),COMPREENDENDO:5,00MDE TUBO DE FERRO GALVANIZADO DE 1/2",CONEXOES,REGULADORES EDEMAIS PECAS NECESSARIAS</v>
      </c>
      <c r="C14186" s="749" t="s">
        <v>35710</v>
      </c>
      <c r="D14186" s="749" t="s">
        <v>35711</v>
      </c>
      <c r="E14186" s="749" t="s">
        <v>35712</v>
      </c>
      <c r="F14186" s="749" t="s">
        <v>35713</v>
      </c>
      <c r="I14186" s="749" t="s">
        <v>30</v>
      </c>
      <c r="J14186" s="749" t="n">
        <v>410.56</v>
      </c>
    </row>
    <row collapsed="false" customFormat="false" customHeight="true" hidden="true" ht="12.75" outlineLevel="0" r="14187">
      <c r="A14187" s="749" t="s">
        <v>35714</v>
      </c>
      <c r="B14187" s="749" t="str">
        <f aca="false">C14187&amp;D14187&amp;E14187&amp;F14187&amp;G14187&amp;H14187</f>
        <v>INSTALACAO E ASSENTAMENTO DE FOGAO A GAS LIQUEFEITO DE PETROLEO(EXCLUSIVE FORNECIMENTO DO APARELHO),COMPREENDENDO:5,00MDE TUBO DE FERRO GALVANIZADO DE 1/2",CONEXOES,REGULADORES EDEMAIS PECAS NECESSARIAS</v>
      </c>
      <c r="C14187" s="749" t="s">
        <v>35710</v>
      </c>
      <c r="D14187" s="749" t="s">
        <v>35711</v>
      </c>
      <c r="E14187" s="749" t="s">
        <v>35712</v>
      </c>
      <c r="F14187" s="749" t="s">
        <v>35713</v>
      </c>
      <c r="I14187" s="749" t="s">
        <v>30</v>
      </c>
      <c r="J14187" s="749" t="n">
        <v>396.35</v>
      </c>
    </row>
    <row collapsed="false" customFormat="false" customHeight="true" hidden="true" ht="12.75" outlineLevel="0" r="14188">
      <c r="A14188" s="749" t="s">
        <v>35715</v>
      </c>
      <c r="B14188" s="749" t="str">
        <f aca="false">C14188&amp;D14188&amp;E14188&amp;F14188&amp;G14188&amp;H14188</f>
        <v>INSTALACAO COMPLETA DE AQUECEDOR A GAS ENCANADO OU LIQUEFEITO DE PETROLEO(EXCLUSIVE FORNECIMENTO DO APARELHO),COMPREENDENDO:8,00M DE TUBO DE FERRO GALVANIZADO DE 3/4",CONEXOES E CHAMINE DE ALUMINIO</v>
      </c>
      <c r="C14188" s="749" t="s">
        <v>35716</v>
      </c>
      <c r="D14188" s="749" t="s">
        <v>35717</v>
      </c>
      <c r="E14188" s="749" t="s">
        <v>35718</v>
      </c>
      <c r="F14188" s="749" t="s">
        <v>35719</v>
      </c>
      <c r="I14188" s="749" t="s">
        <v>30</v>
      </c>
      <c r="J14188" s="749" t="n">
        <v>697.33</v>
      </c>
    </row>
    <row collapsed="false" customFormat="false" customHeight="true" hidden="true" ht="12.75" outlineLevel="0" r="14189">
      <c r="A14189" s="749" t="s">
        <v>35720</v>
      </c>
      <c r="B14189" s="749" t="str">
        <f aca="false">C14189&amp;D14189&amp;E14189&amp;F14189&amp;G14189&amp;H14189</f>
        <v>INSTALACAO COMPLETA DE AQUECEDOR A GAS ENCANADO OU LIQUEFEITO DE PETROLEO(EXCLUSIVE FORNECIMENTO DO APARELHO),COMPREENDENDO:8,00M DE TUBO DE FERRO GALVANIZADO DE 3/4",CONEXOES E CHAMINE DE ALUMINIO</v>
      </c>
      <c r="C14189" s="749" t="s">
        <v>35716</v>
      </c>
      <c r="D14189" s="749" t="s">
        <v>35717</v>
      </c>
      <c r="E14189" s="749" t="s">
        <v>35718</v>
      </c>
      <c r="F14189" s="749" t="s">
        <v>35719</v>
      </c>
      <c r="I14189" s="749" t="s">
        <v>30</v>
      </c>
      <c r="J14189" s="749" t="n">
        <v>649.72</v>
      </c>
    </row>
    <row collapsed="false" customFormat="false" customHeight="true" hidden="true" ht="25.5" outlineLevel="0" r="14190">
      <c r="A14190" s="749" t="s">
        <v>35721</v>
      </c>
      <c r="B14190" s="758" t="str">
        <f aca="false">C14190&amp;D14190&amp;E14190&amp;F14190&amp;G14190&amp;H14190</f>
        <v>TAMPA CEGA E CAIXILHO,15 X 15CM,EM ACO INOX,PARA RALO SIFONADO.FORNECIMENTO E COLOCACAO</v>
      </c>
      <c r="C14190" s="749" t="s">
        <v>35722</v>
      </c>
      <c r="D14190" s="749" t="s">
        <v>35723</v>
      </c>
      <c r="I14190" s="749" t="s">
        <v>30</v>
      </c>
      <c r="J14190" s="749" t="n">
        <v>15.71</v>
      </c>
    </row>
    <row collapsed="false" customFormat="false" customHeight="true" hidden="true" ht="25.5" outlineLevel="0" r="14191">
      <c r="A14191" s="749" t="s">
        <v>35724</v>
      </c>
      <c r="B14191" s="758" t="str">
        <f aca="false">C14191&amp;D14191&amp;E14191&amp;F14191&amp;G14191&amp;H14191</f>
        <v>TAMPA CEGA E CAIXILHO,15 X 15CM,EM ACO INOX,PARA RALO SIFONADO.FORNECIMENTO E COLOCACAO</v>
      </c>
      <c r="C14191" s="749" t="s">
        <v>35722</v>
      </c>
      <c r="D14191" s="749" t="s">
        <v>35723</v>
      </c>
      <c r="I14191" s="749" t="s">
        <v>30</v>
      </c>
      <c r="J14191" s="749" t="n">
        <v>15.71</v>
      </c>
    </row>
    <row collapsed="false" customFormat="false" customHeight="true" hidden="true" ht="12.75" outlineLevel="0" r="14192">
      <c r="A14192" s="749" t="s">
        <v>35725</v>
      </c>
      <c r="B14192" s="749" t="str">
        <f aca="false">C14192&amp;D14192&amp;E14192&amp;F14192&amp;G14192&amp;H14192</f>
        <v>RALO DE COBERTURA SEMI-ESFERICO(TIPO ABACAXI),COM 3".FORNECIMENTO E COLOCACAO</v>
      </c>
      <c r="C14192" s="749" t="s">
        <v>35726</v>
      </c>
      <c r="D14192" s="749" t="s">
        <v>11457</v>
      </c>
      <c r="I14192" s="749" t="s">
        <v>30</v>
      </c>
      <c r="J14192" s="749" t="n">
        <v>21.22</v>
      </c>
    </row>
    <row collapsed="false" customFormat="false" customHeight="true" hidden="true" ht="12.75" outlineLevel="0" r="14193">
      <c r="A14193" s="749" t="s">
        <v>35727</v>
      </c>
      <c r="B14193" s="749" t="str">
        <f aca="false">C14193&amp;D14193&amp;E14193&amp;F14193&amp;G14193&amp;H14193</f>
        <v>RALO DE COBERTURA SEMI-ESFERICO(TIPO ABACAXI),COM 3".FORNECIMENTO E COLOCACAO</v>
      </c>
      <c r="C14193" s="749" t="s">
        <v>35726</v>
      </c>
      <c r="D14193" s="749" t="s">
        <v>11457</v>
      </c>
      <c r="I14193" s="749" t="s">
        <v>30</v>
      </c>
      <c r="J14193" s="749" t="n">
        <v>19.4</v>
      </c>
    </row>
    <row collapsed="false" customFormat="false" customHeight="true" hidden="true" ht="12.75" outlineLevel="0" r="14194">
      <c r="A14194" s="749" t="s">
        <v>35728</v>
      </c>
      <c r="B14194" s="749" t="str">
        <f aca="false">C14194&amp;D14194&amp;E14194&amp;F14194&amp;G14194&amp;H14194</f>
        <v>RALO DE COBERTURA SEMI-ESFERICO(TIPO ABACAXI),COM 4".FORNECIMENTO E COLOCACAO</v>
      </c>
      <c r="C14194" s="749" t="s">
        <v>35729</v>
      </c>
      <c r="D14194" s="749" t="s">
        <v>11457</v>
      </c>
      <c r="I14194" s="749" t="s">
        <v>30</v>
      </c>
      <c r="J14194" s="749" t="n">
        <v>30.71</v>
      </c>
    </row>
    <row collapsed="false" customFormat="false" customHeight="true" hidden="true" ht="12.75" outlineLevel="0" r="14195">
      <c r="A14195" s="749" t="s">
        <v>35730</v>
      </c>
      <c r="B14195" s="749" t="str">
        <f aca="false">C14195&amp;D14195&amp;E14195&amp;F14195&amp;G14195&amp;H14195</f>
        <v>RALO DE COBERTURA SEMI-ESFERICO(TIPO ABACAXI),COM 4".FORNECIMENTO E COLOCACAO</v>
      </c>
      <c r="C14195" s="749" t="s">
        <v>35729</v>
      </c>
      <c r="D14195" s="749" t="s">
        <v>11457</v>
      </c>
      <c r="I14195" s="749" t="s">
        <v>30</v>
      </c>
      <c r="J14195" s="749" t="n">
        <v>27.95</v>
      </c>
    </row>
    <row collapsed="false" customFormat="false" customHeight="true" hidden="true" ht="12.75" outlineLevel="0" r="14196">
      <c r="A14196" s="749" t="s">
        <v>35731</v>
      </c>
      <c r="B14196" s="749" t="str">
        <f aca="false">C14196&amp;D14196&amp;E14196&amp;F14196&amp;G14196&amp;H14196</f>
        <v>RALO DE COBERTURA SEMI-ESFERICO(TIPO ABACAXI),COM 6".FORNECIMENTO E COLOCACAO</v>
      </c>
      <c r="C14196" s="749" t="s">
        <v>35732</v>
      </c>
      <c r="D14196" s="749" t="s">
        <v>11457</v>
      </c>
      <c r="I14196" s="749" t="s">
        <v>30</v>
      </c>
      <c r="J14196" s="749" t="n">
        <v>46.7</v>
      </c>
    </row>
    <row collapsed="false" customFormat="false" customHeight="true" hidden="true" ht="12.75" outlineLevel="0" r="14197">
      <c r="A14197" s="749" t="s">
        <v>35733</v>
      </c>
      <c r="B14197" s="749" t="str">
        <f aca="false">C14197&amp;D14197&amp;E14197&amp;F14197&amp;G14197&amp;H14197</f>
        <v>RALO DE COBERTURA SEMI-ESFERICO(TIPO ABACAXI),COM 6".FORNECIMENTO E COLOCACAO</v>
      </c>
      <c r="C14197" s="749" t="s">
        <v>35732</v>
      </c>
      <c r="D14197" s="749" t="s">
        <v>11457</v>
      </c>
      <c r="I14197" s="749" t="s">
        <v>30</v>
      </c>
      <c r="J14197" s="749" t="n">
        <v>43.74</v>
      </c>
    </row>
    <row collapsed="false" customFormat="false" customHeight="true" hidden="true" ht="12.75" outlineLevel="0" r="14198">
      <c r="A14198" s="749" t="s">
        <v>35734</v>
      </c>
      <c r="B14198" s="749" t="str">
        <f aca="false">C14198&amp;D14198&amp;E14198&amp;F14198&amp;G14198&amp;H14198</f>
        <v>GRELHA DE FERRO FUNDIDO PARA RALO,COM 20X20CM,CARGA MINIMA PARA TESTE 176KG,RESISTENCIA MAXIMA DE ROMPIMENTO DE 228KG EFLECHA RESIDUAL MAXIMA DE 8MM</v>
      </c>
      <c r="C14198" s="749" t="s">
        <v>35735</v>
      </c>
      <c r="D14198" s="749" t="s">
        <v>35736</v>
      </c>
      <c r="E14198" s="749" t="s">
        <v>35737</v>
      </c>
      <c r="I14198" s="749" t="s">
        <v>30</v>
      </c>
      <c r="J14198" s="749" t="n">
        <v>29</v>
      </c>
    </row>
    <row collapsed="false" customFormat="false" customHeight="true" hidden="true" ht="12.75" outlineLevel="0" r="14199">
      <c r="A14199" s="749" t="s">
        <v>35738</v>
      </c>
      <c r="B14199" s="749" t="str">
        <f aca="false">C14199&amp;D14199&amp;E14199&amp;F14199&amp;G14199&amp;H14199</f>
        <v>GRELHA DE FERRO FUNDIDO PARA RALO,COM 20X20CM,CARGA MINIMA PARA TESTE 176KG,RESISTENCIA MAXIMA DE ROMPIMENTO DE 228KG EFLECHA RESIDUAL MAXIMA DE 8MM</v>
      </c>
      <c r="C14199" s="749" t="s">
        <v>35735</v>
      </c>
      <c r="D14199" s="749" t="s">
        <v>35736</v>
      </c>
      <c r="E14199" s="749" t="s">
        <v>35737</v>
      </c>
      <c r="I14199" s="749" t="s">
        <v>30</v>
      </c>
      <c r="J14199" s="749" t="n">
        <v>29</v>
      </c>
    </row>
    <row collapsed="false" customFormat="false" customHeight="true" hidden="true" ht="12.75" outlineLevel="0" r="14200">
      <c r="A14200" s="749" t="s">
        <v>35739</v>
      </c>
      <c r="B14200" s="749" t="str">
        <f aca="false">C14200&amp;D14200&amp;E14200&amp;F14200&amp;G14200&amp;H14200</f>
        <v>GRELHA PARA AGUAS PLUVIAIS,COM CAIXILHO NAS DIMENSOES DE 15X15CM.FORNECIMENTO E COLOCACAO.</v>
      </c>
      <c r="C14200" s="749" t="s">
        <v>35740</v>
      </c>
      <c r="D14200" s="749" t="s">
        <v>35741</v>
      </c>
      <c r="I14200" s="749" t="s">
        <v>30</v>
      </c>
      <c r="J14200" s="749" t="n">
        <v>19.18</v>
      </c>
    </row>
    <row collapsed="false" customFormat="false" customHeight="true" hidden="true" ht="12.75" outlineLevel="0" r="14201">
      <c r="A14201" s="749" t="s">
        <v>35742</v>
      </c>
      <c r="B14201" s="749" t="str">
        <f aca="false">C14201&amp;D14201&amp;E14201&amp;F14201&amp;G14201&amp;H14201</f>
        <v>GRELHA PARA AGUAS PLUVIAIS,COM CAIXILHO NAS DIMENSOES DE 15X15CM.FORNECIMENTO E COLOCACAO.</v>
      </c>
      <c r="C14201" s="749" t="s">
        <v>35740</v>
      </c>
      <c r="D14201" s="749" t="s">
        <v>35741</v>
      </c>
      <c r="I14201" s="749" t="s">
        <v>30</v>
      </c>
      <c r="J14201" s="749" t="n">
        <v>18.94</v>
      </c>
    </row>
    <row collapsed="false" customFormat="false" customHeight="true" hidden="true" ht="12.75" outlineLevel="0" r="14202">
      <c r="A14202" s="749" t="s">
        <v>35743</v>
      </c>
      <c r="B14202" s="749" t="str">
        <f aca="false">C14202&amp;D14202&amp;E14202&amp;F14202&amp;G14202&amp;H14202</f>
        <v>GRELHA PARA AGUAS PLUVIAIS,COM CAIXILHO NAS DIMENSOES DE 50X50CM.FORNECIMENTO E COLOCACAO.</v>
      </c>
      <c r="C14202" s="749" t="s">
        <v>35744</v>
      </c>
      <c r="D14202" s="749" t="s">
        <v>35745</v>
      </c>
      <c r="I14202" s="749" t="s">
        <v>30</v>
      </c>
      <c r="J14202" s="749" t="n">
        <v>317.2</v>
      </c>
    </row>
    <row collapsed="false" customFormat="false" customHeight="true" hidden="true" ht="12.75" outlineLevel="0" r="14203">
      <c r="A14203" s="749" t="s">
        <v>35746</v>
      </c>
      <c r="B14203" s="749" t="str">
        <f aca="false">C14203&amp;D14203&amp;E14203&amp;F14203&amp;G14203&amp;H14203</f>
        <v>GRELHA PARA AGUAS PLUVIAIS,COM CAIXILHO NAS DIMENSOES DE 50X50CM.FORNECIMENTO E COLOCACAO.</v>
      </c>
      <c r="C14203" s="749" t="s">
        <v>35744</v>
      </c>
      <c r="D14203" s="749" t="s">
        <v>35745</v>
      </c>
      <c r="I14203" s="749" t="s">
        <v>30</v>
      </c>
      <c r="J14203" s="749" t="n">
        <v>310.1</v>
      </c>
    </row>
    <row collapsed="false" customFormat="false" customHeight="true" hidden="true" ht="51" outlineLevel="0" r="14204">
      <c r="A14204" s="749" t="s">
        <v>35747</v>
      </c>
      <c r="B14204" s="758" t="str">
        <f aca="false">C14204&amp;D14204&amp;E14204&amp;F14204&amp;G14204&amp;H14204</f>
        <v>RALO SIFONADO DE FERRO FUNDIDO PARA BANHEIRO SOCIAL DN-150MM,COMPOSTO DE 4 ENTRADAS DN=50MM E UMA SAIDA DN=75MM,CONFORME PROJETO DE NORMA ABNT 02.243.25-16(NBR 9651),REVESTIDO INTERNA E EXTERNAMENTE COM EPOXI NA COR VERMELHA,APLICADO PELO SISTEMA ELETROSTATICO.FORNECIMENTO E ASSENTAMENTO</v>
      </c>
      <c r="C14204" s="749" t="s">
        <v>35748</v>
      </c>
      <c r="D14204" s="749" t="s">
        <v>35749</v>
      </c>
      <c r="E14204" s="749" t="s">
        <v>35750</v>
      </c>
      <c r="F14204" s="749" t="s">
        <v>35751</v>
      </c>
      <c r="G14204" s="749" t="s">
        <v>35752</v>
      </c>
      <c r="I14204" s="749" t="s">
        <v>30</v>
      </c>
      <c r="J14204" s="749" t="n">
        <v>226.67</v>
      </c>
    </row>
    <row collapsed="false" customFormat="false" customHeight="true" hidden="true" ht="51" outlineLevel="0" r="14205">
      <c r="A14205" s="749" t="s">
        <v>35753</v>
      </c>
      <c r="B14205" s="758" t="str">
        <f aca="false">C14205&amp;D14205&amp;E14205&amp;F14205&amp;G14205&amp;H14205</f>
        <v>RALO SIFONADO DE FERRO FUNDIDO PARA BANHEIRO SOCIAL DN-150MM,COMPOSTO DE 4 ENTRADAS DN=50MM E UMA SAIDA DN=75MM,CONFORME PROJETO DE NORMA ABNT 02.243.25-16(NBR 9651),REVESTIDO INTERNA E EXTERNAMENTE COM EPOXI NA COR VERMELHA,APLICADO PELO SISTEMA ELETROSTATICO.FORNECIMENTO E ASSENTAMENTO</v>
      </c>
      <c r="C14205" s="749" t="s">
        <v>35748</v>
      </c>
      <c r="D14205" s="749" t="s">
        <v>35749</v>
      </c>
      <c r="E14205" s="749" t="s">
        <v>35750</v>
      </c>
      <c r="F14205" s="749" t="s">
        <v>35751</v>
      </c>
      <c r="G14205" s="749" t="s">
        <v>35752</v>
      </c>
      <c r="I14205" s="749" t="s">
        <v>30</v>
      </c>
      <c r="J14205" s="749" t="n">
        <v>219.56</v>
      </c>
    </row>
    <row collapsed="false" customFormat="false" customHeight="true" hidden="true" ht="51" outlineLevel="0" r="14206">
      <c r="A14206" s="749" t="s">
        <v>35754</v>
      </c>
      <c r="B14206" s="758" t="str">
        <f aca="false">C14206&amp;D14206&amp;E14206&amp;F14206&amp;G14206&amp;H14206</f>
        <v>RALO SIFONADO DE FERRO FUNDIDO PARA BANHEIRO DE SERVICO DN=100MM,COMPOSTO DE UMA ENTRADA E UMA SAIDA DN=50MM (PVC 40MMINTERNAMENTE),CONFORME PROJETO DE NORMA ABNT 02.243.25-16 (NBR 9651),REVESTIDO INTERNA E EXTERNAMENTE COM EPOXI NA COR VERMELHA,APLICADO PELO SISTEMA ELETROSTATICO.FORNECIMENTO E ASSENTAMENTO</v>
      </c>
      <c r="C14206" s="749" t="s">
        <v>35755</v>
      </c>
      <c r="D14206" s="749" t="s">
        <v>35756</v>
      </c>
      <c r="E14206" s="749" t="s">
        <v>35757</v>
      </c>
      <c r="F14206" s="749" t="s">
        <v>35758</v>
      </c>
      <c r="G14206" s="749" t="s">
        <v>35759</v>
      </c>
      <c r="H14206" s="749" t="s">
        <v>35760</v>
      </c>
      <c r="I14206" s="749" t="s">
        <v>30</v>
      </c>
      <c r="J14206" s="749" t="n">
        <v>126</v>
      </c>
    </row>
    <row collapsed="false" customFormat="false" customHeight="true" hidden="true" ht="51" outlineLevel="0" r="14207">
      <c r="A14207" s="749" t="s">
        <v>35761</v>
      </c>
      <c r="B14207" s="758" t="str">
        <f aca="false">C14207&amp;D14207&amp;E14207&amp;F14207&amp;G14207&amp;H14207</f>
        <v>RALO SIFONADO DE FERRO FUNDIDO PARA BANHEIRO DE SERVICO DN=100MM,COMPOSTO DE UMA ENTRADA E UMA SAIDA DN=50MM (PVC 40MMINTERNAMENTE),CONFORME PROJETO DE NORMA ABNT 02.243.25-16 (NBR 9651),REVESTIDO INTERNA E EXTERNAMENTE COM EPOXI NA COR VERMELHA,APLICADO PELO SISTEMA ELETROSTATICO.FORNECIMENTO E ASSENTAMENTO</v>
      </c>
      <c r="C14207" s="749" t="s">
        <v>35755</v>
      </c>
      <c r="D14207" s="749" t="s">
        <v>35756</v>
      </c>
      <c r="E14207" s="749" t="s">
        <v>35757</v>
      </c>
      <c r="F14207" s="749" t="s">
        <v>35758</v>
      </c>
      <c r="G14207" s="749" t="s">
        <v>35759</v>
      </c>
      <c r="H14207" s="749" t="s">
        <v>35760</v>
      </c>
      <c r="I14207" s="749" t="s">
        <v>30</v>
      </c>
      <c r="J14207" s="749" t="n">
        <v>118.9</v>
      </c>
    </row>
    <row collapsed="false" customFormat="false" customHeight="true" hidden="true" ht="12.75" outlineLevel="0" r="14208">
      <c r="A14208" s="749" t="s">
        <v>35762</v>
      </c>
      <c r="B14208" s="749" t="str">
        <f aca="false">C14208&amp;D14208&amp;E14208&amp;F14208&amp;G14208&amp;H14208</f>
        <v>RALO SECO DE FERRO FUNDIDO COM SAIDA VERTICAL,COMPOSTO DE ENTRADA SUPERIOR DN=100MM E SAIDA VERTICAL DN=50MM,CONFORME PROJETO DE NORMA ABNT 02.243.25-16 (NBR 9651),REVESTIDO INTERNA E EXTERNAMENTE COM EPOXI NA COR VERMELHA,APLICADO PELO SISTEMA ELETROSTATICO.FORNECIMENTO E ASSENTAMENTO.</v>
      </c>
      <c r="C14208" s="749" t="s">
        <v>35763</v>
      </c>
      <c r="D14208" s="749" t="s">
        <v>35764</v>
      </c>
      <c r="E14208" s="749" t="s">
        <v>35765</v>
      </c>
      <c r="F14208" s="749" t="s">
        <v>35766</v>
      </c>
      <c r="G14208" s="749" t="s">
        <v>35767</v>
      </c>
      <c r="I14208" s="749" t="s">
        <v>30</v>
      </c>
      <c r="J14208" s="749" t="n">
        <v>113.77</v>
      </c>
    </row>
    <row collapsed="false" customFormat="false" customHeight="true" hidden="true" ht="12.75" outlineLevel="0" r="14209">
      <c r="A14209" s="749" t="s">
        <v>35768</v>
      </c>
      <c r="B14209" s="749" t="str">
        <f aca="false">C14209&amp;D14209&amp;E14209&amp;F14209&amp;G14209&amp;H14209</f>
        <v>RALO SECO DE FERRO FUNDIDO COM SAIDA VERTICAL,COMPOSTO DE ENTRADA SUPERIOR DN=100MM E SAIDA VERTICAL DN=50MM,CONFORME PROJETO DE NORMA ABNT 02.243.25-16 (NBR 9651),REVESTIDO INTERNA E EXTERNAMENTE COM EPOXI NA COR VERMELHA,APLICADO PELO SISTEMA ELETROSTATICO.FORNECIMENTO E ASSENTAMENTO.</v>
      </c>
      <c r="C14209" s="749" t="s">
        <v>35763</v>
      </c>
      <c r="D14209" s="749" t="s">
        <v>35764</v>
      </c>
      <c r="E14209" s="749" t="s">
        <v>35765</v>
      </c>
      <c r="F14209" s="749" t="s">
        <v>35766</v>
      </c>
      <c r="G14209" s="749" t="s">
        <v>35767</v>
      </c>
      <c r="I14209" s="749" t="s">
        <v>30</v>
      </c>
      <c r="J14209" s="749" t="n">
        <v>106.9</v>
      </c>
    </row>
    <row collapsed="false" customFormat="false" customHeight="true" hidden="true" ht="12.75" outlineLevel="0" r="14210">
      <c r="A14210" s="749" t="s">
        <v>35769</v>
      </c>
      <c r="B14210" s="749" t="str">
        <f aca="false">C14210&amp;D14210&amp;E14210&amp;F14210&amp;G14210&amp;H14210</f>
        <v>RALO SECO DE FERRO FUNDIDO PARA BOX,COM SAIDA HORIZONTAL,COMPOSTO DE ENTRADA SUPERIOR DN=100MM E SAIDA HORIZONTAL DN=50MM,CONFORME PROJETO DE NORMA ABNT 02.243.25-16 (NBR 9651),REVESTIDO INTERNA E EXTERNAMENTE COM EPOXI NA COR VERMELHA,APLICADO PELO SISTEMA ELETROSTATICO.FORNECIMENTO E ASSENTAMENTO</v>
      </c>
      <c r="C14210" s="749" t="s">
        <v>35770</v>
      </c>
      <c r="D14210" s="749" t="s">
        <v>35771</v>
      </c>
      <c r="E14210" s="749" t="s">
        <v>35772</v>
      </c>
      <c r="F14210" s="749" t="s">
        <v>35773</v>
      </c>
      <c r="G14210" s="749" t="s">
        <v>35774</v>
      </c>
      <c r="I14210" s="749" t="s">
        <v>30</v>
      </c>
      <c r="J14210" s="749" t="n">
        <v>99.52</v>
      </c>
    </row>
    <row collapsed="false" customFormat="false" customHeight="true" hidden="true" ht="12.75" outlineLevel="0" r="14211">
      <c r="A14211" s="749" t="s">
        <v>35775</v>
      </c>
      <c r="B14211" s="749" t="str">
        <f aca="false">C14211&amp;D14211&amp;E14211&amp;F14211&amp;G14211&amp;H14211</f>
        <v>RALO SECO DE FERRO FUNDIDO PARA BOX,COM SAIDA HORIZONTAL,COMPOSTO DE ENTRADA SUPERIOR DN=100MM E SAIDA HORIZONTAL DN=50MM,CONFORME PROJETO DE NORMA ABNT 02.243.25-16 (NBR 9651),REVESTIDO INTERNA E EXTERNAMENTE COM EPOXI NA COR VERMELHA,APLICADO PELO SISTEMA ELETROSTATICO.FORNECIMENTO E ASSENTAMENTO</v>
      </c>
      <c r="C14211" s="749" t="s">
        <v>35770</v>
      </c>
      <c r="D14211" s="749" t="s">
        <v>35771</v>
      </c>
      <c r="E14211" s="749" t="s">
        <v>35772</v>
      </c>
      <c r="F14211" s="749" t="s">
        <v>35773</v>
      </c>
      <c r="G14211" s="749" t="s">
        <v>35774</v>
      </c>
      <c r="I14211" s="749" t="s">
        <v>30</v>
      </c>
      <c r="J14211" s="749" t="n">
        <v>92.65</v>
      </c>
    </row>
    <row collapsed="false" customFormat="false" customHeight="true" hidden="true" ht="12.75" outlineLevel="0" r="14212">
      <c r="A14212" s="749" t="s">
        <v>35776</v>
      </c>
      <c r="B14212" s="749" t="str">
        <f aca="false">C14212&amp;D14212&amp;E14212&amp;F14212&amp;G14212&amp;H14212</f>
        <v>MANGUEIRA "SEAL TUBE" COM CAPA ALMA,DIAMETRO DE 1/2".FORNECIMENTO E COLOCACAO</v>
      </c>
      <c r="C14212" s="749" t="s">
        <v>35777</v>
      </c>
      <c r="D14212" s="749" t="s">
        <v>11457</v>
      </c>
      <c r="I14212" s="749" t="s">
        <v>236</v>
      </c>
      <c r="J14212" s="749" t="n">
        <v>7.75</v>
      </c>
    </row>
    <row collapsed="false" customFormat="false" customHeight="true" hidden="true" ht="12.75" outlineLevel="0" r="14213">
      <c r="A14213" s="749" t="s">
        <v>35778</v>
      </c>
      <c r="B14213" s="749" t="str">
        <f aca="false">C14213&amp;D14213&amp;E14213&amp;F14213&amp;G14213&amp;H14213</f>
        <v>MANGUEIRA "SEAL TUBE" COM CAPA ALMA,DIAMETRO DE 1/2".FORNECIMENTO E COLOCACAO</v>
      </c>
      <c r="C14213" s="749" t="s">
        <v>35777</v>
      </c>
      <c r="D14213" s="749" t="s">
        <v>11457</v>
      </c>
      <c r="I14213" s="749" t="s">
        <v>236</v>
      </c>
      <c r="J14213" s="749" t="n">
        <v>7.23</v>
      </c>
    </row>
    <row collapsed="false" customFormat="false" customHeight="true" hidden="true" ht="12.75" outlineLevel="0" r="14214">
      <c r="A14214" s="749" t="s">
        <v>35779</v>
      </c>
      <c r="B14214" s="749" t="str">
        <f aca="false">C14214&amp;D14214&amp;E14214&amp;F14214&amp;G14214&amp;H14214</f>
        <v>MANGUEIRA "SEAL TUBE" COM CAPA ALMA,DIAMETRO DE 3/4".FORNECIMENTO E COLOCACAO</v>
      </c>
      <c r="C14214" s="749" t="s">
        <v>35780</v>
      </c>
      <c r="D14214" s="749" t="s">
        <v>11457</v>
      </c>
      <c r="I14214" s="749" t="s">
        <v>236</v>
      </c>
      <c r="J14214" s="749" t="n">
        <v>9.23</v>
      </c>
    </row>
    <row collapsed="false" customFormat="false" customHeight="true" hidden="true" ht="12.75" outlineLevel="0" r="14215">
      <c r="A14215" s="749" t="s">
        <v>35781</v>
      </c>
      <c r="B14215" s="749" t="str">
        <f aca="false">C14215&amp;D14215&amp;E14215&amp;F14215&amp;G14215&amp;H14215</f>
        <v>MANGUEIRA "SEAL TUBE" COM CAPA ALMA,DIAMETRO DE 3/4".FORNECIMENTO E COLOCACAO</v>
      </c>
      <c r="C14215" s="749" t="s">
        <v>35780</v>
      </c>
      <c r="D14215" s="749" t="s">
        <v>11457</v>
      </c>
      <c r="I14215" s="749" t="s">
        <v>236</v>
      </c>
      <c r="J14215" s="749" t="n">
        <v>8.61</v>
      </c>
    </row>
    <row collapsed="false" customFormat="false" customHeight="true" hidden="true" ht="12.75" outlineLevel="0" r="14216">
      <c r="A14216" s="749" t="s">
        <v>35782</v>
      </c>
      <c r="B14216" s="749" t="str">
        <f aca="false">C14216&amp;D14216&amp;E14216&amp;F14216&amp;G14216&amp;H14216</f>
        <v>MANGUEIRA "SEAL TUBE" COM CAPA ALMA,DIAMETRO DE 1".FORNECIMENTO E COLOCACAO</v>
      </c>
      <c r="C14216" s="749" t="s">
        <v>35783</v>
      </c>
      <c r="D14216" s="749" t="s">
        <v>31058</v>
      </c>
      <c r="I14216" s="749" t="s">
        <v>236</v>
      </c>
      <c r="J14216" s="749" t="n">
        <v>12.67</v>
      </c>
    </row>
    <row collapsed="false" customFormat="false" customHeight="true" hidden="true" ht="12.75" outlineLevel="0" r="14217">
      <c r="A14217" s="749" t="s">
        <v>35784</v>
      </c>
      <c r="B14217" s="749" t="str">
        <f aca="false">C14217&amp;D14217&amp;E14217&amp;F14217&amp;G14217&amp;H14217</f>
        <v>MANGUEIRA "SEAL TUBE" COM CAPA ALMA,DIAMETRO DE 1".FORNECIMENTO E COLOCACAO</v>
      </c>
      <c r="C14217" s="749" t="s">
        <v>35783</v>
      </c>
      <c r="D14217" s="749" t="s">
        <v>31058</v>
      </c>
      <c r="I14217" s="749" t="s">
        <v>236</v>
      </c>
      <c r="J14217" s="749" t="n">
        <v>11.91</v>
      </c>
    </row>
    <row collapsed="false" customFormat="false" customHeight="true" hidden="true" ht="12.75" outlineLevel="0" r="14218">
      <c r="A14218" s="749" t="s">
        <v>35785</v>
      </c>
      <c r="B14218" s="749" t="str">
        <f aca="false">C14218&amp;D14218&amp;E14218&amp;F14218&amp;G14218&amp;H14218</f>
        <v>MANGUEIRA "SEAL TUBE" COM CAPA ALMA,DIAMETRO DE 1.1/4".FORNECIMENTO E COLOCACAO</v>
      </c>
      <c r="C14218" s="749" t="s">
        <v>35786</v>
      </c>
      <c r="D14218" s="749" t="s">
        <v>20423</v>
      </c>
      <c r="I14218" s="749" t="s">
        <v>236</v>
      </c>
      <c r="J14218" s="749" t="n">
        <v>15.68</v>
      </c>
    </row>
    <row collapsed="false" customFormat="false" customHeight="true" hidden="true" ht="12.75" outlineLevel="0" r="14219">
      <c r="A14219" s="749" t="s">
        <v>35787</v>
      </c>
      <c r="B14219" s="749" t="str">
        <f aca="false">C14219&amp;D14219&amp;E14219&amp;F14219&amp;G14219&amp;H14219</f>
        <v>MANGUEIRA "SEAL TUBE" COM CAPA ALMA,DIAMETRO DE 1.1/4".FORNECIMENTO E COLOCACAO</v>
      </c>
      <c r="C14219" s="749" t="s">
        <v>35786</v>
      </c>
      <c r="D14219" s="749" t="s">
        <v>20423</v>
      </c>
      <c r="I14219" s="749" t="s">
        <v>236</v>
      </c>
      <c r="J14219" s="749" t="n">
        <v>14.83</v>
      </c>
    </row>
    <row collapsed="false" customFormat="false" customHeight="true" hidden="true" ht="12.75" outlineLevel="0" r="14220">
      <c r="A14220" s="749" t="s">
        <v>35788</v>
      </c>
      <c r="B14220" s="749" t="str">
        <f aca="false">C14220&amp;D14220&amp;E14220&amp;F14220&amp;G14220&amp;H14220</f>
        <v>MANGUEIRA "SEAL TUBE" COM CAPA ALMA,DIAMETRO DE 1.1/2".FORNECIMENTO E COLOCACAO</v>
      </c>
      <c r="C14220" s="749" t="s">
        <v>35789</v>
      </c>
      <c r="D14220" s="749" t="s">
        <v>20423</v>
      </c>
      <c r="I14220" s="749" t="s">
        <v>236</v>
      </c>
      <c r="J14220" s="749" t="n">
        <v>20</v>
      </c>
    </row>
    <row collapsed="false" customFormat="false" customHeight="true" hidden="true" ht="12.75" outlineLevel="0" r="14221">
      <c r="A14221" s="749" t="s">
        <v>35790</v>
      </c>
      <c r="B14221" s="749" t="str">
        <f aca="false">C14221&amp;D14221&amp;E14221&amp;F14221&amp;G14221&amp;H14221</f>
        <v>MANGUEIRA "SEAL TUBE" COM CAPA ALMA,DIAMETRO DE 1.1/2".FORNECIMENTO E COLOCACAO</v>
      </c>
      <c r="C14221" s="749" t="s">
        <v>35789</v>
      </c>
      <c r="D14221" s="749" t="s">
        <v>20423</v>
      </c>
      <c r="I14221" s="749" t="s">
        <v>236</v>
      </c>
      <c r="J14221" s="749" t="n">
        <v>19.05</v>
      </c>
    </row>
    <row collapsed="false" customFormat="false" customHeight="true" hidden="true" ht="12.75" outlineLevel="0" r="14222">
      <c r="A14222" s="749" t="s">
        <v>35791</v>
      </c>
      <c r="B14222" s="749" t="str">
        <f aca="false">C14222&amp;D14222&amp;E14222&amp;F14222&amp;G14222&amp;H14222</f>
        <v>MANGUEIRA "SEAL TUBE" COM CAPA ALMA,DIAMETRO DE 2".FORNECIMENTO E COLOCACAO</v>
      </c>
      <c r="C14222" s="749" t="s">
        <v>35792</v>
      </c>
      <c r="D14222" s="749" t="s">
        <v>31058</v>
      </c>
      <c r="I14222" s="749" t="s">
        <v>236</v>
      </c>
      <c r="J14222" s="749" t="n">
        <v>24.26</v>
      </c>
    </row>
    <row collapsed="false" customFormat="false" customHeight="true" hidden="true" ht="12.75" outlineLevel="0" r="14223">
      <c r="A14223" s="749" t="s">
        <v>35793</v>
      </c>
      <c r="B14223" s="749" t="str">
        <f aca="false">C14223&amp;D14223&amp;E14223&amp;F14223&amp;G14223&amp;H14223</f>
        <v>MANGUEIRA "SEAL TUBE" COM CAPA ALMA,DIAMETRO DE 2".FORNECIMENTO E COLOCACAO</v>
      </c>
      <c r="C14223" s="749" t="s">
        <v>35792</v>
      </c>
      <c r="D14223" s="749" t="s">
        <v>31058</v>
      </c>
      <c r="I14223" s="749" t="s">
        <v>236</v>
      </c>
      <c r="J14223" s="749" t="n">
        <v>23.12</v>
      </c>
    </row>
    <row collapsed="false" customFormat="false" customHeight="true" hidden="true" ht="12.75" outlineLevel="0" r="14224">
      <c r="A14224" s="749" t="s">
        <v>35794</v>
      </c>
      <c r="B14224" s="749" t="str">
        <f aca="false">C14224&amp;D14224&amp;E14224&amp;F14224&amp;G14224&amp;H14224</f>
        <v>MANGUEIRA "SEAL TUBE" COM CAPA ALMA,DIAMETRO DE 2.1/2".FORNECIMENTO E COLOCACAO</v>
      </c>
      <c r="C14224" s="749" t="s">
        <v>35795</v>
      </c>
      <c r="D14224" s="749" t="s">
        <v>20423</v>
      </c>
      <c r="I14224" s="749" t="s">
        <v>236</v>
      </c>
      <c r="J14224" s="749" t="n">
        <v>27.64</v>
      </c>
    </row>
    <row collapsed="false" customFormat="false" customHeight="true" hidden="true" ht="12.75" outlineLevel="0" r="14225">
      <c r="A14225" s="749" t="s">
        <v>35796</v>
      </c>
      <c r="B14225" s="749" t="str">
        <f aca="false">C14225&amp;D14225&amp;E14225&amp;F14225&amp;G14225&amp;H14225</f>
        <v>MANGUEIRA "SEAL TUBE" COM CAPA ALMA,DIAMETRO DE 2.1/2".FORNECIMENTO E COLOCACAO</v>
      </c>
      <c r="C14225" s="749" t="s">
        <v>35795</v>
      </c>
      <c r="D14225" s="749" t="s">
        <v>20423</v>
      </c>
      <c r="I14225" s="749" t="s">
        <v>236</v>
      </c>
      <c r="J14225" s="749" t="n">
        <v>26.22</v>
      </c>
    </row>
    <row collapsed="false" customFormat="false" customHeight="true" hidden="true" ht="12.75" outlineLevel="0" r="14226">
      <c r="A14226" s="749" t="s">
        <v>35797</v>
      </c>
      <c r="B14226" s="749" t="str">
        <f aca="false">C14226&amp;D14226&amp;E14226&amp;F14226&amp;G14226&amp;H14226</f>
        <v>MANGUEIRA "SEAL TUBE" COM CAPA ALMA,DIAMETRO DE 3".FORNECIMENTO E COLOCACAO</v>
      </c>
      <c r="C14226" s="749" t="s">
        <v>35798</v>
      </c>
      <c r="D14226" s="749" t="s">
        <v>31058</v>
      </c>
      <c r="I14226" s="749" t="s">
        <v>236</v>
      </c>
      <c r="J14226" s="749" t="n">
        <v>47.97</v>
      </c>
    </row>
    <row collapsed="false" customFormat="false" customHeight="true" hidden="true" ht="12.75" outlineLevel="0" r="14227">
      <c r="A14227" s="749" t="s">
        <v>35799</v>
      </c>
      <c r="B14227" s="749" t="str">
        <f aca="false">C14227&amp;D14227&amp;E14227&amp;F14227&amp;G14227&amp;H14227</f>
        <v>MANGUEIRA "SEAL TUBE" COM CAPA ALMA,DIAMETRO DE 3".FORNECIMENTO E COLOCACAO</v>
      </c>
      <c r="C14227" s="749" t="s">
        <v>35798</v>
      </c>
      <c r="D14227" s="749" t="s">
        <v>31058</v>
      </c>
      <c r="I14227" s="749" t="s">
        <v>236</v>
      </c>
      <c r="J14227" s="749" t="n">
        <v>46.41</v>
      </c>
    </row>
    <row collapsed="false" customFormat="false" customHeight="true" hidden="true" ht="12.75" outlineLevel="0" r="14228">
      <c r="A14228" s="749" t="s">
        <v>35800</v>
      </c>
      <c r="B14228" s="749" t="str">
        <f aca="false">C14228&amp;D14228&amp;E14228&amp;F14228&amp;G14228&amp;H14228</f>
        <v>MANGUEIRA "SEAL TUBE" COM CAPA ALMA,DIAMETRO DE 4".FORNECIMENTO E COLOCACAO</v>
      </c>
      <c r="C14228" s="749" t="s">
        <v>35801</v>
      </c>
      <c r="D14228" s="749" t="s">
        <v>31058</v>
      </c>
      <c r="I14228" s="749" t="s">
        <v>236</v>
      </c>
      <c r="J14228" s="749" t="n">
        <v>53.18</v>
      </c>
    </row>
    <row collapsed="false" customFormat="false" customHeight="true" hidden="true" ht="12.75" outlineLevel="0" r="14229">
      <c r="A14229" s="749" t="s">
        <v>35802</v>
      </c>
      <c r="B14229" s="749" t="str">
        <f aca="false">C14229&amp;D14229&amp;E14229&amp;F14229&amp;G14229&amp;H14229</f>
        <v>MANGUEIRA "SEAL TUBE" COM CAPA ALMA,DIAMETRO DE 4".FORNECIMENTO E COLOCACAO</v>
      </c>
      <c r="C14229" s="749" t="s">
        <v>35801</v>
      </c>
      <c r="D14229" s="749" t="s">
        <v>31058</v>
      </c>
      <c r="I14229" s="749" t="s">
        <v>236</v>
      </c>
      <c r="J14229" s="749" t="n">
        <v>51.29</v>
      </c>
    </row>
    <row collapsed="false" customFormat="false" customHeight="true" hidden="true" ht="12.75" outlineLevel="0" r="14230">
      <c r="A14230" s="749" t="s">
        <v>35803</v>
      </c>
      <c r="B14230" s="749" t="str">
        <f aca="false">C14230&amp;D14230&amp;E14230&amp;F14230&amp;G14230&amp;H14230</f>
        <v>SUPORTE COM 2 CHUMBADORES,PARA FIXACAO DE TUBULACOES NO DIAMETRO INTERNO DE 1/2" ATE 1".FORNECIMENTO E COLOCACAO</v>
      </c>
      <c r="C14230" s="749" t="s">
        <v>35804</v>
      </c>
      <c r="D14230" s="749" t="s">
        <v>35805</v>
      </c>
      <c r="I14230" s="749" t="s">
        <v>30</v>
      </c>
      <c r="J14230" s="749" t="n">
        <v>11.31</v>
      </c>
    </row>
    <row collapsed="false" customFormat="false" customHeight="true" hidden="true" ht="12.75" outlineLevel="0" r="14231">
      <c r="A14231" s="749" t="s">
        <v>35806</v>
      </c>
      <c r="B14231" s="749" t="str">
        <f aca="false">C14231&amp;D14231&amp;E14231&amp;F14231&amp;G14231&amp;H14231</f>
        <v>SUPORTE COM 2 CHUMBADORES,PARA FIXACAO DE TUBULACOES NO DIAMETRO INTERNO DE 1/2" ATE 1".FORNECIMENTO E COLOCACAO</v>
      </c>
      <c r="C14231" s="749" t="s">
        <v>35804</v>
      </c>
      <c r="D14231" s="749" t="s">
        <v>35805</v>
      </c>
      <c r="I14231" s="749" t="s">
        <v>30</v>
      </c>
      <c r="J14231" s="749" t="n">
        <v>10.15</v>
      </c>
    </row>
    <row collapsed="false" customFormat="false" customHeight="true" hidden="true" ht="12.75" outlineLevel="0" r="14232">
      <c r="A14232" s="749" t="s">
        <v>35807</v>
      </c>
      <c r="B14232" s="749" t="str">
        <f aca="false">C14232&amp;D14232&amp;E14232&amp;F14232&amp;G14232&amp;H14232</f>
        <v>SUPORTE DUPLO COM 2 CHUMBADORES,PARA FIXACAO DE 2 TUBULACOES NO DIAMETRO INTERNO DE 1/2" ATE 1".FORNECIMENTO E COLOCACAO</v>
      </c>
      <c r="C14232" s="749" t="s">
        <v>35808</v>
      </c>
      <c r="D14232" s="749" t="s">
        <v>35809</v>
      </c>
      <c r="I14232" s="749" t="s">
        <v>30</v>
      </c>
      <c r="J14232" s="749" t="n">
        <v>17.77</v>
      </c>
    </row>
    <row collapsed="false" customFormat="false" customHeight="true" hidden="true" ht="12.75" outlineLevel="0" r="14233">
      <c r="A14233" s="749" t="s">
        <v>35810</v>
      </c>
      <c r="B14233" s="749" t="str">
        <f aca="false">C14233&amp;D14233&amp;E14233&amp;F14233&amp;G14233&amp;H14233</f>
        <v>SUPORTE DUPLO COM 2 CHUMBADORES,PARA FIXACAO DE 2 TUBULACOES NO DIAMETRO INTERNO DE 1/2" ATE 1".FORNECIMENTO E COLOCACAO</v>
      </c>
      <c r="C14233" s="749" t="s">
        <v>35808</v>
      </c>
      <c r="D14233" s="749" t="s">
        <v>35809</v>
      </c>
      <c r="I14233" s="749" t="s">
        <v>30</v>
      </c>
      <c r="J14233" s="749" t="n">
        <v>15.95</v>
      </c>
    </row>
    <row collapsed="false" customFormat="false" customHeight="true" hidden="true" ht="12.75" outlineLevel="0" r="14234">
      <c r="A14234" s="749" t="s">
        <v>35811</v>
      </c>
      <c r="B14234" s="749" t="str">
        <f aca="false">C14234&amp;D14234&amp;E14234&amp;F14234&amp;G14234&amp;H14234</f>
        <v>SUPORTE COM 2 CHUMBADORES,PARA FIXACAO DE TUBULACOES NO DIAMETRO INTERNO DE 1.1/4" E 1.1/2".FORNECIMENTO E COLOCACAO</v>
      </c>
      <c r="C14234" s="749" t="s">
        <v>35804</v>
      </c>
      <c r="D14234" s="749" t="s">
        <v>35812</v>
      </c>
      <c r="I14234" s="749" t="s">
        <v>30</v>
      </c>
      <c r="J14234" s="749" t="n">
        <v>19.39</v>
      </c>
    </row>
    <row collapsed="false" customFormat="false" customHeight="true" hidden="true" ht="12.75" outlineLevel="0" r="14235">
      <c r="A14235" s="749" t="s">
        <v>35813</v>
      </c>
      <c r="B14235" s="749" t="str">
        <f aca="false">C14235&amp;D14235&amp;E14235&amp;F14235&amp;G14235&amp;H14235</f>
        <v>SUPORTE COM 2 CHUMBADORES,PARA FIXACAO DE TUBULACOES NO DIAMETRO INTERNO DE 1.1/4" E 1.1/2".FORNECIMENTO E COLOCACAO</v>
      </c>
      <c r="C14235" s="749" t="s">
        <v>35804</v>
      </c>
      <c r="D14235" s="749" t="s">
        <v>35812</v>
      </c>
      <c r="I14235" s="749" t="s">
        <v>30</v>
      </c>
      <c r="J14235" s="749" t="n">
        <v>17.4</v>
      </c>
    </row>
    <row collapsed="false" customFormat="false" customHeight="true" hidden="true" ht="12.75" outlineLevel="0" r="14236">
      <c r="A14236" s="749" t="s">
        <v>35814</v>
      </c>
      <c r="B14236" s="749" t="str">
        <f aca="false">C14236&amp;D14236&amp;E14236&amp;F14236&amp;G14236&amp;H14236</f>
        <v>SUPORTE DUPLO COM 2 CHUMBADORES,PARA FIXACAO DE 2 TUBULACOES NO DIAMETRO INTERNO DE 1.1/4" ATE 1.1/2".FORNECIMENTO ECOLOCACAO</v>
      </c>
      <c r="C14236" s="749" t="s">
        <v>35808</v>
      </c>
      <c r="D14236" s="749" t="s">
        <v>35815</v>
      </c>
      <c r="E14236" s="749" t="s">
        <v>14924</v>
      </c>
      <c r="I14236" s="749" t="s">
        <v>30</v>
      </c>
      <c r="J14236" s="749" t="n">
        <v>29.08</v>
      </c>
    </row>
    <row collapsed="false" customFormat="false" customHeight="true" hidden="true" ht="12.75" outlineLevel="0" r="14237">
      <c r="A14237" s="749" t="s">
        <v>35816</v>
      </c>
      <c r="B14237" s="749" t="str">
        <f aca="false">C14237&amp;D14237&amp;E14237&amp;F14237&amp;G14237&amp;H14237</f>
        <v>SUPORTE DUPLO COM 2 CHUMBADORES,PARA FIXACAO DE 2 TUBULACOES NO DIAMETRO INTERNO DE 1.1/4" ATE 1.1/2".FORNECIMENTO ECOLOCACAO</v>
      </c>
      <c r="C14237" s="749" t="s">
        <v>35808</v>
      </c>
      <c r="D14237" s="749" t="s">
        <v>35815</v>
      </c>
      <c r="E14237" s="749" t="s">
        <v>14924</v>
      </c>
      <c r="I14237" s="749" t="s">
        <v>30</v>
      </c>
      <c r="J14237" s="749" t="n">
        <v>26.1</v>
      </c>
    </row>
    <row collapsed="false" customFormat="false" customHeight="true" hidden="true" ht="12.75" outlineLevel="0" r="14238">
      <c r="A14238" s="749" t="s">
        <v>35817</v>
      </c>
      <c r="B14238" s="749" t="str">
        <f aca="false">C14238&amp;D14238&amp;E14238&amp;F14238&amp;G14238&amp;H14238</f>
        <v>SUPORTE COM 2 CHUMBADORES,PARA FIXACAO DE TUBULACOES NO DIAMETRO INTERNO DE 2".FORNECIMENTO E COLOCACAO</v>
      </c>
      <c r="C14238" s="749" t="s">
        <v>35804</v>
      </c>
      <c r="D14238" s="749" t="s">
        <v>35818</v>
      </c>
      <c r="I14238" s="749" t="s">
        <v>30</v>
      </c>
      <c r="J14238" s="749" t="n">
        <v>32.31</v>
      </c>
    </row>
    <row collapsed="false" customFormat="false" customHeight="true" hidden="true" ht="12.75" outlineLevel="0" r="14239">
      <c r="A14239" s="749" t="s">
        <v>35819</v>
      </c>
      <c r="B14239" s="749" t="str">
        <f aca="false">C14239&amp;D14239&amp;E14239&amp;F14239&amp;G14239&amp;H14239</f>
        <v>SUPORTE COM 2 CHUMBADORES,PARA FIXACAO DE TUBULACOES NO DIAMETRO INTERNO DE 2".FORNECIMENTO E COLOCACAO</v>
      </c>
      <c r="C14239" s="749" t="s">
        <v>35804</v>
      </c>
      <c r="D14239" s="749" t="s">
        <v>35818</v>
      </c>
      <c r="I14239" s="749" t="s">
        <v>30</v>
      </c>
      <c r="J14239" s="749" t="n">
        <v>29</v>
      </c>
    </row>
    <row collapsed="false" customFormat="false" customHeight="true" hidden="true" ht="12.75" outlineLevel="0" r="14240">
      <c r="A14240" s="749" t="s">
        <v>35820</v>
      </c>
      <c r="B14240" s="749" t="str">
        <f aca="false">C14240&amp;D14240&amp;E14240&amp;F14240&amp;G14240&amp;H14240</f>
        <v>SUPORTE DUPLO COM 2 CHUMBADORES,PARA FIXACAO DE 2 TUBULACOES NO DIAMETRO INTERNO DE 2".FORNECIMENTO E COLOCACAO</v>
      </c>
      <c r="C14240" s="749" t="s">
        <v>35808</v>
      </c>
      <c r="D14240" s="749" t="s">
        <v>35821</v>
      </c>
      <c r="I14240" s="749" t="s">
        <v>30</v>
      </c>
      <c r="J14240" s="749" t="n">
        <v>48.47</v>
      </c>
    </row>
    <row collapsed="false" customFormat="false" customHeight="true" hidden="true" ht="12.75" outlineLevel="0" r="14241">
      <c r="A14241" s="749" t="s">
        <v>35822</v>
      </c>
      <c r="B14241" s="749" t="str">
        <f aca="false">C14241&amp;D14241&amp;E14241&amp;F14241&amp;G14241&amp;H14241</f>
        <v>SUPORTE DUPLO COM 2 CHUMBADORES,PARA FIXACAO DE 2 TUBULACOES NO DIAMETRO INTERNO DE 2".FORNECIMENTO E COLOCACAO</v>
      </c>
      <c r="C14241" s="749" t="s">
        <v>35808</v>
      </c>
      <c r="D14241" s="749" t="s">
        <v>35821</v>
      </c>
      <c r="I14241" s="749" t="s">
        <v>30</v>
      </c>
      <c r="J14241" s="749" t="n">
        <v>43.5</v>
      </c>
    </row>
    <row collapsed="false" customFormat="false" customHeight="true" hidden="true" ht="12.75" outlineLevel="0" r="14242">
      <c r="A14242" s="749" t="s">
        <v>35823</v>
      </c>
      <c r="B14242" s="749" t="str">
        <f aca="false">C14242&amp;D14242&amp;E14242&amp;F14242&amp;G14242&amp;H14242</f>
        <v>SUPORTE COM 2 CHUMBADORES,PARA FIXACAO DE TUBULACOES NO DIAMETRO INTERNO DE 2.1/2" E 3".FORNECIMENTO E COLOCACAO</v>
      </c>
      <c r="C14242" s="749" t="s">
        <v>35804</v>
      </c>
      <c r="D14242" s="749" t="s">
        <v>35824</v>
      </c>
      <c r="I14242" s="749" t="s">
        <v>30</v>
      </c>
      <c r="J14242" s="749" t="n">
        <v>39.15</v>
      </c>
    </row>
    <row collapsed="false" customFormat="false" customHeight="true" hidden="true" ht="12.75" outlineLevel="0" r="14243">
      <c r="A14243" s="749" t="s">
        <v>35825</v>
      </c>
      <c r="B14243" s="749" t="str">
        <f aca="false">C14243&amp;D14243&amp;E14243&amp;F14243&amp;G14243&amp;H14243</f>
        <v>SUPORTE COM 2 CHUMBADORES,PARA FIXACAO DE TUBULACOES NO DIAMETRO INTERNO DE 2.1/2" E 3".FORNECIMENTO E COLOCACAO</v>
      </c>
      <c r="C14243" s="749" t="s">
        <v>35804</v>
      </c>
      <c r="D14243" s="749" t="s">
        <v>35824</v>
      </c>
      <c r="I14243" s="749" t="s">
        <v>30</v>
      </c>
      <c r="J14243" s="749" t="n">
        <v>35.12</v>
      </c>
    </row>
    <row collapsed="false" customFormat="false" customHeight="true" hidden="true" ht="12.75" outlineLevel="0" r="14244">
      <c r="A14244" s="749" t="s">
        <v>35826</v>
      </c>
      <c r="B14244" s="749" t="str">
        <f aca="false">C14244&amp;D14244&amp;E14244&amp;F14244&amp;G14244&amp;H14244</f>
        <v>SUPORTE DUPLO COM 2 CHUMBADORES,PARA FIXACAO DE 2 TUBULACOES NO DIAMETRO INTERNO DE 2.1/2" E 3".FORNECIMENTO E COLOCACAO</v>
      </c>
      <c r="C14244" s="749" t="s">
        <v>35808</v>
      </c>
      <c r="D14244" s="749" t="s">
        <v>35827</v>
      </c>
      <c r="I14244" s="749" t="s">
        <v>30</v>
      </c>
      <c r="J14244" s="749" t="n">
        <v>58.73</v>
      </c>
    </row>
    <row collapsed="false" customFormat="false" customHeight="true" hidden="true" ht="12.75" outlineLevel="0" r="14245">
      <c r="A14245" s="749" t="s">
        <v>35828</v>
      </c>
      <c r="B14245" s="749" t="str">
        <f aca="false">C14245&amp;D14245&amp;E14245&amp;F14245&amp;G14245&amp;H14245</f>
        <v>SUPORTE DUPLO COM 2 CHUMBADORES,PARA FIXACAO DE 2 TUBULACOES NO DIAMETRO INTERNO DE 2.1/2" E 3".FORNECIMENTO E COLOCACAO</v>
      </c>
      <c r="C14245" s="749" t="s">
        <v>35808</v>
      </c>
      <c r="D14245" s="749" t="s">
        <v>35827</v>
      </c>
      <c r="I14245" s="749" t="s">
        <v>30</v>
      </c>
      <c r="J14245" s="749" t="n">
        <v>52.68</v>
      </c>
    </row>
    <row collapsed="false" customFormat="false" customHeight="true" hidden="true" ht="12.75" outlineLevel="0" r="14246">
      <c r="A14246" s="749" t="s">
        <v>35829</v>
      </c>
      <c r="B14246" s="749" t="str">
        <f aca="false">C14246&amp;D14246&amp;E14246&amp;F14246&amp;G14246&amp;H14246</f>
        <v>SUPORTE COM 2 CHUMBADORES,PARA FIXACAO DE TUBULACOES NO DIAMETRO INTERNO DE 4" E 6".FORNECIMENTO E COLOCACAO</v>
      </c>
      <c r="C14246" s="749" t="s">
        <v>35804</v>
      </c>
      <c r="D14246" s="749" t="s">
        <v>35830</v>
      </c>
      <c r="I14246" s="749" t="s">
        <v>30</v>
      </c>
      <c r="J14246" s="749" t="n">
        <v>52.4</v>
      </c>
    </row>
    <row collapsed="false" customFormat="false" customHeight="true" hidden="true" ht="12.75" outlineLevel="0" r="14247">
      <c r="A14247" s="749" t="s">
        <v>35831</v>
      </c>
      <c r="B14247" s="749" t="str">
        <f aca="false">C14247&amp;D14247&amp;E14247&amp;F14247&amp;G14247&amp;H14247</f>
        <v>SUPORTE COM 2 CHUMBADORES,PARA FIXACAO DE TUBULACOES NO DIAMETRO INTERNO DE 4" E 6".FORNECIMENTO E COLOCACAO</v>
      </c>
      <c r="C14247" s="749" t="s">
        <v>35804</v>
      </c>
      <c r="D14247" s="749" t="s">
        <v>35830</v>
      </c>
      <c r="I14247" s="749" t="s">
        <v>30</v>
      </c>
      <c r="J14247" s="749" t="n">
        <v>47.66</v>
      </c>
    </row>
    <row collapsed="false" customFormat="false" customHeight="true" hidden="true" ht="12.75" outlineLevel="0" r="14248">
      <c r="A14248" s="749" t="s">
        <v>35832</v>
      </c>
      <c r="B14248" s="749" t="str">
        <f aca="false">C14248&amp;D14248&amp;E14248&amp;F14248&amp;G14248&amp;H14248</f>
        <v>SUPORTE DUPLO COM 2 CHUMBADORES,PARA FIXACAO DE 2 TUBULACOES NO DIAMETRO INTERNO DE 4" E 6".FORNECIMENTO E COLOCACAO</v>
      </c>
      <c r="C14248" s="749" t="s">
        <v>35808</v>
      </c>
      <c r="D14248" s="749" t="s">
        <v>35833</v>
      </c>
      <c r="I14248" s="749" t="s">
        <v>30</v>
      </c>
      <c r="J14248" s="749" t="n">
        <v>86.46</v>
      </c>
    </row>
    <row collapsed="false" customFormat="false" customHeight="true" hidden="true" ht="12.75" outlineLevel="0" r="14249">
      <c r="A14249" s="749" t="s">
        <v>35834</v>
      </c>
      <c r="B14249" s="749" t="str">
        <f aca="false">C14249&amp;D14249&amp;E14249&amp;F14249&amp;G14249&amp;H14249</f>
        <v>SUPORTE DUPLO COM 2 CHUMBADORES,PARA FIXACAO DE 2 TUBULACOES NO DIAMETRO INTERNO DE 4" E 6".FORNECIMENTO E COLOCACAO</v>
      </c>
      <c r="C14249" s="749" t="s">
        <v>35808</v>
      </c>
      <c r="D14249" s="749" t="s">
        <v>35833</v>
      </c>
      <c r="I14249" s="749" t="s">
        <v>30</v>
      </c>
      <c r="J14249" s="749" t="n">
        <v>78.65</v>
      </c>
    </row>
    <row collapsed="false" customFormat="false" customHeight="true" hidden="true" ht="25.5" outlineLevel="0" r="14250">
      <c r="A14250" s="749" t="s">
        <v>35835</v>
      </c>
      <c r="B14250" s="758" t="str">
        <f aca="false">C14250&amp;D14250&amp;E14250&amp;F14250&amp;G14250&amp;H14250</f>
        <v>ASSENTAMENTO DE LAVATORIO(EXCLUSIVE FORNECIMENTO DO APARELHO),INCLUSIVE MATERIAIS NECESSARIOS</v>
      </c>
      <c r="C14250" s="749" t="s">
        <v>35836</v>
      </c>
      <c r="D14250" s="749" t="s">
        <v>35837</v>
      </c>
      <c r="I14250" s="749" t="s">
        <v>30</v>
      </c>
      <c r="J14250" s="749" t="n">
        <v>65.94</v>
      </c>
    </row>
    <row collapsed="false" customFormat="false" customHeight="true" hidden="true" ht="25.5" outlineLevel="0" r="14251">
      <c r="A14251" s="749" t="s">
        <v>35838</v>
      </c>
      <c r="B14251" s="758" t="str">
        <f aca="false">C14251&amp;D14251&amp;E14251&amp;F14251&amp;G14251&amp;H14251</f>
        <v>ASSENTAMENTO DE LAVATORIO(EXCLUSIVE FORNECIMENTO DO APARELHO),INCLUSIVE MATERIAIS NECESSARIOS</v>
      </c>
      <c r="C14251" s="749" t="s">
        <v>35836</v>
      </c>
      <c r="D14251" s="749" t="s">
        <v>35837</v>
      </c>
      <c r="I14251" s="749" t="s">
        <v>30</v>
      </c>
      <c r="J14251" s="749" t="n">
        <v>57.69</v>
      </c>
    </row>
    <row collapsed="false" customFormat="false" customHeight="true" hidden="true" ht="12.75" outlineLevel="0" r="14252">
      <c r="A14252" s="749" t="s">
        <v>35839</v>
      </c>
      <c r="B14252" s="758" t="str">
        <f aca="false">C14252&amp;D14252&amp;E14252&amp;F14252&amp;G14252&amp;H14252</f>
        <v>RETIRADA E REASSENTAMENTO DE LAVATORIO,INCLUSIVE MATERIAIS NECESSARIOS</v>
      </c>
      <c r="C14252" s="749" t="s">
        <v>35840</v>
      </c>
      <c r="D14252" s="749" t="s">
        <v>35841</v>
      </c>
      <c r="I14252" s="749" t="s">
        <v>30</v>
      </c>
      <c r="J14252" s="749" t="n">
        <v>96.79</v>
      </c>
    </row>
    <row collapsed="false" customFormat="false" customHeight="true" hidden="true" ht="12.75" outlineLevel="0" r="14253">
      <c r="A14253" s="749" t="s">
        <v>35842</v>
      </c>
      <c r="B14253" s="758" t="str">
        <f aca="false">C14253&amp;D14253&amp;E14253&amp;F14253&amp;G14253&amp;H14253</f>
        <v>RETIRADA E REASSENTAMENTO DE LAVATORIO,INCLUSIVE MATERIAIS NECESSARIOS</v>
      </c>
      <c r="C14253" s="749" t="s">
        <v>35840</v>
      </c>
      <c r="D14253" s="749" t="s">
        <v>35841</v>
      </c>
      <c r="I14253" s="749" t="s">
        <v>30</v>
      </c>
      <c r="J14253" s="749" t="n">
        <v>84.42</v>
      </c>
    </row>
    <row collapsed="false" customFormat="false" customHeight="true" hidden="true" ht="12.75" outlineLevel="0" r="14254">
      <c r="A14254" s="749" t="s">
        <v>35843</v>
      </c>
      <c r="B14254" s="749" t="str">
        <f aca="false">C14254&amp;D14254&amp;E14254&amp;F14254&amp;G14254&amp;H14254</f>
        <v>ASSENTAMENTO DE CAIXA DE DESCARGA ELEVADA,EXTERNA(EXCLUSIVEFORNECIMENTO DO APARELHO),INCLUSIVE MATERIAIS NECESSARIOS</v>
      </c>
      <c r="C14254" s="749" t="s">
        <v>35844</v>
      </c>
      <c r="D14254" s="749" t="s">
        <v>35845</v>
      </c>
      <c r="I14254" s="749" t="s">
        <v>30</v>
      </c>
      <c r="J14254" s="749" t="n">
        <v>24.6</v>
      </c>
    </row>
    <row collapsed="false" customFormat="false" customHeight="true" hidden="true" ht="12.75" outlineLevel="0" r="14255">
      <c r="A14255" s="749" t="s">
        <v>35846</v>
      </c>
      <c r="B14255" s="749" t="str">
        <f aca="false">C14255&amp;D14255&amp;E14255&amp;F14255&amp;G14255&amp;H14255</f>
        <v>ASSENTAMENTO DE CAIXA DE DESCARGA ELEVADA,EXTERNA(EXCLUSIVEFORNECIMENTO DO APARELHO),INCLUSIVE MATERIAIS NECESSARIOS</v>
      </c>
      <c r="C14255" s="749" t="s">
        <v>35844</v>
      </c>
      <c r="D14255" s="749" t="s">
        <v>35845</v>
      </c>
      <c r="I14255" s="749" t="s">
        <v>30</v>
      </c>
      <c r="J14255" s="749" t="n">
        <v>21.85</v>
      </c>
    </row>
    <row collapsed="false" customFormat="false" customHeight="true" hidden="true" ht="12.75" outlineLevel="0" r="14256">
      <c r="A14256" s="749" t="s">
        <v>35847</v>
      </c>
      <c r="B14256" s="749" t="str">
        <f aca="false">C14256&amp;D14256&amp;E14256&amp;F14256&amp;G14256&amp;H14256</f>
        <v>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v>
      </c>
      <c r="C14256" s="749" t="s">
        <v>35848</v>
      </c>
      <c r="D14256" s="749" t="s">
        <v>35849</v>
      </c>
      <c r="E14256" s="749" t="s">
        <v>35850</v>
      </c>
      <c r="F14256" s="749" t="s">
        <v>35851</v>
      </c>
      <c r="G14256" s="749" t="s">
        <v>35852</v>
      </c>
      <c r="H14256" s="749" t="s">
        <v>35853</v>
      </c>
      <c r="I14256" s="749" t="s">
        <v>30</v>
      </c>
      <c r="J14256" s="749" t="n">
        <v>9.52</v>
      </c>
    </row>
    <row collapsed="false" customFormat="false" customHeight="true" hidden="true" ht="12.75" outlineLevel="0" r="14257">
      <c r="A14257" s="749" t="s">
        <v>35854</v>
      </c>
      <c r="B14257" s="749" t="str">
        <f aca="false">C14257&amp;D14257&amp;E14257&amp;F14257&amp;G14257&amp;H14257</f>
        <v>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v>
      </c>
      <c r="C14257" s="749" t="s">
        <v>35848</v>
      </c>
      <c r="D14257" s="749" t="s">
        <v>35849</v>
      </c>
      <c r="E14257" s="749" t="s">
        <v>35850</v>
      </c>
      <c r="F14257" s="749" t="s">
        <v>35851</v>
      </c>
      <c r="G14257" s="749" t="s">
        <v>35852</v>
      </c>
      <c r="H14257" s="749" t="s">
        <v>35853</v>
      </c>
      <c r="I14257" s="749" t="s">
        <v>30</v>
      </c>
      <c r="J14257" s="749" t="n">
        <v>8.58</v>
      </c>
    </row>
    <row collapsed="false" customFormat="false" customHeight="true" hidden="true" ht="12.75" outlineLevel="0" r="14258">
      <c r="A14258" s="749" t="s">
        <v>35855</v>
      </c>
      <c r="B14258" s="749" t="str">
        <f aca="false">C14258&amp;D14258&amp;E14258&amp;F14258&amp;G14258&amp;H14258</f>
        <v>FIXACAO ATRAVES PINO CRAVADO C/PISTOLA E FITA METALICA PERFURADA,TUBULACOES C/DIAM.INTERNOS VARIAVEIS 1/2" A 2",COMPONDO-SE DE FITA 17MM LARG.E 0,50M COMPR.E CONJUNTO C/:PORCA ALTA 1/4",PARAFUSO CABECA SEXTAVADA 1/4"X1/2" E JUNCAO ALTA DE DUAS GARRAS(SIST.SUSPENSAO EXTRA-LEVE,CARGA RUPTURA 30KG).UTILIZACAO:INSTALACOES APARENTES DE AGUA,ESGOTO E ELETRICIDADE</v>
      </c>
      <c r="C14258" s="749" t="s">
        <v>35856</v>
      </c>
      <c r="D14258" s="749" t="s">
        <v>35857</v>
      </c>
      <c r="E14258" s="749" t="s">
        <v>35858</v>
      </c>
      <c r="F14258" s="749" t="s">
        <v>35859</v>
      </c>
      <c r="G14258" s="749" t="s">
        <v>35860</v>
      </c>
      <c r="H14258" s="749" t="s">
        <v>35861</v>
      </c>
      <c r="I14258" s="749" t="s">
        <v>30</v>
      </c>
      <c r="J14258" s="749" t="n">
        <v>9.21</v>
      </c>
    </row>
    <row collapsed="false" customFormat="false" customHeight="true" hidden="true" ht="12.75" outlineLevel="0" r="14259">
      <c r="A14259" s="749" t="s">
        <v>35862</v>
      </c>
      <c r="B14259" s="749" t="str">
        <f aca="false">C14259&amp;D14259&amp;E14259&amp;F14259&amp;G14259&amp;H14259</f>
        <v>FIXACAO ATRAVES PINO CRAVADO C/PISTOLA E FITA METALICA PERFURADA,TUBULACOES C/DIAM.INTERNOS VARIAVEIS 1/2" A 2",COMPONDO-SE DE FITA 17MM LARG.E 0,50M COMPR.E CONJUNTO C/:PORCA ALTA 1/4",PARAFUSO CABECA SEXTAVADA 1/4"X1/2" E JUNCAO ALTA DE DUAS GARRAS(SIST.SUSPENSAO EXTRA-LEVE,CARGA RUPTURA 30KG).UTILIZACAO:INSTALACOES APARENTES DE AGUA,ESGOTO E ELETRICIDADE</v>
      </c>
      <c r="C14259" s="749" t="s">
        <v>35856</v>
      </c>
      <c r="D14259" s="749" t="s">
        <v>35857</v>
      </c>
      <c r="E14259" s="749" t="s">
        <v>35858</v>
      </c>
      <c r="F14259" s="749" t="s">
        <v>35859</v>
      </c>
      <c r="G14259" s="749" t="s">
        <v>35860</v>
      </c>
      <c r="H14259" s="749" t="s">
        <v>35861</v>
      </c>
      <c r="I14259" s="749" t="s">
        <v>30</v>
      </c>
      <c r="J14259" s="749" t="n">
        <v>8.26</v>
      </c>
    </row>
    <row collapsed="false" customFormat="false" customHeight="true" hidden="true" ht="12.75" outlineLevel="0" r="14260">
      <c r="A14260" s="749" t="s">
        <v>35863</v>
      </c>
      <c r="B14260" s="749" t="str">
        <f aca="false">C14260&amp;D14260&amp;E14260&amp;F14260&amp;G14260&amp;H14260</f>
        <v>FIXACAO ATRAVES DE PINO CRAVADO COM PISTOLA E FITA METALICAPERFURADA,DE TUBULACOES COM DIAMETRO INTERNO VARIAVEL DE 1/2" A 4",FITA DE 19MM DE LARGURA E 0,50M DE COMPRIMENTO(SISTEMA SUSPENSAO LEVE,CARGA DE RUPTURA 40KG).UTILIZACAO:INSTALACOES APARENTES DE AGUA,ESGOTO E ELETRICIDADE</v>
      </c>
      <c r="C14260" s="749" t="s">
        <v>35848</v>
      </c>
      <c r="D14260" s="749" t="s">
        <v>35864</v>
      </c>
      <c r="E14260" s="749" t="s">
        <v>35865</v>
      </c>
      <c r="F14260" s="749" t="s">
        <v>35866</v>
      </c>
      <c r="G14260" s="749" t="s">
        <v>35867</v>
      </c>
      <c r="I14260" s="749" t="s">
        <v>30</v>
      </c>
      <c r="J14260" s="749" t="n">
        <v>9.29</v>
      </c>
    </row>
    <row collapsed="false" customFormat="false" customHeight="true" hidden="true" ht="12.75" outlineLevel="0" r="14261">
      <c r="A14261" s="749" t="s">
        <v>35868</v>
      </c>
      <c r="B14261" s="749" t="str">
        <f aca="false">C14261&amp;D14261&amp;E14261&amp;F14261&amp;G14261&amp;H14261</f>
        <v>FIXACAO ATRAVES DE PINO CRAVADO COM PISTOLA E FITA METALICAPERFURADA,DE TUBULACOES COM DIAMETRO INTERNO VARIAVEL DE 1/2" A 4",FITA DE 19MM DE LARGURA E 0,50M DE COMPRIMENTO(SISTEMA SUSPENSAO LEVE,CARGA DE RUPTURA 40KG).UTILIZACAO:INSTALACOES APARENTES DE AGUA,ESGOTO E ELETRICIDADE</v>
      </c>
      <c r="C14261" s="749" t="s">
        <v>35848</v>
      </c>
      <c r="D14261" s="749" t="s">
        <v>35864</v>
      </c>
      <c r="E14261" s="749" t="s">
        <v>35865</v>
      </c>
      <c r="F14261" s="749" t="s">
        <v>35866</v>
      </c>
      <c r="G14261" s="749" t="s">
        <v>35867</v>
      </c>
      <c r="I14261" s="749" t="s">
        <v>30</v>
      </c>
      <c r="J14261" s="749" t="n">
        <v>8.34</v>
      </c>
    </row>
    <row collapsed="false" customFormat="false" customHeight="true" hidden="true" ht="51" outlineLevel="0" r="14262">
      <c r="A14262" s="749" t="s">
        <v>35869</v>
      </c>
      <c r="B14262" s="758" t="str">
        <f aca="false">C14262&amp;D14262&amp;E14262&amp;F14262&amp;G14262&amp;H14262</f>
        <v>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v>
      </c>
      <c r="C14262" s="749" t="s">
        <v>35848</v>
      </c>
      <c r="D14262" s="749" t="s">
        <v>35870</v>
      </c>
      <c r="E14262" s="749" t="s">
        <v>35871</v>
      </c>
      <c r="F14262" s="749" t="s">
        <v>35872</v>
      </c>
      <c r="G14262" s="749" t="s">
        <v>35873</v>
      </c>
      <c r="I14262" s="749" t="s">
        <v>30</v>
      </c>
      <c r="J14262" s="749" t="n">
        <v>11.92</v>
      </c>
    </row>
    <row collapsed="false" customFormat="false" customHeight="true" hidden="true" ht="51" outlineLevel="0" r="14263">
      <c r="A14263" s="749" t="s">
        <v>35874</v>
      </c>
      <c r="B14263" s="758" t="str">
        <f aca="false">C14263&amp;D14263&amp;E14263&amp;F14263&amp;G14263&amp;H14263</f>
        <v>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v>
      </c>
      <c r="C14263" s="749" t="s">
        <v>35848</v>
      </c>
      <c r="D14263" s="749" t="s">
        <v>35870</v>
      </c>
      <c r="E14263" s="749" t="s">
        <v>35871</v>
      </c>
      <c r="F14263" s="749" t="s">
        <v>35872</v>
      </c>
      <c r="G14263" s="749" t="s">
        <v>35873</v>
      </c>
      <c r="I14263" s="749" t="s">
        <v>30</v>
      </c>
      <c r="J14263" s="749" t="n">
        <v>10.97</v>
      </c>
    </row>
    <row collapsed="false" customFormat="false" customHeight="true" hidden="true" ht="12.75" outlineLevel="0" r="14264">
      <c r="A14264" s="749" t="s">
        <v>35875</v>
      </c>
      <c r="B14264" s="749" t="str">
        <f aca="false">C14264&amp;D14264&amp;E14264&amp;F14264&amp;G14264&amp;H14264</f>
        <v>RETIRADA E REASSENTAMENTO DE CHUVEIRO,INCLUSIVE MATERIAIS NECESSARIOS</v>
      </c>
      <c r="C14264" s="749" t="s">
        <v>35876</v>
      </c>
      <c r="D14264" s="749" t="s">
        <v>35877</v>
      </c>
      <c r="I14264" s="749" t="s">
        <v>30</v>
      </c>
      <c r="J14264" s="749" t="n">
        <v>54.6</v>
      </c>
    </row>
    <row collapsed="false" customFormat="false" customHeight="true" hidden="true" ht="12.75" outlineLevel="0" r="14265">
      <c r="A14265" s="749" t="s">
        <v>35878</v>
      </c>
      <c r="B14265" s="749" t="str">
        <f aca="false">C14265&amp;D14265&amp;E14265&amp;F14265&amp;G14265&amp;H14265</f>
        <v>RETIRADA E REASSENTAMENTO DE CHUVEIRO,INCLUSIVE MATERIAIS NECESSARIOS</v>
      </c>
      <c r="C14265" s="749" t="s">
        <v>35876</v>
      </c>
      <c r="D14265" s="749" t="s">
        <v>35877</v>
      </c>
      <c r="I14265" s="749" t="s">
        <v>30</v>
      </c>
      <c r="J14265" s="749" t="n">
        <v>49.1</v>
      </c>
    </row>
    <row collapsed="false" customFormat="false" customHeight="true" hidden="true" ht="12.75" outlineLevel="0" r="14266">
      <c r="A14266" s="749" t="s">
        <v>35879</v>
      </c>
      <c r="B14266" s="749" t="str">
        <f aca="false">C14266&amp;D14266&amp;E14266&amp;F14266&amp;G14266&amp;H14266</f>
        <v>RETIRADA E REASSENTAMENTO DE TORNEIRA,INCLUSIVE MATERIAIS NECESSARIOS</v>
      </c>
      <c r="C14266" s="749" t="s">
        <v>35880</v>
      </c>
      <c r="D14266" s="749" t="s">
        <v>35877</v>
      </c>
      <c r="I14266" s="749" t="s">
        <v>30</v>
      </c>
      <c r="J14266" s="749" t="n">
        <v>41.21</v>
      </c>
    </row>
    <row collapsed="false" customFormat="false" customHeight="true" hidden="true" ht="12.75" outlineLevel="0" r="14267">
      <c r="A14267" s="749" t="s">
        <v>35881</v>
      </c>
      <c r="B14267" s="749" t="str">
        <f aca="false">C14267&amp;D14267&amp;E14267&amp;F14267&amp;G14267&amp;H14267</f>
        <v>RETIRADA E REASSENTAMENTO DE TORNEIRA,INCLUSIVE MATERIAIS NECESSARIOS</v>
      </c>
      <c r="C14267" s="749" t="s">
        <v>35880</v>
      </c>
      <c r="D14267" s="749" t="s">
        <v>35877</v>
      </c>
      <c r="I14267" s="749" t="s">
        <v>30</v>
      </c>
      <c r="J14267" s="749" t="n">
        <v>35.71</v>
      </c>
    </row>
    <row collapsed="false" customFormat="false" customHeight="true" hidden="true" ht="12.75" outlineLevel="0" r="14268">
      <c r="A14268" s="749" t="s">
        <v>35882</v>
      </c>
      <c r="B14268" s="749" t="str">
        <f aca="false">C14268&amp;D14268&amp;E14268&amp;F14268&amp;G14268&amp;H14268</f>
        <v>ASSENTAMENTO DE TORNEIRA(EXCLUSIVE FORNECIMENTO DO APARELHO),INCLUSIVE MATERIAIS NECESSARIOS</v>
      </c>
      <c r="C14268" s="749" t="s">
        <v>35883</v>
      </c>
      <c r="D14268" s="749" t="s">
        <v>35884</v>
      </c>
      <c r="I14268" s="749" t="s">
        <v>30</v>
      </c>
      <c r="J14268" s="749" t="n">
        <v>20.64</v>
      </c>
    </row>
    <row collapsed="false" customFormat="false" customHeight="true" hidden="true" ht="12.75" outlineLevel="0" r="14269">
      <c r="A14269" s="749" t="s">
        <v>35885</v>
      </c>
      <c r="B14269" s="749" t="str">
        <f aca="false">C14269&amp;D14269&amp;E14269&amp;F14269&amp;G14269&amp;H14269</f>
        <v>ASSENTAMENTO DE TORNEIRA(EXCLUSIVE FORNECIMENTO DO APARELHO),INCLUSIVE MATERIAIS NECESSARIOS</v>
      </c>
      <c r="C14269" s="749" t="s">
        <v>35883</v>
      </c>
      <c r="D14269" s="749" t="s">
        <v>35884</v>
      </c>
      <c r="I14269" s="749" t="s">
        <v>30</v>
      </c>
      <c r="J14269" s="749" t="n">
        <v>17.89</v>
      </c>
    </row>
    <row collapsed="false" customFormat="false" customHeight="true" hidden="true" ht="12.75" outlineLevel="0" r="14270">
      <c r="A14270" s="749" t="s">
        <v>35886</v>
      </c>
      <c r="B14270" s="749" t="str">
        <f aca="false">C14270&amp;D14270&amp;E14270&amp;F14270&amp;G14270&amp;H14270</f>
        <v>ASSENTAMENTO DE CHUVEIRO(EXCLUSIVE FORNECIMENTO DO APARELHO),INCLUSIVE MATERIAIS NECESSARIOS E BRACO CROMADO</v>
      </c>
      <c r="C14270" s="749" t="s">
        <v>35887</v>
      </c>
      <c r="D14270" s="749" t="s">
        <v>35888</v>
      </c>
      <c r="I14270" s="749" t="s">
        <v>30</v>
      </c>
      <c r="J14270" s="749" t="n">
        <v>33.87</v>
      </c>
    </row>
    <row collapsed="false" customFormat="false" customHeight="true" hidden="true" ht="12.75" outlineLevel="0" r="14271">
      <c r="A14271" s="749" t="s">
        <v>35889</v>
      </c>
      <c r="B14271" s="749" t="str">
        <f aca="false">C14271&amp;D14271&amp;E14271&amp;F14271&amp;G14271&amp;H14271</f>
        <v>ASSENTAMENTO DE CHUVEIRO(EXCLUSIVE FORNECIMENTO DO APARELHO),INCLUSIVE MATERIAIS NECESSARIOS E BRACO CROMADO</v>
      </c>
      <c r="C14271" s="749" t="s">
        <v>35887</v>
      </c>
      <c r="D14271" s="749" t="s">
        <v>35888</v>
      </c>
      <c r="I14271" s="749" t="s">
        <v>30</v>
      </c>
      <c r="J14271" s="749" t="n">
        <v>31.12</v>
      </c>
    </row>
    <row collapsed="false" customFormat="false" customHeight="true" hidden="true" ht="12.75" outlineLevel="0" r="14272">
      <c r="A14272" s="749" t="s">
        <v>35890</v>
      </c>
      <c r="B14272" s="749" t="str">
        <f aca="false">C14272&amp;D14272&amp;E14272&amp;F14272&amp;G14272&amp;H14272</f>
        <v>ASSENTAMENTO DE CHUVEIRO(EXCLUSIVE FORNECIMENTO DO APARELHOE BRACO),INCLUSIVE MATERIAIS NECESSARIOS</v>
      </c>
      <c r="C14272" s="749" t="s">
        <v>35891</v>
      </c>
      <c r="D14272" s="749" t="s">
        <v>35892</v>
      </c>
      <c r="I14272" s="749" t="s">
        <v>30</v>
      </c>
      <c r="J14272" s="749" t="n">
        <v>22.53</v>
      </c>
    </row>
    <row collapsed="false" customFormat="false" customHeight="true" hidden="true" ht="12.75" outlineLevel="0" r="14273">
      <c r="A14273" s="749" t="s">
        <v>35893</v>
      </c>
      <c r="B14273" s="749" t="str">
        <f aca="false">C14273&amp;D14273&amp;E14273&amp;F14273&amp;G14273&amp;H14273</f>
        <v>ASSENTAMENTO DE CHUVEIRO(EXCLUSIVE FORNECIMENTO DO APARELHOE BRACO),INCLUSIVE MATERIAIS NECESSARIOS</v>
      </c>
      <c r="C14273" s="749" t="s">
        <v>35891</v>
      </c>
      <c r="D14273" s="749" t="s">
        <v>35892</v>
      </c>
      <c r="I14273" s="749" t="s">
        <v>30</v>
      </c>
      <c r="J14273" s="749" t="n">
        <v>19.78</v>
      </c>
    </row>
    <row collapsed="false" customFormat="false" customHeight="true" hidden="true" ht="12.75" outlineLevel="0" r="14274">
      <c r="A14274" s="749" t="s">
        <v>35894</v>
      </c>
      <c r="B14274" s="749" t="str">
        <f aca="false">C14274&amp;D14274&amp;E14274&amp;F14274&amp;G14274&amp;H14274</f>
        <v>ABRACADEIRA DE FIXACAO,TIPO COPO,ESTAMPADA EM CHAPA DE FERRO ZINCADA,COMPOSTA DE CANOPLA,PARAFUSOS E ABRACADEIRAS PROPRIAMENTE DITA,NO DIAMETRO 1/2".FORNECIMENTO E COLOCACAO</v>
      </c>
      <c r="C14274" s="749" t="s">
        <v>35895</v>
      </c>
      <c r="D14274" s="749" t="s">
        <v>35896</v>
      </c>
      <c r="E14274" s="749" t="s">
        <v>35897</v>
      </c>
      <c r="I14274" s="749" t="s">
        <v>30</v>
      </c>
      <c r="J14274" s="749" t="n">
        <v>5.9</v>
      </c>
    </row>
    <row collapsed="false" customFormat="false" customHeight="true" hidden="true" ht="12.75" outlineLevel="0" r="14275">
      <c r="A14275" s="749" t="s">
        <v>35898</v>
      </c>
      <c r="B14275" s="749" t="str">
        <f aca="false">C14275&amp;D14275&amp;E14275&amp;F14275&amp;G14275&amp;H14275</f>
        <v>ABRACADEIRA DE FIXACAO,TIPO COPO,ESTAMPADA EM CHAPA DE FERRO ZINCADA,COMPOSTA DE CANOPLA,PARAFUSOS E ABRACADEIRAS PROPRIAMENTE DITA,NO DIAMETRO 1/2".FORNECIMENTO E COLOCACAO</v>
      </c>
      <c r="C14275" s="749" t="s">
        <v>35895</v>
      </c>
      <c r="D14275" s="749" t="s">
        <v>35896</v>
      </c>
      <c r="E14275" s="749" t="s">
        <v>35897</v>
      </c>
      <c r="I14275" s="749" t="s">
        <v>30</v>
      </c>
      <c r="J14275" s="749" t="n">
        <v>5.24</v>
      </c>
    </row>
    <row collapsed="false" customFormat="false" customHeight="true" hidden="true" ht="12.75" outlineLevel="0" r="14276">
      <c r="A14276" s="749" t="s">
        <v>35899</v>
      </c>
      <c r="B14276" s="749" t="str">
        <f aca="false">C14276&amp;D14276&amp;E14276&amp;F14276&amp;G14276&amp;H14276</f>
        <v>ABRACADEIRA DE FIXACAO,TIPO COPO,ESTAMPADA EM CHAPA DE FERRO ZINCADA,COMPOSTA DE CANOPLA,PARAFUSOS E ABRACADEIRAS PROPRIAMENTE DITA,NO DIAMETRO 3/4".FORNECIMENTO E COLOCACAO</v>
      </c>
      <c r="C14276" s="749" t="s">
        <v>35895</v>
      </c>
      <c r="D14276" s="749" t="s">
        <v>35896</v>
      </c>
      <c r="E14276" s="749" t="s">
        <v>35900</v>
      </c>
      <c r="I14276" s="749" t="s">
        <v>30</v>
      </c>
      <c r="J14276" s="749" t="n">
        <v>5.99</v>
      </c>
    </row>
    <row collapsed="false" customFormat="false" customHeight="true" hidden="true" ht="12.75" outlineLevel="0" r="14277">
      <c r="A14277" s="749" t="s">
        <v>35901</v>
      </c>
      <c r="B14277" s="749" t="str">
        <f aca="false">C14277&amp;D14277&amp;E14277&amp;F14277&amp;G14277&amp;H14277</f>
        <v>ABRACADEIRA DE FIXACAO,TIPO COPO,ESTAMPADA EM CHAPA DE FERRO ZINCADA,COMPOSTA DE CANOPLA,PARAFUSOS E ABRACADEIRAS PROPRIAMENTE DITA,NO DIAMETRO 3/4".FORNECIMENTO E COLOCACAO</v>
      </c>
      <c r="C14277" s="749" t="s">
        <v>35895</v>
      </c>
      <c r="D14277" s="749" t="s">
        <v>35896</v>
      </c>
      <c r="E14277" s="749" t="s">
        <v>35900</v>
      </c>
      <c r="I14277" s="749" t="s">
        <v>30</v>
      </c>
      <c r="J14277" s="749" t="n">
        <v>5.33</v>
      </c>
    </row>
    <row collapsed="false" customFormat="false" customHeight="true" hidden="true" ht="12.75" outlineLevel="0" r="14278">
      <c r="A14278" s="749" t="s">
        <v>35902</v>
      </c>
      <c r="B14278" s="749" t="str">
        <f aca="false">C14278&amp;D14278&amp;E14278&amp;F14278&amp;G14278&amp;H14278</f>
        <v>ABRACADEIRA DE FIXACAO,TIPO COPO,ESTAMPADA EM CHAPA DE FERRO ZINCADA,COMPOSTA DE CANOPLA,PARAFUSOS E ABRACADEIRAS PROPRIAMENTE DITA,NO DIAMETRO 1".FORNECIMENTO E COLOCACAO</v>
      </c>
      <c r="C14278" s="749" t="s">
        <v>35895</v>
      </c>
      <c r="D14278" s="749" t="s">
        <v>35896</v>
      </c>
      <c r="E14278" s="749" t="s">
        <v>35903</v>
      </c>
      <c r="I14278" s="749" t="s">
        <v>30</v>
      </c>
      <c r="J14278" s="749" t="n">
        <v>6.09</v>
      </c>
    </row>
    <row collapsed="false" customFormat="false" customHeight="true" hidden="true" ht="12.75" outlineLevel="0" r="14279">
      <c r="A14279" s="749" t="s">
        <v>35904</v>
      </c>
      <c r="B14279" s="749" t="str">
        <f aca="false">C14279&amp;D14279&amp;E14279&amp;F14279&amp;G14279&amp;H14279</f>
        <v>ABRACADEIRA DE FIXACAO,TIPO COPO,ESTAMPADA EM CHAPA DE FERRO ZINCADA,COMPOSTA DE CANOPLA,PARAFUSOS E ABRACADEIRAS PROPRIAMENTE DITA,NO DIAMETRO 1".FORNECIMENTO E COLOCACAO</v>
      </c>
      <c r="C14279" s="749" t="s">
        <v>35895</v>
      </c>
      <c r="D14279" s="749" t="s">
        <v>35896</v>
      </c>
      <c r="E14279" s="749" t="s">
        <v>35903</v>
      </c>
      <c r="I14279" s="749" t="s">
        <v>30</v>
      </c>
      <c r="J14279" s="749" t="n">
        <v>5.43</v>
      </c>
    </row>
    <row collapsed="false" customFormat="false" customHeight="true" hidden="true" ht="12.75" outlineLevel="0" r="14280">
      <c r="A14280" s="749" t="s">
        <v>35905</v>
      </c>
      <c r="B14280" s="749" t="str">
        <f aca="false">C14280&amp;D14280&amp;E14280&amp;F14280&amp;G14280&amp;H14280</f>
        <v>ABRACADEIRA DE FIXACAO,TIPO COPO,ESTAMPADA EM CHAPA DE FERRO ZINCADA,COMPOSTA DE CANOPLA,PARAFUSOS E ABRACADEIRAS PROPRIAMENTE DITA,NO DIAMETRO 1.1/4".FORNECIMENTO E COLOCACAO</v>
      </c>
      <c r="C14280" s="749" t="s">
        <v>35895</v>
      </c>
      <c r="D14280" s="749" t="s">
        <v>35896</v>
      </c>
      <c r="E14280" s="749" t="s">
        <v>35906</v>
      </c>
      <c r="I14280" s="749" t="s">
        <v>30</v>
      </c>
      <c r="J14280" s="749" t="n">
        <v>6.64</v>
      </c>
    </row>
    <row collapsed="false" customFormat="false" customHeight="true" hidden="true" ht="12.75" outlineLevel="0" r="14281">
      <c r="A14281" s="749" t="s">
        <v>35907</v>
      </c>
      <c r="B14281" s="749" t="str">
        <f aca="false">C14281&amp;D14281&amp;E14281&amp;F14281&amp;G14281&amp;H14281</f>
        <v>ABRACADEIRA DE FIXACAO,TIPO COPO,ESTAMPADA EM CHAPA DE FERRO ZINCADA,COMPOSTA DE CANOPLA,PARAFUSOS E ABRACADEIRAS PROPRIAMENTE DITA,NO DIAMETRO 1.1/4".FORNECIMENTO E COLOCACAO</v>
      </c>
      <c r="C14281" s="749" t="s">
        <v>35895</v>
      </c>
      <c r="D14281" s="749" t="s">
        <v>35896</v>
      </c>
      <c r="E14281" s="749" t="s">
        <v>35906</v>
      </c>
      <c r="I14281" s="749" t="s">
        <v>30</v>
      </c>
      <c r="J14281" s="749" t="n">
        <v>5.93</v>
      </c>
    </row>
    <row collapsed="false" customFormat="false" customHeight="true" hidden="true" ht="12.75" outlineLevel="0" r="14282">
      <c r="A14282" s="749" t="s">
        <v>35908</v>
      </c>
      <c r="B14282" s="749" t="str">
        <f aca="false">C14282&amp;D14282&amp;E14282&amp;F14282&amp;G14282&amp;H14282</f>
        <v>ABRACADEIRA DE FIXACAO,TIPO COPO,ESTAMPADA EM CHAPA DE FERRO ZINCADA,COMPOSTA DE CANOPLA,PARAFUSOS E ABRACADEIRAS PROPRIAMENTE DITA,NO DIAMETRO 1.1/2".FORNECIMENTO E COLOCACAO</v>
      </c>
      <c r="C14282" s="749" t="s">
        <v>35895</v>
      </c>
      <c r="D14282" s="749" t="s">
        <v>35896</v>
      </c>
      <c r="E14282" s="749" t="s">
        <v>35909</v>
      </c>
      <c r="I14282" s="749" t="s">
        <v>30</v>
      </c>
      <c r="J14282" s="749" t="n">
        <v>6.67</v>
      </c>
    </row>
    <row collapsed="false" customFormat="false" customHeight="true" hidden="true" ht="12.75" outlineLevel="0" r="14283">
      <c r="A14283" s="749" t="s">
        <v>35910</v>
      </c>
      <c r="B14283" s="749" t="str">
        <f aca="false">C14283&amp;D14283&amp;E14283&amp;F14283&amp;G14283&amp;H14283</f>
        <v>ABRACADEIRA DE FIXACAO,TIPO COPO,ESTAMPADA EM CHAPA DE FERRO ZINCADA,COMPOSTA DE CANOPLA,PARAFUSOS E ABRACADEIRAS PROPRIAMENTE DITA,NO DIAMETRO 1.1/2".FORNECIMENTO E COLOCACAO</v>
      </c>
      <c r="C14283" s="749" t="s">
        <v>35895</v>
      </c>
      <c r="D14283" s="749" t="s">
        <v>35896</v>
      </c>
      <c r="E14283" s="749" t="s">
        <v>35909</v>
      </c>
      <c r="I14283" s="749" t="s">
        <v>30</v>
      </c>
      <c r="J14283" s="749" t="n">
        <v>5.96</v>
      </c>
    </row>
    <row collapsed="false" customFormat="false" customHeight="true" hidden="true" ht="12.75" outlineLevel="0" r="14284">
      <c r="A14284" s="749" t="s">
        <v>35911</v>
      </c>
      <c r="B14284" s="749" t="str">
        <f aca="false">C14284&amp;D14284&amp;E14284&amp;F14284&amp;G14284&amp;H14284</f>
        <v>ABRACADEIRA DE FIXACAO,TIPO COPO,ESTAMPADA EM CHAPA DE FERRO ZINCADA,COMPOSTA DE CANOPLA,PARAFUSOS E ABRACADEIRAS PROPRIAMENTE DITA,NO DIAMETRO 2".FORNECIMENTO E COLOCACAO</v>
      </c>
      <c r="C14284" s="749" t="s">
        <v>35895</v>
      </c>
      <c r="D14284" s="749" t="s">
        <v>35896</v>
      </c>
      <c r="E14284" s="749" t="s">
        <v>35912</v>
      </c>
      <c r="I14284" s="749" t="s">
        <v>30</v>
      </c>
      <c r="J14284" s="749" t="n">
        <v>7.26</v>
      </c>
    </row>
    <row collapsed="false" customFormat="false" customHeight="true" hidden="true" ht="12.75" outlineLevel="0" r="14285">
      <c r="A14285" s="749" t="s">
        <v>35913</v>
      </c>
      <c r="B14285" s="749" t="str">
        <f aca="false">C14285&amp;D14285&amp;E14285&amp;F14285&amp;G14285&amp;H14285</f>
        <v>ABRACADEIRA DE FIXACAO,TIPO COPO,ESTAMPADA EM CHAPA DE FERRO ZINCADA,COMPOSTA DE CANOPLA,PARAFUSOS E ABRACADEIRAS PROPRIAMENTE DITA,NO DIAMETRO 2".FORNECIMENTO E COLOCACAO</v>
      </c>
      <c r="C14285" s="749" t="s">
        <v>35895</v>
      </c>
      <c r="D14285" s="749" t="s">
        <v>35896</v>
      </c>
      <c r="E14285" s="749" t="s">
        <v>35912</v>
      </c>
      <c r="I14285" s="749" t="s">
        <v>30</v>
      </c>
      <c r="J14285" s="749" t="n">
        <v>6.49</v>
      </c>
    </row>
    <row collapsed="false" customFormat="false" customHeight="true" hidden="true" ht="12.75" outlineLevel="0" r="14286">
      <c r="A14286" s="749" t="s">
        <v>35914</v>
      </c>
      <c r="B14286" s="749" t="str">
        <f aca="false">C14286&amp;D14286&amp;E14286&amp;F14286&amp;G14286&amp;H14286</f>
        <v>ABRACADEIRA DE FIXACAO,TIPO COPO,ESTAMPADA EM CHAPA DE FERRO ZINCADA,COMPOSTA DE CANOPLA,PARAFUSOS E ABRACADEIRAS PROPRIAMENTE DITA,NO DIAMETRO 2.1/2".FORNECIMENTO E COLOCACAO</v>
      </c>
      <c r="C14286" s="749" t="s">
        <v>35895</v>
      </c>
      <c r="D14286" s="749" t="s">
        <v>35896</v>
      </c>
      <c r="E14286" s="749" t="s">
        <v>35915</v>
      </c>
      <c r="I14286" s="749" t="s">
        <v>30</v>
      </c>
      <c r="J14286" s="749" t="n">
        <v>7.73</v>
      </c>
    </row>
    <row collapsed="false" customFormat="false" customHeight="true" hidden="true" ht="12.75" outlineLevel="0" r="14287">
      <c r="A14287" s="749" t="s">
        <v>35916</v>
      </c>
      <c r="B14287" s="749" t="str">
        <f aca="false">C14287&amp;D14287&amp;E14287&amp;F14287&amp;G14287&amp;H14287</f>
        <v>ABRACADEIRA DE FIXACAO,TIPO COPO,ESTAMPADA EM CHAPA DE FERRO ZINCADA,COMPOSTA DE CANOPLA,PARAFUSOS E ABRACADEIRAS PROPRIAMENTE DITA,NO DIAMETRO 2.1/2".FORNECIMENTO E COLOCACAO</v>
      </c>
      <c r="C14287" s="749" t="s">
        <v>35895</v>
      </c>
      <c r="D14287" s="749" t="s">
        <v>35896</v>
      </c>
      <c r="E14287" s="749" t="s">
        <v>35915</v>
      </c>
      <c r="I14287" s="749" t="s">
        <v>30</v>
      </c>
      <c r="J14287" s="749" t="n">
        <v>6.96</v>
      </c>
    </row>
    <row collapsed="false" customFormat="false" customHeight="true" hidden="true" ht="12.75" outlineLevel="0" r="14288">
      <c r="A14288" s="749" t="s">
        <v>35917</v>
      </c>
      <c r="B14288" s="749" t="str">
        <f aca="false">C14288&amp;D14288&amp;E14288&amp;F14288&amp;G14288&amp;H14288</f>
        <v>ABRACADEIRA DE FIXACAO,TIPO COPO,ESTAMPADA EM CHAPA DE FERRO ZINCADA,COMPOSTA DE CANOPLA,PARAFUSOS E ABRACADEIRAS PROPRIAMENTE DITA,NO DIAMETRO 3".FORNECIMENTO E COLOCACAO</v>
      </c>
      <c r="C14288" s="749" t="s">
        <v>35895</v>
      </c>
      <c r="D14288" s="749" t="s">
        <v>35896</v>
      </c>
      <c r="E14288" s="749" t="s">
        <v>35918</v>
      </c>
      <c r="I14288" s="749" t="s">
        <v>30</v>
      </c>
      <c r="J14288" s="749" t="n">
        <v>8.18</v>
      </c>
    </row>
    <row collapsed="false" customFormat="false" customHeight="true" hidden="true" ht="12.75" outlineLevel="0" r="14289">
      <c r="A14289" s="749" t="s">
        <v>35919</v>
      </c>
      <c r="B14289" s="749" t="str">
        <f aca="false">C14289&amp;D14289&amp;E14289&amp;F14289&amp;G14289&amp;H14289</f>
        <v>ABRACADEIRA DE FIXACAO,TIPO COPO,ESTAMPADA EM CHAPA DE FERRO ZINCADA,COMPOSTA DE CANOPLA,PARAFUSOS E ABRACADEIRAS PROPRIAMENTE DITA,NO DIAMETRO 3".FORNECIMENTO E COLOCACAO</v>
      </c>
      <c r="C14289" s="749" t="s">
        <v>35895</v>
      </c>
      <c r="D14289" s="749" t="s">
        <v>35896</v>
      </c>
      <c r="E14289" s="749" t="s">
        <v>35918</v>
      </c>
      <c r="I14289" s="749" t="s">
        <v>30</v>
      </c>
      <c r="J14289" s="749" t="n">
        <v>7.35</v>
      </c>
    </row>
    <row collapsed="false" customFormat="false" customHeight="true" hidden="true" ht="12.75" outlineLevel="0" r="14290">
      <c r="A14290" s="749" t="s">
        <v>35920</v>
      </c>
      <c r="B14290" s="749" t="str">
        <f aca="false">C14290&amp;D14290&amp;E14290&amp;F14290&amp;G14290&amp;H14290</f>
        <v>ABRACADEIRA DE FIXACAO,TIPO COPO,ESTAMPADA EM CHAPA DE FERRO ZINCADA,COMPOSTA DE CANOPLA,PARAFUSOS E ABRACADEIRAS PROPRIAMENTE DITA,NO DIAMETRO 4".FORNECIMENTO E COLOCACAO</v>
      </c>
      <c r="C14290" s="749" t="s">
        <v>35895</v>
      </c>
      <c r="D14290" s="749" t="s">
        <v>35896</v>
      </c>
      <c r="E14290" s="749" t="s">
        <v>35921</v>
      </c>
      <c r="I14290" s="749" t="s">
        <v>30</v>
      </c>
      <c r="J14290" s="749" t="n">
        <v>8.54</v>
      </c>
    </row>
    <row collapsed="false" customFormat="false" customHeight="true" hidden="true" ht="12.75" outlineLevel="0" r="14291">
      <c r="A14291" s="749" t="s">
        <v>35922</v>
      </c>
      <c r="B14291" s="749" t="str">
        <f aca="false">C14291&amp;D14291&amp;E14291&amp;F14291&amp;G14291&amp;H14291</f>
        <v>ABRACADEIRA DE FIXACAO,TIPO COPO,ESTAMPADA EM CHAPA DE FERRO ZINCADA,COMPOSTA DE CANOPLA,PARAFUSOS E ABRACADEIRAS PROPRIAMENTE DITA,NO DIAMETRO 4".FORNECIMENTO E COLOCACAO</v>
      </c>
      <c r="C14291" s="749" t="s">
        <v>35895</v>
      </c>
      <c r="D14291" s="749" t="s">
        <v>35896</v>
      </c>
      <c r="E14291" s="749" t="s">
        <v>35921</v>
      </c>
      <c r="I14291" s="749" t="s">
        <v>30</v>
      </c>
      <c r="J14291" s="749" t="n">
        <v>7.71</v>
      </c>
    </row>
    <row collapsed="false" customFormat="false" customHeight="true" hidden="true" ht="12.75" outlineLevel="0" r="14292">
      <c r="A14292" s="749" t="s">
        <v>35923</v>
      </c>
      <c r="B14292" s="749" t="str">
        <f aca="false">C14292&amp;D14292&amp;E14292&amp;F14292&amp;G14292&amp;H14292</f>
        <v>RETIRADA E REASSENTAMENTO DE BIDE COM 2 REGISTROS,INCLUSIVEMATERIAIS NECESSARIOS</v>
      </c>
      <c r="C14292" s="749" t="s">
        <v>35924</v>
      </c>
      <c r="D14292" s="749" t="s">
        <v>35925</v>
      </c>
      <c r="I14292" s="749" t="s">
        <v>30</v>
      </c>
      <c r="J14292" s="749" t="n">
        <v>182.99</v>
      </c>
    </row>
    <row collapsed="false" customFormat="false" customHeight="true" hidden="true" ht="12.75" outlineLevel="0" r="14293">
      <c r="A14293" s="749" t="s">
        <v>35926</v>
      </c>
      <c r="B14293" s="749" t="str">
        <f aca="false">C14293&amp;D14293&amp;E14293&amp;F14293&amp;G14293&amp;H14293</f>
        <v>RETIRADA E REASSENTAMENTO DE BIDE COM 2 REGISTROS,INCLUSIVEMATERIAIS NECESSARIOS</v>
      </c>
      <c r="C14293" s="749" t="s">
        <v>35924</v>
      </c>
      <c r="D14293" s="749" t="s">
        <v>35925</v>
      </c>
      <c r="I14293" s="749" t="s">
        <v>30</v>
      </c>
      <c r="J14293" s="749" t="n">
        <v>164.04</v>
      </c>
    </row>
    <row collapsed="false" customFormat="false" customHeight="true" hidden="true" ht="12.75" outlineLevel="0" r="14294">
      <c r="A14294" s="749" t="s">
        <v>35927</v>
      </c>
      <c r="B14294" s="749" t="str">
        <f aca="false">C14294&amp;D14294&amp;E14294&amp;F14294&amp;G14294&amp;H14294</f>
        <v>ASSENTAMENTO DE VASO SANITARIO SIFONADO(EXCLUSIVE FORNECIMENTO DO APARELHO),INCLUSIVE MATERIAIS NECESSARIOS</v>
      </c>
      <c r="C14294" s="749" t="s">
        <v>35928</v>
      </c>
      <c r="D14294" s="749" t="s">
        <v>35929</v>
      </c>
      <c r="I14294" s="749" t="s">
        <v>30</v>
      </c>
      <c r="J14294" s="749" t="n">
        <v>40.36</v>
      </c>
    </row>
    <row collapsed="false" customFormat="false" customHeight="true" hidden="true" ht="12.75" outlineLevel="0" r="14295">
      <c r="A14295" s="749" t="s">
        <v>35930</v>
      </c>
      <c r="B14295" s="749" t="str">
        <f aca="false">C14295&amp;D14295&amp;E14295&amp;F14295&amp;G14295&amp;H14295</f>
        <v>ASSENTAMENTO DE VASO SANITARIO SIFONADO(EXCLUSIVE FORNECIMENTO DO APARELHO),INCLUSIVE MATERIAIS NECESSARIOS</v>
      </c>
      <c r="C14295" s="749" t="s">
        <v>35928</v>
      </c>
      <c r="D14295" s="749" t="s">
        <v>35929</v>
      </c>
      <c r="I14295" s="749" t="s">
        <v>30</v>
      </c>
      <c r="J14295" s="749" t="n">
        <v>35.62</v>
      </c>
    </row>
    <row collapsed="false" customFormat="false" customHeight="true" hidden="true" ht="12.75" outlineLevel="0" r="14296">
      <c r="A14296" s="749" t="s">
        <v>35931</v>
      </c>
      <c r="B14296" s="749" t="str">
        <f aca="false">C14296&amp;D14296&amp;E14296&amp;F14296&amp;G14296&amp;H14296</f>
        <v>RETIRADA E REASSENTAMENTO DE VASO SANITARIO SIFONADO,INCLUSIVE MATERIAIS NECESSARIOS</v>
      </c>
      <c r="C14296" s="749" t="s">
        <v>35932</v>
      </c>
      <c r="D14296" s="749" t="s">
        <v>35933</v>
      </c>
      <c r="I14296" s="749" t="s">
        <v>30</v>
      </c>
      <c r="J14296" s="749" t="n">
        <v>120.91</v>
      </c>
    </row>
    <row collapsed="false" customFormat="false" customHeight="true" hidden="true" ht="12.75" outlineLevel="0" r="14297">
      <c r="A14297" s="749" t="s">
        <v>35934</v>
      </c>
      <c r="B14297" s="749" t="str">
        <f aca="false">C14297&amp;D14297&amp;E14297&amp;F14297&amp;G14297&amp;H14297</f>
        <v>RETIRADA E REASSENTAMENTO DE VASO SANITARIO SIFONADO,INCLUSIVE MATERIAIS NECESSARIOS</v>
      </c>
      <c r="C14297" s="749" t="s">
        <v>35932</v>
      </c>
      <c r="D14297" s="749" t="s">
        <v>35933</v>
      </c>
      <c r="I14297" s="749" t="s">
        <v>30</v>
      </c>
      <c r="J14297" s="749" t="n">
        <v>111.43</v>
      </c>
    </row>
    <row collapsed="false" customFormat="false" customHeight="true" hidden="true" ht="12.75" outlineLevel="0" r="14298">
      <c r="A14298" s="749" t="s">
        <v>35935</v>
      </c>
      <c r="B14298" s="749" t="str">
        <f aca="false">C14298&amp;D14298&amp;E14298&amp;F14298&amp;G14298&amp;H14298</f>
        <v>RETIRADA E REASSENTAMENTO DE VALVULA DE DESCARGA</v>
      </c>
      <c r="C14298" s="749" t="s">
        <v>35936</v>
      </c>
      <c r="I14298" s="749" t="s">
        <v>30</v>
      </c>
      <c r="J14298" s="749" t="n">
        <v>137.27</v>
      </c>
    </row>
    <row collapsed="false" customFormat="false" customHeight="true" hidden="true" ht="12.75" outlineLevel="0" r="14299">
      <c r="A14299" s="749" t="s">
        <v>35937</v>
      </c>
      <c r="B14299" s="749" t="str">
        <f aca="false">C14299&amp;D14299&amp;E14299&amp;F14299&amp;G14299&amp;H14299</f>
        <v>RETIRADA E REASSENTAMENTO DE VALVULA DE DESCARGA</v>
      </c>
      <c r="C14299" s="749" t="s">
        <v>35936</v>
      </c>
      <c r="I14299" s="749" t="s">
        <v>30</v>
      </c>
      <c r="J14299" s="749" t="n">
        <v>118.93</v>
      </c>
    </row>
    <row collapsed="false" customFormat="false" customHeight="true" hidden="true" ht="12.75" outlineLevel="0" r="14300">
      <c r="A14300" s="749" t="s">
        <v>35938</v>
      </c>
      <c r="B14300" s="749" t="str">
        <f aca="false">C14300&amp;D14300&amp;E14300&amp;F14300&amp;G14300&amp;H14300</f>
        <v>RETIRADA E REASSENTAMENTO DE TUBO VENTILADOR,DE CIMENTO SEMAMIANTO,COM DIAMETRO DE 3"</v>
      </c>
      <c r="C14300" s="749" t="s">
        <v>35939</v>
      </c>
      <c r="D14300" s="749" t="s">
        <v>35940</v>
      </c>
      <c r="I14300" s="749" t="s">
        <v>236</v>
      </c>
      <c r="J14300" s="749" t="n">
        <v>22.06</v>
      </c>
    </row>
    <row collapsed="false" customFormat="false" customHeight="true" hidden="true" ht="12.75" outlineLevel="0" r="14301">
      <c r="A14301" s="749" t="s">
        <v>35941</v>
      </c>
      <c r="B14301" s="749" t="str">
        <f aca="false">C14301&amp;D14301&amp;E14301&amp;F14301&amp;G14301&amp;H14301</f>
        <v>RETIRADA E REASSENTAMENTO DE TUBO VENTILADOR,DE CIMENTO SEMAMIANTO,COM DIAMETRO DE 3"</v>
      </c>
      <c r="C14301" s="749" t="s">
        <v>35939</v>
      </c>
      <c r="D14301" s="749" t="s">
        <v>35940</v>
      </c>
      <c r="I14301" s="749" t="s">
        <v>236</v>
      </c>
      <c r="J14301" s="749" t="n">
        <v>19.2</v>
      </c>
    </row>
    <row collapsed="false" customFormat="false" customHeight="true" hidden="true" ht="12.75" outlineLevel="0" r="14302">
      <c r="A14302" s="749" t="s">
        <v>35942</v>
      </c>
      <c r="B14302" s="749" t="str">
        <f aca="false">C14302&amp;D14302&amp;E14302&amp;F14302&amp;G14302&amp;H14302</f>
        <v>RETIRADA E REASSENTAMENTO DE TUBO VENTILADOR,DE CIMENTO SEMAMIANTO,COM DIAMETRO DE 4"</v>
      </c>
      <c r="C14302" s="749" t="s">
        <v>35939</v>
      </c>
      <c r="D14302" s="749" t="s">
        <v>35943</v>
      </c>
      <c r="I14302" s="749" t="s">
        <v>236</v>
      </c>
      <c r="J14302" s="749" t="n">
        <v>29.42</v>
      </c>
    </row>
    <row collapsed="false" customFormat="false" customHeight="true" hidden="true" ht="12.75" outlineLevel="0" r="14303">
      <c r="A14303" s="749" t="s">
        <v>35944</v>
      </c>
      <c r="B14303" s="749" t="str">
        <f aca="false">C14303&amp;D14303&amp;E14303&amp;F14303&amp;G14303&amp;H14303</f>
        <v>RETIRADA E REASSENTAMENTO DE TUBO VENTILADOR,DE CIMENTO SEMAMIANTO,COM DIAMETRO DE 4"</v>
      </c>
      <c r="C14303" s="749" t="s">
        <v>35939</v>
      </c>
      <c r="D14303" s="749" t="s">
        <v>35943</v>
      </c>
      <c r="I14303" s="749" t="s">
        <v>236</v>
      </c>
      <c r="J14303" s="749" t="n">
        <v>25.6</v>
      </c>
    </row>
    <row collapsed="false" customFormat="false" customHeight="true" hidden="true" ht="12.75" outlineLevel="0" r="14304">
      <c r="A14304" s="749" t="s">
        <v>35945</v>
      </c>
      <c r="B14304" s="749" t="str">
        <f aca="false">C14304&amp;D14304&amp;E14304&amp;F14304&amp;G14304&amp;H14304</f>
        <v>SPRINKLER,BICO DE 1/2".FORNECIMENTO E COLOCACAO</v>
      </c>
      <c r="C14304" s="749" t="s">
        <v>35946</v>
      </c>
      <c r="I14304" s="749" t="s">
        <v>30</v>
      </c>
      <c r="J14304" s="749" t="n">
        <v>65.03</v>
      </c>
    </row>
    <row collapsed="false" customFormat="false" customHeight="true" hidden="true" ht="12.75" outlineLevel="0" r="14305">
      <c r="A14305" s="749" t="s">
        <v>35947</v>
      </c>
      <c r="B14305" s="749" t="str">
        <f aca="false">C14305&amp;D14305&amp;E14305&amp;F14305&amp;G14305&amp;H14305</f>
        <v>SPRINKLER,BICO DE 1/2".FORNECIMENTO E COLOCACAO</v>
      </c>
      <c r="C14305" s="749" t="s">
        <v>35946</v>
      </c>
      <c r="I14305" s="749" t="s">
        <v>30</v>
      </c>
      <c r="J14305" s="749" t="n">
        <v>62.18</v>
      </c>
    </row>
    <row collapsed="false" customFormat="false" customHeight="true" hidden="true" ht="12.75" outlineLevel="0" r="14306">
      <c r="A14306" s="749" t="s">
        <v>35948</v>
      </c>
      <c r="B14306" s="749" t="str">
        <f aca="false">C14306&amp;D14306&amp;E14306&amp;F14306&amp;G14306&amp;H14306</f>
        <v>SPRINKLER,CRUZETA DE FERRO GALVANIZADO DE 2.1/2".FORNECIMENTO E COLOCACAO</v>
      </c>
      <c r="C14306" s="749" t="s">
        <v>35949</v>
      </c>
      <c r="D14306" s="749" t="s">
        <v>14902</v>
      </c>
      <c r="I14306" s="749" t="s">
        <v>30</v>
      </c>
      <c r="J14306" s="749" t="n">
        <v>107.28</v>
      </c>
    </row>
    <row collapsed="false" customFormat="false" customHeight="true" hidden="true" ht="12.75" outlineLevel="0" r="14307">
      <c r="A14307" s="749" t="s">
        <v>35950</v>
      </c>
      <c r="B14307" s="749" t="str">
        <f aca="false">C14307&amp;D14307&amp;E14307&amp;F14307&amp;G14307&amp;H14307</f>
        <v>SPRINKLER,CRUZETA DE FERRO GALVANIZADO DE 2.1/2".FORNECIMENTO E COLOCACAO</v>
      </c>
      <c r="C14307" s="749" t="s">
        <v>35949</v>
      </c>
      <c r="D14307" s="749" t="s">
        <v>14902</v>
      </c>
      <c r="I14307" s="749" t="s">
        <v>30</v>
      </c>
      <c r="J14307" s="749" t="n">
        <v>103.49</v>
      </c>
    </row>
    <row collapsed="false" customFormat="false" customHeight="true" hidden="true" ht="12.75" outlineLevel="0" r="14308">
      <c r="A14308" s="749" t="s">
        <v>35951</v>
      </c>
      <c r="B14308" s="749" t="str">
        <f aca="false">C14308&amp;D14308&amp;E14308&amp;F14308&amp;G14308&amp;H14308</f>
        <v>SPRINKLER,JOELHO DE 45º DE FERRO GALVANIZADO DE 2.1/2".FORNECIMENTO E COLOCACAO</v>
      </c>
      <c r="C14308" s="749" t="s">
        <v>35952</v>
      </c>
      <c r="D14308" s="749" t="s">
        <v>20423</v>
      </c>
      <c r="I14308" s="749" t="s">
        <v>30</v>
      </c>
      <c r="J14308" s="749" t="n">
        <v>76.35</v>
      </c>
    </row>
    <row collapsed="false" customFormat="false" customHeight="true" hidden="true" ht="12.75" outlineLevel="0" r="14309">
      <c r="A14309" s="749" t="s">
        <v>35953</v>
      </c>
      <c r="B14309" s="749" t="str">
        <f aca="false">C14309&amp;D14309&amp;E14309&amp;F14309&amp;G14309&amp;H14309</f>
        <v>SPRINKLER,JOELHO DE 45º DE FERRO GALVANIZADO DE 2.1/2".FORNECIMENTO E COLOCACAO</v>
      </c>
      <c r="C14309" s="749" t="s">
        <v>35952</v>
      </c>
      <c r="D14309" s="749" t="s">
        <v>20423</v>
      </c>
      <c r="I14309" s="749" t="s">
        <v>30</v>
      </c>
      <c r="J14309" s="749" t="n">
        <v>73.98</v>
      </c>
    </row>
    <row collapsed="false" customFormat="false" customHeight="true" hidden="true" ht="12.75" outlineLevel="0" r="14310">
      <c r="A14310" s="749" t="s">
        <v>35954</v>
      </c>
      <c r="B14310" s="749" t="str">
        <f aca="false">C14310&amp;D14310&amp;E14310&amp;F14310&amp;G14310&amp;H14310</f>
        <v>SPRINKLER,REDUCAO DE FERRO GALVANIZADO DE 2.1/2"X2".FORNECIMENTO E COLOCACAO</v>
      </c>
      <c r="C14310" s="749" t="s">
        <v>35955</v>
      </c>
      <c r="D14310" s="749" t="s">
        <v>18729</v>
      </c>
      <c r="I14310" s="749" t="s">
        <v>30</v>
      </c>
      <c r="J14310" s="749" t="n">
        <v>43.55</v>
      </c>
    </row>
    <row collapsed="false" customFormat="false" customHeight="true" hidden="true" ht="12.75" outlineLevel="0" r="14311">
      <c r="A14311" s="749" t="s">
        <v>35956</v>
      </c>
      <c r="B14311" s="749" t="str">
        <f aca="false">C14311&amp;D14311&amp;E14311&amp;F14311&amp;G14311&amp;H14311</f>
        <v>SPRINKLER,REDUCAO DE FERRO GALVANIZADO DE 2.1/2"X2".FORNECIMENTO E COLOCACAO</v>
      </c>
      <c r="C14311" s="749" t="s">
        <v>35955</v>
      </c>
      <c r="D14311" s="749" t="s">
        <v>18729</v>
      </c>
      <c r="I14311" s="749" t="s">
        <v>30</v>
      </c>
      <c r="J14311" s="749" t="n">
        <v>41.65</v>
      </c>
    </row>
    <row collapsed="false" customFormat="false" customHeight="true" hidden="true" ht="12.75" outlineLevel="0" r="14312">
      <c r="A14312" s="749" t="s">
        <v>35957</v>
      </c>
      <c r="B14312" s="749" t="str">
        <f aca="false">C14312&amp;D14312&amp;E14312&amp;F14312&amp;G14312&amp;H14312</f>
        <v>TUBO DE FERRO GALVANIZADO COM DIAMETRO DE 2.1/2",COM COSTURA,PARA INSTALACAO DE INCENDIO ENTERRADA,INCLUSIVE CONEXOES EPROTECAO ANTICORROSIVA.FORNECIMENTO E COLOCACAO</v>
      </c>
      <c r="C14312" s="749" t="s">
        <v>35958</v>
      </c>
      <c r="D14312" s="749" t="s">
        <v>35959</v>
      </c>
      <c r="E14312" s="749" t="s">
        <v>35960</v>
      </c>
      <c r="I14312" s="749" t="s">
        <v>236</v>
      </c>
      <c r="J14312" s="749" t="n">
        <v>61.75</v>
      </c>
    </row>
    <row collapsed="false" customFormat="false" customHeight="true" hidden="true" ht="12.75" outlineLevel="0" r="14313">
      <c r="A14313" s="749" t="s">
        <v>35961</v>
      </c>
      <c r="B14313" s="749" t="str">
        <f aca="false">C14313&amp;D14313&amp;E14313&amp;F14313&amp;G14313&amp;H14313</f>
        <v>TUBO DE FERRO GALVANIZADO COM DIAMETRO DE 2.1/2",COM COSTURA,PARA INSTALACAO DE INCENDIO ENTERRADA,INCLUSIVE CONEXOES EPROTECAO ANTICORROSIVA.FORNECIMENTO E COLOCACAO</v>
      </c>
      <c r="C14313" s="749" t="s">
        <v>35958</v>
      </c>
      <c r="D14313" s="749" t="s">
        <v>35959</v>
      </c>
      <c r="E14313" s="749" t="s">
        <v>35960</v>
      </c>
      <c r="I14313" s="749" t="s">
        <v>236</v>
      </c>
      <c r="J14313" s="749" t="n">
        <v>61.16</v>
      </c>
    </row>
    <row collapsed="false" customFormat="false" customHeight="true" hidden="true" ht="12.75" outlineLevel="0" r="14314">
      <c r="A14314" s="749" t="s">
        <v>35962</v>
      </c>
      <c r="B14314" s="749" t="str">
        <f aca="false">C14314&amp;D14314&amp;E14314&amp;F14314&amp;G14314&amp;H14314</f>
        <v>TUBO DE FERRO GALVANIZADO COM DIAMETRO DE 3",COM COSTURA,PARA INSTALACAO DE INCENDIO ENTERRADA,INCLUSIVE CONEXOES E PROTECAO ANTICORROSIVA.FORNECIMENTO E COLOCACAO</v>
      </c>
      <c r="C14314" s="749" t="s">
        <v>35963</v>
      </c>
      <c r="D14314" s="749" t="s">
        <v>35964</v>
      </c>
      <c r="E14314" s="749" t="s">
        <v>35965</v>
      </c>
      <c r="I14314" s="749" t="s">
        <v>236</v>
      </c>
      <c r="J14314" s="749" t="n">
        <v>79.54</v>
      </c>
    </row>
    <row collapsed="false" customFormat="false" customHeight="true" hidden="true" ht="12.75" outlineLevel="0" r="14315">
      <c r="A14315" s="749" t="s">
        <v>35966</v>
      </c>
      <c r="B14315" s="749" t="str">
        <f aca="false">C14315&amp;D14315&amp;E14315&amp;F14315&amp;G14315&amp;H14315</f>
        <v>TUBO DE FERRO GALVANIZADO COM DIAMETRO DE 3",COM COSTURA,PARA INSTALACAO DE INCENDIO ENTERRADA,INCLUSIVE CONEXOES E PROTECAO ANTICORROSIVA.FORNECIMENTO E COLOCACAO</v>
      </c>
      <c r="C14315" s="749" t="s">
        <v>35963</v>
      </c>
      <c r="D14315" s="749" t="s">
        <v>35964</v>
      </c>
      <c r="E14315" s="749" t="s">
        <v>35965</v>
      </c>
      <c r="I14315" s="749" t="s">
        <v>236</v>
      </c>
      <c r="J14315" s="749" t="n">
        <v>78.84</v>
      </c>
    </row>
    <row collapsed="false" customFormat="false" customHeight="true" hidden="true" ht="12.75" outlineLevel="0" r="14316">
      <c r="A14316" s="749" t="s">
        <v>35967</v>
      </c>
      <c r="B14316" s="749" t="str">
        <f aca="false">C14316&amp;D14316&amp;E14316&amp;F14316&amp;G14316&amp;H14316</f>
        <v>RODAPES METALICOS,CALHA TRIPLA,PARA INSTALACOES ELETRICAS,TELEFONICA E DADOS,CONSTRUIDOS EM CHAPA DE ACO PRE GALVANIZADO,INCLUSIVE TODOS OS ACESSORIOS,MONTAGEM,CAIXA PARA 4 TOMADAS DE ELETRICIDADE E LOGICA.FORNECIMENTO E COLOCACAO</v>
      </c>
      <c r="C14316" s="749" t="s">
        <v>35968</v>
      </c>
      <c r="D14316" s="749" t="s">
        <v>35969</v>
      </c>
      <c r="E14316" s="749" t="s">
        <v>35970</v>
      </c>
      <c r="F14316" s="749" t="s">
        <v>35971</v>
      </c>
      <c r="I14316" s="749" t="s">
        <v>236</v>
      </c>
      <c r="J14316" s="749" t="n">
        <v>124.02</v>
      </c>
    </row>
    <row collapsed="false" customFormat="false" customHeight="true" hidden="true" ht="12.75" outlineLevel="0" r="14317">
      <c r="A14317" s="749" t="s">
        <v>35972</v>
      </c>
      <c r="B14317" s="749" t="str">
        <f aca="false">C14317&amp;D14317&amp;E14317&amp;F14317&amp;G14317&amp;H14317</f>
        <v>RODAPES METALICOS,CALHA TRIPLA,PARA INSTALACOES ELETRICAS,TELEFONICA E DADOS,CONSTRUIDOS EM CHAPA DE ACO PRE GALVANIZADO,INCLUSIVE TODOS OS ACESSORIOS,MONTAGEM,CAIXA PARA 4 TOMADAS DE ELETRICIDADE E LOGICA.FORNECIMENTO E COLOCACAO</v>
      </c>
      <c r="C14317" s="749" t="s">
        <v>35968</v>
      </c>
      <c r="D14317" s="749" t="s">
        <v>35969</v>
      </c>
      <c r="E14317" s="749" t="s">
        <v>35970</v>
      </c>
      <c r="F14317" s="749" t="s">
        <v>35971</v>
      </c>
      <c r="I14317" s="749" t="s">
        <v>236</v>
      </c>
      <c r="J14317" s="749" t="n">
        <v>114.54</v>
      </c>
    </row>
    <row collapsed="false" customFormat="false" customHeight="true" hidden="true" ht="12.75" outlineLevel="0" r="14318">
      <c r="A14318" s="749" t="s">
        <v>35973</v>
      </c>
      <c r="B14318" s="749" t="str">
        <f aca="false">C14318&amp;D14318&amp;E14318&amp;F14318&amp;G14318&amp;H14318</f>
        <v>RODAPES METALICOS,CALHA DUPLA,PARA INSTALACOES ELETRICAS,TELEFONICA E DADOS,CONSTRUIDOS EM CHAPA DE ACO PRE GALVANIZADO,INCLUSIVE TODOS OS ACESSORIOS,MONTAGEM,CAIXA PARA 4 TOMADASDE ELETRICIDADE E LOGICA.FORNECIMENTO E COLOCACAO</v>
      </c>
      <c r="C14318" s="749" t="s">
        <v>35974</v>
      </c>
      <c r="D14318" s="749" t="s">
        <v>35975</v>
      </c>
      <c r="E14318" s="749" t="s">
        <v>35976</v>
      </c>
      <c r="F14318" s="749" t="s">
        <v>35977</v>
      </c>
      <c r="I14318" s="749" t="s">
        <v>236</v>
      </c>
      <c r="J14318" s="749" t="n">
        <v>115.49</v>
      </c>
    </row>
    <row collapsed="false" customFormat="false" customHeight="true" hidden="true" ht="12.75" outlineLevel="0" r="14319">
      <c r="A14319" s="749" t="s">
        <v>35978</v>
      </c>
      <c r="B14319" s="749" t="str">
        <f aca="false">C14319&amp;D14319&amp;E14319&amp;F14319&amp;G14319&amp;H14319</f>
        <v>RODAPES METALICOS,CALHA DUPLA,PARA INSTALACOES ELETRICAS,TELEFONICA E DADOS,CONSTRUIDOS EM CHAPA DE ACO PRE GALVANIZADO,INCLUSIVE TODOS OS ACESSORIOS,MONTAGEM,CAIXA PARA 4 TOMADASDE ELETRICIDADE E LOGICA.FORNECIMENTO E COLOCACAO</v>
      </c>
      <c r="C14319" s="749" t="s">
        <v>35974</v>
      </c>
      <c r="D14319" s="749" t="s">
        <v>35975</v>
      </c>
      <c r="E14319" s="749" t="s">
        <v>35976</v>
      </c>
      <c r="F14319" s="749" t="s">
        <v>35977</v>
      </c>
      <c r="I14319" s="749" t="s">
        <v>236</v>
      </c>
      <c r="J14319" s="749" t="n">
        <v>106.01</v>
      </c>
    </row>
    <row collapsed="false" customFormat="false" customHeight="true" hidden="true" ht="38.25" outlineLevel="0" r="14320">
      <c r="A14320" s="749" t="s">
        <v>35979</v>
      </c>
      <c r="B14320" s="758" t="str">
        <f aca="false">C14320&amp;D14320&amp;E14320&amp;F14320&amp;G14320&amp;H14320</f>
        <v>ALCA PARA BARRILETE DE DISTRIBUICAO,DO TIPO CONCENTRADO,SOBRESERVATORIO DUPLO,INCLUSIVE RAMAIS PARA EXTRAVASOR E LIMPEZA COMPREENDENDO:5,50M DE TUBO DE PVC 50MM,REGISTROS E CONEXOES.FORNECIMENTO E INSTALACAO</v>
      </c>
      <c r="C14320" s="749" t="s">
        <v>35980</v>
      </c>
      <c r="D14320" s="749" t="s">
        <v>35981</v>
      </c>
      <c r="E14320" s="749" t="s">
        <v>35982</v>
      </c>
      <c r="F14320" s="749" t="s">
        <v>35983</v>
      </c>
      <c r="I14320" s="749" t="s">
        <v>30</v>
      </c>
      <c r="J14320" s="749" t="n">
        <v>482.98</v>
      </c>
    </row>
    <row collapsed="false" customFormat="false" customHeight="true" hidden="true" ht="38.25" outlineLevel="0" r="14321">
      <c r="A14321" s="749" t="s">
        <v>35984</v>
      </c>
      <c r="B14321" s="758" t="str">
        <f aca="false">C14321&amp;D14321&amp;E14321&amp;F14321&amp;G14321&amp;H14321</f>
        <v>ALCA PARA BARRILETE DE DISTRIBUICAO,DO TIPO CONCENTRADO,SOBRESERVATORIO DUPLO,INCLUSIVE RAMAIS PARA EXTRAVASOR E LIMPEZA COMPREENDENDO:5,50M DE TUBO DE PVC 50MM,REGISTROS E CONEXOES.FORNECIMENTO E INSTALACAO</v>
      </c>
      <c r="C14321" s="749" t="s">
        <v>35980</v>
      </c>
      <c r="D14321" s="749" t="s">
        <v>35981</v>
      </c>
      <c r="E14321" s="749" t="s">
        <v>35982</v>
      </c>
      <c r="F14321" s="749" t="s">
        <v>35983</v>
      </c>
      <c r="I14321" s="749" t="s">
        <v>30</v>
      </c>
      <c r="J14321" s="749" t="n">
        <v>453.87</v>
      </c>
    </row>
    <row collapsed="false" customFormat="false" customHeight="true" hidden="true" ht="38.25" outlineLevel="0" r="14322">
      <c r="A14322" s="749" t="s">
        <v>35985</v>
      </c>
      <c r="B14322" s="758" t="str">
        <f aca="false">C14322&amp;D14322&amp;E14322&amp;F14322&amp;G14322&amp;H14322</f>
        <v>ALCA PARA BARRILETE DE DISTRIBUICAO,DO TIPO CONCENTRADO,SOBRESERVATORIO DUPLO,INCLUSIVE RAMAIS PARA EXTRAVASOR E LIMPEZA COMPREENDENDO:5,50M DE TUBO DE PVC 60MM,REGISTROS E CONEXOES.FORNECIMENTO E INSTALACAO</v>
      </c>
      <c r="C14322" s="749" t="s">
        <v>35980</v>
      </c>
      <c r="D14322" s="749" t="s">
        <v>35981</v>
      </c>
      <c r="E14322" s="749" t="s">
        <v>35986</v>
      </c>
      <c r="F14322" s="749" t="s">
        <v>35983</v>
      </c>
      <c r="I14322" s="749" t="s">
        <v>30</v>
      </c>
      <c r="J14322" s="749" t="n">
        <v>673.31</v>
      </c>
    </row>
    <row collapsed="false" customFormat="false" customHeight="true" hidden="true" ht="38.25" outlineLevel="0" r="14323">
      <c r="A14323" s="749" t="s">
        <v>35987</v>
      </c>
      <c r="B14323" s="758" t="str">
        <f aca="false">C14323&amp;D14323&amp;E14323&amp;F14323&amp;G14323&amp;H14323</f>
        <v>ALCA PARA BARRILETE DE DISTRIBUICAO,DO TIPO CONCENTRADO,SOBRESERVATORIO DUPLO,INCLUSIVE RAMAIS PARA EXTRAVASOR E LIMPEZA COMPREENDENDO:5,50M DE TUBO DE PVC 60MM,REGISTROS E CONEXOES.FORNECIMENTO E INSTALACAO</v>
      </c>
      <c r="C14323" s="749" t="s">
        <v>35980</v>
      </c>
      <c r="D14323" s="749" t="s">
        <v>35981</v>
      </c>
      <c r="E14323" s="749" t="s">
        <v>35986</v>
      </c>
      <c r="F14323" s="749" t="s">
        <v>35983</v>
      </c>
      <c r="I14323" s="749" t="s">
        <v>30</v>
      </c>
      <c r="J14323" s="749" t="n">
        <v>637.23</v>
      </c>
    </row>
    <row collapsed="false" customFormat="false" customHeight="true" hidden="true" ht="38.25" outlineLevel="0" r="14324">
      <c r="A14324" s="749" t="s">
        <v>35988</v>
      </c>
      <c r="B14324" s="758" t="str">
        <f aca="false">C14324&amp;D14324&amp;E14324&amp;F14324&amp;G14324&amp;H14324</f>
        <v>ALCA PARA BARRILETE DE DISTRIBUICAO,DO TIPO CONCENTRADO,SOBRESERVATORIO DUPLO,INCLUSIVE RAMAIS PARA EXTRAVASOR E LIMPEZA COMPREENDENDO:5,50M DE TUBO DE PVC 75MM,REGISTROS E CONEXOES.FORNECIMENTO E INSTALACAO</v>
      </c>
      <c r="C14324" s="749" t="s">
        <v>35980</v>
      </c>
      <c r="D14324" s="749" t="s">
        <v>35981</v>
      </c>
      <c r="E14324" s="749" t="s">
        <v>35989</v>
      </c>
      <c r="F14324" s="749" t="s">
        <v>35983</v>
      </c>
      <c r="I14324" s="749" t="s">
        <v>30</v>
      </c>
      <c r="J14324" s="749" t="n">
        <v>1353.92</v>
      </c>
    </row>
    <row collapsed="false" customFormat="false" customHeight="true" hidden="true" ht="38.25" outlineLevel="0" r="14325">
      <c r="A14325" s="749" t="s">
        <v>35990</v>
      </c>
      <c r="B14325" s="758" t="str">
        <f aca="false">C14325&amp;D14325&amp;E14325&amp;F14325&amp;G14325&amp;H14325</f>
        <v>ALCA PARA BARRILETE DE DISTRIBUICAO,DO TIPO CONCENTRADO,SOBRESERVATORIO DUPLO,INCLUSIVE RAMAIS PARA EXTRAVASOR E LIMPEZA COMPREENDENDO:5,50M DE TUBO DE PVC 75MM,REGISTROS E CONEXOES.FORNECIMENTO E INSTALACAO</v>
      </c>
      <c r="C14325" s="749" t="s">
        <v>35980</v>
      </c>
      <c r="D14325" s="749" t="s">
        <v>35981</v>
      </c>
      <c r="E14325" s="749" t="s">
        <v>35989</v>
      </c>
      <c r="F14325" s="749" t="s">
        <v>35983</v>
      </c>
      <c r="I14325" s="749" t="s">
        <v>30</v>
      </c>
      <c r="J14325" s="749" t="n">
        <v>1289.72</v>
      </c>
    </row>
    <row collapsed="false" customFormat="false" customHeight="true" hidden="true" ht="38.25" outlineLevel="0" r="14326">
      <c r="A14326" s="749" t="s">
        <v>35991</v>
      </c>
      <c r="B14326" s="758" t="str">
        <f aca="false">C14326&amp;D14326&amp;E14326&amp;F14326&amp;G14326&amp;H14326</f>
        <v>ALCA PARA BARRILETE DE DISTRIBUICAO,DO TIPO CONCENTRADO,SOBRESERVATORIO DUPLO,INCLUSIVE RAMAIS PARA EXTRAVASOR E LIMPEZA COMPREENDENDO:5,50M DE TUBO DE PVC 85MM,REGISTROS E CONEXOES.FORNECIMENTO E INSTALACAO</v>
      </c>
      <c r="C14326" s="749" t="s">
        <v>35980</v>
      </c>
      <c r="D14326" s="749" t="s">
        <v>35981</v>
      </c>
      <c r="E14326" s="749" t="s">
        <v>35992</v>
      </c>
      <c r="F14326" s="749" t="s">
        <v>35983</v>
      </c>
      <c r="I14326" s="749" t="s">
        <v>30</v>
      </c>
      <c r="J14326" s="749" t="n">
        <v>1948.98</v>
      </c>
    </row>
    <row collapsed="false" customFormat="false" customHeight="true" hidden="true" ht="38.25" outlineLevel="0" r="14327">
      <c r="A14327" s="749" t="s">
        <v>35993</v>
      </c>
      <c r="B14327" s="758" t="str">
        <f aca="false">C14327&amp;D14327&amp;E14327&amp;F14327&amp;G14327&amp;H14327</f>
        <v>ALCA PARA BARRILETE DE DISTRIBUICAO,DO TIPO CONCENTRADO,SOBRESERVATORIO DUPLO,INCLUSIVE RAMAIS PARA EXTRAVASOR E LIMPEZA COMPREENDENDO:5,50M DE TUBO DE PVC 85MM,REGISTROS E CONEXOES.FORNECIMENTO E INSTALACAO</v>
      </c>
      <c r="C14327" s="749" t="s">
        <v>35980</v>
      </c>
      <c r="D14327" s="749" t="s">
        <v>35981</v>
      </c>
      <c r="E14327" s="749" t="s">
        <v>35992</v>
      </c>
      <c r="F14327" s="749" t="s">
        <v>35983</v>
      </c>
      <c r="I14327" s="749" t="s">
        <v>30</v>
      </c>
      <c r="J14327" s="749" t="n">
        <v>1875.61</v>
      </c>
    </row>
    <row collapsed="false" customFormat="false" customHeight="true" hidden="true" ht="38.25" outlineLevel="0" r="14328">
      <c r="A14328" s="749" t="s">
        <v>35994</v>
      </c>
      <c r="B14328" s="758" t="str">
        <f aca="false">C14328&amp;D14328&amp;E14328&amp;F14328&amp;G14328&amp;H14328</f>
        <v>ALCA PARA BARRILETE DE DISTRIBUICAO,DO TIPO CONCENTRADO,SOBRESERVATORIO DUPLO,INCLUSIVE RAMAIS PARA EXTRAVASOR E LIMPEZA COMPREENDENDO:5,50M DE TUBO DE PVC 110MM,REGISTROS E CONEXOES.FORNECIMENTO E INSTALACAO</v>
      </c>
      <c r="C14328" s="749" t="s">
        <v>35980</v>
      </c>
      <c r="D14328" s="749" t="s">
        <v>35981</v>
      </c>
      <c r="E14328" s="749" t="s">
        <v>35995</v>
      </c>
      <c r="F14328" s="749" t="s">
        <v>35996</v>
      </c>
      <c r="I14328" s="749" t="s">
        <v>30</v>
      </c>
      <c r="J14328" s="749" t="n">
        <v>2735.69</v>
      </c>
    </row>
    <row collapsed="false" customFormat="false" customHeight="true" hidden="true" ht="38.25" outlineLevel="0" r="14329">
      <c r="A14329" s="749" t="s">
        <v>35997</v>
      </c>
      <c r="B14329" s="758" t="str">
        <f aca="false">C14329&amp;D14329&amp;E14329&amp;F14329&amp;G14329&amp;H14329</f>
        <v>ALCA PARA BARRILETE DE DISTRIBUICAO,DO TIPO CONCENTRADO,SOBRESERVATORIO DUPLO,INCLUSIVE RAMAIS PARA EXTRAVASOR E LIMPEZA COMPREENDENDO:5,50M DE TUBO DE PVC 110MM,REGISTROS E CONEXOES.FORNECIMENTO E INSTALACAO</v>
      </c>
      <c r="C14329" s="749" t="s">
        <v>35980</v>
      </c>
      <c r="D14329" s="749" t="s">
        <v>35981</v>
      </c>
      <c r="E14329" s="749" t="s">
        <v>35995</v>
      </c>
      <c r="F14329" s="749" t="s">
        <v>35996</v>
      </c>
      <c r="I14329" s="749" t="s">
        <v>30</v>
      </c>
      <c r="J14329" s="749" t="n">
        <v>2647.77</v>
      </c>
    </row>
    <row collapsed="false" customFormat="false" customHeight="true" hidden="true" ht="12.75" outlineLevel="0" r="14330">
      <c r="A14330" s="749" t="s">
        <v>35998</v>
      </c>
      <c r="B14330" s="749" t="str">
        <f aca="false">C14330&amp;D14330&amp;E14330&amp;F14330&amp;G14330&amp;H14330</f>
        <v>COLUNA DE PVC,DE DIAMETRO 25MM,EXCLUSIVE PECAS DE DERIVACAOE RASGO EM ALVENARIA.FORNECIMENTO E ASSENTAMENTO</v>
      </c>
      <c r="C14330" s="749" t="s">
        <v>35999</v>
      </c>
      <c r="D14330" s="749" t="s">
        <v>36000</v>
      </c>
      <c r="I14330" s="749" t="s">
        <v>236</v>
      </c>
      <c r="J14330" s="749" t="n">
        <v>16.84</v>
      </c>
    </row>
    <row collapsed="false" customFormat="false" customHeight="true" hidden="true" ht="12.75" outlineLevel="0" r="14331">
      <c r="A14331" s="749" t="s">
        <v>36001</v>
      </c>
      <c r="B14331" s="749" t="str">
        <f aca="false">C14331&amp;D14331&amp;E14331&amp;F14331&amp;G14331&amp;H14331</f>
        <v>COLUNA DE PVC,DE DIAMETRO 25MM,EXCLUSIVE PECAS DE DERIVACAOE RASGO EM ALVENARIA.FORNECIMENTO E ASSENTAMENTO</v>
      </c>
      <c r="C14331" s="749" t="s">
        <v>35999</v>
      </c>
      <c r="D14331" s="749" t="s">
        <v>36000</v>
      </c>
      <c r="I14331" s="749" t="s">
        <v>236</v>
      </c>
      <c r="J14331" s="749" t="n">
        <v>15.02</v>
      </c>
    </row>
    <row collapsed="false" customFormat="false" customHeight="true" hidden="true" ht="12.75" outlineLevel="0" r="14332">
      <c r="A14332" s="749" t="s">
        <v>36002</v>
      </c>
      <c r="B14332" s="749" t="str">
        <f aca="false">C14332&amp;D14332&amp;E14332&amp;F14332&amp;G14332&amp;H14332</f>
        <v>COLUNA DE PVC,DE DIAMETRO 32MM,EXCLUSIVE PECAS DE DERIVACAOE RASGO EM ALVENARIA.FORNECIMENTO E ASSENTAMENTO</v>
      </c>
      <c r="C14332" s="749" t="s">
        <v>36003</v>
      </c>
      <c r="D14332" s="749" t="s">
        <v>36000</v>
      </c>
      <c r="I14332" s="749" t="s">
        <v>236</v>
      </c>
      <c r="J14332" s="749" t="n">
        <v>21.46</v>
      </c>
    </row>
    <row collapsed="false" customFormat="false" customHeight="true" hidden="true" ht="12.75" outlineLevel="0" r="14333">
      <c r="A14333" s="749" t="s">
        <v>36004</v>
      </c>
      <c r="B14333" s="749" t="str">
        <f aca="false">C14333&amp;D14333&amp;E14333&amp;F14333&amp;G14333&amp;H14333</f>
        <v>COLUNA DE PVC,DE DIAMETRO 32MM,EXCLUSIVE PECAS DE DERIVACAOE RASGO EM ALVENARIA.FORNECIMENTO E ASSENTAMENTO</v>
      </c>
      <c r="C14333" s="749" t="s">
        <v>36003</v>
      </c>
      <c r="D14333" s="749" t="s">
        <v>36000</v>
      </c>
      <c r="I14333" s="749" t="s">
        <v>236</v>
      </c>
      <c r="J14333" s="749" t="n">
        <v>19.41</v>
      </c>
    </row>
    <row collapsed="false" customFormat="false" customHeight="true" hidden="true" ht="12.75" outlineLevel="0" r="14334">
      <c r="A14334" s="749" t="s">
        <v>36005</v>
      </c>
      <c r="B14334" s="749" t="str">
        <f aca="false">C14334&amp;D14334&amp;E14334&amp;F14334&amp;G14334&amp;H14334</f>
        <v>COLUNA DE PVC,DE DIAMETRO DE 40MM,EXCLUSIVE PECAS DE DERIVACAO E RASGO EM ALVENARIA.FORNECIMENTO E ASSENTAMENTO</v>
      </c>
      <c r="C14334" s="749" t="s">
        <v>36006</v>
      </c>
      <c r="D14334" s="749" t="s">
        <v>36007</v>
      </c>
      <c r="I14334" s="749" t="s">
        <v>236</v>
      </c>
      <c r="J14334" s="749" t="n">
        <v>25.85</v>
      </c>
    </row>
    <row collapsed="false" customFormat="false" customHeight="true" hidden="true" ht="12.75" outlineLevel="0" r="14335">
      <c r="A14335" s="749" t="s">
        <v>36008</v>
      </c>
      <c r="B14335" s="749" t="str">
        <f aca="false">C14335&amp;D14335&amp;E14335&amp;F14335&amp;G14335&amp;H14335</f>
        <v>COLUNA DE PVC,DE DIAMETRO DE 40MM,EXCLUSIVE PECAS DE DERIVACAO E RASGO EM ALVENARIA.FORNECIMENTO E ASSENTAMENTO</v>
      </c>
      <c r="C14335" s="749" t="s">
        <v>36006</v>
      </c>
      <c r="D14335" s="749" t="s">
        <v>36007</v>
      </c>
      <c r="I14335" s="749" t="s">
        <v>236</v>
      </c>
      <c r="J14335" s="749" t="n">
        <v>23.56</v>
      </c>
    </row>
    <row collapsed="false" customFormat="false" customHeight="true" hidden="true" ht="12.75" outlineLevel="0" r="14336">
      <c r="A14336" s="749" t="s">
        <v>36009</v>
      </c>
      <c r="B14336" s="749" t="str">
        <f aca="false">C14336&amp;D14336&amp;E14336&amp;F14336&amp;G14336&amp;H14336</f>
        <v>COLUNA DE PVC,DE DIAMETRO DE 50MM,EXCLUSIVE PECAS DE DERIVACAO E RASGO EM ALVENARIA.FORNECIMENTO E ASSENTAMENTO</v>
      </c>
      <c r="C14336" s="749" t="s">
        <v>36010</v>
      </c>
      <c r="D14336" s="749" t="s">
        <v>36007</v>
      </c>
      <c r="I14336" s="749" t="s">
        <v>236</v>
      </c>
      <c r="J14336" s="749" t="n">
        <v>28.22</v>
      </c>
    </row>
    <row collapsed="false" customFormat="false" customHeight="true" hidden="true" ht="12.75" outlineLevel="0" r="14337">
      <c r="A14337" s="749" t="s">
        <v>36011</v>
      </c>
      <c r="B14337" s="749" t="str">
        <f aca="false">C14337&amp;D14337&amp;E14337&amp;F14337&amp;G14337&amp;H14337</f>
        <v>COLUNA DE PVC,DE DIAMETRO DE 50MM,EXCLUSIVE PECAS DE DERIVACAO E RASGO EM ALVENARIA.FORNECIMENTO E ASSENTAMENTO</v>
      </c>
      <c r="C14337" s="749" t="s">
        <v>36010</v>
      </c>
      <c r="D14337" s="749" t="s">
        <v>36007</v>
      </c>
      <c r="I14337" s="749" t="s">
        <v>236</v>
      </c>
      <c r="J14337" s="749" t="n">
        <v>25.69</v>
      </c>
    </row>
    <row collapsed="false" customFormat="false" customHeight="true" hidden="true" ht="12.75" outlineLevel="0" r="14338">
      <c r="A14338" s="749" t="s">
        <v>36012</v>
      </c>
      <c r="B14338" s="749" t="str">
        <f aca="false">C14338&amp;D14338&amp;E14338&amp;F14338&amp;G14338&amp;H14338</f>
        <v>COLUNA DE PVC,DE DIAMETRO DE 60MM,EXCLUSIVE PECAS DE DERIVACAO E RASGO EM ALVENARIA.FORNECIMENTO E ASSENTAMENTO</v>
      </c>
      <c r="C14338" s="749" t="s">
        <v>36013</v>
      </c>
      <c r="D14338" s="749" t="s">
        <v>36007</v>
      </c>
      <c r="I14338" s="749" t="s">
        <v>236</v>
      </c>
      <c r="J14338" s="749" t="n">
        <v>37.66</v>
      </c>
    </row>
    <row collapsed="false" customFormat="false" customHeight="true" hidden="true" ht="12.75" outlineLevel="0" r="14339">
      <c r="A14339" s="749" t="s">
        <v>36014</v>
      </c>
      <c r="B14339" s="749" t="str">
        <f aca="false">C14339&amp;D14339&amp;E14339&amp;F14339&amp;G14339&amp;H14339</f>
        <v>COLUNA DE PVC,DE DIAMETRO DE 60MM,EXCLUSIVE PECAS DE DERIVACAO E RASGO EM ALVENARIA.FORNECIMENTO E ASSENTAMENTO</v>
      </c>
      <c r="C14339" s="749" t="s">
        <v>36013</v>
      </c>
      <c r="D14339" s="749" t="s">
        <v>36007</v>
      </c>
      <c r="I14339" s="749" t="s">
        <v>236</v>
      </c>
      <c r="J14339" s="749" t="n">
        <v>34.8</v>
      </c>
    </row>
    <row collapsed="false" customFormat="false" customHeight="true" hidden="true" ht="12.75" outlineLevel="0" r="14340">
      <c r="A14340" s="749" t="s">
        <v>36015</v>
      </c>
      <c r="B14340" s="749" t="str">
        <f aca="false">C14340&amp;D14340&amp;E14340&amp;F14340&amp;G14340&amp;H14340</f>
        <v>COLUNA DE PVC,DE DIAMETRO DE 75MM,EXCLUSIVE PECAS DE DERIVACAO E RASGO EM ALVENARIA.FORNECIMENTO E ASSENTAMENTO</v>
      </c>
      <c r="C14340" s="749" t="s">
        <v>36016</v>
      </c>
      <c r="D14340" s="749" t="s">
        <v>36007</v>
      </c>
      <c r="I14340" s="749" t="s">
        <v>236</v>
      </c>
      <c r="J14340" s="749" t="n">
        <v>52.72</v>
      </c>
    </row>
    <row collapsed="false" customFormat="false" customHeight="true" hidden="true" ht="25.5" outlineLevel="0" r="14341">
      <c r="A14341" s="749" t="s">
        <v>36017</v>
      </c>
      <c r="B14341" s="758" t="str">
        <f aca="false">C14341&amp;D14341&amp;E14341&amp;F14341&amp;G14341&amp;H14341</f>
        <v>COLUNA DE PVC,DE DIAMETRO DE 75MM,EXCLUSIVE PECAS DE DERIVACAO E RASGO EM ALVENARIA.FORNECIMENTO E ASSENTAMENTO</v>
      </c>
      <c r="C14341" s="749" t="s">
        <v>36016</v>
      </c>
      <c r="D14341" s="749" t="s">
        <v>36007</v>
      </c>
      <c r="I14341" s="749" t="s">
        <v>236</v>
      </c>
      <c r="J14341" s="749" t="n">
        <v>49.52</v>
      </c>
    </row>
    <row collapsed="false" customFormat="false" customHeight="true" hidden="true" ht="38.25" outlineLevel="0" r="14342">
      <c r="A14342" s="749" t="s">
        <v>36018</v>
      </c>
      <c r="B14342" s="758" t="str">
        <f aca="false">C14342&amp;D14342&amp;E14342&amp;F14342&amp;G14342&amp;H14342</f>
        <v>INSTALACAO E ASSENTAMENTO DE CHUVEIRO(EXCLUSIVE FORNECIMENTO DO APARELHO E REGISTRO),COMPREENDENDO:5,00M DE TUBO DE PVCDE 25MM,RALO SECO DE PVC 100MM COM GRELHA,2,00M DE TUBO DE PVC DE 40MM E CONEXOES</v>
      </c>
      <c r="C14342" s="749" t="s">
        <v>36019</v>
      </c>
      <c r="D14342" s="749" t="s">
        <v>36020</v>
      </c>
      <c r="E14342" s="749" t="s">
        <v>36021</v>
      </c>
      <c r="F14342" s="749" t="s">
        <v>36022</v>
      </c>
      <c r="I14342" s="749" t="s">
        <v>30</v>
      </c>
      <c r="J14342" s="749" t="n">
        <v>198.55</v>
      </c>
    </row>
    <row collapsed="false" customFormat="false" customHeight="true" hidden="true" ht="38.25" outlineLevel="0" r="14343">
      <c r="A14343" s="749" t="s">
        <v>36023</v>
      </c>
      <c r="B14343" s="758" t="str">
        <f aca="false">C14343&amp;D14343&amp;E14343&amp;F14343&amp;G14343&amp;H14343</f>
        <v>INSTALACAO E ASSENTAMENTO DE CHUVEIRO(EXCLUSIVE FORNECIMENTO DO APARELHO E REGISTRO),COMPREENDENDO:5,00M DE TUBO DE PVCDE 25MM,RALO SECO DE PVC 100MM COM GRELHA,2,00M DE TUBO DE PVC DE 40MM E CONEXOES</v>
      </c>
      <c r="C14343" s="749" t="s">
        <v>36019</v>
      </c>
      <c r="D14343" s="749" t="s">
        <v>36020</v>
      </c>
      <c r="E14343" s="749" t="s">
        <v>36021</v>
      </c>
      <c r="F14343" s="749" t="s">
        <v>36022</v>
      </c>
      <c r="I14343" s="749" t="s">
        <v>30</v>
      </c>
      <c r="J14343" s="749" t="n">
        <v>177.23</v>
      </c>
    </row>
    <row collapsed="false" customFormat="false" customHeight="true" hidden="true" ht="51" outlineLevel="0" r="14344">
      <c r="A14344" s="749" t="s">
        <v>36024</v>
      </c>
      <c r="B14344" s="758" t="str">
        <f aca="false">C14344&amp;D14344&amp;E14344&amp;F14344&amp;G14344&amp;H14344</f>
        <v>INSTALACAO E ASSENTAMENTO DE CHUVEIRO ELETRICO (EXCLUSIVE FORNECIMENTO DO APARELHO E REGISTRO),COMPREENDENDO 5,00M DE TUBO DE PVC DE 25MM,RALO SECO DE PVC DE 100MM COM GRELHA,2,00M DE TUBO DE PVC DE 40MM,30,00M DE FIO 4MM 2,6,00M DE ELETRODUTO DE PVC DIAMETRO DE 3/4" E CONEXOES</v>
      </c>
      <c r="C14344" s="749" t="s">
        <v>36025</v>
      </c>
      <c r="D14344" s="749" t="s">
        <v>36026</v>
      </c>
      <c r="E14344" s="749" t="s">
        <v>36027</v>
      </c>
      <c r="F14344" s="749" t="s">
        <v>36028</v>
      </c>
      <c r="G14344" s="749" t="s">
        <v>36029</v>
      </c>
      <c r="I14344" s="749" t="s">
        <v>30</v>
      </c>
      <c r="J14344" s="749" t="n">
        <v>334.21</v>
      </c>
    </row>
    <row collapsed="false" customFormat="false" customHeight="true" hidden="true" ht="51" outlineLevel="0" r="14345">
      <c r="A14345" s="749" t="s">
        <v>36030</v>
      </c>
      <c r="B14345" s="758" t="str">
        <f aca="false">C14345&amp;D14345&amp;E14345&amp;F14345&amp;G14345&amp;H14345</f>
        <v>INSTALACAO E ASSENTAMENTO DE CHUVEIRO ELETRICO (EXCLUSIVE FORNECIMENTO DO APARELHO E REGISTRO),COMPREENDENDO 5,00M DE TUBO DE PVC DE 25MM,RALO SECO DE PVC DE 100MM COM GRELHA,2,00M DE TUBO DE PVC DE 40MM,30,00M DE FIO 4MM 2,6,00M DE ELETRODUTO DE PVC DIAMETRO DE 3/4" E CONEXOES</v>
      </c>
      <c r="C14345" s="749" t="s">
        <v>36025</v>
      </c>
      <c r="D14345" s="749" t="s">
        <v>36026</v>
      </c>
      <c r="E14345" s="749" t="s">
        <v>36027</v>
      </c>
      <c r="F14345" s="749" t="s">
        <v>36028</v>
      </c>
      <c r="G14345" s="749" t="s">
        <v>36029</v>
      </c>
      <c r="I14345" s="749" t="s">
        <v>30</v>
      </c>
      <c r="J14345" s="749" t="n">
        <v>301.89</v>
      </c>
    </row>
    <row collapsed="false" customFormat="false" customHeight="true" hidden="true" ht="38.25" outlineLevel="0" r="14346">
      <c r="A14346" s="749" t="s">
        <v>36031</v>
      </c>
      <c r="B14346" s="758" t="str">
        <f aca="false">C14346&amp;D14346&amp;E14346&amp;F14346&amp;G14346&amp;H14346</f>
        <v>INSTALACAO E ASSENTAMENTO DE MICTORIO(EXCLUSIVE FORNECIMENTO DO APARELHO),COMPREENDENDO:3,00M DE TUBO DE PVC DE 25MM,1,50M DE TUBOS DE PVC DE 40MM E 50MM,CADA,CONEXOES E RALO SIFONADO DE PVC COM 100X100X50MM COM TAMPA CEGA</v>
      </c>
      <c r="C14346" s="749" t="s">
        <v>36032</v>
      </c>
      <c r="D14346" s="749" t="s">
        <v>36033</v>
      </c>
      <c r="E14346" s="749" t="s">
        <v>36034</v>
      </c>
      <c r="F14346" s="749" t="s">
        <v>36035</v>
      </c>
      <c r="I14346" s="749" t="s">
        <v>30</v>
      </c>
      <c r="J14346" s="749" t="n">
        <v>152.63</v>
      </c>
    </row>
    <row collapsed="false" customFormat="false" customHeight="true" hidden="true" ht="38.25" outlineLevel="0" r="14347">
      <c r="A14347" s="749" t="s">
        <v>36036</v>
      </c>
      <c r="B14347" s="758" t="str">
        <f aca="false">C14347&amp;D14347&amp;E14347&amp;F14347&amp;G14347&amp;H14347</f>
        <v>INSTALACAO E ASSENTAMENTO DE MICTORIO(EXCLUSIVE FORNECIMENTO DO APARELHO),COMPREENDENDO:3,00M DE TUBO DE PVC DE 25MM,1,50M DE TUBOS DE PVC DE 40MM E 50MM,CADA,CONEXOES E RALO SIFONADO DE PVC COM 100X100X50MM COM TAMPA CEGA</v>
      </c>
      <c r="C14347" s="749" t="s">
        <v>36032</v>
      </c>
      <c r="D14347" s="749" t="s">
        <v>36033</v>
      </c>
      <c r="E14347" s="749" t="s">
        <v>36034</v>
      </c>
      <c r="F14347" s="749" t="s">
        <v>36035</v>
      </c>
      <c r="I14347" s="749" t="s">
        <v>30</v>
      </c>
      <c r="J14347" s="749" t="n">
        <v>137.47</v>
      </c>
    </row>
    <row collapsed="false" customFormat="false" customHeight="true" hidden="true" ht="38.25" outlineLevel="0" r="14348">
      <c r="A14348" s="749" t="s">
        <v>36037</v>
      </c>
      <c r="B14348" s="758" t="str">
        <f aca="false">C14348&amp;D14348&amp;E14348&amp;F14348&amp;G14348&amp;H14348</f>
        <v>INSTALACAO E ASSENTAMENTO DE MICTORIO(EXCLUSIVE FORNECIMENTO DO APARELHO E RALO SIFONADO),COMPREENDENDO:3,00M DE TUBO DE PVC DE 25MM,1,50M DE TUBOS DE PVC DE 40MM E 50MM,CADA,E CONEXOES,EXCLUSIVE RALO SINFONADO</v>
      </c>
      <c r="C14348" s="749" t="s">
        <v>36032</v>
      </c>
      <c r="D14348" s="749" t="s">
        <v>36038</v>
      </c>
      <c r="E14348" s="749" t="s">
        <v>36039</v>
      </c>
      <c r="F14348" s="749" t="s">
        <v>36040</v>
      </c>
      <c r="I14348" s="749" t="s">
        <v>30</v>
      </c>
      <c r="J14348" s="749" t="n">
        <v>143.67</v>
      </c>
    </row>
    <row collapsed="false" customFormat="false" customHeight="true" hidden="true" ht="38.25" outlineLevel="0" r="14349">
      <c r="A14349" s="749" t="s">
        <v>36041</v>
      </c>
      <c r="B14349" s="758" t="str">
        <f aca="false">C14349&amp;D14349&amp;E14349&amp;F14349&amp;G14349&amp;H14349</f>
        <v>INSTALACAO E ASSENTAMENTO DE MICTORIO(EXCLUSIVE FORNECIMENTO DO APARELHO E RALO SIFONADO),COMPREENDENDO:3,00M DE TUBO DE PVC DE 25MM,1,50M DE TUBOS DE PVC DE 40MM E 50MM,CADA,E CONEXOES,EXCLUSIVE RALO SINFONADO</v>
      </c>
      <c r="C14349" s="749" t="s">
        <v>36032</v>
      </c>
      <c r="D14349" s="749" t="s">
        <v>36038</v>
      </c>
      <c r="E14349" s="749" t="s">
        <v>36039</v>
      </c>
      <c r="F14349" s="749" t="s">
        <v>36040</v>
      </c>
      <c r="I14349" s="749" t="s">
        <v>30</v>
      </c>
      <c r="J14349" s="749" t="n">
        <v>128.51</v>
      </c>
    </row>
    <row collapsed="false" customFormat="false" customHeight="true" hidden="true" ht="12.75" outlineLevel="0" r="14350">
      <c r="A14350" s="749" t="s">
        <v>36042</v>
      </c>
      <c r="B14350" s="749" t="str">
        <f aca="false">C14350&amp;D14350&amp;E14350&amp;F14350&amp;G14350&amp;H14350</f>
        <v>INSTALACAO E ASSENTAMENTO DE MICTORIO TIPO CALHA(EXCLUSIVE FORNECIMENTO DO APARELHO),COMPREENDENDO:3,00M DE TUBO DE PVCDE 25MM,REGISTRO DE GAVETA,2,00M DE TUBO DE PVC DE 40MM E 50MM,CADA,CONEXOES E CAIXA SINFONADA DE PVC COM 100X100X50MM,COM TAMPA CEGA</v>
      </c>
      <c r="C14350" s="749" t="s">
        <v>36043</v>
      </c>
      <c r="D14350" s="749" t="s">
        <v>36044</v>
      </c>
      <c r="E14350" s="749" t="s">
        <v>36045</v>
      </c>
      <c r="F14350" s="749" t="s">
        <v>36046</v>
      </c>
      <c r="G14350" s="749" t="s">
        <v>36047</v>
      </c>
      <c r="I14350" s="749" t="s">
        <v>30</v>
      </c>
      <c r="J14350" s="749" t="n">
        <v>295.37</v>
      </c>
    </row>
    <row collapsed="false" customFormat="false" customHeight="true" hidden="true" ht="12.75" outlineLevel="0" r="14351">
      <c r="A14351" s="749" t="s">
        <v>36048</v>
      </c>
      <c r="B14351" s="749" t="str">
        <f aca="false">C14351&amp;D14351&amp;E14351&amp;F14351&amp;G14351&amp;H14351</f>
        <v>INSTALACAO E ASSENTAMENTO DE MICTORIO TIPO CALHA(EXCLUSIVE FORNECIMENTO DO APARELHO),COMPREENDENDO:3,00M DE TUBO DE PVCDE 25MM,REGISTRO DE GAVETA,2,00M DE TUBO DE PVC DE 40MM E 50MM,CADA,CONEXOES E CAIXA SINFONADA DE PVC COM 100X100X50MM,COM TAMPA CEGA</v>
      </c>
      <c r="C14351" s="749" t="s">
        <v>36043</v>
      </c>
      <c r="D14351" s="749" t="s">
        <v>36044</v>
      </c>
      <c r="E14351" s="749" t="s">
        <v>36045</v>
      </c>
      <c r="F14351" s="749" t="s">
        <v>36046</v>
      </c>
      <c r="G14351" s="749" t="s">
        <v>36047</v>
      </c>
      <c r="I14351" s="749" t="s">
        <v>30</v>
      </c>
      <c r="J14351" s="749" t="n">
        <v>265.05</v>
      </c>
    </row>
    <row collapsed="false" customFormat="false" customHeight="true" hidden="true" ht="12.75" outlineLevel="0" r="14352">
      <c r="A14352" s="749" t="s">
        <v>36049</v>
      </c>
      <c r="B14352" s="749" t="str">
        <f aca="false">C14352&amp;D14352&amp;E14352&amp;F14352&amp;G14352&amp;H14352</f>
        <v>INSTALACAO E ASSENTAMENTO DE BANHEIRA(EXCLUSIVE FORNECIMENTO DO APARELHO),COMPREENDENDO:3,00M DE TUBO PVC DE 25MM,3,00MDE TUBO DE PVC DE 40MM E CONEXOES</v>
      </c>
      <c r="C14352" s="749" t="s">
        <v>36050</v>
      </c>
      <c r="D14352" s="749" t="s">
        <v>36051</v>
      </c>
      <c r="E14352" s="749" t="s">
        <v>36052</v>
      </c>
      <c r="I14352" s="749" t="s">
        <v>30</v>
      </c>
      <c r="J14352" s="749" t="n">
        <v>257.92</v>
      </c>
    </row>
    <row collapsed="false" customFormat="false" customHeight="true" hidden="true" ht="12.75" outlineLevel="0" r="14353">
      <c r="A14353" s="749" t="s">
        <v>36053</v>
      </c>
      <c r="B14353" s="749" t="str">
        <f aca="false">C14353&amp;D14353&amp;E14353&amp;F14353&amp;G14353&amp;H14353</f>
        <v>INSTALACAO E ASSENTAMENTO DE BANHEIRA(EXCLUSIVE FORNECIMENTO DO APARELHO),COMPREENDENDO:3,00M DE TUBO PVC DE 25MM,3,00MDE TUBO DE PVC DE 40MM E CONEXOES</v>
      </c>
      <c r="C14353" s="749" t="s">
        <v>36050</v>
      </c>
      <c r="D14353" s="749" t="s">
        <v>36051</v>
      </c>
      <c r="E14353" s="749" t="s">
        <v>36052</v>
      </c>
      <c r="I14353" s="749" t="s">
        <v>30</v>
      </c>
      <c r="J14353" s="749" t="n">
        <v>227.2</v>
      </c>
    </row>
    <row collapsed="false" customFormat="false" customHeight="true" hidden="true" ht="12.75" outlineLevel="0" r="14354">
      <c r="A14354" s="749" t="s">
        <v>36054</v>
      </c>
      <c r="B14354" s="749" t="str">
        <f aca="false">C14354&amp;D14354&amp;E14354&amp;F14354&amp;G14354&amp;H14354</f>
        <v>INSTALACAO E ASSENTAMENTO DE BIDE(EXCLUSIVE FORNECIMENTO DOAPARELHO),COMPREENDENDO:3,00M DE TUBO PVC DE 25MM,2,00M DE TUBO DE PVC DE 40MM E CONEXOES</v>
      </c>
      <c r="C14354" s="749" t="s">
        <v>36055</v>
      </c>
      <c r="D14354" s="749" t="s">
        <v>36056</v>
      </c>
      <c r="E14354" s="749" t="s">
        <v>36057</v>
      </c>
      <c r="I14354" s="749" t="s">
        <v>30</v>
      </c>
      <c r="J14354" s="749" t="n">
        <v>256.55</v>
      </c>
    </row>
    <row collapsed="false" customFormat="false" customHeight="true" hidden="true" ht="12.75" outlineLevel="0" r="14355">
      <c r="A14355" s="749" t="s">
        <v>36058</v>
      </c>
      <c r="B14355" s="749" t="str">
        <f aca="false">C14355&amp;D14355&amp;E14355&amp;F14355&amp;G14355&amp;H14355</f>
        <v>INSTALACAO E ASSENTAMENTO DE BIDE(EXCLUSIVE FORNECIMENTO DOAPARELHO),COMPREENDENDO:3,00M DE TUBO PVC DE 25MM,2,00M DE TUBO DE PVC DE 40MM E CONEXOES</v>
      </c>
      <c r="C14355" s="749" t="s">
        <v>36055</v>
      </c>
      <c r="D14355" s="749" t="s">
        <v>36056</v>
      </c>
      <c r="E14355" s="749" t="s">
        <v>36057</v>
      </c>
      <c r="I14355" s="749" t="s">
        <v>30</v>
      </c>
      <c r="J14355" s="749" t="n">
        <v>225.84</v>
      </c>
    </row>
    <row collapsed="false" customFormat="false" customHeight="true" hidden="true" ht="12.75" outlineLevel="0" r="14356">
      <c r="A14356" s="749" t="s">
        <v>36059</v>
      </c>
      <c r="B14356" s="749" t="str">
        <f aca="false">C14356&amp;D14356&amp;E14356&amp;F14356&amp;G14356&amp;H14356</f>
        <v>INSTALACAO E ASSENTAMENTO DE DUCHINHA MANUAL PARA BANHEIRO(EXCLUSIVE FORNECIMENTO DO APARELHO),COMPREENDENDO:3,00M DE TUBO DE PVC DE 25MM E CONEXOES</v>
      </c>
      <c r="C14356" s="749" t="s">
        <v>36060</v>
      </c>
      <c r="D14356" s="749" t="s">
        <v>36061</v>
      </c>
      <c r="E14356" s="749" t="s">
        <v>36062</v>
      </c>
      <c r="I14356" s="749" t="s">
        <v>30</v>
      </c>
      <c r="J14356" s="749" t="n">
        <v>136.04</v>
      </c>
    </row>
    <row collapsed="false" customFormat="false" customHeight="true" hidden="true" ht="12.75" outlineLevel="0" r="14357">
      <c r="A14357" s="749" t="s">
        <v>36063</v>
      </c>
      <c r="B14357" s="749" t="str">
        <f aca="false">C14357&amp;D14357&amp;E14357&amp;F14357&amp;G14357&amp;H14357</f>
        <v>INSTALACAO E ASSENTAMENTO DE DUCHINHA MANUAL PARA BANHEIRO(EXCLUSIVE FORNECIMENTO DO APARELHO),COMPREENDENDO:3,00M DE TUBO DE PVC DE 25MM E CONEXOES</v>
      </c>
      <c r="C14357" s="749" t="s">
        <v>36060</v>
      </c>
      <c r="D14357" s="749" t="s">
        <v>36061</v>
      </c>
      <c r="E14357" s="749" t="s">
        <v>36062</v>
      </c>
      <c r="I14357" s="749" t="s">
        <v>30</v>
      </c>
      <c r="J14357" s="749" t="n">
        <v>119.45</v>
      </c>
    </row>
    <row collapsed="false" customFormat="false" customHeight="true" hidden="true" ht="38.25" outlineLevel="0" r="14358">
      <c r="A14358" s="749" t="s">
        <v>36064</v>
      </c>
      <c r="B14358" s="758" t="str">
        <f aca="false">C14358&amp;D14358&amp;E14358&amp;F14358&amp;G14358&amp;H14358</f>
        <v>INSTALACAO E ASSENTAMENTO DE PIA COM 1 CUBA(EXCLUSIVE FORNECIMENTO DO APARELHO),COMPREENDENDO:3,00M DE TUBO DE PVC DE 25MM,3,00M DE TUBO DE PVC DE 50MM,RABICHO E CONEXOES</v>
      </c>
      <c r="C14358" s="749" t="s">
        <v>36065</v>
      </c>
      <c r="D14358" s="749" t="s">
        <v>36066</v>
      </c>
      <c r="E14358" s="749" t="s">
        <v>36067</v>
      </c>
      <c r="I14358" s="749" t="s">
        <v>30</v>
      </c>
      <c r="J14358" s="749" t="n">
        <v>214.99</v>
      </c>
    </row>
    <row collapsed="false" customFormat="false" customHeight="true" hidden="true" ht="38.25" outlineLevel="0" r="14359">
      <c r="A14359" s="749" t="s">
        <v>36068</v>
      </c>
      <c r="B14359" s="758" t="str">
        <f aca="false">C14359&amp;D14359&amp;E14359&amp;F14359&amp;G14359&amp;H14359</f>
        <v>INSTALACAO E ASSENTAMENTO DE PIA COM 1 CUBA(EXCLUSIVE FORNECIMENTO DO APARELHO),COMPREENDENDO:3,00M DE TUBO DE PVC DE 25MM,3,00M DE TUBO DE PVC DE 50MM,RABICHO E CONEXOES</v>
      </c>
      <c r="C14359" s="749" t="s">
        <v>36065</v>
      </c>
      <c r="D14359" s="749" t="s">
        <v>36066</v>
      </c>
      <c r="E14359" s="749" t="s">
        <v>36067</v>
      </c>
      <c r="I14359" s="749" t="s">
        <v>30</v>
      </c>
      <c r="J14359" s="749" t="n">
        <v>193.67</v>
      </c>
    </row>
    <row collapsed="false" customFormat="false" customHeight="true" hidden="true" ht="38.25" outlineLevel="0" r="14360">
      <c r="A14360" s="749" t="s">
        <v>36069</v>
      </c>
      <c r="B14360" s="758" t="str">
        <f aca="false">C14360&amp;D14360&amp;E14360&amp;F14360&amp;G14360&amp;H14360</f>
        <v>INSTALACAO E ASSENTAMENTO DE PIA COM 2 CUBAS(EXCLUSIVE FORNECIMENTO DO APARELHO),COMPREENDENDO:3,00M DE TUBO DE PVC DE 25MM,3,00M DE TUBO DE PVC DE 50MM, RABICHO E CONEXOES</v>
      </c>
      <c r="C14360" s="749" t="s">
        <v>36070</v>
      </c>
      <c r="D14360" s="749" t="s">
        <v>36071</v>
      </c>
      <c r="E14360" s="749" t="s">
        <v>36072</v>
      </c>
      <c r="I14360" s="749" t="s">
        <v>30</v>
      </c>
      <c r="J14360" s="749" t="n">
        <v>277.6</v>
      </c>
    </row>
    <row collapsed="false" customFormat="false" customHeight="true" hidden="true" ht="38.25" outlineLevel="0" r="14361">
      <c r="A14361" s="749" t="s">
        <v>36073</v>
      </c>
      <c r="B14361" s="758" t="str">
        <f aca="false">C14361&amp;D14361&amp;E14361&amp;F14361&amp;G14361&amp;H14361</f>
        <v>INSTALACAO E ASSENTAMENTO DE PIA COM 2 CUBAS(EXCLUSIVE FORNECIMENTO DO APARELHO),COMPREENDENDO:3,00M DE TUBO DE PVC DE 25MM,3,00M DE TUBO DE PVC DE 50MM, RABICHO E CONEXOES</v>
      </c>
      <c r="C14361" s="749" t="s">
        <v>36070</v>
      </c>
      <c r="D14361" s="749" t="s">
        <v>36071</v>
      </c>
      <c r="E14361" s="749" t="s">
        <v>36072</v>
      </c>
      <c r="I14361" s="749" t="s">
        <v>30</v>
      </c>
      <c r="J14361" s="749" t="n">
        <v>251.54</v>
      </c>
    </row>
    <row collapsed="false" customFormat="false" customHeight="true" hidden="true" ht="38.25" outlineLevel="0" r="14362">
      <c r="A14362" s="749" t="s">
        <v>36074</v>
      </c>
      <c r="B14362" s="758" t="str">
        <f aca="false">C14362&amp;D14362&amp;E14362&amp;F14362&amp;G14362&amp;H14362</f>
        <v>INSTALACAO E ASSENTAMENTO DE PIA COM CUBA DUPLA(EXCLUSIVE FORNECIMENTO DO APARELHO),COMPREENDENDO:3,00M DE TUBO DE PVC 25MM,3,00M DE TUBO DE PVC DE 50MM,RABICHO E CONEXOES</v>
      </c>
      <c r="C14362" s="749" t="s">
        <v>36075</v>
      </c>
      <c r="D14362" s="749" t="s">
        <v>36076</v>
      </c>
      <c r="E14362" s="749" t="s">
        <v>36077</v>
      </c>
      <c r="I14362" s="749" t="s">
        <v>30</v>
      </c>
      <c r="J14362" s="749" t="n">
        <v>272.8</v>
      </c>
    </row>
    <row collapsed="false" customFormat="false" customHeight="true" hidden="true" ht="38.25" outlineLevel="0" r="14363">
      <c r="A14363" s="749" t="s">
        <v>36078</v>
      </c>
      <c r="B14363" s="758" t="str">
        <f aca="false">C14363&amp;D14363&amp;E14363&amp;F14363&amp;G14363&amp;H14363</f>
        <v>INSTALACAO E ASSENTAMENTO DE PIA COM CUBA DUPLA(EXCLUSIVE FORNECIMENTO DO APARELHO),COMPREENDENDO:3,00M DE TUBO DE PVC 25MM,3,00M DE TUBO DE PVC DE 50MM,RABICHO E CONEXOES</v>
      </c>
      <c r="C14363" s="749" t="s">
        <v>36075</v>
      </c>
      <c r="D14363" s="749" t="s">
        <v>36076</v>
      </c>
      <c r="E14363" s="749" t="s">
        <v>36077</v>
      </c>
      <c r="I14363" s="749" t="s">
        <v>30</v>
      </c>
      <c r="J14363" s="749" t="n">
        <v>246.74</v>
      </c>
    </row>
    <row collapsed="false" customFormat="false" customHeight="true" hidden="true" ht="38.25" outlineLevel="0" r="14364">
      <c r="A14364" s="749" t="s">
        <v>36079</v>
      </c>
      <c r="B14364" s="758" t="str">
        <f aca="false">C14364&amp;D14364&amp;E14364&amp;F14364&amp;G14364&amp;H14364</f>
        <v>INSTALACAO E ASSENTAMENTO DE LAVATORIO DE UMA TORNEIRA(EXCLUSIVE FORNECIMENTO DO APARELHO),COMPREENDENDO:3,00M DE TUBO DE PVC DE 25MM,2,00M DE TUBO DE PVC DE 40MM E CONEXOES</v>
      </c>
      <c r="C14364" s="749" t="s">
        <v>36080</v>
      </c>
      <c r="D14364" s="749" t="s">
        <v>36081</v>
      </c>
      <c r="E14364" s="749" t="s">
        <v>36082</v>
      </c>
      <c r="I14364" s="749" t="s">
        <v>30</v>
      </c>
      <c r="J14364" s="749" t="n">
        <v>157.64</v>
      </c>
    </row>
    <row collapsed="false" customFormat="false" customHeight="true" hidden="true" ht="38.25" outlineLevel="0" r="14365">
      <c r="A14365" s="749" t="s">
        <v>36083</v>
      </c>
      <c r="B14365" s="758" t="str">
        <f aca="false">C14365&amp;D14365&amp;E14365&amp;F14365&amp;G14365&amp;H14365</f>
        <v>INSTALACAO E ASSENTAMENTO DE LAVATORIO DE UMA TORNEIRA(EXCLUSIVE FORNECIMENTO DO APARELHO),COMPREENDENDO:3,00M DE TUBO DE PVC DE 25MM,2,00M DE TUBO DE PVC DE 40MM E CONEXOES</v>
      </c>
      <c r="C14365" s="749" t="s">
        <v>36080</v>
      </c>
      <c r="D14365" s="749" t="s">
        <v>36081</v>
      </c>
      <c r="E14365" s="749" t="s">
        <v>36082</v>
      </c>
      <c r="I14365" s="749" t="s">
        <v>30</v>
      </c>
      <c r="J14365" s="749" t="n">
        <v>139.79</v>
      </c>
    </row>
    <row collapsed="false" customFormat="false" customHeight="true" hidden="true" ht="38.25" outlineLevel="0" r="14366">
      <c r="A14366" s="749" t="s">
        <v>36084</v>
      </c>
      <c r="B14366" s="758" t="str">
        <f aca="false">C14366&amp;D14366&amp;E14366&amp;F14366&amp;G14366&amp;H14366</f>
        <v>INSTALACAO E ASSENTAMENTO DE LAVATORIO DE 2 TORNEIRAS(EXCLUSIVE FORNECIMENTO DO APARELHO),COMPREENDENDO:3,00M DE TUBO DE PVC DE 25MM,2,00M DE TUBO DE PVC DE 40MM E CONEXOES</v>
      </c>
      <c r="C14366" s="749" t="s">
        <v>36085</v>
      </c>
      <c r="D14366" s="749" t="s">
        <v>36086</v>
      </c>
      <c r="E14366" s="749" t="s">
        <v>36087</v>
      </c>
      <c r="I14366" s="749" t="s">
        <v>30</v>
      </c>
      <c r="J14366" s="749" t="n">
        <v>199.37</v>
      </c>
    </row>
    <row collapsed="false" customFormat="false" customHeight="true" hidden="true" ht="38.25" outlineLevel="0" r="14367">
      <c r="A14367" s="749" t="s">
        <v>36088</v>
      </c>
      <c r="B14367" s="758" t="str">
        <f aca="false">C14367&amp;D14367&amp;E14367&amp;F14367&amp;G14367&amp;H14367</f>
        <v>INSTALACAO E ASSENTAMENTO DE LAVATORIO DE 2 TORNEIRAS(EXCLUSIVE FORNECIMENTO DO APARELHO),COMPREENDENDO:3,00M DE TUBO DE PVC DE 25MM,2,00M DE TUBO DE PVC DE 40MM E CONEXOES</v>
      </c>
      <c r="C14367" s="749" t="s">
        <v>36085</v>
      </c>
      <c r="D14367" s="749" t="s">
        <v>36086</v>
      </c>
      <c r="E14367" s="749" t="s">
        <v>36087</v>
      </c>
      <c r="I14367" s="749" t="s">
        <v>30</v>
      </c>
      <c r="J14367" s="749" t="n">
        <v>177.06</v>
      </c>
    </row>
    <row collapsed="false" customFormat="false" customHeight="true" hidden="true" ht="12.75" outlineLevel="0" r="14368">
      <c r="A14368" s="749" t="s">
        <v>36089</v>
      </c>
      <c r="B14368" s="749" t="str">
        <f aca="false">C14368&amp;D14368&amp;E14368&amp;F14368&amp;G14368&amp;H14368</f>
        <v>INSTALACAO E ASSENTAMENTO DE FILTRO RESIDENCIAL(EXCLUSIVE FORNECIMENTO DO APARELHO),COMPREENDENDO:2,00M DE TUBO DE PVC DE 25MM E CONEXOES</v>
      </c>
      <c r="C14368" s="749" t="s">
        <v>36090</v>
      </c>
      <c r="D14368" s="749" t="s">
        <v>36091</v>
      </c>
      <c r="E14368" s="749" t="s">
        <v>36092</v>
      </c>
      <c r="I14368" s="749" t="s">
        <v>30</v>
      </c>
      <c r="J14368" s="749" t="n">
        <v>135.36</v>
      </c>
    </row>
    <row collapsed="false" customFormat="false" customHeight="true" hidden="true" ht="12.75" outlineLevel="0" r="14369">
      <c r="A14369" s="749" t="s">
        <v>36093</v>
      </c>
      <c r="B14369" s="749" t="str">
        <f aca="false">C14369&amp;D14369&amp;E14369&amp;F14369&amp;G14369&amp;H14369</f>
        <v>INSTALACAO E ASSENTAMENTO DE FILTRO RESIDENCIAL(EXCLUSIVE FORNECIMENTO DO APARELHO),COMPREENDENDO:2,00M DE TUBO DE PVC DE 25MM E CONEXOES</v>
      </c>
      <c r="C14369" s="749" t="s">
        <v>36090</v>
      </c>
      <c r="D14369" s="749" t="s">
        <v>36091</v>
      </c>
      <c r="E14369" s="749" t="s">
        <v>36092</v>
      </c>
      <c r="I14369" s="749" t="s">
        <v>30</v>
      </c>
      <c r="J14369" s="749" t="n">
        <v>118.78</v>
      </c>
    </row>
    <row collapsed="false" customFormat="false" customHeight="true" hidden="true" ht="12.75" outlineLevel="0" r="14370">
      <c r="A14370" s="749" t="s">
        <v>36094</v>
      </c>
      <c r="B14370" s="749" t="str">
        <f aca="false">C14370&amp;D14370&amp;E14370&amp;F14370&amp;G14370&amp;H14370</f>
        <v>INSTALACAO E ASSENTAMENTO DE FILTRO INDUSTRIAL(EXCLUSIVE FORNECIMENTO DO APARELHO),COMPREENDENDO:3,00M DE TUBO DE PVC SOLDAVEL DE 32MM E CONEXOES</v>
      </c>
      <c r="C14370" s="749" t="s">
        <v>36095</v>
      </c>
      <c r="D14370" s="749" t="s">
        <v>36096</v>
      </c>
      <c r="E14370" s="749" t="s">
        <v>36097</v>
      </c>
      <c r="I14370" s="749" t="s">
        <v>30</v>
      </c>
      <c r="J14370" s="749" t="n">
        <v>153.03</v>
      </c>
    </row>
    <row collapsed="false" customFormat="false" customHeight="true" hidden="true" ht="12.75" outlineLevel="0" r="14371">
      <c r="A14371" s="749" t="s">
        <v>36098</v>
      </c>
      <c r="B14371" s="749" t="str">
        <f aca="false">C14371&amp;D14371&amp;E14371&amp;F14371&amp;G14371&amp;H14371</f>
        <v>INSTALACAO E ASSENTAMENTO DE FILTRO INDUSTRIAL(EXCLUSIVE FORNECIMENTO DO APARELHO),COMPREENDENDO:3,00M DE TUBO DE PVC SOLDAVEL DE 32MM E CONEXOES</v>
      </c>
      <c r="C14371" s="749" t="s">
        <v>36095</v>
      </c>
      <c r="D14371" s="749" t="s">
        <v>36096</v>
      </c>
      <c r="E14371" s="749" t="s">
        <v>36097</v>
      </c>
      <c r="I14371" s="749" t="s">
        <v>30</v>
      </c>
      <c r="J14371" s="749" t="n">
        <v>135.31</v>
      </c>
    </row>
    <row collapsed="false" customFormat="false" customHeight="true" hidden="true" ht="12.75" outlineLevel="0" r="14372">
      <c r="A14372" s="749" t="s">
        <v>36099</v>
      </c>
      <c r="B14372" s="749" t="str">
        <f aca="false">C14372&amp;D14372&amp;E14372&amp;F14372&amp;G14372&amp;H14372</f>
        <v>INSTALACAO E ASSENTAMENTO DE TANQUE DE SERVICO (EXCLUSIVE FORNECIMENTO DO APARELHO),COMPREENDENDO:3,00M DE TUBO DE PVC DE 25MM,3,00M DE TUBO DE PVC DE 50MM E CONEXOES</v>
      </c>
      <c r="C14372" s="749" t="s">
        <v>36100</v>
      </c>
      <c r="D14372" s="749" t="s">
        <v>36101</v>
      </c>
      <c r="E14372" s="749" t="s">
        <v>36102</v>
      </c>
      <c r="I14372" s="749" t="s">
        <v>30</v>
      </c>
      <c r="J14372" s="749" t="n">
        <v>213.59</v>
      </c>
    </row>
    <row collapsed="false" customFormat="false" customHeight="true" hidden="true" ht="12.75" outlineLevel="0" r="14373">
      <c r="A14373" s="749" t="s">
        <v>36103</v>
      </c>
      <c r="B14373" s="749" t="str">
        <f aca="false">C14373&amp;D14373&amp;E14373&amp;F14373&amp;G14373&amp;H14373</f>
        <v>INSTALACAO E ASSENTAMENTO DE TANQUE DE SERVICO (EXCLUSIVE FORNECIMENTO DO APARELHO),COMPREENDENDO:3,00M DE TUBO DE PVC DE 25MM,3,00M DE TUBO DE PVC DE 50MM E CONEXOES</v>
      </c>
      <c r="C14373" s="749" t="s">
        <v>36100</v>
      </c>
      <c r="D14373" s="749" t="s">
        <v>36101</v>
      </c>
      <c r="E14373" s="749" t="s">
        <v>36102</v>
      </c>
      <c r="I14373" s="749" t="s">
        <v>30</v>
      </c>
      <c r="J14373" s="749" t="n">
        <v>190.28</v>
      </c>
    </row>
    <row collapsed="false" customFormat="false" customHeight="true" hidden="true" ht="12.75" outlineLevel="0" r="14374">
      <c r="A14374" s="749" t="s">
        <v>36104</v>
      </c>
      <c r="B14374" s="749" t="str">
        <f aca="false">C14374&amp;D14374&amp;E14374&amp;F14374&amp;G14374&amp;H14374</f>
        <v>INSTALACAO E ASSENTAMENTO DE BACIA TURCA(EXCLUSIVE FORNECIMENTO DO APARELHO E DA VALVULA DE DESCARGA),COMPREENDENDO:3,00M DE TUBO DE PVC DE 50MM,2,00M DE TUBO DE PVC DE 100MM,CONEXOES E MONTAGEM</v>
      </c>
      <c r="C14374" s="749" t="s">
        <v>36105</v>
      </c>
      <c r="D14374" s="749" t="s">
        <v>36106</v>
      </c>
      <c r="E14374" s="749" t="s">
        <v>36107</v>
      </c>
      <c r="F14374" s="749" t="s">
        <v>36108</v>
      </c>
      <c r="I14374" s="749" t="s">
        <v>30</v>
      </c>
      <c r="J14374" s="749" t="n">
        <v>301.64</v>
      </c>
    </row>
    <row collapsed="false" customFormat="false" customHeight="true" hidden="true" ht="12.75" outlineLevel="0" r="14375">
      <c r="A14375" s="749" t="s">
        <v>36109</v>
      </c>
      <c r="B14375" s="749" t="str">
        <f aca="false">C14375&amp;D14375&amp;E14375&amp;F14375&amp;G14375&amp;H14375</f>
        <v>INSTALACAO E ASSENTAMENTO DE BACIA TURCA(EXCLUSIVE FORNECIMENTO DO APARELHO E DA VALVULA DE DESCARGA),COMPREENDENDO:3,00M DE TUBO DE PVC DE 50MM,2,00M DE TUBO DE PVC DE 100MM,CONEXOES E MONTAGEM</v>
      </c>
      <c r="C14375" s="749" t="s">
        <v>36105</v>
      </c>
      <c r="D14375" s="749" t="s">
        <v>36106</v>
      </c>
      <c r="E14375" s="749" t="s">
        <v>36107</v>
      </c>
      <c r="F14375" s="749" t="s">
        <v>36108</v>
      </c>
      <c r="I14375" s="749" t="s">
        <v>30</v>
      </c>
      <c r="J14375" s="749" t="n">
        <v>270.85</v>
      </c>
    </row>
    <row collapsed="false" customFormat="false" customHeight="true" hidden="true" ht="12.75" outlineLevel="0" r="14376">
      <c r="A14376" s="749" t="s">
        <v>36110</v>
      </c>
      <c r="B14376" s="749" t="str">
        <f aca="false">C14376&amp;D14376&amp;E14376&amp;F14376&amp;G14376&amp;H14376</f>
        <v>INSTALACAO E ASSENTAMENTO DE CAIXA DE DESCARGA ELEVADA (EXCLUSIVE FORNECIMENTO DA CAIXA),COMPREENDENDO:2,00M DE TUBO DEPVC DE 25MM,CONEXOES E MONTAGEM</v>
      </c>
      <c r="C14376" s="749" t="s">
        <v>36111</v>
      </c>
      <c r="D14376" s="749" t="s">
        <v>36112</v>
      </c>
      <c r="E14376" s="749" t="s">
        <v>36113</v>
      </c>
      <c r="I14376" s="749" t="s">
        <v>30</v>
      </c>
      <c r="J14376" s="749" t="n">
        <v>153.1</v>
      </c>
    </row>
    <row collapsed="false" customFormat="false" customHeight="true" hidden="true" ht="12.75" outlineLevel="0" r="14377">
      <c r="A14377" s="749" t="s">
        <v>36114</v>
      </c>
      <c r="B14377" s="749" t="str">
        <f aca="false">C14377&amp;D14377&amp;E14377&amp;F14377&amp;G14377&amp;H14377</f>
        <v>INSTALACAO E ASSENTAMENTO DE CAIXA DE DESCARGA ELEVADA (EXCLUSIVE FORNECIMENTO DA CAIXA),COMPREENDENDO:2,00M DE TUBO DEPVC DE 25MM,CONEXOES E MONTAGEM</v>
      </c>
      <c r="C14377" s="749" t="s">
        <v>36111</v>
      </c>
      <c r="D14377" s="749" t="s">
        <v>36112</v>
      </c>
      <c r="E14377" s="749" t="s">
        <v>36113</v>
      </c>
      <c r="I14377" s="749" t="s">
        <v>30</v>
      </c>
      <c r="J14377" s="749" t="n">
        <v>135.37</v>
      </c>
    </row>
    <row collapsed="false" customFormat="false" customHeight="true" hidden="true" ht="12.75" outlineLevel="0" r="14378">
      <c r="A14378" s="749" t="s">
        <v>36115</v>
      </c>
      <c r="B14378" s="749" t="str">
        <f aca="false">C14378&amp;D14378&amp;E14378&amp;F14378&amp;G14378&amp;H14378</f>
        <v>REPARO DE VALVULA DE DESCARGA.FORNECIMENTO E SUBSTITUICAO</v>
      </c>
      <c r="C14378" s="749" t="s">
        <v>36116</v>
      </c>
      <c r="I14378" s="749" t="s">
        <v>30</v>
      </c>
      <c r="J14378" s="749" t="n">
        <v>30.49</v>
      </c>
    </row>
    <row collapsed="false" customFormat="false" customHeight="true" hidden="true" ht="12.75" outlineLevel="0" r="14379">
      <c r="A14379" s="749" t="s">
        <v>36117</v>
      </c>
      <c r="B14379" s="749" t="str">
        <f aca="false">C14379&amp;D14379&amp;E14379&amp;F14379&amp;G14379&amp;H14379</f>
        <v>REPARO DE VALVULA DE DESCARGA.FORNECIMENTO E SUBSTITUICAO</v>
      </c>
      <c r="C14379" s="749" t="s">
        <v>36116</v>
      </c>
      <c r="I14379" s="749" t="s">
        <v>30</v>
      </c>
      <c r="J14379" s="749" t="n">
        <v>28.84</v>
      </c>
    </row>
    <row collapsed="false" customFormat="false" customHeight="true" hidden="true" ht="12.75" outlineLevel="0" r="14380">
      <c r="A14380" s="749" t="s">
        <v>36118</v>
      </c>
      <c r="B14380" s="749" t="str">
        <f aca="false">C14380&amp;D14380&amp;E14380&amp;F14380&amp;G14380&amp;H14380</f>
        <v>INSTALACAO E ASSENTAMENTO DE CAIXA DE DESCARGA DE EMBUTIR(EXCLUSIVE FORNECIMENTO DA CAIXA),COMPREENDENDO:2,00M DE TUBO DE PVC DE 25MM,0,80M DE TUBO DE PVC DE 40MM,CONEXOES E MONTAGEM</v>
      </c>
      <c r="C14380" s="749" t="s">
        <v>36119</v>
      </c>
      <c r="D14380" s="749" t="s">
        <v>36120</v>
      </c>
      <c r="E14380" s="749" t="s">
        <v>36121</v>
      </c>
      <c r="F14380" s="749" t="s">
        <v>36122</v>
      </c>
      <c r="I14380" s="749" t="s">
        <v>30</v>
      </c>
      <c r="J14380" s="749" t="n">
        <v>183.06</v>
      </c>
    </row>
    <row collapsed="false" customFormat="false" customHeight="true" hidden="true" ht="12.75" outlineLevel="0" r="14381">
      <c r="A14381" s="749" t="s">
        <v>36123</v>
      </c>
      <c r="B14381" s="749" t="str">
        <f aca="false">C14381&amp;D14381&amp;E14381&amp;F14381&amp;G14381&amp;H14381</f>
        <v>INSTALACAO E ASSENTAMENTO DE CAIXA DE DESCARGA DE EMBUTIR(EXCLUSIVE FORNECIMENTO DA CAIXA),COMPREENDENDO:2,00M DE TUBO DE PVC DE 25MM,0,80M DE TUBO DE PVC DE 40MM,CONEXOES E MONTAGEM</v>
      </c>
      <c r="C14381" s="749" t="s">
        <v>36119</v>
      </c>
      <c r="D14381" s="749" t="s">
        <v>36120</v>
      </c>
      <c r="E14381" s="749" t="s">
        <v>36121</v>
      </c>
      <c r="F14381" s="749" t="s">
        <v>36122</v>
      </c>
      <c r="I14381" s="749" t="s">
        <v>30</v>
      </c>
      <c r="J14381" s="749" t="n">
        <v>160.59</v>
      </c>
    </row>
    <row collapsed="false" customFormat="false" customHeight="true" hidden="true" ht="12.75" outlineLevel="0" r="14382">
      <c r="A14382" s="749" t="s">
        <v>36124</v>
      </c>
      <c r="B14382" s="749" t="str">
        <f aca="false">C14382&amp;D14382&amp;E14382&amp;F14382&amp;G14382&amp;H14382</f>
        <v>INSTALACAO E ASSENTAMENTO DE VALVULA DE DESCARGA(EXCLUSIVE FORNECIMENTO DA VALVULA),COMPREENDENDO:3,00M DE TUBO DE PVC DE 50MM,CONEXOES E MONTAGEM</v>
      </c>
      <c r="C14382" s="749" t="s">
        <v>36125</v>
      </c>
      <c r="D14382" s="749" t="s">
        <v>36126</v>
      </c>
      <c r="E14382" s="749" t="s">
        <v>36127</v>
      </c>
      <c r="I14382" s="749" t="s">
        <v>30</v>
      </c>
      <c r="J14382" s="749" t="n">
        <v>183.38</v>
      </c>
    </row>
    <row collapsed="false" customFormat="false" customHeight="true" hidden="true" ht="12.75" outlineLevel="0" r="14383">
      <c r="A14383" s="749" t="s">
        <v>36128</v>
      </c>
      <c r="B14383" s="749" t="str">
        <f aca="false">C14383&amp;D14383&amp;E14383&amp;F14383&amp;G14383&amp;H14383</f>
        <v>INSTALACAO E ASSENTAMENTO DE VALVULA DE DESCARGA(EXCLUSIVE FORNECIMENTO DA VALVULA),COMPREENDENDO:3,00M DE TUBO DE PVC DE 50MM,CONEXOES E MONTAGEM</v>
      </c>
      <c r="C14383" s="749" t="s">
        <v>36125</v>
      </c>
      <c r="D14383" s="749" t="s">
        <v>36126</v>
      </c>
      <c r="E14383" s="749" t="s">
        <v>36127</v>
      </c>
      <c r="I14383" s="749" t="s">
        <v>30</v>
      </c>
      <c r="J14383" s="749" t="n">
        <v>165.65</v>
      </c>
    </row>
    <row collapsed="false" customFormat="false" customHeight="true" hidden="true" ht="12.75" outlineLevel="0" r="14384">
      <c r="A14384" s="749" t="s">
        <v>36129</v>
      </c>
      <c r="B14384" s="749" t="str">
        <f aca="false">C14384&amp;D14384&amp;E14384&amp;F14384&amp;G14384&amp;H14384</f>
        <v>REPARO EM CAIXA DE DESCARGA ELEVADA.FORNECIMENTO E SUBSTITUICAO</v>
      </c>
      <c r="C14384" s="749" t="s">
        <v>36130</v>
      </c>
      <c r="D14384" s="749" t="s">
        <v>14337</v>
      </c>
      <c r="I14384" s="749" t="s">
        <v>30</v>
      </c>
      <c r="J14384" s="749" t="n">
        <v>16.44</v>
      </c>
    </row>
    <row collapsed="false" customFormat="false" customHeight="true" hidden="true" ht="12.75" outlineLevel="0" r="14385">
      <c r="A14385" s="749" t="s">
        <v>36131</v>
      </c>
      <c r="B14385" s="749" t="str">
        <f aca="false">C14385&amp;D14385&amp;E14385&amp;F14385&amp;G14385&amp;H14385</f>
        <v>REPARO EM CAIXA DE DESCARGA ELEVADA.FORNECIMENTO E SUBSTITUICAO</v>
      </c>
      <c r="C14385" s="749" t="s">
        <v>36130</v>
      </c>
      <c r="D14385" s="749" t="s">
        <v>14337</v>
      </c>
      <c r="I14385" s="749" t="s">
        <v>30</v>
      </c>
      <c r="J14385" s="749" t="n">
        <v>15.06</v>
      </c>
    </row>
    <row collapsed="false" customFormat="false" customHeight="true" hidden="true" ht="12.75" outlineLevel="0" r="14386">
      <c r="A14386" s="749" t="s">
        <v>36132</v>
      </c>
      <c r="B14386" s="749" t="str">
        <f aca="false">C14386&amp;D14386&amp;E14386&amp;F14386&amp;G14386&amp;H14386</f>
        <v>INSTALACAO E COLOCACAO DE TORNEIRA PARA JARDIM OU DE LAVAGEM(EXCLUSIVE FORNECIMENTO DA TORNEIRA),COMPREENDENDO: 2,00M DE TUBO DE PVC DE 20MM E CONEXOES</v>
      </c>
      <c r="C14386" s="749" t="s">
        <v>36133</v>
      </c>
      <c r="D14386" s="749" t="s">
        <v>36134</v>
      </c>
      <c r="E14386" s="749" t="s">
        <v>36135</v>
      </c>
      <c r="I14386" s="749" t="s">
        <v>30</v>
      </c>
      <c r="J14386" s="749" t="n">
        <v>137.34</v>
      </c>
    </row>
    <row collapsed="false" customFormat="false" customHeight="true" hidden="true" ht="12.75" outlineLevel="0" r="14387">
      <c r="A14387" s="749" t="s">
        <v>36136</v>
      </c>
      <c r="B14387" s="749" t="str">
        <f aca="false">C14387&amp;D14387&amp;E14387&amp;F14387&amp;G14387&amp;H14387</f>
        <v>INSTALACAO E COLOCACAO DE TORNEIRA PARA JARDIM OU DE LAVAGEM(EXCLUSIVE FORNECIMENTO DA TORNEIRA),COMPREENDENDO: 2,00M DE TUBO DE PVC DE 20MM E CONEXOES</v>
      </c>
      <c r="C14387" s="749" t="s">
        <v>36133</v>
      </c>
      <c r="D14387" s="749" t="s">
        <v>36134</v>
      </c>
      <c r="E14387" s="749" t="s">
        <v>36135</v>
      </c>
      <c r="I14387" s="749" t="s">
        <v>30</v>
      </c>
      <c r="J14387" s="749" t="n">
        <v>120.75</v>
      </c>
    </row>
    <row collapsed="false" customFormat="false" customHeight="true" hidden="true" ht="12.75" outlineLevel="0" r="14388">
      <c r="A14388" s="749" t="s">
        <v>36137</v>
      </c>
      <c r="B14388" s="749" t="str">
        <f aca="false">C14388&amp;D14388&amp;E14388&amp;F14388&amp;G14388&amp;H14388</f>
        <v>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v>
      </c>
      <c r="C14388" s="749" t="s">
        <v>36138</v>
      </c>
      <c r="D14388" s="749" t="s">
        <v>36139</v>
      </c>
      <c r="E14388" s="749" t="s">
        <v>36140</v>
      </c>
      <c r="F14388" s="749" t="s">
        <v>36141</v>
      </c>
      <c r="G14388" s="749" t="s">
        <v>36142</v>
      </c>
      <c r="H14388" s="749" t="s">
        <v>36143</v>
      </c>
      <c r="I14388" s="749" t="s">
        <v>30</v>
      </c>
      <c r="J14388" s="749" t="n">
        <v>318.21</v>
      </c>
    </row>
    <row collapsed="false" customFormat="false" customHeight="true" hidden="true" ht="12.75" outlineLevel="0" r="14389">
      <c r="A14389" s="749" t="s">
        <v>36144</v>
      </c>
      <c r="B14389" s="749" t="str">
        <f aca="false">C14389&amp;D14389&amp;E14389&amp;F14389&amp;G14389&amp;H14389</f>
        <v>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v>
      </c>
      <c r="C14389" s="749" t="s">
        <v>36138</v>
      </c>
      <c r="D14389" s="749" t="s">
        <v>36139</v>
      </c>
      <c r="E14389" s="749" t="s">
        <v>36140</v>
      </c>
      <c r="F14389" s="749" t="s">
        <v>36141</v>
      </c>
      <c r="G14389" s="749" t="s">
        <v>36142</v>
      </c>
      <c r="H14389" s="749" t="s">
        <v>36143</v>
      </c>
      <c r="I14389" s="749" t="s">
        <v>30</v>
      </c>
      <c r="J14389" s="749" t="n">
        <v>285.13</v>
      </c>
    </row>
    <row collapsed="false" customFormat="false" customHeight="true" hidden="true" ht="12.75" outlineLevel="0" r="14390">
      <c r="A14390" s="749" t="s">
        <v>36145</v>
      </c>
      <c r="B14390" s="749" t="str">
        <f aca="false">C14390&amp;D14390&amp;E14390&amp;F14390&amp;G14390&amp;H14390</f>
        <v>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v>
      </c>
      <c r="C14390" s="749" t="s">
        <v>36146</v>
      </c>
      <c r="D14390" s="749" t="s">
        <v>36147</v>
      </c>
      <c r="E14390" s="749" t="s">
        <v>36148</v>
      </c>
      <c r="F14390" s="749" t="s">
        <v>36149</v>
      </c>
      <c r="G14390" s="749" t="s">
        <v>36150</v>
      </c>
      <c r="H14390" s="749" t="s">
        <v>36151</v>
      </c>
      <c r="I14390" s="749" t="s">
        <v>30</v>
      </c>
      <c r="J14390" s="749" t="n">
        <v>273.68</v>
      </c>
    </row>
    <row collapsed="false" customFormat="false" customHeight="true" hidden="true" ht="12.75" outlineLevel="0" r="14391">
      <c r="A14391" s="749" t="s">
        <v>36152</v>
      </c>
      <c r="B14391" s="749" t="str">
        <f aca="false">C14391&amp;D14391&amp;E14391&amp;F14391&amp;G14391&amp;H14391</f>
        <v>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v>
      </c>
      <c r="C14391" s="749" t="s">
        <v>36146</v>
      </c>
      <c r="D14391" s="749" t="s">
        <v>36147</v>
      </c>
      <c r="E14391" s="749" t="s">
        <v>36148</v>
      </c>
      <c r="F14391" s="749" t="s">
        <v>36149</v>
      </c>
      <c r="G14391" s="749" t="s">
        <v>36150</v>
      </c>
      <c r="H14391" s="749" t="s">
        <v>36151</v>
      </c>
      <c r="I14391" s="749" t="s">
        <v>30</v>
      </c>
      <c r="J14391" s="749" t="n">
        <v>242.96</v>
      </c>
    </row>
    <row collapsed="false" customFormat="false" customHeight="true" hidden="true" ht="12.75" outlineLevel="0" r="14392">
      <c r="A14392" s="749" t="s">
        <v>36153</v>
      </c>
      <c r="B14392" s="749" t="str">
        <f aca="false">C14392&amp;D14392&amp;E14392&amp;F14392&amp;G14392&amp;H14392</f>
        <v>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v>
      </c>
      <c r="C14392" s="749" t="s">
        <v>36154</v>
      </c>
      <c r="D14392" s="749" t="s">
        <v>36155</v>
      </c>
      <c r="E14392" s="749" t="s">
        <v>36156</v>
      </c>
      <c r="F14392" s="749" t="s">
        <v>36157</v>
      </c>
      <c r="G14392" s="749" t="s">
        <v>36158</v>
      </c>
      <c r="H14392" s="749" t="s">
        <v>36159</v>
      </c>
      <c r="I14392" s="749" t="s">
        <v>30</v>
      </c>
      <c r="J14392" s="749" t="n">
        <v>282.92</v>
      </c>
    </row>
    <row collapsed="false" customFormat="false" customHeight="true" hidden="true" ht="12.75" outlineLevel="0" r="14393">
      <c r="A14393" s="749" t="s">
        <v>36160</v>
      </c>
      <c r="B14393" s="749" t="str">
        <f aca="false">C14393&amp;D14393&amp;E14393&amp;F14393&amp;G14393&amp;H14393</f>
        <v>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v>
      </c>
      <c r="C14393" s="749" t="s">
        <v>36154</v>
      </c>
      <c r="D14393" s="749" t="s">
        <v>36155</v>
      </c>
      <c r="E14393" s="749" t="s">
        <v>36156</v>
      </c>
      <c r="F14393" s="749" t="s">
        <v>36157</v>
      </c>
      <c r="G14393" s="749" t="s">
        <v>36158</v>
      </c>
      <c r="H14393" s="749" t="s">
        <v>36159</v>
      </c>
      <c r="I14393" s="749" t="s">
        <v>30</v>
      </c>
      <c r="J14393" s="749" t="n">
        <v>252.2</v>
      </c>
    </row>
    <row collapsed="false" customFormat="false" customHeight="true" hidden="true" ht="12.75" outlineLevel="0" r="14394">
      <c r="A14394" s="749" t="s">
        <v>36161</v>
      </c>
      <c r="B14394" s="749" t="str">
        <f aca="false">C14394&amp;D14394&amp;E14394&amp;F14394&amp;G14394&amp;H14394</f>
        <v>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v>
      </c>
      <c r="C14394" s="749" t="s">
        <v>36138</v>
      </c>
      <c r="D14394" s="749" t="s">
        <v>36162</v>
      </c>
      <c r="E14394" s="749" t="s">
        <v>36163</v>
      </c>
      <c r="F14394" s="749" t="s">
        <v>36164</v>
      </c>
      <c r="G14394" s="749" t="s">
        <v>36165</v>
      </c>
      <c r="H14394" s="749" t="s">
        <v>36166</v>
      </c>
      <c r="I14394" s="749" t="s">
        <v>30</v>
      </c>
      <c r="J14394" s="749" t="n">
        <v>300.48</v>
      </c>
    </row>
    <row collapsed="false" customFormat="false" customHeight="true" hidden="true" ht="12.75" outlineLevel="0" r="14395">
      <c r="A14395" s="749" t="s">
        <v>36167</v>
      </c>
      <c r="B14395" s="749" t="str">
        <f aca="false">C14395&amp;D14395&amp;E14395&amp;F14395&amp;G14395&amp;H14395</f>
        <v>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v>
      </c>
      <c r="C14395" s="749" t="s">
        <v>36138</v>
      </c>
      <c r="D14395" s="749" t="s">
        <v>36162</v>
      </c>
      <c r="E14395" s="749" t="s">
        <v>36163</v>
      </c>
      <c r="F14395" s="749" t="s">
        <v>36164</v>
      </c>
      <c r="G14395" s="749" t="s">
        <v>36165</v>
      </c>
      <c r="H14395" s="749" t="s">
        <v>36166</v>
      </c>
      <c r="I14395" s="749" t="s">
        <v>30</v>
      </c>
      <c r="J14395" s="749" t="n">
        <v>269.76</v>
      </c>
    </row>
    <row collapsed="false" customFormat="false" customHeight="true" hidden="true" ht="12.75" outlineLevel="0" r="14396">
      <c r="A14396" s="749" t="s">
        <v>36168</v>
      </c>
      <c r="B14396" s="749" t="str">
        <f aca="false">C14396&amp;D14396&amp;E14396&amp;F14396&amp;G14396&amp;H14396</f>
        <v>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v>
      </c>
      <c r="C14396" s="749" t="s">
        <v>36154</v>
      </c>
      <c r="D14396" s="749" t="s">
        <v>36169</v>
      </c>
      <c r="E14396" s="749" t="s">
        <v>36170</v>
      </c>
      <c r="F14396" s="749" t="s">
        <v>36171</v>
      </c>
      <c r="G14396" s="749" t="s">
        <v>36172</v>
      </c>
      <c r="H14396" s="749" t="s">
        <v>36173</v>
      </c>
      <c r="I14396" s="749" t="s">
        <v>30</v>
      </c>
      <c r="J14396" s="749" t="n">
        <v>265.18</v>
      </c>
    </row>
    <row collapsed="false" customFormat="false" customHeight="true" hidden="true" ht="12.75" outlineLevel="0" r="14397">
      <c r="A14397" s="749" t="s">
        <v>36174</v>
      </c>
      <c r="B14397" s="749" t="str">
        <f aca="false">C14397&amp;D14397&amp;E14397&amp;F14397&amp;G14397&amp;H14397</f>
        <v>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v>
      </c>
      <c r="C14397" s="749" t="s">
        <v>36154</v>
      </c>
      <c r="D14397" s="749" t="s">
        <v>36169</v>
      </c>
      <c r="E14397" s="749" t="s">
        <v>36170</v>
      </c>
      <c r="F14397" s="749" t="s">
        <v>36171</v>
      </c>
      <c r="G14397" s="749" t="s">
        <v>36172</v>
      </c>
      <c r="H14397" s="749" t="s">
        <v>36173</v>
      </c>
      <c r="I14397" s="749" t="s">
        <v>30</v>
      </c>
      <c r="J14397" s="749" t="n">
        <v>236.84</v>
      </c>
    </row>
    <row collapsed="false" customFormat="false" customHeight="true" hidden="true" ht="12.75" outlineLevel="0" r="14398">
      <c r="A14398" s="749" t="s">
        <v>36175</v>
      </c>
      <c r="B14398" s="749" t="str">
        <f aca="false">C14398&amp;D14398&amp;E14398&amp;F14398&amp;G14398&amp;H14398</f>
        <v>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v>
      </c>
      <c r="C14398" s="749" t="s">
        <v>36176</v>
      </c>
      <c r="D14398" s="749" t="s">
        <v>36177</v>
      </c>
      <c r="E14398" s="749" t="s">
        <v>36178</v>
      </c>
      <c r="F14398" s="749" t="s">
        <v>36179</v>
      </c>
      <c r="G14398" s="749" t="s">
        <v>36180</v>
      </c>
      <c r="H14398" s="749" t="s">
        <v>36181</v>
      </c>
      <c r="I14398" s="749" t="s">
        <v>30</v>
      </c>
      <c r="J14398" s="749" t="n">
        <v>257.61</v>
      </c>
    </row>
    <row collapsed="false" customFormat="false" customHeight="true" hidden="true" ht="12.75" outlineLevel="0" r="14399">
      <c r="A14399" s="749" t="s">
        <v>36182</v>
      </c>
      <c r="B14399" s="749" t="str">
        <f aca="false">C14399&amp;D14399&amp;E14399&amp;F14399&amp;G14399&amp;H14399</f>
        <v>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v>
      </c>
      <c r="C14399" s="749" t="s">
        <v>36176</v>
      </c>
      <c r="D14399" s="749" t="s">
        <v>36177</v>
      </c>
      <c r="E14399" s="749" t="s">
        <v>36178</v>
      </c>
      <c r="F14399" s="749" t="s">
        <v>36179</v>
      </c>
      <c r="G14399" s="749" t="s">
        <v>36180</v>
      </c>
      <c r="H14399" s="749" t="s">
        <v>36181</v>
      </c>
      <c r="I14399" s="749" t="s">
        <v>30</v>
      </c>
      <c r="J14399" s="749" t="n">
        <v>229.27</v>
      </c>
    </row>
    <row collapsed="false" customFormat="false" customHeight="true" hidden="true" ht="12.75" outlineLevel="0" r="14400">
      <c r="A14400" s="749" t="s">
        <v>36183</v>
      </c>
      <c r="B14400" s="749" t="str">
        <f aca="false">C14400&amp;D14400&amp;E14400&amp;F14400&amp;G14400&amp;H14400</f>
        <v>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v>
      </c>
      <c r="C14400" s="749" t="s">
        <v>36184</v>
      </c>
      <c r="D14400" s="749" t="s">
        <v>36185</v>
      </c>
      <c r="E14400" s="749" t="s">
        <v>36186</v>
      </c>
      <c r="F14400" s="749" t="s">
        <v>36187</v>
      </c>
      <c r="G14400" s="749" t="s">
        <v>36188</v>
      </c>
      <c r="H14400" s="749" t="s">
        <v>36189</v>
      </c>
      <c r="I14400" s="749" t="s">
        <v>30</v>
      </c>
      <c r="J14400" s="749" t="n">
        <v>281.68</v>
      </c>
    </row>
    <row collapsed="false" customFormat="false" customHeight="true" hidden="true" ht="12.75" outlineLevel="0" r="14401">
      <c r="A14401" s="749" t="s">
        <v>36190</v>
      </c>
      <c r="B14401" s="749" t="str">
        <f aca="false">C14401&amp;D14401&amp;E14401&amp;F14401&amp;G14401&amp;H14401</f>
        <v>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v>
      </c>
      <c r="C14401" s="749" t="s">
        <v>36184</v>
      </c>
      <c r="D14401" s="749" t="s">
        <v>36185</v>
      </c>
      <c r="E14401" s="749" t="s">
        <v>36186</v>
      </c>
      <c r="F14401" s="749" t="s">
        <v>36187</v>
      </c>
      <c r="G14401" s="749" t="s">
        <v>36188</v>
      </c>
      <c r="H14401" s="749" t="s">
        <v>36189</v>
      </c>
      <c r="I14401" s="749" t="s">
        <v>30</v>
      </c>
      <c r="J14401" s="749" t="n">
        <v>251.91</v>
      </c>
    </row>
    <row collapsed="false" customFormat="false" customHeight="true" hidden="true" ht="12.75" outlineLevel="0" r="14402">
      <c r="A14402" s="749" t="s">
        <v>36191</v>
      </c>
      <c r="B14402" s="749" t="str">
        <f aca="false">C14402&amp;D14402&amp;E14402&amp;F14402&amp;G14402&amp;H14402</f>
        <v>INSTALACAO E ASSENTAMENTO DE UM VASO SANITARIO COM CAIXA DEDESCARGA(EXCL.ESTES)EM PAVIMENTO ELEVADO,PARTE DE UM CONJ.DE DOIS OU MAIS VASOS,COMPREENDENDO:INST.HIDRAULICA COM 1,50MDE TUBO PVC 25MM,COM CONEXOES,ATE A CAIXA DE DESCARGA,LIGACAO DE ESGOTO COM 2,00M DE TUBO PVC 100MM,AOS TUBOS DE QUEDA E VENTILACAO,INCL.CONEXOES,EXCL.TUBOS DE QUEDA E VENTILACAO</v>
      </c>
      <c r="C14402" s="749" t="s">
        <v>36192</v>
      </c>
      <c r="D14402" s="749" t="s">
        <v>36193</v>
      </c>
      <c r="E14402" s="749" t="s">
        <v>36194</v>
      </c>
      <c r="F14402" s="749" t="s">
        <v>36195</v>
      </c>
      <c r="G14402" s="749" t="s">
        <v>36196</v>
      </c>
      <c r="H14402" s="749" t="s">
        <v>36197</v>
      </c>
      <c r="I14402" s="749" t="s">
        <v>30</v>
      </c>
      <c r="J14402" s="749" t="n">
        <v>256.74</v>
      </c>
    </row>
    <row collapsed="false" customFormat="false" customHeight="true" hidden="true" ht="12.75" outlineLevel="0" r="14403">
      <c r="A14403" s="749" t="s">
        <v>36198</v>
      </c>
      <c r="B14403" s="749" t="str">
        <f aca="false">C14403&amp;D14403&amp;E14403&amp;F14403&amp;G14403&amp;H14403</f>
        <v>INSTALACAO E ASSENTAMENTO DE UM VASO SANITARIO COM CAIXA DEDESCARGA(EXCL.ESTES)EM PAVIMENTO ELEVADO,PARTE DE UM CONJ.DE DOIS OU MAIS VASOS,COMPREENDENDO:INST.HIDRAULICA COM 1,50MDE TUBO PVC 25MM,COM CONEXOES,ATE A CAIXA DE DESCARGA,LIGACAO DE ESGOTO COM 2,00M DE TUBO PVC 100MM,AOS TUBOS DE QUEDA E VENTILACAO,INCL.CONEXOES,EXCL.TUBOS DE QUEDA E VENTILACAO</v>
      </c>
      <c r="C14403" s="749" t="s">
        <v>36192</v>
      </c>
      <c r="D14403" s="749" t="s">
        <v>36193</v>
      </c>
      <c r="E14403" s="749" t="s">
        <v>36194</v>
      </c>
      <c r="F14403" s="749" t="s">
        <v>36195</v>
      </c>
      <c r="G14403" s="749" t="s">
        <v>36196</v>
      </c>
      <c r="H14403" s="749" t="s">
        <v>36197</v>
      </c>
      <c r="I14403" s="749" t="s">
        <v>30</v>
      </c>
      <c r="J14403" s="749" t="n">
        <v>228.39</v>
      </c>
    </row>
    <row collapsed="false" customFormat="false" customHeight="true" hidden="true" ht="12.75" outlineLevel="0" r="14404">
      <c r="A14404" s="749" t="s">
        <v>36199</v>
      </c>
      <c r="B14404" s="749" t="str">
        <f aca="false">C14404&amp;D14404&amp;E14404&amp;F14404&amp;G14404&amp;H14404</f>
        <v>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v>
      </c>
      <c r="C14404" s="749" t="s">
        <v>36200</v>
      </c>
      <c r="D14404" s="749" t="s">
        <v>36201</v>
      </c>
      <c r="E14404" s="749" t="s">
        <v>36202</v>
      </c>
      <c r="F14404" s="749" t="s">
        <v>36203</v>
      </c>
      <c r="G14404" s="749" t="s">
        <v>36204</v>
      </c>
      <c r="H14404" s="749" t="s">
        <v>36205</v>
      </c>
      <c r="I14404" s="749" t="s">
        <v>30</v>
      </c>
      <c r="J14404" s="749" t="n">
        <v>249.17</v>
      </c>
    </row>
    <row collapsed="false" customFormat="false" customHeight="true" hidden="true" ht="12.75" outlineLevel="0" r="14405">
      <c r="A14405" s="749" t="s">
        <v>36206</v>
      </c>
      <c r="B14405" s="749" t="str">
        <f aca="false">C14405&amp;D14405&amp;E14405&amp;F14405&amp;G14405&amp;H14405</f>
        <v>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v>
      </c>
      <c r="C14405" s="749" t="s">
        <v>36200</v>
      </c>
      <c r="D14405" s="749" t="s">
        <v>36201</v>
      </c>
      <c r="E14405" s="749" t="s">
        <v>36202</v>
      </c>
      <c r="F14405" s="749" t="s">
        <v>36203</v>
      </c>
      <c r="G14405" s="749" t="s">
        <v>36204</v>
      </c>
      <c r="H14405" s="749" t="s">
        <v>36205</v>
      </c>
      <c r="I14405" s="749" t="s">
        <v>30</v>
      </c>
      <c r="J14405" s="749" t="n">
        <v>220.82</v>
      </c>
    </row>
    <row collapsed="false" customFormat="false" customHeight="true" hidden="true" ht="12.75" outlineLevel="0" r="14406">
      <c r="A14406" s="749" t="s">
        <v>36207</v>
      </c>
      <c r="B14406" s="749" t="str">
        <f aca="false">C14406&amp;D14406&amp;E14406&amp;F14406&amp;G14406&amp;H14406</f>
        <v>INSTALACAO E ASSENTAMENTO DE UM VASO SANITARIO E VALVULA DEDESCARGA(EXCL.ESTES)EM PAVIMENTO TERREO,PARTE DE UM CONJUNTO DE DOIS OU MAIS VASOS,COMPREENDENDO:INSTALACAO HIDRAULICA C/1,50M TUBO PVC 50MM,C/CONEXOES,ATE VALVULA E APOS ESTA ATEO VASO,LIGACAO ESGOTO C/2,00M TUBO PVC 100MM A CAIXA DE INSPECAO E TUBO VENTILACAO,INCL.CONEXOES,EXCL.TUBO VENTILACAO</v>
      </c>
      <c r="C14406" s="749" t="s">
        <v>36208</v>
      </c>
      <c r="D14406" s="749" t="s">
        <v>36209</v>
      </c>
      <c r="E14406" s="749" t="s">
        <v>36210</v>
      </c>
      <c r="F14406" s="749" t="s">
        <v>36211</v>
      </c>
      <c r="G14406" s="749" t="s">
        <v>36212</v>
      </c>
      <c r="H14406" s="749" t="s">
        <v>36213</v>
      </c>
      <c r="I14406" s="749" t="s">
        <v>30</v>
      </c>
      <c r="J14406" s="749" t="n">
        <v>271.04</v>
      </c>
    </row>
    <row collapsed="false" customFormat="false" customHeight="true" hidden="true" ht="12.75" outlineLevel="0" r="14407">
      <c r="A14407" s="749" t="s">
        <v>36214</v>
      </c>
      <c r="B14407" s="749" t="str">
        <f aca="false">C14407&amp;D14407&amp;E14407&amp;F14407&amp;G14407&amp;H14407</f>
        <v>INSTALACAO E ASSENTAMENTO DE UM VASO SANITARIO E VALVULA DEDESCARGA(EXCL.ESTES)EM PAVIMENTO TERREO,PARTE DE UM CONJUNTO DE DOIS OU MAIS VASOS,COMPREENDENDO:INSTALACAO HIDRAULICA C/1,50M TUBO PVC 50MM,C/CONEXOES,ATE VALVULA E APOS ESTA ATEO VASO,LIGACAO ESGOTO C/2,00M TUBO PVC 100MM A CAIXA DE INSPECAO E TUBO VENTILACAO,INCL.CONEXOES,EXCL.TUBO VENTILACAO</v>
      </c>
      <c r="C14407" s="749" t="s">
        <v>36208</v>
      </c>
      <c r="D14407" s="749" t="s">
        <v>36209</v>
      </c>
      <c r="E14407" s="749" t="s">
        <v>36210</v>
      </c>
      <c r="F14407" s="749" t="s">
        <v>36211</v>
      </c>
      <c r="G14407" s="749" t="s">
        <v>36212</v>
      </c>
      <c r="H14407" s="749" t="s">
        <v>36213</v>
      </c>
      <c r="I14407" s="749" t="s">
        <v>30</v>
      </c>
      <c r="J14407" s="749" t="n">
        <v>242.69</v>
      </c>
    </row>
    <row collapsed="false" customFormat="false" customHeight="true" hidden="true" ht="12.75" outlineLevel="0" r="14408">
      <c r="A14408" s="749" t="s">
        <v>36215</v>
      </c>
      <c r="B14408" s="749" t="str">
        <f aca="false">C14408&amp;D14408&amp;E14408&amp;F14408&amp;G14408&amp;H14408</f>
        <v>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v>
      </c>
      <c r="C14408" s="749" t="s">
        <v>36216</v>
      </c>
      <c r="D14408" s="749" t="s">
        <v>36217</v>
      </c>
      <c r="E14408" s="749" t="s">
        <v>36218</v>
      </c>
      <c r="F14408" s="749" t="s">
        <v>36219</v>
      </c>
      <c r="G14408" s="749" t="s">
        <v>36220</v>
      </c>
      <c r="H14408" s="749" t="s">
        <v>36221</v>
      </c>
      <c r="I14408" s="749" t="s">
        <v>30</v>
      </c>
      <c r="J14408" s="749" t="n">
        <v>239</v>
      </c>
    </row>
    <row collapsed="false" customFormat="false" customHeight="true" hidden="true" ht="12.75" outlineLevel="0" r="14409">
      <c r="A14409" s="749" t="s">
        <v>36222</v>
      </c>
      <c r="B14409" s="749" t="str">
        <f aca="false">C14409&amp;D14409&amp;E14409&amp;F14409&amp;G14409&amp;H14409</f>
        <v>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v>
      </c>
      <c r="C14409" s="749" t="s">
        <v>36216</v>
      </c>
      <c r="D14409" s="749" t="s">
        <v>36217</v>
      </c>
      <c r="E14409" s="749" t="s">
        <v>36218</v>
      </c>
      <c r="F14409" s="749" t="s">
        <v>36219</v>
      </c>
      <c r="G14409" s="749" t="s">
        <v>36220</v>
      </c>
      <c r="H14409" s="749" t="s">
        <v>36221</v>
      </c>
      <c r="I14409" s="749" t="s">
        <v>30</v>
      </c>
      <c r="J14409" s="749" t="n">
        <v>213.03</v>
      </c>
    </row>
    <row collapsed="false" customFormat="false" customHeight="true" hidden="true" ht="12.75" outlineLevel="0" r="14410">
      <c r="A14410" s="749" t="s">
        <v>36223</v>
      </c>
      <c r="B14410" s="749" t="str">
        <f aca="false">C14410&amp;D14410&amp;E14410&amp;F14410&amp;G14410&amp;H14410</f>
        <v>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v>
      </c>
      <c r="C14410" s="749" t="s">
        <v>36224</v>
      </c>
      <c r="D14410" s="749" t="s">
        <v>36225</v>
      </c>
      <c r="E14410" s="749" t="s">
        <v>36226</v>
      </c>
      <c r="F14410" s="749" t="s">
        <v>36227</v>
      </c>
      <c r="G14410" s="749" t="s">
        <v>36228</v>
      </c>
      <c r="H14410" s="749" t="s">
        <v>36229</v>
      </c>
      <c r="I14410" s="749" t="s">
        <v>30</v>
      </c>
      <c r="J14410" s="749" t="n">
        <v>231.43</v>
      </c>
    </row>
    <row collapsed="false" customFormat="false" customHeight="true" hidden="true" ht="12.75" outlineLevel="0" r="14411">
      <c r="A14411" s="749" t="s">
        <v>36230</v>
      </c>
      <c r="B14411" s="749" t="str">
        <f aca="false">C14411&amp;D14411&amp;E14411&amp;F14411&amp;G14411&amp;H14411</f>
        <v>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v>
      </c>
      <c r="C14411" s="749" t="s">
        <v>36224</v>
      </c>
      <c r="D14411" s="749" t="s">
        <v>36225</v>
      </c>
      <c r="E14411" s="749" t="s">
        <v>36226</v>
      </c>
      <c r="F14411" s="749" t="s">
        <v>36227</v>
      </c>
      <c r="G14411" s="749" t="s">
        <v>36228</v>
      </c>
      <c r="H14411" s="749" t="s">
        <v>36229</v>
      </c>
      <c r="I14411" s="749" t="s">
        <v>30</v>
      </c>
      <c r="J14411" s="749" t="n">
        <v>205.46</v>
      </c>
    </row>
    <row collapsed="false" customFormat="false" customHeight="true" hidden="true" ht="51" outlineLevel="0" r="14412">
      <c r="A14412" s="749" t="s">
        <v>36231</v>
      </c>
      <c r="B14412" s="758" t="str">
        <f aca="false">C14412&amp;D14412&amp;E14412&amp;F14412&amp;G14412&amp;H14412</f>
        <v>INSTALACAO E ASSENTAMENTO DE UM LAVATORIO OU APARELHO DE INSTALACAO SEMELHANTE,EM BATERIA(EXCLUSIVE FORNECIMENTO DO APARELHO),COMPREENDENDO:1,00M DE TUBO DE PVC DE 32MM E 0,60M DETUBO DE PVC DE 25MM,COM CONEXOES E ESGOTAMENTO EM PVC DE 40MM,ATE O RALO SIFONADO</v>
      </c>
      <c r="C14412" s="749" t="s">
        <v>36232</v>
      </c>
      <c r="D14412" s="749" t="s">
        <v>36233</v>
      </c>
      <c r="E14412" s="749" t="s">
        <v>36234</v>
      </c>
      <c r="F14412" s="749" t="s">
        <v>36235</v>
      </c>
      <c r="G14412" s="749" t="s">
        <v>36236</v>
      </c>
      <c r="I14412" s="749" t="s">
        <v>30</v>
      </c>
      <c r="J14412" s="749" t="n">
        <v>213.74</v>
      </c>
    </row>
    <row collapsed="false" customFormat="false" customHeight="true" hidden="true" ht="51" outlineLevel="0" r="14413">
      <c r="A14413" s="749" t="s">
        <v>36237</v>
      </c>
      <c r="B14413" s="758" t="str">
        <f aca="false">C14413&amp;D14413&amp;E14413&amp;F14413&amp;G14413&amp;H14413</f>
        <v>INSTALACAO E ASSENTAMENTO DE UM LAVATORIO OU APARELHO DE INSTALACAO SEMELHANTE,EM BATERIA(EXCLUSIVE FORNECIMENTO DO APARELHO),COMPREENDENDO:1,00M DE TUBO DE PVC DE 32MM E 0,60M DETUBO DE PVC DE 25MM,COM CONEXOES E ESGOTAMENTO EM PVC DE 40MM,ATE O RALO SIFONADO</v>
      </c>
      <c r="C14413" s="749" t="s">
        <v>36232</v>
      </c>
      <c r="D14413" s="749" t="s">
        <v>36233</v>
      </c>
      <c r="E14413" s="749" t="s">
        <v>36234</v>
      </c>
      <c r="F14413" s="749" t="s">
        <v>36235</v>
      </c>
      <c r="G14413" s="749" t="s">
        <v>36236</v>
      </c>
      <c r="I14413" s="749" t="s">
        <v>30</v>
      </c>
      <c r="J14413" s="749" t="n">
        <v>190.44</v>
      </c>
    </row>
    <row collapsed="false" customFormat="false" customHeight="true" hidden="true" ht="51" outlineLevel="0" r="14414">
      <c r="A14414" s="749" t="s">
        <v>36238</v>
      </c>
      <c r="B14414" s="758" t="str">
        <f aca="false">C14414&amp;D14414&amp;E14414&amp;F14414&amp;G14414&amp;H14414</f>
        <v>INSTALACAO E ASSENTAMENTO DE BEBEDOURO OU LAVATORIO TIPO CALHA,EM BATERIA COM 1 PONTO A CADA 50CM(EXCLUSIVE FORNECIMENTO DO APARELHO),COMPREENDENDO:1,00M DE TUBO DE PVC DE 32MM E 0,60M DE TUBO DE PVC DE 25MM,COM CONEXOES E ESGOTAMENTO EM PVC DE 50MM,ATE O RALO SIFONADO</v>
      </c>
      <c r="C14414" s="749" t="s">
        <v>36239</v>
      </c>
      <c r="D14414" s="749" t="s">
        <v>36240</v>
      </c>
      <c r="E14414" s="749" t="s">
        <v>36241</v>
      </c>
      <c r="F14414" s="749" t="s">
        <v>36242</v>
      </c>
      <c r="G14414" s="749" t="s">
        <v>36243</v>
      </c>
      <c r="I14414" s="749" t="s">
        <v>30</v>
      </c>
      <c r="J14414" s="749" t="n">
        <v>180.32</v>
      </c>
    </row>
    <row collapsed="false" customFormat="false" customHeight="true" hidden="true" ht="51" outlineLevel="0" r="14415">
      <c r="A14415" s="749" t="s">
        <v>36244</v>
      </c>
      <c r="B14415" s="758" t="str">
        <f aca="false">C14415&amp;D14415&amp;E14415&amp;F14415&amp;G14415&amp;H14415</f>
        <v>INSTALACAO E ASSENTAMENTO DE BEBEDOURO OU LAVATORIO TIPO CALHA,EM BATERIA COM 1 PONTO A CADA 50CM(EXCLUSIVE FORNECIMENTO DO APARELHO),COMPREENDENDO:1,00M DE TUBO DE PVC DE 32MM E 0,60M DE TUBO DE PVC DE 25MM,COM CONEXOES E ESGOTAMENTO EM PVC DE 50MM,ATE O RALO SIFONADO</v>
      </c>
      <c r="C14415" s="749" t="s">
        <v>36239</v>
      </c>
      <c r="D14415" s="749" t="s">
        <v>36240</v>
      </c>
      <c r="E14415" s="749" t="s">
        <v>36241</v>
      </c>
      <c r="F14415" s="749" t="s">
        <v>36242</v>
      </c>
      <c r="G14415" s="749" t="s">
        <v>36243</v>
      </c>
      <c r="I14415" s="749" t="s">
        <v>30</v>
      </c>
      <c r="J14415" s="749" t="n">
        <v>161.37</v>
      </c>
    </row>
    <row collapsed="false" customFormat="false" customHeight="true" hidden="true" ht="38.25" outlineLevel="0" r="14416">
      <c r="A14416" s="749" t="s">
        <v>36245</v>
      </c>
      <c r="B14416" s="758" t="str">
        <f aca="false">C14416&amp;D14416&amp;E14416&amp;F14416&amp;G14416&amp;H14416</f>
        <v>INSTALACAO HIDRAULICA E ASSENTAMENTO DE UM CHUVEIRO EM BATERIA(EXCLUSIVE FORNECIMENTO DO APARELHO E REGISTRO),ATE 4 CHUVEIROS,COMPREENDENDO:1,50M DE TUBO DE PVC DE 32MM E 1,00M DETUBO DE PVC DE 25MM</v>
      </c>
      <c r="C14416" s="749" t="s">
        <v>36246</v>
      </c>
      <c r="D14416" s="749" t="s">
        <v>36247</v>
      </c>
      <c r="E14416" s="749" t="s">
        <v>36248</v>
      </c>
      <c r="F14416" s="749" t="s">
        <v>36249</v>
      </c>
      <c r="I14416" s="749" t="s">
        <v>30</v>
      </c>
      <c r="J14416" s="749" t="n">
        <v>130.55</v>
      </c>
    </row>
    <row collapsed="false" customFormat="false" customHeight="true" hidden="true" ht="38.25" outlineLevel="0" r="14417">
      <c r="A14417" s="749" t="s">
        <v>36250</v>
      </c>
      <c r="B14417" s="758" t="str">
        <f aca="false">C14417&amp;D14417&amp;E14417&amp;F14417&amp;G14417&amp;H14417</f>
        <v>INSTALACAO HIDRAULICA E ASSENTAMENTO DE UM CHUVEIRO EM BATERIA(EXCLUSIVE FORNECIMENTO DO APARELHO E REGISTRO),ATE 4 CHUVEIROS,COMPREENDENDO:1,50M DE TUBO DE PVC DE 32MM E 1,00M DETUBO DE PVC DE 25MM</v>
      </c>
      <c r="C14417" s="749" t="s">
        <v>36246</v>
      </c>
      <c r="D14417" s="749" t="s">
        <v>36247</v>
      </c>
      <c r="E14417" s="749" t="s">
        <v>36248</v>
      </c>
      <c r="F14417" s="749" t="s">
        <v>36249</v>
      </c>
      <c r="I14417" s="749" t="s">
        <v>30</v>
      </c>
      <c r="J14417" s="749" t="n">
        <v>115.74</v>
      </c>
    </row>
    <row collapsed="false" customFormat="false" customHeight="true" hidden="true" ht="38.25" outlineLevel="0" r="14418">
      <c r="A14418" s="749" t="s">
        <v>36251</v>
      </c>
      <c r="B14418" s="758" t="str">
        <f aca="false">C14418&amp;D14418&amp;E14418&amp;F14418&amp;G14418&amp;H14418</f>
        <v>INSTALACAO HIDRAULICA E ASSENTAMENTO DE UM CHUVEIRO EM BATERIA(EXCLUSIVE FORNECIMENTO DO APARELHO E REGISTRO),ATE 8 CHUVEIROS,COMPREENDENDO:1,50M DE TUBO DE PVC SOLDAVEL DE 50MM E1,00M DE TUBO DE PVC DE 25MM</v>
      </c>
      <c r="C14418" s="749" t="s">
        <v>36246</v>
      </c>
      <c r="D14418" s="749" t="s">
        <v>36252</v>
      </c>
      <c r="E14418" s="749" t="s">
        <v>36253</v>
      </c>
      <c r="F14418" s="749" t="s">
        <v>36254</v>
      </c>
      <c r="I14418" s="749" t="s">
        <v>30</v>
      </c>
      <c r="J14418" s="749" t="n">
        <v>166.59</v>
      </c>
    </row>
    <row collapsed="false" customFormat="false" customHeight="true" hidden="true" ht="38.25" outlineLevel="0" r="14419">
      <c r="A14419" s="749" t="s">
        <v>36255</v>
      </c>
      <c r="B14419" s="758" t="str">
        <f aca="false">C14419&amp;D14419&amp;E14419&amp;F14419&amp;G14419&amp;H14419</f>
        <v>INSTALACAO HIDRAULICA E ASSENTAMENTO DE UM CHUVEIRO EM BATERIA(EXCLUSIVE FORNECIMENTO DO APARELHO E REGISTRO),ATE 8 CHUVEIROS,COMPREENDENDO:1,50M DE TUBO DE PVC SOLDAVEL DE 50MM E1,00M DE TUBO DE PVC DE 25MM</v>
      </c>
      <c r="C14419" s="749" t="s">
        <v>36246</v>
      </c>
      <c r="D14419" s="749" t="s">
        <v>36252</v>
      </c>
      <c r="E14419" s="749" t="s">
        <v>36253</v>
      </c>
      <c r="F14419" s="749" t="s">
        <v>36254</v>
      </c>
      <c r="I14419" s="749" t="s">
        <v>30</v>
      </c>
      <c r="J14419" s="749" t="n">
        <v>147.65</v>
      </c>
    </row>
    <row collapsed="false" customFormat="false" customHeight="true" hidden="true" ht="38.25" outlineLevel="0" r="14420">
      <c r="A14420" s="749" t="s">
        <v>36256</v>
      </c>
      <c r="B14420" s="758" t="str">
        <f aca="false">C14420&amp;D14420&amp;E14420&amp;F14420&amp;G14420&amp;H14420</f>
        <v>RALO SECO(SIMPLES)DE PVC(100X53)X40MM,COM GRELHA,COMPREENDENDO:EFLUENTE DE 40MM SOLDAVEL EM PVC,COM 2,00M DE EXTENSAO ELIGACAO AO RALO SIFONADO.FORNECIMENTO E INSTALACAO</v>
      </c>
      <c r="C14420" s="749" t="s">
        <v>36257</v>
      </c>
      <c r="D14420" s="749" t="s">
        <v>36258</v>
      </c>
      <c r="E14420" s="749" t="s">
        <v>36259</v>
      </c>
      <c r="I14420" s="749" t="s">
        <v>30</v>
      </c>
      <c r="J14420" s="749" t="n">
        <v>45.5</v>
      </c>
    </row>
    <row collapsed="false" customFormat="false" customHeight="true" hidden="true" ht="38.25" outlineLevel="0" r="14421">
      <c r="A14421" s="749" t="s">
        <v>36260</v>
      </c>
      <c r="B14421" s="758" t="str">
        <f aca="false">C14421&amp;D14421&amp;E14421&amp;F14421&amp;G14421&amp;H14421</f>
        <v>RALO SECO(SIMPLES)DE PVC(100X53)X40MM,COM GRELHA,COMPREENDENDO:EFLUENTE DE 40MM SOLDAVEL EM PVC,COM 2,00M DE EXTENSAO ELIGACAO AO RALO SIFONADO.FORNECIMENTO E INSTALACAO</v>
      </c>
      <c r="C14421" s="749" t="s">
        <v>36257</v>
      </c>
      <c r="D14421" s="749" t="s">
        <v>36258</v>
      </c>
      <c r="E14421" s="749" t="s">
        <v>36259</v>
      </c>
      <c r="I14421" s="749" t="s">
        <v>30</v>
      </c>
      <c r="J14421" s="749" t="n">
        <v>40.95</v>
      </c>
    </row>
    <row collapsed="false" customFormat="false" customHeight="true" hidden="true" ht="38.25" outlineLevel="0" r="14422">
      <c r="A14422" s="749" t="s">
        <v>36261</v>
      </c>
      <c r="B14422" s="758" t="str">
        <f aca="false">C14422&amp;D14422&amp;E14422&amp;F14422&amp;G14422&amp;H14422</f>
        <v>RALO SIFONADO DE PVC(150X185)X75MM RIGIDO EM PAVIMENTO ELEVADO,COM SAIDA DE 75MM SOLDAVEL,GRELHA REDONDA E PORTA-GRELHA,COMPREENDENDO:3,00M DE TUBO DE PVC DE 75MM E SUA LIGACAO AORAMAL DE QUEDA E VENTILACAO.FORNECIMENTO E INSTALACAO</v>
      </c>
      <c r="C14422" s="749" t="s">
        <v>36262</v>
      </c>
      <c r="D14422" s="749" t="s">
        <v>36263</v>
      </c>
      <c r="E14422" s="749" t="s">
        <v>36264</v>
      </c>
      <c r="F14422" s="749" t="s">
        <v>36265</v>
      </c>
      <c r="I14422" s="749" t="s">
        <v>30</v>
      </c>
      <c r="J14422" s="749" t="n">
        <v>169.46</v>
      </c>
    </row>
    <row collapsed="false" customFormat="false" customHeight="true" hidden="true" ht="38.25" outlineLevel="0" r="14423">
      <c r="A14423" s="749" t="s">
        <v>36266</v>
      </c>
      <c r="B14423" s="758" t="str">
        <f aca="false">C14423&amp;D14423&amp;E14423&amp;F14423&amp;G14423&amp;H14423</f>
        <v>RALO SIFONADO DE PVC(150X185)X75MM RIGIDO EM PAVIMENTO ELEVADO,COM SAIDA DE 75MM SOLDAVEL,GRELHA REDONDA E PORTA-GRELHA,COMPREENDENDO:3,00M DE TUBO DE PVC DE 75MM E SUA LIGACAO AORAMAL DE QUEDA E VENTILACAO.FORNECIMENTO E INSTALACAO</v>
      </c>
      <c r="C14423" s="749" t="s">
        <v>36262</v>
      </c>
      <c r="D14423" s="749" t="s">
        <v>36263</v>
      </c>
      <c r="E14423" s="749" t="s">
        <v>36264</v>
      </c>
      <c r="F14423" s="749" t="s">
        <v>36265</v>
      </c>
      <c r="I14423" s="749" t="s">
        <v>30</v>
      </c>
      <c r="J14423" s="749" t="n">
        <v>159.99</v>
      </c>
    </row>
    <row collapsed="false" customFormat="false" customHeight="true" hidden="true" ht="51" outlineLevel="0" r="14424">
      <c r="A14424" s="749" t="s">
        <v>36267</v>
      </c>
      <c r="B14424" s="758" t="str">
        <f aca="false">C14424&amp;D14424&amp;E14424&amp;F14424&amp;G14424&amp;H14424</f>
        <v>RALO SIFONADO DE PVC RIGIDO (100X100)X50MM,EM PAVIMENTO ELEVADO,COM TAMPA CEGA,COM 1 ENTRADA DE 40MM E SAIDA DE 50MM,COMPREENDENDO:2,00M DE TUBO DE PVC DE 50MM SOLDAVEL,1,00M DE TUBO DE PVC DE 40MM E SUA LIGACAO AO RAMAL DE QUEDA E VENTILACAO.FORNECIMENTO E INSTALACAO</v>
      </c>
      <c r="C14424" s="749" t="s">
        <v>36268</v>
      </c>
      <c r="D14424" s="749" t="s">
        <v>36269</v>
      </c>
      <c r="E14424" s="749" t="s">
        <v>36270</v>
      </c>
      <c r="F14424" s="749" t="s">
        <v>36271</v>
      </c>
      <c r="G14424" s="749" t="s">
        <v>36272</v>
      </c>
      <c r="I14424" s="749" t="s">
        <v>30</v>
      </c>
      <c r="J14424" s="749" t="n">
        <v>104.21</v>
      </c>
    </row>
    <row collapsed="false" customFormat="false" customHeight="true" hidden="true" ht="51" outlineLevel="0" r="14425">
      <c r="A14425" s="749" t="s">
        <v>36273</v>
      </c>
      <c r="B14425" s="758" t="str">
        <f aca="false">C14425&amp;D14425&amp;E14425&amp;F14425&amp;G14425&amp;H14425</f>
        <v>RALO SIFONADO DE PVC RIGIDO (100X100)X50MM,EM PAVIMENTO ELEVADO,COM TAMPA CEGA,COM 1 ENTRADA DE 40MM E SAIDA DE 50MM,COMPREENDENDO:2,00M DE TUBO DE PVC DE 50MM SOLDAVEL,1,00M DE TUBO DE PVC DE 40MM E SUA LIGACAO AO RAMAL DE QUEDA E VENTILACAO.FORNECIMENTO E INSTALACAO</v>
      </c>
      <c r="C14425" s="749" t="s">
        <v>36268</v>
      </c>
      <c r="D14425" s="749" t="s">
        <v>36269</v>
      </c>
      <c r="E14425" s="749" t="s">
        <v>36270</v>
      </c>
      <c r="F14425" s="749" t="s">
        <v>36271</v>
      </c>
      <c r="G14425" s="749" t="s">
        <v>36272</v>
      </c>
      <c r="I14425" s="749" t="s">
        <v>30</v>
      </c>
      <c r="J14425" s="749" t="n">
        <v>94.73</v>
      </c>
    </row>
    <row collapsed="false" customFormat="false" customHeight="true" hidden="true" ht="38.25" outlineLevel="0" r="14426">
      <c r="A14426" s="749" t="s">
        <v>36274</v>
      </c>
      <c r="B14426" s="758" t="str">
        <f aca="false">C14426&amp;D14426&amp;E14426&amp;F14426&amp;G14426&amp;H14426</f>
        <v>RALO SIFONADO PVC RIGIDO (150X185)X75MM,EM PAVIMENTO TERREO,COM SAIDA DE 75MM,GRELHA REDONDA E PORTA-GRELHA,COMPREENDENDO:3,00M DE TUBO DE PVC DE 75MM E SUA LIGACAO AO RAMAL DE VENTILACAO.FORNECIMENTO E INSTALACAO</v>
      </c>
      <c r="C14426" s="749" t="s">
        <v>36275</v>
      </c>
      <c r="D14426" s="749" t="s">
        <v>36276</v>
      </c>
      <c r="E14426" s="749" t="s">
        <v>36277</v>
      </c>
      <c r="F14426" s="749" t="s">
        <v>36278</v>
      </c>
      <c r="I14426" s="749" t="s">
        <v>30</v>
      </c>
      <c r="J14426" s="749" t="n">
        <v>92.02</v>
      </c>
    </row>
    <row collapsed="false" customFormat="false" customHeight="true" hidden="true" ht="38.25" outlineLevel="0" r="14427">
      <c r="A14427" s="749" t="s">
        <v>36279</v>
      </c>
      <c r="B14427" s="758" t="str">
        <f aca="false">C14427&amp;D14427&amp;E14427&amp;F14427&amp;G14427&amp;H14427</f>
        <v>RALO SIFONADO PVC RIGIDO (150X185)X75MM,EM PAVIMENTO TERREO,COM SAIDA DE 75MM,GRELHA REDONDA E PORTA-GRELHA,COMPREENDENDO:3,00M DE TUBO DE PVC DE 75MM E SUA LIGACAO AO RAMAL DE VENTILACAO.FORNECIMENTO E INSTALACAO</v>
      </c>
      <c r="C14427" s="749" t="s">
        <v>36275</v>
      </c>
      <c r="D14427" s="749" t="s">
        <v>36276</v>
      </c>
      <c r="E14427" s="749" t="s">
        <v>36277</v>
      </c>
      <c r="F14427" s="749" t="s">
        <v>36278</v>
      </c>
      <c r="I14427" s="749" t="s">
        <v>30</v>
      </c>
      <c r="J14427" s="749" t="n">
        <v>87.29</v>
      </c>
    </row>
    <row collapsed="false" customFormat="false" customHeight="true" hidden="true" ht="51" outlineLevel="0" r="14428">
      <c r="A14428" s="749" t="s">
        <v>36280</v>
      </c>
      <c r="B14428" s="758" t="str">
        <f aca="false">C14428&amp;D14428&amp;E14428&amp;F14428&amp;G14428&amp;H14428</f>
        <v>RALO SIFONADO DE PVC(100X100)X50MM,EM PAVIMENTO TERREO,COM TAMPA CEGA,COM 1 ENTRADA DE 40MM E SAIDA DE 50MM,INCLUSIVE LIGACAO DE 50MM DE PVC ATE A CAIXA DE INSPECAO,CONSIDERANDO ADISTANCIA DO CENTRO DO RALO ATE 2,00M.FORNECIMENTO E INSTALACAO</v>
      </c>
      <c r="C14428" s="749" t="s">
        <v>36281</v>
      </c>
      <c r="D14428" s="749" t="s">
        <v>36282</v>
      </c>
      <c r="E14428" s="749" t="s">
        <v>36283</v>
      </c>
      <c r="F14428" s="749" t="s">
        <v>36284</v>
      </c>
      <c r="G14428" s="749" t="s">
        <v>14337</v>
      </c>
      <c r="I14428" s="749" t="s">
        <v>30</v>
      </c>
      <c r="J14428" s="749" t="n">
        <v>60.25</v>
      </c>
    </row>
    <row collapsed="false" customFormat="false" customHeight="true" hidden="true" ht="51" outlineLevel="0" r="14429">
      <c r="A14429" s="749" t="s">
        <v>36285</v>
      </c>
      <c r="B14429" s="758" t="str">
        <f aca="false">C14429&amp;D14429&amp;E14429&amp;F14429&amp;G14429&amp;H14429</f>
        <v>RALO SIFONADO DE PVC(100X100)X50MM,EM PAVIMENTO TERREO,COM TAMPA CEGA,COM 1 ENTRADA DE 40MM E SAIDA DE 50MM,INCLUSIVE LIGACAO DE 50MM DE PVC ATE A CAIXA DE INSPECAO,CONSIDERANDO ADISTANCIA DO CENTRO DO RALO ATE 2,00M.FORNECIMENTO E INSTALACAO</v>
      </c>
      <c r="C14429" s="749" t="s">
        <v>36281</v>
      </c>
      <c r="D14429" s="749" t="s">
        <v>36282</v>
      </c>
      <c r="E14429" s="749" t="s">
        <v>36283</v>
      </c>
      <c r="F14429" s="749" t="s">
        <v>36284</v>
      </c>
      <c r="G14429" s="749" t="s">
        <v>14337</v>
      </c>
      <c r="I14429" s="749" t="s">
        <v>30</v>
      </c>
      <c r="J14429" s="749" t="n">
        <v>55.51</v>
      </c>
    </row>
    <row collapsed="false" customFormat="false" customHeight="true" hidden="true" ht="25.5" outlineLevel="0" r="14430">
      <c r="A14430" s="749" t="s">
        <v>36286</v>
      </c>
      <c r="B14430" s="758" t="str">
        <f aca="false">C14430&amp;D14430&amp;E14430&amp;F14430&amp;G14430&amp;H14430</f>
        <v>LIGACAO A COLUNA DE GORDURA DO ESGOTO DE PIAS EM TUBO DE PVC DE 50MM SOLDAVEL,COM CONEXOES</v>
      </c>
      <c r="C14430" s="749" t="s">
        <v>36287</v>
      </c>
      <c r="D14430" s="749" t="s">
        <v>36288</v>
      </c>
      <c r="I14430" s="749" t="s">
        <v>30</v>
      </c>
      <c r="J14430" s="749" t="n">
        <v>41.83</v>
      </c>
    </row>
    <row collapsed="false" customFormat="false" customHeight="true" hidden="true" ht="25.5" outlineLevel="0" r="14431">
      <c r="A14431" s="749" t="s">
        <v>36289</v>
      </c>
      <c r="B14431" s="758" t="str">
        <f aca="false">C14431&amp;D14431&amp;E14431&amp;F14431&amp;G14431&amp;H14431</f>
        <v>LIGACAO A COLUNA DE GORDURA DO ESGOTO DE PIAS EM TUBO DE PVC DE 50MM SOLDAVEL,COM CONEXOES</v>
      </c>
      <c r="C14431" s="749" t="s">
        <v>36287</v>
      </c>
      <c r="D14431" s="749" t="s">
        <v>36288</v>
      </c>
      <c r="I14431" s="749" t="s">
        <v>30</v>
      </c>
      <c r="J14431" s="749" t="n">
        <v>38.04</v>
      </c>
    </row>
    <row collapsed="false" customFormat="false" customHeight="true" hidden="true" ht="12.75" outlineLevel="0" r="14432">
      <c r="A14432" s="749" t="s">
        <v>36290</v>
      </c>
      <c r="B14432" s="749" t="str">
        <f aca="false">C14432&amp;D14432&amp;E14432&amp;F14432&amp;G14432&amp;H14432</f>
        <v>TUBO DE QUEDA EM PVC DE 150MM,INCLUSIVE "T" SANITARIO.FORNECIMENTO E ASSENTAMENTO</v>
      </c>
      <c r="C14432" s="749" t="s">
        <v>36291</v>
      </c>
      <c r="D14432" s="749" t="s">
        <v>36292</v>
      </c>
      <c r="I14432" s="749" t="s">
        <v>236</v>
      </c>
      <c r="J14432" s="749" t="n">
        <v>129.9</v>
      </c>
    </row>
    <row collapsed="false" customFormat="false" customHeight="true" hidden="true" ht="12.75" outlineLevel="0" r="14433">
      <c r="A14433" s="749" t="s">
        <v>36293</v>
      </c>
      <c r="B14433" s="749" t="str">
        <f aca="false">C14433&amp;D14433&amp;E14433&amp;F14433&amp;G14433&amp;H14433</f>
        <v>TUBO DE QUEDA EM PVC DE 150MM,INCLUSIVE "T" SANITARIO.FORNECIMENTO E ASSENTAMENTO</v>
      </c>
      <c r="C14433" s="749" t="s">
        <v>36291</v>
      </c>
      <c r="D14433" s="749" t="s">
        <v>36292</v>
      </c>
      <c r="I14433" s="749" t="s">
        <v>236</v>
      </c>
      <c r="J14433" s="749" t="n">
        <v>120.41</v>
      </c>
    </row>
    <row collapsed="false" customFormat="false" customHeight="true" hidden="true" ht="12.75" outlineLevel="0" r="14434">
      <c r="A14434" s="749" t="s">
        <v>36294</v>
      </c>
      <c r="B14434" s="749" t="str">
        <f aca="false">C14434&amp;D14434&amp;E14434&amp;F14434&amp;G14434&amp;H14434</f>
        <v>TUBO DE QUEDA EM PVC DE 100MM,INCLUSIVE "T" SANITARIO.FORNECIMENTO E ASSENTAMENTO</v>
      </c>
      <c r="C14434" s="749" t="s">
        <v>36295</v>
      </c>
      <c r="D14434" s="749" t="s">
        <v>36292</v>
      </c>
      <c r="I14434" s="749" t="s">
        <v>236</v>
      </c>
      <c r="J14434" s="749" t="n">
        <v>79.67</v>
      </c>
    </row>
    <row collapsed="false" customFormat="false" customHeight="true" hidden="true" ht="12.75" outlineLevel="0" r="14435">
      <c r="A14435" s="749" t="s">
        <v>36296</v>
      </c>
      <c r="B14435" s="749" t="str">
        <f aca="false">C14435&amp;D14435&amp;E14435&amp;F14435&amp;G14435&amp;H14435</f>
        <v>TUBO DE QUEDA EM PVC DE 100MM,INCLUSIVE "T" SANITARIO.FORNECIMENTO E ASSENTAMENTO</v>
      </c>
      <c r="C14435" s="749" t="s">
        <v>36295</v>
      </c>
      <c r="D14435" s="749" t="s">
        <v>36292</v>
      </c>
      <c r="I14435" s="749" t="s">
        <v>236</v>
      </c>
      <c r="J14435" s="749" t="n">
        <v>72.2</v>
      </c>
    </row>
    <row collapsed="false" customFormat="false" customHeight="true" hidden="true" ht="12.75" outlineLevel="0" r="14436">
      <c r="A14436" s="749" t="s">
        <v>36297</v>
      </c>
      <c r="B14436" s="749" t="str">
        <f aca="false">C14436&amp;D14436&amp;E14436&amp;F14436&amp;G14436&amp;H14436</f>
        <v>TUBO DE QUEDA EM PVC DE 75MM,INCLUSIVE "T" SANITARIO.FORNECIMENTO E ASSENTAMENTO</v>
      </c>
      <c r="C14436" s="749" t="s">
        <v>36298</v>
      </c>
      <c r="D14436" s="749" t="s">
        <v>18760</v>
      </c>
      <c r="I14436" s="749" t="s">
        <v>236</v>
      </c>
      <c r="J14436" s="749" t="n">
        <v>48.62</v>
      </c>
    </row>
    <row collapsed="false" customFormat="false" customHeight="true" hidden="true" ht="12.75" outlineLevel="0" r="14437">
      <c r="A14437" s="749" t="s">
        <v>36299</v>
      </c>
      <c r="B14437" s="749" t="str">
        <f aca="false">C14437&amp;D14437&amp;E14437&amp;F14437&amp;G14437&amp;H14437</f>
        <v>TUBO DE QUEDA EM PVC DE 75MM,INCLUSIVE "T" SANITARIO.FORNECIMENTO E ASSENTAMENTO</v>
      </c>
      <c r="C14437" s="749" t="s">
        <v>36298</v>
      </c>
      <c r="D14437" s="749" t="s">
        <v>18760</v>
      </c>
      <c r="I14437" s="749" t="s">
        <v>236</v>
      </c>
      <c r="J14437" s="749" t="n">
        <v>44.43</v>
      </c>
    </row>
    <row collapsed="false" customFormat="false" customHeight="true" hidden="true" ht="12.75" outlineLevel="0" r="14438">
      <c r="A14438" s="749" t="s">
        <v>36300</v>
      </c>
      <c r="B14438" s="749" t="str">
        <f aca="false">C14438&amp;D14438&amp;E14438&amp;F14438&amp;G14438&amp;H14438</f>
        <v>TUBO PARA VENTILACAO EM PVC DE 100MM.INCLUSIVE CONEXOES.FORNECIMENTO E ASSENTAMENTO</v>
      </c>
      <c r="C14438" s="749" t="s">
        <v>36301</v>
      </c>
      <c r="D14438" s="749" t="s">
        <v>36302</v>
      </c>
      <c r="I14438" s="749" t="s">
        <v>236</v>
      </c>
      <c r="J14438" s="749" t="n">
        <v>22.62</v>
      </c>
    </row>
    <row collapsed="false" customFormat="false" customHeight="true" hidden="true" ht="12.75" outlineLevel="0" r="14439">
      <c r="A14439" s="749" t="s">
        <v>36303</v>
      </c>
      <c r="B14439" s="749" t="str">
        <f aca="false">C14439&amp;D14439&amp;E14439&amp;F14439&amp;G14439&amp;H14439</f>
        <v>TUBO PARA VENTILACAO EM PVC DE 100MM.INCLUSIVE CONEXOES.FORNECIMENTO E ASSENTAMENTO</v>
      </c>
      <c r="C14439" s="749" t="s">
        <v>36301</v>
      </c>
      <c r="D14439" s="749" t="s">
        <v>36302</v>
      </c>
      <c r="I14439" s="749" t="s">
        <v>236</v>
      </c>
      <c r="J14439" s="749" t="n">
        <v>20.73</v>
      </c>
    </row>
    <row collapsed="false" customFormat="false" customHeight="true" hidden="true" ht="12.75" outlineLevel="0" r="14440">
      <c r="A14440" s="749" t="s">
        <v>36304</v>
      </c>
      <c r="B14440" s="749" t="str">
        <f aca="false">C14440&amp;D14440&amp;E14440&amp;F14440&amp;G14440&amp;H14440</f>
        <v>TUBO PARA VENTILACAO EM PVC DE 75MM,INCLUSIVE CONEXOES.FORNECIMENTO E ASSENTAMENTO</v>
      </c>
      <c r="C14440" s="749" t="s">
        <v>36305</v>
      </c>
      <c r="D14440" s="749" t="s">
        <v>36306</v>
      </c>
      <c r="I14440" s="749" t="s">
        <v>236</v>
      </c>
      <c r="J14440" s="749" t="n">
        <v>18.77</v>
      </c>
    </row>
    <row collapsed="false" customFormat="false" customHeight="true" hidden="true" ht="12.75" outlineLevel="0" r="14441">
      <c r="A14441" s="749" t="s">
        <v>36307</v>
      </c>
      <c r="B14441" s="749" t="str">
        <f aca="false">C14441&amp;D14441&amp;E14441&amp;F14441&amp;G14441&amp;H14441</f>
        <v>TUBO PARA VENTILACAO EM PVC DE 75MM,INCLUSIVE CONEXOES.FORNECIMENTO E ASSENTAMENTO</v>
      </c>
      <c r="C14441" s="749" t="s">
        <v>36305</v>
      </c>
      <c r="D14441" s="749" t="s">
        <v>36306</v>
      </c>
      <c r="I14441" s="749" t="s">
        <v>236</v>
      </c>
      <c r="J14441" s="749" t="n">
        <v>17.34</v>
      </c>
    </row>
    <row collapsed="false" customFormat="false" customHeight="true" hidden="true" ht="12.75" outlineLevel="0" r="14442">
      <c r="A14442" s="749" t="s">
        <v>36308</v>
      </c>
      <c r="B14442" s="749" t="str">
        <f aca="false">C14442&amp;D14442&amp;E14442&amp;F14442&amp;G14442&amp;H14442</f>
        <v>TUBO DE QUEDA EM PVC REFORCADO DE 150MM,INCLUSIVE "T" SANITARIO.FORNECIMENTO E ASSENTAMENTO</v>
      </c>
      <c r="C14442" s="749" t="s">
        <v>36309</v>
      </c>
      <c r="D14442" s="749" t="s">
        <v>36310</v>
      </c>
      <c r="I14442" s="749" t="s">
        <v>236</v>
      </c>
      <c r="J14442" s="749" t="n">
        <v>144.38</v>
      </c>
    </row>
    <row collapsed="false" customFormat="false" customHeight="true" hidden="true" ht="12.75" outlineLevel="0" r="14443">
      <c r="A14443" s="749" t="s">
        <v>36311</v>
      </c>
      <c r="B14443" s="749" t="str">
        <f aca="false">C14443&amp;D14443&amp;E14443&amp;F14443&amp;G14443&amp;H14443</f>
        <v>TUBO DE QUEDA EM PVC REFORCADO DE 150MM,INCLUSIVE "T" SANITARIO.FORNECIMENTO E ASSENTAMENTO</v>
      </c>
      <c r="C14443" s="749" t="s">
        <v>36309</v>
      </c>
      <c r="D14443" s="749" t="s">
        <v>36310</v>
      </c>
      <c r="I14443" s="749" t="s">
        <v>236</v>
      </c>
      <c r="J14443" s="749" t="n">
        <v>134.89</v>
      </c>
    </row>
    <row collapsed="false" customFormat="false" customHeight="true" hidden="true" ht="12.75" outlineLevel="0" r="14444">
      <c r="A14444" s="749" t="s">
        <v>36312</v>
      </c>
      <c r="B14444" s="749" t="str">
        <f aca="false">C14444&amp;D14444&amp;E14444&amp;F14444&amp;G14444&amp;H14444</f>
        <v>TUBO DE QUEDA EM PVC REFORCADO DE 100MM,INCLUSIVE "T" SANITARIO.FORNECIMENTO E ASSENTAMENTO</v>
      </c>
      <c r="C14444" s="749" t="s">
        <v>36313</v>
      </c>
      <c r="D14444" s="749" t="s">
        <v>36310</v>
      </c>
      <c r="I14444" s="749" t="s">
        <v>236</v>
      </c>
      <c r="J14444" s="749" t="n">
        <v>99.32</v>
      </c>
    </row>
    <row collapsed="false" customFormat="false" customHeight="true" hidden="true" ht="12.75" outlineLevel="0" r="14445">
      <c r="A14445" s="749" t="s">
        <v>36314</v>
      </c>
      <c r="B14445" s="749" t="str">
        <f aca="false">C14445&amp;D14445&amp;E14445&amp;F14445&amp;G14445&amp;H14445</f>
        <v>TUBO DE QUEDA EM PVC REFORCADO DE 100MM,INCLUSIVE "T" SANITARIO.FORNECIMENTO E ASSENTAMENTO</v>
      </c>
      <c r="C14445" s="749" t="s">
        <v>36313</v>
      </c>
      <c r="D14445" s="749" t="s">
        <v>36310</v>
      </c>
      <c r="I14445" s="749" t="s">
        <v>236</v>
      </c>
      <c r="J14445" s="749" t="n">
        <v>90.77</v>
      </c>
    </row>
    <row collapsed="false" customFormat="false" customHeight="true" hidden="true" ht="12.75" outlineLevel="0" r="14446">
      <c r="A14446" s="749" t="s">
        <v>36315</v>
      </c>
      <c r="B14446" s="749" t="str">
        <f aca="false">C14446&amp;D14446&amp;E14446&amp;F14446&amp;G14446&amp;H14446</f>
        <v>TUBO DE QUEDA EM PVC REFORCADO DE 75MM,INCLUSIVE "T" SANITARIO.FORNECIMENTO E ASSENTAMENTO</v>
      </c>
      <c r="C14446" s="749" t="s">
        <v>36316</v>
      </c>
      <c r="D14446" s="749" t="s">
        <v>36317</v>
      </c>
      <c r="I14446" s="749" t="s">
        <v>236</v>
      </c>
      <c r="J14446" s="749" t="n">
        <v>52.25</v>
      </c>
    </row>
    <row collapsed="false" customFormat="false" customHeight="true" hidden="true" ht="12.75" outlineLevel="0" r="14447">
      <c r="A14447" s="749" t="s">
        <v>36318</v>
      </c>
      <c r="B14447" s="749" t="str">
        <f aca="false">C14447&amp;D14447&amp;E14447&amp;F14447&amp;G14447&amp;H14447</f>
        <v>TUBO DE QUEDA EM PVC REFORCADO DE 75MM,INCLUSIVE "T" SANITARIO.FORNECIMENTO E ASSENTAMENTO</v>
      </c>
      <c r="C14447" s="749" t="s">
        <v>36316</v>
      </c>
      <c r="D14447" s="749" t="s">
        <v>36317</v>
      </c>
      <c r="I14447" s="749" t="s">
        <v>236</v>
      </c>
      <c r="J14447" s="749" t="n">
        <v>48.07</v>
      </c>
    </row>
    <row collapsed="false" customFormat="false" customHeight="true" hidden="true" ht="12.75" outlineLevel="0" r="14448">
      <c r="A14448" s="749" t="s">
        <v>36319</v>
      </c>
      <c r="B14448" s="749" t="str">
        <f aca="false">C14448&amp;D14448&amp;E14448&amp;F14448&amp;G14448&amp;H14448</f>
        <v>APARELHO DE AR CONDICIONADO,TIPO PAREDE(EXCLUSIVE O FORNECIMENTO DO APARELHO),COMPREENDENDO:5 VARAS DE ELETRODUTO PVC DE 3/4",COM LUVAS,40,00M DE FIO 2,5MM2,TOMADA DE EMBUTIR E CAIXA DE EMBUTIR.INSTALACAO E ASSENTAMENTO</v>
      </c>
      <c r="C14448" s="749" t="s">
        <v>36320</v>
      </c>
      <c r="D14448" s="749" t="s">
        <v>36321</v>
      </c>
      <c r="E14448" s="749" t="s">
        <v>36322</v>
      </c>
      <c r="F14448" s="749" t="s">
        <v>36323</v>
      </c>
      <c r="I14448" s="749" t="s">
        <v>30</v>
      </c>
      <c r="J14448" s="749" t="n">
        <v>223.49</v>
      </c>
    </row>
    <row collapsed="false" customFormat="false" customHeight="true" hidden="true" ht="12.75" outlineLevel="0" r="14449">
      <c r="A14449" s="749" t="s">
        <v>36324</v>
      </c>
      <c r="B14449" s="749" t="str">
        <f aca="false">C14449&amp;D14449&amp;E14449&amp;F14449&amp;G14449&amp;H14449</f>
        <v>APARELHO DE AR CONDICIONADO,TIPO PAREDE(EXCLUSIVE O FORNECIMENTO DO APARELHO),COMPREENDENDO:5 VARAS DE ELETRODUTO PVC DE 3/4",COM LUVAS,40,00M DE FIO 2,5MM2,TOMADA DE EMBUTIR E CAIXA DE EMBUTIR.INSTALACAO E ASSENTAMENTO</v>
      </c>
      <c r="C14449" s="749" t="s">
        <v>36320</v>
      </c>
      <c r="D14449" s="749" t="s">
        <v>36321</v>
      </c>
      <c r="E14449" s="749" t="s">
        <v>36322</v>
      </c>
      <c r="F14449" s="749" t="s">
        <v>36323</v>
      </c>
      <c r="I14449" s="749" t="s">
        <v>30</v>
      </c>
      <c r="J14449" s="749" t="n">
        <v>202.55</v>
      </c>
    </row>
    <row collapsed="false" customFormat="false" customHeight="true" hidden="true" ht="12.75" outlineLevel="0" r="14450">
      <c r="A14450" s="749" t="s">
        <v>36325</v>
      </c>
      <c r="B14450" s="749" t="str">
        <f aca="false">C14450&amp;D14450&amp;E14450&amp;F14450&amp;G14450&amp;H14450</f>
        <v>APARELHO DE AR CONDICIONADO,TIPO PAREDE(EXCLUSIVE O FORNECIMENTO DO APARELHO),COM INSTALACAO APARENTE,COMPREENDENDO:5 VARAS DE ELETRODUTO PVC DE 3/4",COM LUVAS,40,00M DE FIO 2,5MM2,TOMADA DE SOBREPOR E CAIXA DE SOBREPOR,INCLUSIVE ABRACADEIRAS.INSTALACAO E ASSENTAMENTO</v>
      </c>
      <c r="C14450" s="749" t="s">
        <v>36320</v>
      </c>
      <c r="D14450" s="749" t="s">
        <v>36326</v>
      </c>
      <c r="E14450" s="749" t="s">
        <v>36327</v>
      </c>
      <c r="F14450" s="749" t="s">
        <v>36328</v>
      </c>
      <c r="G14450" s="749" t="s">
        <v>36329</v>
      </c>
      <c r="I14450" s="749" t="s">
        <v>30</v>
      </c>
      <c r="J14450" s="749" t="n">
        <v>302.74</v>
      </c>
    </row>
    <row collapsed="false" customFormat="false" customHeight="true" hidden="true" ht="12.75" outlineLevel="0" r="14451">
      <c r="A14451" s="749" t="s">
        <v>36330</v>
      </c>
      <c r="B14451" s="749" t="str">
        <f aca="false">C14451&amp;D14451&amp;E14451&amp;F14451&amp;G14451&amp;H14451</f>
        <v>APARELHO DE AR CONDICIONADO,TIPO PAREDE(EXCLUSIVE O FORNECIMENTO DO APARELHO),COM INSTALACAO APARENTE,COMPREENDENDO:5 VARAS DE ELETRODUTO PVC DE 3/4",COM LUVAS,40,00M DE FIO 2,5MM2,TOMADA DE SOBREPOR E CAIXA DE SOBREPOR,INCLUSIVE ABRACADEIRAS.INSTALACAO E ASSENTAMENTO</v>
      </c>
      <c r="C14451" s="749" t="s">
        <v>36320</v>
      </c>
      <c r="D14451" s="749" t="s">
        <v>36326</v>
      </c>
      <c r="E14451" s="749" t="s">
        <v>36327</v>
      </c>
      <c r="F14451" s="749" t="s">
        <v>36328</v>
      </c>
      <c r="G14451" s="749" t="s">
        <v>36329</v>
      </c>
      <c r="I14451" s="749" t="s">
        <v>30</v>
      </c>
      <c r="J14451" s="749" t="n">
        <v>272.33</v>
      </c>
    </row>
    <row collapsed="false" customFormat="false" customHeight="true" hidden="true" ht="12.75" outlineLevel="0" r="14452">
      <c r="A14452" s="749" t="s">
        <v>36331</v>
      </c>
      <c r="B14452" s="749" t="str">
        <f aca="false">C14452&amp;D14452&amp;E14452&amp;F14452&amp;G14452&amp;H14452</f>
        <v>BEBEDOURO ELETRICO,TIPO PRESSAO COM FILTRO INTERNO(EXCLUSIVE FORNECIMENTO DE APARELHO),COMPREENDENDO:2 VARAS DE ELETRODUTO PVC DE 3/4",COM LUVAS,10,00M DE FIO 2,5MM2,TOMADA DE EMBUTIR E CAIXA DE EMBUTIR,4,00M DE TUBO PVC DE 25MM,3,00M DE TUBO PVC DE 40MM,REGISTRO DE 3/4" E CONEXOES.INSTALACAO ATE ORALO EXISTENTE E ASSENTAMENTO</v>
      </c>
      <c r="C14452" s="749" t="s">
        <v>36332</v>
      </c>
      <c r="D14452" s="749" t="s">
        <v>36333</v>
      </c>
      <c r="E14452" s="749" t="s">
        <v>36334</v>
      </c>
      <c r="F14452" s="749" t="s">
        <v>36335</v>
      </c>
      <c r="G14452" s="749" t="s">
        <v>36336</v>
      </c>
      <c r="H14452" s="749" t="s">
        <v>36337</v>
      </c>
      <c r="I14452" s="749" t="s">
        <v>30</v>
      </c>
      <c r="J14452" s="749" t="n">
        <v>266.61</v>
      </c>
    </row>
    <row collapsed="false" customFormat="false" customHeight="true" hidden="true" ht="12.75" outlineLevel="0" r="14453">
      <c r="A14453" s="749" t="s">
        <v>36338</v>
      </c>
      <c r="B14453" s="749" t="str">
        <f aca="false">C14453&amp;D14453&amp;E14453&amp;F14453&amp;G14453&amp;H14453</f>
        <v>BEBEDOURO ELETRICO,TIPO PRESSAO COM FILTRO INTERNO(EXCLUSIVE FORNECIMENTO DE APARELHO),COMPREENDENDO:2 VARAS DE ELETRODUTO PVC DE 3/4",COM LUVAS,10,00M DE FIO 2,5MM2,TOMADA DE EMBUTIR E CAIXA DE EMBUTIR,4,00M DE TUBO PVC DE 25MM,3,00M DE TUBO PVC DE 40MM,REGISTRO DE 3/4" E CONEXOES.INSTALACAO ATE ORALO EXISTENTE E ASSENTAMENTO</v>
      </c>
      <c r="C14453" s="749" t="s">
        <v>36332</v>
      </c>
      <c r="D14453" s="749" t="s">
        <v>36333</v>
      </c>
      <c r="E14453" s="749" t="s">
        <v>36334</v>
      </c>
      <c r="F14453" s="749" t="s">
        <v>36335</v>
      </c>
      <c r="G14453" s="749" t="s">
        <v>36336</v>
      </c>
      <c r="H14453" s="749" t="s">
        <v>36337</v>
      </c>
      <c r="I14453" s="749" t="s">
        <v>30</v>
      </c>
      <c r="J14453" s="749" t="n">
        <v>242.92</v>
      </c>
    </row>
    <row collapsed="false" customFormat="false" customHeight="true" hidden="true" ht="12.75" outlineLevel="0" r="14454">
      <c r="A14454" s="749" t="s">
        <v>36339</v>
      </c>
      <c r="B14454" s="749" t="str">
        <f aca="false">C14454&amp;D14454&amp;E14454&amp;F14454&amp;G14454&amp;H14454</f>
        <v>TUBO DE PVC RIGIDO,COM DIAMETRO DE 50MM,PBL,PN 80.FORNECIMENTO</v>
      </c>
      <c r="C14454" s="749" t="s">
        <v>36340</v>
      </c>
      <c r="D14454" s="749" t="s">
        <v>12104</v>
      </c>
      <c r="I14454" s="749" t="s">
        <v>236</v>
      </c>
      <c r="J14454" s="749" t="n">
        <v>4.49</v>
      </c>
    </row>
    <row collapsed="false" customFormat="false" customHeight="true" hidden="true" ht="12.75" outlineLevel="0" r="14455">
      <c r="A14455" s="749" t="s">
        <v>36341</v>
      </c>
      <c r="B14455" s="749" t="str">
        <f aca="false">C14455&amp;D14455&amp;E14455&amp;F14455&amp;G14455&amp;H14455</f>
        <v>TUBO DE PVC RIGIDO,COM DIAMETRO DE 50MM,PBL,PN 80.FORNECIMENTO</v>
      </c>
      <c r="C14455" s="749" t="s">
        <v>36340</v>
      </c>
      <c r="D14455" s="749" t="s">
        <v>12104</v>
      </c>
      <c r="I14455" s="749" t="s">
        <v>236</v>
      </c>
      <c r="J14455" s="749" t="n">
        <v>4.49</v>
      </c>
    </row>
    <row collapsed="false" customFormat="false" customHeight="true" hidden="true" ht="12.75" outlineLevel="0" r="14456">
      <c r="A14456" s="749" t="s">
        <v>36342</v>
      </c>
      <c r="B14456" s="749" t="str">
        <f aca="false">C14456&amp;D14456&amp;E14456&amp;F14456&amp;G14456&amp;H14456</f>
        <v>ADAPTADOR DE PVC RIGIDO SOLDAVEL,COM BOLSA SOLDAVEL E ROSCAMACHO,DIAMETRO NOMINAL DE 50MM.FORNECIMENTO</v>
      </c>
      <c r="C14456" s="749" t="s">
        <v>36343</v>
      </c>
      <c r="D14456" s="749" t="s">
        <v>36344</v>
      </c>
      <c r="I14456" s="749" t="s">
        <v>30</v>
      </c>
      <c r="J14456" s="749" t="n">
        <v>1.53</v>
      </c>
    </row>
    <row collapsed="false" customFormat="false" customHeight="true" hidden="true" ht="12.75" outlineLevel="0" r="14457">
      <c r="A14457" s="749" t="s">
        <v>36345</v>
      </c>
      <c r="B14457" s="749" t="str">
        <f aca="false">C14457&amp;D14457&amp;E14457&amp;F14457&amp;G14457&amp;H14457</f>
        <v>ADAPTADOR DE PVC RIGIDO SOLDAVEL,COM BOLSA SOLDAVEL E ROSCAMACHO,DIAMETRO NOMINAL DE 50MM.FORNECIMENTO</v>
      </c>
      <c r="C14457" s="749" t="s">
        <v>36343</v>
      </c>
      <c r="D14457" s="749" t="s">
        <v>36344</v>
      </c>
      <c r="I14457" s="749" t="s">
        <v>30</v>
      </c>
      <c r="J14457" s="749" t="n">
        <v>1.53</v>
      </c>
    </row>
    <row collapsed="false" customFormat="false" customHeight="true" hidden="true" ht="12.75" outlineLevel="0" r="14458">
      <c r="A14458" s="749" t="s">
        <v>36346</v>
      </c>
      <c r="B14458" s="749" t="str">
        <f aca="false">C14458&amp;D14458&amp;E14458&amp;F14458&amp;G14458&amp;H14458</f>
        <v>CURVA DE 90° DE PVC RIGIDO,SOLDAVEL,DIAMETRO NOMINAL DE 50MM E PRESSAO NOMINAL DE 80.FORNECIMENTO</v>
      </c>
      <c r="C14458" s="749" t="s">
        <v>36347</v>
      </c>
      <c r="D14458" s="749" t="s">
        <v>36348</v>
      </c>
      <c r="I14458" s="749" t="s">
        <v>30</v>
      </c>
      <c r="J14458" s="749" t="n">
        <v>7.64</v>
      </c>
    </row>
    <row collapsed="false" customFormat="false" customHeight="true" hidden="true" ht="12.75" outlineLevel="0" r="14459">
      <c r="A14459" s="749" t="s">
        <v>36349</v>
      </c>
      <c r="B14459" s="749" t="str">
        <f aca="false">C14459&amp;D14459&amp;E14459&amp;F14459&amp;G14459&amp;H14459</f>
        <v>CURVA DE 90° DE PVC RIGIDO,SOLDAVEL,DIAMETRO NOMINAL DE 50MM E PRESSAO NOMINAL DE 80.FORNECIMENTO</v>
      </c>
      <c r="C14459" s="749" t="s">
        <v>36347</v>
      </c>
      <c r="D14459" s="749" t="s">
        <v>36348</v>
      </c>
      <c r="I14459" s="749" t="s">
        <v>30</v>
      </c>
      <c r="J14459" s="749" t="n">
        <v>7.64</v>
      </c>
    </row>
    <row collapsed="false" customFormat="false" customHeight="true" hidden="true" ht="12.75" outlineLevel="0" r="14460">
      <c r="A14460" s="749" t="s">
        <v>36350</v>
      </c>
      <c r="B14460" s="749" t="str">
        <f aca="false">C14460&amp;D14460&amp;E14460&amp;F14460&amp;G14460&amp;H14460</f>
        <v>LUVA EM PVC RIGIDO SOLDAVEL,AZUL,DE 50MM.FORNECIMENTO</v>
      </c>
      <c r="C14460" s="749" t="s">
        <v>36351</v>
      </c>
      <c r="I14460" s="749" t="s">
        <v>30</v>
      </c>
      <c r="J14460" s="749" t="n">
        <v>2.61</v>
      </c>
    </row>
    <row collapsed="false" customFormat="false" customHeight="true" hidden="true" ht="12.75" outlineLevel="0" r="14461">
      <c r="A14461" s="749" t="s">
        <v>36352</v>
      </c>
      <c r="B14461" s="749" t="str">
        <f aca="false">C14461&amp;D14461&amp;E14461&amp;F14461&amp;G14461&amp;H14461</f>
        <v>LUVA EM PVC RIGIDO SOLDAVEL,AZUL,DE 50MM.FORNECIMENTO</v>
      </c>
      <c r="C14461" s="749" t="s">
        <v>36351</v>
      </c>
      <c r="I14461" s="749" t="s">
        <v>30</v>
      </c>
      <c r="J14461" s="749" t="n">
        <v>2.61</v>
      </c>
    </row>
    <row collapsed="false" customFormat="false" customHeight="true" hidden="true" ht="12.75" outlineLevel="0" r="14462">
      <c r="A14462" s="749" t="s">
        <v>36353</v>
      </c>
      <c r="B14462" s="749" t="str">
        <f aca="false">C14462&amp;D14462&amp;E14462&amp;F14462&amp;G14462&amp;H14462</f>
        <v>TE DE PVC RIGIDO SOLDAVEL,90°,AZUL,COM BOLSAS SOLDAVEIS,DE 50MM.FORNECIMENTO</v>
      </c>
      <c r="C14462" s="749" t="s">
        <v>36354</v>
      </c>
      <c r="D14462" s="749" t="s">
        <v>36355</v>
      </c>
      <c r="I14462" s="749" t="s">
        <v>30</v>
      </c>
      <c r="J14462" s="749" t="n">
        <v>4.38</v>
      </c>
    </row>
    <row collapsed="false" customFormat="false" customHeight="true" hidden="true" ht="12.75" outlineLevel="0" r="14463">
      <c r="A14463" s="749" t="s">
        <v>36356</v>
      </c>
      <c r="B14463" s="749" t="str">
        <f aca="false">C14463&amp;D14463&amp;E14463&amp;F14463&amp;G14463&amp;H14463</f>
        <v>TE DE PVC RIGIDO SOLDAVEL,90°,AZUL,COM BOLSAS SOLDAVEIS,DE 50MM.FORNECIMENTO</v>
      </c>
      <c r="C14463" s="749" t="s">
        <v>36354</v>
      </c>
      <c r="D14463" s="749" t="s">
        <v>36355</v>
      </c>
      <c r="I14463" s="749" t="s">
        <v>30</v>
      </c>
      <c r="J14463" s="749" t="n">
        <v>4.38</v>
      </c>
    </row>
    <row collapsed="false" customFormat="false" customHeight="true" hidden="true" ht="12.75" outlineLevel="0" r="14464">
      <c r="A14464" s="749" t="s">
        <v>36357</v>
      </c>
      <c r="B14464" s="749" t="str">
        <f aca="false">C14464&amp;D14464&amp;E14464&amp;F14464&amp;G14464&amp;H14464</f>
        <v>ASPERSOR DE IMPACTO,PARA IRRIGACAO TIPO ECO,PARA REGA DE JARDIM.FORNECIMENTO</v>
      </c>
      <c r="C14464" s="749" t="s">
        <v>36358</v>
      </c>
      <c r="D14464" s="749" t="s">
        <v>36359</v>
      </c>
      <c r="I14464" s="749" t="s">
        <v>30</v>
      </c>
      <c r="J14464" s="749" t="n">
        <v>23.1</v>
      </c>
    </row>
    <row collapsed="false" customFormat="false" customHeight="true" hidden="true" ht="12.75" outlineLevel="0" r="14465">
      <c r="A14465" s="749" t="s">
        <v>36360</v>
      </c>
      <c r="B14465" s="749" t="str">
        <f aca="false">C14465&amp;D14465&amp;E14465&amp;F14465&amp;G14465&amp;H14465</f>
        <v>ASPERSOR DE IMPACTO,PARA IRRIGACAO TIPO ECO,PARA REGA DE JARDIM.FORNECIMENTO</v>
      </c>
      <c r="C14465" s="749" t="s">
        <v>36358</v>
      </c>
      <c r="D14465" s="749" t="s">
        <v>36359</v>
      </c>
      <c r="I14465" s="749" t="s">
        <v>30</v>
      </c>
      <c r="J14465" s="749" t="n">
        <v>23.1</v>
      </c>
    </row>
    <row collapsed="false" customFormat="false" customHeight="true" hidden="true" ht="12.75" outlineLevel="0" r="14466">
      <c r="A14466" s="749" t="s">
        <v>36361</v>
      </c>
      <c r="B14466" s="749" t="str">
        <f aca="false">C14466&amp;D14466&amp;E14466&amp;F14466&amp;G14466&amp;H14466</f>
        <v>ASPERSOR DE IMPACTO,PARA IRRIGACAO,TIPO MAXIREGA.FORNECIMENTO</v>
      </c>
      <c r="C14466" s="749" t="s">
        <v>36362</v>
      </c>
      <c r="D14466" s="749" t="s">
        <v>11365</v>
      </c>
      <c r="I14466" s="749" t="s">
        <v>30</v>
      </c>
      <c r="J14466" s="749" t="n">
        <v>31.97</v>
      </c>
    </row>
    <row collapsed="false" customFormat="false" customHeight="true" hidden="true" ht="12.75" outlineLevel="0" r="14467">
      <c r="A14467" s="749" t="s">
        <v>36363</v>
      </c>
      <c r="B14467" s="749" t="str">
        <f aca="false">C14467&amp;D14467&amp;E14467&amp;F14467&amp;G14467&amp;H14467</f>
        <v>ASPERSOR DE IMPACTO,PARA IRRIGACAO,TIPO MAXIREGA.FORNECIMENTO</v>
      </c>
      <c r="C14467" s="749" t="s">
        <v>36362</v>
      </c>
      <c r="D14467" s="749" t="s">
        <v>11365</v>
      </c>
      <c r="I14467" s="749" t="s">
        <v>30</v>
      </c>
      <c r="J14467" s="749" t="n">
        <v>31.97</v>
      </c>
    </row>
    <row collapsed="false" customFormat="false" customHeight="true" hidden="true" ht="12.75" outlineLevel="0" r="14468">
      <c r="A14468" s="749" t="s">
        <v>36364</v>
      </c>
      <c r="B14468" s="749" t="str">
        <f aca="false">C14468&amp;D14468&amp;E14468&amp;F14468&amp;G14468&amp;H14468</f>
        <v>ASPERSOR DE IMPACTO,PARA IRRIGACAO,TIPO MINIREGA.FORNECIMENTO</v>
      </c>
      <c r="C14468" s="749" t="s">
        <v>36365</v>
      </c>
      <c r="D14468" s="749" t="s">
        <v>11365</v>
      </c>
      <c r="I14468" s="749" t="s">
        <v>30</v>
      </c>
      <c r="J14468" s="749" t="n">
        <v>23.82</v>
      </c>
    </row>
    <row collapsed="false" customFormat="false" customHeight="true" hidden="true" ht="12.75" outlineLevel="0" r="14469">
      <c r="A14469" s="749" t="s">
        <v>36366</v>
      </c>
      <c r="B14469" s="749" t="str">
        <f aca="false">C14469&amp;D14469&amp;E14469&amp;F14469&amp;G14469&amp;H14469</f>
        <v>ASPERSOR DE IMPACTO,PARA IRRIGACAO,TIPO MINIREGA.FORNECIMENTO</v>
      </c>
      <c r="C14469" s="749" t="s">
        <v>36365</v>
      </c>
      <c r="D14469" s="749" t="s">
        <v>11365</v>
      </c>
      <c r="I14469" s="749" t="s">
        <v>30</v>
      </c>
      <c r="J14469" s="749" t="n">
        <v>23.82</v>
      </c>
    </row>
    <row collapsed="false" customFormat="false" customHeight="true" hidden="true" ht="12.75" outlineLevel="0" r="14470">
      <c r="A14470" s="749" t="s">
        <v>36367</v>
      </c>
      <c r="B14470" s="749" t="str">
        <f aca="false">C14470&amp;D14470&amp;E14470&amp;F14470&amp;G14470&amp;H14470</f>
        <v>GRELHA PARA CANALETA,EM PVC,MEDINDO 130X500MM.FORNECIMENTO E COLOCACAO</v>
      </c>
      <c r="C14470" s="749" t="s">
        <v>36368</v>
      </c>
      <c r="D14470" s="749" t="s">
        <v>24869</v>
      </c>
      <c r="I14470" s="749" t="s">
        <v>30</v>
      </c>
      <c r="J14470" s="749" t="n">
        <v>39.18</v>
      </c>
    </row>
    <row collapsed="false" customFormat="false" customHeight="true" hidden="true" ht="12.75" outlineLevel="0" r="14471">
      <c r="A14471" s="749" t="s">
        <v>36369</v>
      </c>
      <c r="B14471" s="749" t="str">
        <f aca="false">C14471&amp;D14471&amp;E14471&amp;F14471&amp;G14471&amp;H14471</f>
        <v>GRELHA PARA CANALETA,EM PVC,MEDINDO 130X500MM.FORNECIMENTO E COLOCACAO</v>
      </c>
      <c r="C14471" s="749" t="s">
        <v>36368</v>
      </c>
      <c r="D14471" s="749" t="s">
        <v>24869</v>
      </c>
      <c r="I14471" s="749" t="s">
        <v>30</v>
      </c>
      <c r="J14471" s="749" t="n">
        <v>38.94</v>
      </c>
    </row>
    <row collapsed="false" customFormat="false" customHeight="true" hidden="true" ht="12.75" outlineLevel="0" r="14472">
      <c r="A14472" s="749" t="s">
        <v>36370</v>
      </c>
      <c r="B14472" s="749" t="str">
        <f aca="false">C14472&amp;D14472&amp;E14472&amp;F14472&amp;G14472&amp;H14472</f>
        <v>GRELHA PARA CANALETA,EM PVC,MEDINDO 200X500MM.FORNECIMENTO E COLOCACAO</v>
      </c>
      <c r="C14472" s="749" t="s">
        <v>36371</v>
      </c>
      <c r="D14472" s="749" t="s">
        <v>24869</v>
      </c>
      <c r="I14472" s="749" t="s">
        <v>30</v>
      </c>
      <c r="J14472" s="749" t="n">
        <v>70.13</v>
      </c>
    </row>
    <row collapsed="false" customFormat="false" customHeight="true" hidden="true" ht="12.75" outlineLevel="0" r="14473">
      <c r="A14473" s="749" t="s">
        <v>36372</v>
      </c>
      <c r="B14473" s="749" t="str">
        <f aca="false">C14473&amp;D14473&amp;E14473&amp;F14473&amp;G14473&amp;H14473</f>
        <v>GRELHA PARA CANALETA,EM PVC,MEDINDO 200X500MM.FORNECIMENTO E COLOCACAO</v>
      </c>
      <c r="C14473" s="749" t="s">
        <v>36371</v>
      </c>
      <c r="D14473" s="749" t="s">
        <v>24869</v>
      </c>
      <c r="I14473" s="749" t="s">
        <v>30</v>
      </c>
      <c r="J14473" s="749" t="n">
        <v>69.89</v>
      </c>
    </row>
    <row collapsed="false" customFormat="false" customHeight="true" hidden="true" ht="12.75" outlineLevel="0" r="14474">
      <c r="A14474" s="749" t="s">
        <v>36373</v>
      </c>
      <c r="B14474" s="749" t="str">
        <f aca="false">C14474&amp;D14474&amp;E14474&amp;F14474&amp;G14474&amp;H14474</f>
        <v>ABRACADEIRA DE PVC OU NYLON,PARA AMARRACAO DE CABOS TELEFONICOS,COM UTILIZACAO DE PREGOS OU PARAFUSOS PARA FIXACAO,DIAMETRO DE 16MM.FORNECIMENTO E COLOCACAO</v>
      </c>
      <c r="C14474" s="749" t="s">
        <v>36374</v>
      </c>
      <c r="D14474" s="749" t="s">
        <v>36375</v>
      </c>
      <c r="E14474" s="749" t="s">
        <v>36376</v>
      </c>
      <c r="I14474" s="749" t="s">
        <v>30</v>
      </c>
      <c r="J14474" s="749" t="n">
        <v>3.23</v>
      </c>
    </row>
    <row collapsed="false" customFormat="false" customHeight="true" hidden="true" ht="12.75" outlineLevel="0" r="14475">
      <c r="A14475" s="749" t="s">
        <v>36377</v>
      </c>
      <c r="B14475" s="749" t="str">
        <f aca="false">C14475&amp;D14475&amp;E14475&amp;F14475&amp;G14475&amp;H14475</f>
        <v>ABRACADEIRA DE PVC OU NYLON,PARA AMARRACAO DE CABOS TELEFONICOS,COM UTILIZACAO DE PREGOS OU PARAFUSOS PARA FIXACAO,DIAMETRO DE 16MM.FORNECIMENTO E COLOCACAO</v>
      </c>
      <c r="C14475" s="749" t="s">
        <v>36374</v>
      </c>
      <c r="D14475" s="749" t="s">
        <v>36375</v>
      </c>
      <c r="E14475" s="749" t="s">
        <v>36376</v>
      </c>
      <c r="I14475" s="749" t="s">
        <v>30</v>
      </c>
      <c r="J14475" s="749" t="n">
        <v>2.82</v>
      </c>
    </row>
    <row collapsed="false" customFormat="false" customHeight="true" hidden="true" ht="12.75" outlineLevel="0" r="14476">
      <c r="A14476" s="749" t="s">
        <v>36378</v>
      </c>
      <c r="B14476" s="749" t="str">
        <f aca="false">C14476&amp;D14476&amp;E14476&amp;F14476&amp;G14476&amp;H14476</f>
        <v>ABRACADEIRA DE PVC OU NYLON,PARA AMARRACAO DE CABOS TELEFONICOS,COM UTILIZACAO DE PREGOS OU PARAFUSOS PARA FIXACAO,DIAMETRO DE 17,5MM.FORNECIMENTO E COLOCACAO</v>
      </c>
      <c r="C14476" s="749" t="s">
        <v>36374</v>
      </c>
      <c r="D14476" s="749" t="s">
        <v>36375</v>
      </c>
      <c r="E14476" s="749" t="s">
        <v>36379</v>
      </c>
      <c r="I14476" s="749" t="s">
        <v>30</v>
      </c>
      <c r="J14476" s="749" t="n">
        <v>4.27</v>
      </c>
    </row>
    <row collapsed="false" customFormat="false" customHeight="true" hidden="true" ht="12.75" outlineLevel="0" r="14477">
      <c r="A14477" s="749" t="s">
        <v>36380</v>
      </c>
      <c r="B14477" s="749" t="str">
        <f aca="false">C14477&amp;D14477&amp;E14477&amp;F14477&amp;G14477&amp;H14477</f>
        <v>ABRACADEIRA DE PVC OU NYLON,PARA AMARRACAO DE CABOS TELEFONICOS,COM UTILIZACAO DE PREGOS OU PARAFUSOS PARA FIXACAO,DIAMETRO DE 17,5MM.FORNECIMENTO E COLOCACAO</v>
      </c>
      <c r="C14477" s="749" t="s">
        <v>36374</v>
      </c>
      <c r="D14477" s="749" t="s">
        <v>36375</v>
      </c>
      <c r="E14477" s="749" t="s">
        <v>36379</v>
      </c>
      <c r="I14477" s="749" t="s">
        <v>30</v>
      </c>
      <c r="J14477" s="749" t="n">
        <v>3.72</v>
      </c>
    </row>
    <row collapsed="false" customFormat="false" customHeight="true" hidden="true" ht="12.75" outlineLevel="0" r="14478">
      <c r="A14478" s="749" t="s">
        <v>36381</v>
      </c>
      <c r="B14478" s="749" t="str">
        <f aca="false">C14478&amp;D14478&amp;E14478&amp;F14478&amp;G14478&amp;H14478</f>
        <v>ABRACADEIRA DE PVC OU NYLON,PARA AMARRACAO DE CABOS TELEFONICOS,COM UTILIZACAO DE PREGOS OU PARAFUSOS PARA FIXACAO,DIAMETRO DE 20,5MM.FORNECIMENTO E COLOCACAO</v>
      </c>
      <c r="C14478" s="749" t="s">
        <v>36374</v>
      </c>
      <c r="D14478" s="749" t="s">
        <v>36375</v>
      </c>
      <c r="E14478" s="749" t="s">
        <v>36382</v>
      </c>
      <c r="I14478" s="749" t="s">
        <v>30</v>
      </c>
      <c r="J14478" s="749" t="n">
        <v>6.41</v>
      </c>
    </row>
    <row collapsed="false" customFormat="false" customHeight="true" hidden="true" ht="12.75" outlineLevel="0" r="14479">
      <c r="A14479" s="749" t="s">
        <v>36383</v>
      </c>
      <c r="B14479" s="749" t="str">
        <f aca="false">C14479&amp;D14479&amp;E14479&amp;F14479&amp;G14479&amp;H14479</f>
        <v>ABRACADEIRA DE PVC OU NYLON,PARA AMARRACAO DE CABOS TELEFONICOS,COM UTILIZACAO DE PREGOS OU PARAFUSOS PARA FIXACAO,DIAMETRO DE 20,5MM.FORNECIMENTO E COLOCACAO</v>
      </c>
      <c r="C14479" s="749" t="s">
        <v>36374</v>
      </c>
      <c r="D14479" s="749" t="s">
        <v>36375</v>
      </c>
      <c r="E14479" s="749" t="s">
        <v>36382</v>
      </c>
      <c r="I14479" s="749" t="s">
        <v>30</v>
      </c>
      <c r="J14479" s="749" t="n">
        <v>5.58</v>
      </c>
    </row>
    <row collapsed="false" customFormat="false" customHeight="true" hidden="true" ht="12.75" outlineLevel="0" r="14480">
      <c r="A14480" s="749" t="s">
        <v>36384</v>
      </c>
      <c r="B14480" s="749" t="str">
        <f aca="false">C14480&amp;D14480&amp;E14480&amp;F14480&amp;G14480&amp;H14480</f>
        <v>ABRACADEIRA DE PVC OU NYLON,PARA AMARRACAO DE CABOS TELEFONICOS,COM UTILIZACAO DE PREGOS OU PARAFUSOS PARA FIXACAO,DIAMETRO DE 28,5MM.FORNECIMENTO E COLOCACAO</v>
      </c>
      <c r="C14480" s="749" t="s">
        <v>36374</v>
      </c>
      <c r="D14480" s="749" t="s">
        <v>36375</v>
      </c>
      <c r="E14480" s="749" t="s">
        <v>36385</v>
      </c>
      <c r="I14480" s="749" t="s">
        <v>30</v>
      </c>
      <c r="J14480" s="749" t="n">
        <v>8.49</v>
      </c>
    </row>
    <row collapsed="false" customFormat="false" customHeight="true" hidden="true" ht="12.75" outlineLevel="0" r="14481">
      <c r="A14481" s="749" t="s">
        <v>36386</v>
      </c>
      <c r="B14481" s="749" t="str">
        <f aca="false">C14481&amp;D14481&amp;E14481&amp;F14481&amp;G14481&amp;H14481</f>
        <v>ABRACADEIRA DE PVC OU NYLON,PARA AMARRACAO DE CABOS TELEFONICOS,COM UTILIZACAO DE PREGOS OU PARAFUSOS PARA FIXACAO,DIAMETRO DE 28,5MM.FORNECIMENTO E COLOCACAO</v>
      </c>
      <c r="C14481" s="749" t="s">
        <v>36374</v>
      </c>
      <c r="D14481" s="749" t="s">
        <v>36375</v>
      </c>
      <c r="E14481" s="749" t="s">
        <v>36385</v>
      </c>
      <c r="I14481" s="749" t="s">
        <v>30</v>
      </c>
      <c r="J14481" s="749" t="n">
        <v>7.39</v>
      </c>
    </row>
    <row collapsed="false" customFormat="false" customHeight="true" hidden="true" ht="12.75" outlineLevel="0" r="14482">
      <c r="A14482" s="749" t="s">
        <v>36387</v>
      </c>
      <c r="B14482" s="749" t="str">
        <f aca="false">C14482&amp;D14482&amp;E14482&amp;F14482&amp;G14482&amp;H14482</f>
        <v>ABRACADEIRA DE PVC OU NYLON,PARA AMARRACAO DE CABOS TELEFONICOS,COM UTILIZACAO DE PREGOS OU PARAFUSOS PARA FIXACAO,DIAMETRO DE 35MM.FORNECIMENTO E COLOCACAO</v>
      </c>
      <c r="C14482" s="749" t="s">
        <v>36374</v>
      </c>
      <c r="D14482" s="749" t="s">
        <v>36375</v>
      </c>
      <c r="E14482" s="749" t="s">
        <v>36388</v>
      </c>
      <c r="I14482" s="749" t="s">
        <v>30</v>
      </c>
      <c r="J14482" s="749" t="n">
        <v>16.73</v>
      </c>
    </row>
    <row collapsed="false" customFormat="false" customHeight="true" hidden="true" ht="12.75" outlineLevel="0" r="14483">
      <c r="A14483" s="749" t="s">
        <v>36389</v>
      </c>
      <c r="B14483" s="749" t="str">
        <f aca="false">C14483&amp;D14483&amp;E14483&amp;F14483&amp;G14483&amp;H14483</f>
        <v>ABRACADEIRA DE PVC OU NYLON,PARA AMARRACAO DE CABOS TELEFONICOS,COM UTILIZACAO DE PREGOS OU PARAFUSOS PARA FIXACAO,DIAMETRO DE 35MM.FORNECIMENTO E COLOCACAO</v>
      </c>
      <c r="C14483" s="749" t="s">
        <v>36374</v>
      </c>
      <c r="D14483" s="749" t="s">
        <v>36375</v>
      </c>
      <c r="E14483" s="749" t="s">
        <v>36388</v>
      </c>
      <c r="I14483" s="749" t="s">
        <v>30</v>
      </c>
      <c r="J14483" s="749" t="n">
        <v>14.53</v>
      </c>
    </row>
    <row collapsed="false" customFormat="false" customHeight="true" hidden="true" ht="25.5" outlineLevel="0" r="14484">
      <c r="A14484" s="749" t="s">
        <v>36390</v>
      </c>
      <c r="B14484" s="758" t="str">
        <f aca="false">C14484&amp;D14484&amp;E14484&amp;F14484&amp;G14484&amp;H14484</f>
        <v>INSTALACAO E ASSENTAMENTO DE CHUVEIRO(EXCLUSIVE O FORNECIMENTO DO APARELHO,REGISTRO E ISOLAMENTO),COMPREENDENDO:5,00M DE TUBO DE COBRE DE 22MM,SOLDAS E CONEXOES</v>
      </c>
      <c r="C14484" s="749" t="s">
        <v>36391</v>
      </c>
      <c r="D14484" s="749" t="s">
        <v>36392</v>
      </c>
      <c r="E14484" s="749" t="s">
        <v>36393</v>
      </c>
      <c r="I14484" s="749" t="s">
        <v>30</v>
      </c>
      <c r="J14484" s="749" t="n">
        <v>249.78</v>
      </c>
    </row>
    <row collapsed="false" customFormat="false" customHeight="true" hidden="true" ht="25.5" outlineLevel="0" r="14485">
      <c r="A14485" s="749" t="s">
        <v>36394</v>
      </c>
      <c r="B14485" s="758" t="str">
        <f aca="false">C14485&amp;D14485&amp;E14485&amp;F14485&amp;G14485&amp;H14485</f>
        <v>INSTALACAO E ASSENTAMENTO DE CHUVEIRO(EXCLUSIVE O FORNECIMENTO DO APARELHO,REGISTRO E ISOLAMENTO),COMPREENDENDO:5,00M DE TUBO DE COBRE DE 22MM,SOLDAS E CONEXOES</v>
      </c>
      <c r="C14485" s="749" t="s">
        <v>36391</v>
      </c>
      <c r="D14485" s="749" t="s">
        <v>36392</v>
      </c>
      <c r="E14485" s="749" t="s">
        <v>36393</v>
      </c>
      <c r="I14485" s="749" t="s">
        <v>30</v>
      </c>
      <c r="J14485" s="749" t="n">
        <v>235.56</v>
      </c>
    </row>
    <row collapsed="false" customFormat="false" customHeight="true" hidden="true" ht="12.75" outlineLevel="0" r="14486">
      <c r="A14486" s="749" t="s">
        <v>36395</v>
      </c>
      <c r="B14486" s="749" t="str">
        <f aca="false">C14486&amp;D14486&amp;E14486&amp;F14486&amp;G14486&amp;H14486</f>
        <v>INSTALACAO E ASSENTAMENTO DE BANHEIRA(EXCLUSIVE O FORNECIMENTO DO APARELHO E ISOLAMENTO),COMPREENDENDO:8,00M DE TUBO DECOBRE DE 22MM,SOLDAS E CONEXOES</v>
      </c>
      <c r="C14486" s="749" t="s">
        <v>36396</v>
      </c>
      <c r="D14486" s="749" t="s">
        <v>36397</v>
      </c>
      <c r="E14486" s="749" t="s">
        <v>36398</v>
      </c>
      <c r="I14486" s="749" t="s">
        <v>30</v>
      </c>
      <c r="J14486" s="749" t="n">
        <v>393.31</v>
      </c>
    </row>
    <row collapsed="false" customFormat="false" customHeight="true" hidden="true" ht="12.75" outlineLevel="0" r="14487">
      <c r="A14487" s="749" t="s">
        <v>36399</v>
      </c>
      <c r="B14487" s="749" t="str">
        <f aca="false">C14487&amp;D14487&amp;E14487&amp;F14487&amp;G14487&amp;H14487</f>
        <v>INSTALACAO E ASSENTAMENTO DE BANHEIRA(EXCLUSIVE O FORNECIMENTO DO APARELHO E ISOLAMENTO),COMPREENDENDO:8,00M DE TUBO DECOBRE DE 22MM,SOLDAS E CONEXOES</v>
      </c>
      <c r="C14487" s="749" t="s">
        <v>36396</v>
      </c>
      <c r="D14487" s="749" t="s">
        <v>36397</v>
      </c>
      <c r="E14487" s="749" t="s">
        <v>36398</v>
      </c>
      <c r="I14487" s="749" t="s">
        <v>30</v>
      </c>
      <c r="J14487" s="749" t="n">
        <v>369.62</v>
      </c>
    </row>
    <row collapsed="false" customFormat="false" customHeight="true" hidden="true" ht="12.75" outlineLevel="0" r="14488">
      <c r="A14488" s="749" t="s">
        <v>36400</v>
      </c>
      <c r="B14488" s="749" t="str">
        <f aca="false">C14488&amp;D14488&amp;E14488&amp;F14488&amp;G14488&amp;H14488</f>
        <v>INSTALACAO E ASSENTAMENTO DE DUCHINHA MANUAL PARA BANHEIRO(EXCLUSIVE O FORNECIMENTO DO APARELHO E ISOLAMENTO),COMPREENDENDO:3,00M DE TUBO DE COBRE DE 22MM,SOLDAS E CONEXOES</v>
      </c>
      <c r="C14488" s="749" t="s">
        <v>36060</v>
      </c>
      <c r="D14488" s="749" t="s">
        <v>36401</v>
      </c>
      <c r="E14488" s="749" t="s">
        <v>36402</v>
      </c>
      <c r="I14488" s="749" t="s">
        <v>30</v>
      </c>
      <c r="J14488" s="749" t="n">
        <v>228.02</v>
      </c>
    </row>
    <row collapsed="false" customFormat="false" customHeight="true" hidden="true" ht="12.75" outlineLevel="0" r="14489">
      <c r="A14489" s="749" t="s">
        <v>36403</v>
      </c>
      <c r="B14489" s="749" t="str">
        <f aca="false">C14489&amp;D14489&amp;E14489&amp;F14489&amp;G14489&amp;H14489</f>
        <v>INSTALACAO E ASSENTAMENTO DE DUCHINHA MANUAL PARA BANHEIRO(EXCLUSIVE O FORNECIMENTO DO APARELHO E ISOLAMENTO),COMPREENDENDO:3,00M DE TUBO DE COBRE DE 22MM,SOLDAS E CONEXOES</v>
      </c>
      <c r="C14489" s="749" t="s">
        <v>36060</v>
      </c>
      <c r="D14489" s="749" t="s">
        <v>36401</v>
      </c>
      <c r="E14489" s="749" t="s">
        <v>36402</v>
      </c>
      <c r="I14489" s="749" t="s">
        <v>30</v>
      </c>
      <c r="J14489" s="749" t="n">
        <v>209.06</v>
      </c>
    </row>
    <row collapsed="false" customFormat="false" customHeight="true" hidden="true" ht="25.5" outlineLevel="0" r="14490">
      <c r="A14490" s="749" t="s">
        <v>36404</v>
      </c>
      <c r="B14490" s="758" t="str">
        <f aca="false">C14490&amp;D14490&amp;E14490&amp;F14490&amp;G14490&amp;H14490</f>
        <v>INSTALACAO E ASSENTAMENTO DE PIA COM 1 CUBA(EXCLUSIVE O FORNECIMENTO DO APARELHO E ISOLAMENTO),COMPREENDENDO:6,00M DE TUBO DE COBRE DE 22MM,SOLDAS E CONEXOES</v>
      </c>
      <c r="C14490" s="749" t="s">
        <v>36405</v>
      </c>
      <c r="D14490" s="749" t="s">
        <v>36406</v>
      </c>
      <c r="E14490" s="749" t="s">
        <v>36407</v>
      </c>
      <c r="I14490" s="749" t="s">
        <v>30</v>
      </c>
      <c r="J14490" s="749" t="n">
        <v>242.41</v>
      </c>
    </row>
    <row collapsed="false" customFormat="false" customHeight="true" hidden="true" ht="25.5" outlineLevel="0" r="14491">
      <c r="A14491" s="749" t="s">
        <v>36408</v>
      </c>
      <c r="B14491" s="758" t="str">
        <f aca="false">C14491&amp;D14491&amp;E14491&amp;F14491&amp;G14491&amp;H14491</f>
        <v>INSTALACAO E ASSENTAMENTO DE PIA COM 1 CUBA(EXCLUSIVE O FORNECIMENTO DO APARELHO E ISOLAMENTO),COMPREENDENDO:6,00M DE TUBO DE COBRE DE 22MM,SOLDAS E CONEXOES</v>
      </c>
      <c r="C14491" s="749" t="s">
        <v>36405</v>
      </c>
      <c r="D14491" s="749" t="s">
        <v>36406</v>
      </c>
      <c r="E14491" s="749" t="s">
        <v>36407</v>
      </c>
      <c r="I14491" s="749" t="s">
        <v>30</v>
      </c>
      <c r="J14491" s="749" t="n">
        <v>230.56</v>
      </c>
    </row>
    <row collapsed="false" customFormat="false" customHeight="true" hidden="true" ht="25.5" outlineLevel="0" r="14492">
      <c r="A14492" s="749" t="s">
        <v>36409</v>
      </c>
      <c r="B14492" s="758" t="str">
        <f aca="false">C14492&amp;D14492&amp;E14492&amp;F14492&amp;G14492&amp;H14492</f>
        <v>INSTALACAO E ASSENTAMENTO DE PIA COM 2 CUBAS(EXCLUSIVE O FORNECIMENTO DO APARELHO E ISOLAMENTO),COMPREENDENDO:6,00M DE TUBO DE COBRE DE 22MM,SOLDAS E CONEXOES</v>
      </c>
      <c r="C14492" s="749" t="s">
        <v>36410</v>
      </c>
      <c r="D14492" s="749" t="s">
        <v>36411</v>
      </c>
      <c r="E14492" s="749" t="s">
        <v>36412</v>
      </c>
      <c r="I14492" s="749" t="s">
        <v>30</v>
      </c>
      <c r="J14492" s="749" t="n">
        <v>271.59</v>
      </c>
    </row>
    <row collapsed="false" customFormat="false" customHeight="true" hidden="true" ht="25.5" outlineLevel="0" r="14493">
      <c r="A14493" s="749" t="s">
        <v>36413</v>
      </c>
      <c r="B14493" s="758" t="str">
        <f aca="false">C14493&amp;D14493&amp;E14493&amp;F14493&amp;G14493&amp;H14493</f>
        <v>INSTALACAO E ASSENTAMENTO DE PIA COM 2 CUBAS(EXCLUSIVE O FORNECIMENTO DO APARELHO E ISOLAMENTO),COMPREENDENDO:6,00M DE TUBO DE COBRE DE 22MM,SOLDAS E CONEXOES</v>
      </c>
      <c r="C14493" s="749" t="s">
        <v>36410</v>
      </c>
      <c r="D14493" s="749" t="s">
        <v>36411</v>
      </c>
      <c r="E14493" s="749" t="s">
        <v>36412</v>
      </c>
      <c r="I14493" s="749" t="s">
        <v>30</v>
      </c>
      <c r="J14493" s="749" t="n">
        <v>258.56</v>
      </c>
    </row>
    <row collapsed="false" customFormat="false" customHeight="true" hidden="true" ht="38.25" outlineLevel="0" r="14494">
      <c r="A14494" s="749" t="s">
        <v>36414</v>
      </c>
      <c r="B14494" s="758" t="str">
        <f aca="false">C14494&amp;D14494&amp;E14494&amp;F14494&amp;G14494&amp;H14494</f>
        <v>INSTALACAO E ASSENTAMENTO DE LAVATORIO DE 1 TORNEIRA (EXCLUSIVE O FORNECIMENTO DO APARELHO E ISOLAMENTO),COMPREENDENDO:4,00M DE TUBO DE COBRE DE 22MM,SOLDAS E CONEXOES</v>
      </c>
      <c r="C14494" s="749" t="s">
        <v>36415</v>
      </c>
      <c r="D14494" s="749" t="s">
        <v>36416</v>
      </c>
      <c r="E14494" s="749" t="s">
        <v>36417</v>
      </c>
      <c r="I14494" s="749" t="s">
        <v>30</v>
      </c>
      <c r="J14494" s="749" t="n">
        <v>267.98</v>
      </c>
    </row>
    <row collapsed="false" customFormat="false" customHeight="true" hidden="true" ht="38.25" outlineLevel="0" r="14495">
      <c r="A14495" s="749" t="s">
        <v>36418</v>
      </c>
      <c r="B14495" s="758" t="str">
        <f aca="false">C14495&amp;D14495&amp;E14495&amp;F14495&amp;G14495&amp;H14495</f>
        <v>INSTALACAO E ASSENTAMENTO DE LAVATORIO DE 1 TORNEIRA (EXCLUSIVE O FORNECIMENTO DO APARELHO E ISOLAMENTO),COMPREENDENDO:4,00M DE TUBO DE COBRE DE 22MM,SOLDAS E CONEXOES</v>
      </c>
      <c r="C14495" s="749" t="s">
        <v>36415</v>
      </c>
      <c r="D14495" s="749" t="s">
        <v>36416</v>
      </c>
      <c r="E14495" s="749" t="s">
        <v>36417</v>
      </c>
      <c r="I14495" s="749" t="s">
        <v>30</v>
      </c>
      <c r="J14495" s="749" t="n">
        <v>247.35</v>
      </c>
    </row>
    <row collapsed="false" customFormat="false" customHeight="true" hidden="true" ht="12.75" outlineLevel="0" r="14496">
      <c r="A14496" s="749" t="s">
        <v>36419</v>
      </c>
      <c r="B14496" s="749" t="str">
        <f aca="false">C14496&amp;D14496&amp;E14496&amp;F14496&amp;G14496&amp;H14496</f>
        <v>INSTALACAO E ASSENTAMENTO DE TANQUE DE SERVICO(EXCLUSIVE O FORNECIMENTO DO APARELHO E ISOLAMENTO),COMPREENDENDO:6,00M DE TUBO DE COBRE DE 22MM,SOLDAS E CONEXOES</v>
      </c>
      <c r="C14496" s="749" t="s">
        <v>36420</v>
      </c>
      <c r="D14496" s="749" t="s">
        <v>36421</v>
      </c>
      <c r="E14496" s="749" t="s">
        <v>36393</v>
      </c>
      <c r="I14496" s="749" t="s">
        <v>30</v>
      </c>
      <c r="J14496" s="749" t="n">
        <v>249.86</v>
      </c>
    </row>
    <row collapsed="false" customFormat="false" customHeight="true" hidden="true" ht="12.75" outlineLevel="0" r="14497">
      <c r="A14497" s="749" t="s">
        <v>36422</v>
      </c>
      <c r="B14497" s="749" t="str">
        <f aca="false">C14497&amp;D14497&amp;E14497&amp;F14497&amp;G14497&amp;H14497</f>
        <v>INSTALACAO E ASSENTAMENTO DE TANQUE DE SERVICO(EXCLUSIVE O FORNECIMENTO DO APARELHO E ISOLAMENTO),COMPREENDENDO:6,00M DE TUBO DE COBRE DE 22MM,SOLDAS E CONEXOES</v>
      </c>
      <c r="C14497" s="749" t="s">
        <v>36420</v>
      </c>
      <c r="D14497" s="749" t="s">
        <v>36421</v>
      </c>
      <c r="E14497" s="749" t="s">
        <v>36393</v>
      </c>
      <c r="I14497" s="749" t="s">
        <v>30</v>
      </c>
      <c r="J14497" s="749" t="n">
        <v>237.02</v>
      </c>
    </row>
    <row collapsed="false" customFormat="false" customHeight="true" hidden="true" ht="12.75" outlineLevel="0" r="14498">
      <c r="A14498" s="749" t="s">
        <v>36423</v>
      </c>
      <c r="B14498" s="749" t="str">
        <f aca="false">C14498&amp;D14498&amp;E14498&amp;F14498&amp;G14498&amp;H14498</f>
        <v>COLUNA DE COBRE DE 28MM,EXCLUSIVE PECAS DE DERIVACAO E ISOLAMENTO</v>
      </c>
      <c r="C14498" s="749" t="s">
        <v>36424</v>
      </c>
      <c r="D14498" s="749" t="s">
        <v>17187</v>
      </c>
      <c r="I14498" s="749" t="s">
        <v>236</v>
      </c>
      <c r="J14498" s="749" t="n">
        <v>66.96</v>
      </c>
    </row>
    <row collapsed="false" customFormat="false" customHeight="true" hidden="true" ht="12.75" outlineLevel="0" r="14499">
      <c r="A14499" s="749" t="s">
        <v>36425</v>
      </c>
      <c r="B14499" s="749" t="str">
        <f aca="false">C14499&amp;D14499&amp;E14499&amp;F14499&amp;G14499&amp;H14499</f>
        <v>COLUNA DE COBRE DE 28MM,EXCLUSIVE PECAS DE DERIVACAO E ISOLAMENTO</v>
      </c>
      <c r="C14499" s="749" t="s">
        <v>36424</v>
      </c>
      <c r="D14499" s="749" t="s">
        <v>17187</v>
      </c>
      <c r="I14499" s="749" t="s">
        <v>236</v>
      </c>
      <c r="J14499" s="749" t="n">
        <v>62.45</v>
      </c>
    </row>
    <row collapsed="false" customFormat="false" customHeight="true" hidden="true" ht="12.75" outlineLevel="0" r="14500">
      <c r="A14500" s="749" t="s">
        <v>36426</v>
      </c>
      <c r="B14500" s="749" t="str">
        <f aca="false">C14500&amp;D14500&amp;E14500&amp;F14500&amp;G14500&amp;H14500</f>
        <v>COLUNA DE COBRE DE 35MM,EXCLUSIVE PECAS DE DERIVACAO E ISOLAMENTO</v>
      </c>
      <c r="C14500" s="749" t="s">
        <v>36427</v>
      </c>
      <c r="D14500" s="749" t="s">
        <v>17187</v>
      </c>
      <c r="I14500" s="749" t="s">
        <v>236</v>
      </c>
      <c r="J14500" s="749" t="n">
        <v>92.28</v>
      </c>
    </row>
    <row collapsed="false" customFormat="false" customHeight="true" hidden="true" ht="12.75" outlineLevel="0" r="14501">
      <c r="A14501" s="749" t="s">
        <v>36428</v>
      </c>
      <c r="B14501" s="749" t="str">
        <f aca="false">C14501&amp;D14501&amp;E14501&amp;F14501&amp;G14501&amp;H14501</f>
        <v>COLUNA DE COBRE DE 35MM,EXCLUSIVE PECAS DE DERIVACAO E ISOLAMENTO</v>
      </c>
      <c r="C14501" s="749" t="s">
        <v>36427</v>
      </c>
      <c r="D14501" s="749" t="s">
        <v>17187</v>
      </c>
      <c r="I14501" s="749" t="s">
        <v>236</v>
      </c>
      <c r="J14501" s="749" t="n">
        <v>87.43</v>
      </c>
    </row>
    <row collapsed="false" customFormat="false" customHeight="true" hidden="true" ht="12.75" outlineLevel="0" r="14502">
      <c r="A14502" s="749" t="s">
        <v>36429</v>
      </c>
      <c r="B14502" s="749" t="str">
        <f aca="false">C14502&amp;D14502&amp;E14502&amp;F14502&amp;G14502&amp;H14502</f>
        <v>COLUNA DE COBRE DE 42MM,EXCLUSIVE PECAS DE DERIVACAO E ISOLAMENTO</v>
      </c>
      <c r="C14502" s="749" t="s">
        <v>36430</v>
      </c>
      <c r="D14502" s="749" t="s">
        <v>17187</v>
      </c>
      <c r="I14502" s="749" t="s">
        <v>236</v>
      </c>
      <c r="J14502" s="749" t="n">
        <v>111.15</v>
      </c>
    </row>
    <row collapsed="false" customFormat="false" customHeight="true" hidden="true" ht="12.75" outlineLevel="0" r="14503">
      <c r="A14503" s="749" t="s">
        <v>36431</v>
      </c>
      <c r="B14503" s="749" t="str">
        <f aca="false">C14503&amp;D14503&amp;E14503&amp;F14503&amp;G14503&amp;H14503</f>
        <v>COLUNA DE COBRE DE 42MM,EXCLUSIVE PECAS DE DERIVACAO E ISOLAMENTO</v>
      </c>
      <c r="C14503" s="749" t="s">
        <v>36430</v>
      </c>
      <c r="D14503" s="749" t="s">
        <v>17187</v>
      </c>
      <c r="I14503" s="749" t="s">
        <v>236</v>
      </c>
      <c r="J14503" s="749" t="n">
        <v>105.97</v>
      </c>
    </row>
    <row collapsed="false" customFormat="false" customHeight="true" hidden="true" ht="12.75" outlineLevel="0" r="14504">
      <c r="A14504" s="749" t="s">
        <v>36432</v>
      </c>
      <c r="B14504" s="749" t="str">
        <f aca="false">C14504&amp;D14504&amp;E14504&amp;F14504&amp;G14504&amp;H14504</f>
        <v>COLUNA DE COBRE DE 54MM,EXCLUSIVE PECAS DE DERIVACAO E ISOLAMENTO</v>
      </c>
      <c r="C14504" s="749" t="s">
        <v>36433</v>
      </c>
      <c r="D14504" s="749" t="s">
        <v>17187</v>
      </c>
      <c r="I14504" s="749" t="s">
        <v>236</v>
      </c>
      <c r="J14504" s="749" t="n">
        <v>148.4</v>
      </c>
    </row>
    <row collapsed="false" customFormat="false" customHeight="true" hidden="true" ht="12.75" outlineLevel="0" r="14505">
      <c r="A14505" s="749" t="s">
        <v>36434</v>
      </c>
      <c r="B14505" s="749" t="str">
        <f aca="false">C14505&amp;D14505&amp;E14505&amp;F14505&amp;G14505&amp;H14505</f>
        <v>COLUNA DE COBRE DE 54MM,EXCLUSIVE PECAS DE DERIVACAO E ISOLAMENTO</v>
      </c>
      <c r="C14505" s="749" t="s">
        <v>36433</v>
      </c>
      <c r="D14505" s="749" t="s">
        <v>17187</v>
      </c>
      <c r="I14505" s="749" t="s">
        <v>236</v>
      </c>
      <c r="J14505" s="749" t="n">
        <v>142.45</v>
      </c>
    </row>
    <row collapsed="false" customFormat="false" customHeight="true" hidden="true" ht="12.75" outlineLevel="0" r="14506">
      <c r="A14506" s="749" t="s">
        <v>36435</v>
      </c>
      <c r="B14506" s="749" t="str">
        <f aca="false">C14506&amp;D14506&amp;E14506&amp;F14506&amp;G14506&amp;H14506</f>
        <v>COLUNA DE COBRE DE 66MM,EXCLUSIVE PECAS DE DERIVACAO E ISOLAMENTO</v>
      </c>
      <c r="C14506" s="749" t="s">
        <v>36436</v>
      </c>
      <c r="D14506" s="749" t="s">
        <v>17187</v>
      </c>
      <c r="I14506" s="749" t="s">
        <v>236</v>
      </c>
      <c r="J14506" s="749" t="n">
        <v>191.29</v>
      </c>
    </row>
    <row collapsed="false" customFormat="false" customHeight="true" hidden="true" ht="12.75" outlineLevel="0" r="14507">
      <c r="A14507" s="749" t="s">
        <v>36437</v>
      </c>
      <c r="B14507" s="749" t="str">
        <f aca="false">C14507&amp;D14507&amp;E14507&amp;F14507&amp;G14507&amp;H14507</f>
        <v>COLUNA DE COBRE DE 66MM,EXCLUSIVE PECAS DE DERIVACAO E ISOLAMENTO</v>
      </c>
      <c r="C14507" s="749" t="s">
        <v>36436</v>
      </c>
      <c r="D14507" s="749" t="s">
        <v>17187</v>
      </c>
      <c r="I14507" s="749" t="s">
        <v>236</v>
      </c>
      <c r="J14507" s="749" t="n">
        <v>184.96</v>
      </c>
    </row>
    <row collapsed="false" customFormat="false" customHeight="true" hidden="true" ht="51" outlineLevel="0" r="14508">
      <c r="A14508" s="749" t="s">
        <v>36438</v>
      </c>
      <c r="B14508" s="758" t="str">
        <f aca="false">C14508&amp;D14508&amp;E14508&amp;F14508&amp;G14508&amp;H14508</f>
        <v>INSTALACAO E ASSENTAMENTO DE AR CONDICIONADO TIPO SPLIT DE 9000 BTU'S,COM 1 CONDENSADOR E 1 EVAPORADOR,(VIDE FORNECIMENTO DO APARELHO NA FAMILIA 18.030)INCLUSIVE ACESSORIOS DE FIXACAO,EXCLUSIVE ALIMENTACAO ELETRICA E INTERLIGACAO AO CONDENSADOR/EVAPORADOR(VIDE ITEM 15.005.0255)</v>
      </c>
      <c r="C14508" s="749" t="s">
        <v>36439</v>
      </c>
      <c r="D14508" s="749" t="s">
        <v>36440</v>
      </c>
      <c r="E14508" s="749" t="s">
        <v>36441</v>
      </c>
      <c r="F14508" s="749" t="s">
        <v>36442</v>
      </c>
      <c r="G14508" s="749" t="s">
        <v>36443</v>
      </c>
      <c r="I14508" s="749" t="s">
        <v>30</v>
      </c>
      <c r="J14508" s="749" t="n">
        <v>405.2</v>
      </c>
    </row>
    <row collapsed="false" customFormat="false" customHeight="true" hidden="true" ht="51" outlineLevel="0" r="14509">
      <c r="A14509" s="749" t="s">
        <v>294</v>
      </c>
      <c r="B14509" s="758" t="str">
        <f aca="false">C14509&amp;D14509&amp;E14509&amp;F14509&amp;G14509&amp;H14509</f>
        <v>INSTALACAO E ASSENTAMENTO DE AR CONDICIONADO TIPO SPLIT DE 9000 BTU'S,COM 1 CONDENSADOR E 1 EVAPORADOR,(VIDE FORNECIMENTO DO APARELHO NA FAMILIA 18.030)INCLUSIVE ACESSORIOS DE FIXACAO,EXCLUSIVE ALIMENTACAO ELETRICA E INTERLIGACAO AO CONDENSADOR/EVAPORADOR(VIDE ITEM 15.005.0255)</v>
      </c>
      <c r="C14509" s="749" t="s">
        <v>36439</v>
      </c>
      <c r="D14509" s="749" t="s">
        <v>36440</v>
      </c>
      <c r="E14509" s="749" t="s">
        <v>36441</v>
      </c>
      <c r="F14509" s="749" t="s">
        <v>36442</v>
      </c>
      <c r="G14509" s="749" t="s">
        <v>36443</v>
      </c>
      <c r="I14509" s="749" t="s">
        <v>30</v>
      </c>
      <c r="J14509" s="749" t="n">
        <v>379.84</v>
      </c>
    </row>
    <row collapsed="false" customFormat="false" customHeight="true" hidden="true" ht="51" outlineLevel="0" r="14510">
      <c r="A14510" s="749" t="s">
        <v>36444</v>
      </c>
      <c r="B14510" s="758" t="str">
        <f aca="false">C14510&amp;D14510&amp;E14510&amp;F14510&amp;G14510&amp;H14510</f>
        <v>INSTALACAO E ASSENTAMENTO DE AR CONDICIONADO TIPO SPLIT DE 12000 BTU'S,COM 1 CONDENSADOR E 1 EVAPORADOR,(VIDE FORNECIMENTO DO APARELHO NA FAMILIA 18.030)INCLUSIVE ACESSORIOS DE FIXACAO,EXCLUSIVE ALIMENTACAO ELETRICA E INTERLIGACAO AO CONDENSADOR/EVAPORADOR (VIDE ITEM 15.005.0255)</v>
      </c>
      <c r="C14510" s="749" t="s">
        <v>36445</v>
      </c>
      <c r="D14510" s="749" t="s">
        <v>36446</v>
      </c>
      <c r="E14510" s="749" t="s">
        <v>36447</v>
      </c>
      <c r="F14510" s="749" t="s">
        <v>36448</v>
      </c>
      <c r="G14510" s="749" t="s">
        <v>36449</v>
      </c>
      <c r="I14510" s="749" t="s">
        <v>30</v>
      </c>
      <c r="J14510" s="749" t="n">
        <v>448.12</v>
      </c>
    </row>
    <row collapsed="false" customFormat="false" customHeight="true" hidden="true" ht="51" outlineLevel="0" r="14511">
      <c r="A14511" s="749" t="s">
        <v>298</v>
      </c>
      <c r="B14511" s="758" t="str">
        <f aca="false">C14511&amp;D14511&amp;E14511&amp;F14511&amp;G14511&amp;H14511</f>
        <v>INSTALACAO E ASSENTAMENTO DE AR CONDICIONADO TIPO SPLIT DE 12000 BTU'S,COM 1 CONDENSADOR E 1 EVAPORADOR,(VIDE FORNECIMENTO DO APARELHO NA FAMILIA 18.030)INCLUSIVE ACESSORIOS DE FIXACAO,EXCLUSIVE ALIMENTACAO ELETRICA E INTERLIGACAO AO CONDENSADOR/EVAPORADOR (VIDE ITEM 15.005.0255)</v>
      </c>
      <c r="C14511" s="749" t="s">
        <v>36445</v>
      </c>
      <c r="D14511" s="749" t="s">
        <v>36446</v>
      </c>
      <c r="E14511" s="749" t="s">
        <v>36447</v>
      </c>
      <c r="F14511" s="749" t="s">
        <v>36448</v>
      </c>
      <c r="G14511" s="749" t="s">
        <v>36449</v>
      </c>
      <c r="I14511" s="749" t="s">
        <v>30</v>
      </c>
      <c r="J14511" s="749" t="n">
        <v>422.77</v>
      </c>
    </row>
    <row collapsed="false" customFormat="false" customHeight="true" hidden="true" ht="51" outlineLevel="0" r="14512">
      <c r="A14512" s="749" t="s">
        <v>36450</v>
      </c>
      <c r="B14512" s="758" t="str">
        <f aca="false">C14512&amp;D14512&amp;E14512&amp;F14512&amp;G14512&amp;H14512</f>
        <v>INSTALACAO E ASSENTAMENTO DE AR CONDICIONADO TIPO SPLIT DE 18000 BTU'S,COM 1 CONDENSADOR E 1 EVAPORADOR,(VIDE FORNECIMENTO DO APARELHO NA FAMILIA 18.030)INCLUSIVE ACESSORIOS DE FIXACAO,EXCLUSIVE ALIMENTACAO ELETRICA E INTERLIGACAO AO CONDENSAOR/EVAPORADOR (VIDE ITEM 15.005.0255)</v>
      </c>
      <c r="C14512" s="749" t="s">
        <v>36445</v>
      </c>
      <c r="D14512" s="749" t="s">
        <v>36451</v>
      </c>
      <c r="E14512" s="749" t="s">
        <v>36447</v>
      </c>
      <c r="F14512" s="749" t="s">
        <v>36448</v>
      </c>
      <c r="G14512" s="749" t="s">
        <v>36452</v>
      </c>
      <c r="I14512" s="749" t="s">
        <v>30</v>
      </c>
      <c r="J14512" s="749" t="n">
        <v>856.16</v>
      </c>
    </row>
    <row collapsed="false" customFormat="false" customHeight="true" hidden="true" ht="51" outlineLevel="0" r="14513">
      <c r="A14513" s="749" t="s">
        <v>36453</v>
      </c>
      <c r="B14513" s="758" t="str">
        <f aca="false">C14513&amp;D14513&amp;E14513&amp;F14513&amp;G14513&amp;H14513</f>
        <v>INSTALACAO E ASSENTAMENTO DE AR CONDICIONADO TIPO SPLIT DE 18000 BTU'S,COM 1 CONDENSADOR E 1 EVAPORADOR,(VIDE FORNECIMENTO DO APARELHO NA FAMILIA 18.030)INCLUSIVE ACESSORIOS DE FIXACAO,EXCLUSIVE ALIMENTACAO ELETRICA E INTERLIGACAO AO CONDENSAOR/EVAPORADOR (VIDE ITEM 15.005.0255)</v>
      </c>
      <c r="C14513" s="749" t="s">
        <v>36445</v>
      </c>
      <c r="D14513" s="749" t="s">
        <v>36451</v>
      </c>
      <c r="E14513" s="749" t="s">
        <v>36447</v>
      </c>
      <c r="F14513" s="749" t="s">
        <v>36448</v>
      </c>
      <c r="G14513" s="749" t="s">
        <v>36452</v>
      </c>
      <c r="I14513" s="749" t="s">
        <v>30</v>
      </c>
      <c r="J14513" s="749" t="n">
        <v>810.52</v>
      </c>
    </row>
    <row collapsed="false" customFormat="false" customHeight="true" hidden="true" ht="51" outlineLevel="0" r="14514">
      <c r="A14514" s="749" t="s">
        <v>36454</v>
      </c>
      <c r="B14514" s="758" t="str">
        <f aca="false">C14514&amp;D14514&amp;E14514&amp;F14514&amp;G14514&amp;H14514</f>
        <v>INSTALACAO E ASSENTAMENTO DE AR CONDICIONADO TIPO SPLIT DE 18000 BTU'S,COM 1 CONDENSADOR E 2 EVAPORADORES,(VIDE FORNECIMENTO DO APARELHO NA FAMILIA 18.030)INCLUSIVE ACESSORIOS DE FIXACAO,EXCLUSIVE ALIMENTACAO ELETRICA E INTERLIGACAO AO CONDENSADOR/EVAPORADOR (VIDE ITEM 15.005.0255)</v>
      </c>
      <c r="C14514" s="749" t="s">
        <v>36445</v>
      </c>
      <c r="D14514" s="749" t="s">
        <v>36455</v>
      </c>
      <c r="E14514" s="749" t="s">
        <v>36456</v>
      </c>
      <c r="F14514" s="749" t="s">
        <v>36457</v>
      </c>
      <c r="G14514" s="749" t="s">
        <v>36458</v>
      </c>
      <c r="I14514" s="749" t="s">
        <v>30</v>
      </c>
      <c r="J14514" s="749" t="n">
        <v>1414.36</v>
      </c>
    </row>
    <row collapsed="false" customFormat="false" customHeight="true" hidden="true" ht="51" outlineLevel="0" r="14515">
      <c r="A14515" s="749" t="s">
        <v>36459</v>
      </c>
      <c r="B14515" s="758" t="str">
        <f aca="false">C14515&amp;D14515&amp;E14515&amp;F14515&amp;G14515&amp;H14515</f>
        <v>INSTALACAO E ASSENTAMENTO DE AR CONDICIONADO TIPO SPLIT DE 18000 BTU'S,COM 1 CONDENSADOR E 2 EVAPORADORES,(VIDE FORNECIMENTO DO APARELHO NA FAMILIA 18.030)INCLUSIVE ACESSORIOS DE FIXACAO,EXCLUSIVE ALIMENTACAO ELETRICA E INTERLIGACAO AO CONDENSADOR/EVAPORADOR (VIDE ITEM 15.005.0255)</v>
      </c>
      <c r="C14515" s="749" t="s">
        <v>36445</v>
      </c>
      <c r="D14515" s="749" t="s">
        <v>36455</v>
      </c>
      <c r="E14515" s="749" t="s">
        <v>36456</v>
      </c>
      <c r="F14515" s="749" t="s">
        <v>36457</v>
      </c>
      <c r="G14515" s="749" t="s">
        <v>36458</v>
      </c>
      <c r="I14515" s="749" t="s">
        <v>30</v>
      </c>
      <c r="J14515" s="749" t="n">
        <v>1361.62</v>
      </c>
    </row>
    <row collapsed="false" customFormat="false" customHeight="true" hidden="true" ht="51" outlineLevel="0" r="14516">
      <c r="A14516" s="749" t="s">
        <v>36460</v>
      </c>
      <c r="B14516" s="758" t="str">
        <f aca="false">C14516&amp;D14516&amp;E14516&amp;F14516&amp;G14516&amp;H14516</f>
        <v>INSTALACAO E ASSENTAMENTO DE AR CONDICIONADO TIPO SPLIT DE 24000 BTU'S,COM 1 CONDENSADOR E 1 EVAPORADOR,(VIDE FORNECIMENTO DO APARELHO NA FAMILIA 18.030)INCLUSIVE ACESSORIOS DE FIXACAO,EXCLUSIVE ALIMENTACAO ELETRICA E INTERLIGACAO AO CONDENSADOR/EVAPORADOR (VIDE ITEM 15.005.0255)</v>
      </c>
      <c r="C14516" s="749" t="s">
        <v>36461</v>
      </c>
      <c r="D14516" s="749" t="s">
        <v>36462</v>
      </c>
      <c r="E14516" s="749" t="s">
        <v>36447</v>
      </c>
      <c r="F14516" s="749" t="s">
        <v>36448</v>
      </c>
      <c r="G14516" s="749" t="s">
        <v>36449</v>
      </c>
      <c r="I14516" s="749" t="s">
        <v>30</v>
      </c>
      <c r="J14516" s="749" t="n">
        <v>926.6</v>
      </c>
    </row>
    <row collapsed="false" customFormat="false" customHeight="true" hidden="true" ht="51" outlineLevel="0" r="14517">
      <c r="A14517" s="749" t="s">
        <v>36463</v>
      </c>
      <c r="B14517" s="758" t="str">
        <f aca="false">C14517&amp;D14517&amp;E14517&amp;F14517&amp;G14517&amp;H14517</f>
        <v>INSTALACAO E ASSENTAMENTO DE AR CONDICIONADO TIPO SPLIT DE 24000 BTU'S,COM 1 CONDENSADOR E 1 EVAPORADOR,(VIDE FORNECIMENTO DO APARELHO NA FAMILIA 18.030)INCLUSIVE ACESSORIOS DE FIXACAO,EXCLUSIVE ALIMENTACAO ELETRICA E INTERLIGACAO AO CONDENSADOR/EVAPORADOR (VIDE ITEM 15.005.0255)</v>
      </c>
      <c r="C14517" s="749" t="s">
        <v>36461</v>
      </c>
      <c r="D14517" s="749" t="s">
        <v>36462</v>
      </c>
      <c r="E14517" s="749" t="s">
        <v>36447</v>
      </c>
      <c r="F14517" s="749" t="s">
        <v>36448</v>
      </c>
      <c r="G14517" s="749" t="s">
        <v>36449</v>
      </c>
      <c r="I14517" s="749" t="s">
        <v>30</v>
      </c>
      <c r="J14517" s="749" t="n">
        <v>880.96</v>
      </c>
    </row>
    <row collapsed="false" customFormat="false" customHeight="true" hidden="true" ht="51" outlineLevel="0" r="14518">
      <c r="A14518" s="749" t="s">
        <v>36464</v>
      </c>
      <c r="B14518" s="758" t="str">
        <f aca="false">C14518&amp;D14518&amp;E14518&amp;F14518&amp;G14518&amp;H14518</f>
        <v>INSTALACAO E ASSENTAMENTO DE AR CONDICIONADO TIPO SPLIT DE 24000 BTU'S,COM 1 CONDENSADOR E 2 EVAPORADORES,(VIDE FORNECIMENTO DO APARELHO NA FAMILIA 18.030)INCLUSIVE ACESSORIOS DE FIXACAO,EXCLUSIVE ALIMENTACAO ELETRICA E INTERLIGACAO AO CONDENSADOR/EVAPORADOR (VIDE ITEM 15.005.0255)</v>
      </c>
      <c r="C14518" s="749" t="s">
        <v>36461</v>
      </c>
      <c r="D14518" s="749" t="s">
        <v>36465</v>
      </c>
      <c r="E14518" s="749" t="s">
        <v>36456</v>
      </c>
      <c r="F14518" s="749" t="s">
        <v>36457</v>
      </c>
      <c r="G14518" s="749" t="s">
        <v>36458</v>
      </c>
      <c r="I14518" s="749" t="s">
        <v>30</v>
      </c>
      <c r="J14518" s="749" t="n">
        <v>1525.4</v>
      </c>
    </row>
    <row collapsed="false" customFormat="false" customHeight="true" hidden="true" ht="51" outlineLevel="0" r="14519">
      <c r="A14519" s="749" t="s">
        <v>36466</v>
      </c>
      <c r="B14519" s="758" t="str">
        <f aca="false">C14519&amp;D14519&amp;E14519&amp;F14519&amp;G14519&amp;H14519</f>
        <v>INSTALACAO E ASSENTAMENTO DE AR CONDICIONADO TIPO SPLIT DE 24000 BTU'S,COM 1 CONDENSADOR E 2 EVAPORADORES,(VIDE FORNECIMENTO DO APARELHO NA FAMILIA 18.030)INCLUSIVE ACESSORIOS DE FIXACAO,EXCLUSIVE ALIMENTACAO ELETRICA E INTERLIGACAO AO CONDENSADOR/EVAPORADOR (VIDE ITEM 15.005.0255)</v>
      </c>
      <c r="C14519" s="749" t="s">
        <v>36461</v>
      </c>
      <c r="D14519" s="749" t="s">
        <v>36465</v>
      </c>
      <c r="E14519" s="749" t="s">
        <v>36456</v>
      </c>
      <c r="F14519" s="749" t="s">
        <v>36457</v>
      </c>
      <c r="G14519" s="749" t="s">
        <v>36458</v>
      </c>
      <c r="I14519" s="749" t="s">
        <v>30</v>
      </c>
      <c r="J14519" s="749" t="n">
        <v>1472.66</v>
      </c>
    </row>
    <row collapsed="false" customFormat="false" customHeight="true" hidden="true" ht="51" outlineLevel="0" r="14520">
      <c r="A14520" s="749" t="s">
        <v>36467</v>
      </c>
      <c r="B14520" s="758" t="str">
        <f aca="false">C14520&amp;D14520&amp;E14520&amp;F14520&amp;G14520&amp;H14520</f>
        <v>INSTALACAO E ASSENTAMENTO DE AR CONDICIONADO TIPO SPLIT DE 30000 BTU'S,COM 1 CONDENSADOR E 1 EVAPORADOR,(VIDE FORNECIMENTO DO APARELHO NA FAMILIA 18.030)INCLUSIVE ACESSORIOS DE FIXACAO,EXCLUSIVE ALIMENTACAO ELETRICA E INTERLIGACAO AO CONDENSADOR/EVAPORADOR (VIDE ITEM 15.005.0255)</v>
      </c>
      <c r="C14520" s="749" t="s">
        <v>36468</v>
      </c>
      <c r="D14520" s="749" t="s">
        <v>36469</v>
      </c>
      <c r="E14520" s="749" t="s">
        <v>36447</v>
      </c>
      <c r="F14520" s="749" t="s">
        <v>36448</v>
      </c>
      <c r="G14520" s="749" t="s">
        <v>36449</v>
      </c>
      <c r="I14520" s="749" t="s">
        <v>30</v>
      </c>
      <c r="J14520" s="749" t="n">
        <v>1649.61</v>
      </c>
    </row>
    <row collapsed="false" customFormat="false" customHeight="true" hidden="true" ht="51" outlineLevel="0" r="14521">
      <c r="A14521" s="749" t="s">
        <v>36470</v>
      </c>
      <c r="B14521" s="758" t="str">
        <f aca="false">C14521&amp;D14521&amp;E14521&amp;F14521&amp;G14521&amp;H14521</f>
        <v>INSTALACAO E ASSENTAMENTO DE AR CONDICIONADO TIPO SPLIT DE 30000 BTU'S,COM 1 CONDENSADOR E 1 EVAPORADOR,(VIDE FORNECIMENTO DO APARELHO NA FAMILIA 18.030)INCLUSIVE ACESSORIOS DE FIXACAO,EXCLUSIVE ALIMENTACAO ELETRICA E INTERLIGACAO AO CONDENSADOR/EVAPORADOR (VIDE ITEM 15.005.0255)</v>
      </c>
      <c r="C14521" s="749" t="s">
        <v>36468</v>
      </c>
      <c r="D14521" s="749" t="s">
        <v>36469</v>
      </c>
      <c r="E14521" s="749" t="s">
        <v>36447</v>
      </c>
      <c r="F14521" s="749" t="s">
        <v>36448</v>
      </c>
      <c r="G14521" s="749" t="s">
        <v>36449</v>
      </c>
      <c r="I14521" s="749" t="s">
        <v>30</v>
      </c>
      <c r="J14521" s="749" t="n">
        <v>1575.02</v>
      </c>
    </row>
    <row collapsed="false" customFormat="false" customHeight="true" hidden="true" ht="51" outlineLevel="0" r="14522">
      <c r="A14522" s="749" t="s">
        <v>36471</v>
      </c>
      <c r="B14522" s="758" t="str">
        <f aca="false">C14522&amp;D14522&amp;E14522&amp;F14522&amp;G14522&amp;H14522</f>
        <v>INSTALACAO E ASSENTAMENTO DE AR CONDICIONADO TIPO SPLIT DE 36000 BTU'S,COM 1 CONDENSADOR E 1 EVAPORADOR,(VIDE FORNECIMENTO DO APARELHO NA FAMILIA 18.030)INCLUSIVE ACESSORIOS DE FIXACAO,EXCLUSIVE ALIMENTACAO ELETRICA E INTERLIGACAO AO CONDENSADOR/EVAPORADOR (VIDE ITEM 15.005.0255)</v>
      </c>
      <c r="C14522" s="749" t="s">
        <v>36468</v>
      </c>
      <c r="D14522" s="749" t="s">
        <v>36472</v>
      </c>
      <c r="E14522" s="749" t="s">
        <v>36447</v>
      </c>
      <c r="F14522" s="749" t="s">
        <v>36448</v>
      </c>
      <c r="G14522" s="749" t="s">
        <v>36449</v>
      </c>
      <c r="I14522" s="749" t="s">
        <v>30</v>
      </c>
      <c r="J14522" s="749" t="n">
        <v>1747.71</v>
      </c>
    </row>
    <row collapsed="false" customFormat="false" customHeight="true" hidden="true" ht="51" outlineLevel="0" r="14523">
      <c r="A14523" s="749" t="s">
        <v>36473</v>
      </c>
      <c r="B14523" s="758" t="str">
        <f aca="false">C14523&amp;D14523&amp;E14523&amp;F14523&amp;G14523&amp;H14523</f>
        <v>INSTALACAO E ASSENTAMENTO DE AR CONDICIONADO TIPO SPLIT DE 36000 BTU'S,COM 1 CONDENSADOR E 1 EVAPORADOR,(VIDE FORNECIMENTO DO APARELHO NA FAMILIA 18.030)INCLUSIVE ACESSORIOS DE FIXACAO,EXCLUSIVE ALIMENTACAO ELETRICA E INTERLIGACAO AO CONDENSADOR/EVAPORADOR (VIDE ITEM 15.005.0255)</v>
      </c>
      <c r="C14523" s="749" t="s">
        <v>36468</v>
      </c>
      <c r="D14523" s="749" t="s">
        <v>36472</v>
      </c>
      <c r="E14523" s="749" t="s">
        <v>36447</v>
      </c>
      <c r="F14523" s="749" t="s">
        <v>36448</v>
      </c>
      <c r="G14523" s="749" t="s">
        <v>36449</v>
      </c>
      <c r="I14523" s="749" t="s">
        <v>30</v>
      </c>
      <c r="J14523" s="749" t="n">
        <v>1673.12</v>
      </c>
    </row>
    <row collapsed="false" customFormat="false" customHeight="true" hidden="true" ht="51" outlineLevel="0" r="14524">
      <c r="A14524" s="749" t="s">
        <v>36474</v>
      </c>
      <c r="B14524" s="758" t="str">
        <f aca="false">C14524&amp;D14524&amp;E14524&amp;F14524&amp;G14524&amp;H14524</f>
        <v>INSTALACAO E ASSENTAMENTO DE AR CONDICIONADO TIPO SPLIT DE 48000 BTU'S,COM 1 CONDENSADOR E 1 EVAPORADOR,(VIDE FORNECIMENTO DO APARELHO NA FAMILIA 18.030)INCLUSIVE ACESSORIOS DE FIXACAO,EXCLUSIVE ALIMENTACAO ELETRICA E INTERLIGACAO AO CONDENSADOR/EVAPORADOR (VIDE ITEM 15.005.0255)</v>
      </c>
      <c r="C14524" s="749" t="s">
        <v>36475</v>
      </c>
      <c r="D14524" s="749" t="s">
        <v>36451</v>
      </c>
      <c r="E14524" s="749" t="s">
        <v>36447</v>
      </c>
      <c r="F14524" s="749" t="s">
        <v>36448</v>
      </c>
      <c r="G14524" s="749" t="s">
        <v>36449</v>
      </c>
      <c r="I14524" s="749" t="s">
        <v>30</v>
      </c>
      <c r="J14524" s="749" t="n">
        <v>2285.63</v>
      </c>
    </row>
    <row collapsed="false" customFormat="false" customHeight="true" hidden="true" ht="51" outlineLevel="0" r="14525">
      <c r="A14525" s="749" t="s">
        <v>302</v>
      </c>
      <c r="B14525" s="758" t="str">
        <f aca="false">C14525&amp;D14525&amp;E14525&amp;F14525&amp;G14525&amp;H14525</f>
        <v>INSTALACAO E ASSENTAMENTO DE AR CONDICIONADO TIPO SPLIT DE 48000 BTU'S,COM 1 CONDENSADOR E 1 EVAPORADOR,(VIDE FORNECIMENTO DO APARELHO NA FAMILIA 18.030)INCLUSIVE ACESSORIOS DE FIXACAO,EXCLUSIVE ALIMENTACAO ELETRICA E INTERLIGACAO AO CONDENSADOR/EVAPORADOR (VIDE ITEM 15.005.0255)</v>
      </c>
      <c r="C14525" s="749" t="s">
        <v>36475</v>
      </c>
      <c r="D14525" s="749" t="s">
        <v>36451</v>
      </c>
      <c r="E14525" s="749" t="s">
        <v>36447</v>
      </c>
      <c r="F14525" s="749" t="s">
        <v>36448</v>
      </c>
      <c r="G14525" s="749" t="s">
        <v>36449</v>
      </c>
      <c r="I14525" s="749" t="s">
        <v>30</v>
      </c>
      <c r="J14525" s="749" t="n">
        <v>2201.75</v>
      </c>
    </row>
    <row collapsed="false" customFormat="false" customHeight="true" hidden="true" ht="51" outlineLevel="0" r="14526">
      <c r="A14526" s="749" t="s">
        <v>36476</v>
      </c>
      <c r="B14526" s="758" t="str">
        <f aca="false">C14526&amp;D14526&amp;E14526&amp;F14526&amp;G14526&amp;H14526</f>
        <v>INSTALACAO E ASSENTAMENTO DE AR CONDICIONADO TIPO SPLIT DE 60000 BTU'S,COM 1 CONDENSADOR E 1 EVAPORADOR,(VIDE FORNECIMENTO DO APARELHO NA FAMILIA 18.030)INCLUSIVE ACESSORIOS DE FIXACAO,EXCLUSIVE ALIMENTACAO ELETRICA E INTERLIGACAO AO CONDENSADOR/EVAPORADOR (VIDE ITEM 15.005.0255)</v>
      </c>
      <c r="C14526" s="749" t="s">
        <v>36477</v>
      </c>
      <c r="D14526" s="749" t="s">
        <v>36469</v>
      </c>
      <c r="E14526" s="749" t="s">
        <v>36447</v>
      </c>
      <c r="F14526" s="749" t="s">
        <v>36448</v>
      </c>
      <c r="G14526" s="749" t="s">
        <v>36449</v>
      </c>
      <c r="I14526" s="749" t="s">
        <v>30</v>
      </c>
      <c r="J14526" s="749" t="n">
        <v>2358.5</v>
      </c>
    </row>
    <row collapsed="false" customFormat="false" customHeight="true" hidden="true" ht="51" outlineLevel="0" r="14527">
      <c r="A14527" s="749" t="s">
        <v>306</v>
      </c>
      <c r="B14527" s="758" t="str">
        <f aca="false">C14527&amp;D14527&amp;E14527&amp;F14527&amp;G14527&amp;H14527</f>
        <v>INSTALACAO E ASSENTAMENTO DE AR CONDICIONADO TIPO SPLIT DE 60000 BTU'S,COM 1 CONDENSADOR E 1 EVAPORADOR,(VIDE FORNECIMENTO DO APARELHO NA FAMILIA 18.030)INCLUSIVE ACESSORIOS DE FIXACAO,EXCLUSIVE ALIMENTACAO ELETRICA E INTERLIGACAO AO CONDENSADOR/EVAPORADOR (VIDE ITEM 15.005.0255)</v>
      </c>
      <c r="C14527" s="749" t="s">
        <v>36477</v>
      </c>
      <c r="D14527" s="749" t="s">
        <v>36469</v>
      </c>
      <c r="E14527" s="749" t="s">
        <v>36447</v>
      </c>
      <c r="F14527" s="749" t="s">
        <v>36448</v>
      </c>
      <c r="G14527" s="749" t="s">
        <v>36449</v>
      </c>
      <c r="I14527" s="749" t="s">
        <v>30</v>
      </c>
      <c r="J14527" s="749" t="n">
        <v>2274.63</v>
      </c>
    </row>
    <row collapsed="false" customFormat="false" customHeight="true" hidden="true" ht="51" outlineLevel="0" r="14528">
      <c r="A14528" s="749" t="s">
        <v>36478</v>
      </c>
      <c r="B14528" s="758" t="str">
        <f aca="false">C14528&amp;D14528&amp;E14528&amp;F14528&amp;G14528&amp;H14528</f>
        <v>DUTO PARA CONDICIONAMENTO DE AR,CHAVETADO EM CHAPA DE ACO GALVANIZADO,NAS DIVERSAS BITOLAS,CONFORME SMACNA/ABNT,ISOLADOCOM MANTA DE LA DE VIDRO,REVESTIDA COM FOLHA DE ALUMINIO,INCLUINDO CINTAS,FITAS,SUPORTES PINTADOS,DIFUSORES E GRELHAS EM ALUMINIO EXTRUDADO E DEMAIS ITENS NECESSARIOS.FORNECIMENTOE COLOCACAO</v>
      </c>
      <c r="C14528" s="749" t="s">
        <v>36479</v>
      </c>
      <c r="D14528" s="749" t="s">
        <v>36480</v>
      </c>
      <c r="E14528" s="749" t="s">
        <v>36481</v>
      </c>
      <c r="F14528" s="749" t="s">
        <v>36482</v>
      </c>
      <c r="G14528" s="749" t="s">
        <v>36483</v>
      </c>
      <c r="H14528" s="749" t="s">
        <v>14871</v>
      </c>
      <c r="I14528" s="749" t="s">
        <v>1404</v>
      </c>
      <c r="J14528" s="749" t="n">
        <v>36.88</v>
      </c>
    </row>
    <row collapsed="false" customFormat="false" customHeight="true" hidden="true" ht="51" outlineLevel="0" r="14529">
      <c r="A14529" s="749" t="s">
        <v>36484</v>
      </c>
      <c r="B14529" s="758" t="str">
        <f aca="false">C14529&amp;D14529&amp;E14529&amp;F14529&amp;G14529&amp;H14529</f>
        <v>DUTO PARA CONDICIONAMENTO DE AR,CHAVETADO EM CHAPA DE ACO GALVANIZADO,NAS DIVERSAS BITOLAS,CONFORME SMACNA/ABNT,ISOLADOCOM MANTA DE LA DE VIDRO,REVESTIDA COM FOLHA DE ALUMINIO,INCLUINDO CINTAS,FITAS,SUPORTES PINTADOS,DIFUSORES E GRELHAS EM ALUMINIO EXTRUDADO E DEMAIS ITENS NECESSARIOS.FORNECIMENTOE COLOCACAO</v>
      </c>
      <c r="C14529" s="749" t="s">
        <v>36479</v>
      </c>
      <c r="D14529" s="749" t="s">
        <v>36480</v>
      </c>
      <c r="E14529" s="749" t="s">
        <v>36481</v>
      </c>
      <c r="F14529" s="749" t="s">
        <v>36482</v>
      </c>
      <c r="G14529" s="749" t="s">
        <v>36483</v>
      </c>
      <c r="H14529" s="749" t="s">
        <v>14871</v>
      </c>
      <c r="I14529" s="749" t="s">
        <v>1404</v>
      </c>
      <c r="J14529" s="749" t="n">
        <v>34.14</v>
      </c>
    </row>
    <row collapsed="false" customFormat="false" customHeight="true" hidden="true" ht="12.75" outlineLevel="0" r="14530">
      <c r="A14530" s="749" t="s">
        <v>36485</v>
      </c>
      <c r="B14530" s="749" t="str">
        <f aca="false">C14530&amp;D14530&amp;E14530&amp;F14530&amp;G14530&amp;H14530</f>
        <v>TUBULACAO EM COBRE PARA INTERLIGACAO DE SPLIT SYSTEM AO CONDENSADOR/EVAPORADOR,INCLUSIVE ISOLAMENTO TERMICO,ALIMENTACAOELETRICA,CONEXOES E FIXACAO,PARA APARELHOS ATE 48000 BTU'S.FORNECIMENTO E INSTALACAO</v>
      </c>
      <c r="C14530" s="749" t="s">
        <v>36486</v>
      </c>
      <c r="D14530" s="749" t="s">
        <v>36487</v>
      </c>
      <c r="E14530" s="749" t="s">
        <v>36488</v>
      </c>
      <c r="F14530" s="749" t="s">
        <v>36489</v>
      </c>
      <c r="I14530" s="749" t="s">
        <v>236</v>
      </c>
      <c r="J14530" s="749" t="n">
        <v>144.61</v>
      </c>
    </row>
    <row collapsed="false" customFormat="false" customHeight="true" hidden="true" ht="38.25" outlineLevel="0" r="14531">
      <c r="A14531" s="749" t="s">
        <v>308</v>
      </c>
      <c r="B14531" s="758" t="str">
        <f aca="false">C14531&amp;D14531&amp;E14531&amp;F14531&amp;G14531&amp;H14531</f>
        <v>TUBULACAO EM COBRE PARA INTERLIGACAO DE SPLIT SYSTEM AO CONDENSADOR/EVAPORADOR,INCLUSIVE ISOLAMENTO TERMICO,ALIMENTACAOELETRICA,CONEXOES E FIXACAO,PARA APARELHOS ATE 48000 BTU'S.FORNECIMENTO E INSTALACAO</v>
      </c>
      <c r="C14531" s="749" t="s">
        <v>36486</v>
      </c>
      <c r="D14531" s="749" t="s">
        <v>36487</v>
      </c>
      <c r="E14531" s="749" t="s">
        <v>36488</v>
      </c>
      <c r="F14531" s="749" t="s">
        <v>36489</v>
      </c>
      <c r="I14531" s="749" t="s">
        <v>236</v>
      </c>
      <c r="J14531" s="749" t="n">
        <v>135.11</v>
      </c>
    </row>
    <row collapsed="false" customFormat="false" customHeight="true" hidden="true" ht="12.75" outlineLevel="0" r="14532">
      <c r="A14532" s="749" t="s">
        <v>36490</v>
      </c>
      <c r="B14532" s="749" t="str">
        <f aca="false">C14532&amp;D14532&amp;E14532&amp;F14532&amp;G14532&amp;H14532</f>
        <v>TUBULACAO EM COBRE PARA INTERLIGACAO DE SPLIT SYSTEM AO CONDENSADOR/EVAPORADOR,INCLUSIVE ISOLAMENTO TERMICO,ALIMENTACAOELETRICA,CONEXOES E FIXACAO,PARA APARELHOS DE 60000 BTU'S.FORNECIMENTO E INSTALACAO</v>
      </c>
      <c r="C14532" s="749" t="s">
        <v>36486</v>
      </c>
      <c r="D14532" s="749" t="s">
        <v>36487</v>
      </c>
      <c r="E14532" s="749" t="s">
        <v>36491</v>
      </c>
      <c r="F14532" s="749" t="s">
        <v>36492</v>
      </c>
      <c r="I14532" s="749" t="s">
        <v>236</v>
      </c>
      <c r="J14532" s="749" t="n">
        <v>174.77</v>
      </c>
    </row>
    <row collapsed="false" customFormat="false" customHeight="true" hidden="true" ht="38.25" outlineLevel="0" r="14533">
      <c r="A14533" s="749" t="s">
        <v>310</v>
      </c>
      <c r="B14533" s="758" t="str">
        <f aca="false">C14533&amp;D14533&amp;E14533&amp;F14533&amp;G14533&amp;H14533</f>
        <v>TUBULACAO EM COBRE PARA INTERLIGACAO DE SPLIT SYSTEM AO CONDENSADOR/EVAPORADOR,INCLUSIVE ISOLAMENTO TERMICO,ALIMENTACAOELETRICA,CONEXOES E FIXACAO,PARA APARELHOS DE 60000 BTU'S.FORNECIMENTO E INSTALACAO</v>
      </c>
      <c r="C14533" s="749" t="s">
        <v>36486</v>
      </c>
      <c r="D14533" s="749" t="s">
        <v>36487</v>
      </c>
      <c r="E14533" s="749" t="s">
        <v>36491</v>
      </c>
      <c r="F14533" s="749" t="s">
        <v>36492</v>
      </c>
      <c r="I14533" s="749" t="s">
        <v>236</v>
      </c>
      <c r="J14533" s="749" t="n">
        <v>165.27</v>
      </c>
    </row>
    <row collapsed="false" customFormat="false" customHeight="true" hidden="true" ht="12.75" outlineLevel="0" r="14534">
      <c r="A14534" s="749" t="s">
        <v>36493</v>
      </c>
      <c r="B14534" s="749" t="str">
        <f aca="false">C14534&amp;D14534&amp;E14534&amp;F14534&amp;G14534&amp;H14534</f>
        <v>DUTO PARA EXAUSTAO DE COCCAO DE FOGOES,SOLDADO EM CHAPA PRETA,CONFORME ABNT,PINTADOS COM TINTA RESISTENTE AO CALOR,INCLUSIVE SUPORTES PINTADOS,LONAS E DEMAIS ITENS NECESSARIOS.FORNECIMENTO E COLOCACAO</v>
      </c>
      <c r="C14534" s="749" t="s">
        <v>36494</v>
      </c>
      <c r="D14534" s="749" t="s">
        <v>36495</v>
      </c>
      <c r="E14534" s="749" t="s">
        <v>36496</v>
      </c>
      <c r="F14534" s="749" t="s">
        <v>20205</v>
      </c>
      <c r="I14534" s="749" t="s">
        <v>1404</v>
      </c>
      <c r="J14534" s="749" t="n">
        <v>35.54</v>
      </c>
    </row>
    <row collapsed="false" customFormat="false" customHeight="true" hidden="true" ht="12.75" outlineLevel="0" r="14535">
      <c r="A14535" s="749" t="s">
        <v>36497</v>
      </c>
      <c r="B14535" s="749" t="str">
        <f aca="false">C14535&amp;D14535&amp;E14535&amp;F14535&amp;G14535&amp;H14535</f>
        <v>DUTO PARA EXAUSTAO DE COCCAO DE FOGOES,SOLDADO EM CHAPA PRETA,CONFORME ABNT,PINTADOS COM TINTA RESISTENTE AO CALOR,INCLUSIVE SUPORTES PINTADOS,LONAS E DEMAIS ITENS NECESSARIOS.FORNECIMENTO E COLOCACAO</v>
      </c>
      <c r="C14535" s="749" t="s">
        <v>36494</v>
      </c>
      <c r="D14535" s="749" t="s">
        <v>36495</v>
      </c>
      <c r="E14535" s="749" t="s">
        <v>36496</v>
      </c>
      <c r="F14535" s="749" t="s">
        <v>20205</v>
      </c>
      <c r="I14535" s="749" t="s">
        <v>1404</v>
      </c>
      <c r="J14535" s="749" t="n">
        <v>32.8</v>
      </c>
    </row>
    <row collapsed="false" customFormat="false" customHeight="true" hidden="true" ht="12.75" outlineLevel="0" r="14536">
      <c r="A14536" s="749" t="s">
        <v>36498</v>
      </c>
      <c r="B14536" s="749" t="str">
        <f aca="false">C14536&amp;D14536&amp;E14536&amp;F14536&amp;G14536&amp;H14536</f>
        <v>DUTO PARA EXAUSTAO DE AR DE CALDEIROES/FORNOS,CHAVETADO EM CHAPA DE ACO GALVANIZADO,NAS DIVERSAS BITOLAS,CONFORME SMACNA/ABNT,INCLUSIVE SUPORTES PINTADOS,LONAS E DEMAIS ITENS NECESSARIOS.FORNECIMENTO E COLOCACAO</v>
      </c>
      <c r="C14536" s="749" t="s">
        <v>36499</v>
      </c>
      <c r="D14536" s="749" t="s">
        <v>36500</v>
      </c>
      <c r="E14536" s="749" t="s">
        <v>36501</v>
      </c>
      <c r="F14536" s="749" t="s">
        <v>36502</v>
      </c>
      <c r="I14536" s="749" t="s">
        <v>1404</v>
      </c>
      <c r="J14536" s="749" t="n">
        <v>24.19</v>
      </c>
    </row>
    <row collapsed="false" customFormat="false" customHeight="true" hidden="true" ht="12.75" outlineLevel="0" r="14537">
      <c r="A14537" s="749" t="s">
        <v>36503</v>
      </c>
      <c r="B14537" s="749" t="str">
        <f aca="false">C14537&amp;D14537&amp;E14537&amp;F14537&amp;G14537&amp;H14537</f>
        <v>DUTO PARA EXAUSTAO DE AR DE CALDEIROES/FORNOS,CHAVETADO EM CHAPA DE ACO GALVANIZADO,NAS DIVERSAS BITOLAS,CONFORME SMACNA/ABNT,INCLUSIVE SUPORTES PINTADOS,LONAS E DEMAIS ITENS NECESSARIOS.FORNECIMENTO E COLOCACAO</v>
      </c>
      <c r="C14537" s="749" t="s">
        <v>36499</v>
      </c>
      <c r="D14537" s="749" t="s">
        <v>36500</v>
      </c>
      <c r="E14537" s="749" t="s">
        <v>36501</v>
      </c>
      <c r="F14537" s="749" t="s">
        <v>36502</v>
      </c>
      <c r="I14537" s="749" t="s">
        <v>1404</v>
      </c>
      <c r="J14537" s="749" t="n">
        <v>22</v>
      </c>
    </row>
    <row collapsed="false" customFormat="false" customHeight="true" hidden="true" ht="12.75" outlineLevel="0" r="14538">
      <c r="A14538" s="749" t="s">
        <v>36504</v>
      </c>
      <c r="B14538" s="749" t="str">
        <f aca="false">C14538&amp;D14538&amp;E14538&amp;F14538&amp;G14538&amp;H14538</f>
        <v>DUTO PARA EXAUSTAO DE AR/VENTILACAO,CHAVETADO EM CHAPA DE ACO GALVANIZADO,NAS DIVERSAS BITOLAS,CONFORME SMACNA/ABNT,INCLUSIVE SUPORTES PINTADOS,GRELHAS,DIFUSORES EM ALUMINIO EXTRUDADO E DEMAIS ITENS NECESSARIOS.FORNECIMENTO E COLOCACAO</v>
      </c>
      <c r="C14538" s="749" t="s">
        <v>36505</v>
      </c>
      <c r="D14538" s="749" t="s">
        <v>36506</v>
      </c>
      <c r="E14538" s="749" t="s">
        <v>36507</v>
      </c>
      <c r="F14538" s="749" t="s">
        <v>36508</v>
      </c>
      <c r="I14538" s="749" t="s">
        <v>1404</v>
      </c>
      <c r="J14538" s="749" t="n">
        <v>37.27</v>
      </c>
    </row>
    <row collapsed="false" customFormat="false" customHeight="true" hidden="true" ht="12.75" outlineLevel="0" r="14539">
      <c r="A14539" s="749" t="s">
        <v>36509</v>
      </c>
      <c r="B14539" s="749" t="str">
        <f aca="false">C14539&amp;D14539&amp;E14539&amp;F14539&amp;G14539&amp;H14539</f>
        <v>DUTO PARA EXAUSTAO DE AR/VENTILACAO,CHAVETADO EM CHAPA DE ACO GALVANIZADO,NAS DIVERSAS BITOLAS,CONFORME SMACNA/ABNT,INCLUSIVE SUPORTES PINTADOS,GRELHAS,DIFUSORES EM ALUMINIO EXTRUDADO E DEMAIS ITENS NECESSARIOS.FORNECIMENTO E COLOCACAO</v>
      </c>
      <c r="C14539" s="749" t="s">
        <v>36505</v>
      </c>
      <c r="D14539" s="749" t="s">
        <v>36506</v>
      </c>
      <c r="E14539" s="749" t="s">
        <v>36507</v>
      </c>
      <c r="F14539" s="749" t="s">
        <v>36508</v>
      </c>
      <c r="I14539" s="749" t="s">
        <v>1404</v>
      </c>
      <c r="J14539" s="749" t="n">
        <v>34.53</v>
      </c>
    </row>
    <row collapsed="false" customFormat="false" customHeight="true" hidden="true" ht="12.75" outlineLevel="0" r="14540">
      <c r="A14540" s="749" t="s">
        <v>36510</v>
      </c>
      <c r="B14540" s="749" t="str">
        <f aca="false">C14540&amp;D14540&amp;E14540&amp;F14540&amp;G14540&amp;H14540</f>
        <v>CAIXA DE INCENDIO INTERNA PADRAO CBERJ,DE ACO,MEDINDO 70X50X25CM,COMPREENDENDO:2 LANCES DE 15,00M DE MANGUEIRA DE FIBRADE POLIESTER PURA,TIPO 2,REVESTIDA INTERNAMENTE COM BORRACHAVULCANIZADA NO DIAMETRO DE 1.1/2",EMPATADA,COM REGISTRO,ADAPTADOR E ESGUICHO.FORNECIMENTO E COLOCACAO</v>
      </c>
      <c r="C14540" s="749" t="s">
        <v>36511</v>
      </c>
      <c r="D14540" s="749" t="s">
        <v>36512</v>
      </c>
      <c r="E14540" s="749" t="s">
        <v>36513</v>
      </c>
      <c r="F14540" s="749" t="s">
        <v>36514</v>
      </c>
      <c r="G14540" s="749" t="s">
        <v>36515</v>
      </c>
      <c r="I14540" s="749" t="s">
        <v>30</v>
      </c>
      <c r="J14540" s="749" t="n">
        <v>802.56</v>
      </c>
    </row>
    <row collapsed="false" customFormat="false" customHeight="true" hidden="true" ht="12.75" outlineLevel="0" r="14541">
      <c r="A14541" s="749" t="s">
        <v>36516</v>
      </c>
      <c r="B14541" s="749" t="str">
        <f aca="false">C14541&amp;D14541&amp;E14541&amp;F14541&amp;G14541&amp;H14541</f>
        <v>CAIXA DE INCENDIO INTERNA PADRAO CBERJ,DE ACO,MEDINDO 70X50X25CM,COMPREENDENDO:2 LANCES DE 15,00M DE MANGUEIRA DE FIBRADE POLIESTER PURA,TIPO 2,REVESTIDA INTERNAMENTE COM BORRACHAVULCANIZADA NO DIAMETRO DE 1.1/2",EMPATADA,COM REGISTRO,ADAPTADOR E ESGUICHO.FORNECIMENTO E COLOCACAO</v>
      </c>
      <c r="C14541" s="749" t="s">
        <v>36511</v>
      </c>
      <c r="D14541" s="749" t="s">
        <v>36512</v>
      </c>
      <c r="E14541" s="749" t="s">
        <v>36513</v>
      </c>
      <c r="F14541" s="749" t="s">
        <v>36514</v>
      </c>
      <c r="G14541" s="749" t="s">
        <v>36515</v>
      </c>
      <c r="I14541" s="749" t="s">
        <v>30</v>
      </c>
      <c r="J14541" s="749" t="n">
        <v>796.88</v>
      </c>
    </row>
    <row collapsed="false" customFormat="false" customHeight="true" hidden="true" ht="12.75" outlineLevel="0" r="14542">
      <c r="A14542" s="749" t="s">
        <v>36517</v>
      </c>
      <c r="B14542" s="749" t="str">
        <f aca="false">C14542&amp;D14542&amp;E14542&amp;F14542&amp;G14542&amp;H14542</f>
        <v>CAIXA DE INCENDIO EXTERNA,PADRAO CBERJ,DE ACO,MEDINDO 70X50X25CM,COMPREENDENDO:2 LANCES DE 15,00M DE MANGUEIRA DE FIBRADE POLIESTER PURA,TIPO 2,REVESTIDA INTERNAMENTE COM BORRACHAVULCANIZADA NO DIAMETRO DE 1.1/2",EMPATADA,COM REGISTRO,ADAPTADOR E ESGUICHO.FORNECIMENTO E COLOCACAO</v>
      </c>
      <c r="C14542" s="749" t="s">
        <v>36518</v>
      </c>
      <c r="D14542" s="749" t="s">
        <v>36512</v>
      </c>
      <c r="E14542" s="749" t="s">
        <v>36513</v>
      </c>
      <c r="F14542" s="749" t="s">
        <v>36514</v>
      </c>
      <c r="G14542" s="749" t="s">
        <v>36515</v>
      </c>
      <c r="I14542" s="749" t="s">
        <v>30</v>
      </c>
      <c r="J14542" s="749" t="n">
        <v>795.47</v>
      </c>
    </row>
    <row collapsed="false" customFormat="false" customHeight="true" hidden="true" ht="12.75" outlineLevel="0" r="14543">
      <c r="A14543" s="749" t="s">
        <v>36519</v>
      </c>
      <c r="B14543" s="749" t="str">
        <f aca="false">C14543&amp;D14543&amp;E14543&amp;F14543&amp;G14543&amp;H14543</f>
        <v>CAIXA DE INCENDIO EXTERNA,PADRAO CBERJ,DE ACO,MEDINDO 70X50X25CM,COMPREENDENDO:2 LANCES DE 15,00M DE MANGUEIRA DE FIBRADE POLIESTER PURA,TIPO 2,REVESTIDA INTERNAMENTE COM BORRACHAVULCANIZADA NO DIAMETRO DE 1.1/2",EMPATADA,COM REGISTRO,ADAPTADOR E ESGUICHO.FORNECIMENTO E COLOCACAO</v>
      </c>
      <c r="C14543" s="749" t="s">
        <v>36518</v>
      </c>
      <c r="D14543" s="749" t="s">
        <v>36512</v>
      </c>
      <c r="E14543" s="749" t="s">
        <v>36513</v>
      </c>
      <c r="F14543" s="749" t="s">
        <v>36514</v>
      </c>
      <c r="G14543" s="749" t="s">
        <v>36515</v>
      </c>
      <c r="I14543" s="749" t="s">
        <v>30</v>
      </c>
      <c r="J14543" s="749" t="n">
        <v>790.73</v>
      </c>
    </row>
    <row collapsed="false" customFormat="false" customHeight="true" hidden="true" ht="12.75" outlineLevel="0" r="14544">
      <c r="A14544" s="749" t="s">
        <v>36520</v>
      </c>
      <c r="B14544" s="749" t="str">
        <f aca="false">C14544&amp;D14544&amp;E14544&amp;F14544&amp;G14544&amp;H14544</f>
        <v>UM LANCE DE 15,00M DE MANGUEIRA DE FIBRA DE POLIESTER PURA,TIPO 2,REVESTIDA INTERNAMENTE COM BORRACHA VULCANIZADA NO DIAMETRO DE 1.1/2".FORNECIMENTO E COLOCACAO</v>
      </c>
      <c r="C14544" s="749" t="s">
        <v>36521</v>
      </c>
      <c r="D14544" s="749" t="s">
        <v>36522</v>
      </c>
      <c r="E14544" s="749" t="s">
        <v>36523</v>
      </c>
      <c r="I14544" s="749" t="s">
        <v>30</v>
      </c>
      <c r="J14544" s="749" t="n">
        <v>192.11</v>
      </c>
    </row>
    <row collapsed="false" customFormat="false" customHeight="true" hidden="true" ht="12.75" outlineLevel="0" r="14545">
      <c r="A14545" s="749" t="s">
        <v>36524</v>
      </c>
      <c r="B14545" s="749" t="str">
        <f aca="false">C14545&amp;D14545&amp;E14545&amp;F14545&amp;G14545&amp;H14545</f>
        <v>UM LANCE DE 15,00M DE MANGUEIRA DE FIBRA DE POLIESTER PURA,TIPO 2,REVESTIDA INTERNAMENTE COM BORRACHA VULCANIZADA NO DIAMETRO DE 1.1/2".FORNECIMENTO E COLOCACAO</v>
      </c>
      <c r="C14545" s="749" t="s">
        <v>36521</v>
      </c>
      <c r="D14545" s="749" t="s">
        <v>36522</v>
      </c>
      <c r="E14545" s="749" t="s">
        <v>36523</v>
      </c>
      <c r="I14545" s="749" t="s">
        <v>30</v>
      </c>
      <c r="J14545" s="749" t="n">
        <v>191.56</v>
      </c>
    </row>
    <row collapsed="false" customFormat="false" customHeight="true" hidden="true" ht="12.75" outlineLevel="0" r="14546">
      <c r="A14546" s="749" t="s">
        <v>36525</v>
      </c>
      <c r="B14546" s="749" t="str">
        <f aca="false">C14546&amp;D14546&amp;E14546&amp;F14546&amp;G14546&amp;H14546</f>
        <v>DOIS LANCES DE 15,00M DE MANGUEIRA DE FIBRA DE POLIESTER PURA,TIPO 2,REVESTIDA INTERNAMENTE COM BORRACHA VULCANIZADA NODIAMETRO DE 1.1/2".FORNECIMENTO E COLOCACAO</v>
      </c>
      <c r="C14546" s="749" t="s">
        <v>36526</v>
      </c>
      <c r="D14546" s="749" t="s">
        <v>36527</v>
      </c>
      <c r="E14546" s="749" t="s">
        <v>36528</v>
      </c>
      <c r="I14546" s="749" t="s">
        <v>30</v>
      </c>
      <c r="J14546" s="749" t="n">
        <v>383.19</v>
      </c>
    </row>
    <row collapsed="false" customFormat="false" customHeight="true" hidden="true" ht="12.75" outlineLevel="0" r="14547">
      <c r="A14547" s="749" t="s">
        <v>36529</v>
      </c>
      <c r="B14547" s="749" t="str">
        <f aca="false">C14547&amp;D14547&amp;E14547&amp;F14547&amp;G14547&amp;H14547</f>
        <v>DOIS LANCES DE 15,00M DE MANGUEIRA DE FIBRA DE POLIESTER PURA,TIPO 2,REVESTIDA INTERNAMENTE COM BORRACHA VULCANIZADA NODIAMETRO DE 1.1/2".FORNECIMENTO E COLOCACAO</v>
      </c>
      <c r="C14547" s="749" t="s">
        <v>36526</v>
      </c>
      <c r="D14547" s="749" t="s">
        <v>36527</v>
      </c>
      <c r="E14547" s="749" t="s">
        <v>36528</v>
      </c>
      <c r="I14547" s="749" t="s">
        <v>30</v>
      </c>
      <c r="J14547" s="749" t="n">
        <v>382.23</v>
      </c>
    </row>
    <row collapsed="false" customFormat="false" customHeight="true" hidden="true" ht="12.75" outlineLevel="0" r="14548">
      <c r="A14548" s="749" t="s">
        <v>36530</v>
      </c>
      <c r="B14548" s="749" t="str">
        <f aca="false">C14548&amp;D14548&amp;E14548&amp;F14548&amp;G14548&amp;H14548</f>
        <v>HIDRANTE DE COLUNA COMPLETO,PARA LINHA DE 100MM,INCLUSIVE PECAS COMPLEMENTARES ATE O INICIO DA TUBULACAO HORIZONTAL E FORNECIMENTO DO MATERIAL PARA REJUNTAMENTO.FORNECIMENTO E ASSENTAMENTO</v>
      </c>
      <c r="C14548" s="749" t="s">
        <v>36531</v>
      </c>
      <c r="D14548" s="749" t="s">
        <v>36532</v>
      </c>
      <c r="E14548" s="749" t="s">
        <v>36533</v>
      </c>
      <c r="F14548" s="749" t="s">
        <v>18834</v>
      </c>
      <c r="I14548" s="749" t="s">
        <v>30</v>
      </c>
      <c r="J14548" s="749" t="n">
        <v>5851.74</v>
      </c>
    </row>
    <row collapsed="false" customFormat="false" customHeight="true" hidden="true" ht="12.75" outlineLevel="0" r="14549">
      <c r="A14549" s="749" t="s">
        <v>36534</v>
      </c>
      <c r="B14549" s="749" t="str">
        <f aca="false">C14549&amp;D14549&amp;E14549&amp;F14549&amp;G14549&amp;H14549</f>
        <v>HIDRANTE DE COLUNA COMPLETO,PARA LINHA DE 100MM,INCLUSIVE PECAS COMPLEMENTARES ATE O INICIO DA TUBULACAO HORIZONTAL E FORNECIMENTO DO MATERIAL PARA REJUNTAMENTO.FORNECIMENTO E ASSENTAMENTO</v>
      </c>
      <c r="C14549" s="749" t="s">
        <v>36531</v>
      </c>
      <c r="D14549" s="749" t="s">
        <v>36532</v>
      </c>
      <c r="E14549" s="749" t="s">
        <v>36533</v>
      </c>
      <c r="F14549" s="749" t="s">
        <v>18834</v>
      </c>
      <c r="I14549" s="749" t="s">
        <v>30</v>
      </c>
      <c r="J14549" s="749" t="n">
        <v>5809.86</v>
      </c>
    </row>
    <row collapsed="false" customFormat="false" customHeight="true" hidden="true" ht="12.75" outlineLevel="0" r="14550">
      <c r="A14550" s="749" t="s">
        <v>36535</v>
      </c>
      <c r="B14550" s="749" t="str">
        <f aca="false">C14550&amp;D14550&amp;E14550&amp;F14550&amp;G14550&amp;H14550</f>
        <v>HIDRANTE SUBTERRANEO COMPLETO,EXCLUSIVE ESTE,CONSIDERANDO PECAS COMPLEMENTARES ATE O INICIO DA TUBULACAO HORIZONTAL E FORNECIMENTO DO MATERIAL DE REJUNTAMENTO.ASSENTAMENTO</v>
      </c>
      <c r="C14550" s="749" t="s">
        <v>36536</v>
      </c>
      <c r="D14550" s="749" t="s">
        <v>36532</v>
      </c>
      <c r="E14550" s="749" t="s">
        <v>36537</v>
      </c>
      <c r="I14550" s="749" t="s">
        <v>30</v>
      </c>
      <c r="J14550" s="749" t="n">
        <v>805</v>
      </c>
    </row>
    <row collapsed="false" customFormat="false" customHeight="true" hidden="true" ht="12.75" outlineLevel="0" r="14551">
      <c r="A14551" s="749" t="s">
        <v>36538</v>
      </c>
      <c r="B14551" s="749" t="str">
        <f aca="false">C14551&amp;D14551&amp;E14551&amp;F14551&amp;G14551&amp;H14551</f>
        <v>HIDRANTE SUBTERRANEO COMPLETO,EXCLUSIVE ESTE,CONSIDERANDO PECAS COMPLEMENTARES ATE O INICIO DA TUBULACAO HORIZONTAL E FORNECIMENTO DO MATERIAL DE REJUNTAMENTO.ASSENTAMENTO</v>
      </c>
      <c r="C14551" s="749" t="s">
        <v>36536</v>
      </c>
      <c r="D14551" s="749" t="s">
        <v>36532</v>
      </c>
      <c r="E14551" s="749" t="s">
        <v>36537</v>
      </c>
      <c r="I14551" s="749" t="s">
        <v>30</v>
      </c>
      <c r="J14551" s="749" t="n">
        <v>763.12</v>
      </c>
    </row>
    <row collapsed="false" customFormat="false" customHeight="true" hidden="true" ht="12.75" outlineLevel="0" r="14552">
      <c r="A14552" s="749" t="s">
        <v>36539</v>
      </c>
      <c r="B14552" s="749" t="str">
        <f aca="false">C14552&amp;D14552&amp;E14552&amp;F14552&amp;G14552&amp;H14552</f>
        <v>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v>
      </c>
      <c r="C14552" s="749" t="s">
        <v>36540</v>
      </c>
      <c r="D14552" s="749" t="s">
        <v>36541</v>
      </c>
      <c r="E14552" s="749" t="s">
        <v>36542</v>
      </c>
      <c r="F14552" s="749" t="s">
        <v>36543</v>
      </c>
      <c r="G14552" s="749" t="s">
        <v>36544</v>
      </c>
      <c r="H14552" s="749" t="s">
        <v>26481</v>
      </c>
      <c r="I14552" s="749" t="s">
        <v>30</v>
      </c>
      <c r="J14552" s="749" t="n">
        <v>1020.64</v>
      </c>
    </row>
    <row collapsed="false" customFormat="false" customHeight="true" hidden="true" ht="12.75" outlineLevel="0" r="14553">
      <c r="A14553" s="749" t="s">
        <v>36545</v>
      </c>
      <c r="B14553" s="749" t="str">
        <f aca="false">C14553&amp;D14553&amp;E14553&amp;F14553&amp;G14553&amp;H14553</f>
        <v>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v>
      </c>
      <c r="C14553" s="749" t="s">
        <v>36540</v>
      </c>
      <c r="D14553" s="749" t="s">
        <v>36541</v>
      </c>
      <c r="E14553" s="749" t="s">
        <v>36542</v>
      </c>
      <c r="F14553" s="749" t="s">
        <v>36543</v>
      </c>
      <c r="G14553" s="749" t="s">
        <v>36544</v>
      </c>
      <c r="H14553" s="749" t="s">
        <v>26481</v>
      </c>
      <c r="I14553" s="749" t="s">
        <v>30</v>
      </c>
      <c r="J14553" s="749" t="n">
        <v>958.95</v>
      </c>
    </row>
    <row collapsed="false" customFormat="false" customHeight="true" hidden="true" ht="12.75" outlineLevel="0" r="14554">
      <c r="A14554" s="749" t="s">
        <v>36546</v>
      </c>
      <c r="B14554" s="749" t="str">
        <f aca="false">C14554&amp;D14554&amp;E14554&amp;F14554&amp;G14554&amp;H14554</f>
        <v>HASTE PARA ATERRAMENTO,DE COBRE DE 5/8"(16MM),COM 3,00M DE COMPRIMENTO.FORNECIMENTO E COLOCACAO</v>
      </c>
      <c r="C14554" s="749" t="s">
        <v>36547</v>
      </c>
      <c r="D14554" s="749" t="s">
        <v>36548</v>
      </c>
      <c r="I14554" s="749" t="s">
        <v>30</v>
      </c>
      <c r="J14554" s="749" t="n">
        <v>187.94</v>
      </c>
    </row>
    <row collapsed="false" customFormat="false" customHeight="true" hidden="true" ht="12.75" outlineLevel="0" r="14555">
      <c r="A14555" s="749" t="s">
        <v>36549</v>
      </c>
      <c r="B14555" s="749" t="str">
        <f aca="false">C14555&amp;D14555&amp;E14555&amp;F14555&amp;G14555&amp;H14555</f>
        <v>HASTE PARA ATERRAMENTO,DE COBRE DE 5/8"(16MM),COM 3,00M DE COMPRIMENTO.FORNECIMENTO E COLOCACAO</v>
      </c>
      <c r="C14555" s="749" t="s">
        <v>36547</v>
      </c>
      <c r="D14555" s="749" t="s">
        <v>36548</v>
      </c>
      <c r="I14555" s="749" t="s">
        <v>30</v>
      </c>
      <c r="J14555" s="749" t="n">
        <v>172.31</v>
      </c>
    </row>
    <row collapsed="false" customFormat="false" customHeight="true" hidden="true" ht="12.75" outlineLevel="0" r="14556">
      <c r="A14556" s="749" t="s">
        <v>36550</v>
      </c>
      <c r="B14556" s="749" t="str">
        <f aca="false">C14556&amp;D14556&amp;E14556&amp;F14556&amp;G14556&amp;H14556</f>
        <v>HASTE PARA ATERRAMENTO,DE COBRE DE 5/8"(16MM),COM 2,40M DE COMPRIMENTO.FORNECIMENTO E COLOCACAO</v>
      </c>
      <c r="C14556" s="749" t="s">
        <v>36551</v>
      </c>
      <c r="D14556" s="749" t="s">
        <v>36548</v>
      </c>
      <c r="I14556" s="749" t="s">
        <v>30</v>
      </c>
      <c r="J14556" s="749" t="n">
        <v>146.23</v>
      </c>
    </row>
    <row collapsed="false" customFormat="false" customHeight="true" hidden="true" ht="12.75" outlineLevel="0" r="14557">
      <c r="A14557" s="749" t="s">
        <v>36552</v>
      </c>
      <c r="B14557" s="749" t="str">
        <f aca="false">C14557&amp;D14557&amp;E14557&amp;F14557&amp;G14557&amp;H14557</f>
        <v>HASTE PARA ATERRAMENTO,DE COBRE DE 5/8"(16MM),COM 2,40M DE COMPRIMENTO.FORNECIMENTO E COLOCACAO</v>
      </c>
      <c r="C14557" s="749" t="s">
        <v>36551</v>
      </c>
      <c r="D14557" s="749" t="s">
        <v>36548</v>
      </c>
      <c r="I14557" s="749" t="s">
        <v>30</v>
      </c>
      <c r="J14557" s="749" t="n">
        <v>133.59</v>
      </c>
    </row>
    <row collapsed="false" customFormat="false" customHeight="true" hidden="true" ht="12.75" outlineLevel="0" r="14558">
      <c r="A14558" s="749" t="s">
        <v>36553</v>
      </c>
      <c r="B14558" s="749" t="str">
        <f aca="false">C14558&amp;D14558&amp;E14558&amp;F14558&amp;G14558&amp;H14558</f>
        <v>PARA-RAIO DE TELHADO,TIPO FRANKLIN,EM LATAO CROMADO,H=37,5CM,COMPREENDENDO:30,00M DE CORDOALHA DE COBRE 16MM2,HASTE DE TERRA E DEMAIS MATERIAIS NECESSARIOS.FORNECIMENTO E COLOCACAO</v>
      </c>
      <c r="C14558" s="749" t="s">
        <v>36554</v>
      </c>
      <c r="D14558" s="749" t="s">
        <v>36555</v>
      </c>
      <c r="E14558" s="749" t="s">
        <v>36556</v>
      </c>
      <c r="I14558" s="749" t="s">
        <v>30</v>
      </c>
      <c r="J14558" s="749" t="n">
        <v>895.16</v>
      </c>
    </row>
    <row collapsed="false" customFormat="false" customHeight="true" hidden="true" ht="12.75" outlineLevel="0" r="14559">
      <c r="A14559" s="749" t="s">
        <v>36557</v>
      </c>
      <c r="B14559" s="749" t="str">
        <f aca="false">C14559&amp;D14559&amp;E14559&amp;F14559&amp;G14559&amp;H14559</f>
        <v>PARA-RAIO DE TELHADO,TIPO FRANKLIN,EM LATAO CROMADO,H=37,5CM,COMPREENDENDO:30,00M DE CORDOALHA DE COBRE 16MM2,HASTE DE TERRA E DEMAIS MATERIAIS NECESSARIOS.FORNECIMENTO E COLOCACAO</v>
      </c>
      <c r="C14559" s="749" t="s">
        <v>36554</v>
      </c>
      <c r="D14559" s="749" t="s">
        <v>36555</v>
      </c>
      <c r="E14559" s="749" t="s">
        <v>36556</v>
      </c>
      <c r="I14559" s="749" t="s">
        <v>30</v>
      </c>
      <c r="J14559" s="749" t="n">
        <v>846.26</v>
      </c>
    </row>
    <row collapsed="false" customFormat="false" customHeight="true" hidden="true" ht="12.75" outlineLevel="0" r="14560">
      <c r="A14560" s="749" t="s">
        <v>36558</v>
      </c>
      <c r="B14560" s="749" t="str">
        <f aca="false">C14560&amp;D14560&amp;E14560&amp;F14560&amp;G14560&amp;H14560</f>
        <v>SUPORTE PARA FIXACAO DE CABO PARA PARA-RAIO,COM 20CM DE COMPRIMENTO,COM ISOLADOR.FORNECIMENTO E COLOCACAO</v>
      </c>
      <c r="C14560" s="749" t="s">
        <v>36559</v>
      </c>
      <c r="D14560" s="749" t="s">
        <v>36560</v>
      </c>
      <c r="I14560" s="749" t="s">
        <v>30</v>
      </c>
      <c r="J14560" s="749" t="n">
        <v>35.12</v>
      </c>
    </row>
    <row collapsed="false" customFormat="false" customHeight="true" hidden="true" ht="12.75" outlineLevel="0" r="14561">
      <c r="A14561" s="749" t="s">
        <v>36561</v>
      </c>
      <c r="B14561" s="749" t="str">
        <f aca="false">C14561&amp;D14561&amp;E14561&amp;F14561&amp;G14561&amp;H14561</f>
        <v>SUPORTE PARA FIXACAO DE CABO PARA PARA-RAIO,COM 20CM DE COMPRIMENTO,COM ISOLADOR.FORNECIMENTO E COLOCACAO</v>
      </c>
      <c r="C14561" s="749" t="s">
        <v>36559</v>
      </c>
      <c r="D14561" s="749" t="s">
        <v>36560</v>
      </c>
      <c r="I14561" s="749" t="s">
        <v>30</v>
      </c>
      <c r="J14561" s="749" t="n">
        <v>33.23</v>
      </c>
    </row>
    <row collapsed="false" customFormat="false" customHeight="true" hidden="true" ht="12.75" outlineLevel="0" r="14562">
      <c r="A14562" s="749" t="s">
        <v>36562</v>
      </c>
      <c r="B14562" s="749" t="str">
        <f aca="false">C14562&amp;D14562&amp;E14562&amp;F14562&amp;G14562&amp;H14562</f>
        <v>TERMINAL AEREO PARA PARA-RAIO(CAPTOR 1 PONTA)EM LATAO MACICO,3/8"X600MM,FIXACAO COM ROSCA MECANICA E ABRACADEIRA,INCLUSIVE CAPTOR.FORNECIMENTO E COLOCACAO</v>
      </c>
      <c r="C14562" s="749" t="s">
        <v>36563</v>
      </c>
      <c r="D14562" s="749" t="s">
        <v>36564</v>
      </c>
      <c r="E14562" s="749" t="s">
        <v>36565</v>
      </c>
      <c r="I14562" s="749" t="s">
        <v>30</v>
      </c>
      <c r="J14562" s="749" t="n">
        <v>25.39</v>
      </c>
    </row>
    <row collapsed="false" customFormat="false" customHeight="true" hidden="true" ht="12.75" outlineLevel="0" r="14563">
      <c r="A14563" s="749" t="s">
        <v>36566</v>
      </c>
      <c r="B14563" s="749" t="str">
        <f aca="false">C14563&amp;D14563&amp;E14563&amp;F14563&amp;G14563&amp;H14563</f>
        <v>TERMINAL AEREO PARA PARA-RAIO(CAPTOR 1 PONTA)EM LATAO MACICO,3/8"X600MM,FIXACAO COM ROSCA MECANICA E ABRACADEIRA,INCLUSIVE CAPTOR.FORNECIMENTO E COLOCACAO</v>
      </c>
      <c r="C14563" s="749" t="s">
        <v>36563</v>
      </c>
      <c r="D14563" s="749" t="s">
        <v>36564</v>
      </c>
      <c r="E14563" s="749" t="s">
        <v>36565</v>
      </c>
      <c r="I14563" s="749" t="s">
        <v>30</v>
      </c>
      <c r="J14563" s="749" t="n">
        <v>23.02</v>
      </c>
    </row>
    <row collapsed="false" customFormat="false" customHeight="true" hidden="true" ht="12.75" outlineLevel="0" r="14564">
      <c r="A14564" s="749" t="s">
        <v>36567</v>
      </c>
      <c r="B14564" s="749" t="str">
        <f aca="false">C14564&amp;D14564&amp;E14564&amp;F14564&amp;G14564&amp;H14564</f>
        <v>PRESILHA EM LATAO COM FURO DE 7MM.FORNECIMENTO E COLOCACAO</v>
      </c>
      <c r="C14564" s="749" t="s">
        <v>36568</v>
      </c>
      <c r="I14564" s="749" t="s">
        <v>30</v>
      </c>
      <c r="J14564" s="749" t="n">
        <v>12.48</v>
      </c>
    </row>
    <row collapsed="false" customFormat="false" customHeight="true" hidden="true" ht="12.75" outlineLevel="0" r="14565">
      <c r="A14565" s="749" t="s">
        <v>36569</v>
      </c>
      <c r="B14565" s="749" t="str">
        <f aca="false">C14565&amp;D14565&amp;E14565&amp;F14565&amp;G14565&amp;H14565</f>
        <v>PRESILHA EM LATAO COM FURO DE 7MM.FORNECIMENTO E COLOCACAO</v>
      </c>
      <c r="C14565" s="749" t="s">
        <v>36568</v>
      </c>
      <c r="I14565" s="749" t="s">
        <v>30</v>
      </c>
      <c r="J14565" s="749" t="n">
        <v>11.06</v>
      </c>
    </row>
    <row collapsed="false" customFormat="false" customHeight="true" hidden="true" ht="12.75" outlineLevel="0" r="14566">
      <c r="A14566" s="749" t="s">
        <v>36570</v>
      </c>
      <c r="B14566" s="749" t="str">
        <f aca="false">C14566&amp;D14566&amp;E14566&amp;F14566&amp;G14566&amp;H14566</f>
        <v>DISJUNTOR TRIFASICO A VOLUME REDUZIDO DE OLEO,15KV-350MVA,COM RELES PRIMARIOS.FORNECIMENTO E COLOCACAO</v>
      </c>
      <c r="C14566" s="749" t="s">
        <v>36571</v>
      </c>
      <c r="D14566" s="749" t="s">
        <v>36572</v>
      </c>
      <c r="I14566" s="749" t="s">
        <v>30</v>
      </c>
      <c r="J14566" s="749" t="n">
        <v>30280.89</v>
      </c>
    </row>
    <row collapsed="false" customFormat="false" customHeight="true" hidden="true" ht="12.75" outlineLevel="0" r="14567">
      <c r="A14567" s="749" t="s">
        <v>36573</v>
      </c>
      <c r="B14567" s="749" t="str">
        <f aca="false">C14567&amp;D14567&amp;E14567&amp;F14567&amp;G14567&amp;H14567</f>
        <v>DISJUNTOR TRIFASICO A VOLUME REDUZIDO DE OLEO,15KV-350MVA,COM RELES PRIMARIOS.FORNECIMENTO E COLOCACAO</v>
      </c>
      <c r="C14567" s="749" t="s">
        <v>36571</v>
      </c>
      <c r="D14567" s="749" t="s">
        <v>36572</v>
      </c>
      <c r="I14567" s="749" t="s">
        <v>30</v>
      </c>
      <c r="J14567" s="749" t="n">
        <v>30261.94</v>
      </c>
    </row>
    <row collapsed="false" customFormat="false" customHeight="true" hidden="true" ht="12.75" outlineLevel="0" r="14568">
      <c r="A14568" s="749" t="s">
        <v>36574</v>
      </c>
      <c r="B14568" s="749" t="str">
        <f aca="false">C14568&amp;D14568&amp;E14568&amp;F14568&amp;G14568&amp;H14568</f>
        <v>DISJUNTOR TRIFASICO A VOLUME REDUZIDO DE OLEO,15KV-500MVA,COM RELES PRIMARIOS.FORNECIMENTO E COLOCACAO</v>
      </c>
      <c r="C14568" s="749" t="s">
        <v>36575</v>
      </c>
      <c r="D14568" s="749" t="s">
        <v>36572</v>
      </c>
      <c r="I14568" s="749" t="s">
        <v>30</v>
      </c>
      <c r="J14568" s="749" t="n">
        <v>14603.92</v>
      </c>
    </row>
    <row collapsed="false" customFormat="false" customHeight="true" hidden="true" ht="12.75" outlineLevel="0" r="14569">
      <c r="A14569" s="749" t="s">
        <v>36576</v>
      </c>
      <c r="B14569" s="749" t="str">
        <f aca="false">C14569&amp;D14569&amp;E14569&amp;F14569&amp;G14569&amp;H14569</f>
        <v>DISJUNTOR TRIFASICO A VOLUME REDUZIDO DE OLEO,15KV-500MVA,COM RELES PRIMARIOS.FORNECIMENTO E COLOCACAO</v>
      </c>
      <c r="C14569" s="749" t="s">
        <v>36575</v>
      </c>
      <c r="D14569" s="749" t="s">
        <v>36572</v>
      </c>
      <c r="I14569" s="749" t="s">
        <v>30</v>
      </c>
      <c r="J14569" s="749" t="n">
        <v>14584.97</v>
      </c>
    </row>
    <row collapsed="false" customFormat="false" customHeight="true" hidden="true" ht="12.75" outlineLevel="0" r="14570">
      <c r="A14570" s="749" t="s">
        <v>36577</v>
      </c>
      <c r="B14570" s="749" t="str">
        <f aca="false">C14570&amp;D14570&amp;E14570&amp;F14570&amp;G14570&amp;H14570</f>
        <v>DISJUNTOR DE VOLUME REDUZIDO DE OLEO TRIPOLAR,CLASSE 15KV,CORRENTE NOMINAL DE 800A/500MVA,COM OS ACESSORIOS:CARREGADOR DE MOLA MOTORIZADO,RELES DE ABERTURA E FECHAMENTO,BLOQUEIO MECANICO KIRK.FORNECIMENTO E COLOCACAO</v>
      </c>
      <c r="C14570" s="749" t="s">
        <v>36578</v>
      </c>
      <c r="D14570" s="749" t="s">
        <v>36579</v>
      </c>
      <c r="E14570" s="749" t="s">
        <v>36580</v>
      </c>
      <c r="F14570" s="749" t="s">
        <v>36581</v>
      </c>
      <c r="I14570" s="749" t="s">
        <v>30</v>
      </c>
      <c r="J14570" s="749" t="n">
        <v>49196.79</v>
      </c>
    </row>
    <row collapsed="false" customFormat="false" customHeight="true" hidden="true" ht="12.75" outlineLevel="0" r="14571">
      <c r="A14571" s="749" t="s">
        <v>36582</v>
      </c>
      <c r="B14571" s="749" t="str">
        <f aca="false">C14571&amp;D14571&amp;E14571&amp;F14571&amp;G14571&amp;H14571</f>
        <v>DISJUNTOR DE VOLUME REDUZIDO DE OLEO TRIPOLAR,CLASSE 15KV,CORRENTE NOMINAL DE 800A/500MVA,COM OS ACESSORIOS:CARREGADOR DE MOLA MOTORIZADO,RELES DE ABERTURA E FECHAMENTO,BLOQUEIO MECANICO KIRK.FORNECIMENTO E COLOCACAO</v>
      </c>
      <c r="C14571" s="749" t="s">
        <v>36578</v>
      </c>
      <c r="D14571" s="749" t="s">
        <v>36579</v>
      </c>
      <c r="E14571" s="749" t="s">
        <v>36580</v>
      </c>
      <c r="F14571" s="749" t="s">
        <v>36581</v>
      </c>
      <c r="I14571" s="749" t="s">
        <v>30</v>
      </c>
      <c r="J14571" s="749" t="n">
        <v>49075.72</v>
      </c>
    </row>
    <row collapsed="false" customFormat="false" customHeight="true" hidden="true" ht="12.75" outlineLevel="0" r="14572">
      <c r="A14572" s="749" t="s">
        <v>36583</v>
      </c>
      <c r="B14572" s="749" t="str">
        <f aca="false">C14572&amp;D14572&amp;E14572&amp;F14572&amp;G14572&amp;H14572</f>
        <v>SECCIONADOR TRIPOLAR,ACIONAMENTO SIMULTANEO,COMANDO POR VARA DE MANOBRA,15KV-400A.FORNECIMENTO E COLOCACAO</v>
      </c>
      <c r="C14572" s="749" t="s">
        <v>36584</v>
      </c>
      <c r="D14572" s="749" t="s">
        <v>36585</v>
      </c>
      <c r="I14572" s="749" t="s">
        <v>30</v>
      </c>
      <c r="J14572" s="749" t="n">
        <v>1415.7</v>
      </c>
    </row>
    <row collapsed="false" customFormat="false" customHeight="true" hidden="true" ht="12.75" outlineLevel="0" r="14573">
      <c r="A14573" s="749" t="s">
        <v>36586</v>
      </c>
      <c r="B14573" s="749" t="str">
        <f aca="false">C14573&amp;D14573&amp;E14573&amp;F14573&amp;G14573&amp;H14573</f>
        <v>SECCIONADOR TRIPOLAR,ACIONAMENTO SIMULTANEO,COMANDO POR VARA DE MANOBRA,15KV-400A.FORNECIMENTO E COLOCACAO</v>
      </c>
      <c r="C14573" s="749" t="s">
        <v>36584</v>
      </c>
      <c r="D14573" s="749" t="s">
        <v>36585</v>
      </c>
      <c r="I14573" s="749" t="s">
        <v>30</v>
      </c>
      <c r="J14573" s="749" t="n">
        <v>1410.96</v>
      </c>
    </row>
    <row collapsed="false" customFormat="false" customHeight="true" hidden="true" ht="12.75" outlineLevel="0" r="14574">
      <c r="A14574" s="749" t="s">
        <v>36587</v>
      </c>
      <c r="B14574" s="749" t="str">
        <f aca="false">C14574&amp;D14574&amp;E14574&amp;F14574&amp;G14574&amp;H14574</f>
        <v>SECCIONADOR TRIPOLAR,ACIONAMENTO SIMULTANEO,COMANDO POR PUNHO DE MANOBRA,15KV-400A.FORNECIMENTO E COLOCACAO</v>
      </c>
      <c r="C14574" s="749" t="s">
        <v>36588</v>
      </c>
      <c r="D14574" s="749" t="s">
        <v>36589</v>
      </c>
      <c r="I14574" s="749" t="s">
        <v>30</v>
      </c>
      <c r="J14574" s="749" t="n">
        <v>712.47</v>
      </c>
    </row>
    <row collapsed="false" customFormat="false" customHeight="true" hidden="true" ht="12.75" outlineLevel="0" r="14575">
      <c r="A14575" s="749" t="s">
        <v>36590</v>
      </c>
      <c r="B14575" s="749" t="str">
        <f aca="false">C14575&amp;D14575&amp;E14575&amp;F14575&amp;G14575&amp;H14575</f>
        <v>SECCIONADOR TRIPOLAR,ACIONAMENTO SIMULTANEO,COMANDO POR PUNHO DE MANOBRA,15KV-400A.FORNECIMENTO E COLOCACAO</v>
      </c>
      <c r="C14575" s="749" t="s">
        <v>36588</v>
      </c>
      <c r="D14575" s="749" t="s">
        <v>36589</v>
      </c>
      <c r="I14575" s="749" t="s">
        <v>30</v>
      </c>
      <c r="J14575" s="749" t="n">
        <v>707.73</v>
      </c>
    </row>
    <row collapsed="false" customFormat="false" customHeight="true" hidden="true" ht="12.75" outlineLevel="0" r="14576">
      <c r="A14576" s="749" t="s">
        <v>36591</v>
      </c>
      <c r="B14576" s="749" t="str">
        <f aca="false">C14576&amp;D14576&amp;E14576&amp;F14576&amp;G14576&amp;H14576</f>
        <v>SECCIONADOR TRIPOLAR COM FUSIVEIS,ACIONAMENTO SIMULTANEO,COMANDO POR VARA DE MANOBRA,15KV-400A.FORNECIMENTO E COLOCACAO</v>
      </c>
      <c r="C14576" s="749" t="s">
        <v>36592</v>
      </c>
      <c r="D14576" s="749" t="s">
        <v>36593</v>
      </c>
      <c r="I14576" s="749" t="s">
        <v>30</v>
      </c>
      <c r="J14576" s="749" t="n">
        <v>2648.4</v>
      </c>
    </row>
    <row collapsed="false" customFormat="false" customHeight="true" hidden="true" ht="12.75" outlineLevel="0" r="14577">
      <c r="A14577" s="749" t="s">
        <v>36594</v>
      </c>
      <c r="B14577" s="749" t="str">
        <f aca="false">C14577&amp;D14577&amp;E14577&amp;F14577&amp;G14577&amp;H14577</f>
        <v>SECCIONADOR TRIPOLAR COM FUSIVEIS,ACIONAMENTO SIMULTANEO,COMANDO POR VARA DE MANOBRA,15KV-400A.FORNECIMENTO E COLOCACAO</v>
      </c>
      <c r="C14577" s="749" t="s">
        <v>36592</v>
      </c>
      <c r="D14577" s="749" t="s">
        <v>36593</v>
      </c>
      <c r="I14577" s="749" t="s">
        <v>30</v>
      </c>
      <c r="J14577" s="749" t="n">
        <v>2643.66</v>
      </c>
    </row>
    <row collapsed="false" customFormat="false" customHeight="true" hidden="true" ht="12.75" outlineLevel="0" r="14578">
      <c r="A14578" s="749" t="s">
        <v>36595</v>
      </c>
      <c r="B14578" s="749" t="str">
        <f aca="false">C14578&amp;D14578&amp;E14578&amp;F14578&amp;G14578&amp;H14578</f>
        <v>SECCIONADOR TRIPOLAR COM FUSIVEIS,ACIONAMENTO SIMULTANEO,COMANDO POR PUNHO DE MANOBRA,15KV-400A.FORNECIMENTO E COLOCACAO</v>
      </c>
      <c r="C14578" s="749" t="s">
        <v>36592</v>
      </c>
      <c r="D14578" s="749" t="s">
        <v>36596</v>
      </c>
      <c r="I14578" s="749" t="s">
        <v>30</v>
      </c>
      <c r="J14578" s="749" t="n">
        <v>1230.67</v>
      </c>
    </row>
    <row collapsed="false" customFormat="false" customHeight="true" hidden="true" ht="12.75" outlineLevel="0" r="14579">
      <c r="A14579" s="749" t="s">
        <v>36597</v>
      </c>
      <c r="B14579" s="749" t="str">
        <f aca="false">C14579&amp;D14579&amp;E14579&amp;F14579&amp;G14579&amp;H14579</f>
        <v>SECCIONADOR TRIPOLAR COM FUSIVEIS,ACIONAMENTO SIMULTANEO,COMANDO POR PUNHO DE MANOBRA,15KV-400A.FORNECIMENTO E COLOCACAO</v>
      </c>
      <c r="C14579" s="749" t="s">
        <v>36592</v>
      </c>
      <c r="D14579" s="749" t="s">
        <v>36596</v>
      </c>
      <c r="I14579" s="749" t="s">
        <v>30</v>
      </c>
      <c r="J14579" s="749" t="n">
        <v>1225.93</v>
      </c>
    </row>
    <row collapsed="false" customFormat="false" customHeight="true" hidden="true" ht="12.75" outlineLevel="0" r="14580">
      <c r="A14580" s="749" t="s">
        <v>36598</v>
      </c>
      <c r="B14580" s="749" t="str">
        <f aca="false">C14580&amp;D14580&amp;E14580&amp;F14580&amp;G14580&amp;H14580</f>
        <v>VARA DE MANOBRA EM FENOLITE,COM PONTEIRA DE DURALUMINIO TESTADA EM 15KV,COM 3,00M DE COMPRIMENTO.FORNECIMENTO</v>
      </c>
      <c r="C14580" s="749" t="s">
        <v>36599</v>
      </c>
      <c r="D14580" s="749" t="s">
        <v>36600</v>
      </c>
      <c r="I14580" s="749" t="s">
        <v>30</v>
      </c>
      <c r="J14580" s="749" t="n">
        <v>160.44</v>
      </c>
    </row>
    <row collapsed="false" customFormat="false" customHeight="true" hidden="true" ht="12.75" outlineLevel="0" r="14581">
      <c r="A14581" s="749" t="s">
        <v>36601</v>
      </c>
      <c r="B14581" s="749" t="str">
        <f aca="false">C14581&amp;D14581&amp;E14581&amp;F14581&amp;G14581&amp;H14581</f>
        <v>VARA DE MANOBRA EM FENOLITE,COM PONTEIRA DE DURALUMINIO TESTADA EM 15KV,COM 3,00M DE COMPRIMENTO.FORNECIMENTO</v>
      </c>
      <c r="C14581" s="749" t="s">
        <v>36599</v>
      </c>
      <c r="D14581" s="749" t="s">
        <v>36600</v>
      </c>
      <c r="I14581" s="749" t="s">
        <v>30</v>
      </c>
      <c r="J14581" s="749" t="n">
        <v>160.44</v>
      </c>
    </row>
    <row collapsed="false" customFormat="false" customHeight="true" hidden="true" ht="12.75" outlineLevel="0" r="14582">
      <c r="A14582" s="749" t="s">
        <v>36602</v>
      </c>
      <c r="B14582" s="749" t="str">
        <f aca="false">C14582&amp;D14582&amp;E14582&amp;F14582&amp;G14582&amp;H14582</f>
        <v>MUFLA TERMINAL,INTERNA OU EXTERNA,PARA CABO SINGELO DE 15KV.FORNECIMENTO E COLOCACAO</v>
      </c>
      <c r="C14582" s="749" t="s">
        <v>36603</v>
      </c>
      <c r="D14582" s="749" t="s">
        <v>14956</v>
      </c>
      <c r="I14582" s="749" t="s">
        <v>30</v>
      </c>
      <c r="J14582" s="749" t="n">
        <v>232.64</v>
      </c>
    </row>
    <row collapsed="false" customFormat="false" customHeight="true" hidden="true" ht="12.75" outlineLevel="0" r="14583">
      <c r="A14583" s="749" t="s">
        <v>36604</v>
      </c>
      <c r="B14583" s="749" t="str">
        <f aca="false">C14583&amp;D14583&amp;E14583&amp;F14583&amp;G14583&amp;H14583</f>
        <v>MUFLA TERMINAL,INTERNA OU EXTERNA,PARA CABO SINGELO DE 15KV.FORNECIMENTO E COLOCACAO</v>
      </c>
      <c r="C14583" s="749" t="s">
        <v>36603</v>
      </c>
      <c r="D14583" s="749" t="s">
        <v>14956</v>
      </c>
      <c r="I14583" s="749" t="s">
        <v>30</v>
      </c>
      <c r="J14583" s="749" t="n">
        <v>223.17</v>
      </c>
    </row>
    <row collapsed="false" customFormat="false" customHeight="true" hidden="true" ht="12.75" outlineLevel="0" r="14584">
      <c r="A14584" s="749" t="s">
        <v>36605</v>
      </c>
      <c r="B14584" s="749" t="str">
        <f aca="false">C14584&amp;D14584&amp;E14584&amp;F14584&amp;G14584&amp;H14584</f>
        <v>VERGALHAO DE COBRE DE 3/8".FORNECIMENTO E COLOCACAO</v>
      </c>
      <c r="C14584" s="749" t="s">
        <v>36606</v>
      </c>
      <c r="I14584" s="749" t="s">
        <v>236</v>
      </c>
      <c r="J14584" s="749" t="n">
        <v>42.55</v>
      </c>
    </row>
    <row collapsed="false" customFormat="false" customHeight="true" hidden="true" ht="12.75" outlineLevel="0" r="14585">
      <c r="A14585" s="749" t="s">
        <v>36607</v>
      </c>
      <c r="B14585" s="749" t="str">
        <f aca="false">C14585&amp;D14585&amp;E14585&amp;F14585&amp;G14585&amp;H14585</f>
        <v>VERGALHAO DE COBRE DE 3/8".FORNECIMENTO E COLOCACAO</v>
      </c>
      <c r="C14585" s="749" t="s">
        <v>36606</v>
      </c>
      <c r="I14585" s="749" t="s">
        <v>236</v>
      </c>
      <c r="J14585" s="749" t="n">
        <v>40.89</v>
      </c>
    </row>
    <row collapsed="false" customFormat="false" customHeight="true" hidden="true" ht="12.75" outlineLevel="0" r="14586">
      <c r="A14586" s="749" t="s">
        <v>36608</v>
      </c>
      <c r="B14586" s="749" t="str">
        <f aca="false">C14586&amp;D14586&amp;E14586&amp;F14586&amp;G14586&amp;H14586</f>
        <v>ISOLADOR DE PINO,TIPO HI-TOP,CILINDRICO CLASSE 15KV.FORNECIMENTO E COLOCACAO</v>
      </c>
      <c r="C14586" s="749" t="s">
        <v>36609</v>
      </c>
      <c r="D14586" s="749" t="s">
        <v>18729</v>
      </c>
      <c r="I14586" s="749" t="s">
        <v>30</v>
      </c>
      <c r="J14586" s="749" t="n">
        <v>24.74</v>
      </c>
    </row>
    <row collapsed="false" customFormat="false" customHeight="true" hidden="true" ht="12.75" outlineLevel="0" r="14587">
      <c r="A14587" s="749" t="s">
        <v>36610</v>
      </c>
      <c r="B14587" s="749" t="str">
        <f aca="false">C14587&amp;D14587&amp;E14587&amp;F14587&amp;G14587&amp;H14587</f>
        <v>ISOLADOR DE PINO,TIPO HI-TOP,CILINDRICO CLASSE 15KV.FORNECIMENTO E COLOCACAO</v>
      </c>
      <c r="C14587" s="749" t="s">
        <v>36609</v>
      </c>
      <c r="D14587" s="749" t="s">
        <v>18729</v>
      </c>
      <c r="I14587" s="749" t="s">
        <v>30</v>
      </c>
      <c r="J14587" s="749" t="n">
        <v>23.79</v>
      </c>
    </row>
    <row collapsed="false" customFormat="false" customHeight="true" hidden="true" ht="12.75" outlineLevel="0" r="14588">
      <c r="A14588" s="749" t="s">
        <v>36611</v>
      </c>
      <c r="B14588" s="749" t="str">
        <f aca="false">C14588&amp;D14588&amp;E14588&amp;F14588&amp;G14588&amp;H14588</f>
        <v>ISOLADOR DE SUSPENSAO(DISCO),TIPO CAVILHA CLASSE 15KV.FORNECIMENTO E COLOCACAO</v>
      </c>
      <c r="C14588" s="749" t="s">
        <v>36612</v>
      </c>
      <c r="D14588" s="749" t="s">
        <v>20211</v>
      </c>
      <c r="I14588" s="749" t="s">
        <v>30</v>
      </c>
      <c r="J14588" s="749" t="n">
        <v>77.72</v>
      </c>
    </row>
    <row collapsed="false" customFormat="false" customHeight="true" hidden="true" ht="12.75" outlineLevel="0" r="14589">
      <c r="A14589" s="749" t="s">
        <v>36613</v>
      </c>
      <c r="B14589" s="749" t="str">
        <f aca="false">C14589&amp;D14589&amp;E14589&amp;F14589&amp;G14589&amp;H14589</f>
        <v>ISOLADOR DE SUSPENSAO(DISCO),TIPO CAVILHA CLASSE 15KV.FORNECIMENTO E COLOCACAO</v>
      </c>
      <c r="C14589" s="749" t="s">
        <v>36612</v>
      </c>
      <c r="D14589" s="749" t="s">
        <v>20211</v>
      </c>
      <c r="I14589" s="749" t="s">
        <v>30</v>
      </c>
      <c r="J14589" s="749" t="n">
        <v>75.35</v>
      </c>
    </row>
    <row collapsed="false" customFormat="false" customHeight="true" hidden="true" ht="12.75" outlineLevel="0" r="14590">
      <c r="A14590" s="749" t="s">
        <v>36614</v>
      </c>
      <c r="B14590" s="749" t="str">
        <f aca="false">C14590&amp;D14590&amp;E14590&amp;F14590&amp;G14590&amp;H14590</f>
        <v>INTERTRAVAMENTO MECANICO (DISJUNTOR X CHAVES FACA),COM FECHADURAS.FORNECIMENTO E COLOCACAO</v>
      </c>
      <c r="C14590" s="749" t="s">
        <v>36615</v>
      </c>
      <c r="D14590" s="749" t="s">
        <v>36616</v>
      </c>
      <c r="I14590" s="749" t="s">
        <v>30</v>
      </c>
      <c r="J14590" s="749" t="n">
        <v>987.78</v>
      </c>
    </row>
    <row collapsed="false" customFormat="false" customHeight="true" hidden="true" ht="12.75" outlineLevel="0" r="14591">
      <c r="A14591" s="749" t="s">
        <v>36617</v>
      </c>
      <c r="B14591" s="749" t="str">
        <f aca="false">C14591&amp;D14591&amp;E14591&amp;F14591&amp;G14591&amp;H14591</f>
        <v>INTERTRAVAMENTO MECANICO (DISJUNTOR X CHAVES FACA),COM FECHADURAS.FORNECIMENTO E COLOCACAO</v>
      </c>
      <c r="C14591" s="749" t="s">
        <v>36615</v>
      </c>
      <c r="D14591" s="749" t="s">
        <v>36616</v>
      </c>
      <c r="I14591" s="749" t="s">
        <v>30</v>
      </c>
      <c r="J14591" s="749" t="n">
        <v>949.88</v>
      </c>
    </row>
    <row collapsed="false" customFormat="false" customHeight="true" hidden="true" ht="12.75" outlineLevel="0" r="14592">
      <c r="A14592" s="749" t="s">
        <v>36618</v>
      </c>
      <c r="B14592" s="749" t="str">
        <f aca="false">C14592&amp;D14592&amp;E14592&amp;F14592&amp;G14592&amp;H14592</f>
        <v>PARA-RAIO,TIPO VALVULA,PARA 15KV/5KA.FORNECIMENTO E INSTALACAO</v>
      </c>
      <c r="C14592" s="749" t="s">
        <v>36619</v>
      </c>
      <c r="D14592" s="749" t="s">
        <v>7901</v>
      </c>
      <c r="I14592" s="749" t="s">
        <v>30</v>
      </c>
      <c r="J14592" s="749" t="n">
        <v>281.56</v>
      </c>
    </row>
    <row collapsed="false" customFormat="false" customHeight="true" hidden="true" ht="12.75" outlineLevel="0" r="14593">
      <c r="A14593" s="749" t="s">
        <v>36620</v>
      </c>
      <c r="B14593" s="749" t="str">
        <f aca="false">C14593&amp;D14593&amp;E14593&amp;F14593&amp;G14593&amp;H14593</f>
        <v>PARA-RAIO,TIPO VALVULA,PARA 15KV/5KA.FORNECIMENTO E INSTALACAO</v>
      </c>
      <c r="C14593" s="749" t="s">
        <v>36619</v>
      </c>
      <c r="D14593" s="749" t="s">
        <v>7901</v>
      </c>
      <c r="I14593" s="749" t="s">
        <v>30</v>
      </c>
      <c r="J14593" s="749" t="n">
        <v>253.14</v>
      </c>
    </row>
    <row collapsed="false" customFormat="false" customHeight="true" hidden="true" ht="12.75" outlineLevel="0" r="14594">
      <c r="A14594" s="749" t="s">
        <v>36621</v>
      </c>
      <c r="B14594" s="749" t="str">
        <f aca="false">C14594&amp;D14594&amp;E14594&amp;F14594&amp;G14594&amp;H14594</f>
        <v>CHAVE FUSIVEL,UNIPOLAR,COMANDO POR VARA DE MANOBRA,15KV-100A.FORNECIMENTO E COLOCACAO</v>
      </c>
      <c r="C14594" s="749" t="s">
        <v>36622</v>
      </c>
      <c r="D14594" s="749" t="s">
        <v>14939</v>
      </c>
      <c r="I14594" s="749" t="s">
        <v>30</v>
      </c>
      <c r="J14594" s="749" t="n">
        <v>255.97</v>
      </c>
    </row>
    <row collapsed="false" customFormat="false" customHeight="true" hidden="true" ht="12.75" outlineLevel="0" r="14595">
      <c r="A14595" s="749" t="s">
        <v>36623</v>
      </c>
      <c r="B14595" s="749" t="str">
        <f aca="false">C14595&amp;D14595&amp;E14595&amp;F14595&amp;G14595&amp;H14595</f>
        <v>CHAVE FUSIVEL,UNIPOLAR,COMANDO POR VARA DE MANOBRA,15KV-100A.FORNECIMENTO E COLOCACAO</v>
      </c>
      <c r="C14595" s="749" t="s">
        <v>36622</v>
      </c>
      <c r="D14595" s="749" t="s">
        <v>14939</v>
      </c>
      <c r="I14595" s="749" t="s">
        <v>30</v>
      </c>
      <c r="J14595" s="749" t="n">
        <v>251.23</v>
      </c>
    </row>
    <row collapsed="false" customFormat="false" customHeight="true" hidden="true" ht="12.75" outlineLevel="0" r="14596">
      <c r="A14596" s="749" t="s">
        <v>36624</v>
      </c>
      <c r="B14596" s="749" t="str">
        <f aca="false">C14596&amp;D14596&amp;E14596&amp;F14596&amp;G14596&amp;H14596</f>
        <v>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v>
      </c>
      <c r="C14596" s="749" t="s">
        <v>36625</v>
      </c>
      <c r="D14596" s="749" t="s">
        <v>36626</v>
      </c>
      <c r="E14596" s="749" t="s">
        <v>36627</v>
      </c>
      <c r="F14596" s="749" t="s">
        <v>36628</v>
      </c>
      <c r="G14596" s="749" t="s">
        <v>36629</v>
      </c>
      <c r="H14596" s="749" t="s">
        <v>14350</v>
      </c>
      <c r="I14596" s="749" t="s">
        <v>30</v>
      </c>
      <c r="J14596" s="749" t="n">
        <v>530.68</v>
      </c>
    </row>
    <row collapsed="false" customFormat="false" customHeight="true" hidden="true" ht="12.75" outlineLevel="0" r="14597">
      <c r="A14597" s="749" t="s">
        <v>36630</v>
      </c>
      <c r="B14597" s="749" t="str">
        <f aca="false">C14597&amp;D14597&amp;E14597&amp;F14597&amp;G14597&amp;H14597</f>
        <v>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v>
      </c>
      <c r="C14597" s="749" t="s">
        <v>36625</v>
      </c>
      <c r="D14597" s="749" t="s">
        <v>36626</v>
      </c>
      <c r="E14597" s="749" t="s">
        <v>36627</v>
      </c>
      <c r="F14597" s="749" t="s">
        <v>36628</v>
      </c>
      <c r="G14597" s="749" t="s">
        <v>36629</v>
      </c>
      <c r="H14597" s="749" t="s">
        <v>14350</v>
      </c>
      <c r="I14597" s="749" t="s">
        <v>30</v>
      </c>
      <c r="J14597" s="749" t="n">
        <v>492.78</v>
      </c>
    </row>
    <row collapsed="false" customFormat="false" customHeight="true" hidden="true" ht="38.25" outlineLevel="0" r="14598">
      <c r="A14598" s="749" t="s">
        <v>36631</v>
      </c>
      <c r="B14598" s="758" t="str">
        <f aca="false">C14598&amp;D14598&amp;E14598&amp;F14598&amp;G14598&amp;H14598</f>
        <v>QUADRO DE DISTRIBUICAO DE ENERGIA PARA DISJUNTORES TERMO-MAGNETICOS UNIPOLARES,DE SOBREPOR,COM PORTA E BARRAMENTOS DE FASE,NEUTRO E TERRA,PARA INSTALACAO DE ATE 3 DISJUNTORES SEMDISPOSITIVO PARA CHAVE GERAL.FORNECIMENTO E COLOCACAO</v>
      </c>
      <c r="C14598" s="749" t="s">
        <v>36632</v>
      </c>
      <c r="D14598" s="749" t="s">
        <v>36633</v>
      </c>
      <c r="E14598" s="749" t="s">
        <v>36634</v>
      </c>
      <c r="F14598" s="749" t="s">
        <v>36635</v>
      </c>
      <c r="I14598" s="749" t="s">
        <v>30</v>
      </c>
      <c r="J14598" s="749" t="n">
        <v>80.56</v>
      </c>
    </row>
    <row collapsed="false" customFormat="false" customHeight="true" hidden="true" ht="38.25" outlineLevel="0" r="14599">
      <c r="A14599" s="749" t="s">
        <v>36636</v>
      </c>
      <c r="B14599" s="758" t="str">
        <f aca="false">C14599&amp;D14599&amp;E14599&amp;F14599&amp;G14599&amp;H14599</f>
        <v>QUADRO DE DISTRIBUICAO DE ENERGIA PARA DISJUNTORES TERMO-MAGNETICOS UNIPOLARES,DE SOBREPOR,COM PORTA E BARRAMENTOS DE FASE,NEUTRO E TERRA,PARA INSTALACAO DE ATE 3 DISJUNTORES SEMDISPOSITIVO PARA CHAVE GERAL.FORNECIMENTO E COLOCACAO</v>
      </c>
      <c r="C14599" s="749" t="s">
        <v>36632</v>
      </c>
      <c r="D14599" s="749" t="s">
        <v>36633</v>
      </c>
      <c r="E14599" s="749" t="s">
        <v>36634</v>
      </c>
      <c r="F14599" s="749" t="s">
        <v>36635</v>
      </c>
      <c r="I14599" s="749" t="s">
        <v>30</v>
      </c>
      <c r="J14599" s="749" t="n">
        <v>72.03</v>
      </c>
    </row>
    <row collapsed="false" customFormat="false" customHeight="true" hidden="true" ht="38.25" outlineLevel="0" r="14600">
      <c r="A14600" s="749" t="s">
        <v>36637</v>
      </c>
      <c r="B14600" s="758" t="str">
        <f aca="false">C14600&amp;D14600&amp;E14600&amp;F14600&amp;G14600&amp;H14600</f>
        <v>QUADRO DE DISTRIBUICAO DE ENERGIA PARA DISJUNTORES TERMO-MAGNETICOS UNIPOLARES,DE SOBREPOR,COM PORTA E BARRAMENTOS DE FASE,NEUTRO E TERRA,PARA INSTALACAO DE ATE 6 DISJUNTORES SEM DISPOSITIVO PARA CHAVE GERAL.FORNECIMENTO E COLOCACAO</v>
      </c>
      <c r="C14600" s="749" t="s">
        <v>36632</v>
      </c>
      <c r="D14600" s="749" t="s">
        <v>36633</v>
      </c>
      <c r="E14600" s="749" t="s">
        <v>36638</v>
      </c>
      <c r="F14600" s="749" t="s">
        <v>36639</v>
      </c>
      <c r="I14600" s="749" t="s">
        <v>30</v>
      </c>
      <c r="J14600" s="749" t="n">
        <v>88.15</v>
      </c>
    </row>
    <row collapsed="false" customFormat="false" customHeight="true" hidden="true" ht="38.25" outlineLevel="0" r="14601">
      <c r="A14601" s="749" t="s">
        <v>36640</v>
      </c>
      <c r="B14601" s="758" t="str">
        <f aca="false">C14601&amp;D14601&amp;E14601&amp;F14601&amp;G14601&amp;H14601</f>
        <v>QUADRO DE DISTRIBUICAO DE ENERGIA PARA DISJUNTORES TERMO-MAGNETICOS UNIPOLARES,DE SOBREPOR,COM PORTA E BARRAMENTOS DE FASE,NEUTRO E TERRA,PARA INSTALACAO DE ATE 6 DISJUNTORES SEM DISPOSITIVO PARA CHAVE GERAL.FORNECIMENTO E COLOCACAO</v>
      </c>
      <c r="C14601" s="749" t="s">
        <v>36632</v>
      </c>
      <c r="D14601" s="749" t="s">
        <v>36633</v>
      </c>
      <c r="E14601" s="749" t="s">
        <v>36638</v>
      </c>
      <c r="F14601" s="749" t="s">
        <v>36639</v>
      </c>
      <c r="I14601" s="749" t="s">
        <v>30</v>
      </c>
      <c r="J14601" s="749" t="n">
        <v>79.62</v>
      </c>
    </row>
    <row collapsed="false" customFormat="false" customHeight="true" hidden="true" ht="38.25" outlineLevel="0" r="14602">
      <c r="A14602" s="749" t="s">
        <v>36641</v>
      </c>
      <c r="B14602" s="758" t="str">
        <f aca="false">C14602&amp;D14602&amp;E14602&amp;F14602&amp;G14602&amp;H14602</f>
        <v>QUADRO DE DISTRIBUICAO DE ENERGIA PARA DISJUNTORES TERMO-MAGNETICOS UNIPOLARES,DE SOBREPOR,COM PORTA E BARRAMENTOS DE FASE,NEUTRO E TERRA,PARA INSTALACAO DE ATE 12 DISJUNTORES SEMDISPOSITIVO PARA CHAVE GERAL.FORNECIMENTO E COLOCACAO</v>
      </c>
      <c r="C14602" s="749" t="s">
        <v>36632</v>
      </c>
      <c r="D14602" s="749" t="s">
        <v>36633</v>
      </c>
      <c r="E14602" s="749" t="s">
        <v>36642</v>
      </c>
      <c r="F14602" s="749" t="s">
        <v>36635</v>
      </c>
      <c r="I14602" s="749" t="s">
        <v>30</v>
      </c>
      <c r="J14602" s="749" t="n">
        <v>117.02</v>
      </c>
    </row>
    <row collapsed="false" customFormat="false" customHeight="true" hidden="true" ht="38.25" outlineLevel="0" r="14603">
      <c r="A14603" s="749" t="s">
        <v>36643</v>
      </c>
      <c r="B14603" s="758" t="str">
        <f aca="false">C14603&amp;D14603&amp;E14603&amp;F14603&amp;G14603&amp;H14603</f>
        <v>QUADRO DE DISTRIBUICAO DE ENERGIA PARA DISJUNTORES TERMO-MAGNETICOS UNIPOLARES,DE SOBREPOR,COM PORTA E BARRAMENTOS DE FASE,NEUTRO E TERRA,PARA INSTALACAO DE ATE 12 DISJUNTORES SEMDISPOSITIVO PARA CHAVE GERAL.FORNECIMENTO E COLOCACAO</v>
      </c>
      <c r="C14603" s="749" t="s">
        <v>36632</v>
      </c>
      <c r="D14603" s="749" t="s">
        <v>36633</v>
      </c>
      <c r="E14603" s="749" t="s">
        <v>36642</v>
      </c>
      <c r="F14603" s="749" t="s">
        <v>36635</v>
      </c>
      <c r="I14603" s="749" t="s">
        <v>30</v>
      </c>
      <c r="J14603" s="749" t="n">
        <v>106.36</v>
      </c>
    </row>
    <row collapsed="false" customFormat="false" customHeight="true" hidden="true" ht="38.25" outlineLevel="0" r="14604">
      <c r="A14604" s="749" t="s">
        <v>36644</v>
      </c>
      <c r="B14604" s="758" t="str">
        <f aca="false">C14604&amp;D14604&amp;E14604&amp;F14604&amp;G14604&amp;H14604</f>
        <v>QUADRO DE DISTRIBUICAO DE ENERGIA PARA DISJUNTORES TERMO-MAGNETICOS UNIPOLARES,DE SOBREPOR,COM PORTA E BARRAMENTOS DE FASE,NEUTRO E TERRA,TRIFASICO,PARA INSTALACAO DE ATE 18 DISJUNTORES COM DISPOSITIVO PARA CHAVE GERAL.FORNECIMENTO E COLOCACAO.</v>
      </c>
      <c r="C14604" s="749" t="s">
        <v>36632</v>
      </c>
      <c r="D14604" s="749" t="s">
        <v>36633</v>
      </c>
      <c r="E14604" s="749" t="s">
        <v>36645</v>
      </c>
      <c r="F14604" s="749" t="s">
        <v>36646</v>
      </c>
      <c r="G14604" s="749" t="s">
        <v>36647</v>
      </c>
      <c r="I14604" s="749" t="s">
        <v>30</v>
      </c>
      <c r="J14604" s="749" t="n">
        <v>280.83</v>
      </c>
    </row>
    <row collapsed="false" customFormat="false" customHeight="true" hidden="true" ht="38.25" outlineLevel="0" r="14605">
      <c r="A14605" s="749" t="s">
        <v>36648</v>
      </c>
      <c r="B14605" s="758" t="str">
        <f aca="false">C14605&amp;D14605&amp;E14605&amp;F14605&amp;G14605&amp;H14605</f>
        <v>QUADRO DE DISTRIBUICAO DE ENERGIA PARA DISJUNTORES TERMO-MAGNETICOS UNIPOLARES,DE SOBREPOR,COM PORTA E BARRAMENTOS DE FASE,NEUTRO E TERRA,TRIFASICO,PARA INSTALACAO DE ATE 18 DISJUNTORES COM DISPOSITIVO PARA CHAVE GERAL.FORNECIMENTO E COLOCACAO.</v>
      </c>
      <c r="C14605" s="749" t="s">
        <v>36632</v>
      </c>
      <c r="D14605" s="749" t="s">
        <v>36633</v>
      </c>
      <c r="E14605" s="749" t="s">
        <v>36645</v>
      </c>
      <c r="F14605" s="749" t="s">
        <v>36646</v>
      </c>
      <c r="G14605" s="749" t="s">
        <v>36647</v>
      </c>
      <c r="I14605" s="749" t="s">
        <v>30</v>
      </c>
      <c r="J14605" s="749" t="n">
        <v>268.04</v>
      </c>
    </row>
    <row collapsed="false" customFormat="false" customHeight="true" hidden="true" ht="38.25" outlineLevel="0" r="14606">
      <c r="A14606" s="749" t="s">
        <v>36649</v>
      </c>
      <c r="B14606" s="758" t="str">
        <f aca="false">C14606&amp;D14606&amp;E14606&amp;F14606&amp;G14606&amp;H14606</f>
        <v>QUADRO DE DISTRIBUICAO DE ENERGIA PARA DISJUNTORES TERMO-MAGNETICOS UNIPOLARES,DE SOBREPOR,COM PORTA E BARRAMENTOS DE FASE,NEUTRO E TERRA,TRIFASICO,PARA INSTALACAO DE ATE 24 DISJUNTORES COM DISPOSITIVO PARA CHAVE GERAL.FORNECIMENTO E COLOCACAO.</v>
      </c>
      <c r="C14606" s="749" t="s">
        <v>36632</v>
      </c>
      <c r="D14606" s="749" t="s">
        <v>36633</v>
      </c>
      <c r="E14606" s="749" t="s">
        <v>36650</v>
      </c>
      <c r="F14606" s="749" t="s">
        <v>36646</v>
      </c>
      <c r="G14606" s="749" t="s">
        <v>36647</v>
      </c>
      <c r="I14606" s="749" t="s">
        <v>30</v>
      </c>
      <c r="J14606" s="749" t="n">
        <v>338.43</v>
      </c>
    </row>
    <row collapsed="false" customFormat="false" customHeight="true" hidden="true" ht="38.25" outlineLevel="0" r="14607">
      <c r="A14607" s="749" t="s">
        <v>36651</v>
      </c>
      <c r="B14607" s="758" t="str">
        <f aca="false">C14607&amp;D14607&amp;E14607&amp;F14607&amp;G14607&amp;H14607</f>
        <v>QUADRO DE DISTRIBUICAO DE ENERGIA PARA DISJUNTORES TERMO-MAGNETICOS UNIPOLARES,DE SOBREPOR,COM PORTA E BARRAMENTOS DE FASE,NEUTRO E TERRA,TRIFASICO,PARA INSTALACAO DE ATE 24 DISJUNTORES COM DISPOSITIVO PARA CHAVE GERAL.FORNECIMENTO E COLOCACAO.</v>
      </c>
      <c r="C14607" s="749" t="s">
        <v>36632</v>
      </c>
      <c r="D14607" s="749" t="s">
        <v>36633</v>
      </c>
      <c r="E14607" s="749" t="s">
        <v>36650</v>
      </c>
      <c r="F14607" s="749" t="s">
        <v>36646</v>
      </c>
      <c r="G14607" s="749" t="s">
        <v>36647</v>
      </c>
      <c r="I14607" s="749" t="s">
        <v>30</v>
      </c>
      <c r="J14607" s="749" t="n">
        <v>327.27</v>
      </c>
    </row>
    <row collapsed="false" customFormat="false" customHeight="true" hidden="true" ht="38.25" outlineLevel="0" r="14608">
      <c r="A14608" s="749" t="s">
        <v>36652</v>
      </c>
      <c r="B14608" s="758" t="str">
        <f aca="false">C14608&amp;D14608&amp;E14608&amp;F14608&amp;G14608&amp;H14608</f>
        <v>QUADRO DE DISTRIBUICAO DE ENERGIA PARA DISJUNTORES TERMO-MAGNETICOS UNIPOLARES,DE SOBREPOR,COM PORTA E BARRAMENTOS DE FASE,NEUTRO E TERRA,TRIFASICO,PARA INSTALACAO DE ATE 32 DISJUNTORES COM DISPOSITIVO PARA CHAVE GERAL.FORNECIMENTO E COLOCACAO.</v>
      </c>
      <c r="C14608" s="749" t="s">
        <v>36632</v>
      </c>
      <c r="D14608" s="749" t="s">
        <v>36633</v>
      </c>
      <c r="E14608" s="749" t="s">
        <v>36653</v>
      </c>
      <c r="F14608" s="749" t="s">
        <v>36646</v>
      </c>
      <c r="G14608" s="749" t="s">
        <v>36647</v>
      </c>
      <c r="I14608" s="749" t="s">
        <v>30</v>
      </c>
      <c r="J14608" s="749" t="n">
        <v>470.57</v>
      </c>
    </row>
    <row collapsed="false" customFormat="false" customHeight="true" hidden="true" ht="38.25" outlineLevel="0" r="14609">
      <c r="A14609" s="749" t="s">
        <v>36654</v>
      </c>
      <c r="B14609" s="758" t="str">
        <f aca="false">C14609&amp;D14609&amp;E14609&amp;F14609&amp;G14609&amp;H14609</f>
        <v>QUADRO DE DISTRIBUICAO DE ENERGIA PARA DISJUNTORES TERMO-MAGNETICOS UNIPOLARES,DE SOBREPOR,COM PORTA E BARRAMENTOS DE FASE,NEUTRO E TERRA,TRIFASICO,PARA INSTALACAO DE ATE 32 DISJUNTORES COM DISPOSITIVO PARA CHAVE GERAL.FORNECIMENTO E COLOCACAO.</v>
      </c>
      <c r="C14609" s="749" t="s">
        <v>36632</v>
      </c>
      <c r="D14609" s="749" t="s">
        <v>36633</v>
      </c>
      <c r="E14609" s="749" t="s">
        <v>36653</v>
      </c>
      <c r="F14609" s="749" t="s">
        <v>36646</v>
      </c>
      <c r="G14609" s="749" t="s">
        <v>36647</v>
      </c>
      <c r="I14609" s="749" t="s">
        <v>30</v>
      </c>
      <c r="J14609" s="749" t="n">
        <v>449.25</v>
      </c>
    </row>
    <row collapsed="false" customFormat="false" customHeight="true" hidden="true" ht="38.25" outlineLevel="0" r="14610">
      <c r="A14610" s="749" t="s">
        <v>36655</v>
      </c>
      <c r="B14610" s="758" t="str">
        <f aca="false">C14610&amp;D14610&amp;E14610&amp;F14610&amp;G14610&amp;H14610</f>
        <v>QUADRO DE DISTRIBUICAO DE ENERGIA PARA DISJUNTORES TERMO-MAGNETICOS UNIPOLARES,DE SOBREPOR,COM PORTA E BARRAMENTOS DE FASE,NEUTRO E TERRA,TRIFASICO,PARA INSTALACAO DE ATE 40 DISJUNTORES COM DISPOSITIVO PARA CHAVE GERAL.FORNECIMENTO E COLOCACAO.</v>
      </c>
      <c r="C14610" s="749" t="s">
        <v>36632</v>
      </c>
      <c r="D14610" s="749" t="s">
        <v>36633</v>
      </c>
      <c r="E14610" s="749" t="s">
        <v>36656</v>
      </c>
      <c r="F14610" s="749" t="s">
        <v>36646</v>
      </c>
      <c r="G14610" s="749" t="s">
        <v>36647</v>
      </c>
      <c r="I14610" s="749" t="s">
        <v>30</v>
      </c>
      <c r="J14610" s="749" t="n">
        <v>541.57</v>
      </c>
    </row>
    <row collapsed="false" customFormat="false" customHeight="true" hidden="true" ht="38.25" outlineLevel="0" r="14611">
      <c r="A14611" s="749" t="s">
        <v>36657</v>
      </c>
      <c r="B14611" s="758" t="str">
        <f aca="false">C14611&amp;D14611&amp;E14611&amp;F14611&amp;G14611&amp;H14611</f>
        <v>QUADRO DE DISTRIBUICAO DE ENERGIA PARA DISJUNTORES TERMO-MAGNETICOS UNIPOLARES,DE SOBREPOR,COM PORTA E BARRAMENTOS DE FASE,NEUTRO E TERRA,TRIFASICO,PARA INSTALACAO DE ATE 40 DISJUNTORES COM DISPOSITIVO PARA CHAVE GERAL.FORNECIMENTO E COLOCACAO.</v>
      </c>
      <c r="C14611" s="749" t="s">
        <v>36632</v>
      </c>
      <c r="D14611" s="749" t="s">
        <v>36633</v>
      </c>
      <c r="E14611" s="749" t="s">
        <v>36656</v>
      </c>
      <c r="F14611" s="749" t="s">
        <v>36646</v>
      </c>
      <c r="G14611" s="749" t="s">
        <v>36647</v>
      </c>
      <c r="I14611" s="749" t="s">
        <v>30</v>
      </c>
      <c r="J14611" s="749" t="n">
        <v>520.25</v>
      </c>
    </row>
    <row collapsed="false" customFormat="false" customHeight="true" hidden="true" ht="38.25" outlineLevel="0" r="14612">
      <c r="A14612" s="749" t="s">
        <v>36658</v>
      </c>
      <c r="B14612" s="758" t="str">
        <f aca="false">C14612&amp;D14612&amp;E14612&amp;F14612&amp;G14612&amp;H14612</f>
        <v>QUADRO DE DISTRIBUICAO DE ENERGIA PARA DISJUNTORES TERMO-MAGNETICOS UNIPOLARES,DE SOBREPOR,COM PORTA E BARRAMENTOS DE FASE,NEUTRO E TERRA,TRIFASICO,PARA INSTALACAO DE ATE 50 DISJUNTORES COM DISPOSITIVO PARA CHAVE GERAL.FORNECIMENTO E COLOCACAO.</v>
      </c>
      <c r="C14612" s="749" t="s">
        <v>36632</v>
      </c>
      <c r="D14612" s="749" t="s">
        <v>36633</v>
      </c>
      <c r="E14612" s="749" t="s">
        <v>36659</v>
      </c>
      <c r="F14612" s="749" t="s">
        <v>36646</v>
      </c>
      <c r="G14612" s="749" t="s">
        <v>36647</v>
      </c>
      <c r="I14612" s="749" t="s">
        <v>30</v>
      </c>
      <c r="J14612" s="749" t="n">
        <v>895.02</v>
      </c>
    </row>
    <row collapsed="false" customFormat="false" customHeight="true" hidden="true" ht="38.25" outlineLevel="0" r="14613">
      <c r="A14613" s="749" t="s">
        <v>36660</v>
      </c>
      <c r="B14613" s="758" t="str">
        <f aca="false">C14613&amp;D14613&amp;E14613&amp;F14613&amp;G14613&amp;H14613</f>
        <v>QUADRO DE DISTRIBUICAO DE ENERGIA PARA DISJUNTORES TERMO-MAGNETICOS UNIPOLARES,DE SOBREPOR,COM PORTA E BARRAMENTOS DE FASE,NEUTRO E TERRA,TRIFASICO,PARA INSTALACAO DE ATE 50 DISJUNTORES COM DISPOSITIVO PARA CHAVE GERAL.FORNECIMENTO E COLOCACAO.</v>
      </c>
      <c r="C14613" s="749" t="s">
        <v>36632</v>
      </c>
      <c r="D14613" s="749" t="s">
        <v>36633</v>
      </c>
      <c r="E14613" s="749" t="s">
        <v>36659</v>
      </c>
      <c r="F14613" s="749" t="s">
        <v>36646</v>
      </c>
      <c r="G14613" s="749" t="s">
        <v>36647</v>
      </c>
      <c r="I14613" s="749" t="s">
        <v>30</v>
      </c>
      <c r="J14613" s="749" t="n">
        <v>873.7</v>
      </c>
    </row>
    <row collapsed="false" customFormat="false" customHeight="true" hidden="true" ht="38.25" outlineLevel="0" r="14614">
      <c r="A14614" s="749" t="s">
        <v>36661</v>
      </c>
      <c r="B14614" s="758" t="str">
        <f aca="false">C14614&amp;D14614&amp;E14614&amp;F14614&amp;G14614&amp;H14614</f>
        <v>QUADRO DE DISTRIBUICAO DE ENERGIA PARA DISJUNTORES TERMO-MAGNETICOS UNIPOLARES,DE EMBUTIR,COM PORTA E BARRAMENTOS DE FASE,NEUTRO E TERRA,PARA INSTALACAO DE ATE 3 DISJUNTORES SEM DISPOSITIVO PARA CHAVE GERAL.FORNECIMENTO E COLOCACAO</v>
      </c>
      <c r="C14614" s="749" t="s">
        <v>36632</v>
      </c>
      <c r="D14614" s="749" t="s">
        <v>36662</v>
      </c>
      <c r="E14614" s="749" t="s">
        <v>36663</v>
      </c>
      <c r="F14614" s="749" t="s">
        <v>36664</v>
      </c>
      <c r="I14614" s="749" t="s">
        <v>30</v>
      </c>
      <c r="J14614" s="749" t="n">
        <v>87.65</v>
      </c>
    </row>
    <row collapsed="false" customFormat="false" customHeight="true" hidden="true" ht="38.25" outlineLevel="0" r="14615">
      <c r="A14615" s="749" t="s">
        <v>36665</v>
      </c>
      <c r="B14615" s="758" t="str">
        <f aca="false">C14615&amp;D14615&amp;E14615&amp;F14615&amp;G14615&amp;H14615</f>
        <v>QUADRO DE DISTRIBUICAO DE ENERGIA PARA DISJUNTORES TERMO-MAGNETICOS UNIPOLARES,DE EMBUTIR,COM PORTA E BARRAMENTOS DE FASE,NEUTRO E TERRA,PARA INSTALACAO DE ATE 3 DISJUNTORES SEM DISPOSITIVO PARA CHAVE GERAL.FORNECIMENTO E COLOCACAO</v>
      </c>
      <c r="C14615" s="749" t="s">
        <v>36632</v>
      </c>
      <c r="D14615" s="749" t="s">
        <v>36662</v>
      </c>
      <c r="E14615" s="749" t="s">
        <v>36663</v>
      </c>
      <c r="F14615" s="749" t="s">
        <v>36664</v>
      </c>
      <c r="I14615" s="749" t="s">
        <v>30</v>
      </c>
      <c r="J14615" s="749" t="n">
        <v>78.18</v>
      </c>
    </row>
    <row collapsed="false" customFormat="false" customHeight="true" hidden="true" ht="38.25" outlineLevel="0" r="14616">
      <c r="A14616" s="749" t="s">
        <v>36666</v>
      </c>
      <c r="B14616" s="758" t="str">
        <f aca="false">C14616&amp;D14616&amp;E14616&amp;F14616&amp;G14616&amp;H14616</f>
        <v>QUADRO DE DISTRIBUICAO DE ENERGIA PARA DISJUNTORES TERMO-MAGNETICOS UNIPOLARES,DE EMBUTIR,COM PORTA E BARRAMENTOS DE FASE,NEUTRO E TERRA,PARA INSTALACAO DE ATE 6 DISJUNTORES SEM DISPOSITIVO PARA CHAVE GERAL.FORNECIMENTO E COLOCACAO</v>
      </c>
      <c r="C14616" s="749" t="s">
        <v>36632</v>
      </c>
      <c r="D14616" s="749" t="s">
        <v>36662</v>
      </c>
      <c r="E14616" s="749" t="s">
        <v>36667</v>
      </c>
      <c r="F14616" s="749" t="s">
        <v>36664</v>
      </c>
      <c r="I14616" s="749" t="s">
        <v>30</v>
      </c>
      <c r="J14616" s="749" t="n">
        <v>95.24</v>
      </c>
    </row>
    <row collapsed="false" customFormat="false" customHeight="true" hidden="true" ht="38.25" outlineLevel="0" r="14617">
      <c r="A14617" s="749" t="s">
        <v>36668</v>
      </c>
      <c r="B14617" s="758" t="str">
        <f aca="false">C14617&amp;D14617&amp;E14617&amp;F14617&amp;G14617&amp;H14617</f>
        <v>QUADRO DE DISTRIBUICAO DE ENERGIA PARA DISJUNTORES TERMO-MAGNETICOS UNIPOLARES,DE EMBUTIR,COM PORTA E BARRAMENTOS DE FASE,NEUTRO E TERRA,PARA INSTALACAO DE ATE 6 DISJUNTORES SEM DISPOSITIVO PARA CHAVE GERAL.FORNECIMENTO E COLOCACAO</v>
      </c>
      <c r="C14617" s="749" t="s">
        <v>36632</v>
      </c>
      <c r="D14617" s="749" t="s">
        <v>36662</v>
      </c>
      <c r="E14617" s="749" t="s">
        <v>36667</v>
      </c>
      <c r="F14617" s="749" t="s">
        <v>36664</v>
      </c>
      <c r="I14617" s="749" t="s">
        <v>30</v>
      </c>
      <c r="J14617" s="749" t="n">
        <v>85.77</v>
      </c>
    </row>
    <row collapsed="false" customFormat="false" customHeight="true" hidden="true" ht="38.25" outlineLevel="0" r="14618">
      <c r="A14618" s="749" t="s">
        <v>36669</v>
      </c>
      <c r="B14618" s="758" t="str">
        <f aca="false">C14618&amp;D14618&amp;E14618&amp;F14618&amp;G14618&amp;H14618</f>
        <v>QUADRO DE DISTRIBUICAO DE ENERGIA PARA DISJUNTORES TERMO-MAGNETICOS UNIPOLARES,DE EMBUTIR,COM PORTA E BARRAMENTOS DE FASE,NEUTRO E TERRA,PARA INSTALACAO DE ATE 12 DISJUNTORES SEM DISPOSITIVO PARA CHAVE GERAL.FORNECIMENTO E COLOCACAO</v>
      </c>
      <c r="C14618" s="749" t="s">
        <v>36632</v>
      </c>
      <c r="D14618" s="749" t="s">
        <v>36662</v>
      </c>
      <c r="E14618" s="749" t="s">
        <v>36670</v>
      </c>
      <c r="F14618" s="749" t="s">
        <v>36639</v>
      </c>
      <c r="I14618" s="749" t="s">
        <v>30</v>
      </c>
      <c r="J14618" s="749" t="n">
        <v>125.89</v>
      </c>
    </row>
    <row collapsed="false" customFormat="false" customHeight="true" hidden="true" ht="38.25" outlineLevel="0" r="14619">
      <c r="A14619" s="749" t="s">
        <v>36671</v>
      </c>
      <c r="B14619" s="758" t="str">
        <f aca="false">C14619&amp;D14619&amp;E14619&amp;F14619&amp;G14619&amp;H14619</f>
        <v>QUADRO DE DISTRIBUICAO DE ENERGIA PARA DISJUNTORES TERMO-MAGNETICOS UNIPOLARES,DE EMBUTIR,COM PORTA E BARRAMENTOS DE FASE,NEUTRO E TERRA,PARA INSTALACAO DE ATE 12 DISJUNTORES SEM DISPOSITIVO PARA CHAVE GERAL.FORNECIMENTO E COLOCACAO</v>
      </c>
      <c r="C14619" s="749" t="s">
        <v>36632</v>
      </c>
      <c r="D14619" s="749" t="s">
        <v>36662</v>
      </c>
      <c r="E14619" s="749" t="s">
        <v>36670</v>
      </c>
      <c r="F14619" s="749" t="s">
        <v>36639</v>
      </c>
      <c r="I14619" s="749" t="s">
        <v>30</v>
      </c>
      <c r="J14619" s="749" t="n">
        <v>114.04</v>
      </c>
    </row>
    <row collapsed="false" customFormat="false" customHeight="true" hidden="true" ht="38.25" outlineLevel="0" r="14620">
      <c r="A14620" s="749" t="s">
        <v>36672</v>
      </c>
      <c r="B14620" s="758" t="str">
        <f aca="false">C14620&amp;D14620&amp;E14620&amp;F14620&amp;G14620&amp;H14620</f>
        <v>QUADRO DE DISTRIBUICAO DE ENERGIA PARA DISJUNTORES TERMO-MAGNETICOS UNIPOLARES,DE EMBUTIR,COM PORTA E BARRAMENTOS DE FASE,NEUTRO E TERRA,TRIFASICO,PARA INSTALACAO DE ATE 18 DISJUNTORES COM DISPOSITIVO PARA CHAVE GERAL.FORNECIMENTO E COLOCACAO.</v>
      </c>
      <c r="C14620" s="749" t="s">
        <v>36632</v>
      </c>
      <c r="D14620" s="749" t="s">
        <v>36662</v>
      </c>
      <c r="E14620" s="749" t="s">
        <v>36673</v>
      </c>
      <c r="F14620" s="749" t="s">
        <v>36674</v>
      </c>
      <c r="G14620" s="749" t="s">
        <v>36675</v>
      </c>
      <c r="I14620" s="749" t="s">
        <v>30</v>
      </c>
      <c r="J14620" s="749" t="n">
        <v>291.47</v>
      </c>
    </row>
    <row collapsed="false" customFormat="false" customHeight="true" hidden="true" ht="38.25" outlineLevel="0" r="14621">
      <c r="A14621" s="749" t="s">
        <v>36676</v>
      </c>
      <c r="B14621" s="758" t="str">
        <f aca="false">C14621&amp;D14621&amp;E14621&amp;F14621&amp;G14621&amp;H14621</f>
        <v>QUADRO DE DISTRIBUICAO DE ENERGIA PARA DISJUNTORES TERMO-MAGNETICOS UNIPOLARES,DE EMBUTIR,COM PORTA E BARRAMENTOS DE FASE,NEUTRO E TERRA,TRIFASICO,PARA INSTALACAO DE ATE 18 DISJUNTORES COM DISPOSITIVO PARA CHAVE GERAL.FORNECIMENTO E COLOCACAO.</v>
      </c>
      <c r="C14621" s="749" t="s">
        <v>36632</v>
      </c>
      <c r="D14621" s="749" t="s">
        <v>36662</v>
      </c>
      <c r="E14621" s="749" t="s">
        <v>36673</v>
      </c>
      <c r="F14621" s="749" t="s">
        <v>36674</v>
      </c>
      <c r="G14621" s="749" t="s">
        <v>36675</v>
      </c>
      <c r="I14621" s="749" t="s">
        <v>30</v>
      </c>
      <c r="J14621" s="749" t="n">
        <v>277.26</v>
      </c>
    </row>
    <row collapsed="false" customFormat="false" customHeight="true" hidden="true" ht="38.25" outlineLevel="0" r="14622">
      <c r="A14622" s="749" t="s">
        <v>36677</v>
      </c>
      <c r="B14622" s="758" t="str">
        <f aca="false">C14622&amp;D14622&amp;E14622&amp;F14622&amp;G14622&amp;H14622</f>
        <v>QUADRO DE DISTRIBUICAO DE ENERGIA PARA DISJUNTORES TERMO-MAGNETICOS UNIPOLARES,DE EMBUTIR,COM PORTA E BARRAMENTOS DE FASE,NEUTRO E TERRA,TRIFASICO,PARA INSTALACAO DE ATE 24 DISJUNTORES COM DISPOSITIVO PARA CHAVE GERAL.FORNECIMENTO E COLOCACAO.</v>
      </c>
      <c r="C14622" s="749" t="s">
        <v>36632</v>
      </c>
      <c r="D14622" s="749" t="s">
        <v>36662</v>
      </c>
      <c r="E14622" s="749" t="s">
        <v>36678</v>
      </c>
      <c r="F14622" s="749" t="s">
        <v>36674</v>
      </c>
      <c r="G14622" s="749" t="s">
        <v>36675</v>
      </c>
      <c r="I14622" s="749" t="s">
        <v>30</v>
      </c>
      <c r="J14622" s="749" t="n">
        <v>379.04</v>
      </c>
    </row>
    <row collapsed="false" customFormat="false" customHeight="true" hidden="true" ht="38.25" outlineLevel="0" r="14623">
      <c r="A14623" s="749" t="s">
        <v>36679</v>
      </c>
      <c r="B14623" s="758" t="str">
        <f aca="false">C14623&amp;D14623&amp;E14623&amp;F14623&amp;G14623&amp;H14623</f>
        <v>QUADRO DE DISTRIBUICAO DE ENERGIA PARA DISJUNTORES TERMO-MAGNETICOS UNIPOLARES,DE EMBUTIR,COM PORTA E BARRAMENTOS DE FASE,NEUTRO E TERRA,TRIFASICO,PARA INSTALACAO DE ATE 24 DISJUNTORES COM DISPOSITIVO PARA CHAVE GERAL.FORNECIMENTO E COLOCACAO.</v>
      </c>
      <c r="C14623" s="749" t="s">
        <v>36632</v>
      </c>
      <c r="D14623" s="749" t="s">
        <v>36662</v>
      </c>
      <c r="E14623" s="749" t="s">
        <v>36678</v>
      </c>
      <c r="F14623" s="749" t="s">
        <v>36674</v>
      </c>
      <c r="G14623" s="749" t="s">
        <v>36675</v>
      </c>
      <c r="I14623" s="749" t="s">
        <v>30</v>
      </c>
      <c r="J14623" s="749" t="n">
        <v>362.46</v>
      </c>
    </row>
    <row collapsed="false" customFormat="false" customHeight="true" hidden="true" ht="38.25" outlineLevel="0" r="14624">
      <c r="A14624" s="749" t="s">
        <v>36680</v>
      </c>
      <c r="B14624" s="758" t="str">
        <f aca="false">C14624&amp;D14624&amp;E14624&amp;F14624&amp;G14624&amp;H14624</f>
        <v>QUADRO DE DISTRIBUICAO DE ENERGIA PARA DISJUNTORES TERMO-MAGNETICOS UNIPOLARES,DE EMBUTIR,COM PORTA E BARRAMENTOS DE FASE,NEUTRO E TERRA,TRIFASICO,PARA INSTALACAO DE ATE 32 DISJUNTORES COM DISPOSITIVO PARA CHAVE GERAL.FORNECIMENTO E COLOCACAO.</v>
      </c>
      <c r="C14624" s="749" t="s">
        <v>36632</v>
      </c>
      <c r="D14624" s="749" t="s">
        <v>36662</v>
      </c>
      <c r="E14624" s="749" t="s">
        <v>36681</v>
      </c>
      <c r="F14624" s="749" t="s">
        <v>36674</v>
      </c>
      <c r="G14624" s="749" t="s">
        <v>36675</v>
      </c>
      <c r="I14624" s="749" t="s">
        <v>30</v>
      </c>
      <c r="J14624" s="749" t="n">
        <v>473.5</v>
      </c>
    </row>
    <row collapsed="false" customFormat="false" customHeight="true" hidden="true" ht="38.25" outlineLevel="0" r="14625">
      <c r="A14625" s="749" t="s">
        <v>36682</v>
      </c>
      <c r="B14625" s="758" t="str">
        <f aca="false">C14625&amp;D14625&amp;E14625&amp;F14625&amp;G14625&amp;H14625</f>
        <v>QUADRO DE DISTRIBUICAO DE ENERGIA PARA DISJUNTORES TERMO-MAGNETICOS UNIPOLARES,DE EMBUTIR,COM PORTA E BARRAMENTOS DE FASE,NEUTRO E TERRA,TRIFASICO,PARA INSTALACAO DE ATE 32 DISJUNTORES COM DISPOSITIVO PARA CHAVE GERAL.FORNECIMENTO E COLOCACAO.</v>
      </c>
      <c r="C14625" s="749" t="s">
        <v>36632</v>
      </c>
      <c r="D14625" s="749" t="s">
        <v>36662</v>
      </c>
      <c r="E14625" s="749" t="s">
        <v>36681</v>
      </c>
      <c r="F14625" s="749" t="s">
        <v>36674</v>
      </c>
      <c r="G14625" s="749" t="s">
        <v>36675</v>
      </c>
      <c r="I14625" s="749" t="s">
        <v>30</v>
      </c>
      <c r="J14625" s="749" t="n">
        <v>449.81</v>
      </c>
    </row>
    <row collapsed="false" customFormat="false" customHeight="true" hidden="true" ht="38.25" outlineLevel="0" r="14626">
      <c r="A14626" s="749" t="s">
        <v>36683</v>
      </c>
      <c r="B14626" s="758" t="str">
        <f aca="false">C14626&amp;D14626&amp;E14626&amp;F14626&amp;G14626&amp;H14626</f>
        <v>QUADRO DE DISTRIBUICAO DE ENERGIA PARA DISJUNTORES TERMO-MAGNETICOS UNIPOLARES,DE EMBUTIR,COM PORTA E BARRAMENTOS DE FASE,NEUTRO E TERRA,TRIFASICO,PARA INSTALACAO DE ATE 40 DISJUNTORES COM DISPOSITIVO PARA CHAVE GERAL.FORNECIMENTO E COLOCACAO.</v>
      </c>
      <c r="C14626" s="749" t="s">
        <v>36632</v>
      </c>
      <c r="D14626" s="749" t="s">
        <v>36662</v>
      </c>
      <c r="E14626" s="749" t="s">
        <v>36684</v>
      </c>
      <c r="F14626" s="749" t="s">
        <v>36674</v>
      </c>
      <c r="G14626" s="749" t="s">
        <v>36675</v>
      </c>
      <c r="I14626" s="749" t="s">
        <v>30</v>
      </c>
      <c r="J14626" s="749" t="n">
        <v>562.13</v>
      </c>
    </row>
    <row collapsed="false" customFormat="false" customHeight="true" hidden="true" ht="38.25" outlineLevel="0" r="14627">
      <c r="A14627" s="749" t="s">
        <v>36685</v>
      </c>
      <c r="B14627" s="758" t="str">
        <f aca="false">C14627&amp;D14627&amp;E14627&amp;F14627&amp;G14627&amp;H14627</f>
        <v>QUADRO DE DISTRIBUICAO DE ENERGIA PARA DISJUNTORES TERMO-MAGNETICOS UNIPOLARES,DE EMBUTIR,COM PORTA E BARRAMENTOS DE FASE,NEUTRO E TERRA,TRIFASICO,PARA INSTALACAO DE ATE 40 DISJUNTORES COM DISPOSITIVO PARA CHAVE GERAL.FORNECIMENTO E COLOCACAO.</v>
      </c>
      <c r="C14627" s="749" t="s">
        <v>36632</v>
      </c>
      <c r="D14627" s="749" t="s">
        <v>36662</v>
      </c>
      <c r="E14627" s="749" t="s">
        <v>36684</v>
      </c>
      <c r="F14627" s="749" t="s">
        <v>36674</v>
      </c>
      <c r="G14627" s="749" t="s">
        <v>36675</v>
      </c>
      <c r="I14627" s="749" t="s">
        <v>30</v>
      </c>
      <c r="J14627" s="749" t="n">
        <v>533.71</v>
      </c>
    </row>
    <row collapsed="false" customFormat="false" customHeight="true" hidden="true" ht="38.25" outlineLevel="0" r="14628">
      <c r="A14628" s="749" t="s">
        <v>36686</v>
      </c>
      <c r="B14628" s="758" t="str">
        <f aca="false">C14628&amp;D14628&amp;E14628&amp;F14628&amp;G14628&amp;H14628</f>
        <v>QUADRO DE DISTRIBUICAO DE ENERGIA PARA DISJUNTORES TERMO-MAGNETICOS UNIPOLARES,DE EMBUTIR,COM PORTA E BARRAMENTOS DE FASE,NEUTRO E TERRA,TRIFASICO,PARA INSTALACAO DE ATE 50 DISJUNTORES COM DISPOSITIVO PARA CHAVE GERAL.FORNECIMENTO E COLOCACAO.</v>
      </c>
      <c r="C14628" s="749" t="s">
        <v>36632</v>
      </c>
      <c r="D14628" s="749" t="s">
        <v>36662</v>
      </c>
      <c r="E14628" s="749" t="s">
        <v>36687</v>
      </c>
      <c r="F14628" s="749" t="s">
        <v>36674</v>
      </c>
      <c r="G14628" s="749" t="s">
        <v>36675</v>
      </c>
      <c r="I14628" s="749" t="s">
        <v>30</v>
      </c>
      <c r="J14628" s="749" t="n">
        <v>965.97</v>
      </c>
    </row>
    <row collapsed="false" customFormat="false" customHeight="true" hidden="true" ht="38.25" outlineLevel="0" r="14629">
      <c r="A14629" s="749" t="s">
        <v>36688</v>
      </c>
      <c r="B14629" s="758" t="str">
        <f aca="false">C14629&amp;D14629&amp;E14629&amp;F14629&amp;G14629&amp;H14629</f>
        <v>QUADRO DE DISTRIBUICAO DE ENERGIA PARA DISJUNTORES TERMO-MAGNETICOS UNIPOLARES,DE EMBUTIR,COM PORTA E BARRAMENTOS DE FASE,NEUTRO E TERRA,TRIFASICO,PARA INSTALACAO DE ATE 50 DISJUNTORES COM DISPOSITIVO PARA CHAVE GERAL.FORNECIMENTO E COLOCACAO.</v>
      </c>
      <c r="C14629" s="749" t="s">
        <v>36632</v>
      </c>
      <c r="D14629" s="749" t="s">
        <v>36662</v>
      </c>
      <c r="E14629" s="749" t="s">
        <v>36687</v>
      </c>
      <c r="F14629" s="749" t="s">
        <v>36674</v>
      </c>
      <c r="G14629" s="749" t="s">
        <v>36675</v>
      </c>
      <c r="I14629" s="749" t="s">
        <v>30</v>
      </c>
      <c r="J14629" s="749" t="n">
        <v>935.17</v>
      </c>
    </row>
    <row collapsed="false" customFormat="false" customHeight="true" hidden="true" ht="12.75" outlineLevel="0" r="14630">
      <c r="A14630" s="749" t="s">
        <v>36689</v>
      </c>
      <c r="B14630" s="749" t="str">
        <f aca="false">C14630&amp;D14630&amp;E14630&amp;F14630&amp;G14630&amp;H14630</f>
        <v>DISJUNTORES/INTERRUPTORES DIFERENCIAIS(D.I),CLASSE AC,2 POLOS,INSTANTANEO,CORRENTE NOMINAL(IN)25AX240V,SENSIBILIDADE 30MA/300MA.FORNECIMENTO E COLOCACAO</v>
      </c>
      <c r="C14630" s="749" t="s">
        <v>36690</v>
      </c>
      <c r="D14630" s="749" t="s">
        <v>36691</v>
      </c>
      <c r="E14630" s="749" t="s">
        <v>36692</v>
      </c>
      <c r="I14630" s="749" t="s">
        <v>30</v>
      </c>
      <c r="J14630" s="749" t="n">
        <v>79.93</v>
      </c>
    </row>
    <row collapsed="false" customFormat="false" customHeight="true" hidden="true" ht="12.75" outlineLevel="0" r="14631">
      <c r="A14631" s="749" t="s">
        <v>36693</v>
      </c>
      <c r="B14631" s="749" t="str">
        <f aca="false">C14631&amp;D14631&amp;E14631&amp;F14631&amp;G14631&amp;H14631</f>
        <v>DISJUNTORES/INTERRUPTORES DIFERENCIAIS(D.I),CLASSE AC,2 POLOS,INSTANTANEO,CORRENTE NOMINAL(IN)25AX240V,SENSIBILIDADE 30MA/300MA.FORNECIMENTO E COLOCACAO</v>
      </c>
      <c r="C14631" s="749" t="s">
        <v>36690</v>
      </c>
      <c r="D14631" s="749" t="s">
        <v>36691</v>
      </c>
      <c r="E14631" s="749" t="s">
        <v>36692</v>
      </c>
      <c r="I14631" s="749" t="s">
        <v>30</v>
      </c>
      <c r="J14631" s="749" t="n">
        <v>79.58</v>
      </c>
    </row>
    <row collapsed="false" customFormat="false" customHeight="true" hidden="true" ht="12.75" outlineLevel="0" r="14632">
      <c r="A14632" s="749" t="s">
        <v>36694</v>
      </c>
      <c r="B14632" s="749" t="str">
        <f aca="false">C14632&amp;D14632&amp;E14632&amp;F14632&amp;G14632&amp;H14632</f>
        <v>DISJUNTORES/INTERRUPTORES DIFERENCIAIS(D.I),CLASSE AC,2 POLOS,INSTANTANEO,CORRENTE NOMINAL(IN) 40AX240V,SENSIBILIDADE 30MA/300MA.FORNECIMENTO E COLOCACAO</v>
      </c>
      <c r="C14632" s="749" t="s">
        <v>36690</v>
      </c>
      <c r="D14632" s="749" t="s">
        <v>36695</v>
      </c>
      <c r="E14632" s="749" t="s">
        <v>36696</v>
      </c>
      <c r="I14632" s="749" t="s">
        <v>30</v>
      </c>
      <c r="J14632" s="749" t="n">
        <v>81.78</v>
      </c>
    </row>
    <row collapsed="false" customFormat="false" customHeight="true" hidden="true" ht="12.75" outlineLevel="0" r="14633">
      <c r="A14633" s="749" t="s">
        <v>36697</v>
      </c>
      <c r="B14633" s="749" t="str">
        <f aca="false">C14633&amp;D14633&amp;E14633&amp;F14633&amp;G14633&amp;H14633</f>
        <v>DISJUNTORES/INTERRUPTORES DIFERENCIAIS(D.I),CLASSE AC,2 POLOS,INSTANTANEO,CORRENTE NOMINAL(IN) 40AX240V,SENSIBILIDADE 30MA/300MA.FORNECIMENTO E COLOCACAO</v>
      </c>
      <c r="C14633" s="749" t="s">
        <v>36690</v>
      </c>
      <c r="D14633" s="749" t="s">
        <v>36695</v>
      </c>
      <c r="E14633" s="749" t="s">
        <v>36696</v>
      </c>
      <c r="I14633" s="749" t="s">
        <v>30</v>
      </c>
      <c r="J14633" s="749" t="n">
        <v>81.43</v>
      </c>
    </row>
    <row collapsed="false" customFormat="false" customHeight="true" hidden="true" ht="12.75" outlineLevel="0" r="14634">
      <c r="A14634" s="749" t="s">
        <v>36698</v>
      </c>
      <c r="B14634" s="749" t="str">
        <f aca="false">C14634&amp;D14634&amp;E14634&amp;F14634&amp;G14634&amp;H14634</f>
        <v>DISJUNTORES/INTERRUPTORES DIFERENCIAIS(D.I),CLASSE AC,2 POLOS,INSTANTANEO,CORRENTE NOMINAL(IN)63AX240V,SENSIBILIDADE 30MA/300MA.FORNECIMENTO E COLOCACAO</v>
      </c>
      <c r="C14634" s="749" t="s">
        <v>36690</v>
      </c>
      <c r="D14634" s="749" t="s">
        <v>36699</v>
      </c>
      <c r="E14634" s="749" t="s">
        <v>36692</v>
      </c>
      <c r="I14634" s="749" t="s">
        <v>30</v>
      </c>
      <c r="J14634" s="749" t="n">
        <v>90.29</v>
      </c>
    </row>
    <row collapsed="false" customFormat="false" customHeight="true" hidden="true" ht="12.75" outlineLevel="0" r="14635">
      <c r="A14635" s="749" t="s">
        <v>36700</v>
      </c>
      <c r="B14635" s="749" t="str">
        <f aca="false">C14635&amp;D14635&amp;E14635&amp;F14635&amp;G14635&amp;H14635</f>
        <v>DISJUNTORES/INTERRUPTORES DIFERENCIAIS(D.I),CLASSE AC,2 POLOS,INSTANTANEO,CORRENTE NOMINAL(IN)63AX240V,SENSIBILIDADE 30MA/300MA.FORNECIMENTO E COLOCACAO</v>
      </c>
      <c r="C14635" s="749" t="s">
        <v>36690</v>
      </c>
      <c r="D14635" s="749" t="s">
        <v>36699</v>
      </c>
      <c r="E14635" s="749" t="s">
        <v>36692</v>
      </c>
      <c r="I14635" s="749" t="s">
        <v>30</v>
      </c>
      <c r="J14635" s="749" t="n">
        <v>89.88</v>
      </c>
    </row>
    <row collapsed="false" customFormat="false" customHeight="true" hidden="true" ht="12.75" outlineLevel="0" r="14636">
      <c r="A14636" s="749" t="s">
        <v>36701</v>
      </c>
      <c r="B14636" s="749" t="str">
        <f aca="false">C14636&amp;D14636&amp;E14636&amp;F14636&amp;G14636&amp;H14636</f>
        <v>DISJUNTORES/INTERRUPTORES DIFERENCIAIS(D.I),CLASSE AC,2 POLOS,INSTANTANEO,CORRENTE NOMINAL(IN)80AX240V,SENSIBILIDADE 30MA/300MA.FORNECIMENTO E COLOCACAO</v>
      </c>
      <c r="C14636" s="749" t="s">
        <v>36690</v>
      </c>
      <c r="D14636" s="749" t="s">
        <v>36702</v>
      </c>
      <c r="E14636" s="749" t="s">
        <v>36692</v>
      </c>
      <c r="I14636" s="749" t="s">
        <v>30</v>
      </c>
      <c r="J14636" s="749" t="n">
        <v>92.92</v>
      </c>
    </row>
    <row collapsed="false" customFormat="false" customHeight="true" hidden="true" ht="12.75" outlineLevel="0" r="14637">
      <c r="A14637" s="749" t="s">
        <v>36703</v>
      </c>
      <c r="B14637" s="749" t="str">
        <f aca="false">C14637&amp;D14637&amp;E14637&amp;F14637&amp;G14637&amp;H14637</f>
        <v>DISJUNTORES/INTERRUPTORES DIFERENCIAIS(D.I),CLASSE AC,2 POLOS,INSTANTANEO,CORRENTE NOMINAL(IN)80AX240V,SENSIBILIDADE 30MA/300MA.FORNECIMENTO E COLOCACAO</v>
      </c>
      <c r="C14637" s="749" t="s">
        <v>36690</v>
      </c>
      <c r="D14637" s="749" t="s">
        <v>36702</v>
      </c>
      <c r="E14637" s="749" t="s">
        <v>36692</v>
      </c>
      <c r="I14637" s="749" t="s">
        <v>30</v>
      </c>
      <c r="J14637" s="749" t="n">
        <v>92.51</v>
      </c>
    </row>
    <row collapsed="false" customFormat="false" customHeight="true" hidden="true" ht="12.75" outlineLevel="0" r="14638">
      <c r="A14638" s="749" t="s">
        <v>36704</v>
      </c>
      <c r="B14638" s="749" t="str">
        <f aca="false">C14638&amp;D14638&amp;E14638&amp;F14638&amp;G14638&amp;H14638</f>
        <v>DIJUNTORES/INTERRUPTORES DIFERENCIAIS(D.I),CLASSE AC,4 POLOS,INSTANTANEO,CORRENTE NOMINAL(IN)25AX415V,SENSIBILIDADE 30MA/300MA.FORNECIMENTO E COLOCACAO</v>
      </c>
      <c r="C14638" s="749" t="s">
        <v>36705</v>
      </c>
      <c r="D14638" s="749" t="s">
        <v>36706</v>
      </c>
      <c r="E14638" s="749" t="s">
        <v>36707</v>
      </c>
      <c r="I14638" s="749" t="s">
        <v>30</v>
      </c>
      <c r="J14638" s="749" t="n">
        <v>114.05</v>
      </c>
    </row>
    <row collapsed="false" customFormat="false" customHeight="true" hidden="true" ht="12.75" outlineLevel="0" r="14639">
      <c r="A14639" s="749" t="s">
        <v>36708</v>
      </c>
      <c r="B14639" s="749" t="str">
        <f aca="false">C14639&amp;D14639&amp;E14639&amp;F14639&amp;G14639&amp;H14639</f>
        <v>DIJUNTORES/INTERRUPTORES DIFERENCIAIS(D.I),CLASSE AC,4 POLOS,INSTANTANEO,CORRENTE NOMINAL(IN)25AX415V,SENSIBILIDADE 30MA/300MA.FORNECIMENTO E COLOCACAO</v>
      </c>
      <c r="C14639" s="749" t="s">
        <v>36705</v>
      </c>
      <c r="D14639" s="749" t="s">
        <v>36706</v>
      </c>
      <c r="E14639" s="749" t="s">
        <v>36707</v>
      </c>
      <c r="I14639" s="749" t="s">
        <v>30</v>
      </c>
      <c r="J14639" s="749" t="n">
        <v>112.95</v>
      </c>
    </row>
    <row collapsed="false" customFormat="false" customHeight="true" hidden="true" ht="12.75" outlineLevel="0" r="14640">
      <c r="A14640" s="749" t="s">
        <v>36709</v>
      </c>
      <c r="B14640" s="749" t="str">
        <f aca="false">C14640&amp;D14640&amp;E14640&amp;F14640&amp;G14640&amp;H14640</f>
        <v>DISJUNTORES/INTERRUPTORES DIFERENCIAIS(D.I),CLASSE AC,4 POLOS,INSTANTANEO,CORRENTE NOMINAL(IN)40AX415V,SENSIBILIDADE 30MA/300MA.FORNECIMENTO E COLOCACAO</v>
      </c>
      <c r="C14640" s="749" t="s">
        <v>36710</v>
      </c>
      <c r="D14640" s="749" t="s">
        <v>36711</v>
      </c>
      <c r="E14640" s="749" t="s">
        <v>36692</v>
      </c>
      <c r="I14640" s="749" t="s">
        <v>30</v>
      </c>
      <c r="J14640" s="749" t="n">
        <v>117.71</v>
      </c>
    </row>
    <row collapsed="false" customFormat="false" customHeight="true" hidden="true" ht="12.75" outlineLevel="0" r="14641">
      <c r="A14641" s="749" t="s">
        <v>36712</v>
      </c>
      <c r="B14641" s="749" t="str">
        <f aca="false">C14641&amp;D14641&amp;E14641&amp;F14641&amp;G14641&amp;H14641</f>
        <v>DISJUNTORES/INTERRUPTORES DIFERENCIAIS(D.I),CLASSE AC,4 POLOS,INSTANTANEO,CORRENTE NOMINAL(IN)40AX415V,SENSIBILIDADE 30MA/300MA.FORNECIMENTO E COLOCACAO</v>
      </c>
      <c r="C14641" s="749" t="s">
        <v>36710</v>
      </c>
      <c r="D14641" s="749" t="s">
        <v>36711</v>
      </c>
      <c r="E14641" s="749" t="s">
        <v>36692</v>
      </c>
      <c r="I14641" s="749" t="s">
        <v>30</v>
      </c>
      <c r="J14641" s="749" t="n">
        <v>116.61</v>
      </c>
    </row>
    <row collapsed="false" customFormat="false" customHeight="true" hidden="true" ht="12.75" outlineLevel="0" r="14642">
      <c r="A14642" s="749" t="s">
        <v>36713</v>
      </c>
      <c r="B14642" s="749" t="str">
        <f aca="false">C14642&amp;D14642&amp;E14642&amp;F14642&amp;G14642&amp;H14642</f>
        <v>DISJUNTORES,INTERRUPTORES DIFERENCIAIS(D.I),CLASSE AC,4 POLOS,INSTANTANEO,CORRENTE NOMINAL(IN)63AX415V,SENSIBILIDADE 30MA/300MA.FORNECIMENTO E COLOCACAO</v>
      </c>
      <c r="C14642" s="749" t="s">
        <v>36714</v>
      </c>
      <c r="D14642" s="749" t="s">
        <v>36715</v>
      </c>
      <c r="E14642" s="749" t="s">
        <v>36692</v>
      </c>
      <c r="I14642" s="749" t="s">
        <v>30</v>
      </c>
      <c r="J14642" s="749" t="n">
        <v>122.38</v>
      </c>
    </row>
    <row collapsed="false" customFormat="false" customHeight="true" hidden="true" ht="12.75" outlineLevel="0" r="14643">
      <c r="A14643" s="749" t="s">
        <v>36716</v>
      </c>
      <c r="B14643" s="749" t="str">
        <f aca="false">C14643&amp;D14643&amp;E14643&amp;F14643&amp;G14643&amp;H14643</f>
        <v>DISJUNTORES,INTERRUPTORES DIFERENCIAIS(D.I),CLASSE AC,4 POLOS,INSTANTANEO,CORRENTE NOMINAL(IN)63AX415V,SENSIBILIDADE 30MA/300MA.FORNECIMENTO E COLOCACAO</v>
      </c>
      <c r="C14643" s="749" t="s">
        <v>36714</v>
      </c>
      <c r="D14643" s="749" t="s">
        <v>36715</v>
      </c>
      <c r="E14643" s="749" t="s">
        <v>36692</v>
      </c>
      <c r="I14643" s="749" t="s">
        <v>30</v>
      </c>
      <c r="J14643" s="749" t="n">
        <v>121.28</v>
      </c>
    </row>
    <row collapsed="false" customFormat="false" customHeight="true" hidden="true" ht="12.75" outlineLevel="0" r="14644">
      <c r="A14644" s="749" t="s">
        <v>36717</v>
      </c>
      <c r="B14644" s="749" t="str">
        <f aca="false">C14644&amp;D14644&amp;E14644&amp;F14644&amp;G14644&amp;H14644</f>
        <v>DISJUNTORES/INTERRUPTORES DIFERENCIAIS(D.I),CLASSE AC,4 POLOS,INSTANTANEO,CORRENTE NOMINAL(IN)80AX415V,SENSIBILIDADE 30MA/300MA.FORNECIMENTO E COLOCACAO</v>
      </c>
      <c r="C14644" s="749" t="s">
        <v>36710</v>
      </c>
      <c r="D14644" s="749" t="s">
        <v>36718</v>
      </c>
      <c r="E14644" s="749" t="s">
        <v>36692</v>
      </c>
      <c r="I14644" s="749" t="s">
        <v>30</v>
      </c>
      <c r="J14644" s="749" t="n">
        <v>193.62</v>
      </c>
    </row>
    <row collapsed="false" customFormat="false" customHeight="true" hidden="true" ht="12.75" outlineLevel="0" r="14645">
      <c r="A14645" s="749" t="s">
        <v>36719</v>
      </c>
      <c r="B14645" s="749" t="str">
        <f aca="false">C14645&amp;D14645&amp;E14645&amp;F14645&amp;G14645&amp;H14645</f>
        <v>DISJUNTORES/INTERRUPTORES DIFERENCIAIS(D.I),CLASSE AC,4 POLOS,INSTANTANEO,CORRENTE NOMINAL(IN)80AX415V,SENSIBILIDADE 30MA/300MA.FORNECIMENTO E COLOCACAO</v>
      </c>
      <c r="C14645" s="749" t="s">
        <v>36710</v>
      </c>
      <c r="D14645" s="749" t="s">
        <v>36718</v>
      </c>
      <c r="E14645" s="749" t="s">
        <v>36692</v>
      </c>
      <c r="I14645" s="749" t="s">
        <v>30</v>
      </c>
      <c r="J14645" s="749" t="n">
        <v>192.52</v>
      </c>
    </row>
    <row collapsed="false" customFormat="false" customHeight="true" hidden="true" ht="12.75" outlineLevel="0" r="14646">
      <c r="A14646" s="749" t="s">
        <v>36720</v>
      </c>
      <c r="B14646" s="749" t="str">
        <f aca="false">C14646&amp;D14646&amp;E14646&amp;F14646&amp;G14646&amp;H14646</f>
        <v>DISJUNTORES/INTERRUPTORES DIFERENCIAIS(D.I),CLASSE AC,4 POLOS,INSTANTANEO,CORRENTE NOMINAL(IN)100AX415V,SENSIBILIDADE 30MA/300MA.FORNECIMENTO E COLOCACAO</v>
      </c>
      <c r="C14646" s="749" t="s">
        <v>36710</v>
      </c>
      <c r="D14646" s="749" t="s">
        <v>36721</v>
      </c>
      <c r="E14646" s="749" t="s">
        <v>36696</v>
      </c>
      <c r="I14646" s="749" t="s">
        <v>30</v>
      </c>
      <c r="J14646" s="749" t="n">
        <v>197.44</v>
      </c>
    </row>
    <row collapsed="false" customFormat="false" customHeight="true" hidden="true" ht="12.75" outlineLevel="0" r="14647">
      <c r="A14647" s="749" t="s">
        <v>36722</v>
      </c>
      <c r="B14647" s="749" t="str">
        <f aca="false">C14647&amp;D14647&amp;E14647&amp;F14647&amp;G14647&amp;H14647</f>
        <v>DISJUNTORES/INTERRUPTORES DIFERENCIAIS(D.I),CLASSE AC,4 POLOS,INSTANTANEO,CORRENTE NOMINAL(IN)100AX415V,SENSIBILIDADE 30MA/300MA.FORNECIMENTO E COLOCACAO</v>
      </c>
      <c r="C14647" s="749" t="s">
        <v>36710</v>
      </c>
      <c r="D14647" s="749" t="s">
        <v>36721</v>
      </c>
      <c r="E14647" s="749" t="s">
        <v>36696</v>
      </c>
      <c r="I14647" s="749" t="s">
        <v>30</v>
      </c>
      <c r="J14647" s="749" t="n">
        <v>196.34</v>
      </c>
    </row>
    <row collapsed="false" customFormat="false" customHeight="true" hidden="true" ht="12.75" outlineLevel="0" r="14648">
      <c r="A14648" s="749" t="s">
        <v>36723</v>
      </c>
      <c r="B14648" s="749" t="str">
        <f aca="false">C14648&amp;D14648&amp;E14648&amp;F14648&amp;G14648&amp;H14648</f>
        <v>DISJUNTORES/INTERRUPTORES DIFERENCIAIS(D.I),CLASSE AC,4 POLOS,INSTANTANEO,CORRENTE NOMINAL(IN)125AX415V,SENSIBILIDADE 30MA/300MA.FORNECIMENTO E COLOCACAO</v>
      </c>
      <c r="C14648" s="749" t="s">
        <v>36710</v>
      </c>
      <c r="D14648" s="749" t="s">
        <v>36724</v>
      </c>
      <c r="E14648" s="749" t="s">
        <v>36696</v>
      </c>
      <c r="I14648" s="749" t="s">
        <v>30</v>
      </c>
      <c r="J14648" s="749" t="n">
        <v>1552.93</v>
      </c>
    </row>
    <row collapsed="false" customFormat="false" customHeight="true" hidden="true" ht="12.75" outlineLevel="0" r="14649">
      <c r="A14649" s="749" t="s">
        <v>36725</v>
      </c>
      <c r="B14649" s="749" t="str">
        <f aca="false">C14649&amp;D14649&amp;E14649&amp;F14649&amp;G14649&amp;H14649</f>
        <v>DISJUNTORES/INTERRUPTORES DIFERENCIAIS(D.I),CLASSE AC,4 POLOS,INSTANTANEO,CORRENTE NOMINAL(IN)125AX415V,SENSIBILIDADE 30MA/300MA.FORNECIMENTO E COLOCACAO</v>
      </c>
      <c r="C14649" s="749" t="s">
        <v>36710</v>
      </c>
      <c r="D14649" s="749" t="s">
        <v>36724</v>
      </c>
      <c r="E14649" s="749" t="s">
        <v>36696</v>
      </c>
      <c r="I14649" s="749" t="s">
        <v>30</v>
      </c>
      <c r="J14649" s="749" t="n">
        <v>1551.83</v>
      </c>
    </row>
    <row collapsed="false" customFormat="false" customHeight="true" hidden="true" ht="12.75" outlineLevel="0" r="14650">
      <c r="A14650" s="749" t="s">
        <v>36726</v>
      </c>
      <c r="B14650" s="749" t="str">
        <f aca="false">C14650&amp;D14650&amp;E14650&amp;F14650&amp;G14650&amp;H14650</f>
        <v>FUSIVEL DIAZED,DE 2A,COM BASE,TAMPA,ANEL E PARAFUSO DE AJUSTE.FORNECIMENTO E INSTALACAO</v>
      </c>
      <c r="C14650" s="749" t="s">
        <v>36727</v>
      </c>
      <c r="D14650" s="749" t="s">
        <v>36728</v>
      </c>
      <c r="I14650" s="749" t="s">
        <v>30</v>
      </c>
      <c r="J14650" s="749" t="n">
        <v>16.66</v>
      </c>
    </row>
    <row collapsed="false" customFormat="false" customHeight="true" hidden="true" ht="12.75" outlineLevel="0" r="14651">
      <c r="A14651" s="749" t="s">
        <v>36729</v>
      </c>
      <c r="B14651" s="749" t="str">
        <f aca="false">C14651&amp;D14651&amp;E14651&amp;F14651&amp;G14651&amp;H14651</f>
        <v>FUSIVEL DIAZED,DE 2A,COM BASE,TAMPA,ANEL E PARAFUSO DE AJUSTE.FORNECIMENTO E INSTALACAO</v>
      </c>
      <c r="C14651" s="749" t="s">
        <v>36727</v>
      </c>
      <c r="D14651" s="749" t="s">
        <v>36728</v>
      </c>
      <c r="I14651" s="749" t="s">
        <v>30</v>
      </c>
      <c r="J14651" s="749" t="n">
        <v>15.71</v>
      </c>
    </row>
    <row collapsed="false" customFormat="false" customHeight="true" hidden="true" ht="12.75" outlineLevel="0" r="14652">
      <c r="A14652" s="749" t="s">
        <v>36730</v>
      </c>
      <c r="B14652" s="749" t="str">
        <f aca="false">C14652&amp;D14652&amp;E14652&amp;F14652&amp;G14652&amp;H14652</f>
        <v>FUSIVEL DIAZED,DE 10A,COM BASE,TAMPA,ANEL E PARAFUSO DE AJUSTE.FORNECIMENTO E INSTALACAO</v>
      </c>
      <c r="C14652" s="749" t="s">
        <v>36731</v>
      </c>
      <c r="D14652" s="749" t="s">
        <v>36732</v>
      </c>
      <c r="I14652" s="749" t="s">
        <v>30</v>
      </c>
      <c r="J14652" s="749" t="n">
        <v>16.66</v>
      </c>
    </row>
    <row collapsed="false" customFormat="false" customHeight="true" hidden="true" ht="12.75" outlineLevel="0" r="14653">
      <c r="A14653" s="749" t="s">
        <v>36733</v>
      </c>
      <c r="B14653" s="749" t="str">
        <f aca="false">C14653&amp;D14653&amp;E14653&amp;F14653&amp;G14653&amp;H14653</f>
        <v>FUSIVEL DIAZED,DE 10A,COM BASE,TAMPA,ANEL E PARAFUSO DE AJUSTE.FORNECIMENTO E INSTALACAO</v>
      </c>
      <c r="C14653" s="749" t="s">
        <v>36731</v>
      </c>
      <c r="D14653" s="749" t="s">
        <v>36732</v>
      </c>
      <c r="I14653" s="749" t="s">
        <v>30</v>
      </c>
      <c r="J14653" s="749" t="n">
        <v>15.71</v>
      </c>
    </row>
    <row collapsed="false" customFormat="false" customHeight="true" hidden="true" ht="12.75" outlineLevel="0" r="14654">
      <c r="A14654" s="749" t="s">
        <v>36734</v>
      </c>
      <c r="B14654" s="749" t="str">
        <f aca="false">C14654&amp;D14654&amp;E14654&amp;F14654&amp;G14654&amp;H14654</f>
        <v>FUSIVEL DIAZED,DE 16A,COM BASE,TAMPA,ANEL E PARAFUSO DE AJUSTE.FORNECIMENTO E INSTALACAO</v>
      </c>
      <c r="C14654" s="749" t="s">
        <v>36735</v>
      </c>
      <c r="D14654" s="749" t="s">
        <v>36732</v>
      </c>
      <c r="I14654" s="749" t="s">
        <v>30</v>
      </c>
      <c r="J14654" s="749" t="n">
        <v>16.66</v>
      </c>
    </row>
    <row collapsed="false" customFormat="false" customHeight="true" hidden="true" ht="12.75" outlineLevel="0" r="14655">
      <c r="A14655" s="749" t="s">
        <v>36736</v>
      </c>
      <c r="B14655" s="749" t="str">
        <f aca="false">C14655&amp;D14655&amp;E14655&amp;F14655&amp;G14655&amp;H14655</f>
        <v>FUSIVEL DIAZED,DE 16A,COM BASE,TAMPA,ANEL E PARAFUSO DE AJUSTE.FORNECIMENTO E INSTALACAO</v>
      </c>
      <c r="C14655" s="749" t="s">
        <v>36735</v>
      </c>
      <c r="D14655" s="749" t="s">
        <v>36732</v>
      </c>
      <c r="I14655" s="749" t="s">
        <v>30</v>
      </c>
      <c r="J14655" s="749" t="n">
        <v>15.71</v>
      </c>
    </row>
    <row collapsed="false" customFormat="false" customHeight="true" hidden="true" ht="12.75" outlineLevel="0" r="14656">
      <c r="A14656" s="749" t="s">
        <v>36737</v>
      </c>
      <c r="B14656" s="749" t="str">
        <f aca="false">C14656&amp;D14656&amp;E14656&amp;F14656&amp;G14656&amp;H14656</f>
        <v>FUSIVEL DIAZED,DE 35A,COM BASE,TAMPA,ANEL E PARAFUSO DE AJUSTE.FORNECIMENTO E INSTALACAO</v>
      </c>
      <c r="C14656" s="749" t="s">
        <v>36738</v>
      </c>
      <c r="D14656" s="749" t="s">
        <v>36732</v>
      </c>
      <c r="I14656" s="749" t="s">
        <v>30</v>
      </c>
      <c r="J14656" s="749" t="n">
        <v>20.62</v>
      </c>
    </row>
    <row collapsed="false" customFormat="false" customHeight="true" hidden="true" ht="12.75" outlineLevel="0" r="14657">
      <c r="A14657" s="749" t="s">
        <v>36739</v>
      </c>
      <c r="B14657" s="749" t="str">
        <f aca="false">C14657&amp;D14657&amp;E14657&amp;F14657&amp;G14657&amp;H14657</f>
        <v>FUSIVEL DIAZED,DE 35A,COM BASE,TAMPA,ANEL E PARAFUSO DE AJUSTE.FORNECIMENTO E INSTALACAO</v>
      </c>
      <c r="C14657" s="749" t="s">
        <v>36738</v>
      </c>
      <c r="D14657" s="749" t="s">
        <v>36732</v>
      </c>
      <c r="I14657" s="749" t="s">
        <v>30</v>
      </c>
      <c r="J14657" s="749" t="n">
        <v>19.67</v>
      </c>
    </row>
    <row collapsed="false" customFormat="false" customHeight="true" hidden="true" ht="12.75" outlineLevel="0" r="14658">
      <c r="A14658" s="749" t="s">
        <v>36740</v>
      </c>
      <c r="B14658" s="749" t="str">
        <f aca="false">C14658&amp;D14658&amp;E14658&amp;F14658&amp;G14658&amp;H14658</f>
        <v>FUSIVEL DIAZED,DE 63A,COM BASE,TAMPA,ANEL E PARAFUSO DE AJUSTE.FORNECIMENTO E INSTALACAO</v>
      </c>
      <c r="C14658" s="749" t="s">
        <v>36741</v>
      </c>
      <c r="D14658" s="749" t="s">
        <v>36732</v>
      </c>
      <c r="I14658" s="749" t="s">
        <v>30</v>
      </c>
      <c r="J14658" s="749" t="n">
        <v>20.62</v>
      </c>
    </row>
    <row collapsed="false" customFormat="false" customHeight="true" hidden="true" ht="12.75" outlineLevel="0" r="14659">
      <c r="A14659" s="749" t="s">
        <v>36742</v>
      </c>
      <c r="B14659" s="749" t="str">
        <f aca="false">C14659&amp;D14659&amp;E14659&amp;F14659&amp;G14659&amp;H14659</f>
        <v>FUSIVEL DIAZED,DE 63A,COM BASE,TAMPA,ANEL E PARAFUSO DE AJUSTE.FORNECIMENTO E INSTALACAO</v>
      </c>
      <c r="C14659" s="749" t="s">
        <v>36741</v>
      </c>
      <c r="D14659" s="749" t="s">
        <v>36732</v>
      </c>
      <c r="I14659" s="749" t="s">
        <v>30</v>
      </c>
      <c r="J14659" s="749" t="n">
        <v>19.67</v>
      </c>
    </row>
    <row collapsed="false" customFormat="false" customHeight="true" hidden="true" ht="12.75" outlineLevel="0" r="14660">
      <c r="A14660" s="749" t="s">
        <v>36743</v>
      </c>
      <c r="B14660" s="749" t="str">
        <f aca="false">C14660&amp;D14660&amp;E14660&amp;F14660&amp;G14660&amp;H14660</f>
        <v>FUSIVEL DIAZED,DE 100A,COM BASE,TAMPA,ANEL E PARAFUSO DE AJUSTE.FORNECIMENTO E INSTALACAO</v>
      </c>
      <c r="C14660" s="749" t="s">
        <v>36744</v>
      </c>
      <c r="D14660" s="749" t="s">
        <v>36745</v>
      </c>
      <c r="I14660" s="749" t="s">
        <v>30</v>
      </c>
      <c r="J14660" s="749" t="n">
        <v>48.39</v>
      </c>
    </row>
    <row collapsed="false" customFormat="false" customHeight="true" hidden="true" ht="12.75" outlineLevel="0" r="14661">
      <c r="A14661" s="749" t="s">
        <v>36746</v>
      </c>
      <c r="B14661" s="749" t="str">
        <f aca="false">C14661&amp;D14661&amp;E14661&amp;F14661&amp;G14661&amp;H14661</f>
        <v>FUSIVEL DIAZED,DE 100A,COM BASE,TAMPA,ANEL E PARAFUSO DE AJUSTE.FORNECIMENTO E INSTALACAO</v>
      </c>
      <c r="C14661" s="749" t="s">
        <v>36744</v>
      </c>
      <c r="D14661" s="749" t="s">
        <v>36745</v>
      </c>
      <c r="I14661" s="749" t="s">
        <v>30</v>
      </c>
      <c r="J14661" s="749" t="n">
        <v>47.44</v>
      </c>
    </row>
    <row collapsed="false" customFormat="false" customHeight="true" hidden="true" ht="12.75" outlineLevel="0" r="14662">
      <c r="A14662" s="749" t="s">
        <v>36747</v>
      </c>
      <c r="B14662" s="749" t="str">
        <f aca="false">C14662&amp;D14662&amp;E14662&amp;F14662&amp;G14662&amp;H14662</f>
        <v>FUSIVEL CARTUCHO,DE 15 A 30A,250V,FIXO.FORNECIMENTO E COLOCACAO</v>
      </c>
      <c r="C14662" s="749" t="s">
        <v>36748</v>
      </c>
      <c r="D14662" s="749" t="s">
        <v>14337</v>
      </c>
      <c r="I14662" s="749" t="s">
        <v>30</v>
      </c>
      <c r="J14662" s="749" t="n">
        <v>4.86</v>
      </c>
    </row>
    <row collapsed="false" customFormat="false" customHeight="true" hidden="true" ht="12.75" outlineLevel="0" r="14663">
      <c r="A14663" s="749" t="s">
        <v>36749</v>
      </c>
      <c r="B14663" s="749" t="str">
        <f aca="false">C14663&amp;D14663&amp;E14663&amp;F14663&amp;G14663&amp;H14663</f>
        <v>FUSIVEL CARTUCHO,DE 15 A 30A,250V,FIXO.FORNECIMENTO E COLOCACAO</v>
      </c>
      <c r="C14663" s="749" t="s">
        <v>36748</v>
      </c>
      <c r="D14663" s="749" t="s">
        <v>14337</v>
      </c>
      <c r="I14663" s="749" t="s">
        <v>30</v>
      </c>
      <c r="J14663" s="749" t="n">
        <v>4.45</v>
      </c>
    </row>
    <row collapsed="false" customFormat="false" customHeight="true" hidden="true" ht="12.75" outlineLevel="0" r="14664">
      <c r="A14664" s="749" t="s">
        <v>36750</v>
      </c>
      <c r="B14664" s="749" t="str">
        <f aca="false">C14664&amp;D14664&amp;E14664&amp;F14664&amp;G14664&amp;H14664</f>
        <v>FUSIVEL CARTUCHO,DE 35 A 60A,250V,FIXO.FORNECIMENTO E COLOCACAO</v>
      </c>
      <c r="C14664" s="749" t="s">
        <v>36751</v>
      </c>
      <c r="D14664" s="749" t="s">
        <v>14337</v>
      </c>
      <c r="I14664" s="749" t="s">
        <v>30</v>
      </c>
      <c r="J14664" s="749" t="n">
        <v>5.91</v>
      </c>
    </row>
    <row collapsed="false" customFormat="false" customHeight="true" hidden="true" ht="12.75" outlineLevel="0" r="14665">
      <c r="A14665" s="749" t="s">
        <v>36752</v>
      </c>
      <c r="B14665" s="749" t="str">
        <f aca="false">C14665&amp;D14665&amp;E14665&amp;F14665&amp;G14665&amp;H14665</f>
        <v>FUSIVEL CARTUCHO,DE 35 A 60A,250V,FIXO.FORNECIMENTO E COLOCACAO</v>
      </c>
      <c r="C14665" s="749" t="s">
        <v>36751</v>
      </c>
      <c r="D14665" s="749" t="s">
        <v>14337</v>
      </c>
      <c r="I14665" s="749" t="s">
        <v>30</v>
      </c>
      <c r="J14665" s="749" t="n">
        <v>5.5</v>
      </c>
    </row>
    <row collapsed="false" customFormat="false" customHeight="true" hidden="true" ht="12.75" outlineLevel="0" r="14666">
      <c r="A14666" s="749" t="s">
        <v>36753</v>
      </c>
      <c r="B14666" s="749" t="str">
        <f aca="false">C14666&amp;D14666&amp;E14666&amp;F14666&amp;G14666&amp;H14666</f>
        <v>FUSIVEL FACA,DE 100A,250V,FIXO.FORNECIMENTO E COLOCACAO</v>
      </c>
      <c r="C14666" s="749" t="s">
        <v>36754</v>
      </c>
      <c r="I14666" s="749" t="s">
        <v>30</v>
      </c>
      <c r="J14666" s="749" t="n">
        <v>36.32</v>
      </c>
    </row>
    <row collapsed="false" customFormat="false" customHeight="true" hidden="true" ht="12.75" outlineLevel="0" r="14667">
      <c r="A14667" s="749" t="s">
        <v>36755</v>
      </c>
      <c r="B14667" s="749" t="str">
        <f aca="false">C14667&amp;D14667&amp;E14667&amp;F14667&amp;G14667&amp;H14667</f>
        <v>FUSIVEL FACA,DE 100A,250V,FIXO.FORNECIMENTO E COLOCACAO</v>
      </c>
      <c r="C14667" s="749" t="s">
        <v>36754</v>
      </c>
      <c r="I14667" s="749" t="s">
        <v>30</v>
      </c>
      <c r="J14667" s="749" t="n">
        <v>34.94</v>
      </c>
    </row>
    <row collapsed="false" customFormat="false" customHeight="true" hidden="true" ht="12.75" outlineLevel="0" r="14668">
      <c r="A14668" s="749" t="s">
        <v>36756</v>
      </c>
      <c r="B14668" s="749" t="str">
        <f aca="false">C14668&amp;D14668&amp;E14668&amp;F14668&amp;G14668&amp;H14668</f>
        <v>FUSIVEL FACA,DE 125 A 200A,250V,FIXO.FORNECIMENTO E COLOCACAO</v>
      </c>
      <c r="C14668" s="749" t="s">
        <v>36757</v>
      </c>
      <c r="D14668" s="749" t="s">
        <v>11365</v>
      </c>
      <c r="I14668" s="749" t="s">
        <v>30</v>
      </c>
      <c r="J14668" s="749" t="n">
        <v>63.53</v>
      </c>
    </row>
    <row collapsed="false" customFormat="false" customHeight="true" hidden="true" ht="12.75" outlineLevel="0" r="14669">
      <c r="A14669" s="749" t="s">
        <v>36758</v>
      </c>
      <c r="B14669" s="749" t="str">
        <f aca="false">C14669&amp;D14669&amp;E14669&amp;F14669&amp;G14669&amp;H14669</f>
        <v>FUSIVEL FACA,DE 125 A 200A,250V,FIXO.FORNECIMENTO E COLOCACAO</v>
      </c>
      <c r="C14669" s="749" t="s">
        <v>36757</v>
      </c>
      <c r="D14669" s="749" t="s">
        <v>11365</v>
      </c>
      <c r="I14669" s="749" t="s">
        <v>30</v>
      </c>
      <c r="J14669" s="749" t="n">
        <v>62.15</v>
      </c>
    </row>
    <row collapsed="false" customFormat="false" customHeight="true" hidden="true" ht="12.75" outlineLevel="0" r="14670">
      <c r="A14670" s="749" t="s">
        <v>36759</v>
      </c>
      <c r="B14670" s="749" t="str">
        <f aca="false">C14670&amp;D14670&amp;E14670&amp;F14670&amp;G14670&amp;H14670</f>
        <v>FUSIVEL FACA,DE 250 A 400A,250V,FIXO.FORNECIMENTO E COLOCACAO</v>
      </c>
      <c r="C14670" s="749" t="s">
        <v>36760</v>
      </c>
      <c r="D14670" s="749" t="s">
        <v>11365</v>
      </c>
      <c r="I14670" s="749" t="s">
        <v>30</v>
      </c>
      <c r="J14670" s="749" t="n">
        <v>154.48</v>
      </c>
    </row>
    <row collapsed="false" customFormat="false" customHeight="true" hidden="true" ht="12.75" outlineLevel="0" r="14671">
      <c r="A14671" s="749" t="s">
        <v>36761</v>
      </c>
      <c r="B14671" s="749" t="str">
        <f aca="false">C14671&amp;D14671&amp;E14671&amp;F14671&amp;G14671&amp;H14671</f>
        <v>FUSIVEL FACA,DE 250 A 400A,250V,FIXO.FORNECIMENTO E COLOCACAO</v>
      </c>
      <c r="C14671" s="749" t="s">
        <v>36760</v>
      </c>
      <c r="D14671" s="749" t="s">
        <v>11365</v>
      </c>
      <c r="I14671" s="749" t="s">
        <v>30</v>
      </c>
      <c r="J14671" s="749" t="n">
        <v>153.1</v>
      </c>
    </row>
    <row collapsed="false" customFormat="false" customHeight="true" hidden="true" ht="12.75" outlineLevel="0" r="14672">
      <c r="A14672" s="749" t="s">
        <v>36762</v>
      </c>
      <c r="B14672" s="749" t="str">
        <f aca="false">C14672&amp;D14672&amp;E14672&amp;F14672&amp;G14672&amp;H14672</f>
        <v>FUSIVEL FACA DE 500 A 600A,250V,FIXO.FORNECIMENTO E COLOCACAO</v>
      </c>
      <c r="C14672" s="749" t="s">
        <v>36763</v>
      </c>
      <c r="D14672" s="749" t="s">
        <v>11365</v>
      </c>
      <c r="I14672" s="749" t="s">
        <v>30</v>
      </c>
      <c r="J14672" s="749" t="n">
        <v>180.18</v>
      </c>
    </row>
    <row collapsed="false" customFormat="false" customHeight="true" hidden="true" ht="12.75" outlineLevel="0" r="14673">
      <c r="A14673" s="749" t="s">
        <v>36764</v>
      </c>
      <c r="B14673" s="749" t="str">
        <f aca="false">C14673&amp;D14673&amp;E14673&amp;F14673&amp;G14673&amp;H14673</f>
        <v>FUSIVEL FACA DE 500 A 600A,250V,FIXO.FORNECIMENTO E COLOCACAO</v>
      </c>
      <c r="C14673" s="749" t="s">
        <v>36763</v>
      </c>
      <c r="D14673" s="749" t="s">
        <v>11365</v>
      </c>
      <c r="I14673" s="749" t="s">
        <v>30</v>
      </c>
      <c r="J14673" s="749" t="n">
        <v>178.8</v>
      </c>
    </row>
    <row collapsed="false" customFormat="false" customHeight="true" hidden="true" ht="12.75" outlineLevel="0" r="14674">
      <c r="A14674" s="749" t="s">
        <v>36765</v>
      </c>
      <c r="B14674" s="749" t="str">
        <f aca="false">C14674&amp;D14674&amp;E14674&amp;F14674&amp;G14674&amp;H14674</f>
        <v>FUSIVEL NH,TAMANHO 00,CORRENTE NOMINAL DE 6 A 100A,500V.FORNECIMENTO E COLOCACAO</v>
      </c>
      <c r="C14674" s="749" t="s">
        <v>36766</v>
      </c>
      <c r="D14674" s="749" t="s">
        <v>20205</v>
      </c>
      <c r="I14674" s="749" t="s">
        <v>30</v>
      </c>
      <c r="J14674" s="749" t="n">
        <v>19.69</v>
      </c>
    </row>
    <row collapsed="false" customFormat="false" customHeight="true" hidden="true" ht="12.75" outlineLevel="0" r="14675">
      <c r="A14675" s="749" t="s">
        <v>36767</v>
      </c>
      <c r="B14675" s="749" t="str">
        <f aca="false">C14675&amp;D14675&amp;E14675&amp;F14675&amp;G14675&amp;H14675</f>
        <v>FUSIVEL NH,TAMANHO 00,CORRENTE NOMINAL DE 6 A 100A,500V.FORNECIMENTO E COLOCACAO</v>
      </c>
      <c r="C14675" s="749" t="s">
        <v>36766</v>
      </c>
      <c r="D14675" s="749" t="s">
        <v>20205</v>
      </c>
      <c r="I14675" s="749" t="s">
        <v>30</v>
      </c>
      <c r="J14675" s="749" t="n">
        <v>18.31</v>
      </c>
    </row>
    <row collapsed="false" customFormat="false" customHeight="true" hidden="true" ht="12.75" outlineLevel="0" r="14676">
      <c r="A14676" s="749" t="s">
        <v>36768</v>
      </c>
      <c r="B14676" s="749" t="str">
        <f aca="false">C14676&amp;D14676&amp;E14676&amp;F14676&amp;G14676&amp;H14676</f>
        <v>FUSIVEL NH,TAMANHO 01,CORRENTE NOMINAL DE 40 A 200A,500V.FORNECIMENTO E COLOCACAO</v>
      </c>
      <c r="C14676" s="749" t="s">
        <v>36769</v>
      </c>
      <c r="D14676" s="749" t="s">
        <v>14384</v>
      </c>
      <c r="I14676" s="749" t="s">
        <v>30</v>
      </c>
      <c r="J14676" s="749" t="n">
        <v>34.22</v>
      </c>
    </row>
    <row collapsed="false" customFormat="false" customHeight="true" hidden="true" ht="12.75" outlineLevel="0" r="14677">
      <c r="A14677" s="749" t="s">
        <v>36770</v>
      </c>
      <c r="B14677" s="749" t="str">
        <f aca="false">C14677&amp;D14677&amp;E14677&amp;F14677&amp;G14677&amp;H14677</f>
        <v>FUSIVEL NH,TAMANHO 01,CORRENTE NOMINAL DE 40 A 200A,500V.FORNECIMENTO E COLOCACAO</v>
      </c>
      <c r="C14677" s="749" t="s">
        <v>36769</v>
      </c>
      <c r="D14677" s="749" t="s">
        <v>14384</v>
      </c>
      <c r="I14677" s="749" t="s">
        <v>30</v>
      </c>
      <c r="J14677" s="749" t="n">
        <v>32.84</v>
      </c>
    </row>
    <row collapsed="false" customFormat="false" customHeight="true" hidden="true" ht="12.75" outlineLevel="0" r="14678">
      <c r="A14678" s="749" t="s">
        <v>36771</v>
      </c>
      <c r="B14678" s="749" t="str">
        <f aca="false">C14678&amp;D14678&amp;E14678&amp;F14678&amp;G14678&amp;H14678</f>
        <v>FUSIVEL NH,TAMANHO 01,CORRENTE NOMINAL DE 224 A 250A,500V.FORNECIMENTO E COLOCACAO</v>
      </c>
      <c r="C14678" s="749" t="s">
        <v>36772</v>
      </c>
      <c r="D14678" s="749" t="s">
        <v>14460</v>
      </c>
      <c r="I14678" s="749" t="s">
        <v>30</v>
      </c>
      <c r="J14678" s="749" t="n">
        <v>34.22</v>
      </c>
    </row>
    <row collapsed="false" customFormat="false" customHeight="true" hidden="true" ht="12.75" outlineLevel="0" r="14679">
      <c r="A14679" s="749" t="s">
        <v>36773</v>
      </c>
      <c r="B14679" s="749" t="str">
        <f aca="false">C14679&amp;D14679&amp;E14679&amp;F14679&amp;G14679&amp;H14679</f>
        <v>FUSIVEL NH,TAMANHO 01,CORRENTE NOMINAL DE 224 A 250A,500V.FORNECIMENTO E COLOCACAO</v>
      </c>
      <c r="C14679" s="749" t="s">
        <v>36772</v>
      </c>
      <c r="D14679" s="749" t="s">
        <v>14460</v>
      </c>
      <c r="I14679" s="749" t="s">
        <v>30</v>
      </c>
      <c r="J14679" s="749" t="n">
        <v>32.84</v>
      </c>
    </row>
    <row collapsed="false" customFormat="false" customHeight="true" hidden="true" ht="12.75" outlineLevel="0" r="14680">
      <c r="A14680" s="749" t="s">
        <v>36774</v>
      </c>
      <c r="B14680" s="749" t="str">
        <f aca="false">C14680&amp;D14680&amp;E14680&amp;F14680&amp;G14680&amp;H14680</f>
        <v>FUSIVEL NH,TAMANHO 02,CORRENTE NOMINAL DE 224 A 400A,500V.FORNECIMENTO E COLOCACAO</v>
      </c>
      <c r="C14680" s="749" t="s">
        <v>36775</v>
      </c>
      <c r="D14680" s="749" t="s">
        <v>14460</v>
      </c>
      <c r="I14680" s="749" t="s">
        <v>30</v>
      </c>
      <c r="J14680" s="749" t="n">
        <v>53.62</v>
      </c>
    </row>
    <row collapsed="false" customFormat="false" customHeight="true" hidden="true" ht="12.75" outlineLevel="0" r="14681">
      <c r="A14681" s="749" t="s">
        <v>36776</v>
      </c>
      <c r="B14681" s="749" t="str">
        <f aca="false">C14681&amp;D14681&amp;E14681&amp;F14681&amp;G14681&amp;H14681</f>
        <v>FUSIVEL NH,TAMANHO 02,CORRENTE NOMINAL DE 224 A 400A,500V.FORNECIMENTO E COLOCACAO</v>
      </c>
      <c r="C14681" s="749" t="s">
        <v>36775</v>
      </c>
      <c r="D14681" s="749" t="s">
        <v>14460</v>
      </c>
      <c r="I14681" s="749" t="s">
        <v>30</v>
      </c>
      <c r="J14681" s="749" t="n">
        <v>52.24</v>
      </c>
    </row>
    <row collapsed="false" customFormat="false" customHeight="true" hidden="true" ht="12.75" outlineLevel="0" r="14682">
      <c r="A14682" s="749" t="s">
        <v>36777</v>
      </c>
      <c r="B14682" s="749" t="str">
        <f aca="false">C14682&amp;D14682&amp;E14682&amp;F14682&amp;G14682&amp;H14682</f>
        <v>DISJUNTOR TERMOMAGNETICO UNIPOLAR,DE 10 A 30AX250V.FORNECIMENTO E COLOCACAO</v>
      </c>
      <c r="C14682" s="749" t="s">
        <v>36778</v>
      </c>
      <c r="D14682" s="749" t="s">
        <v>31058</v>
      </c>
      <c r="I14682" s="749" t="s">
        <v>30</v>
      </c>
      <c r="J14682" s="749" t="n">
        <v>9.5</v>
      </c>
    </row>
    <row collapsed="false" customFormat="false" customHeight="true" hidden="true" ht="12.75" outlineLevel="0" r="14683">
      <c r="A14683" s="749" t="s">
        <v>36779</v>
      </c>
      <c r="B14683" s="749" t="str">
        <f aca="false">C14683&amp;D14683&amp;E14683&amp;F14683&amp;G14683&amp;H14683</f>
        <v>DISJUNTOR TERMOMAGNETICO UNIPOLAR,DE 10 A 30AX250V.FORNECIMENTO E COLOCACAO</v>
      </c>
      <c r="C14683" s="749" t="s">
        <v>36778</v>
      </c>
      <c r="D14683" s="749" t="s">
        <v>31058</v>
      </c>
      <c r="I14683" s="749" t="s">
        <v>30</v>
      </c>
      <c r="J14683" s="749" t="n">
        <v>9.15</v>
      </c>
    </row>
    <row collapsed="false" customFormat="false" customHeight="true" hidden="true" ht="12.75" outlineLevel="0" r="14684">
      <c r="A14684" s="749" t="s">
        <v>36780</v>
      </c>
      <c r="B14684" s="749" t="str">
        <f aca="false">C14684&amp;D14684&amp;E14684&amp;F14684&amp;G14684&amp;H14684</f>
        <v>DISJUNTOR TERMOMAGNETICO UNIPOLAR,DE 35 A 60AX250V.FORNECIMENTO E COLOCACAO</v>
      </c>
      <c r="C14684" s="749" t="s">
        <v>36781</v>
      </c>
      <c r="D14684" s="749" t="s">
        <v>31058</v>
      </c>
      <c r="I14684" s="749" t="s">
        <v>30</v>
      </c>
      <c r="J14684" s="749" t="n">
        <v>10.75</v>
      </c>
    </row>
    <row collapsed="false" customFormat="false" customHeight="true" hidden="true" ht="12.75" outlineLevel="0" r="14685">
      <c r="A14685" s="749" t="s">
        <v>36782</v>
      </c>
      <c r="B14685" s="749" t="str">
        <f aca="false">C14685&amp;D14685&amp;E14685&amp;F14685&amp;G14685&amp;H14685</f>
        <v>DISJUNTOR TERMOMAGNETICO UNIPOLAR,DE 35 A 60AX250V.FORNECIMENTO E COLOCACAO</v>
      </c>
      <c r="C14685" s="749" t="s">
        <v>36781</v>
      </c>
      <c r="D14685" s="749" t="s">
        <v>31058</v>
      </c>
      <c r="I14685" s="749" t="s">
        <v>30</v>
      </c>
      <c r="J14685" s="749" t="n">
        <v>10.4</v>
      </c>
    </row>
    <row collapsed="false" customFormat="false" customHeight="true" hidden="true" ht="12.75" outlineLevel="0" r="14686">
      <c r="A14686" s="749" t="s">
        <v>36783</v>
      </c>
      <c r="B14686" s="749" t="str">
        <f aca="false">C14686&amp;D14686&amp;E14686&amp;F14686&amp;G14686&amp;H14686</f>
        <v>DISJUNTOR TERMOMAGNETICO,BIPOLAR,DE 10 A 50AX250V.FORNECIMENTO E COLOCACAO</v>
      </c>
      <c r="C14686" s="749" t="s">
        <v>36784</v>
      </c>
      <c r="D14686" s="749" t="s">
        <v>14472</v>
      </c>
      <c r="I14686" s="749" t="s">
        <v>30</v>
      </c>
      <c r="J14686" s="749" t="n">
        <v>29.56</v>
      </c>
    </row>
    <row collapsed="false" customFormat="false" customHeight="true" hidden="true" ht="12.75" outlineLevel="0" r="14687">
      <c r="A14687" s="749" t="s">
        <v>36785</v>
      </c>
      <c r="B14687" s="749" t="str">
        <f aca="false">C14687&amp;D14687&amp;E14687&amp;F14687&amp;G14687&amp;H14687</f>
        <v>DISJUNTOR TERMOMAGNETICO,BIPOLAR,DE 10 A 50AX250V.FORNECIMENTO E COLOCACAO</v>
      </c>
      <c r="C14687" s="749" t="s">
        <v>36784</v>
      </c>
      <c r="D14687" s="749" t="s">
        <v>14472</v>
      </c>
      <c r="I14687" s="749" t="s">
        <v>30</v>
      </c>
      <c r="J14687" s="749" t="n">
        <v>29.15</v>
      </c>
    </row>
    <row collapsed="false" customFormat="false" customHeight="true" hidden="true" ht="12.75" outlineLevel="0" r="14688">
      <c r="A14688" s="749" t="s">
        <v>36786</v>
      </c>
      <c r="B14688" s="749" t="str">
        <f aca="false">C14688&amp;D14688&amp;E14688&amp;F14688&amp;G14688&amp;H14688</f>
        <v>DISJUNTOR TERMOMAGNETICO,TRIPOLAR,DE 10 A 50AX250V.FORNECIMENTO E COLOCACAO</v>
      </c>
      <c r="C14688" s="749" t="s">
        <v>36787</v>
      </c>
      <c r="D14688" s="749" t="s">
        <v>31058</v>
      </c>
      <c r="I14688" s="749" t="s">
        <v>30</v>
      </c>
      <c r="J14688" s="749" t="n">
        <v>49.56</v>
      </c>
    </row>
    <row collapsed="false" customFormat="false" customHeight="true" hidden="true" ht="12.75" outlineLevel="0" r="14689">
      <c r="A14689" s="749" t="s">
        <v>36788</v>
      </c>
      <c r="B14689" s="749" t="str">
        <f aca="false">C14689&amp;D14689&amp;E14689&amp;F14689&amp;G14689&amp;H14689</f>
        <v>DISJUNTOR TERMOMAGNETICO,TRIPOLAR,DE 10 A 50AX250V.FORNECIMENTO E COLOCACAO</v>
      </c>
      <c r="C14689" s="749" t="s">
        <v>36787</v>
      </c>
      <c r="D14689" s="749" t="s">
        <v>31058</v>
      </c>
      <c r="I14689" s="749" t="s">
        <v>30</v>
      </c>
      <c r="J14689" s="749" t="n">
        <v>47.67</v>
      </c>
    </row>
    <row collapsed="false" customFormat="false" customHeight="true" hidden="true" ht="12.75" outlineLevel="0" r="14690">
      <c r="A14690" s="749" t="s">
        <v>36789</v>
      </c>
      <c r="B14690" s="749" t="str">
        <f aca="false">C14690&amp;D14690&amp;E14690&amp;F14690&amp;G14690&amp;H14690</f>
        <v>DISJUNTOR TERMOMAGNETICO,TRIPOLAR,DE 60 A 100AX250V.FORNECIMENTO E COLOCACAO</v>
      </c>
      <c r="C14690" s="749" t="s">
        <v>36790</v>
      </c>
      <c r="D14690" s="749" t="s">
        <v>18729</v>
      </c>
      <c r="I14690" s="749" t="s">
        <v>30</v>
      </c>
      <c r="J14690" s="749" t="n">
        <v>83.56</v>
      </c>
    </row>
    <row collapsed="false" customFormat="false" customHeight="true" hidden="true" ht="12.75" outlineLevel="0" r="14691">
      <c r="A14691" s="749" t="s">
        <v>36791</v>
      </c>
      <c r="B14691" s="749" t="str">
        <f aca="false">C14691&amp;D14691&amp;E14691&amp;F14691&amp;G14691&amp;H14691</f>
        <v>DISJUNTOR TERMOMAGNETICO,TRIPOLAR,DE 60 A 100AX250V.FORNECIMENTO E COLOCACAO</v>
      </c>
      <c r="C14691" s="749" t="s">
        <v>36790</v>
      </c>
      <c r="D14691" s="749" t="s">
        <v>18729</v>
      </c>
      <c r="I14691" s="749" t="s">
        <v>30</v>
      </c>
      <c r="J14691" s="749" t="n">
        <v>81.67</v>
      </c>
    </row>
    <row collapsed="false" customFormat="false" customHeight="true" hidden="true" ht="12.75" outlineLevel="0" r="14692">
      <c r="A14692" s="749" t="s">
        <v>36792</v>
      </c>
      <c r="B14692" s="749" t="str">
        <f aca="false">C14692&amp;D14692&amp;E14692&amp;F14692&amp;G14692&amp;H14692</f>
        <v>DISJUNTOR TERMOMAGNETICO,TRIPOLAR,DE 125 A 150AX250V.FORNECIMENTO E COLOCACAO</v>
      </c>
      <c r="C14692" s="749" t="s">
        <v>36793</v>
      </c>
      <c r="D14692" s="749" t="s">
        <v>11457</v>
      </c>
      <c r="I14692" s="749" t="s">
        <v>30</v>
      </c>
      <c r="J14692" s="749" t="n">
        <v>262.18</v>
      </c>
    </row>
    <row collapsed="false" customFormat="false" customHeight="true" hidden="true" ht="12.75" outlineLevel="0" r="14693">
      <c r="A14693" s="749" t="s">
        <v>36794</v>
      </c>
      <c r="B14693" s="749" t="str">
        <f aca="false">C14693&amp;D14693&amp;E14693&amp;F14693&amp;G14693&amp;H14693</f>
        <v>DISJUNTOR TERMOMAGNETICO,TRIPOLAR,DE 125 A 150AX250V.FORNECIMENTO E COLOCACAO</v>
      </c>
      <c r="C14693" s="749" t="s">
        <v>36793</v>
      </c>
      <c r="D14693" s="749" t="s">
        <v>11457</v>
      </c>
      <c r="I14693" s="749" t="s">
        <v>30</v>
      </c>
      <c r="J14693" s="749" t="n">
        <v>260.29</v>
      </c>
    </row>
    <row collapsed="false" customFormat="false" customHeight="true" hidden="true" ht="12.75" outlineLevel="0" r="14694">
      <c r="A14694" s="749" t="s">
        <v>36795</v>
      </c>
      <c r="B14694" s="749" t="str">
        <f aca="false">C14694&amp;D14694&amp;E14694&amp;F14694&amp;G14694&amp;H14694</f>
        <v>DISJUNTOR TERMOMAGNETICO,TRIPOLAR,DE 175 A 225AX250V.FORNECIMENTO E COLOCACAO</v>
      </c>
      <c r="C14694" s="749" t="s">
        <v>36796</v>
      </c>
      <c r="D14694" s="749" t="s">
        <v>11457</v>
      </c>
      <c r="I14694" s="749" t="s">
        <v>30</v>
      </c>
      <c r="J14694" s="749" t="n">
        <v>314.79</v>
      </c>
    </row>
    <row collapsed="false" customFormat="false" customHeight="true" hidden="true" ht="12.75" outlineLevel="0" r="14695">
      <c r="A14695" s="749" t="s">
        <v>36797</v>
      </c>
      <c r="B14695" s="749" t="str">
        <f aca="false">C14695&amp;D14695&amp;E14695&amp;F14695&amp;G14695&amp;H14695</f>
        <v>DISJUNTOR TERMOMAGNETICO,TRIPOLAR,DE 175 A 225AX250V.FORNECIMENTO E COLOCACAO</v>
      </c>
      <c r="C14695" s="749" t="s">
        <v>36796</v>
      </c>
      <c r="D14695" s="749" t="s">
        <v>11457</v>
      </c>
      <c r="I14695" s="749" t="s">
        <v>30</v>
      </c>
      <c r="J14695" s="749" t="n">
        <v>312.9</v>
      </c>
    </row>
    <row collapsed="false" customFormat="false" customHeight="true" hidden="true" ht="12.75" outlineLevel="0" r="14696">
      <c r="A14696" s="749" t="s">
        <v>36798</v>
      </c>
      <c r="B14696" s="749" t="str">
        <f aca="false">C14696&amp;D14696&amp;E14696&amp;F14696&amp;G14696&amp;H14696</f>
        <v>DISJUNTOR TERMOMAGNETICO,TRIPOLAR,DE 250AX250V.FORNECIMENTOE COLOCACAO</v>
      </c>
      <c r="C14696" s="749" t="s">
        <v>36799</v>
      </c>
      <c r="D14696" s="749" t="s">
        <v>14871</v>
      </c>
      <c r="I14696" s="749" t="s">
        <v>30</v>
      </c>
      <c r="J14696" s="749" t="n">
        <v>617.02</v>
      </c>
    </row>
    <row collapsed="false" customFormat="false" customHeight="true" hidden="true" ht="12.75" outlineLevel="0" r="14697">
      <c r="A14697" s="749" t="s">
        <v>36800</v>
      </c>
      <c r="B14697" s="749" t="str">
        <f aca="false">C14697&amp;D14697&amp;E14697&amp;F14697&amp;G14697&amp;H14697</f>
        <v>DISJUNTOR TERMOMAGNETICO,TRIPOLAR,DE 250AX250V.FORNECIMENTOE COLOCACAO</v>
      </c>
      <c r="C14697" s="749" t="s">
        <v>36799</v>
      </c>
      <c r="D14697" s="749" t="s">
        <v>14871</v>
      </c>
      <c r="I14697" s="749" t="s">
        <v>30</v>
      </c>
      <c r="J14697" s="749" t="n">
        <v>615.13</v>
      </c>
    </row>
    <row collapsed="false" customFormat="false" customHeight="true" hidden="true" ht="12.75" outlineLevel="0" r="14698">
      <c r="A14698" s="749" t="s">
        <v>36801</v>
      </c>
      <c r="B14698" s="749" t="str">
        <f aca="false">C14698&amp;D14698&amp;E14698&amp;F14698&amp;G14698&amp;H14698</f>
        <v>DISJUNTOR TERMOMAGNETICO,TRIPOLAR,DE 300 A 400AX250V.FORNECIMENTO E COLOCACAO</v>
      </c>
      <c r="C14698" s="749" t="s">
        <v>36802</v>
      </c>
      <c r="D14698" s="749" t="s">
        <v>11457</v>
      </c>
      <c r="I14698" s="749" t="s">
        <v>30</v>
      </c>
      <c r="J14698" s="749" t="n">
        <v>752.52</v>
      </c>
    </row>
    <row collapsed="false" customFormat="false" customHeight="true" hidden="true" ht="12.75" outlineLevel="0" r="14699">
      <c r="A14699" s="749" t="s">
        <v>36803</v>
      </c>
      <c r="B14699" s="749" t="str">
        <f aca="false">C14699&amp;D14699&amp;E14699&amp;F14699&amp;G14699&amp;H14699</f>
        <v>DISJUNTOR TERMOMAGNETICO,TRIPOLAR,DE 300 A 400AX250V.FORNECIMENTO E COLOCACAO</v>
      </c>
      <c r="C14699" s="749" t="s">
        <v>36802</v>
      </c>
      <c r="D14699" s="749" t="s">
        <v>11457</v>
      </c>
      <c r="I14699" s="749" t="s">
        <v>30</v>
      </c>
      <c r="J14699" s="749" t="n">
        <v>750.63</v>
      </c>
    </row>
    <row collapsed="false" customFormat="false" customHeight="true" hidden="true" ht="12.75" outlineLevel="0" r="14700">
      <c r="A14700" s="749" t="s">
        <v>36804</v>
      </c>
      <c r="B14700" s="749" t="str">
        <f aca="false">C14700&amp;D14700&amp;E14700&amp;F14700&amp;G14700&amp;H14700</f>
        <v>DISJUNTOR TERMOMAGNETICO,TRIPOLAR,DE 500 A 600AX250V.FORNECIMENTO E COLOCACAO</v>
      </c>
      <c r="C14700" s="749" t="s">
        <v>36805</v>
      </c>
      <c r="D14700" s="749" t="s">
        <v>11457</v>
      </c>
      <c r="I14700" s="749" t="s">
        <v>30</v>
      </c>
      <c r="J14700" s="749" t="n">
        <v>1532.4</v>
      </c>
    </row>
    <row collapsed="false" customFormat="false" customHeight="true" hidden="true" ht="12.75" outlineLevel="0" r="14701">
      <c r="A14701" s="749" t="s">
        <v>36806</v>
      </c>
      <c r="B14701" s="749" t="str">
        <f aca="false">C14701&amp;D14701&amp;E14701&amp;F14701&amp;G14701&amp;H14701</f>
        <v>DISJUNTOR TERMOMAGNETICO,TRIPOLAR,DE 500 A 600AX250V.FORNECIMENTO E COLOCACAO</v>
      </c>
      <c r="C14701" s="749" t="s">
        <v>36805</v>
      </c>
      <c r="D14701" s="749" t="s">
        <v>11457</v>
      </c>
      <c r="I14701" s="749" t="s">
        <v>30</v>
      </c>
      <c r="J14701" s="749" t="n">
        <v>1530.51</v>
      </c>
    </row>
    <row collapsed="false" customFormat="false" customHeight="true" hidden="true" ht="12.75" outlineLevel="0" r="14702">
      <c r="A14702" s="749" t="s">
        <v>36807</v>
      </c>
      <c r="B14702" s="749" t="str">
        <f aca="false">C14702&amp;D14702&amp;E14702&amp;F14702&amp;G14702&amp;H14702</f>
        <v>CHAVE BLINDADA,TRIPOLAR,DE 250V,DE 30A.FORNECIMENTO E COLOCACAO</v>
      </c>
      <c r="C14702" s="749" t="s">
        <v>36808</v>
      </c>
      <c r="D14702" s="749" t="s">
        <v>14337</v>
      </c>
      <c r="I14702" s="749" t="s">
        <v>30</v>
      </c>
      <c r="J14702" s="749" t="n">
        <v>218.93</v>
      </c>
    </row>
    <row collapsed="false" customFormat="false" customHeight="true" hidden="true" ht="12.75" outlineLevel="0" r="14703">
      <c r="A14703" s="749" t="s">
        <v>36809</v>
      </c>
      <c r="B14703" s="749" t="str">
        <f aca="false">C14703&amp;D14703&amp;E14703&amp;F14703&amp;G14703&amp;H14703</f>
        <v>CHAVE BLINDADA,TRIPOLAR,DE 250V,DE 30A.FORNECIMENTO E COLOCACAO</v>
      </c>
      <c r="C14703" s="749" t="s">
        <v>36808</v>
      </c>
      <c r="D14703" s="749" t="s">
        <v>14337</v>
      </c>
      <c r="I14703" s="749" t="s">
        <v>30</v>
      </c>
      <c r="J14703" s="749" t="n">
        <v>217.04</v>
      </c>
    </row>
    <row collapsed="false" customFormat="false" customHeight="true" hidden="true" ht="12.75" outlineLevel="0" r="14704">
      <c r="A14704" s="749" t="s">
        <v>36810</v>
      </c>
      <c r="B14704" s="749" t="str">
        <f aca="false">C14704&amp;D14704&amp;E14704&amp;F14704&amp;G14704&amp;H14704</f>
        <v>CHAVE BLINDADA,TRIPOLAR,DE 250V,DE 60A.FORNECIMENTO E COLOCACAO</v>
      </c>
      <c r="C14704" s="749" t="s">
        <v>36811</v>
      </c>
      <c r="D14704" s="749" t="s">
        <v>14337</v>
      </c>
      <c r="I14704" s="749" t="s">
        <v>30</v>
      </c>
      <c r="J14704" s="749" t="n">
        <v>316.58</v>
      </c>
    </row>
    <row collapsed="false" customFormat="false" customHeight="true" hidden="true" ht="12.75" outlineLevel="0" r="14705">
      <c r="A14705" s="749" t="s">
        <v>36812</v>
      </c>
      <c r="B14705" s="749" t="str">
        <f aca="false">C14705&amp;D14705&amp;E14705&amp;F14705&amp;G14705&amp;H14705</f>
        <v>CHAVE BLINDADA,TRIPOLAR,DE 250V,DE 60A.FORNECIMENTO E COLOCACAO</v>
      </c>
      <c r="C14705" s="749" t="s">
        <v>36811</v>
      </c>
      <c r="D14705" s="749" t="s">
        <v>14337</v>
      </c>
      <c r="I14705" s="749" t="s">
        <v>30</v>
      </c>
      <c r="J14705" s="749" t="n">
        <v>314.69</v>
      </c>
    </row>
    <row collapsed="false" customFormat="false" customHeight="true" hidden="true" ht="12.75" outlineLevel="0" r="14706">
      <c r="A14706" s="749" t="s">
        <v>36813</v>
      </c>
      <c r="B14706" s="749" t="str">
        <f aca="false">C14706&amp;D14706&amp;E14706&amp;F14706&amp;G14706&amp;H14706</f>
        <v>CHAVE BLINDADA,TRIPOLAR,DE 250V,DE 100A.FORNECIMENTO E COLOCACAO</v>
      </c>
      <c r="C14706" s="749" t="s">
        <v>36814</v>
      </c>
      <c r="D14706" s="749" t="s">
        <v>14350</v>
      </c>
      <c r="I14706" s="749" t="s">
        <v>30</v>
      </c>
      <c r="J14706" s="749" t="n">
        <v>536.15</v>
      </c>
    </row>
    <row collapsed="false" customFormat="false" customHeight="true" hidden="true" ht="12.75" outlineLevel="0" r="14707">
      <c r="A14707" s="749" t="s">
        <v>36815</v>
      </c>
      <c r="B14707" s="749" t="str">
        <f aca="false">C14707&amp;D14707&amp;E14707&amp;F14707&amp;G14707&amp;H14707</f>
        <v>CHAVE BLINDADA,TRIPOLAR,DE 250V,DE 100A.FORNECIMENTO E COLOCACAO</v>
      </c>
      <c r="C14707" s="749" t="s">
        <v>36814</v>
      </c>
      <c r="D14707" s="749" t="s">
        <v>14350</v>
      </c>
      <c r="I14707" s="749" t="s">
        <v>30</v>
      </c>
      <c r="J14707" s="749" t="n">
        <v>534.26</v>
      </c>
    </row>
    <row collapsed="false" customFormat="false" customHeight="true" hidden="true" ht="12.75" outlineLevel="0" r="14708">
      <c r="A14708" s="749" t="s">
        <v>36816</v>
      </c>
      <c r="B14708" s="749" t="str">
        <f aca="false">C14708&amp;D14708&amp;E14708&amp;F14708&amp;G14708&amp;H14708</f>
        <v>CHAVE BLINDADA,TRIPOLAR,DE 250V,DE 200A.FORNECIMENTO E COLOCACAO</v>
      </c>
      <c r="C14708" s="749" t="s">
        <v>36817</v>
      </c>
      <c r="D14708" s="749" t="s">
        <v>14350</v>
      </c>
      <c r="I14708" s="749" t="s">
        <v>30</v>
      </c>
      <c r="J14708" s="749" t="n">
        <v>1510.43</v>
      </c>
    </row>
    <row collapsed="false" customFormat="false" customHeight="true" hidden="true" ht="12.75" outlineLevel="0" r="14709">
      <c r="A14709" s="749" t="s">
        <v>36818</v>
      </c>
      <c r="B14709" s="749" t="str">
        <f aca="false">C14709&amp;D14709&amp;E14709&amp;F14709&amp;G14709&amp;H14709</f>
        <v>CHAVE BLINDADA,TRIPOLAR,DE 250V,DE 200A.FORNECIMENTO E COLOCACAO</v>
      </c>
      <c r="C14709" s="749" t="s">
        <v>36817</v>
      </c>
      <c r="D14709" s="749" t="s">
        <v>14350</v>
      </c>
      <c r="I14709" s="749" t="s">
        <v>30</v>
      </c>
      <c r="J14709" s="749" t="n">
        <v>1508.54</v>
      </c>
    </row>
    <row collapsed="false" customFormat="false" customHeight="true" hidden="true" ht="12.75" outlineLevel="0" r="14710">
      <c r="A14710" s="749" t="s">
        <v>36819</v>
      </c>
      <c r="B14710" s="749" t="str">
        <f aca="false">C14710&amp;D14710&amp;E14710&amp;F14710&amp;G14710&amp;H14710</f>
        <v>CHAVE BLINDADA,TRIPOLAR,DE 250V,DE 400A.FORNECIMENTO E COLOCACAO</v>
      </c>
      <c r="C14710" s="749" t="s">
        <v>36820</v>
      </c>
      <c r="D14710" s="749" t="s">
        <v>14350</v>
      </c>
      <c r="I14710" s="749" t="s">
        <v>30</v>
      </c>
      <c r="J14710" s="749" t="n">
        <v>1956.68</v>
      </c>
    </row>
    <row collapsed="false" customFormat="false" customHeight="true" hidden="true" ht="12.75" outlineLevel="0" r="14711">
      <c r="A14711" s="749" t="s">
        <v>36821</v>
      </c>
      <c r="B14711" s="749" t="str">
        <f aca="false">C14711&amp;D14711&amp;E14711&amp;F14711&amp;G14711&amp;H14711</f>
        <v>CHAVE BLINDADA,TRIPOLAR,DE 250V,DE 400A.FORNECIMENTO E COLOCACAO</v>
      </c>
      <c r="C14711" s="749" t="s">
        <v>36820</v>
      </c>
      <c r="D14711" s="749" t="s">
        <v>14350</v>
      </c>
      <c r="I14711" s="749" t="s">
        <v>30</v>
      </c>
      <c r="J14711" s="749" t="n">
        <v>1954.79</v>
      </c>
    </row>
    <row collapsed="false" customFormat="false" customHeight="true" hidden="true" ht="12.75" outlineLevel="0" r="14712">
      <c r="A14712" s="749" t="s">
        <v>36822</v>
      </c>
      <c r="B14712" s="749" t="str">
        <f aca="false">C14712&amp;D14712&amp;E14712&amp;F14712&amp;G14712&amp;H14712</f>
        <v>CHAVE BLINDADA,TRIPOLAR,DE 250V,DE 600A.FORNECIMENTO E COLOCACAO</v>
      </c>
      <c r="C14712" s="749" t="s">
        <v>36823</v>
      </c>
      <c r="D14712" s="749" t="s">
        <v>14350</v>
      </c>
      <c r="I14712" s="749" t="s">
        <v>30</v>
      </c>
      <c r="J14712" s="749" t="n">
        <v>2691.68</v>
      </c>
    </row>
    <row collapsed="false" customFormat="false" customHeight="true" hidden="true" ht="12.75" outlineLevel="0" r="14713">
      <c r="A14713" s="749" t="s">
        <v>36824</v>
      </c>
      <c r="B14713" s="749" t="str">
        <f aca="false">C14713&amp;D14713&amp;E14713&amp;F14713&amp;G14713&amp;H14713</f>
        <v>CHAVE BLINDADA,TRIPOLAR,DE 250V,DE 600A.FORNECIMENTO E COLOCACAO</v>
      </c>
      <c r="C14713" s="749" t="s">
        <v>36823</v>
      </c>
      <c r="D14713" s="749" t="s">
        <v>14350</v>
      </c>
      <c r="I14713" s="749" t="s">
        <v>30</v>
      </c>
      <c r="J14713" s="749" t="n">
        <v>2689.79</v>
      </c>
    </row>
    <row collapsed="false" customFormat="false" customHeight="true" hidden="true" ht="12.75" outlineLevel="0" r="14714">
      <c r="A14714" s="749" t="s">
        <v>36825</v>
      </c>
      <c r="B14714" s="749" t="str">
        <f aca="false">C14714&amp;D14714&amp;E14714&amp;F14714&amp;G14714&amp;H14714</f>
        <v>CHAVE GUARDA MOTOR,TRIFASICA,ATE 3CV,220V,EM CAIXA METALICA,COMPREENDENDO:CHAVE MAGNETICA COM RELE TERMICO,SINALEIRA(VERDE E VERMELHO)E BOTOEIRA LIGA/DESLIGA.FORNECIMENTO E COLOCACAO</v>
      </c>
      <c r="C14714" s="749" t="s">
        <v>36826</v>
      </c>
      <c r="D14714" s="749" t="s">
        <v>36827</v>
      </c>
      <c r="E14714" s="749" t="s">
        <v>36828</v>
      </c>
      <c r="F14714" s="749" t="s">
        <v>7901</v>
      </c>
      <c r="I14714" s="749" t="s">
        <v>30</v>
      </c>
      <c r="J14714" s="749" t="n">
        <v>189.61</v>
      </c>
    </row>
    <row collapsed="false" customFormat="false" customHeight="true" hidden="true" ht="12.75" outlineLevel="0" r="14715">
      <c r="A14715" s="749" t="s">
        <v>36829</v>
      </c>
      <c r="B14715" s="749" t="str">
        <f aca="false">C14715&amp;D14715&amp;E14715&amp;F14715&amp;G14715&amp;H14715</f>
        <v>CHAVE GUARDA MOTOR,TRIFASICA,ATE 3CV,220V,EM CAIXA METALICA,COMPREENDENDO:CHAVE MAGNETICA COM RELE TERMICO,SINALEIRA(VERDE E VERMELHO)E BOTOEIRA LIGA/DESLIGA.FORNECIMENTO E COLOCACAO</v>
      </c>
      <c r="C14715" s="749" t="s">
        <v>36826</v>
      </c>
      <c r="D14715" s="749" t="s">
        <v>36827</v>
      </c>
      <c r="E14715" s="749" t="s">
        <v>36828</v>
      </c>
      <c r="F14715" s="749" t="s">
        <v>7901</v>
      </c>
      <c r="I14715" s="749" t="s">
        <v>30</v>
      </c>
      <c r="J14715" s="749" t="n">
        <v>184.87</v>
      </c>
    </row>
    <row collapsed="false" customFormat="false" customHeight="true" hidden="true" ht="12.75" outlineLevel="0" r="14716">
      <c r="A14716" s="749" t="s">
        <v>36830</v>
      </c>
      <c r="B14716" s="749" t="str">
        <f aca="false">C14716&amp;D14716&amp;E14716&amp;F14716&amp;G14716&amp;H14716</f>
        <v>CHAVE GUARDA MOTOR,TRIFASICA,5CV,220V,EM CAIXA METALICA,COMPREENDENDO:CHAVE MAGNETICA COM RELE TERMICO,SINALEIRA(VERDE E VERMELHO)E BOTOEIRA LIGA/DESLIGA.FORNECIMENTO E COLOCACAO</v>
      </c>
      <c r="C14716" s="749" t="s">
        <v>36831</v>
      </c>
      <c r="D14716" s="749" t="s">
        <v>36832</v>
      </c>
      <c r="E14716" s="749" t="s">
        <v>36833</v>
      </c>
      <c r="I14716" s="749" t="s">
        <v>30</v>
      </c>
      <c r="J14716" s="749" t="n">
        <v>230.47</v>
      </c>
    </row>
    <row collapsed="false" customFormat="false" customHeight="true" hidden="true" ht="12.75" outlineLevel="0" r="14717">
      <c r="A14717" s="749" t="s">
        <v>36834</v>
      </c>
      <c r="B14717" s="749" t="str">
        <f aca="false">C14717&amp;D14717&amp;E14717&amp;F14717&amp;G14717&amp;H14717</f>
        <v>CHAVE GUARDA MOTOR,TRIFASICA,5CV,220V,EM CAIXA METALICA,COMPREENDENDO:CHAVE MAGNETICA COM RELE TERMICO,SINALEIRA(VERDE E VERMELHO)E BOTOEIRA LIGA/DESLIGA.FORNECIMENTO E COLOCACAO</v>
      </c>
      <c r="C14717" s="749" t="s">
        <v>36831</v>
      </c>
      <c r="D14717" s="749" t="s">
        <v>36832</v>
      </c>
      <c r="E14717" s="749" t="s">
        <v>36833</v>
      </c>
      <c r="I14717" s="749" t="s">
        <v>30</v>
      </c>
      <c r="J14717" s="749" t="n">
        <v>225.73</v>
      </c>
    </row>
    <row collapsed="false" customFormat="false" customHeight="true" hidden="true" ht="12.75" outlineLevel="0" r="14718">
      <c r="A14718" s="749" t="s">
        <v>36835</v>
      </c>
      <c r="B14718" s="749" t="str">
        <f aca="false">C14718&amp;D14718&amp;E14718&amp;F14718&amp;G14718&amp;H14718</f>
        <v>CHAVE GUARDA MOTOR,TRIFASICA,7,5/10CV,220V,EM CAIXA METALICA,COMPREENDENDO:CHAVE MAGNETICA COM RELE TERMICO,SINALEIRA(VERDE E VERMELHO)E BOTOEIRA LIGA/DESLIGA.FORNECIMENTO E COLOCACAO</v>
      </c>
      <c r="C14718" s="749" t="s">
        <v>36836</v>
      </c>
      <c r="D14718" s="749" t="s">
        <v>36837</v>
      </c>
      <c r="E14718" s="749" t="s">
        <v>36838</v>
      </c>
      <c r="F14718" s="749" t="s">
        <v>14337</v>
      </c>
      <c r="I14718" s="749" t="s">
        <v>30</v>
      </c>
      <c r="J14718" s="749" t="n">
        <v>265.4</v>
      </c>
    </row>
    <row collapsed="false" customFormat="false" customHeight="true" hidden="true" ht="12.75" outlineLevel="0" r="14719">
      <c r="A14719" s="749" t="s">
        <v>36839</v>
      </c>
      <c r="B14719" s="749" t="str">
        <f aca="false">C14719&amp;D14719&amp;E14719&amp;F14719&amp;G14719&amp;H14719</f>
        <v>CHAVE GUARDA MOTOR,TRIFASICA,7,5/10CV,220V,EM CAIXA METALICA,COMPREENDENDO:CHAVE MAGNETICA COM RELE TERMICO,SINALEIRA(VERDE E VERMELHO)E BOTOEIRA LIGA/DESLIGA.FORNECIMENTO E COLOCACAO</v>
      </c>
      <c r="C14719" s="749" t="s">
        <v>36836</v>
      </c>
      <c r="D14719" s="749" t="s">
        <v>36837</v>
      </c>
      <c r="E14719" s="749" t="s">
        <v>36838</v>
      </c>
      <c r="F14719" s="749" t="s">
        <v>14337</v>
      </c>
      <c r="I14719" s="749" t="s">
        <v>30</v>
      </c>
      <c r="J14719" s="749" t="n">
        <v>260.66</v>
      </c>
    </row>
    <row collapsed="false" customFormat="false" customHeight="true" hidden="true" ht="12.75" outlineLevel="0" r="14720">
      <c r="A14720" s="749" t="s">
        <v>36840</v>
      </c>
      <c r="B14720" s="749" t="str">
        <f aca="false">C14720&amp;D14720&amp;E14720&amp;F14720&amp;G14720&amp;H14720</f>
        <v>CHAVE BOIA,AUTOMATICA,DE MERCURIO,UNIPOLAR.FORNECIMENTO E COLOCACAO</v>
      </c>
      <c r="C14720" s="749" t="s">
        <v>36841</v>
      </c>
      <c r="D14720" s="749" t="s">
        <v>15017</v>
      </c>
      <c r="I14720" s="749" t="s">
        <v>30</v>
      </c>
      <c r="J14720" s="749" t="n">
        <v>100.61</v>
      </c>
    </row>
    <row collapsed="false" customFormat="false" customHeight="true" hidden="true" ht="12.75" outlineLevel="0" r="14721">
      <c r="A14721" s="749" t="s">
        <v>36842</v>
      </c>
      <c r="B14721" s="749" t="str">
        <f aca="false">C14721&amp;D14721&amp;E14721&amp;F14721&amp;G14721&amp;H14721</f>
        <v>CHAVE BOIA,AUTOMATICA,DE MERCURIO,UNIPOLAR.FORNECIMENTO E COLOCACAO</v>
      </c>
      <c r="C14721" s="749" t="s">
        <v>36841</v>
      </c>
      <c r="D14721" s="749" t="s">
        <v>15017</v>
      </c>
      <c r="I14721" s="749" t="s">
        <v>30</v>
      </c>
      <c r="J14721" s="749" t="n">
        <v>91.14</v>
      </c>
    </row>
    <row collapsed="false" customFormat="false" customHeight="true" hidden="true" ht="12.75" outlineLevel="0" r="14722">
      <c r="A14722" s="749" t="s">
        <v>36843</v>
      </c>
      <c r="B14722" s="749" t="str">
        <f aca="false">C14722&amp;D14722&amp;E14722&amp;F14722&amp;G14722&amp;H14722</f>
        <v>ARMACAO SECUNDARIA OU REX PARA 2 LINHAS,COMPLETA.FORNECIMENTO E COLOCACAO</v>
      </c>
      <c r="C14722" s="749" t="s">
        <v>36844</v>
      </c>
      <c r="D14722" s="749" t="s">
        <v>14902</v>
      </c>
      <c r="I14722" s="749" t="s">
        <v>30</v>
      </c>
      <c r="J14722" s="749" t="n">
        <v>100.27</v>
      </c>
    </row>
    <row collapsed="false" customFormat="false" customHeight="true" hidden="true" ht="12.75" outlineLevel="0" r="14723">
      <c r="A14723" s="749" t="s">
        <v>36845</v>
      </c>
      <c r="B14723" s="749" t="str">
        <f aca="false">C14723&amp;D14723&amp;E14723&amp;F14723&amp;G14723&amp;H14723</f>
        <v>ARMACAO SECUNDARIA OU REX PARA 2 LINHAS,COMPLETA.FORNECIMENTO E COLOCACAO</v>
      </c>
      <c r="C14723" s="749" t="s">
        <v>36844</v>
      </c>
      <c r="D14723" s="749" t="s">
        <v>14902</v>
      </c>
      <c r="I14723" s="749" t="s">
        <v>30</v>
      </c>
      <c r="J14723" s="749" t="n">
        <v>93.17</v>
      </c>
    </row>
    <row collapsed="false" customFormat="false" customHeight="true" hidden="true" ht="12.75" outlineLevel="0" r="14724">
      <c r="A14724" s="749" t="s">
        <v>36846</v>
      </c>
      <c r="B14724" s="749" t="str">
        <f aca="false">C14724&amp;D14724&amp;E14724&amp;F14724&amp;G14724&amp;H14724</f>
        <v>ARMACAO SECUNDARIA OU REX PARA 3 LINHAS,COMPLETA.FORNECIMENTO E COLOCACAO</v>
      </c>
      <c r="C14724" s="749" t="s">
        <v>36847</v>
      </c>
      <c r="D14724" s="749" t="s">
        <v>14902</v>
      </c>
      <c r="I14724" s="749" t="s">
        <v>30</v>
      </c>
      <c r="J14724" s="749" t="n">
        <v>146.81</v>
      </c>
    </row>
    <row collapsed="false" customFormat="false" customHeight="true" hidden="true" ht="12.75" outlineLevel="0" r="14725">
      <c r="A14725" s="749" t="s">
        <v>36848</v>
      </c>
      <c r="B14725" s="749" t="str">
        <f aca="false">C14725&amp;D14725&amp;E14725&amp;F14725&amp;G14725&amp;H14725</f>
        <v>ARMACAO SECUNDARIA OU REX PARA 3 LINHAS,COMPLETA.FORNECIMENTO E COLOCACAO</v>
      </c>
      <c r="C14725" s="749" t="s">
        <v>36847</v>
      </c>
      <c r="D14725" s="749" t="s">
        <v>14902</v>
      </c>
      <c r="I14725" s="749" t="s">
        <v>30</v>
      </c>
      <c r="J14725" s="749" t="n">
        <v>138.28</v>
      </c>
    </row>
    <row collapsed="false" customFormat="false" customHeight="true" hidden="true" ht="12.75" outlineLevel="0" r="14726">
      <c r="A14726" s="749" t="s">
        <v>36849</v>
      </c>
      <c r="B14726" s="749" t="str">
        <f aca="false">C14726&amp;D14726&amp;E14726&amp;F14726&amp;G14726&amp;H14726</f>
        <v>ARMACAO SECUNDARIA OU REX PARA 4 LINHAS,COMPLETA.FORNECIMENTO E COLOCACAO</v>
      </c>
      <c r="C14726" s="749" t="s">
        <v>36850</v>
      </c>
      <c r="D14726" s="749" t="s">
        <v>14902</v>
      </c>
      <c r="I14726" s="749" t="s">
        <v>30</v>
      </c>
      <c r="J14726" s="749" t="n">
        <v>158.4</v>
      </c>
    </row>
    <row collapsed="false" customFormat="false" customHeight="true" hidden="true" ht="12.75" outlineLevel="0" r="14727">
      <c r="A14727" s="749" t="s">
        <v>36851</v>
      </c>
      <c r="B14727" s="749" t="str">
        <f aca="false">C14727&amp;D14727&amp;E14727&amp;F14727&amp;G14727&amp;H14727</f>
        <v>ARMACAO SECUNDARIA OU REX PARA 4 LINHAS,COMPLETA.FORNECIMENTO E COLOCACAO</v>
      </c>
      <c r="C14727" s="749" t="s">
        <v>36850</v>
      </c>
      <c r="D14727" s="749" t="s">
        <v>14902</v>
      </c>
      <c r="I14727" s="749" t="s">
        <v>30</v>
      </c>
      <c r="J14727" s="749" t="n">
        <v>148.93</v>
      </c>
    </row>
    <row collapsed="false" customFormat="false" customHeight="true" hidden="true" ht="12.75" outlineLevel="0" r="14728">
      <c r="A14728" s="749" t="s">
        <v>36852</v>
      </c>
      <c r="B14728" s="749" t="str">
        <f aca="false">C14728&amp;D14728&amp;E14728&amp;F14728&amp;G14728&amp;H14728</f>
        <v>FIO DE COBRE COM ISOLAMENTO TERMOPLASTICO,ANTICHAMA,COMPREENDENDO:PREPARO,CORTE E ENFIACAO EM ELETRODUTOS,NA BITOLA DE 1MM2,450/750V.FORNECIMENTO E COLOCACAO</v>
      </c>
      <c r="C14728" s="749" t="s">
        <v>36853</v>
      </c>
      <c r="D14728" s="749" t="s">
        <v>36854</v>
      </c>
      <c r="E14728" s="749" t="s">
        <v>36855</v>
      </c>
      <c r="I14728" s="749" t="s">
        <v>236</v>
      </c>
      <c r="J14728" s="749" t="n">
        <v>1.52</v>
      </c>
    </row>
    <row collapsed="false" customFormat="false" customHeight="true" hidden="true" ht="12.75" outlineLevel="0" r="14729">
      <c r="A14729" s="749" t="s">
        <v>36856</v>
      </c>
      <c r="B14729" s="749" t="str">
        <f aca="false">C14729&amp;D14729&amp;E14729&amp;F14729&amp;G14729&amp;H14729</f>
        <v>FIO DE COBRE COM ISOLAMENTO TERMOPLASTICO,ANTICHAMA,COMPREENDENDO:PREPARO,CORTE E ENFIACAO EM ELETRODUTOS,NA BITOLA DE 1MM2,450/750V.FORNECIMENTO E COLOCACAO</v>
      </c>
      <c r="C14729" s="749" t="s">
        <v>36853</v>
      </c>
      <c r="D14729" s="749" t="s">
        <v>36854</v>
      </c>
      <c r="E14729" s="749" t="s">
        <v>36855</v>
      </c>
      <c r="I14729" s="749" t="s">
        <v>236</v>
      </c>
      <c r="J14729" s="749" t="n">
        <v>1.38</v>
      </c>
    </row>
    <row collapsed="false" customFormat="false" customHeight="true" hidden="true" ht="12.75" outlineLevel="0" r="14730">
      <c r="A14730" s="749" t="s">
        <v>36857</v>
      </c>
      <c r="B14730" s="749" t="str">
        <f aca="false">C14730&amp;D14730&amp;E14730&amp;F14730&amp;G14730&amp;H14730</f>
        <v>FIO DE COBRE COM ISOLAMENTO TERMOPLASTICO,ANTICHAMA,COMPREENDENDO:PREPARO,CORTE E ENFIACAO EM ELETRODUTOS,NA BITOLA DE 1,5MM2,450/750V.FORNECIMENTO E COLOCACAO</v>
      </c>
      <c r="C14730" s="749" t="s">
        <v>36853</v>
      </c>
      <c r="D14730" s="749" t="s">
        <v>36854</v>
      </c>
      <c r="E14730" s="749" t="s">
        <v>36858</v>
      </c>
      <c r="I14730" s="749" t="s">
        <v>236</v>
      </c>
      <c r="J14730" s="749" t="n">
        <v>2.01</v>
      </c>
    </row>
    <row collapsed="false" customFormat="false" customHeight="true" hidden="true" ht="12.75" outlineLevel="0" r="14731">
      <c r="A14731" s="749" t="s">
        <v>36859</v>
      </c>
      <c r="B14731" s="749" t="str">
        <f aca="false">C14731&amp;D14731&amp;E14731&amp;F14731&amp;G14731&amp;H14731</f>
        <v>FIO DE COBRE COM ISOLAMENTO TERMOPLASTICO,ANTICHAMA,COMPREENDENDO:PREPARO,CORTE E ENFIACAO EM ELETRODUTOS,NA BITOLA DE 1,5MM2,450/750V.FORNECIMENTO E COLOCACAO</v>
      </c>
      <c r="C14731" s="749" t="s">
        <v>36853</v>
      </c>
      <c r="D14731" s="749" t="s">
        <v>36854</v>
      </c>
      <c r="E14731" s="749" t="s">
        <v>36858</v>
      </c>
      <c r="I14731" s="749" t="s">
        <v>236</v>
      </c>
      <c r="J14731" s="749" t="n">
        <v>1.82</v>
      </c>
    </row>
    <row collapsed="false" customFormat="false" customHeight="true" hidden="true" ht="12.75" outlineLevel="0" r="14732">
      <c r="A14732" s="749" t="s">
        <v>36860</v>
      </c>
      <c r="B14732" s="749" t="str">
        <f aca="false">C14732&amp;D14732&amp;E14732&amp;F14732&amp;G14732&amp;H14732</f>
        <v>FIO DE COBRE COM ISOLAMENTO TERMOPLASTICO,ANTICHAMA,COMPREENDENDO:PREPARO,CORTE E ENFIACAO EM ELETRODUTOS,NA BITOLA DE 2,5MM2,450/750V.FORNECIMENTO E COLOCACAO</v>
      </c>
      <c r="C14732" s="749" t="s">
        <v>36853</v>
      </c>
      <c r="D14732" s="749" t="s">
        <v>36861</v>
      </c>
      <c r="E14732" s="749" t="s">
        <v>36858</v>
      </c>
      <c r="I14732" s="749" t="s">
        <v>236</v>
      </c>
      <c r="J14732" s="749" t="n">
        <v>2.71</v>
      </c>
    </row>
    <row collapsed="false" customFormat="false" customHeight="true" hidden="true" ht="12.75" outlineLevel="0" r="14733">
      <c r="A14733" s="749" t="s">
        <v>36862</v>
      </c>
      <c r="B14733" s="749" t="str">
        <f aca="false">C14733&amp;D14733&amp;E14733&amp;F14733&amp;G14733&amp;H14733</f>
        <v>FIO DE COBRE COM ISOLAMENTO TERMOPLASTICO,ANTICHAMA,COMPREENDENDO:PREPARO,CORTE E ENFIACAO EM ELETRODUTOS,NA BITOLA DE 2,5MM2,450/750V.FORNECIMENTO E COLOCACAO</v>
      </c>
      <c r="C14733" s="749" t="s">
        <v>36853</v>
      </c>
      <c r="D14733" s="749" t="s">
        <v>36861</v>
      </c>
      <c r="E14733" s="749" t="s">
        <v>36858</v>
      </c>
      <c r="I14733" s="749" t="s">
        <v>236</v>
      </c>
      <c r="J14733" s="749" t="n">
        <v>2.48</v>
      </c>
    </row>
    <row collapsed="false" customFormat="false" customHeight="true" hidden="true" ht="12.75" outlineLevel="0" r="14734">
      <c r="A14734" s="749" t="s">
        <v>36863</v>
      </c>
      <c r="B14734" s="749" t="str">
        <f aca="false">C14734&amp;D14734&amp;E14734&amp;F14734&amp;G14734&amp;H14734</f>
        <v>FIO DE COBRE COM ISOLAMENTO TERMOPLASTICO,ANTICHAMA,COMPREENDENDO:PREPARO,CORTE E ENFIACAO EM ELETRODUTOS,NA BITOLA DE 4MM2,450/750V.FORNECIMENTO E COLOCACAO</v>
      </c>
      <c r="C14734" s="749" t="s">
        <v>36853</v>
      </c>
      <c r="D14734" s="749" t="s">
        <v>36864</v>
      </c>
      <c r="E14734" s="749" t="s">
        <v>36855</v>
      </c>
      <c r="I14734" s="749" t="s">
        <v>236</v>
      </c>
      <c r="J14734" s="749" t="n">
        <v>3.64</v>
      </c>
    </row>
    <row collapsed="false" customFormat="false" customHeight="true" hidden="true" ht="12.75" outlineLevel="0" r="14735">
      <c r="A14735" s="749" t="s">
        <v>36865</v>
      </c>
      <c r="B14735" s="749" t="str">
        <f aca="false">C14735&amp;D14735&amp;E14735&amp;F14735&amp;G14735&amp;H14735</f>
        <v>FIO DE COBRE COM ISOLAMENTO TERMOPLASTICO,ANTICHAMA,COMPREENDENDO:PREPARO,CORTE E ENFIACAO EM ELETRODUTOS,NA BITOLA DE 4MM2,450/750V.FORNECIMENTO E COLOCACAO</v>
      </c>
      <c r="C14735" s="749" t="s">
        <v>36853</v>
      </c>
      <c r="D14735" s="749" t="s">
        <v>36864</v>
      </c>
      <c r="E14735" s="749" t="s">
        <v>36855</v>
      </c>
      <c r="I14735" s="749" t="s">
        <v>236</v>
      </c>
      <c r="J14735" s="749" t="n">
        <v>3.35</v>
      </c>
    </row>
    <row collapsed="false" customFormat="false" customHeight="true" hidden="true" ht="12.75" outlineLevel="0" r="14736">
      <c r="A14736" s="749" t="s">
        <v>36866</v>
      </c>
      <c r="B14736" s="749" t="str">
        <f aca="false">C14736&amp;D14736&amp;E14736&amp;F14736&amp;G14736&amp;H14736</f>
        <v>FIO DE COBRE COM ISOLAMENTO TERMOPLASTICO,ANTICHAMA,COMPREENDENDO:PREPARO,CORTE E ENFIACAO EM ELETRODUTOS,NA BITOLA DE 6MM2,450/750V.FORNECIMENTO E COLOCACAO</v>
      </c>
      <c r="C14736" s="749" t="s">
        <v>36853</v>
      </c>
      <c r="D14736" s="749" t="s">
        <v>36867</v>
      </c>
      <c r="E14736" s="749" t="s">
        <v>36855</v>
      </c>
      <c r="I14736" s="749" t="s">
        <v>236</v>
      </c>
      <c r="J14736" s="749" t="n">
        <v>4.69</v>
      </c>
    </row>
    <row collapsed="false" customFormat="false" customHeight="true" hidden="true" ht="12.75" outlineLevel="0" r="14737">
      <c r="A14737" s="749" t="s">
        <v>36868</v>
      </c>
      <c r="B14737" s="749" t="str">
        <f aca="false">C14737&amp;D14737&amp;E14737&amp;F14737&amp;G14737&amp;H14737</f>
        <v>FIO DE COBRE COM ISOLAMENTO TERMOPLASTICO,ANTICHAMA,COMPREENDENDO:PREPARO,CORTE E ENFIACAO EM ELETRODUTOS,NA BITOLA DE 6MM2,450/750V.FORNECIMENTO E COLOCACAO</v>
      </c>
      <c r="C14737" s="749" t="s">
        <v>36853</v>
      </c>
      <c r="D14737" s="749" t="s">
        <v>36867</v>
      </c>
      <c r="E14737" s="749" t="s">
        <v>36855</v>
      </c>
      <c r="I14737" s="749" t="s">
        <v>236</v>
      </c>
      <c r="J14737" s="749" t="n">
        <v>4.36</v>
      </c>
    </row>
    <row collapsed="false" customFormat="false" customHeight="true" hidden="true" ht="12.75" outlineLevel="0" r="14738">
      <c r="A14738" s="749" t="s">
        <v>36869</v>
      </c>
      <c r="B14738" s="749" t="str">
        <f aca="false">C14738&amp;D14738&amp;E14738&amp;F14738&amp;G14738&amp;H14738</f>
        <v>FIO DE COBRE COM ISOLAMENTO TERMOPLASTICO,ANTICHAMA,COMPREENDENDO:PREPARO,CORTE E ENFIACAO EM ELETRODUTOS,NA BITOLA DE 10MM2,450/750V.FORNECIMENTO E COLOCACAO</v>
      </c>
      <c r="C14738" s="749" t="s">
        <v>36853</v>
      </c>
      <c r="D14738" s="749" t="s">
        <v>36854</v>
      </c>
      <c r="E14738" s="749" t="s">
        <v>36870</v>
      </c>
      <c r="I14738" s="749" t="s">
        <v>236</v>
      </c>
      <c r="J14738" s="749" t="n">
        <v>6.5</v>
      </c>
    </row>
    <row collapsed="false" customFormat="false" customHeight="true" hidden="true" ht="12.75" outlineLevel="0" r="14739">
      <c r="A14739" s="749" t="s">
        <v>36871</v>
      </c>
      <c r="B14739" s="749" t="str">
        <f aca="false">C14739&amp;D14739&amp;E14739&amp;F14739&amp;G14739&amp;H14739</f>
        <v>FIO DE COBRE COM ISOLAMENTO TERMOPLASTICO,ANTICHAMA,COMPREENDENDO:PREPARO,CORTE E ENFIACAO EM ELETRODUTOS,NA BITOLA DE 10MM2,450/750V.FORNECIMENTO E COLOCACAO</v>
      </c>
      <c r="C14739" s="749" t="s">
        <v>36853</v>
      </c>
      <c r="D14739" s="749" t="s">
        <v>36854</v>
      </c>
      <c r="E14739" s="749" t="s">
        <v>36870</v>
      </c>
      <c r="I14739" s="749" t="s">
        <v>236</v>
      </c>
      <c r="J14739" s="749" t="n">
        <v>6.12</v>
      </c>
    </row>
    <row collapsed="false" customFormat="false" customHeight="true" hidden="true" ht="12.75" outlineLevel="0" r="14740">
      <c r="A14740" s="749" t="s">
        <v>36872</v>
      </c>
      <c r="B14740" s="749" t="str">
        <f aca="false">C14740&amp;D14740&amp;E14740&amp;F14740&amp;G14740&amp;H14740</f>
        <v>CABO DE COBRE COM ISOLAMENTO TERMOPLASTICO,COMPREENDENDO:PREPARO,CORTE E ENFIACAO EM ELETRODUTOS,NA BITOLA DE 1,5MM2,450/750V.FORNECIMENTO E COLOCACAO</v>
      </c>
      <c r="C14740" s="749" t="s">
        <v>36873</v>
      </c>
      <c r="D14740" s="749" t="s">
        <v>36874</v>
      </c>
      <c r="E14740" s="749" t="s">
        <v>36875</v>
      </c>
      <c r="I14740" s="749" t="s">
        <v>236</v>
      </c>
      <c r="J14740" s="749" t="n">
        <v>1.97</v>
      </c>
    </row>
    <row collapsed="false" customFormat="false" customHeight="true" hidden="true" ht="12.75" outlineLevel="0" r="14741">
      <c r="A14741" s="749" t="s">
        <v>36876</v>
      </c>
      <c r="B14741" s="749" t="str">
        <f aca="false">C14741&amp;D14741&amp;E14741&amp;F14741&amp;G14741&amp;H14741</f>
        <v>CABO DE COBRE COM ISOLAMENTO TERMOPLASTICO,COMPREENDENDO:PREPARO,CORTE E ENFIACAO EM ELETRODUTOS,NA BITOLA DE 1,5MM2,450/750V.FORNECIMENTO E COLOCACAO</v>
      </c>
      <c r="C14741" s="749" t="s">
        <v>36873</v>
      </c>
      <c r="D14741" s="749" t="s">
        <v>36874</v>
      </c>
      <c r="E14741" s="749" t="s">
        <v>36875</v>
      </c>
      <c r="I14741" s="749" t="s">
        <v>236</v>
      </c>
      <c r="J14741" s="749" t="n">
        <v>1.79</v>
      </c>
    </row>
    <row collapsed="false" customFormat="false" customHeight="true" hidden="true" ht="12.75" outlineLevel="0" r="14742">
      <c r="A14742" s="749" t="s">
        <v>36877</v>
      </c>
      <c r="B14742" s="749" t="str">
        <f aca="false">C14742&amp;D14742&amp;E14742&amp;F14742&amp;G14742&amp;H14742</f>
        <v>CABO DE COBRE COM ISOLAMENTO TERMOPLASTICO,COMPREENDENDO:PREPARO,CORTE E ENFIACAO EM ELETRODUTOS,NA BITOLA DE 2,5MM2,450/750V.FORNECIMENTO E COLOCACAO</v>
      </c>
      <c r="C14742" s="749" t="s">
        <v>36873</v>
      </c>
      <c r="D14742" s="749" t="s">
        <v>36878</v>
      </c>
      <c r="E14742" s="749" t="s">
        <v>36875</v>
      </c>
      <c r="I14742" s="749" t="s">
        <v>236</v>
      </c>
      <c r="J14742" s="749" t="n">
        <v>2.65</v>
      </c>
    </row>
    <row collapsed="false" customFormat="false" customHeight="true" hidden="true" ht="12.75" outlineLevel="0" r="14743">
      <c r="A14743" s="749" t="s">
        <v>36879</v>
      </c>
      <c r="B14743" s="749" t="str">
        <f aca="false">C14743&amp;D14743&amp;E14743&amp;F14743&amp;G14743&amp;H14743</f>
        <v>CABO DE COBRE COM ISOLAMENTO TERMOPLASTICO,COMPREENDENDO:PREPARO,CORTE E ENFIACAO EM ELETRODUTOS,NA BITOLA DE 2,5MM2,450/750V.FORNECIMENTO E COLOCACAO</v>
      </c>
      <c r="C14743" s="749" t="s">
        <v>36873</v>
      </c>
      <c r="D14743" s="749" t="s">
        <v>36878</v>
      </c>
      <c r="E14743" s="749" t="s">
        <v>36875</v>
      </c>
      <c r="I14743" s="749" t="s">
        <v>236</v>
      </c>
      <c r="J14743" s="749" t="n">
        <v>2.41</v>
      </c>
    </row>
    <row collapsed="false" customFormat="false" customHeight="true" hidden="true" ht="12.75" outlineLevel="0" r="14744">
      <c r="A14744" s="749" t="s">
        <v>36880</v>
      </c>
      <c r="B14744" s="749" t="str">
        <f aca="false">C14744&amp;D14744&amp;E14744&amp;F14744&amp;G14744&amp;H14744</f>
        <v>CABO DE COBRE COM ISOLAMENTO TERMOPLASTICO,COMPREENDENDO:PREPARO,CORTE E ENFIACAO EM ELETRODUTOS NA BITOLA DE 4MM2,450/750V.FORNECIMENTO E COLOCACAO</v>
      </c>
      <c r="C14744" s="749" t="s">
        <v>36873</v>
      </c>
      <c r="D14744" s="749" t="s">
        <v>36881</v>
      </c>
      <c r="E14744" s="749" t="s">
        <v>36882</v>
      </c>
      <c r="I14744" s="749" t="s">
        <v>236</v>
      </c>
      <c r="J14744" s="749" t="n">
        <v>3.6</v>
      </c>
    </row>
    <row collapsed="false" customFormat="false" customHeight="true" hidden="true" ht="12.75" outlineLevel="0" r="14745">
      <c r="A14745" s="749" t="s">
        <v>36883</v>
      </c>
      <c r="B14745" s="749" t="str">
        <f aca="false">C14745&amp;D14745&amp;E14745&amp;F14745&amp;G14745&amp;H14745</f>
        <v>CABO DE COBRE COM ISOLAMENTO TERMOPLASTICO,COMPREENDENDO:PREPARO,CORTE E ENFIACAO EM ELETRODUTOS NA BITOLA DE 4MM2,450/750V.FORNECIMENTO E COLOCACAO</v>
      </c>
      <c r="C14745" s="749" t="s">
        <v>36873</v>
      </c>
      <c r="D14745" s="749" t="s">
        <v>36881</v>
      </c>
      <c r="E14745" s="749" t="s">
        <v>36882</v>
      </c>
      <c r="I14745" s="749" t="s">
        <v>236</v>
      </c>
      <c r="J14745" s="749" t="n">
        <v>3.31</v>
      </c>
    </row>
    <row collapsed="false" customFormat="false" customHeight="true" hidden="true" ht="12.75" outlineLevel="0" r="14746">
      <c r="A14746" s="749" t="s">
        <v>36884</v>
      </c>
      <c r="B14746" s="749" t="str">
        <f aca="false">C14746&amp;D14746&amp;E14746&amp;F14746&amp;G14746&amp;H14746</f>
        <v>CABO DE COBRE COM ISOLAMENTO TERMOPLASTICO,COMPREENDENDO:PREPARO,CORTE E ENFIACAO EM ELETRODUTOS,NA BITOLA DE 6MM2,450/750V.FORNECIMENTO E COLOCACAO</v>
      </c>
      <c r="C14746" s="749" t="s">
        <v>36873</v>
      </c>
      <c r="D14746" s="749" t="s">
        <v>36885</v>
      </c>
      <c r="E14746" s="749" t="s">
        <v>36882</v>
      </c>
      <c r="I14746" s="749" t="s">
        <v>236</v>
      </c>
      <c r="J14746" s="749" t="n">
        <v>4.6</v>
      </c>
    </row>
    <row collapsed="false" customFormat="false" customHeight="true" hidden="true" ht="12.75" outlineLevel="0" r="14747">
      <c r="A14747" s="749" t="s">
        <v>36886</v>
      </c>
      <c r="B14747" s="749" t="str">
        <f aca="false">C14747&amp;D14747&amp;E14747&amp;F14747&amp;G14747&amp;H14747</f>
        <v>CABO DE COBRE COM ISOLAMENTO TERMOPLASTICO,COMPREENDENDO:PREPARO,CORTE E ENFIACAO EM ELETRODUTOS,NA BITOLA DE 6MM2,450/750V.FORNECIMENTO E COLOCACAO</v>
      </c>
      <c r="C14747" s="749" t="s">
        <v>36873</v>
      </c>
      <c r="D14747" s="749" t="s">
        <v>36885</v>
      </c>
      <c r="E14747" s="749" t="s">
        <v>36882</v>
      </c>
      <c r="I14747" s="749" t="s">
        <v>236</v>
      </c>
      <c r="J14747" s="749" t="n">
        <v>4.26</v>
      </c>
    </row>
    <row collapsed="false" customFormat="false" customHeight="true" hidden="true" ht="12.75" outlineLevel="0" r="14748">
      <c r="A14748" s="749" t="s">
        <v>36887</v>
      </c>
      <c r="B14748" s="749" t="str">
        <f aca="false">C14748&amp;D14748&amp;E14748&amp;F14748&amp;G14748&amp;H14748</f>
        <v>CABO DE COBRE COM ISOLAMENTO TERMOPLASTICO,COMPREENDENDO:PREPARO,CORTE E ENFIACAO EM ELETRODUTOS NA BITOLA DE 10MM2,450/750V.FORNECIMENTO E COLOCACAO</v>
      </c>
      <c r="C14748" s="749" t="s">
        <v>36873</v>
      </c>
      <c r="D14748" s="749" t="s">
        <v>36888</v>
      </c>
      <c r="E14748" s="749" t="s">
        <v>36889</v>
      </c>
      <c r="I14748" s="749" t="s">
        <v>236</v>
      </c>
      <c r="J14748" s="749" t="n">
        <v>6.39</v>
      </c>
    </row>
    <row collapsed="false" customFormat="false" customHeight="true" hidden="true" ht="12.75" outlineLevel="0" r="14749">
      <c r="A14749" s="749" t="s">
        <v>36890</v>
      </c>
      <c r="B14749" s="749" t="str">
        <f aca="false">C14749&amp;D14749&amp;E14749&amp;F14749&amp;G14749&amp;H14749</f>
        <v>CABO DE COBRE COM ISOLAMENTO TERMOPLASTICO,COMPREENDENDO:PREPARO,CORTE E ENFIACAO EM ELETRODUTOS NA BITOLA DE 10MM2,450/750V.FORNECIMENTO E COLOCACAO</v>
      </c>
      <c r="C14749" s="749" t="s">
        <v>36873</v>
      </c>
      <c r="D14749" s="749" t="s">
        <v>36888</v>
      </c>
      <c r="E14749" s="749" t="s">
        <v>36889</v>
      </c>
      <c r="I14749" s="749" t="s">
        <v>236</v>
      </c>
      <c r="J14749" s="749" t="n">
        <v>6.01</v>
      </c>
    </row>
    <row collapsed="false" customFormat="false" customHeight="true" hidden="true" ht="12.75" outlineLevel="0" r="14750">
      <c r="A14750" s="749" t="s">
        <v>36891</v>
      </c>
      <c r="B14750" s="749" t="str">
        <f aca="false">C14750&amp;D14750&amp;E14750&amp;F14750&amp;G14750&amp;H14750</f>
        <v>CABO DE COBRE COM ISOLAMENTO TERMOPLASTICO,COMPREENDENDO:PREPARO,CORTE E ENFIACAO EM ELETRODUTOS,NA BITOLA DE 16MM2,450/750V.FORNECIMENTO E COLOCACAO</v>
      </c>
      <c r="C14750" s="749" t="s">
        <v>36873</v>
      </c>
      <c r="D14750" s="749" t="s">
        <v>36892</v>
      </c>
      <c r="E14750" s="749" t="s">
        <v>36889</v>
      </c>
      <c r="I14750" s="749" t="s">
        <v>236</v>
      </c>
      <c r="J14750" s="749" t="n">
        <v>8.78</v>
      </c>
    </row>
    <row collapsed="false" customFormat="false" customHeight="true" hidden="true" ht="12.75" outlineLevel="0" r="14751">
      <c r="A14751" s="749" t="s">
        <v>36893</v>
      </c>
      <c r="B14751" s="749" t="str">
        <f aca="false">C14751&amp;D14751&amp;E14751&amp;F14751&amp;G14751&amp;H14751</f>
        <v>CABO DE COBRE COM ISOLAMENTO TERMOPLASTICO,COMPREENDENDO:PREPARO,CORTE E ENFIACAO EM ELETRODUTOS,NA BITOLA DE 16MM2,450/750V.FORNECIMENTO E COLOCACAO</v>
      </c>
      <c r="C14751" s="749" t="s">
        <v>36873</v>
      </c>
      <c r="D14751" s="749" t="s">
        <v>36892</v>
      </c>
      <c r="E14751" s="749" t="s">
        <v>36889</v>
      </c>
      <c r="I14751" s="749" t="s">
        <v>236</v>
      </c>
      <c r="J14751" s="749" t="n">
        <v>8.35</v>
      </c>
    </row>
    <row collapsed="false" customFormat="false" customHeight="true" hidden="true" ht="12.75" outlineLevel="0" r="14752">
      <c r="A14752" s="749" t="s">
        <v>36894</v>
      </c>
      <c r="B14752" s="749" t="str">
        <f aca="false">C14752&amp;D14752&amp;E14752&amp;F14752&amp;G14752&amp;H14752</f>
        <v>CABO DE COBRE COM ISOLAMENTO TERMOPLASTICO,COMPREENDENDO:PREPARO,CORTE E ENFIACAO EM ELETRODUTOS,NA BITOLA DE 25MM2,450/750V.FORNECIMENTO E COLOCACAO</v>
      </c>
      <c r="C14752" s="749" t="s">
        <v>36873</v>
      </c>
      <c r="D14752" s="749" t="s">
        <v>36895</v>
      </c>
      <c r="E14752" s="749" t="s">
        <v>36889</v>
      </c>
      <c r="I14752" s="749" t="s">
        <v>236</v>
      </c>
      <c r="J14752" s="749" t="n">
        <v>12.36</v>
      </c>
    </row>
    <row collapsed="false" customFormat="false" customHeight="true" hidden="true" ht="12.75" outlineLevel="0" r="14753">
      <c r="A14753" s="749" t="s">
        <v>36896</v>
      </c>
      <c r="B14753" s="749" t="str">
        <f aca="false">C14753&amp;D14753&amp;E14753&amp;F14753&amp;G14753&amp;H14753</f>
        <v>CABO DE COBRE COM ISOLAMENTO TERMOPLASTICO,COMPREENDENDO:PREPARO,CORTE E ENFIACAO EM ELETRODUTOS,NA BITOLA DE 25MM2,450/750V.FORNECIMENTO E COLOCACAO</v>
      </c>
      <c r="C14753" s="749" t="s">
        <v>36873</v>
      </c>
      <c r="D14753" s="749" t="s">
        <v>36895</v>
      </c>
      <c r="E14753" s="749" t="s">
        <v>36889</v>
      </c>
      <c r="I14753" s="749" t="s">
        <v>236</v>
      </c>
      <c r="J14753" s="749" t="n">
        <v>11.88</v>
      </c>
    </row>
    <row collapsed="false" customFormat="false" customHeight="true" hidden="true" ht="12.75" outlineLevel="0" r="14754">
      <c r="A14754" s="749" t="s">
        <v>36897</v>
      </c>
      <c r="B14754" s="749" t="str">
        <f aca="false">C14754&amp;D14754&amp;E14754&amp;F14754&amp;G14754&amp;H14754</f>
        <v>CABO DE COBRE COM ISOLAMENTO TERMOPLASTICO,COMPREENDENDO:PREPARO,CORTE E ENFIACAO EM ELETRODUTOS,NA BITOLA DE 35MM2,450/750V.FORNECIMENTO E COLOCACAO</v>
      </c>
      <c r="C14754" s="749" t="s">
        <v>36873</v>
      </c>
      <c r="D14754" s="749" t="s">
        <v>36898</v>
      </c>
      <c r="E14754" s="749" t="s">
        <v>36889</v>
      </c>
      <c r="I14754" s="749" t="s">
        <v>236</v>
      </c>
      <c r="J14754" s="749" t="n">
        <v>17.38</v>
      </c>
    </row>
    <row collapsed="false" customFormat="false" customHeight="true" hidden="true" ht="12.75" outlineLevel="0" r="14755">
      <c r="A14755" s="749" t="s">
        <v>36899</v>
      </c>
      <c r="B14755" s="749" t="str">
        <f aca="false">C14755&amp;D14755&amp;E14755&amp;F14755&amp;G14755&amp;H14755</f>
        <v>CABO DE COBRE COM ISOLAMENTO TERMOPLASTICO,COMPREENDENDO:PREPARO,CORTE E ENFIACAO EM ELETRODUTOS,NA BITOLA DE 35MM2,450/750V.FORNECIMENTO E COLOCACAO</v>
      </c>
      <c r="C14755" s="749" t="s">
        <v>36873</v>
      </c>
      <c r="D14755" s="749" t="s">
        <v>36898</v>
      </c>
      <c r="E14755" s="749" t="s">
        <v>36889</v>
      </c>
      <c r="I14755" s="749" t="s">
        <v>236</v>
      </c>
      <c r="J14755" s="749" t="n">
        <v>16.67</v>
      </c>
    </row>
    <row collapsed="false" customFormat="false" customHeight="true" hidden="true" ht="12.75" outlineLevel="0" r="14756">
      <c r="A14756" s="749" t="s">
        <v>36900</v>
      </c>
      <c r="B14756" s="749" t="str">
        <f aca="false">C14756&amp;D14756&amp;E14756&amp;F14756&amp;G14756&amp;H14756</f>
        <v>CABO DE COBRE COM ISOLAMENTO TERMOPLASTICO,COMPREENDENDO:PREPARO,CORTE E ENFIACAO EM ELETRODUTOS,NA BITOLA DE 50MM2,450/750V.FORNECIMENTO E COLOCACAO</v>
      </c>
      <c r="C14756" s="749" t="s">
        <v>36873</v>
      </c>
      <c r="D14756" s="749" t="s">
        <v>36901</v>
      </c>
      <c r="E14756" s="749" t="s">
        <v>36889</v>
      </c>
      <c r="I14756" s="749" t="s">
        <v>236</v>
      </c>
      <c r="J14756" s="749" t="n">
        <v>22.81</v>
      </c>
    </row>
    <row collapsed="false" customFormat="false" customHeight="true" hidden="true" ht="12.75" outlineLevel="0" r="14757">
      <c r="A14757" s="749" t="s">
        <v>36902</v>
      </c>
      <c r="B14757" s="749" t="str">
        <f aca="false">C14757&amp;D14757&amp;E14757&amp;F14757&amp;G14757&amp;H14757</f>
        <v>CABO DE COBRE COM ISOLAMENTO TERMOPLASTICO,COMPREENDENDO:PREPARO,CORTE E ENFIACAO EM ELETRODUTOS,NA BITOLA DE 50MM2,450/750V.FORNECIMENTO E COLOCACAO</v>
      </c>
      <c r="C14757" s="749" t="s">
        <v>36873</v>
      </c>
      <c r="D14757" s="749" t="s">
        <v>36901</v>
      </c>
      <c r="E14757" s="749" t="s">
        <v>36889</v>
      </c>
      <c r="I14757" s="749" t="s">
        <v>236</v>
      </c>
      <c r="J14757" s="749" t="n">
        <v>21.87</v>
      </c>
    </row>
    <row collapsed="false" customFormat="false" customHeight="true" hidden="true" ht="12.75" outlineLevel="0" r="14758">
      <c r="A14758" s="749" t="s">
        <v>36903</v>
      </c>
      <c r="B14758" s="749" t="str">
        <f aca="false">C14758&amp;D14758&amp;E14758&amp;F14758&amp;G14758&amp;H14758</f>
        <v>CABO DE COBRE COM ISOLAMENTO TERMOPLASTICO,COMPREENDENDO:PREPARO,CORTE E ENFIACAO EM ELETRODUTOS,NA BITOLA DE 70MM2,450/750V.FORNECIMENTO E COLOCACAO</v>
      </c>
      <c r="C14758" s="749" t="s">
        <v>36873</v>
      </c>
      <c r="D14758" s="749" t="s">
        <v>36904</v>
      </c>
      <c r="E14758" s="749" t="s">
        <v>36889</v>
      </c>
      <c r="I14758" s="749" t="s">
        <v>236</v>
      </c>
      <c r="J14758" s="749" t="n">
        <v>31.3</v>
      </c>
    </row>
    <row collapsed="false" customFormat="false" customHeight="true" hidden="true" ht="12.75" outlineLevel="0" r="14759">
      <c r="A14759" s="749" t="s">
        <v>36905</v>
      </c>
      <c r="B14759" s="749" t="str">
        <f aca="false">C14759&amp;D14759&amp;E14759&amp;F14759&amp;G14759&amp;H14759</f>
        <v>CABO DE COBRE COM ISOLAMENTO TERMOPLASTICO,COMPREENDENDO:PREPARO,CORTE E ENFIACAO EM ELETRODUTOS,NA BITOLA DE 70MM2,450/750V.FORNECIMENTO E COLOCACAO</v>
      </c>
      <c r="C14759" s="749" t="s">
        <v>36873</v>
      </c>
      <c r="D14759" s="749" t="s">
        <v>36904</v>
      </c>
      <c r="E14759" s="749" t="s">
        <v>36889</v>
      </c>
      <c r="I14759" s="749" t="s">
        <v>236</v>
      </c>
      <c r="J14759" s="749" t="n">
        <v>30.12</v>
      </c>
    </row>
    <row collapsed="false" customFormat="false" customHeight="true" hidden="true" ht="12.75" outlineLevel="0" r="14760">
      <c r="A14760" s="749" t="s">
        <v>36906</v>
      </c>
      <c r="B14760" s="749" t="str">
        <f aca="false">C14760&amp;D14760&amp;E14760&amp;F14760&amp;G14760&amp;H14760</f>
        <v>CABO DE COBRE COM ISOLAMENTO TERMOPLASTICO,COMPREENDENDO:PREPARO,CORTE E ENFIACAO EM ELETRODUTOS,NA BITOLA DE 95MM2,450/750V.FORNECIMENTO E COLOCACAO</v>
      </c>
      <c r="C14760" s="749" t="s">
        <v>36873</v>
      </c>
      <c r="D14760" s="749" t="s">
        <v>36907</v>
      </c>
      <c r="E14760" s="749" t="s">
        <v>36889</v>
      </c>
      <c r="I14760" s="749" t="s">
        <v>236</v>
      </c>
      <c r="J14760" s="749" t="n">
        <v>40.38</v>
      </c>
    </row>
    <row collapsed="false" customFormat="false" customHeight="true" hidden="true" ht="12.75" outlineLevel="0" r="14761">
      <c r="A14761" s="749" t="s">
        <v>36908</v>
      </c>
      <c r="B14761" s="749" t="str">
        <f aca="false">C14761&amp;D14761&amp;E14761&amp;F14761&amp;G14761&amp;H14761</f>
        <v>CABO DE COBRE COM ISOLAMENTO TERMOPLASTICO,COMPREENDENDO:PREPARO,CORTE E ENFIACAO EM ELETRODUTOS,NA BITOLA DE 95MM2,450/750V.FORNECIMENTO E COLOCACAO</v>
      </c>
      <c r="C14761" s="749" t="s">
        <v>36873</v>
      </c>
      <c r="D14761" s="749" t="s">
        <v>36907</v>
      </c>
      <c r="E14761" s="749" t="s">
        <v>36889</v>
      </c>
      <c r="I14761" s="749" t="s">
        <v>236</v>
      </c>
      <c r="J14761" s="749" t="n">
        <v>38.96</v>
      </c>
    </row>
    <row collapsed="false" customFormat="false" customHeight="true" hidden="true" ht="12.75" outlineLevel="0" r="14762">
      <c r="A14762" s="749" t="s">
        <v>36909</v>
      </c>
      <c r="B14762" s="749" t="str">
        <f aca="false">C14762&amp;D14762&amp;E14762&amp;F14762&amp;G14762&amp;H14762</f>
        <v>CABO DE COBRE COM ISOLAMENTO TERMOPLASTICO,COMPREENDENDO:PREPARO,CORTE E ENFIACAO EM ELETRODUTOS,NA BITOLA DE 120MM2,450/750V.FORNECIMENTO E COLOCACAO</v>
      </c>
      <c r="C14762" s="749" t="s">
        <v>36873</v>
      </c>
      <c r="D14762" s="749" t="s">
        <v>36910</v>
      </c>
      <c r="E14762" s="749" t="s">
        <v>36875</v>
      </c>
      <c r="I14762" s="749" t="s">
        <v>236</v>
      </c>
      <c r="J14762" s="749" t="n">
        <v>46.62</v>
      </c>
    </row>
    <row collapsed="false" customFormat="false" customHeight="true" hidden="true" ht="12.75" outlineLevel="0" r="14763">
      <c r="A14763" s="749" t="s">
        <v>36911</v>
      </c>
      <c r="B14763" s="749" t="str">
        <f aca="false">C14763&amp;D14763&amp;E14763&amp;F14763&amp;G14763&amp;H14763</f>
        <v>CABO DE COBRE COM ISOLAMENTO TERMOPLASTICO,COMPREENDENDO:PREPARO,CORTE E ENFIACAO EM ELETRODUTOS,NA BITOLA DE 120MM2,450/750V.FORNECIMENTO E COLOCACAO</v>
      </c>
      <c r="C14763" s="749" t="s">
        <v>36873</v>
      </c>
      <c r="D14763" s="749" t="s">
        <v>36910</v>
      </c>
      <c r="E14763" s="749" t="s">
        <v>36875</v>
      </c>
      <c r="I14763" s="749" t="s">
        <v>236</v>
      </c>
      <c r="J14763" s="749" t="n">
        <v>44.96</v>
      </c>
    </row>
    <row collapsed="false" customFormat="false" customHeight="true" hidden="true" ht="25.5" outlineLevel="0" r="14764">
      <c r="A14764" s="749" t="s">
        <v>36912</v>
      </c>
      <c r="B14764" s="758" t="str">
        <f aca="false">C14764&amp;D14764&amp;E14764&amp;F14764&amp;G14764&amp;H14764</f>
        <v>CABO DE COBRE COM ISOLAMENTO TERMOPLASTICO,COMPREENDENDO:PREPARO,CORTE E ENFIACAO EM ELETRODUTOS,NA BITOLA DE 150MM2,450/750V.FORNECIMENTO E COLOCACAO</v>
      </c>
      <c r="C14764" s="749" t="s">
        <v>36873</v>
      </c>
      <c r="D14764" s="749" t="s">
        <v>36913</v>
      </c>
      <c r="E14764" s="749" t="s">
        <v>36875</v>
      </c>
      <c r="I14764" s="749" t="s">
        <v>236</v>
      </c>
      <c r="J14764" s="749" t="n">
        <v>61.99</v>
      </c>
    </row>
    <row collapsed="false" customFormat="false" customHeight="true" hidden="true" ht="25.5" outlineLevel="0" r="14765">
      <c r="A14765" s="749" t="s">
        <v>36914</v>
      </c>
      <c r="B14765" s="758" t="str">
        <f aca="false">C14765&amp;D14765&amp;E14765&amp;F14765&amp;G14765&amp;H14765</f>
        <v>CABO DE COBRE COM ISOLAMENTO TERMOPLASTICO,COMPREENDENDO:PREPARO,CORTE E ENFIACAO EM ELETRODUTOS,NA BITOLA DE 150MM2,450/750V.FORNECIMENTO E COLOCACAO</v>
      </c>
      <c r="C14765" s="749" t="s">
        <v>36873</v>
      </c>
      <c r="D14765" s="749" t="s">
        <v>36913</v>
      </c>
      <c r="E14765" s="749" t="s">
        <v>36875</v>
      </c>
      <c r="I14765" s="749" t="s">
        <v>236</v>
      </c>
      <c r="J14765" s="749" t="n">
        <v>60.09</v>
      </c>
    </row>
    <row collapsed="false" customFormat="false" customHeight="true" hidden="true" ht="25.5" outlineLevel="0" r="14766">
      <c r="A14766" s="749" t="s">
        <v>36915</v>
      </c>
      <c r="B14766" s="758" t="str">
        <f aca="false">C14766&amp;D14766&amp;E14766&amp;F14766&amp;G14766&amp;H14766</f>
        <v>CABO DE COBRE COM ISOLAMENTO TERMOPLASTICO,COMPREENDENDO:PREPARO,CORTE E ENFIACAO EM ELETRODUTOS,NA BITOLA DE 185MM2,450/750V.FORNECIMENTO E COLOCACAO</v>
      </c>
      <c r="C14766" s="749" t="s">
        <v>36873</v>
      </c>
      <c r="D14766" s="749" t="s">
        <v>36916</v>
      </c>
      <c r="E14766" s="749" t="s">
        <v>36875</v>
      </c>
      <c r="I14766" s="749" t="s">
        <v>236</v>
      </c>
      <c r="J14766" s="749" t="n">
        <v>73.79</v>
      </c>
    </row>
    <row collapsed="false" customFormat="false" customHeight="true" hidden="true" ht="25.5" outlineLevel="0" r="14767">
      <c r="A14767" s="749" t="s">
        <v>36917</v>
      </c>
      <c r="B14767" s="758" t="str">
        <f aca="false">C14767&amp;D14767&amp;E14767&amp;F14767&amp;G14767&amp;H14767</f>
        <v>CABO DE COBRE COM ISOLAMENTO TERMOPLASTICO,COMPREENDENDO:PREPARO,CORTE E ENFIACAO EM ELETRODUTOS,NA BITOLA DE 185MM2,450/750V.FORNECIMENTO E COLOCACAO</v>
      </c>
      <c r="C14767" s="749" t="s">
        <v>36873</v>
      </c>
      <c r="D14767" s="749" t="s">
        <v>36916</v>
      </c>
      <c r="E14767" s="749" t="s">
        <v>36875</v>
      </c>
      <c r="I14767" s="749" t="s">
        <v>236</v>
      </c>
      <c r="J14767" s="749" t="n">
        <v>71.66</v>
      </c>
    </row>
    <row collapsed="false" customFormat="false" customHeight="true" hidden="true" ht="12.75" outlineLevel="0" r="14768">
      <c r="A14768" s="749" t="s">
        <v>36918</v>
      </c>
      <c r="B14768" s="749" t="str">
        <f aca="false">C14768&amp;D14768&amp;E14768&amp;F14768&amp;G14768&amp;H14768</f>
        <v>CABO DE COBRE COM ISOLAMENTO TERMOPLASTICO,COMPREENDENDO:PREPARO,CORTE E ENFIACAO EM ELETRODUTOS,NA BITOLA DE 240MM2,450/750V.FORNECIMENTO E COLOCACAO</v>
      </c>
      <c r="C14768" s="749" t="s">
        <v>36873</v>
      </c>
      <c r="D14768" s="749" t="s">
        <v>36919</v>
      </c>
      <c r="E14768" s="749" t="s">
        <v>36875</v>
      </c>
      <c r="I14768" s="749" t="s">
        <v>236</v>
      </c>
      <c r="J14768" s="749" t="n">
        <v>94.22</v>
      </c>
    </row>
    <row collapsed="false" customFormat="false" customHeight="true" hidden="true" ht="12.75" outlineLevel="0" r="14769">
      <c r="A14769" s="749" t="s">
        <v>36920</v>
      </c>
      <c r="B14769" s="749" t="str">
        <f aca="false">C14769&amp;D14769&amp;E14769&amp;F14769&amp;G14769&amp;H14769</f>
        <v>CABO DE COBRE COM ISOLAMENTO TERMOPLASTICO,COMPREENDENDO:PREPARO,CORTE E ENFIACAO EM ELETRODUTOS,NA BITOLA DE 240MM2,450/750V.FORNECIMENTO E COLOCACAO</v>
      </c>
      <c r="C14769" s="749" t="s">
        <v>36873</v>
      </c>
      <c r="D14769" s="749" t="s">
        <v>36919</v>
      </c>
      <c r="E14769" s="749" t="s">
        <v>36875</v>
      </c>
      <c r="I14769" s="749" t="s">
        <v>236</v>
      </c>
      <c r="J14769" s="749" t="n">
        <v>91.85</v>
      </c>
    </row>
    <row collapsed="false" customFormat="false" customHeight="true" hidden="true" ht="12.75" outlineLevel="0" r="14770">
      <c r="A14770" s="749" t="s">
        <v>36921</v>
      </c>
      <c r="B14770" s="749" t="str">
        <f aca="false">C14770&amp;D14770&amp;E14770&amp;F14770&amp;G14770&amp;H14770</f>
        <v>CABO DE COBRE COM ISOLAMENTO TERMOPLASTICO,COMPREENDENDO:PREPARO,CORTE E ENFIACAO EM ELETRODUTOS,NA BITOLA DE 300MM2,450/750V.FORNECIMENTO E COLOCACAO</v>
      </c>
      <c r="C14770" s="749" t="s">
        <v>36873</v>
      </c>
      <c r="D14770" s="749" t="s">
        <v>36922</v>
      </c>
      <c r="E14770" s="749" t="s">
        <v>36875</v>
      </c>
      <c r="I14770" s="749" t="s">
        <v>236</v>
      </c>
      <c r="J14770" s="749" t="n">
        <v>98.93</v>
      </c>
    </row>
    <row collapsed="false" customFormat="false" customHeight="true" hidden="true" ht="12.75" outlineLevel="0" r="14771">
      <c r="A14771" s="749" t="s">
        <v>36923</v>
      </c>
      <c r="B14771" s="749" t="str">
        <f aca="false">C14771&amp;D14771&amp;E14771&amp;F14771&amp;G14771&amp;H14771</f>
        <v>CABO DE COBRE COM ISOLAMENTO TERMOPLASTICO,COMPREENDENDO:PREPARO,CORTE E ENFIACAO EM ELETRODUTOS,NA BITOLA DE 300MM2,450/750V.FORNECIMENTO E COLOCACAO</v>
      </c>
      <c r="C14771" s="749" t="s">
        <v>36873</v>
      </c>
      <c r="D14771" s="749" t="s">
        <v>36922</v>
      </c>
      <c r="E14771" s="749" t="s">
        <v>36875</v>
      </c>
      <c r="I14771" s="749" t="s">
        <v>236</v>
      </c>
      <c r="J14771" s="749" t="n">
        <v>96.32</v>
      </c>
    </row>
    <row collapsed="false" customFormat="false" customHeight="true" hidden="true" ht="12.75" outlineLevel="0" r="14772">
      <c r="A14772" s="749" t="s">
        <v>36924</v>
      </c>
      <c r="B14772" s="749" t="str">
        <f aca="false">C14772&amp;D14772&amp;E14772&amp;F14772&amp;G14772&amp;H14772</f>
        <v>CABO DE COBRE COM ISOLACAO SOLIDA EXTRUDADA,COM BAIXA EMISSAO DE FUMACA,BIPOLAR,2X1,5MM2,ISOLAMENTO 0,6/1KV,COMPREENDENDO:PREPARO,CORTE E ENFIACAO EM ELETRODUTOS.FORNECIMENTO E COLOCACAO</v>
      </c>
      <c r="C14772" s="749" t="s">
        <v>36925</v>
      </c>
      <c r="D14772" s="749" t="s">
        <v>36926</v>
      </c>
      <c r="E14772" s="749" t="s">
        <v>36927</v>
      </c>
      <c r="F14772" s="749" t="s">
        <v>14972</v>
      </c>
      <c r="I14772" s="749" t="s">
        <v>236</v>
      </c>
      <c r="J14772" s="749" t="n">
        <v>3.12</v>
      </c>
    </row>
    <row collapsed="false" customFormat="false" customHeight="true" hidden="true" ht="12.75" outlineLevel="0" r="14773">
      <c r="A14773" s="749" t="s">
        <v>36928</v>
      </c>
      <c r="B14773" s="749" t="str">
        <f aca="false">C14773&amp;D14773&amp;E14773&amp;F14773&amp;G14773&amp;H14773</f>
        <v>CABO DE COBRE COM ISOLACAO SOLIDA EXTRUDADA,COM BAIXA EMISSAO DE FUMACA,BIPOLAR,2X1,5MM2,ISOLAMENTO 0,6/1KV,COMPREENDENDO:PREPARO,CORTE E ENFIACAO EM ELETRODUTOS.FORNECIMENTO E COLOCACAO</v>
      </c>
      <c r="C14773" s="749" t="s">
        <v>36925</v>
      </c>
      <c r="D14773" s="749" t="s">
        <v>36926</v>
      </c>
      <c r="E14773" s="749" t="s">
        <v>36927</v>
      </c>
      <c r="F14773" s="749" t="s">
        <v>14972</v>
      </c>
      <c r="I14773" s="749" t="s">
        <v>236</v>
      </c>
      <c r="J14773" s="749" t="n">
        <v>2.88</v>
      </c>
    </row>
    <row collapsed="false" customFormat="false" customHeight="true" hidden="true" ht="12.75" outlineLevel="0" r="14774">
      <c r="A14774" s="749" t="s">
        <v>36929</v>
      </c>
      <c r="B14774" s="749" t="str">
        <f aca="false">C14774&amp;D14774&amp;E14774&amp;F14774&amp;G14774&amp;H14774</f>
        <v>CABO DE COBRE COM ISOLACAO SOLIDA EXTRUDADA,COM BAIXA EMISSAO DE FUMACA,BIPOLAR,2X2,5MM2,ISOLAMENTO 0,6/1KV,COMPREENDENDO:PREPARO,CORTE E ENFIACAO EM ELETRODUTOS.FORNECIMENTO E COLOCACAO</v>
      </c>
      <c r="C14774" s="749" t="s">
        <v>36925</v>
      </c>
      <c r="D14774" s="749" t="s">
        <v>36930</v>
      </c>
      <c r="E14774" s="749" t="s">
        <v>36927</v>
      </c>
      <c r="F14774" s="749" t="s">
        <v>14972</v>
      </c>
      <c r="I14774" s="749" t="s">
        <v>236</v>
      </c>
      <c r="J14774" s="749" t="n">
        <v>3.2</v>
      </c>
    </row>
    <row collapsed="false" customFormat="false" customHeight="true" hidden="true" ht="12.75" outlineLevel="0" r="14775">
      <c r="A14775" s="749" t="s">
        <v>36931</v>
      </c>
      <c r="B14775" s="749" t="str">
        <f aca="false">C14775&amp;D14775&amp;E14775&amp;F14775&amp;G14775&amp;H14775</f>
        <v>CABO DE COBRE COM ISOLACAO SOLIDA EXTRUDADA,COM BAIXA EMISSAO DE FUMACA,BIPOLAR,2X2,5MM2,ISOLAMENTO 0,6/1KV,COMPREENDENDO:PREPARO,CORTE E ENFIACAO EM ELETRODUTOS.FORNECIMENTO E COLOCACAO</v>
      </c>
      <c r="C14775" s="749" t="s">
        <v>36925</v>
      </c>
      <c r="D14775" s="749" t="s">
        <v>36930</v>
      </c>
      <c r="E14775" s="749" t="s">
        <v>36927</v>
      </c>
      <c r="F14775" s="749" t="s">
        <v>14972</v>
      </c>
      <c r="I14775" s="749" t="s">
        <v>236</v>
      </c>
      <c r="J14775" s="749" t="n">
        <v>2.97</v>
      </c>
    </row>
    <row collapsed="false" customFormat="false" customHeight="true" hidden="true" ht="12.75" outlineLevel="0" r="14776">
      <c r="A14776" s="749" t="s">
        <v>36932</v>
      </c>
      <c r="B14776" s="749" t="str">
        <f aca="false">C14776&amp;D14776&amp;E14776&amp;F14776&amp;G14776&amp;H14776</f>
        <v>CABO DE COBRE COM ISOLACAO SOLIDA EXTRUDADA,COM BAIXA EMISSAO DE FUMACA,BIPOLAR,2X4MM2,ISOLAMENTO 0,6/1KV,COMPREENDENDO:PREPARO,CORTE E ENFIACAO EM ELETRODUTOS.FORNECIMENTO E COLOCACAO</v>
      </c>
      <c r="C14776" s="749" t="s">
        <v>36925</v>
      </c>
      <c r="D14776" s="749" t="s">
        <v>36933</v>
      </c>
      <c r="E14776" s="749" t="s">
        <v>36934</v>
      </c>
      <c r="F14776" s="749" t="s">
        <v>14350</v>
      </c>
      <c r="I14776" s="749" t="s">
        <v>236</v>
      </c>
      <c r="J14776" s="749" t="n">
        <v>4.67</v>
      </c>
    </row>
    <row collapsed="false" customFormat="false" customHeight="true" hidden="true" ht="12.75" outlineLevel="0" r="14777">
      <c r="A14777" s="749" t="s">
        <v>36935</v>
      </c>
      <c r="B14777" s="749" t="str">
        <f aca="false">C14777&amp;D14777&amp;E14777&amp;F14777&amp;G14777&amp;H14777</f>
        <v>CABO DE COBRE COM ISOLACAO SOLIDA EXTRUDADA,COM BAIXA EMISSAO DE FUMACA,BIPOLAR,2X4MM2,ISOLAMENTO 0,6/1KV,COMPREENDENDO:PREPARO,CORTE E ENFIACAO EM ELETRODUTOS.FORNECIMENTO E COLOCACAO</v>
      </c>
      <c r="C14777" s="749" t="s">
        <v>36925</v>
      </c>
      <c r="D14777" s="749" t="s">
        <v>36933</v>
      </c>
      <c r="E14777" s="749" t="s">
        <v>36934</v>
      </c>
      <c r="F14777" s="749" t="s">
        <v>14350</v>
      </c>
      <c r="I14777" s="749" t="s">
        <v>236</v>
      </c>
      <c r="J14777" s="749" t="n">
        <v>4.39</v>
      </c>
    </row>
    <row collapsed="false" customFormat="false" customHeight="true" hidden="true" ht="12.75" outlineLevel="0" r="14778">
      <c r="A14778" s="749" t="s">
        <v>36936</v>
      </c>
      <c r="B14778" s="749" t="str">
        <f aca="false">C14778&amp;D14778&amp;E14778&amp;F14778&amp;G14778&amp;H14778</f>
        <v>CABO DE COBRE COM ISOLACAO SOLIDA EXTRUDADA,COM BAIXA EMISSAO DE FUMACA,BIPOLAR,2X6MM2,ISOLAMENTO 0,6/1KV,COMPREENDENDO:PREPARO,CORTE E ENFIACAO EM ELETRODUTOS.FORNECIMENTO E COLOCACAO</v>
      </c>
      <c r="C14778" s="749" t="s">
        <v>36925</v>
      </c>
      <c r="D14778" s="749" t="s">
        <v>36937</v>
      </c>
      <c r="E14778" s="749" t="s">
        <v>36934</v>
      </c>
      <c r="F14778" s="749" t="s">
        <v>14350</v>
      </c>
      <c r="I14778" s="749" t="s">
        <v>236</v>
      </c>
      <c r="J14778" s="749" t="n">
        <v>5.61</v>
      </c>
    </row>
    <row collapsed="false" customFormat="false" customHeight="true" hidden="true" ht="12.75" outlineLevel="0" r="14779">
      <c r="A14779" s="749" t="s">
        <v>36938</v>
      </c>
      <c r="B14779" s="749" t="str">
        <f aca="false">C14779&amp;D14779&amp;E14779&amp;F14779&amp;G14779&amp;H14779</f>
        <v>CABO DE COBRE COM ISOLACAO SOLIDA EXTRUDADA,COM BAIXA EMISSAO DE FUMACA,BIPOLAR,2X6MM2,ISOLAMENTO 0,6/1KV,COMPREENDENDO:PREPARO,CORTE E ENFIACAO EM ELETRODUTOS.FORNECIMENTO E COLOCACAO</v>
      </c>
      <c r="C14779" s="749" t="s">
        <v>36925</v>
      </c>
      <c r="D14779" s="749" t="s">
        <v>36937</v>
      </c>
      <c r="E14779" s="749" t="s">
        <v>36934</v>
      </c>
      <c r="F14779" s="749" t="s">
        <v>14350</v>
      </c>
      <c r="I14779" s="749" t="s">
        <v>236</v>
      </c>
      <c r="J14779" s="749" t="n">
        <v>5.33</v>
      </c>
    </row>
    <row collapsed="false" customFormat="false" customHeight="true" hidden="true" ht="12.75" outlineLevel="0" r="14780">
      <c r="A14780" s="749" t="s">
        <v>36939</v>
      </c>
      <c r="B14780" s="749" t="str">
        <f aca="false">C14780&amp;D14780&amp;E14780&amp;F14780&amp;G14780&amp;H14780</f>
        <v>CABO DE COBRE COM ISOLACAO SOLIDA EXTRUDADA,COM BAIXA EMISSAO DE FUMACA,BIPOLAR,2X10MM2,ISOLAMENTO 0,6/1KV,COMPREENDENDO:PREPARO,CORTE E ENFIACAO EM ELETRODUTOS.FORNECIMENTO E COLOCACAO</v>
      </c>
      <c r="C14780" s="749" t="s">
        <v>36925</v>
      </c>
      <c r="D14780" s="749" t="s">
        <v>36940</v>
      </c>
      <c r="E14780" s="749" t="s">
        <v>36941</v>
      </c>
      <c r="F14780" s="749" t="s">
        <v>14980</v>
      </c>
      <c r="I14780" s="749" t="s">
        <v>236</v>
      </c>
      <c r="J14780" s="749" t="n">
        <v>8.05</v>
      </c>
    </row>
    <row collapsed="false" customFormat="false" customHeight="true" hidden="true" ht="12.75" outlineLevel="0" r="14781">
      <c r="A14781" s="749" t="s">
        <v>36942</v>
      </c>
      <c r="B14781" s="749" t="str">
        <f aca="false">C14781&amp;D14781&amp;E14781&amp;F14781&amp;G14781&amp;H14781</f>
        <v>CABO DE COBRE COM ISOLACAO SOLIDA EXTRUDADA,COM BAIXA EMISSAO DE FUMACA,BIPOLAR,2X10MM2,ISOLAMENTO 0,6/1KV,COMPREENDENDO:PREPARO,CORTE E ENFIACAO EM ELETRODUTOS.FORNECIMENTO E COLOCACAO</v>
      </c>
      <c r="C14781" s="749" t="s">
        <v>36925</v>
      </c>
      <c r="D14781" s="749" t="s">
        <v>36940</v>
      </c>
      <c r="E14781" s="749" t="s">
        <v>36941</v>
      </c>
      <c r="F14781" s="749" t="s">
        <v>14980</v>
      </c>
      <c r="I14781" s="749" t="s">
        <v>236</v>
      </c>
      <c r="J14781" s="749" t="n">
        <v>7.72</v>
      </c>
    </row>
    <row collapsed="false" customFormat="false" customHeight="true" hidden="true" ht="12.75" outlineLevel="0" r="14782">
      <c r="A14782" s="749" t="s">
        <v>36943</v>
      </c>
      <c r="B14782" s="749" t="str">
        <f aca="false">C14782&amp;D14782&amp;E14782&amp;F14782&amp;G14782&amp;H14782</f>
        <v>CABO DE COBRE COM ISOLACAO SOLIDA EXTRUDADA,COM BAIXA EMISSAO DE FUMACA,BIPOLAR,2X16MM2,ISOLAMENTO 0,6/1KV,COMPREENDENDO:PREPARO,CORTE E ENFIACAO EM ELETRODUTOS.FORNECIMENTO E COLOCACAO</v>
      </c>
      <c r="C14782" s="749" t="s">
        <v>36925</v>
      </c>
      <c r="D14782" s="749" t="s">
        <v>36944</v>
      </c>
      <c r="E14782" s="749" t="s">
        <v>36941</v>
      </c>
      <c r="F14782" s="749" t="s">
        <v>14980</v>
      </c>
      <c r="I14782" s="749" t="s">
        <v>236</v>
      </c>
      <c r="J14782" s="749" t="n">
        <v>11.7</v>
      </c>
    </row>
    <row collapsed="false" customFormat="false" customHeight="true" hidden="true" ht="12.75" outlineLevel="0" r="14783">
      <c r="A14783" s="749" t="s">
        <v>36945</v>
      </c>
      <c r="B14783" s="749" t="str">
        <f aca="false">C14783&amp;D14783&amp;E14783&amp;F14783&amp;G14783&amp;H14783</f>
        <v>CABO DE COBRE COM ISOLACAO SOLIDA EXTRUDADA,COM BAIXA EMISSAO DE FUMACA,BIPOLAR,2X16MM2,ISOLAMENTO 0,6/1KV,COMPREENDENDO:PREPARO,CORTE E ENFIACAO EM ELETRODUTOS.FORNECIMENTO E COLOCACAO</v>
      </c>
      <c r="C14783" s="749" t="s">
        <v>36925</v>
      </c>
      <c r="D14783" s="749" t="s">
        <v>36944</v>
      </c>
      <c r="E14783" s="749" t="s">
        <v>36941</v>
      </c>
      <c r="F14783" s="749" t="s">
        <v>14980</v>
      </c>
      <c r="I14783" s="749" t="s">
        <v>236</v>
      </c>
      <c r="J14783" s="749" t="n">
        <v>11.36</v>
      </c>
    </row>
    <row collapsed="false" customFormat="false" customHeight="true" hidden="true" ht="12.75" outlineLevel="0" r="14784">
      <c r="A14784" s="749" t="s">
        <v>36946</v>
      </c>
      <c r="B14784" s="749" t="str">
        <f aca="false">C14784&amp;D14784&amp;E14784&amp;F14784&amp;G14784&amp;H14784</f>
        <v>CABO DE COBRE COM ISOLACAO SOLIDA EXTRUDADA,COM BAIXA EMISSAO DE FUMACA,BIPOLAR,2X25MM2,ISOLAMENTO 0,6/1KV,COMPREENDENDO:PREPARO,CORTE E ENFIACAO EM ELETRODUTOS.FORNECIMENTO E COLOCACAO</v>
      </c>
      <c r="C14784" s="749" t="s">
        <v>36925</v>
      </c>
      <c r="D14784" s="749" t="s">
        <v>36947</v>
      </c>
      <c r="E14784" s="749" t="s">
        <v>36941</v>
      </c>
      <c r="F14784" s="749" t="s">
        <v>14980</v>
      </c>
      <c r="I14784" s="749" t="s">
        <v>236</v>
      </c>
      <c r="J14784" s="749" t="n">
        <v>16.35</v>
      </c>
    </row>
    <row collapsed="false" customFormat="false" customHeight="true" hidden="true" ht="12.75" outlineLevel="0" r="14785">
      <c r="A14785" s="749" t="s">
        <v>36948</v>
      </c>
      <c r="B14785" s="749" t="str">
        <f aca="false">C14785&amp;D14785&amp;E14785&amp;F14785&amp;G14785&amp;H14785</f>
        <v>CABO DE COBRE COM ISOLACAO SOLIDA EXTRUDADA,COM BAIXA EMISSAO DE FUMACA,BIPOLAR,2X25MM2,ISOLAMENTO 0,6/1KV,COMPREENDENDO:PREPARO,CORTE E ENFIACAO EM ELETRODUTOS.FORNECIMENTO E COLOCACAO</v>
      </c>
      <c r="C14785" s="749" t="s">
        <v>36925</v>
      </c>
      <c r="D14785" s="749" t="s">
        <v>36947</v>
      </c>
      <c r="E14785" s="749" t="s">
        <v>36941</v>
      </c>
      <c r="F14785" s="749" t="s">
        <v>14980</v>
      </c>
      <c r="I14785" s="749" t="s">
        <v>236</v>
      </c>
      <c r="J14785" s="749" t="n">
        <v>15.97</v>
      </c>
    </row>
    <row collapsed="false" customFormat="false" customHeight="true" hidden="true" ht="12.75" outlineLevel="0" r="14786">
      <c r="A14786" s="749" t="s">
        <v>36949</v>
      </c>
      <c r="B14786" s="749" t="str">
        <f aca="false">C14786&amp;D14786&amp;E14786&amp;F14786&amp;G14786&amp;H14786</f>
        <v>CABO DE COBRE COM ISOLACAO SOLIDA EXTRUDADA,COM BAIXA EMISSAO DE FUMACA,BIPOLAR,2X35MM2,ISOLAMENTO 0,6/1KV,COMPREENDENDO:PREPARO,CORTE E ENFIACAO EM ELETRODUTOS.FORNECIMENTO E COLOCACAO</v>
      </c>
      <c r="C14786" s="749" t="s">
        <v>36925</v>
      </c>
      <c r="D14786" s="749" t="s">
        <v>36950</v>
      </c>
      <c r="E14786" s="749" t="s">
        <v>36941</v>
      </c>
      <c r="F14786" s="749" t="s">
        <v>14980</v>
      </c>
      <c r="I14786" s="749" t="s">
        <v>236</v>
      </c>
      <c r="J14786" s="749" t="n">
        <v>20.55</v>
      </c>
    </row>
    <row collapsed="false" customFormat="false" customHeight="true" hidden="true" ht="12.75" outlineLevel="0" r="14787">
      <c r="A14787" s="749" t="s">
        <v>36951</v>
      </c>
      <c r="B14787" s="749" t="str">
        <f aca="false">C14787&amp;D14787&amp;E14787&amp;F14787&amp;G14787&amp;H14787</f>
        <v>CABO DE COBRE COM ISOLACAO SOLIDA EXTRUDADA,COM BAIXA EMISSAO DE FUMACA,BIPOLAR,2X35MM2,ISOLAMENTO 0,6/1KV,COMPREENDENDO:PREPARO,CORTE E ENFIACAO EM ELETRODUTOS.FORNECIMENTO E COLOCACAO</v>
      </c>
      <c r="C14787" s="749" t="s">
        <v>36925</v>
      </c>
      <c r="D14787" s="749" t="s">
        <v>36950</v>
      </c>
      <c r="E14787" s="749" t="s">
        <v>36941</v>
      </c>
      <c r="F14787" s="749" t="s">
        <v>14980</v>
      </c>
      <c r="I14787" s="749" t="s">
        <v>236</v>
      </c>
      <c r="J14787" s="749" t="n">
        <v>20.17</v>
      </c>
    </row>
    <row collapsed="false" customFormat="false" customHeight="true" hidden="true" ht="12.75" outlineLevel="0" r="14788">
      <c r="A14788" s="749" t="s">
        <v>36952</v>
      </c>
      <c r="B14788" s="749" t="str">
        <f aca="false">C14788&amp;D14788&amp;E14788&amp;F14788&amp;G14788&amp;H14788</f>
        <v>CABO DE COBRE COM ISOLACAO SOLIDA EXTRUDADA,COM BAIXA EMISSAO DE FUMACA,UNIPOLAR,1X1,5MM2,ISOLAMENTO 0,6/1KV,COMPREENDENDO:PREPARO,CORTE E ENFIACAO EM ELETRODUTOS.FORNECIMENTO E COLOCACAO</v>
      </c>
      <c r="C14788" s="749" t="s">
        <v>36925</v>
      </c>
      <c r="D14788" s="749" t="s">
        <v>36953</v>
      </c>
      <c r="E14788" s="749" t="s">
        <v>36954</v>
      </c>
      <c r="F14788" s="749" t="s">
        <v>15017</v>
      </c>
      <c r="I14788" s="749" t="s">
        <v>236</v>
      </c>
      <c r="J14788" s="749" t="n">
        <v>2.1</v>
      </c>
    </row>
    <row collapsed="false" customFormat="false" customHeight="true" hidden="true" ht="12.75" outlineLevel="0" r="14789">
      <c r="A14789" s="749" t="s">
        <v>36955</v>
      </c>
      <c r="B14789" s="749" t="str">
        <f aca="false">C14789&amp;D14789&amp;E14789&amp;F14789&amp;G14789&amp;H14789</f>
        <v>CABO DE COBRE COM ISOLACAO SOLIDA EXTRUDADA,COM BAIXA EMISSAO DE FUMACA,UNIPOLAR,1X1,5MM2,ISOLAMENTO 0,6/1KV,COMPREENDENDO:PREPARO,CORTE E ENFIACAO EM ELETRODUTOS.FORNECIMENTO E COLOCACAO</v>
      </c>
      <c r="C14789" s="749" t="s">
        <v>36925</v>
      </c>
      <c r="D14789" s="749" t="s">
        <v>36953</v>
      </c>
      <c r="E14789" s="749" t="s">
        <v>36954</v>
      </c>
      <c r="F14789" s="749" t="s">
        <v>15017</v>
      </c>
      <c r="I14789" s="749" t="s">
        <v>236</v>
      </c>
      <c r="J14789" s="749" t="n">
        <v>1.91</v>
      </c>
    </row>
    <row collapsed="false" customFormat="false" customHeight="true" hidden="true" ht="12.75" outlineLevel="0" r="14790">
      <c r="A14790" s="749" t="s">
        <v>36956</v>
      </c>
      <c r="B14790" s="749" t="str">
        <f aca="false">C14790&amp;D14790&amp;E14790&amp;F14790&amp;G14790&amp;H14790</f>
        <v>CABO DE COBRE COM ISOLACAO SOLIDA EXTRUDADA,COM BAIXA EMISSAO DE FUMACA,UNIPOLAR,1X2,5MM2,ISOLAMENTO 0,6/1KV,COMPREENDENDO:PREPARO,CORTE E ENFIACAO EM ELETRODUTOS.FORNECIMENTO E COLOCACAO</v>
      </c>
      <c r="C14790" s="749" t="s">
        <v>36925</v>
      </c>
      <c r="D14790" s="749" t="s">
        <v>36957</v>
      </c>
      <c r="E14790" s="749" t="s">
        <v>36954</v>
      </c>
      <c r="F14790" s="749" t="s">
        <v>15017</v>
      </c>
      <c r="I14790" s="749" t="s">
        <v>236</v>
      </c>
      <c r="J14790" s="749" t="n">
        <v>2.83</v>
      </c>
    </row>
    <row collapsed="false" customFormat="false" customHeight="true" hidden="true" ht="12.75" outlineLevel="0" r="14791">
      <c r="A14791" s="749" t="s">
        <v>36958</v>
      </c>
      <c r="B14791" s="749" t="str">
        <f aca="false">C14791&amp;D14791&amp;E14791&amp;F14791&amp;G14791&amp;H14791</f>
        <v>CABO DE COBRE COM ISOLACAO SOLIDA EXTRUDADA,COM BAIXA EMISSAO DE FUMACA,UNIPOLAR,1X2,5MM2,ISOLAMENTO 0,6/1KV,COMPREENDENDO:PREPARO,CORTE E ENFIACAO EM ELETRODUTOS.FORNECIMENTO E COLOCACAO</v>
      </c>
      <c r="C14791" s="749" t="s">
        <v>36925</v>
      </c>
      <c r="D14791" s="749" t="s">
        <v>36957</v>
      </c>
      <c r="E14791" s="749" t="s">
        <v>36954</v>
      </c>
      <c r="F14791" s="749" t="s">
        <v>15017</v>
      </c>
      <c r="I14791" s="749" t="s">
        <v>236</v>
      </c>
      <c r="J14791" s="749" t="n">
        <v>2.6</v>
      </c>
    </row>
    <row collapsed="false" customFormat="false" customHeight="true" hidden="true" ht="12.75" outlineLevel="0" r="14792">
      <c r="A14792" s="749" t="s">
        <v>36959</v>
      </c>
      <c r="B14792" s="749" t="str">
        <f aca="false">C14792&amp;D14792&amp;E14792&amp;F14792&amp;G14792&amp;H14792</f>
        <v>CABO DE COBRE COM ISOLACAO SOLIDA EXTRUDADA,COM BAIXA EMISSAO DE FUMACA,UNIPOLAR,1X4MM2,ISOLAMENTO 0,6/1KV,COMPREENDENDO:PREPARO,CORTE E ENFIACAO EM ELETRODUTOS.FORNECIMENTO E COLOCACAO</v>
      </c>
      <c r="C14792" s="749" t="s">
        <v>36925</v>
      </c>
      <c r="D14792" s="749" t="s">
        <v>36960</v>
      </c>
      <c r="E14792" s="749" t="s">
        <v>36941</v>
      </c>
      <c r="F14792" s="749" t="s">
        <v>14980</v>
      </c>
      <c r="I14792" s="749" t="s">
        <v>236</v>
      </c>
      <c r="J14792" s="749" t="n">
        <v>3.63</v>
      </c>
    </row>
    <row collapsed="false" customFormat="false" customHeight="true" hidden="true" ht="12.75" outlineLevel="0" r="14793">
      <c r="A14793" s="749" t="s">
        <v>36961</v>
      </c>
      <c r="B14793" s="749" t="str">
        <f aca="false">C14793&amp;D14793&amp;E14793&amp;F14793&amp;G14793&amp;H14793</f>
        <v>CABO DE COBRE COM ISOLACAO SOLIDA EXTRUDADA,COM BAIXA EMISSAO DE FUMACA,UNIPOLAR,1X4MM2,ISOLAMENTO 0,6/1KV,COMPREENDENDO:PREPARO,CORTE E ENFIACAO EM ELETRODUTOS.FORNECIMENTO E COLOCACAO</v>
      </c>
      <c r="C14793" s="749" t="s">
        <v>36925</v>
      </c>
      <c r="D14793" s="749" t="s">
        <v>36960</v>
      </c>
      <c r="E14793" s="749" t="s">
        <v>36941</v>
      </c>
      <c r="F14793" s="749" t="s">
        <v>14980</v>
      </c>
      <c r="I14793" s="749" t="s">
        <v>236</v>
      </c>
      <c r="J14793" s="749" t="n">
        <v>3.35</v>
      </c>
    </row>
    <row collapsed="false" customFormat="false" customHeight="true" hidden="true" ht="12.75" outlineLevel="0" r="14794">
      <c r="A14794" s="749" t="s">
        <v>36962</v>
      </c>
      <c r="B14794" s="749" t="str">
        <f aca="false">C14794&amp;D14794&amp;E14794&amp;F14794&amp;G14794&amp;H14794</f>
        <v>CABO DE COBRE COM ISOLACAO SOLIDA EXTRUDADA,COM BAIXA EMISSAO DE FUMACA,UNIPOLAR,1X6MM2,ISOLAMENTO 0,6/1KV,COMPREENDENDO:PREPARO,CORTE E ENFIACAO EM ELETRODUTOS.FORNECIMENTO E COLOCACAO</v>
      </c>
      <c r="C14794" s="749" t="s">
        <v>36925</v>
      </c>
      <c r="D14794" s="749" t="s">
        <v>36963</v>
      </c>
      <c r="E14794" s="749" t="s">
        <v>36941</v>
      </c>
      <c r="F14794" s="749" t="s">
        <v>14980</v>
      </c>
      <c r="I14794" s="749" t="s">
        <v>236</v>
      </c>
      <c r="J14794" s="749" t="n">
        <v>4.53</v>
      </c>
    </row>
    <row collapsed="false" customFormat="false" customHeight="true" hidden="true" ht="12.75" outlineLevel="0" r="14795">
      <c r="A14795" s="749" t="s">
        <v>36964</v>
      </c>
      <c r="B14795" s="749" t="str">
        <f aca="false">C14795&amp;D14795&amp;E14795&amp;F14795&amp;G14795&amp;H14795</f>
        <v>CABO DE COBRE COM ISOLACAO SOLIDA EXTRUDADA,COM BAIXA EMISSAO DE FUMACA,UNIPOLAR,1X6MM2,ISOLAMENTO 0,6/1KV,COMPREENDENDO:PREPARO,CORTE E ENFIACAO EM ELETRODUTOS.FORNECIMENTO E COLOCACAO</v>
      </c>
      <c r="C14795" s="749" t="s">
        <v>36925</v>
      </c>
      <c r="D14795" s="749" t="s">
        <v>36963</v>
      </c>
      <c r="E14795" s="749" t="s">
        <v>36941</v>
      </c>
      <c r="F14795" s="749" t="s">
        <v>14980</v>
      </c>
      <c r="I14795" s="749" t="s">
        <v>236</v>
      </c>
      <c r="J14795" s="749" t="n">
        <v>4.2</v>
      </c>
    </row>
    <row collapsed="false" customFormat="false" customHeight="true" hidden="true" ht="12.75" outlineLevel="0" r="14796">
      <c r="A14796" s="749" t="s">
        <v>36965</v>
      </c>
      <c r="B14796" s="749" t="str">
        <f aca="false">C14796&amp;D14796&amp;E14796&amp;F14796&amp;G14796&amp;H14796</f>
        <v>CABO DE COBRE COM ISOLACAO SOLIDA EXTRUDADA,COM BAIXA EMISSAO DE FUMACA,UNIPOLAR,1X10MM2,ISOLAMENTO 0,6/1KV,COMPREENDENDO:PREPARO,CORTE E ENFIACAO EM ELETRODUTOS.FORNECIMENTO E COLOCACAO</v>
      </c>
      <c r="C14796" s="749" t="s">
        <v>36925</v>
      </c>
      <c r="D14796" s="749" t="s">
        <v>36966</v>
      </c>
      <c r="E14796" s="749" t="s">
        <v>36927</v>
      </c>
      <c r="F14796" s="749" t="s">
        <v>14972</v>
      </c>
      <c r="I14796" s="749" t="s">
        <v>236</v>
      </c>
      <c r="J14796" s="749" t="n">
        <v>5.36</v>
      </c>
    </row>
    <row collapsed="false" customFormat="false" customHeight="true" hidden="true" ht="12.75" outlineLevel="0" r="14797">
      <c r="A14797" s="749" t="s">
        <v>36967</v>
      </c>
      <c r="B14797" s="749" t="str">
        <f aca="false">C14797&amp;D14797&amp;E14797&amp;F14797&amp;G14797&amp;H14797</f>
        <v>CABO DE COBRE COM ISOLACAO SOLIDA EXTRUDADA,COM BAIXA EMISSAO DE FUMACA,UNIPOLAR,1X10MM2,ISOLAMENTO 0,6/1KV,COMPREENDENDO:PREPARO,CORTE E ENFIACAO EM ELETRODUTOS.FORNECIMENTO E COLOCACAO</v>
      </c>
      <c r="C14797" s="749" t="s">
        <v>36925</v>
      </c>
      <c r="D14797" s="749" t="s">
        <v>36966</v>
      </c>
      <c r="E14797" s="749" t="s">
        <v>36927</v>
      </c>
      <c r="F14797" s="749" t="s">
        <v>14972</v>
      </c>
      <c r="I14797" s="749" t="s">
        <v>236</v>
      </c>
      <c r="J14797" s="749" t="n">
        <v>4.98</v>
      </c>
    </row>
    <row collapsed="false" customFormat="false" customHeight="true" hidden="true" ht="12.75" outlineLevel="0" r="14798">
      <c r="A14798" s="749" t="s">
        <v>36968</v>
      </c>
      <c r="B14798" s="749" t="str">
        <f aca="false">C14798&amp;D14798&amp;E14798&amp;F14798&amp;G14798&amp;H14798</f>
        <v>CABO DE COBRE COM ISOLACAO SOLIDA EXTRUDADA,COM BAIXA EMISSAO DE FUMACA,UNIPOLAR,1X16MM2,ISOLAMENTO 0,6/1KV,COMPREENDENDO:PREPARO,CORTE E ENFIACAO EM ELETRODUTOS.FORNECIMENTO E COLOCACAO</v>
      </c>
      <c r="C14798" s="749" t="s">
        <v>36925</v>
      </c>
      <c r="D14798" s="749" t="s">
        <v>36969</v>
      </c>
      <c r="E14798" s="749" t="s">
        <v>36927</v>
      </c>
      <c r="F14798" s="749" t="s">
        <v>14972</v>
      </c>
      <c r="I14798" s="749" t="s">
        <v>236</v>
      </c>
      <c r="J14798" s="749" t="n">
        <v>7.2</v>
      </c>
    </row>
    <row collapsed="false" customFormat="false" customHeight="true" hidden="true" ht="12.75" outlineLevel="0" r="14799">
      <c r="A14799" s="749" t="s">
        <v>36970</v>
      </c>
      <c r="B14799" s="749" t="str">
        <f aca="false">C14799&amp;D14799&amp;E14799&amp;F14799&amp;G14799&amp;H14799</f>
        <v>CABO DE COBRE COM ISOLACAO SOLIDA EXTRUDADA,COM BAIXA EMISSAO DE FUMACA,UNIPOLAR,1X16MM2,ISOLAMENTO 0,6/1KV,COMPREENDENDO:PREPARO,CORTE E ENFIACAO EM ELETRODUTOS.FORNECIMENTO E COLOCACAO</v>
      </c>
      <c r="C14799" s="749" t="s">
        <v>36925</v>
      </c>
      <c r="D14799" s="749" t="s">
        <v>36969</v>
      </c>
      <c r="E14799" s="749" t="s">
        <v>36927</v>
      </c>
      <c r="F14799" s="749" t="s">
        <v>14972</v>
      </c>
      <c r="I14799" s="749" t="s">
        <v>236</v>
      </c>
      <c r="J14799" s="749" t="n">
        <v>6.78</v>
      </c>
    </row>
    <row collapsed="false" customFormat="false" customHeight="true" hidden="true" ht="12.75" outlineLevel="0" r="14800">
      <c r="A14800" s="749" t="s">
        <v>36971</v>
      </c>
      <c r="B14800" s="749" t="str">
        <f aca="false">C14800&amp;D14800&amp;E14800&amp;F14800&amp;G14800&amp;H14800</f>
        <v>CABO DE COBRE COM ISOLACAO SOLIDA EXTRUDADA,COM BAIXA EMISSAO DE FUMACA,UNIPOLAR,1X25MM2,ISOLAMENTO 0,6/1KV,COMPREENDENDO:PREPARO,CORTE E ENFIACAO EM ELETRODUTOS.FORNECIMENTO E COLOCACAO</v>
      </c>
      <c r="C14800" s="749" t="s">
        <v>36925</v>
      </c>
      <c r="D14800" s="749" t="s">
        <v>36972</v>
      </c>
      <c r="E14800" s="749" t="s">
        <v>36927</v>
      </c>
      <c r="F14800" s="749" t="s">
        <v>14972</v>
      </c>
      <c r="I14800" s="749" t="s">
        <v>236</v>
      </c>
      <c r="J14800" s="749" t="n">
        <v>10.69</v>
      </c>
    </row>
    <row collapsed="false" customFormat="false" customHeight="true" hidden="true" ht="12.75" outlineLevel="0" r="14801">
      <c r="A14801" s="749" t="s">
        <v>36973</v>
      </c>
      <c r="B14801" s="749" t="str">
        <f aca="false">C14801&amp;D14801&amp;E14801&amp;F14801&amp;G14801&amp;H14801</f>
        <v>CABO DE COBRE COM ISOLACAO SOLIDA EXTRUDADA,COM BAIXA EMISSAO DE FUMACA,UNIPOLAR,1X25MM2,ISOLAMENTO 0,6/1KV,COMPREENDENDO:PREPARO,CORTE E ENFIACAO EM ELETRODUTOS.FORNECIMENTO E COLOCACAO</v>
      </c>
      <c r="C14801" s="749" t="s">
        <v>36925</v>
      </c>
      <c r="D14801" s="749" t="s">
        <v>36972</v>
      </c>
      <c r="E14801" s="749" t="s">
        <v>36927</v>
      </c>
      <c r="F14801" s="749" t="s">
        <v>14972</v>
      </c>
      <c r="I14801" s="749" t="s">
        <v>236</v>
      </c>
      <c r="J14801" s="749" t="n">
        <v>10.21</v>
      </c>
    </row>
    <row collapsed="false" customFormat="false" customHeight="true" hidden="true" ht="12.75" outlineLevel="0" r="14802">
      <c r="A14802" s="749" t="s">
        <v>36974</v>
      </c>
      <c r="B14802" s="749" t="str">
        <f aca="false">C14802&amp;D14802&amp;E14802&amp;F14802&amp;G14802&amp;H14802</f>
        <v>CABO DE COBRE COM ISOLACAO SOLIDA EXTRUDADA,COM BAIXA EMISSAO DE FUMACA,UNIPOLAR,1X35MM2,ISOLAMENTO 0,6/1KV,COMPREENDENDO:PREPARO,CORTE E ENFIACAO EM ELETRODUTOS.FORNECIMENTO E COLOCACAO</v>
      </c>
      <c r="C14802" s="749" t="s">
        <v>36925</v>
      </c>
      <c r="D14802" s="749" t="s">
        <v>36975</v>
      </c>
      <c r="E14802" s="749" t="s">
        <v>36927</v>
      </c>
      <c r="F14802" s="749" t="s">
        <v>14972</v>
      </c>
      <c r="I14802" s="749" t="s">
        <v>236</v>
      </c>
      <c r="J14802" s="749" t="n">
        <v>13.57</v>
      </c>
    </row>
    <row collapsed="false" customFormat="false" customHeight="true" hidden="true" ht="12.75" outlineLevel="0" r="14803">
      <c r="A14803" s="749" t="s">
        <v>36976</v>
      </c>
      <c r="B14803" s="749" t="str">
        <f aca="false">C14803&amp;D14803&amp;E14803&amp;F14803&amp;G14803&amp;H14803</f>
        <v>CABO DE COBRE COM ISOLACAO SOLIDA EXTRUDADA,COM BAIXA EMISSAO DE FUMACA,UNIPOLAR,1X35MM2,ISOLAMENTO 0,6/1KV,COMPREENDENDO:PREPARO,CORTE E ENFIACAO EM ELETRODUTOS.FORNECIMENTO E COLOCACAO</v>
      </c>
      <c r="C14803" s="749" t="s">
        <v>36925</v>
      </c>
      <c r="D14803" s="749" t="s">
        <v>36975</v>
      </c>
      <c r="E14803" s="749" t="s">
        <v>36927</v>
      </c>
      <c r="F14803" s="749" t="s">
        <v>14972</v>
      </c>
      <c r="I14803" s="749" t="s">
        <v>236</v>
      </c>
      <c r="J14803" s="749" t="n">
        <v>12.86</v>
      </c>
    </row>
    <row collapsed="false" customFormat="false" customHeight="true" hidden="true" ht="12.75" outlineLevel="0" r="14804">
      <c r="A14804" s="749" t="s">
        <v>36977</v>
      </c>
      <c r="B14804" s="749" t="str">
        <f aca="false">C14804&amp;D14804&amp;E14804&amp;F14804&amp;G14804&amp;H14804</f>
        <v>CABO DE COBRE COM ISOLACAO SOLIDA EXTRUDADA,COM BAIXA EMISSAO DE FUMACA,UNIPOLAR,1X50MM2,ISOLAMENTO 0,6/1KV,COMPREENDENDO:PREPARO,CORTE E ENFIACAO EM ELETRODUTOS.FORNECIMENTO E COLOCACAO</v>
      </c>
      <c r="C14804" s="749" t="s">
        <v>36925</v>
      </c>
      <c r="D14804" s="749" t="s">
        <v>36978</v>
      </c>
      <c r="E14804" s="749" t="s">
        <v>36927</v>
      </c>
      <c r="F14804" s="749" t="s">
        <v>14972</v>
      </c>
      <c r="I14804" s="749" t="s">
        <v>236</v>
      </c>
      <c r="J14804" s="749" t="n">
        <v>18.83</v>
      </c>
    </row>
    <row collapsed="false" customFormat="false" customHeight="true" hidden="true" ht="12.75" outlineLevel="0" r="14805">
      <c r="A14805" s="749" t="s">
        <v>36979</v>
      </c>
      <c r="B14805" s="749" t="str">
        <f aca="false">C14805&amp;D14805&amp;E14805&amp;F14805&amp;G14805&amp;H14805</f>
        <v>CABO DE COBRE COM ISOLACAO SOLIDA EXTRUDADA,COM BAIXA EMISSAO DE FUMACA,UNIPOLAR,1X50MM2,ISOLAMENTO 0,6/1KV,COMPREENDENDO:PREPARO,CORTE E ENFIACAO EM ELETRODUTOS.FORNECIMENTO E COLOCACAO</v>
      </c>
      <c r="C14805" s="749" t="s">
        <v>36925</v>
      </c>
      <c r="D14805" s="749" t="s">
        <v>36978</v>
      </c>
      <c r="E14805" s="749" t="s">
        <v>36927</v>
      </c>
      <c r="F14805" s="749" t="s">
        <v>14972</v>
      </c>
      <c r="I14805" s="749" t="s">
        <v>236</v>
      </c>
      <c r="J14805" s="749" t="n">
        <v>17.88</v>
      </c>
    </row>
    <row collapsed="false" customFormat="false" customHeight="true" hidden="true" ht="12.75" outlineLevel="0" r="14806">
      <c r="A14806" s="749" t="s">
        <v>36980</v>
      </c>
      <c r="B14806" s="749" t="str">
        <f aca="false">C14806&amp;D14806&amp;E14806&amp;F14806&amp;G14806&amp;H14806</f>
        <v>CABO DE COBRE COM ISOLACAO SOLIDA EXTRUDADA,COM BAIXA EMISSAO DE FUMACA,UNIPOLAR,1X70MM2,ISOLAMENTO 0,6/1KV,COMPREENDENDO:PREPARO,CORTE E ENFIACAO EM ELETRODUTOS.FORNECIMENTO E COLOCACAO</v>
      </c>
      <c r="C14806" s="749" t="s">
        <v>36925</v>
      </c>
      <c r="D14806" s="749" t="s">
        <v>36981</v>
      </c>
      <c r="E14806" s="749" t="s">
        <v>36927</v>
      </c>
      <c r="F14806" s="749" t="s">
        <v>14972</v>
      </c>
      <c r="I14806" s="749" t="s">
        <v>236</v>
      </c>
      <c r="J14806" s="749" t="n">
        <v>25.9</v>
      </c>
    </row>
    <row collapsed="false" customFormat="false" customHeight="true" hidden="true" ht="12.75" outlineLevel="0" r="14807">
      <c r="A14807" s="749" t="s">
        <v>36982</v>
      </c>
      <c r="B14807" s="749" t="str">
        <f aca="false">C14807&amp;D14807&amp;E14807&amp;F14807&amp;G14807&amp;H14807</f>
        <v>CABO DE COBRE COM ISOLACAO SOLIDA EXTRUDADA,COM BAIXA EMISSAO DE FUMACA,UNIPOLAR,1X70MM2,ISOLAMENTO 0,6/1KV,COMPREENDENDO:PREPARO,CORTE E ENFIACAO EM ELETRODUTOS.FORNECIMENTO E COLOCACAO</v>
      </c>
      <c r="C14807" s="749" t="s">
        <v>36925</v>
      </c>
      <c r="D14807" s="749" t="s">
        <v>36981</v>
      </c>
      <c r="E14807" s="749" t="s">
        <v>36927</v>
      </c>
      <c r="F14807" s="749" t="s">
        <v>14972</v>
      </c>
      <c r="I14807" s="749" t="s">
        <v>236</v>
      </c>
      <c r="J14807" s="749" t="n">
        <v>24.71</v>
      </c>
    </row>
    <row collapsed="false" customFormat="false" customHeight="true" hidden="true" ht="12.75" outlineLevel="0" r="14808">
      <c r="A14808" s="749" t="s">
        <v>36983</v>
      </c>
      <c r="B14808" s="749" t="str">
        <f aca="false">C14808&amp;D14808&amp;E14808&amp;F14808&amp;G14808&amp;H14808</f>
        <v>CABO DE COBRE COM ISOLACAO SOLIDA EXTRUDADA,COM BAIXA EMISSAO DE FUMACA,UNIPOLAR,1X95MM2,ISOLAMENTO 0,6/1KV,COMPREENDENDO:PREPARO,CORTE E ENFIACAO EM ELETRODUTOS.FORNECIMENTO E COLOCACAO</v>
      </c>
      <c r="C14808" s="749" t="s">
        <v>36925</v>
      </c>
      <c r="D14808" s="749" t="s">
        <v>36984</v>
      </c>
      <c r="E14808" s="749" t="s">
        <v>36927</v>
      </c>
      <c r="F14808" s="749" t="s">
        <v>14972</v>
      </c>
      <c r="I14808" s="749" t="s">
        <v>236</v>
      </c>
      <c r="J14808" s="749" t="n">
        <v>36.2</v>
      </c>
    </row>
    <row collapsed="false" customFormat="false" customHeight="true" hidden="true" ht="12.75" outlineLevel="0" r="14809">
      <c r="A14809" s="749" t="s">
        <v>36985</v>
      </c>
      <c r="B14809" s="749" t="str">
        <f aca="false">C14809&amp;D14809&amp;E14809&amp;F14809&amp;G14809&amp;H14809</f>
        <v>CABO DE COBRE COM ISOLACAO SOLIDA EXTRUDADA,COM BAIXA EMISSAO DE FUMACA,UNIPOLAR,1X95MM2,ISOLAMENTO 0,6/1KV,COMPREENDENDO:PREPARO,CORTE E ENFIACAO EM ELETRODUTOS.FORNECIMENTO E COLOCACAO</v>
      </c>
      <c r="C14809" s="749" t="s">
        <v>36925</v>
      </c>
      <c r="D14809" s="749" t="s">
        <v>36984</v>
      </c>
      <c r="E14809" s="749" t="s">
        <v>36927</v>
      </c>
      <c r="F14809" s="749" t="s">
        <v>14972</v>
      </c>
      <c r="I14809" s="749" t="s">
        <v>236</v>
      </c>
      <c r="J14809" s="749" t="n">
        <v>34.78</v>
      </c>
    </row>
    <row collapsed="false" customFormat="false" customHeight="true" hidden="true" ht="12.75" outlineLevel="0" r="14810">
      <c r="A14810" s="749" t="s">
        <v>36986</v>
      </c>
      <c r="B14810" s="749" t="str">
        <f aca="false">C14810&amp;D14810&amp;E14810&amp;F14810&amp;G14810&amp;H14810</f>
        <v>CABO DE COBRE COM ISOLACAO SOLIDA EXTRUDADA,COM BAIXA EMISSAO DE FUMACA,UNIPOLAR,1X120MM2,ISOLAMENTO 0,6/1KV,COMPREENDENDO:PREPARO,CORTE E ENFIACAO EM ELETRODUTOS.FORNECIMENTO E COLOCACAO</v>
      </c>
      <c r="C14810" s="749" t="s">
        <v>36925</v>
      </c>
      <c r="D14810" s="749" t="s">
        <v>36987</v>
      </c>
      <c r="E14810" s="749" t="s">
        <v>36954</v>
      </c>
      <c r="F14810" s="749" t="s">
        <v>15017</v>
      </c>
      <c r="I14810" s="749" t="s">
        <v>236</v>
      </c>
      <c r="J14810" s="749" t="n">
        <v>39.94</v>
      </c>
    </row>
    <row collapsed="false" customFormat="false" customHeight="true" hidden="true" ht="12.75" outlineLevel="0" r="14811">
      <c r="A14811" s="749" t="s">
        <v>36988</v>
      </c>
      <c r="B14811" s="749" t="str">
        <f aca="false">C14811&amp;D14811&amp;E14811&amp;F14811&amp;G14811&amp;H14811</f>
        <v>CABO DE COBRE COM ISOLACAO SOLIDA EXTRUDADA,COM BAIXA EMISSAO DE FUMACA,UNIPOLAR,1X120MM2,ISOLAMENTO 0,6/1KV,COMPREENDENDO:PREPARO,CORTE E ENFIACAO EM ELETRODUTOS.FORNECIMENTO E COLOCACAO</v>
      </c>
      <c r="C14811" s="749" t="s">
        <v>36925</v>
      </c>
      <c r="D14811" s="749" t="s">
        <v>36987</v>
      </c>
      <c r="E14811" s="749" t="s">
        <v>36954</v>
      </c>
      <c r="F14811" s="749" t="s">
        <v>15017</v>
      </c>
      <c r="I14811" s="749" t="s">
        <v>236</v>
      </c>
      <c r="J14811" s="749" t="n">
        <v>38.28</v>
      </c>
    </row>
    <row collapsed="false" customFormat="false" customHeight="true" hidden="true" ht="38.25" outlineLevel="0" r="14812">
      <c r="A14812" s="749" t="s">
        <v>36989</v>
      </c>
      <c r="B14812" s="758" t="str">
        <f aca="false">C14812&amp;D14812&amp;E14812&amp;F14812&amp;G14812&amp;H14812</f>
        <v>CABO DE COBRE COM ISOLACAO SOLIDA EXTRUDADA,COM BAIXA EMISSAO DE FUMACA,UNIPOLAR,1X150MM2,ISOLAMENTO 0,6/1KV,COMPREENDENDO:PREPARO,CORTE E ENFIACAO EM ELETRODUTOS.FORNECIMENTO E COLOCACAO</v>
      </c>
      <c r="C14812" s="749" t="s">
        <v>36925</v>
      </c>
      <c r="D14812" s="749" t="s">
        <v>36990</v>
      </c>
      <c r="E14812" s="749" t="s">
        <v>36954</v>
      </c>
      <c r="F14812" s="749" t="s">
        <v>15017</v>
      </c>
      <c r="I14812" s="749" t="s">
        <v>236</v>
      </c>
      <c r="J14812" s="749" t="n">
        <v>48.94</v>
      </c>
    </row>
    <row collapsed="false" customFormat="false" customHeight="true" hidden="true" ht="38.25" outlineLevel="0" r="14813">
      <c r="A14813" s="749" t="s">
        <v>36991</v>
      </c>
      <c r="B14813" s="758" t="str">
        <f aca="false">C14813&amp;D14813&amp;E14813&amp;F14813&amp;G14813&amp;H14813</f>
        <v>CABO DE COBRE COM ISOLACAO SOLIDA EXTRUDADA,COM BAIXA EMISSAO DE FUMACA,UNIPOLAR,1X150MM2,ISOLAMENTO 0,6/1KV,COMPREENDENDO:PREPARO,CORTE E ENFIACAO EM ELETRODUTOS.FORNECIMENTO E COLOCACAO</v>
      </c>
      <c r="C14813" s="749" t="s">
        <v>36925</v>
      </c>
      <c r="D14813" s="749" t="s">
        <v>36990</v>
      </c>
      <c r="E14813" s="749" t="s">
        <v>36954</v>
      </c>
      <c r="F14813" s="749" t="s">
        <v>15017</v>
      </c>
      <c r="I14813" s="749" t="s">
        <v>236</v>
      </c>
      <c r="J14813" s="749" t="n">
        <v>47.05</v>
      </c>
    </row>
    <row collapsed="false" customFormat="false" customHeight="true" hidden="true" ht="38.25" outlineLevel="0" r="14814">
      <c r="A14814" s="749" t="s">
        <v>36992</v>
      </c>
      <c r="B14814" s="758" t="str">
        <f aca="false">C14814&amp;D14814&amp;E14814&amp;F14814&amp;G14814&amp;H14814</f>
        <v>CABO DE COBRE COM ISOLACAO SOLIDA EXTRUDADA,COM BAIXA EMISSAO DE FUMACA,UNIPOLAR,1X185MM2,ISOLAMENTO 0,6/1KV,COMPREENDENDO:PREPARO,CORTE E ENFIACAO EM ELETRODUTOS.FORNECIMENTO E COLOCACAO</v>
      </c>
      <c r="C14814" s="749" t="s">
        <v>36925</v>
      </c>
      <c r="D14814" s="749" t="s">
        <v>36993</v>
      </c>
      <c r="E14814" s="749" t="s">
        <v>36954</v>
      </c>
      <c r="F14814" s="749" t="s">
        <v>15017</v>
      </c>
      <c r="I14814" s="749" t="s">
        <v>236</v>
      </c>
      <c r="J14814" s="749" t="n">
        <v>57.87</v>
      </c>
    </row>
    <row collapsed="false" customFormat="false" customHeight="true" hidden="true" ht="38.25" outlineLevel="0" r="14815">
      <c r="A14815" s="749" t="s">
        <v>36994</v>
      </c>
      <c r="B14815" s="758" t="str">
        <f aca="false">C14815&amp;D14815&amp;E14815&amp;F14815&amp;G14815&amp;H14815</f>
        <v>CABO DE COBRE COM ISOLACAO SOLIDA EXTRUDADA,COM BAIXA EMISSAO DE FUMACA,UNIPOLAR,1X185MM2,ISOLAMENTO 0,6/1KV,COMPREENDENDO:PREPARO,CORTE E ENFIACAO EM ELETRODUTOS.FORNECIMENTO E COLOCACAO</v>
      </c>
      <c r="C14815" s="749" t="s">
        <v>36925</v>
      </c>
      <c r="D14815" s="749" t="s">
        <v>36993</v>
      </c>
      <c r="E14815" s="749" t="s">
        <v>36954</v>
      </c>
      <c r="F14815" s="749" t="s">
        <v>15017</v>
      </c>
      <c r="I14815" s="749" t="s">
        <v>236</v>
      </c>
      <c r="J14815" s="749" t="n">
        <v>55.73</v>
      </c>
    </row>
    <row collapsed="false" customFormat="false" customHeight="true" hidden="true" ht="12.75" outlineLevel="0" r="14816">
      <c r="A14816" s="749" t="s">
        <v>36995</v>
      </c>
      <c r="B14816" s="749" t="str">
        <f aca="false">C14816&amp;D14816&amp;E14816&amp;F14816&amp;G14816&amp;H14816</f>
        <v>CABO DE COBRE COM ISOLACAO SOLIDA EXTRUDADA,COM BAIXA EMISSAO DE FUMACA,UNIPOLAR,1X240MM2,ISOLAMENTO 0,6/1KV,COMPREENDENDO:PREPARO,CORTE E ENFIACAO EM ELETRODUTOS.FORNECIMENTO E COLOCACAO</v>
      </c>
      <c r="C14816" s="749" t="s">
        <v>36925</v>
      </c>
      <c r="D14816" s="749" t="s">
        <v>36996</v>
      </c>
      <c r="E14816" s="749" t="s">
        <v>36954</v>
      </c>
      <c r="F14816" s="749" t="s">
        <v>15017</v>
      </c>
      <c r="I14816" s="749" t="s">
        <v>236</v>
      </c>
      <c r="J14816" s="749" t="n">
        <v>72.96</v>
      </c>
    </row>
    <row collapsed="false" customFormat="false" customHeight="true" hidden="true" ht="12.75" outlineLevel="0" r="14817">
      <c r="A14817" s="749" t="s">
        <v>36997</v>
      </c>
      <c r="B14817" s="749" t="str">
        <f aca="false">C14817&amp;D14817&amp;E14817&amp;F14817&amp;G14817&amp;H14817</f>
        <v>CABO DE COBRE COM ISOLACAO SOLIDA EXTRUDADA,COM BAIXA EMISSAO DE FUMACA,UNIPOLAR,1X240MM2,ISOLAMENTO 0,6/1KV,COMPREENDENDO:PREPARO,CORTE E ENFIACAO EM ELETRODUTOS.FORNECIMENTO E COLOCACAO</v>
      </c>
      <c r="C14817" s="749" t="s">
        <v>36925</v>
      </c>
      <c r="D14817" s="749" t="s">
        <v>36996</v>
      </c>
      <c r="E14817" s="749" t="s">
        <v>36954</v>
      </c>
      <c r="F14817" s="749" t="s">
        <v>15017</v>
      </c>
      <c r="I14817" s="749" t="s">
        <v>236</v>
      </c>
      <c r="J14817" s="749" t="n">
        <v>70.6</v>
      </c>
    </row>
    <row collapsed="false" customFormat="false" customHeight="true" hidden="true" ht="12.75" outlineLevel="0" r="14818">
      <c r="A14818" s="749" t="s">
        <v>36998</v>
      </c>
      <c r="B14818" s="749" t="str">
        <f aca="false">C14818&amp;D14818&amp;E14818&amp;F14818&amp;G14818&amp;H14818</f>
        <v>CABO DE COBRE COM ISOLAMENTO TERMOPLASTICO,COMPREENDENDO:PREPARO,CORTE E ENFIACAO EM ELETRODUTOS,NA BITOLA DE 1,5MM2,600/1.000V.FORNECIMENTO E COLOCACAO</v>
      </c>
      <c r="C14818" s="749" t="s">
        <v>36873</v>
      </c>
      <c r="D14818" s="749" t="s">
        <v>36999</v>
      </c>
      <c r="E14818" s="749" t="s">
        <v>37000</v>
      </c>
      <c r="I14818" s="749" t="s">
        <v>236</v>
      </c>
      <c r="J14818" s="749" t="n">
        <v>2.13</v>
      </c>
    </row>
    <row collapsed="false" customFormat="false" customHeight="true" hidden="true" ht="12.75" outlineLevel="0" r="14819">
      <c r="A14819" s="749" t="s">
        <v>37001</v>
      </c>
      <c r="B14819" s="749" t="str">
        <f aca="false">C14819&amp;D14819&amp;E14819&amp;F14819&amp;G14819&amp;H14819</f>
        <v>CABO DE COBRE COM ISOLAMENTO TERMOPLASTICO,COMPREENDENDO:PREPARO,CORTE E ENFIACAO EM ELETRODUTOS,NA BITOLA DE 1,5MM2,600/1.000V.FORNECIMENTO E COLOCACAO</v>
      </c>
      <c r="C14819" s="749" t="s">
        <v>36873</v>
      </c>
      <c r="D14819" s="749" t="s">
        <v>36999</v>
      </c>
      <c r="E14819" s="749" t="s">
        <v>37000</v>
      </c>
      <c r="I14819" s="749" t="s">
        <v>236</v>
      </c>
      <c r="J14819" s="749" t="n">
        <v>1.94</v>
      </c>
    </row>
    <row collapsed="false" customFormat="false" customHeight="true" hidden="true" ht="12.75" outlineLevel="0" r="14820">
      <c r="A14820" s="749" t="s">
        <v>37002</v>
      </c>
      <c r="B14820" s="749" t="str">
        <f aca="false">C14820&amp;D14820&amp;E14820&amp;F14820&amp;G14820&amp;H14820</f>
        <v>CABO DE COBRE COM ISOLAMENTO TERMOPLASTICO,COMPREENDENDO:PREPARO,CORTE E ENFIACAO EM ELETRODUTOS,NA BITOLA DE 2,5MM2,600/1.000V.FORNECIMENTO E COLOCACAO</v>
      </c>
      <c r="C14820" s="749" t="s">
        <v>36873</v>
      </c>
      <c r="D14820" s="749" t="s">
        <v>37003</v>
      </c>
      <c r="E14820" s="749" t="s">
        <v>37000</v>
      </c>
      <c r="I14820" s="749" t="s">
        <v>236</v>
      </c>
      <c r="J14820" s="749" t="n">
        <v>2.84</v>
      </c>
    </row>
    <row collapsed="false" customFormat="false" customHeight="true" hidden="true" ht="12.75" outlineLevel="0" r="14821">
      <c r="A14821" s="749" t="s">
        <v>37004</v>
      </c>
      <c r="B14821" s="749" t="str">
        <f aca="false">C14821&amp;D14821&amp;E14821&amp;F14821&amp;G14821&amp;H14821</f>
        <v>CABO DE COBRE COM ISOLAMENTO TERMOPLASTICO,COMPREENDENDO:PREPARO,CORTE E ENFIACAO EM ELETRODUTOS,NA BITOLA DE 2,5MM2,600/1.000V.FORNECIMENTO E COLOCACAO</v>
      </c>
      <c r="C14821" s="749" t="s">
        <v>36873</v>
      </c>
      <c r="D14821" s="749" t="s">
        <v>37003</v>
      </c>
      <c r="E14821" s="749" t="s">
        <v>37000</v>
      </c>
      <c r="I14821" s="749" t="s">
        <v>236</v>
      </c>
      <c r="J14821" s="749" t="n">
        <v>2.6</v>
      </c>
    </row>
    <row collapsed="false" customFormat="false" customHeight="true" hidden="true" ht="12.75" outlineLevel="0" r="14822">
      <c r="A14822" s="749" t="s">
        <v>37005</v>
      </c>
      <c r="B14822" s="749" t="str">
        <f aca="false">C14822&amp;D14822&amp;E14822&amp;F14822&amp;G14822&amp;H14822</f>
        <v>CABO DE COBRE COM ISOLAMENTO TERMOPLASTICO,COMPREENDENDO:PREPARO,CORTE E ENFIACAO EM ELETRODUTOS,NA BITOLA DE 4MM2,600/1.000V.FORNECIMENTO E COLOCACAO</v>
      </c>
      <c r="C14822" s="749" t="s">
        <v>36873</v>
      </c>
      <c r="D14822" s="749" t="s">
        <v>37006</v>
      </c>
      <c r="E14822" s="749" t="s">
        <v>37007</v>
      </c>
      <c r="I14822" s="749" t="s">
        <v>236</v>
      </c>
      <c r="J14822" s="749" t="n">
        <v>3.7</v>
      </c>
    </row>
    <row collapsed="false" customFormat="false" customHeight="true" hidden="true" ht="12.75" outlineLevel="0" r="14823">
      <c r="A14823" s="749" t="s">
        <v>37008</v>
      </c>
      <c r="B14823" s="749" t="str">
        <f aca="false">C14823&amp;D14823&amp;E14823&amp;F14823&amp;G14823&amp;H14823</f>
        <v>CABO DE COBRE COM ISOLAMENTO TERMOPLASTICO,COMPREENDENDO:PREPARO,CORTE E ENFIACAO EM ELETRODUTOS,NA BITOLA DE 4MM2,600/1.000V.FORNECIMENTO E COLOCACAO</v>
      </c>
      <c r="C14823" s="749" t="s">
        <v>36873</v>
      </c>
      <c r="D14823" s="749" t="s">
        <v>37006</v>
      </c>
      <c r="E14823" s="749" t="s">
        <v>37007</v>
      </c>
      <c r="I14823" s="749" t="s">
        <v>236</v>
      </c>
      <c r="J14823" s="749" t="n">
        <v>3.41</v>
      </c>
    </row>
    <row collapsed="false" customFormat="false" customHeight="true" hidden="true" ht="12.75" outlineLevel="0" r="14824">
      <c r="A14824" s="749" t="s">
        <v>37009</v>
      </c>
      <c r="B14824" s="749" t="str">
        <f aca="false">C14824&amp;D14824&amp;E14824&amp;F14824&amp;G14824&amp;H14824</f>
        <v>CABO DE COBRE COM ISOLAMENTO TERMOPLASTICO,COMPREENDENDO:PREPARO,CORTE E ENFIACAO EM ELETRODUTOS,NA BITOLA DE 6MM2,600/1.000V.FORNECIMENTO E COLOCACAO</v>
      </c>
      <c r="C14824" s="749" t="s">
        <v>36873</v>
      </c>
      <c r="D14824" s="749" t="s">
        <v>37010</v>
      </c>
      <c r="E14824" s="749" t="s">
        <v>37007</v>
      </c>
      <c r="I14824" s="749" t="s">
        <v>236</v>
      </c>
      <c r="J14824" s="749" t="n">
        <v>4.81</v>
      </c>
    </row>
    <row collapsed="false" customFormat="false" customHeight="true" hidden="true" ht="12.75" outlineLevel="0" r="14825">
      <c r="A14825" s="749" t="s">
        <v>37011</v>
      </c>
      <c r="B14825" s="749" t="str">
        <f aca="false">C14825&amp;D14825&amp;E14825&amp;F14825&amp;G14825&amp;H14825</f>
        <v>CABO DE COBRE COM ISOLAMENTO TERMOPLASTICO,COMPREENDENDO:PREPARO,CORTE E ENFIACAO EM ELETRODUTOS,NA BITOLA DE 6MM2,600/1.000V.FORNECIMENTO E COLOCACAO</v>
      </c>
      <c r="C14825" s="749" t="s">
        <v>36873</v>
      </c>
      <c r="D14825" s="749" t="s">
        <v>37010</v>
      </c>
      <c r="E14825" s="749" t="s">
        <v>37007</v>
      </c>
      <c r="I14825" s="749" t="s">
        <v>236</v>
      </c>
      <c r="J14825" s="749" t="n">
        <v>4.48</v>
      </c>
    </row>
    <row collapsed="false" customFormat="false" customHeight="true" hidden="true" ht="12.75" outlineLevel="0" r="14826">
      <c r="A14826" s="749" t="s">
        <v>37012</v>
      </c>
      <c r="B14826" s="749" t="str">
        <f aca="false">C14826&amp;D14826&amp;E14826&amp;F14826&amp;G14826&amp;H14826</f>
        <v>CABO DE COBRE COM ISOLAMENTO TERMOPLASTICO,COMPREENDENDO:PREPARO,CORTE E ENFIACAO EM ELETRODUTOS,NA BITOLA DE 10MM2,600/1.000V.FORNECIMENTO E COLOCACAO</v>
      </c>
      <c r="C14826" s="749" t="s">
        <v>36873</v>
      </c>
      <c r="D14826" s="749" t="s">
        <v>37013</v>
      </c>
      <c r="E14826" s="749" t="s">
        <v>37014</v>
      </c>
      <c r="I14826" s="749" t="s">
        <v>236</v>
      </c>
      <c r="J14826" s="749" t="n">
        <v>6.7</v>
      </c>
    </row>
    <row collapsed="false" customFormat="false" customHeight="true" hidden="true" ht="12.75" outlineLevel="0" r="14827">
      <c r="A14827" s="749" t="s">
        <v>37015</v>
      </c>
      <c r="B14827" s="749" t="str">
        <f aca="false">C14827&amp;D14827&amp;E14827&amp;F14827&amp;G14827&amp;H14827</f>
        <v>CABO DE COBRE COM ISOLAMENTO TERMOPLASTICO,COMPREENDENDO:PREPARO,CORTE E ENFIACAO EM ELETRODUTOS,NA BITOLA DE 10MM2,600/1.000V.FORNECIMENTO E COLOCACAO</v>
      </c>
      <c r="C14827" s="749" t="s">
        <v>36873</v>
      </c>
      <c r="D14827" s="749" t="s">
        <v>37013</v>
      </c>
      <c r="E14827" s="749" t="s">
        <v>37014</v>
      </c>
      <c r="I14827" s="749" t="s">
        <v>236</v>
      </c>
      <c r="J14827" s="749" t="n">
        <v>6.32</v>
      </c>
    </row>
    <row collapsed="false" customFormat="false" customHeight="true" hidden="true" ht="12.75" outlineLevel="0" r="14828">
      <c r="A14828" s="749" t="s">
        <v>37016</v>
      </c>
      <c r="B14828" s="749" t="str">
        <f aca="false">C14828&amp;D14828&amp;E14828&amp;F14828&amp;G14828&amp;H14828</f>
        <v>CABO DE COBRE COM ISOLAMENTO TERMOPLASTICO,COMPREENDENDO:PREPARO,CORTE E ENFIACAO EM ELETRODUTOS,NA BITOLA DE 16MM2,600/1.000V.FORNECIMENTO E COLOCACAO</v>
      </c>
      <c r="C14828" s="749" t="s">
        <v>36873</v>
      </c>
      <c r="D14828" s="749" t="s">
        <v>37017</v>
      </c>
      <c r="E14828" s="749" t="s">
        <v>37014</v>
      </c>
      <c r="I14828" s="749" t="s">
        <v>236</v>
      </c>
      <c r="J14828" s="749" t="n">
        <v>9.12</v>
      </c>
    </row>
    <row collapsed="false" customFormat="false" customHeight="true" hidden="true" ht="12.75" outlineLevel="0" r="14829">
      <c r="A14829" s="749" t="s">
        <v>37018</v>
      </c>
      <c r="B14829" s="749" t="str">
        <f aca="false">C14829&amp;D14829&amp;E14829&amp;F14829&amp;G14829&amp;H14829</f>
        <v>CABO DE COBRE COM ISOLAMENTO TERMOPLASTICO,COMPREENDENDO:PREPARO,CORTE E ENFIACAO EM ELETRODUTOS,NA BITOLA DE 16MM2,600/1.000V.FORNECIMENTO E COLOCACAO</v>
      </c>
      <c r="C14829" s="749" t="s">
        <v>36873</v>
      </c>
      <c r="D14829" s="749" t="s">
        <v>37017</v>
      </c>
      <c r="E14829" s="749" t="s">
        <v>37014</v>
      </c>
      <c r="I14829" s="749" t="s">
        <v>236</v>
      </c>
      <c r="J14829" s="749" t="n">
        <v>8.69</v>
      </c>
    </row>
    <row collapsed="false" customFormat="false" customHeight="true" hidden="true" ht="12.75" outlineLevel="0" r="14830">
      <c r="A14830" s="749" t="s">
        <v>37019</v>
      </c>
      <c r="B14830" s="749" t="str">
        <f aca="false">C14830&amp;D14830&amp;E14830&amp;F14830&amp;G14830&amp;H14830</f>
        <v>CABO DE COBRE COM ISOLAMENTO TERMOPLASTICO,COMPREENDENDO:PREPARO,CORTE E ENFIACAO EM ELETRODUTOS,NA BITOLA DE 25MM2,600/1.000V.FORNECIMENTO E COLOCACAO</v>
      </c>
      <c r="C14830" s="749" t="s">
        <v>36873</v>
      </c>
      <c r="D14830" s="749" t="s">
        <v>37020</v>
      </c>
      <c r="E14830" s="749" t="s">
        <v>37014</v>
      </c>
      <c r="I14830" s="749" t="s">
        <v>236</v>
      </c>
      <c r="J14830" s="749" t="n">
        <v>12.84</v>
      </c>
    </row>
    <row collapsed="false" customFormat="false" customHeight="true" hidden="true" ht="12.75" outlineLevel="0" r="14831">
      <c r="A14831" s="749" t="s">
        <v>37021</v>
      </c>
      <c r="B14831" s="749" t="str">
        <f aca="false">C14831&amp;D14831&amp;E14831&amp;F14831&amp;G14831&amp;H14831</f>
        <v>CABO DE COBRE COM ISOLAMENTO TERMOPLASTICO,COMPREENDENDO:PREPARO,CORTE E ENFIACAO EM ELETRODUTOS,NA BITOLA DE 25MM2,600/1.000V.FORNECIMENTO E COLOCACAO</v>
      </c>
      <c r="C14831" s="749" t="s">
        <v>36873</v>
      </c>
      <c r="D14831" s="749" t="s">
        <v>37020</v>
      </c>
      <c r="E14831" s="749" t="s">
        <v>37014</v>
      </c>
      <c r="I14831" s="749" t="s">
        <v>236</v>
      </c>
      <c r="J14831" s="749" t="n">
        <v>12.36</v>
      </c>
    </row>
    <row collapsed="false" customFormat="false" customHeight="true" hidden="true" ht="12.75" outlineLevel="0" r="14832">
      <c r="A14832" s="749" t="s">
        <v>37022</v>
      </c>
      <c r="B14832" s="749" t="str">
        <f aca="false">C14832&amp;D14832&amp;E14832&amp;F14832&amp;G14832&amp;H14832</f>
        <v>CABO DE COBRE COM ISOLAMENTO TERMOPLASTICO,COMPREENDENDO:PREPARO,CORTE E ENFIACAO EM ELETRODUTOS,NA BITOLA DE 35MM2,600/1.000V.FORNECIMENTO E COLOCACAO</v>
      </c>
      <c r="C14832" s="749" t="s">
        <v>36873</v>
      </c>
      <c r="D14832" s="749" t="s">
        <v>37023</v>
      </c>
      <c r="E14832" s="749" t="s">
        <v>37014</v>
      </c>
      <c r="I14832" s="749" t="s">
        <v>236</v>
      </c>
      <c r="J14832" s="749" t="n">
        <v>18.14</v>
      </c>
    </row>
    <row collapsed="false" customFormat="false" customHeight="true" hidden="true" ht="12.75" outlineLevel="0" r="14833">
      <c r="A14833" s="749" t="s">
        <v>37024</v>
      </c>
      <c r="B14833" s="749" t="str">
        <f aca="false">C14833&amp;D14833&amp;E14833&amp;F14833&amp;G14833&amp;H14833</f>
        <v>CABO DE COBRE COM ISOLAMENTO TERMOPLASTICO,COMPREENDENDO:PREPARO,CORTE E ENFIACAO EM ELETRODUTOS,NA BITOLA DE 35MM2,600/1.000V.FORNECIMENTO E COLOCACAO</v>
      </c>
      <c r="C14833" s="749" t="s">
        <v>36873</v>
      </c>
      <c r="D14833" s="749" t="s">
        <v>37023</v>
      </c>
      <c r="E14833" s="749" t="s">
        <v>37014</v>
      </c>
      <c r="I14833" s="749" t="s">
        <v>236</v>
      </c>
      <c r="J14833" s="749" t="n">
        <v>17.43</v>
      </c>
    </row>
    <row collapsed="false" customFormat="false" customHeight="true" hidden="true" ht="12.75" outlineLevel="0" r="14834">
      <c r="A14834" s="749" t="s">
        <v>37025</v>
      </c>
      <c r="B14834" s="749" t="str">
        <f aca="false">C14834&amp;D14834&amp;E14834&amp;F14834&amp;G14834&amp;H14834</f>
        <v>CABO DE COBRE COM ISOLAMENTO TERMOPLASTICO,COMPREENDENDO:PREPARO,CORTE E ENFIACAO EM ELETRODUTOS,NA BITOLA DE 50MM2,600/1.000V.FORNECIMENTO E COLOCACAO</v>
      </c>
      <c r="C14834" s="749" t="s">
        <v>36873</v>
      </c>
      <c r="D14834" s="749" t="s">
        <v>37026</v>
      </c>
      <c r="E14834" s="749" t="s">
        <v>37014</v>
      </c>
      <c r="I14834" s="749" t="s">
        <v>236</v>
      </c>
      <c r="J14834" s="749" t="n">
        <v>25.14</v>
      </c>
    </row>
    <row collapsed="false" customFormat="false" customHeight="true" hidden="true" ht="12.75" outlineLevel="0" r="14835">
      <c r="A14835" s="749" t="s">
        <v>37027</v>
      </c>
      <c r="B14835" s="749" t="str">
        <f aca="false">C14835&amp;D14835&amp;E14835&amp;F14835&amp;G14835&amp;H14835</f>
        <v>CABO DE COBRE COM ISOLAMENTO TERMOPLASTICO,COMPREENDENDO:PREPARO,CORTE E ENFIACAO EM ELETRODUTOS,NA BITOLA DE 50MM2,600/1.000V.FORNECIMENTO E COLOCACAO</v>
      </c>
      <c r="C14835" s="749" t="s">
        <v>36873</v>
      </c>
      <c r="D14835" s="749" t="s">
        <v>37026</v>
      </c>
      <c r="E14835" s="749" t="s">
        <v>37014</v>
      </c>
      <c r="I14835" s="749" t="s">
        <v>236</v>
      </c>
      <c r="J14835" s="749" t="n">
        <v>24.19</v>
      </c>
    </row>
    <row collapsed="false" customFormat="false" customHeight="true" hidden="true" ht="12.75" outlineLevel="0" r="14836">
      <c r="A14836" s="749" t="s">
        <v>37028</v>
      </c>
      <c r="B14836" s="749" t="str">
        <f aca="false">C14836&amp;D14836&amp;E14836&amp;F14836&amp;G14836&amp;H14836</f>
        <v>CABO DE COBRE COM ISOLAMENTO TERMOPLASTICO,COMPREENDENDO:PREPARO,CORTE E ENFIACAO EM ELETRODUTOS,NA BITOLA DE 70MM2,600/1.000V.FORNECIMENTO E COLOCACAO</v>
      </c>
      <c r="C14836" s="749" t="s">
        <v>36873</v>
      </c>
      <c r="D14836" s="749" t="s">
        <v>37029</v>
      </c>
      <c r="E14836" s="749" t="s">
        <v>37014</v>
      </c>
      <c r="I14836" s="749" t="s">
        <v>236</v>
      </c>
      <c r="J14836" s="749" t="n">
        <v>34.82</v>
      </c>
    </row>
    <row collapsed="false" customFormat="false" customHeight="true" hidden="true" ht="12.75" outlineLevel="0" r="14837">
      <c r="A14837" s="749" t="s">
        <v>37030</v>
      </c>
      <c r="B14837" s="749" t="str">
        <f aca="false">C14837&amp;D14837&amp;E14837&amp;F14837&amp;G14837&amp;H14837</f>
        <v>CABO DE COBRE COM ISOLAMENTO TERMOPLASTICO,COMPREENDENDO:PREPARO,CORTE E ENFIACAO EM ELETRODUTOS,NA BITOLA DE 70MM2,600/1.000V.FORNECIMENTO E COLOCACAO</v>
      </c>
      <c r="C14837" s="749" t="s">
        <v>36873</v>
      </c>
      <c r="D14837" s="749" t="s">
        <v>37029</v>
      </c>
      <c r="E14837" s="749" t="s">
        <v>37014</v>
      </c>
      <c r="I14837" s="749" t="s">
        <v>236</v>
      </c>
      <c r="J14837" s="749" t="n">
        <v>33.63</v>
      </c>
    </row>
    <row collapsed="false" customFormat="false" customHeight="true" hidden="true" ht="12.75" outlineLevel="0" r="14838">
      <c r="A14838" s="749" t="s">
        <v>37031</v>
      </c>
      <c r="B14838" s="749" t="str">
        <f aca="false">C14838&amp;D14838&amp;E14838&amp;F14838&amp;G14838&amp;H14838</f>
        <v>CABO DE COBRE COM ISOLAMENTO TERMOPLASTICO,COMPREENDENDO:PREPARO,CORTE E ENFIACAO EM ELETRODUTOS,NA BITOLA DE 95MM2,600/1.000V.FORNECIMENTO E COLOCACAO</v>
      </c>
      <c r="C14838" s="749" t="s">
        <v>36873</v>
      </c>
      <c r="D14838" s="749" t="s">
        <v>37032</v>
      </c>
      <c r="E14838" s="749" t="s">
        <v>37014</v>
      </c>
      <c r="I14838" s="749" t="s">
        <v>236</v>
      </c>
      <c r="J14838" s="749" t="n">
        <v>44.07</v>
      </c>
    </row>
    <row collapsed="false" customFormat="false" customHeight="true" hidden="true" ht="12.75" outlineLevel="0" r="14839">
      <c r="A14839" s="749" t="s">
        <v>37033</v>
      </c>
      <c r="B14839" s="749" t="str">
        <f aca="false">C14839&amp;D14839&amp;E14839&amp;F14839&amp;G14839&amp;H14839</f>
        <v>CABO DE COBRE COM ISOLAMENTO TERMOPLASTICO,COMPREENDENDO:PREPARO,CORTE E ENFIACAO EM ELETRODUTOS,NA BITOLA DE 95MM2,600/1.000V.FORNECIMENTO E COLOCACAO</v>
      </c>
      <c r="C14839" s="749" t="s">
        <v>36873</v>
      </c>
      <c r="D14839" s="749" t="s">
        <v>37032</v>
      </c>
      <c r="E14839" s="749" t="s">
        <v>37014</v>
      </c>
      <c r="I14839" s="749" t="s">
        <v>236</v>
      </c>
      <c r="J14839" s="749" t="n">
        <v>42.65</v>
      </c>
    </row>
    <row collapsed="false" customFormat="false" customHeight="true" hidden="true" ht="12.75" outlineLevel="0" r="14840">
      <c r="A14840" s="749" t="s">
        <v>37034</v>
      </c>
      <c r="B14840" s="749" t="str">
        <f aca="false">C14840&amp;D14840&amp;E14840&amp;F14840&amp;G14840&amp;H14840</f>
        <v>CABO DE COBRE COM ISOLAMENTO TERMOPLASTICO,COMPREENDENDO:PREPARO,CORTE E ENFIACAO EM ELETRODUTOS,NA BITOLA DE 120MM2,600/1.000V.FORNECIMENTO E COLOCACAO</v>
      </c>
      <c r="C14840" s="749" t="s">
        <v>36873</v>
      </c>
      <c r="D14840" s="749" t="s">
        <v>37035</v>
      </c>
      <c r="E14840" s="749" t="s">
        <v>37000</v>
      </c>
      <c r="I14840" s="749" t="s">
        <v>236</v>
      </c>
      <c r="J14840" s="749" t="n">
        <v>55.08</v>
      </c>
    </row>
    <row collapsed="false" customFormat="false" customHeight="true" hidden="true" ht="12.75" outlineLevel="0" r="14841">
      <c r="A14841" s="749" t="s">
        <v>37036</v>
      </c>
      <c r="B14841" s="749" t="str">
        <f aca="false">C14841&amp;D14841&amp;E14841&amp;F14841&amp;G14841&amp;H14841</f>
        <v>CABO DE COBRE COM ISOLAMENTO TERMOPLASTICO,COMPREENDENDO:PREPARO,CORTE E ENFIACAO EM ELETRODUTOS,NA BITOLA DE 120MM2,600/1.000V.FORNECIMENTO E COLOCACAO</v>
      </c>
      <c r="C14841" s="749" t="s">
        <v>36873</v>
      </c>
      <c r="D14841" s="749" t="s">
        <v>37035</v>
      </c>
      <c r="E14841" s="749" t="s">
        <v>37000</v>
      </c>
      <c r="I14841" s="749" t="s">
        <v>236</v>
      </c>
      <c r="J14841" s="749" t="n">
        <v>53.42</v>
      </c>
    </row>
    <row collapsed="false" customFormat="false" customHeight="true" hidden="true" ht="25.5" outlineLevel="0" r="14842">
      <c r="A14842" s="749" t="s">
        <v>37037</v>
      </c>
      <c r="B14842" s="758" t="str">
        <f aca="false">C14842&amp;D14842&amp;E14842&amp;F14842&amp;G14842&amp;H14842</f>
        <v>CABO DE COBRE COM ISOLAMENTO TERMOPLASTICO,COMPREENDENDO:PREPARO,CORTE E ENFIACAO EM ELETRODUTOS,NA BITOLA DE 150MM2,600/1.000V.FORNECIMENTO E COLOCACAO</v>
      </c>
      <c r="C14842" s="749" t="s">
        <v>36873</v>
      </c>
      <c r="D14842" s="749" t="s">
        <v>37038</v>
      </c>
      <c r="E14842" s="749" t="s">
        <v>37000</v>
      </c>
      <c r="I14842" s="749" t="s">
        <v>236</v>
      </c>
      <c r="J14842" s="749" t="n">
        <v>67.69</v>
      </c>
    </row>
    <row collapsed="false" customFormat="false" customHeight="true" hidden="true" ht="25.5" outlineLevel="0" r="14843">
      <c r="A14843" s="749" t="s">
        <v>37039</v>
      </c>
      <c r="B14843" s="758" t="str">
        <f aca="false">C14843&amp;D14843&amp;E14843&amp;F14843&amp;G14843&amp;H14843</f>
        <v>CABO DE COBRE COM ISOLAMENTO TERMOPLASTICO,COMPREENDENDO:PREPARO,CORTE E ENFIACAO EM ELETRODUTOS,NA BITOLA DE 150MM2,600/1.000V.FORNECIMENTO E COLOCACAO</v>
      </c>
      <c r="C14843" s="749" t="s">
        <v>36873</v>
      </c>
      <c r="D14843" s="749" t="s">
        <v>37038</v>
      </c>
      <c r="E14843" s="749" t="s">
        <v>37000</v>
      </c>
      <c r="I14843" s="749" t="s">
        <v>236</v>
      </c>
      <c r="J14843" s="749" t="n">
        <v>65.79</v>
      </c>
    </row>
    <row collapsed="false" customFormat="false" customHeight="true" hidden="true" ht="25.5" outlineLevel="0" r="14844">
      <c r="A14844" s="749" t="s">
        <v>37040</v>
      </c>
      <c r="B14844" s="758" t="str">
        <f aca="false">C14844&amp;D14844&amp;E14844&amp;F14844&amp;G14844&amp;H14844</f>
        <v>CABO DE COBRE COM ISOLAMENTO TERMOPLASTICO,COMPREENDENDO:PREPARO,CORTE E ENFIACAO EM ELETRODUTOS,NA BITOLA DE 185MM2,600/1.000V.FORNECIMENTO E COLOCACAO</v>
      </c>
      <c r="C14844" s="749" t="s">
        <v>36873</v>
      </c>
      <c r="D14844" s="749" t="s">
        <v>37041</v>
      </c>
      <c r="E14844" s="749" t="s">
        <v>37000</v>
      </c>
      <c r="I14844" s="749" t="s">
        <v>236</v>
      </c>
      <c r="J14844" s="749" t="n">
        <v>72.56</v>
      </c>
    </row>
    <row collapsed="false" customFormat="false" customHeight="true" hidden="true" ht="25.5" outlineLevel="0" r="14845">
      <c r="A14845" s="749" t="s">
        <v>37042</v>
      </c>
      <c r="B14845" s="758" t="str">
        <f aca="false">C14845&amp;D14845&amp;E14845&amp;F14845&amp;G14845&amp;H14845</f>
        <v>CABO DE COBRE COM ISOLAMENTO TERMOPLASTICO,COMPREENDENDO:PREPARO,CORTE E ENFIACAO EM ELETRODUTOS,NA BITOLA DE 185MM2,600/1.000V.FORNECIMENTO E COLOCACAO</v>
      </c>
      <c r="C14845" s="749" t="s">
        <v>36873</v>
      </c>
      <c r="D14845" s="749" t="s">
        <v>37041</v>
      </c>
      <c r="E14845" s="749" t="s">
        <v>37000</v>
      </c>
      <c r="I14845" s="749" t="s">
        <v>236</v>
      </c>
      <c r="J14845" s="749" t="n">
        <v>70.42</v>
      </c>
    </row>
    <row collapsed="false" customFormat="false" customHeight="true" hidden="true" ht="12.75" outlineLevel="0" r="14846">
      <c r="A14846" s="749" t="s">
        <v>37043</v>
      </c>
      <c r="B14846" s="749" t="str">
        <f aca="false">C14846&amp;D14846&amp;E14846&amp;F14846&amp;G14846&amp;H14846</f>
        <v>CABO DE COBRE COM ISOLAMENTO TERMOPLASTICO,COMPREENDENDO:PREPARO,CORTE E ENFIACAO EM ELETRODUTOS,NA BITOLA DE 240MM2,600/1.000V.FORNECIMENTO E COLOCACAO</v>
      </c>
      <c r="C14846" s="749" t="s">
        <v>36873</v>
      </c>
      <c r="D14846" s="749" t="s">
        <v>37044</v>
      </c>
      <c r="E14846" s="749" t="s">
        <v>37000</v>
      </c>
      <c r="I14846" s="749" t="s">
        <v>236</v>
      </c>
      <c r="J14846" s="749" t="n">
        <v>103.24</v>
      </c>
    </row>
    <row collapsed="false" customFormat="false" customHeight="true" hidden="true" ht="12.75" outlineLevel="0" r="14847">
      <c r="A14847" s="749" t="s">
        <v>37045</v>
      </c>
      <c r="B14847" s="749" t="str">
        <f aca="false">C14847&amp;D14847&amp;E14847&amp;F14847&amp;G14847&amp;H14847</f>
        <v>CABO DE COBRE COM ISOLAMENTO TERMOPLASTICO,COMPREENDENDO:PREPARO,CORTE E ENFIACAO EM ELETRODUTOS,NA BITOLA DE 240MM2,600/1.000V.FORNECIMENTO E COLOCACAO</v>
      </c>
      <c r="C14847" s="749" t="s">
        <v>36873</v>
      </c>
      <c r="D14847" s="749" t="s">
        <v>37044</v>
      </c>
      <c r="E14847" s="749" t="s">
        <v>37000</v>
      </c>
      <c r="I14847" s="749" t="s">
        <v>236</v>
      </c>
      <c r="J14847" s="749" t="n">
        <v>100.87</v>
      </c>
    </row>
    <row collapsed="false" customFormat="false" customHeight="true" hidden="true" ht="12.75" outlineLevel="0" r="14848">
      <c r="A14848" s="749" t="s">
        <v>37046</v>
      </c>
      <c r="B14848" s="749" t="str">
        <f aca="false">C14848&amp;D14848&amp;E14848&amp;F14848&amp;G14848&amp;H14848</f>
        <v>CABO DE COBRE COM ISOLAMENTO TERMOPLASTICO,COMPREENDENDO:PREPARO,CORTE E ENFIACAO EM ELETRODUTOS,NA BITOLA DE 300MM2,600/1.000V.FORNECIMENTO E COLOCACAO</v>
      </c>
      <c r="C14848" s="749" t="s">
        <v>36873</v>
      </c>
      <c r="D14848" s="749" t="s">
        <v>37047</v>
      </c>
      <c r="E14848" s="749" t="s">
        <v>37000</v>
      </c>
      <c r="I14848" s="749" t="s">
        <v>236</v>
      </c>
      <c r="J14848" s="749" t="n">
        <v>117.61</v>
      </c>
    </row>
    <row collapsed="false" customFormat="false" customHeight="true" hidden="true" ht="12.75" outlineLevel="0" r="14849">
      <c r="A14849" s="749" t="s">
        <v>37048</v>
      </c>
      <c r="B14849" s="749" t="str">
        <f aca="false">C14849&amp;D14849&amp;E14849&amp;F14849&amp;G14849&amp;H14849</f>
        <v>CABO DE COBRE COM ISOLAMENTO TERMOPLASTICO,COMPREENDENDO:PREPARO,CORTE E ENFIACAO EM ELETRODUTOS,NA BITOLA DE 300MM2,600/1.000V.FORNECIMENTO E COLOCACAO</v>
      </c>
      <c r="C14849" s="749" t="s">
        <v>36873</v>
      </c>
      <c r="D14849" s="749" t="s">
        <v>37047</v>
      </c>
      <c r="E14849" s="749" t="s">
        <v>37000</v>
      </c>
      <c r="I14849" s="749" t="s">
        <v>236</v>
      </c>
      <c r="J14849" s="749" t="n">
        <v>115</v>
      </c>
    </row>
    <row collapsed="false" customFormat="false" customHeight="true" hidden="true" ht="12.75" outlineLevel="0" r="14850">
      <c r="A14850" s="749" t="s">
        <v>37049</v>
      </c>
      <c r="B14850" s="749" t="str">
        <f aca="false">C14850&amp;D14850&amp;E14850&amp;F14850&amp;G14850&amp;H14850</f>
        <v>FIO PARALELO DE COBRE,COM ISOLAMENTO TERMOPLASTICO,NA BITOLA 2X1,5MM2.FORNECIMENTO E COLOCACAO</v>
      </c>
      <c r="C14850" s="749" t="s">
        <v>37050</v>
      </c>
      <c r="D14850" s="749" t="s">
        <v>37051</v>
      </c>
      <c r="I14850" s="749" t="s">
        <v>236</v>
      </c>
      <c r="J14850" s="749" t="n">
        <v>2.89</v>
      </c>
    </row>
    <row collapsed="false" customFormat="false" customHeight="true" hidden="true" ht="12.75" outlineLevel="0" r="14851">
      <c r="A14851" s="749" t="s">
        <v>37052</v>
      </c>
      <c r="B14851" s="749" t="str">
        <f aca="false">C14851&amp;D14851&amp;E14851&amp;F14851&amp;G14851&amp;H14851</f>
        <v>FIO PARALELO DE COBRE,COM ISOLAMENTO TERMOPLASTICO,NA BITOLA 2X1,5MM2.FORNECIMENTO E COLOCACAO</v>
      </c>
      <c r="C14851" s="749" t="s">
        <v>37050</v>
      </c>
      <c r="D14851" s="749" t="s">
        <v>37051</v>
      </c>
      <c r="I14851" s="749" t="s">
        <v>236</v>
      </c>
      <c r="J14851" s="749" t="n">
        <v>2.65</v>
      </c>
    </row>
    <row collapsed="false" customFormat="false" customHeight="true" hidden="true" ht="12.75" outlineLevel="0" r="14852">
      <c r="A14852" s="749" t="s">
        <v>37053</v>
      </c>
      <c r="B14852" s="749" t="str">
        <f aca="false">C14852&amp;D14852&amp;E14852&amp;F14852&amp;G14852&amp;H14852</f>
        <v>FIO PARALELO DE COBRE,COM ISOLAMENTO TERMOPLASTICO,NA BITOLA 2X2,5MM2.FORNECIMENTO E COLOCACAO</v>
      </c>
      <c r="C14852" s="749" t="s">
        <v>37050</v>
      </c>
      <c r="D14852" s="749" t="s">
        <v>37054</v>
      </c>
      <c r="I14852" s="749" t="s">
        <v>236</v>
      </c>
      <c r="J14852" s="749" t="n">
        <v>3.98</v>
      </c>
    </row>
    <row collapsed="false" customFormat="false" customHeight="true" hidden="true" ht="12.75" outlineLevel="0" r="14853">
      <c r="A14853" s="749" t="s">
        <v>37055</v>
      </c>
      <c r="B14853" s="749" t="str">
        <f aca="false">C14853&amp;D14853&amp;E14853&amp;F14853&amp;G14853&amp;H14853</f>
        <v>FIO PARALELO DE COBRE,COM ISOLAMENTO TERMOPLASTICO,NA BITOLA 2X2,5MM2.FORNECIMENTO E COLOCACAO</v>
      </c>
      <c r="C14853" s="749" t="s">
        <v>37050</v>
      </c>
      <c r="D14853" s="749" t="s">
        <v>37054</v>
      </c>
      <c r="I14853" s="749" t="s">
        <v>236</v>
      </c>
      <c r="J14853" s="749" t="n">
        <v>3.69</v>
      </c>
    </row>
    <row collapsed="false" customFormat="false" customHeight="true" hidden="true" ht="12.75" outlineLevel="0" r="14854">
      <c r="A14854" s="749" t="s">
        <v>37056</v>
      </c>
      <c r="B14854" s="749" t="str">
        <f aca="false">C14854&amp;D14854&amp;E14854&amp;F14854&amp;G14854&amp;H14854</f>
        <v>FIO PARALELO DE COBRE,COM ISOLAMENTO TERMOPLASTICO,NA BITOLA 2X4MM2.FORNECIMENTO E COLOCACAO</v>
      </c>
      <c r="C14854" s="749" t="s">
        <v>37050</v>
      </c>
      <c r="D14854" s="749" t="s">
        <v>37057</v>
      </c>
      <c r="I14854" s="749" t="s">
        <v>236</v>
      </c>
      <c r="J14854" s="749" t="n">
        <v>6.11</v>
      </c>
    </row>
    <row collapsed="false" customFormat="false" customHeight="true" hidden="true" ht="12.75" outlineLevel="0" r="14855">
      <c r="A14855" s="749" t="s">
        <v>37058</v>
      </c>
      <c r="B14855" s="749" t="str">
        <f aca="false">C14855&amp;D14855&amp;E14855&amp;F14855&amp;G14855&amp;H14855</f>
        <v>FIO PARALELO DE COBRE,COM ISOLAMENTO TERMOPLASTICO,NA BITOLA 2X4MM2.FORNECIMENTO E COLOCACAO</v>
      </c>
      <c r="C14855" s="749" t="s">
        <v>37050</v>
      </c>
      <c r="D14855" s="749" t="s">
        <v>37057</v>
      </c>
      <c r="I14855" s="749" t="s">
        <v>236</v>
      </c>
      <c r="J14855" s="749" t="n">
        <v>5.69</v>
      </c>
    </row>
    <row collapsed="false" customFormat="false" customHeight="true" hidden="true" ht="12.75" outlineLevel="0" r="14856">
      <c r="A14856" s="749" t="s">
        <v>37059</v>
      </c>
      <c r="B14856" s="749" t="str">
        <f aca="false">C14856&amp;D14856&amp;E14856&amp;F14856&amp;G14856&amp;H14856</f>
        <v>FIO PARALELO DE COBRE,COM ISOLAMENTO TERMOPLASTICO,NA BITOLA 2X1,0MM2,POLARIZADO,BICOLOR.FORNECIMENTO E COLOCACAO</v>
      </c>
      <c r="C14856" s="749" t="s">
        <v>37050</v>
      </c>
      <c r="D14856" s="749" t="s">
        <v>37060</v>
      </c>
      <c r="I14856" s="749" t="s">
        <v>236</v>
      </c>
      <c r="J14856" s="749" t="n">
        <v>2.92</v>
      </c>
    </row>
    <row collapsed="false" customFormat="false" customHeight="true" hidden="true" ht="12.75" outlineLevel="0" r="14857">
      <c r="A14857" s="749" t="s">
        <v>37061</v>
      </c>
      <c r="B14857" s="749" t="str">
        <f aca="false">C14857&amp;D14857&amp;E14857&amp;F14857&amp;G14857&amp;H14857</f>
        <v>FIO PARALELO DE COBRE,COM ISOLAMENTO TERMOPLASTICO,NA BITOLA 2X1,0MM2,POLARIZADO,BICOLOR.FORNECIMENTO E COLOCACAO</v>
      </c>
      <c r="C14857" s="749" t="s">
        <v>37050</v>
      </c>
      <c r="D14857" s="749" t="s">
        <v>37060</v>
      </c>
      <c r="I14857" s="749" t="s">
        <v>236</v>
      </c>
      <c r="J14857" s="749" t="n">
        <v>2.68</v>
      </c>
    </row>
    <row collapsed="false" customFormat="false" customHeight="true" hidden="true" ht="12.75" outlineLevel="0" r="14858">
      <c r="A14858" s="749" t="s">
        <v>37062</v>
      </c>
      <c r="B14858" s="749" t="str">
        <f aca="false">C14858&amp;D14858&amp;E14858&amp;F14858&amp;G14858&amp;H14858</f>
        <v>FIO PARALELO DE COBRE,COM ISOLAMENTO TERMOPLASTICO,NA BITOLA 2X1,5MM2,POLARIZADO,BICOLOR.FORNECIMENTO E COLOCACAO</v>
      </c>
      <c r="C14858" s="749" t="s">
        <v>37050</v>
      </c>
      <c r="D14858" s="749" t="s">
        <v>37063</v>
      </c>
      <c r="I14858" s="749" t="s">
        <v>236</v>
      </c>
      <c r="J14858" s="749" t="n">
        <v>3.07</v>
      </c>
    </row>
    <row collapsed="false" customFormat="false" customHeight="true" hidden="true" ht="12.75" outlineLevel="0" r="14859">
      <c r="A14859" s="749" t="s">
        <v>37064</v>
      </c>
      <c r="B14859" s="749" t="str">
        <f aca="false">C14859&amp;D14859&amp;E14859&amp;F14859&amp;G14859&amp;H14859</f>
        <v>FIO PARALELO DE COBRE,COM ISOLAMENTO TERMOPLASTICO,NA BITOLA 2X1,5MM2,POLARIZADO,BICOLOR.FORNECIMENTO E COLOCACAO</v>
      </c>
      <c r="C14859" s="749" t="s">
        <v>37050</v>
      </c>
      <c r="D14859" s="749" t="s">
        <v>37063</v>
      </c>
      <c r="I14859" s="749" t="s">
        <v>236</v>
      </c>
      <c r="J14859" s="749" t="n">
        <v>2.83</v>
      </c>
    </row>
    <row collapsed="false" customFormat="false" customHeight="true" hidden="true" ht="12.75" outlineLevel="0" r="14860">
      <c r="A14860" s="749" t="s">
        <v>37065</v>
      </c>
      <c r="B14860" s="749" t="str">
        <f aca="false">C14860&amp;D14860&amp;E14860&amp;F14860&amp;G14860&amp;H14860</f>
        <v>CABO DE COBRE COM ISOLAMENTO TERMOPLASTICO PARA TENSAO DE SERVICO DE 8,7/15KV,COMPREENDENDO:PREPARO,CORTE E ENFIACAO EMELETRODUTO,NA BITOLA DE 25MM2.FORNECIMENTO E COLOCACAO</v>
      </c>
      <c r="C14860" s="749" t="s">
        <v>37066</v>
      </c>
      <c r="D14860" s="749" t="s">
        <v>37067</v>
      </c>
      <c r="E14860" s="749" t="s">
        <v>37068</v>
      </c>
      <c r="I14860" s="749" t="s">
        <v>236</v>
      </c>
      <c r="J14860" s="749" t="n">
        <v>33.8</v>
      </c>
    </row>
    <row collapsed="false" customFormat="false" customHeight="true" hidden="true" ht="12.75" outlineLevel="0" r="14861">
      <c r="A14861" s="749" t="s">
        <v>37069</v>
      </c>
      <c r="B14861" s="749" t="str">
        <f aca="false">C14861&amp;D14861&amp;E14861&amp;F14861&amp;G14861&amp;H14861</f>
        <v>CABO DE COBRE COM ISOLAMENTO TERMOPLASTICO PARA TENSAO DE SERVICO DE 8,7/15KV,COMPREENDENDO:PREPARO,CORTE E ENFIACAO EMELETRODUTO,NA BITOLA DE 25MM2.FORNECIMENTO E COLOCACAO</v>
      </c>
      <c r="C14861" s="749" t="s">
        <v>37066</v>
      </c>
      <c r="D14861" s="749" t="s">
        <v>37067</v>
      </c>
      <c r="E14861" s="749" t="s">
        <v>37068</v>
      </c>
      <c r="I14861" s="749" t="s">
        <v>236</v>
      </c>
      <c r="J14861" s="749" t="n">
        <v>31.91</v>
      </c>
    </row>
    <row collapsed="false" customFormat="false" customHeight="true" hidden="true" ht="12.75" outlineLevel="0" r="14862">
      <c r="A14862" s="749" t="s">
        <v>37070</v>
      </c>
      <c r="B14862" s="749" t="str">
        <f aca="false">C14862&amp;D14862&amp;E14862&amp;F14862&amp;G14862&amp;H14862</f>
        <v>CABO DE COBRE COM ISOLAMENTO TERMOPLASTICO PARA TENSAO DE SERVICO DE 8,7/15KV,COMPREENDENDO:PREPARO,CORTE E ENFIACAO EMELETRODUTO,NA BITOLA DE 35MM2.FORNECIMENTO E COLOCACAO</v>
      </c>
      <c r="C14862" s="749" t="s">
        <v>37066</v>
      </c>
      <c r="D14862" s="749" t="s">
        <v>37067</v>
      </c>
      <c r="E14862" s="749" t="s">
        <v>37071</v>
      </c>
      <c r="I14862" s="749" t="s">
        <v>236</v>
      </c>
      <c r="J14862" s="749" t="n">
        <v>40.54</v>
      </c>
    </row>
    <row collapsed="false" customFormat="false" customHeight="true" hidden="true" ht="12.75" outlineLevel="0" r="14863">
      <c r="A14863" s="749" t="s">
        <v>37072</v>
      </c>
      <c r="B14863" s="749" t="str">
        <f aca="false">C14863&amp;D14863&amp;E14863&amp;F14863&amp;G14863&amp;H14863</f>
        <v>CABO DE COBRE COM ISOLAMENTO TERMOPLASTICO PARA TENSAO DE SERVICO DE 8,7/15KV,COMPREENDENDO:PREPARO,CORTE E ENFIACAO EMELETRODUTO,NA BITOLA DE 35MM2.FORNECIMENTO E COLOCACAO</v>
      </c>
      <c r="C14863" s="749" t="s">
        <v>37066</v>
      </c>
      <c r="D14863" s="749" t="s">
        <v>37067</v>
      </c>
      <c r="E14863" s="749" t="s">
        <v>37071</v>
      </c>
      <c r="I14863" s="749" t="s">
        <v>236</v>
      </c>
      <c r="J14863" s="749" t="n">
        <v>38.18</v>
      </c>
    </row>
    <row collapsed="false" customFormat="false" customHeight="true" hidden="true" ht="12.75" outlineLevel="0" r="14864">
      <c r="A14864" s="749" t="s">
        <v>37073</v>
      </c>
      <c r="B14864" s="749" t="str">
        <f aca="false">C14864&amp;D14864&amp;E14864&amp;F14864&amp;G14864&amp;H14864</f>
        <v>CABO DE COBRE COM ISOLAMENTO TERMOPLASTICO PARA TENSAO DE SERVICO DE 8,7/15KV,COMPREENDENDO:PREPARO,CORTE E ENFIACAO EMELETRODUTO,NA BITOLA DE 50MM2.FORNECIMENTO E COLOCACAO</v>
      </c>
      <c r="C14864" s="749" t="s">
        <v>37066</v>
      </c>
      <c r="D14864" s="749" t="s">
        <v>37067</v>
      </c>
      <c r="E14864" s="749" t="s">
        <v>37074</v>
      </c>
      <c r="I14864" s="749" t="s">
        <v>236</v>
      </c>
      <c r="J14864" s="749" t="n">
        <v>50.6</v>
      </c>
    </row>
    <row collapsed="false" customFormat="false" customHeight="true" hidden="true" ht="12.75" outlineLevel="0" r="14865">
      <c r="A14865" s="749" t="s">
        <v>37075</v>
      </c>
      <c r="B14865" s="749" t="str">
        <f aca="false">C14865&amp;D14865&amp;E14865&amp;F14865&amp;G14865&amp;H14865</f>
        <v>CABO DE COBRE COM ISOLAMENTO TERMOPLASTICO PARA TENSAO DE SERVICO DE 8,7/15KV,COMPREENDENDO:PREPARO,CORTE E ENFIACAO EMELETRODUTO,NA BITOLA DE 50MM2.FORNECIMENTO E COLOCACAO</v>
      </c>
      <c r="C14865" s="749" t="s">
        <v>37066</v>
      </c>
      <c r="D14865" s="749" t="s">
        <v>37067</v>
      </c>
      <c r="E14865" s="749" t="s">
        <v>37074</v>
      </c>
      <c r="I14865" s="749" t="s">
        <v>236</v>
      </c>
      <c r="J14865" s="749" t="n">
        <v>47.76</v>
      </c>
    </row>
    <row collapsed="false" customFormat="false" customHeight="true" hidden="true" ht="12.75" outlineLevel="0" r="14866">
      <c r="A14866" s="749" t="s">
        <v>37076</v>
      </c>
      <c r="B14866" s="749" t="str">
        <f aca="false">C14866&amp;D14866&amp;E14866&amp;F14866&amp;G14866&amp;H14866</f>
        <v>EXTENSAO DE REDE ELETRICA DE BAIXA TENSAO,AEREA,COM CABO DECOBRE NU 10MM2,EM TERRENO PLANO,EXCLUSIVE POSTES E TODOS OSSEUS COMPONENTES</v>
      </c>
      <c r="C14866" s="749" t="s">
        <v>37077</v>
      </c>
      <c r="D14866" s="749" t="s">
        <v>37078</v>
      </c>
      <c r="E14866" s="749" t="s">
        <v>37079</v>
      </c>
      <c r="I14866" s="749" t="s">
        <v>236</v>
      </c>
      <c r="J14866" s="749" t="n">
        <v>18.68</v>
      </c>
    </row>
    <row collapsed="false" customFormat="false" customHeight="true" hidden="true" ht="12.75" outlineLevel="0" r="14867">
      <c r="A14867" s="749" t="s">
        <v>37080</v>
      </c>
      <c r="B14867" s="749" t="str">
        <f aca="false">C14867&amp;D14867&amp;E14867&amp;F14867&amp;G14867&amp;H14867</f>
        <v>EXTENSAO DE REDE ELETRICA DE BAIXA TENSAO,AEREA,COM CABO DECOBRE NU 10MM2,EM TERRENO PLANO,EXCLUSIVE POSTES E TODOS OSSEUS COMPONENTES</v>
      </c>
      <c r="C14867" s="749" t="s">
        <v>37077</v>
      </c>
      <c r="D14867" s="749" t="s">
        <v>37078</v>
      </c>
      <c r="E14867" s="749" t="s">
        <v>37079</v>
      </c>
      <c r="I14867" s="749" t="s">
        <v>236</v>
      </c>
      <c r="J14867" s="749" t="n">
        <v>17.49</v>
      </c>
    </row>
    <row collapsed="false" customFormat="false" customHeight="true" hidden="true" ht="12.75" outlineLevel="0" r="14868">
      <c r="A14868" s="749" t="s">
        <v>37081</v>
      </c>
      <c r="B14868" s="749" t="str">
        <f aca="false">C14868&amp;D14868&amp;E14868&amp;F14868&amp;G14868&amp;H14868</f>
        <v>EXTENSAO DE REDE ELETRICA DE BAIXA TENSAO,AEREA,COM CABO DECOBRE NU 16MM2,EM TERRENO PLANO,EXCLUSIVE POSTES E TODOS OSSEUS COMPONENTES</v>
      </c>
      <c r="C14868" s="749" t="s">
        <v>37077</v>
      </c>
      <c r="D14868" s="749" t="s">
        <v>37082</v>
      </c>
      <c r="E14868" s="749" t="s">
        <v>37079</v>
      </c>
      <c r="I14868" s="749" t="s">
        <v>236</v>
      </c>
      <c r="J14868" s="749" t="n">
        <v>22.58</v>
      </c>
    </row>
    <row collapsed="false" customFormat="false" customHeight="true" hidden="true" ht="12.75" outlineLevel="0" r="14869">
      <c r="A14869" s="749" t="s">
        <v>37083</v>
      </c>
      <c r="B14869" s="749" t="str">
        <f aca="false">C14869&amp;D14869&amp;E14869&amp;F14869&amp;G14869&amp;H14869</f>
        <v>EXTENSAO DE REDE ELETRICA DE BAIXA TENSAO,AEREA,COM CABO DECOBRE NU 16MM2,EM TERRENO PLANO,EXCLUSIVE POSTES E TODOS OSSEUS COMPONENTES</v>
      </c>
      <c r="C14869" s="749" t="s">
        <v>37077</v>
      </c>
      <c r="D14869" s="749" t="s">
        <v>37082</v>
      </c>
      <c r="E14869" s="749" t="s">
        <v>37079</v>
      </c>
      <c r="I14869" s="749" t="s">
        <v>236</v>
      </c>
      <c r="J14869" s="749" t="n">
        <v>21.14</v>
      </c>
    </row>
    <row collapsed="false" customFormat="false" customHeight="true" hidden="true" ht="12.75" outlineLevel="0" r="14870">
      <c r="A14870" s="749" t="s">
        <v>37084</v>
      </c>
      <c r="B14870" s="749" t="str">
        <f aca="false">C14870&amp;D14870&amp;E14870&amp;F14870&amp;G14870&amp;H14870</f>
        <v>EXTENSAO DE REDE ELETRICA DE BAIXA TENSAO,AEREA,COM CABO DECOBRE NU 25MM2,EM TERRENO PLANO,EXCLUSIVE POSTES E TODOS OSSEUS COMPONENTES</v>
      </c>
      <c r="C14870" s="749" t="s">
        <v>37077</v>
      </c>
      <c r="D14870" s="749" t="s">
        <v>37085</v>
      </c>
      <c r="E14870" s="749" t="s">
        <v>37079</v>
      </c>
      <c r="I14870" s="749" t="s">
        <v>236</v>
      </c>
      <c r="J14870" s="749" t="n">
        <v>25.69</v>
      </c>
    </row>
    <row collapsed="false" customFormat="false" customHeight="true" hidden="true" ht="12.75" outlineLevel="0" r="14871">
      <c r="A14871" s="749" t="s">
        <v>37086</v>
      </c>
      <c r="B14871" s="749" t="str">
        <f aca="false">C14871&amp;D14871&amp;E14871&amp;F14871&amp;G14871&amp;H14871</f>
        <v>EXTENSAO DE REDE ELETRICA DE BAIXA TENSAO,AEREA,COM CABO DECOBRE NU 25MM2,EM TERRENO PLANO,EXCLUSIVE POSTES E TODOS OSSEUS COMPONENTES</v>
      </c>
      <c r="C14871" s="749" t="s">
        <v>37077</v>
      </c>
      <c r="D14871" s="749" t="s">
        <v>37085</v>
      </c>
      <c r="E14871" s="749" t="s">
        <v>37079</v>
      </c>
      <c r="I14871" s="749" t="s">
        <v>236</v>
      </c>
      <c r="J14871" s="749" t="n">
        <v>24.25</v>
      </c>
    </row>
    <row collapsed="false" customFormat="false" customHeight="true" hidden="true" ht="12.75" outlineLevel="0" r="14872">
      <c r="A14872" s="749" t="s">
        <v>37087</v>
      </c>
      <c r="B14872" s="749" t="str">
        <f aca="false">C14872&amp;D14872&amp;E14872&amp;F14872&amp;G14872&amp;H14872</f>
        <v>EXTENSAO DE REDE ELETRICA DE BAIXA TENSAO,AEREA,COM CABO DECOBRE NU 35MM2,EM TERRENO PLANO,EXCLUSIVE POSTES E TODOS OSSEUS COMPONENTES</v>
      </c>
      <c r="C14872" s="749" t="s">
        <v>37077</v>
      </c>
      <c r="D14872" s="749" t="s">
        <v>37088</v>
      </c>
      <c r="E14872" s="749" t="s">
        <v>37079</v>
      </c>
      <c r="I14872" s="749" t="s">
        <v>236</v>
      </c>
      <c r="J14872" s="749" t="n">
        <v>29.14</v>
      </c>
    </row>
    <row collapsed="false" customFormat="false" customHeight="true" hidden="true" ht="12.75" outlineLevel="0" r="14873">
      <c r="A14873" s="749" t="s">
        <v>37089</v>
      </c>
      <c r="B14873" s="749" t="str">
        <f aca="false">C14873&amp;D14873&amp;E14873&amp;F14873&amp;G14873&amp;H14873</f>
        <v>EXTENSAO DE REDE ELETRICA DE BAIXA TENSAO,AEREA,COM CABO DECOBRE NU 35MM2,EM TERRENO PLANO,EXCLUSIVE POSTES E TODOS OSSEUS COMPONENTES</v>
      </c>
      <c r="C14873" s="749" t="s">
        <v>37077</v>
      </c>
      <c r="D14873" s="749" t="s">
        <v>37088</v>
      </c>
      <c r="E14873" s="749" t="s">
        <v>37079</v>
      </c>
      <c r="I14873" s="749" t="s">
        <v>236</v>
      </c>
      <c r="J14873" s="749" t="n">
        <v>27.71</v>
      </c>
    </row>
    <row collapsed="false" customFormat="false" customHeight="true" hidden="true" ht="12.75" outlineLevel="0" r="14874">
      <c r="A14874" s="749" t="s">
        <v>37090</v>
      </c>
      <c r="B14874" s="749" t="str">
        <f aca="false">C14874&amp;D14874&amp;E14874&amp;F14874&amp;G14874&amp;H14874</f>
        <v>FIO SOLIDO DE COBRE ELETROLITICO NU,TEMPERA MEIO-DURA,CLASSE 1,SECAO CIRCULAR 1MM2,NBR 5111.FORNECIMENTO E COLOCACAO</v>
      </c>
      <c r="C14874" s="749" t="s">
        <v>37091</v>
      </c>
      <c r="D14874" s="749" t="s">
        <v>37092</v>
      </c>
      <c r="I14874" s="749" t="s">
        <v>236</v>
      </c>
      <c r="J14874" s="749" t="n">
        <v>0.63</v>
      </c>
    </row>
    <row collapsed="false" customFormat="false" customHeight="true" hidden="true" ht="12.75" outlineLevel="0" r="14875">
      <c r="A14875" s="749" t="s">
        <v>37093</v>
      </c>
      <c r="B14875" s="749" t="str">
        <f aca="false">C14875&amp;D14875&amp;E14875&amp;F14875&amp;G14875&amp;H14875</f>
        <v>FIO SOLIDO DE COBRE ELETROLITICO NU,TEMPERA MEIO-DURA,CLASSE 1,SECAO CIRCULAR 1MM2,NBR 5111.FORNECIMENTO E COLOCACAO</v>
      </c>
      <c r="C14875" s="749" t="s">
        <v>37091</v>
      </c>
      <c r="D14875" s="749" t="s">
        <v>37092</v>
      </c>
      <c r="I14875" s="749" t="s">
        <v>236</v>
      </c>
      <c r="J14875" s="749" t="n">
        <v>0.59</v>
      </c>
    </row>
    <row collapsed="false" customFormat="false" customHeight="true" hidden="true" ht="12.75" outlineLevel="0" r="14876">
      <c r="A14876" s="749" t="s">
        <v>37094</v>
      </c>
      <c r="B14876" s="749" t="str">
        <f aca="false">C14876&amp;D14876&amp;E14876&amp;F14876&amp;G14876&amp;H14876</f>
        <v>FIO SOLIDO DE COBRE ELETROLITICO NU,TEMPERA MEIO-DURA,CLASSE 1,SECAO CIRCULAR 1,5MM2,NBR 5111.FORNECIMENTO E COLOCACAO</v>
      </c>
      <c r="C14876" s="749" t="s">
        <v>37091</v>
      </c>
      <c r="D14876" s="749" t="s">
        <v>37095</v>
      </c>
      <c r="I14876" s="749" t="s">
        <v>236</v>
      </c>
      <c r="J14876" s="749" t="n">
        <v>0.86</v>
      </c>
    </row>
    <row collapsed="false" customFormat="false" customHeight="true" hidden="true" ht="12.75" outlineLevel="0" r="14877">
      <c r="A14877" s="749" t="s">
        <v>37096</v>
      </c>
      <c r="B14877" s="749" t="str">
        <f aca="false">C14877&amp;D14877&amp;E14877&amp;F14877&amp;G14877&amp;H14877</f>
        <v>FIO SOLIDO DE COBRE ELETROLITICO NU,TEMPERA MEIO-DURA,CLASSE 1,SECAO CIRCULAR 1,5MM2,NBR 5111.FORNECIMENTO E COLOCACAO</v>
      </c>
      <c r="C14877" s="749" t="s">
        <v>37091</v>
      </c>
      <c r="D14877" s="749" t="s">
        <v>37095</v>
      </c>
      <c r="I14877" s="749" t="s">
        <v>236</v>
      </c>
      <c r="J14877" s="749" t="n">
        <v>0.82</v>
      </c>
    </row>
    <row collapsed="false" customFormat="false" customHeight="true" hidden="true" ht="12.75" outlineLevel="0" r="14878">
      <c r="A14878" s="749" t="s">
        <v>37097</v>
      </c>
      <c r="B14878" s="749" t="str">
        <f aca="false">C14878&amp;D14878&amp;E14878&amp;F14878&amp;G14878&amp;H14878</f>
        <v>FIO SOLIDO DE COBRE ELETROLITICO NU,TEMPERA MEIO-DURA,CLASSE 1,SECAO CIRCULAR 2,5MM2,NBR 5111.FORNECIMENTO E COLOCACAO</v>
      </c>
      <c r="C14878" s="749" t="s">
        <v>37091</v>
      </c>
      <c r="D14878" s="749" t="s">
        <v>37098</v>
      </c>
      <c r="I14878" s="749" t="s">
        <v>236</v>
      </c>
      <c r="J14878" s="749" t="n">
        <v>1.24</v>
      </c>
    </row>
    <row collapsed="false" customFormat="false" customHeight="true" hidden="true" ht="12.75" outlineLevel="0" r="14879">
      <c r="A14879" s="749" t="s">
        <v>37099</v>
      </c>
      <c r="B14879" s="749" t="str">
        <f aca="false">C14879&amp;D14879&amp;E14879&amp;F14879&amp;G14879&amp;H14879</f>
        <v>FIO SOLIDO DE COBRE ELETROLITICO NU,TEMPERA MEIO-DURA,CLASSE 1,SECAO CIRCULAR 2,5MM2,NBR 5111.FORNECIMENTO E COLOCACAO</v>
      </c>
      <c r="C14879" s="749" t="s">
        <v>37091</v>
      </c>
      <c r="D14879" s="749" t="s">
        <v>37098</v>
      </c>
      <c r="I14879" s="749" t="s">
        <v>236</v>
      </c>
      <c r="J14879" s="749" t="n">
        <v>1.2</v>
      </c>
    </row>
    <row collapsed="false" customFormat="false" customHeight="true" hidden="true" ht="12.75" outlineLevel="0" r="14880">
      <c r="A14880" s="749" t="s">
        <v>37100</v>
      </c>
      <c r="B14880" s="749" t="str">
        <f aca="false">C14880&amp;D14880&amp;E14880&amp;F14880&amp;G14880&amp;H14880</f>
        <v>FIO SOLIDO DE COBRE ELETROLITICO NU,TEMPERA MEIO-DURA,CLASSE 1,SECAO CIRCULAR 4MM2,NBR 5111.FORNECIMENTO E COLOCACAO</v>
      </c>
      <c r="C14880" s="749" t="s">
        <v>37091</v>
      </c>
      <c r="D14880" s="749" t="s">
        <v>37101</v>
      </c>
      <c r="I14880" s="749" t="s">
        <v>236</v>
      </c>
      <c r="J14880" s="749" t="n">
        <v>1.85</v>
      </c>
    </row>
    <row collapsed="false" customFormat="false" customHeight="true" hidden="true" ht="12.75" outlineLevel="0" r="14881">
      <c r="A14881" s="749" t="s">
        <v>37102</v>
      </c>
      <c r="B14881" s="749" t="str">
        <f aca="false">C14881&amp;D14881&amp;E14881&amp;F14881&amp;G14881&amp;H14881</f>
        <v>FIO SOLIDO DE COBRE ELETROLITICO NU,TEMPERA MEIO-DURA,CLASSE 1,SECAO CIRCULAR 4MM2,NBR 5111.FORNECIMENTO E COLOCACAO</v>
      </c>
      <c r="C14881" s="749" t="s">
        <v>37091</v>
      </c>
      <c r="D14881" s="749" t="s">
        <v>37101</v>
      </c>
      <c r="I14881" s="749" t="s">
        <v>236</v>
      </c>
      <c r="J14881" s="749" t="n">
        <v>1.79</v>
      </c>
    </row>
    <row collapsed="false" customFormat="false" customHeight="true" hidden="true" ht="12.75" outlineLevel="0" r="14882">
      <c r="A14882" s="749" t="s">
        <v>37103</v>
      </c>
      <c r="B14882" s="749" t="str">
        <f aca="false">C14882&amp;D14882&amp;E14882&amp;F14882&amp;G14882&amp;H14882</f>
        <v>FIO SOLIDO DE COBRE ELETROLITICO NU,TEMPERA MEIO-DURA,CLASSE 1,SECAO CIRCULAR 6MM2,NBR 5111.FORNECIMENTO E COLOCACAO</v>
      </c>
      <c r="C14882" s="749" t="s">
        <v>37091</v>
      </c>
      <c r="D14882" s="749" t="s">
        <v>37104</v>
      </c>
      <c r="I14882" s="749" t="s">
        <v>236</v>
      </c>
      <c r="J14882" s="749" t="n">
        <v>2.84</v>
      </c>
    </row>
    <row collapsed="false" customFormat="false" customHeight="true" hidden="true" ht="12.75" outlineLevel="0" r="14883">
      <c r="A14883" s="749" t="s">
        <v>37105</v>
      </c>
      <c r="B14883" s="749" t="str">
        <f aca="false">C14883&amp;D14883&amp;E14883&amp;F14883&amp;G14883&amp;H14883</f>
        <v>FIO SOLIDO DE COBRE ELETROLITICO NU,TEMPERA MEIO-DURA,CLASSE 1,SECAO CIRCULAR 6MM2,NBR 5111.FORNECIMENTO E COLOCACAO</v>
      </c>
      <c r="C14883" s="749" t="s">
        <v>37091</v>
      </c>
      <c r="D14883" s="749" t="s">
        <v>37104</v>
      </c>
      <c r="I14883" s="749" t="s">
        <v>236</v>
      </c>
      <c r="J14883" s="749" t="n">
        <v>2.75</v>
      </c>
    </row>
    <row collapsed="false" customFormat="false" customHeight="true" hidden="true" ht="12.75" outlineLevel="0" r="14884">
      <c r="A14884" s="749" t="s">
        <v>37106</v>
      </c>
      <c r="B14884" s="749" t="str">
        <f aca="false">C14884&amp;D14884&amp;E14884&amp;F14884&amp;G14884&amp;H14884</f>
        <v>CABO SOLIDO DE COBRE ELETROLITICO NU,TEMPERA MOLE,CLASSE 2,SECAO CIRCULAR DE 10MM2.FORNECIMENTO E COLOCACAO</v>
      </c>
      <c r="C14884" s="749" t="s">
        <v>37107</v>
      </c>
      <c r="D14884" s="749" t="s">
        <v>37108</v>
      </c>
      <c r="I14884" s="749" t="s">
        <v>236</v>
      </c>
      <c r="J14884" s="749" t="n">
        <v>4.34</v>
      </c>
    </row>
    <row collapsed="false" customFormat="false" customHeight="true" hidden="true" ht="12.75" outlineLevel="0" r="14885">
      <c r="A14885" s="749" t="s">
        <v>37109</v>
      </c>
      <c r="B14885" s="749" t="str">
        <f aca="false">C14885&amp;D14885&amp;E14885&amp;F14885&amp;G14885&amp;H14885</f>
        <v>CABO SOLIDO DE COBRE ELETROLITICO NU,TEMPERA MOLE,CLASSE 2,SECAO CIRCULAR DE 10MM2.FORNECIMENTO E COLOCACAO</v>
      </c>
      <c r="C14885" s="749" t="s">
        <v>37107</v>
      </c>
      <c r="D14885" s="749" t="s">
        <v>37108</v>
      </c>
      <c r="I14885" s="749" t="s">
        <v>236</v>
      </c>
      <c r="J14885" s="749" t="n">
        <v>4.21</v>
      </c>
    </row>
    <row collapsed="false" customFormat="false" customHeight="true" hidden="true" ht="12.75" outlineLevel="0" r="14886">
      <c r="A14886" s="749" t="s">
        <v>37110</v>
      </c>
      <c r="B14886" s="749" t="str">
        <f aca="false">C14886&amp;D14886&amp;E14886&amp;F14886&amp;G14886&amp;H14886</f>
        <v>CABO SOLIDO DE COBRE ELETROLITICO NU,TEMPERA MOLE,CLASSE 2,SECAO CIRCULAR DE 16MM2.FORNECIMENTO E COLOCACAO</v>
      </c>
      <c r="C14886" s="749" t="s">
        <v>37107</v>
      </c>
      <c r="D14886" s="749" t="s">
        <v>37111</v>
      </c>
      <c r="I14886" s="749" t="s">
        <v>236</v>
      </c>
      <c r="J14886" s="749" t="n">
        <v>6.93</v>
      </c>
    </row>
    <row collapsed="false" customFormat="false" customHeight="true" hidden="true" ht="12.75" outlineLevel="0" r="14887">
      <c r="A14887" s="749" t="s">
        <v>37112</v>
      </c>
      <c r="B14887" s="749" t="str">
        <f aca="false">C14887&amp;D14887&amp;E14887&amp;F14887&amp;G14887&amp;H14887</f>
        <v>CABO SOLIDO DE COBRE ELETROLITICO NU,TEMPERA MOLE,CLASSE 2,SECAO CIRCULAR DE 16MM2.FORNECIMENTO E COLOCACAO</v>
      </c>
      <c r="C14887" s="749" t="s">
        <v>37107</v>
      </c>
      <c r="D14887" s="749" t="s">
        <v>37111</v>
      </c>
      <c r="I14887" s="749" t="s">
        <v>236</v>
      </c>
      <c r="J14887" s="749" t="n">
        <v>6.74</v>
      </c>
    </row>
    <row collapsed="false" customFormat="false" customHeight="true" hidden="true" ht="12.75" outlineLevel="0" r="14888">
      <c r="A14888" s="749" t="s">
        <v>37113</v>
      </c>
      <c r="B14888" s="749" t="str">
        <f aca="false">C14888&amp;D14888&amp;E14888&amp;F14888&amp;G14888&amp;H14888</f>
        <v>CABO SOLIDO DE COBRE ELETROLITICO NU,TEMPERA MOLE,CLASSE 2,SECAO CIRCULAR DE 25MM2.FORNECIMENTO E COLOCACAO</v>
      </c>
      <c r="C14888" s="749" t="s">
        <v>37107</v>
      </c>
      <c r="D14888" s="749" t="s">
        <v>37114</v>
      </c>
      <c r="I14888" s="749" t="s">
        <v>236</v>
      </c>
      <c r="J14888" s="749" t="n">
        <v>11.47</v>
      </c>
    </row>
    <row collapsed="false" customFormat="false" customHeight="true" hidden="true" ht="12.75" outlineLevel="0" r="14889">
      <c r="A14889" s="749" t="s">
        <v>37115</v>
      </c>
      <c r="B14889" s="749" t="str">
        <f aca="false">C14889&amp;D14889&amp;E14889&amp;F14889&amp;G14889&amp;H14889</f>
        <v>CABO SOLIDO DE COBRE ELETROLITICO NU,TEMPERA MOLE,CLASSE 2,SECAO CIRCULAR DE 25MM2.FORNECIMENTO E COLOCACAO</v>
      </c>
      <c r="C14889" s="749" t="s">
        <v>37107</v>
      </c>
      <c r="D14889" s="749" t="s">
        <v>37114</v>
      </c>
      <c r="I14889" s="749" t="s">
        <v>236</v>
      </c>
      <c r="J14889" s="749" t="n">
        <v>11.09</v>
      </c>
    </row>
    <row collapsed="false" customFormat="false" customHeight="true" hidden="true" ht="12.75" outlineLevel="0" r="14890">
      <c r="A14890" s="749" t="s">
        <v>37116</v>
      </c>
      <c r="B14890" s="749" t="str">
        <f aca="false">C14890&amp;D14890&amp;E14890&amp;F14890&amp;G14890&amp;H14890</f>
        <v>CABO SOLIDO DE COBRE ELETROLITICO NU,TEMPERA MOLE,CLASSE 2,SECAO CIRCULAR DE 35MM2.FORNECIMENTO E COLOCACAO</v>
      </c>
      <c r="C14890" s="749" t="s">
        <v>37107</v>
      </c>
      <c r="D14890" s="749" t="s">
        <v>37117</v>
      </c>
      <c r="I14890" s="749" t="s">
        <v>236</v>
      </c>
      <c r="J14890" s="749" t="n">
        <v>14.92</v>
      </c>
    </row>
    <row collapsed="false" customFormat="false" customHeight="true" hidden="true" ht="12.75" outlineLevel="0" r="14891">
      <c r="A14891" s="749" t="s">
        <v>37118</v>
      </c>
      <c r="B14891" s="749" t="str">
        <f aca="false">C14891&amp;D14891&amp;E14891&amp;F14891&amp;G14891&amp;H14891</f>
        <v>CABO SOLIDO DE COBRE ELETROLITICO NU,TEMPERA MOLE,CLASSE 2,SECAO CIRCULAR DE 35MM2.FORNECIMENTO E COLOCACAO</v>
      </c>
      <c r="C14891" s="749" t="s">
        <v>37107</v>
      </c>
      <c r="D14891" s="749" t="s">
        <v>37117</v>
      </c>
      <c r="I14891" s="749" t="s">
        <v>236</v>
      </c>
      <c r="J14891" s="749" t="n">
        <v>14.54</v>
      </c>
    </row>
    <row collapsed="false" customFormat="false" customHeight="true" hidden="true" ht="12.75" outlineLevel="0" r="14892">
      <c r="A14892" s="749" t="s">
        <v>37119</v>
      </c>
      <c r="B14892" s="749" t="str">
        <f aca="false">C14892&amp;D14892&amp;E14892&amp;F14892&amp;G14892&amp;H14892</f>
        <v>CABO SOLIDO DE COBRE ELETROLITICO NU,TEMPERA MOLE,CLASSE 2,SECAO CIRCULAR DE 50MM2.FORNECIMENTO E COLOCACAO</v>
      </c>
      <c r="C14892" s="749" t="s">
        <v>37120</v>
      </c>
      <c r="D14892" s="749" t="s">
        <v>37121</v>
      </c>
      <c r="I14892" s="749" t="s">
        <v>236</v>
      </c>
      <c r="J14892" s="749" t="n">
        <v>20.87</v>
      </c>
    </row>
    <row collapsed="false" customFormat="false" customHeight="true" hidden="true" ht="12.75" outlineLevel="0" r="14893">
      <c r="A14893" s="749" t="s">
        <v>37122</v>
      </c>
      <c r="B14893" s="749" t="str">
        <f aca="false">C14893&amp;D14893&amp;E14893&amp;F14893&amp;G14893&amp;H14893</f>
        <v>CABO SOLIDO DE COBRE ELETROLITICO NU,TEMPERA MOLE,CLASSE 2,SECAO CIRCULAR DE 50MM2.FORNECIMENTO E COLOCACAO</v>
      </c>
      <c r="C14893" s="749" t="s">
        <v>37120</v>
      </c>
      <c r="D14893" s="749" t="s">
        <v>37121</v>
      </c>
      <c r="I14893" s="749" t="s">
        <v>236</v>
      </c>
      <c r="J14893" s="749" t="n">
        <v>20.39</v>
      </c>
    </row>
    <row collapsed="false" customFormat="false" customHeight="true" hidden="true" ht="12.75" outlineLevel="0" r="14894">
      <c r="A14894" s="749" t="s">
        <v>37123</v>
      </c>
      <c r="B14894" s="749" t="str">
        <f aca="false">C14894&amp;D14894&amp;E14894&amp;F14894&amp;G14894&amp;H14894</f>
        <v>CABO SOLIDO DE COBRE ELETROLITICO NU,TEMPERA MOLE,CLASSE 2,SECAO CIRCULAR DE 70MM2.FORNECIMENTO E COLOCACAO</v>
      </c>
      <c r="C14894" s="749" t="s">
        <v>37107</v>
      </c>
      <c r="D14894" s="749" t="s">
        <v>37124</v>
      </c>
      <c r="I14894" s="749" t="s">
        <v>236</v>
      </c>
      <c r="J14894" s="749" t="n">
        <v>27.2</v>
      </c>
    </row>
    <row collapsed="false" customFormat="false" customHeight="true" hidden="true" ht="12.75" outlineLevel="0" r="14895">
      <c r="A14895" s="749" t="s">
        <v>37125</v>
      </c>
      <c r="B14895" s="749" t="str">
        <f aca="false">C14895&amp;D14895&amp;E14895&amp;F14895&amp;G14895&amp;H14895</f>
        <v>CABO SOLIDO DE COBRE ELETROLITICO NU,TEMPERA MOLE,CLASSE 2,SECAO CIRCULAR DE 70MM2.FORNECIMENTO E COLOCACAO</v>
      </c>
      <c r="C14895" s="749" t="s">
        <v>37107</v>
      </c>
      <c r="D14895" s="749" t="s">
        <v>37124</v>
      </c>
      <c r="I14895" s="749" t="s">
        <v>236</v>
      </c>
      <c r="J14895" s="749" t="n">
        <v>26.68</v>
      </c>
    </row>
    <row collapsed="false" customFormat="false" customHeight="true" hidden="true" ht="12.75" outlineLevel="0" r="14896">
      <c r="A14896" s="749" t="s">
        <v>37126</v>
      </c>
      <c r="B14896" s="749" t="str">
        <f aca="false">C14896&amp;D14896&amp;E14896&amp;F14896&amp;G14896&amp;H14896</f>
        <v>CABO SOLIDO DE COBRE ELETROLITICO NU,TEMPERA MOLE,CLASSE 2,SECAO CIRCULAR DE 95MM2.FORNECIMENTO E COLOCACAO</v>
      </c>
      <c r="C14896" s="749" t="s">
        <v>37107</v>
      </c>
      <c r="D14896" s="749" t="s">
        <v>37127</v>
      </c>
      <c r="I14896" s="749" t="s">
        <v>236</v>
      </c>
      <c r="J14896" s="749" t="n">
        <v>36.65</v>
      </c>
    </row>
    <row collapsed="false" customFormat="false" customHeight="true" hidden="true" ht="12.75" outlineLevel="0" r="14897">
      <c r="A14897" s="749" t="s">
        <v>37128</v>
      </c>
      <c r="B14897" s="749" t="str">
        <f aca="false">C14897&amp;D14897&amp;E14897&amp;F14897&amp;G14897&amp;H14897</f>
        <v>CABO SOLIDO DE COBRE ELETROLITICO NU,TEMPERA MOLE,CLASSE 2,SECAO CIRCULAR DE 95MM2.FORNECIMENTO E COLOCACAO</v>
      </c>
      <c r="C14897" s="749" t="s">
        <v>37107</v>
      </c>
      <c r="D14897" s="749" t="s">
        <v>37127</v>
      </c>
      <c r="I14897" s="749" t="s">
        <v>236</v>
      </c>
      <c r="J14897" s="749" t="n">
        <v>36.08</v>
      </c>
    </row>
    <row collapsed="false" customFormat="false" customHeight="true" hidden="true" ht="12.75" outlineLevel="0" r="14898">
      <c r="A14898" s="749" t="s">
        <v>37129</v>
      </c>
      <c r="B14898" s="749" t="str">
        <f aca="false">C14898&amp;D14898&amp;E14898&amp;F14898&amp;G14898&amp;H14898</f>
        <v>FIO TELEFONICO TIPO FI,BITOLA DE 0,6MM2(PARA INSTALACOES EMTUBULACOES OU PRESO EM RODAPES).FORNECIMENTO E COLOCACAO</v>
      </c>
      <c r="C14898" s="749" t="s">
        <v>37130</v>
      </c>
      <c r="D14898" s="749" t="s">
        <v>37131</v>
      </c>
      <c r="I14898" s="749" t="s">
        <v>236</v>
      </c>
      <c r="J14898" s="749" t="n">
        <v>1.18</v>
      </c>
    </row>
    <row collapsed="false" customFormat="false" customHeight="true" hidden="true" ht="12.75" outlineLevel="0" r="14899">
      <c r="A14899" s="749" t="s">
        <v>37132</v>
      </c>
      <c r="B14899" s="749" t="str">
        <f aca="false">C14899&amp;D14899&amp;E14899&amp;F14899&amp;G14899&amp;H14899</f>
        <v>FIO TELEFONICO TIPO FI,BITOLA DE 0,6MM2(PARA INSTALACOES EMTUBULACOES OU PRESO EM RODAPES).FORNECIMENTO E COLOCACAO</v>
      </c>
      <c r="C14899" s="749" t="s">
        <v>37130</v>
      </c>
      <c r="D14899" s="749" t="s">
        <v>37131</v>
      </c>
      <c r="I14899" s="749" t="s">
        <v>236</v>
      </c>
      <c r="J14899" s="749" t="n">
        <v>1.06</v>
      </c>
    </row>
    <row collapsed="false" customFormat="false" customHeight="true" hidden="true" ht="12.75" outlineLevel="0" r="14900">
      <c r="A14900" s="749" t="s">
        <v>37133</v>
      </c>
      <c r="B14900" s="749" t="str">
        <f aca="false">C14900&amp;D14900&amp;E14900&amp;F14900&amp;G14900&amp;H14900</f>
        <v>FIO TELEFONICO TIPO FE,BITOLA DE 1MM2(PARA INSTALACOES AEREAS).FORNECIMENTO E COLOCACAO</v>
      </c>
      <c r="C14900" s="749" t="s">
        <v>37134</v>
      </c>
      <c r="D14900" s="749" t="s">
        <v>37135</v>
      </c>
      <c r="I14900" s="749" t="s">
        <v>236</v>
      </c>
      <c r="J14900" s="749" t="n">
        <v>1.91</v>
      </c>
    </row>
    <row collapsed="false" customFormat="false" customHeight="true" hidden="true" ht="12.75" outlineLevel="0" r="14901">
      <c r="A14901" s="749" t="s">
        <v>37136</v>
      </c>
      <c r="B14901" s="749" t="str">
        <f aca="false">C14901&amp;D14901&amp;E14901&amp;F14901&amp;G14901&amp;H14901</f>
        <v>FIO TELEFONICO TIPO FE,BITOLA DE 1MM2(PARA INSTALACOES AEREAS).FORNECIMENTO E COLOCACAO</v>
      </c>
      <c r="C14901" s="749" t="s">
        <v>37134</v>
      </c>
      <c r="D14901" s="749" t="s">
        <v>37135</v>
      </c>
      <c r="I14901" s="749" t="s">
        <v>236</v>
      </c>
      <c r="J14901" s="749" t="n">
        <v>1.72</v>
      </c>
    </row>
    <row collapsed="false" customFormat="false" customHeight="true" hidden="true" ht="12.75" outlineLevel="0" r="14902">
      <c r="A14902" s="749" t="s">
        <v>37137</v>
      </c>
      <c r="B14902" s="749" t="str">
        <f aca="false">C14902&amp;D14902&amp;E14902&amp;F14902&amp;G14902&amp;H14902</f>
        <v>CABO TELEFONICO TIPO CTP-APL 50(PARA INSTALACOES SUBTERRANEAS ESPECIAIS)PARA 10 PARES.FORNECIMENTO E COLOCACAO</v>
      </c>
      <c r="C14902" s="749" t="s">
        <v>37138</v>
      </c>
      <c r="D14902" s="749" t="s">
        <v>37139</v>
      </c>
      <c r="I14902" s="749" t="s">
        <v>236</v>
      </c>
      <c r="J14902" s="749" t="n">
        <v>5.44</v>
      </c>
    </row>
    <row collapsed="false" customFormat="false" customHeight="true" hidden="true" ht="12.75" outlineLevel="0" r="14903">
      <c r="A14903" s="749" t="s">
        <v>37140</v>
      </c>
      <c r="B14903" s="749" t="str">
        <f aca="false">C14903&amp;D14903&amp;E14903&amp;F14903&amp;G14903&amp;H14903</f>
        <v>CABO TELEFONICO TIPO CTP-APL 50(PARA INSTALACOES SUBTERRANEAS ESPECIAIS)PARA 10 PARES.FORNECIMENTO E COLOCACAO</v>
      </c>
      <c r="C14903" s="749" t="s">
        <v>37138</v>
      </c>
      <c r="D14903" s="749" t="s">
        <v>37139</v>
      </c>
      <c r="I14903" s="749" t="s">
        <v>236</v>
      </c>
      <c r="J14903" s="749" t="n">
        <v>5.16</v>
      </c>
    </row>
    <row collapsed="false" customFormat="false" customHeight="true" hidden="true" ht="12.75" outlineLevel="0" r="14904">
      <c r="A14904" s="749" t="s">
        <v>37141</v>
      </c>
      <c r="B14904" s="749" t="str">
        <f aca="false">C14904&amp;D14904&amp;E14904&amp;F14904&amp;G14904&amp;H14904</f>
        <v>CABO TELEFONICO TIPO CTP-APL 50(PARA INSTALACOES SUBTERRANEAS ESPECIAIS)PARA 20 PARES.FORNECIMENTO E COLOCACAO</v>
      </c>
      <c r="C14904" s="749" t="s">
        <v>37138</v>
      </c>
      <c r="D14904" s="749" t="s">
        <v>37142</v>
      </c>
      <c r="I14904" s="749" t="s">
        <v>236</v>
      </c>
      <c r="J14904" s="749" t="n">
        <v>7.27</v>
      </c>
    </row>
    <row collapsed="false" customFormat="false" customHeight="true" hidden="true" ht="12.75" outlineLevel="0" r="14905">
      <c r="A14905" s="749" t="s">
        <v>37143</v>
      </c>
      <c r="B14905" s="749" t="str">
        <f aca="false">C14905&amp;D14905&amp;E14905&amp;F14905&amp;G14905&amp;H14905</f>
        <v>CABO TELEFONICO TIPO CTP-APL 50(PARA INSTALACOES SUBTERRANEAS ESPECIAIS)PARA 20 PARES.FORNECIMENTO E COLOCACAO</v>
      </c>
      <c r="C14905" s="749" t="s">
        <v>37138</v>
      </c>
      <c r="D14905" s="749" t="s">
        <v>37142</v>
      </c>
      <c r="I14905" s="749" t="s">
        <v>236</v>
      </c>
      <c r="J14905" s="749" t="n">
        <v>6.94</v>
      </c>
    </row>
    <row collapsed="false" customFormat="false" customHeight="true" hidden="true" ht="12.75" outlineLevel="0" r="14906">
      <c r="A14906" s="749" t="s">
        <v>37144</v>
      </c>
      <c r="B14906" s="749" t="str">
        <f aca="false">C14906&amp;D14906&amp;E14906&amp;F14906&amp;G14906&amp;H14906</f>
        <v>CABO TELEFONICO TIPO CTP-APL 50(PARA INSTALACOES SUBTERRANEAS ESPECIAIS)PARA 30 PARES.FORNECIMENTO E COLOCACAO</v>
      </c>
      <c r="C14906" s="749" t="s">
        <v>37138</v>
      </c>
      <c r="D14906" s="749" t="s">
        <v>37145</v>
      </c>
      <c r="I14906" s="749" t="s">
        <v>236</v>
      </c>
      <c r="J14906" s="749" t="n">
        <v>12.83</v>
      </c>
    </row>
    <row collapsed="false" customFormat="false" customHeight="true" hidden="true" ht="12.75" outlineLevel="0" r="14907">
      <c r="A14907" s="749" t="s">
        <v>37146</v>
      </c>
      <c r="B14907" s="749" t="str">
        <f aca="false">C14907&amp;D14907&amp;E14907&amp;F14907&amp;G14907&amp;H14907</f>
        <v>CABO TELEFONICO TIPO CTP-APL 50(PARA INSTALACOES SUBTERRANEAS ESPECIAIS)PARA 30 PARES.FORNECIMENTO E COLOCACAO</v>
      </c>
      <c r="C14907" s="749" t="s">
        <v>37138</v>
      </c>
      <c r="D14907" s="749" t="s">
        <v>37145</v>
      </c>
      <c r="I14907" s="749" t="s">
        <v>236</v>
      </c>
      <c r="J14907" s="749" t="n">
        <v>12.45</v>
      </c>
    </row>
    <row collapsed="false" customFormat="false" customHeight="true" hidden="true" ht="12.75" outlineLevel="0" r="14908">
      <c r="A14908" s="749" t="s">
        <v>37147</v>
      </c>
      <c r="B14908" s="749" t="str">
        <f aca="false">C14908&amp;D14908&amp;E14908&amp;F14908&amp;G14908&amp;H14908</f>
        <v>CABO TELEFONICO TIPO CTP-APL 50(PARA INSTALACOES SUBTERRANEAS ESPECIAIS)PARA 50 PARES.FORNECIMENTO E COLOCACAO</v>
      </c>
      <c r="C14908" s="749" t="s">
        <v>37138</v>
      </c>
      <c r="D14908" s="749" t="s">
        <v>37148</v>
      </c>
      <c r="I14908" s="749" t="s">
        <v>236</v>
      </c>
      <c r="J14908" s="749" t="n">
        <v>19.47</v>
      </c>
    </row>
    <row collapsed="false" customFormat="false" customHeight="true" hidden="true" ht="12.75" outlineLevel="0" r="14909">
      <c r="A14909" s="749" t="s">
        <v>37149</v>
      </c>
      <c r="B14909" s="749" t="str">
        <f aca="false">C14909&amp;D14909&amp;E14909&amp;F14909&amp;G14909&amp;H14909</f>
        <v>CABO TELEFONICO TIPO CTP-APL 50(PARA INSTALACOES SUBTERRANEAS ESPECIAIS)PARA 50 PARES.FORNECIMENTO E COLOCACAO</v>
      </c>
      <c r="C14909" s="749" t="s">
        <v>37138</v>
      </c>
      <c r="D14909" s="749" t="s">
        <v>37148</v>
      </c>
      <c r="I14909" s="749" t="s">
        <v>236</v>
      </c>
      <c r="J14909" s="749" t="n">
        <v>18.05</v>
      </c>
    </row>
    <row collapsed="false" customFormat="false" customHeight="true" hidden="true" ht="12.75" outlineLevel="0" r="14910">
      <c r="A14910" s="749" t="s">
        <v>37150</v>
      </c>
      <c r="B14910" s="749" t="str">
        <f aca="false">C14910&amp;D14910&amp;E14910&amp;F14910&amp;G14910&amp;H14910</f>
        <v>CABO TELEFONICO TIPO CTP-APL 50(PARA INSTALACOES SUBTERRANEAS ESPECIAIS)PARA 100 PARES.FORNECIMENTO E COLOCACAO</v>
      </c>
      <c r="C14910" s="749" t="s">
        <v>37138</v>
      </c>
      <c r="D14910" s="749" t="s">
        <v>37151</v>
      </c>
      <c r="I14910" s="749" t="s">
        <v>236</v>
      </c>
      <c r="J14910" s="749" t="n">
        <v>39.1</v>
      </c>
    </row>
    <row collapsed="false" customFormat="false" customHeight="true" hidden="true" ht="12.75" outlineLevel="0" r="14911">
      <c r="A14911" s="749" t="s">
        <v>37152</v>
      </c>
      <c r="B14911" s="749" t="str">
        <f aca="false">C14911&amp;D14911&amp;E14911&amp;F14911&amp;G14911&amp;H14911</f>
        <v>CABO TELEFONICO TIPO CTP-APL 50(PARA INSTALACOES SUBTERRANEAS ESPECIAIS)PARA 100 PARES.FORNECIMENTO E COLOCACAO</v>
      </c>
      <c r="C14911" s="749" t="s">
        <v>37138</v>
      </c>
      <c r="D14911" s="749" t="s">
        <v>37151</v>
      </c>
      <c r="I14911" s="749" t="s">
        <v>236</v>
      </c>
      <c r="J14911" s="749" t="n">
        <v>36.26</v>
      </c>
    </row>
    <row collapsed="false" customFormat="false" customHeight="true" hidden="true" ht="12.75" outlineLevel="0" r="14912">
      <c r="A14912" s="749" t="s">
        <v>37153</v>
      </c>
      <c r="B14912" s="749" t="str">
        <f aca="false">C14912&amp;D14912&amp;E14912&amp;F14912&amp;G14912&amp;H14912</f>
        <v>CABO TELEFONICO TIPO CI(PARA INSTALACOES INTERNAS PRIMARIAS)PARA 10 PARES.FORNECIMENTO E COLOCACAO</v>
      </c>
      <c r="C14912" s="749" t="s">
        <v>37154</v>
      </c>
      <c r="D14912" s="749" t="s">
        <v>37155</v>
      </c>
      <c r="I14912" s="749" t="s">
        <v>236</v>
      </c>
      <c r="J14912" s="749" t="n">
        <v>4.4</v>
      </c>
    </row>
    <row collapsed="false" customFormat="false" customHeight="true" hidden="true" ht="12.75" outlineLevel="0" r="14913">
      <c r="A14913" s="749" t="s">
        <v>37156</v>
      </c>
      <c r="B14913" s="749" t="str">
        <f aca="false">C14913&amp;D14913&amp;E14913&amp;F14913&amp;G14913&amp;H14913</f>
        <v>CABO TELEFONICO TIPO CI(PARA INSTALACOES INTERNAS PRIMARIAS)PARA 10 PARES.FORNECIMENTO E COLOCACAO</v>
      </c>
      <c r="C14913" s="749" t="s">
        <v>37154</v>
      </c>
      <c r="D14913" s="749" t="s">
        <v>37155</v>
      </c>
      <c r="I14913" s="749" t="s">
        <v>236</v>
      </c>
      <c r="J14913" s="749" t="n">
        <v>4.11</v>
      </c>
    </row>
    <row collapsed="false" customFormat="false" customHeight="true" hidden="true" ht="12.75" outlineLevel="0" r="14914">
      <c r="A14914" s="749" t="s">
        <v>37157</v>
      </c>
      <c r="B14914" s="749" t="str">
        <f aca="false">C14914&amp;D14914&amp;E14914&amp;F14914&amp;G14914&amp;H14914</f>
        <v>CABO TELEFONICO TIPO CI(PARA INSTALACOES INTERNAS PRIMARIAS)PARA 20 PARES.FORNECIMENTO E COLOCACAO</v>
      </c>
      <c r="C14914" s="749" t="s">
        <v>37154</v>
      </c>
      <c r="D14914" s="749" t="s">
        <v>37158</v>
      </c>
      <c r="I14914" s="749" t="s">
        <v>236</v>
      </c>
      <c r="J14914" s="749" t="n">
        <v>6.97</v>
      </c>
    </row>
    <row collapsed="false" customFormat="false" customHeight="true" hidden="true" ht="12.75" outlineLevel="0" r="14915">
      <c r="A14915" s="749" t="s">
        <v>37159</v>
      </c>
      <c r="B14915" s="749" t="str">
        <f aca="false">C14915&amp;D14915&amp;E14915&amp;F14915&amp;G14915&amp;H14915</f>
        <v>CABO TELEFONICO TIPO CI(PARA INSTALACOES INTERNAS PRIMARIAS)PARA 20 PARES.FORNECIMENTO E COLOCACAO</v>
      </c>
      <c r="C14915" s="749" t="s">
        <v>37154</v>
      </c>
      <c r="D14915" s="749" t="s">
        <v>37158</v>
      </c>
      <c r="I14915" s="749" t="s">
        <v>236</v>
      </c>
      <c r="J14915" s="749" t="n">
        <v>6.64</v>
      </c>
    </row>
    <row collapsed="false" customFormat="false" customHeight="true" hidden="true" ht="12.75" outlineLevel="0" r="14916">
      <c r="A14916" s="749" t="s">
        <v>37160</v>
      </c>
      <c r="B14916" s="749" t="str">
        <f aca="false">C14916&amp;D14916&amp;E14916&amp;F14916&amp;G14916&amp;H14916</f>
        <v>CABO TELEFONICO TIPO CI(PARA INSTALACOES INTERNAS PRIMARIAS)PARA 30 PARES.FORNECIMENTO E COLOCACAO</v>
      </c>
      <c r="C14916" s="749" t="s">
        <v>37154</v>
      </c>
      <c r="D14916" s="749" t="s">
        <v>37161</v>
      </c>
      <c r="I14916" s="749" t="s">
        <v>236</v>
      </c>
      <c r="J14916" s="749" t="n">
        <v>11.65</v>
      </c>
    </row>
    <row collapsed="false" customFormat="false" customHeight="true" hidden="true" ht="12.75" outlineLevel="0" r="14917">
      <c r="A14917" s="749" t="s">
        <v>37162</v>
      </c>
      <c r="B14917" s="749" t="str">
        <f aca="false">C14917&amp;D14917&amp;E14917&amp;F14917&amp;G14917&amp;H14917</f>
        <v>CABO TELEFONICO TIPO CI(PARA INSTALACOES INTERNAS PRIMARIAS)PARA 30 PARES.FORNECIMENTO E COLOCACAO</v>
      </c>
      <c r="C14917" s="749" t="s">
        <v>37154</v>
      </c>
      <c r="D14917" s="749" t="s">
        <v>37161</v>
      </c>
      <c r="I14917" s="749" t="s">
        <v>236</v>
      </c>
      <c r="J14917" s="749" t="n">
        <v>11.27</v>
      </c>
    </row>
    <row collapsed="false" customFormat="false" customHeight="true" hidden="true" ht="12.75" outlineLevel="0" r="14918">
      <c r="A14918" s="749" t="s">
        <v>37163</v>
      </c>
      <c r="B14918" s="749" t="str">
        <f aca="false">C14918&amp;D14918&amp;E14918&amp;F14918&amp;G14918&amp;H14918</f>
        <v>CABO TELEFONICO TIPO CI(PARA INSTALACOES INTERNAS PRIMARIAS)PARA 50 PARES.FORNECIMENTO E COLOCACAO</v>
      </c>
      <c r="C14918" s="749" t="s">
        <v>37154</v>
      </c>
      <c r="D14918" s="749" t="s">
        <v>37164</v>
      </c>
      <c r="I14918" s="749" t="s">
        <v>236</v>
      </c>
      <c r="J14918" s="749" t="n">
        <v>19.28</v>
      </c>
    </row>
    <row collapsed="false" customFormat="false" customHeight="true" hidden="true" ht="12.75" outlineLevel="0" r="14919">
      <c r="A14919" s="749" t="s">
        <v>37165</v>
      </c>
      <c r="B14919" s="749" t="str">
        <f aca="false">C14919&amp;D14919&amp;E14919&amp;F14919&amp;G14919&amp;H14919</f>
        <v>CABO TELEFONICO TIPO CI(PARA INSTALACOES INTERNAS PRIMARIAS)PARA 50 PARES.FORNECIMENTO E COLOCACAO</v>
      </c>
      <c r="C14919" s="749" t="s">
        <v>37154</v>
      </c>
      <c r="D14919" s="749" t="s">
        <v>37164</v>
      </c>
      <c r="I14919" s="749" t="s">
        <v>236</v>
      </c>
      <c r="J14919" s="749" t="n">
        <v>18.81</v>
      </c>
    </row>
    <row collapsed="false" customFormat="false" customHeight="true" hidden="true" ht="12.75" outlineLevel="0" r="14920">
      <c r="A14920" s="749" t="s">
        <v>37166</v>
      </c>
      <c r="B14920" s="749" t="str">
        <f aca="false">C14920&amp;D14920&amp;E14920&amp;F14920&amp;G14920&amp;H14920</f>
        <v>CABO TELEFONICO TIPO CI(PARA INSTALACOES INTERNAS PRIMARIAS)PARA 100 PARES.FORNECIMENTO E COLOCACAO</v>
      </c>
      <c r="C14920" s="749" t="s">
        <v>37154</v>
      </c>
      <c r="D14920" s="749" t="s">
        <v>37167</v>
      </c>
      <c r="I14920" s="749" t="s">
        <v>236</v>
      </c>
      <c r="J14920" s="749" t="n">
        <v>34.89</v>
      </c>
    </row>
    <row collapsed="false" customFormat="false" customHeight="true" hidden="true" ht="12.75" outlineLevel="0" r="14921">
      <c r="A14921" s="749" t="s">
        <v>37168</v>
      </c>
      <c r="B14921" s="749" t="str">
        <f aca="false">C14921&amp;D14921&amp;E14921&amp;F14921&amp;G14921&amp;H14921</f>
        <v>CABO TELEFONICO TIPO CI(PARA INSTALACOES INTERNAS PRIMARIAS)PARA 100 PARES.FORNECIMENTO E COLOCACAO</v>
      </c>
      <c r="C14921" s="749" t="s">
        <v>37154</v>
      </c>
      <c r="D14921" s="749" t="s">
        <v>37167</v>
      </c>
      <c r="I14921" s="749" t="s">
        <v>236</v>
      </c>
      <c r="J14921" s="749" t="n">
        <v>34.22</v>
      </c>
    </row>
    <row collapsed="false" customFormat="false" customHeight="true" hidden="true" ht="12.75" outlineLevel="0" r="14922">
      <c r="A14922" s="749" t="s">
        <v>37169</v>
      </c>
      <c r="B14922" s="749" t="str">
        <f aca="false">C14922&amp;D14922&amp;E14922&amp;F14922&amp;G14922&amp;H14922</f>
        <v>CABO TELEFONICO TIPO CI(PARA INSTALACOES INTERNAS PRIMARIAS)PARA 200 PARES.FORNECIMENTO E COLOCACAO</v>
      </c>
      <c r="C14922" s="749" t="s">
        <v>37154</v>
      </c>
      <c r="D14922" s="749" t="s">
        <v>37170</v>
      </c>
      <c r="I14922" s="749" t="s">
        <v>236</v>
      </c>
      <c r="J14922" s="749" t="n">
        <v>99.32</v>
      </c>
    </row>
    <row collapsed="false" customFormat="false" customHeight="true" hidden="true" ht="12.75" outlineLevel="0" r="14923">
      <c r="A14923" s="749" t="s">
        <v>37171</v>
      </c>
      <c r="B14923" s="749" t="str">
        <f aca="false">C14923&amp;D14923&amp;E14923&amp;F14923&amp;G14923&amp;H14923</f>
        <v>CABO TELEFONICO TIPO CI(PARA INSTALACOES INTERNAS PRIMARIAS)PARA 200 PARES.FORNECIMENTO E COLOCACAO</v>
      </c>
      <c r="C14923" s="749" t="s">
        <v>37154</v>
      </c>
      <c r="D14923" s="749" t="s">
        <v>37170</v>
      </c>
      <c r="I14923" s="749" t="s">
        <v>236</v>
      </c>
      <c r="J14923" s="749" t="n">
        <v>98.37</v>
      </c>
    </row>
    <row collapsed="false" customFormat="false" customHeight="true" hidden="true" ht="12.75" outlineLevel="0" r="14924">
      <c r="A14924" s="749" t="s">
        <v>37172</v>
      </c>
      <c r="B14924" s="749" t="str">
        <f aca="false">C14924&amp;D14924&amp;E14924&amp;F14924&amp;G14924&amp;H14924</f>
        <v>CABO TELEFONICO TIPO CI(PARA INSTALACOES INTERNAS PRIMARIAS)PARA 300 PARES.FORNECIMENTO E COLOCACAO</v>
      </c>
      <c r="C14924" s="749" t="s">
        <v>37154</v>
      </c>
      <c r="D14924" s="749" t="s">
        <v>37173</v>
      </c>
      <c r="I14924" s="749" t="s">
        <v>236</v>
      </c>
      <c r="J14924" s="749" t="n">
        <v>96.65</v>
      </c>
    </row>
    <row collapsed="false" customFormat="false" customHeight="true" hidden="true" ht="12.75" outlineLevel="0" r="14925">
      <c r="A14925" s="749" t="s">
        <v>37174</v>
      </c>
      <c r="B14925" s="749" t="str">
        <f aca="false">C14925&amp;D14925&amp;E14925&amp;F14925&amp;G14925&amp;H14925</f>
        <v>CABO TELEFONICO TIPO CI(PARA INSTALACOES INTERNAS PRIMARIAS)PARA 300 PARES.FORNECIMENTO E COLOCACAO</v>
      </c>
      <c r="C14925" s="749" t="s">
        <v>37154</v>
      </c>
      <c r="D14925" s="749" t="s">
        <v>37173</v>
      </c>
      <c r="I14925" s="749" t="s">
        <v>236</v>
      </c>
      <c r="J14925" s="749" t="n">
        <v>88.12</v>
      </c>
    </row>
    <row collapsed="false" customFormat="false" customHeight="true" hidden="true" ht="12.75" outlineLevel="0" r="14926">
      <c r="A14926" s="749" t="s">
        <v>37175</v>
      </c>
      <c r="B14926" s="749" t="str">
        <f aca="false">C14926&amp;D14926&amp;E14926&amp;F14926&amp;G14926&amp;H14926</f>
        <v>CABO TELEFONICO TIPO CI(PARA INSTALACOES INTERNAS PRIMARIAS)PARA 400 PARES.FORNECIMENTO E COLOCACAO</v>
      </c>
      <c r="C14926" s="749" t="s">
        <v>37154</v>
      </c>
      <c r="D14926" s="749" t="s">
        <v>37176</v>
      </c>
      <c r="I14926" s="749" t="s">
        <v>236</v>
      </c>
      <c r="J14926" s="749" t="n">
        <v>128.1</v>
      </c>
    </row>
    <row collapsed="false" customFormat="false" customHeight="true" hidden="true" ht="12.75" outlineLevel="0" r="14927">
      <c r="A14927" s="749" t="s">
        <v>37177</v>
      </c>
      <c r="B14927" s="749" t="str">
        <f aca="false">C14927&amp;D14927&amp;E14927&amp;F14927&amp;G14927&amp;H14927</f>
        <v>CABO TELEFONICO TIPO CI(PARA INSTALACOES INTERNAS PRIMARIAS)PARA 400 PARES.FORNECIMENTO E COLOCACAO</v>
      </c>
      <c r="C14927" s="749" t="s">
        <v>37154</v>
      </c>
      <c r="D14927" s="749" t="s">
        <v>37176</v>
      </c>
      <c r="I14927" s="749" t="s">
        <v>236</v>
      </c>
      <c r="J14927" s="749" t="n">
        <v>116.73</v>
      </c>
    </row>
    <row collapsed="false" customFormat="false" customHeight="true" hidden="true" ht="12.75" outlineLevel="0" r="14928">
      <c r="A14928" s="749" t="s">
        <v>37178</v>
      </c>
      <c r="B14928" s="749" t="str">
        <f aca="false">C14928&amp;D14928&amp;E14928&amp;F14928&amp;G14928&amp;H14928</f>
        <v>CABO TELEFONICO TIPO CI(PARA INSTALACOES INTERNAS PRIMARIAS)PARA 500 PARES.FORNECIMENTO E COLOCACAO</v>
      </c>
      <c r="C14928" s="749" t="s">
        <v>37154</v>
      </c>
      <c r="D14928" s="749" t="s">
        <v>37179</v>
      </c>
      <c r="I14928" s="749" t="s">
        <v>236</v>
      </c>
      <c r="J14928" s="749" t="n">
        <v>170.51</v>
      </c>
    </row>
    <row collapsed="false" customFormat="false" customHeight="true" hidden="true" ht="12.75" outlineLevel="0" r="14929">
      <c r="A14929" s="749" t="s">
        <v>37180</v>
      </c>
      <c r="B14929" s="749" t="str">
        <f aca="false">C14929&amp;D14929&amp;E14929&amp;F14929&amp;G14929&amp;H14929</f>
        <v>CABO TELEFONICO TIPO CI(PARA INSTALACOES INTERNAS PRIMARIAS)PARA 500 PARES.FORNECIMENTO E COLOCACAO</v>
      </c>
      <c r="C14929" s="749" t="s">
        <v>37154</v>
      </c>
      <c r="D14929" s="749" t="s">
        <v>37179</v>
      </c>
      <c r="I14929" s="749" t="s">
        <v>236</v>
      </c>
      <c r="J14929" s="749" t="n">
        <v>156.3</v>
      </c>
    </row>
    <row collapsed="false" customFormat="false" customHeight="true" hidden="true" ht="12.75" outlineLevel="0" r="14930">
      <c r="A14930" s="749" t="s">
        <v>37181</v>
      </c>
      <c r="B14930" s="749" t="str">
        <f aca="false">C14930&amp;D14930&amp;E14930&amp;F14930&amp;G14930&amp;H14930</f>
        <v>CABO TELEFONICO CCE,DIAMETRO DO CONDUTOR 0,50MM,PARA 2 PARES.FORNECIMENTO E COLOCACAO</v>
      </c>
      <c r="C14930" s="749" t="s">
        <v>37182</v>
      </c>
      <c r="D14930" s="749" t="s">
        <v>14939</v>
      </c>
      <c r="I14930" s="749" t="s">
        <v>236</v>
      </c>
      <c r="J14930" s="749" t="n">
        <v>1.79</v>
      </c>
    </row>
    <row collapsed="false" customFormat="false" customHeight="true" hidden="true" ht="12.75" outlineLevel="0" r="14931">
      <c r="A14931" s="749" t="s">
        <v>37183</v>
      </c>
      <c r="B14931" s="749" t="str">
        <f aca="false">C14931&amp;D14931&amp;E14931&amp;F14931&amp;G14931&amp;H14931</f>
        <v>CABO TELEFONICO CCE,DIAMETRO DO CONDUTOR 0,50MM,PARA 2 PARES.FORNECIMENTO E COLOCACAO</v>
      </c>
      <c r="C14931" s="749" t="s">
        <v>37182</v>
      </c>
      <c r="D14931" s="749" t="s">
        <v>14939</v>
      </c>
      <c r="I14931" s="749" t="s">
        <v>236</v>
      </c>
      <c r="J14931" s="749" t="n">
        <v>1.69</v>
      </c>
    </row>
    <row collapsed="false" customFormat="false" customHeight="true" hidden="true" ht="12.75" outlineLevel="0" r="14932">
      <c r="A14932" s="749" t="s">
        <v>37184</v>
      </c>
      <c r="B14932" s="749" t="str">
        <f aca="false">C14932&amp;D14932&amp;E14932&amp;F14932&amp;G14932&amp;H14932</f>
        <v>CABO TELEFONICO CCE,DIAMETRO DO CONDUTOR 0,50MM,PARA 4 PARES.FORNECIMENTO E COLOCACAO</v>
      </c>
      <c r="C14932" s="749" t="s">
        <v>37185</v>
      </c>
      <c r="D14932" s="749" t="s">
        <v>14939</v>
      </c>
      <c r="I14932" s="749" t="s">
        <v>236</v>
      </c>
      <c r="J14932" s="749" t="n">
        <v>2.59</v>
      </c>
    </row>
    <row collapsed="false" customFormat="false" customHeight="true" hidden="true" ht="12.75" outlineLevel="0" r="14933">
      <c r="A14933" s="749" t="s">
        <v>37186</v>
      </c>
      <c r="B14933" s="749" t="str">
        <f aca="false">C14933&amp;D14933&amp;E14933&amp;F14933&amp;G14933&amp;H14933</f>
        <v>CABO TELEFONICO CCE,DIAMETRO DO CONDUTOR 0,50MM,PARA 4 PARES.FORNECIMENTO E COLOCACAO</v>
      </c>
      <c r="C14933" s="749" t="s">
        <v>37185</v>
      </c>
      <c r="D14933" s="749" t="s">
        <v>14939</v>
      </c>
      <c r="I14933" s="749" t="s">
        <v>236</v>
      </c>
      <c r="J14933" s="749" t="n">
        <v>2.45</v>
      </c>
    </row>
    <row collapsed="false" customFormat="false" customHeight="true" hidden="true" ht="12.75" outlineLevel="0" r="14934">
      <c r="A14934" s="749" t="s">
        <v>37187</v>
      </c>
      <c r="B14934" s="749" t="str">
        <f aca="false">C14934&amp;D14934&amp;E14934&amp;F14934&amp;G14934&amp;H14934</f>
        <v>CABO TELEFONICO CCE,DIAMETRO DO CONDUTOR 0,50MM,PARA 5 PARES.FORNECIMENTO E COLOCACAO</v>
      </c>
      <c r="C14934" s="749" t="s">
        <v>37188</v>
      </c>
      <c r="D14934" s="749" t="s">
        <v>14939</v>
      </c>
      <c r="I14934" s="749" t="s">
        <v>236</v>
      </c>
      <c r="J14934" s="749" t="n">
        <v>3.51</v>
      </c>
    </row>
    <row collapsed="false" customFormat="false" customHeight="true" hidden="true" ht="12.75" outlineLevel="0" r="14935">
      <c r="A14935" s="749" t="s">
        <v>37189</v>
      </c>
      <c r="B14935" s="749" t="str">
        <f aca="false">C14935&amp;D14935&amp;E14935&amp;F14935&amp;G14935&amp;H14935</f>
        <v>CABO TELEFONICO CCE,DIAMETRO DO CONDUTOR 0,50MM,PARA 5 PARES.FORNECIMENTO E COLOCACAO</v>
      </c>
      <c r="C14935" s="749" t="s">
        <v>37188</v>
      </c>
      <c r="D14935" s="749" t="s">
        <v>14939</v>
      </c>
      <c r="I14935" s="749" t="s">
        <v>236</v>
      </c>
      <c r="J14935" s="749" t="n">
        <v>3.27</v>
      </c>
    </row>
    <row collapsed="false" customFormat="false" customHeight="true" hidden="true" ht="12.75" outlineLevel="0" r="14936">
      <c r="A14936" s="749" t="s">
        <v>37190</v>
      </c>
      <c r="B14936" s="749" t="str">
        <f aca="false">C14936&amp;D14936&amp;E14936&amp;F14936&amp;G14936&amp;H14936</f>
        <v>CABO TELEFONICO CCE,DIAMETRO DO CONDUTOR 0,50MM,PARA 6 PARES.FORNECIMENTO E COLOCACAO</v>
      </c>
      <c r="C14936" s="749" t="s">
        <v>37191</v>
      </c>
      <c r="D14936" s="749" t="s">
        <v>14939</v>
      </c>
      <c r="I14936" s="749" t="s">
        <v>236</v>
      </c>
      <c r="J14936" s="749" t="n">
        <v>3.75</v>
      </c>
    </row>
    <row collapsed="false" customFormat="false" customHeight="true" hidden="true" ht="12.75" outlineLevel="0" r="14937">
      <c r="A14937" s="749" t="s">
        <v>37192</v>
      </c>
      <c r="B14937" s="749" t="str">
        <f aca="false">C14937&amp;D14937&amp;E14937&amp;F14937&amp;G14937&amp;H14937</f>
        <v>CABO TELEFONICO CCE,DIAMETRO DO CONDUTOR 0,50MM,PARA 6 PARES.FORNECIMENTO E COLOCACAO</v>
      </c>
      <c r="C14937" s="749" t="s">
        <v>37191</v>
      </c>
      <c r="D14937" s="749" t="s">
        <v>14939</v>
      </c>
      <c r="I14937" s="749" t="s">
        <v>236</v>
      </c>
      <c r="J14937" s="749" t="n">
        <v>3.51</v>
      </c>
    </row>
    <row collapsed="false" customFormat="false" customHeight="true" hidden="true" ht="12.75" outlineLevel="0" r="14938">
      <c r="A14938" s="749" t="s">
        <v>37193</v>
      </c>
      <c r="B14938" s="749" t="str">
        <f aca="false">C14938&amp;D14938&amp;E14938&amp;F14938&amp;G14938&amp;H14938</f>
        <v>CABO TELEFONICO CCE,DIAMETRO DO CONDUTOR 0,65MM,PARA 2 PARES.FORNECIMENTO E COLOCACAO</v>
      </c>
      <c r="C14938" s="749" t="s">
        <v>37194</v>
      </c>
      <c r="D14938" s="749" t="s">
        <v>14939</v>
      </c>
      <c r="I14938" s="749" t="s">
        <v>236</v>
      </c>
      <c r="J14938" s="749" t="n">
        <v>2.19</v>
      </c>
    </row>
    <row collapsed="false" customFormat="false" customHeight="true" hidden="true" ht="12.75" outlineLevel="0" r="14939">
      <c r="A14939" s="749" t="s">
        <v>37195</v>
      </c>
      <c r="B14939" s="749" t="str">
        <f aca="false">C14939&amp;D14939&amp;E14939&amp;F14939&amp;G14939&amp;H14939</f>
        <v>CABO TELEFONICO CCE,DIAMETRO DO CONDUTOR 0,65MM,PARA 2 PARES.FORNECIMENTO E COLOCACAO</v>
      </c>
      <c r="C14939" s="749" t="s">
        <v>37194</v>
      </c>
      <c r="D14939" s="749" t="s">
        <v>14939</v>
      </c>
      <c r="I14939" s="749" t="s">
        <v>236</v>
      </c>
      <c r="J14939" s="749" t="n">
        <v>2.09</v>
      </c>
    </row>
    <row collapsed="false" customFormat="false" customHeight="true" hidden="true" ht="12.75" outlineLevel="0" r="14940">
      <c r="A14940" s="749" t="s">
        <v>37196</v>
      </c>
      <c r="B14940" s="749" t="str">
        <f aca="false">C14940&amp;D14940&amp;E14940&amp;F14940&amp;G14940&amp;H14940</f>
        <v>CABO TELEFONICO CCE,DIAMETRO DO CONDUTOR 0,65MM,PARA 4 PARES.FORNECIMENTO E COLOCACAO</v>
      </c>
      <c r="C14940" s="749" t="s">
        <v>37197</v>
      </c>
      <c r="D14940" s="749" t="s">
        <v>14939</v>
      </c>
      <c r="I14940" s="749" t="s">
        <v>236</v>
      </c>
      <c r="J14940" s="749" t="n">
        <v>3.19</v>
      </c>
    </row>
    <row collapsed="false" customFormat="false" customHeight="true" hidden="true" ht="12.75" outlineLevel="0" r="14941">
      <c r="A14941" s="749" t="s">
        <v>37198</v>
      </c>
      <c r="B14941" s="749" t="str">
        <f aca="false">C14941&amp;D14941&amp;E14941&amp;F14941&amp;G14941&amp;H14941</f>
        <v>CABO TELEFONICO CCE,DIAMETRO DO CONDUTOR 0,65MM,PARA 4 PARES.FORNECIMENTO E COLOCACAO</v>
      </c>
      <c r="C14941" s="749" t="s">
        <v>37197</v>
      </c>
      <c r="D14941" s="749" t="s">
        <v>14939</v>
      </c>
      <c r="I14941" s="749" t="s">
        <v>236</v>
      </c>
      <c r="J14941" s="749" t="n">
        <v>3.04</v>
      </c>
    </row>
    <row collapsed="false" customFormat="false" customHeight="true" hidden="true" ht="12.75" outlineLevel="0" r="14942">
      <c r="A14942" s="749" t="s">
        <v>37199</v>
      </c>
      <c r="B14942" s="749" t="str">
        <f aca="false">C14942&amp;D14942&amp;E14942&amp;F14942&amp;G14942&amp;H14942</f>
        <v>CABO TELEFONICO CCE,DIAMETRO DO CONDUTOR 0,65MM,PARA 5 PARES.FORNECIMENTO E COLOCACAO</v>
      </c>
      <c r="C14942" s="749" t="s">
        <v>37200</v>
      </c>
      <c r="D14942" s="749" t="s">
        <v>14939</v>
      </c>
      <c r="I14942" s="749" t="s">
        <v>236</v>
      </c>
      <c r="J14942" s="749" t="n">
        <v>4.29</v>
      </c>
    </row>
    <row collapsed="false" customFormat="false" customHeight="true" hidden="true" ht="12.75" outlineLevel="0" r="14943">
      <c r="A14943" s="749" t="s">
        <v>37201</v>
      </c>
      <c r="B14943" s="749" t="str">
        <f aca="false">C14943&amp;D14943&amp;E14943&amp;F14943&amp;G14943&amp;H14943</f>
        <v>CABO TELEFONICO CCE,DIAMETRO DO CONDUTOR 0,65MM,PARA 5 PARES.FORNECIMENTO E COLOCACAO</v>
      </c>
      <c r="C14943" s="749" t="s">
        <v>37200</v>
      </c>
      <c r="D14943" s="749" t="s">
        <v>14939</v>
      </c>
      <c r="I14943" s="749" t="s">
        <v>236</v>
      </c>
      <c r="J14943" s="749" t="n">
        <v>4.05</v>
      </c>
    </row>
    <row collapsed="false" customFormat="false" customHeight="true" hidden="true" ht="12.75" outlineLevel="0" r="14944">
      <c r="A14944" s="749" t="s">
        <v>37202</v>
      </c>
      <c r="B14944" s="749" t="str">
        <f aca="false">C14944&amp;D14944&amp;E14944&amp;F14944&amp;G14944&amp;H14944</f>
        <v>CABO TELEFONICO CCE,DIAMETRO DO CONDUTOR 0,65MM,PARA 6 PARES.FORNECIMENTO E COLOCACAO</v>
      </c>
      <c r="C14944" s="749" t="s">
        <v>37203</v>
      </c>
      <c r="D14944" s="749" t="s">
        <v>14939</v>
      </c>
      <c r="I14944" s="749" t="s">
        <v>236</v>
      </c>
      <c r="J14944" s="749" t="n">
        <v>4.57</v>
      </c>
    </row>
    <row collapsed="false" customFormat="false" customHeight="true" hidden="true" ht="12.75" outlineLevel="0" r="14945">
      <c r="A14945" s="749" t="s">
        <v>37204</v>
      </c>
      <c r="B14945" s="749" t="str">
        <f aca="false">C14945&amp;D14945&amp;E14945&amp;F14945&amp;G14945&amp;H14945</f>
        <v>CABO TELEFONICO CCE,DIAMETRO DO CONDUTOR 0,65MM,PARA 6 PARES.FORNECIMENTO E COLOCACAO</v>
      </c>
      <c r="C14945" s="749" t="s">
        <v>37203</v>
      </c>
      <c r="D14945" s="749" t="s">
        <v>14939</v>
      </c>
      <c r="I14945" s="749" t="s">
        <v>236</v>
      </c>
      <c r="J14945" s="749" t="n">
        <v>4.33</v>
      </c>
    </row>
    <row collapsed="false" customFormat="false" customHeight="true" hidden="true" ht="12.75" outlineLevel="0" r="14946">
      <c r="A14946" s="749" t="s">
        <v>37205</v>
      </c>
      <c r="B14946" s="749" t="str">
        <f aca="false">C14946&amp;D14946&amp;E14946&amp;F14946&amp;G14946&amp;H14946</f>
        <v>CABO TELEFONICO CCI,DIAMETRO DO CONDUTOR 0,50MM,PARA 2 PARES.FORNECIMENTO E COLOCACAO</v>
      </c>
      <c r="C14946" s="749" t="s">
        <v>37206</v>
      </c>
      <c r="D14946" s="749" t="s">
        <v>14939</v>
      </c>
      <c r="I14946" s="749" t="s">
        <v>236</v>
      </c>
      <c r="J14946" s="749" t="n">
        <v>1.12</v>
      </c>
    </row>
    <row collapsed="false" customFormat="false" customHeight="true" hidden="true" ht="12.75" outlineLevel="0" r="14947">
      <c r="A14947" s="749" t="s">
        <v>37207</v>
      </c>
      <c r="B14947" s="749" t="str">
        <f aca="false">C14947&amp;D14947&amp;E14947&amp;F14947&amp;G14947&amp;H14947</f>
        <v>CABO TELEFONICO CCI,DIAMETRO DO CONDUTOR 0,50MM,PARA 2 PARES.FORNECIMENTO E COLOCACAO</v>
      </c>
      <c r="C14947" s="749" t="s">
        <v>37206</v>
      </c>
      <c r="D14947" s="749" t="s">
        <v>14939</v>
      </c>
      <c r="I14947" s="749" t="s">
        <v>236</v>
      </c>
      <c r="J14947" s="749" t="n">
        <v>1.02</v>
      </c>
    </row>
    <row collapsed="false" customFormat="false" customHeight="true" hidden="true" ht="12.75" outlineLevel="0" r="14948">
      <c r="A14948" s="749" t="s">
        <v>37208</v>
      </c>
      <c r="B14948" s="749" t="str">
        <f aca="false">C14948&amp;D14948&amp;E14948&amp;F14948&amp;G14948&amp;H14948</f>
        <v>CABO TELEFONICO CCI,DIAMETRO DO CONDUTOR 0,50MM,PARA 4 PARES.FORNECIMENTO E COLOCACAO</v>
      </c>
      <c r="C14948" s="749" t="s">
        <v>37209</v>
      </c>
      <c r="D14948" s="749" t="s">
        <v>14939</v>
      </c>
      <c r="I14948" s="749" t="s">
        <v>236</v>
      </c>
      <c r="J14948" s="749" t="n">
        <v>1.83</v>
      </c>
    </row>
    <row collapsed="false" customFormat="false" customHeight="true" hidden="true" ht="12.75" outlineLevel="0" r="14949">
      <c r="A14949" s="749" t="s">
        <v>37210</v>
      </c>
      <c r="B14949" s="749" t="str">
        <f aca="false">C14949&amp;D14949&amp;E14949&amp;F14949&amp;G14949&amp;H14949</f>
        <v>CABO TELEFONICO CCI,DIAMETRO DO CONDUTOR 0,50MM,PARA 4 PARES.FORNECIMENTO E COLOCACAO</v>
      </c>
      <c r="C14949" s="749" t="s">
        <v>37209</v>
      </c>
      <c r="D14949" s="749" t="s">
        <v>14939</v>
      </c>
      <c r="I14949" s="749" t="s">
        <v>236</v>
      </c>
      <c r="J14949" s="749" t="n">
        <v>1.69</v>
      </c>
    </row>
    <row collapsed="false" customFormat="false" customHeight="true" hidden="true" ht="12.75" outlineLevel="0" r="14950">
      <c r="A14950" s="749" t="s">
        <v>37211</v>
      </c>
      <c r="B14950" s="749" t="str">
        <f aca="false">C14950&amp;D14950&amp;E14950&amp;F14950&amp;G14950&amp;H14950</f>
        <v>CABO TELEFONICO CCI,DIAMETRO DO CONDUTOR 0,50MM,PARA 5 PARES.FORNECIMENTO E COLOCACAO</v>
      </c>
      <c r="C14950" s="749" t="s">
        <v>37212</v>
      </c>
      <c r="D14950" s="749" t="s">
        <v>14939</v>
      </c>
      <c r="I14950" s="749" t="s">
        <v>236</v>
      </c>
      <c r="J14950" s="749" t="n">
        <v>2.7</v>
      </c>
    </row>
    <row collapsed="false" customFormat="false" customHeight="true" hidden="true" ht="12.75" outlineLevel="0" r="14951">
      <c r="A14951" s="749" t="s">
        <v>37213</v>
      </c>
      <c r="B14951" s="749" t="str">
        <f aca="false">C14951&amp;D14951&amp;E14951&amp;F14951&amp;G14951&amp;H14951</f>
        <v>CABO TELEFONICO CCI,DIAMETRO DO CONDUTOR 0,50MM,PARA 5 PARES.FORNECIMENTO E COLOCACAO</v>
      </c>
      <c r="C14951" s="749" t="s">
        <v>37212</v>
      </c>
      <c r="D14951" s="749" t="s">
        <v>14939</v>
      </c>
      <c r="I14951" s="749" t="s">
        <v>236</v>
      </c>
      <c r="J14951" s="749" t="n">
        <v>2.46</v>
      </c>
    </row>
    <row collapsed="false" customFormat="false" customHeight="true" hidden="true" ht="12.75" outlineLevel="0" r="14952">
      <c r="A14952" s="749" t="s">
        <v>37214</v>
      </c>
      <c r="B14952" s="749" t="str">
        <f aca="false">C14952&amp;D14952&amp;E14952&amp;F14952&amp;G14952&amp;H14952</f>
        <v>CABO TELEFONICO CCI,DIAMETRO DO CONDUTOR 0,50MM,PARA 6 PARES.FORNECIMENTO E COLOCACAO</v>
      </c>
      <c r="C14952" s="749" t="s">
        <v>37215</v>
      </c>
      <c r="D14952" s="749" t="s">
        <v>14939</v>
      </c>
      <c r="I14952" s="749" t="s">
        <v>236</v>
      </c>
      <c r="J14952" s="749" t="n">
        <v>2.88</v>
      </c>
    </row>
    <row collapsed="false" customFormat="false" customHeight="true" hidden="true" ht="12.75" outlineLevel="0" r="14953">
      <c r="A14953" s="749" t="s">
        <v>37216</v>
      </c>
      <c r="B14953" s="749" t="str">
        <f aca="false">C14953&amp;D14953&amp;E14953&amp;F14953&amp;G14953&amp;H14953</f>
        <v>CABO TELEFONICO CCI,DIAMETRO DO CONDUTOR 0,50MM,PARA 6 PARES.FORNECIMENTO E COLOCACAO</v>
      </c>
      <c r="C14953" s="749" t="s">
        <v>37215</v>
      </c>
      <c r="D14953" s="749" t="s">
        <v>14939</v>
      </c>
      <c r="I14953" s="749" t="s">
        <v>236</v>
      </c>
      <c r="J14953" s="749" t="n">
        <v>2.65</v>
      </c>
    </row>
    <row collapsed="false" customFormat="false" customHeight="true" hidden="true" ht="12.75" outlineLevel="0" r="14954">
      <c r="A14954" s="749" t="s">
        <v>37217</v>
      </c>
      <c r="B14954" s="749" t="str">
        <f aca="false">C14954&amp;D14954&amp;E14954&amp;F14954&amp;G14954&amp;H14954</f>
        <v>CABO COAXIAL RG-59,ALCANCE MAXIMO 300M,PARA INSTALACAO CFTV.FORNECIMENTO E COLOCACAO</v>
      </c>
      <c r="C14954" s="749" t="s">
        <v>37218</v>
      </c>
      <c r="D14954" s="749" t="s">
        <v>14956</v>
      </c>
      <c r="I14954" s="749" t="s">
        <v>236</v>
      </c>
      <c r="J14954" s="749" t="n">
        <v>64.3</v>
      </c>
    </row>
    <row collapsed="false" customFormat="false" customHeight="true" hidden="true" ht="12.75" outlineLevel="0" r="14955">
      <c r="A14955" s="749" t="s">
        <v>37219</v>
      </c>
      <c r="B14955" s="749" t="str">
        <f aca="false">C14955&amp;D14955&amp;E14955&amp;F14955&amp;G14955&amp;H14955</f>
        <v>CABO COAXIAL RG-59,ALCANCE MAXIMO 300M,PARA INSTALACAO CFTV.FORNECIMENTO E COLOCACAO</v>
      </c>
      <c r="C14955" s="749" t="s">
        <v>37218</v>
      </c>
      <c r="D14955" s="749" t="s">
        <v>14956</v>
      </c>
      <c r="I14955" s="749" t="s">
        <v>236</v>
      </c>
      <c r="J14955" s="749" t="n">
        <v>55.77</v>
      </c>
    </row>
    <row collapsed="false" customFormat="false" customHeight="true" hidden="true" ht="12.75" outlineLevel="0" r="14956">
      <c r="A14956" s="749" t="s">
        <v>37220</v>
      </c>
      <c r="B14956" s="749" t="str">
        <f aca="false">C14956&amp;D14956&amp;E14956&amp;F14956&amp;G14956&amp;H14956</f>
        <v>CABO COAXIAL RG-06,ALCANCE MAXIMO 450M,PARA INSTALACAO CFTV.FORNECIMENTO E COLOCACAO</v>
      </c>
      <c r="C14956" s="749" t="s">
        <v>37221</v>
      </c>
      <c r="D14956" s="749" t="s">
        <v>14956</v>
      </c>
      <c r="I14956" s="749" t="s">
        <v>236</v>
      </c>
      <c r="J14956" s="749" t="n">
        <v>107.2</v>
      </c>
    </row>
    <row collapsed="false" customFormat="false" customHeight="true" hidden="true" ht="12.75" outlineLevel="0" r="14957">
      <c r="A14957" s="749" t="s">
        <v>37222</v>
      </c>
      <c r="B14957" s="749" t="str">
        <f aca="false">C14957&amp;D14957&amp;E14957&amp;F14957&amp;G14957&amp;H14957</f>
        <v>CABO COAXIAL RG-06,ALCANCE MAXIMO 450M,PARA INSTALACAO CFTV.FORNECIMENTO E COLOCACAO</v>
      </c>
      <c r="C14957" s="749" t="s">
        <v>37221</v>
      </c>
      <c r="D14957" s="749" t="s">
        <v>14956</v>
      </c>
      <c r="I14957" s="749" t="s">
        <v>236</v>
      </c>
      <c r="J14957" s="749" t="n">
        <v>92.98</v>
      </c>
    </row>
    <row collapsed="false" customFormat="false" customHeight="true" hidden="true" ht="51" outlineLevel="0" r="14958">
      <c r="A14958" s="749" t="s">
        <v>37223</v>
      </c>
      <c r="B14958" s="758" t="str">
        <f aca="false">C14958&amp;D14958&amp;E14958&amp;F14958&amp;G14958&amp;H14958</f>
        <v>ENTRADA DE SERVICO(PC),PADRAO AMPLA,PARA MEDICAO MONOFASICA,1 MEDIDOR,INSTALADO EM MURO PARA CARGA ATE 4KW,CONSTANDO DEPOSTE DE CONCRETO COMPLETO,CAIXA PARA INSTALACAO DO MEDIDORCOM DISJUNTOR 1X40A,CAIXA DE CONCRETO PARA ATERRAMENTO,HASTE DE ATERRAMENTO E DEMAIS MATERIAIS NECESSARIOS,EXCLUSIVE FIO DE ENTRADA E SAIDA</v>
      </c>
      <c r="C14958" s="749" t="s">
        <v>37224</v>
      </c>
      <c r="D14958" s="749" t="s">
        <v>37225</v>
      </c>
      <c r="E14958" s="749" t="s">
        <v>37226</v>
      </c>
      <c r="F14958" s="749" t="s">
        <v>37227</v>
      </c>
      <c r="G14958" s="749" t="s">
        <v>37228</v>
      </c>
      <c r="H14958" s="749" t="s">
        <v>37229</v>
      </c>
      <c r="I14958" s="749" t="s">
        <v>30</v>
      </c>
      <c r="J14958" s="749" t="n">
        <v>1364.73</v>
      </c>
    </row>
    <row collapsed="false" customFormat="false" customHeight="true" hidden="true" ht="51" outlineLevel="0" r="14959">
      <c r="A14959" s="749" t="s">
        <v>37230</v>
      </c>
      <c r="B14959" s="758" t="str">
        <f aca="false">C14959&amp;D14959&amp;E14959&amp;F14959&amp;G14959&amp;H14959</f>
        <v>ENTRADA DE SERVICO(PC),PADRAO AMPLA,PARA MEDICAO MONOFASICA,1 MEDIDOR,INSTALADO EM MURO PARA CARGA ATE 4KW,CONSTANDO DEPOSTE DE CONCRETO COMPLETO,CAIXA PARA INSTALACAO DO MEDIDORCOM DISJUNTOR 1X40A,CAIXA DE CONCRETO PARA ATERRAMENTO,HASTE DE ATERRAMENTO E DEMAIS MATERIAIS NECESSARIOS,EXCLUSIVE FIO DE ENTRADA E SAIDA</v>
      </c>
      <c r="C14959" s="749" t="s">
        <v>37224</v>
      </c>
      <c r="D14959" s="749" t="s">
        <v>37225</v>
      </c>
      <c r="E14959" s="749" t="s">
        <v>37226</v>
      </c>
      <c r="F14959" s="749" t="s">
        <v>37227</v>
      </c>
      <c r="G14959" s="749" t="s">
        <v>37228</v>
      </c>
      <c r="H14959" s="749" t="s">
        <v>37229</v>
      </c>
      <c r="I14959" s="749" t="s">
        <v>30</v>
      </c>
      <c r="J14959" s="749" t="n">
        <v>1262.84</v>
      </c>
    </row>
    <row collapsed="false" customFormat="false" customHeight="true" hidden="true" ht="51" outlineLevel="0" r="14960">
      <c r="A14960" s="749" t="s">
        <v>37231</v>
      </c>
      <c r="B14960" s="758" t="str">
        <f aca="false">C14960&amp;D14960&amp;E14960&amp;F14960&amp;G14960&amp;H14960</f>
        <v>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v>
      </c>
      <c r="C14960" s="749" t="s">
        <v>37232</v>
      </c>
      <c r="D14960" s="749" t="s">
        <v>37233</v>
      </c>
      <c r="E14960" s="749" t="s">
        <v>37234</v>
      </c>
      <c r="F14960" s="749" t="s">
        <v>37235</v>
      </c>
      <c r="G14960" s="749" t="s">
        <v>37236</v>
      </c>
      <c r="H14960" s="749" t="s">
        <v>37237</v>
      </c>
      <c r="I14960" s="749" t="s">
        <v>30</v>
      </c>
      <c r="J14960" s="749" t="n">
        <v>1508.43</v>
      </c>
    </row>
    <row collapsed="false" customFormat="false" customHeight="true" hidden="true" ht="51" outlineLevel="0" r="14961">
      <c r="A14961" s="749" t="s">
        <v>37238</v>
      </c>
      <c r="B14961" s="758" t="str">
        <f aca="false">C14961&amp;D14961&amp;E14961&amp;F14961&amp;G14961&amp;H14961</f>
        <v>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v>
      </c>
      <c r="C14961" s="749" t="s">
        <v>37232</v>
      </c>
      <c r="D14961" s="749" t="s">
        <v>37233</v>
      </c>
      <c r="E14961" s="749" t="s">
        <v>37234</v>
      </c>
      <c r="F14961" s="749" t="s">
        <v>37235</v>
      </c>
      <c r="G14961" s="749" t="s">
        <v>37236</v>
      </c>
      <c r="H14961" s="749" t="s">
        <v>37237</v>
      </c>
      <c r="I14961" s="749" t="s">
        <v>30</v>
      </c>
      <c r="J14961" s="749" t="n">
        <v>1394.94</v>
      </c>
    </row>
    <row collapsed="false" customFormat="false" customHeight="true" hidden="true" ht="63.75" outlineLevel="0" r="14962">
      <c r="A14962" s="749" t="s">
        <v>37239</v>
      </c>
      <c r="B14962" s="758" t="str">
        <f aca="false">C14962&amp;D14962&amp;E14962&amp;F14962&amp;G14962&amp;H14962</f>
        <v>ENTRADA DE SERVICO(PC),PADRAO AMPLA,PARA MEDICAO TRIFASICA,1 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v>
      </c>
      <c r="C14962" s="749" t="s">
        <v>37240</v>
      </c>
      <c r="D14962" s="749" t="s">
        <v>37241</v>
      </c>
      <c r="E14962" s="749" t="s">
        <v>37242</v>
      </c>
      <c r="F14962" s="749" t="s">
        <v>37243</v>
      </c>
      <c r="G14962" s="749" t="s">
        <v>37244</v>
      </c>
      <c r="H14962" s="749" t="s">
        <v>37245</v>
      </c>
      <c r="I14962" s="749" t="s">
        <v>30</v>
      </c>
      <c r="J14962" s="749" t="n">
        <v>2115.27</v>
      </c>
    </row>
    <row collapsed="false" customFormat="false" customHeight="true" hidden="true" ht="63.75" outlineLevel="0" r="14963">
      <c r="A14963" s="749" t="s">
        <v>37246</v>
      </c>
      <c r="B14963" s="758" t="str">
        <f aca="false">C14963&amp;D14963&amp;E14963&amp;F14963&amp;G14963&amp;H14963</f>
        <v>ENTRADA DE SERVICO(PC),PADRAO AMPLA,PARA MEDICAO TRIFASICA,1 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v>
      </c>
      <c r="C14963" s="749" t="s">
        <v>37240</v>
      </c>
      <c r="D14963" s="749" t="s">
        <v>37241</v>
      </c>
      <c r="E14963" s="749" t="s">
        <v>37242</v>
      </c>
      <c r="F14963" s="749" t="s">
        <v>37243</v>
      </c>
      <c r="G14963" s="749" t="s">
        <v>37244</v>
      </c>
      <c r="H14963" s="749" t="s">
        <v>37245</v>
      </c>
      <c r="I14963" s="749" t="s">
        <v>30</v>
      </c>
      <c r="J14963" s="749" t="n">
        <v>1961.15</v>
      </c>
    </row>
    <row collapsed="false" customFormat="false" customHeight="true" hidden="true" ht="63.75" outlineLevel="0" r="14964">
      <c r="A14964" s="749" t="s">
        <v>37247</v>
      </c>
      <c r="B14964" s="758" t="str">
        <f aca="false">C14964&amp;D14964&amp;E14964&amp;F14964&amp;G14964&amp;H14964</f>
        <v>ENTRADA SERVICO(PC),PADRAO AMPLA,MEDICAO TRIFASICA,TRANSFORMADOR CORRENTE,1 MEDIDOR,INSTAL.MURO,CARGA 35 A 50KW,C/POSTECONCR.COMPLETO,CABINE ALVENARIA,C/PORTA,CAIXA INSTAL.MEDIDOR,CHAVE TRIPOLAR 200A,PORTA FUSIVEIS,FUSIVEIS NH 100 A 160A,CX.CONCR.P/ATERRAM.HASTE ATERRAM.E DEMAIS MAT. NECES. EXCL.FIO OU CABO ENTRADA E SAIDA</v>
      </c>
      <c r="C14964" s="749" t="s">
        <v>37248</v>
      </c>
      <c r="D14964" s="749" t="s">
        <v>37249</v>
      </c>
      <c r="E14964" s="749" t="s">
        <v>37250</v>
      </c>
      <c r="F14964" s="749" t="s">
        <v>37251</v>
      </c>
      <c r="G14964" s="749" t="s">
        <v>37252</v>
      </c>
      <c r="H14964" s="749" t="s">
        <v>37253</v>
      </c>
      <c r="I14964" s="749" t="s">
        <v>30</v>
      </c>
      <c r="J14964" s="749" t="n">
        <v>4317.54</v>
      </c>
    </row>
    <row collapsed="false" customFormat="false" customHeight="true" hidden="true" ht="63.75" outlineLevel="0" r="14965">
      <c r="A14965" s="749" t="s">
        <v>37254</v>
      </c>
      <c r="B14965" s="758" t="str">
        <f aca="false">C14965&amp;D14965&amp;E14965&amp;F14965&amp;G14965&amp;H14965</f>
        <v>ENTRADA SERVICO(PC),PADRAO AMPLA,MEDICAO TRIFASICA,TRANSFORMADOR CORRENTE,1 MEDIDOR,INSTAL.MURO,CARGA 35 A 50KW,C/POSTECONCR.COMPLETO,CABINE ALVENARIA,C/PORTA,CAIXA INSTAL.MEDIDOR,CHAVE TRIPOLAR 200A,PORTA FUSIVEIS,FUSIVEIS NH 100 A 160A,CX.CONCR.P/ATERRAM.HASTE ATERRAM.E DEMAIS MAT. NECES. EXCL.FIO OU CABO ENTRADA E SAIDA</v>
      </c>
      <c r="C14965" s="749" t="s">
        <v>37248</v>
      </c>
      <c r="D14965" s="749" t="s">
        <v>37249</v>
      </c>
      <c r="E14965" s="749" t="s">
        <v>37250</v>
      </c>
      <c r="F14965" s="749" t="s">
        <v>37251</v>
      </c>
      <c r="G14965" s="749" t="s">
        <v>37252</v>
      </c>
      <c r="H14965" s="749" t="s">
        <v>37253</v>
      </c>
      <c r="I14965" s="749" t="s">
        <v>30</v>
      </c>
      <c r="J14965" s="749" t="n">
        <v>4126.54</v>
      </c>
    </row>
    <row collapsed="false" customFormat="false" customHeight="true" hidden="true" ht="12.75" outlineLevel="0" r="14966">
      <c r="A14966" s="749" t="s">
        <v>37255</v>
      </c>
      <c r="B14966" s="749" t="str">
        <f aca="false">C14966&amp;D14966&amp;E14966&amp;F14966&amp;G14966&amp;H14966</f>
        <v>ENTRADA DE ENERGIA INDIVIDUAL,PADRAO LIGHT,MEDICAO DIRETA,REDE AEREA,DEMANDA ATE 8KVA,INCLUSIVE CAIXA TRANSPARENTE PARAMEDICAO(CTM),E CAIXA DE DISJUNTOR MONOPOLAR(CDJ1)INTERNA E DEMAIS MATERIAIS NECESSARIOS,EXCLUSIVE POSTE,DISJUNTOR E FIOS DE ENTRADA E SAIDA</v>
      </c>
      <c r="C14966" s="749" t="s">
        <v>37256</v>
      </c>
      <c r="D14966" s="749" t="s">
        <v>37257</v>
      </c>
      <c r="E14966" s="749" t="s">
        <v>37258</v>
      </c>
      <c r="F14966" s="749" t="s">
        <v>37259</v>
      </c>
      <c r="G14966" s="749" t="s">
        <v>37229</v>
      </c>
      <c r="I14966" s="749" t="s">
        <v>30</v>
      </c>
      <c r="J14966" s="749" t="n">
        <v>906.95</v>
      </c>
    </row>
    <row collapsed="false" customFormat="false" customHeight="true" hidden="true" ht="12.75" outlineLevel="0" r="14967">
      <c r="A14967" s="749" t="s">
        <v>37260</v>
      </c>
      <c r="B14967" s="749" t="str">
        <f aca="false">C14967&amp;D14967&amp;E14967&amp;F14967&amp;G14967&amp;H14967</f>
        <v>ENTRADA DE ENERGIA INDIVIDUAL,PADRAO LIGHT,MEDICAO DIRETA,REDE AEREA,DEMANDA ATE 8KVA,INCLUSIVE CAIXA TRANSPARENTE PARAMEDICAO(CTM),E CAIXA DE DISJUNTOR MONOPOLAR(CDJ1)INTERNA E DEMAIS MATERIAIS NECESSARIOS,EXCLUSIVE POSTE,DISJUNTOR E FIOS DE ENTRADA E SAIDA</v>
      </c>
      <c r="C14967" s="749" t="s">
        <v>37256</v>
      </c>
      <c r="D14967" s="749" t="s">
        <v>37257</v>
      </c>
      <c r="E14967" s="749" t="s">
        <v>37258</v>
      </c>
      <c r="F14967" s="749" t="s">
        <v>37259</v>
      </c>
      <c r="G14967" s="749" t="s">
        <v>37229</v>
      </c>
      <c r="I14967" s="749" t="s">
        <v>30</v>
      </c>
      <c r="J14967" s="749" t="n">
        <v>818.15</v>
      </c>
    </row>
    <row collapsed="false" customFormat="false" customHeight="true" hidden="true" ht="12.75" outlineLevel="0" r="14968">
      <c r="A14968" s="749" t="s">
        <v>37261</v>
      </c>
      <c r="B14968" s="749" t="str">
        <f aca="false">C14968&amp;D14968&amp;E14968&amp;F14968&amp;G14968&amp;H14968</f>
        <v>ENTRADA DE ENERGIA INDIVIDUAL,PADRAO LIGHT,MEDICAO DIRETA,REDE AEREA,DEMANDA ENTRE 8,0 E 23,2KVA,INCLUSIVE CAIXA TRANSPARENTE POLIFASICA(CTP)E CAIXA DE DISJUNTOR TRIFASICA(CDJ3)INTERNA E DEMAIS MATERIAIS NECESSARIOS,EXCLUSIVE POSTE,DISJUNTOR E FIOS DE ENTRADA E SAIDA</v>
      </c>
      <c r="C14968" s="749" t="s">
        <v>37256</v>
      </c>
      <c r="D14968" s="749" t="s">
        <v>37262</v>
      </c>
      <c r="E14968" s="749" t="s">
        <v>37263</v>
      </c>
      <c r="F14968" s="749" t="s">
        <v>37264</v>
      </c>
      <c r="G14968" s="749" t="s">
        <v>37265</v>
      </c>
      <c r="I14968" s="749" t="s">
        <v>30</v>
      </c>
      <c r="J14968" s="749" t="n">
        <v>1171.3</v>
      </c>
    </row>
    <row collapsed="false" customFormat="false" customHeight="true" hidden="true" ht="12.75" outlineLevel="0" r="14969">
      <c r="A14969" s="749" t="s">
        <v>37266</v>
      </c>
      <c r="B14969" s="749" t="str">
        <f aca="false">C14969&amp;D14969&amp;E14969&amp;F14969&amp;G14969&amp;H14969</f>
        <v>ENTRADA DE ENERGIA INDIVIDUAL,PADRAO LIGHT,MEDICAO DIRETA,REDE AEREA,DEMANDA ENTRE 8,0 E 23,2KVA,INCLUSIVE CAIXA TRANSPARENTE POLIFASICA(CTP)E CAIXA DE DISJUNTOR TRIFASICA(CDJ3)INTERNA E DEMAIS MATERIAIS NECESSARIOS,EXCLUSIVE POSTE,DISJUNTOR E FIOS DE ENTRADA E SAIDA</v>
      </c>
      <c r="C14969" s="749" t="s">
        <v>37256</v>
      </c>
      <c r="D14969" s="749" t="s">
        <v>37262</v>
      </c>
      <c r="E14969" s="749" t="s">
        <v>37263</v>
      </c>
      <c r="F14969" s="749" t="s">
        <v>37264</v>
      </c>
      <c r="G14969" s="749" t="s">
        <v>37265</v>
      </c>
      <c r="I14969" s="749" t="s">
        <v>30</v>
      </c>
      <c r="J14969" s="749" t="n">
        <v>1058.81</v>
      </c>
    </row>
    <row collapsed="false" customFormat="false" customHeight="true" hidden="true" ht="12.75" outlineLevel="0" r="14970">
      <c r="A14970" s="749" t="s">
        <v>37267</v>
      </c>
      <c r="B14970" s="749" t="str">
        <f aca="false">C14970&amp;D14970&amp;E14970&amp;F14970&amp;G14970&amp;H14970</f>
        <v>ENTRADA DE ENERGIA INDIVIDUAL,PADRAO LIGHT,MEDICAO DIRETA,REDE AEREA,DEMANDA ENTRE 23,2 E 33,1KVA,INCLUSIVE CAIXA TRANSPARENTE POLIFASICA(CTP)E CAIXA DE DISJUNTOR TRIFASICA(CDJ3)INTERNA E DEMAIS MATERIAIS NECESSARIOS,EXCLUSIVE POSTE,DISJUNTOR E FIOS DE ENTRADA E SAIDA</v>
      </c>
      <c r="C14970" s="749" t="s">
        <v>37256</v>
      </c>
      <c r="D14970" s="749" t="s">
        <v>37268</v>
      </c>
      <c r="E14970" s="749" t="s">
        <v>37269</v>
      </c>
      <c r="F14970" s="749" t="s">
        <v>37270</v>
      </c>
      <c r="G14970" s="749" t="s">
        <v>37271</v>
      </c>
      <c r="I14970" s="749" t="s">
        <v>30</v>
      </c>
      <c r="J14970" s="749" t="n">
        <v>1246.66</v>
      </c>
    </row>
    <row collapsed="false" customFormat="false" customHeight="true" hidden="true" ht="12.75" outlineLevel="0" r="14971">
      <c r="A14971" s="749" t="s">
        <v>37272</v>
      </c>
      <c r="B14971" s="749" t="str">
        <f aca="false">C14971&amp;D14971&amp;E14971&amp;F14971&amp;G14971&amp;H14971</f>
        <v>ENTRADA DE ENERGIA INDIVIDUAL,PADRAO LIGHT,MEDICAO DIRETA,REDE AEREA,DEMANDA ENTRE 23,2 E 33,1KVA,INCLUSIVE CAIXA TRANSPARENTE POLIFASICA(CTP)E CAIXA DE DISJUNTOR TRIFASICA(CDJ3)INTERNA E DEMAIS MATERIAIS NECESSARIOS,EXCLUSIVE POSTE,DISJUNTOR E FIOS DE ENTRADA E SAIDA</v>
      </c>
      <c r="C14971" s="749" t="s">
        <v>37256</v>
      </c>
      <c r="D14971" s="749" t="s">
        <v>37268</v>
      </c>
      <c r="E14971" s="749" t="s">
        <v>37269</v>
      </c>
      <c r="F14971" s="749" t="s">
        <v>37270</v>
      </c>
      <c r="G14971" s="749" t="s">
        <v>37271</v>
      </c>
      <c r="I14971" s="749" t="s">
        <v>30</v>
      </c>
      <c r="J14971" s="749" t="n">
        <v>1124.69</v>
      </c>
    </row>
    <row collapsed="false" customFormat="false" customHeight="true" hidden="true" ht="12.75" outlineLevel="0" r="14972">
      <c r="A14972" s="749" t="s">
        <v>37273</v>
      </c>
      <c r="B14972" s="749" t="str">
        <f aca="false">C14972&amp;D14972&amp;E14972&amp;F14972&amp;G14972&amp;H14972</f>
        <v>ENTRADA DE ENERGIA INDIVIDUAL,PADRAO LIGHT,MEDICAO DIRETA,REDE AEREA,DEMANDA ENTRE 33,1 E 66,3KVA,INCLUSIVE CAIXA SECCIONADORA ATE 200A(CSM200)E CAIXA DE PROTECAO ATE 225A(CPG-225)INTERNA E DEMAIS MATERIAIS NECESSARIOS,EXCLUSIVE POSTE,DISJUNTOR E FIOS DE ENTRADA E SAIDA</v>
      </c>
      <c r="C14972" s="749" t="s">
        <v>37256</v>
      </c>
      <c r="D14972" s="749" t="s">
        <v>37274</v>
      </c>
      <c r="E14972" s="749" t="s">
        <v>37275</v>
      </c>
      <c r="F14972" s="749" t="s">
        <v>37276</v>
      </c>
      <c r="G14972" s="749" t="s">
        <v>37277</v>
      </c>
      <c r="I14972" s="749" t="s">
        <v>30</v>
      </c>
      <c r="J14972" s="749" t="n">
        <v>2789.64</v>
      </c>
    </row>
    <row collapsed="false" customFormat="false" customHeight="true" hidden="true" ht="12.75" outlineLevel="0" r="14973">
      <c r="A14973" s="749" t="s">
        <v>37278</v>
      </c>
      <c r="B14973" s="749" t="str">
        <f aca="false">C14973&amp;D14973&amp;E14973&amp;F14973&amp;G14973&amp;H14973</f>
        <v>ENTRADA DE ENERGIA INDIVIDUAL,PADRAO LIGHT,MEDICAO DIRETA,REDE AEREA,DEMANDA ENTRE 33,1 E 66,3KVA,INCLUSIVE CAIXA SECCIONADORA ATE 200A(CSM200)E CAIXA DE PROTECAO ATE 225A(CPG-225)INTERNA E DEMAIS MATERIAIS NECESSARIOS,EXCLUSIVE POSTE,DISJUNTOR E FIOS DE ENTRADA E SAIDA</v>
      </c>
      <c r="C14973" s="749" t="s">
        <v>37256</v>
      </c>
      <c r="D14973" s="749" t="s">
        <v>37274</v>
      </c>
      <c r="E14973" s="749" t="s">
        <v>37275</v>
      </c>
      <c r="F14973" s="749" t="s">
        <v>37276</v>
      </c>
      <c r="G14973" s="749" t="s">
        <v>37277</v>
      </c>
      <c r="I14973" s="749" t="s">
        <v>30</v>
      </c>
      <c r="J14973" s="749" t="n">
        <v>2597.46</v>
      </c>
    </row>
    <row collapsed="false" customFormat="false" customHeight="true" hidden="true" ht="25.5" outlineLevel="0" r="14974">
      <c r="A14974" s="749" t="s">
        <v>37279</v>
      </c>
      <c r="B14974" s="758" t="str">
        <f aca="false">C14974&amp;D14974&amp;E14974&amp;F14974&amp;G14974&amp;H14974</f>
        <v>SUBESTACAO SIMPLIFICADA,PADRAO LIGHT,COM TRANSFORMADOR TRIFASICO DE 75KVA,13,8KV-220/127V,EXCLUSIVE CABINE DE MEDICAO</v>
      </c>
      <c r="C14974" s="749" t="s">
        <v>37280</v>
      </c>
      <c r="D14974" s="749" t="s">
        <v>37281</v>
      </c>
      <c r="I14974" s="749" t="s">
        <v>30</v>
      </c>
      <c r="J14974" s="749" t="n">
        <v>11062.73</v>
      </c>
    </row>
    <row collapsed="false" customFormat="false" customHeight="true" hidden="true" ht="25.5" outlineLevel="0" r="14975">
      <c r="A14975" s="749" t="s">
        <v>37282</v>
      </c>
      <c r="B14975" s="758" t="str">
        <f aca="false">C14975&amp;D14975&amp;E14975&amp;F14975&amp;G14975&amp;H14975</f>
        <v>SUBESTACAO SIMPLIFICADA,PADRAO LIGHT,COM TRANSFORMADOR TRIFASICO DE 75KVA,13,8KV-220/127V,EXCLUSIVE CABINE DE MEDICAO</v>
      </c>
      <c r="C14975" s="749" t="s">
        <v>37280</v>
      </c>
      <c r="D14975" s="749" t="s">
        <v>37281</v>
      </c>
      <c r="I14975" s="749" t="s">
        <v>30</v>
      </c>
      <c r="J14975" s="749" t="n">
        <v>10777.6</v>
      </c>
    </row>
    <row collapsed="false" customFormat="false" customHeight="true" hidden="true" ht="25.5" outlineLevel="0" r="14976">
      <c r="A14976" s="749" t="s">
        <v>37283</v>
      </c>
      <c r="B14976" s="758" t="str">
        <f aca="false">C14976&amp;D14976&amp;E14976&amp;F14976&amp;G14976&amp;H14976</f>
        <v>SUBESTACAO SIMPLIFICADA PADRAO LIGHT,COM TRANSFORMADOR TRIFASICO 112,5KVA,13,8KV-220/127V,EXCLUSIVE CABINE DE MEDICAO</v>
      </c>
      <c r="C14976" s="749" t="s">
        <v>37284</v>
      </c>
      <c r="D14976" s="749" t="s">
        <v>37285</v>
      </c>
      <c r="I14976" s="749" t="s">
        <v>30</v>
      </c>
      <c r="J14976" s="749" t="n">
        <v>12680.41</v>
      </c>
    </row>
    <row collapsed="false" customFormat="false" customHeight="true" hidden="true" ht="25.5" outlineLevel="0" r="14977">
      <c r="A14977" s="749" t="s">
        <v>37286</v>
      </c>
      <c r="B14977" s="758" t="str">
        <f aca="false">C14977&amp;D14977&amp;E14977&amp;F14977&amp;G14977&amp;H14977</f>
        <v>SUBESTACAO SIMPLIFICADA PADRAO LIGHT,COM TRANSFORMADOR TRIFASICO 112,5KVA,13,8KV-220/127V,EXCLUSIVE CABINE DE MEDICAO</v>
      </c>
      <c r="C14977" s="749" t="s">
        <v>37284</v>
      </c>
      <c r="D14977" s="749" t="s">
        <v>37285</v>
      </c>
      <c r="I14977" s="749" t="s">
        <v>30</v>
      </c>
      <c r="J14977" s="749" t="n">
        <v>12395.28</v>
      </c>
    </row>
    <row collapsed="false" customFormat="false" customHeight="true" hidden="true" ht="25.5" outlineLevel="0" r="14978">
      <c r="A14978" s="749" t="s">
        <v>37287</v>
      </c>
      <c r="B14978" s="758" t="str">
        <f aca="false">C14978&amp;D14978&amp;E14978&amp;F14978&amp;G14978&amp;H14978</f>
        <v>SUBESTACAO SIMPLIFICADA PADRAO LIGHT,COM TRANSFORMADOR TRIFASICO DE 150KVA,13,8KV-220/127V,EXCLUSIVE CABINE DE MEDICAO</v>
      </c>
      <c r="C14978" s="749" t="s">
        <v>37284</v>
      </c>
      <c r="D14978" s="749" t="s">
        <v>37288</v>
      </c>
      <c r="I14978" s="749" t="s">
        <v>30</v>
      </c>
      <c r="J14978" s="749" t="n">
        <v>13866.71</v>
      </c>
    </row>
    <row collapsed="false" customFormat="false" customHeight="true" hidden="true" ht="25.5" outlineLevel="0" r="14979">
      <c r="A14979" s="749" t="s">
        <v>37289</v>
      </c>
      <c r="B14979" s="758" t="str">
        <f aca="false">C14979&amp;D14979&amp;E14979&amp;F14979&amp;G14979&amp;H14979</f>
        <v>SUBESTACAO SIMPLIFICADA PADRAO LIGHT,COM TRANSFORMADOR TRIFASICO DE 150KVA,13,8KV-220/127V,EXCLUSIVE CABINE DE MEDICAO</v>
      </c>
      <c r="C14979" s="749" t="s">
        <v>37284</v>
      </c>
      <c r="D14979" s="749" t="s">
        <v>37288</v>
      </c>
      <c r="I14979" s="749" t="s">
        <v>30</v>
      </c>
      <c r="J14979" s="749" t="n">
        <v>13581.58</v>
      </c>
    </row>
    <row collapsed="false" customFormat="false" customHeight="true" hidden="true" ht="25.5" outlineLevel="0" r="14980">
      <c r="A14980" s="749" t="s">
        <v>37290</v>
      </c>
      <c r="B14980" s="758" t="str">
        <f aca="false">C14980&amp;D14980&amp;E14980&amp;F14980&amp;G14980&amp;H14980</f>
        <v>SUBESTACAO SIMPLIFICADA,PADRAO LIGHT,COM TRANSFORMADOR TRIFASICO DE 225KVA,13,8KV-220/127V,EXCLUSIVE CABINE DE MEDICAO</v>
      </c>
      <c r="C14980" s="749" t="s">
        <v>37280</v>
      </c>
      <c r="D14980" s="749" t="s">
        <v>37291</v>
      </c>
      <c r="I14980" s="749" t="s">
        <v>30</v>
      </c>
      <c r="J14980" s="749" t="n">
        <v>17102.08</v>
      </c>
    </row>
    <row collapsed="false" customFormat="false" customHeight="true" hidden="true" ht="25.5" outlineLevel="0" r="14981">
      <c r="A14981" s="749" t="s">
        <v>37292</v>
      </c>
      <c r="B14981" s="758" t="str">
        <f aca="false">C14981&amp;D14981&amp;E14981&amp;F14981&amp;G14981&amp;H14981</f>
        <v>SUBESTACAO SIMPLIFICADA,PADRAO LIGHT,COM TRANSFORMADOR TRIFASICO DE 225KVA,13,8KV-220/127V,EXCLUSIVE CABINE DE MEDICAO</v>
      </c>
      <c r="C14981" s="749" t="s">
        <v>37280</v>
      </c>
      <c r="D14981" s="749" t="s">
        <v>37291</v>
      </c>
      <c r="I14981" s="749" t="s">
        <v>30</v>
      </c>
      <c r="J14981" s="749" t="n">
        <v>16816.95</v>
      </c>
    </row>
    <row collapsed="false" customFormat="false" customHeight="true" hidden="true" ht="25.5" outlineLevel="0" r="14982">
      <c r="A14982" s="749" t="s">
        <v>37293</v>
      </c>
      <c r="B14982" s="758" t="str">
        <f aca="false">C14982&amp;D14982&amp;E14982&amp;F14982&amp;G14982&amp;H14982</f>
        <v>SUBESTACAO SIMPLIFICADA,PADRAO LIGHT,COM TRANSFORMADOR TRIFASICO DE 300KVA,13,8V-220/127V,EXCLUSIVE CABINE DE MEDICAO</v>
      </c>
      <c r="C14982" s="749" t="s">
        <v>37280</v>
      </c>
      <c r="D14982" s="749" t="s">
        <v>37294</v>
      </c>
      <c r="I14982" s="749" t="s">
        <v>30</v>
      </c>
      <c r="J14982" s="749" t="n">
        <v>20337.44</v>
      </c>
    </row>
    <row collapsed="false" customFormat="false" customHeight="true" hidden="true" ht="25.5" outlineLevel="0" r="14983">
      <c r="A14983" s="749" t="s">
        <v>37295</v>
      </c>
      <c r="B14983" s="758" t="str">
        <f aca="false">C14983&amp;D14983&amp;E14983&amp;F14983&amp;G14983&amp;H14983</f>
        <v>SUBESTACAO SIMPLIFICADA,PADRAO LIGHT,COM TRANSFORMADOR TRIFASICO DE 300KVA,13,8V-220/127V,EXCLUSIVE CABINE DE MEDICAO</v>
      </c>
      <c r="C14983" s="749" t="s">
        <v>37280</v>
      </c>
      <c r="D14983" s="749" t="s">
        <v>37294</v>
      </c>
      <c r="I14983" s="749" t="s">
        <v>30</v>
      </c>
      <c r="J14983" s="749" t="n">
        <v>20052.32</v>
      </c>
    </row>
    <row collapsed="false" customFormat="false" customHeight="true" hidden="true" ht="25.5" outlineLevel="0" r="14984">
      <c r="A14984" s="749" t="s">
        <v>37296</v>
      </c>
      <c r="B14984" s="758" t="str">
        <f aca="false">C14984&amp;D14984&amp;E14984&amp;F14984&amp;G14984&amp;H14984</f>
        <v>SUBESTACAO SIMPLIFICADA,PADRAO LIGHT,COM TRANSFORMADOR TRIFASICO DE 75KVA,13,8KV-220/127V,INCLUSIVE CABINE DE MEDICAO</v>
      </c>
      <c r="C14984" s="749" t="s">
        <v>37280</v>
      </c>
      <c r="D14984" s="749" t="s">
        <v>37297</v>
      </c>
      <c r="I14984" s="749" t="s">
        <v>30</v>
      </c>
      <c r="J14984" s="749" t="n">
        <v>18377.21</v>
      </c>
    </row>
    <row collapsed="false" customFormat="false" customHeight="true" hidden="true" ht="25.5" outlineLevel="0" r="14985">
      <c r="A14985" s="749" t="s">
        <v>37298</v>
      </c>
      <c r="B14985" s="758" t="str">
        <f aca="false">C14985&amp;D14985&amp;E14985&amp;F14985&amp;G14985&amp;H14985</f>
        <v>SUBESTACAO SIMPLIFICADA,PADRAO LIGHT,COM TRANSFORMADOR TRIFASICO DE 75KVA,13,8KV-220/127V,INCLUSIVE CABINE DE MEDICAO</v>
      </c>
      <c r="C14985" s="749" t="s">
        <v>37280</v>
      </c>
      <c r="D14985" s="749" t="s">
        <v>37297</v>
      </c>
      <c r="I14985" s="749" t="s">
        <v>30</v>
      </c>
      <c r="J14985" s="749" t="n">
        <v>17905</v>
      </c>
    </row>
    <row collapsed="false" customFormat="false" customHeight="true" hidden="true" ht="25.5" outlineLevel="0" r="14986">
      <c r="A14986" s="749" t="s">
        <v>37299</v>
      </c>
      <c r="B14986" s="758" t="str">
        <f aca="false">C14986&amp;D14986&amp;E14986&amp;F14986&amp;G14986&amp;H14986</f>
        <v>SUBESTACAO SIMPLIFICADA,PADRAO LIGHT,COM TRANSFORMADOR TRIFASICO DE 112,5KVA,13,8V-220/127V,INCLUSIVE CABINE DE MEDICAO</v>
      </c>
      <c r="C14986" s="749" t="s">
        <v>37280</v>
      </c>
      <c r="D14986" s="749" t="s">
        <v>37300</v>
      </c>
      <c r="I14986" s="749" t="s">
        <v>30</v>
      </c>
      <c r="J14986" s="749" t="n">
        <v>21486.1</v>
      </c>
    </row>
    <row collapsed="false" customFormat="false" customHeight="true" hidden="true" ht="25.5" outlineLevel="0" r="14987">
      <c r="A14987" s="749" t="s">
        <v>37301</v>
      </c>
      <c r="B14987" s="758" t="str">
        <f aca="false">C14987&amp;D14987&amp;E14987&amp;F14987&amp;G14987&amp;H14987</f>
        <v>SUBESTACAO SIMPLIFICADA,PADRAO LIGHT,COM TRANSFORMADOR TRIFASICO DE 112,5KVA,13,8V-220/127V,INCLUSIVE CABINE DE MEDICAO</v>
      </c>
      <c r="C14987" s="749" t="s">
        <v>37280</v>
      </c>
      <c r="D14987" s="749" t="s">
        <v>37300</v>
      </c>
      <c r="I14987" s="749" t="s">
        <v>30</v>
      </c>
      <c r="J14987" s="749" t="n">
        <v>21013.9</v>
      </c>
    </row>
    <row collapsed="false" customFormat="false" customHeight="true" hidden="true" ht="25.5" outlineLevel="0" r="14988">
      <c r="A14988" s="749" t="s">
        <v>37302</v>
      </c>
      <c r="B14988" s="758" t="str">
        <f aca="false">C14988&amp;D14988&amp;E14988&amp;F14988&amp;G14988&amp;H14988</f>
        <v>SUBESTACAO SIMPLIFICADA,PADRAO LIGHT,COM TRANSFORMADOR TRIFASICO DE 150KVA,13,8KV-220/127V,INCLUSIVE CABINE DE MEDICAO</v>
      </c>
      <c r="C14988" s="749" t="s">
        <v>37280</v>
      </c>
      <c r="D14988" s="749" t="s">
        <v>37303</v>
      </c>
      <c r="I14988" s="749" t="s">
        <v>30</v>
      </c>
      <c r="J14988" s="749" t="n">
        <v>22565</v>
      </c>
    </row>
    <row collapsed="false" customFormat="false" customHeight="true" hidden="true" ht="25.5" outlineLevel="0" r="14989">
      <c r="A14989" s="749" t="s">
        <v>37304</v>
      </c>
      <c r="B14989" s="758" t="str">
        <f aca="false">C14989&amp;D14989&amp;E14989&amp;F14989&amp;G14989&amp;H14989</f>
        <v>SUBESTACAO SIMPLIFICADA,PADRAO LIGHT,COM TRANSFORMADOR TRIFASICO DE 150KVA,13,8KV-220/127V,INCLUSIVE CABINE DE MEDICAO</v>
      </c>
      <c r="C14989" s="749" t="s">
        <v>37280</v>
      </c>
      <c r="D14989" s="749" t="s">
        <v>37303</v>
      </c>
      <c r="I14989" s="749" t="s">
        <v>30</v>
      </c>
      <c r="J14989" s="749" t="n">
        <v>22092.8</v>
      </c>
    </row>
    <row collapsed="false" customFormat="false" customHeight="true" hidden="true" ht="25.5" outlineLevel="0" r="14990">
      <c r="A14990" s="749" t="s">
        <v>37305</v>
      </c>
      <c r="B14990" s="758" t="str">
        <f aca="false">C14990&amp;D14990&amp;E14990&amp;F14990&amp;G14990&amp;H14990</f>
        <v>SUBESTACAO SIMPLIFICADA,PADRAO LIGHT,COM TRANSFORMADOR TRIFASICO DE 225KVA,13,8KV-220/127V,INCLUSIVE CABINE DE MEDICAO</v>
      </c>
      <c r="C14990" s="749" t="s">
        <v>37280</v>
      </c>
      <c r="D14990" s="749" t="s">
        <v>37306</v>
      </c>
      <c r="I14990" s="749" t="s">
        <v>30</v>
      </c>
      <c r="J14990" s="749" t="n">
        <v>27965.91</v>
      </c>
    </row>
    <row collapsed="false" customFormat="false" customHeight="true" hidden="true" ht="25.5" outlineLevel="0" r="14991">
      <c r="A14991" s="749" t="s">
        <v>37307</v>
      </c>
      <c r="B14991" s="758" t="str">
        <f aca="false">C14991&amp;D14991&amp;E14991&amp;F14991&amp;G14991&amp;H14991</f>
        <v>SUBESTACAO SIMPLIFICADA,PADRAO LIGHT,COM TRANSFORMADOR TRIFASICO DE 225KVA,13,8KV-220/127V,INCLUSIVE CABINE DE MEDICAO</v>
      </c>
      <c r="C14991" s="749" t="s">
        <v>37280</v>
      </c>
      <c r="D14991" s="749" t="s">
        <v>37306</v>
      </c>
      <c r="I14991" s="749" t="s">
        <v>30</v>
      </c>
      <c r="J14991" s="749" t="n">
        <v>27493.7</v>
      </c>
    </row>
    <row collapsed="false" customFormat="false" customHeight="true" hidden="true" ht="25.5" outlineLevel="0" r="14992">
      <c r="A14992" s="749" t="s">
        <v>37308</v>
      </c>
      <c r="B14992" s="758" t="str">
        <f aca="false">C14992&amp;D14992&amp;E14992&amp;F14992&amp;G14992&amp;H14992</f>
        <v>SUBESTACAO SIMPLIFICADA,PADRAO LIGHT,COM TRANSFORMADOR TRIFASICO DE 300KVA,13,8KV-220V/127V,INCLUSIVE CABINE DE MEDICAO</v>
      </c>
      <c r="C14992" s="749" t="s">
        <v>37280</v>
      </c>
      <c r="D14992" s="749" t="s">
        <v>37309</v>
      </c>
      <c r="I14992" s="749" t="s">
        <v>30</v>
      </c>
      <c r="J14992" s="749" t="n">
        <v>31748.92</v>
      </c>
    </row>
    <row collapsed="false" customFormat="false" customHeight="true" hidden="true" ht="25.5" outlineLevel="0" r="14993">
      <c r="A14993" s="749" t="s">
        <v>37310</v>
      </c>
      <c r="B14993" s="758" t="str">
        <f aca="false">C14993&amp;D14993&amp;E14993&amp;F14993&amp;G14993&amp;H14993</f>
        <v>SUBESTACAO SIMPLIFICADA,PADRAO LIGHT,COM TRANSFORMADOR TRIFASICO DE 300KVA,13,8KV-220V/127V,INCLUSIVE CABINE DE MEDICAO</v>
      </c>
      <c r="C14993" s="749" t="s">
        <v>37280</v>
      </c>
      <c r="D14993" s="749" t="s">
        <v>37309</v>
      </c>
      <c r="I14993" s="749" t="s">
        <v>30</v>
      </c>
      <c r="J14993" s="749" t="n">
        <v>31280.34</v>
      </c>
    </row>
    <row collapsed="false" customFormat="false" customHeight="true" hidden="true" ht="12.75" outlineLevel="0" r="14994">
      <c r="A14994" s="749" t="s">
        <v>37311</v>
      </c>
      <c r="B14994" s="749" t="str">
        <f aca="false">C14994&amp;D14994&amp;E14994&amp;F14994&amp;G14994&amp;H14994</f>
        <v>ENTRADA DE ENERGIA INDIVIDUAL PADRAO LIGHT,MEDICAO DIRETA,REDE SUBTERRANEA,DEMANDA ATE 8KVA,INCLUSIVE CAIXA SECCIONADORA(CS100)E CAIXA TRANSPARENTE PARA MEDICAO(CTM)COM CAIXA DE DISJUNTOR MONOPOLAR(CDJ1),INTERNA E DEMAIS MATERIAIS NECESSARIOS,EXCLUSIVE DISJUNTOR E FIOS DE ENTRADA E SAIDA</v>
      </c>
      <c r="C14994" s="749" t="s">
        <v>37312</v>
      </c>
      <c r="D14994" s="749" t="s">
        <v>37313</v>
      </c>
      <c r="E14994" s="749" t="s">
        <v>37314</v>
      </c>
      <c r="F14994" s="749" t="s">
        <v>37315</v>
      </c>
      <c r="G14994" s="749" t="s">
        <v>37316</v>
      </c>
      <c r="I14994" s="749" t="s">
        <v>30</v>
      </c>
      <c r="J14994" s="749" t="n">
        <v>2114.45</v>
      </c>
    </row>
    <row collapsed="false" customFormat="false" customHeight="true" hidden="true" ht="12.75" outlineLevel="0" r="14995">
      <c r="A14995" s="749" t="s">
        <v>37317</v>
      </c>
      <c r="B14995" s="749" t="str">
        <f aca="false">C14995&amp;D14995&amp;E14995&amp;F14995&amp;G14995&amp;H14995</f>
        <v>ENTRADA DE ENERGIA INDIVIDUAL PADRAO LIGHT,MEDICAO DIRETA,REDE SUBTERRANEA,DEMANDA ATE 8KVA,INCLUSIVE CAIXA SECCIONADORA(CS100)E CAIXA TRANSPARENTE PARA MEDICAO(CTM)COM CAIXA DE DISJUNTOR MONOPOLAR(CDJ1),INTERNA E DEMAIS MATERIAIS NECESSARIOS,EXCLUSIVE DISJUNTOR E FIOS DE ENTRADA E SAIDA</v>
      </c>
      <c r="C14995" s="749" t="s">
        <v>37312</v>
      </c>
      <c r="D14995" s="749" t="s">
        <v>37313</v>
      </c>
      <c r="E14995" s="749" t="s">
        <v>37314</v>
      </c>
      <c r="F14995" s="749" t="s">
        <v>37315</v>
      </c>
      <c r="G14995" s="749" t="s">
        <v>37316</v>
      </c>
      <c r="I14995" s="749" t="s">
        <v>30</v>
      </c>
      <c r="J14995" s="749" t="n">
        <v>1999.18</v>
      </c>
    </row>
    <row collapsed="false" customFormat="false" customHeight="true" hidden="true" ht="12.75" outlineLevel="0" r="14996">
      <c r="A14996" s="749" t="s">
        <v>37318</v>
      </c>
      <c r="B14996" s="749" t="str">
        <f aca="false">C14996&amp;D14996&amp;E14996&amp;F14996&amp;G14996&amp;H14996</f>
        <v>ENTRADA DE ENERGIA INDIVIDUAL PADRAO LIGHT,MEDICAO DIRETA,REDE SUBTERRANEA,DEMANDA ENTRE 8,0 E 23,3KVA,INCLUSIVE CAIXA SECCIONADORA(CS100)E CAIXA TRANSPARENTE PARA MEDICAO(CTM),CAIXA DE DISJUNTOR POLIFASICO(CTP)E CAIXA DE DISJUNTOR TRIFASICO(CDJ3)E DEMAIS MATERIAIS NECESSARIOS,EXCLUSIVE DISJUNTOR EFIOS DE ENTRADA E SAIDA</v>
      </c>
      <c r="C14996" s="749" t="s">
        <v>37312</v>
      </c>
      <c r="D14996" s="749" t="s">
        <v>37319</v>
      </c>
      <c r="E14996" s="749" t="s">
        <v>37320</v>
      </c>
      <c r="F14996" s="749" t="s">
        <v>37321</v>
      </c>
      <c r="G14996" s="749" t="s">
        <v>37322</v>
      </c>
      <c r="H14996" s="749" t="s">
        <v>37323</v>
      </c>
      <c r="I14996" s="749" t="s">
        <v>30</v>
      </c>
      <c r="J14996" s="749" t="n">
        <v>2352.18</v>
      </c>
    </row>
    <row collapsed="false" customFormat="false" customHeight="true" hidden="true" ht="12.75" outlineLevel="0" r="14997">
      <c r="A14997" s="749" t="s">
        <v>37324</v>
      </c>
      <c r="B14997" s="749" t="str">
        <f aca="false">C14997&amp;D14997&amp;E14997&amp;F14997&amp;G14997&amp;H14997</f>
        <v>ENTRADA DE ENERGIA INDIVIDUAL PADRAO LIGHT,MEDICAO DIRETA,REDE SUBTERRANEA,DEMANDA ENTRE 8,0 E 23,3KVA,INCLUSIVE CAIXA SECCIONADORA(CS100)E CAIXA TRANSPARENTE PARA MEDICAO(CTM),CAIXA DE DISJUNTOR POLIFASICO(CTP)E CAIXA DE DISJUNTOR TRIFASICO(CDJ3)E DEMAIS MATERIAIS NECESSARIOS,EXCLUSIVE DISJUNTOR EFIOS DE ENTRADA E SAIDA</v>
      </c>
      <c r="C14997" s="749" t="s">
        <v>37312</v>
      </c>
      <c r="D14997" s="749" t="s">
        <v>37319</v>
      </c>
      <c r="E14997" s="749" t="s">
        <v>37320</v>
      </c>
      <c r="F14997" s="749" t="s">
        <v>37321</v>
      </c>
      <c r="G14997" s="749" t="s">
        <v>37322</v>
      </c>
      <c r="H14997" s="749" t="s">
        <v>37323</v>
      </c>
      <c r="I14997" s="749" t="s">
        <v>30</v>
      </c>
      <c r="J14997" s="749" t="n">
        <v>2221.57</v>
      </c>
    </row>
    <row collapsed="false" customFormat="false" customHeight="true" hidden="true" ht="12.75" outlineLevel="0" r="14998">
      <c r="A14998" s="749" t="s">
        <v>37325</v>
      </c>
      <c r="B14998" s="749" t="str">
        <f aca="false">C14998&amp;D14998&amp;E14998&amp;F14998&amp;G14998&amp;H14998</f>
        <v>ENTRADA DE ENERGIA INDIVIDUAL PADRAO LIGHT,MEDICAO DIRETA,REDE SUBTERRANEA,DEMANDA ENTRE 23,2 E 33,1KVA,INCLUSIVE CAIXASECCIONADORA(CS100)E CAIXA TRANSPARENTE PARA MEDICAO(CTM)COM CAIXA DE DISJUNTOR POLIFASICO(CTP)E CAIXA DE DISJUNTOR TRIFASICO(CDJ3),E DEMAIS MATERIAIS NECESSARIOS,EXCLUSIVE DISJUNTOR E FIOS DE ENTRADA E SAIDA</v>
      </c>
      <c r="C14998" s="749" t="s">
        <v>37312</v>
      </c>
      <c r="D14998" s="749" t="s">
        <v>37326</v>
      </c>
      <c r="E14998" s="749" t="s">
        <v>37327</v>
      </c>
      <c r="F14998" s="749" t="s">
        <v>37328</v>
      </c>
      <c r="G14998" s="749" t="s">
        <v>37329</v>
      </c>
      <c r="H14998" s="749" t="s">
        <v>37271</v>
      </c>
      <c r="I14998" s="749" t="s">
        <v>30</v>
      </c>
      <c r="J14998" s="749" t="n">
        <v>2424.68</v>
      </c>
    </row>
    <row collapsed="false" customFormat="false" customHeight="true" hidden="true" ht="12.75" outlineLevel="0" r="14999">
      <c r="A14999" s="749" t="s">
        <v>37330</v>
      </c>
      <c r="B14999" s="749" t="str">
        <f aca="false">C14999&amp;D14999&amp;E14999&amp;F14999&amp;G14999&amp;H14999</f>
        <v>ENTRADA DE ENERGIA INDIVIDUAL PADRAO LIGHT,MEDICAO DIRETA,REDE SUBTERRANEA,DEMANDA ENTRE 23,2 E 33,1KVA,INCLUSIVE CAIXASECCIONADORA(CS100)E CAIXA TRANSPARENTE PARA MEDICAO(CTM)COM CAIXA DE DISJUNTOR POLIFASICO(CTP)E CAIXA DE DISJUNTOR TRIFASICO(CDJ3),E DEMAIS MATERIAIS NECESSARIOS,EXCLUSIVE DISJUNTOR E FIOS DE ENTRADA E SAIDA</v>
      </c>
      <c r="C14999" s="749" t="s">
        <v>37312</v>
      </c>
      <c r="D14999" s="749" t="s">
        <v>37326</v>
      </c>
      <c r="E14999" s="749" t="s">
        <v>37327</v>
      </c>
      <c r="F14999" s="749" t="s">
        <v>37328</v>
      </c>
      <c r="G14999" s="749" t="s">
        <v>37329</v>
      </c>
      <c r="H14999" s="749" t="s">
        <v>37271</v>
      </c>
      <c r="I14999" s="749" t="s">
        <v>30</v>
      </c>
      <c r="J14999" s="749" t="n">
        <v>2284.59</v>
      </c>
    </row>
    <row collapsed="false" customFormat="false" customHeight="true" hidden="true" ht="12.75" outlineLevel="0" r="15000">
      <c r="A15000" s="749" t="s">
        <v>37331</v>
      </c>
      <c r="B15000" s="749" t="str">
        <f aca="false">C15000&amp;D15000&amp;E15000&amp;F15000&amp;G15000&amp;H15000</f>
        <v>ENTRADA DE ENERGIA INDIVIDUAL PADRAO LIGHT,MEDICAO DIRETA,REDE SUBTERRANEA,DEMANDA ENTRE 33,1 E 66,3KVA,INCLUSIVE CAIXASECCIONADORA(CSM200)E CAIXA DE PROTECAO(CPG225)INTERNA,E DEMAIS MATERIAIS NECESSARIOS,EXCLUSIVE DISJUNTOR E FIOS DE ENTRADA E SAIDA</v>
      </c>
      <c r="C15000" s="749" t="s">
        <v>37312</v>
      </c>
      <c r="D15000" s="749" t="s">
        <v>37332</v>
      </c>
      <c r="E15000" s="749" t="s">
        <v>37333</v>
      </c>
      <c r="F15000" s="749" t="s">
        <v>37334</v>
      </c>
      <c r="G15000" s="749" t="s">
        <v>37335</v>
      </c>
      <c r="I15000" s="749" t="s">
        <v>30</v>
      </c>
      <c r="J15000" s="749" t="n">
        <v>3756.9</v>
      </c>
    </row>
    <row collapsed="false" customFormat="false" customHeight="true" hidden="true" ht="12.75" outlineLevel="0" r="15001">
      <c r="A15001" s="749" t="s">
        <v>37336</v>
      </c>
      <c r="B15001" s="749" t="str">
        <f aca="false">C15001&amp;D15001&amp;E15001&amp;F15001&amp;G15001&amp;H15001</f>
        <v>ENTRADA DE ENERGIA INDIVIDUAL PADRAO LIGHT,MEDICAO DIRETA,REDE SUBTERRANEA,DEMANDA ENTRE 33,1 E 66,3KVA,INCLUSIVE CAIXASECCIONADORA(CSM200)E CAIXA DE PROTECAO(CPG225)INTERNA,E DEMAIS MATERIAIS NECESSARIOS,EXCLUSIVE DISJUNTOR E FIOS DE ENTRADA E SAIDA</v>
      </c>
      <c r="C15001" s="749" t="s">
        <v>37312</v>
      </c>
      <c r="D15001" s="749" t="s">
        <v>37332</v>
      </c>
      <c r="E15001" s="749" t="s">
        <v>37333</v>
      </c>
      <c r="F15001" s="749" t="s">
        <v>37334</v>
      </c>
      <c r="G15001" s="749" t="s">
        <v>37335</v>
      </c>
      <c r="I15001" s="749" t="s">
        <v>30</v>
      </c>
      <c r="J15001" s="749" t="n">
        <v>3549.23</v>
      </c>
    </row>
    <row collapsed="false" customFormat="false" customHeight="true" hidden="true" ht="25.5" outlineLevel="0" r="15002">
      <c r="A15002" s="749" t="s">
        <v>37337</v>
      </c>
      <c r="B15002" s="758" t="str">
        <f aca="false">C15002&amp;D15002&amp;E15002&amp;F15002&amp;G15002&amp;H15002</f>
        <v>SUBESTACAO SIMPLIFICADA PADRAO AMPLA,COM TRANSFORMADOR TRIFASICO DE 30KVA,INCLUSIVE CABINE DE MEDICAO,EM ALVENARIA,POSTE E TODOS OS MATERIAIS ELETRICOS NECESSARIOS</v>
      </c>
      <c r="C15002" s="749" t="s">
        <v>37338</v>
      </c>
      <c r="D15002" s="749" t="s">
        <v>37339</v>
      </c>
      <c r="E15002" s="749" t="s">
        <v>37340</v>
      </c>
      <c r="I15002" s="749" t="s">
        <v>30</v>
      </c>
      <c r="J15002" s="749" t="n">
        <v>12210.9</v>
      </c>
    </row>
    <row collapsed="false" customFormat="false" customHeight="true" hidden="true" ht="25.5" outlineLevel="0" r="15003">
      <c r="A15003" s="749" t="s">
        <v>37341</v>
      </c>
      <c r="B15003" s="758" t="str">
        <f aca="false">C15003&amp;D15003&amp;E15003&amp;F15003&amp;G15003&amp;H15003</f>
        <v>SUBESTACAO SIMPLIFICADA PADRAO AMPLA,COM TRANSFORMADOR TRIFASICO DE 30KVA,INCLUSIVE CABINE DE MEDICAO,EM ALVENARIA,POSTE E TODOS OS MATERIAIS ELETRICOS NECESSARIOS</v>
      </c>
      <c r="C15003" s="749" t="s">
        <v>37338</v>
      </c>
      <c r="D15003" s="749" t="s">
        <v>37339</v>
      </c>
      <c r="E15003" s="749" t="s">
        <v>37340</v>
      </c>
      <c r="I15003" s="749" t="s">
        <v>30</v>
      </c>
      <c r="J15003" s="749" t="n">
        <v>11692.97</v>
      </c>
    </row>
    <row collapsed="false" customFormat="false" customHeight="true" hidden="true" ht="25.5" outlineLevel="0" r="15004">
      <c r="A15004" s="749" t="s">
        <v>37342</v>
      </c>
      <c r="B15004" s="758" t="str">
        <f aca="false">C15004&amp;D15004&amp;E15004&amp;F15004&amp;G15004&amp;H15004</f>
        <v>SUBESTACAO SIMPLIFICADA PADRAO AMPLA,COM TRANSFORMADOR TRIFASICO DE 45KVA,INCLUSIVE MEDICAO,POSTE E TODOS OS MATERIAIS ELETRICOS NECESSARIOS</v>
      </c>
      <c r="C15004" s="749" t="s">
        <v>37338</v>
      </c>
      <c r="D15004" s="749" t="s">
        <v>37343</v>
      </c>
      <c r="E15004" s="749" t="s">
        <v>37344</v>
      </c>
      <c r="I15004" s="749" t="s">
        <v>30</v>
      </c>
      <c r="J15004" s="749" t="n">
        <v>14474.13</v>
      </c>
    </row>
    <row collapsed="false" customFormat="false" customHeight="true" hidden="true" ht="25.5" outlineLevel="0" r="15005">
      <c r="A15005" s="749" t="s">
        <v>37345</v>
      </c>
      <c r="B15005" s="758" t="str">
        <f aca="false">C15005&amp;D15005&amp;E15005&amp;F15005&amp;G15005&amp;H15005</f>
        <v>SUBESTACAO SIMPLIFICADA PADRAO AMPLA,COM TRANSFORMADOR TRIFASICO DE 45KVA,INCLUSIVE MEDICAO,POSTE E TODOS OS MATERIAIS ELETRICOS NECESSARIOS</v>
      </c>
      <c r="C15005" s="749" t="s">
        <v>37338</v>
      </c>
      <c r="D15005" s="749" t="s">
        <v>37343</v>
      </c>
      <c r="E15005" s="749" t="s">
        <v>37344</v>
      </c>
      <c r="I15005" s="749" t="s">
        <v>30</v>
      </c>
      <c r="J15005" s="749" t="n">
        <v>13956.21</v>
      </c>
    </row>
    <row collapsed="false" customFormat="false" customHeight="true" hidden="true" ht="25.5" outlineLevel="0" r="15006">
      <c r="A15006" s="749" t="s">
        <v>37346</v>
      </c>
      <c r="B15006" s="758" t="str">
        <f aca="false">C15006&amp;D15006&amp;E15006&amp;F15006&amp;G15006&amp;H15006</f>
        <v>SUBESTACAO SIMPLIFICADA PADRAO AMPLA,COM TRANSFORMADOR TRIFASICO DE 75KVA,INCLUSIVE MEDICAO,POSTE E TODOS OS MATERIAIS ELETRICOS NECESSARIOS</v>
      </c>
      <c r="C15006" s="749" t="s">
        <v>37338</v>
      </c>
      <c r="D15006" s="749" t="s">
        <v>37347</v>
      </c>
      <c r="E15006" s="749" t="s">
        <v>37344</v>
      </c>
      <c r="I15006" s="749" t="s">
        <v>30</v>
      </c>
      <c r="J15006" s="749" t="n">
        <v>17819.1</v>
      </c>
    </row>
    <row collapsed="false" customFormat="false" customHeight="true" hidden="true" ht="25.5" outlineLevel="0" r="15007">
      <c r="A15007" s="749" t="s">
        <v>37348</v>
      </c>
      <c r="B15007" s="758" t="str">
        <f aca="false">C15007&amp;D15007&amp;E15007&amp;F15007&amp;G15007&amp;H15007</f>
        <v>SUBESTACAO SIMPLIFICADA PADRAO AMPLA,COM TRANSFORMADOR TRIFASICO DE 75KVA,INCLUSIVE MEDICAO,POSTE E TODOS OS MATERIAIS ELETRICOS NECESSARIOS</v>
      </c>
      <c r="C15007" s="749" t="s">
        <v>37338</v>
      </c>
      <c r="D15007" s="749" t="s">
        <v>37347</v>
      </c>
      <c r="E15007" s="749" t="s">
        <v>37344</v>
      </c>
      <c r="I15007" s="749" t="s">
        <v>30</v>
      </c>
      <c r="J15007" s="749" t="n">
        <v>17301.18</v>
      </c>
    </row>
    <row collapsed="false" customFormat="false" customHeight="true" hidden="true" ht="25.5" outlineLevel="0" r="15008">
      <c r="A15008" s="749" t="s">
        <v>37349</v>
      </c>
      <c r="B15008" s="758" t="str">
        <f aca="false">C15008&amp;D15008&amp;E15008&amp;F15008&amp;G15008&amp;H15008</f>
        <v>SUBESTACAO SIMPLIFICADA PADRAO AMPLA,COM TRANSFORMADOR TRIFASICO DE 112,5KVA,INCLUSIVE MEDICAO,POSTE E TODOS OS MATERIAIS ELETRICOS NECESSARIOS</v>
      </c>
      <c r="C15008" s="749" t="s">
        <v>37338</v>
      </c>
      <c r="D15008" s="749" t="s">
        <v>37350</v>
      </c>
      <c r="E15008" s="749" t="s">
        <v>37351</v>
      </c>
      <c r="I15008" s="749" t="s">
        <v>30</v>
      </c>
      <c r="J15008" s="749" t="n">
        <v>18629.78</v>
      </c>
    </row>
    <row collapsed="false" customFormat="false" customHeight="true" hidden="true" ht="25.5" outlineLevel="0" r="15009">
      <c r="A15009" s="749" t="s">
        <v>37352</v>
      </c>
      <c r="B15009" s="758" t="str">
        <f aca="false">C15009&amp;D15009&amp;E15009&amp;F15009&amp;G15009&amp;H15009</f>
        <v>SUBESTACAO SIMPLIFICADA PADRAO AMPLA,COM TRANSFORMADOR TRIFASICO DE 112,5KVA,INCLUSIVE MEDICAO,POSTE E TODOS OS MATERIAIS ELETRICOS NECESSARIOS</v>
      </c>
      <c r="C15009" s="749" t="s">
        <v>37338</v>
      </c>
      <c r="D15009" s="749" t="s">
        <v>37350</v>
      </c>
      <c r="E15009" s="749" t="s">
        <v>37351</v>
      </c>
      <c r="I15009" s="749" t="s">
        <v>30</v>
      </c>
      <c r="J15009" s="749" t="n">
        <v>18106.87</v>
      </c>
    </row>
    <row collapsed="false" customFormat="false" customHeight="true" hidden="true" ht="25.5" outlineLevel="0" r="15010">
      <c r="A15010" s="749" t="s">
        <v>37353</v>
      </c>
      <c r="B15010" s="758" t="str">
        <f aca="false">C15010&amp;D15010&amp;E15010&amp;F15010&amp;G15010&amp;H15010</f>
        <v>SUBESTACAO SIMPLIFICADA PADRAO AMPLA,COM TRANSFORMADOR TRIFASICO DE 150KVA,INCLUSIVE MEDICAO,POSTE E TODOS OS MATERIAISELETRICOS NECESSARIOS</v>
      </c>
      <c r="C15010" s="749" t="s">
        <v>37338</v>
      </c>
      <c r="D15010" s="749" t="s">
        <v>37354</v>
      </c>
      <c r="E15010" s="749" t="s">
        <v>37355</v>
      </c>
      <c r="I15010" s="749" t="s">
        <v>30</v>
      </c>
      <c r="J15010" s="749" t="n">
        <v>20245.34</v>
      </c>
    </row>
    <row collapsed="false" customFormat="false" customHeight="true" hidden="true" ht="25.5" outlineLevel="0" r="15011">
      <c r="A15011" s="749" t="s">
        <v>37356</v>
      </c>
      <c r="B15011" s="758" t="str">
        <f aca="false">C15011&amp;D15011&amp;E15011&amp;F15011&amp;G15011&amp;H15011</f>
        <v>SUBESTACAO SIMPLIFICADA PADRAO AMPLA,COM TRANSFORMADOR TRIFASICO DE 150KVA,INCLUSIVE MEDICAO,POSTE E TODOS OS MATERIAISELETRICOS NECESSARIOS</v>
      </c>
      <c r="C15011" s="749" t="s">
        <v>37338</v>
      </c>
      <c r="D15011" s="749" t="s">
        <v>37354</v>
      </c>
      <c r="E15011" s="749" t="s">
        <v>37355</v>
      </c>
      <c r="I15011" s="749" t="s">
        <v>30</v>
      </c>
      <c r="J15011" s="749" t="n">
        <v>19722.42</v>
      </c>
    </row>
    <row collapsed="false" customFormat="false" customHeight="true" hidden="true" ht="25.5" outlineLevel="0" r="15012">
      <c r="A15012" s="749" t="s">
        <v>37357</v>
      </c>
      <c r="B15012" s="758" t="str">
        <f aca="false">C15012&amp;D15012&amp;E15012&amp;F15012&amp;G15012&amp;H15012</f>
        <v>SUBESTACAO SIMPLIFICADA PADRAO AMPLA,COM TRANSFORMADOR TRIFASICO DE 30KVA,EXCLUSIVE CABINE DE MEDICAO</v>
      </c>
      <c r="C15012" s="749" t="s">
        <v>37338</v>
      </c>
      <c r="D15012" s="749" t="s">
        <v>37358</v>
      </c>
      <c r="I15012" s="749" t="s">
        <v>30</v>
      </c>
      <c r="J15012" s="749" t="n">
        <v>9204.92</v>
      </c>
    </row>
    <row collapsed="false" customFormat="false" customHeight="true" hidden="true" ht="25.5" outlineLevel="0" r="15013">
      <c r="A15013" s="749" t="s">
        <v>37359</v>
      </c>
      <c r="B15013" s="758" t="str">
        <f aca="false">C15013&amp;D15013&amp;E15013&amp;F15013&amp;G15013&amp;H15013</f>
        <v>SUBESTACAO SIMPLIFICADA PADRAO AMPLA,COM TRANSFORMADOR TRIFASICO DE 30KVA,EXCLUSIVE CABINE DE MEDICAO</v>
      </c>
      <c r="C15013" s="749" t="s">
        <v>37338</v>
      </c>
      <c r="D15013" s="749" t="s">
        <v>37358</v>
      </c>
      <c r="I15013" s="749" t="s">
        <v>30</v>
      </c>
      <c r="J15013" s="749" t="n">
        <v>8869.1</v>
      </c>
    </row>
    <row collapsed="false" customFormat="false" customHeight="true" hidden="true" ht="25.5" outlineLevel="0" r="15014">
      <c r="A15014" s="749" t="s">
        <v>37360</v>
      </c>
      <c r="B15014" s="758" t="str">
        <f aca="false">C15014&amp;D15014&amp;E15014&amp;F15014&amp;G15014&amp;H15014</f>
        <v>SUBESTACAO SIMPLIFICADA PADRAO AMPLA,COM TRANSFORMADOR TRIFASICO DE 45KVA,EXCLUSIVE CABINE DE MEDICAO</v>
      </c>
      <c r="C15014" s="749" t="s">
        <v>37338</v>
      </c>
      <c r="D15014" s="749" t="s">
        <v>37361</v>
      </c>
      <c r="I15014" s="749" t="s">
        <v>30</v>
      </c>
      <c r="J15014" s="749" t="n">
        <v>10298.77</v>
      </c>
    </row>
    <row collapsed="false" customFormat="false" customHeight="true" hidden="true" ht="25.5" outlineLevel="0" r="15015">
      <c r="A15015" s="749" t="s">
        <v>37362</v>
      </c>
      <c r="B15015" s="758" t="str">
        <f aca="false">C15015&amp;D15015&amp;E15015&amp;F15015&amp;G15015&amp;H15015</f>
        <v>SUBESTACAO SIMPLIFICADA PADRAO AMPLA,COM TRANSFORMADOR TRIFASICO DE 45KVA,EXCLUSIVE CABINE DE MEDICAO</v>
      </c>
      <c r="C15015" s="749" t="s">
        <v>37338</v>
      </c>
      <c r="D15015" s="749" t="s">
        <v>37361</v>
      </c>
      <c r="I15015" s="749" t="s">
        <v>30</v>
      </c>
      <c r="J15015" s="749" t="n">
        <v>9962.95</v>
      </c>
    </row>
    <row collapsed="false" customFormat="false" customHeight="true" hidden="true" ht="25.5" outlineLevel="0" r="15016">
      <c r="A15016" s="749" t="s">
        <v>37363</v>
      </c>
      <c r="B15016" s="758" t="str">
        <f aca="false">C15016&amp;D15016&amp;E15016&amp;F15016&amp;G15016&amp;H15016</f>
        <v>SUBESTACAO SIMPLIFICADA PADRAO AMPLA,COM TRANSFORMADOR TRIFASICO DE 75KVA,EXCLUSIVE CABINE DE MEDICAO</v>
      </c>
      <c r="C15016" s="749" t="s">
        <v>37338</v>
      </c>
      <c r="D15016" s="749" t="s">
        <v>37364</v>
      </c>
      <c r="I15016" s="749" t="s">
        <v>30</v>
      </c>
      <c r="J15016" s="749" t="n">
        <v>11191.44</v>
      </c>
    </row>
    <row collapsed="false" customFormat="false" customHeight="true" hidden="true" ht="25.5" outlineLevel="0" r="15017">
      <c r="A15017" s="749" t="s">
        <v>37365</v>
      </c>
      <c r="B15017" s="758" t="str">
        <f aca="false">C15017&amp;D15017&amp;E15017&amp;F15017&amp;G15017&amp;H15017</f>
        <v>SUBESTACAO SIMPLIFICADA PADRAO AMPLA,COM TRANSFORMADOR TRIFASICO DE 75KVA,EXCLUSIVE CABINE DE MEDICAO</v>
      </c>
      <c r="C15017" s="749" t="s">
        <v>37338</v>
      </c>
      <c r="D15017" s="749" t="s">
        <v>37364</v>
      </c>
      <c r="I15017" s="749" t="s">
        <v>30</v>
      </c>
      <c r="J15017" s="749" t="n">
        <v>10855.62</v>
      </c>
    </row>
    <row collapsed="false" customFormat="false" customHeight="true" hidden="true" ht="25.5" outlineLevel="0" r="15018">
      <c r="A15018" s="749" t="s">
        <v>37366</v>
      </c>
      <c r="B15018" s="758" t="str">
        <f aca="false">C15018&amp;D15018&amp;E15018&amp;F15018&amp;G15018&amp;H15018</f>
        <v>SUBESTACAO SIMPLIFICADA PADRAO AMPLA,COM TRANSFORMADOR TRIFASICO DE 112,5KVA,EXCLUSIVE CABINE DE MEDICAO</v>
      </c>
      <c r="C15018" s="749" t="s">
        <v>37338</v>
      </c>
      <c r="D15018" s="749" t="s">
        <v>37367</v>
      </c>
      <c r="I15018" s="749" t="s">
        <v>30</v>
      </c>
      <c r="J15018" s="749" t="n">
        <v>12884.57</v>
      </c>
    </row>
    <row collapsed="false" customFormat="false" customHeight="true" hidden="true" ht="25.5" outlineLevel="0" r="15019">
      <c r="A15019" s="749" t="s">
        <v>37368</v>
      </c>
      <c r="B15019" s="758" t="str">
        <f aca="false">C15019&amp;D15019&amp;E15019&amp;F15019&amp;G15019&amp;H15019</f>
        <v>SUBESTACAO SIMPLIFICADA PADRAO AMPLA,COM TRANSFORMADOR TRIFASICO DE 112,5KVA,EXCLUSIVE CABINE DE MEDICAO</v>
      </c>
      <c r="C15019" s="749" t="s">
        <v>37338</v>
      </c>
      <c r="D15019" s="749" t="s">
        <v>37367</v>
      </c>
      <c r="I15019" s="749" t="s">
        <v>30</v>
      </c>
      <c r="J15019" s="749" t="n">
        <v>12545.82</v>
      </c>
    </row>
    <row collapsed="false" customFormat="false" customHeight="true" hidden="true" ht="25.5" outlineLevel="0" r="15020">
      <c r="A15020" s="749" t="s">
        <v>37369</v>
      </c>
      <c r="B15020" s="758" t="str">
        <f aca="false">C15020&amp;D15020&amp;E15020&amp;F15020&amp;G15020&amp;H15020</f>
        <v>SUBESTACAO SIMPLIFICADA PADRAO AMPLA,COM TRANSFORMADOR TRIFASICO DE 150KVA,EXCLUSIVE CABINE DE MEDICAO</v>
      </c>
      <c r="C15020" s="749" t="s">
        <v>37338</v>
      </c>
      <c r="D15020" s="749" t="s">
        <v>37370</v>
      </c>
      <c r="I15020" s="749" t="s">
        <v>30</v>
      </c>
      <c r="J15020" s="749" t="n">
        <v>13975.64</v>
      </c>
    </row>
    <row collapsed="false" customFormat="false" customHeight="true" hidden="true" ht="25.5" outlineLevel="0" r="15021">
      <c r="A15021" s="749" t="s">
        <v>37371</v>
      </c>
      <c r="B15021" s="758" t="str">
        <f aca="false">C15021&amp;D15021&amp;E15021&amp;F15021&amp;G15021&amp;H15021</f>
        <v>SUBESTACAO SIMPLIFICADA PADRAO AMPLA,COM TRANSFORMADOR TRIFASICO DE 150KVA,EXCLUSIVE CABINE DE MEDICAO</v>
      </c>
      <c r="C15021" s="749" t="s">
        <v>37338</v>
      </c>
      <c r="D15021" s="749" t="s">
        <v>37370</v>
      </c>
      <c r="I15021" s="749" t="s">
        <v>30</v>
      </c>
      <c r="J15021" s="749" t="n">
        <v>13636.89</v>
      </c>
    </row>
    <row collapsed="false" customFormat="false" customHeight="true" hidden="true" ht="25.5" outlineLevel="0" r="15022">
      <c r="A15022" s="749" t="s">
        <v>37372</v>
      </c>
      <c r="B15022" s="758" t="str">
        <f aca="false">C15022&amp;D15022&amp;E15022&amp;F15022&amp;G15022&amp;H15022</f>
        <v>SUBESTACAO DE 225KVA,13,8KV-220/127V,INSTALADA EM PLATAFORMA AO TEMPO,PADRAO AMPLA,INCLUSIVE CABINE DE MEDICAO</v>
      </c>
      <c r="C15022" s="749" t="s">
        <v>37373</v>
      </c>
      <c r="D15022" s="749" t="s">
        <v>37374</v>
      </c>
      <c r="I15022" s="749" t="s">
        <v>30</v>
      </c>
      <c r="J15022" s="749" t="n">
        <v>27236.02</v>
      </c>
    </row>
    <row collapsed="false" customFormat="false" customHeight="true" hidden="true" ht="25.5" outlineLevel="0" r="15023">
      <c r="A15023" s="749" t="s">
        <v>37375</v>
      </c>
      <c r="B15023" s="758" t="str">
        <f aca="false">C15023&amp;D15023&amp;E15023&amp;F15023&amp;G15023&amp;H15023</f>
        <v>SUBESTACAO DE 225KVA,13,8KV-220/127V,INSTALADA EM PLATAFORMA AO TEMPO,PADRAO AMPLA,INCLUSIVE CABINE DE MEDICAO</v>
      </c>
      <c r="C15023" s="749" t="s">
        <v>37373</v>
      </c>
      <c r="D15023" s="749" t="s">
        <v>37374</v>
      </c>
      <c r="I15023" s="749" t="s">
        <v>30</v>
      </c>
      <c r="J15023" s="749" t="n">
        <v>26706.97</v>
      </c>
    </row>
    <row collapsed="false" customFormat="false" customHeight="true" hidden="true" ht="25.5" outlineLevel="0" r="15024">
      <c r="A15024" s="749" t="s">
        <v>37376</v>
      </c>
      <c r="B15024" s="758" t="str">
        <f aca="false">C15024&amp;D15024&amp;E15024&amp;F15024&amp;G15024&amp;H15024</f>
        <v>SUBESTACAO DE 225KVA,13,8KV-220/127V,INSTALADA EM PLATAFORMA AO TEMPO,PADRAO AMPLA,EXCLUSIVE CABINE DE MEDICAO</v>
      </c>
      <c r="C15024" s="749" t="s">
        <v>37373</v>
      </c>
      <c r="D15024" s="749" t="s">
        <v>37377</v>
      </c>
      <c r="I15024" s="749" t="s">
        <v>30</v>
      </c>
      <c r="J15024" s="749" t="n">
        <v>18755.8</v>
      </c>
    </row>
    <row collapsed="false" customFormat="false" customHeight="true" hidden="true" ht="25.5" outlineLevel="0" r="15025">
      <c r="A15025" s="749" t="s">
        <v>37378</v>
      </c>
      <c r="B15025" s="758" t="str">
        <f aca="false">C15025&amp;D15025&amp;E15025&amp;F15025&amp;G15025&amp;H15025</f>
        <v>SUBESTACAO DE 225KVA,13,8KV-220/127V,INSTALADA EM PLATAFORMA AO TEMPO,PADRAO AMPLA,EXCLUSIVE CABINE DE MEDICAO</v>
      </c>
      <c r="C15025" s="749" t="s">
        <v>37373</v>
      </c>
      <c r="D15025" s="749" t="s">
        <v>37377</v>
      </c>
      <c r="I15025" s="749" t="s">
        <v>30</v>
      </c>
      <c r="J15025" s="749" t="n">
        <v>18410.93</v>
      </c>
    </row>
    <row collapsed="false" customFormat="false" customHeight="true" hidden="true" ht="12.75" outlineLevel="0" r="15026">
      <c r="A15026" s="749" t="s">
        <v>37379</v>
      </c>
      <c r="B15026" s="749" t="str">
        <f aca="false">C15026&amp;D15026&amp;E15026&amp;F15026&amp;G15026&amp;H15026</f>
        <v>OLEO ISOLANTE PARA TRANSFORMADOR DE DISTRIBUICAO,CLASSE DE TENSAO ATE 30KV,CONSIDERANDO LIMPEZA INTERNA DO TRANSFORMADOR E SUBSTITUICAO DO OLEO,SUPONDO O APARELHO APOIADO EM BASE ATE 2,00M DE ALTURA,INCLUSIVE FORNECIMENTO E TROCA DE OLEO,EXCLUSIVE LAUDO DE TROCA DO OLEO</v>
      </c>
      <c r="C15026" s="749" t="s">
        <v>37380</v>
      </c>
      <c r="D15026" s="749" t="s">
        <v>37381</v>
      </c>
      <c r="E15026" s="749" t="s">
        <v>37382</v>
      </c>
      <c r="F15026" s="749" t="s">
        <v>37383</v>
      </c>
      <c r="G15026" s="749" t="s">
        <v>37384</v>
      </c>
      <c r="I15026" s="749" t="s">
        <v>7187</v>
      </c>
      <c r="J15026" s="749" t="n">
        <v>19.86</v>
      </c>
    </row>
    <row collapsed="false" customFormat="false" customHeight="true" hidden="true" ht="12.75" outlineLevel="0" r="15027">
      <c r="A15027" s="749" t="s">
        <v>37385</v>
      </c>
      <c r="B15027" s="749" t="str">
        <f aca="false">C15027&amp;D15027&amp;E15027&amp;F15027&amp;G15027&amp;H15027</f>
        <v>OLEO ISOLANTE PARA TRANSFORMADOR DE DISTRIBUICAO,CLASSE DE TENSAO ATE 30KV,CONSIDERANDO LIMPEZA INTERNA DO TRANSFORMADOR E SUBSTITUICAO DO OLEO,SUPONDO O APARELHO APOIADO EM BASE ATE 2,00M DE ALTURA,INCLUSIVE FORNECIMENTO E TROCA DE OLEO,EXCLUSIVE LAUDO DE TROCA DO OLEO</v>
      </c>
      <c r="C15027" s="749" t="s">
        <v>37380</v>
      </c>
      <c r="D15027" s="749" t="s">
        <v>37381</v>
      </c>
      <c r="E15027" s="749" t="s">
        <v>37382</v>
      </c>
      <c r="F15027" s="749" t="s">
        <v>37383</v>
      </c>
      <c r="G15027" s="749" t="s">
        <v>37384</v>
      </c>
      <c r="I15027" s="749" t="s">
        <v>7187</v>
      </c>
      <c r="J15027" s="749" t="n">
        <v>18.95</v>
      </c>
    </row>
    <row collapsed="false" customFormat="false" customHeight="true" hidden="true" ht="12.75" outlineLevel="0" r="15028">
      <c r="A15028" s="749" t="s">
        <v>37386</v>
      </c>
      <c r="B15028" s="749" t="str">
        <f aca="false">C15028&amp;D15028&amp;E15028&amp;F15028&amp;G15028&amp;H15028</f>
        <v>INSTALACAO COM TUBULACAO DE COBRE DE 15MM,PARA USO MEDICINAL,INCLUSIVE ACESSORIOS DE FIXACAO,CONEXOES E LIMPEZA,EXCLUSIVE POSTO DE CONSUMO,PAINEL DE ALARME,VALVULA E CENTRAL DE DISTRIBUICAO (VIDE FAMILIA 18.050)</v>
      </c>
      <c r="C15028" s="749" t="s">
        <v>37387</v>
      </c>
      <c r="D15028" s="749" t="s">
        <v>37388</v>
      </c>
      <c r="E15028" s="749" t="s">
        <v>37389</v>
      </c>
      <c r="F15028" s="749" t="s">
        <v>37390</v>
      </c>
      <c r="I15028" s="749" t="s">
        <v>236</v>
      </c>
      <c r="J15028" s="749" t="n">
        <v>80.83</v>
      </c>
    </row>
    <row collapsed="false" customFormat="false" customHeight="true" hidden="true" ht="12.75" outlineLevel="0" r="15029">
      <c r="A15029" s="749" t="s">
        <v>37391</v>
      </c>
      <c r="B15029" s="749" t="str">
        <f aca="false">C15029&amp;D15029&amp;E15029&amp;F15029&amp;G15029&amp;H15029</f>
        <v>INSTALACAO COM TUBULACAO DE COBRE DE 15MM,PARA USO MEDICINAL,INCLUSIVE ACESSORIOS DE FIXACAO,CONEXOES E LIMPEZA,EXCLUSIVE POSTO DE CONSUMO,PAINEL DE ALARME,VALVULA E CENTRAL DE DISTRIBUICAO (VIDE FAMILIA 18.050)</v>
      </c>
      <c r="C15029" s="749" t="s">
        <v>37387</v>
      </c>
      <c r="D15029" s="749" t="s">
        <v>37388</v>
      </c>
      <c r="E15029" s="749" t="s">
        <v>37389</v>
      </c>
      <c r="F15029" s="749" t="s">
        <v>37390</v>
      </c>
      <c r="I15029" s="749" t="s">
        <v>236</v>
      </c>
      <c r="J15029" s="749" t="n">
        <v>73.66</v>
      </c>
    </row>
    <row collapsed="false" customFormat="false" customHeight="true" hidden="true" ht="12.75" outlineLevel="0" r="15030">
      <c r="A15030" s="749" t="s">
        <v>37392</v>
      </c>
      <c r="B15030" s="749" t="str">
        <f aca="false">C15030&amp;D15030&amp;E15030&amp;F15030&amp;G15030&amp;H15030</f>
        <v>INSTALACAO COM TUBULACAO DE COBRE DE 22MM,PARA USO MEDICINAL,INCLUSIVE ACESSORIOS DE FIXACAO,CONEXOES E LIMPEZA,EXCLUSIVE POSTO DE CONSUMO,PAINEL DE ALARME,VALVULA E CENTRAL DE DISTRIBUICAO(VIDE FAMILIA 18.050)</v>
      </c>
      <c r="C15030" s="749" t="s">
        <v>37393</v>
      </c>
      <c r="D15030" s="749" t="s">
        <v>37388</v>
      </c>
      <c r="E15030" s="749" t="s">
        <v>37389</v>
      </c>
      <c r="F15030" s="749" t="s">
        <v>37394</v>
      </c>
      <c r="I15030" s="749" t="s">
        <v>236</v>
      </c>
      <c r="J15030" s="749" t="n">
        <v>94.84</v>
      </c>
    </row>
    <row collapsed="false" customFormat="false" customHeight="true" hidden="true" ht="12.75" outlineLevel="0" r="15031">
      <c r="A15031" s="749" t="s">
        <v>37395</v>
      </c>
      <c r="B15031" s="749" t="str">
        <f aca="false">C15031&amp;D15031&amp;E15031&amp;F15031&amp;G15031&amp;H15031</f>
        <v>INSTALACAO COM TUBULACAO DE COBRE DE 22MM,PARA USO MEDICINAL,INCLUSIVE ACESSORIOS DE FIXACAO,CONEXOES E LIMPEZA,EXCLUSIVE POSTO DE CONSUMO,PAINEL DE ALARME,VALVULA E CENTRAL DE DISTRIBUICAO(VIDE FAMILIA 18.050)</v>
      </c>
      <c r="C15031" s="749" t="s">
        <v>37393</v>
      </c>
      <c r="D15031" s="749" t="s">
        <v>37388</v>
      </c>
      <c r="E15031" s="749" t="s">
        <v>37389</v>
      </c>
      <c r="F15031" s="749" t="s">
        <v>37394</v>
      </c>
      <c r="I15031" s="749" t="s">
        <v>236</v>
      </c>
      <c r="J15031" s="749" t="n">
        <v>87.48</v>
      </c>
    </row>
    <row collapsed="false" customFormat="false" customHeight="true" hidden="true" ht="12.75" outlineLevel="0" r="15032">
      <c r="A15032" s="749" t="s">
        <v>37396</v>
      </c>
      <c r="B15032" s="749" t="str">
        <f aca="false">C15032&amp;D15032&amp;E15032&amp;F15032&amp;G15032&amp;H15032</f>
        <v>INSTALACAO COM TUBULACAO DE COBRE DE 28MM,PARA USO MEDICINAL,INCLUSIVE ACESSORIOS DE FIXACAO,CONEXOES E LIMPEZA,EXCLUSIVE POSTO DE CONSUMO,PAINEL DE ALARME,VALVULA E CENTRAL DE DISTRIBUICAO (VIDE FAMILIA 18.050)</v>
      </c>
      <c r="C15032" s="749" t="s">
        <v>37397</v>
      </c>
      <c r="D15032" s="749" t="s">
        <v>37388</v>
      </c>
      <c r="E15032" s="749" t="s">
        <v>37389</v>
      </c>
      <c r="F15032" s="749" t="s">
        <v>37390</v>
      </c>
      <c r="I15032" s="749" t="s">
        <v>236</v>
      </c>
      <c r="J15032" s="749" t="n">
        <v>107.34</v>
      </c>
    </row>
    <row collapsed="false" customFormat="false" customHeight="true" hidden="true" ht="12.75" outlineLevel="0" r="15033">
      <c r="A15033" s="749" t="s">
        <v>37398</v>
      </c>
      <c r="B15033" s="749" t="str">
        <f aca="false">C15033&amp;D15033&amp;E15033&amp;F15033&amp;G15033&amp;H15033</f>
        <v>INSTALACAO COM TUBULACAO DE COBRE DE 28MM,PARA USO MEDICINAL,INCLUSIVE ACESSORIOS DE FIXACAO,CONEXOES E LIMPEZA,EXCLUSIVE POSTO DE CONSUMO,PAINEL DE ALARME,VALVULA E CENTRAL DE DISTRIBUICAO (VIDE FAMILIA 18.050)</v>
      </c>
      <c r="C15033" s="749" t="s">
        <v>37397</v>
      </c>
      <c r="D15033" s="749" t="s">
        <v>37388</v>
      </c>
      <c r="E15033" s="749" t="s">
        <v>37389</v>
      </c>
      <c r="F15033" s="749" t="s">
        <v>37390</v>
      </c>
      <c r="I15033" s="749" t="s">
        <v>236</v>
      </c>
      <c r="J15033" s="749" t="n">
        <v>99.8</v>
      </c>
    </row>
    <row collapsed="false" customFormat="false" customHeight="true" hidden="true" ht="12.75" outlineLevel="0" r="15034">
      <c r="A15034" s="749" t="s">
        <v>37399</v>
      </c>
      <c r="B15034" s="749" t="str">
        <f aca="false">C15034&amp;D15034&amp;E15034&amp;F15034&amp;G15034&amp;H15034</f>
        <v>INSTALACAO COM TUBULACAO DE COBRE DE 35MM,PARA USO MEDICINAL,INCLUSIVE ACESSORIOS DE FIXACAO,CONEXOES E LIMPEZA,EXCLUSIVE POSTO DE CONSUMO,PAINEL DE ALARME,VALVULA E CENTRAL DE DISTRIBUICAO (VIDE FAMILIA 18.050)</v>
      </c>
      <c r="C15034" s="749" t="s">
        <v>37400</v>
      </c>
      <c r="D15034" s="749" t="s">
        <v>37388</v>
      </c>
      <c r="E15034" s="749" t="s">
        <v>37389</v>
      </c>
      <c r="F15034" s="749" t="s">
        <v>37390</v>
      </c>
      <c r="I15034" s="749" t="s">
        <v>236</v>
      </c>
      <c r="J15034" s="749" t="n">
        <v>140.2</v>
      </c>
    </row>
    <row collapsed="false" customFormat="false" customHeight="true" hidden="true" ht="12.75" outlineLevel="0" r="15035">
      <c r="A15035" s="749" t="s">
        <v>37401</v>
      </c>
      <c r="B15035" s="749" t="str">
        <f aca="false">C15035&amp;D15035&amp;E15035&amp;F15035&amp;G15035&amp;H15035</f>
        <v>INSTALACAO COM TUBULACAO DE COBRE DE 35MM,PARA USO MEDICINAL,INCLUSIVE ACESSORIOS DE FIXACAO,CONEXOES E LIMPEZA,EXCLUSIVE POSTO DE CONSUMO,PAINEL DE ALARME,VALVULA E CENTRAL DE DISTRIBUICAO (VIDE FAMILIA 18.050)</v>
      </c>
      <c r="C15035" s="749" t="s">
        <v>37400</v>
      </c>
      <c r="D15035" s="749" t="s">
        <v>37388</v>
      </c>
      <c r="E15035" s="749" t="s">
        <v>37389</v>
      </c>
      <c r="F15035" s="749" t="s">
        <v>37390</v>
      </c>
      <c r="I15035" s="749" t="s">
        <v>236</v>
      </c>
      <c r="J15035" s="749" t="n">
        <v>132.46</v>
      </c>
    </row>
    <row collapsed="false" customFormat="false" customHeight="true" hidden="true" ht="12.75" outlineLevel="0" r="15036">
      <c r="A15036" s="749" t="s">
        <v>37402</v>
      </c>
      <c r="B15036" s="749" t="str">
        <f aca="false">C15036&amp;D15036&amp;E15036&amp;F15036&amp;G15036&amp;H15036</f>
        <v>INSTALACAO COM TUBULACAO DE COBRE DE 42MM,PARA USO MEDICINAL,INCLUSIVE ACESSORIOS DE FIXACAO,CONEXOES E LIMPEZA,EXCLUSIVE POSTO DE CONSUMO,PAINEL DE ALARME,VALVULA E CENTRAL DE DISTRIBUICAO (VIDE FAMILIA 18.050)</v>
      </c>
      <c r="C15036" s="749" t="s">
        <v>37403</v>
      </c>
      <c r="D15036" s="749" t="s">
        <v>37388</v>
      </c>
      <c r="E15036" s="749" t="s">
        <v>37389</v>
      </c>
      <c r="F15036" s="749" t="s">
        <v>37390</v>
      </c>
      <c r="I15036" s="749" t="s">
        <v>236</v>
      </c>
      <c r="J15036" s="749" t="n">
        <v>159.88</v>
      </c>
    </row>
    <row collapsed="false" customFormat="false" customHeight="true" hidden="true" ht="12.75" outlineLevel="0" r="15037">
      <c r="A15037" s="749" t="s">
        <v>37404</v>
      </c>
      <c r="B15037" s="749" t="str">
        <f aca="false">C15037&amp;D15037&amp;E15037&amp;F15037&amp;G15037&amp;H15037</f>
        <v>INSTALACAO COM TUBULACAO DE COBRE DE 42MM,PARA USO MEDICINAL,INCLUSIVE ACESSORIOS DE FIXACAO,CONEXOES E LIMPEZA,EXCLUSIVE POSTO DE CONSUMO,PAINEL DE ALARME,VALVULA E CENTRAL DE DISTRIBUICAO (VIDE FAMILIA 18.050)</v>
      </c>
      <c r="C15037" s="749" t="s">
        <v>37403</v>
      </c>
      <c r="D15037" s="749" t="s">
        <v>37388</v>
      </c>
      <c r="E15037" s="749" t="s">
        <v>37389</v>
      </c>
      <c r="F15037" s="749" t="s">
        <v>37390</v>
      </c>
      <c r="I15037" s="749" t="s">
        <v>236</v>
      </c>
      <c r="J15037" s="749" t="n">
        <v>151.95</v>
      </c>
    </row>
    <row collapsed="false" customFormat="false" customHeight="true" hidden="true" ht="12.75" outlineLevel="0" r="15038">
      <c r="A15038" s="749" t="s">
        <v>37405</v>
      </c>
      <c r="B15038" s="749" t="str">
        <f aca="false">C15038&amp;D15038&amp;E15038&amp;F15038&amp;G15038&amp;H15038</f>
        <v>INSTALACAO COM TUBULACAO DE COBRE DE 54MM,PARA USO MEDICINAL,INCLUSIVE ACESSORIOS DE FIXACAO,CONEXOES E LIMPEZA,EXCLUSIVE POSTO DE CONSUMO,PAINEL DE ALARME,VALVULA E CENTRAL DE DISTRIBUICAO (VIDE FAMILIA 18.050)</v>
      </c>
      <c r="C15038" s="749" t="s">
        <v>37406</v>
      </c>
      <c r="D15038" s="749" t="s">
        <v>37388</v>
      </c>
      <c r="E15038" s="749" t="s">
        <v>37389</v>
      </c>
      <c r="F15038" s="749" t="s">
        <v>37390</v>
      </c>
      <c r="I15038" s="749" t="s">
        <v>236</v>
      </c>
      <c r="J15038" s="749" t="n">
        <v>187</v>
      </c>
    </row>
    <row collapsed="false" customFormat="false" customHeight="true" hidden="true" ht="12.75" outlineLevel="0" r="15039">
      <c r="A15039" s="749" t="s">
        <v>37407</v>
      </c>
      <c r="B15039" s="749" t="str">
        <f aca="false">C15039&amp;D15039&amp;E15039&amp;F15039&amp;G15039&amp;H15039</f>
        <v>INSTALACAO COM TUBULACAO DE COBRE DE 54MM,PARA USO MEDICINAL,INCLUSIVE ACESSORIOS DE FIXACAO,CONEXOES E LIMPEZA,EXCLUSIVE POSTO DE CONSUMO,PAINEL DE ALARME,VALVULA E CENTRAL DE DISTRIBUICAO (VIDE FAMILIA 18.050)</v>
      </c>
      <c r="C15039" s="749" t="s">
        <v>37406</v>
      </c>
      <c r="D15039" s="749" t="s">
        <v>37388</v>
      </c>
      <c r="E15039" s="749" t="s">
        <v>37389</v>
      </c>
      <c r="F15039" s="749" t="s">
        <v>37390</v>
      </c>
      <c r="I15039" s="749" t="s">
        <v>236</v>
      </c>
      <c r="J15039" s="749" t="n">
        <v>178.87</v>
      </c>
    </row>
    <row collapsed="false" customFormat="false" customHeight="true" hidden="true" ht="12.75" outlineLevel="0" r="15040">
      <c r="A15040" s="749" t="s">
        <v>37408</v>
      </c>
      <c r="B15040" s="749" t="str">
        <f aca="false">C15040&amp;D15040&amp;E15040&amp;F15040&amp;G15040&amp;H15040</f>
        <v>INSTALACAO COM TUBULACAO DE COBRE DE 66MM,PARA USO MEDICINAL,INCLUSIVE ACESSORIOS DE FIXACAO,CONEXOES E LIMPEZA,EXCLUSIVE POSTO DE CONSUMO,PAINEL DE ALARME,VALVULA E CENTRAL DE DISTRIBUICAO (VIDE FAMILIA 18.050)</v>
      </c>
      <c r="C15040" s="749" t="s">
        <v>37409</v>
      </c>
      <c r="D15040" s="749" t="s">
        <v>37388</v>
      </c>
      <c r="E15040" s="749" t="s">
        <v>37389</v>
      </c>
      <c r="F15040" s="749" t="s">
        <v>37390</v>
      </c>
      <c r="I15040" s="749" t="s">
        <v>236</v>
      </c>
      <c r="J15040" s="749" t="n">
        <v>247.43</v>
      </c>
    </row>
    <row collapsed="false" customFormat="false" customHeight="true" hidden="true" ht="12.75" outlineLevel="0" r="15041">
      <c r="A15041" s="749" t="s">
        <v>37410</v>
      </c>
      <c r="B15041" s="749" t="str">
        <f aca="false">C15041&amp;D15041&amp;E15041&amp;F15041&amp;G15041&amp;H15041</f>
        <v>INSTALACAO COM TUBULACAO DE COBRE DE 66MM,PARA USO MEDICINAL,INCLUSIVE ACESSORIOS DE FIXACAO,CONEXOES E LIMPEZA,EXCLUSIVE POSTO DE CONSUMO,PAINEL DE ALARME,VALVULA E CENTRAL DE DISTRIBUICAO (VIDE FAMILIA 18.050)</v>
      </c>
      <c r="C15041" s="749" t="s">
        <v>37409</v>
      </c>
      <c r="D15041" s="749" t="s">
        <v>37388</v>
      </c>
      <c r="E15041" s="749" t="s">
        <v>37389</v>
      </c>
      <c r="F15041" s="749" t="s">
        <v>37390</v>
      </c>
      <c r="I15041" s="749" t="s">
        <v>236</v>
      </c>
      <c r="J15041" s="749" t="n">
        <v>239.09</v>
      </c>
    </row>
    <row collapsed="false" customFormat="false" customHeight="true" hidden="true" ht="38.25" outlineLevel="0" r="15042">
      <c r="A15042" s="749" t="s">
        <v>37411</v>
      </c>
      <c r="B15042" s="758" t="str">
        <f aca="false">C15042&amp;D15042&amp;E15042&amp;F15042&amp;G15042&amp;H15042</f>
        <v>INSTALACAO DE SISTEMA DE AQUECIMENTO SOLAR DE BAIXA PRESSAO,PARA 100 E 200L E 1 PLACA COLETORA VERTICAL OU HORIZONTAL,INCLUSIVE PLACAS COLETORAS,EXCLUSIVE RESERVATORIOS (VER FAMILIA 18.210)</v>
      </c>
      <c r="C15042" s="749" t="s">
        <v>37412</v>
      </c>
      <c r="D15042" s="749" t="s">
        <v>37413</v>
      </c>
      <c r="E15042" s="749" t="s">
        <v>37414</v>
      </c>
      <c r="F15042" s="749" t="s">
        <v>37415</v>
      </c>
      <c r="I15042" s="749" t="s">
        <v>30</v>
      </c>
      <c r="J15042" s="749" t="n">
        <v>2419.33</v>
      </c>
    </row>
    <row collapsed="false" customFormat="false" customHeight="true" hidden="true" ht="38.25" outlineLevel="0" r="15043">
      <c r="A15043" s="749" t="s">
        <v>37416</v>
      </c>
      <c r="B15043" s="758" t="str">
        <f aca="false">C15043&amp;D15043&amp;E15043&amp;F15043&amp;G15043&amp;H15043</f>
        <v>INSTALACAO DE SISTEMA DE AQUECIMENTO SOLAR DE BAIXA PRESSAO,PARA 100 E 200L E 1 PLACA COLETORA VERTICAL OU HORIZONTAL,INCLUSIVE PLACAS COLETORAS,EXCLUSIVE RESERVATORIOS (VER FAMILIA 18.210)</v>
      </c>
      <c r="C15043" s="749" t="s">
        <v>37412</v>
      </c>
      <c r="D15043" s="749" t="s">
        <v>37413</v>
      </c>
      <c r="E15043" s="749" t="s">
        <v>37414</v>
      </c>
      <c r="F15043" s="749" t="s">
        <v>37415</v>
      </c>
      <c r="I15043" s="749" t="s">
        <v>30</v>
      </c>
      <c r="J15043" s="749" t="n">
        <v>2320.51</v>
      </c>
    </row>
    <row collapsed="false" customFormat="false" customHeight="true" hidden="true" ht="38.25" outlineLevel="0" r="15044">
      <c r="A15044" s="749" t="s">
        <v>37417</v>
      </c>
      <c r="B15044" s="758" t="str">
        <f aca="false">C15044&amp;D15044&amp;E15044&amp;F15044&amp;G15044&amp;H15044</f>
        <v>INSTALACAO DE SISTEMA DE AQUECIMENTO SOLAR DE BAIXA PRESSAO,PARA 300L E 2 PLACAS COLETORAS VERTICAIS OU HORIZONTAIS,INCLUSIVE PLACAS COLETORAS,EXCLUSIVE RESERVATORIOS (VER FAMILIA18.210)</v>
      </c>
      <c r="C15044" s="749" t="s">
        <v>37412</v>
      </c>
      <c r="D15044" s="749" t="s">
        <v>37418</v>
      </c>
      <c r="E15044" s="749" t="s">
        <v>37419</v>
      </c>
      <c r="F15044" s="749" t="s">
        <v>37420</v>
      </c>
      <c r="I15044" s="749" t="s">
        <v>30</v>
      </c>
      <c r="J15044" s="749" t="n">
        <v>2687.14</v>
      </c>
    </row>
    <row collapsed="false" customFormat="false" customHeight="true" hidden="true" ht="38.25" outlineLevel="0" r="15045">
      <c r="A15045" s="749" t="s">
        <v>37421</v>
      </c>
      <c r="B15045" s="758" t="str">
        <f aca="false">C15045&amp;D15045&amp;E15045&amp;F15045&amp;G15045&amp;H15045</f>
        <v>INSTALACAO DE SISTEMA DE AQUECIMENTO SOLAR DE BAIXA PRESSAO,PARA 300L E 2 PLACAS COLETORAS VERTICAIS OU HORIZONTAIS,INCLUSIVE PLACAS COLETORAS,EXCLUSIVE RESERVATORIOS (VER FAMILIA18.210)</v>
      </c>
      <c r="C15045" s="749" t="s">
        <v>37412</v>
      </c>
      <c r="D15045" s="749" t="s">
        <v>37418</v>
      </c>
      <c r="E15045" s="749" t="s">
        <v>37419</v>
      </c>
      <c r="F15045" s="749" t="s">
        <v>37420</v>
      </c>
      <c r="I15045" s="749" t="s">
        <v>30</v>
      </c>
      <c r="J15045" s="749" t="n">
        <v>2555.38</v>
      </c>
    </row>
    <row collapsed="false" customFormat="false" customHeight="true" hidden="true" ht="38.25" outlineLevel="0" r="15046">
      <c r="A15046" s="749" t="s">
        <v>37422</v>
      </c>
      <c r="B15046" s="758" t="str">
        <f aca="false">C15046&amp;D15046&amp;E15046&amp;F15046&amp;G15046&amp;H15046</f>
        <v>INSTALACAO DE SISTEMA DE AQUECIMENTO SOLAR DE BAIXA PRESSAO,PARA 400L E 2 PLACAS COLETORAS VERTICAIS OU HORIZONTAIS,INCLUSIVE PLACAS COLETORAS,EXCLUSIVE RESERVATORIOS (VER FAMILIA18.210)</v>
      </c>
      <c r="C15046" s="749" t="s">
        <v>37412</v>
      </c>
      <c r="D15046" s="749" t="s">
        <v>37423</v>
      </c>
      <c r="E15046" s="749" t="s">
        <v>37419</v>
      </c>
      <c r="F15046" s="749" t="s">
        <v>37420</v>
      </c>
      <c r="I15046" s="749" t="s">
        <v>30</v>
      </c>
      <c r="J15046" s="749" t="n">
        <v>2657.14</v>
      </c>
    </row>
    <row collapsed="false" customFormat="false" customHeight="true" hidden="true" ht="38.25" outlineLevel="0" r="15047">
      <c r="A15047" s="749" t="s">
        <v>37424</v>
      </c>
      <c r="B15047" s="758" t="str">
        <f aca="false">C15047&amp;D15047&amp;E15047&amp;F15047&amp;G15047&amp;H15047</f>
        <v>INSTALACAO DE SISTEMA DE AQUECIMENTO SOLAR DE BAIXA PRESSAO,PARA 400L E 2 PLACAS COLETORAS VERTICAIS OU HORIZONTAIS,INCLUSIVE PLACAS COLETORAS,EXCLUSIVE RESERVATORIOS (VER FAMILIA18.210)</v>
      </c>
      <c r="C15047" s="749" t="s">
        <v>37412</v>
      </c>
      <c r="D15047" s="749" t="s">
        <v>37423</v>
      </c>
      <c r="E15047" s="749" t="s">
        <v>37419</v>
      </c>
      <c r="F15047" s="749" t="s">
        <v>37420</v>
      </c>
      <c r="I15047" s="749" t="s">
        <v>30</v>
      </c>
      <c r="J15047" s="749" t="n">
        <v>2525.38</v>
      </c>
    </row>
    <row collapsed="false" customFormat="false" customHeight="true" hidden="true" ht="38.25" outlineLevel="0" r="15048">
      <c r="A15048" s="749" t="s">
        <v>37425</v>
      </c>
      <c r="B15048" s="758" t="str">
        <f aca="false">C15048&amp;D15048&amp;E15048&amp;F15048&amp;G15048&amp;H15048</f>
        <v>INSTALACAO DE SISTEMA DE AQUECIMENTO SOLAR DE BAIXA PRESSAO,PARA 500L E 3 PLACAS COLETORAS VERTICAIS OU HORIZONTAIS,INCLUSIVE PLACAS COLETORAS,EXCLUSIVE RESERVATORIOS (VER FAMILIA18.21O)</v>
      </c>
      <c r="C15048" s="749" t="s">
        <v>37412</v>
      </c>
      <c r="D15048" s="749" t="s">
        <v>37426</v>
      </c>
      <c r="E15048" s="749" t="s">
        <v>37419</v>
      </c>
      <c r="F15048" s="749" t="s">
        <v>37427</v>
      </c>
      <c r="I15048" s="749" t="s">
        <v>30</v>
      </c>
      <c r="J15048" s="749" t="n">
        <v>2987.39</v>
      </c>
    </row>
    <row collapsed="false" customFormat="false" customHeight="true" hidden="true" ht="38.25" outlineLevel="0" r="15049">
      <c r="A15049" s="749" t="s">
        <v>37428</v>
      </c>
      <c r="B15049" s="758" t="str">
        <f aca="false">C15049&amp;D15049&amp;E15049&amp;F15049&amp;G15049&amp;H15049</f>
        <v>INSTALACAO DE SISTEMA DE AQUECIMENTO SOLAR DE BAIXA PRESSAO,PARA 500L E 3 PLACAS COLETORAS VERTICAIS OU HORIZONTAIS,INCLUSIVE PLACAS COLETORAS,EXCLUSIVE RESERVATORIOS (VER FAMILIA18.21O)</v>
      </c>
      <c r="C15049" s="749" t="s">
        <v>37412</v>
      </c>
      <c r="D15049" s="749" t="s">
        <v>37426</v>
      </c>
      <c r="E15049" s="749" t="s">
        <v>37419</v>
      </c>
      <c r="F15049" s="749" t="s">
        <v>37427</v>
      </c>
      <c r="I15049" s="749" t="s">
        <v>30</v>
      </c>
      <c r="J15049" s="749" t="n">
        <v>2822.7</v>
      </c>
    </row>
    <row collapsed="false" customFormat="false" customHeight="true" hidden="true" ht="38.25" outlineLevel="0" r="15050">
      <c r="A15050" s="749" t="s">
        <v>37429</v>
      </c>
      <c r="B15050" s="758" t="str">
        <f aca="false">C15050&amp;D15050&amp;E15050&amp;F15050&amp;G15050&amp;H15050</f>
        <v>INSTALACAO DE SISTEMA DE AQUECIMENTO SOLAR DE BAIXA PRESSAO,PARA 600L E 3 PLACAS COLETORAS VERTICAIS OU HORIZONTAIS,INCLUSIVE PLACAS COLETORAS,EXCLUSIVE RESERVATORIOS (VER FAMILIA18.210)</v>
      </c>
      <c r="C15050" s="749" t="s">
        <v>37412</v>
      </c>
      <c r="D15050" s="749" t="s">
        <v>37430</v>
      </c>
      <c r="E15050" s="749" t="s">
        <v>37419</v>
      </c>
      <c r="F15050" s="749" t="s">
        <v>37420</v>
      </c>
      <c r="I15050" s="749" t="s">
        <v>30</v>
      </c>
      <c r="J15050" s="749" t="n">
        <v>2987.39</v>
      </c>
    </row>
    <row collapsed="false" customFormat="false" customHeight="true" hidden="true" ht="38.25" outlineLevel="0" r="15051">
      <c r="A15051" s="749" t="s">
        <v>37431</v>
      </c>
      <c r="B15051" s="758" t="str">
        <f aca="false">C15051&amp;D15051&amp;E15051&amp;F15051&amp;G15051&amp;H15051</f>
        <v>INSTALACAO DE SISTEMA DE AQUECIMENTO SOLAR DE BAIXA PRESSAO,PARA 600L E 3 PLACAS COLETORAS VERTICAIS OU HORIZONTAIS,INCLUSIVE PLACAS COLETORAS,EXCLUSIVE RESERVATORIOS (VER FAMILIA18.210)</v>
      </c>
      <c r="C15051" s="749" t="s">
        <v>37412</v>
      </c>
      <c r="D15051" s="749" t="s">
        <v>37430</v>
      </c>
      <c r="E15051" s="749" t="s">
        <v>37419</v>
      </c>
      <c r="F15051" s="749" t="s">
        <v>37420</v>
      </c>
      <c r="I15051" s="749" t="s">
        <v>30</v>
      </c>
      <c r="J15051" s="749" t="n">
        <v>2822.7</v>
      </c>
    </row>
    <row collapsed="false" customFormat="false" customHeight="true" hidden="true" ht="38.25" outlineLevel="0" r="15052">
      <c r="A15052" s="749" t="s">
        <v>37432</v>
      </c>
      <c r="B15052" s="758" t="str">
        <f aca="false">C15052&amp;D15052&amp;E15052&amp;F15052&amp;G15052&amp;H15052</f>
        <v>INSTALACAO DE SISTEMA DE AQUECIMENTO SOLAR DE BAIXA PRESSAO,PARA 800L E 4 PLACAS COLETORAS VERTICAIS OU HORIZONTAIS,INCLUSIVE PLACAS COLETORAS,EXCLUSIVE RESERVATORIOS (VER FAMILIA18.210)</v>
      </c>
      <c r="C15052" s="749" t="s">
        <v>37412</v>
      </c>
      <c r="D15052" s="749" t="s">
        <v>37433</v>
      </c>
      <c r="E15052" s="749" t="s">
        <v>37419</v>
      </c>
      <c r="F15052" s="749" t="s">
        <v>37420</v>
      </c>
      <c r="I15052" s="749" t="s">
        <v>30</v>
      </c>
      <c r="J15052" s="749" t="n">
        <v>3288.83</v>
      </c>
    </row>
    <row collapsed="false" customFormat="false" customHeight="true" hidden="true" ht="38.25" outlineLevel="0" r="15053">
      <c r="A15053" s="749" t="s">
        <v>37434</v>
      </c>
      <c r="B15053" s="758" t="str">
        <f aca="false">C15053&amp;D15053&amp;E15053&amp;F15053&amp;G15053&amp;H15053</f>
        <v>INSTALACAO DE SISTEMA DE AQUECIMENTO SOLAR DE BAIXA PRESSAO,PARA 800L E 4 PLACAS COLETORAS VERTICAIS OU HORIZONTAIS,INCLUSIVE PLACAS COLETORAS,EXCLUSIVE RESERVATORIOS (VER FAMILIA18.210)</v>
      </c>
      <c r="C15053" s="749" t="s">
        <v>37412</v>
      </c>
      <c r="D15053" s="749" t="s">
        <v>37433</v>
      </c>
      <c r="E15053" s="749" t="s">
        <v>37419</v>
      </c>
      <c r="F15053" s="749" t="s">
        <v>37420</v>
      </c>
      <c r="I15053" s="749" t="s">
        <v>30</v>
      </c>
      <c r="J15053" s="749" t="n">
        <v>3091.19</v>
      </c>
    </row>
    <row collapsed="false" customFormat="false" customHeight="true" hidden="true" ht="38.25" outlineLevel="0" r="15054">
      <c r="A15054" s="749" t="s">
        <v>37435</v>
      </c>
      <c r="B15054" s="758" t="str">
        <f aca="false">C15054&amp;D15054&amp;E15054&amp;F15054&amp;G15054&amp;H15054</f>
        <v>INSTALACAO DE SISTEMA DE AQUECIMENTO SOLAR DE BAIXA PRESSAO,PARA 1000L E 5 PLACAS COLETORAS VERTICAIS OU HORIZONTAIS,INCLUSIVE PLACAS COLETORAS,EXCLUSIVE RESERVATORIOS (VER FAMILIA18.210)</v>
      </c>
      <c r="C15054" s="749" t="s">
        <v>37412</v>
      </c>
      <c r="D15054" s="749" t="s">
        <v>37436</v>
      </c>
      <c r="E15054" s="749" t="s">
        <v>37437</v>
      </c>
      <c r="F15054" s="749" t="s">
        <v>37420</v>
      </c>
      <c r="I15054" s="749" t="s">
        <v>30</v>
      </c>
      <c r="J15054" s="749" t="n">
        <v>3342.68</v>
      </c>
    </row>
    <row collapsed="false" customFormat="false" customHeight="true" hidden="true" ht="38.25" outlineLevel="0" r="15055">
      <c r="A15055" s="749" t="s">
        <v>37438</v>
      </c>
      <c r="B15055" s="758" t="str">
        <f aca="false">C15055&amp;D15055&amp;E15055&amp;F15055&amp;G15055&amp;H15055</f>
        <v>INSTALACAO DE SISTEMA DE AQUECIMENTO SOLAR DE BAIXA PRESSAO,PARA 1000L E 5 PLACAS COLETORAS VERTICAIS OU HORIZONTAIS,INCLUSIVE PLACAS COLETORAS,EXCLUSIVE RESERVATORIOS (VER FAMILIA18.210)</v>
      </c>
      <c r="C15055" s="749" t="s">
        <v>37412</v>
      </c>
      <c r="D15055" s="749" t="s">
        <v>37436</v>
      </c>
      <c r="E15055" s="749" t="s">
        <v>37437</v>
      </c>
      <c r="F15055" s="749" t="s">
        <v>37420</v>
      </c>
      <c r="I15055" s="749" t="s">
        <v>30</v>
      </c>
      <c r="J15055" s="749" t="n">
        <v>3145</v>
      </c>
    </row>
    <row collapsed="false" customFormat="false" customHeight="true" hidden="true" ht="38.25" outlineLevel="0" r="15056">
      <c r="A15056" s="749" t="s">
        <v>37439</v>
      </c>
      <c r="B15056" s="758" t="str">
        <f aca="false">C15056&amp;D15056&amp;E15056&amp;F15056&amp;G15056&amp;H15056</f>
        <v>INSTALACAO DE PONTO DE LUZ,EMBUTIDO NA LAJE,EQUIVALENTE A 2VARAS DE ELETRODUTO DE PVC RIGIDO DE 3/4",12,00M DE FIO 2,5MM2,CAIXAS,CONEXOES,LUVAS,CURVA E INTERRUPTOR DE EMBUTIR COMPLACA FOSFORESCENTE,INCLUSIVE ABERTURA E FECHAMENTO DE RASGOEM ALVENARIA</v>
      </c>
      <c r="C15056" s="749" t="s">
        <v>37440</v>
      </c>
      <c r="D15056" s="749" t="s">
        <v>37441</v>
      </c>
      <c r="E15056" s="749" t="s">
        <v>37442</v>
      </c>
      <c r="F15056" s="749" t="s">
        <v>37443</v>
      </c>
      <c r="G15056" s="749" t="s">
        <v>37444</v>
      </c>
      <c r="I15056" s="749" t="s">
        <v>30</v>
      </c>
      <c r="J15056" s="749" t="n">
        <v>268.58</v>
      </c>
    </row>
    <row collapsed="false" customFormat="false" customHeight="true" hidden="true" ht="38.25" outlineLevel="0" r="15057">
      <c r="A15057" s="749" t="s">
        <v>37445</v>
      </c>
      <c r="B15057" s="758" t="str">
        <f aca="false">C15057&amp;D15057&amp;E15057&amp;F15057&amp;G15057&amp;H15057</f>
        <v>INSTALACAO DE PONTO DE LUZ,EMBUTIDO NA LAJE,EQUIVALENTE A 2VARAS DE ELETRODUTO DE PVC RIGIDO DE 3/4",12,00M DE FIO 2,5MM2,CAIXAS,CONEXOES,LUVAS,CURVA E INTERRUPTOR DE EMBUTIR COMPLACA FOSFORESCENTE,INCLUSIVE ABERTURA E FECHAMENTO DE RASGOEM ALVENARIA</v>
      </c>
      <c r="C15057" s="749" t="s">
        <v>37440</v>
      </c>
      <c r="D15057" s="749" t="s">
        <v>37441</v>
      </c>
      <c r="E15057" s="749" t="s">
        <v>37442</v>
      </c>
      <c r="F15057" s="749" t="s">
        <v>37443</v>
      </c>
      <c r="G15057" s="749" t="s">
        <v>37444</v>
      </c>
      <c r="I15057" s="749" t="s">
        <v>30</v>
      </c>
      <c r="J15057" s="749" t="n">
        <v>237.06</v>
      </c>
    </row>
    <row collapsed="false" customFormat="false" customHeight="true" hidden="true" ht="25.5" outlineLevel="0" r="15058">
      <c r="A15058" s="749" t="s">
        <v>37446</v>
      </c>
      <c r="B15058" s="758" t="str">
        <f aca="false">C15058&amp;D15058&amp;E15058&amp;F15058&amp;G15058&amp;H15058</f>
        <v>INSTALACAO DE PONTO DE LUZ,APARENTE,EQUIVALENTE A 2 VARAS DE ELETRODUTO DE PVC RIGIDO DE 3/4",12,00M DE FIO 2,5MM2,CAIXAS,CONEXOES,LUVAS,CURVA E INTERRUPTOR DE SOBREPOR</v>
      </c>
      <c r="C15058" s="749" t="s">
        <v>37447</v>
      </c>
      <c r="D15058" s="749" t="s">
        <v>37448</v>
      </c>
      <c r="E15058" s="749" t="s">
        <v>37449</v>
      </c>
      <c r="I15058" s="749" t="s">
        <v>30</v>
      </c>
      <c r="J15058" s="749" t="n">
        <v>206.57</v>
      </c>
    </row>
    <row collapsed="false" customFormat="false" customHeight="true" hidden="true" ht="25.5" outlineLevel="0" r="15059">
      <c r="A15059" s="749" t="s">
        <v>192</v>
      </c>
      <c r="B15059" s="758" t="str">
        <f aca="false">C15059&amp;D15059&amp;E15059&amp;F15059&amp;G15059&amp;H15059</f>
        <v>INSTALACAO DE PONTO DE LUZ,APARENTE,EQUIVALENTE A 2 VARAS DE ELETRODUTO DE PVC RIGIDO DE 3/4",12,00M DE FIO 2,5MM2,CAIXAS,CONEXOES,LUVAS,CURVA E INTERRUPTOR DE SOBREPOR</v>
      </c>
      <c r="C15059" s="749" t="s">
        <v>37447</v>
      </c>
      <c r="D15059" s="749" t="s">
        <v>37448</v>
      </c>
      <c r="E15059" s="749" t="s">
        <v>37449</v>
      </c>
      <c r="I15059" s="749" t="s">
        <v>30</v>
      </c>
      <c r="J15059" s="749" t="n">
        <v>183.64</v>
      </c>
    </row>
    <row collapsed="false" customFormat="false" customHeight="true" hidden="true" ht="51" outlineLevel="0" r="15060">
      <c r="A15060" s="749" t="s">
        <v>37450</v>
      </c>
      <c r="B15060" s="758" t="str">
        <f aca="false">C15060&amp;D15060&amp;E15060&amp;F15060&amp;G15060&amp;H15060</f>
        <v>INSTALACAO DE PONTO DE LUZ,INSTALACAO APARENTE COM CANALETAPERFURADA,SENDO ESTA LIGADA A ELETROCALHA PRINCIPAL(EXCLUSIVE ESTA)EQUIVALENTE A 1 VARA DE CANALETA E 2 VARAS DE ELETRODUTO DE PVC RIGIDO DE 3/4",24,00M DE FIO 2,5MM2,CAIXAS,CONEXOES,LUVAS,CURVA E INTERRUPTOR DE SOBREPOR</v>
      </c>
      <c r="C15060" s="749" t="s">
        <v>37451</v>
      </c>
      <c r="D15060" s="749" t="s">
        <v>37452</v>
      </c>
      <c r="E15060" s="749" t="s">
        <v>37453</v>
      </c>
      <c r="F15060" s="749" t="s">
        <v>37454</v>
      </c>
      <c r="G15060" s="749" t="s">
        <v>37455</v>
      </c>
      <c r="I15060" s="749" t="s">
        <v>30</v>
      </c>
      <c r="J15060" s="749" t="n">
        <v>293.14</v>
      </c>
    </row>
    <row collapsed="false" customFormat="false" customHeight="true" hidden="true" ht="51" outlineLevel="0" r="15061">
      <c r="A15061" s="749" t="s">
        <v>37456</v>
      </c>
      <c r="B15061" s="758" t="str">
        <f aca="false">C15061&amp;D15061&amp;E15061&amp;F15061&amp;G15061&amp;H15061</f>
        <v>INSTALACAO DE PONTO DE LUZ,INSTALACAO APARENTE COM CANALETAPERFURADA,SENDO ESTA LIGADA A ELETROCALHA PRINCIPAL(EXCLUSIVE ESTA)EQUIVALENTE A 1 VARA DE CANALETA E 2 VARAS DE ELETRODUTO DE PVC RIGIDO DE 3/4",24,00M DE FIO 2,5MM2,CAIXAS,CONEXOES,LUVAS,CURVA E INTERRUPTOR DE SOBREPOR</v>
      </c>
      <c r="C15061" s="749" t="s">
        <v>37451</v>
      </c>
      <c r="D15061" s="749" t="s">
        <v>37452</v>
      </c>
      <c r="E15061" s="749" t="s">
        <v>37453</v>
      </c>
      <c r="F15061" s="749" t="s">
        <v>37454</v>
      </c>
      <c r="G15061" s="749" t="s">
        <v>37455</v>
      </c>
      <c r="I15061" s="749" t="s">
        <v>30</v>
      </c>
      <c r="J15061" s="749" t="n">
        <v>267.85</v>
      </c>
    </row>
    <row collapsed="false" customFormat="false" customHeight="true" hidden="true" ht="38.25" outlineLevel="0" r="15062">
      <c r="A15062" s="749" t="s">
        <v>37457</v>
      </c>
      <c r="B15062" s="758" t="str">
        <f aca="false">C15062&amp;D15062&amp;E15062&amp;F15062&amp;G15062&amp;H15062</f>
        <v>INSTALACAO DE PONTO DE LUZ,EMBUTIDO NA LAJE,EQUIVALENTE A 2VARAS DE ELETRODUTO DE PVC RIGIDO DE 1/2",12,00M DE FIO 2,5MM2,CAIXAS,CONEXOES,LUVAS,CURVA E INTERRUPTOR DE EMBUTIR COMPLACA FOSFORESCENTE,INCLUSIVE ABERTURA E FECHAMENTO DE RASGOEM ALVENARIA</v>
      </c>
      <c r="C15062" s="749" t="s">
        <v>37440</v>
      </c>
      <c r="D15062" s="749" t="s">
        <v>37458</v>
      </c>
      <c r="E15062" s="749" t="s">
        <v>37442</v>
      </c>
      <c r="F15062" s="749" t="s">
        <v>37443</v>
      </c>
      <c r="G15062" s="749" t="s">
        <v>37444</v>
      </c>
      <c r="I15062" s="749" t="s">
        <v>30</v>
      </c>
      <c r="J15062" s="749" t="n">
        <v>204.74</v>
      </c>
    </row>
    <row collapsed="false" customFormat="false" customHeight="true" hidden="true" ht="38.25" outlineLevel="0" r="15063">
      <c r="A15063" s="749" t="s">
        <v>37459</v>
      </c>
      <c r="B15063" s="758" t="str">
        <f aca="false">C15063&amp;D15063&amp;E15063&amp;F15063&amp;G15063&amp;H15063</f>
        <v>INSTALACAO DE PONTO DE LUZ,EMBUTIDO NA LAJE,EQUIVALENTE A 2VARAS DE ELETRODUTO DE PVC RIGIDO DE 1/2",12,00M DE FIO 2,5MM2,CAIXAS,CONEXOES,LUVAS,CURVA E INTERRUPTOR DE EMBUTIR COMPLACA FOSFORESCENTE,INCLUSIVE ABERTURA E FECHAMENTO DE RASGOEM ALVENARIA</v>
      </c>
      <c r="C15063" s="749" t="s">
        <v>37440</v>
      </c>
      <c r="D15063" s="749" t="s">
        <v>37458</v>
      </c>
      <c r="E15063" s="749" t="s">
        <v>37442</v>
      </c>
      <c r="F15063" s="749" t="s">
        <v>37443</v>
      </c>
      <c r="G15063" s="749" t="s">
        <v>37444</v>
      </c>
      <c r="I15063" s="749" t="s">
        <v>30</v>
      </c>
      <c r="J15063" s="749" t="n">
        <v>180.98</v>
      </c>
    </row>
    <row collapsed="false" customFormat="false" customHeight="true" hidden="true" ht="25.5" outlineLevel="0" r="15064">
      <c r="A15064" s="749" t="s">
        <v>37460</v>
      </c>
      <c r="B15064" s="758" t="str">
        <f aca="false">C15064&amp;D15064&amp;E15064&amp;F15064&amp;G15064&amp;H15064</f>
        <v>INSTALACAO DE PONTO DE LUZ,APARENTE,EQUIVALENTE A 2 VARAS DE ELETRODUTO DE PVC RIGIDO DE 1/2",12,00M DE FIO 2,5MM2,CAIXAS,CONEXOES,LUVAS,CURVA E INTERRUPTOR DE SOBREPOR</v>
      </c>
      <c r="C15064" s="749" t="s">
        <v>37447</v>
      </c>
      <c r="D15064" s="749" t="s">
        <v>37461</v>
      </c>
      <c r="E15064" s="749" t="s">
        <v>37449</v>
      </c>
      <c r="I15064" s="749" t="s">
        <v>30</v>
      </c>
      <c r="J15064" s="749" t="n">
        <v>178.51</v>
      </c>
    </row>
    <row collapsed="false" customFormat="false" customHeight="true" hidden="true" ht="25.5" outlineLevel="0" r="15065">
      <c r="A15065" s="749" t="s">
        <v>37462</v>
      </c>
      <c r="B15065" s="758" t="str">
        <f aca="false">C15065&amp;D15065&amp;E15065&amp;F15065&amp;G15065&amp;H15065</f>
        <v>INSTALACAO DE PONTO DE LUZ,APARENTE,EQUIVALENTE A 2 VARAS DE ELETRODUTO DE PVC RIGIDO DE 1/2",12,00M DE FIO 2,5MM2,CAIXAS,CONEXOES,LUVAS,CURVA E INTERRUPTOR DE SOBREPOR</v>
      </c>
      <c r="C15065" s="749" t="s">
        <v>37447</v>
      </c>
      <c r="D15065" s="749" t="s">
        <v>37461</v>
      </c>
      <c r="E15065" s="749" t="s">
        <v>37449</v>
      </c>
      <c r="I15065" s="749" t="s">
        <v>30</v>
      </c>
      <c r="J15065" s="749" t="n">
        <v>158.94</v>
      </c>
    </row>
    <row collapsed="false" customFormat="false" customHeight="true" hidden="true" ht="51" outlineLevel="0" r="15066">
      <c r="A15066" s="749" t="s">
        <v>37463</v>
      </c>
      <c r="B15066" s="758" t="str">
        <f aca="false">C15066&amp;D15066&amp;E15066&amp;F15066&amp;G15066&amp;H15066</f>
        <v>INSTALACAO DE PONTO DE LUZ,APARENTE COM CANALETA PERFURADA,SENDO ESTA LIGADA A ELETROCALHA PRINCIPAL(EXCLUSIVE ESTA),EQUIVALENTE A 1 VARA DE CANALETA E 2 VARAS DE ELETRODUTO DE PVC RIGIDO DE 1/2",24,00M DE FIO 2,5MM2,CAIXAS,CONEXOES,LUVAS,CURVA E INTERRUPTOR DE SOBREPOR</v>
      </c>
      <c r="C15066" s="749" t="s">
        <v>37464</v>
      </c>
      <c r="D15066" s="749" t="s">
        <v>37465</v>
      </c>
      <c r="E15066" s="749" t="s">
        <v>37466</v>
      </c>
      <c r="F15066" s="749" t="s">
        <v>37467</v>
      </c>
      <c r="G15066" s="749" t="s">
        <v>37468</v>
      </c>
      <c r="I15066" s="749" t="s">
        <v>30</v>
      </c>
      <c r="J15066" s="749" t="n">
        <v>249.09</v>
      </c>
    </row>
    <row collapsed="false" customFormat="false" customHeight="true" hidden="true" ht="51" outlineLevel="0" r="15067">
      <c r="A15067" s="749" t="s">
        <v>37469</v>
      </c>
      <c r="B15067" s="758" t="str">
        <f aca="false">C15067&amp;D15067&amp;E15067&amp;F15067&amp;G15067&amp;H15067</f>
        <v>INSTALACAO DE PONTO DE LUZ,APARENTE COM CANALETA PERFURADA,SENDO ESTA LIGADA A ELETROCALHA PRINCIPAL(EXCLUSIVE ESTA),EQUIVALENTE A 1 VARA DE CANALETA E 2 VARAS DE ELETRODUTO DE PVC RIGIDO DE 1/2",24,00M DE FIO 2,5MM2,CAIXAS,CONEXOES,LUVAS,CURVA E INTERRUPTOR DE SOBREPOR</v>
      </c>
      <c r="C15067" s="749" t="s">
        <v>37464</v>
      </c>
      <c r="D15067" s="749" t="s">
        <v>37465</v>
      </c>
      <c r="E15067" s="749" t="s">
        <v>37466</v>
      </c>
      <c r="F15067" s="749" t="s">
        <v>37467</v>
      </c>
      <c r="G15067" s="749" t="s">
        <v>37468</v>
      </c>
      <c r="I15067" s="749" t="s">
        <v>30</v>
      </c>
      <c r="J15067" s="749" t="n">
        <v>229.52</v>
      </c>
    </row>
    <row collapsed="false" customFormat="false" customHeight="true" hidden="true" ht="51" outlineLevel="0" r="15068">
      <c r="A15068" s="749" t="s">
        <v>37470</v>
      </c>
      <c r="B15068" s="758" t="str">
        <f aca="false">C15068&amp;D15068&amp;E15068&amp;F15068&amp;G15068&amp;H15068</f>
        <v>INSTALACAO DE UM CONJUNTO DE 2 PONTOS DE LUZ,EMBUTIDO NA LAJE,EQUIVALENTE A 5 VARAS DE ELETRODUTO DE PVC RIGIDO DE 3/4",33,00M DE FIO 2,5MM2,CAIXAS,CONEXOES,LUVAS,CURVA E INTERRUPTOR DE EMBUTIR COM PLACA FOSFORESCENTE,INCLUSIVE ABERTURA E FECHAMENTO DE RASGO EM ALVENARIA</v>
      </c>
      <c r="C15068" s="749" t="s">
        <v>37471</v>
      </c>
      <c r="D15068" s="749" t="s">
        <v>37472</v>
      </c>
      <c r="E15068" s="749" t="s">
        <v>37473</v>
      </c>
      <c r="F15068" s="749" t="s">
        <v>37474</v>
      </c>
      <c r="G15068" s="749" t="s">
        <v>37475</v>
      </c>
      <c r="I15068" s="749" t="s">
        <v>30</v>
      </c>
      <c r="J15068" s="749" t="n">
        <v>502.44</v>
      </c>
    </row>
    <row collapsed="false" customFormat="false" customHeight="true" hidden="true" ht="51" outlineLevel="0" r="15069">
      <c r="A15069" s="749" t="s">
        <v>37476</v>
      </c>
      <c r="B15069" s="758" t="str">
        <f aca="false">C15069&amp;D15069&amp;E15069&amp;F15069&amp;G15069&amp;H15069</f>
        <v>INSTALACAO DE UM CONJUNTO DE 2 PONTOS DE LUZ,EMBUTIDO NA LAJE,EQUIVALENTE A 5 VARAS DE ELETRODUTO DE PVC RIGIDO DE 3/4",33,00M DE FIO 2,5MM2,CAIXAS,CONEXOES,LUVAS,CURVA E INTERRUPTOR DE EMBUTIR COM PLACA FOSFORESCENTE,INCLUSIVE ABERTURA E FECHAMENTO DE RASGO EM ALVENARIA</v>
      </c>
      <c r="C15069" s="749" t="s">
        <v>37471</v>
      </c>
      <c r="D15069" s="749" t="s">
        <v>37472</v>
      </c>
      <c r="E15069" s="749" t="s">
        <v>37473</v>
      </c>
      <c r="F15069" s="749" t="s">
        <v>37474</v>
      </c>
      <c r="G15069" s="749" t="s">
        <v>37475</v>
      </c>
      <c r="I15069" s="749" t="s">
        <v>30</v>
      </c>
      <c r="J15069" s="749" t="n">
        <v>445.7</v>
      </c>
    </row>
    <row collapsed="false" customFormat="false" customHeight="true" hidden="true" ht="38.25" outlineLevel="0" r="15070">
      <c r="A15070" s="749" t="s">
        <v>37477</v>
      </c>
      <c r="B15070" s="758" t="str">
        <f aca="false">C15070&amp;D15070&amp;E15070&amp;F15070&amp;G15070&amp;H15070</f>
        <v>INSTALACAO DE UM CONJUNTO DE 2 PONTOS DE LUZ,APARENTE,EQUIVALENTE A 5 VARAS DE ELETRODUTO DE PVC RIGIDO DE 3/4",33,00M DE FIO 2,5MM2,CAIXAS,CONEXOES,LUVAS,CURVA E INTERRUPTOR DE SOBREPOR</v>
      </c>
      <c r="C15070" s="749" t="s">
        <v>37478</v>
      </c>
      <c r="D15070" s="749" t="s">
        <v>37479</v>
      </c>
      <c r="E15070" s="749" t="s">
        <v>37480</v>
      </c>
      <c r="F15070" s="749" t="s">
        <v>37481</v>
      </c>
      <c r="I15070" s="749" t="s">
        <v>30</v>
      </c>
      <c r="J15070" s="749" t="n">
        <v>346.69</v>
      </c>
    </row>
    <row collapsed="false" customFormat="false" customHeight="true" hidden="true" ht="38.25" outlineLevel="0" r="15071">
      <c r="A15071" s="749" t="s">
        <v>37482</v>
      </c>
      <c r="B15071" s="758" t="str">
        <f aca="false">C15071&amp;D15071&amp;E15071&amp;F15071&amp;G15071&amp;H15071</f>
        <v>INSTALACAO DE UM CONJUNTO DE 2 PONTOS DE LUZ,APARENTE,EQUIVALENTE A 5 VARAS DE ELETRODUTO DE PVC RIGIDO DE 3/4",33,00M DE FIO 2,5MM2,CAIXAS,CONEXOES,LUVAS,CURVA E INTERRUPTOR DE SOBREPOR</v>
      </c>
      <c r="C15071" s="749" t="s">
        <v>37478</v>
      </c>
      <c r="D15071" s="749" t="s">
        <v>37479</v>
      </c>
      <c r="E15071" s="749" t="s">
        <v>37480</v>
      </c>
      <c r="F15071" s="749" t="s">
        <v>37481</v>
      </c>
      <c r="I15071" s="749" t="s">
        <v>30</v>
      </c>
      <c r="J15071" s="749" t="n">
        <v>311.45</v>
      </c>
    </row>
    <row collapsed="false" customFormat="false" customHeight="true" hidden="true" ht="51" outlineLevel="0" r="15072">
      <c r="A15072" s="749" t="s">
        <v>37483</v>
      </c>
      <c r="B15072" s="758" t="str">
        <f aca="false">C15072&amp;D15072&amp;E15072&amp;F15072&amp;G15072&amp;H15072</f>
        <v>INSTALACAO DE UM CONJUNTO DE 2 PONTOS DE LUZ,APARENTE COM CANALETA PERFURADA,SENDO ESTA LIGADA A ELETROCALHA PRINCIPAL(EXCLUSIVE ESTA),EQUIVALENTE A 1,5 VARAS DE CANALETA E 2 VARAS DE ELETRODUTO DE PVC RIGIDO DE 3/4",45,00M DE FIO 2,5MM2,CAIXAS,CONEXOES,LUVAS,CURVA E INTERRUPTOR DE SOBREPOR</v>
      </c>
      <c r="C15072" s="749" t="s">
        <v>37484</v>
      </c>
      <c r="D15072" s="749" t="s">
        <v>37485</v>
      </c>
      <c r="E15072" s="749" t="s">
        <v>37486</v>
      </c>
      <c r="F15072" s="749" t="s">
        <v>37487</v>
      </c>
      <c r="G15072" s="749" t="s">
        <v>37488</v>
      </c>
      <c r="I15072" s="749" t="s">
        <v>30</v>
      </c>
      <c r="J15072" s="749" t="n">
        <v>437.64</v>
      </c>
    </row>
    <row collapsed="false" customFormat="false" customHeight="true" hidden="true" ht="51" outlineLevel="0" r="15073">
      <c r="A15073" s="749" t="s">
        <v>37489</v>
      </c>
      <c r="B15073" s="758" t="str">
        <f aca="false">C15073&amp;D15073&amp;E15073&amp;F15073&amp;G15073&amp;H15073</f>
        <v>INSTALACAO DE UM CONJUNTO DE 2 PONTOS DE LUZ,APARENTE COM CANALETA PERFURADA,SENDO ESTA LIGADA A ELETROCALHA PRINCIPAL(EXCLUSIVE ESTA),EQUIVALENTE A 1,5 VARAS DE CANALETA E 2 VARAS DE ELETRODUTO DE PVC RIGIDO DE 3/4",45,00M DE FIO 2,5MM2,CAIXAS,CONEXOES,LUVAS,CURVA E INTERRUPTOR DE SOBREPOR</v>
      </c>
      <c r="C15073" s="749" t="s">
        <v>37484</v>
      </c>
      <c r="D15073" s="749" t="s">
        <v>37485</v>
      </c>
      <c r="E15073" s="749" t="s">
        <v>37486</v>
      </c>
      <c r="F15073" s="749" t="s">
        <v>37487</v>
      </c>
      <c r="G15073" s="749" t="s">
        <v>37488</v>
      </c>
      <c r="I15073" s="749" t="s">
        <v>30</v>
      </c>
      <c r="J15073" s="749" t="n">
        <v>400.5</v>
      </c>
    </row>
    <row collapsed="false" customFormat="false" customHeight="true" hidden="true" ht="51" outlineLevel="0" r="15074">
      <c r="A15074" s="749" t="s">
        <v>37490</v>
      </c>
      <c r="B15074" s="758" t="str">
        <f aca="false">C15074&amp;D15074&amp;E15074&amp;F15074&amp;G15074&amp;H15074</f>
        <v>INSTALACAO DE UM CONJUNTO DE 2 PONTOS DE LUZ,EMBUTIDO NA LAJE,EQUIVALENTE A 5 VARAS DE ELETRODUTO DE PVC RIGIDO DE 1/2",33,00M DE FIO 2,5MM2,CAIXAS,CONEXOES,LUVAS,CURVA E INTERRUPTOR DE EMBUTIR COM PLACA FOSFORESCENTE,INCLUSIVE ABERTURA E FECHAMENTO DE RASGO EM ALVENARIA</v>
      </c>
      <c r="C15074" s="749" t="s">
        <v>37471</v>
      </c>
      <c r="D15074" s="749" t="s">
        <v>37491</v>
      </c>
      <c r="E15074" s="749" t="s">
        <v>37473</v>
      </c>
      <c r="F15074" s="749" t="s">
        <v>37474</v>
      </c>
      <c r="G15074" s="749" t="s">
        <v>37475</v>
      </c>
      <c r="I15074" s="749" t="s">
        <v>30</v>
      </c>
      <c r="J15074" s="749" t="n">
        <v>380.23</v>
      </c>
    </row>
    <row collapsed="false" customFormat="false" customHeight="true" hidden="true" ht="51" outlineLevel="0" r="15075">
      <c r="A15075" s="749" t="s">
        <v>37492</v>
      </c>
      <c r="B15075" s="758" t="str">
        <f aca="false">C15075&amp;D15075&amp;E15075&amp;F15075&amp;G15075&amp;H15075</f>
        <v>INSTALACAO DE UM CONJUNTO DE 2 PONTOS DE LUZ,EMBUTIDO NA LAJE,EQUIVALENTE A 5 VARAS DE ELETRODUTO DE PVC RIGIDO DE 1/2",33,00M DE FIO 2,5MM2,CAIXAS,CONEXOES,LUVAS,CURVA E INTERRUPTOR DE EMBUTIR COM PLACA FOSFORESCENTE,INCLUSIVE ABERTURA E FECHAMENTO DE RASGO EM ALVENARIA</v>
      </c>
      <c r="C15075" s="749" t="s">
        <v>37471</v>
      </c>
      <c r="D15075" s="749" t="s">
        <v>37491</v>
      </c>
      <c r="E15075" s="749" t="s">
        <v>37473</v>
      </c>
      <c r="F15075" s="749" t="s">
        <v>37474</v>
      </c>
      <c r="G15075" s="749" t="s">
        <v>37475</v>
      </c>
      <c r="I15075" s="749" t="s">
        <v>30</v>
      </c>
      <c r="J15075" s="749" t="n">
        <v>337.94</v>
      </c>
    </row>
    <row collapsed="false" customFormat="false" customHeight="true" hidden="true" ht="38.25" outlineLevel="0" r="15076">
      <c r="A15076" s="749" t="s">
        <v>37493</v>
      </c>
      <c r="B15076" s="758" t="str">
        <f aca="false">C15076&amp;D15076&amp;E15076&amp;F15076&amp;G15076&amp;H15076</f>
        <v>INSTALACAO DE UM CONJUNTO DE 2 PONTOS DE LUZ,APARENTE,EQUIVALENTE A 5 VARAS DE ELETRODUTO DE PVC RIGIDO DE 1/2",33,00M DE FIO 2,5MM2,CAIXAS,CONEXOES,LUVAS,CURVA E INTERRUPTOR DE SOBREPOR</v>
      </c>
      <c r="C15076" s="749" t="s">
        <v>37478</v>
      </c>
      <c r="D15076" s="749" t="s">
        <v>37494</v>
      </c>
      <c r="E15076" s="749" t="s">
        <v>37480</v>
      </c>
      <c r="F15076" s="749" t="s">
        <v>37481</v>
      </c>
      <c r="I15076" s="749" t="s">
        <v>30</v>
      </c>
      <c r="J15076" s="749" t="n">
        <v>313.95</v>
      </c>
    </row>
    <row collapsed="false" customFormat="false" customHeight="true" hidden="true" ht="38.25" outlineLevel="0" r="15077">
      <c r="A15077" s="749" t="s">
        <v>194</v>
      </c>
      <c r="B15077" s="758" t="str">
        <f aca="false">C15077&amp;D15077&amp;E15077&amp;F15077&amp;G15077&amp;H15077</f>
        <v>INSTALACAO DE UM CONJUNTO DE 2 PONTOS DE LUZ,APARENTE,EQUIVALENTE A 5 VARAS DE ELETRODUTO DE PVC RIGIDO DE 1/2",33,00M DE FIO 2,5MM2,CAIXAS,CONEXOES,LUVAS,CURVA E INTERRUPTOR DE SOBREPOR</v>
      </c>
      <c r="C15077" s="749" t="s">
        <v>37478</v>
      </c>
      <c r="D15077" s="749" t="s">
        <v>37494</v>
      </c>
      <c r="E15077" s="749" t="s">
        <v>37480</v>
      </c>
      <c r="F15077" s="749" t="s">
        <v>37481</v>
      </c>
      <c r="I15077" s="749" t="s">
        <v>30</v>
      </c>
      <c r="J15077" s="749" t="n">
        <v>282.14</v>
      </c>
    </row>
    <row collapsed="false" customFormat="false" customHeight="true" hidden="true" ht="51" outlineLevel="0" r="15078">
      <c r="A15078" s="749" t="s">
        <v>37495</v>
      </c>
      <c r="B15078" s="758" t="str">
        <f aca="false">C15078&amp;D15078&amp;E15078&amp;F15078&amp;G15078&amp;H15078</f>
        <v>INSTALACAO DE UM CONJUNTO DE 2 PONTOS DE LUZ,APARENTE COM CANALETA PERFURADA,SENDO ESTA LIGADA A ELETROCALHA PRINCIPAL(EXCLUSIVE ESTA),EQUIVALENTE A 1,5 VARAS DE CANALETA E 2 VARAS DE ELETRODUTO DE PVC RIGIDO DE 1/2",45,00M DE FIO 2,5MM2,CAIXAS,CONEXOES,LUVAS,CURVA E INTERRUPTOR DE SOBREPOR</v>
      </c>
      <c r="C15078" s="749" t="s">
        <v>37484</v>
      </c>
      <c r="D15078" s="749" t="s">
        <v>37485</v>
      </c>
      <c r="E15078" s="749" t="s">
        <v>37486</v>
      </c>
      <c r="F15078" s="749" t="s">
        <v>37496</v>
      </c>
      <c r="G15078" s="749" t="s">
        <v>37488</v>
      </c>
      <c r="I15078" s="749" t="s">
        <v>30</v>
      </c>
      <c r="J15078" s="749" t="n">
        <v>418.07</v>
      </c>
    </row>
    <row collapsed="false" customFormat="false" customHeight="true" hidden="true" ht="51" outlineLevel="0" r="15079">
      <c r="A15079" s="749" t="s">
        <v>37497</v>
      </c>
      <c r="B15079" s="758" t="str">
        <f aca="false">C15079&amp;D15079&amp;E15079&amp;F15079&amp;G15079&amp;H15079</f>
        <v>INSTALACAO DE UM CONJUNTO DE 2 PONTOS DE LUZ,APARENTE COM CANALETA PERFURADA,SENDO ESTA LIGADA A ELETROCALHA PRINCIPAL(EXCLUSIVE ESTA),EQUIVALENTE A 1,5 VARAS DE CANALETA E 2 VARAS DE ELETRODUTO DE PVC RIGIDO DE 1/2",45,00M DE FIO 2,5MM2,CAIXAS,CONEXOES,LUVAS,CURVA E INTERRUPTOR DE SOBREPOR</v>
      </c>
      <c r="C15079" s="749" t="s">
        <v>37484</v>
      </c>
      <c r="D15079" s="749" t="s">
        <v>37485</v>
      </c>
      <c r="E15079" s="749" t="s">
        <v>37486</v>
      </c>
      <c r="F15079" s="749" t="s">
        <v>37496</v>
      </c>
      <c r="G15079" s="749" t="s">
        <v>37488</v>
      </c>
      <c r="I15079" s="749" t="s">
        <v>30</v>
      </c>
      <c r="J15079" s="749" t="n">
        <v>384.29</v>
      </c>
    </row>
    <row collapsed="false" customFormat="false" customHeight="true" hidden="true" ht="51" outlineLevel="0" r="15080">
      <c r="A15080" s="749" t="s">
        <v>37498</v>
      </c>
      <c r="B15080" s="758" t="str">
        <f aca="false">C15080&amp;D15080&amp;E15080&amp;F15080&amp;G15080&amp;H15080</f>
        <v>INSTALACAO DE UM CONJUNTO DE 3 PONTOS DE LUZ,EMBUTIDO NA LAJE,EQUIVALENTE A 6 VARAS DE ELETRODUTO DE PVC RIGIDO DE 3/4",50,00M DE FIO 2,5MM2,CAIXAS,CONEXOES,LUVAS,CURVA E INTERRUPTOR DE EMBUTIR COM PLACA FOSFORESCENTE,INCLUSIVE ABERTURA E FECHAMENTO DE RASGO EM ALVENARIA</v>
      </c>
      <c r="C15080" s="749" t="s">
        <v>37499</v>
      </c>
      <c r="D15080" s="749" t="s">
        <v>37500</v>
      </c>
      <c r="E15080" s="749" t="s">
        <v>37501</v>
      </c>
      <c r="F15080" s="749" t="s">
        <v>37474</v>
      </c>
      <c r="G15080" s="749" t="s">
        <v>37475</v>
      </c>
      <c r="I15080" s="749" t="s">
        <v>30</v>
      </c>
      <c r="J15080" s="749" t="n">
        <v>638.77</v>
      </c>
    </row>
    <row collapsed="false" customFormat="false" customHeight="true" hidden="true" ht="51" outlineLevel="0" r="15081">
      <c r="A15081" s="749" t="s">
        <v>37502</v>
      </c>
      <c r="B15081" s="758" t="str">
        <f aca="false">C15081&amp;D15081&amp;E15081&amp;F15081&amp;G15081&amp;H15081</f>
        <v>INSTALACAO DE UM CONJUNTO DE 3 PONTOS DE LUZ,EMBUTIDO NA LAJE,EQUIVALENTE A 6 VARAS DE ELETRODUTO DE PVC RIGIDO DE 3/4",50,00M DE FIO 2,5MM2,CAIXAS,CONEXOES,LUVAS,CURVA E INTERRUPTOR DE EMBUTIR COM PLACA FOSFORESCENTE,INCLUSIVE ABERTURA E FECHAMENTO DE RASGO EM ALVENARIA</v>
      </c>
      <c r="C15081" s="749" t="s">
        <v>37499</v>
      </c>
      <c r="D15081" s="749" t="s">
        <v>37500</v>
      </c>
      <c r="E15081" s="749" t="s">
        <v>37501</v>
      </c>
      <c r="F15081" s="749" t="s">
        <v>37474</v>
      </c>
      <c r="G15081" s="749" t="s">
        <v>37475</v>
      </c>
      <c r="I15081" s="749" t="s">
        <v>30</v>
      </c>
      <c r="J15081" s="749" t="n">
        <v>567.36</v>
      </c>
    </row>
    <row collapsed="false" customFormat="false" customHeight="true" hidden="true" ht="38.25" outlineLevel="0" r="15082">
      <c r="A15082" s="749" t="s">
        <v>37503</v>
      </c>
      <c r="B15082" s="758" t="str">
        <f aca="false">C15082&amp;D15082&amp;E15082&amp;F15082&amp;G15082&amp;H15082</f>
        <v>INSTALACAO DE UM CONJUNTO DE 3 PONTOS DE LUZ,APARENTE,EQUIVALENTE A 6 VARAS DE ELETRODUTO DE PVC RIGIDO DE 3/4",50,00M DE FIO 2,5MM2,CAIXAS,CONEXOES,LUVAS,CURVA E INTERRUPTOR DE SOBREPOR</v>
      </c>
      <c r="C15082" s="749" t="s">
        <v>37504</v>
      </c>
      <c r="D15082" s="749" t="s">
        <v>37505</v>
      </c>
      <c r="E15082" s="749" t="s">
        <v>37480</v>
      </c>
      <c r="F15082" s="749" t="s">
        <v>37481</v>
      </c>
      <c r="I15082" s="749" t="s">
        <v>30</v>
      </c>
      <c r="J15082" s="749" t="n">
        <v>451.78</v>
      </c>
    </row>
    <row collapsed="false" customFormat="false" customHeight="true" hidden="true" ht="38.25" outlineLevel="0" r="15083">
      <c r="A15083" s="749" t="s">
        <v>37506</v>
      </c>
      <c r="B15083" s="758" t="str">
        <f aca="false">C15083&amp;D15083&amp;E15083&amp;F15083&amp;G15083&amp;H15083</f>
        <v>INSTALACAO DE UM CONJUNTO DE 3 PONTOS DE LUZ,APARENTE,EQUIVALENTE A 6 VARAS DE ELETRODUTO DE PVC RIGIDO DE 3/4",50,00M DE FIO 2,5MM2,CAIXAS,CONEXOES,LUVAS,CURVA E INTERRUPTOR DE SOBREPOR</v>
      </c>
      <c r="C15083" s="749" t="s">
        <v>37504</v>
      </c>
      <c r="D15083" s="749" t="s">
        <v>37505</v>
      </c>
      <c r="E15083" s="749" t="s">
        <v>37480</v>
      </c>
      <c r="F15083" s="749" t="s">
        <v>37481</v>
      </c>
      <c r="I15083" s="749" t="s">
        <v>30</v>
      </c>
      <c r="J15083" s="749" t="n">
        <v>406.16</v>
      </c>
    </row>
    <row collapsed="false" customFormat="false" customHeight="true" hidden="true" ht="51" outlineLevel="0" r="15084">
      <c r="A15084" s="749" t="s">
        <v>37507</v>
      </c>
      <c r="B15084" s="758" t="str">
        <f aca="false">C15084&amp;D15084&amp;E15084&amp;F15084&amp;G15084&amp;H15084</f>
        <v>INSTALACAO DE UM CONJUNTO DE 3 PONTOS DE LUZ,APARENTE COM CANALETA PERFURADA,SENDO ESTA LIGADA A ELETROCALHA PRINCIPAL(EXCLUSIVE ESTA),EQUIVALENTE A 2,5 VARAS DE CANALETA E 2 VARAS DE ELETRODUTO DE PVC RIGIDO DE 3/4",62,00M DE FIO 2,5MM2,CAIXAS,CONEXOES,LUVAS,CURVA E INTERRUPTOR DE SOBREPOR</v>
      </c>
      <c r="C15084" s="749" t="s">
        <v>37508</v>
      </c>
      <c r="D15084" s="749" t="s">
        <v>37485</v>
      </c>
      <c r="E15084" s="749" t="s">
        <v>37509</v>
      </c>
      <c r="F15084" s="749" t="s">
        <v>37510</v>
      </c>
      <c r="G15084" s="749" t="s">
        <v>37488</v>
      </c>
      <c r="I15084" s="749" t="s">
        <v>30</v>
      </c>
      <c r="J15084" s="749" t="n">
        <v>596.94</v>
      </c>
    </row>
    <row collapsed="false" customFormat="false" customHeight="true" hidden="true" ht="51" outlineLevel="0" r="15085">
      <c r="A15085" s="749" t="s">
        <v>37511</v>
      </c>
      <c r="B15085" s="758" t="str">
        <f aca="false">C15085&amp;D15085&amp;E15085&amp;F15085&amp;G15085&amp;H15085</f>
        <v>INSTALACAO DE UM CONJUNTO DE 3 PONTOS DE LUZ,APARENTE COM CANALETA PERFURADA,SENDO ESTA LIGADA A ELETROCALHA PRINCIPAL(EXCLUSIVE ESTA),EQUIVALENTE A 2,5 VARAS DE CANALETA E 2 VARAS DE ELETRODUTO DE PVC RIGIDO DE 3/4",62,00M DE FIO 2,5MM2,CAIXAS,CONEXOES,LUVAS,CURVA E INTERRUPTOR DE SOBREPOR</v>
      </c>
      <c r="C15085" s="749" t="s">
        <v>37508</v>
      </c>
      <c r="D15085" s="749" t="s">
        <v>37485</v>
      </c>
      <c r="E15085" s="749" t="s">
        <v>37509</v>
      </c>
      <c r="F15085" s="749" t="s">
        <v>37510</v>
      </c>
      <c r="G15085" s="749" t="s">
        <v>37488</v>
      </c>
      <c r="I15085" s="749" t="s">
        <v>30</v>
      </c>
      <c r="J15085" s="749" t="n">
        <v>548.95</v>
      </c>
    </row>
    <row collapsed="false" customFormat="false" customHeight="true" hidden="true" ht="51" outlineLevel="0" r="15086">
      <c r="A15086" s="749" t="s">
        <v>37512</v>
      </c>
      <c r="B15086" s="758" t="str">
        <f aca="false">C15086&amp;D15086&amp;E15086&amp;F15086&amp;G15086&amp;H15086</f>
        <v>INSTALACAO DE UM CONJUNTO DE 3 PONTOS DE LUZ,EMBUTIDO NA LAJE,EQUIVALENTE A 6 VARAS DE ELETRODUTO DE PVC RIGIDO DE 1/2",50,00M DE FIO 2,5MM2,CAIXAS,CONEXOES,LUVAS,CURVA E INTERRUPTOR DE EMBUTIR COM PLACA FOSFORESCENTE,INCLUSIVE ABERTURA E FECHAMENTO DE RASGO EM ALVENARIA</v>
      </c>
      <c r="C15086" s="749" t="s">
        <v>37499</v>
      </c>
      <c r="D15086" s="749" t="s">
        <v>37513</v>
      </c>
      <c r="E15086" s="749" t="s">
        <v>37501</v>
      </c>
      <c r="F15086" s="749" t="s">
        <v>37474</v>
      </c>
      <c r="G15086" s="749" t="s">
        <v>37475</v>
      </c>
      <c r="I15086" s="749" t="s">
        <v>30</v>
      </c>
      <c r="J15086" s="749" t="n">
        <v>488.96</v>
      </c>
    </row>
    <row collapsed="false" customFormat="false" customHeight="true" hidden="true" ht="51" outlineLevel="0" r="15087">
      <c r="A15087" s="749" t="s">
        <v>37514</v>
      </c>
      <c r="B15087" s="758" t="str">
        <f aca="false">C15087&amp;D15087&amp;E15087&amp;F15087&amp;G15087&amp;H15087</f>
        <v>INSTALACAO DE UM CONJUNTO DE 3 PONTOS DE LUZ,EMBUTIDO NA LAJE,EQUIVALENTE A 6 VARAS DE ELETRODUTO DE PVC RIGIDO DE 1/2",50,00M DE FIO 2,5MM2,CAIXAS,CONEXOES,LUVAS,CURVA E INTERRUPTOR DE EMBUTIR COM PLACA FOSFORESCENTE,INCLUSIVE ABERTURA E FECHAMENTO DE RASGO EM ALVENARIA</v>
      </c>
      <c r="C15087" s="749" t="s">
        <v>37499</v>
      </c>
      <c r="D15087" s="749" t="s">
        <v>37513</v>
      </c>
      <c r="E15087" s="749" t="s">
        <v>37501</v>
      </c>
      <c r="F15087" s="749" t="s">
        <v>37474</v>
      </c>
      <c r="G15087" s="749" t="s">
        <v>37475</v>
      </c>
      <c r="I15087" s="749" t="s">
        <v>30</v>
      </c>
      <c r="J15087" s="749" t="n">
        <v>435.29</v>
      </c>
    </row>
    <row collapsed="false" customFormat="false" customHeight="true" hidden="true" ht="38.25" outlineLevel="0" r="15088">
      <c r="A15088" s="749" t="s">
        <v>37515</v>
      </c>
      <c r="B15088" s="758" t="str">
        <f aca="false">C15088&amp;D15088&amp;E15088&amp;F15088&amp;G15088&amp;H15088</f>
        <v>INSTALACAO DE UM CONJUNTO DE 3 PONTOS DE LUZ,APARENTE,EQUIVALENTE A 6 VARAS DE ELETRODUTO DE PVC RIGIDO DE 1/2",50,00M DE FIO 2,5MM2,CAIXAS,CONEXOES,LUVAS,CURVA E INTERRUPTOR DE SOBREPOR</v>
      </c>
      <c r="C15088" s="749" t="s">
        <v>37504</v>
      </c>
      <c r="D15088" s="749" t="s">
        <v>37516</v>
      </c>
      <c r="E15088" s="749" t="s">
        <v>37480</v>
      </c>
      <c r="F15088" s="749" t="s">
        <v>37481</v>
      </c>
      <c r="I15088" s="749" t="s">
        <v>30</v>
      </c>
      <c r="J15088" s="749" t="n">
        <v>409.33</v>
      </c>
    </row>
    <row collapsed="false" customFormat="false" customHeight="true" hidden="true" ht="38.25" outlineLevel="0" r="15089">
      <c r="A15089" s="749" t="s">
        <v>37517</v>
      </c>
      <c r="B15089" s="758" t="str">
        <f aca="false">C15089&amp;D15089&amp;E15089&amp;F15089&amp;G15089&amp;H15089</f>
        <v>INSTALACAO DE UM CONJUNTO DE 3 PONTOS DE LUZ,APARENTE,EQUIVALENTE A 6 VARAS DE ELETRODUTO DE PVC RIGIDO DE 1/2",50,00M DE FIO 2,5MM2,CAIXAS,CONEXOES,LUVAS,CURVA E INTERRUPTOR DE SOBREPOR</v>
      </c>
      <c r="C15089" s="749" t="s">
        <v>37504</v>
      </c>
      <c r="D15089" s="749" t="s">
        <v>37516</v>
      </c>
      <c r="E15089" s="749" t="s">
        <v>37480</v>
      </c>
      <c r="F15089" s="749" t="s">
        <v>37481</v>
      </c>
      <c r="I15089" s="749" t="s">
        <v>30</v>
      </c>
      <c r="J15089" s="749" t="n">
        <v>368.24</v>
      </c>
    </row>
    <row collapsed="false" customFormat="false" customHeight="true" hidden="true" ht="51" outlineLevel="0" r="15090">
      <c r="A15090" s="749" t="s">
        <v>37518</v>
      </c>
      <c r="B15090" s="758" t="str">
        <f aca="false">C15090&amp;D15090&amp;E15090&amp;F15090&amp;G15090&amp;H15090</f>
        <v>INSTALACAO DE UM CONJUNTO DE 3 PONTOS DE LUZ,APARENTE COM CANALETA PERFURADA,SENDO ESTA LIGADA A ELETROCALHA PRINCIPAL(EXCLUSIVE ESTA),EQUIVALENTE A 2,5 VARAS DE CANALETA E 2 VARAS DE ELETRODUTO DE PVC RIGIDO DE 1/2",62,00M DE FIO 2,5MM2,CAIXAS,CONEXOES,LUVAS,CURVA E INTERRUPTOR DE SOBREPOR</v>
      </c>
      <c r="C15090" s="749" t="s">
        <v>37508</v>
      </c>
      <c r="D15090" s="749" t="s">
        <v>37485</v>
      </c>
      <c r="E15090" s="749" t="s">
        <v>37509</v>
      </c>
      <c r="F15090" s="749" t="s">
        <v>37519</v>
      </c>
      <c r="G15090" s="749" t="s">
        <v>37488</v>
      </c>
      <c r="I15090" s="749" t="s">
        <v>30</v>
      </c>
      <c r="J15090" s="749" t="n">
        <v>568.56</v>
      </c>
    </row>
    <row collapsed="false" customFormat="false" customHeight="true" hidden="true" ht="51" outlineLevel="0" r="15091">
      <c r="A15091" s="749" t="s">
        <v>37520</v>
      </c>
      <c r="B15091" s="758" t="str">
        <f aca="false">C15091&amp;D15091&amp;E15091&amp;F15091&amp;G15091&amp;H15091</f>
        <v>INSTALACAO DE UM CONJUNTO DE 3 PONTOS DE LUZ,APARENTE COM CANALETA PERFURADA,SENDO ESTA LIGADA A ELETROCALHA PRINCIPAL(EXCLUSIVE ESTA),EQUIVALENTE A 2,5 VARAS DE CANALETA E 2 VARAS DE ELETRODUTO DE PVC RIGIDO DE 1/2",62,00M DE FIO 2,5MM2,CAIXAS,CONEXOES,LUVAS,CURVA E INTERRUPTOR DE SOBREPOR</v>
      </c>
      <c r="C15091" s="749" t="s">
        <v>37508</v>
      </c>
      <c r="D15091" s="749" t="s">
        <v>37485</v>
      </c>
      <c r="E15091" s="749" t="s">
        <v>37509</v>
      </c>
      <c r="F15091" s="749" t="s">
        <v>37519</v>
      </c>
      <c r="G15091" s="749" t="s">
        <v>37488</v>
      </c>
      <c r="I15091" s="749" t="s">
        <v>30</v>
      </c>
      <c r="J15091" s="749" t="n">
        <v>525.3</v>
      </c>
    </row>
    <row collapsed="false" customFormat="false" customHeight="true" hidden="true" ht="51" outlineLevel="0" r="15092">
      <c r="A15092" s="749" t="s">
        <v>37521</v>
      </c>
      <c r="B15092" s="758" t="str">
        <f aca="false">C15092&amp;D15092&amp;E15092&amp;F15092&amp;G15092&amp;H15092</f>
        <v>INSTALACAO DE UM CONJUNTO DE 4 PONTOS DE LUZ,EMBUTIDO NA LAJE,EQUIVALENTE A 7 VARAS DE ELETRODUTO DE PVC RIGIDO DE 3/4",50,00M DE FIO 2,5MM2,CAIXAS,CONEXOES,LUVAS,CURVA E INTERRUPTOR DE EMBUTIR COM PLACA FOSFORESCENTE,INCLUSIVE ABERTURA E FECHAMENTO DE RASGO EM ALVENARIA</v>
      </c>
      <c r="C15092" s="749" t="s">
        <v>37522</v>
      </c>
      <c r="D15092" s="749" t="s">
        <v>37523</v>
      </c>
      <c r="E15092" s="749" t="s">
        <v>37501</v>
      </c>
      <c r="F15092" s="749" t="s">
        <v>37474</v>
      </c>
      <c r="G15092" s="749" t="s">
        <v>37475</v>
      </c>
      <c r="I15092" s="749" t="s">
        <v>30</v>
      </c>
      <c r="J15092" s="749" t="n">
        <v>692.58</v>
      </c>
    </row>
    <row collapsed="false" customFormat="false" customHeight="true" hidden="true" ht="51" outlineLevel="0" r="15093">
      <c r="A15093" s="749" t="s">
        <v>37524</v>
      </c>
      <c r="B15093" s="758" t="str">
        <f aca="false">C15093&amp;D15093&amp;E15093&amp;F15093&amp;G15093&amp;H15093</f>
        <v>INSTALACAO DE UM CONJUNTO DE 4 PONTOS DE LUZ,EMBUTIDO NA LAJE,EQUIVALENTE A 7 VARAS DE ELETRODUTO DE PVC RIGIDO DE 3/4",50,00M DE FIO 2,5MM2,CAIXAS,CONEXOES,LUVAS,CURVA E INTERRUPTOR DE EMBUTIR COM PLACA FOSFORESCENTE,INCLUSIVE ABERTURA E FECHAMENTO DE RASGO EM ALVENARIA</v>
      </c>
      <c r="C15093" s="749" t="s">
        <v>37522</v>
      </c>
      <c r="D15093" s="749" t="s">
        <v>37523</v>
      </c>
      <c r="E15093" s="749" t="s">
        <v>37501</v>
      </c>
      <c r="F15093" s="749" t="s">
        <v>37474</v>
      </c>
      <c r="G15093" s="749" t="s">
        <v>37475</v>
      </c>
      <c r="I15093" s="749" t="s">
        <v>30</v>
      </c>
      <c r="J15093" s="749" t="n">
        <v>615.87</v>
      </c>
    </row>
    <row collapsed="false" customFormat="false" customHeight="true" hidden="true" ht="38.25" outlineLevel="0" r="15094">
      <c r="A15094" s="749" t="s">
        <v>37525</v>
      </c>
      <c r="B15094" s="758" t="str">
        <f aca="false">C15094&amp;D15094&amp;E15094&amp;F15094&amp;G15094&amp;H15094</f>
        <v>INSTALACAO DE UM CONJUNTO DE 4 PONTOS DE LUZ,APARENTE,EQUIVALENTE 7 VARAS DE ELETRODUTO DE PVC RIGIDO DE 3/4",50,00M DEFIO 2,5MM2,CAIXAS,CONEXOES,LUVAS,CURVA E INTERRUPTOR DE SOBREPOR</v>
      </c>
      <c r="C15094" s="749" t="s">
        <v>37526</v>
      </c>
      <c r="D15094" s="749" t="s">
        <v>37527</v>
      </c>
      <c r="E15094" s="749" t="s">
        <v>37528</v>
      </c>
      <c r="F15094" s="749" t="s">
        <v>37529</v>
      </c>
      <c r="I15094" s="749" t="s">
        <v>30</v>
      </c>
      <c r="J15094" s="749" t="n">
        <v>478.08</v>
      </c>
    </row>
    <row collapsed="false" customFormat="false" customHeight="true" hidden="true" ht="38.25" outlineLevel="0" r="15095">
      <c r="A15095" s="749" t="s">
        <v>196</v>
      </c>
      <c r="B15095" s="758" t="str">
        <f aca="false">C15095&amp;D15095&amp;E15095&amp;F15095&amp;G15095&amp;H15095</f>
        <v>INSTALACAO DE UM CONJUNTO DE 4 PONTOS DE LUZ,APARENTE,EQUIVALENTE 7 VARAS DE ELETRODUTO DE PVC RIGIDO DE 3/4",50,00M DEFIO 2,5MM2,CAIXAS,CONEXOES,LUVAS,CURVA E INTERRUPTOR DE SOBREPOR</v>
      </c>
      <c r="C15095" s="749" t="s">
        <v>37526</v>
      </c>
      <c r="D15095" s="749" t="s">
        <v>37527</v>
      </c>
      <c r="E15095" s="749" t="s">
        <v>37528</v>
      </c>
      <c r="F15095" s="749" t="s">
        <v>37529</v>
      </c>
      <c r="I15095" s="749" t="s">
        <v>30</v>
      </c>
      <c r="J15095" s="749" t="n">
        <v>431.46</v>
      </c>
    </row>
    <row collapsed="false" customFormat="false" customHeight="true" hidden="true" ht="51" outlineLevel="0" r="15096">
      <c r="A15096" s="749" t="s">
        <v>37530</v>
      </c>
      <c r="B15096" s="758" t="str">
        <f aca="false">C15096&amp;D15096&amp;E15096&amp;F15096&amp;G15096&amp;H15096</f>
        <v>INSTALACAO DE UM CONJUNTO DE 4 PONTOS DE LUZ,APARENTE COM CANALETA PERFURADA,SENDO ESTA LIGADA A ELETROCALHA PRINCIPAL(EXCLUSIVE ESTA),EQUIVALENTE A 3.7 VARAS DE CANALETA E 2 VARAS DE ELETRODUTO DE PVC RIGIDO DE 3/4",62,00M DE FIO 2,5MM2,CAIXAS,CONEXOES,LUVAS,CURVA E INTERRUPTOR DE SOBREPOR</v>
      </c>
      <c r="C15096" s="749" t="s">
        <v>37531</v>
      </c>
      <c r="D15096" s="749" t="s">
        <v>37485</v>
      </c>
      <c r="E15096" s="749" t="s">
        <v>37532</v>
      </c>
      <c r="F15096" s="749" t="s">
        <v>37510</v>
      </c>
      <c r="G15096" s="749" t="s">
        <v>37488</v>
      </c>
      <c r="I15096" s="749" t="s">
        <v>30</v>
      </c>
      <c r="J15096" s="749" t="n">
        <v>673.91</v>
      </c>
    </row>
    <row collapsed="false" customFormat="false" customHeight="true" hidden="true" ht="51" outlineLevel="0" r="15097">
      <c r="A15097" s="749" t="s">
        <v>37533</v>
      </c>
      <c r="B15097" s="758" t="str">
        <f aca="false">C15097&amp;D15097&amp;E15097&amp;F15097&amp;G15097&amp;H15097</f>
        <v>INSTALACAO DE UM CONJUNTO DE 4 PONTOS DE LUZ,APARENTE COM CANALETA PERFURADA,SENDO ESTA LIGADA A ELETROCALHA PRINCIPAL(EXCLUSIVE ESTA),EQUIVALENTE A 3.7 VARAS DE CANALETA E 2 VARAS DE ELETRODUTO DE PVC RIGIDO DE 3/4",62,00M DE FIO 2,5MM2,CAIXAS,CONEXOES,LUVAS,CURVA E INTERRUPTOR DE SOBREPOR</v>
      </c>
      <c r="C15097" s="749" t="s">
        <v>37531</v>
      </c>
      <c r="D15097" s="749" t="s">
        <v>37485</v>
      </c>
      <c r="E15097" s="749" t="s">
        <v>37532</v>
      </c>
      <c r="F15097" s="749" t="s">
        <v>37510</v>
      </c>
      <c r="G15097" s="749" t="s">
        <v>37488</v>
      </c>
      <c r="I15097" s="749" t="s">
        <v>30</v>
      </c>
      <c r="J15097" s="749" t="n">
        <v>624.93</v>
      </c>
    </row>
    <row collapsed="false" customFormat="false" customHeight="true" hidden="true" ht="51" outlineLevel="0" r="15098">
      <c r="A15098" s="749" t="s">
        <v>37534</v>
      </c>
      <c r="B15098" s="758" t="str">
        <f aca="false">C15098&amp;D15098&amp;E15098&amp;F15098&amp;G15098&amp;H15098</f>
        <v>INSTALACAO DE UM CONJUNTO DE 4 PONTOS DE LUZ,EMBUTIDO NA LAJE,EQUIVALENTE A 7 VARAS DE ELETRODUTO DE PVC RIGIDO DE 1/2",50,00M DE FIO 2,5MM2,CAIXAS,CONEXOES,LUVAS,CURVA E INTERRUPTOR DE EMBUTIR COM PLACA FOSFORESCENTE,INCLUSIVE ABERTURA E FECHAMENTO DE RASGO EM ALVENARIA</v>
      </c>
      <c r="C15098" s="749" t="s">
        <v>37522</v>
      </c>
      <c r="D15098" s="749" t="s">
        <v>37535</v>
      </c>
      <c r="E15098" s="749" t="s">
        <v>37501</v>
      </c>
      <c r="F15098" s="749" t="s">
        <v>37474</v>
      </c>
      <c r="G15098" s="749" t="s">
        <v>37475</v>
      </c>
      <c r="I15098" s="749" t="s">
        <v>30</v>
      </c>
      <c r="J15098" s="749" t="n">
        <v>536.66</v>
      </c>
    </row>
    <row collapsed="false" customFormat="false" customHeight="true" hidden="true" ht="51" outlineLevel="0" r="15099">
      <c r="A15099" s="749" t="s">
        <v>37536</v>
      </c>
      <c r="B15099" s="758" t="str">
        <f aca="false">C15099&amp;D15099&amp;E15099&amp;F15099&amp;G15099&amp;H15099</f>
        <v>INSTALACAO DE UM CONJUNTO DE 4 PONTOS DE LUZ,EMBUTIDO NA LAJE,EQUIVALENTE A 7 VARAS DE ELETRODUTO DE PVC RIGIDO DE 1/2",50,00M DE FIO 2,5MM2,CAIXAS,CONEXOES,LUVAS,CURVA E INTERRUPTOR DE EMBUTIR COM PLACA FOSFORESCENTE,INCLUSIVE ABERTURA E FECHAMENTO DE RASGO EM ALVENARIA</v>
      </c>
      <c r="C15099" s="749" t="s">
        <v>37522</v>
      </c>
      <c r="D15099" s="749" t="s">
        <v>37535</v>
      </c>
      <c r="E15099" s="749" t="s">
        <v>37501</v>
      </c>
      <c r="F15099" s="749" t="s">
        <v>37474</v>
      </c>
      <c r="G15099" s="749" t="s">
        <v>37475</v>
      </c>
      <c r="I15099" s="749" t="s">
        <v>30</v>
      </c>
      <c r="J15099" s="749" t="n">
        <v>478.13</v>
      </c>
    </row>
    <row collapsed="false" customFormat="false" customHeight="true" hidden="true" ht="38.25" outlineLevel="0" r="15100">
      <c r="A15100" s="749" t="s">
        <v>37537</v>
      </c>
      <c r="B15100" s="758" t="str">
        <f aca="false">C15100&amp;D15100&amp;E15100&amp;F15100&amp;G15100&amp;H15100</f>
        <v>INSTALACAO DE UM CONJUNTO DE 4 PONTOS DE LUZ,APARENTE,EQUIVALENTE A 7 VARAS DE ELETRODUTO DE PVC RIGIDO DE 1/2",50,00M DE FIO 2,5MM2,CAIXAS,CONEXOES,LUVAS,CURVA E INTERRUPTOR DE SOBREPOR</v>
      </c>
      <c r="C15100" s="749" t="s">
        <v>37526</v>
      </c>
      <c r="D15100" s="749" t="s">
        <v>37538</v>
      </c>
      <c r="E15100" s="749" t="s">
        <v>37480</v>
      </c>
      <c r="F15100" s="749" t="s">
        <v>37481</v>
      </c>
      <c r="I15100" s="749" t="s">
        <v>30</v>
      </c>
      <c r="J15100" s="749" t="n">
        <v>447.41</v>
      </c>
    </row>
    <row collapsed="false" customFormat="false" customHeight="true" hidden="true" ht="38.25" outlineLevel="0" r="15101">
      <c r="A15101" s="749" t="s">
        <v>37539</v>
      </c>
      <c r="B15101" s="758" t="str">
        <f aca="false">C15101&amp;D15101&amp;E15101&amp;F15101&amp;G15101&amp;H15101</f>
        <v>INSTALACAO DE UM CONJUNTO DE 4 PONTOS DE LUZ,APARENTE,EQUIVALENTE A 7 VARAS DE ELETRODUTO DE PVC RIGIDO DE 1/2",50,00M DE FIO 2,5MM2,CAIXAS,CONEXOES,LUVAS,CURVA E INTERRUPTOR DE SOBREPOR</v>
      </c>
      <c r="C15101" s="749" t="s">
        <v>37526</v>
      </c>
      <c r="D15101" s="749" t="s">
        <v>37538</v>
      </c>
      <c r="E15101" s="749" t="s">
        <v>37480</v>
      </c>
      <c r="F15101" s="749" t="s">
        <v>37481</v>
      </c>
      <c r="I15101" s="749" t="s">
        <v>30</v>
      </c>
      <c r="J15101" s="749" t="n">
        <v>403.56</v>
      </c>
    </row>
    <row collapsed="false" customFormat="false" customHeight="true" hidden="true" ht="51" outlineLevel="0" r="15102">
      <c r="A15102" s="749" t="s">
        <v>37540</v>
      </c>
      <c r="B15102" s="758" t="str">
        <f aca="false">C15102&amp;D15102&amp;E15102&amp;F15102&amp;G15102&amp;H15102</f>
        <v>INSTALACAO DE UM CONJUNTO DE 4 PONTOS DE LUZ,APARENTE COM CANALETA PERFURADA,SENDO ESTA LIGADA A ELETROCALHA PRINCIPAL(EXCLUSIVE ESTA),EQUIVALENTE A 3,5 VARAS DE CANALETA E 2 VARAS DE ELETRODUTO DE PVC RIGIDO DE 1/2",62,00M DE FIO 2,5MM2,CAIXAS,CONEXOES,LUVAS,CURVA E INTERRUPTOR DE SOBREPOR</v>
      </c>
      <c r="C15102" s="749" t="s">
        <v>37531</v>
      </c>
      <c r="D15102" s="749" t="s">
        <v>37485</v>
      </c>
      <c r="E15102" s="749" t="s">
        <v>37541</v>
      </c>
      <c r="F15102" s="749" t="s">
        <v>37519</v>
      </c>
      <c r="G15102" s="749" t="s">
        <v>37488</v>
      </c>
      <c r="I15102" s="749" t="s">
        <v>30</v>
      </c>
      <c r="J15102" s="749" t="n">
        <v>648.88</v>
      </c>
    </row>
    <row collapsed="false" customFormat="false" customHeight="true" hidden="true" ht="51" outlineLevel="0" r="15103">
      <c r="A15103" s="749" t="s">
        <v>37542</v>
      </c>
      <c r="B15103" s="758" t="str">
        <f aca="false">C15103&amp;D15103&amp;E15103&amp;F15103&amp;G15103&amp;H15103</f>
        <v>INSTALACAO DE UM CONJUNTO DE 4 PONTOS DE LUZ,APARENTE COM CANALETA PERFURADA,SENDO ESTA LIGADA A ELETROCALHA PRINCIPAL(EXCLUSIVE ESTA),EQUIVALENTE A 3,5 VARAS DE CANALETA E 2 VARAS DE ELETRODUTO DE PVC RIGIDO DE 1/2",62,00M DE FIO 2,5MM2,CAIXAS,CONEXOES,LUVAS,CURVA E INTERRUPTOR DE SOBREPOR</v>
      </c>
      <c r="C15103" s="749" t="s">
        <v>37531</v>
      </c>
      <c r="D15103" s="749" t="s">
        <v>37485</v>
      </c>
      <c r="E15103" s="749" t="s">
        <v>37541</v>
      </c>
      <c r="F15103" s="749" t="s">
        <v>37519</v>
      </c>
      <c r="G15103" s="749" t="s">
        <v>37488</v>
      </c>
      <c r="I15103" s="749" t="s">
        <v>30</v>
      </c>
      <c r="J15103" s="749" t="n">
        <v>602.66</v>
      </c>
    </row>
    <row collapsed="false" customFormat="false" customHeight="true" hidden="true" ht="51" outlineLevel="0" r="15104">
      <c r="A15104" s="749" t="s">
        <v>37543</v>
      </c>
      <c r="B15104" s="758" t="str">
        <f aca="false">C15104&amp;D15104&amp;E15104&amp;F15104&amp;G15104&amp;H15104</f>
        <v>INSTALACAO DE UM CONJUNTO DE 5 PONTOS DE LUZ,EMBUTIDO NA LAJE,EQUIVALENTE A 8 VARAS DE ELETRODUTO DE PVC RIGIDO DE 3/4",57,00M DE FIO 2,5MM2,CAIXAS,CONEXOES,LUVAS,CURVA E INTERRUPTOR DE EMBUTIR COM PLACA FOSFORESCENTE,INCLUSIVE ABERTURA E FECHAMENTO DE RASGO EM ALVENARIA</v>
      </c>
      <c r="C15104" s="749" t="s">
        <v>37544</v>
      </c>
      <c r="D15104" s="749" t="s">
        <v>37545</v>
      </c>
      <c r="E15104" s="749" t="s">
        <v>37546</v>
      </c>
      <c r="F15104" s="749" t="s">
        <v>37474</v>
      </c>
      <c r="G15104" s="749" t="s">
        <v>37475</v>
      </c>
      <c r="I15104" s="749" t="s">
        <v>30</v>
      </c>
      <c r="J15104" s="749" t="n">
        <v>785.93</v>
      </c>
    </row>
    <row collapsed="false" customFormat="false" customHeight="true" hidden="true" ht="51" outlineLevel="0" r="15105">
      <c r="A15105" s="749" t="s">
        <v>37547</v>
      </c>
      <c r="B15105" s="758" t="str">
        <f aca="false">C15105&amp;D15105&amp;E15105&amp;F15105&amp;G15105&amp;H15105</f>
        <v>INSTALACAO DE UM CONJUNTO DE 5 PONTOS DE LUZ,EMBUTIDO NA LAJE,EQUIVALENTE A 8 VARAS DE ELETRODUTO DE PVC RIGIDO DE 3/4",57,00M DE FIO 2,5MM2,CAIXAS,CONEXOES,LUVAS,CURVA E INTERRUPTOR DE EMBUTIR COM PLACA FOSFORESCENTE,INCLUSIVE ABERTURA E FECHAMENTO DE RASGO EM ALVENARIA</v>
      </c>
      <c r="C15105" s="749" t="s">
        <v>37544</v>
      </c>
      <c r="D15105" s="749" t="s">
        <v>37545</v>
      </c>
      <c r="E15105" s="749" t="s">
        <v>37546</v>
      </c>
      <c r="F15105" s="749" t="s">
        <v>37474</v>
      </c>
      <c r="G15105" s="749" t="s">
        <v>37475</v>
      </c>
      <c r="I15105" s="749" t="s">
        <v>30</v>
      </c>
      <c r="J15105" s="749" t="n">
        <v>699.19</v>
      </c>
    </row>
    <row collapsed="false" customFormat="false" customHeight="true" hidden="true" ht="38.25" outlineLevel="0" r="15106">
      <c r="A15106" s="749" t="s">
        <v>37548</v>
      </c>
      <c r="B15106" s="758" t="str">
        <f aca="false">C15106&amp;D15106&amp;E15106&amp;F15106&amp;G15106&amp;H15106</f>
        <v>INSTALACAO DE UM CONJUNTO DE 5 PONTOS DE LUZ,APARENTE,EQUIVALENTE A 8 VARAS DE ELETRODUTO DE PVC RIGIDO DE 3/4",57,00M DE FIO 2,5MM2,CAIXAS,CONEXOES,LUVAS,CURVA E INTERRUPTOR DE SOBREPOR</v>
      </c>
      <c r="C15106" s="749" t="s">
        <v>37549</v>
      </c>
      <c r="D15106" s="749" t="s">
        <v>37550</v>
      </c>
      <c r="E15106" s="749" t="s">
        <v>37480</v>
      </c>
      <c r="F15106" s="749" t="s">
        <v>37481</v>
      </c>
      <c r="I15106" s="749" t="s">
        <v>30</v>
      </c>
      <c r="J15106" s="749" t="n">
        <v>547.21</v>
      </c>
    </row>
    <row collapsed="false" customFormat="false" customHeight="true" hidden="true" ht="38.25" outlineLevel="0" r="15107">
      <c r="A15107" s="749" t="s">
        <v>198</v>
      </c>
      <c r="B15107" s="758" t="str">
        <f aca="false">C15107&amp;D15107&amp;E15107&amp;F15107&amp;G15107&amp;H15107</f>
        <v>INSTALACAO DE UM CONJUNTO DE 5 PONTOS DE LUZ,APARENTE,EQUIVALENTE A 8 VARAS DE ELETRODUTO DE PVC RIGIDO DE 3/4",57,00M DE FIO 2,5MM2,CAIXAS,CONEXOES,LUVAS,CURVA E INTERRUPTOR DE SOBREPOR</v>
      </c>
      <c r="C15107" s="749" t="s">
        <v>37549</v>
      </c>
      <c r="D15107" s="749" t="s">
        <v>37550</v>
      </c>
      <c r="E15107" s="749" t="s">
        <v>37480</v>
      </c>
      <c r="F15107" s="749" t="s">
        <v>37481</v>
      </c>
      <c r="I15107" s="749" t="s">
        <v>30</v>
      </c>
      <c r="J15107" s="749" t="n">
        <v>494.86</v>
      </c>
    </row>
    <row collapsed="false" customFormat="false" customHeight="true" hidden="true" ht="51" outlineLevel="0" r="15108">
      <c r="A15108" s="749" t="s">
        <v>37551</v>
      </c>
      <c r="B15108" s="758" t="str">
        <f aca="false">C15108&amp;D15108&amp;E15108&amp;F15108&amp;G15108&amp;H15108</f>
        <v>INSTALACAO DE UM CONJUNTO DE 5 PONTOS DE LUZ,APARENTE COM CANALETA PERFURADA,SENDO ESTA LIGADA A ELETROCALHA PRINCIPAL(EXCLUSIVE ESTA),EQUIVALENTE A 4.25 VARAS DE CANALETA E 2 VARAS DE ELETRODUTO DE PVC RIGIDO DE 3/4",69,00M DE FIO 2,5MM2,CAIXAS,CONEXOES,LUVAS,CURVA E INTERRUPTOR DE SOBREPOR</v>
      </c>
      <c r="C15108" s="749" t="s">
        <v>37552</v>
      </c>
      <c r="D15108" s="749" t="s">
        <v>37485</v>
      </c>
      <c r="E15108" s="749" t="s">
        <v>37553</v>
      </c>
      <c r="F15108" s="749" t="s">
        <v>37554</v>
      </c>
      <c r="G15108" s="749" t="s">
        <v>37555</v>
      </c>
      <c r="I15108" s="749" t="s">
        <v>30</v>
      </c>
      <c r="J15108" s="749" t="n">
        <v>779.5</v>
      </c>
    </row>
    <row collapsed="false" customFormat="false" customHeight="true" hidden="true" ht="51" outlineLevel="0" r="15109">
      <c r="A15109" s="749" t="s">
        <v>37556</v>
      </c>
      <c r="B15109" s="758" t="str">
        <f aca="false">C15109&amp;D15109&amp;E15109&amp;F15109&amp;G15109&amp;H15109</f>
        <v>INSTALACAO DE UM CONJUNTO DE 5 PONTOS DE LUZ,APARENTE COM CANALETA PERFURADA,SENDO ESTA LIGADA A ELETROCALHA PRINCIPAL(EXCLUSIVE ESTA),EQUIVALENTE A 4.25 VARAS DE CANALETA E 2 VARAS DE ELETRODUTO DE PVC RIGIDO DE 3/4",69,00M DE FIO 2,5MM2,CAIXAS,CONEXOES,LUVAS,CURVA E INTERRUPTOR DE SOBREPOR</v>
      </c>
      <c r="C15109" s="749" t="s">
        <v>37552</v>
      </c>
      <c r="D15109" s="749" t="s">
        <v>37485</v>
      </c>
      <c r="E15109" s="749" t="s">
        <v>37553</v>
      </c>
      <c r="F15109" s="749" t="s">
        <v>37554</v>
      </c>
      <c r="G15109" s="749" t="s">
        <v>37555</v>
      </c>
      <c r="I15109" s="749" t="s">
        <v>30</v>
      </c>
      <c r="J15109" s="749" t="n">
        <v>724.78</v>
      </c>
    </row>
    <row collapsed="false" customFormat="false" customHeight="true" hidden="true" ht="51" outlineLevel="0" r="15110">
      <c r="A15110" s="749" t="s">
        <v>37557</v>
      </c>
      <c r="B15110" s="758" t="str">
        <f aca="false">C15110&amp;D15110&amp;E15110&amp;F15110&amp;G15110&amp;H15110</f>
        <v>INSTALACAO DE UM CONJUNTO DE 5 PONTOS DE LUZ,EMBUTIDO NA LAJE,EQUIVALENTE A 8 VARAS DE ELETRODUTO DE PVC RIGIDO DE 1/2",57,00M DE FIO 2,5MM2,CAIXAS,CONEXOES,LUVAS,CURVA E INTERRUPTOR DE EMBUTIR COM PLACA FOSFORESCENTE,INCLUSIVE ABERTURA E FECHAMENTO DE RASGO EM ALVENARIA</v>
      </c>
      <c r="C15110" s="749" t="s">
        <v>37544</v>
      </c>
      <c r="D15110" s="749" t="s">
        <v>37558</v>
      </c>
      <c r="E15110" s="749" t="s">
        <v>37546</v>
      </c>
      <c r="F15110" s="749" t="s">
        <v>37474</v>
      </c>
      <c r="G15110" s="749" t="s">
        <v>37475</v>
      </c>
      <c r="I15110" s="749" t="s">
        <v>30</v>
      </c>
      <c r="J15110" s="749" t="n">
        <v>602.97</v>
      </c>
    </row>
    <row collapsed="false" customFormat="false" customHeight="true" hidden="true" ht="51" outlineLevel="0" r="15111">
      <c r="A15111" s="749" t="s">
        <v>37559</v>
      </c>
      <c r="B15111" s="758" t="str">
        <f aca="false">C15111&amp;D15111&amp;E15111&amp;F15111&amp;G15111&amp;H15111</f>
        <v>INSTALACAO DE UM CONJUNTO DE 5 PONTOS DE LUZ,EMBUTIDO NA LAJE,EQUIVALENTE A 8 VARAS DE ELETRODUTO DE PVC RIGIDO DE 1/2",57,00M DE FIO 2,5MM2,CAIXAS,CONEXOES,LUVAS,CURVA E INTERRUPTOR DE EMBUTIR COM PLACA FOSFORESCENTE,INCLUSIVE ABERTURA E FECHAMENTO DE RASGO EM ALVENARIA</v>
      </c>
      <c r="C15111" s="749" t="s">
        <v>37544</v>
      </c>
      <c r="D15111" s="749" t="s">
        <v>37558</v>
      </c>
      <c r="E15111" s="749" t="s">
        <v>37546</v>
      </c>
      <c r="F15111" s="749" t="s">
        <v>37474</v>
      </c>
      <c r="G15111" s="749" t="s">
        <v>37475</v>
      </c>
      <c r="I15111" s="749" t="s">
        <v>30</v>
      </c>
      <c r="J15111" s="749" t="n">
        <v>537.65</v>
      </c>
    </row>
    <row collapsed="false" customFormat="false" customHeight="true" hidden="true" ht="38.25" outlineLevel="0" r="15112">
      <c r="A15112" s="749" t="s">
        <v>37560</v>
      </c>
      <c r="B15112" s="758" t="str">
        <f aca="false">C15112&amp;D15112&amp;E15112&amp;F15112&amp;G15112&amp;H15112</f>
        <v>INSTALACAO DE UM CONJUNTO DE 5 PONTOS DE LUZ,APARENTE,EQUIVALENTE A 8 VARAS DE ELETRODUTO DE PVC RIGIDO DE 1/2",57,00M DE FIO 2,5MM2,CAIXAS,CONEXOES,LUVAS,CURVA E INTERRUPTOR DE SOBREPOR</v>
      </c>
      <c r="C15112" s="749" t="s">
        <v>37549</v>
      </c>
      <c r="D15112" s="749" t="s">
        <v>37561</v>
      </c>
      <c r="E15112" s="749" t="s">
        <v>37480</v>
      </c>
      <c r="F15112" s="749" t="s">
        <v>37481</v>
      </c>
      <c r="I15112" s="749" t="s">
        <v>30</v>
      </c>
      <c r="J15112" s="749" t="n">
        <v>507.39</v>
      </c>
    </row>
    <row collapsed="false" customFormat="false" customHeight="true" hidden="true" ht="38.25" outlineLevel="0" r="15113">
      <c r="A15113" s="749" t="s">
        <v>37562</v>
      </c>
      <c r="B15113" s="758" t="str">
        <f aca="false">C15113&amp;D15113&amp;E15113&amp;F15113&amp;G15113&amp;H15113</f>
        <v>INSTALACAO DE UM CONJUNTO DE 5 PONTOS DE LUZ,APARENTE,EQUIVALENTE A 8 VARAS DE ELETRODUTO DE PVC RIGIDO DE 1/2",57,00M DE FIO 2,5MM2,CAIXAS,CONEXOES,LUVAS,CURVA E INTERRUPTOR DE SOBREPOR</v>
      </c>
      <c r="C15113" s="749" t="s">
        <v>37549</v>
      </c>
      <c r="D15113" s="749" t="s">
        <v>37561</v>
      </c>
      <c r="E15113" s="749" t="s">
        <v>37480</v>
      </c>
      <c r="F15113" s="749" t="s">
        <v>37481</v>
      </c>
      <c r="I15113" s="749" t="s">
        <v>30</v>
      </c>
      <c r="J15113" s="749" t="n">
        <v>458.85</v>
      </c>
    </row>
    <row collapsed="false" customFormat="false" customHeight="true" hidden="true" ht="51" outlineLevel="0" r="15114">
      <c r="A15114" s="749" t="s">
        <v>37563</v>
      </c>
      <c r="B15114" s="758" t="str">
        <f aca="false">C15114&amp;D15114&amp;E15114&amp;F15114&amp;G15114&amp;H15114</f>
        <v>INSTALACAO DE UM CONJUNTO DE 5 PONTOS DE LUZ,APARENTE COM CANALETA PERFURADA,SENDO ESTA LIGADA A ELETROCALHA PRINCIPAL(EXCLUSIVE ESTA),EQUIVALENTE A 4.25 VARAS DE CANALETA E 2 VARAS DE ELETRODUTO DE PVC RIGIDO DE 1/2",69,00M DE FIO 2,5MM2,CCAIXAS,CONEXOES,LUVAS,CURVA E INTERRUPTOR DE SOBREPOR</v>
      </c>
      <c r="C15114" s="749" t="s">
        <v>37552</v>
      </c>
      <c r="D15114" s="749" t="s">
        <v>37485</v>
      </c>
      <c r="E15114" s="749" t="s">
        <v>37553</v>
      </c>
      <c r="F15114" s="749" t="s">
        <v>37564</v>
      </c>
      <c r="G15114" s="749" t="s">
        <v>37565</v>
      </c>
      <c r="I15114" s="749" t="s">
        <v>30</v>
      </c>
      <c r="J15114" s="749" t="n">
        <v>746.42</v>
      </c>
    </row>
    <row collapsed="false" customFormat="false" customHeight="true" hidden="true" ht="51" outlineLevel="0" r="15115">
      <c r="A15115" s="749" t="s">
        <v>37566</v>
      </c>
      <c r="B15115" s="758" t="str">
        <f aca="false">C15115&amp;D15115&amp;E15115&amp;F15115&amp;G15115&amp;H15115</f>
        <v>INSTALACAO DE UM CONJUNTO DE 5 PONTOS DE LUZ,APARENTE COM CANALETA PERFURADA,SENDO ESTA LIGADA A ELETROCALHA PRINCIPAL(EXCLUSIVE ESTA),EQUIVALENTE A 4.25 VARAS DE CANALETA E 2 VARAS DE ELETRODUTO DE PVC RIGIDO DE 1/2",69,00M DE FIO 2,5MM2,CCAIXAS,CONEXOES,LUVAS,CURVA E INTERRUPTOR DE SOBREPOR</v>
      </c>
      <c r="C15115" s="749" t="s">
        <v>37552</v>
      </c>
      <c r="D15115" s="749" t="s">
        <v>37485</v>
      </c>
      <c r="E15115" s="749" t="s">
        <v>37553</v>
      </c>
      <c r="F15115" s="749" t="s">
        <v>37564</v>
      </c>
      <c r="G15115" s="749" t="s">
        <v>37565</v>
      </c>
      <c r="I15115" s="749" t="s">
        <v>30</v>
      </c>
      <c r="J15115" s="749" t="n">
        <v>695.51</v>
      </c>
    </row>
    <row collapsed="false" customFormat="false" customHeight="true" hidden="true" ht="51" outlineLevel="0" r="15116">
      <c r="A15116" s="749" t="s">
        <v>37567</v>
      </c>
      <c r="B15116" s="758" t="str">
        <f aca="false">C15116&amp;D15116&amp;E15116&amp;F15116&amp;G15116&amp;H15116</f>
        <v>INSTALACAO DE UM CONJUNTO DE 6 PONTOS DE LUZ,EMBUTIDO NA LAJE,EQUIVALENTE A 9 VARAS DE ELETRODUTO DE PVC RIGIDO DE 3/4",66,00M DE FIO 2,5MM2,CAIXAS,CONEXOES,LUVAS,CURVA E INTERRUPTOR DE EMBUTIR COM PLACA FOSFORESCENTE,INCLUSIVE ABERTURA E FECHAMENTO DE RASGO EM ALVENARIA</v>
      </c>
      <c r="C15116" s="749" t="s">
        <v>37568</v>
      </c>
      <c r="D15116" s="749" t="s">
        <v>37569</v>
      </c>
      <c r="E15116" s="749" t="s">
        <v>37570</v>
      </c>
      <c r="F15116" s="749" t="s">
        <v>37474</v>
      </c>
      <c r="G15116" s="749" t="s">
        <v>37475</v>
      </c>
      <c r="I15116" s="749" t="s">
        <v>30</v>
      </c>
      <c r="J15116" s="749" t="n">
        <v>903.51</v>
      </c>
    </row>
    <row collapsed="false" customFormat="false" customHeight="true" hidden="true" ht="51" outlineLevel="0" r="15117">
      <c r="A15117" s="749" t="s">
        <v>37571</v>
      </c>
      <c r="B15117" s="758" t="str">
        <f aca="false">C15117&amp;D15117&amp;E15117&amp;F15117&amp;G15117&amp;H15117</f>
        <v>INSTALACAO DE UM CONJUNTO DE 6 PONTOS DE LUZ,EMBUTIDO NA LAJE,EQUIVALENTE A 9 VARAS DE ELETRODUTO DE PVC RIGIDO DE 3/4",66,00M DE FIO 2,5MM2,CAIXAS,CONEXOES,LUVAS,CURVA E INTERRUPTOR DE EMBUTIR COM PLACA FOSFORESCENTE,INCLUSIVE ABERTURA E FECHAMENTO DE RASGO EM ALVENARIA</v>
      </c>
      <c r="C15117" s="749" t="s">
        <v>37568</v>
      </c>
      <c r="D15117" s="749" t="s">
        <v>37569</v>
      </c>
      <c r="E15117" s="749" t="s">
        <v>37570</v>
      </c>
      <c r="F15117" s="749" t="s">
        <v>37474</v>
      </c>
      <c r="G15117" s="749" t="s">
        <v>37475</v>
      </c>
      <c r="I15117" s="749" t="s">
        <v>30</v>
      </c>
      <c r="J15117" s="749" t="n">
        <v>803.42</v>
      </c>
    </row>
    <row collapsed="false" customFormat="false" customHeight="true" hidden="true" ht="38.25" outlineLevel="0" r="15118">
      <c r="A15118" s="749" t="s">
        <v>37572</v>
      </c>
      <c r="B15118" s="758" t="str">
        <f aca="false">C15118&amp;D15118&amp;E15118&amp;F15118&amp;G15118&amp;H15118</f>
        <v>INSTALACAO DE UM CONJUNTO DE 6 PONTOS DE LUZ,APARENTE,EQUIVALENTE A 9 VARAS DE ELETRODUTO DE PVC RIGIDO DE 3/4",66,00M DE FIO 2,5MM2,CAIXAS,CONEXOES,LUVAS,CURVA E INTERRUPTOR DE SOBREPOR</v>
      </c>
      <c r="C15118" s="749" t="s">
        <v>37573</v>
      </c>
      <c r="D15118" s="749" t="s">
        <v>37574</v>
      </c>
      <c r="E15118" s="749" t="s">
        <v>37480</v>
      </c>
      <c r="F15118" s="749" t="s">
        <v>37481</v>
      </c>
      <c r="I15118" s="749" t="s">
        <v>30</v>
      </c>
      <c r="J15118" s="749" t="n">
        <v>633.55</v>
      </c>
    </row>
    <row collapsed="false" customFormat="false" customHeight="true" hidden="true" ht="38.25" outlineLevel="0" r="15119">
      <c r="A15119" s="749" t="s">
        <v>37575</v>
      </c>
      <c r="B15119" s="758" t="str">
        <f aca="false">C15119&amp;D15119&amp;E15119&amp;F15119&amp;G15119&amp;H15119</f>
        <v>INSTALACAO DE UM CONJUNTO DE 6 PONTOS DE LUZ,APARENTE,EQUIVALENTE A 9 VARAS DE ELETRODUTO DE PVC RIGIDO DE 3/4",66,00M DE FIO 2,5MM2,CAIXAS,CONEXOES,LUVAS,CURVA E INTERRUPTOR DE SOBREPOR</v>
      </c>
      <c r="C15119" s="749" t="s">
        <v>37573</v>
      </c>
      <c r="D15119" s="749" t="s">
        <v>37574</v>
      </c>
      <c r="E15119" s="749" t="s">
        <v>37480</v>
      </c>
      <c r="F15119" s="749" t="s">
        <v>37481</v>
      </c>
      <c r="I15119" s="749" t="s">
        <v>30</v>
      </c>
      <c r="J15119" s="749" t="n">
        <v>572.13</v>
      </c>
    </row>
    <row collapsed="false" customFormat="false" customHeight="true" hidden="true" ht="51" outlineLevel="0" r="15120">
      <c r="A15120" s="749" t="s">
        <v>37576</v>
      </c>
      <c r="B15120" s="758" t="str">
        <f aca="false">C15120&amp;D15120&amp;E15120&amp;F15120&amp;G15120&amp;H15120</f>
        <v>INSTALACAO DE UM CONJUNTO DE 6 PONTOS DE LUZ,APARENTE COM CANALETA PERFURADA,SENDO ESTA LIGADA A ELETROCALHA PRINCIPAL(EXCLUSIVE ESTA),EQUIVALENTE A 5 VARAS DE CANALETA E 2 VARAS DE ELETRODUTO DE PVC RIGIDO DE 3/4",78,00M DE FIO 2,5MM2,CAIXAS,CONEXOES,LUVAS,CURVA E INTERRUPTOR DE SOBREPOR</v>
      </c>
      <c r="C15120" s="749" t="s">
        <v>37577</v>
      </c>
      <c r="D15120" s="749" t="s">
        <v>37485</v>
      </c>
      <c r="E15120" s="749" t="s">
        <v>37578</v>
      </c>
      <c r="F15120" s="749" t="s">
        <v>37579</v>
      </c>
      <c r="G15120" s="749" t="s">
        <v>37580</v>
      </c>
      <c r="I15120" s="749" t="s">
        <v>30</v>
      </c>
      <c r="J15120" s="749" t="n">
        <v>902.3</v>
      </c>
    </row>
    <row collapsed="false" customFormat="false" customHeight="true" hidden="true" ht="51" outlineLevel="0" r="15121">
      <c r="A15121" s="749" t="s">
        <v>37581</v>
      </c>
      <c r="B15121" s="758" t="str">
        <f aca="false">C15121&amp;D15121&amp;E15121&amp;F15121&amp;G15121&amp;H15121</f>
        <v>INSTALACAO DE UM CONJUNTO DE 6 PONTOS DE LUZ,APARENTE COM CANALETA PERFURADA,SENDO ESTA LIGADA A ELETROCALHA PRINCIPAL(EXCLUSIVE ESTA),EQUIVALENTE A 5 VARAS DE CANALETA E 2 VARAS DE ELETRODUTO DE PVC RIGIDO DE 3/4",78,00M DE FIO 2,5MM2,CAIXAS,CONEXOES,LUVAS,CURVA E INTERRUPTOR DE SOBREPOR</v>
      </c>
      <c r="C15121" s="749" t="s">
        <v>37577</v>
      </c>
      <c r="D15121" s="749" t="s">
        <v>37485</v>
      </c>
      <c r="E15121" s="749" t="s">
        <v>37578</v>
      </c>
      <c r="F15121" s="749" t="s">
        <v>37579</v>
      </c>
      <c r="G15121" s="749" t="s">
        <v>37580</v>
      </c>
      <c r="I15121" s="749" t="s">
        <v>30</v>
      </c>
      <c r="J15121" s="749" t="n">
        <v>838.52</v>
      </c>
    </row>
    <row collapsed="false" customFormat="false" customHeight="true" hidden="true" ht="51" outlineLevel="0" r="15122">
      <c r="A15122" s="749" t="s">
        <v>37582</v>
      </c>
      <c r="B15122" s="758" t="str">
        <f aca="false">C15122&amp;D15122&amp;E15122&amp;F15122&amp;G15122&amp;H15122</f>
        <v>INSTALACAO DE UM CONJUNTO DE 6 PONTOS DE LUZ,EMBUTIDO NA LAJE,EQUIVALENTE A 9 VARAS DE ELETRODUTO DE PVC RIGIDO DE 1/2",66,00M DE FIO 2,5MM2,CAIXAS,CONEXOES,LUVAS,CURVA E INTERRUPTOR DE EMBUTIR COM PLACA FOSFORESCENTE,INCLUSIVE ABERTURA E FECHAMENTO DE RASGO EM ALVENARIA</v>
      </c>
      <c r="C15122" s="749" t="s">
        <v>37568</v>
      </c>
      <c r="D15122" s="749" t="s">
        <v>37583</v>
      </c>
      <c r="E15122" s="749" t="s">
        <v>37570</v>
      </c>
      <c r="F15122" s="749" t="s">
        <v>37474</v>
      </c>
      <c r="G15122" s="749" t="s">
        <v>37475</v>
      </c>
      <c r="I15122" s="749" t="s">
        <v>30</v>
      </c>
      <c r="J15122" s="749" t="n">
        <v>697.35</v>
      </c>
    </row>
    <row collapsed="false" customFormat="false" customHeight="true" hidden="true" ht="51" outlineLevel="0" r="15123">
      <c r="A15123" s="749" t="s">
        <v>37584</v>
      </c>
      <c r="B15123" s="758" t="str">
        <f aca="false">C15123&amp;D15123&amp;E15123&amp;F15123&amp;G15123&amp;H15123</f>
        <v>INSTALACAO DE UM CONJUNTO DE 6 PONTOS DE LUZ,EMBUTIDO NA LAJE,EQUIVALENTE A 9 VARAS DE ELETRODUTO DE PVC RIGIDO DE 1/2",66,00M DE FIO 2,5MM2,CAIXAS,CONEXOES,LUVAS,CURVA E INTERRUPTOR DE EMBUTIR COM PLACA FOSFORESCENTE,INCLUSIVE ABERTURA E FECHAMENTO DE RASGO EM ALVENARIA</v>
      </c>
      <c r="C15123" s="749" t="s">
        <v>37568</v>
      </c>
      <c r="D15123" s="749" t="s">
        <v>37583</v>
      </c>
      <c r="E15123" s="749" t="s">
        <v>37570</v>
      </c>
      <c r="F15123" s="749" t="s">
        <v>37474</v>
      </c>
      <c r="G15123" s="749" t="s">
        <v>37475</v>
      </c>
      <c r="I15123" s="749" t="s">
        <v>30</v>
      </c>
      <c r="J15123" s="749" t="n">
        <v>621.41</v>
      </c>
    </row>
    <row collapsed="false" customFormat="false" customHeight="true" hidden="true" ht="38.25" outlineLevel="0" r="15124">
      <c r="A15124" s="749" t="s">
        <v>37585</v>
      </c>
      <c r="B15124" s="758" t="str">
        <f aca="false">C15124&amp;D15124&amp;E15124&amp;F15124&amp;G15124&amp;H15124</f>
        <v>INSTALACAO DE UM CONJUNTO DE 6 PONTOS DE LUZ,APARENTE,EQUIVALENTE A 9 VARAS DE ELETRODUTO DE PVC RIGIDO DE 1/2",66,00M DE FIO 2,5MM2,CAIXAS,CONEXOES,LUVAS,CURVA E INTERRUPTOR DE SOBREPOR</v>
      </c>
      <c r="C15124" s="749" t="s">
        <v>37573</v>
      </c>
      <c r="D15124" s="749" t="s">
        <v>37586</v>
      </c>
      <c r="E15124" s="749" t="s">
        <v>37480</v>
      </c>
      <c r="F15124" s="749" t="s">
        <v>37481</v>
      </c>
      <c r="I15124" s="749" t="s">
        <v>30</v>
      </c>
      <c r="J15124" s="749" t="n">
        <v>588.42</v>
      </c>
    </row>
    <row collapsed="false" customFormat="false" customHeight="true" hidden="true" ht="38.25" outlineLevel="0" r="15125">
      <c r="A15125" s="749" t="s">
        <v>37587</v>
      </c>
      <c r="B15125" s="758" t="str">
        <f aca="false">C15125&amp;D15125&amp;E15125&amp;F15125&amp;G15125&amp;H15125</f>
        <v>INSTALACAO DE UM CONJUNTO DE 6 PONTOS DE LUZ,APARENTE,EQUIVALENTE A 9 VARAS DE ELETRODUTO DE PVC RIGIDO DE 1/2",66,00M DE FIO 2,5MM2,CAIXAS,CONEXOES,LUVAS,CURVA E INTERRUPTOR DE SOBREPOR</v>
      </c>
      <c r="C15125" s="749" t="s">
        <v>37573</v>
      </c>
      <c r="D15125" s="749" t="s">
        <v>37586</v>
      </c>
      <c r="E15125" s="749" t="s">
        <v>37480</v>
      </c>
      <c r="F15125" s="749" t="s">
        <v>37481</v>
      </c>
      <c r="I15125" s="749" t="s">
        <v>30</v>
      </c>
      <c r="J15125" s="749" t="n">
        <v>531.35</v>
      </c>
    </row>
    <row collapsed="false" customFormat="false" customHeight="true" hidden="true" ht="51" outlineLevel="0" r="15126">
      <c r="A15126" s="749" t="s">
        <v>37588</v>
      </c>
      <c r="B15126" s="758" t="str">
        <f aca="false">C15126&amp;D15126&amp;E15126&amp;F15126&amp;G15126&amp;H15126</f>
        <v>INSTALACAO DE UM CONJUNTO DE 6 PONTOS DE LUZ,APARENTE COM CANALETA PERFURADA,SENDO ESTA LIGADA A ELETROCALHA PRINCIPAL(EXCLUSIVE ESTA),EQUIVALENTE A 5 VARAS DE CANALETA E 2 VARAS DE ELETRODUTO DE PVC RIGIDO DE 1/2",78,00M DE FIO 2,5MM2,CAIXAS,CONEXOES,LUVAS,CURVA E INTERRUPTOR DE SOBREPOR</v>
      </c>
      <c r="C15126" s="749" t="s">
        <v>37577</v>
      </c>
      <c r="D15126" s="749" t="s">
        <v>37485</v>
      </c>
      <c r="E15126" s="749" t="s">
        <v>37578</v>
      </c>
      <c r="F15126" s="749" t="s">
        <v>37589</v>
      </c>
      <c r="G15126" s="749" t="s">
        <v>37580</v>
      </c>
      <c r="I15126" s="749" t="s">
        <v>30</v>
      </c>
      <c r="J15126" s="749" t="n">
        <v>864.11</v>
      </c>
    </row>
    <row collapsed="false" customFormat="false" customHeight="true" hidden="true" ht="51" outlineLevel="0" r="15127">
      <c r="A15127" s="749" t="s">
        <v>37590</v>
      </c>
      <c r="B15127" s="758" t="str">
        <f aca="false">C15127&amp;D15127&amp;E15127&amp;F15127&amp;G15127&amp;H15127</f>
        <v>INSTALACAO DE UM CONJUNTO DE 6 PONTOS DE LUZ,APARENTE COM CANALETA PERFURADA,SENDO ESTA LIGADA A ELETROCALHA PRINCIPAL(EXCLUSIVE ESTA),EQUIVALENTE A 5 VARAS DE CANALETA E 2 VARAS DE ELETRODUTO DE PVC RIGIDO DE 1/2",78,00M DE FIO 2,5MM2,CAIXAS,CONEXOES,LUVAS,CURVA E INTERRUPTOR DE SOBREPOR</v>
      </c>
      <c r="C15127" s="749" t="s">
        <v>37577</v>
      </c>
      <c r="D15127" s="749" t="s">
        <v>37485</v>
      </c>
      <c r="E15127" s="749" t="s">
        <v>37578</v>
      </c>
      <c r="F15127" s="749" t="s">
        <v>37589</v>
      </c>
      <c r="G15127" s="749" t="s">
        <v>37580</v>
      </c>
      <c r="I15127" s="749" t="s">
        <v>30</v>
      </c>
      <c r="J15127" s="749" t="n">
        <v>804.67</v>
      </c>
    </row>
    <row collapsed="false" customFormat="false" customHeight="true" hidden="true" ht="51" outlineLevel="0" r="15128">
      <c r="A15128" s="749" t="s">
        <v>37591</v>
      </c>
      <c r="B15128" s="758" t="str">
        <f aca="false">C15128&amp;D15128&amp;E15128&amp;F15128&amp;G15128&amp;H15128</f>
        <v>INSTALACAO DE UM CONJUNTO DE 8 PONTOS DE LUZ,EMBUTIDO NA LAJE,EQUIVALENTE A 10 VARAS DE ELETRODUTO DE PVC RIGIDO DE 3/4",80,00M DE FIO 2,5MM2,CAIXAS,CONEXOES,LUVAS,CURVA E INTERRUPTOR DE EMBUTIR COM PLACA FOSFORESCENTE,INCLUSIVE ABERTURA EFECHAMENTO DE RASGO EM ALVENARIA</v>
      </c>
      <c r="C15128" s="749" t="s">
        <v>37592</v>
      </c>
      <c r="D15128" s="749" t="s">
        <v>37593</v>
      </c>
      <c r="E15128" s="749" t="s">
        <v>37594</v>
      </c>
      <c r="F15128" s="749" t="s">
        <v>37595</v>
      </c>
      <c r="G15128" s="749" t="s">
        <v>37596</v>
      </c>
      <c r="I15128" s="749" t="s">
        <v>30</v>
      </c>
      <c r="J15128" s="749" t="n">
        <v>1026.52</v>
      </c>
    </row>
    <row collapsed="false" customFormat="false" customHeight="true" hidden="true" ht="51" outlineLevel="0" r="15129">
      <c r="A15129" s="749" t="s">
        <v>37597</v>
      </c>
      <c r="B15129" s="758" t="str">
        <f aca="false">C15129&amp;D15129&amp;E15129&amp;F15129&amp;G15129&amp;H15129</f>
        <v>INSTALACAO DE UM CONJUNTO DE 8 PONTOS DE LUZ,EMBUTIDO NA LAJE,EQUIVALENTE A 10 VARAS DE ELETRODUTO DE PVC RIGIDO DE 3/4",80,00M DE FIO 2,5MM2,CAIXAS,CONEXOES,LUVAS,CURVA E INTERRUPTOR DE EMBUTIR COM PLACA FOSFORESCENTE,INCLUSIVE ABERTURA EFECHAMENTO DE RASGO EM ALVENARIA</v>
      </c>
      <c r="C15129" s="749" t="s">
        <v>37592</v>
      </c>
      <c r="D15129" s="749" t="s">
        <v>37593</v>
      </c>
      <c r="E15129" s="749" t="s">
        <v>37594</v>
      </c>
      <c r="F15129" s="749" t="s">
        <v>37595</v>
      </c>
      <c r="G15129" s="749" t="s">
        <v>37596</v>
      </c>
      <c r="I15129" s="749" t="s">
        <v>30</v>
      </c>
      <c r="J15129" s="749" t="n">
        <v>914.43</v>
      </c>
    </row>
    <row collapsed="false" customFormat="false" customHeight="true" hidden="true" ht="38.25" outlineLevel="0" r="15130">
      <c r="A15130" s="749" t="s">
        <v>37598</v>
      </c>
      <c r="B15130" s="758" t="str">
        <f aca="false">C15130&amp;D15130&amp;E15130&amp;F15130&amp;G15130&amp;H15130</f>
        <v>INSTALACAO DE UM CONJUNTO DE 8 PONTOS DE LUZ,APARENTE,EQUIVALENTE A 10 VARAS DE ELETRODUTO DE PVC RIGIDO DE 3/4",80,00MDE FIO 2,5MM2,CAIXAS,CONEXOES,LUVAS,CURVA E INTERRUPTOR DE SOBREPOR</v>
      </c>
      <c r="C15130" s="749" t="s">
        <v>37599</v>
      </c>
      <c r="D15130" s="749" t="s">
        <v>37600</v>
      </c>
      <c r="E15130" s="749" t="s">
        <v>37601</v>
      </c>
      <c r="F15130" s="749" t="s">
        <v>37602</v>
      </c>
      <c r="I15130" s="749" t="s">
        <v>30</v>
      </c>
      <c r="J15130" s="749" t="n">
        <v>731.49</v>
      </c>
    </row>
    <row collapsed="false" customFormat="false" customHeight="true" hidden="true" ht="38.25" outlineLevel="0" r="15131">
      <c r="A15131" s="749" t="s">
        <v>37603</v>
      </c>
      <c r="B15131" s="758" t="str">
        <f aca="false">C15131&amp;D15131&amp;E15131&amp;F15131&amp;G15131&amp;H15131</f>
        <v>INSTALACAO DE UM CONJUNTO DE 8 PONTOS DE LUZ,APARENTE,EQUIVALENTE A 10 VARAS DE ELETRODUTO DE PVC RIGIDO DE 3/4",80,00MDE FIO 2,5MM2,CAIXAS,CONEXOES,LUVAS,CURVA E INTERRUPTOR DE SOBREPOR</v>
      </c>
      <c r="C15131" s="749" t="s">
        <v>37599</v>
      </c>
      <c r="D15131" s="749" t="s">
        <v>37600</v>
      </c>
      <c r="E15131" s="749" t="s">
        <v>37601</v>
      </c>
      <c r="F15131" s="749" t="s">
        <v>37602</v>
      </c>
      <c r="I15131" s="749" t="s">
        <v>30</v>
      </c>
      <c r="J15131" s="749" t="n">
        <v>661.18</v>
      </c>
    </row>
    <row collapsed="false" customFormat="false" customHeight="true" hidden="true" ht="51" outlineLevel="0" r="15132">
      <c r="A15132" s="749" t="s">
        <v>37604</v>
      </c>
      <c r="B15132" s="758" t="str">
        <f aca="false">C15132&amp;D15132&amp;E15132&amp;F15132&amp;G15132&amp;H15132</f>
        <v>INSTALACAO DE UM CONJUNTO DE 8 PONTOS DE LUZ,APARENTE COM CANALETA PERFURADA,SENDO ESTA LIGADA A ELETROCALHA PRINCIPAL(EXCLUSIVE ESTA),EQUIVALENTE A 6,75 VARAS DE CANALETA E 2 VARAS DE ELETRODUTO DE PVC RIGIDO DE 3/4",92,00M DE FIO 2,5MM2,CAIXAS,CONEXOES,LUVAS,CURVA E INTERRUPTOR DE SOBREPOR</v>
      </c>
      <c r="C15132" s="749" t="s">
        <v>37605</v>
      </c>
      <c r="D15132" s="749" t="s">
        <v>37485</v>
      </c>
      <c r="E15132" s="749" t="s">
        <v>37606</v>
      </c>
      <c r="F15132" s="749" t="s">
        <v>37607</v>
      </c>
      <c r="G15132" s="749" t="s">
        <v>37555</v>
      </c>
      <c r="I15132" s="749" t="s">
        <v>30</v>
      </c>
      <c r="J15132" s="749" t="n">
        <v>1094.55</v>
      </c>
    </row>
    <row collapsed="false" customFormat="false" customHeight="true" hidden="true" ht="51" outlineLevel="0" r="15133">
      <c r="A15133" s="749" t="s">
        <v>200</v>
      </c>
      <c r="B15133" s="758" t="str">
        <f aca="false">C15133&amp;D15133&amp;E15133&amp;F15133&amp;G15133&amp;H15133</f>
        <v>INSTALACAO DE UM CONJUNTO DE 8 PONTOS DE LUZ,APARENTE COM CANALETA PERFURADA,SENDO ESTA LIGADA A ELETROCALHA PRINCIPAL(EXCLUSIVE ESTA),EQUIVALENTE A 6,75 VARAS DE CANALETA E 2 VARAS DE ELETRODUTO DE PVC RIGIDO DE 3/4",92,00M DE FIO 2,5MM2,CAIXAS,CONEXOES,LUVAS,CURVA E INTERRUPTOR DE SOBREPOR</v>
      </c>
      <c r="C15133" s="749" t="s">
        <v>37605</v>
      </c>
      <c r="D15133" s="749" t="s">
        <v>37485</v>
      </c>
      <c r="E15133" s="749" t="s">
        <v>37606</v>
      </c>
      <c r="F15133" s="749" t="s">
        <v>37607</v>
      </c>
      <c r="G15133" s="749" t="s">
        <v>37555</v>
      </c>
      <c r="I15133" s="749" t="s">
        <v>30</v>
      </c>
      <c r="J15133" s="749" t="n">
        <v>1021.87</v>
      </c>
    </row>
    <row collapsed="false" customFormat="false" customHeight="true" hidden="true" ht="51" outlineLevel="0" r="15134">
      <c r="A15134" s="749" t="s">
        <v>37608</v>
      </c>
      <c r="B15134" s="758" t="str">
        <f aca="false">C15134&amp;D15134&amp;E15134&amp;F15134&amp;G15134&amp;H15134</f>
        <v>INSTALACAO DE UM CONJUNTO DE 2 PONTOS DE LUZ,EMBUTIDO NA LAJE,EQUIVALENTE A 3 VARAS DE ELETRODUTO DE PVC RIGIDO DE 3/4",20,00M DE FIO 2,5MM2,CAIXAS,CONEXOES,LUVAS E CONSIDERANDO OCONTROLE DOS PONTOS DIRETO NO Q.D.L,INCLUSIVE ABERTURA E FECHAMENTO DE RASGO EM ALVENARIA</v>
      </c>
      <c r="C15134" s="749" t="s">
        <v>37471</v>
      </c>
      <c r="D15134" s="749" t="s">
        <v>37609</v>
      </c>
      <c r="E15134" s="749" t="s">
        <v>37610</v>
      </c>
      <c r="F15134" s="749" t="s">
        <v>37611</v>
      </c>
      <c r="G15134" s="749" t="s">
        <v>37612</v>
      </c>
      <c r="I15134" s="749" t="s">
        <v>30</v>
      </c>
      <c r="J15134" s="749" t="n">
        <v>418.93</v>
      </c>
    </row>
    <row collapsed="false" customFormat="false" customHeight="true" hidden="true" ht="51" outlineLevel="0" r="15135">
      <c r="A15135" s="749" t="s">
        <v>37613</v>
      </c>
      <c r="B15135" s="758" t="str">
        <f aca="false">C15135&amp;D15135&amp;E15135&amp;F15135&amp;G15135&amp;H15135</f>
        <v>INSTALACAO DE UM CONJUNTO DE 2 PONTOS DE LUZ,EMBUTIDO NA LAJE,EQUIVALENTE A 3 VARAS DE ELETRODUTO DE PVC RIGIDO DE 3/4",20,00M DE FIO 2,5MM2,CAIXAS,CONEXOES,LUVAS E CONSIDERANDO OCONTROLE DOS PONTOS DIRETO NO Q.D.L,INCLUSIVE ABERTURA E FECHAMENTO DE RASGO EM ALVENARIA</v>
      </c>
      <c r="C15135" s="749" t="s">
        <v>37471</v>
      </c>
      <c r="D15135" s="749" t="s">
        <v>37609</v>
      </c>
      <c r="E15135" s="749" t="s">
        <v>37610</v>
      </c>
      <c r="F15135" s="749" t="s">
        <v>37611</v>
      </c>
      <c r="G15135" s="749" t="s">
        <v>37612</v>
      </c>
      <c r="I15135" s="749" t="s">
        <v>30</v>
      </c>
      <c r="J15135" s="749" t="n">
        <v>368.89</v>
      </c>
    </row>
    <row collapsed="false" customFormat="false" customHeight="true" hidden="true" ht="38.25" outlineLevel="0" r="15136">
      <c r="A15136" s="749" t="s">
        <v>37614</v>
      </c>
      <c r="B15136" s="758" t="str">
        <f aca="false">C15136&amp;D15136&amp;E15136&amp;F15136&amp;G15136&amp;H15136</f>
        <v>INSTALACAO DE UM CONJUNTO DE 2 PONTOS DE LUZ,APARENTE,EQUIVALENTE A 3 VARAS DE ELETRODUTO DE PVC RIGIDO DE 3/4",20,00M DE FIO 2,5MM2,CAIXAS,CONEXOES,LUVAS E CONSIDERANDO O CONTROLE DOS PONTOS DIRETO NO Q.D.L</v>
      </c>
      <c r="C15136" s="749" t="s">
        <v>37478</v>
      </c>
      <c r="D15136" s="749" t="s">
        <v>37615</v>
      </c>
      <c r="E15136" s="749" t="s">
        <v>37616</v>
      </c>
      <c r="F15136" s="749" t="s">
        <v>37617</v>
      </c>
      <c r="I15136" s="749" t="s">
        <v>30</v>
      </c>
      <c r="J15136" s="749" t="n">
        <v>325.2</v>
      </c>
    </row>
    <row collapsed="false" customFormat="false" customHeight="true" hidden="true" ht="38.25" outlineLevel="0" r="15137">
      <c r="A15137" s="749" t="s">
        <v>37618</v>
      </c>
      <c r="B15137" s="758" t="str">
        <f aca="false">C15137&amp;D15137&amp;E15137&amp;F15137&amp;G15137&amp;H15137</f>
        <v>INSTALACAO DE UM CONJUNTO DE 2 PONTOS DE LUZ,APARENTE,EQUIVALENTE A 3 VARAS DE ELETRODUTO DE PVC RIGIDO DE 3/4",20,00M DE FIO 2,5MM2,CAIXAS,CONEXOES,LUVAS E CONSIDERANDO O CONTROLE DOS PONTOS DIRETO NO Q.D.L</v>
      </c>
      <c r="C15137" s="749" t="s">
        <v>37478</v>
      </c>
      <c r="D15137" s="749" t="s">
        <v>37615</v>
      </c>
      <c r="E15137" s="749" t="s">
        <v>37616</v>
      </c>
      <c r="F15137" s="749" t="s">
        <v>37617</v>
      </c>
      <c r="I15137" s="749" t="s">
        <v>30</v>
      </c>
      <c r="J15137" s="749" t="n">
        <v>288.06</v>
      </c>
    </row>
    <row collapsed="false" customFormat="false" customHeight="true" hidden="true" ht="51" outlineLevel="0" r="15138">
      <c r="A15138" s="749" t="s">
        <v>37619</v>
      </c>
      <c r="B15138" s="758" t="str">
        <f aca="false">C15138&amp;D15138&amp;E15138&amp;F15138&amp;G15138&amp;H15138</f>
        <v>INSTALACAO DE UM CONJUNTO DE 2 PONTOS DE LUZ,APARENTE COM CANALETA PERFURADA,SENDO ESTA LIGADA A ELETROCALHA PRINCIPAL(EXCLUSIVE ESTA),EQUIVALENTE A 2,5 VARAS DE CANALETA E 2 VARAS DE ELETRODUTO DE PVC RIGIDO DE 3/4",32,00M DE FIO 2,5MM2,CAIXAS,CONEXOES,LUVAS E CONSIDERANDO O CONTROLE DOS PONTOS DIRETO NO Q.D.L.</v>
      </c>
      <c r="C15138" s="749" t="s">
        <v>37484</v>
      </c>
      <c r="D15138" s="749" t="s">
        <v>37485</v>
      </c>
      <c r="E15138" s="749" t="s">
        <v>37509</v>
      </c>
      <c r="F15138" s="749" t="s">
        <v>37620</v>
      </c>
      <c r="G15138" s="749" t="s">
        <v>37621</v>
      </c>
      <c r="H15138" s="749" t="s">
        <v>37622</v>
      </c>
      <c r="I15138" s="749" t="s">
        <v>30</v>
      </c>
      <c r="J15138" s="749" t="n">
        <v>490.86</v>
      </c>
    </row>
    <row collapsed="false" customFormat="false" customHeight="true" hidden="true" ht="51" outlineLevel="0" r="15139">
      <c r="A15139" s="749" t="s">
        <v>37623</v>
      </c>
      <c r="B15139" s="758" t="str">
        <f aca="false">C15139&amp;D15139&amp;E15139&amp;F15139&amp;G15139&amp;H15139</f>
        <v>INSTALACAO DE UM CONJUNTO DE 2 PONTOS DE LUZ,APARENTE COM CANALETA PERFURADA,SENDO ESTA LIGADA A ELETROCALHA PRINCIPAL(EXCLUSIVE ESTA),EQUIVALENTE A 2,5 VARAS DE CANALETA E 2 VARAS DE ELETRODUTO DE PVC RIGIDO DE 3/4",32,00M DE FIO 2,5MM2,CAIXAS,CONEXOES,LUVAS E CONSIDERANDO O CONTROLE DOS PONTOS DIRETO NO Q.D.L.</v>
      </c>
      <c r="C15139" s="749" t="s">
        <v>37484</v>
      </c>
      <c r="D15139" s="749" t="s">
        <v>37485</v>
      </c>
      <c r="E15139" s="749" t="s">
        <v>37509</v>
      </c>
      <c r="F15139" s="749" t="s">
        <v>37620</v>
      </c>
      <c r="G15139" s="749" t="s">
        <v>37621</v>
      </c>
      <c r="H15139" s="749" t="s">
        <v>37622</v>
      </c>
      <c r="I15139" s="749" t="s">
        <v>30</v>
      </c>
      <c r="J15139" s="749" t="n">
        <v>451.35</v>
      </c>
    </row>
    <row collapsed="false" customFormat="false" customHeight="true" hidden="true" ht="51" outlineLevel="0" r="15140">
      <c r="A15140" s="749" t="s">
        <v>37624</v>
      </c>
      <c r="B15140" s="758" t="str">
        <f aca="false">C15140&amp;D15140&amp;E15140&amp;F15140&amp;G15140&amp;H15140</f>
        <v>INSTALACAO DE UM CONJUNTO DE 2 PONTOS DE LUZ,EMBUTIDO NA LAJE,EQUIVALENTE A 3 VARAS DE ELETRODUTO DE PVC RIGIDO DE 1/2",20,00M DE FIO 2,5MM2,CAIXAS,CONEXOES,LUVAS E CONSIDERANDO OCONTROLE DOS PONTOS DIRETO NO Q.D.L,INCLUSIVE ABERTURA E FECHAMENTO DE RASGO EM ALVENARIA</v>
      </c>
      <c r="C15140" s="749" t="s">
        <v>37471</v>
      </c>
      <c r="D15140" s="749" t="s">
        <v>37625</v>
      </c>
      <c r="E15140" s="749" t="s">
        <v>37610</v>
      </c>
      <c r="F15140" s="749" t="s">
        <v>37611</v>
      </c>
      <c r="G15140" s="749" t="s">
        <v>37612</v>
      </c>
      <c r="I15140" s="749" t="s">
        <v>30</v>
      </c>
      <c r="J15140" s="749" t="n">
        <v>361.27</v>
      </c>
    </row>
    <row collapsed="false" customFormat="false" customHeight="true" hidden="true" ht="51" outlineLevel="0" r="15141">
      <c r="A15141" s="749" t="s">
        <v>37626</v>
      </c>
      <c r="B15141" s="758" t="str">
        <f aca="false">C15141&amp;D15141&amp;E15141&amp;F15141&amp;G15141&amp;H15141</f>
        <v>INSTALACAO DE UM CONJUNTO DE 2 PONTOS DE LUZ,EMBUTIDO NA LAJE,EQUIVALENTE A 3 VARAS DE ELETRODUTO DE PVC RIGIDO DE 1/2",20,00M DE FIO 2,5MM2,CAIXAS,CONEXOES,LUVAS E CONSIDERANDO OCONTROLE DOS PONTOS DIRETO NO Q.D.L,INCLUSIVE ABERTURA E FECHAMENTO DE RASGO EM ALVENARIA</v>
      </c>
      <c r="C15141" s="749" t="s">
        <v>37471</v>
      </c>
      <c r="D15141" s="749" t="s">
        <v>37625</v>
      </c>
      <c r="E15141" s="749" t="s">
        <v>37610</v>
      </c>
      <c r="F15141" s="749" t="s">
        <v>37611</v>
      </c>
      <c r="G15141" s="749" t="s">
        <v>37612</v>
      </c>
      <c r="I15141" s="749" t="s">
        <v>30</v>
      </c>
      <c r="J15141" s="749" t="n">
        <v>317.84</v>
      </c>
    </row>
    <row collapsed="false" customFormat="false" customHeight="true" hidden="true" ht="38.25" outlineLevel="0" r="15142">
      <c r="A15142" s="749" t="s">
        <v>37627</v>
      </c>
      <c r="B15142" s="758" t="str">
        <f aca="false">C15142&amp;D15142&amp;E15142&amp;F15142&amp;G15142&amp;H15142</f>
        <v>INSTALACAO DE UM CONJUNTO DE 2 PONTOS DE LUZ,APARENTE,EQUIVALENTE A 3 VARAS DE ELETRODUTO DE PVC RIGIDO DE 1/2",20,00M DE FIO 2,5MM2,CAIXAS,CONEXOES,LUVAS E CONSIDERANDO O CONTROLE DOS PONTOS DIRETO NO Q.D.L</v>
      </c>
      <c r="C15142" s="749" t="s">
        <v>37478</v>
      </c>
      <c r="D15142" s="749" t="s">
        <v>37628</v>
      </c>
      <c r="E15142" s="749" t="s">
        <v>37616</v>
      </c>
      <c r="F15142" s="749" t="s">
        <v>37617</v>
      </c>
      <c r="I15142" s="749" t="s">
        <v>30</v>
      </c>
      <c r="J15142" s="749" t="n">
        <v>321.22</v>
      </c>
    </row>
    <row collapsed="false" customFormat="false" customHeight="true" hidden="true" ht="38.25" outlineLevel="0" r="15143">
      <c r="A15143" s="749" t="s">
        <v>37629</v>
      </c>
      <c r="B15143" s="758" t="str">
        <f aca="false">C15143&amp;D15143&amp;E15143&amp;F15143&amp;G15143&amp;H15143</f>
        <v>INSTALACAO DE UM CONJUNTO DE 2 PONTOS DE LUZ,APARENTE,EQUIVALENTE A 3 VARAS DE ELETRODUTO DE PVC RIGIDO DE 1/2",20,00M DE FIO 2,5MM2,CAIXAS,CONEXOES,LUVAS E CONSIDERANDO O CONTROLE DOS PONTOS DIRETO NO Q.D.L</v>
      </c>
      <c r="C15143" s="749" t="s">
        <v>37478</v>
      </c>
      <c r="D15143" s="749" t="s">
        <v>37628</v>
      </c>
      <c r="E15143" s="749" t="s">
        <v>37616</v>
      </c>
      <c r="F15143" s="749" t="s">
        <v>37617</v>
      </c>
      <c r="I15143" s="749" t="s">
        <v>30</v>
      </c>
      <c r="J15143" s="749" t="n">
        <v>284.08</v>
      </c>
    </row>
    <row collapsed="false" customFormat="false" customHeight="true" hidden="true" ht="51" outlineLevel="0" r="15144">
      <c r="A15144" s="749" t="s">
        <v>37630</v>
      </c>
      <c r="B15144" s="758" t="str">
        <f aca="false">C15144&amp;D15144&amp;E15144&amp;F15144&amp;G15144&amp;H15144</f>
        <v>INSTALACAO DE UM CONJUNTO DE 2 PONTOS DE LUZ,APARENTE COM CANALETA PERFURADA,SENDO ESTA LIGADA A ELETROCALHA PRINCIPAL(EXCLUSIVE ESTA),EQUIVALENTE A 2,5 VARAS DE CANALETA E 2 VARAS DE ELETRODUTO DE PVC RIGIDO DE 1/2",32,00M DE FIO 2,5MM2,CAIXAS,CONEXOES,LUVAS E CONSIDERANDO O CONTROLE DOS PONTOS DIRETO NO Q.D.L</v>
      </c>
      <c r="C15144" s="749" t="s">
        <v>37484</v>
      </c>
      <c r="D15144" s="749" t="s">
        <v>37485</v>
      </c>
      <c r="E15144" s="749" t="s">
        <v>37509</v>
      </c>
      <c r="F15144" s="749" t="s">
        <v>37631</v>
      </c>
      <c r="G15144" s="749" t="s">
        <v>37621</v>
      </c>
      <c r="H15144" s="749" t="s">
        <v>37632</v>
      </c>
      <c r="I15144" s="749" t="s">
        <v>30</v>
      </c>
      <c r="J15144" s="749" t="n">
        <v>489.17</v>
      </c>
    </row>
    <row collapsed="false" customFormat="false" customHeight="true" hidden="true" ht="51" outlineLevel="0" r="15145">
      <c r="A15145" s="749" t="s">
        <v>37633</v>
      </c>
      <c r="B15145" s="758" t="str">
        <f aca="false">C15145&amp;D15145&amp;E15145&amp;F15145&amp;G15145&amp;H15145</f>
        <v>INSTALACAO DE UM CONJUNTO DE 2 PONTOS DE LUZ,APARENTE COM CANALETA PERFURADA,SENDO ESTA LIGADA A ELETROCALHA PRINCIPAL(EXCLUSIVE ESTA),EQUIVALENTE A 2,5 VARAS DE CANALETA E 2 VARAS DE ELETRODUTO DE PVC RIGIDO DE 1/2",32,00M DE FIO 2,5MM2,CAIXAS,CONEXOES,LUVAS E CONSIDERANDO O CONTROLE DOS PONTOS DIRETO NO Q.D.L</v>
      </c>
      <c r="C15145" s="749" t="s">
        <v>37484</v>
      </c>
      <c r="D15145" s="749" t="s">
        <v>37485</v>
      </c>
      <c r="E15145" s="749" t="s">
        <v>37509</v>
      </c>
      <c r="F15145" s="749" t="s">
        <v>37631</v>
      </c>
      <c r="G15145" s="749" t="s">
        <v>37621</v>
      </c>
      <c r="H15145" s="749" t="s">
        <v>37632</v>
      </c>
      <c r="I15145" s="749" t="s">
        <v>30</v>
      </c>
      <c r="J15145" s="749" t="n">
        <v>449.66</v>
      </c>
    </row>
    <row collapsed="false" customFormat="false" customHeight="true" hidden="true" ht="51" outlineLevel="0" r="15146">
      <c r="A15146" s="749" t="s">
        <v>37634</v>
      </c>
      <c r="B15146" s="758" t="str">
        <f aca="false">C15146&amp;D15146&amp;E15146&amp;F15146&amp;G15146&amp;H15146</f>
        <v>INSTALACAO DE UM CONJUNTO DE 3 PONTOS DE LUZ,EMBUTIDO NA LAJE,EQUIVALENTE A 5 VARAS DE ELETRODUTO DE PVC RIGIDO DE 3/4",30,00M DE FIO 2,5MM2,CAIXAS,CONEXOES,LUVAS E CONSIDERANDO OCONTROLE DOS PONTOS DIRETO NO Q.D.L,INCLUSIVE ABERTURA E FECHAMENTO DE RASGO EM ALVENARIA</v>
      </c>
      <c r="C15146" s="749" t="s">
        <v>37499</v>
      </c>
      <c r="D15146" s="749" t="s">
        <v>37472</v>
      </c>
      <c r="E15146" s="749" t="s">
        <v>37635</v>
      </c>
      <c r="F15146" s="749" t="s">
        <v>37611</v>
      </c>
      <c r="G15146" s="749" t="s">
        <v>37612</v>
      </c>
      <c r="I15146" s="749" t="s">
        <v>30</v>
      </c>
      <c r="J15146" s="749" t="n">
        <v>544.02</v>
      </c>
    </row>
    <row collapsed="false" customFormat="false" customHeight="true" hidden="true" ht="51" outlineLevel="0" r="15147">
      <c r="A15147" s="749" t="s">
        <v>37636</v>
      </c>
      <c r="B15147" s="758" t="str">
        <f aca="false">C15147&amp;D15147&amp;E15147&amp;F15147&amp;G15147&amp;H15147</f>
        <v>INSTALACAO DE UM CONJUNTO DE 3 PONTOS DE LUZ,EMBUTIDO NA LAJE,EQUIVALENTE A 5 VARAS DE ELETRODUTO DE PVC RIGIDO DE 3/4",30,00M DE FIO 2,5MM2,CAIXAS,CONEXOES,LUVAS E CONSIDERANDO OCONTROLE DOS PONTOS DIRETO NO Q.D.L,INCLUSIVE ABERTURA E FECHAMENTO DE RASGO EM ALVENARIA</v>
      </c>
      <c r="C15147" s="749" t="s">
        <v>37499</v>
      </c>
      <c r="D15147" s="749" t="s">
        <v>37472</v>
      </c>
      <c r="E15147" s="749" t="s">
        <v>37635</v>
      </c>
      <c r="F15147" s="749" t="s">
        <v>37611</v>
      </c>
      <c r="G15147" s="749" t="s">
        <v>37612</v>
      </c>
      <c r="I15147" s="749" t="s">
        <v>30</v>
      </c>
      <c r="J15147" s="749" t="n">
        <v>480.65</v>
      </c>
    </row>
    <row collapsed="false" customFormat="false" customHeight="true" hidden="true" ht="38.25" outlineLevel="0" r="15148">
      <c r="A15148" s="749" t="s">
        <v>37637</v>
      </c>
      <c r="B15148" s="758" t="str">
        <f aca="false">C15148&amp;D15148&amp;E15148&amp;F15148&amp;G15148&amp;H15148</f>
        <v>INSTALACAO DE UM CONJUNTO DE 3 PONTOS DE LUZ,APARENTE,EQUIVALENTE A 5 VARAS DE ELETRODUTO DE PVC RIGIDO DE 3/4",30,00M DE FIO 2,5MM2,CAIXAS,CONEXOES,LUVAS E CONSIDERANDO O CONTROLE DOS PONTOS DIRETO NO Q.D.L</v>
      </c>
      <c r="C15148" s="749" t="s">
        <v>37504</v>
      </c>
      <c r="D15148" s="749" t="s">
        <v>37638</v>
      </c>
      <c r="E15148" s="749" t="s">
        <v>37616</v>
      </c>
      <c r="F15148" s="749" t="s">
        <v>37617</v>
      </c>
      <c r="I15148" s="749" t="s">
        <v>30</v>
      </c>
      <c r="J15148" s="749" t="n">
        <v>387.8</v>
      </c>
    </row>
    <row collapsed="false" customFormat="false" customHeight="true" hidden="true" ht="38.25" outlineLevel="0" r="15149">
      <c r="A15149" s="749" t="s">
        <v>37639</v>
      </c>
      <c r="B15149" s="758" t="str">
        <f aca="false">C15149&amp;D15149&amp;E15149&amp;F15149&amp;G15149&amp;H15149</f>
        <v>INSTALACAO DE UM CONJUNTO DE 3 PONTOS DE LUZ,APARENTE,EQUIVALENTE A 5 VARAS DE ELETRODUTO DE PVC RIGIDO DE 3/4",30,00M DE FIO 2,5MM2,CAIXAS,CONEXOES,LUVAS E CONSIDERANDO O CONTROLE DOS PONTOS DIRETO NO Q.D.L</v>
      </c>
      <c r="C15149" s="749" t="s">
        <v>37504</v>
      </c>
      <c r="D15149" s="749" t="s">
        <v>37638</v>
      </c>
      <c r="E15149" s="749" t="s">
        <v>37616</v>
      </c>
      <c r="F15149" s="749" t="s">
        <v>37617</v>
      </c>
      <c r="I15149" s="749" t="s">
        <v>30</v>
      </c>
      <c r="J15149" s="749" t="n">
        <v>345.92</v>
      </c>
    </row>
    <row collapsed="false" customFormat="false" customHeight="true" hidden="true" ht="51" outlineLevel="0" r="15150">
      <c r="A15150" s="749" t="s">
        <v>37640</v>
      </c>
      <c r="B15150" s="758" t="str">
        <f aca="false">C15150&amp;D15150&amp;E15150&amp;F15150&amp;G15150&amp;H15150</f>
        <v>INSTALACAO DE UM CONJUNTO DE 3 PONTOS DE LUZ,APARENTE COM CANALETA PERFURADA,SENDO ESTA LIGADA A ELETROCALHA PRINCIPAL(EXCLUSIVE ESTA),EQUIVALENTE A 3,5 VARAS DE CANALETA E 2 VARAS DE ELETRODUTO DE PVC RIGIDO DE 3/4",42,00M DE FIO 2,5MM2,CAIXAS,CONEXOES,LUVAS E CONSIDERANDO O CONTROLE DOS PONTOS DIRETO NO Q.D.L</v>
      </c>
      <c r="C15150" s="749" t="s">
        <v>37508</v>
      </c>
      <c r="D15150" s="749" t="s">
        <v>37485</v>
      </c>
      <c r="E15150" s="749" t="s">
        <v>37541</v>
      </c>
      <c r="F15150" s="749" t="s">
        <v>37641</v>
      </c>
      <c r="G15150" s="749" t="s">
        <v>37621</v>
      </c>
      <c r="H15150" s="749" t="s">
        <v>37632</v>
      </c>
      <c r="I15150" s="749" t="s">
        <v>30</v>
      </c>
      <c r="J15150" s="749" t="n">
        <v>594.94</v>
      </c>
    </row>
    <row collapsed="false" customFormat="false" customHeight="true" hidden="true" ht="51" outlineLevel="0" r="15151">
      <c r="A15151" s="749" t="s">
        <v>37642</v>
      </c>
      <c r="B15151" s="758" t="str">
        <f aca="false">C15151&amp;D15151&amp;E15151&amp;F15151&amp;G15151&amp;H15151</f>
        <v>INSTALACAO DE UM CONJUNTO DE 3 PONTOS DE LUZ,APARENTE COM CANALETA PERFURADA,SENDO ESTA LIGADA A ELETROCALHA PRINCIPAL(EXCLUSIVE ESTA),EQUIVALENTE A 3,5 VARAS DE CANALETA E 2 VARAS DE ELETRODUTO DE PVC RIGIDO DE 3/4",42,00M DE FIO 2,5MM2,CAIXAS,CONEXOES,LUVAS E CONSIDERANDO O CONTROLE DOS PONTOS DIRETO NO Q.D.L</v>
      </c>
      <c r="C15151" s="749" t="s">
        <v>37508</v>
      </c>
      <c r="D15151" s="749" t="s">
        <v>37485</v>
      </c>
      <c r="E15151" s="749" t="s">
        <v>37541</v>
      </c>
      <c r="F15151" s="749" t="s">
        <v>37641</v>
      </c>
      <c r="G15151" s="749" t="s">
        <v>37621</v>
      </c>
      <c r="H15151" s="749" t="s">
        <v>37632</v>
      </c>
      <c r="I15151" s="749" t="s">
        <v>30</v>
      </c>
      <c r="J15151" s="749" t="n">
        <v>550.69</v>
      </c>
    </row>
    <row collapsed="false" customFormat="false" customHeight="true" hidden="true" ht="51" outlineLevel="0" r="15152">
      <c r="A15152" s="749" t="s">
        <v>37643</v>
      </c>
      <c r="B15152" s="758" t="str">
        <f aca="false">C15152&amp;D15152&amp;E15152&amp;F15152&amp;G15152&amp;H15152</f>
        <v>INSTALACAO DE UM CONJUNTO DE 3 PONTOS DE LUZ,EMBUTIDO NA LAJE,EQUIVALENTE A 5 VARAS DE ELETRODUTO DE PVC RIGIDO DE 1/2",30,00M DE FIO 2,5MM2,CAIXAS,CONEXOES,LUVAS E CONSIDERANDO OCONTROLE DOS PONTOS DIRETO NO Q.D.L,INCLUSIVE ABERTURA E FECHAMENTO DE RASGO EM ALVENARIA</v>
      </c>
      <c r="C15152" s="749" t="s">
        <v>37499</v>
      </c>
      <c r="D15152" s="749" t="s">
        <v>37491</v>
      </c>
      <c r="E15152" s="749" t="s">
        <v>37635</v>
      </c>
      <c r="F15152" s="749" t="s">
        <v>37611</v>
      </c>
      <c r="G15152" s="749" t="s">
        <v>37612</v>
      </c>
      <c r="I15152" s="749" t="s">
        <v>30</v>
      </c>
      <c r="J15152" s="749" t="n">
        <v>447.98</v>
      </c>
    </row>
    <row collapsed="false" customFormat="false" customHeight="true" hidden="true" ht="51" outlineLevel="0" r="15153">
      <c r="A15153" s="749" t="s">
        <v>37644</v>
      </c>
      <c r="B15153" s="758" t="str">
        <f aca="false">C15153&amp;D15153&amp;E15153&amp;F15153&amp;G15153&amp;H15153</f>
        <v>INSTALACAO DE UM CONJUNTO DE 3 PONTOS DE LUZ,EMBUTIDO NA LAJE,EQUIVALENTE A 5 VARAS DE ELETRODUTO DE PVC RIGIDO DE 1/2",30,00M DE FIO 2,5MM2,CAIXAS,CONEXOES,LUVAS E CONSIDERANDO OCONTROLE DOS PONTOS DIRETO NO Q.D.L,INCLUSIVE ABERTURA E FECHAMENTO DE RASGO EM ALVENARIA</v>
      </c>
      <c r="C15153" s="749" t="s">
        <v>37499</v>
      </c>
      <c r="D15153" s="749" t="s">
        <v>37491</v>
      </c>
      <c r="E15153" s="749" t="s">
        <v>37635</v>
      </c>
      <c r="F15153" s="749" t="s">
        <v>37611</v>
      </c>
      <c r="G15153" s="749" t="s">
        <v>37612</v>
      </c>
      <c r="I15153" s="749" t="s">
        <v>30</v>
      </c>
      <c r="J15153" s="749" t="n">
        <v>395.62</v>
      </c>
    </row>
    <row collapsed="false" customFormat="false" customHeight="true" hidden="true" ht="38.25" outlineLevel="0" r="15154">
      <c r="A15154" s="749" t="s">
        <v>37645</v>
      </c>
      <c r="B15154" s="758" t="str">
        <f aca="false">C15154&amp;D15154&amp;E15154&amp;F15154&amp;G15154&amp;H15154</f>
        <v>INSTALACAO DE UM CONJUNTO DE 3 PONTOS DE LUZ,APARENTE,EQUIVALENTE A 5 VARAS DE ELETRODUTO DE PVC RIGIDO DE 1/2",30,00M DE FIO 2,5MM2,CAIXAS,CONEXOES,LUVAS E CONSIDERANDO O CONTROLE DOS PONTOS DIRETO NO Q.D.L</v>
      </c>
      <c r="C15154" s="749" t="s">
        <v>37504</v>
      </c>
      <c r="D15154" s="749" t="s">
        <v>37646</v>
      </c>
      <c r="E15154" s="749" t="s">
        <v>37616</v>
      </c>
      <c r="F15154" s="749" t="s">
        <v>37617</v>
      </c>
      <c r="I15154" s="749" t="s">
        <v>30</v>
      </c>
      <c r="J15154" s="749" t="n">
        <v>381.23</v>
      </c>
    </row>
    <row collapsed="false" customFormat="false" customHeight="true" hidden="true" ht="38.25" outlineLevel="0" r="15155">
      <c r="A15155" s="749" t="s">
        <v>37647</v>
      </c>
      <c r="B15155" s="758" t="str">
        <f aca="false">C15155&amp;D15155&amp;E15155&amp;F15155&amp;G15155&amp;H15155</f>
        <v>INSTALACAO DE UM CONJUNTO DE 3 PONTOS DE LUZ,APARENTE,EQUIVALENTE A 5 VARAS DE ELETRODUTO DE PVC RIGIDO DE 1/2",30,00M DE FIO 2,5MM2,CAIXAS,CONEXOES,LUVAS E CONSIDERANDO O CONTROLE DOS PONTOS DIRETO NO Q.D.L</v>
      </c>
      <c r="C15155" s="749" t="s">
        <v>37504</v>
      </c>
      <c r="D15155" s="749" t="s">
        <v>37646</v>
      </c>
      <c r="E15155" s="749" t="s">
        <v>37616</v>
      </c>
      <c r="F15155" s="749" t="s">
        <v>37617</v>
      </c>
      <c r="I15155" s="749" t="s">
        <v>30</v>
      </c>
      <c r="J15155" s="749" t="n">
        <v>339.35</v>
      </c>
    </row>
    <row collapsed="false" customFormat="false" customHeight="true" hidden="true" ht="51" outlineLevel="0" r="15156">
      <c r="A15156" s="749" t="s">
        <v>37648</v>
      </c>
      <c r="B15156" s="758" t="str">
        <f aca="false">C15156&amp;D15156&amp;E15156&amp;F15156&amp;G15156&amp;H15156</f>
        <v>INSTALACAO DE UM CONJUNTO DE 3 PONTOS DE LUZ,APARENTE COM CANALETA PERFURADA,SENDO ESTA LIGADA A ELETROCALHA PRINCIPAL(EXCLUSIVE ESTA),EQUIVALENTE A 3,5 VARAS DE CANALETA E 2 VARAS DE ELETRODUTO DE PVC RIGIDO DE 1/2",42,00M DE FIO 2,5MM2,CAIXAS,CONEXOES,LUVAS E CONSIDERANDO O CONTROLE DOS PONTOS DIRETO NO Q.D.L</v>
      </c>
      <c r="C15156" s="749" t="s">
        <v>37508</v>
      </c>
      <c r="D15156" s="749" t="s">
        <v>37485</v>
      </c>
      <c r="E15156" s="749" t="s">
        <v>37541</v>
      </c>
      <c r="F15156" s="749" t="s">
        <v>37649</v>
      </c>
      <c r="G15156" s="749" t="s">
        <v>37621</v>
      </c>
      <c r="H15156" s="749" t="s">
        <v>37632</v>
      </c>
      <c r="I15156" s="749" t="s">
        <v>30</v>
      </c>
      <c r="J15156" s="749" t="n">
        <v>596.27</v>
      </c>
    </row>
    <row collapsed="false" customFormat="false" customHeight="true" hidden="true" ht="51" outlineLevel="0" r="15157">
      <c r="A15157" s="749" t="s">
        <v>37650</v>
      </c>
      <c r="B15157" s="758" t="str">
        <f aca="false">C15157&amp;D15157&amp;E15157&amp;F15157&amp;G15157&amp;H15157</f>
        <v>INSTALACAO DE UM CONJUNTO DE 3 PONTOS DE LUZ,APARENTE COM CANALETA PERFURADA,SENDO ESTA LIGADA A ELETROCALHA PRINCIPAL(EXCLUSIVE ESTA),EQUIVALENTE A 3,5 VARAS DE CANALETA E 2 VARAS DE ELETRODUTO DE PVC RIGIDO DE 1/2",42,00M DE FIO 2,5MM2,CAIXAS,CONEXOES,LUVAS E CONSIDERANDO O CONTROLE DOS PONTOS DIRETO NO Q.D.L</v>
      </c>
      <c r="C15157" s="749" t="s">
        <v>37508</v>
      </c>
      <c r="D15157" s="749" t="s">
        <v>37485</v>
      </c>
      <c r="E15157" s="749" t="s">
        <v>37541</v>
      </c>
      <c r="F15157" s="749" t="s">
        <v>37649</v>
      </c>
      <c r="G15157" s="749" t="s">
        <v>37621</v>
      </c>
      <c r="H15157" s="749" t="s">
        <v>37632</v>
      </c>
      <c r="I15157" s="749" t="s">
        <v>30</v>
      </c>
      <c r="J15157" s="749" t="n">
        <v>552.02</v>
      </c>
    </row>
    <row collapsed="false" customFormat="false" customHeight="true" hidden="true" ht="51" outlineLevel="0" r="15158">
      <c r="A15158" s="749" t="s">
        <v>37651</v>
      </c>
      <c r="B15158" s="758" t="str">
        <f aca="false">C15158&amp;D15158&amp;E15158&amp;F15158&amp;G15158&amp;H15158</f>
        <v>INSTALACAO DE UM CONJUNTO DE 4 PONTOS DE LUZ,EMBUTIDO NA LAJE,EQUIVALENTE A 6 VARAS DE ELETRODUTO DE PVC RIGIDO DE 3/4",40,00M DE FIO 2,5MM2,CAIXAS,CONEXOES,LUVAS E CONSIDERANDO OCONTROLE DOS PONTOS DIRETO NO Q.D.L,INCLUSIVE ABERTURA E FECHAMENTO DE RASGO EM ALVENARIA</v>
      </c>
      <c r="C15158" s="749" t="s">
        <v>37522</v>
      </c>
      <c r="D15158" s="749" t="s">
        <v>37500</v>
      </c>
      <c r="E15158" s="749" t="s">
        <v>37652</v>
      </c>
      <c r="F15158" s="749" t="s">
        <v>37611</v>
      </c>
      <c r="G15158" s="749" t="s">
        <v>37612</v>
      </c>
      <c r="I15158" s="749" t="s">
        <v>30</v>
      </c>
      <c r="J15158" s="749" t="n">
        <v>550.02</v>
      </c>
    </row>
    <row collapsed="false" customFormat="false" customHeight="true" hidden="true" ht="51" outlineLevel="0" r="15159">
      <c r="A15159" s="749" t="s">
        <v>37653</v>
      </c>
      <c r="B15159" s="758" t="str">
        <f aca="false">C15159&amp;D15159&amp;E15159&amp;F15159&amp;G15159&amp;H15159</f>
        <v>INSTALACAO DE UM CONJUNTO DE 4 PONTOS DE LUZ,EMBUTIDO NA LAJE,EQUIVALENTE A 6 VARAS DE ELETRODUTO DE PVC RIGIDO DE 3/4",40,00M DE FIO 2,5MM2,CAIXAS,CONEXOES,LUVAS E CONSIDERANDO OCONTROLE DOS PONTOS DIRETO NO Q.D.L,INCLUSIVE ABERTURA E FECHAMENTO DE RASGO EM ALVENARIA</v>
      </c>
      <c r="C15159" s="749" t="s">
        <v>37522</v>
      </c>
      <c r="D15159" s="749" t="s">
        <v>37500</v>
      </c>
      <c r="E15159" s="749" t="s">
        <v>37652</v>
      </c>
      <c r="F15159" s="749" t="s">
        <v>37611</v>
      </c>
      <c r="G15159" s="749" t="s">
        <v>37612</v>
      </c>
      <c r="I15159" s="749" t="s">
        <v>30</v>
      </c>
      <c r="J15159" s="749" t="n">
        <v>489.08</v>
      </c>
    </row>
    <row collapsed="false" customFormat="false" customHeight="true" hidden="true" ht="38.25" outlineLevel="0" r="15160">
      <c r="A15160" s="749" t="s">
        <v>37654</v>
      </c>
      <c r="B15160" s="758" t="str">
        <f aca="false">C15160&amp;D15160&amp;E15160&amp;F15160&amp;G15160&amp;H15160</f>
        <v>INSTALACAO DE UM CONJUNTO DE 4 PONTOS DE LUZ,APARENTE,EQUIVALENTE A 6 VARAS DE ELETRODUTO DE PVC RIGIDO DE 3/4",40,00M DE FIO 2,5MM2,CAIXAS,CONEXOES,LUVAS E CONSIDERANDO O CONTROLE DOS PONTOS DIRETO NO Q.D.L</v>
      </c>
      <c r="C15160" s="749" t="s">
        <v>37526</v>
      </c>
      <c r="D15160" s="749" t="s">
        <v>37655</v>
      </c>
      <c r="E15160" s="749" t="s">
        <v>37616</v>
      </c>
      <c r="F15160" s="749" t="s">
        <v>37617</v>
      </c>
      <c r="I15160" s="749" t="s">
        <v>30</v>
      </c>
      <c r="J15160" s="749" t="n">
        <v>362.56</v>
      </c>
    </row>
    <row collapsed="false" customFormat="false" customHeight="true" hidden="true" ht="38.25" outlineLevel="0" r="15161">
      <c r="A15161" s="749" t="s">
        <v>37656</v>
      </c>
      <c r="B15161" s="758" t="str">
        <f aca="false">C15161&amp;D15161&amp;E15161&amp;F15161&amp;G15161&amp;H15161</f>
        <v>INSTALACAO DE UM CONJUNTO DE 4 PONTOS DE LUZ,APARENTE,EQUIVALENTE A 6 VARAS DE ELETRODUTO DE PVC RIGIDO DE 3/4",40,00M DE FIO 2,5MM2,CAIXAS,CONEXOES,LUVAS E CONSIDERANDO O CONTROLE DOS PONTOS DIRETO NO Q.D.L</v>
      </c>
      <c r="C15161" s="749" t="s">
        <v>37526</v>
      </c>
      <c r="D15161" s="749" t="s">
        <v>37655</v>
      </c>
      <c r="E15161" s="749" t="s">
        <v>37616</v>
      </c>
      <c r="F15161" s="749" t="s">
        <v>37617</v>
      </c>
      <c r="I15161" s="749" t="s">
        <v>30</v>
      </c>
      <c r="J15161" s="749" t="n">
        <v>327.4</v>
      </c>
    </row>
    <row collapsed="false" customFormat="false" customHeight="true" hidden="true" ht="51" outlineLevel="0" r="15162">
      <c r="A15162" s="749" t="s">
        <v>37657</v>
      </c>
      <c r="B15162" s="758" t="str">
        <f aca="false">C15162&amp;D15162&amp;E15162&amp;F15162&amp;G15162&amp;H15162</f>
        <v>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v>
      </c>
      <c r="C15162" s="749" t="s">
        <v>37531</v>
      </c>
      <c r="D15162" s="749" t="s">
        <v>37485</v>
      </c>
      <c r="E15162" s="749" t="s">
        <v>37658</v>
      </c>
      <c r="F15162" s="749" t="s">
        <v>37659</v>
      </c>
      <c r="G15162" s="749" t="s">
        <v>37660</v>
      </c>
      <c r="H15162" s="749" t="s">
        <v>37661</v>
      </c>
      <c r="I15162" s="749" t="s">
        <v>30</v>
      </c>
      <c r="J15162" s="749" t="n">
        <v>615.06</v>
      </c>
    </row>
    <row collapsed="false" customFormat="false" customHeight="true" hidden="true" ht="51" outlineLevel="0" r="15163">
      <c r="A15163" s="749" t="s">
        <v>37662</v>
      </c>
      <c r="B15163" s="758" t="str">
        <f aca="false">C15163&amp;D15163&amp;E15163&amp;F15163&amp;G15163&amp;H15163</f>
        <v>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v>
      </c>
      <c r="C15163" s="749" t="s">
        <v>37531</v>
      </c>
      <c r="D15163" s="749" t="s">
        <v>37485</v>
      </c>
      <c r="E15163" s="749" t="s">
        <v>37658</v>
      </c>
      <c r="F15163" s="749" t="s">
        <v>37659</v>
      </c>
      <c r="G15163" s="749" t="s">
        <v>37660</v>
      </c>
      <c r="H15163" s="749" t="s">
        <v>37661</v>
      </c>
      <c r="I15163" s="749" t="s">
        <v>30</v>
      </c>
      <c r="J15163" s="749" t="n">
        <v>577.37</v>
      </c>
    </row>
    <row collapsed="false" customFormat="false" customHeight="true" hidden="true" ht="51" outlineLevel="0" r="15164">
      <c r="A15164" s="749" t="s">
        <v>37663</v>
      </c>
      <c r="B15164" s="758" t="str">
        <f aca="false">C15164&amp;D15164&amp;E15164&amp;F15164&amp;G15164&amp;H15164</f>
        <v>INSTALACAO DE UM CONJUNTO DE 4 PONTOS DE LUZ,EMBUTIDO NA LAJE,EQUIVALENTE A 6 VARAS DE ELETRODUTO DE PVC RIGIDO DE 1/2",40,00M DE FIO 2,5MM2,CAIXAS,CONEXOES,LUVAS E CONSIDERANDO OCONTROLE DOS PONTOS DIRETO NO Q.D.L,INCLUSIVE ABERTURA E FECHAMENTO DE RASGO EM ALVENARIA</v>
      </c>
      <c r="C15164" s="749" t="s">
        <v>37522</v>
      </c>
      <c r="D15164" s="749" t="s">
        <v>37513</v>
      </c>
      <c r="E15164" s="749" t="s">
        <v>37652</v>
      </c>
      <c r="F15164" s="749" t="s">
        <v>37611</v>
      </c>
      <c r="G15164" s="749" t="s">
        <v>37612</v>
      </c>
      <c r="I15164" s="749" t="s">
        <v>30</v>
      </c>
      <c r="J15164" s="749" t="n">
        <v>407.59</v>
      </c>
    </row>
    <row collapsed="false" customFormat="false" customHeight="true" hidden="true" ht="51" outlineLevel="0" r="15165">
      <c r="A15165" s="749" t="s">
        <v>37664</v>
      </c>
      <c r="B15165" s="758" t="str">
        <f aca="false">C15165&amp;D15165&amp;E15165&amp;F15165&amp;G15165&amp;H15165</f>
        <v>INSTALACAO DE UM CONJUNTO DE 4 PONTOS DE LUZ,EMBUTIDO NA LAJE,EQUIVALENTE A 6 VARAS DE ELETRODUTO DE PVC RIGIDO DE 1/2",40,00M DE FIO 2,5MM2,CAIXAS,CONEXOES,LUVAS E CONSIDERANDO OCONTROLE DOS PONTOS DIRETO NO Q.D.L,INCLUSIVE ABERTURA E FECHAMENTO DE RASGO EM ALVENARIA</v>
      </c>
      <c r="C15165" s="749" t="s">
        <v>37522</v>
      </c>
      <c r="D15165" s="749" t="s">
        <v>37513</v>
      </c>
      <c r="E15165" s="749" t="s">
        <v>37652</v>
      </c>
      <c r="F15165" s="749" t="s">
        <v>37611</v>
      </c>
      <c r="G15165" s="749" t="s">
        <v>37612</v>
      </c>
      <c r="I15165" s="749" t="s">
        <v>30</v>
      </c>
      <c r="J15165" s="749" t="n">
        <v>363.4</v>
      </c>
    </row>
    <row collapsed="false" customFormat="false" customHeight="true" hidden="true" ht="38.25" outlineLevel="0" r="15166">
      <c r="A15166" s="749" t="s">
        <v>37665</v>
      </c>
      <c r="B15166" s="758" t="str">
        <f aca="false">C15166&amp;D15166&amp;E15166&amp;F15166&amp;G15166&amp;H15166</f>
        <v>INSTALACAO DE UM CONJUNTO DE 4 PONTOS DE LUZ,APARENTE,EQUIVALENTE A 6 VARAS DE ELETRODUTO DE PVC RIGIDO DE 1/2",40,00M DE FIO 2,5MM2,CAIXAS,CONEXOES,LUVAS E CONSIDERANDO O CONTROLE DOS PONTOS DIRETO NO Q.D.L</v>
      </c>
      <c r="C15166" s="749" t="s">
        <v>37526</v>
      </c>
      <c r="D15166" s="749" t="s">
        <v>37666</v>
      </c>
      <c r="E15166" s="749" t="s">
        <v>37616</v>
      </c>
      <c r="F15166" s="749" t="s">
        <v>37617</v>
      </c>
      <c r="I15166" s="749" t="s">
        <v>30</v>
      </c>
      <c r="J15166" s="749" t="n">
        <v>327.48</v>
      </c>
    </row>
    <row collapsed="false" customFormat="false" customHeight="true" hidden="true" ht="38.25" outlineLevel="0" r="15167">
      <c r="A15167" s="749" t="s">
        <v>37667</v>
      </c>
      <c r="B15167" s="758" t="str">
        <f aca="false">C15167&amp;D15167&amp;E15167&amp;F15167&amp;G15167&amp;H15167</f>
        <v>INSTALACAO DE UM CONJUNTO DE 4 PONTOS DE LUZ,APARENTE,EQUIVALENTE A 6 VARAS DE ELETRODUTO DE PVC RIGIDO DE 1/2",40,00M DE FIO 2,5MM2,CAIXAS,CONEXOES,LUVAS E CONSIDERANDO O CONTROLE DOS PONTOS DIRETO NO Q.D.L</v>
      </c>
      <c r="C15167" s="749" t="s">
        <v>37526</v>
      </c>
      <c r="D15167" s="749" t="s">
        <v>37666</v>
      </c>
      <c r="E15167" s="749" t="s">
        <v>37616</v>
      </c>
      <c r="F15167" s="749" t="s">
        <v>37617</v>
      </c>
      <c r="I15167" s="749" t="s">
        <v>30</v>
      </c>
      <c r="J15167" s="749" t="n">
        <v>295.88</v>
      </c>
    </row>
    <row collapsed="false" customFormat="false" customHeight="true" hidden="true" ht="51" outlineLevel="0" r="15168">
      <c r="A15168" s="749" t="s">
        <v>37668</v>
      </c>
      <c r="B15168" s="758" t="str">
        <f aca="false">C15168&amp;D15168&amp;E15168&amp;F15168&amp;G15168&amp;H15168</f>
        <v>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v>
      </c>
      <c r="C15168" s="749" t="s">
        <v>37531</v>
      </c>
      <c r="D15168" s="749" t="s">
        <v>37485</v>
      </c>
      <c r="E15168" s="749" t="s">
        <v>37669</v>
      </c>
      <c r="F15168" s="749" t="s">
        <v>37670</v>
      </c>
      <c r="G15168" s="749" t="s">
        <v>37660</v>
      </c>
      <c r="H15168" s="749" t="s">
        <v>37661</v>
      </c>
      <c r="I15168" s="749" t="s">
        <v>30</v>
      </c>
      <c r="J15168" s="749" t="n">
        <v>577.54</v>
      </c>
    </row>
    <row collapsed="false" customFormat="false" customHeight="true" hidden="true" ht="51" outlineLevel="0" r="15169">
      <c r="A15169" s="749" t="s">
        <v>37671</v>
      </c>
      <c r="B15169" s="758" t="str">
        <f aca="false">C15169&amp;D15169&amp;E15169&amp;F15169&amp;G15169&amp;H15169</f>
        <v>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v>
      </c>
      <c r="C15169" s="749" t="s">
        <v>37531</v>
      </c>
      <c r="D15169" s="749" t="s">
        <v>37485</v>
      </c>
      <c r="E15169" s="749" t="s">
        <v>37669</v>
      </c>
      <c r="F15169" s="749" t="s">
        <v>37670</v>
      </c>
      <c r="G15169" s="749" t="s">
        <v>37660</v>
      </c>
      <c r="H15169" s="749" t="s">
        <v>37661</v>
      </c>
      <c r="I15169" s="749" t="s">
        <v>30</v>
      </c>
      <c r="J15169" s="749" t="n">
        <v>543.57</v>
      </c>
    </row>
    <row collapsed="false" customFormat="false" customHeight="true" hidden="true" ht="51" outlineLevel="0" r="15170">
      <c r="A15170" s="749" t="s">
        <v>37672</v>
      </c>
      <c r="B15170" s="758" t="str">
        <f aca="false">C15170&amp;D15170&amp;E15170&amp;F15170&amp;G15170&amp;H15170</f>
        <v>INSTALACAO DE UM CONJUNTO DE 5 PONTOS DE LUZ,EMBUTIDO NA LAJE,EQUIVALENTE A 7 VARAS DE ELETRODUTO DE PVC RIGIDO DE 3/4",45,00M DE FIO 2,5MM2,CAIXAS,CONEXOES,LUVAS E CONSIDERANDO OCONTROLE DOS PONTOS DIRETO NO Q.D.L,INCLUSIVE ABERTURA E FECHAMENTO DE RASGO EM ALVENARIA</v>
      </c>
      <c r="C15170" s="749" t="s">
        <v>37544</v>
      </c>
      <c r="D15170" s="749" t="s">
        <v>37523</v>
      </c>
      <c r="E15170" s="749" t="s">
        <v>37673</v>
      </c>
      <c r="F15170" s="749" t="s">
        <v>37611</v>
      </c>
      <c r="G15170" s="749" t="s">
        <v>37612</v>
      </c>
      <c r="I15170" s="749" t="s">
        <v>30</v>
      </c>
      <c r="J15170" s="749" t="n">
        <v>632.95</v>
      </c>
    </row>
    <row collapsed="false" customFormat="false" customHeight="true" hidden="true" ht="51" outlineLevel="0" r="15171">
      <c r="A15171" s="749" t="s">
        <v>37674</v>
      </c>
      <c r="B15171" s="758" t="str">
        <f aca="false">C15171&amp;D15171&amp;E15171&amp;F15171&amp;G15171&amp;H15171</f>
        <v>INSTALACAO DE UM CONJUNTO DE 5 PONTOS DE LUZ,EMBUTIDO NA LAJE,EQUIVALENTE A 7 VARAS DE ELETRODUTO DE PVC RIGIDO DE 3/4",45,00M DE FIO 2,5MM2,CAIXAS,CONEXOES,LUVAS E CONSIDERANDO OCONTROLE DOS PONTOS DIRETO NO Q.D.L,INCLUSIVE ABERTURA E FECHAMENTO DE RASGO EM ALVENARIA</v>
      </c>
      <c r="C15171" s="749" t="s">
        <v>37544</v>
      </c>
      <c r="D15171" s="749" t="s">
        <v>37523</v>
      </c>
      <c r="E15171" s="749" t="s">
        <v>37673</v>
      </c>
      <c r="F15171" s="749" t="s">
        <v>37611</v>
      </c>
      <c r="G15171" s="749" t="s">
        <v>37612</v>
      </c>
      <c r="I15171" s="749" t="s">
        <v>30</v>
      </c>
      <c r="J15171" s="749" t="n">
        <v>562.97</v>
      </c>
    </row>
    <row collapsed="false" customFormat="false" customHeight="true" hidden="true" ht="38.25" outlineLevel="0" r="15172">
      <c r="A15172" s="749" t="s">
        <v>37675</v>
      </c>
      <c r="B15172" s="758" t="str">
        <f aca="false">C15172&amp;D15172&amp;E15172&amp;F15172&amp;G15172&amp;H15172</f>
        <v>INSTALACAO DE UM CONJUNTO DE 5 PONTOS DE LUZ,APARENTE,EQUIVALENTE A 7 VARAS DE ELETRODUTO DE PVC RIGIDO DE 3/4",45,00M DE FIO 2,5MM2,CAIXAS,CONEXOES,LUVAS E CONSIDERANDO O CONTROLE DOS PONTOS DIRETO NO Q.D.L</v>
      </c>
      <c r="C15172" s="749" t="s">
        <v>37549</v>
      </c>
      <c r="D15172" s="749" t="s">
        <v>37676</v>
      </c>
      <c r="E15172" s="749" t="s">
        <v>37616</v>
      </c>
      <c r="F15172" s="749" t="s">
        <v>37617</v>
      </c>
      <c r="I15172" s="749" t="s">
        <v>30</v>
      </c>
      <c r="J15172" s="749" t="n">
        <v>414.24</v>
      </c>
    </row>
    <row collapsed="false" customFormat="false" customHeight="true" hidden="true" ht="38.25" outlineLevel="0" r="15173">
      <c r="A15173" s="749" t="s">
        <v>37677</v>
      </c>
      <c r="B15173" s="758" t="str">
        <f aca="false">C15173&amp;D15173&amp;E15173&amp;F15173&amp;G15173&amp;H15173</f>
        <v>INSTALACAO DE UM CONJUNTO DE 5 PONTOS DE LUZ,APARENTE,EQUIVALENTE A 7 VARAS DE ELETRODUTO DE PVC RIGIDO DE 3/4",45,00M DE FIO 2,5MM2,CAIXAS,CONEXOES,LUVAS E CONSIDERANDO O CONTROLE DOS PONTOS DIRETO NO Q.D.L</v>
      </c>
      <c r="C15173" s="749" t="s">
        <v>37549</v>
      </c>
      <c r="D15173" s="749" t="s">
        <v>37676</v>
      </c>
      <c r="E15173" s="749" t="s">
        <v>37616</v>
      </c>
      <c r="F15173" s="749" t="s">
        <v>37617</v>
      </c>
      <c r="I15173" s="749" t="s">
        <v>30</v>
      </c>
      <c r="J15173" s="749" t="n">
        <v>374.35</v>
      </c>
    </row>
    <row collapsed="false" customFormat="false" customHeight="true" hidden="true" ht="51" outlineLevel="0" r="15174">
      <c r="A15174" s="749" t="s">
        <v>37678</v>
      </c>
      <c r="B15174" s="758" t="str">
        <f aca="false">C15174&amp;D15174&amp;E15174&amp;F15174&amp;G15174&amp;H15174</f>
        <v>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v>
      </c>
      <c r="C15174" s="749" t="s">
        <v>37552</v>
      </c>
      <c r="D15174" s="749" t="s">
        <v>37485</v>
      </c>
      <c r="E15174" s="749" t="s">
        <v>37679</v>
      </c>
      <c r="F15174" s="749" t="s">
        <v>37680</v>
      </c>
      <c r="G15174" s="749" t="s">
        <v>37681</v>
      </c>
      <c r="H15174" s="749" t="s">
        <v>37682</v>
      </c>
      <c r="I15174" s="749" t="s">
        <v>30</v>
      </c>
      <c r="J15174" s="749" t="n">
        <v>753.16</v>
      </c>
    </row>
    <row collapsed="false" customFormat="false" customHeight="true" hidden="true" ht="51" outlineLevel="0" r="15175">
      <c r="A15175" s="749" t="s">
        <v>37683</v>
      </c>
      <c r="B15175" s="758" t="str">
        <f aca="false">C15175&amp;D15175&amp;E15175&amp;F15175&amp;G15175&amp;H15175</f>
        <v>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v>
      </c>
      <c r="C15175" s="749" t="s">
        <v>37552</v>
      </c>
      <c r="D15175" s="749" t="s">
        <v>37485</v>
      </c>
      <c r="E15175" s="749" t="s">
        <v>37679</v>
      </c>
      <c r="F15175" s="749" t="s">
        <v>37680</v>
      </c>
      <c r="G15175" s="749" t="s">
        <v>37681</v>
      </c>
      <c r="H15175" s="749" t="s">
        <v>37682</v>
      </c>
      <c r="I15175" s="749" t="s">
        <v>30</v>
      </c>
      <c r="J15175" s="749" t="n">
        <v>710.9</v>
      </c>
    </row>
    <row collapsed="false" customFormat="false" customHeight="true" hidden="true" ht="51" outlineLevel="0" r="15176">
      <c r="A15176" s="749" t="s">
        <v>37684</v>
      </c>
      <c r="B15176" s="758" t="str">
        <f aca="false">C15176&amp;D15176&amp;E15176&amp;F15176&amp;G15176&amp;H15176</f>
        <v>INSTALACAO DE UM CONJUNTO DE 5 PONTOS DE LUZ,EMBUTIDO NA LAJE,EQUIVALENTE A 7 VARAS DE ELETRODUTO DE PVC RIGIDO DE 1/2",45,00M DE FIO 2,5MM2,CAIXAS,CONEXOES,LUVAS E CONSIDERANDO OCONTROLE DOS PONTOS DIRETO NO Q.D.L,INCLUSIVE ABERTURA E FECHAMENTO DE RASGO EM ALVENARIA</v>
      </c>
      <c r="C15176" s="749" t="s">
        <v>37544</v>
      </c>
      <c r="D15176" s="749" t="s">
        <v>37535</v>
      </c>
      <c r="E15176" s="749" t="s">
        <v>37673</v>
      </c>
      <c r="F15176" s="749" t="s">
        <v>37611</v>
      </c>
      <c r="G15176" s="749" t="s">
        <v>37612</v>
      </c>
      <c r="I15176" s="749" t="s">
        <v>30</v>
      </c>
      <c r="J15176" s="749" t="n">
        <v>472.92</v>
      </c>
    </row>
    <row collapsed="false" customFormat="false" customHeight="true" hidden="true" ht="51" outlineLevel="0" r="15177">
      <c r="A15177" s="749" t="s">
        <v>37685</v>
      </c>
      <c r="B15177" s="758" t="str">
        <f aca="false">C15177&amp;D15177&amp;E15177&amp;F15177&amp;G15177&amp;H15177</f>
        <v>INSTALACAO DE UM CONJUNTO DE 5 PONTOS DE LUZ,EMBUTIDO NA LAJE,EQUIVALENTE A 7 VARAS DE ELETRODUTO DE PVC RIGIDO DE 1/2",45,00M DE FIO 2,5MM2,CAIXAS,CONEXOES,LUVAS E CONSIDERANDO OCONTROLE DOS PONTOS DIRETO NO Q.D.L,INCLUSIVE ABERTURA E FECHAMENTO DE RASGO EM ALVENARIA</v>
      </c>
      <c r="C15177" s="749" t="s">
        <v>37544</v>
      </c>
      <c r="D15177" s="749" t="s">
        <v>37535</v>
      </c>
      <c r="E15177" s="749" t="s">
        <v>37673</v>
      </c>
      <c r="F15177" s="749" t="s">
        <v>37611</v>
      </c>
      <c r="G15177" s="749" t="s">
        <v>37612</v>
      </c>
      <c r="I15177" s="749" t="s">
        <v>30</v>
      </c>
      <c r="J15177" s="749" t="n">
        <v>421.66</v>
      </c>
    </row>
    <row collapsed="false" customFormat="false" customHeight="true" hidden="true" ht="38.25" outlineLevel="0" r="15178">
      <c r="A15178" s="749" t="s">
        <v>37686</v>
      </c>
      <c r="B15178" s="758" t="str">
        <f aca="false">C15178&amp;D15178&amp;E15178&amp;F15178&amp;G15178&amp;H15178</f>
        <v>INSTALACAO DE UM CONJUNTO DE 5 PONTOS DE LUZ,APARENTE,EQUIVALENTE A 7 VARAS DE ELETRODUTO DE PVC RIGIDO DE 1/2",45,00M DE FIO 2,5MM2,CAIXAS,CONEXOES,LUVAS E CONSIDERANDO O CONTROLE DOS PONTOS DIRETO NO Q.D.L</v>
      </c>
      <c r="C15178" s="749" t="s">
        <v>37549</v>
      </c>
      <c r="D15178" s="749" t="s">
        <v>37687</v>
      </c>
      <c r="E15178" s="749" t="s">
        <v>37616</v>
      </c>
      <c r="F15178" s="749" t="s">
        <v>37617</v>
      </c>
      <c r="I15178" s="749" t="s">
        <v>30</v>
      </c>
      <c r="J15178" s="749" t="n">
        <v>379.46</v>
      </c>
    </row>
    <row collapsed="false" customFormat="false" customHeight="true" hidden="true" ht="38.25" outlineLevel="0" r="15179">
      <c r="A15179" s="749" t="s">
        <v>37688</v>
      </c>
      <c r="B15179" s="758" t="str">
        <f aca="false">C15179&amp;D15179&amp;E15179&amp;F15179&amp;G15179&amp;H15179</f>
        <v>INSTALACAO DE UM CONJUNTO DE 5 PONTOS DE LUZ,APARENTE,EQUIVALENTE A 7 VARAS DE ELETRODUTO DE PVC RIGIDO DE 1/2",45,00M DE FIO 2,5MM2,CAIXAS,CONEXOES,LUVAS E CONSIDERANDO O CONTROLE DOS PONTOS DIRETO NO Q.D.L</v>
      </c>
      <c r="C15179" s="749" t="s">
        <v>37549</v>
      </c>
      <c r="D15179" s="749" t="s">
        <v>37687</v>
      </c>
      <c r="E15179" s="749" t="s">
        <v>37616</v>
      </c>
      <c r="F15179" s="749" t="s">
        <v>37617</v>
      </c>
      <c r="I15179" s="749" t="s">
        <v>30</v>
      </c>
      <c r="J15179" s="749" t="n">
        <v>342.89</v>
      </c>
    </row>
    <row collapsed="false" customFormat="false" customHeight="true" hidden="true" ht="51" outlineLevel="0" r="15180">
      <c r="A15180" s="749" t="s">
        <v>37689</v>
      </c>
      <c r="B15180" s="758" t="str">
        <f aca="false">C15180&amp;D15180&amp;E15180&amp;F15180&amp;G15180&amp;H15180</f>
        <v>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v>
      </c>
      <c r="C15180" s="749" t="s">
        <v>37552</v>
      </c>
      <c r="D15180" s="749" t="s">
        <v>37485</v>
      </c>
      <c r="E15180" s="749" t="s">
        <v>37578</v>
      </c>
      <c r="F15180" s="749" t="s">
        <v>37690</v>
      </c>
      <c r="G15180" s="749" t="s">
        <v>37681</v>
      </c>
      <c r="H15180" s="749" t="s">
        <v>37682</v>
      </c>
      <c r="I15180" s="749" t="s">
        <v>30</v>
      </c>
      <c r="J15180" s="749" t="n">
        <v>667.09</v>
      </c>
    </row>
    <row collapsed="false" customFormat="false" customHeight="true" hidden="true" ht="51" outlineLevel="0" r="15181">
      <c r="A15181" s="749" t="s">
        <v>37691</v>
      </c>
      <c r="B15181" s="758" t="str">
        <f aca="false">C15181&amp;D15181&amp;E15181&amp;F15181&amp;G15181&amp;H15181</f>
        <v>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v>
      </c>
      <c r="C15181" s="749" t="s">
        <v>37552</v>
      </c>
      <c r="D15181" s="749" t="s">
        <v>37485</v>
      </c>
      <c r="E15181" s="749" t="s">
        <v>37578</v>
      </c>
      <c r="F15181" s="749" t="s">
        <v>37690</v>
      </c>
      <c r="G15181" s="749" t="s">
        <v>37681</v>
      </c>
      <c r="H15181" s="749" t="s">
        <v>37682</v>
      </c>
      <c r="I15181" s="749" t="s">
        <v>30</v>
      </c>
      <c r="J15181" s="749" t="n">
        <v>628.14</v>
      </c>
    </row>
    <row collapsed="false" customFormat="false" customHeight="true" hidden="true" ht="51" outlineLevel="0" r="15182">
      <c r="A15182" s="749" t="s">
        <v>37692</v>
      </c>
      <c r="B15182" s="758" t="str">
        <f aca="false">C15182&amp;D15182&amp;E15182&amp;F15182&amp;G15182&amp;H15182</f>
        <v>INSTALACAO DE UM CONJUNTO DE 6 PONTOS DE LUZ,EMBUTIDO NA LAJE,EQUIVALENTE A 8 VARAS DE ELETRODUTO DE PVC RIGIDO DE 3/4",53,00M DE FIO 2,5MM2,CAIXAS,CONEXOES,LUVAS E CONSIDERANDO OCONTROLE DOS PONTOS DIRETO NO Q.D.L,INCLUSIVE ABERTURA E FECHAMENTO DE RASGO EM ALVENARIA</v>
      </c>
      <c r="C15182" s="749" t="s">
        <v>37568</v>
      </c>
      <c r="D15182" s="749" t="s">
        <v>37545</v>
      </c>
      <c r="E15182" s="749" t="s">
        <v>37693</v>
      </c>
      <c r="F15182" s="749" t="s">
        <v>37611</v>
      </c>
      <c r="G15182" s="749" t="s">
        <v>37612</v>
      </c>
      <c r="I15182" s="749" t="s">
        <v>30</v>
      </c>
      <c r="J15182" s="749" t="n">
        <v>734.99</v>
      </c>
    </row>
    <row collapsed="false" customFormat="false" customHeight="true" hidden="true" ht="51" outlineLevel="0" r="15183">
      <c r="A15183" s="749" t="s">
        <v>37694</v>
      </c>
      <c r="B15183" s="758" t="str">
        <f aca="false">C15183&amp;D15183&amp;E15183&amp;F15183&amp;G15183&amp;H15183</f>
        <v>INSTALACAO DE UM CONJUNTO DE 6 PONTOS DE LUZ,EMBUTIDO NA LAJE,EQUIVALENTE A 8 VARAS DE ELETRODUTO DE PVC RIGIDO DE 3/4",53,00M DE FIO 2,5MM2,CAIXAS,CONEXOES,LUVAS E CONSIDERANDO OCONTROLE DOS PONTOS DIRETO NO Q.D.L,INCLUSIVE ABERTURA E FECHAMENTO DE RASGO EM ALVENARIA</v>
      </c>
      <c r="C15183" s="749" t="s">
        <v>37568</v>
      </c>
      <c r="D15183" s="749" t="s">
        <v>37545</v>
      </c>
      <c r="E15183" s="749" t="s">
        <v>37693</v>
      </c>
      <c r="F15183" s="749" t="s">
        <v>37611</v>
      </c>
      <c r="G15183" s="749" t="s">
        <v>37612</v>
      </c>
      <c r="I15183" s="749" t="s">
        <v>30</v>
      </c>
      <c r="J15183" s="749" t="n">
        <v>653.61</v>
      </c>
    </row>
    <row collapsed="false" customFormat="false" customHeight="true" hidden="true" ht="38.25" outlineLevel="0" r="15184">
      <c r="A15184" s="749" t="s">
        <v>37695</v>
      </c>
      <c r="B15184" s="758" t="str">
        <f aca="false">C15184&amp;D15184&amp;E15184&amp;F15184&amp;G15184&amp;H15184</f>
        <v>INSTALACAO DE UM CONJUNTO DE 6 PONTOS DE LUZ,APARENTE,EQUIVALENTE A 8 VARAS DE ELETRODUTO DE PVC RIGIDO DE 3/4",53,00M DE FIO 2,5MM2,CAIXAS,CONEXOES,LUVAS E CONSIDERANDO O CONTROLE DOS PONTOS DIRETO NO Q.D.L</v>
      </c>
      <c r="C15184" s="749" t="s">
        <v>37573</v>
      </c>
      <c r="D15184" s="749" t="s">
        <v>37696</v>
      </c>
      <c r="E15184" s="749" t="s">
        <v>37616</v>
      </c>
      <c r="F15184" s="749" t="s">
        <v>37617</v>
      </c>
      <c r="I15184" s="749" t="s">
        <v>30</v>
      </c>
      <c r="J15184" s="749" t="n">
        <v>485.04</v>
      </c>
    </row>
    <row collapsed="false" customFormat="false" customHeight="true" hidden="true" ht="38.25" outlineLevel="0" r="15185">
      <c r="A15185" s="749" t="s">
        <v>37697</v>
      </c>
      <c r="B15185" s="758" t="str">
        <f aca="false">C15185&amp;D15185&amp;E15185&amp;F15185&amp;G15185&amp;H15185</f>
        <v>INSTALACAO DE UM CONJUNTO DE 6 PONTOS DE LUZ,APARENTE,EQUIVALENTE A 8 VARAS DE ELETRODUTO DE PVC RIGIDO DE 3/4",53,00M DE FIO 2,5MM2,CAIXAS,CONEXOES,LUVAS E CONSIDERANDO O CONTROLE DOS PONTOS DIRETO NO Q.D.L</v>
      </c>
      <c r="C15185" s="749" t="s">
        <v>37573</v>
      </c>
      <c r="D15185" s="749" t="s">
        <v>37696</v>
      </c>
      <c r="E15185" s="749" t="s">
        <v>37616</v>
      </c>
      <c r="F15185" s="749" t="s">
        <v>37617</v>
      </c>
      <c r="I15185" s="749" t="s">
        <v>30</v>
      </c>
      <c r="J15185" s="749" t="n">
        <v>438.04</v>
      </c>
    </row>
    <row collapsed="false" customFormat="false" customHeight="true" hidden="true" ht="51" outlineLevel="0" r="15186">
      <c r="A15186" s="749" t="s">
        <v>37698</v>
      </c>
      <c r="B15186" s="758" t="str">
        <f aca="false">C15186&amp;D15186&amp;E15186&amp;F15186&amp;G15186&amp;H15186</f>
        <v>INSTALACAO DE UM CONJUNTO DE 6 PONTOS DE LUZ,APARENTE COM CANALETA PERFURADA,SENDO ESTA LIGADA A ELETROCALHA PRINCIPAL(EXCLUSIVE ESTA),EQUIVALENTE A 5 VARAS DE CANALETA E 2 VARAS DE ELETRODUTO DE PVC RIGIDO DE 3/4",65,00M DE FIO 2,5MM2,CAIXNSIDERANDO O CONTROLE DOS PONTOS DIRETO NO Q.D.L</v>
      </c>
      <c r="C15186" s="749" t="s">
        <v>37577</v>
      </c>
      <c r="D15186" s="749" t="s">
        <v>37485</v>
      </c>
      <c r="E15186" s="749" t="s">
        <v>37578</v>
      </c>
      <c r="F15186" s="749" t="s">
        <v>37699</v>
      </c>
      <c r="G15186" s="749" t="s">
        <v>37700</v>
      </c>
      <c r="I15186" s="749" t="s">
        <v>30</v>
      </c>
      <c r="J15186" s="749" t="n">
        <v>760.97</v>
      </c>
    </row>
    <row collapsed="false" customFormat="false" customHeight="true" hidden="true" ht="51" outlineLevel="0" r="15187">
      <c r="A15187" s="749" t="s">
        <v>37701</v>
      </c>
      <c r="B15187" s="758" t="str">
        <f aca="false">C15187&amp;D15187&amp;E15187&amp;F15187&amp;G15187&amp;H15187</f>
        <v>INSTALACAO DE UM CONJUNTO DE 6 PONTOS DE LUZ,APARENTE COM CANALETA PERFURADA,SENDO ESTA LIGADA A ELETROCALHA PRINCIPAL(EXCLUSIVE ESTA),EQUIVALENTE A 5 VARAS DE CANALETA E 2 VARAS DE ELETRODUTO DE PVC RIGIDO DE 3/4",65,00M DE FIO 2,5MM2,CAIXNSIDERANDO O CONTROLE DOS PONTOS DIRETO NO Q.D.L</v>
      </c>
      <c r="C15187" s="749" t="s">
        <v>37577</v>
      </c>
      <c r="D15187" s="749" t="s">
        <v>37485</v>
      </c>
      <c r="E15187" s="749" t="s">
        <v>37578</v>
      </c>
      <c r="F15187" s="749" t="s">
        <v>37699</v>
      </c>
      <c r="G15187" s="749" t="s">
        <v>37700</v>
      </c>
      <c r="I15187" s="749" t="s">
        <v>30</v>
      </c>
      <c r="J15187" s="749" t="n">
        <v>711.6</v>
      </c>
    </row>
    <row collapsed="false" customFormat="false" customHeight="true" hidden="true" ht="51" outlineLevel="0" r="15188">
      <c r="A15188" s="749" t="s">
        <v>37702</v>
      </c>
      <c r="B15188" s="758" t="str">
        <f aca="false">C15188&amp;D15188&amp;E15188&amp;F15188&amp;G15188&amp;H15188</f>
        <v>INSTALACAO DE UM CONJUNTO DE 6 PONTOS DE LUZ,EMBUTIDO NA LAJE,EQUIVALENTE A 8 VARAS DE ELETRODUTO DE PVC RIGIDO DE 1/2",53,00M DE FIO 2,5MM2,CAIXAS,CONEXOES,LUVAS E CONSIDERANDO OCONTROLE DOS PONTOS DIRETO NO Q.D.L,INCLUSIVE ABERTURA E FECHAMENTO DE RASGO EM ALVENARIA</v>
      </c>
      <c r="C15188" s="749" t="s">
        <v>37568</v>
      </c>
      <c r="D15188" s="749" t="s">
        <v>37558</v>
      </c>
      <c r="E15188" s="749" t="s">
        <v>37693</v>
      </c>
      <c r="F15188" s="749" t="s">
        <v>37611</v>
      </c>
      <c r="G15188" s="749" t="s">
        <v>37612</v>
      </c>
      <c r="I15188" s="749" t="s">
        <v>30</v>
      </c>
      <c r="J15188" s="749" t="n">
        <v>545.09</v>
      </c>
    </row>
    <row collapsed="false" customFormat="false" customHeight="true" hidden="true" ht="51" outlineLevel="0" r="15189">
      <c r="A15189" s="749" t="s">
        <v>37703</v>
      </c>
      <c r="B15189" s="758" t="str">
        <f aca="false">C15189&amp;D15189&amp;E15189&amp;F15189&amp;G15189&amp;H15189</f>
        <v>INSTALACAO DE UM CONJUNTO DE 6 PONTOS DE LUZ,EMBUTIDO NA LAJE,EQUIVALENTE A 8 VARAS DE ELETRODUTO DE PVC RIGIDO DE 1/2",53,00M DE FIO 2,5MM2,CAIXAS,CONEXOES,LUVAS E CONSIDERANDO OCONTROLE DOS PONTOS DIRETO NO Q.D.L,INCLUSIVE ABERTURA E FECHAMENTO DE RASGO EM ALVENARIA</v>
      </c>
      <c r="C15189" s="749" t="s">
        <v>37568</v>
      </c>
      <c r="D15189" s="749" t="s">
        <v>37558</v>
      </c>
      <c r="E15189" s="749" t="s">
        <v>37693</v>
      </c>
      <c r="F15189" s="749" t="s">
        <v>37611</v>
      </c>
      <c r="G15189" s="749" t="s">
        <v>37612</v>
      </c>
      <c r="I15189" s="749" t="s">
        <v>30</v>
      </c>
      <c r="J15189" s="749" t="n">
        <v>486.05</v>
      </c>
    </row>
    <row collapsed="false" customFormat="false" customHeight="true" hidden="true" ht="38.25" outlineLevel="0" r="15190">
      <c r="A15190" s="749" t="s">
        <v>37704</v>
      </c>
      <c r="B15190" s="758" t="str">
        <f aca="false">C15190&amp;D15190&amp;E15190&amp;F15190&amp;G15190&amp;H15190</f>
        <v>INSTALACAO DE UM CONJUNTO DE 6 PONTOS DE LUZ,APARENTE,EQUIVALENTE A 8 VARAS DE ELETRODUTO DE PVC RIGIDO DE 1/2",53,00M DE FIO 2,5MM2,CAIXAS,CONEXOES,LUVAS E CONSIDERANDO O CONTROLE DOS PONTOS DIRETO NO Q.D.L</v>
      </c>
      <c r="C15190" s="749" t="s">
        <v>37573</v>
      </c>
      <c r="D15190" s="749" t="s">
        <v>37705</v>
      </c>
      <c r="E15190" s="749" t="s">
        <v>37616</v>
      </c>
      <c r="F15190" s="749" t="s">
        <v>37617</v>
      </c>
      <c r="I15190" s="749" t="s">
        <v>30</v>
      </c>
      <c r="J15190" s="749" t="n">
        <v>438.28</v>
      </c>
    </row>
    <row collapsed="false" customFormat="false" customHeight="true" hidden="true" ht="38.25" outlineLevel="0" r="15191">
      <c r="A15191" s="749" t="s">
        <v>37706</v>
      </c>
      <c r="B15191" s="758" t="str">
        <f aca="false">C15191&amp;D15191&amp;E15191&amp;F15191&amp;G15191&amp;H15191</f>
        <v>INSTALACAO DE UM CONJUNTO DE 6 PONTOS DE LUZ,APARENTE,EQUIVALENTE A 8 VARAS DE ELETRODUTO DE PVC RIGIDO DE 1/2",53,00M DE FIO 2,5MM2,CAIXAS,CONEXOES,LUVAS E CONSIDERANDO O CONTROLE DOS PONTOS DIRETO NO Q.D.L</v>
      </c>
      <c r="C15191" s="749" t="s">
        <v>37573</v>
      </c>
      <c r="D15191" s="749" t="s">
        <v>37705</v>
      </c>
      <c r="E15191" s="749" t="s">
        <v>37616</v>
      </c>
      <c r="F15191" s="749" t="s">
        <v>37617</v>
      </c>
      <c r="I15191" s="749" t="s">
        <v>30</v>
      </c>
      <c r="J15191" s="749" t="n">
        <v>396.02</v>
      </c>
    </row>
    <row collapsed="false" customFormat="false" customHeight="true" hidden="true" ht="51" outlineLevel="0" r="15192">
      <c r="A15192" s="749" t="s">
        <v>37707</v>
      </c>
      <c r="B15192" s="758" t="str">
        <f aca="false">C15192&amp;D15192&amp;E15192&amp;F15192&amp;G15192&amp;H15192</f>
        <v>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v>
      </c>
      <c r="C15192" s="749" t="s">
        <v>37577</v>
      </c>
      <c r="D15192" s="749" t="s">
        <v>37485</v>
      </c>
      <c r="E15192" s="749" t="s">
        <v>37606</v>
      </c>
      <c r="F15192" s="749" t="s">
        <v>37708</v>
      </c>
      <c r="G15192" s="749" t="s">
        <v>37660</v>
      </c>
      <c r="H15192" s="749" t="s">
        <v>37661</v>
      </c>
      <c r="I15192" s="749" t="s">
        <v>30</v>
      </c>
      <c r="J15192" s="749" t="n">
        <v>820.31</v>
      </c>
    </row>
    <row collapsed="false" customFormat="false" customHeight="true" hidden="true" ht="51" outlineLevel="0" r="15193">
      <c r="A15193" s="749" t="s">
        <v>37709</v>
      </c>
      <c r="B15193" s="758" t="str">
        <f aca="false">C15193&amp;D15193&amp;E15193&amp;F15193&amp;G15193&amp;H15193</f>
        <v>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v>
      </c>
      <c r="C15193" s="749" t="s">
        <v>37577</v>
      </c>
      <c r="D15193" s="749" t="s">
        <v>37485</v>
      </c>
      <c r="E15193" s="749" t="s">
        <v>37606</v>
      </c>
      <c r="F15193" s="749" t="s">
        <v>37708</v>
      </c>
      <c r="G15193" s="749" t="s">
        <v>37660</v>
      </c>
      <c r="H15193" s="749" t="s">
        <v>37661</v>
      </c>
      <c r="I15193" s="749" t="s">
        <v>30</v>
      </c>
      <c r="J15193" s="749" t="n">
        <v>775.68</v>
      </c>
    </row>
    <row collapsed="false" customFormat="false" customHeight="true" hidden="true" ht="51" outlineLevel="0" r="15194">
      <c r="A15194" s="749" t="s">
        <v>37710</v>
      </c>
      <c r="B15194" s="758" t="str">
        <f aca="false">C15194&amp;D15194&amp;E15194&amp;F15194&amp;G15194&amp;H15194</f>
        <v>INSTALACAO DE UM CONJUNTO DE 8 PONTOS DE LUZ,EMBUTIDO NA LAJE,EQUIVALENTE A 9 VARAS DE ELETRODUTO DE PVC RIGIDO DE 3/4",57,00M DE FIO 2,5MM2,CAIXAS,CONEXOES,LUVAS E CONSIDERANDO OCONTROLE DOS PONTOS DIRETO NO Q.D.L,INCLUSIVE ABERTURA E FECHAMENTO DE RASGO EM ALVENARIA</v>
      </c>
      <c r="C15194" s="749" t="s">
        <v>37592</v>
      </c>
      <c r="D15194" s="749" t="s">
        <v>37569</v>
      </c>
      <c r="E15194" s="749" t="s">
        <v>37711</v>
      </c>
      <c r="F15194" s="749" t="s">
        <v>37611</v>
      </c>
      <c r="G15194" s="749" t="s">
        <v>37612</v>
      </c>
      <c r="I15194" s="749" t="s">
        <v>30</v>
      </c>
      <c r="J15194" s="749" t="n">
        <v>822.29</v>
      </c>
    </row>
    <row collapsed="false" customFormat="false" customHeight="true" hidden="true" ht="51" outlineLevel="0" r="15195">
      <c r="A15195" s="749" t="s">
        <v>37712</v>
      </c>
      <c r="B15195" s="758" t="str">
        <f aca="false">C15195&amp;D15195&amp;E15195&amp;F15195&amp;G15195&amp;H15195</f>
        <v>INSTALACAO DE UM CONJUNTO DE 8 PONTOS DE LUZ,EMBUTIDO NA LAJE,EQUIVALENTE A 9 VARAS DE ELETRODUTO DE PVC RIGIDO DE 3/4",57,00M DE FIO 2,5MM2,CAIXAS,CONEXOES,LUVAS E CONSIDERANDO OCONTROLE DOS PONTOS DIRETO NO Q.D.L,INCLUSIVE ABERTURA E FECHAMENTO DE RASGO EM ALVENARIA</v>
      </c>
      <c r="C15195" s="749" t="s">
        <v>37592</v>
      </c>
      <c r="D15195" s="749" t="s">
        <v>37569</v>
      </c>
      <c r="E15195" s="749" t="s">
        <v>37711</v>
      </c>
      <c r="F15195" s="749" t="s">
        <v>37611</v>
      </c>
      <c r="G15195" s="749" t="s">
        <v>37612</v>
      </c>
      <c r="I15195" s="749" t="s">
        <v>30</v>
      </c>
      <c r="J15195" s="749" t="n">
        <v>731.87</v>
      </c>
    </row>
    <row collapsed="false" customFormat="false" customHeight="true" hidden="true" ht="38.25" outlineLevel="0" r="15196">
      <c r="A15196" s="749" t="s">
        <v>37713</v>
      </c>
      <c r="B15196" s="758" t="str">
        <f aca="false">C15196&amp;D15196&amp;E15196&amp;F15196&amp;G15196&amp;H15196</f>
        <v>INSTALACAO DE UM CONJUNTO DE 8 PONTOS DE LUZ,APARENTE,EQUIVALENTE A 9 VARAS DE ELETRODUTO DE PVC RIGIDO DE 3/4",57,00M DE FIO 2,5MM2,CAIXAS,CONEXOES,LUVAS E CONSIDERANDO O CONTROLE DOS PONTOS DIRETO NO Q.D.L</v>
      </c>
      <c r="C15196" s="749" t="s">
        <v>37599</v>
      </c>
      <c r="D15196" s="749" t="s">
        <v>37714</v>
      </c>
      <c r="E15196" s="749" t="s">
        <v>37616</v>
      </c>
      <c r="F15196" s="749" t="s">
        <v>37617</v>
      </c>
      <c r="I15196" s="749" t="s">
        <v>30</v>
      </c>
      <c r="J15196" s="749" t="n">
        <v>541.1</v>
      </c>
    </row>
    <row collapsed="false" customFormat="false" customHeight="true" hidden="true" ht="38.25" outlineLevel="0" r="15197">
      <c r="A15197" s="749" t="s">
        <v>37715</v>
      </c>
      <c r="B15197" s="758" t="str">
        <f aca="false">C15197&amp;D15197&amp;E15197&amp;F15197&amp;G15197&amp;H15197</f>
        <v>INSTALACAO DE UM CONJUNTO DE 8 PONTOS DE LUZ,APARENTE,EQUIVALENTE A 9 VARAS DE ELETRODUTO DE PVC RIGIDO DE 3/4",57,00M DE FIO 2,5MM2,CAIXAS,CONEXOES,LUVAS E CONSIDERANDO O CONTROLE DOS PONTOS DIRETO NO Q.D.L</v>
      </c>
      <c r="C15197" s="749" t="s">
        <v>37599</v>
      </c>
      <c r="D15197" s="749" t="s">
        <v>37714</v>
      </c>
      <c r="E15197" s="749" t="s">
        <v>37616</v>
      </c>
      <c r="F15197" s="749" t="s">
        <v>37617</v>
      </c>
      <c r="I15197" s="749" t="s">
        <v>30</v>
      </c>
      <c r="J15197" s="749" t="n">
        <v>489.36</v>
      </c>
    </row>
    <row collapsed="false" customFormat="false" customHeight="true" hidden="true" ht="51" outlineLevel="0" r="15198">
      <c r="A15198" s="749" t="s">
        <v>37716</v>
      </c>
      <c r="B15198" s="758" t="str">
        <f aca="false">C15198&amp;D15198&amp;E15198&amp;F15198&amp;G15198&amp;H15198</f>
        <v>INSTALACAO DE UM CONJUNTO DE 8 PONTOS DE LUZ,APARENTE COM CANALETA PERFURADA,SENDO ESTA LIGADA A ELETROCALHA PRINCIPAL(EXCLUSIVE ESTA),EQUIVALENTE A 8,5 VARAS DE CANALETA E 2 VARAS DE ELETRODUTO DE PVC RIGIDO DE 3/4",69,00M DE FIO 2,5MM2,CAIXAS,CONEXOES,LUVAS E CONSIDERANDO O CONTROLE DOS PONTOS DIRETO NO Q.D.L</v>
      </c>
      <c r="C15198" s="749" t="s">
        <v>37605</v>
      </c>
      <c r="D15198" s="749" t="s">
        <v>37485</v>
      </c>
      <c r="E15198" s="749" t="s">
        <v>37717</v>
      </c>
      <c r="F15198" s="749" t="s">
        <v>37718</v>
      </c>
      <c r="G15198" s="749" t="s">
        <v>37621</v>
      </c>
      <c r="H15198" s="749" t="s">
        <v>37632</v>
      </c>
      <c r="I15198" s="749" t="s">
        <v>30</v>
      </c>
      <c r="J15198" s="749" t="n">
        <v>1010.78</v>
      </c>
    </row>
    <row collapsed="false" customFormat="false" customHeight="true" hidden="true" ht="51" outlineLevel="0" r="15199">
      <c r="A15199" s="749" t="s">
        <v>37719</v>
      </c>
      <c r="B15199" s="758" t="str">
        <f aca="false">C15199&amp;D15199&amp;E15199&amp;F15199&amp;G15199&amp;H15199</f>
        <v>INSTALACAO DE UM CONJUNTO DE 8 PONTOS DE LUZ,APARENTE COM CANALETA PERFURADA,SENDO ESTA LIGADA A ELETROCALHA PRINCIPAL(EXCLUSIVE ESTA),EQUIVALENTE A 8,5 VARAS DE CANALETA E 2 VARAS DE ELETRODUTO DE PVC RIGIDO DE 3/4",69,00M DE FIO 2,5MM2,CAIXAS,CONEXOES,LUVAS E CONSIDERANDO O CONTROLE DOS PONTOS DIRETO NO Q.D.L</v>
      </c>
      <c r="C15199" s="749" t="s">
        <v>37605</v>
      </c>
      <c r="D15199" s="749" t="s">
        <v>37485</v>
      </c>
      <c r="E15199" s="749" t="s">
        <v>37717</v>
      </c>
      <c r="F15199" s="749" t="s">
        <v>37718</v>
      </c>
      <c r="G15199" s="749" t="s">
        <v>37621</v>
      </c>
      <c r="H15199" s="749" t="s">
        <v>37632</v>
      </c>
      <c r="I15199" s="749" t="s">
        <v>30</v>
      </c>
      <c r="J15199" s="749" t="n">
        <v>956.67</v>
      </c>
    </row>
    <row collapsed="false" customFormat="false" customHeight="true" hidden="true" ht="25.5" outlineLevel="0" r="15200">
      <c r="A15200" s="749" t="s">
        <v>37720</v>
      </c>
      <c r="B15200" s="758" t="str">
        <f aca="false">C15200&amp;D15200&amp;E15200&amp;F15200&amp;G15200&amp;H15200</f>
        <v>INSTALACAO DE PONTO DE FORCA ATE 2CV,EQUIVALENTE A 2 VARAS DE ELETRODUTO DE PVC RIGIDO DE 1/2",20,00M DE FIO 2,5MM2,CAIXAS E CONEXOES</v>
      </c>
      <c r="C15200" s="749" t="s">
        <v>37721</v>
      </c>
      <c r="D15200" s="749" t="s">
        <v>37722</v>
      </c>
      <c r="E15200" s="749" t="s">
        <v>37723</v>
      </c>
      <c r="I15200" s="749" t="s">
        <v>30</v>
      </c>
      <c r="J15200" s="749" t="n">
        <v>347.89</v>
      </c>
    </row>
    <row collapsed="false" customFormat="false" customHeight="true" hidden="true" ht="25.5" outlineLevel="0" r="15201">
      <c r="A15201" s="749" t="s">
        <v>37724</v>
      </c>
      <c r="B15201" s="758" t="str">
        <f aca="false">C15201&amp;D15201&amp;E15201&amp;F15201&amp;G15201&amp;H15201</f>
        <v>INSTALACAO DE PONTO DE FORCA ATE 2CV,EQUIVALENTE A 2 VARAS DE ELETRODUTO DE PVC RIGIDO DE 1/2",20,00M DE FIO 2,5MM2,CAIXAS E CONEXOES</v>
      </c>
      <c r="C15201" s="749" t="s">
        <v>37721</v>
      </c>
      <c r="D15201" s="749" t="s">
        <v>37722</v>
      </c>
      <c r="E15201" s="749" t="s">
        <v>37723</v>
      </c>
      <c r="I15201" s="749" t="s">
        <v>30</v>
      </c>
      <c r="J15201" s="749" t="n">
        <v>305.24</v>
      </c>
    </row>
    <row collapsed="false" customFormat="false" customHeight="true" hidden="true" ht="25.5" outlineLevel="0" r="15202">
      <c r="A15202" s="749" t="s">
        <v>37725</v>
      </c>
      <c r="B15202" s="758" t="str">
        <f aca="false">C15202&amp;D15202&amp;E15202&amp;F15202&amp;G15202&amp;H15202</f>
        <v>INSTALACAO DE PONTO DE FORCA ATE 4CV,EQUIVALENTE A 2 VARAS DE ELETRODUTO DE PVC RIGIDO DE 3/4",20,00M DE FIO 4MM2,CAIXAS E CONEXOES</v>
      </c>
      <c r="C15202" s="749" t="s">
        <v>37726</v>
      </c>
      <c r="D15202" s="749" t="s">
        <v>37727</v>
      </c>
      <c r="E15202" s="749" t="s">
        <v>37728</v>
      </c>
      <c r="I15202" s="749" t="s">
        <v>30</v>
      </c>
      <c r="J15202" s="749" t="n">
        <v>396.28</v>
      </c>
    </row>
    <row collapsed="false" customFormat="false" customHeight="true" hidden="true" ht="25.5" outlineLevel="0" r="15203">
      <c r="A15203" s="749" t="s">
        <v>216</v>
      </c>
      <c r="B15203" s="758" t="str">
        <f aca="false">C15203&amp;D15203&amp;E15203&amp;F15203&amp;G15203&amp;H15203</f>
        <v>INSTALACAO DE PONTO DE FORCA ATE 4CV,EQUIVALENTE A 2 VARAS DE ELETRODUTO DE PVC RIGIDO DE 3/4",20,00M DE FIO 4MM2,CAIXAS E CONEXOES</v>
      </c>
      <c r="C15203" s="749" t="s">
        <v>37726</v>
      </c>
      <c r="D15203" s="749" t="s">
        <v>37727</v>
      </c>
      <c r="E15203" s="749" t="s">
        <v>37728</v>
      </c>
      <c r="I15203" s="749" t="s">
        <v>30</v>
      </c>
      <c r="J15203" s="749" t="n">
        <v>348.9</v>
      </c>
    </row>
    <row collapsed="false" customFormat="false" customHeight="true" hidden="true" ht="25.5" outlineLevel="0" r="15204">
      <c r="A15204" s="749" t="s">
        <v>37729</v>
      </c>
      <c r="B15204" s="758" t="str">
        <f aca="false">C15204&amp;D15204&amp;E15204&amp;F15204&amp;G15204&amp;H15204</f>
        <v>INSTALACAO DE PONTO DE FORCA PARA 5CV,EQUIVALENTE A 2 VARASDE ELETRODUTO DE PVC RIGIDO DE 3/4",20,00M DE FIO 4MM2,CAIXAS E CONEXOES</v>
      </c>
      <c r="C15204" s="749" t="s">
        <v>37730</v>
      </c>
      <c r="D15204" s="749" t="s">
        <v>37731</v>
      </c>
      <c r="E15204" s="749" t="s">
        <v>37732</v>
      </c>
      <c r="I15204" s="749" t="s">
        <v>30</v>
      </c>
      <c r="J15204" s="749" t="n">
        <v>467.23</v>
      </c>
    </row>
    <row collapsed="false" customFormat="false" customHeight="true" hidden="true" ht="25.5" outlineLevel="0" r="15205">
      <c r="A15205" s="749" t="s">
        <v>37733</v>
      </c>
      <c r="B15205" s="758" t="str">
        <f aca="false">C15205&amp;D15205&amp;E15205&amp;F15205&amp;G15205&amp;H15205</f>
        <v>INSTALACAO DE PONTO DE FORCA PARA 5CV,EQUIVALENTE A 2 VARASDE ELETRODUTO DE PVC RIGIDO DE 3/4",20,00M DE FIO 4MM2,CAIXAS E CONEXOES</v>
      </c>
      <c r="C15205" s="749" t="s">
        <v>37730</v>
      </c>
      <c r="D15205" s="749" t="s">
        <v>37731</v>
      </c>
      <c r="E15205" s="749" t="s">
        <v>37732</v>
      </c>
      <c r="I15205" s="749" t="s">
        <v>30</v>
      </c>
      <c r="J15205" s="749" t="n">
        <v>410.37</v>
      </c>
    </row>
    <row collapsed="false" customFormat="false" customHeight="true" hidden="true" ht="25.5" outlineLevel="0" r="15206">
      <c r="A15206" s="749" t="s">
        <v>37734</v>
      </c>
      <c r="B15206" s="758" t="str">
        <f aca="false">C15206&amp;D15206&amp;E15206&amp;F15206&amp;G15206&amp;H15206</f>
        <v>INSTALACAO DE PONTO DE FORCA PARA 10CV,EQUIVALENTE A 2 VARAS DE ELETRODUTO DE PVC RIGIDO DE 1",20,00M DE FIO 6MM2,CAIXAS E CONEXOES</v>
      </c>
      <c r="C15206" s="749" t="s">
        <v>37735</v>
      </c>
      <c r="D15206" s="749" t="s">
        <v>37736</v>
      </c>
      <c r="E15206" s="749" t="s">
        <v>37728</v>
      </c>
      <c r="I15206" s="749" t="s">
        <v>30</v>
      </c>
      <c r="J15206" s="749" t="n">
        <v>595.98</v>
      </c>
    </row>
    <row collapsed="false" customFormat="false" customHeight="true" hidden="true" ht="25.5" outlineLevel="0" r="15207">
      <c r="A15207" s="749" t="s">
        <v>37737</v>
      </c>
      <c r="B15207" s="758" t="str">
        <f aca="false">C15207&amp;D15207&amp;E15207&amp;F15207&amp;G15207&amp;H15207</f>
        <v>INSTALACAO DE PONTO DE FORCA PARA 10CV,EQUIVALENTE A 2 VARAS DE ELETRODUTO DE PVC RIGIDO DE 1",20,00M DE FIO 6MM2,CAIXAS E CONEXOES</v>
      </c>
      <c r="C15207" s="749" t="s">
        <v>37735</v>
      </c>
      <c r="D15207" s="749" t="s">
        <v>37736</v>
      </c>
      <c r="E15207" s="749" t="s">
        <v>37728</v>
      </c>
      <c r="I15207" s="749" t="s">
        <v>30</v>
      </c>
      <c r="J15207" s="749" t="n">
        <v>524.91</v>
      </c>
    </row>
    <row collapsed="false" customFormat="false" customHeight="true" hidden="true" ht="25.5" outlineLevel="0" r="15208">
      <c r="A15208" s="749" t="s">
        <v>37738</v>
      </c>
      <c r="B15208" s="758" t="str">
        <f aca="false">C15208&amp;D15208&amp;E15208&amp;F15208&amp;G15208&amp;H15208</f>
        <v>INSTALACAO DE PONTO DE FORCA PARA 15CV,EQUIVALENTE A 2 VARAS DE ELETRODUTO DE PVC RIGIDO DE 1.1/2",20,00M DE FIO 10MM2,CAIXAS E CONEXOES</v>
      </c>
      <c r="C15208" s="749" t="s">
        <v>37739</v>
      </c>
      <c r="D15208" s="749" t="s">
        <v>37740</v>
      </c>
      <c r="E15208" s="749" t="s">
        <v>37741</v>
      </c>
      <c r="I15208" s="749" t="s">
        <v>30</v>
      </c>
      <c r="J15208" s="749" t="n">
        <v>709.27</v>
      </c>
    </row>
    <row collapsed="false" customFormat="false" customHeight="true" hidden="true" ht="25.5" outlineLevel="0" r="15209">
      <c r="A15209" s="749" t="s">
        <v>37742</v>
      </c>
      <c r="B15209" s="758" t="str">
        <f aca="false">C15209&amp;D15209&amp;E15209&amp;F15209&amp;G15209&amp;H15209</f>
        <v>INSTALACAO DE PONTO DE FORCA PARA 15CV,EQUIVALENTE A 2 VARAS DE ELETRODUTO DE PVC RIGIDO DE 1.1/2",20,00M DE FIO 10MM2,CAIXAS E CONEXOES</v>
      </c>
      <c r="C15209" s="749" t="s">
        <v>37739</v>
      </c>
      <c r="D15209" s="749" t="s">
        <v>37740</v>
      </c>
      <c r="E15209" s="749" t="s">
        <v>37741</v>
      </c>
      <c r="I15209" s="749" t="s">
        <v>30</v>
      </c>
      <c r="J15209" s="749" t="n">
        <v>628.72</v>
      </c>
    </row>
    <row collapsed="false" customFormat="false" customHeight="true" hidden="true" ht="12.75" outlineLevel="0" r="15210">
      <c r="A15210" s="749" t="s">
        <v>37743</v>
      </c>
      <c r="B15210" s="749" t="str">
        <f aca="false">C15210&amp;D15210&amp;E15210&amp;F15210&amp;G15210&amp;H15210</f>
        <v>INSTALACAO DE CONJUNTO TELEFONE E LOGICA,COMPREENDENDO:6 VARAS DE ELETRODUTO DE 3/4",CONEXOES E CAIXAS</v>
      </c>
      <c r="C15210" s="749" t="s">
        <v>37744</v>
      </c>
      <c r="D15210" s="749" t="s">
        <v>37745</v>
      </c>
      <c r="I15210" s="749" t="s">
        <v>30</v>
      </c>
      <c r="J15210" s="749" t="n">
        <v>336.34</v>
      </c>
    </row>
    <row collapsed="false" customFormat="false" customHeight="true" hidden="true" ht="12.75" outlineLevel="0" r="15211">
      <c r="A15211" s="749" t="s">
        <v>37746</v>
      </c>
      <c r="B15211" s="749" t="str">
        <f aca="false">C15211&amp;D15211&amp;E15211&amp;F15211&amp;G15211&amp;H15211</f>
        <v>INSTALACAO DE CONJUNTO TELEFONE E LOGICA,COMPREENDENDO:6 VARAS DE ELETRODUTO DE 3/4",CONEXOES E CAIXAS</v>
      </c>
      <c r="C15211" s="749" t="s">
        <v>37744</v>
      </c>
      <c r="D15211" s="749" t="s">
        <v>37745</v>
      </c>
      <c r="I15211" s="749" t="s">
        <v>30</v>
      </c>
      <c r="J15211" s="749" t="n">
        <v>296.06</v>
      </c>
    </row>
    <row collapsed="false" customFormat="false" customHeight="true" hidden="true" ht="12.75" outlineLevel="0" r="15212">
      <c r="A15212" s="749" t="s">
        <v>37747</v>
      </c>
      <c r="B15212" s="749" t="str">
        <f aca="false">C15212&amp;D15212&amp;E15212&amp;F15212&amp;G15212&amp;H15212</f>
        <v>INSTALACAO DE PONTO DE TELEFONE OU LOGICA,COMPREENDENDO:5 VARAS DE ELETRODUTO DE 3/4",CONEXOES E CAIXAS</v>
      </c>
      <c r="C15212" s="749" t="s">
        <v>37748</v>
      </c>
      <c r="D15212" s="749" t="s">
        <v>37749</v>
      </c>
      <c r="I15212" s="749" t="s">
        <v>30</v>
      </c>
      <c r="J15212" s="749" t="n">
        <v>313.96</v>
      </c>
    </row>
    <row collapsed="false" customFormat="false" customHeight="true" hidden="true" ht="12.75" outlineLevel="0" r="15213">
      <c r="A15213" s="749" t="s">
        <v>37750</v>
      </c>
      <c r="B15213" s="749" t="str">
        <f aca="false">C15213&amp;D15213&amp;E15213&amp;F15213&amp;G15213&amp;H15213</f>
        <v>INSTALACAO DE PONTO DE TELEFONE OU LOGICA,COMPREENDENDO:5 VARAS DE ELETRODUTO DE 3/4",CONEXOES E CAIXAS</v>
      </c>
      <c r="C15213" s="749" t="s">
        <v>37748</v>
      </c>
      <c r="D15213" s="749" t="s">
        <v>37749</v>
      </c>
      <c r="I15213" s="749" t="s">
        <v>30</v>
      </c>
      <c r="J15213" s="749" t="n">
        <v>276.06</v>
      </c>
    </row>
    <row collapsed="false" customFormat="false" customHeight="true" hidden="true" ht="12.75" outlineLevel="0" r="15214">
      <c r="A15214" s="749" t="s">
        <v>37751</v>
      </c>
      <c r="B15214" s="749" t="str">
        <f aca="false">C15214&amp;D15214&amp;E15214&amp;F15214&amp;G15214&amp;H15214</f>
        <v>INSTALACAO DE PONTO PARA ANTENA DE TV OU SISTEMA DE CFTV,COMPREENDENDO:5 VARAS DE ELETRODUTO DE 3/4",CONEXOES E CAIXAS</v>
      </c>
      <c r="C15214" s="749" t="s">
        <v>37752</v>
      </c>
      <c r="D15214" s="749" t="s">
        <v>37753</v>
      </c>
      <c r="I15214" s="749" t="s">
        <v>30</v>
      </c>
      <c r="J15214" s="749" t="n">
        <v>278.49</v>
      </c>
    </row>
    <row collapsed="false" customFormat="false" customHeight="true" hidden="true" ht="12.75" outlineLevel="0" r="15215">
      <c r="A15215" s="749" t="s">
        <v>37754</v>
      </c>
      <c r="B15215" s="749" t="str">
        <f aca="false">C15215&amp;D15215&amp;E15215&amp;F15215&amp;G15215&amp;H15215</f>
        <v>INSTALACAO DE PONTO PARA ANTENA DE TV OU SISTEMA DE CFTV,COMPREENDENDO:5 VARAS DE ELETRODUTO DE 3/4",CONEXOES E CAIXAS</v>
      </c>
      <c r="C15215" s="749" t="s">
        <v>37752</v>
      </c>
      <c r="D15215" s="749" t="s">
        <v>37753</v>
      </c>
      <c r="I15215" s="749" t="s">
        <v>30</v>
      </c>
      <c r="J15215" s="749" t="n">
        <v>245.32</v>
      </c>
    </row>
    <row collapsed="false" customFormat="false" customHeight="true" hidden="true" ht="12.75" outlineLevel="0" r="15216">
      <c r="A15216" s="749" t="s">
        <v>37755</v>
      </c>
      <c r="B15216" s="749" t="str">
        <f aca="false">C15216&amp;D15216&amp;E15216&amp;F15216&amp;G15216&amp;H15216</f>
        <v>INSTALACAO DE PONTO DE CAMPAINHA,COMPREENDENDO:2 VARAS DE ELETRODUTO DE 1/2",18,00M DE FIO 0,75MM2,BOTAO E CIGARRA</v>
      </c>
      <c r="C15216" s="749" t="s">
        <v>37756</v>
      </c>
      <c r="D15216" s="749" t="s">
        <v>37757</v>
      </c>
      <c r="I15216" s="749" t="s">
        <v>30</v>
      </c>
      <c r="J15216" s="749" t="n">
        <v>173.54</v>
      </c>
    </row>
    <row collapsed="false" customFormat="false" customHeight="true" hidden="true" ht="12.75" outlineLevel="0" r="15217">
      <c r="A15217" s="749" t="s">
        <v>37758</v>
      </c>
      <c r="B15217" s="749" t="str">
        <f aca="false">C15217&amp;D15217&amp;E15217&amp;F15217&amp;G15217&amp;H15217</f>
        <v>INSTALACAO DE PONTO DE CAMPAINHA,COMPREENDENDO:2 VARAS DE ELETRODUTO DE 1/2",18,00M DE FIO 0,75MM2,BOTAO E CIGARRA</v>
      </c>
      <c r="C15217" s="749" t="s">
        <v>37756</v>
      </c>
      <c r="D15217" s="749" t="s">
        <v>37757</v>
      </c>
      <c r="I15217" s="749" t="s">
        <v>30</v>
      </c>
      <c r="J15217" s="749" t="n">
        <v>154.58</v>
      </c>
    </row>
    <row collapsed="false" customFormat="false" customHeight="true" hidden="true" ht="12.75" outlineLevel="0" r="15218">
      <c r="A15218" s="749" t="s">
        <v>37759</v>
      </c>
      <c r="B15218" s="749" t="str">
        <f aca="false">C15218&amp;D15218&amp;E15218&amp;F15218&amp;G15218&amp;H15218</f>
        <v>INSTALACAO DE PONTO DE CAMPAINHA DE ALTA POTENCIA,COMPREENDENDO:5 VARAS DE ELETRODUTO DE 3/4",50,00M DE FIO 1,5MM2,BOTOEIRA E CAMPAINHA PROPRIAMENTE DITA</v>
      </c>
      <c r="C15218" s="749" t="s">
        <v>37760</v>
      </c>
      <c r="D15218" s="749" t="s">
        <v>37761</v>
      </c>
      <c r="E15218" s="749" t="s">
        <v>37762</v>
      </c>
      <c r="I15218" s="749" t="s">
        <v>30</v>
      </c>
      <c r="J15218" s="749" t="n">
        <v>322.3</v>
      </c>
    </row>
    <row collapsed="false" customFormat="false" customHeight="true" hidden="true" ht="12.75" outlineLevel="0" r="15219">
      <c r="A15219" s="749" t="s">
        <v>37763</v>
      </c>
      <c r="B15219" s="749" t="str">
        <f aca="false">C15219&amp;D15219&amp;E15219&amp;F15219&amp;G15219&amp;H15219</f>
        <v>INSTALACAO DE PONTO DE CAMPAINHA DE ALTA POTENCIA,COMPREENDENDO:5 VARAS DE ELETRODUTO DE 3/4",50,00M DE FIO 1,5MM2,BOTOEIRA E CAMPAINHA PROPRIAMENTE DITA</v>
      </c>
      <c r="C15219" s="749" t="s">
        <v>37760</v>
      </c>
      <c r="D15219" s="749" t="s">
        <v>37761</v>
      </c>
      <c r="E15219" s="749" t="s">
        <v>37762</v>
      </c>
      <c r="I15219" s="749" t="s">
        <v>30</v>
      </c>
      <c r="J15219" s="749" t="n">
        <v>298.61</v>
      </c>
    </row>
    <row collapsed="false" customFormat="false" customHeight="true" hidden="true" ht="12.75" outlineLevel="0" r="15220">
      <c r="A15220" s="749" t="s">
        <v>37764</v>
      </c>
      <c r="B15220" s="749" t="str">
        <f aca="false">C15220&amp;D15220&amp;E15220&amp;F15220&amp;G15220&amp;H15220</f>
        <v>GONGO CAMPAINHA DE 6 POLEGADAS,PARA SISTEMA DE INSTALACAO DE COMBATE A INCENDIO.FORNECIMENTO E COLOCACAO</v>
      </c>
      <c r="C15220" s="749" t="s">
        <v>37765</v>
      </c>
      <c r="D15220" s="749" t="s">
        <v>37766</v>
      </c>
      <c r="I15220" s="749" t="s">
        <v>30</v>
      </c>
      <c r="J15220" s="749" t="n">
        <v>354.55</v>
      </c>
    </row>
    <row collapsed="false" customFormat="false" customHeight="true" hidden="true" ht="12.75" outlineLevel="0" r="15221">
      <c r="A15221" s="749" t="s">
        <v>37767</v>
      </c>
      <c r="B15221" s="749" t="str">
        <f aca="false">C15221&amp;D15221&amp;E15221&amp;F15221&amp;G15221&amp;H15221</f>
        <v>GONGO CAMPAINHA DE 6 POLEGADAS,PARA SISTEMA DE INSTALACAO DE COMBATE A INCENDIO.FORNECIMENTO E COLOCACAO</v>
      </c>
      <c r="C15221" s="749" t="s">
        <v>37765</v>
      </c>
      <c r="D15221" s="749" t="s">
        <v>37766</v>
      </c>
      <c r="I15221" s="749" t="s">
        <v>30</v>
      </c>
      <c r="J15221" s="749" t="n">
        <v>349.81</v>
      </c>
    </row>
    <row collapsed="false" customFormat="false" customHeight="true" hidden="true" ht="12.75" outlineLevel="0" r="15222">
      <c r="A15222" s="749" t="s">
        <v>37768</v>
      </c>
      <c r="B15222" s="749" t="str">
        <f aca="false">C15222&amp;D15222&amp;E15222&amp;F15222&amp;G15222&amp;H15222</f>
        <v>INSTALACAO DE PONTO DE VENTILADOR DE TETO,EQUIVALENTE A 2 VARAS DE ELETRODUTO DE PVC RIGIDO DE 3/4",EMBUTIDO NA LAJE,12,00M DE FIO 2,5MM2,CONEXOES,LUVAS E CURVA,EXCLUSIVE INTERRUPTOR E ESPELHO,INCLUSIVE ABERTURA E FECHAMENTO DE RASGO EM ALVENARIA</v>
      </c>
      <c r="C15222" s="749" t="s">
        <v>37769</v>
      </c>
      <c r="D15222" s="749" t="s">
        <v>37770</v>
      </c>
      <c r="E15222" s="749" t="s">
        <v>37771</v>
      </c>
      <c r="F15222" s="749" t="s">
        <v>37772</v>
      </c>
      <c r="G15222" s="749" t="s">
        <v>37773</v>
      </c>
      <c r="I15222" s="749" t="s">
        <v>30</v>
      </c>
      <c r="J15222" s="749" t="n">
        <v>237.3</v>
      </c>
    </row>
    <row collapsed="false" customFormat="false" customHeight="true" hidden="true" ht="12.75" outlineLevel="0" r="15223">
      <c r="A15223" s="749" t="s">
        <v>37774</v>
      </c>
      <c r="B15223" s="749" t="str">
        <f aca="false">C15223&amp;D15223&amp;E15223&amp;F15223&amp;G15223&amp;H15223</f>
        <v>INSTALACAO DE PONTO DE VENTILADOR DE TETO,EQUIVALENTE A 2 VARAS DE ELETRODUTO DE PVC RIGIDO DE 3/4",EMBUTIDO NA LAJE,12,00M DE FIO 2,5MM2,CONEXOES,LUVAS E CURVA,EXCLUSIVE INTERRUPTOR E ESPELHO,INCLUSIVE ABERTURA E FECHAMENTO DE RASGO EM ALVENARIA</v>
      </c>
      <c r="C15223" s="749" t="s">
        <v>37769</v>
      </c>
      <c r="D15223" s="749" t="s">
        <v>37770</v>
      </c>
      <c r="E15223" s="749" t="s">
        <v>37771</v>
      </c>
      <c r="F15223" s="749" t="s">
        <v>37772</v>
      </c>
      <c r="G15223" s="749" t="s">
        <v>37773</v>
      </c>
      <c r="I15223" s="749" t="s">
        <v>30</v>
      </c>
      <c r="J15223" s="749" t="n">
        <v>209.44</v>
      </c>
    </row>
    <row collapsed="false" customFormat="false" customHeight="true" hidden="true" ht="12.75" outlineLevel="0" r="15224">
      <c r="A15224" s="749" t="s">
        <v>37775</v>
      </c>
      <c r="B15224" s="749" t="str">
        <f aca="false">C15224&amp;D15224&amp;E15224&amp;F15224&amp;G15224&amp;H15224</f>
        <v>INSTALACAO APARENTE DE PONTO DE VENTILADOR DE TETO,EQUIVALENTE A 2 VARAS DE ELETRODUTO DE PVC RIGIDO DE 3/4",12,00M DE FIO 2,5MM2,CONEXOES,LUVAS E CURVA,EXCLUSIVE INTERRUPTOR E ESPELHO</v>
      </c>
      <c r="C15224" s="749" t="s">
        <v>37776</v>
      </c>
      <c r="D15224" s="749" t="s">
        <v>37777</v>
      </c>
      <c r="E15224" s="749" t="s">
        <v>37778</v>
      </c>
      <c r="F15224" s="749" t="s">
        <v>37779</v>
      </c>
      <c r="I15224" s="749" t="s">
        <v>30</v>
      </c>
      <c r="J15224" s="749" t="n">
        <v>174.81</v>
      </c>
    </row>
    <row collapsed="false" customFormat="false" customHeight="true" hidden="true" ht="12.75" outlineLevel="0" r="15225">
      <c r="A15225" s="749" t="s">
        <v>37780</v>
      </c>
      <c r="B15225" s="749" t="str">
        <f aca="false">C15225&amp;D15225&amp;E15225&amp;F15225&amp;G15225&amp;H15225</f>
        <v>INSTALACAO APARENTE DE PONTO DE VENTILADOR DE TETO,EQUIVALENTE A 2 VARAS DE ELETRODUTO DE PVC RIGIDO DE 3/4",12,00M DE FIO 2,5MM2,CONEXOES,LUVAS E CURVA,EXCLUSIVE INTERRUPTOR E ESPELHO</v>
      </c>
      <c r="C15225" s="749" t="s">
        <v>37776</v>
      </c>
      <c r="D15225" s="749" t="s">
        <v>37777</v>
      </c>
      <c r="E15225" s="749" t="s">
        <v>37778</v>
      </c>
      <c r="F15225" s="749" t="s">
        <v>37779</v>
      </c>
      <c r="I15225" s="749" t="s">
        <v>30</v>
      </c>
      <c r="J15225" s="749" t="n">
        <v>155.55</v>
      </c>
    </row>
    <row collapsed="false" customFormat="false" customHeight="true" hidden="true" ht="12.75" outlineLevel="0" r="15226">
      <c r="A15226" s="749" t="s">
        <v>37781</v>
      </c>
      <c r="B15226" s="749" t="str">
        <f aca="false">C15226&amp;D15226&amp;E15226&amp;F15226&amp;G15226&amp;H15226</f>
        <v>INSTALACAO DE PONTO DE VENTILADOR DE TETO,APARENTE COM CANALETA PERFURADA,SENDO ESTA LIGADA A ELETROCALHA PRINCIPAL(EXCLUSIVE ESTA),EQUIVALENTE A 1 VARA DE CANALETA E 4 VARAS DE ELETRODUTO DE PVC RIGIDO DE 3/4",24,00M DE FIO 2,5MM2,CONEXOES,LUVAS E CURVA,EXCLUSIVE INTERRUPTOR E ESPELHO</v>
      </c>
      <c r="C15226" s="749" t="s">
        <v>37782</v>
      </c>
      <c r="D15226" s="749" t="s">
        <v>37783</v>
      </c>
      <c r="E15226" s="749" t="s">
        <v>37784</v>
      </c>
      <c r="F15226" s="749" t="s">
        <v>37785</v>
      </c>
      <c r="G15226" s="749" t="s">
        <v>37786</v>
      </c>
      <c r="I15226" s="749" t="s">
        <v>30</v>
      </c>
      <c r="J15226" s="749" t="n">
        <v>277.75</v>
      </c>
    </row>
    <row collapsed="false" customFormat="false" customHeight="true" hidden="true" ht="12.75" outlineLevel="0" r="15227">
      <c r="A15227" s="749" t="s">
        <v>37787</v>
      </c>
      <c r="B15227" s="749" t="str">
        <f aca="false">C15227&amp;D15227&amp;E15227&amp;F15227&amp;G15227&amp;H15227</f>
        <v>INSTALACAO DE PONTO DE VENTILADOR DE TETO,APARENTE COM CANALETA PERFURADA,SENDO ESTA LIGADA A ELETROCALHA PRINCIPAL(EXCLUSIVE ESTA),EQUIVALENTE A 1 VARA DE CANALETA E 4 VARAS DE ELETRODUTO DE PVC RIGIDO DE 3/4",24,00M DE FIO 2,5MM2,CONEXOES,LUVAS E CURVA,EXCLUSIVE INTERRUPTOR E ESPELHO</v>
      </c>
      <c r="C15227" s="749" t="s">
        <v>37782</v>
      </c>
      <c r="D15227" s="749" t="s">
        <v>37783</v>
      </c>
      <c r="E15227" s="749" t="s">
        <v>37784</v>
      </c>
      <c r="F15227" s="749" t="s">
        <v>37785</v>
      </c>
      <c r="G15227" s="749" t="s">
        <v>37786</v>
      </c>
      <c r="I15227" s="749" t="s">
        <v>30</v>
      </c>
      <c r="J15227" s="749" t="n">
        <v>256.12</v>
      </c>
    </row>
    <row collapsed="false" customFormat="false" customHeight="true" hidden="true" ht="12.75" outlineLevel="0" r="15228">
      <c r="A15228" s="749" t="s">
        <v>37788</v>
      </c>
      <c r="B15228" s="749" t="str">
        <f aca="false">C15228&amp;D15228&amp;E15228&amp;F15228&amp;G15228&amp;H15228</f>
        <v>INSTALACAO DE PONTO PARA 2(DOIS) VENTILADORES DE TETO,EQUIVALENTE A 2,67 VARAS DE ELETRODUTOS DE PVC DE 3/4",EMBUTIDO NA LAJE, 25,00M DE FIO 2,5MM2,CONEXOES,LUVAS E CURVA,EXCLUSIVE INTERRUPTOR E ESPELHO,INCLUSIVE ABERTURA E FECHAMENTO DE RASGO EM ALVENARIA</v>
      </c>
      <c r="C15228" s="749" t="s">
        <v>37789</v>
      </c>
      <c r="D15228" s="749" t="s">
        <v>37790</v>
      </c>
      <c r="E15228" s="749" t="s">
        <v>37791</v>
      </c>
      <c r="F15228" s="749" t="s">
        <v>37792</v>
      </c>
      <c r="G15228" s="749" t="s">
        <v>37793</v>
      </c>
      <c r="I15228" s="749" t="s">
        <v>30</v>
      </c>
      <c r="J15228" s="749" t="n">
        <v>314.27</v>
      </c>
    </row>
    <row collapsed="false" customFormat="false" customHeight="true" hidden="true" ht="12.75" outlineLevel="0" r="15229">
      <c r="A15229" s="749" t="s">
        <v>37794</v>
      </c>
      <c r="B15229" s="749" t="str">
        <f aca="false">C15229&amp;D15229&amp;E15229&amp;F15229&amp;G15229&amp;H15229</f>
        <v>INSTALACAO DE PONTO PARA 2(DOIS) VENTILADORES DE TETO,EQUIVALENTE A 2,67 VARAS DE ELETRODUTOS DE PVC DE 3/4",EMBUTIDO NA LAJE, 25,00M DE FIO 2,5MM2,CONEXOES,LUVAS E CURVA,EXCLUSIVE INTERRUPTOR E ESPELHO,INCLUSIVE ABERTURA E FECHAMENTO DE RASGO EM ALVENARIA</v>
      </c>
      <c r="C15229" s="749" t="s">
        <v>37789</v>
      </c>
      <c r="D15229" s="749" t="s">
        <v>37790</v>
      </c>
      <c r="E15229" s="749" t="s">
        <v>37791</v>
      </c>
      <c r="F15229" s="749" t="s">
        <v>37792</v>
      </c>
      <c r="G15229" s="749" t="s">
        <v>37793</v>
      </c>
      <c r="I15229" s="749" t="s">
        <v>30</v>
      </c>
      <c r="J15229" s="749" t="n">
        <v>278.81</v>
      </c>
    </row>
    <row collapsed="false" customFormat="false" customHeight="true" hidden="true" ht="12.75" outlineLevel="0" r="15230">
      <c r="A15230" s="749" t="s">
        <v>37795</v>
      </c>
      <c r="B15230" s="749" t="str">
        <f aca="false">C15230&amp;D15230&amp;E15230&amp;F15230&amp;G15230&amp;H15230</f>
        <v>INSTALACAO APARENTE DE PONTO PARA 2(DOIS) VENTILADORES DE TETO,EQUIVALENTE A 2,67 VARAS DE ELETRODUTO DE PVC DE 3/4",25,00M DE FIO 2,5MM2,CONEXOES,LUVAS E CURVA,EXCLUSIVE INTERRUPTOR E ESPELHO</v>
      </c>
      <c r="C15230" s="749" t="s">
        <v>37796</v>
      </c>
      <c r="D15230" s="749" t="s">
        <v>37797</v>
      </c>
      <c r="E15230" s="749" t="s">
        <v>37771</v>
      </c>
      <c r="F15230" s="749" t="s">
        <v>37798</v>
      </c>
      <c r="I15230" s="749" t="s">
        <v>30</v>
      </c>
      <c r="J15230" s="749" t="n">
        <v>230.95</v>
      </c>
    </row>
    <row collapsed="false" customFormat="false" customHeight="true" hidden="true" ht="12.75" outlineLevel="0" r="15231">
      <c r="A15231" s="749" t="s">
        <v>37799</v>
      </c>
      <c r="B15231" s="749" t="str">
        <f aca="false">C15231&amp;D15231&amp;E15231&amp;F15231&amp;G15231&amp;H15231</f>
        <v>INSTALACAO APARENTE DE PONTO PARA 2(DOIS) VENTILADORES DE TETO,EQUIVALENTE A 2,67 VARAS DE ELETRODUTO DE PVC DE 3/4",25,00M DE FIO 2,5MM2,CONEXOES,LUVAS E CURVA,EXCLUSIVE INTERRUPTOR E ESPELHO</v>
      </c>
      <c r="C15231" s="749" t="s">
        <v>37796</v>
      </c>
      <c r="D15231" s="749" t="s">
        <v>37797</v>
      </c>
      <c r="E15231" s="749" t="s">
        <v>37771</v>
      </c>
      <c r="F15231" s="749" t="s">
        <v>37798</v>
      </c>
      <c r="I15231" s="749" t="s">
        <v>30</v>
      </c>
      <c r="J15231" s="749" t="n">
        <v>206.95</v>
      </c>
    </row>
    <row collapsed="false" customFormat="false" customHeight="true" hidden="true" ht="12.75" outlineLevel="0" r="15232">
      <c r="A15232" s="749" t="s">
        <v>37800</v>
      </c>
      <c r="B15232" s="749" t="str">
        <f aca="false">C15232&amp;D15232&amp;E15232&amp;F15232&amp;G15232&amp;H15232</f>
        <v>INSTALACAO DE PONTO PARA 2(DOIS)VENTILADORES DE TETO,APARENTE COM CANALETA PERFURADA,SENDO ESTA LIGADA A ELETROCALHA PRINCIPAL(EXCLUSIVE ESTA),EQUIVALENTE A 1,5 VARAS DE CANALETA E 4,67 VARAS DE ELETRODUTO DE PVC RIGIDO DE 3/4",37,00M DE FIO 2,5MM2,CONEXOES,LUVAS E CURVA,EXCLUSIVE INTERRUPTOR E ESPELHO</v>
      </c>
      <c r="C15232" s="749" t="s">
        <v>37801</v>
      </c>
      <c r="D15232" s="749" t="s">
        <v>37802</v>
      </c>
      <c r="E15232" s="749" t="s">
        <v>37803</v>
      </c>
      <c r="F15232" s="749" t="s">
        <v>37804</v>
      </c>
      <c r="G15232" s="749" t="s">
        <v>37805</v>
      </c>
      <c r="H15232" s="749" t="s">
        <v>37806</v>
      </c>
      <c r="I15232" s="749" t="s">
        <v>30</v>
      </c>
      <c r="J15232" s="749" t="n">
        <v>362.3</v>
      </c>
    </row>
    <row collapsed="false" customFormat="false" customHeight="true" hidden="true" ht="12.75" outlineLevel="0" r="15233">
      <c r="A15233" s="749" t="s">
        <v>37807</v>
      </c>
      <c r="B15233" s="749" t="str">
        <f aca="false">C15233&amp;D15233&amp;E15233&amp;F15233&amp;G15233&amp;H15233</f>
        <v>INSTALACAO DE PONTO PARA 2(DOIS)VENTILADORES DE TETO,APARENTE COM CANALETA PERFURADA,SENDO ESTA LIGADA A ELETROCALHA PRINCIPAL(EXCLUSIVE ESTA),EQUIVALENTE A 1,5 VARAS DE CANALETA E 4,67 VARAS DE ELETRODUTO DE PVC RIGIDO DE 3/4",37,00M DE FIO 2,5MM2,CONEXOES,LUVAS E CURVA,EXCLUSIVE INTERRUPTOR E ESPELHO</v>
      </c>
      <c r="C15233" s="749" t="s">
        <v>37801</v>
      </c>
      <c r="D15233" s="749" t="s">
        <v>37802</v>
      </c>
      <c r="E15233" s="749" t="s">
        <v>37803</v>
      </c>
      <c r="F15233" s="749" t="s">
        <v>37804</v>
      </c>
      <c r="G15233" s="749" t="s">
        <v>37805</v>
      </c>
      <c r="H15233" s="749" t="s">
        <v>37806</v>
      </c>
      <c r="I15233" s="749" t="s">
        <v>30</v>
      </c>
      <c r="J15233" s="749" t="n">
        <v>335.94</v>
      </c>
    </row>
    <row collapsed="false" customFormat="false" customHeight="true" hidden="true" ht="12.75" outlineLevel="0" r="15234">
      <c r="A15234" s="749" t="s">
        <v>37808</v>
      </c>
      <c r="B15234" s="749" t="str">
        <f aca="false">C15234&amp;D15234&amp;E15234&amp;F15234&amp;G15234&amp;H15234</f>
        <v>INSTALACAO DE PONTO PARA 3(TRES)VENTILADORES DE TETO,EQUIVALENTE A 3,30 VARAS DE ELETRODUTOS DE PVC DE 3/4",EMBUTIDO NALAJE,30,00M DE FIO 2,5MM2,CONEXOES,LUVAS E CURVA,EXCLUSIVE INTERRUPTOR E ESPELHO,INCLUSIVE ABERTURA E FECHAMENTO DE RASGO EM ALVENARIA</v>
      </c>
      <c r="C15234" s="749" t="s">
        <v>37809</v>
      </c>
      <c r="D15234" s="749" t="s">
        <v>37810</v>
      </c>
      <c r="E15234" s="749" t="s">
        <v>37811</v>
      </c>
      <c r="F15234" s="749" t="s">
        <v>37812</v>
      </c>
      <c r="G15234" s="749" t="s">
        <v>37813</v>
      </c>
      <c r="I15234" s="749" t="s">
        <v>30</v>
      </c>
      <c r="J15234" s="749" t="n">
        <v>363.03</v>
      </c>
    </row>
    <row collapsed="false" customFormat="false" customHeight="true" hidden="true" ht="12.75" outlineLevel="0" r="15235">
      <c r="A15235" s="749" t="s">
        <v>37814</v>
      </c>
      <c r="B15235" s="749" t="str">
        <f aca="false">C15235&amp;D15235&amp;E15235&amp;F15235&amp;G15235&amp;H15235</f>
        <v>INSTALACAO DE PONTO PARA 3(TRES)VENTILADORES DE TETO,EQUIVALENTE A 3,30 VARAS DE ELETRODUTOS DE PVC DE 3/4",EMBUTIDO NALAJE,30,00M DE FIO 2,5MM2,CONEXOES,LUVAS E CURVA,EXCLUSIVE INTERRUPTOR E ESPELHO,INCLUSIVE ABERTURA E FECHAMENTO DE RASGO EM ALVENARIA</v>
      </c>
      <c r="C15235" s="749" t="s">
        <v>37809</v>
      </c>
      <c r="D15235" s="749" t="s">
        <v>37810</v>
      </c>
      <c r="E15235" s="749" t="s">
        <v>37811</v>
      </c>
      <c r="F15235" s="749" t="s">
        <v>37812</v>
      </c>
      <c r="G15235" s="749" t="s">
        <v>37813</v>
      </c>
      <c r="I15235" s="749" t="s">
        <v>30</v>
      </c>
      <c r="J15235" s="749" t="n">
        <v>322.34</v>
      </c>
    </row>
    <row collapsed="false" customFormat="false" customHeight="true" hidden="true" ht="12.75" outlineLevel="0" r="15236">
      <c r="A15236" s="749" t="s">
        <v>37815</v>
      </c>
      <c r="B15236" s="749" t="str">
        <f aca="false">C15236&amp;D15236&amp;E15236&amp;F15236&amp;G15236&amp;H15236</f>
        <v>INSTALACAO DE PONTO PARA 3(TRES)VENTILADORES DE TETO,EQUIVALENTE A 3,30 VARAS DE ELETRODUTOS DE PVC DE 3/4",APARENTE,30,00M DE FIO 2,5MM2,CONEXOES,LUVAS E CURVA,EXCLUSIVE INTERRUPTOR E ESPELHO</v>
      </c>
      <c r="C15236" s="749" t="s">
        <v>37809</v>
      </c>
      <c r="D15236" s="749" t="s">
        <v>37816</v>
      </c>
      <c r="E15236" s="749" t="s">
        <v>37771</v>
      </c>
      <c r="F15236" s="749" t="s">
        <v>37798</v>
      </c>
      <c r="I15236" s="749" t="s">
        <v>30</v>
      </c>
      <c r="J15236" s="749" t="n">
        <v>258.89</v>
      </c>
    </row>
    <row collapsed="false" customFormat="false" customHeight="true" hidden="true" ht="12.75" outlineLevel="0" r="15237">
      <c r="A15237" s="749" t="s">
        <v>37817</v>
      </c>
      <c r="B15237" s="749" t="str">
        <f aca="false">C15237&amp;D15237&amp;E15237&amp;F15237&amp;G15237&amp;H15237</f>
        <v>INSTALACAO DE PONTO PARA 3(TRES)VENTILADORES DE TETO,EQUIVALENTE A 3,30 VARAS DE ELETRODUTOS DE PVC DE 3/4",APARENTE,30,00M DE FIO 2,5MM2,CONEXOES,LUVAS E CURVA,EXCLUSIVE INTERRUPTOR E ESPELHO</v>
      </c>
      <c r="C15237" s="749" t="s">
        <v>37809</v>
      </c>
      <c r="D15237" s="749" t="s">
        <v>37816</v>
      </c>
      <c r="E15237" s="749" t="s">
        <v>37771</v>
      </c>
      <c r="F15237" s="749" t="s">
        <v>37798</v>
      </c>
      <c r="I15237" s="749" t="s">
        <v>30</v>
      </c>
      <c r="J15237" s="749" t="n">
        <v>232.52</v>
      </c>
    </row>
    <row collapsed="false" customFormat="false" customHeight="true" hidden="true" ht="12.75" outlineLevel="0" r="15238">
      <c r="A15238" s="749" t="s">
        <v>37818</v>
      </c>
      <c r="B15238" s="749" t="str">
        <f aca="false">C15238&amp;D15238&amp;E15238&amp;F15238&amp;G15238&amp;H15238</f>
        <v>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v>
      </c>
      <c r="C15238" s="749" t="s">
        <v>37819</v>
      </c>
      <c r="D15238" s="749" t="s">
        <v>37802</v>
      </c>
      <c r="E15238" s="749" t="s">
        <v>37820</v>
      </c>
      <c r="F15238" s="749" t="s">
        <v>37821</v>
      </c>
      <c r="G15238" s="749" t="s">
        <v>37778</v>
      </c>
      <c r="H15238" s="749" t="s">
        <v>37779</v>
      </c>
      <c r="I15238" s="749" t="s">
        <v>30</v>
      </c>
      <c r="J15238" s="749" t="n">
        <v>447.07</v>
      </c>
    </row>
    <row collapsed="false" customFormat="false" customHeight="true" hidden="true" ht="12.75" outlineLevel="0" r="15239">
      <c r="A15239" s="749" t="s">
        <v>37822</v>
      </c>
      <c r="B15239" s="749" t="str">
        <f aca="false">C15239&amp;D15239&amp;E15239&amp;F15239&amp;G15239&amp;H15239</f>
        <v>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v>
      </c>
      <c r="C15239" s="749" t="s">
        <v>37819</v>
      </c>
      <c r="D15239" s="749" t="s">
        <v>37802</v>
      </c>
      <c r="E15239" s="749" t="s">
        <v>37820</v>
      </c>
      <c r="F15239" s="749" t="s">
        <v>37821</v>
      </c>
      <c r="G15239" s="749" t="s">
        <v>37778</v>
      </c>
      <c r="H15239" s="749" t="s">
        <v>37779</v>
      </c>
      <c r="I15239" s="749" t="s">
        <v>30</v>
      </c>
      <c r="J15239" s="749" t="n">
        <v>418.34</v>
      </c>
    </row>
    <row collapsed="false" customFormat="false" customHeight="true" hidden="true" ht="51" outlineLevel="0" r="15240">
      <c r="A15240" s="749" t="s">
        <v>37823</v>
      </c>
      <c r="B15240" s="758" t="str">
        <f aca="false">C15240&amp;D15240&amp;E15240&amp;F15240&amp;G15240&amp;H15240</f>
        <v>INSTALACAO DE PONTO DE TOMADA,EMBUTIDO NA ALVENARIA,EQUIVALENTE A 2 VARAS DE ELETRODUTO DE PVC RIGIDO DE 3/4",18,00M DEFIO 2,5MM2,CAIXAS,CONEXOES E TOMADA DE EMBUTIR,2P+T,10A,PADRAO BRASILEIRO,COM PLACA FOSFORESCENTE,INCLUSIVE ABERTURA E FECHAMENTO DE RASGO EM ALVENARIA</v>
      </c>
      <c r="C15240" s="749" t="s">
        <v>37824</v>
      </c>
      <c r="D15240" s="749" t="s">
        <v>37825</v>
      </c>
      <c r="E15240" s="749" t="s">
        <v>37826</v>
      </c>
      <c r="F15240" s="749" t="s">
        <v>37827</v>
      </c>
      <c r="G15240" s="749" t="s">
        <v>37475</v>
      </c>
      <c r="I15240" s="749" t="s">
        <v>30</v>
      </c>
      <c r="J15240" s="749" t="n">
        <v>257.15</v>
      </c>
    </row>
    <row collapsed="false" customFormat="false" customHeight="true" hidden="true" ht="51" outlineLevel="0" r="15241">
      <c r="A15241" s="749" t="s">
        <v>214</v>
      </c>
      <c r="B15241" s="758" t="str">
        <f aca="false">C15241&amp;D15241&amp;E15241&amp;F15241&amp;G15241&amp;H15241</f>
        <v>INSTALACAO DE PONTO DE TOMADA,EMBUTIDO NA ALVENARIA,EQUIVALENTE A 2 VARAS DE ELETRODUTO DE PVC RIGIDO DE 3/4",18,00M DEFIO 2,5MM2,CAIXAS,CONEXOES E TOMADA DE EMBUTIR,2P+T,10A,PADRAO BRASILEIRO,COM PLACA FOSFORESCENTE,INCLUSIVE ABERTURA E FECHAMENTO DE RASGO EM ALVENARIA</v>
      </c>
      <c r="C15241" s="749" t="s">
        <v>37824</v>
      </c>
      <c r="D15241" s="749" t="s">
        <v>37825</v>
      </c>
      <c r="E15241" s="749" t="s">
        <v>37826</v>
      </c>
      <c r="F15241" s="749" t="s">
        <v>37827</v>
      </c>
      <c r="G15241" s="749" t="s">
        <v>37475</v>
      </c>
      <c r="I15241" s="749" t="s">
        <v>30</v>
      </c>
      <c r="J15241" s="749" t="n">
        <v>228</v>
      </c>
    </row>
    <row collapsed="false" customFormat="false" customHeight="true" hidden="true" ht="38.25" outlineLevel="0" r="15242">
      <c r="A15242" s="749" t="s">
        <v>37828</v>
      </c>
      <c r="B15242" s="758" t="str">
        <f aca="false">C15242&amp;D15242&amp;E15242&amp;F15242&amp;G15242&amp;H15242</f>
        <v>INSTALACAO DE PONTO DE TOMADA,APARENTE,EQUIVALENTE A 2 VARAS DE ELETRODUTO DE PVC RIGIDO DE 3/4",18,00M DE FIO 2,5MM2,CAIXAS,CONEXOES E TOMADA DE SOBREPOR 2P+T,10A,PADRAO BRASILEIRO</v>
      </c>
      <c r="C15242" s="749" t="s">
        <v>37829</v>
      </c>
      <c r="D15242" s="749" t="s">
        <v>37830</v>
      </c>
      <c r="E15242" s="749" t="s">
        <v>37831</v>
      </c>
      <c r="F15242" s="749" t="s">
        <v>11365</v>
      </c>
      <c r="I15242" s="749" t="s">
        <v>30</v>
      </c>
      <c r="J15242" s="749" t="n">
        <v>195.16</v>
      </c>
    </row>
    <row collapsed="false" customFormat="false" customHeight="true" hidden="true" ht="38.25" outlineLevel="0" r="15243">
      <c r="A15243" s="749" t="s">
        <v>37832</v>
      </c>
      <c r="B15243" s="758" t="str">
        <f aca="false">C15243&amp;D15243&amp;E15243&amp;F15243&amp;G15243&amp;H15243</f>
        <v>INSTALACAO DE PONTO DE TOMADA,APARENTE,EQUIVALENTE A 2 VARAS DE ELETRODUTO DE PVC RIGIDO DE 3/4",18,00M DE FIO 2,5MM2,CAIXAS,CONEXOES E TOMADA DE SOBREPOR 2P+T,10A,PADRAO BRASILEIRO</v>
      </c>
      <c r="C15243" s="749" t="s">
        <v>37829</v>
      </c>
      <c r="D15243" s="749" t="s">
        <v>37830</v>
      </c>
      <c r="E15243" s="749" t="s">
        <v>37831</v>
      </c>
      <c r="F15243" s="749" t="s">
        <v>11365</v>
      </c>
      <c r="I15243" s="749" t="s">
        <v>30</v>
      </c>
      <c r="J15243" s="749" t="n">
        <v>174.6</v>
      </c>
    </row>
    <row collapsed="false" customFormat="false" customHeight="true" hidden="true" ht="51" outlineLevel="0" r="15244">
      <c r="A15244" s="749" t="s">
        <v>37833</v>
      </c>
      <c r="B15244" s="758" t="str">
        <f aca="false">C15244&amp;D15244&amp;E15244&amp;F15244&amp;G15244&amp;H15244</f>
        <v>INSTALACAO DE PONTO DE TOMADA,EMBUTIDO NA ALVENARIA,EQUIVALENTE A 2 VARAS DE ELETRODUTO DE PVC RIGIDO DE 3/4",18,00M DEFIO 2,5MM2,CAIXAS,CONEXOES E TOMADA DE EMBUTIR 2P+T,20A,PADRAO BRASILEIRO,COM PLACA FOSFORESCENTE,INCLUSIVE ABERTURA E FECHAMENTO DE RASGO EM ALVENARIA</v>
      </c>
      <c r="C15244" s="749" t="s">
        <v>37824</v>
      </c>
      <c r="D15244" s="749" t="s">
        <v>37825</v>
      </c>
      <c r="E15244" s="749" t="s">
        <v>37834</v>
      </c>
      <c r="F15244" s="749" t="s">
        <v>37827</v>
      </c>
      <c r="G15244" s="749" t="s">
        <v>37475</v>
      </c>
      <c r="I15244" s="749" t="s">
        <v>30</v>
      </c>
      <c r="J15244" s="749" t="n">
        <v>259.41</v>
      </c>
    </row>
    <row collapsed="false" customFormat="false" customHeight="true" hidden="true" ht="51" outlineLevel="0" r="15245">
      <c r="A15245" s="749" t="s">
        <v>37835</v>
      </c>
      <c r="B15245" s="758" t="str">
        <f aca="false">C15245&amp;D15245&amp;E15245&amp;F15245&amp;G15245&amp;H15245</f>
        <v>INSTALACAO DE PONTO DE TOMADA,EMBUTIDO NA ALVENARIA,EQUIVALENTE A 2 VARAS DE ELETRODUTO DE PVC RIGIDO DE 3/4",18,00M DEFIO 2,5MM2,CAIXAS,CONEXOES E TOMADA DE EMBUTIR 2P+T,20A,PADRAO BRASILEIRO,COM PLACA FOSFORESCENTE,INCLUSIVE ABERTURA E FECHAMENTO DE RASGO EM ALVENARIA</v>
      </c>
      <c r="C15245" s="749" t="s">
        <v>37824</v>
      </c>
      <c r="D15245" s="749" t="s">
        <v>37825</v>
      </c>
      <c r="E15245" s="749" t="s">
        <v>37834</v>
      </c>
      <c r="F15245" s="749" t="s">
        <v>37827</v>
      </c>
      <c r="G15245" s="749" t="s">
        <v>37475</v>
      </c>
      <c r="I15245" s="749" t="s">
        <v>30</v>
      </c>
      <c r="J15245" s="749" t="n">
        <v>230.26</v>
      </c>
    </row>
    <row collapsed="false" customFormat="false" customHeight="true" hidden="true" ht="38.25" outlineLevel="0" r="15246">
      <c r="A15246" s="749" t="s">
        <v>37836</v>
      </c>
      <c r="B15246" s="758" t="str">
        <f aca="false">C15246&amp;D15246&amp;E15246&amp;F15246&amp;G15246&amp;H15246</f>
        <v>INSTALACAO DE PONTO DE TOMADA,APARENTE,EQUIVALENTE A 2 VARAS DE ELETRODUTO DE PVC RIGIDO DE 3/4",18,00M DE FIO 2,5MM2,CAIXAS,CONEXOES E TOMADA DE SOBREPOR 2P+T,20A,PADRAO BRASILEIRO,COM PLACA FOSFORESCENTE</v>
      </c>
      <c r="C15246" s="749" t="s">
        <v>37829</v>
      </c>
      <c r="D15246" s="749" t="s">
        <v>37830</v>
      </c>
      <c r="E15246" s="749" t="s">
        <v>37837</v>
      </c>
      <c r="F15246" s="749" t="s">
        <v>37838</v>
      </c>
      <c r="I15246" s="749" t="s">
        <v>30</v>
      </c>
      <c r="J15246" s="749" t="n">
        <v>197.27</v>
      </c>
    </row>
    <row collapsed="false" customFormat="false" customHeight="true" hidden="true" ht="38.25" outlineLevel="0" r="15247">
      <c r="A15247" s="749" t="s">
        <v>37839</v>
      </c>
      <c r="B15247" s="758" t="str">
        <f aca="false">C15247&amp;D15247&amp;E15247&amp;F15247&amp;G15247&amp;H15247</f>
        <v>INSTALACAO DE PONTO DE TOMADA,APARENTE,EQUIVALENTE A 2 VARAS DE ELETRODUTO DE PVC RIGIDO DE 3/4",18,00M DE FIO 2,5MM2,CAIXAS,CONEXOES E TOMADA DE SOBREPOR 2P+T,20A,PADRAO BRASILEIRO,COM PLACA FOSFORESCENTE</v>
      </c>
      <c r="C15247" s="749" t="s">
        <v>37829</v>
      </c>
      <c r="D15247" s="749" t="s">
        <v>37830</v>
      </c>
      <c r="E15247" s="749" t="s">
        <v>37837</v>
      </c>
      <c r="F15247" s="749" t="s">
        <v>37838</v>
      </c>
      <c r="I15247" s="749" t="s">
        <v>30</v>
      </c>
      <c r="J15247" s="749" t="n">
        <v>176.71</v>
      </c>
    </row>
    <row collapsed="false" customFormat="false" customHeight="true" hidden="true" ht="51" outlineLevel="0" r="15248">
      <c r="A15248" s="749" t="s">
        <v>37840</v>
      </c>
      <c r="B15248" s="758" t="str">
        <f aca="false">C15248&amp;D15248&amp;E15248&amp;F15248&amp;G15248&amp;H15248</f>
        <v>INSTALACAO DE PONTO DE TOMADA,APARENTE COM CANALETA PERFURADA,SENDO ESTA LIGADA A ELETROCALHA PRINCIPAL(EXCLUSIVE ESTA),EQUIVALENTE A 1 VARA DE CANALETA E 4 VARAS DE ELETRODUTO DEPVC RIGIDO DE 3/4", 36,00M DE FIO 2,5MM2,CAIXAS,CONEXOES E TOMADA DE SOBREPOR 2P+T,10A,PADRAO BRASILEIRO</v>
      </c>
      <c r="C15248" s="749" t="s">
        <v>37841</v>
      </c>
      <c r="D15248" s="749" t="s">
        <v>37842</v>
      </c>
      <c r="E15248" s="749" t="s">
        <v>37843</v>
      </c>
      <c r="F15248" s="749" t="s">
        <v>37844</v>
      </c>
      <c r="G15248" s="749" t="s">
        <v>37845</v>
      </c>
      <c r="I15248" s="749" t="s">
        <v>30</v>
      </c>
      <c r="J15248" s="749" t="n">
        <v>303.69</v>
      </c>
    </row>
    <row collapsed="false" customFormat="false" customHeight="true" hidden="true" ht="51" outlineLevel="0" r="15249">
      <c r="A15249" s="749" t="s">
        <v>37846</v>
      </c>
      <c r="B15249" s="758" t="str">
        <f aca="false">C15249&amp;D15249&amp;E15249&amp;F15249&amp;G15249&amp;H15249</f>
        <v>INSTALACAO DE PONTO DE TOMADA,APARENTE COM CANALETA PERFURADA,SENDO ESTA LIGADA A ELETROCALHA PRINCIPAL(EXCLUSIVE ESTA),EQUIVALENTE A 1 VARA DE CANALETA E 4 VARAS DE ELETRODUTO DEPVC RIGIDO DE 3/4", 36,00M DE FIO 2,5MM2,CAIXAS,CONEXOES E TOMADA DE SOBREPOR 2P+T,10A,PADRAO BRASILEIRO</v>
      </c>
      <c r="C15249" s="749" t="s">
        <v>37841</v>
      </c>
      <c r="D15249" s="749" t="s">
        <v>37842</v>
      </c>
      <c r="E15249" s="749" t="s">
        <v>37843</v>
      </c>
      <c r="F15249" s="749" t="s">
        <v>37844</v>
      </c>
      <c r="G15249" s="749" t="s">
        <v>37845</v>
      </c>
      <c r="I15249" s="749" t="s">
        <v>30</v>
      </c>
      <c r="J15249" s="749" t="n">
        <v>280.76</v>
      </c>
    </row>
    <row collapsed="false" customFormat="false" customHeight="true" hidden="true" ht="51" outlineLevel="0" r="15250">
      <c r="A15250" s="749" t="s">
        <v>37847</v>
      </c>
      <c r="B15250" s="758" t="str">
        <f aca="false">C15250&amp;D15250&amp;E15250&amp;F15250&amp;G15250&amp;H15250</f>
        <v>INSTALACAO DE PONTO DE TOMADA,APARENTE COM CANALETA PERFURADA,SENDO ESTA LIGADA A ELETROCALHA PRINCIPAL(EXCLUSIVE ESTA)EQUIVALENTE A 1 VARA DE CANALETA E 4 VARAS DE ELETRODUTO DE PVC RIGIDO DE 3/4", 36,00M DE FIO 2,5MM2,CAIXAS,CONEXOES E TOMADA DE SOBREPOR 2P+T,20A,PADRAO BRASILEIRO</v>
      </c>
      <c r="C15250" s="749" t="s">
        <v>37841</v>
      </c>
      <c r="D15250" s="749" t="s">
        <v>37848</v>
      </c>
      <c r="E15250" s="749" t="s">
        <v>37849</v>
      </c>
      <c r="F15250" s="749" t="s">
        <v>37850</v>
      </c>
      <c r="G15250" s="749" t="s">
        <v>37851</v>
      </c>
      <c r="I15250" s="749" t="s">
        <v>30</v>
      </c>
      <c r="J15250" s="749" t="n">
        <v>305.8</v>
      </c>
    </row>
    <row collapsed="false" customFormat="false" customHeight="true" hidden="true" ht="51" outlineLevel="0" r="15251">
      <c r="A15251" s="749" t="s">
        <v>37852</v>
      </c>
      <c r="B15251" s="758" t="str">
        <f aca="false">C15251&amp;D15251&amp;E15251&amp;F15251&amp;G15251&amp;H15251</f>
        <v>INSTALACAO DE PONTO DE TOMADA,APARENTE COM CANALETA PERFURADA,SENDO ESTA LIGADA A ELETROCALHA PRINCIPAL(EXCLUSIVE ESTA)EQUIVALENTE A 1 VARA DE CANALETA E 4 VARAS DE ELETRODUTO DE PVC RIGIDO DE 3/4", 36,00M DE FIO 2,5MM2,CAIXAS,CONEXOES E TOMADA DE SOBREPOR 2P+T,20A,PADRAO BRASILEIRO</v>
      </c>
      <c r="C15251" s="749" t="s">
        <v>37841</v>
      </c>
      <c r="D15251" s="749" t="s">
        <v>37848</v>
      </c>
      <c r="E15251" s="749" t="s">
        <v>37849</v>
      </c>
      <c r="F15251" s="749" t="s">
        <v>37850</v>
      </c>
      <c r="G15251" s="749" t="s">
        <v>37851</v>
      </c>
      <c r="I15251" s="749" t="s">
        <v>30</v>
      </c>
      <c r="J15251" s="749" t="n">
        <v>282.87</v>
      </c>
    </row>
    <row collapsed="false" customFormat="false" customHeight="true" hidden="true" ht="51" outlineLevel="0" r="15252">
      <c r="A15252" s="749" t="s">
        <v>37853</v>
      </c>
      <c r="B15252" s="758" t="str">
        <f aca="false">C15252&amp;D15252&amp;E15252&amp;F15252&amp;G15252&amp;H15252</f>
        <v>INSTALACAO DE PONTO DE TOMADA,EMBUTIDO NA ALVENARIA,EQUIVALENTE A 2 VARAS DE ELETRODUTO DE PVC RIGIDO DE 1/2",18,00M DEFIO 2,5MM2,CAIXAS,CONEXOES E TOMADA DE EMBUTIR 2P+T,10A,COMPLACA FOSFORESCENTE,INCLUSIVE ABERTURA E FECHAMENTO DE RASGO EM ALVENARIA</v>
      </c>
      <c r="C15252" s="749" t="s">
        <v>37824</v>
      </c>
      <c r="D15252" s="749" t="s">
        <v>37854</v>
      </c>
      <c r="E15252" s="749" t="s">
        <v>37855</v>
      </c>
      <c r="F15252" s="749" t="s">
        <v>37443</v>
      </c>
      <c r="G15252" s="749" t="s">
        <v>37856</v>
      </c>
      <c r="I15252" s="749" t="s">
        <v>30</v>
      </c>
      <c r="J15252" s="749" t="n">
        <v>200.76</v>
      </c>
    </row>
    <row collapsed="false" customFormat="false" customHeight="true" hidden="true" ht="51" outlineLevel="0" r="15253">
      <c r="A15253" s="749" t="s">
        <v>37857</v>
      </c>
      <c r="B15253" s="758" t="str">
        <f aca="false">C15253&amp;D15253&amp;E15253&amp;F15253&amp;G15253&amp;H15253</f>
        <v>INSTALACAO DE PONTO DE TOMADA,EMBUTIDO NA ALVENARIA,EQUIVALENTE A 2 VARAS DE ELETRODUTO DE PVC RIGIDO DE 1/2",18,00M DEFIO 2,5MM2,CAIXAS,CONEXOES E TOMADA DE EMBUTIR 2P+T,10A,COMPLACA FOSFORESCENTE,INCLUSIVE ABERTURA E FECHAMENTO DE RASGO EM ALVENARIA</v>
      </c>
      <c r="C15253" s="749" t="s">
        <v>37824</v>
      </c>
      <c r="D15253" s="749" t="s">
        <v>37854</v>
      </c>
      <c r="E15253" s="749" t="s">
        <v>37855</v>
      </c>
      <c r="F15253" s="749" t="s">
        <v>37443</v>
      </c>
      <c r="G15253" s="749" t="s">
        <v>37856</v>
      </c>
      <c r="I15253" s="749" t="s">
        <v>30</v>
      </c>
      <c r="J15253" s="749" t="n">
        <v>178.38</v>
      </c>
    </row>
    <row collapsed="false" customFormat="false" customHeight="true" hidden="true" ht="25.5" outlineLevel="0" r="15254">
      <c r="A15254" s="749" t="s">
        <v>37858</v>
      </c>
      <c r="B15254" s="758" t="str">
        <f aca="false">C15254&amp;D15254&amp;E15254&amp;F15254&amp;G15254&amp;H15254</f>
        <v>INSTALACAO DE PONTO DE TOMADA,APARENTE,EQUIVALENTE A 2 VARAS DE ELETRODUTO DE PVC RIGIDO DE 1/2",18,00M DE FIO 2,5MM2,CAIXAS,CONEXOES E TOMADA DE SOBREPOR 2P+T,10A</v>
      </c>
      <c r="C15254" s="749" t="s">
        <v>37829</v>
      </c>
      <c r="D15254" s="749" t="s">
        <v>37859</v>
      </c>
      <c r="E15254" s="749" t="s">
        <v>37860</v>
      </c>
      <c r="I15254" s="749" t="s">
        <v>30</v>
      </c>
      <c r="J15254" s="749" t="n">
        <v>174.55</v>
      </c>
    </row>
    <row collapsed="false" customFormat="false" customHeight="true" hidden="true" ht="25.5" outlineLevel="0" r="15255">
      <c r="A15255" s="749" t="s">
        <v>37861</v>
      </c>
      <c r="B15255" s="758" t="str">
        <f aca="false">C15255&amp;D15255&amp;E15255&amp;F15255&amp;G15255&amp;H15255</f>
        <v>INSTALACAO DE PONTO DE TOMADA,APARENTE,EQUIVALENTE A 2 VARAS DE ELETRODUTO DE PVC RIGIDO DE 1/2",18,00M DE FIO 2,5MM2,CAIXAS,CONEXOES E TOMADA DE SOBREPOR 2P+T,10A</v>
      </c>
      <c r="C15255" s="749" t="s">
        <v>37829</v>
      </c>
      <c r="D15255" s="749" t="s">
        <v>37859</v>
      </c>
      <c r="E15255" s="749" t="s">
        <v>37860</v>
      </c>
      <c r="I15255" s="749" t="s">
        <v>30</v>
      </c>
      <c r="J15255" s="749" t="n">
        <v>156.36</v>
      </c>
    </row>
    <row collapsed="false" customFormat="false" customHeight="true" hidden="true" ht="51" outlineLevel="0" r="15256">
      <c r="A15256" s="749" t="s">
        <v>37862</v>
      </c>
      <c r="B15256" s="758" t="str">
        <f aca="false">C15256&amp;D15256&amp;E15256&amp;F15256&amp;G15256&amp;H15256</f>
        <v>INSTALACAO DE PONTO DE TOMADA,EMBUTIDO NA ALVENARIA,EQUIVALENTE A 2 VARAS DE ELETRODUTO DE PVC RIGIDO DE 1/2",18,00M DEFIO 2,5MM2,CAIXAS,CONEXOES E TOMADA,DE EMBUTIR 2P+T,20A,COMPLACA FOSFORESCENTE,INCLUSIVE ABERTURA E FECHAMENTO DE RASGO EM ALVENARIA</v>
      </c>
      <c r="C15256" s="749" t="s">
        <v>37824</v>
      </c>
      <c r="D15256" s="749" t="s">
        <v>37854</v>
      </c>
      <c r="E15256" s="749" t="s">
        <v>37863</v>
      </c>
      <c r="F15256" s="749" t="s">
        <v>37443</v>
      </c>
      <c r="G15256" s="749" t="s">
        <v>37856</v>
      </c>
      <c r="I15256" s="749" t="s">
        <v>30</v>
      </c>
      <c r="J15256" s="749" t="n">
        <v>203.02</v>
      </c>
    </row>
    <row collapsed="false" customFormat="false" customHeight="true" hidden="true" ht="51" outlineLevel="0" r="15257">
      <c r="A15257" s="749" t="s">
        <v>37864</v>
      </c>
      <c r="B15257" s="758" t="str">
        <f aca="false">C15257&amp;D15257&amp;E15257&amp;F15257&amp;G15257&amp;H15257</f>
        <v>INSTALACAO DE PONTO DE TOMADA,EMBUTIDO NA ALVENARIA,EQUIVALENTE A 2 VARAS DE ELETRODUTO DE PVC RIGIDO DE 1/2",18,00M DEFIO 2,5MM2,CAIXAS,CONEXOES E TOMADA,DE EMBUTIR 2P+T,20A,COMPLACA FOSFORESCENTE,INCLUSIVE ABERTURA E FECHAMENTO DE RASGO EM ALVENARIA</v>
      </c>
      <c r="C15257" s="749" t="s">
        <v>37824</v>
      </c>
      <c r="D15257" s="749" t="s">
        <v>37854</v>
      </c>
      <c r="E15257" s="749" t="s">
        <v>37863</v>
      </c>
      <c r="F15257" s="749" t="s">
        <v>37443</v>
      </c>
      <c r="G15257" s="749" t="s">
        <v>37856</v>
      </c>
      <c r="I15257" s="749" t="s">
        <v>30</v>
      </c>
      <c r="J15257" s="749" t="n">
        <v>180.64</v>
      </c>
    </row>
    <row collapsed="false" customFormat="false" customHeight="true" hidden="true" ht="25.5" outlineLevel="0" r="15258">
      <c r="A15258" s="749" t="s">
        <v>37865</v>
      </c>
      <c r="B15258" s="758" t="str">
        <f aca="false">C15258&amp;D15258&amp;E15258&amp;F15258&amp;G15258&amp;H15258</f>
        <v>INSTALACAO DE PONTO DE TOMADA,APARENTE,EQUIVALENTE A 2 VARAS DE ELETRODUTO DE PVC RIGIDO DE 1/2",18,00M DE FIO 2,5MM2,CAIXAS,CONEXOES E TOMADA DE SOBREPOR 2P+T,20A</v>
      </c>
      <c r="C15258" s="749" t="s">
        <v>37829</v>
      </c>
      <c r="D15258" s="749" t="s">
        <v>37859</v>
      </c>
      <c r="E15258" s="749" t="s">
        <v>37866</v>
      </c>
      <c r="I15258" s="749" t="s">
        <v>30</v>
      </c>
      <c r="J15258" s="749" t="n">
        <v>176.66</v>
      </c>
    </row>
    <row collapsed="false" customFormat="false" customHeight="true" hidden="true" ht="25.5" outlineLevel="0" r="15259">
      <c r="A15259" s="749" t="s">
        <v>37867</v>
      </c>
      <c r="B15259" s="758" t="str">
        <f aca="false">C15259&amp;D15259&amp;E15259&amp;F15259&amp;G15259&amp;H15259</f>
        <v>INSTALACAO DE PONTO DE TOMADA,APARENTE,EQUIVALENTE A 2 VARAS DE ELETRODUTO DE PVC RIGIDO DE 1/2",18,00M DE FIO 2,5MM2,CAIXAS,CONEXOES E TOMADA DE SOBREPOR 2P+T,20A</v>
      </c>
      <c r="C15259" s="749" t="s">
        <v>37829</v>
      </c>
      <c r="D15259" s="749" t="s">
        <v>37859</v>
      </c>
      <c r="E15259" s="749" t="s">
        <v>37866</v>
      </c>
      <c r="I15259" s="749" t="s">
        <v>30</v>
      </c>
      <c r="J15259" s="749" t="n">
        <v>158.47</v>
      </c>
    </row>
    <row collapsed="false" customFormat="false" customHeight="true" hidden="true" ht="51" outlineLevel="0" r="15260">
      <c r="A15260" s="749" t="s">
        <v>37868</v>
      </c>
      <c r="B15260" s="758" t="str">
        <f aca="false">C15260&amp;D15260&amp;E15260&amp;F15260&amp;G15260&amp;H15260</f>
        <v>INSTALACAO DE PONTO DE TOMADA,APARENTE COM CANALETA PERFURADA,SENDO ESTA LIGADA A ELETROCALHA PRINCIPAL(EXCLUSIVE ESTA),EQUIVALENTE A 1 VARA DE CANALETA E 2 VARAS DE ELETRODUTO DEPVC RIGIDO DE 1/2", 36,00M DE FIO 2,5MM2,CAIXAS,CONEXOES E TOMADA DE SOBREPOR 2P+T,10A</v>
      </c>
      <c r="C15260" s="749" t="s">
        <v>37841</v>
      </c>
      <c r="D15260" s="749" t="s">
        <v>37842</v>
      </c>
      <c r="E15260" s="749" t="s">
        <v>37869</v>
      </c>
      <c r="F15260" s="749" t="s">
        <v>37870</v>
      </c>
      <c r="G15260" s="749" t="s">
        <v>37871</v>
      </c>
      <c r="I15260" s="749" t="s">
        <v>30</v>
      </c>
      <c r="J15260" s="749" t="n">
        <v>268.46</v>
      </c>
    </row>
    <row collapsed="false" customFormat="false" customHeight="true" hidden="true" ht="51" outlineLevel="0" r="15261">
      <c r="A15261" s="749" t="s">
        <v>37872</v>
      </c>
      <c r="B15261" s="758" t="str">
        <f aca="false">C15261&amp;D15261&amp;E15261&amp;F15261&amp;G15261&amp;H15261</f>
        <v>INSTALACAO DE PONTO DE TOMADA,APARENTE COM CANALETA PERFURADA,SENDO ESTA LIGADA A ELETROCALHA PRINCIPAL(EXCLUSIVE ESTA),EQUIVALENTE A 1 VARA DE CANALETA E 2 VARAS DE ELETRODUTO DEPVC RIGIDO DE 1/2", 36,00M DE FIO 2,5MM2,CAIXAS,CONEXOES E TOMADA DE SOBREPOR 2P+T,10A</v>
      </c>
      <c r="C15261" s="749" t="s">
        <v>37841</v>
      </c>
      <c r="D15261" s="749" t="s">
        <v>37842</v>
      </c>
      <c r="E15261" s="749" t="s">
        <v>37869</v>
      </c>
      <c r="F15261" s="749" t="s">
        <v>37870</v>
      </c>
      <c r="G15261" s="749" t="s">
        <v>37871</v>
      </c>
      <c r="I15261" s="749" t="s">
        <v>30</v>
      </c>
      <c r="J15261" s="749" t="n">
        <v>247.9</v>
      </c>
    </row>
    <row collapsed="false" customFormat="false" customHeight="true" hidden="true" ht="51" outlineLevel="0" r="15262">
      <c r="A15262" s="749" t="s">
        <v>37873</v>
      </c>
      <c r="B15262" s="758" t="str">
        <f aca="false">C15262&amp;D15262&amp;E15262&amp;F15262&amp;G15262&amp;H15262</f>
        <v>INSTALACAO DE PONTO DE TOMADA,APARENTE COM CANALETA PERFURADA,SENDO ESTA LIGADA A ELETROCALHA PRINCIPAL(EXCLUSIVE ESTA),EQUIVALENTE A 1 VARA DE CANALETA 2 VARAS DE ELETRODUTO DE PVC RIGIDO DE 1/2", 36,00M DE FIO 2,5MM2,CAIXAS,CONEXOES E TOMADA DE SOBRPOR 2P+T,20A</v>
      </c>
      <c r="C15262" s="749" t="s">
        <v>37841</v>
      </c>
      <c r="D15262" s="749" t="s">
        <v>37842</v>
      </c>
      <c r="E15262" s="749" t="s">
        <v>37874</v>
      </c>
      <c r="F15262" s="749" t="s">
        <v>37875</v>
      </c>
      <c r="G15262" s="749" t="s">
        <v>37876</v>
      </c>
      <c r="I15262" s="749" t="s">
        <v>30</v>
      </c>
      <c r="J15262" s="749" t="n">
        <v>270.57</v>
      </c>
    </row>
    <row collapsed="false" customFormat="false" customHeight="true" hidden="true" ht="51" outlineLevel="0" r="15263">
      <c r="A15263" s="749" t="s">
        <v>37877</v>
      </c>
      <c r="B15263" s="758" t="str">
        <f aca="false">C15263&amp;D15263&amp;E15263&amp;F15263&amp;G15263&amp;H15263</f>
        <v>INSTALACAO DE PONTO DE TOMADA,APARENTE COM CANALETA PERFURADA,SENDO ESTA LIGADA A ELETROCALHA PRINCIPAL(EXCLUSIVE ESTA),EQUIVALENTE A 1 VARA DE CANALETA 2 VARAS DE ELETRODUTO DE PVC RIGIDO DE 1/2", 36,00M DE FIO 2,5MM2,CAIXAS,CONEXOES E TOMADA DE SOBRPOR 2P+T,20A</v>
      </c>
      <c r="C15263" s="749" t="s">
        <v>37841</v>
      </c>
      <c r="D15263" s="749" t="s">
        <v>37842</v>
      </c>
      <c r="E15263" s="749" t="s">
        <v>37874</v>
      </c>
      <c r="F15263" s="749" t="s">
        <v>37875</v>
      </c>
      <c r="G15263" s="749" t="s">
        <v>37876</v>
      </c>
      <c r="I15263" s="749" t="s">
        <v>30</v>
      </c>
      <c r="J15263" s="749" t="n">
        <v>250.01</v>
      </c>
    </row>
    <row collapsed="false" customFormat="false" customHeight="true" hidden="true" ht="12.75" outlineLevel="0" r="15264">
      <c r="A15264" s="749" t="s">
        <v>37878</v>
      </c>
      <c r="B15264" s="749" t="str">
        <f aca="false">C15264&amp;D15264&amp;E15264&amp;F15264&amp;G15264&amp;H15264</f>
        <v>INSTALACAO DE UM CONJUNTO DE 2 TOMADAS,EMBUTIDO NA ALVENARIA,EQUIVALENTE A 3 VARAS DE ELETRODUTO DE PVC RIGIDO DE 3/4",27,00M DE FIO 2,5MM2,CAIXAS,CONEXOES E TOMADAS DE EMBUTIR 2P+T,10A,COM PLACA FOSFORESCENTE,INCLUSIVE ABERTURA E FECHAMENTO DE RASGO EM ALVENARIA</v>
      </c>
      <c r="C15264" s="749" t="s">
        <v>37879</v>
      </c>
      <c r="D15264" s="749" t="s">
        <v>37880</v>
      </c>
      <c r="E15264" s="749" t="s">
        <v>37881</v>
      </c>
      <c r="F15264" s="749" t="s">
        <v>37882</v>
      </c>
      <c r="G15264" s="749" t="s">
        <v>37883</v>
      </c>
      <c r="I15264" s="749" t="s">
        <v>30</v>
      </c>
      <c r="J15264" s="749" t="n">
        <v>341.62</v>
      </c>
    </row>
    <row collapsed="false" customFormat="false" customHeight="true" hidden="true" ht="12.75" outlineLevel="0" r="15265">
      <c r="A15265" s="749" t="s">
        <v>37884</v>
      </c>
      <c r="B15265" s="749" t="str">
        <f aca="false">C15265&amp;D15265&amp;E15265&amp;F15265&amp;G15265&amp;H15265</f>
        <v>INSTALACAO DE UM CONJUNTO DE 2 TOMADAS,EMBUTIDO NA ALVENARIA,EQUIVALENTE A 3 VARAS DE ELETRODUTO DE PVC RIGIDO DE 3/4",27,00M DE FIO 2,5MM2,CAIXAS,CONEXOES E TOMADAS DE EMBUTIR 2P+T,10A,COM PLACA FOSFORESCENTE,INCLUSIVE ABERTURA E FECHAMENTO DE RASGO EM ALVENARIA</v>
      </c>
      <c r="C15265" s="749" t="s">
        <v>37879</v>
      </c>
      <c r="D15265" s="749" t="s">
        <v>37880</v>
      </c>
      <c r="E15265" s="749" t="s">
        <v>37881</v>
      </c>
      <c r="F15265" s="749" t="s">
        <v>37882</v>
      </c>
      <c r="G15265" s="749" t="s">
        <v>37883</v>
      </c>
      <c r="I15265" s="749" t="s">
        <v>30</v>
      </c>
      <c r="J15265" s="749" t="n">
        <v>303.79</v>
      </c>
    </row>
    <row collapsed="false" customFormat="false" customHeight="true" hidden="true" ht="12.75" outlineLevel="0" r="15266">
      <c r="A15266" s="749" t="s">
        <v>37885</v>
      </c>
      <c r="B15266" s="749" t="str">
        <f aca="false">C15266&amp;D15266&amp;E15266&amp;F15266&amp;G15266&amp;H15266</f>
        <v>INSTALACAO DE UM CONJUNTO DE 2 TOMADAS,APARENTE,EQUIVALENTEA 3 VARAS DE ELETRODUTO DE PVC RIGIDO DE 3/4",27,00M DE FIO2,5MM2,CAIXAS,CONEXOES E TOMADAS DE SOBREPOR 2P+T,10A</v>
      </c>
      <c r="C15266" s="749" t="s">
        <v>37886</v>
      </c>
      <c r="D15266" s="749" t="s">
        <v>37887</v>
      </c>
      <c r="E15266" s="749" t="s">
        <v>37888</v>
      </c>
      <c r="I15266" s="749" t="s">
        <v>30</v>
      </c>
      <c r="J15266" s="749" t="n">
        <v>251.56</v>
      </c>
    </row>
    <row collapsed="false" customFormat="false" customHeight="true" hidden="true" ht="12.75" outlineLevel="0" r="15267">
      <c r="A15267" s="749" t="s">
        <v>37889</v>
      </c>
      <c r="B15267" s="749" t="str">
        <f aca="false">C15267&amp;D15267&amp;E15267&amp;F15267&amp;G15267&amp;H15267</f>
        <v>INSTALACAO DE UM CONJUNTO DE 2 TOMADAS,APARENTE,EQUIVALENTEA 3 VARAS DE ELETRODUTO DE PVC RIGIDO DE 3/4",27,00M DE FIO2,5MM2,CAIXAS,CONEXOES E TOMADAS DE SOBREPOR 2P+T,10A</v>
      </c>
      <c r="C15267" s="749" t="s">
        <v>37886</v>
      </c>
      <c r="D15267" s="749" t="s">
        <v>37887</v>
      </c>
      <c r="E15267" s="749" t="s">
        <v>37888</v>
      </c>
      <c r="I15267" s="749" t="s">
        <v>30</v>
      </c>
      <c r="J15267" s="749" t="n">
        <v>226.27</v>
      </c>
    </row>
    <row collapsed="false" customFormat="false" customHeight="true" hidden="true" ht="12.75" outlineLevel="0" r="15268">
      <c r="A15268" s="749" t="s">
        <v>37890</v>
      </c>
      <c r="B15268" s="749" t="str">
        <f aca="false">C15268&amp;D15268&amp;E15268&amp;F15268&amp;G15268&amp;H15268</f>
        <v>INSTALACAO DE UM CONJUNTO DE 2 TOMADAS,EMBUTIDO NA ALVENARIA,EQUIVALENTE A 3 VARAS DE ELETRODUTO DE PVC RIGIDO DE 3/4",27,00M DE FIO 2,5MM2,CAIXAS,CONEXOES E TOMADAS DE EMBUTIR 2P+T,20A,COM PLACA FOSFORESCENTE,INCLUSIVE ABERTURA E FECHAMENTO DE RASGO EM ALVENARIA</v>
      </c>
      <c r="C15268" s="749" t="s">
        <v>37879</v>
      </c>
      <c r="D15268" s="749" t="s">
        <v>37880</v>
      </c>
      <c r="E15268" s="749" t="s">
        <v>37881</v>
      </c>
      <c r="F15268" s="749" t="s">
        <v>37891</v>
      </c>
      <c r="G15268" s="749" t="s">
        <v>37883</v>
      </c>
      <c r="I15268" s="749" t="s">
        <v>30</v>
      </c>
      <c r="J15268" s="749" t="n">
        <v>348.83</v>
      </c>
    </row>
    <row collapsed="false" customFormat="false" customHeight="true" hidden="true" ht="12.75" outlineLevel="0" r="15269">
      <c r="A15269" s="749" t="s">
        <v>37892</v>
      </c>
      <c r="B15269" s="749" t="str">
        <f aca="false">C15269&amp;D15269&amp;E15269&amp;F15269&amp;G15269&amp;H15269</f>
        <v>INSTALACAO DE UM CONJUNTO DE 2 TOMADAS,EMBUTIDO NA ALVENARIA,EQUIVALENTE A 3 VARAS DE ELETRODUTO DE PVC RIGIDO DE 3/4",27,00M DE FIO 2,5MM2,CAIXAS,CONEXOES E TOMADAS DE EMBUTIR 2P+T,20A,COM PLACA FOSFORESCENTE,INCLUSIVE ABERTURA E FECHAMENTO DE RASGO EM ALVENARIA</v>
      </c>
      <c r="C15269" s="749" t="s">
        <v>37879</v>
      </c>
      <c r="D15269" s="749" t="s">
        <v>37880</v>
      </c>
      <c r="E15269" s="749" t="s">
        <v>37881</v>
      </c>
      <c r="F15269" s="749" t="s">
        <v>37891</v>
      </c>
      <c r="G15269" s="749" t="s">
        <v>37883</v>
      </c>
      <c r="I15269" s="749" t="s">
        <v>30</v>
      </c>
      <c r="J15269" s="749" t="n">
        <v>310.64</v>
      </c>
    </row>
    <row collapsed="false" customFormat="false" customHeight="true" hidden="true" ht="12.75" outlineLevel="0" r="15270">
      <c r="A15270" s="749" t="s">
        <v>37893</v>
      </c>
      <c r="B15270" s="749" t="str">
        <f aca="false">C15270&amp;D15270&amp;E15270&amp;F15270&amp;G15270&amp;H15270</f>
        <v>INSTALACAO DE UM CONJUNTO DE 2 TOMADAS,APARENTE,EQUIVALENTEA 3 VARAS DE ELETRODUTO DE PVC RIGIDO DE 3/4",27,00M DE FIO2,5MM2,CAIXAS,CONEXOES E TOMADAS DE SOBREPOR 2P+T,20A</v>
      </c>
      <c r="C15270" s="749" t="s">
        <v>37886</v>
      </c>
      <c r="D15270" s="749" t="s">
        <v>37887</v>
      </c>
      <c r="E15270" s="749" t="s">
        <v>37894</v>
      </c>
      <c r="I15270" s="749" t="s">
        <v>30</v>
      </c>
      <c r="J15270" s="749" t="n">
        <v>255.78</v>
      </c>
    </row>
    <row collapsed="false" customFormat="false" customHeight="true" hidden="true" ht="12.75" outlineLevel="0" r="15271">
      <c r="A15271" s="749" t="s">
        <v>37895</v>
      </c>
      <c r="B15271" s="749" t="str">
        <f aca="false">C15271&amp;D15271&amp;E15271&amp;F15271&amp;G15271&amp;H15271</f>
        <v>INSTALACAO DE UM CONJUNTO DE 2 TOMADAS,APARENTE,EQUIVALENTEA 3 VARAS DE ELETRODUTO DE PVC RIGIDO DE 3/4",27,00M DE FIO2,5MM2,CAIXAS,CONEXOES E TOMADAS DE SOBREPOR 2P+T,20A</v>
      </c>
      <c r="C15271" s="749" t="s">
        <v>37886</v>
      </c>
      <c r="D15271" s="749" t="s">
        <v>37887</v>
      </c>
      <c r="E15271" s="749" t="s">
        <v>37894</v>
      </c>
      <c r="I15271" s="749" t="s">
        <v>30</v>
      </c>
      <c r="J15271" s="749" t="n">
        <v>230.49</v>
      </c>
    </row>
    <row collapsed="false" customFormat="false" customHeight="true" hidden="true" ht="12.75" outlineLevel="0" r="15272">
      <c r="A15272" s="749" t="s">
        <v>37896</v>
      </c>
      <c r="B15272" s="749" t="str">
        <f aca="false">C15272&amp;D15272&amp;E15272&amp;F15272&amp;G15272&amp;H15272</f>
        <v>INSTALACAO DE UM CONJUNTO DE 2 TOMADAS,APARENTE COM CANALETA PERFURADA,SENDO ESTA LIGADA A ELETROCALHA PRINCIPAL(EXCLUSIVE ESTA),EQUIVALENTE A 1,5 VARAS DE CANALETA E 5 VARAS DE ELETRODUTO DE PVC RIGIDO DE 3/4", 45,00M DE FIO 2,5MM2,CAIXAS,CONEXOES E TOMADAS DE SOBREPOR 2P+T,10A</v>
      </c>
      <c r="C15272" s="749" t="s">
        <v>37897</v>
      </c>
      <c r="D15272" s="749" t="s">
        <v>37898</v>
      </c>
      <c r="E15272" s="749" t="s">
        <v>37899</v>
      </c>
      <c r="F15272" s="749" t="s">
        <v>37900</v>
      </c>
      <c r="G15272" s="749" t="s">
        <v>37901</v>
      </c>
      <c r="I15272" s="749" t="s">
        <v>30</v>
      </c>
      <c r="J15272" s="749" t="n">
        <v>388.51</v>
      </c>
    </row>
    <row collapsed="false" customFormat="false" customHeight="true" hidden="true" ht="12.75" outlineLevel="0" r="15273">
      <c r="A15273" s="749" t="s">
        <v>37902</v>
      </c>
      <c r="B15273" s="749" t="str">
        <f aca="false">C15273&amp;D15273&amp;E15273&amp;F15273&amp;G15273&amp;H15273</f>
        <v>INSTALACAO DE UM CONJUNTO DE 2 TOMADAS,APARENTE COM CANALETA PERFURADA,SENDO ESTA LIGADA A ELETROCALHA PRINCIPAL(EXCLUSIVE ESTA),EQUIVALENTE A 1,5 VARAS DE CANALETA E 5 VARAS DE ELETRODUTO DE PVC RIGIDO DE 3/4", 45,00M DE FIO 2,5MM2,CAIXAS,CONEXOES E TOMADAS DE SOBREPOR 2P+T,10A</v>
      </c>
      <c r="C15273" s="749" t="s">
        <v>37897</v>
      </c>
      <c r="D15273" s="749" t="s">
        <v>37898</v>
      </c>
      <c r="E15273" s="749" t="s">
        <v>37899</v>
      </c>
      <c r="F15273" s="749" t="s">
        <v>37900</v>
      </c>
      <c r="G15273" s="749" t="s">
        <v>37901</v>
      </c>
      <c r="I15273" s="749" t="s">
        <v>30</v>
      </c>
      <c r="J15273" s="749" t="n">
        <v>360.85</v>
      </c>
    </row>
    <row collapsed="false" customFormat="false" customHeight="true" hidden="true" ht="12.75" outlineLevel="0" r="15274">
      <c r="A15274" s="749" t="s">
        <v>37903</v>
      </c>
      <c r="B15274" s="749" t="str">
        <f aca="false">C15274&amp;D15274&amp;E15274&amp;F15274&amp;G15274&amp;H15274</f>
        <v>INSTALACAO DE UM CONJUNTO DE 2 TOMADAS,APARENTE COM CANALETA PERFURADA,SENDO ESTA LIGADA A ELETROCALHA PRINCIPAL(EXCLUSIVE ESTA),EQUIVALENTE A 1.5 VARAS DE CANALETA E 5 VARAS DE ELETRODUTO DE PVC RIGIDO DE 3/4", 45,00M DE FIO 2,5MM2,CAIXAS,CONEXOES E TOMADAS DE SOBREPOR 2P+T,20A</v>
      </c>
      <c r="C15274" s="749" t="s">
        <v>37897</v>
      </c>
      <c r="D15274" s="749" t="s">
        <v>37898</v>
      </c>
      <c r="E15274" s="749" t="s">
        <v>37904</v>
      </c>
      <c r="F15274" s="749" t="s">
        <v>37900</v>
      </c>
      <c r="G15274" s="749" t="s">
        <v>37905</v>
      </c>
      <c r="I15274" s="749" t="s">
        <v>30</v>
      </c>
      <c r="J15274" s="749" t="n">
        <v>392.73</v>
      </c>
    </row>
    <row collapsed="false" customFormat="false" customHeight="true" hidden="true" ht="12.75" outlineLevel="0" r="15275">
      <c r="A15275" s="749" t="s">
        <v>37906</v>
      </c>
      <c r="B15275" s="749" t="str">
        <f aca="false">C15275&amp;D15275&amp;E15275&amp;F15275&amp;G15275&amp;H15275</f>
        <v>INSTALACAO DE UM CONJUNTO DE 2 TOMADAS,APARENTE COM CANALETA PERFURADA,SENDO ESTA LIGADA A ELETROCALHA PRINCIPAL(EXCLUSIVE ESTA),EQUIVALENTE A 1.5 VARAS DE CANALETA E 5 VARAS DE ELETRODUTO DE PVC RIGIDO DE 3/4", 45,00M DE FIO 2,5MM2,CAIXAS,CONEXOES E TOMADAS DE SOBREPOR 2P+T,20A</v>
      </c>
      <c r="C15275" s="749" t="s">
        <v>37897</v>
      </c>
      <c r="D15275" s="749" t="s">
        <v>37898</v>
      </c>
      <c r="E15275" s="749" t="s">
        <v>37904</v>
      </c>
      <c r="F15275" s="749" t="s">
        <v>37900</v>
      </c>
      <c r="G15275" s="749" t="s">
        <v>37905</v>
      </c>
      <c r="I15275" s="749" t="s">
        <v>30</v>
      </c>
      <c r="J15275" s="749" t="n">
        <v>365.07</v>
      </c>
    </row>
    <row collapsed="false" customFormat="false" customHeight="true" hidden="true" ht="12.75" outlineLevel="0" r="15276">
      <c r="A15276" s="749" t="s">
        <v>37907</v>
      </c>
      <c r="B15276" s="749" t="str">
        <f aca="false">C15276&amp;D15276&amp;E15276&amp;F15276&amp;G15276&amp;H15276</f>
        <v>INSTALACAO DE UM CONJUNTO DE 2 TOMADAS,EMBUTIDO NA ALVENARIA,EQUIVALENTE A 3 VARAS DE ELETRODUTO DE PVC RIGIDO DE 1/2",27,00M DE FIO 2,5MM2,CAIXAS,CONEXOES E TOMADAS DE EMBUTIR 2P+T,10A,COM PLACA FOSFORESCENTE,INCLUSIVE ABERTURA E FECHAMENTO DE RASGO EM ALVENARIA</v>
      </c>
      <c r="C15276" s="749" t="s">
        <v>37879</v>
      </c>
      <c r="D15276" s="749" t="s">
        <v>37908</v>
      </c>
      <c r="E15276" s="749" t="s">
        <v>37881</v>
      </c>
      <c r="F15276" s="749" t="s">
        <v>37882</v>
      </c>
      <c r="G15276" s="749" t="s">
        <v>37883</v>
      </c>
      <c r="I15276" s="749" t="s">
        <v>30</v>
      </c>
      <c r="J15276" s="749" t="n">
        <v>271.94</v>
      </c>
    </row>
    <row collapsed="false" customFormat="false" customHeight="true" hidden="true" ht="12.75" outlineLevel="0" r="15277">
      <c r="A15277" s="749" t="s">
        <v>37909</v>
      </c>
      <c r="B15277" s="749" t="str">
        <f aca="false">C15277&amp;D15277&amp;E15277&amp;F15277&amp;G15277&amp;H15277</f>
        <v>INSTALACAO DE UM CONJUNTO DE 2 TOMADAS,EMBUTIDO NA ALVENARIA,EQUIVALENTE A 3 VARAS DE ELETRODUTO DE PVC RIGIDO DE 1/2",27,00M DE FIO 2,5MM2,CAIXAS,CONEXOES E TOMADAS DE EMBUTIR 2P+T,10A,COM PLACA FOSFORESCENTE,INCLUSIVE ABERTURA E FECHAMENTO DE RASGO EM ALVENARIA</v>
      </c>
      <c r="C15277" s="749" t="s">
        <v>37879</v>
      </c>
      <c r="D15277" s="749" t="s">
        <v>37908</v>
      </c>
      <c r="E15277" s="749" t="s">
        <v>37881</v>
      </c>
      <c r="F15277" s="749" t="s">
        <v>37882</v>
      </c>
      <c r="G15277" s="749" t="s">
        <v>37883</v>
      </c>
      <c r="I15277" s="749" t="s">
        <v>30</v>
      </c>
      <c r="J15277" s="749" t="n">
        <v>242.72</v>
      </c>
    </row>
    <row collapsed="false" customFormat="false" customHeight="true" hidden="true" ht="12.75" outlineLevel="0" r="15278">
      <c r="A15278" s="749" t="s">
        <v>37910</v>
      </c>
      <c r="B15278" s="749" t="str">
        <f aca="false">C15278&amp;D15278&amp;E15278&amp;F15278&amp;G15278&amp;H15278</f>
        <v>INSTALACAO DE UM CONJUNTO DE 2 TOMADAS,APARENTE,EQUIVALENTEA 3 VARAS DE ELETRODUTO DE PVC RIGIDO DE 1/2",27,00M DE FIO2,5MM2,CAIXAS,CONEXOES E TOMADAS DE SOBREPOR 2P+T,10A</v>
      </c>
      <c r="C15278" s="749" t="s">
        <v>37886</v>
      </c>
      <c r="D15278" s="749" t="s">
        <v>37911</v>
      </c>
      <c r="E15278" s="749" t="s">
        <v>37888</v>
      </c>
      <c r="I15278" s="749" t="s">
        <v>30</v>
      </c>
      <c r="J15278" s="749" t="n">
        <v>232.87</v>
      </c>
    </row>
    <row collapsed="false" customFormat="false" customHeight="true" hidden="true" ht="12.75" outlineLevel="0" r="15279">
      <c r="A15279" s="749" t="s">
        <v>37912</v>
      </c>
      <c r="B15279" s="749" t="str">
        <f aca="false">C15279&amp;D15279&amp;E15279&amp;F15279&amp;G15279&amp;H15279</f>
        <v>INSTALACAO DE UM CONJUNTO DE 2 TOMADAS,APARENTE,EQUIVALENTEA 3 VARAS DE ELETRODUTO DE PVC RIGIDO DE 1/2",27,00M DE FIO2,5MM2,CAIXAS,CONEXOES E TOMADAS DE SOBREPOR 2P+T,10A</v>
      </c>
      <c r="C15279" s="749" t="s">
        <v>37886</v>
      </c>
      <c r="D15279" s="749" t="s">
        <v>37911</v>
      </c>
      <c r="E15279" s="749" t="s">
        <v>37888</v>
      </c>
      <c r="I15279" s="749" t="s">
        <v>30</v>
      </c>
      <c r="J15279" s="749" t="n">
        <v>209.94</v>
      </c>
    </row>
    <row collapsed="false" customFormat="false" customHeight="true" hidden="true" ht="12.75" outlineLevel="0" r="15280">
      <c r="A15280" s="749" t="s">
        <v>37913</v>
      </c>
      <c r="B15280" s="749" t="str">
        <f aca="false">C15280&amp;D15280&amp;E15280&amp;F15280&amp;G15280&amp;H15280</f>
        <v>INSTALACAO DE UM CONJUNTO DE 2 TOMADAS,EMBUTIDO NA ALVENARIA,EQUIVALENTE A 3 VARAS DE ELETRODUTO DE PVC RIGIDO DE 1/2",27,00M DE FIO 2,5MM2,CAIXAS,CONEXOES E TOMADAS DE EMBUTIR 2P+T,20A,COM PLACA FOSFORESCENTE,INCLUSIVE ABERTURA E FECHAMENTO DE RASGO EM ALVENARIA</v>
      </c>
      <c r="C15280" s="749" t="s">
        <v>37879</v>
      </c>
      <c r="D15280" s="749" t="s">
        <v>37908</v>
      </c>
      <c r="E15280" s="749" t="s">
        <v>37881</v>
      </c>
      <c r="F15280" s="749" t="s">
        <v>37891</v>
      </c>
      <c r="G15280" s="749" t="s">
        <v>37883</v>
      </c>
      <c r="I15280" s="749" t="s">
        <v>30</v>
      </c>
      <c r="J15280" s="749" t="n">
        <v>276.46</v>
      </c>
    </row>
    <row collapsed="false" customFormat="false" customHeight="true" hidden="true" ht="12.75" outlineLevel="0" r="15281">
      <c r="A15281" s="749" t="s">
        <v>37914</v>
      </c>
      <c r="B15281" s="749" t="str">
        <f aca="false">C15281&amp;D15281&amp;E15281&amp;F15281&amp;G15281&amp;H15281</f>
        <v>INSTALACAO DE UM CONJUNTO DE 2 TOMADAS,EMBUTIDO NA ALVENARIA,EQUIVALENTE A 3 VARAS DE ELETRODUTO DE PVC RIGIDO DE 1/2",27,00M DE FIO 2,5MM2,CAIXAS,CONEXOES E TOMADAS DE EMBUTIR 2P+T,20A,COM PLACA FOSFORESCENTE,INCLUSIVE ABERTURA E FECHAMENTO DE RASGO EM ALVENARIA</v>
      </c>
      <c r="C15281" s="749" t="s">
        <v>37879</v>
      </c>
      <c r="D15281" s="749" t="s">
        <v>37908</v>
      </c>
      <c r="E15281" s="749" t="s">
        <v>37881</v>
      </c>
      <c r="F15281" s="749" t="s">
        <v>37891</v>
      </c>
      <c r="G15281" s="749" t="s">
        <v>37883</v>
      </c>
      <c r="I15281" s="749" t="s">
        <v>30</v>
      </c>
      <c r="J15281" s="749" t="n">
        <v>247.24</v>
      </c>
    </row>
    <row collapsed="false" customFormat="false" customHeight="true" hidden="true" ht="12.75" outlineLevel="0" r="15282">
      <c r="A15282" s="749" t="s">
        <v>37915</v>
      </c>
      <c r="B15282" s="749" t="str">
        <f aca="false">C15282&amp;D15282&amp;E15282&amp;F15282&amp;G15282&amp;H15282</f>
        <v>INSTALACAO DE UM CONJUNTO DE 2 TOMADAS,APARENTE,EQUIVALENTEA 3 VARAS DE ELETRODUTO DE PVC RIGIDO DE 1/2",27,00M DE FIO2,5MM2,CAIXAS,CONEXOES E TOMADAS DE SOBREPOR 2P+T,20A</v>
      </c>
      <c r="C15282" s="749" t="s">
        <v>37886</v>
      </c>
      <c r="D15282" s="749" t="s">
        <v>37911</v>
      </c>
      <c r="E15282" s="749" t="s">
        <v>37894</v>
      </c>
      <c r="I15282" s="749" t="s">
        <v>30</v>
      </c>
      <c r="J15282" s="749" t="n">
        <v>237.09</v>
      </c>
    </row>
    <row collapsed="false" customFormat="false" customHeight="true" hidden="true" ht="12.75" outlineLevel="0" r="15283">
      <c r="A15283" s="749" t="s">
        <v>37916</v>
      </c>
      <c r="B15283" s="749" t="str">
        <f aca="false">C15283&amp;D15283&amp;E15283&amp;F15283&amp;G15283&amp;H15283</f>
        <v>INSTALACAO DE UM CONJUNTO DE 2 TOMADAS,APARENTE,EQUIVALENTEA 3 VARAS DE ELETRODUTO DE PVC RIGIDO DE 1/2",27,00M DE FIO2,5MM2,CAIXAS,CONEXOES E TOMADAS DE SOBREPOR 2P+T,20A</v>
      </c>
      <c r="C15283" s="749" t="s">
        <v>37886</v>
      </c>
      <c r="D15283" s="749" t="s">
        <v>37911</v>
      </c>
      <c r="E15283" s="749" t="s">
        <v>37894</v>
      </c>
      <c r="I15283" s="749" t="s">
        <v>30</v>
      </c>
      <c r="J15283" s="749" t="n">
        <v>214.16</v>
      </c>
    </row>
    <row collapsed="false" customFormat="false" customHeight="true" hidden="true" ht="12.75" outlineLevel="0" r="15284">
      <c r="A15284" s="749" t="s">
        <v>37917</v>
      </c>
      <c r="B15284" s="749" t="str">
        <f aca="false">C15284&amp;D15284&amp;E15284&amp;F15284&amp;G15284&amp;H15284</f>
        <v>INSTALACAO DE UM CONJUNTO DE 2 TOMADAS,APARENTE COM CANALETA PERFURADA,SENDO ESTA LIGADA A ELETROCALHA PRINCIPAL(EXCLUSIVE ESTA),EQUIVALENTE A 1,5 VARAS DE CANALETA E 3 VARAS DE ELETRODUTO DE PVC RIGIDO DE 1/2", 45,00M DE FIO 2,5MM2,CAIXAS,CONEXOES E TOMADAS DE SOBREPOR 2P+T,10A</v>
      </c>
      <c r="C15284" s="749" t="s">
        <v>37897</v>
      </c>
      <c r="D15284" s="749" t="s">
        <v>37898</v>
      </c>
      <c r="E15284" s="749" t="s">
        <v>37918</v>
      </c>
      <c r="F15284" s="749" t="s">
        <v>37919</v>
      </c>
      <c r="G15284" s="749" t="s">
        <v>37901</v>
      </c>
      <c r="I15284" s="749" t="s">
        <v>30</v>
      </c>
      <c r="J15284" s="749" t="n">
        <v>355.19</v>
      </c>
    </row>
    <row collapsed="false" customFormat="false" customHeight="true" hidden="true" ht="12.75" outlineLevel="0" r="15285">
      <c r="A15285" s="749" t="s">
        <v>37920</v>
      </c>
      <c r="B15285" s="749" t="str">
        <f aca="false">C15285&amp;D15285&amp;E15285&amp;F15285&amp;G15285&amp;H15285</f>
        <v>INSTALACAO DE UM CONJUNTO DE 2 TOMADAS,APARENTE COM CANALETA PERFURADA,SENDO ESTA LIGADA A ELETROCALHA PRINCIPAL(EXCLUSIVE ESTA),EQUIVALENTE A 1,5 VARAS DE CANALETA E 3 VARAS DE ELETRODUTO DE PVC RIGIDO DE 1/2", 45,00M DE FIO 2,5MM2,CAIXAS,CONEXOES E TOMADAS DE SOBREPOR 2P+T,10A</v>
      </c>
      <c r="C15285" s="749" t="s">
        <v>37897</v>
      </c>
      <c r="D15285" s="749" t="s">
        <v>37898</v>
      </c>
      <c r="E15285" s="749" t="s">
        <v>37918</v>
      </c>
      <c r="F15285" s="749" t="s">
        <v>37919</v>
      </c>
      <c r="G15285" s="749" t="s">
        <v>37901</v>
      </c>
      <c r="I15285" s="749" t="s">
        <v>30</v>
      </c>
      <c r="J15285" s="749" t="n">
        <v>329.9</v>
      </c>
    </row>
    <row collapsed="false" customFormat="false" customHeight="true" hidden="true" ht="12.75" outlineLevel="0" r="15286">
      <c r="A15286" s="749" t="s">
        <v>37921</v>
      </c>
      <c r="B15286" s="749" t="str">
        <f aca="false">C15286&amp;D15286&amp;E15286&amp;F15286&amp;G15286&amp;H15286</f>
        <v>INSTALACAO DE UM CONJUNTO DE 2 TOMADAS,APARENTE COM CANALETA PERFURADA,SENDO ESTA LIGADA A ELETROCALHA PRINCIPAL(EXCLUSIVE ESTA),EQUIVALENTE A 1,5 VARAS DE CANALETA E 3 VARAS DE ELETRODUTO DE PVC RIGIDO DE 1/2", 45,00M DE FIO 2,5MM2,CAIXAS,CONEXOES E TOMADAS DE SOBREPOR 2P+T,20A</v>
      </c>
      <c r="C15286" s="749" t="s">
        <v>37897</v>
      </c>
      <c r="D15286" s="749" t="s">
        <v>37898</v>
      </c>
      <c r="E15286" s="749" t="s">
        <v>37918</v>
      </c>
      <c r="F15286" s="749" t="s">
        <v>37919</v>
      </c>
      <c r="G15286" s="749" t="s">
        <v>37905</v>
      </c>
      <c r="I15286" s="749" t="s">
        <v>30</v>
      </c>
      <c r="J15286" s="749" t="n">
        <v>359.41</v>
      </c>
    </row>
    <row collapsed="false" customFormat="false" customHeight="true" hidden="true" ht="12.75" outlineLevel="0" r="15287">
      <c r="A15287" s="749" t="s">
        <v>37922</v>
      </c>
      <c r="B15287" s="749" t="str">
        <f aca="false">C15287&amp;D15287&amp;E15287&amp;F15287&amp;G15287&amp;H15287</f>
        <v>INSTALACAO DE UM CONJUNTO DE 2 TOMADAS,APARENTE COM CANALETA PERFURADA,SENDO ESTA LIGADA A ELETROCALHA PRINCIPAL(EXCLUSIVE ESTA),EQUIVALENTE A 1,5 VARAS DE CANALETA E 3 VARAS DE ELETRODUTO DE PVC RIGIDO DE 1/2", 45,00M DE FIO 2,5MM2,CAIXAS,CONEXOES E TOMADAS DE SOBREPOR 2P+T,20A</v>
      </c>
      <c r="C15287" s="749" t="s">
        <v>37897</v>
      </c>
      <c r="D15287" s="749" t="s">
        <v>37898</v>
      </c>
      <c r="E15287" s="749" t="s">
        <v>37918</v>
      </c>
      <c r="F15287" s="749" t="s">
        <v>37919</v>
      </c>
      <c r="G15287" s="749" t="s">
        <v>37905</v>
      </c>
      <c r="I15287" s="749" t="s">
        <v>30</v>
      </c>
      <c r="J15287" s="749" t="n">
        <v>334.12</v>
      </c>
    </row>
    <row collapsed="false" customFormat="false" customHeight="true" hidden="true" ht="12.75" outlineLevel="0" r="15288">
      <c r="A15288" s="749" t="s">
        <v>37923</v>
      </c>
      <c r="B15288" s="749" t="str">
        <f aca="false">C15288&amp;D15288&amp;E15288&amp;F15288&amp;G15288&amp;H15288</f>
        <v>INSTALACAO DE UM CONJUNTO DE 3 TOMADAS,EMBUTIDO NA ALVENARIA,EQUIVALENTE A 4 VARAS DE ELETRODUTO DE PVC RIGIDO DE 3/4",37,00M DE FIO 2,5MM2,CAIXAS,CONEXOES E TOMADAS DE EMBUTIR 2P+T,10A,COM PLACA FOSFORESCENTE,INCLUSIVE ABERTURA E FECHAMENTO DE RASGO EM ALVENARIA</v>
      </c>
      <c r="C15288" s="749" t="s">
        <v>37924</v>
      </c>
      <c r="D15288" s="749" t="s">
        <v>37925</v>
      </c>
      <c r="E15288" s="749" t="s">
        <v>37881</v>
      </c>
      <c r="F15288" s="749" t="s">
        <v>37882</v>
      </c>
      <c r="G15288" s="749" t="s">
        <v>37883</v>
      </c>
      <c r="I15288" s="749" t="s">
        <v>30</v>
      </c>
      <c r="J15288" s="749" t="n">
        <v>439.19</v>
      </c>
    </row>
    <row collapsed="false" customFormat="false" customHeight="true" hidden="true" ht="12.75" outlineLevel="0" r="15289">
      <c r="A15289" s="749" t="s">
        <v>37926</v>
      </c>
      <c r="B15289" s="749" t="str">
        <f aca="false">C15289&amp;D15289&amp;E15289&amp;F15289&amp;G15289&amp;H15289</f>
        <v>INSTALACAO DE UM CONJUNTO DE 3 TOMADAS,EMBUTIDO NA ALVENARIA,EQUIVALENTE A 4 VARAS DE ELETRODUTO DE PVC RIGIDO DE 3/4",37,00M DE FIO 2,5MM2,CAIXAS,CONEXOES E TOMADAS DE EMBUTIR 2P+T,10A,COM PLACA FOSFORESCENTE,INCLUSIVE ABERTURA E FECHAMENTO DE RASGO EM ALVENARIA</v>
      </c>
      <c r="C15289" s="749" t="s">
        <v>37924</v>
      </c>
      <c r="D15289" s="749" t="s">
        <v>37925</v>
      </c>
      <c r="E15289" s="749" t="s">
        <v>37881</v>
      </c>
      <c r="F15289" s="749" t="s">
        <v>37882</v>
      </c>
      <c r="G15289" s="749" t="s">
        <v>37883</v>
      </c>
      <c r="I15289" s="749" t="s">
        <v>30</v>
      </c>
      <c r="J15289" s="749" t="n">
        <v>391.96</v>
      </c>
    </row>
    <row collapsed="false" customFormat="false" customHeight="true" hidden="true" ht="12.75" outlineLevel="0" r="15290">
      <c r="A15290" s="749" t="s">
        <v>37927</v>
      </c>
      <c r="B15290" s="749" t="str">
        <f aca="false">C15290&amp;D15290&amp;E15290&amp;F15290&amp;G15290&amp;H15290</f>
        <v>INSTALACAO DE UM CONJUNTO DE 3 TOMADAS,APARENTE,EQUIVALENTEA 4 VARAS DE ELETRODUTO DE PVC RIGIDO DE 3/4",37,00M DE FIO2,5MM2,CAIXAS,CONEXOES E TOMADAS DE SOBREPOR 2P+T,10A</v>
      </c>
      <c r="C15290" s="749" t="s">
        <v>37928</v>
      </c>
      <c r="D15290" s="749" t="s">
        <v>37929</v>
      </c>
      <c r="E15290" s="749" t="s">
        <v>37888</v>
      </c>
      <c r="I15290" s="749" t="s">
        <v>30</v>
      </c>
      <c r="J15290" s="749" t="n">
        <v>315.68</v>
      </c>
    </row>
    <row collapsed="false" customFormat="false" customHeight="true" hidden="true" ht="12.75" outlineLevel="0" r="15291">
      <c r="A15291" s="749" t="s">
        <v>37930</v>
      </c>
      <c r="B15291" s="749" t="str">
        <f aca="false">C15291&amp;D15291&amp;E15291&amp;F15291&amp;G15291&amp;H15291</f>
        <v>INSTALACAO DE UM CONJUNTO DE 3 TOMADAS,APARENTE,EQUIVALENTEA 4 VARAS DE ELETRODUTO DE PVC RIGIDO DE 3/4",37,00M DE FIO2,5MM2,CAIXAS,CONEXOES E TOMADAS DE SOBREPOR 2P+T,10A</v>
      </c>
      <c r="C15291" s="749" t="s">
        <v>37928</v>
      </c>
      <c r="D15291" s="749" t="s">
        <v>37929</v>
      </c>
      <c r="E15291" s="749" t="s">
        <v>37888</v>
      </c>
      <c r="I15291" s="749" t="s">
        <v>30</v>
      </c>
      <c r="J15291" s="749" t="n">
        <v>285.65</v>
      </c>
    </row>
    <row collapsed="false" customFormat="false" customHeight="true" hidden="true" ht="12.75" outlineLevel="0" r="15292">
      <c r="A15292" s="749" t="s">
        <v>37931</v>
      </c>
      <c r="B15292" s="749" t="str">
        <f aca="false">C15292&amp;D15292&amp;E15292&amp;F15292&amp;G15292&amp;H15292</f>
        <v>INSTALACAO DE UM CONJUNTO DE 3 TOMADAS,EMBUTIDO NA ALVENARIA,EQUIVALENTE A 4 VARAS DE ELETRODUTO DE PVC RIGIDO DE 3/4",37,00M DE FIO 2,5MM2,CAIXAS,CONEXOES E TOMADAS DE EMBUTIR 2P+T,20A,COM PLACA FOSFORESCENTE,INCLUSIVE ABERTURA E FECHAMENTO DE RASGO EM ALVENARIA</v>
      </c>
      <c r="C15292" s="749" t="s">
        <v>37924</v>
      </c>
      <c r="D15292" s="749" t="s">
        <v>37925</v>
      </c>
      <c r="E15292" s="749" t="s">
        <v>37881</v>
      </c>
      <c r="F15292" s="749" t="s">
        <v>37891</v>
      </c>
      <c r="G15292" s="749" t="s">
        <v>37883</v>
      </c>
      <c r="I15292" s="749" t="s">
        <v>30</v>
      </c>
      <c r="J15292" s="749" t="n">
        <v>445.97</v>
      </c>
    </row>
    <row collapsed="false" customFormat="false" customHeight="true" hidden="true" ht="12.75" outlineLevel="0" r="15293">
      <c r="A15293" s="749" t="s">
        <v>37932</v>
      </c>
      <c r="B15293" s="749" t="str">
        <f aca="false">C15293&amp;D15293&amp;E15293&amp;F15293&amp;G15293&amp;H15293</f>
        <v>INSTALACAO DE UM CONJUNTO DE 3 TOMADAS,EMBUTIDO NA ALVENARIA,EQUIVALENTE A 4 VARAS DE ELETRODUTO DE PVC RIGIDO DE 3/4",37,00M DE FIO 2,5MM2,CAIXAS,CONEXOES E TOMADAS DE EMBUTIR 2P+T,20A,COM PLACA FOSFORESCENTE,INCLUSIVE ABERTURA E FECHAMENTO DE RASGO EM ALVENARIA</v>
      </c>
      <c r="C15293" s="749" t="s">
        <v>37924</v>
      </c>
      <c r="D15293" s="749" t="s">
        <v>37925</v>
      </c>
      <c r="E15293" s="749" t="s">
        <v>37881</v>
      </c>
      <c r="F15293" s="749" t="s">
        <v>37891</v>
      </c>
      <c r="G15293" s="749" t="s">
        <v>37883</v>
      </c>
      <c r="I15293" s="749" t="s">
        <v>30</v>
      </c>
      <c r="J15293" s="749" t="n">
        <v>398.74</v>
      </c>
    </row>
    <row collapsed="false" customFormat="false" customHeight="true" hidden="true" ht="12.75" outlineLevel="0" r="15294">
      <c r="A15294" s="749" t="s">
        <v>37933</v>
      </c>
      <c r="B15294" s="749" t="str">
        <f aca="false">C15294&amp;D15294&amp;E15294&amp;F15294&amp;G15294&amp;H15294</f>
        <v>INSTALACAO DE UM CONJUNTO DE 3 TOMADAS,APARENTE,EQUIVALENTEA 4 VARAS DE ELETRODUTO DE PVC RIGIDO DE 3/4",37,00M DE FIO2,5MM2,CAIXAS,CONEXOES E TOMADAS DE SOBREPOR 2P+T,20A</v>
      </c>
      <c r="C15294" s="749" t="s">
        <v>37928</v>
      </c>
      <c r="D15294" s="749" t="s">
        <v>37929</v>
      </c>
      <c r="E15294" s="749" t="s">
        <v>37894</v>
      </c>
      <c r="I15294" s="749" t="s">
        <v>30</v>
      </c>
      <c r="J15294" s="749" t="n">
        <v>322.01</v>
      </c>
    </row>
    <row collapsed="false" customFormat="false" customHeight="true" hidden="true" ht="12.75" outlineLevel="0" r="15295">
      <c r="A15295" s="749" t="s">
        <v>37934</v>
      </c>
      <c r="B15295" s="749" t="str">
        <f aca="false">C15295&amp;D15295&amp;E15295&amp;F15295&amp;G15295&amp;H15295</f>
        <v>INSTALACAO DE UM CONJUNTO DE 3 TOMADAS,APARENTE,EQUIVALENTEA 4 VARAS DE ELETRODUTO DE PVC RIGIDO DE 3/4",37,00M DE FIO2,5MM2,CAIXAS,CONEXOES E TOMADAS DE SOBREPOR 2P+T,20A</v>
      </c>
      <c r="C15295" s="749" t="s">
        <v>37928</v>
      </c>
      <c r="D15295" s="749" t="s">
        <v>37929</v>
      </c>
      <c r="E15295" s="749" t="s">
        <v>37894</v>
      </c>
      <c r="I15295" s="749" t="s">
        <v>30</v>
      </c>
      <c r="J15295" s="749" t="n">
        <v>291.98</v>
      </c>
    </row>
    <row collapsed="false" customFormat="false" customHeight="true" hidden="true" ht="12.75" outlineLevel="0" r="15296">
      <c r="A15296" s="749" t="s">
        <v>37935</v>
      </c>
      <c r="B15296" s="749" t="str">
        <f aca="false">C15296&amp;D15296&amp;E15296&amp;F15296&amp;G15296&amp;H15296</f>
        <v>INSTALACAO DE UM CONJUNTO DE 3 TOMADAS,APARENTE COM CANALETA PERFURADA,SENDO ESTA LIGADA A ELETROCALHA PRINCIPAL(EXCLUSIVE ESTA),EQUIVALENTE A 2,5 VARAS DE CANALETA E 6 VARAS DE ELETRODUTO DE PVC RIGIDO DE 3/4",55,00M DE FIO 2,5MM2,CAIXAS,CONEXOES E TOMADAS DE SOBREPOR 2P+T,10A</v>
      </c>
      <c r="C15296" s="749" t="s">
        <v>37936</v>
      </c>
      <c r="D15296" s="749" t="s">
        <v>37898</v>
      </c>
      <c r="E15296" s="749" t="s">
        <v>37937</v>
      </c>
      <c r="F15296" s="749" t="s">
        <v>37938</v>
      </c>
      <c r="G15296" s="749" t="s">
        <v>37939</v>
      </c>
      <c r="I15296" s="749" t="s">
        <v>30</v>
      </c>
      <c r="J15296" s="749" t="n">
        <v>509.46</v>
      </c>
    </row>
    <row collapsed="false" customFormat="false" customHeight="true" hidden="true" ht="12.75" outlineLevel="0" r="15297">
      <c r="A15297" s="749" t="s">
        <v>37940</v>
      </c>
      <c r="B15297" s="749" t="str">
        <f aca="false">C15297&amp;D15297&amp;E15297&amp;F15297&amp;G15297&amp;H15297</f>
        <v>INSTALACAO DE UM CONJUNTO DE 3 TOMADAS,APARENTE COM CANALETA PERFURADA,SENDO ESTA LIGADA A ELETROCALHA PRINCIPAL(EXCLUSIVE ESTA),EQUIVALENTE A 2,5 VARAS DE CANALETA E 6 VARAS DE ELETRODUTO DE PVC RIGIDO DE 3/4",55,00M DE FIO 2,5MM2,CAIXAS,CONEXOES E TOMADAS DE SOBREPOR 2P+T,10A</v>
      </c>
      <c r="C15297" s="749" t="s">
        <v>37936</v>
      </c>
      <c r="D15297" s="749" t="s">
        <v>37898</v>
      </c>
      <c r="E15297" s="749" t="s">
        <v>37937</v>
      </c>
      <c r="F15297" s="749" t="s">
        <v>37938</v>
      </c>
      <c r="G15297" s="749" t="s">
        <v>37939</v>
      </c>
      <c r="I15297" s="749" t="s">
        <v>30</v>
      </c>
      <c r="J15297" s="749" t="n">
        <v>477.06</v>
      </c>
    </row>
    <row collapsed="false" customFormat="false" customHeight="true" hidden="true" ht="12.75" outlineLevel="0" r="15298">
      <c r="A15298" s="749" t="s">
        <v>37941</v>
      </c>
      <c r="B15298" s="749" t="str">
        <f aca="false">C15298&amp;D15298&amp;E15298&amp;F15298&amp;G15298&amp;H15298</f>
        <v>INSTALACAO DE UM CONJUNTO DE 3 TOMADAS,APARENTE COM CANALETA PERFURADA,SENDO ESTA LIGADA A ELETROCALHA PRINCIPAL(EXCLUSIVE ESTA),EQUIVALENTE A 2,5 VARAS DE CANALETA E 6 VARAS DE ELETRODUTO DE PVC RIGIDO DE 3/4",55,00M DE FIO 2,5MM2,CAIXAS,CONEXOES E TOMADAS DE SOBREPOR 2P+T,20A</v>
      </c>
      <c r="C15298" s="749" t="s">
        <v>37936</v>
      </c>
      <c r="D15298" s="749" t="s">
        <v>37898</v>
      </c>
      <c r="E15298" s="749" t="s">
        <v>37937</v>
      </c>
      <c r="F15298" s="749" t="s">
        <v>37938</v>
      </c>
      <c r="G15298" s="749" t="s">
        <v>37942</v>
      </c>
      <c r="I15298" s="749" t="s">
        <v>30</v>
      </c>
      <c r="J15298" s="749" t="n">
        <v>515.79</v>
      </c>
    </row>
    <row collapsed="false" customFormat="false" customHeight="true" hidden="true" ht="12.75" outlineLevel="0" r="15299">
      <c r="A15299" s="749" t="s">
        <v>37943</v>
      </c>
      <c r="B15299" s="749" t="str">
        <f aca="false">C15299&amp;D15299&amp;E15299&amp;F15299&amp;G15299&amp;H15299</f>
        <v>INSTALACAO DE UM CONJUNTO DE 3 TOMADAS,APARENTE COM CANALETA PERFURADA,SENDO ESTA LIGADA A ELETROCALHA PRINCIPAL(EXCLUSIVE ESTA),EQUIVALENTE A 2,5 VARAS DE CANALETA E 6 VARAS DE ELETRODUTO DE PVC RIGIDO DE 3/4",55,00M DE FIO 2,5MM2,CAIXAS,CONEXOES E TOMADAS DE SOBREPOR 2P+T,20A</v>
      </c>
      <c r="C15299" s="749" t="s">
        <v>37936</v>
      </c>
      <c r="D15299" s="749" t="s">
        <v>37898</v>
      </c>
      <c r="E15299" s="749" t="s">
        <v>37937</v>
      </c>
      <c r="F15299" s="749" t="s">
        <v>37938</v>
      </c>
      <c r="G15299" s="749" t="s">
        <v>37942</v>
      </c>
      <c r="I15299" s="749" t="s">
        <v>30</v>
      </c>
      <c r="J15299" s="749" t="n">
        <v>483.39</v>
      </c>
    </row>
    <row collapsed="false" customFormat="false" customHeight="true" hidden="true" ht="12.75" outlineLevel="0" r="15300">
      <c r="A15300" s="749" t="s">
        <v>37944</v>
      </c>
      <c r="B15300" s="749" t="str">
        <f aca="false">C15300&amp;D15300&amp;E15300&amp;F15300&amp;G15300&amp;H15300</f>
        <v>INSTALACAO DE UM CONJUNTO DE 3 TOMADAS,EMBUTIDO NA ALVENARIA,EQUIVALENTE A 4 VARAS DE ELETRODUTO DE PVC RIGIDO DE 1/2",37,00M DE FIO 2,5MM2,CAIXAS,CONEXOES E TOMADAS DE EMBUTIR 2P+T,10A,COM PLACA FOSFORESCENTE,INCLUSIVE ABERTURA E FECHAMENTO DE RASGO EM ALVENARIA</v>
      </c>
      <c r="C15300" s="749" t="s">
        <v>37924</v>
      </c>
      <c r="D15300" s="749" t="s">
        <v>37945</v>
      </c>
      <c r="E15300" s="749" t="s">
        <v>37881</v>
      </c>
      <c r="F15300" s="749" t="s">
        <v>37882</v>
      </c>
      <c r="G15300" s="749" t="s">
        <v>37883</v>
      </c>
      <c r="I15300" s="749" t="s">
        <v>30</v>
      </c>
      <c r="J15300" s="749" t="n">
        <v>344.05</v>
      </c>
    </row>
    <row collapsed="false" customFormat="false" customHeight="true" hidden="true" ht="12.75" outlineLevel="0" r="15301">
      <c r="A15301" s="749" t="s">
        <v>37946</v>
      </c>
      <c r="B15301" s="749" t="str">
        <f aca="false">C15301&amp;D15301&amp;E15301&amp;F15301&amp;G15301&amp;H15301</f>
        <v>INSTALACAO DE UM CONJUNTO DE 3 TOMADAS,EMBUTIDO NA ALVENARIA,EQUIVALENTE A 4 VARAS DE ELETRODUTO DE PVC RIGIDO DE 1/2",37,00M DE FIO 2,5MM2,CAIXAS,CONEXOES E TOMADAS DE EMBUTIR 2P+T,10A,COM PLACA FOSFORESCENTE,INCLUSIVE ABERTURA E FECHAMENTO DE RASGO EM ALVENARIA</v>
      </c>
      <c r="C15301" s="749" t="s">
        <v>37924</v>
      </c>
      <c r="D15301" s="749" t="s">
        <v>37945</v>
      </c>
      <c r="E15301" s="749" t="s">
        <v>37881</v>
      </c>
      <c r="F15301" s="749" t="s">
        <v>37882</v>
      </c>
      <c r="G15301" s="749" t="s">
        <v>37883</v>
      </c>
      <c r="I15301" s="749" t="s">
        <v>30</v>
      </c>
      <c r="J15301" s="749" t="n">
        <v>307.99</v>
      </c>
    </row>
    <row collapsed="false" customFormat="false" customHeight="true" hidden="true" ht="12.75" outlineLevel="0" r="15302">
      <c r="A15302" s="749" t="s">
        <v>37947</v>
      </c>
      <c r="B15302" s="749" t="str">
        <f aca="false">C15302&amp;D15302&amp;E15302&amp;F15302&amp;G15302&amp;H15302</f>
        <v>INSTALACAO DE UM CONJUNTO DE 3 TOMADAS,APARENTE,EQUIVALENTEA 4 VARAS DE ELETRODUTO DE PVC RIGIDO DE 1/2",37,00M DE FIO2,5MM2,CAIXAS,CONEXOES E TOMADAS DE SOBREPOR 2P+T,10A</v>
      </c>
      <c r="C15302" s="749" t="s">
        <v>37928</v>
      </c>
      <c r="D15302" s="749" t="s">
        <v>37948</v>
      </c>
      <c r="E15302" s="749" t="s">
        <v>37888</v>
      </c>
      <c r="I15302" s="749" t="s">
        <v>30</v>
      </c>
      <c r="J15302" s="749" t="n">
        <v>292.12</v>
      </c>
    </row>
    <row collapsed="false" customFormat="false" customHeight="true" hidden="true" ht="12.75" outlineLevel="0" r="15303">
      <c r="A15303" s="749" t="s">
        <v>37949</v>
      </c>
      <c r="B15303" s="749" t="str">
        <f aca="false">C15303&amp;D15303&amp;E15303&amp;F15303&amp;G15303&amp;H15303</f>
        <v>INSTALACAO DE UM CONJUNTO DE 3 TOMADAS,APARENTE,EQUIVALENTEA 4 VARAS DE ELETRODUTO DE PVC RIGIDO DE 1/2",37,00M DE FIO2,5MM2,CAIXAS,CONEXOES E TOMADAS DE SOBREPOR 2P+T,10A</v>
      </c>
      <c r="C15303" s="749" t="s">
        <v>37928</v>
      </c>
      <c r="D15303" s="749" t="s">
        <v>37948</v>
      </c>
      <c r="E15303" s="749" t="s">
        <v>37888</v>
      </c>
      <c r="I15303" s="749" t="s">
        <v>30</v>
      </c>
      <c r="J15303" s="749" t="n">
        <v>264.45</v>
      </c>
    </row>
    <row collapsed="false" customFormat="false" customHeight="true" hidden="true" ht="12.75" outlineLevel="0" r="15304">
      <c r="A15304" s="749" t="s">
        <v>37950</v>
      </c>
      <c r="B15304" s="749" t="str">
        <f aca="false">C15304&amp;D15304&amp;E15304&amp;F15304&amp;G15304&amp;H15304</f>
        <v>INSTALACAO DE UM CONJUNTO DE 3 TOMADAS,EMBUTIDO NA ALVENARIA,EQUIVALENTE A 4 VARAS DE ELETRODUTO DE PVC RIGIDO DE 1/2",37,00M DE FIO DE 2,5MM2,CAIXAS,CONEXOES E TOMADAS DE EMBUTIR2P+T,20A,COM PLACA FOSFORESCENTE,INCLUSIVE ABERTURA E FECHAMTO DE RASGO EM ALVENARIA</v>
      </c>
      <c r="C15304" s="749" t="s">
        <v>37924</v>
      </c>
      <c r="D15304" s="749" t="s">
        <v>37945</v>
      </c>
      <c r="E15304" s="749" t="s">
        <v>37951</v>
      </c>
      <c r="F15304" s="749" t="s">
        <v>37952</v>
      </c>
      <c r="G15304" s="749" t="s">
        <v>37953</v>
      </c>
      <c r="I15304" s="749" t="s">
        <v>30</v>
      </c>
      <c r="J15304" s="749" t="n">
        <v>350.83</v>
      </c>
    </row>
    <row collapsed="false" customFormat="false" customHeight="true" hidden="true" ht="12.75" outlineLevel="0" r="15305">
      <c r="A15305" s="749" t="s">
        <v>37954</v>
      </c>
      <c r="B15305" s="749" t="str">
        <f aca="false">C15305&amp;D15305&amp;E15305&amp;F15305&amp;G15305&amp;H15305</f>
        <v>INSTALACAO DE UM CONJUNTO DE 3 TOMADAS,EMBUTIDO NA ALVENARIA,EQUIVALENTE A 4 VARAS DE ELETRODUTO DE PVC RIGIDO DE 1/2",37,00M DE FIO DE 2,5MM2,CAIXAS,CONEXOES E TOMADAS DE EMBUTIR2P+T,20A,COM PLACA FOSFORESCENTE,INCLUSIVE ABERTURA E FECHAMTO DE RASGO EM ALVENARIA</v>
      </c>
      <c r="C15305" s="749" t="s">
        <v>37924</v>
      </c>
      <c r="D15305" s="749" t="s">
        <v>37945</v>
      </c>
      <c r="E15305" s="749" t="s">
        <v>37951</v>
      </c>
      <c r="F15305" s="749" t="s">
        <v>37952</v>
      </c>
      <c r="G15305" s="749" t="s">
        <v>37953</v>
      </c>
      <c r="I15305" s="749" t="s">
        <v>30</v>
      </c>
      <c r="J15305" s="749" t="n">
        <v>314.77</v>
      </c>
    </row>
    <row collapsed="false" customFormat="false" customHeight="true" hidden="true" ht="12.75" outlineLevel="0" r="15306">
      <c r="A15306" s="749" t="s">
        <v>37955</v>
      </c>
      <c r="B15306" s="749" t="str">
        <f aca="false">C15306&amp;D15306&amp;E15306&amp;F15306&amp;G15306&amp;H15306</f>
        <v>INSTALACAO DE UM CONJUNTO DE 3 TOMADAS,APARENTE,EQUIVALENTEA 4 VARAS DE ELETRODUTO DE PVC RIGIDO DE 1/2",37,00M DE FIO2,5MM2,CAIXAS,CONEXOES E TOMADAS DE SOBREPOR 2P+T,20A</v>
      </c>
      <c r="C15306" s="749" t="s">
        <v>37928</v>
      </c>
      <c r="D15306" s="749" t="s">
        <v>37948</v>
      </c>
      <c r="E15306" s="749" t="s">
        <v>37894</v>
      </c>
      <c r="I15306" s="749" t="s">
        <v>30</v>
      </c>
      <c r="J15306" s="749" t="n">
        <v>298.45</v>
      </c>
    </row>
    <row collapsed="false" customFormat="false" customHeight="true" hidden="true" ht="12.75" outlineLevel="0" r="15307">
      <c r="A15307" s="749" t="s">
        <v>37956</v>
      </c>
      <c r="B15307" s="749" t="str">
        <f aca="false">C15307&amp;D15307&amp;E15307&amp;F15307&amp;G15307&amp;H15307</f>
        <v>INSTALACAO DE UM CONJUNTO DE 3 TOMADAS,APARENTE,EQUIVALENTEA 4 VARAS DE ELETRODUTO DE PVC RIGIDO DE 1/2",37,00M DE FIO2,5MM2,CAIXAS,CONEXOES E TOMADAS DE SOBREPOR 2P+T,20A</v>
      </c>
      <c r="C15307" s="749" t="s">
        <v>37928</v>
      </c>
      <c r="D15307" s="749" t="s">
        <v>37948</v>
      </c>
      <c r="E15307" s="749" t="s">
        <v>37894</v>
      </c>
      <c r="I15307" s="749" t="s">
        <v>30</v>
      </c>
      <c r="J15307" s="749" t="n">
        <v>270.78</v>
      </c>
    </row>
    <row collapsed="false" customFormat="false" customHeight="true" hidden="true" ht="12.75" outlineLevel="0" r="15308">
      <c r="A15308" s="749" t="s">
        <v>37957</v>
      </c>
      <c r="B15308" s="749" t="str">
        <f aca="false">C15308&amp;D15308&amp;E15308&amp;F15308&amp;G15308&amp;H15308</f>
        <v>INSTALACAO DE UM CONJUNTO DE 3 TOMADAS,APARENTE COM CANALETA PERFURADA,SENDO ESTA LIGADA A ELETROCALHA PRINCIPAL(EXCLUSIVE ESTA),EQUIVALENTE A 2,5 VARAS DE CANALETA E 4 VARAS DE ELETRODUTO DE PVC RIGIDO DE 1/2", 55,00M DE FIO 2,5MM2,CAIXAS,CONEXOES E TOMADAS DE SOBREPOR 2P+T,10A</v>
      </c>
      <c r="C15308" s="749" t="s">
        <v>37936</v>
      </c>
      <c r="D15308" s="749" t="s">
        <v>37898</v>
      </c>
      <c r="E15308" s="749" t="s">
        <v>37958</v>
      </c>
      <c r="F15308" s="749" t="s">
        <v>37959</v>
      </c>
      <c r="G15308" s="749" t="s">
        <v>37901</v>
      </c>
      <c r="I15308" s="749" t="s">
        <v>30</v>
      </c>
      <c r="J15308" s="749" t="n">
        <v>471.27</v>
      </c>
    </row>
    <row collapsed="false" customFormat="false" customHeight="true" hidden="true" ht="12.75" outlineLevel="0" r="15309">
      <c r="A15309" s="749" t="s">
        <v>37960</v>
      </c>
      <c r="B15309" s="749" t="str">
        <f aca="false">C15309&amp;D15309&amp;E15309&amp;F15309&amp;G15309&amp;H15309</f>
        <v>INSTALACAO DE UM CONJUNTO DE 3 TOMADAS,APARENTE COM CANALETA PERFURADA,SENDO ESTA LIGADA A ELETROCALHA PRINCIPAL(EXCLUSIVE ESTA),EQUIVALENTE A 2,5 VARAS DE CANALETA E 4 VARAS DE ELETRODUTO DE PVC RIGIDO DE 1/2", 55,00M DE FIO 2,5MM2,CAIXAS,CONEXOES E TOMADAS DE SOBREPOR 2P+T,10A</v>
      </c>
      <c r="C15309" s="749" t="s">
        <v>37936</v>
      </c>
      <c r="D15309" s="749" t="s">
        <v>37898</v>
      </c>
      <c r="E15309" s="749" t="s">
        <v>37958</v>
      </c>
      <c r="F15309" s="749" t="s">
        <v>37959</v>
      </c>
      <c r="G15309" s="749" t="s">
        <v>37901</v>
      </c>
      <c r="I15309" s="749" t="s">
        <v>30</v>
      </c>
      <c r="J15309" s="749" t="n">
        <v>441.24</v>
      </c>
    </row>
    <row collapsed="false" customFormat="false" customHeight="true" hidden="true" ht="12.75" outlineLevel="0" r="15310">
      <c r="A15310" s="749" t="s">
        <v>37961</v>
      </c>
      <c r="B15310" s="749" t="str">
        <f aca="false">C15310&amp;D15310&amp;E15310&amp;F15310&amp;G15310&amp;H15310</f>
        <v>INSTALACAO DE UM CONJUNTO DE 3 TOMADAS,APARENTE COM CANALETA PERFURADA,SENDO ESTA LIGADA A ELETROCALHA PRINCIPAL(EXCLUSIVE ESTA),EQUIVALENTE A 2,5 VARAS DE CANALETA E 4 VARAS DE ELETRODUTO DE PVC RIGIDO DE 1/2", 55,00M DE FIO 2,5MM2,CAIXAS,CONEXOES E TOMADAS DE SOBREPOR 2P+T,20A</v>
      </c>
      <c r="C15310" s="749" t="s">
        <v>37936</v>
      </c>
      <c r="D15310" s="749" t="s">
        <v>37898</v>
      </c>
      <c r="E15310" s="749" t="s">
        <v>37958</v>
      </c>
      <c r="F15310" s="749" t="s">
        <v>37959</v>
      </c>
      <c r="G15310" s="749" t="s">
        <v>37905</v>
      </c>
      <c r="I15310" s="749" t="s">
        <v>30</v>
      </c>
      <c r="J15310" s="749" t="n">
        <v>477.6</v>
      </c>
    </row>
    <row collapsed="false" customFormat="false" customHeight="true" hidden="true" ht="12.75" outlineLevel="0" r="15311">
      <c r="A15311" s="749" t="s">
        <v>37962</v>
      </c>
      <c r="B15311" s="749" t="str">
        <f aca="false">C15311&amp;D15311&amp;E15311&amp;F15311&amp;G15311&amp;H15311</f>
        <v>INSTALACAO DE UM CONJUNTO DE 3 TOMADAS,APARENTE COM CANALETA PERFURADA,SENDO ESTA LIGADA A ELETROCALHA PRINCIPAL(EXCLUSIVE ESTA),EQUIVALENTE A 2,5 VARAS DE CANALETA E 4 VARAS DE ELETRODUTO DE PVC RIGIDO DE 1/2", 55,00M DE FIO 2,5MM2,CAIXAS,CONEXOES E TOMADAS DE SOBREPOR 2P+T,20A</v>
      </c>
      <c r="C15311" s="749" t="s">
        <v>37936</v>
      </c>
      <c r="D15311" s="749" t="s">
        <v>37898</v>
      </c>
      <c r="E15311" s="749" t="s">
        <v>37958</v>
      </c>
      <c r="F15311" s="749" t="s">
        <v>37959</v>
      </c>
      <c r="G15311" s="749" t="s">
        <v>37905</v>
      </c>
      <c r="I15311" s="749" t="s">
        <v>30</v>
      </c>
      <c r="J15311" s="749" t="n">
        <v>447.57</v>
      </c>
    </row>
    <row collapsed="false" customFormat="false" customHeight="true" hidden="true" ht="12.75" outlineLevel="0" r="15312">
      <c r="A15312" s="749" t="s">
        <v>37963</v>
      </c>
      <c r="B15312" s="749" t="str">
        <f aca="false">C15312&amp;D15312&amp;E15312&amp;F15312&amp;G15312&amp;H15312</f>
        <v>INSTALACAO DE UM CONJUNTO DE 4 TOMADAS,EMBUTIDO NA ALVENARIA,EQUIVALENTE A 5 VARAS DE ELETRODUTO DE PVC RIGIDO DE 3/4",45,00M DE FIO 2,5MM2,CAIXAS,CONEXOES E TOMADAS DE EMBUTIR 2P+T,10A,COM PLACA FOSFORESCENTE,INCLUSIVE ABERTURA E FECHAMENTO DE RASGO EM ALVENARIA</v>
      </c>
      <c r="C15312" s="749" t="s">
        <v>37964</v>
      </c>
      <c r="D15312" s="749" t="s">
        <v>37965</v>
      </c>
      <c r="E15312" s="749" t="s">
        <v>37966</v>
      </c>
      <c r="F15312" s="749" t="s">
        <v>37882</v>
      </c>
      <c r="G15312" s="749" t="s">
        <v>37883</v>
      </c>
      <c r="I15312" s="749" t="s">
        <v>30</v>
      </c>
      <c r="J15312" s="749" t="n">
        <v>528.81</v>
      </c>
    </row>
    <row collapsed="false" customFormat="false" customHeight="true" hidden="true" ht="12.75" outlineLevel="0" r="15313">
      <c r="A15313" s="749" t="s">
        <v>37967</v>
      </c>
      <c r="B15313" s="749" t="str">
        <f aca="false">C15313&amp;D15313&amp;E15313&amp;F15313&amp;G15313&amp;H15313</f>
        <v>INSTALACAO DE UM CONJUNTO DE 4 TOMADAS,EMBUTIDO NA ALVENARIA,EQUIVALENTE A 5 VARAS DE ELETRODUTO DE PVC RIGIDO DE 3/4",45,00M DE FIO 2,5MM2,CAIXAS,CONEXOES E TOMADAS DE EMBUTIR 2P+T,10A,COM PLACA FOSFORESCENTE,INCLUSIVE ABERTURA E FECHAMENTO DE RASGO EM ALVENARIA</v>
      </c>
      <c r="C15313" s="749" t="s">
        <v>37964</v>
      </c>
      <c r="D15313" s="749" t="s">
        <v>37965</v>
      </c>
      <c r="E15313" s="749" t="s">
        <v>37966</v>
      </c>
      <c r="F15313" s="749" t="s">
        <v>37882</v>
      </c>
      <c r="G15313" s="749" t="s">
        <v>37883</v>
      </c>
      <c r="I15313" s="749" t="s">
        <v>30</v>
      </c>
      <c r="J15313" s="749" t="n">
        <v>472.54</v>
      </c>
    </row>
    <row collapsed="false" customFormat="false" customHeight="true" hidden="true" ht="12.75" outlineLevel="0" r="15314">
      <c r="A15314" s="749" t="s">
        <v>37968</v>
      </c>
      <c r="B15314" s="749" t="str">
        <f aca="false">C15314&amp;D15314&amp;E15314&amp;F15314&amp;G15314&amp;H15314</f>
        <v>INSTALACAO DE UM CONJUNTO DE 4 TOMADAS,APARENTE,EQUIVALENTEA 5 VARAS DE ELETRODUTO DE PVC RIGIDO DE 3/4",45,00M DE FIO2,5MM2,CAIXAS,CONEXOES E TOMADAS DE SOBREPOR 2P+T,10A</v>
      </c>
      <c r="C15314" s="749" t="s">
        <v>37969</v>
      </c>
      <c r="D15314" s="749" t="s">
        <v>37970</v>
      </c>
      <c r="E15314" s="749" t="s">
        <v>37888</v>
      </c>
      <c r="I15314" s="749" t="s">
        <v>30</v>
      </c>
      <c r="J15314" s="749" t="n">
        <v>374.55</v>
      </c>
    </row>
    <row collapsed="false" customFormat="false" customHeight="true" hidden="true" ht="12.75" outlineLevel="0" r="15315">
      <c r="A15315" s="749" t="s">
        <v>37971</v>
      </c>
      <c r="B15315" s="749" t="str">
        <f aca="false">C15315&amp;D15315&amp;E15315&amp;F15315&amp;G15315&amp;H15315</f>
        <v>INSTALACAO DE UM CONJUNTO DE 4 TOMADAS,APARENTE,EQUIVALENTEA 5 VARAS DE ELETRODUTO DE PVC RIGIDO DE 3/4",45,00M DE FIO2,5MM2,CAIXAS,CONEXOES E TOMADAS DE SOBREPOR 2P+T,10A</v>
      </c>
      <c r="C15315" s="749" t="s">
        <v>37969</v>
      </c>
      <c r="D15315" s="749" t="s">
        <v>37970</v>
      </c>
      <c r="E15315" s="749" t="s">
        <v>37888</v>
      </c>
      <c r="I15315" s="749" t="s">
        <v>30</v>
      </c>
      <c r="J15315" s="749" t="n">
        <v>339.77</v>
      </c>
    </row>
    <row collapsed="false" customFormat="false" customHeight="true" hidden="true" ht="12.75" outlineLevel="0" r="15316">
      <c r="A15316" s="749" t="s">
        <v>37972</v>
      </c>
      <c r="B15316" s="749" t="str">
        <f aca="false">C15316&amp;D15316&amp;E15316&amp;F15316&amp;G15316&amp;H15316</f>
        <v>INSTALACAO DE UM CONJUNTO DE 4 TOMADAS,EMBUTIDO NA ALVENARIA,EQUIVALENTE A 5 VARAS DE ELETRODUTO DE PVC RIGIDO DE 3/4",45,00M DE FIO 2,5MM2,CAIXAS,CONEXOES E TOMADAS DE EMBUTIR 2P+T,20A,COM PLACA FOSFORESCENTE,INCLUSIVE ABERTURA E FECHAMENTO DE RASGO EM ALVENARIA</v>
      </c>
      <c r="C15316" s="749" t="s">
        <v>37964</v>
      </c>
      <c r="D15316" s="749" t="s">
        <v>37965</v>
      </c>
      <c r="E15316" s="749" t="s">
        <v>37966</v>
      </c>
      <c r="F15316" s="749" t="s">
        <v>37891</v>
      </c>
      <c r="G15316" s="749" t="s">
        <v>37883</v>
      </c>
      <c r="I15316" s="749" t="s">
        <v>30</v>
      </c>
      <c r="J15316" s="749" t="n">
        <v>522.94</v>
      </c>
    </row>
    <row collapsed="false" customFormat="false" customHeight="true" hidden="true" ht="12.75" outlineLevel="0" r="15317">
      <c r="A15317" s="749" t="s">
        <v>37973</v>
      </c>
      <c r="B15317" s="749" t="str">
        <f aca="false">C15317&amp;D15317&amp;E15317&amp;F15317&amp;G15317&amp;H15317</f>
        <v>INSTALACAO DE UM CONJUNTO DE 4 TOMADAS,EMBUTIDO NA ALVENARIA,EQUIVALENTE A 5 VARAS DE ELETRODUTO DE PVC RIGIDO DE 3/4",45,00M DE FIO 2,5MM2,CAIXAS,CONEXOES E TOMADAS DE EMBUTIR 2P+T,20A,COM PLACA FOSFORESCENTE,INCLUSIVE ABERTURA E FECHAMENTO DE RASGO EM ALVENARIA</v>
      </c>
      <c r="C15317" s="749" t="s">
        <v>37964</v>
      </c>
      <c r="D15317" s="749" t="s">
        <v>37965</v>
      </c>
      <c r="E15317" s="749" t="s">
        <v>37966</v>
      </c>
      <c r="F15317" s="749" t="s">
        <v>37891</v>
      </c>
      <c r="G15317" s="749" t="s">
        <v>37883</v>
      </c>
      <c r="I15317" s="749" t="s">
        <v>30</v>
      </c>
      <c r="J15317" s="749" t="n">
        <v>468.67</v>
      </c>
    </row>
    <row collapsed="false" customFormat="false" customHeight="true" hidden="true" ht="12.75" outlineLevel="0" r="15318">
      <c r="A15318" s="749" t="s">
        <v>37974</v>
      </c>
      <c r="B15318" s="749" t="str">
        <f aca="false">C15318&amp;D15318&amp;E15318&amp;F15318&amp;G15318&amp;H15318</f>
        <v>INSTALACAO DE UM CONJUNTO DE 4 TOMADAS,APARENTE,EQUIVALENTEA 5 VARAS DE ELETRODUTO DE PVC RIGIDO DE 3/4",45,00M DE FIO2,5MM2,CAIXAS,CONEXOES E TOMADAS DE SOBREPOR 2P+T,20A</v>
      </c>
      <c r="C15318" s="749" t="s">
        <v>37969</v>
      </c>
      <c r="D15318" s="749" t="s">
        <v>37970</v>
      </c>
      <c r="E15318" s="749" t="s">
        <v>37894</v>
      </c>
      <c r="I15318" s="749" t="s">
        <v>30</v>
      </c>
      <c r="J15318" s="749" t="n">
        <v>382.99</v>
      </c>
    </row>
    <row collapsed="false" customFormat="false" customHeight="true" hidden="true" ht="12.75" outlineLevel="0" r="15319">
      <c r="A15319" s="749" t="s">
        <v>37975</v>
      </c>
      <c r="B15319" s="749" t="str">
        <f aca="false">C15319&amp;D15319&amp;E15319&amp;F15319&amp;G15319&amp;H15319</f>
        <v>INSTALACAO DE UM CONJUNTO DE 4 TOMADAS,APARENTE,EQUIVALENTEA 5 VARAS DE ELETRODUTO DE PVC RIGIDO DE 3/4",45,00M DE FIO2,5MM2,CAIXAS,CONEXOES E TOMADAS DE SOBREPOR 2P+T,20A</v>
      </c>
      <c r="C15319" s="749" t="s">
        <v>37969</v>
      </c>
      <c r="D15319" s="749" t="s">
        <v>37970</v>
      </c>
      <c r="E15319" s="749" t="s">
        <v>37894</v>
      </c>
      <c r="I15319" s="749" t="s">
        <v>30</v>
      </c>
      <c r="J15319" s="749" t="n">
        <v>348.21</v>
      </c>
    </row>
    <row collapsed="false" customFormat="false" customHeight="true" hidden="true" ht="12.75" outlineLevel="0" r="15320">
      <c r="A15320" s="749" t="s">
        <v>37976</v>
      </c>
      <c r="B15320" s="749" t="str">
        <f aca="false">C15320&amp;D15320&amp;E15320&amp;F15320&amp;G15320&amp;H15320</f>
        <v>INSTALACAO DE UM CONJUNTO DE 4 TOMADAS,APARENTE COM CANALETA PERFURADA,SENDO ESTA LIGADA A ELETROCALHA PRINCIPAL(EXCLUSIVE ESTA),EQUIVALENTE A 3,5 VARAS DE CANALETA E 7 VARAS DE ELETRODUTO DE PVC RIGIDO DE 3/4", 63,00M DE FIO 2,5MM2,CAIXAS,CONEXOES E TOMADAS DE SOBREPOR 2P+T,10A</v>
      </c>
      <c r="C15320" s="749" t="s">
        <v>37977</v>
      </c>
      <c r="D15320" s="749" t="s">
        <v>37898</v>
      </c>
      <c r="E15320" s="749" t="s">
        <v>37978</v>
      </c>
      <c r="F15320" s="749" t="s">
        <v>37979</v>
      </c>
      <c r="G15320" s="749" t="s">
        <v>37901</v>
      </c>
      <c r="I15320" s="749" t="s">
        <v>30</v>
      </c>
      <c r="J15320" s="749" t="n">
        <v>625.15</v>
      </c>
    </row>
    <row collapsed="false" customFormat="false" customHeight="true" hidden="true" ht="12.75" outlineLevel="0" r="15321">
      <c r="A15321" s="749" t="s">
        <v>37980</v>
      </c>
      <c r="B15321" s="749" t="str">
        <f aca="false">C15321&amp;D15321&amp;E15321&amp;F15321&amp;G15321&amp;H15321</f>
        <v>INSTALACAO DE UM CONJUNTO DE 4 TOMADAS,APARENTE COM CANALETA PERFURADA,SENDO ESTA LIGADA A ELETROCALHA PRINCIPAL(EXCLUSIVE ESTA),EQUIVALENTE A 3,5 VARAS DE CANALETA E 7 VARAS DE ELETRODUTO DE PVC RIGIDO DE 3/4", 63,00M DE FIO 2,5MM2,CAIXAS,CONEXOES E TOMADAS DE SOBREPOR 2P+T,10A</v>
      </c>
      <c r="C15321" s="749" t="s">
        <v>37977</v>
      </c>
      <c r="D15321" s="749" t="s">
        <v>37898</v>
      </c>
      <c r="E15321" s="749" t="s">
        <v>37978</v>
      </c>
      <c r="F15321" s="749" t="s">
        <v>37979</v>
      </c>
      <c r="G15321" s="749" t="s">
        <v>37901</v>
      </c>
      <c r="I15321" s="749" t="s">
        <v>30</v>
      </c>
      <c r="J15321" s="749" t="n">
        <v>588.01</v>
      </c>
    </row>
    <row collapsed="false" customFormat="false" customHeight="true" hidden="true" ht="12.75" outlineLevel="0" r="15322">
      <c r="A15322" s="749" t="s">
        <v>37981</v>
      </c>
      <c r="B15322" s="749" t="str">
        <f aca="false">C15322&amp;D15322&amp;E15322&amp;F15322&amp;G15322&amp;H15322</f>
        <v>INSTALACAO DE UM CONJUNTO DE 4 TOMADAS,APARENTE COM CANALETA PERFURADA,SENDO ESTA LIGADA A ELETROCALHA PRINCIPAL(EXCLUSIVE ESTA),EQUIVALENTE A 3,5 VARAS DE CANALETA E 7 VARAS DE ELETRODUTO DE PVC RIGIDO DE 3/4", 63,00M DE FIO 2,5MM2,CAIXAS,CONEXOES E TOMADAS DE SOBREPOR 2P+T,20A</v>
      </c>
      <c r="C15322" s="749" t="s">
        <v>37977</v>
      </c>
      <c r="D15322" s="749" t="s">
        <v>37898</v>
      </c>
      <c r="E15322" s="749" t="s">
        <v>37978</v>
      </c>
      <c r="F15322" s="749" t="s">
        <v>37979</v>
      </c>
      <c r="G15322" s="749" t="s">
        <v>37905</v>
      </c>
      <c r="I15322" s="749" t="s">
        <v>30</v>
      </c>
      <c r="J15322" s="749" t="n">
        <v>633.59</v>
      </c>
    </row>
    <row collapsed="false" customFormat="false" customHeight="true" hidden="true" ht="12.75" outlineLevel="0" r="15323">
      <c r="A15323" s="749" t="s">
        <v>37982</v>
      </c>
      <c r="B15323" s="749" t="str">
        <f aca="false">C15323&amp;D15323&amp;E15323&amp;F15323&amp;G15323&amp;H15323</f>
        <v>INSTALACAO DE UM CONJUNTO DE 4 TOMADAS,APARENTE COM CANALETA PERFURADA,SENDO ESTA LIGADA A ELETROCALHA PRINCIPAL(EXCLUSIVE ESTA),EQUIVALENTE A 3,5 VARAS DE CANALETA E 7 VARAS DE ELETRODUTO DE PVC RIGIDO DE 3/4", 63,00M DE FIO 2,5MM2,CAIXAS,CONEXOES E TOMADAS DE SOBREPOR 2P+T,20A</v>
      </c>
      <c r="C15323" s="749" t="s">
        <v>37977</v>
      </c>
      <c r="D15323" s="749" t="s">
        <v>37898</v>
      </c>
      <c r="E15323" s="749" t="s">
        <v>37978</v>
      </c>
      <c r="F15323" s="749" t="s">
        <v>37979</v>
      </c>
      <c r="G15323" s="749" t="s">
        <v>37905</v>
      </c>
      <c r="I15323" s="749" t="s">
        <v>30</v>
      </c>
      <c r="J15323" s="749" t="n">
        <v>596.45</v>
      </c>
    </row>
    <row collapsed="false" customFormat="false" customHeight="true" hidden="true" ht="12.75" outlineLevel="0" r="15324">
      <c r="A15324" s="749" t="s">
        <v>37983</v>
      </c>
      <c r="B15324" s="749" t="str">
        <f aca="false">C15324&amp;D15324&amp;E15324&amp;F15324&amp;G15324&amp;H15324</f>
        <v>INSTALACAO DE UM CONJUNTO DE 4 TOMADAS,EMBUTIDO NA ALVENARIA,EQUIVALENTE A 5 VARAS DE ELETRODUTO DE PVC RIGIDO DE 1/2",45,00M DE FIO 2,5MM2,CAIXAS,CONEXOES E TOMADAS DE EMBUTIR 2P+T,10A,COM PLACA FOSFORESCENTE,INCLUSIVE ABERTURA E FECHAMENTO DE RASGO EM ALVENARIA</v>
      </c>
      <c r="C15324" s="749" t="s">
        <v>37964</v>
      </c>
      <c r="D15324" s="749" t="s">
        <v>37984</v>
      </c>
      <c r="E15324" s="749" t="s">
        <v>37966</v>
      </c>
      <c r="F15324" s="749" t="s">
        <v>37882</v>
      </c>
      <c r="G15324" s="749" t="s">
        <v>37883</v>
      </c>
      <c r="I15324" s="749" t="s">
        <v>30</v>
      </c>
      <c r="J15324" s="749" t="n">
        <v>414.29</v>
      </c>
    </row>
    <row collapsed="false" customFormat="false" customHeight="true" hidden="true" ht="12.75" outlineLevel="0" r="15325">
      <c r="A15325" s="749" t="s">
        <v>37985</v>
      </c>
      <c r="B15325" s="749" t="str">
        <f aca="false">C15325&amp;D15325&amp;E15325&amp;F15325&amp;G15325&amp;H15325</f>
        <v>INSTALACAO DE UM CONJUNTO DE 4 TOMADAS,EMBUTIDO NA ALVENARIA,EQUIVALENTE A 5 VARAS DE ELETRODUTO DE PVC RIGIDO DE 1/2",45,00M DE FIO 2,5MM2,CAIXAS,CONEXOES E TOMADAS DE EMBUTIR 2P+T,10A,COM PLACA FOSFORESCENTE,INCLUSIVE ABERTURA E FECHAMENTO DE RASGO EM ALVENARIA</v>
      </c>
      <c r="C15325" s="749" t="s">
        <v>37964</v>
      </c>
      <c r="D15325" s="749" t="s">
        <v>37984</v>
      </c>
      <c r="E15325" s="749" t="s">
        <v>37966</v>
      </c>
      <c r="F15325" s="749" t="s">
        <v>37882</v>
      </c>
      <c r="G15325" s="749" t="s">
        <v>37883</v>
      </c>
      <c r="I15325" s="749" t="s">
        <v>30</v>
      </c>
      <c r="J15325" s="749" t="n">
        <v>371.4</v>
      </c>
    </row>
    <row collapsed="false" customFormat="false" customHeight="true" hidden="true" ht="12.75" outlineLevel="0" r="15326">
      <c r="A15326" s="749" t="s">
        <v>37986</v>
      </c>
      <c r="B15326" s="749" t="str">
        <f aca="false">C15326&amp;D15326&amp;E15326&amp;F15326&amp;G15326&amp;H15326</f>
        <v>INSTALACAO DE UM CONJUNTO DE 4 TOMADAS,APARENTE,EQUIVALENTEA 5 VARAS DE ELETRODUTO DE PVC RIGIDO DE 1/2",45,00M DE FIO2,5MM2,CAIXAS,CONEXOES E TOMADAS DE SOBREPOR 2P+T,10A</v>
      </c>
      <c r="C15326" s="749" t="s">
        <v>37969</v>
      </c>
      <c r="D15326" s="749" t="s">
        <v>37987</v>
      </c>
      <c r="E15326" s="749" t="s">
        <v>37888</v>
      </c>
      <c r="I15326" s="749" t="s">
        <v>30</v>
      </c>
      <c r="J15326" s="749" t="n">
        <v>349.5</v>
      </c>
    </row>
    <row collapsed="false" customFormat="false" customHeight="true" hidden="true" ht="12.75" outlineLevel="0" r="15327">
      <c r="A15327" s="749" t="s">
        <v>37988</v>
      </c>
      <c r="B15327" s="749" t="str">
        <f aca="false">C15327&amp;D15327&amp;E15327&amp;F15327&amp;G15327&amp;H15327</f>
        <v>INSTALACAO DE UM CONJUNTO DE 4 TOMADAS,APARENTE,EQUIVALENTEA 5 VARAS DE ELETRODUTO DE PVC RIGIDO DE 1/2",45,00M DE FIO2,5MM2,CAIXAS,CONEXOES E TOMADAS DE SOBREPOR 2P+T,10A</v>
      </c>
      <c r="C15327" s="749" t="s">
        <v>37969</v>
      </c>
      <c r="D15327" s="749" t="s">
        <v>37987</v>
      </c>
      <c r="E15327" s="749" t="s">
        <v>37888</v>
      </c>
      <c r="I15327" s="749" t="s">
        <v>30</v>
      </c>
      <c r="J15327" s="749" t="n">
        <v>317.1</v>
      </c>
    </row>
    <row collapsed="false" customFormat="false" customHeight="true" hidden="true" ht="12.75" outlineLevel="0" r="15328">
      <c r="A15328" s="749" t="s">
        <v>37989</v>
      </c>
      <c r="B15328" s="749" t="str">
        <f aca="false">C15328&amp;D15328&amp;E15328&amp;F15328&amp;G15328&amp;H15328</f>
        <v>INSTALACAO DE UM CONJUNTO DE 4 TOMADAS,EMBUTIDO NA ALVENARIA,EQUIVALENTE A 5 VARAS DE ELETRODUTO DE PVC RIGIDO DE 1/2",45,00M DE FIO 2,5MM2,CAIXAS,CONEXOES E TOMADAS DE EMBUTIR 2P+T,20A,COM PLACA FOSFORESCENTE,INCLUSIVE ABERTURA E FECHAMENTO DE RASGO EM ALVENARIA</v>
      </c>
      <c r="C15328" s="749" t="s">
        <v>37964</v>
      </c>
      <c r="D15328" s="749" t="s">
        <v>37984</v>
      </c>
      <c r="E15328" s="749" t="s">
        <v>37966</v>
      </c>
      <c r="F15328" s="749" t="s">
        <v>37891</v>
      </c>
      <c r="G15328" s="749" t="s">
        <v>37883</v>
      </c>
      <c r="I15328" s="749" t="s">
        <v>30</v>
      </c>
      <c r="J15328" s="749" t="n">
        <v>423.33</v>
      </c>
    </row>
    <row collapsed="false" customFormat="false" customHeight="true" hidden="true" ht="12.75" outlineLevel="0" r="15329">
      <c r="A15329" s="749" t="s">
        <v>37990</v>
      </c>
      <c r="B15329" s="749" t="str">
        <f aca="false">C15329&amp;D15329&amp;E15329&amp;F15329&amp;G15329&amp;H15329</f>
        <v>INSTALACAO DE UM CONJUNTO DE 4 TOMADAS,EMBUTIDO NA ALVENARIA,EQUIVALENTE A 5 VARAS DE ELETRODUTO DE PVC RIGIDO DE 1/2",45,00M DE FIO 2,5MM2,CAIXAS,CONEXOES E TOMADAS DE EMBUTIR 2P+T,20A,COM PLACA FOSFORESCENTE,INCLUSIVE ABERTURA E FECHAMENTO DE RASGO EM ALVENARIA</v>
      </c>
      <c r="C15329" s="749" t="s">
        <v>37964</v>
      </c>
      <c r="D15329" s="749" t="s">
        <v>37984</v>
      </c>
      <c r="E15329" s="749" t="s">
        <v>37966</v>
      </c>
      <c r="F15329" s="749" t="s">
        <v>37891</v>
      </c>
      <c r="G15329" s="749" t="s">
        <v>37883</v>
      </c>
      <c r="I15329" s="749" t="s">
        <v>30</v>
      </c>
      <c r="J15329" s="749" t="n">
        <v>380.44</v>
      </c>
    </row>
    <row collapsed="false" customFormat="false" customHeight="true" hidden="true" ht="12.75" outlineLevel="0" r="15330">
      <c r="A15330" s="749" t="s">
        <v>37991</v>
      </c>
      <c r="B15330" s="749" t="str">
        <f aca="false">C15330&amp;D15330&amp;E15330&amp;F15330&amp;G15330&amp;H15330</f>
        <v>INSTALACAO DE UM CONJUNTO DE 4 TOMADAS,APARENTE,EQUIVALENTEA 5 VARAS DE ELETRODUTO DE PVC RIGIDO DE 1/2",45,00M DE FIO2,5MM2,CAIXAS,CONEXOES E TOMADAS DE SOBREPOR 2P+T,20A</v>
      </c>
      <c r="C15330" s="749" t="s">
        <v>37969</v>
      </c>
      <c r="D15330" s="749" t="s">
        <v>37987</v>
      </c>
      <c r="E15330" s="749" t="s">
        <v>37894</v>
      </c>
      <c r="I15330" s="749" t="s">
        <v>30</v>
      </c>
      <c r="J15330" s="749" t="n">
        <v>357.94</v>
      </c>
    </row>
    <row collapsed="false" customFormat="false" customHeight="true" hidden="true" ht="12.75" outlineLevel="0" r="15331">
      <c r="A15331" s="749" t="s">
        <v>37992</v>
      </c>
      <c r="B15331" s="749" t="str">
        <f aca="false">C15331&amp;D15331&amp;E15331&amp;F15331&amp;G15331&amp;H15331</f>
        <v>INSTALACAO DE UM CONJUNTO DE 4 TOMADAS,APARENTE,EQUIVALENTEA 5 VARAS DE ELETRODUTO DE PVC RIGIDO DE 1/2",45,00M DE FIO2,5MM2,CAIXAS,CONEXOES E TOMADAS DE SOBREPOR 2P+T,20A</v>
      </c>
      <c r="C15331" s="749" t="s">
        <v>37969</v>
      </c>
      <c r="D15331" s="749" t="s">
        <v>37987</v>
      </c>
      <c r="E15331" s="749" t="s">
        <v>37894</v>
      </c>
      <c r="I15331" s="749" t="s">
        <v>30</v>
      </c>
      <c r="J15331" s="749" t="n">
        <v>325.54</v>
      </c>
    </row>
    <row collapsed="false" customFormat="false" customHeight="true" hidden="true" ht="12.75" outlineLevel="0" r="15332">
      <c r="A15332" s="749" t="s">
        <v>37993</v>
      </c>
      <c r="B15332" s="749" t="str">
        <f aca="false">C15332&amp;D15332&amp;E15332&amp;F15332&amp;G15332&amp;H15332</f>
        <v>INSTALACAO DE UM CONJUNTO DE 4 TOMADAS,APARENTE COM CANALETA PERFURADA,SENDO ESTA LIGADA A ELETROCALHA PRINCIPAL(EXCLUSIVE ESTA),EQUIVALENTE A 3,5 VARAS DE CANALETA E 5 VARAS DE ELETRODUTO DE PVC RIGIDO DE 1/2", 63,00M DE FIO 2,5MM2,CAIXAS,CONEXOES E TOMADAS DE SOBREPOR 2P+T,10A</v>
      </c>
      <c r="C15332" s="749" t="s">
        <v>37977</v>
      </c>
      <c r="D15332" s="749" t="s">
        <v>37898</v>
      </c>
      <c r="E15332" s="749" t="s">
        <v>37994</v>
      </c>
      <c r="F15332" s="749" t="s">
        <v>37995</v>
      </c>
      <c r="G15332" s="749" t="s">
        <v>37901</v>
      </c>
      <c r="I15332" s="749" t="s">
        <v>30</v>
      </c>
      <c r="J15332" s="749" t="n">
        <v>585.49</v>
      </c>
    </row>
    <row collapsed="false" customFormat="false" customHeight="true" hidden="true" ht="12.75" outlineLevel="0" r="15333">
      <c r="A15333" s="749" t="s">
        <v>37996</v>
      </c>
      <c r="B15333" s="749" t="str">
        <f aca="false">C15333&amp;D15333&amp;E15333&amp;F15333&amp;G15333&amp;H15333</f>
        <v>INSTALACAO DE UM CONJUNTO DE 4 TOMADAS,APARENTE COM CANALETA PERFURADA,SENDO ESTA LIGADA A ELETROCALHA PRINCIPAL(EXCLUSIVE ESTA),EQUIVALENTE A 3,5 VARAS DE CANALETA E 5 VARAS DE ELETRODUTO DE PVC RIGIDO DE 1/2", 63,00M DE FIO 2,5MM2,CAIXAS,CONEXOES E TOMADAS DE SOBREPOR 2P+T,10A</v>
      </c>
      <c r="C15333" s="749" t="s">
        <v>37977</v>
      </c>
      <c r="D15333" s="749" t="s">
        <v>37898</v>
      </c>
      <c r="E15333" s="749" t="s">
        <v>37994</v>
      </c>
      <c r="F15333" s="749" t="s">
        <v>37995</v>
      </c>
      <c r="G15333" s="749" t="s">
        <v>37901</v>
      </c>
      <c r="I15333" s="749" t="s">
        <v>30</v>
      </c>
      <c r="J15333" s="749" t="n">
        <v>550.72</v>
      </c>
    </row>
    <row collapsed="false" customFormat="false" customHeight="true" hidden="true" ht="12.75" outlineLevel="0" r="15334">
      <c r="A15334" s="749" t="s">
        <v>37997</v>
      </c>
      <c r="B15334" s="749" t="str">
        <f aca="false">C15334&amp;D15334&amp;E15334&amp;F15334&amp;G15334&amp;H15334</f>
        <v>INSTALACAO DE UM CONJUNTO DE 4 TOMADAS,APARENTE COM CANALETA PERFURADA,SENDO ESTA LIGADA A ELETROCALHA PRINCIPAL(EXCLUSIVE ESTA),EQUIVALENTE A 3,5 VARAS DE CANALETA E 5 VARAS DE ELETRODUTO DE PVC RIGIDO DE 1/2", 63,00M DE FIO 2,5MM2,CAIXAS,CONEXOES E TOMADAS DE SOBREPOR 2P+T,20A</v>
      </c>
      <c r="C15334" s="749" t="s">
        <v>37977</v>
      </c>
      <c r="D15334" s="749" t="s">
        <v>37898</v>
      </c>
      <c r="E15334" s="749" t="s">
        <v>37994</v>
      </c>
      <c r="F15334" s="749" t="s">
        <v>37995</v>
      </c>
      <c r="G15334" s="749" t="s">
        <v>37905</v>
      </c>
      <c r="I15334" s="749" t="s">
        <v>30</v>
      </c>
      <c r="J15334" s="749" t="n">
        <v>593.93</v>
      </c>
    </row>
    <row collapsed="false" customFormat="false" customHeight="true" hidden="true" ht="12.75" outlineLevel="0" r="15335">
      <c r="A15335" s="749" t="s">
        <v>37998</v>
      </c>
      <c r="B15335" s="749" t="str">
        <f aca="false">C15335&amp;D15335&amp;E15335&amp;F15335&amp;G15335&amp;H15335</f>
        <v>INSTALACAO DE UM CONJUNTO DE 4 TOMADAS,APARENTE COM CANALETA PERFURADA,SENDO ESTA LIGADA A ELETROCALHA PRINCIPAL(EXCLUSIVE ESTA),EQUIVALENTE A 3,5 VARAS DE CANALETA E 5 VARAS DE ELETRODUTO DE PVC RIGIDO DE 1/2", 63,00M DE FIO 2,5MM2,CAIXAS,CONEXOES E TOMADAS DE SOBREPOR 2P+T,20A</v>
      </c>
      <c r="C15335" s="749" t="s">
        <v>37977</v>
      </c>
      <c r="D15335" s="749" t="s">
        <v>37898</v>
      </c>
      <c r="E15335" s="749" t="s">
        <v>37994</v>
      </c>
      <c r="F15335" s="749" t="s">
        <v>37995</v>
      </c>
      <c r="G15335" s="749" t="s">
        <v>37905</v>
      </c>
      <c r="I15335" s="749" t="s">
        <v>30</v>
      </c>
      <c r="J15335" s="749" t="n">
        <v>559.16</v>
      </c>
    </row>
    <row collapsed="false" customFormat="false" customHeight="true" hidden="true" ht="12.75" outlineLevel="0" r="15336">
      <c r="A15336" s="749" t="s">
        <v>37999</v>
      </c>
      <c r="B15336" s="749" t="str">
        <f aca="false">C15336&amp;D15336&amp;E15336&amp;F15336&amp;G15336&amp;H15336</f>
        <v>INSTALACAO DE PONTO PARA SONOFLETOR DE TETO SOBRE REBAIXO APARTIR DA ELETROCALHA/PERFILADO,EXCLUSIVE SONOFLETOR (VIDE ITEM 18.037.0200) E FIOS,INCLUSIVE ACESSORIOS DE FIXACAO</v>
      </c>
      <c r="C15336" s="749" t="s">
        <v>38000</v>
      </c>
      <c r="D15336" s="749" t="s">
        <v>38001</v>
      </c>
      <c r="E15336" s="749" t="s">
        <v>38002</v>
      </c>
      <c r="I15336" s="749" t="s">
        <v>30</v>
      </c>
      <c r="J15336" s="749" t="n">
        <v>176.45</v>
      </c>
    </row>
    <row collapsed="false" customFormat="false" customHeight="true" hidden="true" ht="12.75" outlineLevel="0" r="15337">
      <c r="A15337" s="749" t="s">
        <v>38003</v>
      </c>
      <c r="B15337" s="749" t="str">
        <f aca="false">C15337&amp;D15337&amp;E15337&amp;F15337&amp;G15337&amp;H15337</f>
        <v>INSTALACAO DE PONTO PARA SONOFLETOR DE TETO SOBRE REBAIXO APARTIR DA ELETROCALHA/PERFILADO,EXCLUSIVE SONOFLETOR (VIDE ITEM 18.037.0200) E FIOS,INCLUSIVE ACESSORIOS DE FIXACAO</v>
      </c>
      <c r="C15337" s="749" t="s">
        <v>38000</v>
      </c>
      <c r="D15337" s="749" t="s">
        <v>38001</v>
      </c>
      <c r="E15337" s="749" t="s">
        <v>38002</v>
      </c>
      <c r="I15337" s="749" t="s">
        <v>30</v>
      </c>
      <c r="J15337" s="749" t="n">
        <v>155.93</v>
      </c>
    </row>
    <row collapsed="false" customFormat="false" customHeight="true" hidden="true" ht="38.25" outlineLevel="0" r="15338">
      <c r="A15338" s="749" t="s">
        <v>38004</v>
      </c>
      <c r="B15338" s="758" t="str">
        <f aca="false">C15338&amp;D15338&amp;E15338&amp;F15338&amp;G15338&amp;H15338</f>
        <v>INSTALACAO DE PONTO DE LUZ,APARENTE,EQUIVALENTE A 2 VARAS DE ELETRODUTO RIGIDO,DE ACO CARBONO ESMALTADO,DE 3/4",12,00M DE FIO 2,5MM2,CAIXAS,CONEXOES,LUVAS,CURVA E INTERRUPTOR DE SOBREPOR COM PLACA FOSFORESCENTE</v>
      </c>
      <c r="C15338" s="749" t="s">
        <v>37447</v>
      </c>
      <c r="D15338" s="749" t="s">
        <v>38005</v>
      </c>
      <c r="E15338" s="749" t="s">
        <v>37480</v>
      </c>
      <c r="F15338" s="749" t="s">
        <v>38006</v>
      </c>
      <c r="I15338" s="749" t="s">
        <v>30</v>
      </c>
      <c r="J15338" s="749" t="n">
        <v>248.52</v>
      </c>
    </row>
    <row collapsed="false" customFormat="false" customHeight="true" hidden="true" ht="38.25" outlineLevel="0" r="15339">
      <c r="A15339" s="749" t="s">
        <v>38007</v>
      </c>
      <c r="B15339" s="758" t="str">
        <f aca="false">C15339&amp;D15339&amp;E15339&amp;F15339&amp;G15339&amp;H15339</f>
        <v>INSTALACAO DE PONTO DE LUZ,APARENTE,EQUIVALENTE A 2 VARAS DE ELETRODUTO RIGIDO,DE ACO CARBONO ESMALTADO,DE 3/4",12,00M DE FIO 2,5MM2,CAIXAS,CONEXOES,LUVAS,CURVA E INTERRUPTOR DE SOBREPOR COM PLACA FOSFORESCENTE</v>
      </c>
      <c r="C15339" s="749" t="s">
        <v>37447</v>
      </c>
      <c r="D15339" s="749" t="s">
        <v>38005</v>
      </c>
      <c r="E15339" s="749" t="s">
        <v>37480</v>
      </c>
      <c r="F15339" s="749" t="s">
        <v>38006</v>
      </c>
      <c r="I15339" s="749" t="s">
        <v>30</v>
      </c>
      <c r="J15339" s="749" t="n">
        <v>222.84</v>
      </c>
    </row>
    <row collapsed="false" customFormat="false" customHeight="true" hidden="true" ht="38.25" outlineLevel="0" r="15340">
      <c r="A15340" s="749" t="s">
        <v>38008</v>
      </c>
      <c r="B15340" s="758" t="str">
        <f aca="false">C15340&amp;D15340&amp;E15340&amp;F15340&amp;G15340&amp;H15340</f>
        <v>INSTALACAO DE PONTO DE LUZ,APARENTE,EQUIVALENTE A 2 VARAS DE ELETRODUTO RIGIDO,DE ACO CARBONO ESMALTADO,DE 1/2",12,00M DE FIO 1,5MM2,CAIXAS,CONEXOES,LUVAS,CURVA E INTERRUPTOR DE SOBREPOR COM PLACA FOSFORESCENTE</v>
      </c>
      <c r="C15340" s="749" t="s">
        <v>37447</v>
      </c>
      <c r="D15340" s="749" t="s">
        <v>38009</v>
      </c>
      <c r="E15340" s="749" t="s">
        <v>38010</v>
      </c>
      <c r="F15340" s="749" t="s">
        <v>38006</v>
      </c>
      <c r="I15340" s="749" t="s">
        <v>30</v>
      </c>
      <c r="J15340" s="749" t="n">
        <v>226.6</v>
      </c>
    </row>
    <row collapsed="false" customFormat="false" customHeight="true" hidden="true" ht="38.25" outlineLevel="0" r="15341">
      <c r="A15341" s="749" t="s">
        <v>38011</v>
      </c>
      <c r="B15341" s="758" t="str">
        <f aca="false">C15341&amp;D15341&amp;E15341&amp;F15341&amp;G15341&amp;H15341</f>
        <v>INSTALACAO DE PONTO DE LUZ,APARENTE,EQUIVALENTE A 2 VARAS DE ELETRODUTO RIGIDO,DE ACO CARBONO ESMALTADO,DE 1/2",12,00M DE FIO 1,5MM2,CAIXAS,CONEXOES,LUVAS,CURVA E INTERRUPTOR DE SOBREPOR COM PLACA FOSFORESCENTE</v>
      </c>
      <c r="C15341" s="749" t="s">
        <v>37447</v>
      </c>
      <c r="D15341" s="749" t="s">
        <v>38009</v>
      </c>
      <c r="E15341" s="749" t="s">
        <v>38010</v>
      </c>
      <c r="F15341" s="749" t="s">
        <v>38006</v>
      </c>
      <c r="I15341" s="749" t="s">
        <v>30</v>
      </c>
      <c r="J15341" s="749" t="n">
        <v>202.3</v>
      </c>
    </row>
    <row collapsed="false" customFormat="false" customHeight="true" hidden="true" ht="51" outlineLevel="0" r="15342">
      <c r="A15342" s="749" t="s">
        <v>38012</v>
      </c>
      <c r="B15342" s="758" t="str">
        <f aca="false">C15342&amp;D15342&amp;E15342&amp;F15342&amp;G15342&amp;H15342</f>
        <v>INSTALACAO DE UM CONJUNTO DE 2 PONTOS DE LUZ,APARENTE,EQUIVALENTE A 5 VARAS DE ELETRODUTO RIGIDO,DE ACO CARBONO ESMALTADO,DE 3/4",33,00M DE FIO 2,5MM2,CAIXAS,CONEXOES,LUVAS,CURVA E INTERRUPTOR DE SOBREPOR COM PLACA FOSFORESCENTE</v>
      </c>
      <c r="C15342" s="749" t="s">
        <v>37478</v>
      </c>
      <c r="D15342" s="749" t="s">
        <v>38013</v>
      </c>
      <c r="E15342" s="749" t="s">
        <v>38014</v>
      </c>
      <c r="F15342" s="749" t="s">
        <v>38015</v>
      </c>
      <c r="I15342" s="749" t="s">
        <v>30</v>
      </c>
      <c r="J15342" s="749" t="n">
        <v>450.58</v>
      </c>
    </row>
    <row collapsed="false" customFormat="false" customHeight="true" hidden="true" ht="51" outlineLevel="0" r="15343">
      <c r="A15343" s="749" t="s">
        <v>38016</v>
      </c>
      <c r="B15343" s="758" t="str">
        <f aca="false">C15343&amp;D15343&amp;E15343&amp;F15343&amp;G15343&amp;H15343</f>
        <v>INSTALACAO DE UM CONJUNTO DE 2 PONTOS DE LUZ,APARENTE,EQUIVALENTE A 5 VARAS DE ELETRODUTO RIGIDO,DE ACO CARBONO ESMALTADO,DE 3/4",33,00M DE FIO 2,5MM2,CAIXAS,CONEXOES,LUVAS,CURVA E INTERRUPTOR DE SOBREPOR COM PLACA FOSFORESCENTE</v>
      </c>
      <c r="C15343" s="749" t="s">
        <v>37478</v>
      </c>
      <c r="D15343" s="749" t="s">
        <v>38013</v>
      </c>
      <c r="E15343" s="749" t="s">
        <v>38014</v>
      </c>
      <c r="F15343" s="749" t="s">
        <v>38015</v>
      </c>
      <c r="I15343" s="749" t="s">
        <v>30</v>
      </c>
      <c r="J15343" s="749" t="n">
        <v>407.32</v>
      </c>
    </row>
    <row collapsed="false" customFormat="false" customHeight="true" hidden="true" ht="51" outlineLevel="0" r="15344">
      <c r="A15344" s="749" t="s">
        <v>38017</v>
      </c>
      <c r="B15344" s="758" t="str">
        <f aca="false">C15344&amp;D15344&amp;E15344&amp;F15344&amp;G15344&amp;H15344</f>
        <v>INSTALACAO DE UM CONJUNTO DE 3 PONTOS DE LUZ,APARENTE,EQUIVALENTE A 6 VARAS DE ELETRODUTO RIGIDO,DE ACO CARBONO ESMALTADO,DE 3/4",50,00 DE FIO 2,5MM2,CAIXAS,CONEXOES,LUVAS,CURVA EINTERRUPTOR DE SOBREPOR COM PLACA FOSFORESCENTE</v>
      </c>
      <c r="C15344" s="749" t="s">
        <v>37504</v>
      </c>
      <c r="D15344" s="749" t="s">
        <v>38018</v>
      </c>
      <c r="E15344" s="749" t="s">
        <v>38019</v>
      </c>
      <c r="F15344" s="749" t="s">
        <v>38020</v>
      </c>
      <c r="I15344" s="749" t="s">
        <v>30</v>
      </c>
      <c r="J15344" s="749" t="n">
        <v>582.33</v>
      </c>
    </row>
    <row collapsed="false" customFormat="false" customHeight="true" hidden="true" ht="51" outlineLevel="0" r="15345">
      <c r="A15345" s="749" t="s">
        <v>38021</v>
      </c>
      <c r="B15345" s="758" t="str">
        <f aca="false">C15345&amp;D15345&amp;E15345&amp;F15345&amp;G15345&amp;H15345</f>
        <v>INSTALACAO DE UM CONJUNTO DE 3 PONTOS DE LUZ,APARENTE,EQUIVALENTE A 6 VARAS DE ELETRODUTO RIGIDO,DE ACO CARBONO ESMALTADO,DE 3/4",50,00 DE FIO 2,5MM2,CAIXAS,CONEXOES,LUVAS,CURVA EINTERRUPTOR DE SOBREPOR COM PLACA FOSFORESCENTE</v>
      </c>
      <c r="C15345" s="749" t="s">
        <v>37504</v>
      </c>
      <c r="D15345" s="749" t="s">
        <v>38018</v>
      </c>
      <c r="E15345" s="749" t="s">
        <v>38019</v>
      </c>
      <c r="F15345" s="749" t="s">
        <v>38020</v>
      </c>
      <c r="I15345" s="749" t="s">
        <v>30</v>
      </c>
      <c r="J15345" s="749" t="n">
        <v>528.23</v>
      </c>
    </row>
    <row collapsed="false" customFormat="false" customHeight="true" hidden="true" ht="51" outlineLevel="0" r="15346">
      <c r="A15346" s="749" t="s">
        <v>38022</v>
      </c>
      <c r="B15346" s="758" t="str">
        <f aca="false">C15346&amp;D15346&amp;E15346&amp;F15346&amp;G15346&amp;H15346</f>
        <v>INSTALACAO DE UM CONJUNTO DE 4 PONTOS DE LUZ,APARENTE,EQUIVALENTE A 7 VARAS DE ELETRODUTO RIGIDO,DE ACO CARBONO ESMALTADO,DE 3/4",50,00M DE FIO 2,5MM2,CAIXAS,CONEXOES,LUVAS,CURVA E INTERRUPTOR DE SOBREPOR COM PLACA FOSFORESCENTE</v>
      </c>
      <c r="C15346" s="749" t="s">
        <v>37526</v>
      </c>
      <c r="D15346" s="749" t="s">
        <v>38023</v>
      </c>
      <c r="E15346" s="749" t="s">
        <v>38024</v>
      </c>
      <c r="F15346" s="749" t="s">
        <v>38015</v>
      </c>
      <c r="I15346" s="749" t="s">
        <v>30</v>
      </c>
      <c r="J15346" s="749" t="n">
        <v>618.72</v>
      </c>
    </row>
    <row collapsed="false" customFormat="false" customHeight="true" hidden="true" ht="51" outlineLevel="0" r="15347">
      <c r="A15347" s="749" t="s">
        <v>38025</v>
      </c>
      <c r="B15347" s="758" t="str">
        <f aca="false">C15347&amp;D15347&amp;E15347&amp;F15347&amp;G15347&amp;H15347</f>
        <v>INSTALACAO DE UM CONJUNTO DE 4 PONTOS DE LUZ,APARENTE,EQUIVALENTE A 7 VARAS DE ELETRODUTO RIGIDO,DE ACO CARBONO ESMALTADO,DE 3/4",50,00M DE FIO 2,5MM2,CAIXAS,CONEXOES,LUVAS,CURVA E INTERRUPTOR DE SOBREPOR COM PLACA FOSFORESCENTE</v>
      </c>
      <c r="C15347" s="749" t="s">
        <v>37526</v>
      </c>
      <c r="D15347" s="749" t="s">
        <v>38023</v>
      </c>
      <c r="E15347" s="749" t="s">
        <v>38024</v>
      </c>
      <c r="F15347" s="749" t="s">
        <v>38015</v>
      </c>
      <c r="I15347" s="749" t="s">
        <v>30</v>
      </c>
      <c r="J15347" s="749" t="n">
        <v>560.98</v>
      </c>
    </row>
    <row collapsed="false" customFormat="false" customHeight="true" hidden="true" ht="51" outlineLevel="0" r="15348">
      <c r="A15348" s="749" t="s">
        <v>38026</v>
      </c>
      <c r="B15348" s="758" t="str">
        <f aca="false">C15348&amp;D15348&amp;E15348&amp;F15348&amp;G15348&amp;H15348</f>
        <v>INSTALACAO DE UM CONJUNTO DE 5 PONTOS DE LUZ,APARENTE,EQUIVALENTE A 8 VARAS DE ELETRODUTO RIGIDO,DE ACO CARBONO ESMALTADO,DE 3/4",57,00MM DE FIO 2,5MM2,CAIXAS,CONEXOES,LUVAS,CURVAE INTERRUPTOR DE SOBREPOR COM PLACA FOSFORESCENTE</v>
      </c>
      <c r="C15348" s="749" t="s">
        <v>37549</v>
      </c>
      <c r="D15348" s="749" t="s">
        <v>38027</v>
      </c>
      <c r="E15348" s="749" t="s">
        <v>38028</v>
      </c>
      <c r="F15348" s="749" t="s">
        <v>38029</v>
      </c>
      <c r="I15348" s="749" t="s">
        <v>30</v>
      </c>
      <c r="J15348" s="749" t="n">
        <v>733.78</v>
      </c>
    </row>
    <row collapsed="false" customFormat="false" customHeight="true" hidden="true" ht="51" outlineLevel="0" r="15349">
      <c r="A15349" s="749" t="s">
        <v>38030</v>
      </c>
      <c r="B15349" s="758" t="str">
        <f aca="false">C15349&amp;D15349&amp;E15349&amp;F15349&amp;G15349&amp;H15349</f>
        <v>INSTALACAO DE UM CONJUNTO DE 5 PONTOS DE LUZ,APARENTE,EQUIVALENTE A 8 VARAS DE ELETRODUTO RIGIDO,DE ACO CARBONO ESMALTADO,DE 3/4",57,00MM DE FIO 2,5MM2,CAIXAS,CONEXOES,LUVAS,CURVAE INTERRUPTOR DE SOBREPOR COM PLACA FOSFORESCENTE</v>
      </c>
      <c r="C15349" s="749" t="s">
        <v>37549</v>
      </c>
      <c r="D15349" s="749" t="s">
        <v>38027</v>
      </c>
      <c r="E15349" s="749" t="s">
        <v>38028</v>
      </c>
      <c r="F15349" s="749" t="s">
        <v>38029</v>
      </c>
      <c r="I15349" s="749" t="s">
        <v>30</v>
      </c>
      <c r="J15349" s="749" t="n">
        <v>665.21</v>
      </c>
    </row>
    <row collapsed="false" customFormat="false" customHeight="true" hidden="true" ht="51" outlineLevel="0" r="15350">
      <c r="A15350" s="749" t="s">
        <v>38031</v>
      </c>
      <c r="B15350" s="758" t="str">
        <f aca="false">C15350&amp;D15350&amp;E15350&amp;F15350&amp;G15350&amp;H15350</f>
        <v>INSTALACAO DE UM CONJUNTO DE 6 PONTOS DE LUZ,APARENTE,EQUIVALENTE A 9 VARAS DE ELETRODUTO RIGIDO,DE ACO CARBONO ESMALTADO,DE 3/4",66,00M DE FIO 2,5MM2,CAIXAS,CONEXOES,LUVAS,CURVA E INTERRUPTOR DE SOBREPOR COM PLACA FOSFORESCENTE</v>
      </c>
      <c r="C15350" s="749" t="s">
        <v>37573</v>
      </c>
      <c r="D15350" s="749" t="s">
        <v>38032</v>
      </c>
      <c r="E15350" s="749" t="s">
        <v>38033</v>
      </c>
      <c r="F15350" s="749" t="s">
        <v>38015</v>
      </c>
      <c r="I15350" s="749" t="s">
        <v>30</v>
      </c>
      <c r="J15350" s="749" t="n">
        <v>829.24</v>
      </c>
    </row>
    <row collapsed="false" customFormat="false" customHeight="true" hidden="true" ht="51" outlineLevel="0" r="15351">
      <c r="A15351" s="749" t="s">
        <v>38034</v>
      </c>
      <c r="B15351" s="758" t="str">
        <f aca="false">C15351&amp;D15351&amp;E15351&amp;F15351&amp;G15351&amp;H15351</f>
        <v>INSTALACAO DE UM CONJUNTO DE 6 PONTOS DE LUZ,APARENTE,EQUIVALENTE A 9 VARAS DE ELETRODUTO RIGIDO,DE ACO CARBONO ESMALTADO,DE 3/4",66,00M DE FIO 2,5MM2,CAIXAS,CONEXOES,LUVAS,CURVA E INTERRUPTOR DE SOBREPOR COM PLACA FOSFORESCENTE</v>
      </c>
      <c r="C15351" s="749" t="s">
        <v>37573</v>
      </c>
      <c r="D15351" s="749" t="s">
        <v>38032</v>
      </c>
      <c r="E15351" s="749" t="s">
        <v>38033</v>
      </c>
      <c r="F15351" s="749" t="s">
        <v>38015</v>
      </c>
      <c r="I15351" s="749" t="s">
        <v>30</v>
      </c>
      <c r="J15351" s="749" t="n">
        <v>751.45</v>
      </c>
    </row>
    <row collapsed="false" customFormat="false" customHeight="true" hidden="true" ht="51" outlineLevel="0" r="15352">
      <c r="A15352" s="749" t="s">
        <v>38035</v>
      </c>
      <c r="B15352" s="758" t="str">
        <f aca="false">C15352&amp;D15352&amp;E15352&amp;F15352&amp;G15352&amp;H15352</f>
        <v>INSTALACAO DE UM CONJUNTO DE 8 PONTOS DE LUZ,APARENTE,EQUIVALENTE A 10 VARAS DE ELETRODUTO RIGIDO,DE ACO CARBONO ESMALTADO,DE 3/4",80,00M DE FIO 2,5MM2,CAIXAS,CONEXOES,LUVAS,CURVAE INTERRUPTOR DE SOBREPOR COM PLACA FOSFORESCENTE</v>
      </c>
      <c r="C15352" s="749" t="s">
        <v>37599</v>
      </c>
      <c r="D15352" s="749" t="s">
        <v>38036</v>
      </c>
      <c r="E15352" s="749" t="s">
        <v>38037</v>
      </c>
      <c r="F15352" s="749" t="s">
        <v>38029</v>
      </c>
      <c r="I15352" s="749" t="s">
        <v>30</v>
      </c>
      <c r="J15352" s="749" t="n">
        <v>951.18</v>
      </c>
    </row>
    <row collapsed="false" customFormat="false" customHeight="true" hidden="true" ht="51" outlineLevel="0" r="15353">
      <c r="A15353" s="749" t="s">
        <v>38038</v>
      </c>
      <c r="B15353" s="758" t="str">
        <f aca="false">C15353&amp;D15353&amp;E15353&amp;F15353&amp;G15353&amp;H15353</f>
        <v>INSTALACAO DE UM CONJUNTO DE 8 PONTOS DE LUZ,APARENTE,EQUIVALENTE A 10 VARAS DE ELETRODUTO RIGIDO,DE ACO CARBONO ESMALTADO,DE 3/4",80,00M DE FIO 2,5MM2,CAIXAS,CONEXOES,LUVAS,CURVAE INTERRUPTOR DE SOBREPOR COM PLACA FOSFORESCENTE</v>
      </c>
      <c r="C15353" s="749" t="s">
        <v>37599</v>
      </c>
      <c r="D15353" s="749" t="s">
        <v>38036</v>
      </c>
      <c r="E15353" s="749" t="s">
        <v>38037</v>
      </c>
      <c r="F15353" s="749" t="s">
        <v>38029</v>
      </c>
      <c r="I15353" s="749" t="s">
        <v>30</v>
      </c>
      <c r="J15353" s="749" t="n">
        <v>861.92</v>
      </c>
    </row>
    <row collapsed="false" customFormat="false" customHeight="true" hidden="true" ht="38.25" outlineLevel="0" r="15354">
      <c r="A15354" s="749" t="s">
        <v>38039</v>
      </c>
      <c r="B15354" s="758" t="str">
        <f aca="false">C15354&amp;D15354&amp;E15354&amp;F15354&amp;G15354&amp;H15354</f>
        <v>INSTALACAO DE UM CONJUNTO DE 2 PONTOS DE LUZ,APARENTE,EQUIVALENTE A 3 VARAS DE ELETRODUTO RIGIDO,DE ACO CARBONO ESMALTADO,DE 3/4",20,00M DE FIO 2,5MM2,CAIXAS,CONEXOES,LUVAS E CONSIDERANDO O CONTROLE DOS PONTOS DIRETO NO Q.D.L</v>
      </c>
      <c r="C15354" s="749" t="s">
        <v>37478</v>
      </c>
      <c r="D15354" s="749" t="s">
        <v>38040</v>
      </c>
      <c r="E15354" s="749" t="s">
        <v>38041</v>
      </c>
      <c r="F15354" s="749" t="s">
        <v>38042</v>
      </c>
      <c r="I15354" s="749" t="s">
        <v>30</v>
      </c>
      <c r="J15354" s="749" t="n">
        <v>336.4</v>
      </c>
    </row>
    <row collapsed="false" customFormat="false" customHeight="true" hidden="true" ht="38.25" outlineLevel="0" r="15355">
      <c r="A15355" s="749" t="s">
        <v>38043</v>
      </c>
      <c r="B15355" s="758" t="str">
        <f aca="false">C15355&amp;D15355&amp;E15355&amp;F15355&amp;G15355&amp;H15355</f>
        <v>INSTALACAO DE UM CONJUNTO DE 2 PONTOS DE LUZ,APARENTE,EQUIVALENTE A 3 VARAS DE ELETRODUTO RIGIDO,DE ACO CARBONO ESMALTADO,DE 3/4",20,00M DE FIO 2,5MM2,CAIXAS,CONEXOES,LUVAS E CONSIDERANDO O CONTROLE DOS PONTOS DIRETO NO Q.D.L</v>
      </c>
      <c r="C15355" s="749" t="s">
        <v>37478</v>
      </c>
      <c r="D15355" s="749" t="s">
        <v>38040</v>
      </c>
      <c r="E15355" s="749" t="s">
        <v>38041</v>
      </c>
      <c r="F15355" s="749" t="s">
        <v>38042</v>
      </c>
      <c r="I15355" s="749" t="s">
        <v>30</v>
      </c>
      <c r="J15355" s="749" t="n">
        <v>301.25</v>
      </c>
    </row>
    <row collapsed="false" customFormat="false" customHeight="true" hidden="true" ht="38.25" outlineLevel="0" r="15356">
      <c r="A15356" s="749" t="s">
        <v>38044</v>
      </c>
      <c r="B15356" s="758" t="str">
        <f aca="false">C15356&amp;D15356&amp;E15356&amp;F15356&amp;G15356&amp;H15356</f>
        <v>INSTALACAO DE UM CONJUNTO DE 3 PONTOS DE LUZ,APARENTE,EQUIVALENTE A 5 VARAS DE ELETRODUTO RIGIDO,DE ACO CARBONO ESMALTADO,DE 3/4",30,00M DE FIO 2,5MM2,CAIXAS,CONEXOES,LUVAS E CONSIDERANDO O CONTROLE DOS PONTOS DIRETO NO Q.D.L.</v>
      </c>
      <c r="C15356" s="749" t="s">
        <v>37504</v>
      </c>
      <c r="D15356" s="749" t="s">
        <v>38013</v>
      </c>
      <c r="E15356" s="749" t="s">
        <v>38045</v>
      </c>
      <c r="F15356" s="749" t="s">
        <v>38046</v>
      </c>
      <c r="I15356" s="749" t="s">
        <v>30</v>
      </c>
      <c r="J15356" s="749" t="n">
        <v>416.33</v>
      </c>
    </row>
    <row collapsed="false" customFormat="false" customHeight="true" hidden="true" ht="38.25" outlineLevel="0" r="15357">
      <c r="A15357" s="749" t="s">
        <v>38047</v>
      </c>
      <c r="B15357" s="758" t="str">
        <f aca="false">C15357&amp;D15357&amp;E15357&amp;F15357&amp;G15357&amp;H15357</f>
        <v>INSTALACAO DE UM CONJUNTO DE 3 PONTOS DE LUZ,APARENTE,EQUIVALENTE A 5 VARAS DE ELETRODUTO RIGIDO,DE ACO CARBONO ESMALTADO,DE 3/4",30,00M DE FIO 2,5MM2,CAIXAS,CONEXOES,LUVAS E CONSIDERANDO O CONTROLE DOS PONTOS DIRETO NO Q.D.L.</v>
      </c>
      <c r="C15357" s="749" t="s">
        <v>37504</v>
      </c>
      <c r="D15357" s="749" t="s">
        <v>38013</v>
      </c>
      <c r="E15357" s="749" t="s">
        <v>38045</v>
      </c>
      <c r="F15357" s="749" t="s">
        <v>38046</v>
      </c>
      <c r="I15357" s="749" t="s">
        <v>30</v>
      </c>
      <c r="J15357" s="749" t="n">
        <v>376.44</v>
      </c>
    </row>
    <row collapsed="false" customFormat="false" customHeight="true" hidden="true" ht="38.25" outlineLevel="0" r="15358">
      <c r="A15358" s="749" t="s">
        <v>38048</v>
      </c>
      <c r="B15358" s="758" t="str">
        <f aca="false">C15358&amp;D15358&amp;E15358&amp;F15358&amp;G15358&amp;H15358</f>
        <v>INSTALACAO DE UM CONJUNTO DE 4 PONTOS DE LUZ,APARENTE,EQUIVALENTE A 6 VARAS DE ELETRODUTO RIGIDO,DE ACO CARBONO ESMALTADO,DE 3/4",40,00M DE FIO 2,5MM2,CAIXAS,CONEXOES,LUVAS E CONSIDERANDO O CONTROLE DOS PONTOS DIRETO NO Q.D.L.</v>
      </c>
      <c r="C15358" s="749" t="s">
        <v>37526</v>
      </c>
      <c r="D15358" s="749" t="s">
        <v>38018</v>
      </c>
      <c r="E15358" s="749" t="s">
        <v>38049</v>
      </c>
      <c r="F15358" s="749" t="s">
        <v>38046</v>
      </c>
      <c r="I15358" s="749" t="s">
        <v>30</v>
      </c>
      <c r="J15358" s="749" t="n">
        <v>480.94</v>
      </c>
    </row>
    <row collapsed="false" customFormat="false" customHeight="true" hidden="true" ht="38.25" outlineLevel="0" r="15359">
      <c r="A15359" s="749" t="s">
        <v>38050</v>
      </c>
      <c r="B15359" s="758" t="str">
        <f aca="false">C15359&amp;D15359&amp;E15359&amp;F15359&amp;G15359&amp;H15359</f>
        <v>INSTALACAO DE UM CONJUNTO DE 4 PONTOS DE LUZ,APARENTE,EQUIVALENTE A 6 VARAS DE ELETRODUTO RIGIDO,DE ACO CARBONO ESMALTADO,DE 3/4",40,00M DE FIO 2,5MM2,CAIXAS,CONEXOES,LUVAS E CONSIDERANDO O CONTROLE DOS PONTOS DIRETO NO Q.D.L.</v>
      </c>
      <c r="C15359" s="749" t="s">
        <v>37526</v>
      </c>
      <c r="D15359" s="749" t="s">
        <v>38018</v>
      </c>
      <c r="E15359" s="749" t="s">
        <v>38049</v>
      </c>
      <c r="F15359" s="749" t="s">
        <v>38046</v>
      </c>
      <c r="I15359" s="749" t="s">
        <v>30</v>
      </c>
      <c r="J15359" s="749" t="n">
        <v>436.16</v>
      </c>
    </row>
    <row collapsed="false" customFormat="false" customHeight="true" hidden="true" ht="38.25" outlineLevel="0" r="15360">
      <c r="A15360" s="749" t="s">
        <v>38051</v>
      </c>
      <c r="B15360" s="758" t="str">
        <f aca="false">C15360&amp;D15360&amp;E15360&amp;F15360&amp;G15360&amp;H15360</f>
        <v>INSTALACAO DE UM CONJUNTO DE 5 PONTOS DE LUZ,APARENTE,EQUIVALENTE A 7 VARAS DE ELETRODUTO RIGIDO,DE ACO CARBONO ESMALTADO,DE 3/4",45,00M DE FIO 2,5MM2,CAIXAS,CONEXOES,LUVAS E CONSIDERANDO O CONTROLE DOS PONTOS DIRETO NO Q.D.L.</v>
      </c>
      <c r="C15360" s="749" t="s">
        <v>37549</v>
      </c>
      <c r="D15360" s="749" t="s">
        <v>38023</v>
      </c>
      <c r="E15360" s="749" t="s">
        <v>38052</v>
      </c>
      <c r="F15360" s="749" t="s">
        <v>38046</v>
      </c>
      <c r="I15360" s="749" t="s">
        <v>30</v>
      </c>
      <c r="J15360" s="749" t="n">
        <v>562.54</v>
      </c>
    </row>
    <row collapsed="false" customFormat="false" customHeight="true" hidden="true" ht="38.25" outlineLevel="0" r="15361">
      <c r="A15361" s="749" t="s">
        <v>38053</v>
      </c>
      <c r="B15361" s="758" t="str">
        <f aca="false">C15361&amp;D15361&amp;E15361&amp;F15361&amp;G15361&amp;H15361</f>
        <v>INSTALACAO DE UM CONJUNTO DE 5 PONTOS DE LUZ,APARENTE,EQUIVALENTE A 7 VARAS DE ELETRODUTO RIGIDO,DE ACO CARBONO ESMALTADO,DE 3/4",45,00M DE FIO 2,5MM2,CAIXAS,CONEXOES,LUVAS E CONSIDERANDO O CONTROLE DOS PONTOS DIRETO NO Q.D.L.</v>
      </c>
      <c r="C15361" s="749" t="s">
        <v>37549</v>
      </c>
      <c r="D15361" s="749" t="s">
        <v>38023</v>
      </c>
      <c r="E15361" s="749" t="s">
        <v>38052</v>
      </c>
      <c r="F15361" s="749" t="s">
        <v>38046</v>
      </c>
      <c r="I15361" s="749" t="s">
        <v>30</v>
      </c>
      <c r="J15361" s="749" t="n">
        <v>509.97</v>
      </c>
    </row>
    <row collapsed="false" customFormat="false" customHeight="true" hidden="true" ht="38.25" outlineLevel="0" r="15362">
      <c r="A15362" s="749" t="s">
        <v>38054</v>
      </c>
      <c r="B15362" s="758" t="str">
        <f aca="false">C15362&amp;D15362&amp;E15362&amp;F15362&amp;G15362&amp;H15362</f>
        <v>INSTALACAO DE UM CONJUNTO DE 6 PONTOS DE LUZ,APARENTE,EQUIVALENTE A 8 VARAS DE ELETRODUTO RIGIDO,DE ACO CARBONO ESMALTADO,DE 3/4",53,00M DE FIO 2,5MM2,CAIXAS,CONEXOES,LUVAS E CONSIDERANDO O CONTROLE DOS PONTOS DIRETO NO Q.D.L.</v>
      </c>
      <c r="C15362" s="749" t="s">
        <v>37573</v>
      </c>
      <c r="D15362" s="749" t="s">
        <v>38027</v>
      </c>
      <c r="E15362" s="749" t="s">
        <v>38055</v>
      </c>
      <c r="F15362" s="749" t="s">
        <v>38046</v>
      </c>
      <c r="I15362" s="749" t="s">
        <v>30</v>
      </c>
      <c r="J15362" s="749" t="n">
        <v>759.84</v>
      </c>
    </row>
    <row collapsed="false" customFormat="false" customHeight="true" hidden="true" ht="38.25" outlineLevel="0" r="15363">
      <c r="A15363" s="749" t="s">
        <v>38056</v>
      </c>
      <c r="B15363" s="758" t="str">
        <f aca="false">C15363&amp;D15363&amp;E15363&amp;F15363&amp;G15363&amp;H15363</f>
        <v>INSTALACAO DE UM CONJUNTO DE 6 PONTOS DE LUZ,APARENTE,EQUIVALENTE A 8 VARAS DE ELETRODUTO RIGIDO,DE ACO CARBONO ESMALTADO,DE 3/4",53,00M DE FIO 2,5MM2,CAIXAS,CONEXOES,LUVAS E CONSIDERANDO O CONTROLE DOS PONTOS DIRETO NO Q.D.L.</v>
      </c>
      <c r="C15363" s="749" t="s">
        <v>37573</v>
      </c>
      <c r="D15363" s="749" t="s">
        <v>38027</v>
      </c>
      <c r="E15363" s="749" t="s">
        <v>38055</v>
      </c>
      <c r="F15363" s="749" t="s">
        <v>38046</v>
      </c>
      <c r="I15363" s="749" t="s">
        <v>30</v>
      </c>
      <c r="J15363" s="749" t="n">
        <v>699.03</v>
      </c>
    </row>
    <row collapsed="false" customFormat="false" customHeight="true" hidden="true" ht="38.25" outlineLevel="0" r="15364">
      <c r="A15364" s="749" t="s">
        <v>38057</v>
      </c>
      <c r="B15364" s="758" t="str">
        <f aca="false">C15364&amp;D15364&amp;E15364&amp;F15364&amp;G15364&amp;H15364</f>
        <v>INSTALACAO DE UM CONJUNTO DE 8 PONTOS DE LUZ,APARENTE,EQUIVALENTE A 9 VARAS DE ELETRODUTO RIGIDO,DE ACO CARBONO ESMALTADO,DE 3/4",57,00M DE FIO 2,5MM2,CAIXAS,CONEXOES,LUVAS E CONSIDERANDO O CONTROLE DOS PONTOS DIRETO NO Q.D.L.</v>
      </c>
      <c r="C15364" s="749" t="s">
        <v>37599</v>
      </c>
      <c r="D15364" s="749" t="s">
        <v>38032</v>
      </c>
      <c r="E15364" s="749" t="s">
        <v>38058</v>
      </c>
      <c r="F15364" s="749" t="s">
        <v>38046</v>
      </c>
      <c r="I15364" s="749" t="s">
        <v>30</v>
      </c>
      <c r="J15364" s="749" t="n">
        <v>867.62</v>
      </c>
    </row>
    <row collapsed="false" customFormat="false" customHeight="true" hidden="true" ht="38.25" outlineLevel="0" r="15365">
      <c r="A15365" s="749" t="s">
        <v>38059</v>
      </c>
      <c r="B15365" s="758" t="str">
        <f aca="false">C15365&amp;D15365&amp;E15365&amp;F15365&amp;G15365&amp;H15365</f>
        <v>INSTALACAO DE UM CONJUNTO DE 8 PONTOS DE LUZ,APARENTE,EQUIVALENTE A 9 VARAS DE ELETRODUTO RIGIDO,DE ACO CARBONO ESMALTADO,DE 3/4",57,00M DE FIO 2,5MM2,CAIXAS,CONEXOES,LUVAS E CONSIDERANDO O CONTROLE DOS PONTOS DIRETO NO Q.D.L.</v>
      </c>
      <c r="C15365" s="749" t="s">
        <v>37599</v>
      </c>
      <c r="D15365" s="749" t="s">
        <v>38032</v>
      </c>
      <c r="E15365" s="749" t="s">
        <v>38058</v>
      </c>
      <c r="F15365" s="749" t="s">
        <v>38046</v>
      </c>
      <c r="I15365" s="749" t="s">
        <v>30</v>
      </c>
      <c r="J15365" s="749" t="n">
        <v>797.63</v>
      </c>
    </row>
    <row collapsed="false" customFormat="false" customHeight="true" hidden="true" ht="25.5" outlineLevel="0" r="15366">
      <c r="A15366" s="749" t="s">
        <v>38060</v>
      </c>
      <c r="B15366" s="758" t="str">
        <f aca="false">C15366&amp;D15366&amp;E15366&amp;F15366&amp;G15366&amp;H15366</f>
        <v>INSTALACAO DE PONTO DE FORCA ATE 2CV EQUIVALENTE A 2 VARAS DE ELETRODUTO RIGIDO,DE ACO CARBONO ESMALTADO,DE 1/2",20,00MDE FIO 2,5MM2,CAIXAS,ABRACADEIRAS E CONEXOES</v>
      </c>
      <c r="C15366" s="749" t="s">
        <v>38061</v>
      </c>
      <c r="D15366" s="749" t="s">
        <v>38062</v>
      </c>
      <c r="E15366" s="749" t="s">
        <v>38063</v>
      </c>
      <c r="I15366" s="749" t="s">
        <v>30</v>
      </c>
      <c r="J15366" s="749" t="n">
        <v>405.67</v>
      </c>
    </row>
    <row collapsed="false" customFormat="false" customHeight="true" hidden="true" ht="25.5" outlineLevel="0" r="15367">
      <c r="A15367" s="749" t="s">
        <v>38064</v>
      </c>
      <c r="B15367" s="758" t="str">
        <f aca="false">C15367&amp;D15367&amp;E15367&amp;F15367&amp;G15367&amp;H15367</f>
        <v>INSTALACAO DE PONTO DE FORCA ATE 2CV EQUIVALENTE A 2 VARAS DE ELETRODUTO RIGIDO,DE ACO CARBONO ESMALTADO,DE 1/2",20,00MDE FIO 2,5MM2,CAIXAS,ABRACADEIRAS E CONEXOES</v>
      </c>
      <c r="C15367" s="749" t="s">
        <v>38061</v>
      </c>
      <c r="D15367" s="749" t="s">
        <v>38062</v>
      </c>
      <c r="E15367" s="749" t="s">
        <v>38063</v>
      </c>
      <c r="I15367" s="749" t="s">
        <v>30</v>
      </c>
      <c r="J15367" s="749" t="n">
        <v>358.29</v>
      </c>
    </row>
    <row collapsed="false" customFormat="false" customHeight="true" hidden="true" ht="25.5" outlineLevel="0" r="15368">
      <c r="A15368" s="749" t="s">
        <v>38065</v>
      </c>
      <c r="B15368" s="758" t="str">
        <f aca="false">C15368&amp;D15368&amp;E15368&amp;F15368&amp;G15368&amp;H15368</f>
        <v>INSTALACAO DE PONTO DE FORCA ATE 4CV EQUIVALENTE A 2 VARAS DE ELETRODUTO RIGIDO,DE ACO CARBONO ESMALTADO,DE 3/4",20,00MDE FIO 4MM2,CAIXAS,ABRACADEIRAS E CONEXOES</v>
      </c>
      <c r="C15368" s="749" t="s">
        <v>38066</v>
      </c>
      <c r="D15368" s="749" t="s">
        <v>38067</v>
      </c>
      <c r="E15368" s="749" t="s">
        <v>38068</v>
      </c>
      <c r="I15368" s="749" t="s">
        <v>30</v>
      </c>
      <c r="J15368" s="749" t="n">
        <v>461.2</v>
      </c>
    </row>
    <row collapsed="false" customFormat="false" customHeight="true" hidden="true" ht="25.5" outlineLevel="0" r="15369">
      <c r="A15369" s="749" t="s">
        <v>38069</v>
      </c>
      <c r="B15369" s="758" t="str">
        <f aca="false">C15369&amp;D15369&amp;E15369&amp;F15369&amp;G15369&amp;H15369</f>
        <v>INSTALACAO DE PONTO DE FORCA ATE 4CV EQUIVALENTE A 2 VARAS DE ELETRODUTO RIGIDO,DE ACO CARBONO ESMALTADO,DE 3/4",20,00MDE FIO 4MM2,CAIXAS,ABRACADEIRAS E CONEXOES</v>
      </c>
      <c r="C15369" s="749" t="s">
        <v>38066</v>
      </c>
      <c r="D15369" s="749" t="s">
        <v>38067</v>
      </c>
      <c r="E15369" s="749" t="s">
        <v>38068</v>
      </c>
      <c r="I15369" s="749" t="s">
        <v>30</v>
      </c>
      <c r="J15369" s="749" t="n">
        <v>409.08</v>
      </c>
    </row>
    <row collapsed="false" customFormat="false" customHeight="true" hidden="true" ht="25.5" outlineLevel="0" r="15370">
      <c r="A15370" s="749" t="s">
        <v>38070</v>
      </c>
      <c r="B15370" s="758" t="str">
        <f aca="false">C15370&amp;D15370&amp;E15370&amp;F15370&amp;G15370&amp;H15370</f>
        <v>INSTALACAO DE PONTO DE FORCA PARA 5CV EQUIVALENTE A 2 VARASDE ELETRODUTO RIGIDO,DE ACO CARBONO ESMALTADO,DE 3/4",20,00M DE FIO 4MM2,CAIXAS,ABRACADEIRAS E CONEXOES</v>
      </c>
      <c r="C15370" s="749" t="s">
        <v>38071</v>
      </c>
      <c r="D15370" s="749" t="s">
        <v>38072</v>
      </c>
      <c r="E15370" s="749" t="s">
        <v>38073</v>
      </c>
      <c r="I15370" s="749" t="s">
        <v>30</v>
      </c>
      <c r="J15370" s="749" t="n">
        <v>532.15</v>
      </c>
    </row>
    <row collapsed="false" customFormat="false" customHeight="true" hidden="true" ht="25.5" outlineLevel="0" r="15371">
      <c r="A15371" s="749" t="s">
        <v>38074</v>
      </c>
      <c r="B15371" s="758" t="str">
        <f aca="false">C15371&amp;D15371&amp;E15371&amp;F15371&amp;G15371&amp;H15371</f>
        <v>INSTALACAO DE PONTO DE FORCA PARA 5CV EQUIVALENTE A 2 VARASDE ELETRODUTO RIGIDO,DE ACO CARBONO ESMALTADO,DE 3/4",20,00M DE FIO 4MM2,CAIXAS,ABRACADEIRAS E CONEXOES</v>
      </c>
      <c r="C15371" s="749" t="s">
        <v>38071</v>
      </c>
      <c r="D15371" s="749" t="s">
        <v>38072</v>
      </c>
      <c r="E15371" s="749" t="s">
        <v>38073</v>
      </c>
      <c r="I15371" s="749" t="s">
        <v>30</v>
      </c>
      <c r="J15371" s="749" t="n">
        <v>470.55</v>
      </c>
    </row>
    <row collapsed="false" customFormat="false" customHeight="true" hidden="true" ht="25.5" outlineLevel="0" r="15372">
      <c r="A15372" s="749" t="s">
        <v>38075</v>
      </c>
      <c r="B15372" s="758" t="str">
        <f aca="false">C15372&amp;D15372&amp;E15372&amp;F15372&amp;G15372&amp;H15372</f>
        <v>INSTALACAO DE PONTO DE FORCA PARA 10CV EQUIVALENTE A 2 VARAS DE ELETRODUTO RIGIDO,DE ACO CARBONO ESMALTADO,DE 1",20,00MDE FIO 6MM2,CAIXAS,ABRACADEIRAS E CONEXOES</v>
      </c>
      <c r="C15372" s="749" t="s">
        <v>38076</v>
      </c>
      <c r="D15372" s="749" t="s">
        <v>38077</v>
      </c>
      <c r="E15372" s="749" t="s">
        <v>38078</v>
      </c>
      <c r="I15372" s="749" t="s">
        <v>30</v>
      </c>
      <c r="J15372" s="749" t="n">
        <v>664.24</v>
      </c>
    </row>
    <row collapsed="false" customFormat="false" customHeight="true" hidden="true" ht="25.5" outlineLevel="0" r="15373">
      <c r="A15373" s="749" t="s">
        <v>38079</v>
      </c>
      <c r="B15373" s="758" t="str">
        <f aca="false">C15373&amp;D15373&amp;E15373&amp;F15373&amp;G15373&amp;H15373</f>
        <v>INSTALACAO DE PONTO DE FORCA PARA 10CV EQUIVALENTE A 2 VARAS DE ELETRODUTO RIGIDO,DE ACO CARBONO ESMALTADO,DE 1",20,00MDE FIO 6MM2,CAIXAS,ABRACADEIRAS E CONEXOES</v>
      </c>
      <c r="C15373" s="749" t="s">
        <v>38076</v>
      </c>
      <c r="D15373" s="749" t="s">
        <v>38077</v>
      </c>
      <c r="E15373" s="749" t="s">
        <v>38078</v>
      </c>
      <c r="I15373" s="749" t="s">
        <v>30</v>
      </c>
      <c r="J15373" s="749" t="n">
        <v>588.43</v>
      </c>
    </row>
    <row collapsed="false" customFormat="false" customHeight="true" hidden="true" ht="25.5" outlineLevel="0" r="15374">
      <c r="A15374" s="749" t="s">
        <v>38080</v>
      </c>
      <c r="B15374" s="758" t="str">
        <f aca="false">C15374&amp;D15374&amp;E15374&amp;F15374&amp;G15374&amp;H15374</f>
        <v>INSTALACAO DE PONTO DE FORCA PARA 15CV EQUIVALENTE A 2 VARAS DE ELETRODUTO RIGIDO,DE ACO CARBONO ESMALTADO,DE 1.1/2",20,00M DE FIO 10MM2,CAIXAS,ABRACADEIRAS E CONEXOES</v>
      </c>
      <c r="C15374" s="749" t="s">
        <v>38081</v>
      </c>
      <c r="D15374" s="749" t="s">
        <v>38082</v>
      </c>
      <c r="E15374" s="749" t="s">
        <v>38083</v>
      </c>
      <c r="I15374" s="749" t="s">
        <v>30</v>
      </c>
      <c r="J15374" s="749" t="n">
        <v>797.45</v>
      </c>
    </row>
    <row collapsed="false" customFormat="false" customHeight="true" hidden="true" ht="25.5" outlineLevel="0" r="15375">
      <c r="A15375" s="749" t="s">
        <v>38084</v>
      </c>
      <c r="B15375" s="758" t="str">
        <f aca="false">C15375&amp;D15375&amp;E15375&amp;F15375&amp;G15375&amp;H15375</f>
        <v>INSTALACAO DE PONTO DE FORCA PARA 15CV EQUIVALENTE A 2 VARAS DE ELETRODUTO RIGIDO,DE ACO CARBONO ESMALTADO,DE 1.1/2",20,00M DE FIO 10MM2,CAIXAS,ABRACADEIRAS E CONEXOES</v>
      </c>
      <c r="C15375" s="749" t="s">
        <v>38081</v>
      </c>
      <c r="D15375" s="749" t="s">
        <v>38082</v>
      </c>
      <c r="E15375" s="749" t="s">
        <v>38083</v>
      </c>
      <c r="I15375" s="749" t="s">
        <v>30</v>
      </c>
      <c r="J15375" s="749" t="n">
        <v>712.17</v>
      </c>
    </row>
    <row collapsed="false" customFormat="false" customHeight="true" hidden="true" ht="38.25" outlineLevel="0" r="15376">
      <c r="A15376" s="749" t="s">
        <v>38085</v>
      </c>
      <c r="B15376" s="758" t="str">
        <f aca="false">C15376&amp;D15376&amp;E15376&amp;F15376&amp;G15376&amp;H15376</f>
        <v>INSTALACAO DE PONTO DE TOMADA,EQUIVALENTE A 2 VARAS DE ELETRODUTO RIGIDO,DE ACO CARBONO ESMALTADO,DE 3/4",12,00M DE FIO2,5MM2,CAIXAS,ABRACADEIRAS,CONEXOES E TOMADA DE SOBREPOR COM PLACA FOSFORESCENTE</v>
      </c>
      <c r="C15376" s="749" t="s">
        <v>38086</v>
      </c>
      <c r="D15376" s="749" t="s">
        <v>38087</v>
      </c>
      <c r="E15376" s="749" t="s">
        <v>38088</v>
      </c>
      <c r="F15376" s="749" t="s">
        <v>38089</v>
      </c>
      <c r="I15376" s="749" t="s">
        <v>30</v>
      </c>
      <c r="J15376" s="749" t="n">
        <v>236.72</v>
      </c>
    </row>
    <row collapsed="false" customFormat="false" customHeight="true" hidden="true" ht="38.25" outlineLevel="0" r="15377">
      <c r="A15377" s="749" t="s">
        <v>38090</v>
      </c>
      <c r="B15377" s="758" t="str">
        <f aca="false">C15377&amp;D15377&amp;E15377&amp;F15377&amp;G15377&amp;H15377</f>
        <v>INSTALACAO DE PONTO DE TOMADA,EQUIVALENTE A 2 VARAS DE ELETRODUTO RIGIDO,DE ACO CARBONO ESMALTADO,DE 3/4",12,00M DE FIO2,5MM2,CAIXAS,ABRACADEIRAS,CONEXOES E TOMADA DE SOBREPOR COM PLACA FOSFORESCENTE</v>
      </c>
      <c r="C15377" s="749" t="s">
        <v>38086</v>
      </c>
      <c r="D15377" s="749" t="s">
        <v>38087</v>
      </c>
      <c r="E15377" s="749" t="s">
        <v>38088</v>
      </c>
      <c r="F15377" s="749" t="s">
        <v>38089</v>
      </c>
      <c r="I15377" s="749" t="s">
        <v>30</v>
      </c>
      <c r="J15377" s="749" t="n">
        <v>213.41</v>
      </c>
    </row>
    <row collapsed="false" customFormat="false" customHeight="true" hidden="true" ht="12.75" outlineLevel="0" r="15378">
      <c r="A15378" s="749" t="s">
        <v>38091</v>
      </c>
      <c r="B15378" s="749" t="str">
        <f aca="false">C15378&amp;D15378&amp;E15378&amp;F15378&amp;G15378&amp;H15378</f>
        <v>INSTALACAO DE UM CONJUNTO DE 2 TOMADAS,EQUIVALENTE A 3 VARAS DE ELETRODUTO RIGIDO,DE ACO CARBONO ESMALTADO,DE 3/4",18,00M DE FIO 2,5MM2,CAIXAS,ABRACADEIRAS,CONEXOES E TOMADA DE SOBREPOR COM PLACA FOSFORESCENTE</v>
      </c>
      <c r="C15378" s="749" t="s">
        <v>38092</v>
      </c>
      <c r="D15378" s="749" t="s">
        <v>38093</v>
      </c>
      <c r="E15378" s="749" t="s">
        <v>38094</v>
      </c>
      <c r="F15378" s="749" t="s">
        <v>38095</v>
      </c>
      <c r="I15378" s="749" t="s">
        <v>30</v>
      </c>
      <c r="J15378" s="749" t="n">
        <v>305.3</v>
      </c>
    </row>
    <row collapsed="false" customFormat="false" customHeight="true" hidden="true" ht="12.75" outlineLevel="0" r="15379">
      <c r="A15379" s="749" t="s">
        <v>38096</v>
      </c>
      <c r="B15379" s="749" t="str">
        <f aca="false">C15379&amp;D15379&amp;E15379&amp;F15379&amp;G15379&amp;H15379</f>
        <v>INSTALACAO DE UM CONJUNTO DE 2 TOMADAS,EQUIVALENTE A 3 VARAS DE ELETRODUTO RIGIDO,DE ACO CARBONO ESMALTADO,DE 3/4",18,00M DE FIO 2,5MM2,CAIXAS,ABRACADEIRAS,CONEXOES E TOMADA DE SOBREPOR COM PLACA FOSFORESCENTE</v>
      </c>
      <c r="C15379" s="749" t="s">
        <v>38092</v>
      </c>
      <c r="D15379" s="749" t="s">
        <v>38093</v>
      </c>
      <c r="E15379" s="749" t="s">
        <v>38094</v>
      </c>
      <c r="F15379" s="749" t="s">
        <v>38095</v>
      </c>
      <c r="I15379" s="749" t="s">
        <v>30</v>
      </c>
      <c r="J15379" s="749" t="n">
        <v>277.25</v>
      </c>
    </row>
    <row collapsed="false" customFormat="false" customHeight="true" hidden="true" ht="12.75" outlineLevel="0" r="15380">
      <c r="A15380" s="749" t="s">
        <v>38097</v>
      </c>
      <c r="B15380" s="749" t="str">
        <f aca="false">C15380&amp;D15380&amp;E15380&amp;F15380&amp;G15380&amp;H15380</f>
        <v>INSTALACAO DE UM CONJUNTO DE 3 TOMADAS,EQUIVALENTE A 4 VARAS DE ELETRODUTO RIGIDO,DE ACO CARBONO ESMALTADO,DE 3/4",25,00M DE FIO 2,5MM2,CAIXAS,ABRACADEIRAS,CONEXOES E TOMADA DE SOBREPOR COM PLACA FOSFORESCENTE</v>
      </c>
      <c r="C15380" s="749" t="s">
        <v>38098</v>
      </c>
      <c r="D15380" s="749" t="s">
        <v>38099</v>
      </c>
      <c r="E15380" s="749" t="s">
        <v>38094</v>
      </c>
      <c r="F15380" s="749" t="s">
        <v>38095</v>
      </c>
      <c r="I15380" s="749" t="s">
        <v>30</v>
      </c>
      <c r="J15380" s="749" t="n">
        <v>374.81</v>
      </c>
    </row>
    <row collapsed="false" customFormat="false" customHeight="true" hidden="true" ht="12.75" outlineLevel="0" r="15381">
      <c r="A15381" s="749" t="s">
        <v>38100</v>
      </c>
      <c r="B15381" s="749" t="str">
        <f aca="false">C15381&amp;D15381&amp;E15381&amp;F15381&amp;G15381&amp;H15381</f>
        <v>INSTALACAO DE UM CONJUNTO DE 3 TOMADAS,EQUIVALENTE A 4 VARAS DE ELETRODUTO RIGIDO,DE ACO CARBONO ESMALTADO,DE 3/4",25,00M DE FIO 2,5MM2,CAIXAS,ABRACADEIRAS,CONEXOES E TOMADA DE SOBREPOR COM PLACA FOSFORESCENTE</v>
      </c>
      <c r="C15381" s="749" t="s">
        <v>38098</v>
      </c>
      <c r="D15381" s="749" t="s">
        <v>38099</v>
      </c>
      <c r="E15381" s="749" t="s">
        <v>38094</v>
      </c>
      <c r="F15381" s="749" t="s">
        <v>38095</v>
      </c>
      <c r="I15381" s="749" t="s">
        <v>30</v>
      </c>
      <c r="J15381" s="749" t="n">
        <v>342.03</v>
      </c>
    </row>
    <row collapsed="false" customFormat="false" customHeight="true" hidden="true" ht="12.75" outlineLevel="0" r="15382">
      <c r="A15382" s="749" t="s">
        <v>38101</v>
      </c>
      <c r="B15382" s="749" t="str">
        <f aca="false">C15382&amp;D15382&amp;E15382&amp;F15382&amp;G15382&amp;H15382</f>
        <v>INSTALACAO DE UM CONJUNTO DE 4 TOMADAS,EQUIVALENTE A 5 VARAS DE ELETRODUTO RIGIDO,DE ACO CARBONO ESMALTADO,DE 3/4",30,00M DE FIO 2,5MM2,CAIXAS,ABRACADEIRAS,CONEXOES E TOMADA DE SOBREPOR COM PLACA FOSFORESCENTE</v>
      </c>
      <c r="C15382" s="749" t="s">
        <v>38102</v>
      </c>
      <c r="D15382" s="749" t="s">
        <v>38103</v>
      </c>
      <c r="E15382" s="749" t="s">
        <v>38094</v>
      </c>
      <c r="F15382" s="749" t="s">
        <v>38095</v>
      </c>
      <c r="I15382" s="749" t="s">
        <v>30</v>
      </c>
      <c r="J15382" s="749" t="n">
        <v>442.46</v>
      </c>
    </row>
    <row collapsed="false" customFormat="false" customHeight="true" hidden="true" ht="12.75" outlineLevel="0" r="15383">
      <c r="A15383" s="749" t="s">
        <v>38104</v>
      </c>
      <c r="B15383" s="749" t="str">
        <f aca="false">C15383&amp;D15383&amp;E15383&amp;F15383&amp;G15383&amp;H15383</f>
        <v>INSTALACAO DE UM CONJUNTO DE 4 TOMADAS,EQUIVALENTE A 5 VARAS DE ELETRODUTO RIGIDO,DE ACO CARBONO ESMALTADO,DE 3/4",30,00M DE FIO 2,5MM2,CAIXAS,ABRACADEIRAS,CONEXOES E TOMADA DE SOBREPOR COM PLACA FOSFORESCENTE</v>
      </c>
      <c r="C15383" s="749" t="s">
        <v>38102</v>
      </c>
      <c r="D15383" s="749" t="s">
        <v>38103</v>
      </c>
      <c r="E15383" s="749" t="s">
        <v>38094</v>
      </c>
      <c r="F15383" s="749" t="s">
        <v>38095</v>
      </c>
      <c r="I15383" s="749" t="s">
        <v>30</v>
      </c>
      <c r="J15383" s="749" t="n">
        <v>404.93</v>
      </c>
    </row>
    <row collapsed="false" customFormat="false" customHeight="true" hidden="true" ht="12.75" outlineLevel="0" r="15384">
      <c r="A15384" s="749" t="s">
        <v>38105</v>
      </c>
      <c r="B15384" s="749" t="str">
        <f aca="false">C15384&amp;D15384&amp;E15384&amp;F15384&amp;G15384&amp;H15384</f>
        <v>TERMINAL MECANICO DE PRESSAO PARA LIGACAO DE UM CABO A BARRAMENTO,FABRICADO EM BRONZE,COM BITOLAS DE 1,5 A 10MM2.FORNECIMENTO E COLOCACAO</v>
      </c>
      <c r="C15384" s="749" t="s">
        <v>38106</v>
      </c>
      <c r="D15384" s="749" t="s">
        <v>38107</v>
      </c>
      <c r="E15384" s="749" t="s">
        <v>11457</v>
      </c>
      <c r="I15384" s="749" t="s">
        <v>30</v>
      </c>
      <c r="J15384" s="749" t="n">
        <v>12.22</v>
      </c>
    </row>
    <row collapsed="false" customFormat="false" customHeight="true" hidden="true" ht="12.75" outlineLevel="0" r="15385">
      <c r="A15385" s="749" t="s">
        <v>38108</v>
      </c>
      <c r="B15385" s="749" t="str">
        <f aca="false">C15385&amp;D15385&amp;E15385&amp;F15385&amp;G15385&amp;H15385</f>
        <v>TERMINAL MECANICO DE PRESSAO PARA LIGACAO DE UM CABO A BARRAMENTO,FABRICADO EM BRONZE,COM BITOLAS DE 1,5 A 10MM2.FORNECIMENTO E COLOCACAO</v>
      </c>
      <c r="C15385" s="749" t="s">
        <v>38106</v>
      </c>
      <c r="D15385" s="749" t="s">
        <v>38107</v>
      </c>
      <c r="E15385" s="749" t="s">
        <v>11457</v>
      </c>
      <c r="I15385" s="749" t="s">
        <v>30</v>
      </c>
      <c r="J15385" s="749" t="n">
        <v>11.04</v>
      </c>
    </row>
    <row collapsed="false" customFormat="false" customHeight="true" hidden="true" ht="12.75" outlineLevel="0" r="15386">
      <c r="A15386" s="749" t="s">
        <v>38109</v>
      </c>
      <c r="B15386" s="749" t="str">
        <f aca="false">C15386&amp;D15386&amp;E15386&amp;F15386&amp;G15386&amp;H15386</f>
        <v>TERMINAL MECANICO DE PRESSAO PARA LIGACAO DE UM CABO A BARRAMENTO,FABRICADO EM BRONZE,COM BITOLAS DE 10 A 25MM2.FORNECIMENTO E COLOCACAO</v>
      </c>
      <c r="C15386" s="749" t="s">
        <v>38106</v>
      </c>
      <c r="D15386" s="749" t="s">
        <v>38110</v>
      </c>
      <c r="E15386" s="749" t="s">
        <v>18729</v>
      </c>
      <c r="I15386" s="749" t="s">
        <v>30</v>
      </c>
      <c r="J15386" s="749" t="n">
        <v>13.29</v>
      </c>
    </row>
    <row collapsed="false" customFormat="false" customHeight="true" hidden="true" ht="12.75" outlineLevel="0" r="15387">
      <c r="A15387" s="749" t="s">
        <v>38111</v>
      </c>
      <c r="B15387" s="749" t="str">
        <f aca="false">C15387&amp;D15387&amp;E15387&amp;F15387&amp;G15387&amp;H15387</f>
        <v>TERMINAL MECANICO DE PRESSAO PARA LIGACAO DE UM CABO A BARRAMENTO,FABRICADO EM BRONZE,COM BITOLAS DE 10 A 25MM2.FORNECIMENTO E COLOCACAO</v>
      </c>
      <c r="C15387" s="749" t="s">
        <v>38106</v>
      </c>
      <c r="D15387" s="749" t="s">
        <v>38110</v>
      </c>
      <c r="E15387" s="749" t="s">
        <v>18729</v>
      </c>
      <c r="I15387" s="749" t="s">
        <v>30</v>
      </c>
      <c r="J15387" s="749" t="n">
        <v>11.96</v>
      </c>
    </row>
    <row collapsed="false" customFormat="false" customHeight="true" hidden="true" ht="12.75" outlineLevel="0" r="15388">
      <c r="A15388" s="749" t="s">
        <v>38112</v>
      </c>
      <c r="B15388" s="749" t="str">
        <f aca="false">C15388&amp;D15388&amp;E15388&amp;F15388&amp;G15388&amp;H15388</f>
        <v>TERMINAL MECANICO DE PRESSAO PARA LIGACAO DE UM CABO A BARRAMENTO,FABRICADO EM BRONZE,COM BITOLAS DE 25 A 35MM2.FORNECIMENTO E COLOCACAO</v>
      </c>
      <c r="C15388" s="749" t="s">
        <v>38106</v>
      </c>
      <c r="D15388" s="749" t="s">
        <v>38113</v>
      </c>
      <c r="E15388" s="749" t="s">
        <v>18729</v>
      </c>
      <c r="I15388" s="749" t="s">
        <v>30</v>
      </c>
      <c r="J15388" s="749" t="n">
        <v>14.77</v>
      </c>
    </row>
    <row collapsed="false" customFormat="false" customHeight="true" hidden="true" ht="12.75" outlineLevel="0" r="15389">
      <c r="A15389" s="749" t="s">
        <v>38114</v>
      </c>
      <c r="B15389" s="749" t="str">
        <f aca="false">C15389&amp;D15389&amp;E15389&amp;F15389&amp;G15389&amp;H15389</f>
        <v>TERMINAL MECANICO DE PRESSAO PARA LIGACAO DE UM CABO A BARRAMENTO,FABRICADO EM BRONZE,COM BITOLAS DE 25 A 35MM2.FORNECIMENTO E COLOCACAO</v>
      </c>
      <c r="C15389" s="749" t="s">
        <v>38106</v>
      </c>
      <c r="D15389" s="749" t="s">
        <v>38113</v>
      </c>
      <c r="E15389" s="749" t="s">
        <v>18729</v>
      </c>
      <c r="I15389" s="749" t="s">
        <v>30</v>
      </c>
      <c r="J15389" s="749" t="n">
        <v>13.3</v>
      </c>
    </row>
    <row collapsed="false" customFormat="false" customHeight="true" hidden="true" ht="12.75" outlineLevel="0" r="15390">
      <c r="A15390" s="749" t="s">
        <v>38115</v>
      </c>
      <c r="B15390" s="749" t="str">
        <f aca="false">C15390&amp;D15390&amp;E15390&amp;F15390&amp;G15390&amp;H15390</f>
        <v>TERMINAL MECANICO DE PRESSAO PARA LIGACAO DE UM CABO A BARRAMENTO,FABRICADO EM BRONZE,COM BITOLAS DE 50 A 70MM2.FORNECIMENTO E COLOCACAO</v>
      </c>
      <c r="C15390" s="749" t="s">
        <v>38106</v>
      </c>
      <c r="D15390" s="749" t="s">
        <v>38116</v>
      </c>
      <c r="E15390" s="749" t="s">
        <v>18729</v>
      </c>
      <c r="I15390" s="749" t="s">
        <v>30</v>
      </c>
      <c r="J15390" s="749" t="n">
        <v>17.52</v>
      </c>
    </row>
    <row collapsed="false" customFormat="false" customHeight="true" hidden="true" ht="12.75" outlineLevel="0" r="15391">
      <c r="A15391" s="749" t="s">
        <v>38117</v>
      </c>
      <c r="B15391" s="749" t="str">
        <f aca="false">C15391&amp;D15391&amp;E15391&amp;F15391&amp;G15391&amp;H15391</f>
        <v>TERMINAL MECANICO DE PRESSAO PARA LIGACAO DE UM CABO A BARRAMENTO,FABRICADO EM BRONZE,COM BITOLAS DE 50 A 70MM2.FORNECIMENTO E COLOCACAO</v>
      </c>
      <c r="C15391" s="749" t="s">
        <v>38106</v>
      </c>
      <c r="D15391" s="749" t="s">
        <v>38116</v>
      </c>
      <c r="E15391" s="749" t="s">
        <v>18729</v>
      </c>
      <c r="I15391" s="749" t="s">
        <v>30</v>
      </c>
      <c r="J15391" s="749" t="n">
        <v>15.9</v>
      </c>
    </row>
    <row collapsed="false" customFormat="false" customHeight="true" hidden="true" ht="12.75" outlineLevel="0" r="15392">
      <c r="A15392" s="749" t="s">
        <v>38118</v>
      </c>
      <c r="B15392" s="749" t="str">
        <f aca="false">C15392&amp;D15392&amp;E15392&amp;F15392&amp;G15392&amp;H15392</f>
        <v>TERMINAL MECANICO DE PRESSAO PARA LIGACAO DE UM CABO A BARRAMENTO,FABRICADO EM BRONZE,COM BITOLA DE 95MM2.FORNECIMENTO E COLOCACAO</v>
      </c>
      <c r="C15392" s="749" t="s">
        <v>38106</v>
      </c>
      <c r="D15392" s="749" t="s">
        <v>38119</v>
      </c>
      <c r="E15392" s="749" t="s">
        <v>24869</v>
      </c>
      <c r="I15392" s="749" t="s">
        <v>30</v>
      </c>
      <c r="J15392" s="749" t="n">
        <v>23.31</v>
      </c>
    </row>
    <row collapsed="false" customFormat="false" customHeight="true" hidden="true" ht="12.75" outlineLevel="0" r="15393">
      <c r="A15393" s="749" t="s">
        <v>38120</v>
      </c>
      <c r="B15393" s="749" t="str">
        <f aca="false">C15393&amp;D15393&amp;E15393&amp;F15393&amp;G15393&amp;H15393</f>
        <v>TERMINAL MECANICO DE PRESSAO PARA LIGACAO DE UM CABO A BARRAMENTO,FABRICADO EM BRONZE,COM BITOLA DE 95MM2.FORNECIMENTO E COLOCACAO</v>
      </c>
      <c r="C15393" s="749" t="s">
        <v>38106</v>
      </c>
      <c r="D15393" s="749" t="s">
        <v>38119</v>
      </c>
      <c r="E15393" s="749" t="s">
        <v>24869</v>
      </c>
      <c r="I15393" s="749" t="s">
        <v>30</v>
      </c>
      <c r="J15393" s="749" t="n">
        <v>21.56</v>
      </c>
    </row>
    <row collapsed="false" customFormat="false" customHeight="true" hidden="true" ht="12.75" outlineLevel="0" r="15394">
      <c r="A15394" s="749" t="s">
        <v>38121</v>
      </c>
      <c r="B15394" s="749" t="str">
        <f aca="false">C15394&amp;D15394&amp;E15394&amp;F15394&amp;G15394&amp;H15394</f>
        <v>TERMINAL MECANICO DE PRESSAO PARA LIGACAO DE UM CABO A BARRAMENTO,FABRICADO EM BRONZE,COM BITOLAS DE 120 A 185MM2.FORNECIMENTO E COLOCACAO</v>
      </c>
      <c r="C15394" s="749" t="s">
        <v>38106</v>
      </c>
      <c r="D15394" s="749" t="s">
        <v>38122</v>
      </c>
      <c r="E15394" s="749" t="s">
        <v>20211</v>
      </c>
      <c r="I15394" s="749" t="s">
        <v>30</v>
      </c>
      <c r="J15394" s="749" t="n">
        <v>30.14</v>
      </c>
    </row>
    <row collapsed="false" customFormat="false" customHeight="true" hidden="true" ht="12.75" outlineLevel="0" r="15395">
      <c r="A15395" s="749" t="s">
        <v>38123</v>
      </c>
      <c r="B15395" s="749" t="str">
        <f aca="false">C15395&amp;D15395&amp;E15395&amp;F15395&amp;G15395&amp;H15395</f>
        <v>TERMINAL MECANICO DE PRESSAO PARA LIGACAO DE UM CABO A BARRAMENTO,FABRICADO EM BRONZE,COM BITOLAS DE 120 A 185MM2.FORNECIMENTO E COLOCACAO</v>
      </c>
      <c r="C15395" s="749" t="s">
        <v>38106</v>
      </c>
      <c r="D15395" s="749" t="s">
        <v>38122</v>
      </c>
      <c r="E15395" s="749" t="s">
        <v>20211</v>
      </c>
      <c r="I15395" s="749" t="s">
        <v>30</v>
      </c>
      <c r="J15395" s="749" t="n">
        <v>28.25</v>
      </c>
    </row>
    <row collapsed="false" customFormat="false" customHeight="true" hidden="true" ht="12.75" outlineLevel="0" r="15396">
      <c r="A15396" s="749" t="s">
        <v>38124</v>
      </c>
      <c r="B15396" s="749" t="str">
        <f aca="false">C15396&amp;D15396&amp;E15396&amp;F15396&amp;G15396&amp;H15396</f>
        <v>TERMINAL MECANICO DE PRESSAO PARA LIGACAO DE UM CABO A BARRAMENTO,FABRICADO EM BRONZE,COM BITOLAS DE 185 A 240MM2.FORNECIMENTO E COLOCACAO</v>
      </c>
      <c r="C15396" s="749" t="s">
        <v>38106</v>
      </c>
      <c r="D15396" s="749" t="s">
        <v>38125</v>
      </c>
      <c r="E15396" s="749" t="s">
        <v>20211</v>
      </c>
      <c r="I15396" s="749" t="s">
        <v>30</v>
      </c>
      <c r="J15396" s="749" t="n">
        <v>35.1</v>
      </c>
    </row>
    <row collapsed="false" customFormat="false" customHeight="true" hidden="true" ht="12.75" outlineLevel="0" r="15397">
      <c r="A15397" s="749" t="s">
        <v>38126</v>
      </c>
      <c r="B15397" s="749" t="str">
        <f aca="false">C15397&amp;D15397&amp;E15397&amp;F15397&amp;G15397&amp;H15397</f>
        <v>TERMINAL MECANICO DE PRESSAO PARA LIGACAO DE UM CABO A BARRAMENTO,FABRICADO EM BRONZE,COM BITOLAS DE 185 A 240MM2.FORNECIMENTO E COLOCACAO</v>
      </c>
      <c r="C15397" s="749" t="s">
        <v>38106</v>
      </c>
      <c r="D15397" s="749" t="s">
        <v>38125</v>
      </c>
      <c r="E15397" s="749" t="s">
        <v>20211</v>
      </c>
      <c r="I15397" s="749" t="s">
        <v>30</v>
      </c>
      <c r="J15397" s="749" t="n">
        <v>33.06</v>
      </c>
    </row>
    <row collapsed="false" customFormat="false" customHeight="true" hidden="true" ht="12.75" outlineLevel="0" r="15398">
      <c r="A15398" s="749" t="s">
        <v>38127</v>
      </c>
      <c r="B15398" s="749" t="str">
        <f aca="false">C15398&amp;D15398&amp;E15398&amp;F15398&amp;G15398&amp;H15398</f>
        <v>TERMINAL MECANICO DE PRESSAO PARA LIGACAO DE UM CABO A BARRAMENTO,FABRICADO EM BRONZE,COM BITOLAS DE 300 A 400MM2.FORNECIMENTO E COLOCACAO</v>
      </c>
      <c r="C15398" s="749" t="s">
        <v>38106</v>
      </c>
      <c r="D15398" s="749" t="s">
        <v>38128</v>
      </c>
      <c r="E15398" s="749" t="s">
        <v>20211</v>
      </c>
      <c r="I15398" s="749" t="s">
        <v>30</v>
      </c>
      <c r="J15398" s="749" t="n">
        <v>39.88</v>
      </c>
    </row>
    <row collapsed="false" customFormat="false" customHeight="true" hidden="true" ht="12.75" outlineLevel="0" r="15399">
      <c r="A15399" s="749" t="s">
        <v>38129</v>
      </c>
      <c r="B15399" s="749" t="str">
        <f aca="false">C15399&amp;D15399&amp;E15399&amp;F15399&amp;G15399&amp;H15399</f>
        <v>TERMINAL MECANICO DE PRESSAO PARA LIGACAO DE UM CABO A BARRAMENTO,FABRICADO EM BRONZE,COM BITOLAS DE 300 A 400MM2.FORNECIMENTO E COLOCACAO</v>
      </c>
      <c r="C15399" s="749" t="s">
        <v>38106</v>
      </c>
      <c r="D15399" s="749" t="s">
        <v>38128</v>
      </c>
      <c r="E15399" s="749" t="s">
        <v>20211</v>
      </c>
      <c r="I15399" s="749" t="s">
        <v>30</v>
      </c>
      <c r="J15399" s="749" t="n">
        <v>37.65</v>
      </c>
    </row>
    <row collapsed="false" customFormat="false" customHeight="true" hidden="true" ht="12.75" outlineLevel="0" r="15400">
      <c r="A15400" s="749" t="s">
        <v>38130</v>
      </c>
      <c r="B15400" s="749" t="str">
        <f aca="false">C15400&amp;D15400&amp;E15400&amp;F15400&amp;G15400&amp;H15400</f>
        <v>TERMINAL MECANICO DE PRESSAO PARA LIGACAO DE DOIS CABOS A BARRAMENTO,FABRICADO EM BRONZE,COM BITOLAS DE 25 A 35MM2.FORNECIMENTO E COLOCACAO</v>
      </c>
      <c r="C15400" s="749" t="s">
        <v>38131</v>
      </c>
      <c r="D15400" s="749" t="s">
        <v>38132</v>
      </c>
      <c r="E15400" s="749" t="s">
        <v>20423</v>
      </c>
      <c r="I15400" s="749" t="s">
        <v>30</v>
      </c>
      <c r="J15400" s="749" t="n">
        <v>41.81</v>
      </c>
    </row>
    <row collapsed="false" customFormat="false" customHeight="true" hidden="true" ht="12.75" outlineLevel="0" r="15401">
      <c r="A15401" s="749" t="s">
        <v>38133</v>
      </c>
      <c r="B15401" s="749" t="str">
        <f aca="false">C15401&amp;D15401&amp;E15401&amp;F15401&amp;G15401&amp;H15401</f>
        <v>TERMINAL MECANICO DE PRESSAO PARA LIGACAO DE DOIS CABOS A BARRAMENTO,FABRICADO EM BRONZE,COM BITOLAS DE 25 A 35MM2.FORNECIMENTO E COLOCACAO</v>
      </c>
      <c r="C15401" s="749" t="s">
        <v>38131</v>
      </c>
      <c r="D15401" s="749" t="s">
        <v>38132</v>
      </c>
      <c r="E15401" s="749" t="s">
        <v>20423</v>
      </c>
      <c r="I15401" s="749" t="s">
        <v>30</v>
      </c>
      <c r="J15401" s="749" t="n">
        <v>38.87</v>
      </c>
    </row>
    <row collapsed="false" customFormat="false" customHeight="true" hidden="true" ht="12.75" outlineLevel="0" r="15402">
      <c r="A15402" s="749" t="s">
        <v>38134</v>
      </c>
      <c r="B15402" s="749" t="str">
        <f aca="false">C15402&amp;D15402&amp;E15402&amp;F15402&amp;G15402&amp;H15402</f>
        <v>TERMINAL MECANICO DE PRESSAO PARA LIGACAO DE DOIS CABOS A BARRAMENTO,FABRICADO EM BRONZE,COM BITOLAS DE 50 A 70MM2.FORNECIMENTO E COLOCACAO</v>
      </c>
      <c r="C15402" s="749" t="s">
        <v>38131</v>
      </c>
      <c r="D15402" s="749" t="s">
        <v>38135</v>
      </c>
      <c r="E15402" s="749" t="s">
        <v>20423</v>
      </c>
      <c r="I15402" s="749" t="s">
        <v>30</v>
      </c>
      <c r="J15402" s="749" t="n">
        <v>52.79</v>
      </c>
    </row>
    <row collapsed="false" customFormat="false" customHeight="true" hidden="true" ht="12.75" outlineLevel="0" r="15403">
      <c r="A15403" s="749" t="s">
        <v>38136</v>
      </c>
      <c r="B15403" s="749" t="str">
        <f aca="false">C15403&amp;D15403&amp;E15403&amp;F15403&amp;G15403&amp;H15403</f>
        <v>TERMINAL MECANICO DE PRESSAO PARA LIGACAO DE DOIS CABOS A BARRAMENTO,FABRICADO EM BRONZE,COM BITOLAS DE 50 A 70MM2.FORNECIMENTO E COLOCACAO</v>
      </c>
      <c r="C15403" s="749" t="s">
        <v>38131</v>
      </c>
      <c r="D15403" s="749" t="s">
        <v>38135</v>
      </c>
      <c r="E15403" s="749" t="s">
        <v>20423</v>
      </c>
      <c r="I15403" s="749" t="s">
        <v>30</v>
      </c>
      <c r="J15403" s="749" t="n">
        <v>49.56</v>
      </c>
    </row>
    <row collapsed="false" customFormat="false" customHeight="true" hidden="true" ht="12.75" outlineLevel="0" r="15404">
      <c r="A15404" s="749" t="s">
        <v>38137</v>
      </c>
      <c r="B15404" s="749" t="str">
        <f aca="false">C15404&amp;D15404&amp;E15404&amp;F15404&amp;G15404&amp;H15404</f>
        <v>TERMINAL MECANICO DE PRESSAO PARA LIGACAO DE DOIS CABOS A BARRAMENTO,FABRICADO EM BRONZE,COM BITOLAS DE 95MM2.FORNECIMENTO E COLOCACAO</v>
      </c>
      <c r="C15404" s="749" t="s">
        <v>38131</v>
      </c>
      <c r="D15404" s="749" t="s">
        <v>38138</v>
      </c>
      <c r="E15404" s="749" t="s">
        <v>14472</v>
      </c>
      <c r="I15404" s="749" t="s">
        <v>30</v>
      </c>
      <c r="J15404" s="749" t="n">
        <v>57.37</v>
      </c>
    </row>
    <row collapsed="false" customFormat="false" customHeight="true" hidden="true" ht="12.75" outlineLevel="0" r="15405">
      <c r="A15405" s="749" t="s">
        <v>38139</v>
      </c>
      <c r="B15405" s="749" t="str">
        <f aca="false">C15405&amp;D15405&amp;E15405&amp;F15405&amp;G15405&amp;H15405</f>
        <v>TERMINAL MECANICO DE PRESSAO PARA LIGACAO DE DOIS CABOS A BARRAMENTO,FABRICADO EM BRONZE,COM BITOLAS DE 95MM2.FORNECIMENTO E COLOCACAO</v>
      </c>
      <c r="C15405" s="749" t="s">
        <v>38131</v>
      </c>
      <c r="D15405" s="749" t="s">
        <v>38138</v>
      </c>
      <c r="E15405" s="749" t="s">
        <v>14472</v>
      </c>
      <c r="I15405" s="749" t="s">
        <v>30</v>
      </c>
      <c r="J15405" s="749" t="n">
        <v>53.86</v>
      </c>
    </row>
    <row collapsed="false" customFormat="false" customHeight="true" hidden="true" ht="12.75" outlineLevel="0" r="15406">
      <c r="A15406" s="749" t="s">
        <v>38140</v>
      </c>
      <c r="B15406" s="749" t="str">
        <f aca="false">C15406&amp;D15406&amp;E15406&amp;F15406&amp;G15406&amp;H15406</f>
        <v>TERMINAL MECANICO DE PRESSAO PARA LIGACAO DE DOIS CABOS A BARRAMENTO,FABRICADO EM BRONZE,COM BITOLAS DE 120 A 185MM2.FORNECIMENTO E COLOCACAO</v>
      </c>
      <c r="C15406" s="749" t="s">
        <v>38131</v>
      </c>
      <c r="D15406" s="749" t="s">
        <v>38141</v>
      </c>
      <c r="E15406" s="749" t="s">
        <v>14384</v>
      </c>
      <c r="I15406" s="749" t="s">
        <v>30</v>
      </c>
      <c r="J15406" s="749" t="n">
        <v>97.9</v>
      </c>
    </row>
    <row collapsed="false" customFormat="false" customHeight="true" hidden="true" ht="12.75" outlineLevel="0" r="15407">
      <c r="A15407" s="749" t="s">
        <v>38142</v>
      </c>
      <c r="B15407" s="749" t="str">
        <f aca="false">C15407&amp;D15407&amp;E15407&amp;F15407&amp;G15407&amp;H15407</f>
        <v>TERMINAL MECANICO DE PRESSAO PARA LIGACAO DE DOIS CABOS A BARRAMENTO,FABRICADO EM BRONZE,COM BITOLAS DE 120 A 185MM2.FORNECIMENTO E COLOCACAO</v>
      </c>
      <c r="C15407" s="749" t="s">
        <v>38131</v>
      </c>
      <c r="D15407" s="749" t="s">
        <v>38141</v>
      </c>
      <c r="E15407" s="749" t="s">
        <v>14384</v>
      </c>
      <c r="I15407" s="749" t="s">
        <v>30</v>
      </c>
      <c r="J15407" s="749" t="n">
        <v>94.11</v>
      </c>
    </row>
    <row collapsed="false" customFormat="false" customHeight="true" hidden="true" ht="12.75" outlineLevel="0" r="15408">
      <c r="A15408" s="749" t="s">
        <v>38143</v>
      </c>
      <c r="B15408" s="749" t="str">
        <f aca="false">C15408&amp;D15408&amp;E15408&amp;F15408&amp;G15408&amp;H15408</f>
        <v>TERMINAL MECANICO DE PRESSAO PARA LIGACAO DE DOIS CABOS A BARRAMENTO,FABRICADO EM BRONZE,COM BITOLAS DE 185 A 240MM2.FORNECIMENTO E COLOCACAO</v>
      </c>
      <c r="C15408" s="749" t="s">
        <v>38131</v>
      </c>
      <c r="D15408" s="749" t="s">
        <v>38144</v>
      </c>
      <c r="E15408" s="749" t="s">
        <v>14384</v>
      </c>
      <c r="I15408" s="749" t="s">
        <v>30</v>
      </c>
      <c r="J15408" s="749" t="n">
        <v>112.57</v>
      </c>
    </row>
    <row collapsed="false" customFormat="false" customHeight="true" hidden="true" ht="12.75" outlineLevel="0" r="15409">
      <c r="A15409" s="749" t="s">
        <v>38145</v>
      </c>
      <c r="B15409" s="749" t="str">
        <f aca="false">C15409&amp;D15409&amp;E15409&amp;F15409&amp;G15409&amp;H15409</f>
        <v>TERMINAL MECANICO DE PRESSAO PARA LIGACAO DE DOIS CABOS A BARRAMENTO,FABRICADO EM BRONZE,COM BITOLAS DE 185 A 240MM2.FORNECIMENTO E COLOCACAO</v>
      </c>
      <c r="C15409" s="749" t="s">
        <v>38131</v>
      </c>
      <c r="D15409" s="749" t="s">
        <v>38144</v>
      </c>
      <c r="E15409" s="749" t="s">
        <v>14384</v>
      </c>
      <c r="I15409" s="749" t="s">
        <v>30</v>
      </c>
      <c r="J15409" s="749" t="n">
        <v>108.5</v>
      </c>
    </row>
    <row collapsed="false" customFormat="false" customHeight="true" hidden="true" ht="12.75" outlineLevel="0" r="15410">
      <c r="A15410" s="749" t="s">
        <v>38146</v>
      </c>
      <c r="B15410" s="749" t="str">
        <f aca="false">C15410&amp;D15410&amp;E15410&amp;F15410&amp;G15410&amp;H15410</f>
        <v>TERMINAL MECANICO DE PRESSAO PARA LIGACAO DE DOIS CABOS A BARRAMENTO,FABRICADO EM BRONZE,COM BITOLAS DE 300 A 400MM2.FORNECIMENTO E COLOCACAO</v>
      </c>
      <c r="C15410" s="749" t="s">
        <v>38131</v>
      </c>
      <c r="D15410" s="749" t="s">
        <v>38147</v>
      </c>
      <c r="E15410" s="749" t="s">
        <v>14384</v>
      </c>
      <c r="I15410" s="749" t="s">
        <v>30</v>
      </c>
      <c r="J15410" s="749" t="n">
        <v>163.02</v>
      </c>
    </row>
    <row collapsed="false" customFormat="false" customHeight="true" hidden="true" ht="12.75" outlineLevel="0" r="15411">
      <c r="A15411" s="749" t="s">
        <v>38148</v>
      </c>
      <c r="B15411" s="749" t="str">
        <f aca="false">C15411&amp;D15411&amp;E15411&amp;F15411&amp;G15411&amp;H15411</f>
        <v>TERMINAL MECANICO DE PRESSAO PARA LIGACAO DE DOIS CABOS A BARRAMENTO,FABRICADO EM BRONZE,COM BITOLAS DE 300 A 400MM2.FORNECIMENTO E COLOCACAO</v>
      </c>
      <c r="C15411" s="749" t="s">
        <v>38131</v>
      </c>
      <c r="D15411" s="749" t="s">
        <v>38147</v>
      </c>
      <c r="E15411" s="749" t="s">
        <v>14384</v>
      </c>
      <c r="I15411" s="749" t="s">
        <v>30</v>
      </c>
      <c r="J15411" s="749" t="n">
        <v>158.57</v>
      </c>
    </row>
    <row collapsed="false" customFormat="false" customHeight="true" hidden="true" ht="12.75" outlineLevel="0" r="15412">
      <c r="A15412" s="749" t="s">
        <v>38149</v>
      </c>
      <c r="B15412" s="749" t="str">
        <f aca="false">C15412&amp;D15412&amp;E15412&amp;F15412&amp;G15412&amp;H15412</f>
        <v>CONECTOR FABRICADO EM BRONZE PARA ATERRAMENTO,PARA FIXACAO DE UM OU DOIS CONDUTORES A SUPERFICIE PLANA,PARA CABOS COM BITOLAS DE 2,5 A 6MM2.FORNECIMENTO E COLOCACAO</v>
      </c>
      <c r="C15412" s="749" t="s">
        <v>38150</v>
      </c>
      <c r="D15412" s="749" t="s">
        <v>38151</v>
      </c>
      <c r="E15412" s="749" t="s">
        <v>38152</v>
      </c>
      <c r="I15412" s="749" t="s">
        <v>30</v>
      </c>
      <c r="J15412" s="749" t="n">
        <v>24.76</v>
      </c>
    </row>
    <row collapsed="false" customFormat="false" customHeight="true" hidden="true" ht="12.75" outlineLevel="0" r="15413">
      <c r="A15413" s="749" t="s">
        <v>38153</v>
      </c>
      <c r="B15413" s="749" t="str">
        <f aca="false">C15413&amp;D15413&amp;E15413&amp;F15413&amp;G15413&amp;H15413</f>
        <v>CONECTOR FABRICADO EM BRONZE PARA ATERRAMENTO,PARA FIXACAO DE UM OU DOIS CONDUTORES A SUPERFICIE PLANA,PARA CABOS COM BITOLAS DE 2,5 A 6MM2.FORNECIMENTO E COLOCACAO</v>
      </c>
      <c r="C15413" s="749" t="s">
        <v>38150</v>
      </c>
      <c r="D15413" s="749" t="s">
        <v>38151</v>
      </c>
      <c r="E15413" s="749" t="s">
        <v>38152</v>
      </c>
      <c r="I15413" s="749" t="s">
        <v>30</v>
      </c>
      <c r="J15413" s="749" t="n">
        <v>23.58</v>
      </c>
    </row>
    <row collapsed="false" customFormat="false" customHeight="true" hidden="true" ht="12.75" outlineLevel="0" r="15414">
      <c r="A15414" s="749" t="s">
        <v>38154</v>
      </c>
      <c r="B15414" s="749" t="str">
        <f aca="false">C15414&amp;D15414&amp;E15414&amp;F15414&amp;G15414&amp;H15414</f>
        <v>CONECTOR FABRICADO EM BRONZE PARA ATERRAMENTO,PARA FIXACAO DE UM OU DOIS CONDUTORES A SUPERFICIE PLANA,PARA CABOS COM BITOLAS DE 6 A 35MM2.FORNECIMENTO E COLOCACAO</v>
      </c>
      <c r="C15414" s="749" t="s">
        <v>38150</v>
      </c>
      <c r="D15414" s="749" t="s">
        <v>38151</v>
      </c>
      <c r="E15414" s="749" t="s">
        <v>38155</v>
      </c>
      <c r="I15414" s="749" t="s">
        <v>30</v>
      </c>
      <c r="J15414" s="749" t="n">
        <v>40.28</v>
      </c>
    </row>
    <row collapsed="false" customFormat="false" customHeight="true" hidden="true" ht="12.75" outlineLevel="0" r="15415">
      <c r="A15415" s="749" t="s">
        <v>38156</v>
      </c>
      <c r="B15415" s="749" t="str">
        <f aca="false">C15415&amp;D15415&amp;E15415&amp;F15415&amp;G15415&amp;H15415</f>
        <v>CONECTOR FABRICADO EM BRONZE PARA ATERRAMENTO,PARA FIXACAO DE UM OU DOIS CONDUTORES A SUPERFICIE PLANA,PARA CABOS COM BITOLAS DE 6 A 35MM2.FORNECIMENTO E COLOCACAO</v>
      </c>
      <c r="C15415" s="749" t="s">
        <v>38150</v>
      </c>
      <c r="D15415" s="749" t="s">
        <v>38151</v>
      </c>
      <c r="E15415" s="749" t="s">
        <v>38155</v>
      </c>
      <c r="I15415" s="749" t="s">
        <v>30</v>
      </c>
      <c r="J15415" s="749" t="n">
        <v>38.95</v>
      </c>
    </row>
    <row collapsed="false" customFormat="false" customHeight="true" hidden="true" ht="12.75" outlineLevel="0" r="15416">
      <c r="A15416" s="749" t="s">
        <v>38157</v>
      </c>
      <c r="B15416" s="749" t="str">
        <f aca="false">C15416&amp;D15416&amp;E15416&amp;F15416&amp;G15416&amp;H15416</f>
        <v>CONECTOR FABRICADO EM BRONZE PARA ATERRAMENTO,PARA FIXACAO DE UM OU DOIS CONDUTORES A SUPERFICIE PLANA,PARA CABOS COM BITOLAS DE 35 A 185MM2.FORNECIMENTO E COLOCACAO</v>
      </c>
      <c r="C15416" s="749" t="s">
        <v>38150</v>
      </c>
      <c r="D15416" s="749" t="s">
        <v>38151</v>
      </c>
      <c r="E15416" s="749" t="s">
        <v>38158</v>
      </c>
      <c r="I15416" s="749" t="s">
        <v>30</v>
      </c>
      <c r="J15416" s="749" t="n">
        <v>105.01</v>
      </c>
    </row>
    <row collapsed="false" customFormat="false" customHeight="true" hidden="true" ht="12.75" outlineLevel="0" r="15417">
      <c r="A15417" s="749" t="s">
        <v>38159</v>
      </c>
      <c r="B15417" s="749" t="str">
        <f aca="false">C15417&amp;D15417&amp;E15417&amp;F15417&amp;G15417&amp;H15417</f>
        <v>CONECTOR FABRICADO EM BRONZE PARA ATERRAMENTO,PARA FIXACAO DE UM OU DOIS CONDUTORES A SUPERFICIE PLANA,PARA CABOS COM BITOLAS DE 35 A 185MM2.FORNECIMENTO E COLOCACAO</v>
      </c>
      <c r="C15417" s="749" t="s">
        <v>38150</v>
      </c>
      <c r="D15417" s="749" t="s">
        <v>38151</v>
      </c>
      <c r="E15417" s="749" t="s">
        <v>38158</v>
      </c>
      <c r="I15417" s="749" t="s">
        <v>30</v>
      </c>
      <c r="J15417" s="749" t="n">
        <v>103.39</v>
      </c>
    </row>
    <row collapsed="false" customFormat="false" customHeight="true" hidden="true" ht="12.75" outlineLevel="0" r="15418">
      <c r="A15418" s="749" t="s">
        <v>38160</v>
      </c>
      <c r="B15418" s="749" t="str">
        <f aca="false">C15418&amp;D15418&amp;E15418&amp;F15418&amp;G15418&amp;H15418</f>
        <v>TERMINAL MECANICO A COMPRESSAO,FABRICADO EM BRONZE,PARA CABO DE 1,5MM2.FORNECIMENTO E COLOCACAO</v>
      </c>
      <c r="C15418" s="749" t="s">
        <v>38161</v>
      </c>
      <c r="D15418" s="749" t="s">
        <v>38162</v>
      </c>
      <c r="I15418" s="749" t="s">
        <v>30</v>
      </c>
      <c r="J15418" s="749" t="n">
        <v>9.23</v>
      </c>
    </row>
    <row collapsed="false" customFormat="false" customHeight="true" hidden="true" ht="12.75" outlineLevel="0" r="15419">
      <c r="A15419" s="749" t="s">
        <v>38163</v>
      </c>
      <c r="B15419" s="749" t="str">
        <f aca="false">C15419&amp;D15419&amp;E15419&amp;F15419&amp;G15419&amp;H15419</f>
        <v>TERMINAL MECANICO A COMPRESSAO,FABRICADO EM BRONZE,PARA CABO DE 1,5MM2.FORNECIMENTO E COLOCACAO</v>
      </c>
      <c r="C15419" s="749" t="s">
        <v>38161</v>
      </c>
      <c r="D15419" s="749" t="s">
        <v>38162</v>
      </c>
      <c r="I15419" s="749" t="s">
        <v>30</v>
      </c>
      <c r="J15419" s="749" t="n">
        <v>8.05</v>
      </c>
    </row>
    <row collapsed="false" customFormat="false" customHeight="true" hidden="true" ht="12.75" outlineLevel="0" r="15420">
      <c r="A15420" s="749" t="s">
        <v>38164</v>
      </c>
      <c r="B15420" s="749" t="str">
        <f aca="false">C15420&amp;D15420&amp;E15420&amp;F15420&amp;G15420&amp;H15420</f>
        <v>TERMINAL MECANICO A COMPRESSAO,FABRICADO EM BRONZE,PARA CABO DE 2,5MM2.FORNECIMENTO E COLOCACAO</v>
      </c>
      <c r="C15420" s="749" t="s">
        <v>38161</v>
      </c>
      <c r="D15420" s="749" t="s">
        <v>38165</v>
      </c>
      <c r="I15420" s="749" t="s">
        <v>30</v>
      </c>
      <c r="J15420" s="749" t="n">
        <v>9.39</v>
      </c>
    </row>
    <row collapsed="false" customFormat="false" customHeight="true" hidden="true" ht="12.75" outlineLevel="0" r="15421">
      <c r="A15421" s="749" t="s">
        <v>38166</v>
      </c>
      <c r="B15421" s="749" t="str">
        <f aca="false">C15421&amp;D15421&amp;E15421&amp;F15421&amp;G15421&amp;H15421</f>
        <v>TERMINAL MECANICO A COMPRESSAO,FABRICADO EM BRONZE,PARA CABO DE 2,5MM2.FORNECIMENTO E COLOCACAO</v>
      </c>
      <c r="C15421" s="749" t="s">
        <v>38161</v>
      </c>
      <c r="D15421" s="749" t="s">
        <v>38165</v>
      </c>
      <c r="I15421" s="749" t="s">
        <v>30</v>
      </c>
      <c r="J15421" s="749" t="n">
        <v>8.21</v>
      </c>
    </row>
    <row collapsed="false" customFormat="false" customHeight="true" hidden="true" ht="12.75" outlineLevel="0" r="15422">
      <c r="A15422" s="749" t="s">
        <v>38167</v>
      </c>
      <c r="B15422" s="749" t="str">
        <f aca="false">C15422&amp;D15422&amp;E15422&amp;F15422&amp;G15422&amp;H15422</f>
        <v>TERMINAL MECANICO A COMPRESSAO,FABRICADO EM BRONZE,PARA CABO DE 4MM2.FORNECIMENTO E COLOCACAO</v>
      </c>
      <c r="C15422" s="749" t="s">
        <v>38161</v>
      </c>
      <c r="D15422" s="749" t="s">
        <v>38168</v>
      </c>
      <c r="I15422" s="749" t="s">
        <v>30</v>
      </c>
      <c r="J15422" s="749" t="n">
        <v>9.51</v>
      </c>
    </row>
    <row collapsed="false" customFormat="false" customHeight="true" hidden="true" ht="12.75" outlineLevel="0" r="15423">
      <c r="A15423" s="749" t="s">
        <v>38169</v>
      </c>
      <c r="B15423" s="749" t="str">
        <f aca="false">C15423&amp;D15423&amp;E15423&amp;F15423&amp;G15423&amp;H15423</f>
        <v>TERMINAL MECANICO A COMPRESSAO,FABRICADO EM BRONZE,PARA CABO DE 4MM2.FORNECIMENTO E COLOCACAO</v>
      </c>
      <c r="C15423" s="749" t="s">
        <v>38161</v>
      </c>
      <c r="D15423" s="749" t="s">
        <v>38168</v>
      </c>
      <c r="I15423" s="749" t="s">
        <v>30</v>
      </c>
      <c r="J15423" s="749" t="n">
        <v>8.33</v>
      </c>
    </row>
    <row collapsed="false" customFormat="false" customHeight="true" hidden="true" ht="12.75" outlineLevel="0" r="15424">
      <c r="A15424" s="749" t="s">
        <v>38170</v>
      </c>
      <c r="B15424" s="749" t="str">
        <f aca="false">C15424&amp;D15424&amp;E15424&amp;F15424&amp;G15424&amp;H15424</f>
        <v>TERMINAL MECANICO A COMPRESSAO,FABRICADO EM BRONZE,PARA CABO DE 6MM2.FORNECIMENTO E COLOCACAO</v>
      </c>
      <c r="C15424" s="749" t="s">
        <v>38161</v>
      </c>
      <c r="D15424" s="749" t="s">
        <v>38171</v>
      </c>
      <c r="I15424" s="749" t="s">
        <v>30</v>
      </c>
      <c r="J15424" s="749" t="n">
        <v>9.39</v>
      </c>
    </row>
    <row collapsed="false" customFormat="false" customHeight="true" hidden="true" ht="12.75" outlineLevel="0" r="15425">
      <c r="A15425" s="749" t="s">
        <v>38172</v>
      </c>
      <c r="B15425" s="749" t="str">
        <f aca="false">C15425&amp;D15425&amp;E15425&amp;F15425&amp;G15425&amp;H15425</f>
        <v>TERMINAL MECANICO A COMPRESSAO,FABRICADO EM BRONZE,PARA CABO DE 6MM2.FORNECIMENTO E COLOCACAO</v>
      </c>
      <c r="C15425" s="749" t="s">
        <v>38161</v>
      </c>
      <c r="D15425" s="749" t="s">
        <v>38171</v>
      </c>
      <c r="I15425" s="749" t="s">
        <v>30</v>
      </c>
      <c r="J15425" s="749" t="n">
        <v>8.21</v>
      </c>
    </row>
    <row collapsed="false" customFormat="false" customHeight="true" hidden="true" ht="12.75" outlineLevel="0" r="15426">
      <c r="A15426" s="749" t="s">
        <v>38173</v>
      </c>
      <c r="B15426" s="749" t="str">
        <f aca="false">C15426&amp;D15426&amp;E15426&amp;F15426&amp;G15426&amp;H15426</f>
        <v>TERMINAL MECANICO A COMPRESSAO,FABRICADO EM BRONZE,PARA CABO DE 10MM2.FORNECIMENTO E COLOCACAO</v>
      </c>
      <c r="C15426" s="749" t="s">
        <v>38161</v>
      </c>
      <c r="D15426" s="749" t="s">
        <v>38174</v>
      </c>
      <c r="I15426" s="749" t="s">
        <v>30</v>
      </c>
      <c r="J15426" s="749" t="n">
        <v>9.47</v>
      </c>
    </row>
    <row collapsed="false" customFormat="false" customHeight="true" hidden="true" ht="12.75" outlineLevel="0" r="15427">
      <c r="A15427" s="749" t="s">
        <v>38175</v>
      </c>
      <c r="B15427" s="749" t="str">
        <f aca="false">C15427&amp;D15427&amp;E15427&amp;F15427&amp;G15427&amp;H15427</f>
        <v>TERMINAL MECANICO A COMPRESSAO,FABRICADO EM BRONZE,PARA CABO DE 10MM2.FORNECIMENTO E COLOCACAO</v>
      </c>
      <c r="C15427" s="749" t="s">
        <v>38161</v>
      </c>
      <c r="D15427" s="749" t="s">
        <v>38174</v>
      </c>
      <c r="I15427" s="749" t="s">
        <v>30</v>
      </c>
      <c r="J15427" s="749" t="n">
        <v>8.29</v>
      </c>
    </row>
    <row collapsed="false" customFormat="false" customHeight="true" hidden="true" ht="12.75" outlineLevel="0" r="15428">
      <c r="A15428" s="749" t="s">
        <v>38176</v>
      </c>
      <c r="B15428" s="749" t="str">
        <f aca="false">C15428&amp;D15428&amp;E15428&amp;F15428&amp;G15428&amp;H15428</f>
        <v>TERMINAL MECANICO A COMPRESSAO,FABRICADO EM BRONZE,PARA CABO DE 16MM2.FORNECIMENTO E COLOCACAO</v>
      </c>
      <c r="C15428" s="749" t="s">
        <v>38161</v>
      </c>
      <c r="D15428" s="749" t="s">
        <v>38177</v>
      </c>
      <c r="I15428" s="749" t="s">
        <v>30</v>
      </c>
      <c r="J15428" s="749" t="n">
        <v>10.78</v>
      </c>
    </row>
    <row collapsed="false" customFormat="false" customHeight="true" hidden="true" ht="12.75" outlineLevel="0" r="15429">
      <c r="A15429" s="749" t="s">
        <v>38178</v>
      </c>
      <c r="B15429" s="749" t="str">
        <f aca="false">C15429&amp;D15429&amp;E15429&amp;F15429&amp;G15429&amp;H15429</f>
        <v>TERMINAL MECANICO A COMPRESSAO,FABRICADO EM BRONZE,PARA CABO DE 16MM2.FORNECIMENTO E COLOCACAO</v>
      </c>
      <c r="C15429" s="749" t="s">
        <v>38161</v>
      </c>
      <c r="D15429" s="749" t="s">
        <v>38177</v>
      </c>
      <c r="I15429" s="749" t="s">
        <v>30</v>
      </c>
      <c r="J15429" s="749" t="n">
        <v>9.45</v>
      </c>
    </row>
    <row collapsed="false" customFormat="false" customHeight="true" hidden="true" ht="12.75" outlineLevel="0" r="15430">
      <c r="A15430" s="749" t="s">
        <v>38179</v>
      </c>
      <c r="B15430" s="749" t="str">
        <f aca="false">C15430&amp;D15430&amp;E15430&amp;F15430&amp;G15430&amp;H15430</f>
        <v>TERMINAL MECANICO A COMPRESSAO,FABRICADO EM BRONZE,PARA CABO DE 25MM2.FORNECIMENTO E COLOCACAO</v>
      </c>
      <c r="C15430" s="749" t="s">
        <v>38161</v>
      </c>
      <c r="D15430" s="749" t="s">
        <v>38180</v>
      </c>
      <c r="I15430" s="749" t="s">
        <v>30</v>
      </c>
      <c r="J15430" s="749" t="n">
        <v>10.98</v>
      </c>
    </row>
    <row collapsed="false" customFormat="false" customHeight="true" hidden="true" ht="12.75" outlineLevel="0" r="15431">
      <c r="A15431" s="749" t="s">
        <v>38181</v>
      </c>
      <c r="B15431" s="749" t="str">
        <f aca="false">C15431&amp;D15431&amp;E15431&amp;F15431&amp;G15431&amp;H15431</f>
        <v>TERMINAL MECANICO A COMPRESSAO,FABRICADO EM BRONZE,PARA CABO DE 25MM2.FORNECIMENTO E COLOCACAO</v>
      </c>
      <c r="C15431" s="749" t="s">
        <v>38161</v>
      </c>
      <c r="D15431" s="749" t="s">
        <v>38180</v>
      </c>
      <c r="I15431" s="749" t="s">
        <v>30</v>
      </c>
      <c r="J15431" s="749" t="n">
        <v>9.65</v>
      </c>
    </row>
    <row collapsed="false" customFormat="false" customHeight="true" hidden="true" ht="12.75" outlineLevel="0" r="15432">
      <c r="A15432" s="749" t="s">
        <v>38182</v>
      </c>
      <c r="B15432" s="749" t="str">
        <f aca="false">C15432&amp;D15432&amp;E15432&amp;F15432&amp;G15432&amp;H15432</f>
        <v>TERMINAL MECANICO A COMPRESSAO,FABRICADO EM BRONZE,PARA CABO DE 35MM2.FORNECIMENTO E COLOCACAO</v>
      </c>
      <c r="C15432" s="749" t="s">
        <v>38161</v>
      </c>
      <c r="D15432" s="749" t="s">
        <v>38183</v>
      </c>
      <c r="I15432" s="749" t="s">
        <v>30</v>
      </c>
      <c r="J15432" s="749" t="n">
        <v>12.18</v>
      </c>
    </row>
    <row collapsed="false" customFormat="false" customHeight="true" hidden="true" ht="12.75" outlineLevel="0" r="15433">
      <c r="A15433" s="749" t="s">
        <v>38184</v>
      </c>
      <c r="B15433" s="749" t="str">
        <f aca="false">C15433&amp;D15433&amp;E15433&amp;F15433&amp;G15433&amp;H15433</f>
        <v>TERMINAL MECANICO A COMPRESSAO,FABRICADO EM BRONZE,PARA CABO DE 35MM2.FORNECIMENTO E COLOCACAO</v>
      </c>
      <c r="C15433" s="749" t="s">
        <v>38161</v>
      </c>
      <c r="D15433" s="749" t="s">
        <v>38183</v>
      </c>
      <c r="I15433" s="749" t="s">
        <v>30</v>
      </c>
      <c r="J15433" s="749" t="n">
        <v>10.71</v>
      </c>
    </row>
    <row collapsed="false" customFormat="false" customHeight="true" hidden="true" ht="12.75" outlineLevel="0" r="15434">
      <c r="A15434" s="749" t="s">
        <v>38185</v>
      </c>
      <c r="B15434" s="749" t="str">
        <f aca="false">C15434&amp;D15434&amp;E15434&amp;F15434&amp;G15434&amp;H15434</f>
        <v>TERMINAL MECANICO A COMPRESSAO,FABRICADO EM BRONZE,PARA CABO DE 50MM2.FORNECIMENTO E COLOCACAO</v>
      </c>
      <c r="C15434" s="749" t="s">
        <v>38161</v>
      </c>
      <c r="D15434" s="749" t="s">
        <v>38186</v>
      </c>
      <c r="I15434" s="749" t="s">
        <v>30</v>
      </c>
      <c r="J15434" s="749" t="n">
        <v>14.75</v>
      </c>
    </row>
    <row collapsed="false" customFormat="false" customHeight="true" hidden="true" ht="12.75" outlineLevel="0" r="15435">
      <c r="A15435" s="749" t="s">
        <v>38187</v>
      </c>
      <c r="B15435" s="749" t="str">
        <f aca="false">C15435&amp;D15435&amp;E15435&amp;F15435&amp;G15435&amp;H15435</f>
        <v>TERMINAL MECANICO A COMPRESSAO,FABRICADO EM BRONZE,PARA CABO DE 50MM2.FORNECIMENTO E COLOCACAO</v>
      </c>
      <c r="C15435" s="749" t="s">
        <v>38161</v>
      </c>
      <c r="D15435" s="749" t="s">
        <v>38186</v>
      </c>
      <c r="I15435" s="749" t="s">
        <v>30</v>
      </c>
      <c r="J15435" s="749" t="n">
        <v>13.13</v>
      </c>
    </row>
    <row collapsed="false" customFormat="false" customHeight="true" hidden="true" ht="12.75" outlineLevel="0" r="15436">
      <c r="A15436" s="749" t="s">
        <v>38188</v>
      </c>
      <c r="B15436" s="749" t="str">
        <f aca="false">C15436&amp;D15436&amp;E15436&amp;F15436&amp;G15436&amp;H15436</f>
        <v>TERMINAL MECANICO A COMPRESSAO,FABRICADO EM BRONZE,PARA CABO DE 70MM2.FORNECIMENTO E COLOCACAO</v>
      </c>
      <c r="C15436" s="749" t="s">
        <v>38161</v>
      </c>
      <c r="D15436" s="749" t="s">
        <v>38189</v>
      </c>
      <c r="I15436" s="749" t="s">
        <v>30</v>
      </c>
      <c r="J15436" s="749" t="n">
        <v>15.2</v>
      </c>
    </row>
    <row collapsed="false" customFormat="false" customHeight="true" hidden="true" ht="12.75" outlineLevel="0" r="15437">
      <c r="A15437" s="749" t="s">
        <v>38190</v>
      </c>
      <c r="B15437" s="749" t="str">
        <f aca="false">C15437&amp;D15437&amp;E15437&amp;F15437&amp;G15437&amp;H15437</f>
        <v>TERMINAL MECANICO A COMPRESSAO,FABRICADO EM BRONZE,PARA CABO DE 70MM2.FORNECIMENTO E COLOCACAO</v>
      </c>
      <c r="C15437" s="749" t="s">
        <v>38161</v>
      </c>
      <c r="D15437" s="749" t="s">
        <v>38189</v>
      </c>
      <c r="I15437" s="749" t="s">
        <v>30</v>
      </c>
      <c r="J15437" s="749" t="n">
        <v>13.58</v>
      </c>
    </row>
    <row collapsed="false" customFormat="false" customHeight="true" hidden="true" ht="12.75" outlineLevel="0" r="15438">
      <c r="A15438" s="749" t="s">
        <v>38191</v>
      </c>
      <c r="B15438" s="749" t="str">
        <f aca="false">C15438&amp;D15438&amp;E15438&amp;F15438&amp;G15438&amp;H15438</f>
        <v>TERMINAL MECANICO A COMPRESSAO,FABRICADO EM BRONZE,PARA CABO DE 95MM2.FORNECIMENTO E COLOCACAO</v>
      </c>
      <c r="C15438" s="749" t="s">
        <v>38161</v>
      </c>
      <c r="D15438" s="749" t="s">
        <v>38192</v>
      </c>
      <c r="I15438" s="749" t="s">
        <v>30</v>
      </c>
      <c r="J15438" s="749" t="n">
        <v>17.01</v>
      </c>
    </row>
    <row collapsed="false" customFormat="false" customHeight="true" hidden="true" ht="12.75" outlineLevel="0" r="15439">
      <c r="A15439" s="749" t="s">
        <v>38193</v>
      </c>
      <c r="B15439" s="749" t="str">
        <f aca="false">C15439&amp;D15439&amp;E15439&amp;F15439&amp;G15439&amp;H15439</f>
        <v>TERMINAL MECANICO A COMPRESSAO,FABRICADO EM BRONZE,PARA CABO DE 95MM2.FORNECIMENTO E COLOCACAO</v>
      </c>
      <c r="C15439" s="749" t="s">
        <v>38161</v>
      </c>
      <c r="D15439" s="749" t="s">
        <v>38192</v>
      </c>
      <c r="I15439" s="749" t="s">
        <v>30</v>
      </c>
      <c r="J15439" s="749" t="n">
        <v>15.26</v>
      </c>
    </row>
    <row collapsed="false" customFormat="false" customHeight="true" hidden="true" ht="12.75" outlineLevel="0" r="15440">
      <c r="A15440" s="749" t="s">
        <v>38194</v>
      </c>
      <c r="B15440" s="749" t="str">
        <f aca="false">C15440&amp;D15440&amp;E15440&amp;F15440&amp;G15440&amp;H15440</f>
        <v>TERMINAL MECANICO A COMPRESSAO,FABRICADO EM BRONZE,PARA CABO DE 120MM2.FORNECIMENTO E COLOCACAO</v>
      </c>
      <c r="C15440" s="749" t="s">
        <v>38161</v>
      </c>
      <c r="D15440" s="749" t="s">
        <v>38195</v>
      </c>
      <c r="I15440" s="749" t="s">
        <v>30</v>
      </c>
      <c r="J15440" s="749" t="n">
        <v>21.36</v>
      </c>
    </row>
    <row collapsed="false" customFormat="false" customHeight="true" hidden="true" ht="12.75" outlineLevel="0" r="15441">
      <c r="A15441" s="749" t="s">
        <v>38196</v>
      </c>
      <c r="B15441" s="749" t="str">
        <f aca="false">C15441&amp;D15441&amp;E15441&amp;F15441&amp;G15441&amp;H15441</f>
        <v>TERMINAL MECANICO A COMPRESSAO,FABRICADO EM BRONZE,PARA CABO DE 120MM2.FORNECIMENTO E COLOCACAO</v>
      </c>
      <c r="C15441" s="749" t="s">
        <v>38161</v>
      </c>
      <c r="D15441" s="749" t="s">
        <v>38195</v>
      </c>
      <c r="I15441" s="749" t="s">
        <v>30</v>
      </c>
      <c r="J15441" s="749" t="n">
        <v>19.47</v>
      </c>
    </row>
    <row collapsed="false" customFormat="false" customHeight="true" hidden="true" ht="12.75" outlineLevel="0" r="15442">
      <c r="A15442" s="749" t="s">
        <v>38197</v>
      </c>
      <c r="B15442" s="749" t="str">
        <f aca="false">C15442&amp;D15442&amp;E15442&amp;F15442&amp;G15442&amp;H15442</f>
        <v>TERMINAL MECANICO A COMPRESSAO,FABRICADO EM BRONZE,PARA CABO DE 150MM2.FORNECIMENTO E COLOCACAO</v>
      </c>
      <c r="C15442" s="749" t="s">
        <v>38161</v>
      </c>
      <c r="D15442" s="749" t="s">
        <v>38198</v>
      </c>
      <c r="I15442" s="749" t="s">
        <v>30</v>
      </c>
      <c r="J15442" s="749" t="n">
        <v>22.55</v>
      </c>
    </row>
    <row collapsed="false" customFormat="false" customHeight="true" hidden="true" ht="12.75" outlineLevel="0" r="15443">
      <c r="A15443" s="749" t="s">
        <v>38199</v>
      </c>
      <c r="B15443" s="749" t="str">
        <f aca="false">C15443&amp;D15443&amp;E15443&amp;F15443&amp;G15443&amp;H15443</f>
        <v>TERMINAL MECANICO A COMPRESSAO,FABRICADO EM BRONZE,PARA CABO DE 150MM2.FORNECIMENTO E COLOCACAO</v>
      </c>
      <c r="C15443" s="749" t="s">
        <v>38161</v>
      </c>
      <c r="D15443" s="749" t="s">
        <v>38198</v>
      </c>
      <c r="I15443" s="749" t="s">
        <v>30</v>
      </c>
      <c r="J15443" s="749" t="n">
        <v>20.66</v>
      </c>
    </row>
    <row collapsed="false" customFormat="false" customHeight="true" hidden="true" ht="12.75" outlineLevel="0" r="15444">
      <c r="A15444" s="749" t="s">
        <v>38200</v>
      </c>
      <c r="B15444" s="749" t="str">
        <f aca="false">C15444&amp;D15444&amp;E15444&amp;F15444&amp;G15444&amp;H15444</f>
        <v>TERMINAL MECANICO A COMPRESSAO,FABRICADO EM BRONZE,PARA CABO DE 185MM2.FORNECIMENTO E COLOCACAO</v>
      </c>
      <c r="C15444" s="749" t="s">
        <v>38161</v>
      </c>
      <c r="D15444" s="749" t="s">
        <v>38201</v>
      </c>
      <c r="I15444" s="749" t="s">
        <v>30</v>
      </c>
      <c r="J15444" s="749" t="n">
        <v>23.9</v>
      </c>
    </row>
    <row collapsed="false" customFormat="false" customHeight="true" hidden="true" ht="12.75" outlineLevel="0" r="15445">
      <c r="A15445" s="749" t="s">
        <v>38202</v>
      </c>
      <c r="B15445" s="749" t="str">
        <f aca="false">C15445&amp;D15445&amp;E15445&amp;F15445&amp;G15445&amp;H15445</f>
        <v>TERMINAL MECANICO A COMPRESSAO,FABRICADO EM BRONZE,PARA CABO DE 185MM2.FORNECIMENTO E COLOCACAO</v>
      </c>
      <c r="C15445" s="749" t="s">
        <v>38161</v>
      </c>
      <c r="D15445" s="749" t="s">
        <v>38201</v>
      </c>
      <c r="I15445" s="749" t="s">
        <v>30</v>
      </c>
      <c r="J15445" s="749" t="n">
        <v>22.01</v>
      </c>
    </row>
    <row collapsed="false" customFormat="false" customHeight="true" hidden="true" ht="12.75" outlineLevel="0" r="15446">
      <c r="A15446" s="749" t="s">
        <v>38203</v>
      </c>
      <c r="B15446" s="749" t="str">
        <f aca="false">C15446&amp;D15446&amp;E15446&amp;F15446&amp;G15446&amp;H15446</f>
        <v>TERMINAL MECANICO A COMPRESSAO,FABRICADO EM BRONZE,PARA CABO DE 240MM2.FORNECIMENTO E COLOCACAO</v>
      </c>
      <c r="C15446" s="749" t="s">
        <v>38161</v>
      </c>
      <c r="D15446" s="749" t="s">
        <v>38204</v>
      </c>
      <c r="I15446" s="749" t="s">
        <v>30</v>
      </c>
      <c r="J15446" s="749" t="n">
        <v>31.99</v>
      </c>
    </row>
    <row collapsed="false" customFormat="false" customHeight="true" hidden="true" ht="12.75" outlineLevel="0" r="15447">
      <c r="A15447" s="749" t="s">
        <v>38205</v>
      </c>
      <c r="B15447" s="749" t="str">
        <f aca="false">C15447&amp;D15447&amp;E15447&amp;F15447&amp;G15447&amp;H15447</f>
        <v>TERMINAL MECANICO A COMPRESSAO,FABRICADO EM BRONZE,PARA CABO DE 240MM2.FORNECIMENTO E COLOCACAO</v>
      </c>
      <c r="C15447" s="749" t="s">
        <v>38161</v>
      </c>
      <c r="D15447" s="749" t="s">
        <v>38204</v>
      </c>
      <c r="I15447" s="749" t="s">
        <v>30</v>
      </c>
      <c r="J15447" s="749" t="n">
        <v>29.95</v>
      </c>
    </row>
    <row collapsed="false" customFormat="false" customHeight="true" hidden="true" ht="12.75" outlineLevel="0" r="15448">
      <c r="A15448" s="749" t="s">
        <v>38206</v>
      </c>
      <c r="B15448" s="749" t="str">
        <f aca="false">C15448&amp;D15448&amp;E15448&amp;F15448&amp;G15448&amp;H15448</f>
        <v>TERMINAL MECANICO A COMPRESSAO,FABRICADO EM BRONZE,PARA CABO DE 300MM2.FORNECIMENTO E COLOCACAO</v>
      </c>
      <c r="C15448" s="749" t="s">
        <v>38161</v>
      </c>
      <c r="D15448" s="749" t="s">
        <v>38207</v>
      </c>
      <c r="I15448" s="749" t="s">
        <v>30</v>
      </c>
      <c r="J15448" s="749" t="n">
        <v>43.03</v>
      </c>
    </row>
    <row collapsed="false" customFormat="false" customHeight="true" hidden="true" ht="12.75" outlineLevel="0" r="15449">
      <c r="A15449" s="749" t="s">
        <v>38208</v>
      </c>
      <c r="B15449" s="749" t="str">
        <f aca="false">C15449&amp;D15449&amp;E15449&amp;F15449&amp;G15449&amp;H15449</f>
        <v>TERMINAL MECANICO A COMPRESSAO,FABRICADO EM BRONZE,PARA CABO DE 300MM2.FORNECIMENTO E COLOCACAO</v>
      </c>
      <c r="C15449" s="749" t="s">
        <v>38161</v>
      </c>
      <c r="D15449" s="749" t="s">
        <v>38207</v>
      </c>
      <c r="I15449" s="749" t="s">
        <v>30</v>
      </c>
      <c r="J15449" s="749" t="n">
        <v>40.8</v>
      </c>
    </row>
    <row collapsed="false" customFormat="false" customHeight="true" hidden="true" ht="12.75" outlineLevel="0" r="15450">
      <c r="A15450" s="749" t="s">
        <v>38209</v>
      </c>
      <c r="B15450" s="749" t="str">
        <f aca="false">C15450&amp;D15450&amp;E15450&amp;F15450&amp;G15450&amp;H15450</f>
        <v>CONECTOR MECANICO PARAFUSO FENDIDO(SPLIT-BOLT),CORPO E PORCA FABRICADO EM COBRE,PARA CABO DE 10MM2.FORNECIMENTO E COLOCACAO</v>
      </c>
      <c r="C15450" s="749" t="s">
        <v>38210</v>
      </c>
      <c r="D15450" s="749" t="s">
        <v>38211</v>
      </c>
      <c r="E15450" s="749" t="s">
        <v>14337</v>
      </c>
      <c r="I15450" s="749" t="s">
        <v>30</v>
      </c>
      <c r="J15450" s="749" t="n">
        <v>12.11</v>
      </c>
    </row>
    <row collapsed="false" customFormat="false" customHeight="true" hidden="true" ht="12.75" outlineLevel="0" r="15451">
      <c r="A15451" s="749" t="s">
        <v>38212</v>
      </c>
      <c r="B15451" s="749" t="str">
        <f aca="false">C15451&amp;D15451&amp;E15451&amp;F15451&amp;G15451&amp;H15451</f>
        <v>CONECTOR MECANICO PARAFUSO FENDIDO(SPLIT-BOLT),CORPO E PORCA FABRICADO EM COBRE,PARA CABO DE 10MM2.FORNECIMENTO E COLOCACAO</v>
      </c>
      <c r="C15451" s="749" t="s">
        <v>38210</v>
      </c>
      <c r="D15451" s="749" t="s">
        <v>38211</v>
      </c>
      <c r="E15451" s="749" t="s">
        <v>14337</v>
      </c>
      <c r="I15451" s="749" t="s">
        <v>30</v>
      </c>
      <c r="J15451" s="749" t="n">
        <v>10.93</v>
      </c>
    </row>
    <row collapsed="false" customFormat="false" customHeight="true" hidden="true" ht="12.75" outlineLevel="0" r="15452">
      <c r="A15452" s="749" t="s">
        <v>38213</v>
      </c>
      <c r="B15452" s="749" t="str">
        <f aca="false">C15452&amp;D15452&amp;E15452&amp;F15452&amp;G15452&amp;H15452</f>
        <v>CONECTOR MECANICO PARAFUSO FENDIDO(SPLIT-BOLT),CORPO E PORCA FABRICADO EM COBRE,PARA CABO DE 16MM2.FORNECIMENTO E COLOCACAO</v>
      </c>
      <c r="C15452" s="749" t="s">
        <v>38210</v>
      </c>
      <c r="D15452" s="749" t="s">
        <v>38214</v>
      </c>
      <c r="E15452" s="749" t="s">
        <v>14337</v>
      </c>
      <c r="I15452" s="749" t="s">
        <v>30</v>
      </c>
      <c r="J15452" s="749" t="n">
        <v>13.97</v>
      </c>
    </row>
    <row collapsed="false" customFormat="false" customHeight="true" hidden="true" ht="12.75" outlineLevel="0" r="15453">
      <c r="A15453" s="749" t="s">
        <v>38215</v>
      </c>
      <c r="B15453" s="749" t="str">
        <f aca="false">C15453&amp;D15453&amp;E15453&amp;F15453&amp;G15453&amp;H15453</f>
        <v>CONECTOR MECANICO PARAFUSO FENDIDO(SPLIT-BOLT),CORPO E PORCA FABRICADO EM COBRE,PARA CABO DE 16MM2.FORNECIMENTO E COLOCACAO</v>
      </c>
      <c r="C15453" s="749" t="s">
        <v>38210</v>
      </c>
      <c r="D15453" s="749" t="s">
        <v>38214</v>
      </c>
      <c r="E15453" s="749" t="s">
        <v>14337</v>
      </c>
      <c r="I15453" s="749" t="s">
        <v>30</v>
      </c>
      <c r="J15453" s="749" t="n">
        <v>12.64</v>
      </c>
    </row>
    <row collapsed="false" customFormat="false" customHeight="true" hidden="true" ht="12.75" outlineLevel="0" r="15454">
      <c r="A15454" s="749" t="s">
        <v>38216</v>
      </c>
      <c r="B15454" s="749" t="str">
        <f aca="false">C15454&amp;D15454&amp;E15454&amp;F15454&amp;G15454&amp;H15454</f>
        <v>CONECTOR MECANICO PARAFUSO FENDIDO(SPLIT-BOLT),CORPO E PORCA FABRICADO EM COBRE,PARA CABO DE 25MM2.FORNECIMENTO E COLOCACAO</v>
      </c>
      <c r="C15454" s="749" t="s">
        <v>38210</v>
      </c>
      <c r="D15454" s="749" t="s">
        <v>38217</v>
      </c>
      <c r="E15454" s="749" t="s">
        <v>14337</v>
      </c>
      <c r="I15454" s="749" t="s">
        <v>30</v>
      </c>
      <c r="J15454" s="749" t="n">
        <v>15.37</v>
      </c>
    </row>
    <row collapsed="false" customFormat="false" customHeight="true" hidden="true" ht="12.75" outlineLevel="0" r="15455">
      <c r="A15455" s="749" t="s">
        <v>38218</v>
      </c>
      <c r="B15455" s="749" t="str">
        <f aca="false">C15455&amp;D15455&amp;E15455&amp;F15455&amp;G15455&amp;H15455</f>
        <v>CONECTOR MECANICO PARAFUSO FENDIDO(SPLIT-BOLT),CORPO E PORCA FABRICADO EM COBRE,PARA CABO DE 25MM2.FORNECIMENTO E COLOCACAO</v>
      </c>
      <c r="C15455" s="749" t="s">
        <v>38210</v>
      </c>
      <c r="D15455" s="749" t="s">
        <v>38217</v>
      </c>
      <c r="E15455" s="749" t="s">
        <v>14337</v>
      </c>
      <c r="I15455" s="749" t="s">
        <v>30</v>
      </c>
      <c r="J15455" s="749" t="n">
        <v>14</v>
      </c>
    </row>
    <row collapsed="false" customFormat="false" customHeight="true" hidden="true" ht="12.75" outlineLevel="0" r="15456">
      <c r="A15456" s="749" t="s">
        <v>38219</v>
      </c>
      <c r="B15456" s="749" t="str">
        <f aca="false">C15456&amp;D15456&amp;E15456&amp;F15456&amp;G15456&amp;H15456</f>
        <v>CONECTOR MECANICO PARAFUSO FENDIDO(SPLIT-BOLT),CORPO E PORCA FABRICADO EM COBRE,PARA CABO DE 35MM2.FORNECIMENTO E COLOCACAO</v>
      </c>
      <c r="C15456" s="749" t="s">
        <v>38210</v>
      </c>
      <c r="D15456" s="749" t="s">
        <v>38220</v>
      </c>
      <c r="E15456" s="749" t="s">
        <v>14337</v>
      </c>
      <c r="I15456" s="749" t="s">
        <v>30</v>
      </c>
      <c r="J15456" s="749" t="n">
        <v>16.2</v>
      </c>
    </row>
    <row collapsed="false" customFormat="false" customHeight="true" hidden="true" ht="12.75" outlineLevel="0" r="15457">
      <c r="A15457" s="749" t="s">
        <v>38221</v>
      </c>
      <c r="B15457" s="749" t="str">
        <f aca="false">C15457&amp;D15457&amp;E15457&amp;F15457&amp;G15457&amp;H15457</f>
        <v>CONECTOR MECANICO PARAFUSO FENDIDO(SPLIT-BOLT),CORPO E PORCA FABRICADO EM COBRE,PARA CABO DE 35MM2.FORNECIMENTO E COLOCACAO</v>
      </c>
      <c r="C15457" s="749" t="s">
        <v>38210</v>
      </c>
      <c r="D15457" s="749" t="s">
        <v>38220</v>
      </c>
      <c r="E15457" s="749" t="s">
        <v>14337</v>
      </c>
      <c r="I15457" s="749" t="s">
        <v>30</v>
      </c>
      <c r="J15457" s="749" t="n">
        <v>14.78</v>
      </c>
    </row>
    <row collapsed="false" customFormat="false" customHeight="true" hidden="true" ht="12.75" outlineLevel="0" r="15458">
      <c r="A15458" s="749" t="s">
        <v>38222</v>
      </c>
      <c r="B15458" s="749" t="str">
        <f aca="false">C15458&amp;D15458&amp;E15458&amp;F15458&amp;G15458&amp;H15458</f>
        <v>CONECTOR MECANICO PARAFUSO FENDIDO(SPLIT-BOLT),CORPO E PORCA FABRICADO EM COBRE,PARA CABO DE 50MM2.FORNECIMENTO E COLOCACAO</v>
      </c>
      <c r="C15458" s="749" t="s">
        <v>38210</v>
      </c>
      <c r="D15458" s="749" t="s">
        <v>38223</v>
      </c>
      <c r="E15458" s="749" t="s">
        <v>14337</v>
      </c>
      <c r="I15458" s="749" t="s">
        <v>30</v>
      </c>
      <c r="J15458" s="749" t="n">
        <v>17.62</v>
      </c>
    </row>
    <row collapsed="false" customFormat="false" customHeight="true" hidden="true" ht="12.75" outlineLevel="0" r="15459">
      <c r="A15459" s="749" t="s">
        <v>38224</v>
      </c>
      <c r="B15459" s="749" t="str">
        <f aca="false">C15459&amp;D15459&amp;E15459&amp;F15459&amp;G15459&amp;H15459</f>
        <v>CONECTOR MECANICO PARAFUSO FENDIDO(SPLIT-BOLT),CORPO E PORCA FABRICADO EM COBRE,PARA CABO DE 50MM2.FORNECIMENTO E COLOCACAO</v>
      </c>
      <c r="C15459" s="749" t="s">
        <v>38210</v>
      </c>
      <c r="D15459" s="749" t="s">
        <v>38223</v>
      </c>
      <c r="E15459" s="749" t="s">
        <v>14337</v>
      </c>
      <c r="I15459" s="749" t="s">
        <v>30</v>
      </c>
      <c r="J15459" s="749" t="n">
        <v>16.15</v>
      </c>
    </row>
    <row collapsed="false" customFormat="false" customHeight="true" hidden="true" ht="12.75" outlineLevel="0" r="15460">
      <c r="A15460" s="749" t="s">
        <v>38225</v>
      </c>
      <c r="B15460" s="749" t="str">
        <f aca="false">C15460&amp;D15460&amp;E15460&amp;F15460&amp;G15460&amp;H15460</f>
        <v>CONECTOR MECANICO PARAFUSO FENDIDO(SPLIT-BOLT),CORPO E PORCA FABRICADO EM COBRE,PARA CABO DE 70MM2.FORNECIMENTO E COLOCACAO</v>
      </c>
      <c r="C15460" s="749" t="s">
        <v>38210</v>
      </c>
      <c r="D15460" s="749" t="s">
        <v>38226</v>
      </c>
      <c r="E15460" s="749" t="s">
        <v>14337</v>
      </c>
      <c r="I15460" s="749" t="s">
        <v>30</v>
      </c>
      <c r="J15460" s="749" t="n">
        <v>21.85</v>
      </c>
    </row>
    <row collapsed="false" customFormat="false" customHeight="true" hidden="true" ht="12.75" outlineLevel="0" r="15461">
      <c r="A15461" s="749" t="s">
        <v>38227</v>
      </c>
      <c r="B15461" s="749" t="str">
        <f aca="false">C15461&amp;D15461&amp;E15461&amp;F15461&amp;G15461&amp;H15461</f>
        <v>CONECTOR MECANICO PARAFUSO FENDIDO(SPLIT-BOLT),CORPO E PORCA FABRICADO EM COBRE,PARA CABO DE 70MM2.FORNECIMENTO E COLOCACAO</v>
      </c>
      <c r="C15461" s="749" t="s">
        <v>38210</v>
      </c>
      <c r="D15461" s="749" t="s">
        <v>38226</v>
      </c>
      <c r="E15461" s="749" t="s">
        <v>14337</v>
      </c>
      <c r="I15461" s="749" t="s">
        <v>30</v>
      </c>
      <c r="J15461" s="749" t="n">
        <v>20.33</v>
      </c>
    </row>
    <row collapsed="false" customFormat="false" customHeight="true" hidden="true" ht="12.75" outlineLevel="0" r="15462">
      <c r="A15462" s="749" t="s">
        <v>38228</v>
      </c>
      <c r="B15462" s="749" t="str">
        <f aca="false">C15462&amp;D15462&amp;E15462&amp;F15462&amp;G15462&amp;H15462</f>
        <v>CONECTOR MECANICO PARAFUSO FENDIDO(SPLIT-BOLT),CORPO E PORCA FABRICADO EM COBRE,PARA CABO DE 95MM2.FORNECIMENTO E COLOCACAO</v>
      </c>
      <c r="C15462" s="749" t="s">
        <v>38210</v>
      </c>
      <c r="D15462" s="749" t="s">
        <v>38229</v>
      </c>
      <c r="E15462" s="749" t="s">
        <v>14337</v>
      </c>
      <c r="I15462" s="749" t="s">
        <v>30</v>
      </c>
      <c r="J15462" s="749" t="n">
        <v>27.65</v>
      </c>
    </row>
    <row collapsed="false" customFormat="false" customHeight="true" hidden="true" ht="12.75" outlineLevel="0" r="15463">
      <c r="A15463" s="749" t="s">
        <v>38230</v>
      </c>
      <c r="B15463" s="749" t="str">
        <f aca="false">C15463&amp;D15463&amp;E15463&amp;F15463&amp;G15463&amp;H15463</f>
        <v>CONECTOR MECANICO PARAFUSO FENDIDO(SPLIT-BOLT),CORPO E PORCA FABRICADO EM COBRE,PARA CABO DE 95MM2.FORNECIMENTO E COLOCACAO</v>
      </c>
      <c r="C15463" s="749" t="s">
        <v>38210</v>
      </c>
      <c r="D15463" s="749" t="s">
        <v>38229</v>
      </c>
      <c r="E15463" s="749" t="s">
        <v>14337</v>
      </c>
      <c r="I15463" s="749" t="s">
        <v>30</v>
      </c>
      <c r="J15463" s="749" t="n">
        <v>26.09</v>
      </c>
    </row>
    <row collapsed="false" customFormat="false" customHeight="true" hidden="true" ht="12.75" outlineLevel="0" r="15464">
      <c r="A15464" s="749" t="s">
        <v>38231</v>
      </c>
      <c r="B15464" s="749" t="str">
        <f aca="false">C15464&amp;D15464&amp;E15464&amp;F15464&amp;G15464&amp;H15464</f>
        <v>CONECTOR MECANICO PARAFUSO FENDIDO(SPLIT-BOLT),CORPO E PORCA FABRICADO EM COBRE,PARA CABO DE 120MM2.FORNECIMENTO E COLOCACAO</v>
      </c>
      <c r="C15464" s="749" t="s">
        <v>38210</v>
      </c>
      <c r="D15464" s="749" t="s">
        <v>38232</v>
      </c>
      <c r="E15464" s="749" t="s">
        <v>14350</v>
      </c>
      <c r="I15464" s="749" t="s">
        <v>30</v>
      </c>
      <c r="J15464" s="749" t="n">
        <v>28.31</v>
      </c>
    </row>
    <row collapsed="false" customFormat="false" customHeight="true" hidden="true" ht="12.75" outlineLevel="0" r="15465">
      <c r="A15465" s="749" t="s">
        <v>38233</v>
      </c>
      <c r="B15465" s="749" t="str">
        <f aca="false">C15465&amp;D15465&amp;E15465&amp;F15465&amp;G15465&amp;H15465</f>
        <v>CONECTOR MECANICO PARAFUSO FENDIDO(SPLIT-BOLT),CORPO E PORCA FABRICADO EM COBRE,PARA CABO DE 120MM2.FORNECIMENTO E COLOCACAO</v>
      </c>
      <c r="C15465" s="749" t="s">
        <v>38210</v>
      </c>
      <c r="D15465" s="749" t="s">
        <v>38232</v>
      </c>
      <c r="E15465" s="749" t="s">
        <v>14350</v>
      </c>
      <c r="I15465" s="749" t="s">
        <v>30</v>
      </c>
      <c r="J15465" s="749" t="n">
        <v>26.69</v>
      </c>
    </row>
    <row collapsed="false" customFormat="false" customHeight="true" hidden="true" ht="12.75" outlineLevel="0" r="15466">
      <c r="A15466" s="749" t="s">
        <v>38234</v>
      </c>
      <c r="B15466" s="749" t="str">
        <f aca="false">C15466&amp;D15466&amp;E15466&amp;F15466&amp;G15466&amp;H15466</f>
        <v>CONECTOR MECANICO PARAFUSO FENDIDO(SPLIT-BOLT),CORPO E PORCA FABRICADO EM COBRE,PARA CABO DE 150MM2.FORNECIMENTO E COLOCACAO</v>
      </c>
      <c r="C15466" s="749" t="s">
        <v>38210</v>
      </c>
      <c r="D15466" s="749" t="s">
        <v>38235</v>
      </c>
      <c r="E15466" s="749" t="s">
        <v>14350</v>
      </c>
      <c r="I15466" s="749" t="s">
        <v>30</v>
      </c>
      <c r="J15466" s="749" t="n">
        <v>33.72</v>
      </c>
    </row>
    <row collapsed="false" customFormat="false" customHeight="true" hidden="true" ht="12.75" outlineLevel="0" r="15467">
      <c r="A15467" s="749" t="s">
        <v>38236</v>
      </c>
      <c r="B15467" s="749" t="str">
        <f aca="false">C15467&amp;D15467&amp;E15467&amp;F15467&amp;G15467&amp;H15467</f>
        <v>CONECTOR MECANICO PARAFUSO FENDIDO(SPLIT-BOLT),CORPO E PORCA FABRICADO EM COBRE,PARA CABO DE 150MM2.FORNECIMENTO E COLOCACAO</v>
      </c>
      <c r="C15467" s="749" t="s">
        <v>38210</v>
      </c>
      <c r="D15467" s="749" t="s">
        <v>38235</v>
      </c>
      <c r="E15467" s="749" t="s">
        <v>14350</v>
      </c>
      <c r="I15467" s="749" t="s">
        <v>30</v>
      </c>
      <c r="J15467" s="749" t="n">
        <v>32.01</v>
      </c>
    </row>
    <row collapsed="false" customFormat="false" customHeight="true" hidden="true" ht="12.75" outlineLevel="0" r="15468">
      <c r="A15468" s="749" t="s">
        <v>38237</v>
      </c>
      <c r="B15468" s="749" t="str">
        <f aca="false">C15468&amp;D15468&amp;E15468&amp;F15468&amp;G15468&amp;H15468</f>
        <v>CONECTOR MECANICO PARAFUSO FENDIDO(SPLIT-BOLT),CORPO E PORCA FABRICADO EM COBRE,PARA CABO DE 185MM2.FORNECIMENTO E COLOCACAO</v>
      </c>
      <c r="C15468" s="749" t="s">
        <v>38210</v>
      </c>
      <c r="D15468" s="749" t="s">
        <v>38238</v>
      </c>
      <c r="E15468" s="749" t="s">
        <v>14350</v>
      </c>
      <c r="I15468" s="749" t="s">
        <v>30</v>
      </c>
      <c r="J15468" s="749" t="n">
        <v>40.94</v>
      </c>
    </row>
    <row collapsed="false" customFormat="false" customHeight="true" hidden="true" ht="12.75" outlineLevel="0" r="15469">
      <c r="A15469" s="749" t="s">
        <v>38239</v>
      </c>
      <c r="B15469" s="749" t="str">
        <f aca="false">C15469&amp;D15469&amp;E15469&amp;F15469&amp;G15469&amp;H15469</f>
        <v>CONECTOR MECANICO PARAFUSO FENDIDO(SPLIT-BOLT),CORPO E PORCA FABRICADO EM COBRE,PARA CABO DE 185MM2.FORNECIMENTO E COLOCACAO</v>
      </c>
      <c r="C15469" s="749" t="s">
        <v>38210</v>
      </c>
      <c r="D15469" s="749" t="s">
        <v>38238</v>
      </c>
      <c r="E15469" s="749" t="s">
        <v>14350</v>
      </c>
      <c r="I15469" s="749" t="s">
        <v>30</v>
      </c>
      <c r="J15469" s="749" t="n">
        <v>39.19</v>
      </c>
    </row>
    <row collapsed="false" customFormat="false" customHeight="true" hidden="true" ht="12.75" outlineLevel="0" r="15470">
      <c r="A15470" s="749" t="s">
        <v>38240</v>
      </c>
      <c r="B15470" s="749" t="str">
        <f aca="false">C15470&amp;D15470&amp;E15470&amp;F15470&amp;G15470&amp;H15470</f>
        <v>CONECTOR MECANICO PARAFUSO FENDIDO(SPLIT-BOLT),CORPO E PORCA FABRICADO EM COBRE,PARA CABO DE 240MM2.FORNECIMENTO E COLOCACAO</v>
      </c>
      <c r="C15470" s="749" t="s">
        <v>38210</v>
      </c>
      <c r="D15470" s="749" t="s">
        <v>38241</v>
      </c>
      <c r="E15470" s="749" t="s">
        <v>14350</v>
      </c>
      <c r="I15470" s="749" t="s">
        <v>30</v>
      </c>
      <c r="J15470" s="749" t="n">
        <v>50.71</v>
      </c>
    </row>
    <row collapsed="false" customFormat="false" customHeight="true" hidden="true" ht="12.75" outlineLevel="0" r="15471">
      <c r="A15471" s="749" t="s">
        <v>38242</v>
      </c>
      <c r="B15471" s="749" t="str">
        <f aca="false">C15471&amp;D15471&amp;E15471&amp;F15471&amp;G15471&amp;H15471</f>
        <v>CONECTOR MECANICO PARAFUSO FENDIDO(SPLIT-BOLT),CORPO E PORCA FABRICADO EM COBRE,PARA CABO DE 240MM2.FORNECIMENTO E COLOCACAO</v>
      </c>
      <c r="C15471" s="749" t="s">
        <v>38210</v>
      </c>
      <c r="D15471" s="749" t="s">
        <v>38241</v>
      </c>
      <c r="E15471" s="749" t="s">
        <v>14350</v>
      </c>
      <c r="I15471" s="749" t="s">
        <v>30</v>
      </c>
      <c r="J15471" s="749" t="n">
        <v>48.82</v>
      </c>
    </row>
    <row collapsed="false" customFormat="false" customHeight="true" hidden="true" ht="12.75" outlineLevel="0" r="15472">
      <c r="A15472" s="749" t="s">
        <v>38243</v>
      </c>
      <c r="B15472" s="749" t="str">
        <f aca="false">C15472&amp;D15472&amp;E15472&amp;F15472&amp;G15472&amp;H15472</f>
        <v>CAIXA DE LIGACAO DE ALUMINIO SILICIO,TIPO CONDULETES,NO FORMATO B,DIAMETRO DE 1/2".FORNECIMENTO E COLOCACAO</v>
      </c>
      <c r="C15472" s="749" t="s">
        <v>38244</v>
      </c>
      <c r="D15472" s="749" t="s">
        <v>38245</v>
      </c>
      <c r="I15472" s="749" t="s">
        <v>30</v>
      </c>
      <c r="J15472" s="749" t="n">
        <v>12.56</v>
      </c>
    </row>
    <row collapsed="false" customFormat="false" customHeight="true" hidden="true" ht="12.75" outlineLevel="0" r="15473">
      <c r="A15473" s="749" t="s">
        <v>38246</v>
      </c>
      <c r="B15473" s="749" t="str">
        <f aca="false">C15473&amp;D15473&amp;E15473&amp;F15473&amp;G15473&amp;H15473</f>
        <v>CAIXA DE LIGACAO DE ALUMINIO SILICIO,TIPO CONDULETES,NO FORMATO B,DIAMETRO DE 1/2".FORNECIMENTO E COLOCACAO</v>
      </c>
      <c r="C15473" s="749" t="s">
        <v>38244</v>
      </c>
      <c r="D15473" s="749" t="s">
        <v>38245</v>
      </c>
      <c r="I15473" s="749" t="s">
        <v>30</v>
      </c>
      <c r="J15473" s="749" t="n">
        <v>12.01</v>
      </c>
    </row>
    <row collapsed="false" customFormat="false" customHeight="true" hidden="true" ht="12.75" outlineLevel="0" r="15474">
      <c r="A15474" s="749" t="s">
        <v>38247</v>
      </c>
      <c r="B15474" s="749" t="str">
        <f aca="false">C15474&amp;D15474&amp;E15474&amp;F15474&amp;G15474&amp;H15474</f>
        <v>CAIXA DE LIGACAO DE ALUMINIO SILICIO,TIPO CONDULETES,NO FORMATO B,DIAMETRO DE 3/4".FORNECIMENTO E COLOCACAO</v>
      </c>
      <c r="C15474" s="749" t="s">
        <v>38244</v>
      </c>
      <c r="D15474" s="749" t="s">
        <v>38248</v>
      </c>
      <c r="I15474" s="749" t="s">
        <v>30</v>
      </c>
      <c r="J15474" s="749" t="n">
        <v>13.59</v>
      </c>
    </row>
    <row collapsed="false" customFormat="false" customHeight="true" hidden="true" ht="12.75" outlineLevel="0" r="15475">
      <c r="A15475" s="749" t="s">
        <v>38249</v>
      </c>
      <c r="B15475" s="749" t="str">
        <f aca="false">C15475&amp;D15475&amp;E15475&amp;F15475&amp;G15475&amp;H15475</f>
        <v>CAIXA DE LIGACAO DE ALUMINIO SILICIO,TIPO CONDULETES,NO FORMATO B,DIAMETRO DE 3/4".FORNECIMENTO E COLOCACAO</v>
      </c>
      <c r="C15475" s="749" t="s">
        <v>38244</v>
      </c>
      <c r="D15475" s="749" t="s">
        <v>38248</v>
      </c>
      <c r="I15475" s="749" t="s">
        <v>30</v>
      </c>
      <c r="J15475" s="749" t="n">
        <v>12.9</v>
      </c>
    </row>
    <row collapsed="false" customFormat="false" customHeight="true" hidden="true" ht="12.75" outlineLevel="0" r="15476">
      <c r="A15476" s="749" t="s">
        <v>38250</v>
      </c>
      <c r="B15476" s="749" t="str">
        <f aca="false">C15476&amp;D15476&amp;E15476&amp;F15476&amp;G15476&amp;H15476</f>
        <v>CAIXA DE LIGACAO DE ALUMINIO SILICIO,TIPO CONDULETES,NO FORMATO B,DIAMETRO DE 1".FORNECIMENTO E COLOCACAO</v>
      </c>
      <c r="C15476" s="749" t="s">
        <v>38244</v>
      </c>
      <c r="D15476" s="749" t="s">
        <v>38251</v>
      </c>
      <c r="I15476" s="749" t="s">
        <v>30</v>
      </c>
      <c r="J15476" s="749" t="n">
        <v>19.53</v>
      </c>
    </row>
    <row collapsed="false" customFormat="false" customHeight="true" hidden="true" ht="12.75" outlineLevel="0" r="15477">
      <c r="A15477" s="749" t="s">
        <v>38252</v>
      </c>
      <c r="B15477" s="749" t="str">
        <f aca="false">C15477&amp;D15477&amp;E15477&amp;F15477&amp;G15477&amp;H15477</f>
        <v>CAIXA DE LIGACAO DE ALUMINIO SILICIO,TIPO CONDULETES,NO FORMATO B,DIAMETRO DE 1".FORNECIMENTO E COLOCACAO</v>
      </c>
      <c r="C15477" s="749" t="s">
        <v>38244</v>
      </c>
      <c r="D15477" s="749" t="s">
        <v>38251</v>
      </c>
      <c r="I15477" s="749" t="s">
        <v>30</v>
      </c>
      <c r="J15477" s="749" t="n">
        <v>18.7</v>
      </c>
    </row>
    <row collapsed="false" customFormat="false" customHeight="true" hidden="true" ht="12.75" outlineLevel="0" r="15478">
      <c r="A15478" s="749" t="s">
        <v>38253</v>
      </c>
      <c r="B15478" s="749" t="str">
        <f aca="false">C15478&amp;D15478&amp;E15478&amp;F15478&amp;G15478&amp;H15478</f>
        <v>CAIXA DE LIGACAO DE ALUMINIO SILICIO,TIPO CONDULETES,NO FORMATO C,DIAMETRO DE 1/2".FORNECIMENTO E COLOCACAO</v>
      </c>
      <c r="C15478" s="749" t="s">
        <v>38244</v>
      </c>
      <c r="D15478" s="749" t="s">
        <v>38254</v>
      </c>
      <c r="I15478" s="749" t="s">
        <v>30</v>
      </c>
      <c r="J15478" s="749" t="n">
        <v>12.56</v>
      </c>
    </row>
    <row collapsed="false" customFormat="false" customHeight="true" hidden="true" ht="12.75" outlineLevel="0" r="15479">
      <c r="A15479" s="749" t="s">
        <v>38255</v>
      </c>
      <c r="B15479" s="749" t="str">
        <f aca="false">C15479&amp;D15479&amp;E15479&amp;F15479&amp;G15479&amp;H15479</f>
        <v>CAIXA DE LIGACAO DE ALUMINIO SILICIO,TIPO CONDULETES,NO FORMATO C,DIAMETRO DE 1/2".FORNECIMENTO E COLOCACAO</v>
      </c>
      <c r="C15479" s="749" t="s">
        <v>38244</v>
      </c>
      <c r="D15479" s="749" t="s">
        <v>38254</v>
      </c>
      <c r="I15479" s="749" t="s">
        <v>30</v>
      </c>
      <c r="J15479" s="749" t="n">
        <v>12.01</v>
      </c>
    </row>
    <row collapsed="false" customFormat="false" customHeight="true" hidden="true" ht="12.75" outlineLevel="0" r="15480">
      <c r="A15480" s="749" t="s">
        <v>38256</v>
      </c>
      <c r="B15480" s="749" t="str">
        <f aca="false">C15480&amp;D15480&amp;E15480&amp;F15480&amp;G15480&amp;H15480</f>
        <v>CAIXA DE LIGACAO DE ALUMINIO SILICIO,TIPO CONDULETES,NO FORMATO C,DIAMETRO DE 3/4".FORNECIMENTO E COLOCACAO</v>
      </c>
      <c r="C15480" s="749" t="s">
        <v>38244</v>
      </c>
      <c r="D15480" s="749" t="s">
        <v>38257</v>
      </c>
      <c r="I15480" s="749" t="s">
        <v>30</v>
      </c>
      <c r="J15480" s="749" t="n">
        <v>13.44</v>
      </c>
    </row>
    <row collapsed="false" customFormat="false" customHeight="true" hidden="true" ht="12.75" outlineLevel="0" r="15481">
      <c r="A15481" s="749" t="s">
        <v>38258</v>
      </c>
      <c r="B15481" s="749" t="str">
        <f aca="false">C15481&amp;D15481&amp;E15481&amp;F15481&amp;G15481&amp;H15481</f>
        <v>CAIXA DE LIGACAO DE ALUMINIO SILICIO,TIPO CONDULETES,NO FORMATO C,DIAMETRO DE 3/4".FORNECIMENTO E COLOCACAO</v>
      </c>
      <c r="C15481" s="749" t="s">
        <v>38244</v>
      </c>
      <c r="D15481" s="749" t="s">
        <v>38257</v>
      </c>
      <c r="I15481" s="749" t="s">
        <v>30</v>
      </c>
      <c r="J15481" s="749" t="n">
        <v>12.75</v>
      </c>
    </row>
    <row collapsed="false" customFormat="false" customHeight="true" hidden="true" ht="12.75" outlineLevel="0" r="15482">
      <c r="A15482" s="749" t="s">
        <v>38259</v>
      </c>
      <c r="B15482" s="749" t="str">
        <f aca="false">C15482&amp;D15482&amp;E15482&amp;F15482&amp;G15482&amp;H15482</f>
        <v>CAIXA DE LIGACAO DE ALUMINIO SILICIO,TIPO CONDULETES,NO FORMATO C,DIAMETRO DE 1".FORNECIMENTO E COLOCACAO</v>
      </c>
      <c r="C15482" s="749" t="s">
        <v>38244</v>
      </c>
      <c r="D15482" s="749" t="s">
        <v>38260</v>
      </c>
      <c r="I15482" s="749" t="s">
        <v>30</v>
      </c>
      <c r="J15482" s="749" t="n">
        <v>17.48</v>
      </c>
    </row>
    <row collapsed="false" customFormat="false" customHeight="true" hidden="true" ht="12.75" outlineLevel="0" r="15483">
      <c r="A15483" s="749" t="s">
        <v>38261</v>
      </c>
      <c r="B15483" s="749" t="str">
        <f aca="false">C15483&amp;D15483&amp;E15483&amp;F15483&amp;G15483&amp;H15483</f>
        <v>CAIXA DE LIGACAO DE ALUMINIO SILICIO,TIPO CONDULETES,NO FORMATO C,DIAMETRO DE 1".FORNECIMENTO E COLOCACAO</v>
      </c>
      <c r="C15483" s="749" t="s">
        <v>38244</v>
      </c>
      <c r="D15483" s="749" t="s">
        <v>38260</v>
      </c>
      <c r="I15483" s="749" t="s">
        <v>30</v>
      </c>
      <c r="J15483" s="749" t="n">
        <v>16.65</v>
      </c>
    </row>
    <row collapsed="false" customFormat="false" customHeight="true" hidden="true" ht="12.75" outlineLevel="0" r="15484">
      <c r="A15484" s="749" t="s">
        <v>38262</v>
      </c>
      <c r="B15484" s="749" t="str">
        <f aca="false">C15484&amp;D15484&amp;E15484&amp;F15484&amp;G15484&amp;H15484</f>
        <v>CAIXA DE LIGACAO DE ALUMINIO SILICIO,TIPO CONDULETES,NO FORMATO E,DIAMETRO DE 1/2".FORNECIMENTO E COLOCACAO</v>
      </c>
      <c r="C15484" s="749" t="s">
        <v>38244</v>
      </c>
      <c r="D15484" s="749" t="s">
        <v>38263</v>
      </c>
      <c r="I15484" s="749" t="s">
        <v>30</v>
      </c>
      <c r="J15484" s="749" t="n">
        <v>12.16</v>
      </c>
    </row>
    <row collapsed="false" customFormat="false" customHeight="true" hidden="true" ht="12.75" outlineLevel="0" r="15485">
      <c r="A15485" s="749" t="s">
        <v>38264</v>
      </c>
      <c r="B15485" s="749" t="str">
        <f aca="false">C15485&amp;D15485&amp;E15485&amp;F15485&amp;G15485&amp;H15485</f>
        <v>CAIXA DE LIGACAO DE ALUMINIO SILICIO,TIPO CONDULETES,NO FORMATO E,DIAMETRO DE 1/2".FORNECIMENTO E COLOCACAO</v>
      </c>
      <c r="C15485" s="749" t="s">
        <v>38244</v>
      </c>
      <c r="D15485" s="749" t="s">
        <v>38263</v>
      </c>
      <c r="I15485" s="749" t="s">
        <v>30</v>
      </c>
      <c r="J15485" s="749" t="n">
        <v>11.61</v>
      </c>
    </row>
    <row collapsed="false" customFormat="false" customHeight="true" hidden="true" ht="12.75" outlineLevel="0" r="15486">
      <c r="A15486" s="749" t="s">
        <v>38265</v>
      </c>
      <c r="B15486" s="749" t="str">
        <f aca="false">C15486&amp;D15486&amp;E15486&amp;F15486&amp;G15486&amp;H15486</f>
        <v>CAIXA DE LIGACAO DE ALUMINIO SILICIO,TIPO CONDULETES,NO FORMATO E,DIAMETRO DE 3/4".FORNECIMENTO E COLOCACAO</v>
      </c>
      <c r="C15486" s="749" t="s">
        <v>38244</v>
      </c>
      <c r="D15486" s="749" t="s">
        <v>38266</v>
      </c>
      <c r="I15486" s="749" t="s">
        <v>30</v>
      </c>
      <c r="J15486" s="749" t="n">
        <v>13.19</v>
      </c>
    </row>
    <row collapsed="false" customFormat="false" customHeight="true" hidden="true" ht="12.75" outlineLevel="0" r="15487">
      <c r="A15487" s="749" t="s">
        <v>38267</v>
      </c>
      <c r="B15487" s="749" t="str">
        <f aca="false">C15487&amp;D15487&amp;E15487&amp;F15487&amp;G15487&amp;H15487</f>
        <v>CAIXA DE LIGACAO DE ALUMINIO SILICIO,TIPO CONDULETES,NO FORMATO E,DIAMETRO DE 3/4".FORNECIMENTO E COLOCACAO</v>
      </c>
      <c r="C15487" s="749" t="s">
        <v>38244</v>
      </c>
      <c r="D15487" s="749" t="s">
        <v>38266</v>
      </c>
      <c r="I15487" s="749" t="s">
        <v>30</v>
      </c>
      <c r="J15487" s="749" t="n">
        <v>12.5</v>
      </c>
    </row>
    <row collapsed="false" customFormat="false" customHeight="true" hidden="true" ht="12.75" outlineLevel="0" r="15488">
      <c r="A15488" s="749" t="s">
        <v>38268</v>
      </c>
      <c r="B15488" s="749" t="str">
        <f aca="false">C15488&amp;D15488&amp;E15488&amp;F15488&amp;G15488&amp;H15488</f>
        <v>CAIXA DE LIGACAO DE ALUMINIO SILICIO,TIPO CONDULETES,NO FORMATO E,DIAMETRO DE 1".FORNECIMENTO E COLOCACAO</v>
      </c>
      <c r="C15488" s="749" t="s">
        <v>38244</v>
      </c>
      <c r="D15488" s="749" t="s">
        <v>38269</v>
      </c>
      <c r="I15488" s="749" t="s">
        <v>30</v>
      </c>
      <c r="J15488" s="749" t="n">
        <v>17.17</v>
      </c>
    </row>
    <row collapsed="false" customFormat="false" customHeight="true" hidden="true" ht="12.75" outlineLevel="0" r="15489">
      <c r="A15489" s="749" t="s">
        <v>38270</v>
      </c>
      <c r="B15489" s="749" t="str">
        <f aca="false">C15489&amp;D15489&amp;E15489&amp;F15489&amp;G15489&amp;H15489</f>
        <v>CAIXA DE LIGACAO DE ALUMINIO SILICIO,TIPO CONDULETES,NO FORMATO E,DIAMETRO DE 1".FORNECIMENTO E COLOCACAO</v>
      </c>
      <c r="C15489" s="749" t="s">
        <v>38244</v>
      </c>
      <c r="D15489" s="749" t="s">
        <v>38269</v>
      </c>
      <c r="I15489" s="749" t="s">
        <v>30</v>
      </c>
      <c r="J15489" s="749" t="n">
        <v>16.34</v>
      </c>
    </row>
    <row collapsed="false" customFormat="false" customHeight="true" hidden="true" ht="12.75" outlineLevel="0" r="15490">
      <c r="A15490" s="749" t="s">
        <v>38271</v>
      </c>
      <c r="B15490" s="749" t="str">
        <f aca="false">C15490&amp;D15490&amp;E15490&amp;F15490&amp;G15490&amp;H15490</f>
        <v>CAIXA DE LIGACAO DE ALUMINIO SILICIO,TIPO CONDULETES,NO FORMATO LB,DIAMETRO DE 1/2".FORNECIMENTO E COLOCACAO</v>
      </c>
      <c r="C15490" s="749" t="s">
        <v>38244</v>
      </c>
      <c r="D15490" s="749" t="s">
        <v>38272</v>
      </c>
      <c r="I15490" s="749" t="s">
        <v>30</v>
      </c>
      <c r="J15490" s="749" t="n">
        <v>12.74</v>
      </c>
    </row>
    <row collapsed="false" customFormat="false" customHeight="true" hidden="true" ht="12.75" outlineLevel="0" r="15491">
      <c r="A15491" s="749" t="s">
        <v>38273</v>
      </c>
      <c r="B15491" s="749" t="str">
        <f aca="false">C15491&amp;D15491&amp;E15491&amp;F15491&amp;G15491&amp;H15491</f>
        <v>CAIXA DE LIGACAO DE ALUMINIO SILICIO,TIPO CONDULETES,NO FORMATO LB,DIAMETRO DE 1/2".FORNECIMENTO E COLOCACAO</v>
      </c>
      <c r="C15491" s="749" t="s">
        <v>38244</v>
      </c>
      <c r="D15491" s="749" t="s">
        <v>38272</v>
      </c>
      <c r="I15491" s="749" t="s">
        <v>30</v>
      </c>
      <c r="J15491" s="749" t="n">
        <v>12.19</v>
      </c>
    </row>
    <row collapsed="false" customFormat="false" customHeight="true" hidden="true" ht="12.75" outlineLevel="0" r="15492">
      <c r="A15492" s="749" t="s">
        <v>38274</v>
      </c>
      <c r="B15492" s="749" t="str">
        <f aca="false">C15492&amp;D15492&amp;E15492&amp;F15492&amp;G15492&amp;H15492</f>
        <v>CAIXA DE LIGACAO DE ALUMINIO SILICIO,TIPO CONDULETES,NO FORMATO LB,DIAMETRO DE 3/4".FORNECIMENTO E COLOCACAO</v>
      </c>
      <c r="C15492" s="749" t="s">
        <v>38244</v>
      </c>
      <c r="D15492" s="749" t="s">
        <v>38275</v>
      </c>
      <c r="I15492" s="749" t="s">
        <v>30</v>
      </c>
      <c r="J15492" s="749" t="n">
        <v>13.59</v>
      </c>
    </row>
    <row collapsed="false" customFormat="false" customHeight="true" hidden="true" ht="12.75" outlineLevel="0" r="15493">
      <c r="A15493" s="749" t="s">
        <v>38276</v>
      </c>
      <c r="B15493" s="749" t="str">
        <f aca="false">C15493&amp;D15493&amp;E15493&amp;F15493&amp;G15493&amp;H15493</f>
        <v>CAIXA DE LIGACAO DE ALUMINIO SILICIO,TIPO CONDULETES,NO FORMATO LB,DIAMETRO DE 3/4".FORNECIMENTO E COLOCACAO</v>
      </c>
      <c r="C15493" s="749" t="s">
        <v>38244</v>
      </c>
      <c r="D15493" s="749" t="s">
        <v>38275</v>
      </c>
      <c r="I15493" s="749" t="s">
        <v>30</v>
      </c>
      <c r="J15493" s="749" t="n">
        <v>12.9</v>
      </c>
    </row>
    <row collapsed="false" customFormat="false" customHeight="true" hidden="true" ht="12.75" outlineLevel="0" r="15494">
      <c r="A15494" s="749" t="s">
        <v>38277</v>
      </c>
      <c r="B15494" s="749" t="str">
        <f aca="false">C15494&amp;D15494&amp;E15494&amp;F15494&amp;G15494&amp;H15494</f>
        <v>CAIXA DE LIGACAO DE ALUMINIO SILICIO,TIPO CONDULETES,NO FORMATO LB,DIAMETRO DE 1".FORNECIMENTO E COLOCACAO</v>
      </c>
      <c r="C15494" s="749" t="s">
        <v>38244</v>
      </c>
      <c r="D15494" s="749" t="s">
        <v>38278</v>
      </c>
      <c r="I15494" s="749" t="s">
        <v>30</v>
      </c>
      <c r="J15494" s="749" t="n">
        <v>17.48</v>
      </c>
    </row>
    <row collapsed="false" customFormat="false" customHeight="true" hidden="true" ht="12.75" outlineLevel="0" r="15495">
      <c r="A15495" s="749" t="s">
        <v>38279</v>
      </c>
      <c r="B15495" s="749" t="str">
        <f aca="false">C15495&amp;D15495&amp;E15495&amp;F15495&amp;G15495&amp;H15495</f>
        <v>CAIXA DE LIGACAO DE ALUMINIO SILICIO,TIPO CONDULETES,NO FORMATO LB,DIAMETRO DE 1".FORNECIMENTO E COLOCACAO</v>
      </c>
      <c r="C15495" s="749" t="s">
        <v>38244</v>
      </c>
      <c r="D15495" s="749" t="s">
        <v>38278</v>
      </c>
      <c r="I15495" s="749" t="s">
        <v>30</v>
      </c>
      <c r="J15495" s="749" t="n">
        <v>16.65</v>
      </c>
    </row>
    <row collapsed="false" customFormat="false" customHeight="true" hidden="true" ht="12.75" outlineLevel="0" r="15496">
      <c r="A15496" s="749" t="s">
        <v>38280</v>
      </c>
      <c r="B15496" s="749" t="str">
        <f aca="false">C15496&amp;D15496&amp;E15496&amp;F15496&amp;G15496&amp;H15496</f>
        <v>CAIXA DE LIGACAO DE ALUMINIO SILICIO,TIPO CONDULETES,NO FORMATO LL,DIAMETRO DE 1/2".FORNECIMENTO E COLOCACAO</v>
      </c>
      <c r="C15496" s="749" t="s">
        <v>38244</v>
      </c>
      <c r="D15496" s="749" t="s">
        <v>38281</v>
      </c>
      <c r="I15496" s="749" t="s">
        <v>30</v>
      </c>
      <c r="J15496" s="749" t="n">
        <v>12.66</v>
      </c>
    </row>
    <row collapsed="false" customFormat="false" customHeight="true" hidden="true" ht="12.75" outlineLevel="0" r="15497">
      <c r="A15497" s="749" t="s">
        <v>38282</v>
      </c>
      <c r="B15497" s="749" t="str">
        <f aca="false">C15497&amp;D15497&amp;E15497&amp;F15497&amp;G15497&amp;H15497</f>
        <v>CAIXA DE LIGACAO DE ALUMINIO SILICIO,TIPO CONDULETES,NO FORMATO LL,DIAMETRO DE 1/2".FORNECIMENTO E COLOCACAO</v>
      </c>
      <c r="C15497" s="749" t="s">
        <v>38244</v>
      </c>
      <c r="D15497" s="749" t="s">
        <v>38281</v>
      </c>
      <c r="I15497" s="749" t="s">
        <v>30</v>
      </c>
      <c r="J15497" s="749" t="n">
        <v>12.11</v>
      </c>
    </row>
    <row collapsed="false" customFormat="false" customHeight="true" hidden="true" ht="12.75" outlineLevel="0" r="15498">
      <c r="A15498" s="749" t="s">
        <v>38283</v>
      </c>
      <c r="B15498" s="749" t="str">
        <f aca="false">C15498&amp;D15498&amp;E15498&amp;F15498&amp;G15498&amp;H15498</f>
        <v>CAIXA DE LIGACAO DE ALUMINIO SILICIO,TIPO CONDULETES,NO FORMATO LL,DIAMETRO DE 3/4".FORNECIMENTO E COLOCACAO</v>
      </c>
      <c r="C15498" s="749" t="s">
        <v>38244</v>
      </c>
      <c r="D15498" s="749" t="s">
        <v>38284</v>
      </c>
      <c r="I15498" s="749" t="s">
        <v>30</v>
      </c>
      <c r="J15498" s="749" t="n">
        <v>13.59</v>
      </c>
    </row>
    <row collapsed="false" customFormat="false" customHeight="true" hidden="true" ht="12.75" outlineLevel="0" r="15499">
      <c r="A15499" s="749" t="s">
        <v>38285</v>
      </c>
      <c r="B15499" s="749" t="str">
        <f aca="false">C15499&amp;D15499&amp;E15499&amp;F15499&amp;G15499&amp;H15499</f>
        <v>CAIXA DE LIGACAO DE ALUMINIO SILICIO,TIPO CONDULETES,NO FORMATO LL,DIAMETRO DE 3/4".FORNECIMENTO E COLOCACAO</v>
      </c>
      <c r="C15499" s="749" t="s">
        <v>38244</v>
      </c>
      <c r="D15499" s="749" t="s">
        <v>38284</v>
      </c>
      <c r="I15499" s="749" t="s">
        <v>30</v>
      </c>
      <c r="J15499" s="749" t="n">
        <v>12.9</v>
      </c>
    </row>
    <row collapsed="false" customFormat="false" customHeight="true" hidden="true" ht="12.75" outlineLevel="0" r="15500">
      <c r="A15500" s="749" t="s">
        <v>38286</v>
      </c>
      <c r="B15500" s="749" t="str">
        <f aca="false">C15500&amp;D15500&amp;E15500&amp;F15500&amp;G15500&amp;H15500</f>
        <v>CAIXA DE LIGACAO DE ALUMINIO SILICIO,TIPO CONDULETES,NO FORMATO LL,DIAMETRO DE 1".FORNECIMENTO E COLOCACAO</v>
      </c>
      <c r="C15500" s="749" t="s">
        <v>38244</v>
      </c>
      <c r="D15500" s="749" t="s">
        <v>38287</v>
      </c>
      <c r="I15500" s="749" t="s">
        <v>30</v>
      </c>
      <c r="J15500" s="749" t="n">
        <v>17.48</v>
      </c>
    </row>
    <row collapsed="false" customFormat="false" customHeight="true" hidden="true" ht="12.75" outlineLevel="0" r="15501">
      <c r="A15501" s="749" t="s">
        <v>38288</v>
      </c>
      <c r="B15501" s="749" t="str">
        <f aca="false">C15501&amp;D15501&amp;E15501&amp;F15501&amp;G15501&amp;H15501</f>
        <v>CAIXA DE LIGACAO DE ALUMINIO SILICIO,TIPO CONDULETES,NO FORMATO LL,DIAMETRO DE 1".FORNECIMENTO E COLOCACAO</v>
      </c>
      <c r="C15501" s="749" t="s">
        <v>38244</v>
      </c>
      <c r="D15501" s="749" t="s">
        <v>38287</v>
      </c>
      <c r="I15501" s="749" t="s">
        <v>30</v>
      </c>
      <c r="J15501" s="749" t="n">
        <v>16.65</v>
      </c>
    </row>
    <row collapsed="false" customFormat="false" customHeight="true" hidden="true" ht="12.75" outlineLevel="0" r="15502">
      <c r="A15502" s="749" t="s">
        <v>38289</v>
      </c>
      <c r="B15502" s="749" t="str">
        <f aca="false">C15502&amp;D15502&amp;E15502&amp;F15502&amp;G15502&amp;H15502</f>
        <v>CAIXA DE LIGACAO DE ALUMINIO SILICIO,TIPO CONDULETES,NO FORMATO X,DIAMETRO DE 1/2".FORNECIMENTO E COLOCACAO</v>
      </c>
      <c r="C15502" s="749" t="s">
        <v>38244</v>
      </c>
      <c r="D15502" s="749" t="s">
        <v>38290</v>
      </c>
      <c r="I15502" s="749" t="s">
        <v>30</v>
      </c>
      <c r="J15502" s="749" t="n">
        <v>14.38</v>
      </c>
    </row>
    <row collapsed="false" customFormat="false" customHeight="true" hidden="true" ht="12.75" outlineLevel="0" r="15503">
      <c r="A15503" s="749" t="s">
        <v>38291</v>
      </c>
      <c r="B15503" s="749" t="str">
        <f aca="false">C15503&amp;D15503&amp;E15503&amp;F15503&amp;G15503&amp;H15503</f>
        <v>CAIXA DE LIGACAO DE ALUMINIO SILICIO,TIPO CONDULETES,NO FORMATO X,DIAMETRO DE 1/2".FORNECIMENTO E COLOCACAO</v>
      </c>
      <c r="C15503" s="749" t="s">
        <v>38244</v>
      </c>
      <c r="D15503" s="749" t="s">
        <v>38290</v>
      </c>
      <c r="I15503" s="749" t="s">
        <v>30</v>
      </c>
      <c r="J15503" s="749" t="n">
        <v>13.83</v>
      </c>
    </row>
    <row collapsed="false" customFormat="false" customHeight="true" hidden="true" ht="12.75" outlineLevel="0" r="15504">
      <c r="A15504" s="749" t="s">
        <v>38292</v>
      </c>
      <c r="B15504" s="749" t="str">
        <f aca="false">C15504&amp;D15504&amp;E15504&amp;F15504&amp;G15504&amp;H15504</f>
        <v>CAIXA DE LIGACAO DE ALUMINIO SILICIO,TIPO CONDULETES,NO FORMATO X,DIAMETRO DE 3/4".FORNECIMENTO E COLOCACAO</v>
      </c>
      <c r="C15504" s="749" t="s">
        <v>38244</v>
      </c>
      <c r="D15504" s="749" t="s">
        <v>38293</v>
      </c>
      <c r="I15504" s="749" t="s">
        <v>30</v>
      </c>
      <c r="J15504" s="749" t="n">
        <v>15.12</v>
      </c>
    </row>
    <row collapsed="false" customFormat="false" customHeight="true" hidden="true" ht="12.75" outlineLevel="0" r="15505">
      <c r="A15505" s="749" t="s">
        <v>38294</v>
      </c>
      <c r="B15505" s="749" t="str">
        <f aca="false">C15505&amp;D15505&amp;E15505&amp;F15505&amp;G15505&amp;H15505</f>
        <v>CAIXA DE LIGACAO DE ALUMINIO SILICIO,TIPO CONDULETES,NO FORMATO X,DIAMETRO DE 3/4".FORNECIMENTO E COLOCACAO</v>
      </c>
      <c r="C15505" s="749" t="s">
        <v>38244</v>
      </c>
      <c r="D15505" s="749" t="s">
        <v>38293</v>
      </c>
      <c r="I15505" s="749" t="s">
        <v>30</v>
      </c>
      <c r="J15505" s="749" t="n">
        <v>14.43</v>
      </c>
    </row>
    <row collapsed="false" customFormat="false" customHeight="true" hidden="true" ht="12.75" outlineLevel="0" r="15506">
      <c r="A15506" s="749" t="s">
        <v>38295</v>
      </c>
      <c r="B15506" s="749" t="str">
        <f aca="false">C15506&amp;D15506&amp;E15506&amp;F15506&amp;G15506&amp;H15506</f>
        <v>CAIXA DE LIGACAO DE ALUMINIO SILICIO,TIPO CONDULETES,NO FORMATO X,DIAMETRO DE 1".FORNECIMENTO E COLOCACAO</v>
      </c>
      <c r="C15506" s="749" t="s">
        <v>38244</v>
      </c>
      <c r="D15506" s="749" t="s">
        <v>38296</v>
      </c>
      <c r="I15506" s="749" t="s">
        <v>30</v>
      </c>
      <c r="J15506" s="749" t="n">
        <v>20.95</v>
      </c>
    </row>
    <row collapsed="false" customFormat="false" customHeight="true" hidden="true" ht="12.75" outlineLevel="0" r="15507">
      <c r="A15507" s="749" t="s">
        <v>38297</v>
      </c>
      <c r="B15507" s="749" t="str">
        <f aca="false">C15507&amp;D15507&amp;E15507&amp;F15507&amp;G15507&amp;H15507</f>
        <v>CAIXA DE LIGACAO DE ALUMINIO SILICIO,TIPO CONDULETES,NO FORMATO X,DIAMETRO DE 1".FORNECIMENTO E COLOCACAO</v>
      </c>
      <c r="C15507" s="749" t="s">
        <v>38244</v>
      </c>
      <c r="D15507" s="749" t="s">
        <v>38296</v>
      </c>
      <c r="I15507" s="749" t="s">
        <v>30</v>
      </c>
      <c r="J15507" s="749" t="n">
        <v>20.12</v>
      </c>
    </row>
    <row collapsed="false" customFormat="false" customHeight="true" hidden="true" ht="12.75" outlineLevel="0" r="15508">
      <c r="A15508" s="749" t="s">
        <v>38298</v>
      </c>
      <c r="B15508" s="749" t="str">
        <f aca="false">C15508&amp;D15508&amp;E15508&amp;F15508&amp;G15508&amp;H15508</f>
        <v>CAIXA DE LIGACAO DE ALUMINIO SILICIO,TIPO CONDULETES,NO FORMATO T,DIAMETRO DE 1/2".FORNECIMENTO E COLOCACAO</v>
      </c>
      <c r="C15508" s="749" t="s">
        <v>38244</v>
      </c>
      <c r="D15508" s="749" t="s">
        <v>38299</v>
      </c>
      <c r="I15508" s="749" t="s">
        <v>30</v>
      </c>
      <c r="J15508" s="749" t="n">
        <v>13.41</v>
      </c>
    </row>
    <row collapsed="false" customFormat="false" customHeight="true" hidden="true" ht="12.75" outlineLevel="0" r="15509">
      <c r="A15509" s="749" t="s">
        <v>38300</v>
      </c>
      <c r="B15509" s="749" t="str">
        <f aca="false">C15509&amp;D15509&amp;E15509&amp;F15509&amp;G15509&amp;H15509</f>
        <v>CAIXA DE LIGACAO DE ALUMINIO SILICIO,TIPO CONDULETES,NO FORMATO T,DIAMETRO DE 1/2".FORNECIMENTO E COLOCACAO</v>
      </c>
      <c r="C15509" s="749" t="s">
        <v>38244</v>
      </c>
      <c r="D15509" s="749" t="s">
        <v>38299</v>
      </c>
      <c r="I15509" s="749" t="s">
        <v>30</v>
      </c>
      <c r="J15509" s="749" t="n">
        <v>12.86</v>
      </c>
    </row>
    <row collapsed="false" customFormat="false" customHeight="true" hidden="true" ht="12.75" outlineLevel="0" r="15510">
      <c r="A15510" s="749" t="s">
        <v>38301</v>
      </c>
      <c r="B15510" s="749" t="str">
        <f aca="false">C15510&amp;D15510&amp;E15510&amp;F15510&amp;G15510&amp;H15510</f>
        <v>CAIXA DE LIGACAO DE ALUMINIO SILICIO,TIPO CONDULETES,NO FORMATO T,DIAMETRO DE 3/4".FORNECIMENTO E COLOCACAO</v>
      </c>
      <c r="C15510" s="749" t="s">
        <v>38244</v>
      </c>
      <c r="D15510" s="749" t="s">
        <v>38302</v>
      </c>
      <c r="I15510" s="749" t="s">
        <v>30</v>
      </c>
      <c r="J15510" s="749" t="n">
        <v>12.87</v>
      </c>
    </row>
    <row collapsed="false" customFormat="false" customHeight="true" hidden="true" ht="12.75" outlineLevel="0" r="15511">
      <c r="A15511" s="749" t="s">
        <v>38303</v>
      </c>
      <c r="B15511" s="749" t="str">
        <f aca="false">C15511&amp;D15511&amp;E15511&amp;F15511&amp;G15511&amp;H15511</f>
        <v>CAIXA DE LIGACAO DE ALUMINIO SILICIO,TIPO CONDULETES,NO FORMATO T,DIAMETRO DE 3/4".FORNECIMENTO E COLOCACAO</v>
      </c>
      <c r="C15511" s="749" t="s">
        <v>38244</v>
      </c>
      <c r="D15511" s="749" t="s">
        <v>38302</v>
      </c>
      <c r="I15511" s="749" t="s">
        <v>30</v>
      </c>
      <c r="J15511" s="749" t="n">
        <v>12.18</v>
      </c>
    </row>
    <row collapsed="false" customFormat="false" customHeight="true" hidden="true" ht="12.75" outlineLevel="0" r="15512">
      <c r="A15512" s="749" t="s">
        <v>38304</v>
      </c>
      <c r="B15512" s="749" t="str">
        <f aca="false">C15512&amp;D15512&amp;E15512&amp;F15512&amp;G15512&amp;H15512</f>
        <v>CAIXA DE LIGACAO DE ALUMINIO SILICIO,TIPO CONDULETES,NO FORMATO T,DIAMETRO DE 1".FORNECIMENTO E COLOCACAO</v>
      </c>
      <c r="C15512" s="749" t="s">
        <v>38244</v>
      </c>
      <c r="D15512" s="749" t="s">
        <v>38305</v>
      </c>
      <c r="I15512" s="749" t="s">
        <v>30</v>
      </c>
      <c r="J15512" s="749" t="n">
        <v>18.87</v>
      </c>
    </row>
    <row collapsed="false" customFormat="false" customHeight="true" hidden="true" ht="12.75" outlineLevel="0" r="15513">
      <c r="A15513" s="749" t="s">
        <v>38306</v>
      </c>
      <c r="B15513" s="749" t="str">
        <f aca="false">C15513&amp;D15513&amp;E15513&amp;F15513&amp;G15513&amp;H15513</f>
        <v>CAIXA DE LIGACAO DE ALUMINIO SILICIO,TIPO CONDULETES,NO FORMATO T,DIAMETRO DE 1".FORNECIMENTO E COLOCACAO</v>
      </c>
      <c r="C15513" s="749" t="s">
        <v>38244</v>
      </c>
      <c r="D15513" s="749" t="s">
        <v>38305</v>
      </c>
      <c r="I15513" s="749" t="s">
        <v>30</v>
      </c>
      <c r="J15513" s="749" t="n">
        <v>18.04</v>
      </c>
    </row>
    <row collapsed="false" customFormat="false" customHeight="true" hidden="true" ht="12.75" outlineLevel="0" r="15514">
      <c r="A15514" s="749" t="s">
        <v>38307</v>
      </c>
      <c r="B15514" s="749" t="str">
        <f aca="false">C15514&amp;D15514&amp;E15514&amp;F15514&amp;G15514&amp;H15514</f>
        <v>CAIXA DE LIGACAO DE PVC,TIPO CONDULETES,PARA 5 OU 6 ENTRADAS,COM DIAMETRO DE 1/2".FORNECIMENTO E COLOCACAO.</v>
      </c>
      <c r="C15514" s="749" t="s">
        <v>38308</v>
      </c>
      <c r="D15514" s="749" t="s">
        <v>38309</v>
      </c>
      <c r="I15514" s="749" t="s">
        <v>30</v>
      </c>
      <c r="J15514" s="749" t="n">
        <v>9.26</v>
      </c>
    </row>
    <row collapsed="false" customFormat="false" customHeight="true" hidden="true" ht="12.75" outlineLevel="0" r="15515">
      <c r="A15515" s="749" t="s">
        <v>38310</v>
      </c>
      <c r="B15515" s="749" t="str">
        <f aca="false">C15515&amp;D15515&amp;E15515&amp;F15515&amp;G15515&amp;H15515</f>
        <v>CAIXA DE LIGACAO DE PVC,TIPO CONDULETES,PARA 5 OU 6 ENTRADAS,COM DIAMETRO DE 1/2".FORNECIMENTO E COLOCACAO.</v>
      </c>
      <c r="C15515" s="749" t="s">
        <v>38308</v>
      </c>
      <c r="D15515" s="749" t="s">
        <v>38309</v>
      </c>
      <c r="I15515" s="749" t="s">
        <v>30</v>
      </c>
      <c r="J15515" s="749" t="n">
        <v>8.71</v>
      </c>
    </row>
    <row collapsed="false" customFormat="false" customHeight="true" hidden="true" ht="12.75" outlineLevel="0" r="15516">
      <c r="A15516" s="749" t="s">
        <v>38311</v>
      </c>
      <c r="B15516" s="749" t="str">
        <f aca="false">C15516&amp;D15516&amp;E15516&amp;F15516&amp;G15516&amp;H15516</f>
        <v>CAIXA DE LIGACAO DE PVC,TIPO CONDULETES,PARA 5 OU 6 ENTRADAS,COM DIAMETRO DE 3/4".FORNECIMENTO E COLOCACAO.</v>
      </c>
      <c r="C15516" s="749" t="s">
        <v>38308</v>
      </c>
      <c r="D15516" s="749" t="s">
        <v>38312</v>
      </c>
      <c r="I15516" s="749" t="s">
        <v>30</v>
      </c>
      <c r="J15516" s="749" t="n">
        <v>10.29</v>
      </c>
    </row>
    <row collapsed="false" customFormat="false" customHeight="true" hidden="true" ht="12.75" outlineLevel="0" r="15517">
      <c r="A15517" s="749" t="s">
        <v>38313</v>
      </c>
      <c r="B15517" s="749" t="str">
        <f aca="false">C15517&amp;D15517&amp;E15517&amp;F15517&amp;G15517&amp;H15517</f>
        <v>CAIXA DE LIGACAO DE PVC,TIPO CONDULETES,PARA 5 OU 6 ENTRADAS,COM DIAMETRO DE 3/4".FORNECIMENTO E COLOCACAO.</v>
      </c>
      <c r="C15517" s="749" t="s">
        <v>38308</v>
      </c>
      <c r="D15517" s="749" t="s">
        <v>38312</v>
      </c>
      <c r="I15517" s="749" t="s">
        <v>30</v>
      </c>
      <c r="J15517" s="749" t="n">
        <v>9.6</v>
      </c>
    </row>
    <row collapsed="false" customFormat="false" customHeight="true" hidden="true" ht="12.75" outlineLevel="0" r="15518">
      <c r="A15518" s="749" t="s">
        <v>38314</v>
      </c>
      <c r="B15518" s="749" t="str">
        <f aca="false">C15518&amp;D15518&amp;E15518&amp;F15518&amp;G15518&amp;H15518</f>
        <v>CAIXA DE LIGACAO DE PVC,TIPO CONDULETES,PARA 5 OU 6 ENTRADAS,COM DIAMETRO DE 1".FORNECIMENTO E COLOCACAO.</v>
      </c>
      <c r="C15518" s="749" t="s">
        <v>38308</v>
      </c>
      <c r="D15518" s="749" t="s">
        <v>38315</v>
      </c>
      <c r="I15518" s="749" t="s">
        <v>30</v>
      </c>
      <c r="J15518" s="749" t="n">
        <v>11.32</v>
      </c>
    </row>
    <row collapsed="false" customFormat="false" customHeight="true" hidden="true" ht="12.75" outlineLevel="0" r="15519">
      <c r="A15519" s="749" t="s">
        <v>38316</v>
      </c>
      <c r="B15519" s="749" t="str">
        <f aca="false">C15519&amp;D15519&amp;E15519&amp;F15519&amp;G15519&amp;H15519</f>
        <v>CAIXA DE LIGACAO DE PVC,TIPO CONDULETES,PARA 5 OU 6 ENTRADAS,COM DIAMETRO DE 1".FORNECIMENTO E COLOCACAO.</v>
      </c>
      <c r="C15519" s="749" t="s">
        <v>38308</v>
      </c>
      <c r="D15519" s="749" t="s">
        <v>38315</v>
      </c>
      <c r="I15519" s="749" t="s">
        <v>30</v>
      </c>
      <c r="J15519" s="749" t="n">
        <v>10.49</v>
      </c>
    </row>
    <row collapsed="false" customFormat="false" customHeight="true" hidden="true" ht="12.75" outlineLevel="0" r="15520">
      <c r="A15520" s="749" t="s">
        <v>38317</v>
      </c>
      <c r="B15520" s="749" t="str">
        <f aca="false">C15520&amp;D15520&amp;E15520&amp;F15520&amp;G15520&amp;H15520</f>
        <v>CAIXA DE EMBUTIR,EM PVC,2"X4",INCLUSIVE BUCHAS E ARRUELAS.FORNECIMENTO E COLOCACAO</v>
      </c>
      <c r="C15520" s="749" t="s">
        <v>38318</v>
      </c>
      <c r="D15520" s="749" t="s">
        <v>14460</v>
      </c>
      <c r="I15520" s="749" t="s">
        <v>30</v>
      </c>
      <c r="J15520" s="749" t="n">
        <v>6.22</v>
      </c>
    </row>
    <row collapsed="false" customFormat="false" customHeight="true" hidden="true" ht="12.75" outlineLevel="0" r="15521">
      <c r="A15521" s="749" t="s">
        <v>38319</v>
      </c>
      <c r="B15521" s="749" t="str">
        <f aca="false">C15521&amp;D15521&amp;E15521&amp;F15521&amp;G15521&amp;H15521</f>
        <v>CAIXA DE EMBUTIR,EM PVC,2"X4",INCLUSIVE BUCHAS E ARRUELAS.FORNECIMENTO E COLOCACAO</v>
      </c>
      <c r="C15521" s="749" t="s">
        <v>38318</v>
      </c>
      <c r="D15521" s="749" t="s">
        <v>14460</v>
      </c>
      <c r="I15521" s="749" t="s">
        <v>30</v>
      </c>
      <c r="J15521" s="749" t="n">
        <v>5.65</v>
      </c>
    </row>
    <row collapsed="false" customFormat="false" customHeight="true" hidden="true" ht="12.75" outlineLevel="0" r="15522">
      <c r="A15522" s="749" t="s">
        <v>38320</v>
      </c>
      <c r="B15522" s="749" t="str">
        <f aca="false">C15522&amp;D15522&amp;E15522&amp;F15522&amp;G15522&amp;H15522</f>
        <v>CAIXA DE EMBUTIR,EM PVC,3" X 3",INCLUSIVE BUCHAS E ARRUELAS.FORNECIMENTO E COLOCACAO</v>
      </c>
      <c r="C15522" s="749" t="s">
        <v>38321</v>
      </c>
      <c r="D15522" s="749" t="s">
        <v>14956</v>
      </c>
      <c r="I15522" s="749" t="s">
        <v>30</v>
      </c>
      <c r="J15522" s="749" t="n">
        <v>6.58</v>
      </c>
    </row>
    <row collapsed="false" customFormat="false" customHeight="true" hidden="true" ht="12.75" outlineLevel="0" r="15523">
      <c r="A15523" s="749" t="s">
        <v>38322</v>
      </c>
      <c r="B15523" s="749" t="str">
        <f aca="false">C15523&amp;D15523&amp;E15523&amp;F15523&amp;G15523&amp;H15523</f>
        <v>CAIXA DE EMBUTIR,EM PVC,3" X 3",INCLUSIVE BUCHAS E ARRUELAS.FORNECIMENTO E COLOCACAO</v>
      </c>
      <c r="C15523" s="749" t="s">
        <v>38321</v>
      </c>
      <c r="D15523" s="749" t="s">
        <v>14956</v>
      </c>
      <c r="I15523" s="749" t="s">
        <v>30</v>
      </c>
      <c r="J15523" s="749" t="n">
        <v>6.01</v>
      </c>
    </row>
    <row collapsed="false" customFormat="false" customHeight="true" hidden="true" ht="12.75" outlineLevel="0" r="15524">
      <c r="A15524" s="749" t="s">
        <v>38323</v>
      </c>
      <c r="B15524" s="749" t="str">
        <f aca="false">C15524&amp;D15524&amp;E15524&amp;F15524&amp;G15524&amp;H15524</f>
        <v>CAIXA DE EMBUTIR,EM PVC,4"X4",INCLUSIVE BUCHAS E ARRUELAS.FORNECIMENTO E COLOCACAO</v>
      </c>
      <c r="C15524" s="749" t="s">
        <v>38324</v>
      </c>
      <c r="D15524" s="749" t="s">
        <v>14460</v>
      </c>
      <c r="I15524" s="749" t="s">
        <v>30</v>
      </c>
      <c r="J15524" s="749" t="n">
        <v>7.21</v>
      </c>
    </row>
    <row collapsed="false" customFormat="false" customHeight="true" hidden="true" ht="12.75" outlineLevel="0" r="15525">
      <c r="A15525" s="749" t="s">
        <v>38325</v>
      </c>
      <c r="B15525" s="749" t="str">
        <f aca="false">C15525&amp;D15525&amp;E15525&amp;F15525&amp;G15525&amp;H15525</f>
        <v>CAIXA DE EMBUTIR,EM PVC,4"X4",INCLUSIVE BUCHAS E ARRUELAS.FORNECIMENTO E COLOCACAO</v>
      </c>
      <c r="C15525" s="749" t="s">
        <v>38324</v>
      </c>
      <c r="D15525" s="749" t="s">
        <v>14460</v>
      </c>
      <c r="I15525" s="749" t="s">
        <v>30</v>
      </c>
      <c r="J15525" s="749" t="n">
        <v>6.64</v>
      </c>
    </row>
    <row collapsed="false" customFormat="false" customHeight="true" hidden="true" ht="12.75" outlineLevel="0" r="15526">
      <c r="A15526" s="749" t="s">
        <v>38326</v>
      </c>
      <c r="B15526" s="749" t="str">
        <f aca="false">C15526&amp;D15526&amp;E15526&amp;F15526&amp;G15526&amp;H15526</f>
        <v>CAIXA DE ATERRAMENTO,EM PVC,25X25CM.FORNECIMENTO E COLOCACAO</v>
      </c>
      <c r="C15526" s="749" t="s">
        <v>38327</v>
      </c>
      <c r="I15526" s="749" t="s">
        <v>30</v>
      </c>
      <c r="J15526" s="749" t="n">
        <v>88.43</v>
      </c>
    </row>
    <row collapsed="false" customFormat="false" customHeight="true" hidden="true" ht="12.75" outlineLevel="0" r="15527">
      <c r="A15527" s="749" t="s">
        <v>38328</v>
      </c>
      <c r="B15527" s="749" t="str">
        <f aca="false">C15527&amp;D15527&amp;E15527&amp;F15527&amp;G15527&amp;H15527</f>
        <v>CAIXA DE ATERRAMENTO,EM PVC,25X25CM.FORNECIMENTO E COLOCACAO</v>
      </c>
      <c r="C15527" s="749" t="s">
        <v>38327</v>
      </c>
      <c r="I15527" s="749" t="s">
        <v>30</v>
      </c>
      <c r="J15527" s="749" t="n">
        <v>85.11</v>
      </c>
    </row>
    <row collapsed="false" customFormat="false" customHeight="true" hidden="true" ht="12.75" outlineLevel="0" r="15528">
      <c r="A15528" s="749" t="s">
        <v>38329</v>
      </c>
      <c r="B15528" s="749" t="str">
        <f aca="false">C15528&amp;D15528&amp;E15528&amp;F15528&amp;G15528&amp;H15528</f>
        <v>CAIXA DE PASSAGEM Nº1 PARA TELEFONE,CONFORME ESPECIFICACAO DA TELEBRAS,NAS DIMENSOES DE 10X10X5CM.FORNECIMENTO E COLOCACAO</v>
      </c>
      <c r="C15528" s="749" t="s">
        <v>38330</v>
      </c>
      <c r="D15528" s="749" t="s">
        <v>38331</v>
      </c>
      <c r="E15528" s="749" t="s">
        <v>7901</v>
      </c>
      <c r="I15528" s="749" t="s">
        <v>30</v>
      </c>
      <c r="J15528" s="749" t="n">
        <v>15.93</v>
      </c>
    </row>
    <row collapsed="false" customFormat="false" customHeight="true" hidden="true" ht="12.75" outlineLevel="0" r="15529">
      <c r="A15529" s="749" t="s">
        <v>38332</v>
      </c>
      <c r="B15529" s="749" t="str">
        <f aca="false">C15529&amp;D15529&amp;E15529&amp;F15529&amp;G15529&amp;H15529</f>
        <v>CAIXA DE PASSAGEM Nº1 PARA TELEFONE,CONFORME ESPECIFICACAO DA TELEBRAS,NAS DIMENSOES DE 10X10X5CM.FORNECIMENTO E COLOCACAO</v>
      </c>
      <c r="C15529" s="749" t="s">
        <v>38330</v>
      </c>
      <c r="D15529" s="749" t="s">
        <v>38331</v>
      </c>
      <c r="E15529" s="749" t="s">
        <v>7901</v>
      </c>
      <c r="I15529" s="749" t="s">
        <v>30</v>
      </c>
      <c r="J15529" s="749" t="n">
        <v>14.01</v>
      </c>
    </row>
    <row collapsed="false" customFormat="false" customHeight="true" hidden="true" ht="12.75" outlineLevel="0" r="15530">
      <c r="A15530" s="749" t="s">
        <v>38333</v>
      </c>
      <c r="B15530" s="749" t="str">
        <f aca="false">C15530&amp;D15530&amp;E15530&amp;F15530&amp;G15530&amp;H15530</f>
        <v>CAIXA DE PASSAGEM Nº2 PARA TELEFONE,CONFORME ESPECIFICACAO DA TELEBRAS,NAS DIMENSOES DE 20X20X13,5CM.FORNECIMENTO E COLOCACAO</v>
      </c>
      <c r="C15530" s="749" t="s">
        <v>38334</v>
      </c>
      <c r="D15530" s="749" t="s">
        <v>38335</v>
      </c>
      <c r="E15530" s="749" t="s">
        <v>14980</v>
      </c>
      <c r="I15530" s="749" t="s">
        <v>30</v>
      </c>
      <c r="J15530" s="749" t="n">
        <v>40.97</v>
      </c>
    </row>
    <row collapsed="false" customFormat="false" customHeight="true" hidden="true" ht="12.75" outlineLevel="0" r="15531">
      <c r="A15531" s="749" t="s">
        <v>38336</v>
      </c>
      <c r="B15531" s="749" t="str">
        <f aca="false">C15531&amp;D15531&amp;E15531&amp;F15531&amp;G15531&amp;H15531</f>
        <v>CAIXA DE PASSAGEM Nº2 PARA TELEFONE,CONFORME ESPECIFICACAO DA TELEBRAS,NAS DIMENSOES DE 20X20X13,5CM.FORNECIMENTO E COLOCACAO</v>
      </c>
      <c r="C15531" s="749" t="s">
        <v>38334</v>
      </c>
      <c r="D15531" s="749" t="s">
        <v>38335</v>
      </c>
      <c r="E15531" s="749" t="s">
        <v>14980</v>
      </c>
      <c r="I15531" s="749" t="s">
        <v>30</v>
      </c>
      <c r="J15531" s="749" t="n">
        <v>39.05</v>
      </c>
    </row>
    <row collapsed="false" customFormat="false" customHeight="true" hidden="true" ht="12.75" outlineLevel="0" r="15532">
      <c r="A15532" s="749" t="s">
        <v>38337</v>
      </c>
      <c r="B15532" s="749" t="str">
        <f aca="false">C15532&amp;D15532&amp;E15532&amp;F15532&amp;G15532&amp;H15532</f>
        <v>CAIXA DE PASSAGEM Nº3,PARA TELEFONE,CONFORME ESPECIFICACAO DA TELEBRAS,NAS DIMENSOES DE 40X40X13,5CM.FORNECIMENTO E COLOCACAO</v>
      </c>
      <c r="C15532" s="749" t="s">
        <v>38338</v>
      </c>
      <c r="D15532" s="749" t="s">
        <v>38339</v>
      </c>
      <c r="E15532" s="749" t="s">
        <v>14980</v>
      </c>
      <c r="I15532" s="749" t="s">
        <v>30</v>
      </c>
      <c r="J15532" s="749" t="n">
        <v>100.46</v>
      </c>
    </row>
    <row collapsed="false" customFormat="false" customHeight="true" hidden="true" ht="12.75" outlineLevel="0" r="15533">
      <c r="A15533" s="749" t="s">
        <v>38340</v>
      </c>
      <c r="B15533" s="749" t="str">
        <f aca="false">C15533&amp;D15533&amp;E15533&amp;F15533&amp;G15533&amp;H15533</f>
        <v>CAIXA DE PASSAGEM Nº3,PARA TELEFONE,CONFORME ESPECIFICACAO DA TELEBRAS,NAS DIMENSOES DE 40X40X13,5CM.FORNECIMENTO E COLOCACAO</v>
      </c>
      <c r="C15533" s="749" t="s">
        <v>38338</v>
      </c>
      <c r="D15533" s="749" t="s">
        <v>38339</v>
      </c>
      <c r="E15533" s="749" t="s">
        <v>14980</v>
      </c>
      <c r="I15533" s="749" t="s">
        <v>30</v>
      </c>
      <c r="J15533" s="749" t="n">
        <v>98.4</v>
      </c>
    </row>
    <row collapsed="false" customFormat="false" customHeight="true" hidden="true" ht="12.75" outlineLevel="0" r="15534">
      <c r="A15534" s="749" t="s">
        <v>38341</v>
      </c>
      <c r="B15534" s="749" t="str">
        <f aca="false">C15534&amp;D15534&amp;E15534&amp;F15534&amp;G15534&amp;H15534</f>
        <v>CAIXA DE PASSAGEM Nº4,PARA TELEFONE,CONFORME ESPECIFICACAO DA TELEBRAS,NAS DIMENSOES DE 60X60X13,5CM.FORNECIMENTO E COLOCACAO</v>
      </c>
      <c r="C15534" s="749" t="s">
        <v>38342</v>
      </c>
      <c r="D15534" s="749" t="s">
        <v>38343</v>
      </c>
      <c r="E15534" s="749" t="s">
        <v>14980</v>
      </c>
      <c r="I15534" s="749" t="s">
        <v>30</v>
      </c>
      <c r="J15534" s="749" t="n">
        <v>151.92</v>
      </c>
    </row>
    <row collapsed="false" customFormat="false" customHeight="true" hidden="true" ht="12.75" outlineLevel="0" r="15535">
      <c r="A15535" s="749" t="s">
        <v>38344</v>
      </c>
      <c r="B15535" s="749" t="str">
        <f aca="false">C15535&amp;D15535&amp;E15535&amp;F15535&amp;G15535&amp;H15535</f>
        <v>CAIXA DE PASSAGEM Nº4,PARA TELEFONE,CONFORME ESPECIFICACAO DA TELEBRAS,NAS DIMENSOES DE 60X60X13,5CM.FORNECIMENTO E COLOCACAO</v>
      </c>
      <c r="C15535" s="749" t="s">
        <v>38342</v>
      </c>
      <c r="D15535" s="749" t="s">
        <v>38343</v>
      </c>
      <c r="E15535" s="749" t="s">
        <v>14980</v>
      </c>
      <c r="I15535" s="749" t="s">
        <v>30</v>
      </c>
      <c r="J15535" s="749" t="n">
        <v>149.72</v>
      </c>
    </row>
    <row collapsed="false" customFormat="false" customHeight="true" hidden="true" ht="12.75" outlineLevel="0" r="15536">
      <c r="A15536" s="749" t="s">
        <v>38345</v>
      </c>
      <c r="B15536" s="749" t="str">
        <f aca="false">C15536&amp;D15536&amp;E15536&amp;F15536&amp;G15536&amp;H15536</f>
        <v>CAIXA DE PASSAGEM Nº5,PARA TELEFONE,CONFORME ESPECIFICACAO DA TELEBRAS,NAS DIMENSOE DE 80X80X13,5CM.FORNECIMENTO E COLOCACAO</v>
      </c>
      <c r="C15536" s="749" t="s">
        <v>38346</v>
      </c>
      <c r="D15536" s="749" t="s">
        <v>38347</v>
      </c>
      <c r="E15536" s="749" t="s">
        <v>14350</v>
      </c>
      <c r="I15536" s="749" t="s">
        <v>30</v>
      </c>
      <c r="J15536" s="749" t="n">
        <v>245.07</v>
      </c>
    </row>
    <row collapsed="false" customFormat="false" customHeight="true" hidden="true" ht="12.75" outlineLevel="0" r="15537">
      <c r="A15537" s="749" t="s">
        <v>38348</v>
      </c>
      <c r="B15537" s="749" t="str">
        <f aca="false">C15537&amp;D15537&amp;E15537&amp;F15537&amp;G15537&amp;H15537</f>
        <v>CAIXA DE PASSAGEM Nº5,PARA TELEFONE,CONFORME ESPECIFICACAO DA TELEBRAS,NAS DIMENSOE DE 80X80X13,5CM.FORNECIMENTO E COLOCACAO</v>
      </c>
      <c r="C15537" s="749" t="s">
        <v>38346</v>
      </c>
      <c r="D15537" s="749" t="s">
        <v>38347</v>
      </c>
      <c r="E15537" s="749" t="s">
        <v>14350</v>
      </c>
      <c r="I15537" s="749" t="s">
        <v>30</v>
      </c>
      <c r="J15537" s="749" t="n">
        <v>242.73</v>
      </c>
    </row>
    <row collapsed="false" customFormat="false" customHeight="true" hidden="true" ht="12.75" outlineLevel="0" r="15538">
      <c r="A15538" s="749" t="s">
        <v>38349</v>
      </c>
      <c r="B15538" s="749" t="str">
        <f aca="false">C15538&amp;D15538&amp;E15538&amp;F15538&amp;G15538&amp;H15538</f>
        <v>CAIXA DE PASSAGEM Nº6,PARA TELEFONE,CONFORME ESPECIFICACAO DA TELEBRAS,NAS DIMENSOES DE 120X120X13,5CM.FORNECIMENTO E COLOCACAO</v>
      </c>
      <c r="C15538" s="749" t="s">
        <v>38350</v>
      </c>
      <c r="D15538" s="749" t="s">
        <v>38351</v>
      </c>
      <c r="E15538" s="749" t="s">
        <v>15017</v>
      </c>
      <c r="I15538" s="749" t="s">
        <v>30</v>
      </c>
      <c r="J15538" s="749" t="n">
        <v>648.63</v>
      </c>
    </row>
    <row collapsed="false" customFormat="false" customHeight="true" hidden="true" ht="12.75" outlineLevel="0" r="15539">
      <c r="A15539" s="749" t="s">
        <v>38352</v>
      </c>
      <c r="B15539" s="749" t="str">
        <f aca="false">C15539&amp;D15539&amp;E15539&amp;F15539&amp;G15539&amp;H15539</f>
        <v>CAIXA DE PASSAGEM Nº6,PARA TELEFONE,CONFORME ESPECIFICACAO DA TELEBRAS,NAS DIMENSOES DE 120X120X13,5CM.FORNECIMENTO E COLOCACAO</v>
      </c>
      <c r="C15539" s="749" t="s">
        <v>38350</v>
      </c>
      <c r="D15539" s="749" t="s">
        <v>38351</v>
      </c>
      <c r="E15539" s="749" t="s">
        <v>15017</v>
      </c>
      <c r="I15539" s="749" t="s">
        <v>30</v>
      </c>
      <c r="J15539" s="749" t="n">
        <v>646.15</v>
      </c>
    </row>
    <row collapsed="false" customFormat="false" customHeight="true" hidden="true" ht="12.75" outlineLevel="0" r="15540">
      <c r="A15540" s="749" t="s">
        <v>38353</v>
      </c>
      <c r="B15540" s="749" t="str">
        <f aca="false">C15540&amp;D15540&amp;E15540&amp;F15540&amp;G15540&amp;H15540</f>
        <v>CAIXA DE PASSAGEM Nº7,PARA TELEFONE,CONFORME ESPECIFICACAO DA TELEBRAS,NAS DIMENSOES DE 150X150X17CM.FORNECIMENTO E COLOCACAO</v>
      </c>
      <c r="C15540" s="749" t="s">
        <v>38354</v>
      </c>
      <c r="D15540" s="749" t="s">
        <v>38355</v>
      </c>
      <c r="E15540" s="749" t="s">
        <v>14980</v>
      </c>
      <c r="I15540" s="749" t="s">
        <v>30</v>
      </c>
      <c r="J15540" s="749" t="n">
        <v>1184</v>
      </c>
    </row>
    <row collapsed="false" customFormat="false" customHeight="true" hidden="true" ht="12.75" outlineLevel="0" r="15541">
      <c r="A15541" s="749" t="s">
        <v>38356</v>
      </c>
      <c r="B15541" s="749" t="str">
        <f aca="false">C15541&amp;D15541&amp;E15541&amp;F15541&amp;G15541&amp;H15541</f>
        <v>CAIXA DE PASSAGEM Nº7,PARA TELEFONE,CONFORME ESPECIFICACAO DA TELEBRAS,NAS DIMENSOES DE 150X150X17CM.FORNECIMENTO E COLOCACAO</v>
      </c>
      <c r="C15541" s="749" t="s">
        <v>38354</v>
      </c>
      <c r="D15541" s="749" t="s">
        <v>38355</v>
      </c>
      <c r="E15541" s="749" t="s">
        <v>14980</v>
      </c>
      <c r="I15541" s="749" t="s">
        <v>30</v>
      </c>
      <c r="J15541" s="749" t="n">
        <v>1181.25</v>
      </c>
    </row>
    <row collapsed="false" customFormat="false" customHeight="true" hidden="true" ht="12.75" outlineLevel="0" r="15542">
      <c r="A15542" s="749" t="s">
        <v>38357</v>
      </c>
      <c r="B15542" s="749" t="str">
        <f aca="false">C15542&amp;D15542&amp;E15542&amp;F15542&amp;G15542&amp;H15542</f>
        <v>CAIXA DE PASSAGEM Nº8,PARA TELEFONE,CONFORME PADRAO TELEBRAS NAS DIMENSOES DE 200X200X22CM.FORNECIMENTO E COLOCACAO</v>
      </c>
      <c r="C15542" s="749" t="s">
        <v>38358</v>
      </c>
      <c r="D15542" s="749" t="s">
        <v>38359</v>
      </c>
      <c r="I15542" s="749" t="s">
        <v>30</v>
      </c>
      <c r="J15542" s="749" t="n">
        <v>1845.05</v>
      </c>
    </row>
    <row collapsed="false" customFormat="false" customHeight="true" hidden="true" ht="12.75" outlineLevel="0" r="15543">
      <c r="A15543" s="749" t="s">
        <v>38360</v>
      </c>
      <c r="B15543" s="749" t="str">
        <f aca="false">C15543&amp;D15543&amp;E15543&amp;F15543&amp;G15543&amp;H15543</f>
        <v>CAIXA DE PASSAGEM Nº8,PARA TELEFONE,CONFORME PADRAO TELEBRAS NAS DIMENSOES DE 200X200X22CM.FORNECIMENTO E COLOCACAO</v>
      </c>
      <c r="C15543" s="749" t="s">
        <v>38358</v>
      </c>
      <c r="D15543" s="749" t="s">
        <v>38359</v>
      </c>
      <c r="I15543" s="749" t="s">
        <v>30</v>
      </c>
      <c r="J15543" s="749" t="n">
        <v>1842.03</v>
      </c>
    </row>
    <row collapsed="false" customFormat="false" customHeight="true" hidden="true" ht="12.75" outlineLevel="0" r="15544">
      <c r="A15544" s="749" t="s">
        <v>38361</v>
      </c>
      <c r="B15544" s="749" t="str">
        <f aca="false">C15544&amp;D15544&amp;E15544&amp;F15544&amp;G15544&amp;H15544</f>
        <v>CANALETA PERFURADA ALTA(PERFILADOS),MEDINDO(38X38X6000)MM PRE-GALVANIZADA,INCLUSIVE SUPORTE E CONEXOES.FORNECIMENTO E COLOCACAO</v>
      </c>
      <c r="C15544" s="749" t="s">
        <v>38362</v>
      </c>
      <c r="D15544" s="749" t="s">
        <v>38363</v>
      </c>
      <c r="E15544" s="749" t="s">
        <v>15017</v>
      </c>
      <c r="I15544" s="749" t="s">
        <v>236</v>
      </c>
      <c r="J15544" s="749" t="n">
        <v>52.09</v>
      </c>
    </row>
    <row collapsed="false" customFormat="false" customHeight="true" hidden="true" ht="12.75" outlineLevel="0" r="15545">
      <c r="A15545" s="749" t="s">
        <v>38364</v>
      </c>
      <c r="B15545" s="749" t="str">
        <f aca="false">C15545&amp;D15545&amp;E15545&amp;F15545&amp;G15545&amp;H15545</f>
        <v>CANALETA PERFURADA ALTA(PERFILADOS),MEDINDO(38X38X6000)MM PRE-GALVANIZADA,INCLUSIVE SUPORTE E CONEXOES.FORNECIMENTO E COLOCACAO</v>
      </c>
      <c r="C15545" s="749" t="s">
        <v>38362</v>
      </c>
      <c r="D15545" s="749" t="s">
        <v>38363</v>
      </c>
      <c r="E15545" s="749" t="s">
        <v>15017</v>
      </c>
      <c r="I15545" s="749" t="s">
        <v>236</v>
      </c>
      <c r="J15545" s="749" t="n">
        <v>47.35</v>
      </c>
    </row>
    <row collapsed="false" customFormat="false" customHeight="true" hidden="true" ht="25.5" outlineLevel="0" r="15546">
      <c r="A15546" s="749" t="s">
        <v>38365</v>
      </c>
      <c r="B15546" s="758" t="str">
        <f aca="false">C15546&amp;D15546&amp;E15546&amp;F15546&amp;G15546&amp;H15546</f>
        <v>INSTALACAO DE PONTO PARA LUMINARIA FLUORESCENTE PENDENTE EMCANALETA(38X38X6000)MM(EXCLUSIVE LUMINARIA)INCLUSIVE TOMADAE 1,00M DE CABO PP 1,50MM2</v>
      </c>
      <c r="C15546" s="749" t="s">
        <v>38366</v>
      </c>
      <c r="D15546" s="749" t="s">
        <v>38367</v>
      </c>
      <c r="E15546" s="749" t="s">
        <v>38368</v>
      </c>
      <c r="I15546" s="749" t="s">
        <v>30</v>
      </c>
      <c r="J15546" s="749" t="n">
        <v>30.17</v>
      </c>
    </row>
    <row collapsed="false" customFormat="false" customHeight="true" hidden="true" ht="25.5" outlineLevel="0" r="15547">
      <c r="A15547" s="749" t="s">
        <v>38369</v>
      </c>
      <c r="B15547" s="758" t="str">
        <f aca="false">C15547&amp;D15547&amp;E15547&amp;F15547&amp;G15547&amp;H15547</f>
        <v>INSTALACAO DE PONTO PARA LUMINARIA FLUORESCENTE PENDENTE EMCANALETA(38X38X6000)MM(EXCLUSIVE LUMINARIA)INCLUSIVE TOMADAE 1,00M DE CABO PP 1,50MM2</v>
      </c>
      <c r="C15547" s="749" t="s">
        <v>38366</v>
      </c>
      <c r="D15547" s="749" t="s">
        <v>38367</v>
      </c>
      <c r="E15547" s="749" t="s">
        <v>38368</v>
      </c>
      <c r="I15547" s="749" t="s">
        <v>30</v>
      </c>
      <c r="J15547" s="749" t="n">
        <v>28.04</v>
      </c>
    </row>
    <row collapsed="false" customFormat="false" customHeight="true" hidden="true" ht="12.75" outlineLevel="0" r="15548">
      <c r="A15548" s="749" t="s">
        <v>38370</v>
      </c>
      <c r="B15548" s="749" t="str">
        <f aca="false">C15548&amp;D15548&amp;E15548&amp;F15548&amp;G15548&amp;H15548</f>
        <v>CAIXA DE PASSAGEM DE SOBREPOR,EM ACO,COM TAMPA PARAFUSADA,DE 12X12CM.FORNECIMENTO E COLOCACAO</v>
      </c>
      <c r="C15548" s="749" t="s">
        <v>38371</v>
      </c>
      <c r="D15548" s="749" t="s">
        <v>38372</v>
      </c>
      <c r="I15548" s="749" t="s">
        <v>30</v>
      </c>
      <c r="J15548" s="749" t="n">
        <v>22.75</v>
      </c>
    </row>
    <row collapsed="false" customFormat="false" customHeight="true" hidden="true" ht="12.75" outlineLevel="0" r="15549">
      <c r="A15549" s="749" t="s">
        <v>38373</v>
      </c>
      <c r="B15549" s="749" t="str">
        <f aca="false">C15549&amp;D15549&amp;E15549&amp;F15549&amp;G15549&amp;H15549</f>
        <v>CAIXA DE PASSAGEM DE SOBREPOR,EM ACO,COM TAMPA PARAFUSADA,DE 12X12CM.FORNECIMENTO E COLOCACAO</v>
      </c>
      <c r="C15549" s="749" t="s">
        <v>38371</v>
      </c>
      <c r="D15549" s="749" t="s">
        <v>38372</v>
      </c>
      <c r="I15549" s="749" t="s">
        <v>30</v>
      </c>
      <c r="J15549" s="749" t="n">
        <v>20.38</v>
      </c>
    </row>
    <row collapsed="false" customFormat="false" customHeight="true" hidden="true" ht="12.75" outlineLevel="0" r="15550">
      <c r="A15550" s="749" t="s">
        <v>38374</v>
      </c>
      <c r="B15550" s="749" t="str">
        <f aca="false">C15550&amp;D15550&amp;E15550&amp;F15550&amp;G15550&amp;H15550</f>
        <v>CAIXA DE PASSAGEM DE SOBREPOR EM ACO,COM TAMPA PARAFUSADA,DE 15X15CM.FORNECIMENTO E COLOCACAO</v>
      </c>
      <c r="C15550" s="749" t="s">
        <v>38375</v>
      </c>
      <c r="D15550" s="749" t="s">
        <v>38376</v>
      </c>
      <c r="I15550" s="749" t="s">
        <v>30</v>
      </c>
      <c r="J15550" s="749" t="n">
        <v>28.21</v>
      </c>
    </row>
    <row collapsed="false" customFormat="false" customHeight="true" hidden="true" ht="12.75" outlineLevel="0" r="15551">
      <c r="A15551" s="749" t="s">
        <v>38377</v>
      </c>
      <c r="B15551" s="749" t="str">
        <f aca="false">C15551&amp;D15551&amp;E15551&amp;F15551&amp;G15551&amp;H15551</f>
        <v>CAIXA DE PASSAGEM DE SOBREPOR EM ACO,COM TAMPA PARAFUSADA,DE 15X15CM.FORNECIMENTO E COLOCACAO</v>
      </c>
      <c r="C15551" s="749" t="s">
        <v>38375</v>
      </c>
      <c r="D15551" s="749" t="s">
        <v>38376</v>
      </c>
      <c r="I15551" s="749" t="s">
        <v>30</v>
      </c>
      <c r="J15551" s="749" t="n">
        <v>25.37</v>
      </c>
    </row>
    <row collapsed="false" customFormat="false" customHeight="true" hidden="true" ht="12.75" outlineLevel="0" r="15552">
      <c r="A15552" s="749" t="s">
        <v>38378</v>
      </c>
      <c r="B15552" s="749" t="str">
        <f aca="false">C15552&amp;D15552&amp;E15552&amp;F15552&amp;G15552&amp;H15552</f>
        <v>CAIXA DE PASSAGEM DE SOBREPOR,EM ACO,COM TAMPA PARAFUSADA,DE 20X20CM.FORNECIMENTO E COLOCACAO</v>
      </c>
      <c r="C15552" s="749" t="s">
        <v>38371</v>
      </c>
      <c r="D15552" s="749" t="s">
        <v>38379</v>
      </c>
      <c r="I15552" s="749" t="s">
        <v>30</v>
      </c>
      <c r="J15552" s="749" t="n">
        <v>42.78</v>
      </c>
    </row>
    <row collapsed="false" customFormat="false" customHeight="true" hidden="true" ht="12.75" outlineLevel="0" r="15553">
      <c r="A15553" s="749" t="s">
        <v>38380</v>
      </c>
      <c r="B15553" s="749" t="str">
        <f aca="false">C15553&amp;D15553&amp;E15553&amp;F15553&amp;G15553&amp;H15553</f>
        <v>CAIXA DE PASSAGEM DE SOBREPOR,EM ACO,COM TAMPA PARAFUSADA,DE 20X20CM.FORNECIMENTO E COLOCACAO</v>
      </c>
      <c r="C15553" s="749" t="s">
        <v>38371</v>
      </c>
      <c r="D15553" s="749" t="s">
        <v>38379</v>
      </c>
      <c r="I15553" s="749" t="s">
        <v>30</v>
      </c>
      <c r="J15553" s="749" t="n">
        <v>38.52</v>
      </c>
    </row>
    <row collapsed="false" customFormat="false" customHeight="true" hidden="true" ht="12.75" outlineLevel="0" r="15554">
      <c r="A15554" s="749" t="s">
        <v>38381</v>
      </c>
      <c r="B15554" s="749" t="str">
        <f aca="false">C15554&amp;D15554&amp;E15554&amp;F15554&amp;G15554&amp;H15554</f>
        <v>CAIXA DE PASSAGEM DE SOBREPOR,EM ACO,COM TAMPA PARAFUSADA,DE 25X25CM.FORNECIMENTO E COLOCACAO</v>
      </c>
      <c r="C15554" s="749" t="s">
        <v>38371</v>
      </c>
      <c r="D15554" s="749" t="s">
        <v>38382</v>
      </c>
      <c r="I15554" s="749" t="s">
        <v>30</v>
      </c>
      <c r="J15554" s="749" t="n">
        <v>50.06</v>
      </c>
    </row>
    <row collapsed="false" customFormat="false" customHeight="true" hidden="true" ht="12.75" outlineLevel="0" r="15555">
      <c r="A15555" s="749" t="s">
        <v>38383</v>
      </c>
      <c r="B15555" s="749" t="str">
        <f aca="false">C15555&amp;D15555&amp;E15555&amp;F15555&amp;G15555&amp;H15555</f>
        <v>CAIXA DE PASSAGEM DE SOBREPOR,EM ACO,COM TAMPA PARAFUSADA,DE 25X25CM.FORNECIMENTO E COLOCACAO</v>
      </c>
      <c r="C15555" s="749" t="s">
        <v>38371</v>
      </c>
      <c r="D15555" s="749" t="s">
        <v>38382</v>
      </c>
      <c r="I15555" s="749" t="s">
        <v>30</v>
      </c>
      <c r="J15555" s="749" t="n">
        <v>45.32</v>
      </c>
    </row>
    <row collapsed="false" customFormat="false" customHeight="true" hidden="true" ht="12.75" outlineLevel="0" r="15556">
      <c r="A15556" s="749" t="s">
        <v>38384</v>
      </c>
      <c r="B15556" s="749" t="str">
        <f aca="false">C15556&amp;D15556&amp;E15556&amp;F15556&amp;G15556&amp;H15556</f>
        <v>CAIXA DE PASSAGEM DE SOBREPOR,EM ACO,COM TAMPA PARAFUSADA,DE 30X30CM.FORNECIMENTO E COLOCACAO</v>
      </c>
      <c r="C15556" s="749" t="s">
        <v>38371</v>
      </c>
      <c r="D15556" s="749" t="s">
        <v>38385</v>
      </c>
      <c r="I15556" s="749" t="s">
        <v>30</v>
      </c>
      <c r="J15556" s="749" t="n">
        <v>70.05</v>
      </c>
    </row>
    <row collapsed="false" customFormat="false" customHeight="true" hidden="true" ht="12.75" outlineLevel="0" r="15557">
      <c r="A15557" s="749" t="s">
        <v>38386</v>
      </c>
      <c r="B15557" s="749" t="str">
        <f aca="false">C15557&amp;D15557&amp;E15557&amp;F15557&amp;G15557&amp;H15557</f>
        <v>CAIXA DE PASSAGEM DE SOBREPOR,EM ACO,COM TAMPA PARAFUSADA,DE 30X30CM.FORNECIMENTO E COLOCACAO</v>
      </c>
      <c r="C15557" s="749" t="s">
        <v>38371</v>
      </c>
      <c r="D15557" s="749" t="s">
        <v>38385</v>
      </c>
      <c r="I15557" s="749" t="s">
        <v>30</v>
      </c>
      <c r="J15557" s="749" t="n">
        <v>64.37</v>
      </c>
    </row>
    <row collapsed="false" customFormat="false" customHeight="true" hidden="true" ht="12.75" outlineLevel="0" r="15558">
      <c r="A15558" s="749" t="s">
        <v>38387</v>
      </c>
      <c r="B15558" s="749" t="str">
        <f aca="false">C15558&amp;D15558&amp;E15558&amp;F15558&amp;G15558&amp;H15558</f>
        <v>CAIXA DE PASSAGEM DE SOBREPOR,EM ACO,COM TAMPA PARAFUSADA,DE 40X40CM.FORNECIMENTO E COLOCACAO</v>
      </c>
      <c r="C15558" s="749" t="s">
        <v>38371</v>
      </c>
      <c r="D15558" s="749" t="s">
        <v>38388</v>
      </c>
      <c r="I15558" s="749" t="s">
        <v>30</v>
      </c>
      <c r="J15558" s="749" t="n">
        <v>97.01</v>
      </c>
    </row>
    <row collapsed="false" customFormat="false" customHeight="true" hidden="true" ht="12.75" outlineLevel="0" r="15559">
      <c r="A15559" s="749" t="s">
        <v>38389</v>
      </c>
      <c r="B15559" s="749" t="str">
        <f aca="false">C15559&amp;D15559&amp;E15559&amp;F15559&amp;G15559&amp;H15559</f>
        <v>CAIXA DE PASSAGEM DE SOBREPOR,EM ACO,COM TAMPA PARAFUSADA,DE 40X40CM.FORNECIMENTO E COLOCACAO</v>
      </c>
      <c r="C15559" s="749" t="s">
        <v>38371</v>
      </c>
      <c r="D15559" s="749" t="s">
        <v>38388</v>
      </c>
      <c r="I15559" s="749" t="s">
        <v>30</v>
      </c>
      <c r="J15559" s="749" t="n">
        <v>89.91</v>
      </c>
    </row>
    <row collapsed="false" customFormat="false" customHeight="true" hidden="true" ht="12.75" outlineLevel="0" r="15560">
      <c r="A15560" s="749" t="s">
        <v>38390</v>
      </c>
      <c r="B15560" s="749" t="str">
        <f aca="false">C15560&amp;D15560&amp;E15560&amp;F15560&amp;G15560&amp;H15560</f>
        <v>CAIXA DE PASSAGEM DE SOBREPOR,EM ACO,COM TAMPA PARAFUSADA,DE 50X50CM.FORNECIMENTO E COLOCACAO</v>
      </c>
      <c r="C15560" s="749" t="s">
        <v>38371</v>
      </c>
      <c r="D15560" s="749" t="s">
        <v>38391</v>
      </c>
      <c r="I15560" s="749" t="s">
        <v>30</v>
      </c>
      <c r="J15560" s="749" t="n">
        <v>136.06</v>
      </c>
    </row>
    <row collapsed="false" customFormat="false" customHeight="true" hidden="true" ht="12.75" outlineLevel="0" r="15561">
      <c r="A15561" s="749" t="s">
        <v>38392</v>
      </c>
      <c r="B15561" s="749" t="str">
        <f aca="false">C15561&amp;D15561&amp;E15561&amp;F15561&amp;G15561&amp;H15561</f>
        <v>CAIXA DE PASSAGEM DE SOBREPOR,EM ACO,COM TAMPA PARAFUSADA,DE 50X50CM.FORNECIMENTO E COLOCACAO</v>
      </c>
      <c r="C15561" s="749" t="s">
        <v>38371</v>
      </c>
      <c r="D15561" s="749" t="s">
        <v>38391</v>
      </c>
      <c r="I15561" s="749" t="s">
        <v>30</v>
      </c>
      <c r="J15561" s="749" t="n">
        <v>127.06</v>
      </c>
    </row>
    <row collapsed="false" customFormat="false" customHeight="true" hidden="true" ht="38.25" outlineLevel="0" r="15562">
      <c r="A15562" s="749" t="s">
        <v>38393</v>
      </c>
      <c r="B15562" s="758" t="str">
        <f aca="false">C15562&amp;D15562&amp;E15562&amp;F15562&amp;G15562&amp;H15562</f>
        <v>INTERLIGACAO DE ELETROCALHA PERFURADA DE LARGURA 100MM,ABA 75MM COM PAINEL OU QUADRO DE DISTRIBUICAO DE ENERGIA ELETRICA,EXCLUSIVE PAINEL OU QUADRO E ELETROCALHA.FORNECIMENTO E COLOCACAO</v>
      </c>
      <c r="C15562" s="749" t="s">
        <v>38394</v>
      </c>
      <c r="D15562" s="749" t="s">
        <v>38395</v>
      </c>
      <c r="E15562" s="749" t="s">
        <v>38396</v>
      </c>
      <c r="F15562" s="749" t="s">
        <v>14972</v>
      </c>
      <c r="I15562" s="749" t="s">
        <v>30</v>
      </c>
      <c r="J15562" s="749" t="n">
        <v>76.41</v>
      </c>
    </row>
    <row collapsed="false" customFormat="false" customHeight="true" hidden="true" ht="38.25" outlineLevel="0" r="15563">
      <c r="A15563" s="749" t="s">
        <v>38397</v>
      </c>
      <c r="B15563" s="758" t="str">
        <f aca="false">C15563&amp;D15563&amp;E15563&amp;F15563&amp;G15563&amp;H15563</f>
        <v>INTERLIGACAO DE ELETROCALHA PERFURADA DE LARGURA 100MM,ABA 75MM COM PAINEL OU QUADRO DE DISTRIBUICAO DE ENERGIA ELETRICA,EXCLUSIVE PAINEL OU QUADRO E ELETROCALHA.FORNECIMENTO E COLOCACAO</v>
      </c>
      <c r="C15563" s="749" t="s">
        <v>38394</v>
      </c>
      <c r="D15563" s="749" t="s">
        <v>38395</v>
      </c>
      <c r="E15563" s="749" t="s">
        <v>38396</v>
      </c>
      <c r="F15563" s="749" t="s">
        <v>14972</v>
      </c>
      <c r="I15563" s="749" t="s">
        <v>30</v>
      </c>
      <c r="J15563" s="749" t="n">
        <v>71.68</v>
      </c>
    </row>
    <row collapsed="false" customFormat="false" customHeight="true" hidden="true" ht="38.25" outlineLevel="0" r="15564">
      <c r="A15564" s="749" t="s">
        <v>38398</v>
      </c>
      <c r="B15564" s="758" t="str">
        <f aca="false">C15564&amp;D15564&amp;E15564&amp;F15564&amp;G15564&amp;H15564</f>
        <v>INTERLIGACAO DE ELETROCALHA PERFURADA DE LARGURA 100MM,ABA 100MM COM PAINEL OU QUADRO DE DISTRIBUICAO DE ENERGIA ELETRICA,EXCLUSIVE PAINEL OU QUADRO E ELETROCALHA.FORNECIMENTO E COLOCACAO</v>
      </c>
      <c r="C15564" s="749" t="s">
        <v>38399</v>
      </c>
      <c r="D15564" s="749" t="s">
        <v>38400</v>
      </c>
      <c r="E15564" s="749" t="s">
        <v>38401</v>
      </c>
      <c r="F15564" s="749" t="s">
        <v>15017</v>
      </c>
      <c r="I15564" s="749" t="s">
        <v>30</v>
      </c>
      <c r="J15564" s="749" t="n">
        <v>77.98</v>
      </c>
    </row>
    <row collapsed="false" customFormat="false" customHeight="true" hidden="true" ht="38.25" outlineLevel="0" r="15565">
      <c r="A15565" s="749" t="s">
        <v>38402</v>
      </c>
      <c r="B15565" s="758" t="str">
        <f aca="false">C15565&amp;D15565&amp;E15565&amp;F15565&amp;G15565&amp;H15565</f>
        <v>INTERLIGACAO DE ELETROCALHA PERFURADA DE LARGURA 100MM,ABA 100MM COM PAINEL OU QUADRO DE DISTRIBUICAO DE ENERGIA ELETRICA,EXCLUSIVE PAINEL OU QUADRO E ELETROCALHA.FORNECIMENTO E COLOCACAO</v>
      </c>
      <c r="C15565" s="749" t="s">
        <v>38399</v>
      </c>
      <c r="D15565" s="749" t="s">
        <v>38400</v>
      </c>
      <c r="E15565" s="749" t="s">
        <v>38401</v>
      </c>
      <c r="F15565" s="749" t="s">
        <v>15017</v>
      </c>
      <c r="I15565" s="749" t="s">
        <v>30</v>
      </c>
      <c r="J15565" s="749" t="n">
        <v>73.25</v>
      </c>
    </row>
    <row collapsed="false" customFormat="false" customHeight="true" hidden="true" ht="38.25" outlineLevel="0" r="15566">
      <c r="A15566" s="749" t="s">
        <v>38403</v>
      </c>
      <c r="B15566" s="758" t="str">
        <f aca="false">C15566&amp;D15566&amp;E15566&amp;F15566&amp;G15566&amp;H15566</f>
        <v>INTERLIGACAO DE ELETROCALHA PERFURADA DE LARGURA 200MM,ABA 100MM COM PAINEL OU QUADRO DE DISTRIBUICAO DE ENERGIA ELETRICA,EXCLUSIVE PAINEL OU QUADRO E ELETROCALHA.FORNECIMENTO E COLOCACAO</v>
      </c>
      <c r="C15566" s="749" t="s">
        <v>38404</v>
      </c>
      <c r="D15566" s="749" t="s">
        <v>38400</v>
      </c>
      <c r="E15566" s="749" t="s">
        <v>38401</v>
      </c>
      <c r="F15566" s="749" t="s">
        <v>15017</v>
      </c>
      <c r="I15566" s="749" t="s">
        <v>30</v>
      </c>
      <c r="J15566" s="749" t="n">
        <v>98.49</v>
      </c>
    </row>
    <row collapsed="false" customFormat="false" customHeight="true" hidden="true" ht="38.25" outlineLevel="0" r="15567">
      <c r="A15567" s="749" t="s">
        <v>38405</v>
      </c>
      <c r="B15567" s="758" t="str">
        <f aca="false">C15567&amp;D15567&amp;E15567&amp;F15567&amp;G15567&amp;H15567</f>
        <v>INTERLIGACAO DE ELETROCALHA PERFURADA DE LARGURA 200MM,ABA 100MM COM PAINEL OU QUADRO DE DISTRIBUICAO DE ENERGIA ELETRICA,EXCLUSIVE PAINEL OU QUADRO E ELETROCALHA.FORNECIMENTO E COLOCACAO</v>
      </c>
      <c r="C15567" s="749" t="s">
        <v>38404</v>
      </c>
      <c r="D15567" s="749" t="s">
        <v>38400</v>
      </c>
      <c r="E15567" s="749" t="s">
        <v>38401</v>
      </c>
      <c r="F15567" s="749" t="s">
        <v>15017</v>
      </c>
      <c r="I15567" s="749" t="s">
        <v>30</v>
      </c>
      <c r="J15567" s="749" t="n">
        <v>93.76</v>
      </c>
    </row>
    <row collapsed="false" customFormat="false" customHeight="true" hidden="true" ht="38.25" outlineLevel="0" r="15568">
      <c r="A15568" s="749" t="s">
        <v>38406</v>
      </c>
      <c r="B15568" s="758" t="str">
        <f aca="false">C15568&amp;D15568&amp;E15568&amp;F15568&amp;G15568&amp;H15568</f>
        <v>INTERLIGACAO DE ELETROCALHA PERFURADA DE LARGURA 300MM,ABA 100MM COM PAINEL OU QUADRO DE DISTRIBUICAO DE ENERGIA ELETRICA,EXCLUSIVE PAINEL OU QUADRO E ELETROCALHA.FORNECIMENTO E COLOCACAO</v>
      </c>
      <c r="C15568" s="749" t="s">
        <v>38407</v>
      </c>
      <c r="D15568" s="749" t="s">
        <v>38400</v>
      </c>
      <c r="E15568" s="749" t="s">
        <v>38401</v>
      </c>
      <c r="F15568" s="749" t="s">
        <v>15017</v>
      </c>
      <c r="I15568" s="749" t="s">
        <v>30</v>
      </c>
      <c r="J15568" s="749" t="n">
        <v>102.8</v>
      </c>
    </row>
    <row collapsed="false" customFormat="false" customHeight="true" hidden="true" ht="38.25" outlineLevel="0" r="15569">
      <c r="A15569" s="749" t="s">
        <v>38408</v>
      </c>
      <c r="B15569" s="758" t="str">
        <f aca="false">C15569&amp;D15569&amp;E15569&amp;F15569&amp;G15569&amp;H15569</f>
        <v>INTERLIGACAO DE ELETROCALHA PERFURADA DE LARGURA 300MM,ABA 100MM COM PAINEL OU QUADRO DE DISTRIBUICAO DE ENERGIA ELETRICA,EXCLUSIVE PAINEL OU QUADRO E ELETROCALHA.FORNECIMENTO E COLOCACAO</v>
      </c>
      <c r="C15569" s="749" t="s">
        <v>38407</v>
      </c>
      <c r="D15569" s="749" t="s">
        <v>38400</v>
      </c>
      <c r="E15569" s="749" t="s">
        <v>38401</v>
      </c>
      <c r="F15569" s="749" t="s">
        <v>15017</v>
      </c>
      <c r="I15569" s="749" t="s">
        <v>30</v>
      </c>
      <c r="J15569" s="749" t="n">
        <v>98.07</v>
      </c>
    </row>
    <row collapsed="false" customFormat="false" customHeight="true" hidden="true" ht="12.75" outlineLevel="0" r="15570">
      <c r="A15570" s="749" t="s">
        <v>38409</v>
      </c>
      <c r="B15570" s="749" t="str">
        <f aca="false">C15570&amp;D15570&amp;E15570&amp;F15570&amp;G15570&amp;H15570</f>
        <v>ELETROCALHA PERFURADA,SEM TAMPA,TIPO "U",50X50MM,TRATAMENTOSUPERFICIAL PRE-ZINCADO A QUENTE,INCLUSIVE CONEXOES,ACESSORIOS E FIXACAO SUPERIOR.FORNECIMENTO E COLOCACAO</v>
      </c>
      <c r="C15570" s="749" t="s">
        <v>38410</v>
      </c>
      <c r="D15570" s="749" t="s">
        <v>38411</v>
      </c>
      <c r="E15570" s="749" t="s">
        <v>38412</v>
      </c>
      <c r="I15570" s="749" t="s">
        <v>236</v>
      </c>
      <c r="J15570" s="749" t="n">
        <v>56.71</v>
      </c>
    </row>
    <row collapsed="false" customFormat="false" customHeight="true" hidden="true" ht="12.75" outlineLevel="0" r="15571">
      <c r="A15571" s="749" t="s">
        <v>38413</v>
      </c>
      <c r="B15571" s="749" t="str">
        <f aca="false">C15571&amp;D15571&amp;E15571&amp;F15571&amp;G15571&amp;H15571</f>
        <v>ELETROCALHA PERFURADA,SEM TAMPA,TIPO "U",50X50MM,TRATAMENTOSUPERFICIAL PRE-ZINCADO A QUENTE,INCLUSIVE CONEXOES,ACESSORIOS E FIXACAO SUPERIOR.FORNECIMENTO E COLOCACAO</v>
      </c>
      <c r="C15571" s="749" t="s">
        <v>38410</v>
      </c>
      <c r="D15571" s="749" t="s">
        <v>38411</v>
      </c>
      <c r="E15571" s="749" t="s">
        <v>38412</v>
      </c>
      <c r="I15571" s="749" t="s">
        <v>236</v>
      </c>
      <c r="J15571" s="749" t="n">
        <v>51.97</v>
      </c>
    </row>
    <row collapsed="false" customFormat="false" customHeight="true" hidden="true" ht="12.75" outlineLevel="0" r="15572">
      <c r="A15572" s="749" t="s">
        <v>38414</v>
      </c>
      <c r="B15572" s="749" t="str">
        <f aca="false">C15572&amp;D15572&amp;E15572&amp;F15572&amp;G15572&amp;H15572</f>
        <v>ELETROCALHA PERFURADA,SEM TAMPA,TIPO "U",100X50MM,TRATAMENTO SUPERFICIAL PRE-ZINCADO A QUENTE,INCLUSIVE CONEXOES,ACESSORIOS E FIXACAO SUPERIOR.FORNECIMENTO E COLOCACAO</v>
      </c>
      <c r="C15572" s="749" t="s">
        <v>38415</v>
      </c>
      <c r="D15572" s="749" t="s">
        <v>38416</v>
      </c>
      <c r="E15572" s="749" t="s">
        <v>38417</v>
      </c>
      <c r="I15572" s="749" t="s">
        <v>236</v>
      </c>
      <c r="J15572" s="749" t="n">
        <v>60.76</v>
      </c>
    </row>
    <row collapsed="false" customFormat="false" customHeight="true" hidden="true" ht="12.75" outlineLevel="0" r="15573">
      <c r="A15573" s="749" t="s">
        <v>38418</v>
      </c>
      <c r="B15573" s="749" t="str">
        <f aca="false">C15573&amp;D15573&amp;E15573&amp;F15573&amp;G15573&amp;H15573</f>
        <v>ELETROCALHA PERFURADA,SEM TAMPA,TIPO "U",100X50MM,TRATAMENTO SUPERFICIAL PRE-ZINCADO A QUENTE,INCLUSIVE CONEXOES,ACESSORIOS E FIXACAO SUPERIOR.FORNECIMENTO E COLOCACAO</v>
      </c>
      <c r="C15573" s="749" t="s">
        <v>38415</v>
      </c>
      <c r="D15573" s="749" t="s">
        <v>38416</v>
      </c>
      <c r="E15573" s="749" t="s">
        <v>38417</v>
      </c>
      <c r="I15573" s="749" t="s">
        <v>236</v>
      </c>
      <c r="J15573" s="749" t="n">
        <v>56.03</v>
      </c>
    </row>
    <row collapsed="false" customFormat="false" customHeight="true" hidden="true" ht="12.75" outlineLevel="0" r="15574">
      <c r="A15574" s="749" t="s">
        <v>38419</v>
      </c>
      <c r="B15574" s="749" t="str">
        <f aca="false">C15574&amp;D15574&amp;E15574&amp;F15574&amp;G15574&amp;H15574</f>
        <v>ELETROCALHA PERFURADA,SEM TAMPA,TIPO "U",150X50MM,TRATAMENTO SUPERFICIAL PRE-ZINCADO A QUENTE,INCLUSIVE CONEXOES,ACESSORIOS E FIXACAO SUPERIOR.FORNECIMENTO E COLOCACAO</v>
      </c>
      <c r="C15574" s="749" t="s">
        <v>38420</v>
      </c>
      <c r="D15574" s="749" t="s">
        <v>38416</v>
      </c>
      <c r="E15574" s="749" t="s">
        <v>38417</v>
      </c>
      <c r="I15574" s="749" t="s">
        <v>236</v>
      </c>
      <c r="J15574" s="749" t="n">
        <v>64.82</v>
      </c>
    </row>
    <row collapsed="false" customFormat="false" customHeight="true" hidden="true" ht="12.75" outlineLevel="0" r="15575">
      <c r="A15575" s="749" t="s">
        <v>38421</v>
      </c>
      <c r="B15575" s="749" t="str">
        <f aca="false">C15575&amp;D15575&amp;E15575&amp;F15575&amp;G15575&amp;H15575</f>
        <v>ELETROCALHA PERFURADA,SEM TAMPA,TIPO "U",150X50MM,TRATAMENTO SUPERFICIAL PRE-ZINCADO A QUENTE,INCLUSIVE CONEXOES,ACESSORIOS E FIXACAO SUPERIOR.FORNECIMENTO E COLOCACAO</v>
      </c>
      <c r="C15575" s="749" t="s">
        <v>38420</v>
      </c>
      <c r="D15575" s="749" t="s">
        <v>38416</v>
      </c>
      <c r="E15575" s="749" t="s">
        <v>38417</v>
      </c>
      <c r="I15575" s="749" t="s">
        <v>236</v>
      </c>
      <c r="J15575" s="749" t="n">
        <v>60.08</v>
      </c>
    </row>
    <row collapsed="false" customFormat="false" customHeight="true" hidden="true" ht="12.75" outlineLevel="0" r="15576">
      <c r="A15576" s="749" t="s">
        <v>38422</v>
      </c>
      <c r="B15576" s="749" t="str">
        <f aca="false">C15576&amp;D15576&amp;E15576&amp;F15576&amp;G15576&amp;H15576</f>
        <v>ELETROCALHA PERFURADA,SEM TAMPA,TIPO "U",200X50MM,TRATAMENTO SUPERFICIAL PRE-ZINCADO A QUENTE,INCLUSIVE CONEXOES,ACESSORIOS E FIXACAO SUPERIOR.FORNECIMENTO E COLOCACAO</v>
      </c>
      <c r="C15576" s="749" t="s">
        <v>38423</v>
      </c>
      <c r="D15576" s="749" t="s">
        <v>38416</v>
      </c>
      <c r="E15576" s="749" t="s">
        <v>38417</v>
      </c>
      <c r="I15576" s="749" t="s">
        <v>236</v>
      </c>
      <c r="J15576" s="749" t="n">
        <v>69.06</v>
      </c>
    </row>
    <row collapsed="false" customFormat="false" customHeight="true" hidden="true" ht="12.75" outlineLevel="0" r="15577">
      <c r="A15577" s="749" t="s">
        <v>38424</v>
      </c>
      <c r="B15577" s="749" t="str">
        <f aca="false">C15577&amp;D15577&amp;E15577&amp;F15577&amp;G15577&amp;H15577</f>
        <v>ELETROCALHA PERFURADA,SEM TAMPA,TIPO "U",200X50MM,TRATAMENTO SUPERFICIAL PRE-ZINCADO A QUENTE,INCLUSIVE CONEXOES,ACESSORIOS E FIXACAO SUPERIOR.FORNECIMENTO E COLOCACAO</v>
      </c>
      <c r="C15577" s="749" t="s">
        <v>38423</v>
      </c>
      <c r="D15577" s="749" t="s">
        <v>38416</v>
      </c>
      <c r="E15577" s="749" t="s">
        <v>38417</v>
      </c>
      <c r="I15577" s="749" t="s">
        <v>236</v>
      </c>
      <c r="J15577" s="749" t="n">
        <v>64.32</v>
      </c>
    </row>
    <row collapsed="false" customFormat="false" customHeight="true" hidden="true" ht="12.75" outlineLevel="0" r="15578">
      <c r="A15578" s="749" t="s">
        <v>38425</v>
      </c>
      <c r="B15578" s="749" t="str">
        <f aca="false">C15578&amp;D15578&amp;E15578&amp;F15578&amp;G15578&amp;H15578</f>
        <v>ELETROCALHA PERFURADA,SEM TAMPA,TIPO "U",300X50MM,TRATAMENTO SUPERFICIAL PRE-ZINCADO A QUENTE,INCLUSIVE CONEXOES,ACESSORIOS E FIXACAO SUPERIOR.FORNECIMENTO E COLOCACAO</v>
      </c>
      <c r="C15578" s="749" t="s">
        <v>38426</v>
      </c>
      <c r="D15578" s="749" t="s">
        <v>38416</v>
      </c>
      <c r="E15578" s="749" t="s">
        <v>38417</v>
      </c>
      <c r="I15578" s="749" t="s">
        <v>236</v>
      </c>
      <c r="J15578" s="749" t="n">
        <v>84.07</v>
      </c>
    </row>
    <row collapsed="false" customFormat="false" customHeight="true" hidden="true" ht="12.75" outlineLevel="0" r="15579">
      <c r="A15579" s="749" t="s">
        <v>38427</v>
      </c>
      <c r="B15579" s="749" t="str">
        <f aca="false">C15579&amp;D15579&amp;E15579&amp;F15579&amp;G15579&amp;H15579</f>
        <v>ELETROCALHA PERFURADA,SEM TAMPA,TIPO "U",300X50MM,TRATAMENTO SUPERFICIAL PRE-ZINCADO A QUENTE,INCLUSIVE CONEXOES,ACESSORIOS E FIXACAO SUPERIOR.FORNECIMENTO E COLOCACAO</v>
      </c>
      <c r="C15579" s="749" t="s">
        <v>38426</v>
      </c>
      <c r="D15579" s="749" t="s">
        <v>38416</v>
      </c>
      <c r="E15579" s="749" t="s">
        <v>38417</v>
      </c>
      <c r="I15579" s="749" t="s">
        <v>236</v>
      </c>
      <c r="J15579" s="749" t="n">
        <v>79.34</v>
      </c>
    </row>
    <row collapsed="false" customFormat="false" customHeight="true" hidden="true" ht="12.75" outlineLevel="0" r="15580">
      <c r="A15580" s="749" t="s">
        <v>38428</v>
      </c>
      <c r="B15580" s="749" t="str">
        <f aca="false">C15580&amp;D15580&amp;E15580&amp;F15580&amp;G15580&amp;H15580</f>
        <v>ELETROCALHA PERFURADA,SEM TAMPA,TIPO "U",400X50MM,TRATAMENTO SUPERFICIAL PRE-ZINCADO A QUENTE,INCLUSIVE CONEXOES,ACESSORIOS E FIXACAO SUPERIOR.FORNECIMENTO E COLOCACAO</v>
      </c>
      <c r="C15580" s="749" t="s">
        <v>38429</v>
      </c>
      <c r="D15580" s="749" t="s">
        <v>38416</v>
      </c>
      <c r="E15580" s="749" t="s">
        <v>38417</v>
      </c>
      <c r="I15580" s="749" t="s">
        <v>236</v>
      </c>
      <c r="J15580" s="749" t="n">
        <v>95.08</v>
      </c>
    </row>
    <row collapsed="false" customFormat="false" customHeight="true" hidden="true" ht="12.75" outlineLevel="0" r="15581">
      <c r="A15581" s="749" t="s">
        <v>38430</v>
      </c>
      <c r="B15581" s="749" t="str">
        <f aca="false">C15581&amp;D15581&amp;E15581&amp;F15581&amp;G15581&amp;H15581</f>
        <v>ELETROCALHA PERFURADA,SEM TAMPA,TIPO "U",400X50MM,TRATAMENTO SUPERFICIAL PRE-ZINCADO A QUENTE,INCLUSIVE CONEXOES,ACESSORIOS E FIXACAO SUPERIOR.FORNECIMENTO E COLOCACAO</v>
      </c>
      <c r="C15581" s="749" t="s">
        <v>38429</v>
      </c>
      <c r="D15581" s="749" t="s">
        <v>38416</v>
      </c>
      <c r="E15581" s="749" t="s">
        <v>38417</v>
      </c>
      <c r="I15581" s="749" t="s">
        <v>236</v>
      </c>
      <c r="J15581" s="749" t="n">
        <v>90.34</v>
      </c>
    </row>
    <row collapsed="false" customFormat="false" customHeight="true" hidden="true" ht="12.75" outlineLevel="0" r="15582">
      <c r="A15582" s="749" t="s">
        <v>38431</v>
      </c>
      <c r="B15582" s="749" t="str">
        <f aca="false">C15582&amp;D15582&amp;E15582&amp;F15582&amp;G15582&amp;H15582</f>
        <v>ELETROCALHA PERFURADA,SEM TAMPA,TIPO "U",100X75MM,TRATAMENTO SUPERFICIAL PRE-ZINCADO A QUENTE,INCLUSIVE CONEXOES,ACESSORIOS E FIXACAO SUPERIOR.FORNECIMENTO E COLOCACAO</v>
      </c>
      <c r="C15582" s="749" t="s">
        <v>38432</v>
      </c>
      <c r="D15582" s="749" t="s">
        <v>38416</v>
      </c>
      <c r="E15582" s="749" t="s">
        <v>38417</v>
      </c>
      <c r="I15582" s="749" t="s">
        <v>236</v>
      </c>
      <c r="J15582" s="749" t="n">
        <v>61.44</v>
      </c>
    </row>
    <row collapsed="false" customFormat="false" customHeight="true" hidden="true" ht="12.75" outlineLevel="0" r="15583">
      <c r="A15583" s="749" t="s">
        <v>38433</v>
      </c>
      <c r="B15583" s="749" t="str">
        <f aca="false">C15583&amp;D15583&amp;E15583&amp;F15583&amp;G15583&amp;H15583</f>
        <v>ELETROCALHA PERFURADA,SEM TAMPA,TIPO "U",100X75MM,TRATAMENTO SUPERFICIAL PRE-ZINCADO A QUENTE,INCLUSIVE CONEXOES,ACESSORIOS E FIXACAO SUPERIOR.FORNECIMENTO E COLOCACAO</v>
      </c>
      <c r="C15583" s="749" t="s">
        <v>38432</v>
      </c>
      <c r="D15583" s="749" t="s">
        <v>38416</v>
      </c>
      <c r="E15583" s="749" t="s">
        <v>38417</v>
      </c>
      <c r="I15583" s="749" t="s">
        <v>236</v>
      </c>
      <c r="J15583" s="749" t="n">
        <v>56.7</v>
      </c>
    </row>
    <row collapsed="false" customFormat="false" customHeight="true" hidden="true" ht="12.75" outlineLevel="0" r="15584">
      <c r="A15584" s="749" t="s">
        <v>38434</v>
      </c>
      <c r="B15584" s="749" t="str">
        <f aca="false">C15584&amp;D15584&amp;E15584&amp;F15584&amp;G15584&amp;H15584</f>
        <v>ELETROCALHA PERFURADA,SEM TAMPA,TIPO "U",150X75MM,TRATAMENTO SUPERFICIAL PRE-ZINCADO A QUENTE,INCLUSIVE CONEXOES,ACESSORIOS E FIXACAO SUPERIOR.FORNECIMENTO E COLOCACAO</v>
      </c>
      <c r="C15584" s="749" t="s">
        <v>38435</v>
      </c>
      <c r="D15584" s="749" t="s">
        <v>38416</v>
      </c>
      <c r="E15584" s="749" t="s">
        <v>38417</v>
      </c>
      <c r="I15584" s="749" t="s">
        <v>236</v>
      </c>
      <c r="J15584" s="749" t="n">
        <v>69.02</v>
      </c>
    </row>
    <row collapsed="false" customFormat="false" customHeight="true" hidden="true" ht="12.75" outlineLevel="0" r="15585">
      <c r="A15585" s="749" t="s">
        <v>38436</v>
      </c>
      <c r="B15585" s="749" t="str">
        <f aca="false">C15585&amp;D15585&amp;E15585&amp;F15585&amp;G15585&amp;H15585</f>
        <v>ELETROCALHA PERFURADA,SEM TAMPA,TIPO "U",150X75MM,TRATAMENTO SUPERFICIAL PRE-ZINCADO A QUENTE,INCLUSIVE CONEXOES,ACESSORIOS E FIXACAO SUPERIOR.FORNECIMENTO E COLOCACAO</v>
      </c>
      <c r="C15585" s="749" t="s">
        <v>38435</v>
      </c>
      <c r="D15585" s="749" t="s">
        <v>38416</v>
      </c>
      <c r="E15585" s="749" t="s">
        <v>38417</v>
      </c>
      <c r="I15585" s="749" t="s">
        <v>236</v>
      </c>
      <c r="J15585" s="749" t="n">
        <v>64.28</v>
      </c>
    </row>
    <row collapsed="false" customFormat="false" customHeight="true" hidden="true" ht="12.75" outlineLevel="0" r="15586">
      <c r="A15586" s="749" t="s">
        <v>38437</v>
      </c>
      <c r="B15586" s="749" t="str">
        <f aca="false">C15586&amp;D15586&amp;E15586&amp;F15586&amp;G15586&amp;H15586</f>
        <v>ELETROCALHA PERFURADA,SEM TAMPA,TIPO "U",200X75MM,TRATAMENTO SUPERFICIAL PRE-ZINCADO A QUENTE,INCLUSIVE CONEXOES,ACESSORIOS E FIXACAO SUPERIOR.FORNECIMENTO E COLOCACAO</v>
      </c>
      <c r="C15586" s="749" t="s">
        <v>38438</v>
      </c>
      <c r="D15586" s="749" t="s">
        <v>38416</v>
      </c>
      <c r="E15586" s="749" t="s">
        <v>38417</v>
      </c>
      <c r="I15586" s="749" t="s">
        <v>236</v>
      </c>
      <c r="J15586" s="749" t="n">
        <v>73.12</v>
      </c>
    </row>
    <row collapsed="false" customFormat="false" customHeight="true" hidden="true" ht="12.75" outlineLevel="0" r="15587">
      <c r="A15587" s="749" t="s">
        <v>38439</v>
      </c>
      <c r="B15587" s="749" t="str">
        <f aca="false">C15587&amp;D15587&amp;E15587&amp;F15587&amp;G15587&amp;H15587</f>
        <v>ELETROCALHA PERFURADA,SEM TAMPA,TIPO "U",200X75MM,TRATAMENTO SUPERFICIAL PRE-ZINCADO A QUENTE,INCLUSIVE CONEXOES,ACESSORIOS E FIXACAO SUPERIOR.FORNECIMENTO E COLOCACAO</v>
      </c>
      <c r="C15587" s="749" t="s">
        <v>38438</v>
      </c>
      <c r="D15587" s="749" t="s">
        <v>38416</v>
      </c>
      <c r="E15587" s="749" t="s">
        <v>38417</v>
      </c>
      <c r="I15587" s="749" t="s">
        <v>236</v>
      </c>
      <c r="J15587" s="749" t="n">
        <v>68.39</v>
      </c>
    </row>
    <row collapsed="false" customFormat="false" customHeight="true" hidden="true" ht="12.75" outlineLevel="0" r="15588">
      <c r="A15588" s="749" t="s">
        <v>38440</v>
      </c>
      <c r="B15588" s="749" t="str">
        <f aca="false">C15588&amp;D15588&amp;E15588&amp;F15588&amp;G15588&amp;H15588</f>
        <v>ELETROCALHA PERFURADA,SEM TAMPA,TIPO "U",300X75MM,TRATAMENTO SUPERFICIAL PRE-ZINCADO A QUENTE,INCLUSIVE CONEXOES,ACESSORIOS E FIXACAO SUPERIOR.FORNECIMENTO E COLOCACAO</v>
      </c>
      <c r="C15588" s="749" t="s">
        <v>38441</v>
      </c>
      <c r="D15588" s="749" t="s">
        <v>38416</v>
      </c>
      <c r="E15588" s="749" t="s">
        <v>38417</v>
      </c>
      <c r="I15588" s="749" t="s">
        <v>236</v>
      </c>
      <c r="J15588" s="749" t="n">
        <v>88.86</v>
      </c>
    </row>
    <row collapsed="false" customFormat="false" customHeight="true" hidden="true" ht="12.75" outlineLevel="0" r="15589">
      <c r="A15589" s="749" t="s">
        <v>38442</v>
      </c>
      <c r="B15589" s="749" t="str">
        <f aca="false">C15589&amp;D15589&amp;E15589&amp;F15589&amp;G15589&amp;H15589</f>
        <v>ELETROCALHA PERFURADA,SEM TAMPA,TIPO "U",300X75MM,TRATAMENTO SUPERFICIAL PRE-ZINCADO A QUENTE,INCLUSIVE CONEXOES,ACESSORIOS E FIXACAO SUPERIOR.FORNECIMENTO E COLOCACAO</v>
      </c>
      <c r="C15589" s="749" t="s">
        <v>38441</v>
      </c>
      <c r="D15589" s="749" t="s">
        <v>38416</v>
      </c>
      <c r="E15589" s="749" t="s">
        <v>38417</v>
      </c>
      <c r="I15589" s="749" t="s">
        <v>236</v>
      </c>
      <c r="J15589" s="749" t="n">
        <v>84.12</v>
      </c>
    </row>
    <row collapsed="false" customFormat="false" customHeight="true" hidden="true" ht="12.75" outlineLevel="0" r="15590">
      <c r="A15590" s="749" t="s">
        <v>38443</v>
      </c>
      <c r="B15590" s="749" t="str">
        <f aca="false">C15590&amp;D15590&amp;E15590&amp;F15590&amp;G15590&amp;H15590</f>
        <v>ELETROCALHA PERFURADA,SEM TAMPA,TIPO "U",400X75MM,TRATAMENTO SUPERFICIAL PRE-ZINCADO A QUENTE,INCLUSIVE CONEXOES,ACESSORIOS E FIXACAO SUPERIOR.FORNECIMENTO E COLOCACAO</v>
      </c>
      <c r="C15590" s="749" t="s">
        <v>38444</v>
      </c>
      <c r="D15590" s="749" t="s">
        <v>38416</v>
      </c>
      <c r="E15590" s="749" t="s">
        <v>38417</v>
      </c>
      <c r="I15590" s="749" t="s">
        <v>236</v>
      </c>
      <c r="J15590" s="749" t="n">
        <v>118.43</v>
      </c>
    </row>
    <row collapsed="false" customFormat="false" customHeight="true" hidden="true" ht="12.75" outlineLevel="0" r="15591">
      <c r="A15591" s="749" t="s">
        <v>38445</v>
      </c>
      <c r="B15591" s="749" t="str">
        <f aca="false">C15591&amp;D15591&amp;E15591&amp;F15591&amp;G15591&amp;H15591</f>
        <v>ELETROCALHA PERFURADA,SEM TAMPA,TIPO "U",400X75MM,TRATAMENTO SUPERFICIAL PRE-ZINCADO A QUENTE,INCLUSIVE CONEXOES,ACESSORIOS E FIXACAO SUPERIOR.FORNECIMENTO E COLOCACAO</v>
      </c>
      <c r="C15591" s="749" t="s">
        <v>38444</v>
      </c>
      <c r="D15591" s="749" t="s">
        <v>38416</v>
      </c>
      <c r="E15591" s="749" t="s">
        <v>38417</v>
      </c>
      <c r="I15591" s="749" t="s">
        <v>236</v>
      </c>
      <c r="J15591" s="749" t="n">
        <v>113.7</v>
      </c>
    </row>
    <row collapsed="false" customFormat="false" customHeight="true" hidden="true" ht="12.75" outlineLevel="0" r="15592">
      <c r="A15592" s="749" t="s">
        <v>38446</v>
      </c>
      <c r="B15592" s="749" t="str">
        <f aca="false">C15592&amp;D15592&amp;E15592&amp;F15592&amp;G15592&amp;H15592</f>
        <v>ELETROCALHA PERFURADA,SEM TAMPA,TIPO "U",100X100MM,TRATAMENTO SUPERFICIAL PRE-ZINCADO A QUENTE,INCLUSIVE CONEXOES,ACESSORIOS E FIXACAO SUPERIOR.FORNECIMENTO E COLOCACAO</v>
      </c>
      <c r="C15592" s="749" t="s">
        <v>38447</v>
      </c>
      <c r="D15592" s="749" t="s">
        <v>38448</v>
      </c>
      <c r="E15592" s="749" t="s">
        <v>38449</v>
      </c>
      <c r="I15592" s="749" t="s">
        <v>236</v>
      </c>
      <c r="J15592" s="749" t="n">
        <v>63.88</v>
      </c>
    </row>
    <row collapsed="false" customFormat="false" customHeight="true" hidden="true" ht="12.75" outlineLevel="0" r="15593">
      <c r="A15593" s="749" t="s">
        <v>38450</v>
      </c>
      <c r="B15593" s="749" t="str">
        <f aca="false">C15593&amp;D15593&amp;E15593&amp;F15593&amp;G15593&amp;H15593</f>
        <v>ELETROCALHA PERFURADA,SEM TAMPA,TIPO "U",100X100MM,TRATAMENTO SUPERFICIAL PRE-ZINCADO A QUENTE,INCLUSIVE CONEXOES,ACESSORIOS E FIXACAO SUPERIOR.FORNECIMENTO E COLOCACAO</v>
      </c>
      <c r="C15593" s="749" t="s">
        <v>38447</v>
      </c>
      <c r="D15593" s="749" t="s">
        <v>38448</v>
      </c>
      <c r="E15593" s="749" t="s">
        <v>38449</v>
      </c>
      <c r="I15593" s="749" t="s">
        <v>236</v>
      </c>
      <c r="J15593" s="749" t="n">
        <v>59.15</v>
      </c>
    </row>
    <row collapsed="false" customFormat="false" customHeight="true" hidden="true" ht="12.75" outlineLevel="0" r="15594">
      <c r="A15594" s="749" t="s">
        <v>38451</v>
      </c>
      <c r="B15594" s="749" t="str">
        <f aca="false">C15594&amp;D15594&amp;E15594&amp;F15594&amp;G15594&amp;H15594</f>
        <v>ELETROCALHA PERFURADA,SEM TAMPA,TIPO "U",150X100MM,TRATAMENTO SUPERFICIAL PRE-ZINCADO A QUENTE,INCLUSIVE CONEXOES,ACESSORIOS E FIXACAO SUPERIOR.FORNECIMENTO E COLOCACAO</v>
      </c>
      <c r="C15594" s="749" t="s">
        <v>38452</v>
      </c>
      <c r="D15594" s="749" t="s">
        <v>38448</v>
      </c>
      <c r="E15594" s="749" t="s">
        <v>38449</v>
      </c>
      <c r="I15594" s="749" t="s">
        <v>236</v>
      </c>
      <c r="J15594" s="749" t="n">
        <v>71.53</v>
      </c>
    </row>
    <row collapsed="false" customFormat="false" customHeight="true" hidden="true" ht="12.75" outlineLevel="0" r="15595">
      <c r="A15595" s="749" t="s">
        <v>38453</v>
      </c>
      <c r="B15595" s="749" t="str">
        <f aca="false">C15595&amp;D15595&amp;E15595&amp;F15595&amp;G15595&amp;H15595</f>
        <v>ELETROCALHA PERFURADA,SEM TAMPA,TIPO "U",150X100MM,TRATAMENTO SUPERFICIAL PRE-ZINCADO A QUENTE,INCLUSIVE CONEXOES,ACESSORIOS E FIXACAO SUPERIOR.FORNECIMENTO E COLOCACAO</v>
      </c>
      <c r="C15595" s="749" t="s">
        <v>38452</v>
      </c>
      <c r="D15595" s="749" t="s">
        <v>38448</v>
      </c>
      <c r="E15595" s="749" t="s">
        <v>38449</v>
      </c>
      <c r="I15595" s="749" t="s">
        <v>236</v>
      </c>
      <c r="J15595" s="749" t="n">
        <v>66.79</v>
      </c>
    </row>
    <row collapsed="false" customFormat="false" customHeight="true" hidden="true" ht="12.75" outlineLevel="0" r="15596">
      <c r="A15596" s="749" t="s">
        <v>38454</v>
      </c>
      <c r="B15596" s="749" t="str">
        <f aca="false">C15596&amp;D15596&amp;E15596&amp;F15596&amp;G15596&amp;H15596</f>
        <v>ELETROCALHA PERFURADA,SEM TAMPA,TIPO "U",200X100MM,TRATAMENTO SUPERFICIAL PRE-ZINCADO A QUENTE,INCLUSIVE CONEXOES,ACESSORIOS E FIXACAO SUPERIOR.FORNECIMENTO E COLOCACAO</v>
      </c>
      <c r="C15596" s="749" t="s">
        <v>38455</v>
      </c>
      <c r="D15596" s="749" t="s">
        <v>38448</v>
      </c>
      <c r="E15596" s="749" t="s">
        <v>38449</v>
      </c>
      <c r="I15596" s="749" t="s">
        <v>236</v>
      </c>
      <c r="J15596" s="749" t="n">
        <v>74.09</v>
      </c>
    </row>
    <row collapsed="false" customFormat="false" customHeight="true" hidden="true" ht="12.75" outlineLevel="0" r="15597">
      <c r="A15597" s="749" t="s">
        <v>38456</v>
      </c>
      <c r="B15597" s="749" t="str">
        <f aca="false">C15597&amp;D15597&amp;E15597&amp;F15597&amp;G15597&amp;H15597</f>
        <v>ELETROCALHA PERFURADA,SEM TAMPA,TIPO "U",200X100MM,TRATAMENTO SUPERFICIAL PRE-ZINCADO A QUENTE,INCLUSIVE CONEXOES,ACESSORIOS E FIXACAO SUPERIOR.FORNECIMENTO E COLOCACAO</v>
      </c>
      <c r="C15597" s="749" t="s">
        <v>38455</v>
      </c>
      <c r="D15597" s="749" t="s">
        <v>38448</v>
      </c>
      <c r="E15597" s="749" t="s">
        <v>38449</v>
      </c>
      <c r="I15597" s="749" t="s">
        <v>236</v>
      </c>
      <c r="J15597" s="749" t="n">
        <v>69.35</v>
      </c>
    </row>
    <row collapsed="false" customFormat="false" customHeight="true" hidden="true" ht="12.75" outlineLevel="0" r="15598">
      <c r="A15598" s="749" t="s">
        <v>38457</v>
      </c>
      <c r="B15598" s="749" t="str">
        <f aca="false">C15598&amp;D15598&amp;E15598&amp;F15598&amp;G15598&amp;H15598</f>
        <v>ELETROCALHA PERFURADA,SEM TAMPA,TIPO "U",300X100MM,TRATAMENTO SUPERFICIAL PRE-ZINCADO A QUENTE,INCLUSIVE CONEXOES,ACESSORIOS E FIXACAO SUPERIOR.FORNECIMENTO E COLOCACAO</v>
      </c>
      <c r="C15598" s="749" t="s">
        <v>38458</v>
      </c>
      <c r="D15598" s="749" t="s">
        <v>38448</v>
      </c>
      <c r="E15598" s="749" t="s">
        <v>38449</v>
      </c>
      <c r="I15598" s="749" t="s">
        <v>236</v>
      </c>
      <c r="J15598" s="749" t="n">
        <v>82.3</v>
      </c>
    </row>
    <row collapsed="false" customFormat="false" customHeight="true" hidden="true" ht="12.75" outlineLevel="0" r="15599">
      <c r="A15599" s="749" t="s">
        <v>38459</v>
      </c>
      <c r="B15599" s="749" t="str">
        <f aca="false">C15599&amp;D15599&amp;E15599&amp;F15599&amp;G15599&amp;H15599</f>
        <v>ELETROCALHA PERFURADA,SEM TAMPA,TIPO "U",300X100MM,TRATAMENTO SUPERFICIAL PRE-ZINCADO A QUENTE,INCLUSIVE CONEXOES,ACESSORIOS E FIXACAO SUPERIOR.FORNECIMENTO E COLOCACAO</v>
      </c>
      <c r="C15599" s="749" t="s">
        <v>38458</v>
      </c>
      <c r="D15599" s="749" t="s">
        <v>38448</v>
      </c>
      <c r="E15599" s="749" t="s">
        <v>38449</v>
      </c>
      <c r="I15599" s="749" t="s">
        <v>236</v>
      </c>
      <c r="J15599" s="749" t="n">
        <v>77.57</v>
      </c>
    </row>
    <row collapsed="false" customFormat="false" customHeight="true" hidden="true" ht="12.75" outlineLevel="0" r="15600">
      <c r="A15600" s="749" t="s">
        <v>38460</v>
      </c>
      <c r="B15600" s="749" t="str">
        <f aca="false">C15600&amp;D15600&amp;E15600&amp;F15600&amp;G15600&amp;H15600</f>
        <v>ELETROCALHA PERFURADA,SEM TAMPA,TIPO "U",400X100MM,TRATAMENTO SUPERFICIAL PRE-ZINCADO A QUENTE,INCLUSIVE CONEXOES,ACESSORIOS E FIXACAO SUPERIOR.FORNECIMENTO E COLOCACAO</v>
      </c>
      <c r="C15600" s="749" t="s">
        <v>38461</v>
      </c>
      <c r="D15600" s="749" t="s">
        <v>38448</v>
      </c>
      <c r="E15600" s="749" t="s">
        <v>38449</v>
      </c>
      <c r="I15600" s="749" t="s">
        <v>236</v>
      </c>
      <c r="J15600" s="749" t="n">
        <v>104.77</v>
      </c>
    </row>
    <row collapsed="false" customFormat="false" customHeight="true" hidden="true" ht="12.75" outlineLevel="0" r="15601">
      <c r="A15601" s="749" t="s">
        <v>38462</v>
      </c>
      <c r="B15601" s="749" t="str">
        <f aca="false">C15601&amp;D15601&amp;E15601&amp;F15601&amp;G15601&amp;H15601</f>
        <v>ELETROCALHA PERFURADA,SEM TAMPA,TIPO "U",400X100MM,TRATAMENTO SUPERFICIAL PRE-ZINCADO A QUENTE,INCLUSIVE CONEXOES,ACESSORIOS E FIXACAO SUPERIOR.FORNECIMENTO E COLOCACAO</v>
      </c>
      <c r="C15601" s="749" t="s">
        <v>38461</v>
      </c>
      <c r="D15601" s="749" t="s">
        <v>38448</v>
      </c>
      <c r="E15601" s="749" t="s">
        <v>38449</v>
      </c>
      <c r="I15601" s="749" t="s">
        <v>236</v>
      </c>
      <c r="J15601" s="749" t="n">
        <v>100.03</v>
      </c>
    </row>
    <row collapsed="false" customFormat="false" customHeight="true" hidden="true" ht="12.75" outlineLevel="0" r="15602">
      <c r="A15602" s="749" t="s">
        <v>38463</v>
      </c>
      <c r="B15602" s="749" t="str">
        <f aca="false">C15602&amp;D15602&amp;E15602&amp;F15602&amp;G15602&amp;H15602</f>
        <v>ELETROCALHA PERFURADA,SEM TAMPA,TIPO "U",50X50MM,TRATAMENTOSUPERFICIAL PRE-ZINCADO A QUENTE,EXCLUSIVE CONEXOES,ACESSORIOS E FIXACAO SUPERIOR.FORNECIMENTO E COLOCACAO</v>
      </c>
      <c r="C15602" s="749" t="s">
        <v>38410</v>
      </c>
      <c r="D15602" s="749" t="s">
        <v>38464</v>
      </c>
      <c r="E15602" s="749" t="s">
        <v>38412</v>
      </c>
      <c r="I15602" s="749" t="s">
        <v>236</v>
      </c>
      <c r="J15602" s="749" t="n">
        <v>44.84</v>
      </c>
    </row>
    <row collapsed="false" customFormat="false" customHeight="true" hidden="true" ht="12.75" outlineLevel="0" r="15603">
      <c r="A15603" s="749" t="s">
        <v>38465</v>
      </c>
      <c r="B15603" s="749" t="str">
        <f aca="false">C15603&amp;D15603&amp;E15603&amp;F15603&amp;G15603&amp;H15603</f>
        <v>ELETROCALHA PERFURADA,SEM TAMPA,TIPO "U",50X50MM,TRATAMENTOSUPERFICIAL PRE-ZINCADO A QUENTE,EXCLUSIVE CONEXOES,ACESSORIOS E FIXACAO SUPERIOR.FORNECIMENTO E COLOCACAO</v>
      </c>
      <c r="C15603" s="749" t="s">
        <v>38410</v>
      </c>
      <c r="D15603" s="749" t="s">
        <v>38464</v>
      </c>
      <c r="E15603" s="749" t="s">
        <v>38412</v>
      </c>
      <c r="I15603" s="749" t="s">
        <v>236</v>
      </c>
      <c r="J15603" s="749" t="n">
        <v>40.1</v>
      </c>
    </row>
    <row collapsed="false" customFormat="false" customHeight="true" hidden="true" ht="12.75" outlineLevel="0" r="15604">
      <c r="A15604" s="749" t="s">
        <v>38466</v>
      </c>
      <c r="B15604" s="749" t="str">
        <f aca="false">C15604&amp;D15604&amp;E15604&amp;F15604&amp;G15604&amp;H15604</f>
        <v>ELETROCALHA PERFURADA,SEM TAMPA,TIPO "U",100X50MM,TRATAMENTO SUPERFICIAL PRE-ZINCADO A QUENTE,EXCLUSIVE CONEXOES,ACESSORIOS E FIXACAO SUPERIOR.FORNECIMENTO E COLOCACAO</v>
      </c>
      <c r="C15604" s="749" t="s">
        <v>38415</v>
      </c>
      <c r="D15604" s="749" t="s">
        <v>38467</v>
      </c>
      <c r="E15604" s="749" t="s">
        <v>38417</v>
      </c>
      <c r="I15604" s="749" t="s">
        <v>236</v>
      </c>
      <c r="J15604" s="749" t="n">
        <v>47.96</v>
      </c>
    </row>
    <row collapsed="false" customFormat="false" customHeight="true" hidden="true" ht="12.75" outlineLevel="0" r="15605">
      <c r="A15605" s="749" t="s">
        <v>38468</v>
      </c>
      <c r="B15605" s="749" t="str">
        <f aca="false">C15605&amp;D15605&amp;E15605&amp;F15605&amp;G15605&amp;H15605</f>
        <v>ELETROCALHA PERFURADA,SEM TAMPA,TIPO "U",100X50MM,TRATAMENTO SUPERFICIAL PRE-ZINCADO A QUENTE,EXCLUSIVE CONEXOES,ACESSORIOS E FIXACAO SUPERIOR.FORNECIMENTO E COLOCACAO</v>
      </c>
      <c r="C15605" s="749" t="s">
        <v>38415</v>
      </c>
      <c r="D15605" s="749" t="s">
        <v>38467</v>
      </c>
      <c r="E15605" s="749" t="s">
        <v>38417</v>
      </c>
      <c r="I15605" s="749" t="s">
        <v>236</v>
      </c>
      <c r="J15605" s="749" t="n">
        <v>43.22</v>
      </c>
    </row>
    <row collapsed="false" customFormat="false" customHeight="true" hidden="true" ht="12.75" outlineLevel="0" r="15606">
      <c r="A15606" s="749" t="s">
        <v>38469</v>
      </c>
      <c r="B15606" s="749" t="str">
        <f aca="false">C15606&amp;D15606&amp;E15606&amp;F15606&amp;G15606&amp;H15606</f>
        <v>ELETROCALHA PERFURADA,SEM TAMPA,TIPO "U",150X50MM,TRATAMENTO SUPERFICIAL PRE-ZINCADO A QUENTE,EXCLUSIVE CONEXOES,ACESSORIOS E FIXACAO SUPERIOR.FORNECIMENTO E COLOCACAO</v>
      </c>
      <c r="C15606" s="749" t="s">
        <v>38420</v>
      </c>
      <c r="D15606" s="749" t="s">
        <v>38467</v>
      </c>
      <c r="E15606" s="749" t="s">
        <v>38417</v>
      </c>
      <c r="I15606" s="749" t="s">
        <v>236</v>
      </c>
      <c r="J15606" s="749" t="n">
        <v>51.07</v>
      </c>
    </row>
    <row collapsed="false" customFormat="false" customHeight="true" hidden="true" ht="12.75" outlineLevel="0" r="15607">
      <c r="A15607" s="749" t="s">
        <v>38470</v>
      </c>
      <c r="B15607" s="749" t="str">
        <f aca="false">C15607&amp;D15607&amp;E15607&amp;F15607&amp;G15607&amp;H15607</f>
        <v>ELETROCALHA PERFURADA,SEM TAMPA,TIPO "U",150X50MM,TRATAMENTO SUPERFICIAL PRE-ZINCADO A QUENTE,EXCLUSIVE CONEXOES,ACESSORIOS E FIXACAO SUPERIOR.FORNECIMENTO E COLOCACAO</v>
      </c>
      <c r="C15607" s="749" t="s">
        <v>38420</v>
      </c>
      <c r="D15607" s="749" t="s">
        <v>38467</v>
      </c>
      <c r="E15607" s="749" t="s">
        <v>38417</v>
      </c>
      <c r="I15607" s="749" t="s">
        <v>236</v>
      </c>
      <c r="J15607" s="749" t="n">
        <v>46.33</v>
      </c>
    </row>
    <row collapsed="false" customFormat="false" customHeight="true" hidden="true" ht="12.75" outlineLevel="0" r="15608">
      <c r="A15608" s="749" t="s">
        <v>38471</v>
      </c>
      <c r="B15608" s="749" t="str">
        <f aca="false">C15608&amp;D15608&amp;E15608&amp;F15608&amp;G15608&amp;H15608</f>
        <v>ELETROCALHA PERFURADA,SEM TAMPA,TIPO "U",200X50MM,TRATAMENTO SUPERFICIAL PRE-ZINCADO A QUENTE,EXCLUSIVE CONEXOES,ACESSORIOS E FIXACAO SUPERIOR.FORNECIMENTO E COLOCACAO</v>
      </c>
      <c r="C15608" s="749" t="s">
        <v>38423</v>
      </c>
      <c r="D15608" s="749" t="s">
        <v>38467</v>
      </c>
      <c r="E15608" s="749" t="s">
        <v>38417</v>
      </c>
      <c r="I15608" s="749" t="s">
        <v>236</v>
      </c>
      <c r="J15608" s="749" t="n">
        <v>54.2</v>
      </c>
    </row>
    <row collapsed="false" customFormat="false" customHeight="true" hidden="true" ht="12.75" outlineLevel="0" r="15609">
      <c r="A15609" s="749" t="s">
        <v>38472</v>
      </c>
      <c r="B15609" s="749" t="str">
        <f aca="false">C15609&amp;D15609&amp;E15609&amp;F15609&amp;G15609&amp;H15609</f>
        <v>ELETROCALHA PERFURADA,SEM TAMPA,TIPO "U",200X50MM,TRATAMENTO SUPERFICIAL PRE-ZINCADO A QUENTE,EXCLUSIVE CONEXOES,ACESSORIOS E FIXACAO SUPERIOR.FORNECIMENTO E COLOCACAO</v>
      </c>
      <c r="C15609" s="749" t="s">
        <v>38423</v>
      </c>
      <c r="D15609" s="749" t="s">
        <v>38467</v>
      </c>
      <c r="E15609" s="749" t="s">
        <v>38417</v>
      </c>
      <c r="I15609" s="749" t="s">
        <v>236</v>
      </c>
      <c r="J15609" s="749" t="n">
        <v>49.46</v>
      </c>
    </row>
    <row collapsed="false" customFormat="false" customHeight="true" hidden="true" ht="12.75" outlineLevel="0" r="15610">
      <c r="A15610" s="749" t="s">
        <v>38473</v>
      </c>
      <c r="B15610" s="749" t="str">
        <f aca="false">C15610&amp;D15610&amp;E15610&amp;F15610&amp;G15610&amp;H15610</f>
        <v>ELETROCALHA PERFURADA,SEM TAMPA,TIPO "U",300X50MM,TRATAMENTO SUPERFICIAL PRE-ZINCADO A QUENTE,EXCLUSIVE CONEXOES,ACESSORIOS E FIXACAO SUPERIOR.FORNECIMENTO E COLOCACAO</v>
      </c>
      <c r="C15610" s="749" t="s">
        <v>38426</v>
      </c>
      <c r="D15610" s="749" t="s">
        <v>38467</v>
      </c>
      <c r="E15610" s="749" t="s">
        <v>38417</v>
      </c>
      <c r="I15610" s="749" t="s">
        <v>236</v>
      </c>
      <c r="J15610" s="749" t="n">
        <v>66.17</v>
      </c>
    </row>
    <row collapsed="false" customFormat="false" customHeight="true" hidden="true" ht="12.75" outlineLevel="0" r="15611">
      <c r="A15611" s="749" t="s">
        <v>38474</v>
      </c>
      <c r="B15611" s="749" t="str">
        <f aca="false">C15611&amp;D15611&amp;E15611&amp;F15611&amp;G15611&amp;H15611</f>
        <v>ELETROCALHA PERFURADA,SEM TAMPA,TIPO "U",300X50MM,TRATAMENTO SUPERFICIAL PRE-ZINCADO A QUENTE,EXCLUSIVE CONEXOES,ACESSORIOS E FIXACAO SUPERIOR.FORNECIMENTO E COLOCACAO</v>
      </c>
      <c r="C15611" s="749" t="s">
        <v>38426</v>
      </c>
      <c r="D15611" s="749" t="s">
        <v>38467</v>
      </c>
      <c r="E15611" s="749" t="s">
        <v>38417</v>
      </c>
      <c r="I15611" s="749" t="s">
        <v>236</v>
      </c>
      <c r="J15611" s="749" t="n">
        <v>61.44</v>
      </c>
    </row>
    <row collapsed="false" customFormat="false" customHeight="true" hidden="true" ht="12.75" outlineLevel="0" r="15612">
      <c r="A15612" s="749" t="s">
        <v>38475</v>
      </c>
      <c r="B15612" s="749" t="str">
        <f aca="false">C15612&amp;D15612&amp;E15612&amp;F15612&amp;G15612&amp;H15612</f>
        <v>ELETROCALHA PERFURADA,SEM TAMPA,TIPO "U",400X50MM,TRATAMENTO SUPERFICIAL PRE-ZINCADO A QUENTE,EXCLUSIVE CONEXOES,ACESSORIOS E FIXACAO SUPERIOR.FORNECIMENTO E COLOCACAO</v>
      </c>
      <c r="C15612" s="749" t="s">
        <v>38429</v>
      </c>
      <c r="D15612" s="749" t="s">
        <v>38467</v>
      </c>
      <c r="E15612" s="749" t="s">
        <v>38417</v>
      </c>
      <c r="I15612" s="749" t="s">
        <v>236</v>
      </c>
      <c r="J15612" s="749" t="n">
        <v>73.85</v>
      </c>
    </row>
    <row collapsed="false" customFormat="false" customHeight="true" hidden="true" ht="12.75" outlineLevel="0" r="15613">
      <c r="A15613" s="749" t="s">
        <v>38476</v>
      </c>
      <c r="B15613" s="749" t="str">
        <f aca="false">C15613&amp;D15613&amp;E15613&amp;F15613&amp;G15613&amp;H15613</f>
        <v>ELETROCALHA PERFURADA,SEM TAMPA,TIPO "U",400X50MM,TRATAMENTO SUPERFICIAL PRE-ZINCADO A QUENTE,EXCLUSIVE CONEXOES,ACESSORIOS E FIXACAO SUPERIOR.FORNECIMENTO E COLOCACAO</v>
      </c>
      <c r="C15613" s="749" t="s">
        <v>38429</v>
      </c>
      <c r="D15613" s="749" t="s">
        <v>38467</v>
      </c>
      <c r="E15613" s="749" t="s">
        <v>38417</v>
      </c>
      <c r="I15613" s="749" t="s">
        <v>236</v>
      </c>
      <c r="J15613" s="749" t="n">
        <v>69.12</v>
      </c>
    </row>
    <row collapsed="false" customFormat="false" customHeight="true" hidden="true" ht="12.75" outlineLevel="0" r="15614">
      <c r="A15614" s="749" t="s">
        <v>38477</v>
      </c>
      <c r="B15614" s="749" t="str">
        <f aca="false">C15614&amp;D15614&amp;E15614&amp;F15614&amp;G15614&amp;H15614</f>
        <v>ELETROCALHA PERFURADA,SEM TAMPA,TIPO "U",100X75MM,TRATAMENTO SUPERFICIAL PRE-ZINCADO A QUENTE,EXCLUSIVE CONEXOES,ACESSORIOS E FIXACAO SUPERIOR.FORNECIMENTO E COLOCACAO</v>
      </c>
      <c r="C15614" s="749" t="s">
        <v>38432</v>
      </c>
      <c r="D15614" s="749" t="s">
        <v>38467</v>
      </c>
      <c r="E15614" s="749" t="s">
        <v>38417</v>
      </c>
      <c r="I15614" s="749" t="s">
        <v>236</v>
      </c>
      <c r="J15614" s="749" t="n">
        <v>48.55</v>
      </c>
    </row>
    <row collapsed="false" customFormat="false" customHeight="true" hidden="true" ht="12.75" outlineLevel="0" r="15615">
      <c r="A15615" s="749" t="s">
        <v>38478</v>
      </c>
      <c r="B15615" s="749" t="str">
        <f aca="false">C15615&amp;D15615&amp;E15615&amp;F15615&amp;G15615&amp;H15615</f>
        <v>ELETROCALHA PERFURADA,SEM TAMPA,TIPO "U",100X75MM,TRATAMENTO SUPERFICIAL PRE-ZINCADO A QUENTE,EXCLUSIVE CONEXOES,ACESSORIOS E FIXACAO SUPERIOR.FORNECIMENTO E COLOCACAO</v>
      </c>
      <c r="C15615" s="749" t="s">
        <v>38432</v>
      </c>
      <c r="D15615" s="749" t="s">
        <v>38467</v>
      </c>
      <c r="E15615" s="749" t="s">
        <v>38417</v>
      </c>
      <c r="I15615" s="749" t="s">
        <v>236</v>
      </c>
      <c r="J15615" s="749" t="n">
        <v>43.81</v>
      </c>
    </row>
    <row collapsed="false" customFormat="false" customHeight="true" hidden="true" ht="12.75" outlineLevel="0" r="15616">
      <c r="A15616" s="749" t="s">
        <v>38479</v>
      </c>
      <c r="B15616" s="749" t="str">
        <f aca="false">C15616&amp;D15616&amp;E15616&amp;F15616&amp;G15616&amp;H15616</f>
        <v>ELETROCALHA PERFURADA,SEM TAMPA,TIPO "U",150X75MM,TRATAMENTO SUPERFICIAL PRE-ZINCADO A QUENTE,EXCLUSIVE CONEXOES,ACESSORIOS E FIXACAO SUPERIOR.FORNECIMENTO E COLOCACAO</v>
      </c>
      <c r="C15616" s="749" t="s">
        <v>38435</v>
      </c>
      <c r="D15616" s="749" t="s">
        <v>38467</v>
      </c>
      <c r="E15616" s="749" t="s">
        <v>38417</v>
      </c>
      <c r="I15616" s="749" t="s">
        <v>236</v>
      </c>
      <c r="J15616" s="749" t="n">
        <v>54.2</v>
      </c>
    </row>
    <row collapsed="false" customFormat="false" customHeight="true" hidden="true" ht="12.75" outlineLevel="0" r="15617">
      <c r="A15617" s="749" t="s">
        <v>38480</v>
      </c>
      <c r="B15617" s="749" t="str">
        <f aca="false">C15617&amp;D15617&amp;E15617&amp;F15617&amp;G15617&amp;H15617</f>
        <v>ELETROCALHA PERFURADA,SEM TAMPA,TIPO "U",150X75MM,TRATAMENTO SUPERFICIAL PRE-ZINCADO A QUENTE,EXCLUSIVE CONEXOES,ACESSORIOS E FIXACAO SUPERIOR.FORNECIMENTO E COLOCACAO</v>
      </c>
      <c r="C15617" s="749" t="s">
        <v>38435</v>
      </c>
      <c r="D15617" s="749" t="s">
        <v>38467</v>
      </c>
      <c r="E15617" s="749" t="s">
        <v>38417</v>
      </c>
      <c r="I15617" s="749" t="s">
        <v>236</v>
      </c>
      <c r="J15617" s="749" t="n">
        <v>49.46</v>
      </c>
    </row>
    <row collapsed="false" customFormat="false" customHeight="true" hidden="true" ht="12.75" outlineLevel="0" r="15618">
      <c r="A15618" s="749" t="s">
        <v>38481</v>
      </c>
      <c r="B15618" s="749" t="str">
        <f aca="false">C15618&amp;D15618&amp;E15618&amp;F15618&amp;G15618&amp;H15618</f>
        <v>ELETROCALHA PERFURADA,SEM TAMPA,TIPO "U",200X75MM,TRATAMENTO SUPERFICIAL PRE-ZINCADO A QUENTE,EXCLUSIVE CONEXOES,ACESSORIOS E FIXACAO SUPERIOR.FORNECIMENTO E COLOCACAO</v>
      </c>
      <c r="C15618" s="749" t="s">
        <v>38438</v>
      </c>
      <c r="D15618" s="749" t="s">
        <v>38467</v>
      </c>
      <c r="E15618" s="749" t="s">
        <v>38417</v>
      </c>
      <c r="I15618" s="749" t="s">
        <v>236</v>
      </c>
      <c r="J15618" s="749" t="n">
        <v>57.31</v>
      </c>
    </row>
    <row collapsed="false" customFormat="false" customHeight="true" hidden="true" ht="12.75" outlineLevel="0" r="15619">
      <c r="A15619" s="749" t="s">
        <v>38482</v>
      </c>
      <c r="B15619" s="749" t="str">
        <f aca="false">C15619&amp;D15619&amp;E15619&amp;F15619&amp;G15619&amp;H15619</f>
        <v>ELETROCALHA PERFURADA,SEM TAMPA,TIPO "U",200X75MM,TRATAMENTO SUPERFICIAL PRE-ZINCADO A QUENTE,EXCLUSIVE CONEXOES,ACESSORIOS E FIXACAO SUPERIOR.FORNECIMENTO E COLOCACAO</v>
      </c>
      <c r="C15619" s="749" t="s">
        <v>38438</v>
      </c>
      <c r="D15619" s="749" t="s">
        <v>38467</v>
      </c>
      <c r="E15619" s="749" t="s">
        <v>38417</v>
      </c>
      <c r="I15619" s="749" t="s">
        <v>236</v>
      </c>
      <c r="J15619" s="749" t="n">
        <v>52.57</v>
      </c>
    </row>
    <row collapsed="false" customFormat="false" customHeight="true" hidden="true" ht="12.75" outlineLevel="0" r="15620">
      <c r="A15620" s="749" t="s">
        <v>38483</v>
      </c>
      <c r="B15620" s="749" t="str">
        <f aca="false">C15620&amp;D15620&amp;E15620&amp;F15620&amp;G15620&amp;H15620</f>
        <v>ELETROCALHA PERFURADA,SEM TAMPA,TIPO "U",300X75MM,TRATAMENTO SUPERFICIAL PRE-ZINCADO A QUENTE,EXCLUSIVE CONEXOES,ACESSORIOS E FIXACAO SUPERIOR.FORNECIMENTO E COLOCACAO</v>
      </c>
      <c r="C15620" s="749" t="s">
        <v>38441</v>
      </c>
      <c r="D15620" s="749" t="s">
        <v>38467</v>
      </c>
      <c r="E15620" s="749" t="s">
        <v>38417</v>
      </c>
      <c r="I15620" s="749" t="s">
        <v>236</v>
      </c>
      <c r="J15620" s="749" t="n">
        <v>70.01</v>
      </c>
    </row>
    <row collapsed="false" customFormat="false" customHeight="true" hidden="true" ht="12.75" outlineLevel="0" r="15621">
      <c r="A15621" s="749" t="s">
        <v>38484</v>
      </c>
      <c r="B15621" s="749" t="str">
        <f aca="false">C15621&amp;D15621&amp;E15621&amp;F15621&amp;G15621&amp;H15621</f>
        <v>ELETROCALHA PERFURADA,SEM TAMPA,TIPO "U",300X75MM,TRATAMENTO SUPERFICIAL PRE-ZINCADO A QUENTE,EXCLUSIVE CONEXOES,ACESSORIOS E FIXACAO SUPERIOR.FORNECIMENTO E COLOCACAO</v>
      </c>
      <c r="C15621" s="749" t="s">
        <v>38441</v>
      </c>
      <c r="D15621" s="749" t="s">
        <v>38467</v>
      </c>
      <c r="E15621" s="749" t="s">
        <v>38417</v>
      </c>
      <c r="I15621" s="749" t="s">
        <v>236</v>
      </c>
      <c r="J15621" s="749" t="n">
        <v>65.27</v>
      </c>
    </row>
    <row collapsed="false" customFormat="false" customHeight="true" hidden="true" ht="12.75" outlineLevel="0" r="15622">
      <c r="A15622" s="749" t="s">
        <v>38485</v>
      </c>
      <c r="B15622" s="749" t="str">
        <f aca="false">C15622&amp;D15622&amp;E15622&amp;F15622&amp;G15622&amp;H15622</f>
        <v>ELETROCALHA PERFURADA,SEM TAMPA,TIPO "U",400X75MM,TRATAMENTO SUPERFICIAL PRE-ZINCADO A QUENTE,EXCLUSIVE CONEXOES,ACESSORIOS E FIXACAO SUPERIOR.FORNECIMENTO E COLOCACAO</v>
      </c>
      <c r="C15622" s="749" t="s">
        <v>38444</v>
      </c>
      <c r="D15622" s="749" t="s">
        <v>38467</v>
      </c>
      <c r="E15622" s="749" t="s">
        <v>38417</v>
      </c>
      <c r="I15622" s="749" t="s">
        <v>236</v>
      </c>
      <c r="J15622" s="749" t="n">
        <v>93.04</v>
      </c>
    </row>
    <row collapsed="false" customFormat="false" customHeight="true" hidden="true" ht="12.75" outlineLevel="0" r="15623">
      <c r="A15623" s="749" t="s">
        <v>38486</v>
      </c>
      <c r="B15623" s="749" t="str">
        <f aca="false">C15623&amp;D15623&amp;E15623&amp;F15623&amp;G15623&amp;H15623</f>
        <v>ELETROCALHA PERFURADA,SEM TAMPA,TIPO "U",400X75MM,TRATAMENTO SUPERFICIAL PRE-ZINCADO A QUENTE,EXCLUSIVE CONEXOES,ACESSORIOS E FIXACAO SUPERIOR.FORNECIMENTO E COLOCACAO</v>
      </c>
      <c r="C15623" s="749" t="s">
        <v>38444</v>
      </c>
      <c r="D15623" s="749" t="s">
        <v>38467</v>
      </c>
      <c r="E15623" s="749" t="s">
        <v>38417</v>
      </c>
      <c r="I15623" s="749" t="s">
        <v>236</v>
      </c>
      <c r="J15623" s="749" t="n">
        <v>88.31</v>
      </c>
    </row>
    <row collapsed="false" customFormat="false" customHeight="true" hidden="true" ht="12.75" outlineLevel="0" r="15624">
      <c r="A15624" s="749" t="s">
        <v>38487</v>
      </c>
      <c r="B15624" s="749" t="str">
        <f aca="false">C15624&amp;D15624&amp;E15624&amp;F15624&amp;G15624&amp;H15624</f>
        <v>ELETROCALHA PERFURADA,SEM TAMPA,TIPO "U",100X100MM,TRATAMENTO SUPERFICIAL PRE-ZINCADO A QUENTE,EXCLUSIVE CONEXOES,ACESSORIOS E FIXACAO SUPERIOR.FORNECIMENTO E COLOCACAO</v>
      </c>
      <c r="C15624" s="749" t="s">
        <v>38447</v>
      </c>
      <c r="D15624" s="749" t="s">
        <v>38488</v>
      </c>
      <c r="E15624" s="749" t="s">
        <v>38449</v>
      </c>
      <c r="I15624" s="749" t="s">
        <v>236</v>
      </c>
      <c r="J15624" s="749" t="n">
        <v>50.94</v>
      </c>
    </row>
    <row collapsed="false" customFormat="false" customHeight="true" hidden="true" ht="12.75" outlineLevel="0" r="15625">
      <c r="A15625" s="749" t="s">
        <v>38489</v>
      </c>
      <c r="B15625" s="749" t="str">
        <f aca="false">C15625&amp;D15625&amp;E15625&amp;F15625&amp;G15625&amp;H15625</f>
        <v>ELETROCALHA PERFURADA,SEM TAMPA,TIPO "U",100X100MM,TRATAMENTO SUPERFICIAL PRE-ZINCADO A QUENTE,EXCLUSIVE CONEXOES,ACESSORIOS E FIXACAO SUPERIOR.FORNECIMENTO E COLOCACAO</v>
      </c>
      <c r="C15625" s="749" t="s">
        <v>38447</v>
      </c>
      <c r="D15625" s="749" t="s">
        <v>38488</v>
      </c>
      <c r="E15625" s="749" t="s">
        <v>38449</v>
      </c>
      <c r="I15625" s="749" t="s">
        <v>236</v>
      </c>
      <c r="J15625" s="749" t="n">
        <v>46.2</v>
      </c>
    </row>
    <row collapsed="false" customFormat="false" customHeight="true" hidden="true" ht="12.75" outlineLevel="0" r="15626">
      <c r="A15626" s="749" t="s">
        <v>38490</v>
      </c>
      <c r="B15626" s="749" t="str">
        <f aca="false">C15626&amp;D15626&amp;E15626&amp;F15626&amp;G15626&amp;H15626</f>
        <v>ELETROCALHA PERFURADA,SEM TAMPA,TIPO "U",150X100MM,TRATAMENTO SUPERFICIAL PRE-ZINCADO A QUENTE,EXCLUSIVE CONEXOES,ACESSORIOS E FIXACAO SUPERIOR.FORNECIMENTO E COLOCACAO</v>
      </c>
      <c r="C15626" s="749" t="s">
        <v>38452</v>
      </c>
      <c r="D15626" s="749" t="s">
        <v>38488</v>
      </c>
      <c r="E15626" s="749" t="s">
        <v>38449</v>
      </c>
      <c r="I15626" s="749" t="s">
        <v>236</v>
      </c>
      <c r="J15626" s="749" t="n">
        <v>57.31</v>
      </c>
    </row>
    <row collapsed="false" customFormat="false" customHeight="true" hidden="true" ht="12.75" outlineLevel="0" r="15627">
      <c r="A15627" s="749" t="s">
        <v>38491</v>
      </c>
      <c r="B15627" s="749" t="str">
        <f aca="false">C15627&amp;D15627&amp;E15627&amp;F15627&amp;G15627&amp;H15627</f>
        <v>ELETROCALHA PERFURADA,SEM TAMPA,TIPO "U",150X100MM,TRATAMENTO SUPERFICIAL PRE-ZINCADO A QUENTE,EXCLUSIVE CONEXOES,ACESSORIOS E FIXACAO SUPERIOR.FORNECIMENTO E COLOCACAO</v>
      </c>
      <c r="C15627" s="749" t="s">
        <v>38452</v>
      </c>
      <c r="D15627" s="749" t="s">
        <v>38488</v>
      </c>
      <c r="E15627" s="749" t="s">
        <v>38449</v>
      </c>
      <c r="I15627" s="749" t="s">
        <v>236</v>
      </c>
      <c r="J15627" s="749" t="n">
        <v>52.57</v>
      </c>
    </row>
    <row collapsed="false" customFormat="false" customHeight="true" hidden="true" ht="12.75" outlineLevel="0" r="15628">
      <c r="A15628" s="749" t="s">
        <v>38492</v>
      </c>
      <c r="B15628" s="749" t="str">
        <f aca="false">C15628&amp;D15628&amp;E15628&amp;F15628&amp;G15628&amp;H15628</f>
        <v>ELETROCALHA PERFURADA,SEM TAMPA,TIPO "U",200X100MM,TRATAMENTO SUPERFICIAL PRE-ZINCADO A QUENTE,EXCLUSIVE CONEXOES,ACESSORIOS E FIXACAO SUPERIOR.FORNECIMENTO E COLOCACAO</v>
      </c>
      <c r="C15628" s="749" t="s">
        <v>38455</v>
      </c>
      <c r="D15628" s="749" t="s">
        <v>38488</v>
      </c>
      <c r="E15628" s="749" t="s">
        <v>38449</v>
      </c>
      <c r="I15628" s="749" t="s">
        <v>236</v>
      </c>
      <c r="J15628" s="749" t="n">
        <v>58.44</v>
      </c>
    </row>
    <row collapsed="false" customFormat="false" customHeight="true" hidden="true" ht="12.75" outlineLevel="0" r="15629">
      <c r="A15629" s="749" t="s">
        <v>38493</v>
      </c>
      <c r="B15629" s="749" t="str">
        <f aca="false">C15629&amp;D15629&amp;E15629&amp;F15629&amp;G15629&amp;H15629</f>
        <v>ELETROCALHA PERFURADA,SEM TAMPA,TIPO "U",200X100MM,TRATAMENTO SUPERFICIAL PRE-ZINCADO A QUENTE,EXCLUSIVE CONEXOES,ACESSORIOS E FIXACAO SUPERIOR.FORNECIMENTO E COLOCACAO</v>
      </c>
      <c r="C15629" s="749" t="s">
        <v>38455</v>
      </c>
      <c r="D15629" s="749" t="s">
        <v>38488</v>
      </c>
      <c r="E15629" s="749" t="s">
        <v>38449</v>
      </c>
      <c r="I15629" s="749" t="s">
        <v>236</v>
      </c>
      <c r="J15629" s="749" t="n">
        <v>53.7</v>
      </c>
    </row>
    <row collapsed="false" customFormat="false" customHeight="true" hidden="true" ht="12.75" outlineLevel="0" r="15630">
      <c r="A15630" s="749" t="s">
        <v>38494</v>
      </c>
      <c r="B15630" s="749" t="str">
        <f aca="false">C15630&amp;D15630&amp;E15630&amp;F15630&amp;G15630&amp;H15630</f>
        <v>ELETROCALHA PERFURADA,SEM TAMPA,TIPO "U",300X100MM,TRATAMENTO SUPERFICIAL PRE-ZINCADO A QUENTE,EXCLUSIVE CONEXOES,ACESSORIOS E FIXACAO SUPERIOR.FORNECIMENTO E COLOCACAO</v>
      </c>
      <c r="C15630" s="749" t="s">
        <v>38458</v>
      </c>
      <c r="D15630" s="749" t="s">
        <v>38488</v>
      </c>
      <c r="E15630" s="749" t="s">
        <v>38449</v>
      </c>
      <c r="I15630" s="749" t="s">
        <v>236</v>
      </c>
      <c r="J15630" s="749" t="n">
        <v>64.3</v>
      </c>
    </row>
    <row collapsed="false" customFormat="false" customHeight="true" hidden="true" ht="12.75" outlineLevel="0" r="15631">
      <c r="A15631" s="749" t="s">
        <v>38495</v>
      </c>
      <c r="B15631" s="749" t="str">
        <f aca="false">C15631&amp;D15631&amp;E15631&amp;F15631&amp;G15631&amp;H15631</f>
        <v>ELETROCALHA PERFURADA,SEM TAMPA,TIPO "U",300X100MM,TRATAMENTO SUPERFICIAL PRE-ZINCADO A QUENTE,EXCLUSIVE CONEXOES,ACESSORIOS E FIXACAO SUPERIOR.FORNECIMENTO E COLOCACAO</v>
      </c>
      <c r="C15631" s="749" t="s">
        <v>38458</v>
      </c>
      <c r="D15631" s="749" t="s">
        <v>38488</v>
      </c>
      <c r="E15631" s="749" t="s">
        <v>38449</v>
      </c>
      <c r="I15631" s="749" t="s">
        <v>236</v>
      </c>
      <c r="J15631" s="749" t="n">
        <v>59.56</v>
      </c>
    </row>
    <row collapsed="false" customFormat="false" customHeight="true" hidden="true" ht="12.75" outlineLevel="0" r="15632">
      <c r="A15632" s="749" t="s">
        <v>38496</v>
      </c>
      <c r="B15632" s="749" t="str">
        <f aca="false">C15632&amp;D15632&amp;E15632&amp;F15632&amp;G15632&amp;H15632</f>
        <v>ELETROCALHA PERFURADA,SEM TAMPA,TIPO "U",400X100MM,TRATAMENTO SUPERFICIAL PRE-ZINCADO A QUENTE,EXCLUSIVE CONEXOES,ACESSORIOS E FIXACAO SUPERIOR.FORNECIMENTO E COLOCACAO</v>
      </c>
      <c r="C15632" s="749" t="s">
        <v>38461</v>
      </c>
      <c r="D15632" s="749" t="s">
        <v>38488</v>
      </c>
      <c r="E15632" s="749" t="s">
        <v>38449</v>
      </c>
      <c r="I15632" s="749" t="s">
        <v>236</v>
      </c>
      <c r="J15632" s="749" t="n">
        <v>81.52</v>
      </c>
    </row>
    <row collapsed="false" customFormat="false" customHeight="true" hidden="true" ht="12.75" outlineLevel="0" r="15633">
      <c r="A15633" s="749" t="s">
        <v>38497</v>
      </c>
      <c r="B15633" s="749" t="str">
        <f aca="false">C15633&amp;D15633&amp;E15633&amp;F15633&amp;G15633&amp;H15633</f>
        <v>ELETROCALHA PERFURADA,SEM TAMPA,TIPO "U",400X100MM,TRATAMENTO SUPERFICIAL PRE-ZINCADO A QUENTE,EXCLUSIVE CONEXOES,ACESSORIOS E FIXACAO SUPERIOR.FORNECIMENTO E COLOCACAO</v>
      </c>
      <c r="C15633" s="749" t="s">
        <v>38461</v>
      </c>
      <c r="D15633" s="749" t="s">
        <v>38488</v>
      </c>
      <c r="E15633" s="749" t="s">
        <v>38449</v>
      </c>
      <c r="I15633" s="749" t="s">
        <v>236</v>
      </c>
      <c r="J15633" s="749" t="n">
        <v>76.78</v>
      </c>
    </row>
    <row collapsed="false" customFormat="false" customHeight="true" hidden="true" ht="12.75" outlineLevel="0" r="15634">
      <c r="A15634" s="749" t="s">
        <v>38498</v>
      </c>
      <c r="B15634" s="749" t="str">
        <f aca="false">C15634&amp;D15634&amp;E15634&amp;F15634&amp;G15634&amp;H15634</f>
        <v>ELETROCALHA PERFURADA,COM TAMPA,TIPO "U",50X50MM,TRATAMENTOSUPERFICIAL PRE-ZINCADO A QUENTE,INCLUSIVE CONEXOES,ACESSORIOS E FIXACAO SUPERIOR.FORNECIMENTO E COLOCACAO</v>
      </c>
      <c r="C15634" s="749" t="s">
        <v>38499</v>
      </c>
      <c r="D15634" s="749" t="s">
        <v>38411</v>
      </c>
      <c r="E15634" s="749" t="s">
        <v>38412</v>
      </c>
      <c r="I15634" s="749" t="s">
        <v>236</v>
      </c>
      <c r="J15634" s="749" t="n">
        <v>62.06</v>
      </c>
    </row>
    <row collapsed="false" customFormat="false" customHeight="true" hidden="true" ht="12.75" outlineLevel="0" r="15635">
      <c r="A15635" s="749" t="s">
        <v>38500</v>
      </c>
      <c r="B15635" s="749" t="str">
        <f aca="false">C15635&amp;D15635&amp;E15635&amp;F15635&amp;G15635&amp;H15635</f>
        <v>ELETROCALHA PERFURADA,COM TAMPA,TIPO "U",50X50MM,TRATAMENTOSUPERFICIAL PRE-ZINCADO A QUENTE,INCLUSIVE CONEXOES,ACESSORIOS E FIXACAO SUPERIOR.FORNECIMENTO E COLOCACAO</v>
      </c>
      <c r="C15635" s="749" t="s">
        <v>38499</v>
      </c>
      <c r="D15635" s="749" t="s">
        <v>38411</v>
      </c>
      <c r="E15635" s="749" t="s">
        <v>38412</v>
      </c>
      <c r="I15635" s="749" t="s">
        <v>236</v>
      </c>
      <c r="J15635" s="749" t="n">
        <v>57.33</v>
      </c>
    </row>
    <row collapsed="false" customFormat="false" customHeight="true" hidden="true" ht="12.75" outlineLevel="0" r="15636">
      <c r="A15636" s="749" t="s">
        <v>38501</v>
      </c>
      <c r="B15636" s="749" t="str">
        <f aca="false">C15636&amp;D15636&amp;E15636&amp;F15636&amp;G15636&amp;H15636</f>
        <v>ELETROCALHA PERFURADA,COM TAMPA,TIPO "U",100X50MM,TRATAMENTO SUPERFICIAL PRE-ZINCADO A QUENTE,INCLUSIVE CONEXOES,ACESSORIOS E FIXACAO SUPERIOR.FORNECIMENTO E COLOCACAO</v>
      </c>
      <c r="C15636" s="749" t="s">
        <v>38502</v>
      </c>
      <c r="D15636" s="749" t="s">
        <v>38416</v>
      </c>
      <c r="E15636" s="749" t="s">
        <v>38417</v>
      </c>
      <c r="I15636" s="749" t="s">
        <v>236</v>
      </c>
      <c r="J15636" s="749" t="n">
        <v>69.69</v>
      </c>
    </row>
    <row collapsed="false" customFormat="false" customHeight="true" hidden="true" ht="12.75" outlineLevel="0" r="15637">
      <c r="A15637" s="749" t="s">
        <v>38503</v>
      </c>
      <c r="B15637" s="749" t="str">
        <f aca="false">C15637&amp;D15637&amp;E15637&amp;F15637&amp;G15637&amp;H15637</f>
        <v>ELETROCALHA PERFURADA,COM TAMPA,TIPO "U",100X50MM,TRATAMENTO SUPERFICIAL PRE-ZINCADO A QUENTE,INCLUSIVE CONEXOES,ACESSORIOS E FIXACAO SUPERIOR.FORNECIMENTO E COLOCACAO</v>
      </c>
      <c r="C15637" s="749" t="s">
        <v>38502</v>
      </c>
      <c r="D15637" s="749" t="s">
        <v>38416</v>
      </c>
      <c r="E15637" s="749" t="s">
        <v>38417</v>
      </c>
      <c r="I15637" s="749" t="s">
        <v>236</v>
      </c>
      <c r="J15637" s="749" t="n">
        <v>64.96</v>
      </c>
    </row>
    <row collapsed="false" customFormat="false" customHeight="true" hidden="true" ht="12.75" outlineLevel="0" r="15638">
      <c r="A15638" s="749" t="s">
        <v>38504</v>
      </c>
      <c r="B15638" s="749" t="str">
        <f aca="false">C15638&amp;D15638&amp;E15638&amp;F15638&amp;G15638&amp;H15638</f>
        <v>ELETROCALHA PERFURADA,COM TAMPA,TIPO "U",150X50MM,TRATAMENTO SUPERFICIAL  PRE-ZINCADO A QUENTE,INCLUSIVE CONEXOES,ACESSORIOS E FIXACAO SUPERIOR.FORNECIMENTO E COLOCACAO</v>
      </c>
      <c r="C15638" s="749" t="s">
        <v>38505</v>
      </c>
      <c r="D15638" s="749" t="s">
        <v>38506</v>
      </c>
      <c r="E15638" s="749" t="s">
        <v>38449</v>
      </c>
      <c r="I15638" s="749" t="s">
        <v>236</v>
      </c>
      <c r="J15638" s="749" t="n">
        <v>77.31</v>
      </c>
    </row>
    <row collapsed="false" customFormat="false" customHeight="true" hidden="true" ht="12.75" outlineLevel="0" r="15639">
      <c r="A15639" s="749" t="s">
        <v>38507</v>
      </c>
      <c r="B15639" s="749" t="str">
        <f aca="false">C15639&amp;D15639&amp;E15639&amp;F15639&amp;G15639&amp;H15639</f>
        <v>ELETROCALHA PERFURADA,COM TAMPA,TIPO "U",150X50MM,TRATAMENTO SUPERFICIAL  PRE-ZINCADO A QUENTE,INCLUSIVE CONEXOES,ACESSORIOS E FIXACAO SUPERIOR.FORNECIMENTO E COLOCACAO</v>
      </c>
      <c r="C15639" s="749" t="s">
        <v>38505</v>
      </c>
      <c r="D15639" s="749" t="s">
        <v>38506</v>
      </c>
      <c r="E15639" s="749" t="s">
        <v>38449</v>
      </c>
      <c r="I15639" s="749" t="s">
        <v>236</v>
      </c>
      <c r="J15639" s="749" t="n">
        <v>72.57</v>
      </c>
    </row>
    <row collapsed="false" customFormat="false" customHeight="true" hidden="true" ht="12.75" outlineLevel="0" r="15640">
      <c r="A15640" s="749" t="s">
        <v>38508</v>
      </c>
      <c r="B15640" s="749" t="str">
        <f aca="false">C15640&amp;D15640&amp;E15640&amp;F15640&amp;G15640&amp;H15640</f>
        <v>ELETROCALHA PERFURADA,COM TAMPA,TIPO "U",200X50MM,TRATAMENTO SUPERFICIAL PRE-ZINCADO A QUENTE,INCLUSIVE CONEXOES,ACESSORIOS E FIXACAO SUPERIOR.FORNECIMENTO E COLOCACAO</v>
      </c>
      <c r="C15640" s="749" t="s">
        <v>38509</v>
      </c>
      <c r="D15640" s="749" t="s">
        <v>38416</v>
      </c>
      <c r="E15640" s="749" t="s">
        <v>38417</v>
      </c>
      <c r="I15640" s="749" t="s">
        <v>236</v>
      </c>
      <c r="J15640" s="749" t="n">
        <v>85.12</v>
      </c>
    </row>
    <row collapsed="false" customFormat="false" customHeight="true" hidden="true" ht="12.75" outlineLevel="0" r="15641">
      <c r="A15641" s="749" t="s">
        <v>38510</v>
      </c>
      <c r="B15641" s="749" t="str">
        <f aca="false">C15641&amp;D15641&amp;E15641&amp;F15641&amp;G15641&amp;H15641</f>
        <v>ELETROCALHA PERFURADA,COM TAMPA,TIPO "U",200X50MM,TRATAMENTO SUPERFICIAL PRE-ZINCADO A QUENTE,INCLUSIVE CONEXOES,ACESSORIOS E FIXACAO SUPERIOR.FORNECIMENTO E COLOCACAO</v>
      </c>
      <c r="C15641" s="749" t="s">
        <v>38509</v>
      </c>
      <c r="D15641" s="749" t="s">
        <v>38416</v>
      </c>
      <c r="E15641" s="749" t="s">
        <v>38417</v>
      </c>
      <c r="I15641" s="749" t="s">
        <v>236</v>
      </c>
      <c r="J15641" s="749" t="n">
        <v>80.38</v>
      </c>
    </row>
    <row collapsed="false" customFormat="false" customHeight="true" hidden="true" ht="12.75" outlineLevel="0" r="15642">
      <c r="A15642" s="749" t="s">
        <v>38511</v>
      </c>
      <c r="B15642" s="749" t="str">
        <f aca="false">C15642&amp;D15642&amp;E15642&amp;F15642&amp;G15642&amp;H15642</f>
        <v>ELETROCALHA PERFURADA,COM TAMPA,TIPO "U",300X50MM,TRATAMENTO SUPERFICIAL PRE-ZINCADO A QUENTE,INCLUSIVE CONEXOES,ACESSORIOS E FIXACAO SUPERIOR.FORNECIMENTO E COLOCACAO</v>
      </c>
      <c r="C15642" s="749" t="s">
        <v>38512</v>
      </c>
      <c r="D15642" s="749" t="s">
        <v>38416</v>
      </c>
      <c r="E15642" s="749" t="s">
        <v>38417</v>
      </c>
      <c r="I15642" s="749" t="s">
        <v>236</v>
      </c>
      <c r="J15642" s="749" t="n">
        <v>108.41</v>
      </c>
    </row>
    <row collapsed="false" customFormat="false" customHeight="true" hidden="true" ht="12.75" outlineLevel="0" r="15643">
      <c r="A15643" s="749" t="s">
        <v>38513</v>
      </c>
      <c r="B15643" s="749" t="str">
        <f aca="false">C15643&amp;D15643&amp;E15643&amp;F15643&amp;G15643&amp;H15643</f>
        <v>ELETROCALHA PERFURADA,COM TAMPA,TIPO "U",300X50MM,TRATAMENTO SUPERFICIAL PRE-ZINCADO A QUENTE,INCLUSIVE CONEXOES,ACESSORIOS E FIXACAO SUPERIOR.FORNECIMENTO E COLOCACAO</v>
      </c>
      <c r="C15643" s="749" t="s">
        <v>38512</v>
      </c>
      <c r="D15643" s="749" t="s">
        <v>38416</v>
      </c>
      <c r="E15643" s="749" t="s">
        <v>38417</v>
      </c>
      <c r="I15643" s="749" t="s">
        <v>236</v>
      </c>
      <c r="J15643" s="749" t="n">
        <v>103.67</v>
      </c>
    </row>
    <row collapsed="false" customFormat="false" customHeight="true" hidden="true" ht="12.75" outlineLevel="0" r="15644">
      <c r="A15644" s="749" t="s">
        <v>38514</v>
      </c>
      <c r="B15644" s="749" t="str">
        <f aca="false">C15644&amp;D15644&amp;E15644&amp;F15644&amp;G15644&amp;H15644</f>
        <v>ELETROCALHA PERFURADA,COM TAMPA,TIPO "U",400X50MM,TRATAMENTO SUPERFICIAL PRE-ZINCADO A QUENTE,INCLUSIVE CONEXOES,ACESSORIOS E FIXACAO SUPERIOR.FORNECIMENTO E COLOCACAO</v>
      </c>
      <c r="C15644" s="749" t="s">
        <v>38515</v>
      </c>
      <c r="D15644" s="749" t="s">
        <v>38416</v>
      </c>
      <c r="E15644" s="749" t="s">
        <v>38417</v>
      </c>
      <c r="I15644" s="749" t="s">
        <v>236</v>
      </c>
      <c r="J15644" s="749" t="n">
        <v>126.9</v>
      </c>
    </row>
    <row collapsed="false" customFormat="false" customHeight="true" hidden="true" ht="12.75" outlineLevel="0" r="15645">
      <c r="A15645" s="749" t="s">
        <v>38516</v>
      </c>
      <c r="B15645" s="749" t="str">
        <f aca="false">C15645&amp;D15645&amp;E15645&amp;F15645&amp;G15645&amp;H15645</f>
        <v>ELETROCALHA PERFURADA,COM TAMPA,TIPO "U",400X50MM,TRATAMENTO SUPERFICIAL PRE-ZINCADO A QUENTE,INCLUSIVE CONEXOES,ACESSORIOS E FIXACAO SUPERIOR.FORNECIMENTO E COLOCACAO</v>
      </c>
      <c r="C15645" s="749" t="s">
        <v>38515</v>
      </c>
      <c r="D15645" s="749" t="s">
        <v>38416</v>
      </c>
      <c r="E15645" s="749" t="s">
        <v>38417</v>
      </c>
      <c r="I15645" s="749" t="s">
        <v>236</v>
      </c>
      <c r="J15645" s="749" t="n">
        <v>122.16</v>
      </c>
    </row>
    <row collapsed="false" customFormat="false" customHeight="true" hidden="true" ht="12.75" outlineLevel="0" r="15646">
      <c r="A15646" s="749" t="s">
        <v>38517</v>
      </c>
      <c r="B15646" s="749" t="str">
        <f aca="false">C15646&amp;D15646&amp;E15646&amp;F15646&amp;G15646&amp;H15646</f>
        <v>ELETROCALHA PERFURADA,COM TAMPA,TIPO "U",100X75MM,TRATAMENTO SUPERFICIAL PRE-ZINCADO A QUENTE,INCLUSIVE CONEXOES,ACESSORIOS E FIXACAO SUPERIOR.FORNECIMENTO E COLOCACAO.</v>
      </c>
      <c r="C15646" s="749" t="s">
        <v>38518</v>
      </c>
      <c r="D15646" s="749" t="s">
        <v>38416</v>
      </c>
      <c r="E15646" s="749" t="s">
        <v>38519</v>
      </c>
      <c r="I15646" s="749" t="s">
        <v>236</v>
      </c>
      <c r="J15646" s="749" t="n">
        <v>70.37</v>
      </c>
    </row>
    <row collapsed="false" customFormat="false" customHeight="true" hidden="true" ht="12.75" outlineLevel="0" r="15647">
      <c r="A15647" s="749" t="s">
        <v>38520</v>
      </c>
      <c r="B15647" s="749" t="str">
        <f aca="false">C15647&amp;D15647&amp;E15647&amp;F15647&amp;G15647&amp;H15647</f>
        <v>ELETROCALHA PERFURADA,COM TAMPA,TIPO "U",100X75MM,TRATAMENTO SUPERFICIAL PRE-ZINCADO A QUENTE,INCLUSIVE CONEXOES,ACESSORIOS E FIXACAO SUPERIOR.FORNECIMENTO E COLOCACAO.</v>
      </c>
      <c r="C15647" s="749" t="s">
        <v>38518</v>
      </c>
      <c r="D15647" s="749" t="s">
        <v>38416</v>
      </c>
      <c r="E15647" s="749" t="s">
        <v>38519</v>
      </c>
      <c r="I15647" s="749" t="s">
        <v>236</v>
      </c>
      <c r="J15647" s="749" t="n">
        <v>65.63</v>
      </c>
    </row>
    <row collapsed="false" customFormat="false" customHeight="true" hidden="true" ht="12.75" outlineLevel="0" r="15648">
      <c r="A15648" s="749" t="s">
        <v>38521</v>
      </c>
      <c r="B15648" s="749" t="str">
        <f aca="false">C15648&amp;D15648&amp;E15648&amp;F15648&amp;G15648&amp;H15648</f>
        <v>ELETROCALHA PERFURADA,COM TAMPA,TIPO "U",150X75MM,TRATAMENTO SUPERFICIAL PRE-ZINCADO A QUENTE,INCLUSIVE CONEXOES,ACESSORIOS E FIXACAO SUPERIOR.FORNECIMENTO E COLOCACAO</v>
      </c>
      <c r="C15648" s="749" t="s">
        <v>38522</v>
      </c>
      <c r="D15648" s="749" t="s">
        <v>38416</v>
      </c>
      <c r="E15648" s="749" t="s">
        <v>38417</v>
      </c>
      <c r="I15648" s="749" t="s">
        <v>236</v>
      </c>
      <c r="J15648" s="749" t="n">
        <v>81.54</v>
      </c>
    </row>
    <row collapsed="false" customFormat="false" customHeight="true" hidden="true" ht="12.75" outlineLevel="0" r="15649">
      <c r="A15649" s="749" t="s">
        <v>38523</v>
      </c>
      <c r="B15649" s="749" t="str">
        <f aca="false">C15649&amp;D15649&amp;E15649&amp;F15649&amp;G15649&amp;H15649</f>
        <v>ELETROCALHA PERFURADA,COM TAMPA,TIPO "U",150X75MM,TRATAMENTO SUPERFICIAL PRE-ZINCADO A QUENTE,INCLUSIVE CONEXOES,ACESSORIOS E FIXACAO SUPERIOR.FORNECIMENTO E COLOCACAO</v>
      </c>
      <c r="C15649" s="749" t="s">
        <v>38522</v>
      </c>
      <c r="D15649" s="749" t="s">
        <v>38416</v>
      </c>
      <c r="E15649" s="749" t="s">
        <v>38417</v>
      </c>
      <c r="I15649" s="749" t="s">
        <v>236</v>
      </c>
      <c r="J15649" s="749" t="n">
        <v>76.81</v>
      </c>
    </row>
    <row collapsed="false" customFormat="false" customHeight="true" hidden="true" ht="12.75" outlineLevel="0" r="15650">
      <c r="A15650" s="749" t="s">
        <v>38524</v>
      </c>
      <c r="B15650" s="749" t="str">
        <f aca="false">C15650&amp;D15650&amp;E15650&amp;F15650&amp;G15650&amp;H15650</f>
        <v>ELETROCALHA PERFURADA,COM TAMPA,TIPO "U",200X75MM,TRATAMENTO SUPERFICIAL PRE-ZINCADO A QUENTE,INCLUSIVE CONEXOES,ACESSORIOS E FIXACAO SUPERIOR.FORNECIMENTO E COLOCACAO</v>
      </c>
      <c r="C15650" s="749" t="s">
        <v>38525</v>
      </c>
      <c r="D15650" s="749" t="s">
        <v>38416</v>
      </c>
      <c r="E15650" s="749" t="s">
        <v>38417</v>
      </c>
      <c r="I15650" s="749" t="s">
        <v>236</v>
      </c>
      <c r="J15650" s="749" t="n">
        <v>89.18</v>
      </c>
    </row>
    <row collapsed="false" customFormat="false" customHeight="true" hidden="true" ht="12.75" outlineLevel="0" r="15651">
      <c r="A15651" s="749" t="s">
        <v>38526</v>
      </c>
      <c r="B15651" s="749" t="str">
        <f aca="false">C15651&amp;D15651&amp;E15651&amp;F15651&amp;G15651&amp;H15651</f>
        <v>ELETROCALHA PERFURADA,COM TAMPA,TIPO "U",200X75MM,TRATAMENTO SUPERFICIAL PRE-ZINCADO A QUENTE,INCLUSIVE CONEXOES,ACESSORIOS E FIXACAO SUPERIOR.FORNECIMENTO E COLOCACAO</v>
      </c>
      <c r="C15651" s="749" t="s">
        <v>38525</v>
      </c>
      <c r="D15651" s="749" t="s">
        <v>38416</v>
      </c>
      <c r="E15651" s="749" t="s">
        <v>38417</v>
      </c>
      <c r="I15651" s="749" t="s">
        <v>236</v>
      </c>
      <c r="J15651" s="749" t="n">
        <v>84.44</v>
      </c>
    </row>
    <row collapsed="false" customFormat="false" customHeight="true" hidden="true" ht="12.75" outlineLevel="0" r="15652">
      <c r="A15652" s="749" t="s">
        <v>38527</v>
      </c>
      <c r="B15652" s="749" t="str">
        <f aca="false">C15652&amp;D15652&amp;E15652&amp;F15652&amp;G15652&amp;H15652</f>
        <v>ELETROCALHA PERFURADA,COM TAMPA,TIPO "U",300X75MM,TRATAMENTO SUPERFICIAL PRE-ZINCADO A QUENTE,INCLUSIVE CONEXOES,ACESSORIOS E FIXACAO SUPERIOR.FORNECIMENTO E COLOCACAO</v>
      </c>
      <c r="C15652" s="749" t="s">
        <v>38528</v>
      </c>
      <c r="D15652" s="749" t="s">
        <v>38416</v>
      </c>
      <c r="E15652" s="749" t="s">
        <v>38417</v>
      </c>
      <c r="I15652" s="749" t="s">
        <v>236</v>
      </c>
      <c r="J15652" s="749" t="n">
        <v>113.2</v>
      </c>
    </row>
    <row collapsed="false" customFormat="false" customHeight="true" hidden="true" ht="12.75" outlineLevel="0" r="15653">
      <c r="A15653" s="749" t="s">
        <v>38529</v>
      </c>
      <c r="B15653" s="749" t="str">
        <f aca="false">C15653&amp;D15653&amp;E15653&amp;F15653&amp;G15653&amp;H15653</f>
        <v>ELETROCALHA PERFURADA,COM TAMPA,TIPO "U",300X75MM,TRATAMENTO SUPERFICIAL PRE-ZINCADO A QUENTE,INCLUSIVE CONEXOES,ACESSORIOS E FIXACAO SUPERIOR.FORNECIMENTO E COLOCACAO</v>
      </c>
      <c r="C15653" s="749" t="s">
        <v>38528</v>
      </c>
      <c r="D15653" s="749" t="s">
        <v>38416</v>
      </c>
      <c r="E15653" s="749" t="s">
        <v>38417</v>
      </c>
      <c r="I15653" s="749" t="s">
        <v>236</v>
      </c>
      <c r="J15653" s="749" t="n">
        <v>108.46</v>
      </c>
    </row>
    <row collapsed="false" customFormat="false" customHeight="true" hidden="true" ht="12.75" outlineLevel="0" r="15654">
      <c r="A15654" s="749" t="s">
        <v>38530</v>
      </c>
      <c r="B15654" s="749" t="str">
        <f aca="false">C15654&amp;D15654&amp;E15654&amp;F15654&amp;G15654&amp;H15654</f>
        <v>ELETROCALHA PERFURADA,COM TAMPA,TIPO "U",400X75MM,TRATAMENTO SUPERFICIAL PRE-ZINCADO A QUENTE,INCLUSIVE CONEXOES,ACESSORIOS E FIXACAO SUPERIOR.FORNECIMENTO E COLOCACAO</v>
      </c>
      <c r="C15654" s="749" t="s">
        <v>38531</v>
      </c>
      <c r="D15654" s="749" t="s">
        <v>38416</v>
      </c>
      <c r="E15654" s="749" t="s">
        <v>38417</v>
      </c>
      <c r="I15654" s="749" t="s">
        <v>236</v>
      </c>
      <c r="J15654" s="749" t="n">
        <v>150.25</v>
      </c>
    </row>
    <row collapsed="false" customFormat="false" customHeight="true" hidden="true" ht="12.75" outlineLevel="0" r="15655">
      <c r="A15655" s="749" t="s">
        <v>38532</v>
      </c>
      <c r="B15655" s="749" t="str">
        <f aca="false">C15655&amp;D15655&amp;E15655&amp;F15655&amp;G15655&amp;H15655</f>
        <v>ELETROCALHA PERFURADA,COM TAMPA,TIPO "U",400X75MM,TRATAMENTO SUPERFICIAL PRE-ZINCADO A QUENTE,INCLUSIVE CONEXOES,ACESSORIOS E FIXACAO SUPERIOR.FORNECIMENTO E COLOCACAO</v>
      </c>
      <c r="C15655" s="749" t="s">
        <v>38531</v>
      </c>
      <c r="D15655" s="749" t="s">
        <v>38416</v>
      </c>
      <c r="E15655" s="749" t="s">
        <v>38417</v>
      </c>
      <c r="I15655" s="749" t="s">
        <v>236</v>
      </c>
      <c r="J15655" s="749" t="n">
        <v>145.51</v>
      </c>
    </row>
    <row collapsed="false" customFormat="false" customHeight="true" hidden="true" ht="12.75" outlineLevel="0" r="15656">
      <c r="A15656" s="749" t="s">
        <v>38533</v>
      </c>
      <c r="B15656" s="749" t="str">
        <f aca="false">C15656&amp;D15656&amp;E15656&amp;F15656&amp;G15656&amp;H15656</f>
        <v>ELETROCALHA PERFURADA,COM TAMPA,TIPO "U",100X100MM,TRATAMENTO SUPERFICIAL PRE-ZINCADO A QUENTE,INCLUSIVE CONEXOES,ACESSORIOS E FIXACAO SUPERIOR.FORNECIMENTO E COLOCACAO</v>
      </c>
      <c r="C15656" s="749" t="s">
        <v>38534</v>
      </c>
      <c r="D15656" s="749" t="s">
        <v>38448</v>
      </c>
      <c r="E15656" s="749" t="s">
        <v>38449</v>
      </c>
      <c r="I15656" s="749" t="s">
        <v>236</v>
      </c>
      <c r="J15656" s="749" t="n">
        <v>72.81</v>
      </c>
    </row>
    <row collapsed="false" customFormat="false" customHeight="true" hidden="true" ht="12.75" outlineLevel="0" r="15657">
      <c r="A15657" s="749" t="s">
        <v>38535</v>
      </c>
      <c r="B15657" s="749" t="str">
        <f aca="false">C15657&amp;D15657&amp;E15657&amp;F15657&amp;G15657&amp;H15657</f>
        <v>ELETROCALHA PERFURADA,COM TAMPA,TIPO "U",100X100MM,TRATAMENTO SUPERFICIAL PRE-ZINCADO A QUENTE,INCLUSIVE CONEXOES,ACESSORIOS E FIXACAO SUPERIOR.FORNECIMENTO E COLOCACAO</v>
      </c>
      <c r="C15657" s="749" t="s">
        <v>38534</v>
      </c>
      <c r="D15657" s="749" t="s">
        <v>38448</v>
      </c>
      <c r="E15657" s="749" t="s">
        <v>38449</v>
      </c>
      <c r="I15657" s="749" t="s">
        <v>236</v>
      </c>
      <c r="J15657" s="749" t="n">
        <v>68.08</v>
      </c>
    </row>
    <row collapsed="false" customFormat="false" customHeight="true" hidden="true" ht="12.75" outlineLevel="0" r="15658">
      <c r="A15658" s="749" t="s">
        <v>38536</v>
      </c>
      <c r="B15658" s="749" t="str">
        <f aca="false">C15658&amp;D15658&amp;E15658&amp;F15658&amp;G15658&amp;H15658</f>
        <v>ELETROCALHA PERFURADA,COM TAMPA,TIPO "U",150X100MM,TRATAMENTO SUPERFICIAL PRE-ZINCADO A QUENTE,INCLUSIVE CONEXOES,ACESSORIOS E FIXACAO SUPERIOR.FORNECIMENTO E COLOCACAO</v>
      </c>
      <c r="C15658" s="749" t="s">
        <v>38537</v>
      </c>
      <c r="D15658" s="749" t="s">
        <v>38448</v>
      </c>
      <c r="E15658" s="749" t="s">
        <v>38449</v>
      </c>
      <c r="I15658" s="749" t="s">
        <v>236</v>
      </c>
      <c r="J15658" s="749" t="n">
        <v>84.01</v>
      </c>
    </row>
    <row collapsed="false" customFormat="false" customHeight="true" hidden="true" ht="12.75" outlineLevel="0" r="15659">
      <c r="A15659" s="749" t="s">
        <v>38538</v>
      </c>
      <c r="B15659" s="749" t="str">
        <f aca="false">C15659&amp;D15659&amp;E15659&amp;F15659&amp;G15659&amp;H15659</f>
        <v>ELETROCALHA PERFURADA,COM TAMPA,TIPO "U",150X100MM,TRATAMENTO SUPERFICIAL PRE-ZINCADO A QUENTE,INCLUSIVE CONEXOES,ACESSORIOS E FIXACAO SUPERIOR.FORNECIMENTO E COLOCACAO</v>
      </c>
      <c r="C15659" s="749" t="s">
        <v>38537</v>
      </c>
      <c r="D15659" s="749" t="s">
        <v>38448</v>
      </c>
      <c r="E15659" s="749" t="s">
        <v>38449</v>
      </c>
      <c r="I15659" s="749" t="s">
        <v>236</v>
      </c>
      <c r="J15659" s="749" t="n">
        <v>79.27</v>
      </c>
    </row>
    <row collapsed="false" customFormat="false" customHeight="true" hidden="true" ht="12.75" outlineLevel="0" r="15660">
      <c r="A15660" s="749" t="s">
        <v>38539</v>
      </c>
      <c r="B15660" s="749" t="str">
        <f aca="false">C15660&amp;D15660&amp;E15660&amp;F15660&amp;G15660&amp;H15660</f>
        <v>ELETROCALHA PERFURADA,COM TAMPA,TIPO "U",200X100MM,TRATAMENTO SUPERFICIAL PRE-ZINCADO A QUENTE,INCLUSIVE CONEXOES,ACESSORIOS E FIXACAO SUPERIOR.FORNECIMENTO E COLOCACAO</v>
      </c>
      <c r="C15660" s="749" t="s">
        <v>38540</v>
      </c>
      <c r="D15660" s="749" t="s">
        <v>38448</v>
      </c>
      <c r="E15660" s="749" t="s">
        <v>38449</v>
      </c>
      <c r="I15660" s="749" t="s">
        <v>236</v>
      </c>
      <c r="J15660" s="749" t="n">
        <v>90.15</v>
      </c>
    </row>
    <row collapsed="false" customFormat="false" customHeight="true" hidden="true" ht="12.75" outlineLevel="0" r="15661">
      <c r="A15661" s="749" t="s">
        <v>38541</v>
      </c>
      <c r="B15661" s="749" t="str">
        <f aca="false">C15661&amp;D15661&amp;E15661&amp;F15661&amp;G15661&amp;H15661</f>
        <v>ELETROCALHA PERFURADA,COM TAMPA,TIPO "U",200X100MM,TRATAMENTO SUPERFICIAL PRE-ZINCADO A QUENTE,INCLUSIVE CONEXOES,ACESSORIOS E FIXACAO SUPERIOR.FORNECIMENTO E COLOCACAO</v>
      </c>
      <c r="C15661" s="749" t="s">
        <v>38540</v>
      </c>
      <c r="D15661" s="749" t="s">
        <v>38448</v>
      </c>
      <c r="E15661" s="749" t="s">
        <v>38449</v>
      </c>
      <c r="I15661" s="749" t="s">
        <v>236</v>
      </c>
      <c r="J15661" s="749" t="n">
        <v>85.41</v>
      </c>
    </row>
    <row collapsed="false" customFormat="false" customHeight="true" hidden="true" ht="12.75" outlineLevel="0" r="15662">
      <c r="A15662" s="749" t="s">
        <v>38542</v>
      </c>
      <c r="B15662" s="749" t="str">
        <f aca="false">C15662&amp;D15662&amp;E15662&amp;F15662&amp;G15662&amp;H15662</f>
        <v>ELETROCALHA PERFURADA,COM TAMPA TIPO "U",300X100MM,TRATAMENTO SUPERFICIAL PRE-ZINCADO A QUENTE,INCLUSIVE CONEXOES,ACESSORIOS E FIXACAO SUPERIOR.FORNECIMENTO E COLOCACAO</v>
      </c>
      <c r="C15662" s="749" t="s">
        <v>38543</v>
      </c>
      <c r="D15662" s="749" t="s">
        <v>38448</v>
      </c>
      <c r="E15662" s="749" t="s">
        <v>38449</v>
      </c>
      <c r="I15662" s="749" t="s">
        <v>236</v>
      </c>
      <c r="J15662" s="749" t="n">
        <v>106.64</v>
      </c>
    </row>
    <row collapsed="false" customFormat="false" customHeight="true" hidden="true" ht="12.75" outlineLevel="0" r="15663">
      <c r="A15663" s="749" t="s">
        <v>38544</v>
      </c>
      <c r="B15663" s="749" t="str">
        <f aca="false">C15663&amp;D15663&amp;E15663&amp;F15663&amp;G15663&amp;H15663</f>
        <v>ELETROCALHA PERFURADA,COM TAMPA TIPO "U",300X100MM,TRATAMENTO SUPERFICIAL PRE-ZINCADO A QUENTE,INCLUSIVE CONEXOES,ACESSORIOS E FIXACAO SUPERIOR.FORNECIMENTO E COLOCACAO</v>
      </c>
      <c r="C15663" s="749" t="s">
        <v>38543</v>
      </c>
      <c r="D15663" s="749" t="s">
        <v>38448</v>
      </c>
      <c r="E15663" s="749" t="s">
        <v>38449</v>
      </c>
      <c r="I15663" s="749" t="s">
        <v>236</v>
      </c>
      <c r="J15663" s="749" t="n">
        <v>101.9</v>
      </c>
    </row>
    <row collapsed="false" customFormat="false" customHeight="true" hidden="true" ht="12.75" outlineLevel="0" r="15664">
      <c r="A15664" s="749" t="s">
        <v>38545</v>
      </c>
      <c r="B15664" s="749" t="str">
        <f aca="false">C15664&amp;D15664&amp;E15664&amp;F15664&amp;G15664&amp;H15664</f>
        <v>ELETROCALHA PERFURADA,COM TAMPA,TIPO "U",400X100MM,TRATAMENTO SUPERFICIAL PRE-ZINCADO A QUENTE,INCLUSIVE CONEXOES,ACESSORIOS E FIXACAO SUPERIOR.FORNECIMENTO E COLOCACAO</v>
      </c>
      <c r="C15664" s="749" t="s">
        <v>38546</v>
      </c>
      <c r="D15664" s="749" t="s">
        <v>38448</v>
      </c>
      <c r="E15664" s="749" t="s">
        <v>38449</v>
      </c>
      <c r="I15664" s="749" t="s">
        <v>236</v>
      </c>
      <c r="J15664" s="749" t="n">
        <v>136.59</v>
      </c>
    </row>
    <row collapsed="false" customFormat="false" customHeight="true" hidden="true" ht="12.75" outlineLevel="0" r="15665">
      <c r="A15665" s="749" t="s">
        <v>38547</v>
      </c>
      <c r="B15665" s="749" t="str">
        <f aca="false">C15665&amp;D15665&amp;E15665&amp;F15665&amp;G15665&amp;H15665</f>
        <v>ELETROCALHA PERFURADA,COM TAMPA,TIPO "U",400X100MM,TRATAMENTO SUPERFICIAL PRE-ZINCADO A QUENTE,INCLUSIVE CONEXOES,ACESSORIOS E FIXACAO SUPERIOR.FORNECIMENTO E COLOCACAO</v>
      </c>
      <c r="C15665" s="749" t="s">
        <v>38546</v>
      </c>
      <c r="D15665" s="749" t="s">
        <v>38448</v>
      </c>
      <c r="E15665" s="749" t="s">
        <v>38449</v>
      </c>
      <c r="I15665" s="749" t="s">
        <v>236</v>
      </c>
      <c r="J15665" s="749" t="n">
        <v>131.85</v>
      </c>
    </row>
    <row collapsed="false" customFormat="false" customHeight="true" hidden="true" ht="12.75" outlineLevel="0" r="15666">
      <c r="A15666" s="749" t="s">
        <v>38548</v>
      </c>
      <c r="B15666" s="749" t="str">
        <f aca="false">C15666&amp;D15666&amp;E15666&amp;F15666&amp;G15666&amp;H15666</f>
        <v>ELETROCALHA PERFURADA,COM TAMPA,TIPO "U",50X50MM,TRATAMENTOSUPERFICIAL PRE-ZINCADO A QUENTE,EXCLUSIVE CONEXOES,ACESSORIOS E FIXACAO SUPERIOR.FORNECIMENTO E COLOCACAO</v>
      </c>
      <c r="C15666" s="749" t="s">
        <v>38499</v>
      </c>
      <c r="D15666" s="749" t="s">
        <v>38464</v>
      </c>
      <c r="E15666" s="749" t="s">
        <v>38412</v>
      </c>
      <c r="I15666" s="749" t="s">
        <v>236</v>
      </c>
      <c r="J15666" s="749" t="n">
        <v>49.31</v>
      </c>
    </row>
    <row collapsed="false" customFormat="false" customHeight="true" hidden="true" ht="12.75" outlineLevel="0" r="15667">
      <c r="A15667" s="749" t="s">
        <v>38549</v>
      </c>
      <c r="B15667" s="749" t="str">
        <f aca="false">C15667&amp;D15667&amp;E15667&amp;F15667&amp;G15667&amp;H15667</f>
        <v>ELETROCALHA PERFURADA,COM TAMPA,TIPO "U",50X50MM,TRATAMENTOSUPERFICIAL PRE-ZINCADO A QUENTE,EXCLUSIVE CONEXOES,ACESSORIOS E FIXACAO SUPERIOR.FORNECIMENTO E COLOCACAO</v>
      </c>
      <c r="C15667" s="749" t="s">
        <v>38499</v>
      </c>
      <c r="D15667" s="749" t="s">
        <v>38464</v>
      </c>
      <c r="E15667" s="749" t="s">
        <v>38412</v>
      </c>
      <c r="I15667" s="749" t="s">
        <v>236</v>
      </c>
      <c r="J15667" s="749" t="n">
        <v>44.57</v>
      </c>
    </row>
    <row collapsed="false" customFormat="false" customHeight="true" hidden="true" ht="12.75" outlineLevel="0" r="15668">
      <c r="A15668" s="749" t="s">
        <v>38550</v>
      </c>
      <c r="B15668" s="749" t="str">
        <f aca="false">C15668&amp;D15668&amp;E15668&amp;F15668&amp;G15668&amp;H15668</f>
        <v>ELETROCALHA PERFURADA,COM TAMPA,TIPO "U",100X50MM,TRATAMENTO SUPERFICIAL PRE-ZINCADO A QUENTE,EXCLUSIVE CONEXOES,ACESSORIOS E FIXACAO SUPERIOR.FORNECIMENTO E COLOCACAO</v>
      </c>
      <c r="C15668" s="749" t="s">
        <v>38502</v>
      </c>
      <c r="D15668" s="749" t="s">
        <v>38467</v>
      </c>
      <c r="E15668" s="749" t="s">
        <v>38417</v>
      </c>
      <c r="I15668" s="749" t="s">
        <v>236</v>
      </c>
      <c r="J15668" s="749" t="n">
        <v>55.4</v>
      </c>
    </row>
    <row collapsed="false" customFormat="false" customHeight="true" hidden="true" ht="12.75" outlineLevel="0" r="15669">
      <c r="A15669" s="749" t="s">
        <v>38551</v>
      </c>
      <c r="B15669" s="749" t="str">
        <f aca="false">C15669&amp;D15669&amp;E15669&amp;F15669&amp;G15669&amp;H15669</f>
        <v>ELETROCALHA PERFURADA,COM TAMPA,TIPO "U",100X50MM,TRATAMENTO SUPERFICIAL PRE-ZINCADO A QUENTE,EXCLUSIVE CONEXOES,ACESSORIOS E FIXACAO SUPERIOR.FORNECIMENTO E COLOCACAO</v>
      </c>
      <c r="C15669" s="749" t="s">
        <v>38502</v>
      </c>
      <c r="D15669" s="749" t="s">
        <v>38467</v>
      </c>
      <c r="E15669" s="749" t="s">
        <v>38417</v>
      </c>
      <c r="I15669" s="749" t="s">
        <v>236</v>
      </c>
      <c r="J15669" s="749" t="n">
        <v>50.66</v>
      </c>
    </row>
    <row collapsed="false" customFormat="false" customHeight="true" hidden="true" ht="12.75" outlineLevel="0" r="15670">
      <c r="A15670" s="749" t="s">
        <v>38552</v>
      </c>
      <c r="B15670" s="749" t="str">
        <f aca="false">C15670&amp;D15670&amp;E15670&amp;F15670&amp;G15670&amp;H15670</f>
        <v>ELETROCALHA PERFURADA,COM TAMPA,TIPO "U",150X50MM,TRATAMENTO SUPERFICIAL PRE-ZINCADO A QUENTE,EXCLUSIVE CONEXOES,ACESSORIOS E FIXACAO SUPERIOR.FORNECIMENTO E COLOCACAO</v>
      </c>
      <c r="C15670" s="749" t="s">
        <v>38505</v>
      </c>
      <c r="D15670" s="749" t="s">
        <v>38467</v>
      </c>
      <c r="E15670" s="749" t="s">
        <v>38417</v>
      </c>
      <c r="I15670" s="749" t="s">
        <v>236</v>
      </c>
      <c r="J15670" s="749" t="n">
        <v>61.48</v>
      </c>
    </row>
    <row collapsed="false" customFormat="false" customHeight="true" hidden="true" ht="12.75" outlineLevel="0" r="15671">
      <c r="A15671" s="749" t="s">
        <v>38553</v>
      </c>
      <c r="B15671" s="749" t="str">
        <f aca="false">C15671&amp;D15671&amp;E15671&amp;F15671&amp;G15671&amp;H15671</f>
        <v>ELETROCALHA PERFURADA,COM TAMPA,TIPO "U",150X50MM,TRATAMENTO SUPERFICIAL PRE-ZINCADO A QUENTE,EXCLUSIVE CONEXOES,ACESSORIOS E FIXACAO SUPERIOR.FORNECIMENTO E COLOCACAO</v>
      </c>
      <c r="C15671" s="749" t="s">
        <v>38505</v>
      </c>
      <c r="D15671" s="749" t="s">
        <v>38467</v>
      </c>
      <c r="E15671" s="749" t="s">
        <v>38417</v>
      </c>
      <c r="I15671" s="749" t="s">
        <v>236</v>
      </c>
      <c r="J15671" s="749" t="n">
        <v>56.74</v>
      </c>
    </row>
    <row collapsed="false" customFormat="false" customHeight="true" hidden="true" ht="12.75" outlineLevel="0" r="15672">
      <c r="A15672" s="749" t="s">
        <v>38554</v>
      </c>
      <c r="B15672" s="749" t="str">
        <f aca="false">C15672&amp;D15672&amp;E15672&amp;F15672&amp;G15672&amp;H15672</f>
        <v>ELETROCALHA PERFURADA,COM TAMPA,TIPO "U",200X50MM,TRATAMENTO SUPERFICIAL PRE-ZINCADO A QUENTE,EXCLUSIVE CONEXOES,ACESSORIOS E FIXACAO SUPERIOR.FORNECIMENTO E COLOCACAO</v>
      </c>
      <c r="C15672" s="749" t="s">
        <v>38509</v>
      </c>
      <c r="D15672" s="749" t="s">
        <v>38467</v>
      </c>
      <c r="E15672" s="749" t="s">
        <v>38417</v>
      </c>
      <c r="I15672" s="749" t="s">
        <v>236</v>
      </c>
      <c r="J15672" s="749" t="n">
        <v>67.58</v>
      </c>
    </row>
    <row collapsed="false" customFormat="false" customHeight="true" hidden="true" ht="12.75" outlineLevel="0" r="15673">
      <c r="A15673" s="749" t="s">
        <v>38555</v>
      </c>
      <c r="B15673" s="749" t="str">
        <f aca="false">C15673&amp;D15673&amp;E15673&amp;F15673&amp;G15673&amp;H15673</f>
        <v>ELETROCALHA PERFURADA,COM TAMPA,TIPO "U",200X50MM,TRATAMENTO SUPERFICIAL PRE-ZINCADO A QUENTE,EXCLUSIVE CONEXOES,ACESSORIOS E FIXACAO SUPERIOR.FORNECIMENTO E COLOCACAO</v>
      </c>
      <c r="C15673" s="749" t="s">
        <v>38509</v>
      </c>
      <c r="D15673" s="749" t="s">
        <v>38467</v>
      </c>
      <c r="E15673" s="749" t="s">
        <v>38417</v>
      </c>
      <c r="I15673" s="749" t="s">
        <v>236</v>
      </c>
      <c r="J15673" s="749" t="n">
        <v>62.84</v>
      </c>
    </row>
    <row collapsed="false" customFormat="false" customHeight="true" hidden="true" ht="12.75" outlineLevel="0" r="15674">
      <c r="A15674" s="749" t="s">
        <v>38556</v>
      </c>
      <c r="B15674" s="749" t="str">
        <f aca="false">C15674&amp;D15674&amp;E15674&amp;F15674&amp;G15674&amp;H15674</f>
        <v>ELETROCALHA PERFURADA,COM TAMPA,TIPO "U",300X50MM,TRATAMENTO SUPERFICIAL PRE-ZINCADO A QUENTE,EXCLUSIVE CONEXOES,ACESSORIOS E FIXACAO SUPERIOR.FORNECIMENTO E COLOCACAO</v>
      </c>
      <c r="C15674" s="749" t="s">
        <v>38512</v>
      </c>
      <c r="D15674" s="749" t="s">
        <v>38467</v>
      </c>
      <c r="E15674" s="749" t="s">
        <v>38417</v>
      </c>
      <c r="I15674" s="749" t="s">
        <v>236</v>
      </c>
      <c r="J15674" s="749" t="n">
        <v>86.45</v>
      </c>
    </row>
    <row collapsed="false" customFormat="false" customHeight="true" hidden="true" ht="12.75" outlineLevel="0" r="15675">
      <c r="A15675" s="749" t="s">
        <v>38557</v>
      </c>
      <c r="B15675" s="749" t="str">
        <f aca="false">C15675&amp;D15675&amp;E15675&amp;F15675&amp;G15675&amp;H15675</f>
        <v>ELETROCALHA PERFURADA,COM TAMPA,TIPO "U",300X50MM,TRATAMENTO SUPERFICIAL PRE-ZINCADO A QUENTE,EXCLUSIVE CONEXOES,ACESSORIOS E FIXACAO SUPERIOR.FORNECIMENTO E COLOCACAO</v>
      </c>
      <c r="C15675" s="749" t="s">
        <v>38512</v>
      </c>
      <c r="D15675" s="749" t="s">
        <v>38467</v>
      </c>
      <c r="E15675" s="749" t="s">
        <v>38417</v>
      </c>
      <c r="I15675" s="749" t="s">
        <v>236</v>
      </c>
      <c r="J15675" s="749" t="n">
        <v>81.72</v>
      </c>
    </row>
    <row collapsed="false" customFormat="false" customHeight="true" hidden="true" ht="12.75" outlineLevel="0" r="15676">
      <c r="A15676" s="749" t="s">
        <v>38558</v>
      </c>
      <c r="B15676" s="749" t="str">
        <f aca="false">C15676&amp;D15676&amp;E15676&amp;F15676&amp;G15676&amp;H15676</f>
        <v>ELETROCALHA PERFURADA,COM TAMPA,TIPO "U",400X50MM,TRATAMENTO SUPERFICIAL PRE-ZINCADO A QUENTE,EXCLUSIVE CONEXOES,ACESSORIOS E FIXACAO SUPERIOR.FORNECIMENTO E COLOCACAO</v>
      </c>
      <c r="C15676" s="749" t="s">
        <v>38515</v>
      </c>
      <c r="D15676" s="749" t="s">
        <v>38467</v>
      </c>
      <c r="E15676" s="749" t="s">
        <v>38417</v>
      </c>
      <c r="I15676" s="749" t="s">
        <v>236</v>
      </c>
      <c r="J15676" s="749" t="n">
        <v>100.37</v>
      </c>
    </row>
    <row collapsed="false" customFormat="false" customHeight="true" hidden="true" ht="12.75" outlineLevel="0" r="15677">
      <c r="A15677" s="749" t="s">
        <v>38559</v>
      </c>
      <c r="B15677" s="749" t="str">
        <f aca="false">C15677&amp;D15677&amp;E15677&amp;F15677&amp;G15677&amp;H15677</f>
        <v>ELETROCALHA PERFURADA,COM TAMPA,TIPO "U",400X50MM,TRATAMENTO SUPERFICIAL PRE-ZINCADO A QUENTE,EXCLUSIVE CONEXOES,ACESSORIOS E FIXACAO SUPERIOR.FORNECIMENTO E COLOCACAO</v>
      </c>
      <c r="C15677" s="749" t="s">
        <v>38515</v>
      </c>
      <c r="D15677" s="749" t="s">
        <v>38467</v>
      </c>
      <c r="E15677" s="749" t="s">
        <v>38417</v>
      </c>
      <c r="I15677" s="749" t="s">
        <v>236</v>
      </c>
      <c r="J15677" s="749" t="n">
        <v>95.63</v>
      </c>
    </row>
    <row collapsed="false" customFormat="false" customHeight="true" hidden="true" ht="12.75" outlineLevel="0" r="15678">
      <c r="A15678" s="749" t="s">
        <v>38560</v>
      </c>
      <c r="B15678" s="749" t="str">
        <f aca="false">C15678&amp;D15678&amp;E15678&amp;F15678&amp;G15678&amp;H15678</f>
        <v>ELETROCALHA PERFURADA,COM TAMPA,TIPO "U",100X75MM,TRATAMENTO SUPERFICIAL PRE-ZINCADO A QUENTE,EXCLUSIVE CONEXOES,ACESSORIOS E FIXACAO SUPERIOR.FORNECIMENTO E COLOCACAO</v>
      </c>
      <c r="C15678" s="749" t="s">
        <v>38518</v>
      </c>
      <c r="D15678" s="749" t="s">
        <v>38467</v>
      </c>
      <c r="E15678" s="749" t="s">
        <v>38417</v>
      </c>
      <c r="I15678" s="749" t="s">
        <v>236</v>
      </c>
      <c r="J15678" s="749" t="n">
        <v>55.99</v>
      </c>
    </row>
    <row collapsed="false" customFormat="false" customHeight="true" hidden="true" ht="12.75" outlineLevel="0" r="15679">
      <c r="A15679" s="749" t="s">
        <v>38561</v>
      </c>
      <c r="B15679" s="749" t="str">
        <f aca="false">C15679&amp;D15679&amp;E15679&amp;F15679&amp;G15679&amp;H15679</f>
        <v>ELETROCALHA PERFURADA,COM TAMPA,TIPO "U",100X75MM,TRATAMENTO SUPERFICIAL PRE-ZINCADO A QUENTE,EXCLUSIVE CONEXOES,ACESSORIOS E FIXACAO SUPERIOR.FORNECIMENTO E COLOCACAO</v>
      </c>
      <c r="C15679" s="749" t="s">
        <v>38518</v>
      </c>
      <c r="D15679" s="749" t="s">
        <v>38467</v>
      </c>
      <c r="E15679" s="749" t="s">
        <v>38417</v>
      </c>
      <c r="I15679" s="749" t="s">
        <v>236</v>
      </c>
      <c r="J15679" s="749" t="n">
        <v>51.25</v>
      </c>
    </row>
    <row collapsed="false" customFormat="false" customHeight="true" hidden="true" ht="12.75" outlineLevel="0" r="15680">
      <c r="A15680" s="749" t="s">
        <v>38562</v>
      </c>
      <c r="B15680" s="749" t="str">
        <f aca="false">C15680&amp;D15680&amp;E15680&amp;F15680&amp;G15680&amp;H15680</f>
        <v>ELETROCALHA PERFURADA,COM TAMPA,TIPO "U",150X75MM,TRATAMENTO SUPERFICIAL PRE-ZINCADO A QUENTE,EXCLUSIVE CONEXOES,ACESSORIOS E FIXACAO SUPERIOR.FORNECIMENTO E COLOCACAO</v>
      </c>
      <c r="C15680" s="749" t="s">
        <v>38522</v>
      </c>
      <c r="D15680" s="749" t="s">
        <v>38467</v>
      </c>
      <c r="E15680" s="749" t="s">
        <v>38417</v>
      </c>
      <c r="I15680" s="749" t="s">
        <v>236</v>
      </c>
      <c r="J15680" s="749" t="n">
        <v>64.6</v>
      </c>
    </row>
    <row collapsed="false" customFormat="false" customHeight="true" hidden="true" ht="12.75" outlineLevel="0" r="15681">
      <c r="A15681" s="749" t="s">
        <v>38563</v>
      </c>
      <c r="B15681" s="749" t="str">
        <f aca="false">C15681&amp;D15681&amp;E15681&amp;F15681&amp;G15681&amp;H15681</f>
        <v>ELETROCALHA PERFURADA,COM TAMPA,TIPO "U",150X75MM,TRATAMENTO SUPERFICIAL PRE-ZINCADO A QUENTE,EXCLUSIVE CONEXOES,ACESSORIOS E FIXACAO SUPERIOR.FORNECIMENTO E COLOCACAO</v>
      </c>
      <c r="C15681" s="749" t="s">
        <v>38522</v>
      </c>
      <c r="D15681" s="749" t="s">
        <v>38467</v>
      </c>
      <c r="E15681" s="749" t="s">
        <v>38417</v>
      </c>
      <c r="I15681" s="749" t="s">
        <v>236</v>
      </c>
      <c r="J15681" s="749" t="n">
        <v>59.86</v>
      </c>
    </row>
    <row collapsed="false" customFormat="false" customHeight="true" hidden="true" ht="12.75" outlineLevel="0" r="15682">
      <c r="A15682" s="749" t="s">
        <v>38564</v>
      </c>
      <c r="B15682" s="749" t="str">
        <f aca="false">C15682&amp;D15682&amp;E15682&amp;F15682&amp;G15682&amp;H15682</f>
        <v>ELETROCALHA PERFURADA,COM TAMPA,TIPO "U",200X75MM,TRATAMENTO SUPERFICIAL PRE-ZINCADO A QUENTE,EXCLUSIVE CONEXOES,ACESSORIOS E FIXACAO SUPERIOR.FORNECIMENTO E COLOCACAO</v>
      </c>
      <c r="C15682" s="749" t="s">
        <v>38525</v>
      </c>
      <c r="D15682" s="749" t="s">
        <v>38467</v>
      </c>
      <c r="E15682" s="749" t="s">
        <v>38417</v>
      </c>
      <c r="I15682" s="749" t="s">
        <v>236</v>
      </c>
      <c r="J15682" s="749" t="n">
        <v>70.69</v>
      </c>
    </row>
    <row collapsed="false" customFormat="false" customHeight="true" hidden="true" ht="12.75" outlineLevel="0" r="15683">
      <c r="A15683" s="749" t="s">
        <v>38565</v>
      </c>
      <c r="B15683" s="749" t="str">
        <f aca="false">C15683&amp;D15683&amp;E15683&amp;F15683&amp;G15683&amp;H15683</f>
        <v>ELETROCALHA PERFURADA,COM TAMPA,TIPO "U",200X75MM,TRATAMENTO SUPERFICIAL PRE-ZINCADO A QUENTE,EXCLUSIVE CONEXOES,ACESSORIOS E FIXACAO SUPERIOR.FORNECIMENTO E COLOCACAO</v>
      </c>
      <c r="C15683" s="749" t="s">
        <v>38525</v>
      </c>
      <c r="D15683" s="749" t="s">
        <v>38467</v>
      </c>
      <c r="E15683" s="749" t="s">
        <v>38417</v>
      </c>
      <c r="I15683" s="749" t="s">
        <v>236</v>
      </c>
      <c r="J15683" s="749" t="n">
        <v>65.95</v>
      </c>
    </row>
    <row collapsed="false" customFormat="false" customHeight="true" hidden="true" ht="12.75" outlineLevel="0" r="15684">
      <c r="A15684" s="749" t="s">
        <v>38566</v>
      </c>
      <c r="B15684" s="749" t="str">
        <f aca="false">C15684&amp;D15684&amp;E15684&amp;F15684&amp;G15684&amp;H15684</f>
        <v>ELETROCALHA PERFURADA,COM TAMPA,TIPO "U",300X75MM,TRATAMENTO SUPERFICIAL PRE-ZINCADO A QUENTE,EXCLUSIVE CONEXOES,ACESSORIOS E FIXACAO SUPERIOR.FORNECIMENTO E COLOCACAO</v>
      </c>
      <c r="C15684" s="749" t="s">
        <v>38528</v>
      </c>
      <c r="D15684" s="749" t="s">
        <v>38467</v>
      </c>
      <c r="E15684" s="749" t="s">
        <v>38417</v>
      </c>
      <c r="I15684" s="749" t="s">
        <v>236</v>
      </c>
      <c r="J15684" s="749" t="n">
        <v>90.29</v>
      </c>
    </row>
    <row collapsed="false" customFormat="false" customHeight="true" hidden="true" ht="12.75" outlineLevel="0" r="15685">
      <c r="A15685" s="749" t="s">
        <v>38567</v>
      </c>
      <c r="B15685" s="749" t="str">
        <f aca="false">C15685&amp;D15685&amp;E15685&amp;F15685&amp;G15685&amp;H15685</f>
        <v>ELETROCALHA PERFURADA,COM TAMPA,TIPO "U",300X75MM,TRATAMENTO SUPERFICIAL PRE-ZINCADO A QUENTE,EXCLUSIVE CONEXOES,ACESSORIOS E FIXACAO SUPERIOR.FORNECIMENTO E COLOCACAO</v>
      </c>
      <c r="C15685" s="749" t="s">
        <v>38528</v>
      </c>
      <c r="D15685" s="749" t="s">
        <v>38467</v>
      </c>
      <c r="E15685" s="749" t="s">
        <v>38417</v>
      </c>
      <c r="I15685" s="749" t="s">
        <v>236</v>
      </c>
      <c r="J15685" s="749" t="n">
        <v>85.55</v>
      </c>
    </row>
    <row collapsed="false" customFormat="false" customHeight="true" hidden="true" ht="12.75" outlineLevel="0" r="15686">
      <c r="A15686" s="749" t="s">
        <v>38568</v>
      </c>
      <c r="B15686" s="749" t="str">
        <f aca="false">C15686&amp;D15686&amp;E15686&amp;F15686&amp;G15686&amp;H15686</f>
        <v>ELETROCALHA PERFURADA,COM TAMPA,TIPO "U",400X75MM,TRATAMENTO SUPEFICIAL PRE-ZINCADO A QUENTE,EXCLUSIVE CONEXOES,ACESSORIOS E FIXACAO SUPERIOR.FORNECIMENTO E COLOCACAO</v>
      </c>
      <c r="C15686" s="749" t="s">
        <v>38531</v>
      </c>
      <c r="D15686" s="749" t="s">
        <v>38569</v>
      </c>
      <c r="E15686" s="749" t="s">
        <v>38412</v>
      </c>
      <c r="I15686" s="749" t="s">
        <v>236</v>
      </c>
      <c r="J15686" s="749" t="n">
        <v>119.56</v>
      </c>
    </row>
    <row collapsed="false" customFormat="false" customHeight="true" hidden="true" ht="12.75" outlineLevel="0" r="15687">
      <c r="A15687" s="749" t="s">
        <v>38570</v>
      </c>
      <c r="B15687" s="749" t="str">
        <f aca="false">C15687&amp;D15687&amp;E15687&amp;F15687&amp;G15687&amp;H15687</f>
        <v>ELETROCALHA PERFURADA,COM TAMPA,TIPO "U",400X75MM,TRATAMENTO SUPEFICIAL PRE-ZINCADO A QUENTE,EXCLUSIVE CONEXOES,ACESSORIOS E FIXACAO SUPERIOR.FORNECIMENTO E COLOCACAO</v>
      </c>
      <c r="C15687" s="749" t="s">
        <v>38531</v>
      </c>
      <c r="D15687" s="749" t="s">
        <v>38569</v>
      </c>
      <c r="E15687" s="749" t="s">
        <v>38412</v>
      </c>
      <c r="I15687" s="749" t="s">
        <v>236</v>
      </c>
      <c r="J15687" s="749" t="n">
        <v>114.82</v>
      </c>
    </row>
    <row collapsed="false" customFormat="false" customHeight="true" hidden="true" ht="12.75" outlineLevel="0" r="15688">
      <c r="A15688" s="749" t="s">
        <v>38571</v>
      </c>
      <c r="B15688" s="749" t="str">
        <f aca="false">C15688&amp;D15688&amp;E15688&amp;F15688&amp;G15688&amp;H15688</f>
        <v>ELETROCALHA PERFURADA,COM TAMPA,TIPO "U",100X100MM,TRATAMENTO SUPERFICIAL PRE-ZINCADO A QUENTE,EXCLUSIVE CONEXOES,ACESSORIOS E FIXACAO SUPERIOR.FORNECIMENTO E COLOCACAO</v>
      </c>
      <c r="C15688" s="749" t="s">
        <v>38534</v>
      </c>
      <c r="D15688" s="749" t="s">
        <v>38488</v>
      </c>
      <c r="E15688" s="749" t="s">
        <v>38449</v>
      </c>
      <c r="I15688" s="749" t="s">
        <v>236</v>
      </c>
      <c r="J15688" s="749" t="n">
        <v>58.38</v>
      </c>
    </row>
    <row collapsed="false" customFormat="false" customHeight="true" hidden="true" ht="12.75" outlineLevel="0" r="15689">
      <c r="A15689" s="749" t="s">
        <v>38572</v>
      </c>
      <c r="B15689" s="749" t="str">
        <f aca="false">C15689&amp;D15689&amp;E15689&amp;F15689&amp;G15689&amp;H15689</f>
        <v>ELETROCALHA PERFURADA,COM TAMPA,TIPO "U",100X100MM,TRATAMENTO SUPERFICIAL PRE-ZINCADO A QUENTE,EXCLUSIVE CONEXOES,ACESSORIOS E FIXACAO SUPERIOR.FORNECIMENTO E COLOCACAO</v>
      </c>
      <c r="C15689" s="749" t="s">
        <v>38534</v>
      </c>
      <c r="D15689" s="749" t="s">
        <v>38488</v>
      </c>
      <c r="E15689" s="749" t="s">
        <v>38449</v>
      </c>
      <c r="I15689" s="749" t="s">
        <v>236</v>
      </c>
      <c r="J15689" s="749" t="n">
        <v>53.65</v>
      </c>
    </row>
    <row collapsed="false" customFormat="false" customHeight="true" hidden="true" ht="12.75" outlineLevel="0" r="15690">
      <c r="A15690" s="749" t="s">
        <v>38573</v>
      </c>
      <c r="B15690" s="749" t="str">
        <f aca="false">C15690&amp;D15690&amp;E15690&amp;F15690&amp;G15690&amp;H15690</f>
        <v>ELETROCALHA PERFURADA,COM TAMPA,TIPO "U",150X100MM,TRATAMENTO SUPERFICIAL PRE-ZINCADO A QUENTE,EXCLUSIVE CONEXOES,ACESSORIOS E FIXACAO SUPERIOR.FORNECIMENTO E COLOCACAO</v>
      </c>
      <c r="C15690" s="749" t="s">
        <v>38537</v>
      </c>
      <c r="D15690" s="749" t="s">
        <v>38488</v>
      </c>
      <c r="E15690" s="749" t="s">
        <v>38449</v>
      </c>
      <c r="I15690" s="749" t="s">
        <v>236</v>
      </c>
      <c r="J15690" s="749" t="n">
        <v>67.72</v>
      </c>
    </row>
    <row collapsed="false" customFormat="false" customHeight="true" hidden="true" ht="12.75" outlineLevel="0" r="15691">
      <c r="A15691" s="749" t="s">
        <v>38574</v>
      </c>
      <c r="B15691" s="749" t="str">
        <f aca="false">C15691&amp;D15691&amp;E15691&amp;F15691&amp;G15691&amp;H15691</f>
        <v>ELETROCALHA PERFURADA,COM TAMPA,TIPO "U",150X100MM,TRATAMENTO SUPERFICIAL PRE-ZINCADO A QUENTE,EXCLUSIVE CONEXOES,ACESSORIOS E FIXACAO SUPERIOR.FORNECIMENTO E COLOCACAO</v>
      </c>
      <c r="C15691" s="749" t="s">
        <v>38537</v>
      </c>
      <c r="D15691" s="749" t="s">
        <v>38488</v>
      </c>
      <c r="E15691" s="749" t="s">
        <v>38449</v>
      </c>
      <c r="I15691" s="749" t="s">
        <v>236</v>
      </c>
      <c r="J15691" s="749" t="n">
        <v>62.98</v>
      </c>
    </row>
    <row collapsed="false" customFormat="false" customHeight="true" hidden="true" ht="12.75" outlineLevel="0" r="15692">
      <c r="A15692" s="749" t="s">
        <v>38575</v>
      </c>
      <c r="B15692" s="749" t="str">
        <f aca="false">C15692&amp;D15692&amp;E15692&amp;F15692&amp;G15692&amp;H15692</f>
        <v>ELETROCALHA PERFURADA,COM TAMPA,TIPO "U",200X100MM,TRATAMENTO SUPERFICIAL PRE-ZINCADO A QUENTE,EXCLUSIVE CONEXOES,ACESSORIOS E FIXACAO SUPERIOR.FORNECIMENTO E COLOCACAO</v>
      </c>
      <c r="C15692" s="749" t="s">
        <v>38540</v>
      </c>
      <c r="D15692" s="749" t="s">
        <v>38488</v>
      </c>
      <c r="E15692" s="749" t="s">
        <v>38449</v>
      </c>
      <c r="I15692" s="749" t="s">
        <v>236</v>
      </c>
      <c r="J15692" s="749" t="n">
        <v>71.82</v>
      </c>
    </row>
    <row collapsed="false" customFormat="false" customHeight="true" hidden="true" ht="12.75" outlineLevel="0" r="15693">
      <c r="A15693" s="749" t="s">
        <v>38576</v>
      </c>
      <c r="B15693" s="749" t="str">
        <f aca="false">C15693&amp;D15693&amp;E15693&amp;F15693&amp;G15693&amp;H15693</f>
        <v>ELETROCALHA PERFURADA,COM TAMPA,TIPO "U",200X100MM,TRATAMENTO SUPERFICIAL PRE-ZINCADO A QUENTE,EXCLUSIVE CONEXOES,ACESSORIOS E FIXACAO SUPERIOR.FORNECIMENTO E COLOCACAO</v>
      </c>
      <c r="C15693" s="749" t="s">
        <v>38540</v>
      </c>
      <c r="D15693" s="749" t="s">
        <v>38488</v>
      </c>
      <c r="E15693" s="749" t="s">
        <v>38449</v>
      </c>
      <c r="I15693" s="749" t="s">
        <v>236</v>
      </c>
      <c r="J15693" s="749" t="n">
        <v>67.08</v>
      </c>
    </row>
    <row collapsed="false" customFormat="false" customHeight="true" hidden="true" ht="12.75" outlineLevel="0" r="15694">
      <c r="A15694" s="749" t="s">
        <v>38577</v>
      </c>
      <c r="B15694" s="749" t="str">
        <f aca="false">C15694&amp;D15694&amp;E15694&amp;F15694&amp;G15694&amp;H15694</f>
        <v>ELETROCALHA PERFURADA,COM TAMPA,TIPO "U",300X100MM,TRATAMENTO SUPERFICIAL PRE-ZINCADO A QUENTE,EXCLUSIVE CONEXOES,ACESSORIOS E FIXACAO SUPERIOR.FORNECIMENTO E COLOCACAO</v>
      </c>
      <c r="C15694" s="749" t="s">
        <v>38578</v>
      </c>
      <c r="D15694" s="749" t="s">
        <v>38488</v>
      </c>
      <c r="E15694" s="749" t="s">
        <v>38449</v>
      </c>
      <c r="I15694" s="749" t="s">
        <v>236</v>
      </c>
      <c r="J15694" s="749" t="n">
        <v>84.58</v>
      </c>
    </row>
    <row collapsed="false" customFormat="false" customHeight="true" hidden="true" ht="12.75" outlineLevel="0" r="15695">
      <c r="A15695" s="749" t="s">
        <v>38579</v>
      </c>
      <c r="B15695" s="749" t="str">
        <f aca="false">C15695&amp;D15695&amp;E15695&amp;F15695&amp;G15695&amp;H15695</f>
        <v>ELETROCALHA PERFURADA,COM TAMPA,TIPO "U",300X100MM,TRATAMENTO SUPERFICIAL PRE-ZINCADO A QUENTE,EXCLUSIVE CONEXOES,ACESSORIOS E FIXACAO SUPERIOR.FORNECIMENTO E COLOCACAO</v>
      </c>
      <c r="C15695" s="749" t="s">
        <v>38578</v>
      </c>
      <c r="D15695" s="749" t="s">
        <v>38488</v>
      </c>
      <c r="E15695" s="749" t="s">
        <v>38449</v>
      </c>
      <c r="I15695" s="749" t="s">
        <v>236</v>
      </c>
      <c r="J15695" s="749" t="n">
        <v>79.84</v>
      </c>
    </row>
    <row collapsed="false" customFormat="false" customHeight="true" hidden="true" ht="12.75" outlineLevel="0" r="15696">
      <c r="A15696" s="749" t="s">
        <v>38580</v>
      </c>
      <c r="B15696" s="749" t="str">
        <f aca="false">C15696&amp;D15696&amp;E15696&amp;F15696&amp;G15696&amp;H15696</f>
        <v>ELETROCALHA PERFURADA,COM TAMPA,TIPO "U",400X100MM,TRATAMENTO SUPERFICIAL PRE-ZINCADO A QUENTE,EXCLUSIVE CONEXOES,ACESSORIOS E FIXACAO SUPERIOR.FORNECIMENTO E COLOCACAO</v>
      </c>
      <c r="C15696" s="749" t="s">
        <v>38546</v>
      </c>
      <c r="D15696" s="749" t="s">
        <v>38488</v>
      </c>
      <c r="E15696" s="749" t="s">
        <v>38449</v>
      </c>
      <c r="I15696" s="749" t="s">
        <v>236</v>
      </c>
      <c r="J15696" s="749" t="n">
        <v>108.04</v>
      </c>
    </row>
    <row collapsed="false" customFormat="false" customHeight="true" hidden="true" ht="12.75" outlineLevel="0" r="15697">
      <c r="A15697" s="749" t="s">
        <v>38581</v>
      </c>
      <c r="B15697" s="749" t="str">
        <f aca="false">C15697&amp;D15697&amp;E15697&amp;F15697&amp;G15697&amp;H15697</f>
        <v>ELETROCALHA PERFURADA,COM TAMPA,TIPO "U",400X100MM,TRATAMENTO SUPERFICIAL PRE-ZINCADO A QUENTE,EXCLUSIVE CONEXOES,ACESSORIOS E FIXACAO SUPERIOR.FORNECIMENTO E COLOCACAO</v>
      </c>
      <c r="C15697" s="749" t="s">
        <v>38546</v>
      </c>
      <c r="D15697" s="749" t="s">
        <v>38488</v>
      </c>
      <c r="E15697" s="749" t="s">
        <v>38449</v>
      </c>
      <c r="I15697" s="749" t="s">
        <v>236</v>
      </c>
      <c r="J15697" s="749" t="n">
        <v>103.3</v>
      </c>
    </row>
    <row collapsed="false" customFormat="false" customHeight="true" hidden="true" ht="12.75" outlineLevel="0" r="15698">
      <c r="A15698" s="749" t="s">
        <v>38582</v>
      </c>
      <c r="B15698" s="749" t="str">
        <f aca="false">C15698&amp;D15698&amp;E15698&amp;F15698&amp;G15698&amp;H15698</f>
        <v>ELETROCALHA LISA,COM TAMPA,TIPO "U",50X50MM,TRATAMENTO SUPERFICIAL PRE-ZINCADO A QUENTE,INCLUSIVE CONEXOES,ACESSORIOS EFIXACAO SUPERIOR.FORNECIMENTO E COLOCACAO</v>
      </c>
      <c r="C15698" s="749" t="s">
        <v>38583</v>
      </c>
      <c r="D15698" s="749" t="s">
        <v>38584</v>
      </c>
      <c r="E15698" s="749" t="s">
        <v>38585</v>
      </c>
      <c r="I15698" s="749" t="s">
        <v>236</v>
      </c>
      <c r="J15698" s="749" t="n">
        <v>62.06</v>
      </c>
    </row>
    <row collapsed="false" customFormat="false" customHeight="true" hidden="true" ht="12.75" outlineLevel="0" r="15699">
      <c r="A15699" s="749" t="s">
        <v>38586</v>
      </c>
      <c r="B15699" s="749" t="str">
        <f aca="false">C15699&amp;D15699&amp;E15699&amp;F15699&amp;G15699&amp;H15699</f>
        <v>ELETROCALHA LISA,COM TAMPA,TIPO "U",50X50MM,TRATAMENTO SUPERFICIAL PRE-ZINCADO A QUENTE,INCLUSIVE CONEXOES,ACESSORIOS EFIXACAO SUPERIOR.FORNECIMENTO E COLOCACAO</v>
      </c>
      <c r="C15699" s="749" t="s">
        <v>38583</v>
      </c>
      <c r="D15699" s="749" t="s">
        <v>38584</v>
      </c>
      <c r="E15699" s="749" t="s">
        <v>38585</v>
      </c>
      <c r="I15699" s="749" t="s">
        <v>236</v>
      </c>
      <c r="J15699" s="749" t="n">
        <v>57.33</v>
      </c>
    </row>
    <row collapsed="false" customFormat="false" customHeight="true" hidden="true" ht="12.75" outlineLevel="0" r="15700">
      <c r="A15700" s="749" t="s">
        <v>38587</v>
      </c>
      <c r="B15700" s="749" t="str">
        <f aca="false">C15700&amp;D15700&amp;E15700&amp;F15700&amp;G15700&amp;H15700</f>
        <v>ELETROCALHA LISA,COM TAMPA,TIPO "U",100X50MM,TRATAMENTO SUPERFICIAL PRE-ZINCADO A QUENTE,INCLUSIVE CONEXOES,ACESSORIOS EFIXACAO SUPERIOR.FORNECIMENTO E COLOCACAO</v>
      </c>
      <c r="C15700" s="749" t="s">
        <v>38588</v>
      </c>
      <c r="D15700" s="749" t="s">
        <v>38589</v>
      </c>
      <c r="E15700" s="749" t="s">
        <v>38585</v>
      </c>
      <c r="I15700" s="749" t="s">
        <v>236</v>
      </c>
      <c r="J15700" s="749" t="n">
        <v>69.69</v>
      </c>
    </row>
    <row collapsed="false" customFormat="false" customHeight="true" hidden="true" ht="12.75" outlineLevel="0" r="15701">
      <c r="A15701" s="749" t="s">
        <v>38590</v>
      </c>
      <c r="B15701" s="749" t="str">
        <f aca="false">C15701&amp;D15701&amp;E15701&amp;F15701&amp;G15701&amp;H15701</f>
        <v>ELETROCALHA LISA,COM TAMPA,TIPO "U",100X50MM,TRATAMENTO SUPERFICIAL PRE-ZINCADO A QUENTE,INCLUSIVE CONEXOES,ACESSORIOS EFIXACAO SUPERIOR.FORNECIMENTO E COLOCACAO</v>
      </c>
      <c r="C15701" s="749" t="s">
        <v>38588</v>
      </c>
      <c r="D15701" s="749" t="s">
        <v>38589</v>
      </c>
      <c r="E15701" s="749" t="s">
        <v>38585</v>
      </c>
      <c r="I15701" s="749" t="s">
        <v>236</v>
      </c>
      <c r="J15701" s="749" t="n">
        <v>64.96</v>
      </c>
    </row>
    <row collapsed="false" customFormat="false" customHeight="true" hidden="true" ht="12.75" outlineLevel="0" r="15702">
      <c r="A15702" s="749" t="s">
        <v>38591</v>
      </c>
      <c r="B15702" s="749" t="str">
        <f aca="false">C15702&amp;D15702&amp;E15702&amp;F15702&amp;G15702&amp;H15702</f>
        <v>ELETROCALHA LISA,COM TAMPA,TIPO "U",150X50MM,TRATAMENTO SUPERFICIAL PRE-ZINCADO A QUENTE,INCLUSIVE CONEXOES,ACESSORIOS EFIXACAO SUPERIOR.FORNECIMENTO E COLOCACAO</v>
      </c>
      <c r="C15702" s="749" t="s">
        <v>38592</v>
      </c>
      <c r="D15702" s="749" t="s">
        <v>38589</v>
      </c>
      <c r="E15702" s="749" t="s">
        <v>38585</v>
      </c>
      <c r="I15702" s="749" t="s">
        <v>236</v>
      </c>
      <c r="J15702" s="749" t="n">
        <v>77.31</v>
      </c>
    </row>
    <row collapsed="false" customFormat="false" customHeight="true" hidden="true" ht="12.75" outlineLevel="0" r="15703">
      <c r="A15703" s="749" t="s">
        <v>38593</v>
      </c>
      <c r="B15703" s="749" t="str">
        <f aca="false">C15703&amp;D15703&amp;E15703&amp;F15703&amp;G15703&amp;H15703</f>
        <v>ELETROCALHA LISA,COM TAMPA,TIPO "U",150X50MM,TRATAMENTO SUPERFICIAL PRE-ZINCADO A QUENTE,INCLUSIVE CONEXOES,ACESSORIOS EFIXACAO SUPERIOR.FORNECIMENTO E COLOCACAO</v>
      </c>
      <c r="C15703" s="749" t="s">
        <v>38592</v>
      </c>
      <c r="D15703" s="749" t="s">
        <v>38589</v>
      </c>
      <c r="E15703" s="749" t="s">
        <v>38585</v>
      </c>
      <c r="I15703" s="749" t="s">
        <v>236</v>
      </c>
      <c r="J15703" s="749" t="n">
        <v>72.57</v>
      </c>
    </row>
    <row collapsed="false" customFormat="false" customHeight="true" hidden="true" ht="12.75" outlineLevel="0" r="15704">
      <c r="A15704" s="749" t="s">
        <v>38594</v>
      </c>
      <c r="B15704" s="749" t="str">
        <f aca="false">C15704&amp;D15704&amp;E15704&amp;F15704&amp;G15704&amp;H15704</f>
        <v>ELETROCALHA LISA,COM TAMPA,TIPO "U",200X50MM,TRATAMENTO SUPERFICIAL PRE-ZINCADO A QUENTE,INCLUSIVE CONEXOES,ACESSORIOS EFIXACAO SUPERIOR.FORNECIMENTO E COLOCACAO</v>
      </c>
      <c r="C15704" s="749" t="s">
        <v>38595</v>
      </c>
      <c r="D15704" s="749" t="s">
        <v>38589</v>
      </c>
      <c r="E15704" s="749" t="s">
        <v>38585</v>
      </c>
      <c r="I15704" s="749" t="s">
        <v>236</v>
      </c>
      <c r="J15704" s="749" t="n">
        <v>85.12</v>
      </c>
    </row>
    <row collapsed="false" customFormat="false" customHeight="true" hidden="true" ht="12.75" outlineLevel="0" r="15705">
      <c r="A15705" s="749" t="s">
        <v>38596</v>
      </c>
      <c r="B15705" s="749" t="str">
        <f aca="false">C15705&amp;D15705&amp;E15705&amp;F15705&amp;G15705&amp;H15705</f>
        <v>ELETROCALHA LISA,COM TAMPA,TIPO "U",200X50MM,TRATAMENTO SUPERFICIAL PRE-ZINCADO A QUENTE,INCLUSIVE CONEXOES,ACESSORIOS EFIXACAO SUPERIOR.FORNECIMENTO E COLOCACAO</v>
      </c>
      <c r="C15705" s="749" t="s">
        <v>38595</v>
      </c>
      <c r="D15705" s="749" t="s">
        <v>38589</v>
      </c>
      <c r="E15705" s="749" t="s">
        <v>38585</v>
      </c>
      <c r="I15705" s="749" t="s">
        <v>236</v>
      </c>
      <c r="J15705" s="749" t="n">
        <v>80.38</v>
      </c>
    </row>
    <row collapsed="false" customFormat="false" customHeight="true" hidden="true" ht="12.75" outlineLevel="0" r="15706">
      <c r="A15706" s="749" t="s">
        <v>38597</v>
      </c>
      <c r="B15706" s="749" t="str">
        <f aca="false">C15706&amp;D15706&amp;E15706&amp;F15706&amp;G15706&amp;H15706</f>
        <v>ELETROCALHA LISA,COM TAMPA,TIPO "U",300X50MM,TRATAMENTO SUPERFICIAL PRE-ZINCADO A QUENTE,INCLUSIVE CONEXOES,ACESSORIOS EFIXACAO SUPERIOR.FORNECIMENTO E COLOCACAO</v>
      </c>
      <c r="C15706" s="749" t="s">
        <v>38598</v>
      </c>
      <c r="D15706" s="749" t="s">
        <v>38589</v>
      </c>
      <c r="E15706" s="749" t="s">
        <v>38585</v>
      </c>
      <c r="I15706" s="749" t="s">
        <v>236</v>
      </c>
      <c r="J15706" s="749" t="n">
        <v>108.42</v>
      </c>
    </row>
    <row collapsed="false" customFormat="false" customHeight="true" hidden="true" ht="12.75" outlineLevel="0" r="15707">
      <c r="A15707" s="749" t="s">
        <v>38599</v>
      </c>
      <c r="B15707" s="749" t="str">
        <f aca="false">C15707&amp;D15707&amp;E15707&amp;F15707&amp;G15707&amp;H15707</f>
        <v>ELETROCALHA LISA,COM TAMPA,TIPO "U",300X50MM,TRATAMENTO SUPERFICIAL PRE-ZINCADO A QUENTE,INCLUSIVE CONEXOES,ACESSORIOS EFIXACAO SUPERIOR.FORNECIMENTO E COLOCACAO</v>
      </c>
      <c r="C15707" s="749" t="s">
        <v>38598</v>
      </c>
      <c r="D15707" s="749" t="s">
        <v>38589</v>
      </c>
      <c r="E15707" s="749" t="s">
        <v>38585</v>
      </c>
      <c r="I15707" s="749" t="s">
        <v>236</v>
      </c>
      <c r="J15707" s="749" t="n">
        <v>103.68</v>
      </c>
    </row>
    <row collapsed="false" customFormat="false" customHeight="true" hidden="true" ht="12.75" outlineLevel="0" r="15708">
      <c r="A15708" s="749" t="s">
        <v>38600</v>
      </c>
      <c r="B15708" s="749" t="str">
        <f aca="false">C15708&amp;D15708&amp;E15708&amp;F15708&amp;G15708&amp;H15708</f>
        <v>ELETROCALHA LISA,COM TAMPA,TIPO "U",400X50MM,TRATAMENTO SUPERFICIAL PRE-ZINCADO A QUENTE,INCLUSIVE CONEXOES,ACESSORIOS EFIXACAO SUPERIOR.FORNECIMENTO E COLOCACAO</v>
      </c>
      <c r="C15708" s="749" t="s">
        <v>38601</v>
      </c>
      <c r="D15708" s="749" t="s">
        <v>38589</v>
      </c>
      <c r="E15708" s="749" t="s">
        <v>38585</v>
      </c>
      <c r="I15708" s="749" t="s">
        <v>236</v>
      </c>
      <c r="J15708" s="749" t="n">
        <v>126.88</v>
      </c>
    </row>
    <row collapsed="false" customFormat="false" customHeight="true" hidden="true" ht="12.75" outlineLevel="0" r="15709">
      <c r="A15709" s="749" t="s">
        <v>38602</v>
      </c>
      <c r="B15709" s="749" t="str">
        <f aca="false">C15709&amp;D15709&amp;E15709&amp;F15709&amp;G15709&amp;H15709</f>
        <v>ELETROCALHA LISA,COM TAMPA,TIPO "U",400X50MM,TRATAMENTO SUPERFICIAL PRE-ZINCADO A QUENTE,INCLUSIVE CONEXOES,ACESSORIOS EFIXACAO SUPERIOR.FORNECIMENTO E COLOCACAO</v>
      </c>
      <c r="C15709" s="749" t="s">
        <v>38601</v>
      </c>
      <c r="D15709" s="749" t="s">
        <v>38589</v>
      </c>
      <c r="E15709" s="749" t="s">
        <v>38585</v>
      </c>
      <c r="I15709" s="749" t="s">
        <v>236</v>
      </c>
      <c r="J15709" s="749" t="n">
        <v>122.14</v>
      </c>
    </row>
    <row collapsed="false" customFormat="false" customHeight="true" hidden="true" ht="12.75" outlineLevel="0" r="15710">
      <c r="A15710" s="749" t="s">
        <v>38603</v>
      </c>
      <c r="B15710" s="749" t="str">
        <f aca="false">C15710&amp;D15710&amp;E15710&amp;F15710&amp;G15710&amp;H15710</f>
        <v>ELETROCALHA LISA,COM TAMPA,TIPO "U",100X75MM,TRATAMENTO SUPERFICIAL PRE-ZINCADO A QUENTE,INCLUSIVE CONEXOES,ACESSORIOS EFIXACAO SUPERIOR.FORNECIMENTO E COLOCACAO</v>
      </c>
      <c r="C15710" s="749" t="s">
        <v>38604</v>
      </c>
      <c r="D15710" s="749" t="s">
        <v>38589</v>
      </c>
      <c r="E15710" s="749" t="s">
        <v>38585</v>
      </c>
      <c r="I15710" s="749" t="s">
        <v>236</v>
      </c>
      <c r="J15710" s="749" t="n">
        <v>73.39</v>
      </c>
    </row>
    <row collapsed="false" customFormat="false" customHeight="true" hidden="true" ht="12.75" outlineLevel="0" r="15711">
      <c r="A15711" s="749" t="s">
        <v>38605</v>
      </c>
      <c r="B15711" s="749" t="str">
        <f aca="false">C15711&amp;D15711&amp;E15711&amp;F15711&amp;G15711&amp;H15711</f>
        <v>ELETROCALHA LISA,COM TAMPA,TIPO "U",100X75MM,TRATAMENTO SUPERFICIAL PRE-ZINCADO A QUENTE,INCLUSIVE CONEXOES,ACESSORIOS EFIXACAO SUPERIOR.FORNECIMENTO E COLOCACAO</v>
      </c>
      <c r="C15711" s="749" t="s">
        <v>38604</v>
      </c>
      <c r="D15711" s="749" t="s">
        <v>38589</v>
      </c>
      <c r="E15711" s="749" t="s">
        <v>38585</v>
      </c>
      <c r="I15711" s="749" t="s">
        <v>236</v>
      </c>
      <c r="J15711" s="749" t="n">
        <v>68.65</v>
      </c>
    </row>
    <row collapsed="false" customFormat="false" customHeight="true" hidden="true" ht="12.75" outlineLevel="0" r="15712">
      <c r="A15712" s="749" t="s">
        <v>38606</v>
      </c>
      <c r="B15712" s="749" t="str">
        <f aca="false">C15712&amp;D15712&amp;E15712&amp;F15712&amp;G15712&amp;H15712</f>
        <v>ELETROCALHA LISA,COM TAMPA,TIPO "U",150X75MM,TRATAMENTO SUPERFICIAL PRE-ZINCADO A QUENTE,INCLUSIVE CONEXOES,ACESSORIOS EFIXACAO SUPERIOR.FORNECIMENTO E COLOCACAO</v>
      </c>
      <c r="C15712" s="749" t="s">
        <v>38607</v>
      </c>
      <c r="D15712" s="749" t="s">
        <v>38589</v>
      </c>
      <c r="E15712" s="749" t="s">
        <v>38585</v>
      </c>
      <c r="I15712" s="749" t="s">
        <v>236</v>
      </c>
      <c r="J15712" s="749" t="n">
        <v>81.54</v>
      </c>
    </row>
    <row collapsed="false" customFormat="false" customHeight="true" hidden="true" ht="12.75" outlineLevel="0" r="15713">
      <c r="A15713" s="749" t="s">
        <v>38608</v>
      </c>
      <c r="B15713" s="749" t="str">
        <f aca="false">C15713&amp;D15713&amp;E15713&amp;F15713&amp;G15713&amp;H15713</f>
        <v>ELETROCALHA LISA,COM TAMPA,TIPO "U",150X75MM,TRATAMENTO SUPERFICIAL PRE-ZINCADO A QUENTE,INCLUSIVE CONEXOES,ACESSORIOS EFIXACAO SUPERIOR.FORNECIMENTO E COLOCACAO</v>
      </c>
      <c r="C15713" s="749" t="s">
        <v>38607</v>
      </c>
      <c r="D15713" s="749" t="s">
        <v>38589</v>
      </c>
      <c r="E15713" s="749" t="s">
        <v>38585</v>
      </c>
      <c r="I15713" s="749" t="s">
        <v>236</v>
      </c>
      <c r="J15713" s="749" t="n">
        <v>76.81</v>
      </c>
    </row>
    <row collapsed="false" customFormat="false" customHeight="true" hidden="true" ht="12.75" outlineLevel="0" r="15714">
      <c r="A15714" s="749" t="s">
        <v>38609</v>
      </c>
      <c r="B15714" s="749" t="str">
        <f aca="false">C15714&amp;D15714&amp;E15714&amp;F15714&amp;G15714&amp;H15714</f>
        <v>ELETROCALHA LISA,COM TAMPA,TIPO "U",200X75MM,TRATAMENTO SUPERFICIAL PRE-ZINCADO A QUENTE,INCLUSIVE CONEXOES,ACESSORIOS EFIXACAO SUPERIOR.FORNECIMENTO E COLOCACAO</v>
      </c>
      <c r="C15714" s="749" t="s">
        <v>38610</v>
      </c>
      <c r="D15714" s="749" t="s">
        <v>38589</v>
      </c>
      <c r="E15714" s="749" t="s">
        <v>38585</v>
      </c>
      <c r="I15714" s="749" t="s">
        <v>236</v>
      </c>
      <c r="J15714" s="749" t="n">
        <v>89.19</v>
      </c>
    </row>
    <row collapsed="false" customFormat="false" customHeight="true" hidden="true" ht="12.75" outlineLevel="0" r="15715">
      <c r="A15715" s="749" t="s">
        <v>38611</v>
      </c>
      <c r="B15715" s="749" t="str">
        <f aca="false">C15715&amp;D15715&amp;E15715&amp;F15715&amp;G15715&amp;H15715</f>
        <v>ELETROCALHA LISA,COM TAMPA,TIPO "U",200X75MM,TRATAMENTO SUPERFICIAL PRE-ZINCADO A QUENTE,INCLUSIVE CONEXOES,ACESSORIOS EFIXACAO SUPERIOR.FORNECIMENTO E COLOCACAO</v>
      </c>
      <c r="C15715" s="749" t="s">
        <v>38610</v>
      </c>
      <c r="D15715" s="749" t="s">
        <v>38589</v>
      </c>
      <c r="E15715" s="749" t="s">
        <v>38585</v>
      </c>
      <c r="I15715" s="749" t="s">
        <v>236</v>
      </c>
      <c r="J15715" s="749" t="n">
        <v>84.45</v>
      </c>
    </row>
    <row collapsed="false" customFormat="false" customHeight="true" hidden="true" ht="12.75" outlineLevel="0" r="15716">
      <c r="A15716" s="749" t="s">
        <v>38612</v>
      </c>
      <c r="B15716" s="749" t="str">
        <f aca="false">C15716&amp;D15716&amp;E15716&amp;F15716&amp;G15716&amp;H15716</f>
        <v>ELETROCALHA LISA,COM TAMPA,TIPO "U",300X75MM,TRATAMENTO SUPERFICIAL PRE-ZINCADO A QUENTE,INCLUSIVE CONEXOES,ACESSORIOS EFIXACAO SUPERIOR.FORNECIMENTO E COLOCACAO</v>
      </c>
      <c r="C15716" s="749" t="s">
        <v>38613</v>
      </c>
      <c r="D15716" s="749" t="s">
        <v>38589</v>
      </c>
      <c r="E15716" s="749" t="s">
        <v>38585</v>
      </c>
      <c r="I15716" s="749" t="s">
        <v>236</v>
      </c>
      <c r="J15716" s="749" t="n">
        <v>113.19</v>
      </c>
    </row>
    <row collapsed="false" customFormat="false" customHeight="true" hidden="true" ht="12.75" outlineLevel="0" r="15717">
      <c r="A15717" s="749" t="s">
        <v>38614</v>
      </c>
      <c r="B15717" s="749" t="str">
        <f aca="false">C15717&amp;D15717&amp;E15717&amp;F15717&amp;G15717&amp;H15717</f>
        <v>ELETROCALHA LISA,COM TAMPA,TIPO "U",300X75MM,TRATAMENTO SUPERFICIAL PRE-ZINCADO A QUENTE,INCLUSIVE CONEXOES,ACESSORIOS EFIXACAO SUPERIOR.FORNECIMENTO E COLOCACAO</v>
      </c>
      <c r="C15717" s="749" t="s">
        <v>38613</v>
      </c>
      <c r="D15717" s="749" t="s">
        <v>38589</v>
      </c>
      <c r="E15717" s="749" t="s">
        <v>38585</v>
      </c>
      <c r="I15717" s="749" t="s">
        <v>236</v>
      </c>
      <c r="J15717" s="749" t="n">
        <v>108.45</v>
      </c>
    </row>
    <row collapsed="false" customFormat="false" customHeight="true" hidden="true" ht="12.75" outlineLevel="0" r="15718">
      <c r="A15718" s="749" t="s">
        <v>38615</v>
      </c>
      <c r="B15718" s="749" t="str">
        <f aca="false">C15718&amp;D15718&amp;E15718&amp;F15718&amp;G15718&amp;H15718</f>
        <v>ELETROCALHA LISA,COM TAMPA,TIPO "U",400X75MM,TRATAMENTO SUPERFICIAL PRE-ZINCADO A QUENTE,INCLUSIVE CONEXOES,ACESSORIOS EFIXACAO SUPERIOR.FORNECIMENTO E COLOCACAO</v>
      </c>
      <c r="C15718" s="749" t="s">
        <v>38616</v>
      </c>
      <c r="D15718" s="749" t="s">
        <v>38589</v>
      </c>
      <c r="E15718" s="749" t="s">
        <v>38585</v>
      </c>
      <c r="I15718" s="749" t="s">
        <v>236</v>
      </c>
      <c r="J15718" s="749" t="n">
        <v>150.22</v>
      </c>
    </row>
    <row collapsed="false" customFormat="false" customHeight="true" hidden="true" ht="12.75" outlineLevel="0" r="15719">
      <c r="A15719" s="749" t="s">
        <v>38617</v>
      </c>
      <c r="B15719" s="749" t="str">
        <f aca="false">C15719&amp;D15719&amp;E15719&amp;F15719&amp;G15719&amp;H15719</f>
        <v>ELETROCALHA LISA,COM TAMPA,TIPO "U",400X75MM,TRATAMENTO SUPERFICIAL PRE-ZINCADO A QUENTE,INCLUSIVE CONEXOES,ACESSORIOS EFIXACAO SUPERIOR.FORNECIMENTO E COLOCACAO</v>
      </c>
      <c r="C15719" s="749" t="s">
        <v>38616</v>
      </c>
      <c r="D15719" s="749" t="s">
        <v>38589</v>
      </c>
      <c r="E15719" s="749" t="s">
        <v>38585</v>
      </c>
      <c r="I15719" s="749" t="s">
        <v>236</v>
      </c>
      <c r="J15719" s="749" t="n">
        <v>145.48</v>
      </c>
    </row>
    <row collapsed="false" customFormat="false" customHeight="true" hidden="true" ht="12.75" outlineLevel="0" r="15720">
      <c r="A15720" s="749" t="s">
        <v>38618</v>
      </c>
      <c r="B15720" s="749" t="str">
        <f aca="false">C15720&amp;D15720&amp;E15720&amp;F15720&amp;G15720&amp;H15720</f>
        <v>ELETROCALHA LISA,COM TAMPA,TIPO "U",100X100MM,TRATAMENTO SUPERFICIAL PRE-ZINCADO A QUENTE,INCLUSIVE CONEXOES,ACESSORIOSE FIXACAO SUPERIOR.FORNECIMENTO E COLOCACAO</v>
      </c>
      <c r="C15720" s="749" t="s">
        <v>38619</v>
      </c>
      <c r="D15720" s="749" t="s">
        <v>38620</v>
      </c>
      <c r="E15720" s="749" t="s">
        <v>38621</v>
      </c>
      <c r="I15720" s="749" t="s">
        <v>236</v>
      </c>
      <c r="J15720" s="749" t="n">
        <v>76.72</v>
      </c>
    </row>
    <row collapsed="false" customFormat="false" customHeight="true" hidden="true" ht="12.75" outlineLevel="0" r="15721">
      <c r="A15721" s="749" t="s">
        <v>38622</v>
      </c>
      <c r="B15721" s="749" t="str">
        <f aca="false">C15721&amp;D15721&amp;E15721&amp;F15721&amp;G15721&amp;H15721</f>
        <v>ELETROCALHA LISA,COM TAMPA,TIPO "U",100X100MM,TRATAMENTO SUPERFICIAL PRE-ZINCADO A QUENTE,INCLUSIVE CONEXOES,ACESSORIOSE FIXACAO SUPERIOR.FORNECIMENTO E COLOCACAO</v>
      </c>
      <c r="C15721" s="749" t="s">
        <v>38619</v>
      </c>
      <c r="D15721" s="749" t="s">
        <v>38620</v>
      </c>
      <c r="E15721" s="749" t="s">
        <v>38621</v>
      </c>
      <c r="I15721" s="749" t="s">
        <v>236</v>
      </c>
      <c r="J15721" s="749" t="n">
        <v>71.98</v>
      </c>
    </row>
    <row collapsed="false" customFormat="false" customHeight="true" hidden="true" ht="12.75" outlineLevel="0" r="15722">
      <c r="A15722" s="749" t="s">
        <v>38623</v>
      </c>
      <c r="B15722" s="749" t="str">
        <f aca="false">C15722&amp;D15722&amp;E15722&amp;F15722&amp;G15722&amp;H15722</f>
        <v>ELETROCALHA LISA,COM TAMPA,TIPO "U",150X100MM,TRATAMENTO SUPERFICIAL PRE-ZINCADO A QUENTE,INCLUSIVE CONEXOES,ACESSORIOSE FIXACAO SUPERIOR.FORNECIMENTO E COLOCACAO</v>
      </c>
      <c r="C15722" s="749" t="s">
        <v>38624</v>
      </c>
      <c r="D15722" s="749" t="s">
        <v>38620</v>
      </c>
      <c r="E15722" s="749" t="s">
        <v>38621</v>
      </c>
      <c r="I15722" s="749" t="s">
        <v>236</v>
      </c>
      <c r="J15722" s="749" t="n">
        <v>84</v>
      </c>
    </row>
    <row collapsed="false" customFormat="false" customHeight="true" hidden="true" ht="12.75" outlineLevel="0" r="15723">
      <c r="A15723" s="749" t="s">
        <v>38625</v>
      </c>
      <c r="B15723" s="749" t="str">
        <f aca="false">C15723&amp;D15723&amp;E15723&amp;F15723&amp;G15723&amp;H15723</f>
        <v>ELETROCALHA LISA,COM TAMPA,TIPO "U",150X100MM,TRATAMENTO SUPERFICIAL PRE-ZINCADO A QUENTE,INCLUSIVE CONEXOES,ACESSORIOSE FIXACAO SUPERIOR.FORNECIMENTO E COLOCACAO</v>
      </c>
      <c r="C15723" s="749" t="s">
        <v>38624</v>
      </c>
      <c r="D15723" s="749" t="s">
        <v>38620</v>
      </c>
      <c r="E15723" s="749" t="s">
        <v>38621</v>
      </c>
      <c r="I15723" s="749" t="s">
        <v>236</v>
      </c>
      <c r="J15723" s="749" t="n">
        <v>79.26</v>
      </c>
    </row>
    <row collapsed="false" customFormat="false" customHeight="true" hidden="true" ht="12.75" outlineLevel="0" r="15724">
      <c r="A15724" s="749" t="s">
        <v>38626</v>
      </c>
      <c r="B15724" s="749" t="str">
        <f aca="false">C15724&amp;D15724&amp;E15724&amp;F15724&amp;G15724&amp;H15724</f>
        <v>ELETROCALHA LISA,COM TAMPA,TIPO "U",200X100MM,TRATAMENTO SUPERFICIAL PRE-ZINCADO A QUENTE,INCLUSIVE CONEXOES,ACESSORIOSE FIXACAO SUPERIOR.FORNECIMENTO E COLOCACAO</v>
      </c>
      <c r="C15724" s="749" t="s">
        <v>38627</v>
      </c>
      <c r="D15724" s="749" t="s">
        <v>38620</v>
      </c>
      <c r="E15724" s="749" t="s">
        <v>38621</v>
      </c>
      <c r="I15724" s="749" t="s">
        <v>236</v>
      </c>
      <c r="J15724" s="749" t="n">
        <v>92.55</v>
      </c>
    </row>
    <row collapsed="false" customFormat="false" customHeight="true" hidden="true" ht="12.75" outlineLevel="0" r="15725">
      <c r="A15725" s="749" t="s">
        <v>38628</v>
      </c>
      <c r="B15725" s="749" t="str">
        <f aca="false">C15725&amp;D15725&amp;E15725&amp;F15725&amp;G15725&amp;H15725</f>
        <v>ELETROCALHA LISA,COM TAMPA,TIPO "U",200X100MM,TRATAMENTO SUPERFICIAL PRE-ZINCADO A QUENTE,INCLUSIVE CONEXOES,ACESSORIOSE FIXACAO SUPERIOR.FORNECIMENTO E COLOCACAO</v>
      </c>
      <c r="C15725" s="749" t="s">
        <v>38627</v>
      </c>
      <c r="D15725" s="749" t="s">
        <v>38620</v>
      </c>
      <c r="E15725" s="749" t="s">
        <v>38621</v>
      </c>
      <c r="I15725" s="749" t="s">
        <v>236</v>
      </c>
      <c r="J15725" s="749" t="n">
        <v>87.81</v>
      </c>
    </row>
    <row collapsed="false" customFormat="false" customHeight="true" hidden="true" ht="12.75" outlineLevel="0" r="15726">
      <c r="A15726" s="749" t="s">
        <v>38629</v>
      </c>
      <c r="B15726" s="749" t="str">
        <f aca="false">C15726&amp;D15726&amp;E15726&amp;F15726&amp;G15726&amp;H15726</f>
        <v>ELETROCALHA LISA,COM TAMPA,TIPO "U",300X100MM,TRATAMENTO SUPERFICIAL PRE-ZINCADO A QUENTE,INCLUSIVE CONEXOES,ACESSORIOSE FIXACAO SUPERIOR.FORNECIMENTO E COLOCACAO</v>
      </c>
      <c r="C15726" s="749" t="s">
        <v>38630</v>
      </c>
      <c r="D15726" s="749" t="s">
        <v>38620</v>
      </c>
      <c r="E15726" s="749" t="s">
        <v>38621</v>
      </c>
      <c r="I15726" s="749" t="s">
        <v>236</v>
      </c>
      <c r="J15726" s="749" t="n">
        <v>118.11</v>
      </c>
    </row>
    <row collapsed="false" customFormat="false" customHeight="true" hidden="true" ht="12.75" outlineLevel="0" r="15727">
      <c r="A15727" s="749" t="s">
        <v>38631</v>
      </c>
      <c r="B15727" s="749" t="str">
        <f aca="false">C15727&amp;D15727&amp;E15727&amp;F15727&amp;G15727&amp;H15727</f>
        <v>ELETROCALHA LISA,COM TAMPA,TIPO "U",300X100MM,TRATAMENTO SUPERFICIAL PRE-ZINCADO A QUENTE,INCLUSIVE CONEXOES,ACESSORIOSE FIXACAO SUPERIOR.FORNECIMENTO E COLOCACAO</v>
      </c>
      <c r="C15727" s="749" t="s">
        <v>38630</v>
      </c>
      <c r="D15727" s="749" t="s">
        <v>38620</v>
      </c>
      <c r="E15727" s="749" t="s">
        <v>38621</v>
      </c>
      <c r="I15727" s="749" t="s">
        <v>236</v>
      </c>
      <c r="J15727" s="749" t="n">
        <v>113.37</v>
      </c>
    </row>
    <row collapsed="false" customFormat="false" customHeight="true" hidden="true" ht="12.75" outlineLevel="0" r="15728">
      <c r="A15728" s="749" t="s">
        <v>38632</v>
      </c>
      <c r="B15728" s="749" t="str">
        <f aca="false">C15728&amp;D15728&amp;E15728&amp;F15728&amp;G15728&amp;H15728</f>
        <v>ELETROCALHA LISA,COM TAMPA,TIPO "U",400X100MM,TRATAMENTO SUPERFICIAL PRE-ZINCADO A QUENTE,INCLUSIVE CONEXOES,ACESSORIOSE FIXACAO SUPERIOR.FORNECIMENTO E COLOCACAO</v>
      </c>
      <c r="C15728" s="749" t="s">
        <v>38633</v>
      </c>
      <c r="D15728" s="749" t="s">
        <v>38620</v>
      </c>
      <c r="E15728" s="749" t="s">
        <v>38621</v>
      </c>
      <c r="I15728" s="749" t="s">
        <v>236</v>
      </c>
      <c r="J15728" s="749" t="n">
        <v>136.61</v>
      </c>
    </row>
    <row collapsed="false" customFormat="false" customHeight="true" hidden="true" ht="12.75" outlineLevel="0" r="15729">
      <c r="A15729" s="749" t="s">
        <v>38634</v>
      </c>
      <c r="B15729" s="749" t="str">
        <f aca="false">C15729&amp;D15729&amp;E15729&amp;F15729&amp;G15729&amp;H15729</f>
        <v>ELETROCALHA LISA,COM TAMPA,TIPO "U",400X100MM,TRATAMENTO SUPERFICIAL PRE-ZINCADO A QUENTE,INCLUSIVE CONEXOES,ACESSORIOSE FIXACAO SUPERIOR.FORNECIMENTO E COLOCACAO</v>
      </c>
      <c r="C15729" s="749" t="s">
        <v>38633</v>
      </c>
      <c r="D15729" s="749" t="s">
        <v>38620</v>
      </c>
      <c r="E15729" s="749" t="s">
        <v>38621</v>
      </c>
      <c r="I15729" s="749" t="s">
        <v>236</v>
      </c>
      <c r="J15729" s="749" t="n">
        <v>131.87</v>
      </c>
    </row>
    <row collapsed="false" customFormat="false" customHeight="true" hidden="true" ht="12.75" outlineLevel="0" r="15730">
      <c r="A15730" s="749" t="s">
        <v>38635</v>
      </c>
      <c r="B15730" s="749" t="str">
        <f aca="false">C15730&amp;D15730&amp;E15730&amp;F15730&amp;G15730&amp;H15730</f>
        <v>ELETROCALHA LISA,COM TAMPA,TIPO "U",50X50MM,TRATAMENTO SUPERFICIAL PRE-ZINCADO A QUENTE,EXCLUSIVE CONEXOES,ACESSORIOS EFIXACAO SUPERIOR.FORNECIMENTO E COLOCACAO</v>
      </c>
      <c r="C15730" s="749" t="s">
        <v>38583</v>
      </c>
      <c r="D15730" s="749" t="s">
        <v>38636</v>
      </c>
      <c r="E15730" s="749" t="s">
        <v>38585</v>
      </c>
      <c r="I15730" s="749" t="s">
        <v>236</v>
      </c>
      <c r="J15730" s="749" t="n">
        <v>49.31</v>
      </c>
    </row>
    <row collapsed="false" customFormat="false" customHeight="true" hidden="true" ht="12.75" outlineLevel="0" r="15731">
      <c r="A15731" s="749" t="s">
        <v>38637</v>
      </c>
      <c r="B15731" s="749" t="str">
        <f aca="false">C15731&amp;D15731&amp;E15731&amp;F15731&amp;G15731&amp;H15731</f>
        <v>ELETROCALHA LISA,COM TAMPA,TIPO "U",50X50MM,TRATAMENTO SUPERFICIAL PRE-ZINCADO A QUENTE,EXCLUSIVE CONEXOES,ACESSORIOS EFIXACAO SUPERIOR.FORNECIMENTO E COLOCACAO</v>
      </c>
      <c r="C15731" s="749" t="s">
        <v>38583</v>
      </c>
      <c r="D15731" s="749" t="s">
        <v>38636</v>
      </c>
      <c r="E15731" s="749" t="s">
        <v>38585</v>
      </c>
      <c r="I15731" s="749" t="s">
        <v>236</v>
      </c>
      <c r="J15731" s="749" t="n">
        <v>44.57</v>
      </c>
    </row>
    <row collapsed="false" customFormat="false" customHeight="true" hidden="true" ht="12.75" outlineLevel="0" r="15732">
      <c r="A15732" s="749" t="s">
        <v>38638</v>
      </c>
      <c r="B15732" s="749" t="str">
        <f aca="false">C15732&amp;D15732&amp;E15732&amp;F15732&amp;G15732&amp;H15732</f>
        <v>ELETROCALHA LISA,COM TAMPA,TIPO "U",100X50MM,TRATAMENTO SUPERFICIAL PRE-ZINCADO A QUENTE,EXCLUSIVE CONEXOES,ACESSORIOS EFIXACAO SUPERIOR.FORNECIMENTO E COLOCACAO</v>
      </c>
      <c r="C15732" s="749" t="s">
        <v>38588</v>
      </c>
      <c r="D15732" s="749" t="s">
        <v>38639</v>
      </c>
      <c r="E15732" s="749" t="s">
        <v>38585</v>
      </c>
      <c r="I15732" s="749" t="s">
        <v>236</v>
      </c>
      <c r="J15732" s="749" t="n">
        <v>55.4</v>
      </c>
    </row>
    <row collapsed="false" customFormat="false" customHeight="true" hidden="true" ht="12.75" outlineLevel="0" r="15733">
      <c r="A15733" s="749" t="s">
        <v>38640</v>
      </c>
      <c r="B15733" s="749" t="str">
        <f aca="false">C15733&amp;D15733&amp;E15733&amp;F15733&amp;G15733&amp;H15733</f>
        <v>ELETROCALHA LISA,COM TAMPA,TIPO "U",100X50MM,TRATAMENTO SUPERFICIAL PRE-ZINCADO A QUENTE,EXCLUSIVE CONEXOES,ACESSORIOS EFIXACAO SUPERIOR.FORNECIMENTO E COLOCACAO</v>
      </c>
      <c r="C15733" s="749" t="s">
        <v>38588</v>
      </c>
      <c r="D15733" s="749" t="s">
        <v>38639</v>
      </c>
      <c r="E15733" s="749" t="s">
        <v>38585</v>
      </c>
      <c r="I15733" s="749" t="s">
        <v>236</v>
      </c>
      <c r="J15733" s="749" t="n">
        <v>50.66</v>
      </c>
    </row>
    <row collapsed="false" customFormat="false" customHeight="true" hidden="true" ht="12.75" outlineLevel="0" r="15734">
      <c r="A15734" s="749" t="s">
        <v>38641</v>
      </c>
      <c r="B15734" s="749" t="str">
        <f aca="false">C15734&amp;D15734&amp;E15734&amp;F15734&amp;G15734&amp;H15734</f>
        <v>ELETROCALHA LISA,COM TAMPA,TIPO "U",150X50MM,TRATAMENTO SUPERFICIAL PRE-ZINCADO A QUENTE,EXCLUSIVE CONEXOES,ACESSORIOS EFIXACAO SUPERIOR.FORNECIMENTO E COLOCACAO</v>
      </c>
      <c r="C15734" s="749" t="s">
        <v>38592</v>
      </c>
      <c r="D15734" s="749" t="s">
        <v>38639</v>
      </c>
      <c r="E15734" s="749" t="s">
        <v>38585</v>
      </c>
      <c r="I15734" s="749" t="s">
        <v>236</v>
      </c>
      <c r="J15734" s="749" t="n">
        <v>61.48</v>
      </c>
    </row>
    <row collapsed="false" customFormat="false" customHeight="true" hidden="true" ht="12.75" outlineLevel="0" r="15735">
      <c r="A15735" s="749" t="s">
        <v>38642</v>
      </c>
      <c r="B15735" s="749" t="str">
        <f aca="false">C15735&amp;D15735&amp;E15735&amp;F15735&amp;G15735&amp;H15735</f>
        <v>ELETROCALHA LISA,COM TAMPA,TIPO "U",150X50MM,TRATAMENTO SUPERFICIAL PRE-ZINCADO A QUENTE,EXCLUSIVE CONEXOES,ACESSORIOS EFIXACAO SUPERIOR.FORNECIMENTO E COLOCACAO</v>
      </c>
      <c r="C15735" s="749" t="s">
        <v>38592</v>
      </c>
      <c r="D15735" s="749" t="s">
        <v>38639</v>
      </c>
      <c r="E15735" s="749" t="s">
        <v>38585</v>
      </c>
      <c r="I15735" s="749" t="s">
        <v>236</v>
      </c>
      <c r="J15735" s="749" t="n">
        <v>56.74</v>
      </c>
    </row>
    <row collapsed="false" customFormat="false" customHeight="true" hidden="true" ht="12.75" outlineLevel="0" r="15736">
      <c r="A15736" s="749" t="s">
        <v>38643</v>
      </c>
      <c r="B15736" s="749" t="str">
        <f aca="false">C15736&amp;D15736&amp;E15736&amp;F15736&amp;G15736&amp;H15736</f>
        <v>ELETROCALHA LISA,COM TAMPA,TIPO "U",200X50MM,TRATAMENTO SUPERFICIAL PRE-ZINCADO A QUENTE,EXCLUSIVE CONEXOES,ACESSORIOS EFIXACAO SUPERIOR.FORNECIMENTO E COLOCACAO</v>
      </c>
      <c r="C15736" s="749" t="s">
        <v>38595</v>
      </c>
      <c r="D15736" s="749" t="s">
        <v>38639</v>
      </c>
      <c r="E15736" s="749" t="s">
        <v>38585</v>
      </c>
      <c r="I15736" s="749" t="s">
        <v>236</v>
      </c>
      <c r="J15736" s="749" t="n">
        <v>67.58</v>
      </c>
    </row>
    <row collapsed="false" customFormat="false" customHeight="true" hidden="true" ht="12.75" outlineLevel="0" r="15737">
      <c r="A15737" s="749" t="s">
        <v>38644</v>
      </c>
      <c r="B15737" s="749" t="str">
        <f aca="false">C15737&amp;D15737&amp;E15737&amp;F15737&amp;G15737&amp;H15737</f>
        <v>ELETROCALHA LISA,COM TAMPA,TIPO "U",200X50MM,TRATAMENTO SUPERFICIAL PRE-ZINCADO A QUENTE,EXCLUSIVE CONEXOES,ACESSORIOS EFIXACAO SUPERIOR.FORNECIMENTO E COLOCACAO</v>
      </c>
      <c r="C15737" s="749" t="s">
        <v>38595</v>
      </c>
      <c r="D15737" s="749" t="s">
        <v>38639</v>
      </c>
      <c r="E15737" s="749" t="s">
        <v>38585</v>
      </c>
      <c r="I15737" s="749" t="s">
        <v>236</v>
      </c>
      <c r="J15737" s="749" t="n">
        <v>62.84</v>
      </c>
    </row>
    <row collapsed="false" customFormat="false" customHeight="true" hidden="true" ht="12.75" outlineLevel="0" r="15738">
      <c r="A15738" s="749" t="s">
        <v>38645</v>
      </c>
      <c r="B15738" s="749" t="str">
        <f aca="false">C15738&amp;D15738&amp;E15738&amp;F15738&amp;G15738&amp;H15738</f>
        <v>ELETROCALHA LISA,COM TAMPA,TIPO "U",300X50MM,TRATAMENTO SUPERFICIAL PRE-ZINCADO A QUENTE,EXCLUSIVE CONEXOES,ACESSORIOS EFIXACAO SUPERIOR.FORNECIMENTO E COLOCACAO</v>
      </c>
      <c r="C15738" s="749" t="s">
        <v>38598</v>
      </c>
      <c r="D15738" s="749" t="s">
        <v>38639</v>
      </c>
      <c r="E15738" s="749" t="s">
        <v>38585</v>
      </c>
      <c r="I15738" s="749" t="s">
        <v>236</v>
      </c>
      <c r="J15738" s="749" t="n">
        <v>86.46</v>
      </c>
    </row>
    <row collapsed="false" customFormat="false" customHeight="true" hidden="true" ht="12.75" outlineLevel="0" r="15739">
      <c r="A15739" s="749" t="s">
        <v>38646</v>
      </c>
      <c r="B15739" s="749" t="str">
        <f aca="false">C15739&amp;D15739&amp;E15739&amp;F15739&amp;G15739&amp;H15739</f>
        <v>ELETROCALHA LISA,COM TAMPA,TIPO "U",300X50MM,TRATAMENTO SUPERFICIAL PRE-ZINCADO A QUENTE,EXCLUSIVE CONEXOES,ACESSORIOS EFIXACAO SUPERIOR.FORNECIMENTO E COLOCACAO</v>
      </c>
      <c r="C15739" s="749" t="s">
        <v>38598</v>
      </c>
      <c r="D15739" s="749" t="s">
        <v>38639</v>
      </c>
      <c r="E15739" s="749" t="s">
        <v>38585</v>
      </c>
      <c r="I15739" s="749" t="s">
        <v>236</v>
      </c>
      <c r="J15739" s="749" t="n">
        <v>81.72</v>
      </c>
    </row>
    <row collapsed="false" customFormat="false" customHeight="true" hidden="true" ht="12.75" outlineLevel="0" r="15740">
      <c r="A15740" s="749" t="s">
        <v>38647</v>
      </c>
      <c r="B15740" s="749" t="str">
        <f aca="false">C15740&amp;D15740&amp;E15740&amp;F15740&amp;G15740&amp;H15740</f>
        <v>ELETROCALHA LISA,COM TAMPA,TIPO "U",400X50MM,TRATAMENTO SUPERFICIAL PRE-ZINCADO A QUENTE,EXCLUSIVE CONEXOES,ACESSORIOS EFIXACAO SUPERIOR.FORNECIMENTO E COLOCACAO</v>
      </c>
      <c r="C15740" s="749" t="s">
        <v>38601</v>
      </c>
      <c r="D15740" s="749" t="s">
        <v>38639</v>
      </c>
      <c r="E15740" s="749" t="s">
        <v>38585</v>
      </c>
      <c r="I15740" s="749" t="s">
        <v>236</v>
      </c>
      <c r="J15740" s="749" t="n">
        <v>100.36</v>
      </c>
    </row>
    <row collapsed="false" customFormat="false" customHeight="true" hidden="true" ht="12.75" outlineLevel="0" r="15741">
      <c r="A15741" s="749" t="s">
        <v>38648</v>
      </c>
      <c r="B15741" s="749" t="str">
        <f aca="false">C15741&amp;D15741&amp;E15741&amp;F15741&amp;G15741&amp;H15741</f>
        <v>ELETROCALHA LISA,COM TAMPA,TIPO "U",400X50MM,TRATAMENTO SUPERFICIAL PRE-ZINCADO A QUENTE,EXCLUSIVE CONEXOES,ACESSORIOS EFIXACAO SUPERIOR.FORNECIMENTO E COLOCACAO</v>
      </c>
      <c r="C15741" s="749" t="s">
        <v>38601</v>
      </c>
      <c r="D15741" s="749" t="s">
        <v>38639</v>
      </c>
      <c r="E15741" s="749" t="s">
        <v>38585</v>
      </c>
      <c r="I15741" s="749" t="s">
        <v>236</v>
      </c>
      <c r="J15741" s="749" t="n">
        <v>95.62</v>
      </c>
    </row>
    <row collapsed="false" customFormat="false" customHeight="true" hidden="true" ht="12.75" outlineLevel="0" r="15742">
      <c r="A15742" s="749" t="s">
        <v>38649</v>
      </c>
      <c r="B15742" s="749" t="str">
        <f aca="false">C15742&amp;D15742&amp;E15742&amp;F15742&amp;G15742&amp;H15742</f>
        <v>ELETROCALHA LISA,COM TAMPA,TIPO "U",100X75MM,TRATAMENTO SUPERFICIAL PRE-ZINCADO A QUENTE,EXCLUSIVE CONEXOES,ACESSORIOS EFIXACAO SUPERIOR.FORNECIMENTO E COLOCACAO</v>
      </c>
      <c r="C15742" s="749" t="s">
        <v>38604</v>
      </c>
      <c r="D15742" s="749" t="s">
        <v>38639</v>
      </c>
      <c r="E15742" s="749" t="s">
        <v>38585</v>
      </c>
      <c r="I15742" s="749" t="s">
        <v>236</v>
      </c>
      <c r="J15742" s="749" t="n">
        <v>58.51</v>
      </c>
    </row>
    <row collapsed="false" customFormat="false" customHeight="true" hidden="true" ht="12.75" outlineLevel="0" r="15743">
      <c r="A15743" s="749" t="s">
        <v>38650</v>
      </c>
      <c r="B15743" s="749" t="str">
        <f aca="false">C15743&amp;D15743&amp;E15743&amp;F15743&amp;G15743&amp;H15743</f>
        <v>ELETROCALHA LISA,COM TAMPA,TIPO "U",100X75MM,TRATAMENTO SUPERFICIAL PRE-ZINCADO A QUENTE,EXCLUSIVE CONEXOES,ACESSORIOS EFIXACAO SUPERIOR.FORNECIMENTO E COLOCACAO</v>
      </c>
      <c r="C15743" s="749" t="s">
        <v>38604</v>
      </c>
      <c r="D15743" s="749" t="s">
        <v>38639</v>
      </c>
      <c r="E15743" s="749" t="s">
        <v>38585</v>
      </c>
      <c r="I15743" s="749" t="s">
        <v>236</v>
      </c>
      <c r="J15743" s="749" t="n">
        <v>53.77</v>
      </c>
    </row>
    <row collapsed="false" customFormat="false" customHeight="true" hidden="true" ht="12.75" outlineLevel="0" r="15744">
      <c r="A15744" s="749" t="s">
        <v>38651</v>
      </c>
      <c r="B15744" s="749" t="str">
        <f aca="false">C15744&amp;D15744&amp;E15744&amp;F15744&amp;G15744&amp;H15744</f>
        <v>ELETROCALHA LISA,COM TAMPA,TIPO "U",150X75MM,TRATAMENTO SUPERFICIAL PRE-ZINCADO A QUENTE,EXCLUSIVE CONEXOES,ACESSORIOS EFIXACAO SUPERIOR.FORNECIMENTO E COLOCACAO</v>
      </c>
      <c r="C15744" s="749" t="s">
        <v>38607</v>
      </c>
      <c r="D15744" s="749" t="s">
        <v>38639</v>
      </c>
      <c r="E15744" s="749" t="s">
        <v>38585</v>
      </c>
      <c r="I15744" s="749" t="s">
        <v>236</v>
      </c>
      <c r="J15744" s="749" t="n">
        <v>64.6</v>
      </c>
    </row>
    <row collapsed="false" customFormat="false" customHeight="true" hidden="true" ht="12.75" outlineLevel="0" r="15745">
      <c r="A15745" s="749" t="s">
        <v>38652</v>
      </c>
      <c r="B15745" s="749" t="str">
        <f aca="false">C15745&amp;D15745&amp;E15745&amp;F15745&amp;G15745&amp;H15745</f>
        <v>ELETROCALHA LISA,COM TAMPA,TIPO "U",150X75MM,TRATAMENTO SUPERFICIAL PRE-ZINCADO A QUENTE,EXCLUSIVE CONEXOES,ACESSORIOS EFIXACAO SUPERIOR.FORNECIMENTO E COLOCACAO</v>
      </c>
      <c r="C15745" s="749" t="s">
        <v>38607</v>
      </c>
      <c r="D15745" s="749" t="s">
        <v>38639</v>
      </c>
      <c r="E15745" s="749" t="s">
        <v>38585</v>
      </c>
      <c r="I15745" s="749" t="s">
        <v>236</v>
      </c>
      <c r="J15745" s="749" t="n">
        <v>59.86</v>
      </c>
    </row>
    <row collapsed="false" customFormat="false" customHeight="true" hidden="true" ht="12.75" outlineLevel="0" r="15746">
      <c r="A15746" s="749" t="s">
        <v>38653</v>
      </c>
      <c r="B15746" s="749" t="str">
        <f aca="false">C15746&amp;D15746&amp;E15746&amp;F15746&amp;G15746&amp;H15746</f>
        <v>ELETROCALHA LISA,COM TAMPA,TIPO "U",200X75MM,TRATAMENTO SUPERFICIAL PRE-ZINCADO A QUENTE,EXCLUSIVE CONEXOES,ACESSORIOS EFIXACAO SUPERIOR.FORNECIMENTO E COLOCACAO</v>
      </c>
      <c r="C15746" s="749" t="s">
        <v>38610</v>
      </c>
      <c r="D15746" s="749" t="s">
        <v>38639</v>
      </c>
      <c r="E15746" s="749" t="s">
        <v>38585</v>
      </c>
      <c r="I15746" s="749" t="s">
        <v>236</v>
      </c>
      <c r="J15746" s="749" t="n">
        <v>70.7</v>
      </c>
    </row>
    <row collapsed="false" customFormat="false" customHeight="true" hidden="true" ht="12.75" outlineLevel="0" r="15747">
      <c r="A15747" s="749" t="s">
        <v>38654</v>
      </c>
      <c r="B15747" s="749" t="str">
        <f aca="false">C15747&amp;D15747&amp;E15747&amp;F15747&amp;G15747&amp;H15747</f>
        <v>ELETROCALHA LISA,COM TAMPA,TIPO "U",200X75MM,TRATAMENTO SUPERFICIAL PRE-ZINCADO A QUENTE,EXCLUSIVE CONEXOES,ACESSORIOS EFIXACAO SUPERIOR.FORNECIMENTO E COLOCACAO</v>
      </c>
      <c r="C15747" s="749" t="s">
        <v>38610</v>
      </c>
      <c r="D15747" s="749" t="s">
        <v>38639</v>
      </c>
      <c r="E15747" s="749" t="s">
        <v>38585</v>
      </c>
      <c r="I15747" s="749" t="s">
        <v>236</v>
      </c>
      <c r="J15747" s="749" t="n">
        <v>65.96</v>
      </c>
    </row>
    <row collapsed="false" customFormat="false" customHeight="true" hidden="true" ht="12.75" outlineLevel="0" r="15748">
      <c r="A15748" s="749" t="s">
        <v>38655</v>
      </c>
      <c r="B15748" s="749" t="str">
        <f aca="false">C15748&amp;D15748&amp;E15748&amp;F15748&amp;G15748&amp;H15748</f>
        <v>ELETROCALHA LISA,COM TAMPA,TIPO "U",300X75MM,TRATAMENTO SUPERFICIAL PRE-ZINCADO A QUENTE,EXCLUSIVE CONEXOES,ACESSORIOS EFIXACAO SUPERIOR.FORNECIMENTO E COLOCACAO</v>
      </c>
      <c r="C15748" s="749" t="s">
        <v>38613</v>
      </c>
      <c r="D15748" s="749" t="s">
        <v>38639</v>
      </c>
      <c r="E15748" s="749" t="s">
        <v>38585</v>
      </c>
      <c r="I15748" s="749" t="s">
        <v>236</v>
      </c>
      <c r="J15748" s="749" t="n">
        <v>90.28</v>
      </c>
    </row>
    <row collapsed="false" customFormat="false" customHeight="true" hidden="true" ht="12.75" outlineLevel="0" r="15749">
      <c r="A15749" s="749" t="s">
        <v>38656</v>
      </c>
      <c r="B15749" s="749" t="str">
        <f aca="false">C15749&amp;D15749&amp;E15749&amp;F15749&amp;G15749&amp;H15749</f>
        <v>ELETROCALHA LISA,COM TAMPA,TIPO "U",300X75MM,TRATAMENTO SUPERFICIAL PRE-ZINCADO A QUENTE,EXCLUSIVE CONEXOES,ACESSORIOS EFIXACAO SUPERIOR.FORNECIMENTO E COLOCACAO</v>
      </c>
      <c r="C15749" s="749" t="s">
        <v>38613</v>
      </c>
      <c r="D15749" s="749" t="s">
        <v>38639</v>
      </c>
      <c r="E15749" s="749" t="s">
        <v>38585</v>
      </c>
      <c r="I15749" s="749" t="s">
        <v>236</v>
      </c>
      <c r="J15749" s="749" t="n">
        <v>85.55</v>
      </c>
    </row>
    <row collapsed="false" customFormat="false" customHeight="true" hidden="true" ht="12.75" outlineLevel="0" r="15750">
      <c r="A15750" s="749" t="s">
        <v>38657</v>
      </c>
      <c r="B15750" s="749" t="str">
        <f aca="false">C15750&amp;D15750&amp;E15750&amp;F15750&amp;G15750&amp;H15750</f>
        <v>ELETROCALHA LISA,COM TAMPA,TIPO "U",400X75MM,TRATAMENTO SUPERFICIAL PRE-ZINCADO A QUENTE,EXCLUSIVE CONEXOES,ACESSORIOS EFIXACAO SUPERIOR.FORNECIMENTO E COLOCACAO</v>
      </c>
      <c r="C15750" s="749" t="s">
        <v>38616</v>
      </c>
      <c r="D15750" s="749" t="s">
        <v>38639</v>
      </c>
      <c r="E15750" s="749" t="s">
        <v>38585</v>
      </c>
      <c r="I15750" s="749" t="s">
        <v>236</v>
      </c>
      <c r="J15750" s="749" t="n">
        <v>119.53</v>
      </c>
    </row>
    <row collapsed="false" customFormat="false" customHeight="true" hidden="true" ht="12.75" outlineLevel="0" r="15751">
      <c r="A15751" s="749" t="s">
        <v>38658</v>
      </c>
      <c r="B15751" s="749" t="str">
        <f aca="false">C15751&amp;D15751&amp;E15751&amp;F15751&amp;G15751&amp;H15751</f>
        <v>ELETROCALHA LISA,COM TAMPA,TIPO "U",400X75MM,TRATAMENTO SUPERFICIAL PRE-ZINCADO A QUENTE,EXCLUSIVE CONEXOES,ACESSORIOS EFIXACAO SUPERIOR.FORNECIMENTO E COLOCACAO</v>
      </c>
      <c r="C15751" s="749" t="s">
        <v>38616</v>
      </c>
      <c r="D15751" s="749" t="s">
        <v>38639</v>
      </c>
      <c r="E15751" s="749" t="s">
        <v>38585</v>
      </c>
      <c r="I15751" s="749" t="s">
        <v>236</v>
      </c>
      <c r="J15751" s="749" t="n">
        <v>114.79</v>
      </c>
    </row>
    <row collapsed="false" customFormat="false" customHeight="true" hidden="true" ht="12.75" outlineLevel="0" r="15752">
      <c r="A15752" s="749" t="s">
        <v>38659</v>
      </c>
      <c r="B15752" s="749" t="str">
        <f aca="false">C15752&amp;D15752&amp;E15752&amp;F15752&amp;G15752&amp;H15752</f>
        <v>ELETROCALHA LISA,COM TAMPA,TIPO "U",100X100MM,TRATAMENTO SUPERFICIAL PRE-ZINCADO A QUENTE,EXCLUSIVE CONEXOES,ACESSORIOSE FIXACAO SUPERIOR.FORNECIMENTO E COLOCACAO</v>
      </c>
      <c r="C15752" s="749" t="s">
        <v>38619</v>
      </c>
      <c r="D15752" s="749" t="s">
        <v>38660</v>
      </c>
      <c r="E15752" s="749" t="s">
        <v>38621</v>
      </c>
      <c r="I15752" s="749" t="s">
        <v>236</v>
      </c>
      <c r="J15752" s="749" t="n">
        <v>61.64</v>
      </c>
    </row>
    <row collapsed="false" customFormat="false" customHeight="true" hidden="true" ht="12.75" outlineLevel="0" r="15753">
      <c r="A15753" s="749" t="s">
        <v>38661</v>
      </c>
      <c r="B15753" s="749" t="str">
        <f aca="false">C15753&amp;D15753&amp;E15753&amp;F15753&amp;G15753&amp;H15753</f>
        <v>ELETROCALHA LISA,COM TAMPA,TIPO "U",100X100MM,TRATAMENTO SUPERFICIAL PRE-ZINCADO A QUENTE,EXCLUSIVE CONEXOES,ACESSORIOSE FIXACAO SUPERIOR.FORNECIMENTO E COLOCACAO</v>
      </c>
      <c r="C15753" s="749" t="s">
        <v>38619</v>
      </c>
      <c r="D15753" s="749" t="s">
        <v>38660</v>
      </c>
      <c r="E15753" s="749" t="s">
        <v>38621</v>
      </c>
      <c r="I15753" s="749" t="s">
        <v>236</v>
      </c>
      <c r="J15753" s="749" t="n">
        <v>56.9</v>
      </c>
    </row>
    <row collapsed="false" customFormat="false" customHeight="true" hidden="true" ht="12.75" outlineLevel="0" r="15754">
      <c r="A15754" s="749" t="s">
        <v>38662</v>
      </c>
      <c r="B15754" s="749" t="str">
        <f aca="false">C15754&amp;D15754&amp;E15754&amp;F15754&amp;G15754&amp;H15754</f>
        <v>ELETROCALHA LISA,COM TAMPA,TIPO "U",150X100MM,TRATAMENTO SUPERFICIAL PRE-ZINCADO A QUENTE,EXCLUSIVE CONEXOES,ACESSORIOSE FIXACAO SUPERIOR.FORNECIMENTO E COLOCACAO</v>
      </c>
      <c r="C15754" s="749" t="s">
        <v>38624</v>
      </c>
      <c r="D15754" s="749" t="s">
        <v>38660</v>
      </c>
      <c r="E15754" s="749" t="s">
        <v>38621</v>
      </c>
      <c r="I15754" s="749" t="s">
        <v>236</v>
      </c>
      <c r="J15754" s="749" t="n">
        <v>67.72</v>
      </c>
    </row>
    <row collapsed="false" customFormat="false" customHeight="true" hidden="true" ht="12.75" outlineLevel="0" r="15755">
      <c r="A15755" s="749" t="s">
        <v>38663</v>
      </c>
      <c r="B15755" s="749" t="str">
        <f aca="false">C15755&amp;D15755&amp;E15755&amp;F15755&amp;G15755&amp;H15755</f>
        <v>ELETROCALHA LISA,COM TAMPA,TIPO "U",150X100MM,TRATAMENTO SUPERFICIAL PRE-ZINCADO A QUENTE,EXCLUSIVE CONEXOES,ACESSORIOSE FIXACAO SUPERIOR.FORNECIMENTO E COLOCACAO</v>
      </c>
      <c r="C15755" s="749" t="s">
        <v>38624</v>
      </c>
      <c r="D15755" s="749" t="s">
        <v>38660</v>
      </c>
      <c r="E15755" s="749" t="s">
        <v>38621</v>
      </c>
      <c r="I15755" s="749" t="s">
        <v>236</v>
      </c>
      <c r="J15755" s="749" t="n">
        <v>62.98</v>
      </c>
    </row>
    <row collapsed="false" customFormat="false" customHeight="true" hidden="true" ht="12.75" outlineLevel="0" r="15756">
      <c r="A15756" s="749" t="s">
        <v>38664</v>
      </c>
      <c r="B15756" s="749" t="str">
        <f aca="false">C15756&amp;D15756&amp;E15756&amp;F15756&amp;G15756&amp;H15756</f>
        <v>ELETROCALHA LISA,COM TAMPA,TIPO "U",200X100MM,TRATAMENTO SUPERFICIAL PRE-ZINCADO A QUENTE,EXCLUSIVE CONEXOES,ACESSORIOSE FIXACAO SUPERIOR.FORNECIMENTO E COLOCACAO</v>
      </c>
      <c r="C15756" s="749" t="s">
        <v>38627</v>
      </c>
      <c r="D15756" s="749" t="s">
        <v>38660</v>
      </c>
      <c r="E15756" s="749" t="s">
        <v>38621</v>
      </c>
      <c r="I15756" s="749" t="s">
        <v>236</v>
      </c>
      <c r="J15756" s="749" t="n">
        <v>73.82</v>
      </c>
    </row>
    <row collapsed="false" customFormat="false" customHeight="true" hidden="true" ht="12.75" outlineLevel="0" r="15757">
      <c r="A15757" s="749" t="s">
        <v>38665</v>
      </c>
      <c r="B15757" s="749" t="str">
        <f aca="false">C15757&amp;D15757&amp;E15757&amp;F15757&amp;G15757&amp;H15757</f>
        <v>ELETROCALHA LISA,COM TAMPA,TIPO "U",200X100MM,TRATAMENTO SUPERFICIAL PRE-ZINCADO A QUENTE,EXCLUSIVE CONEXOES,ACESSORIOSE FIXACAO SUPERIOR.FORNECIMENTO E COLOCACAO</v>
      </c>
      <c r="C15757" s="749" t="s">
        <v>38627</v>
      </c>
      <c r="D15757" s="749" t="s">
        <v>38660</v>
      </c>
      <c r="E15757" s="749" t="s">
        <v>38621</v>
      </c>
      <c r="I15757" s="749" t="s">
        <v>236</v>
      </c>
      <c r="J15757" s="749" t="n">
        <v>69.08</v>
      </c>
    </row>
    <row collapsed="false" customFormat="false" customHeight="true" hidden="true" ht="12.75" outlineLevel="0" r="15758">
      <c r="A15758" s="749" t="s">
        <v>38666</v>
      </c>
      <c r="B15758" s="749" t="str">
        <f aca="false">C15758&amp;D15758&amp;E15758&amp;F15758&amp;G15758&amp;H15758</f>
        <v>ELETROCALHA LISA,COM TAMPA,TIPO "U",300X100MM,TRATAMENTO SUPERFICIAL PRE-ZINCADO A QUENTE,EXCLUSIVE CONEXOES,ACESSORIOSE FIXACAO SUPERIOR.FORNECIMENTO E COLOCACAO</v>
      </c>
      <c r="C15758" s="749" t="s">
        <v>38630</v>
      </c>
      <c r="D15758" s="749" t="s">
        <v>38660</v>
      </c>
      <c r="E15758" s="749" t="s">
        <v>38621</v>
      </c>
      <c r="I15758" s="749" t="s">
        <v>236</v>
      </c>
      <c r="J15758" s="749" t="n">
        <v>94.14</v>
      </c>
    </row>
    <row collapsed="false" customFormat="false" customHeight="true" hidden="true" ht="12.75" outlineLevel="0" r="15759">
      <c r="A15759" s="749" t="s">
        <v>38667</v>
      </c>
      <c r="B15759" s="749" t="str">
        <f aca="false">C15759&amp;D15759&amp;E15759&amp;F15759&amp;G15759&amp;H15759</f>
        <v>ELETROCALHA LISA,COM TAMPA,TIPO "U",300X100MM,TRATAMENTO SUPERFICIAL PRE-ZINCADO A QUENTE,EXCLUSIVE CONEXOES,ACESSORIOSE FIXACAO SUPERIOR.FORNECIMENTO E COLOCACAO</v>
      </c>
      <c r="C15759" s="749" t="s">
        <v>38630</v>
      </c>
      <c r="D15759" s="749" t="s">
        <v>38660</v>
      </c>
      <c r="E15759" s="749" t="s">
        <v>38621</v>
      </c>
      <c r="I15759" s="749" t="s">
        <v>236</v>
      </c>
      <c r="J15759" s="749" t="n">
        <v>89.4</v>
      </c>
    </row>
    <row collapsed="false" customFormat="false" customHeight="true" hidden="true" ht="12.75" outlineLevel="0" r="15760">
      <c r="A15760" s="749" t="s">
        <v>38668</v>
      </c>
      <c r="B15760" s="749" t="str">
        <f aca="false">C15760&amp;D15760&amp;E15760&amp;F15760&amp;G15760&amp;H15760</f>
        <v>ELETROCALHA LISA,COM TAMPA,TIPO "U",400X100MM,TRATAMENTO SUPERFICIAL PRE-ZINCADO A QUENTE,EXCLUSIVE CONEXOES,ACESSORIOSE FIXACAO SUPERIOR.FORNECIMENTO E COLOCACAO</v>
      </c>
      <c r="C15760" s="749" t="s">
        <v>38633</v>
      </c>
      <c r="D15760" s="749" t="s">
        <v>38660</v>
      </c>
      <c r="E15760" s="749" t="s">
        <v>38621</v>
      </c>
      <c r="I15760" s="749" t="s">
        <v>236</v>
      </c>
      <c r="J15760" s="749" t="n">
        <v>108.05</v>
      </c>
    </row>
    <row collapsed="false" customFormat="false" customHeight="true" hidden="true" ht="12.75" outlineLevel="0" r="15761">
      <c r="A15761" s="749" t="s">
        <v>38669</v>
      </c>
      <c r="B15761" s="749" t="str">
        <f aca="false">C15761&amp;D15761&amp;E15761&amp;F15761&amp;G15761&amp;H15761</f>
        <v>ELETROCALHA LISA,COM TAMPA,TIPO "U",400X100MM,TRATAMENTO SUPERFICIAL PRE-ZINCADO A QUENTE,EXCLUSIVE CONEXOES,ACESSORIOSE FIXACAO SUPERIOR.FORNECIMENTO E COLOCACAO</v>
      </c>
      <c r="C15761" s="749" t="s">
        <v>38633</v>
      </c>
      <c r="D15761" s="749" t="s">
        <v>38660</v>
      </c>
      <c r="E15761" s="749" t="s">
        <v>38621</v>
      </c>
      <c r="I15761" s="749" t="s">
        <v>236</v>
      </c>
      <c r="J15761" s="749" t="n">
        <v>103.31</v>
      </c>
    </row>
    <row collapsed="false" customFormat="false" customHeight="true" hidden="true" ht="12.75" outlineLevel="0" r="15762">
      <c r="A15762" s="749" t="s">
        <v>38670</v>
      </c>
      <c r="B15762" s="749" t="str">
        <f aca="false">C15762&amp;D15762&amp;E15762&amp;F15762&amp;G15762&amp;H15762</f>
        <v>CURVA HORIZONTAL,45º,PARA ELETROCALHA PERFURADA OU LISA,50X50MM.FORNECIMENTO E COLOCACAO</v>
      </c>
      <c r="C15762" s="749" t="s">
        <v>38671</v>
      </c>
      <c r="D15762" s="749" t="s">
        <v>38672</v>
      </c>
      <c r="I15762" s="749" t="s">
        <v>30</v>
      </c>
      <c r="J15762" s="749" t="n">
        <v>22.81</v>
      </c>
    </row>
    <row collapsed="false" customFormat="false" customHeight="true" hidden="true" ht="12.75" outlineLevel="0" r="15763">
      <c r="A15763" s="749" t="s">
        <v>38673</v>
      </c>
      <c r="B15763" s="749" t="str">
        <f aca="false">C15763&amp;D15763&amp;E15763&amp;F15763&amp;G15763&amp;H15763</f>
        <v>CURVA HORIZONTAL,45º,PARA ELETROCALHA PERFURADA OU LISA,50X50MM.FORNECIMENTO E COLOCACAO</v>
      </c>
      <c r="C15763" s="749" t="s">
        <v>38671</v>
      </c>
      <c r="D15763" s="749" t="s">
        <v>38672</v>
      </c>
      <c r="I15763" s="749" t="s">
        <v>30</v>
      </c>
      <c r="J15763" s="749" t="n">
        <v>20.44</v>
      </c>
    </row>
    <row collapsed="false" customFormat="false" customHeight="true" hidden="true" ht="12.75" outlineLevel="0" r="15764">
      <c r="A15764" s="749" t="s">
        <v>38674</v>
      </c>
      <c r="B15764" s="749" t="str">
        <f aca="false">C15764&amp;D15764&amp;E15764&amp;F15764&amp;G15764&amp;H15764</f>
        <v>CURVA HORIZONTAL,45º,PARA ELETROCALHA PERFURADA OU LISA,100X50MM.FORNECIMENTO E COLOCACAO</v>
      </c>
      <c r="C15764" s="749" t="s">
        <v>38675</v>
      </c>
      <c r="D15764" s="749" t="s">
        <v>38676</v>
      </c>
      <c r="I15764" s="749" t="s">
        <v>30</v>
      </c>
      <c r="J15764" s="749" t="n">
        <v>25.45</v>
      </c>
    </row>
    <row collapsed="false" customFormat="false" customHeight="true" hidden="true" ht="12.75" outlineLevel="0" r="15765">
      <c r="A15765" s="749" t="s">
        <v>38677</v>
      </c>
      <c r="B15765" s="749" t="str">
        <f aca="false">C15765&amp;D15765&amp;E15765&amp;F15765&amp;G15765&amp;H15765</f>
        <v>CURVA HORIZONTAL,45º,PARA ELETROCALHA PERFURADA OU LISA,100X50MM.FORNECIMENTO E COLOCACAO</v>
      </c>
      <c r="C15765" s="749" t="s">
        <v>38675</v>
      </c>
      <c r="D15765" s="749" t="s">
        <v>38676</v>
      </c>
      <c r="I15765" s="749" t="s">
        <v>30</v>
      </c>
      <c r="J15765" s="749" t="n">
        <v>23.08</v>
      </c>
    </row>
    <row collapsed="false" customFormat="false" customHeight="true" hidden="true" ht="12.75" outlineLevel="0" r="15766">
      <c r="A15766" s="749" t="s">
        <v>38678</v>
      </c>
      <c r="B15766" s="749" t="str">
        <f aca="false">C15766&amp;D15766&amp;E15766&amp;F15766&amp;G15766&amp;H15766</f>
        <v>CURVA HORIZONTAL,45º,PARA ELETROCALHA PERFURADA OU LISA,150X50MM.FORNECIMENTO E COLOCACAO</v>
      </c>
      <c r="C15766" s="749" t="s">
        <v>38679</v>
      </c>
      <c r="D15766" s="749" t="s">
        <v>38676</v>
      </c>
      <c r="I15766" s="749" t="s">
        <v>30</v>
      </c>
      <c r="J15766" s="749" t="n">
        <v>27.5</v>
      </c>
    </row>
    <row collapsed="false" customFormat="false" customHeight="true" hidden="true" ht="12.75" outlineLevel="0" r="15767">
      <c r="A15767" s="749" t="s">
        <v>38680</v>
      </c>
      <c r="B15767" s="749" t="str">
        <f aca="false">C15767&amp;D15767&amp;E15767&amp;F15767&amp;G15767&amp;H15767</f>
        <v>CURVA HORIZONTAL,45º,PARA ELETROCALHA PERFURADA OU LISA,150X50MM.FORNECIMENTO E COLOCACAO</v>
      </c>
      <c r="C15767" s="749" t="s">
        <v>38679</v>
      </c>
      <c r="D15767" s="749" t="s">
        <v>38676</v>
      </c>
      <c r="I15767" s="749" t="s">
        <v>30</v>
      </c>
      <c r="J15767" s="749" t="n">
        <v>25.13</v>
      </c>
    </row>
    <row collapsed="false" customFormat="false" customHeight="true" hidden="true" ht="12.75" outlineLevel="0" r="15768">
      <c r="A15768" s="749" t="s">
        <v>38681</v>
      </c>
      <c r="B15768" s="749" t="str">
        <f aca="false">C15768&amp;D15768&amp;E15768&amp;F15768&amp;G15768&amp;H15768</f>
        <v>CURVA HORIZONTAL,45º,PARA ELETROCALHA PERFURADA OU LISA,200X50MM.FORNECIMENTO E COLOCACAO</v>
      </c>
      <c r="C15768" s="749" t="s">
        <v>38682</v>
      </c>
      <c r="D15768" s="749" t="s">
        <v>38676</v>
      </c>
      <c r="I15768" s="749" t="s">
        <v>30</v>
      </c>
      <c r="J15768" s="749" t="n">
        <v>30.68</v>
      </c>
    </row>
    <row collapsed="false" customFormat="false" customHeight="true" hidden="true" ht="12.75" outlineLevel="0" r="15769">
      <c r="A15769" s="749" t="s">
        <v>38683</v>
      </c>
      <c r="B15769" s="749" t="str">
        <f aca="false">C15769&amp;D15769&amp;E15769&amp;F15769&amp;G15769&amp;H15769</f>
        <v>CURVA HORIZONTAL,45º,PARA ELETROCALHA PERFURADA OU LISA,200X50MM.FORNECIMENTO E COLOCACAO</v>
      </c>
      <c r="C15769" s="749" t="s">
        <v>38682</v>
      </c>
      <c r="D15769" s="749" t="s">
        <v>38676</v>
      </c>
      <c r="I15769" s="749" t="s">
        <v>30</v>
      </c>
      <c r="J15769" s="749" t="n">
        <v>28.31</v>
      </c>
    </row>
    <row collapsed="false" customFormat="false" customHeight="true" hidden="true" ht="12.75" outlineLevel="0" r="15770">
      <c r="A15770" s="749" t="s">
        <v>38684</v>
      </c>
      <c r="B15770" s="749" t="str">
        <f aca="false">C15770&amp;D15770&amp;E15770&amp;F15770&amp;G15770&amp;H15770</f>
        <v>CURVA HORIZONTAL,45º,PARA ELETROCALHA PERFURADA OU LISA,300X50MM.FORNECIMENTO E COLOCACAO</v>
      </c>
      <c r="C15770" s="749" t="s">
        <v>38685</v>
      </c>
      <c r="D15770" s="749" t="s">
        <v>38676</v>
      </c>
      <c r="I15770" s="749" t="s">
        <v>30</v>
      </c>
      <c r="J15770" s="749" t="n">
        <v>38.74</v>
      </c>
    </row>
    <row collapsed="false" customFormat="false" customHeight="true" hidden="true" ht="12.75" outlineLevel="0" r="15771">
      <c r="A15771" s="749" t="s">
        <v>38686</v>
      </c>
      <c r="B15771" s="749" t="str">
        <f aca="false">C15771&amp;D15771&amp;E15771&amp;F15771&amp;G15771&amp;H15771</f>
        <v>CURVA HORIZONTAL,45º,PARA ELETROCALHA PERFURADA OU LISA,300X50MM.FORNECIMENTO E COLOCACAO</v>
      </c>
      <c r="C15771" s="749" t="s">
        <v>38685</v>
      </c>
      <c r="D15771" s="749" t="s">
        <v>38676</v>
      </c>
      <c r="I15771" s="749" t="s">
        <v>30</v>
      </c>
      <c r="J15771" s="749" t="n">
        <v>36.37</v>
      </c>
    </row>
    <row collapsed="false" customFormat="false" customHeight="true" hidden="true" ht="12.75" outlineLevel="0" r="15772">
      <c r="A15772" s="749" t="s">
        <v>38687</v>
      </c>
      <c r="B15772" s="749" t="str">
        <f aca="false">C15772&amp;D15772&amp;E15772&amp;F15772&amp;G15772&amp;H15772</f>
        <v>CURVA HORIZONTAL,45º,PARA ELETROCALHA PERFURADA OU LISA,400X50MM.FORNECIMENTO E COLOCACAO</v>
      </c>
      <c r="C15772" s="749" t="s">
        <v>38688</v>
      </c>
      <c r="D15772" s="749" t="s">
        <v>38676</v>
      </c>
      <c r="I15772" s="749" t="s">
        <v>30</v>
      </c>
      <c r="J15772" s="749" t="n">
        <v>47.66</v>
      </c>
    </row>
    <row collapsed="false" customFormat="false" customHeight="true" hidden="true" ht="12.75" outlineLevel="0" r="15773">
      <c r="A15773" s="749" t="s">
        <v>38689</v>
      </c>
      <c r="B15773" s="749" t="str">
        <f aca="false">C15773&amp;D15773&amp;E15773&amp;F15773&amp;G15773&amp;H15773</f>
        <v>CURVA HORIZONTAL,45º,PARA ELETROCALHA PERFURADA OU LISA,400X50MM.FORNECIMENTO E COLOCACAO</v>
      </c>
      <c r="C15773" s="749" t="s">
        <v>38688</v>
      </c>
      <c r="D15773" s="749" t="s">
        <v>38676</v>
      </c>
      <c r="I15773" s="749" t="s">
        <v>30</v>
      </c>
      <c r="J15773" s="749" t="n">
        <v>45.29</v>
      </c>
    </row>
    <row collapsed="false" customFormat="false" customHeight="true" hidden="true" ht="12.75" outlineLevel="0" r="15774">
      <c r="A15774" s="749" t="s">
        <v>38690</v>
      </c>
      <c r="B15774" s="749" t="str">
        <f aca="false">C15774&amp;D15774&amp;E15774&amp;F15774&amp;G15774&amp;H15774</f>
        <v>CURVA HORIZONTAL,45º,PARA ELETROCALHA PERFURADA OU LISA,100X75MM.FORNECIMENTO E COLOCACAO</v>
      </c>
      <c r="C15774" s="749" t="s">
        <v>38675</v>
      </c>
      <c r="D15774" s="749" t="s">
        <v>38691</v>
      </c>
      <c r="I15774" s="749" t="s">
        <v>30</v>
      </c>
      <c r="J15774" s="749" t="n">
        <v>26.72</v>
      </c>
    </row>
    <row collapsed="false" customFormat="false" customHeight="true" hidden="true" ht="12.75" outlineLevel="0" r="15775">
      <c r="A15775" s="749" t="s">
        <v>38692</v>
      </c>
      <c r="B15775" s="749" t="str">
        <f aca="false">C15775&amp;D15775&amp;E15775&amp;F15775&amp;G15775&amp;H15775</f>
        <v>CURVA HORIZONTAL,45º,PARA ELETROCALHA PERFURADA OU LISA,100X75MM.FORNECIMENTO E COLOCACAO</v>
      </c>
      <c r="C15775" s="749" t="s">
        <v>38675</v>
      </c>
      <c r="D15775" s="749" t="s">
        <v>38691</v>
      </c>
      <c r="I15775" s="749" t="s">
        <v>30</v>
      </c>
      <c r="J15775" s="749" t="n">
        <v>24.35</v>
      </c>
    </row>
    <row collapsed="false" customFormat="false" customHeight="true" hidden="true" ht="12.75" outlineLevel="0" r="15776">
      <c r="A15776" s="749" t="s">
        <v>38693</v>
      </c>
      <c r="B15776" s="749" t="str">
        <f aca="false">C15776&amp;D15776&amp;E15776&amp;F15776&amp;G15776&amp;H15776</f>
        <v>CURVA HORIZONTAL,45º,PARA ELETROCALHA PERFURADA OU LISA,150X75MM.FORNECIMENTO E COLOCACAO</v>
      </c>
      <c r="C15776" s="749" t="s">
        <v>38679</v>
      </c>
      <c r="D15776" s="749" t="s">
        <v>38691</v>
      </c>
      <c r="I15776" s="749" t="s">
        <v>30</v>
      </c>
      <c r="J15776" s="749" t="n">
        <v>29.49</v>
      </c>
    </row>
    <row collapsed="false" customFormat="false" customHeight="true" hidden="true" ht="12.75" outlineLevel="0" r="15777">
      <c r="A15777" s="749" t="s">
        <v>38694</v>
      </c>
      <c r="B15777" s="749" t="str">
        <f aca="false">C15777&amp;D15777&amp;E15777&amp;F15777&amp;G15777&amp;H15777</f>
        <v>CURVA HORIZONTAL,45º,PARA ELETROCALHA PERFURADA OU LISA,150X75MM.FORNECIMENTO E COLOCACAO</v>
      </c>
      <c r="C15777" s="749" t="s">
        <v>38679</v>
      </c>
      <c r="D15777" s="749" t="s">
        <v>38691</v>
      </c>
      <c r="I15777" s="749" t="s">
        <v>30</v>
      </c>
      <c r="J15777" s="749" t="n">
        <v>27.12</v>
      </c>
    </row>
    <row collapsed="false" customFormat="false" customHeight="true" hidden="true" ht="12.75" outlineLevel="0" r="15778">
      <c r="A15778" s="749" t="s">
        <v>38695</v>
      </c>
      <c r="B15778" s="749" t="str">
        <f aca="false">C15778&amp;D15778&amp;E15778&amp;F15778&amp;G15778&amp;H15778</f>
        <v>CURVA HORIZONTAL,45º,PARA ELETROCALHA PERFURADA OU LISA,200X75MM.FORNECIMENTO E COLOCACAO</v>
      </c>
      <c r="C15778" s="749" t="s">
        <v>38682</v>
      </c>
      <c r="D15778" s="749" t="s">
        <v>38691</v>
      </c>
      <c r="I15778" s="749" t="s">
        <v>30</v>
      </c>
      <c r="J15778" s="749" t="n">
        <v>31.29</v>
      </c>
    </row>
    <row collapsed="false" customFormat="false" customHeight="true" hidden="true" ht="12.75" outlineLevel="0" r="15779">
      <c r="A15779" s="749" t="s">
        <v>38696</v>
      </c>
      <c r="B15779" s="749" t="str">
        <f aca="false">C15779&amp;D15779&amp;E15779&amp;F15779&amp;G15779&amp;H15779</f>
        <v>CURVA HORIZONTAL,45º,PARA ELETROCALHA PERFURADA OU LISA,200X75MM.FORNECIMENTO E COLOCACAO</v>
      </c>
      <c r="C15779" s="749" t="s">
        <v>38682</v>
      </c>
      <c r="D15779" s="749" t="s">
        <v>38691</v>
      </c>
      <c r="I15779" s="749" t="s">
        <v>30</v>
      </c>
      <c r="J15779" s="749" t="n">
        <v>28.92</v>
      </c>
    </row>
    <row collapsed="false" customFormat="false" customHeight="true" hidden="true" ht="12.75" outlineLevel="0" r="15780">
      <c r="A15780" s="749" t="s">
        <v>38697</v>
      </c>
      <c r="B15780" s="749" t="str">
        <f aca="false">C15780&amp;D15780&amp;E15780&amp;F15780&amp;G15780&amp;H15780</f>
        <v>CURVA HORIZONTAL,45º,PARA ELETROCALHA PERFURADA OU LISA,300X75MM.FORNECIMENTO E COLOCACAO</v>
      </c>
      <c r="C15780" s="749" t="s">
        <v>38685</v>
      </c>
      <c r="D15780" s="749" t="s">
        <v>38691</v>
      </c>
      <c r="I15780" s="749" t="s">
        <v>30</v>
      </c>
      <c r="J15780" s="749" t="n">
        <v>41.36</v>
      </c>
    </row>
    <row collapsed="false" customFormat="false" customHeight="true" hidden="true" ht="12.75" outlineLevel="0" r="15781">
      <c r="A15781" s="749" t="s">
        <v>38698</v>
      </c>
      <c r="B15781" s="749" t="str">
        <f aca="false">C15781&amp;D15781&amp;E15781&amp;F15781&amp;G15781&amp;H15781</f>
        <v>CURVA HORIZONTAL,45º,PARA ELETROCALHA PERFURADA OU LISA,300X75MM.FORNECIMENTO E COLOCACAO</v>
      </c>
      <c r="C15781" s="749" t="s">
        <v>38685</v>
      </c>
      <c r="D15781" s="749" t="s">
        <v>38691</v>
      </c>
      <c r="I15781" s="749" t="s">
        <v>30</v>
      </c>
      <c r="J15781" s="749" t="n">
        <v>38.99</v>
      </c>
    </row>
    <row collapsed="false" customFormat="false" customHeight="true" hidden="true" ht="12.75" outlineLevel="0" r="15782">
      <c r="A15782" s="749" t="s">
        <v>38699</v>
      </c>
      <c r="B15782" s="749" t="str">
        <f aca="false">C15782&amp;D15782&amp;E15782&amp;F15782&amp;G15782&amp;H15782</f>
        <v>CURVA HORIZONTAL,45º,PARA ELETROCALHA PERFURADA OU LISA,400X75MM.FORNECIMENTO E COLOCACAO</v>
      </c>
      <c r="C15782" s="749" t="s">
        <v>38688</v>
      </c>
      <c r="D15782" s="749" t="s">
        <v>38691</v>
      </c>
      <c r="I15782" s="749" t="s">
        <v>30</v>
      </c>
      <c r="J15782" s="749" t="n">
        <v>49.33</v>
      </c>
    </row>
    <row collapsed="false" customFormat="false" customHeight="true" hidden="true" ht="12.75" outlineLevel="0" r="15783">
      <c r="A15783" s="749" t="s">
        <v>38700</v>
      </c>
      <c r="B15783" s="749" t="str">
        <f aca="false">C15783&amp;D15783&amp;E15783&amp;F15783&amp;G15783&amp;H15783</f>
        <v>CURVA HORIZONTAL,45º,PARA ELETROCALHA PERFURADA OU LISA,400X75MM.FORNECIMENTO E COLOCACAO</v>
      </c>
      <c r="C15783" s="749" t="s">
        <v>38688</v>
      </c>
      <c r="D15783" s="749" t="s">
        <v>38691</v>
      </c>
      <c r="I15783" s="749" t="s">
        <v>30</v>
      </c>
      <c r="J15783" s="749" t="n">
        <v>46.96</v>
      </c>
    </row>
    <row collapsed="false" customFormat="false" customHeight="true" hidden="true" ht="12.75" outlineLevel="0" r="15784">
      <c r="A15784" s="749" t="s">
        <v>38701</v>
      </c>
      <c r="B15784" s="749" t="str">
        <f aca="false">C15784&amp;D15784&amp;E15784&amp;F15784&amp;G15784&amp;H15784</f>
        <v>CURVA HORIZONTAL,45º,PARA ELETROCALHA PERFURADA OU LISA,100X100MM.FORNECIMENTO E COLOCACAO</v>
      </c>
      <c r="C15784" s="749" t="s">
        <v>38675</v>
      </c>
      <c r="D15784" s="749" t="s">
        <v>38702</v>
      </c>
      <c r="I15784" s="749" t="s">
        <v>30</v>
      </c>
      <c r="J15784" s="749" t="n">
        <v>28.5</v>
      </c>
    </row>
    <row collapsed="false" customFormat="false" customHeight="true" hidden="true" ht="12.75" outlineLevel="0" r="15785">
      <c r="A15785" s="749" t="s">
        <v>38703</v>
      </c>
      <c r="B15785" s="749" t="str">
        <f aca="false">C15785&amp;D15785&amp;E15785&amp;F15785&amp;G15785&amp;H15785</f>
        <v>CURVA HORIZONTAL,45º,PARA ELETROCALHA PERFURADA OU LISA,100X100MM.FORNECIMENTO E COLOCACAO</v>
      </c>
      <c r="C15785" s="749" t="s">
        <v>38675</v>
      </c>
      <c r="D15785" s="749" t="s">
        <v>38702</v>
      </c>
      <c r="I15785" s="749" t="s">
        <v>30</v>
      </c>
      <c r="J15785" s="749" t="n">
        <v>26.13</v>
      </c>
    </row>
    <row collapsed="false" customFormat="false" customHeight="true" hidden="true" ht="12.75" outlineLevel="0" r="15786">
      <c r="A15786" s="749" t="s">
        <v>38704</v>
      </c>
      <c r="B15786" s="749" t="str">
        <f aca="false">C15786&amp;D15786&amp;E15786&amp;F15786&amp;G15786&amp;H15786</f>
        <v>CURVA HORIZONTAL,45º,PARA ELETROCALHA PERFURADA OU LISA,150X100MM.FORNECIMENTO E COLOCACAO</v>
      </c>
      <c r="C15786" s="749" t="s">
        <v>38679</v>
      </c>
      <c r="D15786" s="749" t="s">
        <v>38702</v>
      </c>
      <c r="I15786" s="749" t="s">
        <v>30</v>
      </c>
      <c r="J15786" s="749" t="n">
        <v>31.48</v>
      </c>
    </row>
    <row collapsed="false" customFormat="false" customHeight="true" hidden="true" ht="12.75" outlineLevel="0" r="15787">
      <c r="A15787" s="749" t="s">
        <v>38705</v>
      </c>
      <c r="B15787" s="749" t="str">
        <f aca="false">C15787&amp;D15787&amp;E15787&amp;F15787&amp;G15787&amp;H15787</f>
        <v>CURVA HORIZONTAL,45º,PARA ELETROCALHA PERFURADA OU LISA,150X100MM.FORNECIMENTO E COLOCACAO</v>
      </c>
      <c r="C15787" s="749" t="s">
        <v>38679</v>
      </c>
      <c r="D15787" s="749" t="s">
        <v>38702</v>
      </c>
      <c r="I15787" s="749" t="s">
        <v>30</v>
      </c>
      <c r="J15787" s="749" t="n">
        <v>29.11</v>
      </c>
    </row>
    <row collapsed="false" customFormat="false" customHeight="true" hidden="true" ht="12.75" outlineLevel="0" r="15788">
      <c r="A15788" s="749" t="s">
        <v>38706</v>
      </c>
      <c r="B15788" s="749" t="str">
        <f aca="false">C15788&amp;D15788&amp;E15788&amp;F15788&amp;G15788&amp;H15788</f>
        <v>CURVA HORIZONTAL,45º,PARA ELETROCALHA PERFURADA OU LISA,200X100MM.FORNECIMENTO E COLOCACAO</v>
      </c>
      <c r="C15788" s="749" t="s">
        <v>38682</v>
      </c>
      <c r="D15788" s="749" t="s">
        <v>38702</v>
      </c>
      <c r="I15788" s="749" t="s">
        <v>30</v>
      </c>
      <c r="J15788" s="749" t="n">
        <v>34.87</v>
      </c>
    </row>
    <row collapsed="false" customFormat="false" customHeight="true" hidden="true" ht="12.75" outlineLevel="0" r="15789">
      <c r="A15789" s="749" t="s">
        <v>38707</v>
      </c>
      <c r="B15789" s="749" t="str">
        <f aca="false">C15789&amp;D15789&amp;E15789&amp;F15789&amp;G15789&amp;H15789</f>
        <v>CURVA HORIZONTAL,45º,PARA ELETROCALHA PERFURADA OU LISA,200X100MM.FORNECIMENTO E COLOCACAO</v>
      </c>
      <c r="C15789" s="749" t="s">
        <v>38682</v>
      </c>
      <c r="D15789" s="749" t="s">
        <v>38702</v>
      </c>
      <c r="I15789" s="749" t="s">
        <v>30</v>
      </c>
      <c r="J15789" s="749" t="n">
        <v>32.5</v>
      </c>
    </row>
    <row collapsed="false" customFormat="false" customHeight="true" hidden="true" ht="12.75" outlineLevel="0" r="15790">
      <c r="A15790" s="749" t="s">
        <v>38708</v>
      </c>
      <c r="B15790" s="749" t="str">
        <f aca="false">C15790&amp;D15790&amp;E15790&amp;F15790&amp;G15790&amp;H15790</f>
        <v>CURVA HORIZONTAL,45º,PARA ELETROCALHA PERFURADA OU LISA,300X100MM.FORNECIMENTO E COLOCACAO</v>
      </c>
      <c r="C15790" s="749" t="s">
        <v>38685</v>
      </c>
      <c r="D15790" s="749" t="s">
        <v>38702</v>
      </c>
      <c r="I15790" s="749" t="s">
        <v>30</v>
      </c>
      <c r="J15790" s="749" t="n">
        <v>48.59</v>
      </c>
    </row>
    <row collapsed="false" customFormat="false" customHeight="true" hidden="true" ht="12.75" outlineLevel="0" r="15791">
      <c r="A15791" s="749" t="s">
        <v>38709</v>
      </c>
      <c r="B15791" s="749" t="str">
        <f aca="false">C15791&amp;D15791&amp;E15791&amp;F15791&amp;G15791&amp;H15791</f>
        <v>CURVA HORIZONTAL,45º,PARA ELETROCALHA PERFURADA OU LISA,300X100MM.FORNECIMENTO E COLOCACAO</v>
      </c>
      <c r="C15791" s="749" t="s">
        <v>38685</v>
      </c>
      <c r="D15791" s="749" t="s">
        <v>38702</v>
      </c>
      <c r="I15791" s="749" t="s">
        <v>30</v>
      </c>
      <c r="J15791" s="749" t="n">
        <v>46.22</v>
      </c>
    </row>
    <row collapsed="false" customFormat="false" customHeight="true" hidden="true" ht="12.75" outlineLevel="0" r="15792">
      <c r="A15792" s="749" t="s">
        <v>38710</v>
      </c>
      <c r="B15792" s="749" t="str">
        <f aca="false">C15792&amp;D15792&amp;E15792&amp;F15792&amp;G15792&amp;H15792</f>
        <v>CURVA HORIZONTAL,45º,PARA ELETROCALHA PERFURADA OU LISA,400X100MM.FORNECIMENTO E COLOCACAO</v>
      </c>
      <c r="C15792" s="749" t="s">
        <v>38688</v>
      </c>
      <c r="D15792" s="749" t="s">
        <v>38702</v>
      </c>
      <c r="I15792" s="749" t="s">
        <v>30</v>
      </c>
      <c r="J15792" s="749" t="n">
        <v>58</v>
      </c>
    </row>
    <row collapsed="false" customFormat="false" customHeight="true" hidden="true" ht="12.75" outlineLevel="0" r="15793">
      <c r="A15793" s="749" t="s">
        <v>38711</v>
      </c>
      <c r="B15793" s="749" t="str">
        <f aca="false">C15793&amp;D15793&amp;E15793&amp;F15793&amp;G15793&amp;H15793</f>
        <v>CURVA HORIZONTAL,45º,PARA ELETROCALHA PERFURADA OU LISA,400X100MM.FORNECIMENTO E COLOCACAO</v>
      </c>
      <c r="C15793" s="749" t="s">
        <v>38688</v>
      </c>
      <c r="D15793" s="749" t="s">
        <v>38702</v>
      </c>
      <c r="I15793" s="749" t="s">
        <v>30</v>
      </c>
      <c r="J15793" s="749" t="n">
        <v>55.63</v>
      </c>
    </row>
    <row collapsed="false" customFormat="false" customHeight="true" hidden="true" ht="12.75" outlineLevel="0" r="15794">
      <c r="A15794" s="749" t="s">
        <v>38712</v>
      </c>
      <c r="B15794" s="749" t="str">
        <f aca="false">C15794&amp;D15794&amp;E15794&amp;F15794&amp;G15794&amp;H15794</f>
        <v>CURVA HORIZONTAL,90º,PARA ELETROCALHA PERFURADA OU LISA,50X50MM.FORNECIMENTO E COLOCACAO</v>
      </c>
      <c r="C15794" s="749" t="s">
        <v>38713</v>
      </c>
      <c r="D15794" s="749" t="s">
        <v>38672</v>
      </c>
      <c r="I15794" s="749" t="s">
        <v>30</v>
      </c>
      <c r="J15794" s="749" t="n">
        <v>26.29</v>
      </c>
    </row>
    <row collapsed="false" customFormat="false" customHeight="true" hidden="true" ht="12.75" outlineLevel="0" r="15795">
      <c r="A15795" s="749" t="s">
        <v>38714</v>
      </c>
      <c r="B15795" s="749" t="str">
        <f aca="false">C15795&amp;D15795&amp;E15795&amp;F15795&amp;G15795&amp;H15795</f>
        <v>CURVA HORIZONTAL,90º,PARA ELETROCALHA PERFURADA OU LISA,50X50MM.FORNECIMENTO E COLOCACAO</v>
      </c>
      <c r="C15795" s="749" t="s">
        <v>38713</v>
      </c>
      <c r="D15795" s="749" t="s">
        <v>38672</v>
      </c>
      <c r="I15795" s="749" t="s">
        <v>30</v>
      </c>
      <c r="J15795" s="749" t="n">
        <v>23.92</v>
      </c>
    </row>
    <row collapsed="false" customFormat="false" customHeight="true" hidden="true" ht="12.75" outlineLevel="0" r="15796">
      <c r="A15796" s="749" t="s">
        <v>38715</v>
      </c>
      <c r="B15796" s="749" t="str">
        <f aca="false">C15796&amp;D15796&amp;E15796&amp;F15796&amp;G15796&amp;H15796</f>
        <v>CURVA HORIZONTAL,90º,PARA ELETROCALHA PERFURADA OU LISA,100X50MM.FORNECIMENTO E COLOCACAO</v>
      </c>
      <c r="C15796" s="749" t="s">
        <v>38716</v>
      </c>
      <c r="D15796" s="749" t="s">
        <v>38676</v>
      </c>
      <c r="I15796" s="749" t="s">
        <v>30</v>
      </c>
      <c r="J15796" s="749" t="n">
        <v>27.93</v>
      </c>
    </row>
    <row collapsed="false" customFormat="false" customHeight="true" hidden="true" ht="12.75" outlineLevel="0" r="15797">
      <c r="A15797" s="749" t="s">
        <v>38717</v>
      </c>
      <c r="B15797" s="749" t="str">
        <f aca="false">C15797&amp;D15797&amp;E15797&amp;F15797&amp;G15797&amp;H15797</f>
        <v>CURVA HORIZONTAL,90º,PARA ELETROCALHA PERFURADA OU LISA,100X50MM.FORNECIMENTO E COLOCACAO</v>
      </c>
      <c r="C15797" s="749" t="s">
        <v>38716</v>
      </c>
      <c r="D15797" s="749" t="s">
        <v>38676</v>
      </c>
      <c r="I15797" s="749" t="s">
        <v>30</v>
      </c>
      <c r="J15797" s="749" t="n">
        <v>25.56</v>
      </c>
    </row>
    <row collapsed="false" customFormat="false" customHeight="true" hidden="true" ht="12.75" outlineLevel="0" r="15798">
      <c r="A15798" s="749" t="s">
        <v>38718</v>
      </c>
      <c r="B15798" s="749" t="str">
        <f aca="false">C15798&amp;D15798&amp;E15798&amp;F15798&amp;G15798&amp;H15798</f>
        <v>CURVA HORIZONTAL,90º,PARA ELETROCALHA PERFURADA OU LISA,150X50MM.FORNECIMENTO E COLOCACAO</v>
      </c>
      <c r="C15798" s="749" t="s">
        <v>38719</v>
      </c>
      <c r="D15798" s="749" t="s">
        <v>38676</v>
      </c>
      <c r="I15798" s="749" t="s">
        <v>30</v>
      </c>
      <c r="J15798" s="749" t="n">
        <v>31.76</v>
      </c>
    </row>
    <row collapsed="false" customFormat="false" customHeight="true" hidden="true" ht="12.75" outlineLevel="0" r="15799">
      <c r="A15799" s="749" t="s">
        <v>38720</v>
      </c>
      <c r="B15799" s="749" t="str">
        <f aca="false">C15799&amp;D15799&amp;E15799&amp;F15799&amp;G15799&amp;H15799</f>
        <v>CURVA HORIZONTAL,90º,PARA ELETROCALHA PERFURADA OU LISA,150X50MM.FORNECIMENTO E COLOCACAO</v>
      </c>
      <c r="C15799" s="749" t="s">
        <v>38719</v>
      </c>
      <c r="D15799" s="749" t="s">
        <v>38676</v>
      </c>
      <c r="I15799" s="749" t="s">
        <v>30</v>
      </c>
      <c r="J15799" s="749" t="n">
        <v>29.39</v>
      </c>
    </row>
    <row collapsed="false" customFormat="false" customHeight="true" hidden="true" ht="12.75" outlineLevel="0" r="15800">
      <c r="A15800" s="749" t="s">
        <v>38721</v>
      </c>
      <c r="B15800" s="749" t="str">
        <f aca="false">C15800&amp;D15800&amp;E15800&amp;F15800&amp;G15800&amp;H15800</f>
        <v>CURVA HORIZONTAL,90º,PARA ELETROCALHA PERFURADA OU LISA,200X50MM.FORNECIMENTO E COLOCACAO</v>
      </c>
      <c r="C15800" s="749" t="s">
        <v>38722</v>
      </c>
      <c r="D15800" s="749" t="s">
        <v>38676</v>
      </c>
      <c r="I15800" s="749" t="s">
        <v>30</v>
      </c>
      <c r="J15800" s="749" t="n">
        <v>38.81</v>
      </c>
    </row>
    <row collapsed="false" customFormat="false" customHeight="true" hidden="true" ht="12.75" outlineLevel="0" r="15801">
      <c r="A15801" s="749" t="s">
        <v>38723</v>
      </c>
      <c r="B15801" s="749" t="str">
        <f aca="false">C15801&amp;D15801&amp;E15801&amp;F15801&amp;G15801&amp;H15801</f>
        <v>CURVA HORIZONTAL,90º,PARA ELETROCALHA PERFURADA OU LISA,200X50MM.FORNECIMENTO E COLOCACAO</v>
      </c>
      <c r="C15801" s="749" t="s">
        <v>38722</v>
      </c>
      <c r="D15801" s="749" t="s">
        <v>38676</v>
      </c>
      <c r="I15801" s="749" t="s">
        <v>30</v>
      </c>
      <c r="J15801" s="749" t="n">
        <v>36.44</v>
      </c>
    </row>
    <row collapsed="false" customFormat="false" customHeight="true" hidden="true" ht="12.75" outlineLevel="0" r="15802">
      <c r="A15802" s="749" t="s">
        <v>38724</v>
      </c>
      <c r="B15802" s="749" t="str">
        <f aca="false">C15802&amp;D15802&amp;E15802&amp;F15802&amp;G15802&amp;H15802</f>
        <v>CURVA HORIZONTAL,90º,PARA ELETROCALHA PERFURADA OU LISA,300X50MM.FORNECIMENTO E COLOCACAO</v>
      </c>
      <c r="C15802" s="749" t="s">
        <v>38725</v>
      </c>
      <c r="D15802" s="749" t="s">
        <v>38676</v>
      </c>
      <c r="I15802" s="749" t="s">
        <v>30</v>
      </c>
      <c r="J15802" s="749" t="n">
        <v>59.94</v>
      </c>
    </row>
    <row collapsed="false" customFormat="false" customHeight="true" hidden="true" ht="12.75" outlineLevel="0" r="15803">
      <c r="A15803" s="749" t="s">
        <v>38726</v>
      </c>
      <c r="B15803" s="749" t="str">
        <f aca="false">C15803&amp;D15803&amp;E15803&amp;F15803&amp;G15803&amp;H15803</f>
        <v>CURVA HORIZONTAL,90º,PARA ELETROCALHA PERFURADA OU LISA,300X50MM.FORNECIMENTO E COLOCACAO</v>
      </c>
      <c r="C15803" s="749" t="s">
        <v>38725</v>
      </c>
      <c r="D15803" s="749" t="s">
        <v>38676</v>
      </c>
      <c r="I15803" s="749" t="s">
        <v>30</v>
      </c>
      <c r="J15803" s="749" t="n">
        <v>57.57</v>
      </c>
    </row>
    <row collapsed="false" customFormat="false" customHeight="true" hidden="true" ht="12.75" outlineLevel="0" r="15804">
      <c r="A15804" s="749" t="s">
        <v>38727</v>
      </c>
      <c r="B15804" s="749" t="str">
        <f aca="false">C15804&amp;D15804&amp;E15804&amp;F15804&amp;G15804&amp;H15804</f>
        <v>CURVA HORIZONTAL,90º,PARA ELETROCALHA PERFURADA OU LISA,400X50MM.FORNECIMENTO E COLOCACAO</v>
      </c>
      <c r="C15804" s="749" t="s">
        <v>38728</v>
      </c>
      <c r="D15804" s="749" t="s">
        <v>38676</v>
      </c>
      <c r="I15804" s="749" t="s">
        <v>30</v>
      </c>
      <c r="J15804" s="749" t="n">
        <v>78.21</v>
      </c>
    </row>
    <row collapsed="false" customFormat="false" customHeight="true" hidden="true" ht="12.75" outlineLevel="0" r="15805">
      <c r="A15805" s="749" t="s">
        <v>38729</v>
      </c>
      <c r="B15805" s="749" t="str">
        <f aca="false">C15805&amp;D15805&amp;E15805&amp;F15805&amp;G15805&amp;H15805</f>
        <v>CURVA HORIZONTAL,90º,PARA ELETROCALHA PERFURADA OU LISA,400X50MM.FORNECIMENTO E COLOCACAO</v>
      </c>
      <c r="C15805" s="749" t="s">
        <v>38728</v>
      </c>
      <c r="D15805" s="749" t="s">
        <v>38676</v>
      </c>
      <c r="I15805" s="749" t="s">
        <v>30</v>
      </c>
      <c r="J15805" s="749" t="n">
        <v>75.84</v>
      </c>
    </row>
    <row collapsed="false" customFormat="false" customHeight="true" hidden="true" ht="12.75" outlineLevel="0" r="15806">
      <c r="A15806" s="749" t="s">
        <v>38730</v>
      </c>
      <c r="B15806" s="749" t="str">
        <f aca="false">C15806&amp;D15806&amp;E15806&amp;F15806&amp;G15806&amp;H15806</f>
        <v>CURVA HORIZONTAL,90º,PARA ELETROCALHA PERFURADA OU LISA,100X75MM.FORNECIMENTO E COLOCACAO</v>
      </c>
      <c r="C15806" s="749" t="s">
        <v>38716</v>
      </c>
      <c r="D15806" s="749" t="s">
        <v>38691</v>
      </c>
      <c r="I15806" s="749" t="s">
        <v>30</v>
      </c>
      <c r="J15806" s="749" t="n">
        <v>30.47</v>
      </c>
    </row>
    <row collapsed="false" customFormat="false" customHeight="true" hidden="true" ht="12.75" outlineLevel="0" r="15807">
      <c r="A15807" s="749" t="s">
        <v>38731</v>
      </c>
      <c r="B15807" s="749" t="str">
        <f aca="false">C15807&amp;D15807&amp;E15807&amp;F15807&amp;G15807&amp;H15807</f>
        <v>CURVA HORIZONTAL,90º,PARA ELETROCALHA PERFURADA OU LISA,100X75MM.FORNECIMENTO E COLOCACAO</v>
      </c>
      <c r="C15807" s="749" t="s">
        <v>38716</v>
      </c>
      <c r="D15807" s="749" t="s">
        <v>38691</v>
      </c>
      <c r="I15807" s="749" t="s">
        <v>30</v>
      </c>
      <c r="J15807" s="749" t="n">
        <v>28.1</v>
      </c>
    </row>
    <row collapsed="false" customFormat="false" customHeight="true" hidden="true" ht="12.75" outlineLevel="0" r="15808">
      <c r="A15808" s="749" t="s">
        <v>38732</v>
      </c>
      <c r="B15808" s="749" t="str">
        <f aca="false">C15808&amp;D15808&amp;E15808&amp;F15808&amp;G15808&amp;H15808</f>
        <v>CURVA HORIZONTAL,90º,PARA ELETROCALHA PERFURADA OU LISA,150X75MM.FORNECIMENTO E COLOCACAO</v>
      </c>
      <c r="C15808" s="749" t="s">
        <v>38719</v>
      </c>
      <c r="D15808" s="749" t="s">
        <v>38691</v>
      </c>
      <c r="I15808" s="749" t="s">
        <v>30</v>
      </c>
      <c r="J15808" s="749" t="n">
        <v>34.47</v>
      </c>
    </row>
    <row collapsed="false" customFormat="false" customHeight="true" hidden="true" ht="12.75" outlineLevel="0" r="15809">
      <c r="A15809" s="749" t="s">
        <v>38733</v>
      </c>
      <c r="B15809" s="749" t="str">
        <f aca="false">C15809&amp;D15809&amp;E15809&amp;F15809&amp;G15809&amp;H15809</f>
        <v>CURVA HORIZONTAL,90º,PARA ELETROCALHA PERFURADA OU LISA,150X75MM.FORNECIMENTO E COLOCACAO</v>
      </c>
      <c r="C15809" s="749" t="s">
        <v>38719</v>
      </c>
      <c r="D15809" s="749" t="s">
        <v>38691</v>
      </c>
      <c r="I15809" s="749" t="s">
        <v>30</v>
      </c>
      <c r="J15809" s="749" t="n">
        <v>32.1</v>
      </c>
    </row>
    <row collapsed="false" customFormat="false" customHeight="true" hidden="true" ht="12.75" outlineLevel="0" r="15810">
      <c r="A15810" s="749" t="s">
        <v>38734</v>
      </c>
      <c r="B15810" s="749" t="str">
        <f aca="false">C15810&amp;D15810&amp;E15810&amp;F15810&amp;G15810&amp;H15810</f>
        <v>CURVA HORIZONTAL,90º,PARA ELETROCALHA PERFURADA OU LISA,200X75MM.FORNECIMENTO E COLOCACAO</v>
      </c>
      <c r="C15810" s="749" t="s">
        <v>38722</v>
      </c>
      <c r="D15810" s="749" t="s">
        <v>38691</v>
      </c>
      <c r="I15810" s="749" t="s">
        <v>30</v>
      </c>
      <c r="J15810" s="749" t="n">
        <v>39.09</v>
      </c>
    </row>
    <row collapsed="false" customFormat="false" customHeight="true" hidden="true" ht="12.75" outlineLevel="0" r="15811">
      <c r="A15811" s="749" t="s">
        <v>38735</v>
      </c>
      <c r="B15811" s="749" t="str">
        <f aca="false">C15811&amp;D15811&amp;E15811&amp;F15811&amp;G15811&amp;H15811</f>
        <v>CURVA HORIZONTAL,90º,PARA ELETROCALHA PERFURADA OU LISA,200X75MM.FORNECIMENTO E COLOCACAO</v>
      </c>
      <c r="C15811" s="749" t="s">
        <v>38722</v>
      </c>
      <c r="D15811" s="749" t="s">
        <v>38691</v>
      </c>
      <c r="I15811" s="749" t="s">
        <v>30</v>
      </c>
      <c r="J15811" s="749" t="n">
        <v>36.72</v>
      </c>
    </row>
    <row collapsed="false" customFormat="false" customHeight="true" hidden="true" ht="12.75" outlineLevel="0" r="15812">
      <c r="A15812" s="749" t="s">
        <v>38736</v>
      </c>
      <c r="B15812" s="749" t="str">
        <f aca="false">C15812&amp;D15812&amp;E15812&amp;F15812&amp;G15812&amp;H15812</f>
        <v>CURVA HORIZONTAL,90º,PARA ELETROCALHA PERFURADA OU LISA,300X75MM.FORNECIMENTO E COLOCACAO</v>
      </c>
      <c r="C15812" s="749" t="s">
        <v>38725</v>
      </c>
      <c r="D15812" s="749" t="s">
        <v>38691</v>
      </c>
      <c r="I15812" s="749" t="s">
        <v>30</v>
      </c>
      <c r="J15812" s="749" t="n">
        <v>65.25</v>
      </c>
    </row>
    <row collapsed="false" customFormat="false" customHeight="true" hidden="true" ht="12.75" outlineLevel="0" r="15813">
      <c r="A15813" s="749" t="s">
        <v>38737</v>
      </c>
      <c r="B15813" s="749" t="str">
        <f aca="false">C15813&amp;D15813&amp;E15813&amp;F15813&amp;G15813&amp;H15813</f>
        <v>CURVA HORIZONTAL,90º,PARA ELETROCALHA PERFURADA OU LISA,300X75MM.FORNECIMENTO E COLOCACAO</v>
      </c>
      <c r="C15813" s="749" t="s">
        <v>38725</v>
      </c>
      <c r="D15813" s="749" t="s">
        <v>38691</v>
      </c>
      <c r="I15813" s="749" t="s">
        <v>30</v>
      </c>
      <c r="J15813" s="749" t="n">
        <v>62.88</v>
      </c>
    </row>
    <row collapsed="false" customFormat="false" customHeight="true" hidden="true" ht="12.75" outlineLevel="0" r="15814">
      <c r="A15814" s="749" t="s">
        <v>38738</v>
      </c>
      <c r="B15814" s="749" t="str">
        <f aca="false">C15814&amp;D15814&amp;E15814&amp;F15814&amp;G15814&amp;H15814</f>
        <v>CURVA HORIZONTAL,90º,PARA ELETROCALHA PERFURADA OU LISA,400X75MM.FORNECIMENTO E COLOCACAO</v>
      </c>
      <c r="C15814" s="749" t="s">
        <v>38728</v>
      </c>
      <c r="D15814" s="749" t="s">
        <v>38691</v>
      </c>
      <c r="I15814" s="749" t="s">
        <v>30</v>
      </c>
      <c r="J15814" s="749" t="n">
        <v>84.22</v>
      </c>
    </row>
    <row collapsed="false" customFormat="false" customHeight="true" hidden="true" ht="12.75" outlineLevel="0" r="15815">
      <c r="A15815" s="749" t="s">
        <v>38739</v>
      </c>
      <c r="B15815" s="749" t="str">
        <f aca="false">C15815&amp;D15815&amp;E15815&amp;F15815&amp;G15815&amp;H15815</f>
        <v>CURVA HORIZONTAL,90º,PARA ELETROCALHA PERFURADA OU LISA,400X75MM.FORNECIMENTO E COLOCACAO</v>
      </c>
      <c r="C15815" s="749" t="s">
        <v>38728</v>
      </c>
      <c r="D15815" s="749" t="s">
        <v>38691</v>
      </c>
      <c r="I15815" s="749" t="s">
        <v>30</v>
      </c>
      <c r="J15815" s="749" t="n">
        <v>81.85</v>
      </c>
    </row>
    <row collapsed="false" customFormat="false" customHeight="true" hidden="true" ht="12.75" outlineLevel="0" r="15816">
      <c r="A15816" s="749" t="s">
        <v>38740</v>
      </c>
      <c r="B15816" s="749" t="str">
        <f aca="false">C15816&amp;D15816&amp;E15816&amp;F15816&amp;G15816&amp;H15816</f>
        <v>CURVA HORIZONTAL,90º,PARA ELETROCALHA PERFURADA OU LISA,100X100MM.FORNECIMENTO E COLOCACAO</v>
      </c>
      <c r="C15816" s="749" t="s">
        <v>38716</v>
      </c>
      <c r="D15816" s="749" t="s">
        <v>38702</v>
      </c>
      <c r="I15816" s="749" t="s">
        <v>30</v>
      </c>
      <c r="J15816" s="749" t="n">
        <v>34.38</v>
      </c>
    </row>
    <row collapsed="false" customFormat="false" customHeight="true" hidden="true" ht="12.75" outlineLevel="0" r="15817">
      <c r="A15817" s="749" t="s">
        <v>38741</v>
      </c>
      <c r="B15817" s="749" t="str">
        <f aca="false">C15817&amp;D15817&amp;E15817&amp;F15817&amp;G15817&amp;H15817</f>
        <v>CURVA HORIZONTAL,90º,PARA ELETROCALHA PERFURADA OU LISA,100X100MM.FORNECIMENTO E COLOCACAO</v>
      </c>
      <c r="C15817" s="749" t="s">
        <v>38716</v>
      </c>
      <c r="D15817" s="749" t="s">
        <v>38702</v>
      </c>
      <c r="I15817" s="749" t="s">
        <v>30</v>
      </c>
      <c r="J15817" s="749" t="n">
        <v>32.01</v>
      </c>
    </row>
    <row collapsed="false" customFormat="false" customHeight="true" hidden="true" ht="12.75" outlineLevel="0" r="15818">
      <c r="A15818" s="749" t="s">
        <v>38742</v>
      </c>
      <c r="B15818" s="749" t="str">
        <f aca="false">C15818&amp;D15818&amp;E15818&amp;F15818&amp;G15818&amp;H15818</f>
        <v>CURVA HORIZONTAL,90º,PARA ELETROCALHA PERFURADA OU LISA,150X100MM.FORNECIMENTO E COLOCACAO</v>
      </c>
      <c r="C15818" s="749" t="s">
        <v>38719</v>
      </c>
      <c r="D15818" s="749" t="s">
        <v>38702</v>
      </c>
      <c r="I15818" s="749" t="s">
        <v>30</v>
      </c>
      <c r="J15818" s="749" t="n">
        <v>37.33</v>
      </c>
    </row>
    <row collapsed="false" customFormat="false" customHeight="true" hidden="true" ht="12.75" outlineLevel="0" r="15819">
      <c r="A15819" s="749" t="s">
        <v>38743</v>
      </c>
      <c r="B15819" s="749" t="str">
        <f aca="false">C15819&amp;D15819&amp;E15819&amp;F15819&amp;G15819&amp;H15819</f>
        <v>CURVA HORIZONTAL,90º,PARA ELETROCALHA PERFURADA OU LISA,150X100MM.FORNECIMENTO E COLOCACAO</v>
      </c>
      <c r="C15819" s="749" t="s">
        <v>38719</v>
      </c>
      <c r="D15819" s="749" t="s">
        <v>38702</v>
      </c>
      <c r="I15819" s="749" t="s">
        <v>30</v>
      </c>
      <c r="J15819" s="749" t="n">
        <v>34.96</v>
      </c>
    </row>
    <row collapsed="false" customFormat="false" customHeight="true" hidden="true" ht="12.75" outlineLevel="0" r="15820">
      <c r="A15820" s="749" t="s">
        <v>38744</v>
      </c>
      <c r="B15820" s="749" t="str">
        <f aca="false">C15820&amp;D15820&amp;E15820&amp;F15820&amp;G15820&amp;H15820</f>
        <v>CURVA HORIZONTAL,90º,PARA ELETROCALHA PERFURADA OU LISA,200X100MM.FORNECIMENTO E COLOCACAO</v>
      </c>
      <c r="C15820" s="749" t="s">
        <v>38722</v>
      </c>
      <c r="D15820" s="749" t="s">
        <v>38702</v>
      </c>
      <c r="I15820" s="749" t="s">
        <v>30</v>
      </c>
      <c r="J15820" s="749" t="n">
        <v>42.12</v>
      </c>
    </row>
    <row collapsed="false" customFormat="false" customHeight="true" hidden="true" ht="12.75" outlineLevel="0" r="15821">
      <c r="A15821" s="749" t="s">
        <v>38745</v>
      </c>
      <c r="B15821" s="749" t="str">
        <f aca="false">C15821&amp;D15821&amp;E15821&amp;F15821&amp;G15821&amp;H15821</f>
        <v>CURVA HORIZONTAL,90º,PARA ELETROCALHA PERFURADA OU LISA,200X100MM.FORNECIMENTO E COLOCACAO</v>
      </c>
      <c r="C15821" s="749" t="s">
        <v>38722</v>
      </c>
      <c r="D15821" s="749" t="s">
        <v>38702</v>
      </c>
      <c r="I15821" s="749" t="s">
        <v>30</v>
      </c>
      <c r="J15821" s="749" t="n">
        <v>39.75</v>
      </c>
    </row>
    <row collapsed="false" customFormat="false" customHeight="true" hidden="true" ht="12.75" outlineLevel="0" r="15822">
      <c r="A15822" s="749" t="s">
        <v>38746</v>
      </c>
      <c r="B15822" s="749" t="str">
        <f aca="false">C15822&amp;D15822&amp;E15822&amp;F15822&amp;G15822&amp;H15822</f>
        <v>CURVA HORIZONTAL,90º,PARA ELETROCALHA PERFURADA OU LISA,300X100MM.FORNECIMENTO E COLOCACAO</v>
      </c>
      <c r="C15822" s="749" t="s">
        <v>38725</v>
      </c>
      <c r="D15822" s="749" t="s">
        <v>38702</v>
      </c>
      <c r="I15822" s="749" t="s">
        <v>30</v>
      </c>
      <c r="J15822" s="749" t="n">
        <v>70.57</v>
      </c>
    </row>
    <row collapsed="false" customFormat="false" customHeight="true" hidden="true" ht="12.75" outlineLevel="0" r="15823">
      <c r="A15823" s="749" t="s">
        <v>38747</v>
      </c>
      <c r="B15823" s="749" t="str">
        <f aca="false">C15823&amp;D15823&amp;E15823&amp;F15823&amp;G15823&amp;H15823</f>
        <v>CURVA HORIZONTAL,90º,PARA ELETROCALHA PERFURADA OU LISA,300X100MM.FORNECIMENTO E COLOCACAO</v>
      </c>
      <c r="C15823" s="749" t="s">
        <v>38725</v>
      </c>
      <c r="D15823" s="749" t="s">
        <v>38702</v>
      </c>
      <c r="I15823" s="749" t="s">
        <v>30</v>
      </c>
      <c r="J15823" s="749" t="n">
        <v>68.2</v>
      </c>
    </row>
    <row collapsed="false" customFormat="false" customHeight="true" hidden="true" ht="12.75" outlineLevel="0" r="15824">
      <c r="A15824" s="749" t="s">
        <v>38748</v>
      </c>
      <c r="B15824" s="749" t="str">
        <f aca="false">C15824&amp;D15824&amp;E15824&amp;F15824&amp;G15824&amp;H15824</f>
        <v>CURVA HORIZONTAL,90º,PARA ELETROCALHA PERFURADA OU LISA,400X100MM.FORNECIMENTO E COLOCACAO</v>
      </c>
      <c r="C15824" s="749" t="s">
        <v>38728</v>
      </c>
      <c r="D15824" s="749" t="s">
        <v>38702</v>
      </c>
      <c r="I15824" s="749" t="s">
        <v>30</v>
      </c>
      <c r="J15824" s="749" t="n">
        <v>90.26</v>
      </c>
    </row>
    <row collapsed="false" customFormat="false" customHeight="true" hidden="true" ht="12.75" outlineLevel="0" r="15825">
      <c r="A15825" s="749" t="s">
        <v>38749</v>
      </c>
      <c r="B15825" s="749" t="str">
        <f aca="false">C15825&amp;D15825&amp;E15825&amp;F15825&amp;G15825&amp;H15825</f>
        <v>CURVA HORIZONTAL,90º,PARA ELETROCALHA PERFURADA OU LISA,400X100MM.FORNECIMENTO E COLOCACAO</v>
      </c>
      <c r="C15825" s="749" t="s">
        <v>38728</v>
      </c>
      <c r="D15825" s="749" t="s">
        <v>38702</v>
      </c>
      <c r="I15825" s="749" t="s">
        <v>30</v>
      </c>
      <c r="J15825" s="749" t="n">
        <v>87.89</v>
      </c>
    </row>
    <row collapsed="false" customFormat="false" customHeight="true" hidden="true" ht="12.75" outlineLevel="0" r="15826">
      <c r="A15826" s="749" t="s">
        <v>38750</v>
      </c>
      <c r="B15826" s="749" t="str">
        <f aca="false">C15826&amp;D15826&amp;E15826&amp;F15826&amp;G15826&amp;H15826</f>
        <v>CURVA VERTICAL,EXTERNA,30º,PARA ELETROCALHA PERFURADA OU LISA,50X50MM.FORNECIMENTO E COLOCACAO</v>
      </c>
      <c r="C15826" s="749" t="s">
        <v>38751</v>
      </c>
      <c r="D15826" s="749" t="s">
        <v>38752</v>
      </c>
      <c r="I15826" s="749" t="s">
        <v>30</v>
      </c>
      <c r="J15826" s="749" t="n">
        <v>22.51</v>
      </c>
    </row>
    <row collapsed="false" customFormat="false" customHeight="true" hidden="true" ht="12.75" outlineLevel="0" r="15827">
      <c r="A15827" s="749" t="s">
        <v>38753</v>
      </c>
      <c r="B15827" s="749" t="str">
        <f aca="false">C15827&amp;D15827&amp;E15827&amp;F15827&amp;G15827&amp;H15827</f>
        <v>CURVA VERTICAL,EXTERNA,30º,PARA ELETROCALHA PERFURADA OU LISA,50X50MM.FORNECIMENTO E COLOCACAO</v>
      </c>
      <c r="C15827" s="749" t="s">
        <v>38751</v>
      </c>
      <c r="D15827" s="749" t="s">
        <v>38752</v>
      </c>
      <c r="I15827" s="749" t="s">
        <v>30</v>
      </c>
      <c r="J15827" s="749" t="n">
        <v>20.14</v>
      </c>
    </row>
    <row collapsed="false" customFormat="false" customHeight="true" hidden="true" ht="12.75" outlineLevel="0" r="15828">
      <c r="A15828" s="749" t="s">
        <v>38754</v>
      </c>
      <c r="B15828" s="749" t="str">
        <f aca="false">C15828&amp;D15828&amp;E15828&amp;F15828&amp;G15828&amp;H15828</f>
        <v>CURVA VERTICAL,EXTERNA,30º,PARA ELETROCALHA PERFURADA OU LISA,100X50MM.FORNECIMENTO E COLOCACAO</v>
      </c>
      <c r="C15828" s="749" t="s">
        <v>38751</v>
      </c>
      <c r="D15828" s="749" t="s">
        <v>38755</v>
      </c>
      <c r="I15828" s="749" t="s">
        <v>30</v>
      </c>
      <c r="J15828" s="749" t="n">
        <v>24.9</v>
      </c>
    </row>
    <row collapsed="false" customFormat="false" customHeight="true" hidden="true" ht="12.75" outlineLevel="0" r="15829">
      <c r="A15829" s="749" t="s">
        <v>38756</v>
      </c>
      <c r="B15829" s="749" t="str">
        <f aca="false">C15829&amp;D15829&amp;E15829&amp;F15829&amp;G15829&amp;H15829</f>
        <v>CURVA VERTICAL,EXTERNA,30º,PARA ELETROCALHA PERFURADA OU LISA,100X50MM.FORNECIMENTO E COLOCACAO</v>
      </c>
      <c r="C15829" s="749" t="s">
        <v>38751</v>
      </c>
      <c r="D15829" s="749" t="s">
        <v>38755</v>
      </c>
      <c r="I15829" s="749" t="s">
        <v>30</v>
      </c>
      <c r="J15829" s="749" t="n">
        <v>22.53</v>
      </c>
    </row>
    <row collapsed="false" customFormat="false" customHeight="true" hidden="true" ht="12.75" outlineLevel="0" r="15830">
      <c r="A15830" s="749" t="s">
        <v>38757</v>
      </c>
      <c r="B15830" s="749" t="str">
        <f aca="false">C15830&amp;D15830&amp;E15830&amp;F15830&amp;G15830&amp;H15830</f>
        <v>CURVA VERTICAL,EXTERNA,30º,PARA ELETROCALHA PERFURADA OU LISA,150X50MM.FORNECIMENTO E COLOCACAO</v>
      </c>
      <c r="C15830" s="749" t="s">
        <v>38751</v>
      </c>
      <c r="D15830" s="749" t="s">
        <v>38758</v>
      </c>
      <c r="I15830" s="749" t="s">
        <v>30</v>
      </c>
      <c r="J15830" s="749" t="n">
        <v>25.71</v>
      </c>
    </row>
    <row collapsed="false" customFormat="false" customHeight="true" hidden="true" ht="12.75" outlineLevel="0" r="15831">
      <c r="A15831" s="749" t="s">
        <v>38759</v>
      </c>
      <c r="B15831" s="749" t="str">
        <f aca="false">C15831&amp;D15831&amp;E15831&amp;F15831&amp;G15831&amp;H15831</f>
        <v>CURVA VERTICAL,EXTERNA,30º,PARA ELETROCALHA PERFURADA OU LISA,150X50MM.FORNECIMENTO E COLOCACAO</v>
      </c>
      <c r="C15831" s="749" t="s">
        <v>38751</v>
      </c>
      <c r="D15831" s="749" t="s">
        <v>38758</v>
      </c>
      <c r="I15831" s="749" t="s">
        <v>30</v>
      </c>
      <c r="J15831" s="749" t="n">
        <v>23.34</v>
      </c>
    </row>
    <row collapsed="false" customFormat="false" customHeight="true" hidden="true" ht="12.75" outlineLevel="0" r="15832">
      <c r="A15832" s="749" t="s">
        <v>38760</v>
      </c>
      <c r="B15832" s="749" t="str">
        <f aca="false">C15832&amp;D15832&amp;E15832&amp;F15832&amp;G15832&amp;H15832</f>
        <v>CURVA VERTICAL,EXTERNA,30º,PARA ELETROCALHA PERFURADA OU LISA,200X50MM.FORNECIMENTO E COLOCACAO</v>
      </c>
      <c r="C15832" s="749" t="s">
        <v>38751</v>
      </c>
      <c r="D15832" s="749" t="s">
        <v>38761</v>
      </c>
      <c r="I15832" s="749" t="s">
        <v>30</v>
      </c>
      <c r="J15832" s="749" t="n">
        <v>27.3</v>
      </c>
    </row>
    <row collapsed="false" customFormat="false" customHeight="true" hidden="true" ht="12.75" outlineLevel="0" r="15833">
      <c r="A15833" s="749" t="s">
        <v>38762</v>
      </c>
      <c r="B15833" s="749" t="str">
        <f aca="false">C15833&amp;D15833&amp;E15833&amp;F15833&amp;G15833&amp;H15833</f>
        <v>CURVA VERTICAL,EXTERNA,30º,PARA ELETROCALHA PERFURADA OU LISA,200X50MM.FORNECIMENTO E COLOCACAO</v>
      </c>
      <c r="C15833" s="749" t="s">
        <v>38751</v>
      </c>
      <c r="D15833" s="749" t="s">
        <v>38761</v>
      </c>
      <c r="I15833" s="749" t="s">
        <v>30</v>
      </c>
      <c r="J15833" s="749" t="n">
        <v>24.93</v>
      </c>
    </row>
    <row collapsed="false" customFormat="false" customHeight="true" hidden="true" ht="12.75" outlineLevel="0" r="15834">
      <c r="A15834" s="749" t="s">
        <v>38763</v>
      </c>
      <c r="B15834" s="749" t="str">
        <f aca="false">C15834&amp;D15834&amp;E15834&amp;F15834&amp;G15834&amp;H15834</f>
        <v>CURVA VERTICAL,EXTERNA,30º,PARA ELETROCALHA PERFURADA OU LISA,300X50MM.FORNECIMENTO E COLOCACAO</v>
      </c>
      <c r="C15834" s="749" t="s">
        <v>38751</v>
      </c>
      <c r="D15834" s="749" t="s">
        <v>38764</v>
      </c>
      <c r="I15834" s="749" t="s">
        <v>30</v>
      </c>
      <c r="J15834" s="749" t="n">
        <v>30.31</v>
      </c>
    </row>
    <row collapsed="false" customFormat="false" customHeight="true" hidden="true" ht="12.75" outlineLevel="0" r="15835">
      <c r="A15835" s="749" t="s">
        <v>38765</v>
      </c>
      <c r="B15835" s="749" t="str">
        <f aca="false">C15835&amp;D15835&amp;E15835&amp;F15835&amp;G15835&amp;H15835</f>
        <v>CURVA VERTICAL,EXTERNA,30º,PARA ELETROCALHA PERFURADA OU LISA,300X50MM.FORNECIMENTO E COLOCACAO</v>
      </c>
      <c r="C15835" s="749" t="s">
        <v>38751</v>
      </c>
      <c r="D15835" s="749" t="s">
        <v>38764</v>
      </c>
      <c r="I15835" s="749" t="s">
        <v>30</v>
      </c>
      <c r="J15835" s="749" t="n">
        <v>27.94</v>
      </c>
    </row>
    <row collapsed="false" customFormat="false" customHeight="true" hidden="true" ht="12.75" outlineLevel="0" r="15836">
      <c r="A15836" s="749" t="s">
        <v>38766</v>
      </c>
      <c r="B15836" s="749" t="str">
        <f aca="false">C15836&amp;D15836&amp;E15836&amp;F15836&amp;G15836&amp;H15836</f>
        <v>CURVA VERTICAL,EXTERNA,30º,PARA ELETROCALHA PERFURADA OU LISA,400X50MM.FORNECIMENTO E COLOCACAO</v>
      </c>
      <c r="C15836" s="749" t="s">
        <v>38751</v>
      </c>
      <c r="D15836" s="749" t="s">
        <v>38767</v>
      </c>
      <c r="I15836" s="749" t="s">
        <v>30</v>
      </c>
      <c r="J15836" s="749" t="n">
        <v>33.35</v>
      </c>
    </row>
    <row collapsed="false" customFormat="false" customHeight="true" hidden="true" ht="12.75" outlineLevel="0" r="15837">
      <c r="A15837" s="749" t="s">
        <v>38768</v>
      </c>
      <c r="B15837" s="749" t="str">
        <f aca="false">C15837&amp;D15837&amp;E15837&amp;F15837&amp;G15837&amp;H15837</f>
        <v>CURVA VERTICAL,EXTERNA,30º,PARA ELETROCALHA PERFURADA OU LISA,400X50MM.FORNECIMENTO E COLOCACAO</v>
      </c>
      <c r="C15837" s="749" t="s">
        <v>38751</v>
      </c>
      <c r="D15837" s="749" t="s">
        <v>38767</v>
      </c>
      <c r="I15837" s="749" t="s">
        <v>30</v>
      </c>
      <c r="J15837" s="749" t="n">
        <v>30.98</v>
      </c>
    </row>
    <row collapsed="false" customFormat="false" customHeight="true" hidden="true" ht="12.75" outlineLevel="0" r="15838">
      <c r="A15838" s="749" t="s">
        <v>38769</v>
      </c>
      <c r="B15838" s="749" t="str">
        <f aca="false">C15838&amp;D15838&amp;E15838&amp;F15838&amp;G15838&amp;H15838</f>
        <v>CURVA VERTICAL,EXTERNA,30º,PARA ELETROCALHA PERFURADA OU LISA,100X75MM.FORNECIMENTO E COLOCACAO</v>
      </c>
      <c r="C15838" s="749" t="s">
        <v>38751</v>
      </c>
      <c r="D15838" s="749" t="s">
        <v>38770</v>
      </c>
      <c r="I15838" s="749" t="s">
        <v>30</v>
      </c>
      <c r="J15838" s="749" t="n">
        <v>26.19</v>
      </c>
    </row>
    <row collapsed="false" customFormat="false" customHeight="true" hidden="true" ht="12.75" outlineLevel="0" r="15839">
      <c r="A15839" s="749" t="s">
        <v>38771</v>
      </c>
      <c r="B15839" s="749" t="str">
        <f aca="false">C15839&amp;D15839&amp;E15839&amp;F15839&amp;G15839&amp;H15839</f>
        <v>CURVA VERTICAL,EXTERNA,30º,PARA ELETROCALHA PERFURADA OU LISA,100X75MM.FORNECIMENTO E COLOCACAO</v>
      </c>
      <c r="C15839" s="749" t="s">
        <v>38751</v>
      </c>
      <c r="D15839" s="749" t="s">
        <v>38770</v>
      </c>
      <c r="I15839" s="749" t="s">
        <v>30</v>
      </c>
      <c r="J15839" s="749" t="n">
        <v>23.82</v>
      </c>
    </row>
    <row collapsed="false" customFormat="false" customHeight="true" hidden="true" ht="12.75" outlineLevel="0" r="15840">
      <c r="A15840" s="749" t="s">
        <v>38772</v>
      </c>
      <c r="B15840" s="749" t="str">
        <f aca="false">C15840&amp;D15840&amp;E15840&amp;F15840&amp;G15840&amp;H15840</f>
        <v>CURVA VERTICAL,EXTERNA,30º,PARA ELETROCALHA PERFURADA OU LISA,150X75MM.FORNECIMENTO E COLOCACAO</v>
      </c>
      <c r="C15840" s="749" t="s">
        <v>38751</v>
      </c>
      <c r="D15840" s="749" t="s">
        <v>38773</v>
      </c>
      <c r="I15840" s="749" t="s">
        <v>30</v>
      </c>
      <c r="J15840" s="749" t="n">
        <v>27.69</v>
      </c>
    </row>
    <row collapsed="false" customFormat="false" customHeight="true" hidden="true" ht="12.75" outlineLevel="0" r="15841">
      <c r="A15841" s="749" t="s">
        <v>38774</v>
      </c>
      <c r="B15841" s="749" t="str">
        <f aca="false">C15841&amp;D15841&amp;E15841&amp;F15841&amp;G15841&amp;H15841</f>
        <v>CURVA VERTICAL,EXTERNA,30º,PARA ELETROCALHA PERFURADA OU LISA,150X75MM.FORNECIMENTO E COLOCACAO</v>
      </c>
      <c r="C15841" s="749" t="s">
        <v>38751</v>
      </c>
      <c r="D15841" s="749" t="s">
        <v>38773</v>
      </c>
      <c r="I15841" s="749" t="s">
        <v>30</v>
      </c>
      <c r="J15841" s="749" t="n">
        <v>25.32</v>
      </c>
    </row>
    <row collapsed="false" customFormat="false" customHeight="true" hidden="true" ht="12.75" outlineLevel="0" r="15842">
      <c r="A15842" s="749" t="s">
        <v>38775</v>
      </c>
      <c r="B15842" s="749" t="str">
        <f aca="false">C15842&amp;D15842&amp;E15842&amp;F15842&amp;G15842&amp;H15842</f>
        <v>CURVA VERTICAL,EXTERNA,30º,PARA ELETROCALHA PERFURADA OU LISA,200X75MM.FORNECIMENTO E COLOCACAO</v>
      </c>
      <c r="C15842" s="749" t="s">
        <v>38751</v>
      </c>
      <c r="D15842" s="749" t="s">
        <v>38776</v>
      </c>
      <c r="I15842" s="749" t="s">
        <v>30</v>
      </c>
      <c r="J15842" s="749" t="n">
        <v>29.48</v>
      </c>
    </row>
    <row collapsed="false" customFormat="false" customHeight="true" hidden="true" ht="12.75" outlineLevel="0" r="15843">
      <c r="A15843" s="749" t="s">
        <v>38777</v>
      </c>
      <c r="B15843" s="749" t="str">
        <f aca="false">C15843&amp;D15843&amp;E15843&amp;F15843&amp;G15843&amp;H15843</f>
        <v>CURVA VERTICAL,EXTERNA,30º,PARA ELETROCALHA PERFURADA OU LISA,200X75MM.FORNECIMENTO E COLOCACAO</v>
      </c>
      <c r="C15843" s="749" t="s">
        <v>38751</v>
      </c>
      <c r="D15843" s="749" t="s">
        <v>38776</v>
      </c>
      <c r="I15843" s="749" t="s">
        <v>30</v>
      </c>
      <c r="J15843" s="749" t="n">
        <v>27.11</v>
      </c>
    </row>
    <row collapsed="false" customFormat="false" customHeight="true" hidden="true" ht="12.75" outlineLevel="0" r="15844">
      <c r="A15844" s="749" t="s">
        <v>38778</v>
      </c>
      <c r="B15844" s="749" t="str">
        <f aca="false">C15844&amp;D15844&amp;E15844&amp;F15844&amp;G15844&amp;H15844</f>
        <v>CURVA VERTICAL,EXTERNA,30º,PARA ELETROCALHA PERFURADA OU LISA,300X75MM.FORNECIMENTO E COLOCACAO</v>
      </c>
      <c r="C15844" s="749" t="s">
        <v>38751</v>
      </c>
      <c r="D15844" s="749" t="s">
        <v>38779</v>
      </c>
      <c r="I15844" s="749" t="s">
        <v>30</v>
      </c>
      <c r="J15844" s="749" t="n">
        <v>32.28</v>
      </c>
    </row>
    <row collapsed="false" customFormat="false" customHeight="true" hidden="true" ht="12.75" outlineLevel="0" r="15845">
      <c r="A15845" s="749" t="s">
        <v>38780</v>
      </c>
      <c r="B15845" s="749" t="str">
        <f aca="false">C15845&amp;D15845&amp;E15845&amp;F15845&amp;G15845&amp;H15845</f>
        <v>CURVA VERTICAL,EXTERNA,30º,PARA ELETROCALHA PERFURADA OU LISA,300X75MM.FORNECIMENTO E COLOCACAO</v>
      </c>
      <c r="C15845" s="749" t="s">
        <v>38751</v>
      </c>
      <c r="D15845" s="749" t="s">
        <v>38779</v>
      </c>
      <c r="I15845" s="749" t="s">
        <v>30</v>
      </c>
      <c r="J15845" s="749" t="n">
        <v>29.91</v>
      </c>
    </row>
    <row collapsed="false" customFormat="false" customHeight="true" hidden="true" ht="12.75" outlineLevel="0" r="15846">
      <c r="A15846" s="749" t="s">
        <v>38781</v>
      </c>
      <c r="B15846" s="749" t="str">
        <f aca="false">C15846&amp;D15846&amp;E15846&amp;F15846&amp;G15846&amp;H15846</f>
        <v>CURVA VERTICAL,EXTERNA,30º,PARA ELETROCALHA PERFURADA OU LISA,400X75MM.FORNECIMENTO E COLOCACAO</v>
      </c>
      <c r="C15846" s="749" t="s">
        <v>38751</v>
      </c>
      <c r="D15846" s="749" t="s">
        <v>38782</v>
      </c>
      <c r="I15846" s="749" t="s">
        <v>30</v>
      </c>
      <c r="J15846" s="749" t="n">
        <v>35.34</v>
      </c>
    </row>
    <row collapsed="false" customFormat="false" customHeight="true" hidden="true" ht="12.75" outlineLevel="0" r="15847">
      <c r="A15847" s="749" t="s">
        <v>38783</v>
      </c>
      <c r="B15847" s="749" t="str">
        <f aca="false">C15847&amp;D15847&amp;E15847&amp;F15847&amp;G15847&amp;H15847</f>
        <v>CURVA VERTICAL,EXTERNA,30º,PARA ELETROCALHA PERFURADA OU LISA,400X75MM.FORNECIMENTO E COLOCACAO</v>
      </c>
      <c r="C15847" s="749" t="s">
        <v>38751</v>
      </c>
      <c r="D15847" s="749" t="s">
        <v>38782</v>
      </c>
      <c r="I15847" s="749" t="s">
        <v>30</v>
      </c>
      <c r="J15847" s="749" t="n">
        <v>32.97</v>
      </c>
    </row>
    <row collapsed="false" customFormat="false" customHeight="true" hidden="true" ht="12.75" outlineLevel="0" r="15848">
      <c r="A15848" s="749" t="s">
        <v>38784</v>
      </c>
      <c r="B15848" s="749" t="str">
        <f aca="false">C15848&amp;D15848&amp;E15848&amp;F15848&amp;G15848&amp;H15848</f>
        <v>CURVA VERTICAL,EXTERNA,30º,PARA ELETROCALHA PERFURADA OU LISA,100X100MM.FORNECIMENTO E COLOCACAO</v>
      </c>
      <c r="C15848" s="749" t="s">
        <v>38751</v>
      </c>
      <c r="D15848" s="749" t="s">
        <v>38785</v>
      </c>
      <c r="I15848" s="749" t="s">
        <v>30</v>
      </c>
      <c r="J15848" s="749" t="n">
        <v>28.31</v>
      </c>
    </row>
    <row collapsed="false" customFormat="false" customHeight="true" hidden="true" ht="12.75" outlineLevel="0" r="15849">
      <c r="A15849" s="749" t="s">
        <v>38786</v>
      </c>
      <c r="B15849" s="749" t="str">
        <f aca="false">C15849&amp;D15849&amp;E15849&amp;F15849&amp;G15849&amp;H15849</f>
        <v>CURVA VERTICAL,EXTERNA,30º,PARA ELETROCALHA PERFURADA OU LISA,100X100MM.FORNECIMENTO E COLOCACAO</v>
      </c>
      <c r="C15849" s="749" t="s">
        <v>38751</v>
      </c>
      <c r="D15849" s="749" t="s">
        <v>38785</v>
      </c>
      <c r="I15849" s="749" t="s">
        <v>30</v>
      </c>
      <c r="J15849" s="749" t="n">
        <v>25.94</v>
      </c>
    </row>
    <row collapsed="false" customFormat="false" customHeight="true" hidden="true" ht="12.75" outlineLevel="0" r="15850">
      <c r="A15850" s="749" t="s">
        <v>38787</v>
      </c>
      <c r="B15850" s="749" t="str">
        <f aca="false">C15850&amp;D15850&amp;E15850&amp;F15850&amp;G15850&amp;H15850</f>
        <v>CURVA VERTICAL,EXTERNA,30º,PARA ELETROCALHA PERFURADA OU LISA,150X100MM.FORNECIMENTO E COLOCACAO</v>
      </c>
      <c r="C15850" s="749" t="s">
        <v>38751</v>
      </c>
      <c r="D15850" s="749" t="s">
        <v>38788</v>
      </c>
      <c r="I15850" s="749" t="s">
        <v>30</v>
      </c>
      <c r="J15850" s="749" t="n">
        <v>30.09</v>
      </c>
    </row>
    <row collapsed="false" customFormat="false" customHeight="true" hidden="true" ht="12.75" outlineLevel="0" r="15851">
      <c r="A15851" s="749" t="s">
        <v>38789</v>
      </c>
      <c r="B15851" s="749" t="str">
        <f aca="false">C15851&amp;D15851&amp;E15851&amp;F15851&amp;G15851&amp;H15851</f>
        <v>CURVA VERTICAL,EXTERNA,30º,PARA ELETROCALHA PERFURADA OU LISA,150X100MM.FORNECIMENTO E COLOCACAO</v>
      </c>
      <c r="C15851" s="749" t="s">
        <v>38751</v>
      </c>
      <c r="D15851" s="749" t="s">
        <v>38788</v>
      </c>
      <c r="I15851" s="749" t="s">
        <v>30</v>
      </c>
      <c r="J15851" s="749" t="n">
        <v>27.72</v>
      </c>
    </row>
    <row collapsed="false" customFormat="false" customHeight="true" hidden="true" ht="12.75" outlineLevel="0" r="15852">
      <c r="A15852" s="749" t="s">
        <v>38790</v>
      </c>
      <c r="B15852" s="749" t="str">
        <f aca="false">C15852&amp;D15852&amp;E15852&amp;F15852&amp;G15852&amp;H15852</f>
        <v>CURVA VERTICAL,EXTERNA,30º,PARA ELETROCALHA PERFURADA OU LISA,200X100MM.FORNECIMENTO E COLOCACAO</v>
      </c>
      <c r="C15852" s="749" t="s">
        <v>38751</v>
      </c>
      <c r="D15852" s="749" t="s">
        <v>38791</v>
      </c>
      <c r="I15852" s="749" t="s">
        <v>30</v>
      </c>
      <c r="J15852" s="749" t="n">
        <v>31.87</v>
      </c>
    </row>
    <row collapsed="false" customFormat="false" customHeight="true" hidden="true" ht="12.75" outlineLevel="0" r="15853">
      <c r="A15853" s="749" t="s">
        <v>38792</v>
      </c>
      <c r="B15853" s="749" t="str">
        <f aca="false">C15853&amp;D15853&amp;E15853&amp;F15853&amp;G15853&amp;H15853</f>
        <v>CURVA VERTICAL,EXTERNA,30º,PARA ELETROCALHA PERFURADA OU LISA,200X100MM.FORNECIMENTO E COLOCACAO</v>
      </c>
      <c r="C15853" s="749" t="s">
        <v>38751</v>
      </c>
      <c r="D15853" s="749" t="s">
        <v>38791</v>
      </c>
      <c r="I15853" s="749" t="s">
        <v>30</v>
      </c>
      <c r="J15853" s="749" t="n">
        <v>29.5</v>
      </c>
    </row>
    <row collapsed="false" customFormat="false" customHeight="true" hidden="true" ht="12.75" outlineLevel="0" r="15854">
      <c r="A15854" s="749" t="s">
        <v>38793</v>
      </c>
      <c r="B15854" s="749" t="str">
        <f aca="false">C15854&amp;D15854&amp;E15854&amp;F15854&amp;G15854&amp;H15854</f>
        <v>CURVA VERTICAL,EXTERNA,30º,PARA ELETROCALHA PERFURADA OU LISA,300X100MM.FORNECIMENTO E COLOCACAO</v>
      </c>
      <c r="C15854" s="749" t="s">
        <v>38751</v>
      </c>
      <c r="D15854" s="749" t="s">
        <v>38794</v>
      </c>
      <c r="I15854" s="749" t="s">
        <v>30</v>
      </c>
      <c r="J15854" s="749" t="n">
        <v>34.46</v>
      </c>
    </row>
    <row collapsed="false" customFormat="false" customHeight="true" hidden="true" ht="12.75" outlineLevel="0" r="15855">
      <c r="A15855" s="749" t="s">
        <v>38795</v>
      </c>
      <c r="B15855" s="749" t="str">
        <f aca="false">C15855&amp;D15855&amp;E15855&amp;F15855&amp;G15855&amp;H15855</f>
        <v>CURVA VERTICAL,EXTERNA,30º,PARA ELETROCALHA PERFURADA OU LISA,300X100MM.FORNECIMENTO E COLOCACAO</v>
      </c>
      <c r="C15855" s="749" t="s">
        <v>38751</v>
      </c>
      <c r="D15855" s="749" t="s">
        <v>38794</v>
      </c>
      <c r="I15855" s="749" t="s">
        <v>30</v>
      </c>
      <c r="J15855" s="749" t="n">
        <v>32.09</v>
      </c>
    </row>
    <row collapsed="false" customFormat="false" customHeight="true" hidden="true" ht="12.75" outlineLevel="0" r="15856">
      <c r="A15856" s="749" t="s">
        <v>38796</v>
      </c>
      <c r="B15856" s="749" t="str">
        <f aca="false">C15856&amp;D15856&amp;E15856&amp;F15856&amp;G15856&amp;H15856</f>
        <v>CURVA VERTICAL,EXTERNA,30º,PARA ELETROCALHA PERFURADA OU LISA,400X100MM.FORNECIMENTO E COLOCACAO</v>
      </c>
      <c r="C15856" s="749" t="s">
        <v>38751</v>
      </c>
      <c r="D15856" s="749" t="s">
        <v>38797</v>
      </c>
      <c r="I15856" s="749" t="s">
        <v>30</v>
      </c>
      <c r="J15856" s="749" t="n">
        <v>37.5</v>
      </c>
    </row>
    <row collapsed="false" customFormat="false" customHeight="true" hidden="true" ht="12.75" outlineLevel="0" r="15857">
      <c r="A15857" s="749" t="s">
        <v>38798</v>
      </c>
      <c r="B15857" s="749" t="str">
        <f aca="false">C15857&amp;D15857&amp;E15857&amp;F15857&amp;G15857&amp;H15857</f>
        <v>CURVA VERTICAL,EXTERNA,30º,PARA ELETROCALHA PERFURADA OU LISA,400X100MM.FORNECIMENTO E COLOCACAO</v>
      </c>
      <c r="C15857" s="749" t="s">
        <v>38751</v>
      </c>
      <c r="D15857" s="749" t="s">
        <v>38797</v>
      </c>
      <c r="I15857" s="749" t="s">
        <v>30</v>
      </c>
      <c r="J15857" s="749" t="n">
        <v>35.13</v>
      </c>
    </row>
    <row collapsed="false" customFormat="false" customHeight="true" hidden="true" ht="12.75" outlineLevel="0" r="15858">
      <c r="A15858" s="749" t="s">
        <v>38799</v>
      </c>
      <c r="B15858" s="749" t="str">
        <f aca="false">C15858&amp;D15858&amp;E15858&amp;F15858&amp;G15858&amp;H15858</f>
        <v>CURVA VERTICAL,EXTERNA,45º,PARA ELETROCALHA PERFURADA OU LISA,50X50MM.FORNECIMENTO E COLOCACAO</v>
      </c>
      <c r="C15858" s="749" t="s">
        <v>38800</v>
      </c>
      <c r="D15858" s="749" t="s">
        <v>38752</v>
      </c>
      <c r="I15858" s="749" t="s">
        <v>30</v>
      </c>
      <c r="J15858" s="749" t="n">
        <v>22.51</v>
      </c>
    </row>
    <row collapsed="false" customFormat="false" customHeight="true" hidden="true" ht="12.75" outlineLevel="0" r="15859">
      <c r="A15859" s="749" t="s">
        <v>38801</v>
      </c>
      <c r="B15859" s="749" t="str">
        <f aca="false">C15859&amp;D15859&amp;E15859&amp;F15859&amp;G15859&amp;H15859</f>
        <v>CURVA VERTICAL,EXTERNA,45º,PARA ELETROCALHA PERFURADA OU LISA,50X50MM.FORNECIMENTO E COLOCACAO</v>
      </c>
      <c r="C15859" s="749" t="s">
        <v>38800</v>
      </c>
      <c r="D15859" s="749" t="s">
        <v>38752</v>
      </c>
      <c r="I15859" s="749" t="s">
        <v>30</v>
      </c>
      <c r="J15859" s="749" t="n">
        <v>20.14</v>
      </c>
    </row>
    <row collapsed="false" customFormat="false" customHeight="true" hidden="true" ht="12.75" outlineLevel="0" r="15860">
      <c r="A15860" s="749" t="s">
        <v>38802</v>
      </c>
      <c r="B15860" s="749" t="str">
        <f aca="false">C15860&amp;D15860&amp;E15860&amp;F15860&amp;G15860&amp;H15860</f>
        <v>CURVA VERTICAL,EXTERNA,45º,PARA ELETROCALHA PERFURADA OU LISA,100X50MM.FORNECIMENTO E COLOCACAO</v>
      </c>
      <c r="C15860" s="749" t="s">
        <v>38800</v>
      </c>
      <c r="D15860" s="749" t="s">
        <v>38755</v>
      </c>
      <c r="I15860" s="749" t="s">
        <v>30</v>
      </c>
      <c r="J15860" s="749" t="n">
        <v>24.9</v>
      </c>
    </row>
    <row collapsed="false" customFormat="false" customHeight="true" hidden="true" ht="12.75" outlineLevel="0" r="15861">
      <c r="A15861" s="749" t="s">
        <v>38803</v>
      </c>
      <c r="B15861" s="749" t="str">
        <f aca="false">C15861&amp;D15861&amp;E15861&amp;F15861&amp;G15861&amp;H15861</f>
        <v>CURVA VERTICAL,EXTERNA,45º,PARA ELETROCALHA PERFURADA OU LISA,100X50MM.FORNECIMENTO E COLOCACAO</v>
      </c>
      <c r="C15861" s="749" t="s">
        <v>38800</v>
      </c>
      <c r="D15861" s="749" t="s">
        <v>38755</v>
      </c>
      <c r="I15861" s="749" t="s">
        <v>30</v>
      </c>
      <c r="J15861" s="749" t="n">
        <v>22.53</v>
      </c>
    </row>
    <row collapsed="false" customFormat="false" customHeight="true" hidden="true" ht="12.75" outlineLevel="0" r="15862">
      <c r="A15862" s="749" t="s">
        <v>38804</v>
      </c>
      <c r="B15862" s="749" t="str">
        <f aca="false">C15862&amp;D15862&amp;E15862&amp;F15862&amp;G15862&amp;H15862</f>
        <v>CURVA VERTICAL,EXTERNA,45º,PARA ELETROCALHA PERFURADA OU LISA,150X50MM.FORNECIMENTO E COLOCACAO</v>
      </c>
      <c r="C15862" s="749" t="s">
        <v>38800</v>
      </c>
      <c r="D15862" s="749" t="s">
        <v>38758</v>
      </c>
      <c r="I15862" s="749" t="s">
        <v>30</v>
      </c>
      <c r="J15862" s="749" t="n">
        <v>25.71</v>
      </c>
    </row>
    <row collapsed="false" customFormat="false" customHeight="true" hidden="true" ht="12.75" outlineLevel="0" r="15863">
      <c r="A15863" s="749" t="s">
        <v>38805</v>
      </c>
      <c r="B15863" s="749" t="str">
        <f aca="false">C15863&amp;D15863&amp;E15863&amp;F15863&amp;G15863&amp;H15863</f>
        <v>CURVA VERTICAL,EXTERNA,45º,PARA ELETROCALHA PERFURADA OU LISA,150X50MM.FORNECIMENTO E COLOCACAO</v>
      </c>
      <c r="C15863" s="749" t="s">
        <v>38800</v>
      </c>
      <c r="D15863" s="749" t="s">
        <v>38758</v>
      </c>
      <c r="I15863" s="749" t="s">
        <v>30</v>
      </c>
      <c r="J15863" s="749" t="n">
        <v>23.34</v>
      </c>
    </row>
    <row collapsed="false" customFormat="false" customHeight="true" hidden="true" ht="12.75" outlineLevel="0" r="15864">
      <c r="A15864" s="749" t="s">
        <v>38806</v>
      </c>
      <c r="B15864" s="749" t="str">
        <f aca="false">C15864&amp;D15864&amp;E15864&amp;F15864&amp;G15864&amp;H15864</f>
        <v>CURVA VERTICAL,EXTERNA,45º,PARA ELETROCALHA PERFURADA OU LISA,200X50MM.FORNECIMENTO E COLOCACAO</v>
      </c>
      <c r="C15864" s="749" t="s">
        <v>38800</v>
      </c>
      <c r="D15864" s="749" t="s">
        <v>38761</v>
      </c>
      <c r="I15864" s="749" t="s">
        <v>30</v>
      </c>
      <c r="J15864" s="749" t="n">
        <v>27.3</v>
      </c>
    </row>
    <row collapsed="false" customFormat="false" customHeight="true" hidden="true" ht="12.75" outlineLevel="0" r="15865">
      <c r="A15865" s="749" t="s">
        <v>38807</v>
      </c>
      <c r="B15865" s="749" t="str">
        <f aca="false">C15865&amp;D15865&amp;E15865&amp;F15865&amp;G15865&amp;H15865</f>
        <v>CURVA VERTICAL,EXTERNA,45º,PARA ELETROCALHA PERFURADA OU LISA,200X50MM.FORNECIMENTO E COLOCACAO</v>
      </c>
      <c r="C15865" s="749" t="s">
        <v>38800</v>
      </c>
      <c r="D15865" s="749" t="s">
        <v>38761</v>
      </c>
      <c r="I15865" s="749" t="s">
        <v>30</v>
      </c>
      <c r="J15865" s="749" t="n">
        <v>24.93</v>
      </c>
    </row>
    <row collapsed="false" customFormat="false" customHeight="true" hidden="true" ht="12.75" outlineLevel="0" r="15866">
      <c r="A15866" s="749" t="s">
        <v>38808</v>
      </c>
      <c r="B15866" s="749" t="str">
        <f aca="false">C15866&amp;D15866&amp;E15866&amp;F15866&amp;G15866&amp;H15866</f>
        <v>CURVA VERTICAL,EXTERNA,45º,PARA ELETROCALHA PERFURADA OU LISA,300X50MM.FORNECIMENTO E COLOCACAO</v>
      </c>
      <c r="C15866" s="749" t="s">
        <v>38800</v>
      </c>
      <c r="D15866" s="749" t="s">
        <v>38764</v>
      </c>
      <c r="I15866" s="749" t="s">
        <v>30</v>
      </c>
      <c r="J15866" s="749" t="n">
        <v>30.31</v>
      </c>
    </row>
    <row collapsed="false" customFormat="false" customHeight="true" hidden="true" ht="12.75" outlineLevel="0" r="15867">
      <c r="A15867" s="749" t="s">
        <v>38809</v>
      </c>
      <c r="B15867" s="749" t="str">
        <f aca="false">C15867&amp;D15867&amp;E15867&amp;F15867&amp;G15867&amp;H15867</f>
        <v>CURVA VERTICAL,EXTERNA,45º,PARA ELETROCALHA PERFURADA OU LISA,300X50MM.FORNECIMENTO E COLOCACAO</v>
      </c>
      <c r="C15867" s="749" t="s">
        <v>38800</v>
      </c>
      <c r="D15867" s="749" t="s">
        <v>38764</v>
      </c>
      <c r="I15867" s="749" t="s">
        <v>30</v>
      </c>
      <c r="J15867" s="749" t="n">
        <v>27.94</v>
      </c>
    </row>
    <row collapsed="false" customFormat="false" customHeight="true" hidden="true" ht="12.75" outlineLevel="0" r="15868">
      <c r="A15868" s="749" t="s">
        <v>38810</v>
      </c>
      <c r="B15868" s="749" t="str">
        <f aca="false">C15868&amp;D15868&amp;E15868&amp;F15868&amp;G15868&amp;H15868</f>
        <v>CURVA VERTICAL,EXTERNA,45º,PARA ELETROCALHA PERFURADA OU LISA,400X50MM.FORNECIMENTO E COLOCACAO</v>
      </c>
      <c r="C15868" s="749" t="s">
        <v>38800</v>
      </c>
      <c r="D15868" s="749" t="s">
        <v>38767</v>
      </c>
      <c r="I15868" s="749" t="s">
        <v>30</v>
      </c>
      <c r="J15868" s="749" t="n">
        <v>33.35</v>
      </c>
    </row>
    <row collapsed="false" customFormat="false" customHeight="true" hidden="true" ht="12.75" outlineLevel="0" r="15869">
      <c r="A15869" s="749" t="s">
        <v>38811</v>
      </c>
      <c r="B15869" s="749" t="str">
        <f aca="false">C15869&amp;D15869&amp;E15869&amp;F15869&amp;G15869&amp;H15869</f>
        <v>CURVA VERTICAL,EXTERNA,45º,PARA ELETROCALHA PERFURADA OU LISA,400X50MM.FORNECIMENTO E COLOCACAO</v>
      </c>
      <c r="C15869" s="749" t="s">
        <v>38800</v>
      </c>
      <c r="D15869" s="749" t="s">
        <v>38767</v>
      </c>
      <c r="I15869" s="749" t="s">
        <v>30</v>
      </c>
      <c r="J15869" s="749" t="n">
        <v>30.98</v>
      </c>
    </row>
    <row collapsed="false" customFormat="false" customHeight="true" hidden="true" ht="12.75" outlineLevel="0" r="15870">
      <c r="A15870" s="749" t="s">
        <v>38812</v>
      </c>
      <c r="B15870" s="749" t="str">
        <f aca="false">C15870&amp;D15870&amp;E15870&amp;F15870&amp;G15870&amp;H15870</f>
        <v>CURVA VERTICAL,EXTERNA,45º,PARA ELETROCALHA PERFURADA OU LISA,100X75MM.FORNECIMENTO E COLOCACAO</v>
      </c>
      <c r="C15870" s="749" t="s">
        <v>38800</v>
      </c>
      <c r="D15870" s="749" t="s">
        <v>38770</v>
      </c>
      <c r="I15870" s="749" t="s">
        <v>30</v>
      </c>
      <c r="J15870" s="749" t="n">
        <v>26.19</v>
      </c>
    </row>
    <row collapsed="false" customFormat="false" customHeight="true" hidden="true" ht="12.75" outlineLevel="0" r="15871">
      <c r="A15871" s="749" t="s">
        <v>38813</v>
      </c>
      <c r="B15871" s="749" t="str">
        <f aca="false">C15871&amp;D15871&amp;E15871&amp;F15871&amp;G15871&amp;H15871</f>
        <v>CURVA VERTICAL,EXTERNA,45º,PARA ELETROCALHA PERFURADA OU LISA,100X75MM.FORNECIMENTO E COLOCACAO</v>
      </c>
      <c r="C15871" s="749" t="s">
        <v>38800</v>
      </c>
      <c r="D15871" s="749" t="s">
        <v>38770</v>
      </c>
      <c r="I15871" s="749" t="s">
        <v>30</v>
      </c>
      <c r="J15871" s="749" t="n">
        <v>23.82</v>
      </c>
    </row>
    <row collapsed="false" customFormat="false" customHeight="true" hidden="true" ht="12.75" outlineLevel="0" r="15872">
      <c r="A15872" s="749" t="s">
        <v>38814</v>
      </c>
      <c r="B15872" s="749" t="str">
        <f aca="false">C15872&amp;D15872&amp;E15872&amp;F15872&amp;G15872&amp;H15872</f>
        <v>CURVA VERTICAL,EXTERNA,45º,PARA ELETROCALHA PERFURADA OU LISA,150X75MM.FORNECIMENTO E COLOCACAO</v>
      </c>
      <c r="C15872" s="749" t="s">
        <v>38800</v>
      </c>
      <c r="D15872" s="749" t="s">
        <v>38773</v>
      </c>
      <c r="I15872" s="749" t="s">
        <v>30</v>
      </c>
      <c r="J15872" s="749" t="n">
        <v>27.69</v>
      </c>
    </row>
    <row collapsed="false" customFormat="false" customHeight="true" hidden="true" ht="12.75" outlineLevel="0" r="15873">
      <c r="A15873" s="749" t="s">
        <v>38815</v>
      </c>
      <c r="B15873" s="749" t="str">
        <f aca="false">C15873&amp;D15873&amp;E15873&amp;F15873&amp;G15873&amp;H15873</f>
        <v>CURVA VERTICAL,EXTERNA,45º,PARA ELETROCALHA PERFURADA OU LISA,150X75MM.FORNECIMENTO E COLOCACAO</v>
      </c>
      <c r="C15873" s="749" t="s">
        <v>38800</v>
      </c>
      <c r="D15873" s="749" t="s">
        <v>38773</v>
      </c>
      <c r="I15873" s="749" t="s">
        <v>30</v>
      </c>
      <c r="J15873" s="749" t="n">
        <v>25.32</v>
      </c>
    </row>
    <row collapsed="false" customFormat="false" customHeight="true" hidden="true" ht="12.75" outlineLevel="0" r="15874">
      <c r="A15874" s="749" t="s">
        <v>38816</v>
      </c>
      <c r="B15874" s="749" t="str">
        <f aca="false">C15874&amp;D15874&amp;E15874&amp;F15874&amp;G15874&amp;H15874</f>
        <v>CURVA VERTICAL,EXTERNA,45º,PARA ELETROCALHA PERFURADA OU LISA,200X75MM.FORNECIMENTO E COLOCACAO</v>
      </c>
      <c r="C15874" s="749" t="s">
        <v>38800</v>
      </c>
      <c r="D15874" s="749" t="s">
        <v>38776</v>
      </c>
      <c r="I15874" s="749" t="s">
        <v>30</v>
      </c>
      <c r="J15874" s="749" t="n">
        <v>29.48</v>
      </c>
    </row>
    <row collapsed="false" customFormat="false" customHeight="true" hidden="true" ht="12.75" outlineLevel="0" r="15875">
      <c r="A15875" s="749" t="s">
        <v>38817</v>
      </c>
      <c r="B15875" s="749" t="str">
        <f aca="false">C15875&amp;D15875&amp;E15875&amp;F15875&amp;G15875&amp;H15875</f>
        <v>CURVA VERTICAL,EXTERNA,45º,PARA ELETROCALHA PERFURADA OU LISA,200X75MM.FORNECIMENTO E COLOCACAO</v>
      </c>
      <c r="C15875" s="749" t="s">
        <v>38800</v>
      </c>
      <c r="D15875" s="749" t="s">
        <v>38776</v>
      </c>
      <c r="I15875" s="749" t="s">
        <v>30</v>
      </c>
      <c r="J15875" s="749" t="n">
        <v>27.11</v>
      </c>
    </row>
    <row collapsed="false" customFormat="false" customHeight="true" hidden="true" ht="12.75" outlineLevel="0" r="15876">
      <c r="A15876" s="749" t="s">
        <v>38818</v>
      </c>
      <c r="B15876" s="749" t="str">
        <f aca="false">C15876&amp;D15876&amp;E15876&amp;F15876&amp;G15876&amp;H15876</f>
        <v>CURVA VERTICAL,EXTERNA,45º,PARA ELETROCALHA PERFURADA OU LISA,300X75MM.FORNECIMENTO E COLOCACAO</v>
      </c>
      <c r="C15876" s="749" t="s">
        <v>38800</v>
      </c>
      <c r="D15876" s="749" t="s">
        <v>38779</v>
      </c>
      <c r="I15876" s="749" t="s">
        <v>30</v>
      </c>
      <c r="J15876" s="749" t="n">
        <v>32.28</v>
      </c>
    </row>
    <row collapsed="false" customFormat="false" customHeight="true" hidden="true" ht="12.75" outlineLevel="0" r="15877">
      <c r="A15877" s="749" t="s">
        <v>38819</v>
      </c>
      <c r="B15877" s="749" t="str">
        <f aca="false">C15877&amp;D15877&amp;E15877&amp;F15877&amp;G15877&amp;H15877</f>
        <v>CURVA VERTICAL,EXTERNA,45º,PARA ELETROCALHA PERFURADA OU LISA,300X75MM.FORNECIMENTO E COLOCACAO</v>
      </c>
      <c r="C15877" s="749" t="s">
        <v>38800</v>
      </c>
      <c r="D15877" s="749" t="s">
        <v>38779</v>
      </c>
      <c r="I15877" s="749" t="s">
        <v>30</v>
      </c>
      <c r="J15877" s="749" t="n">
        <v>29.91</v>
      </c>
    </row>
    <row collapsed="false" customFormat="false" customHeight="true" hidden="true" ht="12.75" outlineLevel="0" r="15878">
      <c r="A15878" s="749" t="s">
        <v>38820</v>
      </c>
      <c r="B15878" s="749" t="str">
        <f aca="false">C15878&amp;D15878&amp;E15878&amp;F15878&amp;G15878&amp;H15878</f>
        <v>CURVA VERTICAL,EXTERNA,45º,PARA ELETROCALHA PERFURADA OU LISA,400X75MM.FORNECIMENTO E COLOCACAO</v>
      </c>
      <c r="C15878" s="749" t="s">
        <v>38800</v>
      </c>
      <c r="D15878" s="749" t="s">
        <v>38782</v>
      </c>
      <c r="I15878" s="749" t="s">
        <v>30</v>
      </c>
      <c r="J15878" s="749" t="n">
        <v>35.34</v>
      </c>
    </row>
    <row collapsed="false" customFormat="false" customHeight="true" hidden="true" ht="12.75" outlineLevel="0" r="15879">
      <c r="A15879" s="749" t="s">
        <v>38821</v>
      </c>
      <c r="B15879" s="749" t="str">
        <f aca="false">C15879&amp;D15879&amp;E15879&amp;F15879&amp;G15879&amp;H15879</f>
        <v>CURVA VERTICAL,EXTERNA,45º,PARA ELETROCALHA PERFURADA OU LISA,400X75MM.FORNECIMENTO E COLOCACAO</v>
      </c>
      <c r="C15879" s="749" t="s">
        <v>38800</v>
      </c>
      <c r="D15879" s="749" t="s">
        <v>38782</v>
      </c>
      <c r="I15879" s="749" t="s">
        <v>30</v>
      </c>
      <c r="J15879" s="749" t="n">
        <v>32.97</v>
      </c>
    </row>
    <row collapsed="false" customFormat="false" customHeight="true" hidden="true" ht="12.75" outlineLevel="0" r="15880">
      <c r="A15880" s="749" t="s">
        <v>38822</v>
      </c>
      <c r="B15880" s="749" t="str">
        <f aca="false">C15880&amp;D15880&amp;E15880&amp;F15880&amp;G15880&amp;H15880</f>
        <v>CURVA VERTICAL,EXTERNA,45º,PARA ELETROCALHA PERFURADA OU LISA,100X100MM.FORNECIMENTO E COLOCACAO</v>
      </c>
      <c r="C15880" s="749" t="s">
        <v>38800</v>
      </c>
      <c r="D15880" s="749" t="s">
        <v>38785</v>
      </c>
      <c r="I15880" s="749" t="s">
        <v>30</v>
      </c>
      <c r="J15880" s="749" t="n">
        <v>28.31</v>
      </c>
    </row>
    <row collapsed="false" customFormat="false" customHeight="true" hidden="true" ht="12.75" outlineLevel="0" r="15881">
      <c r="A15881" s="749" t="s">
        <v>38823</v>
      </c>
      <c r="B15881" s="749" t="str">
        <f aca="false">C15881&amp;D15881&amp;E15881&amp;F15881&amp;G15881&amp;H15881</f>
        <v>CURVA VERTICAL,EXTERNA,45º,PARA ELETROCALHA PERFURADA OU LISA,100X100MM.FORNECIMENTO E COLOCACAO</v>
      </c>
      <c r="C15881" s="749" t="s">
        <v>38800</v>
      </c>
      <c r="D15881" s="749" t="s">
        <v>38785</v>
      </c>
      <c r="I15881" s="749" t="s">
        <v>30</v>
      </c>
      <c r="J15881" s="749" t="n">
        <v>25.94</v>
      </c>
    </row>
    <row collapsed="false" customFormat="false" customHeight="true" hidden="true" ht="12.75" outlineLevel="0" r="15882">
      <c r="A15882" s="749" t="s">
        <v>38824</v>
      </c>
      <c r="B15882" s="749" t="str">
        <f aca="false">C15882&amp;D15882&amp;E15882&amp;F15882&amp;G15882&amp;H15882</f>
        <v>CURVA VERTICAL,EXTERNA,45º,PARA ELETROCALHA PERFURADA OU LISA,150X100MM.FORNECIMENTO E COLOCACAO</v>
      </c>
      <c r="C15882" s="749" t="s">
        <v>38800</v>
      </c>
      <c r="D15882" s="749" t="s">
        <v>38788</v>
      </c>
      <c r="I15882" s="749" t="s">
        <v>30</v>
      </c>
      <c r="J15882" s="749" t="n">
        <v>30.09</v>
      </c>
    </row>
    <row collapsed="false" customFormat="false" customHeight="true" hidden="true" ht="12.75" outlineLevel="0" r="15883">
      <c r="A15883" s="749" t="s">
        <v>38825</v>
      </c>
      <c r="B15883" s="749" t="str">
        <f aca="false">C15883&amp;D15883&amp;E15883&amp;F15883&amp;G15883&amp;H15883</f>
        <v>CURVA VERTICAL,EXTERNA,45º,PARA ELETROCALHA PERFURADA OU LISA,150X100MM.FORNECIMENTO E COLOCACAO</v>
      </c>
      <c r="C15883" s="749" t="s">
        <v>38800</v>
      </c>
      <c r="D15883" s="749" t="s">
        <v>38788</v>
      </c>
      <c r="I15883" s="749" t="s">
        <v>30</v>
      </c>
      <c r="J15883" s="749" t="n">
        <v>27.72</v>
      </c>
    </row>
    <row collapsed="false" customFormat="false" customHeight="true" hidden="true" ht="12.75" outlineLevel="0" r="15884">
      <c r="A15884" s="749" t="s">
        <v>38826</v>
      </c>
      <c r="B15884" s="749" t="str">
        <f aca="false">C15884&amp;D15884&amp;E15884&amp;F15884&amp;G15884&amp;H15884</f>
        <v>CURVA VERTICAL,EXTERNA,45º,PARA ELETROCALHA PERFURADA OU LISA,200X100MM.FORNECIMENTO E COLOCACAO</v>
      </c>
      <c r="C15884" s="749" t="s">
        <v>38800</v>
      </c>
      <c r="D15884" s="749" t="s">
        <v>38791</v>
      </c>
      <c r="I15884" s="749" t="s">
        <v>30</v>
      </c>
      <c r="J15884" s="749" t="n">
        <v>31.87</v>
      </c>
    </row>
    <row collapsed="false" customFormat="false" customHeight="true" hidden="true" ht="12.75" outlineLevel="0" r="15885">
      <c r="A15885" s="749" t="s">
        <v>38827</v>
      </c>
      <c r="B15885" s="749" t="str">
        <f aca="false">C15885&amp;D15885&amp;E15885&amp;F15885&amp;G15885&amp;H15885</f>
        <v>CURVA VERTICAL,EXTERNA,45º,PARA ELETROCALHA PERFURADA OU LISA,200X100MM.FORNECIMENTO E COLOCACAO</v>
      </c>
      <c r="C15885" s="749" t="s">
        <v>38800</v>
      </c>
      <c r="D15885" s="749" t="s">
        <v>38791</v>
      </c>
      <c r="I15885" s="749" t="s">
        <v>30</v>
      </c>
      <c r="J15885" s="749" t="n">
        <v>29.5</v>
      </c>
    </row>
    <row collapsed="false" customFormat="false" customHeight="true" hidden="true" ht="12.75" outlineLevel="0" r="15886">
      <c r="A15886" s="749" t="s">
        <v>38828</v>
      </c>
      <c r="B15886" s="749" t="str">
        <f aca="false">C15886&amp;D15886&amp;E15886&amp;F15886&amp;G15886&amp;H15886</f>
        <v>CURVA VERTICAL,EXTERNA,45º,PARA ELETROCALHA PERFURADA OU LISA,300X100MM.FORNECIMENTO E COLOCACAO</v>
      </c>
      <c r="C15886" s="749" t="s">
        <v>38800</v>
      </c>
      <c r="D15886" s="749" t="s">
        <v>38794</v>
      </c>
      <c r="I15886" s="749" t="s">
        <v>30</v>
      </c>
      <c r="J15886" s="749" t="n">
        <v>34.46</v>
      </c>
    </row>
    <row collapsed="false" customFormat="false" customHeight="true" hidden="true" ht="12.75" outlineLevel="0" r="15887">
      <c r="A15887" s="749" t="s">
        <v>38829</v>
      </c>
      <c r="B15887" s="749" t="str">
        <f aca="false">C15887&amp;D15887&amp;E15887&amp;F15887&amp;G15887&amp;H15887</f>
        <v>CURVA VERTICAL,EXTERNA,45º,PARA ELETROCALHA PERFURADA OU LISA,300X100MM.FORNECIMENTO E COLOCACAO</v>
      </c>
      <c r="C15887" s="749" t="s">
        <v>38800</v>
      </c>
      <c r="D15887" s="749" t="s">
        <v>38794</v>
      </c>
      <c r="I15887" s="749" t="s">
        <v>30</v>
      </c>
      <c r="J15887" s="749" t="n">
        <v>32.09</v>
      </c>
    </row>
    <row collapsed="false" customFormat="false" customHeight="true" hidden="true" ht="12.75" outlineLevel="0" r="15888">
      <c r="A15888" s="749" t="s">
        <v>38830</v>
      </c>
      <c r="B15888" s="749" t="str">
        <f aca="false">C15888&amp;D15888&amp;E15888&amp;F15888&amp;G15888&amp;H15888</f>
        <v>CURVA VERTICAL,EXTERNA,45º,PARA ELETROCALHA PERFURADA OU LISA,400X100MM.FORNECIMENTO E COLOCACAO</v>
      </c>
      <c r="C15888" s="749" t="s">
        <v>38800</v>
      </c>
      <c r="D15888" s="749" t="s">
        <v>38797</v>
      </c>
      <c r="I15888" s="749" t="s">
        <v>30</v>
      </c>
      <c r="J15888" s="749" t="n">
        <v>37.5</v>
      </c>
    </row>
    <row collapsed="false" customFormat="false" customHeight="true" hidden="true" ht="12.75" outlineLevel="0" r="15889">
      <c r="A15889" s="749" t="s">
        <v>38831</v>
      </c>
      <c r="B15889" s="749" t="str">
        <f aca="false">C15889&amp;D15889&amp;E15889&amp;F15889&amp;G15889&amp;H15889</f>
        <v>CURVA VERTICAL,EXTERNA,45º,PARA ELETROCALHA PERFURADA OU LISA,400X100MM.FORNECIMENTO E COLOCACAO</v>
      </c>
      <c r="C15889" s="749" t="s">
        <v>38800</v>
      </c>
      <c r="D15889" s="749" t="s">
        <v>38797</v>
      </c>
      <c r="I15889" s="749" t="s">
        <v>30</v>
      </c>
      <c r="J15889" s="749" t="n">
        <v>35.13</v>
      </c>
    </row>
    <row collapsed="false" customFormat="false" customHeight="true" hidden="true" ht="12.75" outlineLevel="0" r="15890">
      <c r="A15890" s="749" t="s">
        <v>38832</v>
      </c>
      <c r="B15890" s="749" t="str">
        <f aca="false">C15890&amp;D15890&amp;E15890&amp;F15890&amp;G15890&amp;H15890</f>
        <v>CURVA VERTICAL,EXTERNA,90º,PARA ELETROCALHA PERFURADA OU LISA,50X50MM.FORNECIMENTO E COLOCACAO</v>
      </c>
      <c r="C15890" s="749" t="s">
        <v>38833</v>
      </c>
      <c r="D15890" s="749" t="s">
        <v>38752</v>
      </c>
      <c r="I15890" s="749" t="s">
        <v>30</v>
      </c>
      <c r="J15890" s="749" t="n">
        <v>25.45</v>
      </c>
    </row>
    <row collapsed="false" customFormat="false" customHeight="true" hidden="true" ht="12.75" outlineLevel="0" r="15891">
      <c r="A15891" s="749" t="s">
        <v>38834</v>
      </c>
      <c r="B15891" s="749" t="str">
        <f aca="false">C15891&amp;D15891&amp;E15891&amp;F15891&amp;G15891&amp;H15891</f>
        <v>CURVA VERTICAL,EXTERNA,90º,PARA ELETROCALHA PERFURADA OU LISA,50X50MM.FORNECIMENTO E COLOCACAO</v>
      </c>
      <c r="C15891" s="749" t="s">
        <v>38833</v>
      </c>
      <c r="D15891" s="749" t="s">
        <v>38752</v>
      </c>
      <c r="I15891" s="749" t="s">
        <v>30</v>
      </c>
      <c r="J15891" s="749" t="n">
        <v>23.08</v>
      </c>
    </row>
    <row collapsed="false" customFormat="false" customHeight="true" hidden="true" ht="12.75" outlineLevel="0" r="15892">
      <c r="A15892" s="749" t="s">
        <v>38835</v>
      </c>
      <c r="B15892" s="749" t="str">
        <f aca="false">C15892&amp;D15892&amp;E15892&amp;F15892&amp;G15892&amp;H15892</f>
        <v>CURVA VERTICAL,EXTERNA,90º,PARA ELETROCALHA PERFURADA OU LISA,100X50MM.FORNECIMENTO E COLOCACAO</v>
      </c>
      <c r="C15892" s="749" t="s">
        <v>38833</v>
      </c>
      <c r="D15892" s="749" t="s">
        <v>38755</v>
      </c>
      <c r="I15892" s="749" t="s">
        <v>30</v>
      </c>
      <c r="J15892" s="749" t="n">
        <v>27.72</v>
      </c>
    </row>
    <row collapsed="false" customFormat="false" customHeight="true" hidden="true" ht="12.75" outlineLevel="0" r="15893">
      <c r="A15893" s="749" t="s">
        <v>38836</v>
      </c>
      <c r="B15893" s="749" t="str">
        <f aca="false">C15893&amp;D15893&amp;E15893&amp;F15893&amp;G15893&amp;H15893</f>
        <v>CURVA VERTICAL,EXTERNA,90º,PARA ELETROCALHA PERFURADA OU LISA,100X50MM.FORNECIMENTO E COLOCACAO</v>
      </c>
      <c r="C15893" s="749" t="s">
        <v>38833</v>
      </c>
      <c r="D15893" s="749" t="s">
        <v>38755</v>
      </c>
      <c r="I15893" s="749" t="s">
        <v>30</v>
      </c>
      <c r="J15893" s="749" t="n">
        <v>25.35</v>
      </c>
    </row>
    <row collapsed="false" customFormat="false" customHeight="true" hidden="true" ht="12.75" outlineLevel="0" r="15894">
      <c r="A15894" s="749" t="s">
        <v>38837</v>
      </c>
      <c r="B15894" s="749" t="str">
        <f aca="false">C15894&amp;D15894&amp;E15894&amp;F15894&amp;G15894&amp;H15894</f>
        <v>CURVA VERTICAL,EXTERNA,90º,PARA ELETROCALHA PERFURADA OU LISA,150X50MM.FORNECIMENTO E COLOCACAO</v>
      </c>
      <c r="C15894" s="749" t="s">
        <v>38833</v>
      </c>
      <c r="D15894" s="749" t="s">
        <v>38758</v>
      </c>
      <c r="I15894" s="749" t="s">
        <v>30</v>
      </c>
      <c r="J15894" s="749" t="n">
        <v>30</v>
      </c>
    </row>
    <row collapsed="false" customFormat="false" customHeight="true" hidden="true" ht="12.75" outlineLevel="0" r="15895">
      <c r="A15895" s="749" t="s">
        <v>38838</v>
      </c>
      <c r="B15895" s="749" t="str">
        <f aca="false">C15895&amp;D15895&amp;E15895&amp;F15895&amp;G15895&amp;H15895</f>
        <v>CURVA VERTICAL,EXTERNA,90º,PARA ELETROCALHA PERFURADA OU LISA,150X50MM.FORNECIMENTO E COLOCACAO</v>
      </c>
      <c r="C15895" s="749" t="s">
        <v>38833</v>
      </c>
      <c r="D15895" s="749" t="s">
        <v>38758</v>
      </c>
      <c r="I15895" s="749" t="s">
        <v>30</v>
      </c>
      <c r="J15895" s="749" t="n">
        <v>27.63</v>
      </c>
    </row>
    <row collapsed="false" customFormat="false" customHeight="true" hidden="true" ht="12.75" outlineLevel="0" r="15896">
      <c r="A15896" s="749" t="s">
        <v>38839</v>
      </c>
      <c r="B15896" s="749" t="str">
        <f aca="false">C15896&amp;D15896&amp;E15896&amp;F15896&amp;G15896&amp;H15896</f>
        <v>CURVA VERTICAL,EXTERNA,90º,PARA ELETROCALHA PERFURADA OU LISA,200X50MM.FORNECIMENTO E COLOCACAO</v>
      </c>
      <c r="C15896" s="749" t="s">
        <v>38833</v>
      </c>
      <c r="D15896" s="749" t="s">
        <v>38761</v>
      </c>
      <c r="I15896" s="749" t="s">
        <v>30</v>
      </c>
      <c r="J15896" s="749" t="n">
        <v>32.12</v>
      </c>
    </row>
    <row collapsed="false" customFormat="false" customHeight="true" hidden="true" ht="12.75" outlineLevel="0" r="15897">
      <c r="A15897" s="749" t="s">
        <v>38840</v>
      </c>
      <c r="B15897" s="749" t="str">
        <f aca="false">C15897&amp;D15897&amp;E15897&amp;F15897&amp;G15897&amp;H15897</f>
        <v>CURVA VERTICAL,EXTERNA,90º,PARA ELETROCALHA PERFURADA OU LISA,200X50MM.FORNECIMENTO E COLOCACAO</v>
      </c>
      <c r="C15897" s="749" t="s">
        <v>38833</v>
      </c>
      <c r="D15897" s="749" t="s">
        <v>38761</v>
      </c>
      <c r="I15897" s="749" t="s">
        <v>30</v>
      </c>
      <c r="J15897" s="749" t="n">
        <v>29.75</v>
      </c>
    </row>
    <row collapsed="false" customFormat="false" customHeight="true" hidden="true" ht="12.75" outlineLevel="0" r="15898">
      <c r="A15898" s="749" t="s">
        <v>38841</v>
      </c>
      <c r="B15898" s="749" t="str">
        <f aca="false">C15898&amp;D15898&amp;E15898&amp;F15898&amp;G15898&amp;H15898</f>
        <v>CURVA VERTICAL,EXTERNA,90º,PARA ELETROCALHA PERFURADA OU LISA,300X50MM.FORNECIMENTO E COLOCACAO</v>
      </c>
      <c r="C15898" s="749" t="s">
        <v>38833</v>
      </c>
      <c r="D15898" s="749" t="s">
        <v>38764</v>
      </c>
      <c r="I15898" s="749" t="s">
        <v>30</v>
      </c>
      <c r="J15898" s="749" t="n">
        <v>40.15</v>
      </c>
    </row>
    <row collapsed="false" customFormat="false" customHeight="true" hidden="true" ht="12.75" outlineLevel="0" r="15899">
      <c r="A15899" s="749" t="s">
        <v>38842</v>
      </c>
      <c r="B15899" s="749" t="str">
        <f aca="false">C15899&amp;D15899&amp;E15899&amp;F15899&amp;G15899&amp;H15899</f>
        <v>CURVA VERTICAL,EXTERNA,90º,PARA ELETROCALHA PERFURADA OU LISA,300X50MM.FORNECIMENTO E COLOCACAO</v>
      </c>
      <c r="C15899" s="749" t="s">
        <v>38833</v>
      </c>
      <c r="D15899" s="749" t="s">
        <v>38764</v>
      </c>
      <c r="I15899" s="749" t="s">
        <v>30</v>
      </c>
      <c r="J15899" s="749" t="n">
        <v>37.78</v>
      </c>
    </row>
    <row collapsed="false" customFormat="false" customHeight="true" hidden="true" ht="12.75" outlineLevel="0" r="15900">
      <c r="A15900" s="749" t="s">
        <v>38843</v>
      </c>
      <c r="B15900" s="749" t="str">
        <f aca="false">C15900&amp;D15900&amp;E15900&amp;F15900&amp;G15900&amp;H15900</f>
        <v>CURVA VERTICAL,EXTERNA,90º,PARA ELETROCALHA PERFURADA OU LISA,400X50MM.FORNECIMENTO E COLOCACAO</v>
      </c>
      <c r="C15900" s="749" t="s">
        <v>38833</v>
      </c>
      <c r="D15900" s="749" t="s">
        <v>38767</v>
      </c>
      <c r="I15900" s="749" t="s">
        <v>30</v>
      </c>
      <c r="J15900" s="749" t="n">
        <v>44.41</v>
      </c>
    </row>
    <row collapsed="false" customFormat="false" customHeight="true" hidden="true" ht="12.75" outlineLevel="0" r="15901">
      <c r="A15901" s="749" t="s">
        <v>38844</v>
      </c>
      <c r="B15901" s="749" t="str">
        <f aca="false">C15901&amp;D15901&amp;E15901&amp;F15901&amp;G15901&amp;H15901</f>
        <v>CURVA VERTICAL,EXTERNA,90º,PARA ELETROCALHA PERFURADA OU LISA,400X50MM.FORNECIMENTO E COLOCACAO</v>
      </c>
      <c r="C15901" s="749" t="s">
        <v>38833</v>
      </c>
      <c r="D15901" s="749" t="s">
        <v>38767</v>
      </c>
      <c r="I15901" s="749" t="s">
        <v>30</v>
      </c>
      <c r="J15901" s="749" t="n">
        <v>42.04</v>
      </c>
    </row>
    <row collapsed="false" customFormat="false" customHeight="true" hidden="true" ht="12.75" outlineLevel="0" r="15902">
      <c r="A15902" s="749" t="s">
        <v>38845</v>
      </c>
      <c r="B15902" s="749" t="str">
        <f aca="false">C15902&amp;D15902&amp;E15902&amp;F15902&amp;G15902&amp;H15902</f>
        <v>CURVA VERTICAL,EXTERNA,90º,PARA ELETROCALHA PERFURADA OU LISA,100X75MM.FORNECIMENTO E COLOCACAO</v>
      </c>
      <c r="C15902" s="749" t="s">
        <v>38833</v>
      </c>
      <c r="D15902" s="749" t="s">
        <v>38770</v>
      </c>
      <c r="I15902" s="749" t="s">
        <v>30</v>
      </c>
      <c r="J15902" s="749" t="n">
        <v>30.16</v>
      </c>
    </row>
    <row collapsed="false" customFormat="false" customHeight="true" hidden="true" ht="12.75" outlineLevel="0" r="15903">
      <c r="A15903" s="749" t="s">
        <v>38846</v>
      </c>
      <c r="B15903" s="749" t="str">
        <f aca="false">C15903&amp;D15903&amp;E15903&amp;F15903&amp;G15903&amp;H15903</f>
        <v>CURVA VERTICAL,EXTERNA,90º,PARA ELETROCALHA PERFURADA OU LISA,100X75MM.FORNECIMENTO E COLOCACAO</v>
      </c>
      <c r="C15903" s="749" t="s">
        <v>38833</v>
      </c>
      <c r="D15903" s="749" t="s">
        <v>38770</v>
      </c>
      <c r="I15903" s="749" t="s">
        <v>30</v>
      </c>
      <c r="J15903" s="749" t="n">
        <v>27.79</v>
      </c>
    </row>
    <row collapsed="false" customFormat="false" customHeight="true" hidden="true" ht="12.75" outlineLevel="0" r="15904">
      <c r="A15904" s="749" t="s">
        <v>38847</v>
      </c>
      <c r="B15904" s="749" t="str">
        <f aca="false">C15904&amp;D15904&amp;E15904&amp;F15904&amp;G15904&amp;H15904</f>
        <v>CURVA VERTICAL,EXTERNA,90º,PARA ELETROCALHA PERFURADA OU LISA,150X75MM.FORNECIMENTO E COLOCACAO</v>
      </c>
      <c r="C15904" s="749" t="s">
        <v>38833</v>
      </c>
      <c r="D15904" s="749" t="s">
        <v>38773</v>
      </c>
      <c r="I15904" s="749" t="s">
        <v>30</v>
      </c>
      <c r="J15904" s="749" t="n">
        <v>32.23</v>
      </c>
    </row>
    <row collapsed="false" customFormat="false" customHeight="true" hidden="true" ht="12.75" outlineLevel="0" r="15905">
      <c r="A15905" s="749" t="s">
        <v>38848</v>
      </c>
      <c r="B15905" s="749" t="str">
        <f aca="false">C15905&amp;D15905&amp;E15905&amp;F15905&amp;G15905&amp;H15905</f>
        <v>CURVA VERTICAL,EXTERNA,90º,PARA ELETROCALHA PERFURADA OU LISA,150X75MM.FORNECIMENTO E COLOCACAO</v>
      </c>
      <c r="C15905" s="749" t="s">
        <v>38833</v>
      </c>
      <c r="D15905" s="749" t="s">
        <v>38773</v>
      </c>
      <c r="I15905" s="749" t="s">
        <v>30</v>
      </c>
      <c r="J15905" s="749" t="n">
        <v>29.86</v>
      </c>
    </row>
    <row collapsed="false" customFormat="false" customHeight="true" hidden="true" ht="12.75" outlineLevel="0" r="15906">
      <c r="A15906" s="749" t="s">
        <v>38849</v>
      </c>
      <c r="B15906" s="749" t="str">
        <f aca="false">C15906&amp;D15906&amp;E15906&amp;F15906&amp;G15906&amp;H15906</f>
        <v>CURVA VERTICAL,EXTERNA,90º,PARA ELETROCALHA PERFURADA OU LISA,200X75MM.FORNECIMENTO E COLOCACAO</v>
      </c>
      <c r="C15906" s="749" t="s">
        <v>38833</v>
      </c>
      <c r="D15906" s="749" t="s">
        <v>38776</v>
      </c>
      <c r="I15906" s="749" t="s">
        <v>30</v>
      </c>
      <c r="J15906" s="749" t="n">
        <v>34.13</v>
      </c>
    </row>
    <row collapsed="false" customFormat="false" customHeight="true" hidden="true" ht="12.75" outlineLevel="0" r="15907">
      <c r="A15907" s="749" t="s">
        <v>38850</v>
      </c>
      <c r="B15907" s="749" t="str">
        <f aca="false">C15907&amp;D15907&amp;E15907&amp;F15907&amp;G15907&amp;H15907</f>
        <v>CURVA VERTICAL,EXTERNA,90º,PARA ELETROCALHA PERFURADA OU LISA,200X75MM.FORNECIMENTO E COLOCACAO</v>
      </c>
      <c r="C15907" s="749" t="s">
        <v>38833</v>
      </c>
      <c r="D15907" s="749" t="s">
        <v>38776</v>
      </c>
      <c r="I15907" s="749" t="s">
        <v>30</v>
      </c>
      <c r="J15907" s="749" t="n">
        <v>31.76</v>
      </c>
    </row>
    <row collapsed="false" customFormat="false" customHeight="true" hidden="true" ht="12.75" outlineLevel="0" r="15908">
      <c r="A15908" s="749" t="s">
        <v>38851</v>
      </c>
      <c r="B15908" s="749" t="str">
        <f aca="false">C15908&amp;D15908&amp;E15908&amp;F15908&amp;G15908&amp;H15908</f>
        <v>CURVA VERTICAL,EXTERNA,90º,PARA ELETROCALHA PERFURADA OU LISA,300X75MM.FORNECIMENTO E COLOCACAO</v>
      </c>
      <c r="C15908" s="749" t="s">
        <v>38833</v>
      </c>
      <c r="D15908" s="749" t="s">
        <v>38779</v>
      </c>
      <c r="I15908" s="749" t="s">
        <v>30</v>
      </c>
      <c r="J15908" s="749" t="n">
        <v>43.42</v>
      </c>
    </row>
    <row collapsed="false" customFormat="false" customHeight="true" hidden="true" ht="12.75" outlineLevel="0" r="15909">
      <c r="A15909" s="749" t="s">
        <v>38852</v>
      </c>
      <c r="B15909" s="749" t="str">
        <f aca="false">C15909&amp;D15909&amp;E15909&amp;F15909&amp;G15909&amp;H15909</f>
        <v>CURVA VERTICAL,EXTERNA,90º,PARA ELETROCALHA PERFURADA OU LISA,300X75MM.FORNECIMENTO E COLOCACAO</v>
      </c>
      <c r="C15909" s="749" t="s">
        <v>38833</v>
      </c>
      <c r="D15909" s="749" t="s">
        <v>38779</v>
      </c>
      <c r="I15909" s="749" t="s">
        <v>30</v>
      </c>
      <c r="J15909" s="749" t="n">
        <v>41.05</v>
      </c>
    </row>
    <row collapsed="false" customFormat="false" customHeight="true" hidden="true" ht="12.75" outlineLevel="0" r="15910">
      <c r="A15910" s="749" t="s">
        <v>38853</v>
      </c>
      <c r="B15910" s="749" t="str">
        <f aca="false">C15910&amp;D15910&amp;E15910&amp;F15910&amp;G15910&amp;H15910</f>
        <v>CURVA VERTICAL,EXTERNA,90º,PARA ELETROCALHA PERFURADA OU LISA,400X75MM.FORNECIMENTO E COLOCACAO</v>
      </c>
      <c r="C15910" s="749" t="s">
        <v>38833</v>
      </c>
      <c r="D15910" s="749" t="s">
        <v>38782</v>
      </c>
      <c r="I15910" s="749" t="s">
        <v>30</v>
      </c>
      <c r="J15910" s="749" t="n">
        <v>47.8</v>
      </c>
    </row>
    <row collapsed="false" customFormat="false" customHeight="true" hidden="true" ht="12.75" outlineLevel="0" r="15911">
      <c r="A15911" s="749" t="s">
        <v>38854</v>
      </c>
      <c r="B15911" s="749" t="str">
        <f aca="false">C15911&amp;D15911&amp;E15911&amp;F15911&amp;G15911&amp;H15911</f>
        <v>CURVA VERTICAL,EXTERNA,90º,PARA ELETROCALHA PERFURADA OU LISA,400X75MM.FORNECIMENTO E COLOCACAO</v>
      </c>
      <c r="C15911" s="749" t="s">
        <v>38833</v>
      </c>
      <c r="D15911" s="749" t="s">
        <v>38782</v>
      </c>
      <c r="I15911" s="749" t="s">
        <v>30</v>
      </c>
      <c r="J15911" s="749" t="n">
        <v>45.43</v>
      </c>
    </row>
    <row collapsed="false" customFormat="false" customHeight="true" hidden="true" ht="12.75" outlineLevel="0" r="15912">
      <c r="A15912" s="749" t="s">
        <v>38855</v>
      </c>
      <c r="B15912" s="749" t="str">
        <f aca="false">C15912&amp;D15912&amp;E15912&amp;F15912&amp;G15912&amp;H15912</f>
        <v>CURVA VERTICAL,EXTERNA,90º,PARA ELETROCALHA PERFURADA OU LISA,100X100MM.FORNECIMENTO E COLOCACAO</v>
      </c>
      <c r="C15912" s="749" t="s">
        <v>38833</v>
      </c>
      <c r="D15912" s="749" t="s">
        <v>38785</v>
      </c>
      <c r="I15912" s="749" t="s">
        <v>30</v>
      </c>
      <c r="J15912" s="749" t="n">
        <v>34</v>
      </c>
    </row>
    <row collapsed="false" customFormat="false" customHeight="true" hidden="true" ht="12.75" outlineLevel="0" r="15913">
      <c r="A15913" s="749" t="s">
        <v>38856</v>
      </c>
      <c r="B15913" s="749" t="str">
        <f aca="false">C15913&amp;D15913&amp;E15913&amp;F15913&amp;G15913&amp;H15913</f>
        <v>CURVA VERTICAL,EXTERNA,90º,PARA ELETROCALHA PERFURADA OU LISA,100X100MM.FORNECIMENTO E COLOCACAO</v>
      </c>
      <c r="C15913" s="749" t="s">
        <v>38833</v>
      </c>
      <c r="D15913" s="749" t="s">
        <v>38785</v>
      </c>
      <c r="I15913" s="749" t="s">
        <v>30</v>
      </c>
      <c r="J15913" s="749" t="n">
        <v>31.63</v>
      </c>
    </row>
    <row collapsed="false" customFormat="false" customHeight="true" hidden="true" ht="12.75" outlineLevel="0" r="15914">
      <c r="A15914" s="749" t="s">
        <v>38857</v>
      </c>
      <c r="B15914" s="749" t="str">
        <f aca="false">C15914&amp;D15914&amp;E15914&amp;F15914&amp;G15914&amp;H15914</f>
        <v>CURVA VERTICAL,EXTERNA,90º,PARA ELETROCALHA PERFURADA OU LISA,150X100MM.FORNECIMENTO E COLOCACAO</v>
      </c>
      <c r="C15914" s="749" t="s">
        <v>38833</v>
      </c>
      <c r="D15914" s="749" t="s">
        <v>38788</v>
      </c>
      <c r="I15914" s="749" t="s">
        <v>30</v>
      </c>
      <c r="J15914" s="749" t="n">
        <v>37.89</v>
      </c>
    </row>
    <row collapsed="false" customFormat="false" customHeight="true" hidden="true" ht="12.75" outlineLevel="0" r="15915">
      <c r="A15915" s="749" t="s">
        <v>38858</v>
      </c>
      <c r="B15915" s="749" t="str">
        <f aca="false">C15915&amp;D15915&amp;E15915&amp;F15915&amp;G15915&amp;H15915</f>
        <v>CURVA VERTICAL,EXTERNA,90º,PARA ELETROCALHA PERFURADA OU LISA,150X100MM.FORNECIMENTO E COLOCACAO</v>
      </c>
      <c r="C15915" s="749" t="s">
        <v>38833</v>
      </c>
      <c r="D15915" s="749" t="s">
        <v>38788</v>
      </c>
      <c r="I15915" s="749" t="s">
        <v>30</v>
      </c>
      <c r="J15915" s="749" t="n">
        <v>35.52</v>
      </c>
    </row>
    <row collapsed="false" customFormat="false" customHeight="true" hidden="true" ht="12.75" outlineLevel="0" r="15916">
      <c r="A15916" s="749" t="s">
        <v>38859</v>
      </c>
      <c r="B15916" s="749" t="str">
        <f aca="false">C15916&amp;D15916&amp;E15916&amp;F15916&amp;G15916&amp;H15916</f>
        <v>CURVA VERTICAL,EXTERNA,90º,PARA ELETROCALHA PERFURADA OU LISA,200X100MM.FORNECIMENTO E COLOCACAO</v>
      </c>
      <c r="C15916" s="749" t="s">
        <v>38833</v>
      </c>
      <c r="D15916" s="749" t="s">
        <v>38791</v>
      </c>
      <c r="I15916" s="749" t="s">
        <v>30</v>
      </c>
      <c r="J15916" s="749" t="n">
        <v>37.96</v>
      </c>
    </row>
    <row collapsed="false" customFormat="false" customHeight="true" hidden="true" ht="12.75" outlineLevel="0" r="15917">
      <c r="A15917" s="749" t="s">
        <v>38860</v>
      </c>
      <c r="B15917" s="749" t="str">
        <f aca="false">C15917&amp;D15917&amp;E15917&amp;F15917&amp;G15917&amp;H15917</f>
        <v>CURVA VERTICAL,EXTERNA,90º,PARA ELETROCALHA PERFURADA OU LISA,200X100MM.FORNECIMENTO E COLOCACAO</v>
      </c>
      <c r="C15917" s="749" t="s">
        <v>38833</v>
      </c>
      <c r="D15917" s="749" t="s">
        <v>38791</v>
      </c>
      <c r="I15917" s="749" t="s">
        <v>30</v>
      </c>
      <c r="J15917" s="749" t="n">
        <v>35.59</v>
      </c>
    </row>
    <row collapsed="false" customFormat="false" customHeight="true" hidden="true" ht="12.75" outlineLevel="0" r="15918">
      <c r="A15918" s="749" t="s">
        <v>38861</v>
      </c>
      <c r="B15918" s="749" t="str">
        <f aca="false">C15918&amp;D15918&amp;E15918&amp;F15918&amp;G15918&amp;H15918</f>
        <v>CURVA VERTICAL,EXTERNA,90º,PARA ELETROCALHA PERFURADA OU LISA,300X100MM.FORNECIMENTO E COLOCACAO</v>
      </c>
      <c r="C15918" s="749" t="s">
        <v>38833</v>
      </c>
      <c r="D15918" s="749" t="s">
        <v>38794</v>
      </c>
      <c r="I15918" s="749" t="s">
        <v>30</v>
      </c>
      <c r="J15918" s="749" t="n">
        <v>47.1</v>
      </c>
    </row>
    <row collapsed="false" customFormat="false" customHeight="true" hidden="true" ht="12.75" outlineLevel="0" r="15919">
      <c r="A15919" s="749" t="s">
        <v>38862</v>
      </c>
      <c r="B15919" s="749" t="str">
        <f aca="false">C15919&amp;D15919&amp;E15919&amp;F15919&amp;G15919&amp;H15919</f>
        <v>CURVA VERTICAL,EXTERNA,90º,PARA ELETROCALHA PERFURADA OU LISA,300X100MM.FORNECIMENTO E COLOCACAO</v>
      </c>
      <c r="C15919" s="749" t="s">
        <v>38833</v>
      </c>
      <c r="D15919" s="749" t="s">
        <v>38794</v>
      </c>
      <c r="I15919" s="749" t="s">
        <v>30</v>
      </c>
      <c r="J15919" s="749" t="n">
        <v>44.73</v>
      </c>
    </row>
    <row collapsed="false" customFormat="false" customHeight="true" hidden="true" ht="12.75" outlineLevel="0" r="15920">
      <c r="A15920" s="749" t="s">
        <v>38863</v>
      </c>
      <c r="B15920" s="749" t="str">
        <f aca="false">C15920&amp;D15920&amp;E15920&amp;F15920&amp;G15920&amp;H15920</f>
        <v>CURVA VERTICAL,EXTERNA,90º,PARA ELETROCALHA PERFURADA OU LISA,400X100MM.FORNECIMENTO E COLOCACAO</v>
      </c>
      <c r="C15920" s="749" t="s">
        <v>38833</v>
      </c>
      <c r="D15920" s="749" t="s">
        <v>38797</v>
      </c>
      <c r="I15920" s="749" t="s">
        <v>30</v>
      </c>
      <c r="J15920" s="749" t="n">
        <v>51.48</v>
      </c>
    </row>
    <row collapsed="false" customFormat="false" customHeight="true" hidden="true" ht="12.75" outlineLevel="0" r="15921">
      <c r="A15921" s="749" t="s">
        <v>38864</v>
      </c>
      <c r="B15921" s="749" t="str">
        <f aca="false">C15921&amp;D15921&amp;E15921&amp;F15921&amp;G15921&amp;H15921</f>
        <v>CURVA VERTICAL,EXTERNA,90º,PARA ELETROCALHA PERFURADA OU LISA,400X100MM.FORNECIMENTO E COLOCACAO</v>
      </c>
      <c r="C15921" s="749" t="s">
        <v>38833</v>
      </c>
      <c r="D15921" s="749" t="s">
        <v>38797</v>
      </c>
      <c r="I15921" s="749" t="s">
        <v>30</v>
      </c>
      <c r="J15921" s="749" t="n">
        <v>49.11</v>
      </c>
    </row>
    <row collapsed="false" customFormat="false" customHeight="true" hidden="true" ht="12.75" outlineLevel="0" r="15922">
      <c r="A15922" s="749" t="s">
        <v>38865</v>
      </c>
      <c r="B15922" s="749" t="str">
        <f aca="false">C15922&amp;D15922&amp;E15922&amp;F15922&amp;G15922&amp;H15922</f>
        <v>CURVA VERTICAL,INTERNA,45º,PARA ELETROCALHA PERFURADA OU LISA,50X50MM.FORNECIMENTO E COLOCACAO</v>
      </c>
      <c r="C15922" s="749" t="s">
        <v>38866</v>
      </c>
      <c r="D15922" s="749" t="s">
        <v>38752</v>
      </c>
      <c r="I15922" s="749" t="s">
        <v>30</v>
      </c>
      <c r="J15922" s="749" t="n">
        <v>25.2</v>
      </c>
    </row>
    <row collapsed="false" customFormat="false" customHeight="true" hidden="true" ht="12.75" outlineLevel="0" r="15923">
      <c r="A15923" s="749" t="s">
        <v>38867</v>
      </c>
      <c r="B15923" s="749" t="str">
        <f aca="false">C15923&amp;D15923&amp;E15923&amp;F15923&amp;G15923&amp;H15923</f>
        <v>CURVA VERTICAL,INTERNA,45º,PARA ELETROCALHA PERFURADA OU LISA,50X50MM.FORNECIMENTO E COLOCACAO</v>
      </c>
      <c r="C15923" s="749" t="s">
        <v>38866</v>
      </c>
      <c r="D15923" s="749" t="s">
        <v>38752</v>
      </c>
      <c r="I15923" s="749" t="s">
        <v>30</v>
      </c>
      <c r="J15923" s="749" t="n">
        <v>22.83</v>
      </c>
    </row>
    <row collapsed="false" customFormat="false" customHeight="true" hidden="true" ht="12.75" outlineLevel="0" r="15924">
      <c r="A15924" s="749" t="s">
        <v>38868</v>
      </c>
      <c r="B15924" s="749" t="str">
        <f aca="false">C15924&amp;D15924&amp;E15924&amp;F15924&amp;G15924&amp;H15924</f>
        <v>CURVA VERTICAL,INTERNA,45º,PARA ELETROCALHA PERFURADA OU LISA,100X50MM.FORNECIMENTO E COLOCACAO</v>
      </c>
      <c r="C15924" s="749" t="s">
        <v>38866</v>
      </c>
      <c r="D15924" s="749" t="s">
        <v>38755</v>
      </c>
      <c r="I15924" s="749" t="s">
        <v>30</v>
      </c>
      <c r="J15924" s="749" t="n">
        <v>29.58</v>
      </c>
    </row>
    <row collapsed="false" customFormat="false" customHeight="true" hidden="true" ht="12.75" outlineLevel="0" r="15925">
      <c r="A15925" s="749" t="s">
        <v>38869</v>
      </c>
      <c r="B15925" s="749" t="str">
        <f aca="false">C15925&amp;D15925&amp;E15925&amp;F15925&amp;G15925&amp;H15925</f>
        <v>CURVA VERTICAL,INTERNA,45º,PARA ELETROCALHA PERFURADA OU LISA,100X50MM.FORNECIMENTO E COLOCACAO</v>
      </c>
      <c r="C15925" s="749" t="s">
        <v>38866</v>
      </c>
      <c r="D15925" s="749" t="s">
        <v>38755</v>
      </c>
      <c r="I15925" s="749" t="s">
        <v>30</v>
      </c>
      <c r="J15925" s="749" t="n">
        <v>27.21</v>
      </c>
    </row>
    <row collapsed="false" customFormat="false" customHeight="true" hidden="true" ht="12.75" outlineLevel="0" r="15926">
      <c r="A15926" s="749" t="s">
        <v>38870</v>
      </c>
      <c r="B15926" s="749" t="str">
        <f aca="false">C15926&amp;D15926&amp;E15926&amp;F15926&amp;G15926&amp;H15926</f>
        <v>CURVA VERTICAL,INTERNA,45º,PARA ELETROCALHA PERFURADA OU LISA,150X50MM.FORNECIMENTO E COLOCACAO</v>
      </c>
      <c r="C15926" s="749" t="s">
        <v>38866</v>
      </c>
      <c r="D15926" s="749" t="s">
        <v>38758</v>
      </c>
      <c r="I15926" s="749" t="s">
        <v>30</v>
      </c>
      <c r="J15926" s="749" t="n">
        <v>31.59</v>
      </c>
    </row>
    <row collapsed="false" customFormat="false" customHeight="true" hidden="true" ht="12.75" outlineLevel="0" r="15927">
      <c r="A15927" s="749" t="s">
        <v>38871</v>
      </c>
      <c r="B15927" s="749" t="str">
        <f aca="false">C15927&amp;D15927&amp;E15927&amp;F15927&amp;G15927&amp;H15927</f>
        <v>CURVA VERTICAL,INTERNA,45º,PARA ELETROCALHA PERFURADA OU LISA,150X50MM.FORNECIMENTO E COLOCACAO</v>
      </c>
      <c r="C15927" s="749" t="s">
        <v>38866</v>
      </c>
      <c r="D15927" s="749" t="s">
        <v>38758</v>
      </c>
      <c r="I15927" s="749" t="s">
        <v>30</v>
      </c>
      <c r="J15927" s="749" t="n">
        <v>29.22</v>
      </c>
    </row>
    <row collapsed="false" customFormat="false" customHeight="true" hidden="true" ht="12.75" outlineLevel="0" r="15928">
      <c r="A15928" s="749" t="s">
        <v>38872</v>
      </c>
      <c r="B15928" s="749" t="str">
        <f aca="false">C15928&amp;D15928&amp;E15928&amp;F15928&amp;G15928&amp;H15928</f>
        <v>CURVA VERTICAL,INTERNA,45º,PARA ELETROCALHA PERFURADA OU LISA,200X50MM.FORNECIMENTO E COLOCACAO</v>
      </c>
      <c r="C15928" s="749" t="s">
        <v>38866</v>
      </c>
      <c r="D15928" s="749" t="s">
        <v>38761</v>
      </c>
      <c r="I15928" s="749" t="s">
        <v>30</v>
      </c>
      <c r="J15928" s="749" t="n">
        <v>35.27</v>
      </c>
    </row>
    <row collapsed="false" customFormat="false" customHeight="true" hidden="true" ht="12.75" outlineLevel="0" r="15929">
      <c r="A15929" s="749" t="s">
        <v>38873</v>
      </c>
      <c r="B15929" s="749" t="str">
        <f aca="false">C15929&amp;D15929&amp;E15929&amp;F15929&amp;G15929&amp;H15929</f>
        <v>CURVA VERTICAL,INTERNA,45º,PARA ELETROCALHA PERFURADA OU LISA,200X50MM.FORNECIMENTO E COLOCACAO</v>
      </c>
      <c r="C15929" s="749" t="s">
        <v>38866</v>
      </c>
      <c r="D15929" s="749" t="s">
        <v>38761</v>
      </c>
      <c r="I15929" s="749" t="s">
        <v>30</v>
      </c>
      <c r="J15929" s="749" t="n">
        <v>32.9</v>
      </c>
    </row>
    <row collapsed="false" customFormat="false" customHeight="true" hidden="true" ht="12.75" outlineLevel="0" r="15930">
      <c r="A15930" s="749" t="s">
        <v>38874</v>
      </c>
      <c r="B15930" s="749" t="str">
        <f aca="false">C15930&amp;D15930&amp;E15930&amp;F15930&amp;G15930&amp;H15930</f>
        <v>CURVA VERTICAL,INTERNA,45º,PARA ELETROCALHA PERFURADA OU LISA,300X50MM.FORNECIMENTO E COLOCACAO</v>
      </c>
      <c r="C15930" s="749" t="s">
        <v>38866</v>
      </c>
      <c r="D15930" s="749" t="s">
        <v>38764</v>
      </c>
      <c r="I15930" s="749" t="s">
        <v>30</v>
      </c>
      <c r="J15930" s="749" t="n">
        <v>27.91</v>
      </c>
    </row>
    <row collapsed="false" customFormat="false" customHeight="true" hidden="true" ht="12.75" outlineLevel="0" r="15931">
      <c r="A15931" s="749" t="s">
        <v>38875</v>
      </c>
      <c r="B15931" s="749" t="str">
        <f aca="false">C15931&amp;D15931&amp;E15931&amp;F15931&amp;G15931&amp;H15931</f>
        <v>CURVA VERTICAL,INTERNA,45º,PARA ELETROCALHA PERFURADA OU LISA,300X50MM.FORNECIMENTO E COLOCACAO</v>
      </c>
      <c r="C15931" s="749" t="s">
        <v>38866</v>
      </c>
      <c r="D15931" s="749" t="s">
        <v>38764</v>
      </c>
      <c r="I15931" s="749" t="s">
        <v>30</v>
      </c>
      <c r="J15931" s="749" t="n">
        <v>25.54</v>
      </c>
    </row>
    <row collapsed="false" customFormat="false" customHeight="true" hidden="true" ht="12.75" outlineLevel="0" r="15932">
      <c r="A15932" s="749" t="s">
        <v>38876</v>
      </c>
      <c r="B15932" s="749" t="str">
        <f aca="false">C15932&amp;D15932&amp;E15932&amp;F15932&amp;G15932&amp;H15932</f>
        <v>CURVA VERTICAL,INTERNA,45º,PARA ELETROCALHA PERFURADA OU LISA,400X50MM.FORNECIMENTO E COLOCACAO</v>
      </c>
      <c r="C15932" s="749" t="s">
        <v>38866</v>
      </c>
      <c r="D15932" s="749" t="s">
        <v>38767</v>
      </c>
      <c r="I15932" s="749" t="s">
        <v>30</v>
      </c>
      <c r="J15932" s="749" t="n">
        <v>50.35</v>
      </c>
    </row>
    <row collapsed="false" customFormat="false" customHeight="true" hidden="true" ht="12.75" outlineLevel="0" r="15933">
      <c r="A15933" s="749" t="s">
        <v>38877</v>
      </c>
      <c r="B15933" s="749" t="str">
        <f aca="false">C15933&amp;D15933&amp;E15933&amp;F15933&amp;G15933&amp;H15933</f>
        <v>CURVA VERTICAL,INTERNA,45º,PARA ELETROCALHA PERFURADA OU LISA,400X50MM.FORNECIMENTO E COLOCACAO</v>
      </c>
      <c r="C15933" s="749" t="s">
        <v>38866</v>
      </c>
      <c r="D15933" s="749" t="s">
        <v>38767</v>
      </c>
      <c r="I15933" s="749" t="s">
        <v>30</v>
      </c>
      <c r="J15933" s="749" t="n">
        <v>47.98</v>
      </c>
    </row>
    <row collapsed="false" customFormat="false" customHeight="true" hidden="true" ht="12.75" outlineLevel="0" r="15934">
      <c r="A15934" s="749" t="s">
        <v>38878</v>
      </c>
      <c r="B15934" s="749" t="str">
        <f aca="false">C15934&amp;D15934&amp;E15934&amp;F15934&amp;G15934&amp;H15934</f>
        <v>CURVA VERTICAL,INTERNA,45º,PARA ELETROCALHA PERFURADA OU LISA,100X75MM.FORNECIMENTO E COLOCACAO</v>
      </c>
      <c r="C15934" s="749" t="s">
        <v>38866</v>
      </c>
      <c r="D15934" s="749" t="s">
        <v>38770</v>
      </c>
      <c r="I15934" s="749" t="s">
        <v>30</v>
      </c>
      <c r="J15934" s="749" t="n">
        <v>30.96</v>
      </c>
    </row>
    <row collapsed="false" customFormat="false" customHeight="true" hidden="true" ht="12.75" outlineLevel="0" r="15935">
      <c r="A15935" s="749" t="s">
        <v>38879</v>
      </c>
      <c r="B15935" s="749" t="str">
        <f aca="false">C15935&amp;D15935&amp;E15935&amp;F15935&amp;G15935&amp;H15935</f>
        <v>CURVA VERTICAL,INTERNA,45º,PARA ELETROCALHA PERFURADA OU LISA,100X75MM.FORNECIMENTO E COLOCACAO</v>
      </c>
      <c r="C15935" s="749" t="s">
        <v>38866</v>
      </c>
      <c r="D15935" s="749" t="s">
        <v>38770</v>
      </c>
      <c r="I15935" s="749" t="s">
        <v>30</v>
      </c>
      <c r="J15935" s="749" t="n">
        <v>28.59</v>
      </c>
    </row>
    <row collapsed="false" customFormat="false" customHeight="true" hidden="true" ht="12.75" outlineLevel="0" r="15936">
      <c r="A15936" s="749" t="s">
        <v>38880</v>
      </c>
      <c r="B15936" s="749" t="str">
        <f aca="false">C15936&amp;D15936&amp;E15936&amp;F15936&amp;G15936&amp;H15936</f>
        <v>CURVA VERTICAL,INTERNA,45º,PARA ELETROCALHA PERFURADA OU LISA,150X75MM.FORNECIMENTO E COLOCACAO</v>
      </c>
      <c r="C15936" s="749" t="s">
        <v>38866</v>
      </c>
      <c r="D15936" s="749" t="s">
        <v>38773</v>
      </c>
      <c r="I15936" s="749" t="s">
        <v>30</v>
      </c>
      <c r="J15936" s="749" t="n">
        <v>29.41</v>
      </c>
    </row>
    <row collapsed="false" customFormat="false" customHeight="true" hidden="true" ht="12.75" outlineLevel="0" r="15937">
      <c r="A15937" s="749" t="s">
        <v>38881</v>
      </c>
      <c r="B15937" s="749" t="str">
        <f aca="false">C15937&amp;D15937&amp;E15937&amp;F15937&amp;G15937&amp;H15937</f>
        <v>CURVA VERTICAL,INTERNA,45º,PARA ELETROCALHA PERFURADA OU LISA,150X75MM.FORNECIMENTO E COLOCACAO</v>
      </c>
      <c r="C15937" s="749" t="s">
        <v>38866</v>
      </c>
      <c r="D15937" s="749" t="s">
        <v>38773</v>
      </c>
      <c r="I15937" s="749" t="s">
        <v>30</v>
      </c>
      <c r="J15937" s="749" t="n">
        <v>27.04</v>
      </c>
    </row>
    <row collapsed="false" customFormat="false" customHeight="true" hidden="true" ht="12.75" outlineLevel="0" r="15938">
      <c r="A15938" s="749" t="s">
        <v>38882</v>
      </c>
      <c r="B15938" s="749" t="str">
        <f aca="false">C15938&amp;D15938&amp;E15938&amp;F15938&amp;G15938&amp;H15938</f>
        <v>CURVA VERTICAL,INTERNA,45º,PARA ELETROCALHA PERFURADA OU LISA,200X75MM.FORNECIMENTO E COLOCACAO</v>
      </c>
      <c r="C15938" s="749" t="s">
        <v>38866</v>
      </c>
      <c r="D15938" s="749" t="s">
        <v>38776</v>
      </c>
      <c r="I15938" s="749" t="s">
        <v>30</v>
      </c>
      <c r="J15938" s="749" t="n">
        <v>38.12</v>
      </c>
    </row>
    <row collapsed="false" customFormat="false" customHeight="true" hidden="true" ht="12.75" outlineLevel="0" r="15939">
      <c r="A15939" s="749" t="s">
        <v>38883</v>
      </c>
      <c r="B15939" s="749" t="str">
        <f aca="false">C15939&amp;D15939&amp;E15939&amp;F15939&amp;G15939&amp;H15939</f>
        <v>CURVA VERTICAL,INTERNA,45º,PARA ELETROCALHA PERFURADA OU LISA,200X75MM.FORNECIMENTO E COLOCACAO</v>
      </c>
      <c r="C15939" s="749" t="s">
        <v>38866</v>
      </c>
      <c r="D15939" s="749" t="s">
        <v>38776</v>
      </c>
      <c r="I15939" s="749" t="s">
        <v>30</v>
      </c>
      <c r="J15939" s="749" t="n">
        <v>35.75</v>
      </c>
    </row>
    <row collapsed="false" customFormat="false" customHeight="true" hidden="true" ht="12.75" outlineLevel="0" r="15940">
      <c r="A15940" s="749" t="s">
        <v>38884</v>
      </c>
      <c r="B15940" s="749" t="str">
        <f aca="false">C15940&amp;D15940&amp;E15940&amp;F15940&amp;G15940&amp;H15940</f>
        <v>CURVA VERTICAL,INTERNA,45º,PARA ELETROCALHA PERFURADA OU LISA,300X75MM.FORNECIMENTO E COLOCACAO</v>
      </c>
      <c r="C15940" s="749" t="s">
        <v>38866</v>
      </c>
      <c r="D15940" s="749" t="s">
        <v>38779</v>
      </c>
      <c r="I15940" s="749" t="s">
        <v>30</v>
      </c>
      <c r="J15940" s="749" t="n">
        <v>38.87</v>
      </c>
    </row>
    <row collapsed="false" customFormat="false" customHeight="true" hidden="true" ht="12.75" outlineLevel="0" r="15941">
      <c r="A15941" s="749" t="s">
        <v>38885</v>
      </c>
      <c r="B15941" s="749" t="str">
        <f aca="false">C15941&amp;D15941&amp;E15941&amp;F15941&amp;G15941&amp;H15941</f>
        <v>CURVA VERTICAL,INTERNA,45º,PARA ELETROCALHA PERFURADA OU LISA,300X75MM.FORNECIMENTO E COLOCACAO</v>
      </c>
      <c r="C15941" s="749" t="s">
        <v>38866</v>
      </c>
      <c r="D15941" s="749" t="s">
        <v>38779</v>
      </c>
      <c r="I15941" s="749" t="s">
        <v>30</v>
      </c>
      <c r="J15941" s="749" t="n">
        <v>36.5</v>
      </c>
    </row>
    <row collapsed="false" customFormat="false" customHeight="true" hidden="true" ht="12.75" outlineLevel="0" r="15942">
      <c r="A15942" s="749" t="s">
        <v>38886</v>
      </c>
      <c r="B15942" s="749" t="str">
        <f aca="false">C15942&amp;D15942&amp;E15942&amp;F15942&amp;G15942&amp;H15942</f>
        <v>CURVA VERTICAL,INTERNA,45º,PARA ELETROCALHA PERFURADA OU LISA,400X75MM.FORNECIMENTO E COLOCACAO</v>
      </c>
      <c r="C15942" s="749" t="s">
        <v>38866</v>
      </c>
      <c r="D15942" s="749" t="s">
        <v>38782</v>
      </c>
      <c r="I15942" s="749" t="s">
        <v>30</v>
      </c>
      <c r="J15942" s="749" t="n">
        <v>44.14</v>
      </c>
    </row>
    <row collapsed="false" customFormat="false" customHeight="true" hidden="true" ht="12.75" outlineLevel="0" r="15943">
      <c r="A15943" s="749" t="s">
        <v>38887</v>
      </c>
      <c r="B15943" s="749" t="str">
        <f aca="false">C15943&amp;D15943&amp;E15943&amp;F15943&amp;G15943&amp;H15943</f>
        <v>CURVA VERTICAL,INTERNA,45º,PARA ELETROCALHA PERFURADA OU LISA,400X75MM.FORNECIMENTO E COLOCACAO</v>
      </c>
      <c r="C15943" s="749" t="s">
        <v>38866</v>
      </c>
      <c r="D15943" s="749" t="s">
        <v>38782</v>
      </c>
      <c r="I15943" s="749" t="s">
        <v>30</v>
      </c>
      <c r="J15943" s="749" t="n">
        <v>41.77</v>
      </c>
    </row>
    <row collapsed="false" customFormat="false" customHeight="true" hidden="true" ht="12.75" outlineLevel="0" r="15944">
      <c r="A15944" s="749" t="s">
        <v>38888</v>
      </c>
      <c r="B15944" s="749" t="str">
        <f aca="false">C15944&amp;D15944&amp;E15944&amp;F15944&amp;G15944&amp;H15944</f>
        <v>CURVA VERTICAL,INTERNA,45º,PARA ELETROCALHA PERFURADA OU LISA,100X100MM.FORNECIMENTO E COLOCACAO</v>
      </c>
      <c r="C15944" s="749" t="s">
        <v>38866</v>
      </c>
      <c r="D15944" s="749" t="s">
        <v>38785</v>
      </c>
      <c r="I15944" s="749" t="s">
        <v>30</v>
      </c>
      <c r="J15944" s="749" t="n">
        <v>33.67</v>
      </c>
    </row>
    <row collapsed="false" customFormat="false" customHeight="true" hidden="true" ht="12.75" outlineLevel="0" r="15945">
      <c r="A15945" s="749" t="s">
        <v>38889</v>
      </c>
      <c r="B15945" s="749" t="str">
        <f aca="false">C15945&amp;D15945&amp;E15945&amp;F15945&amp;G15945&amp;H15945</f>
        <v>CURVA VERTICAL,INTERNA,45º,PARA ELETROCALHA PERFURADA OU LISA,100X100MM.FORNECIMENTO E COLOCACAO</v>
      </c>
      <c r="C15945" s="749" t="s">
        <v>38866</v>
      </c>
      <c r="D15945" s="749" t="s">
        <v>38785</v>
      </c>
      <c r="I15945" s="749" t="s">
        <v>30</v>
      </c>
      <c r="J15945" s="749" t="n">
        <v>31.3</v>
      </c>
    </row>
    <row collapsed="false" customFormat="false" customHeight="true" hidden="true" ht="12.75" outlineLevel="0" r="15946">
      <c r="A15946" s="749" t="s">
        <v>38890</v>
      </c>
      <c r="B15946" s="749" t="str">
        <f aca="false">C15946&amp;D15946&amp;E15946&amp;F15946&amp;G15946&amp;H15946</f>
        <v>CURVA VERTICAL,INTERNA,45º,PARA ELETROCALHA PERFURADA OU LISA,150X100MM.FORNECIMENTO E COLOCACAO</v>
      </c>
      <c r="C15946" s="749" t="s">
        <v>38866</v>
      </c>
      <c r="D15946" s="749" t="s">
        <v>38788</v>
      </c>
      <c r="I15946" s="749" t="s">
        <v>30</v>
      </c>
      <c r="J15946" s="749" t="n">
        <v>37.17</v>
      </c>
    </row>
    <row collapsed="false" customFormat="false" customHeight="true" hidden="true" ht="12.75" outlineLevel="0" r="15947">
      <c r="A15947" s="749" t="s">
        <v>38891</v>
      </c>
      <c r="B15947" s="749" t="str">
        <f aca="false">C15947&amp;D15947&amp;E15947&amp;F15947&amp;G15947&amp;H15947</f>
        <v>CURVA VERTICAL,INTERNA,45º,PARA ELETROCALHA PERFURADA OU LISA,150X100MM.FORNECIMENTO E COLOCACAO</v>
      </c>
      <c r="C15947" s="749" t="s">
        <v>38866</v>
      </c>
      <c r="D15947" s="749" t="s">
        <v>38788</v>
      </c>
      <c r="I15947" s="749" t="s">
        <v>30</v>
      </c>
      <c r="J15947" s="749" t="n">
        <v>34.8</v>
      </c>
    </row>
    <row collapsed="false" customFormat="false" customHeight="true" hidden="true" ht="12.75" outlineLevel="0" r="15948">
      <c r="A15948" s="749" t="s">
        <v>38892</v>
      </c>
      <c r="B15948" s="749" t="str">
        <f aca="false">C15948&amp;D15948&amp;E15948&amp;F15948&amp;G15948&amp;H15948</f>
        <v>CURVA VERTICAL,INTERNA,45º,PARA ELETROCALHA PERFURADA OU LISA,200X100MM.FORNECIMENTO E COLOCACAO</v>
      </c>
      <c r="C15948" s="749" t="s">
        <v>38866</v>
      </c>
      <c r="D15948" s="749" t="s">
        <v>38791</v>
      </c>
      <c r="I15948" s="749" t="s">
        <v>30</v>
      </c>
      <c r="J15948" s="749" t="n">
        <v>41.15</v>
      </c>
    </row>
    <row collapsed="false" customFormat="false" customHeight="true" hidden="true" ht="12.75" outlineLevel="0" r="15949">
      <c r="A15949" s="749" t="s">
        <v>38893</v>
      </c>
      <c r="B15949" s="749" t="str">
        <f aca="false">C15949&amp;D15949&amp;E15949&amp;F15949&amp;G15949&amp;H15949</f>
        <v>CURVA VERTICAL,INTERNA,45º,PARA ELETROCALHA PERFURADA OU LISA,200X100MM.FORNECIMENTO E COLOCACAO</v>
      </c>
      <c r="C15949" s="749" t="s">
        <v>38866</v>
      </c>
      <c r="D15949" s="749" t="s">
        <v>38791</v>
      </c>
      <c r="I15949" s="749" t="s">
        <v>30</v>
      </c>
      <c r="J15949" s="749" t="n">
        <v>38.78</v>
      </c>
    </row>
    <row collapsed="false" customFormat="false" customHeight="true" hidden="true" ht="12.75" outlineLevel="0" r="15950">
      <c r="A15950" s="749" t="s">
        <v>38894</v>
      </c>
      <c r="B15950" s="749" t="str">
        <f aca="false">C15950&amp;D15950&amp;E15950&amp;F15950&amp;G15950&amp;H15950</f>
        <v>CURVA VERTICAL,INTERNA,45º,PARA ELETROCALHA PERFURADA OU LISA,300X100MM.FORNECIMENTO E COLOCACAO</v>
      </c>
      <c r="C15950" s="749" t="s">
        <v>38866</v>
      </c>
      <c r="D15950" s="749" t="s">
        <v>38794</v>
      </c>
      <c r="I15950" s="749" t="s">
        <v>30</v>
      </c>
      <c r="J15950" s="749" t="n">
        <v>33.05</v>
      </c>
    </row>
    <row collapsed="false" customFormat="false" customHeight="true" hidden="true" ht="12.75" outlineLevel="0" r="15951">
      <c r="A15951" s="749" t="s">
        <v>38895</v>
      </c>
      <c r="B15951" s="749" t="str">
        <f aca="false">C15951&amp;D15951&amp;E15951&amp;F15951&amp;G15951&amp;H15951</f>
        <v>CURVA VERTICAL,INTERNA,45º,PARA ELETROCALHA PERFURADA OU LISA,300X100MM.FORNECIMENTO E COLOCACAO</v>
      </c>
      <c r="C15951" s="749" t="s">
        <v>38866</v>
      </c>
      <c r="D15951" s="749" t="s">
        <v>38794</v>
      </c>
      <c r="I15951" s="749" t="s">
        <v>30</v>
      </c>
      <c r="J15951" s="749" t="n">
        <v>30.68</v>
      </c>
    </row>
    <row collapsed="false" customFormat="false" customHeight="true" hidden="true" ht="12.75" outlineLevel="0" r="15952">
      <c r="A15952" s="749" t="s">
        <v>38896</v>
      </c>
      <c r="B15952" s="749" t="str">
        <f aca="false">C15952&amp;D15952&amp;E15952&amp;F15952&amp;G15952&amp;H15952</f>
        <v>CURVA VERTICAL,INTERNA,45º,PARA ELETROCALHA PERFURADA OU LISA,400X100MM.FORNECIMENTO E COLOCACAO</v>
      </c>
      <c r="C15952" s="749" t="s">
        <v>38866</v>
      </c>
      <c r="D15952" s="749" t="s">
        <v>38797</v>
      </c>
      <c r="I15952" s="749" t="s">
        <v>30</v>
      </c>
      <c r="J15952" s="749" t="n">
        <v>49.26</v>
      </c>
    </row>
    <row collapsed="false" customFormat="false" customHeight="true" hidden="true" ht="12.75" outlineLevel="0" r="15953">
      <c r="A15953" s="749" t="s">
        <v>38897</v>
      </c>
      <c r="B15953" s="749" t="str">
        <f aca="false">C15953&amp;D15953&amp;E15953&amp;F15953&amp;G15953&amp;H15953</f>
        <v>CURVA VERTICAL,INTERNA,45º,PARA ELETROCALHA PERFURADA OU LISA,400X100MM.FORNECIMENTO E COLOCACAO</v>
      </c>
      <c r="C15953" s="749" t="s">
        <v>38866</v>
      </c>
      <c r="D15953" s="749" t="s">
        <v>38797</v>
      </c>
      <c r="I15953" s="749" t="s">
        <v>30</v>
      </c>
      <c r="J15953" s="749" t="n">
        <v>46.89</v>
      </c>
    </row>
    <row collapsed="false" customFormat="false" customHeight="true" hidden="true" ht="12.75" outlineLevel="0" r="15954">
      <c r="A15954" s="749" t="s">
        <v>38898</v>
      </c>
      <c r="B15954" s="749" t="str">
        <f aca="false">C15954&amp;D15954&amp;E15954&amp;F15954&amp;G15954&amp;H15954</f>
        <v>CURVA VERTICAL,INTERNA,90º,PARA ELETROCALHA PERFURADA OU LISA,50X50MM.FORNECIMENTO E COLOCACAO</v>
      </c>
      <c r="C15954" s="749" t="s">
        <v>38899</v>
      </c>
      <c r="D15954" s="749" t="s">
        <v>38752</v>
      </c>
      <c r="I15954" s="749" t="s">
        <v>30</v>
      </c>
      <c r="J15954" s="749" t="n">
        <v>27.93</v>
      </c>
    </row>
    <row collapsed="false" customFormat="false" customHeight="true" hidden="true" ht="12.75" outlineLevel="0" r="15955">
      <c r="A15955" s="749" t="s">
        <v>38900</v>
      </c>
      <c r="B15955" s="749" t="str">
        <f aca="false">C15955&amp;D15955&amp;E15955&amp;F15955&amp;G15955&amp;H15955</f>
        <v>CURVA VERTICAL,INTERNA,90º,PARA ELETROCALHA PERFURADA OU LISA,50X50MM.FORNECIMENTO E COLOCACAO</v>
      </c>
      <c r="C15955" s="749" t="s">
        <v>38899</v>
      </c>
      <c r="D15955" s="749" t="s">
        <v>38752</v>
      </c>
      <c r="I15955" s="749" t="s">
        <v>30</v>
      </c>
      <c r="J15955" s="749" t="n">
        <v>25.56</v>
      </c>
    </row>
    <row collapsed="false" customFormat="false" customHeight="true" hidden="true" ht="12.75" outlineLevel="0" r="15956">
      <c r="A15956" s="749" t="s">
        <v>38901</v>
      </c>
      <c r="B15956" s="749" t="str">
        <f aca="false">C15956&amp;D15956&amp;E15956&amp;F15956&amp;G15956&amp;H15956</f>
        <v>CURVA VERTICAL,INTERNA,90º,PARA ELETROCALHA PERFURADA OU LISA,100X50MM.FORNECIMENTO E COLOCACAO</v>
      </c>
      <c r="C15956" s="749" t="s">
        <v>38899</v>
      </c>
      <c r="D15956" s="749" t="s">
        <v>38755</v>
      </c>
      <c r="I15956" s="749" t="s">
        <v>30</v>
      </c>
      <c r="J15956" s="749" t="n">
        <v>31.28</v>
      </c>
    </row>
    <row collapsed="false" customFormat="false" customHeight="true" hidden="true" ht="12.75" outlineLevel="0" r="15957">
      <c r="A15957" s="749" t="s">
        <v>38902</v>
      </c>
      <c r="B15957" s="749" t="str">
        <f aca="false">C15957&amp;D15957&amp;E15957&amp;F15957&amp;G15957&amp;H15957</f>
        <v>CURVA VERTICAL,INTERNA,90º,PARA ELETROCALHA PERFURADA OU LISA,100X50MM.FORNECIMENTO E COLOCACAO</v>
      </c>
      <c r="C15957" s="749" t="s">
        <v>38899</v>
      </c>
      <c r="D15957" s="749" t="s">
        <v>38755</v>
      </c>
      <c r="I15957" s="749" t="s">
        <v>30</v>
      </c>
      <c r="J15957" s="749" t="n">
        <v>28.91</v>
      </c>
    </row>
    <row collapsed="false" customFormat="false" customHeight="true" hidden="true" ht="12.75" outlineLevel="0" r="15958">
      <c r="A15958" s="749" t="s">
        <v>38903</v>
      </c>
      <c r="B15958" s="749" t="str">
        <f aca="false">C15958&amp;D15958&amp;E15958&amp;F15958&amp;G15958&amp;H15958</f>
        <v>CURVA VERTICAL,INTERNA,90º,PARA ELETROCALHA PERFURADA OU LISA,150X50MM.FORNECIMENTO E COLOCACAO</v>
      </c>
      <c r="C15958" s="749" t="s">
        <v>38899</v>
      </c>
      <c r="D15958" s="749" t="s">
        <v>38758</v>
      </c>
      <c r="I15958" s="749" t="s">
        <v>30</v>
      </c>
      <c r="J15958" s="749" t="n">
        <v>34.62</v>
      </c>
    </row>
    <row collapsed="false" customFormat="false" customHeight="true" hidden="true" ht="12.75" outlineLevel="0" r="15959">
      <c r="A15959" s="749" t="s">
        <v>38904</v>
      </c>
      <c r="B15959" s="749" t="str">
        <f aca="false">C15959&amp;D15959&amp;E15959&amp;F15959&amp;G15959&amp;H15959</f>
        <v>CURVA VERTICAL,INTERNA,90º,PARA ELETROCALHA PERFURADA OU LISA,150X50MM.FORNECIMENTO E COLOCACAO</v>
      </c>
      <c r="C15959" s="749" t="s">
        <v>38899</v>
      </c>
      <c r="D15959" s="749" t="s">
        <v>38758</v>
      </c>
      <c r="I15959" s="749" t="s">
        <v>30</v>
      </c>
      <c r="J15959" s="749" t="n">
        <v>32.25</v>
      </c>
    </row>
    <row collapsed="false" customFormat="false" customHeight="true" hidden="true" ht="12.75" outlineLevel="0" r="15960">
      <c r="A15960" s="749" t="s">
        <v>38905</v>
      </c>
      <c r="B15960" s="749" t="str">
        <f aca="false">C15960&amp;D15960&amp;E15960&amp;F15960&amp;G15960&amp;H15960</f>
        <v>CURVA VERTICAL,INTERNA,90º,PARA ELETROCALHA PERFURADA OU LISA,200X50MM.FORNECIMENTO E COLOCACAO</v>
      </c>
      <c r="C15960" s="749" t="s">
        <v>38899</v>
      </c>
      <c r="D15960" s="749" t="s">
        <v>38761</v>
      </c>
      <c r="I15960" s="749" t="s">
        <v>30</v>
      </c>
      <c r="J15960" s="749" t="n">
        <v>38.12</v>
      </c>
    </row>
    <row collapsed="false" customFormat="false" customHeight="true" hidden="true" ht="12.75" outlineLevel="0" r="15961">
      <c r="A15961" s="749" t="s">
        <v>38906</v>
      </c>
      <c r="B15961" s="749" t="str">
        <f aca="false">C15961&amp;D15961&amp;E15961&amp;F15961&amp;G15961&amp;H15961</f>
        <v>CURVA VERTICAL,INTERNA,90º,PARA ELETROCALHA PERFURADA OU LISA,200X50MM.FORNECIMENTO E COLOCACAO</v>
      </c>
      <c r="C15961" s="749" t="s">
        <v>38899</v>
      </c>
      <c r="D15961" s="749" t="s">
        <v>38761</v>
      </c>
      <c r="I15961" s="749" t="s">
        <v>30</v>
      </c>
      <c r="J15961" s="749" t="n">
        <v>35.75</v>
      </c>
    </row>
    <row collapsed="false" customFormat="false" customHeight="true" hidden="true" ht="12.75" outlineLevel="0" r="15962">
      <c r="A15962" s="749" t="s">
        <v>38907</v>
      </c>
      <c r="B15962" s="749" t="str">
        <f aca="false">C15962&amp;D15962&amp;E15962&amp;F15962&amp;G15962&amp;H15962</f>
        <v>CURVA VERTICAL,INTERNA,90º,PARA ELETROCALHA PERFURADA OU LISA,300X50MM.FORNECIMENTO E COLOCACAO</v>
      </c>
      <c r="C15962" s="749" t="s">
        <v>38899</v>
      </c>
      <c r="D15962" s="749" t="s">
        <v>38764</v>
      </c>
      <c r="I15962" s="749" t="s">
        <v>30</v>
      </c>
      <c r="J15962" s="749" t="n">
        <v>43.42</v>
      </c>
    </row>
    <row collapsed="false" customFormat="false" customHeight="true" hidden="true" ht="12.75" outlineLevel="0" r="15963">
      <c r="A15963" s="749" t="s">
        <v>38908</v>
      </c>
      <c r="B15963" s="749" t="str">
        <f aca="false">C15963&amp;D15963&amp;E15963&amp;F15963&amp;G15963&amp;H15963</f>
        <v>CURVA VERTICAL,INTERNA,90º,PARA ELETROCALHA PERFURADA OU LISA,300X50MM.FORNECIMENTO E COLOCACAO</v>
      </c>
      <c r="C15963" s="749" t="s">
        <v>38899</v>
      </c>
      <c r="D15963" s="749" t="s">
        <v>38764</v>
      </c>
      <c r="I15963" s="749" t="s">
        <v>30</v>
      </c>
      <c r="J15963" s="749" t="n">
        <v>41.05</v>
      </c>
    </row>
    <row collapsed="false" customFormat="false" customHeight="true" hidden="true" ht="12.75" outlineLevel="0" r="15964">
      <c r="A15964" s="749" t="s">
        <v>38909</v>
      </c>
      <c r="B15964" s="749" t="str">
        <f aca="false">C15964&amp;D15964&amp;E15964&amp;F15964&amp;G15964&amp;H15964</f>
        <v>CURVA VERTICAL,INTERNA,90º,PARA ELETROCALHA PERFURADA OU LISA,400X50MM.FORNECIMENTO E COLOCACAO</v>
      </c>
      <c r="C15964" s="749" t="s">
        <v>38899</v>
      </c>
      <c r="D15964" s="749" t="s">
        <v>38767</v>
      </c>
      <c r="I15964" s="749" t="s">
        <v>30</v>
      </c>
      <c r="J15964" s="749" t="n">
        <v>48.94</v>
      </c>
    </row>
    <row collapsed="false" customFormat="false" customHeight="true" hidden="true" ht="12.75" outlineLevel="0" r="15965">
      <c r="A15965" s="749" t="s">
        <v>38910</v>
      </c>
      <c r="B15965" s="749" t="str">
        <f aca="false">C15965&amp;D15965&amp;E15965&amp;F15965&amp;G15965&amp;H15965</f>
        <v>CURVA VERTICAL,INTERNA,90º,PARA ELETROCALHA PERFURADA OU LISA,400X50MM.FORNECIMENTO E COLOCACAO</v>
      </c>
      <c r="C15965" s="749" t="s">
        <v>38899</v>
      </c>
      <c r="D15965" s="749" t="s">
        <v>38767</v>
      </c>
      <c r="I15965" s="749" t="s">
        <v>30</v>
      </c>
      <c r="J15965" s="749" t="n">
        <v>46.57</v>
      </c>
    </row>
    <row collapsed="false" customFormat="false" customHeight="true" hidden="true" ht="12.75" outlineLevel="0" r="15966">
      <c r="A15966" s="749" t="s">
        <v>38911</v>
      </c>
      <c r="B15966" s="749" t="str">
        <f aca="false">C15966&amp;D15966&amp;E15966&amp;F15966&amp;G15966&amp;H15966</f>
        <v>CURVA VERTICAL,INTERNA,90º,PARA ELETROCALHA PERFURADA OU LISA,100X75MM.FORNECIMENTO E COLOCACAO</v>
      </c>
      <c r="C15966" s="749" t="s">
        <v>38899</v>
      </c>
      <c r="D15966" s="749" t="s">
        <v>38770</v>
      </c>
      <c r="I15966" s="749" t="s">
        <v>30</v>
      </c>
      <c r="J15966" s="749" t="n">
        <v>36.06</v>
      </c>
    </row>
    <row collapsed="false" customFormat="false" customHeight="true" hidden="true" ht="12.75" outlineLevel="0" r="15967">
      <c r="A15967" s="749" t="s">
        <v>38912</v>
      </c>
      <c r="B15967" s="749" t="str">
        <f aca="false">C15967&amp;D15967&amp;E15967&amp;F15967&amp;G15967&amp;H15967</f>
        <v>CURVA VERTICAL,INTERNA,90º,PARA ELETROCALHA PERFURADA OU LISA,100X75MM.FORNECIMENTO E COLOCACAO</v>
      </c>
      <c r="C15967" s="749" t="s">
        <v>38899</v>
      </c>
      <c r="D15967" s="749" t="s">
        <v>38770</v>
      </c>
      <c r="I15967" s="749" t="s">
        <v>30</v>
      </c>
      <c r="J15967" s="749" t="n">
        <v>33.69</v>
      </c>
    </row>
    <row collapsed="false" customFormat="false" customHeight="true" hidden="true" ht="12.75" outlineLevel="0" r="15968">
      <c r="A15968" s="749" t="s">
        <v>38913</v>
      </c>
      <c r="B15968" s="749" t="str">
        <f aca="false">C15968&amp;D15968&amp;E15968&amp;F15968&amp;G15968&amp;H15968</f>
        <v>CURVA VERTICAL,INTERNA,90º,PARA ELETROCALHA PERFURADA OU LISA,150X75MM.FORNECIMENTO E COLOCACAO</v>
      </c>
      <c r="C15968" s="749" t="s">
        <v>38899</v>
      </c>
      <c r="D15968" s="749" t="s">
        <v>38773</v>
      </c>
      <c r="I15968" s="749" t="s">
        <v>30</v>
      </c>
      <c r="J15968" s="749" t="n">
        <v>41.61</v>
      </c>
    </row>
    <row collapsed="false" customFormat="false" customHeight="true" hidden="true" ht="12.75" outlineLevel="0" r="15969">
      <c r="A15969" s="749" t="s">
        <v>38914</v>
      </c>
      <c r="B15969" s="749" t="str">
        <f aca="false">C15969&amp;D15969&amp;E15969&amp;F15969&amp;G15969&amp;H15969</f>
        <v>CURVA VERTICAL,INTERNA,90º,PARA ELETROCALHA PERFURADA OU LISA,150X75MM.FORNECIMENTO E COLOCACAO</v>
      </c>
      <c r="C15969" s="749" t="s">
        <v>38899</v>
      </c>
      <c r="D15969" s="749" t="s">
        <v>38773</v>
      </c>
      <c r="I15969" s="749" t="s">
        <v>30</v>
      </c>
      <c r="J15969" s="749" t="n">
        <v>39.24</v>
      </c>
    </row>
    <row collapsed="false" customFormat="false" customHeight="true" hidden="true" ht="12.75" outlineLevel="0" r="15970">
      <c r="A15970" s="749" t="s">
        <v>38915</v>
      </c>
      <c r="B15970" s="749" t="str">
        <f aca="false">C15970&amp;D15970&amp;E15970&amp;F15970&amp;G15970&amp;H15970</f>
        <v>CURVA VERTICAL,INTERNA,90º,PARA ELETROCALHA PERFURADA OU LISA,200X75MM.FORNECIMENTO E COLOCACAO</v>
      </c>
      <c r="C15970" s="749" t="s">
        <v>38899</v>
      </c>
      <c r="D15970" s="749" t="s">
        <v>38776</v>
      </c>
      <c r="I15970" s="749" t="s">
        <v>30</v>
      </c>
      <c r="J15970" s="749" t="n">
        <v>39.09</v>
      </c>
    </row>
    <row collapsed="false" customFormat="false" customHeight="true" hidden="true" ht="12.75" outlineLevel="0" r="15971">
      <c r="A15971" s="749" t="s">
        <v>38916</v>
      </c>
      <c r="B15971" s="749" t="str">
        <f aca="false">C15971&amp;D15971&amp;E15971&amp;F15971&amp;G15971&amp;H15971</f>
        <v>CURVA VERTICAL,INTERNA,90º,PARA ELETROCALHA PERFURADA OU LISA,200X75MM.FORNECIMENTO E COLOCACAO</v>
      </c>
      <c r="C15971" s="749" t="s">
        <v>38899</v>
      </c>
      <c r="D15971" s="749" t="s">
        <v>38776</v>
      </c>
      <c r="I15971" s="749" t="s">
        <v>30</v>
      </c>
      <c r="J15971" s="749" t="n">
        <v>36.72</v>
      </c>
    </row>
    <row collapsed="false" customFormat="false" customHeight="true" hidden="true" ht="12.75" outlineLevel="0" r="15972">
      <c r="A15972" s="749" t="s">
        <v>38917</v>
      </c>
      <c r="B15972" s="749" t="str">
        <f aca="false">C15972&amp;D15972&amp;E15972&amp;F15972&amp;G15972&amp;H15972</f>
        <v>CURVA VERTICAL,INTERNA,90º,PARA ELETROCALHA PERFURADA OU LISA,300X75MM.FORNECIMENTO E COLOCACAO</v>
      </c>
      <c r="C15972" s="749" t="s">
        <v>38899</v>
      </c>
      <c r="D15972" s="749" t="s">
        <v>38779</v>
      </c>
      <c r="I15972" s="749" t="s">
        <v>30</v>
      </c>
      <c r="J15972" s="749" t="n">
        <v>48.51</v>
      </c>
    </row>
    <row collapsed="false" customFormat="false" customHeight="true" hidden="true" ht="12.75" outlineLevel="0" r="15973">
      <c r="A15973" s="749" t="s">
        <v>38918</v>
      </c>
      <c r="B15973" s="749" t="str">
        <f aca="false">C15973&amp;D15973&amp;E15973&amp;F15973&amp;G15973&amp;H15973</f>
        <v>CURVA VERTICAL,INTERNA,90º,PARA ELETROCALHA PERFURADA OU LISA,300X75MM.FORNECIMENTO E COLOCACAO</v>
      </c>
      <c r="C15973" s="749" t="s">
        <v>38899</v>
      </c>
      <c r="D15973" s="749" t="s">
        <v>38779</v>
      </c>
      <c r="I15973" s="749" t="s">
        <v>30</v>
      </c>
      <c r="J15973" s="749" t="n">
        <v>46.14</v>
      </c>
    </row>
    <row collapsed="false" customFormat="false" customHeight="true" hidden="true" ht="12.75" outlineLevel="0" r="15974">
      <c r="A15974" s="749" t="s">
        <v>38919</v>
      </c>
      <c r="B15974" s="749" t="str">
        <f aca="false">C15974&amp;D15974&amp;E15974&amp;F15974&amp;G15974&amp;H15974</f>
        <v>CURVA VERTICAL,INTERNA,90º,PARA ELETROCALHA PERFURADA OU LISA,400X75MM.FORNECIMENTO E COLOCACAO</v>
      </c>
      <c r="C15974" s="749" t="s">
        <v>38899</v>
      </c>
      <c r="D15974" s="749" t="s">
        <v>38782</v>
      </c>
      <c r="I15974" s="749" t="s">
        <v>30</v>
      </c>
      <c r="J15974" s="749" t="n">
        <v>54.47</v>
      </c>
    </row>
    <row collapsed="false" customFormat="false" customHeight="true" hidden="true" ht="12.75" outlineLevel="0" r="15975">
      <c r="A15975" s="749" t="s">
        <v>38920</v>
      </c>
      <c r="B15975" s="749" t="str">
        <f aca="false">C15975&amp;D15975&amp;E15975&amp;F15975&amp;G15975&amp;H15975</f>
        <v>CURVA VERTICAL,INTERNA,90º,PARA ELETROCALHA PERFURADA OU LISA,400X75MM.FORNECIMENTO E COLOCACAO</v>
      </c>
      <c r="C15975" s="749" t="s">
        <v>38899</v>
      </c>
      <c r="D15975" s="749" t="s">
        <v>38782</v>
      </c>
      <c r="I15975" s="749" t="s">
        <v>30</v>
      </c>
      <c r="J15975" s="749" t="n">
        <v>52.1</v>
      </c>
    </row>
    <row collapsed="false" customFormat="false" customHeight="true" hidden="true" ht="12.75" outlineLevel="0" r="15976">
      <c r="A15976" s="749" t="s">
        <v>38921</v>
      </c>
      <c r="B15976" s="749" t="str">
        <f aca="false">C15976&amp;D15976&amp;E15976&amp;F15976&amp;G15976&amp;H15976</f>
        <v>CURVA VERTICAL,INTERNA,90º,PARA ELETROCALHA PERFURADA OU LISA,100X100MM.FORNECIMENTO E COLOCACAO</v>
      </c>
      <c r="C15976" s="749" t="s">
        <v>38899</v>
      </c>
      <c r="D15976" s="749" t="s">
        <v>38785</v>
      </c>
      <c r="I15976" s="749" t="s">
        <v>30</v>
      </c>
      <c r="J15976" s="749" t="n">
        <v>41.15</v>
      </c>
    </row>
    <row collapsed="false" customFormat="false" customHeight="true" hidden="true" ht="12.75" outlineLevel="0" r="15977">
      <c r="A15977" s="749" t="s">
        <v>38922</v>
      </c>
      <c r="B15977" s="749" t="str">
        <f aca="false">C15977&amp;D15977&amp;E15977&amp;F15977&amp;G15977&amp;H15977</f>
        <v>CURVA VERTICAL,INTERNA,90º,PARA ELETROCALHA PERFURADA OU LISA,100X100MM.FORNECIMENTO E COLOCACAO</v>
      </c>
      <c r="C15977" s="749" t="s">
        <v>38899</v>
      </c>
      <c r="D15977" s="749" t="s">
        <v>38785</v>
      </c>
      <c r="I15977" s="749" t="s">
        <v>30</v>
      </c>
      <c r="J15977" s="749" t="n">
        <v>38.78</v>
      </c>
    </row>
    <row collapsed="false" customFormat="false" customHeight="true" hidden="true" ht="12.75" outlineLevel="0" r="15978">
      <c r="A15978" s="749" t="s">
        <v>38923</v>
      </c>
      <c r="B15978" s="749" t="str">
        <f aca="false">C15978&amp;D15978&amp;E15978&amp;F15978&amp;G15978&amp;H15978</f>
        <v>CURVA VERTICAL,INTERNA,90º,PARA ELETROCALHA PERFURADA OU LISA,150X100MM.FORNECIMENTO E COLOCACAO</v>
      </c>
      <c r="C15978" s="749" t="s">
        <v>38899</v>
      </c>
      <c r="D15978" s="749" t="s">
        <v>38788</v>
      </c>
      <c r="I15978" s="749" t="s">
        <v>30</v>
      </c>
      <c r="J15978" s="749" t="n">
        <v>39.09</v>
      </c>
    </row>
    <row collapsed="false" customFormat="false" customHeight="true" hidden="true" ht="12.75" outlineLevel="0" r="15979">
      <c r="A15979" s="749" t="s">
        <v>38924</v>
      </c>
      <c r="B15979" s="749" t="str">
        <f aca="false">C15979&amp;D15979&amp;E15979&amp;F15979&amp;G15979&amp;H15979</f>
        <v>CURVA VERTICAL,INTERNA,90º,PARA ELETROCALHA PERFURADA OU LISA,150X100MM.FORNECIMENTO E COLOCACAO</v>
      </c>
      <c r="C15979" s="749" t="s">
        <v>38899</v>
      </c>
      <c r="D15979" s="749" t="s">
        <v>38788</v>
      </c>
      <c r="I15979" s="749" t="s">
        <v>30</v>
      </c>
      <c r="J15979" s="749" t="n">
        <v>36.72</v>
      </c>
    </row>
    <row collapsed="false" customFormat="false" customHeight="true" hidden="true" ht="12.75" outlineLevel="0" r="15980">
      <c r="A15980" s="749" t="s">
        <v>38925</v>
      </c>
      <c r="B15980" s="749" t="str">
        <f aca="false">C15980&amp;D15980&amp;E15980&amp;F15980&amp;G15980&amp;H15980</f>
        <v>CURVA VERTICAL,INTERNA,90º,PARA ELETROCALHA PERFURADA OU LISA,200X100MM.FORNECIMENTO E COLOCACAO</v>
      </c>
      <c r="C15980" s="749" t="s">
        <v>38899</v>
      </c>
      <c r="D15980" s="749" t="s">
        <v>38791</v>
      </c>
      <c r="I15980" s="749" t="s">
        <v>30</v>
      </c>
      <c r="J15980" s="749" t="n">
        <v>52.1</v>
      </c>
    </row>
    <row collapsed="false" customFormat="false" customHeight="true" hidden="true" ht="12.75" outlineLevel="0" r="15981">
      <c r="A15981" s="749" t="s">
        <v>38926</v>
      </c>
      <c r="B15981" s="749" t="str">
        <f aca="false">C15981&amp;D15981&amp;E15981&amp;F15981&amp;G15981&amp;H15981</f>
        <v>CURVA VERTICAL,INTERNA,90º,PARA ELETROCALHA PERFURADA OU LISA,200X100MM.FORNECIMENTO E COLOCACAO</v>
      </c>
      <c r="C15981" s="749" t="s">
        <v>38899</v>
      </c>
      <c r="D15981" s="749" t="s">
        <v>38791</v>
      </c>
      <c r="I15981" s="749" t="s">
        <v>30</v>
      </c>
      <c r="J15981" s="749" t="n">
        <v>49.73</v>
      </c>
    </row>
    <row collapsed="false" customFormat="false" customHeight="true" hidden="true" ht="12.75" outlineLevel="0" r="15982">
      <c r="A15982" s="749" t="s">
        <v>38927</v>
      </c>
      <c r="B15982" s="749" t="str">
        <f aca="false">C15982&amp;D15982&amp;E15982&amp;F15982&amp;G15982&amp;H15982</f>
        <v>CURVA VERTICAL,INTERNA,90º,PARA ELETROCALHA PERFURADA OU LISA,300X100MM.FORNECIMENTO E COLOCACAO</v>
      </c>
      <c r="C15982" s="749" t="s">
        <v>38899</v>
      </c>
      <c r="D15982" s="749" t="s">
        <v>38794</v>
      </c>
      <c r="I15982" s="749" t="s">
        <v>30</v>
      </c>
      <c r="J15982" s="749" t="n">
        <v>53.77</v>
      </c>
    </row>
    <row collapsed="false" customFormat="false" customHeight="true" hidden="true" ht="12.75" outlineLevel="0" r="15983">
      <c r="A15983" s="749" t="s">
        <v>38928</v>
      </c>
      <c r="B15983" s="749" t="str">
        <f aca="false">C15983&amp;D15983&amp;E15983&amp;F15983&amp;G15983&amp;H15983</f>
        <v>CURVA VERTICAL,INTERNA,90º,PARA ELETROCALHA PERFURADA OU LISA,300X100MM.FORNECIMENTO E COLOCACAO</v>
      </c>
      <c r="C15983" s="749" t="s">
        <v>38899</v>
      </c>
      <c r="D15983" s="749" t="s">
        <v>38794</v>
      </c>
      <c r="I15983" s="749" t="s">
        <v>30</v>
      </c>
      <c r="J15983" s="749" t="n">
        <v>51.4</v>
      </c>
    </row>
    <row collapsed="false" customFormat="false" customHeight="true" hidden="true" ht="12.75" outlineLevel="0" r="15984">
      <c r="A15984" s="749" t="s">
        <v>38929</v>
      </c>
      <c r="B15984" s="749" t="str">
        <f aca="false">C15984&amp;D15984&amp;E15984&amp;F15984&amp;G15984&amp;H15984</f>
        <v>CURVA VERTICAL,INTERNA,90º,PARA ELETROCALHA PERFURADA OU LISA,400X100MM.FORNECIMENTO E COLOCACAO</v>
      </c>
      <c r="C15984" s="749" t="s">
        <v>38899</v>
      </c>
      <c r="D15984" s="749" t="s">
        <v>38797</v>
      </c>
      <c r="I15984" s="749" t="s">
        <v>30</v>
      </c>
      <c r="J15984" s="749" t="n">
        <v>60.43</v>
      </c>
    </row>
    <row collapsed="false" customFormat="false" customHeight="true" hidden="true" ht="12.75" outlineLevel="0" r="15985">
      <c r="A15985" s="749" t="s">
        <v>38930</v>
      </c>
      <c r="B15985" s="749" t="str">
        <f aca="false">C15985&amp;D15985&amp;E15985&amp;F15985&amp;G15985&amp;H15985</f>
        <v>CURVA VERTICAL,INTERNA,90º,PARA ELETROCALHA PERFURADA OU LISA,400X100MM.FORNECIMENTO E COLOCACAO</v>
      </c>
      <c r="C15985" s="749" t="s">
        <v>38899</v>
      </c>
      <c r="D15985" s="749" t="s">
        <v>38797</v>
      </c>
      <c r="I15985" s="749" t="s">
        <v>30</v>
      </c>
      <c r="J15985" s="749" t="n">
        <v>58.06</v>
      </c>
    </row>
    <row collapsed="false" customFormat="false" customHeight="true" hidden="true" ht="12.75" outlineLevel="0" r="15986">
      <c r="A15986" s="749" t="s">
        <v>38931</v>
      </c>
      <c r="B15986" s="749" t="str">
        <f aca="false">C15986&amp;D15986&amp;E15986&amp;F15986&amp;G15986&amp;H15986</f>
        <v>CURVA DE INVERSAO,90º,PARA ELETROCALHA PERFURADA OU LISA,50X50MM.FORNECIMENTO E COLOCACAO</v>
      </c>
      <c r="C15986" s="749" t="s">
        <v>38932</v>
      </c>
      <c r="D15986" s="749" t="s">
        <v>38676</v>
      </c>
      <c r="I15986" s="749" t="s">
        <v>30</v>
      </c>
      <c r="J15986" s="749" t="n">
        <v>26.43</v>
      </c>
    </row>
    <row collapsed="false" customFormat="false" customHeight="true" hidden="true" ht="12.75" outlineLevel="0" r="15987">
      <c r="A15987" s="749" t="s">
        <v>38933</v>
      </c>
      <c r="B15987" s="749" t="str">
        <f aca="false">C15987&amp;D15987&amp;E15987&amp;F15987&amp;G15987&amp;H15987</f>
        <v>CURVA DE INVERSAO,90º,PARA ELETROCALHA PERFURADA OU LISA,50X50MM.FORNECIMENTO E COLOCACAO</v>
      </c>
      <c r="C15987" s="749" t="s">
        <v>38932</v>
      </c>
      <c r="D15987" s="749" t="s">
        <v>38676</v>
      </c>
      <c r="I15987" s="749" t="s">
        <v>30</v>
      </c>
      <c r="J15987" s="749" t="n">
        <v>24.06</v>
      </c>
    </row>
    <row collapsed="false" customFormat="false" customHeight="true" hidden="true" ht="12.75" outlineLevel="0" r="15988">
      <c r="A15988" s="749" t="s">
        <v>38934</v>
      </c>
      <c r="B15988" s="749" t="str">
        <f aca="false">C15988&amp;D15988&amp;E15988&amp;F15988&amp;G15988&amp;H15988</f>
        <v>CURVA DE INVERSAO,90º,PARA ELETROCALHA PERFURADA OU LISA,100X50MM.FORNECIMENTO E COLOCACAO</v>
      </c>
      <c r="C15988" s="749" t="s">
        <v>38935</v>
      </c>
      <c r="D15988" s="749" t="s">
        <v>38936</v>
      </c>
      <c r="I15988" s="749" t="s">
        <v>30</v>
      </c>
      <c r="J15988" s="749" t="n">
        <v>30.1</v>
      </c>
    </row>
    <row collapsed="false" customFormat="false" customHeight="true" hidden="true" ht="12.75" outlineLevel="0" r="15989">
      <c r="A15989" s="749" t="s">
        <v>38937</v>
      </c>
      <c r="B15989" s="749" t="str">
        <f aca="false">C15989&amp;D15989&amp;E15989&amp;F15989&amp;G15989&amp;H15989</f>
        <v>CURVA DE INVERSAO,90º,PARA ELETROCALHA PERFURADA OU LISA,100X50MM.FORNECIMENTO E COLOCACAO</v>
      </c>
      <c r="C15989" s="749" t="s">
        <v>38935</v>
      </c>
      <c r="D15989" s="749" t="s">
        <v>38936</v>
      </c>
      <c r="I15989" s="749" t="s">
        <v>30</v>
      </c>
      <c r="J15989" s="749" t="n">
        <v>27.73</v>
      </c>
    </row>
    <row collapsed="false" customFormat="false" customHeight="true" hidden="true" ht="12.75" outlineLevel="0" r="15990">
      <c r="A15990" s="749" t="s">
        <v>38938</v>
      </c>
      <c r="B15990" s="749" t="str">
        <f aca="false">C15990&amp;D15990&amp;E15990&amp;F15990&amp;G15990&amp;H15990</f>
        <v>CURVA DE INVERSAO,90º,PARA ELETROCALHA PERFURADA OU LISA,150X50MM.FORNECIMENTO E COLOCACAO</v>
      </c>
      <c r="C15990" s="749" t="s">
        <v>38939</v>
      </c>
      <c r="D15990" s="749" t="s">
        <v>38936</v>
      </c>
      <c r="I15990" s="749" t="s">
        <v>30</v>
      </c>
      <c r="J15990" s="749" t="n">
        <v>34.37</v>
      </c>
    </row>
    <row collapsed="false" customFormat="false" customHeight="true" hidden="true" ht="12.75" outlineLevel="0" r="15991">
      <c r="A15991" s="749" t="s">
        <v>38940</v>
      </c>
      <c r="B15991" s="749" t="str">
        <f aca="false">C15991&amp;D15991&amp;E15991&amp;F15991&amp;G15991&amp;H15991</f>
        <v>CURVA DE INVERSAO,90º,PARA ELETROCALHA PERFURADA OU LISA,150X50MM.FORNECIMENTO E COLOCACAO</v>
      </c>
      <c r="C15991" s="749" t="s">
        <v>38939</v>
      </c>
      <c r="D15991" s="749" t="s">
        <v>38936</v>
      </c>
      <c r="I15991" s="749" t="s">
        <v>30</v>
      </c>
      <c r="J15991" s="749" t="n">
        <v>32</v>
      </c>
    </row>
    <row collapsed="false" customFormat="false" customHeight="true" hidden="true" ht="12.75" outlineLevel="0" r="15992">
      <c r="A15992" s="749" t="s">
        <v>38941</v>
      </c>
      <c r="B15992" s="749" t="str">
        <f aca="false">C15992&amp;D15992&amp;E15992&amp;F15992&amp;G15992&amp;H15992</f>
        <v>CURVA DE INVERSAO,90º,PARA ELETROCALHA PERFURADA OU LISA,200X50MM.FORNECIMENTO E COLOCACAO</v>
      </c>
      <c r="C15992" s="749" t="s">
        <v>38942</v>
      </c>
      <c r="D15992" s="749" t="s">
        <v>38936</v>
      </c>
      <c r="I15992" s="749" t="s">
        <v>30</v>
      </c>
      <c r="J15992" s="749" t="n">
        <v>39.25</v>
      </c>
    </row>
    <row collapsed="false" customFormat="false" customHeight="true" hidden="true" ht="12.75" outlineLevel="0" r="15993">
      <c r="A15993" s="749" t="s">
        <v>38943</v>
      </c>
      <c r="B15993" s="749" t="str">
        <f aca="false">C15993&amp;D15993&amp;E15993&amp;F15993&amp;G15993&amp;H15993</f>
        <v>CURVA DE INVERSAO,90º,PARA ELETROCALHA PERFURADA OU LISA,200X50MM.FORNECIMENTO E COLOCACAO</v>
      </c>
      <c r="C15993" s="749" t="s">
        <v>38942</v>
      </c>
      <c r="D15993" s="749" t="s">
        <v>38936</v>
      </c>
      <c r="I15993" s="749" t="s">
        <v>30</v>
      </c>
      <c r="J15993" s="749" t="n">
        <v>36.88</v>
      </c>
    </row>
    <row collapsed="false" customFormat="false" customHeight="true" hidden="true" ht="12.75" outlineLevel="0" r="15994">
      <c r="A15994" s="749" t="s">
        <v>38944</v>
      </c>
      <c r="B15994" s="749" t="str">
        <f aca="false">C15994&amp;D15994&amp;E15994&amp;F15994&amp;G15994&amp;H15994</f>
        <v>CURVA DE INVERSAO,90º,PARA ELETROCALHA PERFURADA OU LISA,300X50MM.FORNECIMENTO E COLOCACAO</v>
      </c>
      <c r="C15994" s="749" t="s">
        <v>38945</v>
      </c>
      <c r="D15994" s="749" t="s">
        <v>38936</v>
      </c>
      <c r="I15994" s="749" t="s">
        <v>30</v>
      </c>
      <c r="J15994" s="749" t="n">
        <v>54.2</v>
      </c>
    </row>
    <row collapsed="false" customFormat="false" customHeight="true" hidden="true" ht="12.75" outlineLevel="0" r="15995">
      <c r="A15995" s="749" t="s">
        <v>38946</v>
      </c>
      <c r="B15995" s="749" t="str">
        <f aca="false">C15995&amp;D15995&amp;E15995&amp;F15995&amp;G15995&amp;H15995</f>
        <v>CURVA DE INVERSAO,90º,PARA ELETROCALHA PERFURADA OU LISA,300X50MM.FORNECIMENTO E COLOCACAO</v>
      </c>
      <c r="C15995" s="749" t="s">
        <v>38945</v>
      </c>
      <c r="D15995" s="749" t="s">
        <v>38936</v>
      </c>
      <c r="I15995" s="749" t="s">
        <v>30</v>
      </c>
      <c r="J15995" s="749" t="n">
        <v>51.83</v>
      </c>
    </row>
    <row collapsed="false" customFormat="false" customHeight="true" hidden="true" ht="12.75" outlineLevel="0" r="15996">
      <c r="A15996" s="749" t="s">
        <v>38947</v>
      </c>
      <c r="B15996" s="749" t="str">
        <f aca="false">C15996&amp;D15996&amp;E15996&amp;F15996&amp;G15996&amp;H15996</f>
        <v>CURVA DE INVERSAO,90º,PARA ELETROCALHA PERFURADA OU LISA,400X50MM.FORNECIMENTO E COLOCACAO</v>
      </c>
      <c r="C15996" s="749" t="s">
        <v>38948</v>
      </c>
      <c r="D15996" s="749" t="s">
        <v>38936</v>
      </c>
      <c r="I15996" s="749" t="s">
        <v>30</v>
      </c>
      <c r="J15996" s="749" t="n">
        <v>61.71</v>
      </c>
    </row>
    <row collapsed="false" customFormat="false" customHeight="true" hidden="true" ht="12.75" outlineLevel="0" r="15997">
      <c r="A15997" s="749" t="s">
        <v>38949</v>
      </c>
      <c r="B15997" s="749" t="str">
        <f aca="false">C15997&amp;D15997&amp;E15997&amp;F15997&amp;G15997&amp;H15997</f>
        <v>CURVA DE INVERSAO,90º,PARA ELETROCALHA PERFURADA OU LISA,400X50MM.FORNECIMENTO E COLOCACAO</v>
      </c>
      <c r="C15997" s="749" t="s">
        <v>38948</v>
      </c>
      <c r="D15997" s="749" t="s">
        <v>38936</v>
      </c>
      <c r="I15997" s="749" t="s">
        <v>30</v>
      </c>
      <c r="J15997" s="749" t="n">
        <v>59.34</v>
      </c>
    </row>
    <row collapsed="false" customFormat="false" customHeight="true" hidden="true" ht="12.75" outlineLevel="0" r="15998">
      <c r="A15998" s="749" t="s">
        <v>38950</v>
      </c>
      <c r="B15998" s="749" t="str">
        <f aca="false">C15998&amp;D15998&amp;E15998&amp;F15998&amp;G15998&amp;H15998</f>
        <v>CURVA DE INVERSAO,90º,PARA ELETROCALHA PERFURADA OU LISA,100X75MM.FORNECIMENTO E COLOCACAO</v>
      </c>
      <c r="C15998" s="749" t="s">
        <v>38935</v>
      </c>
      <c r="D15998" s="749" t="s">
        <v>38951</v>
      </c>
      <c r="I15998" s="749" t="s">
        <v>30</v>
      </c>
      <c r="J15998" s="749" t="n">
        <v>32.89</v>
      </c>
    </row>
    <row collapsed="false" customFormat="false" customHeight="true" hidden="true" ht="12.75" outlineLevel="0" r="15999">
      <c r="A15999" s="749" t="s">
        <v>38952</v>
      </c>
      <c r="B15999" s="749" t="str">
        <f aca="false">C15999&amp;D15999&amp;E15999&amp;F15999&amp;G15999&amp;H15999</f>
        <v>CURVA DE INVERSAO,90º,PARA ELETROCALHA PERFURADA OU LISA,100X75MM.FORNECIMENTO E COLOCACAO</v>
      </c>
      <c r="C15999" s="749" t="s">
        <v>38935</v>
      </c>
      <c r="D15999" s="749" t="s">
        <v>38951</v>
      </c>
      <c r="I15999" s="749" t="s">
        <v>30</v>
      </c>
      <c r="J15999" s="749" t="n">
        <v>30.52</v>
      </c>
    </row>
    <row collapsed="false" customFormat="false" customHeight="true" hidden="true" ht="12.75" outlineLevel="0" r="16000">
      <c r="A16000" s="749" t="s">
        <v>38953</v>
      </c>
      <c r="B16000" s="749" t="str">
        <f aca="false">C16000&amp;D16000&amp;E16000&amp;F16000&amp;G16000&amp;H16000</f>
        <v>CURVA DE INVERSAO,90º,PARA ELETROCALHA PERFURADA OU LISA,150X75MM.FORNECIMENTO E COLOCACAO</v>
      </c>
      <c r="C16000" s="749" t="s">
        <v>38939</v>
      </c>
      <c r="D16000" s="749" t="s">
        <v>38951</v>
      </c>
      <c r="I16000" s="749" t="s">
        <v>30</v>
      </c>
      <c r="J16000" s="749" t="n">
        <v>37.17</v>
      </c>
    </row>
    <row collapsed="false" customFormat="false" customHeight="true" hidden="true" ht="12.75" outlineLevel="0" r="16001">
      <c r="A16001" s="749" t="s">
        <v>38954</v>
      </c>
      <c r="B16001" s="749" t="str">
        <f aca="false">C16001&amp;D16001&amp;E16001&amp;F16001&amp;G16001&amp;H16001</f>
        <v>CURVA DE INVERSAO,90º,PARA ELETROCALHA PERFURADA OU LISA,150X75MM.FORNECIMENTO E COLOCACAO</v>
      </c>
      <c r="C16001" s="749" t="s">
        <v>38939</v>
      </c>
      <c r="D16001" s="749" t="s">
        <v>38951</v>
      </c>
      <c r="I16001" s="749" t="s">
        <v>30</v>
      </c>
      <c r="J16001" s="749" t="n">
        <v>34.8</v>
      </c>
    </row>
    <row collapsed="false" customFormat="false" customHeight="true" hidden="true" ht="12.75" outlineLevel="0" r="16002">
      <c r="A16002" s="749" t="s">
        <v>38955</v>
      </c>
      <c r="B16002" s="749" t="str">
        <f aca="false">C16002&amp;D16002&amp;E16002&amp;F16002&amp;G16002&amp;H16002</f>
        <v>CURVA DE INVERSAO,90º,PARA ELETROCALHA PERFURADA OU LISA,200X75MM.FORNECIMENTO E COLOCACAO</v>
      </c>
      <c r="C16002" s="749" t="s">
        <v>38942</v>
      </c>
      <c r="D16002" s="749" t="s">
        <v>38951</v>
      </c>
      <c r="I16002" s="749" t="s">
        <v>30</v>
      </c>
      <c r="J16002" s="749" t="n">
        <v>42.05</v>
      </c>
    </row>
    <row collapsed="false" customFormat="false" customHeight="true" hidden="true" ht="12.75" outlineLevel="0" r="16003">
      <c r="A16003" s="749" t="s">
        <v>38956</v>
      </c>
      <c r="B16003" s="749" t="str">
        <f aca="false">C16003&amp;D16003&amp;E16003&amp;F16003&amp;G16003&amp;H16003</f>
        <v>CURVA DE INVERSAO,90º,PARA ELETROCALHA PERFURADA OU LISA,200X75MM.FORNECIMENTO E COLOCACAO</v>
      </c>
      <c r="C16003" s="749" t="s">
        <v>38942</v>
      </c>
      <c r="D16003" s="749" t="s">
        <v>38951</v>
      </c>
      <c r="I16003" s="749" t="s">
        <v>30</v>
      </c>
      <c r="J16003" s="749" t="n">
        <v>39.68</v>
      </c>
    </row>
    <row collapsed="false" customFormat="false" customHeight="true" hidden="true" ht="12.75" outlineLevel="0" r="16004">
      <c r="A16004" s="749" t="s">
        <v>38957</v>
      </c>
      <c r="B16004" s="749" t="str">
        <f aca="false">C16004&amp;D16004&amp;E16004&amp;F16004&amp;G16004&amp;H16004</f>
        <v>CURVA DE INVERSAO,90º,PARA ELETROCALHA PERFURADA OU LISA,300X75MM.FORNECIMENTO E COLOCACAO</v>
      </c>
      <c r="C16004" s="749" t="s">
        <v>38945</v>
      </c>
      <c r="D16004" s="749" t="s">
        <v>38951</v>
      </c>
      <c r="I16004" s="749" t="s">
        <v>30</v>
      </c>
      <c r="J16004" s="749" t="n">
        <v>58.6</v>
      </c>
    </row>
    <row collapsed="false" customFormat="false" customHeight="true" hidden="true" ht="12.75" outlineLevel="0" r="16005">
      <c r="A16005" s="749" t="s">
        <v>38958</v>
      </c>
      <c r="B16005" s="749" t="str">
        <f aca="false">C16005&amp;D16005&amp;E16005&amp;F16005&amp;G16005&amp;H16005</f>
        <v>CURVA DE INVERSAO,90º,PARA ELETROCALHA PERFURADA OU LISA,300X75MM.FORNECIMENTO E COLOCACAO</v>
      </c>
      <c r="C16005" s="749" t="s">
        <v>38945</v>
      </c>
      <c r="D16005" s="749" t="s">
        <v>38951</v>
      </c>
      <c r="I16005" s="749" t="s">
        <v>30</v>
      </c>
      <c r="J16005" s="749" t="n">
        <v>56.23</v>
      </c>
    </row>
    <row collapsed="false" customFormat="false" customHeight="true" hidden="true" ht="12.75" outlineLevel="0" r="16006">
      <c r="A16006" s="749" t="s">
        <v>38959</v>
      </c>
      <c r="B16006" s="749" t="str">
        <f aca="false">C16006&amp;D16006&amp;E16006&amp;F16006&amp;G16006&amp;H16006</f>
        <v>CURVA DE INVERSAO,90º,PARA ELETROCALHA PERFURADA OU LISA,400X75MM.FORNECIMENTO E COLOCACAO</v>
      </c>
      <c r="C16006" s="749" t="s">
        <v>38948</v>
      </c>
      <c r="D16006" s="749" t="s">
        <v>38951</v>
      </c>
      <c r="I16006" s="749" t="s">
        <v>30</v>
      </c>
      <c r="J16006" s="749" t="n">
        <v>66.37</v>
      </c>
    </row>
    <row collapsed="false" customFormat="false" customHeight="true" hidden="true" ht="12.75" outlineLevel="0" r="16007">
      <c r="A16007" s="749" t="s">
        <v>38960</v>
      </c>
      <c r="B16007" s="749" t="str">
        <f aca="false">C16007&amp;D16007&amp;E16007&amp;F16007&amp;G16007&amp;H16007</f>
        <v>CURVA DE INVERSAO,90º,PARA ELETROCALHA PERFURADA OU LISA,400X75MM.FORNECIMENTO E COLOCACAO</v>
      </c>
      <c r="C16007" s="749" t="s">
        <v>38948</v>
      </c>
      <c r="D16007" s="749" t="s">
        <v>38951</v>
      </c>
      <c r="I16007" s="749" t="s">
        <v>30</v>
      </c>
      <c r="J16007" s="749" t="n">
        <v>64</v>
      </c>
    </row>
    <row collapsed="false" customFormat="false" customHeight="true" hidden="true" ht="12.75" outlineLevel="0" r="16008">
      <c r="A16008" s="749" t="s">
        <v>38961</v>
      </c>
      <c r="B16008" s="749" t="str">
        <f aca="false">C16008&amp;D16008&amp;E16008&amp;F16008&amp;G16008&amp;H16008</f>
        <v>CURVA DE INVERSAO,90º,PARA ELETROCALHA PERFURADA OU LISA,100X100MM.FORNECIMENTO E COLOCACAO</v>
      </c>
      <c r="C16008" s="749" t="s">
        <v>38935</v>
      </c>
      <c r="D16008" s="749" t="s">
        <v>38962</v>
      </c>
      <c r="I16008" s="749" t="s">
        <v>30</v>
      </c>
      <c r="J16008" s="749" t="n">
        <v>35.99</v>
      </c>
    </row>
    <row collapsed="false" customFormat="false" customHeight="true" hidden="true" ht="12.75" outlineLevel="0" r="16009">
      <c r="A16009" s="749" t="s">
        <v>38963</v>
      </c>
      <c r="B16009" s="749" t="str">
        <f aca="false">C16009&amp;D16009&amp;E16009&amp;F16009&amp;G16009&amp;H16009</f>
        <v>CURVA DE INVERSAO,90º,PARA ELETROCALHA PERFURADA OU LISA,100X100MM.FORNECIMENTO E COLOCACAO</v>
      </c>
      <c r="C16009" s="749" t="s">
        <v>38935</v>
      </c>
      <c r="D16009" s="749" t="s">
        <v>38962</v>
      </c>
      <c r="I16009" s="749" t="s">
        <v>30</v>
      </c>
      <c r="J16009" s="749" t="n">
        <v>33.62</v>
      </c>
    </row>
    <row collapsed="false" customFormat="false" customHeight="true" hidden="true" ht="12.75" outlineLevel="0" r="16010">
      <c r="A16010" s="749" t="s">
        <v>38964</v>
      </c>
      <c r="B16010" s="749" t="str">
        <f aca="false">C16010&amp;D16010&amp;E16010&amp;F16010&amp;G16010&amp;H16010</f>
        <v>CURVA DE INVERSAO,90º,PARA ELETROCALHA PERFURADA OU LISA,150X100MM.FORNECIMENTO E COLOCACAO</v>
      </c>
      <c r="C16010" s="749" t="s">
        <v>38939</v>
      </c>
      <c r="D16010" s="749" t="s">
        <v>38962</v>
      </c>
      <c r="I16010" s="749" t="s">
        <v>30</v>
      </c>
      <c r="J16010" s="749" t="n">
        <v>41.78</v>
      </c>
    </row>
    <row collapsed="false" customFormat="false" customHeight="true" hidden="true" ht="12.75" outlineLevel="0" r="16011">
      <c r="A16011" s="749" t="s">
        <v>38965</v>
      </c>
      <c r="B16011" s="749" t="str">
        <f aca="false">C16011&amp;D16011&amp;E16011&amp;F16011&amp;G16011&amp;H16011</f>
        <v>CURVA DE INVERSAO,90º,PARA ELETROCALHA PERFURADA OU LISA,150X100MM.FORNECIMENTO E COLOCACAO</v>
      </c>
      <c r="C16011" s="749" t="s">
        <v>38939</v>
      </c>
      <c r="D16011" s="749" t="s">
        <v>38962</v>
      </c>
      <c r="I16011" s="749" t="s">
        <v>30</v>
      </c>
      <c r="J16011" s="749" t="n">
        <v>39.41</v>
      </c>
    </row>
    <row collapsed="false" customFormat="false" customHeight="true" hidden="true" ht="12.75" outlineLevel="0" r="16012">
      <c r="A16012" s="749" t="s">
        <v>38966</v>
      </c>
      <c r="B16012" s="749" t="str">
        <f aca="false">C16012&amp;D16012&amp;E16012&amp;F16012&amp;G16012&amp;H16012</f>
        <v>CURVA DE INVERSAO,90º,PARA ELETROCALHA PERFURADA OU LISA,200X100MM.FORNECIMENTO E COLOCACAO</v>
      </c>
      <c r="C16012" s="749" t="s">
        <v>38942</v>
      </c>
      <c r="D16012" s="749" t="s">
        <v>38962</v>
      </c>
      <c r="I16012" s="749" t="s">
        <v>30</v>
      </c>
      <c r="J16012" s="749" t="n">
        <v>42.74</v>
      </c>
    </row>
    <row collapsed="false" customFormat="false" customHeight="true" hidden="true" ht="12.75" outlineLevel="0" r="16013">
      <c r="A16013" s="749" t="s">
        <v>38967</v>
      </c>
      <c r="B16013" s="749" t="str">
        <f aca="false">C16013&amp;D16013&amp;E16013&amp;F16013&amp;G16013&amp;H16013</f>
        <v>CURVA DE INVERSAO,90º,PARA ELETROCALHA PERFURADA OU LISA,200X100MM.FORNECIMENTO E COLOCACAO</v>
      </c>
      <c r="C16013" s="749" t="s">
        <v>38942</v>
      </c>
      <c r="D16013" s="749" t="s">
        <v>38962</v>
      </c>
      <c r="I16013" s="749" t="s">
        <v>30</v>
      </c>
      <c r="J16013" s="749" t="n">
        <v>40.37</v>
      </c>
    </row>
    <row collapsed="false" customFormat="false" customHeight="true" hidden="true" ht="12.75" outlineLevel="0" r="16014">
      <c r="A16014" s="749" t="s">
        <v>38968</v>
      </c>
      <c r="B16014" s="749" t="str">
        <f aca="false">C16014&amp;D16014&amp;E16014&amp;F16014&amp;G16014&amp;H16014</f>
        <v>CURVA DE INVERSAO,90º,PARA ELETROCALHA PERFURADA OU LISA,300X100MM.FORNECIMENTO E COLOCACAO</v>
      </c>
      <c r="C16014" s="749" t="s">
        <v>38945</v>
      </c>
      <c r="D16014" s="749" t="s">
        <v>38962</v>
      </c>
      <c r="I16014" s="749" t="s">
        <v>30</v>
      </c>
      <c r="J16014" s="749" t="n">
        <v>63.27</v>
      </c>
    </row>
    <row collapsed="false" customFormat="false" customHeight="true" hidden="true" ht="12.75" outlineLevel="0" r="16015">
      <c r="A16015" s="749" t="s">
        <v>38969</v>
      </c>
      <c r="B16015" s="749" t="str">
        <f aca="false">C16015&amp;D16015&amp;E16015&amp;F16015&amp;G16015&amp;H16015</f>
        <v>CURVA DE INVERSAO,90º,PARA ELETROCALHA PERFURADA OU LISA,300X100MM.FORNECIMENTO E COLOCACAO</v>
      </c>
      <c r="C16015" s="749" t="s">
        <v>38945</v>
      </c>
      <c r="D16015" s="749" t="s">
        <v>38962</v>
      </c>
      <c r="I16015" s="749" t="s">
        <v>30</v>
      </c>
      <c r="J16015" s="749" t="n">
        <v>60.9</v>
      </c>
    </row>
    <row collapsed="false" customFormat="false" customHeight="true" hidden="true" ht="12.75" outlineLevel="0" r="16016">
      <c r="A16016" s="749" t="s">
        <v>38970</v>
      </c>
      <c r="B16016" s="749" t="str">
        <f aca="false">C16016&amp;D16016&amp;E16016&amp;F16016&amp;G16016&amp;H16016</f>
        <v>CURVA DE INVERSAO,90º,PARA ELETROCALHA PERFURADA OU LISA,400X100MM.FORNECIMENTO E COLOCACAO</v>
      </c>
      <c r="C16016" s="749" t="s">
        <v>38948</v>
      </c>
      <c r="D16016" s="749" t="s">
        <v>38962</v>
      </c>
      <c r="I16016" s="749" t="s">
        <v>30</v>
      </c>
      <c r="J16016" s="749" t="n">
        <v>71.5</v>
      </c>
    </row>
    <row collapsed="false" customFormat="false" customHeight="true" hidden="true" ht="12.75" outlineLevel="0" r="16017">
      <c r="A16017" s="749" t="s">
        <v>38971</v>
      </c>
      <c r="B16017" s="749" t="str">
        <f aca="false">C16017&amp;D16017&amp;E16017&amp;F16017&amp;G16017&amp;H16017</f>
        <v>CURVA DE INVERSAO,90º,PARA ELETROCALHA PERFURADA OU LISA,400X100MM.FORNECIMENTO E COLOCACAO</v>
      </c>
      <c r="C16017" s="749" t="s">
        <v>38948</v>
      </c>
      <c r="D16017" s="749" t="s">
        <v>38962</v>
      </c>
      <c r="I16017" s="749" t="s">
        <v>30</v>
      </c>
      <c r="J16017" s="749" t="n">
        <v>69.13</v>
      </c>
    </row>
    <row collapsed="false" customFormat="false" customHeight="true" hidden="true" ht="12.75" outlineLevel="0" r="16018">
      <c r="A16018" s="749" t="s">
        <v>38972</v>
      </c>
      <c r="B16018" s="749" t="str">
        <f aca="false">C16018&amp;D16018&amp;E16018&amp;F16018&amp;G16018&amp;H16018</f>
        <v>TE HORIZONTAL,90º,PARA ELETROCALHA PERFURADA OU LISA,50X50MM.FORNECIMENTO E COLOCACAO</v>
      </c>
      <c r="C16018" s="749" t="s">
        <v>38973</v>
      </c>
      <c r="D16018" s="749" t="s">
        <v>14939</v>
      </c>
      <c r="I16018" s="749" t="s">
        <v>30</v>
      </c>
      <c r="J16018" s="749" t="n">
        <v>35.8</v>
      </c>
    </row>
    <row collapsed="false" customFormat="false" customHeight="true" hidden="true" ht="12.75" outlineLevel="0" r="16019">
      <c r="A16019" s="749" t="s">
        <v>38974</v>
      </c>
      <c r="B16019" s="749" t="str">
        <f aca="false">C16019&amp;D16019&amp;E16019&amp;F16019&amp;G16019&amp;H16019</f>
        <v>TE HORIZONTAL,90º,PARA ELETROCALHA PERFURADA OU LISA,50X50MM.FORNECIMENTO E COLOCACAO</v>
      </c>
      <c r="C16019" s="749" t="s">
        <v>38973</v>
      </c>
      <c r="D16019" s="749" t="s">
        <v>14939</v>
      </c>
      <c r="I16019" s="749" t="s">
        <v>30</v>
      </c>
      <c r="J16019" s="749" t="n">
        <v>33.43</v>
      </c>
    </row>
    <row collapsed="false" customFormat="false" customHeight="true" hidden="true" ht="12.75" outlineLevel="0" r="16020">
      <c r="A16020" s="749" t="s">
        <v>38975</v>
      </c>
      <c r="B16020" s="749" t="str">
        <f aca="false">C16020&amp;D16020&amp;E16020&amp;F16020&amp;G16020&amp;H16020</f>
        <v>TE HORIZONTAL,90º,PARA ELETROCALHA PERFURADA OU LISA,100X50MM.FORNECIMENTO E COLOCACAO</v>
      </c>
      <c r="C16020" s="749" t="s">
        <v>38976</v>
      </c>
      <c r="D16020" s="749" t="s">
        <v>14906</v>
      </c>
      <c r="I16020" s="749" t="s">
        <v>30</v>
      </c>
      <c r="J16020" s="749" t="n">
        <v>40.05</v>
      </c>
    </row>
    <row collapsed="false" customFormat="false" customHeight="true" hidden="true" ht="12.75" outlineLevel="0" r="16021">
      <c r="A16021" s="749" t="s">
        <v>38977</v>
      </c>
      <c r="B16021" s="749" t="str">
        <f aca="false">C16021&amp;D16021&amp;E16021&amp;F16021&amp;G16021&amp;H16021</f>
        <v>TE HORIZONTAL,90º,PARA ELETROCALHA PERFURADA OU LISA,100X50MM.FORNECIMENTO E COLOCACAO</v>
      </c>
      <c r="C16021" s="749" t="s">
        <v>38976</v>
      </c>
      <c r="D16021" s="749" t="s">
        <v>14906</v>
      </c>
      <c r="I16021" s="749" t="s">
        <v>30</v>
      </c>
      <c r="J16021" s="749" t="n">
        <v>37.68</v>
      </c>
    </row>
    <row collapsed="false" customFormat="false" customHeight="true" hidden="true" ht="12.75" outlineLevel="0" r="16022">
      <c r="A16022" s="749" t="s">
        <v>38978</v>
      </c>
      <c r="B16022" s="749" t="str">
        <f aca="false">C16022&amp;D16022&amp;E16022&amp;F16022&amp;G16022&amp;H16022</f>
        <v>TE HORIZONTAL,90º,PARA ELETROCALHA PERFURADA OU LISA,150X50MM.FORNECIMENTO E COLOCACAO</v>
      </c>
      <c r="C16022" s="749" t="s">
        <v>38979</v>
      </c>
      <c r="D16022" s="749" t="s">
        <v>14906</v>
      </c>
      <c r="I16022" s="749" t="s">
        <v>30</v>
      </c>
      <c r="J16022" s="749" t="n">
        <v>44.98</v>
      </c>
    </row>
    <row collapsed="false" customFormat="false" customHeight="true" hidden="true" ht="12.75" outlineLevel="0" r="16023">
      <c r="A16023" s="749" t="s">
        <v>38980</v>
      </c>
      <c r="B16023" s="749" t="str">
        <f aca="false">C16023&amp;D16023&amp;E16023&amp;F16023&amp;G16023&amp;H16023</f>
        <v>TE HORIZONTAL,90º,PARA ELETROCALHA PERFURADA OU LISA,150X50MM.FORNECIMENTO E COLOCACAO</v>
      </c>
      <c r="C16023" s="749" t="s">
        <v>38979</v>
      </c>
      <c r="D16023" s="749" t="s">
        <v>14906</v>
      </c>
      <c r="I16023" s="749" t="s">
        <v>30</v>
      </c>
      <c r="J16023" s="749" t="n">
        <v>42.61</v>
      </c>
    </row>
    <row collapsed="false" customFormat="false" customHeight="true" hidden="true" ht="12.75" outlineLevel="0" r="16024">
      <c r="A16024" s="749" t="s">
        <v>38981</v>
      </c>
      <c r="B16024" s="749" t="str">
        <f aca="false">C16024&amp;D16024&amp;E16024&amp;F16024&amp;G16024&amp;H16024</f>
        <v>TE HORIZONTAL,90º,PARA ELETROCALHA PERFURADA OU LISA,200X50MM.FORNECIMENTO E COLOCACAO</v>
      </c>
      <c r="C16024" s="749" t="s">
        <v>38982</v>
      </c>
      <c r="D16024" s="749" t="s">
        <v>14906</v>
      </c>
      <c r="I16024" s="749" t="s">
        <v>30</v>
      </c>
      <c r="J16024" s="749" t="n">
        <v>50.56</v>
      </c>
    </row>
    <row collapsed="false" customFormat="false" customHeight="true" hidden="true" ht="12.75" outlineLevel="0" r="16025">
      <c r="A16025" s="749" t="s">
        <v>38983</v>
      </c>
      <c r="B16025" s="749" t="str">
        <f aca="false">C16025&amp;D16025&amp;E16025&amp;F16025&amp;G16025&amp;H16025</f>
        <v>TE HORIZONTAL,90º,PARA ELETROCALHA PERFURADA OU LISA,200X50MM.FORNECIMENTO E COLOCACAO</v>
      </c>
      <c r="C16025" s="749" t="s">
        <v>38982</v>
      </c>
      <c r="D16025" s="749" t="s">
        <v>14906</v>
      </c>
      <c r="I16025" s="749" t="s">
        <v>30</v>
      </c>
      <c r="J16025" s="749" t="n">
        <v>48.19</v>
      </c>
    </row>
    <row collapsed="false" customFormat="false" customHeight="true" hidden="true" ht="12.75" outlineLevel="0" r="16026">
      <c r="A16026" s="749" t="s">
        <v>38984</v>
      </c>
      <c r="B16026" s="749" t="str">
        <f aca="false">C16026&amp;D16026&amp;E16026&amp;F16026&amp;G16026&amp;H16026</f>
        <v>TE HORIZONTAL,90º,PARA ELETROCALHA PERFURADA OU LISA,300X50MM.FORNECIMENTO E COLOCACAO</v>
      </c>
      <c r="C16026" s="749" t="s">
        <v>38985</v>
      </c>
      <c r="D16026" s="749" t="s">
        <v>14906</v>
      </c>
      <c r="I16026" s="749" t="s">
        <v>30</v>
      </c>
      <c r="J16026" s="749" t="n">
        <v>66.37</v>
      </c>
    </row>
    <row collapsed="false" customFormat="false" customHeight="true" hidden="true" ht="12.75" outlineLevel="0" r="16027">
      <c r="A16027" s="749" t="s">
        <v>38986</v>
      </c>
      <c r="B16027" s="749" t="str">
        <f aca="false">C16027&amp;D16027&amp;E16027&amp;F16027&amp;G16027&amp;H16027</f>
        <v>TE HORIZONTAL,90º,PARA ELETROCALHA PERFURADA OU LISA,300X50MM.FORNECIMENTO E COLOCACAO</v>
      </c>
      <c r="C16027" s="749" t="s">
        <v>38985</v>
      </c>
      <c r="D16027" s="749" t="s">
        <v>14906</v>
      </c>
      <c r="I16027" s="749" t="s">
        <v>30</v>
      </c>
      <c r="J16027" s="749" t="n">
        <v>64</v>
      </c>
    </row>
    <row collapsed="false" customFormat="false" customHeight="true" hidden="true" ht="12.75" outlineLevel="0" r="16028">
      <c r="A16028" s="749" t="s">
        <v>38987</v>
      </c>
      <c r="B16028" s="749" t="str">
        <f aca="false">C16028&amp;D16028&amp;E16028&amp;F16028&amp;G16028&amp;H16028</f>
        <v>TE HORIZONTAL,90º,PARA ELETROCALHA PERFURADA OU LISA,400X50MM.FORNECIMENTO E COLOCACAO</v>
      </c>
      <c r="C16028" s="749" t="s">
        <v>38988</v>
      </c>
      <c r="D16028" s="749" t="s">
        <v>14906</v>
      </c>
      <c r="I16028" s="749" t="s">
        <v>30</v>
      </c>
      <c r="J16028" s="749" t="n">
        <v>84.4</v>
      </c>
    </row>
    <row collapsed="false" customFormat="false" customHeight="true" hidden="true" ht="12.75" outlineLevel="0" r="16029">
      <c r="A16029" s="749" t="s">
        <v>38989</v>
      </c>
      <c r="B16029" s="749" t="str">
        <f aca="false">C16029&amp;D16029&amp;E16029&amp;F16029&amp;G16029&amp;H16029</f>
        <v>TE HORIZONTAL,90º,PARA ELETROCALHA PERFURADA OU LISA,400X50MM.FORNECIMENTO E COLOCACAO</v>
      </c>
      <c r="C16029" s="749" t="s">
        <v>38988</v>
      </c>
      <c r="D16029" s="749" t="s">
        <v>14906</v>
      </c>
      <c r="I16029" s="749" t="s">
        <v>30</v>
      </c>
      <c r="J16029" s="749" t="n">
        <v>82.03</v>
      </c>
    </row>
    <row collapsed="false" customFormat="false" customHeight="true" hidden="true" ht="12.75" outlineLevel="0" r="16030">
      <c r="A16030" s="749" t="s">
        <v>38990</v>
      </c>
      <c r="B16030" s="749" t="str">
        <f aca="false">C16030&amp;D16030&amp;E16030&amp;F16030&amp;G16030&amp;H16030</f>
        <v>TE HORIZONTAL,90º,PARA ELETROCALHA PERFURADA OU LISA,100X75MM.FORNECIMENTO E COLOCACAO</v>
      </c>
      <c r="C16030" s="749" t="s">
        <v>38991</v>
      </c>
      <c r="D16030" s="749" t="s">
        <v>14906</v>
      </c>
      <c r="I16030" s="749" t="s">
        <v>30</v>
      </c>
      <c r="J16030" s="749" t="n">
        <v>44.02</v>
      </c>
    </row>
    <row collapsed="false" customFormat="false" customHeight="true" hidden="true" ht="12.75" outlineLevel="0" r="16031">
      <c r="A16031" s="749" t="s">
        <v>38992</v>
      </c>
      <c r="B16031" s="749" t="str">
        <f aca="false">C16031&amp;D16031&amp;E16031&amp;F16031&amp;G16031&amp;H16031</f>
        <v>TE HORIZONTAL,90º,PARA ELETROCALHA PERFURADA OU LISA,100X75MM.FORNECIMENTO E COLOCACAO</v>
      </c>
      <c r="C16031" s="749" t="s">
        <v>38991</v>
      </c>
      <c r="D16031" s="749" t="s">
        <v>14906</v>
      </c>
      <c r="I16031" s="749" t="s">
        <v>30</v>
      </c>
      <c r="J16031" s="749" t="n">
        <v>41.65</v>
      </c>
    </row>
    <row collapsed="false" customFormat="false" customHeight="true" hidden="true" ht="12.75" outlineLevel="0" r="16032">
      <c r="A16032" s="749" t="s">
        <v>38993</v>
      </c>
      <c r="B16032" s="749" t="str">
        <f aca="false">C16032&amp;D16032&amp;E16032&amp;F16032&amp;G16032&amp;H16032</f>
        <v>TE HORIZONTAL,90º,PARA ELETROCALHA PERFURADA OU LISA,150X75MM.FORNECIMENTO E COLOCACAO</v>
      </c>
      <c r="C16032" s="749" t="s">
        <v>38994</v>
      </c>
      <c r="D16032" s="749" t="s">
        <v>14906</v>
      </c>
      <c r="I16032" s="749" t="s">
        <v>30</v>
      </c>
      <c r="J16032" s="749" t="n">
        <v>49.19</v>
      </c>
    </row>
    <row collapsed="false" customFormat="false" customHeight="true" hidden="true" ht="12.75" outlineLevel="0" r="16033">
      <c r="A16033" s="749" t="s">
        <v>38995</v>
      </c>
      <c r="B16033" s="749" t="str">
        <f aca="false">C16033&amp;D16033&amp;E16033&amp;F16033&amp;G16033&amp;H16033</f>
        <v>TE HORIZONTAL,90º,PARA ELETROCALHA PERFURADA OU LISA,150X75MM.FORNECIMENTO E COLOCACAO</v>
      </c>
      <c r="C16033" s="749" t="s">
        <v>38994</v>
      </c>
      <c r="D16033" s="749" t="s">
        <v>14906</v>
      </c>
      <c r="I16033" s="749" t="s">
        <v>30</v>
      </c>
      <c r="J16033" s="749" t="n">
        <v>46.82</v>
      </c>
    </row>
    <row collapsed="false" customFormat="false" customHeight="true" hidden="true" ht="12.75" outlineLevel="0" r="16034">
      <c r="A16034" s="749" t="s">
        <v>38996</v>
      </c>
      <c r="B16034" s="749" t="str">
        <f aca="false">C16034&amp;D16034&amp;E16034&amp;F16034&amp;G16034&amp;H16034</f>
        <v>TE HORIZONTAL,90º,PARA ELETROCALHA PERFURADA OU LISA,200X75MM.FORNECIMENTO E COLOCACAO</v>
      </c>
      <c r="C16034" s="749" t="s">
        <v>38997</v>
      </c>
      <c r="D16034" s="749" t="s">
        <v>14906</v>
      </c>
      <c r="I16034" s="749" t="s">
        <v>30</v>
      </c>
      <c r="J16034" s="749" t="n">
        <v>53.26</v>
      </c>
    </row>
    <row collapsed="false" customFormat="false" customHeight="true" hidden="true" ht="12.75" outlineLevel="0" r="16035">
      <c r="A16035" s="749" t="s">
        <v>38998</v>
      </c>
      <c r="B16035" s="749" t="str">
        <f aca="false">C16035&amp;D16035&amp;E16035&amp;F16035&amp;G16035&amp;H16035</f>
        <v>TE HORIZONTAL,90º,PARA ELETROCALHA PERFURADA OU LISA,200X75MM.FORNECIMENTO E COLOCACAO</v>
      </c>
      <c r="C16035" s="749" t="s">
        <v>38997</v>
      </c>
      <c r="D16035" s="749" t="s">
        <v>14906</v>
      </c>
      <c r="I16035" s="749" t="s">
        <v>30</v>
      </c>
      <c r="J16035" s="749" t="n">
        <v>50.89</v>
      </c>
    </row>
    <row collapsed="false" customFormat="false" customHeight="true" hidden="true" ht="12.75" outlineLevel="0" r="16036">
      <c r="A16036" s="749" t="s">
        <v>38999</v>
      </c>
      <c r="B16036" s="749" t="str">
        <f aca="false">C16036&amp;D16036&amp;E16036&amp;F16036&amp;G16036&amp;H16036</f>
        <v>TE HORIZONTAL,90º,PARA ELETROCALHA PERFURADA OU LISA,300X75MM.FORNECIMENTO E COLOCACAO</v>
      </c>
      <c r="C16036" s="749" t="s">
        <v>39000</v>
      </c>
      <c r="D16036" s="749" t="s">
        <v>14906</v>
      </c>
      <c r="I16036" s="749" t="s">
        <v>30</v>
      </c>
      <c r="J16036" s="749" t="n">
        <v>80.21</v>
      </c>
    </row>
    <row collapsed="false" customFormat="false" customHeight="true" hidden="true" ht="12.75" outlineLevel="0" r="16037">
      <c r="A16037" s="749" t="s">
        <v>39001</v>
      </c>
      <c r="B16037" s="749" t="str">
        <f aca="false">C16037&amp;D16037&amp;E16037&amp;F16037&amp;G16037&amp;H16037</f>
        <v>TE HORIZONTAL,90º,PARA ELETROCALHA PERFURADA OU LISA,300X75MM.FORNECIMENTO E COLOCACAO</v>
      </c>
      <c r="C16037" s="749" t="s">
        <v>39000</v>
      </c>
      <c r="D16037" s="749" t="s">
        <v>14906</v>
      </c>
      <c r="I16037" s="749" t="s">
        <v>30</v>
      </c>
      <c r="J16037" s="749" t="n">
        <v>77.84</v>
      </c>
    </row>
    <row collapsed="false" customFormat="false" customHeight="true" hidden="true" ht="12.75" outlineLevel="0" r="16038">
      <c r="A16038" s="749" t="s">
        <v>39002</v>
      </c>
      <c r="B16038" s="749" t="str">
        <f aca="false">C16038&amp;D16038&amp;E16038&amp;F16038&amp;G16038&amp;H16038</f>
        <v>TE HORIZONTAL,90º,PARA ELETROCALHA PERFURADA OU LISA,400X75MM.FORNECIMENTO E COLOCACAO</v>
      </c>
      <c r="C16038" s="749" t="s">
        <v>39003</v>
      </c>
      <c r="D16038" s="749" t="s">
        <v>14906</v>
      </c>
      <c r="I16038" s="749" t="s">
        <v>30</v>
      </c>
      <c r="J16038" s="749" t="n">
        <v>90.37</v>
      </c>
    </row>
    <row collapsed="false" customFormat="false" customHeight="true" hidden="true" ht="12.75" outlineLevel="0" r="16039">
      <c r="A16039" s="749" t="s">
        <v>39004</v>
      </c>
      <c r="B16039" s="749" t="str">
        <f aca="false">C16039&amp;D16039&amp;E16039&amp;F16039&amp;G16039&amp;H16039</f>
        <v>TE HORIZONTAL,90º,PARA ELETROCALHA PERFURADA OU LISA,400X75MM.FORNECIMENTO E COLOCACAO</v>
      </c>
      <c r="C16039" s="749" t="s">
        <v>39003</v>
      </c>
      <c r="D16039" s="749" t="s">
        <v>14906</v>
      </c>
      <c r="I16039" s="749" t="s">
        <v>30</v>
      </c>
      <c r="J16039" s="749" t="n">
        <v>88</v>
      </c>
    </row>
    <row collapsed="false" customFormat="false" customHeight="true" hidden="true" ht="12.75" outlineLevel="0" r="16040">
      <c r="A16040" s="749" t="s">
        <v>39005</v>
      </c>
      <c r="B16040" s="749" t="str">
        <f aca="false">C16040&amp;D16040&amp;E16040&amp;F16040&amp;G16040&amp;H16040</f>
        <v>TE HORIZONTAL,90º,PARA ELETROCALHA PERFURADA OU LISA,100X100MM.FORNECIMENTO E COLOCACAO</v>
      </c>
      <c r="C16040" s="749" t="s">
        <v>39006</v>
      </c>
      <c r="D16040" s="749" t="s">
        <v>39007</v>
      </c>
      <c r="I16040" s="749" t="s">
        <v>30</v>
      </c>
      <c r="J16040" s="749" t="n">
        <v>48.01</v>
      </c>
    </row>
    <row collapsed="false" customFormat="false" customHeight="true" hidden="true" ht="12.75" outlineLevel="0" r="16041">
      <c r="A16041" s="749" t="s">
        <v>39008</v>
      </c>
      <c r="B16041" s="749" t="str">
        <f aca="false">C16041&amp;D16041&amp;E16041&amp;F16041&amp;G16041&amp;H16041</f>
        <v>TE HORIZONTAL,90º,PARA ELETROCALHA PERFURADA OU LISA,100X100MM.FORNECIMENTO E COLOCACAO</v>
      </c>
      <c r="C16041" s="749" t="s">
        <v>39006</v>
      </c>
      <c r="D16041" s="749" t="s">
        <v>39007</v>
      </c>
      <c r="I16041" s="749" t="s">
        <v>30</v>
      </c>
      <c r="J16041" s="749" t="n">
        <v>45.64</v>
      </c>
    </row>
    <row collapsed="false" customFormat="false" customHeight="true" hidden="true" ht="12.75" outlineLevel="0" r="16042">
      <c r="A16042" s="749" t="s">
        <v>39009</v>
      </c>
      <c r="B16042" s="749" t="str">
        <f aca="false">C16042&amp;D16042&amp;E16042&amp;F16042&amp;G16042&amp;H16042</f>
        <v>TE HORIZONTAL,90º,PARA ELETROCALHA PERFURADA OU LISA,150X100MM.FORNECIMENTO E COLOCACAO</v>
      </c>
      <c r="C16042" s="749" t="s">
        <v>39010</v>
      </c>
      <c r="D16042" s="749" t="s">
        <v>39007</v>
      </c>
      <c r="I16042" s="749" t="s">
        <v>30</v>
      </c>
      <c r="J16042" s="749" t="n">
        <v>45.19</v>
      </c>
    </row>
    <row collapsed="false" customFormat="false" customHeight="true" hidden="true" ht="12.75" outlineLevel="0" r="16043">
      <c r="A16043" s="749" t="s">
        <v>39011</v>
      </c>
      <c r="B16043" s="749" t="str">
        <f aca="false">C16043&amp;D16043&amp;E16043&amp;F16043&amp;G16043&amp;H16043</f>
        <v>TE HORIZONTAL,90º,PARA ELETROCALHA PERFURADA OU LISA,150X100MM.FORNECIMENTO E COLOCACAO</v>
      </c>
      <c r="C16043" s="749" t="s">
        <v>39010</v>
      </c>
      <c r="D16043" s="749" t="s">
        <v>39007</v>
      </c>
      <c r="I16043" s="749" t="s">
        <v>30</v>
      </c>
      <c r="J16043" s="749" t="n">
        <v>42.82</v>
      </c>
    </row>
    <row collapsed="false" customFormat="false" customHeight="true" hidden="true" ht="12.75" outlineLevel="0" r="16044">
      <c r="A16044" s="749" t="s">
        <v>39012</v>
      </c>
      <c r="B16044" s="749" t="str">
        <f aca="false">C16044&amp;D16044&amp;E16044&amp;F16044&amp;G16044&amp;H16044</f>
        <v>TE HORIZONTAL,90º,PARA ELETROCALHA PERFURADA OU LISA,200X100MM.FORNECIMENTO E COLOCACAO</v>
      </c>
      <c r="C16044" s="749" t="s">
        <v>39013</v>
      </c>
      <c r="D16044" s="749" t="s">
        <v>39007</v>
      </c>
      <c r="I16044" s="749" t="s">
        <v>30</v>
      </c>
      <c r="J16044" s="749" t="n">
        <v>57.56</v>
      </c>
    </row>
    <row collapsed="false" customFormat="false" customHeight="true" hidden="true" ht="12.75" outlineLevel="0" r="16045">
      <c r="A16045" s="749" t="s">
        <v>39014</v>
      </c>
      <c r="B16045" s="749" t="str">
        <f aca="false">C16045&amp;D16045&amp;E16045&amp;F16045&amp;G16045&amp;H16045</f>
        <v>TE HORIZONTAL,90º,PARA ELETROCALHA PERFURADA OU LISA,200X100MM.FORNECIMENTO E COLOCACAO</v>
      </c>
      <c r="C16045" s="749" t="s">
        <v>39013</v>
      </c>
      <c r="D16045" s="749" t="s">
        <v>39007</v>
      </c>
      <c r="I16045" s="749" t="s">
        <v>30</v>
      </c>
      <c r="J16045" s="749" t="n">
        <v>55.19</v>
      </c>
    </row>
    <row collapsed="false" customFormat="false" customHeight="true" hidden="true" ht="12.75" outlineLevel="0" r="16046">
      <c r="A16046" s="749" t="s">
        <v>39015</v>
      </c>
      <c r="B16046" s="749" t="str">
        <f aca="false">C16046&amp;D16046&amp;E16046&amp;F16046&amp;G16046&amp;H16046</f>
        <v>TE HORIZONTAL,90º,PARA ELETROCALHA PERFURADA OU LISA,300X100MM.FORNECIMENTO E COLOCACAO</v>
      </c>
      <c r="C16046" s="749" t="s">
        <v>39016</v>
      </c>
      <c r="D16046" s="749" t="s">
        <v>39007</v>
      </c>
      <c r="I16046" s="749" t="s">
        <v>30</v>
      </c>
      <c r="J16046" s="749" t="n">
        <v>77.59</v>
      </c>
    </row>
    <row collapsed="false" customFormat="false" customHeight="true" hidden="true" ht="12.75" outlineLevel="0" r="16047">
      <c r="A16047" s="749" t="s">
        <v>39017</v>
      </c>
      <c r="B16047" s="749" t="str">
        <f aca="false">C16047&amp;D16047&amp;E16047&amp;F16047&amp;G16047&amp;H16047</f>
        <v>TE HORIZONTAL,90º,PARA ELETROCALHA PERFURADA OU LISA,300X100MM.FORNECIMENTO E COLOCACAO</v>
      </c>
      <c r="C16047" s="749" t="s">
        <v>39016</v>
      </c>
      <c r="D16047" s="749" t="s">
        <v>39007</v>
      </c>
      <c r="I16047" s="749" t="s">
        <v>30</v>
      </c>
      <c r="J16047" s="749" t="n">
        <v>75.22</v>
      </c>
    </row>
    <row collapsed="false" customFormat="false" customHeight="true" hidden="true" ht="12.75" outlineLevel="0" r="16048">
      <c r="A16048" s="749" t="s">
        <v>39018</v>
      </c>
      <c r="B16048" s="749" t="str">
        <f aca="false">C16048&amp;D16048&amp;E16048&amp;F16048&amp;G16048&amp;H16048</f>
        <v>TE HORIZONTAL,90º,PARA ELETROCALHA PERFURADA OU LISA,400X100MM.FORNECIMENTO E COLOCACAO</v>
      </c>
      <c r="C16048" s="749" t="s">
        <v>39019</v>
      </c>
      <c r="D16048" s="749" t="s">
        <v>39007</v>
      </c>
      <c r="I16048" s="749" t="s">
        <v>30</v>
      </c>
      <c r="J16048" s="749" t="n">
        <v>96.33</v>
      </c>
    </row>
    <row collapsed="false" customFormat="false" customHeight="true" hidden="true" ht="12.75" outlineLevel="0" r="16049">
      <c r="A16049" s="749" t="s">
        <v>39020</v>
      </c>
      <c r="B16049" s="749" t="str">
        <f aca="false">C16049&amp;D16049&amp;E16049&amp;F16049&amp;G16049&amp;H16049</f>
        <v>TE HORIZONTAL,90º,PARA ELETROCALHA PERFURADA OU LISA,400X100MM.FORNECIMENTO E COLOCACAO</v>
      </c>
      <c r="C16049" s="749" t="s">
        <v>39019</v>
      </c>
      <c r="D16049" s="749" t="s">
        <v>39007</v>
      </c>
      <c r="I16049" s="749" t="s">
        <v>30</v>
      </c>
      <c r="J16049" s="749" t="n">
        <v>93.96</v>
      </c>
    </row>
    <row collapsed="false" customFormat="false" customHeight="true" hidden="true" ht="12.75" outlineLevel="0" r="16050">
      <c r="A16050" s="749" t="s">
        <v>39021</v>
      </c>
      <c r="B16050" s="749" t="str">
        <f aca="false">C16050&amp;D16050&amp;E16050&amp;F16050&amp;G16050&amp;H16050</f>
        <v>TE VERTICAL DE DERIVACAO OU LATERAL,PARA ELETROCALHA PERFURADA OU LISA,50X50MM.FORNECIMENTO E COLOCACAO</v>
      </c>
      <c r="C16050" s="749" t="s">
        <v>39022</v>
      </c>
      <c r="D16050" s="749" t="s">
        <v>39023</v>
      </c>
      <c r="I16050" s="749" t="s">
        <v>30</v>
      </c>
      <c r="J16050" s="749" t="n">
        <v>36.06</v>
      </c>
    </row>
    <row collapsed="false" customFormat="false" customHeight="true" hidden="true" ht="12.75" outlineLevel="0" r="16051">
      <c r="A16051" s="749" t="s">
        <v>39024</v>
      </c>
      <c r="B16051" s="749" t="str">
        <f aca="false">C16051&amp;D16051&amp;E16051&amp;F16051&amp;G16051&amp;H16051</f>
        <v>TE VERTICAL DE DERIVACAO OU LATERAL,PARA ELETROCALHA PERFURADA OU LISA,50X50MM.FORNECIMENTO E COLOCACAO</v>
      </c>
      <c r="C16051" s="749" t="s">
        <v>39022</v>
      </c>
      <c r="D16051" s="749" t="s">
        <v>39023</v>
      </c>
      <c r="I16051" s="749" t="s">
        <v>30</v>
      </c>
      <c r="J16051" s="749" t="n">
        <v>33.69</v>
      </c>
    </row>
    <row collapsed="false" customFormat="false" customHeight="true" hidden="true" ht="12.75" outlineLevel="0" r="16052">
      <c r="A16052" s="749" t="s">
        <v>39025</v>
      </c>
      <c r="B16052" s="749" t="str">
        <f aca="false">C16052&amp;D16052&amp;E16052&amp;F16052&amp;G16052&amp;H16052</f>
        <v>TE VERTICAL DE DERIVACAO OU LATERAL,PARA ELETROCALHA PERFURADA OU LISA,100X50MM.FORNECIMENTO E COLOCACAO</v>
      </c>
      <c r="C16052" s="749" t="s">
        <v>39022</v>
      </c>
      <c r="D16052" s="749" t="s">
        <v>39026</v>
      </c>
      <c r="I16052" s="749" t="s">
        <v>30</v>
      </c>
      <c r="J16052" s="749" t="n">
        <v>44.63</v>
      </c>
    </row>
    <row collapsed="false" customFormat="false" customHeight="true" hidden="true" ht="12.75" outlineLevel="0" r="16053">
      <c r="A16053" s="749" t="s">
        <v>39027</v>
      </c>
      <c r="B16053" s="749" t="str">
        <f aca="false">C16053&amp;D16053&amp;E16053&amp;F16053&amp;G16053&amp;H16053</f>
        <v>TE VERTICAL DE DERIVACAO OU LATERAL,PARA ELETROCALHA PERFURADA OU LISA,100X50MM.FORNECIMENTO E COLOCACAO</v>
      </c>
      <c r="C16053" s="749" t="s">
        <v>39022</v>
      </c>
      <c r="D16053" s="749" t="s">
        <v>39026</v>
      </c>
      <c r="I16053" s="749" t="s">
        <v>30</v>
      </c>
      <c r="J16053" s="749" t="n">
        <v>42.26</v>
      </c>
    </row>
    <row collapsed="false" customFormat="false" customHeight="true" hidden="true" ht="12.75" outlineLevel="0" r="16054">
      <c r="A16054" s="749" t="s">
        <v>39028</v>
      </c>
      <c r="B16054" s="749" t="str">
        <f aca="false">C16054&amp;D16054&amp;E16054&amp;F16054&amp;G16054&amp;H16054</f>
        <v>TE VERTICAL DE DERIVACAO OU LATERAL,PARA ELETROCALHA PERFURADA OU LISA,150X50MM.FORNECIMENTO E COLOCACAO</v>
      </c>
      <c r="C16054" s="749" t="s">
        <v>39022</v>
      </c>
      <c r="D16054" s="749" t="s">
        <v>39029</v>
      </c>
      <c r="I16054" s="749" t="s">
        <v>30</v>
      </c>
      <c r="J16054" s="749" t="n">
        <v>47.83</v>
      </c>
    </row>
    <row collapsed="false" customFormat="false" customHeight="true" hidden="true" ht="12.75" outlineLevel="0" r="16055">
      <c r="A16055" s="749" t="s">
        <v>39030</v>
      </c>
      <c r="B16055" s="749" t="str">
        <f aca="false">C16055&amp;D16055&amp;E16055&amp;F16055&amp;G16055&amp;H16055</f>
        <v>TE VERTICAL DE DERIVACAO OU LATERAL,PARA ELETROCALHA PERFURADA OU LISA,150X50MM.FORNECIMENTO E COLOCACAO</v>
      </c>
      <c r="C16055" s="749" t="s">
        <v>39022</v>
      </c>
      <c r="D16055" s="749" t="s">
        <v>39029</v>
      </c>
      <c r="I16055" s="749" t="s">
        <v>30</v>
      </c>
      <c r="J16055" s="749" t="n">
        <v>45.46</v>
      </c>
    </row>
    <row collapsed="false" customFormat="false" customHeight="true" hidden="true" ht="12.75" outlineLevel="0" r="16056">
      <c r="A16056" s="749" t="s">
        <v>39031</v>
      </c>
      <c r="B16056" s="749" t="str">
        <f aca="false">C16056&amp;D16056&amp;E16056&amp;F16056&amp;G16056&amp;H16056</f>
        <v>TE VERTICAL DE DERIVACAO OU LATERAL,PARA ELETROCALHA PERFURADA OU LISA,200X50MM.FORNECIMENTO E COLOCACAO</v>
      </c>
      <c r="C16056" s="749" t="s">
        <v>39022</v>
      </c>
      <c r="D16056" s="749" t="s">
        <v>39032</v>
      </c>
      <c r="I16056" s="749" t="s">
        <v>30</v>
      </c>
      <c r="J16056" s="749" t="n">
        <v>54.69</v>
      </c>
    </row>
    <row collapsed="false" customFormat="false" customHeight="true" hidden="true" ht="12.75" outlineLevel="0" r="16057">
      <c r="A16057" s="749" t="s">
        <v>39033</v>
      </c>
      <c r="B16057" s="749" t="str">
        <f aca="false">C16057&amp;D16057&amp;E16057&amp;F16057&amp;G16057&amp;H16057</f>
        <v>TE VERTICAL DE DERIVACAO OU LATERAL,PARA ELETROCALHA PERFURADA OU LISA,200X50MM.FORNECIMENTO E COLOCACAO</v>
      </c>
      <c r="C16057" s="749" t="s">
        <v>39022</v>
      </c>
      <c r="D16057" s="749" t="s">
        <v>39032</v>
      </c>
      <c r="I16057" s="749" t="s">
        <v>30</v>
      </c>
      <c r="J16057" s="749" t="n">
        <v>52.32</v>
      </c>
    </row>
    <row collapsed="false" customFormat="false" customHeight="true" hidden="true" ht="12.75" outlineLevel="0" r="16058">
      <c r="A16058" s="749" t="s">
        <v>39034</v>
      </c>
      <c r="B16058" s="749" t="str">
        <f aca="false">C16058&amp;D16058&amp;E16058&amp;F16058&amp;G16058&amp;H16058</f>
        <v>TE VERTICAL DE DERIVACAO OU LATERAL,PARA ELETROCALHA PERFURADA OU LISA,300X50MM.FORNECIMENTO E COLOCACAO</v>
      </c>
      <c r="C16058" s="749" t="s">
        <v>39022</v>
      </c>
      <c r="D16058" s="749" t="s">
        <v>39035</v>
      </c>
      <c r="I16058" s="749" t="s">
        <v>30</v>
      </c>
      <c r="J16058" s="749" t="n">
        <v>78.58</v>
      </c>
    </row>
    <row collapsed="false" customFormat="false" customHeight="true" hidden="true" ht="12.75" outlineLevel="0" r="16059">
      <c r="A16059" s="749" t="s">
        <v>39036</v>
      </c>
      <c r="B16059" s="749" t="str">
        <f aca="false">C16059&amp;D16059&amp;E16059&amp;F16059&amp;G16059&amp;H16059</f>
        <v>TE VERTICAL DE DERIVACAO OU LATERAL,PARA ELETROCALHA PERFURADA OU LISA,300X50MM.FORNECIMENTO E COLOCACAO</v>
      </c>
      <c r="C16059" s="749" t="s">
        <v>39022</v>
      </c>
      <c r="D16059" s="749" t="s">
        <v>39035</v>
      </c>
      <c r="I16059" s="749" t="s">
        <v>30</v>
      </c>
      <c r="J16059" s="749" t="n">
        <v>76.21</v>
      </c>
    </row>
    <row collapsed="false" customFormat="false" customHeight="true" hidden="true" ht="12.75" outlineLevel="0" r="16060">
      <c r="A16060" s="749" t="s">
        <v>39037</v>
      </c>
      <c r="B16060" s="749" t="str">
        <f aca="false">C16060&amp;D16060&amp;E16060&amp;F16060&amp;G16060&amp;H16060</f>
        <v>TE VERTICAL DE DERIVACAO OU LATERAL,PARA ELETROCALHA PERFURADA OU LISA,400X50MM.FORNECIMENTO E COLOCACAO</v>
      </c>
      <c r="C16060" s="749" t="s">
        <v>39022</v>
      </c>
      <c r="D16060" s="749" t="s">
        <v>39038</v>
      </c>
      <c r="I16060" s="749" t="s">
        <v>30</v>
      </c>
      <c r="J16060" s="749" t="n">
        <v>99.74</v>
      </c>
    </row>
    <row collapsed="false" customFormat="false" customHeight="true" hidden="true" ht="12.75" outlineLevel="0" r="16061">
      <c r="A16061" s="749" t="s">
        <v>39039</v>
      </c>
      <c r="B16061" s="749" t="str">
        <f aca="false">C16061&amp;D16061&amp;E16061&amp;F16061&amp;G16061&amp;H16061</f>
        <v>TE VERTICAL DE DERIVACAO OU LATERAL,PARA ELETROCALHA PERFURADA OU LISA,400X50MM.FORNECIMENTO E COLOCACAO</v>
      </c>
      <c r="C16061" s="749" t="s">
        <v>39022</v>
      </c>
      <c r="D16061" s="749" t="s">
        <v>39038</v>
      </c>
      <c r="I16061" s="749" t="s">
        <v>30</v>
      </c>
      <c r="J16061" s="749" t="n">
        <v>97.37</v>
      </c>
    </row>
    <row collapsed="false" customFormat="false" customHeight="true" hidden="true" ht="12.75" outlineLevel="0" r="16062">
      <c r="A16062" s="749" t="s">
        <v>39040</v>
      </c>
      <c r="B16062" s="749" t="str">
        <f aca="false">C16062&amp;D16062&amp;E16062&amp;F16062&amp;G16062&amp;H16062</f>
        <v>TE VERTICAL DE DERIVACAO OU LATERAL,PARA ELETROCALHA PERFURADA OU LISA,100X75MM.FORNECIMENTO E COLOCACAO</v>
      </c>
      <c r="C16062" s="749" t="s">
        <v>39022</v>
      </c>
      <c r="D16062" s="749" t="s">
        <v>39041</v>
      </c>
      <c r="I16062" s="749" t="s">
        <v>30</v>
      </c>
      <c r="J16062" s="749" t="n">
        <v>45.3</v>
      </c>
    </row>
    <row collapsed="false" customFormat="false" customHeight="true" hidden="true" ht="12.75" outlineLevel="0" r="16063">
      <c r="A16063" s="749" t="s">
        <v>39042</v>
      </c>
      <c r="B16063" s="749" t="str">
        <f aca="false">C16063&amp;D16063&amp;E16063&amp;F16063&amp;G16063&amp;H16063</f>
        <v>TE VERTICAL DE DERIVACAO OU LATERAL,PARA ELETROCALHA PERFURADA OU LISA,100X75MM.FORNECIMENTO E COLOCACAO</v>
      </c>
      <c r="C16063" s="749" t="s">
        <v>39022</v>
      </c>
      <c r="D16063" s="749" t="s">
        <v>39041</v>
      </c>
      <c r="I16063" s="749" t="s">
        <v>30</v>
      </c>
      <c r="J16063" s="749" t="n">
        <v>42.93</v>
      </c>
    </row>
    <row collapsed="false" customFormat="false" customHeight="true" hidden="true" ht="12.75" outlineLevel="0" r="16064">
      <c r="A16064" s="749" t="s">
        <v>39043</v>
      </c>
      <c r="B16064" s="749" t="str">
        <f aca="false">C16064&amp;D16064&amp;E16064&amp;F16064&amp;G16064&amp;H16064</f>
        <v>TE VERTICAL DE DERIVACAO OU LATERAL,PARA ELETROCALHA PERFURADA OU LISA,150X75MM.FORNECIMENTO E COLOCACAO</v>
      </c>
      <c r="C16064" s="749" t="s">
        <v>39022</v>
      </c>
      <c r="D16064" s="749" t="s">
        <v>39044</v>
      </c>
      <c r="I16064" s="749" t="s">
        <v>30</v>
      </c>
      <c r="J16064" s="749" t="n">
        <v>51.83</v>
      </c>
    </row>
    <row collapsed="false" customFormat="false" customHeight="true" hidden="true" ht="12.75" outlineLevel="0" r="16065">
      <c r="A16065" s="749" t="s">
        <v>39045</v>
      </c>
      <c r="B16065" s="749" t="str">
        <f aca="false">C16065&amp;D16065&amp;E16065&amp;F16065&amp;G16065&amp;H16065</f>
        <v>TE VERTICAL DE DERIVACAO OU LATERAL,PARA ELETROCALHA PERFURADA OU LISA,150X75MM.FORNECIMENTO E COLOCACAO</v>
      </c>
      <c r="C16065" s="749" t="s">
        <v>39022</v>
      </c>
      <c r="D16065" s="749" t="s">
        <v>39044</v>
      </c>
      <c r="I16065" s="749" t="s">
        <v>30</v>
      </c>
      <c r="J16065" s="749" t="n">
        <v>49.46</v>
      </c>
    </row>
    <row collapsed="false" customFormat="false" customHeight="true" hidden="true" ht="12.75" outlineLevel="0" r="16066">
      <c r="A16066" s="749" t="s">
        <v>39046</v>
      </c>
      <c r="B16066" s="749" t="str">
        <f aca="false">C16066&amp;D16066&amp;E16066&amp;F16066&amp;G16066&amp;H16066</f>
        <v>TE VERTICAL DE DERIVACAO OU LATERAL,PARA ELETROCALHA PERFURADA OU LISA,200X75MM.FORNECIMENTO E COLOCACAO</v>
      </c>
      <c r="C16066" s="749" t="s">
        <v>39022</v>
      </c>
      <c r="D16066" s="749" t="s">
        <v>39047</v>
      </c>
      <c r="I16066" s="749" t="s">
        <v>30</v>
      </c>
      <c r="J16066" s="749" t="n">
        <v>59</v>
      </c>
    </row>
    <row collapsed="false" customFormat="false" customHeight="true" hidden="true" ht="12.75" outlineLevel="0" r="16067">
      <c r="A16067" s="749" t="s">
        <v>39048</v>
      </c>
      <c r="B16067" s="749" t="str">
        <f aca="false">C16067&amp;D16067&amp;E16067&amp;F16067&amp;G16067&amp;H16067</f>
        <v>TE VERTICAL DE DERIVACAO OU LATERAL,PARA ELETROCALHA PERFURADA OU LISA,200X75MM.FORNECIMENTO E COLOCACAO</v>
      </c>
      <c r="C16067" s="749" t="s">
        <v>39022</v>
      </c>
      <c r="D16067" s="749" t="s">
        <v>39047</v>
      </c>
      <c r="I16067" s="749" t="s">
        <v>30</v>
      </c>
      <c r="J16067" s="749" t="n">
        <v>56.63</v>
      </c>
    </row>
    <row collapsed="false" customFormat="false" customHeight="true" hidden="true" ht="12.75" outlineLevel="0" r="16068">
      <c r="A16068" s="749" t="s">
        <v>39049</v>
      </c>
      <c r="B16068" s="749" t="str">
        <f aca="false">C16068&amp;D16068&amp;E16068&amp;F16068&amp;G16068&amp;H16068</f>
        <v>TE VERTICAL DE DERIVACAO OU LATERAL,PARA ELETROCALHA PERFURADA OU LISA,300X75MM.FORNECIMENTO E COLOCACAO</v>
      </c>
      <c r="C16068" s="749" t="s">
        <v>39022</v>
      </c>
      <c r="D16068" s="749" t="s">
        <v>39050</v>
      </c>
      <c r="I16068" s="749" t="s">
        <v>30</v>
      </c>
      <c r="J16068" s="749" t="n">
        <v>84.4</v>
      </c>
    </row>
    <row collapsed="false" customFormat="false" customHeight="true" hidden="true" ht="12.75" outlineLevel="0" r="16069">
      <c r="A16069" s="749" t="s">
        <v>39051</v>
      </c>
      <c r="B16069" s="749" t="str">
        <f aca="false">C16069&amp;D16069&amp;E16069&amp;F16069&amp;G16069&amp;H16069</f>
        <v>TE VERTICAL DE DERIVACAO OU LATERAL,PARA ELETROCALHA PERFURADA OU LISA,300X75MM.FORNECIMENTO E COLOCACAO</v>
      </c>
      <c r="C16069" s="749" t="s">
        <v>39022</v>
      </c>
      <c r="D16069" s="749" t="s">
        <v>39050</v>
      </c>
      <c r="I16069" s="749" t="s">
        <v>30</v>
      </c>
      <c r="J16069" s="749" t="n">
        <v>82.03</v>
      </c>
    </row>
    <row collapsed="false" customFormat="false" customHeight="true" hidden="true" ht="12.75" outlineLevel="0" r="16070">
      <c r="A16070" s="749" t="s">
        <v>39052</v>
      </c>
      <c r="B16070" s="749" t="str">
        <f aca="false">C16070&amp;D16070&amp;E16070&amp;F16070&amp;G16070&amp;H16070</f>
        <v>TE VERTICAL DE DERIVACAO OU LATERAL,PARA ELETROCALHA PERFURADA OU LISA,400X75MM.FORNECIMENTO E COLOCACAO</v>
      </c>
      <c r="C16070" s="749" t="s">
        <v>39022</v>
      </c>
      <c r="D16070" s="749" t="s">
        <v>39053</v>
      </c>
      <c r="I16070" s="749" t="s">
        <v>30</v>
      </c>
      <c r="J16070" s="749" t="n">
        <v>106.25</v>
      </c>
    </row>
    <row collapsed="false" customFormat="false" customHeight="true" hidden="true" ht="12.75" outlineLevel="0" r="16071">
      <c r="A16071" s="749" t="s">
        <v>39054</v>
      </c>
      <c r="B16071" s="749" t="str">
        <f aca="false">C16071&amp;D16071&amp;E16071&amp;F16071&amp;G16071&amp;H16071</f>
        <v>TE VERTICAL DE DERIVACAO OU LATERAL,PARA ELETROCALHA PERFURADA OU LISA,400X75MM.FORNECIMENTO E COLOCACAO</v>
      </c>
      <c r="C16071" s="749" t="s">
        <v>39022</v>
      </c>
      <c r="D16071" s="749" t="s">
        <v>39053</v>
      </c>
      <c r="I16071" s="749" t="s">
        <v>30</v>
      </c>
      <c r="J16071" s="749" t="n">
        <v>103.88</v>
      </c>
    </row>
    <row collapsed="false" customFormat="false" customHeight="true" hidden="true" ht="12.75" outlineLevel="0" r="16072">
      <c r="A16072" s="749" t="s">
        <v>39055</v>
      </c>
      <c r="B16072" s="749" t="str">
        <f aca="false">C16072&amp;D16072&amp;E16072&amp;F16072&amp;G16072&amp;H16072</f>
        <v>TE VERTICAL DE DERIVACAO OU LATERAL,PARA ELETROCALHA PERFURADA OU LISA,100X100MM.FORNECIMENTO E COLOCACAO</v>
      </c>
      <c r="C16072" s="749" t="s">
        <v>39022</v>
      </c>
      <c r="D16072" s="749" t="s">
        <v>39056</v>
      </c>
      <c r="I16072" s="749" t="s">
        <v>30</v>
      </c>
      <c r="J16072" s="749" t="n">
        <v>43.34</v>
      </c>
    </row>
    <row collapsed="false" customFormat="false" customHeight="true" hidden="true" ht="12.75" outlineLevel="0" r="16073">
      <c r="A16073" s="749" t="s">
        <v>39057</v>
      </c>
      <c r="B16073" s="749" t="str">
        <f aca="false">C16073&amp;D16073&amp;E16073&amp;F16073&amp;G16073&amp;H16073</f>
        <v>TE VERTICAL DE DERIVACAO OU LATERAL,PARA ELETROCALHA PERFURADA OU LISA,100X100MM.FORNECIMENTO E COLOCACAO</v>
      </c>
      <c r="C16073" s="749" t="s">
        <v>39022</v>
      </c>
      <c r="D16073" s="749" t="s">
        <v>39056</v>
      </c>
      <c r="I16073" s="749" t="s">
        <v>30</v>
      </c>
      <c r="J16073" s="749" t="n">
        <v>40.97</v>
      </c>
    </row>
    <row collapsed="false" customFormat="false" customHeight="true" hidden="true" ht="12.75" outlineLevel="0" r="16074">
      <c r="A16074" s="749" t="s">
        <v>39058</v>
      </c>
      <c r="B16074" s="749" t="str">
        <f aca="false">C16074&amp;D16074&amp;E16074&amp;F16074&amp;G16074&amp;H16074</f>
        <v>TE VERTICAL DE DERIVACAO OU LATERAL,PARA ELETROCALHA PERFURADA OU LISA,150X100MM.FORNECIMENTO E COLOCACAO</v>
      </c>
      <c r="C16074" s="749" t="s">
        <v>39022</v>
      </c>
      <c r="D16074" s="749" t="s">
        <v>39059</v>
      </c>
      <c r="I16074" s="749" t="s">
        <v>30</v>
      </c>
      <c r="J16074" s="749" t="n">
        <v>55.97</v>
      </c>
    </row>
    <row collapsed="false" customFormat="false" customHeight="true" hidden="true" ht="12.75" outlineLevel="0" r="16075">
      <c r="A16075" s="749" t="s">
        <v>39060</v>
      </c>
      <c r="B16075" s="749" t="str">
        <f aca="false">C16075&amp;D16075&amp;E16075&amp;F16075&amp;G16075&amp;H16075</f>
        <v>TE VERTICAL DE DERIVACAO OU LATERAL,PARA ELETROCALHA PERFURADA OU LISA,150X100MM.FORNECIMENTO E COLOCACAO</v>
      </c>
      <c r="C16075" s="749" t="s">
        <v>39022</v>
      </c>
      <c r="D16075" s="749" t="s">
        <v>39059</v>
      </c>
      <c r="I16075" s="749" t="s">
        <v>30</v>
      </c>
      <c r="J16075" s="749" t="n">
        <v>53.6</v>
      </c>
    </row>
    <row collapsed="false" customFormat="false" customHeight="true" hidden="true" ht="12.75" outlineLevel="0" r="16076">
      <c r="A16076" s="749" t="s">
        <v>39061</v>
      </c>
      <c r="B16076" s="749" t="str">
        <f aca="false">C16076&amp;D16076&amp;E16076&amp;F16076&amp;G16076&amp;H16076</f>
        <v>TE VERTICAL DE DERIVACAO OU LATERAL,PARA ELETROCALHA PERFURADA OU LISA,200X100MM.FORNECIMENTO E COLOCACAO</v>
      </c>
      <c r="C16076" s="749" t="s">
        <v>39022</v>
      </c>
      <c r="D16076" s="749" t="s">
        <v>39062</v>
      </c>
      <c r="I16076" s="749" t="s">
        <v>30</v>
      </c>
      <c r="J16076" s="749" t="n">
        <v>62.19</v>
      </c>
    </row>
    <row collapsed="false" customFormat="false" customHeight="true" hidden="true" ht="12.75" outlineLevel="0" r="16077">
      <c r="A16077" s="749" t="s">
        <v>39063</v>
      </c>
      <c r="B16077" s="749" t="str">
        <f aca="false">C16077&amp;D16077&amp;E16077&amp;F16077&amp;G16077&amp;H16077</f>
        <v>TE VERTICAL DE DERIVACAO OU LATERAL,PARA ELETROCALHA PERFURADA OU LISA,200X100MM.FORNECIMENTO E COLOCACAO</v>
      </c>
      <c r="C16077" s="749" t="s">
        <v>39022</v>
      </c>
      <c r="D16077" s="749" t="s">
        <v>39062</v>
      </c>
      <c r="I16077" s="749" t="s">
        <v>30</v>
      </c>
      <c r="J16077" s="749" t="n">
        <v>59.82</v>
      </c>
    </row>
    <row collapsed="false" customFormat="false" customHeight="true" hidden="true" ht="12.75" outlineLevel="0" r="16078">
      <c r="A16078" s="749" t="s">
        <v>39064</v>
      </c>
      <c r="B16078" s="749" t="str">
        <f aca="false">C16078&amp;D16078&amp;E16078&amp;F16078&amp;G16078&amp;H16078</f>
        <v>TE VERTICAL DE DERIVACAO OU LATERAL,PARA ELETROCALHA PERFURADA OU LISA,300X100MM.FORNECIMENTO E COLOCACAO</v>
      </c>
      <c r="C16078" s="749" t="s">
        <v>39022</v>
      </c>
      <c r="D16078" s="749" t="s">
        <v>39065</v>
      </c>
      <c r="I16078" s="749" t="s">
        <v>30</v>
      </c>
      <c r="J16078" s="749" t="n">
        <v>62.5</v>
      </c>
    </row>
    <row collapsed="false" customFormat="false" customHeight="true" hidden="true" ht="12.75" outlineLevel="0" r="16079">
      <c r="A16079" s="749" t="s">
        <v>39066</v>
      </c>
      <c r="B16079" s="749" t="str">
        <f aca="false">C16079&amp;D16079&amp;E16079&amp;F16079&amp;G16079&amp;H16079</f>
        <v>TE VERTICAL DE DERIVACAO OU LATERAL,PARA ELETROCALHA PERFURADA OU LISA,300X100MM.FORNECIMENTO E COLOCACAO</v>
      </c>
      <c r="C16079" s="749" t="s">
        <v>39022</v>
      </c>
      <c r="D16079" s="749" t="s">
        <v>39065</v>
      </c>
      <c r="I16079" s="749" t="s">
        <v>30</v>
      </c>
      <c r="J16079" s="749" t="n">
        <v>60.13</v>
      </c>
    </row>
    <row collapsed="false" customFormat="false" customHeight="true" hidden="true" ht="12.75" outlineLevel="0" r="16080">
      <c r="A16080" s="749" t="s">
        <v>39067</v>
      </c>
      <c r="B16080" s="749" t="str">
        <f aca="false">C16080&amp;D16080&amp;E16080&amp;F16080&amp;G16080&amp;H16080</f>
        <v>TE VERTICAL DE DERIVACAO OU LATERAL,PARA ELETROCALHA PERFURADA OU LISA,400X100MM.FORNECIMENTO E COLOCACAO</v>
      </c>
      <c r="C16080" s="749" t="s">
        <v>39022</v>
      </c>
      <c r="D16080" s="749" t="s">
        <v>39068</v>
      </c>
      <c r="I16080" s="749" t="s">
        <v>30</v>
      </c>
      <c r="J16080" s="749" t="n">
        <v>112.78</v>
      </c>
    </row>
    <row collapsed="false" customFormat="false" customHeight="true" hidden="true" ht="12.75" outlineLevel="0" r="16081">
      <c r="A16081" s="749" t="s">
        <v>39069</v>
      </c>
      <c r="B16081" s="749" t="str">
        <f aca="false">C16081&amp;D16081&amp;E16081&amp;F16081&amp;G16081&amp;H16081</f>
        <v>TE VERTICAL DE DERIVACAO OU LATERAL,PARA ELETROCALHA PERFURADA OU LISA,400X100MM.FORNECIMENTO E COLOCACAO</v>
      </c>
      <c r="C16081" s="749" t="s">
        <v>39022</v>
      </c>
      <c r="D16081" s="749" t="s">
        <v>39068</v>
      </c>
      <c r="I16081" s="749" t="s">
        <v>30</v>
      </c>
      <c r="J16081" s="749" t="n">
        <v>110.41</v>
      </c>
    </row>
    <row collapsed="false" customFormat="false" customHeight="true" hidden="true" ht="12.75" outlineLevel="0" r="16082">
      <c r="A16082" s="749" t="s">
        <v>39070</v>
      </c>
      <c r="B16082" s="749" t="str">
        <f aca="false">C16082&amp;D16082&amp;E16082&amp;F16082&amp;G16082&amp;H16082</f>
        <v>CRUZETA HORIZONTAL,90º,PARA ELETROCALHA PERFURADA OU LISA,50X50MM.FORNECIMENTO E COLOCACAO</v>
      </c>
      <c r="C16082" s="749" t="s">
        <v>39071</v>
      </c>
      <c r="D16082" s="749" t="s">
        <v>38936</v>
      </c>
      <c r="I16082" s="749" t="s">
        <v>30</v>
      </c>
      <c r="J16082" s="749" t="n">
        <v>44.5</v>
      </c>
    </row>
    <row collapsed="false" customFormat="false" customHeight="true" hidden="true" ht="12.75" outlineLevel="0" r="16083">
      <c r="A16083" s="749" t="s">
        <v>39072</v>
      </c>
      <c r="B16083" s="749" t="str">
        <f aca="false">C16083&amp;D16083&amp;E16083&amp;F16083&amp;G16083&amp;H16083</f>
        <v>CRUZETA HORIZONTAL,90º,PARA ELETROCALHA PERFURADA OU LISA,50X50MM.FORNECIMENTO E COLOCACAO</v>
      </c>
      <c r="C16083" s="749" t="s">
        <v>39071</v>
      </c>
      <c r="D16083" s="749" t="s">
        <v>38936</v>
      </c>
      <c r="I16083" s="749" t="s">
        <v>30</v>
      </c>
      <c r="J16083" s="749" t="n">
        <v>42.13</v>
      </c>
    </row>
    <row collapsed="false" customFormat="false" customHeight="true" hidden="true" ht="12.75" outlineLevel="0" r="16084">
      <c r="A16084" s="749" t="s">
        <v>39073</v>
      </c>
      <c r="B16084" s="749" t="str">
        <f aca="false">C16084&amp;D16084&amp;E16084&amp;F16084&amp;G16084&amp;H16084</f>
        <v>CRUZETA HORIZONTAL,90º,PARA ELETROCALHA PERFURADA OU LISA,100X50MM.FORNECIMENTO E COLOCACAO</v>
      </c>
      <c r="C16084" s="749" t="s">
        <v>39074</v>
      </c>
      <c r="D16084" s="749" t="s">
        <v>39075</v>
      </c>
      <c r="I16084" s="749" t="s">
        <v>30</v>
      </c>
      <c r="J16084" s="749" t="n">
        <v>53.59</v>
      </c>
    </row>
    <row collapsed="false" customFormat="false" customHeight="true" hidden="true" ht="12.75" outlineLevel="0" r="16085">
      <c r="A16085" s="749" t="s">
        <v>39076</v>
      </c>
      <c r="B16085" s="749" t="str">
        <f aca="false">C16085&amp;D16085&amp;E16085&amp;F16085&amp;G16085&amp;H16085</f>
        <v>CRUZETA HORIZONTAL,90º,PARA ELETROCALHA PERFURADA OU LISA,100X50MM.FORNECIMENTO E COLOCACAO</v>
      </c>
      <c r="C16085" s="749" t="s">
        <v>39074</v>
      </c>
      <c r="D16085" s="749" t="s">
        <v>39075</v>
      </c>
      <c r="I16085" s="749" t="s">
        <v>30</v>
      </c>
      <c r="J16085" s="749" t="n">
        <v>51.22</v>
      </c>
    </row>
    <row collapsed="false" customFormat="false" customHeight="true" hidden="true" ht="12.75" outlineLevel="0" r="16086">
      <c r="A16086" s="749" t="s">
        <v>39077</v>
      </c>
      <c r="B16086" s="749" t="str">
        <f aca="false">C16086&amp;D16086&amp;E16086&amp;F16086&amp;G16086&amp;H16086</f>
        <v>CRUZETA HORIZONTAL,90º,PARA ELETROCALHA PERFURADA OU LISA,150X50MM.FORNECIMENTO E COLOCACAO</v>
      </c>
      <c r="C16086" s="749" t="s">
        <v>39078</v>
      </c>
      <c r="D16086" s="749" t="s">
        <v>39075</v>
      </c>
      <c r="I16086" s="749" t="s">
        <v>30</v>
      </c>
      <c r="J16086" s="749" t="n">
        <v>55.18</v>
      </c>
    </row>
    <row collapsed="false" customFormat="false" customHeight="true" hidden="true" ht="12.75" outlineLevel="0" r="16087">
      <c r="A16087" s="749" t="s">
        <v>39079</v>
      </c>
      <c r="B16087" s="749" t="str">
        <f aca="false">C16087&amp;D16087&amp;E16087&amp;F16087&amp;G16087&amp;H16087</f>
        <v>CRUZETA HORIZONTAL,90º,PARA ELETROCALHA PERFURADA OU LISA,150X50MM.FORNECIMENTO E COLOCACAO</v>
      </c>
      <c r="C16087" s="749" t="s">
        <v>39078</v>
      </c>
      <c r="D16087" s="749" t="s">
        <v>39075</v>
      </c>
      <c r="I16087" s="749" t="s">
        <v>30</v>
      </c>
      <c r="J16087" s="749" t="n">
        <v>52.81</v>
      </c>
    </row>
    <row collapsed="false" customFormat="false" customHeight="true" hidden="true" ht="12.75" outlineLevel="0" r="16088">
      <c r="A16088" s="749" t="s">
        <v>39080</v>
      </c>
      <c r="B16088" s="749" t="str">
        <f aca="false">C16088&amp;D16088&amp;E16088&amp;F16088&amp;G16088&amp;H16088</f>
        <v>CRUZETA HORIZONTAL,90º,PARA ELETROCALHA PERFURADA OU LISA,200X50MM.FORNECIMENTO E COLOCACAO</v>
      </c>
      <c r="C16088" s="749" t="s">
        <v>39081</v>
      </c>
      <c r="D16088" s="749" t="s">
        <v>39075</v>
      </c>
      <c r="I16088" s="749" t="s">
        <v>30</v>
      </c>
      <c r="J16088" s="749" t="n">
        <v>61.38</v>
      </c>
    </row>
    <row collapsed="false" customFormat="false" customHeight="true" hidden="true" ht="12.75" outlineLevel="0" r="16089">
      <c r="A16089" s="749" t="s">
        <v>39082</v>
      </c>
      <c r="B16089" s="749" t="str">
        <f aca="false">C16089&amp;D16089&amp;E16089&amp;F16089&amp;G16089&amp;H16089</f>
        <v>CRUZETA HORIZONTAL,90º,PARA ELETROCALHA PERFURADA OU LISA,200X50MM.FORNECIMENTO E COLOCACAO</v>
      </c>
      <c r="C16089" s="749" t="s">
        <v>39081</v>
      </c>
      <c r="D16089" s="749" t="s">
        <v>39075</v>
      </c>
      <c r="I16089" s="749" t="s">
        <v>30</v>
      </c>
      <c r="J16089" s="749" t="n">
        <v>59.01</v>
      </c>
    </row>
    <row collapsed="false" customFormat="false" customHeight="true" hidden="true" ht="12.75" outlineLevel="0" r="16090">
      <c r="A16090" s="749" t="s">
        <v>39083</v>
      </c>
      <c r="B16090" s="749" t="str">
        <f aca="false">C16090&amp;D16090&amp;E16090&amp;F16090&amp;G16090&amp;H16090</f>
        <v>CRUZETA HORIZONTAL,90º,PARA ELETROCALHA PERFURADA OU LISA,300X50MM.FORNECIMENTO E COLOCACAO</v>
      </c>
      <c r="C16090" s="749" t="s">
        <v>39084</v>
      </c>
      <c r="D16090" s="749" t="s">
        <v>39075</v>
      </c>
      <c r="I16090" s="749" t="s">
        <v>30</v>
      </c>
      <c r="J16090" s="749" t="n">
        <v>86.25</v>
      </c>
    </row>
    <row collapsed="false" customFormat="false" customHeight="true" hidden="true" ht="12.75" outlineLevel="0" r="16091">
      <c r="A16091" s="749" t="s">
        <v>39085</v>
      </c>
      <c r="B16091" s="749" t="str">
        <f aca="false">C16091&amp;D16091&amp;E16091&amp;F16091&amp;G16091&amp;H16091</f>
        <v>CRUZETA HORIZONTAL,90º,PARA ELETROCALHA PERFURADA OU LISA,300X50MM.FORNECIMENTO E COLOCACAO</v>
      </c>
      <c r="C16091" s="749" t="s">
        <v>39084</v>
      </c>
      <c r="D16091" s="749" t="s">
        <v>39075</v>
      </c>
      <c r="I16091" s="749" t="s">
        <v>30</v>
      </c>
      <c r="J16091" s="749" t="n">
        <v>83.88</v>
      </c>
    </row>
    <row collapsed="false" customFormat="false" customHeight="true" hidden="true" ht="12.75" outlineLevel="0" r="16092">
      <c r="A16092" s="749" t="s">
        <v>39086</v>
      </c>
      <c r="B16092" s="749" t="str">
        <f aca="false">C16092&amp;D16092&amp;E16092&amp;F16092&amp;G16092&amp;H16092</f>
        <v>CRUZETA HORIZONTAL,90º,PARA ELETROCALHA PERFURADA OU LISA,400X50MM.FORNECIMENTO E COLOCACAO</v>
      </c>
      <c r="C16092" s="749" t="s">
        <v>39087</v>
      </c>
      <c r="D16092" s="749" t="s">
        <v>39075</v>
      </c>
      <c r="I16092" s="749" t="s">
        <v>30</v>
      </c>
      <c r="J16092" s="749" t="n">
        <v>105.96</v>
      </c>
    </row>
    <row collapsed="false" customFormat="false" customHeight="true" hidden="true" ht="12.75" outlineLevel="0" r="16093">
      <c r="A16093" s="749" t="s">
        <v>39088</v>
      </c>
      <c r="B16093" s="749" t="str">
        <f aca="false">C16093&amp;D16093&amp;E16093&amp;F16093&amp;G16093&amp;H16093</f>
        <v>CRUZETA HORIZONTAL,90º,PARA ELETROCALHA PERFURADA OU LISA,400X50MM.FORNECIMENTO E COLOCACAO</v>
      </c>
      <c r="C16093" s="749" t="s">
        <v>39087</v>
      </c>
      <c r="D16093" s="749" t="s">
        <v>39075</v>
      </c>
      <c r="I16093" s="749" t="s">
        <v>30</v>
      </c>
      <c r="J16093" s="749" t="n">
        <v>103.59</v>
      </c>
    </row>
    <row collapsed="false" customFormat="false" customHeight="true" hidden="true" ht="12.75" outlineLevel="0" r="16094">
      <c r="A16094" s="749" t="s">
        <v>39089</v>
      </c>
      <c r="B16094" s="749" t="str">
        <f aca="false">C16094&amp;D16094&amp;E16094&amp;F16094&amp;G16094&amp;H16094</f>
        <v>CRUZETA HORIZONTAL,90º,PARA ELETROCALHA PERFURADA OU LISA,100X75MM.FORNECIMENTO E COLOCACAO</v>
      </c>
      <c r="C16094" s="749" t="s">
        <v>39074</v>
      </c>
      <c r="D16094" s="749" t="s">
        <v>39090</v>
      </c>
      <c r="I16094" s="749" t="s">
        <v>30</v>
      </c>
      <c r="J16094" s="749" t="n">
        <v>53.59</v>
      </c>
    </row>
    <row collapsed="false" customFormat="false" customHeight="true" hidden="true" ht="12.75" outlineLevel="0" r="16095">
      <c r="A16095" s="749" t="s">
        <v>39091</v>
      </c>
      <c r="B16095" s="749" t="str">
        <f aca="false">C16095&amp;D16095&amp;E16095&amp;F16095&amp;G16095&amp;H16095</f>
        <v>CRUZETA HORIZONTAL,90º,PARA ELETROCALHA PERFURADA OU LISA,100X75MM.FORNECIMENTO E COLOCACAO</v>
      </c>
      <c r="C16095" s="749" t="s">
        <v>39074</v>
      </c>
      <c r="D16095" s="749" t="s">
        <v>39090</v>
      </c>
      <c r="I16095" s="749" t="s">
        <v>30</v>
      </c>
      <c r="J16095" s="749" t="n">
        <v>51.22</v>
      </c>
    </row>
    <row collapsed="false" customFormat="false" customHeight="true" hidden="true" ht="12.75" outlineLevel="0" r="16096">
      <c r="A16096" s="749" t="s">
        <v>39092</v>
      </c>
      <c r="B16096" s="749" t="str">
        <f aca="false">C16096&amp;D16096&amp;E16096&amp;F16096&amp;G16096&amp;H16096</f>
        <v>CRUZETA HORIZONTAL,90º,PARA ELETROCALHA PERFURADA OU LISA,150X75MM.FORNECIMENTO E COLOCACAO</v>
      </c>
      <c r="C16096" s="749" t="s">
        <v>39078</v>
      </c>
      <c r="D16096" s="749" t="s">
        <v>39090</v>
      </c>
      <c r="I16096" s="749" t="s">
        <v>30</v>
      </c>
      <c r="J16096" s="749" t="n">
        <v>59.32</v>
      </c>
    </row>
    <row collapsed="false" customFormat="false" customHeight="true" hidden="true" ht="12.75" outlineLevel="0" r="16097">
      <c r="A16097" s="749" t="s">
        <v>39093</v>
      </c>
      <c r="B16097" s="749" t="str">
        <f aca="false">C16097&amp;D16097&amp;E16097&amp;F16097&amp;G16097&amp;H16097</f>
        <v>CRUZETA HORIZONTAL,90º,PARA ELETROCALHA PERFURADA OU LISA,150X75MM.FORNECIMENTO E COLOCACAO</v>
      </c>
      <c r="C16097" s="749" t="s">
        <v>39078</v>
      </c>
      <c r="D16097" s="749" t="s">
        <v>39090</v>
      </c>
      <c r="I16097" s="749" t="s">
        <v>30</v>
      </c>
      <c r="J16097" s="749" t="n">
        <v>56.95</v>
      </c>
    </row>
    <row collapsed="false" customFormat="false" customHeight="true" hidden="true" ht="12.75" outlineLevel="0" r="16098">
      <c r="A16098" s="749" t="s">
        <v>39094</v>
      </c>
      <c r="B16098" s="749" t="str">
        <f aca="false">C16098&amp;D16098&amp;E16098&amp;F16098&amp;G16098&amp;H16098</f>
        <v>CRUZETA HORIZONTAL,90º,PARA ELETROCALHA PERFURADA OU LISA,200X75MM.FORNECIMENTO E COLOCACAO</v>
      </c>
      <c r="C16098" s="749" t="s">
        <v>39081</v>
      </c>
      <c r="D16098" s="749" t="s">
        <v>39090</v>
      </c>
      <c r="I16098" s="749" t="s">
        <v>30</v>
      </c>
      <c r="J16098" s="749" t="n">
        <v>74.19</v>
      </c>
    </row>
    <row collapsed="false" customFormat="false" customHeight="true" hidden="true" ht="12.75" outlineLevel="0" r="16099">
      <c r="A16099" s="749" t="s">
        <v>39095</v>
      </c>
      <c r="B16099" s="749" t="str">
        <f aca="false">C16099&amp;D16099&amp;E16099&amp;F16099&amp;G16099&amp;H16099</f>
        <v>CRUZETA HORIZONTAL,90º,PARA ELETROCALHA PERFURADA OU LISA,200X75MM.FORNECIMENTO E COLOCACAO</v>
      </c>
      <c r="C16099" s="749" t="s">
        <v>39081</v>
      </c>
      <c r="D16099" s="749" t="s">
        <v>39090</v>
      </c>
      <c r="I16099" s="749" t="s">
        <v>30</v>
      </c>
      <c r="J16099" s="749" t="n">
        <v>71.82</v>
      </c>
    </row>
    <row collapsed="false" customFormat="false" customHeight="true" hidden="true" ht="12.75" outlineLevel="0" r="16100">
      <c r="A16100" s="749" t="s">
        <v>39096</v>
      </c>
      <c r="B16100" s="749" t="str">
        <f aca="false">C16100&amp;D16100&amp;E16100&amp;F16100&amp;G16100&amp;H16100</f>
        <v>CRUZETA HORIZONTAL,90º,PARA ELETROCALHA PERFURADA OU LISA,300X75MM.FORNECIMENTO E COLOCACAO</v>
      </c>
      <c r="C16100" s="749" t="s">
        <v>39084</v>
      </c>
      <c r="D16100" s="749" t="s">
        <v>39090</v>
      </c>
      <c r="I16100" s="749" t="s">
        <v>30</v>
      </c>
      <c r="J16100" s="749" t="n">
        <v>91.07</v>
      </c>
    </row>
    <row collapsed="false" customFormat="false" customHeight="true" hidden="true" ht="12.75" outlineLevel="0" r="16101">
      <c r="A16101" s="749" t="s">
        <v>39097</v>
      </c>
      <c r="B16101" s="749" t="str">
        <f aca="false">C16101&amp;D16101&amp;E16101&amp;F16101&amp;G16101&amp;H16101</f>
        <v>CRUZETA HORIZONTAL,90º,PARA ELETROCALHA PERFURADA OU LISA,300X75MM.FORNECIMENTO E COLOCACAO</v>
      </c>
      <c r="C16101" s="749" t="s">
        <v>39084</v>
      </c>
      <c r="D16101" s="749" t="s">
        <v>39090</v>
      </c>
      <c r="I16101" s="749" t="s">
        <v>30</v>
      </c>
      <c r="J16101" s="749" t="n">
        <v>88.7</v>
      </c>
    </row>
    <row collapsed="false" customFormat="false" customHeight="true" hidden="true" ht="12.75" outlineLevel="0" r="16102">
      <c r="A16102" s="749" t="s">
        <v>39098</v>
      </c>
      <c r="B16102" s="749" t="str">
        <f aca="false">C16102&amp;D16102&amp;E16102&amp;F16102&amp;G16102&amp;H16102</f>
        <v>CRUZETA HORIZONTAL,90º,PARA ELETROCALHA PERFURADA OU LISA,400X75MM.FORNECIMENTO E COLOCACAO</v>
      </c>
      <c r="C16102" s="749" t="s">
        <v>39087</v>
      </c>
      <c r="D16102" s="749" t="s">
        <v>39090</v>
      </c>
      <c r="I16102" s="749" t="s">
        <v>30</v>
      </c>
      <c r="J16102" s="749" t="n">
        <v>110.78</v>
      </c>
    </row>
    <row collapsed="false" customFormat="false" customHeight="true" hidden="true" ht="12.75" outlineLevel="0" r="16103">
      <c r="A16103" s="749" t="s">
        <v>39099</v>
      </c>
      <c r="B16103" s="749" t="str">
        <f aca="false">C16103&amp;D16103&amp;E16103&amp;F16103&amp;G16103&amp;H16103</f>
        <v>CRUZETA HORIZONTAL,90º,PARA ELETROCALHA PERFURADA OU LISA,400X75MM.FORNECIMENTO E COLOCACAO</v>
      </c>
      <c r="C16103" s="749" t="s">
        <v>39087</v>
      </c>
      <c r="D16103" s="749" t="s">
        <v>39090</v>
      </c>
      <c r="I16103" s="749" t="s">
        <v>30</v>
      </c>
      <c r="J16103" s="749" t="n">
        <v>108.41</v>
      </c>
    </row>
    <row collapsed="false" customFormat="false" customHeight="true" hidden="true" ht="12.75" outlineLevel="0" r="16104">
      <c r="A16104" s="749" t="s">
        <v>39100</v>
      </c>
      <c r="B16104" s="749" t="str">
        <f aca="false">C16104&amp;D16104&amp;E16104&amp;F16104&amp;G16104&amp;H16104</f>
        <v>CRUZETA HORIZONTAL,90º,PARA ELETROCALHA PERFURADA OU LISA,100X100MM.FORNECIMENTO E COLOCACAO</v>
      </c>
      <c r="C16104" s="749" t="s">
        <v>39074</v>
      </c>
      <c r="D16104" s="749" t="s">
        <v>39101</v>
      </c>
      <c r="I16104" s="749" t="s">
        <v>30</v>
      </c>
      <c r="J16104" s="749" t="n">
        <v>57.72</v>
      </c>
    </row>
    <row collapsed="false" customFormat="false" customHeight="true" hidden="true" ht="12.75" outlineLevel="0" r="16105">
      <c r="A16105" s="749" t="s">
        <v>39102</v>
      </c>
      <c r="B16105" s="749" t="str">
        <f aca="false">C16105&amp;D16105&amp;E16105&amp;F16105&amp;G16105&amp;H16105</f>
        <v>CRUZETA HORIZONTAL,90º,PARA ELETROCALHA PERFURADA OU LISA,100X100MM.FORNECIMENTO E COLOCACAO</v>
      </c>
      <c r="C16105" s="749" t="s">
        <v>39074</v>
      </c>
      <c r="D16105" s="749" t="s">
        <v>39101</v>
      </c>
      <c r="I16105" s="749" t="s">
        <v>30</v>
      </c>
      <c r="J16105" s="749" t="n">
        <v>55.35</v>
      </c>
    </row>
    <row collapsed="false" customFormat="false" customHeight="true" hidden="true" ht="12.75" outlineLevel="0" r="16106">
      <c r="A16106" s="749" t="s">
        <v>39103</v>
      </c>
      <c r="B16106" s="749" t="str">
        <f aca="false">C16106&amp;D16106&amp;E16106&amp;F16106&amp;G16106&amp;H16106</f>
        <v>CRUZETA HORIZONTAL,90º,PARA ELETROCALHA PERFURADA OU LISA,150X100MM.FORNECIMENTO E COLOCACAO</v>
      </c>
      <c r="C16106" s="749" t="s">
        <v>39078</v>
      </c>
      <c r="D16106" s="749" t="s">
        <v>39101</v>
      </c>
      <c r="I16106" s="749" t="s">
        <v>30</v>
      </c>
      <c r="J16106" s="749" t="n">
        <v>63.31</v>
      </c>
    </row>
    <row collapsed="false" customFormat="false" customHeight="true" hidden="true" ht="12.75" outlineLevel="0" r="16107">
      <c r="A16107" s="749" t="s">
        <v>39104</v>
      </c>
      <c r="B16107" s="749" t="str">
        <f aca="false">C16107&amp;D16107&amp;E16107&amp;F16107&amp;G16107&amp;H16107</f>
        <v>CRUZETA HORIZONTAL,90º,PARA ELETROCALHA PERFURADA OU LISA,150X100MM.FORNECIMENTO E COLOCACAO</v>
      </c>
      <c r="C16107" s="749" t="s">
        <v>39078</v>
      </c>
      <c r="D16107" s="749" t="s">
        <v>39101</v>
      </c>
      <c r="I16107" s="749" t="s">
        <v>30</v>
      </c>
      <c r="J16107" s="749" t="n">
        <v>60.94</v>
      </c>
    </row>
    <row collapsed="false" customFormat="false" customHeight="true" hidden="true" ht="12.75" outlineLevel="0" r="16108">
      <c r="A16108" s="749" t="s">
        <v>39105</v>
      </c>
      <c r="B16108" s="749" t="str">
        <f aca="false">C16108&amp;D16108&amp;E16108&amp;F16108&amp;G16108&amp;H16108</f>
        <v>CRUZETA HORIZONTAL,90º,PARA ELETROCALHA PERFURADA OU LISA,200X100MM.FORNECIMENTO E COLOCACAO</v>
      </c>
      <c r="C16108" s="749" t="s">
        <v>39081</v>
      </c>
      <c r="D16108" s="749" t="s">
        <v>39101</v>
      </c>
      <c r="I16108" s="749" t="s">
        <v>30</v>
      </c>
      <c r="J16108" s="749" t="n">
        <v>69.52</v>
      </c>
    </row>
    <row collapsed="false" customFormat="false" customHeight="true" hidden="true" ht="12.75" outlineLevel="0" r="16109">
      <c r="A16109" s="749" t="s">
        <v>39106</v>
      </c>
      <c r="B16109" s="749" t="str">
        <f aca="false">C16109&amp;D16109&amp;E16109&amp;F16109&amp;G16109&amp;H16109</f>
        <v>CRUZETA HORIZONTAL,90º,PARA ELETROCALHA PERFURADA OU LISA,200X100MM.FORNECIMENTO E COLOCACAO</v>
      </c>
      <c r="C16109" s="749" t="s">
        <v>39081</v>
      </c>
      <c r="D16109" s="749" t="s">
        <v>39101</v>
      </c>
      <c r="I16109" s="749" t="s">
        <v>30</v>
      </c>
      <c r="J16109" s="749" t="n">
        <v>67.15</v>
      </c>
    </row>
    <row collapsed="false" customFormat="false" customHeight="true" hidden="true" ht="12.75" outlineLevel="0" r="16110">
      <c r="A16110" s="749" t="s">
        <v>39107</v>
      </c>
      <c r="B16110" s="749" t="str">
        <f aca="false">C16110&amp;D16110&amp;E16110&amp;F16110&amp;G16110&amp;H16110</f>
        <v>CRUZETA HORIZONTAL,90º,PARA ELETROCALHA PERFURADA OU LISA,300X100MM.FORNECIMENTO E COLOCACAO</v>
      </c>
      <c r="C16110" s="749" t="s">
        <v>39084</v>
      </c>
      <c r="D16110" s="749" t="s">
        <v>39101</v>
      </c>
      <c r="I16110" s="749" t="s">
        <v>30</v>
      </c>
      <c r="J16110" s="749" t="n">
        <v>95.9</v>
      </c>
    </row>
    <row collapsed="false" customFormat="false" customHeight="true" hidden="true" ht="12.75" outlineLevel="0" r="16111">
      <c r="A16111" s="749" t="s">
        <v>39108</v>
      </c>
      <c r="B16111" s="749" t="str">
        <f aca="false">C16111&amp;D16111&amp;E16111&amp;F16111&amp;G16111&amp;H16111</f>
        <v>CRUZETA HORIZONTAL,90º,PARA ELETROCALHA PERFURADA OU LISA,300X100MM.FORNECIMENTO E COLOCACAO</v>
      </c>
      <c r="C16111" s="749" t="s">
        <v>39084</v>
      </c>
      <c r="D16111" s="749" t="s">
        <v>39101</v>
      </c>
      <c r="I16111" s="749" t="s">
        <v>30</v>
      </c>
      <c r="J16111" s="749" t="n">
        <v>93.53</v>
      </c>
    </row>
    <row collapsed="false" customFormat="false" customHeight="true" hidden="true" ht="12.75" outlineLevel="0" r="16112">
      <c r="A16112" s="749" t="s">
        <v>39109</v>
      </c>
      <c r="B16112" s="749" t="str">
        <f aca="false">C16112&amp;D16112&amp;E16112&amp;F16112&amp;G16112&amp;H16112</f>
        <v>CRUZETA HORIZONTAL,90º,PARA ELETROCALHA PERFURADA OU LISA,400X100MM.FORNECIMENTO E COLOCACAO</v>
      </c>
      <c r="C16112" s="749" t="s">
        <v>39087</v>
      </c>
      <c r="D16112" s="749" t="s">
        <v>39101</v>
      </c>
      <c r="I16112" s="749" t="s">
        <v>30</v>
      </c>
      <c r="J16112" s="749" t="n">
        <v>115.62</v>
      </c>
    </row>
    <row collapsed="false" customFormat="false" customHeight="true" hidden="true" ht="12.75" outlineLevel="0" r="16113">
      <c r="A16113" s="749" t="s">
        <v>39110</v>
      </c>
      <c r="B16113" s="749" t="str">
        <f aca="false">C16113&amp;D16113&amp;E16113&amp;F16113&amp;G16113&amp;H16113</f>
        <v>CRUZETA HORIZONTAL,90º,PARA ELETROCALHA PERFURADA OU LISA,400X100MM.FORNECIMENTO E COLOCACAO</v>
      </c>
      <c r="C16113" s="749" t="s">
        <v>39087</v>
      </c>
      <c r="D16113" s="749" t="s">
        <v>39101</v>
      </c>
      <c r="I16113" s="749" t="s">
        <v>30</v>
      </c>
      <c r="J16113" s="749" t="n">
        <v>113.25</v>
      </c>
    </row>
    <row collapsed="false" customFormat="false" customHeight="true" hidden="true" ht="12.75" outlineLevel="0" r="16114">
      <c r="A16114" s="749" t="s">
        <v>39111</v>
      </c>
      <c r="B16114" s="749" t="str">
        <f aca="false">C16114&amp;D16114&amp;E16114&amp;F16114&amp;G16114&amp;H16114</f>
        <v>COTOVELO RETO,PARA ELETROCALHA PERFURADA OU LISA,50X50MM.FORNECIMENTO E COLOCACAO</v>
      </c>
      <c r="C16114" s="749" t="s">
        <v>39112</v>
      </c>
      <c r="D16114" s="749" t="s">
        <v>14384</v>
      </c>
      <c r="I16114" s="749" t="s">
        <v>30</v>
      </c>
      <c r="J16114" s="749" t="n">
        <v>23.45</v>
      </c>
    </row>
    <row collapsed="false" customFormat="false" customHeight="true" hidden="true" ht="12.75" outlineLevel="0" r="16115">
      <c r="A16115" s="749" t="s">
        <v>39113</v>
      </c>
      <c r="B16115" s="749" t="str">
        <f aca="false">C16115&amp;D16115&amp;E16115&amp;F16115&amp;G16115&amp;H16115</f>
        <v>COTOVELO RETO,PARA ELETROCALHA PERFURADA OU LISA,50X50MM.FORNECIMENTO E COLOCACAO</v>
      </c>
      <c r="C16115" s="749" t="s">
        <v>39112</v>
      </c>
      <c r="D16115" s="749" t="s">
        <v>14384</v>
      </c>
      <c r="I16115" s="749" t="s">
        <v>30</v>
      </c>
      <c r="J16115" s="749" t="n">
        <v>21.08</v>
      </c>
    </row>
    <row collapsed="false" customFormat="false" customHeight="true" hidden="true" ht="12.75" outlineLevel="0" r="16116">
      <c r="A16116" s="749" t="s">
        <v>39114</v>
      </c>
      <c r="B16116" s="749" t="str">
        <f aca="false">C16116&amp;D16116&amp;E16116&amp;F16116&amp;G16116&amp;H16116</f>
        <v>COTOVELO RETO,PARA ELETROCALHA PERFURADA OU LISA,100X50MM.FORNECIMENTO E COLOCACAO</v>
      </c>
      <c r="C16116" s="749" t="s">
        <v>39115</v>
      </c>
      <c r="D16116" s="749" t="s">
        <v>14460</v>
      </c>
      <c r="I16116" s="749" t="s">
        <v>30</v>
      </c>
      <c r="J16116" s="749" t="n">
        <v>26.18</v>
      </c>
    </row>
    <row collapsed="false" customFormat="false" customHeight="true" hidden="true" ht="12.75" outlineLevel="0" r="16117">
      <c r="A16117" s="749" t="s">
        <v>39116</v>
      </c>
      <c r="B16117" s="749" t="str">
        <f aca="false">C16117&amp;D16117&amp;E16117&amp;F16117&amp;G16117&amp;H16117</f>
        <v>COTOVELO RETO,PARA ELETROCALHA PERFURADA OU LISA,100X50MM.FORNECIMENTO E COLOCACAO</v>
      </c>
      <c r="C16117" s="749" t="s">
        <v>39115</v>
      </c>
      <c r="D16117" s="749" t="s">
        <v>14460</v>
      </c>
      <c r="I16117" s="749" t="s">
        <v>30</v>
      </c>
      <c r="J16117" s="749" t="n">
        <v>23.81</v>
      </c>
    </row>
    <row collapsed="false" customFormat="false" customHeight="true" hidden="true" ht="12.75" outlineLevel="0" r="16118">
      <c r="A16118" s="749" t="s">
        <v>39117</v>
      </c>
      <c r="B16118" s="749" t="str">
        <f aca="false">C16118&amp;D16118&amp;E16118&amp;F16118&amp;G16118&amp;H16118</f>
        <v>COTOVELO RETO,PARA ELETROCALHA PERFURADA OU LISA,150X50MM.FORNECIMENTO E COLOCACAO</v>
      </c>
      <c r="C16118" s="749" t="s">
        <v>39118</v>
      </c>
      <c r="D16118" s="749" t="s">
        <v>14460</v>
      </c>
      <c r="I16118" s="749" t="s">
        <v>30</v>
      </c>
      <c r="J16118" s="749" t="n">
        <v>29.38</v>
      </c>
    </row>
    <row collapsed="false" customFormat="false" customHeight="true" hidden="true" ht="12.75" outlineLevel="0" r="16119">
      <c r="A16119" s="749" t="s">
        <v>39119</v>
      </c>
      <c r="B16119" s="749" t="str">
        <f aca="false">C16119&amp;D16119&amp;E16119&amp;F16119&amp;G16119&amp;H16119</f>
        <v>COTOVELO RETO,PARA ELETROCALHA PERFURADA OU LISA,150X50MM.FORNECIMENTO E COLOCACAO</v>
      </c>
      <c r="C16119" s="749" t="s">
        <v>39118</v>
      </c>
      <c r="D16119" s="749" t="s">
        <v>14460</v>
      </c>
      <c r="I16119" s="749" t="s">
        <v>30</v>
      </c>
      <c r="J16119" s="749" t="n">
        <v>27.01</v>
      </c>
    </row>
    <row collapsed="false" customFormat="false" customHeight="true" hidden="true" ht="12.75" outlineLevel="0" r="16120">
      <c r="A16120" s="749" t="s">
        <v>39120</v>
      </c>
      <c r="B16120" s="749" t="str">
        <f aca="false">C16120&amp;D16120&amp;E16120&amp;F16120&amp;G16120&amp;H16120</f>
        <v>COTOVELO RETO,PARA ELETROCALHA PERFURADA OU LISA,200X50MM.FORNECIMENTO E COLOCACAO</v>
      </c>
      <c r="C16120" s="749" t="s">
        <v>39121</v>
      </c>
      <c r="D16120" s="749" t="s">
        <v>14460</v>
      </c>
      <c r="I16120" s="749" t="s">
        <v>30</v>
      </c>
      <c r="J16120" s="749" t="n">
        <v>33.33</v>
      </c>
    </row>
    <row collapsed="false" customFormat="false" customHeight="true" hidden="true" ht="12.75" outlineLevel="0" r="16121">
      <c r="A16121" s="749" t="s">
        <v>39122</v>
      </c>
      <c r="B16121" s="749" t="str">
        <f aca="false">C16121&amp;D16121&amp;E16121&amp;F16121&amp;G16121&amp;H16121</f>
        <v>COTOVELO RETO,PARA ELETROCALHA PERFURADA OU LISA,200X50MM.FORNECIMENTO E COLOCACAO</v>
      </c>
      <c r="C16121" s="749" t="s">
        <v>39121</v>
      </c>
      <c r="D16121" s="749" t="s">
        <v>14460</v>
      </c>
      <c r="I16121" s="749" t="s">
        <v>30</v>
      </c>
      <c r="J16121" s="749" t="n">
        <v>30.96</v>
      </c>
    </row>
    <row collapsed="false" customFormat="false" customHeight="true" hidden="true" ht="12.75" outlineLevel="0" r="16122">
      <c r="A16122" s="749" t="s">
        <v>39123</v>
      </c>
      <c r="B16122" s="749" t="str">
        <f aca="false">C16122&amp;D16122&amp;E16122&amp;F16122&amp;G16122&amp;H16122</f>
        <v>COTOVELO RETO,PARA ELETROCALHA PERFURADA OU LISA,300X50MM.FORNECIMENTO E COLOCACAO</v>
      </c>
      <c r="C16122" s="749" t="s">
        <v>39124</v>
      </c>
      <c r="D16122" s="749" t="s">
        <v>14460</v>
      </c>
      <c r="I16122" s="749" t="s">
        <v>30</v>
      </c>
      <c r="J16122" s="749" t="n">
        <v>47.52</v>
      </c>
    </row>
    <row collapsed="false" customFormat="false" customHeight="true" hidden="true" ht="12.75" outlineLevel="0" r="16123">
      <c r="A16123" s="749" t="s">
        <v>39125</v>
      </c>
      <c r="B16123" s="749" t="str">
        <f aca="false">C16123&amp;D16123&amp;E16123&amp;F16123&amp;G16123&amp;H16123</f>
        <v>COTOVELO RETO,PARA ELETROCALHA PERFURADA OU LISA,300X50MM.FORNECIMENTO E COLOCACAO</v>
      </c>
      <c r="C16123" s="749" t="s">
        <v>39124</v>
      </c>
      <c r="D16123" s="749" t="s">
        <v>14460</v>
      </c>
      <c r="I16123" s="749" t="s">
        <v>30</v>
      </c>
      <c r="J16123" s="749" t="n">
        <v>45.15</v>
      </c>
    </row>
    <row collapsed="false" customFormat="false" customHeight="true" hidden="true" ht="12.75" outlineLevel="0" r="16124">
      <c r="A16124" s="749" t="s">
        <v>39126</v>
      </c>
      <c r="B16124" s="749" t="str">
        <f aca="false">C16124&amp;D16124&amp;E16124&amp;F16124&amp;G16124&amp;H16124</f>
        <v>COTOVELO RETO,PARA ELETROCALHA PERFURADA OU LISA,400X50MM.FORNECIMENTO E COLOCACAO</v>
      </c>
      <c r="C16124" s="749" t="s">
        <v>39127</v>
      </c>
      <c r="D16124" s="749" t="s">
        <v>14460</v>
      </c>
      <c r="I16124" s="749" t="s">
        <v>30</v>
      </c>
      <c r="J16124" s="749" t="n">
        <v>61.71</v>
      </c>
    </row>
    <row collapsed="false" customFormat="false" customHeight="true" hidden="true" ht="12.75" outlineLevel="0" r="16125">
      <c r="A16125" s="749" t="s">
        <v>39128</v>
      </c>
      <c r="B16125" s="749" t="str">
        <f aca="false">C16125&amp;D16125&amp;E16125&amp;F16125&amp;G16125&amp;H16125</f>
        <v>COTOVELO RETO,PARA ELETROCALHA PERFURADA OU LISA,400X50MM.FORNECIMENTO E COLOCACAO</v>
      </c>
      <c r="C16125" s="749" t="s">
        <v>39127</v>
      </c>
      <c r="D16125" s="749" t="s">
        <v>14460</v>
      </c>
      <c r="I16125" s="749" t="s">
        <v>30</v>
      </c>
      <c r="J16125" s="749" t="n">
        <v>59.34</v>
      </c>
    </row>
    <row collapsed="false" customFormat="false" customHeight="true" hidden="true" ht="12.75" outlineLevel="0" r="16126">
      <c r="A16126" s="749" t="s">
        <v>39129</v>
      </c>
      <c r="B16126" s="749" t="str">
        <f aca="false">C16126&amp;D16126&amp;E16126&amp;F16126&amp;G16126&amp;H16126</f>
        <v>COTOVELO RETO,PARA ELETROCALHA PERFURADA OU LISA,100X75MM.FORNECIMENTO E COLOCACAO</v>
      </c>
      <c r="C16126" s="749" t="s">
        <v>39130</v>
      </c>
      <c r="D16126" s="749" t="s">
        <v>14460</v>
      </c>
      <c r="I16126" s="749" t="s">
        <v>30</v>
      </c>
      <c r="J16126" s="749" t="n">
        <v>25.86</v>
      </c>
    </row>
    <row collapsed="false" customFormat="false" customHeight="true" hidden="true" ht="12.75" outlineLevel="0" r="16127">
      <c r="A16127" s="749" t="s">
        <v>39131</v>
      </c>
      <c r="B16127" s="749" t="str">
        <f aca="false">C16127&amp;D16127&amp;E16127&amp;F16127&amp;G16127&amp;H16127</f>
        <v>COTOVELO RETO,PARA ELETROCALHA PERFURADA OU LISA,100X75MM.FORNECIMENTO E COLOCACAO</v>
      </c>
      <c r="C16127" s="749" t="s">
        <v>39130</v>
      </c>
      <c r="D16127" s="749" t="s">
        <v>14460</v>
      </c>
      <c r="I16127" s="749" t="s">
        <v>30</v>
      </c>
      <c r="J16127" s="749" t="n">
        <v>23.49</v>
      </c>
    </row>
    <row collapsed="false" customFormat="false" customHeight="true" hidden="true" ht="12.75" outlineLevel="0" r="16128">
      <c r="A16128" s="749" t="s">
        <v>39132</v>
      </c>
      <c r="B16128" s="749" t="str">
        <f aca="false">C16128&amp;D16128&amp;E16128&amp;F16128&amp;G16128&amp;H16128</f>
        <v>COTOVELO RETO,PARA ELETROCALHA PERFURADA OU LISA,150X75MM.FORNECIMENTO E COLOCACAO</v>
      </c>
      <c r="C16128" s="749" t="s">
        <v>39133</v>
      </c>
      <c r="D16128" s="749" t="s">
        <v>14460</v>
      </c>
      <c r="I16128" s="749" t="s">
        <v>30</v>
      </c>
      <c r="J16128" s="749" t="n">
        <v>30.54</v>
      </c>
    </row>
    <row collapsed="false" customFormat="false" customHeight="true" hidden="true" ht="12.75" outlineLevel="0" r="16129">
      <c r="A16129" s="749" t="s">
        <v>39134</v>
      </c>
      <c r="B16129" s="749" t="str">
        <f aca="false">C16129&amp;D16129&amp;E16129&amp;F16129&amp;G16129&amp;H16129</f>
        <v>COTOVELO RETO,PARA ELETROCALHA PERFURADA OU LISA,150X75MM.FORNECIMENTO E COLOCACAO</v>
      </c>
      <c r="C16129" s="749" t="s">
        <v>39133</v>
      </c>
      <c r="D16129" s="749" t="s">
        <v>14460</v>
      </c>
      <c r="I16129" s="749" t="s">
        <v>30</v>
      </c>
      <c r="J16129" s="749" t="n">
        <v>28.17</v>
      </c>
    </row>
    <row collapsed="false" customFormat="false" customHeight="true" hidden="true" ht="12.75" outlineLevel="0" r="16130">
      <c r="A16130" s="749" t="s">
        <v>39135</v>
      </c>
      <c r="B16130" s="749" t="str">
        <f aca="false">C16130&amp;D16130&amp;E16130&amp;F16130&amp;G16130&amp;H16130</f>
        <v>COTOVELO RETO,PARA ELETROCALHA PERFURADA OU LISA,200X75MM.FORNECIMENTO E COLOCACAO</v>
      </c>
      <c r="C16130" s="749" t="s">
        <v>39136</v>
      </c>
      <c r="D16130" s="749" t="s">
        <v>14460</v>
      </c>
      <c r="I16130" s="749" t="s">
        <v>30</v>
      </c>
      <c r="J16130" s="749" t="n">
        <v>35.74</v>
      </c>
    </row>
    <row collapsed="false" customFormat="false" customHeight="true" hidden="true" ht="12.75" outlineLevel="0" r="16131">
      <c r="A16131" s="749" t="s">
        <v>39137</v>
      </c>
      <c r="B16131" s="749" t="str">
        <f aca="false">C16131&amp;D16131&amp;E16131&amp;F16131&amp;G16131&amp;H16131</f>
        <v>COTOVELO RETO,PARA ELETROCALHA PERFURADA OU LISA,200X75MM.FORNECIMENTO E COLOCACAO</v>
      </c>
      <c r="C16131" s="749" t="s">
        <v>39136</v>
      </c>
      <c r="D16131" s="749" t="s">
        <v>14460</v>
      </c>
      <c r="I16131" s="749" t="s">
        <v>30</v>
      </c>
      <c r="J16131" s="749" t="n">
        <v>33.37</v>
      </c>
    </row>
    <row collapsed="false" customFormat="false" customHeight="true" hidden="true" ht="12.75" outlineLevel="0" r="16132">
      <c r="A16132" s="749" t="s">
        <v>39138</v>
      </c>
      <c r="B16132" s="749" t="str">
        <f aca="false">C16132&amp;D16132&amp;E16132&amp;F16132&amp;G16132&amp;H16132</f>
        <v>COTOVELO RETO,PARA ELETROCALHA PERFURADA OU LISA,300X75MM.FORNECIMENTO E COLOCACAO</v>
      </c>
      <c r="C16132" s="749" t="s">
        <v>39139</v>
      </c>
      <c r="D16132" s="749" t="s">
        <v>14460</v>
      </c>
      <c r="I16132" s="749" t="s">
        <v>30</v>
      </c>
      <c r="J16132" s="749" t="n">
        <v>51.06</v>
      </c>
    </row>
    <row collapsed="false" customFormat="false" customHeight="true" hidden="true" ht="12.75" outlineLevel="0" r="16133">
      <c r="A16133" s="749" t="s">
        <v>39140</v>
      </c>
      <c r="B16133" s="749" t="str">
        <f aca="false">C16133&amp;D16133&amp;E16133&amp;F16133&amp;G16133&amp;H16133</f>
        <v>COTOVELO RETO,PARA ELETROCALHA PERFURADA OU LISA,300X75MM.FORNECIMENTO E COLOCACAO</v>
      </c>
      <c r="C16133" s="749" t="s">
        <v>39139</v>
      </c>
      <c r="D16133" s="749" t="s">
        <v>14460</v>
      </c>
      <c r="I16133" s="749" t="s">
        <v>30</v>
      </c>
      <c r="J16133" s="749" t="n">
        <v>48.69</v>
      </c>
    </row>
    <row collapsed="false" customFormat="false" customHeight="true" hidden="true" ht="12.75" outlineLevel="0" r="16134">
      <c r="A16134" s="749" t="s">
        <v>39141</v>
      </c>
      <c r="B16134" s="749" t="str">
        <f aca="false">C16134&amp;D16134&amp;E16134&amp;F16134&amp;G16134&amp;H16134</f>
        <v>COTOVELO RETO,PARA ELETROCALHA PERFURADA OU LISA,400X75MM.FORNECIMENTO E COLOCACAO</v>
      </c>
      <c r="C16134" s="749" t="s">
        <v>39142</v>
      </c>
      <c r="D16134" s="749" t="s">
        <v>14460</v>
      </c>
      <c r="I16134" s="749" t="s">
        <v>30</v>
      </c>
      <c r="J16134" s="749" t="n">
        <v>70.16</v>
      </c>
    </row>
    <row collapsed="false" customFormat="false" customHeight="true" hidden="true" ht="12.75" outlineLevel="0" r="16135">
      <c r="A16135" s="749" t="s">
        <v>39143</v>
      </c>
      <c r="B16135" s="749" t="str">
        <f aca="false">C16135&amp;D16135&amp;E16135&amp;F16135&amp;G16135&amp;H16135</f>
        <v>COTOVELO RETO,PARA ELETROCALHA PERFURADA OU LISA,400X75MM.FORNECIMENTO E COLOCACAO</v>
      </c>
      <c r="C16135" s="749" t="s">
        <v>39142</v>
      </c>
      <c r="D16135" s="749" t="s">
        <v>14460</v>
      </c>
      <c r="I16135" s="749" t="s">
        <v>30</v>
      </c>
      <c r="J16135" s="749" t="n">
        <v>67.79</v>
      </c>
    </row>
    <row collapsed="false" customFormat="false" customHeight="true" hidden="true" ht="12.75" outlineLevel="0" r="16136">
      <c r="A16136" s="749" t="s">
        <v>39144</v>
      </c>
      <c r="B16136" s="749" t="str">
        <f aca="false">C16136&amp;D16136&amp;E16136&amp;F16136&amp;G16136&amp;H16136</f>
        <v>COTOVELO RETO,PARA ELETROCALHA PERFURADA OU LISA,100X100MM.FORNECIMENTO E COLOCACAO</v>
      </c>
      <c r="C16136" s="749" t="s">
        <v>39145</v>
      </c>
      <c r="D16136" s="749" t="s">
        <v>14960</v>
      </c>
      <c r="I16136" s="749" t="s">
        <v>30</v>
      </c>
      <c r="J16136" s="749" t="n">
        <v>29.68</v>
      </c>
    </row>
    <row collapsed="false" customFormat="false" customHeight="true" hidden="true" ht="12.75" outlineLevel="0" r="16137">
      <c r="A16137" s="749" t="s">
        <v>39146</v>
      </c>
      <c r="B16137" s="749" t="str">
        <f aca="false">C16137&amp;D16137&amp;E16137&amp;F16137&amp;G16137&amp;H16137</f>
        <v>COTOVELO RETO,PARA ELETROCALHA PERFURADA OU LISA,100X100MM.FORNECIMENTO E COLOCACAO</v>
      </c>
      <c r="C16137" s="749" t="s">
        <v>39145</v>
      </c>
      <c r="D16137" s="749" t="s">
        <v>14960</v>
      </c>
      <c r="I16137" s="749" t="s">
        <v>30</v>
      </c>
      <c r="J16137" s="749" t="n">
        <v>27.31</v>
      </c>
    </row>
    <row collapsed="false" customFormat="false" customHeight="true" hidden="true" ht="12.75" outlineLevel="0" r="16138">
      <c r="A16138" s="749" t="s">
        <v>39147</v>
      </c>
      <c r="B16138" s="749" t="str">
        <f aca="false">C16138&amp;D16138&amp;E16138&amp;F16138&amp;G16138&amp;H16138</f>
        <v>COTOVELO RETO,PARA ELETROCALHA PERFURADA OU LISA,150X100MM.FORNECIMENTO E COLOCACAO</v>
      </c>
      <c r="C16138" s="749" t="s">
        <v>39148</v>
      </c>
      <c r="D16138" s="749" t="s">
        <v>14960</v>
      </c>
      <c r="I16138" s="749" t="s">
        <v>30</v>
      </c>
      <c r="J16138" s="749" t="n">
        <v>33.67</v>
      </c>
    </row>
    <row collapsed="false" customFormat="false" customHeight="true" hidden="true" ht="12.75" outlineLevel="0" r="16139">
      <c r="A16139" s="749" t="s">
        <v>39149</v>
      </c>
      <c r="B16139" s="749" t="str">
        <f aca="false">C16139&amp;D16139&amp;E16139&amp;F16139&amp;G16139&amp;H16139</f>
        <v>COTOVELO RETO,PARA ELETROCALHA PERFURADA OU LISA,150X100MM.FORNECIMENTO E COLOCACAO</v>
      </c>
      <c r="C16139" s="749" t="s">
        <v>39148</v>
      </c>
      <c r="D16139" s="749" t="s">
        <v>14960</v>
      </c>
      <c r="I16139" s="749" t="s">
        <v>30</v>
      </c>
      <c r="J16139" s="749" t="n">
        <v>31.3</v>
      </c>
    </row>
    <row collapsed="false" customFormat="false" customHeight="true" hidden="true" ht="12.75" outlineLevel="0" r="16140">
      <c r="A16140" s="749" t="s">
        <v>39150</v>
      </c>
      <c r="B16140" s="749" t="str">
        <f aca="false">C16140&amp;D16140&amp;E16140&amp;F16140&amp;G16140&amp;H16140</f>
        <v>COTOVELO RETO,PARA ELETROCALHA PERFURADA OU LISA,200X100MM.FORNECIMENTO E COLOCACAO</v>
      </c>
      <c r="C16140" s="749" t="s">
        <v>39151</v>
      </c>
      <c r="D16140" s="749" t="s">
        <v>14960</v>
      </c>
      <c r="I16140" s="749" t="s">
        <v>30</v>
      </c>
      <c r="J16140" s="749" t="n">
        <v>38.12</v>
      </c>
    </row>
    <row collapsed="false" customFormat="false" customHeight="true" hidden="true" ht="12.75" outlineLevel="0" r="16141">
      <c r="A16141" s="749" t="s">
        <v>39152</v>
      </c>
      <c r="B16141" s="749" t="str">
        <f aca="false">C16141&amp;D16141&amp;E16141&amp;F16141&amp;G16141&amp;H16141</f>
        <v>COTOVELO RETO,PARA ELETROCALHA PERFURADA OU LISA,200X100MM.FORNECIMENTO E COLOCACAO</v>
      </c>
      <c r="C16141" s="749" t="s">
        <v>39151</v>
      </c>
      <c r="D16141" s="749" t="s">
        <v>14960</v>
      </c>
      <c r="I16141" s="749" t="s">
        <v>30</v>
      </c>
      <c r="J16141" s="749" t="n">
        <v>35.75</v>
      </c>
    </row>
    <row collapsed="false" customFormat="false" customHeight="true" hidden="true" ht="12.75" outlineLevel="0" r="16142">
      <c r="A16142" s="749" t="s">
        <v>39153</v>
      </c>
      <c r="B16142" s="749" t="str">
        <f aca="false">C16142&amp;D16142&amp;E16142&amp;F16142&amp;G16142&amp;H16142</f>
        <v>COTOVELO RETO,PARA ELETROCALHA PERFURADA OU LISA,300X100MM.FORNECIMENTO E COLOCACAO</v>
      </c>
      <c r="C16142" s="749" t="s">
        <v>39154</v>
      </c>
      <c r="D16142" s="749" t="s">
        <v>14960</v>
      </c>
      <c r="I16142" s="749" t="s">
        <v>30</v>
      </c>
      <c r="J16142" s="749" t="n">
        <v>54.61</v>
      </c>
    </row>
    <row collapsed="false" customFormat="false" customHeight="true" hidden="true" ht="12.75" outlineLevel="0" r="16143">
      <c r="A16143" s="749" t="s">
        <v>39155</v>
      </c>
      <c r="B16143" s="749" t="str">
        <f aca="false">C16143&amp;D16143&amp;E16143&amp;F16143&amp;G16143&amp;H16143</f>
        <v>COTOVELO RETO,PARA ELETROCALHA PERFURADA OU LISA,300X100MM.FORNECIMENTO E COLOCACAO</v>
      </c>
      <c r="C16143" s="749" t="s">
        <v>39154</v>
      </c>
      <c r="D16143" s="749" t="s">
        <v>14960</v>
      </c>
      <c r="I16143" s="749" t="s">
        <v>30</v>
      </c>
      <c r="J16143" s="749" t="n">
        <v>52.24</v>
      </c>
    </row>
    <row collapsed="false" customFormat="false" customHeight="true" hidden="true" ht="12.75" outlineLevel="0" r="16144">
      <c r="A16144" s="749" t="s">
        <v>39156</v>
      </c>
      <c r="B16144" s="749" t="str">
        <f aca="false">C16144&amp;D16144&amp;E16144&amp;F16144&amp;G16144&amp;H16144</f>
        <v>COTOVELO RETO,PARA ELETROCALHA PERFURADA OU LISA,400X100MM.FORNECIMENTO E COLOCACAO</v>
      </c>
      <c r="C16144" s="749" t="s">
        <v>39157</v>
      </c>
      <c r="D16144" s="749" t="s">
        <v>14960</v>
      </c>
      <c r="I16144" s="749" t="s">
        <v>30</v>
      </c>
      <c r="J16144" s="749" t="n">
        <v>90.26</v>
      </c>
    </row>
    <row collapsed="false" customFormat="false" customHeight="true" hidden="true" ht="12.75" outlineLevel="0" r="16145">
      <c r="A16145" s="749" t="s">
        <v>39158</v>
      </c>
      <c r="B16145" s="749" t="str">
        <f aca="false">C16145&amp;D16145&amp;E16145&amp;F16145&amp;G16145&amp;H16145</f>
        <v>COTOVELO RETO,PARA ELETROCALHA PERFURADA OU LISA,400X100MM.FORNECIMENTO E COLOCACAO</v>
      </c>
      <c r="C16145" s="749" t="s">
        <v>39157</v>
      </c>
      <c r="D16145" s="749" t="s">
        <v>14960</v>
      </c>
      <c r="I16145" s="749" t="s">
        <v>30</v>
      </c>
      <c r="J16145" s="749" t="n">
        <v>87.89</v>
      </c>
    </row>
    <row collapsed="false" customFormat="false" customHeight="true" hidden="true" ht="12.75" outlineLevel="0" r="16146">
      <c r="A16146" s="749" t="s">
        <v>39159</v>
      </c>
      <c r="B16146" s="749" t="str">
        <f aca="false">C16146&amp;D16146&amp;E16146&amp;F16146&amp;G16146&amp;H16146</f>
        <v>TE RETO,PARA ELETROCALHA PERFURADA OU LISA,50X50MM.FORNECIMENTO E COLOCACAO</v>
      </c>
      <c r="C16146" s="749" t="s">
        <v>39160</v>
      </c>
      <c r="D16146" s="749" t="s">
        <v>31058</v>
      </c>
      <c r="I16146" s="749" t="s">
        <v>30</v>
      </c>
      <c r="J16146" s="749" t="n">
        <v>26.18</v>
      </c>
    </row>
    <row collapsed="false" customFormat="false" customHeight="true" hidden="true" ht="12.75" outlineLevel="0" r="16147">
      <c r="A16147" s="749" t="s">
        <v>39161</v>
      </c>
      <c r="B16147" s="749" t="str">
        <f aca="false">C16147&amp;D16147&amp;E16147&amp;F16147&amp;G16147&amp;H16147</f>
        <v>TE RETO,PARA ELETROCALHA PERFURADA OU LISA,50X50MM.FORNECIMENTO E COLOCACAO</v>
      </c>
      <c r="C16147" s="749" t="s">
        <v>39160</v>
      </c>
      <c r="D16147" s="749" t="s">
        <v>31058</v>
      </c>
      <c r="I16147" s="749" t="s">
        <v>30</v>
      </c>
      <c r="J16147" s="749" t="n">
        <v>23.81</v>
      </c>
    </row>
    <row collapsed="false" customFormat="false" customHeight="true" hidden="true" ht="12.75" outlineLevel="0" r="16148">
      <c r="A16148" s="749" t="s">
        <v>39162</v>
      </c>
      <c r="B16148" s="749" t="str">
        <f aca="false">C16148&amp;D16148&amp;E16148&amp;F16148&amp;G16148&amp;H16148</f>
        <v>TE RETO,PARA ELETROCALHA PERFURADA OU LISA,100X50MM.FORNECIMENTO E COLOCACAO</v>
      </c>
      <c r="C16148" s="749" t="s">
        <v>39163</v>
      </c>
      <c r="D16148" s="749" t="s">
        <v>18729</v>
      </c>
      <c r="I16148" s="749" t="s">
        <v>30</v>
      </c>
      <c r="J16148" s="749" t="n">
        <v>29.2</v>
      </c>
    </row>
    <row collapsed="false" customFormat="false" customHeight="true" hidden="true" ht="12.75" outlineLevel="0" r="16149">
      <c r="A16149" s="749" t="s">
        <v>39164</v>
      </c>
      <c r="B16149" s="749" t="str">
        <f aca="false">C16149&amp;D16149&amp;E16149&amp;F16149&amp;G16149&amp;H16149</f>
        <v>TE RETO,PARA ELETROCALHA PERFURADA OU LISA,100X50MM.FORNECIMENTO E COLOCACAO</v>
      </c>
      <c r="C16149" s="749" t="s">
        <v>39163</v>
      </c>
      <c r="D16149" s="749" t="s">
        <v>18729</v>
      </c>
      <c r="I16149" s="749" t="s">
        <v>30</v>
      </c>
      <c r="J16149" s="749" t="n">
        <v>26.83</v>
      </c>
    </row>
    <row collapsed="false" customFormat="false" customHeight="true" hidden="true" ht="12.75" outlineLevel="0" r="16150">
      <c r="A16150" s="749" t="s">
        <v>39165</v>
      </c>
      <c r="B16150" s="749" t="str">
        <f aca="false">C16150&amp;D16150&amp;E16150&amp;F16150&amp;G16150&amp;H16150</f>
        <v>TE RETO,PARA ELETROCALHA PERFURADA OU LISA,150X50MM.FORNECIMENTO E COLOCACAO</v>
      </c>
      <c r="C16150" s="749" t="s">
        <v>39166</v>
      </c>
      <c r="D16150" s="749" t="s">
        <v>18729</v>
      </c>
      <c r="I16150" s="749" t="s">
        <v>30</v>
      </c>
      <c r="J16150" s="749" t="n">
        <v>32.71</v>
      </c>
    </row>
    <row collapsed="false" customFormat="false" customHeight="true" hidden="true" ht="12.75" outlineLevel="0" r="16151">
      <c r="A16151" s="749" t="s">
        <v>39167</v>
      </c>
      <c r="B16151" s="749" t="str">
        <f aca="false">C16151&amp;D16151&amp;E16151&amp;F16151&amp;G16151&amp;H16151</f>
        <v>TE RETO,PARA ELETROCALHA PERFURADA OU LISA,150X50MM.FORNECIMENTO E COLOCACAO</v>
      </c>
      <c r="C16151" s="749" t="s">
        <v>39166</v>
      </c>
      <c r="D16151" s="749" t="s">
        <v>18729</v>
      </c>
      <c r="I16151" s="749" t="s">
        <v>30</v>
      </c>
      <c r="J16151" s="749" t="n">
        <v>30.34</v>
      </c>
    </row>
    <row collapsed="false" customFormat="false" customHeight="true" hidden="true" ht="12.75" outlineLevel="0" r="16152">
      <c r="A16152" s="749" t="s">
        <v>39168</v>
      </c>
      <c r="B16152" s="749" t="str">
        <f aca="false">C16152&amp;D16152&amp;E16152&amp;F16152&amp;G16152&amp;H16152</f>
        <v>TE RETO,PARA ELETROCALHA PERFURADA OU LISA,200X50MM.FORNECIMENTO E COLOCACAO</v>
      </c>
      <c r="C16152" s="749" t="s">
        <v>39169</v>
      </c>
      <c r="D16152" s="749" t="s">
        <v>18729</v>
      </c>
      <c r="I16152" s="749" t="s">
        <v>30</v>
      </c>
      <c r="J16152" s="749" t="n">
        <v>36.85</v>
      </c>
    </row>
    <row collapsed="false" customFormat="false" customHeight="true" hidden="true" ht="12.75" outlineLevel="0" r="16153">
      <c r="A16153" s="749" t="s">
        <v>39170</v>
      </c>
      <c r="B16153" s="749" t="str">
        <f aca="false">C16153&amp;D16153&amp;E16153&amp;F16153&amp;G16153&amp;H16153</f>
        <v>TE RETO,PARA ELETROCALHA PERFURADA OU LISA,200X50MM.FORNECIMENTO E COLOCACAO</v>
      </c>
      <c r="C16153" s="749" t="s">
        <v>39169</v>
      </c>
      <c r="D16153" s="749" t="s">
        <v>18729</v>
      </c>
      <c r="I16153" s="749" t="s">
        <v>30</v>
      </c>
      <c r="J16153" s="749" t="n">
        <v>34.48</v>
      </c>
    </row>
    <row collapsed="false" customFormat="false" customHeight="true" hidden="true" ht="12.75" outlineLevel="0" r="16154">
      <c r="A16154" s="749" t="s">
        <v>39171</v>
      </c>
      <c r="B16154" s="749" t="str">
        <f aca="false">C16154&amp;D16154&amp;E16154&amp;F16154&amp;G16154&amp;H16154</f>
        <v>TE RETO,PARA ELETROCALHA PERFURADA OU LISA,300X50MM.FORNECIMENTO E COLOCACAO</v>
      </c>
      <c r="C16154" s="749" t="s">
        <v>39172</v>
      </c>
      <c r="D16154" s="749" t="s">
        <v>18729</v>
      </c>
      <c r="I16154" s="749" t="s">
        <v>30</v>
      </c>
      <c r="J16154" s="749" t="n">
        <v>52.49</v>
      </c>
    </row>
    <row collapsed="false" customFormat="false" customHeight="true" hidden="true" ht="12.75" outlineLevel="0" r="16155">
      <c r="A16155" s="749" t="s">
        <v>39173</v>
      </c>
      <c r="B16155" s="749" t="str">
        <f aca="false">C16155&amp;D16155&amp;E16155&amp;F16155&amp;G16155&amp;H16155</f>
        <v>TE RETO,PARA ELETROCALHA PERFURADA OU LISA,300X50MM.FORNECIMENTO E COLOCACAO</v>
      </c>
      <c r="C16155" s="749" t="s">
        <v>39172</v>
      </c>
      <c r="D16155" s="749" t="s">
        <v>18729</v>
      </c>
      <c r="I16155" s="749" t="s">
        <v>30</v>
      </c>
      <c r="J16155" s="749" t="n">
        <v>50.12</v>
      </c>
    </row>
    <row collapsed="false" customFormat="false" customHeight="true" hidden="true" ht="12.75" outlineLevel="0" r="16156">
      <c r="A16156" s="749" t="s">
        <v>39174</v>
      </c>
      <c r="B16156" s="749" t="str">
        <f aca="false">C16156&amp;D16156&amp;E16156&amp;F16156&amp;G16156&amp;H16156</f>
        <v>TE RETO,PARA ELETROCALHA PERFURADA OU LISA,400X50MM.FORNECIMENTO E COLOCACAO</v>
      </c>
      <c r="C16156" s="749" t="s">
        <v>39175</v>
      </c>
      <c r="D16156" s="749" t="s">
        <v>18729</v>
      </c>
      <c r="I16156" s="749" t="s">
        <v>30</v>
      </c>
      <c r="J16156" s="749" t="n">
        <v>67.36</v>
      </c>
    </row>
    <row collapsed="false" customFormat="false" customHeight="true" hidden="true" ht="12.75" outlineLevel="0" r="16157">
      <c r="A16157" s="749" t="s">
        <v>39176</v>
      </c>
      <c r="B16157" s="749" t="str">
        <f aca="false">C16157&amp;D16157&amp;E16157&amp;F16157&amp;G16157&amp;H16157</f>
        <v>TE RETO,PARA ELETROCALHA PERFURADA OU LISA,400X50MM.FORNECIMENTO E COLOCACAO</v>
      </c>
      <c r="C16157" s="749" t="s">
        <v>39175</v>
      </c>
      <c r="D16157" s="749" t="s">
        <v>18729</v>
      </c>
      <c r="I16157" s="749" t="s">
        <v>30</v>
      </c>
      <c r="J16157" s="749" t="n">
        <v>64.99</v>
      </c>
    </row>
    <row collapsed="false" customFormat="false" customHeight="true" hidden="true" ht="12.75" outlineLevel="0" r="16158">
      <c r="A16158" s="749" t="s">
        <v>39177</v>
      </c>
      <c r="B16158" s="749" t="str">
        <f aca="false">C16158&amp;D16158&amp;E16158&amp;F16158&amp;G16158&amp;H16158</f>
        <v>TE RETO,PARA ELETROCALHA PERFURADA OU LISA,100X75MM.FORNECIMENTO E COLOCACAO</v>
      </c>
      <c r="C16158" s="749" t="s">
        <v>39178</v>
      </c>
      <c r="D16158" s="749" t="s">
        <v>18729</v>
      </c>
      <c r="I16158" s="749" t="s">
        <v>30</v>
      </c>
      <c r="J16158" s="749" t="n">
        <v>31.28</v>
      </c>
    </row>
    <row collapsed="false" customFormat="false" customHeight="true" hidden="true" ht="12.75" outlineLevel="0" r="16159">
      <c r="A16159" s="749" t="s">
        <v>39179</v>
      </c>
      <c r="B16159" s="749" t="str">
        <f aca="false">C16159&amp;D16159&amp;E16159&amp;F16159&amp;G16159&amp;H16159</f>
        <v>TE RETO,PARA ELETROCALHA PERFURADA OU LISA,100X75MM.FORNECIMENTO E COLOCACAO</v>
      </c>
      <c r="C16159" s="749" t="s">
        <v>39178</v>
      </c>
      <c r="D16159" s="749" t="s">
        <v>18729</v>
      </c>
      <c r="I16159" s="749" t="s">
        <v>30</v>
      </c>
      <c r="J16159" s="749" t="n">
        <v>28.91</v>
      </c>
    </row>
    <row collapsed="false" customFormat="false" customHeight="true" hidden="true" ht="12.75" outlineLevel="0" r="16160">
      <c r="A16160" s="749" t="s">
        <v>39180</v>
      </c>
      <c r="B16160" s="749" t="str">
        <f aca="false">C16160&amp;D16160&amp;E16160&amp;F16160&amp;G16160&amp;H16160</f>
        <v>TE RETO,PARA ELETROCALHA PERFURADA OU LISA,150X75MM.FORNECIMENTO E COLOCACAO</v>
      </c>
      <c r="C16160" s="749" t="s">
        <v>39181</v>
      </c>
      <c r="D16160" s="749" t="s">
        <v>18729</v>
      </c>
      <c r="I16160" s="749" t="s">
        <v>30</v>
      </c>
      <c r="J16160" s="749" t="n">
        <v>34.94</v>
      </c>
    </row>
    <row collapsed="false" customFormat="false" customHeight="true" hidden="true" ht="12.75" outlineLevel="0" r="16161">
      <c r="A16161" s="749" t="s">
        <v>39182</v>
      </c>
      <c r="B16161" s="749" t="str">
        <f aca="false">C16161&amp;D16161&amp;E16161&amp;F16161&amp;G16161&amp;H16161</f>
        <v>TE RETO,PARA ELETROCALHA PERFURADA OU LISA,150X75MM.FORNECIMENTO E COLOCACAO</v>
      </c>
      <c r="C16161" s="749" t="s">
        <v>39181</v>
      </c>
      <c r="D16161" s="749" t="s">
        <v>18729</v>
      </c>
      <c r="I16161" s="749" t="s">
        <v>30</v>
      </c>
      <c r="J16161" s="749" t="n">
        <v>32.57</v>
      </c>
    </row>
    <row collapsed="false" customFormat="false" customHeight="true" hidden="true" ht="12.75" outlineLevel="0" r="16162">
      <c r="A16162" s="749" t="s">
        <v>39183</v>
      </c>
      <c r="B16162" s="749" t="str">
        <f aca="false">C16162&amp;D16162&amp;E16162&amp;F16162&amp;G16162&amp;H16162</f>
        <v>TE RETO,PARA ELETROCALHA PERFURADA OU LISA,200X75MM.FORNECIMENTO E COLOCACAO</v>
      </c>
      <c r="C16162" s="749" t="s">
        <v>39184</v>
      </c>
      <c r="D16162" s="749" t="s">
        <v>18729</v>
      </c>
      <c r="I16162" s="749" t="s">
        <v>30</v>
      </c>
      <c r="J16162" s="749" t="n">
        <v>43.25</v>
      </c>
    </row>
    <row collapsed="false" customFormat="false" customHeight="true" hidden="true" ht="12.75" outlineLevel="0" r="16163">
      <c r="A16163" s="749" t="s">
        <v>39185</v>
      </c>
      <c r="B16163" s="749" t="str">
        <f aca="false">C16163&amp;D16163&amp;E16163&amp;F16163&amp;G16163&amp;H16163</f>
        <v>TE RETO,PARA ELETROCALHA PERFURADA OU LISA,200X75MM.FORNECIMENTO E COLOCACAO</v>
      </c>
      <c r="C16163" s="749" t="s">
        <v>39184</v>
      </c>
      <c r="D16163" s="749" t="s">
        <v>18729</v>
      </c>
      <c r="I16163" s="749" t="s">
        <v>30</v>
      </c>
      <c r="J16163" s="749" t="n">
        <v>40.88</v>
      </c>
    </row>
    <row collapsed="false" customFormat="false" customHeight="true" hidden="true" ht="12.75" outlineLevel="0" r="16164">
      <c r="A16164" s="749" t="s">
        <v>39186</v>
      </c>
      <c r="B16164" s="749" t="str">
        <f aca="false">C16164&amp;D16164&amp;E16164&amp;F16164&amp;G16164&amp;H16164</f>
        <v>TE RETO,PARA ELETROCALHA PERFURADA OU LISA,300X75MM.FORNECIMENTO E COLOCACAO</v>
      </c>
      <c r="C16164" s="749" t="s">
        <v>39187</v>
      </c>
      <c r="D16164" s="749" t="s">
        <v>18729</v>
      </c>
      <c r="I16164" s="749" t="s">
        <v>30</v>
      </c>
      <c r="J16164" s="749" t="n">
        <v>55.74</v>
      </c>
    </row>
    <row collapsed="false" customFormat="false" customHeight="true" hidden="true" ht="12.75" outlineLevel="0" r="16165">
      <c r="A16165" s="749" t="s">
        <v>39188</v>
      </c>
      <c r="B16165" s="749" t="str">
        <f aca="false">C16165&amp;D16165&amp;E16165&amp;F16165&amp;G16165&amp;H16165</f>
        <v>TE RETO,PARA ELETROCALHA PERFURADA OU LISA,300X75MM.FORNECIMENTO E COLOCACAO</v>
      </c>
      <c r="C16165" s="749" t="s">
        <v>39187</v>
      </c>
      <c r="D16165" s="749" t="s">
        <v>18729</v>
      </c>
      <c r="I16165" s="749" t="s">
        <v>30</v>
      </c>
      <c r="J16165" s="749" t="n">
        <v>53.37</v>
      </c>
    </row>
    <row collapsed="false" customFormat="false" customHeight="true" hidden="true" ht="12.75" outlineLevel="0" r="16166">
      <c r="A16166" s="749" t="s">
        <v>39189</v>
      </c>
      <c r="B16166" s="749" t="str">
        <f aca="false">C16166&amp;D16166&amp;E16166&amp;F16166&amp;G16166&amp;H16166</f>
        <v>TE RETO,PARA ELETROCALHA PERFURADA OU LISA,400X75MM.FORNECIMENTO E COLOCACAO</v>
      </c>
      <c r="C16166" s="749" t="s">
        <v>39190</v>
      </c>
      <c r="D16166" s="749" t="s">
        <v>18729</v>
      </c>
      <c r="I16166" s="749" t="s">
        <v>30</v>
      </c>
      <c r="J16166" s="749" t="n">
        <v>66.82</v>
      </c>
    </row>
    <row collapsed="false" customFormat="false" customHeight="true" hidden="true" ht="12.75" outlineLevel="0" r="16167">
      <c r="A16167" s="749" t="s">
        <v>39191</v>
      </c>
      <c r="B16167" s="749" t="str">
        <f aca="false">C16167&amp;D16167&amp;E16167&amp;F16167&amp;G16167&amp;H16167</f>
        <v>TE RETO,PARA ELETROCALHA PERFURADA OU LISA,400X75MM.FORNECIMENTO E COLOCACAO</v>
      </c>
      <c r="C16167" s="749" t="s">
        <v>39190</v>
      </c>
      <c r="D16167" s="749" t="s">
        <v>18729</v>
      </c>
      <c r="I16167" s="749" t="s">
        <v>30</v>
      </c>
      <c r="J16167" s="749" t="n">
        <v>64.45</v>
      </c>
    </row>
    <row collapsed="false" customFormat="false" customHeight="true" hidden="true" ht="12.75" outlineLevel="0" r="16168">
      <c r="A16168" s="749" t="s">
        <v>39192</v>
      </c>
      <c r="B16168" s="749" t="str">
        <f aca="false">C16168&amp;D16168&amp;E16168&amp;F16168&amp;G16168&amp;H16168</f>
        <v>TE RETO,PARA ELETROCALHA PERFURADA OU LISA,100X100MM.FORNECIMENTO E COLOCACAO</v>
      </c>
      <c r="C16168" s="749" t="s">
        <v>39193</v>
      </c>
      <c r="D16168" s="749" t="s">
        <v>11457</v>
      </c>
      <c r="I16168" s="749" t="s">
        <v>30</v>
      </c>
      <c r="J16168" s="749" t="n">
        <v>33.33</v>
      </c>
    </row>
    <row collapsed="false" customFormat="false" customHeight="true" hidden="true" ht="12.75" outlineLevel="0" r="16169">
      <c r="A16169" s="749" t="s">
        <v>39194</v>
      </c>
      <c r="B16169" s="749" t="str">
        <f aca="false">C16169&amp;D16169&amp;E16169&amp;F16169&amp;G16169&amp;H16169</f>
        <v>TE RETO,PARA ELETROCALHA PERFURADA OU LISA,100X100MM.FORNECIMENTO E COLOCACAO</v>
      </c>
      <c r="C16169" s="749" t="s">
        <v>39193</v>
      </c>
      <c r="D16169" s="749" t="s">
        <v>11457</v>
      </c>
      <c r="I16169" s="749" t="s">
        <v>30</v>
      </c>
      <c r="J16169" s="749" t="n">
        <v>30.96</v>
      </c>
    </row>
    <row collapsed="false" customFormat="false" customHeight="true" hidden="true" ht="12.75" outlineLevel="0" r="16170">
      <c r="A16170" s="749" t="s">
        <v>39195</v>
      </c>
      <c r="B16170" s="749" t="str">
        <f aca="false">C16170&amp;D16170&amp;E16170&amp;F16170&amp;G16170&amp;H16170</f>
        <v>TE RETO,PARA ELETROCALHA PERFURADA OU LISA,150X100MM.FORNECIMENTO E COLOCACAO</v>
      </c>
      <c r="C16170" s="749" t="s">
        <v>39196</v>
      </c>
      <c r="D16170" s="749" t="s">
        <v>11457</v>
      </c>
      <c r="I16170" s="749" t="s">
        <v>30</v>
      </c>
      <c r="J16170" s="749" t="n">
        <v>37.17</v>
      </c>
    </row>
    <row collapsed="false" customFormat="false" customHeight="true" hidden="true" ht="12.75" outlineLevel="0" r="16171">
      <c r="A16171" s="749" t="s">
        <v>39197</v>
      </c>
      <c r="B16171" s="749" t="str">
        <f aca="false">C16171&amp;D16171&amp;E16171&amp;F16171&amp;G16171&amp;H16171</f>
        <v>TE RETO,PARA ELETROCALHA PERFURADA OU LISA,150X100MM.FORNECIMENTO E COLOCACAO</v>
      </c>
      <c r="C16171" s="749" t="s">
        <v>39196</v>
      </c>
      <c r="D16171" s="749" t="s">
        <v>11457</v>
      </c>
      <c r="I16171" s="749" t="s">
        <v>30</v>
      </c>
      <c r="J16171" s="749" t="n">
        <v>34.8</v>
      </c>
    </row>
    <row collapsed="false" customFormat="false" customHeight="true" hidden="true" ht="12.75" outlineLevel="0" r="16172">
      <c r="A16172" s="749" t="s">
        <v>39198</v>
      </c>
      <c r="B16172" s="749" t="str">
        <f aca="false">C16172&amp;D16172&amp;E16172&amp;F16172&amp;G16172&amp;H16172</f>
        <v>TE RETO,PARA ELETROCALHA PERFURADA OU LISA,200X100MM.FORNECIMENTO E COLOCACAO</v>
      </c>
      <c r="C16172" s="749" t="s">
        <v>39199</v>
      </c>
      <c r="D16172" s="749" t="s">
        <v>11457</v>
      </c>
      <c r="I16172" s="749" t="s">
        <v>30</v>
      </c>
      <c r="J16172" s="749" t="n">
        <v>41.78</v>
      </c>
    </row>
    <row collapsed="false" customFormat="false" customHeight="true" hidden="true" ht="12.75" outlineLevel="0" r="16173">
      <c r="A16173" s="749" t="s">
        <v>39200</v>
      </c>
      <c r="B16173" s="749" t="str">
        <f aca="false">C16173&amp;D16173&amp;E16173&amp;F16173&amp;G16173&amp;H16173</f>
        <v>TE RETO,PARA ELETROCALHA PERFURADA OU LISA,200X100MM.FORNECIMENTO E COLOCACAO</v>
      </c>
      <c r="C16173" s="749" t="s">
        <v>39199</v>
      </c>
      <c r="D16173" s="749" t="s">
        <v>11457</v>
      </c>
      <c r="I16173" s="749" t="s">
        <v>30</v>
      </c>
      <c r="J16173" s="749" t="n">
        <v>39.41</v>
      </c>
    </row>
    <row collapsed="false" customFormat="false" customHeight="true" hidden="true" ht="12.75" outlineLevel="0" r="16174">
      <c r="A16174" s="749" t="s">
        <v>39201</v>
      </c>
      <c r="B16174" s="749" t="str">
        <f aca="false">C16174&amp;D16174&amp;E16174&amp;F16174&amp;G16174&amp;H16174</f>
        <v>TE RETO,PARA ELETROCALHA PERFURADA OU LISA,300X100MM.FORNECIMENTO E COLOCACAO</v>
      </c>
      <c r="C16174" s="749" t="s">
        <v>39202</v>
      </c>
      <c r="D16174" s="749" t="s">
        <v>11457</v>
      </c>
      <c r="I16174" s="749" t="s">
        <v>30</v>
      </c>
      <c r="J16174" s="749" t="n">
        <v>58.88</v>
      </c>
    </row>
    <row collapsed="false" customFormat="false" customHeight="true" hidden="true" ht="12.75" outlineLevel="0" r="16175">
      <c r="A16175" s="749" t="s">
        <v>39203</v>
      </c>
      <c r="B16175" s="749" t="str">
        <f aca="false">C16175&amp;D16175&amp;E16175&amp;F16175&amp;G16175&amp;H16175</f>
        <v>TE RETO,PARA ELETROCALHA PERFURADA OU LISA,300X100MM.FORNECIMENTO E COLOCACAO</v>
      </c>
      <c r="C16175" s="749" t="s">
        <v>39202</v>
      </c>
      <c r="D16175" s="749" t="s">
        <v>11457</v>
      </c>
      <c r="I16175" s="749" t="s">
        <v>30</v>
      </c>
      <c r="J16175" s="749" t="n">
        <v>56.51</v>
      </c>
    </row>
    <row collapsed="false" customFormat="false" customHeight="true" hidden="true" ht="12.75" outlineLevel="0" r="16176">
      <c r="A16176" s="749" t="s">
        <v>39204</v>
      </c>
      <c r="B16176" s="749" t="str">
        <f aca="false">C16176&amp;D16176&amp;E16176&amp;F16176&amp;G16176&amp;H16176</f>
        <v>TE RETO,PARA ELETROCALHA PERFURADA OU LISA,400X100MM.FORNECIMENTO E COLOCACAO</v>
      </c>
      <c r="C16176" s="749" t="s">
        <v>39205</v>
      </c>
      <c r="D16176" s="749" t="s">
        <v>11457</v>
      </c>
      <c r="I16176" s="749" t="s">
        <v>30</v>
      </c>
      <c r="J16176" s="749" t="n">
        <v>74.48</v>
      </c>
    </row>
    <row collapsed="false" customFormat="false" customHeight="true" hidden="true" ht="12.75" outlineLevel="0" r="16177">
      <c r="A16177" s="749" t="s">
        <v>39206</v>
      </c>
      <c r="B16177" s="749" t="str">
        <f aca="false">C16177&amp;D16177&amp;E16177&amp;F16177&amp;G16177&amp;H16177</f>
        <v>TE RETO,PARA ELETROCALHA PERFURADA OU LISA,400X100MM.FORNECIMENTO E COLOCACAO</v>
      </c>
      <c r="C16177" s="749" t="s">
        <v>39205</v>
      </c>
      <c r="D16177" s="749" t="s">
        <v>11457</v>
      </c>
      <c r="I16177" s="749" t="s">
        <v>30</v>
      </c>
      <c r="J16177" s="749" t="n">
        <v>72.11</v>
      </c>
    </row>
    <row collapsed="false" customFormat="false" customHeight="true" hidden="true" ht="12.75" outlineLevel="0" r="16178">
      <c r="A16178" s="749" t="s">
        <v>39207</v>
      </c>
      <c r="B16178" s="749" t="str">
        <f aca="false">C16178&amp;D16178&amp;E16178&amp;F16178&amp;G16178&amp;H16178</f>
        <v>CRUZETA RETA,PARA ELETROCALHA PERFURADA OU LISA,50X50MM.FORNECIMENTO E COLOCACAO</v>
      </c>
      <c r="C16178" s="749" t="s">
        <v>39208</v>
      </c>
      <c r="D16178" s="749" t="s">
        <v>20205</v>
      </c>
      <c r="I16178" s="749" t="s">
        <v>30</v>
      </c>
      <c r="J16178" s="749" t="n">
        <v>30</v>
      </c>
    </row>
    <row collapsed="false" customFormat="false" customHeight="true" hidden="true" ht="12.75" outlineLevel="0" r="16179">
      <c r="A16179" s="749" t="s">
        <v>39209</v>
      </c>
      <c r="B16179" s="749" t="str">
        <f aca="false">C16179&amp;D16179&amp;E16179&amp;F16179&amp;G16179&amp;H16179</f>
        <v>CRUZETA RETA,PARA ELETROCALHA PERFURADA OU LISA,50X50MM.FORNECIMENTO E COLOCACAO</v>
      </c>
      <c r="C16179" s="749" t="s">
        <v>39208</v>
      </c>
      <c r="D16179" s="749" t="s">
        <v>20205</v>
      </c>
      <c r="I16179" s="749" t="s">
        <v>30</v>
      </c>
      <c r="J16179" s="749" t="n">
        <v>27.63</v>
      </c>
    </row>
    <row collapsed="false" customFormat="false" customHeight="true" hidden="true" ht="12.75" outlineLevel="0" r="16180">
      <c r="A16180" s="749" t="s">
        <v>39210</v>
      </c>
      <c r="B16180" s="749" t="str">
        <f aca="false">C16180&amp;D16180&amp;E16180&amp;F16180&amp;G16180&amp;H16180</f>
        <v>CRUZETA RETA,PARA ELETROCALHA PERFURADA OU LISA,100X50MM.FORNECIMENTO E COLOCACAO</v>
      </c>
      <c r="C16180" s="749" t="s">
        <v>39211</v>
      </c>
      <c r="D16180" s="749" t="s">
        <v>14384</v>
      </c>
      <c r="I16180" s="749" t="s">
        <v>30</v>
      </c>
      <c r="J16180" s="749" t="n">
        <v>35.31</v>
      </c>
    </row>
    <row collapsed="false" customFormat="false" customHeight="true" hidden="true" ht="12.75" outlineLevel="0" r="16181">
      <c r="A16181" s="749" t="s">
        <v>39212</v>
      </c>
      <c r="B16181" s="749" t="str">
        <f aca="false">C16181&amp;D16181&amp;E16181&amp;F16181&amp;G16181&amp;H16181</f>
        <v>CRUZETA RETA,PARA ELETROCALHA PERFURADA OU LISA,100X50MM.FORNECIMENTO E COLOCACAO</v>
      </c>
      <c r="C16181" s="749" t="s">
        <v>39211</v>
      </c>
      <c r="D16181" s="749" t="s">
        <v>14384</v>
      </c>
      <c r="I16181" s="749" t="s">
        <v>30</v>
      </c>
      <c r="J16181" s="749" t="n">
        <v>32.94</v>
      </c>
    </row>
    <row collapsed="false" customFormat="false" customHeight="true" hidden="true" ht="12.75" outlineLevel="0" r="16182">
      <c r="A16182" s="749" t="s">
        <v>39213</v>
      </c>
      <c r="B16182" s="749" t="str">
        <f aca="false">C16182&amp;D16182&amp;E16182&amp;F16182&amp;G16182&amp;H16182</f>
        <v>CRUZETA RETA,PARA ELETROCALHA PERFURADA OU LISA,150X50MM.FORNECIMENTO E COLOCACAO</v>
      </c>
      <c r="C16182" s="749" t="s">
        <v>39214</v>
      </c>
      <c r="D16182" s="749" t="s">
        <v>14384</v>
      </c>
      <c r="I16182" s="749" t="s">
        <v>30</v>
      </c>
      <c r="J16182" s="749" t="n">
        <v>37.17</v>
      </c>
    </row>
    <row collapsed="false" customFormat="false" customHeight="true" hidden="true" ht="12.75" outlineLevel="0" r="16183">
      <c r="A16183" s="749" t="s">
        <v>39215</v>
      </c>
      <c r="B16183" s="749" t="str">
        <f aca="false">C16183&amp;D16183&amp;E16183&amp;F16183&amp;G16183&amp;H16183</f>
        <v>CRUZETA RETA,PARA ELETROCALHA PERFURADA OU LISA,150X50MM.FORNECIMENTO E COLOCACAO</v>
      </c>
      <c r="C16183" s="749" t="s">
        <v>39214</v>
      </c>
      <c r="D16183" s="749" t="s">
        <v>14384</v>
      </c>
      <c r="I16183" s="749" t="s">
        <v>30</v>
      </c>
      <c r="J16183" s="749" t="n">
        <v>34.8</v>
      </c>
    </row>
    <row collapsed="false" customFormat="false" customHeight="true" hidden="true" ht="12.75" outlineLevel="0" r="16184">
      <c r="A16184" s="749" t="s">
        <v>39216</v>
      </c>
      <c r="B16184" s="749" t="str">
        <f aca="false">C16184&amp;D16184&amp;E16184&amp;F16184&amp;G16184&amp;H16184</f>
        <v>CRUZETA RETA,PARA ELETROCALHA PERFURADA OU LISA,200X50MM.FORNECIMENTO E COLOCACAO</v>
      </c>
      <c r="C16184" s="749" t="s">
        <v>39217</v>
      </c>
      <c r="D16184" s="749" t="s">
        <v>14384</v>
      </c>
      <c r="I16184" s="749" t="s">
        <v>30</v>
      </c>
      <c r="J16184" s="749" t="n">
        <v>41.78</v>
      </c>
    </row>
    <row collapsed="false" customFormat="false" customHeight="true" hidden="true" ht="12.75" outlineLevel="0" r="16185">
      <c r="A16185" s="749" t="s">
        <v>39218</v>
      </c>
      <c r="B16185" s="749" t="str">
        <f aca="false">C16185&amp;D16185&amp;E16185&amp;F16185&amp;G16185&amp;H16185</f>
        <v>CRUZETA RETA,PARA ELETROCALHA PERFURADA OU LISA,200X50MM.FORNECIMENTO E COLOCACAO</v>
      </c>
      <c r="C16185" s="749" t="s">
        <v>39217</v>
      </c>
      <c r="D16185" s="749" t="s">
        <v>14384</v>
      </c>
      <c r="I16185" s="749" t="s">
        <v>30</v>
      </c>
      <c r="J16185" s="749" t="n">
        <v>39.41</v>
      </c>
    </row>
    <row collapsed="false" customFormat="false" customHeight="true" hidden="true" ht="12.75" outlineLevel="0" r="16186">
      <c r="A16186" s="749" t="s">
        <v>39219</v>
      </c>
      <c r="B16186" s="749" t="str">
        <f aca="false">C16186&amp;D16186&amp;E16186&amp;F16186&amp;G16186&amp;H16186</f>
        <v>CRUZETA RETA,PARA ELETROCALHA PERFURADA OU LISA,300X50MM.FORNECIMENTO E COLOCACAO</v>
      </c>
      <c r="C16186" s="749" t="s">
        <v>39220</v>
      </c>
      <c r="D16186" s="749" t="s">
        <v>14384</v>
      </c>
      <c r="I16186" s="749" t="s">
        <v>30</v>
      </c>
      <c r="J16186" s="749" t="n">
        <v>58.88</v>
      </c>
    </row>
    <row collapsed="false" customFormat="false" customHeight="true" hidden="true" ht="12.75" outlineLevel="0" r="16187">
      <c r="A16187" s="749" t="s">
        <v>39221</v>
      </c>
      <c r="B16187" s="749" t="str">
        <f aca="false">C16187&amp;D16187&amp;E16187&amp;F16187&amp;G16187&amp;H16187</f>
        <v>CRUZETA RETA,PARA ELETROCALHA PERFURADA OU LISA,300X50MM.FORNECIMENTO E COLOCACAO</v>
      </c>
      <c r="C16187" s="749" t="s">
        <v>39220</v>
      </c>
      <c r="D16187" s="749" t="s">
        <v>14384</v>
      </c>
      <c r="I16187" s="749" t="s">
        <v>30</v>
      </c>
      <c r="J16187" s="749" t="n">
        <v>56.51</v>
      </c>
    </row>
    <row collapsed="false" customFormat="false" customHeight="true" hidden="true" ht="12.75" outlineLevel="0" r="16188">
      <c r="A16188" s="749" t="s">
        <v>39222</v>
      </c>
      <c r="B16188" s="749" t="str">
        <f aca="false">C16188&amp;D16188&amp;E16188&amp;F16188&amp;G16188&amp;H16188</f>
        <v>CRUZETA RETA,PARA ELETROCALHA PERFURADA OU LISA,400X50MM.FORNECIMENTO E COLOCACAO</v>
      </c>
      <c r="C16188" s="749" t="s">
        <v>39223</v>
      </c>
      <c r="D16188" s="749" t="s">
        <v>14384</v>
      </c>
      <c r="I16188" s="749" t="s">
        <v>30</v>
      </c>
      <c r="J16188" s="749" t="n">
        <v>74.48</v>
      </c>
    </row>
    <row collapsed="false" customFormat="false" customHeight="true" hidden="true" ht="12.75" outlineLevel="0" r="16189">
      <c r="A16189" s="749" t="s">
        <v>39224</v>
      </c>
      <c r="B16189" s="749" t="str">
        <f aca="false">C16189&amp;D16189&amp;E16189&amp;F16189&amp;G16189&amp;H16189</f>
        <v>CRUZETA RETA,PARA ELETROCALHA PERFURADA OU LISA,400X50MM.FORNECIMENTO E COLOCACAO</v>
      </c>
      <c r="C16189" s="749" t="s">
        <v>39223</v>
      </c>
      <c r="D16189" s="749" t="s">
        <v>14384</v>
      </c>
      <c r="I16189" s="749" t="s">
        <v>30</v>
      </c>
      <c r="J16189" s="749" t="n">
        <v>72.11</v>
      </c>
    </row>
    <row collapsed="false" customFormat="false" customHeight="true" hidden="true" ht="12.75" outlineLevel="0" r="16190">
      <c r="A16190" s="749" t="s">
        <v>39225</v>
      </c>
      <c r="B16190" s="749" t="str">
        <f aca="false">C16190&amp;D16190&amp;E16190&amp;F16190&amp;G16190&amp;H16190</f>
        <v>CRUZETA RETA,PARA ELETROCALHA PERFURADA OU LISA,100X75MM.FORNECIMENTO E COLOCACAO</v>
      </c>
      <c r="C16190" s="749" t="s">
        <v>39226</v>
      </c>
      <c r="D16190" s="749" t="s">
        <v>14384</v>
      </c>
      <c r="I16190" s="749" t="s">
        <v>30</v>
      </c>
      <c r="J16190" s="749" t="n">
        <v>35.74</v>
      </c>
    </row>
    <row collapsed="false" customFormat="false" customHeight="true" hidden="true" ht="12.75" outlineLevel="0" r="16191">
      <c r="A16191" s="749" t="s">
        <v>39227</v>
      </c>
      <c r="B16191" s="749" t="str">
        <f aca="false">C16191&amp;D16191&amp;E16191&amp;F16191&amp;G16191&amp;H16191</f>
        <v>CRUZETA RETA,PARA ELETROCALHA PERFURADA OU LISA,100X75MM.FORNECIMENTO E COLOCACAO</v>
      </c>
      <c r="C16191" s="749" t="s">
        <v>39226</v>
      </c>
      <c r="D16191" s="749" t="s">
        <v>14384</v>
      </c>
      <c r="I16191" s="749" t="s">
        <v>30</v>
      </c>
      <c r="J16191" s="749" t="n">
        <v>33.37</v>
      </c>
    </row>
    <row collapsed="false" customFormat="false" customHeight="true" hidden="true" ht="12.75" outlineLevel="0" r="16192">
      <c r="A16192" s="749" t="s">
        <v>39228</v>
      </c>
      <c r="B16192" s="749" t="str">
        <f aca="false">C16192&amp;D16192&amp;E16192&amp;F16192&amp;G16192&amp;H16192</f>
        <v>CRUZETA RETA,PARA ELETROCALHA PERFURADA OU LISA,150X75MM.FORNECIMENTO E COLOCACAO</v>
      </c>
      <c r="C16192" s="749" t="s">
        <v>39229</v>
      </c>
      <c r="D16192" s="749" t="s">
        <v>14384</v>
      </c>
      <c r="I16192" s="749" t="s">
        <v>30</v>
      </c>
      <c r="J16192" s="749" t="n">
        <v>43.92</v>
      </c>
    </row>
    <row collapsed="false" customFormat="false" customHeight="true" hidden="true" ht="12.75" outlineLevel="0" r="16193">
      <c r="A16193" s="749" t="s">
        <v>39230</v>
      </c>
      <c r="B16193" s="749" t="str">
        <f aca="false">C16193&amp;D16193&amp;E16193&amp;F16193&amp;G16193&amp;H16193</f>
        <v>CRUZETA RETA,PARA ELETROCALHA PERFURADA OU LISA,150X75MM.FORNECIMENTO E COLOCACAO</v>
      </c>
      <c r="C16193" s="749" t="s">
        <v>39229</v>
      </c>
      <c r="D16193" s="749" t="s">
        <v>14384</v>
      </c>
      <c r="I16193" s="749" t="s">
        <v>30</v>
      </c>
      <c r="J16193" s="749" t="n">
        <v>41.55</v>
      </c>
    </row>
    <row collapsed="false" customFormat="false" customHeight="true" hidden="true" ht="12.75" outlineLevel="0" r="16194">
      <c r="A16194" s="749" t="s">
        <v>39231</v>
      </c>
      <c r="B16194" s="749" t="str">
        <f aca="false">C16194&amp;D16194&amp;E16194&amp;F16194&amp;G16194&amp;H16194</f>
        <v>CRUZETA RETA,PARA ELETROCALHA PERFURADA OU LISA,200X75MM.FORNECIMENTO E COLOCACAO</v>
      </c>
      <c r="C16194" s="749" t="s">
        <v>39232</v>
      </c>
      <c r="D16194" s="749" t="s">
        <v>14384</v>
      </c>
      <c r="I16194" s="749" t="s">
        <v>30</v>
      </c>
      <c r="J16194" s="749" t="n">
        <v>49.47</v>
      </c>
    </row>
    <row collapsed="false" customFormat="false" customHeight="true" hidden="true" ht="12.75" outlineLevel="0" r="16195">
      <c r="A16195" s="749" t="s">
        <v>39233</v>
      </c>
      <c r="B16195" s="749" t="str">
        <f aca="false">C16195&amp;D16195&amp;E16195&amp;F16195&amp;G16195&amp;H16195</f>
        <v>CRUZETA RETA,PARA ELETROCALHA PERFURADA OU LISA,200X75MM.FORNECIMENTO E COLOCACAO</v>
      </c>
      <c r="C16195" s="749" t="s">
        <v>39232</v>
      </c>
      <c r="D16195" s="749" t="s">
        <v>14384</v>
      </c>
      <c r="I16195" s="749" t="s">
        <v>30</v>
      </c>
      <c r="J16195" s="749" t="n">
        <v>47.1</v>
      </c>
    </row>
    <row collapsed="false" customFormat="false" customHeight="true" hidden="true" ht="12.75" outlineLevel="0" r="16196">
      <c r="A16196" s="749" t="s">
        <v>39234</v>
      </c>
      <c r="B16196" s="749" t="str">
        <f aca="false">C16196&amp;D16196&amp;E16196&amp;F16196&amp;G16196&amp;H16196</f>
        <v>CRUZETA RETA,PARA ELETROCALHA PERFURADA OU LISA,300X75MM.FORNECIMENTO E COLOCACAO</v>
      </c>
      <c r="C16196" s="749" t="s">
        <v>39235</v>
      </c>
      <c r="D16196" s="749" t="s">
        <v>14384</v>
      </c>
      <c r="I16196" s="749" t="s">
        <v>30</v>
      </c>
      <c r="J16196" s="749" t="n">
        <v>61.71</v>
      </c>
    </row>
    <row collapsed="false" customFormat="false" customHeight="true" hidden="true" ht="12.75" outlineLevel="0" r="16197">
      <c r="A16197" s="749" t="s">
        <v>39236</v>
      </c>
      <c r="B16197" s="749" t="str">
        <f aca="false">C16197&amp;D16197&amp;E16197&amp;F16197&amp;G16197&amp;H16197</f>
        <v>CRUZETA RETA,PARA ELETROCALHA PERFURADA OU LISA,300X75MM.FORNECIMENTO E COLOCACAO</v>
      </c>
      <c r="C16197" s="749" t="s">
        <v>39235</v>
      </c>
      <c r="D16197" s="749" t="s">
        <v>14384</v>
      </c>
      <c r="I16197" s="749" t="s">
        <v>30</v>
      </c>
      <c r="J16197" s="749" t="n">
        <v>59.34</v>
      </c>
    </row>
    <row collapsed="false" customFormat="false" customHeight="true" hidden="true" ht="12.75" outlineLevel="0" r="16198">
      <c r="A16198" s="749" t="s">
        <v>39237</v>
      </c>
      <c r="B16198" s="749" t="str">
        <f aca="false">C16198&amp;D16198&amp;E16198&amp;F16198&amp;G16198&amp;H16198</f>
        <v>CRUZETA RETA,PARA ELETROCALHA PERFURADA OU LISA,400X75MM.FORNECIMENTO E COLOCACAO</v>
      </c>
      <c r="C16198" s="749" t="s">
        <v>39238</v>
      </c>
      <c r="D16198" s="749" t="s">
        <v>14384</v>
      </c>
      <c r="I16198" s="749" t="s">
        <v>30</v>
      </c>
      <c r="J16198" s="749" t="n">
        <v>77.32</v>
      </c>
    </row>
    <row collapsed="false" customFormat="false" customHeight="true" hidden="true" ht="12.75" outlineLevel="0" r="16199">
      <c r="A16199" s="749" t="s">
        <v>39239</v>
      </c>
      <c r="B16199" s="749" t="str">
        <f aca="false">C16199&amp;D16199&amp;E16199&amp;F16199&amp;G16199&amp;H16199</f>
        <v>CRUZETA RETA,PARA ELETROCALHA PERFURADA OU LISA,400X75MM.FORNECIMENTO E COLOCACAO</v>
      </c>
      <c r="C16199" s="749" t="s">
        <v>39238</v>
      </c>
      <c r="D16199" s="749" t="s">
        <v>14384</v>
      </c>
      <c r="I16199" s="749" t="s">
        <v>30</v>
      </c>
      <c r="J16199" s="749" t="n">
        <v>74.95</v>
      </c>
    </row>
    <row collapsed="false" customFormat="false" customHeight="true" hidden="true" ht="12.75" outlineLevel="0" r="16200">
      <c r="A16200" s="749" t="s">
        <v>39240</v>
      </c>
      <c r="B16200" s="749" t="str">
        <f aca="false">C16200&amp;D16200&amp;E16200&amp;F16200&amp;G16200&amp;H16200</f>
        <v>CRUZETA RETA,PARA ELETROCALHA PERFURADA OU LISA,100X100MM.FORNECIMENTO E COLOCACAO</v>
      </c>
      <c r="C16200" s="749" t="s">
        <v>39241</v>
      </c>
      <c r="D16200" s="749" t="s">
        <v>14460</v>
      </c>
      <c r="I16200" s="749" t="s">
        <v>30</v>
      </c>
      <c r="J16200" s="749" t="n">
        <v>38.12</v>
      </c>
    </row>
    <row collapsed="false" customFormat="false" customHeight="true" hidden="true" ht="12.75" outlineLevel="0" r="16201">
      <c r="A16201" s="749" t="s">
        <v>39242</v>
      </c>
      <c r="B16201" s="749" t="str">
        <f aca="false">C16201&amp;D16201&amp;E16201&amp;F16201&amp;G16201&amp;H16201</f>
        <v>CRUZETA RETA,PARA ELETROCALHA PERFURADA OU LISA,100X100MM.FORNECIMENTO E COLOCACAO</v>
      </c>
      <c r="C16201" s="749" t="s">
        <v>39241</v>
      </c>
      <c r="D16201" s="749" t="s">
        <v>14460</v>
      </c>
      <c r="I16201" s="749" t="s">
        <v>30</v>
      </c>
      <c r="J16201" s="749" t="n">
        <v>35.75</v>
      </c>
    </row>
    <row collapsed="false" customFormat="false" customHeight="true" hidden="true" ht="12.75" outlineLevel="0" r="16202">
      <c r="A16202" s="749" t="s">
        <v>39243</v>
      </c>
      <c r="B16202" s="749" t="str">
        <f aca="false">C16202&amp;D16202&amp;E16202&amp;F16202&amp;G16202&amp;H16202</f>
        <v>CRUZETA RETA,PARA ELETROCALHA PERFURADA OU LISA,150X100MM.FORNECIMENTO E COLOCACAO</v>
      </c>
      <c r="C16202" s="749" t="s">
        <v>39244</v>
      </c>
      <c r="D16202" s="749" t="s">
        <v>14460</v>
      </c>
      <c r="I16202" s="749" t="s">
        <v>30</v>
      </c>
      <c r="J16202" s="749" t="n">
        <v>41.95</v>
      </c>
    </row>
    <row collapsed="false" customFormat="false" customHeight="true" hidden="true" ht="12.75" outlineLevel="0" r="16203">
      <c r="A16203" s="749" t="s">
        <v>39245</v>
      </c>
      <c r="B16203" s="749" t="str">
        <f aca="false">C16203&amp;D16203&amp;E16203&amp;F16203&amp;G16203&amp;H16203</f>
        <v>CRUZETA RETA,PARA ELETROCALHA PERFURADA OU LISA,150X100MM.FORNECIMENTO E COLOCACAO</v>
      </c>
      <c r="C16203" s="749" t="s">
        <v>39244</v>
      </c>
      <c r="D16203" s="749" t="s">
        <v>14460</v>
      </c>
      <c r="I16203" s="749" t="s">
        <v>30</v>
      </c>
      <c r="J16203" s="749" t="n">
        <v>39.58</v>
      </c>
    </row>
    <row collapsed="false" customFormat="false" customHeight="true" hidden="true" ht="12.75" outlineLevel="0" r="16204">
      <c r="A16204" s="749" t="s">
        <v>39246</v>
      </c>
      <c r="B16204" s="749" t="str">
        <f aca="false">C16204&amp;D16204&amp;E16204&amp;F16204&amp;G16204&amp;H16204</f>
        <v>CRUZETA RETA,PARA ELETROCALHA PERFURADA OU LISA,200X100MM.FORNECIMENTO E COLOCACAO</v>
      </c>
      <c r="C16204" s="749" t="s">
        <v>39247</v>
      </c>
      <c r="D16204" s="749" t="s">
        <v>14460</v>
      </c>
      <c r="I16204" s="749" t="s">
        <v>30</v>
      </c>
      <c r="J16204" s="749" t="n">
        <v>46.56</v>
      </c>
    </row>
    <row collapsed="false" customFormat="false" customHeight="true" hidden="true" ht="12.75" outlineLevel="0" r="16205">
      <c r="A16205" s="749" t="s">
        <v>39248</v>
      </c>
      <c r="B16205" s="749" t="str">
        <f aca="false">C16205&amp;D16205&amp;E16205&amp;F16205&amp;G16205&amp;H16205</f>
        <v>CRUZETA RETA,PARA ELETROCALHA PERFURADA OU LISA,200X100MM.FORNECIMENTO E COLOCACAO</v>
      </c>
      <c r="C16205" s="749" t="s">
        <v>39247</v>
      </c>
      <c r="D16205" s="749" t="s">
        <v>14460</v>
      </c>
      <c r="I16205" s="749" t="s">
        <v>30</v>
      </c>
      <c r="J16205" s="749" t="n">
        <v>44.19</v>
      </c>
    </row>
    <row collapsed="false" customFormat="false" customHeight="true" hidden="true" ht="12.75" outlineLevel="0" r="16206">
      <c r="A16206" s="749" t="s">
        <v>39249</v>
      </c>
      <c r="B16206" s="749" t="str">
        <f aca="false">C16206&amp;D16206&amp;E16206&amp;F16206&amp;G16206&amp;H16206</f>
        <v>CRUZETA RETA,PARA ELETROCALHA PERFURADA OU LISA,300X100MM.FORNECIMENTO E COLOCACAO</v>
      </c>
      <c r="C16206" s="749" t="s">
        <v>39250</v>
      </c>
      <c r="D16206" s="749" t="s">
        <v>14460</v>
      </c>
      <c r="I16206" s="749" t="s">
        <v>30</v>
      </c>
      <c r="J16206" s="749" t="n">
        <v>64.55</v>
      </c>
    </row>
    <row collapsed="false" customFormat="false" customHeight="true" hidden="true" ht="12.75" outlineLevel="0" r="16207">
      <c r="A16207" s="749" t="s">
        <v>39251</v>
      </c>
      <c r="B16207" s="749" t="str">
        <f aca="false">C16207&amp;D16207&amp;E16207&amp;F16207&amp;G16207&amp;H16207</f>
        <v>CRUZETA RETA,PARA ELETROCALHA PERFURADA OU LISA,300X100MM.FORNECIMENTO E COLOCACAO</v>
      </c>
      <c r="C16207" s="749" t="s">
        <v>39250</v>
      </c>
      <c r="D16207" s="749" t="s">
        <v>14460</v>
      </c>
      <c r="I16207" s="749" t="s">
        <v>30</v>
      </c>
      <c r="J16207" s="749" t="n">
        <v>62.18</v>
      </c>
    </row>
    <row collapsed="false" customFormat="false" customHeight="true" hidden="true" ht="12.75" outlineLevel="0" r="16208">
      <c r="A16208" s="749" t="s">
        <v>39252</v>
      </c>
      <c r="B16208" s="749" t="str">
        <f aca="false">C16208&amp;D16208&amp;E16208&amp;F16208&amp;G16208&amp;H16208</f>
        <v>CRUZETA RETA,PARA ELETROCALHA PERFURADA OU LISA,400X100MM.FORNECIMENTO E COLOCACAO</v>
      </c>
      <c r="C16208" s="749" t="s">
        <v>39253</v>
      </c>
      <c r="D16208" s="749" t="s">
        <v>14460</v>
      </c>
      <c r="I16208" s="749" t="s">
        <v>30</v>
      </c>
      <c r="J16208" s="749" t="n">
        <v>80.16</v>
      </c>
    </row>
    <row collapsed="false" customFormat="false" customHeight="true" hidden="true" ht="12.75" outlineLevel="0" r="16209">
      <c r="A16209" s="749" t="s">
        <v>39254</v>
      </c>
      <c r="B16209" s="749" t="str">
        <f aca="false">C16209&amp;D16209&amp;E16209&amp;F16209&amp;G16209&amp;H16209</f>
        <v>CRUZETA RETA,PARA ELETROCALHA PERFURADA OU LISA,400X100MM.FORNECIMENTO E COLOCACAO</v>
      </c>
      <c r="C16209" s="749" t="s">
        <v>39253</v>
      </c>
      <c r="D16209" s="749" t="s">
        <v>14460</v>
      </c>
      <c r="I16209" s="749" t="s">
        <v>30</v>
      </c>
      <c r="J16209" s="749" t="n">
        <v>77.79</v>
      </c>
    </row>
    <row collapsed="false" customFormat="false" customHeight="true" hidden="true" ht="12.75" outlineLevel="0" r="16210">
      <c r="A16210" s="749" t="s">
        <v>39255</v>
      </c>
      <c r="B16210" s="749" t="str">
        <f aca="false">C16210&amp;D16210&amp;E16210&amp;F16210&amp;G16210&amp;H16210</f>
        <v>REDUCAO CONCENTRICA,PARA ELETROCALHA PERFURADA OU LISA,100X50MM.FORNECIMENTO E COLOCACAO</v>
      </c>
      <c r="C16210" s="749" t="s">
        <v>39256</v>
      </c>
      <c r="D16210" s="749" t="s">
        <v>38672</v>
      </c>
      <c r="I16210" s="749" t="s">
        <v>30</v>
      </c>
      <c r="J16210" s="749" t="n">
        <v>25.32</v>
      </c>
    </row>
    <row collapsed="false" customFormat="false" customHeight="true" hidden="true" ht="12.75" outlineLevel="0" r="16211">
      <c r="A16211" s="749" t="s">
        <v>39257</v>
      </c>
      <c r="B16211" s="749" t="str">
        <f aca="false">C16211&amp;D16211&amp;E16211&amp;F16211&amp;G16211&amp;H16211</f>
        <v>REDUCAO CONCENTRICA,PARA ELETROCALHA PERFURADA OU LISA,100X50MM.FORNECIMENTO E COLOCACAO</v>
      </c>
      <c r="C16211" s="749" t="s">
        <v>39256</v>
      </c>
      <c r="D16211" s="749" t="s">
        <v>38672</v>
      </c>
      <c r="I16211" s="749" t="s">
        <v>30</v>
      </c>
      <c r="J16211" s="749" t="n">
        <v>22.95</v>
      </c>
    </row>
    <row collapsed="false" customFormat="false" customHeight="true" hidden="true" ht="12.75" outlineLevel="0" r="16212">
      <c r="A16212" s="749" t="s">
        <v>39258</v>
      </c>
      <c r="B16212" s="749" t="str">
        <f aca="false">C16212&amp;D16212&amp;E16212&amp;F16212&amp;G16212&amp;H16212</f>
        <v>REDUCAO CONCENTRICA,PARA ELETROCALHA PERFURADA OU LISA,150X100MM.FORNECIMENTO E COLOCACAO</v>
      </c>
      <c r="C16212" s="749" t="s">
        <v>39259</v>
      </c>
      <c r="D16212" s="749" t="s">
        <v>39260</v>
      </c>
      <c r="I16212" s="749" t="s">
        <v>30</v>
      </c>
      <c r="J16212" s="749" t="n">
        <v>35.18</v>
      </c>
    </row>
    <row collapsed="false" customFormat="false" customHeight="true" hidden="true" ht="12.75" outlineLevel="0" r="16213">
      <c r="A16213" s="749" t="s">
        <v>39261</v>
      </c>
      <c r="B16213" s="749" t="str">
        <f aca="false">C16213&amp;D16213&amp;E16213&amp;F16213&amp;G16213&amp;H16213</f>
        <v>REDUCAO CONCENTRICA,PARA ELETROCALHA PERFURADA OU LISA,150X100MM.FORNECIMENTO E COLOCACAO</v>
      </c>
      <c r="C16213" s="749" t="s">
        <v>39259</v>
      </c>
      <c r="D16213" s="749" t="s">
        <v>39260</v>
      </c>
      <c r="I16213" s="749" t="s">
        <v>30</v>
      </c>
      <c r="J16213" s="749" t="n">
        <v>32.81</v>
      </c>
    </row>
    <row collapsed="false" customFormat="false" customHeight="true" hidden="true" ht="12.75" outlineLevel="0" r="16214">
      <c r="A16214" s="749" t="s">
        <v>39262</v>
      </c>
      <c r="B16214" s="749" t="str">
        <f aca="false">C16214&amp;D16214&amp;E16214&amp;F16214&amp;G16214&amp;H16214</f>
        <v>REDUCAO CONCENTRICA,PARA ELETROCALHA PERFURADA OU LISA,150X50MM.FORNECIMENTO E COLOCACAO</v>
      </c>
      <c r="C16214" s="749" t="s">
        <v>39263</v>
      </c>
      <c r="D16214" s="749" t="s">
        <v>38672</v>
      </c>
      <c r="I16214" s="749" t="s">
        <v>30</v>
      </c>
      <c r="J16214" s="749" t="n">
        <v>30.22</v>
      </c>
    </row>
    <row collapsed="false" customFormat="false" customHeight="true" hidden="true" ht="12.75" outlineLevel="0" r="16215">
      <c r="A16215" s="749" t="s">
        <v>39264</v>
      </c>
      <c r="B16215" s="749" t="str">
        <f aca="false">C16215&amp;D16215&amp;E16215&amp;F16215&amp;G16215&amp;H16215</f>
        <v>REDUCAO CONCENTRICA,PARA ELETROCALHA PERFURADA OU LISA,150X50MM.FORNECIMENTO E COLOCACAO</v>
      </c>
      <c r="C16215" s="749" t="s">
        <v>39263</v>
      </c>
      <c r="D16215" s="749" t="s">
        <v>38672</v>
      </c>
      <c r="I16215" s="749" t="s">
        <v>30</v>
      </c>
      <c r="J16215" s="749" t="n">
        <v>27.85</v>
      </c>
    </row>
    <row collapsed="false" customFormat="false" customHeight="true" hidden="true" ht="12.75" outlineLevel="0" r="16216">
      <c r="A16216" s="749" t="s">
        <v>39265</v>
      </c>
      <c r="B16216" s="749" t="str">
        <f aca="false">C16216&amp;D16216&amp;E16216&amp;F16216&amp;G16216&amp;H16216</f>
        <v>REDUCAO CONCENTRICA,PARA ELETROCALHA PERFURADA OU LISA,200X150MM.FORNECIMENTO E COLOCACAO</v>
      </c>
      <c r="C16216" s="749" t="s">
        <v>39266</v>
      </c>
      <c r="D16216" s="749" t="s">
        <v>38676</v>
      </c>
      <c r="I16216" s="749" t="s">
        <v>30</v>
      </c>
      <c r="J16216" s="749" t="n">
        <v>37.74</v>
      </c>
    </row>
    <row collapsed="false" customFormat="false" customHeight="true" hidden="true" ht="12.75" outlineLevel="0" r="16217">
      <c r="A16217" s="749" t="s">
        <v>39267</v>
      </c>
      <c r="B16217" s="749" t="str">
        <f aca="false">C16217&amp;D16217&amp;E16217&amp;F16217&amp;G16217&amp;H16217</f>
        <v>REDUCAO CONCENTRICA,PARA ELETROCALHA PERFURADA OU LISA,200X150MM.FORNECIMENTO E COLOCACAO</v>
      </c>
      <c r="C16217" s="749" t="s">
        <v>39266</v>
      </c>
      <c r="D16217" s="749" t="s">
        <v>38676</v>
      </c>
      <c r="I16217" s="749" t="s">
        <v>30</v>
      </c>
      <c r="J16217" s="749" t="n">
        <v>35.37</v>
      </c>
    </row>
    <row collapsed="false" customFormat="false" customHeight="true" hidden="true" ht="12.75" outlineLevel="0" r="16218">
      <c r="A16218" s="749" t="s">
        <v>39268</v>
      </c>
      <c r="B16218" s="749" t="str">
        <f aca="false">C16218&amp;D16218&amp;E16218&amp;F16218&amp;G16218&amp;H16218</f>
        <v>REDUCAO CONCENTRICA,PARA ELETROCALHA PERFURADA OU LISA,200X100MM.FORNECIMENTO E COLOCACAO</v>
      </c>
      <c r="C16218" s="749" t="s">
        <v>39266</v>
      </c>
      <c r="D16218" s="749" t="s">
        <v>39260</v>
      </c>
      <c r="I16218" s="749" t="s">
        <v>30</v>
      </c>
      <c r="J16218" s="749" t="n">
        <v>35.66</v>
      </c>
    </row>
    <row collapsed="false" customFormat="false" customHeight="true" hidden="true" ht="12.75" outlineLevel="0" r="16219">
      <c r="A16219" s="749" t="s">
        <v>39269</v>
      </c>
      <c r="B16219" s="749" t="str">
        <f aca="false">C16219&amp;D16219&amp;E16219&amp;F16219&amp;G16219&amp;H16219</f>
        <v>REDUCAO CONCENTRICA,PARA ELETROCALHA PERFURADA OU LISA,200X100MM.FORNECIMENTO E COLOCACAO</v>
      </c>
      <c r="C16219" s="749" t="s">
        <v>39266</v>
      </c>
      <c r="D16219" s="749" t="s">
        <v>39260</v>
      </c>
      <c r="I16219" s="749" t="s">
        <v>30</v>
      </c>
      <c r="J16219" s="749" t="n">
        <v>33.29</v>
      </c>
    </row>
    <row collapsed="false" customFormat="false" customHeight="true" hidden="true" ht="12.75" outlineLevel="0" r="16220">
      <c r="A16220" s="749" t="s">
        <v>39270</v>
      </c>
      <c r="B16220" s="749" t="str">
        <f aca="false">C16220&amp;D16220&amp;E16220&amp;F16220&amp;G16220&amp;H16220</f>
        <v>REDUCAO CONCENTRICA,PARA ELETROCALHA PERFURADA OU LISA,200X50MM.FORNECIMENTO E COLOCACAO</v>
      </c>
      <c r="C16220" s="749" t="s">
        <v>39271</v>
      </c>
      <c r="D16220" s="749" t="s">
        <v>38672</v>
      </c>
      <c r="I16220" s="749" t="s">
        <v>30</v>
      </c>
      <c r="J16220" s="749" t="n">
        <v>30.47</v>
      </c>
    </row>
    <row collapsed="false" customFormat="false" customHeight="true" hidden="true" ht="12.75" outlineLevel="0" r="16221">
      <c r="A16221" s="749" t="s">
        <v>39272</v>
      </c>
      <c r="B16221" s="749" t="str">
        <f aca="false">C16221&amp;D16221&amp;E16221&amp;F16221&amp;G16221&amp;H16221</f>
        <v>REDUCAO CONCENTRICA,PARA ELETROCALHA PERFURADA OU LISA,200X50MM.FORNECIMENTO E COLOCACAO</v>
      </c>
      <c r="C16221" s="749" t="s">
        <v>39271</v>
      </c>
      <c r="D16221" s="749" t="s">
        <v>38672</v>
      </c>
      <c r="I16221" s="749" t="s">
        <v>30</v>
      </c>
      <c r="J16221" s="749" t="n">
        <v>28.1</v>
      </c>
    </row>
    <row collapsed="false" customFormat="false" customHeight="true" hidden="true" ht="12.75" outlineLevel="0" r="16222">
      <c r="A16222" s="749" t="s">
        <v>39273</v>
      </c>
      <c r="B16222" s="749" t="str">
        <f aca="false">C16222&amp;D16222&amp;E16222&amp;F16222&amp;G16222&amp;H16222</f>
        <v>REDUCAO CONCENTRICA,PARA ELETROCALHA PERFURADA OU LISA,300X200MM.FORNECIMENTO E COLOCACAO</v>
      </c>
      <c r="C16222" s="749" t="s">
        <v>39274</v>
      </c>
      <c r="D16222" s="749" t="s">
        <v>39260</v>
      </c>
      <c r="I16222" s="749" t="s">
        <v>30</v>
      </c>
      <c r="J16222" s="749" t="n">
        <v>42.7</v>
      </c>
    </row>
    <row collapsed="false" customFormat="false" customHeight="true" hidden="true" ht="12.75" outlineLevel="0" r="16223">
      <c r="A16223" s="749" t="s">
        <v>39275</v>
      </c>
      <c r="B16223" s="749" t="str">
        <f aca="false">C16223&amp;D16223&amp;E16223&amp;F16223&amp;G16223&amp;H16223</f>
        <v>REDUCAO CONCENTRICA,PARA ELETROCALHA PERFURADA OU LISA,300X200MM.FORNECIMENTO E COLOCACAO</v>
      </c>
      <c r="C16223" s="749" t="s">
        <v>39274</v>
      </c>
      <c r="D16223" s="749" t="s">
        <v>39260</v>
      </c>
      <c r="I16223" s="749" t="s">
        <v>30</v>
      </c>
      <c r="J16223" s="749" t="n">
        <v>40.33</v>
      </c>
    </row>
    <row collapsed="false" customFormat="false" customHeight="true" hidden="true" ht="12.75" outlineLevel="0" r="16224">
      <c r="A16224" s="749" t="s">
        <v>39276</v>
      </c>
      <c r="B16224" s="749" t="str">
        <f aca="false">C16224&amp;D16224&amp;E16224&amp;F16224&amp;G16224&amp;H16224</f>
        <v>REDUCAO CONCENTRICA,PARA ELETROCALHA PERFURADA OU LISA,300X150MM.FORNECIMENTO E COLOCACAO</v>
      </c>
      <c r="C16224" s="749" t="s">
        <v>39277</v>
      </c>
      <c r="D16224" s="749" t="s">
        <v>38676</v>
      </c>
      <c r="I16224" s="749" t="s">
        <v>30</v>
      </c>
      <c r="J16224" s="749" t="n">
        <v>42.7</v>
      </c>
    </row>
    <row collapsed="false" customFormat="false" customHeight="true" hidden="true" ht="12.75" outlineLevel="0" r="16225">
      <c r="A16225" s="749" t="s">
        <v>39278</v>
      </c>
      <c r="B16225" s="749" t="str">
        <f aca="false">C16225&amp;D16225&amp;E16225&amp;F16225&amp;G16225&amp;H16225</f>
        <v>REDUCAO CONCENTRICA,PARA ELETROCALHA PERFURADA OU LISA,300X150MM.FORNECIMENTO E COLOCACAO</v>
      </c>
      <c r="C16225" s="749" t="s">
        <v>39277</v>
      </c>
      <c r="D16225" s="749" t="s">
        <v>38676</v>
      </c>
      <c r="I16225" s="749" t="s">
        <v>30</v>
      </c>
      <c r="J16225" s="749" t="n">
        <v>40.33</v>
      </c>
    </row>
    <row collapsed="false" customFormat="false" customHeight="true" hidden="true" ht="12.75" outlineLevel="0" r="16226">
      <c r="A16226" s="749" t="s">
        <v>39279</v>
      </c>
      <c r="B16226" s="749" t="str">
        <f aca="false">C16226&amp;D16226&amp;E16226&amp;F16226&amp;G16226&amp;H16226</f>
        <v>REDUCAO CONCENTRICA,PARA ELETROCALHA PERFURADA OU LISA,300X100MM.FORNECIMENTO E COLOCACAO</v>
      </c>
      <c r="C16226" s="749" t="s">
        <v>39277</v>
      </c>
      <c r="D16226" s="749" t="s">
        <v>39260</v>
      </c>
      <c r="I16226" s="749" t="s">
        <v>30</v>
      </c>
      <c r="J16226" s="749" t="n">
        <v>48.38</v>
      </c>
    </row>
    <row collapsed="false" customFormat="false" customHeight="true" hidden="true" ht="12.75" outlineLevel="0" r="16227">
      <c r="A16227" s="749" t="s">
        <v>39280</v>
      </c>
      <c r="B16227" s="749" t="str">
        <f aca="false">C16227&amp;D16227&amp;E16227&amp;F16227&amp;G16227&amp;H16227</f>
        <v>REDUCAO CONCENTRICA,PARA ELETROCALHA PERFURADA OU LISA,300X100MM.FORNECIMENTO E COLOCACAO</v>
      </c>
      <c r="C16227" s="749" t="s">
        <v>39277</v>
      </c>
      <c r="D16227" s="749" t="s">
        <v>39260</v>
      </c>
      <c r="I16227" s="749" t="s">
        <v>30</v>
      </c>
      <c r="J16227" s="749" t="n">
        <v>46.01</v>
      </c>
    </row>
    <row collapsed="false" customFormat="false" customHeight="true" hidden="true" ht="12.75" outlineLevel="0" r="16228">
      <c r="A16228" s="749" t="s">
        <v>39281</v>
      </c>
      <c r="B16228" s="749" t="str">
        <f aca="false">C16228&amp;D16228&amp;E16228&amp;F16228&amp;G16228&amp;H16228</f>
        <v>REDUCAO CONCENTRICA,PARA ELETROCALHA PERFURADA OU LISA,300X50MM.FORNECIMENTO E COLOCACAO</v>
      </c>
      <c r="C16228" s="749" t="s">
        <v>39282</v>
      </c>
      <c r="D16228" s="749" t="s">
        <v>38672</v>
      </c>
      <c r="I16228" s="749" t="s">
        <v>30</v>
      </c>
      <c r="J16228" s="749" t="n">
        <v>37.74</v>
      </c>
    </row>
    <row collapsed="false" customFormat="false" customHeight="true" hidden="true" ht="12.75" outlineLevel="0" r="16229">
      <c r="A16229" s="749" t="s">
        <v>39283</v>
      </c>
      <c r="B16229" s="749" t="str">
        <f aca="false">C16229&amp;D16229&amp;E16229&amp;F16229&amp;G16229&amp;H16229</f>
        <v>REDUCAO CONCENTRICA,PARA ELETROCALHA PERFURADA OU LISA,300X50MM.FORNECIMENTO E COLOCACAO</v>
      </c>
      <c r="C16229" s="749" t="s">
        <v>39282</v>
      </c>
      <c r="D16229" s="749" t="s">
        <v>38672</v>
      </c>
      <c r="I16229" s="749" t="s">
        <v>30</v>
      </c>
      <c r="J16229" s="749" t="n">
        <v>35.37</v>
      </c>
    </row>
    <row collapsed="false" customFormat="false" customHeight="true" hidden="true" ht="12.75" outlineLevel="0" r="16230">
      <c r="A16230" s="749" t="s">
        <v>39284</v>
      </c>
      <c r="B16230" s="749" t="str">
        <f aca="false">C16230&amp;D16230&amp;E16230&amp;F16230&amp;G16230&amp;H16230</f>
        <v>REDUCAO CONCENTRICA,PARA ELETROCALHA PERFURADA OU LISA,400X300MM.FORNECIMENTO E COLOCACAO</v>
      </c>
      <c r="C16230" s="749" t="s">
        <v>39285</v>
      </c>
      <c r="D16230" s="749" t="s">
        <v>39260</v>
      </c>
      <c r="I16230" s="749" t="s">
        <v>30</v>
      </c>
      <c r="J16230" s="749" t="n">
        <v>66.19</v>
      </c>
    </row>
    <row collapsed="false" customFormat="false" customHeight="true" hidden="true" ht="12.75" outlineLevel="0" r="16231">
      <c r="A16231" s="749" t="s">
        <v>39286</v>
      </c>
      <c r="B16231" s="749" t="str">
        <f aca="false">C16231&amp;D16231&amp;E16231&amp;F16231&amp;G16231&amp;H16231</f>
        <v>REDUCAO CONCENTRICA,PARA ELETROCALHA PERFURADA OU LISA,400X300MM.FORNECIMENTO E COLOCACAO</v>
      </c>
      <c r="C16231" s="749" t="s">
        <v>39285</v>
      </c>
      <c r="D16231" s="749" t="s">
        <v>39260</v>
      </c>
      <c r="I16231" s="749" t="s">
        <v>30</v>
      </c>
      <c r="J16231" s="749" t="n">
        <v>63.82</v>
      </c>
    </row>
    <row collapsed="false" customFormat="false" customHeight="true" hidden="true" ht="12.75" outlineLevel="0" r="16232">
      <c r="A16232" s="749" t="s">
        <v>39287</v>
      </c>
      <c r="B16232" s="749" t="str">
        <f aca="false">C16232&amp;D16232&amp;E16232&amp;F16232&amp;G16232&amp;H16232</f>
        <v>REDUCAO CONCENTRICA,PARA ELETROCALHA PERFURADA OU LISA,400X200MM.FORNECIMENTO E COLOCACAO</v>
      </c>
      <c r="C16232" s="749" t="s">
        <v>39288</v>
      </c>
      <c r="D16232" s="749" t="s">
        <v>39260</v>
      </c>
      <c r="I16232" s="749" t="s">
        <v>30</v>
      </c>
      <c r="J16232" s="749" t="n">
        <v>66.19</v>
      </c>
    </row>
    <row collapsed="false" customFormat="false" customHeight="true" hidden="true" ht="12.75" outlineLevel="0" r="16233">
      <c r="A16233" s="749" t="s">
        <v>39289</v>
      </c>
      <c r="B16233" s="749" t="str">
        <f aca="false">C16233&amp;D16233&amp;E16233&amp;F16233&amp;G16233&amp;H16233</f>
        <v>REDUCAO CONCENTRICA,PARA ELETROCALHA PERFURADA OU LISA,400X200MM.FORNECIMENTO E COLOCACAO</v>
      </c>
      <c r="C16233" s="749" t="s">
        <v>39288</v>
      </c>
      <c r="D16233" s="749" t="s">
        <v>39260</v>
      </c>
      <c r="I16233" s="749" t="s">
        <v>30</v>
      </c>
      <c r="J16233" s="749" t="n">
        <v>63.82</v>
      </c>
    </row>
    <row collapsed="false" customFormat="false" customHeight="true" hidden="true" ht="12.75" outlineLevel="0" r="16234">
      <c r="A16234" s="749" t="s">
        <v>39290</v>
      </c>
      <c r="B16234" s="749" t="str">
        <f aca="false">C16234&amp;D16234&amp;E16234&amp;F16234&amp;G16234&amp;H16234</f>
        <v>REDUCAO CONCENTRICA,PARA ELETROCALHA PERFURADA OU LISA,400X150MM.FORNECIMENTO E COLOCACAO</v>
      </c>
      <c r="C16234" s="749" t="s">
        <v>39291</v>
      </c>
      <c r="D16234" s="749" t="s">
        <v>38676</v>
      </c>
      <c r="I16234" s="749" t="s">
        <v>30</v>
      </c>
      <c r="J16234" s="749" t="n">
        <v>91.08</v>
      </c>
    </row>
    <row collapsed="false" customFormat="false" customHeight="true" hidden="true" ht="12.75" outlineLevel="0" r="16235">
      <c r="A16235" s="749" t="s">
        <v>39292</v>
      </c>
      <c r="B16235" s="749" t="str">
        <f aca="false">C16235&amp;D16235&amp;E16235&amp;F16235&amp;G16235&amp;H16235</f>
        <v>REDUCAO CONCENTRICA,PARA ELETROCALHA PERFURADA OU LISA,400X150MM.FORNECIMENTO E COLOCACAO</v>
      </c>
      <c r="C16235" s="749" t="s">
        <v>39291</v>
      </c>
      <c r="D16235" s="749" t="s">
        <v>38676</v>
      </c>
      <c r="I16235" s="749" t="s">
        <v>30</v>
      </c>
      <c r="J16235" s="749" t="n">
        <v>88.71</v>
      </c>
    </row>
    <row collapsed="false" customFormat="false" customHeight="true" hidden="true" ht="12.75" outlineLevel="0" r="16236">
      <c r="A16236" s="749" t="s">
        <v>39293</v>
      </c>
      <c r="B16236" s="749" t="str">
        <f aca="false">C16236&amp;D16236&amp;E16236&amp;F16236&amp;G16236&amp;H16236</f>
        <v>REDUCAO CONCENTRICA,PARA ELETROCALHA PERFURADA OU LISA,400X100MM.FORNECIMENTO E COLOCACAO</v>
      </c>
      <c r="C16236" s="749" t="s">
        <v>39291</v>
      </c>
      <c r="D16236" s="749" t="s">
        <v>39260</v>
      </c>
      <c r="I16236" s="749" t="s">
        <v>30</v>
      </c>
      <c r="J16236" s="749" t="n">
        <v>66.19</v>
      </c>
    </row>
    <row collapsed="false" customFormat="false" customHeight="true" hidden="true" ht="12.75" outlineLevel="0" r="16237">
      <c r="A16237" s="749" t="s">
        <v>39294</v>
      </c>
      <c r="B16237" s="749" t="str">
        <f aca="false">C16237&amp;D16237&amp;E16237&amp;F16237&amp;G16237&amp;H16237</f>
        <v>REDUCAO CONCENTRICA,PARA ELETROCALHA PERFURADA OU LISA,400X100MM.FORNECIMENTO E COLOCACAO</v>
      </c>
      <c r="C16237" s="749" t="s">
        <v>39291</v>
      </c>
      <c r="D16237" s="749" t="s">
        <v>39260</v>
      </c>
      <c r="I16237" s="749" t="s">
        <v>30</v>
      </c>
      <c r="J16237" s="749" t="n">
        <v>63.82</v>
      </c>
    </row>
    <row collapsed="false" customFormat="false" customHeight="true" hidden="true" ht="12.75" outlineLevel="0" r="16238">
      <c r="A16238" s="749" t="s">
        <v>39295</v>
      </c>
      <c r="B16238" s="749" t="str">
        <f aca="false">C16238&amp;D16238&amp;E16238&amp;F16238&amp;G16238&amp;H16238</f>
        <v>REDUCAO CONCENTRICA,PARA ELETROCALHA PERFURADA OU LISA,400X50MM.FORNECIMENTO E COLOCACAO</v>
      </c>
      <c r="C16238" s="749" t="s">
        <v>39296</v>
      </c>
      <c r="D16238" s="749" t="s">
        <v>38672</v>
      </c>
      <c r="I16238" s="749" t="s">
        <v>30</v>
      </c>
      <c r="J16238" s="749" t="n">
        <v>52.92</v>
      </c>
    </row>
    <row collapsed="false" customFormat="false" customHeight="true" hidden="true" ht="12.75" outlineLevel="0" r="16239">
      <c r="A16239" s="749" t="s">
        <v>39297</v>
      </c>
      <c r="B16239" s="749" t="str">
        <f aca="false">C16239&amp;D16239&amp;E16239&amp;F16239&amp;G16239&amp;H16239</f>
        <v>REDUCAO CONCENTRICA,PARA ELETROCALHA PERFURADA OU LISA,400X50MM.FORNECIMENTO E COLOCACAO</v>
      </c>
      <c r="C16239" s="749" t="s">
        <v>39296</v>
      </c>
      <c r="D16239" s="749" t="s">
        <v>38672</v>
      </c>
      <c r="I16239" s="749" t="s">
        <v>30</v>
      </c>
      <c r="J16239" s="749" t="n">
        <v>50.55</v>
      </c>
    </row>
    <row collapsed="false" customFormat="false" customHeight="true" hidden="true" ht="12.75" outlineLevel="0" r="16240">
      <c r="A16240" s="749" t="s">
        <v>39298</v>
      </c>
      <c r="B16240" s="749" t="str">
        <f aca="false">C16240&amp;D16240&amp;E16240&amp;F16240&amp;G16240&amp;H16240</f>
        <v>TE VERTICAL(SUBIDA),PARA ELETROCALHA PERFURADA OU LISA,50X50MM.FORNECIMENTO E COLOCACAO</v>
      </c>
      <c r="C16240" s="749" t="s">
        <v>39299</v>
      </c>
      <c r="D16240" s="749" t="s">
        <v>39007</v>
      </c>
      <c r="I16240" s="749" t="s">
        <v>30</v>
      </c>
      <c r="J16240" s="749" t="n">
        <v>31.64</v>
      </c>
    </row>
    <row collapsed="false" customFormat="false" customHeight="true" hidden="true" ht="12.75" outlineLevel="0" r="16241">
      <c r="A16241" s="749" t="s">
        <v>39300</v>
      </c>
      <c r="B16241" s="749" t="str">
        <f aca="false">C16241&amp;D16241&amp;E16241&amp;F16241&amp;G16241&amp;H16241</f>
        <v>TE VERTICAL(SUBIDA),PARA ELETROCALHA PERFURADA OU LISA,50X50MM.FORNECIMENTO E COLOCACAO</v>
      </c>
      <c r="C16241" s="749" t="s">
        <v>39299</v>
      </c>
      <c r="D16241" s="749" t="s">
        <v>39007</v>
      </c>
      <c r="I16241" s="749" t="s">
        <v>30</v>
      </c>
      <c r="J16241" s="749" t="n">
        <v>29.27</v>
      </c>
    </row>
    <row collapsed="false" customFormat="false" customHeight="true" hidden="true" ht="12.75" outlineLevel="0" r="16242">
      <c r="A16242" s="749" t="s">
        <v>39301</v>
      </c>
      <c r="B16242" s="749" t="str">
        <f aca="false">C16242&amp;D16242&amp;E16242&amp;F16242&amp;G16242&amp;H16242</f>
        <v>TE VERTICAL(SUBIDA),PARA ELETROCALHA PERFURADA OU LISA,100X50MM.FORNECIMENTO E COLOCACAO</v>
      </c>
      <c r="C16242" s="749" t="s">
        <v>39302</v>
      </c>
      <c r="D16242" s="749" t="s">
        <v>38672</v>
      </c>
      <c r="I16242" s="749" t="s">
        <v>30</v>
      </c>
      <c r="J16242" s="749" t="n">
        <v>37.18</v>
      </c>
    </row>
    <row collapsed="false" customFormat="false" customHeight="true" hidden="true" ht="12.75" outlineLevel="0" r="16243">
      <c r="A16243" s="749" t="s">
        <v>39303</v>
      </c>
      <c r="B16243" s="749" t="str">
        <f aca="false">C16243&amp;D16243&amp;E16243&amp;F16243&amp;G16243&amp;H16243</f>
        <v>TE VERTICAL(SUBIDA),PARA ELETROCALHA PERFURADA OU LISA,100X50MM.FORNECIMENTO E COLOCACAO</v>
      </c>
      <c r="C16243" s="749" t="s">
        <v>39302</v>
      </c>
      <c r="D16243" s="749" t="s">
        <v>38672</v>
      </c>
      <c r="I16243" s="749" t="s">
        <v>30</v>
      </c>
      <c r="J16243" s="749" t="n">
        <v>34.81</v>
      </c>
    </row>
    <row collapsed="false" customFormat="false" customHeight="true" hidden="true" ht="12.75" outlineLevel="0" r="16244">
      <c r="A16244" s="749" t="s">
        <v>39304</v>
      </c>
      <c r="B16244" s="749" t="str">
        <f aca="false">C16244&amp;D16244&amp;E16244&amp;F16244&amp;G16244&amp;H16244</f>
        <v>TE VERTICAL(SUBIDA),PARA ELETROCALHA PERFURADA OU LISA,150X50MM.FORNECIMENTO E COLOCACAO</v>
      </c>
      <c r="C16244" s="749" t="s">
        <v>39305</v>
      </c>
      <c r="D16244" s="749" t="s">
        <v>38672</v>
      </c>
      <c r="I16244" s="749" t="s">
        <v>30</v>
      </c>
      <c r="J16244" s="749" t="n">
        <v>38.43</v>
      </c>
    </row>
    <row collapsed="false" customFormat="false" customHeight="true" hidden="true" ht="12.75" outlineLevel="0" r="16245">
      <c r="A16245" s="749" t="s">
        <v>39306</v>
      </c>
      <c r="B16245" s="749" t="str">
        <f aca="false">C16245&amp;D16245&amp;E16245&amp;F16245&amp;G16245&amp;H16245</f>
        <v>TE VERTICAL(SUBIDA),PARA ELETROCALHA PERFURADA OU LISA,150X50MM.FORNECIMENTO E COLOCACAO</v>
      </c>
      <c r="C16245" s="749" t="s">
        <v>39305</v>
      </c>
      <c r="D16245" s="749" t="s">
        <v>38672</v>
      </c>
      <c r="I16245" s="749" t="s">
        <v>30</v>
      </c>
      <c r="J16245" s="749" t="n">
        <v>36.06</v>
      </c>
    </row>
    <row collapsed="false" customFormat="false" customHeight="true" hidden="true" ht="12.75" outlineLevel="0" r="16246">
      <c r="A16246" s="749" t="s">
        <v>39307</v>
      </c>
      <c r="B16246" s="749" t="str">
        <f aca="false">C16246&amp;D16246&amp;E16246&amp;F16246&amp;G16246&amp;H16246</f>
        <v>TE VERTICAL(SUBIDA),PARA ELETROCALHA PERFURADA OU LISA,200X50MM.FORNECIMENTO E COLOCACAO</v>
      </c>
      <c r="C16246" s="749" t="s">
        <v>39308</v>
      </c>
      <c r="D16246" s="749" t="s">
        <v>38672</v>
      </c>
      <c r="I16246" s="749" t="s">
        <v>30</v>
      </c>
      <c r="J16246" s="749" t="n">
        <v>41.81</v>
      </c>
    </row>
    <row collapsed="false" customFormat="false" customHeight="true" hidden="true" ht="12.75" outlineLevel="0" r="16247">
      <c r="A16247" s="749" t="s">
        <v>39309</v>
      </c>
      <c r="B16247" s="749" t="str">
        <f aca="false">C16247&amp;D16247&amp;E16247&amp;F16247&amp;G16247&amp;H16247</f>
        <v>TE VERTICAL(SUBIDA),PARA ELETROCALHA PERFURADA OU LISA,200X50MM.FORNECIMENTO E COLOCACAO</v>
      </c>
      <c r="C16247" s="749" t="s">
        <v>39308</v>
      </c>
      <c r="D16247" s="749" t="s">
        <v>38672</v>
      </c>
      <c r="I16247" s="749" t="s">
        <v>30</v>
      </c>
      <c r="J16247" s="749" t="n">
        <v>39.44</v>
      </c>
    </row>
    <row collapsed="false" customFormat="false" customHeight="true" hidden="true" ht="12.75" outlineLevel="0" r="16248">
      <c r="A16248" s="749" t="s">
        <v>39310</v>
      </c>
      <c r="B16248" s="749" t="str">
        <f aca="false">C16248&amp;D16248&amp;E16248&amp;F16248&amp;G16248&amp;H16248</f>
        <v>TE VERTICAL(SUBIDA),PARA ELETROCALHA PERFURADA OU LISA,300X50MM.FORNECIMENTO E COLOCACAO</v>
      </c>
      <c r="C16248" s="749" t="s">
        <v>39311</v>
      </c>
      <c r="D16248" s="749" t="s">
        <v>38672</v>
      </c>
      <c r="I16248" s="749" t="s">
        <v>30</v>
      </c>
      <c r="J16248" s="749" t="n">
        <v>54.2</v>
      </c>
    </row>
    <row collapsed="false" customFormat="false" customHeight="true" hidden="true" ht="12.75" outlineLevel="0" r="16249">
      <c r="A16249" s="749" t="s">
        <v>39312</v>
      </c>
      <c r="B16249" s="749" t="str">
        <f aca="false">C16249&amp;D16249&amp;E16249&amp;F16249&amp;G16249&amp;H16249</f>
        <v>TE VERTICAL(SUBIDA),PARA ELETROCALHA PERFURADA OU LISA,300X50MM.FORNECIMENTO E COLOCACAO</v>
      </c>
      <c r="C16249" s="749" t="s">
        <v>39311</v>
      </c>
      <c r="D16249" s="749" t="s">
        <v>38672</v>
      </c>
      <c r="I16249" s="749" t="s">
        <v>30</v>
      </c>
      <c r="J16249" s="749" t="n">
        <v>51.83</v>
      </c>
    </row>
    <row collapsed="false" customFormat="false" customHeight="true" hidden="true" ht="12.75" outlineLevel="0" r="16250">
      <c r="A16250" s="749" t="s">
        <v>39313</v>
      </c>
      <c r="B16250" s="749" t="str">
        <f aca="false">C16250&amp;D16250&amp;E16250&amp;F16250&amp;G16250&amp;H16250</f>
        <v>TE VERTICAL(SUBIDA),PARA ELETROCALHA PERFURADA OU LISA,400X50MM.FORNECIMENTO E COLOCACAO</v>
      </c>
      <c r="C16250" s="749" t="s">
        <v>39314</v>
      </c>
      <c r="D16250" s="749" t="s">
        <v>38672</v>
      </c>
      <c r="I16250" s="749" t="s">
        <v>30</v>
      </c>
      <c r="J16250" s="749" t="n">
        <v>68.94</v>
      </c>
    </row>
    <row collapsed="false" customFormat="false" customHeight="true" hidden="true" ht="12.75" outlineLevel="0" r="16251">
      <c r="A16251" s="749" t="s">
        <v>39315</v>
      </c>
      <c r="B16251" s="749" t="str">
        <f aca="false">C16251&amp;D16251&amp;E16251&amp;F16251&amp;G16251&amp;H16251</f>
        <v>TE VERTICAL(SUBIDA),PARA ELETROCALHA PERFURADA OU LISA,400X50MM.FORNECIMENTO E COLOCACAO</v>
      </c>
      <c r="C16251" s="749" t="s">
        <v>39314</v>
      </c>
      <c r="D16251" s="749" t="s">
        <v>38672</v>
      </c>
      <c r="I16251" s="749" t="s">
        <v>30</v>
      </c>
      <c r="J16251" s="749" t="n">
        <v>66.57</v>
      </c>
    </row>
    <row collapsed="false" customFormat="false" customHeight="true" hidden="true" ht="12.75" outlineLevel="0" r="16252">
      <c r="A16252" s="749" t="s">
        <v>39316</v>
      </c>
      <c r="B16252" s="749" t="str">
        <f aca="false">C16252&amp;D16252&amp;E16252&amp;F16252&amp;G16252&amp;H16252</f>
        <v>TE VERTICAL(SUBIDA),PARA ELETROCALHA PERFURADA OU LISA,100X75MM.FORNECIMENTO E COLOCACAO</v>
      </c>
      <c r="C16252" s="749" t="s">
        <v>39317</v>
      </c>
      <c r="D16252" s="749" t="s">
        <v>39318</v>
      </c>
      <c r="I16252" s="749" t="s">
        <v>30</v>
      </c>
      <c r="J16252" s="749" t="n">
        <v>40.85</v>
      </c>
    </row>
    <row collapsed="false" customFormat="false" customHeight="true" hidden="true" ht="12.75" outlineLevel="0" r="16253">
      <c r="A16253" s="749" t="s">
        <v>39319</v>
      </c>
      <c r="B16253" s="749" t="str">
        <f aca="false">C16253&amp;D16253&amp;E16253&amp;F16253&amp;G16253&amp;H16253</f>
        <v>TE VERTICAL(SUBIDA),PARA ELETROCALHA PERFURADA OU LISA,100X75MM.FORNECIMENTO E COLOCACAO</v>
      </c>
      <c r="C16253" s="749" t="s">
        <v>39317</v>
      </c>
      <c r="D16253" s="749" t="s">
        <v>39318</v>
      </c>
      <c r="I16253" s="749" t="s">
        <v>30</v>
      </c>
      <c r="J16253" s="749" t="n">
        <v>38.48</v>
      </c>
    </row>
    <row collapsed="false" customFormat="false" customHeight="true" hidden="true" ht="12.75" outlineLevel="0" r="16254">
      <c r="A16254" s="749" t="s">
        <v>39320</v>
      </c>
      <c r="B16254" s="749" t="str">
        <f aca="false">C16254&amp;D16254&amp;E16254&amp;F16254&amp;G16254&amp;H16254</f>
        <v>TE VERTICAL(SUBIDA),PARA ELETROCALHA PERFURADA OU LISA,150X75MM.FORNECIMENTO E COLOCACAO</v>
      </c>
      <c r="C16254" s="749" t="s">
        <v>39321</v>
      </c>
      <c r="D16254" s="749" t="s">
        <v>39318</v>
      </c>
      <c r="I16254" s="749" t="s">
        <v>30</v>
      </c>
      <c r="J16254" s="749" t="n">
        <v>40.79</v>
      </c>
    </row>
    <row collapsed="false" customFormat="false" customHeight="true" hidden="true" ht="12.75" outlineLevel="0" r="16255">
      <c r="A16255" s="749" t="s">
        <v>39322</v>
      </c>
      <c r="B16255" s="749" t="str">
        <f aca="false">C16255&amp;D16255&amp;E16255&amp;F16255&amp;G16255&amp;H16255</f>
        <v>TE VERTICAL(SUBIDA),PARA ELETROCALHA PERFURADA OU LISA,150X75MM.FORNECIMENTO E COLOCACAO</v>
      </c>
      <c r="C16255" s="749" t="s">
        <v>39321</v>
      </c>
      <c r="D16255" s="749" t="s">
        <v>39318</v>
      </c>
      <c r="I16255" s="749" t="s">
        <v>30</v>
      </c>
      <c r="J16255" s="749" t="n">
        <v>38.42</v>
      </c>
    </row>
    <row collapsed="false" customFormat="false" customHeight="true" hidden="true" ht="12.75" outlineLevel="0" r="16256">
      <c r="A16256" s="749" t="s">
        <v>39323</v>
      </c>
      <c r="B16256" s="749" t="str">
        <f aca="false">C16256&amp;D16256&amp;E16256&amp;F16256&amp;G16256&amp;H16256</f>
        <v>TE VERTICAL(SUBIDA),PARA ELETROCALHA PERFURADA OU LISA,200X75MM.FORNECIMENTO E COLOCACAO</v>
      </c>
      <c r="C16256" s="749" t="s">
        <v>39324</v>
      </c>
      <c r="D16256" s="749" t="s">
        <v>39318</v>
      </c>
      <c r="I16256" s="749" t="s">
        <v>30</v>
      </c>
      <c r="J16256" s="749" t="n">
        <v>49.21</v>
      </c>
    </row>
    <row collapsed="false" customFormat="false" customHeight="true" hidden="true" ht="12.75" outlineLevel="0" r="16257">
      <c r="A16257" s="749" t="s">
        <v>39325</v>
      </c>
      <c r="B16257" s="749" t="str">
        <f aca="false">C16257&amp;D16257&amp;E16257&amp;F16257&amp;G16257&amp;H16257</f>
        <v>TE VERTICAL(SUBIDA),PARA ELETROCALHA PERFURADA OU LISA,200X75MM.FORNECIMENTO E COLOCACAO</v>
      </c>
      <c r="C16257" s="749" t="s">
        <v>39324</v>
      </c>
      <c r="D16257" s="749" t="s">
        <v>39318</v>
      </c>
      <c r="I16257" s="749" t="s">
        <v>30</v>
      </c>
      <c r="J16257" s="749" t="n">
        <v>46.84</v>
      </c>
    </row>
    <row collapsed="false" customFormat="false" customHeight="true" hidden="true" ht="12.75" outlineLevel="0" r="16258">
      <c r="A16258" s="749" t="s">
        <v>39326</v>
      </c>
      <c r="B16258" s="749" t="str">
        <f aca="false">C16258&amp;D16258&amp;E16258&amp;F16258&amp;G16258&amp;H16258</f>
        <v>TE VERTICAL(SUBIDA),PARA ELETROCALHA PERFURADA OU LISA,300X75MM.FORNECIMENTO E COLOCACAO</v>
      </c>
      <c r="C16258" s="749" t="s">
        <v>39327</v>
      </c>
      <c r="D16258" s="749" t="s">
        <v>39318</v>
      </c>
      <c r="I16258" s="749" t="s">
        <v>30</v>
      </c>
      <c r="J16258" s="749" t="n">
        <v>57.61</v>
      </c>
    </row>
    <row collapsed="false" customFormat="false" customHeight="true" hidden="true" ht="12.75" outlineLevel="0" r="16259">
      <c r="A16259" s="749" t="s">
        <v>39328</v>
      </c>
      <c r="B16259" s="749" t="str">
        <f aca="false">C16259&amp;D16259&amp;E16259&amp;F16259&amp;G16259&amp;H16259</f>
        <v>TE VERTICAL(SUBIDA),PARA ELETROCALHA PERFURADA OU LISA,300X75MM.FORNECIMENTO E COLOCACAO</v>
      </c>
      <c r="C16259" s="749" t="s">
        <v>39327</v>
      </c>
      <c r="D16259" s="749" t="s">
        <v>39318</v>
      </c>
      <c r="I16259" s="749" t="s">
        <v>30</v>
      </c>
      <c r="J16259" s="749" t="n">
        <v>55.24</v>
      </c>
    </row>
    <row collapsed="false" customFormat="false" customHeight="true" hidden="true" ht="12.75" outlineLevel="0" r="16260">
      <c r="A16260" s="749" t="s">
        <v>39329</v>
      </c>
      <c r="B16260" s="749" t="str">
        <f aca="false">C16260&amp;D16260&amp;E16260&amp;F16260&amp;G16260&amp;H16260</f>
        <v>TE VERTICAL(SUBIDA),PARA ELETROCALHA PERFURADA OU LISA,400X75MM.FORNECIMENTO E COLOCACAO</v>
      </c>
      <c r="C16260" s="749" t="s">
        <v>39330</v>
      </c>
      <c r="D16260" s="749" t="s">
        <v>39318</v>
      </c>
      <c r="I16260" s="749" t="s">
        <v>30</v>
      </c>
      <c r="J16260" s="749" t="n">
        <v>65.97</v>
      </c>
    </row>
    <row collapsed="false" customFormat="false" customHeight="true" hidden="true" ht="12.75" outlineLevel="0" r="16261">
      <c r="A16261" s="749" t="s">
        <v>39331</v>
      </c>
      <c r="B16261" s="749" t="str">
        <f aca="false">C16261&amp;D16261&amp;E16261&amp;F16261&amp;G16261&amp;H16261</f>
        <v>TE VERTICAL(SUBIDA),PARA ELETROCALHA PERFURADA OU LISA,400X75MM.FORNECIMENTO E COLOCACAO</v>
      </c>
      <c r="C16261" s="749" t="s">
        <v>39330</v>
      </c>
      <c r="D16261" s="749" t="s">
        <v>39318</v>
      </c>
      <c r="I16261" s="749" t="s">
        <v>30</v>
      </c>
      <c r="J16261" s="749" t="n">
        <v>63.6</v>
      </c>
    </row>
    <row collapsed="false" customFormat="false" customHeight="true" hidden="true" ht="12.75" outlineLevel="0" r="16262">
      <c r="A16262" s="749" t="s">
        <v>39332</v>
      </c>
      <c r="B16262" s="749" t="str">
        <f aca="false">C16262&amp;D16262&amp;E16262&amp;F16262&amp;G16262&amp;H16262</f>
        <v>TE VERTICAL(SUBIDA),PARA ELETROCALHA PERFURADA OU LISA,100X100MM.FORNECIMENTO E COLOCACAO</v>
      </c>
      <c r="C16262" s="749" t="s">
        <v>39333</v>
      </c>
      <c r="D16262" s="749" t="s">
        <v>39260</v>
      </c>
      <c r="I16262" s="749" t="s">
        <v>30</v>
      </c>
      <c r="J16262" s="749" t="n">
        <v>39.6</v>
      </c>
    </row>
    <row collapsed="false" customFormat="false" customHeight="true" hidden="true" ht="12.75" outlineLevel="0" r="16263">
      <c r="A16263" s="749" t="s">
        <v>39334</v>
      </c>
      <c r="B16263" s="749" t="str">
        <f aca="false">C16263&amp;D16263&amp;E16263&amp;F16263&amp;G16263&amp;H16263</f>
        <v>TE VERTICAL(SUBIDA),PARA ELETROCALHA PERFURADA OU LISA,100X100MM.FORNECIMENTO E COLOCACAO</v>
      </c>
      <c r="C16263" s="749" t="s">
        <v>39333</v>
      </c>
      <c r="D16263" s="749" t="s">
        <v>39260</v>
      </c>
      <c r="I16263" s="749" t="s">
        <v>30</v>
      </c>
      <c r="J16263" s="749" t="n">
        <v>37.23</v>
      </c>
    </row>
    <row collapsed="false" customFormat="false" customHeight="true" hidden="true" ht="12.75" outlineLevel="0" r="16264">
      <c r="A16264" s="749" t="s">
        <v>39335</v>
      </c>
      <c r="B16264" s="749" t="str">
        <f aca="false">C16264&amp;D16264&amp;E16264&amp;F16264&amp;G16264&amp;H16264</f>
        <v>TE VERTICAL(SUBIDA),PARA ELETROCALHA PERFURADA OU LISA,150X100MM.FORNECIMENTO E COLOCACAO</v>
      </c>
      <c r="C16264" s="749" t="s">
        <v>39336</v>
      </c>
      <c r="D16264" s="749" t="s">
        <v>39260</v>
      </c>
      <c r="I16264" s="749" t="s">
        <v>30</v>
      </c>
      <c r="J16264" s="749" t="n">
        <v>43.3</v>
      </c>
    </row>
    <row collapsed="false" customFormat="false" customHeight="true" hidden="true" ht="12.75" outlineLevel="0" r="16265">
      <c r="A16265" s="749" t="s">
        <v>39337</v>
      </c>
      <c r="B16265" s="749" t="str">
        <f aca="false">C16265&amp;D16265&amp;E16265&amp;F16265&amp;G16265&amp;H16265</f>
        <v>TE VERTICAL(SUBIDA),PARA ELETROCALHA PERFURADA OU LISA,150X100MM.FORNECIMENTO E COLOCACAO</v>
      </c>
      <c r="C16265" s="749" t="s">
        <v>39336</v>
      </c>
      <c r="D16265" s="749" t="s">
        <v>39260</v>
      </c>
      <c r="I16265" s="749" t="s">
        <v>30</v>
      </c>
      <c r="J16265" s="749" t="n">
        <v>40.93</v>
      </c>
    </row>
    <row collapsed="false" customFormat="false" customHeight="true" hidden="true" ht="12.75" outlineLevel="0" r="16266">
      <c r="A16266" s="749" t="s">
        <v>39338</v>
      </c>
      <c r="B16266" s="749" t="str">
        <f aca="false">C16266&amp;D16266&amp;E16266&amp;F16266&amp;G16266&amp;H16266</f>
        <v>TE VERTICAL(SUBIDA),PARA ELETROCALHA PERFURADA OU LISA,200X100MM.FORNECIMENTO E COLOCACAO</v>
      </c>
      <c r="C16266" s="749" t="s">
        <v>39339</v>
      </c>
      <c r="D16266" s="749" t="s">
        <v>39260</v>
      </c>
      <c r="I16266" s="749" t="s">
        <v>30</v>
      </c>
      <c r="J16266" s="749" t="n">
        <v>46.98</v>
      </c>
    </row>
    <row collapsed="false" customFormat="false" customHeight="true" hidden="true" ht="12.75" outlineLevel="0" r="16267">
      <c r="A16267" s="749" t="s">
        <v>39340</v>
      </c>
      <c r="B16267" s="749" t="str">
        <f aca="false">C16267&amp;D16267&amp;E16267&amp;F16267&amp;G16267&amp;H16267</f>
        <v>TE VERTICAL(SUBIDA),PARA ELETROCALHA PERFURADA OU LISA,200X100MM.FORNECIMENTO E COLOCACAO</v>
      </c>
      <c r="C16267" s="749" t="s">
        <v>39339</v>
      </c>
      <c r="D16267" s="749" t="s">
        <v>39260</v>
      </c>
      <c r="I16267" s="749" t="s">
        <v>30</v>
      </c>
      <c r="J16267" s="749" t="n">
        <v>44.61</v>
      </c>
    </row>
    <row collapsed="false" customFormat="false" customHeight="true" hidden="true" ht="12.75" outlineLevel="0" r="16268">
      <c r="A16268" s="749" t="s">
        <v>39341</v>
      </c>
      <c r="B16268" s="749" t="str">
        <f aca="false">C16268&amp;D16268&amp;E16268&amp;F16268&amp;G16268&amp;H16268</f>
        <v>TE VERTICAL(SUBIDA),PARA ELETROCALHA PERFURADA OU LISA,300X100MM.FORNECIMENTO E COLOCACAO</v>
      </c>
      <c r="C16268" s="749" t="s">
        <v>39342</v>
      </c>
      <c r="D16268" s="749" t="s">
        <v>39260</v>
      </c>
      <c r="I16268" s="749" t="s">
        <v>30</v>
      </c>
      <c r="J16268" s="749" t="n">
        <v>61.15</v>
      </c>
    </row>
    <row collapsed="false" customFormat="false" customHeight="true" hidden="true" ht="12.75" outlineLevel="0" r="16269">
      <c r="A16269" s="749" t="s">
        <v>39343</v>
      </c>
      <c r="B16269" s="749" t="str">
        <f aca="false">C16269&amp;D16269&amp;E16269&amp;F16269&amp;G16269&amp;H16269</f>
        <v>TE VERTICAL(SUBIDA),PARA ELETROCALHA PERFURADA OU LISA,300X100MM.FORNECIMENTO E COLOCACAO</v>
      </c>
      <c r="C16269" s="749" t="s">
        <v>39342</v>
      </c>
      <c r="D16269" s="749" t="s">
        <v>39260</v>
      </c>
      <c r="I16269" s="749" t="s">
        <v>30</v>
      </c>
      <c r="J16269" s="749" t="n">
        <v>58.78</v>
      </c>
    </row>
    <row collapsed="false" customFormat="false" customHeight="true" hidden="true" ht="12.75" outlineLevel="0" r="16270">
      <c r="A16270" s="749" t="s">
        <v>39344</v>
      </c>
      <c r="B16270" s="749" t="str">
        <f aca="false">C16270&amp;D16270&amp;E16270&amp;F16270&amp;G16270&amp;H16270</f>
        <v>TE VERTICAL(SUBIDA),PARA ELETROCALHA PERFURADA OU LISA,400X100MM.FORNECIMENTO E COLOCACAO</v>
      </c>
      <c r="C16270" s="749" t="s">
        <v>39345</v>
      </c>
      <c r="D16270" s="749" t="s">
        <v>39260</v>
      </c>
      <c r="I16270" s="749" t="s">
        <v>30</v>
      </c>
      <c r="J16270" s="749" t="n">
        <v>69.8</v>
      </c>
    </row>
    <row collapsed="false" customFormat="false" customHeight="true" hidden="true" ht="12.75" outlineLevel="0" r="16271">
      <c r="A16271" s="749" t="s">
        <v>39346</v>
      </c>
      <c r="B16271" s="749" t="str">
        <f aca="false">C16271&amp;D16271&amp;E16271&amp;F16271&amp;G16271&amp;H16271</f>
        <v>TE VERTICAL(SUBIDA),PARA ELETROCALHA PERFURADA OU LISA,400X100MM.FORNECIMENTO E COLOCACAO</v>
      </c>
      <c r="C16271" s="749" t="s">
        <v>39345</v>
      </c>
      <c r="D16271" s="749" t="s">
        <v>39260</v>
      </c>
      <c r="I16271" s="749" t="s">
        <v>30</v>
      </c>
      <c r="J16271" s="749" t="n">
        <v>67.43</v>
      </c>
    </row>
    <row collapsed="false" customFormat="false" customHeight="true" hidden="true" ht="12.75" outlineLevel="0" r="16272">
      <c r="A16272" s="749" t="s">
        <v>39347</v>
      </c>
      <c r="B16272" s="749" t="str">
        <f aca="false">C16272&amp;D16272&amp;E16272&amp;F16272&amp;G16272&amp;H16272</f>
        <v>TE VERTICAL(DESCIDA),PARA ELETROCALHA PERFURADA OU LISA,50X50MM.FORNECIMENTO E COLOCACAO</v>
      </c>
      <c r="C16272" s="749" t="s">
        <v>39348</v>
      </c>
      <c r="D16272" s="749" t="s">
        <v>38672</v>
      </c>
      <c r="I16272" s="749" t="s">
        <v>30</v>
      </c>
      <c r="J16272" s="749" t="n">
        <v>42.74</v>
      </c>
    </row>
    <row collapsed="false" customFormat="false" customHeight="true" hidden="true" ht="12.75" outlineLevel="0" r="16273">
      <c r="A16273" s="749" t="s">
        <v>39349</v>
      </c>
      <c r="B16273" s="749" t="str">
        <f aca="false">C16273&amp;D16273&amp;E16273&amp;F16273&amp;G16273&amp;H16273</f>
        <v>TE VERTICAL(DESCIDA),PARA ELETROCALHA PERFURADA OU LISA,50X50MM.FORNECIMENTO E COLOCACAO</v>
      </c>
      <c r="C16273" s="749" t="s">
        <v>39348</v>
      </c>
      <c r="D16273" s="749" t="s">
        <v>38672</v>
      </c>
      <c r="I16273" s="749" t="s">
        <v>30</v>
      </c>
      <c r="J16273" s="749" t="n">
        <v>40.37</v>
      </c>
    </row>
    <row collapsed="false" customFormat="false" customHeight="true" hidden="true" ht="12.75" outlineLevel="0" r="16274">
      <c r="A16274" s="749" t="s">
        <v>39350</v>
      </c>
      <c r="B16274" s="749" t="str">
        <f aca="false">C16274&amp;D16274&amp;E16274&amp;F16274&amp;G16274&amp;H16274</f>
        <v>TE VERTICAL(DESCIDA),PARA ELETROCALHA PERFURADA OU LISA,100X50MM.FORNECIMENTO E COLOCACAO</v>
      </c>
      <c r="C16274" s="749" t="s">
        <v>39351</v>
      </c>
      <c r="D16274" s="749" t="s">
        <v>38676</v>
      </c>
      <c r="I16274" s="749" t="s">
        <v>30</v>
      </c>
      <c r="J16274" s="749" t="n">
        <v>50.54</v>
      </c>
    </row>
    <row collapsed="false" customFormat="false" customHeight="true" hidden="true" ht="12.75" outlineLevel="0" r="16275">
      <c r="A16275" s="749" t="s">
        <v>39352</v>
      </c>
      <c r="B16275" s="749" t="str">
        <f aca="false">C16275&amp;D16275&amp;E16275&amp;F16275&amp;G16275&amp;H16275</f>
        <v>TE VERTICAL(DESCIDA),PARA ELETROCALHA PERFURADA OU LISA,100X50MM.FORNECIMENTO E COLOCACAO</v>
      </c>
      <c r="C16275" s="749" t="s">
        <v>39351</v>
      </c>
      <c r="D16275" s="749" t="s">
        <v>38676</v>
      </c>
      <c r="I16275" s="749" t="s">
        <v>30</v>
      </c>
      <c r="J16275" s="749" t="n">
        <v>48.17</v>
      </c>
    </row>
    <row collapsed="false" customFormat="false" customHeight="true" hidden="true" ht="12.75" outlineLevel="0" r="16276">
      <c r="A16276" s="749" t="s">
        <v>39353</v>
      </c>
      <c r="B16276" s="749" t="str">
        <f aca="false">C16276&amp;D16276&amp;E16276&amp;F16276&amp;G16276&amp;H16276</f>
        <v>TE VERTICAL(DESCIDA),PARA ELETROCALHA PERFURADA OU LISA,150X50MM.FORNECIMENTO E COLOCACAO</v>
      </c>
      <c r="C16276" s="749" t="s">
        <v>39354</v>
      </c>
      <c r="D16276" s="749" t="s">
        <v>38676</v>
      </c>
      <c r="I16276" s="749" t="s">
        <v>30</v>
      </c>
      <c r="J16276" s="749" t="n">
        <v>51.03</v>
      </c>
    </row>
    <row collapsed="false" customFormat="false" customHeight="true" hidden="true" ht="12.75" outlineLevel="0" r="16277">
      <c r="A16277" s="749" t="s">
        <v>39355</v>
      </c>
      <c r="B16277" s="749" t="str">
        <f aca="false">C16277&amp;D16277&amp;E16277&amp;F16277&amp;G16277&amp;H16277</f>
        <v>TE VERTICAL(DESCIDA),PARA ELETROCALHA PERFURADA OU LISA,150X50MM.FORNECIMENTO E COLOCACAO</v>
      </c>
      <c r="C16277" s="749" t="s">
        <v>39354</v>
      </c>
      <c r="D16277" s="749" t="s">
        <v>38676</v>
      </c>
      <c r="I16277" s="749" t="s">
        <v>30</v>
      </c>
      <c r="J16277" s="749" t="n">
        <v>48.66</v>
      </c>
    </row>
    <row collapsed="false" customFormat="false" customHeight="true" hidden="true" ht="12.75" outlineLevel="0" r="16278">
      <c r="A16278" s="749" t="s">
        <v>39356</v>
      </c>
      <c r="B16278" s="749" t="str">
        <f aca="false">C16278&amp;D16278&amp;E16278&amp;F16278&amp;G16278&amp;H16278</f>
        <v>TE VERTICAL(DESCIDA),PARA ELETROCALHA PERFURADA OU LISA,200X50MM.FORNECIMENTO E COLOCACAO</v>
      </c>
      <c r="C16278" s="749" t="s">
        <v>39357</v>
      </c>
      <c r="D16278" s="749" t="s">
        <v>38676</v>
      </c>
      <c r="I16278" s="749" t="s">
        <v>30</v>
      </c>
      <c r="J16278" s="749" t="n">
        <v>55.02</v>
      </c>
    </row>
    <row collapsed="false" customFormat="false" customHeight="true" hidden="true" ht="12.75" outlineLevel="0" r="16279">
      <c r="A16279" s="749" t="s">
        <v>39358</v>
      </c>
      <c r="B16279" s="749" t="str">
        <f aca="false">C16279&amp;D16279&amp;E16279&amp;F16279&amp;G16279&amp;H16279</f>
        <v>TE VERTICAL(DESCIDA),PARA ELETROCALHA PERFURADA OU LISA,200X50MM.FORNECIMENTO E COLOCACAO</v>
      </c>
      <c r="C16279" s="749" t="s">
        <v>39357</v>
      </c>
      <c r="D16279" s="749" t="s">
        <v>38676</v>
      </c>
      <c r="I16279" s="749" t="s">
        <v>30</v>
      </c>
      <c r="J16279" s="749" t="n">
        <v>52.65</v>
      </c>
    </row>
    <row collapsed="false" customFormat="false" customHeight="true" hidden="true" ht="12.75" outlineLevel="0" r="16280">
      <c r="A16280" s="749" t="s">
        <v>39359</v>
      </c>
      <c r="B16280" s="749" t="str">
        <f aca="false">C16280&amp;D16280&amp;E16280&amp;F16280&amp;G16280&amp;H16280</f>
        <v>TE VERTICAL(DESCIDA),PARA ELETROCALHA PERFURADA OU LISA,300X50MM.FORNECIMENTO E COLOCACAO</v>
      </c>
      <c r="C16280" s="749" t="s">
        <v>39360</v>
      </c>
      <c r="D16280" s="749" t="s">
        <v>38676</v>
      </c>
      <c r="I16280" s="749" t="s">
        <v>30</v>
      </c>
      <c r="J16280" s="749" t="n">
        <v>60.16</v>
      </c>
    </row>
    <row collapsed="false" customFormat="false" customHeight="true" hidden="true" ht="12.75" outlineLevel="0" r="16281">
      <c r="A16281" s="749" t="s">
        <v>39361</v>
      </c>
      <c r="B16281" s="749" t="str">
        <f aca="false">C16281&amp;D16281&amp;E16281&amp;F16281&amp;G16281&amp;H16281</f>
        <v>TE VERTICAL(DESCIDA),PARA ELETROCALHA PERFURADA OU LISA,300X50MM.FORNECIMENTO E COLOCACAO</v>
      </c>
      <c r="C16281" s="749" t="s">
        <v>39360</v>
      </c>
      <c r="D16281" s="749" t="s">
        <v>38676</v>
      </c>
      <c r="I16281" s="749" t="s">
        <v>30</v>
      </c>
      <c r="J16281" s="749" t="n">
        <v>57.79</v>
      </c>
    </row>
    <row collapsed="false" customFormat="false" customHeight="true" hidden="true" ht="12.75" outlineLevel="0" r="16282">
      <c r="A16282" s="749" t="s">
        <v>39362</v>
      </c>
      <c r="B16282" s="749" t="str">
        <f aca="false">C16282&amp;D16282&amp;E16282&amp;F16282&amp;G16282&amp;H16282</f>
        <v>TE VERTICAL(DESCIDA),PARA ELETROCALHA PERFURADA OU LISA,400X50MM.FORNECIMENTO E COLOCACAO</v>
      </c>
      <c r="C16282" s="749" t="s">
        <v>39363</v>
      </c>
      <c r="D16282" s="749" t="s">
        <v>38676</v>
      </c>
      <c r="I16282" s="749" t="s">
        <v>30</v>
      </c>
      <c r="J16282" s="749" t="n">
        <v>69.8</v>
      </c>
    </row>
    <row collapsed="false" customFormat="false" customHeight="true" hidden="true" ht="12.75" outlineLevel="0" r="16283">
      <c r="A16283" s="749" t="s">
        <v>39364</v>
      </c>
      <c r="B16283" s="749" t="str">
        <f aca="false">C16283&amp;D16283&amp;E16283&amp;F16283&amp;G16283&amp;H16283</f>
        <v>TE VERTICAL(DESCIDA),PARA ELETROCALHA PERFURADA OU LISA,400X50MM.FORNECIMENTO E COLOCACAO</v>
      </c>
      <c r="C16283" s="749" t="s">
        <v>39363</v>
      </c>
      <c r="D16283" s="749" t="s">
        <v>38676</v>
      </c>
      <c r="I16283" s="749" t="s">
        <v>30</v>
      </c>
      <c r="J16283" s="749" t="n">
        <v>67.43</v>
      </c>
    </row>
    <row collapsed="false" customFormat="false" customHeight="true" hidden="true" ht="12.75" outlineLevel="0" r="16284">
      <c r="A16284" s="749" t="s">
        <v>39365</v>
      </c>
      <c r="B16284" s="749" t="str">
        <f aca="false">C16284&amp;D16284&amp;E16284&amp;F16284&amp;G16284&amp;H16284</f>
        <v>TE VERTICAL(DESCIDA),PARA ELETROCALHA PERFURADA OU LISA,100X75MM.FORNECIMENTO E COLOCACAO</v>
      </c>
      <c r="C16284" s="749" t="s">
        <v>39351</v>
      </c>
      <c r="D16284" s="749" t="s">
        <v>38691</v>
      </c>
      <c r="I16284" s="749" t="s">
        <v>30</v>
      </c>
      <c r="J16284" s="749" t="n">
        <v>50.7</v>
      </c>
    </row>
    <row collapsed="false" customFormat="false" customHeight="true" hidden="true" ht="12.75" outlineLevel="0" r="16285">
      <c r="A16285" s="749" t="s">
        <v>39366</v>
      </c>
      <c r="B16285" s="749" t="str">
        <f aca="false">C16285&amp;D16285&amp;E16285&amp;F16285&amp;G16285&amp;H16285</f>
        <v>TE VERTICAL(DESCIDA),PARA ELETROCALHA PERFURADA OU LISA,100X75MM.FORNECIMENTO E COLOCACAO</v>
      </c>
      <c r="C16285" s="749" t="s">
        <v>39351</v>
      </c>
      <c r="D16285" s="749" t="s">
        <v>38691</v>
      </c>
      <c r="I16285" s="749" t="s">
        <v>30</v>
      </c>
      <c r="J16285" s="749" t="n">
        <v>48.33</v>
      </c>
    </row>
    <row collapsed="false" customFormat="false" customHeight="true" hidden="true" ht="12.75" outlineLevel="0" r="16286">
      <c r="A16286" s="749" t="s">
        <v>39367</v>
      </c>
      <c r="B16286" s="749" t="str">
        <f aca="false">C16286&amp;D16286&amp;E16286&amp;F16286&amp;G16286&amp;H16286</f>
        <v>TE VERTICAL(DESCIDA),PARA ELETROCALHA PERFURADA OU LISA,150X75MM.FORNECIMENTO E COLOCACAO</v>
      </c>
      <c r="C16286" s="749" t="s">
        <v>39354</v>
      </c>
      <c r="D16286" s="749" t="s">
        <v>38691</v>
      </c>
      <c r="I16286" s="749" t="s">
        <v>30</v>
      </c>
      <c r="J16286" s="749" t="n">
        <v>54.87</v>
      </c>
    </row>
    <row collapsed="false" customFormat="false" customHeight="true" hidden="true" ht="12.75" outlineLevel="0" r="16287">
      <c r="A16287" s="749" t="s">
        <v>39368</v>
      </c>
      <c r="B16287" s="749" t="str">
        <f aca="false">C16287&amp;D16287&amp;E16287&amp;F16287&amp;G16287&amp;H16287</f>
        <v>TE VERTICAL(DESCIDA),PARA ELETROCALHA PERFURADA OU LISA,150X75MM.FORNECIMENTO E COLOCACAO</v>
      </c>
      <c r="C16287" s="749" t="s">
        <v>39354</v>
      </c>
      <c r="D16287" s="749" t="s">
        <v>38691</v>
      </c>
      <c r="I16287" s="749" t="s">
        <v>30</v>
      </c>
      <c r="J16287" s="749" t="n">
        <v>52.5</v>
      </c>
    </row>
    <row collapsed="false" customFormat="false" customHeight="true" hidden="true" ht="12.75" outlineLevel="0" r="16288">
      <c r="A16288" s="749" t="s">
        <v>39369</v>
      </c>
      <c r="B16288" s="749" t="str">
        <f aca="false">C16288&amp;D16288&amp;E16288&amp;F16288&amp;G16288&amp;H16288</f>
        <v>TE VERTICAL(DESCIDA),PARA ELETROCALHA PERFURADA OU LISA,200X75MM.FORNECIMENTO E COLOCACAO</v>
      </c>
      <c r="C16288" s="749" t="s">
        <v>39357</v>
      </c>
      <c r="D16288" s="749" t="s">
        <v>38691</v>
      </c>
      <c r="I16288" s="749" t="s">
        <v>30</v>
      </c>
      <c r="J16288" s="749" t="n">
        <v>55.04</v>
      </c>
    </row>
    <row collapsed="false" customFormat="false" customHeight="true" hidden="true" ht="12.75" outlineLevel="0" r="16289">
      <c r="A16289" s="749" t="s">
        <v>39370</v>
      </c>
      <c r="B16289" s="749" t="str">
        <f aca="false">C16289&amp;D16289&amp;E16289&amp;F16289&amp;G16289&amp;H16289</f>
        <v>TE VERTICAL(DESCIDA),PARA ELETROCALHA PERFURADA OU LISA,200X75MM.FORNECIMENTO E COLOCACAO</v>
      </c>
      <c r="C16289" s="749" t="s">
        <v>39357</v>
      </c>
      <c r="D16289" s="749" t="s">
        <v>38691</v>
      </c>
      <c r="I16289" s="749" t="s">
        <v>30</v>
      </c>
      <c r="J16289" s="749" t="n">
        <v>52.67</v>
      </c>
    </row>
    <row collapsed="false" customFormat="false" customHeight="true" hidden="true" ht="12.75" outlineLevel="0" r="16290">
      <c r="A16290" s="749" t="s">
        <v>39371</v>
      </c>
      <c r="B16290" s="749" t="str">
        <f aca="false">C16290&amp;D16290&amp;E16290&amp;F16290&amp;G16290&amp;H16290</f>
        <v>TE VERTICAL(DESCIDA),PARA ELETROCALHA PERFURADA OU LISA,300X75MM.FORNECIMENTO E COLOCACAO</v>
      </c>
      <c r="C16290" s="749" t="s">
        <v>39360</v>
      </c>
      <c r="D16290" s="749" t="s">
        <v>38691</v>
      </c>
      <c r="I16290" s="749" t="s">
        <v>30</v>
      </c>
      <c r="J16290" s="749" t="n">
        <v>71.71</v>
      </c>
    </row>
    <row collapsed="false" customFormat="false" customHeight="true" hidden="true" ht="12.75" outlineLevel="0" r="16291">
      <c r="A16291" s="749" t="s">
        <v>39372</v>
      </c>
      <c r="B16291" s="749" t="str">
        <f aca="false">C16291&amp;D16291&amp;E16291&amp;F16291&amp;G16291&amp;H16291</f>
        <v>TE VERTICAL(DESCIDA),PARA ELETROCALHA PERFURADA OU LISA,300X75MM.FORNECIMENTO E COLOCACAO</v>
      </c>
      <c r="C16291" s="749" t="s">
        <v>39360</v>
      </c>
      <c r="D16291" s="749" t="s">
        <v>38691</v>
      </c>
      <c r="I16291" s="749" t="s">
        <v>30</v>
      </c>
      <c r="J16291" s="749" t="n">
        <v>69.34</v>
      </c>
    </row>
    <row collapsed="false" customFormat="false" customHeight="true" hidden="true" ht="12.75" outlineLevel="0" r="16292">
      <c r="A16292" s="749" t="s">
        <v>39373</v>
      </c>
      <c r="B16292" s="749" t="str">
        <f aca="false">C16292&amp;D16292&amp;E16292&amp;F16292&amp;G16292&amp;H16292</f>
        <v>TE VERTICAL(DESCIDA),PARA ELETROCALHA PERFURADA OU LISA,400X75MM.FORNECIMENTO E COLOCACAO</v>
      </c>
      <c r="C16292" s="749" t="s">
        <v>39363</v>
      </c>
      <c r="D16292" s="749" t="s">
        <v>38691</v>
      </c>
      <c r="I16292" s="749" t="s">
        <v>30</v>
      </c>
      <c r="J16292" s="749" t="n">
        <v>74.35</v>
      </c>
    </row>
    <row collapsed="false" customFormat="false" customHeight="true" hidden="true" ht="12.75" outlineLevel="0" r="16293">
      <c r="A16293" s="749" t="s">
        <v>39374</v>
      </c>
      <c r="B16293" s="749" t="str">
        <f aca="false">C16293&amp;D16293&amp;E16293&amp;F16293&amp;G16293&amp;H16293</f>
        <v>TE VERTICAL(DESCIDA),PARA ELETROCALHA PERFURADA OU LISA,400X75MM.FORNECIMENTO E COLOCACAO</v>
      </c>
      <c r="C16293" s="749" t="s">
        <v>39363</v>
      </c>
      <c r="D16293" s="749" t="s">
        <v>38691</v>
      </c>
      <c r="I16293" s="749" t="s">
        <v>30</v>
      </c>
      <c r="J16293" s="749" t="n">
        <v>71.98</v>
      </c>
    </row>
    <row collapsed="false" customFormat="false" customHeight="true" hidden="true" ht="12.75" outlineLevel="0" r="16294">
      <c r="A16294" s="749" t="s">
        <v>39375</v>
      </c>
      <c r="B16294" s="749" t="str">
        <f aca="false">C16294&amp;D16294&amp;E16294&amp;F16294&amp;G16294&amp;H16294</f>
        <v>TE VERTICAL(DESCIDA),PARA ELETROCALHA PERFURADA OU LISA,100X100MM.FORNECIMENTO E COLOCACAO</v>
      </c>
      <c r="C16294" s="749" t="s">
        <v>39351</v>
      </c>
      <c r="D16294" s="749" t="s">
        <v>38702</v>
      </c>
      <c r="I16294" s="749" t="s">
        <v>30</v>
      </c>
      <c r="J16294" s="749" t="n">
        <v>54.87</v>
      </c>
    </row>
    <row collapsed="false" customFormat="false" customHeight="true" hidden="true" ht="12.75" outlineLevel="0" r="16295">
      <c r="A16295" s="749" t="s">
        <v>39376</v>
      </c>
      <c r="B16295" s="749" t="str">
        <f aca="false">C16295&amp;D16295&amp;E16295&amp;F16295&amp;G16295&amp;H16295</f>
        <v>TE VERTICAL(DESCIDA),PARA ELETROCALHA PERFURADA OU LISA,100X100MM.FORNECIMENTO E COLOCACAO</v>
      </c>
      <c r="C16295" s="749" t="s">
        <v>39351</v>
      </c>
      <c r="D16295" s="749" t="s">
        <v>38702</v>
      </c>
      <c r="I16295" s="749" t="s">
        <v>30</v>
      </c>
      <c r="J16295" s="749" t="n">
        <v>52.5</v>
      </c>
    </row>
    <row collapsed="false" customFormat="false" customHeight="true" hidden="true" ht="12.75" outlineLevel="0" r="16296">
      <c r="A16296" s="749" t="s">
        <v>39377</v>
      </c>
      <c r="B16296" s="749" t="str">
        <f aca="false">C16296&amp;D16296&amp;E16296&amp;F16296&amp;G16296&amp;H16296</f>
        <v>TE VERTICAL(DESCIDA),PARA ELETROCALHA PERFURADA OU LISA,150X100MM.FORNECIMENTO E COLOCACAO</v>
      </c>
      <c r="C16296" s="749" t="s">
        <v>39354</v>
      </c>
      <c r="D16296" s="749" t="s">
        <v>38702</v>
      </c>
      <c r="I16296" s="749" t="s">
        <v>30</v>
      </c>
      <c r="J16296" s="749" t="n">
        <v>59</v>
      </c>
    </row>
    <row collapsed="false" customFormat="false" customHeight="true" hidden="true" ht="12.75" outlineLevel="0" r="16297">
      <c r="A16297" s="749" t="s">
        <v>39378</v>
      </c>
      <c r="B16297" s="749" t="str">
        <f aca="false">C16297&amp;D16297&amp;E16297&amp;F16297&amp;G16297&amp;H16297</f>
        <v>TE VERTICAL(DESCIDA),PARA ELETROCALHA PERFURADA OU LISA,150X100MM.FORNECIMENTO E COLOCACAO</v>
      </c>
      <c r="C16297" s="749" t="s">
        <v>39354</v>
      </c>
      <c r="D16297" s="749" t="s">
        <v>38702</v>
      </c>
      <c r="I16297" s="749" t="s">
        <v>30</v>
      </c>
      <c r="J16297" s="749" t="n">
        <v>56.63</v>
      </c>
    </row>
    <row collapsed="false" customFormat="false" customHeight="true" hidden="true" ht="12.75" outlineLevel="0" r="16298">
      <c r="A16298" s="749" t="s">
        <v>39379</v>
      </c>
      <c r="B16298" s="749" t="str">
        <f aca="false">C16298&amp;D16298&amp;E16298&amp;F16298&amp;G16298&amp;H16298</f>
        <v>TE VERTICAL(DESCIDA),PARA ELETROCALHA PERFURADA OU LISA,200X100MM.FORNECIMENTO E COLOCACAO</v>
      </c>
      <c r="C16298" s="749" t="s">
        <v>39357</v>
      </c>
      <c r="D16298" s="749" t="s">
        <v>38702</v>
      </c>
      <c r="I16298" s="749" t="s">
        <v>30</v>
      </c>
      <c r="J16298" s="749" t="n">
        <v>62.99</v>
      </c>
    </row>
    <row collapsed="false" customFormat="false" customHeight="true" hidden="true" ht="12.75" outlineLevel="0" r="16299">
      <c r="A16299" s="749" t="s">
        <v>39380</v>
      </c>
      <c r="B16299" s="749" t="str">
        <f aca="false">C16299&amp;D16299&amp;E16299&amp;F16299&amp;G16299&amp;H16299</f>
        <v>TE VERTICAL(DESCIDA),PARA ELETROCALHA PERFURADA OU LISA,200X100MM.FORNECIMENTO E COLOCACAO</v>
      </c>
      <c r="C16299" s="749" t="s">
        <v>39357</v>
      </c>
      <c r="D16299" s="749" t="s">
        <v>38702</v>
      </c>
      <c r="I16299" s="749" t="s">
        <v>30</v>
      </c>
      <c r="J16299" s="749" t="n">
        <v>60.62</v>
      </c>
    </row>
    <row collapsed="false" customFormat="false" customHeight="true" hidden="true" ht="12.75" outlineLevel="0" r="16300">
      <c r="A16300" s="749" t="s">
        <v>39381</v>
      </c>
      <c r="B16300" s="749" t="str">
        <f aca="false">C16300&amp;D16300&amp;E16300&amp;F16300&amp;G16300&amp;H16300</f>
        <v>TE VERTICAL(DESCIDA),PARA ELETROCALHA PERFURADA OU LISA,300X100MM.FORNECIMENTO E COLOCACAO</v>
      </c>
      <c r="C16300" s="749" t="s">
        <v>39360</v>
      </c>
      <c r="D16300" s="749" t="s">
        <v>38702</v>
      </c>
      <c r="I16300" s="749" t="s">
        <v>30</v>
      </c>
      <c r="J16300" s="749" t="n">
        <v>69.65</v>
      </c>
    </row>
    <row collapsed="false" customFormat="false" customHeight="true" hidden="true" ht="12.75" outlineLevel="0" r="16301">
      <c r="A16301" s="749" t="s">
        <v>39382</v>
      </c>
      <c r="B16301" s="749" t="str">
        <f aca="false">C16301&amp;D16301&amp;E16301&amp;F16301&amp;G16301&amp;H16301</f>
        <v>TE VERTICAL(DESCIDA),PARA ELETROCALHA PERFURADA OU LISA,300X100MM.FORNECIMENTO E COLOCACAO</v>
      </c>
      <c r="C16301" s="749" t="s">
        <v>39360</v>
      </c>
      <c r="D16301" s="749" t="s">
        <v>38702</v>
      </c>
      <c r="I16301" s="749" t="s">
        <v>30</v>
      </c>
      <c r="J16301" s="749" t="n">
        <v>67.28</v>
      </c>
    </row>
    <row collapsed="false" customFormat="false" customHeight="true" hidden="true" ht="12.75" outlineLevel="0" r="16302">
      <c r="A16302" s="749" t="s">
        <v>39383</v>
      </c>
      <c r="B16302" s="749" t="str">
        <f aca="false">C16302&amp;D16302&amp;E16302&amp;F16302&amp;G16302&amp;H16302</f>
        <v>TE VERTICAL(DESCIDA),PARA ELETROCALHA PERFURADA OU LISA,400X100MM.FORNECIMENTO E COLOCACAO</v>
      </c>
      <c r="C16302" s="749" t="s">
        <v>39363</v>
      </c>
      <c r="D16302" s="749" t="s">
        <v>38702</v>
      </c>
      <c r="I16302" s="749" t="s">
        <v>30</v>
      </c>
      <c r="J16302" s="749" t="n">
        <v>79.3</v>
      </c>
    </row>
    <row collapsed="false" customFormat="false" customHeight="true" hidden="true" ht="12.75" outlineLevel="0" r="16303">
      <c r="A16303" s="749" t="s">
        <v>39384</v>
      </c>
      <c r="B16303" s="749" t="str">
        <f aca="false">C16303&amp;D16303&amp;E16303&amp;F16303&amp;G16303&amp;H16303</f>
        <v>TE VERTICAL(DESCIDA),PARA ELETROCALHA PERFURADA OU LISA,400X100MM.FORNECIMENTO E COLOCACAO</v>
      </c>
      <c r="C16303" s="749" t="s">
        <v>39363</v>
      </c>
      <c r="D16303" s="749" t="s">
        <v>38702</v>
      </c>
      <c r="I16303" s="749" t="s">
        <v>30</v>
      </c>
      <c r="J16303" s="749" t="n">
        <v>76.93</v>
      </c>
    </row>
    <row collapsed="false" customFormat="false" customHeight="true" hidden="true" ht="12.75" outlineLevel="0" r="16304">
      <c r="A16304" s="749" t="s">
        <v>39385</v>
      </c>
      <c r="B16304" s="749" t="str">
        <f aca="false">C16304&amp;D16304&amp;E16304&amp;F16304&amp;G16304&amp;H16304</f>
        <v>TERMINAL DE FECHAMENTO LISO,PARA ELETROCALHA PERFURADA OU LISA,50X50MM.FORNECIMENTO E COLOCACAO</v>
      </c>
      <c r="C16304" s="749" t="s">
        <v>39386</v>
      </c>
      <c r="D16304" s="749" t="s">
        <v>39387</v>
      </c>
      <c r="I16304" s="749" t="s">
        <v>30</v>
      </c>
      <c r="J16304" s="749" t="n">
        <v>8.58</v>
      </c>
    </row>
    <row collapsed="false" customFormat="false" customHeight="true" hidden="true" ht="12.75" outlineLevel="0" r="16305">
      <c r="A16305" s="749" t="s">
        <v>39388</v>
      </c>
      <c r="B16305" s="749" t="str">
        <f aca="false">C16305&amp;D16305&amp;E16305&amp;F16305&amp;G16305&amp;H16305</f>
        <v>TERMINAL DE FECHAMENTO LISO,PARA ELETROCALHA PERFURADA OU LISA,50X50MM.FORNECIMENTO E COLOCACAO</v>
      </c>
      <c r="C16305" s="749" t="s">
        <v>39386</v>
      </c>
      <c r="D16305" s="749" t="s">
        <v>39387</v>
      </c>
      <c r="I16305" s="749" t="s">
        <v>30</v>
      </c>
      <c r="J16305" s="749" t="n">
        <v>7.63</v>
      </c>
    </row>
    <row collapsed="false" customFormat="false" customHeight="true" hidden="true" ht="12.75" outlineLevel="0" r="16306">
      <c r="A16306" s="749" t="s">
        <v>39389</v>
      </c>
      <c r="B16306" s="749" t="str">
        <f aca="false">C16306&amp;D16306&amp;E16306&amp;F16306&amp;G16306&amp;H16306</f>
        <v>TERMINAL DE FECHAMENTO LISO,PARA ELETROCALHA PERFURADA OU LISA,100X50MM.FORNECIMENTO E COLOCACAO</v>
      </c>
      <c r="C16306" s="749" t="s">
        <v>39386</v>
      </c>
      <c r="D16306" s="749" t="s">
        <v>39390</v>
      </c>
      <c r="I16306" s="749" t="s">
        <v>30</v>
      </c>
      <c r="J16306" s="749" t="n">
        <v>8.72</v>
      </c>
    </row>
    <row collapsed="false" customFormat="false" customHeight="true" hidden="true" ht="12.75" outlineLevel="0" r="16307">
      <c r="A16307" s="749" t="s">
        <v>39391</v>
      </c>
      <c r="B16307" s="749" t="str">
        <f aca="false">C16307&amp;D16307&amp;E16307&amp;F16307&amp;G16307&amp;H16307</f>
        <v>TERMINAL DE FECHAMENTO LISO,PARA ELETROCALHA PERFURADA OU LISA,100X50MM.FORNECIMENTO E COLOCACAO</v>
      </c>
      <c r="C16307" s="749" t="s">
        <v>39386</v>
      </c>
      <c r="D16307" s="749" t="s">
        <v>39390</v>
      </c>
      <c r="I16307" s="749" t="s">
        <v>30</v>
      </c>
      <c r="J16307" s="749" t="n">
        <v>7.77</v>
      </c>
    </row>
    <row collapsed="false" customFormat="false" customHeight="true" hidden="true" ht="12.75" outlineLevel="0" r="16308">
      <c r="A16308" s="749" t="s">
        <v>39392</v>
      </c>
      <c r="B16308" s="749" t="str">
        <f aca="false">C16308&amp;D16308&amp;E16308&amp;F16308&amp;G16308&amp;H16308</f>
        <v>TERMINAL DE FECHAMENTO LISO,PARA ELETROCALHA PERFURADA OU LISA,150X50MM.FORNECIMENTO E COLOCACAO</v>
      </c>
      <c r="C16308" s="749" t="s">
        <v>39386</v>
      </c>
      <c r="D16308" s="749" t="s">
        <v>39393</v>
      </c>
      <c r="I16308" s="749" t="s">
        <v>30</v>
      </c>
      <c r="J16308" s="749" t="n">
        <v>9.21</v>
      </c>
    </row>
    <row collapsed="false" customFormat="false" customHeight="true" hidden="true" ht="12.75" outlineLevel="0" r="16309">
      <c r="A16309" s="749" t="s">
        <v>39394</v>
      </c>
      <c r="B16309" s="749" t="str">
        <f aca="false">C16309&amp;D16309&amp;E16309&amp;F16309&amp;G16309&amp;H16309</f>
        <v>TERMINAL DE FECHAMENTO LISO,PARA ELETROCALHA PERFURADA OU LISA,150X50MM.FORNECIMENTO E COLOCACAO</v>
      </c>
      <c r="C16309" s="749" t="s">
        <v>39386</v>
      </c>
      <c r="D16309" s="749" t="s">
        <v>39393</v>
      </c>
      <c r="I16309" s="749" t="s">
        <v>30</v>
      </c>
      <c r="J16309" s="749" t="n">
        <v>8.26</v>
      </c>
    </row>
    <row collapsed="false" customFormat="false" customHeight="true" hidden="true" ht="12.75" outlineLevel="0" r="16310">
      <c r="A16310" s="749" t="s">
        <v>39395</v>
      </c>
      <c r="B16310" s="749" t="str">
        <f aca="false">C16310&amp;D16310&amp;E16310&amp;F16310&amp;G16310&amp;H16310</f>
        <v>TERMINAL DE FECHAMENTO LISO,PARA ELETROCALHA PERFURADA OU LISA,200X50MM.FORNECIMENTO E COLOCACAO</v>
      </c>
      <c r="C16310" s="749" t="s">
        <v>39386</v>
      </c>
      <c r="D16310" s="749" t="s">
        <v>39396</v>
      </c>
      <c r="I16310" s="749" t="s">
        <v>30</v>
      </c>
      <c r="J16310" s="749" t="n">
        <v>10.61</v>
      </c>
    </row>
    <row collapsed="false" customFormat="false" customHeight="true" hidden="true" ht="12.75" outlineLevel="0" r="16311">
      <c r="A16311" s="749" t="s">
        <v>39397</v>
      </c>
      <c r="B16311" s="749" t="str">
        <f aca="false">C16311&amp;D16311&amp;E16311&amp;F16311&amp;G16311&amp;H16311</f>
        <v>TERMINAL DE FECHAMENTO LISO,PARA ELETROCALHA PERFURADA OU LISA,200X50MM.FORNECIMENTO E COLOCACAO</v>
      </c>
      <c r="C16311" s="749" t="s">
        <v>39386</v>
      </c>
      <c r="D16311" s="749" t="s">
        <v>39396</v>
      </c>
      <c r="I16311" s="749" t="s">
        <v>30</v>
      </c>
      <c r="J16311" s="749" t="n">
        <v>9.66</v>
      </c>
    </row>
    <row collapsed="false" customFormat="false" customHeight="true" hidden="true" ht="12.75" outlineLevel="0" r="16312">
      <c r="A16312" s="749" t="s">
        <v>39398</v>
      </c>
      <c r="B16312" s="749" t="str">
        <f aca="false">C16312&amp;D16312&amp;E16312&amp;F16312&amp;G16312&amp;H16312</f>
        <v>TERMINAL DE FECHAMENTO LISO,PARA ELETROCALHA PERFURADA OU LISA,300X50MM.FORNECIMENTO E COLOCACAO</v>
      </c>
      <c r="C16312" s="749" t="s">
        <v>39386</v>
      </c>
      <c r="D16312" s="749" t="s">
        <v>39399</v>
      </c>
      <c r="I16312" s="749" t="s">
        <v>30</v>
      </c>
      <c r="J16312" s="749" t="n">
        <v>10.48</v>
      </c>
    </row>
    <row collapsed="false" customFormat="false" customHeight="true" hidden="true" ht="12.75" outlineLevel="0" r="16313">
      <c r="A16313" s="749" t="s">
        <v>39400</v>
      </c>
      <c r="B16313" s="749" t="str">
        <f aca="false">C16313&amp;D16313&amp;E16313&amp;F16313&amp;G16313&amp;H16313</f>
        <v>TERMINAL DE FECHAMENTO LISO,PARA ELETROCALHA PERFURADA OU LISA,300X50MM.FORNECIMENTO E COLOCACAO</v>
      </c>
      <c r="C16313" s="749" t="s">
        <v>39386</v>
      </c>
      <c r="D16313" s="749" t="s">
        <v>39399</v>
      </c>
      <c r="I16313" s="749" t="s">
        <v>30</v>
      </c>
      <c r="J16313" s="749" t="n">
        <v>9.53</v>
      </c>
    </row>
    <row collapsed="false" customFormat="false" customHeight="true" hidden="true" ht="12.75" outlineLevel="0" r="16314">
      <c r="A16314" s="749" t="s">
        <v>39401</v>
      </c>
      <c r="B16314" s="749" t="str">
        <f aca="false">C16314&amp;D16314&amp;E16314&amp;F16314&amp;G16314&amp;H16314</f>
        <v>TERMINAL DE FECHAMENTO LISO,PARA ELETROCALHA PERFURADA OU LISA,400X50MM.FORNECIMENTO E COLOCACAO</v>
      </c>
      <c r="C16314" s="749" t="s">
        <v>39386</v>
      </c>
      <c r="D16314" s="749" t="s">
        <v>39402</v>
      </c>
      <c r="I16314" s="749" t="s">
        <v>30</v>
      </c>
      <c r="J16314" s="749" t="n">
        <v>10.9</v>
      </c>
    </row>
    <row collapsed="false" customFormat="false" customHeight="true" hidden="true" ht="12.75" outlineLevel="0" r="16315">
      <c r="A16315" s="749" t="s">
        <v>39403</v>
      </c>
      <c r="B16315" s="749" t="str">
        <f aca="false">C16315&amp;D16315&amp;E16315&amp;F16315&amp;G16315&amp;H16315</f>
        <v>TERMINAL DE FECHAMENTO LISO,PARA ELETROCALHA PERFURADA OU LISA,400X50MM.FORNECIMENTO E COLOCACAO</v>
      </c>
      <c r="C16315" s="749" t="s">
        <v>39386</v>
      </c>
      <c r="D16315" s="749" t="s">
        <v>39402</v>
      </c>
      <c r="I16315" s="749" t="s">
        <v>30</v>
      </c>
      <c r="J16315" s="749" t="n">
        <v>9.95</v>
      </c>
    </row>
    <row collapsed="false" customFormat="false" customHeight="true" hidden="true" ht="12.75" outlineLevel="0" r="16316">
      <c r="A16316" s="749" t="s">
        <v>39404</v>
      </c>
      <c r="B16316" s="749" t="str">
        <f aca="false">C16316&amp;D16316&amp;E16316&amp;F16316&amp;G16316&amp;H16316</f>
        <v>TERMINAL DE FECHAMENTO LISO,PARA ELETROCALHA PERFURADA OU LISA,100X75MM.FORNECIMENTO E COLOCACAO</v>
      </c>
      <c r="C16316" s="749" t="s">
        <v>39386</v>
      </c>
      <c r="D16316" s="749" t="s">
        <v>39405</v>
      </c>
      <c r="I16316" s="749" t="s">
        <v>30</v>
      </c>
      <c r="J16316" s="749" t="n">
        <v>9.12</v>
      </c>
    </row>
    <row collapsed="false" customFormat="false" customHeight="true" hidden="true" ht="12.75" outlineLevel="0" r="16317">
      <c r="A16317" s="749" t="s">
        <v>39406</v>
      </c>
      <c r="B16317" s="749" t="str">
        <f aca="false">C16317&amp;D16317&amp;E16317&amp;F16317&amp;G16317&amp;H16317</f>
        <v>TERMINAL DE FECHAMENTO LISO,PARA ELETROCALHA PERFURADA OU LISA,100X75MM.FORNECIMENTO E COLOCACAO</v>
      </c>
      <c r="C16317" s="749" t="s">
        <v>39386</v>
      </c>
      <c r="D16317" s="749" t="s">
        <v>39405</v>
      </c>
      <c r="I16317" s="749" t="s">
        <v>30</v>
      </c>
      <c r="J16317" s="749" t="n">
        <v>8.17</v>
      </c>
    </row>
    <row collapsed="false" customFormat="false" customHeight="true" hidden="true" ht="12.75" outlineLevel="0" r="16318">
      <c r="A16318" s="749" t="s">
        <v>39407</v>
      </c>
      <c r="B16318" s="749" t="str">
        <f aca="false">C16318&amp;D16318&amp;E16318&amp;F16318&amp;G16318&amp;H16318</f>
        <v>TERMINAL DE FECHAMENTO LISO,PARA ELETROCALHA PERFURADA OU LISA,150X75MM.FORNECIMENTO E COLOCACAO</v>
      </c>
      <c r="C16318" s="749" t="s">
        <v>39386</v>
      </c>
      <c r="D16318" s="749" t="s">
        <v>39408</v>
      </c>
      <c r="I16318" s="749" t="s">
        <v>30</v>
      </c>
      <c r="J16318" s="749" t="n">
        <v>9.66</v>
      </c>
    </row>
    <row collapsed="false" customFormat="false" customHeight="true" hidden="true" ht="12.75" outlineLevel="0" r="16319">
      <c r="A16319" s="749" t="s">
        <v>39409</v>
      </c>
      <c r="B16319" s="749" t="str">
        <f aca="false">C16319&amp;D16319&amp;E16319&amp;F16319&amp;G16319&amp;H16319</f>
        <v>TERMINAL DE FECHAMENTO LISO,PARA ELETROCALHA PERFURADA OU LISA,150X75MM.FORNECIMENTO E COLOCACAO</v>
      </c>
      <c r="C16319" s="749" t="s">
        <v>39386</v>
      </c>
      <c r="D16319" s="749" t="s">
        <v>39408</v>
      </c>
      <c r="I16319" s="749" t="s">
        <v>30</v>
      </c>
      <c r="J16319" s="749" t="n">
        <v>8.71</v>
      </c>
    </row>
    <row collapsed="false" customFormat="false" customHeight="true" hidden="true" ht="12.75" outlineLevel="0" r="16320">
      <c r="A16320" s="749" t="s">
        <v>39410</v>
      </c>
      <c r="B16320" s="749" t="str">
        <f aca="false">C16320&amp;D16320&amp;E16320&amp;F16320&amp;G16320&amp;H16320</f>
        <v>TERMINAL DE FECHAMENTO LISO,PARA ELETROCALHA PERFURADA OU LISA,200X75MM.FORNECIMENTO E COLOCACAO</v>
      </c>
      <c r="C16320" s="749" t="s">
        <v>39386</v>
      </c>
      <c r="D16320" s="749" t="s">
        <v>39411</v>
      </c>
      <c r="I16320" s="749" t="s">
        <v>30</v>
      </c>
      <c r="J16320" s="749" t="n">
        <v>10</v>
      </c>
    </row>
    <row collapsed="false" customFormat="false" customHeight="true" hidden="true" ht="12.75" outlineLevel="0" r="16321">
      <c r="A16321" s="749" t="s">
        <v>39412</v>
      </c>
      <c r="B16321" s="749" t="str">
        <f aca="false">C16321&amp;D16321&amp;E16321&amp;F16321&amp;G16321&amp;H16321</f>
        <v>TERMINAL DE FECHAMENTO LISO,PARA ELETROCALHA PERFURADA OU LISA,200X75MM.FORNECIMENTO E COLOCACAO</v>
      </c>
      <c r="C16321" s="749" t="s">
        <v>39386</v>
      </c>
      <c r="D16321" s="749" t="s">
        <v>39411</v>
      </c>
      <c r="I16321" s="749" t="s">
        <v>30</v>
      </c>
      <c r="J16321" s="749" t="n">
        <v>9.05</v>
      </c>
    </row>
    <row collapsed="false" customFormat="false" customHeight="true" hidden="true" ht="12.75" outlineLevel="0" r="16322">
      <c r="A16322" s="749" t="s">
        <v>39413</v>
      </c>
      <c r="B16322" s="749" t="str">
        <f aca="false">C16322&amp;D16322&amp;E16322&amp;F16322&amp;G16322&amp;H16322</f>
        <v>TERMINAL DE FECHAMENTO LISO,PARA ELETROCALHA PERFURADA OU LISA,300X75MM.FORNECIMENTO E COLOCACAO</v>
      </c>
      <c r="C16322" s="749" t="s">
        <v>39386</v>
      </c>
      <c r="D16322" s="749" t="s">
        <v>39414</v>
      </c>
      <c r="I16322" s="749" t="s">
        <v>30</v>
      </c>
      <c r="J16322" s="749" t="n">
        <v>11.26</v>
      </c>
    </row>
    <row collapsed="false" customFormat="false" customHeight="true" hidden="true" ht="12.75" outlineLevel="0" r="16323">
      <c r="A16323" s="749" t="s">
        <v>39415</v>
      </c>
      <c r="B16323" s="749" t="str">
        <f aca="false">C16323&amp;D16323&amp;E16323&amp;F16323&amp;G16323&amp;H16323</f>
        <v>TERMINAL DE FECHAMENTO LISO,PARA ELETROCALHA PERFURADA OU LISA,300X75MM.FORNECIMENTO E COLOCACAO</v>
      </c>
      <c r="C16323" s="749" t="s">
        <v>39386</v>
      </c>
      <c r="D16323" s="749" t="s">
        <v>39414</v>
      </c>
      <c r="I16323" s="749" t="s">
        <v>30</v>
      </c>
      <c r="J16323" s="749" t="n">
        <v>10.31</v>
      </c>
    </row>
    <row collapsed="false" customFormat="false" customHeight="true" hidden="true" ht="12.75" outlineLevel="0" r="16324">
      <c r="A16324" s="749" t="s">
        <v>39416</v>
      </c>
      <c r="B16324" s="749" t="str">
        <f aca="false">C16324&amp;D16324&amp;E16324&amp;F16324&amp;G16324&amp;H16324</f>
        <v>TERMINAL DE FECHAMENTO LISO,PARA ELETROCALHA PERFURADA OU LISA,400X75MM.FORNECIMENTO E COLOCACAO</v>
      </c>
      <c r="C16324" s="749" t="s">
        <v>39386</v>
      </c>
      <c r="D16324" s="749" t="s">
        <v>39417</v>
      </c>
      <c r="I16324" s="749" t="s">
        <v>30</v>
      </c>
      <c r="J16324" s="749" t="n">
        <v>11.86</v>
      </c>
    </row>
    <row collapsed="false" customFormat="false" customHeight="true" hidden="true" ht="12.75" outlineLevel="0" r="16325">
      <c r="A16325" s="749" t="s">
        <v>39418</v>
      </c>
      <c r="B16325" s="749" t="str">
        <f aca="false">C16325&amp;D16325&amp;E16325&amp;F16325&amp;G16325&amp;H16325</f>
        <v>TERMINAL DE FECHAMENTO LISO,PARA ELETROCALHA PERFURADA OU LISA,400X75MM.FORNECIMENTO E COLOCACAO</v>
      </c>
      <c r="C16325" s="749" t="s">
        <v>39386</v>
      </c>
      <c r="D16325" s="749" t="s">
        <v>39417</v>
      </c>
      <c r="I16325" s="749" t="s">
        <v>30</v>
      </c>
      <c r="J16325" s="749" t="n">
        <v>10.91</v>
      </c>
    </row>
    <row collapsed="false" customFormat="false" customHeight="true" hidden="true" ht="12.75" outlineLevel="0" r="16326">
      <c r="A16326" s="749" t="s">
        <v>39419</v>
      </c>
      <c r="B16326" s="749" t="str">
        <f aca="false">C16326&amp;D16326&amp;E16326&amp;F16326&amp;G16326&amp;H16326</f>
        <v>TERMINAL DE FECHAMENTO LISO,PARA ELETROCALHA PERFURADA OU LISA,100X100MM.FORNECIMENTO E COLOCACAO</v>
      </c>
      <c r="C16326" s="749" t="s">
        <v>39386</v>
      </c>
      <c r="D16326" s="749" t="s">
        <v>39420</v>
      </c>
      <c r="I16326" s="749" t="s">
        <v>30</v>
      </c>
      <c r="J16326" s="749" t="n">
        <v>9.73</v>
      </c>
    </row>
    <row collapsed="false" customFormat="false" customHeight="true" hidden="true" ht="12.75" outlineLevel="0" r="16327">
      <c r="A16327" s="749" t="s">
        <v>39421</v>
      </c>
      <c r="B16327" s="749" t="str">
        <f aca="false">C16327&amp;D16327&amp;E16327&amp;F16327&amp;G16327&amp;H16327</f>
        <v>TERMINAL DE FECHAMENTO LISO,PARA ELETROCALHA PERFURADA OU LISA,100X100MM.FORNECIMENTO E COLOCACAO</v>
      </c>
      <c r="C16327" s="749" t="s">
        <v>39386</v>
      </c>
      <c r="D16327" s="749" t="s">
        <v>39420</v>
      </c>
      <c r="I16327" s="749" t="s">
        <v>30</v>
      </c>
      <c r="J16327" s="749" t="n">
        <v>8.78</v>
      </c>
    </row>
    <row collapsed="false" customFormat="false" customHeight="true" hidden="true" ht="12.75" outlineLevel="0" r="16328">
      <c r="A16328" s="749" t="s">
        <v>39422</v>
      </c>
      <c r="B16328" s="749" t="str">
        <f aca="false">C16328&amp;D16328&amp;E16328&amp;F16328&amp;G16328&amp;H16328</f>
        <v>TERMINAL DE FECHAMENTO LISO,PARA ELETROCALHA PERFURADA OU LISA,150X100MM.FORNECIMENTO E COLOCACAO</v>
      </c>
      <c r="C16328" s="749" t="s">
        <v>39386</v>
      </c>
      <c r="D16328" s="749" t="s">
        <v>39423</v>
      </c>
      <c r="I16328" s="749" t="s">
        <v>30</v>
      </c>
      <c r="J16328" s="749" t="n">
        <v>10.16</v>
      </c>
    </row>
    <row collapsed="false" customFormat="false" customHeight="true" hidden="true" ht="12.75" outlineLevel="0" r="16329">
      <c r="A16329" s="749" t="s">
        <v>39424</v>
      </c>
      <c r="B16329" s="749" t="str">
        <f aca="false">C16329&amp;D16329&amp;E16329&amp;F16329&amp;G16329&amp;H16329</f>
        <v>TERMINAL DE FECHAMENTO LISO,PARA ELETROCALHA PERFURADA OU LISA,150X100MM.FORNECIMENTO E COLOCACAO</v>
      </c>
      <c r="C16329" s="749" t="s">
        <v>39386</v>
      </c>
      <c r="D16329" s="749" t="s">
        <v>39423</v>
      </c>
      <c r="I16329" s="749" t="s">
        <v>30</v>
      </c>
      <c r="J16329" s="749" t="n">
        <v>9.21</v>
      </c>
    </row>
    <row collapsed="false" customFormat="false" customHeight="true" hidden="true" ht="12.75" outlineLevel="0" r="16330">
      <c r="A16330" s="749" t="s">
        <v>39425</v>
      </c>
      <c r="B16330" s="749" t="str">
        <f aca="false">C16330&amp;D16330&amp;E16330&amp;F16330&amp;G16330&amp;H16330</f>
        <v>TERMINAL DE FECHAMENTO LISO,PARA ELETROCALHA PERFURADA OU LISA,200X100MM.FORNECIMENTO E COLOCACAO</v>
      </c>
      <c r="C16330" s="749" t="s">
        <v>39386</v>
      </c>
      <c r="D16330" s="749" t="s">
        <v>39426</v>
      </c>
      <c r="I16330" s="749" t="s">
        <v>30</v>
      </c>
      <c r="J16330" s="749" t="n">
        <v>10.53</v>
      </c>
    </row>
    <row collapsed="false" customFormat="false" customHeight="true" hidden="true" ht="12.75" outlineLevel="0" r="16331">
      <c r="A16331" s="749" t="s">
        <v>39427</v>
      </c>
      <c r="B16331" s="749" t="str">
        <f aca="false">C16331&amp;D16331&amp;E16331&amp;F16331&amp;G16331&amp;H16331</f>
        <v>TERMINAL DE FECHAMENTO LISO,PARA ELETROCALHA PERFURADA OU LISA,200X100MM.FORNECIMENTO E COLOCACAO</v>
      </c>
      <c r="C16331" s="749" t="s">
        <v>39386</v>
      </c>
      <c r="D16331" s="749" t="s">
        <v>39426</v>
      </c>
      <c r="I16331" s="749" t="s">
        <v>30</v>
      </c>
      <c r="J16331" s="749" t="n">
        <v>9.58</v>
      </c>
    </row>
    <row collapsed="false" customFormat="false" customHeight="true" hidden="true" ht="12.75" outlineLevel="0" r="16332">
      <c r="A16332" s="749" t="s">
        <v>39428</v>
      </c>
      <c r="B16332" s="749" t="str">
        <f aca="false">C16332&amp;D16332&amp;E16332&amp;F16332&amp;G16332&amp;H16332</f>
        <v>TERMINAL DE FECHAMENTO LISO,PARA ELETROCALHA PERFURADA OU LISA,300X100MM.FORNECIMENTO E COLOCACAO</v>
      </c>
      <c r="C16332" s="749" t="s">
        <v>39386</v>
      </c>
      <c r="D16332" s="749" t="s">
        <v>39429</v>
      </c>
      <c r="I16332" s="749" t="s">
        <v>30</v>
      </c>
      <c r="J16332" s="749" t="n">
        <v>12</v>
      </c>
    </row>
    <row collapsed="false" customFormat="false" customHeight="true" hidden="true" ht="12.75" outlineLevel="0" r="16333">
      <c r="A16333" s="749" t="s">
        <v>39430</v>
      </c>
      <c r="B16333" s="749" t="str">
        <f aca="false">C16333&amp;D16333&amp;E16333&amp;F16333&amp;G16333&amp;H16333</f>
        <v>TERMINAL DE FECHAMENTO LISO,PARA ELETROCALHA PERFURADA OU LISA,300X100MM.FORNECIMENTO E COLOCACAO</v>
      </c>
      <c r="C16333" s="749" t="s">
        <v>39386</v>
      </c>
      <c r="D16333" s="749" t="s">
        <v>39429</v>
      </c>
      <c r="I16333" s="749" t="s">
        <v>30</v>
      </c>
      <c r="J16333" s="749" t="n">
        <v>11.05</v>
      </c>
    </row>
    <row collapsed="false" customFormat="false" customHeight="true" hidden="true" ht="12.75" outlineLevel="0" r="16334">
      <c r="A16334" s="749" t="s">
        <v>39431</v>
      </c>
      <c r="B16334" s="749" t="str">
        <f aca="false">C16334&amp;D16334&amp;E16334&amp;F16334&amp;G16334&amp;H16334</f>
        <v>TERMINAL DE FECHAMENTO LISO,PARA ELETROCALHA PERFURADA OU LISA,400X100MM.FORNECIMENTO E COLOCACAO</v>
      </c>
      <c r="C16334" s="749" t="s">
        <v>39386</v>
      </c>
      <c r="D16334" s="749" t="s">
        <v>39432</v>
      </c>
      <c r="I16334" s="749" t="s">
        <v>30</v>
      </c>
      <c r="J16334" s="749" t="n">
        <v>12.84</v>
      </c>
    </row>
    <row collapsed="false" customFormat="false" customHeight="true" hidden="true" ht="12.75" outlineLevel="0" r="16335">
      <c r="A16335" s="749" t="s">
        <v>39433</v>
      </c>
      <c r="B16335" s="749" t="str">
        <f aca="false">C16335&amp;D16335&amp;E16335&amp;F16335&amp;G16335&amp;H16335</f>
        <v>TERMINAL DE FECHAMENTO LISO,PARA ELETROCALHA PERFURADA OU LISA,400X100MM.FORNECIMENTO E COLOCACAO</v>
      </c>
      <c r="C16335" s="749" t="s">
        <v>39386</v>
      </c>
      <c r="D16335" s="749" t="s">
        <v>39432</v>
      </c>
      <c r="I16335" s="749" t="s">
        <v>30</v>
      </c>
      <c r="J16335" s="749" t="n">
        <v>11.89</v>
      </c>
    </row>
    <row collapsed="false" customFormat="false" customHeight="true" hidden="true" ht="12.75" outlineLevel="0" r="16336">
      <c r="A16336" s="749" t="s">
        <v>39434</v>
      </c>
      <c r="B16336" s="749" t="str">
        <f aca="false">C16336&amp;D16336&amp;E16336&amp;F16336&amp;G16336&amp;H16336</f>
        <v>TERMINAL DE FECHAMENTO,PARA ELETROCALHA PERFURADA OU LISA,50X50MM,COM SAIDA PARA TUBO.FORNECIMENTO E COLOCACAO</v>
      </c>
      <c r="C16336" s="749" t="s">
        <v>39435</v>
      </c>
      <c r="D16336" s="749" t="s">
        <v>39436</v>
      </c>
      <c r="I16336" s="749" t="s">
        <v>30</v>
      </c>
      <c r="J16336" s="749" t="n">
        <v>9.22</v>
      </c>
    </row>
    <row collapsed="false" customFormat="false" customHeight="true" hidden="true" ht="12.75" outlineLevel="0" r="16337">
      <c r="A16337" s="749" t="s">
        <v>39437</v>
      </c>
      <c r="B16337" s="749" t="str">
        <f aca="false">C16337&amp;D16337&amp;E16337&amp;F16337&amp;G16337&amp;H16337</f>
        <v>TERMINAL DE FECHAMENTO,PARA ELETROCALHA PERFURADA OU LISA,50X50MM,COM SAIDA PARA TUBO.FORNECIMENTO E COLOCACAO</v>
      </c>
      <c r="C16337" s="749" t="s">
        <v>39435</v>
      </c>
      <c r="D16337" s="749" t="s">
        <v>39436</v>
      </c>
      <c r="I16337" s="749" t="s">
        <v>30</v>
      </c>
      <c r="J16337" s="749" t="n">
        <v>8.27</v>
      </c>
    </row>
    <row collapsed="false" customFormat="false" customHeight="true" hidden="true" ht="12.75" outlineLevel="0" r="16338">
      <c r="A16338" s="749" t="s">
        <v>39438</v>
      </c>
      <c r="B16338" s="749" t="str">
        <f aca="false">C16338&amp;D16338&amp;E16338&amp;F16338&amp;G16338&amp;H16338</f>
        <v>TERMINAL DE FECHAMENTO,PARA ELETROCALHA PERFURADA OU LISA,100X50MM,COM SAIDA PARA TUBO.FORNECIMENTO E COLOCACAO</v>
      </c>
      <c r="C16338" s="749" t="s">
        <v>39439</v>
      </c>
      <c r="D16338" s="749" t="s">
        <v>39440</v>
      </c>
      <c r="I16338" s="749" t="s">
        <v>30</v>
      </c>
      <c r="J16338" s="749" t="n">
        <v>9.53</v>
      </c>
    </row>
    <row collapsed="false" customFormat="false" customHeight="true" hidden="true" ht="12.75" outlineLevel="0" r="16339">
      <c r="A16339" s="749" t="s">
        <v>39441</v>
      </c>
      <c r="B16339" s="749" t="str">
        <f aca="false">C16339&amp;D16339&amp;E16339&amp;F16339&amp;G16339&amp;H16339</f>
        <v>TERMINAL DE FECHAMENTO,PARA ELETROCALHA PERFURADA OU LISA,100X50MM,COM SAIDA PARA TUBO.FORNECIMENTO E COLOCACAO</v>
      </c>
      <c r="C16339" s="749" t="s">
        <v>39439</v>
      </c>
      <c r="D16339" s="749" t="s">
        <v>39440</v>
      </c>
      <c r="I16339" s="749" t="s">
        <v>30</v>
      </c>
      <c r="J16339" s="749" t="n">
        <v>8.58</v>
      </c>
    </row>
    <row collapsed="false" customFormat="false" customHeight="true" hidden="true" ht="12.75" outlineLevel="0" r="16340">
      <c r="A16340" s="749" t="s">
        <v>39442</v>
      </c>
      <c r="B16340" s="749" t="str">
        <f aca="false">C16340&amp;D16340&amp;E16340&amp;F16340&amp;G16340&amp;H16340</f>
        <v>TERMINAL DE FECHAMENTO,PARA ELETROCALHA PERFURADA OU LISA,150X50MM,COM SAIDA PARA TUBO.FORNECIMENTO E COLOCACAO</v>
      </c>
      <c r="C16340" s="749" t="s">
        <v>39443</v>
      </c>
      <c r="D16340" s="749" t="s">
        <v>39440</v>
      </c>
      <c r="I16340" s="749" t="s">
        <v>30</v>
      </c>
      <c r="J16340" s="749" t="n">
        <v>10.19</v>
      </c>
    </row>
    <row collapsed="false" customFormat="false" customHeight="true" hidden="true" ht="12.75" outlineLevel="0" r="16341">
      <c r="A16341" s="749" t="s">
        <v>39444</v>
      </c>
      <c r="B16341" s="749" t="str">
        <f aca="false">C16341&amp;D16341&amp;E16341&amp;F16341&amp;G16341&amp;H16341</f>
        <v>TERMINAL DE FECHAMENTO,PARA ELETROCALHA PERFURADA OU LISA,150X50MM,COM SAIDA PARA TUBO.FORNECIMENTO E COLOCACAO</v>
      </c>
      <c r="C16341" s="749" t="s">
        <v>39443</v>
      </c>
      <c r="D16341" s="749" t="s">
        <v>39440</v>
      </c>
      <c r="I16341" s="749" t="s">
        <v>30</v>
      </c>
      <c r="J16341" s="749" t="n">
        <v>9.24</v>
      </c>
    </row>
    <row collapsed="false" customFormat="false" customHeight="true" hidden="true" ht="12.75" outlineLevel="0" r="16342">
      <c r="A16342" s="749" t="s">
        <v>39445</v>
      </c>
      <c r="B16342" s="749" t="str">
        <f aca="false">C16342&amp;D16342&amp;E16342&amp;F16342&amp;G16342&amp;H16342</f>
        <v>TERMINAL DE FECHAMENTO,PARA ELETROCALHA PERFURADA OU LISA,200X50MM,COM SAIDA PARA TUBO.FORNECIMENTO E COLOCACAO</v>
      </c>
      <c r="C16342" s="749" t="s">
        <v>39446</v>
      </c>
      <c r="D16342" s="749" t="s">
        <v>39440</v>
      </c>
      <c r="I16342" s="749" t="s">
        <v>30</v>
      </c>
      <c r="J16342" s="749" t="n">
        <v>10.16</v>
      </c>
    </row>
    <row collapsed="false" customFormat="false" customHeight="true" hidden="true" ht="12.75" outlineLevel="0" r="16343">
      <c r="A16343" s="749" t="s">
        <v>39447</v>
      </c>
      <c r="B16343" s="749" t="str">
        <f aca="false">C16343&amp;D16343&amp;E16343&amp;F16343&amp;G16343&amp;H16343</f>
        <v>TERMINAL DE FECHAMENTO,PARA ELETROCALHA PERFURADA OU LISA,200X50MM,COM SAIDA PARA TUBO.FORNECIMENTO E COLOCACAO</v>
      </c>
      <c r="C16343" s="749" t="s">
        <v>39446</v>
      </c>
      <c r="D16343" s="749" t="s">
        <v>39440</v>
      </c>
      <c r="I16343" s="749" t="s">
        <v>30</v>
      </c>
      <c r="J16343" s="749" t="n">
        <v>9.21</v>
      </c>
    </row>
    <row collapsed="false" customFormat="false" customHeight="true" hidden="true" ht="12.75" outlineLevel="0" r="16344">
      <c r="A16344" s="749" t="s">
        <v>39448</v>
      </c>
      <c r="B16344" s="749" t="str">
        <f aca="false">C16344&amp;D16344&amp;E16344&amp;F16344&amp;G16344&amp;H16344</f>
        <v>TERMINAL DE FECHAMENTO,PARA ELETROCALHA PERFURADA OU LISA,300X50MM,COM SAIDA PARA TUBO.FORNECIMENTO E COLOCACAO</v>
      </c>
      <c r="C16344" s="749" t="s">
        <v>39449</v>
      </c>
      <c r="D16344" s="749" t="s">
        <v>39440</v>
      </c>
      <c r="I16344" s="749" t="s">
        <v>30</v>
      </c>
      <c r="J16344" s="749" t="n">
        <v>12.07</v>
      </c>
    </row>
    <row collapsed="false" customFormat="false" customHeight="true" hidden="true" ht="12.75" outlineLevel="0" r="16345">
      <c r="A16345" s="749" t="s">
        <v>39450</v>
      </c>
      <c r="B16345" s="749" t="str">
        <f aca="false">C16345&amp;D16345&amp;E16345&amp;F16345&amp;G16345&amp;H16345</f>
        <v>TERMINAL DE FECHAMENTO,PARA ELETROCALHA PERFURADA OU LISA,300X50MM,COM SAIDA PARA TUBO.FORNECIMENTO E COLOCACAO</v>
      </c>
      <c r="C16345" s="749" t="s">
        <v>39449</v>
      </c>
      <c r="D16345" s="749" t="s">
        <v>39440</v>
      </c>
      <c r="I16345" s="749" t="s">
        <v>30</v>
      </c>
      <c r="J16345" s="749" t="n">
        <v>11.12</v>
      </c>
    </row>
    <row collapsed="false" customFormat="false" customHeight="true" hidden="true" ht="12.75" outlineLevel="0" r="16346">
      <c r="A16346" s="749" t="s">
        <v>39451</v>
      </c>
      <c r="B16346" s="749" t="str">
        <f aca="false">C16346&amp;D16346&amp;E16346&amp;F16346&amp;G16346&amp;H16346</f>
        <v>TERMINAL DE FECHAMENTO,PARA ELETROCALHA PERFURADA OU LISA,400X50MM,COM SAIDA PARA TUBO.FORNECIMENTO E COLOCACAO</v>
      </c>
      <c r="C16346" s="749" t="s">
        <v>39452</v>
      </c>
      <c r="D16346" s="749" t="s">
        <v>39440</v>
      </c>
      <c r="I16346" s="749" t="s">
        <v>30</v>
      </c>
      <c r="J16346" s="749" t="n">
        <v>12.12</v>
      </c>
    </row>
    <row collapsed="false" customFormat="false" customHeight="true" hidden="true" ht="12.75" outlineLevel="0" r="16347">
      <c r="A16347" s="749" t="s">
        <v>39453</v>
      </c>
      <c r="B16347" s="749" t="str">
        <f aca="false">C16347&amp;D16347&amp;E16347&amp;F16347&amp;G16347&amp;H16347</f>
        <v>TERMINAL DE FECHAMENTO,PARA ELETROCALHA PERFURADA OU LISA,400X50MM,COM SAIDA PARA TUBO.FORNECIMENTO E COLOCACAO</v>
      </c>
      <c r="C16347" s="749" t="s">
        <v>39452</v>
      </c>
      <c r="D16347" s="749" t="s">
        <v>39440</v>
      </c>
      <c r="I16347" s="749" t="s">
        <v>30</v>
      </c>
      <c r="J16347" s="749" t="n">
        <v>11.17</v>
      </c>
    </row>
    <row collapsed="false" customFormat="false" customHeight="true" hidden="true" ht="12.75" outlineLevel="0" r="16348">
      <c r="A16348" s="749" t="s">
        <v>39454</v>
      </c>
      <c r="B16348" s="749" t="str">
        <f aca="false">C16348&amp;D16348&amp;E16348&amp;F16348&amp;G16348&amp;H16348</f>
        <v>TERMINAL DE FECHAMENTO,PARA ELETROCALHA PERFURADA OU LISA,100X75MM,COM SAIDA PARA TUBO.FORNECIMENTO E COLOCACAO</v>
      </c>
      <c r="C16348" s="749" t="s">
        <v>39439</v>
      </c>
      <c r="D16348" s="749" t="s">
        <v>39455</v>
      </c>
      <c r="I16348" s="749" t="s">
        <v>30</v>
      </c>
      <c r="J16348" s="749" t="n">
        <v>9.68</v>
      </c>
    </row>
    <row collapsed="false" customFormat="false" customHeight="true" hidden="true" ht="12.75" outlineLevel="0" r="16349">
      <c r="A16349" s="749" t="s">
        <v>39456</v>
      </c>
      <c r="B16349" s="749" t="str">
        <f aca="false">C16349&amp;D16349&amp;E16349&amp;F16349&amp;G16349&amp;H16349</f>
        <v>TERMINAL DE FECHAMENTO,PARA ELETROCALHA PERFURADA OU LISA,100X75MM,COM SAIDA PARA TUBO.FORNECIMENTO E COLOCACAO</v>
      </c>
      <c r="C16349" s="749" t="s">
        <v>39439</v>
      </c>
      <c r="D16349" s="749" t="s">
        <v>39455</v>
      </c>
      <c r="I16349" s="749" t="s">
        <v>30</v>
      </c>
      <c r="J16349" s="749" t="n">
        <v>8.73</v>
      </c>
    </row>
    <row collapsed="false" customFormat="false" customHeight="true" hidden="true" ht="12.75" outlineLevel="0" r="16350">
      <c r="A16350" s="749" t="s">
        <v>39457</v>
      </c>
      <c r="B16350" s="749" t="str">
        <f aca="false">C16350&amp;D16350&amp;E16350&amp;F16350&amp;G16350&amp;H16350</f>
        <v>TERMINAL DE FECHAMENTO,PARA ELETROCALHA PERFURADA OU LISA,150X75MM,COM SAIDA PARA TUBO.FORNECIMENTO E COLOCACAO</v>
      </c>
      <c r="C16350" s="749" t="s">
        <v>39443</v>
      </c>
      <c r="D16350" s="749" t="s">
        <v>39455</v>
      </c>
      <c r="I16350" s="749" t="s">
        <v>30</v>
      </c>
      <c r="J16350" s="749" t="n">
        <v>10.52</v>
      </c>
    </row>
    <row collapsed="false" customFormat="false" customHeight="true" hidden="true" ht="12.75" outlineLevel="0" r="16351">
      <c r="A16351" s="749" t="s">
        <v>39458</v>
      </c>
      <c r="B16351" s="749" t="str">
        <f aca="false">C16351&amp;D16351&amp;E16351&amp;F16351&amp;G16351&amp;H16351</f>
        <v>TERMINAL DE FECHAMENTO,PARA ELETROCALHA PERFURADA OU LISA,150X75MM,COM SAIDA PARA TUBO.FORNECIMENTO E COLOCACAO</v>
      </c>
      <c r="C16351" s="749" t="s">
        <v>39443</v>
      </c>
      <c r="D16351" s="749" t="s">
        <v>39455</v>
      </c>
      <c r="I16351" s="749" t="s">
        <v>30</v>
      </c>
      <c r="J16351" s="749" t="n">
        <v>9.57</v>
      </c>
    </row>
    <row collapsed="false" customFormat="false" customHeight="true" hidden="true" ht="12.75" outlineLevel="0" r="16352">
      <c r="A16352" s="749" t="s">
        <v>39459</v>
      </c>
      <c r="B16352" s="749" t="str">
        <f aca="false">C16352&amp;D16352&amp;E16352&amp;F16352&amp;G16352&amp;H16352</f>
        <v>TERMINAL DE FECHAMENTO,PARA ELETROCALHA PERFURADA OU LISA,200X75MM,COM SAIDA PARA TUBO.FORNECIMENTO E COLOCACAO</v>
      </c>
      <c r="C16352" s="749" t="s">
        <v>39446</v>
      </c>
      <c r="D16352" s="749" t="s">
        <v>39455</v>
      </c>
      <c r="I16352" s="749" t="s">
        <v>30</v>
      </c>
      <c r="J16352" s="749" t="n">
        <v>11.3</v>
      </c>
    </row>
    <row collapsed="false" customFormat="false" customHeight="true" hidden="true" ht="12.75" outlineLevel="0" r="16353">
      <c r="A16353" s="749" t="s">
        <v>39460</v>
      </c>
      <c r="B16353" s="749" t="str">
        <f aca="false">C16353&amp;D16353&amp;E16353&amp;F16353&amp;G16353&amp;H16353</f>
        <v>TERMINAL DE FECHAMENTO,PARA ELETROCALHA PERFURADA OU LISA,200X75MM,COM SAIDA PARA TUBO.FORNECIMENTO E COLOCACAO</v>
      </c>
      <c r="C16353" s="749" t="s">
        <v>39446</v>
      </c>
      <c r="D16353" s="749" t="s">
        <v>39455</v>
      </c>
      <c r="I16353" s="749" t="s">
        <v>30</v>
      </c>
      <c r="J16353" s="749" t="n">
        <v>10.35</v>
      </c>
    </row>
    <row collapsed="false" customFormat="false" customHeight="true" hidden="true" ht="12.75" outlineLevel="0" r="16354">
      <c r="A16354" s="749" t="s">
        <v>39461</v>
      </c>
      <c r="B16354" s="749" t="str">
        <f aca="false">C16354&amp;D16354&amp;E16354&amp;F16354&amp;G16354&amp;H16354</f>
        <v>TERMINAL DE FECHAMENTO,PARA ELETROCALHA PERFURADA OU LISA,300X75MM,COM SAIDA PARA TUBO.FORNECIMENTO E COLOCACAO</v>
      </c>
      <c r="C16354" s="749" t="s">
        <v>39449</v>
      </c>
      <c r="D16354" s="749" t="s">
        <v>39455</v>
      </c>
      <c r="I16354" s="749" t="s">
        <v>30</v>
      </c>
      <c r="J16354" s="749" t="n">
        <v>12.58</v>
      </c>
    </row>
    <row collapsed="false" customFormat="false" customHeight="true" hidden="true" ht="12.75" outlineLevel="0" r="16355">
      <c r="A16355" s="749" t="s">
        <v>39462</v>
      </c>
      <c r="B16355" s="749" t="str">
        <f aca="false">C16355&amp;D16355&amp;E16355&amp;F16355&amp;G16355&amp;H16355</f>
        <v>TERMINAL DE FECHAMENTO,PARA ELETROCALHA PERFURADA OU LISA,300X75MM,COM SAIDA PARA TUBO.FORNECIMENTO E COLOCACAO</v>
      </c>
      <c r="C16355" s="749" t="s">
        <v>39449</v>
      </c>
      <c r="D16355" s="749" t="s">
        <v>39455</v>
      </c>
      <c r="I16355" s="749" t="s">
        <v>30</v>
      </c>
      <c r="J16355" s="749" t="n">
        <v>11.63</v>
      </c>
    </row>
    <row collapsed="false" customFormat="false" customHeight="true" hidden="true" ht="12.75" outlineLevel="0" r="16356">
      <c r="A16356" s="749" t="s">
        <v>39463</v>
      </c>
      <c r="B16356" s="749" t="str">
        <f aca="false">C16356&amp;D16356&amp;E16356&amp;F16356&amp;G16356&amp;H16356</f>
        <v>TERMINAL DE FECHAMENTO,PARA ELETROCALHA PERFURADA OU LISA,400X75MM,COM SAIDA PARA TUBO.FORNECIMENTO E COLOCACAO</v>
      </c>
      <c r="C16356" s="749" t="s">
        <v>39452</v>
      </c>
      <c r="D16356" s="749" t="s">
        <v>39455</v>
      </c>
      <c r="I16356" s="749" t="s">
        <v>30</v>
      </c>
      <c r="J16356" s="749" t="n">
        <v>14.05</v>
      </c>
    </row>
    <row collapsed="false" customFormat="false" customHeight="true" hidden="true" ht="12.75" outlineLevel="0" r="16357">
      <c r="A16357" s="749" t="s">
        <v>39464</v>
      </c>
      <c r="B16357" s="749" t="str">
        <f aca="false">C16357&amp;D16357&amp;E16357&amp;F16357&amp;G16357&amp;H16357</f>
        <v>TERMINAL DE FECHAMENTO,PARA ELETROCALHA PERFURADA OU LISA,400X75MM,COM SAIDA PARA TUBO.FORNECIMENTO E COLOCACAO</v>
      </c>
      <c r="C16357" s="749" t="s">
        <v>39452</v>
      </c>
      <c r="D16357" s="749" t="s">
        <v>39455</v>
      </c>
      <c r="I16357" s="749" t="s">
        <v>30</v>
      </c>
      <c r="J16357" s="749" t="n">
        <v>13.1</v>
      </c>
    </row>
    <row collapsed="false" customFormat="false" customHeight="true" hidden="true" ht="12.75" outlineLevel="0" r="16358">
      <c r="A16358" s="749" t="s">
        <v>39465</v>
      </c>
      <c r="B16358" s="749" t="str">
        <f aca="false">C16358&amp;D16358&amp;E16358&amp;F16358&amp;G16358&amp;H16358</f>
        <v>TERMINAL DE FECHAMENTO,PARA ELETROCALHA PERFURADA OU LISA,100X100MM,COM SAIDA PARA TUBO.FORNECIMENTO E COLOCACAO</v>
      </c>
      <c r="C16358" s="749" t="s">
        <v>39439</v>
      </c>
      <c r="D16358" s="749" t="s">
        <v>39466</v>
      </c>
      <c r="I16358" s="749" t="s">
        <v>30</v>
      </c>
      <c r="J16358" s="749" t="n">
        <v>10.93</v>
      </c>
    </row>
    <row collapsed="false" customFormat="false" customHeight="true" hidden="true" ht="12.75" outlineLevel="0" r="16359">
      <c r="A16359" s="749" t="s">
        <v>39467</v>
      </c>
      <c r="B16359" s="749" t="str">
        <f aca="false">C16359&amp;D16359&amp;E16359&amp;F16359&amp;G16359&amp;H16359</f>
        <v>TERMINAL DE FECHAMENTO,PARA ELETROCALHA PERFURADA OU LISA,100X100MM,COM SAIDA PARA TUBO.FORNECIMENTO E COLOCACAO</v>
      </c>
      <c r="C16359" s="749" t="s">
        <v>39439</v>
      </c>
      <c r="D16359" s="749" t="s">
        <v>39466</v>
      </c>
      <c r="I16359" s="749" t="s">
        <v>30</v>
      </c>
      <c r="J16359" s="749" t="n">
        <v>9.98</v>
      </c>
    </row>
    <row collapsed="false" customFormat="false" customHeight="true" hidden="true" ht="12.75" outlineLevel="0" r="16360">
      <c r="A16360" s="749" t="s">
        <v>39468</v>
      </c>
      <c r="B16360" s="749" t="str">
        <f aca="false">C16360&amp;D16360&amp;E16360&amp;F16360&amp;G16360&amp;H16360</f>
        <v>TERMINAL DE FECHAMENTO,PARA ELETROCALHA PERFURADA OU LISA,150X100MM,COM SAIDA PARA TUBO.FORNECIMENTO E COLOCACAO</v>
      </c>
      <c r="C16360" s="749" t="s">
        <v>39443</v>
      </c>
      <c r="D16360" s="749" t="s">
        <v>39466</v>
      </c>
      <c r="I16360" s="749" t="s">
        <v>30</v>
      </c>
      <c r="J16360" s="749" t="n">
        <v>11.53</v>
      </c>
    </row>
    <row collapsed="false" customFormat="false" customHeight="true" hidden="true" ht="12.75" outlineLevel="0" r="16361">
      <c r="A16361" s="749" t="s">
        <v>39469</v>
      </c>
      <c r="B16361" s="749" t="str">
        <f aca="false">C16361&amp;D16361&amp;E16361&amp;F16361&amp;G16361&amp;H16361</f>
        <v>TERMINAL DE FECHAMENTO,PARA ELETROCALHA PERFURADA OU LISA,150X100MM,COM SAIDA PARA TUBO.FORNECIMENTO E COLOCACAO</v>
      </c>
      <c r="C16361" s="749" t="s">
        <v>39443</v>
      </c>
      <c r="D16361" s="749" t="s">
        <v>39466</v>
      </c>
      <c r="I16361" s="749" t="s">
        <v>30</v>
      </c>
      <c r="J16361" s="749" t="n">
        <v>10.58</v>
      </c>
    </row>
    <row collapsed="false" customFormat="false" customHeight="true" hidden="true" ht="12.75" outlineLevel="0" r="16362">
      <c r="A16362" s="749" t="s">
        <v>39470</v>
      </c>
      <c r="B16362" s="749" t="str">
        <f aca="false">C16362&amp;D16362&amp;E16362&amp;F16362&amp;G16362&amp;H16362</f>
        <v>TERMINAL DE FECHAMENTO,PARA ELETROCALHA PERFURADA OU LISA,200X100MM,COM SAIDA PARA TUBO.FORNECIMENTO E COLOCACAO</v>
      </c>
      <c r="C16362" s="749" t="s">
        <v>39446</v>
      </c>
      <c r="D16362" s="749" t="s">
        <v>39466</v>
      </c>
      <c r="I16362" s="749" t="s">
        <v>30</v>
      </c>
      <c r="J16362" s="749" t="n">
        <v>12.13</v>
      </c>
    </row>
    <row collapsed="false" customFormat="false" customHeight="true" hidden="true" ht="12.75" outlineLevel="0" r="16363">
      <c r="A16363" s="749" t="s">
        <v>39471</v>
      </c>
      <c r="B16363" s="749" t="str">
        <f aca="false">C16363&amp;D16363&amp;E16363&amp;F16363&amp;G16363&amp;H16363</f>
        <v>TERMINAL DE FECHAMENTO,PARA ELETROCALHA PERFURADA OU LISA,200X100MM,COM SAIDA PARA TUBO.FORNECIMENTO E COLOCACAO</v>
      </c>
      <c r="C16363" s="749" t="s">
        <v>39446</v>
      </c>
      <c r="D16363" s="749" t="s">
        <v>39466</v>
      </c>
      <c r="I16363" s="749" t="s">
        <v>30</v>
      </c>
      <c r="J16363" s="749" t="n">
        <v>11.18</v>
      </c>
    </row>
    <row collapsed="false" customFormat="false" customHeight="true" hidden="true" ht="12.75" outlineLevel="0" r="16364">
      <c r="A16364" s="749" t="s">
        <v>39472</v>
      </c>
      <c r="B16364" s="749" t="str">
        <f aca="false">C16364&amp;D16364&amp;E16364&amp;F16364&amp;G16364&amp;H16364</f>
        <v>TERMINAL DE FECHAMENTO,PARA ELETROCALHA PERFURADA OU LISA,300X100MM,COM SAIDA PARA TUBO.FORNECIMENTO E COLOCACAO</v>
      </c>
      <c r="C16364" s="749" t="s">
        <v>39449</v>
      </c>
      <c r="D16364" s="749" t="s">
        <v>39466</v>
      </c>
      <c r="I16364" s="749" t="s">
        <v>30</v>
      </c>
      <c r="J16364" s="749" t="n">
        <v>14.27</v>
      </c>
    </row>
    <row collapsed="false" customFormat="false" customHeight="true" hidden="true" ht="12.75" outlineLevel="0" r="16365">
      <c r="A16365" s="749" t="s">
        <v>39473</v>
      </c>
      <c r="B16365" s="749" t="str">
        <f aca="false">C16365&amp;D16365&amp;E16365&amp;F16365&amp;G16365&amp;H16365</f>
        <v>TERMINAL DE FECHAMENTO,PARA ELETROCALHA PERFURADA OU LISA,300X100MM,COM SAIDA PARA TUBO.FORNECIMENTO E COLOCACAO</v>
      </c>
      <c r="C16365" s="749" t="s">
        <v>39449</v>
      </c>
      <c r="D16365" s="749" t="s">
        <v>39466</v>
      </c>
      <c r="I16365" s="749" t="s">
        <v>30</v>
      </c>
      <c r="J16365" s="749" t="n">
        <v>13.32</v>
      </c>
    </row>
    <row collapsed="false" customFormat="false" customHeight="true" hidden="true" ht="12.75" outlineLevel="0" r="16366">
      <c r="A16366" s="749" t="s">
        <v>39474</v>
      </c>
      <c r="B16366" s="749" t="str">
        <f aca="false">C16366&amp;D16366&amp;E16366&amp;F16366&amp;G16366&amp;H16366</f>
        <v>TERMINAL DE FECHAMENTO,PARA ELETROCALHA PERFURADA OU LISA,400X100MM,COM SAIDA PARA TUBO.FORNECIMENTO E COLOCACAO</v>
      </c>
      <c r="C16366" s="749" t="s">
        <v>39452</v>
      </c>
      <c r="D16366" s="749" t="s">
        <v>39466</v>
      </c>
      <c r="I16366" s="749" t="s">
        <v>30</v>
      </c>
      <c r="J16366" s="749" t="n">
        <v>15.48</v>
      </c>
    </row>
    <row collapsed="false" customFormat="false" customHeight="true" hidden="true" ht="12.75" outlineLevel="0" r="16367">
      <c r="A16367" s="749" t="s">
        <v>39475</v>
      </c>
      <c r="B16367" s="749" t="str">
        <f aca="false">C16367&amp;D16367&amp;E16367&amp;F16367&amp;G16367&amp;H16367</f>
        <v>TERMINAL DE FECHAMENTO,PARA ELETROCALHA PERFURADA OU LISA,400X100MM,COM SAIDA PARA TUBO.FORNECIMENTO E COLOCACAO</v>
      </c>
      <c r="C16367" s="749" t="s">
        <v>39452</v>
      </c>
      <c r="D16367" s="749" t="s">
        <v>39466</v>
      </c>
      <c r="I16367" s="749" t="s">
        <v>30</v>
      </c>
      <c r="J16367" s="749" t="n">
        <v>14.53</v>
      </c>
    </row>
    <row collapsed="false" customFormat="false" customHeight="true" hidden="true" ht="12.75" outlineLevel="0" r="16368">
      <c r="A16368" s="749" t="s">
        <v>39476</v>
      </c>
      <c r="B16368" s="749" t="str">
        <f aca="false">C16368&amp;D16368&amp;E16368&amp;F16368&amp;G16368&amp;H16368</f>
        <v>ACOPLAMENTO EM PAINEL,PARA ELETROCALHA PERFURADA OU LISA,50X50MM.FORNECIMENTO E COLOCACAO</v>
      </c>
      <c r="C16368" s="749" t="s">
        <v>39477</v>
      </c>
      <c r="D16368" s="749" t="s">
        <v>38676</v>
      </c>
      <c r="I16368" s="749" t="s">
        <v>30</v>
      </c>
      <c r="J16368" s="749" t="n">
        <v>9.43</v>
      </c>
    </row>
    <row collapsed="false" customFormat="false" customHeight="true" hidden="true" ht="12.75" outlineLevel="0" r="16369">
      <c r="A16369" s="749" t="s">
        <v>39478</v>
      </c>
      <c r="B16369" s="749" t="str">
        <f aca="false">C16369&amp;D16369&amp;E16369&amp;F16369&amp;G16369&amp;H16369</f>
        <v>ACOPLAMENTO EM PAINEL,PARA ELETROCALHA PERFURADA OU LISA,50X50MM.FORNECIMENTO E COLOCACAO</v>
      </c>
      <c r="C16369" s="749" t="s">
        <v>39477</v>
      </c>
      <c r="D16369" s="749" t="s">
        <v>38676</v>
      </c>
      <c r="I16369" s="749" t="s">
        <v>30</v>
      </c>
      <c r="J16369" s="749" t="n">
        <v>8.48</v>
      </c>
    </row>
    <row collapsed="false" customFormat="false" customHeight="true" hidden="true" ht="12.75" outlineLevel="0" r="16370">
      <c r="A16370" s="749" t="s">
        <v>39479</v>
      </c>
      <c r="B16370" s="749" t="str">
        <f aca="false">C16370&amp;D16370&amp;E16370&amp;F16370&amp;G16370&amp;H16370</f>
        <v>ACOPLAMENTO EM PAINEL,PARA ELETROCALHA PERFURADA OU LISA,100X50MM.FORNECIMENTO E COLOCACAO</v>
      </c>
      <c r="C16370" s="749" t="s">
        <v>39480</v>
      </c>
      <c r="D16370" s="749" t="s">
        <v>38936</v>
      </c>
      <c r="I16370" s="749" t="s">
        <v>30</v>
      </c>
      <c r="J16370" s="749" t="n">
        <v>10.16</v>
      </c>
    </row>
    <row collapsed="false" customFormat="false" customHeight="true" hidden="true" ht="12.75" outlineLevel="0" r="16371">
      <c r="A16371" s="749" t="s">
        <v>39481</v>
      </c>
      <c r="B16371" s="749" t="str">
        <f aca="false">C16371&amp;D16371&amp;E16371&amp;F16371&amp;G16371&amp;H16371</f>
        <v>ACOPLAMENTO EM PAINEL,PARA ELETROCALHA PERFURADA OU LISA,100X50MM.FORNECIMENTO E COLOCACAO</v>
      </c>
      <c r="C16371" s="749" t="s">
        <v>39480</v>
      </c>
      <c r="D16371" s="749" t="s">
        <v>38936</v>
      </c>
      <c r="I16371" s="749" t="s">
        <v>30</v>
      </c>
      <c r="J16371" s="749" t="n">
        <v>9.21</v>
      </c>
    </row>
    <row collapsed="false" customFormat="false" customHeight="true" hidden="true" ht="12.75" outlineLevel="0" r="16372">
      <c r="A16372" s="749" t="s">
        <v>39482</v>
      </c>
      <c r="B16372" s="749" t="str">
        <f aca="false">C16372&amp;D16372&amp;E16372&amp;F16372&amp;G16372&amp;H16372</f>
        <v>ACOPLAMENTO EM PAINEL,PARA ELETROCALHA PERFURADA OU LISA,150X50MM.FORNECIMENTO E COLOCACAO</v>
      </c>
      <c r="C16372" s="749" t="s">
        <v>39483</v>
      </c>
      <c r="D16372" s="749" t="s">
        <v>38936</v>
      </c>
      <c r="I16372" s="749" t="s">
        <v>30</v>
      </c>
      <c r="J16372" s="749" t="n">
        <v>11.29</v>
      </c>
    </row>
    <row collapsed="false" customFormat="false" customHeight="true" hidden="true" ht="12.75" outlineLevel="0" r="16373">
      <c r="A16373" s="749" t="s">
        <v>39484</v>
      </c>
      <c r="B16373" s="749" t="str">
        <f aca="false">C16373&amp;D16373&amp;E16373&amp;F16373&amp;G16373&amp;H16373</f>
        <v>ACOPLAMENTO EM PAINEL,PARA ELETROCALHA PERFURADA OU LISA,150X50MM.FORNECIMENTO E COLOCACAO</v>
      </c>
      <c r="C16373" s="749" t="s">
        <v>39483</v>
      </c>
      <c r="D16373" s="749" t="s">
        <v>38936</v>
      </c>
      <c r="I16373" s="749" t="s">
        <v>30</v>
      </c>
      <c r="J16373" s="749" t="n">
        <v>10.34</v>
      </c>
    </row>
    <row collapsed="false" customFormat="false" customHeight="true" hidden="true" ht="12.75" outlineLevel="0" r="16374">
      <c r="A16374" s="749" t="s">
        <v>39485</v>
      </c>
      <c r="B16374" s="749" t="str">
        <f aca="false">C16374&amp;D16374&amp;E16374&amp;F16374&amp;G16374&amp;H16374</f>
        <v>ACOPLAMENTO EM PAINEL,PARA ELETROCALHA PERFURADA OU LISA,200X50MM.FORNECIMENTO E COLOCACAO</v>
      </c>
      <c r="C16374" s="749" t="s">
        <v>39486</v>
      </c>
      <c r="D16374" s="749" t="s">
        <v>38936</v>
      </c>
      <c r="I16374" s="749" t="s">
        <v>30</v>
      </c>
      <c r="J16374" s="749" t="n">
        <v>11.32</v>
      </c>
    </row>
    <row collapsed="false" customFormat="false" customHeight="true" hidden="true" ht="12.75" outlineLevel="0" r="16375">
      <c r="A16375" s="749" t="s">
        <v>39487</v>
      </c>
      <c r="B16375" s="749" t="str">
        <f aca="false">C16375&amp;D16375&amp;E16375&amp;F16375&amp;G16375&amp;H16375</f>
        <v>ACOPLAMENTO EM PAINEL,PARA ELETROCALHA PERFURADA OU LISA,200X50MM.FORNECIMENTO E COLOCACAO</v>
      </c>
      <c r="C16375" s="749" t="s">
        <v>39486</v>
      </c>
      <c r="D16375" s="749" t="s">
        <v>38936</v>
      </c>
      <c r="I16375" s="749" t="s">
        <v>30</v>
      </c>
      <c r="J16375" s="749" t="n">
        <v>10.37</v>
      </c>
    </row>
    <row collapsed="false" customFormat="false" customHeight="true" hidden="true" ht="12.75" outlineLevel="0" r="16376">
      <c r="A16376" s="749" t="s">
        <v>39488</v>
      </c>
      <c r="B16376" s="749" t="str">
        <f aca="false">C16376&amp;D16376&amp;E16376&amp;F16376&amp;G16376&amp;H16376</f>
        <v>ACOPLAMENTO EM PAINEL,PARA ELETROCALHA PERFURADA OU LISA,300X50MM.FORNECIMENTO E COLOCACAO</v>
      </c>
      <c r="C16376" s="749" t="s">
        <v>39489</v>
      </c>
      <c r="D16376" s="749" t="s">
        <v>38936</v>
      </c>
      <c r="I16376" s="749" t="s">
        <v>30</v>
      </c>
      <c r="J16376" s="749" t="n">
        <v>12.64</v>
      </c>
    </row>
    <row collapsed="false" customFormat="false" customHeight="true" hidden="true" ht="12.75" outlineLevel="0" r="16377">
      <c r="A16377" s="749" t="s">
        <v>39490</v>
      </c>
      <c r="B16377" s="749" t="str">
        <f aca="false">C16377&amp;D16377&amp;E16377&amp;F16377&amp;G16377&amp;H16377</f>
        <v>ACOPLAMENTO EM PAINEL,PARA ELETROCALHA PERFURADA OU LISA,300X50MM.FORNECIMENTO E COLOCACAO</v>
      </c>
      <c r="C16377" s="749" t="s">
        <v>39489</v>
      </c>
      <c r="D16377" s="749" t="s">
        <v>38936</v>
      </c>
      <c r="I16377" s="749" t="s">
        <v>30</v>
      </c>
      <c r="J16377" s="749" t="n">
        <v>11.69</v>
      </c>
    </row>
    <row collapsed="false" customFormat="false" customHeight="true" hidden="true" ht="12.75" outlineLevel="0" r="16378">
      <c r="A16378" s="749" t="s">
        <v>39491</v>
      </c>
      <c r="B16378" s="749" t="str">
        <f aca="false">C16378&amp;D16378&amp;E16378&amp;F16378&amp;G16378&amp;H16378</f>
        <v>ACOPLAMENTO EM PAINEL,PARA ELETROCALHA PERFURADA OU LISA,400X50MM.FORNECIMENTO E COLOCACAO</v>
      </c>
      <c r="C16378" s="749" t="s">
        <v>39492</v>
      </c>
      <c r="D16378" s="749" t="s">
        <v>38936</v>
      </c>
      <c r="I16378" s="749" t="s">
        <v>30</v>
      </c>
      <c r="J16378" s="749" t="n">
        <v>13.96</v>
      </c>
    </row>
    <row collapsed="false" customFormat="false" customHeight="true" hidden="true" ht="12.75" outlineLevel="0" r="16379">
      <c r="A16379" s="749" t="s">
        <v>39493</v>
      </c>
      <c r="B16379" s="749" t="str">
        <f aca="false">C16379&amp;D16379&amp;E16379&amp;F16379&amp;G16379&amp;H16379</f>
        <v>ACOPLAMENTO EM PAINEL,PARA ELETROCALHA PERFURADA OU LISA,400X50MM.FORNECIMENTO E COLOCACAO</v>
      </c>
      <c r="C16379" s="749" t="s">
        <v>39492</v>
      </c>
      <c r="D16379" s="749" t="s">
        <v>38936</v>
      </c>
      <c r="I16379" s="749" t="s">
        <v>30</v>
      </c>
      <c r="J16379" s="749" t="n">
        <v>13.01</v>
      </c>
    </row>
    <row collapsed="false" customFormat="false" customHeight="true" hidden="true" ht="12.75" outlineLevel="0" r="16380">
      <c r="A16380" s="749" t="s">
        <v>39494</v>
      </c>
      <c r="B16380" s="749" t="str">
        <f aca="false">C16380&amp;D16380&amp;E16380&amp;F16380&amp;G16380&amp;H16380</f>
        <v>ACOPLAMENTO EM PAINEL,PARA ELETROCALHA PERFURADA OU LISA,100X75MM.FORNECIMENTO E COLOCACAO</v>
      </c>
      <c r="C16380" s="749" t="s">
        <v>39480</v>
      </c>
      <c r="D16380" s="749" t="s">
        <v>38951</v>
      </c>
      <c r="I16380" s="749" t="s">
        <v>30</v>
      </c>
      <c r="J16380" s="749" t="n">
        <v>11.3</v>
      </c>
    </row>
    <row collapsed="false" customFormat="false" customHeight="true" hidden="true" ht="12.75" outlineLevel="0" r="16381">
      <c r="A16381" s="749" t="s">
        <v>39495</v>
      </c>
      <c r="B16381" s="749" t="str">
        <f aca="false">C16381&amp;D16381&amp;E16381&amp;F16381&amp;G16381&amp;H16381</f>
        <v>ACOPLAMENTO EM PAINEL,PARA ELETROCALHA PERFURADA OU LISA,100X75MM.FORNECIMENTO E COLOCACAO</v>
      </c>
      <c r="C16381" s="749" t="s">
        <v>39480</v>
      </c>
      <c r="D16381" s="749" t="s">
        <v>38951</v>
      </c>
      <c r="I16381" s="749" t="s">
        <v>30</v>
      </c>
      <c r="J16381" s="749" t="n">
        <v>10.35</v>
      </c>
    </row>
    <row collapsed="false" customFormat="false" customHeight="true" hidden="true" ht="12.75" outlineLevel="0" r="16382">
      <c r="A16382" s="749" t="s">
        <v>39496</v>
      </c>
      <c r="B16382" s="749" t="str">
        <f aca="false">C16382&amp;D16382&amp;E16382&amp;F16382&amp;G16382&amp;H16382</f>
        <v>ACOPLAMENTO EM PAINEL,PARA ELETROCALHA PERFURADA OU LISA,150X75MM.FORNECIMENTO E COLOCACAO</v>
      </c>
      <c r="C16382" s="749" t="s">
        <v>39483</v>
      </c>
      <c r="D16382" s="749" t="s">
        <v>38951</v>
      </c>
      <c r="I16382" s="749" t="s">
        <v>30</v>
      </c>
      <c r="J16382" s="749" t="n">
        <v>12.49</v>
      </c>
    </row>
    <row collapsed="false" customFormat="false" customHeight="true" hidden="true" ht="12.75" outlineLevel="0" r="16383">
      <c r="A16383" s="749" t="s">
        <v>39497</v>
      </c>
      <c r="B16383" s="749" t="str">
        <f aca="false">C16383&amp;D16383&amp;E16383&amp;F16383&amp;G16383&amp;H16383</f>
        <v>ACOPLAMENTO EM PAINEL,PARA ELETROCALHA PERFURADA OU LISA,150X75MM.FORNECIMENTO E COLOCACAO</v>
      </c>
      <c r="C16383" s="749" t="s">
        <v>39483</v>
      </c>
      <c r="D16383" s="749" t="s">
        <v>38951</v>
      </c>
      <c r="I16383" s="749" t="s">
        <v>30</v>
      </c>
      <c r="J16383" s="749" t="n">
        <v>11.54</v>
      </c>
    </row>
    <row collapsed="false" customFormat="false" customHeight="true" hidden="true" ht="12.75" outlineLevel="0" r="16384">
      <c r="A16384" s="749" t="s">
        <v>39498</v>
      </c>
      <c r="B16384" s="749" t="str">
        <f aca="false">C16384&amp;D16384&amp;E16384&amp;F16384&amp;G16384&amp;H16384</f>
        <v>ACOPLAMENTO EM PAINEL,PARA ELETROCALHA PERFURADA OU LISA,200X75MM.FORNECIMENTO E COLOCACAO</v>
      </c>
      <c r="C16384" s="749" t="s">
        <v>39486</v>
      </c>
      <c r="D16384" s="749" t="s">
        <v>38951</v>
      </c>
      <c r="I16384" s="749" t="s">
        <v>30</v>
      </c>
      <c r="J16384" s="749" t="n">
        <v>13.37</v>
      </c>
    </row>
    <row collapsed="false" customFormat="false" customHeight="true" hidden="true" ht="12.75" outlineLevel="0" r="16385">
      <c r="A16385" s="749" t="s">
        <v>39499</v>
      </c>
      <c r="B16385" s="749" t="str">
        <f aca="false">C16385&amp;D16385&amp;E16385&amp;F16385&amp;G16385&amp;H16385</f>
        <v>ACOPLAMENTO EM PAINEL,PARA ELETROCALHA PERFURADA OU LISA,200X75MM.FORNECIMENTO E COLOCACAO</v>
      </c>
      <c r="C16385" s="749" t="s">
        <v>39486</v>
      </c>
      <c r="D16385" s="749" t="s">
        <v>38951</v>
      </c>
      <c r="I16385" s="749" t="s">
        <v>30</v>
      </c>
      <c r="J16385" s="749" t="n">
        <v>12.42</v>
      </c>
    </row>
    <row collapsed="false" customFormat="false" customHeight="true" hidden="true" ht="12.75" outlineLevel="0" r="16386">
      <c r="A16386" s="749" t="s">
        <v>39500</v>
      </c>
      <c r="B16386" s="749" t="str">
        <f aca="false">C16386&amp;D16386&amp;E16386&amp;F16386&amp;G16386&amp;H16386</f>
        <v>ACOPLAMENTO EM PAINEL,PARA ELETROCALHA PERFURADA OU LISA,300X75MM.FORNECIMENTO E COLOCACAO</v>
      </c>
      <c r="C16386" s="749" t="s">
        <v>39489</v>
      </c>
      <c r="D16386" s="749" t="s">
        <v>38951</v>
      </c>
      <c r="I16386" s="749" t="s">
        <v>30</v>
      </c>
      <c r="J16386" s="749" t="n">
        <v>14.97</v>
      </c>
    </row>
    <row collapsed="false" customFormat="false" customHeight="true" hidden="true" ht="12.75" outlineLevel="0" r="16387">
      <c r="A16387" s="749" t="s">
        <v>39501</v>
      </c>
      <c r="B16387" s="749" t="str">
        <f aca="false">C16387&amp;D16387&amp;E16387&amp;F16387&amp;G16387&amp;H16387</f>
        <v>ACOPLAMENTO EM PAINEL,PARA ELETROCALHA PERFURADA OU LISA,300X75MM.FORNECIMENTO E COLOCACAO</v>
      </c>
      <c r="C16387" s="749" t="s">
        <v>39489</v>
      </c>
      <c r="D16387" s="749" t="s">
        <v>38951</v>
      </c>
      <c r="I16387" s="749" t="s">
        <v>30</v>
      </c>
      <c r="J16387" s="749" t="n">
        <v>14.02</v>
      </c>
    </row>
    <row collapsed="false" customFormat="false" customHeight="true" hidden="true" ht="12.75" outlineLevel="0" r="16388">
      <c r="A16388" s="749" t="s">
        <v>39502</v>
      </c>
      <c r="B16388" s="749" t="str">
        <f aca="false">C16388&amp;D16388&amp;E16388&amp;F16388&amp;G16388&amp;H16388</f>
        <v>ACOPLAMENTO EM PAINEL,PARA ELETROCALHA PERFURADA OU LISA,400X75MM.FORNECIMENTO E COLOCACAO</v>
      </c>
      <c r="C16388" s="749" t="s">
        <v>39492</v>
      </c>
      <c r="D16388" s="749" t="s">
        <v>38951</v>
      </c>
      <c r="I16388" s="749" t="s">
        <v>30</v>
      </c>
      <c r="J16388" s="749" t="n">
        <v>16.58</v>
      </c>
    </row>
    <row collapsed="false" customFormat="false" customHeight="true" hidden="true" ht="12.75" outlineLevel="0" r="16389">
      <c r="A16389" s="749" t="s">
        <v>39503</v>
      </c>
      <c r="B16389" s="749" t="str">
        <f aca="false">C16389&amp;D16389&amp;E16389&amp;F16389&amp;G16389&amp;H16389</f>
        <v>ACOPLAMENTO EM PAINEL,PARA ELETROCALHA PERFURADA OU LISA,400X75MM.FORNECIMENTO E COLOCACAO</v>
      </c>
      <c r="C16389" s="749" t="s">
        <v>39492</v>
      </c>
      <c r="D16389" s="749" t="s">
        <v>38951</v>
      </c>
      <c r="I16389" s="749" t="s">
        <v>30</v>
      </c>
      <c r="J16389" s="749" t="n">
        <v>15.63</v>
      </c>
    </row>
    <row collapsed="false" customFormat="false" customHeight="true" hidden="true" ht="12.75" outlineLevel="0" r="16390">
      <c r="A16390" s="749" t="s">
        <v>39504</v>
      </c>
      <c r="B16390" s="749" t="str">
        <f aca="false">C16390&amp;D16390&amp;E16390&amp;F16390&amp;G16390&amp;H16390</f>
        <v>ACOPLAMENTO EM PAINEL,PARA ELETROCALHA PERFURADA OU LISA,100X100MM.FORNECIMENTO E COLOCACAO</v>
      </c>
      <c r="C16390" s="749" t="s">
        <v>39480</v>
      </c>
      <c r="D16390" s="749" t="s">
        <v>38962</v>
      </c>
      <c r="I16390" s="749" t="s">
        <v>30</v>
      </c>
      <c r="J16390" s="749" t="n">
        <v>12.11</v>
      </c>
    </row>
    <row collapsed="false" customFormat="false" customHeight="true" hidden="true" ht="12.75" outlineLevel="0" r="16391">
      <c r="A16391" s="749" t="s">
        <v>39505</v>
      </c>
      <c r="B16391" s="749" t="str">
        <f aca="false">C16391&amp;D16391&amp;E16391&amp;F16391&amp;G16391&amp;H16391</f>
        <v>ACOPLAMENTO EM PAINEL,PARA ELETROCALHA PERFURADA OU LISA,100X100MM.FORNECIMENTO E COLOCACAO</v>
      </c>
      <c r="C16391" s="749" t="s">
        <v>39480</v>
      </c>
      <c r="D16391" s="749" t="s">
        <v>38962</v>
      </c>
      <c r="I16391" s="749" t="s">
        <v>30</v>
      </c>
      <c r="J16391" s="749" t="n">
        <v>11.16</v>
      </c>
    </row>
    <row collapsed="false" customFormat="false" customHeight="true" hidden="true" ht="12.75" outlineLevel="0" r="16392">
      <c r="A16392" s="749" t="s">
        <v>39506</v>
      </c>
      <c r="B16392" s="749" t="str">
        <f aca="false">C16392&amp;D16392&amp;E16392&amp;F16392&amp;G16392&amp;H16392</f>
        <v>ACOPLAMENTO EM PAINEL,PARA ELETROCALHA PERFURADA OU LISA,150X100MM.FORNECIMENTO E COLOCACAO</v>
      </c>
      <c r="C16392" s="749" t="s">
        <v>39483</v>
      </c>
      <c r="D16392" s="749" t="s">
        <v>38962</v>
      </c>
      <c r="I16392" s="749" t="s">
        <v>30</v>
      </c>
      <c r="J16392" s="749" t="n">
        <v>14.54</v>
      </c>
    </row>
    <row collapsed="false" customFormat="false" customHeight="true" hidden="true" ht="12.75" outlineLevel="0" r="16393">
      <c r="A16393" s="749" t="s">
        <v>39507</v>
      </c>
      <c r="B16393" s="749" t="str">
        <f aca="false">C16393&amp;D16393&amp;E16393&amp;F16393&amp;G16393&amp;H16393</f>
        <v>ACOPLAMENTO EM PAINEL,PARA ELETROCALHA PERFURADA OU LISA,150X100MM.FORNECIMENTO E COLOCACAO</v>
      </c>
      <c r="C16393" s="749" t="s">
        <v>39483</v>
      </c>
      <c r="D16393" s="749" t="s">
        <v>38962</v>
      </c>
      <c r="I16393" s="749" t="s">
        <v>30</v>
      </c>
      <c r="J16393" s="749" t="n">
        <v>13.59</v>
      </c>
    </row>
    <row collapsed="false" customFormat="false" customHeight="true" hidden="true" ht="12.75" outlineLevel="0" r="16394">
      <c r="A16394" s="749" t="s">
        <v>39508</v>
      </c>
      <c r="B16394" s="749" t="str">
        <f aca="false">C16394&amp;D16394&amp;E16394&amp;F16394&amp;G16394&amp;H16394</f>
        <v>ACOPLAMENTO EM PAINEL,PARA ELETROCALHA PERFURADA OU LISA,200X100MM.FORNECIMENTO E COLOCACAO</v>
      </c>
      <c r="C16394" s="749" t="s">
        <v>39486</v>
      </c>
      <c r="D16394" s="749" t="s">
        <v>38962</v>
      </c>
      <c r="I16394" s="749" t="s">
        <v>30</v>
      </c>
      <c r="J16394" s="749" t="n">
        <v>13.77</v>
      </c>
    </row>
    <row collapsed="false" customFormat="false" customHeight="true" hidden="true" ht="12.75" outlineLevel="0" r="16395">
      <c r="A16395" s="749" t="s">
        <v>39509</v>
      </c>
      <c r="B16395" s="749" t="str">
        <f aca="false">C16395&amp;D16395&amp;E16395&amp;F16395&amp;G16395&amp;H16395</f>
        <v>ACOPLAMENTO EM PAINEL,PARA ELETROCALHA PERFURADA OU LISA,200X100MM.FORNECIMENTO E COLOCACAO</v>
      </c>
      <c r="C16395" s="749" t="s">
        <v>39486</v>
      </c>
      <c r="D16395" s="749" t="s">
        <v>38962</v>
      </c>
      <c r="I16395" s="749" t="s">
        <v>30</v>
      </c>
      <c r="J16395" s="749" t="n">
        <v>12.82</v>
      </c>
    </row>
    <row collapsed="false" customFormat="false" customHeight="true" hidden="true" ht="12.75" outlineLevel="0" r="16396">
      <c r="A16396" s="749" t="s">
        <v>39510</v>
      </c>
      <c r="B16396" s="749" t="str">
        <f aca="false">C16396&amp;D16396&amp;E16396&amp;F16396&amp;G16396&amp;H16396</f>
        <v>ACOPLAMENTO EM PAINEL,PARA ELETROCALHA PERFURADA OU LISA,300X100MM.FORNECIMENTO E COLOCACAO</v>
      </c>
      <c r="C16396" s="749" t="s">
        <v>39489</v>
      </c>
      <c r="D16396" s="749" t="s">
        <v>38962</v>
      </c>
      <c r="I16396" s="749" t="s">
        <v>30</v>
      </c>
      <c r="J16396" s="749" t="n">
        <v>17.61</v>
      </c>
    </row>
    <row collapsed="false" customFormat="false" customHeight="true" hidden="true" ht="12.75" outlineLevel="0" r="16397">
      <c r="A16397" s="749" t="s">
        <v>39511</v>
      </c>
      <c r="B16397" s="749" t="str">
        <f aca="false">C16397&amp;D16397&amp;E16397&amp;F16397&amp;G16397&amp;H16397</f>
        <v>ACOPLAMENTO EM PAINEL,PARA ELETROCALHA PERFURADA OU LISA,300X100MM.FORNECIMENTO E COLOCACAO</v>
      </c>
      <c r="C16397" s="749" t="s">
        <v>39489</v>
      </c>
      <c r="D16397" s="749" t="s">
        <v>38962</v>
      </c>
      <c r="I16397" s="749" t="s">
        <v>30</v>
      </c>
      <c r="J16397" s="749" t="n">
        <v>16.66</v>
      </c>
    </row>
    <row collapsed="false" customFormat="false" customHeight="true" hidden="true" ht="12.75" outlineLevel="0" r="16398">
      <c r="A16398" s="749" t="s">
        <v>39512</v>
      </c>
      <c r="B16398" s="749" t="str">
        <f aca="false">C16398&amp;D16398&amp;E16398&amp;F16398&amp;G16398&amp;H16398</f>
        <v>ACOPLAMENTO EM PAINEL,PARA ELETROCALHA PERFURADA OU LISA,400X100MM.FORNECIMENTO E COLOCACAO</v>
      </c>
      <c r="C16398" s="749" t="s">
        <v>39492</v>
      </c>
      <c r="D16398" s="749" t="s">
        <v>38962</v>
      </c>
      <c r="I16398" s="749" t="s">
        <v>30</v>
      </c>
      <c r="J16398" s="749" t="n">
        <v>22.57</v>
      </c>
    </row>
    <row collapsed="false" customFormat="false" customHeight="true" hidden="true" ht="12.75" outlineLevel="0" r="16399">
      <c r="A16399" s="749" t="s">
        <v>39513</v>
      </c>
      <c r="B16399" s="749" t="str">
        <f aca="false">C16399&amp;D16399&amp;E16399&amp;F16399&amp;G16399&amp;H16399</f>
        <v>ACOPLAMENTO EM PAINEL,PARA ELETROCALHA PERFURADA OU LISA,400X100MM.FORNECIMENTO E COLOCACAO</v>
      </c>
      <c r="C16399" s="749" t="s">
        <v>39492</v>
      </c>
      <c r="D16399" s="749" t="s">
        <v>38962</v>
      </c>
      <c r="I16399" s="749" t="s">
        <v>30</v>
      </c>
      <c r="J16399" s="749" t="n">
        <v>21.62</v>
      </c>
    </row>
    <row collapsed="false" customFormat="false" customHeight="true" hidden="true" ht="12.75" outlineLevel="0" r="16400">
      <c r="A16400" s="749" t="s">
        <v>39514</v>
      </c>
      <c r="B16400" s="749" t="str">
        <f aca="false">C16400&amp;D16400&amp;E16400&amp;F16400&amp;G16400&amp;H16400</f>
        <v>GOTEJADOR PARA ELETROCALHA PERFURADA OU LISA,50X50MM.FORNECIMENTO E COLOCACAO</v>
      </c>
      <c r="C16400" s="749" t="s">
        <v>39515</v>
      </c>
      <c r="D16400" s="749" t="s">
        <v>11457</v>
      </c>
      <c r="I16400" s="749" t="s">
        <v>30</v>
      </c>
      <c r="J16400" s="749" t="n">
        <v>9.22</v>
      </c>
    </row>
    <row collapsed="false" customFormat="false" customHeight="true" hidden="true" ht="12.75" outlineLevel="0" r="16401">
      <c r="A16401" s="749" t="s">
        <v>39516</v>
      </c>
      <c r="B16401" s="749" t="str">
        <f aca="false">C16401&amp;D16401&amp;E16401&amp;F16401&amp;G16401&amp;H16401</f>
        <v>GOTEJADOR PARA ELETROCALHA PERFURADA OU LISA,50X50MM.FORNECIMENTO E COLOCACAO</v>
      </c>
      <c r="C16401" s="749" t="s">
        <v>39515</v>
      </c>
      <c r="D16401" s="749" t="s">
        <v>11457</v>
      </c>
      <c r="I16401" s="749" t="s">
        <v>30</v>
      </c>
      <c r="J16401" s="749" t="n">
        <v>8.27</v>
      </c>
    </row>
    <row collapsed="false" customFormat="false" customHeight="true" hidden="true" ht="12.75" outlineLevel="0" r="16402">
      <c r="A16402" s="749" t="s">
        <v>39517</v>
      </c>
      <c r="B16402" s="749" t="str">
        <f aca="false">C16402&amp;D16402&amp;E16402&amp;F16402&amp;G16402&amp;H16402</f>
        <v>GOTEJADOR PARA ELETROCALHA PERFURADA OU LISA,100X50MM.FORNECIMENTO E COLOCACAO</v>
      </c>
      <c r="C16402" s="749" t="s">
        <v>39518</v>
      </c>
      <c r="D16402" s="749" t="s">
        <v>20211</v>
      </c>
      <c r="I16402" s="749" t="s">
        <v>30</v>
      </c>
      <c r="J16402" s="749" t="n">
        <v>10.04</v>
      </c>
    </row>
    <row collapsed="false" customFormat="false" customHeight="true" hidden="true" ht="12.75" outlineLevel="0" r="16403">
      <c r="A16403" s="749" t="s">
        <v>39519</v>
      </c>
      <c r="B16403" s="749" t="str">
        <f aca="false">C16403&amp;D16403&amp;E16403&amp;F16403&amp;G16403&amp;H16403</f>
        <v>GOTEJADOR PARA ELETROCALHA PERFURADA OU LISA,100X50MM.FORNECIMENTO E COLOCACAO</v>
      </c>
      <c r="C16403" s="749" t="s">
        <v>39518</v>
      </c>
      <c r="D16403" s="749" t="s">
        <v>20211</v>
      </c>
      <c r="I16403" s="749" t="s">
        <v>30</v>
      </c>
      <c r="J16403" s="749" t="n">
        <v>9.09</v>
      </c>
    </row>
    <row collapsed="false" customFormat="false" customHeight="true" hidden="true" ht="12.75" outlineLevel="0" r="16404">
      <c r="A16404" s="749" t="s">
        <v>39520</v>
      </c>
      <c r="B16404" s="749" t="str">
        <f aca="false">C16404&amp;D16404&amp;E16404&amp;F16404&amp;G16404&amp;H16404</f>
        <v>GOTEJADOR PARA ELETROCALHA PERFURADA OU LISA,150X50MM.FORNECIMENTO E COLOCACAO</v>
      </c>
      <c r="C16404" s="749" t="s">
        <v>39521</v>
      </c>
      <c r="D16404" s="749" t="s">
        <v>20211</v>
      </c>
      <c r="I16404" s="749" t="s">
        <v>30</v>
      </c>
      <c r="J16404" s="749" t="n">
        <v>11.28</v>
      </c>
    </row>
    <row collapsed="false" customFormat="false" customHeight="true" hidden="true" ht="12.75" outlineLevel="0" r="16405">
      <c r="A16405" s="749" t="s">
        <v>39522</v>
      </c>
      <c r="B16405" s="749" t="str">
        <f aca="false">C16405&amp;D16405&amp;E16405&amp;F16405&amp;G16405&amp;H16405</f>
        <v>GOTEJADOR PARA ELETROCALHA PERFURADA OU LISA,150X50MM.FORNECIMENTO E COLOCACAO</v>
      </c>
      <c r="C16405" s="749" t="s">
        <v>39521</v>
      </c>
      <c r="D16405" s="749" t="s">
        <v>20211</v>
      </c>
      <c r="I16405" s="749" t="s">
        <v>30</v>
      </c>
      <c r="J16405" s="749" t="n">
        <v>10.33</v>
      </c>
    </row>
    <row collapsed="false" customFormat="false" customHeight="true" hidden="true" ht="12.75" outlineLevel="0" r="16406">
      <c r="A16406" s="749" t="s">
        <v>39523</v>
      </c>
      <c r="B16406" s="749" t="str">
        <f aca="false">C16406&amp;D16406&amp;E16406&amp;F16406&amp;G16406&amp;H16406</f>
        <v>GOTEJADOR PARA ELETROCALHA PERFURADA OU LISA,200X50MM.FORNECIMENTO E COLOCACAO</v>
      </c>
      <c r="C16406" s="749" t="s">
        <v>39524</v>
      </c>
      <c r="D16406" s="749" t="s">
        <v>20211</v>
      </c>
      <c r="I16406" s="749" t="s">
        <v>30</v>
      </c>
      <c r="J16406" s="749" t="n">
        <v>12.2</v>
      </c>
    </row>
    <row collapsed="false" customFormat="false" customHeight="true" hidden="true" ht="12.75" outlineLevel="0" r="16407">
      <c r="A16407" s="749" t="s">
        <v>39525</v>
      </c>
      <c r="B16407" s="749" t="str">
        <f aca="false">C16407&amp;D16407&amp;E16407&amp;F16407&amp;G16407&amp;H16407</f>
        <v>GOTEJADOR PARA ELETROCALHA PERFURADA OU LISA,200X50MM.FORNECIMENTO E COLOCACAO</v>
      </c>
      <c r="C16407" s="749" t="s">
        <v>39524</v>
      </c>
      <c r="D16407" s="749" t="s">
        <v>20211</v>
      </c>
      <c r="I16407" s="749" t="s">
        <v>30</v>
      </c>
      <c r="J16407" s="749" t="n">
        <v>11.25</v>
      </c>
    </row>
    <row collapsed="false" customFormat="false" customHeight="true" hidden="true" ht="12.75" outlineLevel="0" r="16408">
      <c r="A16408" s="749" t="s">
        <v>39526</v>
      </c>
      <c r="B16408" s="749" t="str">
        <f aca="false">C16408&amp;D16408&amp;E16408&amp;F16408&amp;G16408&amp;H16408</f>
        <v>GOTEJADOR PARA ELETROCALHA PERFURADA OU LISA,300X50MM.FORNECIMENTO E COLOCACAO</v>
      </c>
      <c r="C16408" s="749" t="s">
        <v>39527</v>
      </c>
      <c r="D16408" s="749" t="s">
        <v>20211</v>
      </c>
      <c r="I16408" s="749" t="s">
        <v>30</v>
      </c>
      <c r="J16408" s="749" t="n">
        <v>15.6</v>
      </c>
    </row>
    <row collapsed="false" customFormat="false" customHeight="true" hidden="true" ht="12.75" outlineLevel="0" r="16409">
      <c r="A16409" s="749" t="s">
        <v>39528</v>
      </c>
      <c r="B16409" s="749" t="str">
        <f aca="false">C16409&amp;D16409&amp;E16409&amp;F16409&amp;G16409&amp;H16409</f>
        <v>GOTEJADOR PARA ELETROCALHA PERFURADA OU LISA,300X50MM.FORNECIMENTO E COLOCACAO</v>
      </c>
      <c r="C16409" s="749" t="s">
        <v>39527</v>
      </c>
      <c r="D16409" s="749" t="s">
        <v>20211</v>
      </c>
      <c r="I16409" s="749" t="s">
        <v>30</v>
      </c>
      <c r="J16409" s="749" t="n">
        <v>14.65</v>
      </c>
    </row>
    <row collapsed="false" customFormat="false" customHeight="true" hidden="true" ht="12.75" outlineLevel="0" r="16410">
      <c r="A16410" s="749" t="s">
        <v>39529</v>
      </c>
      <c r="B16410" s="749" t="str">
        <f aca="false">C16410&amp;D16410&amp;E16410&amp;F16410&amp;G16410&amp;H16410</f>
        <v>GOTEJADOR PARA ELETROCALHA PERFURADA OU LISA,400X50MM.FORNECIMENTO E COLOCACAO</v>
      </c>
      <c r="C16410" s="749" t="s">
        <v>39530</v>
      </c>
      <c r="D16410" s="749" t="s">
        <v>20211</v>
      </c>
      <c r="I16410" s="749" t="s">
        <v>30</v>
      </c>
      <c r="J16410" s="749" t="n">
        <v>18</v>
      </c>
    </row>
    <row collapsed="false" customFormat="false" customHeight="true" hidden="true" ht="12.75" outlineLevel="0" r="16411">
      <c r="A16411" s="749" t="s">
        <v>39531</v>
      </c>
      <c r="B16411" s="749" t="str">
        <f aca="false">C16411&amp;D16411&amp;E16411&amp;F16411&amp;G16411&amp;H16411</f>
        <v>GOTEJADOR PARA ELETROCALHA PERFURADA OU LISA,400X50MM.FORNECIMENTO E COLOCACAO</v>
      </c>
      <c r="C16411" s="749" t="s">
        <v>39530</v>
      </c>
      <c r="D16411" s="749" t="s">
        <v>20211</v>
      </c>
      <c r="I16411" s="749" t="s">
        <v>30</v>
      </c>
      <c r="J16411" s="749" t="n">
        <v>17.05</v>
      </c>
    </row>
    <row collapsed="false" customFormat="false" customHeight="true" hidden="true" ht="12.75" outlineLevel="0" r="16412">
      <c r="A16412" s="749" t="s">
        <v>39532</v>
      </c>
      <c r="B16412" s="749" t="str">
        <f aca="false">C16412&amp;D16412&amp;E16412&amp;F16412&amp;G16412&amp;H16412</f>
        <v>GOTEJADOR PARA ELETROCALHA PERFURADA OU LISA,100X75MM.FORNECIMENTO E COLOCACAO</v>
      </c>
      <c r="C16412" s="749" t="s">
        <v>39533</v>
      </c>
      <c r="D16412" s="749" t="s">
        <v>20211</v>
      </c>
      <c r="I16412" s="749" t="s">
        <v>30</v>
      </c>
      <c r="J16412" s="749" t="n">
        <v>10.7</v>
      </c>
    </row>
    <row collapsed="false" customFormat="false" customHeight="true" hidden="true" ht="12.75" outlineLevel="0" r="16413">
      <c r="A16413" s="749" t="s">
        <v>39534</v>
      </c>
      <c r="B16413" s="749" t="str">
        <f aca="false">C16413&amp;D16413&amp;E16413&amp;F16413&amp;G16413&amp;H16413</f>
        <v>GOTEJADOR PARA ELETROCALHA PERFURADA OU LISA,100X75MM.FORNECIMENTO E COLOCACAO</v>
      </c>
      <c r="C16413" s="749" t="s">
        <v>39533</v>
      </c>
      <c r="D16413" s="749" t="s">
        <v>20211</v>
      </c>
      <c r="I16413" s="749" t="s">
        <v>30</v>
      </c>
      <c r="J16413" s="749" t="n">
        <v>9.75</v>
      </c>
    </row>
    <row collapsed="false" customFormat="false" customHeight="true" hidden="true" ht="12.75" outlineLevel="0" r="16414">
      <c r="A16414" s="749" t="s">
        <v>39535</v>
      </c>
      <c r="B16414" s="749" t="str">
        <f aca="false">C16414&amp;D16414&amp;E16414&amp;F16414&amp;G16414&amp;H16414</f>
        <v>GOTEJADOR PARA ELETROCALHA PERFURADA OU LISA,150X75MM.FORNECIMENTO E COLOCACAO</v>
      </c>
      <c r="C16414" s="749" t="s">
        <v>39536</v>
      </c>
      <c r="D16414" s="749" t="s">
        <v>20211</v>
      </c>
      <c r="I16414" s="749" t="s">
        <v>30</v>
      </c>
      <c r="J16414" s="749" t="n">
        <v>11.78</v>
      </c>
    </row>
    <row collapsed="false" customFormat="false" customHeight="true" hidden="true" ht="12.75" outlineLevel="0" r="16415">
      <c r="A16415" s="749" t="s">
        <v>39537</v>
      </c>
      <c r="B16415" s="749" t="str">
        <f aca="false">C16415&amp;D16415&amp;E16415&amp;F16415&amp;G16415&amp;H16415</f>
        <v>GOTEJADOR PARA ELETROCALHA PERFURADA OU LISA,150X75MM.FORNECIMENTO E COLOCACAO</v>
      </c>
      <c r="C16415" s="749" t="s">
        <v>39536</v>
      </c>
      <c r="D16415" s="749" t="s">
        <v>20211</v>
      </c>
      <c r="I16415" s="749" t="s">
        <v>30</v>
      </c>
      <c r="J16415" s="749" t="n">
        <v>10.83</v>
      </c>
    </row>
    <row collapsed="false" customFormat="false" customHeight="true" hidden="true" ht="12.75" outlineLevel="0" r="16416">
      <c r="A16416" s="749" t="s">
        <v>39538</v>
      </c>
      <c r="B16416" s="749" t="str">
        <f aca="false">C16416&amp;D16416&amp;E16416&amp;F16416&amp;G16416&amp;H16416</f>
        <v>GOTEJADOR PARA ELETROCALHA PERFURADA OU LISA,200X75MM.FORNECIMENTO E COLOCACAO</v>
      </c>
      <c r="C16416" s="749" t="s">
        <v>39539</v>
      </c>
      <c r="D16416" s="749" t="s">
        <v>20211</v>
      </c>
      <c r="I16416" s="749" t="s">
        <v>30</v>
      </c>
      <c r="J16416" s="749" t="n">
        <v>13.86</v>
      </c>
    </row>
    <row collapsed="false" customFormat="false" customHeight="true" hidden="true" ht="12.75" outlineLevel="0" r="16417">
      <c r="A16417" s="749" t="s">
        <v>39540</v>
      </c>
      <c r="B16417" s="749" t="str">
        <f aca="false">C16417&amp;D16417&amp;E16417&amp;F16417&amp;G16417&amp;H16417</f>
        <v>GOTEJADOR PARA ELETROCALHA PERFURADA OU LISA,200X75MM.FORNECIMENTO E COLOCACAO</v>
      </c>
      <c r="C16417" s="749" t="s">
        <v>39539</v>
      </c>
      <c r="D16417" s="749" t="s">
        <v>20211</v>
      </c>
      <c r="I16417" s="749" t="s">
        <v>30</v>
      </c>
      <c r="J16417" s="749" t="n">
        <v>12.91</v>
      </c>
    </row>
    <row collapsed="false" customFormat="false" customHeight="true" hidden="true" ht="12.75" outlineLevel="0" r="16418">
      <c r="A16418" s="749" t="s">
        <v>39541</v>
      </c>
      <c r="B16418" s="749" t="str">
        <f aca="false">C16418&amp;D16418&amp;E16418&amp;F16418&amp;G16418&amp;H16418</f>
        <v>GOTEJADOR PARA ELETROCALHA PERFURADA OU LISA,300X75MM.FORNECIMENTO E COLOCACAO</v>
      </c>
      <c r="C16418" s="749" t="s">
        <v>39542</v>
      </c>
      <c r="D16418" s="749" t="s">
        <v>20211</v>
      </c>
      <c r="I16418" s="749" t="s">
        <v>30</v>
      </c>
      <c r="J16418" s="749" t="n">
        <v>16.31</v>
      </c>
    </row>
    <row collapsed="false" customFormat="false" customHeight="true" hidden="true" ht="12.75" outlineLevel="0" r="16419">
      <c r="A16419" s="749" t="s">
        <v>39543</v>
      </c>
      <c r="B16419" s="749" t="str">
        <f aca="false">C16419&amp;D16419&amp;E16419&amp;F16419&amp;G16419&amp;H16419</f>
        <v>GOTEJADOR PARA ELETROCALHA PERFURADA OU LISA,300X75MM.FORNECIMENTO E COLOCACAO</v>
      </c>
      <c r="C16419" s="749" t="s">
        <v>39542</v>
      </c>
      <c r="D16419" s="749" t="s">
        <v>20211</v>
      </c>
      <c r="I16419" s="749" t="s">
        <v>30</v>
      </c>
      <c r="J16419" s="749" t="n">
        <v>15.36</v>
      </c>
    </row>
    <row collapsed="false" customFormat="false" customHeight="true" hidden="true" ht="12.75" outlineLevel="0" r="16420">
      <c r="A16420" s="749" t="s">
        <v>39544</v>
      </c>
      <c r="B16420" s="749" t="str">
        <f aca="false">C16420&amp;D16420&amp;E16420&amp;F16420&amp;G16420&amp;H16420</f>
        <v>GOTEJADOR PARA ELETROCALHA PERFURADA OU LISA,400X75MM.FORNECIMENTO E COLOCACAO</v>
      </c>
      <c r="C16420" s="749" t="s">
        <v>39545</v>
      </c>
      <c r="D16420" s="749" t="s">
        <v>20211</v>
      </c>
      <c r="I16420" s="749" t="s">
        <v>30</v>
      </c>
      <c r="J16420" s="749" t="n">
        <v>18.73</v>
      </c>
    </row>
    <row collapsed="false" customFormat="false" customHeight="true" hidden="true" ht="12.75" outlineLevel="0" r="16421">
      <c r="A16421" s="749" t="s">
        <v>39546</v>
      </c>
      <c r="B16421" s="749" t="str">
        <f aca="false">C16421&amp;D16421&amp;E16421&amp;F16421&amp;G16421&amp;H16421</f>
        <v>GOTEJADOR PARA ELETROCALHA PERFURADA OU LISA,400X75MM.FORNECIMENTO E COLOCACAO</v>
      </c>
      <c r="C16421" s="749" t="s">
        <v>39545</v>
      </c>
      <c r="D16421" s="749" t="s">
        <v>20211</v>
      </c>
      <c r="I16421" s="749" t="s">
        <v>30</v>
      </c>
      <c r="J16421" s="749" t="n">
        <v>17.78</v>
      </c>
    </row>
    <row collapsed="false" customFormat="false" customHeight="true" hidden="true" ht="12.75" outlineLevel="0" r="16422">
      <c r="A16422" s="749" t="s">
        <v>39547</v>
      </c>
      <c r="B16422" s="749" t="str">
        <f aca="false">C16422&amp;D16422&amp;E16422&amp;F16422&amp;G16422&amp;H16422</f>
        <v>GOTEJADOR PARA ELETROCALHA PERFURADA OU LISA,100X100MM.FORNECIMENTO E COLOCACAO</v>
      </c>
      <c r="C16422" s="749" t="s">
        <v>39548</v>
      </c>
      <c r="D16422" s="749" t="s">
        <v>20423</v>
      </c>
      <c r="I16422" s="749" t="s">
        <v>30</v>
      </c>
      <c r="J16422" s="749" t="n">
        <v>11.07</v>
      </c>
    </row>
    <row collapsed="false" customFormat="false" customHeight="true" hidden="true" ht="12.75" outlineLevel="0" r="16423">
      <c r="A16423" s="749" t="s">
        <v>39549</v>
      </c>
      <c r="B16423" s="749" t="str">
        <f aca="false">C16423&amp;D16423&amp;E16423&amp;F16423&amp;G16423&amp;H16423</f>
        <v>GOTEJADOR PARA ELETROCALHA PERFURADA OU LISA,100X100MM.FORNECIMENTO E COLOCACAO</v>
      </c>
      <c r="C16423" s="749" t="s">
        <v>39548</v>
      </c>
      <c r="D16423" s="749" t="s">
        <v>20423</v>
      </c>
      <c r="I16423" s="749" t="s">
        <v>30</v>
      </c>
      <c r="J16423" s="749" t="n">
        <v>10.12</v>
      </c>
    </row>
    <row collapsed="false" customFormat="false" customHeight="true" hidden="true" ht="12.75" outlineLevel="0" r="16424">
      <c r="A16424" s="749" t="s">
        <v>39550</v>
      </c>
      <c r="B16424" s="749" t="str">
        <f aca="false">C16424&amp;D16424&amp;E16424&amp;F16424&amp;G16424&amp;H16424</f>
        <v>GOTEJADOR PARA ELETROCALHA PERFURADA OU LISA,150X100MM.FORNECIMENTO E COLOCACAO</v>
      </c>
      <c r="C16424" s="749" t="s">
        <v>39551</v>
      </c>
      <c r="D16424" s="749" t="s">
        <v>20423</v>
      </c>
      <c r="I16424" s="749" t="s">
        <v>30</v>
      </c>
      <c r="J16424" s="749" t="n">
        <v>13.19</v>
      </c>
    </row>
    <row collapsed="false" customFormat="false" customHeight="true" hidden="true" ht="12.75" outlineLevel="0" r="16425">
      <c r="A16425" s="749" t="s">
        <v>39552</v>
      </c>
      <c r="B16425" s="749" t="str">
        <f aca="false">C16425&amp;D16425&amp;E16425&amp;F16425&amp;G16425&amp;H16425</f>
        <v>GOTEJADOR PARA ELETROCALHA PERFURADA OU LISA,150X100MM.FORNECIMENTO E COLOCACAO</v>
      </c>
      <c r="C16425" s="749" t="s">
        <v>39551</v>
      </c>
      <c r="D16425" s="749" t="s">
        <v>20423</v>
      </c>
      <c r="I16425" s="749" t="s">
        <v>30</v>
      </c>
      <c r="J16425" s="749" t="n">
        <v>12.24</v>
      </c>
    </row>
    <row collapsed="false" customFormat="false" customHeight="true" hidden="true" ht="12.75" outlineLevel="0" r="16426">
      <c r="A16426" s="749" t="s">
        <v>39553</v>
      </c>
      <c r="B16426" s="749" t="str">
        <f aca="false">C16426&amp;D16426&amp;E16426&amp;F16426&amp;G16426&amp;H16426</f>
        <v>GOTEJADOR PARA ELETROCALHA PERFURADA OU LISA,200X100MM.FORNECIMENTO E COLOCACAO</v>
      </c>
      <c r="C16426" s="749" t="s">
        <v>39554</v>
      </c>
      <c r="D16426" s="749" t="s">
        <v>20423</v>
      </c>
      <c r="I16426" s="749" t="s">
        <v>30</v>
      </c>
      <c r="J16426" s="749" t="n">
        <v>12.9</v>
      </c>
    </row>
    <row collapsed="false" customFormat="false" customHeight="true" hidden="true" ht="12.75" outlineLevel="0" r="16427">
      <c r="A16427" s="749" t="s">
        <v>39555</v>
      </c>
      <c r="B16427" s="749" t="str">
        <f aca="false">C16427&amp;D16427&amp;E16427&amp;F16427&amp;G16427&amp;H16427</f>
        <v>GOTEJADOR PARA ELETROCALHA PERFURADA OU LISA,200X100MM.FORNECIMENTO E COLOCACAO</v>
      </c>
      <c r="C16427" s="749" t="s">
        <v>39554</v>
      </c>
      <c r="D16427" s="749" t="s">
        <v>20423</v>
      </c>
      <c r="I16427" s="749" t="s">
        <v>30</v>
      </c>
      <c r="J16427" s="749" t="n">
        <v>11.95</v>
      </c>
    </row>
    <row collapsed="false" customFormat="false" customHeight="true" hidden="true" ht="12.75" outlineLevel="0" r="16428">
      <c r="A16428" s="749" t="s">
        <v>39556</v>
      </c>
      <c r="B16428" s="749" t="str">
        <f aca="false">C16428&amp;D16428&amp;E16428&amp;F16428&amp;G16428&amp;H16428</f>
        <v>GOTEJADOR PARA ELETROCALHA PERFURADA OU LISA,300X100MM.FORNECIMENTO E COLOCACAO</v>
      </c>
      <c r="C16428" s="749" t="s">
        <v>39557</v>
      </c>
      <c r="D16428" s="749" t="s">
        <v>20423</v>
      </c>
      <c r="I16428" s="749" t="s">
        <v>30</v>
      </c>
      <c r="J16428" s="749" t="n">
        <v>14.89</v>
      </c>
    </row>
    <row collapsed="false" customFormat="false" customHeight="true" hidden="true" ht="12.75" outlineLevel="0" r="16429">
      <c r="A16429" s="749" t="s">
        <v>39558</v>
      </c>
      <c r="B16429" s="749" t="str">
        <f aca="false">C16429&amp;D16429&amp;E16429&amp;F16429&amp;G16429&amp;H16429</f>
        <v>GOTEJADOR PARA ELETROCALHA PERFURADA OU LISA,300X100MM.FORNECIMENTO E COLOCACAO</v>
      </c>
      <c r="C16429" s="749" t="s">
        <v>39557</v>
      </c>
      <c r="D16429" s="749" t="s">
        <v>20423</v>
      </c>
      <c r="I16429" s="749" t="s">
        <v>30</v>
      </c>
      <c r="J16429" s="749" t="n">
        <v>13.94</v>
      </c>
    </row>
    <row collapsed="false" customFormat="false" customHeight="true" hidden="true" ht="12.75" outlineLevel="0" r="16430">
      <c r="A16430" s="749" t="s">
        <v>39559</v>
      </c>
      <c r="B16430" s="749" t="str">
        <f aca="false">C16430&amp;D16430&amp;E16430&amp;F16430&amp;G16430&amp;H16430</f>
        <v>GOTEJADOR PARA ELETROCALHA PERFURADA OU LISA,400X100MM.FORNECIMENTO E COLOCACAO</v>
      </c>
      <c r="C16430" s="749" t="s">
        <v>39560</v>
      </c>
      <c r="D16430" s="749" t="s">
        <v>20423</v>
      </c>
      <c r="I16430" s="749" t="s">
        <v>30</v>
      </c>
      <c r="J16430" s="749" t="n">
        <v>19.29</v>
      </c>
    </row>
    <row collapsed="false" customFormat="false" customHeight="true" hidden="true" ht="12.75" outlineLevel="0" r="16431">
      <c r="A16431" s="749" t="s">
        <v>39561</v>
      </c>
      <c r="B16431" s="749" t="str">
        <f aca="false">C16431&amp;D16431&amp;E16431&amp;F16431&amp;G16431&amp;H16431</f>
        <v>GOTEJADOR PARA ELETROCALHA PERFURADA OU LISA,400X100MM.FORNECIMENTO E COLOCACAO</v>
      </c>
      <c r="C16431" s="749" t="s">
        <v>39560</v>
      </c>
      <c r="D16431" s="749" t="s">
        <v>20423</v>
      </c>
      <c r="I16431" s="749" t="s">
        <v>30</v>
      </c>
      <c r="J16431" s="749" t="n">
        <v>18.34</v>
      </c>
    </row>
    <row collapsed="false" customFormat="false" customHeight="true" hidden="true" ht="12.75" outlineLevel="0" r="16432">
      <c r="A16432" s="749" t="s">
        <v>39562</v>
      </c>
      <c r="B16432" s="749" t="str">
        <f aca="false">C16432&amp;D16432&amp;E16432&amp;F16432&amp;G16432&amp;H16432</f>
        <v>TOMADA DE PISO,SIMPLES,EM CORPO DE ALUMINIO FUNDIDO E TAMPAEM LATAO POLIDO,30A/380V.FORNECIMENTO E COLOCACAO</v>
      </c>
      <c r="C16432" s="749" t="s">
        <v>39563</v>
      </c>
      <c r="D16432" s="749" t="s">
        <v>39564</v>
      </c>
      <c r="I16432" s="749" t="s">
        <v>30</v>
      </c>
      <c r="J16432" s="749" t="n">
        <v>40.42</v>
      </c>
    </row>
    <row collapsed="false" customFormat="false" customHeight="true" hidden="true" ht="12.75" outlineLevel="0" r="16433">
      <c r="A16433" s="749" t="s">
        <v>39565</v>
      </c>
      <c r="B16433" s="749" t="str">
        <f aca="false">C16433&amp;D16433&amp;E16433&amp;F16433&amp;G16433&amp;H16433</f>
        <v>TOMADA DE PISO,SIMPLES,EM CORPO DE ALUMINIO FUNDIDO E TAMPAEM LATAO POLIDO,30A/380V.FORNECIMENTO E COLOCACAO</v>
      </c>
      <c r="C16433" s="749" t="s">
        <v>39563</v>
      </c>
      <c r="D16433" s="749" t="s">
        <v>39564</v>
      </c>
      <c r="I16433" s="749" t="s">
        <v>30</v>
      </c>
      <c r="J16433" s="749" t="n">
        <v>39.04</v>
      </c>
    </row>
    <row collapsed="false" customFormat="false" customHeight="true" hidden="true" ht="12.75" outlineLevel="0" r="16434">
      <c r="A16434" s="749" t="s">
        <v>39566</v>
      </c>
      <c r="B16434" s="749" t="str">
        <f aca="false">C16434&amp;D16434&amp;E16434&amp;F16434&amp;G16434&amp;H16434</f>
        <v>TOMADA DUPLA DE PISO,EM CORPO DE ALUMINIO FUNDIDO E TAMPA EM LATAO POLIDO,30A/380V.FORNECIMENTO E COLOCACAO</v>
      </c>
      <c r="C16434" s="749" t="s">
        <v>39567</v>
      </c>
      <c r="D16434" s="749" t="s">
        <v>39568</v>
      </c>
      <c r="I16434" s="749" t="s">
        <v>30</v>
      </c>
      <c r="J16434" s="749" t="n">
        <v>61.53</v>
      </c>
    </row>
    <row collapsed="false" customFormat="false" customHeight="true" hidden="true" ht="12.75" outlineLevel="0" r="16435">
      <c r="A16435" s="749" t="s">
        <v>39569</v>
      </c>
      <c r="B16435" s="749" t="str">
        <f aca="false">C16435&amp;D16435&amp;E16435&amp;F16435&amp;G16435&amp;H16435</f>
        <v>TOMADA DUPLA DE PISO,EM CORPO DE ALUMINIO FUNDIDO E TAMPA EM LATAO POLIDO,30A/380V.FORNECIMENTO E COLOCACAO</v>
      </c>
      <c r="C16435" s="749" t="s">
        <v>39567</v>
      </c>
      <c r="D16435" s="749" t="s">
        <v>39568</v>
      </c>
      <c r="I16435" s="749" t="s">
        <v>30</v>
      </c>
      <c r="J16435" s="749" t="n">
        <v>60.02</v>
      </c>
    </row>
    <row collapsed="false" customFormat="false" customHeight="true" hidden="true" ht="12.75" outlineLevel="0" r="16436">
      <c r="A16436" s="749" t="s">
        <v>39570</v>
      </c>
      <c r="B16436" s="749" t="str">
        <f aca="false">C16436&amp;D16436&amp;E16436&amp;F16436&amp;G16436&amp;H16436</f>
        <v>INTERRUPTOR DE EMBUTIR COM 1 TECLA SIMPLES FOSFORESCENTE E PLACA.FORNECIMENTO E COLOCACAO</v>
      </c>
      <c r="C16436" s="749" t="s">
        <v>39571</v>
      </c>
      <c r="D16436" s="749" t="s">
        <v>39572</v>
      </c>
      <c r="I16436" s="749" t="s">
        <v>30</v>
      </c>
      <c r="J16436" s="749" t="n">
        <v>6.74</v>
      </c>
    </row>
    <row collapsed="false" customFormat="false" customHeight="true" hidden="true" ht="12.75" outlineLevel="0" r="16437">
      <c r="A16437" s="749" t="s">
        <v>39573</v>
      </c>
      <c r="B16437" s="749" t="str">
        <f aca="false">C16437&amp;D16437&amp;E16437&amp;F16437&amp;G16437&amp;H16437</f>
        <v>INTERRUPTOR DE EMBUTIR COM 1 TECLA SIMPLES FOSFORESCENTE E PLACA.FORNECIMENTO E COLOCACAO</v>
      </c>
      <c r="C16437" s="749" t="s">
        <v>39571</v>
      </c>
      <c r="D16437" s="749" t="s">
        <v>39572</v>
      </c>
      <c r="I16437" s="749" t="s">
        <v>30</v>
      </c>
      <c r="J16437" s="749" t="n">
        <v>6.19</v>
      </c>
    </row>
    <row collapsed="false" customFormat="false" customHeight="true" hidden="true" ht="12.75" outlineLevel="0" r="16438">
      <c r="A16438" s="749" t="s">
        <v>39574</v>
      </c>
      <c r="B16438" s="749" t="str">
        <f aca="false">C16438&amp;D16438&amp;E16438&amp;F16438&amp;G16438&amp;H16438</f>
        <v>INTERRUPTOR DE EMBUTIR COM 2 TECLAS SIMPLES FOSFORESCENTES E PLACA.FORNECIMENTO E COLOCACAO</v>
      </c>
      <c r="C16438" s="749" t="s">
        <v>39575</v>
      </c>
      <c r="D16438" s="749" t="s">
        <v>39576</v>
      </c>
      <c r="I16438" s="749" t="s">
        <v>30</v>
      </c>
      <c r="J16438" s="749" t="n">
        <v>11.33</v>
      </c>
    </row>
    <row collapsed="false" customFormat="false" customHeight="true" hidden="true" ht="12.75" outlineLevel="0" r="16439">
      <c r="A16439" s="749" t="s">
        <v>39577</v>
      </c>
      <c r="B16439" s="749" t="str">
        <f aca="false">C16439&amp;D16439&amp;E16439&amp;F16439&amp;G16439&amp;H16439</f>
        <v>INTERRUPTOR DE EMBUTIR COM 2 TECLAS SIMPLES FOSFORESCENTES E PLACA.FORNECIMENTO E COLOCACAO</v>
      </c>
      <c r="C16439" s="749" t="s">
        <v>39575</v>
      </c>
      <c r="D16439" s="749" t="s">
        <v>39576</v>
      </c>
      <c r="I16439" s="749" t="s">
        <v>30</v>
      </c>
      <c r="J16439" s="749" t="n">
        <v>10.64</v>
      </c>
    </row>
    <row collapsed="false" customFormat="false" customHeight="true" hidden="true" ht="12.75" outlineLevel="0" r="16440">
      <c r="A16440" s="749" t="s">
        <v>39578</v>
      </c>
      <c r="B16440" s="749" t="str">
        <f aca="false">C16440&amp;D16440&amp;E16440&amp;F16440&amp;G16440&amp;H16440</f>
        <v>INTERRUPTOR DE EMBUTIR COM 3 TECLAS SIMPLES FOSFORESCENTES E PLACA.FORNECIMENTO E COLOCACAO</v>
      </c>
      <c r="C16440" s="749" t="s">
        <v>39579</v>
      </c>
      <c r="D16440" s="749" t="s">
        <v>39576</v>
      </c>
      <c r="I16440" s="749" t="s">
        <v>30</v>
      </c>
      <c r="J16440" s="749" t="n">
        <v>14.88</v>
      </c>
    </row>
    <row collapsed="false" customFormat="false" customHeight="true" hidden="true" ht="12.75" outlineLevel="0" r="16441">
      <c r="A16441" s="749" t="s">
        <v>39580</v>
      </c>
      <c r="B16441" s="749" t="str">
        <f aca="false">C16441&amp;D16441&amp;E16441&amp;F16441&amp;G16441&amp;H16441</f>
        <v>INTERRUPTOR DE EMBUTIR COM 3 TECLAS SIMPLES FOSFORESCENTES E PLACA.FORNECIMENTO E COLOCACAO</v>
      </c>
      <c r="C16441" s="749" t="s">
        <v>39579</v>
      </c>
      <c r="D16441" s="749" t="s">
        <v>39576</v>
      </c>
      <c r="I16441" s="749" t="s">
        <v>30</v>
      </c>
      <c r="J16441" s="749" t="n">
        <v>14.05</v>
      </c>
    </row>
    <row collapsed="false" customFormat="false" customHeight="true" hidden="true" ht="12.75" outlineLevel="0" r="16442">
      <c r="A16442" s="749" t="s">
        <v>39581</v>
      </c>
      <c r="B16442" s="749" t="str">
        <f aca="false">C16442&amp;D16442&amp;E16442&amp;F16442&amp;G16442&amp;H16442</f>
        <v>INTERRUPTOR THREE-WAY DE EMBUTIR COM TECLA FOSFORESCENTE,INCLUSIVE PLACA.FORNECIMENTO E COLOCACAO</v>
      </c>
      <c r="C16442" s="749" t="s">
        <v>39582</v>
      </c>
      <c r="D16442" s="749" t="s">
        <v>39583</v>
      </c>
      <c r="I16442" s="749" t="s">
        <v>30</v>
      </c>
      <c r="J16442" s="749" t="n">
        <v>11</v>
      </c>
    </row>
    <row collapsed="false" customFormat="false" customHeight="true" hidden="true" ht="12.75" outlineLevel="0" r="16443">
      <c r="A16443" s="749" t="s">
        <v>39584</v>
      </c>
      <c r="B16443" s="749" t="str">
        <f aca="false">C16443&amp;D16443&amp;E16443&amp;F16443&amp;G16443&amp;H16443</f>
        <v>INTERRUPTOR THREE-WAY DE EMBUTIR COM TECLA FOSFORESCENTE,INCLUSIVE PLACA.FORNECIMENTO E COLOCACAO</v>
      </c>
      <c r="C16443" s="749" t="s">
        <v>39582</v>
      </c>
      <c r="D16443" s="749" t="s">
        <v>39583</v>
      </c>
      <c r="I16443" s="749" t="s">
        <v>30</v>
      </c>
      <c r="J16443" s="749" t="n">
        <v>10.17</v>
      </c>
    </row>
    <row collapsed="false" customFormat="false" customHeight="true" hidden="true" ht="12.75" outlineLevel="0" r="16444">
      <c r="A16444" s="749" t="s">
        <v>39585</v>
      </c>
      <c r="B16444" s="749" t="str">
        <f aca="false">C16444&amp;D16444&amp;E16444&amp;F16444&amp;G16444&amp;H16444</f>
        <v>INTERRUPTOR COM 1 TECLA SIMPLES E TOMADA 2P+T,10A/250V,PADRAO BRASILEIRO,DE EMBUTIR,COM PLACA DE 4"X2".FORNECIMENTO E COLOCACAO</v>
      </c>
      <c r="C16444" s="749" t="s">
        <v>39586</v>
      </c>
      <c r="D16444" s="749" t="s">
        <v>39587</v>
      </c>
      <c r="E16444" s="749" t="s">
        <v>15017</v>
      </c>
      <c r="I16444" s="749" t="s">
        <v>30</v>
      </c>
      <c r="J16444" s="749" t="n">
        <v>14.2</v>
      </c>
    </row>
    <row collapsed="false" customFormat="false" customHeight="true" hidden="true" ht="12.75" outlineLevel="0" r="16445">
      <c r="A16445" s="749" t="s">
        <v>39588</v>
      </c>
      <c r="B16445" s="749" t="str">
        <f aca="false">C16445&amp;D16445&amp;E16445&amp;F16445&amp;G16445&amp;H16445</f>
        <v>INTERRUPTOR COM 1 TECLA SIMPLES E TOMADA 2P+T,10A/250V,PADRAO BRASILEIRO,DE EMBUTIR,COM PLACA DE 4"X2".FORNECIMENTO E COLOCACAO</v>
      </c>
      <c r="C16445" s="749" t="s">
        <v>39586</v>
      </c>
      <c r="D16445" s="749" t="s">
        <v>39587</v>
      </c>
      <c r="E16445" s="749" t="s">
        <v>15017</v>
      </c>
      <c r="I16445" s="749" t="s">
        <v>30</v>
      </c>
      <c r="J16445" s="749" t="n">
        <v>13.1</v>
      </c>
    </row>
    <row collapsed="false" customFormat="false" customHeight="true" hidden="true" ht="12.75" outlineLevel="0" r="16446">
      <c r="A16446" s="749" t="s">
        <v>39589</v>
      </c>
      <c r="B16446" s="749" t="str">
        <f aca="false">C16446&amp;D16446&amp;E16446&amp;F16446&amp;G16446&amp;H16446</f>
        <v>INTERRUPTOR COM 2 TECLAS SIMPLES E TOMADA 2P+T,10A/250V,PADRAO BRASILEIRO,DE EMBUTIR,COM PLACA DE 4"X2".FORNECIMENTO E COLOCACAO</v>
      </c>
      <c r="C16446" s="749" t="s">
        <v>39590</v>
      </c>
      <c r="D16446" s="749" t="s">
        <v>39591</v>
      </c>
      <c r="E16446" s="749" t="s">
        <v>20218</v>
      </c>
      <c r="I16446" s="749" t="s">
        <v>30</v>
      </c>
      <c r="J16446" s="749" t="n">
        <v>17.56</v>
      </c>
    </row>
    <row collapsed="false" customFormat="false" customHeight="true" hidden="true" ht="12.75" outlineLevel="0" r="16447">
      <c r="A16447" s="749" t="s">
        <v>39592</v>
      </c>
      <c r="B16447" s="749" t="str">
        <f aca="false">C16447&amp;D16447&amp;E16447&amp;F16447&amp;G16447&amp;H16447</f>
        <v>INTERRUPTOR COM 2 TECLAS SIMPLES E TOMADA 2P+T,10A/250V,PADRAO BRASILEIRO,DE EMBUTIR,COM PLACA DE 4"X2".FORNECIMENTO E COLOCACAO</v>
      </c>
      <c r="C16447" s="749" t="s">
        <v>39590</v>
      </c>
      <c r="D16447" s="749" t="s">
        <v>39591</v>
      </c>
      <c r="E16447" s="749" t="s">
        <v>20218</v>
      </c>
      <c r="I16447" s="749" t="s">
        <v>30</v>
      </c>
      <c r="J16447" s="749" t="n">
        <v>16.46</v>
      </c>
    </row>
    <row collapsed="false" customFormat="false" customHeight="true" hidden="true" ht="12.75" outlineLevel="0" r="16448">
      <c r="A16448" s="749" t="s">
        <v>39593</v>
      </c>
      <c r="B16448" s="749" t="str">
        <f aca="false">C16448&amp;D16448&amp;E16448&amp;F16448&amp;G16448&amp;H16448</f>
        <v>TOMADA ELETRICA 2P+T,10A/250V,PADRAO BRASILEIRO,DE EMBUTIR,COM PLACA 4"X2".FORNECIMENTO E COLOCACAO.</v>
      </c>
      <c r="C16448" s="749" t="s">
        <v>39594</v>
      </c>
      <c r="D16448" s="749" t="s">
        <v>39595</v>
      </c>
      <c r="I16448" s="749" t="s">
        <v>30</v>
      </c>
      <c r="J16448" s="749" t="n">
        <v>8.99</v>
      </c>
    </row>
    <row collapsed="false" customFormat="false" customHeight="true" hidden="true" ht="12.75" outlineLevel="0" r="16449">
      <c r="A16449" s="749" t="s">
        <v>39596</v>
      </c>
      <c r="B16449" s="749" t="str">
        <f aca="false">C16449&amp;D16449&amp;E16449&amp;F16449&amp;G16449&amp;H16449</f>
        <v>TOMADA ELETRICA 2P+T,10A/250V,PADRAO BRASILEIRO,DE EMBUTIR,COM PLACA 4"X2".FORNECIMENTO E COLOCACAO.</v>
      </c>
      <c r="C16449" s="749" t="s">
        <v>39594</v>
      </c>
      <c r="D16449" s="749" t="s">
        <v>39595</v>
      </c>
      <c r="I16449" s="749" t="s">
        <v>30</v>
      </c>
      <c r="J16449" s="749" t="n">
        <v>8.44</v>
      </c>
    </row>
    <row collapsed="false" customFormat="false" customHeight="true" hidden="true" ht="12.75" outlineLevel="0" r="16450">
      <c r="A16450" s="749" t="s">
        <v>39597</v>
      </c>
      <c r="B16450" s="749" t="str">
        <f aca="false">C16450&amp;D16450&amp;E16450&amp;F16450&amp;G16450&amp;H16450</f>
        <v>TOMADA ELETRICA 2P+T,20A/250V,PADRAO BRASILEIRO,DE EMBUTIR,COM PLACA 4"X2".FORNECIMENTO E COLOCACAO</v>
      </c>
      <c r="C16450" s="749" t="s">
        <v>39598</v>
      </c>
      <c r="D16450" s="749" t="s">
        <v>39599</v>
      </c>
      <c r="I16450" s="749" t="s">
        <v>30</v>
      </c>
      <c r="J16450" s="749" t="n">
        <v>11.25</v>
      </c>
    </row>
    <row collapsed="false" customFormat="false" customHeight="true" hidden="true" ht="12.75" outlineLevel="0" r="16451">
      <c r="A16451" s="749" t="s">
        <v>39600</v>
      </c>
      <c r="B16451" s="749" t="str">
        <f aca="false">C16451&amp;D16451&amp;E16451&amp;F16451&amp;G16451&amp;H16451</f>
        <v>TOMADA ELETRICA 2P+T,20A/250V,PADRAO BRASILEIRO,DE EMBUTIR,COM PLACA 4"X2".FORNECIMENTO E COLOCACAO</v>
      </c>
      <c r="C16451" s="749" t="s">
        <v>39598</v>
      </c>
      <c r="D16451" s="749" t="s">
        <v>39599</v>
      </c>
      <c r="I16451" s="749" t="s">
        <v>30</v>
      </c>
      <c r="J16451" s="749" t="n">
        <v>10.7</v>
      </c>
    </row>
    <row collapsed="false" customFormat="false" customHeight="true" hidden="true" ht="12.75" outlineLevel="0" r="16452">
      <c r="A16452" s="749" t="s">
        <v>39601</v>
      </c>
      <c r="B16452" s="749" t="str">
        <f aca="false">C16452&amp;D16452&amp;E16452&amp;F16452&amp;G16452&amp;H16452</f>
        <v>TOMADA ELETRICA 2P+T,10A/250V,PADRAO BRASILEIRO,DE SOBREPOR.FORNECIMENTO E COLOCACAO</v>
      </c>
      <c r="C16452" s="749" t="s">
        <v>39602</v>
      </c>
      <c r="D16452" s="749" t="s">
        <v>14956</v>
      </c>
      <c r="I16452" s="749" t="s">
        <v>30</v>
      </c>
      <c r="J16452" s="749" t="n">
        <v>9.48</v>
      </c>
    </row>
    <row collapsed="false" customFormat="false" customHeight="true" hidden="true" ht="12.75" outlineLevel="0" r="16453">
      <c r="A16453" s="749" t="s">
        <v>39603</v>
      </c>
      <c r="B16453" s="749" t="str">
        <f aca="false">C16453&amp;D16453&amp;E16453&amp;F16453&amp;G16453&amp;H16453</f>
        <v>TOMADA ELETRICA 2P+T,10A/250V,PADRAO BRASILEIRO,DE SOBREPOR.FORNECIMENTO E COLOCACAO</v>
      </c>
      <c r="C16453" s="749" t="s">
        <v>39602</v>
      </c>
      <c r="D16453" s="749" t="s">
        <v>14956</v>
      </c>
      <c r="I16453" s="749" t="s">
        <v>30</v>
      </c>
      <c r="J16453" s="749" t="n">
        <v>8.93</v>
      </c>
    </row>
    <row collapsed="false" customFormat="false" customHeight="true" hidden="true" ht="12.75" outlineLevel="0" r="16454">
      <c r="A16454" s="749" t="s">
        <v>39604</v>
      </c>
      <c r="B16454" s="749" t="str">
        <f aca="false">C16454&amp;D16454&amp;E16454&amp;F16454&amp;G16454&amp;H16454</f>
        <v>TOMADA ELETRICA 2P+T,20A/250V,PADRAO BRASILEIRO,DE SOBREPOR.FORNECIMENTO E COLOCACAO</v>
      </c>
      <c r="C16454" s="749" t="s">
        <v>39605</v>
      </c>
      <c r="D16454" s="749" t="s">
        <v>14956</v>
      </c>
      <c r="I16454" s="749" t="s">
        <v>30</v>
      </c>
      <c r="J16454" s="749" t="n">
        <v>11.59</v>
      </c>
    </row>
    <row collapsed="false" customFormat="false" customHeight="true" hidden="true" ht="12.75" outlineLevel="0" r="16455">
      <c r="A16455" s="749" t="s">
        <v>39606</v>
      </c>
      <c r="B16455" s="749" t="str">
        <f aca="false">C16455&amp;D16455&amp;E16455&amp;F16455&amp;G16455&amp;H16455</f>
        <v>TOMADA ELETRICA 2P+T,20A/250V,PADRAO BRASILEIRO,DE SOBREPOR.FORNECIMENTO E COLOCACAO</v>
      </c>
      <c r="C16455" s="749" t="s">
        <v>39605</v>
      </c>
      <c r="D16455" s="749" t="s">
        <v>14956</v>
      </c>
      <c r="I16455" s="749" t="s">
        <v>30</v>
      </c>
      <c r="J16455" s="749" t="n">
        <v>11.04</v>
      </c>
    </row>
    <row collapsed="false" customFormat="false" customHeight="true" hidden="true" ht="12.75" outlineLevel="0" r="16456">
      <c r="A16456" s="749" t="s">
        <v>39607</v>
      </c>
      <c r="B16456" s="749" t="str">
        <f aca="false">C16456&amp;D16456&amp;E16456&amp;F16456&amp;G16456&amp;H16456</f>
        <v>TOMADA DE BAQUELITE,DE SOBREPOR,REVESTIDA DE BORRACHA,TRIPOLAR 15A.FORNECIMENTO E COLOCACAO</v>
      </c>
      <c r="C16456" s="749" t="s">
        <v>39608</v>
      </c>
      <c r="D16456" s="749" t="s">
        <v>39609</v>
      </c>
      <c r="I16456" s="749" t="s">
        <v>30</v>
      </c>
      <c r="J16456" s="749" t="n">
        <v>39.2</v>
      </c>
    </row>
    <row collapsed="false" customFormat="false" customHeight="true" hidden="true" ht="12.75" outlineLevel="0" r="16457">
      <c r="A16457" s="749" t="s">
        <v>39610</v>
      </c>
      <c r="B16457" s="749" t="str">
        <f aca="false">C16457&amp;D16457&amp;E16457&amp;F16457&amp;G16457&amp;H16457</f>
        <v>TOMADA DE BAQUELITE,DE SOBREPOR,REVESTIDA DE BORRACHA,TRIPOLAR 15A.FORNECIMENTO E COLOCACAO</v>
      </c>
      <c r="C16457" s="749" t="s">
        <v>39608</v>
      </c>
      <c r="D16457" s="749" t="s">
        <v>39609</v>
      </c>
      <c r="I16457" s="749" t="s">
        <v>30</v>
      </c>
      <c r="J16457" s="749" t="n">
        <v>36.45</v>
      </c>
    </row>
    <row collapsed="false" customFormat="false" customHeight="true" hidden="true" ht="12.75" outlineLevel="0" r="16458">
      <c r="A16458" s="749" t="s">
        <v>39611</v>
      </c>
      <c r="B16458" s="749" t="str">
        <f aca="false">C16458&amp;D16458&amp;E16458&amp;F16458&amp;G16458&amp;H16458</f>
        <v>TOMADA ELETRICA 2P+T,20A/250V,PADRAO BRASILEIRO,DE EMBUTIR,COM PLACA 4"X2",INCLUSIVE CAIXA DE DISTRIBUICAO E 2 DISJUNTORES MONOFASICOS DE 10 A 30A.FORNECIMENTO E COLOCACAO</v>
      </c>
      <c r="C16458" s="749" t="s">
        <v>39598</v>
      </c>
      <c r="D16458" s="749" t="s">
        <v>39612</v>
      </c>
      <c r="E16458" s="749" t="s">
        <v>39613</v>
      </c>
      <c r="I16458" s="749" t="s">
        <v>30</v>
      </c>
      <c r="J16458" s="749" t="n">
        <v>73.27</v>
      </c>
    </row>
    <row collapsed="false" customFormat="false" customHeight="true" hidden="true" ht="12.75" outlineLevel="0" r="16459">
      <c r="A16459" s="749" t="s">
        <v>39614</v>
      </c>
      <c r="B16459" s="749" t="str">
        <f aca="false">C16459&amp;D16459&amp;E16459&amp;F16459&amp;G16459&amp;H16459</f>
        <v>TOMADA ELETRICA 2P+T,20A/250V,PADRAO BRASILEIRO,DE EMBUTIR,COM PLACA 4"X2",INCLUSIVE CAIXA DE DISTRIBUICAO E 2 DISJUNTORES MONOFASICOS DE 10 A 30A.FORNECIMENTO E COLOCACAO</v>
      </c>
      <c r="C16459" s="749" t="s">
        <v>39598</v>
      </c>
      <c r="D16459" s="749" t="s">
        <v>39612</v>
      </c>
      <c r="E16459" s="749" t="s">
        <v>39613</v>
      </c>
      <c r="I16459" s="749" t="s">
        <v>30</v>
      </c>
      <c r="J16459" s="749" t="n">
        <v>68.53</v>
      </c>
    </row>
    <row collapsed="false" customFormat="false" customHeight="true" hidden="true" ht="12.75" outlineLevel="0" r="16460">
      <c r="A16460" s="749" t="s">
        <v>39615</v>
      </c>
      <c r="B16460" s="749" t="str">
        <f aca="false">C16460&amp;D16460&amp;E16460&amp;F16460&amp;G16460&amp;H16460</f>
        <v>TOMADA 4 PINOS,DE SOBREPOR,COMPLETA,PARA TELEFONE.FORNECIMENTO E COLOCACAO</v>
      </c>
      <c r="C16460" s="749" t="s">
        <v>39616</v>
      </c>
      <c r="D16460" s="749" t="s">
        <v>14472</v>
      </c>
      <c r="I16460" s="749" t="s">
        <v>30</v>
      </c>
      <c r="J16460" s="749" t="n">
        <v>7.61</v>
      </c>
    </row>
    <row collapsed="false" customFormat="false" customHeight="true" hidden="true" ht="12.75" outlineLevel="0" r="16461">
      <c r="A16461" s="749" t="s">
        <v>39617</v>
      </c>
      <c r="B16461" s="749" t="str">
        <f aca="false">C16461&amp;D16461&amp;E16461&amp;F16461&amp;G16461&amp;H16461</f>
        <v>TOMADA 4 PINOS,DE SOBREPOR,COMPLETA,PARA TELEFONE.FORNECIMENTO E COLOCACAO</v>
      </c>
      <c r="C16461" s="749" t="s">
        <v>39616</v>
      </c>
      <c r="D16461" s="749" t="s">
        <v>14472</v>
      </c>
      <c r="I16461" s="749" t="s">
        <v>30</v>
      </c>
      <c r="J16461" s="749" t="n">
        <v>7.06</v>
      </c>
    </row>
    <row collapsed="false" customFormat="false" customHeight="true" hidden="true" ht="12.75" outlineLevel="0" r="16462">
      <c r="A16462" s="749" t="s">
        <v>39618</v>
      </c>
      <c r="B16462" s="749" t="str">
        <f aca="false">C16462&amp;D16462&amp;E16462&amp;F16462&amp;G16462&amp;H16462</f>
        <v>TOMADA 4 PINOS,DE EMBUTIR,COMPLETA,PARA TELEFONE.FORNECIMENTO E COLOCACAO</v>
      </c>
      <c r="C16462" s="749" t="s">
        <v>39619</v>
      </c>
      <c r="D16462" s="749" t="s">
        <v>14902</v>
      </c>
      <c r="I16462" s="749" t="s">
        <v>30</v>
      </c>
      <c r="J16462" s="749" t="n">
        <v>7.78</v>
      </c>
    </row>
    <row collapsed="false" customFormat="false" customHeight="true" hidden="true" ht="12.75" outlineLevel="0" r="16463">
      <c r="A16463" s="749" t="s">
        <v>39620</v>
      </c>
      <c r="B16463" s="749" t="str">
        <f aca="false">C16463&amp;D16463&amp;E16463&amp;F16463&amp;G16463&amp;H16463</f>
        <v>TOMADA 4 PINOS,DE EMBUTIR,COMPLETA,PARA TELEFONE.FORNECIMENTO E COLOCACAO</v>
      </c>
      <c r="C16463" s="749" t="s">
        <v>39619</v>
      </c>
      <c r="D16463" s="749" t="s">
        <v>14902</v>
      </c>
      <c r="I16463" s="749" t="s">
        <v>30</v>
      </c>
      <c r="J16463" s="749" t="n">
        <v>7.23</v>
      </c>
    </row>
    <row collapsed="false" customFormat="false" customHeight="true" hidden="true" ht="12.75" outlineLevel="0" r="16464">
      <c r="A16464" s="749" t="s">
        <v>39621</v>
      </c>
      <c r="B16464" s="749" t="str">
        <f aca="false">C16464&amp;D16464&amp;E16464&amp;F16464&amp;G16464&amp;H16464</f>
        <v>ESPELHO PLASTICO 4"X2".FORNECIMENTO E COLOCACAO</v>
      </c>
      <c r="C16464" s="749" t="s">
        <v>39622</v>
      </c>
      <c r="I16464" s="749" t="s">
        <v>30</v>
      </c>
      <c r="J16464" s="749" t="n">
        <v>1.46</v>
      </c>
    </row>
    <row collapsed="false" customFormat="false" customHeight="true" hidden="true" ht="12.75" outlineLevel="0" r="16465">
      <c r="A16465" s="749" t="s">
        <v>39623</v>
      </c>
      <c r="B16465" s="749" t="str">
        <f aca="false">C16465&amp;D16465&amp;E16465&amp;F16465&amp;G16465&amp;H16465</f>
        <v>ESPELHO PLASTICO 4"X2".FORNECIMENTO E COLOCACAO</v>
      </c>
      <c r="C16465" s="749" t="s">
        <v>39622</v>
      </c>
      <c r="I16465" s="749" t="s">
        <v>30</v>
      </c>
      <c r="J16465" s="749" t="n">
        <v>1.38</v>
      </c>
    </row>
    <row collapsed="false" customFormat="false" customHeight="true" hidden="true" ht="12.75" outlineLevel="0" r="16466">
      <c r="A16466" s="749" t="s">
        <v>39624</v>
      </c>
      <c r="B16466" s="749" t="str">
        <f aca="false">C16466&amp;D16466&amp;E16466&amp;F16466&amp;G16466&amp;H16466</f>
        <v>TOMADA TIPO RJ11,DE SOBREPOR,COMPLETA,PARA TELEFONE.FORNECIMENTO E COLOCACAO</v>
      </c>
      <c r="C16466" s="749" t="s">
        <v>39625</v>
      </c>
      <c r="D16466" s="749" t="s">
        <v>18729</v>
      </c>
      <c r="I16466" s="749" t="s">
        <v>30</v>
      </c>
      <c r="J16466" s="749" t="n">
        <v>11.36</v>
      </c>
    </row>
    <row collapsed="false" customFormat="false" customHeight="true" hidden="true" ht="12.75" outlineLevel="0" r="16467">
      <c r="A16467" s="749" t="s">
        <v>39626</v>
      </c>
      <c r="B16467" s="749" t="str">
        <f aca="false">C16467&amp;D16467&amp;E16467&amp;F16467&amp;G16467&amp;H16467</f>
        <v>TOMADA TIPO RJ11,DE SOBREPOR,COMPLETA,PARA TELEFONE.FORNECIMENTO E COLOCACAO</v>
      </c>
      <c r="C16467" s="749" t="s">
        <v>39625</v>
      </c>
      <c r="D16467" s="749" t="s">
        <v>18729</v>
      </c>
      <c r="I16467" s="749" t="s">
        <v>30</v>
      </c>
      <c r="J16467" s="749" t="n">
        <v>10.81</v>
      </c>
    </row>
    <row collapsed="false" customFormat="false" customHeight="true" hidden="true" ht="12.75" outlineLevel="0" r="16468">
      <c r="A16468" s="749" t="s">
        <v>39627</v>
      </c>
      <c r="B16468" s="749" t="str">
        <f aca="false">C16468&amp;D16468&amp;E16468&amp;F16468&amp;G16468&amp;H16468</f>
        <v>TOMADA TIPO RJ11,DE EMBUTIR,COMPLETA,PARA TELEFONE.FORNECIMENTO E COLOCACAO</v>
      </c>
      <c r="C16468" s="749" t="s">
        <v>39628</v>
      </c>
      <c r="D16468" s="749" t="s">
        <v>31058</v>
      </c>
      <c r="I16468" s="749" t="s">
        <v>30</v>
      </c>
      <c r="J16468" s="749" t="n">
        <v>13.56</v>
      </c>
    </row>
    <row collapsed="false" customFormat="false" customHeight="true" hidden="true" ht="12.75" outlineLevel="0" r="16469">
      <c r="A16469" s="749" t="s">
        <v>39629</v>
      </c>
      <c r="B16469" s="749" t="str">
        <f aca="false">C16469&amp;D16469&amp;E16469&amp;F16469&amp;G16469&amp;H16469</f>
        <v>TOMADA TIPO RJ11,DE EMBUTIR,COMPLETA,PARA TELEFONE.FORNECIMENTO E COLOCACAO</v>
      </c>
      <c r="C16469" s="749" t="s">
        <v>39628</v>
      </c>
      <c r="D16469" s="749" t="s">
        <v>31058</v>
      </c>
      <c r="I16469" s="749" t="s">
        <v>30</v>
      </c>
      <c r="J16469" s="749" t="n">
        <v>13.01</v>
      </c>
    </row>
    <row collapsed="false" customFormat="false" customHeight="true" hidden="true" ht="12.75" outlineLevel="0" r="16470">
      <c r="A16470" s="749" t="s">
        <v>39630</v>
      </c>
      <c r="B16470" s="749" t="str">
        <f aca="false">C16470&amp;D16470&amp;E16470&amp;F16470&amp;G16470&amp;H16470</f>
        <v>TOMADA TIPO RJ45,DE SOBREPOR,COMPLETA,PARA LOGICA.FORNECIMENTO E COLOCACAO</v>
      </c>
      <c r="C16470" s="749" t="s">
        <v>39631</v>
      </c>
      <c r="D16470" s="749" t="s">
        <v>14472</v>
      </c>
      <c r="I16470" s="749" t="s">
        <v>30</v>
      </c>
      <c r="J16470" s="749" t="n">
        <v>23.88</v>
      </c>
    </row>
    <row collapsed="false" customFormat="false" customHeight="true" hidden="true" ht="12.75" outlineLevel="0" r="16471">
      <c r="A16471" s="749" t="s">
        <v>39632</v>
      </c>
      <c r="B16471" s="749" t="str">
        <f aca="false">C16471&amp;D16471&amp;E16471&amp;F16471&amp;G16471&amp;H16471</f>
        <v>TOMADA TIPO RJ45,DE SOBREPOR,COMPLETA,PARA LOGICA.FORNECIMENTO E COLOCACAO</v>
      </c>
      <c r="C16471" s="749" t="s">
        <v>39631</v>
      </c>
      <c r="D16471" s="749" t="s">
        <v>14472</v>
      </c>
      <c r="I16471" s="749" t="s">
        <v>30</v>
      </c>
      <c r="J16471" s="749" t="n">
        <v>23.33</v>
      </c>
    </row>
    <row collapsed="false" customFormat="false" customHeight="true" hidden="true" ht="12.75" outlineLevel="0" r="16472">
      <c r="A16472" s="749" t="s">
        <v>39633</v>
      </c>
      <c r="B16472" s="749" t="str">
        <f aca="false">C16472&amp;D16472&amp;E16472&amp;F16472&amp;G16472&amp;H16472</f>
        <v>TOMADA TIPO RJ45,DE EMBUTIR,COMPLETA,PARA LOGICA.FORNECIMENTO E COLOCACAO</v>
      </c>
      <c r="C16472" s="749" t="s">
        <v>39634</v>
      </c>
      <c r="D16472" s="749" t="s">
        <v>14902</v>
      </c>
      <c r="I16472" s="749" t="s">
        <v>30</v>
      </c>
      <c r="J16472" s="749" t="n">
        <v>27.38</v>
      </c>
    </row>
    <row collapsed="false" customFormat="false" customHeight="true" hidden="true" ht="12.75" outlineLevel="0" r="16473">
      <c r="A16473" s="749" t="s">
        <v>39635</v>
      </c>
      <c r="B16473" s="749" t="str">
        <f aca="false">C16473&amp;D16473&amp;E16473&amp;F16473&amp;G16473&amp;H16473</f>
        <v>TOMADA TIPO RJ45,DE EMBUTIR,COMPLETA,PARA LOGICA.FORNECIMENTO E COLOCACAO</v>
      </c>
      <c r="C16473" s="749" t="s">
        <v>39634</v>
      </c>
      <c r="D16473" s="749" t="s">
        <v>14902</v>
      </c>
      <c r="I16473" s="749" t="s">
        <v>30</v>
      </c>
      <c r="J16473" s="749" t="n">
        <v>26.83</v>
      </c>
    </row>
    <row collapsed="false" customFormat="false" customHeight="true" hidden="true" ht="12.75" outlineLevel="0" r="16474">
      <c r="A16474" s="749" t="s">
        <v>39636</v>
      </c>
      <c r="B16474" s="749" t="str">
        <f aca="false">C16474&amp;D16474&amp;E16474&amp;F16474&amp;G16474&amp;H16474</f>
        <v>TOMADA COAXIAL,DE SOBREPOR,COMPLETA,PARA ANTENA DE TV.FORNECIMENTO E COLOCACAO</v>
      </c>
      <c r="C16474" s="749" t="s">
        <v>39637</v>
      </c>
      <c r="D16474" s="749" t="s">
        <v>20211</v>
      </c>
      <c r="I16474" s="749" t="s">
        <v>30</v>
      </c>
      <c r="J16474" s="749" t="n">
        <v>13.88</v>
      </c>
    </row>
    <row collapsed="false" customFormat="false" customHeight="true" hidden="true" ht="12.75" outlineLevel="0" r="16475">
      <c r="A16475" s="749" t="s">
        <v>39638</v>
      </c>
      <c r="B16475" s="749" t="str">
        <f aca="false">C16475&amp;D16475&amp;E16475&amp;F16475&amp;G16475&amp;H16475</f>
        <v>TOMADA COAXIAL,DE SOBREPOR,COMPLETA,PARA ANTENA DE TV.FORNECIMENTO E COLOCACAO</v>
      </c>
      <c r="C16475" s="749" t="s">
        <v>39637</v>
      </c>
      <c r="D16475" s="749" t="s">
        <v>20211</v>
      </c>
      <c r="I16475" s="749" t="s">
        <v>30</v>
      </c>
      <c r="J16475" s="749" t="n">
        <v>13.33</v>
      </c>
    </row>
    <row collapsed="false" customFormat="false" customHeight="true" hidden="true" ht="12.75" outlineLevel="0" r="16476">
      <c r="A16476" s="749" t="s">
        <v>39639</v>
      </c>
      <c r="B16476" s="749" t="str">
        <f aca="false">C16476&amp;D16476&amp;E16476&amp;F16476&amp;G16476&amp;H16476</f>
        <v>TOMADA COAXIAL,DE EMBUTIR,COMPLETA,PARA ANTENA DE TV.FORNECIMENTO E COLOCACAO</v>
      </c>
      <c r="C16476" s="749" t="s">
        <v>39640</v>
      </c>
      <c r="D16476" s="749" t="s">
        <v>11457</v>
      </c>
      <c r="I16476" s="749" t="s">
        <v>30</v>
      </c>
      <c r="J16476" s="749" t="n">
        <v>13.63</v>
      </c>
    </row>
    <row collapsed="false" customFormat="false" customHeight="true" hidden="true" ht="12.75" outlineLevel="0" r="16477">
      <c r="A16477" s="749" t="s">
        <v>39641</v>
      </c>
      <c r="B16477" s="749" t="str">
        <f aca="false">C16477&amp;D16477&amp;E16477&amp;F16477&amp;G16477&amp;H16477</f>
        <v>TOMADA COAXIAL,DE EMBUTIR,COMPLETA,PARA ANTENA DE TV.FORNECIMENTO E COLOCACAO</v>
      </c>
      <c r="C16477" s="749" t="s">
        <v>39640</v>
      </c>
      <c r="D16477" s="749" t="s">
        <v>11457</v>
      </c>
      <c r="I16477" s="749" t="s">
        <v>30</v>
      </c>
      <c r="J16477" s="749" t="n">
        <v>13.08</v>
      </c>
    </row>
    <row collapsed="false" customFormat="false" customHeight="true" hidden="true" ht="12.75" outlineLevel="0" r="16478">
      <c r="A16478" s="749" t="s">
        <v>39642</v>
      </c>
      <c r="B16478" s="749" t="str">
        <f aca="false">C16478&amp;D16478&amp;E16478&amp;F16478&amp;G16478&amp;H16478</f>
        <v>RECEPTACULO DE LOUCA PARA PENDENTE.FORNECIMENTO E COLOCACAO</v>
      </c>
      <c r="C16478" s="749" t="s">
        <v>39643</v>
      </c>
      <c r="I16478" s="749" t="s">
        <v>30</v>
      </c>
      <c r="J16478" s="749" t="n">
        <v>5.28</v>
      </c>
    </row>
    <row collapsed="false" customFormat="false" customHeight="true" hidden="true" ht="12.75" outlineLevel="0" r="16479">
      <c r="A16479" s="749" t="s">
        <v>39644</v>
      </c>
      <c r="B16479" s="749" t="str">
        <f aca="false">C16479&amp;D16479&amp;E16479&amp;F16479&amp;G16479&amp;H16479</f>
        <v>RECEPTACULO DE LOUCA PARA PENDENTE.FORNECIMENTO E COLOCACAO</v>
      </c>
      <c r="C16479" s="749" t="s">
        <v>39643</v>
      </c>
      <c r="I16479" s="749" t="s">
        <v>30</v>
      </c>
      <c r="J16479" s="749" t="n">
        <v>4.87</v>
      </c>
    </row>
    <row collapsed="false" customFormat="false" customHeight="true" hidden="true" ht="12.75" outlineLevel="0" r="16480">
      <c r="A16480" s="749" t="s">
        <v>39645</v>
      </c>
      <c r="B16480" s="749" t="str">
        <f aca="false">C16480&amp;D16480&amp;E16480&amp;F16480&amp;G16480&amp;H16480</f>
        <v>LAMPADA INCANDESCENTE HALOGENA,DE 50W-12V.FORNECIMENTO E COLOCACAO</v>
      </c>
      <c r="C16480" s="749" t="s">
        <v>39646</v>
      </c>
      <c r="D16480" s="749" t="s">
        <v>14972</v>
      </c>
      <c r="I16480" s="749" t="s">
        <v>30</v>
      </c>
      <c r="J16480" s="749" t="n">
        <v>4.62</v>
      </c>
    </row>
    <row collapsed="false" customFormat="false" customHeight="true" hidden="true" ht="12.75" outlineLevel="0" r="16481">
      <c r="A16481" s="749" t="s">
        <v>39647</v>
      </c>
      <c r="B16481" s="749" t="str">
        <f aca="false">C16481&amp;D16481&amp;E16481&amp;F16481&amp;G16481&amp;H16481</f>
        <v>LAMPADA INCANDESCENTE HALOGENA,DE 50W-12V.FORNECIMENTO E COLOCACAO</v>
      </c>
      <c r="C16481" s="749" t="s">
        <v>39646</v>
      </c>
      <c r="D16481" s="749" t="s">
        <v>14972</v>
      </c>
      <c r="I16481" s="749" t="s">
        <v>30</v>
      </c>
      <c r="J16481" s="749" t="n">
        <v>4.49</v>
      </c>
    </row>
    <row collapsed="false" customFormat="false" customHeight="true" hidden="true" ht="12.75" outlineLevel="0" r="16482">
      <c r="A16482" s="749" t="s">
        <v>39648</v>
      </c>
      <c r="B16482" s="749" t="str">
        <f aca="false">C16482&amp;D16482&amp;E16482&amp;F16482&amp;G16482&amp;H16482</f>
        <v>LAMPADA INCANDESCENTE HALOGENA,DE 20W-12V.FORNECIMENTO E COLOCACAO</v>
      </c>
      <c r="C16482" s="749" t="s">
        <v>39649</v>
      </c>
      <c r="D16482" s="749" t="s">
        <v>14972</v>
      </c>
      <c r="I16482" s="749" t="s">
        <v>30</v>
      </c>
      <c r="J16482" s="749" t="n">
        <v>3.09</v>
      </c>
    </row>
    <row collapsed="false" customFormat="false" customHeight="true" hidden="true" ht="12.75" outlineLevel="0" r="16483">
      <c r="A16483" s="749" t="s">
        <v>39650</v>
      </c>
      <c r="B16483" s="749" t="str">
        <f aca="false">C16483&amp;D16483&amp;E16483&amp;F16483&amp;G16483&amp;H16483</f>
        <v>LAMPADA INCANDESCENTE HALOGENA,DE 20W-12V.FORNECIMENTO E COLOCACAO</v>
      </c>
      <c r="C16483" s="749" t="s">
        <v>39649</v>
      </c>
      <c r="D16483" s="749" t="s">
        <v>14972</v>
      </c>
      <c r="I16483" s="749" t="s">
        <v>30</v>
      </c>
      <c r="J16483" s="749" t="n">
        <v>2.96</v>
      </c>
    </row>
    <row collapsed="false" customFormat="false" customHeight="true" hidden="true" ht="12.75" outlineLevel="0" r="16484">
      <c r="A16484" s="749" t="s">
        <v>39651</v>
      </c>
      <c r="B16484" s="749" t="str">
        <f aca="false">C16484&amp;D16484&amp;E16484&amp;F16484&amp;G16484&amp;H16484</f>
        <v>LAMPADA FLUORESCENTE TUBULAR,DE 40W.FORNECIMENTO E COLOCACAO</v>
      </c>
      <c r="C16484" s="749" t="s">
        <v>39652</v>
      </c>
      <c r="I16484" s="749" t="s">
        <v>30</v>
      </c>
      <c r="J16484" s="749" t="n">
        <v>7.45</v>
      </c>
    </row>
    <row collapsed="false" customFormat="false" customHeight="true" hidden="true" ht="12.75" outlineLevel="0" r="16485">
      <c r="A16485" s="749" t="s">
        <v>39653</v>
      </c>
      <c r="B16485" s="749" t="str">
        <f aca="false">C16485&amp;D16485&amp;E16485&amp;F16485&amp;G16485&amp;H16485</f>
        <v>LAMPADA FLUORESCENTE TUBULAR,DE 40W.FORNECIMENTO E COLOCACAO</v>
      </c>
      <c r="C16485" s="749" t="s">
        <v>39652</v>
      </c>
      <c r="I16485" s="749" t="s">
        <v>30</v>
      </c>
      <c r="J16485" s="749" t="n">
        <v>7.18</v>
      </c>
    </row>
    <row collapsed="false" customFormat="false" customHeight="true" hidden="true" ht="12.75" outlineLevel="0" r="16486">
      <c r="A16486" s="749" t="s">
        <v>39654</v>
      </c>
      <c r="B16486" s="749" t="str">
        <f aca="false">C16486&amp;D16486&amp;E16486&amp;F16486&amp;G16486&amp;H16486</f>
        <v>LAMPADA FLUORESCENTE TUBULAR,DE 32W.FORNECIMENTO E COLOCACAO</v>
      </c>
      <c r="C16486" s="749" t="s">
        <v>39655</v>
      </c>
      <c r="I16486" s="749" t="s">
        <v>30</v>
      </c>
      <c r="J16486" s="749" t="n">
        <v>11.29</v>
      </c>
    </row>
    <row collapsed="false" customFormat="false" customHeight="true" hidden="true" ht="12.75" outlineLevel="0" r="16487">
      <c r="A16487" s="749" t="s">
        <v>39656</v>
      </c>
      <c r="B16487" s="749" t="str">
        <f aca="false">C16487&amp;D16487&amp;E16487&amp;F16487&amp;G16487&amp;H16487</f>
        <v>LAMPADA FLUORESCENTE TUBULAR,DE 32W.FORNECIMENTO E COLOCACAO</v>
      </c>
      <c r="C16487" s="749" t="s">
        <v>39655</v>
      </c>
      <c r="I16487" s="749" t="s">
        <v>30</v>
      </c>
      <c r="J16487" s="749" t="n">
        <v>11.02</v>
      </c>
    </row>
    <row collapsed="false" customFormat="false" customHeight="true" hidden="true" ht="12.75" outlineLevel="0" r="16488">
      <c r="A16488" s="749" t="s">
        <v>39657</v>
      </c>
      <c r="B16488" s="749" t="str">
        <f aca="false">C16488&amp;D16488&amp;E16488&amp;F16488&amp;G16488&amp;H16488</f>
        <v>LAMPADA FLUORESCENTE TUBULAR,DE 26W.FORNECIMENTO E COLOCACAO</v>
      </c>
      <c r="C16488" s="749" t="s">
        <v>39658</v>
      </c>
      <c r="I16488" s="749" t="s">
        <v>30</v>
      </c>
      <c r="J16488" s="749" t="n">
        <v>7.37</v>
      </c>
    </row>
    <row collapsed="false" customFormat="false" customHeight="true" hidden="true" ht="12.75" outlineLevel="0" r="16489">
      <c r="A16489" s="749" t="s">
        <v>39659</v>
      </c>
      <c r="B16489" s="749" t="str">
        <f aca="false">C16489&amp;D16489&amp;E16489&amp;F16489&amp;G16489&amp;H16489</f>
        <v>LAMPADA FLUORESCENTE TUBULAR,DE 26W.FORNECIMENTO E COLOCACAO</v>
      </c>
      <c r="C16489" s="749" t="s">
        <v>39658</v>
      </c>
      <c r="I16489" s="749" t="s">
        <v>30</v>
      </c>
      <c r="J16489" s="749" t="n">
        <v>7.1</v>
      </c>
    </row>
    <row collapsed="false" customFormat="false" customHeight="true" hidden="true" ht="12.75" outlineLevel="0" r="16490">
      <c r="A16490" s="749" t="s">
        <v>39660</v>
      </c>
      <c r="B16490" s="749" t="str">
        <f aca="false">C16490&amp;D16490&amp;E16490&amp;F16490&amp;G16490&amp;H16490</f>
        <v>LAMPADA FLUORESCENTE TUBULAR,DE 20W.FORNECIMENTO E COLOCACAO</v>
      </c>
      <c r="C16490" s="749" t="s">
        <v>39661</v>
      </c>
      <c r="I16490" s="749" t="s">
        <v>30</v>
      </c>
      <c r="J16490" s="749" t="n">
        <v>7.45</v>
      </c>
    </row>
    <row collapsed="false" customFormat="false" customHeight="true" hidden="true" ht="12.75" outlineLevel="0" r="16491">
      <c r="A16491" s="749" t="s">
        <v>39662</v>
      </c>
      <c r="B16491" s="749" t="str">
        <f aca="false">C16491&amp;D16491&amp;E16491&amp;F16491&amp;G16491&amp;H16491</f>
        <v>LAMPADA FLUORESCENTE TUBULAR,DE 20W.FORNECIMENTO E COLOCACAO</v>
      </c>
      <c r="C16491" s="749" t="s">
        <v>39661</v>
      </c>
      <c r="I16491" s="749" t="s">
        <v>30</v>
      </c>
      <c r="J16491" s="749" t="n">
        <v>7.18</v>
      </c>
    </row>
    <row collapsed="false" customFormat="false" customHeight="true" hidden="true" ht="12.75" outlineLevel="0" r="16492">
      <c r="A16492" s="749" t="s">
        <v>39663</v>
      </c>
      <c r="B16492" s="749" t="str">
        <f aca="false">C16492&amp;D16492&amp;E16492&amp;F16492&amp;G16492&amp;H16492</f>
        <v>LAMPADA FLUORESCENTE TUBULAR,DE 18W.FORNECIMENTO E COLOCACAO</v>
      </c>
      <c r="C16492" s="749" t="s">
        <v>39664</v>
      </c>
      <c r="I16492" s="749" t="s">
        <v>30</v>
      </c>
      <c r="J16492" s="749" t="n">
        <v>12.61</v>
      </c>
    </row>
    <row collapsed="false" customFormat="false" customHeight="true" hidden="true" ht="12.75" outlineLevel="0" r="16493">
      <c r="A16493" s="749" t="s">
        <v>39665</v>
      </c>
      <c r="B16493" s="749" t="str">
        <f aca="false">C16493&amp;D16493&amp;E16493&amp;F16493&amp;G16493&amp;H16493</f>
        <v>LAMPADA FLUORESCENTE TUBULAR,DE 18W.FORNECIMENTO E COLOCACAO</v>
      </c>
      <c r="C16493" s="749" t="s">
        <v>39664</v>
      </c>
      <c r="I16493" s="749" t="s">
        <v>30</v>
      </c>
      <c r="J16493" s="749" t="n">
        <v>12.34</v>
      </c>
    </row>
    <row collapsed="false" customFormat="false" customHeight="true" hidden="true" ht="12.75" outlineLevel="0" r="16494">
      <c r="A16494" s="749" t="s">
        <v>39666</v>
      </c>
      <c r="B16494" s="749" t="str">
        <f aca="false">C16494&amp;D16494&amp;E16494&amp;F16494&amp;G16494&amp;H16494</f>
        <v>LAMPADA FLUORESCENTE TUBULAR,DE 16W.FORNECIMENTO E COLOCACAO</v>
      </c>
      <c r="C16494" s="749" t="s">
        <v>39667</v>
      </c>
      <c r="I16494" s="749" t="s">
        <v>30</v>
      </c>
      <c r="J16494" s="749" t="n">
        <v>7.29</v>
      </c>
    </row>
    <row collapsed="false" customFormat="false" customHeight="true" hidden="true" ht="12.75" outlineLevel="0" r="16495">
      <c r="A16495" s="749" t="s">
        <v>39668</v>
      </c>
      <c r="B16495" s="749" t="str">
        <f aca="false">C16495&amp;D16495&amp;E16495&amp;F16495&amp;G16495&amp;H16495</f>
        <v>LAMPADA FLUORESCENTE TUBULAR,DE 16W.FORNECIMENTO E COLOCACAO</v>
      </c>
      <c r="C16495" s="749" t="s">
        <v>39667</v>
      </c>
      <c r="I16495" s="749" t="s">
        <v>30</v>
      </c>
      <c r="J16495" s="749" t="n">
        <v>7.02</v>
      </c>
    </row>
    <row collapsed="false" customFormat="false" customHeight="true" hidden="true" ht="12.75" outlineLevel="0" r="16496">
      <c r="A16496" s="749" t="s">
        <v>39669</v>
      </c>
      <c r="B16496" s="749" t="str">
        <f aca="false">C16496&amp;D16496&amp;E16496&amp;F16496&amp;G16496&amp;H16496</f>
        <v>LAMPADA FLUORESCENTE,HO,DE 80W.FORNECIMENTO E COLOCACAO</v>
      </c>
      <c r="C16496" s="749" t="s">
        <v>39670</v>
      </c>
      <c r="I16496" s="749" t="s">
        <v>30</v>
      </c>
      <c r="J16496" s="749" t="n">
        <v>38.8</v>
      </c>
    </row>
    <row collapsed="false" customFormat="false" customHeight="true" hidden="true" ht="12.75" outlineLevel="0" r="16497">
      <c r="A16497" s="749" t="s">
        <v>39671</v>
      </c>
      <c r="B16497" s="749" t="str">
        <f aca="false">C16497&amp;D16497&amp;E16497&amp;F16497&amp;G16497&amp;H16497</f>
        <v>LAMPADA FLUORESCENTE,HO,DE 80W.FORNECIMENTO E COLOCACAO</v>
      </c>
      <c r="C16497" s="749" t="s">
        <v>39670</v>
      </c>
      <c r="I16497" s="749" t="s">
        <v>30</v>
      </c>
      <c r="J16497" s="749" t="n">
        <v>38.53</v>
      </c>
    </row>
    <row collapsed="false" customFormat="false" customHeight="true" hidden="true" ht="12.75" outlineLevel="0" r="16498">
      <c r="A16498" s="749" t="s">
        <v>39672</v>
      </c>
      <c r="B16498" s="749" t="str">
        <f aca="false">C16498&amp;D16498&amp;E16498&amp;F16498&amp;G16498&amp;H16498</f>
        <v>LAMPADA FLUORESCENTE,HO,DE 110W.FORNECIMENTO E COLOCACAO</v>
      </c>
      <c r="C16498" s="749" t="s">
        <v>39673</v>
      </c>
      <c r="I16498" s="749" t="s">
        <v>30</v>
      </c>
      <c r="J16498" s="749" t="n">
        <v>17.31</v>
      </c>
    </row>
    <row collapsed="false" customFormat="false" customHeight="true" hidden="true" ht="12.75" outlineLevel="0" r="16499">
      <c r="A16499" s="749" t="s">
        <v>39674</v>
      </c>
      <c r="B16499" s="749" t="str">
        <f aca="false">C16499&amp;D16499&amp;E16499&amp;F16499&amp;G16499&amp;H16499</f>
        <v>LAMPADA FLUORESCENTE,HO,DE 110W.FORNECIMENTO E COLOCACAO</v>
      </c>
      <c r="C16499" s="749" t="s">
        <v>39673</v>
      </c>
      <c r="I16499" s="749" t="s">
        <v>30</v>
      </c>
      <c r="J16499" s="749" t="n">
        <v>17.04</v>
      </c>
    </row>
    <row collapsed="false" customFormat="false" customHeight="true" hidden="true" ht="12.75" outlineLevel="0" r="16500">
      <c r="A16500" s="749" t="s">
        <v>39675</v>
      </c>
      <c r="B16500" s="749" t="str">
        <f aca="false">C16500&amp;D16500&amp;E16500&amp;F16500&amp;G16500&amp;H16500</f>
        <v>LAMPADA FLUORESCENTE,TRIFOSFORO,DE 16W.FORNECIMENTO E COLOCACAO</v>
      </c>
      <c r="C16500" s="749" t="s">
        <v>39676</v>
      </c>
      <c r="D16500" s="749" t="s">
        <v>14337</v>
      </c>
      <c r="I16500" s="749" t="s">
        <v>30</v>
      </c>
      <c r="J16500" s="749" t="n">
        <v>16.13</v>
      </c>
    </row>
    <row collapsed="false" customFormat="false" customHeight="true" hidden="true" ht="12.75" outlineLevel="0" r="16501">
      <c r="A16501" s="749" t="s">
        <v>39677</v>
      </c>
      <c r="B16501" s="749" t="str">
        <f aca="false">C16501&amp;D16501&amp;E16501&amp;F16501&amp;G16501&amp;H16501</f>
        <v>LAMPADA FLUORESCENTE,TRIFOSFORO,DE 16W.FORNECIMENTO E COLOCACAO</v>
      </c>
      <c r="C16501" s="749" t="s">
        <v>39676</v>
      </c>
      <c r="D16501" s="749" t="s">
        <v>14337</v>
      </c>
      <c r="I16501" s="749" t="s">
        <v>30</v>
      </c>
      <c r="J16501" s="749" t="n">
        <v>15.86</v>
      </c>
    </row>
    <row collapsed="false" customFormat="false" customHeight="true" hidden="true" ht="12.75" outlineLevel="0" r="16502">
      <c r="A16502" s="749" t="s">
        <v>39678</v>
      </c>
      <c r="B16502" s="749" t="str">
        <f aca="false">C16502&amp;D16502&amp;E16502&amp;F16502&amp;G16502&amp;H16502</f>
        <v>LAMPADA FLUORESCENTE,TRIFOSFORO,DE 32W.FORNECIMENTO E COLOCACAO</v>
      </c>
      <c r="C16502" s="749" t="s">
        <v>39679</v>
      </c>
      <c r="D16502" s="749" t="s">
        <v>14337</v>
      </c>
      <c r="I16502" s="749" t="s">
        <v>30</v>
      </c>
      <c r="J16502" s="749" t="n">
        <v>16.54</v>
      </c>
    </row>
    <row collapsed="false" customFormat="false" customHeight="true" hidden="true" ht="12.75" outlineLevel="0" r="16503">
      <c r="A16503" s="749" t="s">
        <v>39680</v>
      </c>
      <c r="B16503" s="749" t="str">
        <f aca="false">C16503&amp;D16503&amp;E16503&amp;F16503&amp;G16503&amp;H16503</f>
        <v>LAMPADA FLUORESCENTE,TRIFOSFORO,DE 32W.FORNECIMENTO E COLOCACAO</v>
      </c>
      <c r="C16503" s="749" t="s">
        <v>39679</v>
      </c>
      <c r="D16503" s="749" t="s">
        <v>14337</v>
      </c>
      <c r="I16503" s="749" t="s">
        <v>30</v>
      </c>
      <c r="J16503" s="749" t="n">
        <v>16.27</v>
      </c>
    </row>
    <row collapsed="false" customFormat="false" customHeight="true" hidden="true" ht="12.75" outlineLevel="0" r="16504">
      <c r="A16504" s="749" t="s">
        <v>39681</v>
      </c>
      <c r="B16504" s="749" t="str">
        <f aca="false">C16504&amp;D16504&amp;E16504&amp;F16504&amp;G16504&amp;H16504</f>
        <v>LAMPADA FLUORESCENTE COMPACTA,DUPLA,DE 18W,2700ºK,REFERENCIA PLC 18W.FORNECIMENTO</v>
      </c>
      <c r="C16504" s="749" t="s">
        <v>39682</v>
      </c>
      <c r="D16504" s="749" t="s">
        <v>39683</v>
      </c>
      <c r="I16504" s="749" t="s">
        <v>30</v>
      </c>
      <c r="J16504" s="749" t="n">
        <v>5.32</v>
      </c>
    </row>
    <row collapsed="false" customFormat="false" customHeight="true" hidden="true" ht="12.75" outlineLevel="0" r="16505">
      <c r="A16505" s="749" t="s">
        <v>39684</v>
      </c>
      <c r="B16505" s="749" t="str">
        <f aca="false">C16505&amp;D16505&amp;E16505&amp;F16505&amp;G16505&amp;H16505</f>
        <v>LAMPADA FLUORESCENTE COMPACTA,DUPLA,DE 18W,2700ºK,REFERENCIA PLC 18W.FORNECIMENTO</v>
      </c>
      <c r="C16505" s="749" t="s">
        <v>39682</v>
      </c>
      <c r="D16505" s="749" t="s">
        <v>39683</v>
      </c>
      <c r="I16505" s="749" t="s">
        <v>30</v>
      </c>
      <c r="J16505" s="749" t="n">
        <v>5.32</v>
      </c>
    </row>
    <row collapsed="false" customFormat="false" customHeight="true" hidden="true" ht="12.75" outlineLevel="0" r="16506">
      <c r="A16506" s="749" t="s">
        <v>39685</v>
      </c>
      <c r="B16506" s="749" t="str">
        <f aca="false">C16506&amp;D16506&amp;E16506&amp;F16506&amp;G16506&amp;H16506</f>
        <v>LAMPADA VAPOR DE MERCURIO,DE 80W.FORNECIMENTO E COLOCACAO</v>
      </c>
      <c r="C16506" s="749" t="s">
        <v>39686</v>
      </c>
      <c r="I16506" s="749" t="s">
        <v>30</v>
      </c>
      <c r="J16506" s="749" t="n">
        <v>17.74</v>
      </c>
    </row>
    <row collapsed="false" customFormat="false" customHeight="true" hidden="true" ht="12.75" outlineLevel="0" r="16507">
      <c r="A16507" s="749" t="s">
        <v>39687</v>
      </c>
      <c r="B16507" s="749" t="str">
        <f aca="false">C16507&amp;D16507&amp;E16507&amp;F16507&amp;G16507&amp;H16507</f>
        <v>LAMPADA VAPOR DE MERCURIO,DE 80W.FORNECIMENTO E COLOCACAO</v>
      </c>
      <c r="C16507" s="749" t="s">
        <v>39686</v>
      </c>
      <c r="I16507" s="749" t="s">
        <v>30</v>
      </c>
      <c r="J16507" s="749" t="n">
        <v>17.33</v>
      </c>
    </row>
    <row collapsed="false" customFormat="false" customHeight="true" hidden="true" ht="12.75" outlineLevel="0" r="16508">
      <c r="A16508" s="749" t="s">
        <v>39688</v>
      </c>
      <c r="B16508" s="749" t="str">
        <f aca="false">C16508&amp;D16508&amp;E16508&amp;F16508&amp;G16508&amp;H16508</f>
        <v>LAMPADA VAPOR DE MERCURIO,DE 125W.FORNECIMENTO E COLOCACAO</v>
      </c>
      <c r="C16508" s="749" t="s">
        <v>39689</v>
      </c>
      <c r="I16508" s="749" t="s">
        <v>30</v>
      </c>
      <c r="J16508" s="749" t="n">
        <v>19.21</v>
      </c>
    </row>
    <row collapsed="false" customFormat="false" customHeight="true" hidden="true" ht="12.75" outlineLevel="0" r="16509">
      <c r="A16509" s="749" t="s">
        <v>39690</v>
      </c>
      <c r="B16509" s="749" t="str">
        <f aca="false">C16509&amp;D16509&amp;E16509&amp;F16509&amp;G16509&amp;H16509</f>
        <v>LAMPADA VAPOR DE MERCURIO,DE 125W.FORNECIMENTO E COLOCACAO</v>
      </c>
      <c r="C16509" s="749" t="s">
        <v>39689</v>
      </c>
      <c r="I16509" s="749" t="s">
        <v>30</v>
      </c>
      <c r="J16509" s="749" t="n">
        <v>18.8</v>
      </c>
    </row>
    <row collapsed="false" customFormat="false" customHeight="true" hidden="true" ht="12.75" outlineLevel="0" r="16510">
      <c r="A16510" s="749" t="s">
        <v>39691</v>
      </c>
      <c r="B16510" s="749" t="str">
        <f aca="false">C16510&amp;D16510&amp;E16510&amp;F16510&amp;G16510&amp;H16510</f>
        <v>LAMPADA DE VAPOR DE MERCURIO,DE 250W.FORNECIMENTO E COLOCACAO</v>
      </c>
      <c r="C16510" s="749" t="s">
        <v>39692</v>
      </c>
      <c r="D16510" s="749" t="s">
        <v>11365</v>
      </c>
      <c r="I16510" s="749" t="s">
        <v>30</v>
      </c>
      <c r="J16510" s="749" t="n">
        <v>26.21</v>
      </c>
    </row>
    <row collapsed="false" customFormat="false" customHeight="true" hidden="true" ht="12.75" outlineLevel="0" r="16511">
      <c r="A16511" s="749" t="s">
        <v>39693</v>
      </c>
      <c r="B16511" s="749" t="str">
        <f aca="false">C16511&amp;D16511&amp;E16511&amp;F16511&amp;G16511&amp;H16511</f>
        <v>LAMPADA DE VAPOR DE MERCURIO,DE 250W.FORNECIMENTO E COLOCACAO</v>
      </c>
      <c r="C16511" s="749" t="s">
        <v>39692</v>
      </c>
      <c r="D16511" s="749" t="s">
        <v>11365</v>
      </c>
      <c r="I16511" s="749" t="s">
        <v>30</v>
      </c>
      <c r="J16511" s="749" t="n">
        <v>25.66</v>
      </c>
    </row>
    <row collapsed="false" customFormat="false" customHeight="true" hidden="true" ht="12.75" outlineLevel="0" r="16512">
      <c r="A16512" s="749" t="s">
        <v>39694</v>
      </c>
      <c r="B16512" s="749" t="str">
        <f aca="false">C16512&amp;D16512&amp;E16512&amp;F16512&amp;G16512&amp;H16512</f>
        <v>LAMPADA DE VAPOR DE MERCURIO,DE 400W.FORNECIMENTO E COLOCACAO</v>
      </c>
      <c r="C16512" s="749" t="s">
        <v>39695</v>
      </c>
      <c r="D16512" s="749" t="s">
        <v>11365</v>
      </c>
      <c r="I16512" s="749" t="s">
        <v>30</v>
      </c>
      <c r="J16512" s="749" t="n">
        <v>40.48</v>
      </c>
    </row>
    <row collapsed="false" customFormat="false" customHeight="true" hidden="true" ht="12.75" outlineLevel="0" r="16513">
      <c r="A16513" s="749" t="s">
        <v>39696</v>
      </c>
      <c r="B16513" s="749" t="str">
        <f aca="false">C16513&amp;D16513&amp;E16513&amp;F16513&amp;G16513&amp;H16513</f>
        <v>LAMPADA DE VAPOR DE MERCURIO,DE 400W.FORNECIMENTO E COLOCACAO</v>
      </c>
      <c r="C16513" s="749" t="s">
        <v>39695</v>
      </c>
      <c r="D16513" s="749" t="s">
        <v>11365</v>
      </c>
      <c r="I16513" s="749" t="s">
        <v>30</v>
      </c>
      <c r="J16513" s="749" t="n">
        <v>39.93</v>
      </c>
    </row>
    <row collapsed="false" customFormat="false" customHeight="true" hidden="true" ht="12.75" outlineLevel="0" r="16514">
      <c r="A16514" s="749" t="s">
        <v>39697</v>
      </c>
      <c r="B16514" s="749" t="str">
        <f aca="false">C16514&amp;D16514&amp;E16514&amp;F16514&amp;G16514&amp;H16514</f>
        <v>LAMPADA MISTA,DE 160W.FORNECIMENTO E COLOCACAO</v>
      </c>
      <c r="C16514" s="749" t="s">
        <v>39698</v>
      </c>
      <c r="I16514" s="749" t="s">
        <v>30</v>
      </c>
      <c r="J16514" s="749" t="n">
        <v>17.25</v>
      </c>
    </row>
    <row collapsed="false" customFormat="false" customHeight="true" hidden="true" ht="12.75" outlineLevel="0" r="16515">
      <c r="A16515" s="749" t="s">
        <v>39699</v>
      </c>
      <c r="B16515" s="749" t="str">
        <f aca="false">C16515&amp;D16515&amp;E16515&amp;F16515&amp;G16515&amp;H16515</f>
        <v>LAMPADA MISTA,DE 160W.FORNECIMENTO E COLOCACAO</v>
      </c>
      <c r="C16515" s="749" t="s">
        <v>39698</v>
      </c>
      <c r="I16515" s="749" t="s">
        <v>30</v>
      </c>
      <c r="J16515" s="749" t="n">
        <v>16.84</v>
      </c>
    </row>
    <row collapsed="false" customFormat="false" customHeight="true" hidden="true" ht="12.75" outlineLevel="0" r="16516">
      <c r="A16516" s="749" t="s">
        <v>39700</v>
      </c>
      <c r="B16516" s="749" t="str">
        <f aca="false">C16516&amp;D16516&amp;E16516&amp;F16516&amp;G16516&amp;H16516</f>
        <v>LAMPADA MISTA,DE 250W.FORNECIMENTO E COLOCACAO</v>
      </c>
      <c r="C16516" s="749" t="s">
        <v>39701</v>
      </c>
      <c r="I16516" s="749" t="s">
        <v>30</v>
      </c>
      <c r="J16516" s="749" t="n">
        <v>27.08</v>
      </c>
    </row>
    <row collapsed="false" customFormat="false" customHeight="true" hidden="true" ht="12.75" outlineLevel="0" r="16517">
      <c r="A16517" s="749" t="s">
        <v>39702</v>
      </c>
      <c r="B16517" s="749" t="str">
        <f aca="false">C16517&amp;D16517&amp;E16517&amp;F16517&amp;G16517&amp;H16517</f>
        <v>LAMPADA MISTA,DE 250W.FORNECIMENTO E COLOCACAO</v>
      </c>
      <c r="C16517" s="749" t="s">
        <v>39701</v>
      </c>
      <c r="I16517" s="749" t="s">
        <v>30</v>
      </c>
      <c r="J16517" s="749" t="n">
        <v>26.67</v>
      </c>
    </row>
    <row collapsed="false" customFormat="false" customHeight="true" hidden="true" ht="12.75" outlineLevel="0" r="16518">
      <c r="A16518" s="749" t="s">
        <v>39703</v>
      </c>
      <c r="B16518" s="749" t="str">
        <f aca="false">C16518&amp;D16518&amp;E16518&amp;F16518&amp;G16518&amp;H16518</f>
        <v>LAMPADA MISTA,DE 500W.FORNECIMENTO E COLOCACAO</v>
      </c>
      <c r="C16518" s="749" t="s">
        <v>39704</v>
      </c>
      <c r="I16518" s="749" t="s">
        <v>30</v>
      </c>
      <c r="J16518" s="749" t="n">
        <v>42.08</v>
      </c>
    </row>
    <row collapsed="false" customFormat="false" customHeight="true" hidden="true" ht="12.75" outlineLevel="0" r="16519">
      <c r="A16519" s="749" t="s">
        <v>39705</v>
      </c>
      <c r="B16519" s="749" t="str">
        <f aca="false">C16519&amp;D16519&amp;E16519&amp;F16519&amp;G16519&amp;H16519</f>
        <v>LAMPADA MISTA,DE 500W.FORNECIMENTO E COLOCACAO</v>
      </c>
      <c r="C16519" s="749" t="s">
        <v>39704</v>
      </c>
      <c r="I16519" s="749" t="s">
        <v>30</v>
      </c>
      <c r="J16519" s="749" t="n">
        <v>41.67</v>
      </c>
    </row>
    <row collapsed="false" customFormat="false" customHeight="true" hidden="true" ht="12.75" outlineLevel="0" r="16520">
      <c r="A16520" s="749" t="s">
        <v>39706</v>
      </c>
      <c r="B16520" s="749" t="str">
        <f aca="false">C16520&amp;D16520&amp;E16520&amp;F16520&amp;G16520&amp;H16520</f>
        <v>LAMPADA DE VAPOR DE SODIO DE 70W-110/220V.FORNECIMENTO E COLOCACAO</v>
      </c>
      <c r="C16520" s="749" t="s">
        <v>39707</v>
      </c>
      <c r="D16520" s="749" t="s">
        <v>14972</v>
      </c>
      <c r="I16520" s="749" t="s">
        <v>30</v>
      </c>
      <c r="J16520" s="749" t="n">
        <v>22.24</v>
      </c>
    </row>
    <row collapsed="false" customFormat="false" customHeight="true" hidden="true" ht="12.75" outlineLevel="0" r="16521">
      <c r="A16521" s="749" t="s">
        <v>39708</v>
      </c>
      <c r="B16521" s="749" t="str">
        <f aca="false">C16521&amp;D16521&amp;E16521&amp;F16521&amp;G16521&amp;H16521</f>
        <v>LAMPADA DE VAPOR DE SODIO DE 70W-110/220V.FORNECIMENTO E COLOCACAO</v>
      </c>
      <c r="C16521" s="749" t="s">
        <v>39707</v>
      </c>
      <c r="D16521" s="749" t="s">
        <v>14972</v>
      </c>
      <c r="I16521" s="749" t="s">
        <v>30</v>
      </c>
      <c r="J16521" s="749" t="n">
        <v>21.69</v>
      </c>
    </row>
    <row collapsed="false" customFormat="false" customHeight="true" hidden="true" ht="12.75" outlineLevel="0" r="16522">
      <c r="A16522" s="749" t="s">
        <v>39709</v>
      </c>
      <c r="B16522" s="749" t="str">
        <f aca="false">C16522&amp;D16522&amp;E16522&amp;F16522&amp;G16522&amp;H16522</f>
        <v>LAMPADA DE VAPOR DE SODIO DE 100W-110/220V.FORNECIMENTO E COLOCACAO</v>
      </c>
      <c r="C16522" s="749" t="s">
        <v>39710</v>
      </c>
      <c r="D16522" s="749" t="s">
        <v>15017</v>
      </c>
      <c r="I16522" s="749" t="s">
        <v>30</v>
      </c>
      <c r="J16522" s="749" t="n">
        <v>24.54</v>
      </c>
    </row>
    <row collapsed="false" customFormat="false" customHeight="true" hidden="true" ht="12.75" outlineLevel="0" r="16523">
      <c r="A16523" s="749" t="s">
        <v>39711</v>
      </c>
      <c r="B16523" s="749" t="str">
        <f aca="false">C16523&amp;D16523&amp;E16523&amp;F16523&amp;G16523&amp;H16523</f>
        <v>LAMPADA DE VAPOR DE SODIO DE 100W-110/220V.FORNECIMENTO E COLOCACAO</v>
      </c>
      <c r="C16523" s="749" t="s">
        <v>39710</v>
      </c>
      <c r="D16523" s="749" t="s">
        <v>15017</v>
      </c>
      <c r="I16523" s="749" t="s">
        <v>30</v>
      </c>
      <c r="J16523" s="749" t="n">
        <v>23.99</v>
      </c>
    </row>
    <row collapsed="false" customFormat="false" customHeight="true" hidden="true" ht="12.75" outlineLevel="0" r="16524">
      <c r="A16524" s="749" t="s">
        <v>39712</v>
      </c>
      <c r="B16524" s="749" t="str">
        <f aca="false">C16524&amp;D16524&amp;E16524&amp;F16524&amp;G16524&amp;H16524</f>
        <v>LAMPADA DE VAPOR DE SODIO DE 150W-110/220V.FORNECIMENTO E COLOCACAO</v>
      </c>
      <c r="C16524" s="749" t="s">
        <v>39713</v>
      </c>
      <c r="D16524" s="749" t="s">
        <v>15017</v>
      </c>
      <c r="I16524" s="749" t="s">
        <v>30</v>
      </c>
      <c r="J16524" s="749" t="n">
        <v>29.23</v>
      </c>
    </row>
    <row collapsed="false" customFormat="false" customHeight="true" hidden="true" ht="12.75" outlineLevel="0" r="16525">
      <c r="A16525" s="749" t="s">
        <v>39714</v>
      </c>
      <c r="B16525" s="749" t="str">
        <f aca="false">C16525&amp;D16525&amp;E16525&amp;F16525&amp;G16525&amp;H16525</f>
        <v>LAMPADA DE VAPOR DE SODIO DE 150W-110/220V.FORNECIMENTO E COLOCACAO</v>
      </c>
      <c r="C16525" s="749" t="s">
        <v>39713</v>
      </c>
      <c r="D16525" s="749" t="s">
        <v>15017</v>
      </c>
      <c r="I16525" s="749" t="s">
        <v>30</v>
      </c>
      <c r="J16525" s="749" t="n">
        <v>28.68</v>
      </c>
    </row>
    <row collapsed="false" customFormat="false" customHeight="true" hidden="true" ht="12.75" outlineLevel="0" r="16526">
      <c r="A16526" s="749" t="s">
        <v>39715</v>
      </c>
      <c r="B16526" s="749" t="str">
        <f aca="false">C16526&amp;D16526&amp;E16526&amp;F16526&amp;G16526&amp;H16526</f>
        <v>LAMPADA DE VAPOR DE SODIO DE 250W-110/200V.FORNECIMENTO E COLOCACAO</v>
      </c>
      <c r="C16526" s="749" t="s">
        <v>39716</v>
      </c>
      <c r="D16526" s="749" t="s">
        <v>15017</v>
      </c>
      <c r="I16526" s="749" t="s">
        <v>30</v>
      </c>
      <c r="J16526" s="749" t="n">
        <v>32.76</v>
      </c>
    </row>
    <row collapsed="false" customFormat="false" customHeight="true" hidden="true" ht="12.75" outlineLevel="0" r="16527">
      <c r="A16527" s="749" t="s">
        <v>39717</v>
      </c>
      <c r="B16527" s="749" t="str">
        <f aca="false">C16527&amp;D16527&amp;E16527&amp;F16527&amp;G16527&amp;H16527</f>
        <v>LAMPADA DE VAPOR DE SODIO DE 250W-110/200V.FORNECIMENTO E COLOCACAO</v>
      </c>
      <c r="C16527" s="749" t="s">
        <v>39716</v>
      </c>
      <c r="D16527" s="749" t="s">
        <v>15017</v>
      </c>
      <c r="I16527" s="749" t="s">
        <v>30</v>
      </c>
      <c r="J16527" s="749" t="n">
        <v>32.21</v>
      </c>
    </row>
    <row collapsed="false" customFormat="false" customHeight="true" hidden="true" ht="12.75" outlineLevel="0" r="16528">
      <c r="A16528" s="749" t="s">
        <v>39718</v>
      </c>
      <c r="B16528" s="749" t="str">
        <f aca="false">C16528&amp;D16528&amp;E16528&amp;F16528&amp;G16528&amp;H16528</f>
        <v>LAMPADA DE VAPOR DE SODIO DE 400W-110/220V.FORNECIMENTO E COLOCACAO</v>
      </c>
      <c r="C16528" s="749" t="s">
        <v>39719</v>
      </c>
      <c r="D16528" s="749" t="s">
        <v>15017</v>
      </c>
      <c r="I16528" s="749" t="s">
        <v>30</v>
      </c>
      <c r="J16528" s="749" t="n">
        <v>36.14</v>
      </c>
    </row>
    <row collapsed="false" customFormat="false" customHeight="true" hidden="true" ht="12.75" outlineLevel="0" r="16529">
      <c r="A16529" s="749" t="s">
        <v>39720</v>
      </c>
      <c r="B16529" s="749" t="str">
        <f aca="false">C16529&amp;D16529&amp;E16529&amp;F16529&amp;G16529&amp;H16529</f>
        <v>LAMPADA DE VAPOR DE SODIO DE 400W-110/220V.FORNECIMENTO E COLOCACAO</v>
      </c>
      <c r="C16529" s="749" t="s">
        <v>39719</v>
      </c>
      <c r="D16529" s="749" t="s">
        <v>15017</v>
      </c>
      <c r="I16529" s="749" t="s">
        <v>30</v>
      </c>
      <c r="J16529" s="749" t="n">
        <v>35.59</v>
      </c>
    </row>
    <row collapsed="false" customFormat="false" customHeight="true" hidden="true" ht="12.75" outlineLevel="0" r="16530">
      <c r="A16530" s="749" t="s">
        <v>39721</v>
      </c>
      <c r="B16530" s="749" t="str">
        <f aca="false">C16530&amp;D16530&amp;E16530&amp;F16530&amp;G16530&amp;H16530</f>
        <v>LAMPADA DE VAPOR METALICO OVOIDE DE 250W-220V.FORNECIMENTO E COLOCACAO</v>
      </c>
      <c r="C16530" s="749" t="s">
        <v>39722</v>
      </c>
      <c r="D16530" s="749" t="s">
        <v>24869</v>
      </c>
      <c r="I16530" s="749" t="s">
        <v>30</v>
      </c>
      <c r="J16530" s="749" t="n">
        <v>46.11</v>
      </c>
    </row>
    <row collapsed="false" customFormat="false" customHeight="true" hidden="true" ht="12.75" outlineLevel="0" r="16531">
      <c r="A16531" s="749" t="s">
        <v>39723</v>
      </c>
      <c r="B16531" s="749" t="str">
        <f aca="false">C16531&amp;D16531&amp;E16531&amp;F16531&amp;G16531&amp;H16531</f>
        <v>LAMPADA DE VAPOR METALICO OVOIDE DE 250W-220V.FORNECIMENTO E COLOCACAO</v>
      </c>
      <c r="C16531" s="749" t="s">
        <v>39722</v>
      </c>
      <c r="D16531" s="749" t="s">
        <v>24869</v>
      </c>
      <c r="I16531" s="749" t="s">
        <v>30</v>
      </c>
      <c r="J16531" s="749" t="n">
        <v>45.56</v>
      </c>
    </row>
    <row collapsed="false" customFormat="false" customHeight="true" hidden="true" ht="12.75" outlineLevel="0" r="16532">
      <c r="A16532" s="749" t="s">
        <v>39724</v>
      </c>
      <c r="B16532" s="749" t="str">
        <f aca="false">C16532&amp;D16532&amp;E16532&amp;F16532&amp;G16532&amp;H16532</f>
        <v>LAMPADA DE VAPOR METALICO OVOIDE DE 400W-220V.FORNECIMENTO E COLOCACAO</v>
      </c>
      <c r="C16532" s="749" t="s">
        <v>39725</v>
      </c>
      <c r="D16532" s="749" t="s">
        <v>24869</v>
      </c>
      <c r="I16532" s="749" t="s">
        <v>30</v>
      </c>
      <c r="J16532" s="749" t="n">
        <v>52.11</v>
      </c>
    </row>
    <row collapsed="false" customFormat="false" customHeight="true" hidden="true" ht="12.75" outlineLevel="0" r="16533">
      <c r="A16533" s="749" t="s">
        <v>39726</v>
      </c>
      <c r="B16533" s="749" t="str">
        <f aca="false">C16533&amp;D16533&amp;E16533&amp;F16533&amp;G16533&amp;H16533</f>
        <v>LAMPADA DE VAPOR METALICO OVOIDE DE 400W-220V.FORNECIMENTO E COLOCACAO</v>
      </c>
      <c r="C16533" s="749" t="s">
        <v>39725</v>
      </c>
      <c r="D16533" s="749" t="s">
        <v>24869</v>
      </c>
      <c r="I16533" s="749" t="s">
        <v>30</v>
      </c>
      <c r="J16533" s="749" t="n">
        <v>51.56</v>
      </c>
    </row>
    <row collapsed="false" customFormat="false" customHeight="true" hidden="true" ht="12.75" outlineLevel="0" r="16534">
      <c r="A16534" s="749" t="s">
        <v>39727</v>
      </c>
      <c r="B16534" s="749" t="str">
        <f aca="false">C16534&amp;D16534&amp;E16534&amp;F16534&amp;G16534&amp;H16534</f>
        <v>LAMPADA DE VAPOR METALICO DE 2000W-220V.FORNECIMENTO E COLOCACAO</v>
      </c>
      <c r="C16534" s="749" t="s">
        <v>39728</v>
      </c>
      <c r="D16534" s="749" t="s">
        <v>14350</v>
      </c>
      <c r="I16534" s="749" t="s">
        <v>30</v>
      </c>
      <c r="J16534" s="749" t="n">
        <v>306.51</v>
      </c>
    </row>
    <row collapsed="false" customFormat="false" customHeight="true" hidden="true" ht="12.75" outlineLevel="0" r="16535">
      <c r="A16535" s="749" t="s">
        <v>39729</v>
      </c>
      <c r="B16535" s="749" t="str">
        <f aca="false">C16535&amp;D16535&amp;E16535&amp;F16535&amp;G16535&amp;H16535</f>
        <v>LAMPADA DE VAPOR METALICO DE 2000W-220V.FORNECIMENTO E COLOCACAO</v>
      </c>
      <c r="C16535" s="749" t="s">
        <v>39728</v>
      </c>
      <c r="D16535" s="749" t="s">
        <v>14350</v>
      </c>
      <c r="I16535" s="749" t="s">
        <v>30</v>
      </c>
      <c r="J16535" s="749" t="n">
        <v>305.96</v>
      </c>
    </row>
    <row collapsed="false" customFormat="false" customHeight="true" hidden="true" ht="12.75" outlineLevel="0" r="16536">
      <c r="A16536" s="749" t="s">
        <v>39730</v>
      </c>
      <c r="B16536" s="749" t="str">
        <f aca="false">C16536&amp;D16536&amp;E16536&amp;F16536&amp;G16536&amp;H16536</f>
        <v>LAMPADA LED,BULBO,A60,4,5W,100/240V,BASE E-27.FORNECIMENTO E COLOCACAO</v>
      </c>
      <c r="C16536" s="749" t="s">
        <v>39731</v>
      </c>
      <c r="D16536" s="749" t="s">
        <v>24869</v>
      </c>
      <c r="I16536" s="749" t="s">
        <v>30</v>
      </c>
      <c r="J16536" s="749" t="n">
        <v>6.15</v>
      </c>
    </row>
    <row collapsed="false" customFormat="false" customHeight="true" hidden="true" ht="12.75" outlineLevel="0" r="16537">
      <c r="A16537" s="749" t="s">
        <v>39732</v>
      </c>
      <c r="B16537" s="749" t="str">
        <f aca="false">C16537&amp;D16537&amp;E16537&amp;F16537&amp;G16537&amp;H16537</f>
        <v>LAMPADA LED,BULBO,A60,4,5W,100/240V,BASE E-27.FORNECIMENTO E COLOCACAO</v>
      </c>
      <c r="C16537" s="749" t="s">
        <v>39731</v>
      </c>
      <c r="D16537" s="749" t="s">
        <v>24869</v>
      </c>
      <c r="I16537" s="749" t="s">
        <v>30</v>
      </c>
      <c r="J16537" s="749" t="n">
        <v>6.02</v>
      </c>
    </row>
    <row collapsed="false" customFormat="false" customHeight="true" hidden="true" ht="12.75" outlineLevel="0" r="16538">
      <c r="A16538" s="749" t="s">
        <v>39733</v>
      </c>
      <c r="B16538" s="749" t="str">
        <f aca="false">C16538&amp;D16538&amp;E16538&amp;F16538&amp;G16538&amp;H16538</f>
        <v>LAMPADA LED,BULBO,A60,7W,100/240V,BASE E-27.FORNECIMENTO ECOLOCACAO</v>
      </c>
      <c r="C16538" s="749" t="s">
        <v>39734</v>
      </c>
      <c r="D16538" s="749" t="s">
        <v>14924</v>
      </c>
      <c r="I16538" s="749" t="s">
        <v>30</v>
      </c>
      <c r="J16538" s="749" t="n">
        <v>7.7</v>
      </c>
    </row>
    <row collapsed="false" customFormat="false" customHeight="true" hidden="true" ht="12.75" outlineLevel="0" r="16539">
      <c r="A16539" s="749" t="s">
        <v>39735</v>
      </c>
      <c r="B16539" s="749" t="str">
        <f aca="false">C16539&amp;D16539&amp;E16539&amp;F16539&amp;G16539&amp;H16539</f>
        <v>LAMPADA LED,BULBO,A60,7W,100/240V,BASE E-27.FORNECIMENTO ECOLOCACAO</v>
      </c>
      <c r="C16539" s="749" t="s">
        <v>39734</v>
      </c>
      <c r="D16539" s="749" t="s">
        <v>14924</v>
      </c>
      <c r="I16539" s="749" t="s">
        <v>30</v>
      </c>
      <c r="J16539" s="749" t="n">
        <v>7.57</v>
      </c>
    </row>
    <row collapsed="false" customFormat="false" customHeight="true" hidden="true" ht="12.75" outlineLevel="0" r="16540">
      <c r="A16540" s="749" t="s">
        <v>39736</v>
      </c>
      <c r="B16540" s="749" t="str">
        <f aca="false">C16540&amp;D16540&amp;E16540&amp;F16540&amp;G16540&amp;H16540</f>
        <v>LAMPADA LED,BULBO,A60,8W,100/240V,BASE E-27.FORNECIMENTO ECOLOCACAO</v>
      </c>
      <c r="C16540" s="749" t="s">
        <v>39737</v>
      </c>
      <c r="D16540" s="749" t="s">
        <v>14924</v>
      </c>
      <c r="I16540" s="749" t="s">
        <v>30</v>
      </c>
      <c r="J16540" s="749" t="n">
        <v>12.6</v>
      </c>
    </row>
    <row collapsed="false" customFormat="false" customHeight="true" hidden="true" ht="12.75" outlineLevel="0" r="16541">
      <c r="A16541" s="749" t="s">
        <v>39738</v>
      </c>
      <c r="B16541" s="749" t="str">
        <f aca="false">C16541&amp;D16541&amp;E16541&amp;F16541&amp;G16541&amp;H16541</f>
        <v>LAMPADA LED,BULBO,A60,8W,100/240V,BASE E-27.FORNECIMENTO ECOLOCACAO</v>
      </c>
      <c r="C16541" s="749" t="s">
        <v>39737</v>
      </c>
      <c r="D16541" s="749" t="s">
        <v>14924</v>
      </c>
      <c r="I16541" s="749" t="s">
        <v>30</v>
      </c>
      <c r="J16541" s="749" t="n">
        <v>12.47</v>
      </c>
    </row>
    <row collapsed="false" customFormat="false" customHeight="true" hidden="true" ht="12.75" outlineLevel="0" r="16542">
      <c r="A16542" s="749" t="s">
        <v>39739</v>
      </c>
      <c r="B16542" s="749" t="str">
        <f aca="false">C16542&amp;D16542&amp;E16542&amp;F16542&amp;G16542&amp;H16542</f>
        <v>LAMPADA LED,BULBO,A60,10,5W,100/240V,BASE E-26/E-27.FORNECIMENTO E COLOCACAO</v>
      </c>
      <c r="C16542" s="749" t="s">
        <v>39740</v>
      </c>
      <c r="D16542" s="749" t="s">
        <v>18729</v>
      </c>
      <c r="I16542" s="749" t="s">
        <v>30</v>
      </c>
      <c r="J16542" s="749" t="n">
        <v>35.94</v>
      </c>
    </row>
    <row collapsed="false" customFormat="false" customHeight="true" hidden="true" ht="12.75" outlineLevel="0" r="16543">
      <c r="A16543" s="749" t="s">
        <v>39741</v>
      </c>
      <c r="B16543" s="749" t="str">
        <f aca="false">C16543&amp;D16543&amp;E16543&amp;F16543&amp;G16543&amp;H16543</f>
        <v>LAMPADA LED,BULBO,A60,10,5W,100/240V,BASE E-26/E-27.FORNECIMENTO E COLOCACAO</v>
      </c>
      <c r="C16543" s="749" t="s">
        <v>39740</v>
      </c>
      <c r="D16543" s="749" t="s">
        <v>18729</v>
      </c>
      <c r="I16543" s="749" t="s">
        <v>30</v>
      </c>
      <c r="J16543" s="749" t="n">
        <v>35.81</v>
      </c>
    </row>
    <row collapsed="false" customFormat="false" customHeight="true" hidden="true" ht="12.75" outlineLevel="0" r="16544">
      <c r="A16544" s="749" t="s">
        <v>39742</v>
      </c>
      <c r="B16544" s="749" t="str">
        <f aca="false">C16544&amp;D16544&amp;E16544&amp;F16544&amp;G16544&amp;H16544</f>
        <v>LAMPADA LED,BULBO,PAR 20,7W,120V,BASE E-27.FORNECIMENTO E COLOCACAO</v>
      </c>
      <c r="C16544" s="749" t="s">
        <v>39743</v>
      </c>
      <c r="D16544" s="749" t="s">
        <v>15017</v>
      </c>
      <c r="I16544" s="749" t="s">
        <v>30</v>
      </c>
      <c r="J16544" s="749" t="n">
        <v>14.39</v>
      </c>
    </row>
    <row collapsed="false" customFormat="false" customHeight="true" hidden="true" ht="12.75" outlineLevel="0" r="16545">
      <c r="A16545" s="749" t="s">
        <v>39744</v>
      </c>
      <c r="B16545" s="749" t="str">
        <f aca="false">C16545&amp;D16545&amp;E16545&amp;F16545&amp;G16545&amp;H16545</f>
        <v>LAMPADA LED,BULBO,PAR 20,7W,120V,BASE E-27.FORNECIMENTO E COLOCACAO</v>
      </c>
      <c r="C16545" s="749" t="s">
        <v>39743</v>
      </c>
      <c r="D16545" s="749" t="s">
        <v>15017</v>
      </c>
      <c r="I16545" s="749" t="s">
        <v>30</v>
      </c>
      <c r="J16545" s="749" t="n">
        <v>14.26</v>
      </c>
    </row>
    <row collapsed="false" customFormat="false" customHeight="true" hidden="true" ht="12.75" outlineLevel="0" r="16546">
      <c r="A16546" s="749" t="s">
        <v>39745</v>
      </c>
      <c r="B16546" s="749" t="str">
        <f aca="false">C16546&amp;D16546&amp;E16546&amp;F16546&amp;G16546&amp;H16546</f>
        <v>LAMPADA LED,BULBO,PAR 30,10W,120/220V/20D,BASE E-27.FORNECIMENTO E COLOCACAO</v>
      </c>
      <c r="C16546" s="749" t="s">
        <v>39746</v>
      </c>
      <c r="D16546" s="749" t="s">
        <v>18729</v>
      </c>
      <c r="I16546" s="749" t="s">
        <v>30</v>
      </c>
      <c r="J16546" s="749" t="n">
        <v>52.06</v>
      </c>
    </row>
    <row collapsed="false" customFormat="false" customHeight="true" hidden="true" ht="12.75" outlineLevel="0" r="16547">
      <c r="A16547" s="749" t="s">
        <v>39747</v>
      </c>
      <c r="B16547" s="749" t="str">
        <f aca="false">C16547&amp;D16547&amp;E16547&amp;F16547&amp;G16547&amp;H16547</f>
        <v>LAMPADA LED,BULBO,PAR 30,10W,120/220V/20D,BASE E-27.FORNECIMENTO E COLOCACAO</v>
      </c>
      <c r="C16547" s="749" t="s">
        <v>39746</v>
      </c>
      <c r="D16547" s="749" t="s">
        <v>18729</v>
      </c>
      <c r="I16547" s="749" t="s">
        <v>30</v>
      </c>
      <c r="J16547" s="749" t="n">
        <v>51.93</v>
      </c>
    </row>
    <row collapsed="false" customFormat="false" customHeight="true" hidden="true" ht="12.75" outlineLevel="0" r="16548">
      <c r="A16548" s="749" t="s">
        <v>39748</v>
      </c>
      <c r="B16548" s="749" t="str">
        <f aca="false">C16548&amp;D16548&amp;E16548&amp;F16548&amp;G16548&amp;H16548</f>
        <v>LAMPADA LED,BULBO,PAR 30,13W,120/220V,BASE E-27.FORNECIMENTO E COLOCACAO</v>
      </c>
      <c r="C16548" s="749" t="s">
        <v>39749</v>
      </c>
      <c r="D16548" s="749" t="s">
        <v>13617</v>
      </c>
      <c r="I16548" s="749" t="s">
        <v>30</v>
      </c>
      <c r="J16548" s="749" t="n">
        <v>21.5</v>
      </c>
    </row>
    <row collapsed="false" customFormat="false" customHeight="true" hidden="true" ht="12.75" outlineLevel="0" r="16549">
      <c r="A16549" s="749" t="s">
        <v>39750</v>
      </c>
      <c r="B16549" s="749" t="str">
        <f aca="false">C16549&amp;D16549&amp;E16549&amp;F16549&amp;G16549&amp;H16549</f>
        <v>LAMPADA LED,BULBO,PAR 30,13W,120/220V,BASE E-27.FORNECIMENTO E COLOCACAO</v>
      </c>
      <c r="C16549" s="749" t="s">
        <v>39749</v>
      </c>
      <c r="D16549" s="749" t="s">
        <v>13617</v>
      </c>
      <c r="I16549" s="749" t="s">
        <v>30</v>
      </c>
      <c r="J16549" s="749" t="n">
        <v>21.37</v>
      </c>
    </row>
    <row collapsed="false" customFormat="false" customHeight="true" hidden="true" ht="12.75" outlineLevel="0" r="16550">
      <c r="A16550" s="749" t="s">
        <v>39751</v>
      </c>
      <c r="B16550" s="749" t="str">
        <f aca="false">C16550&amp;D16550&amp;E16550&amp;F16550&amp;G16550&amp;H16550</f>
        <v>LAMPADA LED,BULBO,PAR 38,16W,120/220V,BASE E-27.FORNECIMENTO E COLOCACAO</v>
      </c>
      <c r="C16550" s="749" t="s">
        <v>39752</v>
      </c>
      <c r="D16550" s="749" t="s">
        <v>13617</v>
      </c>
      <c r="I16550" s="749" t="s">
        <v>30</v>
      </c>
      <c r="J16550" s="749" t="n">
        <v>36.83</v>
      </c>
    </row>
    <row collapsed="false" customFormat="false" customHeight="true" hidden="true" ht="12.75" outlineLevel="0" r="16551">
      <c r="A16551" s="749" t="s">
        <v>39753</v>
      </c>
      <c r="B16551" s="749" t="str">
        <f aca="false">C16551&amp;D16551&amp;E16551&amp;F16551&amp;G16551&amp;H16551</f>
        <v>LAMPADA LED,BULBO,PAR 38,16W,120/220V,BASE E-27.FORNECIMENTO E COLOCACAO</v>
      </c>
      <c r="C16551" s="749" t="s">
        <v>39752</v>
      </c>
      <c r="D16551" s="749" t="s">
        <v>13617</v>
      </c>
      <c r="I16551" s="749" t="s">
        <v>30</v>
      </c>
      <c r="J16551" s="749" t="n">
        <v>36.7</v>
      </c>
    </row>
    <row collapsed="false" customFormat="false" customHeight="true" hidden="true" ht="12.75" outlineLevel="0" r="16552">
      <c r="A16552" s="749" t="s">
        <v>39754</v>
      </c>
      <c r="B16552" s="749" t="str">
        <f aca="false">C16552&amp;D16552&amp;E16552&amp;F16552&amp;G16552&amp;H16552</f>
        <v>LAMPADA LED,TUBULAR,9W,100/240V.FORNECIMENTO E COLOCACAO</v>
      </c>
      <c r="C16552" s="749" t="s">
        <v>39755</v>
      </c>
      <c r="I16552" s="749" t="s">
        <v>30</v>
      </c>
      <c r="J16552" s="749" t="n">
        <v>21.58</v>
      </c>
    </row>
    <row collapsed="false" customFormat="false" customHeight="true" hidden="true" ht="12.75" outlineLevel="0" r="16553">
      <c r="A16553" s="749" t="s">
        <v>39756</v>
      </c>
      <c r="B16553" s="749" t="str">
        <f aca="false">C16553&amp;D16553&amp;E16553&amp;F16553&amp;G16553&amp;H16553</f>
        <v>LAMPADA LED,TUBULAR,9W,100/240V.FORNECIMENTO E COLOCACAO</v>
      </c>
      <c r="C16553" s="749" t="s">
        <v>39755</v>
      </c>
      <c r="I16553" s="749" t="s">
        <v>30</v>
      </c>
      <c r="J16553" s="749" t="n">
        <v>21.45</v>
      </c>
    </row>
    <row collapsed="false" customFormat="false" customHeight="true" hidden="true" ht="12.75" outlineLevel="0" r="16554">
      <c r="A16554" s="749" t="s">
        <v>39757</v>
      </c>
      <c r="B16554" s="749" t="str">
        <f aca="false">C16554&amp;D16554&amp;E16554&amp;F16554&amp;G16554&amp;H16554</f>
        <v>LAMPADA LED,TUBULAR,18W,100/240V.FORNECIMENTO E COLOCACAO</v>
      </c>
      <c r="C16554" s="749" t="s">
        <v>39758</v>
      </c>
      <c r="I16554" s="749" t="s">
        <v>30</v>
      </c>
      <c r="J16554" s="749" t="n">
        <v>34.77</v>
      </c>
    </row>
    <row collapsed="false" customFormat="false" customHeight="true" hidden="true" ht="12.75" outlineLevel="0" r="16555">
      <c r="A16555" s="749" t="s">
        <v>39759</v>
      </c>
      <c r="B16555" s="749" t="str">
        <f aca="false">C16555&amp;D16555&amp;E16555&amp;F16555&amp;G16555&amp;H16555</f>
        <v>LAMPADA LED,TUBULAR,18W,100/240V.FORNECIMENTO E COLOCACAO</v>
      </c>
      <c r="C16555" s="749" t="s">
        <v>39758</v>
      </c>
      <c r="I16555" s="749" t="s">
        <v>30</v>
      </c>
      <c r="J16555" s="749" t="n">
        <v>34.64</v>
      </c>
    </row>
    <row collapsed="false" customFormat="false" customHeight="true" hidden="true" ht="12.75" outlineLevel="0" r="16556">
      <c r="A16556" s="749" t="s">
        <v>39760</v>
      </c>
      <c r="B16556" s="758" t="str">
        <f aca="false">C16556&amp;D16556&amp;E16556&amp;F16556&amp;G16556&amp;H16556</f>
        <v>LAMPADA LED,DICROICA MR16 5W/12V.FORNECIMENTO E COLOCACAO</v>
      </c>
      <c r="C16556" s="749" t="s">
        <v>39761</v>
      </c>
      <c r="I16556" s="749" t="s">
        <v>30</v>
      </c>
      <c r="J16556" s="749" t="n">
        <v>14.19</v>
      </c>
    </row>
    <row collapsed="false" customFormat="false" customHeight="true" hidden="true" ht="12.75" outlineLevel="0" r="16557">
      <c r="A16557" s="749" t="s">
        <v>39762</v>
      </c>
      <c r="B16557" s="758" t="str">
        <f aca="false">C16557&amp;D16557&amp;E16557&amp;F16557&amp;G16557&amp;H16557</f>
        <v>LAMPADA LED,DICROICA MR16 5W/12V.FORNECIMENTO E COLOCACAO</v>
      </c>
      <c r="C16557" s="749" t="s">
        <v>39761</v>
      </c>
      <c r="I16557" s="749" t="s">
        <v>30</v>
      </c>
      <c r="J16557" s="749" t="n">
        <v>14.06</v>
      </c>
    </row>
    <row collapsed="false" customFormat="false" customHeight="true" hidden="true" ht="38.25" outlineLevel="0" r="16558">
      <c r="A16558" s="749" t="s">
        <v>39763</v>
      </c>
      <c r="B16558" s="758" t="str">
        <f aca="false">C16558&amp;D16558&amp;E16558&amp;F16558&amp;G16558&amp;H16558</f>
        <v>COLOCACAO DE RESERVATORIO DE FIBROCIMENTO,FIBRA DE VIDRO OUSEMELHANTE DE 250L,INCLUSIVE PECAS DE APOIO EM ALVENARIA E MADEIRA SERRADA,E FLANGES DE LIGACAO HIDRAULICA,EXCLUSIVE FORNECIMENTO DO RESERVATORIO</v>
      </c>
      <c r="C16558" s="749" t="s">
        <v>39764</v>
      </c>
      <c r="D16558" s="749" t="s">
        <v>39765</v>
      </c>
      <c r="E16558" s="749" t="s">
        <v>39766</v>
      </c>
      <c r="F16558" s="749" t="s">
        <v>39767</v>
      </c>
      <c r="I16558" s="749" t="s">
        <v>30</v>
      </c>
      <c r="J16558" s="749" t="n">
        <v>436.96</v>
      </c>
    </row>
    <row collapsed="false" customFormat="false" customHeight="true" hidden="true" ht="38.25" outlineLevel="0" r="16559">
      <c r="A16559" s="749" t="s">
        <v>39768</v>
      </c>
      <c r="B16559" s="758" t="str">
        <f aca="false">C16559&amp;D16559&amp;E16559&amp;F16559&amp;G16559&amp;H16559</f>
        <v>COLOCACAO DE RESERVATORIO DE FIBROCIMENTO,FIBRA DE VIDRO OUSEMELHANTE DE 250L,INCLUSIVE PECAS DE APOIO EM ALVENARIA E MADEIRA SERRADA,E FLANGES DE LIGACAO HIDRAULICA,EXCLUSIVE FORNECIMENTO DO RESERVATORIO</v>
      </c>
      <c r="C16559" s="749" t="s">
        <v>39764</v>
      </c>
      <c r="D16559" s="749" t="s">
        <v>39765</v>
      </c>
      <c r="E16559" s="749" t="s">
        <v>39766</v>
      </c>
      <c r="F16559" s="749" t="s">
        <v>39767</v>
      </c>
      <c r="I16559" s="749" t="s">
        <v>30</v>
      </c>
      <c r="J16559" s="749" t="n">
        <v>385.91</v>
      </c>
    </row>
    <row collapsed="false" customFormat="false" customHeight="true" hidden="true" ht="38.25" outlineLevel="0" r="16560">
      <c r="A16560" s="749" t="s">
        <v>39769</v>
      </c>
      <c r="B16560" s="758" t="str">
        <f aca="false">C16560&amp;D16560&amp;E16560&amp;F16560&amp;G16560&amp;H16560</f>
        <v>COLOCACAO DE RESERVATORIO DE FIBROCIMENTO,FIBRA DE VIDRO OUSEMELHANTE DE 300L,INCLUSIVE PECAS DE APOIO EM ALVENARIA E MADEIRA SERRADA E FLANGES DE LIGACAO HIDRAULICA,EXCLUSIVE FORNECIMENTO DO RESERVATORIO</v>
      </c>
      <c r="C16560" s="749" t="s">
        <v>39764</v>
      </c>
      <c r="D16560" s="749" t="s">
        <v>39770</v>
      </c>
      <c r="E16560" s="749" t="s">
        <v>39771</v>
      </c>
      <c r="F16560" s="749" t="s">
        <v>39767</v>
      </c>
      <c r="I16560" s="749" t="s">
        <v>30</v>
      </c>
      <c r="J16560" s="749" t="n">
        <v>455.86</v>
      </c>
    </row>
    <row collapsed="false" customFormat="false" customHeight="true" hidden="true" ht="38.25" outlineLevel="0" r="16561">
      <c r="A16561" s="749" t="s">
        <v>39772</v>
      </c>
      <c r="B16561" s="758" t="str">
        <f aca="false">C16561&amp;D16561&amp;E16561&amp;F16561&amp;G16561&amp;H16561</f>
        <v>COLOCACAO DE RESERVATORIO DE FIBROCIMENTO,FIBRA DE VIDRO OUSEMELHANTE DE 300L,INCLUSIVE PECAS DE APOIO EM ALVENARIA E MADEIRA SERRADA E FLANGES DE LIGACAO HIDRAULICA,EXCLUSIVE FORNECIMENTO DO RESERVATORIO</v>
      </c>
      <c r="C16561" s="749" t="s">
        <v>39764</v>
      </c>
      <c r="D16561" s="749" t="s">
        <v>39770</v>
      </c>
      <c r="E16561" s="749" t="s">
        <v>39771</v>
      </c>
      <c r="F16561" s="749" t="s">
        <v>39767</v>
      </c>
      <c r="I16561" s="749" t="s">
        <v>30</v>
      </c>
      <c r="J16561" s="749" t="n">
        <v>402.44</v>
      </c>
    </row>
    <row collapsed="false" customFormat="false" customHeight="true" hidden="true" ht="38.25" outlineLevel="0" r="16562">
      <c r="A16562" s="749" t="s">
        <v>39773</v>
      </c>
      <c r="B16562" s="758" t="str">
        <f aca="false">C16562&amp;D16562&amp;E16562&amp;F16562&amp;G16562&amp;H16562</f>
        <v>COLOCACAO DE RESERVATORIO DE FIBROCIMENTO,FIBRA DE VIDRO OUSEMELHANTE DE 500L,INCLUSIVE PECAS DE APOIO EM ALVENARIA E MADEIRA SERRADA,E FLANGES DE LIGACAO HIDRAULICA,EXCLUSIVE FORNECIMENTO DO RESERVATORIO</v>
      </c>
      <c r="C16562" s="749" t="s">
        <v>39764</v>
      </c>
      <c r="D16562" s="749" t="s">
        <v>39774</v>
      </c>
      <c r="E16562" s="749" t="s">
        <v>39766</v>
      </c>
      <c r="F16562" s="749" t="s">
        <v>39767</v>
      </c>
      <c r="I16562" s="749" t="s">
        <v>30</v>
      </c>
      <c r="J16562" s="749" t="n">
        <v>478.98</v>
      </c>
    </row>
    <row collapsed="false" customFormat="false" customHeight="true" hidden="true" ht="38.25" outlineLevel="0" r="16563">
      <c r="A16563" s="749" t="s">
        <v>39775</v>
      </c>
      <c r="B16563" s="758" t="str">
        <f aca="false">C16563&amp;D16563&amp;E16563&amp;F16563&amp;G16563&amp;H16563</f>
        <v>COLOCACAO DE RESERVATORIO DE FIBROCIMENTO,FIBRA DE VIDRO OUSEMELHANTE DE 500L,INCLUSIVE PECAS DE APOIO EM ALVENARIA E MADEIRA SERRADA,E FLANGES DE LIGACAO HIDRAULICA,EXCLUSIVE FORNECIMENTO DO RESERVATORIO</v>
      </c>
      <c r="C16563" s="749" t="s">
        <v>39764</v>
      </c>
      <c r="D16563" s="749" t="s">
        <v>39774</v>
      </c>
      <c r="E16563" s="749" t="s">
        <v>39766</v>
      </c>
      <c r="F16563" s="749" t="s">
        <v>39767</v>
      </c>
      <c r="I16563" s="749" t="s">
        <v>30</v>
      </c>
      <c r="J16563" s="749" t="n">
        <v>423.19</v>
      </c>
    </row>
    <row collapsed="false" customFormat="false" customHeight="true" hidden="true" ht="38.25" outlineLevel="0" r="16564">
      <c r="A16564" s="749" t="s">
        <v>39776</v>
      </c>
      <c r="B16564" s="758" t="str">
        <f aca="false">C16564&amp;D16564&amp;E16564&amp;F16564&amp;G16564&amp;H16564</f>
        <v>COLOCACAO DE RESERVATORIO DE FIBROCIMENTO,FIBRA DE VIDRO OUSEMELHANTE COM 1000L,INCLUSIVE PECAS DE APOIO EM ALVENARIA E MADEIRA SERRADA,E FLANGES DE LIGACAO HIDRAULICA,EXCLUSIVE FORNECIMENTO DO RESERVATORIO</v>
      </c>
      <c r="C16564" s="749" t="s">
        <v>39764</v>
      </c>
      <c r="D16564" s="749" t="s">
        <v>39777</v>
      </c>
      <c r="E16564" s="749" t="s">
        <v>39778</v>
      </c>
      <c r="F16564" s="749" t="s">
        <v>39779</v>
      </c>
      <c r="I16564" s="749" t="s">
        <v>30</v>
      </c>
      <c r="J16564" s="749" t="n">
        <v>529.33</v>
      </c>
    </row>
    <row collapsed="false" customFormat="false" customHeight="true" hidden="true" ht="38.25" outlineLevel="0" r="16565">
      <c r="A16565" s="749" t="s">
        <v>39780</v>
      </c>
      <c r="B16565" s="758" t="str">
        <f aca="false">C16565&amp;D16565&amp;E16565&amp;F16565&amp;G16565&amp;H16565</f>
        <v>COLOCACAO DE RESERVATORIO DE FIBROCIMENTO,FIBRA DE VIDRO OUSEMELHANTE COM 1000L,INCLUSIVE PECAS DE APOIO EM ALVENARIA E MADEIRA SERRADA,E FLANGES DE LIGACAO HIDRAULICA,EXCLUSIVE FORNECIMENTO DO RESERVATORIO</v>
      </c>
      <c r="C16565" s="749" t="s">
        <v>39764</v>
      </c>
      <c r="D16565" s="749" t="s">
        <v>39777</v>
      </c>
      <c r="E16565" s="749" t="s">
        <v>39778</v>
      </c>
      <c r="F16565" s="749" t="s">
        <v>39779</v>
      </c>
      <c r="I16565" s="749" t="s">
        <v>30</v>
      </c>
      <c r="J16565" s="749" t="n">
        <v>468.8</v>
      </c>
    </row>
    <row collapsed="false" customFormat="false" customHeight="true" hidden="true" ht="38.25" outlineLevel="0" r="16566">
      <c r="A16566" s="749" t="s">
        <v>39781</v>
      </c>
      <c r="B16566" s="758" t="str">
        <f aca="false">C16566&amp;D16566&amp;E16566&amp;F16566&amp;G16566&amp;H16566</f>
        <v>COLOCACAO DE RESERVATORIO DE FIBROCIMENTO,FIBRA DE VIDRO OUSEMELHANTE DE 1.500L,INCLUSIVE PECAS DE APOIO EM ALVENARIA EMADEIRA SERRADA,E FLANGES DE LIGACAO HIDRAULICA,EXCLUSIVE FONECIMENTO DO RESERVATORIO</v>
      </c>
      <c r="C16566" s="749" t="s">
        <v>39764</v>
      </c>
      <c r="D16566" s="749" t="s">
        <v>39782</v>
      </c>
      <c r="E16566" s="749" t="s">
        <v>39783</v>
      </c>
      <c r="F16566" s="749" t="s">
        <v>39767</v>
      </c>
      <c r="I16566" s="749" t="s">
        <v>30</v>
      </c>
      <c r="J16566" s="749" t="n">
        <v>551.69</v>
      </c>
    </row>
    <row collapsed="false" customFormat="false" customHeight="true" hidden="true" ht="38.25" outlineLevel="0" r="16567">
      <c r="A16567" s="749" t="s">
        <v>39784</v>
      </c>
      <c r="B16567" s="758" t="str">
        <f aca="false">C16567&amp;D16567&amp;E16567&amp;F16567&amp;G16567&amp;H16567</f>
        <v>COLOCACAO DE RESERVATORIO DE FIBROCIMENTO,FIBRA DE VIDRO OUSEMELHANTE DE 1.500L,INCLUSIVE PECAS DE APOIO EM ALVENARIA EMADEIRA SERRADA,E FLANGES DE LIGACAO HIDRAULICA,EXCLUSIVE FONECIMENTO DO RESERVATORIO</v>
      </c>
      <c r="C16567" s="749" t="s">
        <v>39764</v>
      </c>
      <c r="D16567" s="749" t="s">
        <v>39782</v>
      </c>
      <c r="E16567" s="749" t="s">
        <v>39783</v>
      </c>
      <c r="F16567" s="749" t="s">
        <v>39767</v>
      </c>
      <c r="I16567" s="749" t="s">
        <v>30</v>
      </c>
      <c r="J16567" s="749" t="n">
        <v>488.79</v>
      </c>
    </row>
    <row collapsed="false" customFormat="false" customHeight="true" hidden="true" ht="38.25" outlineLevel="0" r="16568">
      <c r="A16568" s="749" t="s">
        <v>39785</v>
      </c>
      <c r="B16568" s="758" t="str">
        <f aca="false">C16568&amp;D16568&amp;E16568&amp;F16568&amp;G16568&amp;H16568</f>
        <v>COLOCACAO DE RESERVATORIO DE FIBROCIMENTO,FIBRA DE VIDRO OUSEMELHANTE DE 2.000L,INCLUSIVE PECAS DE APOIO EM ALVENARIA E MADEIRA SERRADA,E FLANGES DE LIGACAO HIDRAULICA,EXCLUSIVE FORNECIMENTO DO RESERVATORIO.</v>
      </c>
      <c r="C16568" s="749" t="s">
        <v>39764</v>
      </c>
      <c r="D16568" s="749" t="s">
        <v>39786</v>
      </c>
      <c r="E16568" s="749" t="s">
        <v>39778</v>
      </c>
      <c r="F16568" s="749" t="s">
        <v>39787</v>
      </c>
      <c r="I16568" s="749" t="s">
        <v>30</v>
      </c>
      <c r="J16568" s="749" t="n">
        <v>572.9</v>
      </c>
    </row>
    <row collapsed="false" customFormat="false" customHeight="true" hidden="true" ht="38.25" outlineLevel="0" r="16569">
      <c r="A16569" s="749" t="s">
        <v>39788</v>
      </c>
      <c r="B16569" s="758" t="str">
        <f aca="false">C16569&amp;D16569&amp;E16569&amp;F16569&amp;G16569&amp;H16569</f>
        <v>COLOCACAO DE RESERVATORIO DE FIBROCIMENTO,FIBRA DE VIDRO OUSEMELHANTE DE 2.000L,INCLUSIVE PECAS DE APOIO EM ALVENARIA E MADEIRA SERRADA,E FLANGES DE LIGACAO HIDRAULICA,EXCLUSIVE FORNECIMENTO DO RESERVATORIO.</v>
      </c>
      <c r="C16569" s="749" t="s">
        <v>39764</v>
      </c>
      <c r="D16569" s="749" t="s">
        <v>39786</v>
      </c>
      <c r="E16569" s="749" t="s">
        <v>39778</v>
      </c>
      <c r="F16569" s="749" t="s">
        <v>39787</v>
      </c>
      <c r="I16569" s="749" t="s">
        <v>30</v>
      </c>
      <c r="J16569" s="749" t="n">
        <v>507.63</v>
      </c>
    </row>
    <row collapsed="false" customFormat="false" customHeight="true" hidden="true" ht="38.25" outlineLevel="0" r="16570">
      <c r="A16570" s="749" t="s">
        <v>39789</v>
      </c>
      <c r="B16570" s="758" t="str">
        <f aca="false">C16570&amp;D16570&amp;E16570&amp;F16570&amp;G16570&amp;H16570</f>
        <v>COLOCACAO DE RESERVATORIO DE FOBROCIMENTO,FIBRA DE VIDRO OUSEMELHANTE DE 2.500L,INCLUSIVE PECAS DE APOIO EM ALVENARIA E MADEIRA SERRADA,E FLANGES DE LIGACAO HIDRAULICA,EXCLUSIVEFORNECIMENTO DO RESERVATORIO.</v>
      </c>
      <c r="C16570" s="749" t="s">
        <v>39790</v>
      </c>
      <c r="D16570" s="749" t="s">
        <v>39791</v>
      </c>
      <c r="E16570" s="749" t="s">
        <v>39792</v>
      </c>
      <c r="F16570" s="749" t="s">
        <v>39793</v>
      </c>
      <c r="I16570" s="749" t="s">
        <v>30</v>
      </c>
      <c r="J16570" s="749" t="n">
        <v>611.21</v>
      </c>
    </row>
    <row collapsed="false" customFormat="false" customHeight="true" hidden="true" ht="38.25" outlineLevel="0" r="16571">
      <c r="A16571" s="749" t="s">
        <v>39794</v>
      </c>
      <c r="B16571" s="758" t="str">
        <f aca="false">C16571&amp;D16571&amp;E16571&amp;F16571&amp;G16571&amp;H16571</f>
        <v>COLOCACAO DE RESERVATORIO DE FOBROCIMENTO,FIBRA DE VIDRO OUSEMELHANTE DE 2.500L,INCLUSIVE PECAS DE APOIO EM ALVENARIA E MADEIRA SERRADA,E FLANGES DE LIGACAO HIDRAULICA,EXCLUSIVEFORNECIMENTO DO RESERVATORIO.</v>
      </c>
      <c r="C16571" s="749" t="s">
        <v>39790</v>
      </c>
      <c r="D16571" s="749" t="s">
        <v>39791</v>
      </c>
      <c r="E16571" s="749" t="s">
        <v>39792</v>
      </c>
      <c r="F16571" s="749" t="s">
        <v>39793</v>
      </c>
      <c r="I16571" s="749" t="s">
        <v>30</v>
      </c>
      <c r="J16571" s="749" t="n">
        <v>540.82</v>
      </c>
    </row>
    <row collapsed="false" customFormat="false" customHeight="true" hidden="true" ht="38.25" outlineLevel="0" r="16572">
      <c r="A16572" s="749" t="s">
        <v>39795</v>
      </c>
      <c r="B16572" s="758" t="str">
        <f aca="false">C16572&amp;D16572&amp;E16572&amp;F16572&amp;G16572&amp;H16572</f>
        <v>COLOCACAO DE RESERVATORIO DE FRIBROCIMENTO,FIBRA DE VIDRO OU SEMELHANTE DE 3.000L,INCLUSIVE PECAS DE APOIO EM ALVENARIAE MADEIRA SERRADA,E FLANGES DE LIGACAO HIDRAULICA,EXCLUSIVEFORNECIMENTO DO RESERVATORIO</v>
      </c>
      <c r="C16572" s="749" t="s">
        <v>39796</v>
      </c>
      <c r="D16572" s="749" t="s">
        <v>39797</v>
      </c>
      <c r="E16572" s="749" t="s">
        <v>39798</v>
      </c>
      <c r="F16572" s="749" t="s">
        <v>39799</v>
      </c>
      <c r="I16572" s="749" t="s">
        <v>30</v>
      </c>
      <c r="J16572" s="749" t="n">
        <v>630.1</v>
      </c>
    </row>
    <row collapsed="false" customFormat="false" customHeight="true" hidden="true" ht="38.25" outlineLevel="0" r="16573">
      <c r="A16573" s="749" t="s">
        <v>39800</v>
      </c>
      <c r="B16573" s="758" t="str">
        <f aca="false">C16573&amp;D16573&amp;E16573&amp;F16573&amp;G16573&amp;H16573</f>
        <v>COLOCACAO DE RESERVATORIO DE FRIBROCIMENTO,FIBRA DE VIDRO OU SEMELHANTE DE 3.000L,INCLUSIVE PECAS DE APOIO EM ALVENARIAE MADEIRA SERRADA,E FLANGES DE LIGACAO HIDRAULICA,EXCLUSIVEFORNECIMENTO DO RESERVATORIO</v>
      </c>
      <c r="C16573" s="749" t="s">
        <v>39796</v>
      </c>
      <c r="D16573" s="749" t="s">
        <v>39797</v>
      </c>
      <c r="E16573" s="749" t="s">
        <v>39798</v>
      </c>
      <c r="F16573" s="749" t="s">
        <v>39799</v>
      </c>
      <c r="I16573" s="749" t="s">
        <v>30</v>
      </c>
      <c r="J16573" s="749" t="n">
        <v>557.34</v>
      </c>
    </row>
    <row collapsed="false" customFormat="false" customHeight="true" hidden="true" ht="38.25" outlineLevel="0" r="16574">
      <c r="A16574" s="749" t="s">
        <v>39801</v>
      </c>
      <c r="B16574" s="758" t="str">
        <f aca="false">C16574&amp;D16574&amp;E16574&amp;F16574&amp;G16574&amp;H16574</f>
        <v>COLOCACAO DE RESERVATORIO DE FIBROCIMENTO,FIBRA DE VIDRO OUSEMELHANTE DE 5.000L,INCLUSIVE PECAS DE APOIO EM ALVENARIA EMADEIRA SERRADA,E FLANGES DE LIGACAO HIDRAULICA,EXCLUSIVE FORNECIMENTO DO RESERVATORIO</v>
      </c>
      <c r="C16574" s="749" t="s">
        <v>39764</v>
      </c>
      <c r="D16574" s="749" t="s">
        <v>39802</v>
      </c>
      <c r="E16574" s="749" t="s">
        <v>39783</v>
      </c>
      <c r="F16574" s="749" t="s">
        <v>39803</v>
      </c>
      <c r="I16574" s="749" t="s">
        <v>30</v>
      </c>
      <c r="J16574" s="749" t="n">
        <v>697.71</v>
      </c>
    </row>
    <row collapsed="false" customFormat="false" customHeight="true" hidden="true" ht="38.25" outlineLevel="0" r="16575">
      <c r="A16575" s="749" t="s">
        <v>39804</v>
      </c>
      <c r="B16575" s="758" t="str">
        <f aca="false">C16575&amp;D16575&amp;E16575&amp;F16575&amp;G16575&amp;H16575</f>
        <v>COLOCACAO DE RESERVATORIO DE FIBROCIMENTO,FIBRA DE VIDRO OUSEMELHANTE DE 5.000L,INCLUSIVE PECAS DE APOIO EM ALVENARIA EMADEIRA SERRADA,E FLANGES DE LIGACAO HIDRAULICA,EXCLUSIVE FORNECIMENTO DO RESERVATORIO</v>
      </c>
      <c r="C16575" s="749" t="s">
        <v>39764</v>
      </c>
      <c r="D16575" s="749" t="s">
        <v>39802</v>
      </c>
      <c r="E16575" s="749" t="s">
        <v>39783</v>
      </c>
      <c r="F16575" s="749" t="s">
        <v>39803</v>
      </c>
      <c r="I16575" s="749" t="s">
        <v>30</v>
      </c>
      <c r="J16575" s="749" t="n">
        <v>617.47</v>
      </c>
    </row>
    <row collapsed="false" customFormat="false" customHeight="true" hidden="true" ht="12.75" outlineLevel="0" r="16576">
      <c r="A16576" s="749" t="s">
        <v>39805</v>
      </c>
      <c r="B16576" s="749" t="str">
        <f aca="false">C16576&amp;D16576&amp;E16576&amp;F16576&amp;G16576&amp;H16576</f>
        <v>REGISTRO DE GAVETA,EM BRONZE,COM DIAMETRO DE 1/2".FORNECIMENTO E COLOCACAO</v>
      </c>
      <c r="C16576" s="749" t="s">
        <v>39806</v>
      </c>
      <c r="D16576" s="749" t="s">
        <v>14472</v>
      </c>
      <c r="I16576" s="749" t="s">
        <v>30</v>
      </c>
      <c r="J16576" s="749" t="n">
        <v>38.19</v>
      </c>
    </row>
    <row collapsed="false" customFormat="false" customHeight="true" hidden="true" ht="12.75" outlineLevel="0" r="16577">
      <c r="A16577" s="749" t="s">
        <v>39807</v>
      </c>
      <c r="B16577" s="749" t="str">
        <f aca="false">C16577&amp;D16577&amp;E16577&amp;F16577&amp;G16577&amp;H16577</f>
        <v>REGISTRO DE GAVETA,EM BRONZE,COM DIAMETRO DE 1/2".FORNECIMENTO E COLOCACAO</v>
      </c>
      <c r="C16577" s="749" t="s">
        <v>39806</v>
      </c>
      <c r="D16577" s="749" t="s">
        <v>14472</v>
      </c>
      <c r="I16577" s="749" t="s">
        <v>30</v>
      </c>
      <c r="J16577" s="749" t="n">
        <v>35.35</v>
      </c>
    </row>
    <row collapsed="false" customFormat="false" customHeight="true" hidden="true" ht="12.75" outlineLevel="0" r="16578">
      <c r="A16578" s="749" t="s">
        <v>39808</v>
      </c>
      <c r="B16578" s="749" t="str">
        <f aca="false">C16578&amp;D16578&amp;E16578&amp;F16578&amp;G16578&amp;H16578</f>
        <v>REGISTRO DE GAVETA,EM BRONZE,COM DIAMETRO DE 3/4".FORNECIMENTO E COLOCACAO</v>
      </c>
      <c r="C16578" s="749" t="s">
        <v>39809</v>
      </c>
      <c r="D16578" s="749" t="s">
        <v>14472</v>
      </c>
      <c r="I16578" s="749" t="s">
        <v>30</v>
      </c>
      <c r="J16578" s="749" t="n">
        <v>41.52</v>
      </c>
    </row>
    <row collapsed="false" customFormat="false" customHeight="true" hidden="true" ht="12.75" outlineLevel="0" r="16579">
      <c r="A16579" s="749" t="s">
        <v>39810</v>
      </c>
      <c r="B16579" s="749" t="str">
        <f aca="false">C16579&amp;D16579&amp;E16579&amp;F16579&amp;G16579&amp;H16579</f>
        <v>REGISTRO DE GAVETA,EM BRONZE,COM DIAMETRO DE 3/4".FORNECIMENTO E COLOCACAO</v>
      </c>
      <c r="C16579" s="749" t="s">
        <v>39809</v>
      </c>
      <c r="D16579" s="749" t="s">
        <v>14472</v>
      </c>
      <c r="I16579" s="749" t="s">
        <v>30</v>
      </c>
      <c r="J16579" s="749" t="n">
        <v>38.68</v>
      </c>
    </row>
    <row collapsed="false" customFormat="false" customHeight="true" hidden="true" ht="12.75" outlineLevel="0" r="16580">
      <c r="A16580" s="749" t="s">
        <v>39811</v>
      </c>
      <c r="B16580" s="749" t="str">
        <f aca="false">C16580&amp;D16580&amp;E16580&amp;F16580&amp;G16580&amp;H16580</f>
        <v>REGISTRO DE GAVETA,EM BRONZE,COM DIAMETRO DE 1".FORNECIMENTO E COLOCACAO</v>
      </c>
      <c r="C16580" s="749" t="s">
        <v>39812</v>
      </c>
      <c r="D16580" s="749" t="s">
        <v>13617</v>
      </c>
      <c r="I16580" s="749" t="s">
        <v>30</v>
      </c>
      <c r="J16580" s="749" t="n">
        <v>52.56</v>
      </c>
    </row>
    <row collapsed="false" customFormat="false" customHeight="true" hidden="true" ht="12.75" outlineLevel="0" r="16581">
      <c r="A16581" s="749" t="s">
        <v>39813</v>
      </c>
      <c r="B16581" s="749" t="str">
        <f aca="false">C16581&amp;D16581&amp;E16581&amp;F16581&amp;G16581&amp;H16581</f>
        <v>REGISTRO DE GAVETA,EM BRONZE,COM DIAMETRO DE 1".FORNECIMENTO E COLOCACAO</v>
      </c>
      <c r="C16581" s="749" t="s">
        <v>39812</v>
      </c>
      <c r="D16581" s="749" t="s">
        <v>13617</v>
      </c>
      <c r="I16581" s="749" t="s">
        <v>30</v>
      </c>
      <c r="J16581" s="749" t="n">
        <v>49.72</v>
      </c>
    </row>
    <row collapsed="false" customFormat="false" customHeight="true" hidden="true" ht="12.75" outlineLevel="0" r="16582">
      <c r="A16582" s="749" t="s">
        <v>39814</v>
      </c>
      <c r="B16582" s="749" t="str">
        <f aca="false">C16582&amp;D16582&amp;E16582&amp;F16582&amp;G16582&amp;H16582</f>
        <v>REGISTRO DE GAVETA,EM BRONZE,COM DIAMETRO DE 1.1/4".FORNECIMENTO E COLOCACAO</v>
      </c>
      <c r="C16582" s="749" t="s">
        <v>39815</v>
      </c>
      <c r="D16582" s="749" t="s">
        <v>18729</v>
      </c>
      <c r="I16582" s="749" t="s">
        <v>30</v>
      </c>
      <c r="J16582" s="749" t="n">
        <v>62.64</v>
      </c>
    </row>
    <row collapsed="false" customFormat="false" customHeight="true" hidden="true" ht="12.75" outlineLevel="0" r="16583">
      <c r="A16583" s="749" t="s">
        <v>39816</v>
      </c>
      <c r="B16583" s="749" t="str">
        <f aca="false">C16583&amp;D16583&amp;E16583&amp;F16583&amp;G16583&amp;H16583</f>
        <v>REGISTRO DE GAVETA,EM BRONZE,COM DIAMETRO DE 1.1/4".FORNECIMENTO E COLOCACAO</v>
      </c>
      <c r="C16583" s="749" t="s">
        <v>39815</v>
      </c>
      <c r="D16583" s="749" t="s">
        <v>18729</v>
      </c>
      <c r="I16583" s="749" t="s">
        <v>30</v>
      </c>
      <c r="J16583" s="749" t="n">
        <v>59.8</v>
      </c>
    </row>
    <row collapsed="false" customFormat="false" customHeight="true" hidden="true" ht="12.75" outlineLevel="0" r="16584">
      <c r="A16584" s="749" t="s">
        <v>39817</v>
      </c>
      <c r="B16584" s="749" t="str">
        <f aca="false">C16584&amp;D16584&amp;E16584&amp;F16584&amp;G16584&amp;H16584</f>
        <v>REGISTRO DE GAVETA,EM BRONZE,COM DIAMETRO DE 1.1/2".FORNECIMENTO E COLOCACAO</v>
      </c>
      <c r="C16584" s="749" t="s">
        <v>39818</v>
      </c>
      <c r="D16584" s="749" t="s">
        <v>18729</v>
      </c>
      <c r="I16584" s="749" t="s">
        <v>30</v>
      </c>
      <c r="J16584" s="749" t="n">
        <v>73.36</v>
      </c>
    </row>
    <row collapsed="false" customFormat="false" customHeight="true" hidden="true" ht="12.75" outlineLevel="0" r="16585">
      <c r="A16585" s="749" t="s">
        <v>39819</v>
      </c>
      <c r="B16585" s="749" t="str">
        <f aca="false">C16585&amp;D16585&amp;E16585&amp;F16585&amp;G16585&amp;H16585</f>
        <v>REGISTRO DE GAVETA,EM BRONZE,COM DIAMETRO DE 1.1/2".FORNECIMENTO E COLOCACAO</v>
      </c>
      <c r="C16585" s="749" t="s">
        <v>39818</v>
      </c>
      <c r="D16585" s="749" t="s">
        <v>18729</v>
      </c>
      <c r="I16585" s="749" t="s">
        <v>30</v>
      </c>
      <c r="J16585" s="749" t="n">
        <v>70.04</v>
      </c>
    </row>
    <row collapsed="false" customFormat="false" customHeight="true" hidden="true" ht="12.75" outlineLevel="0" r="16586">
      <c r="A16586" s="749" t="s">
        <v>39820</v>
      </c>
      <c r="B16586" s="749" t="str">
        <f aca="false">C16586&amp;D16586&amp;E16586&amp;F16586&amp;G16586&amp;H16586</f>
        <v>REGISTRO DE GAVETA,EM BRONZE,COM DIAMETRO DE 2".FORNECIMENTO E COLOCACAO</v>
      </c>
      <c r="C16586" s="749" t="s">
        <v>39821</v>
      </c>
      <c r="D16586" s="749" t="s">
        <v>13617</v>
      </c>
      <c r="I16586" s="749" t="s">
        <v>30</v>
      </c>
      <c r="J16586" s="749" t="n">
        <v>114.96</v>
      </c>
    </row>
    <row collapsed="false" customFormat="false" customHeight="true" hidden="true" ht="12.75" outlineLevel="0" r="16587">
      <c r="A16587" s="749" t="s">
        <v>39822</v>
      </c>
      <c r="B16587" s="749" t="str">
        <f aca="false">C16587&amp;D16587&amp;E16587&amp;F16587&amp;G16587&amp;H16587</f>
        <v>REGISTRO DE GAVETA,EM BRONZE,COM DIAMETRO DE 2".FORNECIMENTO E COLOCACAO</v>
      </c>
      <c r="C16587" s="749" t="s">
        <v>39821</v>
      </c>
      <c r="D16587" s="749" t="s">
        <v>13617</v>
      </c>
      <c r="I16587" s="749" t="s">
        <v>30</v>
      </c>
      <c r="J16587" s="749" t="n">
        <v>111.64</v>
      </c>
    </row>
    <row collapsed="false" customFormat="false" customHeight="true" hidden="true" ht="12.75" outlineLevel="0" r="16588">
      <c r="A16588" s="749" t="s">
        <v>39823</v>
      </c>
      <c r="B16588" s="749" t="str">
        <f aca="false">C16588&amp;D16588&amp;E16588&amp;F16588&amp;G16588&amp;H16588</f>
        <v>REGISTRO DE GAVETA,EM BRONZE,COM DIAMETRO DE 2.1/2".FORNECIMENTO E COLOCACAO</v>
      </c>
      <c r="C16588" s="749" t="s">
        <v>39824</v>
      </c>
      <c r="D16588" s="749" t="s">
        <v>18729</v>
      </c>
      <c r="I16588" s="749" t="s">
        <v>30</v>
      </c>
      <c r="J16588" s="749" t="n">
        <v>212.62</v>
      </c>
    </row>
    <row collapsed="false" customFormat="false" customHeight="true" hidden="true" ht="12.75" outlineLevel="0" r="16589">
      <c r="A16589" s="749" t="s">
        <v>39825</v>
      </c>
      <c r="B16589" s="749" t="str">
        <f aca="false">C16589&amp;D16589&amp;E16589&amp;F16589&amp;G16589&amp;H16589</f>
        <v>REGISTRO DE GAVETA,EM BRONZE,COM DIAMETRO DE 2.1/2".FORNECIMENTO E COLOCACAO</v>
      </c>
      <c r="C16589" s="749" t="s">
        <v>39824</v>
      </c>
      <c r="D16589" s="749" t="s">
        <v>18729</v>
      </c>
      <c r="I16589" s="749" t="s">
        <v>30</v>
      </c>
      <c r="J16589" s="749" t="n">
        <v>208.83</v>
      </c>
    </row>
    <row collapsed="false" customFormat="false" customHeight="true" hidden="true" ht="12.75" outlineLevel="0" r="16590">
      <c r="A16590" s="749" t="s">
        <v>39826</v>
      </c>
      <c r="B16590" s="749" t="str">
        <f aca="false">C16590&amp;D16590&amp;E16590&amp;F16590&amp;G16590&amp;H16590</f>
        <v>REGISTRO DE GAVETA,EM BRONZE,COM DIAMETRO DE 3".FORNECIMENTO E COLOCACAO</v>
      </c>
      <c r="C16590" s="749" t="s">
        <v>39827</v>
      </c>
      <c r="D16590" s="749" t="s">
        <v>13617</v>
      </c>
      <c r="I16590" s="749" t="s">
        <v>30</v>
      </c>
      <c r="J16590" s="749" t="n">
        <v>312.01</v>
      </c>
    </row>
    <row collapsed="false" customFormat="false" customHeight="true" hidden="true" ht="12.75" outlineLevel="0" r="16591">
      <c r="A16591" s="749" t="s">
        <v>39828</v>
      </c>
      <c r="B16591" s="749" t="str">
        <f aca="false">C16591&amp;D16591&amp;E16591&amp;F16591&amp;G16591&amp;H16591</f>
        <v>REGISTRO DE GAVETA,EM BRONZE,COM DIAMETRO DE 3".FORNECIMENTO E COLOCACAO</v>
      </c>
      <c r="C16591" s="749" t="s">
        <v>39827</v>
      </c>
      <c r="D16591" s="749" t="s">
        <v>13617</v>
      </c>
      <c r="I16591" s="749" t="s">
        <v>30</v>
      </c>
      <c r="J16591" s="749" t="n">
        <v>308.22</v>
      </c>
    </row>
    <row collapsed="false" customFormat="false" customHeight="true" hidden="true" ht="12.75" outlineLevel="0" r="16592">
      <c r="A16592" s="749" t="s">
        <v>39829</v>
      </c>
      <c r="B16592" s="749" t="str">
        <f aca="false">C16592&amp;D16592&amp;E16592&amp;F16592&amp;G16592&amp;H16592</f>
        <v>REGISTRO DE GAVETA,EM BRONZE,COM DIAMETRO DE 4".FORNECIMENTO E COLOCACAO</v>
      </c>
      <c r="C16592" s="749" t="s">
        <v>39830</v>
      </c>
      <c r="D16592" s="749" t="s">
        <v>13617</v>
      </c>
      <c r="I16592" s="749" t="s">
        <v>30</v>
      </c>
      <c r="J16592" s="749" t="n">
        <v>506.05</v>
      </c>
    </row>
    <row collapsed="false" customFormat="false" customHeight="true" hidden="true" ht="12.75" outlineLevel="0" r="16593">
      <c r="A16593" s="749" t="s">
        <v>39831</v>
      </c>
      <c r="B16593" s="749" t="str">
        <f aca="false">C16593&amp;D16593&amp;E16593&amp;F16593&amp;G16593&amp;H16593</f>
        <v>REGISTRO DE GAVETA,EM BRONZE,COM DIAMETRO DE 4".FORNECIMENTO E COLOCACAO</v>
      </c>
      <c r="C16593" s="749" t="s">
        <v>39830</v>
      </c>
      <c r="D16593" s="749" t="s">
        <v>13617</v>
      </c>
      <c r="I16593" s="749" t="s">
        <v>30</v>
      </c>
      <c r="J16593" s="749" t="n">
        <v>501.31</v>
      </c>
    </row>
    <row collapsed="false" customFormat="false" customHeight="true" hidden="true" ht="12.75" outlineLevel="0" r="16594">
      <c r="A16594" s="749" t="s">
        <v>39832</v>
      </c>
      <c r="B16594" s="749" t="str">
        <f aca="false">C16594&amp;D16594&amp;E16594&amp;F16594&amp;G16594&amp;H16594</f>
        <v>REGISTRO DE ESFERA,EM BRONZE,COM DIAMETRO DE 1/2".FORNECIMENTO E COLOCACAO</v>
      </c>
      <c r="C16594" s="749" t="s">
        <v>39833</v>
      </c>
      <c r="D16594" s="749" t="s">
        <v>14472</v>
      </c>
      <c r="I16594" s="749" t="s">
        <v>30</v>
      </c>
      <c r="J16594" s="749" t="n">
        <v>34.97</v>
      </c>
    </row>
    <row collapsed="false" customFormat="false" customHeight="true" hidden="true" ht="12.75" outlineLevel="0" r="16595">
      <c r="A16595" s="749" t="s">
        <v>39834</v>
      </c>
      <c r="B16595" s="749" t="str">
        <f aca="false">C16595&amp;D16595&amp;E16595&amp;F16595&amp;G16595&amp;H16595</f>
        <v>REGISTRO DE ESFERA,EM BRONZE,COM DIAMETRO DE 1/2".FORNECIMENTO E COLOCACAO</v>
      </c>
      <c r="C16595" s="749" t="s">
        <v>39833</v>
      </c>
      <c r="D16595" s="749" t="s">
        <v>14472</v>
      </c>
      <c r="I16595" s="749" t="s">
        <v>30</v>
      </c>
      <c r="J16595" s="749" t="n">
        <v>32.13</v>
      </c>
    </row>
    <row collapsed="false" customFormat="false" customHeight="true" hidden="true" ht="12.75" outlineLevel="0" r="16596">
      <c r="A16596" s="749" t="s">
        <v>39835</v>
      </c>
      <c r="B16596" s="749" t="str">
        <f aca="false">C16596&amp;D16596&amp;E16596&amp;F16596&amp;G16596&amp;H16596</f>
        <v>REGISTRO DE ESFERA,EM BRONZE,COM DIAMETRO DE 3/4".FORNECIMENTO E COLOCACAO</v>
      </c>
      <c r="C16596" s="749" t="s">
        <v>39836</v>
      </c>
      <c r="D16596" s="749" t="s">
        <v>14472</v>
      </c>
      <c r="I16596" s="749" t="s">
        <v>30</v>
      </c>
      <c r="J16596" s="749" t="n">
        <v>42.81</v>
      </c>
    </row>
    <row collapsed="false" customFormat="false" customHeight="true" hidden="true" ht="12.75" outlineLevel="0" r="16597">
      <c r="A16597" s="749" t="s">
        <v>39837</v>
      </c>
      <c r="B16597" s="749" t="str">
        <f aca="false">C16597&amp;D16597&amp;E16597&amp;F16597&amp;G16597&amp;H16597</f>
        <v>REGISTRO DE ESFERA,EM BRONZE,COM DIAMETRO DE 3/4".FORNECIMENTO E COLOCACAO</v>
      </c>
      <c r="C16597" s="749" t="s">
        <v>39836</v>
      </c>
      <c r="D16597" s="749" t="s">
        <v>14472</v>
      </c>
      <c r="I16597" s="749" t="s">
        <v>30</v>
      </c>
      <c r="J16597" s="749" t="n">
        <v>39.97</v>
      </c>
    </row>
    <row collapsed="false" customFormat="false" customHeight="true" hidden="true" ht="12.75" outlineLevel="0" r="16598">
      <c r="A16598" s="749" t="s">
        <v>39838</v>
      </c>
      <c r="B16598" s="749" t="str">
        <f aca="false">C16598&amp;D16598&amp;E16598&amp;F16598&amp;G16598&amp;H16598</f>
        <v>REGISTRO DE ESFERA,EM BRONZE,COM DIAMETRO DE 1".FORNECIMENTO E COLOCACAO</v>
      </c>
      <c r="C16598" s="749" t="s">
        <v>39839</v>
      </c>
      <c r="D16598" s="749" t="s">
        <v>13617</v>
      </c>
      <c r="I16598" s="749" t="s">
        <v>30</v>
      </c>
      <c r="J16598" s="749" t="n">
        <v>56.2</v>
      </c>
    </row>
    <row collapsed="false" customFormat="false" customHeight="true" hidden="true" ht="12.75" outlineLevel="0" r="16599">
      <c r="A16599" s="749" t="s">
        <v>39840</v>
      </c>
      <c r="B16599" s="749" t="str">
        <f aca="false">C16599&amp;D16599&amp;E16599&amp;F16599&amp;G16599&amp;H16599</f>
        <v>REGISTRO DE ESFERA,EM BRONZE,COM DIAMETRO DE 1".FORNECIMENTO E COLOCACAO</v>
      </c>
      <c r="C16599" s="749" t="s">
        <v>39839</v>
      </c>
      <c r="D16599" s="749" t="s">
        <v>13617</v>
      </c>
      <c r="I16599" s="749" t="s">
        <v>30</v>
      </c>
      <c r="J16599" s="749" t="n">
        <v>53.36</v>
      </c>
    </row>
    <row collapsed="false" customFormat="false" customHeight="true" hidden="true" ht="12.75" outlineLevel="0" r="16600">
      <c r="A16600" s="749" t="s">
        <v>39841</v>
      </c>
      <c r="B16600" s="749" t="str">
        <f aca="false">C16600&amp;D16600&amp;E16600&amp;F16600&amp;G16600&amp;H16600</f>
        <v>REGISTRO DE ESFERA,EM BRONZE,COM DIAMETRO DE 1.1/4".FORNECIMENTO E COLOCACAO</v>
      </c>
      <c r="C16600" s="749" t="s">
        <v>39842</v>
      </c>
      <c r="D16600" s="749" t="s">
        <v>18729</v>
      </c>
      <c r="I16600" s="749" t="s">
        <v>30</v>
      </c>
      <c r="J16600" s="749" t="n">
        <v>70.62</v>
      </c>
    </row>
    <row collapsed="false" customFormat="false" customHeight="true" hidden="true" ht="12.75" outlineLevel="0" r="16601">
      <c r="A16601" s="749" t="s">
        <v>39843</v>
      </c>
      <c r="B16601" s="749" t="str">
        <f aca="false">C16601&amp;D16601&amp;E16601&amp;F16601&amp;G16601&amp;H16601</f>
        <v>REGISTRO DE ESFERA,EM BRONZE,COM DIAMETRO DE 1.1/4".FORNECIMENTO E COLOCACAO</v>
      </c>
      <c r="C16601" s="749" t="s">
        <v>39842</v>
      </c>
      <c r="D16601" s="749" t="s">
        <v>18729</v>
      </c>
      <c r="I16601" s="749" t="s">
        <v>30</v>
      </c>
      <c r="J16601" s="749" t="n">
        <v>67.78</v>
      </c>
    </row>
    <row collapsed="false" customFormat="false" customHeight="true" hidden="true" ht="12.75" outlineLevel="0" r="16602">
      <c r="A16602" s="749" t="s">
        <v>39844</v>
      </c>
      <c r="B16602" s="749" t="str">
        <f aca="false">C16602&amp;D16602&amp;E16602&amp;F16602&amp;G16602&amp;H16602</f>
        <v>REGISTRO DE ESFERA,EM BRONZE,COM DIAMETRO DE 1.1/2".FORNECIMENTO E COLOCACAO</v>
      </c>
      <c r="C16602" s="749" t="s">
        <v>39845</v>
      </c>
      <c r="D16602" s="749" t="s">
        <v>18729</v>
      </c>
      <c r="I16602" s="749" t="s">
        <v>30</v>
      </c>
      <c r="J16602" s="749" t="n">
        <v>75.78</v>
      </c>
    </row>
    <row collapsed="false" customFormat="false" customHeight="true" hidden="true" ht="12.75" outlineLevel="0" r="16603">
      <c r="A16603" s="749" t="s">
        <v>39846</v>
      </c>
      <c r="B16603" s="749" t="str">
        <f aca="false">C16603&amp;D16603&amp;E16603&amp;F16603&amp;G16603&amp;H16603</f>
        <v>REGISTRO DE ESFERA,EM BRONZE,COM DIAMETRO DE 1.1/2".FORNECIMENTO E COLOCACAO</v>
      </c>
      <c r="C16603" s="749" t="s">
        <v>39845</v>
      </c>
      <c r="D16603" s="749" t="s">
        <v>18729</v>
      </c>
      <c r="I16603" s="749" t="s">
        <v>30</v>
      </c>
      <c r="J16603" s="749" t="n">
        <v>72.46</v>
      </c>
    </row>
    <row collapsed="false" customFormat="false" customHeight="true" hidden="true" ht="12.75" outlineLevel="0" r="16604">
      <c r="A16604" s="749" t="s">
        <v>39847</v>
      </c>
      <c r="B16604" s="749" t="str">
        <f aca="false">C16604&amp;D16604&amp;E16604&amp;F16604&amp;G16604&amp;H16604</f>
        <v>REGISTRO DE ESFERA,EM BRONZE,COM DIAMETRO DE 2".FORNECIMENTO E COLOCACAO</v>
      </c>
      <c r="C16604" s="749" t="s">
        <v>39848</v>
      </c>
      <c r="D16604" s="749" t="s">
        <v>13617</v>
      </c>
      <c r="I16604" s="749" t="s">
        <v>30</v>
      </c>
      <c r="J16604" s="749" t="n">
        <v>116.4</v>
      </c>
    </row>
    <row collapsed="false" customFormat="false" customHeight="true" hidden="true" ht="12.75" outlineLevel="0" r="16605">
      <c r="A16605" s="749" t="s">
        <v>39849</v>
      </c>
      <c r="B16605" s="749" t="str">
        <f aca="false">C16605&amp;D16605&amp;E16605&amp;F16605&amp;G16605&amp;H16605</f>
        <v>REGISTRO DE ESFERA,EM BRONZE,COM DIAMETRO DE 2".FORNECIMENTO E COLOCACAO</v>
      </c>
      <c r="C16605" s="749" t="s">
        <v>39848</v>
      </c>
      <c r="D16605" s="749" t="s">
        <v>13617</v>
      </c>
      <c r="I16605" s="749" t="s">
        <v>30</v>
      </c>
      <c r="J16605" s="749" t="n">
        <v>113.08</v>
      </c>
    </row>
    <row collapsed="false" customFormat="false" customHeight="true" hidden="true" ht="12.75" outlineLevel="0" r="16606">
      <c r="A16606" s="749" t="s">
        <v>39850</v>
      </c>
      <c r="B16606" s="749" t="str">
        <f aca="false">C16606&amp;D16606&amp;E16606&amp;F16606&amp;G16606&amp;H16606</f>
        <v>VALVULA DE PE,EM BRONZE,COM DIAMETRO DE 3/4".FORNECIMENTO ECOLOCACAO</v>
      </c>
      <c r="C16606" s="749" t="s">
        <v>39851</v>
      </c>
      <c r="D16606" s="749" t="s">
        <v>14924</v>
      </c>
      <c r="I16606" s="749" t="s">
        <v>30</v>
      </c>
      <c r="J16606" s="749" t="n">
        <v>47.1</v>
      </c>
    </row>
    <row collapsed="false" customFormat="false" customHeight="true" hidden="true" ht="12.75" outlineLevel="0" r="16607">
      <c r="A16607" s="749" t="s">
        <v>39852</v>
      </c>
      <c r="B16607" s="749" t="str">
        <f aca="false">C16607&amp;D16607&amp;E16607&amp;F16607&amp;G16607&amp;H16607</f>
        <v>VALVULA DE PE,EM BRONZE,COM DIAMETRO DE 3/4".FORNECIMENTO ECOLOCACAO</v>
      </c>
      <c r="C16607" s="749" t="s">
        <v>39851</v>
      </c>
      <c r="D16607" s="749" t="s">
        <v>14924</v>
      </c>
      <c r="I16607" s="749" t="s">
        <v>30</v>
      </c>
      <c r="J16607" s="749" t="n">
        <v>44.26</v>
      </c>
    </row>
    <row collapsed="false" customFormat="false" customHeight="true" hidden="true" ht="12.75" outlineLevel="0" r="16608">
      <c r="A16608" s="749" t="s">
        <v>39853</v>
      </c>
      <c r="B16608" s="749" t="str">
        <f aca="false">C16608&amp;D16608&amp;E16608&amp;F16608&amp;G16608&amp;H16608</f>
        <v>VALVULA DE PE,EM BRONZE,COM DIAMETRO DE 1".FORNECIMENTO E COLOCACAO</v>
      </c>
      <c r="C16608" s="749" t="s">
        <v>39854</v>
      </c>
      <c r="D16608" s="749" t="s">
        <v>15017</v>
      </c>
      <c r="I16608" s="749" t="s">
        <v>30</v>
      </c>
      <c r="J16608" s="749" t="n">
        <v>55.6</v>
      </c>
    </row>
    <row collapsed="false" customFormat="false" customHeight="true" hidden="true" ht="12.75" outlineLevel="0" r="16609">
      <c r="A16609" s="749" t="s">
        <v>39855</v>
      </c>
      <c r="B16609" s="749" t="str">
        <f aca="false">C16609&amp;D16609&amp;E16609&amp;F16609&amp;G16609&amp;H16609</f>
        <v>VALVULA DE PE,EM BRONZE,COM DIAMETRO DE 1".FORNECIMENTO E COLOCACAO</v>
      </c>
      <c r="C16609" s="749" t="s">
        <v>39854</v>
      </c>
      <c r="D16609" s="749" t="s">
        <v>15017</v>
      </c>
      <c r="I16609" s="749" t="s">
        <v>30</v>
      </c>
      <c r="J16609" s="749" t="n">
        <v>52.76</v>
      </c>
    </row>
    <row collapsed="false" customFormat="false" customHeight="true" hidden="true" ht="12.75" outlineLevel="0" r="16610">
      <c r="A16610" s="749" t="s">
        <v>39856</v>
      </c>
      <c r="B16610" s="749" t="str">
        <f aca="false">C16610&amp;D16610&amp;E16610&amp;F16610&amp;G16610&amp;H16610</f>
        <v>VALVULA DE PE,EM BRONZE,COM DIAMETRO DE 1.1/4".FORNECIMENTOE COLOCACAO</v>
      </c>
      <c r="C16610" s="749" t="s">
        <v>39857</v>
      </c>
      <c r="D16610" s="749" t="s">
        <v>14871</v>
      </c>
      <c r="I16610" s="749" t="s">
        <v>30</v>
      </c>
      <c r="J16610" s="749" t="n">
        <v>87.28</v>
      </c>
    </row>
    <row collapsed="false" customFormat="false" customHeight="true" hidden="true" ht="12.75" outlineLevel="0" r="16611">
      <c r="A16611" s="749" t="s">
        <v>39858</v>
      </c>
      <c r="B16611" s="749" t="str">
        <f aca="false">C16611&amp;D16611&amp;E16611&amp;F16611&amp;G16611&amp;H16611</f>
        <v>VALVULA DE PE,EM BRONZE,COM DIAMETRO DE 1.1/4".FORNECIMENTOE COLOCACAO</v>
      </c>
      <c r="C16611" s="749" t="s">
        <v>39857</v>
      </c>
      <c r="D16611" s="749" t="s">
        <v>14871</v>
      </c>
      <c r="I16611" s="749" t="s">
        <v>30</v>
      </c>
      <c r="J16611" s="749" t="n">
        <v>84.44</v>
      </c>
    </row>
    <row collapsed="false" customFormat="false" customHeight="true" hidden="true" ht="12.75" outlineLevel="0" r="16612">
      <c r="A16612" s="749" t="s">
        <v>39859</v>
      </c>
      <c r="B16612" s="749" t="str">
        <f aca="false">C16612&amp;D16612&amp;E16612&amp;F16612&amp;G16612&amp;H16612</f>
        <v>VALVULA DE PE,EM BRONZE,COM DIAMETRO DE 1.1/2".FORNECIMENTOE COLOCACAO</v>
      </c>
      <c r="C16612" s="749" t="s">
        <v>39860</v>
      </c>
      <c r="D16612" s="749" t="s">
        <v>14871</v>
      </c>
      <c r="I16612" s="749" t="s">
        <v>30</v>
      </c>
      <c r="J16612" s="749" t="n">
        <v>95.81</v>
      </c>
    </row>
    <row collapsed="false" customFormat="false" customHeight="true" hidden="true" ht="12.75" outlineLevel="0" r="16613">
      <c r="A16613" s="749" t="s">
        <v>39861</v>
      </c>
      <c r="B16613" s="749" t="str">
        <f aca="false">C16613&amp;D16613&amp;E16613&amp;F16613&amp;G16613&amp;H16613</f>
        <v>VALVULA DE PE,EM BRONZE,COM DIAMETRO DE 1.1/2".FORNECIMENTOE COLOCACAO</v>
      </c>
      <c r="C16613" s="749" t="s">
        <v>39860</v>
      </c>
      <c r="D16613" s="749" t="s">
        <v>14871</v>
      </c>
      <c r="I16613" s="749" t="s">
        <v>30</v>
      </c>
      <c r="J16613" s="749" t="n">
        <v>92.49</v>
      </c>
    </row>
    <row collapsed="false" customFormat="false" customHeight="true" hidden="true" ht="12.75" outlineLevel="0" r="16614">
      <c r="A16614" s="749" t="s">
        <v>39862</v>
      </c>
      <c r="B16614" s="749" t="str">
        <f aca="false">C16614&amp;D16614&amp;E16614&amp;F16614&amp;G16614&amp;H16614</f>
        <v>VALVULA DE PE,EM BRONZE,COM DIAMETRO DE 2".FORNECIMENTO E COLOCACAO</v>
      </c>
      <c r="C16614" s="749" t="s">
        <v>39863</v>
      </c>
      <c r="D16614" s="749" t="s">
        <v>15017</v>
      </c>
      <c r="I16614" s="749" t="s">
        <v>30</v>
      </c>
      <c r="J16614" s="749" t="n">
        <v>127.74</v>
      </c>
    </row>
    <row collapsed="false" customFormat="false" customHeight="true" hidden="true" ht="12.75" outlineLevel="0" r="16615">
      <c r="A16615" s="749" t="s">
        <v>39864</v>
      </c>
      <c r="B16615" s="749" t="str">
        <f aca="false">C16615&amp;D16615&amp;E16615&amp;F16615&amp;G16615&amp;H16615</f>
        <v>VALVULA DE PE,EM BRONZE,COM DIAMETRO DE 2".FORNECIMENTO E COLOCACAO</v>
      </c>
      <c r="C16615" s="749" t="s">
        <v>39863</v>
      </c>
      <c r="D16615" s="749" t="s">
        <v>15017</v>
      </c>
      <c r="I16615" s="749" t="s">
        <v>30</v>
      </c>
      <c r="J16615" s="749" t="n">
        <v>124.42</v>
      </c>
    </row>
    <row collapsed="false" customFormat="false" customHeight="true" hidden="true" ht="12.75" outlineLevel="0" r="16616">
      <c r="A16616" s="749" t="s">
        <v>39865</v>
      </c>
      <c r="B16616" s="749" t="str">
        <f aca="false">C16616&amp;D16616&amp;E16616&amp;F16616&amp;G16616&amp;H16616</f>
        <v>VALVULA DE PE,EM BRONZE,COM DIAMETRO DE 2.1/2".FORNECIMENTOE COLOCACAO</v>
      </c>
      <c r="C16616" s="749" t="s">
        <v>39866</v>
      </c>
      <c r="D16616" s="749" t="s">
        <v>14871</v>
      </c>
      <c r="I16616" s="749" t="s">
        <v>30</v>
      </c>
      <c r="J16616" s="749" t="n">
        <v>222.32</v>
      </c>
    </row>
    <row collapsed="false" customFormat="false" customHeight="true" hidden="true" ht="12.75" outlineLevel="0" r="16617">
      <c r="A16617" s="749" t="s">
        <v>39867</v>
      </c>
      <c r="B16617" s="749" t="str">
        <f aca="false">C16617&amp;D16617&amp;E16617&amp;F16617&amp;G16617&amp;H16617</f>
        <v>VALVULA DE PE,EM BRONZE,COM DIAMETRO DE 2.1/2".FORNECIMENTOE COLOCACAO</v>
      </c>
      <c r="C16617" s="749" t="s">
        <v>39866</v>
      </c>
      <c r="D16617" s="749" t="s">
        <v>14871</v>
      </c>
      <c r="I16617" s="749" t="s">
        <v>30</v>
      </c>
      <c r="J16617" s="749" t="n">
        <v>218.53</v>
      </c>
    </row>
    <row collapsed="false" customFormat="false" customHeight="true" hidden="true" ht="12.75" outlineLevel="0" r="16618">
      <c r="A16618" s="749" t="s">
        <v>39868</v>
      </c>
      <c r="B16618" s="749" t="str">
        <f aca="false">C16618&amp;D16618&amp;E16618&amp;F16618&amp;G16618&amp;H16618</f>
        <v>VALVULA DE PE,EM BRONZE,COM DIAMETRO DE 3".FORNECIMENTO E COLOCACAO</v>
      </c>
      <c r="C16618" s="749" t="s">
        <v>39869</v>
      </c>
      <c r="D16618" s="749" t="s">
        <v>15017</v>
      </c>
      <c r="I16618" s="749" t="s">
        <v>30</v>
      </c>
      <c r="J16618" s="749" t="n">
        <v>321.62</v>
      </c>
    </row>
    <row collapsed="false" customFormat="false" customHeight="true" hidden="true" ht="12.75" outlineLevel="0" r="16619">
      <c r="A16619" s="749" t="s">
        <v>39870</v>
      </c>
      <c r="B16619" s="749" t="str">
        <f aca="false">C16619&amp;D16619&amp;E16619&amp;F16619&amp;G16619&amp;H16619</f>
        <v>VALVULA DE PE,EM BRONZE,COM DIAMETRO DE 3".FORNECIMENTO E COLOCACAO</v>
      </c>
      <c r="C16619" s="749" t="s">
        <v>39869</v>
      </c>
      <c r="D16619" s="749" t="s">
        <v>15017</v>
      </c>
      <c r="I16619" s="749" t="s">
        <v>30</v>
      </c>
      <c r="J16619" s="749" t="n">
        <v>317.83</v>
      </c>
    </row>
    <row collapsed="false" customFormat="false" customHeight="true" hidden="true" ht="12.75" outlineLevel="0" r="16620">
      <c r="A16620" s="749" t="s">
        <v>39871</v>
      </c>
      <c r="B16620" s="749" t="str">
        <f aca="false">C16620&amp;D16620&amp;E16620&amp;F16620&amp;G16620&amp;H16620</f>
        <v>VALVULA DE PE,EM BRONZE,COM DIAMETRO DE 4".FORNECIMENTO E COLOCACAO</v>
      </c>
      <c r="C16620" s="749" t="s">
        <v>39872</v>
      </c>
      <c r="D16620" s="749" t="s">
        <v>15017</v>
      </c>
      <c r="I16620" s="749" t="s">
        <v>30</v>
      </c>
      <c r="J16620" s="749" t="n">
        <v>501.68</v>
      </c>
    </row>
    <row collapsed="false" customFormat="false" customHeight="true" hidden="true" ht="12.75" outlineLevel="0" r="16621">
      <c r="A16621" s="749" t="s">
        <v>39873</v>
      </c>
      <c r="B16621" s="749" t="str">
        <f aca="false">C16621&amp;D16621&amp;E16621&amp;F16621&amp;G16621&amp;H16621</f>
        <v>VALVULA DE PE,EM BRONZE,COM DIAMETRO DE 4".FORNECIMENTO E COLOCACAO</v>
      </c>
      <c r="C16621" s="749" t="s">
        <v>39872</v>
      </c>
      <c r="D16621" s="749" t="s">
        <v>15017</v>
      </c>
      <c r="I16621" s="749" t="s">
        <v>30</v>
      </c>
      <c r="J16621" s="749" t="n">
        <v>496.94</v>
      </c>
    </row>
    <row collapsed="false" customFormat="false" customHeight="true" hidden="true" ht="12.75" outlineLevel="0" r="16622">
      <c r="A16622" s="749" t="s">
        <v>39874</v>
      </c>
      <c r="B16622" s="749" t="str">
        <f aca="false">C16622&amp;D16622&amp;E16622&amp;F16622&amp;G16622&amp;H16622</f>
        <v>VALVULA DE RETENCAO VERTICAL,EM BRONZE,COM DIAMETRO DE 3/4".FORNECIMENTO E COLOCACAO</v>
      </c>
      <c r="C16622" s="749" t="s">
        <v>39875</v>
      </c>
      <c r="D16622" s="749" t="s">
        <v>14956</v>
      </c>
      <c r="I16622" s="749" t="s">
        <v>30</v>
      </c>
      <c r="J16622" s="749" t="n">
        <v>50.68</v>
      </c>
    </row>
    <row collapsed="false" customFormat="false" customHeight="true" hidden="true" ht="12.75" outlineLevel="0" r="16623">
      <c r="A16623" s="749" t="s">
        <v>39876</v>
      </c>
      <c r="B16623" s="749" t="str">
        <f aca="false">C16623&amp;D16623&amp;E16623&amp;F16623&amp;G16623&amp;H16623</f>
        <v>VALVULA DE RETENCAO VERTICAL,EM BRONZE,COM DIAMETRO DE 3/4".FORNECIMENTO E COLOCACAO</v>
      </c>
      <c r="C16623" s="749" t="s">
        <v>39875</v>
      </c>
      <c r="D16623" s="749" t="s">
        <v>14956</v>
      </c>
      <c r="I16623" s="749" t="s">
        <v>30</v>
      </c>
      <c r="J16623" s="749" t="n">
        <v>47.84</v>
      </c>
    </row>
    <row collapsed="false" customFormat="false" customHeight="true" hidden="true" ht="12.75" outlineLevel="0" r="16624">
      <c r="A16624" s="749" t="s">
        <v>39877</v>
      </c>
      <c r="B16624" s="749" t="str">
        <f aca="false">C16624&amp;D16624&amp;E16624&amp;F16624&amp;G16624&amp;H16624</f>
        <v>VALVULA DE RETENCAO VERTICAL,EM BRONZE,COM DIAMETRO DE 1".FORNECIMENTO E COLOCACAO</v>
      </c>
      <c r="C16624" s="749" t="s">
        <v>39878</v>
      </c>
      <c r="D16624" s="749" t="s">
        <v>14460</v>
      </c>
      <c r="I16624" s="749" t="s">
        <v>30</v>
      </c>
      <c r="J16624" s="749" t="n">
        <v>54.51</v>
      </c>
    </row>
    <row collapsed="false" customFormat="false" customHeight="true" hidden="true" ht="12.75" outlineLevel="0" r="16625">
      <c r="A16625" s="749" t="s">
        <v>39879</v>
      </c>
      <c r="B16625" s="749" t="str">
        <f aca="false">C16625&amp;D16625&amp;E16625&amp;F16625&amp;G16625&amp;H16625</f>
        <v>VALVULA DE RETENCAO VERTICAL,EM BRONZE,COM DIAMETRO DE 1".FORNECIMENTO E COLOCACAO</v>
      </c>
      <c r="C16625" s="749" t="s">
        <v>39878</v>
      </c>
      <c r="D16625" s="749" t="s">
        <v>14460</v>
      </c>
      <c r="I16625" s="749" t="s">
        <v>30</v>
      </c>
      <c r="J16625" s="749" t="n">
        <v>51.67</v>
      </c>
    </row>
    <row collapsed="false" customFormat="false" customHeight="true" hidden="true" ht="12.75" outlineLevel="0" r="16626">
      <c r="A16626" s="749" t="s">
        <v>39880</v>
      </c>
      <c r="B16626" s="749" t="str">
        <f aca="false">C16626&amp;D16626&amp;E16626&amp;F16626&amp;G16626&amp;H16626</f>
        <v>VALVULA DE RETENCAO VERTICAL,EM BRONZE,COM DIAMETRO DE 1.1/4".FORNECIMENTO E COLOCACAO</v>
      </c>
      <c r="C16626" s="749" t="s">
        <v>39881</v>
      </c>
      <c r="D16626" s="749" t="s">
        <v>39882</v>
      </c>
      <c r="I16626" s="749" t="s">
        <v>30</v>
      </c>
      <c r="J16626" s="749" t="n">
        <v>65.03</v>
      </c>
    </row>
    <row collapsed="false" customFormat="false" customHeight="true" hidden="true" ht="12.75" outlineLevel="0" r="16627">
      <c r="A16627" s="749" t="s">
        <v>39883</v>
      </c>
      <c r="B16627" s="749" t="str">
        <f aca="false">C16627&amp;D16627&amp;E16627&amp;F16627&amp;G16627&amp;H16627</f>
        <v>VALVULA DE RETENCAO VERTICAL,EM BRONZE,COM DIAMETRO DE 1.1/4".FORNECIMENTO E COLOCACAO</v>
      </c>
      <c r="C16627" s="749" t="s">
        <v>39881</v>
      </c>
      <c r="D16627" s="749" t="s">
        <v>39882</v>
      </c>
      <c r="I16627" s="749" t="s">
        <v>30</v>
      </c>
      <c r="J16627" s="749" t="n">
        <v>62.19</v>
      </c>
    </row>
    <row collapsed="false" customFormat="false" customHeight="true" hidden="true" ht="12.75" outlineLevel="0" r="16628">
      <c r="A16628" s="749" t="s">
        <v>39884</v>
      </c>
      <c r="B16628" s="749" t="str">
        <f aca="false">C16628&amp;D16628&amp;E16628&amp;F16628&amp;G16628&amp;H16628</f>
        <v>VALVULA DE RETENCAO VERTICAL,EM BRONZE,COM DIAMETRO DE 1.1/2".FORNECIMENTO E COLOCACAO</v>
      </c>
      <c r="C16628" s="749" t="s">
        <v>39885</v>
      </c>
      <c r="D16628" s="749" t="s">
        <v>39882</v>
      </c>
      <c r="I16628" s="749" t="s">
        <v>30</v>
      </c>
      <c r="J16628" s="749" t="n">
        <v>96.34</v>
      </c>
    </row>
    <row collapsed="false" customFormat="false" customHeight="true" hidden="true" ht="12.75" outlineLevel="0" r="16629">
      <c r="A16629" s="749" t="s">
        <v>39886</v>
      </c>
      <c r="B16629" s="749" t="str">
        <f aca="false">C16629&amp;D16629&amp;E16629&amp;F16629&amp;G16629&amp;H16629</f>
        <v>VALVULA DE RETENCAO VERTICAL,EM BRONZE,COM DIAMETRO DE 1.1/2".FORNECIMENTO E COLOCACAO</v>
      </c>
      <c r="C16629" s="749" t="s">
        <v>39885</v>
      </c>
      <c r="D16629" s="749" t="s">
        <v>39882</v>
      </c>
      <c r="I16629" s="749" t="s">
        <v>30</v>
      </c>
      <c r="J16629" s="749" t="n">
        <v>93.02</v>
      </c>
    </row>
    <row collapsed="false" customFormat="false" customHeight="true" hidden="true" ht="12.75" outlineLevel="0" r="16630">
      <c r="A16630" s="749" t="s">
        <v>39887</v>
      </c>
      <c r="B16630" s="749" t="str">
        <f aca="false">C16630&amp;D16630&amp;E16630&amp;F16630&amp;G16630&amp;H16630</f>
        <v>VALVULA DE RETENCAO VERTICAL,EM BRONZE,COM DIAMETRO DE 2".FORNECIMENTO E COLOCACAO</v>
      </c>
      <c r="C16630" s="749" t="s">
        <v>39888</v>
      </c>
      <c r="D16630" s="749" t="s">
        <v>14460</v>
      </c>
      <c r="I16630" s="749" t="s">
        <v>30</v>
      </c>
      <c r="J16630" s="749" t="n">
        <v>122.46</v>
      </c>
    </row>
    <row collapsed="false" customFormat="false" customHeight="true" hidden="true" ht="12.75" outlineLevel="0" r="16631">
      <c r="A16631" s="749" t="s">
        <v>39889</v>
      </c>
      <c r="B16631" s="749" t="str">
        <f aca="false">C16631&amp;D16631&amp;E16631&amp;F16631&amp;G16631&amp;H16631</f>
        <v>VALVULA DE RETENCAO VERTICAL,EM BRONZE,COM DIAMETRO DE 2".FORNECIMENTO E COLOCACAO</v>
      </c>
      <c r="C16631" s="749" t="s">
        <v>39888</v>
      </c>
      <c r="D16631" s="749" t="s">
        <v>14460</v>
      </c>
      <c r="I16631" s="749" t="s">
        <v>30</v>
      </c>
      <c r="J16631" s="749" t="n">
        <v>119.14</v>
      </c>
    </row>
    <row collapsed="false" customFormat="false" customHeight="true" hidden="true" ht="12.75" outlineLevel="0" r="16632">
      <c r="A16632" s="749" t="s">
        <v>39890</v>
      </c>
      <c r="B16632" s="749" t="str">
        <f aca="false">C16632&amp;D16632&amp;E16632&amp;F16632&amp;G16632&amp;H16632</f>
        <v>VALVULA DE RETENCAO VERTICAL EM BRONZE COM DIAMETRO DE 2.1/2".FORNECIMENTO E COLOCACAO</v>
      </c>
      <c r="C16632" s="749" t="s">
        <v>39891</v>
      </c>
      <c r="D16632" s="749" t="s">
        <v>39882</v>
      </c>
      <c r="I16632" s="749" t="s">
        <v>30</v>
      </c>
      <c r="J16632" s="749" t="n">
        <v>216.68</v>
      </c>
    </row>
    <row collapsed="false" customFormat="false" customHeight="true" hidden="true" ht="12.75" outlineLevel="0" r="16633">
      <c r="A16633" s="749" t="s">
        <v>39892</v>
      </c>
      <c r="B16633" s="749" t="str">
        <f aca="false">C16633&amp;D16633&amp;E16633&amp;F16633&amp;G16633&amp;H16633</f>
        <v>VALVULA DE RETENCAO VERTICAL EM BRONZE COM DIAMETRO DE 2.1/2".FORNECIMENTO E COLOCACAO</v>
      </c>
      <c r="C16633" s="749" t="s">
        <v>39891</v>
      </c>
      <c r="D16633" s="749" t="s">
        <v>39882</v>
      </c>
      <c r="I16633" s="749" t="s">
        <v>30</v>
      </c>
      <c r="J16633" s="749" t="n">
        <v>212.89</v>
      </c>
    </row>
    <row collapsed="false" customFormat="false" customHeight="true" hidden="true" ht="12.75" outlineLevel="0" r="16634">
      <c r="A16634" s="749" t="s">
        <v>39893</v>
      </c>
      <c r="B16634" s="749" t="str">
        <f aca="false">C16634&amp;D16634&amp;E16634&amp;F16634&amp;G16634&amp;H16634</f>
        <v>VALVULA DE RETENCAO VERTICAL EM BRONZE,COM DIAMETRO DE 3".FORNECIMENTO E COLOCACAO</v>
      </c>
      <c r="C16634" s="749" t="s">
        <v>39894</v>
      </c>
      <c r="D16634" s="749" t="s">
        <v>14460</v>
      </c>
      <c r="I16634" s="749" t="s">
        <v>30</v>
      </c>
      <c r="J16634" s="749" t="n">
        <v>324.47</v>
      </c>
    </row>
    <row collapsed="false" customFormat="false" customHeight="true" hidden="true" ht="12.75" outlineLevel="0" r="16635">
      <c r="A16635" s="749" t="s">
        <v>39895</v>
      </c>
      <c r="B16635" s="749" t="str">
        <f aca="false">C16635&amp;D16635&amp;E16635&amp;F16635&amp;G16635&amp;H16635</f>
        <v>VALVULA DE RETENCAO VERTICAL EM BRONZE,COM DIAMETRO DE 3".FORNECIMENTO E COLOCACAO</v>
      </c>
      <c r="C16635" s="749" t="s">
        <v>39894</v>
      </c>
      <c r="D16635" s="749" t="s">
        <v>14460</v>
      </c>
      <c r="I16635" s="749" t="s">
        <v>30</v>
      </c>
      <c r="J16635" s="749" t="n">
        <v>320.68</v>
      </c>
    </row>
    <row collapsed="false" customFormat="false" customHeight="true" hidden="true" ht="12.75" outlineLevel="0" r="16636">
      <c r="A16636" s="749" t="s">
        <v>39896</v>
      </c>
      <c r="B16636" s="749" t="str">
        <f aca="false">C16636&amp;D16636&amp;E16636&amp;F16636&amp;G16636&amp;H16636</f>
        <v>VALVULA DE RETENCAO VERTICAL.EM BRONZE,COM DIAMETRO DE 4".FORNECIMENTO E COLOCACAO</v>
      </c>
      <c r="C16636" s="749" t="s">
        <v>39897</v>
      </c>
      <c r="D16636" s="749" t="s">
        <v>14460</v>
      </c>
      <c r="I16636" s="749" t="s">
        <v>30</v>
      </c>
      <c r="J16636" s="749" t="n">
        <v>548.25</v>
      </c>
    </row>
    <row collapsed="false" customFormat="false" customHeight="true" hidden="true" ht="12.75" outlineLevel="0" r="16637">
      <c r="A16637" s="749" t="s">
        <v>39898</v>
      </c>
      <c r="B16637" s="749" t="str">
        <f aca="false">C16637&amp;D16637&amp;E16637&amp;F16637&amp;G16637&amp;H16637</f>
        <v>VALVULA DE RETENCAO VERTICAL.EM BRONZE,COM DIAMETRO DE 4".FORNECIMENTO E COLOCACAO</v>
      </c>
      <c r="C16637" s="749" t="s">
        <v>39897</v>
      </c>
      <c r="D16637" s="749" t="s">
        <v>14460</v>
      </c>
      <c r="I16637" s="749" t="s">
        <v>30</v>
      </c>
      <c r="J16637" s="749" t="n">
        <v>543.51</v>
      </c>
    </row>
    <row collapsed="false" customFormat="false" customHeight="true" hidden="true" ht="12.75" outlineLevel="0" r="16638">
      <c r="A16638" s="749" t="s">
        <v>39899</v>
      </c>
      <c r="B16638" s="749" t="str">
        <f aca="false">C16638&amp;D16638&amp;E16638&amp;F16638&amp;G16638&amp;H16638</f>
        <v>VALVULA DE RETENCAO HORIZONTAL,EM BRONZE,COM DIAMETRO DE 3/4".FORNECIMENTO E COLOCACAO</v>
      </c>
      <c r="C16638" s="749" t="s">
        <v>39900</v>
      </c>
      <c r="D16638" s="749" t="s">
        <v>39882</v>
      </c>
      <c r="I16638" s="749" t="s">
        <v>30</v>
      </c>
      <c r="J16638" s="749" t="n">
        <v>60.13</v>
      </c>
    </row>
    <row collapsed="false" customFormat="false" customHeight="true" hidden="true" ht="12.75" outlineLevel="0" r="16639">
      <c r="A16639" s="749" t="s">
        <v>39901</v>
      </c>
      <c r="B16639" s="749" t="str">
        <f aca="false">C16639&amp;D16639&amp;E16639&amp;F16639&amp;G16639&amp;H16639</f>
        <v>VALVULA DE RETENCAO HORIZONTAL,EM BRONZE,COM DIAMETRO DE 3/4".FORNECIMENTO E COLOCACAO</v>
      </c>
      <c r="C16639" s="749" t="s">
        <v>39900</v>
      </c>
      <c r="D16639" s="749" t="s">
        <v>39882</v>
      </c>
      <c r="I16639" s="749" t="s">
        <v>30</v>
      </c>
      <c r="J16639" s="749" t="n">
        <v>57.29</v>
      </c>
    </row>
    <row collapsed="false" customFormat="false" customHeight="true" hidden="true" ht="12.75" outlineLevel="0" r="16640">
      <c r="A16640" s="749" t="s">
        <v>39902</v>
      </c>
      <c r="B16640" s="749" t="str">
        <f aca="false">C16640&amp;D16640&amp;E16640&amp;F16640&amp;G16640&amp;H16640</f>
        <v>VALVULA DE RETENCAO HORIZONTAL,EM BRONZE,COM DIAMETRO DE 1".FORNECIMENTO E COLOCACAO</v>
      </c>
      <c r="C16640" s="749" t="s">
        <v>39903</v>
      </c>
      <c r="D16640" s="749" t="s">
        <v>14956</v>
      </c>
      <c r="I16640" s="749" t="s">
        <v>30</v>
      </c>
      <c r="J16640" s="749" t="n">
        <v>63.38</v>
      </c>
    </row>
    <row collapsed="false" customFormat="false" customHeight="true" hidden="true" ht="12.75" outlineLevel="0" r="16641">
      <c r="A16641" s="749" t="s">
        <v>39904</v>
      </c>
      <c r="B16641" s="749" t="str">
        <f aca="false">C16641&amp;D16641&amp;E16641&amp;F16641&amp;G16641&amp;H16641</f>
        <v>VALVULA DE RETENCAO HORIZONTAL,EM BRONZE,COM DIAMETRO DE 1".FORNECIMENTO E COLOCACAO</v>
      </c>
      <c r="C16641" s="749" t="s">
        <v>39903</v>
      </c>
      <c r="D16641" s="749" t="s">
        <v>14956</v>
      </c>
      <c r="I16641" s="749" t="s">
        <v>30</v>
      </c>
      <c r="J16641" s="749" t="n">
        <v>60.54</v>
      </c>
    </row>
    <row collapsed="false" customFormat="false" customHeight="true" hidden="true" ht="12.75" outlineLevel="0" r="16642">
      <c r="A16642" s="749" t="s">
        <v>39905</v>
      </c>
      <c r="B16642" s="749" t="str">
        <f aca="false">C16642&amp;D16642&amp;E16642&amp;F16642&amp;G16642&amp;H16642</f>
        <v>VALVULA DE RETENCAO HORIZONTAL,EM BRONZE,COM DIAMETRO DE 1.1/4".FORNECIMENTO E COLOCACAO</v>
      </c>
      <c r="C16642" s="749" t="s">
        <v>39906</v>
      </c>
      <c r="D16642" s="749" t="s">
        <v>39907</v>
      </c>
      <c r="I16642" s="749" t="s">
        <v>30</v>
      </c>
      <c r="J16642" s="749" t="n">
        <v>97.46</v>
      </c>
    </row>
    <row collapsed="false" customFormat="false" customHeight="true" hidden="true" ht="12.75" outlineLevel="0" r="16643">
      <c r="A16643" s="749" t="s">
        <v>39908</v>
      </c>
      <c r="B16643" s="749" t="str">
        <f aca="false">C16643&amp;D16643&amp;E16643&amp;F16643&amp;G16643&amp;H16643</f>
        <v>VALVULA DE RETENCAO HORIZONTAL,EM BRONZE,COM DIAMETRO DE 1.1/4".FORNECIMENTO E COLOCACAO</v>
      </c>
      <c r="C16643" s="749" t="s">
        <v>39906</v>
      </c>
      <c r="D16643" s="749" t="s">
        <v>39907</v>
      </c>
      <c r="I16643" s="749" t="s">
        <v>30</v>
      </c>
      <c r="J16643" s="749" t="n">
        <v>94.62</v>
      </c>
    </row>
    <row collapsed="false" customFormat="false" customHeight="true" hidden="true" ht="12.75" outlineLevel="0" r="16644">
      <c r="A16644" s="749" t="s">
        <v>39909</v>
      </c>
      <c r="B16644" s="749" t="str">
        <f aca="false">C16644&amp;D16644&amp;E16644&amp;F16644&amp;G16644&amp;H16644</f>
        <v>VALVULA DE RETENCAO HORIZONTAL,EM BRONZE,COM DIAMETRO DE 1.1/2".FORNECIMENTO E COLOCACAO</v>
      </c>
      <c r="C16644" s="749" t="s">
        <v>39906</v>
      </c>
      <c r="D16644" s="749" t="s">
        <v>39910</v>
      </c>
      <c r="I16644" s="749" t="s">
        <v>30</v>
      </c>
      <c r="J16644" s="749" t="n">
        <v>131.48</v>
      </c>
    </row>
    <row collapsed="false" customFormat="false" customHeight="true" hidden="true" ht="12.75" outlineLevel="0" r="16645">
      <c r="A16645" s="749" t="s">
        <v>39911</v>
      </c>
      <c r="B16645" s="749" t="str">
        <f aca="false">C16645&amp;D16645&amp;E16645&amp;F16645&amp;G16645&amp;H16645</f>
        <v>VALVULA DE RETENCAO HORIZONTAL,EM BRONZE,COM DIAMETRO DE 1.1/2".FORNECIMENTO E COLOCACAO</v>
      </c>
      <c r="C16645" s="749" t="s">
        <v>39906</v>
      </c>
      <c r="D16645" s="749" t="s">
        <v>39910</v>
      </c>
      <c r="I16645" s="749" t="s">
        <v>30</v>
      </c>
      <c r="J16645" s="749" t="n">
        <v>128.16</v>
      </c>
    </row>
    <row collapsed="false" customFormat="false" customHeight="true" hidden="true" ht="12.75" outlineLevel="0" r="16646">
      <c r="A16646" s="749" t="s">
        <v>39912</v>
      </c>
      <c r="B16646" s="749" t="str">
        <f aca="false">C16646&amp;D16646&amp;E16646&amp;F16646&amp;G16646&amp;H16646</f>
        <v>VALVULA DE RETENCAO HORIZONTAL,EM BRONZE,COM DIAMETRO DE 2".FORNECIMENTO E COLOCACAO</v>
      </c>
      <c r="C16646" s="749" t="s">
        <v>39913</v>
      </c>
      <c r="D16646" s="749" t="s">
        <v>14956</v>
      </c>
      <c r="I16646" s="749" t="s">
        <v>30</v>
      </c>
      <c r="J16646" s="749" t="n">
        <v>185.45</v>
      </c>
    </row>
    <row collapsed="false" customFormat="false" customHeight="true" hidden="true" ht="12.75" outlineLevel="0" r="16647">
      <c r="A16647" s="749" t="s">
        <v>39914</v>
      </c>
      <c r="B16647" s="749" t="str">
        <f aca="false">C16647&amp;D16647&amp;E16647&amp;F16647&amp;G16647&amp;H16647</f>
        <v>VALVULA DE RETENCAO HORIZONTAL,EM BRONZE,COM DIAMETRO DE 2".FORNECIMENTO E COLOCACAO</v>
      </c>
      <c r="C16647" s="749" t="s">
        <v>39913</v>
      </c>
      <c r="D16647" s="749" t="s">
        <v>14956</v>
      </c>
      <c r="I16647" s="749" t="s">
        <v>30</v>
      </c>
      <c r="J16647" s="749" t="n">
        <v>182.13</v>
      </c>
    </row>
    <row collapsed="false" customFormat="false" customHeight="true" hidden="true" ht="12.75" outlineLevel="0" r="16648">
      <c r="A16648" s="749" t="s">
        <v>39915</v>
      </c>
      <c r="B16648" s="749" t="str">
        <f aca="false">C16648&amp;D16648&amp;E16648&amp;F16648&amp;G16648&amp;H16648</f>
        <v>VALVULA DE RETENCAO HORIZONTAL,EM BRONZE,COM DIAMETRO DE 2.1/2".FORNECIMENTO E COLOCACAO</v>
      </c>
      <c r="C16648" s="749" t="s">
        <v>39916</v>
      </c>
      <c r="D16648" s="749" t="s">
        <v>39910</v>
      </c>
      <c r="I16648" s="749" t="s">
        <v>30</v>
      </c>
      <c r="J16648" s="749" t="n">
        <v>304.52</v>
      </c>
    </row>
    <row collapsed="false" customFormat="false" customHeight="true" hidden="true" ht="12.75" outlineLevel="0" r="16649">
      <c r="A16649" s="749" t="s">
        <v>39917</v>
      </c>
      <c r="B16649" s="749" t="str">
        <f aca="false">C16649&amp;D16649&amp;E16649&amp;F16649&amp;G16649&amp;H16649</f>
        <v>VALVULA DE RETENCAO HORIZONTAL,EM BRONZE,COM DIAMETRO DE 2.1/2".FORNECIMENTO E COLOCACAO</v>
      </c>
      <c r="C16649" s="749" t="s">
        <v>39916</v>
      </c>
      <c r="D16649" s="749" t="s">
        <v>39910</v>
      </c>
      <c r="I16649" s="749" t="s">
        <v>30</v>
      </c>
      <c r="J16649" s="749" t="n">
        <v>300.73</v>
      </c>
    </row>
    <row collapsed="false" customFormat="false" customHeight="true" hidden="true" ht="12.75" outlineLevel="0" r="16650">
      <c r="A16650" s="749" t="s">
        <v>39918</v>
      </c>
      <c r="B16650" s="749" t="str">
        <f aca="false">C16650&amp;D16650&amp;E16650&amp;F16650&amp;G16650&amp;H16650</f>
        <v>VALVULA DE RETENCAO HORIZONTAL,EM BRONZE,COM DIAMETRO DE 3".FORNECIMENTO E COLOCACAO</v>
      </c>
      <c r="C16650" s="749" t="s">
        <v>39919</v>
      </c>
      <c r="D16650" s="749" t="s">
        <v>14956</v>
      </c>
      <c r="I16650" s="749" t="s">
        <v>30</v>
      </c>
      <c r="J16650" s="749" t="n">
        <v>397.93</v>
      </c>
    </row>
    <row collapsed="false" customFormat="false" customHeight="true" hidden="true" ht="12.75" outlineLevel="0" r="16651">
      <c r="A16651" s="749" t="s">
        <v>39920</v>
      </c>
      <c r="B16651" s="749" t="str">
        <f aca="false">C16651&amp;D16651&amp;E16651&amp;F16651&amp;G16651&amp;H16651</f>
        <v>VALVULA DE RETENCAO HORIZONTAL,EM BRONZE,COM DIAMETRO DE 3".FORNECIMENTO E COLOCACAO</v>
      </c>
      <c r="C16651" s="749" t="s">
        <v>39919</v>
      </c>
      <c r="D16651" s="749" t="s">
        <v>14956</v>
      </c>
      <c r="I16651" s="749" t="s">
        <v>30</v>
      </c>
      <c r="J16651" s="749" t="n">
        <v>394.14</v>
      </c>
    </row>
    <row collapsed="false" customFormat="false" customHeight="true" hidden="true" ht="12.75" outlineLevel="0" r="16652">
      <c r="A16652" s="749" t="s">
        <v>39921</v>
      </c>
      <c r="B16652" s="749" t="str">
        <f aca="false">C16652&amp;D16652&amp;E16652&amp;F16652&amp;G16652&amp;H16652</f>
        <v>VALVULA DE RETENCAO HORIZONTAL,EM BRONZE,COM DIAMETRO DE 4".FORNECIMENTO E COLOCACAO</v>
      </c>
      <c r="C16652" s="749" t="s">
        <v>39922</v>
      </c>
      <c r="D16652" s="749" t="s">
        <v>14956</v>
      </c>
      <c r="I16652" s="749" t="s">
        <v>30</v>
      </c>
      <c r="J16652" s="749" t="n">
        <v>715.17</v>
      </c>
    </row>
    <row collapsed="false" customFormat="false" customHeight="true" hidden="true" ht="12.75" outlineLevel="0" r="16653">
      <c r="A16653" s="749" t="s">
        <v>39923</v>
      </c>
      <c r="B16653" s="749" t="str">
        <f aca="false">C16653&amp;D16653&amp;E16653&amp;F16653&amp;G16653&amp;H16653</f>
        <v>VALVULA DE RETENCAO HORIZONTAL,EM BRONZE,COM DIAMETRO DE 4".FORNECIMENTO E COLOCACAO</v>
      </c>
      <c r="C16653" s="749" t="s">
        <v>39922</v>
      </c>
      <c r="D16653" s="749" t="s">
        <v>14956</v>
      </c>
      <c r="I16653" s="749" t="s">
        <v>30</v>
      </c>
      <c r="J16653" s="749" t="n">
        <v>710.43</v>
      </c>
    </row>
    <row collapsed="false" customFormat="false" customHeight="true" hidden="true" ht="12.75" outlineLevel="0" r="16654">
      <c r="A16654" s="749" t="s">
        <v>39924</v>
      </c>
      <c r="B16654" s="749" t="str">
        <f aca="false">C16654&amp;D16654&amp;E16654&amp;F16654&amp;G16654&amp;H16654</f>
        <v>REGISTRO DE ESFERA,EM PVC,SOLDAVEL,COM DIAMETRO DE 20MM.FORNECIMENTO E COLOCACAO</v>
      </c>
      <c r="C16654" s="749" t="s">
        <v>39925</v>
      </c>
      <c r="D16654" s="749" t="s">
        <v>20205</v>
      </c>
      <c r="I16654" s="749" t="s">
        <v>30</v>
      </c>
      <c r="J16654" s="749" t="n">
        <v>25.91</v>
      </c>
    </row>
    <row collapsed="false" customFormat="false" customHeight="true" hidden="true" ht="12.75" outlineLevel="0" r="16655">
      <c r="A16655" s="749" t="s">
        <v>39926</v>
      </c>
      <c r="B16655" s="749" t="str">
        <f aca="false">C16655&amp;D16655&amp;E16655&amp;F16655&amp;G16655&amp;H16655</f>
        <v>REGISTRO DE ESFERA,EM PVC,SOLDAVEL,COM DIAMETRO DE 20MM.FORNECIMENTO E COLOCACAO</v>
      </c>
      <c r="C16655" s="749" t="s">
        <v>39925</v>
      </c>
      <c r="D16655" s="749" t="s">
        <v>20205</v>
      </c>
      <c r="I16655" s="749" t="s">
        <v>30</v>
      </c>
      <c r="J16655" s="749" t="n">
        <v>23.07</v>
      </c>
    </row>
    <row collapsed="false" customFormat="false" customHeight="true" hidden="true" ht="12.75" outlineLevel="0" r="16656">
      <c r="A16656" s="749" t="s">
        <v>39927</v>
      </c>
      <c r="B16656" s="749" t="str">
        <f aca="false">C16656&amp;D16656&amp;E16656&amp;F16656&amp;G16656&amp;H16656</f>
        <v>REGISTRO DE ESFERA,EM PVC,SOLDAVEL,COM DIAMETRO DE 25MM.FORNECIMENTO E COLOCACAO</v>
      </c>
      <c r="C16656" s="749" t="s">
        <v>39928</v>
      </c>
      <c r="D16656" s="749" t="s">
        <v>20205</v>
      </c>
      <c r="I16656" s="749" t="s">
        <v>30</v>
      </c>
      <c r="J16656" s="749" t="n">
        <v>32.01</v>
      </c>
    </row>
    <row collapsed="false" customFormat="false" customHeight="true" hidden="true" ht="12.75" outlineLevel="0" r="16657">
      <c r="A16657" s="749" t="s">
        <v>39929</v>
      </c>
      <c r="B16657" s="749" t="str">
        <f aca="false">C16657&amp;D16657&amp;E16657&amp;F16657&amp;G16657&amp;H16657</f>
        <v>REGISTRO DE ESFERA,EM PVC,SOLDAVEL,COM DIAMETRO DE 25MM.FORNECIMENTO E COLOCACAO</v>
      </c>
      <c r="C16657" s="749" t="s">
        <v>39928</v>
      </c>
      <c r="D16657" s="749" t="s">
        <v>20205</v>
      </c>
      <c r="I16657" s="749" t="s">
        <v>30</v>
      </c>
      <c r="J16657" s="749" t="n">
        <v>29.17</v>
      </c>
    </row>
    <row collapsed="false" customFormat="false" customHeight="true" hidden="true" ht="12.75" outlineLevel="0" r="16658">
      <c r="A16658" s="749" t="s">
        <v>39930</v>
      </c>
      <c r="B16658" s="749" t="str">
        <f aca="false">C16658&amp;D16658&amp;E16658&amp;F16658&amp;G16658&amp;H16658</f>
        <v>REGISTRO EM ESFERA,EM PVC,SOLDAVEL,COM DIAMETRO DE 32MM.FORNECIMENTO E COLOCACAO</v>
      </c>
      <c r="C16658" s="749" t="s">
        <v>39931</v>
      </c>
      <c r="D16658" s="749" t="s">
        <v>20205</v>
      </c>
      <c r="I16658" s="749" t="s">
        <v>30</v>
      </c>
      <c r="J16658" s="749" t="n">
        <v>38.47</v>
      </c>
    </row>
    <row collapsed="false" customFormat="false" customHeight="true" hidden="true" ht="12.75" outlineLevel="0" r="16659">
      <c r="A16659" s="749" t="s">
        <v>39932</v>
      </c>
      <c r="B16659" s="749" t="str">
        <f aca="false">C16659&amp;D16659&amp;E16659&amp;F16659&amp;G16659&amp;H16659</f>
        <v>REGISTRO EM ESFERA,EM PVC,SOLDAVEL,COM DIAMETRO DE 32MM.FORNECIMENTO E COLOCACAO</v>
      </c>
      <c r="C16659" s="749" t="s">
        <v>39931</v>
      </c>
      <c r="D16659" s="749" t="s">
        <v>20205</v>
      </c>
      <c r="I16659" s="749" t="s">
        <v>30</v>
      </c>
      <c r="J16659" s="749" t="n">
        <v>35.63</v>
      </c>
    </row>
    <row collapsed="false" customFormat="false" customHeight="true" hidden="true" ht="12.75" outlineLevel="0" r="16660">
      <c r="A16660" s="749" t="s">
        <v>39933</v>
      </c>
      <c r="B16660" s="749" t="str">
        <f aca="false">C16660&amp;D16660&amp;E16660&amp;F16660&amp;G16660&amp;H16660</f>
        <v>REGISTRO DE ESFERA,EM PVC,SOLDAVEL,COM DIAMETRO DE 40MM.FORNECIMENTO E COLOCACAO</v>
      </c>
      <c r="C16660" s="749" t="s">
        <v>39934</v>
      </c>
      <c r="D16660" s="749" t="s">
        <v>20205</v>
      </c>
      <c r="I16660" s="749" t="s">
        <v>30</v>
      </c>
      <c r="J16660" s="749" t="n">
        <v>46.97</v>
      </c>
    </row>
    <row collapsed="false" customFormat="false" customHeight="true" hidden="true" ht="12.75" outlineLevel="0" r="16661">
      <c r="A16661" s="749" t="s">
        <v>39935</v>
      </c>
      <c r="B16661" s="749" t="str">
        <f aca="false">C16661&amp;D16661&amp;E16661&amp;F16661&amp;G16661&amp;H16661</f>
        <v>REGISTRO DE ESFERA,EM PVC,SOLDAVEL,COM DIAMETRO DE 40MM.FORNECIMENTO E COLOCACAO</v>
      </c>
      <c r="C16661" s="749" t="s">
        <v>39934</v>
      </c>
      <c r="D16661" s="749" t="s">
        <v>20205</v>
      </c>
      <c r="I16661" s="749" t="s">
        <v>30</v>
      </c>
      <c r="J16661" s="749" t="n">
        <v>43.65</v>
      </c>
    </row>
    <row collapsed="false" customFormat="false" customHeight="true" hidden="true" ht="12.75" outlineLevel="0" r="16662">
      <c r="A16662" s="749" t="s">
        <v>39936</v>
      </c>
      <c r="B16662" s="749" t="str">
        <f aca="false">C16662&amp;D16662&amp;E16662&amp;F16662&amp;G16662&amp;H16662</f>
        <v>REGISTRO EM ESFERA,EM PVC,SOLDAVEL,COM DIAMETRO DE 50MM.FORNECIMENTO E COLOCACAO</v>
      </c>
      <c r="C16662" s="749" t="s">
        <v>39937</v>
      </c>
      <c r="D16662" s="749" t="s">
        <v>20205</v>
      </c>
      <c r="I16662" s="749" t="s">
        <v>30</v>
      </c>
      <c r="J16662" s="749" t="n">
        <v>47.39</v>
      </c>
    </row>
    <row collapsed="false" customFormat="false" customHeight="true" hidden="true" ht="12.75" outlineLevel="0" r="16663">
      <c r="A16663" s="749" t="s">
        <v>39938</v>
      </c>
      <c r="B16663" s="749" t="str">
        <f aca="false">C16663&amp;D16663&amp;E16663&amp;F16663&amp;G16663&amp;H16663</f>
        <v>REGISTRO EM ESFERA,EM PVC,SOLDAVEL,COM DIAMETRO DE 50MM.FORNECIMENTO E COLOCACAO</v>
      </c>
      <c r="C16663" s="749" t="s">
        <v>39937</v>
      </c>
      <c r="D16663" s="749" t="s">
        <v>20205</v>
      </c>
      <c r="I16663" s="749" t="s">
        <v>30</v>
      </c>
      <c r="J16663" s="749" t="n">
        <v>44.07</v>
      </c>
    </row>
    <row collapsed="false" customFormat="false" customHeight="true" hidden="true" ht="12.75" outlineLevel="0" r="16664">
      <c r="A16664" s="749" t="s">
        <v>39939</v>
      </c>
      <c r="B16664" s="749" t="str">
        <f aca="false">C16664&amp;D16664&amp;E16664&amp;F16664&amp;G16664&amp;H16664</f>
        <v>REGISTRO DE ESFERA,EM PVC,SOLDAVEL,COM DIAMETRO DE 60MM.FORNECIMENTO E COLOCACAO</v>
      </c>
      <c r="C16664" s="749" t="s">
        <v>39940</v>
      </c>
      <c r="D16664" s="749" t="s">
        <v>20205</v>
      </c>
      <c r="I16664" s="749" t="s">
        <v>30</v>
      </c>
      <c r="J16664" s="749" t="n">
        <v>81.23</v>
      </c>
    </row>
    <row collapsed="false" customFormat="false" customHeight="true" hidden="true" ht="12.75" outlineLevel="0" r="16665">
      <c r="A16665" s="749" t="s">
        <v>39941</v>
      </c>
      <c r="B16665" s="749" t="str">
        <f aca="false">C16665&amp;D16665&amp;E16665&amp;F16665&amp;G16665&amp;H16665</f>
        <v>REGISTRO DE ESFERA,EM PVC,SOLDAVEL,COM DIAMETRO DE 60MM.FORNECIMENTO E COLOCACAO</v>
      </c>
      <c r="C16665" s="749" t="s">
        <v>39940</v>
      </c>
      <c r="D16665" s="749" t="s">
        <v>20205</v>
      </c>
      <c r="I16665" s="749" t="s">
        <v>30</v>
      </c>
      <c r="J16665" s="749" t="n">
        <v>77.91</v>
      </c>
    </row>
    <row collapsed="false" customFormat="false" customHeight="true" hidden="true" ht="12.75" outlineLevel="0" r="16666">
      <c r="A16666" s="749" t="s">
        <v>39942</v>
      </c>
      <c r="B16666" s="749" t="str">
        <f aca="false">C16666&amp;D16666&amp;E16666&amp;F16666&amp;G16666&amp;H16666</f>
        <v>VALVULA DE PE,COM CRIVO EM PVC,SOLDAVEL,COM DIAMETRO DE 25MM.FORNECIMENTO E COLOCACAO</v>
      </c>
      <c r="C16666" s="749" t="s">
        <v>39943</v>
      </c>
      <c r="D16666" s="749" t="s">
        <v>14939</v>
      </c>
      <c r="I16666" s="749" t="s">
        <v>30</v>
      </c>
      <c r="J16666" s="749" t="n">
        <v>36.56</v>
      </c>
    </row>
    <row collapsed="false" customFormat="false" customHeight="true" hidden="true" ht="12.75" outlineLevel="0" r="16667">
      <c r="A16667" s="749" t="s">
        <v>39944</v>
      </c>
      <c r="B16667" s="749" t="str">
        <f aca="false">C16667&amp;D16667&amp;E16667&amp;F16667&amp;G16667&amp;H16667</f>
        <v>VALVULA DE PE,COM CRIVO EM PVC,SOLDAVEL,COM DIAMETRO DE 25MM.FORNECIMENTO E COLOCACAO</v>
      </c>
      <c r="C16667" s="749" t="s">
        <v>39943</v>
      </c>
      <c r="D16667" s="749" t="s">
        <v>14939</v>
      </c>
      <c r="I16667" s="749" t="s">
        <v>30</v>
      </c>
      <c r="J16667" s="749" t="n">
        <v>33.72</v>
      </c>
    </row>
    <row collapsed="false" customFormat="false" customHeight="true" hidden="true" ht="12.75" outlineLevel="0" r="16668">
      <c r="A16668" s="749" t="s">
        <v>39945</v>
      </c>
      <c r="B16668" s="749" t="str">
        <f aca="false">C16668&amp;D16668&amp;E16668&amp;F16668&amp;G16668&amp;H16668</f>
        <v>VALVULA DE PE,COM CRIVO EM PVC,SOLDAVEL,COM DIAMETRO DE 32MM.FORNECIMENTO E COLOCACAO</v>
      </c>
      <c r="C16668" s="749" t="s">
        <v>39946</v>
      </c>
      <c r="D16668" s="749" t="s">
        <v>14939</v>
      </c>
      <c r="I16668" s="749" t="s">
        <v>30</v>
      </c>
      <c r="J16668" s="749" t="n">
        <v>41.55</v>
      </c>
    </row>
    <row collapsed="false" customFormat="false" customHeight="true" hidden="true" ht="12.75" outlineLevel="0" r="16669">
      <c r="A16669" s="749" t="s">
        <v>39947</v>
      </c>
      <c r="B16669" s="749" t="str">
        <f aca="false">C16669&amp;D16669&amp;E16669&amp;F16669&amp;G16669&amp;H16669</f>
        <v>VALVULA DE PE,COM CRIVO EM PVC,SOLDAVEL,COM DIAMETRO DE 32MM.FORNECIMENTO E COLOCACAO</v>
      </c>
      <c r="C16669" s="749" t="s">
        <v>39946</v>
      </c>
      <c r="D16669" s="749" t="s">
        <v>14939</v>
      </c>
      <c r="I16669" s="749" t="s">
        <v>30</v>
      </c>
      <c r="J16669" s="749" t="n">
        <v>38.71</v>
      </c>
    </row>
    <row collapsed="false" customFormat="false" customHeight="true" hidden="true" ht="12.75" outlineLevel="0" r="16670">
      <c r="A16670" s="749" t="s">
        <v>39948</v>
      </c>
      <c r="B16670" s="749" t="str">
        <f aca="false">C16670&amp;D16670&amp;E16670&amp;F16670&amp;G16670&amp;H16670</f>
        <v>VALVULA DE PE,COM CRIVO EM PVC,SOLDAVEL,COM DIAMETRO DE 40MM.FORNECIMENTO E COLOCACAO</v>
      </c>
      <c r="C16670" s="749" t="s">
        <v>39949</v>
      </c>
      <c r="D16670" s="749" t="s">
        <v>14939</v>
      </c>
      <c r="I16670" s="749" t="s">
        <v>30</v>
      </c>
      <c r="J16670" s="749" t="n">
        <v>55.28</v>
      </c>
    </row>
    <row collapsed="false" customFormat="false" customHeight="true" hidden="true" ht="12.75" outlineLevel="0" r="16671">
      <c r="A16671" s="749" t="s">
        <v>39950</v>
      </c>
      <c r="B16671" s="749" t="str">
        <f aca="false">C16671&amp;D16671&amp;E16671&amp;F16671&amp;G16671&amp;H16671</f>
        <v>VALVULA DE PE,COM CRIVO EM PVC,SOLDAVEL,COM DIAMETRO DE 40MM.FORNECIMENTO E COLOCACAO</v>
      </c>
      <c r="C16671" s="749" t="s">
        <v>39949</v>
      </c>
      <c r="D16671" s="749" t="s">
        <v>14939</v>
      </c>
      <c r="I16671" s="749" t="s">
        <v>30</v>
      </c>
      <c r="J16671" s="749" t="n">
        <v>51.96</v>
      </c>
    </row>
    <row collapsed="false" customFormat="false" customHeight="true" hidden="true" ht="12.75" outlineLevel="0" r="16672">
      <c r="A16672" s="749" t="s">
        <v>39951</v>
      </c>
      <c r="B16672" s="749" t="str">
        <f aca="false">C16672&amp;D16672&amp;E16672&amp;F16672&amp;G16672&amp;H16672</f>
        <v>VALVULA DE PE,COM CRIVO EM PVC,SOLDAVEL,COM DIAMETRO DE 50MM.FORNECIMENTO E COLOCACAO</v>
      </c>
      <c r="C16672" s="749" t="s">
        <v>39952</v>
      </c>
      <c r="D16672" s="749" t="s">
        <v>14939</v>
      </c>
      <c r="I16672" s="749" t="s">
        <v>30</v>
      </c>
      <c r="J16672" s="749" t="n">
        <v>65.47</v>
      </c>
    </row>
    <row collapsed="false" customFormat="false" customHeight="true" hidden="true" ht="12.75" outlineLevel="0" r="16673">
      <c r="A16673" s="749" t="s">
        <v>39953</v>
      </c>
      <c r="B16673" s="749" t="str">
        <f aca="false">C16673&amp;D16673&amp;E16673&amp;F16673&amp;G16673&amp;H16673</f>
        <v>VALVULA DE PE,COM CRIVO EM PVC,SOLDAVEL,COM DIAMETRO DE 50MM.FORNECIMENTO E COLOCACAO</v>
      </c>
      <c r="C16673" s="749" t="s">
        <v>39952</v>
      </c>
      <c r="D16673" s="749" t="s">
        <v>14939</v>
      </c>
      <c r="I16673" s="749" t="s">
        <v>30</v>
      </c>
      <c r="J16673" s="749" t="n">
        <v>62.15</v>
      </c>
    </row>
    <row collapsed="false" customFormat="false" customHeight="true" hidden="true" ht="12.75" outlineLevel="0" r="16674">
      <c r="A16674" s="749" t="s">
        <v>39954</v>
      </c>
      <c r="B16674" s="749" t="str">
        <f aca="false">C16674&amp;D16674&amp;E16674&amp;F16674&amp;G16674&amp;H16674</f>
        <v>VALVULA DE PE,COM CRIVO EM PVC,SOLDAVEL,COM DIAMETRO DE 60MM.FORNECIMENTO E COLOCACAO</v>
      </c>
      <c r="C16674" s="749" t="s">
        <v>39955</v>
      </c>
      <c r="D16674" s="749" t="s">
        <v>14939</v>
      </c>
      <c r="I16674" s="749" t="s">
        <v>30</v>
      </c>
      <c r="J16674" s="749" t="n">
        <v>88.73</v>
      </c>
    </row>
    <row collapsed="false" customFormat="false" customHeight="true" hidden="true" ht="12.75" outlineLevel="0" r="16675">
      <c r="A16675" s="749" t="s">
        <v>39956</v>
      </c>
      <c r="B16675" s="749" t="str">
        <f aca="false">C16675&amp;D16675&amp;E16675&amp;F16675&amp;G16675&amp;H16675</f>
        <v>VALVULA DE PE,COM CRIVO EM PVC,SOLDAVEL,COM DIAMETRO DE 60MM.FORNECIMENTO E COLOCACAO</v>
      </c>
      <c r="C16675" s="749" t="s">
        <v>39955</v>
      </c>
      <c r="D16675" s="749" t="s">
        <v>14939</v>
      </c>
      <c r="I16675" s="749" t="s">
        <v>30</v>
      </c>
      <c r="J16675" s="749" t="n">
        <v>85.41</v>
      </c>
    </row>
    <row collapsed="false" customFormat="false" customHeight="true" hidden="true" ht="12.75" outlineLevel="0" r="16676">
      <c r="A16676" s="749" t="s">
        <v>39957</v>
      </c>
      <c r="B16676" s="749" t="str">
        <f aca="false">C16676&amp;D16676&amp;E16676&amp;F16676&amp;G16676&amp;H16676</f>
        <v>VALVULA DE RETENCAO VERTICAL,EM PVC,SOLDAVEL,COM DIAMETRO DE 25MM.FORNECIMENTO E COLOCACAO</v>
      </c>
      <c r="C16676" s="749" t="s">
        <v>39958</v>
      </c>
      <c r="D16676" s="749" t="s">
        <v>39959</v>
      </c>
      <c r="I16676" s="749" t="s">
        <v>30</v>
      </c>
      <c r="J16676" s="749" t="n">
        <v>37.47</v>
      </c>
    </row>
    <row collapsed="false" customFormat="false" customHeight="true" hidden="true" ht="12.75" outlineLevel="0" r="16677">
      <c r="A16677" s="749" t="s">
        <v>39960</v>
      </c>
      <c r="B16677" s="749" t="str">
        <f aca="false">C16677&amp;D16677&amp;E16677&amp;F16677&amp;G16677&amp;H16677</f>
        <v>VALVULA DE RETENCAO VERTICAL,EM PVC,SOLDAVEL,COM DIAMETRO DE 25MM.FORNECIMENTO E COLOCACAO</v>
      </c>
      <c r="C16677" s="749" t="s">
        <v>39958</v>
      </c>
      <c r="D16677" s="749" t="s">
        <v>39959</v>
      </c>
      <c r="I16677" s="749" t="s">
        <v>30</v>
      </c>
      <c r="J16677" s="749" t="n">
        <v>34.63</v>
      </c>
    </row>
    <row collapsed="false" customFormat="false" customHeight="true" hidden="true" ht="12.75" outlineLevel="0" r="16678">
      <c r="A16678" s="749" t="s">
        <v>39961</v>
      </c>
      <c r="B16678" s="749" t="str">
        <f aca="false">C16678&amp;D16678&amp;E16678&amp;F16678&amp;G16678&amp;H16678</f>
        <v>VALVULA DE RETENCAO VERTICAL,EM PVC,SOLDAVEL,COM DIAMETRO DE 32MM.FORNECIMENTO E COLOCACAO</v>
      </c>
      <c r="C16678" s="749" t="s">
        <v>39958</v>
      </c>
      <c r="D16678" s="749" t="s">
        <v>39962</v>
      </c>
      <c r="I16678" s="749" t="s">
        <v>30</v>
      </c>
      <c r="J16678" s="749" t="n">
        <v>48.91</v>
      </c>
    </row>
    <row collapsed="false" customFormat="false" customHeight="true" hidden="true" ht="12.75" outlineLevel="0" r="16679">
      <c r="A16679" s="749" t="s">
        <v>39963</v>
      </c>
      <c r="B16679" s="749" t="str">
        <f aca="false">C16679&amp;D16679&amp;E16679&amp;F16679&amp;G16679&amp;H16679</f>
        <v>VALVULA DE RETENCAO VERTICAL,EM PVC,SOLDAVEL,COM DIAMETRO DE 32MM.FORNECIMENTO E COLOCACAO</v>
      </c>
      <c r="C16679" s="749" t="s">
        <v>39958</v>
      </c>
      <c r="D16679" s="749" t="s">
        <v>39962</v>
      </c>
      <c r="I16679" s="749" t="s">
        <v>30</v>
      </c>
      <c r="J16679" s="749" t="n">
        <v>46.07</v>
      </c>
    </row>
    <row collapsed="false" customFormat="false" customHeight="true" hidden="true" ht="12.75" outlineLevel="0" r="16680">
      <c r="A16680" s="749" t="s">
        <v>39964</v>
      </c>
      <c r="B16680" s="749" t="str">
        <f aca="false">C16680&amp;D16680&amp;E16680&amp;F16680&amp;G16680&amp;H16680</f>
        <v>VALVULA DE RETENCAO VERTICAL,EM PVC,SOLDAVEL,COM DIAMETRO DE 40MM.FORNECIMENTO E COLOCACAO</v>
      </c>
      <c r="C16680" s="749" t="s">
        <v>39958</v>
      </c>
      <c r="D16680" s="749" t="s">
        <v>39965</v>
      </c>
      <c r="I16680" s="749" t="s">
        <v>30</v>
      </c>
      <c r="J16680" s="749" t="n">
        <v>55.28</v>
      </c>
    </row>
    <row collapsed="false" customFormat="false" customHeight="true" hidden="true" ht="12.75" outlineLevel="0" r="16681">
      <c r="A16681" s="749" t="s">
        <v>39966</v>
      </c>
      <c r="B16681" s="749" t="str">
        <f aca="false">C16681&amp;D16681&amp;E16681&amp;F16681&amp;G16681&amp;H16681</f>
        <v>VALVULA DE RETENCAO VERTICAL,EM PVC,SOLDAVEL,COM DIAMETRO DE 40MM.FORNECIMENTO E COLOCACAO</v>
      </c>
      <c r="C16681" s="749" t="s">
        <v>39958</v>
      </c>
      <c r="D16681" s="749" t="s">
        <v>39965</v>
      </c>
      <c r="I16681" s="749" t="s">
        <v>30</v>
      </c>
      <c r="J16681" s="749" t="n">
        <v>51.96</v>
      </c>
    </row>
    <row collapsed="false" customFormat="false" customHeight="true" hidden="true" ht="12.75" outlineLevel="0" r="16682">
      <c r="A16682" s="749" t="s">
        <v>39967</v>
      </c>
      <c r="B16682" s="749" t="str">
        <f aca="false">C16682&amp;D16682&amp;E16682&amp;F16682&amp;G16682&amp;H16682</f>
        <v>VALVULA DE RETENCAO VERTICAL,EM PVC,SOLDAVEL,COM DIAMETRO DE 50MM.FORNECIMENTO E COLOCACAO</v>
      </c>
      <c r="C16682" s="749" t="s">
        <v>39958</v>
      </c>
      <c r="D16682" s="749" t="s">
        <v>39968</v>
      </c>
      <c r="I16682" s="749" t="s">
        <v>30</v>
      </c>
      <c r="J16682" s="749" t="n">
        <v>62.04</v>
      </c>
    </row>
    <row collapsed="false" customFormat="false" customHeight="true" hidden="true" ht="12.75" outlineLevel="0" r="16683">
      <c r="A16683" s="749" t="s">
        <v>39969</v>
      </c>
      <c r="B16683" s="749" t="str">
        <f aca="false">C16683&amp;D16683&amp;E16683&amp;F16683&amp;G16683&amp;H16683</f>
        <v>VALVULA DE RETENCAO VERTICAL,EM PVC,SOLDAVEL,COM DIAMETRO DE 50MM.FORNECIMENTO E COLOCACAO</v>
      </c>
      <c r="C16683" s="749" t="s">
        <v>39958</v>
      </c>
      <c r="D16683" s="749" t="s">
        <v>39968</v>
      </c>
      <c r="I16683" s="749" t="s">
        <v>30</v>
      </c>
      <c r="J16683" s="749" t="n">
        <v>58.72</v>
      </c>
    </row>
    <row collapsed="false" customFormat="false" customHeight="true" hidden="true" ht="12.75" outlineLevel="0" r="16684">
      <c r="A16684" s="749" t="s">
        <v>39970</v>
      </c>
      <c r="B16684" s="749" t="str">
        <f aca="false">C16684&amp;D16684&amp;E16684&amp;F16684&amp;G16684&amp;H16684</f>
        <v>VALVULA DE RETENCAO VERTICAL,EM PVC,SOLDAVEL,COM DIAMETRO DE 60MM.FORNECIMENTO E COLOCACAO</v>
      </c>
      <c r="C16684" s="749" t="s">
        <v>39958</v>
      </c>
      <c r="D16684" s="749" t="s">
        <v>39971</v>
      </c>
      <c r="I16684" s="749" t="s">
        <v>30</v>
      </c>
      <c r="J16684" s="749" t="n">
        <v>72.22</v>
      </c>
    </row>
    <row collapsed="false" customFormat="false" customHeight="true" hidden="true" ht="12.75" outlineLevel="0" r="16685">
      <c r="A16685" s="749" t="s">
        <v>39972</v>
      </c>
      <c r="B16685" s="749" t="str">
        <f aca="false">C16685&amp;D16685&amp;E16685&amp;F16685&amp;G16685&amp;H16685</f>
        <v>VALVULA DE RETENCAO VERTICAL,EM PVC,SOLDAVEL,COM DIAMETRO DE 60MM.FORNECIMENTO E COLOCACAO</v>
      </c>
      <c r="C16685" s="749" t="s">
        <v>39958</v>
      </c>
      <c r="D16685" s="749" t="s">
        <v>39971</v>
      </c>
      <c r="I16685" s="749" t="s">
        <v>30</v>
      </c>
      <c r="J16685" s="749" t="n">
        <v>68.9</v>
      </c>
    </row>
    <row collapsed="false" customFormat="false" customHeight="true" hidden="true" ht="12.75" outlineLevel="0" r="16686">
      <c r="A16686" s="749" t="s">
        <v>39973</v>
      </c>
      <c r="B16686" s="749" t="str">
        <f aca="false">C16686&amp;D16686&amp;E16686&amp;F16686&amp;G16686&amp;H16686</f>
        <v>VALVULA DE RETENCAO HORIZONTAL,EM PVC,SOLDAVEL,COM DIAMETRODE 25MM.FORNECIMENTO E COLOCACAO</v>
      </c>
      <c r="C16686" s="749" t="s">
        <v>39974</v>
      </c>
      <c r="D16686" s="749" t="s">
        <v>39975</v>
      </c>
      <c r="I16686" s="749" t="s">
        <v>30</v>
      </c>
      <c r="J16686" s="749" t="n">
        <v>37.47</v>
      </c>
    </row>
    <row collapsed="false" customFormat="false" customHeight="true" hidden="true" ht="12.75" outlineLevel="0" r="16687">
      <c r="A16687" s="749" t="s">
        <v>39976</v>
      </c>
      <c r="B16687" s="749" t="str">
        <f aca="false">C16687&amp;D16687&amp;E16687&amp;F16687&amp;G16687&amp;H16687</f>
        <v>VALVULA DE RETENCAO HORIZONTAL,EM PVC,SOLDAVEL,COM DIAMETRODE 25MM.FORNECIMENTO E COLOCACAO</v>
      </c>
      <c r="C16687" s="749" t="s">
        <v>39974</v>
      </c>
      <c r="D16687" s="749" t="s">
        <v>39975</v>
      </c>
      <c r="I16687" s="749" t="s">
        <v>30</v>
      </c>
      <c r="J16687" s="749" t="n">
        <v>34.63</v>
      </c>
    </row>
    <row collapsed="false" customFormat="false" customHeight="true" hidden="true" ht="12.75" outlineLevel="0" r="16688">
      <c r="A16688" s="749" t="s">
        <v>39977</v>
      </c>
      <c r="B16688" s="749" t="str">
        <f aca="false">C16688&amp;D16688&amp;E16688&amp;F16688&amp;G16688&amp;H16688</f>
        <v>VALVULA DE RETENCAO HORIZONTAL,EM PVC,SOLDAVEL,COM DIAMETRODE 32MM.FORNECIMENTO E COLOCACAO</v>
      </c>
      <c r="C16688" s="749" t="s">
        <v>39974</v>
      </c>
      <c r="D16688" s="749" t="s">
        <v>39978</v>
      </c>
      <c r="I16688" s="749" t="s">
        <v>30</v>
      </c>
      <c r="J16688" s="749" t="n">
        <v>48.91</v>
      </c>
    </row>
    <row collapsed="false" customFormat="false" customHeight="true" hidden="true" ht="12.75" outlineLevel="0" r="16689">
      <c r="A16689" s="749" t="s">
        <v>39979</v>
      </c>
      <c r="B16689" s="749" t="str">
        <f aca="false">C16689&amp;D16689&amp;E16689&amp;F16689&amp;G16689&amp;H16689</f>
        <v>VALVULA DE RETENCAO HORIZONTAL,EM PVC,SOLDAVEL,COM DIAMETRODE 32MM.FORNECIMENTO E COLOCACAO</v>
      </c>
      <c r="C16689" s="749" t="s">
        <v>39974</v>
      </c>
      <c r="D16689" s="749" t="s">
        <v>39978</v>
      </c>
      <c r="I16689" s="749" t="s">
        <v>30</v>
      </c>
      <c r="J16689" s="749" t="n">
        <v>46.07</v>
      </c>
    </row>
    <row collapsed="false" customFormat="false" customHeight="true" hidden="true" ht="12.75" outlineLevel="0" r="16690">
      <c r="A16690" s="749" t="s">
        <v>39980</v>
      </c>
      <c r="B16690" s="749" t="str">
        <f aca="false">C16690&amp;D16690&amp;E16690&amp;F16690&amp;G16690&amp;H16690</f>
        <v>VALVULA DE RETENCAO HORIZONTAL,EM PVC,SOLDAVEL,COM DIAMETRODE 40MM.FORNECIMENTO E COLOCACAO</v>
      </c>
      <c r="C16690" s="749" t="s">
        <v>39974</v>
      </c>
      <c r="D16690" s="749" t="s">
        <v>39981</v>
      </c>
      <c r="I16690" s="749" t="s">
        <v>30</v>
      </c>
      <c r="J16690" s="749" t="n">
        <v>55.28</v>
      </c>
    </row>
    <row collapsed="false" customFormat="false" customHeight="true" hidden="true" ht="12.75" outlineLevel="0" r="16691">
      <c r="A16691" s="749" t="s">
        <v>39982</v>
      </c>
      <c r="B16691" s="749" t="str">
        <f aca="false">C16691&amp;D16691&amp;E16691&amp;F16691&amp;G16691&amp;H16691</f>
        <v>VALVULA DE RETENCAO HORIZONTAL,EM PVC,SOLDAVEL,COM DIAMETRODE 40MM.FORNECIMENTO E COLOCACAO</v>
      </c>
      <c r="C16691" s="749" t="s">
        <v>39974</v>
      </c>
      <c r="D16691" s="749" t="s">
        <v>39981</v>
      </c>
      <c r="I16691" s="749" t="s">
        <v>30</v>
      </c>
      <c r="J16691" s="749" t="n">
        <v>51.96</v>
      </c>
    </row>
    <row collapsed="false" customFormat="false" customHeight="true" hidden="true" ht="12.75" outlineLevel="0" r="16692">
      <c r="A16692" s="749" t="s">
        <v>39983</v>
      </c>
      <c r="B16692" s="749" t="str">
        <f aca="false">C16692&amp;D16692&amp;E16692&amp;F16692&amp;G16692&amp;H16692</f>
        <v>VALVULA DE RETENCAO HORIZONTAL,EM PVC,SOLDAVEL,COM DIAMETRODE 50MM.FORNECIMENTO E COLOCACAO</v>
      </c>
      <c r="C16692" s="749" t="s">
        <v>39974</v>
      </c>
      <c r="D16692" s="749" t="s">
        <v>39984</v>
      </c>
      <c r="I16692" s="749" t="s">
        <v>30</v>
      </c>
      <c r="J16692" s="749" t="n">
        <v>62.04</v>
      </c>
    </row>
    <row collapsed="false" customFormat="false" customHeight="true" hidden="true" ht="12.75" outlineLevel="0" r="16693">
      <c r="A16693" s="749" t="s">
        <v>39985</v>
      </c>
      <c r="B16693" s="749" t="str">
        <f aca="false">C16693&amp;D16693&amp;E16693&amp;F16693&amp;G16693&amp;H16693</f>
        <v>VALVULA DE RETENCAO HORIZONTAL,EM PVC,SOLDAVEL,COM DIAMETRODE 50MM.FORNECIMENTO E COLOCACAO</v>
      </c>
      <c r="C16693" s="749" t="s">
        <v>39974</v>
      </c>
      <c r="D16693" s="749" t="s">
        <v>39984</v>
      </c>
      <c r="I16693" s="749" t="s">
        <v>30</v>
      </c>
      <c r="J16693" s="749" t="n">
        <v>58.72</v>
      </c>
    </row>
    <row collapsed="false" customFormat="false" customHeight="true" hidden="true" ht="12.75" outlineLevel="0" r="16694">
      <c r="A16694" s="749" t="s">
        <v>39986</v>
      </c>
      <c r="B16694" s="749" t="str">
        <f aca="false">C16694&amp;D16694&amp;E16694&amp;F16694&amp;G16694&amp;H16694</f>
        <v>VALVULA DE RETENCAO HORIZONTAL,EM PVC,SOLDAVEL,COM DIAMETRODE 60MM.FORNECIMENTO E COLOCACAO</v>
      </c>
      <c r="C16694" s="749" t="s">
        <v>39974</v>
      </c>
      <c r="D16694" s="749" t="s">
        <v>39987</v>
      </c>
      <c r="I16694" s="749" t="s">
        <v>30</v>
      </c>
      <c r="J16694" s="749" t="n">
        <v>72.22</v>
      </c>
    </row>
    <row collapsed="false" customFormat="false" customHeight="true" hidden="true" ht="12.75" outlineLevel="0" r="16695">
      <c r="A16695" s="749" t="s">
        <v>39988</v>
      </c>
      <c r="B16695" s="749" t="str">
        <f aca="false">C16695&amp;D16695&amp;E16695&amp;F16695&amp;G16695&amp;H16695</f>
        <v>VALVULA DE RETENCAO HORIZONTAL,EM PVC,SOLDAVEL,COM DIAMETRODE 60MM.FORNECIMENTO E COLOCACAO</v>
      </c>
      <c r="C16695" s="749" t="s">
        <v>39974</v>
      </c>
      <c r="D16695" s="749" t="s">
        <v>39987</v>
      </c>
      <c r="I16695" s="749" t="s">
        <v>30</v>
      </c>
      <c r="J16695" s="749" t="n">
        <v>68.9</v>
      </c>
    </row>
    <row collapsed="false" customFormat="false" customHeight="true" hidden="true" ht="12.75" outlineLevel="0" r="16696">
      <c r="A16696" s="749" t="s">
        <v>39989</v>
      </c>
      <c r="B16696" s="749" t="str">
        <f aca="false">C16696&amp;D16696&amp;E16696&amp;F16696&amp;G16696&amp;H16696</f>
        <v>TUBO DE FERRO GALVANIZADO DE 1/2",COM COSTURA,EXCLUSIVE EMENDAS,CONEXOES,ABERTURA E FECHAMENTO DE RASGO.FORNECIMENTO E ASSENTAMENTO</v>
      </c>
      <c r="C16696" s="749" t="s">
        <v>39990</v>
      </c>
      <c r="D16696" s="749" t="s">
        <v>39991</v>
      </c>
      <c r="E16696" s="749" t="s">
        <v>35760</v>
      </c>
      <c r="I16696" s="749" t="s">
        <v>236</v>
      </c>
      <c r="J16696" s="749" t="n">
        <v>15.66</v>
      </c>
    </row>
    <row collapsed="false" customFormat="false" customHeight="true" hidden="true" ht="12.75" outlineLevel="0" r="16697">
      <c r="A16697" s="749" t="s">
        <v>39992</v>
      </c>
      <c r="B16697" s="749" t="str">
        <f aca="false">C16697&amp;D16697&amp;E16697&amp;F16697&amp;G16697&amp;H16697</f>
        <v>TUBO DE FERRO GALVANIZADO DE 1/2",COM COSTURA,EXCLUSIVE EMENDAS,CONEXOES,ABERTURA E FECHAMENTO DE RASGO.FORNECIMENTO E ASSENTAMENTO</v>
      </c>
      <c r="C16697" s="749" t="s">
        <v>39990</v>
      </c>
      <c r="D16697" s="749" t="s">
        <v>39991</v>
      </c>
      <c r="E16697" s="749" t="s">
        <v>35760</v>
      </c>
      <c r="I16697" s="749" t="s">
        <v>236</v>
      </c>
      <c r="J16697" s="749" t="n">
        <v>15.11</v>
      </c>
    </row>
    <row collapsed="false" customFormat="false" customHeight="true" hidden="true" ht="12.75" outlineLevel="0" r="16698">
      <c r="A16698" s="749" t="s">
        <v>39993</v>
      </c>
      <c r="B16698" s="749" t="str">
        <f aca="false">C16698&amp;D16698&amp;E16698&amp;F16698&amp;G16698&amp;H16698</f>
        <v>TUBO DE FERRO GALVANIZADO DE 3/4",COM COSTURA,EXCLUSIVE EMENDAS,CONEXOES,ABERTURA E FECHAMENTO DE RASGO.FORNECIMENTO E ASSENTAMENTO</v>
      </c>
      <c r="C16698" s="749" t="s">
        <v>39994</v>
      </c>
      <c r="D16698" s="749" t="s">
        <v>39991</v>
      </c>
      <c r="E16698" s="749" t="s">
        <v>35760</v>
      </c>
      <c r="I16698" s="749" t="s">
        <v>236</v>
      </c>
      <c r="J16698" s="749" t="n">
        <v>22.33</v>
      </c>
    </row>
    <row collapsed="false" customFormat="false" customHeight="true" hidden="true" ht="12.75" outlineLevel="0" r="16699">
      <c r="A16699" s="749" t="s">
        <v>39995</v>
      </c>
      <c r="B16699" s="749" t="str">
        <f aca="false">C16699&amp;D16699&amp;E16699&amp;F16699&amp;G16699&amp;H16699</f>
        <v>TUBO DE FERRO GALVANIZADO DE 3/4",COM COSTURA,EXCLUSIVE EMENDAS,CONEXOES,ABERTURA E FECHAMENTO DE RASGO.FORNECIMENTO E ASSENTAMENTO</v>
      </c>
      <c r="C16699" s="749" t="s">
        <v>39994</v>
      </c>
      <c r="D16699" s="749" t="s">
        <v>39991</v>
      </c>
      <c r="E16699" s="749" t="s">
        <v>35760</v>
      </c>
      <c r="I16699" s="749" t="s">
        <v>236</v>
      </c>
      <c r="J16699" s="749" t="n">
        <v>21.66</v>
      </c>
    </row>
    <row collapsed="false" customFormat="false" customHeight="true" hidden="true" ht="12.75" outlineLevel="0" r="16700">
      <c r="A16700" s="749" t="s">
        <v>39996</v>
      </c>
      <c r="B16700" s="749" t="str">
        <f aca="false">C16700&amp;D16700&amp;E16700&amp;F16700&amp;G16700&amp;H16700</f>
        <v>TUBO DE FERRO GALVANIZADO DE 1",COM COSTURA,EXCLUSIVE EMENDAS,CONEXOES,ABERTURA E FECHAMENTO DE RASGO.FORNECIMENTO E ASSENTAMENTO</v>
      </c>
      <c r="C16700" s="749" t="s">
        <v>39997</v>
      </c>
      <c r="D16700" s="749" t="s">
        <v>39998</v>
      </c>
      <c r="E16700" s="749" t="s">
        <v>39999</v>
      </c>
      <c r="I16700" s="749" t="s">
        <v>236</v>
      </c>
      <c r="J16700" s="749" t="n">
        <v>25.87</v>
      </c>
    </row>
    <row collapsed="false" customFormat="false" customHeight="true" hidden="true" ht="12.75" outlineLevel="0" r="16701">
      <c r="A16701" s="749" t="s">
        <v>40000</v>
      </c>
      <c r="B16701" s="749" t="str">
        <f aca="false">C16701&amp;D16701&amp;E16701&amp;F16701&amp;G16701&amp;H16701</f>
        <v>TUBO DE FERRO GALVANIZADO DE 1",COM COSTURA,EXCLUSIVE EMENDAS,CONEXOES,ABERTURA E FECHAMENTO DE RASGO.FORNECIMENTO E ASSENTAMENTO</v>
      </c>
      <c r="C16701" s="749" t="s">
        <v>39997</v>
      </c>
      <c r="D16701" s="749" t="s">
        <v>39998</v>
      </c>
      <c r="E16701" s="749" t="s">
        <v>39999</v>
      </c>
      <c r="I16701" s="749" t="s">
        <v>236</v>
      </c>
      <c r="J16701" s="749" t="n">
        <v>25.11</v>
      </c>
    </row>
    <row collapsed="false" customFormat="false" customHeight="true" hidden="true" ht="12.75" outlineLevel="0" r="16702">
      <c r="A16702" s="749" t="s">
        <v>40001</v>
      </c>
      <c r="B16702" s="749" t="str">
        <f aca="false">C16702&amp;D16702&amp;E16702&amp;F16702&amp;G16702&amp;H16702</f>
        <v>TUBO DE FERRO GALVANIZADO DE 1.1/4",COM COSTURA,EXCLUSIVE EMENDAS,CONEXOES,ABERTURA E FECHAMENTO DE RASGO.FORNECIMENTO E ASSENTAMENTO</v>
      </c>
      <c r="C16702" s="749" t="s">
        <v>40002</v>
      </c>
      <c r="D16702" s="749" t="s">
        <v>40003</v>
      </c>
      <c r="E16702" s="749" t="s">
        <v>13138</v>
      </c>
      <c r="I16702" s="749" t="s">
        <v>236</v>
      </c>
      <c r="J16702" s="749" t="n">
        <v>32.75</v>
      </c>
    </row>
    <row collapsed="false" customFormat="false" customHeight="true" hidden="true" ht="12.75" outlineLevel="0" r="16703">
      <c r="A16703" s="749" t="s">
        <v>40004</v>
      </c>
      <c r="B16703" s="749" t="str">
        <f aca="false">C16703&amp;D16703&amp;E16703&amp;F16703&amp;G16703&amp;H16703</f>
        <v>TUBO DE FERRO GALVANIZADO DE 1.1/4",COM COSTURA,EXCLUSIVE EMENDAS,CONEXOES,ABERTURA E FECHAMENTO DE RASGO.FORNECIMENTO E ASSENTAMENTO</v>
      </c>
      <c r="C16703" s="749" t="s">
        <v>40002</v>
      </c>
      <c r="D16703" s="749" t="s">
        <v>40003</v>
      </c>
      <c r="E16703" s="749" t="s">
        <v>13138</v>
      </c>
      <c r="I16703" s="749" t="s">
        <v>236</v>
      </c>
      <c r="J16703" s="749" t="n">
        <v>31.89</v>
      </c>
    </row>
    <row collapsed="false" customFormat="false" customHeight="true" hidden="true" ht="12.75" outlineLevel="0" r="16704">
      <c r="A16704" s="749" t="s">
        <v>40005</v>
      </c>
      <c r="B16704" s="749" t="str">
        <f aca="false">C16704&amp;D16704&amp;E16704&amp;F16704&amp;G16704&amp;H16704</f>
        <v>TUBO DE FERRO GALVANIZADO DE 1.1/2",COM COSTURA,EXCLUSIVE EMENDAS,CONEXOES,ABERTURA E FECHAMENTO DE RASGO.FORNECIMENTO E ASSENTAMENTO</v>
      </c>
      <c r="C16704" s="749" t="s">
        <v>40006</v>
      </c>
      <c r="D16704" s="749" t="s">
        <v>40003</v>
      </c>
      <c r="E16704" s="749" t="s">
        <v>13138</v>
      </c>
      <c r="I16704" s="749" t="s">
        <v>236</v>
      </c>
      <c r="J16704" s="749" t="n">
        <v>38.6</v>
      </c>
    </row>
    <row collapsed="false" customFormat="false" customHeight="true" hidden="true" ht="12.75" outlineLevel="0" r="16705">
      <c r="A16705" s="749" t="s">
        <v>40007</v>
      </c>
      <c r="B16705" s="749" t="str">
        <f aca="false">C16705&amp;D16705&amp;E16705&amp;F16705&amp;G16705&amp;H16705</f>
        <v>TUBO DE FERRO GALVANIZADO DE 1.1/2",COM COSTURA,EXCLUSIVE EMENDAS,CONEXOES,ABERTURA E FECHAMENTO DE RASGO.FORNECIMENTO E ASSENTAMENTO</v>
      </c>
      <c r="C16705" s="749" t="s">
        <v>40006</v>
      </c>
      <c r="D16705" s="749" t="s">
        <v>40003</v>
      </c>
      <c r="E16705" s="749" t="s">
        <v>13138</v>
      </c>
      <c r="I16705" s="749" t="s">
        <v>236</v>
      </c>
      <c r="J16705" s="749" t="n">
        <v>37.6</v>
      </c>
    </row>
    <row collapsed="false" customFormat="false" customHeight="true" hidden="true" ht="12.75" outlineLevel="0" r="16706">
      <c r="A16706" s="749" t="s">
        <v>40008</v>
      </c>
      <c r="B16706" s="749" t="str">
        <f aca="false">C16706&amp;D16706&amp;E16706&amp;F16706&amp;G16706&amp;H16706</f>
        <v>TUBO DE FERRO GALVANIZADO DE 2",COM COSTURA,EXCLUSIVE EMENDAS,CONEXOES,ABERTURA E FECHAMENTO DE RASGO.FORNECIMENTO E ASSENTAMENTO</v>
      </c>
      <c r="C16706" s="749" t="s">
        <v>40009</v>
      </c>
      <c r="D16706" s="749" t="s">
        <v>39998</v>
      </c>
      <c r="E16706" s="749" t="s">
        <v>39999</v>
      </c>
      <c r="I16706" s="749" t="s">
        <v>236</v>
      </c>
      <c r="J16706" s="749" t="n">
        <v>62.14</v>
      </c>
    </row>
    <row collapsed="false" customFormat="false" customHeight="true" hidden="true" ht="12.75" outlineLevel="0" r="16707">
      <c r="A16707" s="749" t="s">
        <v>40010</v>
      </c>
      <c r="B16707" s="749" t="str">
        <f aca="false">C16707&amp;D16707&amp;E16707&amp;F16707&amp;G16707&amp;H16707</f>
        <v>TUBO DE FERRO GALVANIZADO DE 2",COM COSTURA,EXCLUSIVE EMENDAS,CONEXOES,ABERTURA E FECHAMENTO DE RASGO.FORNECIMENTO E ASSENTAMENTO</v>
      </c>
      <c r="C16707" s="749" t="s">
        <v>40009</v>
      </c>
      <c r="D16707" s="749" t="s">
        <v>39998</v>
      </c>
      <c r="E16707" s="749" t="s">
        <v>39999</v>
      </c>
      <c r="I16707" s="749" t="s">
        <v>236</v>
      </c>
      <c r="J16707" s="749" t="n">
        <v>60.96</v>
      </c>
    </row>
    <row collapsed="false" customFormat="false" customHeight="true" hidden="true" ht="12.75" outlineLevel="0" r="16708">
      <c r="A16708" s="749" t="s">
        <v>40011</v>
      </c>
      <c r="B16708" s="749" t="str">
        <f aca="false">C16708&amp;D16708&amp;E16708&amp;F16708&amp;G16708&amp;H16708</f>
        <v>TUBO DE FERRO GALVANIZADO DE 2.1/2",COM COSTURA,EXCLUSIVE EMENDAS,CONEXOES,ABERTURA E FECHAMENTO DE RASGO.FORNECIMENTO E ASSENTAMENTO</v>
      </c>
      <c r="C16708" s="749" t="s">
        <v>40012</v>
      </c>
      <c r="D16708" s="749" t="s">
        <v>40003</v>
      </c>
      <c r="E16708" s="749" t="s">
        <v>13138</v>
      </c>
      <c r="I16708" s="749" t="s">
        <v>236</v>
      </c>
      <c r="J16708" s="749" t="n">
        <v>65.83</v>
      </c>
    </row>
    <row collapsed="false" customFormat="false" customHeight="true" hidden="true" ht="12.75" outlineLevel="0" r="16709">
      <c r="A16709" s="749" t="s">
        <v>40013</v>
      </c>
      <c r="B16709" s="749" t="str">
        <f aca="false">C16709&amp;D16709&amp;E16709&amp;F16709&amp;G16709&amp;H16709</f>
        <v>TUBO DE FERRO GALVANIZADO DE 2.1/2",COM COSTURA,EXCLUSIVE EMENDAS,CONEXOES,ABERTURA E FECHAMENTO DE RASGO.FORNECIMENTO E ASSENTAMENTO</v>
      </c>
      <c r="C16709" s="749" t="s">
        <v>40012</v>
      </c>
      <c r="D16709" s="749" t="s">
        <v>40003</v>
      </c>
      <c r="E16709" s="749" t="s">
        <v>13138</v>
      </c>
      <c r="I16709" s="749" t="s">
        <v>236</v>
      </c>
      <c r="J16709" s="749" t="n">
        <v>64.5</v>
      </c>
    </row>
    <row collapsed="false" customFormat="false" customHeight="true" hidden="true" ht="12.75" outlineLevel="0" r="16710">
      <c r="A16710" s="749" t="s">
        <v>40014</v>
      </c>
      <c r="B16710" s="749" t="str">
        <f aca="false">C16710&amp;D16710&amp;E16710&amp;F16710&amp;G16710&amp;H16710</f>
        <v>TUBO DE FERRO GALVANIZADO DE 3",COM COSTURA,EXCLUSIVE EMENDAS,CONEXOES,ABERTURA E FECHAMENTO DE RASGO.FORNECIMENTO E ASSENTAMENTO</v>
      </c>
      <c r="C16710" s="749" t="s">
        <v>40015</v>
      </c>
      <c r="D16710" s="749" t="s">
        <v>39998</v>
      </c>
      <c r="E16710" s="749" t="s">
        <v>39999</v>
      </c>
      <c r="I16710" s="749" t="s">
        <v>236</v>
      </c>
      <c r="J16710" s="749" t="n">
        <v>83.43</v>
      </c>
    </row>
    <row collapsed="false" customFormat="false" customHeight="true" hidden="true" ht="12.75" outlineLevel="0" r="16711">
      <c r="A16711" s="749" t="s">
        <v>40016</v>
      </c>
      <c r="B16711" s="749" t="str">
        <f aca="false">C16711&amp;D16711&amp;E16711&amp;F16711&amp;G16711&amp;H16711</f>
        <v>TUBO DE FERRO GALVANIZADO DE 3",COM COSTURA,EXCLUSIVE EMENDAS,CONEXOES,ABERTURA E FECHAMENTO DE RASGO.FORNECIMENTO E ASSENTAMENTO</v>
      </c>
      <c r="C16711" s="749" t="s">
        <v>40015</v>
      </c>
      <c r="D16711" s="749" t="s">
        <v>39998</v>
      </c>
      <c r="E16711" s="749" t="s">
        <v>39999</v>
      </c>
      <c r="I16711" s="749" t="s">
        <v>236</v>
      </c>
      <c r="J16711" s="749" t="n">
        <v>82.01</v>
      </c>
    </row>
    <row collapsed="false" customFormat="false" customHeight="true" hidden="true" ht="12.75" outlineLevel="0" r="16712">
      <c r="A16712" s="749" t="s">
        <v>40017</v>
      </c>
      <c r="B16712" s="749" t="str">
        <f aca="false">C16712&amp;D16712&amp;E16712&amp;F16712&amp;G16712&amp;H16712</f>
        <v>TUBO DE FERRO GALVANIZADO DE 4",COM COSTURA,EXCLUSIVE EMENDAS,CONEXOES,ABERTURA E FECHAMENTO DE RASGO.FORNECIMENTO E ASSENTAMENTO</v>
      </c>
      <c r="C16712" s="749" t="s">
        <v>40018</v>
      </c>
      <c r="D16712" s="749" t="s">
        <v>39998</v>
      </c>
      <c r="E16712" s="749" t="s">
        <v>39999</v>
      </c>
      <c r="I16712" s="749" t="s">
        <v>236</v>
      </c>
      <c r="J16712" s="749" t="n">
        <v>121.43</v>
      </c>
    </row>
    <row collapsed="false" customFormat="false" customHeight="true" hidden="true" ht="12.75" outlineLevel="0" r="16713">
      <c r="A16713" s="749" t="s">
        <v>40019</v>
      </c>
      <c r="B16713" s="749" t="str">
        <f aca="false">C16713&amp;D16713&amp;E16713&amp;F16713&amp;G16713&amp;H16713</f>
        <v>TUBO DE FERRO GALVANIZADO DE 4",COM COSTURA,EXCLUSIVE EMENDAS,CONEXOES,ABERTURA E FECHAMENTO DE RASGO.FORNECIMENTO E ASSENTAMENTO</v>
      </c>
      <c r="C16713" s="749" t="s">
        <v>40018</v>
      </c>
      <c r="D16713" s="749" t="s">
        <v>39998</v>
      </c>
      <c r="E16713" s="749" t="s">
        <v>39999</v>
      </c>
      <c r="I16713" s="749" t="s">
        <v>236</v>
      </c>
      <c r="J16713" s="749" t="n">
        <v>119.77</v>
      </c>
    </row>
    <row collapsed="false" customFormat="false" customHeight="true" hidden="true" ht="12.75" outlineLevel="0" r="16714">
      <c r="A16714" s="749" t="s">
        <v>40020</v>
      </c>
      <c r="B16714" s="749" t="str">
        <f aca="false">C16714&amp;D16714&amp;E16714&amp;F16714&amp;G16714&amp;H16714</f>
        <v>TUBO DE FERRO GALVANIZADO DE 1/2",COM COSTURA,INCLUSIVE CONEXOES E EMENDAS,EXCLUSIVE ABERTURA E FECHAMENTO MANUAL DE RASGO.FORNECIMENTO E ASSENTAMENTO</v>
      </c>
      <c r="C16714" s="749" t="s">
        <v>40021</v>
      </c>
      <c r="D16714" s="749" t="s">
        <v>40022</v>
      </c>
      <c r="E16714" s="749" t="s">
        <v>40023</v>
      </c>
      <c r="I16714" s="749" t="s">
        <v>236</v>
      </c>
      <c r="J16714" s="749" t="n">
        <v>16.81</v>
      </c>
    </row>
    <row collapsed="false" customFormat="false" customHeight="true" hidden="true" ht="12.75" outlineLevel="0" r="16715">
      <c r="A16715" s="749" t="s">
        <v>40024</v>
      </c>
      <c r="B16715" s="749" t="str">
        <f aca="false">C16715&amp;D16715&amp;E16715&amp;F16715&amp;G16715&amp;H16715</f>
        <v>TUBO DE FERRO GALVANIZADO DE 1/2",COM COSTURA,INCLUSIVE CONEXOES E EMENDAS,EXCLUSIVE ABERTURA E FECHAMENTO MANUAL DE RASGO.FORNECIMENTO E ASSENTAMENTO</v>
      </c>
      <c r="C16715" s="749" t="s">
        <v>40021</v>
      </c>
      <c r="D16715" s="749" t="s">
        <v>40022</v>
      </c>
      <c r="E16715" s="749" t="s">
        <v>40023</v>
      </c>
      <c r="I16715" s="749" t="s">
        <v>236</v>
      </c>
      <c r="J16715" s="749" t="n">
        <v>16.27</v>
      </c>
    </row>
    <row collapsed="false" customFormat="false" customHeight="true" hidden="true" ht="12.75" outlineLevel="0" r="16716">
      <c r="A16716" s="749" t="s">
        <v>40025</v>
      </c>
      <c r="B16716" s="749" t="str">
        <f aca="false">C16716&amp;D16716&amp;E16716&amp;F16716&amp;G16716&amp;H16716</f>
        <v>TUBO DE FERRO GALVANIZADO DE 3/4",COM COSTURA,INCLUSIVE CONEXOES E EMENDAS,EXCLUSIVE ABERTURA E FECHAMENTO MANUAL DE RASGO.FORNECIMENTO E ASSENTAMENTO</v>
      </c>
      <c r="C16716" s="749" t="s">
        <v>40026</v>
      </c>
      <c r="D16716" s="749" t="s">
        <v>40022</v>
      </c>
      <c r="E16716" s="749" t="s">
        <v>40023</v>
      </c>
      <c r="I16716" s="749" t="s">
        <v>236</v>
      </c>
      <c r="J16716" s="749" t="n">
        <v>24.06</v>
      </c>
    </row>
    <row collapsed="false" customFormat="false" customHeight="true" hidden="true" ht="12.75" outlineLevel="0" r="16717">
      <c r="A16717" s="749" t="s">
        <v>40027</v>
      </c>
      <c r="B16717" s="749" t="str">
        <f aca="false">C16717&amp;D16717&amp;E16717&amp;F16717&amp;G16717&amp;H16717</f>
        <v>TUBO DE FERRO GALVANIZADO DE 3/4",COM COSTURA,INCLUSIVE CONEXOES E EMENDAS,EXCLUSIVE ABERTURA E FECHAMENTO MANUAL DE RASGO.FORNECIMENTO E ASSENTAMENTO</v>
      </c>
      <c r="C16717" s="749" t="s">
        <v>40026</v>
      </c>
      <c r="D16717" s="749" t="s">
        <v>40022</v>
      </c>
      <c r="E16717" s="749" t="s">
        <v>40023</v>
      </c>
      <c r="I16717" s="749" t="s">
        <v>236</v>
      </c>
      <c r="J16717" s="749" t="n">
        <v>23.4</v>
      </c>
    </row>
    <row collapsed="false" customFormat="false" customHeight="true" hidden="true" ht="12.75" outlineLevel="0" r="16718">
      <c r="A16718" s="749" t="s">
        <v>40028</v>
      </c>
      <c r="B16718" s="749" t="str">
        <f aca="false">C16718&amp;D16718&amp;E16718&amp;F16718&amp;G16718&amp;H16718</f>
        <v>TUBO DE FERRO GALVANIZADO DE 1",COM COSTURA,INCLUSIVE EMENDAS E CONEXOES,EXCLUSIVE ABERTURA E FECHAMENTO MANUAL DE RASGO.FORNECIMENTO E ASSENTAMENTO</v>
      </c>
      <c r="C16718" s="749" t="s">
        <v>40029</v>
      </c>
      <c r="D16718" s="749" t="s">
        <v>40030</v>
      </c>
      <c r="E16718" s="749" t="s">
        <v>40031</v>
      </c>
      <c r="I16718" s="749" t="s">
        <v>236</v>
      </c>
      <c r="J16718" s="749" t="n">
        <v>27.89</v>
      </c>
    </row>
    <row collapsed="false" customFormat="false" customHeight="true" hidden="true" ht="12.75" outlineLevel="0" r="16719">
      <c r="A16719" s="749" t="s">
        <v>40032</v>
      </c>
      <c r="B16719" s="749" t="str">
        <f aca="false">C16719&amp;D16719&amp;E16719&amp;F16719&amp;G16719&amp;H16719</f>
        <v>TUBO DE FERRO GALVANIZADO DE 1",COM COSTURA,INCLUSIVE EMENDAS E CONEXOES,EXCLUSIVE ABERTURA E FECHAMENTO MANUAL DE RASGO.FORNECIMENTO E ASSENTAMENTO</v>
      </c>
      <c r="C16719" s="749" t="s">
        <v>40029</v>
      </c>
      <c r="D16719" s="749" t="s">
        <v>40030</v>
      </c>
      <c r="E16719" s="749" t="s">
        <v>40031</v>
      </c>
      <c r="I16719" s="749" t="s">
        <v>236</v>
      </c>
      <c r="J16719" s="749" t="n">
        <v>27.13</v>
      </c>
    </row>
    <row collapsed="false" customFormat="false" customHeight="true" hidden="true" ht="12.75" outlineLevel="0" r="16720">
      <c r="A16720" s="749" t="s">
        <v>40033</v>
      </c>
      <c r="B16720" s="749" t="str">
        <f aca="false">C16720&amp;D16720&amp;E16720&amp;F16720&amp;G16720&amp;H16720</f>
        <v>TUBO DE FERRO GALVANIZADO DE 1.1/4",COM COSTURA,INCLUSIVE CONEXOES E EMENDAS,EXCLUSIVE ABERTURA E FECHAMENTO MANUAL DE RASGO.FORNECIMENTO E ASSENTAMENTO</v>
      </c>
      <c r="C16720" s="749" t="s">
        <v>40034</v>
      </c>
      <c r="D16720" s="749" t="s">
        <v>40035</v>
      </c>
      <c r="E16720" s="749" t="s">
        <v>40036</v>
      </c>
      <c r="I16720" s="749" t="s">
        <v>236</v>
      </c>
      <c r="J16720" s="749" t="n">
        <v>35.38</v>
      </c>
    </row>
    <row collapsed="false" customFormat="false" customHeight="true" hidden="true" ht="12.75" outlineLevel="0" r="16721">
      <c r="A16721" s="749" t="s">
        <v>40037</v>
      </c>
      <c r="B16721" s="749" t="str">
        <f aca="false">C16721&amp;D16721&amp;E16721&amp;F16721&amp;G16721&amp;H16721</f>
        <v>TUBO DE FERRO GALVANIZADO DE 1.1/4",COM COSTURA,INCLUSIVE CONEXOES E EMENDAS,EXCLUSIVE ABERTURA E FECHAMENTO MANUAL DE RASGO.FORNECIMENTO E ASSENTAMENTO</v>
      </c>
      <c r="C16721" s="749" t="s">
        <v>40034</v>
      </c>
      <c r="D16721" s="749" t="s">
        <v>40035</v>
      </c>
      <c r="E16721" s="749" t="s">
        <v>40036</v>
      </c>
      <c r="I16721" s="749" t="s">
        <v>236</v>
      </c>
      <c r="J16721" s="749" t="n">
        <v>34.53</v>
      </c>
    </row>
    <row collapsed="false" customFormat="false" customHeight="true" hidden="true" ht="12.75" outlineLevel="0" r="16722">
      <c r="A16722" s="749" t="s">
        <v>40038</v>
      </c>
      <c r="B16722" s="749" t="str">
        <f aca="false">C16722&amp;D16722&amp;E16722&amp;F16722&amp;G16722&amp;H16722</f>
        <v>TUBO DE FERRO GALVANIZADO DE 1.1/2",COM COSTURA,INCLUSIVE CONEXOES E EMENDAS,EXCLUSIVE ABERTURA E FECHAMENTO MANUAL DE RASGO.FORNECIMENTO E ASSENTAMENTO</v>
      </c>
      <c r="C16722" s="749" t="s">
        <v>40039</v>
      </c>
      <c r="D16722" s="749" t="s">
        <v>40035</v>
      </c>
      <c r="E16722" s="749" t="s">
        <v>40036</v>
      </c>
      <c r="I16722" s="749" t="s">
        <v>236</v>
      </c>
      <c r="J16722" s="749" t="n">
        <v>41.71</v>
      </c>
    </row>
    <row collapsed="false" customFormat="false" customHeight="true" hidden="true" ht="12.75" outlineLevel="0" r="16723">
      <c r="A16723" s="749" t="s">
        <v>40040</v>
      </c>
      <c r="B16723" s="749" t="str">
        <f aca="false">C16723&amp;D16723&amp;E16723&amp;F16723&amp;G16723&amp;H16723</f>
        <v>TUBO DE FERRO GALVANIZADO DE 1.1/2",COM COSTURA,INCLUSIVE CONEXOES E EMENDAS,EXCLUSIVE ABERTURA E FECHAMENTO MANUAL DE RASGO.FORNECIMENTO E ASSENTAMENTO</v>
      </c>
      <c r="C16723" s="749" t="s">
        <v>40039</v>
      </c>
      <c r="D16723" s="749" t="s">
        <v>40035</v>
      </c>
      <c r="E16723" s="749" t="s">
        <v>40036</v>
      </c>
      <c r="I16723" s="749" t="s">
        <v>236</v>
      </c>
      <c r="J16723" s="749" t="n">
        <v>40.72</v>
      </c>
    </row>
    <row collapsed="false" customFormat="false" customHeight="true" hidden="true" ht="12.75" outlineLevel="0" r="16724">
      <c r="A16724" s="749" t="s">
        <v>40041</v>
      </c>
      <c r="B16724" s="749" t="str">
        <f aca="false">C16724&amp;D16724&amp;E16724&amp;F16724&amp;G16724&amp;H16724</f>
        <v>TUBO DE FERRO GALVANIZADO DE 2",COM COSTURA,INCLUSIVE CONEXOES E EMENDAS,EXCLUSIVE ABERTURA E FECHAMENTO MANUAL DE RASGO.FORNECIMENTO E ASSENTAMENTO</v>
      </c>
      <c r="C16724" s="749" t="s">
        <v>40042</v>
      </c>
      <c r="D16724" s="749" t="s">
        <v>40043</v>
      </c>
      <c r="E16724" s="749" t="s">
        <v>40031</v>
      </c>
      <c r="I16724" s="749" t="s">
        <v>236</v>
      </c>
      <c r="J16724" s="749" t="n">
        <v>67.47</v>
      </c>
    </row>
    <row collapsed="false" customFormat="false" customHeight="true" hidden="true" ht="12.75" outlineLevel="0" r="16725">
      <c r="A16725" s="749" t="s">
        <v>40044</v>
      </c>
      <c r="B16725" s="749" t="str">
        <f aca="false">C16725&amp;D16725&amp;E16725&amp;F16725&amp;G16725&amp;H16725</f>
        <v>TUBO DE FERRO GALVANIZADO DE 2",COM COSTURA,INCLUSIVE CONEXOES E EMENDAS,EXCLUSIVE ABERTURA E FECHAMENTO MANUAL DE RASGO.FORNECIMENTO E ASSENTAMENTO</v>
      </c>
      <c r="C16725" s="749" t="s">
        <v>40042</v>
      </c>
      <c r="D16725" s="749" t="s">
        <v>40043</v>
      </c>
      <c r="E16725" s="749" t="s">
        <v>40031</v>
      </c>
      <c r="I16725" s="749" t="s">
        <v>236</v>
      </c>
      <c r="J16725" s="749" t="n">
        <v>66.28</v>
      </c>
    </row>
    <row collapsed="false" customFormat="false" customHeight="true" hidden="true" ht="12.75" outlineLevel="0" r="16726">
      <c r="A16726" s="749" t="s">
        <v>40045</v>
      </c>
      <c r="B16726" s="749" t="str">
        <f aca="false">C16726&amp;D16726&amp;E16726&amp;F16726&amp;G16726&amp;H16726</f>
        <v>TUBO DE FERRO GALVANIZADO DE 2.1/2",COM COSTURA,INCLUSIVE CONEXOES E EMENDAS,EXCLUSIVE ABERTURA E FECHAMENTO MANUAL DE RASGO.FORNECIMENTO E ASSENTAMENTO</v>
      </c>
      <c r="C16726" s="749" t="s">
        <v>40046</v>
      </c>
      <c r="D16726" s="749" t="s">
        <v>40035</v>
      </c>
      <c r="E16726" s="749" t="s">
        <v>40036</v>
      </c>
      <c r="I16726" s="749" t="s">
        <v>236</v>
      </c>
      <c r="J16726" s="749" t="n">
        <v>71.42</v>
      </c>
    </row>
    <row collapsed="false" customFormat="false" customHeight="true" hidden="true" ht="12.75" outlineLevel="0" r="16727">
      <c r="A16727" s="749" t="s">
        <v>40047</v>
      </c>
      <c r="B16727" s="749" t="str">
        <f aca="false">C16727&amp;D16727&amp;E16727&amp;F16727&amp;G16727&amp;H16727</f>
        <v>TUBO DE FERRO GALVANIZADO DE 2.1/2",COM COSTURA,INCLUSIVE CONEXOES E EMENDAS,EXCLUSIVE ABERTURA E FECHAMENTO MANUAL DE RASGO.FORNECIMENTO E ASSENTAMENTO</v>
      </c>
      <c r="C16727" s="749" t="s">
        <v>40046</v>
      </c>
      <c r="D16727" s="749" t="s">
        <v>40035</v>
      </c>
      <c r="E16727" s="749" t="s">
        <v>40036</v>
      </c>
      <c r="I16727" s="749" t="s">
        <v>236</v>
      </c>
      <c r="J16727" s="749" t="n">
        <v>70.09</v>
      </c>
    </row>
    <row collapsed="false" customFormat="false" customHeight="true" hidden="true" ht="12.75" outlineLevel="0" r="16728">
      <c r="A16728" s="749" t="s">
        <v>40048</v>
      </c>
      <c r="B16728" s="749" t="str">
        <f aca="false">C16728&amp;D16728&amp;E16728&amp;F16728&amp;G16728&amp;H16728</f>
        <v>TUBO DE FERRO GALVANIZADO DE 3",COM COSTURA,INCLUSIVE CONEXOES E EMENDAS,EXCLUSIVE ABERTURA E FECHAMENTO MANUAL DE RASGO.FORNECIMENTO E ASSENTAMENTO</v>
      </c>
      <c r="C16728" s="749" t="s">
        <v>40049</v>
      </c>
      <c r="D16728" s="749" t="s">
        <v>40043</v>
      </c>
      <c r="E16728" s="749" t="s">
        <v>40031</v>
      </c>
      <c r="I16728" s="749" t="s">
        <v>236</v>
      </c>
      <c r="J16728" s="749" t="n">
        <v>90.71</v>
      </c>
    </row>
    <row collapsed="false" customFormat="false" customHeight="true" hidden="true" ht="12.75" outlineLevel="0" r="16729">
      <c r="A16729" s="749" t="s">
        <v>40050</v>
      </c>
      <c r="B16729" s="749" t="str">
        <f aca="false">C16729&amp;D16729&amp;E16729&amp;F16729&amp;G16729&amp;H16729</f>
        <v>TUBO DE FERRO GALVANIZADO DE 3",COM COSTURA,INCLUSIVE CONEXOES E EMENDAS,EXCLUSIVE ABERTURA E FECHAMENTO MANUAL DE RASGO.FORNECIMENTO E ASSENTAMENTO</v>
      </c>
      <c r="C16729" s="749" t="s">
        <v>40049</v>
      </c>
      <c r="D16729" s="749" t="s">
        <v>40043</v>
      </c>
      <c r="E16729" s="749" t="s">
        <v>40031</v>
      </c>
      <c r="I16729" s="749" t="s">
        <v>236</v>
      </c>
      <c r="J16729" s="749" t="n">
        <v>89.29</v>
      </c>
    </row>
    <row collapsed="false" customFormat="false" customHeight="true" hidden="true" ht="12.75" outlineLevel="0" r="16730">
      <c r="A16730" s="749" t="s">
        <v>40051</v>
      </c>
      <c r="B16730" s="749" t="str">
        <f aca="false">C16730&amp;D16730&amp;E16730&amp;F16730&amp;G16730&amp;H16730</f>
        <v>TUBO DE FERRO GALVANIZADO DE 4",COM COSTURA,INCLUSIVE CONEXOES E EMENDAS,EXCLUSIVE ABERTURA E FECHAMENTO MANUAL DE RASGO.FORNECIMENTO E ASSENTAMENTO</v>
      </c>
      <c r="C16730" s="749" t="s">
        <v>40052</v>
      </c>
      <c r="D16730" s="749" t="s">
        <v>40043</v>
      </c>
      <c r="E16730" s="749" t="s">
        <v>40031</v>
      </c>
      <c r="I16730" s="749" t="s">
        <v>236</v>
      </c>
      <c r="J16730" s="749" t="n">
        <v>132.33</v>
      </c>
    </row>
    <row collapsed="false" customFormat="false" customHeight="true" hidden="true" ht="12.75" outlineLevel="0" r="16731">
      <c r="A16731" s="749" t="s">
        <v>40053</v>
      </c>
      <c r="B16731" s="749" t="str">
        <f aca="false">C16731&amp;D16731&amp;E16731&amp;F16731&amp;G16731&amp;H16731</f>
        <v>TUBO DE FERRO GALVANIZADO DE 4",COM COSTURA,INCLUSIVE CONEXOES E EMENDAS,EXCLUSIVE ABERTURA E FECHAMENTO MANUAL DE RASGO.FORNECIMENTO E ASSENTAMENTO</v>
      </c>
      <c r="C16731" s="749" t="s">
        <v>40052</v>
      </c>
      <c r="D16731" s="749" t="s">
        <v>40043</v>
      </c>
      <c r="E16731" s="749" t="s">
        <v>40031</v>
      </c>
      <c r="I16731" s="749" t="s">
        <v>236</v>
      </c>
      <c r="J16731" s="749" t="n">
        <v>130.68</v>
      </c>
    </row>
    <row collapsed="false" customFormat="false" customHeight="true" hidden="true" ht="12.75" outlineLevel="0" r="16732">
      <c r="A16732" s="749" t="s">
        <v>40054</v>
      </c>
      <c r="B16732" s="749" t="str">
        <f aca="false">C16732&amp;D16732&amp;E16732&amp;F16732&amp;G16732&amp;H16732</f>
        <v>ELETRODUTO DE FERRO GALVANIZADO,TIPO MEDIO,DIAMETRO DE 3/4",EXCLUSIVE LUVAS,CURVAS,ABERTURA E FECHAMENTO DE RASGO.FORNECIMENTO E ASSENTAMENTO</v>
      </c>
      <c r="C16732" s="749" t="s">
        <v>40055</v>
      </c>
      <c r="D16732" s="749" t="s">
        <v>40056</v>
      </c>
      <c r="E16732" s="749" t="s">
        <v>36292</v>
      </c>
      <c r="I16732" s="749" t="s">
        <v>236</v>
      </c>
      <c r="J16732" s="749" t="n">
        <v>10.46</v>
      </c>
    </row>
    <row collapsed="false" customFormat="false" customHeight="true" hidden="true" ht="12.75" outlineLevel="0" r="16733">
      <c r="A16733" s="749" t="s">
        <v>40057</v>
      </c>
      <c r="B16733" s="749" t="str">
        <f aca="false">C16733&amp;D16733&amp;E16733&amp;F16733&amp;G16733&amp;H16733</f>
        <v>ELETRODUTO DE FERRO GALVANIZADO,TIPO MEDIO,DIAMETRO DE 3/4",EXCLUSIVE LUVAS,CURVAS,ABERTURA E FECHAMENTO DE RASGO.FORNECIMENTO E ASSENTAMENTO</v>
      </c>
      <c r="C16733" s="749" t="s">
        <v>40055</v>
      </c>
      <c r="D16733" s="749" t="s">
        <v>40056</v>
      </c>
      <c r="E16733" s="749" t="s">
        <v>36292</v>
      </c>
      <c r="I16733" s="749" t="s">
        <v>236</v>
      </c>
      <c r="J16733" s="749" t="n">
        <v>9.8</v>
      </c>
    </row>
    <row collapsed="false" customFormat="false" customHeight="true" hidden="true" ht="12.75" outlineLevel="0" r="16734">
      <c r="A16734" s="749" t="s">
        <v>40058</v>
      </c>
      <c r="B16734" s="749" t="str">
        <f aca="false">C16734&amp;D16734&amp;E16734&amp;F16734&amp;G16734&amp;H16734</f>
        <v>ELETRODUTO DE FERRO GALVANIZADO,TIPO MEDIO,DIAMETRO DE 1",EXCLUSIVE LUVAS,CURVAS,ABERTURA E FECHAMENTO DE RASGO.FORNECIMENTO E ASSENTAMENTO</v>
      </c>
      <c r="C16734" s="749" t="s">
        <v>40059</v>
      </c>
      <c r="D16734" s="749" t="s">
        <v>40060</v>
      </c>
      <c r="E16734" s="749" t="s">
        <v>40061</v>
      </c>
      <c r="I16734" s="749" t="s">
        <v>236</v>
      </c>
      <c r="J16734" s="749" t="n">
        <v>12.48</v>
      </c>
    </row>
    <row collapsed="false" customFormat="false" customHeight="true" hidden="true" ht="12.75" outlineLevel="0" r="16735">
      <c r="A16735" s="749" t="s">
        <v>40062</v>
      </c>
      <c r="B16735" s="749" t="str">
        <f aca="false">C16735&amp;D16735&amp;E16735&amp;F16735&amp;G16735&amp;H16735</f>
        <v>ELETRODUTO DE FERRO GALVANIZADO,TIPO MEDIO,DIAMETRO DE 1",EXCLUSIVE LUVAS,CURVAS,ABERTURA E FECHAMENTO DE RASGO.FORNECIMENTO E ASSENTAMENTO</v>
      </c>
      <c r="C16735" s="749" t="s">
        <v>40059</v>
      </c>
      <c r="D16735" s="749" t="s">
        <v>40060</v>
      </c>
      <c r="E16735" s="749" t="s">
        <v>40061</v>
      </c>
      <c r="I16735" s="749" t="s">
        <v>236</v>
      </c>
      <c r="J16735" s="749" t="n">
        <v>11.72</v>
      </c>
    </row>
    <row collapsed="false" customFormat="false" customHeight="true" hidden="true" ht="12.75" outlineLevel="0" r="16736">
      <c r="A16736" s="749" t="s">
        <v>40063</v>
      </c>
      <c r="B16736" s="749" t="str">
        <f aca="false">C16736&amp;D16736&amp;E16736&amp;F16736&amp;G16736&amp;H16736</f>
        <v>ELETRODUTO DE FERRO GALVANIZADO,TIPO MEDIO,DIAMETRO DE 1.1/4",EXCLUSIVE LUVAS,CURVAS,ABERTURA E FECHAMENTO DE RASGO.FORNECIMENTO E ASSENTAMENTO</v>
      </c>
      <c r="C16736" s="749" t="s">
        <v>40064</v>
      </c>
      <c r="D16736" s="749" t="s">
        <v>40065</v>
      </c>
      <c r="E16736" s="749" t="s">
        <v>36302</v>
      </c>
      <c r="I16736" s="749" t="s">
        <v>236</v>
      </c>
      <c r="J16736" s="749" t="n">
        <v>17.03</v>
      </c>
    </row>
    <row collapsed="false" customFormat="false" customHeight="true" hidden="true" ht="12.75" outlineLevel="0" r="16737">
      <c r="A16737" s="749" t="s">
        <v>40066</v>
      </c>
      <c r="B16737" s="749" t="str">
        <f aca="false">C16737&amp;D16737&amp;E16737&amp;F16737&amp;G16737&amp;H16737</f>
        <v>ELETRODUTO DE FERRO GALVANIZADO,TIPO MEDIO,DIAMETRO DE 1.1/4",EXCLUSIVE LUVAS,CURVAS,ABERTURA E FECHAMENTO DE RASGO.FORNECIMENTO E ASSENTAMENTO</v>
      </c>
      <c r="C16737" s="749" t="s">
        <v>40064</v>
      </c>
      <c r="D16737" s="749" t="s">
        <v>40065</v>
      </c>
      <c r="E16737" s="749" t="s">
        <v>36302</v>
      </c>
      <c r="I16737" s="749" t="s">
        <v>236</v>
      </c>
      <c r="J16737" s="749" t="n">
        <v>16.18</v>
      </c>
    </row>
    <row collapsed="false" customFormat="false" customHeight="true" hidden="true" ht="12.75" outlineLevel="0" r="16738">
      <c r="A16738" s="749" t="s">
        <v>40067</v>
      </c>
      <c r="B16738" s="749" t="str">
        <f aca="false">C16738&amp;D16738&amp;E16738&amp;F16738&amp;G16738&amp;H16738</f>
        <v>ELETRODUTO DE FERRO GALVANIZADO,TIPO MEDIO,DIAMETRO DE 1.1/2",EXCLUSIVE LUVAS,CURVAS,ABERTURA E FECHAMENTO DE RASGO.FORNECIMENTO E ASSENTAMENTO</v>
      </c>
      <c r="C16738" s="749" t="s">
        <v>40068</v>
      </c>
      <c r="D16738" s="749" t="s">
        <v>40065</v>
      </c>
      <c r="E16738" s="749" t="s">
        <v>36302</v>
      </c>
      <c r="I16738" s="749" t="s">
        <v>236</v>
      </c>
      <c r="J16738" s="749" t="n">
        <v>19.04</v>
      </c>
    </row>
    <row collapsed="false" customFormat="false" customHeight="true" hidden="true" ht="12.75" outlineLevel="0" r="16739">
      <c r="A16739" s="749" t="s">
        <v>40069</v>
      </c>
      <c r="B16739" s="749" t="str">
        <f aca="false">C16739&amp;D16739&amp;E16739&amp;F16739&amp;G16739&amp;H16739</f>
        <v>ELETRODUTO DE FERRO GALVANIZADO,TIPO MEDIO,DIAMETRO DE 1.1/2",EXCLUSIVE LUVAS,CURVAS,ABERTURA E FECHAMENTO DE RASGO.FORNECIMENTO E ASSENTAMENTO</v>
      </c>
      <c r="C16739" s="749" t="s">
        <v>40068</v>
      </c>
      <c r="D16739" s="749" t="s">
        <v>40065</v>
      </c>
      <c r="E16739" s="749" t="s">
        <v>36302</v>
      </c>
      <c r="I16739" s="749" t="s">
        <v>236</v>
      </c>
      <c r="J16739" s="749" t="n">
        <v>18.04</v>
      </c>
    </row>
    <row collapsed="false" customFormat="false" customHeight="true" hidden="true" ht="12.75" outlineLevel="0" r="16740">
      <c r="A16740" s="749" t="s">
        <v>40070</v>
      </c>
      <c r="B16740" s="749" t="str">
        <f aca="false">C16740&amp;D16740&amp;E16740&amp;F16740&amp;G16740&amp;H16740</f>
        <v>ELETRODUTO DE FERRO GALVANIZADO,TIPO MEDIO,DIAMETRO DE 2",EXCLUSIVE LUVAS,CURVAS,ABERTURA E FECHAMENTO DE RASGO.FORNECIMENTO E ASSENTAMENTO</v>
      </c>
      <c r="C16740" s="749" t="s">
        <v>40071</v>
      </c>
      <c r="D16740" s="749" t="s">
        <v>40060</v>
      </c>
      <c r="E16740" s="749" t="s">
        <v>40061</v>
      </c>
      <c r="I16740" s="749" t="s">
        <v>236</v>
      </c>
      <c r="J16740" s="749" t="n">
        <v>25.65</v>
      </c>
    </row>
    <row collapsed="false" customFormat="false" customHeight="true" hidden="true" ht="12.75" outlineLevel="0" r="16741">
      <c r="A16741" s="749" t="s">
        <v>40072</v>
      </c>
      <c r="B16741" s="749" t="str">
        <f aca="false">C16741&amp;D16741&amp;E16741&amp;F16741&amp;G16741&amp;H16741</f>
        <v>ELETRODUTO DE FERRO GALVANIZADO,TIPO MEDIO,DIAMETRO DE 2",EXCLUSIVE LUVAS,CURVAS,ABERTURA E FECHAMENTO DE RASGO.FORNECIMENTO E ASSENTAMENTO</v>
      </c>
      <c r="C16741" s="749" t="s">
        <v>40071</v>
      </c>
      <c r="D16741" s="749" t="s">
        <v>40060</v>
      </c>
      <c r="E16741" s="749" t="s">
        <v>40061</v>
      </c>
      <c r="I16741" s="749" t="s">
        <v>236</v>
      </c>
      <c r="J16741" s="749" t="n">
        <v>24.47</v>
      </c>
    </row>
    <row collapsed="false" customFormat="false" customHeight="true" hidden="true" ht="12.75" outlineLevel="0" r="16742">
      <c r="A16742" s="749" t="s">
        <v>40073</v>
      </c>
      <c r="B16742" s="749" t="str">
        <f aca="false">C16742&amp;D16742&amp;E16742&amp;F16742&amp;G16742&amp;H16742</f>
        <v>ELETRODUTO DE FERRO GALVANIZADO,TIPO MEDIO,DIAMETRO DE 2.1/2",EXCLUSIVE LUVAS,CURVAS,ABERTURA E FECHAMENTO DE RASGO.FORNECIMENTO E ASSENTAMENTO</v>
      </c>
      <c r="C16742" s="749" t="s">
        <v>40074</v>
      </c>
      <c r="D16742" s="749" t="s">
        <v>40065</v>
      </c>
      <c r="E16742" s="749" t="s">
        <v>36302</v>
      </c>
      <c r="I16742" s="749" t="s">
        <v>236</v>
      </c>
      <c r="J16742" s="749" t="n">
        <v>39.93</v>
      </c>
    </row>
    <row collapsed="false" customFormat="false" customHeight="true" hidden="true" ht="12.75" outlineLevel="0" r="16743">
      <c r="A16743" s="749" t="s">
        <v>40075</v>
      </c>
      <c r="B16743" s="749" t="str">
        <f aca="false">C16743&amp;D16743&amp;E16743&amp;F16743&amp;G16743&amp;H16743</f>
        <v>ELETRODUTO DE FERRO GALVANIZADO,TIPO MEDIO,DIAMETRO DE 2.1/2",EXCLUSIVE LUVAS,CURVAS,ABERTURA E FECHAMENTO DE RASGO.FORNECIMENTO E ASSENTAMENTO</v>
      </c>
      <c r="C16743" s="749" t="s">
        <v>40074</v>
      </c>
      <c r="D16743" s="749" t="s">
        <v>40065</v>
      </c>
      <c r="E16743" s="749" t="s">
        <v>36302</v>
      </c>
      <c r="I16743" s="749" t="s">
        <v>236</v>
      </c>
      <c r="J16743" s="749" t="n">
        <v>38.6</v>
      </c>
    </row>
    <row collapsed="false" customFormat="false" customHeight="true" hidden="true" ht="12.75" outlineLevel="0" r="16744">
      <c r="A16744" s="749" t="s">
        <v>40076</v>
      </c>
      <c r="B16744" s="749" t="str">
        <f aca="false">C16744&amp;D16744&amp;E16744&amp;F16744&amp;G16744&amp;H16744</f>
        <v>ELETRODUTO DE FERRO GALVANIZADO,TIPO MEDIO,DIAMETRO DE 3",EXCLUSIVE LUVAS,CURVAS,ABERTURA E FECHAMENTO DE RASGO.FORNECIMENTO E ASSENTAMENTO</v>
      </c>
      <c r="C16744" s="749" t="s">
        <v>40077</v>
      </c>
      <c r="D16744" s="749" t="s">
        <v>40060</v>
      </c>
      <c r="E16744" s="749" t="s">
        <v>40061</v>
      </c>
      <c r="I16744" s="749" t="s">
        <v>236</v>
      </c>
      <c r="J16744" s="749" t="n">
        <v>47.94</v>
      </c>
    </row>
    <row collapsed="false" customFormat="false" customHeight="true" hidden="true" ht="12.75" outlineLevel="0" r="16745">
      <c r="A16745" s="749" t="s">
        <v>40078</v>
      </c>
      <c r="B16745" s="749" t="str">
        <f aca="false">C16745&amp;D16745&amp;E16745&amp;F16745&amp;G16745&amp;H16745</f>
        <v>ELETRODUTO DE FERRO GALVANIZADO,TIPO MEDIO,DIAMETRO DE 3",EXCLUSIVE LUVAS,CURVAS,ABERTURA E FECHAMENTO DE RASGO.FORNECIMENTO E ASSENTAMENTO</v>
      </c>
      <c r="C16745" s="749" t="s">
        <v>40077</v>
      </c>
      <c r="D16745" s="749" t="s">
        <v>40060</v>
      </c>
      <c r="E16745" s="749" t="s">
        <v>40061</v>
      </c>
      <c r="I16745" s="749" t="s">
        <v>236</v>
      </c>
      <c r="J16745" s="749" t="n">
        <v>46.52</v>
      </c>
    </row>
    <row collapsed="false" customFormat="false" customHeight="true" hidden="true" ht="12.75" outlineLevel="0" r="16746">
      <c r="A16746" s="749" t="s">
        <v>40079</v>
      </c>
      <c r="B16746" s="749" t="str">
        <f aca="false">C16746&amp;D16746&amp;E16746&amp;F16746&amp;G16746&amp;H16746</f>
        <v>ELETRODUTO DE FERRO GALVANIZADO,TIPO MEDIO,DIAMETRO DE 4",EXCLUSIVE LUVAS,CURVAS,ABERTURA E FECHAMENTO DE RASGO.FORNECIMENTO E ASSENTAMENTO</v>
      </c>
      <c r="C16746" s="749" t="s">
        <v>40080</v>
      </c>
      <c r="D16746" s="749" t="s">
        <v>40060</v>
      </c>
      <c r="E16746" s="749" t="s">
        <v>40061</v>
      </c>
      <c r="I16746" s="749" t="s">
        <v>236</v>
      </c>
      <c r="J16746" s="749" t="n">
        <v>62.49</v>
      </c>
    </row>
    <row collapsed="false" customFormat="false" customHeight="true" hidden="true" ht="12.75" outlineLevel="0" r="16747">
      <c r="A16747" s="749" t="s">
        <v>40081</v>
      </c>
      <c r="B16747" s="749" t="str">
        <f aca="false">C16747&amp;D16747&amp;E16747&amp;F16747&amp;G16747&amp;H16747</f>
        <v>ELETRODUTO DE FERRO GALVANIZADO,TIPO MEDIO,DIAMETRO DE 4",EXCLUSIVE LUVAS,CURVAS,ABERTURA E FECHAMENTO DE RASGO.FORNECIMENTO E ASSENTAMENTO</v>
      </c>
      <c r="C16747" s="749" t="s">
        <v>40080</v>
      </c>
      <c r="D16747" s="749" t="s">
        <v>40060</v>
      </c>
      <c r="E16747" s="749" t="s">
        <v>40061</v>
      </c>
      <c r="I16747" s="749" t="s">
        <v>236</v>
      </c>
      <c r="J16747" s="749" t="n">
        <v>60.83</v>
      </c>
    </row>
    <row collapsed="false" customFormat="false" customHeight="true" hidden="true" ht="12.75" outlineLevel="0" r="16748">
      <c r="A16748" s="749" t="s">
        <v>40082</v>
      </c>
      <c r="B16748" s="749" t="str">
        <f aca="false">C16748&amp;D16748&amp;E16748&amp;F16748&amp;G16748&amp;H16748</f>
        <v>ELETRODUTO DE FERRO GALVANIZADO,TIPO MEDIO,DIAMETRO DE 3/4",INCLUSIVE CONEXOES E EMENDAS,EXCLUSIVE ABERTURA E FECHAMENTO DE RASGO.FORNECIMENTO E ASSENTAMENTO</v>
      </c>
      <c r="C16748" s="749" t="s">
        <v>40055</v>
      </c>
      <c r="D16748" s="749" t="s">
        <v>40083</v>
      </c>
      <c r="E16748" s="749" t="s">
        <v>40084</v>
      </c>
      <c r="I16748" s="749" t="s">
        <v>236</v>
      </c>
      <c r="J16748" s="749" t="n">
        <v>11.01</v>
      </c>
    </row>
    <row collapsed="false" customFormat="false" customHeight="true" hidden="true" ht="12.75" outlineLevel="0" r="16749">
      <c r="A16749" s="749" t="s">
        <v>40085</v>
      </c>
      <c r="B16749" s="749" t="str">
        <f aca="false">C16749&amp;D16749&amp;E16749&amp;F16749&amp;G16749&amp;H16749</f>
        <v>ELETRODUTO DE FERRO GALVANIZADO,TIPO MEDIO,DIAMETRO DE 3/4",INCLUSIVE CONEXOES E EMENDAS,EXCLUSIVE ABERTURA E FECHAMENTO DE RASGO.FORNECIMENTO E ASSENTAMENTO</v>
      </c>
      <c r="C16749" s="749" t="s">
        <v>40055</v>
      </c>
      <c r="D16749" s="749" t="s">
        <v>40083</v>
      </c>
      <c r="E16749" s="749" t="s">
        <v>40084</v>
      </c>
      <c r="I16749" s="749" t="s">
        <v>236</v>
      </c>
      <c r="J16749" s="749" t="n">
        <v>10.35</v>
      </c>
    </row>
    <row collapsed="false" customFormat="false" customHeight="true" hidden="true" ht="12.75" outlineLevel="0" r="16750">
      <c r="A16750" s="749" t="s">
        <v>40086</v>
      </c>
      <c r="B16750" s="749" t="str">
        <f aca="false">C16750&amp;D16750&amp;E16750&amp;F16750&amp;G16750&amp;H16750</f>
        <v>ELETRODUTO DE FERRO GALVANIZADO,TIPO MEDIO,DIAMETRO DE 1",INCLUSIVE CONEXOES E EMENDAS,EXCLUSIVE ABERTURA E FECHAMENTO DE RASGO.FORNECIMENTO E ASSENTAMENTO</v>
      </c>
      <c r="C16750" s="749" t="s">
        <v>40087</v>
      </c>
      <c r="D16750" s="749" t="s">
        <v>40088</v>
      </c>
      <c r="E16750" s="749" t="s">
        <v>40089</v>
      </c>
      <c r="I16750" s="749" t="s">
        <v>236</v>
      </c>
      <c r="J16750" s="749" t="n">
        <v>13.16</v>
      </c>
    </row>
    <row collapsed="false" customFormat="false" customHeight="true" hidden="true" ht="12.75" outlineLevel="0" r="16751">
      <c r="A16751" s="749" t="s">
        <v>40090</v>
      </c>
      <c r="B16751" s="749" t="str">
        <f aca="false">C16751&amp;D16751&amp;E16751&amp;F16751&amp;G16751&amp;H16751</f>
        <v>ELETRODUTO DE FERRO GALVANIZADO,TIPO MEDIO,DIAMETRO DE 1",INCLUSIVE CONEXOES E EMENDAS,EXCLUSIVE ABERTURA E FECHAMENTO DE RASGO.FORNECIMENTO E ASSENTAMENTO</v>
      </c>
      <c r="C16751" s="749" t="s">
        <v>40087</v>
      </c>
      <c r="D16751" s="749" t="s">
        <v>40088</v>
      </c>
      <c r="E16751" s="749" t="s">
        <v>40089</v>
      </c>
      <c r="I16751" s="749" t="s">
        <v>236</v>
      </c>
      <c r="J16751" s="749" t="n">
        <v>12.4</v>
      </c>
    </row>
    <row collapsed="false" customFormat="false" customHeight="true" hidden="true" ht="12.75" outlineLevel="0" r="16752">
      <c r="A16752" s="749" t="s">
        <v>40091</v>
      </c>
      <c r="B16752" s="749" t="str">
        <f aca="false">C16752&amp;D16752&amp;E16752&amp;F16752&amp;G16752&amp;H16752</f>
        <v>ELETRODUTO DE FERRO GALVANIZADO,TIPO MEDIO,DIAMETRO DE 1.1/4",INCLUSIVE CONEXOES E EMENDAS,EXCLUSIVE ABERTURA E FECHAMENTO DE RASGO.FORNECIMENTO E ASSENTAMENTO</v>
      </c>
      <c r="C16752" s="749" t="s">
        <v>40064</v>
      </c>
      <c r="D16752" s="749" t="s">
        <v>40092</v>
      </c>
      <c r="E16752" s="749" t="s">
        <v>40093</v>
      </c>
      <c r="I16752" s="749" t="s">
        <v>236</v>
      </c>
      <c r="J16752" s="749" t="n">
        <v>18.1</v>
      </c>
    </row>
    <row collapsed="false" customFormat="false" customHeight="true" hidden="true" ht="12.75" outlineLevel="0" r="16753">
      <c r="A16753" s="749" t="s">
        <v>40094</v>
      </c>
      <c r="B16753" s="749" t="str">
        <f aca="false">C16753&amp;D16753&amp;E16753&amp;F16753&amp;G16753&amp;H16753</f>
        <v>ELETRODUTO DE FERRO GALVANIZADO,TIPO MEDIO,DIAMETRO DE 1.1/4",INCLUSIVE CONEXOES E EMENDAS,EXCLUSIVE ABERTURA E FECHAMENTO DE RASGO.FORNECIMENTO E ASSENTAMENTO</v>
      </c>
      <c r="C16753" s="749" t="s">
        <v>40064</v>
      </c>
      <c r="D16753" s="749" t="s">
        <v>40092</v>
      </c>
      <c r="E16753" s="749" t="s">
        <v>40093</v>
      </c>
      <c r="I16753" s="749" t="s">
        <v>236</v>
      </c>
      <c r="J16753" s="749" t="n">
        <v>17.25</v>
      </c>
    </row>
    <row collapsed="false" customFormat="false" customHeight="true" hidden="true" ht="12.75" outlineLevel="0" r="16754">
      <c r="A16754" s="749" t="s">
        <v>40095</v>
      </c>
      <c r="B16754" s="749" t="str">
        <f aca="false">C16754&amp;D16754&amp;E16754&amp;F16754&amp;G16754&amp;H16754</f>
        <v>ELETRODUTO DE FERRO GALVANIZADO,TIPO MEDIO,DIAMETRO DE 1.1/2",INCLUSIVE CONEXOES E EMENDAS,EXCLUSIVE ABERTURA E FECHAMENTO DE RASGO.FORNECIMENTO E ASSENTAMENTO</v>
      </c>
      <c r="C16754" s="749" t="s">
        <v>40068</v>
      </c>
      <c r="D16754" s="749" t="s">
        <v>40092</v>
      </c>
      <c r="E16754" s="749" t="s">
        <v>40093</v>
      </c>
      <c r="I16754" s="749" t="s">
        <v>236</v>
      </c>
      <c r="J16754" s="749" t="n">
        <v>20.2</v>
      </c>
    </row>
    <row collapsed="false" customFormat="false" customHeight="true" hidden="true" ht="12.75" outlineLevel="0" r="16755">
      <c r="A16755" s="749" t="s">
        <v>40096</v>
      </c>
      <c r="B16755" s="749" t="str">
        <f aca="false">C16755&amp;D16755&amp;E16755&amp;F16755&amp;G16755&amp;H16755</f>
        <v>ELETRODUTO DE FERRO GALVANIZADO,TIPO MEDIO,DIAMETRO DE 1.1/2",INCLUSIVE CONEXOES E EMENDAS,EXCLUSIVE ABERTURA E FECHAMENTO DE RASGO.FORNECIMENTO E ASSENTAMENTO</v>
      </c>
      <c r="C16755" s="749" t="s">
        <v>40068</v>
      </c>
      <c r="D16755" s="749" t="s">
        <v>40092</v>
      </c>
      <c r="E16755" s="749" t="s">
        <v>40093</v>
      </c>
      <c r="I16755" s="749" t="s">
        <v>236</v>
      </c>
      <c r="J16755" s="749" t="n">
        <v>19.2</v>
      </c>
    </row>
    <row collapsed="false" customFormat="false" customHeight="true" hidden="true" ht="12.75" outlineLevel="0" r="16756">
      <c r="A16756" s="749" t="s">
        <v>40097</v>
      </c>
      <c r="B16756" s="749" t="str">
        <f aca="false">C16756&amp;D16756&amp;E16756&amp;F16756&amp;G16756&amp;H16756</f>
        <v>ELETRODUTO DE FERRO GALVANIZADO,TIPO MEDIO,DIAMETRO DE 2",INCLUSIVE CONEXOES E EMENDAS,EXCLUSIVE ABERTURA E FECHAMENTO DE RASGO.FORNECIMENTO E ASSENTAMENTO</v>
      </c>
      <c r="C16756" s="749" t="s">
        <v>40098</v>
      </c>
      <c r="D16756" s="749" t="s">
        <v>40088</v>
      </c>
      <c r="E16756" s="749" t="s">
        <v>40089</v>
      </c>
      <c r="I16756" s="749" t="s">
        <v>236</v>
      </c>
      <c r="J16756" s="749" t="n">
        <v>27.33</v>
      </c>
    </row>
    <row collapsed="false" customFormat="false" customHeight="true" hidden="true" ht="12.75" outlineLevel="0" r="16757">
      <c r="A16757" s="749" t="s">
        <v>40099</v>
      </c>
      <c r="B16757" s="749" t="str">
        <f aca="false">C16757&amp;D16757&amp;E16757&amp;F16757&amp;G16757&amp;H16757</f>
        <v>ELETRODUTO DE FERRO GALVANIZADO,TIPO MEDIO,DIAMETRO DE 2",INCLUSIVE CONEXOES E EMENDAS,EXCLUSIVE ABERTURA E FECHAMENTO DE RASGO.FORNECIMENTO E ASSENTAMENTO</v>
      </c>
      <c r="C16757" s="749" t="s">
        <v>40098</v>
      </c>
      <c r="D16757" s="749" t="s">
        <v>40088</v>
      </c>
      <c r="E16757" s="749" t="s">
        <v>40089</v>
      </c>
      <c r="I16757" s="749" t="s">
        <v>236</v>
      </c>
      <c r="J16757" s="749" t="n">
        <v>26.15</v>
      </c>
    </row>
    <row collapsed="false" customFormat="false" customHeight="true" hidden="true" ht="12.75" outlineLevel="0" r="16758">
      <c r="A16758" s="749" t="s">
        <v>40100</v>
      </c>
      <c r="B16758" s="749" t="str">
        <f aca="false">C16758&amp;D16758&amp;E16758&amp;F16758&amp;G16758&amp;H16758</f>
        <v>ELETRODUTO DE FERRO GALVANIZADO,TIPO MEDIO,DIAMETRO DE 2.1/2",INCLUSIVE CONEXOES E EMENDAS,EXCLUSIVE ABERTURA E FECHAMENTO DE RASGO.FORNECIMENTO E ASSENTAMENTO</v>
      </c>
      <c r="C16758" s="749" t="s">
        <v>40074</v>
      </c>
      <c r="D16758" s="749" t="s">
        <v>40092</v>
      </c>
      <c r="E16758" s="749" t="s">
        <v>40093</v>
      </c>
      <c r="I16758" s="749" t="s">
        <v>236</v>
      </c>
      <c r="J16758" s="749" t="n">
        <v>42.93</v>
      </c>
    </row>
    <row collapsed="false" customFormat="false" customHeight="true" hidden="true" ht="12.75" outlineLevel="0" r="16759">
      <c r="A16759" s="749" t="s">
        <v>40101</v>
      </c>
      <c r="B16759" s="749" t="str">
        <f aca="false">C16759&amp;D16759&amp;E16759&amp;F16759&amp;G16759&amp;H16759</f>
        <v>ELETRODUTO DE FERRO GALVANIZADO,TIPO MEDIO,DIAMETRO DE 2.1/2",INCLUSIVE CONEXOES E EMENDAS,EXCLUSIVE ABERTURA E FECHAMENTO DE RASGO.FORNECIMENTO E ASSENTAMENTO</v>
      </c>
      <c r="C16759" s="749" t="s">
        <v>40074</v>
      </c>
      <c r="D16759" s="749" t="s">
        <v>40092</v>
      </c>
      <c r="E16759" s="749" t="s">
        <v>40093</v>
      </c>
      <c r="I16759" s="749" t="s">
        <v>236</v>
      </c>
      <c r="J16759" s="749" t="n">
        <v>41.6</v>
      </c>
    </row>
    <row collapsed="false" customFormat="false" customHeight="true" hidden="true" ht="12.75" outlineLevel="0" r="16760">
      <c r="A16760" s="749" t="s">
        <v>40102</v>
      </c>
      <c r="B16760" s="749" t="str">
        <f aca="false">C16760&amp;D16760&amp;E16760&amp;F16760&amp;G16760&amp;H16760</f>
        <v>ELETRODUTO DE FERRO GALVANIZADO,TIPO MEDIO,DIAMETRO DE 3",INCLUSIVE CONEXOES E EMENDAS,EXCLUSIVE ABERTURA E FECHAMENTO DE RASGO.FORNECIMENTO E ASSENTAMENTO</v>
      </c>
      <c r="C16760" s="749" t="s">
        <v>40103</v>
      </c>
      <c r="D16760" s="749" t="s">
        <v>40088</v>
      </c>
      <c r="E16760" s="749" t="s">
        <v>40089</v>
      </c>
      <c r="I16760" s="749" t="s">
        <v>236</v>
      </c>
      <c r="J16760" s="749" t="n">
        <v>51.67</v>
      </c>
    </row>
    <row collapsed="false" customFormat="false" customHeight="true" hidden="true" ht="12.75" outlineLevel="0" r="16761">
      <c r="A16761" s="749" t="s">
        <v>40104</v>
      </c>
      <c r="B16761" s="749" t="str">
        <f aca="false">C16761&amp;D16761&amp;E16761&amp;F16761&amp;G16761&amp;H16761</f>
        <v>ELETRODUTO DE FERRO GALVANIZADO,TIPO MEDIO,DIAMETRO DE 3",INCLUSIVE CONEXOES E EMENDAS,EXCLUSIVE ABERTURA E FECHAMENTO DE RASGO.FORNECIMENTO E ASSENTAMENTO</v>
      </c>
      <c r="C16761" s="749" t="s">
        <v>40103</v>
      </c>
      <c r="D16761" s="749" t="s">
        <v>40088</v>
      </c>
      <c r="E16761" s="749" t="s">
        <v>40089</v>
      </c>
      <c r="I16761" s="749" t="s">
        <v>236</v>
      </c>
      <c r="J16761" s="749" t="n">
        <v>50.24</v>
      </c>
    </row>
    <row collapsed="false" customFormat="false" customHeight="true" hidden="true" ht="12.75" outlineLevel="0" r="16762">
      <c r="A16762" s="749" t="s">
        <v>40105</v>
      </c>
      <c r="B16762" s="749" t="str">
        <f aca="false">C16762&amp;D16762&amp;E16762&amp;F16762&amp;G16762&amp;H16762</f>
        <v>ELETRODUTO DE FERRO GALVANIZADO,TIPO MEDIO,DIAMETRO DE 4",INCLUSIVE CONEXOES E EMENDAS,EXCLUSIVE ABERTURA E FECHAMENTO DE RASGO.FORNECIMENTO E ASSENTAMENTO</v>
      </c>
      <c r="C16762" s="749" t="s">
        <v>40106</v>
      </c>
      <c r="D16762" s="749" t="s">
        <v>40088</v>
      </c>
      <c r="E16762" s="749" t="s">
        <v>40089</v>
      </c>
      <c r="I16762" s="749" t="s">
        <v>236</v>
      </c>
      <c r="J16762" s="749" t="n">
        <v>67.5</v>
      </c>
    </row>
    <row collapsed="false" customFormat="false" customHeight="true" hidden="true" ht="12.75" outlineLevel="0" r="16763">
      <c r="A16763" s="749" t="s">
        <v>40107</v>
      </c>
      <c r="B16763" s="749" t="str">
        <f aca="false">C16763&amp;D16763&amp;E16763&amp;F16763&amp;G16763&amp;H16763</f>
        <v>ELETRODUTO DE FERRO GALVANIZADO,TIPO MEDIO,DIAMETRO DE 4",INCLUSIVE CONEXOES E EMENDAS,EXCLUSIVE ABERTURA E FECHAMENTO DE RASGO.FORNECIMENTO E ASSENTAMENTO</v>
      </c>
      <c r="C16763" s="749" t="s">
        <v>40106</v>
      </c>
      <c r="D16763" s="749" t="s">
        <v>40088</v>
      </c>
      <c r="E16763" s="749" t="s">
        <v>40089</v>
      </c>
      <c r="I16763" s="749" t="s">
        <v>236</v>
      </c>
      <c r="J16763" s="749" t="n">
        <v>65.84</v>
      </c>
    </row>
    <row collapsed="false" customFormat="false" customHeight="true" hidden="true" ht="12.75" outlineLevel="0" r="16764">
      <c r="A16764" s="749" t="s">
        <v>40108</v>
      </c>
      <c r="B16764" s="749" t="str">
        <f aca="false">C16764&amp;D16764&amp;E16764&amp;F16764&amp;G16764&amp;H16764</f>
        <v>ELETRODUTO DE FERRO GALVANIZADO,TIPO PESADO,DIAMETRO DE 1/2",EXCLUSIVE LUVAS,CURVAS,ABERTURA E FECHAMENTO DE RASGO.FORNECIMENTO E ASSENTAMENTO</v>
      </c>
      <c r="C16764" s="749" t="s">
        <v>40109</v>
      </c>
      <c r="D16764" s="749" t="s">
        <v>40110</v>
      </c>
      <c r="E16764" s="749" t="s">
        <v>36306</v>
      </c>
      <c r="I16764" s="749" t="s">
        <v>236</v>
      </c>
      <c r="J16764" s="749" t="n">
        <v>13.36</v>
      </c>
    </row>
    <row collapsed="false" customFormat="false" customHeight="true" hidden="true" ht="12.75" outlineLevel="0" r="16765">
      <c r="A16765" s="749" t="s">
        <v>40111</v>
      </c>
      <c r="B16765" s="749" t="str">
        <f aca="false">C16765&amp;D16765&amp;E16765&amp;F16765&amp;G16765&amp;H16765</f>
        <v>ELETRODUTO DE FERRO GALVANIZADO,TIPO PESADO,DIAMETRO DE 1/2",EXCLUSIVE LUVAS,CURVAS,ABERTURA E FECHAMENTO DE RASGO.FORNECIMENTO E ASSENTAMENTO</v>
      </c>
      <c r="C16765" s="749" t="s">
        <v>40109</v>
      </c>
      <c r="D16765" s="749" t="s">
        <v>40110</v>
      </c>
      <c r="E16765" s="749" t="s">
        <v>36306</v>
      </c>
      <c r="I16765" s="749" t="s">
        <v>236</v>
      </c>
      <c r="J16765" s="749" t="n">
        <v>12.81</v>
      </c>
    </row>
    <row collapsed="false" customFormat="false" customHeight="true" hidden="true" ht="12.75" outlineLevel="0" r="16766">
      <c r="A16766" s="749" t="s">
        <v>40112</v>
      </c>
      <c r="B16766" s="749" t="str">
        <f aca="false">C16766&amp;D16766&amp;E16766&amp;F16766&amp;G16766&amp;H16766</f>
        <v>ELETRODUTO DE FERRO GALVANIZADO,TIPO PESADO,DIAMETRO DE 3/4",EXCLUSIVE LUVAS,CURVAS,ABERTURA E FECHAMENTO DE RASGO.FORNECIMENTO E ASSENTAMENTO</v>
      </c>
      <c r="C16766" s="749" t="s">
        <v>40113</v>
      </c>
      <c r="D16766" s="749" t="s">
        <v>40110</v>
      </c>
      <c r="E16766" s="749" t="s">
        <v>36306</v>
      </c>
      <c r="I16766" s="749" t="s">
        <v>236</v>
      </c>
      <c r="J16766" s="749" t="n">
        <v>15.28</v>
      </c>
    </row>
    <row collapsed="false" customFormat="false" customHeight="true" hidden="true" ht="12.75" outlineLevel="0" r="16767">
      <c r="A16767" s="749" t="s">
        <v>40114</v>
      </c>
      <c r="B16767" s="749" t="str">
        <f aca="false">C16767&amp;D16767&amp;E16767&amp;F16767&amp;G16767&amp;H16767</f>
        <v>ELETRODUTO DE FERRO GALVANIZADO,TIPO PESADO,DIAMETRO DE 3/4",EXCLUSIVE LUVAS,CURVAS,ABERTURA E FECHAMENTO DE RASGO.FORNECIMENTO E ASSENTAMENTO</v>
      </c>
      <c r="C16767" s="749" t="s">
        <v>40113</v>
      </c>
      <c r="D16767" s="749" t="s">
        <v>40110</v>
      </c>
      <c r="E16767" s="749" t="s">
        <v>36306</v>
      </c>
      <c r="I16767" s="749" t="s">
        <v>236</v>
      </c>
      <c r="J16767" s="749" t="n">
        <v>14.62</v>
      </c>
    </row>
    <row collapsed="false" customFormat="false" customHeight="true" hidden="true" ht="12.75" outlineLevel="0" r="16768">
      <c r="A16768" s="749" t="s">
        <v>40115</v>
      </c>
      <c r="B16768" s="749" t="str">
        <f aca="false">C16768&amp;D16768&amp;E16768&amp;F16768&amp;G16768&amp;H16768</f>
        <v>ELETRODUTO DE FERRO GALVANIZADO,TIPO PESADO,DIAMETRO DE 1",EXCLUSIVE LUVAS,CURVAS,ABERTURA E FECHAMENTO DE RASGO.FORNECIMENTO E ASSENTAMENTO</v>
      </c>
      <c r="C16768" s="749" t="s">
        <v>40116</v>
      </c>
      <c r="D16768" s="749" t="s">
        <v>40117</v>
      </c>
      <c r="E16768" s="749" t="s">
        <v>18760</v>
      </c>
      <c r="I16768" s="749" t="s">
        <v>236</v>
      </c>
      <c r="J16768" s="749" t="n">
        <v>23.36</v>
      </c>
    </row>
    <row collapsed="false" customFormat="false" customHeight="true" hidden="true" ht="12.75" outlineLevel="0" r="16769">
      <c r="A16769" s="749" t="s">
        <v>40118</v>
      </c>
      <c r="B16769" s="749" t="str">
        <f aca="false">C16769&amp;D16769&amp;E16769&amp;F16769&amp;G16769&amp;H16769</f>
        <v>ELETRODUTO DE FERRO GALVANIZADO,TIPO PESADO,DIAMETRO DE 1",EXCLUSIVE LUVAS,CURVAS,ABERTURA E FECHAMENTO DE RASGO.FORNECIMENTO E ASSENTAMENTO</v>
      </c>
      <c r="C16769" s="749" t="s">
        <v>40116</v>
      </c>
      <c r="D16769" s="749" t="s">
        <v>40117</v>
      </c>
      <c r="E16769" s="749" t="s">
        <v>18760</v>
      </c>
      <c r="I16769" s="749" t="s">
        <v>236</v>
      </c>
      <c r="J16769" s="749" t="n">
        <v>22.6</v>
      </c>
    </row>
    <row collapsed="false" customFormat="false" customHeight="true" hidden="true" ht="12.75" outlineLevel="0" r="16770">
      <c r="A16770" s="749" t="s">
        <v>40119</v>
      </c>
      <c r="B16770" s="749" t="str">
        <f aca="false">C16770&amp;D16770&amp;E16770&amp;F16770&amp;G16770&amp;H16770</f>
        <v>ELETRODUTO DE FERRO GALVANIZADO,TIPO PESADO,DIAMETRO DE 1.1/4",EXCLUSIVE LUVAS,CURVAS,ABERTURA E FECHAMENTO DE RASGO.FORNECIMENTO E ASSENTAMENTO</v>
      </c>
      <c r="C16770" s="749" t="s">
        <v>40120</v>
      </c>
      <c r="D16770" s="749" t="s">
        <v>40121</v>
      </c>
      <c r="E16770" s="749" t="s">
        <v>40122</v>
      </c>
      <c r="I16770" s="749" t="s">
        <v>236</v>
      </c>
      <c r="J16770" s="749" t="n">
        <v>28.76</v>
      </c>
    </row>
    <row collapsed="false" customFormat="false" customHeight="true" hidden="true" ht="12.75" outlineLevel="0" r="16771">
      <c r="A16771" s="749" t="s">
        <v>40123</v>
      </c>
      <c r="B16771" s="749" t="str">
        <f aca="false">C16771&amp;D16771&amp;E16771&amp;F16771&amp;G16771&amp;H16771</f>
        <v>ELETRODUTO DE FERRO GALVANIZADO,TIPO PESADO,DIAMETRO DE 1.1/4",EXCLUSIVE LUVAS,CURVAS,ABERTURA E FECHAMENTO DE RASGO.FORNECIMENTO E ASSENTAMENTO</v>
      </c>
      <c r="C16771" s="749" t="s">
        <v>40120</v>
      </c>
      <c r="D16771" s="749" t="s">
        <v>40121</v>
      </c>
      <c r="E16771" s="749" t="s">
        <v>40122</v>
      </c>
      <c r="I16771" s="749" t="s">
        <v>236</v>
      </c>
      <c r="J16771" s="749" t="n">
        <v>27.91</v>
      </c>
    </row>
    <row collapsed="false" customFormat="false" customHeight="true" hidden="true" ht="12.75" outlineLevel="0" r="16772">
      <c r="A16772" s="749" t="s">
        <v>40124</v>
      </c>
      <c r="B16772" s="749" t="str">
        <f aca="false">C16772&amp;D16772&amp;E16772&amp;F16772&amp;G16772&amp;H16772</f>
        <v>ELETRODUTO DE FERRO GALVANIZADO,TIPO PESADO,DIAMETRO DE 1.1/2",EXCLUSIVE LUVAS,CURVAS,ABERTURA E FECHAMENTO DE RASGO.FORNECIMENTO E ASSENTAMENTO</v>
      </c>
      <c r="C16772" s="749" t="s">
        <v>40120</v>
      </c>
      <c r="D16772" s="749" t="s">
        <v>40125</v>
      </c>
      <c r="E16772" s="749" t="s">
        <v>40122</v>
      </c>
      <c r="I16772" s="749" t="s">
        <v>236</v>
      </c>
      <c r="J16772" s="749" t="n">
        <v>35.83</v>
      </c>
    </row>
    <row collapsed="false" customFormat="false" customHeight="true" hidden="true" ht="12.75" outlineLevel="0" r="16773">
      <c r="A16773" s="749" t="s">
        <v>40126</v>
      </c>
      <c r="B16773" s="749" t="str">
        <f aca="false">C16773&amp;D16773&amp;E16773&amp;F16773&amp;G16773&amp;H16773</f>
        <v>ELETRODUTO DE FERRO GALVANIZADO,TIPO PESADO,DIAMETRO DE 1.1/2",EXCLUSIVE LUVAS,CURVAS,ABERTURA E FECHAMENTO DE RASGO.FORNECIMENTO E ASSENTAMENTO</v>
      </c>
      <c r="C16773" s="749" t="s">
        <v>40120</v>
      </c>
      <c r="D16773" s="749" t="s">
        <v>40125</v>
      </c>
      <c r="E16773" s="749" t="s">
        <v>40122</v>
      </c>
      <c r="I16773" s="749" t="s">
        <v>236</v>
      </c>
      <c r="J16773" s="749" t="n">
        <v>34.83</v>
      </c>
    </row>
    <row collapsed="false" customFormat="false" customHeight="true" hidden="true" ht="12.75" outlineLevel="0" r="16774">
      <c r="A16774" s="749" t="s">
        <v>40127</v>
      </c>
      <c r="B16774" s="749" t="str">
        <f aca="false">C16774&amp;D16774&amp;E16774&amp;F16774&amp;G16774&amp;H16774</f>
        <v>ELETRODUTO DE FERRO GALVANIZADO,TIPO PESADO,DIAMETRO DE 2",EXCLUSIVE LUVAS,CURVAS,ABERTURA E FECHAMENTO DE RASGO.FORNECIMENTO E ASSENTAMENTO</v>
      </c>
      <c r="C16774" s="749" t="s">
        <v>40128</v>
      </c>
      <c r="D16774" s="749" t="s">
        <v>40117</v>
      </c>
      <c r="E16774" s="749" t="s">
        <v>18760</v>
      </c>
      <c r="I16774" s="749" t="s">
        <v>236</v>
      </c>
      <c r="J16774" s="749" t="n">
        <v>41.54</v>
      </c>
    </row>
    <row collapsed="false" customFormat="false" customHeight="true" hidden="true" ht="12.75" outlineLevel="0" r="16775">
      <c r="A16775" s="749" t="s">
        <v>40129</v>
      </c>
      <c r="B16775" s="749" t="str">
        <f aca="false">C16775&amp;D16775&amp;E16775&amp;F16775&amp;G16775&amp;H16775</f>
        <v>ELETRODUTO DE FERRO GALVANIZADO,TIPO PESADO,DIAMETRO DE 2",EXCLUSIVE LUVAS,CURVAS,ABERTURA E FECHAMENTO DE RASGO.FORNECIMENTO E ASSENTAMENTO</v>
      </c>
      <c r="C16775" s="749" t="s">
        <v>40128</v>
      </c>
      <c r="D16775" s="749" t="s">
        <v>40117</v>
      </c>
      <c r="E16775" s="749" t="s">
        <v>18760</v>
      </c>
      <c r="I16775" s="749" t="s">
        <v>236</v>
      </c>
      <c r="J16775" s="749" t="n">
        <v>40.35</v>
      </c>
    </row>
    <row collapsed="false" customFormat="false" customHeight="true" hidden="true" ht="12.75" outlineLevel="0" r="16776">
      <c r="A16776" s="749" t="s">
        <v>40130</v>
      </c>
      <c r="B16776" s="749" t="str">
        <f aca="false">C16776&amp;D16776&amp;E16776&amp;F16776&amp;G16776&amp;H16776</f>
        <v>ELETRODUTO DE FERRO GALVANIZADO,TIPO PESADO,DIAMETRO DE 2.1/2",EXCLUSIVE LUVAS,CURVAS,ABERTURA E FECHAMENTO DE RASGO.FORNECIMENTO E ASSENTAMENTO</v>
      </c>
      <c r="C16776" s="749" t="s">
        <v>40131</v>
      </c>
      <c r="D16776" s="749" t="s">
        <v>40125</v>
      </c>
      <c r="E16776" s="749" t="s">
        <v>40122</v>
      </c>
      <c r="I16776" s="749" t="s">
        <v>236</v>
      </c>
      <c r="J16776" s="749" t="n">
        <v>64.58</v>
      </c>
    </row>
    <row collapsed="false" customFormat="false" customHeight="true" hidden="true" ht="12.75" outlineLevel="0" r="16777">
      <c r="A16777" s="749" t="s">
        <v>40132</v>
      </c>
      <c r="B16777" s="749" t="str">
        <f aca="false">C16777&amp;D16777&amp;E16777&amp;F16777&amp;G16777&amp;H16777</f>
        <v>ELETRODUTO DE FERRO GALVANIZADO,TIPO PESADO,DIAMETRO DE 2.1/2",EXCLUSIVE LUVAS,CURVAS,ABERTURA E FECHAMENTO DE RASGO.FORNECIMENTO E ASSENTAMENTO</v>
      </c>
      <c r="C16777" s="749" t="s">
        <v>40131</v>
      </c>
      <c r="D16777" s="749" t="s">
        <v>40125</v>
      </c>
      <c r="E16777" s="749" t="s">
        <v>40122</v>
      </c>
      <c r="I16777" s="749" t="s">
        <v>236</v>
      </c>
      <c r="J16777" s="749" t="n">
        <v>63.3</v>
      </c>
    </row>
    <row collapsed="false" customFormat="false" customHeight="true" hidden="true" ht="12.75" outlineLevel="0" r="16778">
      <c r="A16778" s="749" t="s">
        <v>40133</v>
      </c>
      <c r="B16778" s="749" t="str">
        <f aca="false">C16778&amp;D16778&amp;E16778&amp;F16778&amp;G16778&amp;H16778</f>
        <v>ELETRODUTO DE FERRO GALVANIZADO,TIPO PESADO,DIAMETRO DE 3",EXCLUSIVE LUVAS,CURVAS,ABERTURA E FECHAMENTO DE RASGO.FORNECIMENTO E ASSENTAMENTO</v>
      </c>
      <c r="C16778" s="749" t="s">
        <v>40134</v>
      </c>
      <c r="D16778" s="749" t="s">
        <v>40117</v>
      </c>
      <c r="E16778" s="749" t="s">
        <v>18760</v>
      </c>
      <c r="I16778" s="749" t="s">
        <v>236</v>
      </c>
      <c r="J16778" s="749" t="n">
        <v>72.72</v>
      </c>
    </row>
    <row collapsed="false" customFormat="false" customHeight="true" hidden="true" ht="12.75" outlineLevel="0" r="16779">
      <c r="A16779" s="749" t="s">
        <v>40135</v>
      </c>
      <c r="B16779" s="749" t="str">
        <f aca="false">C16779&amp;D16779&amp;E16779&amp;F16779&amp;G16779&amp;H16779</f>
        <v>ELETRODUTO DE FERRO GALVANIZADO,TIPO PESADO,DIAMETRO DE 3",EXCLUSIVE LUVAS,CURVAS,ABERTURA E FECHAMENTO DE RASGO.FORNECIMENTO E ASSENTAMENTO</v>
      </c>
      <c r="C16779" s="749" t="s">
        <v>40134</v>
      </c>
      <c r="D16779" s="749" t="s">
        <v>40117</v>
      </c>
      <c r="E16779" s="749" t="s">
        <v>18760</v>
      </c>
      <c r="I16779" s="749" t="s">
        <v>236</v>
      </c>
      <c r="J16779" s="749" t="n">
        <v>71.3</v>
      </c>
    </row>
    <row collapsed="false" customFormat="false" customHeight="true" hidden="true" ht="12.75" outlineLevel="0" r="16780">
      <c r="A16780" s="749" t="s">
        <v>40136</v>
      </c>
      <c r="B16780" s="749" t="str">
        <f aca="false">C16780&amp;D16780&amp;E16780&amp;F16780&amp;G16780&amp;H16780</f>
        <v>ELETRODUTO DE FERRO GALVANIZADO, TIPO PESADO,DIAMETRO DE 1/2",INCLUSIVE CONEXOES E EMENDAS, EXCLUSIVE ABERTURA E FECHAMENTO DO RASGO.FORNECIMENTO E ASSENTAMENTO</v>
      </c>
      <c r="C16780" s="749" t="s">
        <v>40137</v>
      </c>
      <c r="D16780" s="749" t="s">
        <v>40138</v>
      </c>
      <c r="E16780" s="749" t="s">
        <v>40139</v>
      </c>
      <c r="I16780" s="749" t="s">
        <v>236</v>
      </c>
      <c r="J16780" s="749" t="n">
        <v>14.29</v>
      </c>
    </row>
    <row collapsed="false" customFormat="false" customHeight="true" hidden="true" ht="12.75" outlineLevel="0" r="16781">
      <c r="A16781" s="749" t="s">
        <v>40140</v>
      </c>
      <c r="B16781" s="749" t="str">
        <f aca="false">C16781&amp;D16781&amp;E16781&amp;F16781&amp;G16781&amp;H16781</f>
        <v>ELETRODUTO DE FERRO GALVANIZADO, TIPO PESADO,DIAMETRO DE 1/2",INCLUSIVE CONEXOES E EMENDAS, EXCLUSIVE ABERTURA E FECHAMENTO DO RASGO.FORNECIMENTO E ASSENTAMENTO</v>
      </c>
      <c r="C16781" s="749" t="s">
        <v>40137</v>
      </c>
      <c r="D16781" s="749" t="s">
        <v>40138</v>
      </c>
      <c r="E16781" s="749" t="s">
        <v>40139</v>
      </c>
      <c r="I16781" s="749" t="s">
        <v>236</v>
      </c>
      <c r="J16781" s="749" t="n">
        <v>13.74</v>
      </c>
    </row>
    <row collapsed="false" customFormat="false" customHeight="true" hidden="true" ht="12.75" outlineLevel="0" r="16782">
      <c r="A16782" s="749" t="s">
        <v>40141</v>
      </c>
      <c r="B16782" s="749" t="str">
        <f aca="false">C16782&amp;D16782&amp;E16782&amp;F16782&amp;G16782&amp;H16782</f>
        <v>ELETRODUTO DE FERRO GALVANIZADO,TIPO PESADO,DIAMETRO DE 3/4",INCLUSIVE CONEXOES E EMENDAS,EXCLUSIVE ABERTURA E FECHAMENTO DE RASGO.FORNECIMENTO E ASSENTAMENTO</v>
      </c>
      <c r="C16782" s="749" t="s">
        <v>40113</v>
      </c>
      <c r="D16782" s="749" t="s">
        <v>40142</v>
      </c>
      <c r="E16782" s="749" t="s">
        <v>40143</v>
      </c>
      <c r="I16782" s="749" t="s">
        <v>236</v>
      </c>
      <c r="J16782" s="749" t="n">
        <v>16.31</v>
      </c>
    </row>
    <row collapsed="false" customFormat="false" customHeight="true" hidden="true" ht="12.75" outlineLevel="0" r="16783">
      <c r="A16783" s="749" t="s">
        <v>40144</v>
      </c>
      <c r="B16783" s="749" t="str">
        <f aca="false">C16783&amp;D16783&amp;E16783&amp;F16783&amp;G16783&amp;H16783</f>
        <v>ELETRODUTO DE FERRO GALVANIZADO,TIPO PESADO,DIAMETRO DE 3/4",INCLUSIVE CONEXOES E EMENDAS,EXCLUSIVE ABERTURA E FECHAMENTO DE RASGO.FORNECIMENTO E ASSENTAMENTO</v>
      </c>
      <c r="C16783" s="749" t="s">
        <v>40113</v>
      </c>
      <c r="D16783" s="749" t="s">
        <v>40142</v>
      </c>
      <c r="E16783" s="749" t="s">
        <v>40143</v>
      </c>
      <c r="I16783" s="749" t="s">
        <v>236</v>
      </c>
      <c r="J16783" s="749" t="n">
        <v>15.65</v>
      </c>
    </row>
    <row collapsed="false" customFormat="false" customHeight="true" hidden="true" ht="12.75" outlineLevel="0" r="16784">
      <c r="A16784" s="749" t="s">
        <v>40145</v>
      </c>
      <c r="B16784" s="749" t="str">
        <f aca="false">C16784&amp;D16784&amp;E16784&amp;F16784&amp;G16784&amp;H16784</f>
        <v>ELETRODUTO DE FERRO GALVANIZADO,TIPO PESADO,DIAMETRO DE 1",INCLUSIVE CONEXOES E EMENDAS,EXCLUSIVE ABERTURA E FECHAMENTODO RASGO.FORNECIMENTO E ASSENTAMENTO</v>
      </c>
      <c r="C16784" s="749" t="s">
        <v>40146</v>
      </c>
      <c r="D16784" s="749" t="s">
        <v>40147</v>
      </c>
      <c r="E16784" s="749" t="s">
        <v>40148</v>
      </c>
      <c r="I16784" s="749" t="s">
        <v>236</v>
      </c>
      <c r="J16784" s="749" t="n">
        <v>25.12</v>
      </c>
    </row>
    <row collapsed="false" customFormat="false" customHeight="true" hidden="true" ht="12.75" outlineLevel="0" r="16785">
      <c r="A16785" s="749" t="s">
        <v>40149</v>
      </c>
      <c r="B16785" s="749" t="str">
        <f aca="false">C16785&amp;D16785&amp;E16785&amp;F16785&amp;G16785&amp;H16785</f>
        <v>ELETRODUTO DE FERRO GALVANIZADO,TIPO PESADO,DIAMETRO DE 1",INCLUSIVE CONEXOES E EMENDAS,EXCLUSIVE ABERTURA E FECHAMENTODO RASGO.FORNECIMENTO E ASSENTAMENTO</v>
      </c>
      <c r="C16785" s="749" t="s">
        <v>40146</v>
      </c>
      <c r="D16785" s="749" t="s">
        <v>40147</v>
      </c>
      <c r="E16785" s="749" t="s">
        <v>40148</v>
      </c>
      <c r="I16785" s="749" t="s">
        <v>236</v>
      </c>
      <c r="J16785" s="749" t="n">
        <v>24.37</v>
      </c>
    </row>
    <row collapsed="false" customFormat="false" customHeight="true" hidden="true" ht="12.75" outlineLevel="0" r="16786">
      <c r="A16786" s="749" t="s">
        <v>40150</v>
      </c>
      <c r="B16786" s="749" t="str">
        <f aca="false">C16786&amp;D16786&amp;E16786&amp;F16786&amp;G16786&amp;H16786</f>
        <v>ELETRODUTO DE FERRO GALVANIZADO,TIPO PESADO,DIAMETRO DE 1.1/4",INCLUSIVE CONEXOES E EMENDAS,EXCLUSIVE ABERTURA E FECHAMETO DE RASGO.FORNECIMENTO E ASSENTAMENTO</v>
      </c>
      <c r="C16786" s="749" t="s">
        <v>40120</v>
      </c>
      <c r="D16786" s="749" t="s">
        <v>40151</v>
      </c>
      <c r="E16786" s="749" t="s">
        <v>40093</v>
      </c>
      <c r="I16786" s="749" t="s">
        <v>236</v>
      </c>
      <c r="J16786" s="749" t="n">
        <v>31</v>
      </c>
    </row>
    <row collapsed="false" customFormat="false" customHeight="true" hidden="true" ht="12.75" outlineLevel="0" r="16787">
      <c r="A16787" s="749" t="s">
        <v>40152</v>
      </c>
      <c r="B16787" s="749" t="str">
        <f aca="false">C16787&amp;D16787&amp;E16787&amp;F16787&amp;G16787&amp;H16787</f>
        <v>ELETRODUTO DE FERRO GALVANIZADO,TIPO PESADO,DIAMETRO DE 1.1/4",INCLUSIVE CONEXOES E EMENDAS,EXCLUSIVE ABERTURA E FECHAMETO DE RASGO.FORNECIMENTO E ASSENTAMENTO</v>
      </c>
      <c r="C16787" s="749" t="s">
        <v>40120</v>
      </c>
      <c r="D16787" s="749" t="s">
        <v>40151</v>
      </c>
      <c r="E16787" s="749" t="s">
        <v>40093</v>
      </c>
      <c r="I16787" s="749" t="s">
        <v>236</v>
      </c>
      <c r="J16787" s="749" t="n">
        <v>30.15</v>
      </c>
    </row>
    <row collapsed="false" customFormat="false" customHeight="true" hidden="true" ht="12.75" outlineLevel="0" r="16788">
      <c r="A16788" s="749" t="s">
        <v>40153</v>
      </c>
      <c r="B16788" s="749" t="str">
        <f aca="false">C16788&amp;D16788&amp;E16788&amp;F16788&amp;G16788&amp;H16788</f>
        <v>ELETRODUTO DE FERRO GALVANIZADO,TIPO PESADO,DIAMETRO DE 1.1/2",INCLUSIVE CONEXOES E EMENDAS,EXCLUSIVE ABERTURA E FECHAMENTO DE RASGO.FORNECIMENTO E ASSENTAMENTO</v>
      </c>
      <c r="C16788" s="749" t="s">
        <v>40120</v>
      </c>
      <c r="D16788" s="749" t="s">
        <v>40154</v>
      </c>
      <c r="E16788" s="749" t="s">
        <v>40155</v>
      </c>
      <c r="I16788" s="749" t="s">
        <v>236</v>
      </c>
      <c r="J16788" s="749" t="n">
        <v>38.66</v>
      </c>
    </row>
    <row collapsed="false" customFormat="false" customHeight="true" hidden="true" ht="12.75" outlineLevel="0" r="16789">
      <c r="A16789" s="749" t="s">
        <v>40156</v>
      </c>
      <c r="B16789" s="749" t="str">
        <f aca="false">C16789&amp;D16789&amp;E16789&amp;F16789&amp;G16789&amp;H16789</f>
        <v>ELETRODUTO DE FERRO GALVANIZADO,TIPO PESADO,DIAMETRO DE 1.1/2",INCLUSIVE CONEXOES E EMENDAS,EXCLUSIVE ABERTURA E FECHAMENTO DE RASGO.FORNECIMENTO E ASSENTAMENTO</v>
      </c>
      <c r="C16789" s="749" t="s">
        <v>40120</v>
      </c>
      <c r="D16789" s="749" t="s">
        <v>40154</v>
      </c>
      <c r="E16789" s="749" t="s">
        <v>40155</v>
      </c>
      <c r="I16789" s="749" t="s">
        <v>236</v>
      </c>
      <c r="J16789" s="749" t="n">
        <v>37.67</v>
      </c>
    </row>
    <row collapsed="false" customFormat="false" customHeight="true" hidden="true" ht="12.75" outlineLevel="0" r="16790">
      <c r="A16790" s="749" t="s">
        <v>40157</v>
      </c>
      <c r="B16790" s="749" t="str">
        <f aca="false">C16790&amp;D16790&amp;E16790&amp;F16790&amp;G16790&amp;H16790</f>
        <v>ELETRODUTO DE FERRO GALVANIZADO,TIPO PESADO,DIAMETRO DE 2",INCLSIVE CONEXOES E EMENDAS,EXCLUSIVE ABERTURA E FECHAMENTO DE RASGO.FORNECIMENTO E ASSENTAMENTO</v>
      </c>
      <c r="C16790" s="749" t="s">
        <v>40158</v>
      </c>
      <c r="D16790" s="749" t="s">
        <v>40159</v>
      </c>
      <c r="E16790" s="749" t="s">
        <v>40089</v>
      </c>
      <c r="I16790" s="749" t="s">
        <v>236</v>
      </c>
      <c r="J16790" s="749" t="n">
        <v>44.8</v>
      </c>
    </row>
    <row collapsed="false" customFormat="false" customHeight="true" hidden="true" ht="12.75" outlineLevel="0" r="16791">
      <c r="A16791" s="749" t="s">
        <v>40160</v>
      </c>
      <c r="B16791" s="749" t="str">
        <f aca="false">C16791&amp;D16791&amp;E16791&amp;F16791&amp;G16791&amp;H16791</f>
        <v>ELETRODUTO DE FERRO GALVANIZADO,TIPO PESADO,DIAMETRO DE 2",INCLSIVE CONEXOES E EMENDAS,EXCLUSIVE ABERTURA E FECHAMENTO DE RASGO.FORNECIMENTO E ASSENTAMENTO</v>
      </c>
      <c r="C16791" s="749" t="s">
        <v>40158</v>
      </c>
      <c r="D16791" s="749" t="s">
        <v>40159</v>
      </c>
      <c r="E16791" s="749" t="s">
        <v>40089</v>
      </c>
      <c r="I16791" s="749" t="s">
        <v>236</v>
      </c>
      <c r="J16791" s="749" t="n">
        <v>43.62</v>
      </c>
    </row>
    <row collapsed="false" customFormat="false" customHeight="true" hidden="true" ht="12.75" outlineLevel="0" r="16792">
      <c r="A16792" s="749" t="s">
        <v>40161</v>
      </c>
      <c r="B16792" s="749" t="str">
        <f aca="false">C16792&amp;D16792&amp;E16792&amp;F16792&amp;G16792&amp;H16792</f>
        <v>ELETRODUTO DE FERRO GALVANIZADO,TIPO PESADO,DIAMETRO DE 2.1/2",INCLUSIVE CONEXOES E EMENDAS,EXCLUSIVE ABERTURA E FECHAMENTO DE RASGO.FORNECIMENTO E ASSENTAMENTO</v>
      </c>
      <c r="C16792" s="749" t="s">
        <v>40131</v>
      </c>
      <c r="D16792" s="749" t="s">
        <v>40154</v>
      </c>
      <c r="E16792" s="749" t="s">
        <v>40155</v>
      </c>
      <c r="I16792" s="749" t="s">
        <v>236</v>
      </c>
      <c r="J16792" s="749" t="n">
        <v>70.08</v>
      </c>
    </row>
    <row collapsed="false" customFormat="false" customHeight="true" hidden="true" ht="12.75" outlineLevel="0" r="16793">
      <c r="A16793" s="749" t="s">
        <v>40162</v>
      </c>
      <c r="B16793" s="749" t="str">
        <f aca="false">C16793&amp;D16793&amp;E16793&amp;F16793&amp;G16793&amp;H16793</f>
        <v>ELETRODUTO DE FERRO GALVANIZADO,TIPO PESADO,DIAMETRO DE 2.1/2",INCLUSIVE CONEXOES E EMENDAS,EXCLUSIVE ABERTURA E FECHAMENTO DE RASGO.FORNECIMENTO E ASSENTAMENTO</v>
      </c>
      <c r="C16793" s="749" t="s">
        <v>40131</v>
      </c>
      <c r="D16793" s="749" t="s">
        <v>40154</v>
      </c>
      <c r="E16793" s="749" t="s">
        <v>40155</v>
      </c>
      <c r="I16793" s="749" t="s">
        <v>236</v>
      </c>
      <c r="J16793" s="749" t="n">
        <v>68.8</v>
      </c>
    </row>
    <row collapsed="false" customFormat="false" customHeight="true" hidden="true" ht="12.75" outlineLevel="0" r="16794">
      <c r="A16794" s="749" t="s">
        <v>40163</v>
      </c>
      <c r="B16794" s="749" t="str">
        <f aca="false">C16794&amp;D16794&amp;E16794&amp;F16794&amp;G16794&amp;H16794</f>
        <v>ELETRODUTO DE FERRO GALVANIZADO,TIPO PESADO,DIAMETRO DE 3",INCLUSIVE CONEXOES E EMENDAS,EXCLUSIVE ABERTURA E FECHAMENTODE RASGO.FORNECIMENTO E ASSENTAMENTO</v>
      </c>
      <c r="C16794" s="749" t="s">
        <v>40164</v>
      </c>
      <c r="D16794" s="749" t="s">
        <v>40147</v>
      </c>
      <c r="E16794" s="749" t="s">
        <v>40165</v>
      </c>
      <c r="I16794" s="749" t="s">
        <v>236</v>
      </c>
      <c r="J16794" s="749" t="n">
        <v>78.93</v>
      </c>
    </row>
    <row collapsed="false" customFormat="false" customHeight="true" hidden="true" ht="12.75" outlineLevel="0" r="16795">
      <c r="A16795" s="749" t="s">
        <v>40166</v>
      </c>
      <c r="B16795" s="749" t="str">
        <f aca="false">C16795&amp;D16795&amp;E16795&amp;F16795&amp;G16795&amp;H16795</f>
        <v>ELETRODUTO DE FERRO GALVANIZADO,TIPO PESADO,DIAMETRO DE 3",INCLUSIVE CONEXOES E EMENDAS,EXCLUSIVE ABERTURA E FECHAMENTODE RASGO.FORNECIMENTO E ASSENTAMENTO</v>
      </c>
      <c r="C16795" s="749" t="s">
        <v>40164</v>
      </c>
      <c r="D16795" s="749" t="s">
        <v>40147</v>
      </c>
      <c r="E16795" s="749" t="s">
        <v>40165</v>
      </c>
      <c r="I16795" s="749" t="s">
        <v>236</v>
      </c>
      <c r="J16795" s="749" t="n">
        <v>77.51</v>
      </c>
    </row>
    <row collapsed="false" customFormat="false" customHeight="true" hidden="true" ht="12.75" outlineLevel="0" r="16796">
      <c r="A16796" s="749" t="s">
        <v>40167</v>
      </c>
      <c r="B16796" s="749" t="str">
        <f aca="false">C16796&amp;D16796&amp;E16796&amp;F16796&amp;G16796&amp;H16796</f>
        <v>TUBO DE CPVC RIGIDO,DIAMETRO DE 15MM,SOLDAVEL,PARA AGUA QUENTE E FRIA,EXCLUSIVE EMENDA,CONEXOES,ABERTURA E FECHAMENTO DE RASGO.FORNECIMENTO E ASSENTAMENTO</v>
      </c>
      <c r="C16796" s="749" t="s">
        <v>40168</v>
      </c>
      <c r="D16796" s="749" t="s">
        <v>40169</v>
      </c>
      <c r="E16796" s="749" t="s">
        <v>40170</v>
      </c>
      <c r="I16796" s="749" t="s">
        <v>236</v>
      </c>
      <c r="J16796" s="749" t="n">
        <v>9.82</v>
      </c>
    </row>
    <row collapsed="false" customFormat="false" customHeight="true" hidden="true" ht="12.75" outlineLevel="0" r="16797">
      <c r="A16797" s="749" t="s">
        <v>40171</v>
      </c>
      <c r="B16797" s="749" t="str">
        <f aca="false">C16797&amp;D16797&amp;E16797&amp;F16797&amp;G16797&amp;H16797</f>
        <v>TUBO DE CPVC RIGIDO,DIAMETRO DE 15MM,SOLDAVEL,PARA AGUA QUENTE E FRIA,EXCLUSIVE EMENDA,CONEXOES,ABERTURA E FECHAMENTO DE RASGO.FORNECIMENTO E ASSENTAMENTO</v>
      </c>
      <c r="C16797" s="749" t="s">
        <v>40168</v>
      </c>
      <c r="D16797" s="749" t="s">
        <v>40169</v>
      </c>
      <c r="E16797" s="749" t="s">
        <v>40170</v>
      </c>
      <c r="I16797" s="749" t="s">
        <v>236</v>
      </c>
      <c r="J16797" s="749" t="n">
        <v>9.16</v>
      </c>
    </row>
    <row collapsed="false" customFormat="false" customHeight="true" hidden="true" ht="12.75" outlineLevel="0" r="16798">
      <c r="A16798" s="749" t="s">
        <v>40172</v>
      </c>
      <c r="B16798" s="749" t="str">
        <f aca="false">C16798&amp;D16798&amp;E16798&amp;F16798&amp;G16798&amp;H16798</f>
        <v>TUBO DE CPVC RIGIDO,DIAMETRO DE 22MM,SOLDAVEL,PARA AGUA QUENTE E FRIA,EXCLUSIVE EMENDA,CONEXOES,ABERTURA E FECHAMENTO DE RASGO.FORNECIMENTO E ASSENTAMENTO</v>
      </c>
      <c r="C16798" s="749" t="s">
        <v>40173</v>
      </c>
      <c r="D16798" s="749" t="s">
        <v>40169</v>
      </c>
      <c r="E16798" s="749" t="s">
        <v>40170</v>
      </c>
      <c r="I16798" s="749" t="s">
        <v>236</v>
      </c>
      <c r="J16798" s="749" t="n">
        <v>13.94</v>
      </c>
    </row>
    <row collapsed="false" customFormat="false" customHeight="true" hidden="true" ht="12.75" outlineLevel="0" r="16799">
      <c r="A16799" s="749" t="s">
        <v>40174</v>
      </c>
      <c r="B16799" s="749" t="str">
        <f aca="false">C16799&amp;D16799&amp;E16799&amp;F16799&amp;G16799&amp;H16799</f>
        <v>TUBO DE CPVC RIGIDO,DIAMETRO DE 22MM,SOLDAVEL,PARA AGUA QUENTE E FRIA,EXCLUSIVE EMENDA,CONEXOES,ABERTURA E FECHAMENTO DE RASGO.FORNECIMENTO E ASSENTAMENTO</v>
      </c>
      <c r="C16799" s="749" t="s">
        <v>40173</v>
      </c>
      <c r="D16799" s="749" t="s">
        <v>40169</v>
      </c>
      <c r="E16799" s="749" t="s">
        <v>40170</v>
      </c>
      <c r="I16799" s="749" t="s">
        <v>236</v>
      </c>
      <c r="J16799" s="749" t="n">
        <v>13.23</v>
      </c>
    </row>
    <row collapsed="false" customFormat="false" customHeight="true" hidden="true" ht="12.75" outlineLevel="0" r="16800">
      <c r="A16800" s="749" t="s">
        <v>40175</v>
      </c>
      <c r="B16800" s="749" t="str">
        <f aca="false">C16800&amp;D16800&amp;E16800&amp;F16800&amp;G16800&amp;H16800</f>
        <v>TUBO DE CPVC RIGIDO,DIAMETRO DE 28MM,SOLDAVEL,PARA AGUA QUENTE E FRIA,EXCLUSIVE EMENDA,CONEXOES,ABERTURA E FECHAMENTO DE RASGO.FORNECIMENTO E ASSENTAMENTO</v>
      </c>
      <c r="C16800" s="749" t="s">
        <v>40176</v>
      </c>
      <c r="D16800" s="749" t="s">
        <v>40169</v>
      </c>
      <c r="E16800" s="749" t="s">
        <v>40170</v>
      </c>
      <c r="I16800" s="749" t="s">
        <v>236</v>
      </c>
      <c r="J16800" s="749" t="n">
        <v>20.36</v>
      </c>
    </row>
    <row collapsed="false" customFormat="false" customHeight="true" hidden="true" ht="12.75" outlineLevel="0" r="16801">
      <c r="A16801" s="749" t="s">
        <v>40177</v>
      </c>
      <c r="B16801" s="749" t="str">
        <f aca="false">C16801&amp;D16801&amp;E16801&amp;F16801&amp;G16801&amp;H16801</f>
        <v>TUBO DE CPVC RIGIDO,DIAMETRO DE 28MM,SOLDAVEL,PARA AGUA QUENTE E FRIA,EXCLUSIVE EMENDA,CONEXOES,ABERTURA E FECHAMENTO DE RASGO.FORNECIMENTO E ASSENTAMENTO</v>
      </c>
      <c r="C16801" s="749" t="s">
        <v>40176</v>
      </c>
      <c r="D16801" s="749" t="s">
        <v>40169</v>
      </c>
      <c r="E16801" s="749" t="s">
        <v>40170</v>
      </c>
      <c r="I16801" s="749" t="s">
        <v>236</v>
      </c>
      <c r="J16801" s="749" t="n">
        <v>19.6</v>
      </c>
    </row>
    <row collapsed="false" customFormat="false" customHeight="true" hidden="true" ht="12.75" outlineLevel="0" r="16802">
      <c r="A16802" s="749" t="s">
        <v>40178</v>
      </c>
      <c r="B16802" s="749" t="str">
        <f aca="false">C16802&amp;D16802&amp;E16802&amp;F16802&amp;G16802&amp;H16802</f>
        <v>TUBO DE PVC RIGIDO,ROSQUEAVEL,PARA AGUA FRIA,COM DIAMETRO DE 1/2",EXCLUSIVE EMENDAS,CONEXOES,ABERTURA E FECHAMENTO DE RASGO.FORNECIMENTO E ASSENTAMENTO</v>
      </c>
      <c r="C16802" s="749" t="s">
        <v>22797</v>
      </c>
      <c r="D16802" s="749" t="s">
        <v>40179</v>
      </c>
      <c r="E16802" s="749" t="s">
        <v>40180</v>
      </c>
      <c r="I16802" s="749" t="s">
        <v>236</v>
      </c>
      <c r="J16802" s="749" t="n">
        <v>8.44</v>
      </c>
    </row>
    <row collapsed="false" customFormat="false" customHeight="true" hidden="true" ht="12.75" outlineLevel="0" r="16803">
      <c r="A16803" s="749" t="s">
        <v>40181</v>
      </c>
      <c r="B16803" s="749" t="str">
        <f aca="false">C16803&amp;D16803&amp;E16803&amp;F16803&amp;G16803&amp;H16803</f>
        <v>TUBO DE PVC RIGIDO,ROSQUEAVEL,PARA AGUA FRIA,COM DIAMETRO DE 1/2",EXCLUSIVE EMENDAS,CONEXOES,ABERTURA E FECHAMENTO DE RASGO.FORNECIMENTO E ASSENTAMENTO</v>
      </c>
      <c r="C16803" s="749" t="s">
        <v>22797</v>
      </c>
      <c r="D16803" s="749" t="s">
        <v>40179</v>
      </c>
      <c r="E16803" s="749" t="s">
        <v>40180</v>
      </c>
      <c r="I16803" s="749" t="s">
        <v>236</v>
      </c>
      <c r="J16803" s="749" t="n">
        <v>7.96</v>
      </c>
    </row>
    <row collapsed="false" customFormat="false" customHeight="true" hidden="true" ht="12.75" outlineLevel="0" r="16804">
      <c r="A16804" s="749" t="s">
        <v>40182</v>
      </c>
      <c r="B16804" s="749" t="str">
        <f aca="false">C16804&amp;D16804&amp;E16804&amp;F16804&amp;G16804&amp;H16804</f>
        <v>TUBO DE PVC RIGIDO,ROSQUEAVEL,PARA AGUA FRIA,COM DIAMETRO DE 3/4",EXCLUSIVE EMENDAS,CONEXOES,ABERTURA E FECHAMENTO DE RASGO.FORNECIMENTO E ASSENTAMENTO</v>
      </c>
      <c r="C16804" s="749" t="s">
        <v>22797</v>
      </c>
      <c r="D16804" s="749" t="s">
        <v>40183</v>
      </c>
      <c r="E16804" s="749" t="s">
        <v>40180</v>
      </c>
      <c r="I16804" s="749" t="s">
        <v>236</v>
      </c>
      <c r="J16804" s="749" t="n">
        <v>11.47</v>
      </c>
    </row>
    <row collapsed="false" customFormat="false" customHeight="true" hidden="true" ht="12.75" outlineLevel="0" r="16805">
      <c r="A16805" s="749" t="s">
        <v>40184</v>
      </c>
      <c r="B16805" s="749" t="str">
        <f aca="false">C16805&amp;D16805&amp;E16805&amp;F16805&amp;G16805&amp;H16805</f>
        <v>TUBO DE PVC RIGIDO,ROSQUEAVEL,PARA AGUA FRIA,COM DIAMETRO DE 3/4",EXCLUSIVE EMENDAS,CONEXOES,ABERTURA E FECHAMENTO DE RASGO.FORNECIMENTO E ASSENTAMENTO</v>
      </c>
      <c r="C16805" s="749" t="s">
        <v>22797</v>
      </c>
      <c r="D16805" s="749" t="s">
        <v>40183</v>
      </c>
      <c r="E16805" s="749" t="s">
        <v>40180</v>
      </c>
      <c r="I16805" s="749" t="s">
        <v>236</v>
      </c>
      <c r="J16805" s="749" t="n">
        <v>10.9</v>
      </c>
    </row>
    <row collapsed="false" customFormat="false" customHeight="true" hidden="true" ht="12.75" outlineLevel="0" r="16806">
      <c r="A16806" s="749" t="s">
        <v>40185</v>
      </c>
      <c r="B16806" s="749" t="str">
        <f aca="false">C16806&amp;D16806&amp;E16806&amp;F16806&amp;G16806&amp;H16806</f>
        <v>TUBO DE PVC RIGIDO,ROSQUEAVEL,PARA AGUA FRIA,COM DIAMETRO DE 1",EXCLUSIVE EMENDAS,CONEXOES,ABERTURA E FECHAMENTO DE RASGO.FORNECIMENTO E ASSENTAMENTO</v>
      </c>
      <c r="C16806" s="749" t="s">
        <v>22797</v>
      </c>
      <c r="D16806" s="749" t="s">
        <v>40186</v>
      </c>
      <c r="E16806" s="749" t="s">
        <v>40187</v>
      </c>
      <c r="I16806" s="749" t="s">
        <v>236</v>
      </c>
      <c r="J16806" s="749" t="n">
        <v>20</v>
      </c>
    </row>
    <row collapsed="false" customFormat="false" customHeight="true" hidden="true" ht="12.75" outlineLevel="0" r="16807">
      <c r="A16807" s="749" t="s">
        <v>40188</v>
      </c>
      <c r="B16807" s="749" t="str">
        <f aca="false">C16807&amp;D16807&amp;E16807&amp;F16807&amp;G16807&amp;H16807</f>
        <v>TUBO DE PVC RIGIDO,ROSQUEAVEL,PARA AGUA FRIA,COM DIAMETRO DE 1",EXCLUSIVE EMENDAS,CONEXOES,ABERTURA E FECHAMENTO DE RASGO.FORNECIMENTO E ASSENTAMENTO</v>
      </c>
      <c r="C16807" s="749" t="s">
        <v>22797</v>
      </c>
      <c r="D16807" s="749" t="s">
        <v>40186</v>
      </c>
      <c r="E16807" s="749" t="s">
        <v>40187</v>
      </c>
      <c r="I16807" s="749" t="s">
        <v>236</v>
      </c>
      <c r="J16807" s="749" t="n">
        <v>19.34</v>
      </c>
    </row>
    <row collapsed="false" customFormat="false" customHeight="true" hidden="true" ht="12.75" outlineLevel="0" r="16808">
      <c r="A16808" s="749" t="s">
        <v>40189</v>
      </c>
      <c r="B16808" s="749" t="str">
        <f aca="false">C16808&amp;D16808&amp;E16808&amp;F16808&amp;G16808&amp;H16808</f>
        <v>TUBO DE PVC RIGIDO,ROSQUEAVEL,PARA AGUA FRIA,COM DIAMETRO DE 1.1/2",EXCLUSIVE EMENDAS,CONEXOES,ABERTURA E FECHAMENTO DERASGO.FORNECIMENTO E ASSENTAMENTO</v>
      </c>
      <c r="C16808" s="749" t="s">
        <v>22797</v>
      </c>
      <c r="D16808" s="749" t="s">
        <v>40190</v>
      </c>
      <c r="E16808" s="749" t="s">
        <v>40191</v>
      </c>
      <c r="I16808" s="749" t="s">
        <v>236</v>
      </c>
      <c r="J16808" s="749" t="n">
        <v>31.81</v>
      </c>
    </row>
    <row collapsed="false" customFormat="false" customHeight="true" hidden="true" ht="12.75" outlineLevel="0" r="16809">
      <c r="A16809" s="749" t="s">
        <v>40192</v>
      </c>
      <c r="B16809" s="749" t="str">
        <f aca="false">C16809&amp;D16809&amp;E16809&amp;F16809&amp;G16809&amp;H16809</f>
        <v>TUBO DE PVC RIGIDO,ROSQUEAVEL,PARA AGUA FRIA,COM DIAMETRO DE 1.1/2",EXCLUSIVE EMENDAS,CONEXOES,ABERTURA E FECHAMENTO DERASGO.FORNECIMENTO E ASSENTAMENTO</v>
      </c>
      <c r="C16809" s="749" t="s">
        <v>22797</v>
      </c>
      <c r="D16809" s="749" t="s">
        <v>40190</v>
      </c>
      <c r="E16809" s="749" t="s">
        <v>40191</v>
      </c>
      <c r="I16809" s="749" t="s">
        <v>236</v>
      </c>
      <c r="J16809" s="749" t="n">
        <v>30.96</v>
      </c>
    </row>
    <row collapsed="false" customFormat="false" customHeight="true" hidden="true" ht="12.75" outlineLevel="0" r="16810">
      <c r="A16810" s="749" t="s">
        <v>40193</v>
      </c>
      <c r="B16810" s="749" t="str">
        <f aca="false">C16810&amp;D16810&amp;E16810&amp;F16810&amp;G16810&amp;H16810</f>
        <v>TUBO DE PVC RIGIDO,ROSQUEAVEL,PARA AGUA FRIA,COM DIAMETRO DE 2",EXCLUSIVE EMENDAS,CONEXOES,ABERTURA E FECHAMENTO DE RASGO.FORNECIMENTO E ASSENTAMENTO</v>
      </c>
      <c r="C16810" s="749" t="s">
        <v>22797</v>
      </c>
      <c r="D16810" s="749" t="s">
        <v>40194</v>
      </c>
      <c r="E16810" s="749" t="s">
        <v>40187</v>
      </c>
      <c r="I16810" s="749" t="s">
        <v>236</v>
      </c>
      <c r="J16810" s="749" t="n">
        <v>42.05</v>
      </c>
    </row>
    <row collapsed="false" customFormat="false" customHeight="true" hidden="true" ht="12.75" outlineLevel="0" r="16811">
      <c r="A16811" s="749" t="s">
        <v>40195</v>
      </c>
      <c r="B16811" s="749" t="str">
        <f aca="false">C16811&amp;D16811&amp;E16811&amp;F16811&amp;G16811&amp;H16811</f>
        <v>TUBO DE PVC RIGIDO,ROSQUEAVEL,PARA AGUA FRIA,COM DIAMETRO DE 2",EXCLUSIVE EMENDAS,CONEXOES,ABERTURA E FECHAMENTO DE RASGO.FORNECIMENTO E ASSENTAMENTO</v>
      </c>
      <c r="C16811" s="749" t="s">
        <v>22797</v>
      </c>
      <c r="D16811" s="749" t="s">
        <v>40194</v>
      </c>
      <c r="E16811" s="749" t="s">
        <v>40187</v>
      </c>
      <c r="I16811" s="749" t="s">
        <v>236</v>
      </c>
      <c r="J16811" s="749" t="n">
        <v>41</v>
      </c>
    </row>
    <row collapsed="false" customFormat="false" customHeight="true" hidden="true" ht="12.75" outlineLevel="0" r="16812">
      <c r="A16812" s="749" t="s">
        <v>40196</v>
      </c>
      <c r="B16812" s="749" t="str">
        <f aca="false">C16812&amp;D16812&amp;E16812&amp;F16812&amp;G16812&amp;H16812</f>
        <v>TUBO DE PVC RIGIDO,ROSQUEAVEL,PARA AGUA FRIA,COM DIAMETRO DE 2.1/2",EXCLUSIVE EMENDAS,CONEXOES,ABERTURA E FECHAMENTO DERASGO.FORNECIMENTO E ASSENTAMENTO</v>
      </c>
      <c r="C16812" s="749" t="s">
        <v>22797</v>
      </c>
      <c r="D16812" s="749" t="s">
        <v>40197</v>
      </c>
      <c r="E16812" s="749" t="s">
        <v>40191</v>
      </c>
      <c r="I16812" s="749" t="s">
        <v>236</v>
      </c>
      <c r="J16812" s="749" t="n">
        <v>66.42</v>
      </c>
    </row>
    <row collapsed="false" customFormat="false" customHeight="true" hidden="true" ht="12.75" outlineLevel="0" r="16813">
      <c r="A16813" s="749" t="s">
        <v>40198</v>
      </c>
      <c r="B16813" s="749" t="str">
        <f aca="false">C16813&amp;D16813&amp;E16813&amp;F16813&amp;G16813&amp;H16813</f>
        <v>TUBO DE PVC RIGIDO,ROSQUEAVEL,PARA AGUA FRIA,COM DIAMETRO DE 2.1/2",EXCLUSIVE EMENDAS,CONEXOES,ABERTURA E FECHAMENTO DERASGO.FORNECIMENTO E ASSENTAMENTO</v>
      </c>
      <c r="C16813" s="749" t="s">
        <v>22797</v>
      </c>
      <c r="D16813" s="749" t="s">
        <v>40197</v>
      </c>
      <c r="E16813" s="749" t="s">
        <v>40191</v>
      </c>
      <c r="I16813" s="749" t="s">
        <v>236</v>
      </c>
      <c r="J16813" s="749" t="n">
        <v>65.19</v>
      </c>
    </row>
    <row collapsed="false" customFormat="false" customHeight="true" hidden="true" ht="12.75" outlineLevel="0" r="16814">
      <c r="A16814" s="749" t="s">
        <v>40199</v>
      </c>
      <c r="B16814" s="749" t="str">
        <f aca="false">C16814&amp;D16814&amp;E16814&amp;F16814&amp;G16814&amp;H16814</f>
        <v>TUBO DE PVC RIGIDO,ROSQUEAVEL,PARA AGUA FRIA,COM DIAMETRO DE 3",EXCLUSIVE EMENDAS,CONEXOES,ABERTURA E FECHAMENTO DE RASGO.FORNECIMENTO E ASSENTAMENTO</v>
      </c>
      <c r="C16814" s="749" t="s">
        <v>22797</v>
      </c>
      <c r="D16814" s="749" t="s">
        <v>40200</v>
      </c>
      <c r="E16814" s="749" t="s">
        <v>40187</v>
      </c>
      <c r="I16814" s="749" t="s">
        <v>236</v>
      </c>
      <c r="J16814" s="749" t="n">
        <v>103.16</v>
      </c>
    </row>
    <row collapsed="false" customFormat="false" customHeight="true" hidden="true" ht="12.75" outlineLevel="0" r="16815">
      <c r="A16815" s="749" t="s">
        <v>40201</v>
      </c>
      <c r="B16815" s="749" t="str">
        <f aca="false">C16815&amp;D16815&amp;E16815&amp;F16815&amp;G16815&amp;H16815</f>
        <v>TUBO DE PVC RIGIDO,ROSQUEAVEL,PARA AGUA FRIA,COM DIAMETRO DE 3",EXCLUSIVE EMENDAS,CONEXOES,ABERTURA E FECHAMENTO DE RASGO.FORNECIMENTO E ASSENTAMENTO</v>
      </c>
      <c r="C16815" s="749" t="s">
        <v>22797</v>
      </c>
      <c r="D16815" s="749" t="s">
        <v>40200</v>
      </c>
      <c r="E16815" s="749" t="s">
        <v>40187</v>
      </c>
      <c r="I16815" s="749" t="s">
        <v>236</v>
      </c>
      <c r="J16815" s="749" t="n">
        <v>101.73</v>
      </c>
    </row>
    <row collapsed="false" customFormat="false" customHeight="true" hidden="true" ht="12.75" outlineLevel="0" r="16816">
      <c r="A16816" s="749" t="s">
        <v>40202</v>
      </c>
      <c r="B16816" s="749" t="str">
        <f aca="false">C16816&amp;D16816&amp;E16816&amp;F16816&amp;G16816&amp;H16816</f>
        <v>TUBO DE PVC RIGIDO,ROSQUEAVEL,PARA AGUA FRIA,COM DIAMETRO DE 4",EXCLUSIVE EMENDAS,CONEXOES,ABERTURA E FECHAMENTO DE RASGO.FORNECIMENTO E ASSENTAMENTO</v>
      </c>
      <c r="C16816" s="749" t="s">
        <v>22797</v>
      </c>
      <c r="D16816" s="749" t="s">
        <v>40203</v>
      </c>
      <c r="E16816" s="749" t="s">
        <v>40187</v>
      </c>
      <c r="I16816" s="749" t="s">
        <v>236</v>
      </c>
      <c r="J16816" s="749" t="n">
        <v>119.27</v>
      </c>
    </row>
    <row collapsed="false" customFormat="false" customHeight="true" hidden="true" ht="12.75" outlineLevel="0" r="16817">
      <c r="A16817" s="749" t="s">
        <v>40204</v>
      </c>
      <c r="B16817" s="749" t="str">
        <f aca="false">C16817&amp;D16817&amp;E16817&amp;F16817&amp;G16817&amp;H16817</f>
        <v>TUBO DE PVC RIGIDO,ROSQUEAVEL,PARA AGUA FRIA,COM DIAMETRO DE 4",EXCLUSIVE EMENDAS,CONEXOES,ABERTURA E FECHAMENTO DE RASGO.FORNECIMENTO E ASSENTAMENTO</v>
      </c>
      <c r="C16817" s="749" t="s">
        <v>22797</v>
      </c>
      <c r="D16817" s="749" t="s">
        <v>40203</v>
      </c>
      <c r="E16817" s="749" t="s">
        <v>40187</v>
      </c>
      <c r="I16817" s="749" t="s">
        <v>236</v>
      </c>
      <c r="J16817" s="749" t="n">
        <v>117.61</v>
      </c>
    </row>
    <row collapsed="false" customFormat="false" customHeight="true" hidden="true" ht="12.75" outlineLevel="0" r="16818">
      <c r="A16818" s="749" t="s">
        <v>40205</v>
      </c>
      <c r="B16818" s="749" t="str">
        <f aca="false">C16818&amp;D16818&amp;E16818&amp;F16818&amp;G16818&amp;H16818</f>
        <v>TUBO DE PVC RIGIDO,ROSQUEAVEL,PARA AGUA FRIA,COM DIAMETRO DE 1/2",INCLUSIVE CONEXOES E EMENDAS,EXCLUSIVE ABERTURA E FECHAMENTO DE RASGO.FORNECIMENTO E ASSENTAMENTO</v>
      </c>
      <c r="C16818" s="749" t="s">
        <v>22797</v>
      </c>
      <c r="D16818" s="749" t="s">
        <v>40206</v>
      </c>
      <c r="E16818" s="749" t="s">
        <v>40207</v>
      </c>
      <c r="I16818" s="749" t="s">
        <v>236</v>
      </c>
      <c r="J16818" s="749" t="n">
        <v>8.92</v>
      </c>
    </row>
    <row collapsed="false" customFormat="false" customHeight="true" hidden="true" ht="12.75" outlineLevel="0" r="16819">
      <c r="A16819" s="749" t="s">
        <v>40208</v>
      </c>
      <c r="B16819" s="749" t="str">
        <f aca="false">C16819&amp;D16819&amp;E16819&amp;F16819&amp;G16819&amp;H16819</f>
        <v>TUBO DE PVC RIGIDO,ROSQUEAVEL,PARA AGUA FRIA,COM DIAMETRO DE 1/2",INCLUSIVE CONEXOES E EMENDAS,EXCLUSIVE ABERTURA E FECHAMENTO DE RASGO.FORNECIMENTO E ASSENTAMENTO</v>
      </c>
      <c r="C16819" s="749" t="s">
        <v>22797</v>
      </c>
      <c r="D16819" s="749" t="s">
        <v>40206</v>
      </c>
      <c r="E16819" s="749" t="s">
        <v>40207</v>
      </c>
      <c r="I16819" s="749" t="s">
        <v>236</v>
      </c>
      <c r="J16819" s="749" t="n">
        <v>8.45</v>
      </c>
    </row>
    <row collapsed="false" customFormat="false" customHeight="true" hidden="true" ht="12.75" outlineLevel="0" r="16820">
      <c r="A16820" s="749" t="s">
        <v>40209</v>
      </c>
      <c r="B16820" s="749" t="str">
        <f aca="false">C16820&amp;D16820&amp;E16820&amp;F16820&amp;G16820&amp;H16820</f>
        <v>TUBO DE PVC RIGIDO,ROSQUEAVEL,PARA AGUA FRIA,COM DIAMETRO DE 3/4",INCLUSIVE CONEXOES E EMENDAS,EXCLUSIVE ABERTURA E FECHAMENTO DE RASGO.FORNECIMENTO E ASSENTAMENTO</v>
      </c>
      <c r="C16820" s="749" t="s">
        <v>22797</v>
      </c>
      <c r="D16820" s="749" t="s">
        <v>40210</v>
      </c>
      <c r="E16820" s="749" t="s">
        <v>40207</v>
      </c>
      <c r="I16820" s="749" t="s">
        <v>236</v>
      </c>
      <c r="J16820" s="749" t="n">
        <v>12.19</v>
      </c>
    </row>
    <row collapsed="false" customFormat="false" customHeight="true" hidden="true" ht="12.75" outlineLevel="0" r="16821">
      <c r="A16821" s="749" t="s">
        <v>40211</v>
      </c>
      <c r="B16821" s="749" t="str">
        <f aca="false">C16821&amp;D16821&amp;E16821&amp;F16821&amp;G16821&amp;H16821</f>
        <v>TUBO DE PVC RIGIDO,ROSQUEAVEL,PARA AGUA FRIA,COM DIAMETRO DE 3/4",INCLUSIVE CONEXOES E EMENDAS,EXCLUSIVE ABERTURA E FECHAMENTO DE RASGO.FORNECIMENTO E ASSENTAMENTO</v>
      </c>
      <c r="C16821" s="749" t="s">
        <v>22797</v>
      </c>
      <c r="D16821" s="749" t="s">
        <v>40210</v>
      </c>
      <c r="E16821" s="749" t="s">
        <v>40207</v>
      </c>
      <c r="I16821" s="749" t="s">
        <v>236</v>
      </c>
      <c r="J16821" s="749" t="n">
        <v>11.63</v>
      </c>
    </row>
    <row collapsed="false" customFormat="false" customHeight="true" hidden="true" ht="12.75" outlineLevel="0" r="16822">
      <c r="A16822" s="749" t="s">
        <v>40212</v>
      </c>
      <c r="B16822" s="749" t="str">
        <f aca="false">C16822&amp;D16822&amp;E16822&amp;F16822&amp;G16822&amp;H16822</f>
        <v>TUBO DE PVC RIGIDO,ROSQUEAVEL,PARA AGUA FRIA,COM DIAMETRO DE 1",INCLUSIVE CONEXOES E EMENDAS,EXCLUSIVE ABERTURA E FECHAMENTO DE RASGO.FORNECIMENTO E ASSENTAMENTO</v>
      </c>
      <c r="C16822" s="749" t="s">
        <v>22797</v>
      </c>
      <c r="D16822" s="749" t="s">
        <v>40213</v>
      </c>
      <c r="E16822" s="749" t="s">
        <v>40214</v>
      </c>
      <c r="I16822" s="749" t="s">
        <v>236</v>
      </c>
      <c r="J16822" s="749" t="n">
        <v>21.51</v>
      </c>
    </row>
    <row collapsed="false" customFormat="false" customHeight="true" hidden="true" ht="12.75" outlineLevel="0" r="16823">
      <c r="A16823" s="749" t="s">
        <v>40215</v>
      </c>
      <c r="B16823" s="749" t="str">
        <f aca="false">C16823&amp;D16823&amp;E16823&amp;F16823&amp;G16823&amp;H16823</f>
        <v>TUBO DE PVC RIGIDO,ROSQUEAVEL,PARA AGUA FRIA,COM DIAMETRO DE 1",INCLUSIVE CONEXOES E EMENDAS,EXCLUSIVE ABERTURA E FECHAMENTO DE RASGO.FORNECIMENTO E ASSENTAMENTO</v>
      </c>
      <c r="C16823" s="749" t="s">
        <v>22797</v>
      </c>
      <c r="D16823" s="749" t="s">
        <v>40213</v>
      </c>
      <c r="E16823" s="749" t="s">
        <v>40214</v>
      </c>
      <c r="I16823" s="749" t="s">
        <v>236</v>
      </c>
      <c r="J16823" s="749" t="n">
        <v>20.84</v>
      </c>
    </row>
    <row collapsed="false" customFormat="false" customHeight="true" hidden="true" ht="12.75" outlineLevel="0" r="16824">
      <c r="A16824" s="749" t="s">
        <v>40216</v>
      </c>
      <c r="B16824" s="749" t="str">
        <f aca="false">C16824&amp;D16824&amp;E16824&amp;F16824&amp;G16824&amp;H16824</f>
        <v>TUBO DE PVC RIGIDO,ROSQUEAVEL,PARA AGUA FRIA,COM DIAMETRO DE 1.1/4",INCLUSIVE CONEXOES E EMENDAS,EXCLUSIVE ABERTURA E FECHAMENTO DE RASGO.FORNECIMENTO E ASSENTAMENTO</v>
      </c>
      <c r="C16824" s="749" t="s">
        <v>22797</v>
      </c>
      <c r="D16824" s="749" t="s">
        <v>40217</v>
      </c>
      <c r="E16824" s="749" t="s">
        <v>40218</v>
      </c>
      <c r="I16824" s="749" t="s">
        <v>236</v>
      </c>
      <c r="J16824" s="749" t="n">
        <v>27.95</v>
      </c>
    </row>
    <row collapsed="false" customFormat="false" customHeight="true" hidden="true" ht="12.75" outlineLevel="0" r="16825">
      <c r="A16825" s="749" t="s">
        <v>40219</v>
      </c>
      <c r="B16825" s="749" t="str">
        <f aca="false">C16825&amp;D16825&amp;E16825&amp;F16825&amp;G16825&amp;H16825</f>
        <v>TUBO DE PVC RIGIDO,ROSQUEAVEL,PARA AGUA FRIA,COM DIAMETRO DE 1.1/4",INCLUSIVE CONEXOES E EMENDAS,EXCLUSIVE ABERTURA E FECHAMENTO DE RASGO.FORNECIMENTO E ASSENTAMENTO</v>
      </c>
      <c r="C16825" s="749" t="s">
        <v>22797</v>
      </c>
      <c r="D16825" s="749" t="s">
        <v>40217</v>
      </c>
      <c r="E16825" s="749" t="s">
        <v>40218</v>
      </c>
      <c r="I16825" s="749" t="s">
        <v>236</v>
      </c>
      <c r="J16825" s="749" t="n">
        <v>27.19</v>
      </c>
    </row>
    <row collapsed="false" customFormat="false" customHeight="true" hidden="true" ht="12.75" outlineLevel="0" r="16826">
      <c r="A16826" s="749" t="s">
        <v>40220</v>
      </c>
      <c r="B16826" s="749" t="str">
        <f aca="false">C16826&amp;D16826&amp;E16826&amp;F16826&amp;G16826&amp;H16826</f>
        <v>TUBO DE PVC RIGIDO,ROSQUEAVEL,PARA AGUA FRIA,COM DIAMETRO DE 1.1/2",INCLUSIVE CONEXOES E EMENDAS,EXCLUSIVE ABERTURA E FECHAMENTO DE RASGO.FORNECIMENTO E ASSENTAMENTO</v>
      </c>
      <c r="C16826" s="749" t="s">
        <v>22797</v>
      </c>
      <c r="D16826" s="749" t="s">
        <v>40221</v>
      </c>
      <c r="E16826" s="749" t="s">
        <v>40218</v>
      </c>
      <c r="I16826" s="749" t="s">
        <v>236</v>
      </c>
      <c r="J16826" s="749" t="n">
        <v>34.36</v>
      </c>
    </row>
    <row collapsed="false" customFormat="false" customHeight="true" hidden="true" ht="12.75" outlineLevel="0" r="16827">
      <c r="A16827" s="749" t="s">
        <v>40222</v>
      </c>
      <c r="B16827" s="749" t="str">
        <f aca="false">C16827&amp;D16827&amp;E16827&amp;F16827&amp;G16827&amp;H16827</f>
        <v>TUBO DE PVC RIGIDO,ROSQUEAVEL,PARA AGUA FRIA,COM DIAMETRO DE 1.1/2",INCLUSIVE CONEXOES E EMENDAS,EXCLUSIVE ABERTURA E FECHAMENTO DE RASGO.FORNECIMENTO E ASSENTAMENTO</v>
      </c>
      <c r="C16827" s="749" t="s">
        <v>22797</v>
      </c>
      <c r="D16827" s="749" t="s">
        <v>40221</v>
      </c>
      <c r="E16827" s="749" t="s">
        <v>40218</v>
      </c>
      <c r="I16827" s="749" t="s">
        <v>236</v>
      </c>
      <c r="J16827" s="749" t="n">
        <v>33.5</v>
      </c>
    </row>
    <row collapsed="false" customFormat="false" customHeight="true" hidden="true" ht="12.75" outlineLevel="0" r="16828">
      <c r="A16828" s="749" t="s">
        <v>40223</v>
      </c>
      <c r="B16828" s="749" t="str">
        <f aca="false">C16828&amp;D16828&amp;E16828&amp;F16828&amp;G16828&amp;H16828</f>
        <v>TUBO DE PVC RIGIDO,ROSQUEAVEL,PARA AGUA FRIA,COM DIAMETRO DE 2",INCLUSIVE CONEXOES E EMENDAS,EXCLUSIVE ABERTURA E FECHAMENTO DE RASGO.FORNECIMENTO E ASSENTAMENTO</v>
      </c>
      <c r="C16828" s="749" t="s">
        <v>22797</v>
      </c>
      <c r="D16828" s="749" t="s">
        <v>40224</v>
      </c>
      <c r="E16828" s="749" t="s">
        <v>40214</v>
      </c>
      <c r="I16828" s="749" t="s">
        <v>236</v>
      </c>
      <c r="J16828" s="749" t="n">
        <v>45.47</v>
      </c>
    </row>
    <row collapsed="false" customFormat="false" customHeight="true" hidden="true" ht="12.75" outlineLevel="0" r="16829">
      <c r="A16829" s="749" t="s">
        <v>40225</v>
      </c>
      <c r="B16829" s="749" t="str">
        <f aca="false">C16829&amp;D16829&amp;E16829&amp;F16829&amp;G16829&amp;H16829</f>
        <v>TUBO DE PVC RIGIDO,ROSQUEAVEL,PARA AGUA FRIA,COM DIAMETRO DE 2",INCLUSIVE CONEXOES E EMENDAS,EXCLUSIVE ABERTURA E FECHAMENTO DE RASGO.FORNECIMENTO E ASSENTAMENTO</v>
      </c>
      <c r="C16829" s="749" t="s">
        <v>22797</v>
      </c>
      <c r="D16829" s="749" t="s">
        <v>40224</v>
      </c>
      <c r="E16829" s="749" t="s">
        <v>40214</v>
      </c>
      <c r="I16829" s="749" t="s">
        <v>236</v>
      </c>
      <c r="J16829" s="749" t="n">
        <v>44.43</v>
      </c>
    </row>
    <row collapsed="false" customFormat="false" customHeight="true" hidden="true" ht="12.75" outlineLevel="0" r="16830">
      <c r="A16830" s="749" t="s">
        <v>40226</v>
      </c>
      <c r="B16830" s="749" t="str">
        <f aca="false">C16830&amp;D16830&amp;E16830&amp;F16830&amp;G16830&amp;H16830</f>
        <v>TUBO DE PVC RIGIDO,ROSQUEAVEL,PARA AGUA FRIA,COM DIAMETRO DE 2.1/2",INCLUSIVE CONEXOES E EMENDAS,EXCLUSIVE ABERTURA E FECHAMENTO DE RASGO.FORNECIMENTO E ASSENTAMENTO</v>
      </c>
      <c r="C16830" s="749" t="s">
        <v>22797</v>
      </c>
      <c r="D16830" s="749" t="s">
        <v>40227</v>
      </c>
      <c r="E16830" s="749" t="s">
        <v>40218</v>
      </c>
      <c r="I16830" s="749" t="s">
        <v>236</v>
      </c>
      <c r="J16830" s="749" t="n">
        <v>72.14</v>
      </c>
    </row>
    <row collapsed="false" customFormat="false" customHeight="true" hidden="true" ht="12.75" outlineLevel="0" r="16831">
      <c r="A16831" s="749" t="s">
        <v>40228</v>
      </c>
      <c r="B16831" s="749" t="str">
        <f aca="false">C16831&amp;D16831&amp;E16831&amp;F16831&amp;G16831&amp;H16831</f>
        <v>TUBO DE PVC RIGIDO,ROSQUEAVEL,PARA AGUA FRIA,COM DIAMETRO DE 2.1/2",INCLUSIVE CONEXOES E EMENDAS,EXCLUSIVE ABERTURA E FECHAMENTO DE RASGO.FORNECIMENTO E ASSENTAMENTO</v>
      </c>
      <c r="C16831" s="749" t="s">
        <v>22797</v>
      </c>
      <c r="D16831" s="749" t="s">
        <v>40227</v>
      </c>
      <c r="E16831" s="749" t="s">
        <v>40218</v>
      </c>
      <c r="I16831" s="749" t="s">
        <v>236</v>
      </c>
      <c r="J16831" s="749" t="n">
        <v>70.91</v>
      </c>
    </row>
    <row collapsed="false" customFormat="false" customHeight="true" hidden="true" ht="12.75" outlineLevel="0" r="16832">
      <c r="A16832" s="749" t="s">
        <v>40229</v>
      </c>
      <c r="B16832" s="749" t="str">
        <f aca="false">C16832&amp;D16832&amp;E16832&amp;F16832&amp;G16832&amp;H16832</f>
        <v>TUBO DE PVC RIGIDO,ROSQUEAVEL,PARA AGUA FRIA,COM DIAMETRO DE 3",INCLUSIVE CONEXOES E EMENDAS,EXCLUSIVE ABERTURA E FECHAMENTO DE RASGO.FORNECIMENTO E ASSENTAMENTO</v>
      </c>
      <c r="C16832" s="749" t="s">
        <v>22797</v>
      </c>
      <c r="D16832" s="749" t="s">
        <v>40230</v>
      </c>
      <c r="E16832" s="749" t="s">
        <v>40214</v>
      </c>
      <c r="I16832" s="749" t="s">
        <v>236</v>
      </c>
      <c r="J16832" s="749" t="n">
        <v>112.41</v>
      </c>
    </row>
    <row collapsed="false" customFormat="false" customHeight="true" hidden="true" ht="12.75" outlineLevel="0" r="16833">
      <c r="A16833" s="749" t="s">
        <v>40231</v>
      </c>
      <c r="B16833" s="749" t="str">
        <f aca="false">C16833&amp;D16833&amp;E16833&amp;F16833&amp;G16833&amp;H16833</f>
        <v>TUBO DE PVC RIGIDO,ROSQUEAVEL,PARA AGUA FRIA,COM DIAMETRO DE 3",INCLUSIVE CONEXOES E EMENDAS,EXCLUSIVE ABERTURA E FECHAMENTO DE RASGO.FORNECIMENTO E ASSENTAMENTO</v>
      </c>
      <c r="C16833" s="749" t="s">
        <v>22797</v>
      </c>
      <c r="D16833" s="749" t="s">
        <v>40230</v>
      </c>
      <c r="E16833" s="749" t="s">
        <v>40214</v>
      </c>
      <c r="I16833" s="749" t="s">
        <v>236</v>
      </c>
      <c r="J16833" s="749" t="n">
        <v>110.99</v>
      </c>
    </row>
    <row collapsed="false" customFormat="false" customHeight="true" hidden="true" ht="12.75" outlineLevel="0" r="16834">
      <c r="A16834" s="749" t="s">
        <v>40232</v>
      </c>
      <c r="B16834" s="749" t="str">
        <f aca="false">C16834&amp;D16834&amp;E16834&amp;F16834&amp;G16834&amp;H16834</f>
        <v>TUBO DE PVC RIGIDO,ROSQUEAVEL,PARA AGUA FRIA,COM DIAMETRO DE 4",INCLUSIVE CONEXOES E EMENDAS,EXCLUSIVE ABERTURA E FECHAMENTO DE RASGO.FORNECIMENTO E ASSENTAMENTO</v>
      </c>
      <c r="C16834" s="749" t="s">
        <v>22797</v>
      </c>
      <c r="D16834" s="749" t="s">
        <v>40233</v>
      </c>
      <c r="E16834" s="749" t="s">
        <v>40214</v>
      </c>
      <c r="I16834" s="749" t="s">
        <v>236</v>
      </c>
      <c r="J16834" s="749" t="n">
        <v>129.95</v>
      </c>
    </row>
    <row collapsed="false" customFormat="false" customHeight="true" hidden="true" ht="12.75" outlineLevel="0" r="16835">
      <c r="A16835" s="749" t="s">
        <v>40234</v>
      </c>
      <c r="B16835" s="749" t="str">
        <f aca="false">C16835&amp;D16835&amp;E16835&amp;F16835&amp;G16835&amp;H16835</f>
        <v>TUBO DE PVC RIGIDO,ROSQUEAVEL,PARA AGUA FRIA,COM DIAMETRO DE 4",INCLUSIVE CONEXOES E EMENDAS,EXCLUSIVE ABERTURA E FECHAMENTO DE RASGO.FORNECIMENTO E ASSENTAMENTO</v>
      </c>
      <c r="C16835" s="749" t="s">
        <v>22797</v>
      </c>
      <c r="D16835" s="749" t="s">
        <v>40233</v>
      </c>
      <c r="E16835" s="749" t="s">
        <v>40214</v>
      </c>
      <c r="I16835" s="749" t="s">
        <v>236</v>
      </c>
      <c r="J16835" s="749" t="n">
        <v>128.3</v>
      </c>
    </row>
    <row collapsed="false" customFormat="false" customHeight="true" hidden="true" ht="12.75" outlineLevel="0" r="16836">
      <c r="A16836" s="749" t="s">
        <v>40235</v>
      </c>
      <c r="B16836" s="749" t="str">
        <f aca="false">C16836&amp;D16836&amp;E16836&amp;F16836&amp;G16836&amp;H16836</f>
        <v>TUBO DE PVC RIGIDO DE 20MM,SOLDAVEL,EXCLUSIVE CONEXOES,EMENDAS,ABERTURA E FECHAMENTO DE RASGO.FORNECIMENTO E ASSENTAMENTO</v>
      </c>
      <c r="C16836" s="749" t="s">
        <v>40236</v>
      </c>
      <c r="D16836" s="749" t="s">
        <v>40237</v>
      </c>
      <c r="E16836" s="749" t="s">
        <v>11365</v>
      </c>
      <c r="I16836" s="749" t="s">
        <v>236</v>
      </c>
      <c r="J16836" s="749" t="n">
        <v>6.97</v>
      </c>
    </row>
    <row collapsed="false" customFormat="false" customHeight="true" hidden="true" ht="12.75" outlineLevel="0" r="16837">
      <c r="A16837" s="749" t="s">
        <v>40238</v>
      </c>
      <c r="B16837" s="749" t="str">
        <f aca="false">C16837&amp;D16837&amp;E16837&amp;F16837&amp;G16837&amp;H16837</f>
        <v>TUBO DE PVC RIGIDO DE 20MM,SOLDAVEL,EXCLUSIVE CONEXOES,EMENDAS,ABERTURA E FECHAMENTO DE RASGO.FORNECIMENTO E ASSENTAMENTO</v>
      </c>
      <c r="C16837" s="749" t="s">
        <v>40236</v>
      </c>
      <c r="D16837" s="749" t="s">
        <v>40237</v>
      </c>
      <c r="E16837" s="749" t="s">
        <v>11365</v>
      </c>
      <c r="I16837" s="749" t="s">
        <v>236</v>
      </c>
      <c r="J16837" s="749" t="n">
        <v>6.3</v>
      </c>
    </row>
    <row collapsed="false" customFormat="false" customHeight="true" hidden="true" ht="12.75" outlineLevel="0" r="16838">
      <c r="A16838" s="749" t="s">
        <v>40239</v>
      </c>
      <c r="B16838" s="749" t="str">
        <f aca="false">C16838&amp;D16838&amp;E16838&amp;F16838&amp;G16838&amp;H16838</f>
        <v>TUBO DE PVC RIGIDO DE 25MM,SOLDAVEL,EXCLUSIVE CONEXOES,EMENDAS,ABERTURA E FECHAMENTO DE RASGO.FORNECIMENTO E ASSENTAMENTO</v>
      </c>
      <c r="C16838" s="749" t="s">
        <v>40240</v>
      </c>
      <c r="D16838" s="749" t="s">
        <v>40237</v>
      </c>
      <c r="E16838" s="749" t="s">
        <v>11365</v>
      </c>
      <c r="I16838" s="749" t="s">
        <v>236</v>
      </c>
      <c r="J16838" s="749" t="n">
        <v>7.6</v>
      </c>
    </row>
    <row collapsed="false" customFormat="false" customHeight="true" hidden="true" ht="12.75" outlineLevel="0" r="16839">
      <c r="A16839" s="749" t="s">
        <v>40241</v>
      </c>
      <c r="B16839" s="749" t="str">
        <f aca="false">C16839&amp;D16839&amp;E16839&amp;F16839&amp;G16839&amp;H16839</f>
        <v>TUBO DE PVC RIGIDO DE 25MM,SOLDAVEL,EXCLUSIVE CONEXOES,EMENDAS,ABERTURA E FECHAMENTO DE RASGO.FORNECIMENTO E ASSENTAMENTO</v>
      </c>
      <c r="C16839" s="749" t="s">
        <v>40240</v>
      </c>
      <c r="D16839" s="749" t="s">
        <v>40237</v>
      </c>
      <c r="E16839" s="749" t="s">
        <v>11365</v>
      </c>
      <c r="I16839" s="749" t="s">
        <v>236</v>
      </c>
      <c r="J16839" s="749" t="n">
        <v>6.89</v>
      </c>
    </row>
    <row collapsed="false" customFormat="false" customHeight="true" hidden="true" ht="12.75" outlineLevel="0" r="16840">
      <c r="A16840" s="749" t="s">
        <v>40242</v>
      </c>
      <c r="B16840" s="749" t="str">
        <f aca="false">C16840&amp;D16840&amp;E16840&amp;F16840&amp;G16840&amp;H16840</f>
        <v>TUBO DE PVC RIGIDO DE 32MM,SOLDAVEL,EXCLUSIVE CONEXOES,EMENDAS,ABERTURA E FECHAMENTO DE RASGO.FORNECIMENTO E ASSENTAMENTO</v>
      </c>
      <c r="C16840" s="749" t="s">
        <v>40243</v>
      </c>
      <c r="D16840" s="749" t="s">
        <v>40237</v>
      </c>
      <c r="E16840" s="749" t="s">
        <v>11365</v>
      </c>
      <c r="I16840" s="749" t="s">
        <v>236</v>
      </c>
      <c r="J16840" s="749" t="n">
        <v>10.87</v>
      </c>
    </row>
    <row collapsed="false" customFormat="false" customHeight="true" hidden="true" ht="12.75" outlineLevel="0" r="16841">
      <c r="A16841" s="749" t="s">
        <v>40244</v>
      </c>
      <c r="B16841" s="749" t="str">
        <f aca="false">C16841&amp;D16841&amp;E16841&amp;F16841&amp;G16841&amp;H16841</f>
        <v>TUBO DE PVC RIGIDO DE 32MM,SOLDAVEL,EXCLUSIVE CONEXOES,EMENDAS,ABERTURA E FECHAMENTO DE RASGO.FORNECIMENTO E ASSENTAMENTO</v>
      </c>
      <c r="C16841" s="749" t="s">
        <v>40243</v>
      </c>
      <c r="D16841" s="749" t="s">
        <v>40237</v>
      </c>
      <c r="E16841" s="749" t="s">
        <v>11365</v>
      </c>
      <c r="I16841" s="749" t="s">
        <v>236</v>
      </c>
      <c r="J16841" s="749" t="n">
        <v>10.11</v>
      </c>
    </row>
    <row collapsed="false" customFormat="false" customHeight="true" hidden="true" ht="12.75" outlineLevel="0" r="16842">
      <c r="A16842" s="749" t="s">
        <v>40245</v>
      </c>
      <c r="B16842" s="749" t="str">
        <f aca="false">C16842&amp;D16842&amp;E16842&amp;F16842&amp;G16842&amp;H16842</f>
        <v>TUBO DE PVC RIGIDO DE 40MM,SOLDAVEL,EXCLUSIVE CONEXOES,EMENDAS,ABERTURA E FECHAMENTO DE RASGO.FORNECIMENTO E ASSENTAMENTO</v>
      </c>
      <c r="C16842" s="749" t="s">
        <v>40246</v>
      </c>
      <c r="D16842" s="749" t="s">
        <v>40237</v>
      </c>
      <c r="E16842" s="749" t="s">
        <v>11365</v>
      </c>
      <c r="I16842" s="749" t="s">
        <v>236</v>
      </c>
      <c r="J16842" s="749" t="n">
        <v>13.95</v>
      </c>
    </row>
    <row collapsed="false" customFormat="false" customHeight="true" hidden="true" ht="12.75" outlineLevel="0" r="16843">
      <c r="A16843" s="749" t="s">
        <v>40247</v>
      </c>
      <c r="B16843" s="749" t="str">
        <f aca="false">C16843&amp;D16843&amp;E16843&amp;F16843&amp;G16843&amp;H16843</f>
        <v>TUBO DE PVC RIGIDO DE 40MM,SOLDAVEL,EXCLUSIVE CONEXOES,EMENDAS,ABERTURA E FECHAMENTO DE RASGO.FORNECIMENTO E ASSENTAMENTO</v>
      </c>
      <c r="C16843" s="749" t="s">
        <v>40246</v>
      </c>
      <c r="D16843" s="749" t="s">
        <v>40237</v>
      </c>
      <c r="E16843" s="749" t="s">
        <v>11365</v>
      </c>
      <c r="I16843" s="749" t="s">
        <v>236</v>
      </c>
      <c r="J16843" s="749" t="n">
        <v>13.1</v>
      </c>
    </row>
    <row collapsed="false" customFormat="false" customHeight="true" hidden="true" ht="12.75" outlineLevel="0" r="16844">
      <c r="A16844" s="749" t="s">
        <v>40248</v>
      </c>
      <c r="B16844" s="749" t="str">
        <f aca="false">C16844&amp;D16844&amp;E16844&amp;F16844&amp;G16844&amp;H16844</f>
        <v>TUBO DE PVC RIGIDO DE 50MM,SOLDAVEL,EXCLUSIVE CONEXOES,EMENDAS,ABERTURA E FECHAMENTO DE RASGO.FORNECIMENTO E ASSENTAMENTO</v>
      </c>
      <c r="C16844" s="749" t="s">
        <v>40249</v>
      </c>
      <c r="D16844" s="749" t="s">
        <v>40237</v>
      </c>
      <c r="E16844" s="749" t="s">
        <v>11365</v>
      </c>
      <c r="I16844" s="749" t="s">
        <v>236</v>
      </c>
      <c r="J16844" s="749" t="n">
        <v>15.83</v>
      </c>
    </row>
    <row collapsed="false" customFormat="false" customHeight="true" hidden="true" ht="12.75" outlineLevel="0" r="16845">
      <c r="A16845" s="749" t="s">
        <v>40250</v>
      </c>
      <c r="B16845" s="749" t="str">
        <f aca="false">C16845&amp;D16845&amp;E16845&amp;F16845&amp;G16845&amp;H16845</f>
        <v>TUBO DE PVC RIGIDO DE 50MM,SOLDAVEL,EXCLUSIVE CONEXOES,EMENDAS,ABERTURA E FECHAMENTO DE RASGO.FORNECIMENTO E ASSENTAMENTO</v>
      </c>
      <c r="C16845" s="749" t="s">
        <v>40249</v>
      </c>
      <c r="D16845" s="749" t="s">
        <v>40237</v>
      </c>
      <c r="E16845" s="749" t="s">
        <v>11365</v>
      </c>
      <c r="I16845" s="749" t="s">
        <v>236</v>
      </c>
      <c r="J16845" s="749" t="n">
        <v>14.79</v>
      </c>
    </row>
    <row collapsed="false" customFormat="false" customHeight="true" hidden="true" ht="12.75" outlineLevel="0" r="16846">
      <c r="A16846" s="749" t="s">
        <v>40251</v>
      </c>
      <c r="B16846" s="749" t="str">
        <f aca="false">C16846&amp;D16846&amp;E16846&amp;F16846&amp;G16846&amp;H16846</f>
        <v>TUBO DE PVC RIGIDO DE 60MM,SOLDAVEL,EXCLUSIVE CONEXOES,EMENDAS,ABERTURA E FECHAMENTO DE RASGO.FORNECIMENTO E ASSENTAMENTO</v>
      </c>
      <c r="C16846" s="749" t="s">
        <v>40252</v>
      </c>
      <c r="D16846" s="749" t="s">
        <v>40237</v>
      </c>
      <c r="E16846" s="749" t="s">
        <v>11365</v>
      </c>
      <c r="I16846" s="749" t="s">
        <v>236</v>
      </c>
      <c r="J16846" s="749" t="n">
        <v>22.09</v>
      </c>
    </row>
    <row collapsed="false" customFormat="false" customHeight="true" hidden="true" ht="12.75" outlineLevel="0" r="16847">
      <c r="A16847" s="749" t="s">
        <v>40253</v>
      </c>
      <c r="B16847" s="749" t="str">
        <f aca="false">C16847&amp;D16847&amp;E16847&amp;F16847&amp;G16847&amp;H16847</f>
        <v>TUBO DE PVC RIGIDO DE 60MM,SOLDAVEL,EXCLUSIVE CONEXOES,EMENDAS,ABERTURA E FECHAMENTO DE RASGO.FORNECIMENTO E ASSENTAMENTO</v>
      </c>
      <c r="C16847" s="749" t="s">
        <v>40252</v>
      </c>
      <c r="D16847" s="749" t="s">
        <v>40237</v>
      </c>
      <c r="E16847" s="749" t="s">
        <v>11365</v>
      </c>
      <c r="I16847" s="749" t="s">
        <v>236</v>
      </c>
      <c r="J16847" s="749" t="n">
        <v>20.86</v>
      </c>
    </row>
    <row collapsed="false" customFormat="false" customHeight="true" hidden="true" ht="12.75" outlineLevel="0" r="16848">
      <c r="A16848" s="749" t="s">
        <v>40254</v>
      </c>
      <c r="B16848" s="749" t="str">
        <f aca="false">C16848&amp;D16848&amp;E16848&amp;F16848&amp;G16848&amp;H16848</f>
        <v>TUBO DE PVC RIGIDO DE 75MM,SOLDAVEL,EXCLUSIVE CONEXOES,EMENDAS,ABERTURA E FECHAMENTO DE RASGO.FORNECIMENTO E ASSENTAMENTO</v>
      </c>
      <c r="C16848" s="749" t="s">
        <v>40255</v>
      </c>
      <c r="D16848" s="749" t="s">
        <v>40237</v>
      </c>
      <c r="E16848" s="749" t="s">
        <v>11365</v>
      </c>
      <c r="I16848" s="749" t="s">
        <v>236</v>
      </c>
      <c r="J16848" s="749" t="n">
        <v>33.86</v>
      </c>
    </row>
    <row collapsed="false" customFormat="false" customHeight="true" hidden="true" ht="12.75" outlineLevel="0" r="16849">
      <c r="A16849" s="749" t="s">
        <v>40256</v>
      </c>
      <c r="B16849" s="749" t="str">
        <f aca="false">C16849&amp;D16849&amp;E16849&amp;F16849&amp;G16849&amp;H16849</f>
        <v>TUBO DE PVC RIGIDO DE 75MM,SOLDAVEL,EXCLUSIVE CONEXOES,EMENDAS,ABERTURA E FECHAMENTO DE RASGO.FORNECIMENTO E ASSENTAMENTO</v>
      </c>
      <c r="C16849" s="749" t="s">
        <v>40255</v>
      </c>
      <c r="D16849" s="749" t="s">
        <v>40237</v>
      </c>
      <c r="E16849" s="749" t="s">
        <v>11365</v>
      </c>
      <c r="I16849" s="749" t="s">
        <v>236</v>
      </c>
      <c r="J16849" s="749" t="n">
        <v>32.44</v>
      </c>
    </row>
    <row collapsed="false" customFormat="false" customHeight="true" hidden="true" ht="12.75" outlineLevel="0" r="16850">
      <c r="A16850" s="749" t="s">
        <v>40257</v>
      </c>
      <c r="B16850" s="749" t="str">
        <f aca="false">C16850&amp;D16850&amp;E16850&amp;F16850&amp;G16850&amp;H16850</f>
        <v>TUBO DE PVC RIGIDO DE 85MM,SOLDAVEL,EXCLUSIVE CONEXOES,EMENDAS,ABERTURA E FECHAMENTO DE RASGO.FORNECIMENTO E ASSENTAMENTO</v>
      </c>
      <c r="C16850" s="749" t="s">
        <v>40258</v>
      </c>
      <c r="D16850" s="749" t="s">
        <v>40237</v>
      </c>
      <c r="E16850" s="749" t="s">
        <v>11365</v>
      </c>
      <c r="I16850" s="749" t="s">
        <v>236</v>
      </c>
      <c r="J16850" s="749" t="n">
        <v>40.91</v>
      </c>
    </row>
    <row collapsed="false" customFormat="false" customHeight="true" hidden="true" ht="12.75" outlineLevel="0" r="16851">
      <c r="A16851" s="749" t="s">
        <v>40259</v>
      </c>
      <c r="B16851" s="749" t="str">
        <f aca="false">C16851&amp;D16851&amp;E16851&amp;F16851&amp;G16851&amp;H16851</f>
        <v>TUBO DE PVC RIGIDO DE 85MM,SOLDAVEL,EXCLUSIVE CONEXOES,EMENDAS,ABERTURA E FECHAMENTO DE RASGO.FORNECIMENTO E ASSENTAMENTO</v>
      </c>
      <c r="C16851" s="749" t="s">
        <v>40258</v>
      </c>
      <c r="D16851" s="749" t="s">
        <v>40237</v>
      </c>
      <c r="E16851" s="749" t="s">
        <v>11365</v>
      </c>
      <c r="I16851" s="749" t="s">
        <v>236</v>
      </c>
      <c r="J16851" s="749" t="n">
        <v>39.26</v>
      </c>
    </row>
    <row collapsed="false" customFormat="false" customHeight="true" hidden="true" ht="12.75" outlineLevel="0" r="16852">
      <c r="A16852" s="749" t="s">
        <v>40260</v>
      </c>
      <c r="B16852" s="749" t="str">
        <f aca="false">C16852&amp;D16852&amp;E16852&amp;F16852&amp;G16852&amp;H16852</f>
        <v>TUBO DE PVC RIGIDO DE 110MM,SOLDAVEL,EXCLUSIVE CONEXOES,EMENDAS,ABERTURA E FECHAMENTO DE RASGO.FORNECIMENTO E ASSENTAMENTO</v>
      </c>
      <c r="C16852" s="749" t="s">
        <v>40261</v>
      </c>
      <c r="D16852" s="749" t="s">
        <v>40262</v>
      </c>
      <c r="E16852" s="749" t="s">
        <v>12104</v>
      </c>
      <c r="I16852" s="749" t="s">
        <v>236</v>
      </c>
      <c r="J16852" s="749" t="n">
        <v>56.85</v>
      </c>
    </row>
    <row collapsed="false" customFormat="false" customHeight="true" hidden="true" ht="12.75" outlineLevel="0" r="16853">
      <c r="A16853" s="749" t="s">
        <v>40263</v>
      </c>
      <c r="B16853" s="749" t="str">
        <f aca="false">C16853&amp;D16853&amp;E16853&amp;F16853&amp;G16853&amp;H16853</f>
        <v>TUBO DE PVC RIGIDO DE 110MM,SOLDAVEL,EXCLUSIVE CONEXOES,EMENDAS,ABERTURA E FECHAMENTO DE RASGO.FORNECIMENTO E ASSENTAMENTO</v>
      </c>
      <c r="C16853" s="749" t="s">
        <v>40261</v>
      </c>
      <c r="D16853" s="749" t="s">
        <v>40262</v>
      </c>
      <c r="E16853" s="749" t="s">
        <v>12104</v>
      </c>
      <c r="I16853" s="749" t="s">
        <v>236</v>
      </c>
      <c r="J16853" s="749" t="n">
        <v>54.96</v>
      </c>
    </row>
    <row collapsed="false" customFormat="false" customHeight="true" hidden="true" ht="12.75" outlineLevel="0" r="16854">
      <c r="A16854" s="749" t="s">
        <v>40264</v>
      </c>
      <c r="B16854" s="749" t="str">
        <f aca="false">C16854&amp;D16854&amp;E16854&amp;F16854&amp;G16854&amp;H16854</f>
        <v>TUBO DE PVC RIGIDO DE 20MM,SOLDAVEL,INCLUSIVE CONEXOES E EMENDAS,EXCLUSIVE ABERTURA E FECHAMENTO DE RASGO.FORNECIMENTO E ASSENTAMENTO</v>
      </c>
      <c r="C16854" s="749" t="s">
        <v>40265</v>
      </c>
      <c r="D16854" s="749" t="s">
        <v>40266</v>
      </c>
      <c r="E16854" s="749" t="s">
        <v>13138</v>
      </c>
      <c r="I16854" s="749" t="s">
        <v>236</v>
      </c>
      <c r="J16854" s="749" t="n">
        <v>7.17</v>
      </c>
    </row>
    <row collapsed="false" customFormat="false" customHeight="true" hidden="true" ht="12.75" outlineLevel="0" r="16855">
      <c r="A16855" s="749" t="s">
        <v>40267</v>
      </c>
      <c r="B16855" s="749" t="str">
        <f aca="false">C16855&amp;D16855&amp;E16855&amp;F16855&amp;G16855&amp;H16855</f>
        <v>TUBO DE PVC RIGIDO DE 20MM,SOLDAVEL,INCLUSIVE CONEXOES E EMENDAS,EXCLUSIVE ABERTURA E FECHAMENTO DE RASGO.FORNECIMENTO E ASSENTAMENTO</v>
      </c>
      <c r="C16855" s="749" t="s">
        <v>40265</v>
      </c>
      <c r="D16855" s="749" t="s">
        <v>40266</v>
      </c>
      <c r="E16855" s="749" t="s">
        <v>13138</v>
      </c>
      <c r="I16855" s="749" t="s">
        <v>236</v>
      </c>
      <c r="J16855" s="749" t="n">
        <v>6.5</v>
      </c>
    </row>
    <row collapsed="false" customFormat="false" customHeight="true" hidden="true" ht="12.75" outlineLevel="0" r="16856">
      <c r="A16856" s="749" t="s">
        <v>40268</v>
      </c>
      <c r="B16856" s="749" t="str">
        <f aca="false">C16856&amp;D16856&amp;E16856&amp;F16856&amp;G16856&amp;H16856</f>
        <v>TUBO DE PVC RIGIDO DE 25MM,SOLDAVEL,INCLUSIVE CONEXOES E EMENDAS,EXCLUSIVE ABERTURA E FECHAMENTO DE RASGO.FORNECIMENTO E ASSENTAMENTO</v>
      </c>
      <c r="C16856" s="749" t="s">
        <v>40269</v>
      </c>
      <c r="D16856" s="749" t="s">
        <v>40266</v>
      </c>
      <c r="E16856" s="749" t="s">
        <v>13138</v>
      </c>
      <c r="I16856" s="749" t="s">
        <v>236</v>
      </c>
      <c r="J16856" s="749" t="n">
        <v>7.83</v>
      </c>
    </row>
    <row collapsed="false" customFormat="false" customHeight="true" hidden="true" ht="12.75" outlineLevel="0" r="16857">
      <c r="A16857" s="749" t="s">
        <v>40270</v>
      </c>
      <c r="B16857" s="749" t="str">
        <f aca="false">C16857&amp;D16857&amp;E16857&amp;F16857&amp;G16857&amp;H16857</f>
        <v>TUBO DE PVC RIGIDO DE 25MM,SOLDAVEL,INCLUSIVE CONEXOES E EMENDAS,EXCLUSIVE ABERTURA E FECHAMENTO DE RASGO.FORNECIMENTO E ASSENTAMENTO</v>
      </c>
      <c r="C16857" s="749" t="s">
        <v>40269</v>
      </c>
      <c r="D16857" s="749" t="s">
        <v>40266</v>
      </c>
      <c r="E16857" s="749" t="s">
        <v>13138</v>
      </c>
      <c r="I16857" s="749" t="s">
        <v>236</v>
      </c>
      <c r="J16857" s="749" t="n">
        <v>7.12</v>
      </c>
    </row>
    <row collapsed="false" customFormat="false" customHeight="true" hidden="true" ht="12.75" outlineLevel="0" r="16858">
      <c r="A16858" s="749" t="s">
        <v>40271</v>
      </c>
      <c r="B16858" s="749" t="str">
        <f aca="false">C16858&amp;D16858&amp;E16858&amp;F16858&amp;G16858&amp;H16858</f>
        <v>TUBO DE PVC RIGIDO DE 32MM,SOLDAVEL,INCLUSIVE CONEXOES E EMENDAS,EXCLUSIVE ABERTURA E FECHAMENTO DE RASGO.FORNECIMENTO E ASSENTAMENTO</v>
      </c>
      <c r="C16858" s="749" t="s">
        <v>40272</v>
      </c>
      <c r="D16858" s="749" t="s">
        <v>40266</v>
      </c>
      <c r="E16858" s="749" t="s">
        <v>13138</v>
      </c>
      <c r="I16858" s="749" t="s">
        <v>236</v>
      </c>
      <c r="J16858" s="749" t="n">
        <v>11.39</v>
      </c>
    </row>
    <row collapsed="false" customFormat="false" customHeight="true" hidden="true" ht="12.75" outlineLevel="0" r="16859">
      <c r="A16859" s="749" t="s">
        <v>40273</v>
      </c>
      <c r="B16859" s="749" t="str">
        <f aca="false">C16859&amp;D16859&amp;E16859&amp;F16859&amp;G16859&amp;H16859</f>
        <v>TUBO DE PVC RIGIDO DE 32MM,SOLDAVEL,INCLUSIVE CONEXOES E EMENDAS,EXCLUSIVE ABERTURA E FECHAMENTO DE RASGO.FORNECIMENTO E ASSENTAMENTO</v>
      </c>
      <c r="C16859" s="749" t="s">
        <v>40272</v>
      </c>
      <c r="D16859" s="749" t="s">
        <v>40266</v>
      </c>
      <c r="E16859" s="749" t="s">
        <v>13138</v>
      </c>
      <c r="I16859" s="749" t="s">
        <v>236</v>
      </c>
      <c r="J16859" s="749" t="n">
        <v>10.63</v>
      </c>
    </row>
    <row collapsed="false" customFormat="false" customHeight="true" hidden="true" ht="12.75" outlineLevel="0" r="16860">
      <c r="A16860" s="749" t="s">
        <v>40274</v>
      </c>
      <c r="B16860" s="749" t="str">
        <f aca="false">C16860&amp;D16860&amp;E16860&amp;F16860&amp;G16860&amp;H16860</f>
        <v>TUBO DE PVC RIGIDO DE 40MM,SOLDAVEL,INCLUSIVE CONEXOES E EMENDAS,EXCLUSIVE ABERTURA E FECHAMENTO DE RASGO.FORNECIMENTO E ASSENTAMENTO</v>
      </c>
      <c r="C16860" s="749" t="s">
        <v>40275</v>
      </c>
      <c r="D16860" s="749" t="s">
        <v>40266</v>
      </c>
      <c r="E16860" s="749" t="s">
        <v>13138</v>
      </c>
      <c r="I16860" s="749" t="s">
        <v>236</v>
      </c>
      <c r="J16860" s="749" t="n">
        <v>14.71</v>
      </c>
    </row>
    <row collapsed="false" customFormat="false" customHeight="true" hidden="true" ht="12.75" outlineLevel="0" r="16861">
      <c r="A16861" s="749" t="s">
        <v>40276</v>
      </c>
      <c r="B16861" s="749" t="str">
        <f aca="false">C16861&amp;D16861&amp;E16861&amp;F16861&amp;G16861&amp;H16861</f>
        <v>TUBO DE PVC RIGIDO DE 40MM,SOLDAVEL,INCLUSIVE CONEXOES E EMENDAS,EXCLUSIVE ABERTURA E FECHAMENTO DE RASGO.FORNECIMENTO E ASSENTAMENTO</v>
      </c>
      <c r="C16861" s="749" t="s">
        <v>40275</v>
      </c>
      <c r="D16861" s="749" t="s">
        <v>40266</v>
      </c>
      <c r="E16861" s="749" t="s">
        <v>13138</v>
      </c>
      <c r="I16861" s="749" t="s">
        <v>236</v>
      </c>
      <c r="J16861" s="749" t="n">
        <v>13.86</v>
      </c>
    </row>
    <row collapsed="false" customFormat="false" customHeight="true" hidden="true" ht="12.75" outlineLevel="0" r="16862">
      <c r="A16862" s="749" t="s">
        <v>40277</v>
      </c>
      <c r="B16862" s="749" t="str">
        <f aca="false">C16862&amp;D16862&amp;E16862&amp;F16862&amp;G16862&amp;H16862</f>
        <v>TUBO DE PVC RIGIDO DE 50MM,SOLDAVEL,INCLUSIVE CONEXOES E EMENDAS,EXCLUSIVE ABERTURA E FECHAMENTO DE RASGO.FORNECIMENTO E ASSENTAMENTO</v>
      </c>
      <c r="C16862" s="749" t="s">
        <v>40278</v>
      </c>
      <c r="D16862" s="749" t="s">
        <v>40266</v>
      </c>
      <c r="E16862" s="749" t="s">
        <v>13138</v>
      </c>
      <c r="I16862" s="749" t="s">
        <v>236</v>
      </c>
      <c r="J16862" s="749" t="n">
        <v>16.63</v>
      </c>
    </row>
    <row collapsed="false" customFormat="false" customHeight="true" hidden="true" ht="12.75" outlineLevel="0" r="16863">
      <c r="A16863" s="749" t="s">
        <v>40279</v>
      </c>
      <c r="B16863" s="749" t="str">
        <f aca="false">C16863&amp;D16863&amp;E16863&amp;F16863&amp;G16863&amp;H16863</f>
        <v>TUBO DE PVC RIGIDO DE 50MM,SOLDAVEL,INCLUSIVE CONEXOES E EMENDAS,EXCLUSIVE ABERTURA E FECHAMENTO DE RASGO.FORNECIMENTO E ASSENTAMENTO</v>
      </c>
      <c r="C16863" s="749" t="s">
        <v>40278</v>
      </c>
      <c r="D16863" s="749" t="s">
        <v>40266</v>
      </c>
      <c r="E16863" s="749" t="s">
        <v>13138</v>
      </c>
      <c r="I16863" s="749" t="s">
        <v>236</v>
      </c>
      <c r="J16863" s="749" t="n">
        <v>15.59</v>
      </c>
    </row>
    <row collapsed="false" customFormat="false" customHeight="true" hidden="true" ht="12.75" outlineLevel="0" r="16864">
      <c r="A16864" s="749" t="s">
        <v>40280</v>
      </c>
      <c r="B16864" s="749" t="str">
        <f aca="false">C16864&amp;D16864&amp;E16864&amp;F16864&amp;G16864&amp;H16864</f>
        <v>TUBO DE PVC RIGIDO DE 60MM,SOLDAVEL,INCLUSIVE CONEXOES E EMENDAS,EXCLUSIVE ABERTURA E FECHAMENTO DE RASGO.FORNECIMENTO E ASSENTAMENTO</v>
      </c>
      <c r="C16864" s="749" t="s">
        <v>40281</v>
      </c>
      <c r="D16864" s="749" t="s">
        <v>40266</v>
      </c>
      <c r="E16864" s="749" t="s">
        <v>13138</v>
      </c>
      <c r="I16864" s="749" t="s">
        <v>236</v>
      </c>
      <c r="J16864" s="749" t="n">
        <v>23.38</v>
      </c>
    </row>
    <row collapsed="false" customFormat="false" customHeight="true" hidden="true" ht="12.75" outlineLevel="0" r="16865">
      <c r="A16865" s="749" t="s">
        <v>40282</v>
      </c>
      <c r="B16865" s="749" t="str">
        <f aca="false">C16865&amp;D16865&amp;E16865&amp;F16865&amp;G16865&amp;H16865</f>
        <v>TUBO DE PVC RIGIDO DE 60MM,SOLDAVEL,INCLUSIVE CONEXOES E EMENDAS,EXCLUSIVE ABERTURA E FECHAMENTO DE RASGO.FORNECIMENTO E ASSENTAMENTO</v>
      </c>
      <c r="C16865" s="749" t="s">
        <v>40281</v>
      </c>
      <c r="D16865" s="749" t="s">
        <v>40266</v>
      </c>
      <c r="E16865" s="749" t="s">
        <v>13138</v>
      </c>
      <c r="I16865" s="749" t="s">
        <v>236</v>
      </c>
      <c r="J16865" s="749" t="n">
        <v>22.15</v>
      </c>
    </row>
    <row collapsed="false" customFormat="false" customHeight="true" hidden="true" ht="12.75" outlineLevel="0" r="16866">
      <c r="A16866" s="749" t="s">
        <v>40283</v>
      </c>
      <c r="B16866" s="749" t="str">
        <f aca="false">C16866&amp;D16866&amp;E16866&amp;F16866&amp;G16866&amp;H16866</f>
        <v>TUBO DE PVC RIGIDO DE 75MM,SOLDAVEL,INCLUSIVE CONEXOES E EMENDAS,EXCLUSIVE ABERTURA E FECHAMENTO DE RASGO.FORNECIMENTO E ASSENTAMENTO</v>
      </c>
      <c r="C16866" s="749" t="s">
        <v>40284</v>
      </c>
      <c r="D16866" s="749" t="s">
        <v>40266</v>
      </c>
      <c r="E16866" s="749" t="s">
        <v>13138</v>
      </c>
      <c r="I16866" s="749" t="s">
        <v>236</v>
      </c>
      <c r="J16866" s="749" t="n">
        <v>36.19</v>
      </c>
    </row>
    <row collapsed="false" customFormat="false" customHeight="true" hidden="true" ht="12.75" outlineLevel="0" r="16867">
      <c r="A16867" s="749" t="s">
        <v>40285</v>
      </c>
      <c r="B16867" s="749" t="str">
        <f aca="false">C16867&amp;D16867&amp;E16867&amp;F16867&amp;G16867&amp;H16867</f>
        <v>TUBO DE PVC RIGIDO DE 75MM,SOLDAVEL,INCLUSIVE CONEXOES E EMENDAS,EXCLUSIVE ABERTURA E FECHAMENTO DE RASGO.FORNECIMENTO E ASSENTAMENTO</v>
      </c>
      <c r="C16867" s="749" t="s">
        <v>40284</v>
      </c>
      <c r="D16867" s="749" t="s">
        <v>40266</v>
      </c>
      <c r="E16867" s="749" t="s">
        <v>13138</v>
      </c>
      <c r="I16867" s="749" t="s">
        <v>236</v>
      </c>
      <c r="J16867" s="749" t="n">
        <v>34.77</v>
      </c>
    </row>
    <row collapsed="false" customFormat="false" customHeight="true" hidden="true" ht="12.75" outlineLevel="0" r="16868">
      <c r="A16868" s="749" t="s">
        <v>40286</v>
      </c>
      <c r="B16868" s="749" t="str">
        <f aca="false">C16868&amp;D16868&amp;E16868&amp;F16868&amp;G16868&amp;H16868</f>
        <v>TUBO DE PVC RIGIDO DE 85MM,SOLDAVEL,INCLUSIVE CONEXOES E EMENDAS,EXCLUSIVE ABERTURA E FECHAMENTO DE RASGO.FORNECIMENTO E ASSENTAMENTO</v>
      </c>
      <c r="C16868" s="749" t="s">
        <v>40287</v>
      </c>
      <c r="D16868" s="749" t="s">
        <v>40266</v>
      </c>
      <c r="E16868" s="749" t="s">
        <v>13138</v>
      </c>
      <c r="I16868" s="749" t="s">
        <v>236</v>
      </c>
      <c r="J16868" s="749" t="n">
        <v>43.76</v>
      </c>
    </row>
    <row collapsed="false" customFormat="false" customHeight="true" hidden="true" ht="12.75" outlineLevel="0" r="16869">
      <c r="A16869" s="749" t="s">
        <v>40288</v>
      </c>
      <c r="B16869" s="749" t="str">
        <f aca="false">C16869&amp;D16869&amp;E16869&amp;F16869&amp;G16869&amp;H16869</f>
        <v>TUBO DE PVC RIGIDO DE 85MM,SOLDAVEL,INCLUSIVE CONEXOES E EMENDAS,EXCLUSIVE ABERTURA E FECHAMENTO DE RASGO.FORNECIMENTO E ASSENTAMENTO</v>
      </c>
      <c r="C16869" s="749" t="s">
        <v>40287</v>
      </c>
      <c r="D16869" s="749" t="s">
        <v>40266</v>
      </c>
      <c r="E16869" s="749" t="s">
        <v>13138</v>
      </c>
      <c r="I16869" s="749" t="s">
        <v>236</v>
      </c>
      <c r="J16869" s="749" t="n">
        <v>42.11</v>
      </c>
    </row>
    <row collapsed="false" customFormat="false" customHeight="true" hidden="true" ht="12.75" outlineLevel="0" r="16870">
      <c r="A16870" s="749" t="s">
        <v>40289</v>
      </c>
      <c r="B16870" s="749" t="str">
        <f aca="false">C16870&amp;D16870&amp;E16870&amp;F16870&amp;G16870&amp;H16870</f>
        <v>TUBO DE PVC RIGIDO DE 110MM,SOLDAVEL,INCLUSIVE CONEXOES E EMENDAS,EXCLUSIVE ABERTURA E FECHAMENTO DE RASGO.FORNECIMENTOE ASSENTAMENTO</v>
      </c>
      <c r="C16870" s="749" t="s">
        <v>40290</v>
      </c>
      <c r="D16870" s="749" t="s">
        <v>40291</v>
      </c>
      <c r="E16870" s="749" t="s">
        <v>28243</v>
      </c>
      <c r="I16870" s="749" t="s">
        <v>236</v>
      </c>
      <c r="J16870" s="749" t="n">
        <v>61.12</v>
      </c>
    </row>
    <row collapsed="false" customFormat="false" customHeight="true" hidden="true" ht="12.75" outlineLevel="0" r="16871">
      <c r="A16871" s="749" t="s">
        <v>40292</v>
      </c>
      <c r="B16871" s="749" t="str">
        <f aca="false">C16871&amp;D16871&amp;E16871&amp;F16871&amp;G16871&amp;H16871</f>
        <v>TUBO DE PVC RIGIDO DE 110MM,SOLDAVEL,INCLUSIVE CONEXOES E EMENDAS,EXCLUSIVE ABERTURA E FECHAMENTO DE RASGO.FORNECIMENTOE ASSENTAMENTO</v>
      </c>
      <c r="C16871" s="749" t="s">
        <v>40290</v>
      </c>
      <c r="D16871" s="749" t="s">
        <v>40291</v>
      </c>
      <c r="E16871" s="749" t="s">
        <v>28243</v>
      </c>
      <c r="I16871" s="749" t="s">
        <v>236</v>
      </c>
      <c r="J16871" s="749" t="n">
        <v>59.22</v>
      </c>
    </row>
    <row collapsed="false" customFormat="false" customHeight="true" hidden="true" ht="12.75" outlineLevel="0" r="16872">
      <c r="A16872" s="749" t="s">
        <v>40293</v>
      </c>
      <c r="B16872" s="749" t="str">
        <f aca="false">C16872&amp;D16872&amp;E16872&amp;F16872&amp;G16872&amp;H16872</f>
        <v>TUBO DE PVC RIGIDO DE 40MM,SOLDAVEL,EXCLUSIVE EMENDAS,CONEXOES,ABERTURA E FECHAMENTO DE RASGO.FORNECIMENTO E ASSENTAMENTO</v>
      </c>
      <c r="C16872" s="749" t="s">
        <v>40294</v>
      </c>
      <c r="D16872" s="749" t="s">
        <v>40295</v>
      </c>
      <c r="E16872" s="749" t="s">
        <v>11365</v>
      </c>
      <c r="I16872" s="749" t="s">
        <v>236</v>
      </c>
      <c r="J16872" s="749" t="n">
        <v>9.75</v>
      </c>
    </row>
    <row collapsed="false" customFormat="false" customHeight="true" hidden="true" ht="12.75" outlineLevel="0" r="16873">
      <c r="A16873" s="749" t="s">
        <v>40296</v>
      </c>
      <c r="B16873" s="749" t="str">
        <f aca="false">C16873&amp;D16873&amp;E16873&amp;F16873&amp;G16873&amp;H16873</f>
        <v>TUBO DE PVC RIGIDO DE 40MM,SOLDAVEL,EXCLUSIVE EMENDAS,CONEXOES,ABERTURA E FECHAMENTO DE RASGO.FORNECIMENTO E ASSENTAMENTO</v>
      </c>
      <c r="C16873" s="749" t="s">
        <v>40294</v>
      </c>
      <c r="D16873" s="749" t="s">
        <v>40295</v>
      </c>
      <c r="E16873" s="749" t="s">
        <v>11365</v>
      </c>
      <c r="I16873" s="749" t="s">
        <v>236</v>
      </c>
      <c r="J16873" s="749" t="n">
        <v>8.9</v>
      </c>
    </row>
    <row collapsed="false" customFormat="false" customHeight="true" hidden="true" ht="12.75" outlineLevel="0" r="16874">
      <c r="A16874" s="749" t="s">
        <v>40297</v>
      </c>
      <c r="B16874" s="749" t="str">
        <f aca="false">C16874&amp;D16874&amp;E16874&amp;F16874&amp;G16874&amp;H16874</f>
        <v>TUBO DE PVC RIGIDO DE 50MM,SOLDAVEL,EXCLUSIVE EMENDAS,CONEXOES,ABERTURA E FECHAMENTO DE RASGO.FORNECIMENTO E ASSENTAMENTO</v>
      </c>
      <c r="C16874" s="749" t="s">
        <v>40298</v>
      </c>
      <c r="D16874" s="749" t="s">
        <v>40295</v>
      </c>
      <c r="E16874" s="749" t="s">
        <v>11365</v>
      </c>
      <c r="I16874" s="749" t="s">
        <v>236</v>
      </c>
      <c r="J16874" s="749" t="n">
        <v>13.46</v>
      </c>
    </row>
    <row collapsed="false" customFormat="false" customHeight="true" hidden="true" ht="12.75" outlineLevel="0" r="16875">
      <c r="A16875" s="749" t="s">
        <v>40299</v>
      </c>
      <c r="B16875" s="749" t="str">
        <f aca="false">C16875&amp;D16875&amp;E16875&amp;F16875&amp;G16875&amp;H16875</f>
        <v>TUBO DE PVC RIGIDO DE 50MM,SOLDAVEL,EXCLUSIVE EMENDAS,CONEXOES,ABERTURA E FECHAMENTO DE RASGO.FORNECIMENTO E ASSENTAMENTO</v>
      </c>
      <c r="C16875" s="749" t="s">
        <v>40298</v>
      </c>
      <c r="D16875" s="749" t="s">
        <v>40295</v>
      </c>
      <c r="E16875" s="749" t="s">
        <v>11365</v>
      </c>
      <c r="I16875" s="749" t="s">
        <v>236</v>
      </c>
      <c r="J16875" s="749" t="n">
        <v>12.42</v>
      </c>
    </row>
    <row collapsed="false" customFormat="false" customHeight="true" hidden="true" ht="12.75" outlineLevel="0" r="16876">
      <c r="A16876" s="749" t="s">
        <v>40300</v>
      </c>
      <c r="B16876" s="749" t="str">
        <f aca="false">C16876&amp;D16876&amp;E16876&amp;F16876&amp;G16876&amp;H16876</f>
        <v>TUBO DE PVC RIGIDO DE 75MM,SOLDAVEL,EXCLUSIVE EMENDAS,CONEXOES,ABERTURA E FECHAMENTO DE RASGO.FORNECIMENTO E ASSENTAMENTO</v>
      </c>
      <c r="C16876" s="749" t="s">
        <v>40301</v>
      </c>
      <c r="D16876" s="749" t="s">
        <v>40295</v>
      </c>
      <c r="E16876" s="749" t="s">
        <v>11365</v>
      </c>
      <c r="I16876" s="749" t="s">
        <v>236</v>
      </c>
      <c r="J16876" s="749" t="n">
        <v>18.84</v>
      </c>
    </row>
    <row collapsed="false" customFormat="false" customHeight="true" hidden="true" ht="12.75" outlineLevel="0" r="16877">
      <c r="A16877" s="749" t="s">
        <v>40302</v>
      </c>
      <c r="B16877" s="749" t="str">
        <f aca="false">C16877&amp;D16877&amp;E16877&amp;F16877&amp;G16877&amp;H16877</f>
        <v>TUBO DE PVC RIGIDO DE 75MM,SOLDAVEL,EXCLUSIVE EMENDAS,CONEXOES,ABERTURA E FECHAMENTO DE RASGO.FORNECIMENTO E ASSENTAMENTO</v>
      </c>
      <c r="C16877" s="749" t="s">
        <v>40301</v>
      </c>
      <c r="D16877" s="749" t="s">
        <v>40295</v>
      </c>
      <c r="E16877" s="749" t="s">
        <v>11365</v>
      </c>
      <c r="I16877" s="749" t="s">
        <v>236</v>
      </c>
      <c r="J16877" s="749" t="n">
        <v>17.42</v>
      </c>
    </row>
    <row collapsed="false" customFormat="false" customHeight="true" hidden="true" ht="12.75" outlineLevel="0" r="16878">
      <c r="A16878" s="749" t="s">
        <v>40303</v>
      </c>
      <c r="B16878" s="749" t="str">
        <f aca="false">C16878&amp;D16878&amp;E16878&amp;F16878&amp;G16878&amp;H16878</f>
        <v>TUBO DE PVC RIGIDO DE 100MM,SOLDAVEL,EXCLUSIVE EMENDAS,CONEXOES,ABERTURA E FECHAMENTO DE RASGO.FORNECIMENTO E ASSENTAMENTO</v>
      </c>
      <c r="C16878" s="749" t="s">
        <v>40304</v>
      </c>
      <c r="D16878" s="749" t="s">
        <v>40305</v>
      </c>
      <c r="E16878" s="749" t="s">
        <v>12104</v>
      </c>
      <c r="I16878" s="749" t="s">
        <v>236</v>
      </c>
      <c r="J16878" s="749" t="n">
        <v>21.05</v>
      </c>
    </row>
    <row collapsed="false" customFormat="false" customHeight="true" hidden="true" ht="12.75" outlineLevel="0" r="16879">
      <c r="A16879" s="749" t="s">
        <v>40306</v>
      </c>
      <c r="B16879" s="749" t="str">
        <f aca="false">C16879&amp;D16879&amp;E16879&amp;F16879&amp;G16879&amp;H16879</f>
        <v>TUBO DE PVC RIGIDO DE 100MM,SOLDAVEL,EXCLUSIVE EMENDAS,CONEXOES,ABERTURA E FECHAMENTO DE RASGO.FORNECIMENTO E ASSENTAMENTO</v>
      </c>
      <c r="C16879" s="749" t="s">
        <v>40304</v>
      </c>
      <c r="D16879" s="749" t="s">
        <v>40305</v>
      </c>
      <c r="E16879" s="749" t="s">
        <v>12104</v>
      </c>
      <c r="I16879" s="749" t="s">
        <v>236</v>
      </c>
      <c r="J16879" s="749" t="n">
        <v>19.39</v>
      </c>
    </row>
    <row collapsed="false" customFormat="false" customHeight="true" hidden="true" ht="12.75" outlineLevel="0" r="16880">
      <c r="A16880" s="749" t="s">
        <v>40307</v>
      </c>
      <c r="B16880" s="749" t="str">
        <f aca="false">C16880&amp;D16880&amp;E16880&amp;F16880&amp;G16880&amp;H16880</f>
        <v>TUBO DE PVC RIGIDO DE 40MM,SOLDAVEL,INCLUSIVE CONEXOES E EMENDAS,EXCLUSIVE ABERTURA E FECHAMENTO DE RASGO.FORNECIMENTO E ASSENTAMENTO</v>
      </c>
      <c r="C16880" s="749" t="s">
        <v>40275</v>
      </c>
      <c r="D16880" s="749" t="s">
        <v>40266</v>
      </c>
      <c r="E16880" s="749" t="s">
        <v>13138</v>
      </c>
      <c r="I16880" s="749" t="s">
        <v>236</v>
      </c>
      <c r="J16880" s="749" t="n">
        <v>10.09</v>
      </c>
    </row>
    <row collapsed="false" customFormat="false" customHeight="true" hidden="true" ht="12.75" outlineLevel="0" r="16881">
      <c r="A16881" s="749" t="s">
        <v>40308</v>
      </c>
      <c r="B16881" s="749" t="str">
        <f aca="false">C16881&amp;D16881&amp;E16881&amp;F16881&amp;G16881&amp;H16881</f>
        <v>TUBO DE PVC RIGIDO DE 40MM,SOLDAVEL,INCLUSIVE CONEXOES E EMENDAS,EXCLUSIVE ABERTURA E FECHAMENTO DE RASGO.FORNECIMENTO E ASSENTAMENTO</v>
      </c>
      <c r="C16881" s="749" t="s">
        <v>40275</v>
      </c>
      <c r="D16881" s="749" t="s">
        <v>40266</v>
      </c>
      <c r="E16881" s="749" t="s">
        <v>13138</v>
      </c>
      <c r="I16881" s="749" t="s">
        <v>236</v>
      </c>
      <c r="J16881" s="749" t="n">
        <v>9.24</v>
      </c>
    </row>
    <row collapsed="false" customFormat="false" customHeight="true" hidden="true" ht="12.75" outlineLevel="0" r="16882">
      <c r="A16882" s="749" t="s">
        <v>40309</v>
      </c>
      <c r="B16882" s="749" t="str">
        <f aca="false">C16882&amp;D16882&amp;E16882&amp;F16882&amp;G16882&amp;H16882</f>
        <v>TUBO DE PVC RIGIDO DE 50MM,SOLDAVEL,INCLUSIVE CONEXOES E EMENDAS,EXCLUSIVE ABERTURA E FECHAMENTO DE RASGO.FORNECIMENTO E ASSENTAMENTO</v>
      </c>
      <c r="C16882" s="749" t="s">
        <v>40278</v>
      </c>
      <c r="D16882" s="749" t="s">
        <v>40266</v>
      </c>
      <c r="E16882" s="749" t="s">
        <v>13138</v>
      </c>
      <c r="I16882" s="749" t="s">
        <v>236</v>
      </c>
      <c r="J16882" s="749" t="n">
        <v>14.03</v>
      </c>
    </row>
    <row collapsed="false" customFormat="false" customHeight="true" hidden="true" ht="12.75" outlineLevel="0" r="16883">
      <c r="A16883" s="749" t="s">
        <v>40310</v>
      </c>
      <c r="B16883" s="749" t="str">
        <f aca="false">C16883&amp;D16883&amp;E16883&amp;F16883&amp;G16883&amp;H16883</f>
        <v>TUBO DE PVC RIGIDO DE 50MM,SOLDAVEL,INCLUSIVE CONEXOES E EMENDAS,EXCLUSIVE ABERTURA E FECHAMENTO DE RASGO.FORNECIMENTO E ASSENTAMENTO</v>
      </c>
      <c r="C16883" s="749" t="s">
        <v>40278</v>
      </c>
      <c r="D16883" s="749" t="s">
        <v>40266</v>
      </c>
      <c r="E16883" s="749" t="s">
        <v>13138</v>
      </c>
      <c r="I16883" s="749" t="s">
        <v>236</v>
      </c>
      <c r="J16883" s="749" t="n">
        <v>12.98</v>
      </c>
    </row>
    <row collapsed="false" customFormat="false" customHeight="true" hidden="true" ht="12.75" outlineLevel="0" r="16884">
      <c r="A16884" s="749" t="s">
        <v>40311</v>
      </c>
      <c r="B16884" s="749" t="str">
        <f aca="false">C16884&amp;D16884&amp;E16884&amp;F16884&amp;G16884&amp;H16884</f>
        <v>TUBO DE PVC RIGIDO DE 75MM,SOLDAVEL,INCLUSIVE CONEXOES E EMENDAS,EXCLUSIVE ABERTURA E FECHAMENTO DE RASGO.FORNECIMENTO E ASSENTAMENTO</v>
      </c>
      <c r="C16884" s="749" t="s">
        <v>40284</v>
      </c>
      <c r="D16884" s="749" t="s">
        <v>40266</v>
      </c>
      <c r="E16884" s="749" t="s">
        <v>13138</v>
      </c>
      <c r="I16884" s="749" t="s">
        <v>236</v>
      </c>
      <c r="J16884" s="749" t="n">
        <v>19.66</v>
      </c>
    </row>
    <row collapsed="false" customFormat="false" customHeight="true" hidden="true" ht="12.75" outlineLevel="0" r="16885">
      <c r="A16885" s="749" t="s">
        <v>40312</v>
      </c>
      <c r="B16885" s="749" t="str">
        <f aca="false">C16885&amp;D16885&amp;E16885&amp;F16885&amp;G16885&amp;H16885</f>
        <v>TUBO DE PVC RIGIDO DE 75MM,SOLDAVEL,INCLUSIVE CONEXOES E EMENDAS,EXCLUSIVE ABERTURA E FECHAMENTO DE RASGO.FORNECIMENTO E ASSENTAMENTO</v>
      </c>
      <c r="C16885" s="749" t="s">
        <v>40284</v>
      </c>
      <c r="D16885" s="749" t="s">
        <v>40266</v>
      </c>
      <c r="E16885" s="749" t="s">
        <v>13138</v>
      </c>
      <c r="I16885" s="749" t="s">
        <v>236</v>
      </c>
      <c r="J16885" s="749" t="n">
        <v>18.24</v>
      </c>
    </row>
    <row collapsed="false" customFormat="false" customHeight="true" hidden="true" ht="12.75" outlineLevel="0" r="16886">
      <c r="A16886" s="749" t="s">
        <v>40313</v>
      </c>
      <c r="B16886" s="749" t="str">
        <f aca="false">C16886&amp;D16886&amp;E16886&amp;F16886&amp;G16886&amp;H16886</f>
        <v>TUBO DE PVC RIGIDO DE 100MM,SOLDAVEL,INCLUSIVE CONEXOES E EMENDAS,EXCLUSIVE ABERTURA E FECHAMENTO DE RASGO.FORNECIMENTOE ASSENTAMENTO</v>
      </c>
      <c r="C16886" s="749" t="s">
        <v>40314</v>
      </c>
      <c r="D16886" s="749" t="s">
        <v>40291</v>
      </c>
      <c r="E16886" s="749" t="s">
        <v>28243</v>
      </c>
      <c r="I16886" s="749" t="s">
        <v>236</v>
      </c>
      <c r="J16886" s="749" t="n">
        <v>21.92</v>
      </c>
    </row>
    <row collapsed="false" customFormat="false" customHeight="true" hidden="true" ht="12.75" outlineLevel="0" r="16887">
      <c r="A16887" s="749" t="s">
        <v>40315</v>
      </c>
      <c r="B16887" s="749" t="str">
        <f aca="false">C16887&amp;D16887&amp;E16887&amp;F16887&amp;G16887&amp;H16887</f>
        <v>TUBO DE PVC RIGIDO DE 100MM,SOLDAVEL,INCLUSIVE CONEXOES E EMENDAS,EXCLUSIVE ABERTURA E FECHAMENTO DE RASGO.FORNECIMENTOE ASSENTAMENTO</v>
      </c>
      <c r="C16887" s="749" t="s">
        <v>40314</v>
      </c>
      <c r="D16887" s="749" t="s">
        <v>40291</v>
      </c>
      <c r="E16887" s="749" t="s">
        <v>28243</v>
      </c>
      <c r="I16887" s="749" t="s">
        <v>236</v>
      </c>
      <c r="J16887" s="749" t="n">
        <v>20.26</v>
      </c>
    </row>
    <row collapsed="false" customFormat="false" customHeight="true" hidden="true" ht="12.75" outlineLevel="0" r="16888">
      <c r="A16888" s="749" t="s">
        <v>40316</v>
      </c>
      <c r="B16888" s="749" t="str">
        <f aca="false">C16888&amp;D16888&amp;E16888&amp;F16888&amp;G16888&amp;H16888</f>
        <v>TUBO DE PVC RIGIDO DE 150MM,SOLDAVEL,INCLUSIVE CONEXOES E EMENDAS,EXCLUSIVE ABERTURA E FECHAMENTO DE RASGO.FORNECIMENTOE ASSENTAMENTO</v>
      </c>
      <c r="C16888" s="749" t="s">
        <v>40317</v>
      </c>
      <c r="D16888" s="749" t="s">
        <v>40291</v>
      </c>
      <c r="E16888" s="749" t="s">
        <v>28243</v>
      </c>
      <c r="I16888" s="749" t="s">
        <v>236</v>
      </c>
      <c r="J16888" s="749" t="n">
        <v>42.56</v>
      </c>
    </row>
    <row collapsed="false" customFormat="false" customHeight="true" hidden="true" ht="12.75" outlineLevel="0" r="16889">
      <c r="A16889" s="749" t="s">
        <v>40318</v>
      </c>
      <c r="B16889" s="749" t="str">
        <f aca="false">C16889&amp;D16889&amp;E16889&amp;F16889&amp;G16889&amp;H16889</f>
        <v>TUBO DE PVC RIGIDO DE 150MM,SOLDAVEL,INCLUSIVE CONEXOES E EMENDAS,EXCLUSIVE ABERTURA E FECHAMENTO DE RASGO.FORNECIMENTOE ASSENTAMENTO</v>
      </c>
      <c r="C16889" s="749" t="s">
        <v>40317</v>
      </c>
      <c r="D16889" s="749" t="s">
        <v>40291</v>
      </c>
      <c r="E16889" s="749" t="s">
        <v>28243</v>
      </c>
      <c r="I16889" s="749" t="s">
        <v>236</v>
      </c>
      <c r="J16889" s="749" t="n">
        <v>40.53</v>
      </c>
    </row>
    <row collapsed="false" customFormat="false" customHeight="true" hidden="true" ht="12.75" outlineLevel="0" r="16890">
      <c r="A16890" s="749" t="s">
        <v>40319</v>
      </c>
      <c r="B16890" s="749" t="str">
        <f aca="false">C16890&amp;D16890&amp;E16890&amp;F16890&amp;G16890&amp;H16890</f>
        <v>ELETRODUTO DE PVC RIGIDO ROSQUEAVEL DE 1/2",EXCLUSIVE LUVAS,CURVAS,ABERTURA E FECHAMENTO DE RASGO.FORNECIMENTO E ASSENTAMENTO</v>
      </c>
      <c r="C16890" s="749" t="s">
        <v>40320</v>
      </c>
      <c r="D16890" s="749" t="s">
        <v>40321</v>
      </c>
      <c r="E16890" s="749" t="s">
        <v>17187</v>
      </c>
      <c r="I16890" s="749" t="s">
        <v>236</v>
      </c>
      <c r="J16890" s="749" t="n">
        <v>4.67</v>
      </c>
    </row>
    <row collapsed="false" customFormat="false" customHeight="true" hidden="true" ht="12.75" outlineLevel="0" r="16891">
      <c r="A16891" s="749" t="s">
        <v>40322</v>
      </c>
      <c r="B16891" s="749" t="str">
        <f aca="false">C16891&amp;D16891&amp;E16891&amp;F16891&amp;G16891&amp;H16891</f>
        <v>ELETRODUTO DE PVC RIGIDO ROSQUEAVEL DE 1/2",EXCLUSIVE LUVAS,CURVAS,ABERTURA E FECHAMENTO DE RASGO.FORNECIMENTO E ASSENTAMENTO</v>
      </c>
      <c r="C16891" s="749" t="s">
        <v>40320</v>
      </c>
      <c r="D16891" s="749" t="s">
        <v>40321</v>
      </c>
      <c r="E16891" s="749" t="s">
        <v>17187</v>
      </c>
      <c r="I16891" s="749" t="s">
        <v>236</v>
      </c>
      <c r="J16891" s="749" t="n">
        <v>4.19</v>
      </c>
    </row>
    <row collapsed="false" customFormat="false" customHeight="true" hidden="true" ht="12.75" outlineLevel="0" r="16892">
      <c r="A16892" s="749" t="s">
        <v>40323</v>
      </c>
      <c r="B16892" s="749" t="str">
        <f aca="false">C16892&amp;D16892&amp;E16892&amp;F16892&amp;G16892&amp;H16892</f>
        <v>ELETRODUTO DE PVC RIGIDO ROSQUEAVEL DE 3/4",EXCLUSIVE LUVAS,CURVAS,ABERTURA E FECHAMENTO DE RASGO.FORNECIMENTO E ASSENTAMENTO</v>
      </c>
      <c r="C16892" s="749" t="s">
        <v>40324</v>
      </c>
      <c r="D16892" s="749" t="s">
        <v>40321</v>
      </c>
      <c r="E16892" s="749" t="s">
        <v>17187</v>
      </c>
      <c r="I16892" s="749" t="s">
        <v>236</v>
      </c>
      <c r="J16892" s="749" t="n">
        <v>5.7</v>
      </c>
    </row>
    <row collapsed="false" customFormat="false" customHeight="true" hidden="true" ht="12.75" outlineLevel="0" r="16893">
      <c r="A16893" s="749" t="s">
        <v>40325</v>
      </c>
      <c r="B16893" s="749" t="str">
        <f aca="false">C16893&amp;D16893&amp;E16893&amp;F16893&amp;G16893&amp;H16893</f>
        <v>ELETRODUTO DE PVC RIGIDO ROSQUEAVEL DE 3/4",EXCLUSIVE LUVAS,CURVAS,ABERTURA E FECHAMENTO DE RASGO.FORNECIMENTO E ASSENTAMENTO</v>
      </c>
      <c r="C16893" s="749" t="s">
        <v>40324</v>
      </c>
      <c r="D16893" s="749" t="s">
        <v>40321</v>
      </c>
      <c r="E16893" s="749" t="s">
        <v>17187</v>
      </c>
      <c r="I16893" s="749" t="s">
        <v>236</v>
      </c>
      <c r="J16893" s="749" t="n">
        <v>5.13</v>
      </c>
    </row>
    <row collapsed="false" customFormat="false" customHeight="true" hidden="true" ht="12.75" outlineLevel="0" r="16894">
      <c r="A16894" s="749" t="s">
        <v>40326</v>
      </c>
      <c r="B16894" s="749" t="str">
        <f aca="false">C16894&amp;D16894&amp;E16894&amp;F16894&amp;G16894&amp;H16894</f>
        <v>ELETRODUTO DE PVC RIGIDO ROSQUEAVEL DE 1",EXCLUSIVE LUVAS,CURVAS,ABERTURA E FECHAMENTO DE RASGO.FORNECIMENTO E ASSENTAMENTO</v>
      </c>
      <c r="C16894" s="749" t="s">
        <v>40327</v>
      </c>
      <c r="D16894" s="749" t="s">
        <v>40328</v>
      </c>
      <c r="E16894" s="749" t="s">
        <v>12120</v>
      </c>
      <c r="I16894" s="749" t="s">
        <v>236</v>
      </c>
      <c r="J16894" s="749" t="n">
        <v>7.23</v>
      </c>
    </row>
    <row collapsed="false" customFormat="false" customHeight="true" hidden="true" ht="12.75" outlineLevel="0" r="16895">
      <c r="A16895" s="749" t="s">
        <v>40329</v>
      </c>
      <c r="B16895" s="749" t="str">
        <f aca="false">C16895&amp;D16895&amp;E16895&amp;F16895&amp;G16895&amp;H16895</f>
        <v>ELETRODUTO DE PVC RIGIDO ROSQUEAVEL DE 1",EXCLUSIVE LUVAS,CURVAS,ABERTURA E FECHAMENTO DE RASGO.FORNECIMENTO E ASSENTAMENTO</v>
      </c>
      <c r="C16895" s="749" t="s">
        <v>40327</v>
      </c>
      <c r="D16895" s="749" t="s">
        <v>40328</v>
      </c>
      <c r="E16895" s="749" t="s">
        <v>12120</v>
      </c>
      <c r="I16895" s="749" t="s">
        <v>236</v>
      </c>
      <c r="J16895" s="749" t="n">
        <v>6.56</v>
      </c>
    </row>
    <row collapsed="false" customFormat="false" customHeight="true" hidden="true" ht="12.75" outlineLevel="0" r="16896">
      <c r="A16896" s="749" t="s">
        <v>40330</v>
      </c>
      <c r="B16896" s="749" t="str">
        <f aca="false">C16896&amp;D16896&amp;E16896&amp;F16896&amp;G16896&amp;H16896</f>
        <v>ELETRODUTO DE PVC RIGIDO ROSQUEAVEL DE 1.1/4",EXCLUSIVE LUVAS,CURVAS,ABERTURA E FECHAMENTO DE RASGO.FORNECIMENTO E ASSENTAMENTO</v>
      </c>
      <c r="C16896" s="749" t="s">
        <v>40331</v>
      </c>
      <c r="D16896" s="749" t="s">
        <v>40332</v>
      </c>
      <c r="E16896" s="749" t="s">
        <v>40333</v>
      </c>
      <c r="I16896" s="749" t="s">
        <v>236</v>
      </c>
      <c r="J16896" s="749" t="n">
        <v>8.55</v>
      </c>
    </row>
    <row collapsed="false" customFormat="false" customHeight="true" hidden="true" ht="12.75" outlineLevel="0" r="16897">
      <c r="A16897" s="749" t="s">
        <v>40334</v>
      </c>
      <c r="B16897" s="749" t="str">
        <f aca="false">C16897&amp;D16897&amp;E16897&amp;F16897&amp;G16897&amp;H16897</f>
        <v>ELETRODUTO DE PVC RIGIDO ROSQUEAVEL DE 1.1/4",EXCLUSIVE LUVAS,CURVAS,ABERTURA E FECHAMENTO DE RASGO.FORNECIMENTO E ASSENTAMENTO</v>
      </c>
      <c r="C16897" s="749" t="s">
        <v>40331</v>
      </c>
      <c r="D16897" s="749" t="s">
        <v>40332</v>
      </c>
      <c r="E16897" s="749" t="s">
        <v>40333</v>
      </c>
      <c r="I16897" s="749" t="s">
        <v>236</v>
      </c>
      <c r="J16897" s="749" t="n">
        <v>7.79</v>
      </c>
    </row>
    <row collapsed="false" customFormat="false" customHeight="true" hidden="true" ht="12.75" outlineLevel="0" r="16898">
      <c r="A16898" s="749" t="s">
        <v>40335</v>
      </c>
      <c r="B16898" s="749" t="str">
        <f aca="false">C16898&amp;D16898&amp;E16898&amp;F16898&amp;G16898&amp;H16898</f>
        <v>ELETRODUTO DE PVC RIGIDO ROSQUEAVEL DE 1.1/2",EXCLUSIVE LUVAS,CURVAS,ABERTURA E FECHAMENTO DE RASGO.FORNECIMENTO E ASSENTAMENTO</v>
      </c>
      <c r="C16898" s="749" t="s">
        <v>40336</v>
      </c>
      <c r="D16898" s="749" t="s">
        <v>40332</v>
      </c>
      <c r="E16898" s="749" t="s">
        <v>40333</v>
      </c>
      <c r="I16898" s="749" t="s">
        <v>236</v>
      </c>
      <c r="J16898" s="749" t="n">
        <v>10.01</v>
      </c>
    </row>
    <row collapsed="false" customFormat="false" customHeight="true" hidden="true" ht="12.75" outlineLevel="0" r="16899">
      <c r="A16899" s="749" t="s">
        <v>40337</v>
      </c>
      <c r="B16899" s="749" t="str">
        <f aca="false">C16899&amp;D16899&amp;E16899&amp;F16899&amp;G16899&amp;H16899</f>
        <v>ELETRODUTO DE PVC RIGIDO ROSQUEAVEL DE 1.1/2",EXCLUSIVE LUVAS,CURVAS,ABERTURA E FECHAMENTO DE RASGO.FORNECIMENTO E ASSENTAMENTO</v>
      </c>
      <c r="C16899" s="749" t="s">
        <v>40336</v>
      </c>
      <c r="D16899" s="749" t="s">
        <v>40332</v>
      </c>
      <c r="E16899" s="749" t="s">
        <v>40333</v>
      </c>
      <c r="I16899" s="749" t="s">
        <v>236</v>
      </c>
      <c r="J16899" s="749" t="n">
        <v>9.16</v>
      </c>
    </row>
    <row collapsed="false" customFormat="false" customHeight="true" hidden="true" ht="12.75" outlineLevel="0" r="16900">
      <c r="A16900" s="749" t="s">
        <v>40338</v>
      </c>
      <c r="B16900" s="749" t="str">
        <f aca="false">C16900&amp;D16900&amp;E16900&amp;F16900&amp;G16900&amp;H16900</f>
        <v>ELETRODUTO DE PVC RIGIDO ROSQUEAVEL DE 2",EXCLUSIVE LUVAS,CURVAS,ABERTURA E FECHAMENTO DE RASGO.FORNECIMENTO E ASSENTAMENTO</v>
      </c>
      <c r="C16900" s="749" t="s">
        <v>40339</v>
      </c>
      <c r="D16900" s="749" t="s">
        <v>40328</v>
      </c>
      <c r="E16900" s="749" t="s">
        <v>12120</v>
      </c>
      <c r="I16900" s="749" t="s">
        <v>236</v>
      </c>
      <c r="J16900" s="749" t="n">
        <v>12.47</v>
      </c>
    </row>
    <row collapsed="false" customFormat="false" customHeight="true" hidden="true" ht="12.75" outlineLevel="0" r="16901">
      <c r="A16901" s="749" t="s">
        <v>40340</v>
      </c>
      <c r="B16901" s="749" t="str">
        <f aca="false">C16901&amp;D16901&amp;E16901&amp;F16901&amp;G16901&amp;H16901</f>
        <v>ELETRODUTO DE PVC RIGIDO ROSQUEAVEL DE 2",EXCLUSIVE LUVAS,CURVAS,ABERTURA E FECHAMENTO DE RASGO.FORNECIMENTO E ASSENTAMENTO</v>
      </c>
      <c r="C16901" s="749" t="s">
        <v>40339</v>
      </c>
      <c r="D16901" s="749" t="s">
        <v>40328</v>
      </c>
      <c r="E16901" s="749" t="s">
        <v>12120</v>
      </c>
      <c r="I16901" s="749" t="s">
        <v>236</v>
      </c>
      <c r="J16901" s="749" t="n">
        <v>11.43</v>
      </c>
    </row>
    <row collapsed="false" customFormat="false" customHeight="true" hidden="true" ht="12.75" outlineLevel="0" r="16902">
      <c r="A16902" s="749" t="s">
        <v>40341</v>
      </c>
      <c r="B16902" s="749" t="str">
        <f aca="false">C16902&amp;D16902&amp;E16902&amp;F16902&amp;G16902&amp;H16902</f>
        <v>ELETRODUTO DE PVC RIGIDO ROSQUEAVEL DE 2.1/2",EXCLUSIVE LUVAS,CURVAS,ABERTURA E FECHAMENTO DE RASGO.FORNECIMENTO E ASSENTAMENTO</v>
      </c>
      <c r="C16902" s="749" t="s">
        <v>40342</v>
      </c>
      <c r="D16902" s="749" t="s">
        <v>40332</v>
      </c>
      <c r="E16902" s="749" t="s">
        <v>40333</v>
      </c>
      <c r="I16902" s="749" t="s">
        <v>236</v>
      </c>
      <c r="J16902" s="749" t="n">
        <v>16.94</v>
      </c>
    </row>
    <row collapsed="false" customFormat="false" customHeight="true" hidden="true" ht="12.75" outlineLevel="0" r="16903">
      <c r="A16903" s="749" t="s">
        <v>40343</v>
      </c>
      <c r="B16903" s="749" t="str">
        <f aca="false">C16903&amp;D16903&amp;E16903&amp;F16903&amp;G16903&amp;H16903</f>
        <v>ELETRODUTO DE PVC RIGIDO ROSQUEAVEL DE 2.1/2",EXCLUSIVE LUVAS,CURVAS,ABERTURA E FECHAMENTO DE RASGO.FORNECIMENTO E ASSENTAMENTO</v>
      </c>
      <c r="C16903" s="749" t="s">
        <v>40342</v>
      </c>
      <c r="D16903" s="749" t="s">
        <v>40332</v>
      </c>
      <c r="E16903" s="749" t="s">
        <v>40333</v>
      </c>
      <c r="I16903" s="749" t="s">
        <v>236</v>
      </c>
      <c r="J16903" s="749" t="n">
        <v>15.7</v>
      </c>
    </row>
    <row collapsed="false" customFormat="false" customHeight="true" hidden="true" ht="12.75" outlineLevel="0" r="16904">
      <c r="A16904" s="749" t="s">
        <v>40344</v>
      </c>
      <c r="B16904" s="749" t="str">
        <f aca="false">C16904&amp;D16904&amp;E16904&amp;F16904&amp;G16904&amp;H16904</f>
        <v>ELETRODUTO DE PVC RIGIDO ROSQUEAVEL DE 3",EXCLUSIVE LUVAS,CURVAS,ABERTURA E FECHAMENTO DE RASGO.FORNECIMENTO E ASSENTAMENTO</v>
      </c>
      <c r="C16904" s="749" t="s">
        <v>40345</v>
      </c>
      <c r="D16904" s="749" t="s">
        <v>40328</v>
      </c>
      <c r="E16904" s="749" t="s">
        <v>12120</v>
      </c>
      <c r="I16904" s="749" t="s">
        <v>236</v>
      </c>
      <c r="J16904" s="749" t="n">
        <v>23.59</v>
      </c>
    </row>
    <row collapsed="false" customFormat="false" customHeight="true" hidden="true" ht="12.75" outlineLevel="0" r="16905">
      <c r="A16905" s="749" t="s">
        <v>40346</v>
      </c>
      <c r="B16905" s="749" t="str">
        <f aca="false">C16905&amp;D16905&amp;E16905&amp;F16905&amp;G16905&amp;H16905</f>
        <v>ELETRODUTO DE PVC RIGIDO ROSQUEAVEL DE 3",EXCLUSIVE LUVAS,CURVAS,ABERTURA E FECHAMENTO DE RASGO.FORNECIMENTO E ASSENTAMENTO</v>
      </c>
      <c r="C16905" s="749" t="s">
        <v>40345</v>
      </c>
      <c r="D16905" s="749" t="s">
        <v>40328</v>
      </c>
      <c r="E16905" s="749" t="s">
        <v>12120</v>
      </c>
      <c r="I16905" s="749" t="s">
        <v>236</v>
      </c>
      <c r="J16905" s="749" t="n">
        <v>22.17</v>
      </c>
    </row>
    <row collapsed="false" customFormat="false" customHeight="true" hidden="true" ht="12.75" outlineLevel="0" r="16906">
      <c r="A16906" s="749" t="s">
        <v>40347</v>
      </c>
      <c r="B16906" s="749" t="str">
        <f aca="false">C16906&amp;D16906&amp;E16906&amp;F16906&amp;G16906&amp;H16906</f>
        <v>ELETRODUTO DE PVC RIGIDO ROSQUEAVEL DE 4",EXCLUSIVE LUVAS,CURVAS,ABERTURA E FECHAMENTO DE RASGO.FORNECIMENTO E ASSENTAMENTO</v>
      </c>
      <c r="C16906" s="749" t="s">
        <v>40348</v>
      </c>
      <c r="D16906" s="749" t="s">
        <v>40328</v>
      </c>
      <c r="E16906" s="749" t="s">
        <v>12120</v>
      </c>
      <c r="I16906" s="749" t="s">
        <v>236</v>
      </c>
      <c r="J16906" s="749" t="n">
        <v>25.51</v>
      </c>
    </row>
    <row collapsed="false" customFormat="false" customHeight="true" hidden="true" ht="12.75" outlineLevel="0" r="16907">
      <c r="A16907" s="749" t="s">
        <v>40349</v>
      </c>
      <c r="B16907" s="749" t="str">
        <f aca="false">C16907&amp;D16907&amp;E16907&amp;F16907&amp;G16907&amp;H16907</f>
        <v>ELETRODUTO DE PVC RIGIDO ROSQUEAVEL DE 4",EXCLUSIVE LUVAS,CURVAS,ABERTURA E FECHAMENTO DE RASGO.FORNECIMENTO E ASSENTAMENTO</v>
      </c>
      <c r="C16907" s="749" t="s">
        <v>40348</v>
      </c>
      <c r="D16907" s="749" t="s">
        <v>40328</v>
      </c>
      <c r="E16907" s="749" t="s">
        <v>12120</v>
      </c>
      <c r="I16907" s="749" t="s">
        <v>236</v>
      </c>
      <c r="J16907" s="749" t="n">
        <v>23.85</v>
      </c>
    </row>
    <row collapsed="false" customFormat="false" customHeight="true" hidden="true" ht="12.75" outlineLevel="0" r="16908">
      <c r="A16908" s="749" t="s">
        <v>40350</v>
      </c>
      <c r="B16908" s="749" t="str">
        <f aca="false">C16908&amp;D16908&amp;E16908&amp;F16908&amp;G16908&amp;H16908</f>
        <v>ELETRODUTO DE PVC RIGIDO ROSQUEAVEL DE 1/2",INCLUSIVE CONEXOES E EMENDAS,EXCLUSIVE ABERTURA E FECHAMENTO DE RASGO.FORNECIMENTO E ASSENTAMENTO</v>
      </c>
      <c r="C16908" s="749" t="s">
        <v>40351</v>
      </c>
      <c r="D16908" s="749" t="s">
        <v>40352</v>
      </c>
      <c r="E16908" s="749" t="s">
        <v>36292</v>
      </c>
      <c r="I16908" s="749" t="s">
        <v>236</v>
      </c>
      <c r="J16908" s="749" t="n">
        <v>4.78</v>
      </c>
    </row>
    <row collapsed="false" customFormat="false" customHeight="true" hidden="true" ht="12.75" outlineLevel="0" r="16909">
      <c r="A16909" s="749" t="s">
        <v>40353</v>
      </c>
      <c r="B16909" s="749" t="str">
        <f aca="false">C16909&amp;D16909&amp;E16909&amp;F16909&amp;G16909&amp;H16909</f>
        <v>ELETRODUTO DE PVC RIGIDO ROSQUEAVEL DE 1/2",INCLUSIVE CONEXOES E EMENDAS,EXCLUSIVE ABERTURA E FECHAMENTO DE RASGO.FORNECIMENTO E ASSENTAMENTO</v>
      </c>
      <c r="C16909" s="749" t="s">
        <v>40351</v>
      </c>
      <c r="D16909" s="749" t="s">
        <v>40352</v>
      </c>
      <c r="E16909" s="749" t="s">
        <v>36292</v>
      </c>
      <c r="I16909" s="749" t="s">
        <v>236</v>
      </c>
      <c r="J16909" s="749" t="n">
        <v>4.3</v>
      </c>
    </row>
    <row collapsed="false" customFormat="false" customHeight="true" hidden="true" ht="12.75" outlineLevel="0" r="16910">
      <c r="A16910" s="749" t="s">
        <v>40354</v>
      </c>
      <c r="B16910" s="749" t="str">
        <f aca="false">C16910&amp;D16910&amp;E16910&amp;F16910&amp;G16910&amp;H16910</f>
        <v>ELETRODUTO DE PVC RIGIDO ROSQUEAVEL DE 3/4",INCLUSIVE CONEXOES E EMENDAS,EXCLUSIVE ABERTURA E FECHAMENTO DE RASGO.FORNECIMENTO E ASSENTAMENTO</v>
      </c>
      <c r="C16910" s="749" t="s">
        <v>40355</v>
      </c>
      <c r="D16910" s="749" t="s">
        <v>40352</v>
      </c>
      <c r="E16910" s="749" t="s">
        <v>36292</v>
      </c>
      <c r="I16910" s="749" t="s">
        <v>236</v>
      </c>
      <c r="J16910" s="749" t="n">
        <v>5.85</v>
      </c>
    </row>
    <row collapsed="false" customFormat="false" customHeight="true" hidden="true" ht="12.75" outlineLevel="0" r="16911">
      <c r="A16911" s="749" t="s">
        <v>40356</v>
      </c>
      <c r="B16911" s="749" t="str">
        <f aca="false">C16911&amp;D16911&amp;E16911&amp;F16911&amp;G16911&amp;H16911</f>
        <v>ELETRODUTO DE PVC RIGIDO ROSQUEAVEL DE 3/4",INCLUSIVE CONEXOES E EMENDAS,EXCLUSIVE ABERTURA E FECHAMENTO DE RASGO.FORNECIMENTO E ASSENTAMENTO</v>
      </c>
      <c r="C16911" s="749" t="s">
        <v>40355</v>
      </c>
      <c r="D16911" s="749" t="s">
        <v>40352</v>
      </c>
      <c r="E16911" s="749" t="s">
        <v>36292</v>
      </c>
      <c r="I16911" s="749" t="s">
        <v>236</v>
      </c>
      <c r="J16911" s="749" t="n">
        <v>5.28</v>
      </c>
    </row>
    <row collapsed="false" customFormat="false" customHeight="true" hidden="true" ht="12.75" outlineLevel="0" r="16912">
      <c r="A16912" s="749" t="s">
        <v>40357</v>
      </c>
      <c r="B16912" s="749" t="str">
        <f aca="false">C16912&amp;D16912&amp;E16912&amp;F16912&amp;G16912&amp;H16912</f>
        <v>ELETRODUTO DE PVC RIGIDO ROSQUEAVEL DE 1",INCLUSIVE CONEXOES E EMENDAS,EXCLUSIVE ABERTURA E FECHAMENTO DE RASGO.FORNECIMENTO E ASSENTAMENTO</v>
      </c>
      <c r="C16912" s="749" t="s">
        <v>40358</v>
      </c>
      <c r="D16912" s="749" t="s">
        <v>40359</v>
      </c>
      <c r="E16912" s="749" t="s">
        <v>40061</v>
      </c>
      <c r="I16912" s="749" t="s">
        <v>236</v>
      </c>
      <c r="J16912" s="749" t="n">
        <v>7.45</v>
      </c>
    </row>
    <row collapsed="false" customFormat="false" customHeight="true" hidden="true" ht="12.75" outlineLevel="0" r="16913">
      <c r="A16913" s="749" t="s">
        <v>40360</v>
      </c>
      <c r="B16913" s="749" t="str">
        <f aca="false">C16913&amp;D16913&amp;E16913&amp;F16913&amp;G16913&amp;H16913</f>
        <v>ELETRODUTO DE PVC RIGIDO ROSQUEAVEL DE 1",INCLUSIVE CONEXOES E EMENDAS,EXCLUSIVE ABERTURA E FECHAMENTO DE RASGO.FORNECIMENTO E ASSENTAMENTO</v>
      </c>
      <c r="C16913" s="749" t="s">
        <v>40358</v>
      </c>
      <c r="D16913" s="749" t="s">
        <v>40359</v>
      </c>
      <c r="E16913" s="749" t="s">
        <v>40061</v>
      </c>
      <c r="I16913" s="749" t="s">
        <v>236</v>
      </c>
      <c r="J16913" s="749" t="n">
        <v>6.79</v>
      </c>
    </row>
    <row collapsed="false" customFormat="false" customHeight="true" hidden="true" ht="12.75" outlineLevel="0" r="16914">
      <c r="A16914" s="749" t="s">
        <v>40361</v>
      </c>
      <c r="B16914" s="749" t="str">
        <f aca="false">C16914&amp;D16914&amp;E16914&amp;F16914&amp;G16914&amp;H16914</f>
        <v>ELETRODUTO DE PVC RIGIDO ROSQUEAVEL DE 1.1/4",INCLUSIVE CONEXOES E EMENDAS,EXCLUSIVE ABERTURA E FECHAMENTO DE RASGO.FORNECIMENTO E ASSENTAMENTO</v>
      </c>
      <c r="C16914" s="749" t="s">
        <v>40362</v>
      </c>
      <c r="D16914" s="749" t="s">
        <v>40363</v>
      </c>
      <c r="E16914" s="749" t="s">
        <v>36302</v>
      </c>
      <c r="I16914" s="749" t="s">
        <v>236</v>
      </c>
      <c r="J16914" s="749" t="n">
        <v>8.84</v>
      </c>
    </row>
    <row collapsed="false" customFormat="false" customHeight="true" hidden="true" ht="12.75" outlineLevel="0" r="16915">
      <c r="A16915" s="749" t="s">
        <v>40364</v>
      </c>
      <c r="B16915" s="749" t="str">
        <f aca="false">C16915&amp;D16915&amp;E16915&amp;F16915&amp;G16915&amp;H16915</f>
        <v>ELETRODUTO DE PVC RIGIDO ROSQUEAVEL DE 1.1/4",INCLUSIVE CONEXOES E EMENDAS,EXCLUSIVE ABERTURA E FECHAMENTO DE RASGO.FORNECIMENTO E ASSENTAMENTO</v>
      </c>
      <c r="C16915" s="749" t="s">
        <v>40362</v>
      </c>
      <c r="D16915" s="749" t="s">
        <v>40363</v>
      </c>
      <c r="E16915" s="749" t="s">
        <v>36302</v>
      </c>
      <c r="I16915" s="749" t="s">
        <v>236</v>
      </c>
      <c r="J16915" s="749" t="n">
        <v>8.08</v>
      </c>
    </row>
    <row collapsed="false" customFormat="false" customHeight="true" hidden="true" ht="12.75" outlineLevel="0" r="16916">
      <c r="A16916" s="749" t="s">
        <v>40365</v>
      </c>
      <c r="B16916" s="749" t="str">
        <f aca="false">C16916&amp;D16916&amp;E16916&amp;F16916&amp;G16916&amp;H16916</f>
        <v>ELETRODUTO DE PVC RIGIDO ROSQUEAVEL DE 1.1/2",INCLUSIVE CONEXOES E EMENDAS,EXCLUSIVE ABERTURA E FECHAMENTO DE RASGO.FORNECIMENTO E ASSENTAMENTO</v>
      </c>
      <c r="C16916" s="749" t="s">
        <v>40366</v>
      </c>
      <c r="D16916" s="749" t="s">
        <v>40363</v>
      </c>
      <c r="E16916" s="749" t="s">
        <v>36302</v>
      </c>
      <c r="I16916" s="749" t="s">
        <v>236</v>
      </c>
      <c r="J16916" s="749" t="n">
        <v>10.38</v>
      </c>
    </row>
    <row collapsed="false" customFormat="false" customHeight="true" hidden="true" ht="12.75" outlineLevel="0" r="16917">
      <c r="A16917" s="749" t="s">
        <v>40367</v>
      </c>
      <c r="B16917" s="749" t="str">
        <f aca="false">C16917&amp;D16917&amp;E16917&amp;F16917&amp;G16917&amp;H16917</f>
        <v>ELETRODUTO DE PVC RIGIDO ROSQUEAVEL DE 1.1/2",INCLUSIVE CONEXOES E EMENDAS,EXCLUSIVE ABERTURA E FECHAMENTO DE RASGO.FORNECIMENTO E ASSENTAMENTO</v>
      </c>
      <c r="C16917" s="749" t="s">
        <v>40366</v>
      </c>
      <c r="D16917" s="749" t="s">
        <v>40363</v>
      </c>
      <c r="E16917" s="749" t="s">
        <v>36302</v>
      </c>
      <c r="I16917" s="749" t="s">
        <v>236</v>
      </c>
      <c r="J16917" s="749" t="n">
        <v>9.52</v>
      </c>
    </row>
    <row collapsed="false" customFormat="false" customHeight="true" hidden="true" ht="12.75" outlineLevel="0" r="16918">
      <c r="A16918" s="749" t="s">
        <v>40368</v>
      </c>
      <c r="B16918" s="749" t="str">
        <f aca="false">C16918&amp;D16918&amp;E16918&amp;F16918&amp;G16918&amp;H16918</f>
        <v>ELETRODUTO DE PVC RIGIDO ROSQUEAVEL DE 2",INCLUSIVE CONEXOES E EMENDAS,EXCLUSIVE ABERTURA E FECHAMENTO DE RASGO.FORNECIMENTO E ASSENTAMENTO</v>
      </c>
      <c r="C16918" s="749" t="s">
        <v>40369</v>
      </c>
      <c r="D16918" s="749" t="s">
        <v>40359</v>
      </c>
      <c r="E16918" s="749" t="s">
        <v>40061</v>
      </c>
      <c r="I16918" s="749" t="s">
        <v>236</v>
      </c>
      <c r="J16918" s="749" t="n">
        <v>12.94</v>
      </c>
    </row>
    <row collapsed="false" customFormat="false" customHeight="true" hidden="true" ht="12.75" outlineLevel="0" r="16919">
      <c r="A16919" s="749" t="s">
        <v>40370</v>
      </c>
      <c r="B16919" s="749" t="str">
        <f aca="false">C16919&amp;D16919&amp;E16919&amp;F16919&amp;G16919&amp;H16919</f>
        <v>ELETRODUTO DE PVC RIGIDO ROSQUEAVEL DE 2",INCLUSIVE CONEXOES E EMENDAS,EXCLUSIVE ABERTURA E FECHAMENTO DE RASGO.FORNECIMENTO E ASSENTAMENTO</v>
      </c>
      <c r="C16919" s="749" t="s">
        <v>40369</v>
      </c>
      <c r="D16919" s="749" t="s">
        <v>40359</v>
      </c>
      <c r="E16919" s="749" t="s">
        <v>40061</v>
      </c>
      <c r="I16919" s="749" t="s">
        <v>236</v>
      </c>
      <c r="J16919" s="749" t="n">
        <v>11.89</v>
      </c>
    </row>
    <row collapsed="false" customFormat="false" customHeight="true" hidden="true" ht="12.75" outlineLevel="0" r="16920">
      <c r="A16920" s="749" t="s">
        <v>40371</v>
      </c>
      <c r="B16920" s="749" t="str">
        <f aca="false">C16920&amp;D16920&amp;E16920&amp;F16920&amp;G16920&amp;H16920</f>
        <v>ELETRODUTO DE PVC RIGIDO ROSQUEAVEL DE 2.1/2",INCLUSIVE CONEXOES E EMENDAS,EXCLUSIVE ABERTURA E FECHAMENTO DE RASGO.FORNECIMENTO E ASSENTAMENTO</v>
      </c>
      <c r="C16920" s="749" t="s">
        <v>40372</v>
      </c>
      <c r="D16920" s="749" t="s">
        <v>40363</v>
      </c>
      <c r="E16920" s="749" t="s">
        <v>36302</v>
      </c>
      <c r="I16920" s="749" t="s">
        <v>236</v>
      </c>
      <c r="J16920" s="749" t="n">
        <v>17.71</v>
      </c>
    </row>
    <row collapsed="false" customFormat="false" customHeight="true" hidden="true" ht="12.75" outlineLevel="0" r="16921">
      <c r="A16921" s="749" t="s">
        <v>40373</v>
      </c>
      <c r="B16921" s="749" t="str">
        <f aca="false">C16921&amp;D16921&amp;E16921&amp;F16921&amp;G16921&amp;H16921</f>
        <v>ELETRODUTO DE PVC RIGIDO ROSQUEAVEL DE 2.1/2",INCLUSIVE CONEXOES E EMENDAS,EXCLUSIVE ABERTURA E FECHAMENTO DE RASGO.FORNECIMENTO E ASSENTAMENTO</v>
      </c>
      <c r="C16921" s="749" t="s">
        <v>40372</v>
      </c>
      <c r="D16921" s="749" t="s">
        <v>40363</v>
      </c>
      <c r="E16921" s="749" t="s">
        <v>36302</v>
      </c>
      <c r="I16921" s="749" t="s">
        <v>236</v>
      </c>
      <c r="J16921" s="749" t="n">
        <v>16.48</v>
      </c>
    </row>
    <row collapsed="false" customFormat="false" customHeight="true" hidden="true" ht="12.75" outlineLevel="0" r="16922">
      <c r="A16922" s="749" t="s">
        <v>40374</v>
      </c>
      <c r="B16922" s="749" t="str">
        <f aca="false">C16922&amp;D16922&amp;E16922&amp;F16922&amp;G16922&amp;H16922</f>
        <v>ELETRODUTO DE PVC RIGIDO ROSQUEAVEL DE 3",INCLUSIVE CONEXOES E EMENDAS,EXCLUSIVE ABERTURA E FECHAMENTO DE RASGO.FORNECIMENTO E ASSENTAMENTO</v>
      </c>
      <c r="C16922" s="749" t="s">
        <v>40375</v>
      </c>
      <c r="D16922" s="749" t="s">
        <v>40359</v>
      </c>
      <c r="E16922" s="749" t="s">
        <v>40061</v>
      </c>
      <c r="I16922" s="749" t="s">
        <v>236</v>
      </c>
      <c r="J16922" s="749" t="n">
        <v>24.88</v>
      </c>
    </row>
    <row collapsed="false" customFormat="false" customHeight="true" hidden="true" ht="12.75" outlineLevel="0" r="16923">
      <c r="A16923" s="749" t="s">
        <v>40376</v>
      </c>
      <c r="B16923" s="749" t="str">
        <f aca="false">C16923&amp;D16923&amp;E16923&amp;F16923&amp;G16923&amp;H16923</f>
        <v>ELETRODUTO DE PVC RIGIDO ROSQUEAVEL DE 3",INCLUSIVE CONEXOES E EMENDAS,EXCLUSIVE ABERTURA E FECHAMENTO DE RASGO.FORNECIMENTO E ASSENTAMENTO</v>
      </c>
      <c r="C16923" s="749" t="s">
        <v>40375</v>
      </c>
      <c r="D16923" s="749" t="s">
        <v>40359</v>
      </c>
      <c r="E16923" s="749" t="s">
        <v>40061</v>
      </c>
      <c r="I16923" s="749" t="s">
        <v>236</v>
      </c>
      <c r="J16923" s="749" t="n">
        <v>23.46</v>
      </c>
    </row>
    <row collapsed="false" customFormat="false" customHeight="true" hidden="true" ht="12.75" outlineLevel="0" r="16924">
      <c r="A16924" s="749" t="s">
        <v>40377</v>
      </c>
      <c r="B16924" s="749" t="str">
        <f aca="false">C16924&amp;D16924&amp;E16924&amp;F16924&amp;G16924&amp;H16924</f>
        <v>ELETRODUTO DE PVC RIGIDO ROSQUEAVEL DE 4",INCLUSIVE CONEXOES E EMENDAS,EXCLUSIVE ABERTURA E FECHAMENTO DE RASGO.FORNECIMENTO E ASSENTAMENTO</v>
      </c>
      <c r="C16924" s="749" t="s">
        <v>40378</v>
      </c>
      <c r="D16924" s="749" t="s">
        <v>40359</v>
      </c>
      <c r="E16924" s="749" t="s">
        <v>40061</v>
      </c>
      <c r="I16924" s="749" t="s">
        <v>236</v>
      </c>
      <c r="J16924" s="749" t="n">
        <v>26.82</v>
      </c>
    </row>
    <row collapsed="false" customFormat="false" customHeight="true" hidden="true" ht="12.75" outlineLevel="0" r="16925">
      <c r="A16925" s="749" t="s">
        <v>40379</v>
      </c>
      <c r="B16925" s="749" t="str">
        <f aca="false">C16925&amp;D16925&amp;E16925&amp;F16925&amp;G16925&amp;H16925</f>
        <v>ELETRODUTO DE PVC RIGIDO ROSQUEAVEL DE 4",INCLUSIVE CONEXOES E EMENDAS,EXCLUSIVE ABERTURA E FECHAMENTO DE RASGO.FORNECIMENTO E ASSENTAMENTO</v>
      </c>
      <c r="C16925" s="749" t="s">
        <v>40378</v>
      </c>
      <c r="D16925" s="749" t="s">
        <v>40359</v>
      </c>
      <c r="E16925" s="749" t="s">
        <v>40061</v>
      </c>
      <c r="I16925" s="749" t="s">
        <v>236</v>
      </c>
      <c r="J16925" s="749" t="n">
        <v>25.16</v>
      </c>
    </row>
    <row collapsed="false" customFormat="false" customHeight="true" hidden="true" ht="25.5" outlineLevel="0" r="16926">
      <c r="A16926" s="749" t="s">
        <v>40380</v>
      </c>
      <c r="B16926" s="758" t="str">
        <f aca="false">C16926&amp;D16926&amp;E16926&amp;F16926&amp;G16926&amp;H16926</f>
        <v>ELETRODUTO DE PVC ESPIRAL CORRUGADO,DIAMETRO DE 1/2",INCLUSIVE CONEXOES E EMENDAS.FORNECIMENTO E INSTALACAO</v>
      </c>
      <c r="C16926" s="749" t="s">
        <v>40381</v>
      </c>
      <c r="D16926" s="749" t="s">
        <v>40382</v>
      </c>
      <c r="I16926" s="749" t="s">
        <v>236</v>
      </c>
      <c r="J16926" s="749" t="n">
        <v>3.01</v>
      </c>
    </row>
    <row collapsed="false" customFormat="false" customHeight="true" hidden="true" ht="25.5" outlineLevel="0" r="16927">
      <c r="A16927" s="749" t="s">
        <v>40383</v>
      </c>
      <c r="B16927" s="758" t="str">
        <f aca="false">C16927&amp;D16927&amp;E16927&amp;F16927&amp;G16927&amp;H16927</f>
        <v>ELETRODUTO DE PVC ESPIRAL CORRUGADO,DIAMETRO DE 1/2",INCLUSIVE CONEXOES E EMENDAS.FORNECIMENTO E INSTALACAO</v>
      </c>
      <c r="C16927" s="749" t="s">
        <v>40381</v>
      </c>
      <c r="D16927" s="749" t="s">
        <v>40382</v>
      </c>
      <c r="I16927" s="749" t="s">
        <v>236</v>
      </c>
      <c r="J16927" s="749" t="n">
        <v>2.73</v>
      </c>
    </row>
    <row collapsed="false" customFormat="false" customHeight="true" hidden="true" ht="25.5" outlineLevel="0" r="16928">
      <c r="A16928" s="749" t="s">
        <v>40384</v>
      </c>
      <c r="B16928" s="758" t="str">
        <f aca="false">C16928&amp;D16928&amp;E16928&amp;F16928&amp;G16928&amp;H16928</f>
        <v>ELETRODUTO DE PVC ESPIRAL CORRUGADO,DIAMETRO DE 3/4",INCLUSIVE CONEXOES E EMENDAS.FORNECIMENTO E INSTALACAO</v>
      </c>
      <c r="C16928" s="749" t="s">
        <v>40385</v>
      </c>
      <c r="D16928" s="749" t="s">
        <v>40382</v>
      </c>
      <c r="I16928" s="749" t="s">
        <v>236</v>
      </c>
      <c r="J16928" s="749" t="n">
        <v>3.75</v>
      </c>
    </row>
    <row collapsed="false" customFormat="false" customHeight="true" hidden="true" ht="25.5" outlineLevel="0" r="16929">
      <c r="A16929" s="749" t="s">
        <v>40386</v>
      </c>
      <c r="B16929" s="758" t="str">
        <f aca="false">C16929&amp;D16929&amp;E16929&amp;F16929&amp;G16929&amp;H16929</f>
        <v>ELETRODUTO DE PVC ESPIRAL CORRUGADO,DIAMETRO DE 3/4",INCLUSIVE CONEXOES E EMENDAS.FORNECIMENTO E INSTALACAO</v>
      </c>
      <c r="C16929" s="749" t="s">
        <v>40385</v>
      </c>
      <c r="D16929" s="749" t="s">
        <v>40382</v>
      </c>
      <c r="I16929" s="749" t="s">
        <v>236</v>
      </c>
      <c r="J16929" s="749" t="n">
        <v>3.37</v>
      </c>
    </row>
    <row collapsed="false" customFormat="false" customHeight="true" hidden="true" ht="25.5" outlineLevel="0" r="16930">
      <c r="A16930" s="749" t="s">
        <v>40387</v>
      </c>
      <c r="B16930" s="758" t="str">
        <f aca="false">C16930&amp;D16930&amp;E16930&amp;F16930&amp;G16930&amp;H16930</f>
        <v>ELETRODUTO DE PVC ESPIRAL CORRUGADO,DIAMETRO DE 1",INCLUSIVE CONEXOES E EMENDAS.FORNECIMENTO E INSTALACAO</v>
      </c>
      <c r="C16930" s="749" t="s">
        <v>40388</v>
      </c>
      <c r="D16930" s="749" t="s">
        <v>40389</v>
      </c>
      <c r="I16930" s="749" t="s">
        <v>236</v>
      </c>
      <c r="J16930" s="749" t="n">
        <v>4.66</v>
      </c>
    </row>
    <row collapsed="false" customFormat="false" customHeight="true" hidden="true" ht="25.5" outlineLevel="0" r="16931">
      <c r="A16931" s="749" t="s">
        <v>40390</v>
      </c>
      <c r="B16931" s="758" t="str">
        <f aca="false">C16931&amp;D16931&amp;E16931&amp;F16931&amp;G16931&amp;H16931</f>
        <v>ELETRODUTO DE PVC ESPIRAL CORRUGADO,DIAMETRO DE 1",INCLUSIVE CONEXOES E EMENDAS.FORNECIMENTO E INSTALACAO</v>
      </c>
      <c r="C16931" s="749" t="s">
        <v>40388</v>
      </c>
      <c r="D16931" s="749" t="s">
        <v>40389</v>
      </c>
      <c r="I16931" s="749" t="s">
        <v>236</v>
      </c>
      <c r="J16931" s="749" t="n">
        <v>4.19</v>
      </c>
    </row>
    <row collapsed="false" customFormat="false" customHeight="true" hidden="true" ht="12.75" outlineLevel="0" r="16932">
      <c r="A16932" s="749" t="s">
        <v>40391</v>
      </c>
      <c r="B16932" s="749" t="str">
        <f aca="false">C16932&amp;D16932&amp;E16932&amp;F16932&amp;G16932&amp;H16932</f>
        <v>TUBO DE PVC RIGIDO DE 75MM,LINHA REFORCADA,SOLDAVEL,EXCLUSIVE EMENDAS,CONEXOES,ABERTURA E FECHAMENTO DE RASGO.FORNECIMENTO E ASSENTAMENTO</v>
      </c>
      <c r="C16932" s="749" t="s">
        <v>40392</v>
      </c>
      <c r="D16932" s="749" t="s">
        <v>40393</v>
      </c>
      <c r="E16932" s="749" t="s">
        <v>40394</v>
      </c>
      <c r="I16932" s="749" t="s">
        <v>236</v>
      </c>
      <c r="J16932" s="749" t="n">
        <v>17.31</v>
      </c>
    </row>
    <row collapsed="false" customFormat="false" customHeight="true" hidden="true" ht="12.75" outlineLevel="0" r="16933">
      <c r="A16933" s="749" t="s">
        <v>40395</v>
      </c>
      <c r="B16933" s="749" t="str">
        <f aca="false">C16933&amp;D16933&amp;E16933&amp;F16933&amp;G16933&amp;H16933</f>
        <v>TUBO DE PVC RIGIDO DE 75MM,LINHA REFORCADA,SOLDAVEL,EXCLUSIVE EMENDAS,CONEXOES,ABERTURA E FECHAMENTO DE RASGO.FORNECIMENTO E ASSENTAMENTO</v>
      </c>
      <c r="C16933" s="749" t="s">
        <v>40392</v>
      </c>
      <c r="D16933" s="749" t="s">
        <v>40393</v>
      </c>
      <c r="E16933" s="749" t="s">
        <v>40394</v>
      </c>
      <c r="I16933" s="749" t="s">
        <v>236</v>
      </c>
      <c r="J16933" s="749" t="n">
        <v>16.6</v>
      </c>
    </row>
    <row collapsed="false" customFormat="false" customHeight="true" hidden="true" ht="12.75" outlineLevel="0" r="16934">
      <c r="A16934" s="749" t="s">
        <v>40396</v>
      </c>
      <c r="B16934" s="749" t="str">
        <f aca="false">C16934&amp;D16934&amp;E16934&amp;F16934&amp;G16934&amp;H16934</f>
        <v>TUBO DE PVC RIGIDO DE 100MM,LINHA REFORCADA,SOLDAVEL,EXCLUSIVE EMENDAS,CONEXOES,ABERTURA E FECHAMENTO DE RASGO.FORNECIMENTO E ASSENTAMENTO</v>
      </c>
      <c r="C16934" s="749" t="s">
        <v>40397</v>
      </c>
      <c r="D16934" s="749" t="s">
        <v>40398</v>
      </c>
      <c r="E16934" s="749" t="s">
        <v>40399</v>
      </c>
      <c r="I16934" s="749" t="s">
        <v>236</v>
      </c>
      <c r="J16934" s="749" t="n">
        <v>26.65</v>
      </c>
    </row>
    <row collapsed="false" customFormat="false" customHeight="true" hidden="true" ht="12.75" outlineLevel="0" r="16935">
      <c r="A16935" s="749" t="s">
        <v>40400</v>
      </c>
      <c r="B16935" s="749" t="str">
        <f aca="false">C16935&amp;D16935&amp;E16935&amp;F16935&amp;G16935&amp;H16935</f>
        <v>TUBO DE PVC RIGIDO DE 100MM,LINHA REFORCADA,SOLDAVEL,EXCLUSIVE EMENDAS,CONEXOES,ABERTURA E FECHAMENTO DE RASGO.FORNECIMENTO E ASSENTAMENTO</v>
      </c>
      <c r="C16935" s="749" t="s">
        <v>40397</v>
      </c>
      <c r="D16935" s="749" t="s">
        <v>40398</v>
      </c>
      <c r="E16935" s="749" t="s">
        <v>40399</v>
      </c>
      <c r="I16935" s="749" t="s">
        <v>236</v>
      </c>
      <c r="J16935" s="749" t="n">
        <v>25.8</v>
      </c>
    </row>
    <row collapsed="false" customFormat="false" customHeight="true" hidden="true" ht="12.75" outlineLevel="0" r="16936">
      <c r="A16936" s="749" t="s">
        <v>40401</v>
      </c>
      <c r="B16936" s="749" t="str">
        <f aca="false">C16936&amp;D16936&amp;E16936&amp;F16936&amp;G16936&amp;H16936</f>
        <v>TUBO DE PVC RIGIDO DE 150MM,LINHA REFORCADA,SOLDAVEL,EXCLUSIVE EMENDAS,CONEXOES,ABERTURA E FECHAMENTO DE RASGO.FORNECIMENTO E ASSENTAMENTO</v>
      </c>
      <c r="C16936" s="749" t="s">
        <v>40402</v>
      </c>
      <c r="D16936" s="749" t="s">
        <v>40398</v>
      </c>
      <c r="E16936" s="749" t="s">
        <v>40399</v>
      </c>
      <c r="I16936" s="749" t="s">
        <v>236</v>
      </c>
      <c r="J16936" s="749" t="n">
        <v>46.6</v>
      </c>
    </row>
    <row collapsed="false" customFormat="false" customHeight="true" hidden="true" ht="12.75" outlineLevel="0" r="16937">
      <c r="A16937" s="749" t="s">
        <v>40403</v>
      </c>
      <c r="B16937" s="749" t="str">
        <f aca="false">C16937&amp;D16937&amp;E16937&amp;F16937&amp;G16937&amp;H16937</f>
        <v>TUBO DE PVC RIGIDO DE 150MM,LINHA REFORCADA,SOLDAVEL,EXCLUSIVE EMENDAS,CONEXOES,ABERTURA E FECHAMENTO DE RASGO.FORNECIMENTO E ASSENTAMENTO</v>
      </c>
      <c r="C16937" s="749" t="s">
        <v>40402</v>
      </c>
      <c r="D16937" s="749" t="s">
        <v>40398</v>
      </c>
      <c r="E16937" s="749" t="s">
        <v>40399</v>
      </c>
      <c r="I16937" s="749" t="s">
        <v>236</v>
      </c>
      <c r="J16937" s="749" t="n">
        <v>45.74</v>
      </c>
    </row>
    <row collapsed="false" customFormat="false" customHeight="true" hidden="true" ht="12.75" outlineLevel="0" r="16938">
      <c r="A16938" s="749" t="s">
        <v>40404</v>
      </c>
      <c r="B16938" s="749" t="str">
        <f aca="false">C16938&amp;D16938&amp;E16938&amp;F16938&amp;G16938&amp;H16938</f>
        <v>TUBO DE PVC RIGIDO DE 75MM,LINHA REFORCADA,SOLDAVEL,INCLUSIVE CONEXOES E EMENDAS,EXCLUSIVE ABERTURA E FECHAMENTO DE RASGO.FORNECIMENTO E ASSENTAMENTO</v>
      </c>
      <c r="C16938" s="749" t="s">
        <v>40405</v>
      </c>
      <c r="D16938" s="749" t="s">
        <v>40406</v>
      </c>
      <c r="E16938" s="749" t="s">
        <v>40187</v>
      </c>
      <c r="I16938" s="749" t="s">
        <v>236</v>
      </c>
      <c r="J16938" s="749" t="n">
        <v>18.51</v>
      </c>
    </row>
    <row collapsed="false" customFormat="false" customHeight="true" hidden="true" ht="12.75" outlineLevel="0" r="16939">
      <c r="A16939" s="749" t="s">
        <v>40407</v>
      </c>
      <c r="B16939" s="749" t="str">
        <f aca="false">C16939&amp;D16939&amp;E16939&amp;F16939&amp;G16939&amp;H16939</f>
        <v>TUBO DE PVC RIGIDO DE 75MM,LINHA REFORCADA,SOLDAVEL,INCLUSIVE CONEXOES E EMENDAS,EXCLUSIVE ABERTURA E FECHAMENTO DE RASGO.FORNECIMENTO E ASSENTAMENTO</v>
      </c>
      <c r="C16939" s="749" t="s">
        <v>40405</v>
      </c>
      <c r="D16939" s="749" t="s">
        <v>40406</v>
      </c>
      <c r="E16939" s="749" t="s">
        <v>40187</v>
      </c>
      <c r="I16939" s="749" t="s">
        <v>236</v>
      </c>
      <c r="J16939" s="749" t="n">
        <v>17.8</v>
      </c>
    </row>
    <row collapsed="false" customFormat="false" customHeight="true" hidden="true" ht="12.75" outlineLevel="0" r="16940">
      <c r="A16940" s="749" t="s">
        <v>40408</v>
      </c>
      <c r="B16940" s="749" t="str">
        <f aca="false">C16940&amp;D16940&amp;E16940&amp;F16940&amp;G16940&amp;H16940</f>
        <v>TUBO DE PVC RIGIDO DE 100MM,LINHA REFORCADA,SOLDAVEL,INCLUSIVE CONEXOES E EMENDAS,EXCLUSIVE ABERTURA E FECHAMENTO DE RASGO.FORNECIMENTO E ASSENTAMENTO</v>
      </c>
      <c r="C16940" s="749" t="s">
        <v>40409</v>
      </c>
      <c r="D16940" s="749" t="s">
        <v>40410</v>
      </c>
      <c r="E16940" s="749" t="s">
        <v>40023</v>
      </c>
      <c r="I16940" s="749" t="s">
        <v>236</v>
      </c>
      <c r="J16940" s="749" t="n">
        <v>28.68</v>
      </c>
    </row>
    <row collapsed="false" customFormat="false" customHeight="true" hidden="true" ht="12.75" outlineLevel="0" r="16941">
      <c r="A16941" s="749" t="s">
        <v>40411</v>
      </c>
      <c r="B16941" s="749" t="str">
        <f aca="false">C16941&amp;D16941&amp;E16941&amp;F16941&amp;G16941&amp;H16941</f>
        <v>TUBO DE PVC RIGIDO DE 100MM,LINHA REFORCADA,SOLDAVEL,INCLUSIVE CONEXOES E EMENDAS,EXCLUSIVE ABERTURA E FECHAMENTO DE RASGO.FORNECIMENTO E ASSENTAMENTO</v>
      </c>
      <c r="C16941" s="749" t="s">
        <v>40409</v>
      </c>
      <c r="D16941" s="749" t="s">
        <v>40410</v>
      </c>
      <c r="E16941" s="749" t="s">
        <v>40023</v>
      </c>
      <c r="I16941" s="749" t="s">
        <v>236</v>
      </c>
      <c r="J16941" s="749" t="n">
        <v>27.83</v>
      </c>
    </row>
    <row collapsed="false" customFormat="false" customHeight="true" hidden="true" ht="12.75" outlineLevel="0" r="16942">
      <c r="A16942" s="749" t="s">
        <v>40412</v>
      </c>
      <c r="B16942" s="749" t="str">
        <f aca="false">C16942&amp;D16942&amp;E16942&amp;F16942&amp;G16942&amp;H16942</f>
        <v>TUBO DE PVC RIGIDO DE 150MM,LINHA REFORCADA,SOLDAVEL,INCLUSIVE CONEXOES E EMENDAS,EXCLUSIVE ABERTURA E FECHAMENTO DE RASGO.FORNECIMENTO E ASSENTAMENTO</v>
      </c>
      <c r="C16942" s="749" t="s">
        <v>40413</v>
      </c>
      <c r="D16942" s="749" t="s">
        <v>40410</v>
      </c>
      <c r="E16942" s="749" t="s">
        <v>40023</v>
      </c>
      <c r="I16942" s="749" t="s">
        <v>236</v>
      </c>
      <c r="J16942" s="749" t="n">
        <v>50.62</v>
      </c>
    </row>
    <row collapsed="false" customFormat="false" customHeight="true" hidden="true" ht="12.75" outlineLevel="0" r="16943">
      <c r="A16943" s="749" t="s">
        <v>40414</v>
      </c>
      <c r="B16943" s="749" t="str">
        <f aca="false">C16943&amp;D16943&amp;E16943&amp;F16943&amp;G16943&amp;H16943</f>
        <v>TUBO DE PVC RIGIDO DE 150MM,LINHA REFORCADA,SOLDAVEL,INCLUSIVE CONEXOES E EMENDAS,EXCLUSIVE ABERTURA E FECHAMENTO DE RASGO.FORNECIMENTO E ASSENTAMENTO</v>
      </c>
      <c r="C16943" s="749" t="s">
        <v>40413</v>
      </c>
      <c r="D16943" s="749" t="s">
        <v>40410</v>
      </c>
      <c r="E16943" s="749" t="s">
        <v>40023</v>
      </c>
      <c r="I16943" s="749" t="s">
        <v>236</v>
      </c>
      <c r="J16943" s="749" t="n">
        <v>49.77</v>
      </c>
    </row>
    <row collapsed="false" customFormat="false" customHeight="true" hidden="true" ht="12.75" outlineLevel="0" r="16944">
      <c r="A16944" s="749" t="s">
        <v>40415</v>
      </c>
      <c r="B16944" s="749" t="str">
        <f aca="false">C16944&amp;D16944&amp;E16944&amp;F16944&amp;G16944&amp;H16944</f>
        <v>TUBO DE PVC(NBR-7362),PARA ESGOTO SANITARIO,COM DIAMETRO NOMINAL DE 200MM,INCLUSIVE ANEL DE BORRACHA.FORNECIMENTO E COLOCACAO</v>
      </c>
      <c r="C16944" s="749" t="s">
        <v>40416</v>
      </c>
      <c r="D16944" s="749" t="s">
        <v>40417</v>
      </c>
      <c r="E16944" s="749" t="s">
        <v>14980</v>
      </c>
      <c r="I16944" s="749" t="s">
        <v>236</v>
      </c>
      <c r="J16944" s="749" t="n">
        <v>57.72</v>
      </c>
    </row>
    <row collapsed="false" customFormat="false" customHeight="true" hidden="true" ht="12.75" outlineLevel="0" r="16945">
      <c r="A16945" s="749" t="s">
        <v>40418</v>
      </c>
      <c r="B16945" s="749" t="str">
        <f aca="false">C16945&amp;D16945&amp;E16945&amp;F16945&amp;G16945&amp;H16945</f>
        <v>TUBO DE PVC(NBR-7362),PARA ESGOTO SANITARIO,COM DIAMETRO NOMINAL DE 200MM,INCLUSIVE ANEL DE BORRACHA.FORNECIMENTO E COLOCACAO</v>
      </c>
      <c r="C16945" s="749" t="s">
        <v>40416</v>
      </c>
      <c r="D16945" s="749" t="s">
        <v>40417</v>
      </c>
      <c r="E16945" s="749" t="s">
        <v>14980</v>
      </c>
      <c r="I16945" s="749" t="s">
        <v>236</v>
      </c>
      <c r="J16945" s="749" t="n">
        <v>56.87</v>
      </c>
    </row>
    <row collapsed="false" customFormat="false" customHeight="true" hidden="true" ht="12.75" outlineLevel="0" r="16946">
      <c r="A16946" s="749" t="s">
        <v>40419</v>
      </c>
      <c r="B16946" s="749" t="str">
        <f aca="false">C16946&amp;D16946&amp;E16946&amp;F16946&amp;G16946&amp;H16946</f>
        <v>TUBO DE PVC RIGIDO,SERIE R DE 100MM,LINHA SIMPLES,PARA PROTECAO DE CONDUTORES DE SISTEMA DE TELEFONIA,ASSENTADOS E COBERTOS COM CAMADA DE CONCRETO SIMPLES,EXCLUSIVE ESCAVACAO E REATERRO</v>
      </c>
      <c r="C16946" s="749" t="s">
        <v>40420</v>
      </c>
      <c r="D16946" s="749" t="s">
        <v>40421</v>
      </c>
      <c r="E16946" s="749" t="s">
        <v>40422</v>
      </c>
      <c r="F16946" s="749" t="s">
        <v>40423</v>
      </c>
      <c r="I16946" s="749" t="s">
        <v>236</v>
      </c>
      <c r="J16946" s="749" t="n">
        <v>35.89</v>
      </c>
    </row>
    <row collapsed="false" customFormat="false" customHeight="true" hidden="true" ht="12.75" outlineLevel="0" r="16947">
      <c r="A16947" s="749" t="s">
        <v>40424</v>
      </c>
      <c r="B16947" s="749" t="str">
        <f aca="false">C16947&amp;D16947&amp;E16947&amp;F16947&amp;G16947&amp;H16947</f>
        <v>TUBO DE PVC RIGIDO,SERIE R DE 100MM,LINHA SIMPLES,PARA PROTECAO DE CONDUTORES DE SISTEMA DE TELEFONIA,ASSENTADOS E COBERTOS COM CAMADA DE CONCRETO SIMPLES,EXCLUSIVE ESCAVACAO E REATERRO</v>
      </c>
      <c r="C16947" s="749" t="s">
        <v>40420</v>
      </c>
      <c r="D16947" s="749" t="s">
        <v>40421</v>
      </c>
      <c r="E16947" s="749" t="s">
        <v>40422</v>
      </c>
      <c r="F16947" s="749" t="s">
        <v>40423</v>
      </c>
      <c r="I16947" s="749" t="s">
        <v>236</v>
      </c>
      <c r="J16947" s="749" t="n">
        <v>33.89</v>
      </c>
    </row>
    <row collapsed="false" customFormat="false" customHeight="true" hidden="true" ht="12.75" outlineLevel="0" r="16948">
      <c r="A16948" s="749" t="s">
        <v>40425</v>
      </c>
      <c r="B16948" s="749" t="str">
        <f aca="false">C16948&amp;D16948&amp;E16948&amp;F16948&amp;G16948&amp;H16948</f>
        <v>TUBO DE PVC RIGIDO,SERIE R DE 100MM,LINHA DUPLA,PARA PROTECAO DE CONDUTORES DE SISTEMA DE TELEFONIA,ASSENTADOS E COBERTOS COM CAMADA DE CONCRETO SIMPLES,EXCLUSIVE ESCAVACAO E REATERRO</v>
      </c>
      <c r="C16948" s="749" t="s">
        <v>40426</v>
      </c>
      <c r="D16948" s="749" t="s">
        <v>40427</v>
      </c>
      <c r="E16948" s="749" t="s">
        <v>40428</v>
      </c>
      <c r="F16948" s="749" t="s">
        <v>34358</v>
      </c>
      <c r="I16948" s="749" t="s">
        <v>236</v>
      </c>
      <c r="J16948" s="749" t="n">
        <v>71.98</v>
      </c>
    </row>
    <row collapsed="false" customFormat="false" customHeight="true" hidden="true" ht="12.75" outlineLevel="0" r="16949">
      <c r="A16949" s="749" t="s">
        <v>40429</v>
      </c>
      <c r="B16949" s="749" t="str">
        <f aca="false">C16949&amp;D16949&amp;E16949&amp;F16949&amp;G16949&amp;H16949</f>
        <v>TUBO DE PVC RIGIDO,SERIE R DE 100MM,LINHA DUPLA,PARA PROTECAO DE CONDUTORES DE SISTEMA DE TELEFONIA,ASSENTADOS E COBERTOS COM CAMADA DE CONCRETO SIMPLES,EXCLUSIVE ESCAVACAO E REATERRO</v>
      </c>
      <c r="C16949" s="749" t="s">
        <v>40426</v>
      </c>
      <c r="D16949" s="749" t="s">
        <v>40427</v>
      </c>
      <c r="E16949" s="749" t="s">
        <v>40428</v>
      </c>
      <c r="F16949" s="749" t="s">
        <v>34358</v>
      </c>
      <c r="I16949" s="749" t="s">
        <v>236</v>
      </c>
      <c r="J16949" s="749" t="n">
        <v>67.96</v>
      </c>
    </row>
    <row collapsed="false" customFormat="false" customHeight="true" hidden="true" ht="12.75" outlineLevel="0" r="16950">
      <c r="A16950" s="749" t="s">
        <v>40430</v>
      </c>
      <c r="B16950" s="749" t="str">
        <f aca="false">C16950&amp;D16950&amp;E16950&amp;F16950&amp;G16950&amp;H16950</f>
        <v>TUBO DE PVC RIGIDO,SERIE R DE 100MM,LINHA TRIPLA,PARA PROTECAO DE CONDUTORES DE SISTEMA DE TELEFONIA ASSENTADOS E COBERTOS COM CAMADA DE CONCRETO SIMPLES,EXCLUSIVE ESCAVACAO E REATERRO</v>
      </c>
      <c r="C16950" s="749" t="s">
        <v>40431</v>
      </c>
      <c r="D16950" s="749" t="s">
        <v>40432</v>
      </c>
      <c r="E16950" s="749" t="s">
        <v>40433</v>
      </c>
      <c r="F16950" s="749" t="s">
        <v>40434</v>
      </c>
      <c r="I16950" s="749" t="s">
        <v>236</v>
      </c>
      <c r="J16950" s="749" t="n">
        <v>107.67</v>
      </c>
    </row>
    <row collapsed="false" customFormat="false" customHeight="true" hidden="true" ht="12.75" outlineLevel="0" r="16951">
      <c r="A16951" s="749" t="s">
        <v>40435</v>
      </c>
      <c r="B16951" s="749" t="str">
        <f aca="false">C16951&amp;D16951&amp;E16951&amp;F16951&amp;G16951&amp;H16951</f>
        <v>TUBO DE PVC RIGIDO,SERIE R DE 100MM,LINHA TRIPLA,PARA PROTECAO DE CONDUTORES DE SISTEMA DE TELEFONIA ASSENTADOS E COBERTOS COM CAMADA DE CONCRETO SIMPLES,EXCLUSIVE ESCAVACAO E REATERRO</v>
      </c>
      <c r="C16951" s="749" t="s">
        <v>40431</v>
      </c>
      <c r="D16951" s="749" t="s">
        <v>40432</v>
      </c>
      <c r="E16951" s="749" t="s">
        <v>40433</v>
      </c>
      <c r="F16951" s="749" t="s">
        <v>40434</v>
      </c>
      <c r="I16951" s="749" t="s">
        <v>236</v>
      </c>
      <c r="J16951" s="749" t="n">
        <v>101.68</v>
      </c>
    </row>
    <row collapsed="false" customFormat="false" customHeight="true" hidden="true" ht="12.75" outlineLevel="0" r="16952">
      <c r="A16952" s="749" t="s">
        <v>40436</v>
      </c>
      <c r="B16952" s="749" t="str">
        <f aca="false">C16952&amp;D16952&amp;E16952&amp;F16952&amp;G16952&amp;H16952</f>
        <v>TE 90° COM INSPECAO,DE PVC,COM DIAMETRO DE(100X75)MM.FORNECIMENTO E ASSENTAMENTO</v>
      </c>
      <c r="C16952" s="749" t="s">
        <v>40437</v>
      </c>
      <c r="D16952" s="749" t="s">
        <v>18760</v>
      </c>
      <c r="I16952" s="749" t="s">
        <v>30</v>
      </c>
      <c r="J16952" s="749" t="n">
        <v>39.11</v>
      </c>
    </row>
    <row collapsed="false" customFormat="false" customHeight="true" hidden="true" ht="12.75" outlineLevel="0" r="16953">
      <c r="A16953" s="749" t="s">
        <v>40438</v>
      </c>
      <c r="B16953" s="749" t="str">
        <f aca="false">C16953&amp;D16953&amp;E16953&amp;F16953&amp;G16953&amp;H16953</f>
        <v>TE 90° COM INSPECAO,DE PVC,COM DIAMETRO DE(100X75)MM.FORNECIMENTO E ASSENTAMENTO</v>
      </c>
      <c r="C16953" s="749" t="s">
        <v>40437</v>
      </c>
      <c r="D16953" s="749" t="s">
        <v>18760</v>
      </c>
      <c r="I16953" s="749" t="s">
        <v>30</v>
      </c>
      <c r="J16953" s="749" t="n">
        <v>38.35</v>
      </c>
    </row>
    <row collapsed="false" customFormat="false" customHeight="true" hidden="true" ht="12.75" outlineLevel="0" r="16954">
      <c r="A16954" s="749" t="s">
        <v>40439</v>
      </c>
      <c r="B16954" s="749" t="str">
        <f aca="false">C16954&amp;D16954&amp;E16954&amp;F16954&amp;G16954&amp;H16954</f>
        <v>TE 90° COM INSPECAO,DE PVC,COM DIAMETRO DE(75X75)MM.FORNECIMENTO E ASSENTAMENTO</v>
      </c>
      <c r="C16954" s="749" t="s">
        <v>40440</v>
      </c>
      <c r="D16954" s="749" t="s">
        <v>40061</v>
      </c>
      <c r="I16954" s="749" t="s">
        <v>30</v>
      </c>
      <c r="J16954" s="749" t="n">
        <v>26.95</v>
      </c>
    </row>
    <row collapsed="false" customFormat="false" customHeight="true" hidden="true" ht="12.75" outlineLevel="0" r="16955">
      <c r="A16955" s="749" t="s">
        <v>40441</v>
      </c>
      <c r="B16955" s="749" t="str">
        <f aca="false">C16955&amp;D16955&amp;E16955&amp;F16955&amp;G16955&amp;H16955</f>
        <v>TE 90° COM INSPECAO,DE PVC,COM DIAMETRO DE(75X75)MM.FORNECIMENTO E ASSENTAMENTO</v>
      </c>
      <c r="C16955" s="749" t="s">
        <v>40440</v>
      </c>
      <c r="D16955" s="749" t="s">
        <v>40061</v>
      </c>
      <c r="I16955" s="749" t="s">
        <v>30</v>
      </c>
      <c r="J16955" s="749" t="n">
        <v>26.19</v>
      </c>
    </row>
    <row collapsed="false" customFormat="false" customHeight="true" hidden="true" ht="12.75" outlineLevel="0" r="16956">
      <c r="A16956" s="749" t="s">
        <v>40442</v>
      </c>
      <c r="B16956" s="749" t="str">
        <f aca="false">C16956&amp;D16956&amp;E16956&amp;F16956&amp;G16956&amp;H16956</f>
        <v>ELETRODUTO EM PVC FLEXIVEL,COR AMARELA,DIAMETRO DE 20MM.FORNECIMENTO E COLOCACAO.</v>
      </c>
      <c r="C16956" s="749" t="s">
        <v>40443</v>
      </c>
      <c r="D16956" s="749" t="s">
        <v>40444</v>
      </c>
      <c r="I16956" s="749" t="s">
        <v>236</v>
      </c>
      <c r="J16956" s="749" t="n">
        <v>1.89</v>
      </c>
    </row>
    <row collapsed="false" customFormat="false" customHeight="true" hidden="true" ht="12.75" outlineLevel="0" r="16957">
      <c r="A16957" s="749" t="s">
        <v>40445</v>
      </c>
      <c r="B16957" s="749" t="str">
        <f aca="false">C16957&amp;D16957&amp;E16957&amp;F16957&amp;G16957&amp;H16957</f>
        <v>ELETRODUTO EM PVC FLEXIVEL,COR AMARELA,DIAMETRO DE 20MM.FORNECIMENTO E COLOCACAO.</v>
      </c>
      <c r="C16957" s="749" t="s">
        <v>40443</v>
      </c>
      <c r="D16957" s="749" t="s">
        <v>40444</v>
      </c>
      <c r="I16957" s="749" t="s">
        <v>236</v>
      </c>
      <c r="J16957" s="749" t="n">
        <v>1.75</v>
      </c>
    </row>
    <row collapsed="false" customFormat="false" customHeight="true" hidden="true" ht="12.75" outlineLevel="0" r="16958">
      <c r="A16958" s="749" t="s">
        <v>40446</v>
      </c>
      <c r="B16958" s="749" t="str">
        <f aca="false">C16958&amp;D16958&amp;E16958&amp;F16958&amp;G16958&amp;H16958</f>
        <v>ELETRODUTO EM PVC FLEXIVEL,COR AMARELA,DIAMETRO DE 25MM.FORNECIMENTO E COLOCACAO.</v>
      </c>
      <c r="C16958" s="749" t="s">
        <v>40447</v>
      </c>
      <c r="D16958" s="749" t="s">
        <v>40444</v>
      </c>
      <c r="I16958" s="749" t="s">
        <v>236</v>
      </c>
      <c r="J16958" s="749" t="n">
        <v>2.08</v>
      </c>
    </row>
    <row collapsed="false" customFormat="false" customHeight="true" hidden="true" ht="12.75" outlineLevel="0" r="16959">
      <c r="A16959" s="749" t="s">
        <v>40448</v>
      </c>
      <c r="B16959" s="749" t="str">
        <f aca="false">C16959&amp;D16959&amp;E16959&amp;F16959&amp;G16959&amp;H16959</f>
        <v>ELETRODUTO EM PVC FLEXIVEL,COR AMARELA,DIAMETRO DE 25MM.FORNECIMENTO E COLOCACAO.</v>
      </c>
      <c r="C16959" s="749" t="s">
        <v>40447</v>
      </c>
      <c r="D16959" s="749" t="s">
        <v>40444</v>
      </c>
      <c r="I16959" s="749" t="s">
        <v>236</v>
      </c>
      <c r="J16959" s="749" t="n">
        <v>1.94</v>
      </c>
    </row>
    <row collapsed="false" customFormat="false" customHeight="true" hidden="true" ht="12.75" outlineLevel="0" r="16960">
      <c r="A16960" s="749" t="s">
        <v>40449</v>
      </c>
      <c r="B16960" s="749" t="str">
        <f aca="false">C16960&amp;D16960&amp;E16960&amp;F16960&amp;G16960&amp;H16960</f>
        <v>ELETRODUTO EM PVC FLEXIVEL,COR AMARELA,DIAMETRO DE 32MM.FORNECIMENTO E COLOCACAO.</v>
      </c>
      <c r="C16960" s="749" t="s">
        <v>40450</v>
      </c>
      <c r="D16960" s="749" t="s">
        <v>40444</v>
      </c>
      <c r="I16960" s="749" t="s">
        <v>236</v>
      </c>
      <c r="J16960" s="749" t="n">
        <v>2.81</v>
      </c>
    </row>
    <row collapsed="false" customFormat="false" customHeight="true" hidden="true" ht="12.75" outlineLevel="0" r="16961">
      <c r="A16961" s="749" t="s">
        <v>40451</v>
      </c>
      <c r="B16961" s="749" t="str">
        <f aca="false">C16961&amp;D16961&amp;E16961&amp;F16961&amp;G16961&amp;H16961</f>
        <v>ELETRODUTO EM PVC FLEXIVEL,COR AMARELA,DIAMETRO DE 32MM.FORNECIMENTO E COLOCACAO.</v>
      </c>
      <c r="C16961" s="749" t="s">
        <v>40450</v>
      </c>
      <c r="D16961" s="749" t="s">
        <v>40444</v>
      </c>
      <c r="I16961" s="749" t="s">
        <v>236</v>
      </c>
      <c r="J16961" s="749" t="n">
        <v>2.67</v>
      </c>
    </row>
    <row collapsed="false" customFormat="false" customHeight="true" hidden="true" ht="12.75" outlineLevel="0" r="16962">
      <c r="A16962" s="749" t="s">
        <v>40452</v>
      </c>
      <c r="B16962" s="749" t="str">
        <f aca="false">C16962&amp;D16962&amp;E16962&amp;F16962&amp;G16962&amp;H16962</f>
        <v>CONDUITE FLEXIVEL,GALVANIZADO,COM DIAMETRO DE 1/2",EXCLUSIVE EMENDAS.FORNECIMENTO E ASSENTAMENTO</v>
      </c>
      <c r="C16962" s="749" t="s">
        <v>40453</v>
      </c>
      <c r="D16962" s="749" t="s">
        <v>40454</v>
      </c>
      <c r="I16962" s="749" t="s">
        <v>236</v>
      </c>
      <c r="J16962" s="749" t="n">
        <v>4.96</v>
      </c>
    </row>
    <row collapsed="false" customFormat="false" customHeight="true" hidden="true" ht="12.75" outlineLevel="0" r="16963">
      <c r="A16963" s="749" t="s">
        <v>40455</v>
      </c>
      <c r="B16963" s="749" t="str">
        <f aca="false">C16963&amp;D16963&amp;E16963&amp;F16963&amp;G16963&amp;H16963</f>
        <v>CONDUITE FLEXIVEL,GALVANIZADO,COM DIAMETRO DE 1/2",EXCLUSIVE EMENDAS.FORNECIMENTO E ASSENTAMENTO</v>
      </c>
      <c r="C16963" s="749" t="s">
        <v>40453</v>
      </c>
      <c r="D16963" s="749" t="s">
        <v>40454</v>
      </c>
      <c r="I16963" s="749" t="s">
        <v>236</v>
      </c>
      <c r="J16963" s="749" t="n">
        <v>4.72</v>
      </c>
    </row>
    <row collapsed="false" customFormat="false" customHeight="true" hidden="true" ht="12.75" outlineLevel="0" r="16964">
      <c r="A16964" s="749" t="s">
        <v>40456</v>
      </c>
      <c r="B16964" s="749" t="str">
        <f aca="false">C16964&amp;D16964&amp;E16964&amp;F16964&amp;G16964&amp;H16964</f>
        <v>CONDUITE FLEXIVEL,GALVANIZADO,COM DIAMETRO DE 3/4",EXCLUSIVE EMENDAS.FORNECIMENTO E ASSENTAMENTO</v>
      </c>
      <c r="C16964" s="749" t="s">
        <v>40457</v>
      </c>
      <c r="D16964" s="749" t="s">
        <v>40454</v>
      </c>
      <c r="I16964" s="749" t="s">
        <v>236</v>
      </c>
      <c r="J16964" s="749" t="n">
        <v>5.63</v>
      </c>
    </row>
    <row collapsed="false" customFormat="false" customHeight="true" hidden="true" ht="12.75" outlineLevel="0" r="16965">
      <c r="A16965" s="749" t="s">
        <v>40458</v>
      </c>
      <c r="B16965" s="749" t="str">
        <f aca="false">C16965&amp;D16965&amp;E16965&amp;F16965&amp;G16965&amp;H16965</f>
        <v>CONDUITE FLEXIVEL,GALVANIZADO,COM DIAMETRO DE 3/4",EXCLUSIVE EMENDAS.FORNECIMENTO E ASSENTAMENTO</v>
      </c>
      <c r="C16965" s="749" t="s">
        <v>40457</v>
      </c>
      <c r="D16965" s="749" t="s">
        <v>40454</v>
      </c>
      <c r="I16965" s="749" t="s">
        <v>236</v>
      </c>
      <c r="J16965" s="749" t="n">
        <v>5.35</v>
      </c>
    </row>
    <row collapsed="false" customFormat="false" customHeight="true" hidden="true" ht="12.75" outlineLevel="0" r="16966">
      <c r="A16966" s="749" t="s">
        <v>40459</v>
      </c>
      <c r="B16966" s="749" t="str">
        <f aca="false">C16966&amp;D16966&amp;E16966&amp;F16966&amp;G16966&amp;H16966</f>
        <v>CONDUITE FLEXIVEL,GALVANIZADO,COM DIAMETRO DE 1",EXCLUSIVE EMENDAS.FORNECIMENTO E ASSENTAMENTO</v>
      </c>
      <c r="C16966" s="749" t="s">
        <v>40460</v>
      </c>
      <c r="D16966" s="749" t="s">
        <v>40461</v>
      </c>
      <c r="I16966" s="749" t="s">
        <v>236</v>
      </c>
      <c r="J16966" s="749" t="n">
        <v>6.57</v>
      </c>
    </row>
    <row collapsed="false" customFormat="false" customHeight="true" hidden="true" ht="12.75" outlineLevel="0" r="16967">
      <c r="A16967" s="749" t="s">
        <v>40462</v>
      </c>
      <c r="B16967" s="749" t="str">
        <f aca="false">C16967&amp;D16967&amp;E16967&amp;F16967&amp;G16967&amp;H16967</f>
        <v>CONDUITE FLEXIVEL,GALVANIZADO,COM DIAMETRO DE 1",EXCLUSIVE EMENDAS.FORNECIMENTO E ASSENTAMENTO</v>
      </c>
      <c r="C16967" s="749" t="s">
        <v>40460</v>
      </c>
      <c r="D16967" s="749" t="s">
        <v>40461</v>
      </c>
      <c r="I16967" s="749" t="s">
        <v>236</v>
      </c>
      <c r="J16967" s="749" t="n">
        <v>6.24</v>
      </c>
    </row>
    <row collapsed="false" customFormat="false" customHeight="true" hidden="true" ht="12.75" outlineLevel="0" r="16968">
      <c r="A16968" s="749" t="s">
        <v>40463</v>
      </c>
      <c r="B16968" s="749" t="str">
        <f aca="false">C16968&amp;D16968&amp;E16968&amp;F16968&amp;G16968&amp;H16968</f>
        <v>CONDUITE FLEXIVEL,GALVANIZADO,COM DIAMETRO DE 1.1/4",EXCLUSIVE EMENDAS.FORNECIMENTO E ASSENTAMENTO</v>
      </c>
      <c r="C16968" s="749" t="s">
        <v>40464</v>
      </c>
      <c r="D16968" s="749" t="s">
        <v>40465</v>
      </c>
      <c r="I16968" s="749" t="s">
        <v>236</v>
      </c>
      <c r="J16968" s="749" t="n">
        <v>10.08</v>
      </c>
    </row>
    <row collapsed="false" customFormat="false" customHeight="true" hidden="true" ht="12.75" outlineLevel="0" r="16969">
      <c r="A16969" s="749" t="s">
        <v>40466</v>
      </c>
      <c r="B16969" s="749" t="str">
        <f aca="false">C16969&amp;D16969&amp;E16969&amp;F16969&amp;G16969&amp;H16969</f>
        <v>CONDUITE FLEXIVEL,GALVANIZADO,COM DIAMETRO DE 1.1/4",EXCLUSIVE EMENDAS.FORNECIMENTO E ASSENTAMENTO</v>
      </c>
      <c r="C16969" s="749" t="s">
        <v>40464</v>
      </c>
      <c r="D16969" s="749" t="s">
        <v>40465</v>
      </c>
      <c r="I16969" s="749" t="s">
        <v>236</v>
      </c>
      <c r="J16969" s="749" t="n">
        <v>9.7</v>
      </c>
    </row>
    <row collapsed="false" customFormat="false" customHeight="true" hidden="true" ht="12.75" outlineLevel="0" r="16970">
      <c r="A16970" s="749" t="s">
        <v>40467</v>
      </c>
      <c r="B16970" s="749" t="str">
        <f aca="false">C16970&amp;D16970&amp;E16970&amp;F16970&amp;G16970&amp;H16970</f>
        <v>CONDUITE FLEXIVEL,GALVANIZADO,COM DIAMETRO DE 1.1/2",EXCLUSIVE EMENDAS.FORNECIMENTO E ASSENTAMENTO</v>
      </c>
      <c r="C16970" s="749" t="s">
        <v>40468</v>
      </c>
      <c r="D16970" s="749" t="s">
        <v>40465</v>
      </c>
      <c r="I16970" s="749" t="s">
        <v>236</v>
      </c>
      <c r="J16970" s="749" t="n">
        <v>12.85</v>
      </c>
    </row>
    <row collapsed="false" customFormat="false" customHeight="true" hidden="true" ht="12.75" outlineLevel="0" r="16971">
      <c r="A16971" s="749" t="s">
        <v>40469</v>
      </c>
      <c r="B16971" s="749" t="str">
        <f aca="false">C16971&amp;D16971&amp;E16971&amp;F16971&amp;G16971&amp;H16971</f>
        <v>CONDUITE FLEXIVEL,GALVANIZADO,COM DIAMETRO DE 1.1/2",EXCLUSIVE EMENDAS.FORNECIMENTO E ASSENTAMENTO</v>
      </c>
      <c r="C16971" s="749" t="s">
        <v>40468</v>
      </c>
      <c r="D16971" s="749" t="s">
        <v>40465</v>
      </c>
      <c r="I16971" s="749" t="s">
        <v>236</v>
      </c>
      <c r="J16971" s="749" t="n">
        <v>12.42</v>
      </c>
    </row>
    <row collapsed="false" customFormat="false" customHeight="true" hidden="true" ht="12.75" outlineLevel="0" r="16972">
      <c r="A16972" s="749" t="s">
        <v>40470</v>
      </c>
      <c r="B16972" s="749" t="str">
        <f aca="false">C16972&amp;D16972&amp;E16972&amp;F16972&amp;G16972&amp;H16972</f>
        <v>CONDUITE FLEXIVEL,GALVANIZADO,COM DIAMETRO DE 2",EXCLUSIVE EMENDAS.FORNECIMENTO E ASSENTAMENTO</v>
      </c>
      <c r="C16972" s="749" t="s">
        <v>40471</v>
      </c>
      <c r="D16972" s="749" t="s">
        <v>40461</v>
      </c>
      <c r="I16972" s="749" t="s">
        <v>236</v>
      </c>
      <c r="J16972" s="749" t="n">
        <v>14.43</v>
      </c>
    </row>
    <row collapsed="false" customFormat="false" customHeight="true" hidden="true" ht="12.75" outlineLevel="0" r="16973">
      <c r="A16973" s="749" t="s">
        <v>40472</v>
      </c>
      <c r="B16973" s="749" t="str">
        <f aca="false">C16973&amp;D16973&amp;E16973&amp;F16973&amp;G16973&amp;H16973</f>
        <v>CONDUITE FLEXIVEL,GALVANIZADO,COM DIAMETRO DE 2",EXCLUSIVE EMENDAS.FORNECIMENTO E ASSENTAMENTO</v>
      </c>
      <c r="C16973" s="749" t="s">
        <v>40471</v>
      </c>
      <c r="D16973" s="749" t="s">
        <v>40461</v>
      </c>
      <c r="I16973" s="749" t="s">
        <v>236</v>
      </c>
      <c r="J16973" s="749" t="n">
        <v>13.91</v>
      </c>
    </row>
    <row collapsed="false" customFormat="false" customHeight="true" hidden="true" ht="12.75" outlineLevel="0" r="16974">
      <c r="A16974" s="749" t="s">
        <v>40473</v>
      </c>
      <c r="B16974" s="749" t="str">
        <f aca="false">C16974&amp;D16974&amp;E16974&amp;F16974&amp;G16974&amp;H16974</f>
        <v>CONDUITE FLEXIVEL,GALVANIZADO,COM DIAMETRO DE 2.1/2",EXCLUSIVE EMENDAS.FORNECIMENTO E ASSENTAMENTO</v>
      </c>
      <c r="C16974" s="749" t="s">
        <v>40474</v>
      </c>
      <c r="D16974" s="749" t="s">
        <v>40465</v>
      </c>
      <c r="I16974" s="749" t="s">
        <v>236</v>
      </c>
      <c r="J16974" s="749" t="n">
        <v>27.71</v>
      </c>
    </row>
    <row collapsed="false" customFormat="false" customHeight="true" hidden="true" ht="12.75" outlineLevel="0" r="16975">
      <c r="A16975" s="749" t="s">
        <v>40475</v>
      </c>
      <c r="B16975" s="749" t="str">
        <f aca="false">C16975&amp;D16975&amp;E16975&amp;F16975&amp;G16975&amp;H16975</f>
        <v>CONDUITE FLEXIVEL,GALVANIZADO,COM DIAMETRO DE 2.1/2",EXCLUSIVE EMENDAS.FORNECIMENTO E ASSENTAMENTO</v>
      </c>
      <c r="C16975" s="749" t="s">
        <v>40474</v>
      </c>
      <c r="D16975" s="749" t="s">
        <v>40465</v>
      </c>
      <c r="I16975" s="749" t="s">
        <v>236</v>
      </c>
      <c r="J16975" s="749" t="n">
        <v>27.09</v>
      </c>
    </row>
    <row collapsed="false" customFormat="false" customHeight="true" hidden="true" ht="12.75" outlineLevel="0" r="16976">
      <c r="A16976" s="749" t="s">
        <v>40476</v>
      </c>
      <c r="B16976" s="749" t="str">
        <f aca="false">C16976&amp;D16976&amp;E16976&amp;F16976&amp;G16976&amp;H16976</f>
        <v>CONDUITE FLEXIVEL,GALVANIZADO,COM DIAMETRO DE 3",EXCLUSIVE EMENDAS.FORNECIMENTO E ASSENTAMENTO</v>
      </c>
      <c r="C16976" s="749" t="s">
        <v>40477</v>
      </c>
      <c r="D16976" s="749" t="s">
        <v>40461</v>
      </c>
      <c r="I16976" s="749" t="s">
        <v>236</v>
      </c>
      <c r="J16976" s="749" t="n">
        <v>45.22</v>
      </c>
    </row>
    <row collapsed="false" customFormat="false" customHeight="true" hidden="true" ht="12.75" outlineLevel="0" r="16977">
      <c r="A16977" s="749" t="s">
        <v>40478</v>
      </c>
      <c r="B16977" s="749" t="str">
        <f aca="false">C16977&amp;D16977&amp;E16977&amp;F16977&amp;G16977&amp;H16977</f>
        <v>CONDUITE FLEXIVEL,GALVANIZADO,COM DIAMETRO DE 3",EXCLUSIVE EMENDAS.FORNECIMENTO E ASSENTAMENTO</v>
      </c>
      <c r="C16977" s="749" t="s">
        <v>40477</v>
      </c>
      <c r="D16977" s="749" t="s">
        <v>40461</v>
      </c>
      <c r="I16977" s="749" t="s">
        <v>236</v>
      </c>
      <c r="J16977" s="749" t="n">
        <v>44.51</v>
      </c>
    </row>
    <row collapsed="false" customFormat="false" customHeight="true" hidden="true" ht="12.75" outlineLevel="0" r="16978">
      <c r="A16978" s="749" t="s">
        <v>40479</v>
      </c>
      <c r="B16978" s="749" t="str">
        <f aca="false">C16978&amp;D16978&amp;E16978&amp;F16978&amp;G16978&amp;H16978</f>
        <v>ADAPTADOR ROSQUEAVEL,COM DIAMETRO DE 1/2",COM FLANGES E ANEL DE VEDACAO PARA CAIXA D'AGUA.FORNECIMENTO</v>
      </c>
      <c r="C16978" s="749" t="s">
        <v>40480</v>
      </c>
      <c r="D16978" s="749" t="s">
        <v>40481</v>
      </c>
      <c r="I16978" s="749" t="s">
        <v>30</v>
      </c>
      <c r="J16978" s="749" t="n">
        <v>8.33</v>
      </c>
    </row>
    <row collapsed="false" customFormat="false" customHeight="true" hidden="true" ht="12.75" outlineLevel="0" r="16979">
      <c r="A16979" s="749" t="s">
        <v>40482</v>
      </c>
      <c r="B16979" s="749" t="str">
        <f aca="false">C16979&amp;D16979&amp;E16979&amp;F16979&amp;G16979&amp;H16979</f>
        <v>ADAPTADOR ROSQUEAVEL,COM DIAMETRO DE 1/2",COM FLANGES E ANEL DE VEDACAO PARA CAIXA D'AGUA.FORNECIMENTO</v>
      </c>
      <c r="C16979" s="749" t="s">
        <v>40480</v>
      </c>
      <c r="D16979" s="749" t="s">
        <v>40481</v>
      </c>
      <c r="I16979" s="749" t="s">
        <v>30</v>
      </c>
      <c r="J16979" s="749" t="n">
        <v>8.33</v>
      </c>
    </row>
    <row collapsed="false" customFormat="false" customHeight="true" hidden="true" ht="12.75" outlineLevel="0" r="16980">
      <c r="A16980" s="749" t="s">
        <v>40483</v>
      </c>
      <c r="B16980" s="749" t="str">
        <f aca="false">C16980&amp;D16980&amp;E16980&amp;F16980&amp;G16980&amp;H16980</f>
        <v>ADAPTADOR ROSQUEAVEL,COM DIAMETRO DE 3/4",COM FLANGES E ANEL DE VEDACAO PARA CAIXA D'AGUA.FORNECIMENTO</v>
      </c>
      <c r="C16980" s="749" t="s">
        <v>40484</v>
      </c>
      <c r="D16980" s="749" t="s">
        <v>40481</v>
      </c>
      <c r="I16980" s="749" t="s">
        <v>30</v>
      </c>
      <c r="J16980" s="749" t="n">
        <v>11.58</v>
      </c>
    </row>
    <row collapsed="false" customFormat="false" customHeight="true" hidden="true" ht="12.75" outlineLevel="0" r="16981">
      <c r="A16981" s="749" t="s">
        <v>40485</v>
      </c>
      <c r="B16981" s="749" t="str">
        <f aca="false">C16981&amp;D16981&amp;E16981&amp;F16981&amp;G16981&amp;H16981</f>
        <v>ADAPTADOR ROSQUEAVEL,COM DIAMETRO DE 3/4",COM FLANGES E ANEL DE VEDACAO PARA CAIXA D'AGUA.FORNECIMENTO</v>
      </c>
      <c r="C16981" s="749" t="s">
        <v>40484</v>
      </c>
      <c r="D16981" s="749" t="s">
        <v>40481</v>
      </c>
      <c r="I16981" s="749" t="s">
        <v>30</v>
      </c>
      <c r="J16981" s="749" t="n">
        <v>11.58</v>
      </c>
    </row>
    <row collapsed="false" customFormat="false" customHeight="true" hidden="true" ht="12.75" outlineLevel="0" r="16982">
      <c r="A16982" s="749" t="s">
        <v>40486</v>
      </c>
      <c r="B16982" s="749" t="str">
        <f aca="false">C16982&amp;D16982&amp;E16982&amp;F16982&amp;G16982&amp;H16982</f>
        <v>ADAPTADOR ROSQUEAVEL,COM DIAMETRO DE 1",COM FLANGES E ANEL DE VEDACAO PARA CAIXA D'AGUA.FORNECIMENTO</v>
      </c>
      <c r="C16982" s="749" t="s">
        <v>40487</v>
      </c>
      <c r="D16982" s="749" t="s">
        <v>40488</v>
      </c>
      <c r="I16982" s="749" t="s">
        <v>30</v>
      </c>
      <c r="J16982" s="749" t="n">
        <v>15.95</v>
      </c>
    </row>
    <row collapsed="false" customFormat="false" customHeight="true" hidden="true" ht="12.75" outlineLevel="0" r="16983">
      <c r="A16983" s="749" t="s">
        <v>40489</v>
      </c>
      <c r="B16983" s="749" t="str">
        <f aca="false">C16983&amp;D16983&amp;E16983&amp;F16983&amp;G16983&amp;H16983</f>
        <v>ADAPTADOR ROSQUEAVEL,COM DIAMETRO DE 1",COM FLANGES E ANEL DE VEDACAO PARA CAIXA D'AGUA.FORNECIMENTO</v>
      </c>
      <c r="C16983" s="749" t="s">
        <v>40487</v>
      </c>
      <c r="D16983" s="749" t="s">
        <v>40488</v>
      </c>
      <c r="I16983" s="749" t="s">
        <v>30</v>
      </c>
      <c r="J16983" s="749" t="n">
        <v>15.95</v>
      </c>
    </row>
    <row collapsed="false" customFormat="false" customHeight="true" hidden="true" ht="12.75" outlineLevel="0" r="16984">
      <c r="A16984" s="749" t="s">
        <v>40490</v>
      </c>
      <c r="B16984" s="749" t="str">
        <f aca="false">C16984&amp;D16984&amp;E16984&amp;F16984&amp;G16984&amp;H16984</f>
        <v>ADAPTADOR ROSQUEAVEL,COM DIAMETRO DE 1.1/4",COM FLANGES E ANEL DE VEDACAO PARA CAIXA D'AGUA.FORNECIMENTO</v>
      </c>
      <c r="C16984" s="749" t="s">
        <v>40491</v>
      </c>
      <c r="D16984" s="749" t="s">
        <v>40492</v>
      </c>
      <c r="I16984" s="749" t="s">
        <v>30</v>
      </c>
      <c r="J16984" s="749" t="n">
        <v>23.59</v>
      </c>
    </row>
    <row collapsed="false" customFormat="false" customHeight="true" hidden="true" ht="12.75" outlineLevel="0" r="16985">
      <c r="A16985" s="749" t="s">
        <v>40493</v>
      </c>
      <c r="B16985" s="749" t="str">
        <f aca="false">C16985&amp;D16985&amp;E16985&amp;F16985&amp;G16985&amp;H16985</f>
        <v>ADAPTADOR ROSQUEAVEL,COM DIAMETRO DE 1.1/4",COM FLANGES E ANEL DE VEDACAO PARA CAIXA D'AGUA.FORNECIMENTO</v>
      </c>
      <c r="C16985" s="749" t="s">
        <v>40491</v>
      </c>
      <c r="D16985" s="749" t="s">
        <v>40492</v>
      </c>
      <c r="I16985" s="749" t="s">
        <v>30</v>
      </c>
      <c r="J16985" s="749" t="n">
        <v>23.59</v>
      </c>
    </row>
    <row collapsed="false" customFormat="false" customHeight="true" hidden="true" ht="12.75" outlineLevel="0" r="16986">
      <c r="A16986" s="749" t="s">
        <v>40494</v>
      </c>
      <c r="B16986" s="749" t="str">
        <f aca="false">C16986&amp;D16986&amp;E16986&amp;F16986&amp;G16986&amp;H16986</f>
        <v>ADAPTADOR ROSQUEAVEL,COM DIAMETRO DE 1.1/2",COM FLANGES E ANEL DE VEDACAO PARA CAIXA D'AGUA.FORNECIMENTO</v>
      </c>
      <c r="C16986" s="749" t="s">
        <v>40495</v>
      </c>
      <c r="D16986" s="749" t="s">
        <v>40492</v>
      </c>
      <c r="I16986" s="749" t="s">
        <v>30</v>
      </c>
      <c r="J16986" s="749" t="n">
        <v>27.93</v>
      </c>
    </row>
    <row collapsed="false" customFormat="false" customHeight="true" hidden="true" ht="12.75" outlineLevel="0" r="16987">
      <c r="A16987" s="749" t="s">
        <v>40496</v>
      </c>
      <c r="B16987" s="749" t="str">
        <f aca="false">C16987&amp;D16987&amp;E16987&amp;F16987&amp;G16987&amp;H16987</f>
        <v>ADAPTADOR ROSQUEAVEL,COM DIAMETRO DE 1.1/2",COM FLANGES E ANEL DE VEDACAO PARA CAIXA D'AGUA.FORNECIMENTO</v>
      </c>
      <c r="C16987" s="749" t="s">
        <v>40495</v>
      </c>
      <c r="D16987" s="749" t="s">
        <v>40492</v>
      </c>
      <c r="I16987" s="749" t="s">
        <v>30</v>
      </c>
      <c r="J16987" s="749" t="n">
        <v>27.93</v>
      </c>
    </row>
    <row collapsed="false" customFormat="false" customHeight="true" hidden="true" ht="12.75" outlineLevel="0" r="16988">
      <c r="A16988" s="749" t="s">
        <v>40497</v>
      </c>
      <c r="B16988" s="749" t="str">
        <f aca="false">C16988&amp;D16988&amp;E16988&amp;F16988&amp;G16988&amp;H16988</f>
        <v>ADAPTADOR ROSQUEAVEL,COM DIAMETRO DE 2",COM FLANGES E ANEL DE VEDACAO PARA CAIXA D'AGUA.FORNECIMENTO</v>
      </c>
      <c r="C16988" s="749" t="s">
        <v>40498</v>
      </c>
      <c r="D16988" s="749" t="s">
        <v>40488</v>
      </c>
      <c r="I16988" s="749" t="s">
        <v>30</v>
      </c>
      <c r="J16988" s="749" t="n">
        <v>41.3</v>
      </c>
    </row>
    <row collapsed="false" customFormat="false" customHeight="true" hidden="true" ht="12.75" outlineLevel="0" r="16989">
      <c r="A16989" s="749" t="s">
        <v>40499</v>
      </c>
      <c r="B16989" s="749" t="str">
        <f aca="false">C16989&amp;D16989&amp;E16989&amp;F16989&amp;G16989&amp;H16989</f>
        <v>ADAPTADOR ROSQUEAVEL,COM DIAMETRO DE 2",COM FLANGES E ANEL DE VEDACAO PARA CAIXA D'AGUA.FORNECIMENTO</v>
      </c>
      <c r="C16989" s="749" t="s">
        <v>40498</v>
      </c>
      <c r="D16989" s="749" t="s">
        <v>40488</v>
      </c>
      <c r="I16989" s="749" t="s">
        <v>30</v>
      </c>
      <c r="J16989" s="749" t="n">
        <v>41.3</v>
      </c>
    </row>
    <row collapsed="false" customFormat="false" customHeight="true" hidden="true" ht="12.75" outlineLevel="0" r="16990">
      <c r="A16990" s="749" t="s">
        <v>40500</v>
      </c>
      <c r="B16990" s="749" t="str">
        <f aca="false">C16990&amp;D16990&amp;E16990&amp;F16990&amp;G16990&amp;H16990</f>
        <v>BUCHA DE REDUCAO COM ROSCA,COM DIAMETRO DE 3/4"X1/2".FORNECIMENTO</v>
      </c>
      <c r="C16990" s="749" t="s">
        <v>40501</v>
      </c>
      <c r="D16990" s="749" t="s">
        <v>17187</v>
      </c>
      <c r="I16990" s="749" t="s">
        <v>30</v>
      </c>
      <c r="J16990" s="749" t="n">
        <v>0.41</v>
      </c>
    </row>
    <row collapsed="false" customFormat="false" customHeight="true" hidden="true" ht="12.75" outlineLevel="0" r="16991">
      <c r="A16991" s="749" t="s">
        <v>40502</v>
      </c>
      <c r="B16991" s="749" t="str">
        <f aca="false">C16991&amp;D16991&amp;E16991&amp;F16991&amp;G16991&amp;H16991</f>
        <v>BUCHA DE REDUCAO COM ROSCA,COM DIAMETRO DE 3/4"X1/2".FORNECIMENTO</v>
      </c>
      <c r="C16991" s="749" t="s">
        <v>40501</v>
      </c>
      <c r="D16991" s="749" t="s">
        <v>17187</v>
      </c>
      <c r="I16991" s="749" t="s">
        <v>30</v>
      </c>
      <c r="J16991" s="749" t="n">
        <v>0.41</v>
      </c>
    </row>
    <row collapsed="false" customFormat="false" customHeight="true" hidden="true" ht="12.75" outlineLevel="0" r="16992">
      <c r="A16992" s="749" t="s">
        <v>40503</v>
      </c>
      <c r="B16992" s="749" t="str">
        <f aca="false">C16992&amp;D16992&amp;E16992&amp;F16992&amp;G16992&amp;H16992</f>
        <v>BUCHA DE REDUCAO COM ROSCA,COM DIAMETRO DE 1X1/2".FORNECIMENTO</v>
      </c>
      <c r="C16992" s="749" t="s">
        <v>40504</v>
      </c>
      <c r="D16992" s="749" t="s">
        <v>12104</v>
      </c>
      <c r="I16992" s="749" t="s">
        <v>30</v>
      </c>
      <c r="J16992" s="749" t="n">
        <v>2.25</v>
      </c>
    </row>
    <row collapsed="false" customFormat="false" customHeight="true" hidden="true" ht="12.75" outlineLevel="0" r="16993">
      <c r="A16993" s="749" t="s">
        <v>40505</v>
      </c>
      <c r="B16993" s="749" t="str">
        <f aca="false">C16993&amp;D16993&amp;E16993&amp;F16993&amp;G16993&amp;H16993</f>
        <v>BUCHA DE REDUCAO COM ROSCA,COM DIAMETRO DE 1X1/2".FORNECIMENTO</v>
      </c>
      <c r="C16993" s="749" t="s">
        <v>40504</v>
      </c>
      <c r="D16993" s="749" t="s">
        <v>12104</v>
      </c>
      <c r="I16993" s="749" t="s">
        <v>30</v>
      </c>
      <c r="J16993" s="749" t="n">
        <v>2.25</v>
      </c>
    </row>
    <row collapsed="false" customFormat="false" customHeight="true" hidden="true" ht="12.75" outlineLevel="0" r="16994">
      <c r="A16994" s="749" t="s">
        <v>40506</v>
      </c>
      <c r="B16994" s="749" t="str">
        <f aca="false">C16994&amp;D16994&amp;E16994&amp;F16994&amp;G16994&amp;H16994</f>
        <v>BUCHA DE REDUCAO COM ROSCA,COM DIAMETRO DE 1"X3/4".FORNECIMENTO</v>
      </c>
      <c r="C16994" s="749" t="s">
        <v>40507</v>
      </c>
      <c r="D16994" s="749" t="s">
        <v>12120</v>
      </c>
      <c r="I16994" s="749" t="s">
        <v>30</v>
      </c>
      <c r="J16994" s="749" t="n">
        <v>2.33</v>
      </c>
    </row>
    <row collapsed="false" customFormat="false" customHeight="true" hidden="true" ht="12.75" outlineLevel="0" r="16995">
      <c r="A16995" s="749" t="s">
        <v>40508</v>
      </c>
      <c r="B16995" s="749" t="str">
        <f aca="false">C16995&amp;D16995&amp;E16995&amp;F16995&amp;G16995&amp;H16995</f>
        <v>BUCHA DE REDUCAO COM ROSCA,COM DIAMETRO DE 1"X3/4".FORNECIMENTO</v>
      </c>
      <c r="C16995" s="749" t="s">
        <v>40507</v>
      </c>
      <c r="D16995" s="749" t="s">
        <v>12120</v>
      </c>
      <c r="I16995" s="749" t="s">
        <v>30</v>
      </c>
      <c r="J16995" s="749" t="n">
        <v>2.33</v>
      </c>
    </row>
    <row collapsed="false" customFormat="false" customHeight="true" hidden="true" ht="12.75" outlineLevel="0" r="16996">
      <c r="A16996" s="749" t="s">
        <v>40509</v>
      </c>
      <c r="B16996" s="749" t="str">
        <f aca="false">C16996&amp;D16996&amp;E16996&amp;F16996&amp;G16996&amp;H16996</f>
        <v>BUCHA DE REDUCAO COM ROSCA,COM DIAMETRO DE 1.1/4"X3/4".FORNECIMENTO</v>
      </c>
      <c r="C16996" s="749" t="s">
        <v>40510</v>
      </c>
      <c r="D16996" s="749" t="s">
        <v>26665</v>
      </c>
      <c r="I16996" s="749" t="s">
        <v>30</v>
      </c>
      <c r="J16996" s="749" t="n">
        <v>3.49</v>
      </c>
    </row>
    <row collapsed="false" customFormat="false" customHeight="true" hidden="true" ht="12.75" outlineLevel="0" r="16997">
      <c r="A16997" s="749" t="s">
        <v>40511</v>
      </c>
      <c r="B16997" s="749" t="str">
        <f aca="false">C16997&amp;D16997&amp;E16997&amp;F16997&amp;G16997&amp;H16997</f>
        <v>BUCHA DE REDUCAO COM ROSCA,COM DIAMETRO DE 1.1/4"X3/4".FORNECIMENTO</v>
      </c>
      <c r="C16997" s="749" t="s">
        <v>40510</v>
      </c>
      <c r="D16997" s="749" t="s">
        <v>26665</v>
      </c>
      <c r="I16997" s="749" t="s">
        <v>30</v>
      </c>
      <c r="J16997" s="749" t="n">
        <v>3.49</v>
      </c>
    </row>
    <row collapsed="false" customFormat="false" customHeight="true" hidden="true" ht="12.75" outlineLevel="0" r="16998">
      <c r="A16998" s="749" t="s">
        <v>40512</v>
      </c>
      <c r="B16998" s="749" t="str">
        <f aca="false">C16998&amp;D16998&amp;E16998&amp;F16998&amp;G16998&amp;H16998</f>
        <v>BUCHA DE REDUCAO COM ROSCA,COM DIAMETRO DE 1.1/4"X1".FORNECIMENTO</v>
      </c>
      <c r="C16998" s="749" t="s">
        <v>40513</v>
      </c>
      <c r="D16998" s="749" t="s">
        <v>17187</v>
      </c>
      <c r="I16998" s="749" t="s">
        <v>30</v>
      </c>
      <c r="J16998" s="749" t="n">
        <v>3.6</v>
      </c>
    </row>
    <row collapsed="false" customFormat="false" customHeight="true" hidden="true" ht="12.75" outlineLevel="0" r="16999">
      <c r="A16999" s="749" t="s">
        <v>40514</v>
      </c>
      <c r="B16999" s="749" t="str">
        <f aca="false">C16999&amp;D16999&amp;E16999&amp;F16999&amp;G16999&amp;H16999</f>
        <v>BUCHA DE REDUCAO COM ROSCA,COM DIAMETRO DE 1.1/4"X1".FORNECIMENTO</v>
      </c>
      <c r="C16999" s="749" t="s">
        <v>40513</v>
      </c>
      <c r="D16999" s="749" t="s">
        <v>17187</v>
      </c>
      <c r="I16999" s="749" t="s">
        <v>30</v>
      </c>
      <c r="J16999" s="749" t="n">
        <v>3.6</v>
      </c>
    </row>
    <row collapsed="false" customFormat="false" customHeight="true" hidden="true" ht="12.75" outlineLevel="0" r="17000">
      <c r="A17000" s="749" t="s">
        <v>40515</v>
      </c>
      <c r="B17000" s="749" t="str">
        <f aca="false">C17000&amp;D17000&amp;E17000&amp;F17000&amp;G17000&amp;H17000</f>
        <v>BUCHA DE REDUCAO COM ROSCA,COM DIAMETRO DE 1.1/2"X3/4".FORNECIMENTO</v>
      </c>
      <c r="C17000" s="749" t="s">
        <v>40516</v>
      </c>
      <c r="D17000" s="749" t="s">
        <v>26665</v>
      </c>
      <c r="I17000" s="749" t="s">
        <v>30</v>
      </c>
      <c r="J17000" s="749" t="n">
        <v>4.57</v>
      </c>
    </row>
    <row collapsed="false" customFormat="false" customHeight="true" hidden="true" ht="12.75" outlineLevel="0" r="17001">
      <c r="A17001" s="749" t="s">
        <v>40517</v>
      </c>
      <c r="B17001" s="749" t="str">
        <f aca="false">C17001&amp;D17001&amp;E17001&amp;F17001&amp;G17001&amp;H17001</f>
        <v>BUCHA DE REDUCAO COM ROSCA,COM DIAMETRO DE 1.1/2"X3/4".FORNECIMENTO</v>
      </c>
      <c r="C17001" s="749" t="s">
        <v>40516</v>
      </c>
      <c r="D17001" s="749" t="s">
        <v>26665</v>
      </c>
      <c r="I17001" s="749" t="s">
        <v>30</v>
      </c>
      <c r="J17001" s="749" t="n">
        <v>4.57</v>
      </c>
    </row>
    <row collapsed="false" customFormat="false" customHeight="true" hidden="true" ht="12.75" outlineLevel="0" r="17002">
      <c r="A17002" s="749" t="s">
        <v>40518</v>
      </c>
      <c r="B17002" s="749" t="str">
        <f aca="false">C17002&amp;D17002&amp;E17002&amp;F17002&amp;G17002&amp;H17002</f>
        <v>BUCHA DE REDUCAO COM ROSCA,COM DIAMETRO DE 1.1/2"X1".FORNECIMENTO</v>
      </c>
      <c r="C17002" s="749" t="s">
        <v>40519</v>
      </c>
      <c r="D17002" s="749" t="s">
        <v>17187</v>
      </c>
      <c r="I17002" s="749" t="s">
        <v>30</v>
      </c>
      <c r="J17002" s="749" t="n">
        <v>4.84</v>
      </c>
    </row>
    <row collapsed="false" customFormat="false" customHeight="true" hidden="true" ht="12.75" outlineLevel="0" r="17003">
      <c r="A17003" s="749" t="s">
        <v>40520</v>
      </c>
      <c r="B17003" s="749" t="str">
        <f aca="false">C17003&amp;D17003&amp;E17003&amp;F17003&amp;G17003&amp;H17003</f>
        <v>BUCHA DE REDUCAO COM ROSCA,COM DIAMETRO DE 1.1/2"X1".FORNECIMENTO</v>
      </c>
      <c r="C17003" s="749" t="s">
        <v>40519</v>
      </c>
      <c r="D17003" s="749" t="s">
        <v>17187</v>
      </c>
      <c r="I17003" s="749" t="s">
        <v>30</v>
      </c>
      <c r="J17003" s="749" t="n">
        <v>4.84</v>
      </c>
    </row>
    <row collapsed="false" customFormat="false" customHeight="true" hidden="true" ht="12.75" outlineLevel="0" r="17004">
      <c r="A17004" s="749" t="s">
        <v>40521</v>
      </c>
      <c r="B17004" s="749" t="str">
        <f aca="false">C17004&amp;D17004&amp;E17004&amp;F17004&amp;G17004&amp;H17004</f>
        <v>BUCHA DE REDUCAO COM ROSCA,COM DIAMETRO DE 1.1/2"X1.1/4".FORNECIMENTO</v>
      </c>
      <c r="C17004" s="749" t="s">
        <v>40522</v>
      </c>
      <c r="D17004" s="749" t="s">
        <v>26684</v>
      </c>
      <c r="I17004" s="749" t="s">
        <v>30</v>
      </c>
      <c r="J17004" s="749" t="n">
        <v>4.59</v>
      </c>
    </row>
    <row collapsed="false" customFormat="false" customHeight="true" hidden="true" ht="12.75" outlineLevel="0" r="17005">
      <c r="A17005" s="749" t="s">
        <v>40523</v>
      </c>
      <c r="B17005" s="749" t="str">
        <f aca="false">C17005&amp;D17005&amp;E17005&amp;F17005&amp;G17005&amp;H17005</f>
        <v>BUCHA DE REDUCAO COM ROSCA,COM DIAMETRO DE 1.1/2"X1.1/4".FORNECIMENTO</v>
      </c>
      <c r="C17005" s="749" t="s">
        <v>40522</v>
      </c>
      <c r="D17005" s="749" t="s">
        <v>26684</v>
      </c>
      <c r="I17005" s="749" t="s">
        <v>30</v>
      </c>
      <c r="J17005" s="749" t="n">
        <v>4.59</v>
      </c>
    </row>
    <row collapsed="false" customFormat="false" customHeight="true" hidden="true" ht="12.75" outlineLevel="0" r="17006">
      <c r="A17006" s="749" t="s">
        <v>40524</v>
      </c>
      <c r="B17006" s="749" t="str">
        <f aca="false">C17006&amp;D17006&amp;E17006&amp;F17006&amp;G17006&amp;H17006</f>
        <v>BUCHA DE REDUCAO COM ROSCA,COM DIAMETRO DE 2"X1".FORNECIMENTO</v>
      </c>
      <c r="C17006" s="749" t="s">
        <v>40525</v>
      </c>
      <c r="D17006" s="749" t="s">
        <v>11365</v>
      </c>
      <c r="I17006" s="749" t="s">
        <v>30</v>
      </c>
      <c r="J17006" s="749" t="n">
        <v>9.5</v>
      </c>
    </row>
    <row collapsed="false" customFormat="false" customHeight="true" hidden="true" ht="12.75" outlineLevel="0" r="17007">
      <c r="A17007" s="749" t="s">
        <v>40526</v>
      </c>
      <c r="B17007" s="749" t="str">
        <f aca="false">C17007&amp;D17007&amp;E17007&amp;F17007&amp;G17007&amp;H17007</f>
        <v>BUCHA DE REDUCAO COM ROSCA,COM DIAMETRO DE 2"X1".FORNECIMENTO</v>
      </c>
      <c r="C17007" s="749" t="s">
        <v>40525</v>
      </c>
      <c r="D17007" s="749" t="s">
        <v>11365</v>
      </c>
      <c r="I17007" s="749" t="s">
        <v>30</v>
      </c>
      <c r="J17007" s="749" t="n">
        <v>9.5</v>
      </c>
    </row>
    <row collapsed="false" customFormat="false" customHeight="true" hidden="true" ht="12.75" outlineLevel="0" r="17008">
      <c r="A17008" s="749" t="s">
        <v>40527</v>
      </c>
      <c r="B17008" s="749" t="str">
        <f aca="false">C17008&amp;D17008&amp;E17008&amp;F17008&amp;G17008&amp;H17008</f>
        <v>BUCHA DE REDUCAO COM ROSCA,COM DIAMETRO DE 2"X1.1/4".FORNECIMENTO</v>
      </c>
      <c r="C17008" s="749" t="s">
        <v>40528</v>
      </c>
      <c r="D17008" s="749" t="s">
        <v>17187</v>
      </c>
      <c r="I17008" s="749" t="s">
        <v>30</v>
      </c>
      <c r="J17008" s="749" t="n">
        <v>11.94</v>
      </c>
    </row>
    <row collapsed="false" customFormat="false" customHeight="true" hidden="true" ht="12.75" outlineLevel="0" r="17009">
      <c r="A17009" s="749" t="s">
        <v>40529</v>
      </c>
      <c r="B17009" s="749" t="str">
        <f aca="false">C17009&amp;D17009&amp;E17009&amp;F17009&amp;G17009&amp;H17009</f>
        <v>BUCHA DE REDUCAO COM ROSCA,COM DIAMETRO DE 2"X1.1/4".FORNECIMENTO</v>
      </c>
      <c r="C17009" s="749" t="s">
        <v>40528</v>
      </c>
      <c r="D17009" s="749" t="s">
        <v>17187</v>
      </c>
      <c r="I17009" s="749" t="s">
        <v>30</v>
      </c>
      <c r="J17009" s="749" t="n">
        <v>11.94</v>
      </c>
    </row>
    <row collapsed="false" customFormat="false" customHeight="true" hidden="true" ht="12.75" outlineLevel="0" r="17010">
      <c r="A17010" s="749" t="s">
        <v>40530</v>
      </c>
      <c r="B17010" s="749" t="str">
        <f aca="false">C17010&amp;D17010&amp;E17010&amp;F17010&amp;G17010&amp;H17010</f>
        <v>BUCHA DE REDUCAO COM ROSCA,COM DIAMETRO DE 2"X1.1/2".FORNECIMENTO</v>
      </c>
      <c r="C17010" s="749" t="s">
        <v>40531</v>
      </c>
      <c r="D17010" s="749" t="s">
        <v>17187</v>
      </c>
      <c r="I17010" s="749" t="s">
        <v>30</v>
      </c>
      <c r="J17010" s="749" t="n">
        <v>11.25</v>
      </c>
    </row>
    <row collapsed="false" customFormat="false" customHeight="true" hidden="true" ht="12.75" outlineLevel="0" r="17011">
      <c r="A17011" s="749" t="s">
        <v>40532</v>
      </c>
      <c r="B17011" s="749" t="str">
        <f aca="false">C17011&amp;D17011&amp;E17011&amp;F17011&amp;G17011&amp;H17011</f>
        <v>BUCHA DE REDUCAO COM ROSCA,COM DIAMETRO DE 2"X1.1/2".FORNECIMENTO</v>
      </c>
      <c r="C17011" s="749" t="s">
        <v>40531</v>
      </c>
      <c r="D17011" s="749" t="s">
        <v>17187</v>
      </c>
      <c r="I17011" s="749" t="s">
        <v>30</v>
      </c>
      <c r="J17011" s="749" t="n">
        <v>11.25</v>
      </c>
    </row>
    <row collapsed="false" customFormat="false" customHeight="true" hidden="true" ht="12.75" outlineLevel="0" r="17012">
      <c r="A17012" s="749" t="s">
        <v>40533</v>
      </c>
      <c r="B17012" s="749" t="str">
        <f aca="false">C17012&amp;D17012&amp;E17012&amp;F17012&amp;G17012&amp;H17012</f>
        <v>CAP COM ROSCA,COM DIAMETRO DE 1/2".FORNECIMENTO</v>
      </c>
      <c r="C17012" s="749" t="s">
        <v>40534</v>
      </c>
      <c r="I17012" s="749" t="s">
        <v>30</v>
      </c>
      <c r="J17012" s="749" t="n">
        <v>0.7</v>
      </c>
    </row>
    <row collapsed="false" customFormat="false" customHeight="true" hidden="true" ht="12.75" outlineLevel="0" r="17013">
      <c r="A17013" s="749" t="s">
        <v>40535</v>
      </c>
      <c r="B17013" s="749" t="str">
        <f aca="false">C17013&amp;D17013&amp;E17013&amp;F17013&amp;G17013&amp;H17013</f>
        <v>CAP COM ROSCA,COM DIAMETRO DE 1/2".FORNECIMENTO</v>
      </c>
      <c r="C17013" s="749" t="s">
        <v>40534</v>
      </c>
      <c r="I17013" s="749" t="s">
        <v>30</v>
      </c>
      <c r="J17013" s="749" t="n">
        <v>0.7</v>
      </c>
    </row>
    <row collapsed="false" customFormat="false" customHeight="true" hidden="true" ht="12.75" outlineLevel="0" r="17014">
      <c r="A17014" s="749" t="s">
        <v>40536</v>
      </c>
      <c r="B17014" s="749" t="str">
        <f aca="false">C17014&amp;D17014&amp;E17014&amp;F17014&amp;G17014&amp;H17014</f>
        <v>CAP COM ROSCA,COM DIAMETRO DE 3/4".FORNECIMENTO</v>
      </c>
      <c r="C17014" s="749" t="s">
        <v>40537</v>
      </c>
      <c r="I17014" s="749" t="s">
        <v>30</v>
      </c>
      <c r="J17014" s="749" t="n">
        <v>1.56</v>
      </c>
    </row>
    <row collapsed="false" customFormat="false" customHeight="true" hidden="true" ht="12.75" outlineLevel="0" r="17015">
      <c r="A17015" s="749" t="s">
        <v>40538</v>
      </c>
      <c r="B17015" s="749" t="str">
        <f aca="false">C17015&amp;D17015&amp;E17015&amp;F17015&amp;G17015&amp;H17015</f>
        <v>CAP COM ROSCA,COM DIAMETRO DE 3/4".FORNECIMENTO</v>
      </c>
      <c r="C17015" s="749" t="s">
        <v>40537</v>
      </c>
      <c r="I17015" s="749" t="s">
        <v>30</v>
      </c>
      <c r="J17015" s="749" t="n">
        <v>1.56</v>
      </c>
    </row>
    <row collapsed="false" customFormat="false" customHeight="true" hidden="true" ht="12.75" outlineLevel="0" r="17016">
      <c r="A17016" s="749" t="s">
        <v>40539</v>
      </c>
      <c r="B17016" s="749" t="str">
        <f aca="false">C17016&amp;D17016&amp;E17016&amp;F17016&amp;G17016&amp;H17016</f>
        <v>CAP COM ROSCA,COM DIAMETRO DE 1".FORNECIMENTO</v>
      </c>
      <c r="C17016" s="749" t="s">
        <v>40540</v>
      </c>
      <c r="I17016" s="749" t="s">
        <v>30</v>
      </c>
      <c r="J17016" s="749" t="n">
        <v>3</v>
      </c>
    </row>
    <row collapsed="false" customFormat="false" customHeight="true" hidden="true" ht="12.75" outlineLevel="0" r="17017">
      <c r="A17017" s="749" t="s">
        <v>40541</v>
      </c>
      <c r="B17017" s="749" t="str">
        <f aca="false">C17017&amp;D17017&amp;E17017&amp;F17017&amp;G17017&amp;H17017</f>
        <v>CAP COM ROSCA,COM DIAMETRO DE 1".FORNECIMENTO</v>
      </c>
      <c r="C17017" s="749" t="s">
        <v>40540</v>
      </c>
      <c r="I17017" s="749" t="s">
        <v>30</v>
      </c>
      <c r="J17017" s="749" t="n">
        <v>3</v>
      </c>
    </row>
    <row collapsed="false" customFormat="false" customHeight="true" hidden="true" ht="12.75" outlineLevel="0" r="17018">
      <c r="A17018" s="749" t="s">
        <v>40542</v>
      </c>
      <c r="B17018" s="749" t="str">
        <f aca="false">C17018&amp;D17018&amp;E17018&amp;F17018&amp;G17018&amp;H17018</f>
        <v>CAP COM ROSCA,COM DIAMETRO DE 1.1/2".FORNECIMENTO</v>
      </c>
      <c r="C17018" s="749" t="s">
        <v>40543</v>
      </c>
      <c r="I17018" s="749" t="s">
        <v>30</v>
      </c>
      <c r="J17018" s="749" t="n">
        <v>7.59</v>
      </c>
    </row>
    <row collapsed="false" customFormat="false" customHeight="true" hidden="true" ht="12.75" outlineLevel="0" r="17019">
      <c r="A17019" s="749" t="s">
        <v>40544</v>
      </c>
      <c r="B17019" s="749" t="str">
        <f aca="false">C17019&amp;D17019&amp;E17019&amp;F17019&amp;G17019&amp;H17019</f>
        <v>CAP COM ROSCA,COM DIAMETRO DE 1.1/2".FORNECIMENTO</v>
      </c>
      <c r="C17019" s="749" t="s">
        <v>40543</v>
      </c>
      <c r="I17019" s="749" t="s">
        <v>30</v>
      </c>
      <c r="J17019" s="749" t="n">
        <v>7.59</v>
      </c>
    </row>
    <row collapsed="false" customFormat="false" customHeight="true" hidden="true" ht="12.75" outlineLevel="0" r="17020">
      <c r="A17020" s="749" t="s">
        <v>40545</v>
      </c>
      <c r="B17020" s="749" t="str">
        <f aca="false">C17020&amp;D17020&amp;E17020&amp;F17020&amp;G17020&amp;H17020</f>
        <v>CAP COM ROSCA,COM DIAMETRO DE 2".FORNECIMENTO</v>
      </c>
      <c r="C17020" s="749" t="s">
        <v>40546</v>
      </c>
      <c r="I17020" s="749" t="s">
        <v>30</v>
      </c>
      <c r="J17020" s="749" t="n">
        <v>9.86</v>
      </c>
    </row>
    <row collapsed="false" customFormat="false" customHeight="true" hidden="true" ht="12.75" outlineLevel="0" r="17021">
      <c r="A17021" s="749" t="s">
        <v>40547</v>
      </c>
      <c r="B17021" s="749" t="str">
        <f aca="false">C17021&amp;D17021&amp;E17021&amp;F17021&amp;G17021&amp;H17021</f>
        <v>CAP COM ROSCA,COM DIAMETRO DE 2".FORNECIMENTO</v>
      </c>
      <c r="C17021" s="749" t="s">
        <v>40546</v>
      </c>
      <c r="I17021" s="749" t="s">
        <v>30</v>
      </c>
      <c r="J17021" s="749" t="n">
        <v>9.86</v>
      </c>
    </row>
    <row collapsed="false" customFormat="false" customHeight="true" hidden="true" ht="12.75" outlineLevel="0" r="17022">
      <c r="A17022" s="749" t="s">
        <v>40548</v>
      </c>
      <c r="B17022" s="749" t="str">
        <f aca="false">C17022&amp;D17022&amp;E17022&amp;F17022&amp;G17022&amp;H17022</f>
        <v>CAP COM ROSCA,COM DIAMETRO DE 2.1/2".FORNECIMENTO</v>
      </c>
      <c r="C17022" s="749" t="s">
        <v>40549</v>
      </c>
      <c r="I17022" s="749" t="s">
        <v>30</v>
      </c>
      <c r="J17022" s="749" t="n">
        <v>20.09</v>
      </c>
    </row>
    <row collapsed="false" customFormat="false" customHeight="true" hidden="true" ht="12.75" outlineLevel="0" r="17023">
      <c r="A17023" s="749" t="s">
        <v>40550</v>
      </c>
      <c r="B17023" s="749" t="str">
        <f aca="false">C17023&amp;D17023&amp;E17023&amp;F17023&amp;G17023&amp;H17023</f>
        <v>CAP COM ROSCA,COM DIAMETRO DE 2.1/2".FORNECIMENTO</v>
      </c>
      <c r="C17023" s="749" t="s">
        <v>40549</v>
      </c>
      <c r="I17023" s="749" t="s">
        <v>30</v>
      </c>
      <c r="J17023" s="749" t="n">
        <v>20.09</v>
      </c>
    </row>
    <row collapsed="false" customFormat="false" customHeight="true" hidden="true" ht="12.75" outlineLevel="0" r="17024">
      <c r="A17024" s="749" t="s">
        <v>40551</v>
      </c>
      <c r="B17024" s="749" t="str">
        <f aca="false">C17024&amp;D17024&amp;E17024&amp;F17024&amp;G17024&amp;H17024</f>
        <v>CAP COM ROSCA,COM DIAMETRO DE 3".FORNECIMENTO</v>
      </c>
      <c r="C17024" s="749" t="s">
        <v>40552</v>
      </c>
      <c r="I17024" s="749" t="s">
        <v>30</v>
      </c>
      <c r="J17024" s="749" t="n">
        <v>27.07</v>
      </c>
    </row>
    <row collapsed="false" customFormat="false" customHeight="true" hidden="true" ht="12.75" outlineLevel="0" r="17025">
      <c r="A17025" s="749" t="s">
        <v>40553</v>
      </c>
      <c r="B17025" s="749" t="str">
        <f aca="false">C17025&amp;D17025&amp;E17025&amp;F17025&amp;G17025&amp;H17025</f>
        <v>CAP COM ROSCA,COM DIAMETRO DE 3".FORNECIMENTO</v>
      </c>
      <c r="C17025" s="749" t="s">
        <v>40552</v>
      </c>
      <c r="I17025" s="749" t="s">
        <v>30</v>
      </c>
      <c r="J17025" s="749" t="n">
        <v>27.07</v>
      </c>
    </row>
    <row collapsed="false" customFormat="false" customHeight="true" hidden="true" ht="12.75" outlineLevel="0" r="17026">
      <c r="A17026" s="749" t="s">
        <v>40554</v>
      </c>
      <c r="B17026" s="749" t="str">
        <f aca="false">C17026&amp;D17026&amp;E17026&amp;F17026&amp;G17026&amp;H17026</f>
        <v>CAP COM ROSCA,COM DIAMETRO DE 4".FORNECIMENTO</v>
      </c>
      <c r="C17026" s="749" t="s">
        <v>40555</v>
      </c>
      <c r="I17026" s="749" t="s">
        <v>30</v>
      </c>
      <c r="J17026" s="749" t="n">
        <v>52.67</v>
      </c>
    </row>
    <row collapsed="false" customFormat="false" customHeight="true" hidden="true" ht="12.75" outlineLevel="0" r="17027">
      <c r="A17027" s="749" t="s">
        <v>40556</v>
      </c>
      <c r="B17027" s="749" t="str">
        <f aca="false">C17027&amp;D17027&amp;E17027&amp;F17027&amp;G17027&amp;H17027</f>
        <v>CAP COM ROSCA,COM DIAMETRO DE 4".FORNECIMENTO</v>
      </c>
      <c r="C17027" s="749" t="s">
        <v>40555</v>
      </c>
      <c r="I17027" s="749" t="s">
        <v>30</v>
      </c>
      <c r="J17027" s="749" t="n">
        <v>52.67</v>
      </c>
    </row>
    <row collapsed="false" customFormat="false" customHeight="true" hidden="true" ht="12.75" outlineLevel="0" r="17028">
      <c r="A17028" s="749" t="s">
        <v>40557</v>
      </c>
      <c r="B17028" s="749" t="str">
        <f aca="false">C17028&amp;D17028&amp;E17028&amp;F17028&amp;G17028&amp;H17028</f>
        <v>CURVA 90º COM ROSCA,COM DIAMETRO DE 1/2".FORNECIMENTO</v>
      </c>
      <c r="C17028" s="749" t="s">
        <v>40558</v>
      </c>
      <c r="I17028" s="749" t="s">
        <v>30</v>
      </c>
      <c r="J17028" s="749" t="n">
        <v>2.79</v>
      </c>
    </row>
    <row collapsed="false" customFormat="false" customHeight="true" hidden="true" ht="12.75" outlineLevel="0" r="17029">
      <c r="A17029" s="749" t="s">
        <v>40559</v>
      </c>
      <c r="B17029" s="749" t="str">
        <f aca="false">C17029&amp;D17029&amp;E17029&amp;F17029&amp;G17029&amp;H17029</f>
        <v>CURVA 90º COM ROSCA,COM DIAMETRO DE 1/2".FORNECIMENTO</v>
      </c>
      <c r="C17029" s="749" t="s">
        <v>40558</v>
      </c>
      <c r="I17029" s="749" t="s">
        <v>30</v>
      </c>
      <c r="J17029" s="749" t="n">
        <v>2.79</v>
      </c>
    </row>
    <row collapsed="false" customFormat="false" customHeight="true" hidden="true" ht="12.75" outlineLevel="0" r="17030">
      <c r="A17030" s="749" t="s">
        <v>40560</v>
      </c>
      <c r="B17030" s="749" t="str">
        <f aca="false">C17030&amp;D17030&amp;E17030&amp;F17030&amp;G17030&amp;H17030</f>
        <v>CURVA 90º COM ROSCA,COM DIAMETRO DE 3/4".FORNECIMENTO</v>
      </c>
      <c r="C17030" s="749" t="s">
        <v>40561</v>
      </c>
      <c r="I17030" s="749" t="s">
        <v>30</v>
      </c>
      <c r="J17030" s="749" t="n">
        <v>2.79</v>
      </c>
    </row>
    <row collapsed="false" customFormat="false" customHeight="true" hidden="true" ht="12.75" outlineLevel="0" r="17031">
      <c r="A17031" s="749" t="s">
        <v>40562</v>
      </c>
      <c r="B17031" s="749" t="str">
        <f aca="false">C17031&amp;D17031&amp;E17031&amp;F17031&amp;G17031&amp;H17031</f>
        <v>CURVA 90º COM ROSCA,COM DIAMETRO DE 3/4".FORNECIMENTO</v>
      </c>
      <c r="C17031" s="749" t="s">
        <v>40561</v>
      </c>
      <c r="I17031" s="749" t="s">
        <v>30</v>
      </c>
      <c r="J17031" s="749" t="n">
        <v>2.79</v>
      </c>
    </row>
    <row collapsed="false" customFormat="false" customHeight="true" hidden="true" ht="12.75" outlineLevel="0" r="17032">
      <c r="A17032" s="749" t="s">
        <v>40563</v>
      </c>
      <c r="B17032" s="749" t="str">
        <f aca="false">C17032&amp;D17032&amp;E17032&amp;F17032&amp;G17032&amp;H17032</f>
        <v>CURVA 90º COM ROSCA,COM DIAMETRO DE 1".FORNECIMENTO</v>
      </c>
      <c r="C17032" s="749" t="s">
        <v>40564</v>
      </c>
      <c r="I17032" s="749" t="s">
        <v>30</v>
      </c>
      <c r="J17032" s="749" t="n">
        <v>3.62</v>
      </c>
    </row>
    <row collapsed="false" customFormat="false" customHeight="true" hidden="true" ht="12.75" outlineLevel="0" r="17033">
      <c r="A17033" s="749" t="s">
        <v>40565</v>
      </c>
      <c r="B17033" s="749" t="str">
        <f aca="false">C17033&amp;D17033&amp;E17033&amp;F17033&amp;G17033&amp;H17033</f>
        <v>CURVA 90º COM ROSCA,COM DIAMETRO DE 1".FORNECIMENTO</v>
      </c>
      <c r="C17033" s="749" t="s">
        <v>40564</v>
      </c>
      <c r="I17033" s="749" t="s">
        <v>30</v>
      </c>
      <c r="J17033" s="749" t="n">
        <v>3.62</v>
      </c>
    </row>
    <row collapsed="false" customFormat="false" customHeight="true" hidden="true" ht="12.75" outlineLevel="0" r="17034">
      <c r="A17034" s="749" t="s">
        <v>40566</v>
      </c>
      <c r="B17034" s="749" t="str">
        <f aca="false">C17034&amp;D17034&amp;E17034&amp;F17034&amp;G17034&amp;H17034</f>
        <v>CURVA 90º COM ROSCA,COM DIAMETRO DE 1.1/4".FORNECIMENTO</v>
      </c>
      <c r="C17034" s="749" t="s">
        <v>40567</v>
      </c>
      <c r="I17034" s="749" t="s">
        <v>30</v>
      </c>
      <c r="J17034" s="749" t="n">
        <v>12.67</v>
      </c>
    </row>
    <row collapsed="false" customFormat="false" customHeight="true" hidden="true" ht="12.75" outlineLevel="0" r="17035">
      <c r="A17035" s="749" t="s">
        <v>40568</v>
      </c>
      <c r="B17035" s="749" t="str">
        <f aca="false">C17035&amp;D17035&amp;E17035&amp;F17035&amp;G17035&amp;H17035</f>
        <v>CURVA 90º COM ROSCA,COM DIAMETRO DE 1.1/4".FORNECIMENTO</v>
      </c>
      <c r="C17035" s="749" t="s">
        <v>40567</v>
      </c>
      <c r="I17035" s="749" t="s">
        <v>30</v>
      </c>
      <c r="J17035" s="749" t="n">
        <v>12.67</v>
      </c>
    </row>
    <row collapsed="false" customFormat="false" customHeight="true" hidden="true" ht="12.75" outlineLevel="0" r="17036">
      <c r="A17036" s="749" t="s">
        <v>40569</v>
      </c>
      <c r="B17036" s="749" t="str">
        <f aca="false">C17036&amp;D17036&amp;E17036&amp;F17036&amp;G17036&amp;H17036</f>
        <v>CURVA 90º COM ROSCA,COM DIAMETRO DE 1.1/2".FORNECIMENTO</v>
      </c>
      <c r="C17036" s="749" t="s">
        <v>40570</v>
      </c>
      <c r="I17036" s="749" t="s">
        <v>30</v>
      </c>
      <c r="J17036" s="749" t="n">
        <v>17.27</v>
      </c>
    </row>
    <row collapsed="false" customFormat="false" customHeight="true" hidden="true" ht="12.75" outlineLevel="0" r="17037">
      <c r="A17037" s="749" t="s">
        <v>40571</v>
      </c>
      <c r="B17037" s="749" t="str">
        <f aca="false">C17037&amp;D17037&amp;E17037&amp;F17037&amp;G17037&amp;H17037</f>
        <v>CURVA 90º COM ROSCA,COM DIAMETRO DE 1.1/2".FORNECIMENTO</v>
      </c>
      <c r="C17037" s="749" t="s">
        <v>40570</v>
      </c>
      <c r="I17037" s="749" t="s">
        <v>30</v>
      </c>
      <c r="J17037" s="749" t="n">
        <v>17.27</v>
      </c>
    </row>
    <row collapsed="false" customFormat="false" customHeight="true" hidden="true" ht="12.75" outlineLevel="0" r="17038">
      <c r="A17038" s="749" t="s">
        <v>40572</v>
      </c>
      <c r="B17038" s="749" t="str">
        <f aca="false">C17038&amp;D17038&amp;E17038&amp;F17038&amp;G17038&amp;H17038</f>
        <v>CURVA 90º COM ROSCA,COM DIAMETRO DE 2".FORNECIMENTO</v>
      </c>
      <c r="C17038" s="749" t="s">
        <v>40573</v>
      </c>
      <c r="I17038" s="749" t="s">
        <v>30</v>
      </c>
      <c r="J17038" s="749" t="n">
        <v>31.75</v>
      </c>
    </row>
    <row collapsed="false" customFormat="false" customHeight="true" hidden="true" ht="12.75" outlineLevel="0" r="17039">
      <c r="A17039" s="749" t="s">
        <v>40574</v>
      </c>
      <c r="B17039" s="749" t="str">
        <f aca="false">C17039&amp;D17039&amp;E17039&amp;F17039&amp;G17039&amp;H17039</f>
        <v>CURVA 90º COM ROSCA,COM DIAMETRO DE 2".FORNECIMENTO</v>
      </c>
      <c r="C17039" s="749" t="s">
        <v>40573</v>
      </c>
      <c r="I17039" s="749" t="s">
        <v>30</v>
      </c>
      <c r="J17039" s="749" t="n">
        <v>31.75</v>
      </c>
    </row>
    <row collapsed="false" customFormat="false" customHeight="true" hidden="true" ht="12.75" outlineLevel="0" r="17040">
      <c r="A17040" s="749" t="s">
        <v>40575</v>
      </c>
      <c r="B17040" s="749" t="str">
        <f aca="false">C17040&amp;D17040&amp;E17040&amp;F17040&amp;G17040&amp;H17040</f>
        <v>FLANGE COM SEXTAVADO COM ROSCA E SEM FUROS,COM DIAMETRO DE 1/2".FORNECIMENTO</v>
      </c>
      <c r="C17040" s="749" t="s">
        <v>40576</v>
      </c>
      <c r="D17040" s="749" t="s">
        <v>40577</v>
      </c>
      <c r="I17040" s="749" t="s">
        <v>30</v>
      </c>
      <c r="J17040" s="749" t="n">
        <v>3.32</v>
      </c>
    </row>
    <row collapsed="false" customFormat="false" customHeight="true" hidden="true" ht="12.75" outlineLevel="0" r="17041">
      <c r="A17041" s="749" t="s">
        <v>40578</v>
      </c>
      <c r="B17041" s="749" t="str">
        <f aca="false">C17041&amp;D17041&amp;E17041&amp;F17041&amp;G17041&amp;H17041</f>
        <v>FLANGE COM SEXTAVADO COM ROSCA E SEM FUROS,COM DIAMETRO DE 1/2".FORNECIMENTO</v>
      </c>
      <c r="C17041" s="749" t="s">
        <v>40576</v>
      </c>
      <c r="D17041" s="749" t="s">
        <v>40577</v>
      </c>
      <c r="I17041" s="749" t="s">
        <v>30</v>
      </c>
      <c r="J17041" s="749" t="n">
        <v>3.32</v>
      </c>
    </row>
    <row collapsed="false" customFormat="false" customHeight="true" hidden="true" ht="12.75" outlineLevel="0" r="17042">
      <c r="A17042" s="749" t="s">
        <v>40579</v>
      </c>
      <c r="B17042" s="749" t="str">
        <f aca="false">C17042&amp;D17042&amp;E17042&amp;F17042&amp;G17042&amp;H17042</f>
        <v>FLANGE COM SEXTAVADO COM ROSCA E SEM FUROS,COM DIAMETRO DE 3/4".FORNECIMENTO</v>
      </c>
      <c r="C17042" s="749" t="s">
        <v>40580</v>
      </c>
      <c r="D17042" s="749" t="s">
        <v>40581</v>
      </c>
      <c r="I17042" s="749" t="s">
        <v>30</v>
      </c>
      <c r="J17042" s="749" t="n">
        <v>5.26</v>
      </c>
    </row>
    <row collapsed="false" customFormat="false" customHeight="true" hidden="true" ht="12.75" outlineLevel="0" r="17043">
      <c r="A17043" s="749" t="s">
        <v>40582</v>
      </c>
      <c r="B17043" s="749" t="str">
        <f aca="false">C17043&amp;D17043&amp;E17043&amp;F17043&amp;G17043&amp;H17043</f>
        <v>FLANGE COM SEXTAVADO COM ROSCA E SEM FUROS,COM DIAMETRO DE 3/4".FORNECIMENTO</v>
      </c>
      <c r="C17043" s="749" t="s">
        <v>40580</v>
      </c>
      <c r="D17043" s="749" t="s">
        <v>40581</v>
      </c>
      <c r="I17043" s="749" t="s">
        <v>30</v>
      </c>
      <c r="J17043" s="749" t="n">
        <v>5.26</v>
      </c>
    </row>
    <row collapsed="false" customFormat="false" customHeight="true" hidden="true" ht="12.75" outlineLevel="0" r="17044">
      <c r="A17044" s="749" t="s">
        <v>40583</v>
      </c>
      <c r="B17044" s="749" t="str">
        <f aca="false">C17044&amp;D17044&amp;E17044&amp;F17044&amp;G17044&amp;H17044</f>
        <v>FLANGE COM SEXTAVADO COM ROSCA E SEM FUROS,COM DIAMETRO DE 1".FORNECIMENTO</v>
      </c>
      <c r="C17044" s="749" t="s">
        <v>40576</v>
      </c>
      <c r="D17044" s="749" t="s">
        <v>40584</v>
      </c>
      <c r="I17044" s="749" t="s">
        <v>30</v>
      </c>
      <c r="J17044" s="749" t="n">
        <v>6.4</v>
      </c>
    </row>
    <row collapsed="false" customFormat="false" customHeight="true" hidden="true" ht="12.75" outlineLevel="0" r="17045">
      <c r="A17045" s="749" t="s">
        <v>40585</v>
      </c>
      <c r="B17045" s="749" t="str">
        <f aca="false">C17045&amp;D17045&amp;E17045&amp;F17045&amp;G17045&amp;H17045</f>
        <v>FLANGE COM SEXTAVADO COM ROSCA E SEM FUROS,COM DIAMETRO DE 1".FORNECIMENTO</v>
      </c>
      <c r="C17045" s="749" t="s">
        <v>40576</v>
      </c>
      <c r="D17045" s="749" t="s">
        <v>40584</v>
      </c>
      <c r="I17045" s="749" t="s">
        <v>30</v>
      </c>
      <c r="J17045" s="749" t="n">
        <v>6.4</v>
      </c>
    </row>
    <row collapsed="false" customFormat="false" customHeight="true" hidden="true" ht="12.75" outlineLevel="0" r="17046">
      <c r="A17046" s="749" t="s">
        <v>40586</v>
      </c>
      <c r="B17046" s="749" t="str">
        <f aca="false">C17046&amp;D17046&amp;E17046&amp;F17046&amp;G17046&amp;H17046</f>
        <v>FLANGE COM SEXTAVADO COM ROSCA E SEM FUROS,COM DIAMETRO DE 1.1/4".FORNECIMENTO</v>
      </c>
      <c r="C17046" s="749" t="s">
        <v>40576</v>
      </c>
      <c r="D17046" s="749" t="s">
        <v>40587</v>
      </c>
      <c r="I17046" s="749" t="s">
        <v>30</v>
      </c>
      <c r="J17046" s="749" t="n">
        <v>7.36</v>
      </c>
    </row>
    <row collapsed="false" customFormat="false" customHeight="true" hidden="true" ht="12.75" outlineLevel="0" r="17047">
      <c r="A17047" s="749" t="s">
        <v>40588</v>
      </c>
      <c r="B17047" s="749" t="str">
        <f aca="false">C17047&amp;D17047&amp;E17047&amp;F17047&amp;G17047&amp;H17047</f>
        <v>FLANGE COM SEXTAVADO COM ROSCA E SEM FUROS,COM DIAMETRO DE 1.1/4".FORNECIMENTO</v>
      </c>
      <c r="C17047" s="749" t="s">
        <v>40576</v>
      </c>
      <c r="D17047" s="749" t="s">
        <v>40587</v>
      </c>
      <c r="I17047" s="749" t="s">
        <v>30</v>
      </c>
      <c r="J17047" s="749" t="n">
        <v>7.36</v>
      </c>
    </row>
    <row collapsed="false" customFormat="false" customHeight="true" hidden="true" ht="12.75" outlineLevel="0" r="17048">
      <c r="A17048" s="749" t="s">
        <v>40589</v>
      </c>
      <c r="B17048" s="749" t="str">
        <f aca="false">C17048&amp;D17048&amp;E17048&amp;F17048&amp;G17048&amp;H17048</f>
        <v>FLANGE COM SEXTAVADO COM ROSCA E SEM FUROS,COM DIAMETRO DE 1.1/2".FORNECIMENTO</v>
      </c>
      <c r="C17048" s="749" t="s">
        <v>40576</v>
      </c>
      <c r="D17048" s="749" t="s">
        <v>40590</v>
      </c>
      <c r="I17048" s="749" t="s">
        <v>30</v>
      </c>
      <c r="J17048" s="749" t="n">
        <v>9.01</v>
      </c>
    </row>
    <row collapsed="false" customFormat="false" customHeight="true" hidden="true" ht="12.75" outlineLevel="0" r="17049">
      <c r="A17049" s="749" t="s">
        <v>40591</v>
      </c>
      <c r="B17049" s="749" t="str">
        <f aca="false">C17049&amp;D17049&amp;E17049&amp;F17049&amp;G17049&amp;H17049</f>
        <v>FLANGE COM SEXTAVADO COM ROSCA E SEM FUROS,COM DIAMETRO DE 1.1/2".FORNECIMENTO</v>
      </c>
      <c r="C17049" s="749" t="s">
        <v>40576</v>
      </c>
      <c r="D17049" s="749" t="s">
        <v>40590</v>
      </c>
      <c r="I17049" s="749" t="s">
        <v>30</v>
      </c>
      <c r="J17049" s="749" t="n">
        <v>9.01</v>
      </c>
    </row>
    <row collapsed="false" customFormat="false" customHeight="true" hidden="true" ht="12.75" outlineLevel="0" r="17050">
      <c r="A17050" s="749" t="s">
        <v>40592</v>
      </c>
      <c r="B17050" s="749" t="str">
        <f aca="false">C17050&amp;D17050&amp;E17050&amp;F17050&amp;G17050&amp;H17050</f>
        <v>FLANGE COM SEXTAVADO COM ROSCA E SEM FUROS,COM DIAMETRO DE 2".FORNECIMENTO</v>
      </c>
      <c r="C17050" s="749" t="s">
        <v>40593</v>
      </c>
      <c r="D17050" s="749" t="s">
        <v>40584</v>
      </c>
      <c r="I17050" s="749" t="s">
        <v>30</v>
      </c>
      <c r="J17050" s="749" t="n">
        <v>17.39</v>
      </c>
    </row>
    <row collapsed="false" customFormat="false" customHeight="true" hidden="true" ht="12.75" outlineLevel="0" r="17051">
      <c r="A17051" s="749" t="s">
        <v>40594</v>
      </c>
      <c r="B17051" s="749" t="str">
        <f aca="false">C17051&amp;D17051&amp;E17051&amp;F17051&amp;G17051&amp;H17051</f>
        <v>FLANGE COM SEXTAVADO COM ROSCA E SEM FUROS,COM DIAMETRO DE 2".FORNECIMENTO</v>
      </c>
      <c r="C17051" s="749" t="s">
        <v>40593</v>
      </c>
      <c r="D17051" s="749" t="s">
        <v>40584</v>
      </c>
      <c r="I17051" s="749" t="s">
        <v>30</v>
      </c>
      <c r="J17051" s="749" t="n">
        <v>17.39</v>
      </c>
    </row>
    <row collapsed="false" customFormat="false" customHeight="true" hidden="true" ht="12.75" outlineLevel="0" r="17052">
      <c r="A17052" s="749" t="s">
        <v>40595</v>
      </c>
      <c r="B17052" s="749" t="str">
        <f aca="false">C17052&amp;D17052&amp;E17052&amp;F17052&amp;G17052&amp;H17052</f>
        <v>FLANGE COM SEXTAVADO COM ROSCA E SEM FUROS,COM DIAMETRO DE 2.1/2".FORNECIMENTO</v>
      </c>
      <c r="C17052" s="749" t="s">
        <v>40593</v>
      </c>
      <c r="D17052" s="749" t="s">
        <v>40590</v>
      </c>
      <c r="I17052" s="749" t="s">
        <v>30</v>
      </c>
      <c r="J17052" s="749" t="n">
        <v>106.57</v>
      </c>
    </row>
    <row collapsed="false" customFormat="false" customHeight="true" hidden="true" ht="12.75" outlineLevel="0" r="17053">
      <c r="A17053" s="749" t="s">
        <v>40596</v>
      </c>
      <c r="B17053" s="749" t="str">
        <f aca="false">C17053&amp;D17053&amp;E17053&amp;F17053&amp;G17053&amp;H17053</f>
        <v>FLANGE COM SEXTAVADO COM ROSCA E SEM FUROS,COM DIAMETRO DE 2.1/2".FORNECIMENTO</v>
      </c>
      <c r="C17053" s="749" t="s">
        <v>40593</v>
      </c>
      <c r="D17053" s="749" t="s">
        <v>40590</v>
      </c>
      <c r="I17053" s="749" t="s">
        <v>30</v>
      </c>
      <c r="J17053" s="749" t="n">
        <v>106.57</v>
      </c>
    </row>
    <row collapsed="false" customFormat="false" customHeight="true" hidden="true" ht="12.75" outlineLevel="0" r="17054">
      <c r="A17054" s="749" t="s">
        <v>40597</v>
      </c>
      <c r="B17054" s="749" t="str">
        <f aca="false">C17054&amp;D17054&amp;E17054&amp;F17054&amp;G17054&amp;H17054</f>
        <v>FLANGE COM SEXTAVADO COM ROSCA E SEM FUROS,COM DIAMETRO DE 3".FORNECIMENTO</v>
      </c>
      <c r="C17054" s="749" t="s">
        <v>40580</v>
      </c>
      <c r="D17054" s="749" t="s">
        <v>40584</v>
      </c>
      <c r="I17054" s="749" t="s">
        <v>30</v>
      </c>
      <c r="J17054" s="749" t="n">
        <v>109.33</v>
      </c>
    </row>
    <row collapsed="false" customFormat="false" customHeight="true" hidden="true" ht="12.75" outlineLevel="0" r="17055">
      <c r="A17055" s="749" t="s">
        <v>40598</v>
      </c>
      <c r="B17055" s="749" t="str">
        <f aca="false">C17055&amp;D17055&amp;E17055&amp;F17055&amp;G17055&amp;H17055</f>
        <v>FLANGE COM SEXTAVADO COM ROSCA E SEM FUROS,COM DIAMETRO DE 3".FORNECIMENTO</v>
      </c>
      <c r="C17055" s="749" t="s">
        <v>40580</v>
      </c>
      <c r="D17055" s="749" t="s">
        <v>40584</v>
      </c>
      <c r="I17055" s="749" t="s">
        <v>30</v>
      </c>
      <c r="J17055" s="749" t="n">
        <v>109.33</v>
      </c>
    </row>
    <row collapsed="false" customFormat="false" customHeight="true" hidden="true" ht="12.75" outlineLevel="0" r="17056">
      <c r="A17056" s="749" t="s">
        <v>40599</v>
      </c>
      <c r="B17056" s="749" t="str">
        <f aca="false">C17056&amp;D17056&amp;E17056&amp;F17056&amp;G17056&amp;H17056</f>
        <v>FLANGE COM SEXTAVADO COM ROSCA E SEM FUROS,COM DIAMETRO DE 4".FORNECIMENTO</v>
      </c>
      <c r="C17056" s="749" t="s">
        <v>40600</v>
      </c>
      <c r="D17056" s="749" t="s">
        <v>40584</v>
      </c>
      <c r="I17056" s="749" t="s">
        <v>30</v>
      </c>
      <c r="J17056" s="749" t="n">
        <v>155.66</v>
      </c>
    </row>
    <row collapsed="false" customFormat="false" customHeight="true" hidden="true" ht="12.75" outlineLevel="0" r="17057">
      <c r="A17057" s="749" t="s">
        <v>40601</v>
      </c>
      <c r="B17057" s="749" t="str">
        <f aca="false">C17057&amp;D17057&amp;E17057&amp;F17057&amp;G17057&amp;H17057</f>
        <v>FLANGE COM SEXTAVADO COM ROSCA E SEM FUROS,COM DIAMETRO DE 4".FORNECIMENTO</v>
      </c>
      <c r="C17057" s="749" t="s">
        <v>40600</v>
      </c>
      <c r="D17057" s="749" t="s">
        <v>40584</v>
      </c>
      <c r="I17057" s="749" t="s">
        <v>30</v>
      </c>
      <c r="J17057" s="749" t="n">
        <v>155.66</v>
      </c>
    </row>
    <row collapsed="false" customFormat="false" customHeight="true" hidden="true" ht="12.75" outlineLevel="0" r="17058">
      <c r="A17058" s="749" t="s">
        <v>40602</v>
      </c>
      <c r="B17058" s="749" t="str">
        <f aca="false">C17058&amp;D17058&amp;E17058&amp;F17058&amp;G17058&amp;H17058</f>
        <v>JOELHO 45º COM ROSCA,COM DIAMETRO DE 1/2".FORNECIMENTO</v>
      </c>
      <c r="C17058" s="749" t="s">
        <v>40603</v>
      </c>
      <c r="I17058" s="749" t="s">
        <v>30</v>
      </c>
      <c r="J17058" s="749" t="n">
        <v>2.46</v>
      </c>
    </row>
    <row collapsed="false" customFormat="false" customHeight="true" hidden="true" ht="12.75" outlineLevel="0" r="17059">
      <c r="A17059" s="749" t="s">
        <v>40604</v>
      </c>
      <c r="B17059" s="749" t="str">
        <f aca="false">C17059&amp;D17059&amp;E17059&amp;F17059&amp;G17059&amp;H17059</f>
        <v>JOELHO 45º COM ROSCA,COM DIAMETRO DE 1/2".FORNECIMENTO</v>
      </c>
      <c r="C17059" s="749" t="s">
        <v>40603</v>
      </c>
      <c r="I17059" s="749" t="s">
        <v>30</v>
      </c>
      <c r="J17059" s="749" t="n">
        <v>2.46</v>
      </c>
    </row>
    <row collapsed="false" customFormat="false" customHeight="true" hidden="true" ht="12.75" outlineLevel="0" r="17060">
      <c r="A17060" s="749" t="s">
        <v>40605</v>
      </c>
      <c r="B17060" s="749" t="str">
        <f aca="false">C17060&amp;D17060&amp;E17060&amp;F17060&amp;G17060&amp;H17060</f>
        <v>JOELHO 45º COM ROSCA,COM DIAMETRO DE 3/4".FORNECIMENTO</v>
      </c>
      <c r="C17060" s="749" t="s">
        <v>40606</v>
      </c>
      <c r="I17060" s="749" t="s">
        <v>30</v>
      </c>
      <c r="J17060" s="749" t="n">
        <v>3.02</v>
      </c>
    </row>
    <row collapsed="false" customFormat="false" customHeight="true" hidden="true" ht="12.75" outlineLevel="0" r="17061">
      <c r="A17061" s="749" t="s">
        <v>40607</v>
      </c>
      <c r="B17061" s="749" t="str">
        <f aca="false">C17061&amp;D17061&amp;E17061&amp;F17061&amp;G17061&amp;H17061</f>
        <v>JOELHO 45º COM ROSCA,COM DIAMETRO DE 3/4".FORNECIMENTO</v>
      </c>
      <c r="C17061" s="749" t="s">
        <v>40606</v>
      </c>
      <c r="I17061" s="749" t="s">
        <v>30</v>
      </c>
      <c r="J17061" s="749" t="n">
        <v>3.02</v>
      </c>
    </row>
    <row collapsed="false" customFormat="false" customHeight="true" hidden="true" ht="12.75" outlineLevel="0" r="17062">
      <c r="A17062" s="749" t="s">
        <v>40608</v>
      </c>
      <c r="B17062" s="749" t="str">
        <f aca="false">C17062&amp;D17062&amp;E17062&amp;F17062&amp;G17062&amp;H17062</f>
        <v>JOELHO 45º COM ROSCA,COM DIAMETRO DE 1".FORNECIMENTO</v>
      </c>
      <c r="C17062" s="749" t="s">
        <v>40609</v>
      </c>
      <c r="I17062" s="749" t="s">
        <v>30</v>
      </c>
      <c r="J17062" s="749" t="n">
        <v>7.95</v>
      </c>
    </row>
    <row collapsed="false" customFormat="false" customHeight="true" hidden="true" ht="12.75" outlineLevel="0" r="17063">
      <c r="A17063" s="749" t="s">
        <v>40610</v>
      </c>
      <c r="B17063" s="749" t="str">
        <f aca="false">C17063&amp;D17063&amp;E17063&amp;F17063&amp;G17063&amp;H17063</f>
        <v>JOELHO 45º COM ROSCA,COM DIAMETRO DE 1".FORNECIMENTO</v>
      </c>
      <c r="C17063" s="749" t="s">
        <v>40609</v>
      </c>
      <c r="I17063" s="749" t="s">
        <v>30</v>
      </c>
      <c r="J17063" s="749" t="n">
        <v>7.95</v>
      </c>
    </row>
    <row collapsed="false" customFormat="false" customHeight="true" hidden="true" ht="12.75" outlineLevel="0" r="17064">
      <c r="A17064" s="749" t="s">
        <v>40611</v>
      </c>
      <c r="B17064" s="749" t="str">
        <f aca="false">C17064&amp;D17064&amp;E17064&amp;F17064&amp;G17064&amp;H17064</f>
        <v>JOELHO 45º COM ROSCA,COM DIAMETRO DE 1.1/4".FORNECIMENTO</v>
      </c>
      <c r="C17064" s="749" t="s">
        <v>40612</v>
      </c>
      <c r="I17064" s="749" t="s">
        <v>30</v>
      </c>
      <c r="J17064" s="749" t="n">
        <v>9.55</v>
      </c>
    </row>
    <row collapsed="false" customFormat="false" customHeight="true" hidden="true" ht="12.75" outlineLevel="0" r="17065">
      <c r="A17065" s="749" t="s">
        <v>40613</v>
      </c>
      <c r="B17065" s="749" t="str">
        <f aca="false">C17065&amp;D17065&amp;E17065&amp;F17065&amp;G17065&amp;H17065</f>
        <v>JOELHO 45º COM ROSCA,COM DIAMETRO DE 1.1/4".FORNECIMENTO</v>
      </c>
      <c r="C17065" s="749" t="s">
        <v>40612</v>
      </c>
      <c r="I17065" s="749" t="s">
        <v>30</v>
      </c>
      <c r="J17065" s="749" t="n">
        <v>9.55</v>
      </c>
    </row>
    <row collapsed="false" customFormat="false" customHeight="true" hidden="true" ht="12.75" outlineLevel="0" r="17066">
      <c r="A17066" s="749" t="s">
        <v>40614</v>
      </c>
      <c r="B17066" s="749" t="str">
        <f aca="false">C17066&amp;D17066&amp;E17066&amp;F17066&amp;G17066&amp;H17066</f>
        <v>JOELHO 45º COM ROSCA,COM DIAMETRO DE 1.1/2".FORNECIMENTO</v>
      </c>
      <c r="C17066" s="749" t="s">
        <v>40615</v>
      </c>
      <c r="I17066" s="749" t="s">
        <v>30</v>
      </c>
      <c r="J17066" s="749" t="n">
        <v>13.46</v>
      </c>
    </row>
    <row collapsed="false" customFormat="false" customHeight="true" hidden="true" ht="12.75" outlineLevel="0" r="17067">
      <c r="A17067" s="749" t="s">
        <v>40616</v>
      </c>
      <c r="B17067" s="749" t="str">
        <f aca="false">C17067&amp;D17067&amp;E17067&amp;F17067&amp;G17067&amp;H17067</f>
        <v>JOELHO 45º COM ROSCA,COM DIAMETRO DE 1.1/2".FORNECIMENTO</v>
      </c>
      <c r="C17067" s="749" t="s">
        <v>40615</v>
      </c>
      <c r="I17067" s="749" t="s">
        <v>30</v>
      </c>
      <c r="J17067" s="749" t="n">
        <v>13.46</v>
      </c>
    </row>
    <row collapsed="false" customFormat="false" customHeight="true" hidden="true" ht="12.75" outlineLevel="0" r="17068">
      <c r="A17068" s="749" t="s">
        <v>40617</v>
      </c>
      <c r="B17068" s="749" t="str">
        <f aca="false">C17068&amp;D17068&amp;E17068&amp;F17068&amp;G17068&amp;H17068</f>
        <v>JOELHO 45º COM ROSCA,COM DIAMETRO DE 2".FORNECIMENTO</v>
      </c>
      <c r="C17068" s="749" t="s">
        <v>40618</v>
      </c>
      <c r="I17068" s="749" t="s">
        <v>30</v>
      </c>
      <c r="J17068" s="749" t="n">
        <v>23.92</v>
      </c>
    </row>
    <row collapsed="false" customFormat="false" customHeight="true" hidden="true" ht="12.75" outlineLevel="0" r="17069">
      <c r="A17069" s="749" t="s">
        <v>40619</v>
      </c>
      <c r="B17069" s="749" t="str">
        <f aca="false">C17069&amp;D17069&amp;E17069&amp;F17069&amp;G17069&amp;H17069</f>
        <v>JOELHO 45º COM ROSCA,COM DIAMETRO DE 2".FORNECIMENTO</v>
      </c>
      <c r="C17069" s="749" t="s">
        <v>40618</v>
      </c>
      <c r="I17069" s="749" t="s">
        <v>30</v>
      </c>
      <c r="J17069" s="749" t="n">
        <v>23.92</v>
      </c>
    </row>
    <row collapsed="false" customFormat="false" customHeight="true" hidden="true" ht="12.75" outlineLevel="0" r="17070">
      <c r="A17070" s="749" t="s">
        <v>40620</v>
      </c>
      <c r="B17070" s="749" t="str">
        <f aca="false">C17070&amp;D17070&amp;E17070&amp;F17070&amp;G17070&amp;H17070</f>
        <v>JOELHO 90º COM ROSCA,COM DIAMETRO DE 1/2".FORNECIMENTO</v>
      </c>
      <c r="C17070" s="749" t="s">
        <v>40621</v>
      </c>
      <c r="I17070" s="749" t="s">
        <v>30</v>
      </c>
      <c r="J17070" s="749" t="n">
        <v>1.5</v>
      </c>
    </row>
    <row collapsed="false" customFormat="false" customHeight="true" hidden="true" ht="12.75" outlineLevel="0" r="17071">
      <c r="A17071" s="749" t="s">
        <v>40622</v>
      </c>
      <c r="B17071" s="749" t="str">
        <f aca="false">C17071&amp;D17071&amp;E17071&amp;F17071&amp;G17071&amp;H17071</f>
        <v>JOELHO 90º COM ROSCA,COM DIAMETRO DE 1/2".FORNECIMENTO</v>
      </c>
      <c r="C17071" s="749" t="s">
        <v>40621</v>
      </c>
      <c r="I17071" s="749" t="s">
        <v>30</v>
      </c>
      <c r="J17071" s="749" t="n">
        <v>1.5</v>
      </c>
    </row>
    <row collapsed="false" customFormat="false" customHeight="true" hidden="true" ht="12.75" outlineLevel="0" r="17072">
      <c r="A17072" s="749" t="s">
        <v>40623</v>
      </c>
      <c r="B17072" s="749" t="str">
        <f aca="false">C17072&amp;D17072&amp;E17072&amp;F17072&amp;G17072&amp;H17072</f>
        <v>JOELHO 90º COM ROSCA,COM DIAMETRO DE 3/4".FORNECIMENTO</v>
      </c>
      <c r="C17072" s="749" t="s">
        <v>40624</v>
      </c>
      <c r="I17072" s="749" t="s">
        <v>30</v>
      </c>
      <c r="J17072" s="749" t="n">
        <v>2.31</v>
      </c>
    </row>
    <row collapsed="false" customFormat="false" customHeight="true" hidden="true" ht="12.75" outlineLevel="0" r="17073">
      <c r="A17073" s="749" t="s">
        <v>40625</v>
      </c>
      <c r="B17073" s="749" t="str">
        <f aca="false">C17073&amp;D17073&amp;E17073&amp;F17073&amp;G17073&amp;H17073</f>
        <v>JOELHO 90º COM ROSCA,COM DIAMETRO DE 3/4".FORNECIMENTO</v>
      </c>
      <c r="C17073" s="749" t="s">
        <v>40624</v>
      </c>
      <c r="I17073" s="749" t="s">
        <v>30</v>
      </c>
      <c r="J17073" s="749" t="n">
        <v>2.31</v>
      </c>
    </row>
    <row collapsed="false" customFormat="false" customHeight="true" hidden="true" ht="12.75" outlineLevel="0" r="17074">
      <c r="A17074" s="749" t="s">
        <v>40626</v>
      </c>
      <c r="B17074" s="749" t="str">
        <f aca="false">C17074&amp;D17074&amp;E17074&amp;F17074&amp;G17074&amp;H17074</f>
        <v>JOELHO 90º COM ROSCA,COM DIAMETRO DE 1".FORNECIMENTO</v>
      </c>
      <c r="C17074" s="749" t="s">
        <v>40627</v>
      </c>
      <c r="I17074" s="749" t="s">
        <v>30</v>
      </c>
      <c r="J17074" s="749" t="n">
        <v>3.96</v>
      </c>
    </row>
    <row collapsed="false" customFormat="false" customHeight="true" hidden="true" ht="12.75" outlineLevel="0" r="17075">
      <c r="A17075" s="749" t="s">
        <v>40628</v>
      </c>
      <c r="B17075" s="749" t="str">
        <f aca="false">C17075&amp;D17075&amp;E17075&amp;F17075&amp;G17075&amp;H17075</f>
        <v>JOELHO 90º COM ROSCA,COM DIAMETRO DE 1".FORNECIMENTO</v>
      </c>
      <c r="C17075" s="749" t="s">
        <v>40627</v>
      </c>
      <c r="I17075" s="749" t="s">
        <v>30</v>
      </c>
      <c r="J17075" s="749" t="n">
        <v>3.96</v>
      </c>
    </row>
    <row collapsed="false" customFormat="false" customHeight="true" hidden="true" ht="12.75" outlineLevel="0" r="17076">
      <c r="A17076" s="749" t="s">
        <v>40629</v>
      </c>
      <c r="B17076" s="749" t="str">
        <f aca="false">C17076&amp;D17076&amp;E17076&amp;F17076&amp;G17076&amp;H17076</f>
        <v>JOELHO 90º COM ROSCA,COM DIAMETRO DE 1.1/4".FORNECIMENTO</v>
      </c>
      <c r="C17076" s="749" t="s">
        <v>40630</v>
      </c>
      <c r="I17076" s="749" t="s">
        <v>30</v>
      </c>
      <c r="J17076" s="749" t="n">
        <v>6.66</v>
      </c>
    </row>
    <row collapsed="false" customFormat="false" customHeight="true" hidden="true" ht="12.75" outlineLevel="0" r="17077">
      <c r="A17077" s="749" t="s">
        <v>40631</v>
      </c>
      <c r="B17077" s="749" t="str">
        <f aca="false">C17077&amp;D17077&amp;E17077&amp;F17077&amp;G17077&amp;H17077</f>
        <v>JOELHO 90º COM ROSCA,COM DIAMETRO DE 1.1/4".FORNECIMENTO</v>
      </c>
      <c r="C17077" s="749" t="s">
        <v>40630</v>
      </c>
      <c r="I17077" s="749" t="s">
        <v>30</v>
      </c>
      <c r="J17077" s="749" t="n">
        <v>6.66</v>
      </c>
    </row>
    <row collapsed="false" customFormat="false" customHeight="true" hidden="true" ht="12.75" outlineLevel="0" r="17078">
      <c r="A17078" s="749" t="s">
        <v>40632</v>
      </c>
      <c r="B17078" s="749" t="str">
        <f aca="false">C17078&amp;D17078&amp;E17078&amp;F17078&amp;G17078&amp;H17078</f>
        <v>JOELHO 90º COM ROSCA,COM DIAMETRO DE 1.1/2".FORNECIMENTO</v>
      </c>
      <c r="C17078" s="749" t="s">
        <v>40633</v>
      </c>
      <c r="I17078" s="749" t="s">
        <v>30</v>
      </c>
      <c r="J17078" s="749" t="n">
        <v>6.93</v>
      </c>
    </row>
    <row collapsed="false" customFormat="false" customHeight="true" hidden="true" ht="12.75" outlineLevel="0" r="17079">
      <c r="A17079" s="749" t="s">
        <v>40634</v>
      </c>
      <c r="B17079" s="749" t="str">
        <f aca="false">C17079&amp;D17079&amp;E17079&amp;F17079&amp;G17079&amp;H17079</f>
        <v>JOELHO 90º COM ROSCA,COM DIAMETRO DE 1.1/2".FORNECIMENTO</v>
      </c>
      <c r="C17079" s="749" t="s">
        <v>40633</v>
      </c>
      <c r="I17079" s="749" t="s">
        <v>30</v>
      </c>
      <c r="J17079" s="749" t="n">
        <v>6.93</v>
      </c>
    </row>
    <row collapsed="false" customFormat="false" customHeight="true" hidden="true" ht="12.75" outlineLevel="0" r="17080">
      <c r="A17080" s="749" t="s">
        <v>40635</v>
      </c>
      <c r="B17080" s="749" t="str">
        <f aca="false">C17080&amp;D17080&amp;E17080&amp;F17080&amp;G17080&amp;H17080</f>
        <v>JOELHO 90º COM ROSCA,COM DIAMETRO DE 2".FORNECIMENTO</v>
      </c>
      <c r="C17080" s="749" t="s">
        <v>40636</v>
      </c>
      <c r="I17080" s="749" t="s">
        <v>30</v>
      </c>
      <c r="J17080" s="749" t="n">
        <v>14.54</v>
      </c>
    </row>
    <row collapsed="false" customFormat="false" customHeight="true" hidden="true" ht="12.75" outlineLevel="0" r="17081">
      <c r="A17081" s="749" t="s">
        <v>40637</v>
      </c>
      <c r="B17081" s="749" t="str">
        <f aca="false">C17081&amp;D17081&amp;E17081&amp;F17081&amp;G17081&amp;H17081</f>
        <v>JOELHO 90º COM ROSCA,COM DIAMETRO DE 2".FORNECIMENTO</v>
      </c>
      <c r="C17081" s="749" t="s">
        <v>40636</v>
      </c>
      <c r="I17081" s="749" t="s">
        <v>30</v>
      </c>
      <c r="J17081" s="749" t="n">
        <v>14.54</v>
      </c>
    </row>
    <row collapsed="false" customFormat="false" customHeight="true" hidden="true" ht="12.75" outlineLevel="0" r="17082">
      <c r="A17082" s="749" t="s">
        <v>40638</v>
      </c>
      <c r="B17082" s="749" t="str">
        <f aca="false">C17082&amp;D17082&amp;E17082&amp;F17082&amp;G17082&amp;H17082</f>
        <v>JOELHO DE REDUCAO 90º COM ROSCA,COM DIAMETRO DE 3/4"X1/2".FORNECIMENTO</v>
      </c>
      <c r="C17082" s="749" t="s">
        <v>40639</v>
      </c>
      <c r="D17082" s="749" t="s">
        <v>25184</v>
      </c>
      <c r="I17082" s="749" t="s">
        <v>30</v>
      </c>
      <c r="J17082" s="749" t="n">
        <v>2.42</v>
      </c>
    </row>
    <row collapsed="false" customFormat="false" customHeight="true" hidden="true" ht="12.75" outlineLevel="0" r="17083">
      <c r="A17083" s="749" t="s">
        <v>40640</v>
      </c>
      <c r="B17083" s="749" t="str">
        <f aca="false">C17083&amp;D17083&amp;E17083&amp;F17083&amp;G17083&amp;H17083</f>
        <v>JOELHO DE REDUCAO 90º COM ROSCA,COM DIAMETRO DE 3/4"X1/2".FORNECIMENTO</v>
      </c>
      <c r="C17083" s="749" t="s">
        <v>40639</v>
      </c>
      <c r="D17083" s="749" t="s">
        <v>25184</v>
      </c>
      <c r="I17083" s="749" t="s">
        <v>30</v>
      </c>
      <c r="J17083" s="749" t="n">
        <v>2.42</v>
      </c>
    </row>
    <row collapsed="false" customFormat="false" customHeight="true" hidden="true" ht="12.75" outlineLevel="0" r="17084">
      <c r="A17084" s="749" t="s">
        <v>40641</v>
      </c>
      <c r="B17084" s="749" t="str">
        <f aca="false">C17084&amp;D17084&amp;E17084&amp;F17084&amp;G17084&amp;H17084</f>
        <v>JOELHO DE REDUCAO 90º COM ROSCA,COM DIAMETRO DE 1"X3/4".FORNECIMENTO</v>
      </c>
      <c r="C17084" s="749" t="s">
        <v>40642</v>
      </c>
      <c r="D17084" s="749" t="s">
        <v>34795</v>
      </c>
      <c r="I17084" s="749" t="s">
        <v>30</v>
      </c>
      <c r="J17084" s="749" t="n">
        <v>3.91</v>
      </c>
    </row>
    <row collapsed="false" customFormat="false" customHeight="true" hidden="true" ht="12.75" outlineLevel="0" r="17085">
      <c r="A17085" s="749" t="s">
        <v>40643</v>
      </c>
      <c r="B17085" s="749" t="str">
        <f aca="false">C17085&amp;D17085&amp;E17085&amp;F17085&amp;G17085&amp;H17085</f>
        <v>JOELHO DE REDUCAO 90º COM ROSCA,COM DIAMETRO DE 1"X3/4".FORNECIMENTO</v>
      </c>
      <c r="C17085" s="749" t="s">
        <v>40642</v>
      </c>
      <c r="D17085" s="749" t="s">
        <v>34795</v>
      </c>
      <c r="I17085" s="749" t="s">
        <v>30</v>
      </c>
      <c r="J17085" s="749" t="n">
        <v>3.91</v>
      </c>
    </row>
    <row collapsed="false" customFormat="false" customHeight="true" hidden="true" ht="12.75" outlineLevel="0" r="17086">
      <c r="A17086" s="749" t="s">
        <v>40644</v>
      </c>
      <c r="B17086" s="749" t="str">
        <f aca="false">C17086&amp;D17086&amp;E17086&amp;F17086&amp;G17086&amp;H17086</f>
        <v>JUNCAO 45º COM ROSCA,COM DIAMETRO DE 1/2".FORNECIMENTO</v>
      </c>
      <c r="C17086" s="749" t="s">
        <v>40645</v>
      </c>
      <c r="I17086" s="749" t="s">
        <v>30</v>
      </c>
      <c r="J17086" s="749" t="n">
        <v>3.9</v>
      </c>
    </row>
    <row collapsed="false" customFormat="false" customHeight="true" hidden="true" ht="12.75" outlineLevel="0" r="17087">
      <c r="A17087" s="749" t="s">
        <v>40646</v>
      </c>
      <c r="B17087" s="749" t="str">
        <f aca="false">C17087&amp;D17087&amp;E17087&amp;F17087&amp;G17087&amp;H17087</f>
        <v>JUNCAO 45º COM ROSCA,COM DIAMETRO DE 1/2".FORNECIMENTO</v>
      </c>
      <c r="C17087" s="749" t="s">
        <v>40645</v>
      </c>
      <c r="I17087" s="749" t="s">
        <v>30</v>
      </c>
      <c r="J17087" s="749" t="n">
        <v>3.9</v>
      </c>
    </row>
    <row collapsed="false" customFormat="false" customHeight="true" hidden="true" ht="12.75" outlineLevel="0" r="17088">
      <c r="A17088" s="749" t="s">
        <v>40647</v>
      </c>
      <c r="B17088" s="749" t="str">
        <f aca="false">C17088&amp;D17088&amp;E17088&amp;F17088&amp;G17088&amp;H17088</f>
        <v>JUNCAO 45º COM ROSCA,COM DIAMETRO DE 3/4".FORNECIMENTO</v>
      </c>
      <c r="C17088" s="749" t="s">
        <v>40648</v>
      </c>
      <c r="I17088" s="749" t="s">
        <v>30</v>
      </c>
      <c r="J17088" s="749" t="n">
        <v>4.07</v>
      </c>
    </row>
    <row collapsed="false" customFormat="false" customHeight="true" hidden="true" ht="12.75" outlineLevel="0" r="17089">
      <c r="A17089" s="749" t="s">
        <v>40649</v>
      </c>
      <c r="B17089" s="749" t="str">
        <f aca="false">C17089&amp;D17089&amp;E17089&amp;F17089&amp;G17089&amp;H17089</f>
        <v>JUNCAO 45º COM ROSCA,COM DIAMETRO DE 3/4".FORNECIMENTO</v>
      </c>
      <c r="C17089" s="749" t="s">
        <v>40648</v>
      </c>
      <c r="I17089" s="749" t="s">
        <v>30</v>
      </c>
      <c r="J17089" s="749" t="n">
        <v>4.07</v>
      </c>
    </row>
    <row collapsed="false" customFormat="false" customHeight="true" hidden="true" ht="12.75" outlineLevel="0" r="17090">
      <c r="A17090" s="749" t="s">
        <v>40650</v>
      </c>
      <c r="B17090" s="749" t="str">
        <f aca="false">C17090&amp;D17090&amp;E17090&amp;F17090&amp;G17090&amp;H17090</f>
        <v>JUNCAO 45º COM ROSCA,COM DIAMETRO DE 1".FORNECIMENTO</v>
      </c>
      <c r="C17090" s="749" t="s">
        <v>40651</v>
      </c>
      <c r="I17090" s="749" t="s">
        <v>30</v>
      </c>
      <c r="J17090" s="749" t="n">
        <v>7.18</v>
      </c>
    </row>
    <row collapsed="false" customFormat="false" customHeight="true" hidden="true" ht="12.75" outlineLevel="0" r="17091">
      <c r="A17091" s="749" t="s">
        <v>40652</v>
      </c>
      <c r="B17091" s="749" t="str">
        <f aca="false">C17091&amp;D17091&amp;E17091&amp;F17091&amp;G17091&amp;H17091</f>
        <v>JUNCAO 45º COM ROSCA,COM DIAMETRO DE 1".FORNECIMENTO</v>
      </c>
      <c r="C17091" s="749" t="s">
        <v>40651</v>
      </c>
      <c r="I17091" s="749" t="s">
        <v>30</v>
      </c>
      <c r="J17091" s="749" t="n">
        <v>7.18</v>
      </c>
    </row>
    <row collapsed="false" customFormat="false" customHeight="true" hidden="true" ht="12.75" outlineLevel="0" r="17092">
      <c r="A17092" s="749" t="s">
        <v>40653</v>
      </c>
      <c r="B17092" s="749" t="str">
        <f aca="false">C17092&amp;D17092&amp;E17092&amp;F17092&amp;G17092&amp;H17092</f>
        <v>JUNCAO 45º COM ROSCA,COM DIAMETRO DE 1.1/4".FORNECIMENTO</v>
      </c>
      <c r="C17092" s="749" t="s">
        <v>40654</v>
      </c>
      <c r="I17092" s="749" t="s">
        <v>30</v>
      </c>
      <c r="J17092" s="749" t="n">
        <v>8.03</v>
      </c>
    </row>
    <row collapsed="false" customFormat="false" customHeight="true" hidden="true" ht="12.75" outlineLevel="0" r="17093">
      <c r="A17093" s="749" t="s">
        <v>40655</v>
      </c>
      <c r="B17093" s="749" t="str">
        <f aca="false">C17093&amp;D17093&amp;E17093&amp;F17093&amp;G17093&amp;H17093</f>
        <v>JUNCAO 45º COM ROSCA,COM DIAMETRO DE 1.1/4".FORNECIMENTO</v>
      </c>
      <c r="C17093" s="749" t="s">
        <v>40654</v>
      </c>
      <c r="I17093" s="749" t="s">
        <v>30</v>
      </c>
      <c r="J17093" s="749" t="n">
        <v>8.03</v>
      </c>
    </row>
    <row collapsed="false" customFormat="false" customHeight="true" hidden="true" ht="12.75" outlineLevel="0" r="17094">
      <c r="A17094" s="749" t="s">
        <v>40656</v>
      </c>
      <c r="B17094" s="749" t="str">
        <f aca="false">C17094&amp;D17094&amp;E17094&amp;F17094&amp;G17094&amp;H17094</f>
        <v>JUNCAO 45º COM ROSCA,COM DIAMETRO DE 1.1/2".FORNECIMENTO</v>
      </c>
      <c r="C17094" s="749" t="s">
        <v>40657</v>
      </c>
      <c r="I17094" s="749" t="s">
        <v>30</v>
      </c>
      <c r="J17094" s="749" t="n">
        <v>8.3</v>
      </c>
    </row>
    <row collapsed="false" customFormat="false" customHeight="true" hidden="true" ht="12.75" outlineLevel="0" r="17095">
      <c r="A17095" s="749" t="s">
        <v>40658</v>
      </c>
      <c r="B17095" s="749" t="str">
        <f aca="false">C17095&amp;D17095&amp;E17095&amp;F17095&amp;G17095&amp;H17095</f>
        <v>JUNCAO 45º COM ROSCA,COM DIAMETRO DE 1.1/2".FORNECIMENTO</v>
      </c>
      <c r="C17095" s="749" t="s">
        <v>40657</v>
      </c>
      <c r="I17095" s="749" t="s">
        <v>30</v>
      </c>
      <c r="J17095" s="749" t="n">
        <v>8.3</v>
      </c>
    </row>
    <row collapsed="false" customFormat="false" customHeight="true" hidden="true" ht="12.75" outlineLevel="0" r="17096">
      <c r="A17096" s="749" t="s">
        <v>40659</v>
      </c>
      <c r="B17096" s="749" t="str">
        <f aca="false">C17096&amp;D17096&amp;E17096&amp;F17096&amp;G17096&amp;H17096</f>
        <v>JUNCAO 45º COM ROSCA,COM DIAMETRO DE 2".FORNECIMENTO</v>
      </c>
      <c r="C17096" s="749" t="s">
        <v>40660</v>
      </c>
      <c r="I17096" s="749" t="s">
        <v>30</v>
      </c>
      <c r="J17096" s="749" t="n">
        <v>8.55</v>
      </c>
    </row>
    <row collapsed="false" customFormat="false" customHeight="true" hidden="true" ht="12.75" outlineLevel="0" r="17097">
      <c r="A17097" s="749" t="s">
        <v>40661</v>
      </c>
      <c r="B17097" s="749" t="str">
        <f aca="false">C17097&amp;D17097&amp;E17097&amp;F17097&amp;G17097&amp;H17097</f>
        <v>JUNCAO 45º COM ROSCA,COM DIAMETRO DE 2".FORNECIMENTO</v>
      </c>
      <c r="C17097" s="749" t="s">
        <v>40660</v>
      </c>
      <c r="I17097" s="749" t="s">
        <v>30</v>
      </c>
      <c r="J17097" s="749" t="n">
        <v>8.55</v>
      </c>
    </row>
    <row collapsed="false" customFormat="false" customHeight="true" hidden="true" ht="12.75" outlineLevel="0" r="17098">
      <c r="A17098" s="749" t="s">
        <v>40662</v>
      </c>
      <c r="B17098" s="749" t="str">
        <f aca="false">C17098&amp;D17098&amp;E17098&amp;F17098&amp;G17098&amp;H17098</f>
        <v>LUVA COM ROSCA,COM DIAMETRO DE 1/2".FORNECIMENTO</v>
      </c>
      <c r="C17098" s="749" t="s">
        <v>40663</v>
      </c>
      <c r="I17098" s="749" t="s">
        <v>30</v>
      </c>
      <c r="J17098" s="749" t="n">
        <v>0.87</v>
      </c>
    </row>
    <row collapsed="false" customFormat="false" customHeight="true" hidden="true" ht="12.75" outlineLevel="0" r="17099">
      <c r="A17099" s="749" t="s">
        <v>40664</v>
      </c>
      <c r="B17099" s="749" t="str">
        <f aca="false">C17099&amp;D17099&amp;E17099&amp;F17099&amp;G17099&amp;H17099</f>
        <v>LUVA COM ROSCA,COM DIAMETRO DE 1/2".FORNECIMENTO</v>
      </c>
      <c r="C17099" s="749" t="s">
        <v>40663</v>
      </c>
      <c r="I17099" s="749" t="s">
        <v>30</v>
      </c>
      <c r="J17099" s="749" t="n">
        <v>0.87</v>
      </c>
    </row>
    <row collapsed="false" customFormat="false" customHeight="true" hidden="true" ht="12.75" outlineLevel="0" r="17100">
      <c r="A17100" s="749" t="s">
        <v>40665</v>
      </c>
      <c r="B17100" s="749" t="str">
        <f aca="false">C17100&amp;D17100&amp;E17100&amp;F17100&amp;G17100&amp;H17100</f>
        <v>LUVA COM ROSCA,COM DIAMETRO DE 3/4".FORNECIMENTO</v>
      </c>
      <c r="C17100" s="749" t="s">
        <v>40666</v>
      </c>
      <c r="I17100" s="749" t="s">
        <v>30</v>
      </c>
      <c r="J17100" s="749" t="n">
        <v>1.39</v>
      </c>
    </row>
    <row collapsed="false" customFormat="false" customHeight="true" hidden="true" ht="12.75" outlineLevel="0" r="17101">
      <c r="A17101" s="749" t="s">
        <v>40667</v>
      </c>
      <c r="B17101" s="749" t="str">
        <f aca="false">C17101&amp;D17101&amp;E17101&amp;F17101&amp;G17101&amp;H17101</f>
        <v>LUVA COM ROSCA,COM DIAMETRO DE 3/4".FORNECIMENTO</v>
      </c>
      <c r="C17101" s="749" t="s">
        <v>40666</v>
      </c>
      <c r="I17101" s="749" t="s">
        <v>30</v>
      </c>
      <c r="J17101" s="749" t="n">
        <v>1.39</v>
      </c>
    </row>
    <row collapsed="false" customFormat="false" customHeight="true" hidden="true" ht="12.75" outlineLevel="0" r="17102">
      <c r="A17102" s="749" t="s">
        <v>40668</v>
      </c>
      <c r="B17102" s="749" t="str">
        <f aca="false">C17102&amp;D17102&amp;E17102&amp;F17102&amp;G17102&amp;H17102</f>
        <v>LUVA COM ROSCA,COM DIAMETRO DE 1".FORNECIMENTO</v>
      </c>
      <c r="C17102" s="749" t="s">
        <v>40669</v>
      </c>
      <c r="I17102" s="749" t="s">
        <v>30</v>
      </c>
      <c r="J17102" s="749" t="n">
        <v>2.82</v>
      </c>
    </row>
    <row collapsed="false" customFormat="false" customHeight="true" hidden="true" ht="12.75" outlineLevel="0" r="17103">
      <c r="A17103" s="749" t="s">
        <v>40670</v>
      </c>
      <c r="B17103" s="749" t="str">
        <f aca="false">C17103&amp;D17103&amp;E17103&amp;F17103&amp;G17103&amp;H17103</f>
        <v>LUVA COM ROSCA,COM DIAMETRO DE 1".FORNECIMENTO</v>
      </c>
      <c r="C17103" s="749" t="s">
        <v>40669</v>
      </c>
      <c r="I17103" s="749" t="s">
        <v>30</v>
      </c>
      <c r="J17103" s="749" t="n">
        <v>2.82</v>
      </c>
    </row>
    <row collapsed="false" customFormat="false" customHeight="true" hidden="true" ht="12.75" outlineLevel="0" r="17104">
      <c r="A17104" s="749" t="s">
        <v>40671</v>
      </c>
      <c r="B17104" s="749" t="str">
        <f aca="false">C17104&amp;D17104&amp;E17104&amp;F17104&amp;G17104&amp;H17104</f>
        <v>LUVA COM ROSCA,COM DIAMETRO DE 1.1/4".FORNECIMENTO</v>
      </c>
      <c r="C17104" s="749" t="s">
        <v>40672</v>
      </c>
      <c r="I17104" s="749" t="s">
        <v>30</v>
      </c>
      <c r="J17104" s="749" t="n">
        <v>5.56</v>
      </c>
    </row>
    <row collapsed="false" customFormat="false" customHeight="true" hidden="true" ht="12.75" outlineLevel="0" r="17105">
      <c r="A17105" s="749" t="s">
        <v>40673</v>
      </c>
      <c r="B17105" s="749" t="str">
        <f aca="false">C17105&amp;D17105&amp;E17105&amp;F17105&amp;G17105&amp;H17105</f>
        <v>LUVA COM ROSCA,COM DIAMETRO DE 1.1/4".FORNECIMENTO</v>
      </c>
      <c r="C17105" s="749" t="s">
        <v>40672</v>
      </c>
      <c r="I17105" s="749" t="s">
        <v>30</v>
      </c>
      <c r="J17105" s="749" t="n">
        <v>5.56</v>
      </c>
    </row>
    <row collapsed="false" customFormat="false" customHeight="true" hidden="true" ht="12.75" outlineLevel="0" r="17106">
      <c r="A17106" s="749" t="s">
        <v>40674</v>
      </c>
      <c r="B17106" s="749" t="str">
        <f aca="false">C17106&amp;D17106&amp;E17106&amp;F17106&amp;G17106&amp;H17106</f>
        <v>LUVA COM ROSCA,COM DIAMETRO DE 1.1/2".FORNECIMENTO</v>
      </c>
      <c r="C17106" s="749" t="s">
        <v>40675</v>
      </c>
      <c r="I17106" s="749" t="s">
        <v>30</v>
      </c>
      <c r="J17106" s="749" t="n">
        <v>5.67</v>
      </c>
    </row>
    <row collapsed="false" customFormat="false" customHeight="true" hidden="true" ht="12.75" outlineLevel="0" r="17107">
      <c r="A17107" s="749" t="s">
        <v>40676</v>
      </c>
      <c r="B17107" s="749" t="str">
        <f aca="false">C17107&amp;D17107&amp;E17107&amp;F17107&amp;G17107&amp;H17107</f>
        <v>LUVA COM ROSCA,COM DIAMETRO DE 1.1/2".FORNECIMENTO</v>
      </c>
      <c r="C17107" s="749" t="s">
        <v>40675</v>
      </c>
      <c r="I17107" s="749" t="s">
        <v>30</v>
      </c>
      <c r="J17107" s="749" t="n">
        <v>5.67</v>
      </c>
    </row>
    <row collapsed="false" customFormat="false" customHeight="true" hidden="true" ht="12.75" outlineLevel="0" r="17108">
      <c r="A17108" s="749" t="s">
        <v>40677</v>
      </c>
      <c r="B17108" s="749" t="str">
        <f aca="false">C17108&amp;D17108&amp;E17108&amp;F17108&amp;G17108&amp;H17108</f>
        <v>LUVA COM ROSCA,COM DIAMETRO DE 2".FORNECIMENTO</v>
      </c>
      <c r="C17108" s="749" t="s">
        <v>40678</v>
      </c>
      <c r="I17108" s="749" t="s">
        <v>30</v>
      </c>
      <c r="J17108" s="749" t="n">
        <v>11.58</v>
      </c>
    </row>
    <row collapsed="false" customFormat="false" customHeight="true" hidden="true" ht="12.75" outlineLevel="0" r="17109">
      <c r="A17109" s="749" t="s">
        <v>40679</v>
      </c>
      <c r="B17109" s="749" t="str">
        <f aca="false">C17109&amp;D17109&amp;E17109&amp;F17109&amp;G17109&amp;H17109</f>
        <v>LUVA COM ROSCA,COM DIAMETRO DE 2".FORNECIMENTO</v>
      </c>
      <c r="C17109" s="749" t="s">
        <v>40678</v>
      </c>
      <c r="I17109" s="749" t="s">
        <v>30</v>
      </c>
      <c r="J17109" s="749" t="n">
        <v>11.58</v>
      </c>
    </row>
    <row collapsed="false" customFormat="false" customHeight="true" hidden="true" ht="12.75" outlineLevel="0" r="17110">
      <c r="A17110" s="749" t="s">
        <v>40680</v>
      </c>
      <c r="B17110" s="749" t="str">
        <f aca="false">C17110&amp;D17110&amp;E17110&amp;F17110&amp;G17110&amp;H17110</f>
        <v>LUVA COM ROSCA,COM DIAMETRO DE 2.1/2".FORNECIMENTO</v>
      </c>
      <c r="C17110" s="749" t="s">
        <v>40681</v>
      </c>
      <c r="I17110" s="749" t="s">
        <v>30</v>
      </c>
      <c r="J17110" s="749" t="n">
        <v>19.15</v>
      </c>
    </row>
    <row collapsed="false" customFormat="false" customHeight="true" hidden="true" ht="12.75" outlineLevel="0" r="17111">
      <c r="A17111" s="749" t="s">
        <v>40682</v>
      </c>
      <c r="B17111" s="749" t="str">
        <f aca="false">C17111&amp;D17111&amp;E17111&amp;F17111&amp;G17111&amp;H17111</f>
        <v>LUVA COM ROSCA,COM DIAMETRO DE 2.1/2".FORNECIMENTO</v>
      </c>
      <c r="C17111" s="749" t="s">
        <v>40681</v>
      </c>
      <c r="I17111" s="749" t="s">
        <v>30</v>
      </c>
      <c r="J17111" s="749" t="n">
        <v>19.15</v>
      </c>
    </row>
    <row collapsed="false" customFormat="false" customHeight="true" hidden="true" ht="12.75" outlineLevel="0" r="17112">
      <c r="A17112" s="749" t="s">
        <v>40683</v>
      </c>
      <c r="B17112" s="749" t="str">
        <f aca="false">C17112&amp;D17112&amp;E17112&amp;F17112&amp;G17112&amp;H17112</f>
        <v>LUVA COM ROSCA,COM DIAMETRO DE 3".FORNECIMENTO</v>
      </c>
      <c r="C17112" s="749" t="s">
        <v>40684</v>
      </c>
      <c r="I17112" s="749" t="s">
        <v>30</v>
      </c>
      <c r="J17112" s="749" t="n">
        <v>26.84</v>
      </c>
    </row>
    <row collapsed="false" customFormat="false" customHeight="true" hidden="true" ht="12.75" outlineLevel="0" r="17113">
      <c r="A17113" s="749" t="s">
        <v>40685</v>
      </c>
      <c r="B17113" s="749" t="str">
        <f aca="false">C17113&amp;D17113&amp;E17113&amp;F17113&amp;G17113&amp;H17113</f>
        <v>LUVA COM ROSCA,COM DIAMETRO DE 3".FORNECIMENTO</v>
      </c>
      <c r="C17113" s="749" t="s">
        <v>40684</v>
      </c>
      <c r="I17113" s="749" t="s">
        <v>30</v>
      </c>
      <c r="J17113" s="749" t="n">
        <v>26.84</v>
      </c>
    </row>
    <row collapsed="false" customFormat="false" customHeight="true" hidden="true" ht="12.75" outlineLevel="0" r="17114">
      <c r="A17114" s="749" t="s">
        <v>40686</v>
      </c>
      <c r="B17114" s="749" t="str">
        <f aca="false">C17114&amp;D17114&amp;E17114&amp;F17114&amp;G17114&amp;H17114</f>
        <v>LUVA COM ROSCA,COM DIAMETRO DE 4".FORNECIMENTO</v>
      </c>
      <c r="C17114" s="749" t="s">
        <v>40687</v>
      </c>
      <c r="I17114" s="749" t="s">
        <v>30</v>
      </c>
      <c r="J17114" s="749" t="n">
        <v>36.64</v>
      </c>
    </row>
    <row collapsed="false" customFormat="false" customHeight="true" hidden="true" ht="12.75" outlineLevel="0" r="17115">
      <c r="A17115" s="749" t="s">
        <v>40688</v>
      </c>
      <c r="B17115" s="749" t="str">
        <f aca="false">C17115&amp;D17115&amp;E17115&amp;F17115&amp;G17115&amp;H17115</f>
        <v>LUVA COM ROSCA,COM DIAMETRO DE 4".FORNECIMENTO</v>
      </c>
      <c r="C17115" s="749" t="s">
        <v>40687</v>
      </c>
      <c r="I17115" s="749" t="s">
        <v>30</v>
      </c>
      <c r="J17115" s="749" t="n">
        <v>36.64</v>
      </c>
    </row>
    <row collapsed="false" customFormat="false" customHeight="true" hidden="true" ht="12.75" outlineLevel="0" r="17116">
      <c r="A17116" s="749" t="s">
        <v>40689</v>
      </c>
      <c r="B17116" s="749" t="str">
        <f aca="false">C17116&amp;D17116&amp;E17116&amp;F17116&amp;G17116&amp;H17116</f>
        <v>LUVA DE REDUCAO COM ROSCA,COM DIAMETRO DE 3/4"X1/2".FORNECIMENTO</v>
      </c>
      <c r="C17116" s="749" t="s">
        <v>40690</v>
      </c>
      <c r="D17116" s="749" t="s">
        <v>13192</v>
      </c>
      <c r="I17116" s="749" t="s">
        <v>30</v>
      </c>
      <c r="J17116" s="749" t="n">
        <v>2.13</v>
      </c>
    </row>
    <row collapsed="false" customFormat="false" customHeight="true" hidden="true" ht="12.75" outlineLevel="0" r="17117">
      <c r="A17117" s="749" t="s">
        <v>40691</v>
      </c>
      <c r="B17117" s="749" t="str">
        <f aca="false">C17117&amp;D17117&amp;E17117&amp;F17117&amp;G17117&amp;H17117</f>
        <v>LUVA DE REDUCAO COM ROSCA,COM DIAMETRO DE 3/4"X1/2".FORNECIMENTO</v>
      </c>
      <c r="C17117" s="749" t="s">
        <v>40690</v>
      </c>
      <c r="D17117" s="749" t="s">
        <v>13192</v>
      </c>
      <c r="I17117" s="749" t="s">
        <v>30</v>
      </c>
      <c r="J17117" s="749" t="n">
        <v>2.13</v>
      </c>
    </row>
    <row collapsed="false" customFormat="false" customHeight="true" hidden="true" ht="12.75" outlineLevel="0" r="17118">
      <c r="A17118" s="749" t="s">
        <v>40692</v>
      </c>
      <c r="B17118" s="749" t="str">
        <f aca="false">C17118&amp;D17118&amp;E17118&amp;F17118&amp;G17118&amp;H17118</f>
        <v>LUVA DE REDUCAO COM ROSCA,COM DIAMETRO DE 1"X3/4".FORNECIMENTO</v>
      </c>
      <c r="C17118" s="749" t="s">
        <v>40693</v>
      </c>
      <c r="D17118" s="749" t="s">
        <v>12104</v>
      </c>
      <c r="I17118" s="749" t="s">
        <v>30</v>
      </c>
      <c r="J17118" s="749" t="n">
        <v>2.72</v>
      </c>
    </row>
    <row collapsed="false" customFormat="false" customHeight="true" hidden="true" ht="12.75" outlineLevel="0" r="17119">
      <c r="A17119" s="749" t="s">
        <v>40694</v>
      </c>
      <c r="B17119" s="749" t="str">
        <f aca="false">C17119&amp;D17119&amp;E17119&amp;F17119&amp;G17119&amp;H17119</f>
        <v>LUVA DE REDUCAO COM ROSCA,COM DIAMETRO DE 1"X3/4".FORNECIMENTO</v>
      </c>
      <c r="C17119" s="749" t="s">
        <v>40693</v>
      </c>
      <c r="D17119" s="749" t="s">
        <v>12104</v>
      </c>
      <c r="I17119" s="749" t="s">
        <v>30</v>
      </c>
      <c r="J17119" s="749" t="n">
        <v>2.72</v>
      </c>
    </row>
    <row collapsed="false" customFormat="false" customHeight="true" hidden="true" ht="12.75" outlineLevel="0" r="17120">
      <c r="A17120" s="749" t="s">
        <v>40695</v>
      </c>
      <c r="B17120" s="749" t="str">
        <f aca="false">C17120&amp;D17120&amp;E17120&amp;F17120&amp;G17120&amp;H17120</f>
        <v>LUVA DE CORRER PARA TUBO ROSCAVEL,COM DIAMETRO DE 1/2".FORNECIMENTO</v>
      </c>
      <c r="C17120" s="749" t="s">
        <v>40696</v>
      </c>
      <c r="D17120" s="749" t="s">
        <v>26665</v>
      </c>
      <c r="I17120" s="749" t="s">
        <v>30</v>
      </c>
      <c r="J17120" s="749" t="n">
        <v>8.67</v>
      </c>
    </row>
    <row collapsed="false" customFormat="false" customHeight="true" hidden="true" ht="12.75" outlineLevel="0" r="17121">
      <c r="A17121" s="749" t="s">
        <v>40697</v>
      </c>
      <c r="B17121" s="749" t="str">
        <f aca="false">C17121&amp;D17121&amp;E17121&amp;F17121&amp;G17121&amp;H17121</f>
        <v>LUVA DE CORRER PARA TUBO ROSCAVEL,COM DIAMETRO DE 1/2".FORNECIMENTO</v>
      </c>
      <c r="C17121" s="749" t="s">
        <v>40696</v>
      </c>
      <c r="D17121" s="749" t="s">
        <v>26665</v>
      </c>
      <c r="I17121" s="749" t="s">
        <v>30</v>
      </c>
      <c r="J17121" s="749" t="n">
        <v>8.67</v>
      </c>
    </row>
    <row collapsed="false" customFormat="false" customHeight="true" hidden="true" ht="12.75" outlineLevel="0" r="17122">
      <c r="A17122" s="749" t="s">
        <v>40698</v>
      </c>
      <c r="B17122" s="749" t="str">
        <f aca="false">C17122&amp;D17122&amp;E17122&amp;F17122&amp;G17122&amp;H17122</f>
        <v>LUVA DE CORRER PARA TUBO ROSCAVEL,COM DIAMETRO DE 3/4".FORNECIMENTO</v>
      </c>
      <c r="C17122" s="749" t="s">
        <v>40699</v>
      </c>
      <c r="D17122" s="749" t="s">
        <v>26665</v>
      </c>
      <c r="I17122" s="749" t="s">
        <v>30</v>
      </c>
      <c r="J17122" s="749" t="n">
        <v>11.84</v>
      </c>
    </row>
    <row collapsed="false" customFormat="false" customHeight="true" hidden="true" ht="12.75" outlineLevel="0" r="17123">
      <c r="A17123" s="749" t="s">
        <v>40700</v>
      </c>
      <c r="B17123" s="749" t="str">
        <f aca="false">C17123&amp;D17123&amp;E17123&amp;F17123&amp;G17123&amp;H17123</f>
        <v>LUVA DE CORRER PARA TUBO ROSCAVEL,COM DIAMETRO DE 3/4".FORNECIMENTO</v>
      </c>
      <c r="C17123" s="749" t="s">
        <v>40699</v>
      </c>
      <c r="D17123" s="749" t="s">
        <v>26665</v>
      </c>
      <c r="I17123" s="749" t="s">
        <v>30</v>
      </c>
      <c r="J17123" s="749" t="n">
        <v>11.84</v>
      </c>
    </row>
    <row collapsed="false" customFormat="false" customHeight="true" hidden="true" ht="12.75" outlineLevel="0" r="17124">
      <c r="A17124" s="749" t="s">
        <v>40701</v>
      </c>
      <c r="B17124" s="749" t="str">
        <f aca="false">C17124&amp;D17124&amp;E17124&amp;F17124&amp;G17124&amp;H17124</f>
        <v>LUVA DE CORRER PARA TUBO ROSCAVEL,COM DIAMETRO DE 1.1/2".FORNECIMENTO</v>
      </c>
      <c r="C17124" s="749" t="s">
        <v>40702</v>
      </c>
      <c r="D17124" s="749" t="s">
        <v>26684</v>
      </c>
      <c r="I17124" s="749" t="s">
        <v>30</v>
      </c>
      <c r="J17124" s="749" t="n">
        <v>27.22</v>
      </c>
    </row>
    <row collapsed="false" customFormat="false" customHeight="true" hidden="true" ht="12.75" outlineLevel="0" r="17125">
      <c r="A17125" s="749" t="s">
        <v>40703</v>
      </c>
      <c r="B17125" s="749" t="str">
        <f aca="false">C17125&amp;D17125&amp;E17125&amp;F17125&amp;G17125&amp;H17125</f>
        <v>LUVA DE CORRER PARA TUBO ROSCAVEL,COM DIAMETRO DE 1.1/2".FORNECIMENTO</v>
      </c>
      <c r="C17125" s="749" t="s">
        <v>40702</v>
      </c>
      <c r="D17125" s="749" t="s">
        <v>26684</v>
      </c>
      <c r="I17125" s="749" t="s">
        <v>30</v>
      </c>
      <c r="J17125" s="749" t="n">
        <v>27.22</v>
      </c>
    </row>
    <row collapsed="false" customFormat="false" customHeight="true" hidden="true" ht="12.75" outlineLevel="0" r="17126">
      <c r="A17126" s="749" t="s">
        <v>40704</v>
      </c>
      <c r="B17126" s="749" t="str">
        <f aca="false">C17126&amp;D17126&amp;E17126&amp;F17126&amp;G17126&amp;H17126</f>
        <v>NIPEL COM ROSCA,COM DIAMETRO DE 1/2".FORNECIMENTO</v>
      </c>
      <c r="C17126" s="749" t="s">
        <v>40705</v>
      </c>
      <c r="I17126" s="749" t="s">
        <v>30</v>
      </c>
      <c r="J17126" s="749" t="n">
        <v>0.61</v>
      </c>
    </row>
    <row collapsed="false" customFormat="false" customHeight="true" hidden="true" ht="12.75" outlineLevel="0" r="17127">
      <c r="A17127" s="749" t="s">
        <v>40706</v>
      </c>
      <c r="B17127" s="749" t="str">
        <f aca="false">C17127&amp;D17127&amp;E17127&amp;F17127&amp;G17127&amp;H17127</f>
        <v>NIPEL COM ROSCA,COM DIAMETRO DE 1/2".FORNECIMENTO</v>
      </c>
      <c r="C17127" s="749" t="s">
        <v>40705</v>
      </c>
      <c r="I17127" s="749" t="s">
        <v>30</v>
      </c>
      <c r="J17127" s="749" t="n">
        <v>0.61</v>
      </c>
    </row>
    <row collapsed="false" customFormat="false" customHeight="true" hidden="true" ht="12.75" outlineLevel="0" r="17128">
      <c r="A17128" s="749" t="s">
        <v>40707</v>
      </c>
      <c r="B17128" s="749" t="str">
        <f aca="false">C17128&amp;D17128&amp;E17128&amp;F17128&amp;G17128&amp;H17128</f>
        <v>NIPEL COM ROSCA,COM DIAMETRO DE 3/4".FORNECIMENTO</v>
      </c>
      <c r="C17128" s="749" t="s">
        <v>40708</v>
      </c>
      <c r="I17128" s="749" t="s">
        <v>30</v>
      </c>
      <c r="J17128" s="749" t="n">
        <v>0.86</v>
      </c>
    </row>
    <row collapsed="false" customFormat="false" customHeight="true" hidden="true" ht="12.75" outlineLevel="0" r="17129">
      <c r="A17129" s="749" t="s">
        <v>40709</v>
      </c>
      <c r="B17129" s="749" t="str">
        <f aca="false">C17129&amp;D17129&amp;E17129&amp;F17129&amp;G17129&amp;H17129</f>
        <v>NIPEL COM ROSCA,COM DIAMETRO DE 3/4".FORNECIMENTO</v>
      </c>
      <c r="C17129" s="749" t="s">
        <v>40708</v>
      </c>
      <c r="I17129" s="749" t="s">
        <v>30</v>
      </c>
      <c r="J17129" s="749" t="n">
        <v>0.86</v>
      </c>
    </row>
    <row collapsed="false" customFormat="false" customHeight="true" hidden="true" ht="12.75" outlineLevel="0" r="17130">
      <c r="A17130" s="749" t="s">
        <v>40710</v>
      </c>
      <c r="B17130" s="749" t="str">
        <f aca="false">C17130&amp;D17130&amp;E17130&amp;F17130&amp;G17130&amp;H17130</f>
        <v>NIPEL COM ROSCA,COM DIAMETRO DE 1".FORNECIMENTO</v>
      </c>
      <c r="C17130" s="749" t="s">
        <v>40711</v>
      </c>
      <c r="I17130" s="749" t="s">
        <v>30</v>
      </c>
      <c r="J17130" s="749" t="n">
        <v>1.85</v>
      </c>
    </row>
    <row collapsed="false" customFormat="false" customHeight="true" hidden="true" ht="12.75" outlineLevel="0" r="17131">
      <c r="A17131" s="749" t="s">
        <v>40712</v>
      </c>
      <c r="B17131" s="749" t="str">
        <f aca="false">C17131&amp;D17131&amp;E17131&amp;F17131&amp;G17131&amp;H17131</f>
        <v>NIPEL COM ROSCA,COM DIAMETRO DE 1".FORNECIMENTO</v>
      </c>
      <c r="C17131" s="749" t="s">
        <v>40711</v>
      </c>
      <c r="I17131" s="749" t="s">
        <v>30</v>
      </c>
      <c r="J17131" s="749" t="n">
        <v>1.85</v>
      </c>
    </row>
    <row collapsed="false" customFormat="false" customHeight="true" hidden="true" ht="12.75" outlineLevel="0" r="17132">
      <c r="A17132" s="749" t="s">
        <v>40713</v>
      </c>
      <c r="B17132" s="749" t="str">
        <f aca="false">C17132&amp;D17132&amp;E17132&amp;F17132&amp;G17132&amp;H17132</f>
        <v>NIPEL COM ROSCA,COM DIAMETRO DE 1.1/4".FORNECIMENTO</v>
      </c>
      <c r="C17132" s="749" t="s">
        <v>40714</v>
      </c>
      <c r="I17132" s="749" t="s">
        <v>30</v>
      </c>
      <c r="J17132" s="749" t="n">
        <v>4.7</v>
      </c>
    </row>
    <row collapsed="false" customFormat="false" customHeight="true" hidden="true" ht="12.75" outlineLevel="0" r="17133">
      <c r="A17133" s="749" t="s">
        <v>40715</v>
      </c>
      <c r="B17133" s="749" t="str">
        <f aca="false">C17133&amp;D17133&amp;E17133&amp;F17133&amp;G17133&amp;H17133</f>
        <v>NIPEL COM ROSCA,COM DIAMETRO DE 1.1/4".FORNECIMENTO</v>
      </c>
      <c r="C17133" s="749" t="s">
        <v>40714</v>
      </c>
      <c r="I17133" s="749" t="s">
        <v>30</v>
      </c>
      <c r="J17133" s="749" t="n">
        <v>4.7</v>
      </c>
    </row>
    <row collapsed="false" customFormat="false" customHeight="true" hidden="true" ht="12.75" outlineLevel="0" r="17134">
      <c r="A17134" s="749" t="s">
        <v>40716</v>
      </c>
      <c r="B17134" s="749" t="str">
        <f aca="false">C17134&amp;D17134&amp;E17134&amp;F17134&amp;G17134&amp;H17134</f>
        <v>NIPEL COM ROSCA,COM DIAMETRO DE 1.1/2".FORNECIMENTO</v>
      </c>
      <c r="C17134" s="749" t="s">
        <v>40717</v>
      </c>
      <c r="I17134" s="749" t="s">
        <v>30</v>
      </c>
      <c r="J17134" s="749" t="n">
        <v>5.92</v>
      </c>
    </row>
    <row collapsed="false" customFormat="false" customHeight="true" hidden="true" ht="12.75" outlineLevel="0" r="17135">
      <c r="A17135" s="749" t="s">
        <v>40718</v>
      </c>
      <c r="B17135" s="749" t="str">
        <f aca="false">C17135&amp;D17135&amp;E17135&amp;F17135&amp;G17135&amp;H17135</f>
        <v>NIPEL COM ROSCA,COM DIAMETRO DE 1.1/2".FORNECIMENTO</v>
      </c>
      <c r="C17135" s="749" t="s">
        <v>40717</v>
      </c>
      <c r="I17135" s="749" t="s">
        <v>30</v>
      </c>
      <c r="J17135" s="749" t="n">
        <v>5.92</v>
      </c>
    </row>
    <row collapsed="false" customFormat="false" customHeight="true" hidden="true" ht="12.75" outlineLevel="0" r="17136">
      <c r="A17136" s="749" t="s">
        <v>40719</v>
      </c>
      <c r="B17136" s="749" t="str">
        <f aca="false">C17136&amp;D17136&amp;E17136&amp;F17136&amp;G17136&amp;H17136</f>
        <v>NIPEL COM ROSCA,COM DIAMETRO DE 2".FORNECIMENTO</v>
      </c>
      <c r="C17136" s="749" t="s">
        <v>40720</v>
      </c>
      <c r="I17136" s="749" t="s">
        <v>30</v>
      </c>
      <c r="J17136" s="749" t="n">
        <v>10.79</v>
      </c>
    </row>
    <row collapsed="false" customFormat="false" customHeight="true" hidden="true" ht="12.75" outlineLevel="0" r="17137">
      <c r="A17137" s="749" t="s">
        <v>40721</v>
      </c>
      <c r="B17137" s="749" t="str">
        <f aca="false">C17137&amp;D17137&amp;E17137&amp;F17137&amp;G17137&amp;H17137</f>
        <v>NIPEL COM ROSCA,COM DIAMETRO DE 2".FORNECIMENTO</v>
      </c>
      <c r="C17137" s="749" t="s">
        <v>40720</v>
      </c>
      <c r="I17137" s="749" t="s">
        <v>30</v>
      </c>
      <c r="J17137" s="749" t="n">
        <v>10.79</v>
      </c>
    </row>
    <row collapsed="false" customFormat="false" customHeight="true" hidden="true" ht="12.75" outlineLevel="0" r="17138">
      <c r="A17138" s="749" t="s">
        <v>40722</v>
      </c>
      <c r="B17138" s="749" t="str">
        <f aca="false">C17138&amp;D17138&amp;E17138&amp;F17138&amp;G17138&amp;H17138</f>
        <v>PLUG COM ROSCA,COM DIAMETRO DE 1/2".FORNECIMENTO</v>
      </c>
      <c r="C17138" s="749" t="s">
        <v>40723</v>
      </c>
      <c r="I17138" s="749" t="s">
        <v>30</v>
      </c>
      <c r="J17138" s="749" t="n">
        <v>0.4</v>
      </c>
    </row>
    <row collapsed="false" customFormat="false" customHeight="true" hidden="true" ht="12.75" outlineLevel="0" r="17139">
      <c r="A17139" s="749" t="s">
        <v>40724</v>
      </c>
      <c r="B17139" s="749" t="str">
        <f aca="false">C17139&amp;D17139&amp;E17139&amp;F17139&amp;G17139&amp;H17139</f>
        <v>PLUG COM ROSCA,COM DIAMETRO DE 1/2".FORNECIMENTO</v>
      </c>
      <c r="C17139" s="749" t="s">
        <v>40723</v>
      </c>
      <c r="I17139" s="749" t="s">
        <v>30</v>
      </c>
      <c r="J17139" s="749" t="n">
        <v>0.4</v>
      </c>
    </row>
    <row collapsed="false" customFormat="false" customHeight="true" hidden="true" ht="12.75" outlineLevel="0" r="17140">
      <c r="A17140" s="749" t="s">
        <v>40725</v>
      </c>
      <c r="B17140" s="749" t="str">
        <f aca="false">C17140&amp;D17140&amp;E17140&amp;F17140&amp;G17140&amp;H17140</f>
        <v>PLUG COM ROSCA,COM DIAMETRO DE 3/4".FORNECIMENTO</v>
      </c>
      <c r="C17140" s="749" t="s">
        <v>40726</v>
      </c>
      <c r="I17140" s="749" t="s">
        <v>30</v>
      </c>
      <c r="J17140" s="749" t="n">
        <v>0.58</v>
      </c>
    </row>
    <row collapsed="false" customFormat="false" customHeight="true" hidden="true" ht="12.75" outlineLevel="0" r="17141">
      <c r="A17141" s="749" t="s">
        <v>40727</v>
      </c>
      <c r="B17141" s="749" t="str">
        <f aca="false">C17141&amp;D17141&amp;E17141&amp;F17141&amp;G17141&amp;H17141</f>
        <v>PLUG COM ROSCA,COM DIAMETRO DE 3/4".FORNECIMENTO</v>
      </c>
      <c r="C17141" s="749" t="s">
        <v>40726</v>
      </c>
      <c r="I17141" s="749" t="s">
        <v>30</v>
      </c>
      <c r="J17141" s="749" t="n">
        <v>0.58</v>
      </c>
    </row>
    <row collapsed="false" customFormat="false" customHeight="true" hidden="true" ht="12.75" outlineLevel="0" r="17142">
      <c r="A17142" s="749" t="s">
        <v>40728</v>
      </c>
      <c r="B17142" s="749" t="str">
        <f aca="false">C17142&amp;D17142&amp;E17142&amp;F17142&amp;G17142&amp;H17142</f>
        <v>PLUG COM ROSCA,COM DIAMETRO DE 1".FORNECIMENTO</v>
      </c>
      <c r="C17142" s="749" t="s">
        <v>40729</v>
      </c>
      <c r="I17142" s="749" t="s">
        <v>30</v>
      </c>
      <c r="J17142" s="749" t="n">
        <v>1.42</v>
      </c>
    </row>
    <row collapsed="false" customFormat="false" customHeight="true" hidden="true" ht="12.75" outlineLevel="0" r="17143">
      <c r="A17143" s="749" t="s">
        <v>40730</v>
      </c>
      <c r="B17143" s="749" t="str">
        <f aca="false">C17143&amp;D17143&amp;E17143&amp;F17143&amp;G17143&amp;H17143</f>
        <v>PLUG COM ROSCA,COM DIAMETRO DE 1".FORNECIMENTO</v>
      </c>
      <c r="C17143" s="749" t="s">
        <v>40729</v>
      </c>
      <c r="I17143" s="749" t="s">
        <v>30</v>
      </c>
      <c r="J17143" s="749" t="n">
        <v>1.42</v>
      </c>
    </row>
    <row collapsed="false" customFormat="false" customHeight="true" hidden="true" ht="12.75" outlineLevel="0" r="17144">
      <c r="A17144" s="749" t="s">
        <v>40731</v>
      </c>
      <c r="B17144" s="749" t="str">
        <f aca="false">C17144&amp;D17144&amp;E17144&amp;F17144&amp;G17144&amp;H17144</f>
        <v>PLUG COM ROSCA,COM DIAMETRO DE 1.1/4".FORNECIMENTO</v>
      </c>
      <c r="C17144" s="749" t="s">
        <v>40732</v>
      </c>
      <c r="I17144" s="749" t="s">
        <v>30</v>
      </c>
      <c r="J17144" s="749" t="n">
        <v>1.57</v>
      </c>
    </row>
    <row collapsed="false" customFormat="false" customHeight="true" hidden="true" ht="12.75" outlineLevel="0" r="17145">
      <c r="A17145" s="749" t="s">
        <v>40733</v>
      </c>
      <c r="B17145" s="749" t="str">
        <f aca="false">C17145&amp;D17145&amp;E17145&amp;F17145&amp;G17145&amp;H17145</f>
        <v>PLUG COM ROSCA,COM DIAMETRO DE 1.1/4".FORNECIMENTO</v>
      </c>
      <c r="C17145" s="749" t="s">
        <v>40732</v>
      </c>
      <c r="I17145" s="749" t="s">
        <v>30</v>
      </c>
      <c r="J17145" s="749" t="n">
        <v>1.57</v>
      </c>
    </row>
    <row collapsed="false" customFormat="false" customHeight="true" hidden="true" ht="12.75" outlineLevel="0" r="17146">
      <c r="A17146" s="749" t="s">
        <v>40734</v>
      </c>
      <c r="B17146" s="749" t="str">
        <f aca="false">C17146&amp;D17146&amp;E17146&amp;F17146&amp;G17146&amp;H17146</f>
        <v>PLUG COM ROSCA,COM DIAMETRO DE 1.1/2".FORNECIMENTO</v>
      </c>
      <c r="C17146" s="749" t="s">
        <v>40735</v>
      </c>
      <c r="I17146" s="749" t="s">
        <v>30</v>
      </c>
      <c r="J17146" s="749" t="n">
        <v>4.17</v>
      </c>
    </row>
    <row collapsed="false" customFormat="false" customHeight="true" hidden="true" ht="12.75" outlineLevel="0" r="17147">
      <c r="A17147" s="749" t="s">
        <v>40736</v>
      </c>
      <c r="B17147" s="749" t="str">
        <f aca="false">C17147&amp;D17147&amp;E17147&amp;F17147&amp;G17147&amp;H17147</f>
        <v>PLUG COM ROSCA,COM DIAMETRO DE 1.1/2".FORNECIMENTO</v>
      </c>
      <c r="C17147" s="749" t="s">
        <v>40735</v>
      </c>
      <c r="I17147" s="749" t="s">
        <v>30</v>
      </c>
      <c r="J17147" s="749" t="n">
        <v>4.17</v>
      </c>
    </row>
    <row collapsed="false" customFormat="false" customHeight="true" hidden="true" ht="12.75" outlineLevel="0" r="17148">
      <c r="A17148" s="749" t="s">
        <v>40737</v>
      </c>
      <c r="B17148" s="749" t="str">
        <f aca="false">C17148&amp;D17148&amp;E17148&amp;F17148&amp;G17148&amp;H17148</f>
        <v>PLUG COM ROSCA,COM DIAMETRO DE 2".FORNECIMENTO</v>
      </c>
      <c r="C17148" s="749" t="s">
        <v>40738</v>
      </c>
      <c r="I17148" s="749" t="s">
        <v>30</v>
      </c>
      <c r="J17148" s="749" t="n">
        <v>5.97</v>
      </c>
    </row>
    <row collapsed="false" customFormat="false" customHeight="true" hidden="true" ht="12.75" outlineLevel="0" r="17149">
      <c r="A17149" s="749" t="s">
        <v>40739</v>
      </c>
      <c r="B17149" s="749" t="str">
        <f aca="false">C17149&amp;D17149&amp;E17149&amp;F17149&amp;G17149&amp;H17149</f>
        <v>PLUG COM ROSCA,COM DIAMETRO DE 2".FORNECIMENTO</v>
      </c>
      <c r="C17149" s="749" t="s">
        <v>40738</v>
      </c>
      <c r="I17149" s="749" t="s">
        <v>30</v>
      </c>
      <c r="J17149" s="749" t="n">
        <v>5.97</v>
      </c>
    </row>
    <row collapsed="false" customFormat="false" customHeight="true" hidden="true" ht="12.75" outlineLevel="0" r="17150">
      <c r="A17150" s="749" t="s">
        <v>40740</v>
      </c>
      <c r="B17150" s="749" t="str">
        <f aca="false">C17150&amp;D17150&amp;E17150&amp;F17150&amp;G17150&amp;H17150</f>
        <v>TE 90º COM ROSCA,COM DIAMETRO DE 1/2".FORNECIMENTO</v>
      </c>
      <c r="C17150" s="749" t="s">
        <v>40741</v>
      </c>
      <c r="I17150" s="749" t="s">
        <v>30</v>
      </c>
      <c r="J17150" s="749" t="n">
        <v>1.79</v>
      </c>
    </row>
    <row collapsed="false" customFormat="false" customHeight="true" hidden="true" ht="12.75" outlineLevel="0" r="17151">
      <c r="A17151" s="749" t="s">
        <v>40742</v>
      </c>
      <c r="B17151" s="749" t="str">
        <f aca="false">C17151&amp;D17151&amp;E17151&amp;F17151&amp;G17151&amp;H17151</f>
        <v>TE 90º COM ROSCA,COM DIAMETRO DE 1/2".FORNECIMENTO</v>
      </c>
      <c r="C17151" s="749" t="s">
        <v>40741</v>
      </c>
      <c r="I17151" s="749" t="s">
        <v>30</v>
      </c>
      <c r="J17151" s="749" t="n">
        <v>1.79</v>
      </c>
    </row>
    <row collapsed="false" customFormat="false" customHeight="true" hidden="true" ht="12.75" outlineLevel="0" r="17152">
      <c r="A17152" s="749" t="s">
        <v>40743</v>
      </c>
      <c r="B17152" s="749" t="str">
        <f aca="false">C17152&amp;D17152&amp;E17152&amp;F17152&amp;G17152&amp;H17152</f>
        <v>TE 90º COM ROSCA,COM DIAMETRO DE 3/4".FORNECIMENTO</v>
      </c>
      <c r="C17152" s="749" t="s">
        <v>40744</v>
      </c>
      <c r="I17152" s="749" t="s">
        <v>30</v>
      </c>
      <c r="J17152" s="749" t="n">
        <v>2.84</v>
      </c>
    </row>
    <row collapsed="false" customFormat="false" customHeight="true" hidden="true" ht="12.75" outlineLevel="0" r="17153">
      <c r="A17153" s="749" t="s">
        <v>40745</v>
      </c>
      <c r="B17153" s="749" t="str">
        <f aca="false">C17153&amp;D17153&amp;E17153&amp;F17153&amp;G17153&amp;H17153</f>
        <v>TE 90º COM ROSCA,COM DIAMETRO DE 3/4".FORNECIMENTO</v>
      </c>
      <c r="C17153" s="749" t="s">
        <v>40744</v>
      </c>
      <c r="I17153" s="749" t="s">
        <v>30</v>
      </c>
      <c r="J17153" s="749" t="n">
        <v>2.84</v>
      </c>
    </row>
    <row collapsed="false" customFormat="false" customHeight="true" hidden="true" ht="12.75" outlineLevel="0" r="17154">
      <c r="A17154" s="749" t="s">
        <v>40746</v>
      </c>
      <c r="B17154" s="749" t="str">
        <f aca="false">C17154&amp;D17154&amp;E17154&amp;F17154&amp;G17154&amp;H17154</f>
        <v>TE 90º COM ROSCA,COM DIAMETRO DE 1".FORNECIMENTO</v>
      </c>
      <c r="C17154" s="749" t="s">
        <v>40747</v>
      </c>
      <c r="I17154" s="749" t="s">
        <v>30</v>
      </c>
      <c r="J17154" s="749" t="n">
        <v>7.18</v>
      </c>
    </row>
    <row collapsed="false" customFormat="false" customHeight="true" hidden="true" ht="12.75" outlineLevel="0" r="17155">
      <c r="A17155" s="749" t="s">
        <v>40748</v>
      </c>
      <c r="B17155" s="749" t="str">
        <f aca="false">C17155&amp;D17155&amp;E17155&amp;F17155&amp;G17155&amp;H17155</f>
        <v>TE 90º COM ROSCA,COM DIAMETRO DE 1".FORNECIMENTO</v>
      </c>
      <c r="C17155" s="749" t="s">
        <v>40747</v>
      </c>
      <c r="I17155" s="749" t="s">
        <v>30</v>
      </c>
      <c r="J17155" s="749" t="n">
        <v>7.18</v>
      </c>
    </row>
    <row collapsed="false" customFormat="false" customHeight="true" hidden="true" ht="12.75" outlineLevel="0" r="17156">
      <c r="A17156" s="749" t="s">
        <v>40749</v>
      </c>
      <c r="B17156" s="749" t="str">
        <f aca="false">C17156&amp;D17156&amp;E17156&amp;F17156&amp;G17156&amp;H17156</f>
        <v>TE 90º COM ROSCA,COM DIAMETRO DE 1.1/4".FORNECIMENTO</v>
      </c>
      <c r="C17156" s="749" t="s">
        <v>40750</v>
      </c>
      <c r="I17156" s="749" t="s">
        <v>30</v>
      </c>
      <c r="J17156" s="749" t="n">
        <v>14.25</v>
      </c>
    </row>
    <row collapsed="false" customFormat="false" customHeight="true" hidden="true" ht="12.75" outlineLevel="0" r="17157">
      <c r="A17157" s="749" t="s">
        <v>40751</v>
      </c>
      <c r="B17157" s="749" t="str">
        <f aca="false">C17157&amp;D17157&amp;E17157&amp;F17157&amp;G17157&amp;H17157</f>
        <v>TE 90º COM ROSCA,COM DIAMETRO DE 1.1/4".FORNECIMENTO</v>
      </c>
      <c r="C17157" s="749" t="s">
        <v>40750</v>
      </c>
      <c r="I17157" s="749" t="s">
        <v>30</v>
      </c>
      <c r="J17157" s="749" t="n">
        <v>14.25</v>
      </c>
    </row>
    <row collapsed="false" customFormat="false" customHeight="true" hidden="true" ht="12.75" outlineLevel="0" r="17158">
      <c r="A17158" s="749" t="s">
        <v>40752</v>
      </c>
      <c r="B17158" s="749" t="str">
        <f aca="false">C17158&amp;D17158&amp;E17158&amp;F17158&amp;G17158&amp;H17158</f>
        <v>TE 90º COM ROSCA,COM DIAMETRO DE 1.1/2".FORNECIMENTO</v>
      </c>
      <c r="C17158" s="749" t="s">
        <v>40753</v>
      </c>
      <c r="I17158" s="749" t="s">
        <v>30</v>
      </c>
      <c r="J17158" s="749" t="n">
        <v>11.89</v>
      </c>
    </row>
    <row collapsed="false" customFormat="false" customHeight="true" hidden="true" ht="12.75" outlineLevel="0" r="17159">
      <c r="A17159" s="749" t="s">
        <v>40754</v>
      </c>
      <c r="B17159" s="749" t="str">
        <f aca="false">C17159&amp;D17159&amp;E17159&amp;F17159&amp;G17159&amp;H17159</f>
        <v>TE 90º COM ROSCA,COM DIAMETRO DE 1.1/2".FORNECIMENTO</v>
      </c>
      <c r="C17159" s="749" t="s">
        <v>40753</v>
      </c>
      <c r="I17159" s="749" t="s">
        <v>30</v>
      </c>
      <c r="J17159" s="749" t="n">
        <v>11.89</v>
      </c>
    </row>
    <row collapsed="false" customFormat="false" customHeight="true" hidden="true" ht="12.75" outlineLevel="0" r="17160">
      <c r="A17160" s="749" t="s">
        <v>40755</v>
      </c>
      <c r="B17160" s="749" t="str">
        <f aca="false">C17160&amp;D17160&amp;E17160&amp;F17160&amp;G17160&amp;H17160</f>
        <v>TE 90º COM ROSCA,COM DIAMETRO DE 2".FORNECIMENTO</v>
      </c>
      <c r="C17160" s="749" t="s">
        <v>40756</v>
      </c>
      <c r="I17160" s="749" t="s">
        <v>30</v>
      </c>
      <c r="J17160" s="749" t="n">
        <v>36.01</v>
      </c>
    </row>
    <row collapsed="false" customFormat="false" customHeight="true" hidden="true" ht="12.75" outlineLevel="0" r="17161">
      <c r="A17161" s="749" t="s">
        <v>40757</v>
      </c>
      <c r="B17161" s="749" t="str">
        <f aca="false">C17161&amp;D17161&amp;E17161&amp;F17161&amp;G17161&amp;H17161</f>
        <v>TE 90º COM ROSCA,COM DIAMETRO DE 2".FORNECIMENTO</v>
      </c>
      <c r="C17161" s="749" t="s">
        <v>40756</v>
      </c>
      <c r="I17161" s="749" t="s">
        <v>30</v>
      </c>
      <c r="J17161" s="749" t="n">
        <v>36.01</v>
      </c>
    </row>
    <row collapsed="false" customFormat="false" customHeight="true" hidden="true" ht="12.75" outlineLevel="0" r="17162">
      <c r="A17162" s="749" t="s">
        <v>40758</v>
      </c>
      <c r="B17162" s="749" t="str">
        <f aca="false">C17162&amp;D17162&amp;E17162&amp;F17162&amp;G17162&amp;H17162</f>
        <v>TE DE REDUCAO 90º COM ROSCA,COM DIAMETRO DE 3/4"X1/2".FORNECIMENTO</v>
      </c>
      <c r="C17162" s="749" t="s">
        <v>40759</v>
      </c>
      <c r="D17162" s="749" t="s">
        <v>25090</v>
      </c>
      <c r="I17162" s="749" t="s">
        <v>30</v>
      </c>
      <c r="J17162" s="749" t="n">
        <v>4.27</v>
      </c>
    </row>
    <row collapsed="false" customFormat="false" customHeight="true" hidden="true" ht="12.75" outlineLevel="0" r="17163">
      <c r="A17163" s="749" t="s">
        <v>40760</v>
      </c>
      <c r="B17163" s="749" t="str">
        <f aca="false">C17163&amp;D17163&amp;E17163&amp;F17163&amp;G17163&amp;H17163</f>
        <v>TE DE REDUCAO 90º COM ROSCA,COM DIAMETRO DE 3/4"X1/2".FORNECIMENTO</v>
      </c>
      <c r="C17163" s="749" t="s">
        <v>40759</v>
      </c>
      <c r="D17163" s="749" t="s">
        <v>25090</v>
      </c>
      <c r="I17163" s="749" t="s">
        <v>30</v>
      </c>
      <c r="J17163" s="749" t="n">
        <v>4.27</v>
      </c>
    </row>
    <row collapsed="false" customFormat="false" customHeight="true" hidden="true" ht="12.75" outlineLevel="0" r="17164">
      <c r="A17164" s="749" t="s">
        <v>40761</v>
      </c>
      <c r="B17164" s="749" t="str">
        <f aca="false">C17164&amp;D17164&amp;E17164&amp;F17164&amp;G17164&amp;H17164</f>
        <v>TE DE REDUCAO 90º COM ROSCA,COM DIAMETRO DE 1"X3/4".FORNECIMENTO</v>
      </c>
      <c r="C17164" s="749" t="s">
        <v>40762</v>
      </c>
      <c r="D17164" s="749" t="s">
        <v>13192</v>
      </c>
      <c r="I17164" s="749" t="s">
        <v>30</v>
      </c>
      <c r="J17164" s="749" t="n">
        <v>7.04</v>
      </c>
    </row>
    <row collapsed="false" customFormat="false" customHeight="true" hidden="true" ht="12.75" outlineLevel="0" r="17165">
      <c r="A17165" s="749" t="s">
        <v>40763</v>
      </c>
      <c r="B17165" s="749" t="str">
        <f aca="false">C17165&amp;D17165&amp;E17165&amp;F17165&amp;G17165&amp;H17165</f>
        <v>TE DE REDUCAO 90º COM ROSCA,COM DIAMETRO DE 1"X3/4".FORNECIMENTO</v>
      </c>
      <c r="C17165" s="749" t="s">
        <v>40762</v>
      </c>
      <c r="D17165" s="749" t="s">
        <v>13192</v>
      </c>
      <c r="I17165" s="749" t="s">
        <v>30</v>
      </c>
      <c r="J17165" s="749" t="n">
        <v>7.04</v>
      </c>
    </row>
    <row collapsed="false" customFormat="false" customHeight="true" hidden="true" ht="12.75" outlineLevel="0" r="17166">
      <c r="A17166" s="749" t="s">
        <v>40764</v>
      </c>
      <c r="B17166" s="749" t="str">
        <f aca="false">C17166&amp;D17166&amp;E17166&amp;F17166&amp;G17166&amp;H17166</f>
        <v>TE DE REDUCAO 90º COM ROSCA,COM DIAMETRO DE 1.1/2"X3/4".FORNECIMENTO</v>
      </c>
      <c r="C17166" s="749" t="s">
        <v>40765</v>
      </c>
      <c r="D17166" s="749" t="s">
        <v>34795</v>
      </c>
      <c r="I17166" s="749" t="s">
        <v>30</v>
      </c>
      <c r="J17166" s="749" t="n">
        <v>14.38</v>
      </c>
    </row>
    <row collapsed="false" customFormat="false" customHeight="true" hidden="true" ht="12.75" outlineLevel="0" r="17167">
      <c r="A17167" s="749" t="s">
        <v>40766</v>
      </c>
      <c r="B17167" s="749" t="str">
        <f aca="false">C17167&amp;D17167&amp;E17167&amp;F17167&amp;G17167&amp;H17167</f>
        <v>TE DE REDUCAO 90º COM ROSCA,COM DIAMETRO DE 1.1/2"X3/4".FORNECIMENTO</v>
      </c>
      <c r="C17167" s="749" t="s">
        <v>40765</v>
      </c>
      <c r="D17167" s="749" t="s">
        <v>34795</v>
      </c>
      <c r="I17167" s="749" t="s">
        <v>30</v>
      </c>
      <c r="J17167" s="749" t="n">
        <v>14.38</v>
      </c>
    </row>
    <row collapsed="false" customFormat="false" customHeight="true" hidden="true" ht="12.75" outlineLevel="0" r="17168">
      <c r="A17168" s="749" t="s">
        <v>40767</v>
      </c>
      <c r="B17168" s="749" t="str">
        <f aca="false">C17168&amp;D17168&amp;E17168&amp;F17168&amp;G17168&amp;H17168</f>
        <v>CRUZETA COM ROSCA,COM DIAMETRO DE 3/4".FORNECIMENTO</v>
      </c>
      <c r="C17168" s="749" t="s">
        <v>40768</v>
      </c>
      <c r="I17168" s="749" t="s">
        <v>30</v>
      </c>
      <c r="J17168" s="749" t="n">
        <v>7.23</v>
      </c>
    </row>
    <row collapsed="false" customFormat="false" customHeight="true" hidden="true" ht="12.75" outlineLevel="0" r="17169">
      <c r="A17169" s="749" t="s">
        <v>40769</v>
      </c>
      <c r="B17169" s="749" t="str">
        <f aca="false">C17169&amp;D17169&amp;E17169&amp;F17169&amp;G17169&amp;H17169</f>
        <v>CRUZETA COM ROSCA,COM DIAMETRO DE 3/4".FORNECIMENTO</v>
      </c>
      <c r="C17169" s="749" t="s">
        <v>40768</v>
      </c>
      <c r="I17169" s="749" t="s">
        <v>30</v>
      </c>
      <c r="J17169" s="749" t="n">
        <v>7.23</v>
      </c>
    </row>
    <row collapsed="false" customFormat="false" customHeight="true" hidden="true" ht="12.75" outlineLevel="0" r="17170">
      <c r="A17170" s="749" t="s">
        <v>40770</v>
      </c>
      <c r="B17170" s="749" t="str">
        <f aca="false">C17170&amp;D17170&amp;E17170&amp;F17170&amp;G17170&amp;H17170</f>
        <v>CRUZETA COM ROSCA,COM DIAMETRO DE 1.1/2".FORNECIMENTO</v>
      </c>
      <c r="C17170" s="749" t="s">
        <v>40771</v>
      </c>
      <c r="I17170" s="749" t="s">
        <v>30</v>
      </c>
      <c r="J17170" s="749" t="n">
        <v>14.01</v>
      </c>
    </row>
    <row collapsed="false" customFormat="false" customHeight="true" hidden="true" ht="12.75" outlineLevel="0" r="17171">
      <c r="A17171" s="749" t="s">
        <v>40772</v>
      </c>
      <c r="B17171" s="749" t="str">
        <f aca="false">C17171&amp;D17171&amp;E17171&amp;F17171&amp;G17171&amp;H17171</f>
        <v>CRUZETA COM ROSCA,COM DIAMETRO DE 1.1/2".FORNECIMENTO</v>
      </c>
      <c r="C17171" s="749" t="s">
        <v>40771</v>
      </c>
      <c r="I17171" s="749" t="s">
        <v>30</v>
      </c>
      <c r="J17171" s="749" t="n">
        <v>14.01</v>
      </c>
    </row>
    <row collapsed="false" customFormat="false" customHeight="true" hidden="true" ht="12.75" outlineLevel="0" r="17172">
      <c r="A17172" s="749" t="s">
        <v>40773</v>
      </c>
      <c r="B17172" s="749" t="str">
        <f aca="false">C17172&amp;D17172&amp;E17172&amp;F17172&amp;G17172&amp;H17172</f>
        <v>UNIAO COM ROSCA,COM DIAMETRO DE 1/2".FORNECIMENTO</v>
      </c>
      <c r="C17172" s="749" t="s">
        <v>40774</v>
      </c>
      <c r="I17172" s="749" t="s">
        <v>30</v>
      </c>
      <c r="J17172" s="749" t="n">
        <v>5</v>
      </c>
    </row>
    <row collapsed="false" customFormat="false" customHeight="true" hidden="true" ht="12.75" outlineLevel="0" r="17173">
      <c r="A17173" s="749" t="s">
        <v>40775</v>
      </c>
      <c r="B17173" s="749" t="str">
        <f aca="false">C17173&amp;D17173&amp;E17173&amp;F17173&amp;G17173&amp;H17173</f>
        <v>UNIAO COM ROSCA,COM DIAMETRO DE 1/2".FORNECIMENTO</v>
      </c>
      <c r="C17173" s="749" t="s">
        <v>40774</v>
      </c>
      <c r="I17173" s="749" t="s">
        <v>30</v>
      </c>
      <c r="J17173" s="749" t="n">
        <v>5</v>
      </c>
    </row>
    <row collapsed="false" customFormat="false" customHeight="true" hidden="true" ht="12.75" outlineLevel="0" r="17174">
      <c r="A17174" s="749" t="s">
        <v>40776</v>
      </c>
      <c r="B17174" s="749" t="str">
        <f aca="false">C17174&amp;D17174&amp;E17174&amp;F17174&amp;G17174&amp;H17174</f>
        <v>UNIAO COM ROSCA,COM DIAMETRO DE 3/4".FORNECIMENTO</v>
      </c>
      <c r="C17174" s="749" t="s">
        <v>40777</v>
      </c>
      <c r="I17174" s="749" t="s">
        <v>30</v>
      </c>
      <c r="J17174" s="749" t="n">
        <v>7.34</v>
      </c>
    </row>
    <row collapsed="false" customFormat="false" customHeight="true" hidden="true" ht="12.75" outlineLevel="0" r="17175">
      <c r="A17175" s="749" t="s">
        <v>40778</v>
      </c>
      <c r="B17175" s="749" t="str">
        <f aca="false">C17175&amp;D17175&amp;E17175&amp;F17175&amp;G17175&amp;H17175</f>
        <v>UNIAO COM ROSCA,COM DIAMETRO DE 3/4".FORNECIMENTO</v>
      </c>
      <c r="C17175" s="749" t="s">
        <v>40777</v>
      </c>
      <c r="I17175" s="749" t="s">
        <v>30</v>
      </c>
      <c r="J17175" s="749" t="n">
        <v>7.34</v>
      </c>
    </row>
    <row collapsed="false" customFormat="false" customHeight="true" hidden="true" ht="12.75" outlineLevel="0" r="17176">
      <c r="A17176" s="749" t="s">
        <v>40779</v>
      </c>
      <c r="B17176" s="749" t="str">
        <f aca="false">C17176&amp;D17176&amp;E17176&amp;F17176&amp;G17176&amp;H17176</f>
        <v>UNIAO COM ROSCA,COM DIAMETRO DE 1".FORNECIMENTO</v>
      </c>
      <c r="C17176" s="749" t="s">
        <v>40780</v>
      </c>
      <c r="I17176" s="749" t="s">
        <v>30</v>
      </c>
      <c r="J17176" s="749" t="n">
        <v>13.26</v>
      </c>
    </row>
    <row collapsed="false" customFormat="false" customHeight="true" hidden="true" ht="12.75" outlineLevel="0" r="17177">
      <c r="A17177" s="749" t="s">
        <v>40781</v>
      </c>
      <c r="B17177" s="749" t="str">
        <f aca="false">C17177&amp;D17177&amp;E17177&amp;F17177&amp;G17177&amp;H17177</f>
        <v>UNIAO COM ROSCA,COM DIAMETRO DE 1".FORNECIMENTO</v>
      </c>
      <c r="C17177" s="749" t="s">
        <v>40780</v>
      </c>
      <c r="I17177" s="749" t="s">
        <v>30</v>
      </c>
      <c r="J17177" s="749" t="n">
        <v>13.26</v>
      </c>
    </row>
    <row collapsed="false" customFormat="false" customHeight="true" hidden="true" ht="12.75" outlineLevel="0" r="17178">
      <c r="A17178" s="749" t="s">
        <v>40782</v>
      </c>
      <c r="B17178" s="749" t="str">
        <f aca="false">C17178&amp;D17178&amp;E17178&amp;F17178&amp;G17178&amp;H17178</f>
        <v>UNIAO COM ROSCA,COM DIAMETRO DE 1.1/4".FORNECIMENTO</v>
      </c>
      <c r="C17178" s="749" t="s">
        <v>40783</v>
      </c>
      <c r="I17178" s="749" t="s">
        <v>30</v>
      </c>
      <c r="J17178" s="749" t="n">
        <v>14.63</v>
      </c>
    </row>
    <row collapsed="false" customFormat="false" customHeight="true" hidden="true" ht="12.75" outlineLevel="0" r="17179">
      <c r="A17179" s="749" t="s">
        <v>40784</v>
      </c>
      <c r="B17179" s="749" t="str">
        <f aca="false">C17179&amp;D17179&amp;E17179&amp;F17179&amp;G17179&amp;H17179</f>
        <v>UNIAO COM ROSCA,COM DIAMETRO DE 1.1/4".FORNECIMENTO</v>
      </c>
      <c r="C17179" s="749" t="s">
        <v>40783</v>
      </c>
      <c r="I17179" s="749" t="s">
        <v>30</v>
      </c>
      <c r="J17179" s="749" t="n">
        <v>14.63</v>
      </c>
    </row>
    <row collapsed="false" customFormat="false" customHeight="true" hidden="true" ht="12.75" outlineLevel="0" r="17180">
      <c r="A17180" s="749" t="s">
        <v>40785</v>
      </c>
      <c r="B17180" s="749" t="str">
        <f aca="false">C17180&amp;D17180&amp;E17180&amp;F17180&amp;G17180&amp;H17180</f>
        <v>UNIAO COM ROSCA,COM DIAMETRO DE 1.1/2".FORNECIMENTO</v>
      </c>
      <c r="C17180" s="749" t="s">
        <v>40786</v>
      </c>
      <c r="I17180" s="749" t="s">
        <v>30</v>
      </c>
      <c r="J17180" s="749" t="n">
        <v>23.85</v>
      </c>
    </row>
    <row collapsed="false" customFormat="false" customHeight="true" hidden="true" ht="12.75" outlineLevel="0" r="17181">
      <c r="A17181" s="749" t="s">
        <v>40787</v>
      </c>
      <c r="B17181" s="749" t="str">
        <f aca="false">C17181&amp;D17181&amp;E17181&amp;F17181&amp;G17181&amp;H17181</f>
        <v>UNIAO COM ROSCA,COM DIAMETRO DE 1.1/2".FORNECIMENTO</v>
      </c>
      <c r="C17181" s="749" t="s">
        <v>40786</v>
      </c>
      <c r="I17181" s="749" t="s">
        <v>30</v>
      </c>
      <c r="J17181" s="749" t="n">
        <v>23.85</v>
      </c>
    </row>
    <row collapsed="false" customFormat="false" customHeight="true" hidden="true" ht="12.75" outlineLevel="0" r="17182">
      <c r="A17182" s="749" t="s">
        <v>40788</v>
      </c>
      <c r="B17182" s="749" t="str">
        <f aca="false">C17182&amp;D17182&amp;E17182&amp;F17182&amp;G17182&amp;H17182</f>
        <v>UNIAO COM ROSCA,COM DIAMETRO DE 2".FORNECIMENTO</v>
      </c>
      <c r="C17182" s="749" t="s">
        <v>40789</v>
      </c>
      <c r="I17182" s="749" t="s">
        <v>30</v>
      </c>
      <c r="J17182" s="749" t="n">
        <v>53.44</v>
      </c>
    </row>
    <row collapsed="false" customFormat="false" customHeight="true" hidden="true" ht="12.75" outlineLevel="0" r="17183">
      <c r="A17183" s="749" t="s">
        <v>40790</v>
      </c>
      <c r="B17183" s="749" t="str">
        <f aca="false">C17183&amp;D17183&amp;E17183&amp;F17183&amp;G17183&amp;H17183</f>
        <v>UNIAO COM ROSCA,COM DIAMETRO DE 2".FORNECIMENTO</v>
      </c>
      <c r="C17183" s="749" t="s">
        <v>40789</v>
      </c>
      <c r="I17183" s="749" t="s">
        <v>30</v>
      </c>
      <c r="J17183" s="749" t="n">
        <v>53.44</v>
      </c>
    </row>
    <row collapsed="false" customFormat="false" customHeight="true" hidden="true" ht="12.75" outlineLevel="0" r="17184">
      <c r="A17184" s="749" t="s">
        <v>40791</v>
      </c>
      <c r="B17184" s="749" t="str">
        <f aca="false">C17184&amp;D17184&amp;E17184&amp;F17184&amp;G17184&amp;H17184</f>
        <v>UNIAO COM ROSCA,COM DIAMETRO DE 2.1/2".FORNECIMENTO</v>
      </c>
      <c r="C17184" s="749" t="s">
        <v>40792</v>
      </c>
      <c r="I17184" s="749" t="s">
        <v>30</v>
      </c>
      <c r="J17184" s="749" t="n">
        <v>97.93</v>
      </c>
    </row>
    <row collapsed="false" customFormat="false" customHeight="true" hidden="true" ht="12.75" outlineLevel="0" r="17185">
      <c r="A17185" s="749" t="s">
        <v>40793</v>
      </c>
      <c r="B17185" s="749" t="str">
        <f aca="false">C17185&amp;D17185&amp;E17185&amp;F17185&amp;G17185&amp;H17185</f>
        <v>UNIAO COM ROSCA,COM DIAMETRO DE 2.1/2".FORNECIMENTO</v>
      </c>
      <c r="C17185" s="749" t="s">
        <v>40792</v>
      </c>
      <c r="I17185" s="749" t="s">
        <v>30</v>
      </c>
      <c r="J17185" s="749" t="n">
        <v>97.93</v>
      </c>
    </row>
    <row collapsed="false" customFormat="false" customHeight="true" hidden="true" ht="12.75" outlineLevel="0" r="17186">
      <c r="A17186" s="749" t="s">
        <v>40794</v>
      </c>
      <c r="B17186" s="749" t="str">
        <f aca="false">C17186&amp;D17186&amp;E17186&amp;F17186&amp;G17186&amp;H17186</f>
        <v>UNIAO COM ROSCA,COM DIAMETRO DE 3".FORNECIMENTO</v>
      </c>
      <c r="C17186" s="749" t="s">
        <v>40795</v>
      </c>
      <c r="I17186" s="749" t="s">
        <v>30</v>
      </c>
      <c r="J17186" s="749" t="n">
        <v>137.67</v>
      </c>
    </row>
    <row collapsed="false" customFormat="false" customHeight="true" hidden="true" ht="12.75" outlineLevel="0" r="17187">
      <c r="A17187" s="749" t="s">
        <v>40796</v>
      </c>
      <c r="B17187" s="749" t="str">
        <f aca="false">C17187&amp;D17187&amp;E17187&amp;F17187&amp;G17187&amp;H17187</f>
        <v>UNIAO COM ROSCA,COM DIAMETRO DE 3".FORNECIMENTO</v>
      </c>
      <c r="C17187" s="749" t="s">
        <v>40795</v>
      </c>
      <c r="I17187" s="749" t="s">
        <v>30</v>
      </c>
      <c r="J17187" s="749" t="n">
        <v>137.67</v>
      </c>
    </row>
    <row collapsed="false" customFormat="false" customHeight="true" hidden="true" ht="12.75" outlineLevel="0" r="17188">
      <c r="A17188" s="749" t="s">
        <v>40797</v>
      </c>
      <c r="B17188" s="749" t="str">
        <f aca="false">C17188&amp;D17188&amp;E17188&amp;F17188&amp;G17188&amp;H17188</f>
        <v>UNIAO COM ROSCA,COM DIAMETRO DE 4".FORNECIMENTO</v>
      </c>
      <c r="C17188" s="749" t="s">
        <v>40798</v>
      </c>
      <c r="I17188" s="749" t="s">
        <v>30</v>
      </c>
      <c r="J17188" s="749" t="n">
        <v>286.86</v>
      </c>
    </row>
    <row collapsed="false" customFormat="false" customHeight="true" hidden="true" ht="12.75" outlineLevel="0" r="17189">
      <c r="A17189" s="749" t="s">
        <v>40799</v>
      </c>
      <c r="B17189" s="749" t="str">
        <f aca="false">C17189&amp;D17189&amp;E17189&amp;F17189&amp;G17189&amp;H17189</f>
        <v>UNIAO COM ROSCA,COM DIAMETRO DE 4".FORNECIMENTO</v>
      </c>
      <c r="C17189" s="749" t="s">
        <v>40798</v>
      </c>
      <c r="I17189" s="749" t="s">
        <v>30</v>
      </c>
      <c r="J17189" s="749" t="n">
        <v>286.86</v>
      </c>
    </row>
    <row collapsed="false" customFormat="false" customHeight="true" hidden="true" ht="12.75" outlineLevel="0" r="17190">
      <c r="A17190" s="749" t="s">
        <v>40800</v>
      </c>
      <c r="B17190" s="749" t="str">
        <f aca="false">C17190&amp;D17190&amp;E17190&amp;F17190&amp;G17190&amp;H17190</f>
        <v>JOELHO 90º COM ROSCA E BUCHA DE LATAO,COM DIAMETRO DE 1/2".FORNECIMENTO</v>
      </c>
      <c r="C17190" s="749" t="s">
        <v>40801</v>
      </c>
      <c r="D17190" s="749" t="s">
        <v>21072</v>
      </c>
      <c r="I17190" s="749" t="s">
        <v>30</v>
      </c>
      <c r="J17190" s="749" t="n">
        <v>8.18</v>
      </c>
    </row>
    <row collapsed="false" customFormat="false" customHeight="true" hidden="true" ht="12.75" outlineLevel="0" r="17191">
      <c r="A17191" s="749" t="s">
        <v>40802</v>
      </c>
      <c r="B17191" s="749" t="str">
        <f aca="false">C17191&amp;D17191&amp;E17191&amp;F17191&amp;G17191&amp;H17191</f>
        <v>JOELHO 90º COM ROSCA E BUCHA DE LATAO,COM DIAMETRO DE 1/2".FORNECIMENTO</v>
      </c>
      <c r="C17191" s="749" t="s">
        <v>40801</v>
      </c>
      <c r="D17191" s="749" t="s">
        <v>21072</v>
      </c>
      <c r="I17191" s="749" t="s">
        <v>30</v>
      </c>
      <c r="J17191" s="749" t="n">
        <v>8.18</v>
      </c>
    </row>
    <row collapsed="false" customFormat="false" customHeight="true" hidden="true" ht="12.75" outlineLevel="0" r="17192">
      <c r="A17192" s="749" t="s">
        <v>40803</v>
      </c>
      <c r="B17192" s="749" t="str">
        <f aca="false">C17192&amp;D17192&amp;E17192&amp;F17192&amp;G17192&amp;H17192</f>
        <v>JOELHO 90º COM ROSCA E BUCHA DE LATAO,COM DIAMETRO DE 3/4".FORNECIMENTO</v>
      </c>
      <c r="C17192" s="749" t="s">
        <v>40804</v>
      </c>
      <c r="D17192" s="749" t="s">
        <v>21072</v>
      </c>
      <c r="I17192" s="749" t="s">
        <v>30</v>
      </c>
      <c r="J17192" s="749" t="n">
        <v>11.69</v>
      </c>
    </row>
    <row collapsed="false" customFormat="false" customHeight="true" hidden="true" ht="12.75" outlineLevel="0" r="17193">
      <c r="A17193" s="749" t="s">
        <v>40805</v>
      </c>
      <c r="B17193" s="749" t="str">
        <f aca="false">C17193&amp;D17193&amp;E17193&amp;F17193&amp;G17193&amp;H17193</f>
        <v>JOELHO 90º COM ROSCA E BUCHA DE LATAO,COM DIAMETRO DE 3/4".FORNECIMENTO</v>
      </c>
      <c r="C17193" s="749" t="s">
        <v>40804</v>
      </c>
      <c r="D17193" s="749" t="s">
        <v>21072</v>
      </c>
      <c r="I17193" s="749" t="s">
        <v>30</v>
      </c>
      <c r="J17193" s="749" t="n">
        <v>11.69</v>
      </c>
    </row>
    <row collapsed="false" customFormat="false" customHeight="true" hidden="true" ht="12.75" outlineLevel="0" r="17194">
      <c r="A17194" s="749" t="s">
        <v>40806</v>
      </c>
      <c r="B17194" s="749" t="str">
        <f aca="false">C17194&amp;D17194&amp;E17194&amp;F17194&amp;G17194&amp;H17194</f>
        <v>JOELHO DE REDUCAO 90º COM ROSCA E BUCHA DE LATAO,COM DIAMETRO DE 3/4"X1/2".FORNECIMENTO</v>
      </c>
      <c r="C17194" s="749" t="s">
        <v>40807</v>
      </c>
      <c r="D17194" s="749" t="s">
        <v>40808</v>
      </c>
      <c r="I17194" s="749" t="s">
        <v>30</v>
      </c>
      <c r="J17194" s="749" t="n">
        <v>12.07</v>
      </c>
    </row>
    <row collapsed="false" customFormat="false" customHeight="true" hidden="true" ht="12.75" outlineLevel="0" r="17195">
      <c r="A17195" s="749" t="s">
        <v>40809</v>
      </c>
      <c r="B17195" s="749" t="str">
        <f aca="false">C17195&amp;D17195&amp;E17195&amp;F17195&amp;G17195&amp;H17195</f>
        <v>JOELHO DE REDUCAO 90º COM ROSCA E BUCHA DE LATAO,COM DIAMETRO DE 3/4"X1/2".FORNECIMENTO</v>
      </c>
      <c r="C17195" s="749" t="s">
        <v>40807</v>
      </c>
      <c r="D17195" s="749" t="s">
        <v>40808</v>
      </c>
      <c r="I17195" s="749" t="s">
        <v>30</v>
      </c>
      <c r="J17195" s="749" t="n">
        <v>12.07</v>
      </c>
    </row>
    <row collapsed="false" customFormat="false" customHeight="true" hidden="true" ht="12.75" outlineLevel="0" r="17196">
      <c r="A17196" s="749" t="s">
        <v>40810</v>
      </c>
      <c r="B17196" s="749" t="str">
        <f aca="false">C17196&amp;D17196&amp;E17196&amp;F17196&amp;G17196&amp;H17196</f>
        <v>ADAPTADOR SOLDAVEL CURTO COM BOLSA E ROSCA PARA REGISTRO,COM DIAMETRO DE 20MMX1/2".FORNECIMENTO</v>
      </c>
      <c r="C17196" s="749" t="s">
        <v>40811</v>
      </c>
      <c r="D17196" s="749" t="s">
        <v>40812</v>
      </c>
      <c r="I17196" s="749" t="s">
        <v>30</v>
      </c>
      <c r="J17196" s="749" t="n">
        <v>0.45</v>
      </c>
    </row>
    <row collapsed="false" customFormat="false" customHeight="true" hidden="true" ht="12.75" outlineLevel="0" r="17197">
      <c r="A17197" s="749" t="s">
        <v>40813</v>
      </c>
      <c r="B17197" s="749" t="str">
        <f aca="false">C17197&amp;D17197&amp;E17197&amp;F17197&amp;G17197&amp;H17197</f>
        <v>ADAPTADOR SOLDAVEL CURTO COM BOLSA E ROSCA PARA REGISTRO,COM DIAMETRO DE 20MMX1/2".FORNECIMENTO</v>
      </c>
      <c r="C17197" s="749" t="s">
        <v>40811</v>
      </c>
      <c r="D17197" s="749" t="s">
        <v>40812</v>
      </c>
      <c r="I17197" s="749" t="s">
        <v>30</v>
      </c>
      <c r="J17197" s="749" t="n">
        <v>0.45</v>
      </c>
    </row>
    <row collapsed="false" customFormat="false" customHeight="true" hidden="true" ht="12.75" outlineLevel="0" r="17198">
      <c r="A17198" s="749" t="s">
        <v>40814</v>
      </c>
      <c r="B17198" s="749" t="str">
        <f aca="false">C17198&amp;D17198&amp;E17198&amp;F17198&amp;G17198&amp;H17198</f>
        <v>ADAPTADOR SOLDAVEL CURTO COM BOLSA E ROSCA PARA REGISTRO,COM DIAMETRO DE 25MMX3/4".FORNECIMENTO</v>
      </c>
      <c r="C17198" s="749" t="s">
        <v>40811</v>
      </c>
      <c r="D17198" s="749" t="s">
        <v>40815</v>
      </c>
      <c r="I17198" s="749" t="s">
        <v>30</v>
      </c>
      <c r="J17198" s="749" t="n">
        <v>0.49</v>
      </c>
    </row>
    <row collapsed="false" customFormat="false" customHeight="true" hidden="true" ht="12.75" outlineLevel="0" r="17199">
      <c r="A17199" s="749" t="s">
        <v>40816</v>
      </c>
      <c r="B17199" s="749" t="str">
        <f aca="false">C17199&amp;D17199&amp;E17199&amp;F17199&amp;G17199&amp;H17199</f>
        <v>ADAPTADOR SOLDAVEL CURTO COM BOLSA E ROSCA PARA REGISTRO,COM DIAMETRO DE 25MMX3/4".FORNECIMENTO</v>
      </c>
      <c r="C17199" s="749" t="s">
        <v>40811</v>
      </c>
      <c r="D17199" s="749" t="s">
        <v>40815</v>
      </c>
      <c r="I17199" s="749" t="s">
        <v>30</v>
      </c>
      <c r="J17199" s="749" t="n">
        <v>0.49</v>
      </c>
    </row>
    <row collapsed="false" customFormat="false" customHeight="true" hidden="true" ht="12.75" outlineLevel="0" r="17200">
      <c r="A17200" s="749" t="s">
        <v>40817</v>
      </c>
      <c r="B17200" s="749" t="str">
        <f aca="false">C17200&amp;D17200&amp;E17200&amp;F17200&amp;G17200&amp;H17200</f>
        <v>ADAPTADOR SOLDAVEL CURTO COM BOLSA E ROSCA PARA REGISTRO,COM DIAMETRO DE 32MMX1".FORNECIMENTO</v>
      </c>
      <c r="C17200" s="749" t="s">
        <v>40811</v>
      </c>
      <c r="D17200" s="749" t="s">
        <v>40818</v>
      </c>
      <c r="I17200" s="749" t="s">
        <v>30</v>
      </c>
      <c r="J17200" s="749" t="n">
        <v>1.09</v>
      </c>
    </row>
    <row collapsed="false" customFormat="false" customHeight="true" hidden="true" ht="12.75" outlineLevel="0" r="17201">
      <c r="A17201" s="749" t="s">
        <v>40819</v>
      </c>
      <c r="B17201" s="749" t="str">
        <f aca="false">C17201&amp;D17201&amp;E17201&amp;F17201&amp;G17201&amp;H17201</f>
        <v>ADAPTADOR SOLDAVEL CURTO COM BOLSA E ROSCA PARA REGISTRO,COM DIAMETRO DE 32MMX1".FORNECIMENTO</v>
      </c>
      <c r="C17201" s="749" t="s">
        <v>40811</v>
      </c>
      <c r="D17201" s="749" t="s">
        <v>40818</v>
      </c>
      <c r="I17201" s="749" t="s">
        <v>30</v>
      </c>
      <c r="J17201" s="749" t="n">
        <v>1.09</v>
      </c>
    </row>
    <row collapsed="false" customFormat="false" customHeight="true" hidden="true" ht="12.75" outlineLevel="0" r="17202">
      <c r="A17202" s="749" t="s">
        <v>40820</v>
      </c>
      <c r="B17202" s="749" t="str">
        <f aca="false">C17202&amp;D17202&amp;E17202&amp;F17202&amp;G17202&amp;H17202</f>
        <v>ADAPTADOR SOLDAVEL CURTO COM BOLSA E ROSCA PARA REGISTRO,COM DIAMETRO DE 40MMX1.1/4".FORNECIMENTO</v>
      </c>
      <c r="C17202" s="749" t="s">
        <v>40811</v>
      </c>
      <c r="D17202" s="749" t="s">
        <v>40821</v>
      </c>
      <c r="I17202" s="749" t="s">
        <v>30</v>
      </c>
      <c r="J17202" s="749" t="n">
        <v>2.29</v>
      </c>
    </row>
    <row collapsed="false" customFormat="false" customHeight="true" hidden="true" ht="12.75" outlineLevel="0" r="17203">
      <c r="A17203" s="749" t="s">
        <v>40822</v>
      </c>
      <c r="B17203" s="749" t="str">
        <f aca="false">C17203&amp;D17203&amp;E17203&amp;F17203&amp;G17203&amp;H17203</f>
        <v>ADAPTADOR SOLDAVEL CURTO COM BOLSA E ROSCA PARA REGISTRO,COM DIAMETRO DE 40MMX1.1/4".FORNECIMENTO</v>
      </c>
      <c r="C17203" s="749" t="s">
        <v>40811</v>
      </c>
      <c r="D17203" s="749" t="s">
        <v>40821</v>
      </c>
      <c r="I17203" s="749" t="s">
        <v>30</v>
      </c>
      <c r="J17203" s="749" t="n">
        <v>2.29</v>
      </c>
    </row>
    <row collapsed="false" customFormat="false" customHeight="true" hidden="true" ht="12.75" outlineLevel="0" r="17204">
      <c r="A17204" s="749" t="s">
        <v>40823</v>
      </c>
      <c r="B17204" s="749" t="str">
        <f aca="false">C17204&amp;D17204&amp;E17204&amp;F17204&amp;G17204&amp;H17204</f>
        <v>ADAPTADOR SOLDAVEL CURTO COM BOLSA E ROSCA PARA REGISTRO,COM DIAMETRO DE 40MMX1.1/2".FORNECIMENTO</v>
      </c>
      <c r="C17204" s="749" t="s">
        <v>40811</v>
      </c>
      <c r="D17204" s="749" t="s">
        <v>40824</v>
      </c>
      <c r="I17204" s="749" t="s">
        <v>30</v>
      </c>
      <c r="J17204" s="749" t="n">
        <v>4.32</v>
      </c>
    </row>
    <row collapsed="false" customFormat="false" customHeight="true" hidden="true" ht="12.75" outlineLevel="0" r="17205">
      <c r="A17205" s="749" t="s">
        <v>40825</v>
      </c>
      <c r="B17205" s="749" t="str">
        <f aca="false">C17205&amp;D17205&amp;E17205&amp;F17205&amp;G17205&amp;H17205</f>
        <v>ADAPTADOR SOLDAVEL CURTO COM BOLSA E ROSCA PARA REGISTRO,COM DIAMETRO DE 40MMX1.1/2".FORNECIMENTO</v>
      </c>
      <c r="C17205" s="749" t="s">
        <v>40811</v>
      </c>
      <c r="D17205" s="749" t="s">
        <v>40824</v>
      </c>
      <c r="I17205" s="749" t="s">
        <v>30</v>
      </c>
      <c r="J17205" s="749" t="n">
        <v>4.32</v>
      </c>
    </row>
    <row collapsed="false" customFormat="false" customHeight="true" hidden="true" ht="12.75" outlineLevel="0" r="17206">
      <c r="A17206" s="749" t="s">
        <v>40826</v>
      </c>
      <c r="B17206" s="749" t="str">
        <f aca="false">C17206&amp;D17206&amp;E17206&amp;F17206&amp;G17206&amp;H17206</f>
        <v>ADAPTADOR SOLDAVEL CURTO COM BOLSA E ROSCA PARA REGISTRO,COM DIAMETRO DE 50MMX1.1/4".FORNECIMENTO</v>
      </c>
      <c r="C17206" s="749" t="s">
        <v>40811</v>
      </c>
      <c r="D17206" s="749" t="s">
        <v>40827</v>
      </c>
      <c r="I17206" s="749" t="s">
        <v>30</v>
      </c>
      <c r="J17206" s="749" t="n">
        <v>4.95</v>
      </c>
    </row>
    <row collapsed="false" customFormat="false" customHeight="true" hidden="true" ht="12.75" outlineLevel="0" r="17207">
      <c r="A17207" s="749" t="s">
        <v>40828</v>
      </c>
      <c r="B17207" s="749" t="str">
        <f aca="false">C17207&amp;D17207&amp;E17207&amp;F17207&amp;G17207&amp;H17207</f>
        <v>ADAPTADOR SOLDAVEL CURTO COM BOLSA E ROSCA PARA REGISTRO,COM DIAMETRO DE 50MMX1.1/4".FORNECIMENTO</v>
      </c>
      <c r="C17207" s="749" t="s">
        <v>40811</v>
      </c>
      <c r="D17207" s="749" t="s">
        <v>40827</v>
      </c>
      <c r="I17207" s="749" t="s">
        <v>30</v>
      </c>
      <c r="J17207" s="749" t="n">
        <v>4.95</v>
      </c>
    </row>
    <row collapsed="false" customFormat="false" customHeight="true" hidden="true" ht="12.75" outlineLevel="0" r="17208">
      <c r="A17208" s="749" t="s">
        <v>40829</v>
      </c>
      <c r="B17208" s="749" t="str">
        <f aca="false">C17208&amp;D17208&amp;E17208&amp;F17208&amp;G17208&amp;H17208</f>
        <v>ADAPTADOR SOLDAVEL CURTO COM BOLSA E ROSCA PARA REGISTRO,COM DIAMETRO DE 50MMX1.1/2".FORNECIMENTO</v>
      </c>
      <c r="C17208" s="749" t="s">
        <v>40811</v>
      </c>
      <c r="D17208" s="749" t="s">
        <v>40830</v>
      </c>
      <c r="I17208" s="749" t="s">
        <v>30</v>
      </c>
      <c r="J17208" s="749" t="n">
        <v>2.56</v>
      </c>
    </row>
    <row collapsed="false" customFormat="false" customHeight="true" hidden="true" ht="12.75" outlineLevel="0" r="17209">
      <c r="A17209" s="749" t="s">
        <v>40831</v>
      </c>
      <c r="B17209" s="749" t="str">
        <f aca="false">C17209&amp;D17209&amp;E17209&amp;F17209&amp;G17209&amp;H17209</f>
        <v>ADAPTADOR SOLDAVEL CURTO COM BOLSA E ROSCA PARA REGISTRO,COM DIAMETRO DE 50MMX1.1/2".FORNECIMENTO</v>
      </c>
      <c r="C17209" s="749" t="s">
        <v>40811</v>
      </c>
      <c r="D17209" s="749" t="s">
        <v>40830</v>
      </c>
      <c r="I17209" s="749" t="s">
        <v>30</v>
      </c>
      <c r="J17209" s="749" t="n">
        <v>2.56</v>
      </c>
    </row>
    <row collapsed="false" customFormat="false" customHeight="true" hidden="true" ht="12.75" outlineLevel="0" r="17210">
      <c r="A17210" s="749" t="s">
        <v>40832</v>
      </c>
      <c r="B17210" s="749" t="str">
        <f aca="false">C17210&amp;D17210&amp;E17210&amp;F17210&amp;G17210&amp;H17210</f>
        <v>ADAPTADOR SOLDAVEL CURTO COM BOLSA E ROSCA PARA REGISTRO,COM DIAMETRO DE 60MMX2".FORNECIMENTO</v>
      </c>
      <c r="C17210" s="749" t="s">
        <v>40811</v>
      </c>
      <c r="D17210" s="749" t="s">
        <v>40833</v>
      </c>
      <c r="I17210" s="749" t="s">
        <v>30</v>
      </c>
      <c r="J17210" s="749" t="n">
        <v>7.06</v>
      </c>
    </row>
    <row collapsed="false" customFormat="false" customHeight="true" hidden="true" ht="12.75" outlineLevel="0" r="17211">
      <c r="A17211" s="749" t="s">
        <v>40834</v>
      </c>
      <c r="B17211" s="749" t="str">
        <f aca="false">C17211&amp;D17211&amp;E17211&amp;F17211&amp;G17211&amp;H17211</f>
        <v>ADAPTADOR SOLDAVEL CURTO COM BOLSA E ROSCA PARA REGISTRO,COM DIAMETRO DE 60MMX2".FORNECIMENTO</v>
      </c>
      <c r="C17211" s="749" t="s">
        <v>40811</v>
      </c>
      <c r="D17211" s="749" t="s">
        <v>40833</v>
      </c>
      <c r="I17211" s="749" t="s">
        <v>30</v>
      </c>
      <c r="J17211" s="749" t="n">
        <v>7.06</v>
      </c>
    </row>
    <row collapsed="false" customFormat="false" customHeight="true" hidden="true" ht="12.75" outlineLevel="0" r="17212">
      <c r="A17212" s="749" t="s">
        <v>40835</v>
      </c>
      <c r="B17212" s="749" t="str">
        <f aca="false">C17212&amp;D17212&amp;E17212&amp;F17212&amp;G17212&amp;H17212</f>
        <v>ADAPTADOR SOLDAVEL CURTO COM BOLSA E ROSCA PARA REGISTRO,COM DIAMETRO DE 75MMX2.1/2".FORNECIMENTO</v>
      </c>
      <c r="C17212" s="749" t="s">
        <v>40811</v>
      </c>
      <c r="D17212" s="749" t="s">
        <v>40836</v>
      </c>
      <c r="I17212" s="749" t="s">
        <v>30</v>
      </c>
      <c r="J17212" s="749" t="n">
        <v>12.19</v>
      </c>
    </row>
    <row collapsed="false" customFormat="false" customHeight="true" hidden="true" ht="12.75" outlineLevel="0" r="17213">
      <c r="A17213" s="749" t="s">
        <v>40837</v>
      </c>
      <c r="B17213" s="749" t="str">
        <f aca="false">C17213&amp;D17213&amp;E17213&amp;F17213&amp;G17213&amp;H17213</f>
        <v>ADAPTADOR SOLDAVEL CURTO COM BOLSA E ROSCA PARA REGISTRO,COM DIAMETRO DE 75MMX2.1/2".FORNECIMENTO</v>
      </c>
      <c r="C17213" s="749" t="s">
        <v>40811</v>
      </c>
      <c r="D17213" s="749" t="s">
        <v>40836</v>
      </c>
      <c r="I17213" s="749" t="s">
        <v>30</v>
      </c>
      <c r="J17213" s="749" t="n">
        <v>12.19</v>
      </c>
    </row>
    <row collapsed="false" customFormat="false" customHeight="true" hidden="true" ht="12.75" outlineLevel="0" r="17214">
      <c r="A17214" s="749" t="s">
        <v>40838</v>
      </c>
      <c r="B17214" s="749" t="str">
        <f aca="false">C17214&amp;D17214&amp;E17214&amp;F17214&amp;G17214&amp;H17214</f>
        <v>ADAPTADOR SOLDAVEL CURTO COM BOLSA E ROSCA PARA REGISTRO,COM DIAMETRO DE 85MMX3".FORNECIMENTO</v>
      </c>
      <c r="C17214" s="749" t="s">
        <v>40811</v>
      </c>
      <c r="D17214" s="749" t="s">
        <v>40839</v>
      </c>
      <c r="I17214" s="749" t="s">
        <v>30</v>
      </c>
      <c r="J17214" s="749" t="n">
        <v>19.08</v>
      </c>
    </row>
    <row collapsed="false" customFormat="false" customHeight="true" hidden="true" ht="12.75" outlineLevel="0" r="17215">
      <c r="A17215" s="749" t="s">
        <v>40840</v>
      </c>
      <c r="B17215" s="749" t="str">
        <f aca="false">C17215&amp;D17215&amp;E17215&amp;F17215&amp;G17215&amp;H17215</f>
        <v>ADAPTADOR SOLDAVEL CURTO COM BOLSA E ROSCA PARA REGISTRO,COM DIAMETRO DE 85MMX3".FORNECIMENTO</v>
      </c>
      <c r="C17215" s="749" t="s">
        <v>40811</v>
      </c>
      <c r="D17215" s="749" t="s">
        <v>40839</v>
      </c>
      <c r="I17215" s="749" t="s">
        <v>30</v>
      </c>
      <c r="J17215" s="749" t="n">
        <v>19.08</v>
      </c>
    </row>
    <row collapsed="false" customFormat="false" customHeight="true" hidden="true" ht="12.75" outlineLevel="0" r="17216">
      <c r="A17216" s="749" t="s">
        <v>40841</v>
      </c>
      <c r="B17216" s="749" t="str">
        <f aca="false">C17216&amp;D17216&amp;E17216&amp;F17216&amp;G17216&amp;H17216</f>
        <v>ADAPTADOR SOLDAVEL CURTO COM BOLSA E ROSCA PARA REGISTRO,COM DIAMETRO DE 110MMX4".FORNECIMENTO</v>
      </c>
      <c r="C17216" s="749" t="s">
        <v>40811</v>
      </c>
      <c r="D17216" s="749" t="s">
        <v>40842</v>
      </c>
      <c r="I17216" s="749" t="s">
        <v>30</v>
      </c>
      <c r="J17216" s="749" t="n">
        <v>31.75</v>
      </c>
    </row>
    <row collapsed="false" customFormat="false" customHeight="true" hidden="true" ht="12.75" outlineLevel="0" r="17217">
      <c r="A17217" s="749" t="s">
        <v>40843</v>
      </c>
      <c r="B17217" s="749" t="str">
        <f aca="false">C17217&amp;D17217&amp;E17217&amp;F17217&amp;G17217&amp;H17217</f>
        <v>ADAPTADOR SOLDAVEL CURTO COM BOLSA E ROSCA PARA REGISTRO,COM DIAMETRO DE 110MMX4".FORNECIMENTO</v>
      </c>
      <c r="C17217" s="749" t="s">
        <v>40811</v>
      </c>
      <c r="D17217" s="749" t="s">
        <v>40842</v>
      </c>
      <c r="I17217" s="749" t="s">
        <v>30</v>
      </c>
      <c r="J17217" s="749" t="n">
        <v>31.75</v>
      </c>
    </row>
    <row collapsed="false" customFormat="false" customHeight="true" hidden="true" ht="12.75" outlineLevel="0" r="17218">
      <c r="A17218" s="749" t="s">
        <v>40844</v>
      </c>
      <c r="B17218" s="749" t="str">
        <f aca="false">C17218&amp;D17218&amp;E17218&amp;F17218&amp;G17218&amp;H17218</f>
        <v>ADAPTADOR SOLDAVEL COM FLANGES LIVRES PARA CAIXA D'AGUA,COMDIAMETRO DE 25MMX3/4".FORNECIMENTO</v>
      </c>
      <c r="C17218" s="749" t="s">
        <v>40845</v>
      </c>
      <c r="D17218" s="749" t="s">
        <v>40846</v>
      </c>
      <c r="I17218" s="749" t="s">
        <v>30</v>
      </c>
      <c r="J17218" s="749" t="n">
        <v>5.43</v>
      </c>
    </row>
    <row collapsed="false" customFormat="false" customHeight="true" hidden="true" ht="12.75" outlineLevel="0" r="17219">
      <c r="A17219" s="749" t="s">
        <v>40847</v>
      </c>
      <c r="B17219" s="749" t="str">
        <f aca="false">C17219&amp;D17219&amp;E17219&amp;F17219&amp;G17219&amp;H17219</f>
        <v>ADAPTADOR SOLDAVEL COM FLANGES LIVRES PARA CAIXA D'AGUA,COMDIAMETRO DE 25MMX3/4".FORNECIMENTO</v>
      </c>
      <c r="C17219" s="749" t="s">
        <v>40845</v>
      </c>
      <c r="D17219" s="749" t="s">
        <v>40846</v>
      </c>
      <c r="I17219" s="749" t="s">
        <v>30</v>
      </c>
      <c r="J17219" s="749" t="n">
        <v>5.43</v>
      </c>
    </row>
    <row collapsed="false" customFormat="false" customHeight="true" hidden="true" ht="12.75" outlineLevel="0" r="17220">
      <c r="A17220" s="749" t="s">
        <v>40848</v>
      </c>
      <c r="B17220" s="749" t="str">
        <f aca="false">C17220&amp;D17220&amp;E17220&amp;F17220&amp;G17220&amp;H17220</f>
        <v>ADAPTADOR SOLDAVEL COM FLANGES LIVRES PARA CAIXA D'AGUA,COMDIAMETRO DE 32MMX1".FORNECIMENTO</v>
      </c>
      <c r="C17220" s="749" t="s">
        <v>40845</v>
      </c>
      <c r="D17220" s="749" t="s">
        <v>40849</v>
      </c>
      <c r="I17220" s="749" t="s">
        <v>30</v>
      </c>
      <c r="J17220" s="749" t="n">
        <v>8.85</v>
      </c>
    </row>
    <row collapsed="false" customFormat="false" customHeight="true" hidden="true" ht="12.75" outlineLevel="0" r="17221">
      <c r="A17221" s="749" t="s">
        <v>40850</v>
      </c>
      <c r="B17221" s="749" t="str">
        <f aca="false">C17221&amp;D17221&amp;E17221&amp;F17221&amp;G17221&amp;H17221</f>
        <v>ADAPTADOR SOLDAVEL COM FLANGES LIVRES PARA CAIXA D'AGUA,COMDIAMETRO DE 32MMX1".FORNECIMENTO</v>
      </c>
      <c r="C17221" s="749" t="s">
        <v>40845</v>
      </c>
      <c r="D17221" s="749" t="s">
        <v>40849</v>
      </c>
      <c r="I17221" s="749" t="s">
        <v>30</v>
      </c>
      <c r="J17221" s="749" t="n">
        <v>8.85</v>
      </c>
    </row>
    <row collapsed="false" customFormat="false" customHeight="true" hidden="true" ht="12.75" outlineLevel="0" r="17222">
      <c r="A17222" s="749" t="s">
        <v>40851</v>
      </c>
      <c r="B17222" s="749" t="str">
        <f aca="false">C17222&amp;D17222&amp;E17222&amp;F17222&amp;G17222&amp;H17222</f>
        <v>ADAPTADOR SOLDAVEL COM FLANGES LIVRES PARA CAIXA D'AGUA,COMDIAMETRO DE 40MMX1.1/4".FORNECIMENTO</v>
      </c>
      <c r="C17222" s="749" t="s">
        <v>40845</v>
      </c>
      <c r="D17222" s="749" t="s">
        <v>40852</v>
      </c>
      <c r="I17222" s="749" t="s">
        <v>30</v>
      </c>
      <c r="J17222" s="749" t="n">
        <v>9.96</v>
      </c>
    </row>
    <row collapsed="false" customFormat="false" customHeight="true" hidden="true" ht="12.75" outlineLevel="0" r="17223">
      <c r="A17223" s="749" t="s">
        <v>40853</v>
      </c>
      <c r="B17223" s="749" t="str">
        <f aca="false">C17223&amp;D17223&amp;E17223&amp;F17223&amp;G17223&amp;H17223</f>
        <v>ADAPTADOR SOLDAVEL COM FLANGES LIVRES PARA CAIXA D'AGUA,COMDIAMETRO DE 40MMX1.1/4".FORNECIMENTO</v>
      </c>
      <c r="C17223" s="749" t="s">
        <v>40845</v>
      </c>
      <c r="D17223" s="749" t="s">
        <v>40852</v>
      </c>
      <c r="I17223" s="749" t="s">
        <v>30</v>
      </c>
      <c r="J17223" s="749" t="n">
        <v>9.96</v>
      </c>
    </row>
    <row collapsed="false" customFormat="false" customHeight="true" hidden="true" ht="12.75" outlineLevel="0" r="17224">
      <c r="A17224" s="749" t="s">
        <v>40854</v>
      </c>
      <c r="B17224" s="749" t="str">
        <f aca="false">C17224&amp;D17224&amp;E17224&amp;F17224&amp;G17224&amp;H17224</f>
        <v>ADAPTADOR SOLDAVEL COM FLANGES LIVRES PARA CAIXA D'AGUA,COMDIAMETRO DE 50MMX1.1/2".FORNECIMENTO</v>
      </c>
      <c r="C17224" s="749" t="s">
        <v>40845</v>
      </c>
      <c r="D17224" s="749" t="s">
        <v>40855</v>
      </c>
      <c r="I17224" s="749" t="s">
        <v>30</v>
      </c>
      <c r="J17224" s="749" t="n">
        <v>10.91</v>
      </c>
    </row>
    <row collapsed="false" customFormat="false" customHeight="true" hidden="true" ht="12.75" outlineLevel="0" r="17225">
      <c r="A17225" s="749" t="s">
        <v>40856</v>
      </c>
      <c r="B17225" s="749" t="str">
        <f aca="false">C17225&amp;D17225&amp;E17225&amp;F17225&amp;G17225&amp;H17225</f>
        <v>ADAPTADOR SOLDAVEL COM FLANGES LIVRES PARA CAIXA D'AGUA,COMDIAMETRO DE 50MMX1.1/2".FORNECIMENTO</v>
      </c>
      <c r="C17225" s="749" t="s">
        <v>40845</v>
      </c>
      <c r="D17225" s="749" t="s">
        <v>40855</v>
      </c>
      <c r="I17225" s="749" t="s">
        <v>30</v>
      </c>
      <c r="J17225" s="749" t="n">
        <v>10.91</v>
      </c>
    </row>
    <row collapsed="false" customFormat="false" customHeight="true" hidden="true" ht="12.75" outlineLevel="0" r="17226">
      <c r="A17226" s="749" t="s">
        <v>40857</v>
      </c>
      <c r="B17226" s="749" t="str">
        <f aca="false">C17226&amp;D17226&amp;E17226&amp;F17226&amp;G17226&amp;H17226</f>
        <v>ADAPTADOR SOLDAVEL COM FLANGES LIVRES PARA CAIXA D'AGUA,COMDIAMETRO DE 60MMX2".FORNECIMENTO</v>
      </c>
      <c r="C17226" s="749" t="s">
        <v>40845</v>
      </c>
      <c r="D17226" s="749" t="s">
        <v>40858</v>
      </c>
      <c r="I17226" s="749" t="s">
        <v>30</v>
      </c>
      <c r="J17226" s="749" t="n">
        <v>17.72</v>
      </c>
    </row>
    <row collapsed="false" customFormat="false" customHeight="true" hidden="true" ht="12.75" outlineLevel="0" r="17227">
      <c r="A17227" s="749" t="s">
        <v>40859</v>
      </c>
      <c r="B17227" s="749" t="str">
        <f aca="false">C17227&amp;D17227&amp;E17227&amp;F17227&amp;G17227&amp;H17227</f>
        <v>ADAPTADOR SOLDAVEL COM FLANGES LIVRES PARA CAIXA D'AGUA,COMDIAMETRO DE 60MMX2".FORNECIMENTO</v>
      </c>
      <c r="C17227" s="749" t="s">
        <v>40845</v>
      </c>
      <c r="D17227" s="749" t="s">
        <v>40858</v>
      </c>
      <c r="I17227" s="749" t="s">
        <v>30</v>
      </c>
      <c r="J17227" s="749" t="n">
        <v>17.72</v>
      </c>
    </row>
    <row collapsed="false" customFormat="false" customHeight="true" hidden="true" ht="12.75" outlineLevel="0" r="17228">
      <c r="A17228" s="749" t="s">
        <v>40860</v>
      </c>
      <c r="B17228" s="749" t="str">
        <f aca="false">C17228&amp;D17228&amp;E17228&amp;F17228&amp;G17228&amp;H17228</f>
        <v>ADAPTADOR SOLDAVEL COM FLANGES LIVRES PARA CAIXA D'AGUA,COMDIAMETRO DE 75MMX2.1/2".FORNECIMENTO</v>
      </c>
      <c r="C17228" s="749" t="s">
        <v>40845</v>
      </c>
      <c r="D17228" s="749" t="s">
        <v>40861</v>
      </c>
      <c r="I17228" s="749" t="s">
        <v>30</v>
      </c>
      <c r="J17228" s="749" t="n">
        <v>108.16</v>
      </c>
    </row>
    <row collapsed="false" customFormat="false" customHeight="true" hidden="true" ht="12.75" outlineLevel="0" r="17229">
      <c r="A17229" s="749" t="s">
        <v>40862</v>
      </c>
      <c r="B17229" s="749" t="str">
        <f aca="false">C17229&amp;D17229&amp;E17229&amp;F17229&amp;G17229&amp;H17229</f>
        <v>ADAPTADOR SOLDAVEL COM FLANGES LIVRES PARA CAIXA D'AGUA,COMDIAMETRO DE 75MMX2.1/2".FORNECIMENTO</v>
      </c>
      <c r="C17229" s="749" t="s">
        <v>40845</v>
      </c>
      <c r="D17229" s="749" t="s">
        <v>40861</v>
      </c>
      <c r="I17229" s="749" t="s">
        <v>30</v>
      </c>
      <c r="J17229" s="749" t="n">
        <v>108.16</v>
      </c>
    </row>
    <row collapsed="false" customFormat="false" customHeight="true" hidden="true" ht="12.75" outlineLevel="0" r="17230">
      <c r="A17230" s="749" t="s">
        <v>40863</v>
      </c>
      <c r="B17230" s="749" t="str">
        <f aca="false">C17230&amp;D17230&amp;E17230&amp;F17230&amp;G17230&amp;H17230</f>
        <v>ADAPTADOR SOLDAVEL COM FLANGES LIVRES PARA CAIXA D'AGUA,COMDIAMETRO DE 85MMX3".FORNECIMENTO</v>
      </c>
      <c r="C17230" s="749" t="s">
        <v>40845</v>
      </c>
      <c r="D17230" s="749" t="s">
        <v>40864</v>
      </c>
      <c r="I17230" s="749" t="s">
        <v>30</v>
      </c>
      <c r="J17230" s="749" t="n">
        <v>181.39</v>
      </c>
    </row>
    <row collapsed="false" customFormat="false" customHeight="true" hidden="true" ht="12.75" outlineLevel="0" r="17231">
      <c r="A17231" s="749" t="s">
        <v>40865</v>
      </c>
      <c r="B17231" s="749" t="str">
        <f aca="false">C17231&amp;D17231&amp;E17231&amp;F17231&amp;G17231&amp;H17231</f>
        <v>ADAPTADOR SOLDAVEL COM FLANGES LIVRES PARA CAIXA D'AGUA,COMDIAMETRO DE 85MMX3".FORNECIMENTO</v>
      </c>
      <c r="C17231" s="749" t="s">
        <v>40845</v>
      </c>
      <c r="D17231" s="749" t="s">
        <v>40864</v>
      </c>
      <c r="I17231" s="749" t="s">
        <v>30</v>
      </c>
      <c r="J17231" s="749" t="n">
        <v>181.39</v>
      </c>
    </row>
    <row collapsed="false" customFormat="false" customHeight="true" hidden="true" ht="12.75" outlineLevel="0" r="17232">
      <c r="A17232" s="749" t="s">
        <v>40866</v>
      </c>
      <c r="B17232" s="749" t="str">
        <f aca="false">C17232&amp;D17232&amp;E17232&amp;F17232&amp;G17232&amp;H17232</f>
        <v>ADAPTADOR SOLDAVEL COM FLANGES LIVRES PARA CAIXA D'AGUA,COMDIAMETRO DE 110MMX4".FORNECIMENTO</v>
      </c>
      <c r="C17232" s="749" t="s">
        <v>40845</v>
      </c>
      <c r="D17232" s="749" t="s">
        <v>40867</v>
      </c>
      <c r="I17232" s="749" t="s">
        <v>30</v>
      </c>
      <c r="J17232" s="749" t="n">
        <v>203.38</v>
      </c>
    </row>
    <row collapsed="false" customFormat="false" customHeight="true" hidden="true" ht="12.75" outlineLevel="0" r="17233">
      <c r="A17233" s="749" t="s">
        <v>40868</v>
      </c>
      <c r="B17233" s="749" t="str">
        <f aca="false">C17233&amp;D17233&amp;E17233&amp;F17233&amp;G17233&amp;H17233</f>
        <v>ADAPTADOR SOLDAVEL COM FLANGES LIVRES PARA CAIXA D'AGUA,COMDIAMETRO DE 110MMX4".FORNECIMENTO</v>
      </c>
      <c r="C17233" s="749" t="s">
        <v>40845</v>
      </c>
      <c r="D17233" s="749" t="s">
        <v>40867</v>
      </c>
      <c r="I17233" s="749" t="s">
        <v>30</v>
      </c>
      <c r="J17233" s="749" t="n">
        <v>203.38</v>
      </c>
    </row>
    <row collapsed="false" customFormat="false" customHeight="true" hidden="true" ht="12.75" outlineLevel="0" r="17234">
      <c r="A17234" s="749" t="s">
        <v>40869</v>
      </c>
      <c r="B17234" s="749" t="str">
        <f aca="false">C17234&amp;D17234&amp;E17234&amp;F17234&amp;G17234&amp;H17234</f>
        <v>ADAPTADOR SOLDAVEL/LONGO COM FLANGES LIVRES PARA CAIXA D'AGUA,COM DIAMETRO DE 25MMX3/4".FORNECIMENTO</v>
      </c>
      <c r="C17234" s="749" t="s">
        <v>40870</v>
      </c>
      <c r="D17234" s="749" t="s">
        <v>40871</v>
      </c>
      <c r="I17234" s="749" t="s">
        <v>30</v>
      </c>
      <c r="J17234" s="749" t="n">
        <v>10.67</v>
      </c>
    </row>
    <row collapsed="false" customFormat="false" customHeight="true" hidden="true" ht="12.75" outlineLevel="0" r="17235">
      <c r="A17235" s="749" t="s">
        <v>40872</v>
      </c>
      <c r="B17235" s="749" t="str">
        <f aca="false">C17235&amp;D17235&amp;E17235&amp;F17235&amp;G17235&amp;H17235</f>
        <v>ADAPTADOR SOLDAVEL/LONGO COM FLANGES LIVRES PARA CAIXA D'AGUA,COM DIAMETRO DE 25MMX3/4".FORNECIMENTO</v>
      </c>
      <c r="C17235" s="749" t="s">
        <v>40870</v>
      </c>
      <c r="D17235" s="749" t="s">
        <v>40871</v>
      </c>
      <c r="I17235" s="749" t="s">
        <v>30</v>
      </c>
      <c r="J17235" s="749" t="n">
        <v>10.67</v>
      </c>
    </row>
    <row collapsed="false" customFormat="false" customHeight="true" hidden="true" ht="12.75" outlineLevel="0" r="17236">
      <c r="A17236" s="749" t="s">
        <v>40873</v>
      </c>
      <c r="B17236" s="749" t="str">
        <f aca="false">C17236&amp;D17236&amp;E17236&amp;F17236&amp;G17236&amp;H17236</f>
        <v>ADAPTADOR SOLDAVEL/LONGO COM FLANGES LIVRES PARA CAIXA D'AGUA,COM DIAMETRO DE 32MMX1".FORNECIMENTO</v>
      </c>
      <c r="C17236" s="749" t="s">
        <v>40870</v>
      </c>
      <c r="D17236" s="749" t="s">
        <v>40874</v>
      </c>
      <c r="I17236" s="749" t="s">
        <v>30</v>
      </c>
      <c r="J17236" s="749" t="n">
        <v>14.28</v>
      </c>
    </row>
    <row collapsed="false" customFormat="false" customHeight="true" hidden="true" ht="12.75" outlineLevel="0" r="17237">
      <c r="A17237" s="749" t="s">
        <v>40875</v>
      </c>
      <c r="B17237" s="749" t="str">
        <f aca="false">C17237&amp;D17237&amp;E17237&amp;F17237&amp;G17237&amp;H17237</f>
        <v>ADAPTADOR SOLDAVEL/LONGO COM FLANGES LIVRES PARA CAIXA D'AGUA,COM DIAMETRO DE 32MMX1".FORNECIMENTO</v>
      </c>
      <c r="C17237" s="749" t="s">
        <v>40870</v>
      </c>
      <c r="D17237" s="749" t="s">
        <v>40874</v>
      </c>
      <c r="I17237" s="749" t="s">
        <v>30</v>
      </c>
      <c r="J17237" s="749" t="n">
        <v>14.28</v>
      </c>
    </row>
    <row collapsed="false" customFormat="false" customHeight="true" hidden="true" ht="12.75" outlineLevel="0" r="17238">
      <c r="A17238" s="749" t="s">
        <v>40876</v>
      </c>
      <c r="B17238" s="749" t="str">
        <f aca="false">C17238&amp;D17238&amp;E17238&amp;F17238&amp;G17238&amp;H17238</f>
        <v>ADAPTADOR SOLDAVEL/LONGO COM FLANGES LIVRES PARA CAIXA D'AGUA,COM DIAMETRO DE 40MMX1.1/4".FORNECIMENTO</v>
      </c>
      <c r="C17238" s="749" t="s">
        <v>40870</v>
      </c>
      <c r="D17238" s="749" t="s">
        <v>40877</v>
      </c>
      <c r="I17238" s="749" t="s">
        <v>30</v>
      </c>
      <c r="J17238" s="749" t="n">
        <v>17.29</v>
      </c>
    </row>
    <row collapsed="false" customFormat="false" customHeight="true" hidden="true" ht="12.75" outlineLevel="0" r="17239">
      <c r="A17239" s="749" t="s">
        <v>40878</v>
      </c>
      <c r="B17239" s="749" t="str">
        <f aca="false">C17239&amp;D17239&amp;E17239&amp;F17239&amp;G17239&amp;H17239</f>
        <v>ADAPTADOR SOLDAVEL/LONGO COM FLANGES LIVRES PARA CAIXA D'AGUA,COM DIAMETRO DE 40MMX1.1/4".FORNECIMENTO</v>
      </c>
      <c r="C17239" s="749" t="s">
        <v>40870</v>
      </c>
      <c r="D17239" s="749" t="s">
        <v>40877</v>
      </c>
      <c r="I17239" s="749" t="s">
        <v>30</v>
      </c>
      <c r="J17239" s="749" t="n">
        <v>17.29</v>
      </c>
    </row>
    <row collapsed="false" customFormat="false" customHeight="true" hidden="true" ht="12.75" outlineLevel="0" r="17240">
      <c r="A17240" s="749" t="s">
        <v>40879</v>
      </c>
      <c r="B17240" s="749" t="str">
        <f aca="false">C17240&amp;D17240&amp;E17240&amp;F17240&amp;G17240&amp;H17240</f>
        <v>ADAPTADOR SOLDAVEL/LONGO COM FLANGES LIVRES PARA CAIXA D'AGUA,COM DIAMETRO DE 50MMX1.1/2".FORNECIMENTO</v>
      </c>
      <c r="C17240" s="749" t="s">
        <v>40870</v>
      </c>
      <c r="D17240" s="749" t="s">
        <v>40880</v>
      </c>
      <c r="I17240" s="749" t="s">
        <v>30</v>
      </c>
      <c r="J17240" s="749" t="n">
        <v>23.08</v>
      </c>
    </row>
    <row collapsed="false" customFormat="false" customHeight="true" hidden="true" ht="12.75" outlineLevel="0" r="17241">
      <c r="A17241" s="749" t="s">
        <v>40881</v>
      </c>
      <c r="B17241" s="749" t="str">
        <f aca="false">C17241&amp;D17241&amp;E17241&amp;F17241&amp;G17241&amp;H17241</f>
        <v>ADAPTADOR SOLDAVEL/LONGO COM FLANGES LIVRES PARA CAIXA D'AGUA,COM DIAMETRO DE 50MMX1.1/2".FORNECIMENTO</v>
      </c>
      <c r="C17241" s="749" t="s">
        <v>40870</v>
      </c>
      <c r="D17241" s="749" t="s">
        <v>40880</v>
      </c>
      <c r="I17241" s="749" t="s">
        <v>30</v>
      </c>
      <c r="J17241" s="749" t="n">
        <v>23.08</v>
      </c>
    </row>
    <row collapsed="false" customFormat="false" customHeight="true" hidden="true" ht="12.75" outlineLevel="0" r="17242">
      <c r="A17242" s="749" t="s">
        <v>40882</v>
      </c>
      <c r="B17242" s="749" t="str">
        <f aca="false">C17242&amp;D17242&amp;E17242&amp;F17242&amp;G17242&amp;H17242</f>
        <v>ADAPTADOR SOLDAVEL/LONGO COM FLANGES LIVRES PARA CAIXA D'AGUA,COM DIAMETRO DE 60MMX2".FORNECIMENTO</v>
      </c>
      <c r="C17242" s="749" t="s">
        <v>40870</v>
      </c>
      <c r="D17242" s="749" t="s">
        <v>40883</v>
      </c>
      <c r="I17242" s="749" t="s">
        <v>30</v>
      </c>
      <c r="J17242" s="749" t="n">
        <v>31.02</v>
      </c>
    </row>
    <row collapsed="false" customFormat="false" customHeight="true" hidden="true" ht="12.75" outlineLevel="0" r="17243">
      <c r="A17243" s="749" t="s">
        <v>40884</v>
      </c>
      <c r="B17243" s="749" t="str">
        <f aca="false">C17243&amp;D17243&amp;E17243&amp;F17243&amp;G17243&amp;H17243</f>
        <v>ADAPTADOR SOLDAVEL/LONGO COM FLANGES LIVRES PARA CAIXA D'AGUA,COM DIAMETRO DE 60MMX2".FORNECIMENTO</v>
      </c>
      <c r="C17243" s="749" t="s">
        <v>40870</v>
      </c>
      <c r="D17243" s="749" t="s">
        <v>40883</v>
      </c>
      <c r="I17243" s="749" t="s">
        <v>30</v>
      </c>
      <c r="J17243" s="749" t="n">
        <v>31.02</v>
      </c>
    </row>
    <row collapsed="false" customFormat="false" customHeight="true" hidden="true" ht="12.75" outlineLevel="0" r="17244">
      <c r="A17244" s="749" t="s">
        <v>40885</v>
      </c>
      <c r="B17244" s="749" t="str">
        <f aca="false">C17244&amp;D17244&amp;E17244&amp;F17244&amp;G17244&amp;H17244</f>
        <v>ADAPTADOR SOLDAVEL/LONGO COM FLANGES LIVRES PARA CAIXA D'AGUA,COM DIAMETRO DE 75MMX2.1/2".FORNECIMENTO</v>
      </c>
      <c r="C17244" s="749" t="s">
        <v>40870</v>
      </c>
      <c r="D17244" s="749" t="s">
        <v>40886</v>
      </c>
      <c r="I17244" s="749" t="s">
        <v>30</v>
      </c>
      <c r="J17244" s="749" t="n">
        <v>146.38</v>
      </c>
    </row>
    <row collapsed="false" customFormat="false" customHeight="true" hidden="true" ht="12.75" outlineLevel="0" r="17245">
      <c r="A17245" s="749" t="s">
        <v>40887</v>
      </c>
      <c r="B17245" s="749" t="str">
        <f aca="false">C17245&amp;D17245&amp;E17245&amp;F17245&amp;G17245&amp;H17245</f>
        <v>ADAPTADOR SOLDAVEL/LONGO COM FLANGES LIVRES PARA CAIXA D'AGUA,COM DIAMETRO DE 75MMX2.1/2".FORNECIMENTO</v>
      </c>
      <c r="C17245" s="749" t="s">
        <v>40870</v>
      </c>
      <c r="D17245" s="749" t="s">
        <v>40886</v>
      </c>
      <c r="I17245" s="749" t="s">
        <v>30</v>
      </c>
      <c r="J17245" s="749" t="n">
        <v>146.38</v>
      </c>
    </row>
    <row collapsed="false" customFormat="false" customHeight="true" hidden="true" ht="12.75" outlineLevel="0" r="17246">
      <c r="A17246" s="749" t="s">
        <v>40888</v>
      </c>
      <c r="B17246" s="749" t="str">
        <f aca="false">C17246&amp;D17246&amp;E17246&amp;F17246&amp;G17246&amp;H17246</f>
        <v>ADAPTADOR SOLDAVEL/LONGO COM FLANGES LIVRES PARA CAIXA D'AGUA,COM DIAMETRO DE 85MMX3".FORNECIMENTO</v>
      </c>
      <c r="C17246" s="749" t="s">
        <v>40870</v>
      </c>
      <c r="D17246" s="749" t="s">
        <v>40889</v>
      </c>
      <c r="I17246" s="749" t="s">
        <v>30</v>
      </c>
      <c r="J17246" s="749" t="n">
        <v>177.35</v>
      </c>
    </row>
    <row collapsed="false" customFormat="false" customHeight="true" hidden="true" ht="12.75" outlineLevel="0" r="17247">
      <c r="A17247" s="749" t="s">
        <v>40890</v>
      </c>
      <c r="B17247" s="749" t="str">
        <f aca="false">C17247&amp;D17247&amp;E17247&amp;F17247&amp;G17247&amp;H17247</f>
        <v>ADAPTADOR SOLDAVEL/LONGO COM FLANGES LIVRES PARA CAIXA D'AGUA,COM DIAMETRO DE 85MMX3".FORNECIMENTO</v>
      </c>
      <c r="C17247" s="749" t="s">
        <v>40870</v>
      </c>
      <c r="D17247" s="749" t="s">
        <v>40889</v>
      </c>
      <c r="I17247" s="749" t="s">
        <v>30</v>
      </c>
      <c r="J17247" s="749" t="n">
        <v>177.35</v>
      </c>
    </row>
    <row collapsed="false" customFormat="false" customHeight="true" hidden="true" ht="12.75" outlineLevel="0" r="17248">
      <c r="A17248" s="749" t="s">
        <v>40891</v>
      </c>
      <c r="B17248" s="749" t="str">
        <f aca="false">C17248&amp;D17248&amp;E17248&amp;F17248&amp;G17248&amp;H17248</f>
        <v>ADAPTADOR SOLDAVEL/LONGO COM FLANGES LIVRES PARA CAIXA D'AGUA,COM DIAMETRO DE 110MMX4".FORNECIMENTO</v>
      </c>
      <c r="C17248" s="749" t="s">
        <v>40870</v>
      </c>
      <c r="D17248" s="749" t="s">
        <v>40892</v>
      </c>
      <c r="I17248" s="749" t="s">
        <v>30</v>
      </c>
      <c r="J17248" s="749" t="n">
        <v>277.74</v>
      </c>
    </row>
    <row collapsed="false" customFormat="false" customHeight="true" hidden="true" ht="12.75" outlineLevel="0" r="17249">
      <c r="A17249" s="749" t="s">
        <v>40893</v>
      </c>
      <c r="B17249" s="749" t="str">
        <f aca="false">C17249&amp;D17249&amp;E17249&amp;F17249&amp;G17249&amp;H17249</f>
        <v>ADAPTADOR SOLDAVEL/LONGO COM FLANGES LIVRES PARA CAIXA D'AGUA,COM DIAMETRO DE 110MMX4".FORNECIMENTO</v>
      </c>
      <c r="C17249" s="749" t="s">
        <v>40870</v>
      </c>
      <c r="D17249" s="749" t="s">
        <v>40892</v>
      </c>
      <c r="I17249" s="749" t="s">
        <v>30</v>
      </c>
      <c r="J17249" s="749" t="n">
        <v>277.74</v>
      </c>
    </row>
    <row collapsed="false" customFormat="false" customHeight="true" hidden="true" ht="12.75" outlineLevel="0" r="17250">
      <c r="A17250" s="749" t="s">
        <v>40894</v>
      </c>
      <c r="B17250" s="749" t="str">
        <f aca="false">C17250&amp;D17250&amp;E17250&amp;F17250&amp;G17250&amp;H17250</f>
        <v>ADAPTADOR SOLDAVEL COM FLANGES E ANEL DE VEDACAO PARA CAIXAD'AGUA,COM DIAMETRO DE 20MMX1/2".FORNECIMENTO</v>
      </c>
      <c r="C17250" s="749" t="s">
        <v>40895</v>
      </c>
      <c r="D17250" s="749" t="s">
        <v>40896</v>
      </c>
      <c r="I17250" s="749" t="s">
        <v>30</v>
      </c>
      <c r="J17250" s="749" t="n">
        <v>6.78</v>
      </c>
    </row>
    <row collapsed="false" customFormat="false" customHeight="true" hidden="true" ht="12.75" outlineLevel="0" r="17251">
      <c r="A17251" s="749" t="s">
        <v>40897</v>
      </c>
      <c r="B17251" s="749" t="str">
        <f aca="false">C17251&amp;D17251&amp;E17251&amp;F17251&amp;G17251&amp;H17251</f>
        <v>ADAPTADOR SOLDAVEL COM FLANGES E ANEL DE VEDACAO PARA CAIXAD'AGUA,COM DIAMETRO DE 20MMX1/2".FORNECIMENTO</v>
      </c>
      <c r="C17251" s="749" t="s">
        <v>40895</v>
      </c>
      <c r="D17251" s="749" t="s">
        <v>40896</v>
      </c>
      <c r="I17251" s="749" t="s">
        <v>30</v>
      </c>
      <c r="J17251" s="749" t="n">
        <v>6.78</v>
      </c>
    </row>
    <row collapsed="false" customFormat="false" customHeight="true" hidden="true" ht="12.75" outlineLevel="0" r="17252">
      <c r="A17252" s="749" t="s">
        <v>40898</v>
      </c>
      <c r="B17252" s="749" t="str">
        <f aca="false">C17252&amp;D17252&amp;E17252&amp;F17252&amp;G17252&amp;H17252</f>
        <v>ADAPTADOR SOLDAVEL COM FLANGES E ANEL DE VEDACAO PARA CAIXAD'AGUA,COM DIAMETRO DE 25MMX3/4".FORNECIMENTO</v>
      </c>
      <c r="C17252" s="749" t="s">
        <v>40895</v>
      </c>
      <c r="D17252" s="749" t="s">
        <v>40899</v>
      </c>
      <c r="I17252" s="749" t="s">
        <v>30</v>
      </c>
      <c r="J17252" s="749" t="n">
        <v>7.11</v>
      </c>
    </row>
    <row collapsed="false" customFormat="false" customHeight="true" hidden="true" ht="12.75" outlineLevel="0" r="17253">
      <c r="A17253" s="749" t="s">
        <v>40900</v>
      </c>
      <c r="B17253" s="749" t="str">
        <f aca="false">C17253&amp;D17253&amp;E17253&amp;F17253&amp;G17253&amp;H17253</f>
        <v>ADAPTADOR SOLDAVEL COM FLANGES E ANEL DE VEDACAO PARA CAIXAD'AGUA,COM DIAMETRO DE 25MMX3/4".FORNECIMENTO</v>
      </c>
      <c r="C17253" s="749" t="s">
        <v>40895</v>
      </c>
      <c r="D17253" s="749" t="s">
        <v>40899</v>
      </c>
      <c r="I17253" s="749" t="s">
        <v>30</v>
      </c>
      <c r="J17253" s="749" t="n">
        <v>7.11</v>
      </c>
    </row>
    <row collapsed="false" customFormat="false" customHeight="true" hidden="true" ht="12.75" outlineLevel="0" r="17254">
      <c r="A17254" s="749" t="s">
        <v>40901</v>
      </c>
      <c r="B17254" s="749" t="str">
        <f aca="false">C17254&amp;D17254&amp;E17254&amp;F17254&amp;G17254&amp;H17254</f>
        <v>ADAPTADOR SOLDAVEL COM FLANGES E ANEL DE VEDACAO PARA CAIXAD'AGUA,COM DIAMETRO DE 32MMX1".FORNECIMENTO</v>
      </c>
      <c r="C17254" s="749" t="s">
        <v>40895</v>
      </c>
      <c r="D17254" s="749" t="s">
        <v>40902</v>
      </c>
      <c r="I17254" s="749" t="s">
        <v>30</v>
      </c>
      <c r="J17254" s="749" t="n">
        <v>11.68</v>
      </c>
    </row>
    <row collapsed="false" customFormat="false" customHeight="true" hidden="true" ht="12.75" outlineLevel="0" r="17255">
      <c r="A17255" s="749" t="s">
        <v>40903</v>
      </c>
      <c r="B17255" s="749" t="str">
        <f aca="false">C17255&amp;D17255&amp;E17255&amp;F17255&amp;G17255&amp;H17255</f>
        <v>ADAPTADOR SOLDAVEL COM FLANGES E ANEL DE VEDACAO PARA CAIXAD'AGUA,COM DIAMETRO DE 32MMX1".FORNECIMENTO</v>
      </c>
      <c r="C17255" s="749" t="s">
        <v>40895</v>
      </c>
      <c r="D17255" s="749" t="s">
        <v>40902</v>
      </c>
      <c r="I17255" s="749" t="s">
        <v>30</v>
      </c>
      <c r="J17255" s="749" t="n">
        <v>11.68</v>
      </c>
    </row>
    <row collapsed="false" customFormat="false" customHeight="true" hidden="true" ht="12.75" outlineLevel="0" r="17256">
      <c r="A17256" s="749" t="s">
        <v>40904</v>
      </c>
      <c r="B17256" s="749" t="str">
        <f aca="false">C17256&amp;D17256&amp;E17256&amp;F17256&amp;G17256&amp;H17256</f>
        <v>ADAPTADOR SOLDAVEL COM FLANGES E ANEL DE VEDACAO PARA CAIXAD'AGUA,COM DIAMETRO DE 40MMX1.1/4".FORNECIMENTO</v>
      </c>
      <c r="C17256" s="749" t="s">
        <v>40895</v>
      </c>
      <c r="D17256" s="749" t="s">
        <v>40905</v>
      </c>
      <c r="I17256" s="749" t="s">
        <v>30</v>
      </c>
      <c r="J17256" s="749" t="n">
        <v>17.78</v>
      </c>
    </row>
    <row collapsed="false" customFormat="false" customHeight="true" hidden="true" ht="12.75" outlineLevel="0" r="17257">
      <c r="A17257" s="749" t="s">
        <v>40906</v>
      </c>
      <c r="B17257" s="749" t="str">
        <f aca="false">C17257&amp;D17257&amp;E17257&amp;F17257&amp;G17257&amp;H17257</f>
        <v>ADAPTADOR SOLDAVEL COM FLANGES E ANEL DE VEDACAO PARA CAIXAD'AGUA,COM DIAMETRO DE 40MMX1.1/4".FORNECIMENTO</v>
      </c>
      <c r="C17257" s="749" t="s">
        <v>40895</v>
      </c>
      <c r="D17257" s="749" t="s">
        <v>40905</v>
      </c>
      <c r="I17257" s="749" t="s">
        <v>30</v>
      </c>
      <c r="J17257" s="749" t="n">
        <v>17.78</v>
      </c>
    </row>
    <row collapsed="false" customFormat="false" customHeight="true" hidden="true" ht="12.75" outlineLevel="0" r="17258">
      <c r="A17258" s="749" t="s">
        <v>40907</v>
      </c>
      <c r="B17258" s="749" t="str">
        <f aca="false">C17258&amp;D17258&amp;E17258&amp;F17258&amp;G17258&amp;H17258</f>
        <v>ADAPTADOR SOLDAVEL COM FLANGES E ANEL DE VEDACAO PARA CAIXAD'AGUA,COM DIAMETRO DE 50MMX1.1/2".FORNECIMENTO</v>
      </c>
      <c r="C17258" s="749" t="s">
        <v>40895</v>
      </c>
      <c r="D17258" s="749" t="s">
        <v>40908</v>
      </c>
      <c r="I17258" s="749" t="s">
        <v>30</v>
      </c>
      <c r="J17258" s="749" t="n">
        <v>18.08</v>
      </c>
    </row>
    <row collapsed="false" customFormat="false" customHeight="true" hidden="true" ht="12.75" outlineLevel="0" r="17259">
      <c r="A17259" s="749" t="s">
        <v>40909</v>
      </c>
      <c r="B17259" s="749" t="str">
        <f aca="false">C17259&amp;D17259&amp;E17259&amp;F17259&amp;G17259&amp;H17259</f>
        <v>ADAPTADOR SOLDAVEL COM FLANGES E ANEL DE VEDACAO PARA CAIXAD'AGUA,COM DIAMETRO DE 50MMX1.1/2".FORNECIMENTO</v>
      </c>
      <c r="C17259" s="749" t="s">
        <v>40895</v>
      </c>
      <c r="D17259" s="749" t="s">
        <v>40908</v>
      </c>
      <c r="I17259" s="749" t="s">
        <v>30</v>
      </c>
      <c r="J17259" s="749" t="n">
        <v>18.08</v>
      </c>
    </row>
    <row collapsed="false" customFormat="false" customHeight="true" hidden="true" ht="12.75" outlineLevel="0" r="17260">
      <c r="A17260" s="749" t="s">
        <v>40910</v>
      </c>
      <c r="B17260" s="749" t="str">
        <f aca="false">C17260&amp;D17260&amp;E17260&amp;F17260&amp;G17260&amp;H17260</f>
        <v>ADAPTADOR SOLDAVEL COM FLANGES E ANEL DE VEDACAO PARA CAIXAD'AGUA,COM DIAMETRO DE 60MMX2".FORNECIMENTO</v>
      </c>
      <c r="C17260" s="749" t="s">
        <v>40895</v>
      </c>
      <c r="D17260" s="749" t="s">
        <v>40911</v>
      </c>
      <c r="I17260" s="749" t="s">
        <v>30</v>
      </c>
      <c r="J17260" s="749" t="n">
        <v>29.31</v>
      </c>
    </row>
    <row collapsed="false" customFormat="false" customHeight="true" hidden="true" ht="12.75" outlineLevel="0" r="17261">
      <c r="A17261" s="749" t="s">
        <v>40912</v>
      </c>
      <c r="B17261" s="749" t="str">
        <f aca="false">C17261&amp;D17261&amp;E17261&amp;F17261&amp;G17261&amp;H17261</f>
        <v>ADAPTADOR SOLDAVEL COM FLANGES E ANEL DE VEDACAO PARA CAIXAD'AGUA,COM DIAMETRO DE 60MMX2".FORNECIMENTO</v>
      </c>
      <c r="C17261" s="749" t="s">
        <v>40895</v>
      </c>
      <c r="D17261" s="749" t="s">
        <v>40911</v>
      </c>
      <c r="I17261" s="749" t="s">
        <v>30</v>
      </c>
      <c r="J17261" s="749" t="n">
        <v>29.31</v>
      </c>
    </row>
    <row collapsed="false" customFormat="false" customHeight="true" hidden="true" ht="12.75" outlineLevel="0" r="17262">
      <c r="A17262" s="749" t="s">
        <v>40913</v>
      </c>
      <c r="B17262" s="749" t="str">
        <f aca="false">C17262&amp;D17262&amp;E17262&amp;F17262&amp;G17262&amp;H17262</f>
        <v>BUCHA DE REDUCAO SOLDAVEL CURTA,COM DIAMETRO DE 25MMX20MM.FORNECIMENTO</v>
      </c>
      <c r="C17262" s="749" t="s">
        <v>40914</v>
      </c>
      <c r="D17262" s="749" t="s">
        <v>25184</v>
      </c>
      <c r="I17262" s="749" t="s">
        <v>30</v>
      </c>
      <c r="J17262" s="749" t="n">
        <v>0.29</v>
      </c>
    </row>
    <row collapsed="false" customFormat="false" customHeight="true" hidden="true" ht="12.75" outlineLevel="0" r="17263">
      <c r="A17263" s="749" t="s">
        <v>40915</v>
      </c>
      <c r="B17263" s="749" t="str">
        <f aca="false">C17263&amp;D17263&amp;E17263&amp;F17263&amp;G17263&amp;H17263</f>
        <v>BUCHA DE REDUCAO SOLDAVEL CURTA,COM DIAMETRO DE 25MMX20MM.FORNECIMENTO</v>
      </c>
      <c r="C17263" s="749" t="s">
        <v>40914</v>
      </c>
      <c r="D17263" s="749" t="s">
        <v>25184</v>
      </c>
      <c r="I17263" s="749" t="s">
        <v>30</v>
      </c>
      <c r="J17263" s="749" t="n">
        <v>0.29</v>
      </c>
    </row>
    <row collapsed="false" customFormat="false" customHeight="true" hidden="true" ht="12.75" outlineLevel="0" r="17264">
      <c r="A17264" s="749" t="s">
        <v>40916</v>
      </c>
      <c r="B17264" s="749" t="str">
        <f aca="false">C17264&amp;D17264&amp;E17264&amp;F17264&amp;G17264&amp;H17264</f>
        <v>BUCHA DE REDUCAO SOLDAVEL CURTA,COM DIAMETRO DE 32MMX25MM.FORNECIMENTO</v>
      </c>
      <c r="C17264" s="749" t="s">
        <v>40917</v>
      </c>
      <c r="D17264" s="749" t="s">
        <v>25184</v>
      </c>
      <c r="I17264" s="749" t="s">
        <v>30</v>
      </c>
      <c r="J17264" s="749" t="n">
        <v>0.53</v>
      </c>
    </row>
    <row collapsed="false" customFormat="false" customHeight="true" hidden="true" ht="12.75" outlineLevel="0" r="17265">
      <c r="A17265" s="749" t="s">
        <v>40918</v>
      </c>
      <c r="B17265" s="749" t="str">
        <f aca="false">C17265&amp;D17265&amp;E17265&amp;F17265&amp;G17265&amp;H17265</f>
        <v>BUCHA DE REDUCAO SOLDAVEL CURTA,COM DIAMETRO DE 32MMX25MM.FORNECIMENTO</v>
      </c>
      <c r="C17265" s="749" t="s">
        <v>40917</v>
      </c>
      <c r="D17265" s="749" t="s">
        <v>25184</v>
      </c>
      <c r="I17265" s="749" t="s">
        <v>30</v>
      </c>
      <c r="J17265" s="749" t="n">
        <v>0.53</v>
      </c>
    </row>
    <row collapsed="false" customFormat="false" customHeight="true" hidden="true" ht="12.75" outlineLevel="0" r="17266">
      <c r="A17266" s="749" t="s">
        <v>40919</v>
      </c>
      <c r="B17266" s="749" t="str">
        <f aca="false">C17266&amp;D17266&amp;E17266&amp;F17266&amp;G17266&amp;H17266</f>
        <v>BUCHA DE REDUCAO SOLDAVEL CURTA,COM DIAMETRO DE 40MMX32MM.FORNECIMENTO</v>
      </c>
      <c r="C17266" s="749" t="s">
        <v>40920</v>
      </c>
      <c r="D17266" s="749" t="s">
        <v>25184</v>
      </c>
      <c r="I17266" s="749" t="s">
        <v>30</v>
      </c>
      <c r="J17266" s="749" t="n">
        <v>1.17</v>
      </c>
    </row>
    <row collapsed="false" customFormat="false" customHeight="true" hidden="true" ht="12.75" outlineLevel="0" r="17267">
      <c r="A17267" s="749" t="s">
        <v>40921</v>
      </c>
      <c r="B17267" s="749" t="str">
        <f aca="false">C17267&amp;D17267&amp;E17267&amp;F17267&amp;G17267&amp;H17267</f>
        <v>BUCHA DE REDUCAO SOLDAVEL CURTA,COM DIAMETRO DE 40MMX32MM.FORNECIMENTO</v>
      </c>
      <c r="C17267" s="749" t="s">
        <v>40920</v>
      </c>
      <c r="D17267" s="749" t="s">
        <v>25184</v>
      </c>
      <c r="I17267" s="749" t="s">
        <v>30</v>
      </c>
      <c r="J17267" s="749" t="n">
        <v>1.17</v>
      </c>
    </row>
    <row collapsed="false" customFormat="false" customHeight="true" hidden="true" ht="12.75" outlineLevel="0" r="17268">
      <c r="A17268" s="749" t="s">
        <v>40922</v>
      </c>
      <c r="B17268" s="749" t="str">
        <f aca="false">C17268&amp;D17268&amp;E17268&amp;F17268&amp;G17268&amp;H17268</f>
        <v>BUCHA DE REDUCAO SOLDAVEL CURTA,COM DIAMETRO DE 50MMX40MM.FORNECIMENTO</v>
      </c>
      <c r="C17268" s="749" t="s">
        <v>40923</v>
      </c>
      <c r="D17268" s="749" t="s">
        <v>25184</v>
      </c>
      <c r="I17268" s="749" t="s">
        <v>30</v>
      </c>
      <c r="J17268" s="749" t="n">
        <v>2.09</v>
      </c>
    </row>
    <row collapsed="false" customFormat="false" customHeight="true" hidden="true" ht="12.75" outlineLevel="0" r="17269">
      <c r="A17269" s="749" t="s">
        <v>40924</v>
      </c>
      <c r="B17269" s="749" t="str">
        <f aca="false">C17269&amp;D17269&amp;E17269&amp;F17269&amp;G17269&amp;H17269</f>
        <v>BUCHA DE REDUCAO SOLDAVEL CURTA,COM DIAMETRO DE 50MMX40MM.FORNECIMENTO</v>
      </c>
      <c r="C17269" s="749" t="s">
        <v>40923</v>
      </c>
      <c r="D17269" s="749" t="s">
        <v>25184</v>
      </c>
      <c r="I17269" s="749" t="s">
        <v>30</v>
      </c>
      <c r="J17269" s="749" t="n">
        <v>2.09</v>
      </c>
    </row>
    <row collapsed="false" customFormat="false" customHeight="true" hidden="true" ht="12.75" outlineLevel="0" r="17270">
      <c r="A17270" s="749" t="s">
        <v>40925</v>
      </c>
      <c r="B17270" s="749" t="str">
        <f aca="false">C17270&amp;D17270&amp;E17270&amp;F17270&amp;G17270&amp;H17270</f>
        <v>BUCHA DE REDUCAO SOLDAVEL CURTA,COM DIAMETRO DE 60MMX50MM.FORNECIMENTO</v>
      </c>
      <c r="C17270" s="749" t="s">
        <v>40926</v>
      </c>
      <c r="D17270" s="749" t="s">
        <v>25184</v>
      </c>
      <c r="I17270" s="749" t="s">
        <v>30</v>
      </c>
      <c r="J17270" s="749" t="n">
        <v>3.68</v>
      </c>
    </row>
    <row collapsed="false" customFormat="false" customHeight="true" hidden="true" ht="12.75" outlineLevel="0" r="17271">
      <c r="A17271" s="749" t="s">
        <v>40927</v>
      </c>
      <c r="B17271" s="749" t="str">
        <f aca="false">C17271&amp;D17271&amp;E17271&amp;F17271&amp;G17271&amp;H17271</f>
        <v>BUCHA DE REDUCAO SOLDAVEL CURTA,COM DIAMETRO DE 60MMX50MM.FORNECIMENTO</v>
      </c>
      <c r="C17271" s="749" t="s">
        <v>40926</v>
      </c>
      <c r="D17271" s="749" t="s">
        <v>25184</v>
      </c>
      <c r="I17271" s="749" t="s">
        <v>30</v>
      </c>
      <c r="J17271" s="749" t="n">
        <v>3.68</v>
      </c>
    </row>
    <row collapsed="false" customFormat="false" customHeight="true" hidden="true" ht="12.75" outlineLevel="0" r="17272">
      <c r="A17272" s="749" t="s">
        <v>40928</v>
      </c>
      <c r="B17272" s="749" t="str">
        <f aca="false">C17272&amp;D17272&amp;E17272&amp;F17272&amp;G17272&amp;H17272</f>
        <v>BUCHA DE REDUCAO SOLDAVEL CURTA,COM DIAMETRO DE 75MMX60MM.FORNECIMENTO</v>
      </c>
      <c r="C17272" s="749" t="s">
        <v>40929</v>
      </c>
      <c r="D17272" s="749" t="s">
        <v>25184</v>
      </c>
      <c r="I17272" s="749" t="s">
        <v>30</v>
      </c>
      <c r="J17272" s="749" t="n">
        <v>9.57</v>
      </c>
    </row>
    <row collapsed="false" customFormat="false" customHeight="true" hidden="true" ht="12.75" outlineLevel="0" r="17273">
      <c r="A17273" s="749" t="s">
        <v>40930</v>
      </c>
      <c r="B17273" s="749" t="str">
        <f aca="false">C17273&amp;D17273&amp;E17273&amp;F17273&amp;G17273&amp;H17273</f>
        <v>BUCHA DE REDUCAO SOLDAVEL CURTA,COM DIAMETRO DE 75MMX60MM.FORNECIMENTO</v>
      </c>
      <c r="C17273" s="749" t="s">
        <v>40929</v>
      </c>
      <c r="D17273" s="749" t="s">
        <v>25184</v>
      </c>
      <c r="I17273" s="749" t="s">
        <v>30</v>
      </c>
      <c r="J17273" s="749" t="n">
        <v>9.57</v>
      </c>
    </row>
    <row collapsed="false" customFormat="false" customHeight="true" hidden="true" ht="12.75" outlineLevel="0" r="17274">
      <c r="A17274" s="749" t="s">
        <v>40931</v>
      </c>
      <c r="B17274" s="749" t="str">
        <f aca="false">C17274&amp;D17274&amp;E17274&amp;F17274&amp;G17274&amp;H17274</f>
        <v>BUCHA DE REDUCAO SOLDAVEL CURTA,COM DIAMETRO DE 85MMX75MM.FORNECIMENTO</v>
      </c>
      <c r="C17274" s="749" t="s">
        <v>40932</v>
      </c>
      <c r="D17274" s="749" t="s">
        <v>25184</v>
      </c>
      <c r="I17274" s="749" t="s">
        <v>30</v>
      </c>
      <c r="J17274" s="749" t="n">
        <v>7.8</v>
      </c>
    </row>
    <row collapsed="false" customFormat="false" customHeight="true" hidden="true" ht="12.75" outlineLevel="0" r="17275">
      <c r="A17275" s="749" t="s">
        <v>40933</v>
      </c>
      <c r="B17275" s="749" t="str">
        <f aca="false">C17275&amp;D17275&amp;E17275&amp;F17275&amp;G17275&amp;H17275</f>
        <v>BUCHA DE REDUCAO SOLDAVEL CURTA,COM DIAMETRO DE 85MMX75MM.FORNECIMENTO</v>
      </c>
      <c r="C17275" s="749" t="s">
        <v>40932</v>
      </c>
      <c r="D17275" s="749" t="s">
        <v>25184</v>
      </c>
      <c r="I17275" s="749" t="s">
        <v>30</v>
      </c>
      <c r="J17275" s="749" t="n">
        <v>7.8</v>
      </c>
    </row>
    <row collapsed="false" customFormat="false" customHeight="true" hidden="true" ht="12.75" outlineLevel="0" r="17276">
      <c r="A17276" s="749" t="s">
        <v>40934</v>
      </c>
      <c r="B17276" s="749" t="str">
        <f aca="false">C17276&amp;D17276&amp;E17276&amp;F17276&amp;G17276&amp;H17276</f>
        <v>BUCHA DE REDUCAO SOLDAVEL CURTA,COM DIAMETRO DE 110MMX85MM.FORNECIMENTO</v>
      </c>
      <c r="C17276" s="749" t="s">
        <v>40935</v>
      </c>
      <c r="D17276" s="749" t="s">
        <v>21072</v>
      </c>
      <c r="I17276" s="749" t="s">
        <v>30</v>
      </c>
      <c r="J17276" s="749" t="n">
        <v>46.02</v>
      </c>
    </row>
    <row collapsed="false" customFormat="false" customHeight="true" hidden="true" ht="12.75" outlineLevel="0" r="17277">
      <c r="A17277" s="749" t="s">
        <v>40936</v>
      </c>
      <c r="B17277" s="749" t="str">
        <f aca="false">C17277&amp;D17277&amp;E17277&amp;F17277&amp;G17277&amp;H17277</f>
        <v>BUCHA DE REDUCAO SOLDAVEL CURTA,COM DIAMETRO DE 110MMX85MM.FORNECIMENTO</v>
      </c>
      <c r="C17277" s="749" t="s">
        <v>40935</v>
      </c>
      <c r="D17277" s="749" t="s">
        <v>21072</v>
      </c>
      <c r="I17277" s="749" t="s">
        <v>30</v>
      </c>
      <c r="J17277" s="749" t="n">
        <v>46.02</v>
      </c>
    </row>
    <row collapsed="false" customFormat="false" customHeight="true" hidden="true" ht="12.75" outlineLevel="0" r="17278">
      <c r="A17278" s="749" t="s">
        <v>40937</v>
      </c>
      <c r="B17278" s="749" t="str">
        <f aca="false">C17278&amp;D17278&amp;E17278&amp;F17278&amp;G17278&amp;H17278</f>
        <v>BUCHA DE REDUCAO SOLDAVEL LONGA,COM DIAMETRO DE 32MMX20MM.FORNECIMENTO</v>
      </c>
      <c r="C17278" s="749" t="s">
        <v>40938</v>
      </c>
      <c r="D17278" s="749" t="s">
        <v>25184</v>
      </c>
      <c r="I17278" s="749" t="s">
        <v>30</v>
      </c>
      <c r="J17278" s="749" t="n">
        <v>1.45</v>
      </c>
    </row>
    <row collapsed="false" customFormat="false" customHeight="true" hidden="true" ht="12.75" outlineLevel="0" r="17279">
      <c r="A17279" s="749" t="s">
        <v>40939</v>
      </c>
      <c r="B17279" s="749" t="str">
        <f aca="false">C17279&amp;D17279&amp;E17279&amp;F17279&amp;G17279&amp;H17279</f>
        <v>BUCHA DE REDUCAO SOLDAVEL LONGA,COM DIAMETRO DE 32MMX20MM.FORNECIMENTO</v>
      </c>
      <c r="C17279" s="749" t="s">
        <v>40938</v>
      </c>
      <c r="D17279" s="749" t="s">
        <v>25184</v>
      </c>
      <c r="I17279" s="749" t="s">
        <v>30</v>
      </c>
      <c r="J17279" s="749" t="n">
        <v>1.45</v>
      </c>
    </row>
    <row collapsed="false" customFormat="false" customHeight="true" hidden="true" ht="12.75" outlineLevel="0" r="17280">
      <c r="A17280" s="749" t="s">
        <v>40940</v>
      </c>
      <c r="B17280" s="749" t="str">
        <f aca="false">C17280&amp;D17280&amp;E17280&amp;F17280&amp;G17280&amp;H17280</f>
        <v>BUCHA DE REDUCAO SOLDAVEL LONGA,COM DIAMETRO DE 40MMX20MM.FORNECIMENTO</v>
      </c>
      <c r="C17280" s="749" t="s">
        <v>40941</v>
      </c>
      <c r="D17280" s="749" t="s">
        <v>25184</v>
      </c>
      <c r="I17280" s="749" t="s">
        <v>30</v>
      </c>
      <c r="J17280" s="749" t="n">
        <v>2.12</v>
      </c>
    </row>
    <row collapsed="false" customFormat="false" customHeight="true" hidden="true" ht="12.75" outlineLevel="0" r="17281">
      <c r="A17281" s="749" t="s">
        <v>40942</v>
      </c>
      <c r="B17281" s="749" t="str">
        <f aca="false">C17281&amp;D17281&amp;E17281&amp;F17281&amp;G17281&amp;H17281</f>
        <v>BUCHA DE REDUCAO SOLDAVEL LONGA,COM DIAMETRO DE 40MMX20MM.FORNECIMENTO</v>
      </c>
      <c r="C17281" s="749" t="s">
        <v>40941</v>
      </c>
      <c r="D17281" s="749" t="s">
        <v>25184</v>
      </c>
      <c r="I17281" s="749" t="s">
        <v>30</v>
      </c>
      <c r="J17281" s="749" t="n">
        <v>2.12</v>
      </c>
    </row>
    <row collapsed="false" customFormat="false" customHeight="true" hidden="true" ht="12.75" outlineLevel="0" r="17282">
      <c r="A17282" s="749" t="s">
        <v>40943</v>
      </c>
      <c r="B17282" s="749" t="str">
        <f aca="false">C17282&amp;D17282&amp;E17282&amp;F17282&amp;G17282&amp;H17282</f>
        <v>BUCHA DE REDUCAO SOLDAVEL LONGA,COM DIAMETRO DE 40MMX25MM.FORNECIMENTO</v>
      </c>
      <c r="C17282" s="749" t="s">
        <v>40944</v>
      </c>
      <c r="D17282" s="749" t="s">
        <v>25184</v>
      </c>
      <c r="I17282" s="749" t="s">
        <v>30</v>
      </c>
      <c r="J17282" s="749" t="n">
        <v>2.21</v>
      </c>
    </row>
    <row collapsed="false" customFormat="false" customHeight="true" hidden="true" ht="12.75" outlineLevel="0" r="17283">
      <c r="A17283" s="749" t="s">
        <v>40945</v>
      </c>
      <c r="B17283" s="749" t="str">
        <f aca="false">C17283&amp;D17283&amp;E17283&amp;F17283&amp;G17283&amp;H17283</f>
        <v>BUCHA DE REDUCAO SOLDAVEL LONGA,COM DIAMETRO DE 40MMX25MM.FORNECIMENTO</v>
      </c>
      <c r="C17283" s="749" t="s">
        <v>40944</v>
      </c>
      <c r="D17283" s="749" t="s">
        <v>25184</v>
      </c>
      <c r="I17283" s="749" t="s">
        <v>30</v>
      </c>
      <c r="J17283" s="749" t="n">
        <v>2.21</v>
      </c>
    </row>
    <row collapsed="false" customFormat="false" customHeight="true" hidden="true" ht="12.75" outlineLevel="0" r="17284">
      <c r="A17284" s="749" t="s">
        <v>40946</v>
      </c>
      <c r="B17284" s="749" t="str">
        <f aca="false">C17284&amp;D17284&amp;E17284&amp;F17284&amp;G17284&amp;H17284</f>
        <v>BUCHA DE REDUCAO SOLDAVEL LONGA,COM DIAMETRO DE 50MMX20MM.FORNECIMENTO</v>
      </c>
      <c r="C17284" s="749" t="s">
        <v>40947</v>
      </c>
      <c r="D17284" s="749" t="s">
        <v>25184</v>
      </c>
      <c r="I17284" s="749" t="s">
        <v>30</v>
      </c>
      <c r="J17284" s="749" t="n">
        <v>3.27</v>
      </c>
    </row>
    <row collapsed="false" customFormat="false" customHeight="true" hidden="true" ht="12.75" outlineLevel="0" r="17285">
      <c r="A17285" s="749" t="s">
        <v>40948</v>
      </c>
      <c r="B17285" s="749" t="str">
        <f aca="false">C17285&amp;D17285&amp;E17285&amp;F17285&amp;G17285&amp;H17285</f>
        <v>BUCHA DE REDUCAO SOLDAVEL LONGA,COM DIAMETRO DE 50MMX20MM.FORNECIMENTO</v>
      </c>
      <c r="C17285" s="749" t="s">
        <v>40947</v>
      </c>
      <c r="D17285" s="749" t="s">
        <v>25184</v>
      </c>
      <c r="I17285" s="749" t="s">
        <v>30</v>
      </c>
      <c r="J17285" s="749" t="n">
        <v>3.27</v>
      </c>
    </row>
    <row collapsed="false" customFormat="false" customHeight="true" hidden="true" ht="12.75" outlineLevel="0" r="17286">
      <c r="A17286" s="749" t="s">
        <v>40949</v>
      </c>
      <c r="B17286" s="749" t="str">
        <f aca="false">C17286&amp;D17286&amp;E17286&amp;F17286&amp;G17286&amp;H17286</f>
        <v>BUCHA DE REDUCAO SOLDAVEL LONGA,COM DIAMETRO DE 50MMX25MM.FORNECIMENTO</v>
      </c>
      <c r="C17286" s="749" t="s">
        <v>40950</v>
      </c>
      <c r="D17286" s="749" t="s">
        <v>25184</v>
      </c>
      <c r="I17286" s="749" t="s">
        <v>30</v>
      </c>
      <c r="J17286" s="749" t="n">
        <v>2.55</v>
      </c>
    </row>
    <row collapsed="false" customFormat="false" customHeight="true" hidden="true" ht="12.75" outlineLevel="0" r="17287">
      <c r="A17287" s="749" t="s">
        <v>40951</v>
      </c>
      <c r="B17287" s="749" t="str">
        <f aca="false">C17287&amp;D17287&amp;E17287&amp;F17287&amp;G17287&amp;H17287</f>
        <v>BUCHA DE REDUCAO SOLDAVEL LONGA,COM DIAMETRO DE 50MMX25MM.FORNECIMENTO</v>
      </c>
      <c r="C17287" s="749" t="s">
        <v>40950</v>
      </c>
      <c r="D17287" s="749" t="s">
        <v>25184</v>
      </c>
      <c r="I17287" s="749" t="s">
        <v>30</v>
      </c>
      <c r="J17287" s="749" t="n">
        <v>2.55</v>
      </c>
    </row>
    <row collapsed="false" customFormat="false" customHeight="true" hidden="true" ht="12.75" outlineLevel="0" r="17288">
      <c r="A17288" s="749" t="s">
        <v>40952</v>
      </c>
      <c r="B17288" s="749" t="str">
        <f aca="false">C17288&amp;D17288&amp;E17288&amp;F17288&amp;G17288&amp;H17288</f>
        <v>BUCHA DE REDUCAO SOLDAVEL LONGA,COM DIAMETRO DE 50MMX32MM.FORNECIMENTO</v>
      </c>
      <c r="C17288" s="749" t="s">
        <v>40953</v>
      </c>
      <c r="D17288" s="749" t="s">
        <v>25184</v>
      </c>
      <c r="I17288" s="749" t="s">
        <v>30</v>
      </c>
      <c r="J17288" s="749" t="n">
        <v>3.12</v>
      </c>
    </row>
    <row collapsed="false" customFormat="false" customHeight="true" hidden="true" ht="12.75" outlineLevel="0" r="17289">
      <c r="A17289" s="749" t="s">
        <v>40954</v>
      </c>
      <c r="B17289" s="749" t="str">
        <f aca="false">C17289&amp;D17289&amp;E17289&amp;F17289&amp;G17289&amp;H17289</f>
        <v>BUCHA DE REDUCAO SOLDAVEL LONGA,COM DIAMETRO DE 50MMX32MM.FORNECIMENTO</v>
      </c>
      <c r="C17289" s="749" t="s">
        <v>40953</v>
      </c>
      <c r="D17289" s="749" t="s">
        <v>25184</v>
      </c>
      <c r="I17289" s="749" t="s">
        <v>30</v>
      </c>
      <c r="J17289" s="749" t="n">
        <v>3.12</v>
      </c>
    </row>
    <row collapsed="false" customFormat="false" customHeight="true" hidden="true" ht="12.75" outlineLevel="0" r="17290">
      <c r="A17290" s="749" t="s">
        <v>40955</v>
      </c>
      <c r="B17290" s="749" t="str">
        <f aca="false">C17290&amp;D17290&amp;E17290&amp;F17290&amp;G17290&amp;H17290</f>
        <v>BUCHA DE REDUCAO SOLDAVEL LONGA,COM DIAMETRO DE 60MMX25MM.FORNECIMENTO</v>
      </c>
      <c r="C17290" s="749" t="s">
        <v>40956</v>
      </c>
      <c r="D17290" s="749" t="s">
        <v>25184</v>
      </c>
      <c r="I17290" s="749" t="s">
        <v>30</v>
      </c>
      <c r="J17290" s="749" t="n">
        <v>5.44</v>
      </c>
    </row>
    <row collapsed="false" customFormat="false" customHeight="true" hidden="true" ht="12.75" outlineLevel="0" r="17291">
      <c r="A17291" s="749" t="s">
        <v>40957</v>
      </c>
      <c r="B17291" s="749" t="str">
        <f aca="false">C17291&amp;D17291&amp;E17291&amp;F17291&amp;G17291&amp;H17291</f>
        <v>BUCHA DE REDUCAO SOLDAVEL LONGA,COM DIAMETRO DE 60MMX25MM.FORNECIMENTO</v>
      </c>
      <c r="C17291" s="749" t="s">
        <v>40956</v>
      </c>
      <c r="D17291" s="749" t="s">
        <v>25184</v>
      </c>
      <c r="I17291" s="749" t="s">
        <v>30</v>
      </c>
      <c r="J17291" s="749" t="n">
        <v>5.44</v>
      </c>
    </row>
    <row collapsed="false" customFormat="false" customHeight="true" hidden="true" ht="12.75" outlineLevel="0" r="17292">
      <c r="A17292" s="749" t="s">
        <v>40958</v>
      </c>
      <c r="B17292" s="749" t="str">
        <f aca="false">C17292&amp;D17292&amp;E17292&amp;F17292&amp;G17292&amp;H17292</f>
        <v>BUCHA DE REDUCAO SOLDAVEL LONGA,COM DIAMETRO DE 60MMX32MM.FORNECIMENTO</v>
      </c>
      <c r="C17292" s="749" t="s">
        <v>40959</v>
      </c>
      <c r="D17292" s="749" t="s">
        <v>25184</v>
      </c>
      <c r="I17292" s="749" t="s">
        <v>30</v>
      </c>
      <c r="J17292" s="749" t="n">
        <v>6.62</v>
      </c>
    </row>
    <row collapsed="false" customFormat="false" customHeight="true" hidden="true" ht="12.75" outlineLevel="0" r="17293">
      <c r="A17293" s="749" t="s">
        <v>40960</v>
      </c>
      <c r="B17293" s="749" t="str">
        <f aca="false">C17293&amp;D17293&amp;E17293&amp;F17293&amp;G17293&amp;H17293</f>
        <v>BUCHA DE REDUCAO SOLDAVEL LONGA,COM DIAMETRO DE 60MMX32MM.FORNECIMENTO</v>
      </c>
      <c r="C17293" s="749" t="s">
        <v>40959</v>
      </c>
      <c r="D17293" s="749" t="s">
        <v>25184</v>
      </c>
      <c r="I17293" s="749" t="s">
        <v>30</v>
      </c>
      <c r="J17293" s="749" t="n">
        <v>6.62</v>
      </c>
    </row>
    <row collapsed="false" customFormat="false" customHeight="true" hidden="true" ht="12.75" outlineLevel="0" r="17294">
      <c r="A17294" s="749" t="s">
        <v>40961</v>
      </c>
      <c r="B17294" s="749" t="str">
        <f aca="false">C17294&amp;D17294&amp;E17294&amp;F17294&amp;G17294&amp;H17294</f>
        <v>BUCHA DE REDUCAO SOLDAVEL LONGA,COM DIAMETRO DE 60MMX40MM.FORNECIMENTO</v>
      </c>
      <c r="C17294" s="749" t="s">
        <v>40962</v>
      </c>
      <c r="D17294" s="749" t="s">
        <v>25184</v>
      </c>
      <c r="I17294" s="749" t="s">
        <v>30</v>
      </c>
      <c r="J17294" s="749" t="n">
        <v>7.09</v>
      </c>
    </row>
    <row collapsed="false" customFormat="false" customHeight="true" hidden="true" ht="12.75" outlineLevel="0" r="17295">
      <c r="A17295" s="749" t="s">
        <v>40963</v>
      </c>
      <c r="B17295" s="749" t="str">
        <f aca="false">C17295&amp;D17295&amp;E17295&amp;F17295&amp;G17295&amp;H17295</f>
        <v>BUCHA DE REDUCAO SOLDAVEL LONGA,COM DIAMETRO DE 60MMX40MM.FORNECIMENTO</v>
      </c>
      <c r="C17295" s="749" t="s">
        <v>40962</v>
      </c>
      <c r="D17295" s="749" t="s">
        <v>25184</v>
      </c>
      <c r="I17295" s="749" t="s">
        <v>30</v>
      </c>
      <c r="J17295" s="749" t="n">
        <v>7.09</v>
      </c>
    </row>
    <row collapsed="false" customFormat="false" customHeight="true" hidden="true" ht="12.75" outlineLevel="0" r="17296">
      <c r="A17296" s="749" t="s">
        <v>40964</v>
      </c>
      <c r="B17296" s="749" t="str">
        <f aca="false">C17296&amp;D17296&amp;E17296&amp;F17296&amp;G17296&amp;H17296</f>
        <v>BUCHA DE REDUCAO SOLDAVEL LONGA,COM DIAMETRO DE 60MMX50MM.FORNECIMENTO</v>
      </c>
      <c r="C17296" s="749" t="s">
        <v>40965</v>
      </c>
      <c r="D17296" s="749" t="s">
        <v>25184</v>
      </c>
      <c r="I17296" s="749" t="s">
        <v>30</v>
      </c>
      <c r="J17296" s="749" t="n">
        <v>8.58</v>
      </c>
    </row>
    <row collapsed="false" customFormat="false" customHeight="true" hidden="true" ht="12.75" outlineLevel="0" r="17297">
      <c r="A17297" s="749" t="s">
        <v>40966</v>
      </c>
      <c r="B17297" s="749" t="str">
        <f aca="false">C17297&amp;D17297&amp;E17297&amp;F17297&amp;G17297&amp;H17297</f>
        <v>BUCHA DE REDUCAO SOLDAVEL LONGA,COM DIAMETRO DE 60MMX50MM.FORNECIMENTO</v>
      </c>
      <c r="C17297" s="749" t="s">
        <v>40965</v>
      </c>
      <c r="D17297" s="749" t="s">
        <v>25184</v>
      </c>
      <c r="I17297" s="749" t="s">
        <v>30</v>
      </c>
      <c r="J17297" s="749" t="n">
        <v>8.58</v>
      </c>
    </row>
    <row collapsed="false" customFormat="false" customHeight="true" hidden="true" ht="12.75" outlineLevel="0" r="17298">
      <c r="A17298" s="749" t="s">
        <v>40967</v>
      </c>
      <c r="B17298" s="749" t="str">
        <f aca="false">C17298&amp;D17298&amp;E17298&amp;F17298&amp;G17298&amp;H17298</f>
        <v>BUCHA DE REDUCAO SOLDAVEL LONGA,COM DIAMETRO DE 75MMX50MM.FORNECIMENTO</v>
      </c>
      <c r="C17298" s="749" t="s">
        <v>40968</v>
      </c>
      <c r="D17298" s="749" t="s">
        <v>25184</v>
      </c>
      <c r="I17298" s="749" t="s">
        <v>30</v>
      </c>
      <c r="J17298" s="749" t="n">
        <v>9.85</v>
      </c>
    </row>
    <row collapsed="false" customFormat="false" customHeight="true" hidden="true" ht="12.75" outlineLevel="0" r="17299">
      <c r="A17299" s="749" t="s">
        <v>40969</v>
      </c>
      <c r="B17299" s="749" t="str">
        <f aca="false">C17299&amp;D17299&amp;E17299&amp;F17299&amp;G17299&amp;H17299</f>
        <v>BUCHA DE REDUCAO SOLDAVEL LONGA,COM DIAMETRO DE 75MMX50MM.FORNECIMENTO</v>
      </c>
      <c r="C17299" s="749" t="s">
        <v>40968</v>
      </c>
      <c r="D17299" s="749" t="s">
        <v>25184</v>
      </c>
      <c r="I17299" s="749" t="s">
        <v>30</v>
      </c>
      <c r="J17299" s="749" t="n">
        <v>9.85</v>
      </c>
    </row>
    <row collapsed="false" customFormat="false" customHeight="true" hidden="true" ht="12.75" outlineLevel="0" r="17300">
      <c r="A17300" s="749" t="s">
        <v>40970</v>
      </c>
      <c r="B17300" s="749" t="str">
        <f aca="false">C17300&amp;D17300&amp;E17300&amp;F17300&amp;G17300&amp;H17300</f>
        <v>BUCHA DE REDUCAO SOLDAVEL LONGA,COM DIAMETRO DE 85MMX60MM.FORNECIMENTO</v>
      </c>
      <c r="C17300" s="749" t="s">
        <v>40971</v>
      </c>
      <c r="D17300" s="749" t="s">
        <v>25184</v>
      </c>
      <c r="I17300" s="749" t="s">
        <v>30</v>
      </c>
      <c r="J17300" s="749" t="n">
        <v>11.58</v>
      </c>
    </row>
    <row collapsed="false" customFormat="false" customHeight="true" hidden="true" ht="12.75" outlineLevel="0" r="17301">
      <c r="A17301" s="749" t="s">
        <v>40972</v>
      </c>
      <c r="B17301" s="749" t="str">
        <f aca="false">C17301&amp;D17301&amp;E17301&amp;F17301&amp;G17301&amp;H17301</f>
        <v>BUCHA DE REDUCAO SOLDAVEL LONGA,COM DIAMETRO DE 85MMX60MM.FORNECIMENTO</v>
      </c>
      <c r="C17301" s="749" t="s">
        <v>40971</v>
      </c>
      <c r="D17301" s="749" t="s">
        <v>25184</v>
      </c>
      <c r="I17301" s="749" t="s">
        <v>30</v>
      </c>
      <c r="J17301" s="749" t="n">
        <v>11.58</v>
      </c>
    </row>
    <row collapsed="false" customFormat="false" customHeight="true" hidden="true" ht="12.75" outlineLevel="0" r="17302">
      <c r="A17302" s="749" t="s">
        <v>40973</v>
      </c>
      <c r="B17302" s="749" t="str">
        <f aca="false">C17302&amp;D17302&amp;E17302&amp;F17302&amp;G17302&amp;H17302</f>
        <v>BUCHA DE REDUCAO SOLDAVEL LONGA,COM DIAMETRO DE 110MMX60MM.FORNECIMENTO</v>
      </c>
      <c r="C17302" s="749" t="s">
        <v>40974</v>
      </c>
      <c r="D17302" s="749" t="s">
        <v>21072</v>
      </c>
      <c r="I17302" s="749" t="s">
        <v>30</v>
      </c>
      <c r="J17302" s="749" t="n">
        <v>32.69</v>
      </c>
    </row>
    <row collapsed="false" customFormat="false" customHeight="true" hidden="true" ht="12.75" outlineLevel="0" r="17303">
      <c r="A17303" s="749" t="s">
        <v>40975</v>
      </c>
      <c r="B17303" s="749" t="str">
        <f aca="false">C17303&amp;D17303&amp;E17303&amp;F17303&amp;G17303&amp;H17303</f>
        <v>BUCHA DE REDUCAO SOLDAVEL LONGA,COM DIAMETRO DE 110MMX60MM.FORNECIMENTO</v>
      </c>
      <c r="C17303" s="749" t="s">
        <v>40974</v>
      </c>
      <c r="D17303" s="749" t="s">
        <v>21072</v>
      </c>
      <c r="I17303" s="749" t="s">
        <v>30</v>
      </c>
      <c r="J17303" s="749" t="n">
        <v>32.69</v>
      </c>
    </row>
    <row collapsed="false" customFormat="false" customHeight="true" hidden="true" ht="12.75" outlineLevel="0" r="17304">
      <c r="A17304" s="749" t="s">
        <v>40976</v>
      </c>
      <c r="B17304" s="749" t="str">
        <f aca="false">C17304&amp;D17304&amp;E17304&amp;F17304&amp;G17304&amp;H17304</f>
        <v>BUCHA DE REDUCAO SOLDAVEL LONGA,COM DIAMETRO DE 110MMX75MM.FORNECIMENTO</v>
      </c>
      <c r="C17304" s="749" t="s">
        <v>40977</v>
      </c>
      <c r="D17304" s="749" t="s">
        <v>21072</v>
      </c>
      <c r="I17304" s="749" t="s">
        <v>30</v>
      </c>
      <c r="J17304" s="749" t="n">
        <v>22</v>
      </c>
    </row>
    <row collapsed="false" customFormat="false" customHeight="true" hidden="true" ht="12.75" outlineLevel="0" r="17305">
      <c r="A17305" s="749" t="s">
        <v>40978</v>
      </c>
      <c r="B17305" s="749" t="str">
        <f aca="false">C17305&amp;D17305&amp;E17305&amp;F17305&amp;G17305&amp;H17305</f>
        <v>BUCHA DE REDUCAO SOLDAVEL LONGA,COM DIAMETRO DE 110MMX75MM.FORNECIMENTO</v>
      </c>
      <c r="C17305" s="749" t="s">
        <v>40977</v>
      </c>
      <c r="D17305" s="749" t="s">
        <v>21072</v>
      </c>
      <c r="I17305" s="749" t="s">
        <v>30</v>
      </c>
      <c r="J17305" s="749" t="n">
        <v>22</v>
      </c>
    </row>
    <row collapsed="false" customFormat="false" customHeight="true" hidden="true" ht="12.75" outlineLevel="0" r="17306">
      <c r="A17306" s="749" t="s">
        <v>40979</v>
      </c>
      <c r="B17306" s="749" t="str">
        <f aca="false">C17306&amp;D17306&amp;E17306&amp;F17306&amp;G17306&amp;H17306</f>
        <v>CAP SOLDAVEL,COM DIAMETRO DE 20MM.FORNECIMENTO</v>
      </c>
      <c r="C17306" s="749" t="s">
        <v>40980</v>
      </c>
      <c r="I17306" s="749" t="s">
        <v>30</v>
      </c>
      <c r="J17306" s="749" t="n">
        <v>0.82</v>
      </c>
    </row>
    <row collapsed="false" customFormat="false" customHeight="true" hidden="true" ht="12.75" outlineLevel="0" r="17307">
      <c r="A17307" s="749" t="s">
        <v>40981</v>
      </c>
      <c r="B17307" s="749" t="str">
        <f aca="false">C17307&amp;D17307&amp;E17307&amp;F17307&amp;G17307&amp;H17307</f>
        <v>CAP SOLDAVEL,COM DIAMETRO DE 20MM.FORNECIMENTO</v>
      </c>
      <c r="C17307" s="749" t="s">
        <v>40980</v>
      </c>
      <c r="I17307" s="749" t="s">
        <v>30</v>
      </c>
      <c r="J17307" s="749" t="n">
        <v>0.82</v>
      </c>
    </row>
    <row collapsed="false" customFormat="false" customHeight="true" hidden="true" ht="12.75" outlineLevel="0" r="17308">
      <c r="A17308" s="749" t="s">
        <v>40982</v>
      </c>
      <c r="B17308" s="749" t="str">
        <f aca="false">C17308&amp;D17308&amp;E17308&amp;F17308&amp;G17308&amp;H17308</f>
        <v>CAP SOLDAVEL,COM DIAMETRO DE 25MM.FORNECIMENTO</v>
      </c>
      <c r="C17308" s="749" t="s">
        <v>40983</v>
      </c>
      <c r="I17308" s="749" t="s">
        <v>30</v>
      </c>
      <c r="J17308" s="749" t="n">
        <v>0.76</v>
      </c>
    </row>
    <row collapsed="false" customFormat="false" customHeight="true" hidden="true" ht="12.75" outlineLevel="0" r="17309">
      <c r="A17309" s="749" t="s">
        <v>40984</v>
      </c>
      <c r="B17309" s="749" t="str">
        <f aca="false">C17309&amp;D17309&amp;E17309&amp;F17309&amp;G17309&amp;H17309</f>
        <v>CAP SOLDAVEL,COM DIAMETRO DE 25MM.FORNECIMENTO</v>
      </c>
      <c r="C17309" s="749" t="s">
        <v>40983</v>
      </c>
      <c r="I17309" s="749" t="s">
        <v>30</v>
      </c>
      <c r="J17309" s="749" t="n">
        <v>0.76</v>
      </c>
    </row>
    <row collapsed="false" customFormat="false" customHeight="true" hidden="true" ht="12.75" outlineLevel="0" r="17310">
      <c r="A17310" s="749" t="s">
        <v>40985</v>
      </c>
      <c r="B17310" s="749" t="str">
        <f aca="false">C17310&amp;D17310&amp;E17310&amp;F17310&amp;G17310&amp;H17310</f>
        <v>CAP SOLDAVEL,COM DIAMETRO DE 32MM.FORNECIMENTO</v>
      </c>
      <c r="C17310" s="749" t="s">
        <v>40986</v>
      </c>
      <c r="I17310" s="749" t="s">
        <v>30</v>
      </c>
      <c r="J17310" s="749" t="n">
        <v>1.3</v>
      </c>
    </row>
    <row collapsed="false" customFormat="false" customHeight="true" hidden="true" ht="12.75" outlineLevel="0" r="17311">
      <c r="A17311" s="749" t="s">
        <v>40987</v>
      </c>
      <c r="B17311" s="749" t="str">
        <f aca="false">C17311&amp;D17311&amp;E17311&amp;F17311&amp;G17311&amp;H17311</f>
        <v>CAP SOLDAVEL,COM DIAMETRO DE 32MM.FORNECIMENTO</v>
      </c>
      <c r="C17311" s="749" t="s">
        <v>40986</v>
      </c>
      <c r="I17311" s="749" t="s">
        <v>30</v>
      </c>
      <c r="J17311" s="749" t="n">
        <v>1.3</v>
      </c>
    </row>
    <row collapsed="false" customFormat="false" customHeight="true" hidden="true" ht="12.75" outlineLevel="0" r="17312">
      <c r="A17312" s="749" t="s">
        <v>40988</v>
      </c>
      <c r="B17312" s="749" t="str">
        <f aca="false">C17312&amp;D17312&amp;E17312&amp;F17312&amp;G17312&amp;H17312</f>
        <v>CAP SOLDAVEL,COM DIAMETRO DE 40MM.FORNECIMENTO</v>
      </c>
      <c r="C17312" s="749" t="s">
        <v>40989</v>
      </c>
      <c r="I17312" s="749" t="s">
        <v>30</v>
      </c>
      <c r="J17312" s="749" t="n">
        <v>2.42</v>
      </c>
    </row>
    <row collapsed="false" customFormat="false" customHeight="true" hidden="true" ht="12.75" outlineLevel="0" r="17313">
      <c r="A17313" s="749" t="s">
        <v>40990</v>
      </c>
      <c r="B17313" s="749" t="str">
        <f aca="false">C17313&amp;D17313&amp;E17313&amp;F17313&amp;G17313&amp;H17313</f>
        <v>CAP SOLDAVEL,COM DIAMETRO DE 40MM.FORNECIMENTO</v>
      </c>
      <c r="C17313" s="749" t="s">
        <v>40989</v>
      </c>
      <c r="I17313" s="749" t="s">
        <v>30</v>
      </c>
      <c r="J17313" s="749" t="n">
        <v>2.42</v>
      </c>
    </row>
    <row collapsed="false" customFormat="false" customHeight="true" hidden="true" ht="12.75" outlineLevel="0" r="17314">
      <c r="A17314" s="749" t="s">
        <v>40991</v>
      </c>
      <c r="B17314" s="749" t="str">
        <f aca="false">C17314&amp;D17314&amp;E17314&amp;F17314&amp;G17314&amp;H17314</f>
        <v>CAP SOLDAVEL,COM DIAMETRO DE 50MM.FORNECIMENTO</v>
      </c>
      <c r="C17314" s="749" t="s">
        <v>40992</v>
      </c>
      <c r="I17314" s="749" t="s">
        <v>30</v>
      </c>
      <c r="J17314" s="749" t="n">
        <v>4.65</v>
      </c>
    </row>
    <row collapsed="false" customFormat="false" customHeight="true" hidden="true" ht="12.75" outlineLevel="0" r="17315">
      <c r="A17315" s="749" t="s">
        <v>40993</v>
      </c>
      <c r="B17315" s="749" t="str">
        <f aca="false">C17315&amp;D17315&amp;E17315&amp;F17315&amp;G17315&amp;H17315</f>
        <v>CAP SOLDAVEL,COM DIAMETRO DE 50MM.FORNECIMENTO</v>
      </c>
      <c r="C17315" s="749" t="s">
        <v>40992</v>
      </c>
      <c r="I17315" s="749" t="s">
        <v>30</v>
      </c>
      <c r="J17315" s="749" t="n">
        <v>4.65</v>
      </c>
    </row>
    <row collapsed="false" customFormat="false" customHeight="true" hidden="true" ht="12.75" outlineLevel="0" r="17316">
      <c r="A17316" s="749" t="s">
        <v>40994</v>
      </c>
      <c r="B17316" s="749" t="str">
        <f aca="false">C17316&amp;D17316&amp;E17316&amp;F17316&amp;G17316&amp;H17316</f>
        <v>CAP SOLDAVEL,COM DIAMETRO DE 60MM.FORNECIMENTO</v>
      </c>
      <c r="C17316" s="749" t="s">
        <v>40995</v>
      </c>
      <c r="I17316" s="749" t="s">
        <v>30</v>
      </c>
      <c r="J17316" s="749" t="n">
        <v>6.94</v>
      </c>
    </row>
    <row collapsed="false" customFormat="false" customHeight="true" hidden="true" ht="12.75" outlineLevel="0" r="17317">
      <c r="A17317" s="749" t="s">
        <v>40996</v>
      </c>
      <c r="B17317" s="749" t="str">
        <f aca="false">C17317&amp;D17317&amp;E17317&amp;F17317&amp;G17317&amp;H17317</f>
        <v>CAP SOLDAVEL,COM DIAMETRO DE 60MM.FORNECIMENTO</v>
      </c>
      <c r="C17317" s="749" t="s">
        <v>40995</v>
      </c>
      <c r="I17317" s="749" t="s">
        <v>30</v>
      </c>
      <c r="J17317" s="749" t="n">
        <v>6.94</v>
      </c>
    </row>
    <row collapsed="false" customFormat="false" customHeight="true" hidden="true" ht="12.75" outlineLevel="0" r="17318">
      <c r="A17318" s="749" t="s">
        <v>40997</v>
      </c>
      <c r="B17318" s="749" t="str">
        <f aca="false">C17318&amp;D17318&amp;E17318&amp;F17318&amp;G17318&amp;H17318</f>
        <v>CAP SOLDAVEL,COM DIAMETRO DE 75MM.FORNECIMENTO</v>
      </c>
      <c r="C17318" s="749" t="s">
        <v>40998</v>
      </c>
      <c r="I17318" s="749" t="s">
        <v>30</v>
      </c>
      <c r="J17318" s="749" t="n">
        <v>12.47</v>
      </c>
    </row>
    <row collapsed="false" customFormat="false" customHeight="true" hidden="true" ht="12.75" outlineLevel="0" r="17319">
      <c r="A17319" s="749" t="s">
        <v>40999</v>
      </c>
      <c r="B17319" s="749" t="str">
        <f aca="false">C17319&amp;D17319&amp;E17319&amp;F17319&amp;G17319&amp;H17319</f>
        <v>CAP SOLDAVEL,COM DIAMETRO DE 75MM.FORNECIMENTO</v>
      </c>
      <c r="C17319" s="749" t="s">
        <v>40998</v>
      </c>
      <c r="I17319" s="749" t="s">
        <v>30</v>
      </c>
      <c r="J17319" s="749" t="n">
        <v>12.47</v>
      </c>
    </row>
    <row collapsed="false" customFormat="false" customHeight="true" hidden="true" ht="12.75" outlineLevel="0" r="17320">
      <c r="A17320" s="749" t="s">
        <v>41000</v>
      </c>
      <c r="B17320" s="749" t="str">
        <f aca="false">C17320&amp;D17320&amp;E17320&amp;F17320&amp;G17320&amp;H17320</f>
        <v>CAP SOLDAVEL,COM DIAMETRO DE 85MM.FORNECIMENTO</v>
      </c>
      <c r="C17320" s="749" t="s">
        <v>41001</v>
      </c>
      <c r="I17320" s="749" t="s">
        <v>30</v>
      </c>
      <c r="J17320" s="749" t="n">
        <v>30.66</v>
      </c>
    </row>
    <row collapsed="false" customFormat="false" customHeight="true" hidden="true" ht="12.75" outlineLevel="0" r="17321">
      <c r="A17321" s="749" t="s">
        <v>41002</v>
      </c>
      <c r="B17321" s="749" t="str">
        <f aca="false">C17321&amp;D17321&amp;E17321&amp;F17321&amp;G17321&amp;H17321</f>
        <v>CAP SOLDAVEL,COM DIAMETRO DE 85MM.FORNECIMENTO</v>
      </c>
      <c r="C17321" s="749" t="s">
        <v>41001</v>
      </c>
      <c r="I17321" s="749" t="s">
        <v>30</v>
      </c>
      <c r="J17321" s="749" t="n">
        <v>30.66</v>
      </c>
    </row>
    <row collapsed="false" customFormat="false" customHeight="true" hidden="true" ht="12.75" outlineLevel="0" r="17322">
      <c r="A17322" s="749" t="s">
        <v>41003</v>
      </c>
      <c r="B17322" s="749" t="str">
        <f aca="false">C17322&amp;D17322&amp;E17322&amp;F17322&amp;G17322&amp;H17322</f>
        <v>CAP SOLDAVEL,COM DIAMETRO DE 110MM.FORNECIMENTO</v>
      </c>
      <c r="C17322" s="749" t="s">
        <v>41004</v>
      </c>
      <c r="I17322" s="749" t="s">
        <v>30</v>
      </c>
      <c r="J17322" s="749" t="n">
        <v>48.71</v>
      </c>
    </row>
    <row collapsed="false" customFormat="false" customHeight="true" hidden="true" ht="12.75" outlineLevel="0" r="17323">
      <c r="A17323" s="749" t="s">
        <v>41005</v>
      </c>
      <c r="B17323" s="749" t="str">
        <f aca="false">C17323&amp;D17323&amp;E17323&amp;F17323&amp;G17323&amp;H17323</f>
        <v>CAP SOLDAVEL,COM DIAMETRO DE 110MM.FORNECIMENTO</v>
      </c>
      <c r="C17323" s="749" t="s">
        <v>41004</v>
      </c>
      <c r="I17323" s="749" t="s">
        <v>30</v>
      </c>
      <c r="J17323" s="749" t="n">
        <v>48.71</v>
      </c>
    </row>
    <row collapsed="false" customFormat="false" customHeight="true" hidden="true" ht="12.75" outlineLevel="0" r="17324">
      <c r="A17324" s="749" t="s">
        <v>41006</v>
      </c>
      <c r="B17324" s="749" t="str">
        <f aca="false">C17324&amp;D17324&amp;E17324&amp;F17324&amp;G17324&amp;H17324</f>
        <v>CURVA 45º SOLDAVEL,COM DIAMETRO DE 20MM.FORNECIMENTO</v>
      </c>
      <c r="C17324" s="749" t="s">
        <v>41007</v>
      </c>
      <c r="I17324" s="749" t="s">
        <v>30</v>
      </c>
      <c r="J17324" s="749" t="n">
        <v>1.2</v>
      </c>
    </row>
    <row collapsed="false" customFormat="false" customHeight="true" hidden="true" ht="12.75" outlineLevel="0" r="17325">
      <c r="A17325" s="749" t="s">
        <v>41008</v>
      </c>
      <c r="B17325" s="749" t="str">
        <f aca="false">C17325&amp;D17325&amp;E17325&amp;F17325&amp;G17325&amp;H17325</f>
        <v>CURVA 45º SOLDAVEL,COM DIAMETRO DE 20MM.FORNECIMENTO</v>
      </c>
      <c r="C17325" s="749" t="s">
        <v>41007</v>
      </c>
      <c r="I17325" s="749" t="s">
        <v>30</v>
      </c>
      <c r="J17325" s="749" t="n">
        <v>1.2</v>
      </c>
    </row>
    <row collapsed="false" customFormat="false" customHeight="true" hidden="true" ht="12.75" outlineLevel="0" r="17326">
      <c r="A17326" s="749" t="s">
        <v>41009</v>
      </c>
      <c r="B17326" s="749" t="str">
        <f aca="false">C17326&amp;D17326&amp;E17326&amp;F17326&amp;G17326&amp;H17326</f>
        <v>CURVA 45º SOLDAVEL,COM DIAMETRO DE 25MM.FORNECIMENTO</v>
      </c>
      <c r="C17326" s="749" t="s">
        <v>41010</v>
      </c>
      <c r="I17326" s="749" t="s">
        <v>30</v>
      </c>
      <c r="J17326" s="749" t="n">
        <v>1.55</v>
      </c>
    </row>
    <row collapsed="false" customFormat="false" customHeight="true" hidden="true" ht="12.75" outlineLevel="0" r="17327">
      <c r="A17327" s="749" t="s">
        <v>41011</v>
      </c>
      <c r="B17327" s="749" t="str">
        <f aca="false">C17327&amp;D17327&amp;E17327&amp;F17327&amp;G17327&amp;H17327</f>
        <v>CURVA 45º SOLDAVEL,COM DIAMETRO DE 25MM.FORNECIMENTO</v>
      </c>
      <c r="C17327" s="749" t="s">
        <v>41010</v>
      </c>
      <c r="I17327" s="749" t="s">
        <v>30</v>
      </c>
      <c r="J17327" s="749" t="n">
        <v>1.55</v>
      </c>
    </row>
    <row collapsed="false" customFormat="false" customHeight="true" hidden="true" ht="12.75" outlineLevel="0" r="17328">
      <c r="A17328" s="749" t="s">
        <v>41012</v>
      </c>
      <c r="B17328" s="749" t="str">
        <f aca="false">C17328&amp;D17328&amp;E17328&amp;F17328&amp;G17328&amp;H17328</f>
        <v>CURVA 45º SOLDAVEL,COM DIAMETRO DE 32MM.FORNECIMENTO</v>
      </c>
      <c r="C17328" s="749" t="s">
        <v>41013</v>
      </c>
      <c r="I17328" s="749" t="s">
        <v>30</v>
      </c>
      <c r="J17328" s="749" t="n">
        <v>2.16</v>
      </c>
    </row>
    <row collapsed="false" customFormat="false" customHeight="true" hidden="true" ht="12.75" outlineLevel="0" r="17329">
      <c r="A17329" s="749" t="s">
        <v>41014</v>
      </c>
      <c r="B17329" s="749" t="str">
        <f aca="false">C17329&amp;D17329&amp;E17329&amp;F17329&amp;G17329&amp;H17329</f>
        <v>CURVA 45º SOLDAVEL,COM DIAMETRO DE 32MM.FORNECIMENTO</v>
      </c>
      <c r="C17329" s="749" t="s">
        <v>41013</v>
      </c>
      <c r="I17329" s="749" t="s">
        <v>30</v>
      </c>
      <c r="J17329" s="749" t="n">
        <v>2.16</v>
      </c>
    </row>
    <row collapsed="false" customFormat="false" customHeight="true" hidden="true" ht="12.75" outlineLevel="0" r="17330">
      <c r="A17330" s="749" t="s">
        <v>41015</v>
      </c>
      <c r="B17330" s="749" t="str">
        <f aca="false">C17330&amp;D17330&amp;E17330&amp;F17330&amp;G17330&amp;H17330</f>
        <v>CURVA 45º SOLDAVEL,COM DIAMETRO DE 40MM.FORNECIMENTO</v>
      </c>
      <c r="C17330" s="749" t="s">
        <v>41016</v>
      </c>
      <c r="I17330" s="749" t="s">
        <v>30</v>
      </c>
      <c r="J17330" s="749" t="n">
        <v>3.76</v>
      </c>
    </row>
    <row collapsed="false" customFormat="false" customHeight="true" hidden="true" ht="12.75" outlineLevel="0" r="17331">
      <c r="A17331" s="749" t="s">
        <v>41017</v>
      </c>
      <c r="B17331" s="749" t="str">
        <f aca="false">C17331&amp;D17331&amp;E17331&amp;F17331&amp;G17331&amp;H17331</f>
        <v>CURVA 45º SOLDAVEL,COM DIAMETRO DE 40MM.FORNECIMENTO</v>
      </c>
      <c r="C17331" s="749" t="s">
        <v>41016</v>
      </c>
      <c r="I17331" s="749" t="s">
        <v>30</v>
      </c>
      <c r="J17331" s="749" t="n">
        <v>3.76</v>
      </c>
    </row>
    <row collapsed="false" customFormat="false" customHeight="true" hidden="true" ht="12.75" outlineLevel="0" r="17332">
      <c r="A17332" s="749" t="s">
        <v>41018</v>
      </c>
      <c r="B17332" s="749" t="str">
        <f aca="false">C17332&amp;D17332&amp;E17332&amp;F17332&amp;G17332&amp;H17332</f>
        <v>CURVA 45º SOLDAVEL,COM DIAMETRO DE 50MM.FORNECIMENTO</v>
      </c>
      <c r="C17332" s="749" t="s">
        <v>41019</v>
      </c>
      <c r="I17332" s="749" t="s">
        <v>30</v>
      </c>
      <c r="J17332" s="749" t="n">
        <v>6.53</v>
      </c>
    </row>
    <row collapsed="false" customFormat="false" customHeight="true" hidden="true" ht="12.75" outlineLevel="0" r="17333">
      <c r="A17333" s="749" t="s">
        <v>41020</v>
      </c>
      <c r="B17333" s="749" t="str">
        <f aca="false">C17333&amp;D17333&amp;E17333&amp;F17333&amp;G17333&amp;H17333</f>
        <v>CURVA 45º SOLDAVEL,COM DIAMETRO DE 50MM.FORNECIMENTO</v>
      </c>
      <c r="C17333" s="749" t="s">
        <v>41019</v>
      </c>
      <c r="I17333" s="749" t="s">
        <v>30</v>
      </c>
      <c r="J17333" s="749" t="n">
        <v>6.53</v>
      </c>
    </row>
    <row collapsed="false" customFormat="false" customHeight="true" hidden="true" ht="12.75" outlineLevel="0" r="17334">
      <c r="A17334" s="749" t="s">
        <v>41021</v>
      </c>
      <c r="B17334" s="749" t="str">
        <f aca="false">C17334&amp;D17334&amp;E17334&amp;F17334&amp;G17334&amp;H17334</f>
        <v>CURVA 45º SOLDAVEL,COM DIAMETRO DE 60MM.FORNECIMENTO</v>
      </c>
      <c r="C17334" s="749" t="s">
        <v>41022</v>
      </c>
      <c r="I17334" s="749" t="s">
        <v>30</v>
      </c>
      <c r="J17334" s="749" t="n">
        <v>11.74</v>
      </c>
    </row>
    <row collapsed="false" customFormat="false" customHeight="true" hidden="true" ht="12.75" outlineLevel="0" r="17335">
      <c r="A17335" s="749" t="s">
        <v>41023</v>
      </c>
      <c r="B17335" s="749" t="str">
        <f aca="false">C17335&amp;D17335&amp;E17335&amp;F17335&amp;G17335&amp;H17335</f>
        <v>CURVA 45º SOLDAVEL,COM DIAMETRO DE 60MM.FORNECIMENTO</v>
      </c>
      <c r="C17335" s="749" t="s">
        <v>41022</v>
      </c>
      <c r="I17335" s="749" t="s">
        <v>30</v>
      </c>
      <c r="J17335" s="749" t="n">
        <v>11.74</v>
      </c>
    </row>
    <row collapsed="false" customFormat="false" customHeight="true" hidden="true" ht="12.75" outlineLevel="0" r="17336">
      <c r="A17336" s="749" t="s">
        <v>41024</v>
      </c>
      <c r="B17336" s="749" t="str">
        <f aca="false">C17336&amp;D17336&amp;E17336&amp;F17336&amp;G17336&amp;H17336</f>
        <v>CURVA 45° SOLDAVEL,COM DIAMETRO DE 75MM.FORNECIMENTO.</v>
      </c>
      <c r="C17336" s="749" t="s">
        <v>41025</v>
      </c>
      <c r="I17336" s="749" t="s">
        <v>30</v>
      </c>
      <c r="J17336" s="749" t="n">
        <v>19.48</v>
      </c>
    </row>
    <row collapsed="false" customFormat="false" customHeight="true" hidden="true" ht="12.75" outlineLevel="0" r="17337">
      <c r="A17337" s="749" t="s">
        <v>41026</v>
      </c>
      <c r="B17337" s="749" t="str">
        <f aca="false">C17337&amp;D17337&amp;E17337&amp;F17337&amp;G17337&amp;H17337</f>
        <v>CURVA 45° SOLDAVEL,COM DIAMETRO DE 75MM.FORNECIMENTO.</v>
      </c>
      <c r="C17337" s="749" t="s">
        <v>41025</v>
      </c>
      <c r="I17337" s="749" t="s">
        <v>30</v>
      </c>
      <c r="J17337" s="749" t="n">
        <v>19.48</v>
      </c>
    </row>
    <row collapsed="false" customFormat="false" customHeight="true" hidden="true" ht="12.75" outlineLevel="0" r="17338">
      <c r="A17338" s="749" t="s">
        <v>41027</v>
      </c>
      <c r="B17338" s="749" t="str">
        <f aca="false">C17338&amp;D17338&amp;E17338&amp;F17338&amp;G17338&amp;H17338</f>
        <v>CURVA 45º SOLDAVEL,COM DIAMETRO DE 85MM.FORNECIMENTO</v>
      </c>
      <c r="C17338" s="749" t="s">
        <v>41028</v>
      </c>
      <c r="I17338" s="749" t="s">
        <v>30</v>
      </c>
      <c r="J17338" s="749" t="n">
        <v>31.13</v>
      </c>
    </row>
    <row collapsed="false" customFormat="false" customHeight="true" hidden="true" ht="12.75" outlineLevel="0" r="17339">
      <c r="A17339" s="749" t="s">
        <v>41029</v>
      </c>
      <c r="B17339" s="749" t="str">
        <f aca="false">C17339&amp;D17339&amp;E17339&amp;F17339&amp;G17339&amp;H17339</f>
        <v>CURVA 45º SOLDAVEL,COM DIAMETRO DE 85MM.FORNECIMENTO</v>
      </c>
      <c r="C17339" s="749" t="s">
        <v>41028</v>
      </c>
      <c r="I17339" s="749" t="s">
        <v>30</v>
      </c>
      <c r="J17339" s="749" t="n">
        <v>31.13</v>
      </c>
    </row>
    <row collapsed="false" customFormat="false" customHeight="true" hidden="true" ht="12.75" outlineLevel="0" r="17340">
      <c r="A17340" s="749" t="s">
        <v>41030</v>
      </c>
      <c r="B17340" s="749" t="str">
        <f aca="false">C17340&amp;D17340&amp;E17340&amp;F17340&amp;G17340&amp;H17340</f>
        <v>CURVA 45º SOLDAVEL,COM DIAMETRO DE 110MM.FORNECIMENTO</v>
      </c>
      <c r="C17340" s="749" t="s">
        <v>41031</v>
      </c>
      <c r="I17340" s="749" t="s">
        <v>30</v>
      </c>
      <c r="J17340" s="749" t="n">
        <v>73.15</v>
      </c>
    </row>
    <row collapsed="false" customFormat="false" customHeight="true" hidden="true" ht="12.75" outlineLevel="0" r="17341">
      <c r="A17341" s="749" t="s">
        <v>41032</v>
      </c>
      <c r="B17341" s="749" t="str">
        <f aca="false">C17341&amp;D17341&amp;E17341&amp;F17341&amp;G17341&amp;H17341</f>
        <v>CURVA 45º SOLDAVEL,COM DIAMETRO DE 110MM.FORNECIMENTO</v>
      </c>
      <c r="C17341" s="749" t="s">
        <v>41031</v>
      </c>
      <c r="I17341" s="749" t="s">
        <v>30</v>
      </c>
      <c r="J17341" s="749" t="n">
        <v>73.15</v>
      </c>
    </row>
    <row collapsed="false" customFormat="false" customHeight="true" hidden="true" ht="12.75" outlineLevel="0" r="17342">
      <c r="A17342" s="749" t="s">
        <v>41033</v>
      </c>
      <c r="B17342" s="749" t="str">
        <f aca="false">C17342&amp;D17342&amp;E17342&amp;F17342&amp;G17342&amp;H17342</f>
        <v>CURVA 90º SOLDAVEL,COM DIAMETRO DE 20MM.FORNECIMENTO</v>
      </c>
      <c r="C17342" s="749" t="s">
        <v>41034</v>
      </c>
      <c r="I17342" s="749" t="s">
        <v>30</v>
      </c>
      <c r="J17342" s="749" t="n">
        <v>1.45</v>
      </c>
    </row>
    <row collapsed="false" customFormat="false" customHeight="true" hidden="true" ht="12.75" outlineLevel="0" r="17343">
      <c r="A17343" s="749" t="s">
        <v>41035</v>
      </c>
      <c r="B17343" s="749" t="str">
        <f aca="false">C17343&amp;D17343&amp;E17343&amp;F17343&amp;G17343&amp;H17343</f>
        <v>CURVA 90º SOLDAVEL,COM DIAMETRO DE 20MM.FORNECIMENTO</v>
      </c>
      <c r="C17343" s="749" t="s">
        <v>41034</v>
      </c>
      <c r="I17343" s="749" t="s">
        <v>30</v>
      </c>
      <c r="J17343" s="749" t="n">
        <v>1.45</v>
      </c>
    </row>
    <row collapsed="false" customFormat="false" customHeight="true" hidden="true" ht="12.75" outlineLevel="0" r="17344">
      <c r="A17344" s="749" t="s">
        <v>41036</v>
      </c>
      <c r="B17344" s="749" t="str">
        <f aca="false">C17344&amp;D17344&amp;E17344&amp;F17344&amp;G17344&amp;H17344</f>
        <v>CURVA 90º SOLDAVEL,COM DIAMETRO DE 25MM.FORNECIMENTO</v>
      </c>
      <c r="C17344" s="749" t="s">
        <v>41037</v>
      </c>
      <c r="I17344" s="749" t="s">
        <v>30</v>
      </c>
      <c r="J17344" s="749" t="n">
        <v>1.55</v>
      </c>
    </row>
    <row collapsed="false" customFormat="false" customHeight="true" hidden="true" ht="12.75" outlineLevel="0" r="17345">
      <c r="A17345" s="749" t="s">
        <v>41038</v>
      </c>
      <c r="B17345" s="749" t="str">
        <f aca="false">C17345&amp;D17345&amp;E17345&amp;F17345&amp;G17345&amp;H17345</f>
        <v>CURVA 90º SOLDAVEL,COM DIAMETRO DE 25MM.FORNECIMENTO</v>
      </c>
      <c r="C17345" s="749" t="s">
        <v>41037</v>
      </c>
      <c r="I17345" s="749" t="s">
        <v>30</v>
      </c>
      <c r="J17345" s="749" t="n">
        <v>1.55</v>
      </c>
    </row>
    <row collapsed="false" customFormat="false" customHeight="true" hidden="true" ht="12.75" outlineLevel="0" r="17346">
      <c r="A17346" s="749" t="s">
        <v>41039</v>
      </c>
      <c r="B17346" s="749" t="str">
        <f aca="false">C17346&amp;D17346&amp;E17346&amp;F17346&amp;G17346&amp;H17346</f>
        <v>CURVA 90º SOLDAVEL,COM DIAMETRO DE 32MM.FORNECIMENTO</v>
      </c>
      <c r="C17346" s="749" t="s">
        <v>41040</v>
      </c>
      <c r="I17346" s="749" t="s">
        <v>30</v>
      </c>
      <c r="J17346" s="749" t="n">
        <v>4.11</v>
      </c>
    </row>
    <row collapsed="false" customFormat="false" customHeight="true" hidden="true" ht="12.75" outlineLevel="0" r="17347">
      <c r="A17347" s="749" t="s">
        <v>41041</v>
      </c>
      <c r="B17347" s="749" t="str">
        <f aca="false">C17347&amp;D17347&amp;E17347&amp;F17347&amp;G17347&amp;H17347</f>
        <v>CURVA 90º SOLDAVEL,COM DIAMETRO DE 32MM.FORNECIMENTO</v>
      </c>
      <c r="C17347" s="749" t="s">
        <v>41040</v>
      </c>
      <c r="I17347" s="749" t="s">
        <v>30</v>
      </c>
      <c r="J17347" s="749" t="n">
        <v>4.11</v>
      </c>
    </row>
    <row collapsed="false" customFormat="false" customHeight="true" hidden="true" ht="12.75" outlineLevel="0" r="17348">
      <c r="A17348" s="749" t="s">
        <v>41042</v>
      </c>
      <c r="B17348" s="749" t="str">
        <f aca="false">C17348&amp;D17348&amp;E17348&amp;F17348&amp;G17348&amp;H17348</f>
        <v>CURVA 90º SOLDAVEL,COM DIAMETRO DE 40MM.FORNECIMENTO</v>
      </c>
      <c r="C17348" s="749" t="s">
        <v>41043</v>
      </c>
      <c r="I17348" s="749" t="s">
        <v>30</v>
      </c>
      <c r="J17348" s="749" t="n">
        <v>7.37</v>
      </c>
    </row>
    <row collapsed="false" customFormat="false" customHeight="true" hidden="true" ht="12.75" outlineLevel="0" r="17349">
      <c r="A17349" s="749" t="s">
        <v>41044</v>
      </c>
      <c r="B17349" s="749" t="str">
        <f aca="false">C17349&amp;D17349&amp;E17349&amp;F17349&amp;G17349&amp;H17349</f>
        <v>CURVA 90º SOLDAVEL,COM DIAMETRO DE 40MM.FORNECIMENTO</v>
      </c>
      <c r="C17349" s="749" t="s">
        <v>41043</v>
      </c>
      <c r="I17349" s="749" t="s">
        <v>30</v>
      </c>
      <c r="J17349" s="749" t="n">
        <v>7.37</v>
      </c>
    </row>
    <row collapsed="false" customFormat="false" customHeight="true" hidden="true" ht="12.75" outlineLevel="0" r="17350">
      <c r="A17350" s="749" t="s">
        <v>41045</v>
      </c>
      <c r="B17350" s="749" t="str">
        <f aca="false">C17350&amp;D17350&amp;E17350&amp;F17350&amp;G17350&amp;H17350</f>
        <v>CURVA 90º SOLDAVEL,COM DIAMETRO DE 50MM.FORNECIMENTO</v>
      </c>
      <c r="C17350" s="749" t="s">
        <v>41046</v>
      </c>
      <c r="I17350" s="749" t="s">
        <v>30</v>
      </c>
      <c r="J17350" s="749" t="n">
        <v>7.99</v>
      </c>
    </row>
    <row collapsed="false" customFormat="false" customHeight="true" hidden="true" ht="12.75" outlineLevel="0" r="17351">
      <c r="A17351" s="749" t="s">
        <v>41047</v>
      </c>
      <c r="B17351" s="749" t="str">
        <f aca="false">C17351&amp;D17351&amp;E17351&amp;F17351&amp;G17351&amp;H17351</f>
        <v>CURVA 90º SOLDAVEL,COM DIAMETRO DE 50MM.FORNECIMENTO</v>
      </c>
      <c r="C17351" s="749" t="s">
        <v>41046</v>
      </c>
      <c r="I17351" s="749" t="s">
        <v>30</v>
      </c>
      <c r="J17351" s="749" t="n">
        <v>7.99</v>
      </c>
    </row>
    <row collapsed="false" customFormat="false" customHeight="true" hidden="true" ht="12.75" outlineLevel="0" r="17352">
      <c r="A17352" s="749" t="s">
        <v>41048</v>
      </c>
      <c r="B17352" s="749" t="str">
        <f aca="false">C17352&amp;D17352&amp;E17352&amp;F17352&amp;G17352&amp;H17352</f>
        <v>CURVA 90º SOLDAVEL,COM DIAMETRO DE 60MM.FORNECIMENTO</v>
      </c>
      <c r="C17352" s="749" t="s">
        <v>41049</v>
      </c>
      <c r="I17352" s="749" t="s">
        <v>30</v>
      </c>
      <c r="J17352" s="749" t="n">
        <v>20.45</v>
      </c>
    </row>
    <row collapsed="false" customFormat="false" customHeight="true" hidden="true" ht="12.75" outlineLevel="0" r="17353">
      <c r="A17353" s="749" t="s">
        <v>41050</v>
      </c>
      <c r="B17353" s="749" t="str">
        <f aca="false">C17353&amp;D17353&amp;E17353&amp;F17353&amp;G17353&amp;H17353</f>
        <v>CURVA 90º SOLDAVEL,COM DIAMETRO DE 60MM.FORNECIMENTO</v>
      </c>
      <c r="C17353" s="749" t="s">
        <v>41049</v>
      </c>
      <c r="I17353" s="749" t="s">
        <v>30</v>
      </c>
      <c r="J17353" s="749" t="n">
        <v>20.45</v>
      </c>
    </row>
    <row collapsed="false" customFormat="false" customHeight="true" hidden="true" ht="12.75" outlineLevel="0" r="17354">
      <c r="A17354" s="749" t="s">
        <v>41051</v>
      </c>
      <c r="B17354" s="749" t="str">
        <f aca="false">C17354&amp;D17354&amp;E17354&amp;F17354&amp;G17354&amp;H17354</f>
        <v>CURVA 90º SOLDAVEL,COM DIAMETRO DE 75MM.FORNECIMENTO</v>
      </c>
      <c r="C17354" s="749" t="s">
        <v>41052</v>
      </c>
      <c r="I17354" s="749" t="s">
        <v>30</v>
      </c>
      <c r="J17354" s="749" t="n">
        <v>27.12</v>
      </c>
    </row>
    <row collapsed="false" customFormat="false" customHeight="true" hidden="true" ht="12.75" outlineLevel="0" r="17355">
      <c r="A17355" s="749" t="s">
        <v>41053</v>
      </c>
      <c r="B17355" s="749" t="str">
        <f aca="false">C17355&amp;D17355&amp;E17355&amp;F17355&amp;G17355&amp;H17355</f>
        <v>CURVA 90º SOLDAVEL,COM DIAMETRO DE 75MM.FORNECIMENTO</v>
      </c>
      <c r="C17355" s="749" t="s">
        <v>41052</v>
      </c>
      <c r="I17355" s="749" t="s">
        <v>30</v>
      </c>
      <c r="J17355" s="749" t="n">
        <v>27.12</v>
      </c>
    </row>
    <row collapsed="false" customFormat="false" customHeight="true" hidden="true" ht="12.75" outlineLevel="0" r="17356">
      <c r="A17356" s="749" t="s">
        <v>41054</v>
      </c>
      <c r="B17356" s="749" t="str">
        <f aca="false">C17356&amp;D17356&amp;E17356&amp;F17356&amp;G17356&amp;H17356</f>
        <v>CURVA 90º SOLDAVEL,COM DIAMETRO DE 85MM.FORNECIMENTO</v>
      </c>
      <c r="C17356" s="749" t="s">
        <v>41055</v>
      </c>
      <c r="I17356" s="749" t="s">
        <v>30</v>
      </c>
      <c r="J17356" s="749" t="n">
        <v>42.74</v>
      </c>
    </row>
    <row collapsed="false" customFormat="false" customHeight="true" hidden="true" ht="12.75" outlineLevel="0" r="17357">
      <c r="A17357" s="749" t="s">
        <v>41056</v>
      </c>
      <c r="B17357" s="749" t="str">
        <f aca="false">C17357&amp;D17357&amp;E17357&amp;F17357&amp;G17357&amp;H17357</f>
        <v>CURVA 90º SOLDAVEL,COM DIAMETRO DE 85MM.FORNECIMENTO</v>
      </c>
      <c r="C17357" s="749" t="s">
        <v>41055</v>
      </c>
      <c r="I17357" s="749" t="s">
        <v>30</v>
      </c>
      <c r="J17357" s="749" t="n">
        <v>42.74</v>
      </c>
    </row>
    <row collapsed="false" customFormat="false" customHeight="true" hidden="true" ht="12.75" outlineLevel="0" r="17358">
      <c r="A17358" s="749" t="s">
        <v>41057</v>
      </c>
      <c r="B17358" s="749" t="str">
        <f aca="false">C17358&amp;D17358&amp;E17358&amp;F17358&amp;G17358&amp;H17358</f>
        <v>CURVA 90º SOLDAVEL,COM DIAMETRO DE 110MM.FORNECIMENTO</v>
      </c>
      <c r="C17358" s="749" t="s">
        <v>41058</v>
      </c>
      <c r="I17358" s="749" t="s">
        <v>30</v>
      </c>
      <c r="J17358" s="749" t="n">
        <v>92.77</v>
      </c>
    </row>
    <row collapsed="false" customFormat="false" customHeight="true" hidden="true" ht="12.75" outlineLevel="0" r="17359">
      <c r="A17359" s="749" t="s">
        <v>41059</v>
      </c>
      <c r="B17359" s="749" t="str">
        <f aca="false">C17359&amp;D17359&amp;E17359&amp;F17359&amp;G17359&amp;H17359</f>
        <v>CURVA 90º SOLDAVEL,COM DIAMETRO DE 110MM.FORNECIMENTO</v>
      </c>
      <c r="C17359" s="749" t="s">
        <v>41058</v>
      </c>
      <c r="I17359" s="749" t="s">
        <v>30</v>
      </c>
      <c r="J17359" s="749" t="n">
        <v>92.77</v>
      </c>
    </row>
    <row collapsed="false" customFormat="false" customHeight="true" hidden="true" ht="12.75" outlineLevel="0" r="17360">
      <c r="A17360" s="749" t="s">
        <v>41060</v>
      </c>
      <c r="B17360" s="749" t="str">
        <f aca="false">C17360&amp;D17360&amp;E17360&amp;F17360&amp;G17360&amp;H17360</f>
        <v>JOELHO 45º SOLDAVEL,COM DIAMETRO DE 20MM.FORNECIMENTO</v>
      </c>
      <c r="C17360" s="749" t="s">
        <v>41061</v>
      </c>
      <c r="I17360" s="749" t="s">
        <v>30</v>
      </c>
      <c r="J17360" s="749" t="n">
        <v>0.5</v>
      </c>
    </row>
    <row collapsed="false" customFormat="false" customHeight="true" hidden="true" ht="12.75" outlineLevel="0" r="17361">
      <c r="A17361" s="749" t="s">
        <v>41062</v>
      </c>
      <c r="B17361" s="749" t="str">
        <f aca="false">C17361&amp;D17361&amp;E17361&amp;F17361&amp;G17361&amp;H17361</f>
        <v>JOELHO 45º SOLDAVEL,COM DIAMETRO DE 20MM.FORNECIMENTO</v>
      </c>
      <c r="C17361" s="749" t="s">
        <v>41061</v>
      </c>
      <c r="I17361" s="749" t="s">
        <v>30</v>
      </c>
      <c r="J17361" s="749" t="n">
        <v>0.5</v>
      </c>
    </row>
    <row collapsed="false" customFormat="false" customHeight="true" hidden="true" ht="12.75" outlineLevel="0" r="17362">
      <c r="A17362" s="749" t="s">
        <v>41063</v>
      </c>
      <c r="B17362" s="749" t="str">
        <f aca="false">C17362&amp;D17362&amp;E17362&amp;F17362&amp;G17362&amp;H17362</f>
        <v>JOELHO 45º SOLDAVEL,COM DIAMETRO DE 25MM.FORNECIMENTO</v>
      </c>
      <c r="C17362" s="749" t="s">
        <v>41064</v>
      </c>
      <c r="I17362" s="749" t="s">
        <v>30</v>
      </c>
      <c r="J17362" s="749" t="n">
        <v>0.85</v>
      </c>
    </row>
    <row collapsed="false" customFormat="false" customHeight="true" hidden="true" ht="12.75" outlineLevel="0" r="17363">
      <c r="A17363" s="749" t="s">
        <v>41065</v>
      </c>
      <c r="B17363" s="749" t="str">
        <f aca="false">C17363&amp;D17363&amp;E17363&amp;F17363&amp;G17363&amp;H17363</f>
        <v>JOELHO 45º SOLDAVEL,COM DIAMETRO DE 25MM.FORNECIMENTO</v>
      </c>
      <c r="C17363" s="749" t="s">
        <v>41064</v>
      </c>
      <c r="I17363" s="749" t="s">
        <v>30</v>
      </c>
      <c r="J17363" s="749" t="n">
        <v>0.85</v>
      </c>
    </row>
    <row collapsed="false" customFormat="false" customHeight="true" hidden="true" ht="12.75" outlineLevel="0" r="17364">
      <c r="A17364" s="749" t="s">
        <v>41066</v>
      </c>
      <c r="B17364" s="749" t="str">
        <f aca="false">C17364&amp;D17364&amp;E17364&amp;F17364&amp;G17364&amp;H17364</f>
        <v>JOELHO 45º SOLDAVEL,COM DIAMETRO DE 32MM.FORNECIMENTO</v>
      </c>
      <c r="C17364" s="749" t="s">
        <v>41067</v>
      </c>
      <c r="I17364" s="749" t="s">
        <v>30</v>
      </c>
      <c r="J17364" s="749" t="n">
        <v>2.62</v>
      </c>
    </row>
    <row collapsed="false" customFormat="false" customHeight="true" hidden="true" ht="12.75" outlineLevel="0" r="17365">
      <c r="A17365" s="749" t="s">
        <v>41068</v>
      </c>
      <c r="B17365" s="749" t="str">
        <f aca="false">C17365&amp;D17365&amp;E17365&amp;F17365&amp;G17365&amp;H17365</f>
        <v>JOELHO 45º SOLDAVEL,COM DIAMETRO DE 32MM.FORNECIMENTO</v>
      </c>
      <c r="C17365" s="749" t="s">
        <v>41067</v>
      </c>
      <c r="I17365" s="749" t="s">
        <v>30</v>
      </c>
      <c r="J17365" s="749" t="n">
        <v>2.62</v>
      </c>
    </row>
    <row collapsed="false" customFormat="false" customHeight="true" hidden="true" ht="12.75" outlineLevel="0" r="17366">
      <c r="A17366" s="749" t="s">
        <v>41069</v>
      </c>
      <c r="B17366" s="749" t="str">
        <f aca="false">C17366&amp;D17366&amp;E17366&amp;F17366&amp;G17366&amp;H17366</f>
        <v>JOELHO 45º SOLDAVEL,COM DIAMETRO DE 40MM.FORNECIMENTO</v>
      </c>
      <c r="C17366" s="749" t="s">
        <v>41070</v>
      </c>
      <c r="I17366" s="749" t="s">
        <v>30</v>
      </c>
      <c r="J17366" s="749" t="n">
        <v>3.63</v>
      </c>
    </row>
    <row collapsed="false" customFormat="false" customHeight="true" hidden="true" ht="12.75" outlineLevel="0" r="17367">
      <c r="A17367" s="749" t="s">
        <v>41071</v>
      </c>
      <c r="B17367" s="749" t="str">
        <f aca="false">C17367&amp;D17367&amp;E17367&amp;F17367&amp;G17367&amp;H17367</f>
        <v>JOELHO 45º SOLDAVEL,COM DIAMETRO DE 40MM.FORNECIMENTO</v>
      </c>
      <c r="C17367" s="749" t="s">
        <v>41070</v>
      </c>
      <c r="I17367" s="749" t="s">
        <v>30</v>
      </c>
      <c r="J17367" s="749" t="n">
        <v>3.63</v>
      </c>
    </row>
    <row collapsed="false" customFormat="false" customHeight="true" hidden="true" ht="12.75" outlineLevel="0" r="17368">
      <c r="A17368" s="749" t="s">
        <v>41072</v>
      </c>
      <c r="B17368" s="749" t="str">
        <f aca="false">C17368&amp;D17368&amp;E17368&amp;F17368&amp;G17368&amp;H17368</f>
        <v>JOELHO 45º SOLDAVEL,COM DIAMETRO DE 50MM.FORNECIMENTO</v>
      </c>
      <c r="C17368" s="749" t="s">
        <v>41073</v>
      </c>
      <c r="I17368" s="749" t="s">
        <v>30</v>
      </c>
      <c r="J17368" s="749" t="n">
        <v>4.26</v>
      </c>
    </row>
    <row collapsed="false" customFormat="false" customHeight="true" hidden="true" ht="12.75" outlineLevel="0" r="17369">
      <c r="A17369" s="749" t="s">
        <v>41074</v>
      </c>
      <c r="B17369" s="749" t="str">
        <f aca="false">C17369&amp;D17369&amp;E17369&amp;F17369&amp;G17369&amp;H17369</f>
        <v>JOELHO 45º SOLDAVEL,COM DIAMETRO DE 50MM.FORNECIMENTO</v>
      </c>
      <c r="C17369" s="749" t="s">
        <v>41073</v>
      </c>
      <c r="I17369" s="749" t="s">
        <v>30</v>
      </c>
      <c r="J17369" s="749" t="n">
        <v>4.26</v>
      </c>
    </row>
    <row collapsed="false" customFormat="false" customHeight="true" hidden="true" ht="12.75" outlineLevel="0" r="17370">
      <c r="A17370" s="749" t="s">
        <v>41075</v>
      </c>
      <c r="B17370" s="749" t="str">
        <f aca="false">C17370&amp;D17370&amp;E17370&amp;F17370&amp;G17370&amp;H17370</f>
        <v>JOELHO 45º SOLDAVEL,COM DIAMETRO DE 60MM.FORNECIMENTO</v>
      </c>
      <c r="C17370" s="749" t="s">
        <v>41076</v>
      </c>
      <c r="I17370" s="749" t="s">
        <v>30</v>
      </c>
      <c r="J17370" s="749" t="n">
        <v>16.76</v>
      </c>
    </row>
    <row collapsed="false" customFormat="false" customHeight="true" hidden="true" ht="12.75" outlineLevel="0" r="17371">
      <c r="A17371" s="749" t="s">
        <v>41077</v>
      </c>
      <c r="B17371" s="749" t="str">
        <f aca="false">C17371&amp;D17371&amp;E17371&amp;F17371&amp;G17371&amp;H17371</f>
        <v>JOELHO 45º SOLDAVEL,COM DIAMETRO DE 60MM.FORNECIMENTO</v>
      </c>
      <c r="C17371" s="749" t="s">
        <v>41076</v>
      </c>
      <c r="I17371" s="749" t="s">
        <v>30</v>
      </c>
      <c r="J17371" s="749" t="n">
        <v>16.76</v>
      </c>
    </row>
    <row collapsed="false" customFormat="false" customHeight="true" hidden="true" ht="12.75" outlineLevel="0" r="17372">
      <c r="A17372" s="749" t="s">
        <v>41078</v>
      </c>
      <c r="B17372" s="749" t="str">
        <f aca="false">C17372&amp;D17372&amp;E17372&amp;F17372&amp;G17372&amp;H17372</f>
        <v>JOELHO 45º SOLDAVEL,COM DIAMETRO DE 75MM.FORNECIMENTO</v>
      </c>
      <c r="C17372" s="749" t="s">
        <v>41079</v>
      </c>
      <c r="I17372" s="749" t="s">
        <v>30</v>
      </c>
      <c r="J17372" s="749" t="n">
        <v>37</v>
      </c>
    </row>
    <row collapsed="false" customFormat="false" customHeight="true" hidden="true" ht="12.75" outlineLevel="0" r="17373">
      <c r="A17373" s="749" t="s">
        <v>41080</v>
      </c>
      <c r="B17373" s="749" t="str">
        <f aca="false">C17373&amp;D17373&amp;E17373&amp;F17373&amp;G17373&amp;H17373</f>
        <v>JOELHO 45º SOLDAVEL,COM DIAMETRO DE 75MM.FORNECIMENTO</v>
      </c>
      <c r="C17373" s="749" t="s">
        <v>41079</v>
      </c>
      <c r="I17373" s="749" t="s">
        <v>30</v>
      </c>
      <c r="J17373" s="749" t="n">
        <v>37</v>
      </c>
    </row>
    <row collapsed="false" customFormat="false" customHeight="true" hidden="true" ht="12.75" outlineLevel="0" r="17374">
      <c r="A17374" s="749" t="s">
        <v>41081</v>
      </c>
      <c r="B17374" s="749" t="str">
        <f aca="false">C17374&amp;D17374&amp;E17374&amp;F17374&amp;G17374&amp;H17374</f>
        <v>JOELHO 45º SOLDAVEL,COM DIAMETRO DE 85MM.FORNECIMENTO</v>
      </c>
      <c r="C17374" s="749" t="s">
        <v>41082</v>
      </c>
      <c r="I17374" s="749" t="s">
        <v>30</v>
      </c>
      <c r="J17374" s="749" t="n">
        <v>45.43</v>
      </c>
    </row>
    <row collapsed="false" customFormat="false" customHeight="true" hidden="true" ht="12.75" outlineLevel="0" r="17375">
      <c r="A17375" s="749" t="s">
        <v>41083</v>
      </c>
      <c r="B17375" s="749" t="str">
        <f aca="false">C17375&amp;D17375&amp;E17375&amp;F17375&amp;G17375&amp;H17375</f>
        <v>JOELHO 45º SOLDAVEL,COM DIAMETRO DE 85MM.FORNECIMENTO</v>
      </c>
      <c r="C17375" s="749" t="s">
        <v>41082</v>
      </c>
      <c r="I17375" s="749" t="s">
        <v>30</v>
      </c>
      <c r="J17375" s="749" t="n">
        <v>45.43</v>
      </c>
    </row>
    <row collapsed="false" customFormat="false" customHeight="true" hidden="true" ht="12.75" outlineLevel="0" r="17376">
      <c r="A17376" s="749" t="s">
        <v>41084</v>
      </c>
      <c r="B17376" s="749" t="str">
        <f aca="false">C17376&amp;D17376&amp;E17376&amp;F17376&amp;G17376&amp;H17376</f>
        <v>JOELHO 45º SOLDAVEL,COM DIAMETRO DE 110MM.FORNECIMENTO</v>
      </c>
      <c r="C17376" s="749" t="s">
        <v>41085</v>
      </c>
      <c r="I17376" s="749" t="s">
        <v>30</v>
      </c>
      <c r="J17376" s="749" t="n">
        <v>145.58</v>
      </c>
    </row>
    <row collapsed="false" customFormat="false" customHeight="true" hidden="true" ht="12.75" outlineLevel="0" r="17377">
      <c r="A17377" s="749" t="s">
        <v>41086</v>
      </c>
      <c r="B17377" s="749" t="str">
        <f aca="false">C17377&amp;D17377&amp;E17377&amp;F17377&amp;G17377&amp;H17377</f>
        <v>JOELHO 45º SOLDAVEL,COM DIAMETRO DE 110MM.FORNECIMENTO</v>
      </c>
      <c r="C17377" s="749" t="s">
        <v>41085</v>
      </c>
      <c r="I17377" s="749" t="s">
        <v>30</v>
      </c>
      <c r="J17377" s="749" t="n">
        <v>145.58</v>
      </c>
    </row>
    <row collapsed="false" customFormat="false" customHeight="true" hidden="true" ht="12.75" outlineLevel="0" r="17378">
      <c r="A17378" s="749" t="s">
        <v>41087</v>
      </c>
      <c r="B17378" s="749" t="str">
        <f aca="false">C17378&amp;D17378&amp;E17378&amp;F17378&amp;G17378&amp;H17378</f>
        <v>JOELHO 90º SOLDAVEL,COM DIAMETRO DE 20MM.FORNECIMENTO</v>
      </c>
      <c r="C17378" s="749" t="s">
        <v>41088</v>
      </c>
      <c r="I17378" s="749" t="s">
        <v>30</v>
      </c>
      <c r="J17378" s="749" t="n">
        <v>0.31</v>
      </c>
    </row>
    <row collapsed="false" customFormat="false" customHeight="true" hidden="true" ht="12.75" outlineLevel="0" r="17379">
      <c r="A17379" s="749" t="s">
        <v>41089</v>
      </c>
      <c r="B17379" s="749" t="str">
        <f aca="false">C17379&amp;D17379&amp;E17379&amp;F17379&amp;G17379&amp;H17379</f>
        <v>JOELHO 90º SOLDAVEL,COM DIAMETRO DE 20MM.FORNECIMENTO</v>
      </c>
      <c r="C17379" s="749" t="s">
        <v>41088</v>
      </c>
      <c r="I17379" s="749" t="s">
        <v>30</v>
      </c>
      <c r="J17379" s="749" t="n">
        <v>0.31</v>
      </c>
    </row>
    <row collapsed="false" customFormat="false" customHeight="true" hidden="true" ht="12.75" outlineLevel="0" r="17380">
      <c r="A17380" s="749" t="s">
        <v>41090</v>
      </c>
      <c r="B17380" s="749" t="str">
        <f aca="false">C17380&amp;D17380&amp;E17380&amp;F17380&amp;G17380&amp;H17380</f>
        <v>JOELHO 90º SOLDAVEL,COM DIAMETRO DE 25MM.FORNECIMENTO</v>
      </c>
      <c r="C17380" s="749" t="s">
        <v>41091</v>
      </c>
      <c r="I17380" s="749" t="s">
        <v>30</v>
      </c>
      <c r="J17380" s="749" t="n">
        <v>0.46</v>
      </c>
    </row>
    <row collapsed="false" customFormat="false" customHeight="true" hidden="true" ht="12.75" outlineLevel="0" r="17381">
      <c r="A17381" s="749" t="s">
        <v>41092</v>
      </c>
      <c r="B17381" s="749" t="str">
        <f aca="false">C17381&amp;D17381&amp;E17381&amp;F17381&amp;G17381&amp;H17381</f>
        <v>JOELHO 90º SOLDAVEL,COM DIAMETRO DE 25MM.FORNECIMENTO</v>
      </c>
      <c r="C17381" s="749" t="s">
        <v>41091</v>
      </c>
      <c r="I17381" s="749" t="s">
        <v>30</v>
      </c>
      <c r="J17381" s="749" t="n">
        <v>0.46</v>
      </c>
    </row>
    <row collapsed="false" customFormat="false" customHeight="true" hidden="true" ht="12.75" outlineLevel="0" r="17382">
      <c r="A17382" s="749" t="s">
        <v>41093</v>
      </c>
      <c r="B17382" s="749" t="str">
        <f aca="false">C17382&amp;D17382&amp;E17382&amp;F17382&amp;G17382&amp;H17382</f>
        <v>JOELHO 90º SOLDAVEL,COM DIAMETRO DE 32MM.FORNECIMENTO</v>
      </c>
      <c r="C17382" s="749" t="s">
        <v>41094</v>
      </c>
      <c r="I17382" s="749" t="s">
        <v>30</v>
      </c>
      <c r="J17382" s="749" t="n">
        <v>1.24</v>
      </c>
    </row>
    <row collapsed="false" customFormat="false" customHeight="true" hidden="true" ht="12.75" outlineLevel="0" r="17383">
      <c r="A17383" s="749" t="s">
        <v>41095</v>
      </c>
      <c r="B17383" s="749" t="str">
        <f aca="false">C17383&amp;D17383&amp;E17383&amp;F17383&amp;G17383&amp;H17383</f>
        <v>JOELHO 90º SOLDAVEL,COM DIAMETRO DE 32MM.FORNECIMENTO</v>
      </c>
      <c r="C17383" s="749" t="s">
        <v>41094</v>
      </c>
      <c r="I17383" s="749" t="s">
        <v>30</v>
      </c>
      <c r="J17383" s="749" t="n">
        <v>1.24</v>
      </c>
    </row>
    <row collapsed="false" customFormat="false" customHeight="true" hidden="true" ht="12.75" outlineLevel="0" r="17384">
      <c r="A17384" s="749" t="s">
        <v>41096</v>
      </c>
      <c r="B17384" s="749" t="str">
        <f aca="false">C17384&amp;D17384&amp;E17384&amp;F17384&amp;G17384&amp;H17384</f>
        <v>JOELHO 90º SOLDAVEL,COM DIAMETRO DE 40MM.FORNECIMENTO</v>
      </c>
      <c r="C17384" s="749" t="s">
        <v>41097</v>
      </c>
      <c r="I17384" s="749" t="s">
        <v>30</v>
      </c>
      <c r="J17384" s="749" t="n">
        <v>2.72</v>
      </c>
    </row>
    <row collapsed="false" customFormat="false" customHeight="true" hidden="true" ht="12.75" outlineLevel="0" r="17385">
      <c r="A17385" s="749" t="s">
        <v>41098</v>
      </c>
      <c r="B17385" s="749" t="str">
        <f aca="false">C17385&amp;D17385&amp;E17385&amp;F17385&amp;G17385&amp;H17385</f>
        <v>JOELHO 90º SOLDAVEL,COM DIAMETRO DE 40MM.FORNECIMENTO</v>
      </c>
      <c r="C17385" s="749" t="s">
        <v>41097</v>
      </c>
      <c r="I17385" s="749" t="s">
        <v>30</v>
      </c>
      <c r="J17385" s="749" t="n">
        <v>2.72</v>
      </c>
    </row>
    <row collapsed="false" customFormat="false" customHeight="true" hidden="true" ht="12.75" outlineLevel="0" r="17386">
      <c r="A17386" s="749" t="s">
        <v>41099</v>
      </c>
      <c r="B17386" s="749" t="str">
        <f aca="false">C17386&amp;D17386&amp;E17386&amp;F17386&amp;G17386&amp;H17386</f>
        <v>JOELHO 90º SOLDAVEL,COM DIAMETRO DE 50MM.FORNECIMENTO</v>
      </c>
      <c r="C17386" s="749" t="s">
        <v>41100</v>
      </c>
      <c r="I17386" s="749" t="s">
        <v>30</v>
      </c>
      <c r="J17386" s="749" t="n">
        <v>3.16</v>
      </c>
    </row>
    <row collapsed="false" customFormat="false" customHeight="true" hidden="true" ht="12.75" outlineLevel="0" r="17387">
      <c r="A17387" s="749" t="s">
        <v>41101</v>
      </c>
      <c r="B17387" s="749" t="str">
        <f aca="false">C17387&amp;D17387&amp;E17387&amp;F17387&amp;G17387&amp;H17387</f>
        <v>JOELHO 90º SOLDAVEL,COM DIAMETRO DE 50MM.FORNECIMENTO</v>
      </c>
      <c r="C17387" s="749" t="s">
        <v>41100</v>
      </c>
      <c r="I17387" s="749" t="s">
        <v>30</v>
      </c>
      <c r="J17387" s="749" t="n">
        <v>3.16</v>
      </c>
    </row>
    <row collapsed="false" customFormat="false" customHeight="true" hidden="true" ht="12.75" outlineLevel="0" r="17388">
      <c r="A17388" s="749" t="s">
        <v>41102</v>
      </c>
      <c r="B17388" s="749" t="str">
        <f aca="false">C17388&amp;D17388&amp;E17388&amp;F17388&amp;G17388&amp;H17388</f>
        <v>JOELHO 90º SOLDAVEL,COM DIAMETRO DE 60MM.FORNECIMENTO</v>
      </c>
      <c r="C17388" s="749" t="s">
        <v>41103</v>
      </c>
      <c r="I17388" s="749" t="s">
        <v>30</v>
      </c>
      <c r="J17388" s="749" t="n">
        <v>9.02</v>
      </c>
    </row>
    <row collapsed="false" customFormat="false" customHeight="true" hidden="true" ht="12.75" outlineLevel="0" r="17389">
      <c r="A17389" s="749" t="s">
        <v>41104</v>
      </c>
      <c r="B17389" s="749" t="str">
        <f aca="false">C17389&amp;D17389&amp;E17389&amp;F17389&amp;G17389&amp;H17389</f>
        <v>JOELHO 90º SOLDAVEL,COM DIAMETRO DE 60MM.FORNECIMENTO</v>
      </c>
      <c r="C17389" s="749" t="s">
        <v>41103</v>
      </c>
      <c r="I17389" s="749" t="s">
        <v>30</v>
      </c>
      <c r="J17389" s="749" t="n">
        <v>9.02</v>
      </c>
    </row>
    <row collapsed="false" customFormat="false" customHeight="true" hidden="true" ht="12.75" outlineLevel="0" r="17390">
      <c r="A17390" s="749" t="s">
        <v>41105</v>
      </c>
      <c r="B17390" s="749" t="str">
        <f aca="false">C17390&amp;D17390&amp;E17390&amp;F17390&amp;G17390&amp;H17390</f>
        <v>JOELHO 90º SOLDAVEL,COM DIAMETRO DE 75MM.FORNECIMENTO</v>
      </c>
      <c r="C17390" s="749" t="s">
        <v>41106</v>
      </c>
      <c r="I17390" s="749" t="s">
        <v>30</v>
      </c>
      <c r="J17390" s="749" t="n">
        <v>12.05</v>
      </c>
    </row>
    <row collapsed="false" customFormat="false" customHeight="true" hidden="true" ht="12.75" outlineLevel="0" r="17391">
      <c r="A17391" s="749" t="s">
        <v>41107</v>
      </c>
      <c r="B17391" s="749" t="str">
        <f aca="false">C17391&amp;D17391&amp;E17391&amp;F17391&amp;G17391&amp;H17391</f>
        <v>JOELHO 90º SOLDAVEL,COM DIAMETRO DE 75MM.FORNECIMENTO</v>
      </c>
      <c r="C17391" s="749" t="s">
        <v>41106</v>
      </c>
      <c r="I17391" s="749" t="s">
        <v>30</v>
      </c>
      <c r="J17391" s="749" t="n">
        <v>12.05</v>
      </c>
    </row>
    <row collapsed="false" customFormat="false" customHeight="true" hidden="true" ht="12.75" outlineLevel="0" r="17392">
      <c r="A17392" s="749" t="s">
        <v>41108</v>
      </c>
      <c r="B17392" s="749" t="str">
        <f aca="false">C17392&amp;D17392&amp;E17392&amp;F17392&amp;G17392&amp;H17392</f>
        <v>JOELHO 90º SOLDAVEL,COM DIAMETRO DE 85MM.FORNECIMENTO</v>
      </c>
      <c r="C17392" s="749" t="s">
        <v>41109</v>
      </c>
      <c r="I17392" s="749" t="s">
        <v>30</v>
      </c>
      <c r="J17392" s="749" t="n">
        <v>20.22</v>
      </c>
    </row>
    <row collapsed="false" customFormat="false" customHeight="true" hidden="true" ht="12.75" outlineLevel="0" r="17393">
      <c r="A17393" s="749" t="s">
        <v>41110</v>
      </c>
      <c r="B17393" s="749" t="str">
        <f aca="false">C17393&amp;D17393&amp;E17393&amp;F17393&amp;G17393&amp;H17393</f>
        <v>JOELHO 90º SOLDAVEL,COM DIAMETRO DE 85MM.FORNECIMENTO</v>
      </c>
      <c r="C17393" s="749" t="s">
        <v>41109</v>
      </c>
      <c r="I17393" s="749" t="s">
        <v>30</v>
      </c>
      <c r="J17393" s="749" t="n">
        <v>20.22</v>
      </c>
    </row>
    <row collapsed="false" customFormat="false" customHeight="true" hidden="true" ht="12.75" outlineLevel="0" r="17394">
      <c r="A17394" s="749" t="s">
        <v>41111</v>
      </c>
      <c r="B17394" s="749" t="str">
        <f aca="false">C17394&amp;D17394&amp;E17394&amp;F17394&amp;G17394&amp;H17394</f>
        <v>JOELHO 90º SOLDAVEL,COM DIAMETRO DE 110MM.FORNECIMENTO</v>
      </c>
      <c r="C17394" s="749" t="s">
        <v>41112</v>
      </c>
      <c r="I17394" s="749" t="s">
        <v>30</v>
      </c>
      <c r="J17394" s="749" t="n">
        <v>39.39</v>
      </c>
    </row>
    <row collapsed="false" customFormat="false" customHeight="true" hidden="true" ht="12.75" outlineLevel="0" r="17395">
      <c r="A17395" s="749" t="s">
        <v>41113</v>
      </c>
      <c r="B17395" s="749" t="str">
        <f aca="false">C17395&amp;D17395&amp;E17395&amp;F17395&amp;G17395&amp;H17395</f>
        <v>JOELHO 90º SOLDAVEL,COM DIAMETRO DE 110MM.FORNECIMENTO</v>
      </c>
      <c r="C17395" s="749" t="s">
        <v>41112</v>
      </c>
      <c r="I17395" s="749" t="s">
        <v>30</v>
      </c>
      <c r="J17395" s="749" t="n">
        <v>39.39</v>
      </c>
    </row>
    <row collapsed="false" customFormat="false" customHeight="true" hidden="true" ht="12.75" outlineLevel="0" r="17396">
      <c r="A17396" s="749" t="s">
        <v>41114</v>
      </c>
      <c r="B17396" s="749" t="str">
        <f aca="false">C17396&amp;D17396&amp;E17396&amp;F17396&amp;G17396&amp;H17396</f>
        <v>JOELHO DE REDUCAO 90º SOLDAVEL,COM DIAMETRO DE 25MMX20MM.FORNECIMENTO</v>
      </c>
      <c r="C17396" s="749" t="s">
        <v>41115</v>
      </c>
      <c r="D17396" s="749" t="s">
        <v>26684</v>
      </c>
      <c r="I17396" s="749" t="s">
        <v>30</v>
      </c>
      <c r="J17396" s="749" t="n">
        <v>1.72</v>
      </c>
    </row>
    <row collapsed="false" customFormat="false" customHeight="true" hidden="true" ht="12.75" outlineLevel="0" r="17397">
      <c r="A17397" s="749" t="s">
        <v>41116</v>
      </c>
      <c r="B17397" s="749" t="str">
        <f aca="false">C17397&amp;D17397&amp;E17397&amp;F17397&amp;G17397&amp;H17397</f>
        <v>JOELHO DE REDUCAO 90º SOLDAVEL,COM DIAMETRO DE 25MMX20MM.FORNECIMENTO</v>
      </c>
      <c r="C17397" s="749" t="s">
        <v>41115</v>
      </c>
      <c r="D17397" s="749" t="s">
        <v>26684</v>
      </c>
      <c r="I17397" s="749" t="s">
        <v>30</v>
      </c>
      <c r="J17397" s="749" t="n">
        <v>1.72</v>
      </c>
    </row>
    <row collapsed="false" customFormat="false" customHeight="true" hidden="true" ht="12.75" outlineLevel="0" r="17398">
      <c r="A17398" s="749" t="s">
        <v>41117</v>
      </c>
      <c r="B17398" s="749" t="str">
        <f aca="false">C17398&amp;D17398&amp;E17398&amp;F17398&amp;G17398&amp;H17398</f>
        <v>JOELHO DE REDUCAO 90º SOLDAVEL,COM DIAMETRO DE 32MMX25MM.FORNECIMENTO</v>
      </c>
      <c r="C17398" s="749" t="s">
        <v>41118</v>
      </c>
      <c r="D17398" s="749" t="s">
        <v>26684</v>
      </c>
      <c r="I17398" s="749" t="s">
        <v>30</v>
      </c>
      <c r="J17398" s="749" t="n">
        <v>2.38</v>
      </c>
    </row>
    <row collapsed="false" customFormat="false" customHeight="true" hidden="true" ht="12.75" outlineLevel="0" r="17399">
      <c r="A17399" s="749" t="s">
        <v>41119</v>
      </c>
      <c r="B17399" s="749" t="str">
        <f aca="false">C17399&amp;D17399&amp;E17399&amp;F17399&amp;G17399&amp;H17399</f>
        <v>JOELHO DE REDUCAO 90º SOLDAVEL,COM DIAMETRO DE 32MMX25MM.FORNECIMENTO</v>
      </c>
      <c r="C17399" s="749" t="s">
        <v>41118</v>
      </c>
      <c r="D17399" s="749" t="s">
        <v>26684</v>
      </c>
      <c r="I17399" s="749" t="s">
        <v>30</v>
      </c>
      <c r="J17399" s="749" t="n">
        <v>2.38</v>
      </c>
    </row>
    <row collapsed="false" customFormat="false" customHeight="true" hidden="true" ht="12.75" outlineLevel="0" r="17400">
      <c r="A17400" s="749" t="s">
        <v>41120</v>
      </c>
      <c r="B17400" s="749" t="str">
        <f aca="false">C17400&amp;D17400&amp;E17400&amp;F17400&amp;G17400&amp;H17400</f>
        <v>LUVA SOLDAVEL,COM DIAMETRO DE 20MM.FORNECIMENTO</v>
      </c>
      <c r="C17400" s="749" t="s">
        <v>41121</v>
      </c>
      <c r="I17400" s="749" t="s">
        <v>30</v>
      </c>
      <c r="J17400" s="749" t="n">
        <v>0.41</v>
      </c>
    </row>
    <row collapsed="false" customFormat="false" customHeight="true" hidden="true" ht="12.75" outlineLevel="0" r="17401">
      <c r="A17401" s="749" t="s">
        <v>41122</v>
      </c>
      <c r="B17401" s="749" t="str">
        <f aca="false">C17401&amp;D17401&amp;E17401&amp;F17401&amp;G17401&amp;H17401</f>
        <v>LUVA SOLDAVEL,COM DIAMETRO DE 20MM.FORNECIMENTO</v>
      </c>
      <c r="C17401" s="749" t="s">
        <v>41121</v>
      </c>
      <c r="I17401" s="749" t="s">
        <v>30</v>
      </c>
      <c r="J17401" s="749" t="n">
        <v>0.41</v>
      </c>
    </row>
    <row collapsed="false" customFormat="false" customHeight="true" hidden="true" ht="12.75" outlineLevel="0" r="17402">
      <c r="A17402" s="749" t="s">
        <v>41123</v>
      </c>
      <c r="B17402" s="749" t="str">
        <f aca="false">C17402&amp;D17402&amp;E17402&amp;F17402&amp;G17402&amp;H17402</f>
        <v>LUVA SOLDAVEL,COM DIAMETRO DE 25MM.FORNECIMENTO</v>
      </c>
      <c r="C17402" s="749" t="s">
        <v>41124</v>
      </c>
      <c r="I17402" s="749" t="s">
        <v>30</v>
      </c>
      <c r="J17402" s="749" t="n">
        <v>0.51</v>
      </c>
    </row>
    <row collapsed="false" customFormat="false" customHeight="true" hidden="true" ht="12.75" outlineLevel="0" r="17403">
      <c r="A17403" s="749" t="s">
        <v>41125</v>
      </c>
      <c r="B17403" s="749" t="str">
        <f aca="false">C17403&amp;D17403&amp;E17403&amp;F17403&amp;G17403&amp;H17403</f>
        <v>LUVA SOLDAVEL,COM DIAMETRO DE 25MM.FORNECIMENTO</v>
      </c>
      <c r="C17403" s="749" t="s">
        <v>41124</v>
      </c>
      <c r="I17403" s="749" t="s">
        <v>30</v>
      </c>
      <c r="J17403" s="749" t="n">
        <v>0.51</v>
      </c>
    </row>
    <row collapsed="false" customFormat="false" customHeight="true" hidden="true" ht="12.75" outlineLevel="0" r="17404">
      <c r="A17404" s="749" t="s">
        <v>41126</v>
      </c>
      <c r="B17404" s="749" t="str">
        <f aca="false">C17404&amp;D17404&amp;E17404&amp;F17404&amp;G17404&amp;H17404</f>
        <v>LUVA SOLDAVEL,COM DIAMETRO DE 32MM.FORNECIMENTO</v>
      </c>
      <c r="C17404" s="749" t="s">
        <v>41127</v>
      </c>
      <c r="I17404" s="749" t="s">
        <v>30</v>
      </c>
      <c r="J17404" s="749" t="n">
        <v>1.19</v>
      </c>
    </row>
    <row collapsed="false" customFormat="false" customHeight="true" hidden="true" ht="12.75" outlineLevel="0" r="17405">
      <c r="A17405" s="749" t="s">
        <v>41128</v>
      </c>
      <c r="B17405" s="749" t="str">
        <f aca="false">C17405&amp;D17405&amp;E17405&amp;F17405&amp;G17405&amp;H17405</f>
        <v>LUVA SOLDAVEL,COM DIAMETRO DE 32MM.FORNECIMENTO</v>
      </c>
      <c r="C17405" s="749" t="s">
        <v>41127</v>
      </c>
      <c r="I17405" s="749" t="s">
        <v>30</v>
      </c>
      <c r="J17405" s="749" t="n">
        <v>1.19</v>
      </c>
    </row>
    <row collapsed="false" customFormat="false" customHeight="true" hidden="true" ht="12.75" outlineLevel="0" r="17406">
      <c r="A17406" s="749" t="s">
        <v>41129</v>
      </c>
      <c r="B17406" s="749" t="str">
        <f aca="false">C17406&amp;D17406&amp;E17406&amp;F17406&amp;G17406&amp;H17406</f>
        <v>LUVA SOLDAVEL,COM DIAMETRO DE 40MM.FORNECIMENTO</v>
      </c>
      <c r="C17406" s="749" t="s">
        <v>41130</v>
      </c>
      <c r="I17406" s="749" t="s">
        <v>30</v>
      </c>
      <c r="J17406" s="749" t="n">
        <v>2.56</v>
      </c>
    </row>
    <row collapsed="false" customFormat="false" customHeight="true" hidden="true" ht="12.75" outlineLevel="0" r="17407">
      <c r="A17407" s="749" t="s">
        <v>41131</v>
      </c>
      <c r="B17407" s="749" t="str">
        <f aca="false">C17407&amp;D17407&amp;E17407&amp;F17407&amp;G17407&amp;H17407</f>
        <v>LUVA SOLDAVEL,COM DIAMETRO DE 40MM.FORNECIMENTO</v>
      </c>
      <c r="C17407" s="749" t="s">
        <v>41130</v>
      </c>
      <c r="I17407" s="749" t="s">
        <v>30</v>
      </c>
      <c r="J17407" s="749" t="n">
        <v>2.56</v>
      </c>
    </row>
    <row collapsed="false" customFormat="false" customHeight="true" hidden="true" ht="12.75" outlineLevel="0" r="17408">
      <c r="A17408" s="749" t="s">
        <v>41132</v>
      </c>
      <c r="B17408" s="749" t="str">
        <f aca="false">C17408&amp;D17408&amp;E17408&amp;F17408&amp;G17408&amp;H17408</f>
        <v>LUVA SOLDAVEL,COM DIAMETRO DE 50MM.FORNECIMENTO</v>
      </c>
      <c r="C17408" s="749" t="s">
        <v>41133</v>
      </c>
      <c r="I17408" s="749" t="s">
        <v>30</v>
      </c>
      <c r="J17408" s="749" t="n">
        <v>2.65</v>
      </c>
    </row>
    <row collapsed="false" customFormat="false" customHeight="true" hidden="true" ht="12.75" outlineLevel="0" r="17409">
      <c r="A17409" s="749" t="s">
        <v>41134</v>
      </c>
      <c r="B17409" s="749" t="str">
        <f aca="false">C17409&amp;D17409&amp;E17409&amp;F17409&amp;G17409&amp;H17409</f>
        <v>LUVA SOLDAVEL,COM DIAMETRO DE 50MM.FORNECIMENTO</v>
      </c>
      <c r="C17409" s="749" t="s">
        <v>41133</v>
      </c>
      <c r="I17409" s="749" t="s">
        <v>30</v>
      </c>
      <c r="J17409" s="749" t="n">
        <v>2.65</v>
      </c>
    </row>
    <row collapsed="false" customFormat="false" customHeight="true" hidden="true" ht="12.75" outlineLevel="0" r="17410">
      <c r="A17410" s="749" t="s">
        <v>41135</v>
      </c>
      <c r="B17410" s="749" t="str">
        <f aca="false">C17410&amp;D17410&amp;E17410&amp;F17410&amp;G17410&amp;H17410</f>
        <v>LUVA SOLDAVEL,COM DIAMETRO DE 60MM.FORNECIMENTO</v>
      </c>
      <c r="C17410" s="749" t="s">
        <v>41136</v>
      </c>
      <c r="I17410" s="749" t="s">
        <v>30</v>
      </c>
      <c r="J17410" s="749" t="n">
        <v>8.4</v>
      </c>
    </row>
    <row collapsed="false" customFormat="false" customHeight="true" hidden="true" ht="12.75" outlineLevel="0" r="17411">
      <c r="A17411" s="749" t="s">
        <v>41137</v>
      </c>
      <c r="B17411" s="749" t="str">
        <f aca="false">C17411&amp;D17411&amp;E17411&amp;F17411&amp;G17411&amp;H17411</f>
        <v>LUVA SOLDAVEL,COM DIAMETRO DE 60MM.FORNECIMENTO</v>
      </c>
      <c r="C17411" s="749" t="s">
        <v>41136</v>
      </c>
      <c r="I17411" s="749" t="s">
        <v>30</v>
      </c>
      <c r="J17411" s="749" t="n">
        <v>8.4</v>
      </c>
    </row>
    <row collapsed="false" customFormat="false" customHeight="true" hidden="true" ht="12.75" outlineLevel="0" r="17412">
      <c r="A17412" s="749" t="s">
        <v>41138</v>
      </c>
      <c r="B17412" s="749" t="str">
        <f aca="false">C17412&amp;D17412&amp;E17412&amp;F17412&amp;G17412&amp;H17412</f>
        <v>LUVA SOLDAVEL,COM DIAMETRO DE 75MM.FORNECIMENTO</v>
      </c>
      <c r="C17412" s="749" t="s">
        <v>41139</v>
      </c>
      <c r="I17412" s="749" t="s">
        <v>30</v>
      </c>
      <c r="J17412" s="749" t="n">
        <v>12.29</v>
      </c>
    </row>
    <row collapsed="false" customFormat="false" customHeight="true" hidden="true" ht="12.75" outlineLevel="0" r="17413">
      <c r="A17413" s="749" t="s">
        <v>41140</v>
      </c>
      <c r="B17413" s="749" t="str">
        <f aca="false">C17413&amp;D17413&amp;E17413&amp;F17413&amp;G17413&amp;H17413</f>
        <v>LUVA SOLDAVEL,COM DIAMETRO DE 75MM.FORNECIMENTO</v>
      </c>
      <c r="C17413" s="749" t="s">
        <v>41139</v>
      </c>
      <c r="I17413" s="749" t="s">
        <v>30</v>
      </c>
      <c r="J17413" s="749" t="n">
        <v>12.29</v>
      </c>
    </row>
    <row collapsed="false" customFormat="false" customHeight="true" hidden="true" ht="12.75" outlineLevel="0" r="17414">
      <c r="A17414" s="749" t="s">
        <v>41141</v>
      </c>
      <c r="B17414" s="749" t="str">
        <f aca="false">C17414&amp;D17414&amp;E17414&amp;F17414&amp;G17414&amp;H17414</f>
        <v>LUVA SOLDAVEL,COM DIAMETRO DE 85MM.FORNECIMENTO</v>
      </c>
      <c r="C17414" s="749" t="s">
        <v>41142</v>
      </c>
      <c r="I17414" s="749" t="s">
        <v>30</v>
      </c>
      <c r="J17414" s="749" t="n">
        <v>28.17</v>
      </c>
    </row>
    <row collapsed="false" customFormat="false" customHeight="true" hidden="true" ht="12.75" outlineLevel="0" r="17415">
      <c r="A17415" s="749" t="s">
        <v>41143</v>
      </c>
      <c r="B17415" s="749" t="str">
        <f aca="false">C17415&amp;D17415&amp;E17415&amp;F17415&amp;G17415&amp;H17415</f>
        <v>LUVA SOLDAVEL,COM DIAMETRO DE 85MM.FORNECIMENTO</v>
      </c>
      <c r="C17415" s="749" t="s">
        <v>41142</v>
      </c>
      <c r="I17415" s="749" t="s">
        <v>30</v>
      </c>
      <c r="J17415" s="749" t="n">
        <v>28.17</v>
      </c>
    </row>
    <row collapsed="false" customFormat="false" customHeight="true" hidden="true" ht="12.75" outlineLevel="0" r="17416">
      <c r="A17416" s="749" t="s">
        <v>41144</v>
      </c>
      <c r="B17416" s="749" t="str">
        <f aca="false">C17416&amp;D17416&amp;E17416&amp;F17416&amp;G17416&amp;H17416</f>
        <v>LUVA SOLDAVEL,COM DIAMETRO DE 110MM.FORNECIMENTO</v>
      </c>
      <c r="C17416" s="749" t="s">
        <v>41145</v>
      </c>
      <c r="I17416" s="749" t="s">
        <v>30</v>
      </c>
      <c r="J17416" s="749" t="n">
        <v>48.87</v>
      </c>
    </row>
    <row collapsed="false" customFormat="false" customHeight="true" hidden="true" ht="12.75" outlineLevel="0" r="17417">
      <c r="A17417" s="749" t="s">
        <v>41146</v>
      </c>
      <c r="B17417" s="749" t="str">
        <f aca="false">C17417&amp;D17417&amp;E17417&amp;F17417&amp;G17417&amp;H17417</f>
        <v>LUVA SOLDAVEL,COM DIAMETRO DE 110MM.FORNECIMENTO</v>
      </c>
      <c r="C17417" s="749" t="s">
        <v>41145</v>
      </c>
      <c r="I17417" s="749" t="s">
        <v>30</v>
      </c>
      <c r="J17417" s="749" t="n">
        <v>48.87</v>
      </c>
    </row>
    <row collapsed="false" customFormat="false" customHeight="true" hidden="true" ht="12.75" outlineLevel="0" r="17418">
      <c r="A17418" s="749" t="s">
        <v>41147</v>
      </c>
      <c r="B17418" s="749" t="str">
        <f aca="false">C17418&amp;D17418&amp;E17418&amp;F17418&amp;G17418&amp;H17418</f>
        <v>LUVA DE REDUCAO SOLDAVEL,COM DIAMETRO DE 25MMX20MM.FORNECIMENTO</v>
      </c>
      <c r="C17418" s="749" t="s">
        <v>41148</v>
      </c>
      <c r="D17418" s="749" t="s">
        <v>12120</v>
      </c>
      <c r="I17418" s="749" t="s">
        <v>30</v>
      </c>
      <c r="J17418" s="749" t="n">
        <v>0.89</v>
      </c>
    </row>
    <row collapsed="false" customFormat="false" customHeight="true" hidden="true" ht="12.75" outlineLevel="0" r="17419">
      <c r="A17419" s="749" t="s">
        <v>41149</v>
      </c>
      <c r="B17419" s="749" t="str">
        <f aca="false">C17419&amp;D17419&amp;E17419&amp;F17419&amp;G17419&amp;H17419</f>
        <v>LUVA DE REDUCAO SOLDAVEL,COM DIAMETRO DE 25MMX20MM.FORNECIMENTO</v>
      </c>
      <c r="C17419" s="749" t="s">
        <v>41148</v>
      </c>
      <c r="D17419" s="749" t="s">
        <v>12120</v>
      </c>
      <c r="I17419" s="749" t="s">
        <v>30</v>
      </c>
      <c r="J17419" s="749" t="n">
        <v>0.89</v>
      </c>
    </row>
    <row collapsed="false" customFormat="false" customHeight="true" hidden="true" ht="12.75" outlineLevel="0" r="17420">
      <c r="A17420" s="749" t="s">
        <v>41150</v>
      </c>
      <c r="B17420" s="749" t="str">
        <f aca="false">C17420&amp;D17420&amp;E17420&amp;F17420&amp;G17420&amp;H17420</f>
        <v>LUVA DE REDUCAO SOLDAVEL,COM DIAMETRO DE 32MMX25MM.FORNECIMENTO</v>
      </c>
      <c r="C17420" s="749" t="s">
        <v>41151</v>
      </c>
      <c r="D17420" s="749" t="s">
        <v>12120</v>
      </c>
      <c r="I17420" s="749" t="s">
        <v>30</v>
      </c>
      <c r="J17420" s="749" t="n">
        <v>2.31</v>
      </c>
    </row>
    <row collapsed="false" customFormat="false" customHeight="true" hidden="true" ht="12.75" outlineLevel="0" r="17421">
      <c r="A17421" s="749" t="s">
        <v>41152</v>
      </c>
      <c r="B17421" s="749" t="str">
        <f aca="false">C17421&amp;D17421&amp;E17421&amp;F17421&amp;G17421&amp;H17421</f>
        <v>LUVA DE REDUCAO SOLDAVEL,COM DIAMETRO DE 32MMX25MM.FORNECIMENTO</v>
      </c>
      <c r="C17421" s="749" t="s">
        <v>41151</v>
      </c>
      <c r="D17421" s="749" t="s">
        <v>12120</v>
      </c>
      <c r="I17421" s="749" t="s">
        <v>30</v>
      </c>
      <c r="J17421" s="749" t="n">
        <v>2.31</v>
      </c>
    </row>
    <row collapsed="false" customFormat="false" customHeight="true" hidden="true" ht="12.75" outlineLevel="0" r="17422">
      <c r="A17422" s="749" t="s">
        <v>41153</v>
      </c>
      <c r="B17422" s="749" t="str">
        <f aca="false">C17422&amp;D17422&amp;E17422&amp;F17422&amp;G17422&amp;H17422</f>
        <v>LUVA DE REDUCAO SOLDAVEL,COM DIAMETRO DE 40MMX32MM.FORNECIMENTO</v>
      </c>
      <c r="C17422" s="749" t="s">
        <v>41154</v>
      </c>
      <c r="D17422" s="749" t="s">
        <v>12120</v>
      </c>
      <c r="I17422" s="749" t="s">
        <v>30</v>
      </c>
      <c r="J17422" s="749" t="n">
        <v>2.61</v>
      </c>
    </row>
    <row collapsed="false" customFormat="false" customHeight="true" hidden="true" ht="12.75" outlineLevel="0" r="17423">
      <c r="A17423" s="749" t="s">
        <v>41155</v>
      </c>
      <c r="B17423" s="749" t="str">
        <f aca="false">C17423&amp;D17423&amp;E17423&amp;F17423&amp;G17423&amp;H17423</f>
        <v>LUVA DE REDUCAO SOLDAVEL,COM DIAMETRO DE 40MMX32MM.FORNECIMENTO</v>
      </c>
      <c r="C17423" s="749" t="s">
        <v>41154</v>
      </c>
      <c r="D17423" s="749" t="s">
        <v>12120</v>
      </c>
      <c r="I17423" s="749" t="s">
        <v>30</v>
      </c>
      <c r="J17423" s="749" t="n">
        <v>2.61</v>
      </c>
    </row>
    <row collapsed="false" customFormat="false" customHeight="true" hidden="true" ht="12.75" outlineLevel="0" r="17424">
      <c r="A17424" s="749" t="s">
        <v>41156</v>
      </c>
      <c r="B17424" s="749" t="str">
        <f aca="false">C17424&amp;D17424&amp;E17424&amp;F17424&amp;G17424&amp;H17424</f>
        <v>LUVA DE REDUCAO SOLDAVEL,COM DIAMETRO DE 60MMX50MM.FORNECIMENTO</v>
      </c>
      <c r="C17424" s="749" t="s">
        <v>41157</v>
      </c>
      <c r="D17424" s="749" t="s">
        <v>12120</v>
      </c>
      <c r="I17424" s="749" t="s">
        <v>30</v>
      </c>
      <c r="J17424" s="749" t="n">
        <v>6.7</v>
      </c>
    </row>
    <row collapsed="false" customFormat="false" customHeight="true" hidden="true" ht="12.75" outlineLevel="0" r="17425">
      <c r="A17425" s="749" t="s">
        <v>41158</v>
      </c>
      <c r="B17425" s="749" t="str">
        <f aca="false">C17425&amp;D17425&amp;E17425&amp;F17425&amp;G17425&amp;H17425</f>
        <v>LUVA DE REDUCAO SOLDAVEL,COM DIAMETRO DE 60MMX50MM.FORNECIMENTO</v>
      </c>
      <c r="C17425" s="749" t="s">
        <v>41157</v>
      </c>
      <c r="D17425" s="749" t="s">
        <v>12120</v>
      </c>
      <c r="I17425" s="749" t="s">
        <v>30</v>
      </c>
      <c r="J17425" s="749" t="n">
        <v>6.7</v>
      </c>
    </row>
    <row collapsed="false" customFormat="false" customHeight="true" hidden="true" ht="12.75" outlineLevel="0" r="17426">
      <c r="A17426" s="749" t="s">
        <v>41159</v>
      </c>
      <c r="B17426" s="749" t="str">
        <f aca="false">C17426&amp;D17426&amp;E17426&amp;F17426&amp;G17426&amp;H17426</f>
        <v>LUVA DE CORRER PARA TUBO SOLDAVEL,COM DIAMETRO DE 20MM.FORNECIMENTO</v>
      </c>
      <c r="C17426" s="749" t="s">
        <v>41160</v>
      </c>
      <c r="D17426" s="749" t="s">
        <v>26665</v>
      </c>
      <c r="I17426" s="749" t="s">
        <v>30</v>
      </c>
      <c r="J17426" s="749" t="n">
        <v>6.01</v>
      </c>
    </row>
    <row collapsed="false" customFormat="false" customHeight="true" hidden="true" ht="12.75" outlineLevel="0" r="17427">
      <c r="A17427" s="749" t="s">
        <v>41161</v>
      </c>
      <c r="B17427" s="749" t="str">
        <f aca="false">C17427&amp;D17427&amp;E17427&amp;F17427&amp;G17427&amp;H17427</f>
        <v>LUVA DE CORRER PARA TUBO SOLDAVEL,COM DIAMETRO DE 20MM.FORNECIMENTO</v>
      </c>
      <c r="C17427" s="749" t="s">
        <v>41160</v>
      </c>
      <c r="D17427" s="749" t="s">
        <v>26665</v>
      </c>
      <c r="I17427" s="749" t="s">
        <v>30</v>
      </c>
      <c r="J17427" s="749" t="n">
        <v>6.01</v>
      </c>
    </row>
    <row collapsed="false" customFormat="false" customHeight="true" hidden="true" ht="12.75" outlineLevel="0" r="17428">
      <c r="A17428" s="749" t="s">
        <v>41162</v>
      </c>
      <c r="B17428" s="749" t="str">
        <f aca="false">C17428&amp;D17428&amp;E17428&amp;F17428&amp;G17428&amp;H17428</f>
        <v>LUVA DE CORRER PARA TUBO SOLDAVEL,COM DIAMETRO DE 25MM.FORNECIMENTO</v>
      </c>
      <c r="C17428" s="749" t="s">
        <v>41163</v>
      </c>
      <c r="D17428" s="749" t="s">
        <v>26665</v>
      </c>
      <c r="I17428" s="749" t="s">
        <v>30</v>
      </c>
      <c r="J17428" s="749" t="n">
        <v>7.47</v>
      </c>
    </row>
    <row collapsed="false" customFormat="false" customHeight="true" hidden="true" ht="12.75" outlineLevel="0" r="17429">
      <c r="A17429" s="749" t="s">
        <v>41164</v>
      </c>
      <c r="B17429" s="749" t="str">
        <f aca="false">C17429&amp;D17429&amp;E17429&amp;F17429&amp;G17429&amp;H17429</f>
        <v>LUVA DE CORRER PARA TUBO SOLDAVEL,COM DIAMETRO DE 25MM.FORNECIMENTO</v>
      </c>
      <c r="C17429" s="749" t="s">
        <v>41163</v>
      </c>
      <c r="D17429" s="749" t="s">
        <v>26665</v>
      </c>
      <c r="I17429" s="749" t="s">
        <v>30</v>
      </c>
      <c r="J17429" s="749" t="n">
        <v>7.47</v>
      </c>
    </row>
    <row collapsed="false" customFormat="false" customHeight="true" hidden="true" ht="12.75" outlineLevel="0" r="17430">
      <c r="A17430" s="749" t="s">
        <v>41165</v>
      </c>
      <c r="B17430" s="749" t="str">
        <f aca="false">C17430&amp;D17430&amp;E17430&amp;F17430&amp;G17430&amp;H17430</f>
        <v>LUVA DE CORRER PARA TUBO SOLDAVEL,COM DIAMETRO DE 50MM.FORNECIMENTO</v>
      </c>
      <c r="C17430" s="749" t="s">
        <v>41166</v>
      </c>
      <c r="D17430" s="749" t="s">
        <v>26665</v>
      </c>
      <c r="I17430" s="749" t="s">
        <v>30</v>
      </c>
      <c r="J17430" s="749" t="n">
        <v>19.53</v>
      </c>
    </row>
    <row collapsed="false" customFormat="false" customHeight="true" hidden="true" ht="12.75" outlineLevel="0" r="17431">
      <c r="A17431" s="749" t="s">
        <v>41167</v>
      </c>
      <c r="B17431" s="749" t="str">
        <f aca="false">C17431&amp;D17431&amp;E17431&amp;F17431&amp;G17431&amp;H17431</f>
        <v>LUVA DE CORRER PARA TUBO SOLDAVEL,COM DIAMETRO DE 50MM.FORNECIMENTO</v>
      </c>
      <c r="C17431" s="749" t="s">
        <v>41166</v>
      </c>
      <c r="D17431" s="749" t="s">
        <v>26665</v>
      </c>
      <c r="I17431" s="749" t="s">
        <v>30</v>
      </c>
      <c r="J17431" s="749" t="n">
        <v>19.53</v>
      </c>
    </row>
    <row collapsed="false" customFormat="false" customHeight="true" hidden="true" ht="12.75" outlineLevel="0" r="17432">
      <c r="A17432" s="749" t="s">
        <v>41168</v>
      </c>
      <c r="B17432" s="749" t="str">
        <f aca="false">C17432&amp;D17432&amp;E17432&amp;F17432&amp;G17432&amp;H17432</f>
        <v>TE SOLDAVEL 90º,COM DIAMETRO DE 20MM.FORNECIMENTO</v>
      </c>
      <c r="C17432" s="749" t="s">
        <v>41169</v>
      </c>
      <c r="I17432" s="749" t="s">
        <v>30</v>
      </c>
      <c r="J17432" s="749" t="n">
        <v>0.54</v>
      </c>
    </row>
    <row collapsed="false" customFormat="false" customHeight="true" hidden="true" ht="12.75" outlineLevel="0" r="17433">
      <c r="A17433" s="749" t="s">
        <v>41170</v>
      </c>
      <c r="B17433" s="749" t="str">
        <f aca="false">C17433&amp;D17433&amp;E17433&amp;F17433&amp;G17433&amp;H17433</f>
        <v>TE SOLDAVEL 90º,COM DIAMETRO DE 20MM.FORNECIMENTO</v>
      </c>
      <c r="C17433" s="749" t="s">
        <v>41169</v>
      </c>
      <c r="I17433" s="749" t="s">
        <v>30</v>
      </c>
      <c r="J17433" s="749" t="n">
        <v>0.54</v>
      </c>
    </row>
    <row collapsed="false" customFormat="false" customHeight="true" hidden="true" ht="12.75" outlineLevel="0" r="17434">
      <c r="A17434" s="749" t="s">
        <v>41171</v>
      </c>
      <c r="B17434" s="749" t="str">
        <f aca="false">C17434&amp;D17434&amp;E17434&amp;F17434&amp;G17434&amp;H17434</f>
        <v>TE SOLDAVEL 90º,COM DIAMETRO DE 25MM.FORNECIMENTO</v>
      </c>
      <c r="C17434" s="749" t="s">
        <v>41172</v>
      </c>
      <c r="I17434" s="749" t="s">
        <v>30</v>
      </c>
      <c r="J17434" s="749" t="n">
        <v>0.73</v>
      </c>
    </row>
    <row collapsed="false" customFormat="false" customHeight="true" hidden="true" ht="12.75" outlineLevel="0" r="17435">
      <c r="A17435" s="749" t="s">
        <v>41173</v>
      </c>
      <c r="B17435" s="749" t="str">
        <f aca="false">C17435&amp;D17435&amp;E17435&amp;F17435&amp;G17435&amp;H17435</f>
        <v>TE SOLDAVEL 90º,COM DIAMETRO DE 25MM.FORNECIMENTO</v>
      </c>
      <c r="C17435" s="749" t="s">
        <v>41172</v>
      </c>
      <c r="I17435" s="749" t="s">
        <v>30</v>
      </c>
      <c r="J17435" s="749" t="n">
        <v>0.73</v>
      </c>
    </row>
    <row collapsed="false" customFormat="false" customHeight="true" hidden="true" ht="12.75" outlineLevel="0" r="17436">
      <c r="A17436" s="749" t="s">
        <v>41174</v>
      </c>
      <c r="B17436" s="749" t="str">
        <f aca="false">C17436&amp;D17436&amp;E17436&amp;F17436&amp;G17436&amp;H17436</f>
        <v>TE SOLDAVEL 90º,COM DIAMETRO DE 32MM.FORNECIMENTO</v>
      </c>
      <c r="C17436" s="749" t="s">
        <v>41175</v>
      </c>
      <c r="I17436" s="749" t="s">
        <v>30</v>
      </c>
      <c r="J17436" s="749" t="n">
        <v>2.32</v>
      </c>
    </row>
    <row collapsed="false" customFormat="false" customHeight="true" hidden="true" ht="12.75" outlineLevel="0" r="17437">
      <c r="A17437" s="749" t="s">
        <v>41176</v>
      </c>
      <c r="B17437" s="749" t="str">
        <f aca="false">C17437&amp;D17437&amp;E17437&amp;F17437&amp;G17437&amp;H17437</f>
        <v>TE SOLDAVEL 90º,COM DIAMETRO DE 32MM.FORNECIMENTO</v>
      </c>
      <c r="C17437" s="749" t="s">
        <v>41175</v>
      </c>
      <c r="I17437" s="749" t="s">
        <v>30</v>
      </c>
      <c r="J17437" s="749" t="n">
        <v>2.32</v>
      </c>
    </row>
    <row collapsed="false" customFormat="false" customHeight="true" hidden="true" ht="12.75" outlineLevel="0" r="17438">
      <c r="A17438" s="749" t="s">
        <v>41177</v>
      </c>
      <c r="B17438" s="749" t="str">
        <f aca="false">C17438&amp;D17438&amp;E17438&amp;F17438&amp;G17438&amp;H17438</f>
        <v>TE SOLDAVEL 90º,COM DIAMETRO DE 40MM.FORNECIMENTO</v>
      </c>
      <c r="C17438" s="749" t="s">
        <v>41178</v>
      </c>
      <c r="I17438" s="749" t="s">
        <v>30</v>
      </c>
      <c r="J17438" s="749" t="n">
        <v>5.62</v>
      </c>
    </row>
    <row collapsed="false" customFormat="false" customHeight="true" hidden="true" ht="12.75" outlineLevel="0" r="17439">
      <c r="A17439" s="749" t="s">
        <v>41179</v>
      </c>
      <c r="B17439" s="749" t="str">
        <f aca="false">C17439&amp;D17439&amp;E17439&amp;F17439&amp;G17439&amp;H17439</f>
        <v>TE SOLDAVEL 90º,COM DIAMETRO DE 40MM.FORNECIMENTO</v>
      </c>
      <c r="C17439" s="749" t="s">
        <v>41178</v>
      </c>
      <c r="I17439" s="749" t="s">
        <v>30</v>
      </c>
      <c r="J17439" s="749" t="n">
        <v>5.62</v>
      </c>
    </row>
    <row collapsed="false" customFormat="false" customHeight="true" hidden="true" ht="12.75" outlineLevel="0" r="17440">
      <c r="A17440" s="749" t="s">
        <v>41180</v>
      </c>
      <c r="B17440" s="749" t="str">
        <f aca="false">C17440&amp;D17440&amp;E17440&amp;F17440&amp;G17440&amp;H17440</f>
        <v>TE SOLDAVEL 90º,COM DIAMETRO DE 50MM.FORNECIMENTO</v>
      </c>
      <c r="C17440" s="749" t="s">
        <v>41181</v>
      </c>
      <c r="I17440" s="749" t="s">
        <v>30</v>
      </c>
      <c r="J17440" s="749" t="n">
        <v>5.96</v>
      </c>
    </row>
    <row collapsed="false" customFormat="false" customHeight="true" hidden="true" ht="12.75" outlineLevel="0" r="17441">
      <c r="A17441" s="749" t="s">
        <v>41182</v>
      </c>
      <c r="B17441" s="749" t="str">
        <f aca="false">C17441&amp;D17441&amp;E17441&amp;F17441&amp;G17441&amp;H17441</f>
        <v>TE SOLDAVEL 90º,COM DIAMETRO DE 50MM.FORNECIMENTO</v>
      </c>
      <c r="C17441" s="749" t="s">
        <v>41181</v>
      </c>
      <c r="I17441" s="749" t="s">
        <v>30</v>
      </c>
      <c r="J17441" s="749" t="n">
        <v>5.96</v>
      </c>
    </row>
    <row collapsed="false" customFormat="false" customHeight="true" hidden="true" ht="12.75" outlineLevel="0" r="17442">
      <c r="A17442" s="749" t="s">
        <v>41183</v>
      </c>
      <c r="B17442" s="749" t="str">
        <f aca="false">C17442&amp;D17442&amp;E17442&amp;F17442&amp;G17442&amp;H17442</f>
        <v>TE SOLDAVEL 90º,COM DIAMETRO DE 60MM.FORNECIMENTO</v>
      </c>
      <c r="C17442" s="749" t="s">
        <v>41184</v>
      </c>
      <c r="I17442" s="749" t="s">
        <v>30</v>
      </c>
      <c r="J17442" s="749" t="n">
        <v>18.84</v>
      </c>
    </row>
    <row collapsed="false" customFormat="false" customHeight="true" hidden="true" ht="12.75" outlineLevel="0" r="17443">
      <c r="A17443" s="749" t="s">
        <v>41185</v>
      </c>
      <c r="B17443" s="749" t="str">
        <f aca="false">C17443&amp;D17443&amp;E17443&amp;F17443&amp;G17443&amp;H17443</f>
        <v>TE SOLDAVEL 90º,COM DIAMETRO DE 60MM.FORNECIMENTO</v>
      </c>
      <c r="C17443" s="749" t="s">
        <v>41184</v>
      </c>
      <c r="I17443" s="749" t="s">
        <v>30</v>
      </c>
      <c r="J17443" s="749" t="n">
        <v>18.84</v>
      </c>
    </row>
    <row collapsed="false" customFormat="false" customHeight="true" hidden="true" ht="12.75" outlineLevel="0" r="17444">
      <c r="A17444" s="749" t="s">
        <v>41186</v>
      </c>
      <c r="B17444" s="749" t="str">
        <f aca="false">C17444&amp;D17444&amp;E17444&amp;F17444&amp;G17444&amp;H17444</f>
        <v>TE SOLDAVEL 90º,COM DIAMETRO DE 75MM.FORNECIMENTO</v>
      </c>
      <c r="C17444" s="749" t="s">
        <v>41187</v>
      </c>
      <c r="I17444" s="749" t="s">
        <v>30</v>
      </c>
      <c r="J17444" s="749" t="n">
        <v>34.74</v>
      </c>
    </row>
    <row collapsed="false" customFormat="false" customHeight="true" hidden="true" ht="12.75" outlineLevel="0" r="17445">
      <c r="A17445" s="749" t="s">
        <v>41188</v>
      </c>
      <c r="B17445" s="749" t="str">
        <f aca="false">C17445&amp;D17445&amp;E17445&amp;F17445&amp;G17445&amp;H17445</f>
        <v>TE SOLDAVEL 90º,COM DIAMETRO DE 75MM.FORNECIMENTO</v>
      </c>
      <c r="C17445" s="749" t="s">
        <v>41187</v>
      </c>
      <c r="I17445" s="749" t="s">
        <v>30</v>
      </c>
      <c r="J17445" s="749" t="n">
        <v>34.74</v>
      </c>
    </row>
    <row collapsed="false" customFormat="false" customHeight="true" hidden="true" ht="12.75" outlineLevel="0" r="17446">
      <c r="A17446" s="749" t="s">
        <v>41189</v>
      </c>
      <c r="B17446" s="749" t="str">
        <f aca="false">C17446&amp;D17446&amp;E17446&amp;F17446&amp;G17446&amp;H17446</f>
        <v>TE SOLDAVEL 90º,COM DIAMETRO DE 85MM.FORNECIMENTO</v>
      </c>
      <c r="C17446" s="749" t="s">
        <v>41190</v>
      </c>
      <c r="I17446" s="749" t="s">
        <v>30</v>
      </c>
      <c r="J17446" s="749" t="n">
        <v>58.9</v>
      </c>
    </row>
    <row collapsed="false" customFormat="false" customHeight="true" hidden="true" ht="12.75" outlineLevel="0" r="17447">
      <c r="A17447" s="749" t="s">
        <v>41191</v>
      </c>
      <c r="B17447" s="749" t="str">
        <f aca="false">C17447&amp;D17447&amp;E17447&amp;F17447&amp;G17447&amp;H17447</f>
        <v>TE SOLDAVEL 90º,COM DIAMETRO DE 85MM.FORNECIMENTO</v>
      </c>
      <c r="C17447" s="749" t="s">
        <v>41190</v>
      </c>
      <c r="I17447" s="749" t="s">
        <v>30</v>
      </c>
      <c r="J17447" s="749" t="n">
        <v>58.9</v>
      </c>
    </row>
    <row collapsed="false" customFormat="false" customHeight="true" hidden="true" ht="12.75" outlineLevel="0" r="17448">
      <c r="A17448" s="749" t="s">
        <v>41192</v>
      </c>
      <c r="B17448" s="749" t="str">
        <f aca="false">C17448&amp;D17448&amp;E17448&amp;F17448&amp;G17448&amp;H17448</f>
        <v>TE SOLDAVEL 90º,COM DIAMETRO DE 110MM.FORNECIMENTO</v>
      </c>
      <c r="C17448" s="749" t="s">
        <v>41193</v>
      </c>
      <c r="I17448" s="749" t="s">
        <v>30</v>
      </c>
      <c r="J17448" s="749" t="n">
        <v>109.87</v>
      </c>
    </row>
    <row collapsed="false" customFormat="false" customHeight="true" hidden="true" ht="12.75" outlineLevel="0" r="17449">
      <c r="A17449" s="749" t="s">
        <v>41194</v>
      </c>
      <c r="B17449" s="749" t="str">
        <f aca="false">C17449&amp;D17449&amp;E17449&amp;F17449&amp;G17449&amp;H17449</f>
        <v>TE SOLDAVEL 90º,COM DIAMETRO DE 110MM.FORNECIMENTO</v>
      </c>
      <c r="C17449" s="749" t="s">
        <v>41193</v>
      </c>
      <c r="I17449" s="749" t="s">
        <v>30</v>
      </c>
      <c r="J17449" s="749" t="n">
        <v>109.87</v>
      </c>
    </row>
    <row collapsed="false" customFormat="false" customHeight="true" hidden="true" ht="12.75" outlineLevel="0" r="17450">
      <c r="A17450" s="749" t="s">
        <v>41195</v>
      </c>
      <c r="B17450" s="749" t="str">
        <f aca="false">C17450&amp;D17450&amp;E17450&amp;F17450&amp;G17450&amp;H17450</f>
        <v>TE DE REDUCAO 90º SOLDAVEL,COM DIAMETRO DE 25MMX20MM.FORNECIMENTO</v>
      </c>
      <c r="C17450" s="749" t="s">
        <v>41196</v>
      </c>
      <c r="D17450" s="749" t="s">
        <v>17187</v>
      </c>
      <c r="I17450" s="749" t="s">
        <v>30</v>
      </c>
      <c r="J17450" s="749" t="n">
        <v>2.33</v>
      </c>
    </row>
    <row collapsed="false" customFormat="false" customHeight="true" hidden="true" ht="12.75" outlineLevel="0" r="17451">
      <c r="A17451" s="749" t="s">
        <v>41197</v>
      </c>
      <c r="B17451" s="749" t="str">
        <f aca="false">C17451&amp;D17451&amp;E17451&amp;F17451&amp;G17451&amp;H17451</f>
        <v>TE DE REDUCAO 90º SOLDAVEL,COM DIAMETRO DE 25MMX20MM.FORNECIMENTO</v>
      </c>
      <c r="C17451" s="749" t="s">
        <v>41196</v>
      </c>
      <c r="D17451" s="749" t="s">
        <v>17187</v>
      </c>
      <c r="I17451" s="749" t="s">
        <v>30</v>
      </c>
      <c r="J17451" s="749" t="n">
        <v>2.33</v>
      </c>
    </row>
    <row collapsed="false" customFormat="false" customHeight="true" hidden="true" ht="12.75" outlineLevel="0" r="17452">
      <c r="A17452" s="749" t="s">
        <v>41198</v>
      </c>
      <c r="B17452" s="749" t="str">
        <f aca="false">C17452&amp;D17452&amp;E17452&amp;F17452&amp;G17452&amp;H17452</f>
        <v>TE DE REDUCAO 90º SOLDAVEL,COM DIAMETRO DE 32MMX25MM.FORNECIMENTO</v>
      </c>
      <c r="C17452" s="749" t="s">
        <v>41199</v>
      </c>
      <c r="D17452" s="749" t="s">
        <v>17187</v>
      </c>
      <c r="I17452" s="749" t="s">
        <v>30</v>
      </c>
      <c r="J17452" s="749" t="n">
        <v>4.45</v>
      </c>
    </row>
    <row collapsed="false" customFormat="false" customHeight="true" hidden="true" ht="12.75" outlineLevel="0" r="17453">
      <c r="A17453" s="749" t="s">
        <v>41200</v>
      </c>
      <c r="B17453" s="749" t="str">
        <f aca="false">C17453&amp;D17453&amp;E17453&amp;F17453&amp;G17453&amp;H17453</f>
        <v>TE DE REDUCAO 90º SOLDAVEL,COM DIAMETRO DE 32MMX25MM.FORNECIMENTO</v>
      </c>
      <c r="C17453" s="749" t="s">
        <v>41199</v>
      </c>
      <c r="D17453" s="749" t="s">
        <v>17187</v>
      </c>
      <c r="I17453" s="749" t="s">
        <v>30</v>
      </c>
      <c r="J17453" s="749" t="n">
        <v>4.45</v>
      </c>
    </row>
    <row collapsed="false" customFormat="false" customHeight="true" hidden="true" ht="12.75" outlineLevel="0" r="17454">
      <c r="A17454" s="749" t="s">
        <v>41201</v>
      </c>
      <c r="B17454" s="749" t="str">
        <f aca="false">C17454&amp;D17454&amp;E17454&amp;F17454&amp;G17454&amp;H17454</f>
        <v>TE DE REDUCAO 90º SOLDAVEL,COM DIAMETRO DE 40MMX32MM.FORNECIMENTO</v>
      </c>
      <c r="C17454" s="749" t="s">
        <v>41202</v>
      </c>
      <c r="D17454" s="749" t="s">
        <v>17187</v>
      </c>
      <c r="I17454" s="749" t="s">
        <v>30</v>
      </c>
      <c r="J17454" s="749" t="n">
        <v>6</v>
      </c>
    </row>
    <row collapsed="false" customFormat="false" customHeight="true" hidden="true" ht="12.75" outlineLevel="0" r="17455">
      <c r="A17455" s="749" t="s">
        <v>41203</v>
      </c>
      <c r="B17455" s="749" t="str">
        <f aca="false">C17455&amp;D17455&amp;E17455&amp;F17455&amp;G17455&amp;H17455</f>
        <v>TE DE REDUCAO 90º SOLDAVEL,COM DIAMETRO DE 40MMX32MM.FORNECIMENTO</v>
      </c>
      <c r="C17455" s="749" t="s">
        <v>41202</v>
      </c>
      <c r="D17455" s="749" t="s">
        <v>17187</v>
      </c>
      <c r="I17455" s="749" t="s">
        <v>30</v>
      </c>
      <c r="J17455" s="749" t="n">
        <v>6</v>
      </c>
    </row>
    <row collapsed="false" customFormat="false" customHeight="true" hidden="true" ht="12.75" outlineLevel="0" r="17456">
      <c r="A17456" s="749" t="s">
        <v>41204</v>
      </c>
      <c r="B17456" s="749" t="str">
        <f aca="false">C17456&amp;D17456&amp;E17456&amp;F17456&amp;G17456&amp;H17456</f>
        <v>TE DE REDUCAO 90º SOLDAVEL,COM DIAMETRO DE 50MMX20MM.FORNECIMENTO</v>
      </c>
      <c r="C17456" s="749" t="s">
        <v>41205</v>
      </c>
      <c r="D17456" s="749" t="s">
        <v>17187</v>
      </c>
      <c r="I17456" s="749" t="s">
        <v>30</v>
      </c>
      <c r="J17456" s="749" t="n">
        <v>6.15</v>
      </c>
    </row>
    <row collapsed="false" customFormat="false" customHeight="true" hidden="true" ht="12.75" outlineLevel="0" r="17457">
      <c r="A17457" s="749" t="s">
        <v>41206</v>
      </c>
      <c r="B17457" s="749" t="str">
        <f aca="false">C17457&amp;D17457&amp;E17457&amp;F17457&amp;G17457&amp;H17457</f>
        <v>TE DE REDUCAO 90º SOLDAVEL,COM DIAMETRO DE 50MMX20MM.FORNECIMENTO</v>
      </c>
      <c r="C17457" s="749" t="s">
        <v>41205</v>
      </c>
      <c r="D17457" s="749" t="s">
        <v>17187</v>
      </c>
      <c r="I17457" s="749" t="s">
        <v>30</v>
      </c>
      <c r="J17457" s="749" t="n">
        <v>6.15</v>
      </c>
    </row>
    <row collapsed="false" customFormat="false" customHeight="true" hidden="true" ht="12.75" outlineLevel="0" r="17458">
      <c r="A17458" s="749" t="s">
        <v>41207</v>
      </c>
      <c r="B17458" s="749" t="str">
        <f aca="false">C17458&amp;D17458&amp;E17458&amp;F17458&amp;G17458&amp;H17458</f>
        <v>TE DE REDUCAO 90º SOLDAVEL,COM DIAMETRO DE 50MMX25MM.FORNECIMENTO</v>
      </c>
      <c r="C17458" s="749" t="s">
        <v>41208</v>
      </c>
      <c r="D17458" s="749" t="s">
        <v>17187</v>
      </c>
      <c r="I17458" s="749" t="s">
        <v>30</v>
      </c>
      <c r="J17458" s="749" t="n">
        <v>5</v>
      </c>
    </row>
    <row collapsed="false" customFormat="false" customHeight="true" hidden="true" ht="12.75" outlineLevel="0" r="17459">
      <c r="A17459" s="749" t="s">
        <v>41209</v>
      </c>
      <c r="B17459" s="749" t="str">
        <f aca="false">C17459&amp;D17459&amp;E17459&amp;F17459&amp;G17459&amp;H17459</f>
        <v>TE DE REDUCAO 90º SOLDAVEL,COM DIAMETRO DE 50MMX25MM.FORNECIMENTO</v>
      </c>
      <c r="C17459" s="749" t="s">
        <v>41208</v>
      </c>
      <c r="D17459" s="749" t="s">
        <v>17187</v>
      </c>
      <c r="I17459" s="749" t="s">
        <v>30</v>
      </c>
      <c r="J17459" s="749" t="n">
        <v>5</v>
      </c>
    </row>
    <row collapsed="false" customFormat="false" customHeight="true" hidden="true" ht="12.75" outlineLevel="0" r="17460">
      <c r="A17460" s="749" t="s">
        <v>41210</v>
      </c>
      <c r="B17460" s="749" t="str">
        <f aca="false">C17460&amp;D17460&amp;E17460&amp;F17460&amp;G17460&amp;H17460</f>
        <v>TE DE REDUCAO 90º SOLDAVEL,COM DIAMETRO DE 50MMX32MM.FORNECIMENTO</v>
      </c>
      <c r="C17460" s="749" t="s">
        <v>41211</v>
      </c>
      <c r="D17460" s="749" t="s">
        <v>17187</v>
      </c>
      <c r="I17460" s="749" t="s">
        <v>30</v>
      </c>
      <c r="J17460" s="749" t="n">
        <v>8.51</v>
      </c>
    </row>
    <row collapsed="false" customFormat="false" customHeight="true" hidden="true" ht="12.75" outlineLevel="0" r="17461">
      <c r="A17461" s="749" t="s">
        <v>41212</v>
      </c>
      <c r="B17461" s="749" t="str">
        <f aca="false">C17461&amp;D17461&amp;E17461&amp;F17461&amp;G17461&amp;H17461</f>
        <v>TE DE REDUCAO 90º SOLDAVEL,COM DIAMETRO DE 50MMX32MM.FORNECIMENTO</v>
      </c>
      <c r="C17461" s="749" t="s">
        <v>41211</v>
      </c>
      <c r="D17461" s="749" t="s">
        <v>17187</v>
      </c>
      <c r="I17461" s="749" t="s">
        <v>30</v>
      </c>
      <c r="J17461" s="749" t="n">
        <v>8.51</v>
      </c>
    </row>
    <row collapsed="false" customFormat="false" customHeight="true" hidden="true" ht="12.75" outlineLevel="0" r="17462">
      <c r="A17462" s="749" t="s">
        <v>41213</v>
      </c>
      <c r="B17462" s="749" t="str">
        <f aca="false">C17462&amp;D17462&amp;E17462&amp;F17462&amp;G17462&amp;H17462</f>
        <v>TE DE REDUCAO 90º SOLDAVEL,COM DIAMETRO DE 50MMX40MM.FORNECIMENTO</v>
      </c>
      <c r="C17462" s="749" t="s">
        <v>41214</v>
      </c>
      <c r="D17462" s="749" t="s">
        <v>17187</v>
      </c>
      <c r="I17462" s="749" t="s">
        <v>30</v>
      </c>
      <c r="J17462" s="749" t="n">
        <v>10.92</v>
      </c>
    </row>
    <row collapsed="false" customFormat="false" customHeight="true" hidden="true" ht="12.75" outlineLevel="0" r="17463">
      <c r="A17463" s="749" t="s">
        <v>41215</v>
      </c>
      <c r="B17463" s="749" t="str">
        <f aca="false">C17463&amp;D17463&amp;E17463&amp;F17463&amp;G17463&amp;H17463</f>
        <v>TE DE REDUCAO 90º SOLDAVEL,COM DIAMETRO DE 50MMX40MM.FORNECIMENTO</v>
      </c>
      <c r="C17463" s="749" t="s">
        <v>41214</v>
      </c>
      <c r="D17463" s="749" t="s">
        <v>17187</v>
      </c>
      <c r="I17463" s="749" t="s">
        <v>30</v>
      </c>
      <c r="J17463" s="749" t="n">
        <v>10.92</v>
      </c>
    </row>
    <row collapsed="false" customFormat="false" customHeight="true" hidden="true" ht="12.75" outlineLevel="0" r="17464">
      <c r="A17464" s="749" t="s">
        <v>41216</v>
      </c>
      <c r="B17464" s="749" t="str">
        <f aca="false">C17464&amp;D17464&amp;E17464&amp;F17464&amp;G17464&amp;H17464</f>
        <v>TE DE REDUCAO 90º SOLDAVEL,COM DIAMETRO DE 75MMX50MM.FORNECIMENTO</v>
      </c>
      <c r="C17464" s="749" t="s">
        <v>41217</v>
      </c>
      <c r="D17464" s="749" t="s">
        <v>17187</v>
      </c>
      <c r="I17464" s="749" t="s">
        <v>30</v>
      </c>
      <c r="J17464" s="749" t="n">
        <v>28.88</v>
      </c>
    </row>
    <row collapsed="false" customFormat="false" customHeight="true" hidden="true" ht="12.75" outlineLevel="0" r="17465">
      <c r="A17465" s="749" t="s">
        <v>41218</v>
      </c>
      <c r="B17465" s="749" t="str">
        <f aca="false">C17465&amp;D17465&amp;E17465&amp;F17465&amp;G17465&amp;H17465</f>
        <v>TE DE REDUCAO 90º SOLDAVEL,COM DIAMETRO DE 75MMX50MM.FORNECIMENTO</v>
      </c>
      <c r="C17465" s="749" t="s">
        <v>41217</v>
      </c>
      <c r="D17465" s="749" t="s">
        <v>17187</v>
      </c>
      <c r="I17465" s="749" t="s">
        <v>30</v>
      </c>
      <c r="J17465" s="749" t="n">
        <v>28.88</v>
      </c>
    </row>
    <row collapsed="false" customFormat="false" customHeight="true" hidden="true" ht="12.75" outlineLevel="0" r="17466">
      <c r="A17466" s="749" t="s">
        <v>41219</v>
      </c>
      <c r="B17466" s="749" t="str">
        <f aca="false">C17466&amp;D17466&amp;E17466&amp;F17466&amp;G17466&amp;H17466</f>
        <v>TE DE REDUCAO 90º SOLDAVEL,COM DIAMETRO DE 85MMX60MM.FORNECIMENTO</v>
      </c>
      <c r="C17466" s="749" t="s">
        <v>41220</v>
      </c>
      <c r="D17466" s="749" t="s">
        <v>17187</v>
      </c>
      <c r="I17466" s="749" t="s">
        <v>30</v>
      </c>
      <c r="J17466" s="749" t="n">
        <v>44.06</v>
      </c>
    </row>
    <row collapsed="false" customFormat="false" customHeight="true" hidden="true" ht="12.75" outlineLevel="0" r="17467">
      <c r="A17467" s="749" t="s">
        <v>41221</v>
      </c>
      <c r="B17467" s="749" t="str">
        <f aca="false">C17467&amp;D17467&amp;E17467&amp;F17467&amp;G17467&amp;H17467</f>
        <v>TE DE REDUCAO 90º SOLDAVEL,COM DIAMETRO DE 85MMX60MM.FORNECIMENTO</v>
      </c>
      <c r="C17467" s="749" t="s">
        <v>41220</v>
      </c>
      <c r="D17467" s="749" t="s">
        <v>17187</v>
      </c>
      <c r="I17467" s="749" t="s">
        <v>30</v>
      </c>
      <c r="J17467" s="749" t="n">
        <v>44.06</v>
      </c>
    </row>
    <row collapsed="false" customFormat="false" customHeight="true" hidden="true" ht="12.75" outlineLevel="0" r="17468">
      <c r="A17468" s="749" t="s">
        <v>41222</v>
      </c>
      <c r="B17468" s="749" t="str">
        <f aca="false">C17468&amp;D17468&amp;E17468&amp;F17468&amp;G17468&amp;H17468</f>
        <v>TE DE REDUCAO 90º SOLDAVEL,COM DIAMETRO DE 110MMX60MM.FORNECIMENTO</v>
      </c>
      <c r="C17468" s="749" t="s">
        <v>41223</v>
      </c>
      <c r="D17468" s="749" t="s">
        <v>25090</v>
      </c>
      <c r="I17468" s="749" t="s">
        <v>30</v>
      </c>
      <c r="J17468" s="749" t="n">
        <v>85.64</v>
      </c>
    </row>
    <row collapsed="false" customFormat="false" customHeight="true" hidden="true" ht="12.75" outlineLevel="0" r="17469">
      <c r="A17469" s="749" t="s">
        <v>41224</v>
      </c>
      <c r="B17469" s="749" t="str">
        <f aca="false">C17469&amp;D17469&amp;E17469&amp;F17469&amp;G17469&amp;H17469</f>
        <v>TE DE REDUCAO 90º SOLDAVEL,COM DIAMETRO DE 110MMX60MM.FORNECIMENTO</v>
      </c>
      <c r="C17469" s="749" t="s">
        <v>41223</v>
      </c>
      <c r="D17469" s="749" t="s">
        <v>25090</v>
      </c>
      <c r="I17469" s="749" t="s">
        <v>30</v>
      </c>
      <c r="J17469" s="749" t="n">
        <v>85.64</v>
      </c>
    </row>
    <row collapsed="false" customFormat="false" customHeight="true" hidden="true" ht="12.75" outlineLevel="0" r="17470">
      <c r="A17470" s="749" t="s">
        <v>41225</v>
      </c>
      <c r="B17470" s="749" t="str">
        <f aca="false">C17470&amp;D17470&amp;E17470&amp;F17470&amp;G17470&amp;H17470</f>
        <v>CRUZETA SOLDAVEL,COM DIAMETRO DE 25MM.FORNECIMENTO</v>
      </c>
      <c r="C17470" s="749" t="s">
        <v>41226</v>
      </c>
      <c r="I17470" s="749" t="s">
        <v>30</v>
      </c>
      <c r="J17470" s="749" t="n">
        <v>3.74</v>
      </c>
    </row>
    <row collapsed="false" customFormat="false" customHeight="true" hidden="true" ht="12.75" outlineLevel="0" r="17471">
      <c r="A17471" s="749" t="s">
        <v>41227</v>
      </c>
      <c r="B17471" s="749" t="str">
        <f aca="false">C17471&amp;D17471&amp;E17471&amp;F17471&amp;G17471&amp;H17471</f>
        <v>CRUZETA SOLDAVEL,COM DIAMETRO DE 25MM.FORNECIMENTO</v>
      </c>
      <c r="C17471" s="749" t="s">
        <v>41226</v>
      </c>
      <c r="I17471" s="749" t="s">
        <v>30</v>
      </c>
      <c r="J17471" s="749" t="n">
        <v>3.74</v>
      </c>
    </row>
    <row collapsed="false" customFormat="false" customHeight="true" hidden="true" ht="12.75" outlineLevel="0" r="17472">
      <c r="A17472" s="749" t="s">
        <v>41228</v>
      </c>
      <c r="B17472" s="749" t="str">
        <f aca="false">C17472&amp;D17472&amp;E17472&amp;F17472&amp;G17472&amp;H17472</f>
        <v>CRUZETA SOLDAVEL,COM DIAMETRO DE 50MM.FORNECIMENTO</v>
      </c>
      <c r="C17472" s="749" t="s">
        <v>41229</v>
      </c>
      <c r="I17472" s="749" t="s">
        <v>30</v>
      </c>
      <c r="J17472" s="749" t="n">
        <v>12.31</v>
      </c>
    </row>
    <row collapsed="false" customFormat="false" customHeight="true" hidden="true" ht="12.75" outlineLevel="0" r="17473">
      <c r="A17473" s="749" t="s">
        <v>41230</v>
      </c>
      <c r="B17473" s="749" t="str">
        <f aca="false">C17473&amp;D17473&amp;E17473&amp;F17473&amp;G17473&amp;H17473</f>
        <v>CRUZETA SOLDAVEL,COM DIAMETRO DE 50MM.FORNECIMENTO</v>
      </c>
      <c r="C17473" s="749" t="s">
        <v>41229</v>
      </c>
      <c r="I17473" s="749" t="s">
        <v>30</v>
      </c>
      <c r="J17473" s="749" t="n">
        <v>12.31</v>
      </c>
    </row>
    <row collapsed="false" customFormat="false" customHeight="true" hidden="true" ht="12.75" outlineLevel="0" r="17474">
      <c r="A17474" s="749" t="s">
        <v>41231</v>
      </c>
      <c r="B17474" s="749" t="str">
        <f aca="false">C17474&amp;D17474&amp;E17474&amp;F17474&amp;G17474&amp;H17474</f>
        <v>UNIAO SOLDAVEL,COM DIAMETRO DE 20MM.FORNECIMENTO</v>
      </c>
      <c r="C17474" s="749" t="s">
        <v>41232</v>
      </c>
      <c r="I17474" s="749" t="s">
        <v>30</v>
      </c>
      <c r="J17474" s="749" t="n">
        <v>4.55</v>
      </c>
    </row>
    <row collapsed="false" customFormat="false" customHeight="true" hidden="true" ht="12.75" outlineLevel="0" r="17475">
      <c r="A17475" s="749" t="s">
        <v>41233</v>
      </c>
      <c r="B17475" s="749" t="str">
        <f aca="false">C17475&amp;D17475&amp;E17475&amp;F17475&amp;G17475&amp;H17475</f>
        <v>UNIAO SOLDAVEL,COM DIAMETRO DE 20MM.FORNECIMENTO</v>
      </c>
      <c r="C17475" s="749" t="s">
        <v>41232</v>
      </c>
      <c r="I17475" s="749" t="s">
        <v>30</v>
      </c>
      <c r="J17475" s="749" t="n">
        <v>4.55</v>
      </c>
    </row>
    <row collapsed="false" customFormat="false" customHeight="true" hidden="true" ht="12.75" outlineLevel="0" r="17476">
      <c r="A17476" s="749" t="s">
        <v>41234</v>
      </c>
      <c r="B17476" s="749" t="str">
        <f aca="false">C17476&amp;D17476&amp;E17476&amp;F17476&amp;G17476&amp;H17476</f>
        <v>UNIAO SOLDAVEL,COM DIAMETRO DE 25MM.FORNECIMENTO</v>
      </c>
      <c r="C17476" s="749" t="s">
        <v>41235</v>
      </c>
      <c r="I17476" s="749" t="s">
        <v>30</v>
      </c>
      <c r="J17476" s="749" t="n">
        <v>5.63</v>
      </c>
    </row>
    <row collapsed="false" customFormat="false" customHeight="true" hidden="true" ht="12.75" outlineLevel="0" r="17477">
      <c r="A17477" s="749" t="s">
        <v>41236</v>
      </c>
      <c r="B17477" s="749" t="str">
        <f aca="false">C17477&amp;D17477&amp;E17477&amp;F17477&amp;G17477&amp;H17477</f>
        <v>UNIAO SOLDAVEL,COM DIAMETRO DE 25MM.FORNECIMENTO</v>
      </c>
      <c r="C17477" s="749" t="s">
        <v>41235</v>
      </c>
      <c r="I17477" s="749" t="s">
        <v>30</v>
      </c>
      <c r="J17477" s="749" t="n">
        <v>5.63</v>
      </c>
    </row>
    <row collapsed="false" customFormat="false" customHeight="true" hidden="true" ht="12.75" outlineLevel="0" r="17478">
      <c r="A17478" s="749" t="s">
        <v>41237</v>
      </c>
      <c r="B17478" s="749" t="str">
        <f aca="false">C17478&amp;D17478&amp;E17478&amp;F17478&amp;G17478&amp;H17478</f>
        <v>UNIAO SOLDAVEL,COM DIAMETRO DE 32MM.FORNECIMENTO</v>
      </c>
      <c r="C17478" s="749" t="s">
        <v>41238</v>
      </c>
      <c r="I17478" s="749" t="s">
        <v>30</v>
      </c>
      <c r="J17478" s="749" t="n">
        <v>8.81</v>
      </c>
    </row>
    <row collapsed="false" customFormat="false" customHeight="true" hidden="true" ht="12.75" outlineLevel="0" r="17479">
      <c r="A17479" s="749" t="s">
        <v>41239</v>
      </c>
      <c r="B17479" s="749" t="str">
        <f aca="false">C17479&amp;D17479&amp;E17479&amp;F17479&amp;G17479&amp;H17479</f>
        <v>UNIAO SOLDAVEL,COM DIAMETRO DE 32MM.FORNECIMENTO</v>
      </c>
      <c r="C17479" s="749" t="s">
        <v>41238</v>
      </c>
      <c r="I17479" s="749" t="s">
        <v>30</v>
      </c>
      <c r="J17479" s="749" t="n">
        <v>8.81</v>
      </c>
    </row>
    <row collapsed="false" customFormat="false" customHeight="true" hidden="true" ht="12.75" outlineLevel="0" r="17480">
      <c r="A17480" s="749" t="s">
        <v>41240</v>
      </c>
      <c r="B17480" s="749" t="str">
        <f aca="false">C17480&amp;D17480&amp;E17480&amp;F17480&amp;G17480&amp;H17480</f>
        <v>UNIAO SOLDAVEL,COM DIAMETRO DE 40MM.FORNECIMENTO</v>
      </c>
      <c r="C17480" s="749" t="s">
        <v>41241</v>
      </c>
      <c r="I17480" s="749" t="s">
        <v>30</v>
      </c>
      <c r="J17480" s="749" t="n">
        <v>17.09</v>
      </c>
    </row>
    <row collapsed="false" customFormat="false" customHeight="true" hidden="true" ht="12.75" outlineLevel="0" r="17481">
      <c r="A17481" s="749" t="s">
        <v>41242</v>
      </c>
      <c r="B17481" s="749" t="str">
        <f aca="false">C17481&amp;D17481&amp;E17481&amp;F17481&amp;G17481&amp;H17481</f>
        <v>UNIAO SOLDAVEL,COM DIAMETRO DE 40MM.FORNECIMENTO</v>
      </c>
      <c r="C17481" s="749" t="s">
        <v>41241</v>
      </c>
      <c r="I17481" s="749" t="s">
        <v>30</v>
      </c>
      <c r="J17481" s="749" t="n">
        <v>17.09</v>
      </c>
    </row>
    <row collapsed="false" customFormat="false" customHeight="true" hidden="true" ht="12.75" outlineLevel="0" r="17482">
      <c r="A17482" s="749" t="s">
        <v>41243</v>
      </c>
      <c r="B17482" s="749" t="str">
        <f aca="false">C17482&amp;D17482&amp;E17482&amp;F17482&amp;G17482&amp;H17482</f>
        <v>UNIAO SOLDAVEL,COM DIAMETRO DE 50MM.FORNECIMENTO</v>
      </c>
      <c r="C17482" s="749" t="s">
        <v>41244</v>
      </c>
      <c r="I17482" s="749" t="s">
        <v>30</v>
      </c>
      <c r="J17482" s="749" t="n">
        <v>17.42</v>
      </c>
    </row>
    <row collapsed="false" customFormat="false" customHeight="true" hidden="true" ht="12.75" outlineLevel="0" r="17483">
      <c r="A17483" s="749" t="s">
        <v>41245</v>
      </c>
      <c r="B17483" s="749" t="str">
        <f aca="false">C17483&amp;D17483&amp;E17483&amp;F17483&amp;G17483&amp;H17483</f>
        <v>UNIAO SOLDAVEL,COM DIAMETRO DE 50MM.FORNECIMENTO</v>
      </c>
      <c r="C17483" s="749" t="s">
        <v>41244</v>
      </c>
      <c r="I17483" s="749" t="s">
        <v>30</v>
      </c>
      <c r="J17483" s="749" t="n">
        <v>17.42</v>
      </c>
    </row>
    <row collapsed="false" customFormat="false" customHeight="true" hidden="true" ht="12.75" outlineLevel="0" r="17484">
      <c r="A17484" s="749" t="s">
        <v>41246</v>
      </c>
      <c r="B17484" s="749" t="str">
        <f aca="false">C17484&amp;D17484&amp;E17484&amp;F17484&amp;G17484&amp;H17484</f>
        <v>UNIAO SOLDAVEL,COM DIAMETRO DE 60MM.FORNECIMENTO</v>
      </c>
      <c r="C17484" s="749" t="s">
        <v>41247</v>
      </c>
      <c r="I17484" s="749" t="s">
        <v>30</v>
      </c>
      <c r="J17484" s="749" t="n">
        <v>46.73</v>
      </c>
    </row>
    <row collapsed="false" customFormat="false" customHeight="true" hidden="true" ht="12.75" outlineLevel="0" r="17485">
      <c r="A17485" s="749" t="s">
        <v>41248</v>
      </c>
      <c r="B17485" s="749" t="str">
        <f aca="false">C17485&amp;D17485&amp;E17485&amp;F17485&amp;G17485&amp;H17485</f>
        <v>UNIAO SOLDAVEL,COM DIAMETRO DE 60MM.FORNECIMENTO</v>
      </c>
      <c r="C17485" s="749" t="s">
        <v>41247</v>
      </c>
      <c r="I17485" s="749" t="s">
        <v>30</v>
      </c>
      <c r="J17485" s="749" t="n">
        <v>46.73</v>
      </c>
    </row>
    <row collapsed="false" customFormat="false" customHeight="true" hidden="true" ht="12.75" outlineLevel="0" r="17486">
      <c r="A17486" s="749" t="s">
        <v>41249</v>
      </c>
      <c r="B17486" s="749" t="str">
        <f aca="false">C17486&amp;D17486&amp;E17486&amp;F17486&amp;G17486&amp;H17486</f>
        <v>UNIAO SOLDAVEL,COM DIAMETRO DE 75MM.FORNECIMENTO</v>
      </c>
      <c r="C17486" s="749" t="s">
        <v>41250</v>
      </c>
      <c r="I17486" s="749" t="s">
        <v>30</v>
      </c>
      <c r="J17486" s="749" t="n">
        <v>87.68</v>
      </c>
    </row>
    <row collapsed="false" customFormat="false" customHeight="true" hidden="true" ht="12.75" outlineLevel="0" r="17487">
      <c r="A17487" s="749" t="s">
        <v>41251</v>
      </c>
      <c r="B17487" s="749" t="str">
        <f aca="false">C17487&amp;D17487&amp;E17487&amp;F17487&amp;G17487&amp;H17487</f>
        <v>UNIAO SOLDAVEL,COM DIAMETRO DE 75MM.FORNECIMENTO</v>
      </c>
      <c r="C17487" s="749" t="s">
        <v>41250</v>
      </c>
      <c r="I17487" s="749" t="s">
        <v>30</v>
      </c>
      <c r="J17487" s="749" t="n">
        <v>87.68</v>
      </c>
    </row>
    <row collapsed="false" customFormat="false" customHeight="true" hidden="true" ht="12.75" outlineLevel="0" r="17488">
      <c r="A17488" s="749" t="s">
        <v>41252</v>
      </c>
      <c r="B17488" s="749" t="str">
        <f aca="false">C17488&amp;D17488&amp;E17488&amp;F17488&amp;G17488&amp;H17488</f>
        <v>UNIAO SOLDAVEL,COM DIAMETRO DE 85MM.FORNECIMENTO</v>
      </c>
      <c r="C17488" s="749" t="s">
        <v>41253</v>
      </c>
      <c r="I17488" s="749" t="s">
        <v>30</v>
      </c>
      <c r="J17488" s="749" t="n">
        <v>138.19</v>
      </c>
    </row>
    <row collapsed="false" customFormat="false" customHeight="true" hidden="true" ht="12.75" outlineLevel="0" r="17489">
      <c r="A17489" s="749" t="s">
        <v>41254</v>
      </c>
      <c r="B17489" s="749" t="str">
        <f aca="false">C17489&amp;D17489&amp;E17489&amp;F17489&amp;G17489&amp;H17489</f>
        <v>UNIAO SOLDAVEL,COM DIAMETRO DE 85MM.FORNECIMENTO</v>
      </c>
      <c r="C17489" s="749" t="s">
        <v>41253</v>
      </c>
      <c r="I17489" s="749" t="s">
        <v>30</v>
      </c>
      <c r="J17489" s="749" t="n">
        <v>138.19</v>
      </c>
    </row>
    <row collapsed="false" customFormat="false" customHeight="true" hidden="true" ht="12.75" outlineLevel="0" r="17490">
      <c r="A17490" s="749" t="s">
        <v>41255</v>
      </c>
      <c r="B17490" s="749" t="str">
        <f aca="false">C17490&amp;D17490&amp;E17490&amp;F17490&amp;G17490&amp;H17490</f>
        <v>UNIAO SOLDAVEL,COM DIAMETRO DE 110MM.FORNECIMENTO</v>
      </c>
      <c r="C17490" s="749" t="s">
        <v>41256</v>
      </c>
      <c r="I17490" s="749" t="s">
        <v>30</v>
      </c>
      <c r="J17490" s="749" t="n">
        <v>289.94</v>
      </c>
    </row>
    <row collapsed="false" customFormat="false" customHeight="true" hidden="true" ht="12.75" outlineLevel="0" r="17491">
      <c r="A17491" s="749" t="s">
        <v>41257</v>
      </c>
      <c r="B17491" s="749" t="str">
        <f aca="false">C17491&amp;D17491&amp;E17491&amp;F17491&amp;G17491&amp;H17491</f>
        <v>UNIAO SOLDAVEL,COM DIAMETRO DE 110MM.FORNECIMENTO</v>
      </c>
      <c r="C17491" s="749" t="s">
        <v>41256</v>
      </c>
      <c r="I17491" s="749" t="s">
        <v>30</v>
      </c>
      <c r="J17491" s="749" t="n">
        <v>289.94</v>
      </c>
    </row>
    <row collapsed="false" customFormat="false" customHeight="true" hidden="true" ht="12.75" outlineLevel="0" r="17492">
      <c r="A17492" s="749" t="s">
        <v>41258</v>
      </c>
      <c r="B17492" s="749" t="str">
        <f aca="false">C17492&amp;D17492&amp;E17492&amp;F17492&amp;G17492&amp;H17492</f>
        <v>JOELHO 90º SOLDAVEL E COM ROSCA,COM DIAMETRO DE 20MMX1/2".FORNECIMENTO</v>
      </c>
      <c r="C17492" s="749" t="s">
        <v>41259</v>
      </c>
      <c r="D17492" s="749" t="s">
        <v>25184</v>
      </c>
      <c r="I17492" s="749" t="s">
        <v>30</v>
      </c>
      <c r="J17492" s="749" t="n">
        <v>1.22</v>
      </c>
    </row>
    <row collapsed="false" customFormat="false" customHeight="true" hidden="true" ht="12.75" outlineLevel="0" r="17493">
      <c r="A17493" s="749" t="s">
        <v>41260</v>
      </c>
      <c r="B17493" s="749" t="str">
        <f aca="false">C17493&amp;D17493&amp;E17493&amp;F17493&amp;G17493&amp;H17493</f>
        <v>JOELHO 90º SOLDAVEL E COM ROSCA,COM DIAMETRO DE 20MMX1/2".FORNECIMENTO</v>
      </c>
      <c r="C17493" s="749" t="s">
        <v>41259</v>
      </c>
      <c r="D17493" s="749" t="s">
        <v>25184</v>
      </c>
      <c r="I17493" s="749" t="s">
        <v>30</v>
      </c>
      <c r="J17493" s="749" t="n">
        <v>1.22</v>
      </c>
    </row>
    <row collapsed="false" customFormat="false" customHeight="true" hidden="true" ht="12.75" outlineLevel="0" r="17494">
      <c r="A17494" s="749" t="s">
        <v>41261</v>
      </c>
      <c r="B17494" s="749" t="str">
        <f aca="false">C17494&amp;D17494&amp;E17494&amp;F17494&amp;G17494&amp;H17494</f>
        <v>JOELHO 90º SOLDAVEL E COM ROSCA,COM DIAMETRO DE 25MMX1/2".FORNECIMENTO</v>
      </c>
      <c r="C17494" s="749" t="s">
        <v>41262</v>
      </c>
      <c r="D17494" s="749" t="s">
        <v>25184</v>
      </c>
      <c r="I17494" s="749" t="s">
        <v>30</v>
      </c>
      <c r="J17494" s="749" t="n">
        <v>1.34</v>
      </c>
    </row>
    <row collapsed="false" customFormat="false" customHeight="true" hidden="true" ht="12.75" outlineLevel="0" r="17495">
      <c r="A17495" s="749" t="s">
        <v>41263</v>
      </c>
      <c r="B17495" s="749" t="str">
        <f aca="false">C17495&amp;D17495&amp;E17495&amp;F17495&amp;G17495&amp;H17495</f>
        <v>JOELHO 90º SOLDAVEL E COM ROSCA,COM DIAMETRO DE 25MMX1/2".FORNECIMENTO</v>
      </c>
      <c r="C17495" s="749" t="s">
        <v>41262</v>
      </c>
      <c r="D17495" s="749" t="s">
        <v>25184</v>
      </c>
      <c r="I17495" s="749" t="s">
        <v>30</v>
      </c>
      <c r="J17495" s="749" t="n">
        <v>1.34</v>
      </c>
    </row>
    <row collapsed="false" customFormat="false" customHeight="true" hidden="true" ht="12.75" outlineLevel="0" r="17496">
      <c r="A17496" s="749" t="s">
        <v>41264</v>
      </c>
      <c r="B17496" s="749" t="str">
        <f aca="false">C17496&amp;D17496&amp;E17496&amp;F17496&amp;G17496&amp;H17496</f>
        <v>JOELHO 90º SOLDAVEL E COM ROSCA,COM DIAMETRO DE 25MMX3/4".FORNECIMENTO</v>
      </c>
      <c r="C17496" s="749" t="s">
        <v>41265</v>
      </c>
      <c r="D17496" s="749" t="s">
        <v>25184</v>
      </c>
      <c r="I17496" s="749" t="s">
        <v>30</v>
      </c>
      <c r="J17496" s="749" t="n">
        <v>2.3</v>
      </c>
    </row>
    <row collapsed="false" customFormat="false" customHeight="true" hidden="true" ht="12.75" outlineLevel="0" r="17497">
      <c r="A17497" s="749" t="s">
        <v>41266</v>
      </c>
      <c r="B17497" s="749" t="str">
        <f aca="false">C17497&amp;D17497&amp;E17497&amp;F17497&amp;G17497&amp;H17497</f>
        <v>JOELHO 90º SOLDAVEL E COM ROSCA,COM DIAMETRO DE 25MMX3/4".FORNECIMENTO</v>
      </c>
      <c r="C17497" s="749" t="s">
        <v>41265</v>
      </c>
      <c r="D17497" s="749" t="s">
        <v>25184</v>
      </c>
      <c r="I17497" s="749" t="s">
        <v>30</v>
      </c>
      <c r="J17497" s="749" t="n">
        <v>2.3</v>
      </c>
    </row>
    <row collapsed="false" customFormat="false" customHeight="true" hidden="true" ht="12.75" outlineLevel="0" r="17498">
      <c r="A17498" s="749" t="s">
        <v>41267</v>
      </c>
      <c r="B17498" s="749" t="str">
        <f aca="false">C17498&amp;D17498&amp;E17498&amp;F17498&amp;G17498&amp;H17498</f>
        <v>JOELHO 90º SOLDAVEL E COM ROSCA,COM DIAMETRO DE 32MMX3/4".FORNECIMENTO</v>
      </c>
      <c r="C17498" s="749" t="s">
        <v>41268</v>
      </c>
      <c r="D17498" s="749" t="s">
        <v>25184</v>
      </c>
      <c r="I17498" s="749" t="s">
        <v>30</v>
      </c>
      <c r="J17498" s="749" t="n">
        <v>6.85</v>
      </c>
    </row>
    <row collapsed="false" customFormat="false" customHeight="true" hidden="true" ht="12.75" outlineLevel="0" r="17499">
      <c r="A17499" s="749" t="s">
        <v>41269</v>
      </c>
      <c r="B17499" s="749" t="str">
        <f aca="false">C17499&amp;D17499&amp;E17499&amp;F17499&amp;G17499&amp;H17499</f>
        <v>JOELHO 90º SOLDAVEL E COM ROSCA,COM DIAMETRO DE 32MMX3/4".FORNECIMENTO</v>
      </c>
      <c r="C17499" s="749" t="s">
        <v>41268</v>
      </c>
      <c r="D17499" s="749" t="s">
        <v>25184</v>
      </c>
      <c r="I17499" s="749" t="s">
        <v>30</v>
      </c>
      <c r="J17499" s="749" t="n">
        <v>6.85</v>
      </c>
    </row>
    <row collapsed="false" customFormat="false" customHeight="true" hidden="true" ht="12.75" outlineLevel="0" r="17500">
      <c r="A17500" s="749" t="s">
        <v>41270</v>
      </c>
      <c r="B17500" s="749" t="str">
        <f aca="false">C17500&amp;D17500&amp;E17500&amp;F17500&amp;G17500&amp;H17500</f>
        <v>LUVA SOLDAVEL E COM ROSCA,COM DIAMETRO DE 20MMX1/2".FORNECIMENTO</v>
      </c>
      <c r="C17500" s="749" t="s">
        <v>41271</v>
      </c>
      <c r="D17500" s="749" t="s">
        <v>13192</v>
      </c>
      <c r="I17500" s="749" t="s">
        <v>30</v>
      </c>
      <c r="J17500" s="749" t="n">
        <v>0.84</v>
      </c>
    </row>
    <row collapsed="false" customFormat="false" customHeight="true" hidden="true" ht="12.75" outlineLevel="0" r="17501">
      <c r="A17501" s="749" t="s">
        <v>41272</v>
      </c>
      <c r="B17501" s="749" t="str">
        <f aca="false">C17501&amp;D17501&amp;E17501&amp;F17501&amp;G17501&amp;H17501</f>
        <v>LUVA SOLDAVEL E COM ROSCA,COM DIAMETRO DE 20MMX1/2".FORNECIMENTO</v>
      </c>
      <c r="C17501" s="749" t="s">
        <v>41271</v>
      </c>
      <c r="D17501" s="749" t="s">
        <v>13192</v>
      </c>
      <c r="I17501" s="749" t="s">
        <v>30</v>
      </c>
      <c r="J17501" s="749" t="n">
        <v>0.84</v>
      </c>
    </row>
    <row collapsed="false" customFormat="false" customHeight="true" hidden="true" ht="12.75" outlineLevel="0" r="17502">
      <c r="A17502" s="749" t="s">
        <v>41273</v>
      </c>
      <c r="B17502" s="749" t="str">
        <f aca="false">C17502&amp;D17502&amp;E17502&amp;F17502&amp;G17502&amp;H17502</f>
        <v>LUVA SOLDAVEL E COM ROSCA,COM DIAMETRO DE 25MMX1/2".FORNECIMENTO</v>
      </c>
      <c r="C17502" s="749" t="s">
        <v>41274</v>
      </c>
      <c r="D17502" s="749" t="s">
        <v>13192</v>
      </c>
      <c r="I17502" s="749" t="s">
        <v>30</v>
      </c>
      <c r="J17502" s="749" t="n">
        <v>1.37</v>
      </c>
    </row>
    <row collapsed="false" customFormat="false" customHeight="true" hidden="true" ht="12.75" outlineLevel="0" r="17503">
      <c r="A17503" s="749" t="s">
        <v>41275</v>
      </c>
      <c r="B17503" s="749" t="str">
        <f aca="false">C17503&amp;D17503&amp;E17503&amp;F17503&amp;G17503&amp;H17503</f>
        <v>LUVA SOLDAVEL E COM ROSCA,COM DIAMETRO DE 25MMX1/2".FORNECIMENTO</v>
      </c>
      <c r="C17503" s="749" t="s">
        <v>41274</v>
      </c>
      <c r="D17503" s="749" t="s">
        <v>13192</v>
      </c>
      <c r="I17503" s="749" t="s">
        <v>30</v>
      </c>
      <c r="J17503" s="749" t="n">
        <v>1.37</v>
      </c>
    </row>
    <row collapsed="false" customFormat="false" customHeight="true" hidden="true" ht="12.75" outlineLevel="0" r="17504">
      <c r="A17504" s="749" t="s">
        <v>41276</v>
      </c>
      <c r="B17504" s="749" t="str">
        <f aca="false">C17504&amp;D17504&amp;E17504&amp;F17504&amp;G17504&amp;H17504</f>
        <v>LUVA SOLDAVEL E COM ROSCA,COM DIAMETRO DE 25MMX3/4".FORNECIMENTO</v>
      </c>
      <c r="C17504" s="749" t="s">
        <v>41277</v>
      </c>
      <c r="D17504" s="749" t="s">
        <v>13192</v>
      </c>
      <c r="I17504" s="749" t="s">
        <v>30</v>
      </c>
      <c r="J17504" s="749" t="n">
        <v>1.09</v>
      </c>
    </row>
    <row collapsed="false" customFormat="false" customHeight="true" hidden="true" ht="12.75" outlineLevel="0" r="17505">
      <c r="A17505" s="749" t="s">
        <v>41278</v>
      </c>
      <c r="B17505" s="749" t="str">
        <f aca="false">C17505&amp;D17505&amp;E17505&amp;F17505&amp;G17505&amp;H17505</f>
        <v>LUVA SOLDAVEL E COM ROSCA,COM DIAMETRO DE 25MMX3/4".FORNECIMENTO</v>
      </c>
      <c r="C17505" s="749" t="s">
        <v>41277</v>
      </c>
      <c r="D17505" s="749" t="s">
        <v>13192</v>
      </c>
      <c r="I17505" s="749" t="s">
        <v>30</v>
      </c>
      <c r="J17505" s="749" t="n">
        <v>1.09</v>
      </c>
    </row>
    <row collapsed="false" customFormat="false" customHeight="true" hidden="true" ht="12.75" outlineLevel="0" r="17506">
      <c r="A17506" s="749" t="s">
        <v>41279</v>
      </c>
      <c r="B17506" s="749" t="str">
        <f aca="false">C17506&amp;D17506&amp;E17506&amp;F17506&amp;G17506&amp;H17506</f>
        <v>LUVA SOLDAVEL E COM ROSCA,COM DIAMETRO DE 32MMX1".FORNECIMENTO</v>
      </c>
      <c r="C17506" s="749" t="s">
        <v>41280</v>
      </c>
      <c r="D17506" s="749" t="s">
        <v>12104</v>
      </c>
      <c r="I17506" s="749" t="s">
        <v>30</v>
      </c>
      <c r="J17506" s="749" t="n">
        <v>3.13</v>
      </c>
    </row>
    <row collapsed="false" customFormat="false" customHeight="true" hidden="true" ht="12.75" outlineLevel="0" r="17507">
      <c r="A17507" s="749" t="s">
        <v>41281</v>
      </c>
      <c r="B17507" s="749" t="str">
        <f aca="false">C17507&amp;D17507&amp;E17507&amp;F17507&amp;G17507&amp;H17507</f>
        <v>LUVA SOLDAVEL E COM ROSCA,COM DIAMETRO DE 32MMX1".FORNECIMENTO</v>
      </c>
      <c r="C17507" s="749" t="s">
        <v>41280</v>
      </c>
      <c r="D17507" s="749" t="s">
        <v>12104</v>
      </c>
      <c r="I17507" s="749" t="s">
        <v>30</v>
      </c>
      <c r="J17507" s="749" t="n">
        <v>3.13</v>
      </c>
    </row>
    <row collapsed="false" customFormat="false" customHeight="true" hidden="true" ht="12.75" outlineLevel="0" r="17508">
      <c r="A17508" s="749" t="s">
        <v>41282</v>
      </c>
      <c r="B17508" s="749" t="str">
        <f aca="false">C17508&amp;D17508&amp;E17508&amp;F17508&amp;G17508&amp;H17508</f>
        <v>LUVA SOLDAVEL E COM ROSCA,COM DIAMETRO DE 40MMX1.1/4".FORNECIMENTO</v>
      </c>
      <c r="C17508" s="749" t="s">
        <v>41283</v>
      </c>
      <c r="D17508" s="749" t="s">
        <v>25090</v>
      </c>
      <c r="I17508" s="749" t="s">
        <v>30</v>
      </c>
      <c r="J17508" s="749" t="n">
        <v>7.11</v>
      </c>
    </row>
    <row collapsed="false" customFormat="false" customHeight="true" hidden="true" ht="12.75" outlineLevel="0" r="17509">
      <c r="A17509" s="749" t="s">
        <v>41284</v>
      </c>
      <c r="B17509" s="749" t="str">
        <f aca="false">C17509&amp;D17509&amp;E17509&amp;F17509&amp;G17509&amp;H17509</f>
        <v>LUVA SOLDAVEL E COM ROSCA,COM DIAMETRO DE 40MMX1.1/4".FORNECIMENTO</v>
      </c>
      <c r="C17509" s="749" t="s">
        <v>41283</v>
      </c>
      <c r="D17509" s="749" t="s">
        <v>25090</v>
      </c>
      <c r="I17509" s="749" t="s">
        <v>30</v>
      </c>
      <c r="J17509" s="749" t="n">
        <v>7.11</v>
      </c>
    </row>
    <row collapsed="false" customFormat="false" customHeight="true" hidden="true" ht="12.75" outlineLevel="0" r="17510">
      <c r="A17510" s="749" t="s">
        <v>41285</v>
      </c>
      <c r="B17510" s="749" t="str">
        <f aca="false">C17510&amp;D17510&amp;E17510&amp;F17510&amp;G17510&amp;H17510</f>
        <v>LUVA SOLDAVEL E COM ROSCA,COM DIAMETRO DE 50MMX1.1/2".FORNECIMENTO</v>
      </c>
      <c r="C17510" s="749" t="s">
        <v>41286</v>
      </c>
      <c r="D17510" s="749" t="s">
        <v>25090</v>
      </c>
      <c r="I17510" s="749" t="s">
        <v>30</v>
      </c>
      <c r="J17510" s="749" t="n">
        <v>12.27</v>
      </c>
    </row>
    <row collapsed="false" customFormat="false" customHeight="true" hidden="true" ht="12.75" outlineLevel="0" r="17511">
      <c r="A17511" s="749" t="s">
        <v>41287</v>
      </c>
      <c r="B17511" s="749" t="str">
        <f aca="false">C17511&amp;D17511&amp;E17511&amp;F17511&amp;G17511&amp;H17511</f>
        <v>LUVA SOLDAVEL E COM ROSCA,COM DIAMETRO DE 50MMX1.1/2".FORNECIMENTO</v>
      </c>
      <c r="C17511" s="749" t="s">
        <v>41286</v>
      </c>
      <c r="D17511" s="749" t="s">
        <v>25090</v>
      </c>
      <c r="I17511" s="749" t="s">
        <v>30</v>
      </c>
      <c r="J17511" s="749" t="n">
        <v>12.27</v>
      </c>
    </row>
    <row collapsed="false" customFormat="false" customHeight="true" hidden="true" ht="12.75" outlineLevel="0" r="17512">
      <c r="A17512" s="749" t="s">
        <v>41288</v>
      </c>
      <c r="B17512" s="749" t="str">
        <f aca="false">C17512&amp;D17512&amp;E17512&amp;F17512&amp;G17512&amp;H17512</f>
        <v>TE 90º SOLDAVEL E COM ROSCA NA BOLSA CENTRAL,COM DIAMETRO DE 20MMX20MMX1/2".FORNECIMENTO</v>
      </c>
      <c r="C17512" s="749" t="s">
        <v>41289</v>
      </c>
      <c r="D17512" s="749" t="s">
        <v>41290</v>
      </c>
      <c r="I17512" s="749" t="s">
        <v>30</v>
      </c>
      <c r="J17512" s="749" t="n">
        <v>1.85</v>
      </c>
    </row>
    <row collapsed="false" customFormat="false" customHeight="true" hidden="true" ht="12.75" outlineLevel="0" r="17513">
      <c r="A17513" s="749" t="s">
        <v>41291</v>
      </c>
      <c r="B17513" s="749" t="str">
        <f aca="false">C17513&amp;D17513&amp;E17513&amp;F17513&amp;G17513&amp;H17513</f>
        <v>TE 90º SOLDAVEL E COM ROSCA NA BOLSA CENTRAL,COM DIAMETRO DE 20MMX20MMX1/2".FORNECIMENTO</v>
      </c>
      <c r="C17513" s="749" t="s">
        <v>41289</v>
      </c>
      <c r="D17513" s="749" t="s">
        <v>41290</v>
      </c>
      <c r="I17513" s="749" t="s">
        <v>30</v>
      </c>
      <c r="J17513" s="749" t="n">
        <v>1.85</v>
      </c>
    </row>
    <row collapsed="false" customFormat="false" customHeight="true" hidden="true" ht="12.75" outlineLevel="0" r="17514">
      <c r="A17514" s="749" t="s">
        <v>41292</v>
      </c>
      <c r="B17514" s="749" t="str">
        <f aca="false">C17514&amp;D17514&amp;E17514&amp;F17514&amp;G17514&amp;H17514</f>
        <v>TE 90º SOLDAVEL E COM ROSCA NA BOLSA CENTRAL,COM DIAMETRO DE 25MMX25MMX1/2".FORNECIMENTO</v>
      </c>
      <c r="C17514" s="749" t="s">
        <v>41289</v>
      </c>
      <c r="D17514" s="749" t="s">
        <v>41293</v>
      </c>
      <c r="I17514" s="749" t="s">
        <v>30</v>
      </c>
      <c r="J17514" s="749" t="n">
        <v>2.9</v>
      </c>
    </row>
    <row collapsed="false" customFormat="false" customHeight="true" hidden="true" ht="12.75" outlineLevel="0" r="17515">
      <c r="A17515" s="749" t="s">
        <v>41294</v>
      </c>
      <c r="B17515" s="749" t="str">
        <f aca="false">C17515&amp;D17515&amp;E17515&amp;F17515&amp;G17515&amp;H17515</f>
        <v>TE 90º SOLDAVEL E COM ROSCA NA BOLSA CENTRAL,COM DIAMETRO DE 25MMX25MMX1/2".FORNECIMENTO</v>
      </c>
      <c r="C17515" s="749" t="s">
        <v>41289</v>
      </c>
      <c r="D17515" s="749" t="s">
        <v>41293</v>
      </c>
      <c r="I17515" s="749" t="s">
        <v>30</v>
      </c>
      <c r="J17515" s="749" t="n">
        <v>2.9</v>
      </c>
    </row>
    <row collapsed="false" customFormat="false" customHeight="true" hidden="true" ht="12.75" outlineLevel="0" r="17516">
      <c r="A17516" s="749" t="s">
        <v>41295</v>
      </c>
      <c r="B17516" s="749" t="str">
        <f aca="false">C17516&amp;D17516&amp;E17516&amp;F17516&amp;G17516&amp;H17516</f>
        <v>TE 90º SOLDAVEL E COM ROSCA NA BOLSA CENTRAL,COM DIAMETRO DE 25MMX25MMX3/4".FORNECIMENTO</v>
      </c>
      <c r="C17516" s="749" t="s">
        <v>41289</v>
      </c>
      <c r="D17516" s="749" t="s">
        <v>41296</v>
      </c>
      <c r="I17516" s="749" t="s">
        <v>30</v>
      </c>
      <c r="J17516" s="749" t="n">
        <v>2.99</v>
      </c>
    </row>
    <row collapsed="false" customFormat="false" customHeight="true" hidden="true" ht="12.75" outlineLevel="0" r="17517">
      <c r="A17517" s="749" t="s">
        <v>41297</v>
      </c>
      <c r="B17517" s="749" t="str">
        <f aca="false">C17517&amp;D17517&amp;E17517&amp;F17517&amp;G17517&amp;H17517</f>
        <v>TE 90º SOLDAVEL E COM ROSCA NA BOLSA CENTRAL,COM DIAMETRO DE 25MMX25MMX3/4".FORNECIMENTO</v>
      </c>
      <c r="C17517" s="749" t="s">
        <v>41289</v>
      </c>
      <c r="D17517" s="749" t="s">
        <v>41296</v>
      </c>
      <c r="I17517" s="749" t="s">
        <v>30</v>
      </c>
      <c r="J17517" s="749" t="n">
        <v>2.99</v>
      </c>
    </row>
    <row collapsed="false" customFormat="false" customHeight="true" hidden="true" ht="12.75" outlineLevel="0" r="17518">
      <c r="A17518" s="749" t="s">
        <v>41298</v>
      </c>
      <c r="B17518" s="749" t="str">
        <f aca="false">C17518&amp;D17518&amp;E17518&amp;F17518&amp;G17518&amp;H17518</f>
        <v>TE 90º SOLDAVEL E COM ROSCA NA BOLSA CENTRAL,COM DIAMETRO DE 32MMX32MMX3/4".FORNECIMENTO</v>
      </c>
      <c r="C17518" s="749" t="s">
        <v>41289</v>
      </c>
      <c r="D17518" s="749" t="s">
        <v>41299</v>
      </c>
      <c r="I17518" s="749" t="s">
        <v>30</v>
      </c>
      <c r="J17518" s="749" t="n">
        <v>6.35</v>
      </c>
    </row>
    <row collapsed="false" customFormat="false" customHeight="true" hidden="true" ht="12.75" outlineLevel="0" r="17519">
      <c r="A17519" s="749" t="s">
        <v>41300</v>
      </c>
      <c r="B17519" s="749" t="str">
        <f aca="false">C17519&amp;D17519&amp;E17519&amp;F17519&amp;G17519&amp;H17519</f>
        <v>TE 90º SOLDAVEL E COM ROSCA NA BOLSA CENTRAL,COM DIAMETRO DE 32MMX32MMX3/4".FORNECIMENTO</v>
      </c>
      <c r="C17519" s="749" t="s">
        <v>41289</v>
      </c>
      <c r="D17519" s="749" t="s">
        <v>41299</v>
      </c>
      <c r="I17519" s="749" t="s">
        <v>30</v>
      </c>
      <c r="J17519" s="749" t="n">
        <v>6.35</v>
      </c>
    </row>
    <row collapsed="false" customFormat="false" customHeight="true" hidden="true" ht="12.75" outlineLevel="0" r="17520">
      <c r="A17520" s="749" t="s">
        <v>41301</v>
      </c>
      <c r="B17520" s="749" t="str">
        <f aca="false">C17520&amp;D17520&amp;E17520&amp;F17520&amp;G17520&amp;H17520</f>
        <v>JOELHO 90º SOLDAVEL E COM BUCHA DE LATAO,COM DIAMETRO DE 20MMX1/2".FORNECIMENTO</v>
      </c>
      <c r="C17520" s="749" t="s">
        <v>41302</v>
      </c>
      <c r="D17520" s="749" t="s">
        <v>41303</v>
      </c>
      <c r="I17520" s="749" t="s">
        <v>30</v>
      </c>
      <c r="J17520" s="749" t="n">
        <v>3.41</v>
      </c>
    </row>
    <row collapsed="false" customFormat="false" customHeight="true" hidden="true" ht="12.75" outlineLevel="0" r="17521">
      <c r="A17521" s="749" t="s">
        <v>41304</v>
      </c>
      <c r="B17521" s="749" t="str">
        <f aca="false">C17521&amp;D17521&amp;E17521&amp;F17521&amp;G17521&amp;H17521</f>
        <v>JOELHO 90º SOLDAVEL E COM BUCHA DE LATAO,COM DIAMETRO DE 20MMX1/2".FORNECIMENTO</v>
      </c>
      <c r="C17521" s="749" t="s">
        <v>41302</v>
      </c>
      <c r="D17521" s="749" t="s">
        <v>41303</v>
      </c>
      <c r="I17521" s="749" t="s">
        <v>30</v>
      </c>
      <c r="J17521" s="749" t="n">
        <v>3.41</v>
      </c>
    </row>
    <row collapsed="false" customFormat="false" customHeight="true" hidden="true" ht="12.75" outlineLevel="0" r="17522">
      <c r="A17522" s="749" t="s">
        <v>41305</v>
      </c>
      <c r="B17522" s="749" t="str">
        <f aca="false">C17522&amp;D17522&amp;E17522&amp;F17522&amp;G17522&amp;H17522</f>
        <v>JOELHO 90º SOLDAVEL E COM BUCHA DE LATAO,COM DIAMETRO DE 25MMX1/2".FORNECIMENTO</v>
      </c>
      <c r="C17522" s="749" t="s">
        <v>41306</v>
      </c>
      <c r="D17522" s="749" t="s">
        <v>41303</v>
      </c>
      <c r="I17522" s="749" t="s">
        <v>30</v>
      </c>
      <c r="J17522" s="749" t="n">
        <v>3.48</v>
      </c>
    </row>
    <row collapsed="false" customFormat="false" customHeight="true" hidden="true" ht="12.75" outlineLevel="0" r="17523">
      <c r="A17523" s="749" t="s">
        <v>41307</v>
      </c>
      <c r="B17523" s="749" t="str">
        <f aca="false">C17523&amp;D17523&amp;E17523&amp;F17523&amp;G17523&amp;H17523</f>
        <v>JOELHO 90º SOLDAVEL E COM BUCHA DE LATAO,COM DIAMETRO DE 25MMX1/2".FORNECIMENTO</v>
      </c>
      <c r="C17523" s="749" t="s">
        <v>41306</v>
      </c>
      <c r="D17523" s="749" t="s">
        <v>41303</v>
      </c>
      <c r="I17523" s="749" t="s">
        <v>30</v>
      </c>
      <c r="J17523" s="749" t="n">
        <v>3.48</v>
      </c>
    </row>
    <row collapsed="false" customFormat="false" customHeight="true" hidden="true" ht="12.75" outlineLevel="0" r="17524">
      <c r="A17524" s="749" t="s">
        <v>41308</v>
      </c>
      <c r="B17524" s="749" t="str">
        <f aca="false">C17524&amp;D17524&amp;E17524&amp;F17524&amp;G17524&amp;H17524</f>
        <v>JOELHO 90º SOLDAVEL E COM BUCHA DE LATAO,COM DIAMETRO DE 25MMX3/4".FORNECIMENTO</v>
      </c>
      <c r="C17524" s="749" t="s">
        <v>41306</v>
      </c>
      <c r="D17524" s="749" t="s">
        <v>41309</v>
      </c>
      <c r="I17524" s="749" t="s">
        <v>30</v>
      </c>
      <c r="J17524" s="749" t="n">
        <v>4.3</v>
      </c>
    </row>
    <row collapsed="false" customFormat="false" customHeight="true" hidden="true" ht="12.75" outlineLevel="0" r="17525">
      <c r="A17525" s="749" t="s">
        <v>41310</v>
      </c>
      <c r="B17525" s="749" t="str">
        <f aca="false">C17525&amp;D17525&amp;E17525&amp;F17525&amp;G17525&amp;H17525</f>
        <v>JOELHO 90º SOLDAVEL E COM BUCHA DE LATAO,COM DIAMETRO DE 25MMX3/4".FORNECIMENTO</v>
      </c>
      <c r="C17525" s="749" t="s">
        <v>41306</v>
      </c>
      <c r="D17525" s="749" t="s">
        <v>41309</v>
      </c>
      <c r="I17525" s="749" t="s">
        <v>30</v>
      </c>
      <c r="J17525" s="749" t="n">
        <v>4.3</v>
      </c>
    </row>
    <row collapsed="false" customFormat="false" customHeight="true" hidden="true" ht="12.75" outlineLevel="0" r="17526">
      <c r="A17526" s="749" t="s">
        <v>41311</v>
      </c>
      <c r="B17526" s="749" t="str">
        <f aca="false">C17526&amp;D17526&amp;E17526&amp;F17526&amp;G17526&amp;H17526</f>
        <v>JOELHO 90º SOLDAVEL E COM BUCHA DE LATAO,COM DIAMETRO DE 32MMX3/4".FORNECIMENTO</v>
      </c>
      <c r="C17526" s="749" t="s">
        <v>41312</v>
      </c>
      <c r="D17526" s="749" t="s">
        <v>41309</v>
      </c>
      <c r="I17526" s="749" t="s">
        <v>30</v>
      </c>
      <c r="J17526" s="749" t="n">
        <v>6.75</v>
      </c>
    </row>
    <row collapsed="false" customFormat="false" customHeight="true" hidden="true" ht="12.75" outlineLevel="0" r="17527">
      <c r="A17527" s="749" t="s">
        <v>41313</v>
      </c>
      <c r="B17527" s="749" t="str">
        <f aca="false">C17527&amp;D17527&amp;E17527&amp;F17527&amp;G17527&amp;H17527</f>
        <v>JOELHO 90º SOLDAVEL E COM BUCHA DE LATAO,COM DIAMETRO DE 32MMX3/4".FORNECIMENTO</v>
      </c>
      <c r="C17527" s="749" t="s">
        <v>41312</v>
      </c>
      <c r="D17527" s="749" t="s">
        <v>41309</v>
      </c>
      <c r="I17527" s="749" t="s">
        <v>30</v>
      </c>
      <c r="J17527" s="749" t="n">
        <v>6.75</v>
      </c>
    </row>
    <row collapsed="false" customFormat="false" customHeight="true" hidden="true" ht="12.75" outlineLevel="0" r="17528">
      <c r="A17528" s="749" t="s">
        <v>41314</v>
      </c>
      <c r="B17528" s="749" t="str">
        <f aca="false">C17528&amp;D17528&amp;E17528&amp;F17528&amp;G17528&amp;H17528</f>
        <v>LUVA SOLDAVEL E COM BUCHA DE LATAO,COM DIAMETRO DE 20MMX1/2".FORNECIMENTO</v>
      </c>
      <c r="C17528" s="749" t="s">
        <v>41315</v>
      </c>
      <c r="D17528" s="749" t="s">
        <v>26658</v>
      </c>
      <c r="I17528" s="749" t="s">
        <v>30</v>
      </c>
      <c r="J17528" s="749" t="n">
        <v>3.1</v>
      </c>
    </row>
    <row collapsed="false" customFormat="false" customHeight="true" hidden="true" ht="12.75" outlineLevel="0" r="17529">
      <c r="A17529" s="749" t="s">
        <v>41316</v>
      </c>
      <c r="B17529" s="749" t="str">
        <f aca="false">C17529&amp;D17529&amp;E17529&amp;F17529&amp;G17529&amp;H17529</f>
        <v>LUVA SOLDAVEL E COM BUCHA DE LATAO,COM DIAMETRO DE 20MMX1/2".FORNECIMENTO</v>
      </c>
      <c r="C17529" s="749" t="s">
        <v>41315</v>
      </c>
      <c r="D17529" s="749" t="s">
        <v>26658</v>
      </c>
      <c r="I17529" s="749" t="s">
        <v>30</v>
      </c>
      <c r="J17529" s="749" t="n">
        <v>3.1</v>
      </c>
    </row>
    <row collapsed="false" customFormat="false" customHeight="true" hidden="true" ht="12.75" outlineLevel="0" r="17530">
      <c r="A17530" s="749" t="s">
        <v>41317</v>
      </c>
      <c r="B17530" s="749" t="str">
        <f aca="false">C17530&amp;D17530&amp;E17530&amp;F17530&amp;G17530&amp;H17530</f>
        <v>LUVA SOLDAVEL E COM BUCHA DE LATAO,COM DIAMETRO DE 25MMX1/2".FORNECIMENTO</v>
      </c>
      <c r="C17530" s="749" t="s">
        <v>41318</v>
      </c>
      <c r="D17530" s="749" t="s">
        <v>26658</v>
      </c>
      <c r="I17530" s="749" t="s">
        <v>30</v>
      </c>
      <c r="J17530" s="749" t="n">
        <v>3.18</v>
      </c>
    </row>
    <row collapsed="false" customFormat="false" customHeight="true" hidden="true" ht="12.75" outlineLevel="0" r="17531">
      <c r="A17531" s="749" t="s">
        <v>41319</v>
      </c>
      <c r="B17531" s="749" t="str">
        <f aca="false">C17531&amp;D17531&amp;E17531&amp;F17531&amp;G17531&amp;H17531</f>
        <v>LUVA SOLDAVEL E COM BUCHA DE LATAO,COM DIAMETRO DE 25MMX1/2".FORNECIMENTO</v>
      </c>
      <c r="C17531" s="749" t="s">
        <v>41318</v>
      </c>
      <c r="D17531" s="749" t="s">
        <v>26658</v>
      </c>
      <c r="I17531" s="749" t="s">
        <v>30</v>
      </c>
      <c r="J17531" s="749" t="n">
        <v>3.18</v>
      </c>
    </row>
    <row collapsed="false" customFormat="false" customHeight="true" hidden="true" ht="12.75" outlineLevel="0" r="17532">
      <c r="A17532" s="749" t="s">
        <v>41320</v>
      </c>
      <c r="B17532" s="749" t="str">
        <f aca="false">C17532&amp;D17532&amp;E17532&amp;F17532&amp;G17532&amp;H17532</f>
        <v>LUVA SOLDAVEL E COM BUCHA DE LATAO,COM DIAMETRO DE 25MMX3/4".FORNECIMENTO</v>
      </c>
      <c r="C17532" s="749" t="s">
        <v>41321</v>
      </c>
      <c r="D17532" s="749" t="s">
        <v>26658</v>
      </c>
      <c r="I17532" s="749" t="s">
        <v>30</v>
      </c>
      <c r="J17532" s="749" t="n">
        <v>3</v>
      </c>
    </row>
    <row collapsed="false" customFormat="false" customHeight="true" hidden="true" ht="12.75" outlineLevel="0" r="17533">
      <c r="A17533" s="749" t="s">
        <v>41322</v>
      </c>
      <c r="B17533" s="749" t="str">
        <f aca="false">C17533&amp;D17533&amp;E17533&amp;F17533&amp;G17533&amp;H17533</f>
        <v>LUVA SOLDAVEL E COM BUCHA DE LATAO,COM DIAMETRO DE 25MMX3/4".FORNECIMENTO</v>
      </c>
      <c r="C17533" s="749" t="s">
        <v>41321</v>
      </c>
      <c r="D17533" s="749" t="s">
        <v>26658</v>
      </c>
      <c r="I17533" s="749" t="s">
        <v>30</v>
      </c>
      <c r="J17533" s="749" t="n">
        <v>3</v>
      </c>
    </row>
    <row collapsed="false" customFormat="false" customHeight="true" hidden="true" ht="12.75" outlineLevel="0" r="17534">
      <c r="A17534" s="749" t="s">
        <v>41323</v>
      </c>
      <c r="B17534" s="749" t="str">
        <f aca="false">C17534&amp;D17534&amp;E17534&amp;F17534&amp;G17534&amp;H17534</f>
        <v>TE 90º SOLDAVEL E COM BUCHA DE LATAO NA BOLSA CENTRAL,COM DIAMETRO DE 20MMX20MMX1/2".FORNECIMENTO</v>
      </c>
      <c r="C17534" s="749" t="s">
        <v>41324</v>
      </c>
      <c r="D17534" s="749" t="s">
        <v>41325</v>
      </c>
      <c r="I17534" s="749" t="s">
        <v>30</v>
      </c>
      <c r="J17534" s="749" t="n">
        <v>5.53</v>
      </c>
    </row>
    <row collapsed="false" customFormat="false" customHeight="true" hidden="true" ht="12.75" outlineLevel="0" r="17535">
      <c r="A17535" s="749" t="s">
        <v>41326</v>
      </c>
      <c r="B17535" s="749" t="str">
        <f aca="false">C17535&amp;D17535&amp;E17535&amp;F17535&amp;G17535&amp;H17535</f>
        <v>TE 90º SOLDAVEL E COM BUCHA DE LATAO NA BOLSA CENTRAL,COM DIAMETRO DE 20MMX20MMX1/2".FORNECIMENTO</v>
      </c>
      <c r="C17535" s="749" t="s">
        <v>41324</v>
      </c>
      <c r="D17535" s="749" t="s">
        <v>41325</v>
      </c>
      <c r="I17535" s="749" t="s">
        <v>30</v>
      </c>
      <c r="J17535" s="749" t="n">
        <v>5.53</v>
      </c>
    </row>
    <row collapsed="false" customFormat="false" customHeight="true" hidden="true" ht="12.75" outlineLevel="0" r="17536">
      <c r="A17536" s="749" t="s">
        <v>41327</v>
      </c>
      <c r="B17536" s="749" t="str">
        <f aca="false">C17536&amp;D17536&amp;E17536&amp;F17536&amp;G17536&amp;H17536</f>
        <v>TE 90º SOLDAVEL E COM BUCHA DE LATAO NA BOLSA CENTRAL,COM DIAMETRO DE 25MMX25MMX1/2".FORNECIMENTO</v>
      </c>
      <c r="C17536" s="749" t="s">
        <v>41324</v>
      </c>
      <c r="D17536" s="749" t="s">
        <v>41328</v>
      </c>
      <c r="I17536" s="749" t="s">
        <v>30</v>
      </c>
      <c r="J17536" s="749" t="n">
        <v>5.61</v>
      </c>
    </row>
    <row collapsed="false" customFormat="false" customHeight="true" hidden="true" ht="12.75" outlineLevel="0" r="17537">
      <c r="A17537" s="749" t="s">
        <v>41329</v>
      </c>
      <c r="B17537" s="749" t="str">
        <f aca="false">C17537&amp;D17537&amp;E17537&amp;F17537&amp;G17537&amp;H17537</f>
        <v>TE 90º SOLDAVEL E COM BUCHA DE LATAO NA BOLSA CENTRAL,COM DIAMETRO DE 25MMX25MMX1/2".FORNECIMENTO</v>
      </c>
      <c r="C17537" s="749" t="s">
        <v>41324</v>
      </c>
      <c r="D17537" s="749" t="s">
        <v>41328</v>
      </c>
      <c r="I17537" s="749" t="s">
        <v>30</v>
      </c>
      <c r="J17537" s="749" t="n">
        <v>5.61</v>
      </c>
    </row>
    <row collapsed="false" customFormat="false" customHeight="true" hidden="true" ht="12.75" outlineLevel="0" r="17538">
      <c r="A17538" s="749" t="s">
        <v>41330</v>
      </c>
      <c r="B17538" s="749" t="str">
        <f aca="false">C17538&amp;D17538&amp;E17538&amp;F17538&amp;G17538&amp;H17538</f>
        <v>TE 90º SOLDAVEL E COM BUCHA DE LATAO NA BOLSA CENTRAL,COM DIAMETRO DE 25MMX25MMX3/4".FORNECIMENTO</v>
      </c>
      <c r="C17538" s="749" t="s">
        <v>41324</v>
      </c>
      <c r="D17538" s="749" t="s">
        <v>41331</v>
      </c>
      <c r="I17538" s="749" t="s">
        <v>30</v>
      </c>
      <c r="J17538" s="749" t="n">
        <v>6.25</v>
      </c>
    </row>
    <row collapsed="false" customFormat="false" customHeight="true" hidden="true" ht="12.75" outlineLevel="0" r="17539">
      <c r="A17539" s="749" t="s">
        <v>41332</v>
      </c>
      <c r="B17539" s="749" t="str">
        <f aca="false">C17539&amp;D17539&amp;E17539&amp;F17539&amp;G17539&amp;H17539</f>
        <v>TE 90º SOLDAVEL E COM BUCHA DE LATAO NA BOLSA CENTRAL,COM DIAMETRO DE 25MMX25MMX3/4".FORNECIMENTO</v>
      </c>
      <c r="C17539" s="749" t="s">
        <v>41324</v>
      </c>
      <c r="D17539" s="749" t="s">
        <v>41331</v>
      </c>
      <c r="I17539" s="749" t="s">
        <v>30</v>
      </c>
      <c r="J17539" s="749" t="n">
        <v>6.25</v>
      </c>
    </row>
    <row collapsed="false" customFormat="false" customHeight="true" hidden="true" ht="12.75" outlineLevel="0" r="17540">
      <c r="A17540" s="749" t="s">
        <v>41333</v>
      </c>
      <c r="B17540" s="749" t="str">
        <f aca="false">C17540&amp;D17540&amp;E17540&amp;F17540&amp;G17540&amp;H17540</f>
        <v>TE 90º SOLDAVEL E COM BUCHA DE LATAO NA BOLSA CENTRAL,COM DIAMETRO DE 32MMX32MMX3/4".FORNECIMENTO</v>
      </c>
      <c r="C17540" s="749" t="s">
        <v>41324</v>
      </c>
      <c r="D17540" s="749" t="s">
        <v>41334</v>
      </c>
      <c r="I17540" s="749" t="s">
        <v>30</v>
      </c>
      <c r="J17540" s="749" t="n">
        <v>11.68</v>
      </c>
    </row>
    <row collapsed="false" customFormat="false" customHeight="true" hidden="true" ht="12.75" outlineLevel="0" r="17541">
      <c r="A17541" s="749" t="s">
        <v>41335</v>
      </c>
      <c r="B17541" s="749" t="str">
        <f aca="false">C17541&amp;D17541&amp;E17541&amp;F17541&amp;G17541&amp;H17541</f>
        <v>TE 90º SOLDAVEL E COM BUCHA DE LATAO NA BOLSA CENTRAL,COM DIAMETRO DE 32MMX32MMX3/4".FORNECIMENTO</v>
      </c>
      <c r="C17541" s="749" t="s">
        <v>41324</v>
      </c>
      <c r="D17541" s="749" t="s">
        <v>41334</v>
      </c>
      <c r="I17541" s="749" t="s">
        <v>30</v>
      </c>
      <c r="J17541" s="749" t="n">
        <v>11.68</v>
      </c>
    </row>
    <row collapsed="false" customFormat="false" customHeight="true" hidden="true" ht="12.75" outlineLevel="0" r="17542">
      <c r="A17542" s="749" t="s">
        <v>41336</v>
      </c>
      <c r="B17542" s="749" t="str">
        <f aca="false">C17542&amp;D17542&amp;E17542&amp;F17542&amp;G17542&amp;H17542</f>
        <v>TUBO DE COBRE CLASSE E,COM DIAMETRO DE 15MM,EXCLUSIVE CONEXOES,EMENDAS,ABERTURA E FECHAMENTO DE RASGO E ISOLAMENTO.FORNECIMENTO E ASSENTAMENTO</v>
      </c>
      <c r="C17542" s="749" t="s">
        <v>41337</v>
      </c>
      <c r="D17542" s="749" t="s">
        <v>41338</v>
      </c>
      <c r="E17542" s="749" t="s">
        <v>36306</v>
      </c>
      <c r="I17542" s="749" t="s">
        <v>236</v>
      </c>
      <c r="J17542" s="749" t="n">
        <v>19.15</v>
      </c>
    </row>
    <row collapsed="false" customFormat="false" customHeight="true" hidden="true" ht="12.75" outlineLevel="0" r="17543">
      <c r="A17543" s="749" t="s">
        <v>41339</v>
      </c>
      <c r="B17543" s="749" t="str">
        <f aca="false">C17543&amp;D17543&amp;E17543&amp;F17543&amp;G17543&amp;H17543</f>
        <v>TUBO DE COBRE CLASSE E,COM DIAMETRO DE 15MM,EXCLUSIVE CONEXOES,EMENDAS,ABERTURA E FECHAMENTO DE RASGO E ISOLAMENTO.FORNECIMENTO E ASSENTAMENTO</v>
      </c>
      <c r="C17543" s="749" t="s">
        <v>41337</v>
      </c>
      <c r="D17543" s="749" t="s">
        <v>41338</v>
      </c>
      <c r="E17543" s="749" t="s">
        <v>36306</v>
      </c>
      <c r="I17543" s="749" t="s">
        <v>236</v>
      </c>
      <c r="J17543" s="749" t="n">
        <v>18.49</v>
      </c>
    </row>
    <row collapsed="false" customFormat="false" customHeight="true" hidden="true" ht="12.75" outlineLevel="0" r="17544">
      <c r="A17544" s="749" t="s">
        <v>41340</v>
      </c>
      <c r="B17544" s="749" t="str">
        <f aca="false">C17544&amp;D17544&amp;E17544&amp;F17544&amp;G17544&amp;H17544</f>
        <v>TUBO DE COBRE CLASSE E,COM DIAMETRO DE 22MM,EXCLUSIVE CONEXOES,EMENDAS,ABERTURA E FECHAMENTO DE RASGO E ISOLAMENTO.FORNECIMENTO E ASSENTAMENTO</v>
      </c>
      <c r="C17544" s="749" t="s">
        <v>41341</v>
      </c>
      <c r="D17544" s="749" t="s">
        <v>41338</v>
      </c>
      <c r="E17544" s="749" t="s">
        <v>36306</v>
      </c>
      <c r="I17544" s="749" t="s">
        <v>236</v>
      </c>
      <c r="J17544" s="749" t="n">
        <v>29.64</v>
      </c>
    </row>
    <row collapsed="false" customFormat="false" customHeight="true" hidden="true" ht="12.75" outlineLevel="0" r="17545">
      <c r="A17545" s="749" t="s">
        <v>41342</v>
      </c>
      <c r="B17545" s="749" t="str">
        <f aca="false">C17545&amp;D17545&amp;E17545&amp;F17545&amp;G17545&amp;H17545</f>
        <v>TUBO DE COBRE CLASSE E,COM DIAMETRO DE 22MM,EXCLUSIVE CONEXOES,EMENDAS,ABERTURA E FECHAMENTO DE RASGO E ISOLAMENTO.FORNECIMENTO E ASSENTAMENTO</v>
      </c>
      <c r="C17545" s="749" t="s">
        <v>41341</v>
      </c>
      <c r="D17545" s="749" t="s">
        <v>41338</v>
      </c>
      <c r="E17545" s="749" t="s">
        <v>36306</v>
      </c>
      <c r="I17545" s="749" t="s">
        <v>236</v>
      </c>
      <c r="J17545" s="749" t="n">
        <v>28.91</v>
      </c>
    </row>
    <row collapsed="false" customFormat="false" customHeight="true" hidden="true" ht="12.75" outlineLevel="0" r="17546">
      <c r="A17546" s="749" t="s">
        <v>41343</v>
      </c>
      <c r="B17546" s="749" t="str">
        <f aca="false">C17546&amp;D17546&amp;E17546&amp;F17546&amp;G17546&amp;H17546</f>
        <v>TUBO DE COBRE CLASSE E,COM DIAMETRO DE 28MM,EXCLUSIVE CONEXOES,EMENDAS,ABERTURA E FECHAMENTO DE RASGO E ISOLAMENTO.FORNECIMENTO E ASSENTAMENTO</v>
      </c>
      <c r="C17546" s="749" t="s">
        <v>41344</v>
      </c>
      <c r="D17546" s="749" t="s">
        <v>41338</v>
      </c>
      <c r="E17546" s="749" t="s">
        <v>36306</v>
      </c>
      <c r="I17546" s="749" t="s">
        <v>236</v>
      </c>
      <c r="J17546" s="749" t="n">
        <v>36.14</v>
      </c>
    </row>
    <row collapsed="false" customFormat="false" customHeight="true" hidden="true" ht="12.75" outlineLevel="0" r="17547">
      <c r="A17547" s="749" t="s">
        <v>41345</v>
      </c>
      <c r="B17547" s="749" t="str">
        <f aca="false">C17547&amp;D17547&amp;E17547&amp;F17547&amp;G17547&amp;H17547</f>
        <v>TUBO DE COBRE CLASSE E,COM DIAMETRO DE 28MM,EXCLUSIVE CONEXOES,EMENDAS,ABERTURA E FECHAMENTO DE RASGO E ISOLAMENTO.FORNECIMENTO E ASSENTAMENTO</v>
      </c>
      <c r="C17547" s="749" t="s">
        <v>41344</v>
      </c>
      <c r="D17547" s="749" t="s">
        <v>41338</v>
      </c>
      <c r="E17547" s="749" t="s">
        <v>36306</v>
      </c>
      <c r="I17547" s="749" t="s">
        <v>236</v>
      </c>
      <c r="J17547" s="749" t="n">
        <v>35.36</v>
      </c>
    </row>
    <row collapsed="false" customFormat="false" customHeight="true" hidden="true" ht="12.75" outlineLevel="0" r="17548">
      <c r="A17548" s="749" t="s">
        <v>41346</v>
      </c>
      <c r="B17548" s="749" t="str">
        <f aca="false">C17548&amp;D17548&amp;E17548&amp;F17548&amp;G17548&amp;H17548</f>
        <v>TUBO DE COBRE CLASSE E,COM DIAMETRO DE 35MM,EXCLUSIVE CONEXOES,EMENDAS,ABERTURA E FECHAMENTO DE RASGO E ISOLAMENTO.FORNECIMENTO E ASSENTAMENTO</v>
      </c>
      <c r="C17548" s="749" t="s">
        <v>41347</v>
      </c>
      <c r="D17548" s="749" t="s">
        <v>41338</v>
      </c>
      <c r="E17548" s="749" t="s">
        <v>36306</v>
      </c>
      <c r="I17548" s="749" t="s">
        <v>236</v>
      </c>
      <c r="J17548" s="749" t="n">
        <v>57.66</v>
      </c>
    </row>
    <row collapsed="false" customFormat="false" customHeight="true" hidden="true" ht="12.75" outlineLevel="0" r="17549">
      <c r="A17549" s="749" t="s">
        <v>41348</v>
      </c>
      <c r="B17549" s="749" t="str">
        <f aca="false">C17549&amp;D17549&amp;E17549&amp;F17549&amp;G17549&amp;H17549</f>
        <v>TUBO DE COBRE CLASSE E,COM DIAMETRO DE 35MM,EXCLUSIVE CONEXOES,EMENDAS,ABERTURA E FECHAMENTO DE RASGO E ISOLAMENTO.FORNECIMENTO E ASSENTAMENTO</v>
      </c>
      <c r="C17549" s="749" t="s">
        <v>41347</v>
      </c>
      <c r="D17549" s="749" t="s">
        <v>41338</v>
      </c>
      <c r="E17549" s="749" t="s">
        <v>36306</v>
      </c>
      <c r="I17549" s="749" t="s">
        <v>236</v>
      </c>
      <c r="J17549" s="749" t="n">
        <v>56.82</v>
      </c>
    </row>
    <row collapsed="false" customFormat="false" customHeight="true" hidden="true" ht="12.75" outlineLevel="0" r="17550">
      <c r="A17550" s="749" t="s">
        <v>41349</v>
      </c>
      <c r="B17550" s="749" t="str">
        <f aca="false">C17550&amp;D17550&amp;E17550&amp;F17550&amp;G17550&amp;H17550</f>
        <v>TUBO DE COBRE CLASSE E,COM DIAMETRO DE 42MM,EXCLUSIVE CONEXOES,EMENDAS,ABERTURA E FECHAMENTO DE RASGO E ISOLAMENTO.FORNECIMENTO E ASSENTAMENTO</v>
      </c>
      <c r="C17550" s="749" t="s">
        <v>41350</v>
      </c>
      <c r="D17550" s="749" t="s">
        <v>41338</v>
      </c>
      <c r="E17550" s="749" t="s">
        <v>36306</v>
      </c>
      <c r="I17550" s="749" t="s">
        <v>236</v>
      </c>
      <c r="J17550" s="749" t="n">
        <v>73.48</v>
      </c>
    </row>
    <row collapsed="false" customFormat="false" customHeight="true" hidden="true" ht="12.75" outlineLevel="0" r="17551">
      <c r="A17551" s="749" t="s">
        <v>41351</v>
      </c>
      <c r="B17551" s="749" t="str">
        <f aca="false">C17551&amp;D17551&amp;E17551&amp;F17551&amp;G17551&amp;H17551</f>
        <v>TUBO DE COBRE CLASSE E,COM DIAMETRO DE 42MM,EXCLUSIVE CONEXOES,EMENDAS,ABERTURA E FECHAMENTO DE RASGO E ISOLAMENTO.FORNECIMENTO E ASSENTAMENTO</v>
      </c>
      <c r="C17551" s="749" t="s">
        <v>41350</v>
      </c>
      <c r="D17551" s="749" t="s">
        <v>41338</v>
      </c>
      <c r="E17551" s="749" t="s">
        <v>36306</v>
      </c>
      <c r="I17551" s="749" t="s">
        <v>236</v>
      </c>
      <c r="J17551" s="749" t="n">
        <v>72.55</v>
      </c>
    </row>
    <row collapsed="false" customFormat="false" customHeight="true" hidden="true" ht="12.75" outlineLevel="0" r="17552">
      <c r="A17552" s="749" t="s">
        <v>41352</v>
      </c>
      <c r="B17552" s="749" t="str">
        <f aca="false">C17552&amp;D17552&amp;E17552&amp;F17552&amp;G17552&amp;H17552</f>
        <v>TUBO DE COBRE CLASSE E,COM DIAMETRO DE 54MM,EXCLUSIVE CONEXOES,EMENDAS,ABERTURA E FECHAMENTO DE RASGO E ISOLAMENTO.FORNECIMENTO E ASSENTAMENTO</v>
      </c>
      <c r="C17552" s="749" t="s">
        <v>41353</v>
      </c>
      <c r="D17552" s="749" t="s">
        <v>41338</v>
      </c>
      <c r="E17552" s="749" t="s">
        <v>36306</v>
      </c>
      <c r="I17552" s="749" t="s">
        <v>236</v>
      </c>
      <c r="J17552" s="749" t="n">
        <v>102.87</v>
      </c>
    </row>
    <row collapsed="false" customFormat="false" customHeight="true" hidden="true" ht="12.75" outlineLevel="0" r="17553">
      <c r="A17553" s="749" t="s">
        <v>41354</v>
      </c>
      <c r="B17553" s="749" t="str">
        <f aca="false">C17553&amp;D17553&amp;E17553&amp;F17553&amp;G17553&amp;H17553</f>
        <v>TUBO DE COBRE CLASSE E,COM DIAMETRO DE 54MM,EXCLUSIVE CONEXOES,EMENDAS,ABERTURA E FECHAMENTO DE RASGO E ISOLAMENTO.FORNECIMENTO E ASSENTAMENTO</v>
      </c>
      <c r="C17553" s="749" t="s">
        <v>41353</v>
      </c>
      <c r="D17553" s="749" t="s">
        <v>41338</v>
      </c>
      <c r="E17553" s="749" t="s">
        <v>36306</v>
      </c>
      <c r="I17553" s="749" t="s">
        <v>236</v>
      </c>
      <c r="J17553" s="749" t="n">
        <v>101.72</v>
      </c>
    </row>
    <row collapsed="false" customFormat="false" customHeight="true" hidden="true" ht="12.75" outlineLevel="0" r="17554">
      <c r="A17554" s="749" t="s">
        <v>41355</v>
      </c>
      <c r="B17554" s="749" t="str">
        <f aca="false">C17554&amp;D17554&amp;E17554&amp;F17554&amp;G17554&amp;H17554</f>
        <v>TUBO DE COBRE CLASSE E,COM DIAMETRO DE 66MM,EXCLUSIVE CONEXOES,EMENDAS,ABERTURA E FECHAMENTO DE RASGO E ISOLAMENTO.FORNECIMENTO E ASSENTAMENTO</v>
      </c>
      <c r="C17554" s="749" t="s">
        <v>41356</v>
      </c>
      <c r="D17554" s="749" t="s">
        <v>41338</v>
      </c>
      <c r="E17554" s="749" t="s">
        <v>36306</v>
      </c>
      <c r="I17554" s="749" t="s">
        <v>236</v>
      </c>
      <c r="J17554" s="749" t="n">
        <v>136.39</v>
      </c>
    </row>
    <row collapsed="false" customFormat="false" customHeight="true" hidden="true" ht="12.75" outlineLevel="0" r="17555">
      <c r="A17555" s="749" t="s">
        <v>41357</v>
      </c>
      <c r="B17555" s="749" t="str">
        <f aca="false">C17555&amp;D17555&amp;E17555&amp;F17555&amp;G17555&amp;H17555</f>
        <v>TUBO DE COBRE CLASSE E,COM DIAMETRO DE 66MM,EXCLUSIVE CONEXOES,EMENDAS,ABERTURA E FECHAMENTO DE RASGO E ISOLAMENTO.FORNECIMENTO E ASSENTAMENTO</v>
      </c>
      <c r="C17555" s="749" t="s">
        <v>41356</v>
      </c>
      <c r="D17555" s="749" t="s">
        <v>41338</v>
      </c>
      <c r="E17555" s="749" t="s">
        <v>36306</v>
      </c>
      <c r="I17555" s="749" t="s">
        <v>236</v>
      </c>
      <c r="J17555" s="749" t="n">
        <v>135.04</v>
      </c>
    </row>
    <row collapsed="false" customFormat="false" customHeight="true" hidden="true" ht="12.75" outlineLevel="0" r="17556">
      <c r="A17556" s="749" t="s">
        <v>41358</v>
      </c>
      <c r="B17556" s="749" t="str">
        <f aca="false">C17556&amp;D17556&amp;E17556&amp;F17556&amp;G17556&amp;H17556</f>
        <v>TUBO DE COBRE CLASSE E,COM DIAMETRO DE 79MM,EXCLUSIVE CONEXOES,EMENDAS,ABERTURA E FECHAMENTO DE RASGO E ISOLAMENTO.FORNECIMENTO E ASSENTAMENTO</v>
      </c>
      <c r="C17556" s="749" t="s">
        <v>41359</v>
      </c>
      <c r="D17556" s="749" t="s">
        <v>41338</v>
      </c>
      <c r="E17556" s="749" t="s">
        <v>36306</v>
      </c>
      <c r="I17556" s="749" t="s">
        <v>236</v>
      </c>
      <c r="J17556" s="749" t="n">
        <v>197.65</v>
      </c>
    </row>
    <row collapsed="false" customFormat="false" customHeight="true" hidden="true" ht="12.75" outlineLevel="0" r="17557">
      <c r="A17557" s="749" t="s">
        <v>41360</v>
      </c>
      <c r="B17557" s="749" t="str">
        <f aca="false">C17557&amp;D17557&amp;E17557&amp;F17557&amp;G17557&amp;H17557</f>
        <v>TUBO DE COBRE CLASSE E,COM DIAMETRO DE 79MM,EXCLUSIVE CONEXOES,EMENDAS,ABERTURA E FECHAMENTO DE RASGO E ISOLAMENTO.FORNECIMENTO E ASSENTAMENTO</v>
      </c>
      <c r="C17557" s="749" t="s">
        <v>41359</v>
      </c>
      <c r="D17557" s="749" t="s">
        <v>41338</v>
      </c>
      <c r="E17557" s="749" t="s">
        <v>36306</v>
      </c>
      <c r="I17557" s="749" t="s">
        <v>236</v>
      </c>
      <c r="J17557" s="749" t="n">
        <v>196.08</v>
      </c>
    </row>
    <row collapsed="false" customFormat="false" customHeight="true" hidden="true" ht="12.75" outlineLevel="0" r="17558">
      <c r="A17558" s="749" t="s">
        <v>41361</v>
      </c>
      <c r="B17558" s="749" t="str">
        <f aca="false">C17558&amp;D17558&amp;E17558&amp;F17558&amp;G17558&amp;H17558</f>
        <v>TUBO DE COBRE CLASSE E,COM DIAMETRO DE 104MM,EXCLUSIVE CONEXOES,EMENDAS,ABERTURA E FECHAMENTO DE RASGO E ISOLAMENTO.FORNECIMENTO E ASSENTAMENTO</v>
      </c>
      <c r="C17558" s="749" t="s">
        <v>41362</v>
      </c>
      <c r="D17558" s="749" t="s">
        <v>41363</v>
      </c>
      <c r="E17558" s="749" t="s">
        <v>36302</v>
      </c>
      <c r="I17558" s="749" t="s">
        <v>236</v>
      </c>
      <c r="J17558" s="749" t="n">
        <v>242.57</v>
      </c>
    </row>
    <row collapsed="false" customFormat="false" customHeight="true" hidden="true" ht="12.75" outlineLevel="0" r="17559">
      <c r="A17559" s="749" t="s">
        <v>41364</v>
      </c>
      <c r="B17559" s="749" t="str">
        <f aca="false">C17559&amp;D17559&amp;E17559&amp;F17559&amp;G17559&amp;H17559</f>
        <v>TUBO DE COBRE CLASSE E,COM DIAMETRO DE 104MM,EXCLUSIVE CONEXOES,EMENDAS,ABERTURA E FECHAMENTO DE RASGO E ISOLAMENTO.FORNECIMENTO E ASSENTAMENTO</v>
      </c>
      <c r="C17559" s="749" t="s">
        <v>41362</v>
      </c>
      <c r="D17559" s="749" t="s">
        <v>41363</v>
      </c>
      <c r="E17559" s="749" t="s">
        <v>36302</v>
      </c>
      <c r="I17559" s="749" t="s">
        <v>236</v>
      </c>
      <c r="J17559" s="749" t="n">
        <v>240.49</v>
      </c>
    </row>
    <row collapsed="false" customFormat="false" customHeight="true" hidden="true" ht="12.75" outlineLevel="0" r="17560">
      <c r="A17560" s="749" t="s">
        <v>41365</v>
      </c>
      <c r="B17560" s="749" t="str">
        <f aca="false">C17560&amp;D17560&amp;E17560&amp;F17560&amp;G17560&amp;H17560</f>
        <v>TUBO DE COBRE CLASSE I,COM DIAMETRO DE 15MM,EXCLUSIVE CONEXOES,EMENDAS,ABERTURA E FECHAMENTO DE RASGO E ISOLAMENTO.FORNECIMENTO E ASSENTAMENTO</v>
      </c>
      <c r="C17560" s="749" t="s">
        <v>41366</v>
      </c>
      <c r="D17560" s="749" t="s">
        <v>41338</v>
      </c>
      <c r="E17560" s="749" t="s">
        <v>36306</v>
      </c>
      <c r="I17560" s="749" t="s">
        <v>236</v>
      </c>
      <c r="J17560" s="749" t="n">
        <v>31.03</v>
      </c>
    </row>
    <row collapsed="false" customFormat="false" customHeight="true" hidden="true" ht="12.75" outlineLevel="0" r="17561">
      <c r="A17561" s="749" t="s">
        <v>41367</v>
      </c>
      <c r="B17561" s="749" t="str">
        <f aca="false">C17561&amp;D17561&amp;E17561&amp;F17561&amp;G17561&amp;H17561</f>
        <v>TUBO DE COBRE CLASSE I,COM DIAMETRO DE 15MM,EXCLUSIVE CONEXOES,EMENDAS,ABERTURA E FECHAMENTO DE RASGO E ISOLAMENTO.FORNECIMENTO E ASSENTAMENTO</v>
      </c>
      <c r="C17561" s="749" t="s">
        <v>41366</v>
      </c>
      <c r="D17561" s="749" t="s">
        <v>41338</v>
      </c>
      <c r="E17561" s="749" t="s">
        <v>36306</v>
      </c>
      <c r="I17561" s="749" t="s">
        <v>236</v>
      </c>
      <c r="J17561" s="749" t="n">
        <v>30.37</v>
      </c>
    </row>
    <row collapsed="false" customFormat="false" customHeight="true" hidden="true" ht="12.75" outlineLevel="0" r="17562">
      <c r="A17562" s="749" t="s">
        <v>41368</v>
      </c>
      <c r="B17562" s="749" t="str">
        <f aca="false">C17562&amp;D17562&amp;E17562&amp;F17562&amp;G17562&amp;H17562</f>
        <v>TUBO DE COBRE CLASSE I,COM DIAMETRO DE 22MM,EXCLUSIVE CONEXOES,EMENDAS,ABERTURA E FECHAMENTO DE RASGO E ISOLAMENTO.FORNECIMENTO E ASSENTAMENTO</v>
      </c>
      <c r="C17562" s="749" t="s">
        <v>41369</v>
      </c>
      <c r="D17562" s="749" t="s">
        <v>41338</v>
      </c>
      <c r="E17562" s="749" t="s">
        <v>36306</v>
      </c>
      <c r="I17562" s="749" t="s">
        <v>236</v>
      </c>
      <c r="J17562" s="749" t="n">
        <v>46.16</v>
      </c>
    </row>
    <row collapsed="false" customFormat="false" customHeight="true" hidden="true" ht="12.75" outlineLevel="0" r="17563">
      <c r="A17563" s="749" t="s">
        <v>41370</v>
      </c>
      <c r="B17563" s="749" t="str">
        <f aca="false">C17563&amp;D17563&amp;E17563&amp;F17563&amp;G17563&amp;H17563</f>
        <v>TUBO DE COBRE CLASSE I,COM DIAMETRO DE 22MM,EXCLUSIVE CONEXOES,EMENDAS,ABERTURA E FECHAMENTO DE RASGO E ISOLAMENTO.FORNECIMENTO E ASSENTAMENTO</v>
      </c>
      <c r="C17563" s="749" t="s">
        <v>41369</v>
      </c>
      <c r="D17563" s="749" t="s">
        <v>41338</v>
      </c>
      <c r="E17563" s="749" t="s">
        <v>36306</v>
      </c>
      <c r="I17563" s="749" t="s">
        <v>236</v>
      </c>
      <c r="J17563" s="749" t="n">
        <v>45.43</v>
      </c>
    </row>
    <row collapsed="false" customFormat="false" customHeight="true" hidden="true" ht="12.75" outlineLevel="0" r="17564">
      <c r="A17564" s="749" t="s">
        <v>41371</v>
      </c>
      <c r="B17564" s="749" t="str">
        <f aca="false">C17564&amp;D17564&amp;E17564&amp;F17564&amp;G17564&amp;H17564</f>
        <v>TUBO DE COBRE CLASSE I,COM DIAMETRO DE 28MM,EXCLUSIVE CONEXOES,EMENDAS,ABERTURA E FECHAMENTO DE RASGO E ISOLAMENTO.FORNECIMENTO E ASSENTAMENTO</v>
      </c>
      <c r="C17564" s="749" t="s">
        <v>41372</v>
      </c>
      <c r="D17564" s="749" t="s">
        <v>41338</v>
      </c>
      <c r="E17564" s="749" t="s">
        <v>36306</v>
      </c>
      <c r="I17564" s="749" t="s">
        <v>236</v>
      </c>
      <c r="J17564" s="749" t="n">
        <v>62.07</v>
      </c>
    </row>
    <row collapsed="false" customFormat="false" customHeight="true" hidden="true" ht="12.75" outlineLevel="0" r="17565">
      <c r="A17565" s="749" t="s">
        <v>41373</v>
      </c>
      <c r="B17565" s="749" t="str">
        <f aca="false">C17565&amp;D17565&amp;E17565&amp;F17565&amp;G17565&amp;H17565</f>
        <v>TUBO DE COBRE CLASSE I,COM DIAMETRO DE 28MM,EXCLUSIVE CONEXOES,EMENDAS,ABERTURA E FECHAMENTO DE RASGO E ISOLAMENTO.FORNECIMENTO E ASSENTAMENTO</v>
      </c>
      <c r="C17565" s="749" t="s">
        <v>41372</v>
      </c>
      <c r="D17565" s="749" t="s">
        <v>41338</v>
      </c>
      <c r="E17565" s="749" t="s">
        <v>36306</v>
      </c>
      <c r="I17565" s="749" t="s">
        <v>236</v>
      </c>
      <c r="J17565" s="749" t="n">
        <v>61.28</v>
      </c>
    </row>
    <row collapsed="false" customFormat="false" customHeight="true" hidden="true" ht="12.75" outlineLevel="0" r="17566">
      <c r="A17566" s="749" t="s">
        <v>41374</v>
      </c>
      <c r="B17566" s="749" t="str">
        <f aca="false">C17566&amp;D17566&amp;E17566&amp;F17566&amp;G17566&amp;H17566</f>
        <v>TUBO DE COBRE CLASSE I,COM DIAMETRO DE 42MM,EXCLUSIVE CONEXOES,EMENDAS,ABERTURA E FECHAMENTO DE RASGO E ISOLAMENTO.FORNECIMENTO E ASSENTAMENTO</v>
      </c>
      <c r="C17566" s="749" t="s">
        <v>41375</v>
      </c>
      <c r="D17566" s="749" t="s">
        <v>41338</v>
      </c>
      <c r="E17566" s="749" t="s">
        <v>36306</v>
      </c>
      <c r="I17566" s="749" t="s">
        <v>236</v>
      </c>
      <c r="J17566" s="749" t="n">
        <v>118.05</v>
      </c>
    </row>
    <row collapsed="false" customFormat="false" customHeight="true" hidden="true" ht="12.75" outlineLevel="0" r="17567">
      <c r="A17567" s="749" t="s">
        <v>41376</v>
      </c>
      <c r="B17567" s="749" t="str">
        <f aca="false">C17567&amp;D17567&amp;E17567&amp;F17567&amp;G17567&amp;H17567</f>
        <v>TUBO DE COBRE CLASSE I,COM DIAMETRO DE 42MM,EXCLUSIVE CONEXOES,EMENDAS,ABERTURA E FECHAMENTO DE RASGO E ISOLAMENTO.FORNECIMENTO E ASSENTAMENTO</v>
      </c>
      <c r="C17567" s="749" t="s">
        <v>41375</v>
      </c>
      <c r="D17567" s="749" t="s">
        <v>41338</v>
      </c>
      <c r="E17567" s="749" t="s">
        <v>36306</v>
      </c>
      <c r="I17567" s="749" t="s">
        <v>236</v>
      </c>
      <c r="J17567" s="749" t="n">
        <v>117.11</v>
      </c>
    </row>
    <row collapsed="false" customFormat="false" customHeight="true" hidden="true" ht="12.75" outlineLevel="0" r="17568">
      <c r="A17568" s="749" t="s">
        <v>41377</v>
      </c>
      <c r="B17568" s="749" t="str">
        <f aca="false">C17568&amp;D17568&amp;E17568&amp;F17568&amp;G17568&amp;H17568</f>
        <v>EMENDA EM ELETRODUTO DE FERRO GALVANIZADO,DIAMETRO DE 1/2",COMPREENDENDO:CORTE,ABERTURA DE DUAS ROSCAS POR TARRACHA MANUAL,COLOCACAO DA LUVA,INCLUSIVE ESTA</v>
      </c>
      <c r="C17568" s="749" t="s">
        <v>41378</v>
      </c>
      <c r="D17568" s="749" t="s">
        <v>41379</v>
      </c>
      <c r="E17568" s="749" t="s">
        <v>41380</v>
      </c>
      <c r="I17568" s="749" t="s">
        <v>30</v>
      </c>
      <c r="J17568" s="749" t="n">
        <v>6.94</v>
      </c>
    </row>
    <row collapsed="false" customFormat="false" customHeight="true" hidden="true" ht="12.75" outlineLevel="0" r="17569">
      <c r="A17569" s="749" t="s">
        <v>41381</v>
      </c>
      <c r="B17569" s="749" t="str">
        <f aca="false">C17569&amp;D17569&amp;E17569&amp;F17569&amp;G17569&amp;H17569</f>
        <v>EMENDA EM ELETRODUTO DE FERRO GALVANIZADO,DIAMETRO DE 1/2",COMPREENDENDO:CORTE,ABERTURA DE DUAS ROSCAS POR TARRACHA MANUAL,COLOCACAO DA LUVA,INCLUSIVE ESTA</v>
      </c>
      <c r="C17569" s="749" t="s">
        <v>41378</v>
      </c>
      <c r="D17569" s="749" t="s">
        <v>41379</v>
      </c>
      <c r="E17569" s="749" t="s">
        <v>41380</v>
      </c>
      <c r="I17569" s="749" t="s">
        <v>30</v>
      </c>
      <c r="J17569" s="749" t="n">
        <v>6.11</v>
      </c>
    </row>
    <row collapsed="false" customFormat="false" customHeight="true" hidden="true" ht="12.75" outlineLevel="0" r="17570">
      <c r="A17570" s="749" t="s">
        <v>41382</v>
      </c>
      <c r="B17570" s="749" t="str">
        <f aca="false">C17570&amp;D17570&amp;E17570&amp;F17570&amp;G17570&amp;H17570</f>
        <v>EMENDA EM ELETRODUTO DE FERRO GALVANIZADO,DIAMETRO DE 3/4",COMPREENDENDO:CORTE,ABERTURA DE DUAS ROSCAS POR TARRACHA MANUAL,COLOCACAO DA LUVA,INCLUSIVE ESTA</v>
      </c>
      <c r="C17570" s="749" t="s">
        <v>41383</v>
      </c>
      <c r="D17570" s="749" t="s">
        <v>41384</v>
      </c>
      <c r="E17570" s="749" t="s">
        <v>41385</v>
      </c>
      <c r="I17570" s="749" t="s">
        <v>30</v>
      </c>
      <c r="J17570" s="749" t="n">
        <v>8.56</v>
      </c>
    </row>
    <row collapsed="false" customFormat="false" customHeight="true" hidden="true" ht="12.75" outlineLevel="0" r="17571">
      <c r="A17571" s="749" t="s">
        <v>41386</v>
      </c>
      <c r="B17571" s="749" t="str">
        <f aca="false">C17571&amp;D17571&amp;E17571&amp;F17571&amp;G17571&amp;H17571</f>
        <v>EMENDA EM ELETRODUTO DE FERRO GALVANIZADO,DIAMETRO DE 3/4",COMPREENDENDO:CORTE,ABERTURA DE DUAS ROSCAS POR TARRACHA MANUAL,COLOCACAO DA LUVA,INCLUSIVE ESTA</v>
      </c>
      <c r="C17571" s="749" t="s">
        <v>41383</v>
      </c>
      <c r="D17571" s="749" t="s">
        <v>41384</v>
      </c>
      <c r="E17571" s="749" t="s">
        <v>41385</v>
      </c>
      <c r="I17571" s="749" t="s">
        <v>30</v>
      </c>
      <c r="J17571" s="749" t="n">
        <v>7.51</v>
      </c>
    </row>
    <row collapsed="false" customFormat="false" customHeight="true" hidden="true" ht="12.75" outlineLevel="0" r="17572">
      <c r="A17572" s="749" t="s">
        <v>41387</v>
      </c>
      <c r="B17572" s="749" t="str">
        <f aca="false">C17572&amp;D17572&amp;E17572&amp;F17572&amp;G17572&amp;H17572</f>
        <v>EMENDA EM ELETRODUTO DE FERRO GALVANIZADO,DIAMETRO DE 1",COMPREENDENDO:CORTE,ABERTURA DE DUAS ROSCAS POR TARRACHA MANUAL,COLOCACAO DA LUVA,INCLUSIVE ESTA</v>
      </c>
      <c r="C17572" s="749" t="s">
        <v>41388</v>
      </c>
      <c r="D17572" s="749" t="s">
        <v>41389</v>
      </c>
      <c r="E17572" s="749" t="s">
        <v>41390</v>
      </c>
      <c r="I17572" s="749" t="s">
        <v>30</v>
      </c>
      <c r="J17572" s="749" t="n">
        <v>10.44</v>
      </c>
    </row>
    <row collapsed="false" customFormat="false" customHeight="true" hidden="true" ht="12.75" outlineLevel="0" r="17573">
      <c r="A17573" s="749" t="s">
        <v>41391</v>
      </c>
      <c r="B17573" s="749" t="str">
        <f aca="false">C17573&amp;D17573&amp;E17573&amp;F17573&amp;G17573&amp;H17573</f>
        <v>EMENDA EM ELETRODUTO DE FERRO GALVANIZADO,DIAMETRO DE 1",COMPREENDENDO:CORTE,ABERTURA DE DUAS ROSCAS POR TARRACHA MANUAL,COLOCACAO DA LUVA,INCLUSIVE ESTA</v>
      </c>
      <c r="C17573" s="749" t="s">
        <v>41388</v>
      </c>
      <c r="D17573" s="749" t="s">
        <v>41389</v>
      </c>
      <c r="E17573" s="749" t="s">
        <v>41390</v>
      </c>
      <c r="I17573" s="749" t="s">
        <v>30</v>
      </c>
      <c r="J17573" s="749" t="n">
        <v>9.18</v>
      </c>
    </row>
    <row collapsed="false" customFormat="false" customHeight="true" hidden="true" ht="12.75" outlineLevel="0" r="17574">
      <c r="A17574" s="749" t="s">
        <v>41392</v>
      </c>
      <c r="B17574" s="749" t="str">
        <f aca="false">C17574&amp;D17574&amp;E17574&amp;F17574&amp;G17574&amp;H17574</f>
        <v>EMENDA EM ELETRODUTO DE FERRO GALVANIZADO,DIAMETRO DE 1.1/4",COMPREENDENDO:CORTE,ABERTURA DE DUAS ROSCAS POR TARRACHA MANUAL,COLOCACAO DA LUVA,INCLUSIVE ESTA</v>
      </c>
      <c r="C17574" s="749" t="s">
        <v>41393</v>
      </c>
      <c r="D17574" s="749" t="s">
        <v>41394</v>
      </c>
      <c r="E17574" s="749" t="s">
        <v>41385</v>
      </c>
      <c r="I17574" s="749" t="s">
        <v>30</v>
      </c>
      <c r="J17574" s="749" t="n">
        <v>12.68</v>
      </c>
    </row>
    <row collapsed="false" customFormat="false" customHeight="true" hidden="true" ht="12.75" outlineLevel="0" r="17575">
      <c r="A17575" s="749" t="s">
        <v>41395</v>
      </c>
      <c r="B17575" s="749" t="str">
        <f aca="false">C17575&amp;D17575&amp;E17575&amp;F17575&amp;G17575&amp;H17575</f>
        <v>EMENDA EM ELETRODUTO DE FERRO GALVANIZADO,DIAMETRO DE 1.1/4",COMPREENDENDO:CORTE,ABERTURA DE DUAS ROSCAS POR TARRACHA MANUAL,COLOCACAO DA LUVA,INCLUSIVE ESTA</v>
      </c>
      <c r="C17575" s="749" t="s">
        <v>41393</v>
      </c>
      <c r="D17575" s="749" t="s">
        <v>41394</v>
      </c>
      <c r="E17575" s="749" t="s">
        <v>41385</v>
      </c>
      <c r="I17575" s="749" t="s">
        <v>30</v>
      </c>
      <c r="J17575" s="749" t="n">
        <v>11.22</v>
      </c>
    </row>
    <row collapsed="false" customFormat="false" customHeight="true" hidden="true" ht="12.75" outlineLevel="0" r="17576">
      <c r="A17576" s="749" t="s">
        <v>41396</v>
      </c>
      <c r="B17576" s="749" t="str">
        <f aca="false">C17576&amp;D17576&amp;E17576&amp;F17576&amp;G17576&amp;H17576</f>
        <v>EMENDA EM ELETRODUTO DE FERRO GALVANIZADO,DIAMETRO DE 1.1/2",COMPREENDENDO:CORTE,ABERTURA DE DUAS ROSCAS POR TARRACHA MANUAL,COLOCACAO DA LUVA,INCLUSIVE ESTA</v>
      </c>
      <c r="C17576" s="749" t="s">
        <v>41397</v>
      </c>
      <c r="D17576" s="749" t="s">
        <v>41394</v>
      </c>
      <c r="E17576" s="749" t="s">
        <v>41385</v>
      </c>
      <c r="I17576" s="749" t="s">
        <v>30</v>
      </c>
      <c r="J17576" s="749" t="n">
        <v>15.02</v>
      </c>
    </row>
    <row collapsed="false" customFormat="false" customHeight="true" hidden="true" ht="12.75" outlineLevel="0" r="17577">
      <c r="A17577" s="749" t="s">
        <v>41398</v>
      </c>
      <c r="B17577" s="749" t="str">
        <f aca="false">C17577&amp;D17577&amp;E17577&amp;F17577&amp;G17577&amp;H17577</f>
        <v>EMENDA EM ELETRODUTO DE FERRO GALVANIZADO,DIAMETRO DE 1.1/2",COMPREENDENDO:CORTE,ABERTURA DE DUAS ROSCAS POR TARRACHA MANUAL,COLOCACAO DA LUVA,INCLUSIVE ESTA</v>
      </c>
      <c r="C17577" s="749" t="s">
        <v>41397</v>
      </c>
      <c r="D17577" s="749" t="s">
        <v>41394</v>
      </c>
      <c r="E17577" s="749" t="s">
        <v>41385</v>
      </c>
      <c r="I17577" s="749" t="s">
        <v>30</v>
      </c>
      <c r="J17577" s="749" t="n">
        <v>13.35</v>
      </c>
    </row>
    <row collapsed="false" customFormat="false" customHeight="true" hidden="true" ht="12.75" outlineLevel="0" r="17578">
      <c r="A17578" s="749" t="s">
        <v>41399</v>
      </c>
      <c r="B17578" s="749" t="str">
        <f aca="false">C17578&amp;D17578&amp;E17578&amp;F17578&amp;G17578&amp;H17578</f>
        <v>EMENDA EM ELETRODUTO DE FERRO GALVANIZADO,DIAMETRO DE 2",COMPREENDENDO:CORTE,ABERTURA DE DUAS ROSCAS POR TARRACHA MANUAL,COLOCACAO DA LUVA,INCLUSIVE ESTA</v>
      </c>
      <c r="C17578" s="749" t="s">
        <v>41400</v>
      </c>
      <c r="D17578" s="749" t="s">
        <v>41389</v>
      </c>
      <c r="E17578" s="749" t="s">
        <v>41390</v>
      </c>
      <c r="I17578" s="749" t="s">
        <v>30</v>
      </c>
      <c r="J17578" s="749" t="n">
        <v>24.33</v>
      </c>
    </row>
    <row collapsed="false" customFormat="false" customHeight="true" hidden="true" ht="12.75" outlineLevel="0" r="17579">
      <c r="A17579" s="749" t="s">
        <v>41401</v>
      </c>
      <c r="B17579" s="749" t="str">
        <f aca="false">C17579&amp;D17579&amp;E17579&amp;F17579&amp;G17579&amp;H17579</f>
        <v>EMENDA EM ELETRODUTO DE FERRO GALVANIZADO,DIAMETRO DE 2",COMPREENDENDO:CORTE,ABERTURA DE DUAS ROSCAS POR TARRACHA MANUAL,COLOCACAO DA LUVA,INCLUSIVE ESTA</v>
      </c>
      <c r="C17579" s="749" t="s">
        <v>41400</v>
      </c>
      <c r="D17579" s="749" t="s">
        <v>41389</v>
      </c>
      <c r="E17579" s="749" t="s">
        <v>41390</v>
      </c>
      <c r="I17579" s="749" t="s">
        <v>30</v>
      </c>
      <c r="J17579" s="749" t="n">
        <v>21.71</v>
      </c>
    </row>
    <row collapsed="false" customFormat="false" customHeight="true" hidden="true" ht="12.75" outlineLevel="0" r="17580">
      <c r="A17580" s="749" t="s">
        <v>41402</v>
      </c>
      <c r="B17580" s="749" t="str">
        <f aca="false">C17580&amp;D17580&amp;E17580&amp;F17580&amp;G17580&amp;H17580</f>
        <v>EMENDA EM ELETRODUTO DE FERRO GALVANIZADO,DIAMETRO DE 2.1/2",COMPREENDENDO:CORTE,ABERTURA DE DUAS ROSCAS POR TARRACHA MANUAL,COLOCACAO DA LUVA,INCLUSIVE ESTA</v>
      </c>
      <c r="C17580" s="749" t="s">
        <v>41403</v>
      </c>
      <c r="D17580" s="749" t="s">
        <v>41394</v>
      </c>
      <c r="E17580" s="749" t="s">
        <v>41385</v>
      </c>
      <c r="I17580" s="749" t="s">
        <v>30</v>
      </c>
      <c r="J17580" s="749" t="n">
        <v>30.09</v>
      </c>
    </row>
    <row collapsed="false" customFormat="false" customHeight="true" hidden="true" ht="12.75" outlineLevel="0" r="17581">
      <c r="A17581" s="749" t="s">
        <v>41404</v>
      </c>
      <c r="B17581" s="749" t="str">
        <f aca="false">C17581&amp;D17581&amp;E17581&amp;F17581&amp;G17581&amp;H17581</f>
        <v>EMENDA EM ELETRODUTO DE FERRO GALVANIZADO,DIAMETRO DE 2.1/2",COMPREENDENDO:CORTE,ABERTURA DE DUAS ROSCAS POR TARRACHA MANUAL,COLOCACAO DA LUVA,INCLUSIVE ESTA</v>
      </c>
      <c r="C17581" s="749" t="s">
        <v>41403</v>
      </c>
      <c r="D17581" s="749" t="s">
        <v>41394</v>
      </c>
      <c r="E17581" s="749" t="s">
        <v>41385</v>
      </c>
      <c r="I17581" s="749" t="s">
        <v>30</v>
      </c>
      <c r="J17581" s="749" t="n">
        <v>26.69</v>
      </c>
    </row>
    <row collapsed="false" customFormat="false" customHeight="true" hidden="true" ht="12.75" outlineLevel="0" r="17582">
      <c r="A17582" s="749" t="s">
        <v>41405</v>
      </c>
      <c r="B17582" s="749" t="str">
        <f aca="false">C17582&amp;D17582&amp;E17582&amp;F17582&amp;G17582&amp;H17582</f>
        <v>EMENDA EM ELETRODUTO DE FERRO GALVANIZADO,DIAMETRO DE 3",COMPREENDENDO:CORTE,ABERTURA DE DUAS ROSCAS POR TARRACHA MANUAL,COLOCACAO DA LUVA,INCLUSIVE ESTA</v>
      </c>
      <c r="C17582" s="749" t="s">
        <v>41406</v>
      </c>
      <c r="D17582" s="749" t="s">
        <v>41389</v>
      </c>
      <c r="E17582" s="749" t="s">
        <v>41390</v>
      </c>
      <c r="I17582" s="749" t="s">
        <v>30</v>
      </c>
      <c r="J17582" s="749" t="n">
        <v>46.9</v>
      </c>
    </row>
    <row collapsed="false" customFormat="false" customHeight="true" hidden="true" ht="12.75" outlineLevel="0" r="17583">
      <c r="A17583" s="749" t="s">
        <v>41407</v>
      </c>
      <c r="B17583" s="749" t="str">
        <f aca="false">C17583&amp;D17583&amp;E17583&amp;F17583&amp;G17583&amp;H17583</f>
        <v>EMENDA EM ELETRODUTO DE FERRO GALVANIZADO,DIAMETRO DE 3",COMPREENDENDO:CORTE,ABERTURA DE DUAS ROSCAS POR TARRACHA MANUAL,COLOCACAO DA LUVA,INCLUSIVE ESTA</v>
      </c>
      <c r="C17583" s="749" t="s">
        <v>41406</v>
      </c>
      <c r="D17583" s="749" t="s">
        <v>41389</v>
      </c>
      <c r="E17583" s="749" t="s">
        <v>41390</v>
      </c>
      <c r="I17583" s="749" t="s">
        <v>30</v>
      </c>
      <c r="J17583" s="749" t="n">
        <v>41.62</v>
      </c>
    </row>
    <row collapsed="false" customFormat="false" customHeight="true" hidden="true" ht="12.75" outlineLevel="0" r="17584">
      <c r="A17584" s="749" t="s">
        <v>41408</v>
      </c>
      <c r="B17584" s="749" t="str">
        <f aca="false">C17584&amp;D17584&amp;E17584&amp;F17584&amp;G17584&amp;H17584</f>
        <v>EMENDA EM ELETRODUTO DE FERRO GALVANIZADO,DIAMETRO DE 4",COMPREENDENDO:CORTE,ABERTURA DE DUAS ROSCAS POR TARRACHA MANUAL,COLOCACAO DA LUVA,INCLUSIVE ESTA</v>
      </c>
      <c r="C17584" s="749" t="s">
        <v>41409</v>
      </c>
      <c r="D17584" s="749" t="s">
        <v>41389</v>
      </c>
      <c r="E17584" s="749" t="s">
        <v>41390</v>
      </c>
      <c r="I17584" s="749" t="s">
        <v>30</v>
      </c>
      <c r="J17584" s="749" t="n">
        <v>72.62</v>
      </c>
    </row>
    <row collapsed="false" customFormat="false" customHeight="true" hidden="true" ht="12.75" outlineLevel="0" r="17585">
      <c r="A17585" s="749" t="s">
        <v>41410</v>
      </c>
      <c r="B17585" s="749" t="str">
        <f aca="false">C17585&amp;D17585&amp;E17585&amp;F17585&amp;G17585&amp;H17585</f>
        <v>EMENDA EM ELETRODUTO DE FERRO GALVANIZADO,DIAMETRO DE 4",COMPREENDENDO:CORTE,ABERTURA DE DUAS ROSCAS POR TARRACHA MANUAL,COLOCACAO DA LUVA,INCLUSIVE ESTA</v>
      </c>
      <c r="C17585" s="749" t="s">
        <v>41409</v>
      </c>
      <c r="D17585" s="749" t="s">
        <v>41389</v>
      </c>
      <c r="E17585" s="749" t="s">
        <v>41390</v>
      </c>
      <c r="I17585" s="749" t="s">
        <v>30</v>
      </c>
      <c r="J17585" s="749" t="n">
        <v>65.11</v>
      </c>
    </row>
    <row collapsed="false" customFormat="false" customHeight="true" hidden="true" ht="12.75" outlineLevel="0" r="17586">
      <c r="A17586" s="749" t="s">
        <v>41411</v>
      </c>
      <c r="B17586" s="749" t="str">
        <f aca="false">C17586&amp;D17586&amp;E17586&amp;F17586&amp;G17586&amp;H17586</f>
        <v>CORTE E ABERTURA DE DUAS ROSCAS,POR TARRAXA MANUAL,E COLOCACAO DE CONEXOES DE FERRO GALVANIZADO,COM COSTURA,COM DIAMETRO DE 1/2",EXCLUSIVE A PECA</v>
      </c>
      <c r="C17586" s="749" t="s">
        <v>41412</v>
      </c>
      <c r="D17586" s="749" t="s">
        <v>41413</v>
      </c>
      <c r="E17586" s="749" t="s">
        <v>41414</v>
      </c>
      <c r="I17586" s="749" t="s">
        <v>30</v>
      </c>
      <c r="J17586" s="749" t="n">
        <v>10.64</v>
      </c>
    </row>
    <row collapsed="false" customFormat="false" customHeight="true" hidden="true" ht="12.75" outlineLevel="0" r="17587">
      <c r="A17587" s="749" t="s">
        <v>41415</v>
      </c>
      <c r="B17587" s="749" t="str">
        <f aca="false">C17587&amp;D17587&amp;E17587&amp;F17587&amp;G17587&amp;H17587</f>
        <v>CORTE E ABERTURA DE DUAS ROSCAS,POR TARRAXA MANUAL,E COLOCACAO DE CONEXOES DE FERRO GALVANIZADO,COM COSTURA,COM DIAMETRO DE 1/2",EXCLUSIVE A PECA</v>
      </c>
      <c r="C17587" s="749" t="s">
        <v>41412</v>
      </c>
      <c r="D17587" s="749" t="s">
        <v>41413</v>
      </c>
      <c r="E17587" s="749" t="s">
        <v>41414</v>
      </c>
      <c r="I17587" s="749" t="s">
        <v>30</v>
      </c>
      <c r="J17587" s="749" t="n">
        <v>9.22</v>
      </c>
    </row>
    <row collapsed="false" customFormat="false" customHeight="true" hidden="true" ht="12.75" outlineLevel="0" r="17588">
      <c r="A17588" s="749" t="s">
        <v>41416</v>
      </c>
      <c r="B17588" s="749" t="str">
        <f aca="false">C17588&amp;D17588&amp;E17588&amp;F17588&amp;G17588&amp;H17588</f>
        <v>CORTE E ABERTURA DE DUAS ROSCAS,POR TARRAXA MANUAL,E COLOCACAO DE CONEXOES DE FERRO GALVANIZADO,COM COSTURA,COM DIAMETRO DE 3/4",EXCLUSIVE A PECA</v>
      </c>
      <c r="C17588" s="749" t="s">
        <v>41412</v>
      </c>
      <c r="D17588" s="749" t="s">
        <v>41413</v>
      </c>
      <c r="E17588" s="749" t="s">
        <v>41417</v>
      </c>
      <c r="I17588" s="749" t="s">
        <v>30</v>
      </c>
      <c r="J17588" s="749" t="n">
        <v>12.41</v>
      </c>
    </row>
    <row collapsed="false" customFormat="false" customHeight="true" hidden="true" ht="12.75" outlineLevel="0" r="17589">
      <c r="A17589" s="749" t="s">
        <v>41418</v>
      </c>
      <c r="B17589" s="749" t="str">
        <f aca="false">C17589&amp;D17589&amp;E17589&amp;F17589&amp;G17589&amp;H17589</f>
        <v>CORTE E ABERTURA DE DUAS ROSCAS,POR TARRAXA MANUAL,E COLOCACAO DE CONEXOES DE FERRO GALVANIZADO,COM COSTURA,COM DIAMETRO DE 3/4",EXCLUSIVE A PECA</v>
      </c>
      <c r="C17589" s="749" t="s">
        <v>41412</v>
      </c>
      <c r="D17589" s="749" t="s">
        <v>41413</v>
      </c>
      <c r="E17589" s="749" t="s">
        <v>41417</v>
      </c>
      <c r="I17589" s="749" t="s">
        <v>30</v>
      </c>
      <c r="J17589" s="749" t="n">
        <v>10.75</v>
      </c>
    </row>
    <row collapsed="false" customFormat="false" customHeight="true" hidden="true" ht="12.75" outlineLevel="0" r="17590">
      <c r="A17590" s="749" t="s">
        <v>41419</v>
      </c>
      <c r="B17590" s="749" t="str">
        <f aca="false">C17590&amp;D17590&amp;E17590&amp;F17590&amp;G17590&amp;H17590</f>
        <v>CORTE E ABERTURA DE DUAS ROSCAS,POR TARRAXA MANUAL,E COLOCACAO DE CONEXOES DE FERRO GALVANIZADO,COM COSTURA,COM DIAMETRO DE 1",EXCLUSIVE A PECA</v>
      </c>
      <c r="C17590" s="749" t="s">
        <v>41412</v>
      </c>
      <c r="D17590" s="749" t="s">
        <v>41413</v>
      </c>
      <c r="E17590" s="749" t="s">
        <v>41420</v>
      </c>
      <c r="I17590" s="749" t="s">
        <v>30</v>
      </c>
      <c r="J17590" s="749" t="n">
        <v>15.07</v>
      </c>
    </row>
    <row collapsed="false" customFormat="false" customHeight="true" hidden="true" ht="12.75" outlineLevel="0" r="17591">
      <c r="A17591" s="749" t="s">
        <v>41421</v>
      </c>
      <c r="B17591" s="749" t="str">
        <f aca="false">C17591&amp;D17591&amp;E17591&amp;F17591&amp;G17591&amp;H17591</f>
        <v>CORTE E ABERTURA DE DUAS ROSCAS,POR TARRAXA MANUAL,E COLOCACAO DE CONEXOES DE FERRO GALVANIZADO,COM COSTURA,COM DIAMETRO DE 1",EXCLUSIVE A PECA</v>
      </c>
      <c r="C17591" s="749" t="s">
        <v>41412</v>
      </c>
      <c r="D17591" s="749" t="s">
        <v>41413</v>
      </c>
      <c r="E17591" s="749" t="s">
        <v>41420</v>
      </c>
      <c r="I17591" s="749" t="s">
        <v>30</v>
      </c>
      <c r="J17591" s="749" t="n">
        <v>13.06</v>
      </c>
    </row>
    <row collapsed="false" customFormat="false" customHeight="true" hidden="true" ht="12.75" outlineLevel="0" r="17592">
      <c r="A17592" s="749" t="s">
        <v>41422</v>
      </c>
      <c r="B17592" s="749" t="str">
        <f aca="false">C17592&amp;D17592&amp;E17592&amp;F17592&amp;G17592&amp;H17592</f>
        <v>CORTE E ABERTURA DE DUAS ROSCAS,POR TARRAXA MANUAL,E COLOCACAO DE CONEXOES DE FERRO GALVANIZADO,COM COSTURA,COM DIAMETRO DE 1.1/4",EXCLUSIVE A PECA</v>
      </c>
      <c r="C17592" s="749" t="s">
        <v>41412</v>
      </c>
      <c r="D17592" s="749" t="s">
        <v>41413</v>
      </c>
      <c r="E17592" s="749" t="s">
        <v>41423</v>
      </c>
      <c r="I17592" s="749" t="s">
        <v>30</v>
      </c>
      <c r="J17592" s="749" t="n">
        <v>16.84</v>
      </c>
    </row>
    <row collapsed="false" customFormat="false" customHeight="true" hidden="true" ht="12.75" outlineLevel="0" r="17593">
      <c r="A17593" s="749" t="s">
        <v>41424</v>
      </c>
      <c r="B17593" s="749" t="str">
        <f aca="false">C17593&amp;D17593&amp;E17593&amp;F17593&amp;G17593&amp;H17593</f>
        <v>CORTE E ABERTURA DE DUAS ROSCAS,POR TARRAXA MANUAL,E COLOCACAO DE CONEXOES DE FERRO GALVANIZADO,COM COSTURA,COM DIAMETRO DE 1.1/4",EXCLUSIVE A PECA</v>
      </c>
      <c r="C17593" s="749" t="s">
        <v>41412</v>
      </c>
      <c r="D17593" s="749" t="s">
        <v>41413</v>
      </c>
      <c r="E17593" s="749" t="s">
        <v>41423</v>
      </c>
      <c r="I17593" s="749" t="s">
        <v>30</v>
      </c>
      <c r="J17593" s="749" t="n">
        <v>14.59</v>
      </c>
    </row>
    <row collapsed="false" customFormat="false" customHeight="true" hidden="true" ht="12.75" outlineLevel="0" r="17594">
      <c r="A17594" s="749" t="s">
        <v>41425</v>
      </c>
      <c r="B17594" s="749" t="str">
        <f aca="false">C17594&amp;D17594&amp;E17594&amp;F17594&amp;G17594&amp;H17594</f>
        <v>CORTE E ABERTURA DE DUAS ROSCAS,POR TARRAXA MANUAL,E COLOCACAO DE CONEXOES DE FERRO GALVANIZADO,COM COSTURA,COM DIAMETRO DE 1.1/2",EXCLUSIVE A PECA</v>
      </c>
      <c r="C17594" s="749" t="s">
        <v>41412</v>
      </c>
      <c r="D17594" s="749" t="s">
        <v>41413</v>
      </c>
      <c r="E17594" s="749" t="s">
        <v>41426</v>
      </c>
      <c r="I17594" s="749" t="s">
        <v>30</v>
      </c>
      <c r="J17594" s="749" t="n">
        <v>23.05</v>
      </c>
    </row>
    <row collapsed="false" customFormat="false" customHeight="true" hidden="true" ht="12.75" outlineLevel="0" r="17595">
      <c r="A17595" s="749" t="s">
        <v>41427</v>
      </c>
      <c r="B17595" s="749" t="str">
        <f aca="false">C17595&amp;D17595&amp;E17595&amp;F17595&amp;G17595&amp;H17595</f>
        <v>CORTE E ABERTURA DE DUAS ROSCAS,POR TARRAXA MANUAL,E COLOCACAO DE CONEXOES DE FERRO GALVANIZADO,COM COSTURA,COM DIAMETRO DE 1.1/2",EXCLUSIVE A PECA</v>
      </c>
      <c r="C17595" s="749" t="s">
        <v>41412</v>
      </c>
      <c r="D17595" s="749" t="s">
        <v>41413</v>
      </c>
      <c r="E17595" s="749" t="s">
        <v>41426</v>
      </c>
      <c r="I17595" s="749" t="s">
        <v>30</v>
      </c>
      <c r="J17595" s="749" t="n">
        <v>19.97</v>
      </c>
    </row>
    <row collapsed="false" customFormat="false" customHeight="true" hidden="true" ht="12.75" outlineLevel="0" r="17596">
      <c r="A17596" s="749" t="s">
        <v>41428</v>
      </c>
      <c r="B17596" s="749" t="str">
        <f aca="false">C17596&amp;D17596&amp;E17596&amp;F17596&amp;G17596&amp;H17596</f>
        <v>CORTE E ABERTURA DE DUAS ROSCAS,POR TARRAXA MANUAL,E COLOCACAO DE CONEXOES DE FERRO GALVANIZADO,COM COSTURA,COM DIAMETRO DE 2",EXCLUSIVE A PECA</v>
      </c>
      <c r="C17596" s="749" t="s">
        <v>41412</v>
      </c>
      <c r="D17596" s="749" t="s">
        <v>41413</v>
      </c>
      <c r="E17596" s="749" t="s">
        <v>41429</v>
      </c>
      <c r="I17596" s="749" t="s">
        <v>30</v>
      </c>
      <c r="J17596" s="749" t="n">
        <v>28.37</v>
      </c>
    </row>
    <row collapsed="false" customFormat="false" customHeight="true" hidden="true" ht="12.75" outlineLevel="0" r="17597">
      <c r="A17597" s="749" t="s">
        <v>41430</v>
      </c>
      <c r="B17597" s="749" t="str">
        <f aca="false">C17597&amp;D17597&amp;E17597&amp;F17597&amp;G17597&amp;H17597</f>
        <v>CORTE E ABERTURA DE DUAS ROSCAS,POR TARRAXA MANUAL,E COLOCACAO DE CONEXOES DE FERRO GALVANIZADO,COM COSTURA,COM DIAMETRO DE 2",EXCLUSIVE A PECA</v>
      </c>
      <c r="C17597" s="749" t="s">
        <v>41412</v>
      </c>
      <c r="D17597" s="749" t="s">
        <v>41413</v>
      </c>
      <c r="E17597" s="749" t="s">
        <v>41429</v>
      </c>
      <c r="I17597" s="749" t="s">
        <v>30</v>
      </c>
      <c r="J17597" s="749" t="n">
        <v>24.58</v>
      </c>
    </row>
    <row collapsed="false" customFormat="false" customHeight="true" hidden="true" ht="12.75" outlineLevel="0" r="17598">
      <c r="A17598" s="749" t="s">
        <v>41431</v>
      </c>
      <c r="B17598" s="749" t="str">
        <f aca="false">C17598&amp;D17598&amp;E17598&amp;F17598&amp;G17598&amp;H17598</f>
        <v>CORTE E ABERTURA DE DUAS ROSCAS,POR TARRAXA MANUAL,E COLOCACAO DE CONEXOES DE FERRO GALVANIZADO,COM COSTURA,COM DIAMETRO DE 2.1/2",EXCLUSIVE A PECA</v>
      </c>
      <c r="C17598" s="749" t="s">
        <v>41412</v>
      </c>
      <c r="D17598" s="749" t="s">
        <v>41413</v>
      </c>
      <c r="E17598" s="749" t="s">
        <v>41432</v>
      </c>
      <c r="I17598" s="749" t="s">
        <v>30</v>
      </c>
      <c r="J17598" s="749" t="n">
        <v>42.56</v>
      </c>
    </row>
    <row collapsed="false" customFormat="false" customHeight="true" hidden="true" ht="12.75" outlineLevel="0" r="17599">
      <c r="A17599" s="749" t="s">
        <v>41433</v>
      </c>
      <c r="B17599" s="749" t="str">
        <f aca="false">C17599&amp;D17599&amp;E17599&amp;F17599&amp;G17599&amp;H17599</f>
        <v>CORTE E ABERTURA DE DUAS ROSCAS,POR TARRAXA MANUAL,E COLOCACAO DE CONEXOES DE FERRO GALVANIZADO,COM COSTURA,COM DIAMETRO DE 2.1/2",EXCLUSIVE A PECA</v>
      </c>
      <c r="C17599" s="749" t="s">
        <v>41412</v>
      </c>
      <c r="D17599" s="749" t="s">
        <v>41413</v>
      </c>
      <c r="E17599" s="749" t="s">
        <v>41432</v>
      </c>
      <c r="I17599" s="749" t="s">
        <v>30</v>
      </c>
      <c r="J17599" s="749" t="n">
        <v>36.88</v>
      </c>
    </row>
    <row collapsed="false" customFormat="false" customHeight="true" hidden="true" ht="12.75" outlineLevel="0" r="17600">
      <c r="A17600" s="749" t="s">
        <v>41434</v>
      </c>
      <c r="B17600" s="749" t="str">
        <f aca="false">C17600&amp;D17600&amp;E17600&amp;F17600&amp;G17600&amp;H17600</f>
        <v>CORTE E ABERTURA DE DUAS ROSCAS,POR TARRAXA MANUAL,E COLOCACAO DE CONEXOES DE FERRO GALVANIZADO,COM COSTURA,COM DIAMETRO DE 3",EXCLUSIVE A PECA</v>
      </c>
      <c r="C17600" s="749" t="s">
        <v>41412</v>
      </c>
      <c r="D17600" s="749" t="s">
        <v>41413</v>
      </c>
      <c r="E17600" s="749" t="s">
        <v>41435</v>
      </c>
      <c r="I17600" s="749" t="s">
        <v>30</v>
      </c>
      <c r="J17600" s="749" t="n">
        <v>53.2</v>
      </c>
    </row>
    <row collapsed="false" customFormat="false" customHeight="true" hidden="true" ht="12.75" outlineLevel="0" r="17601">
      <c r="A17601" s="749" t="s">
        <v>41436</v>
      </c>
      <c r="B17601" s="749" t="str">
        <f aca="false">C17601&amp;D17601&amp;E17601&amp;F17601&amp;G17601&amp;H17601</f>
        <v>CORTE E ABERTURA DE DUAS ROSCAS,POR TARRAXA MANUAL,E COLOCACAO DE CONEXOES DE FERRO GALVANIZADO,COM COSTURA,COM DIAMETRO DE 3",EXCLUSIVE A PECA</v>
      </c>
      <c r="C17601" s="749" t="s">
        <v>41412</v>
      </c>
      <c r="D17601" s="749" t="s">
        <v>41413</v>
      </c>
      <c r="E17601" s="749" t="s">
        <v>41435</v>
      </c>
      <c r="I17601" s="749" t="s">
        <v>30</v>
      </c>
      <c r="J17601" s="749" t="n">
        <v>46.1</v>
      </c>
    </row>
    <row collapsed="false" customFormat="false" customHeight="true" hidden="true" ht="12.75" outlineLevel="0" r="17602">
      <c r="A17602" s="749" t="s">
        <v>41437</v>
      </c>
      <c r="B17602" s="749" t="str">
        <f aca="false">C17602&amp;D17602&amp;E17602&amp;F17602&amp;G17602&amp;H17602</f>
        <v>CORTE E ABERTURA DE DUAS ROSCAS,POR TARRAXA MANUAL,E COLOCACAO DE CONEXOES DE FERRO GALVANIZADO,COM COSTURA,COM DIAMETRO DE 4",EXCLUSIVE A PECA</v>
      </c>
      <c r="C17602" s="749" t="s">
        <v>41412</v>
      </c>
      <c r="D17602" s="749" t="s">
        <v>41413</v>
      </c>
      <c r="E17602" s="749" t="s">
        <v>41438</v>
      </c>
      <c r="I17602" s="749" t="s">
        <v>30</v>
      </c>
      <c r="J17602" s="749" t="n">
        <v>67.39</v>
      </c>
    </row>
    <row collapsed="false" customFormat="false" customHeight="true" hidden="true" ht="12.75" outlineLevel="0" r="17603">
      <c r="A17603" s="749" t="s">
        <v>41439</v>
      </c>
      <c r="B17603" s="749" t="str">
        <f aca="false">C17603&amp;D17603&amp;E17603&amp;F17603&amp;G17603&amp;H17603</f>
        <v>CORTE E ABERTURA DE DUAS ROSCAS,POR TARRAXA MANUAL,E COLOCACAO DE CONEXOES DE FERRO GALVANIZADO,COM COSTURA,COM DIAMETRO DE 4",EXCLUSIVE A PECA</v>
      </c>
      <c r="C17603" s="749" t="s">
        <v>41412</v>
      </c>
      <c r="D17603" s="749" t="s">
        <v>41413</v>
      </c>
      <c r="E17603" s="749" t="s">
        <v>41438</v>
      </c>
      <c r="I17603" s="749" t="s">
        <v>30</v>
      </c>
      <c r="J17603" s="749" t="n">
        <v>58.39</v>
      </c>
    </row>
    <row collapsed="false" customFormat="false" customHeight="true" hidden="true" ht="12.75" outlineLevel="0" r="17604">
      <c r="A17604" s="749" t="s">
        <v>41440</v>
      </c>
      <c r="B17604" s="749" t="str">
        <f aca="false">C17604&amp;D17604&amp;E17604&amp;F17604&amp;G17604&amp;H17604</f>
        <v>CORTE E ABERTURA DE DUAS ROSCAS,POR TARRAXA MANUAL,COLOCACAO DE CONEXOES EM TUBULACAO PARA VAPOR(SCH-40 OU SCH-80),NO DIAMETRO DE 1/2",EXCLUSIVE A PECA</v>
      </c>
      <c r="C17604" s="749" t="s">
        <v>41441</v>
      </c>
      <c r="D17604" s="749" t="s">
        <v>41442</v>
      </c>
      <c r="E17604" s="749" t="s">
        <v>41443</v>
      </c>
      <c r="I17604" s="749" t="s">
        <v>30</v>
      </c>
      <c r="J17604" s="749" t="n">
        <v>12.41</v>
      </c>
    </row>
    <row collapsed="false" customFormat="false" customHeight="true" hidden="true" ht="12.75" outlineLevel="0" r="17605">
      <c r="A17605" s="749" t="s">
        <v>41444</v>
      </c>
      <c r="B17605" s="749" t="str">
        <f aca="false">C17605&amp;D17605&amp;E17605&amp;F17605&amp;G17605&amp;H17605</f>
        <v>CORTE E ABERTURA DE DUAS ROSCAS,POR TARRAXA MANUAL,COLOCACAO DE CONEXOES EM TUBULACAO PARA VAPOR(SCH-40 OU SCH-80),NO DIAMETRO DE 1/2",EXCLUSIVE A PECA</v>
      </c>
      <c r="C17605" s="749" t="s">
        <v>41441</v>
      </c>
      <c r="D17605" s="749" t="s">
        <v>41442</v>
      </c>
      <c r="E17605" s="749" t="s">
        <v>41443</v>
      </c>
      <c r="I17605" s="749" t="s">
        <v>30</v>
      </c>
      <c r="J17605" s="749" t="n">
        <v>10.75</v>
      </c>
    </row>
    <row collapsed="false" customFormat="false" customHeight="true" hidden="true" ht="12.75" outlineLevel="0" r="17606">
      <c r="A17606" s="749" t="s">
        <v>41445</v>
      </c>
      <c r="B17606" s="749" t="str">
        <f aca="false">C17606&amp;D17606&amp;E17606&amp;F17606&amp;G17606&amp;H17606</f>
        <v>CORTE E ABERTURA DE DUAS ROSCAS,POR TARRAXA MANUAL,COLOCACAO DE CONEXOES EM TUBULACAO PARA VAPOR(SCH-40 OU SCH-80),NO DIAMETRO DE 3/4",EXCLUSIVE A PECA</v>
      </c>
      <c r="C17606" s="749" t="s">
        <v>41441</v>
      </c>
      <c r="D17606" s="749" t="s">
        <v>41442</v>
      </c>
      <c r="E17606" s="749" t="s">
        <v>41446</v>
      </c>
      <c r="I17606" s="749" t="s">
        <v>30</v>
      </c>
      <c r="J17606" s="749" t="n">
        <v>14.18</v>
      </c>
    </row>
    <row collapsed="false" customFormat="false" customHeight="true" hidden="true" ht="12.75" outlineLevel="0" r="17607">
      <c r="A17607" s="749" t="s">
        <v>41447</v>
      </c>
      <c r="B17607" s="749" t="str">
        <f aca="false">C17607&amp;D17607&amp;E17607&amp;F17607&amp;G17607&amp;H17607</f>
        <v>CORTE E ABERTURA DE DUAS ROSCAS,POR TARRAXA MANUAL,COLOCACAO DE CONEXOES EM TUBULACAO PARA VAPOR(SCH-40 OU SCH-80),NO DIAMETRO DE 3/4",EXCLUSIVE A PECA</v>
      </c>
      <c r="C17607" s="749" t="s">
        <v>41441</v>
      </c>
      <c r="D17607" s="749" t="s">
        <v>41442</v>
      </c>
      <c r="E17607" s="749" t="s">
        <v>41446</v>
      </c>
      <c r="I17607" s="749" t="s">
        <v>30</v>
      </c>
      <c r="J17607" s="749" t="n">
        <v>12.29</v>
      </c>
    </row>
    <row collapsed="false" customFormat="false" customHeight="true" hidden="true" ht="12.75" outlineLevel="0" r="17608">
      <c r="A17608" s="749" t="s">
        <v>41448</v>
      </c>
      <c r="B17608" s="749" t="str">
        <f aca="false">C17608&amp;D17608&amp;E17608&amp;F17608&amp;G17608&amp;H17608</f>
        <v>CORTE E ABERTURA DE DUAS ROSCAS,POR TARRAXA MANUAL,COLOCACAO DE CONEXOES EM TUBULACAO PARA VAPOR(SCH-40 OU SCH-80),NO DIAMETRO DE 1",EXCLUSIVE A PECA</v>
      </c>
      <c r="C17608" s="749" t="s">
        <v>41441</v>
      </c>
      <c r="D17608" s="749" t="s">
        <v>41442</v>
      </c>
      <c r="E17608" s="749" t="s">
        <v>41449</v>
      </c>
      <c r="I17608" s="749" t="s">
        <v>30</v>
      </c>
      <c r="J17608" s="749" t="n">
        <v>19.51</v>
      </c>
    </row>
    <row collapsed="false" customFormat="false" customHeight="true" hidden="true" ht="12.75" outlineLevel="0" r="17609">
      <c r="A17609" s="749" t="s">
        <v>41450</v>
      </c>
      <c r="B17609" s="749" t="str">
        <f aca="false">C17609&amp;D17609&amp;E17609&amp;F17609&amp;G17609&amp;H17609</f>
        <v>CORTE E ABERTURA DE DUAS ROSCAS,POR TARRAXA MANUAL,COLOCACAO DE CONEXOES EM TUBULACAO PARA VAPOR(SCH-40 OU SCH-80),NO DIAMETRO DE 1",EXCLUSIVE A PECA</v>
      </c>
      <c r="C17609" s="749" t="s">
        <v>41441</v>
      </c>
      <c r="D17609" s="749" t="s">
        <v>41442</v>
      </c>
      <c r="E17609" s="749" t="s">
        <v>41449</v>
      </c>
      <c r="I17609" s="749" t="s">
        <v>30</v>
      </c>
      <c r="J17609" s="749" t="n">
        <v>16.9</v>
      </c>
    </row>
    <row collapsed="false" customFormat="false" customHeight="true" hidden="true" ht="12.75" outlineLevel="0" r="17610">
      <c r="A17610" s="749" t="s">
        <v>41451</v>
      </c>
      <c r="B17610" s="749" t="str">
        <f aca="false">C17610&amp;D17610&amp;E17610&amp;F17610&amp;G17610&amp;H17610</f>
        <v>CORTE E ABERTURA DE DUAS ROSCAS,POR TARRAXA MANUAL,COLOCACAO DE CONEXOES EM TUBULACAO PARA VAPOR(SCH-40 OU SCH-80),NO DIAMETRO DE 1.1/4",EXCLUSIVE A PECA</v>
      </c>
      <c r="C17610" s="749" t="s">
        <v>41441</v>
      </c>
      <c r="D17610" s="749" t="s">
        <v>41442</v>
      </c>
      <c r="E17610" s="749" t="s">
        <v>41452</v>
      </c>
      <c r="I17610" s="749" t="s">
        <v>30</v>
      </c>
      <c r="J17610" s="749" t="n">
        <v>19.86</v>
      </c>
    </row>
    <row collapsed="false" customFormat="false" customHeight="true" hidden="true" ht="12.75" outlineLevel="0" r="17611">
      <c r="A17611" s="749" t="s">
        <v>41453</v>
      </c>
      <c r="B17611" s="749" t="str">
        <f aca="false">C17611&amp;D17611&amp;E17611&amp;F17611&amp;G17611&amp;H17611</f>
        <v>CORTE E ABERTURA DE DUAS ROSCAS,POR TARRAXA MANUAL,COLOCACAO DE CONEXOES EM TUBULACAO PARA VAPOR(SCH-40 OU SCH-80),NO DIAMETRO DE 1.1/4",EXCLUSIVE A PECA</v>
      </c>
      <c r="C17611" s="749" t="s">
        <v>41441</v>
      </c>
      <c r="D17611" s="749" t="s">
        <v>41442</v>
      </c>
      <c r="E17611" s="749" t="s">
        <v>41452</v>
      </c>
      <c r="I17611" s="749" t="s">
        <v>30</v>
      </c>
      <c r="J17611" s="749" t="n">
        <v>17.21</v>
      </c>
    </row>
    <row collapsed="false" customFormat="false" customHeight="true" hidden="true" ht="12.75" outlineLevel="0" r="17612">
      <c r="A17612" s="749" t="s">
        <v>41454</v>
      </c>
      <c r="B17612" s="749" t="str">
        <f aca="false">C17612&amp;D17612&amp;E17612&amp;F17612&amp;G17612&amp;H17612</f>
        <v>CORTE E ABERTURA DE DUAS ROSCAS,POR TARRAXA MANUAL,COLOCACAO DE CONEXOES EM TUBULACAO PARA VAPOR(SCH-40 OU SCH-80),NO DIAMETRO DE 1.1/2",EXCLUSIVE A PECA</v>
      </c>
      <c r="C17612" s="749" t="s">
        <v>41441</v>
      </c>
      <c r="D17612" s="749" t="s">
        <v>41442</v>
      </c>
      <c r="E17612" s="749" t="s">
        <v>41455</v>
      </c>
      <c r="I17612" s="749" t="s">
        <v>30</v>
      </c>
      <c r="J17612" s="749" t="n">
        <v>24.83</v>
      </c>
    </row>
    <row collapsed="false" customFormat="false" customHeight="true" hidden="true" ht="12.75" outlineLevel="0" r="17613">
      <c r="A17613" s="749" t="s">
        <v>41456</v>
      </c>
      <c r="B17613" s="749" t="str">
        <f aca="false">C17613&amp;D17613&amp;E17613&amp;F17613&amp;G17613&amp;H17613</f>
        <v>CORTE E ABERTURA DE DUAS ROSCAS,POR TARRAXA MANUAL,COLOCACAO DE CONEXOES EM TUBULACAO PARA VAPOR(SCH-40 OU SCH-80),NO DIAMETRO DE 1.1/2",EXCLUSIVE A PECA</v>
      </c>
      <c r="C17613" s="749" t="s">
        <v>41441</v>
      </c>
      <c r="D17613" s="749" t="s">
        <v>41442</v>
      </c>
      <c r="E17613" s="749" t="s">
        <v>41455</v>
      </c>
      <c r="I17613" s="749" t="s">
        <v>30</v>
      </c>
      <c r="J17613" s="749" t="n">
        <v>21.51</v>
      </c>
    </row>
    <row collapsed="false" customFormat="false" customHeight="true" hidden="true" ht="12.75" outlineLevel="0" r="17614">
      <c r="A17614" s="749" t="s">
        <v>41457</v>
      </c>
      <c r="B17614" s="749" t="str">
        <f aca="false">C17614&amp;D17614&amp;E17614&amp;F17614&amp;G17614&amp;H17614</f>
        <v>CORTE E ABERTURA DE DUAS ROSCAS,POR TARRAXA MANUAL,COLOCACAO DE CONEXOES EM TUBULACAO PARA VAPOR(SCH-40 OU SCH-80),NO DIAMETRO DE 2",EXCLUSIVE A PECA</v>
      </c>
      <c r="C17614" s="749" t="s">
        <v>41441</v>
      </c>
      <c r="D17614" s="749" t="s">
        <v>41442</v>
      </c>
      <c r="E17614" s="749" t="s">
        <v>41458</v>
      </c>
      <c r="I17614" s="749" t="s">
        <v>30</v>
      </c>
      <c r="J17614" s="749" t="n">
        <v>39.02</v>
      </c>
    </row>
    <row collapsed="false" customFormat="false" customHeight="true" hidden="true" ht="12.75" outlineLevel="0" r="17615">
      <c r="A17615" s="749" t="s">
        <v>41459</v>
      </c>
      <c r="B17615" s="749" t="str">
        <f aca="false">C17615&amp;D17615&amp;E17615&amp;F17615&amp;G17615&amp;H17615</f>
        <v>CORTE E ABERTURA DE DUAS ROSCAS,POR TARRAXA MANUAL,COLOCACAO DE CONEXOES EM TUBULACAO PARA VAPOR(SCH-40 OU SCH-80),NO DIAMETRO DE 2",EXCLUSIVE A PECA</v>
      </c>
      <c r="C17615" s="749" t="s">
        <v>41441</v>
      </c>
      <c r="D17615" s="749" t="s">
        <v>41442</v>
      </c>
      <c r="E17615" s="749" t="s">
        <v>41458</v>
      </c>
      <c r="I17615" s="749" t="s">
        <v>30</v>
      </c>
      <c r="J17615" s="749" t="n">
        <v>33.8</v>
      </c>
    </row>
    <row collapsed="false" customFormat="false" customHeight="true" hidden="true" ht="12.75" outlineLevel="0" r="17616">
      <c r="A17616" s="749" t="s">
        <v>41460</v>
      </c>
      <c r="B17616" s="749" t="str">
        <f aca="false">C17616&amp;D17616&amp;E17616&amp;F17616&amp;G17616&amp;H17616</f>
        <v>CORTE E ABERTURA DE DUAS ROSCAS,POR TARRAXA MANUAL,COLOCACAO DE CONEXOES EM TUBULACAO PARA VAPOR(SCH-40 OU SCH-80),NO DIAMETRO DE 2.1/2",EXCLUSIVE A PECA</v>
      </c>
      <c r="C17616" s="749" t="s">
        <v>41441</v>
      </c>
      <c r="D17616" s="749" t="s">
        <v>41442</v>
      </c>
      <c r="E17616" s="749" t="s">
        <v>41461</v>
      </c>
      <c r="I17616" s="749" t="s">
        <v>30</v>
      </c>
      <c r="J17616" s="749" t="n">
        <v>70.94</v>
      </c>
    </row>
    <row collapsed="false" customFormat="false" customHeight="true" hidden="true" ht="12.75" outlineLevel="0" r="17617">
      <c r="A17617" s="749" t="s">
        <v>41462</v>
      </c>
      <c r="B17617" s="749" t="str">
        <f aca="false">C17617&amp;D17617&amp;E17617&amp;F17617&amp;G17617&amp;H17617</f>
        <v>CORTE E ABERTURA DE DUAS ROSCAS,POR TARRAXA MANUAL,COLOCACAO DE CONEXOES EM TUBULACAO PARA VAPOR(SCH-40 OU SCH-80),NO DIAMETRO DE 2.1/2",EXCLUSIVE A PECA</v>
      </c>
      <c r="C17617" s="749" t="s">
        <v>41441</v>
      </c>
      <c r="D17617" s="749" t="s">
        <v>41442</v>
      </c>
      <c r="E17617" s="749" t="s">
        <v>41461</v>
      </c>
      <c r="I17617" s="749" t="s">
        <v>30</v>
      </c>
      <c r="J17617" s="749" t="n">
        <v>61.47</v>
      </c>
    </row>
    <row collapsed="false" customFormat="false" customHeight="true" hidden="true" ht="12.75" outlineLevel="0" r="17618">
      <c r="A17618" s="749" t="s">
        <v>41463</v>
      </c>
      <c r="B17618" s="749" t="str">
        <f aca="false">C17618&amp;D17618&amp;E17618&amp;F17618&amp;G17618&amp;H17618</f>
        <v>CORTE E ABERTURA DE DUAS ROSCAS,POR TARRAXA MANUAL,COLOCACAO DE CONEXOES EM TUBULACAO PARA VAPOR(SCH-40 OU SCH-80),NO DIAMETRO DE 3",EXCLUSIVE A PECA</v>
      </c>
      <c r="C17618" s="749" t="s">
        <v>41441</v>
      </c>
      <c r="D17618" s="749" t="s">
        <v>41442</v>
      </c>
      <c r="E17618" s="749" t="s">
        <v>41464</v>
      </c>
      <c r="I17618" s="749" t="s">
        <v>30</v>
      </c>
      <c r="J17618" s="749" t="n">
        <v>81.58</v>
      </c>
    </row>
    <row collapsed="false" customFormat="false" customHeight="true" hidden="true" ht="12.75" outlineLevel="0" r="17619">
      <c r="A17619" s="749" t="s">
        <v>41465</v>
      </c>
      <c r="B17619" s="749" t="str">
        <f aca="false">C17619&amp;D17619&amp;E17619&amp;F17619&amp;G17619&amp;H17619</f>
        <v>CORTE E ABERTURA DE DUAS ROSCAS,POR TARRAXA MANUAL,COLOCACAO DE CONEXOES EM TUBULACAO PARA VAPOR(SCH-40 OU SCH-80),NO DIAMETRO DE 3",EXCLUSIVE A PECA</v>
      </c>
      <c r="C17619" s="749" t="s">
        <v>41441</v>
      </c>
      <c r="D17619" s="749" t="s">
        <v>41442</v>
      </c>
      <c r="E17619" s="749" t="s">
        <v>41464</v>
      </c>
      <c r="I17619" s="749" t="s">
        <v>30</v>
      </c>
      <c r="J17619" s="749" t="n">
        <v>70.69</v>
      </c>
    </row>
    <row collapsed="false" customFormat="false" customHeight="true" hidden="true" ht="12.75" outlineLevel="0" r="17620">
      <c r="A17620" s="749" t="s">
        <v>41466</v>
      </c>
      <c r="B17620" s="749" t="str">
        <f aca="false">C17620&amp;D17620&amp;E17620&amp;F17620&amp;G17620&amp;H17620</f>
        <v>CORTE E ABERTURA DE DUAS ROSCAS,POR TARRAXA MANUAL,COLOCACAO DE CONEXOES EM TUBULACAO PARA VAPOR(SCH-40 OU SCH-80),NO DIAMETRO DE 4",EXCLUSIVE A PECA</v>
      </c>
      <c r="C17620" s="749" t="s">
        <v>41441</v>
      </c>
      <c r="D17620" s="749" t="s">
        <v>41442</v>
      </c>
      <c r="E17620" s="749" t="s">
        <v>41467</v>
      </c>
      <c r="I17620" s="749" t="s">
        <v>30</v>
      </c>
      <c r="J17620" s="749" t="n">
        <v>102.87</v>
      </c>
    </row>
    <row collapsed="false" customFormat="false" customHeight="true" hidden="true" ht="12.75" outlineLevel="0" r="17621">
      <c r="A17621" s="749" t="s">
        <v>41468</v>
      </c>
      <c r="B17621" s="749" t="str">
        <f aca="false">C17621&amp;D17621&amp;E17621&amp;F17621&amp;G17621&amp;H17621</f>
        <v>CORTE E ABERTURA DE DUAS ROSCAS,POR TARRAXA MANUAL,COLOCACAO DE CONEXOES EM TUBULACAO PARA VAPOR(SCH-40 OU SCH-80),NO DIAMETRO DE 4",EXCLUSIVE A PECA</v>
      </c>
      <c r="C17621" s="749" t="s">
        <v>41441</v>
      </c>
      <c r="D17621" s="749" t="s">
        <v>41442</v>
      </c>
      <c r="E17621" s="749" t="s">
        <v>41467</v>
      </c>
      <c r="I17621" s="749" t="s">
        <v>30</v>
      </c>
      <c r="J17621" s="749" t="n">
        <v>89.13</v>
      </c>
    </row>
    <row collapsed="false" customFormat="false" customHeight="true" hidden="true" ht="12.75" outlineLevel="0" r="17622">
      <c r="A17622" s="749" t="s">
        <v>41469</v>
      </c>
      <c r="B17622" s="749" t="str">
        <f aca="false">C17622&amp;D17622&amp;E17622&amp;F17622&amp;G17622&amp;H17622</f>
        <v>CORTE E ABERTURA DE DUAS ROSCAS,POR TARRAXA MANUAL,COLOCACAO DE CONEXOES EM TUBOS DE PVC ROSQUEAVEIS,COM DIAMETRO DE 1/2",EXCLUSIVE A PECA</v>
      </c>
      <c r="C17622" s="749" t="s">
        <v>41441</v>
      </c>
      <c r="D17622" s="749" t="s">
        <v>41470</v>
      </c>
      <c r="E17622" s="749" t="s">
        <v>41471</v>
      </c>
      <c r="I17622" s="749" t="s">
        <v>30</v>
      </c>
      <c r="J17622" s="749" t="n">
        <v>4.43</v>
      </c>
    </row>
    <row collapsed="false" customFormat="false" customHeight="true" hidden="true" ht="12.75" outlineLevel="0" r="17623">
      <c r="A17623" s="749" t="s">
        <v>41472</v>
      </c>
      <c r="B17623" s="749" t="str">
        <f aca="false">C17623&amp;D17623&amp;E17623&amp;F17623&amp;G17623&amp;H17623</f>
        <v>CORTE E ABERTURA DE DUAS ROSCAS,POR TARRAXA MANUAL,COLOCACAO DE CONEXOES EM TUBOS DE PVC ROSQUEAVEIS,COM DIAMETRO DE 1/2",EXCLUSIVE A PECA</v>
      </c>
      <c r="C17623" s="749" t="s">
        <v>41441</v>
      </c>
      <c r="D17623" s="749" t="s">
        <v>41470</v>
      </c>
      <c r="E17623" s="749" t="s">
        <v>41471</v>
      </c>
      <c r="I17623" s="749" t="s">
        <v>30</v>
      </c>
      <c r="J17623" s="749" t="n">
        <v>3.84</v>
      </c>
    </row>
    <row collapsed="false" customFormat="false" customHeight="true" hidden="true" ht="12.75" outlineLevel="0" r="17624">
      <c r="A17624" s="749" t="s">
        <v>41473</v>
      </c>
      <c r="B17624" s="749" t="str">
        <f aca="false">C17624&amp;D17624&amp;E17624&amp;F17624&amp;G17624&amp;H17624</f>
        <v>CORTE E ABERTURA DE DUAS ROSCAS,POR TARRAXA MANUAL,COLOCACAO DE CONEXOES EM TUBOS DE PVC ROSQUEAVEIS,COM DIAMETRO DE 3/4",EXCLUSIVE A PECA</v>
      </c>
      <c r="C17624" s="749" t="s">
        <v>41441</v>
      </c>
      <c r="D17624" s="749" t="s">
        <v>41474</v>
      </c>
      <c r="E17624" s="749" t="s">
        <v>41471</v>
      </c>
      <c r="I17624" s="749" t="s">
        <v>30</v>
      </c>
      <c r="J17624" s="749" t="n">
        <v>5.32</v>
      </c>
    </row>
    <row collapsed="false" customFormat="false" customHeight="true" hidden="true" ht="12.75" outlineLevel="0" r="17625">
      <c r="A17625" s="749" t="s">
        <v>41475</v>
      </c>
      <c r="B17625" s="749" t="str">
        <f aca="false">C17625&amp;D17625&amp;E17625&amp;F17625&amp;G17625&amp;H17625</f>
        <v>CORTE E ABERTURA DE DUAS ROSCAS,POR TARRAXA MANUAL,COLOCACAO DE CONEXOES EM TUBOS DE PVC ROSQUEAVEIS,COM DIAMETRO DE 3/4",EXCLUSIVE A PECA</v>
      </c>
      <c r="C17625" s="749" t="s">
        <v>41441</v>
      </c>
      <c r="D17625" s="749" t="s">
        <v>41474</v>
      </c>
      <c r="E17625" s="749" t="s">
        <v>41471</v>
      </c>
      <c r="I17625" s="749" t="s">
        <v>30</v>
      </c>
      <c r="J17625" s="749" t="n">
        <v>4.61</v>
      </c>
    </row>
    <row collapsed="false" customFormat="false" customHeight="true" hidden="true" ht="12.75" outlineLevel="0" r="17626">
      <c r="A17626" s="749" t="s">
        <v>41476</v>
      </c>
      <c r="B17626" s="749" t="str">
        <f aca="false">C17626&amp;D17626&amp;E17626&amp;F17626&amp;G17626&amp;H17626</f>
        <v>CORTE E ABERTURA DE DUAS ROSCAS,POR TARRAXA MANUAL,COLOCACAO DE CONEXOES EM TUBOS DE PVC ROSQUEAVEIS,COM DIAMETRO DE 1",EXCLUSIVE A PECA</v>
      </c>
      <c r="C17626" s="749" t="s">
        <v>41441</v>
      </c>
      <c r="D17626" s="749" t="s">
        <v>41477</v>
      </c>
      <c r="E17626" s="749" t="s">
        <v>41478</v>
      </c>
      <c r="I17626" s="749" t="s">
        <v>30</v>
      </c>
      <c r="J17626" s="749" t="n">
        <v>6.56</v>
      </c>
    </row>
    <row collapsed="false" customFormat="false" customHeight="true" hidden="true" ht="12.75" outlineLevel="0" r="17627">
      <c r="A17627" s="749" t="s">
        <v>41479</v>
      </c>
      <c r="B17627" s="749" t="str">
        <f aca="false">C17627&amp;D17627&amp;E17627&amp;F17627&amp;G17627&amp;H17627</f>
        <v>CORTE E ABERTURA DE DUAS ROSCAS,POR TARRAXA MANUAL,COLOCACAO DE CONEXOES EM TUBOS DE PVC ROSQUEAVEIS,COM DIAMETRO DE 1",EXCLUSIVE A PECA</v>
      </c>
      <c r="C17627" s="749" t="s">
        <v>41441</v>
      </c>
      <c r="D17627" s="749" t="s">
        <v>41477</v>
      </c>
      <c r="E17627" s="749" t="s">
        <v>41478</v>
      </c>
      <c r="I17627" s="749" t="s">
        <v>30</v>
      </c>
      <c r="J17627" s="749" t="n">
        <v>5.68</v>
      </c>
    </row>
    <row collapsed="false" customFormat="false" customHeight="true" hidden="true" ht="12.75" outlineLevel="0" r="17628">
      <c r="A17628" s="749" t="s">
        <v>41480</v>
      </c>
      <c r="B17628" s="749" t="str">
        <f aca="false">C17628&amp;D17628&amp;E17628&amp;F17628&amp;G17628&amp;H17628</f>
        <v>CORTE E ABERTURA DE DUAS ROSCAS,POR TARRAXA MANUAL,COLOCACAO DE CONEXOES EM TUBOS DE PVC ROSQUEAVEIS,COM DIAMETRO DE 1.1/4",EXCLUSIVE A PECA</v>
      </c>
      <c r="C17628" s="749" t="s">
        <v>41441</v>
      </c>
      <c r="D17628" s="749" t="s">
        <v>41481</v>
      </c>
      <c r="E17628" s="749" t="s">
        <v>41482</v>
      </c>
      <c r="I17628" s="749" t="s">
        <v>30</v>
      </c>
      <c r="J17628" s="749" t="n">
        <v>7.8</v>
      </c>
    </row>
    <row collapsed="false" customFormat="false" customHeight="true" hidden="true" ht="12.75" outlineLevel="0" r="17629">
      <c r="A17629" s="749" t="s">
        <v>41483</v>
      </c>
      <c r="B17629" s="749" t="str">
        <f aca="false">C17629&amp;D17629&amp;E17629&amp;F17629&amp;G17629&amp;H17629</f>
        <v>CORTE E ABERTURA DE DUAS ROSCAS,POR TARRAXA MANUAL,COLOCACAO DE CONEXOES EM TUBOS DE PVC ROSQUEAVEIS,COM DIAMETRO DE 1.1/4",EXCLUSIVE A PECA</v>
      </c>
      <c r="C17629" s="749" t="s">
        <v>41441</v>
      </c>
      <c r="D17629" s="749" t="s">
        <v>41481</v>
      </c>
      <c r="E17629" s="749" t="s">
        <v>41482</v>
      </c>
      <c r="I17629" s="749" t="s">
        <v>30</v>
      </c>
      <c r="J17629" s="749" t="n">
        <v>6.76</v>
      </c>
    </row>
    <row collapsed="false" customFormat="false" customHeight="true" hidden="true" ht="12.75" outlineLevel="0" r="17630">
      <c r="A17630" s="749" t="s">
        <v>41484</v>
      </c>
      <c r="B17630" s="749" t="str">
        <f aca="false">C17630&amp;D17630&amp;E17630&amp;F17630&amp;G17630&amp;H17630</f>
        <v>CORTE E ABERTURA DE DUAS ROSCAS,POR TARRAXA MANUAL,COLOCACAO DE CONEXOES EM TUBOS DE PVC ROSQUEAVEIS,COM DIAMETRO DE 1.1/2",EXCLUSIVE A PECA</v>
      </c>
      <c r="C17630" s="749" t="s">
        <v>41441</v>
      </c>
      <c r="D17630" s="749" t="s">
        <v>41481</v>
      </c>
      <c r="E17630" s="749" t="s">
        <v>41485</v>
      </c>
      <c r="I17630" s="749" t="s">
        <v>30</v>
      </c>
      <c r="J17630" s="749" t="n">
        <v>8.86</v>
      </c>
    </row>
    <row collapsed="false" customFormat="false" customHeight="true" hidden="true" ht="12.75" outlineLevel="0" r="17631">
      <c r="A17631" s="749" t="s">
        <v>41486</v>
      </c>
      <c r="B17631" s="749" t="str">
        <f aca="false">C17631&amp;D17631&amp;E17631&amp;F17631&amp;G17631&amp;H17631</f>
        <v>CORTE E ABERTURA DE DUAS ROSCAS,POR TARRAXA MANUAL,COLOCACAO DE CONEXOES EM TUBOS DE PVC ROSQUEAVEIS,COM DIAMETRO DE 1.1/2",EXCLUSIVE A PECA</v>
      </c>
      <c r="C17631" s="749" t="s">
        <v>41441</v>
      </c>
      <c r="D17631" s="749" t="s">
        <v>41481</v>
      </c>
      <c r="E17631" s="749" t="s">
        <v>41485</v>
      </c>
      <c r="I17631" s="749" t="s">
        <v>30</v>
      </c>
      <c r="J17631" s="749" t="n">
        <v>7.68</v>
      </c>
    </row>
    <row collapsed="false" customFormat="false" customHeight="true" hidden="true" ht="12.75" outlineLevel="0" r="17632">
      <c r="A17632" s="749" t="s">
        <v>41487</v>
      </c>
      <c r="B17632" s="749" t="str">
        <f aca="false">C17632&amp;D17632&amp;E17632&amp;F17632&amp;G17632&amp;H17632</f>
        <v>CORTE E ABERTURA DE DUAS ROSCAS,POR TARRAXA MANUAL,COLOCACAO DE CONEXOES EM TUBOS DE PVC ROSQUEAVEIS,COM DIAMETRO DE 2",EXCLUSIVE A PECA</v>
      </c>
      <c r="C17632" s="749" t="s">
        <v>41441</v>
      </c>
      <c r="D17632" s="749" t="s">
        <v>41488</v>
      </c>
      <c r="E17632" s="749" t="s">
        <v>41478</v>
      </c>
      <c r="I17632" s="749" t="s">
        <v>30</v>
      </c>
      <c r="J17632" s="749" t="n">
        <v>14.18</v>
      </c>
    </row>
    <row collapsed="false" customFormat="false" customHeight="true" hidden="true" ht="12.75" outlineLevel="0" r="17633">
      <c r="A17633" s="749" t="s">
        <v>41489</v>
      </c>
      <c r="B17633" s="749" t="str">
        <f aca="false">C17633&amp;D17633&amp;E17633&amp;F17633&amp;G17633&amp;H17633</f>
        <v>CORTE E ABERTURA DE DUAS ROSCAS,POR TARRAXA MANUAL,COLOCACAO DE CONEXOES EM TUBOS DE PVC ROSQUEAVEIS,COM DIAMETRO DE 2",EXCLUSIVE A PECA</v>
      </c>
      <c r="C17633" s="749" t="s">
        <v>41441</v>
      </c>
      <c r="D17633" s="749" t="s">
        <v>41488</v>
      </c>
      <c r="E17633" s="749" t="s">
        <v>41478</v>
      </c>
      <c r="I17633" s="749" t="s">
        <v>30</v>
      </c>
      <c r="J17633" s="749" t="n">
        <v>12.29</v>
      </c>
    </row>
    <row collapsed="false" customFormat="false" customHeight="true" hidden="true" ht="12.75" outlineLevel="0" r="17634">
      <c r="A17634" s="749" t="s">
        <v>41490</v>
      </c>
      <c r="B17634" s="749" t="str">
        <f aca="false">C17634&amp;D17634&amp;E17634&amp;F17634&amp;G17634&amp;H17634</f>
        <v>CORTE E ABERTURA DE DUAS ROSCAS,POR TARRAXA MANUAL,COLOCACAO DE CONEXOES EM TUBOS DE PVC ROSQUEAVEIS,COM DIAMETRO DE 2.1/2",EXCLUSIVE A PECA</v>
      </c>
      <c r="C17634" s="749" t="s">
        <v>41441</v>
      </c>
      <c r="D17634" s="749" t="s">
        <v>41491</v>
      </c>
      <c r="E17634" s="749" t="s">
        <v>41485</v>
      </c>
      <c r="I17634" s="749" t="s">
        <v>30</v>
      </c>
      <c r="J17634" s="749" t="n">
        <v>17.73</v>
      </c>
    </row>
    <row collapsed="false" customFormat="false" customHeight="true" hidden="true" ht="12.75" outlineLevel="0" r="17635">
      <c r="A17635" s="749" t="s">
        <v>41492</v>
      </c>
      <c r="B17635" s="749" t="str">
        <f aca="false">C17635&amp;D17635&amp;E17635&amp;F17635&amp;G17635&amp;H17635</f>
        <v>CORTE E ABERTURA DE DUAS ROSCAS,POR TARRAXA MANUAL,COLOCACAO DE CONEXOES EM TUBOS DE PVC ROSQUEAVEIS,COM DIAMETRO DE 2.1/2",EXCLUSIVE A PECA</v>
      </c>
      <c r="C17635" s="749" t="s">
        <v>41441</v>
      </c>
      <c r="D17635" s="749" t="s">
        <v>41491</v>
      </c>
      <c r="E17635" s="749" t="s">
        <v>41485</v>
      </c>
      <c r="I17635" s="749" t="s">
        <v>30</v>
      </c>
      <c r="J17635" s="749" t="n">
        <v>15.36</v>
      </c>
    </row>
    <row collapsed="false" customFormat="false" customHeight="true" hidden="true" ht="12.75" outlineLevel="0" r="17636">
      <c r="A17636" s="749" t="s">
        <v>41493</v>
      </c>
      <c r="B17636" s="749" t="str">
        <f aca="false">C17636&amp;D17636&amp;E17636&amp;F17636&amp;G17636&amp;H17636</f>
        <v>CORTE E ABERTURA DE DUAS ROSCAS,POR TARRAXA MANUAL,COLOCACAO DE CONEXOES EM TUBOS DE PVC ROSQUEAVEIS,COM DIAMETRO DE 3",EXCLUSIVE A PECA</v>
      </c>
      <c r="C17636" s="749" t="s">
        <v>41441</v>
      </c>
      <c r="D17636" s="749" t="s">
        <v>41494</v>
      </c>
      <c r="E17636" s="749" t="s">
        <v>41478</v>
      </c>
      <c r="I17636" s="749" t="s">
        <v>30</v>
      </c>
      <c r="J17636" s="749" t="n">
        <v>26.6</v>
      </c>
    </row>
    <row collapsed="false" customFormat="false" customHeight="true" hidden="true" ht="12.75" outlineLevel="0" r="17637">
      <c r="A17637" s="749" t="s">
        <v>41495</v>
      </c>
      <c r="B17637" s="749" t="str">
        <f aca="false">C17637&amp;D17637&amp;E17637&amp;F17637&amp;G17637&amp;H17637</f>
        <v>CORTE E ABERTURA DE DUAS ROSCAS,POR TARRAXA MANUAL,COLOCACAO DE CONEXOES EM TUBOS DE PVC ROSQUEAVEIS,COM DIAMETRO DE 3",EXCLUSIVE A PECA</v>
      </c>
      <c r="C17637" s="749" t="s">
        <v>41441</v>
      </c>
      <c r="D17637" s="749" t="s">
        <v>41494</v>
      </c>
      <c r="E17637" s="749" t="s">
        <v>41478</v>
      </c>
      <c r="I17637" s="749" t="s">
        <v>30</v>
      </c>
      <c r="J17637" s="749" t="n">
        <v>23.05</v>
      </c>
    </row>
    <row collapsed="false" customFormat="false" customHeight="true" hidden="true" ht="12.75" outlineLevel="0" r="17638">
      <c r="A17638" s="749" t="s">
        <v>41496</v>
      </c>
      <c r="B17638" s="749" t="str">
        <f aca="false">C17638&amp;D17638&amp;E17638&amp;F17638&amp;G17638&amp;H17638</f>
        <v>CORTE E ABERTURA DE DUAS ROSCAS,POR TARRAXA MANUAL,COLOCACAO DE CONEXOES EM TUBOS DE PVC ROSQUEAVEIS,COM DIAMETRO DE 4",EXCLUSIVE A PECA</v>
      </c>
      <c r="C17638" s="749" t="s">
        <v>41441</v>
      </c>
      <c r="D17638" s="749" t="s">
        <v>41497</v>
      </c>
      <c r="E17638" s="749" t="s">
        <v>41478</v>
      </c>
      <c r="I17638" s="749" t="s">
        <v>30</v>
      </c>
      <c r="J17638" s="749" t="n">
        <v>35.47</v>
      </c>
    </row>
    <row collapsed="false" customFormat="false" customHeight="true" hidden="true" ht="12.75" outlineLevel="0" r="17639">
      <c r="A17639" s="749" t="s">
        <v>41498</v>
      </c>
      <c r="B17639" s="749" t="str">
        <f aca="false">C17639&amp;D17639&amp;E17639&amp;F17639&amp;G17639&amp;H17639</f>
        <v>CORTE E ABERTURA DE DUAS ROSCAS,POR TARRAXA MANUAL,COLOCACAO DE CONEXOES EM TUBOS DE PVC ROSQUEAVEIS,COM DIAMETRO DE 4",EXCLUSIVE A PECA</v>
      </c>
      <c r="C17639" s="749" t="s">
        <v>41441</v>
      </c>
      <c r="D17639" s="749" t="s">
        <v>41497</v>
      </c>
      <c r="E17639" s="749" t="s">
        <v>41478</v>
      </c>
      <c r="I17639" s="749" t="s">
        <v>30</v>
      </c>
      <c r="J17639" s="749" t="n">
        <v>30.73</v>
      </c>
    </row>
    <row collapsed="false" customFormat="false" customHeight="true" hidden="true" ht="12.75" outlineLevel="0" r="17640">
      <c r="A17640" s="749" t="s">
        <v>41499</v>
      </c>
      <c r="B17640" s="749" t="str">
        <f aca="false">C17640&amp;D17640&amp;E17640&amp;F17640&amp;G17640&amp;H17640</f>
        <v>CORTE E ABERTURA DE DUAS ROSCAS,POR TARRAXA MANUAL,COLOCACAO DE CONEXOES EM ELETRODUTO DE PVC ROSQUEAVEIS,COM DIAMETRO DE 1/2",EXCLUSIVE A PECA</v>
      </c>
      <c r="C17640" s="749" t="s">
        <v>41441</v>
      </c>
      <c r="D17640" s="749" t="s">
        <v>41500</v>
      </c>
      <c r="E17640" s="749" t="s">
        <v>41501</v>
      </c>
      <c r="I17640" s="749" t="s">
        <v>30</v>
      </c>
      <c r="J17640" s="749" t="n">
        <v>3.1</v>
      </c>
    </row>
    <row collapsed="false" customFormat="false" customHeight="true" hidden="true" ht="12.75" outlineLevel="0" r="17641">
      <c r="A17641" s="749" t="s">
        <v>41502</v>
      </c>
      <c r="B17641" s="749" t="str">
        <f aca="false">C17641&amp;D17641&amp;E17641&amp;F17641&amp;G17641&amp;H17641</f>
        <v>CORTE E ABERTURA DE DUAS ROSCAS,POR TARRAXA MANUAL,COLOCACAO DE CONEXOES EM ELETRODUTO DE PVC ROSQUEAVEIS,COM DIAMETRO DE 1/2",EXCLUSIVE A PECA</v>
      </c>
      <c r="C17641" s="749" t="s">
        <v>41441</v>
      </c>
      <c r="D17641" s="749" t="s">
        <v>41500</v>
      </c>
      <c r="E17641" s="749" t="s">
        <v>41501</v>
      </c>
      <c r="I17641" s="749" t="s">
        <v>30</v>
      </c>
      <c r="J17641" s="749" t="n">
        <v>2.68</v>
      </c>
    </row>
    <row collapsed="false" customFormat="false" customHeight="true" hidden="true" ht="12.75" outlineLevel="0" r="17642">
      <c r="A17642" s="749" t="s">
        <v>41503</v>
      </c>
      <c r="B17642" s="749" t="str">
        <f aca="false">C17642&amp;D17642&amp;E17642&amp;F17642&amp;G17642&amp;H17642</f>
        <v>CORTE E ABERTURA DE DUAS ROSCAS,POR TARRAXA MANUAL,COLOCACAO DE CONEXOES EM ELETRODUTO DE PVC ROSQUEAVEIS,COM DIAMETRO DE 3/4",EXCLUSIVE A PECA</v>
      </c>
      <c r="C17642" s="749" t="s">
        <v>41441</v>
      </c>
      <c r="D17642" s="749" t="s">
        <v>41500</v>
      </c>
      <c r="E17642" s="749" t="s">
        <v>41504</v>
      </c>
      <c r="I17642" s="749" t="s">
        <v>30</v>
      </c>
      <c r="J17642" s="749" t="n">
        <v>3.72</v>
      </c>
    </row>
    <row collapsed="false" customFormat="false" customHeight="true" hidden="true" ht="12.75" outlineLevel="0" r="17643">
      <c r="A17643" s="749" t="s">
        <v>41505</v>
      </c>
      <c r="B17643" s="749" t="str">
        <f aca="false">C17643&amp;D17643&amp;E17643&amp;F17643&amp;G17643&amp;H17643</f>
        <v>CORTE E ABERTURA DE DUAS ROSCAS,POR TARRAXA MANUAL,COLOCACAO DE CONEXOES EM ELETRODUTO DE PVC ROSQUEAVEIS,COM DIAMETRO DE 3/4",EXCLUSIVE A PECA</v>
      </c>
      <c r="C17643" s="749" t="s">
        <v>41441</v>
      </c>
      <c r="D17643" s="749" t="s">
        <v>41500</v>
      </c>
      <c r="E17643" s="749" t="s">
        <v>41504</v>
      </c>
      <c r="I17643" s="749" t="s">
        <v>30</v>
      </c>
      <c r="J17643" s="749" t="n">
        <v>3.22</v>
      </c>
    </row>
    <row collapsed="false" customFormat="false" customHeight="true" hidden="true" ht="12.75" outlineLevel="0" r="17644">
      <c r="A17644" s="749" t="s">
        <v>41506</v>
      </c>
      <c r="B17644" s="749" t="str">
        <f aca="false">C17644&amp;D17644&amp;E17644&amp;F17644&amp;G17644&amp;H17644</f>
        <v>CORTE E ABERTURA DE DUAS ROSCAS,POR TARRAXA MANUAL,COLOCACAO DE CONEXOES EM ELETRODUTO DE PVC ROSQUEAVEIS,COM DIAMETRO DE 1",EXCLUSIVE A PECA</v>
      </c>
      <c r="C17644" s="749" t="s">
        <v>41441</v>
      </c>
      <c r="D17644" s="749" t="s">
        <v>41500</v>
      </c>
      <c r="E17644" s="749" t="s">
        <v>41507</v>
      </c>
      <c r="I17644" s="749" t="s">
        <v>30</v>
      </c>
      <c r="J17644" s="749" t="n">
        <v>4.61</v>
      </c>
    </row>
    <row collapsed="false" customFormat="false" customHeight="true" hidden="true" ht="12.75" outlineLevel="0" r="17645">
      <c r="A17645" s="749" t="s">
        <v>41508</v>
      </c>
      <c r="B17645" s="749" t="str">
        <f aca="false">C17645&amp;D17645&amp;E17645&amp;F17645&amp;G17645&amp;H17645</f>
        <v>CORTE E ABERTURA DE DUAS ROSCAS,POR TARRAXA MANUAL,COLOCACAO DE CONEXOES EM ELETRODUTO DE PVC ROSQUEAVEIS,COM DIAMETRO DE 1",EXCLUSIVE A PECA</v>
      </c>
      <c r="C17645" s="749" t="s">
        <v>41441</v>
      </c>
      <c r="D17645" s="749" t="s">
        <v>41500</v>
      </c>
      <c r="E17645" s="749" t="s">
        <v>41507</v>
      </c>
      <c r="I17645" s="749" t="s">
        <v>30</v>
      </c>
      <c r="J17645" s="749" t="n">
        <v>3.99</v>
      </c>
    </row>
    <row collapsed="false" customFormat="false" customHeight="true" hidden="true" ht="12.75" outlineLevel="0" r="17646">
      <c r="A17646" s="749" t="s">
        <v>41509</v>
      </c>
      <c r="B17646" s="749" t="str">
        <f aca="false">C17646&amp;D17646&amp;E17646&amp;F17646&amp;G17646&amp;H17646</f>
        <v>CORTE E ABERTURA DE DUAS ROSCAS,POR TARRAXA MANUAL,COLOCACAO DE CONEXOES EM ELETRODUTO DE PVC ROSQUEAVEIS,COM DIAMETRO DE 1.1/4",EXCLUSIVE A PECA</v>
      </c>
      <c r="C17646" s="749" t="s">
        <v>41441</v>
      </c>
      <c r="D17646" s="749" t="s">
        <v>41500</v>
      </c>
      <c r="E17646" s="749" t="s">
        <v>41510</v>
      </c>
      <c r="I17646" s="749" t="s">
        <v>30</v>
      </c>
      <c r="J17646" s="749" t="n">
        <v>5.32</v>
      </c>
    </row>
    <row collapsed="false" customFormat="false" customHeight="true" hidden="true" ht="12.75" outlineLevel="0" r="17647">
      <c r="A17647" s="749" t="s">
        <v>41511</v>
      </c>
      <c r="B17647" s="749" t="str">
        <f aca="false">C17647&amp;D17647&amp;E17647&amp;F17647&amp;G17647&amp;H17647</f>
        <v>CORTE E ABERTURA DE DUAS ROSCAS,POR TARRAXA MANUAL,COLOCACAO DE CONEXOES EM ELETRODUTO DE PVC ROSQUEAVEIS,COM DIAMETRO DE 1.1/4",EXCLUSIVE A PECA</v>
      </c>
      <c r="C17647" s="749" t="s">
        <v>41441</v>
      </c>
      <c r="D17647" s="749" t="s">
        <v>41500</v>
      </c>
      <c r="E17647" s="749" t="s">
        <v>41510</v>
      </c>
      <c r="I17647" s="749" t="s">
        <v>30</v>
      </c>
      <c r="J17647" s="749" t="n">
        <v>4.61</v>
      </c>
    </row>
    <row collapsed="false" customFormat="false" customHeight="true" hidden="true" ht="12.75" outlineLevel="0" r="17648">
      <c r="A17648" s="749" t="s">
        <v>41512</v>
      </c>
      <c r="B17648" s="749" t="str">
        <f aca="false">C17648&amp;D17648&amp;E17648&amp;F17648&amp;G17648&amp;H17648</f>
        <v>CORTE E ABERTURA DE DUAS ROSCAS,POR TARRAXA MANUAL,COLOCACAO DE CONEXOES EM ELETRODUTO DE PVC ROSQUEAVEIS,COM DIAMETRO DE 1.1/2",EXCLUSIVE A PECA</v>
      </c>
      <c r="C17648" s="749" t="s">
        <v>41441</v>
      </c>
      <c r="D17648" s="749" t="s">
        <v>41500</v>
      </c>
      <c r="E17648" s="749" t="s">
        <v>41513</v>
      </c>
      <c r="I17648" s="749" t="s">
        <v>30</v>
      </c>
      <c r="J17648" s="749" t="n">
        <v>6.2</v>
      </c>
    </row>
    <row collapsed="false" customFormat="false" customHeight="true" hidden="true" ht="12.75" outlineLevel="0" r="17649">
      <c r="A17649" s="749" t="s">
        <v>41514</v>
      </c>
      <c r="B17649" s="749" t="str">
        <f aca="false">C17649&amp;D17649&amp;E17649&amp;F17649&amp;G17649&amp;H17649</f>
        <v>CORTE E ABERTURA DE DUAS ROSCAS,POR TARRAXA MANUAL,COLOCACAO DE CONEXOES EM ELETRODUTO DE PVC ROSQUEAVEIS,COM DIAMETRO DE 1.1/2",EXCLUSIVE A PECA</v>
      </c>
      <c r="C17649" s="749" t="s">
        <v>41441</v>
      </c>
      <c r="D17649" s="749" t="s">
        <v>41500</v>
      </c>
      <c r="E17649" s="749" t="s">
        <v>41513</v>
      </c>
      <c r="I17649" s="749" t="s">
        <v>30</v>
      </c>
      <c r="J17649" s="749" t="n">
        <v>5.37</v>
      </c>
    </row>
    <row collapsed="false" customFormat="false" customHeight="true" hidden="true" ht="12.75" outlineLevel="0" r="17650">
      <c r="A17650" s="749" t="s">
        <v>41515</v>
      </c>
      <c r="B17650" s="749" t="str">
        <f aca="false">C17650&amp;D17650&amp;E17650&amp;F17650&amp;G17650&amp;H17650</f>
        <v>CORTE E ABERTURA DE DUAS ROSCAS,POR TARRAXA MANUAL,COLOCACAO DE CONEXOES EM ELETRODUTO DE PVC ROSQUEAVEIS,COM DIAMETRO DE 2",EXCLUSIVE A PECA</v>
      </c>
      <c r="C17650" s="749" t="s">
        <v>41441</v>
      </c>
      <c r="D17650" s="749" t="s">
        <v>41500</v>
      </c>
      <c r="E17650" s="749" t="s">
        <v>41516</v>
      </c>
      <c r="I17650" s="749" t="s">
        <v>30</v>
      </c>
      <c r="J17650" s="749" t="n">
        <v>9.93</v>
      </c>
    </row>
    <row collapsed="false" customFormat="false" customHeight="true" hidden="true" ht="12.75" outlineLevel="0" r="17651">
      <c r="A17651" s="749" t="s">
        <v>41517</v>
      </c>
      <c r="B17651" s="749" t="str">
        <f aca="false">C17651&amp;D17651&amp;E17651&amp;F17651&amp;G17651&amp;H17651</f>
        <v>CORTE E ABERTURA DE DUAS ROSCAS,POR TARRAXA MANUAL,COLOCACAO DE CONEXOES EM ELETRODUTO DE PVC ROSQUEAVEIS,COM DIAMETRO DE 2",EXCLUSIVE A PECA</v>
      </c>
      <c r="C17651" s="749" t="s">
        <v>41441</v>
      </c>
      <c r="D17651" s="749" t="s">
        <v>41500</v>
      </c>
      <c r="E17651" s="749" t="s">
        <v>41516</v>
      </c>
      <c r="I17651" s="749" t="s">
        <v>30</v>
      </c>
      <c r="J17651" s="749" t="n">
        <v>8.6</v>
      </c>
    </row>
    <row collapsed="false" customFormat="false" customHeight="true" hidden="true" ht="12.75" outlineLevel="0" r="17652">
      <c r="A17652" s="749" t="s">
        <v>41518</v>
      </c>
      <c r="B17652" s="749" t="str">
        <f aca="false">C17652&amp;D17652&amp;E17652&amp;F17652&amp;G17652&amp;H17652</f>
        <v>CORTE E ABERTURA DE DUAS ROSCAS,POR TARRAXA MANUAL,COLOCACAO DE CONEXOES EM ELETRODUTO DE PVC ROSQUEAVEIS,COM DIAMETRO DE 2.1/2",EXCLUSIVE A PECA</v>
      </c>
      <c r="C17652" s="749" t="s">
        <v>41441</v>
      </c>
      <c r="D17652" s="749" t="s">
        <v>41500</v>
      </c>
      <c r="E17652" s="749" t="s">
        <v>41519</v>
      </c>
      <c r="I17652" s="749" t="s">
        <v>30</v>
      </c>
      <c r="J17652" s="749" t="n">
        <v>12.41</v>
      </c>
    </row>
    <row collapsed="false" customFormat="false" customHeight="true" hidden="true" ht="12.75" outlineLevel="0" r="17653">
      <c r="A17653" s="749" t="s">
        <v>41520</v>
      </c>
      <c r="B17653" s="749" t="str">
        <f aca="false">C17653&amp;D17653&amp;E17653&amp;F17653&amp;G17653&amp;H17653</f>
        <v>CORTE E ABERTURA DE DUAS ROSCAS,POR TARRAXA MANUAL,COLOCACAO DE CONEXOES EM ELETRODUTO DE PVC ROSQUEAVEIS,COM DIAMETRO DE 2.1/2",EXCLUSIVE A PECA</v>
      </c>
      <c r="C17653" s="749" t="s">
        <v>41441</v>
      </c>
      <c r="D17653" s="749" t="s">
        <v>41500</v>
      </c>
      <c r="E17653" s="749" t="s">
        <v>41519</v>
      </c>
      <c r="I17653" s="749" t="s">
        <v>30</v>
      </c>
      <c r="J17653" s="749" t="n">
        <v>10.75</v>
      </c>
    </row>
    <row collapsed="false" customFormat="false" customHeight="true" hidden="true" ht="12.75" outlineLevel="0" r="17654">
      <c r="A17654" s="749" t="s">
        <v>41521</v>
      </c>
      <c r="B17654" s="749" t="str">
        <f aca="false">C17654&amp;D17654&amp;E17654&amp;F17654&amp;G17654&amp;H17654</f>
        <v>CORTE E ABERTURA DE DUAS ROSCAS,POR TARRAXA MANUAL,COLOCACAO DE CONEXOES EM ELETRODUTO DE PVC ROSQUEAVEIS,COM DIAMETRO DE 3",EXCLUSIVE A PECA</v>
      </c>
      <c r="C17654" s="749" t="s">
        <v>41441</v>
      </c>
      <c r="D17654" s="749" t="s">
        <v>41500</v>
      </c>
      <c r="E17654" s="749" t="s">
        <v>41522</v>
      </c>
      <c r="I17654" s="749" t="s">
        <v>30</v>
      </c>
      <c r="J17654" s="749" t="n">
        <v>19.51</v>
      </c>
    </row>
    <row collapsed="false" customFormat="false" customHeight="true" hidden="true" ht="12.75" outlineLevel="0" r="17655">
      <c r="A17655" s="749" t="s">
        <v>41523</v>
      </c>
      <c r="B17655" s="749" t="str">
        <f aca="false">C17655&amp;D17655&amp;E17655&amp;F17655&amp;G17655&amp;H17655</f>
        <v>CORTE E ABERTURA DE DUAS ROSCAS,POR TARRAXA MANUAL,COLOCACAO DE CONEXOES EM ELETRODUTO DE PVC ROSQUEAVEIS,COM DIAMETRO DE 3",EXCLUSIVE A PECA</v>
      </c>
      <c r="C17655" s="749" t="s">
        <v>41441</v>
      </c>
      <c r="D17655" s="749" t="s">
        <v>41500</v>
      </c>
      <c r="E17655" s="749" t="s">
        <v>41522</v>
      </c>
      <c r="I17655" s="749" t="s">
        <v>30</v>
      </c>
      <c r="J17655" s="749" t="n">
        <v>16.9</v>
      </c>
    </row>
    <row collapsed="false" customFormat="false" customHeight="true" hidden="true" ht="12.75" outlineLevel="0" r="17656">
      <c r="A17656" s="749" t="s">
        <v>41524</v>
      </c>
      <c r="B17656" s="749" t="str">
        <f aca="false">C17656&amp;D17656&amp;E17656&amp;F17656&amp;G17656&amp;H17656</f>
        <v>CORTE E ABERTURA DE DUAS ROSCAS,POR TARRAXA MANUAL,COLOCACAO DE CONEXOES EM ELETRODUTO DE PVC ROSQUEAVEIS,COM DIAMETRO DE 4",EXCLUSIVE A PECA</v>
      </c>
      <c r="C17656" s="749" t="s">
        <v>41441</v>
      </c>
      <c r="D17656" s="749" t="s">
        <v>41500</v>
      </c>
      <c r="E17656" s="749" t="s">
        <v>41525</v>
      </c>
      <c r="I17656" s="749" t="s">
        <v>30</v>
      </c>
      <c r="J17656" s="749" t="n">
        <v>24.83</v>
      </c>
    </row>
    <row collapsed="false" customFormat="false" customHeight="true" hidden="true" ht="12.75" outlineLevel="0" r="17657">
      <c r="A17657" s="749" t="s">
        <v>41526</v>
      </c>
      <c r="B17657" s="749" t="str">
        <f aca="false">C17657&amp;D17657&amp;E17657&amp;F17657&amp;G17657&amp;H17657</f>
        <v>CORTE E ABERTURA DE DUAS ROSCAS,POR TARRAXA MANUAL,COLOCACAO DE CONEXOES EM ELETRODUTO DE PVC ROSQUEAVEIS,COM DIAMETRO DE 4",EXCLUSIVE A PECA</v>
      </c>
      <c r="C17657" s="749" t="s">
        <v>41441</v>
      </c>
      <c r="D17657" s="749" t="s">
        <v>41500</v>
      </c>
      <c r="E17657" s="749" t="s">
        <v>41525</v>
      </c>
      <c r="I17657" s="749" t="s">
        <v>30</v>
      </c>
      <c r="J17657" s="749" t="n">
        <v>21.51</v>
      </c>
    </row>
    <row collapsed="false" customFormat="false" customHeight="true" hidden="true" ht="12.75" outlineLevel="0" r="17658">
      <c r="A17658" s="749" t="s">
        <v>41527</v>
      </c>
      <c r="B17658" s="749" t="str">
        <f aca="false">C17658&amp;D17658&amp;E17658&amp;F17658&amp;G17658&amp;H17658</f>
        <v>CORTE E COLOCACAO DE CONEXOES EM TUBO DE PVC RIGIDO,ESGOTO,SOLDAVEL,COM DIAMETRO DE 40MM,EXCLUSIVE A PECA</v>
      </c>
      <c r="C17658" s="749" t="s">
        <v>41528</v>
      </c>
      <c r="D17658" s="749" t="s">
        <v>41529</v>
      </c>
      <c r="I17658" s="749" t="s">
        <v>30</v>
      </c>
      <c r="J17658" s="749" t="n">
        <v>1.41</v>
      </c>
    </row>
    <row collapsed="false" customFormat="false" customHeight="true" hidden="true" ht="12.75" outlineLevel="0" r="17659">
      <c r="A17659" s="749" t="s">
        <v>41530</v>
      </c>
      <c r="B17659" s="749" t="str">
        <f aca="false">C17659&amp;D17659&amp;E17659&amp;F17659&amp;G17659&amp;H17659</f>
        <v>CORTE E COLOCACAO DE CONEXOES EM TUBO DE PVC RIGIDO,ESGOTO,SOLDAVEL,COM DIAMETRO DE 40MM,EXCLUSIVE A PECA</v>
      </c>
      <c r="C17659" s="749" t="s">
        <v>41528</v>
      </c>
      <c r="D17659" s="749" t="s">
        <v>41529</v>
      </c>
      <c r="I17659" s="749" t="s">
        <v>30</v>
      </c>
      <c r="J17659" s="749" t="n">
        <v>1.22</v>
      </c>
    </row>
    <row collapsed="false" customFormat="false" customHeight="true" hidden="true" ht="12.75" outlineLevel="0" r="17660">
      <c r="A17660" s="749" t="s">
        <v>41531</v>
      </c>
      <c r="B17660" s="749" t="str">
        <f aca="false">C17660&amp;D17660&amp;E17660&amp;F17660&amp;G17660&amp;H17660</f>
        <v>CORTE E COLOCACAO DE CONEXOES EM TUBO DE PVC RIGIDO,ESGOTO,SOLDAVEL,COM DIAMETRO DE 50MM,EXCLUSIVE A PECA</v>
      </c>
      <c r="C17660" s="749" t="s">
        <v>41528</v>
      </c>
      <c r="D17660" s="749" t="s">
        <v>41532</v>
      </c>
      <c r="I17660" s="749" t="s">
        <v>30</v>
      </c>
      <c r="J17660" s="749" t="n">
        <v>1.77</v>
      </c>
    </row>
    <row collapsed="false" customFormat="false" customHeight="true" hidden="true" ht="12.75" outlineLevel="0" r="17661">
      <c r="A17661" s="749" t="s">
        <v>41533</v>
      </c>
      <c r="B17661" s="749" t="str">
        <f aca="false">C17661&amp;D17661&amp;E17661&amp;F17661&amp;G17661&amp;H17661</f>
        <v>CORTE E COLOCACAO DE CONEXOES EM TUBO DE PVC RIGIDO,ESGOTO,SOLDAVEL,COM DIAMETRO DE 50MM,EXCLUSIVE A PECA</v>
      </c>
      <c r="C17661" s="749" t="s">
        <v>41528</v>
      </c>
      <c r="D17661" s="749" t="s">
        <v>41532</v>
      </c>
      <c r="I17661" s="749" t="s">
        <v>30</v>
      </c>
      <c r="J17661" s="749" t="n">
        <v>1.53</v>
      </c>
    </row>
    <row collapsed="false" customFormat="false" customHeight="true" hidden="true" ht="12.75" outlineLevel="0" r="17662">
      <c r="A17662" s="749" t="s">
        <v>41534</v>
      </c>
      <c r="B17662" s="749" t="str">
        <f aca="false">C17662&amp;D17662&amp;E17662&amp;F17662&amp;G17662&amp;H17662</f>
        <v>CORTE E COLOCACAO DE CONEXOES EM TUBO DE PVC RIGIDO,ESGOTO,SOLDAVEL,COM DIAMETRO DE 75MM,EXCLUSIVE A PECA</v>
      </c>
      <c r="C17662" s="749" t="s">
        <v>41528</v>
      </c>
      <c r="D17662" s="749" t="s">
        <v>41535</v>
      </c>
      <c r="I17662" s="749" t="s">
        <v>30</v>
      </c>
      <c r="J17662" s="749" t="n">
        <v>2.12</v>
      </c>
    </row>
    <row collapsed="false" customFormat="false" customHeight="true" hidden="true" ht="12.75" outlineLevel="0" r="17663">
      <c r="A17663" s="749" t="s">
        <v>41536</v>
      </c>
      <c r="B17663" s="749" t="str">
        <f aca="false">C17663&amp;D17663&amp;E17663&amp;F17663&amp;G17663&amp;H17663</f>
        <v>CORTE E COLOCACAO DE CONEXOES EM TUBO DE PVC RIGIDO,ESGOTO,SOLDAVEL,COM DIAMETRO DE 75MM,EXCLUSIVE A PECA</v>
      </c>
      <c r="C17663" s="749" t="s">
        <v>41528</v>
      </c>
      <c r="D17663" s="749" t="s">
        <v>41535</v>
      </c>
      <c r="I17663" s="749" t="s">
        <v>30</v>
      </c>
      <c r="J17663" s="749" t="n">
        <v>1.84</v>
      </c>
    </row>
    <row collapsed="false" customFormat="false" customHeight="true" hidden="true" ht="12.75" outlineLevel="0" r="17664">
      <c r="A17664" s="749" t="s">
        <v>41537</v>
      </c>
      <c r="B17664" s="749" t="str">
        <f aca="false">C17664&amp;D17664&amp;E17664&amp;F17664&amp;G17664&amp;H17664</f>
        <v>CORTE E COLOCACAO DE CONEXOES EM TUBO DE PVC RIGIDO,ESGOTO,SOLDAVEL,COM DIAMETRO DE 100MM,EXCLUSIVE A PECA</v>
      </c>
      <c r="C17664" s="749" t="s">
        <v>41528</v>
      </c>
      <c r="D17664" s="749" t="s">
        <v>41538</v>
      </c>
      <c r="I17664" s="749" t="s">
        <v>30</v>
      </c>
      <c r="J17664" s="749" t="n">
        <v>2.48</v>
      </c>
    </row>
    <row collapsed="false" customFormat="false" customHeight="true" hidden="true" ht="12.75" outlineLevel="0" r="17665">
      <c r="A17665" s="749" t="s">
        <v>41539</v>
      </c>
      <c r="B17665" s="749" t="str">
        <f aca="false">C17665&amp;D17665&amp;E17665&amp;F17665&amp;G17665&amp;H17665</f>
        <v>CORTE E COLOCACAO DE CONEXOES EM TUBO DE PVC RIGIDO,ESGOTO,SOLDAVEL,COM DIAMETRO DE 100MM,EXCLUSIVE A PECA</v>
      </c>
      <c r="C17665" s="749" t="s">
        <v>41528</v>
      </c>
      <c r="D17665" s="749" t="s">
        <v>41538</v>
      </c>
      <c r="I17665" s="749" t="s">
        <v>30</v>
      </c>
      <c r="J17665" s="749" t="n">
        <v>2.15</v>
      </c>
    </row>
    <row collapsed="false" customFormat="false" customHeight="true" hidden="true" ht="12.75" outlineLevel="0" r="17666">
      <c r="A17666" s="749" t="s">
        <v>41540</v>
      </c>
      <c r="B17666" s="749" t="str">
        <f aca="false">C17666&amp;D17666&amp;E17666&amp;F17666&amp;G17666&amp;H17666</f>
        <v>CORTE E COLOCACAO DE CONEXOES EM TUBO DE PVC RIGIDO,SOLDAVEL PARA AGUA FRIA,COM DIAMETRO DE 20MM,EXCLUSIVE A PECA</v>
      </c>
      <c r="C17666" s="749" t="s">
        <v>41541</v>
      </c>
      <c r="D17666" s="749" t="s">
        <v>41542</v>
      </c>
      <c r="I17666" s="749" t="s">
        <v>30</v>
      </c>
      <c r="J17666" s="749" t="n">
        <v>5.67</v>
      </c>
    </row>
    <row collapsed="false" customFormat="false" customHeight="true" hidden="true" ht="12.75" outlineLevel="0" r="17667">
      <c r="A17667" s="749" t="s">
        <v>41543</v>
      </c>
      <c r="B17667" s="749" t="str">
        <f aca="false">C17667&amp;D17667&amp;E17667&amp;F17667&amp;G17667&amp;H17667</f>
        <v>CORTE E COLOCACAO DE CONEXOES EM TUBO DE PVC RIGIDO,SOLDAVEL PARA AGUA FRIA,COM DIAMETRO DE 20MM,EXCLUSIVE A PECA</v>
      </c>
      <c r="C17667" s="749" t="s">
        <v>41541</v>
      </c>
      <c r="D17667" s="749" t="s">
        <v>41542</v>
      </c>
      <c r="I17667" s="749" t="s">
        <v>30</v>
      </c>
      <c r="J17667" s="749" t="n">
        <v>4.91</v>
      </c>
    </row>
    <row collapsed="false" customFormat="false" customHeight="true" hidden="true" ht="12.75" outlineLevel="0" r="17668">
      <c r="A17668" s="749" t="s">
        <v>41544</v>
      </c>
      <c r="B17668" s="749" t="str">
        <f aca="false">C17668&amp;D17668&amp;E17668&amp;F17668&amp;G17668&amp;H17668</f>
        <v>CORTE E COLOCACAO DE CONEXOES EM TUBO DE PVC RIGIDO,SOLDAVEL PARA AGUA FRIA,COM DIAMETRO DE 25MM,EXCLUSIVE A PECA</v>
      </c>
      <c r="C17668" s="749" t="s">
        <v>41541</v>
      </c>
      <c r="D17668" s="749" t="s">
        <v>41545</v>
      </c>
      <c r="I17668" s="749" t="s">
        <v>30</v>
      </c>
      <c r="J17668" s="749" t="n">
        <v>7.09</v>
      </c>
    </row>
    <row collapsed="false" customFormat="false" customHeight="true" hidden="true" ht="12.75" outlineLevel="0" r="17669">
      <c r="A17669" s="749" t="s">
        <v>41546</v>
      </c>
      <c r="B17669" s="749" t="str">
        <f aca="false">C17669&amp;D17669&amp;E17669&amp;F17669&amp;G17669&amp;H17669</f>
        <v>CORTE E COLOCACAO DE CONEXOES EM TUBO DE PVC RIGIDO,SOLDAVEL PARA AGUA FRIA,COM DIAMETRO DE 25MM,EXCLUSIVE A PECA</v>
      </c>
      <c r="C17669" s="749" t="s">
        <v>41541</v>
      </c>
      <c r="D17669" s="749" t="s">
        <v>41545</v>
      </c>
      <c r="I17669" s="749" t="s">
        <v>30</v>
      </c>
      <c r="J17669" s="749" t="n">
        <v>6.14</v>
      </c>
    </row>
    <row collapsed="false" customFormat="false" customHeight="true" hidden="true" ht="12.75" outlineLevel="0" r="17670">
      <c r="A17670" s="749" t="s">
        <v>41547</v>
      </c>
      <c r="B17670" s="749" t="str">
        <f aca="false">C17670&amp;D17670&amp;E17670&amp;F17670&amp;G17670&amp;H17670</f>
        <v>CORTE E COLOCACAO DE CONEXOES EM TUBO DE PVC RIGIDO,SOLDAVEL PARA AGUA FRIA,COM DIAMETRO DE 32MM,EXCLUSIVE A PECA</v>
      </c>
      <c r="C17670" s="749" t="s">
        <v>41541</v>
      </c>
      <c r="D17670" s="749" t="s">
        <v>41548</v>
      </c>
      <c r="I17670" s="749" t="s">
        <v>30</v>
      </c>
      <c r="J17670" s="749" t="n">
        <v>10.64</v>
      </c>
    </row>
    <row collapsed="false" customFormat="false" customHeight="true" hidden="true" ht="12.75" outlineLevel="0" r="17671">
      <c r="A17671" s="749" t="s">
        <v>41549</v>
      </c>
      <c r="B17671" s="749" t="str">
        <f aca="false">C17671&amp;D17671&amp;E17671&amp;F17671&amp;G17671&amp;H17671</f>
        <v>CORTE E COLOCACAO DE CONEXOES EM TUBO DE PVC RIGIDO,SOLDAVEL PARA AGUA FRIA,COM DIAMETRO DE 32MM,EXCLUSIVE A PECA</v>
      </c>
      <c r="C17671" s="749" t="s">
        <v>41541</v>
      </c>
      <c r="D17671" s="749" t="s">
        <v>41548</v>
      </c>
      <c r="I17671" s="749" t="s">
        <v>30</v>
      </c>
      <c r="J17671" s="749" t="n">
        <v>9.22</v>
      </c>
    </row>
    <row collapsed="false" customFormat="false" customHeight="true" hidden="true" ht="12.75" outlineLevel="0" r="17672">
      <c r="A17672" s="749" t="s">
        <v>41550</v>
      </c>
      <c r="B17672" s="749" t="str">
        <f aca="false">C17672&amp;D17672&amp;E17672&amp;F17672&amp;G17672&amp;H17672</f>
        <v>CORTE E COLOCACAO DE CONEXOES EM TUBO DE PVC RIGIDO,SOLDAVEL PARA AGUA FRIA,COM DIAMETRO DE 40MM,EXCLUSIVE A PECA</v>
      </c>
      <c r="C17672" s="749" t="s">
        <v>41541</v>
      </c>
      <c r="D17672" s="749" t="s">
        <v>41551</v>
      </c>
      <c r="I17672" s="749" t="s">
        <v>30</v>
      </c>
      <c r="J17672" s="749" t="n">
        <v>14.18</v>
      </c>
    </row>
    <row collapsed="false" customFormat="false" customHeight="true" hidden="true" ht="12.75" outlineLevel="0" r="17673">
      <c r="A17673" s="749" t="s">
        <v>41552</v>
      </c>
      <c r="B17673" s="749" t="str">
        <f aca="false">C17673&amp;D17673&amp;E17673&amp;F17673&amp;G17673&amp;H17673</f>
        <v>CORTE E COLOCACAO DE CONEXOES EM TUBO DE PVC RIGIDO,SOLDAVEL PARA AGUA FRIA,COM DIAMETRO DE 40MM,EXCLUSIVE A PECA</v>
      </c>
      <c r="C17673" s="749" t="s">
        <v>41541</v>
      </c>
      <c r="D17673" s="749" t="s">
        <v>41551</v>
      </c>
      <c r="I17673" s="749" t="s">
        <v>30</v>
      </c>
      <c r="J17673" s="749" t="n">
        <v>12.29</v>
      </c>
    </row>
    <row collapsed="false" customFormat="false" customHeight="true" hidden="true" ht="12.75" outlineLevel="0" r="17674">
      <c r="A17674" s="749" t="s">
        <v>41553</v>
      </c>
      <c r="B17674" s="749" t="str">
        <f aca="false">C17674&amp;D17674&amp;E17674&amp;F17674&amp;G17674&amp;H17674</f>
        <v>CORTE E COLOCACAO DE CONEXOES EM TUBO DE PVC RIGIDO,SOLDAVEL PARA AGUA FRIA,COM DIAMETRO DE 50MM,EXCLUSIVE A PECA</v>
      </c>
      <c r="C17674" s="749" t="s">
        <v>41541</v>
      </c>
      <c r="D17674" s="749" t="s">
        <v>41554</v>
      </c>
      <c r="I17674" s="749" t="s">
        <v>30</v>
      </c>
      <c r="J17674" s="749" t="n">
        <v>17.73</v>
      </c>
    </row>
    <row collapsed="false" customFormat="false" customHeight="true" hidden="true" ht="12.75" outlineLevel="0" r="17675">
      <c r="A17675" s="749" t="s">
        <v>41555</v>
      </c>
      <c r="B17675" s="749" t="str">
        <f aca="false">C17675&amp;D17675&amp;E17675&amp;F17675&amp;G17675&amp;H17675</f>
        <v>CORTE E COLOCACAO DE CONEXOES EM TUBO DE PVC RIGIDO,SOLDAVEL PARA AGUA FRIA,COM DIAMETRO DE 50MM,EXCLUSIVE A PECA</v>
      </c>
      <c r="C17675" s="749" t="s">
        <v>41541</v>
      </c>
      <c r="D17675" s="749" t="s">
        <v>41554</v>
      </c>
      <c r="I17675" s="749" t="s">
        <v>30</v>
      </c>
      <c r="J17675" s="749" t="n">
        <v>15.36</v>
      </c>
    </row>
    <row collapsed="false" customFormat="false" customHeight="true" hidden="true" ht="12.75" outlineLevel="0" r="17676">
      <c r="A17676" s="749" t="s">
        <v>41556</v>
      </c>
      <c r="B17676" s="749" t="str">
        <f aca="false">C17676&amp;D17676&amp;E17676&amp;F17676&amp;G17676&amp;H17676</f>
        <v>CORTE E COLOCACAO DE CONEXOES EM TUBO DE PVC RIGIDO,SOLDAVEL PARA AGUA FRIA,COM DIAMETRO DE 60MM,EXCLUSIVE A PECA</v>
      </c>
      <c r="C17676" s="749" t="s">
        <v>41541</v>
      </c>
      <c r="D17676" s="749" t="s">
        <v>41557</v>
      </c>
      <c r="I17676" s="749" t="s">
        <v>30</v>
      </c>
      <c r="J17676" s="749" t="n">
        <v>21.28</v>
      </c>
    </row>
    <row collapsed="false" customFormat="false" customHeight="true" hidden="true" ht="12.75" outlineLevel="0" r="17677">
      <c r="A17677" s="749" t="s">
        <v>41558</v>
      </c>
      <c r="B17677" s="749" t="str">
        <f aca="false">C17677&amp;D17677&amp;E17677&amp;F17677&amp;G17677&amp;H17677</f>
        <v>CORTE E COLOCACAO DE CONEXOES EM TUBO DE PVC RIGIDO,SOLDAVEL PARA AGUA FRIA,COM DIAMETRO DE 60MM,EXCLUSIVE A PECA</v>
      </c>
      <c r="C17677" s="749" t="s">
        <v>41541</v>
      </c>
      <c r="D17677" s="749" t="s">
        <v>41557</v>
      </c>
      <c r="I17677" s="749" t="s">
        <v>30</v>
      </c>
      <c r="J17677" s="749" t="n">
        <v>18.44</v>
      </c>
    </row>
    <row collapsed="false" customFormat="false" customHeight="true" hidden="true" ht="12.75" outlineLevel="0" r="17678">
      <c r="A17678" s="749" t="s">
        <v>41559</v>
      </c>
      <c r="B17678" s="749" t="str">
        <f aca="false">C17678&amp;D17678&amp;E17678&amp;F17678&amp;G17678&amp;H17678</f>
        <v>CORTE E COLOCACAO DE CONEXOES EM TUBO DE PVC RIGIDO,SOLDAVEL PARA AGUA FRIA,COM DIAMETRO DE 75MM,EXCLUSIVE A PECA</v>
      </c>
      <c r="C17678" s="749" t="s">
        <v>41541</v>
      </c>
      <c r="D17678" s="749" t="s">
        <v>41560</v>
      </c>
      <c r="I17678" s="749" t="s">
        <v>30</v>
      </c>
      <c r="J17678" s="749" t="n">
        <v>24.83</v>
      </c>
    </row>
    <row collapsed="false" customFormat="false" customHeight="true" hidden="true" ht="12.75" outlineLevel="0" r="17679">
      <c r="A17679" s="749" t="s">
        <v>41561</v>
      </c>
      <c r="B17679" s="749" t="str">
        <f aca="false">C17679&amp;D17679&amp;E17679&amp;F17679&amp;G17679&amp;H17679</f>
        <v>CORTE E COLOCACAO DE CONEXOES EM TUBO DE PVC RIGIDO,SOLDAVEL PARA AGUA FRIA,COM DIAMETRO DE 75MM,EXCLUSIVE A PECA</v>
      </c>
      <c r="C17679" s="749" t="s">
        <v>41541</v>
      </c>
      <c r="D17679" s="749" t="s">
        <v>41560</v>
      </c>
      <c r="I17679" s="749" t="s">
        <v>30</v>
      </c>
      <c r="J17679" s="749" t="n">
        <v>21.51</v>
      </c>
    </row>
    <row collapsed="false" customFormat="false" customHeight="true" hidden="true" ht="12.75" outlineLevel="0" r="17680">
      <c r="A17680" s="749" t="s">
        <v>41562</v>
      </c>
      <c r="B17680" s="749" t="str">
        <f aca="false">C17680&amp;D17680&amp;E17680&amp;F17680&amp;G17680&amp;H17680</f>
        <v>CORTE E COLOCACAO DE CONEXOES EM TUBO DE PVC RIGIDO,SOLDAVEL PARA AGUA FRIA,COM DIAMETRO DE 85MM,EXCLUSIVE A PECA</v>
      </c>
      <c r="C17680" s="749" t="s">
        <v>41541</v>
      </c>
      <c r="D17680" s="749" t="s">
        <v>41563</v>
      </c>
      <c r="I17680" s="749" t="s">
        <v>30</v>
      </c>
      <c r="J17680" s="749" t="n">
        <v>28.37</v>
      </c>
    </row>
    <row collapsed="false" customFormat="false" customHeight="true" hidden="true" ht="12.75" outlineLevel="0" r="17681">
      <c r="A17681" s="749" t="s">
        <v>41564</v>
      </c>
      <c r="B17681" s="749" t="str">
        <f aca="false">C17681&amp;D17681&amp;E17681&amp;F17681&amp;G17681&amp;H17681</f>
        <v>CORTE E COLOCACAO DE CONEXOES EM TUBO DE PVC RIGIDO,SOLDAVEL PARA AGUA FRIA,COM DIAMETRO DE 85MM,EXCLUSIVE A PECA</v>
      </c>
      <c r="C17681" s="749" t="s">
        <v>41541</v>
      </c>
      <c r="D17681" s="749" t="s">
        <v>41563</v>
      </c>
      <c r="I17681" s="749" t="s">
        <v>30</v>
      </c>
      <c r="J17681" s="749" t="n">
        <v>24.58</v>
      </c>
    </row>
    <row collapsed="false" customFormat="false" customHeight="true" hidden="true" ht="12.75" outlineLevel="0" r="17682">
      <c r="A17682" s="749" t="s">
        <v>41565</v>
      </c>
      <c r="B17682" s="749" t="str">
        <f aca="false">C17682&amp;D17682&amp;E17682&amp;F17682&amp;G17682&amp;H17682</f>
        <v>CORTE E COLOCACAO DE CONEXOES EM TUBO DE PVC RIGIDO,SOLDAVEL PARA AGUA FRIA,COM DIAMETRO DE 110MM,EXCLUSIVE A PECA</v>
      </c>
      <c r="C17682" s="749" t="s">
        <v>41541</v>
      </c>
      <c r="D17682" s="749" t="s">
        <v>41566</v>
      </c>
      <c r="I17682" s="749" t="s">
        <v>30</v>
      </c>
      <c r="J17682" s="749" t="n">
        <v>31.92</v>
      </c>
    </row>
    <row collapsed="false" customFormat="false" customHeight="true" hidden="true" ht="12.75" outlineLevel="0" r="17683">
      <c r="A17683" s="749" t="s">
        <v>41567</v>
      </c>
      <c r="B17683" s="749" t="str">
        <f aca="false">C17683&amp;D17683&amp;E17683&amp;F17683&amp;G17683&amp;H17683</f>
        <v>CORTE E COLOCACAO DE CONEXOES EM TUBO DE PVC RIGIDO,SOLDAVEL PARA AGUA FRIA,COM DIAMETRO DE 110MM,EXCLUSIVE A PECA</v>
      </c>
      <c r="C17683" s="749" t="s">
        <v>41541</v>
      </c>
      <c r="D17683" s="749" t="s">
        <v>41566</v>
      </c>
      <c r="I17683" s="749" t="s">
        <v>30</v>
      </c>
      <c r="J17683" s="749" t="n">
        <v>27.66</v>
      </c>
    </row>
    <row collapsed="false" customFormat="false" customHeight="true" hidden="true" ht="12.75" outlineLevel="0" r="17684">
      <c r="A17684" s="749" t="s">
        <v>41568</v>
      </c>
      <c r="B17684" s="749" t="str">
        <f aca="false">C17684&amp;D17684&amp;E17684&amp;F17684&amp;G17684&amp;H17684</f>
        <v>CORTE E COLOCACAO DE CONEXOES EM TUBO DE COBRE PARA AGUA QUENTE,COM DIAMETRO DE 15MM,EXCLUSIVE A PECA</v>
      </c>
      <c r="C17684" s="749" t="s">
        <v>41569</v>
      </c>
      <c r="D17684" s="749" t="s">
        <v>41570</v>
      </c>
      <c r="I17684" s="749" t="s">
        <v>30</v>
      </c>
      <c r="J17684" s="749" t="n">
        <v>6.24</v>
      </c>
    </row>
    <row collapsed="false" customFormat="false" customHeight="true" hidden="true" ht="12.75" outlineLevel="0" r="17685">
      <c r="A17685" s="749" t="s">
        <v>41571</v>
      </c>
      <c r="B17685" s="749" t="str">
        <f aca="false">C17685&amp;D17685&amp;E17685&amp;F17685&amp;G17685&amp;H17685</f>
        <v>CORTE E COLOCACAO DE CONEXOES EM TUBO DE COBRE PARA AGUA QUENTE,COM DIAMETRO DE 15MM,EXCLUSIVE A PECA</v>
      </c>
      <c r="C17685" s="749" t="s">
        <v>41569</v>
      </c>
      <c r="D17685" s="749" t="s">
        <v>41570</v>
      </c>
      <c r="I17685" s="749" t="s">
        <v>30</v>
      </c>
      <c r="J17685" s="749" t="n">
        <v>5.44</v>
      </c>
    </row>
    <row collapsed="false" customFormat="false" customHeight="true" hidden="true" ht="12.75" outlineLevel="0" r="17686">
      <c r="A17686" s="749" t="s">
        <v>41572</v>
      </c>
      <c r="B17686" s="749" t="str">
        <f aca="false">C17686&amp;D17686&amp;E17686&amp;F17686&amp;G17686&amp;H17686</f>
        <v>CORTE E COLOCACAO DE CONEXOES EM TUBO DE COBRE PARA AGUA QUENTE,COM DIAMETRO DE 22MM,EXCLUSIVE A PECA</v>
      </c>
      <c r="C17686" s="749" t="s">
        <v>41569</v>
      </c>
      <c r="D17686" s="749" t="s">
        <v>41573</v>
      </c>
      <c r="I17686" s="749" t="s">
        <v>30</v>
      </c>
      <c r="J17686" s="749" t="n">
        <v>7.17</v>
      </c>
    </row>
    <row collapsed="false" customFormat="false" customHeight="true" hidden="true" ht="12.75" outlineLevel="0" r="17687">
      <c r="A17687" s="749" t="s">
        <v>41574</v>
      </c>
      <c r="B17687" s="749" t="str">
        <f aca="false">C17687&amp;D17687&amp;E17687&amp;F17687&amp;G17687&amp;H17687</f>
        <v>CORTE E COLOCACAO DE CONEXOES EM TUBO DE COBRE PARA AGUA QUENTE,COM DIAMETRO DE 22MM,EXCLUSIVE A PECA</v>
      </c>
      <c r="C17687" s="749" t="s">
        <v>41569</v>
      </c>
      <c r="D17687" s="749" t="s">
        <v>41573</v>
      </c>
      <c r="I17687" s="749" t="s">
        <v>30</v>
      </c>
      <c r="J17687" s="749" t="n">
        <v>6.27</v>
      </c>
    </row>
    <row collapsed="false" customFormat="false" customHeight="true" hidden="true" ht="12.75" outlineLevel="0" r="17688">
      <c r="A17688" s="749" t="s">
        <v>41575</v>
      </c>
      <c r="B17688" s="749" t="str">
        <f aca="false">C17688&amp;D17688&amp;E17688&amp;F17688&amp;G17688&amp;H17688</f>
        <v>CORTE E COLOCACAO DE CONEXOES EM TUBO DE COBRE PARA AGUA QUENTE,COM DIAMETRO DE 28MM,EXCLUSIVE A PECA</v>
      </c>
      <c r="C17688" s="749" t="s">
        <v>41569</v>
      </c>
      <c r="D17688" s="749" t="s">
        <v>41576</v>
      </c>
      <c r="I17688" s="749" t="s">
        <v>30</v>
      </c>
      <c r="J17688" s="749" t="n">
        <v>9</v>
      </c>
    </row>
    <row collapsed="false" customFormat="false" customHeight="true" hidden="true" ht="12.75" outlineLevel="0" r="17689">
      <c r="A17689" s="749" t="s">
        <v>41577</v>
      </c>
      <c r="B17689" s="749" t="str">
        <f aca="false">C17689&amp;D17689&amp;E17689&amp;F17689&amp;G17689&amp;H17689</f>
        <v>CORTE E COLOCACAO DE CONEXOES EM TUBO DE COBRE PARA AGUA QUENTE,COM DIAMETRO DE 28MM,EXCLUSIVE A PECA</v>
      </c>
      <c r="C17689" s="749" t="s">
        <v>41569</v>
      </c>
      <c r="D17689" s="749" t="s">
        <v>41576</v>
      </c>
      <c r="I17689" s="749" t="s">
        <v>30</v>
      </c>
      <c r="J17689" s="749" t="n">
        <v>7.86</v>
      </c>
    </row>
    <row collapsed="false" customFormat="false" customHeight="true" hidden="true" ht="12.75" outlineLevel="0" r="17690">
      <c r="A17690" s="749" t="s">
        <v>41578</v>
      </c>
      <c r="B17690" s="749" t="str">
        <f aca="false">C17690&amp;D17690&amp;E17690&amp;F17690&amp;G17690&amp;H17690</f>
        <v>CORTE E COLOCACAO DE CONEXOES EM TUBO DE COBRE PARA AGUA QUENTE,COM DIAMETRO DE 35MM,EXCLUSIVE A PECA</v>
      </c>
      <c r="C17690" s="749" t="s">
        <v>41569</v>
      </c>
      <c r="D17690" s="749" t="s">
        <v>41579</v>
      </c>
      <c r="I17690" s="749" t="s">
        <v>30</v>
      </c>
      <c r="J17690" s="749" t="n">
        <v>13.53</v>
      </c>
    </row>
    <row collapsed="false" customFormat="false" customHeight="true" hidden="true" ht="12.75" outlineLevel="0" r="17691">
      <c r="A17691" s="749" t="s">
        <v>41580</v>
      </c>
      <c r="B17691" s="749" t="str">
        <f aca="false">C17691&amp;D17691&amp;E17691&amp;F17691&amp;G17691&amp;H17691</f>
        <v>CORTE E COLOCACAO DE CONEXOES EM TUBO DE COBRE PARA AGUA QUENTE,COM DIAMETRO DE 35MM,EXCLUSIVE A PECA</v>
      </c>
      <c r="C17691" s="749" t="s">
        <v>41569</v>
      </c>
      <c r="D17691" s="749" t="s">
        <v>41579</v>
      </c>
      <c r="I17691" s="749" t="s">
        <v>30</v>
      </c>
      <c r="J17691" s="749" t="n">
        <v>11.82</v>
      </c>
    </row>
    <row collapsed="false" customFormat="false" customHeight="true" hidden="true" ht="12.75" outlineLevel="0" r="17692">
      <c r="A17692" s="749" t="s">
        <v>41581</v>
      </c>
      <c r="B17692" s="749" t="str">
        <f aca="false">C17692&amp;D17692&amp;E17692&amp;F17692&amp;G17692&amp;H17692</f>
        <v>CORTE E COLOCACAO DE CONEXOES EM TUBO DE COBRE PARA AGUA QUENTE,COM DIAMETRO DE 42MM,EXCLUSIVE A PECA</v>
      </c>
      <c r="C17692" s="749" t="s">
        <v>41569</v>
      </c>
      <c r="D17692" s="749" t="s">
        <v>41582</v>
      </c>
      <c r="I17692" s="749" t="s">
        <v>30</v>
      </c>
      <c r="J17692" s="749" t="n">
        <v>18.36</v>
      </c>
    </row>
    <row collapsed="false" customFormat="false" customHeight="true" hidden="true" ht="12.75" outlineLevel="0" r="17693">
      <c r="A17693" s="749" t="s">
        <v>41583</v>
      </c>
      <c r="B17693" s="749" t="str">
        <f aca="false">C17693&amp;D17693&amp;E17693&amp;F17693&amp;G17693&amp;H17693</f>
        <v>CORTE E COLOCACAO DE CONEXOES EM TUBO DE COBRE PARA AGUA QUENTE,COM DIAMETRO DE 42MM,EXCLUSIVE A PECA</v>
      </c>
      <c r="C17693" s="749" t="s">
        <v>41569</v>
      </c>
      <c r="D17693" s="749" t="s">
        <v>41582</v>
      </c>
      <c r="I17693" s="749" t="s">
        <v>30</v>
      </c>
      <c r="J17693" s="749" t="n">
        <v>16.09</v>
      </c>
    </row>
    <row collapsed="false" customFormat="false" customHeight="true" hidden="true" ht="12.75" outlineLevel="0" r="17694">
      <c r="A17694" s="749" t="s">
        <v>41584</v>
      </c>
      <c r="B17694" s="749" t="str">
        <f aca="false">C17694&amp;D17694&amp;E17694&amp;F17694&amp;G17694&amp;H17694</f>
        <v>CORTE E COLOCACAO DE CONEXOES EM TUBO DE COBRE PARA AGUA QUENTE,COM DIAMETRO DE 54MM,EXCLUSIVE A PECA</v>
      </c>
      <c r="C17694" s="749" t="s">
        <v>41569</v>
      </c>
      <c r="D17694" s="749" t="s">
        <v>41585</v>
      </c>
      <c r="I17694" s="749" t="s">
        <v>30</v>
      </c>
      <c r="J17694" s="749" t="n">
        <v>23.11</v>
      </c>
    </row>
    <row collapsed="false" customFormat="false" customHeight="true" hidden="true" ht="12.75" outlineLevel="0" r="17695">
      <c r="A17695" s="749" t="s">
        <v>41586</v>
      </c>
      <c r="B17695" s="749" t="str">
        <f aca="false">C17695&amp;D17695&amp;E17695&amp;F17695&amp;G17695&amp;H17695</f>
        <v>CORTE E COLOCACAO DE CONEXOES EM TUBO DE COBRE PARA AGUA QUENTE,COM DIAMETRO DE 54MM,EXCLUSIVE A PECA</v>
      </c>
      <c r="C17695" s="749" t="s">
        <v>41569</v>
      </c>
      <c r="D17695" s="749" t="s">
        <v>41585</v>
      </c>
      <c r="I17695" s="749" t="s">
        <v>30</v>
      </c>
      <c r="J17695" s="749" t="n">
        <v>20.27</v>
      </c>
    </row>
    <row collapsed="false" customFormat="false" customHeight="true" hidden="true" ht="12.75" outlineLevel="0" r="17696">
      <c r="A17696" s="749" t="s">
        <v>41587</v>
      </c>
      <c r="B17696" s="749" t="str">
        <f aca="false">C17696&amp;D17696&amp;E17696&amp;F17696&amp;G17696&amp;H17696</f>
        <v>CORTE E COLOCACAO DE CONEXOES EM TUBO DE COBRE PARA AGUA QUENTE,COM DIAMETRO DE 66MM,EXCLUSIVE A PECA</v>
      </c>
      <c r="C17696" s="749" t="s">
        <v>41569</v>
      </c>
      <c r="D17696" s="749" t="s">
        <v>41588</v>
      </c>
      <c r="I17696" s="749" t="s">
        <v>30</v>
      </c>
      <c r="J17696" s="749" t="n">
        <v>28.88</v>
      </c>
    </row>
    <row collapsed="false" customFormat="false" customHeight="true" hidden="true" ht="12.75" outlineLevel="0" r="17697">
      <c r="A17697" s="749" t="s">
        <v>41589</v>
      </c>
      <c r="B17697" s="749" t="str">
        <f aca="false">C17697&amp;D17697&amp;E17697&amp;F17697&amp;G17697&amp;H17697</f>
        <v>CORTE E COLOCACAO DE CONEXOES EM TUBO DE COBRE PARA AGUA QUENTE,COM DIAMETRO DE 66MM,EXCLUSIVE A PECA</v>
      </c>
      <c r="C17697" s="749" t="s">
        <v>41569</v>
      </c>
      <c r="D17697" s="749" t="s">
        <v>41588</v>
      </c>
      <c r="I17697" s="749" t="s">
        <v>30</v>
      </c>
      <c r="J17697" s="749" t="n">
        <v>25.33</v>
      </c>
    </row>
    <row collapsed="false" customFormat="false" customHeight="true" hidden="true" ht="12.75" outlineLevel="0" r="17698">
      <c r="A17698" s="749" t="s">
        <v>41590</v>
      </c>
      <c r="B17698" s="749" t="str">
        <f aca="false">C17698&amp;D17698&amp;E17698&amp;F17698&amp;G17698&amp;H17698</f>
        <v>CORTE E COLOCACAO DE CONEXOES EM TUBO DE COBRE PARA AGUA QUENTE,COM DIAMETRO DE 79MM,EXCLUSIVE A PECA</v>
      </c>
      <c r="C17698" s="749" t="s">
        <v>41569</v>
      </c>
      <c r="D17698" s="749" t="s">
        <v>41591</v>
      </c>
      <c r="I17698" s="749" t="s">
        <v>30</v>
      </c>
      <c r="J17698" s="749" t="n">
        <v>32.52</v>
      </c>
    </row>
    <row collapsed="false" customFormat="false" customHeight="true" hidden="true" ht="12.75" outlineLevel="0" r="17699">
      <c r="A17699" s="749" t="s">
        <v>41592</v>
      </c>
      <c r="B17699" s="749" t="str">
        <f aca="false">C17699&amp;D17699&amp;E17699&amp;F17699&amp;G17699&amp;H17699</f>
        <v>CORTE E COLOCACAO DE CONEXOES EM TUBO DE COBRE PARA AGUA QUENTE,COM DIAMETRO DE 79MM,EXCLUSIVE A PECA</v>
      </c>
      <c r="C17699" s="749" t="s">
        <v>41569</v>
      </c>
      <c r="D17699" s="749" t="s">
        <v>41591</v>
      </c>
      <c r="I17699" s="749" t="s">
        <v>30</v>
      </c>
      <c r="J17699" s="749" t="n">
        <v>28.54</v>
      </c>
    </row>
    <row collapsed="false" customFormat="false" customHeight="true" hidden="true" ht="12.75" outlineLevel="0" r="17700">
      <c r="A17700" s="749" t="s">
        <v>41593</v>
      </c>
      <c r="B17700" s="749" t="str">
        <f aca="false">C17700&amp;D17700&amp;E17700&amp;F17700&amp;G17700&amp;H17700</f>
        <v>CORTE E COLOCACAO DE CONEXOES EM TUBO DE COBRE PARA AGUA QUENTE,COM DIAMETRO DE 104MM,EXCLUSIVE A PECA</v>
      </c>
      <c r="C17700" s="749" t="s">
        <v>41569</v>
      </c>
      <c r="D17700" s="749" t="s">
        <v>41594</v>
      </c>
      <c r="I17700" s="749" t="s">
        <v>30</v>
      </c>
      <c r="J17700" s="749" t="n">
        <v>41.71</v>
      </c>
    </row>
    <row collapsed="false" customFormat="false" customHeight="true" hidden="true" ht="12.75" outlineLevel="0" r="17701">
      <c r="A17701" s="749" t="s">
        <v>41595</v>
      </c>
      <c r="B17701" s="749" t="str">
        <f aca="false">C17701&amp;D17701&amp;E17701&amp;F17701&amp;G17701&amp;H17701</f>
        <v>CORTE E COLOCACAO DE CONEXOES EM TUBO DE COBRE PARA AGUA QUENTE,COM DIAMETRO DE 104MM,EXCLUSIVE A PECA</v>
      </c>
      <c r="C17701" s="749" t="s">
        <v>41569</v>
      </c>
      <c r="D17701" s="749" t="s">
        <v>41594</v>
      </c>
      <c r="I17701" s="749" t="s">
        <v>30</v>
      </c>
      <c r="J17701" s="749" t="n">
        <v>36.6</v>
      </c>
    </row>
    <row collapsed="false" customFormat="false" customHeight="true" hidden="true" ht="12.75" outlineLevel="0" r="17702">
      <c r="A17702" s="749" t="s">
        <v>41596</v>
      </c>
      <c r="B17702" s="749" t="str">
        <f aca="false">C17702&amp;D17702&amp;E17702&amp;F17702&amp;G17702&amp;H17702</f>
        <v>ABERTURA E FECHAMENTO MANUAL DE RASGO EM ALVENARIA,PARA PASSAGEM DE TUBOS E DUTOS,COM DIAMETRO DE 1/2" A 1"</v>
      </c>
      <c r="C17702" s="749" t="s">
        <v>41597</v>
      </c>
      <c r="D17702" s="749" t="s">
        <v>41598</v>
      </c>
      <c r="I17702" s="749" t="s">
        <v>236</v>
      </c>
      <c r="J17702" s="749" t="n">
        <v>11.37</v>
      </c>
    </row>
    <row collapsed="false" customFormat="false" customHeight="true" hidden="true" ht="12.75" outlineLevel="0" r="17703">
      <c r="A17703" s="749" t="s">
        <v>41599</v>
      </c>
      <c r="B17703" s="749" t="str">
        <f aca="false">C17703&amp;D17703&amp;E17703&amp;F17703&amp;G17703&amp;H17703</f>
        <v>ABERTURA E FECHAMENTO MANUAL DE RASGO EM ALVENARIA,PARA PASSAGEM DE TUBOS E DUTOS,COM DIAMETRO DE 1/2" A 1"</v>
      </c>
      <c r="C17703" s="749" t="s">
        <v>41597</v>
      </c>
      <c r="D17703" s="749" t="s">
        <v>41598</v>
      </c>
      <c r="I17703" s="749" t="s">
        <v>236</v>
      </c>
      <c r="J17703" s="749" t="n">
        <v>9.88</v>
      </c>
    </row>
    <row collapsed="false" customFormat="false" customHeight="true" hidden="true" ht="12.75" outlineLevel="0" r="17704">
      <c r="A17704" s="749" t="s">
        <v>41600</v>
      </c>
      <c r="B17704" s="749" t="str">
        <f aca="false">C17704&amp;D17704&amp;E17704&amp;F17704&amp;G17704&amp;H17704</f>
        <v>ABERTURA E FECHAMENTO MANUAL DE RASGO EM CONCRETO,PARA PASSAGEM DE TUBOS E DUTOS,COM DIAMETRO DE 1/2" A 1"</v>
      </c>
      <c r="C17704" s="749" t="s">
        <v>41601</v>
      </c>
      <c r="D17704" s="749" t="s">
        <v>41602</v>
      </c>
      <c r="I17704" s="749" t="s">
        <v>236</v>
      </c>
      <c r="J17704" s="749" t="n">
        <v>55.79</v>
      </c>
    </row>
    <row collapsed="false" customFormat="false" customHeight="true" hidden="true" ht="12.75" outlineLevel="0" r="17705">
      <c r="A17705" s="749" t="s">
        <v>41603</v>
      </c>
      <c r="B17705" s="749" t="str">
        <f aca="false">C17705&amp;D17705&amp;E17705&amp;F17705&amp;G17705&amp;H17705</f>
        <v>ABERTURA E FECHAMENTO MANUAL DE RASGO EM CONCRETO,PARA PASSAGEM DE TUBOS E DUTOS,COM DIAMETRO DE 1/2" A 1"</v>
      </c>
      <c r="C17705" s="749" t="s">
        <v>41601</v>
      </c>
      <c r="D17705" s="749" t="s">
        <v>41602</v>
      </c>
      <c r="I17705" s="749" t="s">
        <v>236</v>
      </c>
      <c r="J17705" s="749" t="n">
        <v>48.37</v>
      </c>
    </row>
    <row collapsed="false" customFormat="false" customHeight="true" hidden="true" ht="12.75" outlineLevel="0" r="17706">
      <c r="A17706" s="749" t="s">
        <v>41604</v>
      </c>
      <c r="B17706" s="749" t="str">
        <f aca="false">C17706&amp;D17706&amp;E17706&amp;F17706&amp;G17706&amp;H17706</f>
        <v>ABERTURA E FECHAMENTO MANUAL DE RASGO EM ALVENARIA,PARA PASSAGEM DE TUBOS E DUTOS,COM DIAMETRO DE 1.1/4" A 2"</v>
      </c>
      <c r="C17706" s="749" t="s">
        <v>41597</v>
      </c>
      <c r="D17706" s="749" t="s">
        <v>41605</v>
      </c>
      <c r="I17706" s="749" t="s">
        <v>236</v>
      </c>
      <c r="J17706" s="749" t="n">
        <v>18.31</v>
      </c>
    </row>
    <row collapsed="false" customFormat="false" customHeight="true" hidden="true" ht="12.75" outlineLevel="0" r="17707">
      <c r="A17707" s="749" t="s">
        <v>41606</v>
      </c>
      <c r="B17707" s="749" t="str">
        <f aca="false">C17707&amp;D17707&amp;E17707&amp;F17707&amp;G17707&amp;H17707</f>
        <v>ABERTURA E FECHAMENTO MANUAL DE RASGO EM ALVENARIA,PARA PASSAGEM DE TUBOS E DUTOS,COM DIAMETRO DE 1.1/4" A 2"</v>
      </c>
      <c r="C17707" s="749" t="s">
        <v>41597</v>
      </c>
      <c r="D17707" s="749" t="s">
        <v>41605</v>
      </c>
      <c r="I17707" s="749" t="s">
        <v>236</v>
      </c>
      <c r="J17707" s="749" t="n">
        <v>15.94</v>
      </c>
    </row>
    <row collapsed="false" customFormat="false" customHeight="true" hidden="true" ht="12.75" outlineLevel="0" r="17708">
      <c r="A17708" s="749" t="s">
        <v>41607</v>
      </c>
      <c r="B17708" s="749" t="str">
        <f aca="false">C17708&amp;D17708&amp;E17708&amp;F17708&amp;G17708&amp;H17708</f>
        <v>ABERTURA E FECHAMENTO MANUAL DE RASGO EM CONCRETO,PARA PASSAGEM DE TUBOS E DUTOS,COM DIAMETRO DE 1.1/4" A 2"</v>
      </c>
      <c r="C17708" s="749" t="s">
        <v>41601</v>
      </c>
      <c r="D17708" s="749" t="s">
        <v>41608</v>
      </c>
      <c r="I17708" s="749" t="s">
        <v>236</v>
      </c>
      <c r="J17708" s="749" t="n">
        <v>88.84</v>
      </c>
    </row>
    <row collapsed="false" customFormat="false" customHeight="true" hidden="true" ht="12.75" outlineLevel="0" r="17709">
      <c r="A17709" s="749" t="s">
        <v>41609</v>
      </c>
      <c r="B17709" s="749" t="str">
        <f aca="false">C17709&amp;D17709&amp;E17709&amp;F17709&amp;G17709&amp;H17709</f>
        <v>ABERTURA E FECHAMENTO MANUAL DE RASGO EM CONCRETO,PARA PASSAGEM DE TUBOS E DUTOS,COM DIAMETRO DE 1.1/4" A 2"</v>
      </c>
      <c r="C17709" s="749" t="s">
        <v>41601</v>
      </c>
      <c r="D17709" s="749" t="s">
        <v>41608</v>
      </c>
      <c r="I17709" s="749" t="s">
        <v>236</v>
      </c>
      <c r="J17709" s="749" t="n">
        <v>77.05</v>
      </c>
    </row>
    <row collapsed="false" customFormat="false" customHeight="true" hidden="true" ht="12.75" outlineLevel="0" r="17710">
      <c r="A17710" s="749" t="s">
        <v>41610</v>
      </c>
      <c r="B17710" s="749" t="str">
        <f aca="false">C17710&amp;D17710&amp;E17710&amp;F17710&amp;G17710&amp;H17710</f>
        <v>ABERTURA E FECHAMENTO MANUAL DE RASGO EM ALVENARIA,PARA PASSAGEM DE TUBOS E DUTOS,COM DIAMETRO DE 2.1/2" A 4"</v>
      </c>
      <c r="C17710" s="749" t="s">
        <v>41597</v>
      </c>
      <c r="D17710" s="749" t="s">
        <v>41611</v>
      </c>
      <c r="I17710" s="749" t="s">
        <v>236</v>
      </c>
      <c r="J17710" s="749" t="n">
        <v>26.55</v>
      </c>
    </row>
    <row collapsed="false" customFormat="false" customHeight="true" hidden="true" ht="12.75" outlineLevel="0" r="17711">
      <c r="A17711" s="749" t="s">
        <v>41612</v>
      </c>
      <c r="B17711" s="749" t="str">
        <f aca="false">C17711&amp;D17711&amp;E17711&amp;F17711&amp;G17711&amp;H17711</f>
        <v>ABERTURA E FECHAMENTO MANUAL DE RASGO EM ALVENARIA,PARA PASSAGEM DE TUBOS E DUTOS,COM DIAMETRO DE 2.1/2" A 4"</v>
      </c>
      <c r="C17711" s="749" t="s">
        <v>41597</v>
      </c>
      <c r="D17711" s="749" t="s">
        <v>41611</v>
      </c>
      <c r="I17711" s="749" t="s">
        <v>236</v>
      </c>
      <c r="J17711" s="749" t="n">
        <v>23.16</v>
      </c>
    </row>
    <row collapsed="false" customFormat="false" customHeight="true" hidden="true" ht="12.75" outlineLevel="0" r="17712">
      <c r="A17712" s="749" t="s">
        <v>41613</v>
      </c>
      <c r="B17712" s="749" t="str">
        <f aca="false">C17712&amp;D17712&amp;E17712&amp;F17712&amp;G17712&amp;H17712</f>
        <v>ABERTURA E FECHAMENTO MANUAL DE RASGO EM CONCRETO,PARA PASSAGEM DE TUBOS E DUTOS,COM DIAMETRO DE 2.1/2" A 4"</v>
      </c>
      <c r="C17712" s="749" t="s">
        <v>41601</v>
      </c>
      <c r="D17712" s="749" t="s">
        <v>41614</v>
      </c>
      <c r="I17712" s="749" t="s">
        <v>236</v>
      </c>
      <c r="J17712" s="749" t="n">
        <v>127.3</v>
      </c>
    </row>
    <row collapsed="false" customFormat="false" customHeight="true" hidden="true" ht="12.75" outlineLevel="0" r="17713">
      <c r="A17713" s="749" t="s">
        <v>41615</v>
      </c>
      <c r="B17713" s="749" t="str">
        <f aca="false">C17713&amp;D17713&amp;E17713&amp;F17713&amp;G17713&amp;H17713</f>
        <v>ABERTURA E FECHAMENTO MANUAL DE RASGO EM CONCRETO,PARA PASSAGEM DE TUBOS E DUTOS,COM DIAMETRO DE 2.1/2" A 4"</v>
      </c>
      <c r="C17713" s="749" t="s">
        <v>41601</v>
      </c>
      <c r="D17713" s="749" t="s">
        <v>41614</v>
      </c>
      <c r="I17713" s="749" t="s">
        <v>236</v>
      </c>
      <c r="J17713" s="749" t="n">
        <v>110.46</v>
      </c>
    </row>
    <row collapsed="false" customFormat="false" customHeight="true" hidden="true" ht="12.75" outlineLevel="0" r="17714">
      <c r="A17714" s="749" t="s">
        <v>41616</v>
      </c>
      <c r="B17714" s="749" t="str">
        <f aca="false">C17714&amp;D17714&amp;E17714&amp;F17714&amp;G17714&amp;H17714</f>
        <v>SOLDA DE TOPO,EM TUBULACAO PARA VAPOR(SCH-40 OU SCH-80),NO DIAMETRO DE 1/2",UTILIZANDO CONVERSOR ELETROMOTORIZADO,INCLUSIVE CORTE OU CHANFRO DAS EXTREMIDADES</v>
      </c>
      <c r="C17714" s="749" t="s">
        <v>41617</v>
      </c>
      <c r="D17714" s="749" t="s">
        <v>41618</v>
      </c>
      <c r="E17714" s="749" t="s">
        <v>41619</v>
      </c>
      <c r="I17714" s="749" t="s">
        <v>30</v>
      </c>
      <c r="J17714" s="749" t="n">
        <v>15.35</v>
      </c>
    </row>
    <row collapsed="false" customFormat="false" customHeight="true" hidden="true" ht="12.75" outlineLevel="0" r="17715">
      <c r="A17715" s="749" t="s">
        <v>41620</v>
      </c>
      <c r="B17715" s="749" t="str">
        <f aca="false">C17715&amp;D17715&amp;E17715&amp;F17715&amp;G17715&amp;H17715</f>
        <v>SOLDA DE TOPO,EM TUBULACAO PARA VAPOR(SCH-40 OU SCH-80),NO DIAMETRO DE 1/2",UTILIZANDO CONVERSOR ELETROMOTORIZADO,INCLUSIVE CORTE OU CHANFRO DAS EXTREMIDADES</v>
      </c>
      <c r="C17715" s="749" t="s">
        <v>41617</v>
      </c>
      <c r="D17715" s="749" t="s">
        <v>41618</v>
      </c>
      <c r="E17715" s="749" t="s">
        <v>41619</v>
      </c>
      <c r="I17715" s="749" t="s">
        <v>30</v>
      </c>
      <c r="J17715" s="749" t="n">
        <v>13.39</v>
      </c>
    </row>
    <row collapsed="false" customFormat="false" customHeight="true" hidden="true" ht="12.75" outlineLevel="0" r="17716">
      <c r="A17716" s="749" t="s">
        <v>41621</v>
      </c>
      <c r="B17716" s="749" t="str">
        <f aca="false">C17716&amp;D17716&amp;E17716&amp;F17716&amp;G17716&amp;H17716</f>
        <v>SOLDA DE TOPO,EM TUBULACAO PARA VAPOR(SCH-40 OU SCH-80),NO DIAMETRO DE 3/4",UTILIZANDO CONVERSOR ELETROMOTORIZADO,INCLUSIVE CORTE OU CHANFRO DAS EXTREMIDADES</v>
      </c>
      <c r="C17716" s="749" t="s">
        <v>41617</v>
      </c>
      <c r="D17716" s="749" t="s">
        <v>41622</v>
      </c>
      <c r="E17716" s="749" t="s">
        <v>41619</v>
      </c>
      <c r="I17716" s="749" t="s">
        <v>30</v>
      </c>
      <c r="J17716" s="749" t="n">
        <v>16.94</v>
      </c>
    </row>
    <row collapsed="false" customFormat="false" customHeight="true" hidden="true" ht="12.75" outlineLevel="0" r="17717">
      <c r="A17717" s="749" t="s">
        <v>41623</v>
      </c>
      <c r="B17717" s="749" t="str">
        <f aca="false">C17717&amp;D17717&amp;E17717&amp;F17717&amp;G17717&amp;H17717</f>
        <v>SOLDA DE TOPO,EM TUBULACAO PARA VAPOR(SCH-40 OU SCH-80),NO DIAMETRO DE 3/4",UTILIZANDO CONVERSOR ELETROMOTORIZADO,INCLUSIVE CORTE OU CHANFRO DAS EXTREMIDADES</v>
      </c>
      <c r="C17717" s="749" t="s">
        <v>41617</v>
      </c>
      <c r="D17717" s="749" t="s">
        <v>41622</v>
      </c>
      <c r="E17717" s="749" t="s">
        <v>41619</v>
      </c>
      <c r="I17717" s="749" t="s">
        <v>30</v>
      </c>
      <c r="J17717" s="749" t="n">
        <v>14.78</v>
      </c>
    </row>
    <row collapsed="false" customFormat="false" customHeight="true" hidden="true" ht="12.75" outlineLevel="0" r="17718">
      <c r="A17718" s="749" t="s">
        <v>41624</v>
      </c>
      <c r="B17718" s="749" t="str">
        <f aca="false">C17718&amp;D17718&amp;E17718&amp;F17718&amp;G17718&amp;H17718</f>
        <v>SOLDA DE TOPO,EM TUBULACAO PARA VAPOR(SCH-40 OU SCH-80),NO DIAMETRO DE 1",UTILIZANDO CONVERSOR ELETROMOTORIZADO,INCLUSIVE CORTE OU CHANFRO DAS EXTREMIDADES</v>
      </c>
      <c r="C17718" s="749" t="s">
        <v>41617</v>
      </c>
      <c r="D17718" s="749" t="s">
        <v>41625</v>
      </c>
      <c r="E17718" s="749" t="s">
        <v>41626</v>
      </c>
      <c r="I17718" s="749" t="s">
        <v>30</v>
      </c>
      <c r="J17718" s="749" t="n">
        <v>20.69</v>
      </c>
    </row>
    <row collapsed="false" customFormat="false" customHeight="true" hidden="true" ht="12.75" outlineLevel="0" r="17719">
      <c r="A17719" s="749" t="s">
        <v>41627</v>
      </c>
      <c r="B17719" s="749" t="str">
        <f aca="false">C17719&amp;D17719&amp;E17719&amp;F17719&amp;G17719&amp;H17719</f>
        <v>SOLDA DE TOPO,EM TUBULACAO PARA VAPOR(SCH-40 OU SCH-80),NO DIAMETRO DE 1",UTILIZANDO CONVERSOR ELETROMOTORIZADO,INCLUSIVE CORTE OU CHANFRO DAS EXTREMIDADES</v>
      </c>
      <c r="C17719" s="749" t="s">
        <v>41617</v>
      </c>
      <c r="D17719" s="749" t="s">
        <v>41625</v>
      </c>
      <c r="E17719" s="749" t="s">
        <v>41626</v>
      </c>
      <c r="I17719" s="749" t="s">
        <v>30</v>
      </c>
      <c r="J17719" s="749" t="n">
        <v>18.07</v>
      </c>
    </row>
    <row collapsed="false" customFormat="false" customHeight="true" hidden="true" ht="12.75" outlineLevel="0" r="17720">
      <c r="A17720" s="749" t="s">
        <v>41628</v>
      </c>
      <c r="B17720" s="749" t="str">
        <f aca="false">C17720&amp;D17720&amp;E17720&amp;F17720&amp;G17720&amp;H17720</f>
        <v>SOLDA DE TOPO,EM TUBULACAO PARA VAPOR(SCH-40 OU SCH-80),NO DIAMETRO DE 1.1/4",UTILIZANDO CONVERSOR ELETROMOTORIZADO,INCLUSIVE CORTE OU CHANFRO DAS EXTREMIDADES</v>
      </c>
      <c r="C17720" s="749" t="s">
        <v>41617</v>
      </c>
      <c r="D17720" s="749" t="s">
        <v>41629</v>
      </c>
      <c r="E17720" s="749" t="s">
        <v>41630</v>
      </c>
      <c r="I17720" s="749" t="s">
        <v>30</v>
      </c>
      <c r="J17720" s="749" t="n">
        <v>24.34</v>
      </c>
    </row>
    <row collapsed="false" customFormat="false" customHeight="true" hidden="true" ht="12.75" outlineLevel="0" r="17721">
      <c r="A17721" s="749" t="s">
        <v>41631</v>
      </c>
      <c r="B17721" s="749" t="str">
        <f aca="false">C17721&amp;D17721&amp;E17721&amp;F17721&amp;G17721&amp;H17721</f>
        <v>SOLDA DE TOPO,EM TUBULACAO PARA VAPOR(SCH-40 OU SCH-80),NO DIAMETRO DE 1.1/4",UTILIZANDO CONVERSOR ELETROMOTORIZADO,INCLUSIVE CORTE OU CHANFRO DAS EXTREMIDADES</v>
      </c>
      <c r="C17721" s="749" t="s">
        <v>41617</v>
      </c>
      <c r="D17721" s="749" t="s">
        <v>41629</v>
      </c>
      <c r="E17721" s="749" t="s">
        <v>41630</v>
      </c>
      <c r="I17721" s="749" t="s">
        <v>30</v>
      </c>
      <c r="J17721" s="749" t="n">
        <v>21.28</v>
      </c>
    </row>
    <row collapsed="false" customFormat="false" customHeight="true" hidden="true" ht="12.75" outlineLevel="0" r="17722">
      <c r="A17722" s="749" t="s">
        <v>41632</v>
      </c>
      <c r="B17722" s="749" t="str">
        <f aca="false">C17722&amp;D17722&amp;E17722&amp;F17722&amp;G17722&amp;H17722</f>
        <v>SOLDA DE TOPO,EM TUBULACAO PARA VAPOR(SCH-40 OU SCH-80),NO DIAMETRO DE 1.1/2",UTILIZANDO CONVERSOR ELETROMOTORIZADO,INCLUSIVE CORTE OU CHANFRO DAS EXTREMIDADES</v>
      </c>
      <c r="C17722" s="749" t="s">
        <v>41617</v>
      </c>
      <c r="D17722" s="749" t="s">
        <v>41633</v>
      </c>
      <c r="E17722" s="749" t="s">
        <v>41630</v>
      </c>
      <c r="I17722" s="749" t="s">
        <v>30</v>
      </c>
      <c r="J17722" s="749" t="n">
        <v>32.14</v>
      </c>
    </row>
    <row collapsed="false" customFormat="false" customHeight="true" hidden="true" ht="12.75" outlineLevel="0" r="17723">
      <c r="A17723" s="749" t="s">
        <v>41634</v>
      </c>
      <c r="B17723" s="749" t="str">
        <f aca="false">C17723&amp;D17723&amp;E17723&amp;F17723&amp;G17723&amp;H17723</f>
        <v>SOLDA DE TOPO,EM TUBULACAO PARA VAPOR(SCH-40 OU SCH-80),NO DIAMETRO DE 1.1/2",UTILIZANDO CONVERSOR ELETROMOTORIZADO,INCLUSIVE CORTE OU CHANFRO DAS EXTREMIDADES</v>
      </c>
      <c r="C17723" s="749" t="s">
        <v>41617</v>
      </c>
      <c r="D17723" s="749" t="s">
        <v>41633</v>
      </c>
      <c r="E17723" s="749" t="s">
        <v>41630</v>
      </c>
      <c r="I17723" s="749" t="s">
        <v>30</v>
      </c>
      <c r="J17723" s="749" t="n">
        <v>28.07</v>
      </c>
    </row>
    <row collapsed="false" customFormat="false" customHeight="true" hidden="true" ht="12.75" outlineLevel="0" r="17724">
      <c r="A17724" s="749" t="s">
        <v>41635</v>
      </c>
      <c r="B17724" s="749" t="str">
        <f aca="false">C17724&amp;D17724&amp;E17724&amp;F17724&amp;G17724&amp;H17724</f>
        <v>SOLDA DE TOPO,EM TUBULACAO PARA VAPOR(SCH-40 OU SCH-80),NO DIAMETRO DE 2",UTILIZANDO CONVERSOR ELETROMOTORIZADO,INCLUSIVE CORTE OU CHANFRO DAS EXTREMIDADES</v>
      </c>
      <c r="C17724" s="749" t="s">
        <v>41617</v>
      </c>
      <c r="D17724" s="749" t="s">
        <v>41636</v>
      </c>
      <c r="E17724" s="749" t="s">
        <v>41626</v>
      </c>
      <c r="I17724" s="749" t="s">
        <v>30</v>
      </c>
      <c r="J17724" s="749" t="n">
        <v>55.5</v>
      </c>
    </row>
    <row collapsed="false" customFormat="false" customHeight="true" hidden="true" ht="12.75" outlineLevel="0" r="17725">
      <c r="A17725" s="749" t="s">
        <v>41637</v>
      </c>
      <c r="B17725" s="749" t="str">
        <f aca="false">C17725&amp;D17725&amp;E17725&amp;F17725&amp;G17725&amp;H17725</f>
        <v>SOLDA DE TOPO,EM TUBULACAO PARA VAPOR(SCH-40 OU SCH-80),NO DIAMETRO DE 2",UTILIZANDO CONVERSOR ELETROMOTORIZADO,INCLUSIVE CORTE OU CHANFRO DAS EXTREMIDADES</v>
      </c>
      <c r="C17725" s="749" t="s">
        <v>41617</v>
      </c>
      <c r="D17725" s="749" t="s">
        <v>41636</v>
      </c>
      <c r="E17725" s="749" t="s">
        <v>41626</v>
      </c>
      <c r="I17725" s="749" t="s">
        <v>30</v>
      </c>
      <c r="J17725" s="749" t="n">
        <v>48.49</v>
      </c>
    </row>
    <row collapsed="false" customFormat="false" customHeight="true" hidden="true" ht="12.75" outlineLevel="0" r="17726">
      <c r="A17726" s="749" t="s">
        <v>41638</v>
      </c>
      <c r="B17726" s="749" t="str">
        <f aca="false">C17726&amp;D17726&amp;E17726&amp;F17726&amp;G17726&amp;H17726</f>
        <v>SOLDA DE TOPO,EM TUBULACAO PARA VAPOR(SCH-40 OU SCH-80),NO DIAMETRO DE 2.1/2",UTILIZANDO CONVERSOR ELETROMOTORIZADO,INCLUSIVE CORTE OU CHANFRO DAS EXTREMIDADES</v>
      </c>
      <c r="C17726" s="749" t="s">
        <v>41617</v>
      </c>
      <c r="D17726" s="749" t="s">
        <v>41639</v>
      </c>
      <c r="E17726" s="749" t="s">
        <v>41630</v>
      </c>
      <c r="I17726" s="749" t="s">
        <v>30</v>
      </c>
      <c r="J17726" s="749" t="n">
        <v>91.51</v>
      </c>
    </row>
    <row collapsed="false" customFormat="false" customHeight="true" hidden="true" ht="12.75" outlineLevel="0" r="17727">
      <c r="A17727" s="749" t="s">
        <v>41640</v>
      </c>
      <c r="B17727" s="749" t="str">
        <f aca="false">C17727&amp;D17727&amp;E17727&amp;F17727&amp;G17727&amp;H17727</f>
        <v>SOLDA DE TOPO,EM TUBULACAO PARA VAPOR(SCH-40 OU SCH-80),NO DIAMETRO DE 2.1/2",UTILIZANDO CONVERSOR ELETROMOTORIZADO,INCLUSIVE CORTE OU CHANFRO DAS EXTREMIDADES</v>
      </c>
      <c r="C17727" s="749" t="s">
        <v>41617</v>
      </c>
      <c r="D17727" s="749" t="s">
        <v>41639</v>
      </c>
      <c r="E17727" s="749" t="s">
        <v>41630</v>
      </c>
      <c r="I17727" s="749" t="s">
        <v>30</v>
      </c>
      <c r="J17727" s="749" t="n">
        <v>79.84</v>
      </c>
    </row>
    <row collapsed="false" customFormat="false" customHeight="true" hidden="true" ht="12.75" outlineLevel="0" r="17728">
      <c r="A17728" s="749" t="s">
        <v>41641</v>
      </c>
      <c r="B17728" s="749" t="str">
        <f aca="false">C17728&amp;D17728&amp;E17728&amp;F17728&amp;G17728&amp;H17728</f>
        <v>SOLDA DE TOPO,EM TUBULACAO PARA VAPOR(SCH-40 OU SCH-80),NO DIAMETRO DE 3",UTILIZANDO CONVERSOR ELETROMOTORIZADO,INCLUSIVE CORTE OU CHANFRO DAS EXTREMIDADES</v>
      </c>
      <c r="C17728" s="749" t="s">
        <v>41617</v>
      </c>
      <c r="D17728" s="749" t="s">
        <v>41642</v>
      </c>
      <c r="E17728" s="749" t="s">
        <v>41626</v>
      </c>
      <c r="I17728" s="749" t="s">
        <v>30</v>
      </c>
      <c r="J17728" s="749" t="n">
        <v>103.3</v>
      </c>
    </row>
    <row collapsed="false" customFormat="false" customHeight="true" hidden="true" ht="12.75" outlineLevel="0" r="17729">
      <c r="A17729" s="749" t="s">
        <v>41643</v>
      </c>
      <c r="B17729" s="749" t="str">
        <f aca="false">C17729&amp;D17729&amp;E17729&amp;F17729&amp;G17729&amp;H17729</f>
        <v>SOLDA DE TOPO,EM TUBULACAO PARA VAPOR(SCH-40 OU SCH-80),NO DIAMETRO DE 3",UTILIZANDO CONVERSOR ELETROMOTORIZADO,INCLUSIVE CORTE OU CHANFRO DAS EXTREMIDADES</v>
      </c>
      <c r="C17729" s="749" t="s">
        <v>41617</v>
      </c>
      <c r="D17729" s="749" t="s">
        <v>41642</v>
      </c>
      <c r="E17729" s="749" t="s">
        <v>41626</v>
      </c>
      <c r="I17729" s="749" t="s">
        <v>30</v>
      </c>
      <c r="J17729" s="749" t="n">
        <v>90.35</v>
      </c>
    </row>
    <row collapsed="false" customFormat="false" customHeight="true" hidden="true" ht="12.75" outlineLevel="0" r="17730">
      <c r="A17730" s="749" t="s">
        <v>41644</v>
      </c>
      <c r="B17730" s="749" t="str">
        <f aca="false">C17730&amp;D17730&amp;E17730&amp;F17730&amp;G17730&amp;H17730</f>
        <v>SOLDA DE TOPO,EM TUBULACAO PARA VAPOR(SCH-40 OU SCH-80),NO DIAMETRO DE 4",UTILIZANDO CONVERSOR ELETROMOTORIZADO,INCLUSIVE CORTE OU CHANFRO DAS EXTREMIDADES</v>
      </c>
      <c r="C17730" s="749" t="s">
        <v>41617</v>
      </c>
      <c r="D17730" s="749" t="s">
        <v>41645</v>
      </c>
      <c r="E17730" s="749" t="s">
        <v>41626</v>
      </c>
      <c r="I17730" s="749" t="s">
        <v>30</v>
      </c>
      <c r="J17730" s="749" t="n">
        <v>126.97</v>
      </c>
    </row>
    <row collapsed="false" customFormat="false" customHeight="true" hidden="true" ht="12.75" outlineLevel="0" r="17731">
      <c r="A17731" s="749" t="s">
        <v>41646</v>
      </c>
      <c r="B17731" s="749" t="str">
        <f aca="false">C17731&amp;D17731&amp;E17731&amp;F17731&amp;G17731&amp;H17731</f>
        <v>SOLDA DE TOPO,EM TUBULACAO PARA VAPOR(SCH-40 OU SCH-80),NO DIAMETRO DE 4",UTILIZANDO CONVERSOR ELETROMOTORIZADO,INCLUSIVE CORTE OU CHANFRO DAS EXTREMIDADES</v>
      </c>
      <c r="C17731" s="749" t="s">
        <v>41617</v>
      </c>
      <c r="D17731" s="749" t="s">
        <v>41645</v>
      </c>
      <c r="E17731" s="749" t="s">
        <v>41626</v>
      </c>
      <c r="I17731" s="749" t="s">
        <v>30</v>
      </c>
      <c r="J17731" s="749" t="n">
        <v>111.29</v>
      </c>
    </row>
    <row collapsed="false" customFormat="false" customHeight="true" hidden="true" ht="12.75" outlineLevel="0" r="17732">
      <c r="A17732" s="749" t="s">
        <v>41647</v>
      </c>
      <c r="B17732" s="749" t="str">
        <f aca="false">C17732&amp;D17732&amp;E17732&amp;F17732&amp;G17732&amp;H17732</f>
        <v>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v>
      </c>
      <c r="C17732" s="749" t="s">
        <v>41648</v>
      </c>
      <c r="D17732" s="749" t="s">
        <v>41649</v>
      </c>
      <c r="E17732" s="749" t="s">
        <v>41650</v>
      </c>
      <c r="F17732" s="749" t="s">
        <v>41651</v>
      </c>
      <c r="G17732" s="749" t="s">
        <v>41652</v>
      </c>
      <c r="H17732" s="749" t="s">
        <v>41653</v>
      </c>
      <c r="I17732" s="749" t="s">
        <v>236</v>
      </c>
      <c r="J17732" s="749" t="n">
        <v>25.43</v>
      </c>
    </row>
    <row collapsed="false" customFormat="false" customHeight="true" hidden="true" ht="12.75" outlineLevel="0" r="17733">
      <c r="A17733" s="749" t="s">
        <v>41654</v>
      </c>
      <c r="B17733" s="749" t="str">
        <f aca="false">C17733&amp;D17733&amp;E17733&amp;F17733&amp;G17733&amp;H17733</f>
        <v>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v>
      </c>
      <c r="C17733" s="749" t="s">
        <v>41648</v>
      </c>
      <c r="D17733" s="749" t="s">
        <v>41649</v>
      </c>
      <c r="E17733" s="749" t="s">
        <v>41650</v>
      </c>
      <c r="F17733" s="749" t="s">
        <v>41651</v>
      </c>
      <c r="G17733" s="749" t="s">
        <v>41652</v>
      </c>
      <c r="H17733" s="749" t="s">
        <v>41653</v>
      </c>
      <c r="I17733" s="749" t="s">
        <v>236</v>
      </c>
      <c r="J17733" s="749" t="n">
        <v>24.72</v>
      </c>
    </row>
    <row collapsed="false" customFormat="false" customHeight="true" hidden="true" ht="12.75" outlineLevel="0" r="17734">
      <c r="A17734" s="749" t="s">
        <v>41655</v>
      </c>
      <c r="B17734" s="749" t="str">
        <f aca="false">C17734&amp;D17734&amp;E17734&amp;F17734&amp;G17734&amp;H17734</f>
        <v>ISOLAMENTO EM TUBULACAO COM DIAMETRO DE 3/4",COMPREENDENDO:CALHA DE ISOLAMENTO DE POLIURETANO EXPANDIDO,COM ESPESSURA DE 1",FIXADA COM ARAME GALVANIZADO,CHAPA DE ALUMINIO CORRUGADA COM PAPEL KRAFT COM 0,15MM,FIXADA COM CINTA DE ALUMINIO COM 1/2"X0,5MM E SELO PARA FIXACAO DA CINTA,EXCLUSIVE A TUBULACAO.FORNECIMENTO E COLOCACAO</v>
      </c>
      <c r="C17734" s="749" t="s">
        <v>41656</v>
      </c>
      <c r="D17734" s="749" t="s">
        <v>41649</v>
      </c>
      <c r="E17734" s="749" t="s">
        <v>41657</v>
      </c>
      <c r="F17734" s="749" t="s">
        <v>41658</v>
      </c>
      <c r="G17734" s="749" t="s">
        <v>41659</v>
      </c>
      <c r="H17734" s="749" t="s">
        <v>41660</v>
      </c>
      <c r="I17734" s="749" t="s">
        <v>236</v>
      </c>
      <c r="J17734" s="749" t="n">
        <v>32.36</v>
      </c>
    </row>
    <row collapsed="false" customFormat="false" customHeight="true" hidden="true" ht="12.75" outlineLevel="0" r="17735">
      <c r="A17735" s="749" t="s">
        <v>41661</v>
      </c>
      <c r="B17735" s="749" t="str">
        <f aca="false">C17735&amp;D17735&amp;E17735&amp;F17735&amp;G17735&amp;H17735</f>
        <v>ISOLAMENTO EM TUBULACAO COM DIAMETRO DE 3/4",COMPREENDENDO:CALHA DE ISOLAMENTO DE POLIURETANO EXPANDIDO,COM ESPESSURA DE 1",FIXADA COM ARAME GALVANIZADO,CHAPA DE ALUMINIO CORRUGADA COM PAPEL KRAFT COM 0,15MM,FIXADA COM CINTA DE ALUMINIO COM 1/2"X0,5MM E SELO PARA FIXACAO DA CINTA,EXCLUSIVE A TUBULACAO.FORNECIMENTO E COLOCACAO</v>
      </c>
      <c r="C17735" s="749" t="s">
        <v>41656</v>
      </c>
      <c r="D17735" s="749" t="s">
        <v>41649</v>
      </c>
      <c r="E17735" s="749" t="s">
        <v>41657</v>
      </c>
      <c r="F17735" s="749" t="s">
        <v>41658</v>
      </c>
      <c r="G17735" s="749" t="s">
        <v>41659</v>
      </c>
      <c r="H17735" s="749" t="s">
        <v>41660</v>
      </c>
      <c r="I17735" s="749" t="s">
        <v>236</v>
      </c>
      <c r="J17735" s="749" t="n">
        <v>31.56</v>
      </c>
    </row>
    <row collapsed="false" customFormat="false" customHeight="true" hidden="true" ht="12.75" outlineLevel="0" r="17736">
      <c r="A17736" s="749" t="s">
        <v>41662</v>
      </c>
      <c r="B17736" s="749" t="str">
        <f aca="false">C17736&amp;D17736&amp;E17736&amp;F17736&amp;G17736&amp;H17736</f>
        <v>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v>
      </c>
      <c r="C17736" s="749" t="s">
        <v>41663</v>
      </c>
      <c r="D17736" s="749" t="s">
        <v>41664</v>
      </c>
      <c r="E17736" s="749" t="s">
        <v>41665</v>
      </c>
      <c r="F17736" s="749" t="s">
        <v>41666</v>
      </c>
      <c r="G17736" s="749" t="s">
        <v>41667</v>
      </c>
      <c r="H17736" s="749" t="s">
        <v>14939</v>
      </c>
      <c r="I17736" s="749" t="s">
        <v>236</v>
      </c>
      <c r="J17736" s="749" t="n">
        <v>35.25</v>
      </c>
    </row>
    <row collapsed="false" customFormat="false" customHeight="true" hidden="true" ht="12.75" outlineLevel="0" r="17737">
      <c r="A17737" s="749" t="s">
        <v>41668</v>
      </c>
      <c r="B17737" s="749" t="str">
        <f aca="false">C17737&amp;D17737&amp;E17737&amp;F17737&amp;G17737&amp;H17737</f>
        <v>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v>
      </c>
      <c r="C17737" s="749" t="s">
        <v>41663</v>
      </c>
      <c r="D17737" s="749" t="s">
        <v>41664</v>
      </c>
      <c r="E17737" s="749" t="s">
        <v>41665</v>
      </c>
      <c r="F17737" s="749" t="s">
        <v>41666</v>
      </c>
      <c r="G17737" s="749" t="s">
        <v>41667</v>
      </c>
      <c r="H17737" s="749" t="s">
        <v>14939</v>
      </c>
      <c r="I17737" s="749" t="s">
        <v>236</v>
      </c>
      <c r="J17737" s="749" t="n">
        <v>34.31</v>
      </c>
    </row>
    <row collapsed="false" customFormat="false" customHeight="true" hidden="true" ht="12.75" outlineLevel="0" r="17738">
      <c r="A17738" s="749" t="s">
        <v>41669</v>
      </c>
      <c r="B17738" s="749" t="str">
        <f aca="false">C17738&amp;D17738&amp;E17738&amp;F17738&amp;G17738&amp;H17738</f>
        <v>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v>
      </c>
      <c r="C17738" s="749" t="s">
        <v>41670</v>
      </c>
      <c r="D17738" s="749" t="s">
        <v>41671</v>
      </c>
      <c r="E17738" s="749" t="s">
        <v>41672</v>
      </c>
      <c r="F17738" s="749" t="s">
        <v>41673</v>
      </c>
      <c r="G17738" s="749" t="s">
        <v>41674</v>
      </c>
      <c r="H17738" s="749" t="s">
        <v>41675</v>
      </c>
      <c r="I17738" s="749" t="s">
        <v>236</v>
      </c>
      <c r="J17738" s="749" t="n">
        <v>40.92</v>
      </c>
    </row>
    <row collapsed="false" customFormat="false" customHeight="true" hidden="true" ht="12.75" outlineLevel="0" r="17739">
      <c r="A17739" s="749" t="s">
        <v>41676</v>
      </c>
      <c r="B17739" s="749" t="str">
        <f aca="false">C17739&amp;D17739&amp;E17739&amp;F17739&amp;G17739&amp;H17739</f>
        <v>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v>
      </c>
      <c r="C17739" s="749" t="s">
        <v>41670</v>
      </c>
      <c r="D17739" s="749" t="s">
        <v>41671</v>
      </c>
      <c r="E17739" s="749" t="s">
        <v>41672</v>
      </c>
      <c r="F17739" s="749" t="s">
        <v>41673</v>
      </c>
      <c r="G17739" s="749" t="s">
        <v>41674</v>
      </c>
      <c r="H17739" s="749" t="s">
        <v>41675</v>
      </c>
      <c r="I17739" s="749" t="s">
        <v>236</v>
      </c>
      <c r="J17739" s="749" t="n">
        <v>39.87</v>
      </c>
    </row>
    <row collapsed="false" customFormat="false" customHeight="true" hidden="true" ht="12.75" outlineLevel="0" r="17740">
      <c r="A17740" s="749" t="s">
        <v>41677</v>
      </c>
      <c r="B17740" s="749" t="str">
        <f aca="false">C17740&amp;D17740&amp;E17740&amp;F17740&amp;G17740&amp;H17740</f>
        <v>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v>
      </c>
      <c r="C17740" s="749" t="s">
        <v>41678</v>
      </c>
      <c r="D17740" s="749" t="s">
        <v>41671</v>
      </c>
      <c r="E17740" s="749" t="s">
        <v>41672</v>
      </c>
      <c r="F17740" s="749" t="s">
        <v>41673</v>
      </c>
      <c r="G17740" s="749" t="s">
        <v>41679</v>
      </c>
      <c r="H17740" s="749" t="s">
        <v>41675</v>
      </c>
      <c r="I17740" s="749" t="s">
        <v>236</v>
      </c>
      <c r="J17740" s="749" t="n">
        <v>43.77</v>
      </c>
    </row>
    <row collapsed="false" customFormat="false" customHeight="true" hidden="true" ht="12.75" outlineLevel="0" r="17741">
      <c r="A17741" s="749" t="s">
        <v>41680</v>
      </c>
      <c r="B17741" s="749" t="str">
        <f aca="false">C17741&amp;D17741&amp;E17741&amp;F17741&amp;G17741&amp;H17741</f>
        <v>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v>
      </c>
      <c r="C17741" s="749" t="s">
        <v>41678</v>
      </c>
      <c r="D17741" s="749" t="s">
        <v>41671</v>
      </c>
      <c r="E17741" s="749" t="s">
        <v>41672</v>
      </c>
      <c r="F17741" s="749" t="s">
        <v>41673</v>
      </c>
      <c r="G17741" s="749" t="s">
        <v>41679</v>
      </c>
      <c r="H17741" s="749" t="s">
        <v>41675</v>
      </c>
      <c r="I17741" s="749" t="s">
        <v>236</v>
      </c>
      <c r="J17741" s="749" t="n">
        <v>42.68</v>
      </c>
    </row>
    <row collapsed="false" customFormat="false" customHeight="true" hidden="true" ht="12.75" outlineLevel="0" r="17742">
      <c r="A17742" s="749" t="s">
        <v>41681</v>
      </c>
      <c r="B17742" s="749" t="str">
        <f aca="false">C17742&amp;D17742&amp;E17742&amp;F17742&amp;G17742&amp;H17742</f>
        <v>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742" s="749" t="s">
        <v>41682</v>
      </c>
      <c r="D17742" s="749" t="s">
        <v>41664</v>
      </c>
      <c r="E17742" s="749" t="s">
        <v>41683</v>
      </c>
      <c r="F17742" s="749" t="s">
        <v>41673</v>
      </c>
      <c r="G17742" s="749" t="s">
        <v>41679</v>
      </c>
      <c r="H17742" s="749" t="s">
        <v>41675</v>
      </c>
      <c r="I17742" s="749" t="s">
        <v>236</v>
      </c>
      <c r="J17742" s="749" t="n">
        <v>72.27</v>
      </c>
    </row>
    <row collapsed="false" customFormat="false" customHeight="true" hidden="true" ht="12.75" outlineLevel="0" r="17743">
      <c r="A17743" s="749" t="s">
        <v>41684</v>
      </c>
      <c r="B17743" s="749" t="str">
        <f aca="false">C17743&amp;D17743&amp;E17743&amp;F17743&amp;G17743&amp;H17743</f>
        <v>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743" s="749" t="s">
        <v>41682</v>
      </c>
      <c r="D17743" s="749" t="s">
        <v>41664</v>
      </c>
      <c r="E17743" s="749" t="s">
        <v>41683</v>
      </c>
      <c r="F17743" s="749" t="s">
        <v>41673</v>
      </c>
      <c r="G17743" s="749" t="s">
        <v>41679</v>
      </c>
      <c r="H17743" s="749" t="s">
        <v>41675</v>
      </c>
      <c r="I17743" s="749" t="s">
        <v>236</v>
      </c>
      <c r="J17743" s="749" t="n">
        <v>71.09</v>
      </c>
    </row>
    <row collapsed="false" customFormat="false" customHeight="true" hidden="true" ht="12.75" outlineLevel="0" r="17744">
      <c r="A17744" s="749" t="s">
        <v>41685</v>
      </c>
      <c r="B17744" s="749" t="str">
        <f aca="false">C17744&amp;D17744&amp;E17744&amp;F17744&amp;G17744&amp;H17744</f>
        <v>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v>
      </c>
      <c r="C17744" s="749" t="s">
        <v>41686</v>
      </c>
      <c r="D17744" s="749" t="s">
        <v>41671</v>
      </c>
      <c r="E17744" s="749" t="s">
        <v>41687</v>
      </c>
      <c r="F17744" s="749" t="s">
        <v>41688</v>
      </c>
      <c r="G17744" s="749" t="s">
        <v>41689</v>
      </c>
      <c r="H17744" s="749" t="s">
        <v>41690</v>
      </c>
      <c r="I17744" s="749" t="s">
        <v>236</v>
      </c>
      <c r="J17744" s="749" t="n">
        <v>84.06</v>
      </c>
    </row>
    <row collapsed="false" customFormat="false" customHeight="true" hidden="true" ht="12.75" outlineLevel="0" r="17745">
      <c r="A17745" s="749" t="s">
        <v>41691</v>
      </c>
      <c r="B17745" s="749" t="str">
        <f aca="false">C17745&amp;D17745&amp;E17745&amp;F17745&amp;G17745&amp;H17745</f>
        <v>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v>
      </c>
      <c r="C17745" s="749" t="s">
        <v>41686</v>
      </c>
      <c r="D17745" s="749" t="s">
        <v>41671</v>
      </c>
      <c r="E17745" s="749" t="s">
        <v>41687</v>
      </c>
      <c r="F17745" s="749" t="s">
        <v>41688</v>
      </c>
      <c r="G17745" s="749" t="s">
        <v>41689</v>
      </c>
      <c r="H17745" s="749" t="s">
        <v>41690</v>
      </c>
      <c r="I17745" s="749" t="s">
        <v>236</v>
      </c>
      <c r="J17745" s="749" t="n">
        <v>82.73</v>
      </c>
    </row>
    <row collapsed="false" customFormat="false" customHeight="true" hidden="true" ht="12.75" outlineLevel="0" r="17746">
      <c r="A17746" s="749" t="s">
        <v>41692</v>
      </c>
      <c r="B17746" s="749" t="str">
        <f aca="false">C17746&amp;D17746&amp;E17746&amp;F17746&amp;G17746&amp;H17746</f>
        <v>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746" s="749" t="s">
        <v>41693</v>
      </c>
      <c r="D17746" s="749" t="s">
        <v>41664</v>
      </c>
      <c r="E17746" s="749" t="s">
        <v>41683</v>
      </c>
      <c r="F17746" s="749" t="s">
        <v>41673</v>
      </c>
      <c r="G17746" s="749" t="s">
        <v>41679</v>
      </c>
      <c r="H17746" s="749" t="s">
        <v>41675</v>
      </c>
      <c r="I17746" s="749" t="s">
        <v>236</v>
      </c>
      <c r="J17746" s="749" t="n">
        <v>87.81</v>
      </c>
    </row>
    <row collapsed="false" customFormat="false" customHeight="true" hidden="true" ht="12.75" outlineLevel="0" r="17747">
      <c r="A17747" s="749" t="s">
        <v>41694</v>
      </c>
      <c r="B17747" s="749" t="str">
        <f aca="false">C17747&amp;D17747&amp;E17747&amp;F17747&amp;G17747&amp;H17747</f>
        <v>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747" s="749" t="s">
        <v>41693</v>
      </c>
      <c r="D17747" s="749" t="s">
        <v>41664</v>
      </c>
      <c r="E17747" s="749" t="s">
        <v>41683</v>
      </c>
      <c r="F17747" s="749" t="s">
        <v>41673</v>
      </c>
      <c r="G17747" s="749" t="s">
        <v>41679</v>
      </c>
      <c r="H17747" s="749" t="s">
        <v>41675</v>
      </c>
      <c r="I17747" s="749" t="s">
        <v>236</v>
      </c>
      <c r="J17747" s="749" t="n">
        <v>86.39</v>
      </c>
    </row>
    <row collapsed="false" customFormat="false" customHeight="true" hidden="true" ht="12.75" outlineLevel="0" r="17748">
      <c r="A17748" s="749" t="s">
        <v>41695</v>
      </c>
      <c r="B17748" s="749" t="str">
        <f aca="false">C17748&amp;D17748&amp;E17748&amp;F17748&amp;G17748&amp;H17748</f>
        <v>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748" s="749" t="s">
        <v>41696</v>
      </c>
      <c r="D17748" s="749" t="s">
        <v>41664</v>
      </c>
      <c r="E17748" s="749" t="s">
        <v>41683</v>
      </c>
      <c r="F17748" s="749" t="s">
        <v>41673</v>
      </c>
      <c r="G17748" s="749" t="s">
        <v>41679</v>
      </c>
      <c r="H17748" s="749" t="s">
        <v>41675</v>
      </c>
      <c r="I17748" s="749" t="s">
        <v>236</v>
      </c>
      <c r="J17748" s="749" t="n">
        <v>108.8</v>
      </c>
    </row>
    <row collapsed="false" customFormat="false" customHeight="true" hidden="true" ht="12.75" outlineLevel="0" r="17749">
      <c r="A17749" s="749" t="s">
        <v>41697</v>
      </c>
      <c r="B17749" s="749" t="str">
        <f aca="false">C17749&amp;D17749&amp;E17749&amp;F17749&amp;G17749&amp;H17749</f>
        <v>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749" s="749" t="s">
        <v>41696</v>
      </c>
      <c r="D17749" s="749" t="s">
        <v>41664</v>
      </c>
      <c r="E17749" s="749" t="s">
        <v>41683</v>
      </c>
      <c r="F17749" s="749" t="s">
        <v>41673</v>
      </c>
      <c r="G17749" s="749" t="s">
        <v>41679</v>
      </c>
      <c r="H17749" s="749" t="s">
        <v>41675</v>
      </c>
      <c r="I17749" s="749" t="s">
        <v>236</v>
      </c>
      <c r="J17749" s="749" t="n">
        <v>107.15</v>
      </c>
    </row>
    <row collapsed="false" customFormat="false" customHeight="true" hidden="true" ht="12.75" outlineLevel="0" r="17750">
      <c r="A17750" s="749" t="s">
        <v>41698</v>
      </c>
      <c r="B17750" s="749" t="str">
        <f aca="false">C17750&amp;D17750&amp;E17750&amp;F17750&amp;G17750&amp;H17750</f>
        <v>FORNECIMENTO DE AGUA,PELA CEDAE,PARA OBRAS PUBLICAS,CONDIDERANDO UM CONSUMO MENSAL DE ATE 20,00M3,TARIFA "A"</v>
      </c>
      <c r="C17750" s="749" t="s">
        <v>41699</v>
      </c>
      <c r="D17750" s="749" t="s">
        <v>41700</v>
      </c>
      <c r="I17750" s="749" t="s">
        <v>28619</v>
      </c>
      <c r="J17750" s="749" t="n">
        <v>22.58</v>
      </c>
    </row>
    <row collapsed="false" customFormat="false" customHeight="true" hidden="true" ht="12.75" outlineLevel="0" r="17751">
      <c r="A17751" s="749" t="s">
        <v>41701</v>
      </c>
      <c r="B17751" s="749" t="str">
        <f aca="false">C17751&amp;D17751&amp;E17751&amp;F17751&amp;G17751&amp;H17751</f>
        <v>FORNECIMENTO DE AGUA,PELA CEDAE,PARA OBRAS PUBLICAS,CONDIDERANDO UM CONSUMO MENSAL DE ATE 20,00M3,TARIFA "A"</v>
      </c>
      <c r="C17751" s="749" t="s">
        <v>41699</v>
      </c>
      <c r="D17751" s="749" t="s">
        <v>41700</v>
      </c>
      <c r="I17751" s="749" t="s">
        <v>28619</v>
      </c>
      <c r="J17751" s="749" t="n">
        <v>22.58</v>
      </c>
    </row>
    <row collapsed="false" customFormat="false" customHeight="true" hidden="true" ht="12.75" outlineLevel="0" r="17752">
      <c r="A17752" s="749" t="s">
        <v>41702</v>
      </c>
      <c r="B17752" s="749" t="str">
        <f aca="false">C17752&amp;D17752&amp;E17752&amp;F17752&amp;G17752&amp;H17752</f>
        <v>ADICIONAL PARA O ITEM 15.058.0010,CONSIDERANDO O CONSUMO MENSAL ENTRE 21,00 E 30,00M3</v>
      </c>
      <c r="C17752" s="749" t="s">
        <v>41703</v>
      </c>
      <c r="D17752" s="749" t="s">
        <v>41704</v>
      </c>
      <c r="I17752" s="749" t="s">
        <v>28619</v>
      </c>
      <c r="J17752" s="749" t="n">
        <v>23.71</v>
      </c>
    </row>
    <row collapsed="false" customFormat="false" customHeight="true" hidden="true" ht="12.75" outlineLevel="0" r="17753">
      <c r="A17753" s="749" t="s">
        <v>41705</v>
      </c>
      <c r="B17753" s="749" t="str">
        <f aca="false">C17753&amp;D17753&amp;E17753&amp;F17753&amp;G17753&amp;H17753</f>
        <v>ADICIONAL PARA O ITEM 15.058.0010,CONSIDERANDO O CONSUMO MENSAL ENTRE 21,00 E 30,00M3</v>
      </c>
      <c r="C17753" s="749" t="s">
        <v>41703</v>
      </c>
      <c r="D17753" s="749" t="s">
        <v>41704</v>
      </c>
      <c r="I17753" s="749" t="s">
        <v>28619</v>
      </c>
      <c r="J17753" s="749" t="n">
        <v>23.71</v>
      </c>
    </row>
    <row collapsed="false" customFormat="false" customHeight="true" hidden="true" ht="12.75" outlineLevel="0" r="17754">
      <c r="A17754" s="749" t="s">
        <v>41706</v>
      </c>
      <c r="B17754" s="749" t="str">
        <f aca="false">C17754&amp;D17754&amp;E17754&amp;F17754&amp;G17754&amp;H17754</f>
        <v>ADICIONAL PARA OS ITENS 15.058.0010 E 15.058.0015,CONSIDERANDO O CONSUMO MENSAL ENTRE 31,00 E 100,00M3</v>
      </c>
      <c r="C17754" s="749" t="s">
        <v>41707</v>
      </c>
      <c r="D17754" s="749" t="s">
        <v>41708</v>
      </c>
      <c r="I17754" s="749" t="s">
        <v>28619</v>
      </c>
      <c r="J17754" s="749" t="n">
        <v>27.75</v>
      </c>
    </row>
    <row collapsed="false" customFormat="false" customHeight="true" hidden="true" ht="12.75" outlineLevel="0" r="17755">
      <c r="A17755" s="749" t="s">
        <v>41709</v>
      </c>
      <c r="B17755" s="749" t="str">
        <f aca="false">C17755&amp;D17755&amp;E17755&amp;F17755&amp;G17755&amp;H17755</f>
        <v>ADICIONAL PARA OS ITENS 15.058.0010 E 15.058.0015,CONSIDERANDO O CONSUMO MENSAL ENTRE 31,00 E 100,00M3</v>
      </c>
      <c r="C17755" s="749" t="s">
        <v>41707</v>
      </c>
      <c r="D17755" s="749" t="s">
        <v>41708</v>
      </c>
      <c r="I17755" s="749" t="s">
        <v>28619</v>
      </c>
      <c r="J17755" s="749" t="n">
        <v>27.75</v>
      </c>
    </row>
    <row collapsed="false" customFormat="false" customHeight="true" hidden="true" ht="12.75" outlineLevel="0" r="17756">
      <c r="A17756" s="749" t="s">
        <v>41710</v>
      </c>
      <c r="B17756" s="749" t="str">
        <f aca="false">C17756&amp;D17756&amp;E17756&amp;F17756&amp;G17756&amp;H17756</f>
        <v>FORNECIMENTO DE AGUA,PELA CEDAE,PARA OBRAS PUBLICAS,CONSIDERANDO O CONSUMO MENSAL DE ATE 30,00M3,TARIFA "B"</v>
      </c>
      <c r="C17756" s="749" t="s">
        <v>41711</v>
      </c>
      <c r="D17756" s="749" t="s">
        <v>41712</v>
      </c>
      <c r="I17756" s="749" t="s">
        <v>28619</v>
      </c>
      <c r="J17756" s="749" t="n">
        <v>17.9</v>
      </c>
    </row>
    <row collapsed="false" customFormat="false" customHeight="true" hidden="true" ht="12.75" outlineLevel="0" r="17757">
      <c r="A17757" s="749" t="s">
        <v>41713</v>
      </c>
      <c r="B17757" s="749" t="str">
        <f aca="false">C17757&amp;D17757&amp;E17757&amp;F17757&amp;G17757&amp;H17757</f>
        <v>FORNECIMENTO DE AGUA,PELA CEDAE,PARA OBRAS PUBLICAS,CONSIDERANDO O CONSUMO MENSAL DE ATE 30,00M3,TARIFA "B"</v>
      </c>
      <c r="C17757" s="749" t="s">
        <v>41711</v>
      </c>
      <c r="D17757" s="749" t="s">
        <v>41712</v>
      </c>
      <c r="I17757" s="749" t="s">
        <v>28619</v>
      </c>
      <c r="J17757" s="749" t="n">
        <v>17.9</v>
      </c>
    </row>
    <row collapsed="false" customFormat="false" customHeight="true" hidden="true" ht="12.75" outlineLevel="0" r="17758">
      <c r="A17758" s="749" t="s">
        <v>41714</v>
      </c>
      <c r="B17758" s="749" t="str">
        <f aca="false">C17758&amp;D17758&amp;E17758&amp;F17758&amp;G17758&amp;H17758</f>
        <v>ADICIONAL PARA O ITEM 15.058.0050,CONSIDERANDO O CONSUMO MENSAL DE 31,00 ATE 130,00M3</v>
      </c>
      <c r="C17758" s="749" t="s">
        <v>41715</v>
      </c>
      <c r="D17758" s="749" t="s">
        <v>41716</v>
      </c>
      <c r="I17758" s="749" t="s">
        <v>28619</v>
      </c>
      <c r="J17758" s="749" t="n">
        <v>20.57</v>
      </c>
    </row>
    <row collapsed="false" customFormat="false" customHeight="true" hidden="true" ht="12.75" outlineLevel="0" r="17759">
      <c r="A17759" s="749" t="s">
        <v>41717</v>
      </c>
      <c r="B17759" s="749" t="str">
        <f aca="false">C17759&amp;D17759&amp;E17759&amp;F17759&amp;G17759&amp;H17759</f>
        <v>ADICIONAL PARA O ITEM 15.058.0050,CONSIDERANDO O CONSUMO MENSAL DE 31,00 ATE 130,00M3</v>
      </c>
      <c r="C17759" s="749" t="s">
        <v>41715</v>
      </c>
      <c r="D17759" s="749" t="s">
        <v>41716</v>
      </c>
      <c r="I17759" s="749" t="s">
        <v>28619</v>
      </c>
      <c r="J17759" s="749" t="n">
        <v>20.57</v>
      </c>
    </row>
    <row collapsed="false" customFormat="false" customHeight="true" hidden="true" ht="12.75" outlineLevel="0" r="17760">
      <c r="A17760" s="749" t="s">
        <v>41718</v>
      </c>
      <c r="B17760" s="749" t="str">
        <f aca="false">C17760&amp;D17760&amp;E17760&amp;F17760&amp;G17760&amp;H17760</f>
        <v>ADICIONAL PARA OS ITENS 15.058.0050 E 15.058.0055,CONSIDERANDO O CONSUMO MENSAL MAIOR QUE 130,00M3</v>
      </c>
      <c r="C17760" s="749" t="s">
        <v>41719</v>
      </c>
      <c r="D17760" s="749" t="s">
        <v>41720</v>
      </c>
      <c r="I17760" s="749" t="s">
        <v>28619</v>
      </c>
      <c r="J17760" s="749" t="n">
        <v>21.71</v>
      </c>
    </row>
    <row collapsed="false" customFormat="false" customHeight="true" hidden="true" ht="12.75" outlineLevel="0" r="17761">
      <c r="A17761" s="749" t="s">
        <v>41721</v>
      </c>
      <c r="B17761" s="749" t="str">
        <f aca="false">C17761&amp;D17761&amp;E17761&amp;F17761&amp;G17761&amp;H17761</f>
        <v>ADICIONAL PARA OS ITENS 15.058.0050 E 15.058.0055,CONSIDERANDO O CONSUMO MENSAL MAIOR QUE 130,00M3</v>
      </c>
      <c r="C17761" s="749" t="s">
        <v>41719</v>
      </c>
      <c r="D17761" s="749" t="s">
        <v>41720</v>
      </c>
      <c r="I17761" s="749" t="s">
        <v>28619</v>
      </c>
      <c r="J17761" s="749" t="n">
        <v>21.71</v>
      </c>
    </row>
    <row collapsed="false" customFormat="false" customHeight="true" hidden="true" ht="12.75" outlineLevel="0" r="17762">
      <c r="A17762" s="749" t="s">
        <v>41722</v>
      </c>
      <c r="B17762" s="749" t="str">
        <f aca="false">C17762&amp;D17762&amp;E17762&amp;F17762&amp;G17762&amp;H17762</f>
        <v>LIGACAO PREDIAL DE ESGOTO SANITARIO,SEGUNDO INSTRUCOES DA CEDAE,INCLUSIVE CAIXA DE INSPECAO COM TAMPAO DE FERRO FUNDIDOLEVE,EM LOGRADOURO DOTADO DE COLETOR DUPLO.ESTE CUSTO INCLUI ESCAVACAO E REATERRO</v>
      </c>
      <c r="C17762" s="749" t="s">
        <v>41723</v>
      </c>
      <c r="D17762" s="749" t="s">
        <v>41724</v>
      </c>
      <c r="E17762" s="749" t="s">
        <v>41725</v>
      </c>
      <c r="F17762" s="749" t="s">
        <v>41726</v>
      </c>
      <c r="I17762" s="749" t="s">
        <v>30</v>
      </c>
      <c r="J17762" s="749" t="n">
        <v>1381.09</v>
      </c>
    </row>
    <row collapsed="false" customFormat="false" customHeight="true" hidden="true" ht="12.75" outlineLevel="0" r="17763">
      <c r="A17763" s="749" t="s">
        <v>41727</v>
      </c>
      <c r="B17763" s="749" t="str">
        <f aca="false">C17763&amp;D17763&amp;E17763&amp;F17763&amp;G17763&amp;H17763</f>
        <v>LIGACAO PREDIAL DE ESGOTO SANITARIO,SEGUNDO INSTRUCOES DA CEDAE,INCLUSIVE CAIXA DE INSPECAO COM TAMPAO DE FERRO FUNDIDOLEVE,EM LOGRADOURO DOTADO DE COLETOR DUPLO.ESTE CUSTO INCLUI ESCAVACAO E REATERRO</v>
      </c>
      <c r="C17763" s="749" t="s">
        <v>41723</v>
      </c>
      <c r="D17763" s="749" t="s">
        <v>41724</v>
      </c>
      <c r="E17763" s="749" t="s">
        <v>41725</v>
      </c>
      <c r="F17763" s="749" t="s">
        <v>41726</v>
      </c>
      <c r="I17763" s="749" t="s">
        <v>30</v>
      </c>
      <c r="J17763" s="749" t="n">
        <v>1266.08</v>
      </c>
    </row>
    <row collapsed="false" customFormat="false" customHeight="true" hidden="true" ht="12.75" outlineLevel="0" r="17764">
      <c r="A17764" s="749" t="s">
        <v>41728</v>
      </c>
      <c r="B17764" s="749" t="str">
        <f aca="false">C17764&amp;D17764&amp;E17764&amp;F17764&amp;G17764&amp;H17764</f>
        <v>LIGACAO PREDIAL DE ESGOTO SANITARIO,SEGUNDO INSTRUCOES DA CEDAE,INCLUSIVE CAIXA DE INSPECAO COM TAMPAO DE FERRO FUNDIDOPESADO,EM LOGRADOURO DOTADO DE COLETOR DUPLO.ESTE CUSTO INCLUI ESCAVACAO E REATERRO</v>
      </c>
      <c r="C17764" s="749" t="s">
        <v>41723</v>
      </c>
      <c r="D17764" s="749" t="s">
        <v>41724</v>
      </c>
      <c r="E17764" s="749" t="s">
        <v>41729</v>
      </c>
      <c r="F17764" s="749" t="s">
        <v>41730</v>
      </c>
      <c r="I17764" s="749" t="s">
        <v>30</v>
      </c>
      <c r="J17764" s="749" t="n">
        <v>1639.91</v>
      </c>
    </row>
    <row collapsed="false" customFormat="false" customHeight="true" hidden="true" ht="12.75" outlineLevel="0" r="17765">
      <c r="A17765" s="749" t="s">
        <v>41731</v>
      </c>
      <c r="B17765" s="749" t="str">
        <f aca="false">C17765&amp;D17765&amp;E17765&amp;F17765&amp;G17765&amp;H17765</f>
        <v>LIGACAO PREDIAL DE ESGOTO SANITARIO,SEGUNDO INSTRUCOES DA CEDAE,INCLUSIVE CAIXA DE INSPECAO COM TAMPAO DE FERRO FUNDIDOPESADO,EM LOGRADOURO DOTADO DE COLETOR DUPLO.ESTE CUSTO INCLUI ESCAVACAO E REATERRO</v>
      </c>
      <c r="C17765" s="749" t="s">
        <v>41723</v>
      </c>
      <c r="D17765" s="749" t="s">
        <v>41724</v>
      </c>
      <c r="E17765" s="749" t="s">
        <v>41729</v>
      </c>
      <c r="F17765" s="749" t="s">
        <v>41730</v>
      </c>
      <c r="I17765" s="749" t="s">
        <v>30</v>
      </c>
      <c r="J17765" s="749" t="n">
        <v>1524.93</v>
      </c>
    </row>
    <row collapsed="false" customFormat="false" customHeight="true" hidden="true" ht="12.75" outlineLevel="0" r="17766">
      <c r="A17766" s="749" t="s">
        <v>41732</v>
      </c>
      <c r="B17766" s="749" t="str">
        <f aca="false">C17766&amp;D17766&amp;E17766&amp;F17766&amp;G17766&amp;H17766</f>
        <v>LIGACAO PREDIAL DE ESGOTO SANITARIO,SEGUNDO INSTRUCOES DA CEDAE,INCLUSIVE CAIXA DE INSPECAO COM TAMPAO DE FERRO FUNDIDOLEVE,EM LOGRADOURO SEM PAVIMENTACAO,DOTADO DE COLETOR UNICO.ESTE CUSTO INCLUI ESCAVACAO E REATERRO</v>
      </c>
      <c r="C17766" s="749" t="s">
        <v>41723</v>
      </c>
      <c r="D17766" s="749" t="s">
        <v>41724</v>
      </c>
      <c r="E17766" s="749" t="s">
        <v>41733</v>
      </c>
      <c r="F17766" s="749" t="s">
        <v>41734</v>
      </c>
      <c r="I17766" s="749" t="s">
        <v>30</v>
      </c>
      <c r="J17766" s="749" t="n">
        <v>2003.18</v>
      </c>
    </row>
    <row collapsed="false" customFormat="false" customHeight="true" hidden="true" ht="12.75" outlineLevel="0" r="17767">
      <c r="A17767" s="749" t="s">
        <v>41735</v>
      </c>
      <c r="B17767" s="749" t="str">
        <f aca="false">C17767&amp;D17767&amp;E17767&amp;F17767&amp;G17767&amp;H17767</f>
        <v>LIGACAO PREDIAL DE ESGOTO SANITARIO,SEGUNDO INSTRUCOES DA CEDAE,INCLUSIVE CAIXA DE INSPECAO COM TAMPAO DE FERRO FUNDIDOLEVE,EM LOGRADOURO SEM PAVIMENTACAO,DOTADO DE COLETOR UNICO.ESTE CUSTO INCLUI ESCAVACAO E REATERRO</v>
      </c>
      <c r="C17767" s="749" t="s">
        <v>41723</v>
      </c>
      <c r="D17767" s="749" t="s">
        <v>41724</v>
      </c>
      <c r="E17767" s="749" t="s">
        <v>41733</v>
      </c>
      <c r="F17767" s="749" t="s">
        <v>41734</v>
      </c>
      <c r="I17767" s="749" t="s">
        <v>30</v>
      </c>
      <c r="J17767" s="749" t="n">
        <v>1815.77</v>
      </c>
    </row>
    <row collapsed="false" customFormat="false" customHeight="true" hidden="true" ht="12.75" outlineLevel="0" r="17768">
      <c r="A17768" s="749" t="s">
        <v>41736</v>
      </c>
      <c r="B17768" s="749" t="str">
        <f aca="false">C17768&amp;D17768&amp;E17768&amp;F17768&amp;G17768&amp;H17768</f>
        <v>LIGACAO PREDIAL DE ESGOTO SANITARIO,SEGUNDO INSTRUCOES DA CEDAE,INCLUSIVE CAIXA DE INSPECAO COM TAMPAO DE FERRO FUNDIDOPESADO,EM LOGRADOURO SEM PAVIMENTACAO,DOTADO DE COLETOR UNICO.ESTE CUSTO INCLUI ESCAVACAO E REATERRO</v>
      </c>
      <c r="C17768" s="749" t="s">
        <v>41723</v>
      </c>
      <c r="D17768" s="749" t="s">
        <v>41724</v>
      </c>
      <c r="E17768" s="749" t="s">
        <v>41737</v>
      </c>
      <c r="F17768" s="749" t="s">
        <v>41738</v>
      </c>
      <c r="I17768" s="749" t="s">
        <v>30</v>
      </c>
      <c r="J17768" s="749" t="n">
        <v>2279.55</v>
      </c>
    </row>
    <row collapsed="false" customFormat="false" customHeight="true" hidden="true" ht="12.75" outlineLevel="0" r="17769">
      <c r="A17769" s="749" t="s">
        <v>41739</v>
      </c>
      <c r="B17769" s="749" t="str">
        <f aca="false">C17769&amp;D17769&amp;E17769&amp;F17769&amp;G17769&amp;H17769</f>
        <v>LIGACAO PREDIAL DE ESGOTO SANITARIO,SEGUNDO INSTRUCOES DA CEDAE,INCLUSIVE CAIXA DE INSPECAO COM TAMPAO DE FERRO FUNDIDOPESADO,EM LOGRADOURO SEM PAVIMENTACAO,DOTADO DE COLETOR UNICO.ESTE CUSTO INCLUI ESCAVACAO E REATERRO</v>
      </c>
      <c r="C17769" s="749" t="s">
        <v>41723</v>
      </c>
      <c r="D17769" s="749" t="s">
        <v>41724</v>
      </c>
      <c r="E17769" s="749" t="s">
        <v>41737</v>
      </c>
      <c r="F17769" s="749" t="s">
        <v>41738</v>
      </c>
      <c r="I17769" s="749" t="s">
        <v>30</v>
      </c>
      <c r="J17769" s="749" t="n">
        <v>2092.14</v>
      </c>
    </row>
    <row collapsed="false" customFormat="false" customHeight="true" hidden="true" ht="12.75" outlineLevel="0" r="17770">
      <c r="A17770" s="749" t="s">
        <v>41740</v>
      </c>
      <c r="B17770" s="749" t="str">
        <f aca="false">C17770&amp;D17770&amp;E17770&amp;F17770&amp;G17770&amp;H17770</f>
        <v>LIGACAO PREDIAL DE ESGOTO SANITARIO,SEGUNDO INSTRUCOES DA CEDAE,INCLUSIVE CAIXA DE INSPECAO COM TAMPAO DE FERRO FUNDIDOLEVE,EM LOGRADOURO PAVIMENTADO,COM PARALELEPIPEDOS SOBRE COLCHOES DE AREIA OU PO-DE-PEDRA,E DOTADO DE COLETOR UNICO.ESTE CUSTO INCLUI ESCAVACAO E REATERRO</v>
      </c>
      <c r="C17770" s="749" t="s">
        <v>41723</v>
      </c>
      <c r="D17770" s="749" t="s">
        <v>41724</v>
      </c>
      <c r="E17770" s="749" t="s">
        <v>41741</v>
      </c>
      <c r="F17770" s="749" t="s">
        <v>41742</v>
      </c>
      <c r="G17770" s="749" t="s">
        <v>41743</v>
      </c>
      <c r="I17770" s="749" t="s">
        <v>30</v>
      </c>
      <c r="J17770" s="749" t="n">
        <v>2887.83</v>
      </c>
    </row>
    <row collapsed="false" customFormat="false" customHeight="true" hidden="true" ht="12.75" outlineLevel="0" r="17771">
      <c r="A17771" s="749" t="s">
        <v>41744</v>
      </c>
      <c r="B17771" s="749" t="str">
        <f aca="false">C17771&amp;D17771&amp;E17771&amp;F17771&amp;G17771&amp;H17771</f>
        <v>LIGACAO PREDIAL DE ESGOTO SANITARIO,SEGUNDO INSTRUCOES DA CEDAE,INCLUSIVE CAIXA DE INSPECAO COM TAMPAO DE FERRO FUNDIDOLEVE,EM LOGRADOURO PAVIMENTADO,COM PARALELEPIPEDOS SOBRE COLCHOES DE AREIA OU PO-DE-PEDRA,E DOTADO DE COLETOR UNICO.ESTE CUSTO INCLUI ESCAVACAO E REATERRO</v>
      </c>
      <c r="C17771" s="749" t="s">
        <v>41723</v>
      </c>
      <c r="D17771" s="749" t="s">
        <v>41724</v>
      </c>
      <c r="E17771" s="749" t="s">
        <v>41741</v>
      </c>
      <c r="F17771" s="749" t="s">
        <v>41742</v>
      </c>
      <c r="G17771" s="749" t="s">
        <v>41743</v>
      </c>
      <c r="I17771" s="749" t="s">
        <v>30</v>
      </c>
      <c r="J17771" s="749" t="n">
        <v>2623.44</v>
      </c>
    </row>
    <row collapsed="false" customFormat="false" customHeight="true" hidden="true" ht="12.75" outlineLevel="0" r="17772">
      <c r="A17772" s="749" t="s">
        <v>41745</v>
      </c>
      <c r="B17772" s="749" t="str">
        <f aca="false">C17772&amp;D17772&amp;E17772&amp;F17772&amp;G17772&amp;H17772</f>
        <v>LIGACAO PREDIAL DE ESGOTO SANITARIO,SEGUNDO INSTRUCOES DA CEDAE,INCLUSIVE CAIXA DE INSPECAO COM TAMPAO DE FERRO FUNDIDOPESADO,EM LOGRADOURO PAVIMENTADO,COM PARALELEPIPEDOS SOBRE COLCHOES DE AREIA OU PO-DE-PEDRA,E DOTADO DE COLETOR UNICO.ESTE CUSTO INCLUI ESCAVACAO E REATERRO</v>
      </c>
      <c r="C17772" s="749" t="s">
        <v>41723</v>
      </c>
      <c r="D17772" s="749" t="s">
        <v>41724</v>
      </c>
      <c r="E17772" s="749" t="s">
        <v>41746</v>
      </c>
      <c r="F17772" s="749" t="s">
        <v>41747</v>
      </c>
      <c r="G17772" s="749" t="s">
        <v>41748</v>
      </c>
      <c r="I17772" s="749" t="s">
        <v>30</v>
      </c>
      <c r="J17772" s="749" t="n">
        <v>3119.24</v>
      </c>
    </row>
    <row collapsed="false" customFormat="false" customHeight="true" hidden="true" ht="12.75" outlineLevel="0" r="17773">
      <c r="A17773" s="749" t="s">
        <v>41749</v>
      </c>
      <c r="B17773" s="749" t="str">
        <f aca="false">C17773&amp;D17773&amp;E17773&amp;F17773&amp;G17773&amp;H17773</f>
        <v>LIGACAO PREDIAL DE ESGOTO SANITARIO,SEGUNDO INSTRUCOES DA CEDAE,INCLUSIVE CAIXA DE INSPECAO COM TAMPAO DE FERRO FUNDIDOPESADO,EM LOGRADOURO PAVIMENTADO,COM PARALELEPIPEDOS SOBRE COLCHOES DE AREIA OU PO-DE-PEDRA,E DOTADO DE COLETOR UNICO.ESTE CUSTO INCLUI ESCAVACAO E REATERRO</v>
      </c>
      <c r="C17773" s="749" t="s">
        <v>41723</v>
      </c>
      <c r="D17773" s="749" t="s">
        <v>41724</v>
      </c>
      <c r="E17773" s="749" t="s">
        <v>41746</v>
      </c>
      <c r="F17773" s="749" t="s">
        <v>41747</v>
      </c>
      <c r="G17773" s="749" t="s">
        <v>41748</v>
      </c>
      <c r="I17773" s="749" t="s">
        <v>30</v>
      </c>
      <c r="J17773" s="749" t="n">
        <v>2857.83</v>
      </c>
    </row>
    <row collapsed="false" customFormat="false" customHeight="true" hidden="true" ht="12.75" outlineLevel="0" r="17774">
      <c r="A17774" s="749" t="s">
        <v>41750</v>
      </c>
      <c r="B17774" s="749" t="str">
        <f aca="false">C17774&amp;D17774&amp;E17774&amp;F17774&amp;G17774&amp;H17774</f>
        <v>LIGACAO PREDIAL DE ESGOTO SANITARIO,SEGUNDO INSTRUCOES DA CEDAE,INCLUSIVE CAIXA DE INSPECAO COM TAMPAO DE FERRO FUNDIDOLEVE,EM LOGRADOURO PAVIMENTADO,COM LENCOL DE ASFALTO SOBRE CAMADA DE CONCRETO E DOTADO DE COLETOR UNICO.ESTE CUSTO INCLUI ESCAVACAO E REATERRO</v>
      </c>
      <c r="C17774" s="749" t="s">
        <v>41723</v>
      </c>
      <c r="D17774" s="749" t="s">
        <v>41724</v>
      </c>
      <c r="E17774" s="749" t="s">
        <v>41751</v>
      </c>
      <c r="F17774" s="749" t="s">
        <v>41752</v>
      </c>
      <c r="G17774" s="749" t="s">
        <v>41753</v>
      </c>
      <c r="I17774" s="749" t="s">
        <v>30</v>
      </c>
      <c r="J17774" s="749" t="n">
        <v>3517.01</v>
      </c>
    </row>
    <row collapsed="false" customFormat="false" customHeight="true" hidden="true" ht="12.75" outlineLevel="0" r="17775">
      <c r="A17775" s="749" t="s">
        <v>41754</v>
      </c>
      <c r="B17775" s="749" t="str">
        <f aca="false">C17775&amp;D17775&amp;E17775&amp;F17775&amp;G17775&amp;H17775</f>
        <v>LIGACAO PREDIAL DE ESGOTO SANITARIO,SEGUNDO INSTRUCOES DA CEDAE,INCLUSIVE CAIXA DE INSPECAO COM TAMPAO DE FERRO FUNDIDOLEVE,EM LOGRADOURO PAVIMENTADO,COM LENCOL DE ASFALTO SOBRE CAMADA DE CONCRETO E DOTADO DE COLETOR UNICO.ESTE CUSTO INCLUI ESCAVACAO E REATERRO</v>
      </c>
      <c r="C17775" s="749" t="s">
        <v>41723</v>
      </c>
      <c r="D17775" s="749" t="s">
        <v>41724</v>
      </c>
      <c r="E17775" s="749" t="s">
        <v>41751</v>
      </c>
      <c r="F17775" s="749" t="s">
        <v>41752</v>
      </c>
      <c r="G17775" s="749" t="s">
        <v>41753</v>
      </c>
      <c r="I17775" s="749" t="s">
        <v>30</v>
      </c>
      <c r="J17775" s="749" t="n">
        <v>3237.62</v>
      </c>
    </row>
    <row collapsed="false" customFormat="false" customHeight="true" hidden="true" ht="12.75" outlineLevel="0" r="17776">
      <c r="A17776" s="749" t="s">
        <v>41755</v>
      </c>
      <c r="B17776" s="749" t="str">
        <f aca="false">C17776&amp;D17776&amp;E17776&amp;F17776&amp;G17776&amp;H17776</f>
        <v>LIGACAO PREDIAL DE ESGOTO SANITARIO,SEGUNDO INSTRUCOES DA CEDAE,INCLUSIVE CAIXA DE INSPECAO COM TAMPAO DE FERRO FUNDIDOPESADO,EM LOGRADOURO PAVIMENTADO,COM LENCOL DE ASFALTO SOBRE CAMADA DE CONCRETO E DOTADO DE COLETOR UNICO.ESTE CUSTO INCLUI ESCAVACAO E REATERRO</v>
      </c>
      <c r="C17776" s="749" t="s">
        <v>41723</v>
      </c>
      <c r="D17776" s="749" t="s">
        <v>41724</v>
      </c>
      <c r="E17776" s="749" t="s">
        <v>41756</v>
      </c>
      <c r="F17776" s="749" t="s">
        <v>41757</v>
      </c>
      <c r="G17776" s="749" t="s">
        <v>41758</v>
      </c>
      <c r="I17776" s="749" t="s">
        <v>30</v>
      </c>
      <c r="J17776" s="749" t="n">
        <v>4393.96</v>
      </c>
    </row>
    <row collapsed="false" customFormat="false" customHeight="true" hidden="true" ht="12.75" outlineLevel="0" r="17777">
      <c r="A17777" s="749" t="s">
        <v>41759</v>
      </c>
      <c r="B17777" s="749" t="str">
        <f aca="false">C17777&amp;D17777&amp;E17777&amp;F17777&amp;G17777&amp;H17777</f>
        <v>LIGACAO PREDIAL DE ESGOTO SANITARIO,SEGUNDO INSTRUCOES DA CEDAE,INCLUSIVE CAIXA DE INSPECAO COM TAMPAO DE FERRO FUNDIDOPESADO,EM LOGRADOURO PAVIMENTADO,COM LENCOL DE ASFALTO SOBRE CAMADA DE CONCRETO E DOTADO DE COLETOR UNICO.ESTE CUSTO INCLUI ESCAVACAO E REATERRO</v>
      </c>
      <c r="C17777" s="749" t="s">
        <v>41723</v>
      </c>
      <c r="D17777" s="749" t="s">
        <v>41724</v>
      </c>
      <c r="E17777" s="749" t="s">
        <v>41756</v>
      </c>
      <c r="F17777" s="749" t="s">
        <v>41757</v>
      </c>
      <c r="G17777" s="749" t="s">
        <v>41758</v>
      </c>
      <c r="I17777" s="749" t="s">
        <v>30</v>
      </c>
      <c r="J17777" s="749" t="n">
        <v>4032.07</v>
      </c>
    </row>
    <row collapsed="false" customFormat="false" customHeight="true" hidden="true" ht="12.75" outlineLevel="0" r="17778">
      <c r="A17778" s="749" t="s">
        <v>41760</v>
      </c>
      <c r="B17778" s="749" t="str">
        <f aca="false">C17778&amp;D17778&amp;E17778&amp;F17778&amp;G17778&amp;H17778</f>
        <v>CONJUNTO DE MATERIAIS PARA CAVALETE DE RAMAL PREDIAL DE AGUA,PADRAO NORMAL,TIPO A DE 1/2".FORNECIMENTO</v>
      </c>
      <c r="C17778" s="749" t="s">
        <v>41761</v>
      </c>
      <c r="D17778" s="749" t="s">
        <v>41762</v>
      </c>
      <c r="I17778" s="749" t="s">
        <v>30</v>
      </c>
      <c r="J17778" s="749" t="n">
        <v>79.35</v>
      </c>
    </row>
    <row collapsed="false" customFormat="false" customHeight="true" hidden="true" ht="12.75" outlineLevel="0" r="17779">
      <c r="A17779" s="749" t="s">
        <v>41763</v>
      </c>
      <c r="B17779" s="749" t="str">
        <f aca="false">C17779&amp;D17779&amp;E17779&amp;F17779&amp;G17779&amp;H17779</f>
        <v>CONJUNTO DE MATERIAIS PARA CAVALETE DE RAMAL PREDIAL DE AGUA,PADRAO NORMAL,TIPO A DE 1/2".FORNECIMENTO</v>
      </c>
      <c r="C17779" s="749" t="s">
        <v>41761</v>
      </c>
      <c r="D17779" s="749" t="s">
        <v>41762</v>
      </c>
      <c r="I17779" s="749" t="s">
        <v>30</v>
      </c>
      <c r="J17779" s="749" t="n">
        <v>79.35</v>
      </c>
    </row>
    <row collapsed="false" customFormat="false" customHeight="true" hidden="true" ht="12.75" outlineLevel="0" r="17780">
      <c r="A17780" s="749" t="s">
        <v>41764</v>
      </c>
      <c r="B17780" s="749" t="str">
        <f aca="false">C17780&amp;D17780&amp;E17780&amp;F17780&amp;G17780&amp;H17780</f>
        <v>CONJUNTO DE MATERIAIS PARA CAVALETE DE RAMAL PREDIAL DE AGUA,PADRAO NORMAL,TIPO A DE 3/4".FORNECIMENTO</v>
      </c>
      <c r="C17780" s="749" t="s">
        <v>41761</v>
      </c>
      <c r="D17780" s="749" t="s">
        <v>41765</v>
      </c>
      <c r="I17780" s="749" t="s">
        <v>30</v>
      </c>
      <c r="J17780" s="749" t="n">
        <v>104.53</v>
      </c>
    </row>
    <row collapsed="false" customFormat="false" customHeight="true" hidden="true" ht="12.75" outlineLevel="0" r="17781">
      <c r="A17781" s="749" t="s">
        <v>41766</v>
      </c>
      <c r="B17781" s="749" t="str">
        <f aca="false">C17781&amp;D17781&amp;E17781&amp;F17781&amp;G17781&amp;H17781</f>
        <v>CONJUNTO DE MATERIAIS PARA CAVALETE DE RAMAL PREDIAL DE AGUA,PADRAO NORMAL,TIPO A DE 3/4".FORNECIMENTO</v>
      </c>
      <c r="C17781" s="749" t="s">
        <v>41761</v>
      </c>
      <c r="D17781" s="749" t="s">
        <v>41765</v>
      </c>
      <c r="I17781" s="749" t="s">
        <v>30</v>
      </c>
      <c r="J17781" s="749" t="n">
        <v>104.53</v>
      </c>
    </row>
    <row collapsed="false" customFormat="false" customHeight="true" hidden="true" ht="12.75" outlineLevel="0" r="17782">
      <c r="A17782" s="749" t="s">
        <v>41767</v>
      </c>
      <c r="B17782" s="749" t="str">
        <f aca="false">C17782&amp;D17782&amp;E17782&amp;F17782&amp;G17782&amp;H17782</f>
        <v>CONJUNTO DE MATERIAIS PARA CAVALETE DE RAMAL PREDIAL DE AGUA,PADRAO NORMAL,TIPO A DE 1".FORNECIMENTO</v>
      </c>
      <c r="C17782" s="749" t="s">
        <v>41761</v>
      </c>
      <c r="D17782" s="749" t="s">
        <v>41768</v>
      </c>
      <c r="I17782" s="749" t="s">
        <v>30</v>
      </c>
      <c r="J17782" s="749" t="n">
        <v>154.61</v>
      </c>
    </row>
    <row collapsed="false" customFormat="false" customHeight="true" hidden="true" ht="12.75" outlineLevel="0" r="17783">
      <c r="A17783" s="749" t="s">
        <v>41769</v>
      </c>
      <c r="B17783" s="749" t="str">
        <f aca="false">C17783&amp;D17783&amp;E17783&amp;F17783&amp;G17783&amp;H17783</f>
        <v>CONJUNTO DE MATERIAIS PARA CAVALETE DE RAMAL PREDIAL DE AGUA,PADRAO NORMAL,TIPO A DE 1".FORNECIMENTO</v>
      </c>
      <c r="C17783" s="749" t="s">
        <v>41761</v>
      </c>
      <c r="D17783" s="749" t="s">
        <v>41768</v>
      </c>
      <c r="I17783" s="749" t="s">
        <v>30</v>
      </c>
      <c r="J17783" s="749" t="n">
        <v>154.61</v>
      </c>
    </row>
    <row collapsed="false" customFormat="false" customHeight="true" hidden="true" ht="12.75" outlineLevel="0" r="17784">
      <c r="A17784" s="749" t="s">
        <v>41770</v>
      </c>
      <c r="B17784" s="749" t="str">
        <f aca="false">C17784&amp;D17784&amp;E17784&amp;F17784&amp;G17784&amp;H17784</f>
        <v>CONJUNTO DE MATERIAIS PARA CAVALETE DE RAMAL PREDIAL DE AGUA,PADRAO NORMAL,TIPO A DE 1.1/2".FORNECIMENTO</v>
      </c>
      <c r="C17784" s="749" t="s">
        <v>41761</v>
      </c>
      <c r="D17784" s="749" t="s">
        <v>41771</v>
      </c>
      <c r="I17784" s="749" t="s">
        <v>30</v>
      </c>
      <c r="J17784" s="749" t="n">
        <v>265.95</v>
      </c>
    </row>
    <row collapsed="false" customFormat="false" customHeight="true" hidden="true" ht="12.75" outlineLevel="0" r="17785">
      <c r="A17785" s="749" t="s">
        <v>41772</v>
      </c>
      <c r="B17785" s="749" t="str">
        <f aca="false">C17785&amp;D17785&amp;E17785&amp;F17785&amp;G17785&amp;H17785</f>
        <v>CONJUNTO DE MATERIAIS PARA CAVALETE DE RAMAL PREDIAL DE AGUA,PADRAO NORMAL,TIPO A DE 1.1/2".FORNECIMENTO</v>
      </c>
      <c r="C17785" s="749" t="s">
        <v>41761</v>
      </c>
      <c r="D17785" s="749" t="s">
        <v>41771</v>
      </c>
      <c r="I17785" s="749" t="s">
        <v>30</v>
      </c>
      <c r="J17785" s="749" t="n">
        <v>265.95</v>
      </c>
    </row>
    <row collapsed="false" customFormat="false" customHeight="true" hidden="true" ht="12.75" outlineLevel="0" r="17786">
      <c r="A17786" s="749" t="s">
        <v>41773</v>
      </c>
      <c r="B17786" s="749" t="str">
        <f aca="false">C17786&amp;D17786&amp;E17786&amp;F17786&amp;G17786&amp;H17786</f>
        <v>CONJUNTO DE MATERIAIS PARA CAVALETE DE RAMAL PREDIAL DE AGUA,PADRAO NORMAL,TIPO B DE 1/2".FORNECIMENTO</v>
      </c>
      <c r="C17786" s="749" t="s">
        <v>41761</v>
      </c>
      <c r="D17786" s="749" t="s">
        <v>41774</v>
      </c>
      <c r="I17786" s="749" t="s">
        <v>30</v>
      </c>
      <c r="J17786" s="749" t="n">
        <v>68.15</v>
      </c>
    </row>
    <row collapsed="false" customFormat="false" customHeight="true" hidden="true" ht="12.75" outlineLevel="0" r="17787">
      <c r="A17787" s="749" t="s">
        <v>41775</v>
      </c>
      <c r="B17787" s="749" t="str">
        <f aca="false">C17787&amp;D17787&amp;E17787&amp;F17787&amp;G17787&amp;H17787</f>
        <v>CONJUNTO DE MATERIAIS PARA CAVALETE DE RAMAL PREDIAL DE AGUA,PADRAO NORMAL,TIPO B DE 1/2".FORNECIMENTO</v>
      </c>
      <c r="C17787" s="749" t="s">
        <v>41761</v>
      </c>
      <c r="D17787" s="749" t="s">
        <v>41774</v>
      </c>
      <c r="I17787" s="749" t="s">
        <v>30</v>
      </c>
      <c r="J17787" s="749" t="n">
        <v>68.15</v>
      </c>
    </row>
    <row collapsed="false" customFormat="false" customHeight="true" hidden="true" ht="12.75" outlineLevel="0" r="17788">
      <c r="A17788" s="749" t="s">
        <v>41776</v>
      </c>
      <c r="B17788" s="749" t="str">
        <f aca="false">C17788&amp;D17788&amp;E17788&amp;F17788&amp;G17788&amp;H17788</f>
        <v>CONJUNTO DE MATERIAIS PARA CAVALETE DE RAMAL PREDIAL DE AGUA,PADRAO NORMAL,TIPO B DE 3/4".FORNECIMENTO</v>
      </c>
      <c r="C17788" s="749" t="s">
        <v>41761</v>
      </c>
      <c r="D17788" s="749" t="s">
        <v>41777</v>
      </c>
      <c r="I17788" s="749" t="s">
        <v>30</v>
      </c>
      <c r="J17788" s="749" t="n">
        <v>90.91</v>
      </c>
    </row>
    <row collapsed="false" customFormat="false" customHeight="true" hidden="true" ht="12.75" outlineLevel="0" r="17789">
      <c r="A17789" s="749" t="s">
        <v>41778</v>
      </c>
      <c r="B17789" s="749" t="str">
        <f aca="false">C17789&amp;D17789&amp;E17789&amp;F17789&amp;G17789&amp;H17789</f>
        <v>CONJUNTO DE MATERIAIS PARA CAVALETE DE RAMAL PREDIAL DE AGUA,PADRAO NORMAL,TIPO B DE 3/4".FORNECIMENTO</v>
      </c>
      <c r="C17789" s="749" t="s">
        <v>41761</v>
      </c>
      <c r="D17789" s="749" t="s">
        <v>41777</v>
      </c>
      <c r="I17789" s="749" t="s">
        <v>30</v>
      </c>
      <c r="J17789" s="749" t="n">
        <v>90.91</v>
      </c>
    </row>
    <row collapsed="false" customFormat="false" customHeight="true" hidden="true" ht="12.75" outlineLevel="0" r="17790">
      <c r="A17790" s="749" t="s">
        <v>41779</v>
      </c>
      <c r="B17790" s="749" t="str">
        <f aca="false">C17790&amp;D17790&amp;E17790&amp;F17790&amp;G17790&amp;H17790</f>
        <v>CONJUNTO DE MATERIAIS,COMPLETO,PARA LIGACAO DE RAMAL PREDIAL DE AGUA,DENOMINADO "KIT CAVALETE",EM PVC,DIAMETRO DE 1/2".FORNECIMENTO</v>
      </c>
      <c r="C17790" s="749" t="s">
        <v>41780</v>
      </c>
      <c r="D17790" s="749" t="s">
        <v>41781</v>
      </c>
      <c r="E17790" s="749" t="s">
        <v>21072</v>
      </c>
      <c r="I17790" s="749" t="s">
        <v>30</v>
      </c>
      <c r="J17790" s="749" t="n">
        <v>37.95</v>
      </c>
    </row>
    <row collapsed="false" customFormat="false" customHeight="true" hidden="true" ht="12.75" outlineLevel="0" r="17791">
      <c r="A17791" s="749" t="s">
        <v>41782</v>
      </c>
      <c r="B17791" s="749" t="str">
        <f aca="false">C17791&amp;D17791&amp;E17791&amp;F17791&amp;G17791&amp;H17791</f>
        <v>CONJUNTO DE MATERIAIS,COMPLETO,PARA LIGACAO DE RAMAL PREDIAL DE AGUA,DENOMINADO "KIT CAVALETE",EM PVC,DIAMETRO DE 1/2".FORNECIMENTO</v>
      </c>
      <c r="C17791" s="749" t="s">
        <v>41780</v>
      </c>
      <c r="D17791" s="749" t="s">
        <v>41781</v>
      </c>
      <c r="E17791" s="749" t="s">
        <v>21072</v>
      </c>
      <c r="I17791" s="749" t="s">
        <v>30</v>
      </c>
      <c r="J17791" s="749" t="n">
        <v>37.95</v>
      </c>
    </row>
    <row collapsed="false" customFormat="false" customHeight="true" hidden="true" ht="12.75" outlineLevel="0" r="17792">
      <c r="A17792" s="749" t="s">
        <v>41783</v>
      </c>
      <c r="B17792" s="749" t="str">
        <f aca="false">C17792&amp;D17792&amp;E17792&amp;F17792&amp;G17792&amp;H17792</f>
        <v>CONJUNTO DE MATERIAIS,COMPLETO,PARA LIGACAO DE RAMAL PREDIAL DE AGUA,DENOMINADO "KIT CAVALETE",EM PVC,DIAMETRO DE 3/4".FORNECIMENTO</v>
      </c>
      <c r="C17792" s="749" t="s">
        <v>41780</v>
      </c>
      <c r="D17792" s="749" t="s">
        <v>41784</v>
      </c>
      <c r="E17792" s="749" t="s">
        <v>21072</v>
      </c>
      <c r="I17792" s="749" t="s">
        <v>30</v>
      </c>
      <c r="J17792" s="749" t="n">
        <v>44.89</v>
      </c>
    </row>
    <row collapsed="false" customFormat="false" customHeight="true" hidden="true" ht="12.75" outlineLevel="0" r="17793">
      <c r="A17793" s="749" t="s">
        <v>41785</v>
      </c>
      <c r="B17793" s="749" t="str">
        <f aca="false">C17793&amp;D17793&amp;E17793&amp;F17793&amp;G17793&amp;H17793</f>
        <v>CONJUNTO DE MATERIAIS,COMPLETO,PARA LIGACAO DE RAMAL PREDIAL DE AGUA,DENOMINADO "KIT CAVALETE",EM PVC,DIAMETRO DE 3/4".FORNECIMENTO</v>
      </c>
      <c r="C17793" s="749" t="s">
        <v>41780</v>
      </c>
      <c r="D17793" s="749" t="s">
        <v>41784</v>
      </c>
      <c r="E17793" s="749" t="s">
        <v>21072</v>
      </c>
      <c r="I17793" s="749" t="s">
        <v>30</v>
      </c>
      <c r="J17793" s="749" t="n">
        <v>44.89</v>
      </c>
    </row>
    <row collapsed="false" customFormat="false" customHeight="true" hidden="true" ht="12.75" outlineLevel="0" r="17794">
      <c r="A17794" s="749" t="s">
        <v>41786</v>
      </c>
      <c r="B17794" s="749" t="str">
        <f aca="false">C17794&amp;D17794&amp;E17794&amp;F17794&amp;G17794&amp;H17794</f>
        <v>CONJUNTO DE MATERIAIS PARA RAMAL PREDIAL DE AGUA DE PEAD 20MM,PADRAO NORMAL,LIGADO EM DISTRIBUIDOR DE PVC DN DE 50MM OU2",EXCLUSIVE TUBO E CAVALETE.FORNECIMENTO</v>
      </c>
      <c r="C17794" s="749" t="s">
        <v>41787</v>
      </c>
      <c r="D17794" s="749" t="s">
        <v>41788</v>
      </c>
      <c r="E17794" s="749" t="s">
        <v>41789</v>
      </c>
      <c r="I17794" s="749" t="s">
        <v>30</v>
      </c>
      <c r="J17794" s="749" t="n">
        <v>44.09</v>
      </c>
    </row>
    <row collapsed="false" customFormat="false" customHeight="true" hidden="true" ht="12.75" outlineLevel="0" r="17795">
      <c r="A17795" s="749" t="s">
        <v>41790</v>
      </c>
      <c r="B17795" s="749" t="str">
        <f aca="false">C17795&amp;D17795&amp;E17795&amp;F17795&amp;G17795&amp;H17795</f>
        <v>CONJUNTO DE MATERIAIS PARA RAMAL PREDIAL DE AGUA DE PEAD 20MM,PADRAO NORMAL,LIGADO EM DISTRIBUIDOR DE PVC DN DE 50MM OU2",EXCLUSIVE TUBO E CAVALETE.FORNECIMENTO</v>
      </c>
      <c r="C17795" s="749" t="s">
        <v>41787</v>
      </c>
      <c r="D17795" s="749" t="s">
        <v>41788</v>
      </c>
      <c r="E17795" s="749" t="s">
        <v>41789</v>
      </c>
      <c r="I17795" s="749" t="s">
        <v>30</v>
      </c>
      <c r="J17795" s="749" t="n">
        <v>44.09</v>
      </c>
    </row>
    <row collapsed="false" customFormat="false" customHeight="true" hidden="true" ht="12.75" outlineLevel="0" r="17796">
      <c r="A17796" s="749" t="s">
        <v>41791</v>
      </c>
      <c r="B17796" s="749" t="str">
        <f aca="false">C17796&amp;D17796&amp;E17796&amp;F17796&amp;G17796&amp;H17796</f>
        <v>CONJUNTO DE MATERIAIS PARA RAMAL PREDIAL DE AGUA DE PEAD 20MM,PADRAO NORMAL,LIGADO EM DISTRUIBUIDOR DE PVC DN DE 75MM OU 3",EXCLUSIVE TUBO E CAVALETE.FORNECIMENTO</v>
      </c>
      <c r="C17796" s="749" t="s">
        <v>41787</v>
      </c>
      <c r="D17796" s="749" t="s">
        <v>41792</v>
      </c>
      <c r="E17796" s="749" t="s">
        <v>41793</v>
      </c>
      <c r="I17796" s="749" t="s">
        <v>30</v>
      </c>
      <c r="J17796" s="749" t="n">
        <v>46.47</v>
      </c>
    </row>
    <row collapsed="false" customFormat="false" customHeight="true" hidden="true" ht="12.75" outlineLevel="0" r="17797">
      <c r="A17797" s="749" t="s">
        <v>41794</v>
      </c>
      <c r="B17797" s="749" t="str">
        <f aca="false">C17797&amp;D17797&amp;E17797&amp;F17797&amp;G17797&amp;H17797</f>
        <v>CONJUNTO DE MATERIAIS PARA RAMAL PREDIAL DE AGUA DE PEAD 20MM,PADRAO NORMAL,LIGADO EM DISTRUIBUIDOR DE PVC DN DE 75MM OU 3",EXCLUSIVE TUBO E CAVALETE.FORNECIMENTO</v>
      </c>
      <c r="C17797" s="749" t="s">
        <v>41787</v>
      </c>
      <c r="D17797" s="749" t="s">
        <v>41792</v>
      </c>
      <c r="E17797" s="749" t="s">
        <v>41793</v>
      </c>
      <c r="I17797" s="749" t="s">
        <v>30</v>
      </c>
      <c r="J17797" s="749" t="n">
        <v>46.47</v>
      </c>
    </row>
    <row collapsed="false" customFormat="false" customHeight="true" hidden="true" ht="12.75" outlineLevel="0" r="17798">
      <c r="A17798" s="749" t="s">
        <v>41795</v>
      </c>
      <c r="B17798" s="749" t="str">
        <f aca="false">C17798&amp;D17798&amp;E17798&amp;F17798&amp;G17798&amp;H17798</f>
        <v>CONJUNTO DE MATERIAIS PARA RAMAL PREDIAL DE AGUA DE PEAD 20MM,PADRAO NORMAL,LIGADO EM DISTRIBUIDOR DE FERRO FUNDIDO K-7DN DE 75MM,EXCLUSIVE TUBO E CAVALETE.FORNECIMENTO</v>
      </c>
      <c r="C17798" s="749" t="s">
        <v>41787</v>
      </c>
      <c r="D17798" s="749" t="s">
        <v>41796</v>
      </c>
      <c r="E17798" s="749" t="s">
        <v>41797</v>
      </c>
      <c r="I17798" s="749" t="s">
        <v>30</v>
      </c>
      <c r="J17798" s="749" t="n">
        <v>183.69</v>
      </c>
    </row>
    <row collapsed="false" customFormat="false" customHeight="true" hidden="true" ht="12.75" outlineLevel="0" r="17799">
      <c r="A17799" s="749" t="s">
        <v>41798</v>
      </c>
      <c r="B17799" s="749" t="str">
        <f aca="false">C17799&amp;D17799&amp;E17799&amp;F17799&amp;G17799&amp;H17799</f>
        <v>CONJUNTO DE MATERIAIS PARA RAMAL PREDIAL DE AGUA DE PEAD 20MM,PADRAO NORMAL,LIGADO EM DISTRIBUIDOR DE FERRO FUNDIDO K-7DN DE 75MM,EXCLUSIVE TUBO E CAVALETE.FORNECIMENTO</v>
      </c>
      <c r="C17799" s="749" t="s">
        <v>41787</v>
      </c>
      <c r="D17799" s="749" t="s">
        <v>41796</v>
      </c>
      <c r="E17799" s="749" t="s">
        <v>41797</v>
      </c>
      <c r="I17799" s="749" t="s">
        <v>30</v>
      </c>
      <c r="J17799" s="749" t="n">
        <v>183.69</v>
      </c>
    </row>
    <row collapsed="false" customFormat="false" customHeight="true" hidden="true" ht="12.75" outlineLevel="0" r="17800">
      <c r="A17800" s="749" t="s">
        <v>41799</v>
      </c>
      <c r="B17800" s="749" t="str">
        <f aca="false">C17800&amp;D17800&amp;E17800&amp;F17800&amp;G17800&amp;H17800</f>
        <v>CONJUNTO DE MATERIAIS PARA RAMAL PREDIAL DE AGUA DE PEAD 20MM,PADRAO NORMAL,LIGADO EM DISTRIBUIDOR DE FERRO FUNDIDO K-7OU PVC DEFOFO DN DE 100MM,EXCLUSIVE TUBO E CAVALETE.FORNECIMENTO</v>
      </c>
      <c r="C17800" s="749" t="s">
        <v>41787</v>
      </c>
      <c r="D17800" s="749" t="s">
        <v>41796</v>
      </c>
      <c r="E17800" s="749" t="s">
        <v>41800</v>
      </c>
      <c r="F17800" s="749" t="s">
        <v>13192</v>
      </c>
      <c r="I17800" s="749" t="s">
        <v>30</v>
      </c>
      <c r="J17800" s="749" t="n">
        <v>188.49</v>
      </c>
    </row>
    <row collapsed="false" customFormat="false" customHeight="true" hidden="true" ht="12.75" outlineLevel="0" r="17801">
      <c r="A17801" s="749" t="s">
        <v>41801</v>
      </c>
      <c r="B17801" s="749" t="str">
        <f aca="false">C17801&amp;D17801&amp;E17801&amp;F17801&amp;G17801&amp;H17801</f>
        <v>CONJUNTO DE MATERIAIS PARA RAMAL PREDIAL DE AGUA DE PEAD 20MM,PADRAO NORMAL,LIGADO EM DISTRIBUIDOR DE FERRO FUNDIDO K-7OU PVC DEFOFO DN DE 100MM,EXCLUSIVE TUBO E CAVALETE.FORNECIMENTO</v>
      </c>
      <c r="C17801" s="749" t="s">
        <v>41787</v>
      </c>
      <c r="D17801" s="749" t="s">
        <v>41796</v>
      </c>
      <c r="E17801" s="749" t="s">
        <v>41800</v>
      </c>
      <c r="F17801" s="749" t="s">
        <v>13192</v>
      </c>
      <c r="I17801" s="749" t="s">
        <v>30</v>
      </c>
      <c r="J17801" s="749" t="n">
        <v>188.49</v>
      </c>
    </row>
    <row collapsed="false" customFormat="false" customHeight="true" hidden="true" ht="12.75" outlineLevel="0" r="17802">
      <c r="A17802" s="749" t="s">
        <v>41802</v>
      </c>
      <c r="B17802" s="749" t="str">
        <f aca="false">C17802&amp;D17802&amp;E17802&amp;F17802&amp;G17802&amp;H17802</f>
        <v>CONJUNTO DE MATERIAIS PARA RAMAL PREDIAL DE AGUA DE PEAD 20MM,PADRAO NORMAL,LIGADO EM DISTRUIBUIDOR DE PVC DEFOFO DN DE150MM,EXCLUSIVE TUBO E CAVALETE.FORNECIMENTO</v>
      </c>
      <c r="C17802" s="749" t="s">
        <v>41787</v>
      </c>
      <c r="D17802" s="749" t="s">
        <v>41803</v>
      </c>
      <c r="E17802" s="749" t="s">
        <v>41804</v>
      </c>
      <c r="I17802" s="749" t="s">
        <v>30</v>
      </c>
      <c r="J17802" s="749" t="n">
        <v>194.99</v>
      </c>
    </row>
    <row collapsed="false" customFormat="false" customHeight="true" hidden="true" ht="12.75" outlineLevel="0" r="17803">
      <c r="A17803" s="749" t="s">
        <v>41805</v>
      </c>
      <c r="B17803" s="749" t="str">
        <f aca="false">C17803&amp;D17803&amp;E17803&amp;F17803&amp;G17803&amp;H17803</f>
        <v>CONJUNTO DE MATERIAIS PARA RAMAL PREDIAL DE AGUA DE PEAD 20MM,PADRAO NORMAL,LIGADO EM DISTRUIBUIDOR DE PVC DEFOFO DN DE150MM,EXCLUSIVE TUBO E CAVALETE.FORNECIMENTO</v>
      </c>
      <c r="C17803" s="749" t="s">
        <v>41787</v>
      </c>
      <c r="D17803" s="749" t="s">
        <v>41803</v>
      </c>
      <c r="E17803" s="749" t="s">
        <v>41804</v>
      </c>
      <c r="I17803" s="749" t="s">
        <v>30</v>
      </c>
      <c r="J17803" s="749" t="n">
        <v>194.99</v>
      </c>
    </row>
    <row collapsed="false" customFormat="false" customHeight="true" hidden="true" ht="12.75" outlineLevel="0" r="17804">
      <c r="A17804" s="749" t="s">
        <v>41806</v>
      </c>
      <c r="B17804" s="749" t="str">
        <f aca="false">C17804&amp;D17804&amp;E17804&amp;F17804&amp;G17804&amp;H17804</f>
        <v>CONJUNTO DE MATERIAIS PARA RAMAL PREDIAL DE AGUA DE PEAD 20MM,PADRAO NORMAL,LIGADO EM DISTRIBUIDOR DE PVC DEFOFO DN DE 200MM,EXCLUSIVE TUBO E CAVALETE.FORNECIMENTO</v>
      </c>
      <c r="C17804" s="749" t="s">
        <v>41787</v>
      </c>
      <c r="D17804" s="749" t="s">
        <v>41807</v>
      </c>
      <c r="E17804" s="749" t="s">
        <v>41808</v>
      </c>
      <c r="I17804" s="749" t="s">
        <v>30</v>
      </c>
      <c r="J17804" s="749" t="n">
        <v>205.99</v>
      </c>
    </row>
    <row collapsed="false" customFormat="false" customHeight="true" hidden="true" ht="12.75" outlineLevel="0" r="17805">
      <c r="A17805" s="749" t="s">
        <v>41809</v>
      </c>
      <c r="B17805" s="749" t="str">
        <f aca="false">C17805&amp;D17805&amp;E17805&amp;F17805&amp;G17805&amp;H17805</f>
        <v>CONJUNTO DE MATERIAIS PARA RAMAL PREDIAL DE AGUA DE PEAD 20MM,PADRAO NORMAL,LIGADO EM DISTRIBUIDOR DE PVC DEFOFO DN DE 200MM,EXCLUSIVE TUBO E CAVALETE.FORNECIMENTO</v>
      </c>
      <c r="C17805" s="749" t="s">
        <v>41787</v>
      </c>
      <c r="D17805" s="749" t="s">
        <v>41807</v>
      </c>
      <c r="E17805" s="749" t="s">
        <v>41808</v>
      </c>
      <c r="I17805" s="749" t="s">
        <v>30</v>
      </c>
      <c r="J17805" s="749" t="n">
        <v>205.99</v>
      </c>
    </row>
    <row collapsed="false" customFormat="false" customHeight="true" hidden="true" ht="12.75" outlineLevel="0" r="17806">
      <c r="A17806" s="749" t="s">
        <v>41810</v>
      </c>
      <c r="B17806" s="749" t="str">
        <f aca="false">C17806&amp;D17806&amp;E17806&amp;F17806&amp;G17806&amp;H17806</f>
        <v>CONJUNTO DE MATERIAIS PARA RAMAL PREDIAL DE AGUA DE PEAD 20MM,PADRAO NORMAL,LIGADO EM DISTRIBUIDOR DE PVC DEFOFO DN DE 250MM,EXCLUSIVE TUBO E CAVALETE.FORNECIMENTO</v>
      </c>
      <c r="C17806" s="749" t="s">
        <v>41787</v>
      </c>
      <c r="D17806" s="749" t="s">
        <v>41807</v>
      </c>
      <c r="E17806" s="749" t="s">
        <v>41811</v>
      </c>
      <c r="I17806" s="749" t="s">
        <v>30</v>
      </c>
      <c r="J17806" s="749" t="n">
        <v>210.99</v>
      </c>
    </row>
    <row collapsed="false" customFormat="false" customHeight="true" hidden="true" ht="12.75" outlineLevel="0" r="17807">
      <c r="A17807" s="749" t="s">
        <v>41812</v>
      </c>
      <c r="B17807" s="749" t="str">
        <f aca="false">C17807&amp;D17807&amp;E17807&amp;F17807&amp;G17807&amp;H17807</f>
        <v>CONJUNTO DE MATERIAIS PARA RAMAL PREDIAL DE AGUA DE PEAD 20MM,PADRAO NORMAL,LIGADO EM DISTRIBUIDOR DE PVC DEFOFO DN DE 250MM,EXCLUSIVE TUBO E CAVALETE.FORNECIMENTO</v>
      </c>
      <c r="C17807" s="749" t="s">
        <v>41787</v>
      </c>
      <c r="D17807" s="749" t="s">
        <v>41807</v>
      </c>
      <c r="E17807" s="749" t="s">
        <v>41811</v>
      </c>
      <c r="I17807" s="749" t="s">
        <v>30</v>
      </c>
      <c r="J17807" s="749" t="n">
        <v>210.99</v>
      </c>
    </row>
    <row collapsed="false" customFormat="false" customHeight="true" hidden="true" ht="12.75" outlineLevel="0" r="17808">
      <c r="A17808" s="749" t="s">
        <v>41813</v>
      </c>
      <c r="B17808" s="749" t="str">
        <f aca="false">C17808&amp;D17808&amp;E17808&amp;F17808&amp;G17808&amp;H17808</f>
        <v>CONJUNTO DE MATERIAIS PARA RAMAL PREDIAL DE AGUA DE PEAD 20MM,PADRAO NORMAL,LIGADO EM DISTRIBUIDOR DE FERRO FUNDIDO K-7DN ACIMA DE 100MM OU K-9,EXCLUSIVE TUBO E CAVALETE.FORNECIMENTO</v>
      </c>
      <c r="C17808" s="749" t="s">
        <v>41787</v>
      </c>
      <c r="D17808" s="749" t="s">
        <v>41796</v>
      </c>
      <c r="E17808" s="749" t="s">
        <v>41814</v>
      </c>
      <c r="F17808" s="749" t="s">
        <v>12120</v>
      </c>
      <c r="I17808" s="749" t="s">
        <v>30</v>
      </c>
      <c r="J17808" s="749" t="n">
        <v>188.49</v>
      </c>
    </row>
    <row collapsed="false" customFormat="false" customHeight="true" hidden="true" ht="12.75" outlineLevel="0" r="17809">
      <c r="A17809" s="749" t="s">
        <v>41815</v>
      </c>
      <c r="B17809" s="749" t="str">
        <f aca="false">C17809&amp;D17809&amp;E17809&amp;F17809&amp;G17809&amp;H17809</f>
        <v>CONJUNTO DE MATERIAIS PARA RAMAL PREDIAL DE AGUA DE PEAD 20MM,PADRAO NORMAL,LIGADO EM DISTRIBUIDOR DE FERRO FUNDIDO K-7DN ACIMA DE 100MM OU K-9,EXCLUSIVE TUBO E CAVALETE.FORNECIMENTO</v>
      </c>
      <c r="C17809" s="749" t="s">
        <v>41787</v>
      </c>
      <c r="D17809" s="749" t="s">
        <v>41796</v>
      </c>
      <c r="E17809" s="749" t="s">
        <v>41814</v>
      </c>
      <c r="F17809" s="749" t="s">
        <v>12120</v>
      </c>
      <c r="I17809" s="749" t="s">
        <v>30</v>
      </c>
      <c r="J17809" s="749" t="n">
        <v>188.49</v>
      </c>
    </row>
    <row collapsed="false" customFormat="false" customHeight="true" hidden="true" ht="12.75" outlineLevel="0" r="17810">
      <c r="A17810" s="749" t="s">
        <v>41816</v>
      </c>
      <c r="B17810" s="749" t="str">
        <f aca="false">C17810&amp;D17810&amp;E17810&amp;F17810&amp;G17810&amp;H17810</f>
        <v>CONJUNTO DE MATERIAIS PARA RAMAL PREDIAL DE AGUA DE PVC RQ 1/2",PADRAO NORMAL,LIGADO EM DISTRIBUIDOR DE PVC DN DE 50MM OU 2",EXCLUSIVE TUBO E CAVALETE.FORNECIMENTO</v>
      </c>
      <c r="C17810" s="749" t="s">
        <v>41817</v>
      </c>
      <c r="D17810" s="749" t="s">
        <v>41818</v>
      </c>
      <c r="E17810" s="749" t="s">
        <v>41819</v>
      </c>
      <c r="I17810" s="749" t="s">
        <v>30</v>
      </c>
      <c r="J17810" s="749" t="n">
        <v>51.57</v>
      </c>
    </row>
    <row collapsed="false" customFormat="false" customHeight="true" hidden="true" ht="12.75" outlineLevel="0" r="17811">
      <c r="A17811" s="749" t="s">
        <v>41820</v>
      </c>
      <c r="B17811" s="749" t="str">
        <f aca="false">C17811&amp;D17811&amp;E17811&amp;F17811&amp;G17811&amp;H17811</f>
        <v>CONJUNTO DE MATERIAIS PARA RAMAL PREDIAL DE AGUA DE PVC RQ 1/2",PADRAO NORMAL,LIGADO EM DISTRIBUIDOR DE PVC DN DE 50MM OU 2",EXCLUSIVE TUBO E CAVALETE.FORNECIMENTO</v>
      </c>
      <c r="C17811" s="749" t="s">
        <v>41817</v>
      </c>
      <c r="D17811" s="749" t="s">
        <v>41818</v>
      </c>
      <c r="E17811" s="749" t="s">
        <v>41819</v>
      </c>
      <c r="I17811" s="749" t="s">
        <v>30</v>
      </c>
      <c r="J17811" s="749" t="n">
        <v>51.57</v>
      </c>
    </row>
    <row collapsed="false" customFormat="false" customHeight="true" hidden="true" ht="12.75" outlineLevel="0" r="17812">
      <c r="A17812" s="749" t="s">
        <v>41821</v>
      </c>
      <c r="B17812" s="749" t="str">
        <f aca="false">C17812&amp;D17812&amp;E17812&amp;F17812&amp;G17812&amp;H17812</f>
        <v>CONJUNTO DE MATERIAIS PARA RAMAL PREDIAL DE AGUA DE PVC RQ 1/2",PADRAO NORMAL,LIGADO EM DISTRIBUIDOR DE PVC DN DE 75MM OU 3",EXCLUSIVE TUBO E CAVALETE.FORNECIMENTO</v>
      </c>
      <c r="C17812" s="749" t="s">
        <v>41817</v>
      </c>
      <c r="D17812" s="749" t="s">
        <v>41822</v>
      </c>
      <c r="E17812" s="749" t="s">
        <v>41823</v>
      </c>
      <c r="I17812" s="749" t="s">
        <v>30</v>
      </c>
      <c r="J17812" s="749" t="n">
        <v>53.95</v>
      </c>
    </row>
    <row collapsed="false" customFormat="false" customHeight="true" hidden="true" ht="12.75" outlineLevel="0" r="17813">
      <c r="A17813" s="749" t="s">
        <v>41824</v>
      </c>
      <c r="B17813" s="749" t="str">
        <f aca="false">C17813&amp;D17813&amp;E17813&amp;F17813&amp;G17813&amp;H17813</f>
        <v>CONJUNTO DE MATERIAIS PARA RAMAL PREDIAL DE AGUA DE PVC RQ 1/2",PADRAO NORMAL,LIGADO EM DISTRIBUIDOR DE PVC DN DE 75MM OU 3",EXCLUSIVE TUBO E CAVALETE.FORNECIMENTO</v>
      </c>
      <c r="C17813" s="749" t="s">
        <v>41817</v>
      </c>
      <c r="D17813" s="749" t="s">
        <v>41822</v>
      </c>
      <c r="E17813" s="749" t="s">
        <v>41823</v>
      </c>
      <c r="I17813" s="749" t="s">
        <v>30</v>
      </c>
      <c r="J17813" s="749" t="n">
        <v>53.95</v>
      </c>
    </row>
    <row collapsed="false" customFormat="false" customHeight="true" hidden="true" ht="12.75" outlineLevel="0" r="17814">
      <c r="A17814" s="749" t="s">
        <v>41825</v>
      </c>
      <c r="B17814" s="749" t="str">
        <f aca="false">C17814&amp;D17814&amp;E17814&amp;F17814&amp;G17814&amp;H17814</f>
        <v>CONJUNTO DE MATERIAIS PARA RAMAL PREDIAL DE AGUA DE PVC RQ 1/2",PADRAO NORMAL,LIGADO EM DISTRIBUIDOR DE FERRO FUNDIDO K-7 DN DE 75MM,EXCLUSIVE TUBO E CAVALETE.FORNECIMENTO</v>
      </c>
      <c r="C17814" s="749" t="s">
        <v>41817</v>
      </c>
      <c r="D17814" s="749" t="s">
        <v>41826</v>
      </c>
      <c r="E17814" s="749" t="s">
        <v>41827</v>
      </c>
      <c r="I17814" s="749" t="s">
        <v>30</v>
      </c>
      <c r="J17814" s="749" t="n">
        <v>191.17</v>
      </c>
    </row>
    <row collapsed="false" customFormat="false" customHeight="true" hidden="true" ht="12.75" outlineLevel="0" r="17815">
      <c r="A17815" s="749" t="s">
        <v>41828</v>
      </c>
      <c r="B17815" s="749" t="str">
        <f aca="false">C17815&amp;D17815&amp;E17815&amp;F17815&amp;G17815&amp;H17815</f>
        <v>CONJUNTO DE MATERIAIS PARA RAMAL PREDIAL DE AGUA DE PVC RQ 1/2",PADRAO NORMAL,LIGADO EM DISTRIBUIDOR DE FERRO FUNDIDO K-7 DN DE 75MM,EXCLUSIVE TUBO E CAVALETE.FORNECIMENTO</v>
      </c>
      <c r="C17815" s="749" t="s">
        <v>41817</v>
      </c>
      <c r="D17815" s="749" t="s">
        <v>41826</v>
      </c>
      <c r="E17815" s="749" t="s">
        <v>41827</v>
      </c>
      <c r="I17815" s="749" t="s">
        <v>30</v>
      </c>
      <c r="J17815" s="749" t="n">
        <v>191.17</v>
      </c>
    </row>
    <row collapsed="false" customFormat="false" customHeight="true" hidden="true" ht="12.75" outlineLevel="0" r="17816">
      <c r="A17816" s="749" t="s">
        <v>41829</v>
      </c>
      <c r="B17816" s="749" t="str">
        <f aca="false">C17816&amp;D17816&amp;E17816&amp;F17816&amp;G17816&amp;H17816</f>
        <v>CONJUNTO DE MATERIAIS PARA RAMAL PREDIAL DE AGUA DE PVC RQ 1/2",PADRAO NORMAL,LIGADO EM DISTRIBUIDOR DE FERRO FUNDIDO K-7 DN OU PVC DEFOFO DN DE 100MM,EXCLUSIVE TUBO E CAVALETE.FORNECIMENTO</v>
      </c>
      <c r="C17816" s="749" t="s">
        <v>41817</v>
      </c>
      <c r="D17816" s="749" t="s">
        <v>41826</v>
      </c>
      <c r="E17816" s="749" t="s">
        <v>41830</v>
      </c>
      <c r="F17816" s="749" t="s">
        <v>26684</v>
      </c>
      <c r="I17816" s="749" t="s">
        <v>30</v>
      </c>
      <c r="J17816" s="749" t="n">
        <v>195.97</v>
      </c>
    </row>
    <row collapsed="false" customFormat="false" customHeight="true" hidden="true" ht="12.75" outlineLevel="0" r="17817">
      <c r="A17817" s="749" t="s">
        <v>41831</v>
      </c>
      <c r="B17817" s="749" t="str">
        <f aca="false">C17817&amp;D17817&amp;E17817&amp;F17817&amp;G17817&amp;H17817</f>
        <v>CONJUNTO DE MATERIAIS PARA RAMAL PREDIAL DE AGUA DE PVC RQ 1/2",PADRAO NORMAL,LIGADO EM DISTRIBUIDOR DE FERRO FUNDIDO K-7 DN OU PVC DEFOFO DN DE 100MM,EXCLUSIVE TUBO E CAVALETE.FORNECIMENTO</v>
      </c>
      <c r="C17817" s="749" t="s">
        <v>41817</v>
      </c>
      <c r="D17817" s="749" t="s">
        <v>41826</v>
      </c>
      <c r="E17817" s="749" t="s">
        <v>41830</v>
      </c>
      <c r="F17817" s="749" t="s">
        <v>26684</v>
      </c>
      <c r="I17817" s="749" t="s">
        <v>30</v>
      </c>
      <c r="J17817" s="749" t="n">
        <v>195.97</v>
      </c>
    </row>
    <row collapsed="false" customFormat="false" customHeight="true" hidden="true" ht="12.75" outlineLevel="0" r="17818">
      <c r="A17818" s="749" t="s">
        <v>41832</v>
      </c>
      <c r="B17818" s="749" t="str">
        <f aca="false">C17818&amp;D17818&amp;E17818&amp;F17818&amp;G17818&amp;H17818</f>
        <v>CONJUNTO DE MATERIAIS PARA RAMAL PREDIAL DE AGUA DE PVC RQ 1/2",PADRAO NORMAL,LIGADO EM DISTRIBUIDOR DE PVC DEFOFO DN DE 150MM,EXCLUSIVE TUBO E CAVALETE.FORNECIMENTO</v>
      </c>
      <c r="C17818" s="749" t="s">
        <v>41817</v>
      </c>
      <c r="D17818" s="749" t="s">
        <v>41833</v>
      </c>
      <c r="E17818" s="749" t="s">
        <v>41834</v>
      </c>
      <c r="I17818" s="749" t="s">
        <v>30</v>
      </c>
      <c r="J17818" s="749" t="n">
        <v>202.47</v>
      </c>
    </row>
    <row collapsed="false" customFormat="false" customHeight="true" hidden="true" ht="12.75" outlineLevel="0" r="17819">
      <c r="A17819" s="749" t="s">
        <v>41835</v>
      </c>
      <c r="B17819" s="749" t="str">
        <f aca="false">C17819&amp;D17819&amp;E17819&amp;F17819&amp;G17819&amp;H17819</f>
        <v>CONJUNTO DE MATERIAIS PARA RAMAL PREDIAL DE AGUA DE PVC RQ 1/2",PADRAO NORMAL,LIGADO EM DISTRIBUIDOR DE PVC DEFOFO DN DE 150MM,EXCLUSIVE TUBO E CAVALETE.FORNECIMENTO</v>
      </c>
      <c r="C17819" s="749" t="s">
        <v>41817</v>
      </c>
      <c r="D17819" s="749" t="s">
        <v>41833</v>
      </c>
      <c r="E17819" s="749" t="s">
        <v>41834</v>
      </c>
      <c r="I17819" s="749" t="s">
        <v>30</v>
      </c>
      <c r="J17819" s="749" t="n">
        <v>202.47</v>
      </c>
    </row>
    <row collapsed="false" customFormat="false" customHeight="true" hidden="true" ht="12.75" outlineLevel="0" r="17820">
      <c r="A17820" s="749" t="s">
        <v>41836</v>
      </c>
      <c r="B17820" s="749" t="str">
        <f aca="false">C17820&amp;D17820&amp;E17820&amp;F17820&amp;G17820&amp;H17820</f>
        <v>CONJUNTO DE MATERIAIS PARA RAMAL PREDIAL DE AGUA DE PVC RQ 1/2",PADRAO NORMAL,LIGADO EM DISTRIBUIDOR DE PVC DEFOFO DN DE 200MM,EXCLUSIVE TUBO E CAVALETE.FORNECIMENTO</v>
      </c>
      <c r="C17820" s="749" t="s">
        <v>41817</v>
      </c>
      <c r="D17820" s="749" t="s">
        <v>41833</v>
      </c>
      <c r="E17820" s="749" t="s">
        <v>41837</v>
      </c>
      <c r="I17820" s="749" t="s">
        <v>30</v>
      </c>
      <c r="J17820" s="749" t="n">
        <v>213.47</v>
      </c>
    </row>
    <row collapsed="false" customFormat="false" customHeight="true" hidden="true" ht="12.75" outlineLevel="0" r="17821">
      <c r="A17821" s="749" t="s">
        <v>41838</v>
      </c>
      <c r="B17821" s="749" t="str">
        <f aca="false">C17821&amp;D17821&amp;E17821&amp;F17821&amp;G17821&amp;H17821</f>
        <v>CONJUNTO DE MATERIAIS PARA RAMAL PREDIAL DE AGUA DE PVC RQ 1/2",PADRAO NORMAL,LIGADO EM DISTRIBUIDOR DE PVC DEFOFO DN DE 200MM,EXCLUSIVE TUBO E CAVALETE.FORNECIMENTO</v>
      </c>
      <c r="C17821" s="749" t="s">
        <v>41817</v>
      </c>
      <c r="D17821" s="749" t="s">
        <v>41833</v>
      </c>
      <c r="E17821" s="749" t="s">
        <v>41837</v>
      </c>
      <c r="I17821" s="749" t="s">
        <v>30</v>
      </c>
      <c r="J17821" s="749" t="n">
        <v>213.47</v>
      </c>
    </row>
    <row collapsed="false" customFormat="false" customHeight="true" hidden="true" ht="12.75" outlineLevel="0" r="17822">
      <c r="A17822" s="749" t="s">
        <v>41839</v>
      </c>
      <c r="B17822" s="749" t="str">
        <f aca="false">C17822&amp;D17822&amp;E17822&amp;F17822&amp;G17822&amp;H17822</f>
        <v>CONJUNTO DE MATERIAIS PARA RAMAL PREDIAL DE AGUA DE PVC RQ 1/2",PADRAO NORMAL,LIGADO EM DISTRIBUIDOR DE PVC DEFOFO DN DE 250MM,EXCLUSIVE TUBO EM CAVALETE.FORNECIMENTO</v>
      </c>
      <c r="C17822" s="749" t="s">
        <v>41817</v>
      </c>
      <c r="D17822" s="749" t="s">
        <v>41833</v>
      </c>
      <c r="E17822" s="749" t="s">
        <v>41840</v>
      </c>
      <c r="I17822" s="749" t="s">
        <v>30</v>
      </c>
      <c r="J17822" s="749" t="n">
        <v>218.47</v>
      </c>
    </row>
    <row collapsed="false" customFormat="false" customHeight="true" hidden="true" ht="12.75" outlineLevel="0" r="17823">
      <c r="A17823" s="749" t="s">
        <v>41841</v>
      </c>
      <c r="B17823" s="749" t="str">
        <f aca="false">C17823&amp;D17823&amp;E17823&amp;F17823&amp;G17823&amp;H17823</f>
        <v>CONJUNTO DE MATERIAIS PARA RAMAL PREDIAL DE AGUA DE PVC RQ 1/2",PADRAO NORMAL,LIGADO EM DISTRIBUIDOR DE PVC DEFOFO DN DE 250MM,EXCLUSIVE TUBO EM CAVALETE.FORNECIMENTO</v>
      </c>
      <c r="C17823" s="749" t="s">
        <v>41817</v>
      </c>
      <c r="D17823" s="749" t="s">
        <v>41833</v>
      </c>
      <c r="E17823" s="749" t="s">
        <v>41840</v>
      </c>
      <c r="I17823" s="749" t="s">
        <v>30</v>
      </c>
      <c r="J17823" s="749" t="n">
        <v>218.47</v>
      </c>
    </row>
    <row collapsed="false" customFormat="false" customHeight="true" hidden="true" ht="12.75" outlineLevel="0" r="17824">
      <c r="A17824" s="749" t="s">
        <v>41842</v>
      </c>
      <c r="B17824" s="749" t="str">
        <f aca="false">C17824&amp;D17824&amp;E17824&amp;F17824&amp;G17824&amp;H17824</f>
        <v>CONJUNTO DE MATERIAIS PARA RAMAL PREDIAL DE AGUA DE PVC RQ 1/2",PADRAO NORMAL,LIGADO EM DISTRIBUIDOR DE FERRO FUNDIDO K-7 DN ACIMA DE 100MM OU K-9,EXCLUSIVE TUBO E CAVALETE.FORNECIMENTO</v>
      </c>
      <c r="C17824" s="749" t="s">
        <v>41817</v>
      </c>
      <c r="D17824" s="749" t="s">
        <v>41826</v>
      </c>
      <c r="E17824" s="749" t="s">
        <v>41843</v>
      </c>
      <c r="F17824" s="749" t="s">
        <v>17187</v>
      </c>
      <c r="I17824" s="749" t="s">
        <v>30</v>
      </c>
      <c r="J17824" s="749" t="n">
        <v>181.47</v>
      </c>
    </row>
    <row collapsed="false" customFormat="false" customHeight="true" hidden="true" ht="12.75" outlineLevel="0" r="17825">
      <c r="A17825" s="749" t="s">
        <v>41844</v>
      </c>
      <c r="B17825" s="749" t="str">
        <f aca="false">C17825&amp;D17825&amp;E17825&amp;F17825&amp;G17825&amp;H17825</f>
        <v>CONJUNTO DE MATERIAIS PARA RAMAL PREDIAL DE AGUA DE PVC RQ 1/2",PADRAO NORMAL,LIGADO EM DISTRIBUIDOR DE FERRO FUNDIDO K-7 DN ACIMA DE 100MM OU K-9,EXCLUSIVE TUBO E CAVALETE.FORNECIMENTO</v>
      </c>
      <c r="C17825" s="749" t="s">
        <v>41817</v>
      </c>
      <c r="D17825" s="749" t="s">
        <v>41826</v>
      </c>
      <c r="E17825" s="749" t="s">
        <v>41843</v>
      </c>
      <c r="F17825" s="749" t="s">
        <v>17187</v>
      </c>
      <c r="I17825" s="749" t="s">
        <v>30</v>
      </c>
      <c r="J17825" s="749" t="n">
        <v>181.47</v>
      </c>
    </row>
    <row collapsed="false" customFormat="false" customHeight="true" hidden="true" ht="12.75" outlineLevel="0" r="17826">
      <c r="A17826" s="749" t="s">
        <v>41845</v>
      </c>
      <c r="B17826" s="749" t="str">
        <f aca="false">C17826&amp;D17826&amp;E17826&amp;F17826&amp;G17826&amp;H17826</f>
        <v>CONJUNTO DE MATERIAIS PARA RAMAL PREDIAL DE AGUA DE PVC RQ 3/4",PADRAO NORMAL,LIGADO EM DISTRIBUIDOR DE PVC DN DE 50MM OU 2",EXCLUSIVE TUBO E CAVALETE.FORNECIMENTO</v>
      </c>
      <c r="C17826" s="749" t="s">
        <v>41846</v>
      </c>
      <c r="D17826" s="749" t="s">
        <v>41847</v>
      </c>
      <c r="E17826" s="749" t="s">
        <v>41819</v>
      </c>
      <c r="I17826" s="749" t="s">
        <v>30</v>
      </c>
      <c r="J17826" s="749" t="n">
        <v>81.14</v>
      </c>
    </row>
    <row collapsed="false" customFormat="false" customHeight="true" hidden="true" ht="12.75" outlineLevel="0" r="17827">
      <c r="A17827" s="749" t="s">
        <v>41848</v>
      </c>
      <c r="B17827" s="749" t="str">
        <f aca="false">C17827&amp;D17827&amp;E17827&amp;F17827&amp;G17827&amp;H17827</f>
        <v>CONJUNTO DE MATERIAIS PARA RAMAL PREDIAL DE AGUA DE PVC RQ 3/4",PADRAO NORMAL,LIGADO EM DISTRIBUIDOR DE PVC DN DE 50MM OU 2",EXCLUSIVE TUBO E CAVALETE.FORNECIMENTO</v>
      </c>
      <c r="C17827" s="749" t="s">
        <v>41846</v>
      </c>
      <c r="D17827" s="749" t="s">
        <v>41847</v>
      </c>
      <c r="E17827" s="749" t="s">
        <v>41819</v>
      </c>
      <c r="I17827" s="749" t="s">
        <v>30</v>
      </c>
      <c r="J17827" s="749" t="n">
        <v>81.14</v>
      </c>
    </row>
    <row collapsed="false" customFormat="false" customHeight="true" hidden="true" ht="12.75" outlineLevel="0" r="17828">
      <c r="A17828" s="749" t="s">
        <v>41849</v>
      </c>
      <c r="B17828" s="749" t="str">
        <f aca="false">C17828&amp;D17828&amp;E17828&amp;F17828&amp;G17828&amp;H17828</f>
        <v>CONJUNTO DE MATERIAIS PARA RAMAL PREDIAL DE AGUA DE PVC RQ 3/4",PADRAO NORMAL,LIGADO EM DISTRIBUIDOR DE PVC DN DE 75MM OU 3",EXCLUSIVE TUBO E CAVALETE.FORNECIMENTO</v>
      </c>
      <c r="C17828" s="749" t="s">
        <v>41846</v>
      </c>
      <c r="D17828" s="749" t="s">
        <v>41850</v>
      </c>
      <c r="E17828" s="749" t="s">
        <v>41823</v>
      </c>
      <c r="I17828" s="749" t="s">
        <v>30</v>
      </c>
      <c r="J17828" s="749" t="n">
        <v>83.52</v>
      </c>
    </row>
    <row collapsed="false" customFormat="false" customHeight="true" hidden="true" ht="12.75" outlineLevel="0" r="17829">
      <c r="A17829" s="749" t="s">
        <v>41851</v>
      </c>
      <c r="B17829" s="749" t="str">
        <f aca="false">C17829&amp;D17829&amp;E17829&amp;F17829&amp;G17829&amp;H17829</f>
        <v>CONJUNTO DE MATERIAIS PARA RAMAL PREDIAL DE AGUA DE PVC RQ 3/4",PADRAO NORMAL,LIGADO EM DISTRIBUIDOR DE PVC DN DE 75MM OU 3",EXCLUSIVE TUBO E CAVALETE.FORNECIMENTO</v>
      </c>
      <c r="C17829" s="749" t="s">
        <v>41846</v>
      </c>
      <c r="D17829" s="749" t="s">
        <v>41850</v>
      </c>
      <c r="E17829" s="749" t="s">
        <v>41823</v>
      </c>
      <c r="I17829" s="749" t="s">
        <v>30</v>
      </c>
      <c r="J17829" s="749" t="n">
        <v>83.52</v>
      </c>
    </row>
    <row collapsed="false" customFormat="false" customHeight="true" hidden="true" ht="12.75" outlineLevel="0" r="17830">
      <c r="A17830" s="749" t="s">
        <v>41852</v>
      </c>
      <c r="B17830" s="749" t="str">
        <f aca="false">C17830&amp;D17830&amp;E17830&amp;F17830&amp;G17830&amp;H17830</f>
        <v>CONJUNTO DE MATERIAIS PARA RAMAL PREDIAL DE AGUA DE PVC RQ 3/4",PADRAO NORMAL,LIGADO EM DISTRIBUIDOR DE FERRO FUNDIDO K-7 DN DE 75MM,EXCLUSIVE TUBO E CAVALETE.FORNECIMENTO</v>
      </c>
      <c r="C17830" s="749" t="s">
        <v>41846</v>
      </c>
      <c r="D17830" s="749" t="s">
        <v>41853</v>
      </c>
      <c r="E17830" s="749" t="s">
        <v>41827</v>
      </c>
      <c r="I17830" s="749" t="s">
        <v>30</v>
      </c>
      <c r="J17830" s="749" t="n">
        <v>255.18</v>
      </c>
    </row>
    <row collapsed="false" customFormat="false" customHeight="true" hidden="true" ht="12.75" outlineLevel="0" r="17831">
      <c r="A17831" s="749" t="s">
        <v>41854</v>
      </c>
      <c r="B17831" s="749" t="str">
        <f aca="false">C17831&amp;D17831&amp;E17831&amp;F17831&amp;G17831&amp;H17831</f>
        <v>CONJUNTO DE MATERIAIS PARA RAMAL PREDIAL DE AGUA DE PVC RQ 3/4",PADRAO NORMAL,LIGADO EM DISTRIBUIDOR DE FERRO FUNDIDO K-7 DN DE 75MM,EXCLUSIVE TUBO E CAVALETE.FORNECIMENTO</v>
      </c>
      <c r="C17831" s="749" t="s">
        <v>41846</v>
      </c>
      <c r="D17831" s="749" t="s">
        <v>41853</v>
      </c>
      <c r="E17831" s="749" t="s">
        <v>41827</v>
      </c>
      <c r="I17831" s="749" t="s">
        <v>30</v>
      </c>
      <c r="J17831" s="749" t="n">
        <v>255.18</v>
      </c>
    </row>
    <row collapsed="false" customFormat="false" customHeight="true" hidden="true" ht="12.75" outlineLevel="0" r="17832">
      <c r="A17832" s="749" t="s">
        <v>41855</v>
      </c>
      <c r="B17832" s="749" t="str">
        <f aca="false">C17832&amp;D17832&amp;E17832&amp;F17832&amp;G17832&amp;H17832</f>
        <v>CONJUNTO DE MATERIAIS PARA RAMAL PREDIAL DE AGUA DE PVC RQ 3/4",PADRAO NORMAL,LIGADO EM DISTRIBUIDOR DE FERRO FUNDIDO K-7 OU PVC DEFOFO DN DE 100MM,EXCLUSIVE TUBO E CAVALETE.FORNECIMENTO</v>
      </c>
      <c r="C17832" s="749" t="s">
        <v>41846</v>
      </c>
      <c r="D17832" s="749" t="s">
        <v>41853</v>
      </c>
      <c r="E17832" s="749" t="s">
        <v>41856</v>
      </c>
      <c r="F17832" s="749" t="s">
        <v>25090</v>
      </c>
      <c r="I17832" s="749" t="s">
        <v>30</v>
      </c>
      <c r="J17832" s="749" t="n">
        <v>259.98</v>
      </c>
    </row>
    <row collapsed="false" customFormat="false" customHeight="true" hidden="true" ht="12.75" outlineLevel="0" r="17833">
      <c r="A17833" s="749" t="s">
        <v>41857</v>
      </c>
      <c r="B17833" s="749" t="str">
        <f aca="false">C17833&amp;D17833&amp;E17833&amp;F17833&amp;G17833&amp;H17833</f>
        <v>CONJUNTO DE MATERIAIS PARA RAMAL PREDIAL DE AGUA DE PVC RQ 3/4",PADRAO NORMAL,LIGADO EM DISTRIBUIDOR DE FERRO FUNDIDO K-7 OU PVC DEFOFO DN DE 100MM,EXCLUSIVE TUBO E CAVALETE.FORNECIMENTO</v>
      </c>
      <c r="C17833" s="749" t="s">
        <v>41846</v>
      </c>
      <c r="D17833" s="749" t="s">
        <v>41853</v>
      </c>
      <c r="E17833" s="749" t="s">
        <v>41856</v>
      </c>
      <c r="F17833" s="749" t="s">
        <v>25090</v>
      </c>
      <c r="I17833" s="749" t="s">
        <v>30</v>
      </c>
      <c r="J17833" s="749" t="n">
        <v>259.98</v>
      </c>
    </row>
    <row collapsed="false" customFormat="false" customHeight="true" hidden="true" ht="12.75" outlineLevel="0" r="17834">
      <c r="A17834" s="749" t="s">
        <v>41858</v>
      </c>
      <c r="B17834" s="749" t="str">
        <f aca="false">C17834&amp;D17834&amp;E17834&amp;F17834&amp;G17834&amp;H17834</f>
        <v>CONJUNTO DE MATERIAIS PARA RAMAL PREDIAL DE AGUA DE PVC RQ 3/4",PADRAO NORMAL,LIGADO EM DISTRIBUIDOR DE PVC DEFOFO DN DE 150MM,EXCLUSIVE TUBO E CAVALETE.FORNECIMENTO</v>
      </c>
      <c r="C17834" s="749" t="s">
        <v>41846</v>
      </c>
      <c r="D17834" s="749" t="s">
        <v>41859</v>
      </c>
      <c r="E17834" s="749" t="s">
        <v>41834</v>
      </c>
      <c r="I17834" s="749" t="s">
        <v>30</v>
      </c>
      <c r="J17834" s="749" t="n">
        <v>266.48</v>
      </c>
    </row>
    <row collapsed="false" customFormat="false" customHeight="true" hidden="true" ht="12.75" outlineLevel="0" r="17835">
      <c r="A17835" s="749" t="s">
        <v>41860</v>
      </c>
      <c r="B17835" s="749" t="str">
        <f aca="false">C17835&amp;D17835&amp;E17835&amp;F17835&amp;G17835&amp;H17835</f>
        <v>CONJUNTO DE MATERIAIS PARA RAMAL PREDIAL DE AGUA DE PVC RQ 3/4",PADRAO NORMAL,LIGADO EM DISTRIBUIDOR DE PVC DEFOFO DN DE 150MM,EXCLUSIVE TUBO E CAVALETE.FORNECIMENTO</v>
      </c>
      <c r="C17835" s="749" t="s">
        <v>41846</v>
      </c>
      <c r="D17835" s="749" t="s">
        <v>41859</v>
      </c>
      <c r="E17835" s="749" t="s">
        <v>41834</v>
      </c>
      <c r="I17835" s="749" t="s">
        <v>30</v>
      </c>
      <c r="J17835" s="749" t="n">
        <v>266.48</v>
      </c>
    </row>
    <row collapsed="false" customFormat="false" customHeight="true" hidden="true" ht="12.75" outlineLevel="0" r="17836">
      <c r="A17836" s="749" t="s">
        <v>41861</v>
      </c>
      <c r="B17836" s="749" t="str">
        <f aca="false">C17836&amp;D17836&amp;E17836&amp;F17836&amp;G17836&amp;H17836</f>
        <v>CONJUNTO DE MATERIAIS PARA RAMAL PREDIAL DE AGUA DE PVC RQ 3/4",PADRAO NORMAL,LIGADO EM DISTRIBUIDOR DE PVC DEFOFO DN DE 200MM,EXCLUSIVE TUBO E CAVALETE.FORNECIMENTO</v>
      </c>
      <c r="C17836" s="749" t="s">
        <v>41846</v>
      </c>
      <c r="D17836" s="749" t="s">
        <v>41859</v>
      </c>
      <c r="E17836" s="749" t="s">
        <v>41837</v>
      </c>
      <c r="I17836" s="749" t="s">
        <v>30</v>
      </c>
      <c r="J17836" s="749" t="n">
        <v>277.48</v>
      </c>
    </row>
    <row collapsed="false" customFormat="false" customHeight="true" hidden="true" ht="12.75" outlineLevel="0" r="17837">
      <c r="A17837" s="749" t="s">
        <v>41862</v>
      </c>
      <c r="B17837" s="749" t="str">
        <f aca="false">C17837&amp;D17837&amp;E17837&amp;F17837&amp;G17837&amp;H17837</f>
        <v>CONJUNTO DE MATERIAIS PARA RAMAL PREDIAL DE AGUA DE PVC RQ 3/4",PADRAO NORMAL,LIGADO EM DISTRIBUIDOR DE PVC DEFOFO DN DE 200MM,EXCLUSIVE TUBO E CAVALETE.FORNECIMENTO</v>
      </c>
      <c r="C17837" s="749" t="s">
        <v>41846</v>
      </c>
      <c r="D17837" s="749" t="s">
        <v>41859</v>
      </c>
      <c r="E17837" s="749" t="s">
        <v>41837</v>
      </c>
      <c r="I17837" s="749" t="s">
        <v>30</v>
      </c>
      <c r="J17837" s="749" t="n">
        <v>277.48</v>
      </c>
    </row>
    <row collapsed="false" customFormat="false" customHeight="true" hidden="true" ht="12.75" outlineLevel="0" r="17838">
      <c r="A17838" s="749" t="s">
        <v>41863</v>
      </c>
      <c r="B17838" s="749" t="str">
        <f aca="false">C17838&amp;D17838&amp;E17838&amp;F17838&amp;G17838&amp;H17838</f>
        <v>CONJUNTO DE MATERIAIS PARA RAMAL PREDIAL DE AGUA DE PVC RQ 3/4",PADRAO NORMAL,LIGADO EM DISTRIBUIDOR DE PVC DEFOFO DN DE 250MM,EXCLUSIVE TUBO E CAVALETE.FORNECIMENTO</v>
      </c>
      <c r="C17838" s="749" t="s">
        <v>41846</v>
      </c>
      <c r="D17838" s="749" t="s">
        <v>41859</v>
      </c>
      <c r="E17838" s="749" t="s">
        <v>41864</v>
      </c>
      <c r="I17838" s="749" t="s">
        <v>30</v>
      </c>
      <c r="J17838" s="749" t="n">
        <v>282.48</v>
      </c>
    </row>
    <row collapsed="false" customFormat="false" customHeight="true" hidden="true" ht="12.75" outlineLevel="0" r="17839">
      <c r="A17839" s="749" t="s">
        <v>41865</v>
      </c>
      <c r="B17839" s="749" t="str">
        <f aca="false">C17839&amp;D17839&amp;E17839&amp;F17839&amp;G17839&amp;H17839</f>
        <v>CONJUNTO DE MATERIAIS PARA RAMAL PREDIAL DE AGUA DE PVC RQ 3/4",PADRAO NORMAL,LIGADO EM DISTRIBUIDOR DE PVC DEFOFO DN DE 250MM,EXCLUSIVE TUBO E CAVALETE.FORNECIMENTO</v>
      </c>
      <c r="C17839" s="749" t="s">
        <v>41846</v>
      </c>
      <c r="D17839" s="749" t="s">
        <v>41859</v>
      </c>
      <c r="E17839" s="749" t="s">
        <v>41864</v>
      </c>
      <c r="I17839" s="749" t="s">
        <v>30</v>
      </c>
      <c r="J17839" s="749" t="n">
        <v>282.48</v>
      </c>
    </row>
    <row collapsed="false" customFormat="false" customHeight="true" hidden="true" ht="12.75" outlineLevel="0" r="17840">
      <c r="A17840" s="749" t="s">
        <v>41866</v>
      </c>
      <c r="B17840" s="749" t="str">
        <f aca="false">C17840&amp;D17840&amp;E17840&amp;F17840&amp;G17840&amp;H17840</f>
        <v>CONJUNTO DE MATERIAIS PARA RAMAL PREDIAL DE AGUA DE PVC RQ 3/4",PADRAO NORMAL,LIGADO EM DISTRIBUIDOR DE FERRO FUNDIDO K-7 DN ACIMA DE 100MM OU K-9,EXCLUSIVE TUBO E CAVALETE.FORNECIMENTO</v>
      </c>
      <c r="C17840" s="749" t="s">
        <v>41846</v>
      </c>
      <c r="D17840" s="749" t="s">
        <v>41853</v>
      </c>
      <c r="E17840" s="749" t="s">
        <v>41843</v>
      </c>
      <c r="F17840" s="749" t="s">
        <v>17187</v>
      </c>
      <c r="I17840" s="749" t="s">
        <v>30</v>
      </c>
      <c r="J17840" s="749" t="n">
        <v>245.48</v>
      </c>
    </row>
    <row collapsed="false" customFormat="false" customHeight="true" hidden="true" ht="12.75" outlineLevel="0" r="17841">
      <c r="A17841" s="749" t="s">
        <v>41867</v>
      </c>
      <c r="B17841" s="749" t="str">
        <f aca="false">C17841&amp;D17841&amp;E17841&amp;F17841&amp;G17841&amp;H17841</f>
        <v>CONJUNTO DE MATERIAIS PARA RAMAL PREDIAL DE AGUA DE PVC RQ 3/4",PADRAO NORMAL,LIGADO EM DISTRIBUIDOR DE FERRO FUNDIDO K-7 DN ACIMA DE 100MM OU K-9,EXCLUSIVE TUBO E CAVALETE.FORNECIMENTO</v>
      </c>
      <c r="C17841" s="749" t="s">
        <v>41846</v>
      </c>
      <c r="D17841" s="749" t="s">
        <v>41853</v>
      </c>
      <c r="E17841" s="749" t="s">
        <v>41843</v>
      </c>
      <c r="F17841" s="749" t="s">
        <v>17187</v>
      </c>
      <c r="I17841" s="749" t="s">
        <v>30</v>
      </c>
      <c r="J17841" s="749" t="n">
        <v>245.48</v>
      </c>
    </row>
    <row collapsed="false" customFormat="false" customHeight="true" hidden="true" ht="12.75" outlineLevel="0" r="17842">
      <c r="A17842" s="749" t="s">
        <v>41868</v>
      </c>
      <c r="B17842" s="749" t="str">
        <f aca="false">C17842&amp;D17842&amp;E17842&amp;F17842&amp;G17842&amp;H17842</f>
        <v>CONJUNTO DE MATERIAIS PARA RAMAL PREDIAL DE AGUA DE PVC RQ 1",PADRAO NORMAL,LIGADO EM DISTRIBUIDOR DE PVC DN DE 50MM OU2",EXCLUSIVE TUBO E CAVALETE.FORNECIMENTO</v>
      </c>
      <c r="C17842" s="749" t="s">
        <v>41817</v>
      </c>
      <c r="D17842" s="749" t="s">
        <v>41869</v>
      </c>
      <c r="E17842" s="749" t="s">
        <v>41789</v>
      </c>
      <c r="I17842" s="749" t="s">
        <v>30</v>
      </c>
      <c r="J17842" s="749" t="n">
        <v>475.43</v>
      </c>
    </row>
    <row collapsed="false" customFormat="false" customHeight="true" hidden="true" ht="12.75" outlineLevel="0" r="17843">
      <c r="A17843" s="749" t="s">
        <v>41870</v>
      </c>
      <c r="B17843" s="749" t="str">
        <f aca="false">C17843&amp;D17843&amp;E17843&amp;F17843&amp;G17843&amp;H17843</f>
        <v>CONJUNTO DE MATERIAIS PARA RAMAL PREDIAL DE AGUA DE PVC RQ 1",PADRAO NORMAL,LIGADO EM DISTRIBUIDOR DE PVC DN DE 50MM OU2",EXCLUSIVE TUBO E CAVALETE.FORNECIMENTO</v>
      </c>
      <c r="C17843" s="749" t="s">
        <v>41817</v>
      </c>
      <c r="D17843" s="749" t="s">
        <v>41869</v>
      </c>
      <c r="E17843" s="749" t="s">
        <v>41789</v>
      </c>
      <c r="I17843" s="749" t="s">
        <v>30</v>
      </c>
      <c r="J17843" s="749" t="n">
        <v>475.43</v>
      </c>
    </row>
    <row collapsed="false" customFormat="false" customHeight="true" hidden="true" ht="12.75" outlineLevel="0" r="17844">
      <c r="A17844" s="749" t="s">
        <v>41871</v>
      </c>
      <c r="B17844" s="749" t="str">
        <f aca="false">C17844&amp;D17844&amp;E17844&amp;F17844&amp;G17844&amp;H17844</f>
        <v>CONJUNTO DE MATERIAIS PARA RAMAL PREDIAL DE AGUA DE PVC RQ 1",PADRAO NORMAL,LIGADO EM DISTRIBUIDOR DE PVC OU FERRO FUNDIDO K-7 DN DE 75MM OU 3",EXCLUSIVE TUBO E CAVALETE.FORNECIMENTO</v>
      </c>
      <c r="C17844" s="749" t="s">
        <v>41817</v>
      </c>
      <c r="D17844" s="749" t="s">
        <v>41872</v>
      </c>
      <c r="E17844" s="749" t="s">
        <v>41873</v>
      </c>
      <c r="F17844" s="749" t="s">
        <v>12104</v>
      </c>
      <c r="I17844" s="749" t="s">
        <v>30</v>
      </c>
      <c r="J17844" s="749" t="n">
        <v>475.63</v>
      </c>
    </row>
    <row collapsed="false" customFormat="false" customHeight="true" hidden="true" ht="12.75" outlineLevel="0" r="17845">
      <c r="A17845" s="749" t="s">
        <v>41874</v>
      </c>
      <c r="B17845" s="749" t="str">
        <f aca="false">C17845&amp;D17845&amp;E17845&amp;F17845&amp;G17845&amp;H17845</f>
        <v>CONJUNTO DE MATERIAIS PARA RAMAL PREDIAL DE AGUA DE PVC RQ 1",PADRAO NORMAL,LIGADO EM DISTRIBUIDOR DE PVC OU FERRO FUNDIDO K-7 DN DE 75MM OU 3",EXCLUSIVE TUBO E CAVALETE.FORNECIMENTO</v>
      </c>
      <c r="C17845" s="749" t="s">
        <v>41817</v>
      </c>
      <c r="D17845" s="749" t="s">
        <v>41872</v>
      </c>
      <c r="E17845" s="749" t="s">
        <v>41873</v>
      </c>
      <c r="F17845" s="749" t="s">
        <v>12104</v>
      </c>
      <c r="I17845" s="749" t="s">
        <v>30</v>
      </c>
      <c r="J17845" s="749" t="n">
        <v>475.63</v>
      </c>
    </row>
    <row collapsed="false" customFormat="false" customHeight="true" hidden="true" ht="12.75" outlineLevel="0" r="17846">
      <c r="A17846" s="749" t="s">
        <v>41875</v>
      </c>
      <c r="B17846" s="749" t="str">
        <f aca="false">C17846&amp;D17846&amp;E17846&amp;F17846&amp;G17846&amp;H17846</f>
        <v>CONJUNTO DE MATERIAIS PARA RAMAL PREDIAL DE AGUA DE PVC RQ 1",PADRAO NORMAL,LIGADO EM DISTRIBUIDOR DE FERRO FUNDIDO K-7OU PVC DEFOFO DN DE 100MM,EXCLUSIVE TUBO E CAVALETE.FORNECIMENTO</v>
      </c>
      <c r="C17846" s="749" t="s">
        <v>41817</v>
      </c>
      <c r="D17846" s="749" t="s">
        <v>41876</v>
      </c>
      <c r="E17846" s="749" t="s">
        <v>41800</v>
      </c>
      <c r="F17846" s="749" t="s">
        <v>13192</v>
      </c>
      <c r="I17846" s="749" t="s">
        <v>30</v>
      </c>
      <c r="J17846" s="749" t="n">
        <v>480.43</v>
      </c>
    </row>
    <row collapsed="false" customFormat="false" customHeight="true" hidden="true" ht="12.75" outlineLevel="0" r="17847">
      <c r="A17847" s="749" t="s">
        <v>41877</v>
      </c>
      <c r="B17847" s="749" t="str">
        <f aca="false">C17847&amp;D17847&amp;E17847&amp;F17847&amp;G17847&amp;H17847</f>
        <v>CONJUNTO DE MATERIAIS PARA RAMAL PREDIAL DE AGUA DE PVC RQ 1",PADRAO NORMAL,LIGADO EM DISTRIBUIDOR DE FERRO FUNDIDO K-7OU PVC DEFOFO DN DE 100MM,EXCLUSIVE TUBO E CAVALETE.FORNECIMENTO</v>
      </c>
      <c r="C17847" s="749" t="s">
        <v>41817</v>
      </c>
      <c r="D17847" s="749" t="s">
        <v>41876</v>
      </c>
      <c r="E17847" s="749" t="s">
        <v>41800</v>
      </c>
      <c r="F17847" s="749" t="s">
        <v>13192</v>
      </c>
      <c r="I17847" s="749" t="s">
        <v>30</v>
      </c>
      <c r="J17847" s="749" t="n">
        <v>480.43</v>
      </c>
    </row>
    <row collapsed="false" customFormat="false" customHeight="true" hidden="true" ht="12.75" outlineLevel="0" r="17848">
      <c r="A17848" s="749" t="s">
        <v>41878</v>
      </c>
      <c r="B17848" s="749" t="str">
        <f aca="false">C17848&amp;D17848&amp;E17848&amp;F17848&amp;G17848&amp;H17848</f>
        <v>CONJUNTO DE MATERIAIS PARA RAMAL PREDIAL DE AGUA DE PVC RQ 1",PADRAO NORMAL,LIGADO EM DISTRIBUIDOR DE PVC DEFOFO DN DE 150MM,EXCLUSIVE TUBO E CAVALETE.FORNECIMENTO</v>
      </c>
      <c r="C17848" s="749" t="s">
        <v>41817</v>
      </c>
      <c r="D17848" s="749" t="s">
        <v>41879</v>
      </c>
      <c r="E17848" s="749" t="s">
        <v>41811</v>
      </c>
      <c r="I17848" s="749" t="s">
        <v>30</v>
      </c>
      <c r="J17848" s="749" t="n">
        <v>486.93</v>
      </c>
    </row>
    <row collapsed="false" customFormat="false" customHeight="true" hidden="true" ht="12.75" outlineLevel="0" r="17849">
      <c r="A17849" s="749" t="s">
        <v>41880</v>
      </c>
      <c r="B17849" s="749" t="str">
        <f aca="false">C17849&amp;D17849&amp;E17849&amp;F17849&amp;G17849&amp;H17849</f>
        <v>CONJUNTO DE MATERIAIS PARA RAMAL PREDIAL DE AGUA DE PVC RQ 1",PADRAO NORMAL,LIGADO EM DISTRIBUIDOR DE PVC DEFOFO DN DE 150MM,EXCLUSIVE TUBO E CAVALETE.FORNECIMENTO</v>
      </c>
      <c r="C17849" s="749" t="s">
        <v>41817</v>
      </c>
      <c r="D17849" s="749" t="s">
        <v>41879</v>
      </c>
      <c r="E17849" s="749" t="s">
        <v>41811</v>
      </c>
      <c r="I17849" s="749" t="s">
        <v>30</v>
      </c>
      <c r="J17849" s="749" t="n">
        <v>486.93</v>
      </c>
    </row>
    <row collapsed="false" customFormat="false" customHeight="true" hidden="true" ht="12.75" outlineLevel="0" r="17850">
      <c r="A17850" s="749" t="s">
        <v>41881</v>
      </c>
      <c r="B17850" s="749" t="str">
        <f aca="false">C17850&amp;D17850&amp;E17850&amp;F17850&amp;G17850&amp;H17850</f>
        <v>CONJUNTO DE MATERIAIS PARA RAMAL PREDIAL DE AGUA DE PVC RQ 1",PADRAO NORMAL,LIGADO EM DISTRIBUIDOR DE PVC DEFOFO DN DE 200MM,EXCLUSIVE TUBO E CAVALETE.FORNECIMENTO</v>
      </c>
      <c r="C17850" s="749" t="s">
        <v>41817</v>
      </c>
      <c r="D17850" s="749" t="s">
        <v>41882</v>
      </c>
      <c r="E17850" s="749" t="s">
        <v>41808</v>
      </c>
      <c r="I17850" s="749" t="s">
        <v>30</v>
      </c>
      <c r="J17850" s="749" t="n">
        <v>497.93</v>
      </c>
    </row>
    <row collapsed="false" customFormat="false" customHeight="true" hidden="true" ht="12.75" outlineLevel="0" r="17851">
      <c r="A17851" s="749" t="s">
        <v>41883</v>
      </c>
      <c r="B17851" s="749" t="str">
        <f aca="false">C17851&amp;D17851&amp;E17851&amp;F17851&amp;G17851&amp;H17851</f>
        <v>CONJUNTO DE MATERIAIS PARA RAMAL PREDIAL DE AGUA DE PVC RQ 1",PADRAO NORMAL,LIGADO EM DISTRIBUIDOR DE PVC DEFOFO DN DE 200MM,EXCLUSIVE TUBO E CAVALETE.FORNECIMENTO</v>
      </c>
      <c r="C17851" s="749" t="s">
        <v>41817</v>
      </c>
      <c r="D17851" s="749" t="s">
        <v>41882</v>
      </c>
      <c r="E17851" s="749" t="s">
        <v>41808</v>
      </c>
      <c r="I17851" s="749" t="s">
        <v>30</v>
      </c>
      <c r="J17851" s="749" t="n">
        <v>497.93</v>
      </c>
    </row>
    <row collapsed="false" customFormat="false" customHeight="true" hidden="true" ht="12.75" outlineLevel="0" r="17852">
      <c r="A17852" s="749" t="s">
        <v>41884</v>
      </c>
      <c r="B17852" s="749" t="str">
        <f aca="false">C17852&amp;D17852&amp;E17852&amp;F17852&amp;G17852&amp;H17852</f>
        <v>CONJUNTO DE MATERIAIS PARA RAMAL PREDIAL DE AGUA DE PVC RQ 1",PADRAO NORMAL,LIGADO EM DISTRIBUIDOR DE PVC DEFOFO DN DE 250MM,EXCLUSIVE TUBO E CAVALETE.FORNECIMENTO</v>
      </c>
      <c r="C17852" s="749" t="s">
        <v>41817</v>
      </c>
      <c r="D17852" s="749" t="s">
        <v>41882</v>
      </c>
      <c r="E17852" s="749" t="s">
        <v>41811</v>
      </c>
      <c r="I17852" s="749" t="s">
        <v>30</v>
      </c>
      <c r="J17852" s="749" t="n">
        <v>502.93</v>
      </c>
    </row>
    <row collapsed="false" customFormat="false" customHeight="true" hidden="true" ht="12.75" outlineLevel="0" r="17853">
      <c r="A17853" s="749" t="s">
        <v>41885</v>
      </c>
      <c r="B17853" s="749" t="str">
        <f aca="false">C17853&amp;D17853&amp;E17853&amp;F17853&amp;G17853&amp;H17853</f>
        <v>CONJUNTO DE MATERIAIS PARA RAMAL PREDIAL DE AGUA DE PVC RQ 1",PADRAO NORMAL,LIGADO EM DISTRIBUIDOR DE PVC DEFOFO DN DE 250MM,EXCLUSIVE TUBO E CAVALETE.FORNECIMENTO</v>
      </c>
      <c r="C17853" s="749" t="s">
        <v>41817</v>
      </c>
      <c r="D17853" s="749" t="s">
        <v>41882</v>
      </c>
      <c r="E17853" s="749" t="s">
        <v>41811</v>
      </c>
      <c r="I17853" s="749" t="s">
        <v>30</v>
      </c>
      <c r="J17853" s="749" t="n">
        <v>502.93</v>
      </c>
    </row>
    <row collapsed="false" customFormat="false" customHeight="true" hidden="true" ht="12.75" outlineLevel="0" r="17854">
      <c r="A17854" s="749" t="s">
        <v>41886</v>
      </c>
      <c r="B17854" s="749" t="str">
        <f aca="false">C17854&amp;D17854&amp;E17854&amp;F17854&amp;G17854&amp;H17854</f>
        <v>CONJUNTO DE MATERIAIS PARA RAMAL PREDIAL DE AGUA DE PVC RQ 1",PADRAO NORMAL,LIGADO EM DISTRIBUIDOR DE FERRO FUNDIDO K-7DN ACIMA DE 100MM OU K-9,EXCLUSIVE TUBO E CAVALETE.FORNECIMENTO</v>
      </c>
      <c r="C17854" s="749" t="s">
        <v>41817</v>
      </c>
      <c r="D17854" s="749" t="s">
        <v>41876</v>
      </c>
      <c r="E17854" s="749" t="s">
        <v>41814</v>
      </c>
      <c r="F17854" s="749" t="s">
        <v>12120</v>
      </c>
      <c r="I17854" s="749" t="s">
        <v>30</v>
      </c>
      <c r="J17854" s="749" t="n">
        <v>465.93</v>
      </c>
    </row>
    <row collapsed="false" customFormat="false" customHeight="true" hidden="true" ht="12.75" outlineLevel="0" r="17855">
      <c r="A17855" s="749" t="s">
        <v>41887</v>
      </c>
      <c r="B17855" s="749" t="str">
        <f aca="false">C17855&amp;D17855&amp;E17855&amp;F17855&amp;G17855&amp;H17855</f>
        <v>CONJUNTO DE MATERIAIS PARA RAMAL PREDIAL DE AGUA DE PVC RQ 1",PADRAO NORMAL,LIGADO EM DISTRIBUIDOR DE FERRO FUNDIDO K-7DN ACIMA DE 100MM OU K-9,EXCLUSIVE TUBO E CAVALETE.FORNECIMENTO</v>
      </c>
      <c r="C17855" s="749" t="s">
        <v>41817</v>
      </c>
      <c r="D17855" s="749" t="s">
        <v>41876</v>
      </c>
      <c r="E17855" s="749" t="s">
        <v>41814</v>
      </c>
      <c r="F17855" s="749" t="s">
        <v>12120</v>
      </c>
      <c r="I17855" s="749" t="s">
        <v>30</v>
      </c>
      <c r="J17855" s="749" t="n">
        <v>465.93</v>
      </c>
    </row>
    <row collapsed="false" customFormat="false" customHeight="true" hidden="true" ht="12.75" outlineLevel="0" r="17856">
      <c r="A17856" s="749" t="s">
        <v>41888</v>
      </c>
      <c r="B17856" s="749" t="str">
        <f aca="false">C17856&amp;D17856&amp;E17856&amp;F17856&amp;G17856&amp;H17856</f>
        <v>CONJUNTO DE MATERIAIS PARA RAMAL PREDIAL DE AGUA DE PVC RQ 1.1/2",PADRAO NORMAL,LIGADO EM DISTRIBUIDOR DE PVC DN DE 50MM OU 2",EXCLUSIVE TUBO E CAVALETE.FORNECIMENTO</v>
      </c>
      <c r="C17856" s="749" t="s">
        <v>41817</v>
      </c>
      <c r="D17856" s="749" t="s">
        <v>41889</v>
      </c>
      <c r="E17856" s="749" t="s">
        <v>41890</v>
      </c>
      <c r="I17856" s="749" t="s">
        <v>30</v>
      </c>
      <c r="J17856" s="749" t="n">
        <v>1104.61</v>
      </c>
    </row>
    <row collapsed="false" customFormat="false" customHeight="true" hidden="true" ht="12.75" outlineLevel="0" r="17857">
      <c r="A17857" s="749" t="s">
        <v>41891</v>
      </c>
      <c r="B17857" s="749" t="str">
        <f aca="false">C17857&amp;D17857&amp;E17857&amp;F17857&amp;G17857&amp;H17857</f>
        <v>CONJUNTO DE MATERIAIS PARA RAMAL PREDIAL DE AGUA DE PVC RQ 1.1/2",PADRAO NORMAL,LIGADO EM DISTRIBUIDOR DE PVC DN DE 50MM OU 2",EXCLUSIVE TUBO E CAVALETE.FORNECIMENTO</v>
      </c>
      <c r="C17857" s="749" t="s">
        <v>41817</v>
      </c>
      <c r="D17857" s="749" t="s">
        <v>41889</v>
      </c>
      <c r="E17857" s="749" t="s">
        <v>41890</v>
      </c>
      <c r="I17857" s="749" t="s">
        <v>30</v>
      </c>
      <c r="J17857" s="749" t="n">
        <v>1104.61</v>
      </c>
    </row>
    <row collapsed="false" customFormat="false" customHeight="true" hidden="true" ht="12.75" outlineLevel="0" r="17858">
      <c r="A17858" s="749" t="s">
        <v>41892</v>
      </c>
      <c r="B17858" s="749" t="str">
        <f aca="false">C17858&amp;D17858&amp;E17858&amp;F17858&amp;G17858&amp;H17858</f>
        <v>CONJUNTO DE MATERIAIS PARA RAMAL PREDIAL DE AGUA DE PVC RQ 1.1/2",PADRAO NORMAL,LIGADO EM DISTRIBUIDOR DE PVC DN DE 75MM OU 3",EXCLUSIVE TUBO E CAVALETE.FORNECIMENTO</v>
      </c>
      <c r="C17858" s="749" t="s">
        <v>41817</v>
      </c>
      <c r="D17858" s="749" t="s">
        <v>41893</v>
      </c>
      <c r="E17858" s="749" t="s">
        <v>41894</v>
      </c>
      <c r="I17858" s="749" t="s">
        <v>30</v>
      </c>
      <c r="J17858" s="749" t="n">
        <v>1144.2</v>
      </c>
    </row>
    <row collapsed="false" customFormat="false" customHeight="true" hidden="true" ht="12.75" outlineLevel="0" r="17859">
      <c r="A17859" s="749" t="s">
        <v>41895</v>
      </c>
      <c r="B17859" s="749" t="str">
        <f aca="false">C17859&amp;D17859&amp;E17859&amp;F17859&amp;G17859&amp;H17859</f>
        <v>CONJUNTO DE MATERIAIS PARA RAMAL PREDIAL DE AGUA DE PVC RQ 1.1/2",PADRAO NORMAL,LIGADO EM DISTRIBUIDOR DE PVC DN DE 75MM OU 3",EXCLUSIVE TUBO E CAVALETE.FORNECIMENTO</v>
      </c>
      <c r="C17859" s="749" t="s">
        <v>41817</v>
      </c>
      <c r="D17859" s="749" t="s">
        <v>41893</v>
      </c>
      <c r="E17859" s="749" t="s">
        <v>41894</v>
      </c>
      <c r="I17859" s="749" t="s">
        <v>30</v>
      </c>
      <c r="J17859" s="749" t="n">
        <v>1144.2</v>
      </c>
    </row>
    <row collapsed="false" customFormat="false" customHeight="true" hidden="true" ht="12.75" outlineLevel="0" r="17860">
      <c r="A17860" s="749" t="s">
        <v>41896</v>
      </c>
      <c r="B17860" s="749" t="str">
        <f aca="false">C17860&amp;D17860&amp;E17860&amp;F17860&amp;G17860&amp;H17860</f>
        <v>CONJUNTO DE MATERIAIS PARA RAMAL PREDIAL DE AGUA DE PVC RQ 1.1/2",PADRAO NORMAL,LIGADO EM DISTRIBUIDOR DE FERRO FUNDIDODN DE 75MM,EXCLUSIVE TUBO E CAVALETE.FORNECIMENTO</v>
      </c>
      <c r="C17860" s="749" t="s">
        <v>41817</v>
      </c>
      <c r="D17860" s="749" t="s">
        <v>41897</v>
      </c>
      <c r="E17860" s="749" t="s">
        <v>41797</v>
      </c>
      <c r="I17860" s="749" t="s">
        <v>30</v>
      </c>
      <c r="J17860" s="749" t="n">
        <v>1709.8</v>
      </c>
    </row>
    <row collapsed="false" customFormat="false" customHeight="true" hidden="true" ht="12.75" outlineLevel="0" r="17861">
      <c r="A17861" s="749" t="s">
        <v>41898</v>
      </c>
      <c r="B17861" s="749" t="str">
        <f aca="false">C17861&amp;D17861&amp;E17861&amp;F17861&amp;G17861&amp;H17861</f>
        <v>CONJUNTO DE MATERIAIS PARA RAMAL PREDIAL DE AGUA DE PVC RQ 1.1/2",PADRAO NORMAL,LIGADO EM DISTRIBUIDOR DE FERRO FUNDIDODN DE 75MM,EXCLUSIVE TUBO E CAVALETE.FORNECIMENTO</v>
      </c>
      <c r="C17861" s="749" t="s">
        <v>41817</v>
      </c>
      <c r="D17861" s="749" t="s">
        <v>41897</v>
      </c>
      <c r="E17861" s="749" t="s">
        <v>41797</v>
      </c>
      <c r="I17861" s="749" t="s">
        <v>30</v>
      </c>
      <c r="J17861" s="749" t="n">
        <v>1709.8</v>
      </c>
    </row>
    <row collapsed="false" customFormat="false" customHeight="true" hidden="true" ht="12.75" outlineLevel="0" r="17862">
      <c r="A17862" s="749" t="s">
        <v>41899</v>
      </c>
      <c r="B17862" s="749" t="str">
        <f aca="false">C17862&amp;D17862&amp;E17862&amp;F17862&amp;G17862&amp;H17862</f>
        <v>CONJUNTO DE MATERIAIS PARA RAMAL PREDIAL DE AGUA DE PVC RQ 1.1/2",PADRAO NORMAL,LIGADO EM DISTRIBUIDOR DE PVC DEFOFO OUFERRO FUNDIDO DN DE 100MM,EXCLUSIVE TUBO E CAVALETE.FORNECIMENTO</v>
      </c>
      <c r="C17862" s="749" t="s">
        <v>41817</v>
      </c>
      <c r="D17862" s="749" t="s">
        <v>41900</v>
      </c>
      <c r="E17862" s="749" t="s">
        <v>41901</v>
      </c>
      <c r="F17862" s="749" t="s">
        <v>13192</v>
      </c>
      <c r="I17862" s="749" t="s">
        <v>30</v>
      </c>
      <c r="J17862" s="749" t="n">
        <v>1890.61</v>
      </c>
    </row>
    <row collapsed="false" customFormat="false" customHeight="true" hidden="true" ht="12.75" outlineLevel="0" r="17863">
      <c r="A17863" s="749" t="s">
        <v>41902</v>
      </c>
      <c r="B17863" s="749" t="str">
        <f aca="false">C17863&amp;D17863&amp;E17863&amp;F17863&amp;G17863&amp;H17863</f>
        <v>CONJUNTO DE MATERIAIS PARA RAMAL PREDIAL DE AGUA DE PVC RQ 1.1/2",PADRAO NORMAL,LIGADO EM DISTRIBUIDOR DE PVC DEFOFO OUFERRO FUNDIDO DN DE 100MM,EXCLUSIVE TUBO E CAVALETE.FORNECIMENTO</v>
      </c>
      <c r="C17863" s="749" t="s">
        <v>41817</v>
      </c>
      <c r="D17863" s="749" t="s">
        <v>41900</v>
      </c>
      <c r="E17863" s="749" t="s">
        <v>41901</v>
      </c>
      <c r="F17863" s="749" t="s">
        <v>13192</v>
      </c>
      <c r="I17863" s="749" t="s">
        <v>30</v>
      </c>
      <c r="J17863" s="749" t="n">
        <v>1890.61</v>
      </c>
    </row>
    <row collapsed="false" customFormat="false" customHeight="true" hidden="true" ht="12.75" outlineLevel="0" r="17864">
      <c r="A17864" s="749" t="s">
        <v>41903</v>
      </c>
      <c r="B17864" s="749" t="str">
        <f aca="false">C17864&amp;D17864&amp;E17864&amp;F17864&amp;G17864&amp;H17864</f>
        <v>CONJUNTO DE MATERIAIS PARA RAMAL PREDIAL DE AGUA DE PVC RQ 1.1/2",PADRAO NORMAL,LIGADO EM DISTRIBUIDOR DE PVC DEFOFO DNDE 150MM,EXCLUSIVE TUBO E CAVALETE.FORNECIMENTO</v>
      </c>
      <c r="C17864" s="749" t="s">
        <v>41817</v>
      </c>
      <c r="D17864" s="749" t="s">
        <v>41904</v>
      </c>
      <c r="E17864" s="749" t="s">
        <v>41905</v>
      </c>
      <c r="I17864" s="749" t="s">
        <v>30</v>
      </c>
      <c r="J17864" s="749" t="n">
        <v>2447.66</v>
      </c>
    </row>
    <row collapsed="false" customFormat="false" customHeight="true" hidden="true" ht="12.75" outlineLevel="0" r="17865">
      <c r="A17865" s="749" t="s">
        <v>41906</v>
      </c>
      <c r="B17865" s="749" t="str">
        <f aca="false">C17865&amp;D17865&amp;E17865&amp;F17865&amp;G17865&amp;H17865</f>
        <v>CONJUNTO DE MATERIAIS PARA RAMAL PREDIAL DE AGUA DE PVC RQ 1.1/2",PADRAO NORMAL,LIGADO EM DISTRIBUIDOR DE PVC DEFOFO DNDE 150MM,EXCLUSIVE TUBO E CAVALETE.FORNECIMENTO</v>
      </c>
      <c r="C17865" s="749" t="s">
        <v>41817</v>
      </c>
      <c r="D17865" s="749" t="s">
        <v>41904</v>
      </c>
      <c r="E17865" s="749" t="s">
        <v>41905</v>
      </c>
      <c r="I17865" s="749" t="s">
        <v>30</v>
      </c>
      <c r="J17865" s="749" t="n">
        <v>2447.66</v>
      </c>
    </row>
    <row collapsed="false" customFormat="false" customHeight="true" hidden="true" ht="12.75" outlineLevel="0" r="17866">
      <c r="A17866" s="749" t="s">
        <v>41907</v>
      </c>
      <c r="B17866" s="749" t="str">
        <f aca="false">C17866&amp;D17866&amp;E17866&amp;F17866&amp;G17866&amp;H17866</f>
        <v>CONJUNTO DE MATERIAIS PARA RAMAL PREDIAL DE AGUA DE PVC RQ 1.1/2",PADRAO NORMAL,LIGADO EM DISTRIBUIDOR DE PVC DEFOFO DNDE 200MM,EXCLUSIVE TUBO E CAVALETE.FORNECIMENTO</v>
      </c>
      <c r="C17866" s="749" t="s">
        <v>41817</v>
      </c>
      <c r="D17866" s="749" t="s">
        <v>41904</v>
      </c>
      <c r="E17866" s="749" t="s">
        <v>41908</v>
      </c>
      <c r="I17866" s="749" t="s">
        <v>30</v>
      </c>
      <c r="J17866" s="749" t="n">
        <v>2470.15</v>
      </c>
    </row>
    <row collapsed="false" customFormat="false" customHeight="true" hidden="true" ht="12.75" outlineLevel="0" r="17867">
      <c r="A17867" s="749" t="s">
        <v>41909</v>
      </c>
      <c r="B17867" s="749" t="str">
        <f aca="false">C17867&amp;D17867&amp;E17867&amp;F17867&amp;G17867&amp;H17867</f>
        <v>CONJUNTO DE MATERIAIS PARA RAMAL PREDIAL DE AGUA DE PVC RQ 1.1/2",PADRAO NORMAL,LIGADO EM DISTRIBUIDOR DE PVC DEFOFO DNDE 200MM,EXCLUSIVE TUBO E CAVALETE.FORNECIMENTO</v>
      </c>
      <c r="C17867" s="749" t="s">
        <v>41817</v>
      </c>
      <c r="D17867" s="749" t="s">
        <v>41904</v>
      </c>
      <c r="E17867" s="749" t="s">
        <v>41908</v>
      </c>
      <c r="I17867" s="749" t="s">
        <v>30</v>
      </c>
      <c r="J17867" s="749" t="n">
        <v>2470.15</v>
      </c>
    </row>
    <row collapsed="false" customFormat="false" customHeight="true" hidden="true" ht="12.75" outlineLevel="0" r="17868">
      <c r="A17868" s="749" t="s">
        <v>41910</v>
      </c>
      <c r="B17868" s="749" t="str">
        <f aca="false">C17868&amp;D17868&amp;E17868&amp;F17868&amp;G17868&amp;H17868</f>
        <v>CONJUNTO DE MATERIAIS PARA RAMAL PREDIAL DE AGUA DE PVC RQ 1.1/2",PADRAO NORMAL,LIGADO EM DISTRIBUIDOR DE PVC DEFOFO DNDE 250MM,EXCLUSIVE TUBO E CAVALETE.FORNECIMENTO</v>
      </c>
      <c r="C17868" s="749" t="s">
        <v>41817</v>
      </c>
      <c r="D17868" s="749" t="s">
        <v>41904</v>
      </c>
      <c r="E17868" s="749" t="s">
        <v>41911</v>
      </c>
      <c r="I17868" s="749" t="s">
        <v>30</v>
      </c>
      <c r="J17868" s="749" t="n">
        <v>3714.92</v>
      </c>
    </row>
    <row collapsed="false" customFormat="false" customHeight="true" hidden="true" ht="12.75" outlineLevel="0" r="17869">
      <c r="A17869" s="749" t="s">
        <v>41912</v>
      </c>
      <c r="B17869" s="749" t="str">
        <f aca="false">C17869&amp;D17869&amp;E17869&amp;F17869&amp;G17869&amp;H17869</f>
        <v>CONJUNTO DE MATERIAIS PARA RAMAL PREDIAL DE AGUA DE PVC RQ 1.1/2",PADRAO NORMAL,LIGADO EM DISTRIBUIDOR DE PVC DEFOFO DNDE 250MM,EXCLUSIVE TUBO E CAVALETE.FORNECIMENTO</v>
      </c>
      <c r="C17869" s="749" t="s">
        <v>41817</v>
      </c>
      <c r="D17869" s="749" t="s">
        <v>41904</v>
      </c>
      <c r="E17869" s="749" t="s">
        <v>41911</v>
      </c>
      <c r="I17869" s="749" t="s">
        <v>30</v>
      </c>
      <c r="J17869" s="749" t="n">
        <v>3714.92</v>
      </c>
    </row>
    <row collapsed="false" customFormat="false" customHeight="true" hidden="true" ht="12.75" outlineLevel="0" r="17870">
      <c r="A17870" s="749" t="s">
        <v>41913</v>
      </c>
      <c r="B17870" s="749" t="str">
        <f aca="false">C17870&amp;D17870&amp;E17870&amp;F17870&amp;G17870&amp;H17870</f>
        <v>CONJUNTO DE MATERIAIS PARA RAMAL PREDIAL DE AGUA DE PVC RQ 1.1/2",PADRAO NORMAL,LIGADO EM DISTRIBUIDOR DE FERRO FUNDIDODN ACIMA DE 100MM,EXCLUSIVE TUBO E CAVALETE.FORNECIMENTO</v>
      </c>
      <c r="C17870" s="749" t="s">
        <v>41817</v>
      </c>
      <c r="D17870" s="749" t="s">
        <v>41897</v>
      </c>
      <c r="E17870" s="749" t="s">
        <v>41914</v>
      </c>
      <c r="I17870" s="749" t="s">
        <v>30</v>
      </c>
      <c r="J17870" s="749" t="n">
        <v>1040.69</v>
      </c>
    </row>
    <row collapsed="false" customFormat="false" customHeight="true" hidden="true" ht="12.75" outlineLevel="0" r="17871">
      <c r="A17871" s="749" t="s">
        <v>41915</v>
      </c>
      <c r="B17871" s="749" t="str">
        <f aca="false">C17871&amp;D17871&amp;E17871&amp;F17871&amp;G17871&amp;H17871</f>
        <v>CONJUNTO DE MATERIAIS PARA RAMAL PREDIAL DE AGUA DE PVC RQ 1.1/2",PADRAO NORMAL,LIGADO EM DISTRIBUIDOR DE FERRO FUNDIDODN ACIMA DE 100MM,EXCLUSIVE TUBO E CAVALETE.FORNECIMENTO</v>
      </c>
      <c r="C17871" s="749" t="s">
        <v>41817</v>
      </c>
      <c r="D17871" s="749" t="s">
        <v>41897</v>
      </c>
      <c r="E17871" s="749" t="s">
        <v>41914</v>
      </c>
      <c r="I17871" s="749" t="s">
        <v>30</v>
      </c>
      <c r="J17871" s="749" t="n">
        <v>1040.69</v>
      </c>
    </row>
    <row collapsed="false" customFormat="false" customHeight="true" hidden="true" ht="12.75" outlineLevel="0" r="17872">
      <c r="A17872" s="749" t="s">
        <v>41916</v>
      </c>
      <c r="B17872" s="749" t="str">
        <f aca="false">C17872&amp;D17872&amp;E17872&amp;F17872&amp;G17872&amp;H17872</f>
        <v>CONJUNTO DE MATERIAIS PARA RAMAL PREDIAL DE AGUA DE PVC RQ 2",PADRAO NORMAL,LIGADO EM DISTRIBUIDOR DE PVC DN DE 50MM OU2",EXCLUSIVE TUBO E CAVALETE.FORNECIMENTO</v>
      </c>
      <c r="C17872" s="749" t="s">
        <v>41917</v>
      </c>
      <c r="D17872" s="749" t="s">
        <v>41869</v>
      </c>
      <c r="E17872" s="749" t="s">
        <v>41789</v>
      </c>
      <c r="I17872" s="749" t="s">
        <v>30</v>
      </c>
      <c r="J17872" s="749" t="n">
        <v>1187.69</v>
      </c>
    </row>
    <row collapsed="false" customFormat="false" customHeight="true" hidden="true" ht="12.75" outlineLevel="0" r="17873">
      <c r="A17873" s="749" t="s">
        <v>41918</v>
      </c>
      <c r="B17873" s="749" t="str">
        <f aca="false">C17873&amp;D17873&amp;E17873&amp;F17873&amp;G17873&amp;H17873</f>
        <v>CONJUNTO DE MATERIAIS PARA RAMAL PREDIAL DE AGUA DE PVC RQ 2",PADRAO NORMAL,LIGADO EM DISTRIBUIDOR DE PVC DN DE 50MM OU2",EXCLUSIVE TUBO E CAVALETE.FORNECIMENTO</v>
      </c>
      <c r="C17873" s="749" t="s">
        <v>41917</v>
      </c>
      <c r="D17873" s="749" t="s">
        <v>41869</v>
      </c>
      <c r="E17873" s="749" t="s">
        <v>41789</v>
      </c>
      <c r="I17873" s="749" t="s">
        <v>30</v>
      </c>
      <c r="J17873" s="749" t="n">
        <v>1187.69</v>
      </c>
    </row>
    <row collapsed="false" customFormat="false" customHeight="true" hidden="true" ht="12.75" outlineLevel="0" r="17874">
      <c r="A17874" s="749" t="s">
        <v>41919</v>
      </c>
      <c r="B17874" s="749" t="str">
        <f aca="false">C17874&amp;D17874&amp;E17874&amp;F17874&amp;G17874&amp;H17874</f>
        <v>CONJUNTO DE MATERIAIS PARA RAMAL PREDIAL DE AGUA DE PVC RQ 2",PADRAO NORMAL,LIGADO EM DISTRIBUIDOR DE PVC DN DE 75MM OU3",EXCLUSIVE TUBO E CAVALETE.FORNECIMENTO</v>
      </c>
      <c r="C17874" s="749" t="s">
        <v>41917</v>
      </c>
      <c r="D17874" s="749" t="s">
        <v>41920</v>
      </c>
      <c r="E17874" s="749" t="s">
        <v>41921</v>
      </c>
      <c r="I17874" s="749" t="s">
        <v>30</v>
      </c>
      <c r="J17874" s="749" t="n">
        <v>1227.28</v>
      </c>
    </row>
    <row collapsed="false" customFormat="false" customHeight="true" hidden="true" ht="12.75" outlineLevel="0" r="17875">
      <c r="A17875" s="749" t="s">
        <v>41922</v>
      </c>
      <c r="B17875" s="749" t="str">
        <f aca="false">C17875&amp;D17875&amp;E17875&amp;F17875&amp;G17875&amp;H17875</f>
        <v>CONJUNTO DE MATERIAIS PARA RAMAL PREDIAL DE AGUA DE PVC RQ 2",PADRAO NORMAL,LIGADO EM DISTRIBUIDOR DE PVC DN DE 75MM OU3",EXCLUSIVE TUBO E CAVALETE.FORNECIMENTO</v>
      </c>
      <c r="C17875" s="749" t="s">
        <v>41917</v>
      </c>
      <c r="D17875" s="749" t="s">
        <v>41920</v>
      </c>
      <c r="E17875" s="749" t="s">
        <v>41921</v>
      </c>
      <c r="I17875" s="749" t="s">
        <v>30</v>
      </c>
      <c r="J17875" s="749" t="n">
        <v>1227.28</v>
      </c>
    </row>
    <row collapsed="false" customFormat="false" customHeight="true" hidden="true" ht="12.75" outlineLevel="0" r="17876">
      <c r="A17876" s="749" t="s">
        <v>41923</v>
      </c>
      <c r="B17876" s="749" t="str">
        <f aca="false">C17876&amp;D17876&amp;E17876&amp;F17876&amp;G17876&amp;H17876</f>
        <v>CONJUNTO DE MATERIAIS PARA RAMAL PREDIAL DE AGUA DE PVC RQ 2",PADRAO NORMAL,LIGADO EM DISTRIBUIDOR DE FERRO FUNDIDO DN DE 75MM,EXCLUSIVE TUBO E CAVALETE.FORNECIMENTO</v>
      </c>
      <c r="C17876" s="749" t="s">
        <v>41917</v>
      </c>
      <c r="D17876" s="749" t="s">
        <v>41924</v>
      </c>
      <c r="E17876" s="749" t="s">
        <v>41925</v>
      </c>
      <c r="I17876" s="749" t="s">
        <v>30</v>
      </c>
      <c r="J17876" s="749" t="n">
        <v>1836.52</v>
      </c>
    </row>
    <row collapsed="false" customFormat="false" customHeight="true" hidden="true" ht="12.75" outlineLevel="0" r="17877">
      <c r="A17877" s="749" t="s">
        <v>41926</v>
      </c>
      <c r="B17877" s="749" t="str">
        <f aca="false">C17877&amp;D17877&amp;E17877&amp;F17877&amp;G17877&amp;H17877</f>
        <v>CONJUNTO DE MATERIAIS PARA RAMAL PREDIAL DE AGUA DE PVC RQ 2",PADRAO NORMAL,LIGADO EM DISTRIBUIDOR DE FERRO FUNDIDO DN DE 75MM,EXCLUSIVE TUBO E CAVALETE.FORNECIMENTO</v>
      </c>
      <c r="C17877" s="749" t="s">
        <v>41917</v>
      </c>
      <c r="D17877" s="749" t="s">
        <v>41924</v>
      </c>
      <c r="E17877" s="749" t="s">
        <v>41925</v>
      </c>
      <c r="I17877" s="749" t="s">
        <v>30</v>
      </c>
      <c r="J17877" s="749" t="n">
        <v>1836.52</v>
      </c>
    </row>
    <row collapsed="false" customFormat="false" customHeight="true" hidden="true" ht="12.75" outlineLevel="0" r="17878">
      <c r="A17878" s="749" t="s">
        <v>41927</v>
      </c>
      <c r="B17878" s="749" t="str">
        <f aca="false">C17878&amp;D17878&amp;E17878&amp;F17878&amp;G17878&amp;H17878</f>
        <v>CONJUNTO DE MATERIAIS PARA RAMAL PREDIAL DE AGUA DE PVC RQ 2",PADRAO NORMAL,LIGADO EM DISTRIBUIDOR DE PVC DEFOFO OU FERRO FUNDIDO DN DE 100MM,EXCLUSIVE TUBO E CAVALETE.FORNECIMENTO</v>
      </c>
      <c r="C17878" s="749" t="s">
        <v>41917</v>
      </c>
      <c r="D17878" s="749" t="s">
        <v>41928</v>
      </c>
      <c r="E17878" s="749" t="s">
        <v>41929</v>
      </c>
      <c r="I17878" s="749" t="s">
        <v>30</v>
      </c>
      <c r="J17878" s="749" t="n">
        <v>2005.87</v>
      </c>
    </row>
    <row collapsed="false" customFormat="false" customHeight="true" hidden="true" ht="12.75" outlineLevel="0" r="17879">
      <c r="A17879" s="749" t="s">
        <v>41930</v>
      </c>
      <c r="B17879" s="749" t="str">
        <f aca="false">C17879&amp;D17879&amp;E17879&amp;F17879&amp;G17879&amp;H17879</f>
        <v>CONJUNTO DE MATERIAIS PARA RAMAL PREDIAL DE AGUA DE PVC RQ 2",PADRAO NORMAL,LIGADO EM DISTRIBUIDOR DE PVC DEFOFO OU FERRO FUNDIDO DN DE 100MM,EXCLUSIVE TUBO E CAVALETE.FORNECIMENTO</v>
      </c>
      <c r="C17879" s="749" t="s">
        <v>41917</v>
      </c>
      <c r="D17879" s="749" t="s">
        <v>41928</v>
      </c>
      <c r="E17879" s="749" t="s">
        <v>41929</v>
      </c>
      <c r="I17879" s="749" t="s">
        <v>30</v>
      </c>
      <c r="J17879" s="749" t="n">
        <v>2005.87</v>
      </c>
    </row>
    <row collapsed="false" customFormat="false" customHeight="true" hidden="true" ht="12.75" outlineLevel="0" r="17880">
      <c r="A17880" s="749" t="s">
        <v>41931</v>
      </c>
      <c r="B17880" s="749" t="str">
        <f aca="false">C17880&amp;D17880&amp;E17880&amp;F17880&amp;G17880&amp;H17880</f>
        <v>CONJUNTO DE MATERIAIS PARA RAMAL PREDIAL DE AGUA DE PVC RQ 2",PADRAO NORMAL,LIGADO EM DISTRIBUIDOR DE PVC DEFOFO DN DE 150MM,EXCLUSIVE TUBO E CAVALETE.FORNECIMENTO</v>
      </c>
      <c r="C17880" s="749" t="s">
        <v>41917</v>
      </c>
      <c r="D17880" s="749" t="s">
        <v>41879</v>
      </c>
      <c r="E17880" s="749" t="s">
        <v>41811</v>
      </c>
      <c r="I17880" s="749" t="s">
        <v>30</v>
      </c>
      <c r="J17880" s="749" t="n">
        <v>2713.43</v>
      </c>
    </row>
    <row collapsed="false" customFormat="false" customHeight="true" hidden="true" ht="12.75" outlineLevel="0" r="17881">
      <c r="A17881" s="749" t="s">
        <v>41932</v>
      </c>
      <c r="B17881" s="749" t="str">
        <f aca="false">C17881&amp;D17881&amp;E17881&amp;F17881&amp;G17881&amp;H17881</f>
        <v>CONJUNTO DE MATERIAIS PARA RAMAL PREDIAL DE AGUA DE PVC RQ 2",PADRAO NORMAL,LIGADO EM DISTRIBUIDOR DE PVC DEFOFO DN DE 150MM,EXCLUSIVE TUBO E CAVALETE.FORNECIMENTO</v>
      </c>
      <c r="C17881" s="749" t="s">
        <v>41917</v>
      </c>
      <c r="D17881" s="749" t="s">
        <v>41879</v>
      </c>
      <c r="E17881" s="749" t="s">
        <v>41811</v>
      </c>
      <c r="I17881" s="749" t="s">
        <v>30</v>
      </c>
      <c r="J17881" s="749" t="n">
        <v>2713.43</v>
      </c>
    </row>
    <row collapsed="false" customFormat="false" customHeight="true" hidden="true" ht="12.75" outlineLevel="0" r="17882">
      <c r="A17882" s="749" t="s">
        <v>41933</v>
      </c>
      <c r="B17882" s="749" t="str">
        <f aca="false">C17882&amp;D17882&amp;E17882&amp;F17882&amp;G17882&amp;H17882</f>
        <v>CONJUNTO DE MATERIAIS PARA RAMAL PREDIAL DE AGUA DE PVC RQ 2",PADRAO NORMAL,LIGADO EM DISTRIBUIDOR DE PVC DEFOFO DN DE 200MM,EXCLUSIVE TUBO E CAVALETE.FORNECIMENTO</v>
      </c>
      <c r="C17882" s="749" t="s">
        <v>41917</v>
      </c>
      <c r="D17882" s="749" t="s">
        <v>41882</v>
      </c>
      <c r="E17882" s="749" t="s">
        <v>41808</v>
      </c>
      <c r="I17882" s="749" t="s">
        <v>30</v>
      </c>
      <c r="J17882" s="749" t="n">
        <v>2585.69</v>
      </c>
    </row>
    <row collapsed="false" customFormat="false" customHeight="true" hidden="true" ht="12.75" outlineLevel="0" r="17883">
      <c r="A17883" s="749" t="s">
        <v>41934</v>
      </c>
      <c r="B17883" s="749" t="str">
        <f aca="false">C17883&amp;D17883&amp;E17883&amp;F17883&amp;G17883&amp;H17883</f>
        <v>CONJUNTO DE MATERIAIS PARA RAMAL PREDIAL DE AGUA DE PVC RQ 2",PADRAO NORMAL,LIGADO EM DISTRIBUIDOR DE PVC DEFOFO DN DE 200MM,EXCLUSIVE TUBO E CAVALETE.FORNECIMENTO</v>
      </c>
      <c r="C17883" s="749" t="s">
        <v>41917</v>
      </c>
      <c r="D17883" s="749" t="s">
        <v>41882</v>
      </c>
      <c r="E17883" s="749" t="s">
        <v>41808</v>
      </c>
      <c r="I17883" s="749" t="s">
        <v>30</v>
      </c>
      <c r="J17883" s="749" t="n">
        <v>2585.69</v>
      </c>
    </row>
    <row collapsed="false" customFormat="false" customHeight="true" hidden="true" ht="12.75" outlineLevel="0" r="17884">
      <c r="A17884" s="749" t="s">
        <v>41935</v>
      </c>
      <c r="B17884" s="749" t="str">
        <f aca="false">C17884&amp;D17884&amp;E17884&amp;F17884&amp;G17884&amp;H17884</f>
        <v>CONJUNTO DE MATERIAIS PARA RAMAL PREDIAL DE AGUA DE PVC RQ 2",PADRAO NORMAL,LIGADO EM DISTRIBUIDOR DE PVC DEFOFO DN DE 250MM,EXCLUSIVE TUBO E CAVALETE.FORNECIMENTO</v>
      </c>
      <c r="C17884" s="749" t="s">
        <v>41917</v>
      </c>
      <c r="D17884" s="749" t="s">
        <v>41882</v>
      </c>
      <c r="E17884" s="749" t="s">
        <v>41811</v>
      </c>
      <c r="I17884" s="749" t="s">
        <v>30</v>
      </c>
      <c r="J17884" s="749" t="n">
        <v>3840.97</v>
      </c>
    </row>
    <row collapsed="false" customFormat="false" customHeight="true" hidden="true" ht="12.75" outlineLevel="0" r="17885">
      <c r="A17885" s="749" t="s">
        <v>41936</v>
      </c>
      <c r="B17885" s="749" t="str">
        <f aca="false">C17885&amp;D17885&amp;E17885&amp;F17885&amp;G17885&amp;H17885</f>
        <v>CONJUNTO DE MATERIAIS PARA RAMAL PREDIAL DE AGUA DE PVC RQ 2",PADRAO NORMAL,LIGADO EM DISTRIBUIDOR DE PVC DEFOFO DN DE 250MM,EXCLUSIVE TUBO E CAVALETE.FORNECIMENTO</v>
      </c>
      <c r="C17885" s="749" t="s">
        <v>41917</v>
      </c>
      <c r="D17885" s="749" t="s">
        <v>41882</v>
      </c>
      <c r="E17885" s="749" t="s">
        <v>41811</v>
      </c>
      <c r="I17885" s="749" t="s">
        <v>30</v>
      </c>
      <c r="J17885" s="749" t="n">
        <v>3840.97</v>
      </c>
    </row>
    <row collapsed="false" customFormat="false" customHeight="true" hidden="true" ht="12.75" outlineLevel="0" r="17886">
      <c r="A17886" s="749" t="s">
        <v>41937</v>
      </c>
      <c r="B17886" s="749" t="str">
        <f aca="false">C17886&amp;D17886&amp;E17886&amp;F17886&amp;G17886&amp;H17886</f>
        <v>CONJUNTO DE MATERIAIS PARA RAMAL PREDIAL DE AGUA DE PVC RQ 2",LIGADO EM DISTRIBUIDOR DE FERRO FUNDIDO DN ACIMA DE 100MM,EXCLUSIVE TUBO E CAVALETE.FORNECIMENTO</v>
      </c>
      <c r="C17886" s="749" t="s">
        <v>41917</v>
      </c>
      <c r="D17886" s="749" t="s">
        <v>41938</v>
      </c>
      <c r="E17886" s="749" t="s">
        <v>41939</v>
      </c>
      <c r="I17886" s="749" t="s">
        <v>30</v>
      </c>
      <c r="J17886" s="749" t="n">
        <v>1147.49</v>
      </c>
    </row>
    <row collapsed="false" customFormat="false" customHeight="true" hidden="true" ht="12.75" outlineLevel="0" r="17887">
      <c r="A17887" s="749" t="s">
        <v>41940</v>
      </c>
      <c r="B17887" s="749" t="str">
        <f aca="false">C17887&amp;D17887&amp;E17887&amp;F17887&amp;G17887&amp;H17887</f>
        <v>CONJUNTO DE MATERIAIS PARA RAMAL PREDIAL DE AGUA DE PVC RQ 2",LIGADO EM DISTRIBUIDOR DE FERRO FUNDIDO DN ACIMA DE 100MM,EXCLUSIVE TUBO E CAVALETE.FORNECIMENTO</v>
      </c>
      <c r="C17887" s="749" t="s">
        <v>41917</v>
      </c>
      <c r="D17887" s="749" t="s">
        <v>41938</v>
      </c>
      <c r="E17887" s="749" t="s">
        <v>41939</v>
      </c>
      <c r="I17887" s="749" t="s">
        <v>30</v>
      </c>
      <c r="J17887" s="749" t="n">
        <v>1147.49</v>
      </c>
    </row>
    <row collapsed="false" customFormat="false" customHeight="true" hidden="true" ht="12.75" outlineLevel="0" r="17888">
      <c r="A17888" s="749" t="s">
        <v>41941</v>
      </c>
      <c r="B17888" s="749" t="str">
        <f aca="false">C17888&amp;D17888&amp;E17888&amp;F17888&amp;G17888&amp;H17888</f>
        <v>CAVALETE TIPO A,COMPREENDENDO TODOS OS RECURSOS NECESSARIOSCONFORME INSTRUCOES DO EDITAL DA CEDAE,DIAMETRO DE 1/2".FORNECIMENTO E COLOCACAO</v>
      </c>
      <c r="C17888" s="749" t="s">
        <v>41942</v>
      </c>
      <c r="D17888" s="749" t="s">
        <v>41943</v>
      </c>
      <c r="E17888" s="749" t="s">
        <v>20205</v>
      </c>
      <c r="I17888" s="749" t="s">
        <v>30</v>
      </c>
      <c r="J17888" s="749" t="n">
        <v>132.98</v>
      </c>
    </row>
    <row collapsed="false" customFormat="false" customHeight="true" hidden="true" ht="12.75" outlineLevel="0" r="17889">
      <c r="A17889" s="749" t="s">
        <v>41944</v>
      </c>
      <c r="B17889" s="749" t="str">
        <f aca="false">C17889&amp;D17889&amp;E17889&amp;F17889&amp;G17889&amp;H17889</f>
        <v>CAVALETE TIPO A,COMPREENDENDO TODOS OS RECURSOS NECESSARIOSCONFORME INSTRUCOES DO EDITAL DA CEDAE,DIAMETRO DE 1/2".FORNECIMENTO E COLOCACAO</v>
      </c>
      <c r="C17889" s="749" t="s">
        <v>41942</v>
      </c>
      <c r="D17889" s="749" t="s">
        <v>41943</v>
      </c>
      <c r="E17889" s="749" t="s">
        <v>20205</v>
      </c>
      <c r="I17889" s="749" t="s">
        <v>30</v>
      </c>
      <c r="J17889" s="749" t="n">
        <v>126.35</v>
      </c>
    </row>
    <row collapsed="false" customFormat="false" customHeight="true" hidden="true" ht="12.75" outlineLevel="0" r="17890">
      <c r="A17890" s="749" t="s">
        <v>41945</v>
      </c>
      <c r="B17890" s="749" t="str">
        <f aca="false">C17890&amp;D17890&amp;E17890&amp;F17890&amp;G17890&amp;H17890</f>
        <v>CAVALETE TIPO A,COMPREENDENDO TODOS OS RECURSOS NECESSARIOSCONFORME INSTRUCOES DO EDITAL DA CEDAE,DIAMETRO DE 3/4".FORNECIMENTO E COLOCACAO</v>
      </c>
      <c r="C17890" s="749" t="s">
        <v>41942</v>
      </c>
      <c r="D17890" s="749" t="s">
        <v>41946</v>
      </c>
      <c r="E17890" s="749" t="s">
        <v>20205</v>
      </c>
      <c r="I17890" s="749" t="s">
        <v>30</v>
      </c>
      <c r="J17890" s="749" t="n">
        <v>166.51</v>
      </c>
    </row>
    <row collapsed="false" customFormat="false" customHeight="true" hidden="true" ht="12.75" outlineLevel="0" r="17891">
      <c r="A17891" s="749" t="s">
        <v>41947</v>
      </c>
      <c r="B17891" s="749" t="str">
        <f aca="false">C17891&amp;D17891&amp;E17891&amp;F17891&amp;G17891&amp;H17891</f>
        <v>CAVALETE TIPO A,COMPREENDENDO TODOS OS RECURSOS NECESSARIOSCONFORME INSTRUCOES DO EDITAL DA CEDAE,DIAMETRO DE 3/4".FORNECIMENTO E COLOCACAO</v>
      </c>
      <c r="C17891" s="749" t="s">
        <v>41942</v>
      </c>
      <c r="D17891" s="749" t="s">
        <v>41946</v>
      </c>
      <c r="E17891" s="749" t="s">
        <v>20205</v>
      </c>
      <c r="I17891" s="749" t="s">
        <v>30</v>
      </c>
      <c r="J17891" s="749" t="n">
        <v>158.93</v>
      </c>
    </row>
    <row collapsed="false" customFormat="false" customHeight="true" hidden="true" ht="12.75" outlineLevel="0" r="17892">
      <c r="A17892" s="749" t="s">
        <v>41948</v>
      </c>
      <c r="B17892" s="749" t="str">
        <f aca="false">C17892&amp;D17892&amp;E17892&amp;F17892&amp;G17892&amp;H17892</f>
        <v>CAVALETE TIPO A,COMPREENDENDO TODOS OS RECURSOS NECESSARIOSCONFORME INSTRUCOES DO EDITAL DA CEDAE,DIAMETRO DE 1".FORNECIMENTO E COLOCACAO</v>
      </c>
      <c r="C17892" s="749" t="s">
        <v>41942</v>
      </c>
      <c r="D17892" s="749" t="s">
        <v>41949</v>
      </c>
      <c r="E17892" s="749" t="s">
        <v>20211</v>
      </c>
      <c r="I17892" s="749" t="s">
        <v>30</v>
      </c>
      <c r="J17892" s="749" t="n">
        <v>226.19</v>
      </c>
    </row>
    <row collapsed="false" customFormat="false" customHeight="true" hidden="true" ht="12.75" outlineLevel="0" r="17893">
      <c r="A17893" s="749" t="s">
        <v>41950</v>
      </c>
      <c r="B17893" s="749" t="str">
        <f aca="false">C17893&amp;D17893&amp;E17893&amp;F17893&amp;G17893&amp;H17893</f>
        <v>CAVALETE TIPO A,COMPREENDENDO TODOS OS RECURSOS NECESSARIOSCONFORME INSTRUCOES DO EDITAL DA CEDAE,DIAMETRO DE 1".FORNECIMENTO E COLOCACAO</v>
      </c>
      <c r="C17893" s="749" t="s">
        <v>41942</v>
      </c>
      <c r="D17893" s="749" t="s">
        <v>41949</v>
      </c>
      <c r="E17893" s="749" t="s">
        <v>20211</v>
      </c>
      <c r="I17893" s="749" t="s">
        <v>30</v>
      </c>
      <c r="J17893" s="749" t="n">
        <v>217.66</v>
      </c>
    </row>
    <row collapsed="false" customFormat="false" customHeight="true" hidden="true" ht="12.75" outlineLevel="0" r="17894">
      <c r="A17894" s="749" t="s">
        <v>41951</v>
      </c>
      <c r="B17894" s="749" t="str">
        <f aca="false">C17894&amp;D17894&amp;E17894&amp;F17894&amp;G17894&amp;H17894</f>
        <v>CONJUNTO DE MATERIAIS PARA RAMAL PREDIAL EM PVC RQ,DIAMETRODE 1/2",PADRAO NORMAL,LIGADO EM DISTRIBUIDOR DE PVC COM DIAMETRO DE 50MM(2").FORNECIMENTO E COLOCACAO</v>
      </c>
      <c r="C17894" s="749" t="s">
        <v>41952</v>
      </c>
      <c r="D17894" s="749" t="s">
        <v>41953</v>
      </c>
      <c r="E17894" s="749" t="s">
        <v>41954</v>
      </c>
      <c r="I17894" s="749" t="s">
        <v>30</v>
      </c>
      <c r="J17894" s="749" t="n">
        <v>71.89</v>
      </c>
    </row>
    <row collapsed="false" customFormat="false" customHeight="true" hidden="true" ht="12.75" outlineLevel="0" r="17895">
      <c r="A17895" s="749" t="s">
        <v>41955</v>
      </c>
      <c r="B17895" s="749" t="str">
        <f aca="false">C17895&amp;D17895&amp;E17895&amp;F17895&amp;G17895&amp;H17895</f>
        <v>CONJUNTO DE MATERIAIS PARA RAMAL PREDIAL EM PVC RQ,DIAMETRODE 1/2",PADRAO NORMAL,LIGADO EM DISTRIBUIDOR DE PVC COM DIAMETRO DE 50MM(2").FORNECIMENTO E COLOCACAO</v>
      </c>
      <c r="C17895" s="749" t="s">
        <v>41952</v>
      </c>
      <c r="D17895" s="749" t="s">
        <v>41953</v>
      </c>
      <c r="E17895" s="749" t="s">
        <v>41954</v>
      </c>
      <c r="I17895" s="749" t="s">
        <v>30</v>
      </c>
      <c r="J17895" s="749" t="n">
        <v>69.52</v>
      </c>
    </row>
    <row collapsed="false" customFormat="false" customHeight="true" hidden="true" ht="12.75" outlineLevel="0" r="17896">
      <c r="A17896" s="749" t="s">
        <v>41956</v>
      </c>
      <c r="B17896" s="749" t="str">
        <f aca="false">C17896&amp;D17896&amp;E17896&amp;F17896&amp;G17896&amp;H17896</f>
        <v>CONJUNTO DE MATERIAIS PARA RAMAL PREDIAL EM PVC RQ,DIAMETRODE 1/2",PADRAO NORMAL,LIGADO EM DISTRIBUIDOR DE PVC COM DIAMETRO DE 75MM(3").FORNECIMENTO E COLOCACAO</v>
      </c>
      <c r="C17896" s="749" t="s">
        <v>41952</v>
      </c>
      <c r="D17896" s="749" t="s">
        <v>41953</v>
      </c>
      <c r="E17896" s="749" t="s">
        <v>41957</v>
      </c>
      <c r="I17896" s="749" t="s">
        <v>30</v>
      </c>
      <c r="J17896" s="749" t="n">
        <v>77.93</v>
      </c>
    </row>
    <row collapsed="false" customFormat="false" customHeight="true" hidden="true" ht="12.75" outlineLevel="0" r="17897">
      <c r="A17897" s="749" t="s">
        <v>41958</v>
      </c>
      <c r="B17897" s="749" t="str">
        <f aca="false">C17897&amp;D17897&amp;E17897&amp;F17897&amp;G17897&amp;H17897</f>
        <v>CONJUNTO DE MATERIAIS PARA RAMAL PREDIAL EM PVC RQ,DIAMETRODE 1/2",PADRAO NORMAL,LIGADO EM DISTRIBUIDOR DE PVC COM DIAMETRO DE 75MM(3").FORNECIMENTO E COLOCACAO</v>
      </c>
      <c r="C17897" s="749" t="s">
        <v>41952</v>
      </c>
      <c r="D17897" s="749" t="s">
        <v>41953</v>
      </c>
      <c r="E17897" s="749" t="s">
        <v>41957</v>
      </c>
      <c r="I17897" s="749" t="s">
        <v>30</v>
      </c>
      <c r="J17897" s="749" t="n">
        <v>75.09</v>
      </c>
    </row>
    <row collapsed="false" customFormat="false" customHeight="true" hidden="true" ht="12.75" outlineLevel="0" r="17898">
      <c r="A17898" s="749" t="s">
        <v>41959</v>
      </c>
      <c r="B17898" s="749" t="str">
        <f aca="false">C17898&amp;D17898&amp;E17898&amp;F17898&amp;G17898&amp;H17898</f>
        <v>CONJUNTO DE MATERIAIS PARA RAMAL PREDIAL EM PVC RQ,DIAMETRODE 1/2",PADRAO NORMAL,LIGADO EM DISTRIBUIDOR DE FERRO FUNDIDO K-7,COM DIAMETRO DE 75MM (3").FORNECIMENTO E COLOCACAO</v>
      </c>
      <c r="C17898" s="749" t="s">
        <v>41952</v>
      </c>
      <c r="D17898" s="749" t="s">
        <v>41960</v>
      </c>
      <c r="E17898" s="749" t="s">
        <v>41961</v>
      </c>
      <c r="I17898" s="749" t="s">
        <v>30</v>
      </c>
      <c r="J17898" s="749" t="n">
        <v>229.11</v>
      </c>
    </row>
    <row collapsed="false" customFormat="false" customHeight="true" hidden="true" ht="12.75" outlineLevel="0" r="17899">
      <c r="A17899" s="749" t="s">
        <v>41962</v>
      </c>
      <c r="B17899" s="749" t="str">
        <f aca="false">C17899&amp;D17899&amp;E17899&amp;F17899&amp;G17899&amp;H17899</f>
        <v>CONJUNTO DE MATERIAIS PARA RAMAL PREDIAL EM PVC RQ,DIAMETRODE 1/2",PADRAO NORMAL,LIGADO EM DISTRIBUIDOR DE FERRO FUNDIDO K-7,COM DIAMETRO DE 75MM (3").FORNECIMENTO E COLOCACAO</v>
      </c>
      <c r="C17899" s="749" t="s">
        <v>41952</v>
      </c>
      <c r="D17899" s="749" t="s">
        <v>41960</v>
      </c>
      <c r="E17899" s="749" t="s">
        <v>41961</v>
      </c>
      <c r="I17899" s="749" t="s">
        <v>30</v>
      </c>
      <c r="J17899" s="749" t="n">
        <v>225.32</v>
      </c>
    </row>
    <row collapsed="false" customFormat="false" customHeight="true" hidden="true" ht="12.75" outlineLevel="0" r="17900">
      <c r="A17900" s="749" t="s">
        <v>41963</v>
      </c>
      <c r="B17900" s="749" t="str">
        <f aca="false">C17900&amp;D17900&amp;E17900&amp;F17900&amp;G17900&amp;H17900</f>
        <v>CONJUNTO DE MATERIAIS PARA RAMAL PREDIAL EM PVC RQ,DIAMETRODE 1/2",PADRAO NORMAL,LIGADO EM DISTRIBUIDOR DE FERRO FUNDIDO K-7,OU PVC,COM DIAMETRO DE 100MM(4").FORNECIMENTO E COLOCACAO</v>
      </c>
      <c r="C17900" s="749" t="s">
        <v>41952</v>
      </c>
      <c r="D17900" s="749" t="s">
        <v>41960</v>
      </c>
      <c r="E17900" s="749" t="s">
        <v>41964</v>
      </c>
      <c r="F17900" s="749" t="s">
        <v>14337</v>
      </c>
      <c r="I17900" s="749" t="s">
        <v>30</v>
      </c>
      <c r="J17900" s="749" t="n">
        <v>237.7</v>
      </c>
    </row>
    <row collapsed="false" customFormat="false" customHeight="true" hidden="true" ht="12.75" outlineLevel="0" r="17901">
      <c r="A17901" s="749" t="s">
        <v>41965</v>
      </c>
      <c r="B17901" s="749" t="str">
        <f aca="false">C17901&amp;D17901&amp;E17901&amp;F17901&amp;G17901&amp;H17901</f>
        <v>CONJUNTO DE MATERIAIS PARA RAMAL PREDIAL EM PVC RQ,DIAMETRODE 1/2",PADRAO NORMAL,LIGADO EM DISTRIBUIDOR DE FERRO FUNDIDO K-7,OU PVC,COM DIAMETRO DE 100MM(4").FORNECIMENTO E COLOCACAO</v>
      </c>
      <c r="C17901" s="749" t="s">
        <v>41952</v>
      </c>
      <c r="D17901" s="749" t="s">
        <v>41960</v>
      </c>
      <c r="E17901" s="749" t="s">
        <v>41964</v>
      </c>
      <c r="F17901" s="749" t="s">
        <v>14337</v>
      </c>
      <c r="I17901" s="749" t="s">
        <v>30</v>
      </c>
      <c r="J17901" s="749" t="n">
        <v>233.43</v>
      </c>
    </row>
    <row collapsed="false" customFormat="false" customHeight="true" hidden="true" ht="12.75" outlineLevel="0" r="17902">
      <c r="A17902" s="749" t="s">
        <v>41966</v>
      </c>
      <c r="B17902" s="749" t="str">
        <f aca="false">C17902&amp;D17902&amp;E17902&amp;F17902&amp;G17902&amp;H17902</f>
        <v>CONJUNTO DE MATERIAIS PARA RAMAL PREDIAL EM PVC RQ,DIAMETRODE 3/4",PADRAO NORMAL,LIGADO EM DISTRIBUIDOR DE PVC COM DIAMETRO DE 50MM(2").FORNECIMENTO E COLOCACAO</v>
      </c>
      <c r="C17902" s="749" t="s">
        <v>41952</v>
      </c>
      <c r="D17902" s="749" t="s">
        <v>41967</v>
      </c>
      <c r="E17902" s="749" t="s">
        <v>41954</v>
      </c>
      <c r="I17902" s="749" t="s">
        <v>30</v>
      </c>
      <c r="J17902" s="749" t="n">
        <v>102.93</v>
      </c>
    </row>
    <row collapsed="false" customFormat="false" customHeight="true" hidden="true" ht="12.75" outlineLevel="0" r="17903">
      <c r="A17903" s="749" t="s">
        <v>41968</v>
      </c>
      <c r="B17903" s="749" t="str">
        <f aca="false">C17903&amp;D17903&amp;E17903&amp;F17903&amp;G17903&amp;H17903</f>
        <v>CONJUNTO DE MATERIAIS PARA RAMAL PREDIAL EM PVC RQ,DIAMETRODE 3/4",PADRAO NORMAL,LIGADO EM DISTRIBUIDOR DE PVC COM DIAMETRO DE 50MM(2").FORNECIMENTO E COLOCACAO</v>
      </c>
      <c r="C17903" s="749" t="s">
        <v>41952</v>
      </c>
      <c r="D17903" s="749" t="s">
        <v>41967</v>
      </c>
      <c r="E17903" s="749" t="s">
        <v>41954</v>
      </c>
      <c r="I17903" s="749" t="s">
        <v>30</v>
      </c>
      <c r="J17903" s="749" t="n">
        <v>100.57</v>
      </c>
    </row>
    <row collapsed="false" customFormat="false" customHeight="true" hidden="true" ht="12.75" outlineLevel="0" r="17904">
      <c r="A17904" s="749" t="s">
        <v>41969</v>
      </c>
      <c r="B17904" s="749" t="str">
        <f aca="false">C17904&amp;D17904&amp;E17904&amp;F17904&amp;G17904&amp;H17904</f>
        <v>CONJUNTO DE MATERIAIS PARA RAMAL PREDIAL EM PVC RQ,DIAMETRODE 3/4",PADRAO NORMAL,LIGADO EM DISTRIBUIDOR DE PVC COM DIAMETRO DE 75MM(3").FORNECIMENTO E COLOCACAO</v>
      </c>
      <c r="C17904" s="749" t="s">
        <v>41952</v>
      </c>
      <c r="D17904" s="749" t="s">
        <v>41967</v>
      </c>
      <c r="E17904" s="749" t="s">
        <v>41957</v>
      </c>
      <c r="I17904" s="749" t="s">
        <v>30</v>
      </c>
      <c r="J17904" s="749" t="n">
        <v>108.98</v>
      </c>
    </row>
    <row collapsed="false" customFormat="false" customHeight="true" hidden="true" ht="12.75" outlineLevel="0" r="17905">
      <c r="A17905" s="749" t="s">
        <v>41970</v>
      </c>
      <c r="B17905" s="749" t="str">
        <f aca="false">C17905&amp;D17905&amp;E17905&amp;F17905&amp;G17905&amp;H17905</f>
        <v>CONJUNTO DE MATERIAIS PARA RAMAL PREDIAL EM PVC RQ,DIAMETRODE 3/4",PADRAO NORMAL,LIGADO EM DISTRIBUIDOR DE PVC COM DIAMETRO DE 75MM(3").FORNECIMENTO E COLOCACAO</v>
      </c>
      <c r="C17905" s="749" t="s">
        <v>41952</v>
      </c>
      <c r="D17905" s="749" t="s">
        <v>41967</v>
      </c>
      <c r="E17905" s="749" t="s">
        <v>41957</v>
      </c>
      <c r="I17905" s="749" t="s">
        <v>30</v>
      </c>
      <c r="J17905" s="749" t="n">
        <v>106.14</v>
      </c>
    </row>
    <row collapsed="false" customFormat="false" customHeight="true" hidden="true" ht="12.75" outlineLevel="0" r="17906">
      <c r="A17906" s="749" t="s">
        <v>41971</v>
      </c>
      <c r="B17906" s="749" t="str">
        <f aca="false">C17906&amp;D17906&amp;E17906&amp;F17906&amp;G17906&amp;H17906</f>
        <v>CONJUNTO DE MATERIAIS PARA RAMAL PREDIAL EM PVC RQ,DIAMETRODE 3/4",PADRAO NORMAL,LIGADO EM DISTRIBUIDOR DE FERRO FUNDIDO K-7 COM DIAMETRO DE 75MM(3").FORNECIMENTO E COLOCACAO</v>
      </c>
      <c r="C17906" s="749" t="s">
        <v>41952</v>
      </c>
      <c r="D17906" s="749" t="s">
        <v>41972</v>
      </c>
      <c r="E17906" s="749" t="s">
        <v>41973</v>
      </c>
      <c r="I17906" s="749" t="s">
        <v>30</v>
      </c>
      <c r="J17906" s="749" t="n">
        <v>289.22</v>
      </c>
    </row>
    <row collapsed="false" customFormat="false" customHeight="true" hidden="true" ht="12.75" outlineLevel="0" r="17907">
      <c r="A17907" s="749" t="s">
        <v>41974</v>
      </c>
      <c r="B17907" s="749" t="str">
        <f aca="false">C17907&amp;D17907&amp;E17907&amp;F17907&amp;G17907&amp;H17907</f>
        <v>CONJUNTO DE MATERIAIS PARA RAMAL PREDIAL EM PVC RQ,DIAMETRODE 3/4",PADRAO NORMAL,LIGADO EM DISTRIBUIDOR DE FERRO FUNDIDO K-7 COM DIAMETRO DE 75MM(3").FORNECIMENTO E COLOCACAO</v>
      </c>
      <c r="C17907" s="749" t="s">
        <v>41952</v>
      </c>
      <c r="D17907" s="749" t="s">
        <v>41972</v>
      </c>
      <c r="E17907" s="749" t="s">
        <v>41973</v>
      </c>
      <c r="I17907" s="749" t="s">
        <v>30</v>
      </c>
      <c r="J17907" s="749" t="n">
        <v>286.38</v>
      </c>
    </row>
    <row collapsed="false" customFormat="false" customHeight="true" hidden="true" ht="12.75" outlineLevel="0" r="17908">
      <c r="A17908" s="749" t="s">
        <v>41975</v>
      </c>
      <c r="B17908" s="749" t="str">
        <f aca="false">C17908&amp;D17908&amp;E17908&amp;F17908&amp;G17908&amp;H17908</f>
        <v>CONJUNTO DE MATERIAIS PARA RAMAL PREDIAL EM PVC RQ,DIAMETRODE 3/4",PADRAO NORMAL,LIGADO EM DISTRIBUIDOR DE FERRO FUNDIDO K-7 OU PVC COM DIAMETRO DE 100MM(4").FORNECIMENTO E COLOCACAO</v>
      </c>
      <c r="C17908" s="749" t="s">
        <v>41952</v>
      </c>
      <c r="D17908" s="749" t="s">
        <v>41972</v>
      </c>
      <c r="E17908" s="749" t="s">
        <v>41976</v>
      </c>
      <c r="F17908" s="749" t="s">
        <v>14337</v>
      </c>
      <c r="I17908" s="749" t="s">
        <v>30</v>
      </c>
      <c r="J17908" s="749" t="n">
        <v>301.36</v>
      </c>
    </row>
    <row collapsed="false" customFormat="false" customHeight="true" hidden="true" ht="12.75" outlineLevel="0" r="17909">
      <c r="A17909" s="749" t="s">
        <v>41977</v>
      </c>
      <c r="B17909" s="749" t="str">
        <f aca="false">C17909&amp;D17909&amp;E17909&amp;F17909&amp;G17909&amp;H17909</f>
        <v>CONJUNTO DE MATERIAIS PARA RAMAL PREDIAL EM PVC RQ,DIAMETRODE 3/4",PADRAO NORMAL,LIGADO EM DISTRIBUIDOR DE FERRO FUNDIDO K-7 OU PVC COM DIAMETRO DE 100MM(4").FORNECIMENTO E COLOCACAO</v>
      </c>
      <c r="C17909" s="749" t="s">
        <v>41952</v>
      </c>
      <c r="D17909" s="749" t="s">
        <v>41972</v>
      </c>
      <c r="E17909" s="749" t="s">
        <v>41976</v>
      </c>
      <c r="F17909" s="749" t="s">
        <v>14337</v>
      </c>
      <c r="I17909" s="749" t="s">
        <v>30</v>
      </c>
      <c r="J17909" s="749" t="n">
        <v>297.57</v>
      </c>
    </row>
    <row collapsed="false" customFormat="false" customHeight="true" hidden="true" ht="12.75" outlineLevel="0" r="17910">
      <c r="A17910" s="749" t="s">
        <v>41978</v>
      </c>
      <c r="B17910" s="749" t="str">
        <f aca="false">C17910&amp;D17910&amp;E17910&amp;F17910&amp;G17910&amp;H17910</f>
        <v>CONJUNTO DE MATERIAIS PARA RAMAL PREDIAL EM PVC RQ,DIAMETRO DE 1",PADRAO NORMAL,LIGADO EM DISTRIBUIDOR DE PVC COM DIAMETRO DE 50MM(2").FORNECIMENTO E COLOCACAO</v>
      </c>
      <c r="C17910" s="749" t="s">
        <v>41952</v>
      </c>
      <c r="D17910" s="749" t="s">
        <v>41979</v>
      </c>
      <c r="E17910" s="749" t="s">
        <v>41980</v>
      </c>
      <c r="I17910" s="749" t="s">
        <v>30</v>
      </c>
      <c r="J17910" s="749" t="n">
        <v>531.13</v>
      </c>
    </row>
    <row collapsed="false" customFormat="false" customHeight="true" hidden="true" ht="12.75" outlineLevel="0" r="17911">
      <c r="A17911" s="749" t="s">
        <v>41981</v>
      </c>
      <c r="B17911" s="749" t="str">
        <f aca="false">C17911&amp;D17911&amp;E17911&amp;F17911&amp;G17911&amp;H17911</f>
        <v>CONJUNTO DE MATERIAIS PARA RAMAL PREDIAL EM PVC RQ,DIAMETRO DE 1",PADRAO NORMAL,LIGADO EM DISTRIBUIDOR DE PVC COM DIAMETRO DE 50MM(2").FORNECIMENTO E COLOCACAO</v>
      </c>
      <c r="C17911" s="749" t="s">
        <v>41952</v>
      </c>
      <c r="D17911" s="749" t="s">
        <v>41979</v>
      </c>
      <c r="E17911" s="749" t="s">
        <v>41980</v>
      </c>
      <c r="I17911" s="749" t="s">
        <v>30</v>
      </c>
      <c r="J17911" s="749" t="n">
        <v>526.87</v>
      </c>
    </row>
    <row collapsed="false" customFormat="false" customHeight="true" hidden="true" ht="12.75" outlineLevel="0" r="17912">
      <c r="A17912" s="749" t="s">
        <v>41982</v>
      </c>
      <c r="B17912" s="749" t="str">
        <f aca="false">C17912&amp;D17912&amp;E17912&amp;F17912&amp;G17912&amp;H17912</f>
        <v>CONJUNTO DE MATERIAIS PARA RAMAL PREDIAL EM PVC RQ,DIAMETRODE 1",PADRAO NORMAL,LIGADO EM DISTRIBUIDOR DE FERRO FUNDIDOK-7 OU PVC COM DIAMETRO DE 75MM(3").FORNECIMENTO E COLOCACAO</v>
      </c>
      <c r="C17912" s="749" t="s">
        <v>41952</v>
      </c>
      <c r="D17912" s="749" t="s">
        <v>41983</v>
      </c>
      <c r="E17912" s="749" t="s">
        <v>41984</v>
      </c>
      <c r="I17912" s="749" t="s">
        <v>30</v>
      </c>
      <c r="J17912" s="749" t="n">
        <v>534.89</v>
      </c>
    </row>
    <row collapsed="false" customFormat="false" customHeight="true" hidden="true" ht="12.75" outlineLevel="0" r="17913">
      <c r="A17913" s="749" t="s">
        <v>41985</v>
      </c>
      <c r="B17913" s="749" t="str">
        <f aca="false">C17913&amp;D17913&amp;E17913&amp;F17913&amp;G17913&amp;H17913</f>
        <v>CONJUNTO DE MATERIAIS PARA RAMAL PREDIAL EM PVC RQ,DIAMETRODE 1",PADRAO NORMAL,LIGADO EM DISTRIBUIDOR DE FERRO FUNDIDOK-7 OU PVC COM DIAMETRO DE 75MM(3").FORNECIMENTO E COLOCACAO</v>
      </c>
      <c r="C17913" s="749" t="s">
        <v>41952</v>
      </c>
      <c r="D17913" s="749" t="s">
        <v>41983</v>
      </c>
      <c r="E17913" s="749" t="s">
        <v>41984</v>
      </c>
      <c r="I17913" s="749" t="s">
        <v>30</v>
      </c>
      <c r="J17913" s="749" t="n">
        <v>530.15</v>
      </c>
    </row>
    <row collapsed="false" customFormat="false" customHeight="true" hidden="true" ht="12.75" outlineLevel="0" r="17914">
      <c r="A17914" s="749" t="s">
        <v>41986</v>
      </c>
      <c r="B17914" s="749" t="str">
        <f aca="false">C17914&amp;D17914&amp;E17914&amp;F17914&amp;G17914&amp;H17914</f>
        <v>CONJUNTO DE MATERIAIS PARA RAMAL PREDIAL EM PVC RQ,DIAMETRODE 1",PADRAO NORMAL,LIGADO EM DISTRIBUIDOR DE FERRO FUNDIDOK-7 OU PVC COM DIAMETRO DE 100MM(4").FORNECIMENTO E COLOCACAO</v>
      </c>
      <c r="C17914" s="749" t="s">
        <v>41952</v>
      </c>
      <c r="D17914" s="749" t="s">
        <v>41983</v>
      </c>
      <c r="E17914" s="749" t="s">
        <v>41987</v>
      </c>
      <c r="F17914" s="749" t="s">
        <v>11365</v>
      </c>
      <c r="I17914" s="749" t="s">
        <v>30</v>
      </c>
      <c r="J17914" s="749" t="n">
        <v>543.48</v>
      </c>
    </row>
    <row collapsed="false" customFormat="false" customHeight="true" hidden="true" ht="12.75" outlineLevel="0" r="17915">
      <c r="A17915" s="749" t="s">
        <v>41988</v>
      </c>
      <c r="B17915" s="749" t="str">
        <f aca="false">C17915&amp;D17915&amp;E17915&amp;F17915&amp;G17915&amp;H17915</f>
        <v>CONJUNTO DE MATERIAIS PARA RAMAL PREDIAL EM PVC RQ,DIAMETRODE 1",PADRAO NORMAL,LIGADO EM DISTRIBUIDOR DE FERRO FUNDIDOK-7 OU PVC COM DIAMETRO DE 100MM(4").FORNECIMENTO E COLOCACAO</v>
      </c>
      <c r="C17915" s="749" t="s">
        <v>41952</v>
      </c>
      <c r="D17915" s="749" t="s">
        <v>41983</v>
      </c>
      <c r="E17915" s="749" t="s">
        <v>41987</v>
      </c>
      <c r="F17915" s="749" t="s">
        <v>11365</v>
      </c>
      <c r="I17915" s="749" t="s">
        <v>30</v>
      </c>
      <c r="J17915" s="749" t="n">
        <v>538.27</v>
      </c>
    </row>
    <row collapsed="false" customFormat="false" customHeight="true" hidden="true" ht="12.75" outlineLevel="0" r="17916">
      <c r="A17916" s="749" t="s">
        <v>41989</v>
      </c>
      <c r="B17916" s="749" t="str">
        <f aca="false">C17916&amp;D17916&amp;E17916&amp;F17916&amp;G17916&amp;H17916</f>
        <v>INSTALACAO DE RAMAL PREDIAL NAO EXECUTADO POR TOTAL IMPOSSIBILIDADE</v>
      </c>
      <c r="C17916" s="749" t="s">
        <v>41990</v>
      </c>
      <c r="D17916" s="749" t="s">
        <v>41991</v>
      </c>
      <c r="I17916" s="749" t="s">
        <v>30</v>
      </c>
      <c r="J17916" s="749" t="n">
        <v>35.47</v>
      </c>
    </row>
    <row collapsed="false" customFormat="false" customHeight="true" hidden="true" ht="12.75" outlineLevel="0" r="17917">
      <c r="A17917" s="749" t="s">
        <v>41992</v>
      </c>
      <c r="B17917" s="749" t="str">
        <f aca="false">C17917&amp;D17917&amp;E17917&amp;F17917&amp;G17917&amp;H17917</f>
        <v>INSTALACAO DE RAMAL PREDIAL NAO EXECUTADO POR TOTAL IMPOSSIBILIDADE</v>
      </c>
      <c r="C17917" s="749" t="s">
        <v>41990</v>
      </c>
      <c r="D17917" s="749" t="s">
        <v>41991</v>
      </c>
      <c r="I17917" s="749" t="s">
        <v>30</v>
      </c>
      <c r="J17917" s="749" t="n">
        <v>30.73</v>
      </c>
    </row>
    <row collapsed="false" customFormat="false" customHeight="true" hidden="true" ht="12.75" outlineLevel="0" r="17918">
      <c r="A17918" s="749" t="s">
        <v>41993</v>
      </c>
      <c r="B17918" s="749" t="str">
        <f aca="false">C17918&amp;D17918&amp;E17918&amp;F17918&amp;G17918&amp;H17918</f>
        <v>PREPARO E ASSENTAMENTO DE CAVALETE PADRAO NORMAL CEDAE COM DIAMETRO DE 1/2",EXCLUSIVE FORNECIMENTO DE TUBOS,PECAS E REGISTROS</v>
      </c>
      <c r="C17918" s="749" t="s">
        <v>41994</v>
      </c>
      <c r="D17918" s="749" t="s">
        <v>41995</v>
      </c>
      <c r="E17918" s="749" t="s">
        <v>41996</v>
      </c>
      <c r="I17918" s="749" t="s">
        <v>30</v>
      </c>
      <c r="J17918" s="749" t="n">
        <v>37.95</v>
      </c>
    </row>
    <row collapsed="false" customFormat="false" customHeight="true" hidden="true" ht="12.75" outlineLevel="0" r="17919">
      <c r="A17919" s="749" t="s">
        <v>41997</v>
      </c>
      <c r="B17919" s="749" t="str">
        <f aca="false">C17919&amp;D17919&amp;E17919&amp;F17919&amp;G17919&amp;H17919</f>
        <v>PREPARO E ASSENTAMENTO DE CAVALETE PADRAO NORMAL CEDAE COM DIAMETRO DE 1/2",EXCLUSIVE FORNECIMENTO DE TUBOS,PECAS E REGISTROS</v>
      </c>
      <c r="C17919" s="749" t="s">
        <v>41994</v>
      </c>
      <c r="D17919" s="749" t="s">
        <v>41995</v>
      </c>
      <c r="E17919" s="749" t="s">
        <v>41996</v>
      </c>
      <c r="I17919" s="749" t="s">
        <v>30</v>
      </c>
      <c r="J17919" s="749" t="n">
        <v>32.88</v>
      </c>
    </row>
    <row collapsed="false" customFormat="false" customHeight="true" hidden="true" ht="12.75" outlineLevel="0" r="17920">
      <c r="A17920" s="749" t="s">
        <v>41998</v>
      </c>
      <c r="B17920" s="749" t="str">
        <f aca="false">C17920&amp;D17920&amp;E17920&amp;F17920&amp;G17920&amp;H17920</f>
        <v>PREPARO E ASSENTAMENTO DE CAVALETE PADRAO NORMAL CEDAE COM DIAMETRO DE 3/4",EXCLUSIVE FORNECIMENTO DE TUBOS,PECAS E REGISTROS</v>
      </c>
      <c r="C17920" s="749" t="s">
        <v>41994</v>
      </c>
      <c r="D17920" s="749" t="s">
        <v>41999</v>
      </c>
      <c r="E17920" s="749" t="s">
        <v>41996</v>
      </c>
      <c r="I17920" s="749" t="s">
        <v>30</v>
      </c>
      <c r="J17920" s="749" t="n">
        <v>46.46</v>
      </c>
    </row>
    <row collapsed="false" customFormat="false" customHeight="true" hidden="true" ht="12.75" outlineLevel="0" r="17921">
      <c r="A17921" s="749" t="s">
        <v>42000</v>
      </c>
      <c r="B17921" s="749" t="str">
        <f aca="false">C17921&amp;D17921&amp;E17921&amp;F17921&amp;G17921&amp;H17921</f>
        <v>PREPARO E ASSENTAMENTO DE CAVALETE PADRAO NORMAL CEDAE COM DIAMETRO DE 3/4",EXCLUSIVE FORNECIMENTO DE TUBOS,PECAS E REGISTROS</v>
      </c>
      <c r="C17921" s="749" t="s">
        <v>41994</v>
      </c>
      <c r="D17921" s="749" t="s">
        <v>41999</v>
      </c>
      <c r="E17921" s="749" t="s">
        <v>41996</v>
      </c>
      <c r="I17921" s="749" t="s">
        <v>30</v>
      </c>
      <c r="J17921" s="749" t="n">
        <v>40.26</v>
      </c>
    </row>
    <row collapsed="false" customFormat="false" customHeight="true" hidden="true" ht="12.75" outlineLevel="0" r="17922">
      <c r="A17922" s="749" t="s">
        <v>42001</v>
      </c>
      <c r="B17922" s="749" t="str">
        <f aca="false">C17922&amp;D17922&amp;E17922&amp;F17922&amp;G17922&amp;H17922</f>
        <v>PREPARO E ASSENTAMENTO DE CAVALETE PADRAO NORMAL CEDAE COM DIAMETRO DE 1",EXCLUSIVE FORNECIMENTO DE TUBOS,PECAS E REGISTROS</v>
      </c>
      <c r="C17922" s="749" t="s">
        <v>41994</v>
      </c>
      <c r="D17922" s="749" t="s">
        <v>42002</v>
      </c>
      <c r="E17922" s="749" t="s">
        <v>42003</v>
      </c>
      <c r="I17922" s="749" t="s">
        <v>30</v>
      </c>
      <c r="J17922" s="749" t="n">
        <v>63.85</v>
      </c>
    </row>
    <row collapsed="false" customFormat="false" customHeight="true" hidden="true" ht="12.75" outlineLevel="0" r="17923">
      <c r="A17923" s="749" t="s">
        <v>42004</v>
      </c>
      <c r="B17923" s="749" t="str">
        <f aca="false">C17923&amp;D17923&amp;E17923&amp;F17923&amp;G17923&amp;H17923</f>
        <v>PREPARO E ASSENTAMENTO DE CAVALETE PADRAO NORMAL CEDAE COM DIAMETRO DE 1",EXCLUSIVE FORNECIMENTO DE TUBOS,PECAS E REGISTROS</v>
      </c>
      <c r="C17923" s="749" t="s">
        <v>41994</v>
      </c>
      <c r="D17923" s="749" t="s">
        <v>42002</v>
      </c>
      <c r="E17923" s="749" t="s">
        <v>42003</v>
      </c>
      <c r="I17923" s="749" t="s">
        <v>30</v>
      </c>
      <c r="J17923" s="749" t="n">
        <v>55.32</v>
      </c>
    </row>
    <row collapsed="false" customFormat="false" customHeight="true" hidden="true" ht="12.75" outlineLevel="0" r="17924">
      <c r="A17924" s="749" t="s">
        <v>42005</v>
      </c>
      <c r="B17924" s="749" t="str">
        <f aca="false">C17924&amp;D17924&amp;E17924&amp;F17924&amp;G17924&amp;H17924</f>
        <v>PREPARO E ASSENTAMENTO DE CAVALETE PADRAO NORMAL CEDAE COM DIAMETRO DE 1.1/2",EXCLUSIVE FORNECIMENTO DE TUBOS,PECAS E REGISTROS</v>
      </c>
      <c r="C17924" s="749" t="s">
        <v>41994</v>
      </c>
      <c r="D17924" s="749" t="s">
        <v>42006</v>
      </c>
      <c r="E17924" s="749" t="s">
        <v>42007</v>
      </c>
      <c r="I17924" s="749" t="s">
        <v>30</v>
      </c>
      <c r="J17924" s="749" t="n">
        <v>97.55</v>
      </c>
    </row>
    <row collapsed="false" customFormat="false" customHeight="true" hidden="true" ht="12.75" outlineLevel="0" r="17925">
      <c r="A17925" s="749" t="s">
        <v>42008</v>
      </c>
      <c r="B17925" s="749" t="str">
        <f aca="false">C17925&amp;D17925&amp;E17925&amp;F17925&amp;G17925&amp;H17925</f>
        <v>PREPARO E ASSENTAMENTO DE CAVALETE PADRAO NORMAL CEDAE COM DIAMETRO DE 1.1/2",EXCLUSIVE FORNECIMENTO DE TUBOS,PECAS E REGISTROS</v>
      </c>
      <c r="C17925" s="749" t="s">
        <v>41994</v>
      </c>
      <c r="D17925" s="749" t="s">
        <v>42006</v>
      </c>
      <c r="E17925" s="749" t="s">
        <v>42007</v>
      </c>
      <c r="I17925" s="749" t="s">
        <v>30</v>
      </c>
      <c r="J17925" s="749" t="n">
        <v>84.52</v>
      </c>
    </row>
    <row collapsed="false" customFormat="false" customHeight="true" hidden="true" ht="12.75" outlineLevel="0" r="17926">
      <c r="A17926" s="749" t="s">
        <v>42009</v>
      </c>
      <c r="B17926" s="749" t="str">
        <f aca="false">C17926&amp;D17926&amp;E17926&amp;F17926&amp;G17926&amp;H17926</f>
        <v>PREPARO E ASSENTAMENTO DE CAVALETE PADRAO NORMAL CEDAE COM DIAMETRO DE 2",EXCLUSIVE FORNECIMENTO DE TUBOS,PECAS E REGISTROS</v>
      </c>
      <c r="C17926" s="749" t="s">
        <v>41994</v>
      </c>
      <c r="D17926" s="749" t="s">
        <v>42010</v>
      </c>
      <c r="E17926" s="749" t="s">
        <v>42003</v>
      </c>
      <c r="I17926" s="749" t="s">
        <v>30</v>
      </c>
      <c r="J17926" s="749" t="n">
        <v>131.96</v>
      </c>
    </row>
    <row collapsed="false" customFormat="false" customHeight="true" hidden="true" ht="12.75" outlineLevel="0" r="17927">
      <c r="A17927" s="749" t="s">
        <v>42011</v>
      </c>
      <c r="B17927" s="749" t="str">
        <f aca="false">C17927&amp;D17927&amp;E17927&amp;F17927&amp;G17927&amp;H17927</f>
        <v>PREPARO E ASSENTAMENTO DE CAVALETE PADRAO NORMAL CEDAE COM DIAMETRO DE 2",EXCLUSIVE FORNECIMENTO DE TUBOS,PECAS E REGISTROS</v>
      </c>
      <c r="C17927" s="749" t="s">
        <v>41994</v>
      </c>
      <c r="D17927" s="749" t="s">
        <v>42010</v>
      </c>
      <c r="E17927" s="749" t="s">
        <v>42003</v>
      </c>
      <c r="I17927" s="749" t="s">
        <v>30</v>
      </c>
      <c r="J17927" s="749" t="n">
        <v>114.33</v>
      </c>
    </row>
    <row collapsed="false" customFormat="false" customHeight="true" hidden="true" ht="12.75" outlineLevel="0" r="17928">
      <c r="A17928" s="749" t="s">
        <v>42012</v>
      </c>
      <c r="B17928" s="749" t="str">
        <f aca="false">C17928&amp;D17928&amp;E17928&amp;F17928&amp;G17928&amp;H17928</f>
        <v>PREPARO E ASSENTAMENTO DE CAVALETE TIPO KIT PVC DE 1/2",EXCLUSIVE FORNECIMENTO DO MATERIAL</v>
      </c>
      <c r="C17928" s="749" t="s">
        <v>42013</v>
      </c>
      <c r="D17928" s="749" t="s">
        <v>42014</v>
      </c>
      <c r="I17928" s="749" t="s">
        <v>30</v>
      </c>
      <c r="J17928" s="749" t="n">
        <v>14.18</v>
      </c>
    </row>
    <row collapsed="false" customFormat="false" customHeight="true" hidden="true" ht="12.75" outlineLevel="0" r="17929">
      <c r="A17929" s="749" t="s">
        <v>42015</v>
      </c>
      <c r="B17929" s="749" t="str">
        <f aca="false">C17929&amp;D17929&amp;E17929&amp;F17929&amp;G17929&amp;H17929</f>
        <v>PREPARO E ASSENTAMENTO DE CAVALETE TIPO KIT PVC DE 1/2",EXCLUSIVE FORNECIMENTO DO MATERIAL</v>
      </c>
      <c r="C17929" s="749" t="s">
        <v>42013</v>
      </c>
      <c r="D17929" s="749" t="s">
        <v>42014</v>
      </c>
      <c r="I17929" s="749" t="s">
        <v>30</v>
      </c>
      <c r="J17929" s="749" t="n">
        <v>12.29</v>
      </c>
    </row>
    <row collapsed="false" customFormat="false" customHeight="true" hidden="true" ht="12.75" outlineLevel="0" r="17930">
      <c r="A17930" s="749" t="s">
        <v>42016</v>
      </c>
      <c r="B17930" s="749" t="str">
        <f aca="false">C17930&amp;D17930&amp;E17930&amp;F17930&amp;G17930&amp;H17930</f>
        <v>PREPARO E ASSENTAMENTO DE CAVALETE TIPO KIT PVC DE 3/4",EXCLUSIVE FORNECIMENTO DO MATERIAL</v>
      </c>
      <c r="C17930" s="749" t="s">
        <v>42017</v>
      </c>
      <c r="D17930" s="749" t="s">
        <v>42014</v>
      </c>
      <c r="I17930" s="749" t="s">
        <v>30</v>
      </c>
      <c r="J17930" s="749" t="n">
        <v>17.02</v>
      </c>
    </row>
    <row collapsed="false" customFormat="false" customHeight="true" hidden="true" ht="12.75" outlineLevel="0" r="17931">
      <c r="A17931" s="749" t="s">
        <v>42018</v>
      </c>
      <c r="B17931" s="749" t="str">
        <f aca="false">C17931&amp;D17931&amp;E17931&amp;F17931&amp;G17931&amp;H17931</f>
        <v>PREPARO E ASSENTAMENTO DE CAVALETE TIPO KIT PVC DE 3/4",EXCLUSIVE FORNECIMENTO DO MATERIAL</v>
      </c>
      <c r="C17931" s="749" t="s">
        <v>42017</v>
      </c>
      <c r="D17931" s="749" t="s">
        <v>42014</v>
      </c>
      <c r="I17931" s="749" t="s">
        <v>30</v>
      </c>
      <c r="J17931" s="749" t="n">
        <v>14.75</v>
      </c>
    </row>
    <row collapsed="false" customFormat="false" customHeight="true" hidden="true" ht="12.75" outlineLevel="0" r="17932">
      <c r="A17932" s="749" t="s">
        <v>42019</v>
      </c>
      <c r="B17932" s="749" t="str">
        <f aca="false">C17932&amp;D17932&amp;E17932&amp;F17932&amp;G17932&amp;H17932</f>
        <v>ASSENTAMENTO OU TRANSFERENCIA DE RAMAL PREDIAL DE AGUA EM TUBO DE PEAD 20MM OU PVC DE 1/2",LIGADO EM DISTRIBUIDOR DE PVC A CAVALETE,OU A RAMAL ANTIGO,EXCLUSIVE FORNECIMENTO DOS MATERIAIS,ABERTURA E FECHAMENTO DA VALA</v>
      </c>
      <c r="C17932" s="749" t="s">
        <v>42020</v>
      </c>
      <c r="D17932" s="749" t="s">
        <v>42021</v>
      </c>
      <c r="E17932" s="749" t="s">
        <v>42022</v>
      </c>
      <c r="F17932" s="749" t="s">
        <v>42023</v>
      </c>
      <c r="I17932" s="749" t="s">
        <v>30</v>
      </c>
      <c r="J17932" s="749" t="n">
        <v>11.35</v>
      </c>
    </row>
    <row collapsed="false" customFormat="false" customHeight="true" hidden="true" ht="12.75" outlineLevel="0" r="17933">
      <c r="A17933" s="749" t="s">
        <v>42024</v>
      </c>
      <c r="B17933" s="749" t="str">
        <f aca="false">C17933&amp;D17933&amp;E17933&amp;F17933&amp;G17933&amp;H17933</f>
        <v>ASSENTAMENTO OU TRANSFERENCIA DE RAMAL PREDIAL DE AGUA EM TUBO DE PEAD 20MM OU PVC DE 1/2",LIGADO EM DISTRIBUIDOR DE PVC A CAVALETE,OU A RAMAL ANTIGO,EXCLUSIVE FORNECIMENTO DOS MATERIAIS,ABERTURA E FECHAMENTO DA VALA</v>
      </c>
      <c r="C17933" s="749" t="s">
        <v>42020</v>
      </c>
      <c r="D17933" s="749" t="s">
        <v>42021</v>
      </c>
      <c r="E17933" s="749" t="s">
        <v>42022</v>
      </c>
      <c r="F17933" s="749" t="s">
        <v>42023</v>
      </c>
      <c r="I17933" s="749" t="s">
        <v>30</v>
      </c>
      <c r="J17933" s="749" t="n">
        <v>9.83</v>
      </c>
    </row>
    <row collapsed="false" customFormat="false" customHeight="true" hidden="true" ht="12.75" outlineLevel="0" r="17934">
      <c r="A17934" s="749" t="s">
        <v>42025</v>
      </c>
      <c r="B17934" s="749" t="str">
        <f aca="false">C17934&amp;D17934&amp;E17934&amp;F17934&amp;G17934&amp;H17934</f>
        <v>ASSENTAMENTO OU TRANSFERENCIA DE RAMAL PREDIAL DE AGUA EM TUBO DE PEAD 20MM OU PVC DE 1/2",LIGADO EM DISTRIBUIDOR DE FERRO FUNDIDO A CAVALETE,OU A RAMAL ANTIGO,EXCLUSIVE FORNECIMENTO DOS MATERIAS,ABERTURA E FECHAMENTO DA VALA</v>
      </c>
      <c r="C17934" s="749" t="s">
        <v>42020</v>
      </c>
      <c r="D17934" s="749" t="s">
        <v>42026</v>
      </c>
      <c r="E17934" s="749" t="s">
        <v>42027</v>
      </c>
      <c r="F17934" s="749" t="s">
        <v>42028</v>
      </c>
      <c r="I17934" s="749" t="s">
        <v>30</v>
      </c>
      <c r="J17934" s="749" t="n">
        <v>18.44</v>
      </c>
    </row>
    <row collapsed="false" customFormat="false" customHeight="true" hidden="true" ht="12.75" outlineLevel="0" r="17935">
      <c r="A17935" s="749" t="s">
        <v>42029</v>
      </c>
      <c r="B17935" s="749" t="str">
        <f aca="false">C17935&amp;D17935&amp;E17935&amp;F17935&amp;G17935&amp;H17935</f>
        <v>ASSENTAMENTO OU TRANSFERENCIA DE RAMAL PREDIAL DE AGUA EM TUBO DE PEAD 20MM OU PVC DE 1/2",LIGADO EM DISTRIBUIDOR DE FERRO FUNDIDO A CAVALETE,OU A RAMAL ANTIGO,EXCLUSIVE FORNECIMENTO DOS MATERIAS,ABERTURA E FECHAMENTO DA VALA</v>
      </c>
      <c r="C17935" s="749" t="s">
        <v>42020</v>
      </c>
      <c r="D17935" s="749" t="s">
        <v>42026</v>
      </c>
      <c r="E17935" s="749" t="s">
        <v>42027</v>
      </c>
      <c r="F17935" s="749" t="s">
        <v>42028</v>
      </c>
      <c r="I17935" s="749" t="s">
        <v>30</v>
      </c>
      <c r="J17935" s="749" t="n">
        <v>15.98</v>
      </c>
    </row>
    <row collapsed="false" customFormat="false" customHeight="true" hidden="true" ht="12.75" outlineLevel="0" r="17936">
      <c r="A17936" s="749" t="s">
        <v>42030</v>
      </c>
      <c r="B17936" s="749" t="str">
        <f aca="false">C17936&amp;D17936&amp;E17936&amp;F17936&amp;G17936&amp;H17936</f>
        <v>ASSENTAMENTO OU TRANSFERENCIA DE RAMAL PREDIAL DE AGUA EM TUBO DE PEAD 32MM OU PVC DE 3/4",LIGADO EM DISTRIBUIDOR DE PVC A CAVALETE,OU RAMAL ANTIGO,EXCLUSIVE O FORNECIMENTO DOS MATERIAIS,ABERTURA E FECHAMENTO DA VALA</v>
      </c>
      <c r="C17936" s="749" t="s">
        <v>42020</v>
      </c>
      <c r="D17936" s="749" t="s">
        <v>42031</v>
      </c>
      <c r="E17936" s="749" t="s">
        <v>42032</v>
      </c>
      <c r="F17936" s="749" t="s">
        <v>42023</v>
      </c>
      <c r="I17936" s="749" t="s">
        <v>30</v>
      </c>
      <c r="J17936" s="749" t="n">
        <v>12.77</v>
      </c>
    </row>
    <row collapsed="false" customFormat="false" customHeight="true" hidden="true" ht="12.75" outlineLevel="0" r="17937">
      <c r="A17937" s="749" t="s">
        <v>42033</v>
      </c>
      <c r="B17937" s="749" t="str">
        <f aca="false">C17937&amp;D17937&amp;E17937&amp;F17937&amp;G17937&amp;H17937</f>
        <v>ASSENTAMENTO OU TRANSFERENCIA DE RAMAL PREDIAL DE AGUA EM TUBO DE PEAD 32MM OU PVC DE 3/4",LIGADO EM DISTRIBUIDOR DE PVC A CAVALETE,OU RAMAL ANTIGO,EXCLUSIVE O FORNECIMENTO DOS MATERIAIS,ABERTURA E FECHAMENTO DA VALA</v>
      </c>
      <c r="C17937" s="749" t="s">
        <v>42020</v>
      </c>
      <c r="D17937" s="749" t="s">
        <v>42031</v>
      </c>
      <c r="E17937" s="749" t="s">
        <v>42032</v>
      </c>
      <c r="F17937" s="749" t="s">
        <v>42023</v>
      </c>
      <c r="I17937" s="749" t="s">
        <v>30</v>
      </c>
      <c r="J17937" s="749" t="n">
        <v>11.06</v>
      </c>
    </row>
    <row collapsed="false" customFormat="false" customHeight="true" hidden="true" ht="12.75" outlineLevel="0" r="17938">
      <c r="A17938" s="749" t="s">
        <v>42034</v>
      </c>
      <c r="B17938" s="749" t="str">
        <f aca="false">C17938&amp;D17938&amp;E17938&amp;F17938&amp;G17938&amp;H17938</f>
        <v>ASSENTAMENTO OU TRANSFERENCIA DE RAMAL PREDIAL DE AGUA EM TUBO DE PEAD 32MM OU PVC DE 3/4",LIGADO EM DISTRIBUIDOR DE FERRO FUNDIDO A CAVALETE,OU A RAMAL ANTIGO,EXCLUSIVE FORNECIMENTO DOS MATERIAIS,ABERTURA E FECHAMENTO DE VALA</v>
      </c>
      <c r="C17938" s="749" t="s">
        <v>42020</v>
      </c>
      <c r="D17938" s="749" t="s">
        <v>42035</v>
      </c>
      <c r="E17938" s="749" t="s">
        <v>42027</v>
      </c>
      <c r="F17938" s="749" t="s">
        <v>42036</v>
      </c>
      <c r="I17938" s="749" t="s">
        <v>30</v>
      </c>
      <c r="J17938" s="749" t="n">
        <v>19.86</v>
      </c>
    </row>
    <row collapsed="false" customFormat="false" customHeight="true" hidden="true" ht="12.75" outlineLevel="0" r="17939">
      <c r="A17939" s="749" t="s">
        <v>42037</v>
      </c>
      <c r="B17939" s="749" t="str">
        <f aca="false">C17939&amp;D17939&amp;E17939&amp;F17939&amp;G17939&amp;H17939</f>
        <v>ASSENTAMENTO OU TRANSFERENCIA DE RAMAL PREDIAL DE AGUA EM TUBO DE PEAD 32MM OU PVC DE 3/4",LIGADO EM DISTRIBUIDOR DE FERRO FUNDIDO A CAVALETE,OU A RAMAL ANTIGO,EXCLUSIVE FORNECIMENTO DOS MATERIAIS,ABERTURA E FECHAMENTO DE VALA</v>
      </c>
      <c r="C17939" s="749" t="s">
        <v>42020</v>
      </c>
      <c r="D17939" s="749" t="s">
        <v>42035</v>
      </c>
      <c r="E17939" s="749" t="s">
        <v>42027</v>
      </c>
      <c r="F17939" s="749" t="s">
        <v>42036</v>
      </c>
      <c r="I17939" s="749" t="s">
        <v>30</v>
      </c>
      <c r="J17939" s="749" t="n">
        <v>17.21</v>
      </c>
    </row>
    <row collapsed="false" customFormat="false" customHeight="true" hidden="true" ht="12.75" outlineLevel="0" r="17940">
      <c r="A17940" s="749" t="s">
        <v>42038</v>
      </c>
      <c r="B17940" s="749" t="str">
        <f aca="false">C17940&amp;D17940&amp;E17940&amp;F17940&amp;G17940&amp;H17940</f>
        <v>ASSENTAMENTO OU TRANSFERENCIA DE RAMAL PREDIAL DE AGUA EM TUBO DE PVC DE 1",LIGADO EM DISTRIBUIDOR DE PVC A CAVALETE,OUA RAMAL ANTIGO,EXCLUSIVE FORNECIMENTO DOS MATERIAIS,ABERTURA E FECHAMENTO DE VALA</v>
      </c>
      <c r="C17940" s="749" t="s">
        <v>42020</v>
      </c>
      <c r="D17940" s="749" t="s">
        <v>42039</v>
      </c>
      <c r="E17940" s="749" t="s">
        <v>42040</v>
      </c>
      <c r="F17940" s="749" t="s">
        <v>42041</v>
      </c>
      <c r="I17940" s="749" t="s">
        <v>30</v>
      </c>
      <c r="J17940" s="749" t="n">
        <v>14.54</v>
      </c>
    </row>
    <row collapsed="false" customFormat="false" customHeight="true" hidden="true" ht="12.75" outlineLevel="0" r="17941">
      <c r="A17941" s="749" t="s">
        <v>42042</v>
      </c>
      <c r="B17941" s="749" t="str">
        <f aca="false">C17941&amp;D17941&amp;E17941&amp;F17941&amp;G17941&amp;H17941</f>
        <v>ASSENTAMENTO OU TRANSFERENCIA DE RAMAL PREDIAL DE AGUA EM TUBO DE PVC DE 1",LIGADO EM DISTRIBUIDOR DE PVC A CAVALETE,OUA RAMAL ANTIGO,EXCLUSIVE FORNECIMENTO DOS MATERIAIS,ABERTURA E FECHAMENTO DE VALA</v>
      </c>
      <c r="C17941" s="749" t="s">
        <v>42020</v>
      </c>
      <c r="D17941" s="749" t="s">
        <v>42039</v>
      </c>
      <c r="E17941" s="749" t="s">
        <v>42040</v>
      </c>
      <c r="F17941" s="749" t="s">
        <v>42041</v>
      </c>
      <c r="I17941" s="749" t="s">
        <v>30</v>
      </c>
      <c r="J17941" s="749" t="n">
        <v>12.6</v>
      </c>
    </row>
    <row collapsed="false" customFormat="false" customHeight="true" hidden="true" ht="12.75" outlineLevel="0" r="17942">
      <c r="A17942" s="749" t="s">
        <v>42043</v>
      </c>
      <c r="B17942" s="749" t="str">
        <f aca="false">C17942&amp;D17942&amp;E17942&amp;F17942&amp;G17942&amp;H17942</f>
        <v>ASSENTAMENTO OU TRANSFERENCIA DE RAMAL PREDIAL DE AGUA EM TUNO DE PVC DE 1",LIGADO EM DISTRIBUIDOR DE FERRO FUNDIDO A CAVALETE,OU A RAMAL ANTIGO,EXCLUSIVE FORNECIMENTO DOS MATERIAIS,ABERTURA E FECHAMENTO DE VALA</v>
      </c>
      <c r="C17942" s="749" t="s">
        <v>42020</v>
      </c>
      <c r="D17942" s="749" t="s">
        <v>42044</v>
      </c>
      <c r="E17942" s="749" t="s">
        <v>42045</v>
      </c>
      <c r="F17942" s="749" t="s">
        <v>42046</v>
      </c>
      <c r="I17942" s="749" t="s">
        <v>30</v>
      </c>
      <c r="J17942" s="749" t="n">
        <v>21.63</v>
      </c>
    </row>
    <row collapsed="false" customFormat="false" customHeight="true" hidden="true" ht="12.75" outlineLevel="0" r="17943">
      <c r="A17943" s="749" t="s">
        <v>42047</v>
      </c>
      <c r="B17943" s="749" t="str">
        <f aca="false">C17943&amp;D17943&amp;E17943&amp;F17943&amp;G17943&amp;H17943</f>
        <v>ASSENTAMENTO OU TRANSFERENCIA DE RAMAL PREDIAL DE AGUA EM TUNO DE PVC DE 1",LIGADO EM DISTRIBUIDOR DE FERRO FUNDIDO A CAVALETE,OU A RAMAL ANTIGO,EXCLUSIVE FORNECIMENTO DOS MATERIAIS,ABERTURA E FECHAMENTO DE VALA</v>
      </c>
      <c r="C17943" s="749" t="s">
        <v>42020</v>
      </c>
      <c r="D17943" s="749" t="s">
        <v>42044</v>
      </c>
      <c r="E17943" s="749" t="s">
        <v>42045</v>
      </c>
      <c r="F17943" s="749" t="s">
        <v>42046</v>
      </c>
      <c r="I17943" s="749" t="s">
        <v>30</v>
      </c>
      <c r="J17943" s="749" t="n">
        <v>18.74</v>
      </c>
    </row>
    <row collapsed="false" customFormat="false" customHeight="true" hidden="true" ht="12.75" outlineLevel="0" r="17944">
      <c r="A17944" s="749" t="s">
        <v>42048</v>
      </c>
      <c r="B17944" s="749" t="str">
        <f aca="false">C17944&amp;D17944&amp;E17944&amp;F17944&amp;G17944&amp;H17944</f>
        <v>ASSENTAMENTO OU TRANSFERENCIA DE RAMAL PREDIAL DE AGUA EM TUBO DE PVC DE 1.1/2" OU 2",LIGADO EM DISTRIBUIDOR DE PVC DE ATE 75MM DE DIAMETRO,EXCLUSIVE FORNECIMENTO DOS MATERIAIS,ABERTURA E FECHAMENTO DE VALA</v>
      </c>
      <c r="C17944" s="749" t="s">
        <v>42020</v>
      </c>
      <c r="D17944" s="749" t="s">
        <v>42049</v>
      </c>
      <c r="E17944" s="749" t="s">
        <v>42050</v>
      </c>
      <c r="F17944" s="749" t="s">
        <v>42051</v>
      </c>
      <c r="I17944" s="749" t="s">
        <v>30</v>
      </c>
      <c r="J17944" s="749" t="n">
        <v>51.43</v>
      </c>
    </row>
    <row collapsed="false" customFormat="false" customHeight="true" hidden="true" ht="12.75" outlineLevel="0" r="17945">
      <c r="A17945" s="749" t="s">
        <v>42052</v>
      </c>
      <c r="B17945" s="749" t="str">
        <f aca="false">C17945&amp;D17945&amp;E17945&amp;F17945&amp;G17945&amp;H17945</f>
        <v>ASSENTAMENTO OU TRANSFERENCIA DE RAMAL PREDIAL DE AGUA EM TUBO DE PVC DE 1.1/2" OU 2",LIGADO EM DISTRIBUIDOR DE PVC DE ATE 75MM DE DIAMETRO,EXCLUSIVE FORNECIMENTO DOS MATERIAIS,ABERTURA E FECHAMENTO DE VALA</v>
      </c>
      <c r="C17945" s="749" t="s">
        <v>42020</v>
      </c>
      <c r="D17945" s="749" t="s">
        <v>42049</v>
      </c>
      <c r="E17945" s="749" t="s">
        <v>42050</v>
      </c>
      <c r="F17945" s="749" t="s">
        <v>42051</v>
      </c>
      <c r="I17945" s="749" t="s">
        <v>30</v>
      </c>
      <c r="J17945" s="749" t="n">
        <v>44.56</v>
      </c>
    </row>
    <row collapsed="false" customFormat="false" customHeight="true" hidden="true" ht="12.75" outlineLevel="0" r="17946">
      <c r="A17946" s="749" t="s">
        <v>42053</v>
      </c>
      <c r="B17946" s="749" t="str">
        <f aca="false">C17946&amp;D17946&amp;E17946&amp;F17946&amp;G17946&amp;H17946</f>
        <v>ASSENTAMENTO OU TRANSFERENCIA DE RAMAL PREDIAL DE AGUA EM TUBO DE PVC DE 1.1/2" OU 2",LIGADO EM DISTRIBUIDOR DE PVC COMDIAMETRO DE 100 A 250MM,EXCLUSIVE FORNECIMENTO DOS MATERIAIS,ABERTURA E FECHAMENTO DE VALA</v>
      </c>
      <c r="C17946" s="749" t="s">
        <v>42020</v>
      </c>
      <c r="D17946" s="749" t="s">
        <v>42054</v>
      </c>
      <c r="E17946" s="749" t="s">
        <v>42055</v>
      </c>
      <c r="F17946" s="749" t="s">
        <v>42056</v>
      </c>
      <c r="I17946" s="749" t="s">
        <v>30</v>
      </c>
      <c r="J17946" s="749" t="n">
        <v>36.18</v>
      </c>
    </row>
    <row collapsed="false" customFormat="false" customHeight="true" hidden="true" ht="12.75" outlineLevel="0" r="17947">
      <c r="A17947" s="749" t="s">
        <v>42057</v>
      </c>
      <c r="B17947" s="749" t="str">
        <f aca="false">C17947&amp;D17947&amp;E17947&amp;F17947&amp;G17947&amp;H17947</f>
        <v>ASSENTAMENTO OU TRANSFERENCIA DE RAMAL PREDIAL DE AGUA EM TUBO DE PVC DE 1.1/2" OU 2",LIGADO EM DISTRIBUIDOR DE PVC COMDIAMETRO DE 100 A 250MM,EXCLUSIVE FORNECIMENTO DOS MATERIAIS,ABERTURA E FECHAMENTO DE VALA</v>
      </c>
      <c r="C17947" s="749" t="s">
        <v>42020</v>
      </c>
      <c r="D17947" s="749" t="s">
        <v>42054</v>
      </c>
      <c r="E17947" s="749" t="s">
        <v>42055</v>
      </c>
      <c r="F17947" s="749" t="s">
        <v>42056</v>
      </c>
      <c r="I17947" s="749" t="s">
        <v>30</v>
      </c>
      <c r="J17947" s="749" t="n">
        <v>31.34</v>
      </c>
    </row>
    <row collapsed="false" customFormat="false" customHeight="true" hidden="true" ht="12.75" outlineLevel="0" r="17948">
      <c r="A17948" s="749" t="s">
        <v>42058</v>
      </c>
      <c r="B17948" s="749" t="str">
        <f aca="false">C17948&amp;D17948&amp;E17948&amp;F17948&amp;G17948&amp;H17948</f>
        <v>ASSENTAMENTO OU TRANSFERENCIA DE RAMAL PREDIAL DE AGUA EM TUBO PVC DE 1.1/2" OU 2",LIGADO A DISTRIBUIDOR DE FERRO FUNDIDO K-7 OU K-9 COM DIAMETRO ATE 100MM,EXCLUSIVE FORNECIMENTO DOS MATERIAIS,ABERTURA E FECHAMENTO DE VALA</v>
      </c>
      <c r="C17948" s="749" t="s">
        <v>42020</v>
      </c>
      <c r="D17948" s="749" t="s">
        <v>42059</v>
      </c>
      <c r="E17948" s="749" t="s">
        <v>42060</v>
      </c>
      <c r="F17948" s="749" t="s">
        <v>42061</v>
      </c>
      <c r="I17948" s="749" t="s">
        <v>30</v>
      </c>
      <c r="J17948" s="749" t="n">
        <v>36.18</v>
      </c>
    </row>
    <row collapsed="false" customFormat="false" customHeight="true" hidden="true" ht="12.75" outlineLevel="0" r="17949">
      <c r="A17949" s="749" t="s">
        <v>42062</v>
      </c>
      <c r="B17949" s="749" t="str">
        <f aca="false">C17949&amp;D17949&amp;E17949&amp;F17949&amp;G17949&amp;H17949</f>
        <v>ASSENTAMENTO OU TRANSFERENCIA DE RAMAL PREDIAL DE AGUA EM TUBO PVC DE 1.1/2" OU 2",LIGADO A DISTRIBUIDOR DE FERRO FUNDIDO K-7 OU K-9 COM DIAMETRO ATE 100MM,EXCLUSIVE FORNECIMENTO DOS MATERIAIS,ABERTURA E FECHAMENTO DE VALA</v>
      </c>
      <c r="C17949" s="749" t="s">
        <v>42020</v>
      </c>
      <c r="D17949" s="749" t="s">
        <v>42059</v>
      </c>
      <c r="E17949" s="749" t="s">
        <v>42060</v>
      </c>
      <c r="F17949" s="749" t="s">
        <v>42061</v>
      </c>
      <c r="I17949" s="749" t="s">
        <v>30</v>
      </c>
      <c r="J17949" s="749" t="n">
        <v>31.34</v>
      </c>
    </row>
    <row collapsed="false" customFormat="false" customHeight="true" hidden="true" ht="12.75" outlineLevel="0" r="17950">
      <c r="A17950" s="749" t="s">
        <v>42063</v>
      </c>
      <c r="B17950" s="749" t="str">
        <f aca="false">C17950&amp;D17950&amp;E17950&amp;F17950&amp;G17950&amp;H17950</f>
        <v>ASSENTAMENTO OU TRANSFERENCIA DE RAMAL PREDIAL DE AGUA EM TUBO PVC DE 1.1/2" OU 2",LIGADO A DISTRIBUIDOR DE FERRO FUNDIDO K-7 OU K-9 COM DIAMETRO ACIMA DE 100MM,EXCLUSIVE FORNECIMENTO DOS MATERIAIS,ABERTURA E FECHAMENTO DE VALA</v>
      </c>
      <c r="C17950" s="749" t="s">
        <v>42020</v>
      </c>
      <c r="D17950" s="749" t="s">
        <v>42059</v>
      </c>
      <c r="E17950" s="749" t="s">
        <v>42064</v>
      </c>
      <c r="F17950" s="749" t="s">
        <v>42065</v>
      </c>
      <c r="I17950" s="749" t="s">
        <v>30</v>
      </c>
      <c r="J17950" s="749" t="n">
        <v>24.12</v>
      </c>
    </row>
    <row collapsed="false" customFormat="false" customHeight="true" hidden="true" ht="12.75" outlineLevel="0" r="17951">
      <c r="A17951" s="749" t="s">
        <v>42066</v>
      </c>
      <c r="B17951" s="749" t="str">
        <f aca="false">C17951&amp;D17951&amp;E17951&amp;F17951&amp;G17951&amp;H17951</f>
        <v>ASSENTAMENTO OU TRANSFERENCIA DE RAMAL PREDIAL DE AGUA EM TUBO PVC DE 1.1/2" OU 2",LIGADO A DISTRIBUIDOR DE FERRO FUNDIDO K-7 OU K-9 COM DIAMETRO ACIMA DE 100MM,EXCLUSIVE FORNECIMENTO DOS MATERIAIS,ABERTURA E FECHAMENTO DE VALA</v>
      </c>
      <c r="C17951" s="749" t="s">
        <v>42020</v>
      </c>
      <c r="D17951" s="749" t="s">
        <v>42059</v>
      </c>
      <c r="E17951" s="749" t="s">
        <v>42064</v>
      </c>
      <c r="F17951" s="749" t="s">
        <v>42065</v>
      </c>
      <c r="I17951" s="749" t="s">
        <v>30</v>
      </c>
      <c r="J17951" s="749" t="n">
        <v>20.89</v>
      </c>
    </row>
    <row collapsed="false" customFormat="false" customHeight="true" hidden="true" ht="12.75" outlineLevel="0" r="17952">
      <c r="A17952" s="749" t="s">
        <v>42067</v>
      </c>
      <c r="B17952" s="749" t="str">
        <f aca="false">C17952&amp;D17952&amp;E17952&amp;F17952&amp;G17952&amp;H17952</f>
        <v>INTERVENCAO NO RAMAL CONFORME ESPECIFICACOES CEDAE,INCLUSIVE ESCAVACAO E REATERRO COM O FORNECIMENTO DE TODO O MATERIALNECESSARIO,EXCLUSIVE REMOCAO E REPOSICAO DE PAVIMENTOS E RETIRADA DO CAVALETE,COM DIAMETRO DE 1/2"</v>
      </c>
      <c r="C17952" s="749" t="s">
        <v>42068</v>
      </c>
      <c r="D17952" s="749" t="s">
        <v>42069</v>
      </c>
      <c r="E17952" s="749" t="s">
        <v>42070</v>
      </c>
      <c r="F17952" s="749" t="s">
        <v>42071</v>
      </c>
      <c r="I17952" s="749" t="s">
        <v>30</v>
      </c>
      <c r="J17952" s="749" t="n">
        <v>226.94</v>
      </c>
    </row>
    <row collapsed="false" customFormat="false" customHeight="true" hidden="true" ht="12.75" outlineLevel="0" r="17953">
      <c r="A17953" s="749" t="s">
        <v>42072</v>
      </c>
      <c r="B17953" s="749" t="str">
        <f aca="false">C17953&amp;D17953&amp;E17953&amp;F17953&amp;G17953&amp;H17953</f>
        <v>INTERVENCAO NO RAMAL CONFORME ESPECIFICACOES CEDAE,INCLUSIVE ESCAVACAO E REATERRO COM O FORNECIMENTO DE TODO O MATERIALNECESSARIO,EXCLUSIVE REMOCAO E REPOSICAO DE PAVIMENTOS E RETIRADA DO CAVALETE,COM DIAMETRO DE 1/2"</v>
      </c>
      <c r="C17953" s="749" t="s">
        <v>42068</v>
      </c>
      <c r="D17953" s="749" t="s">
        <v>42069</v>
      </c>
      <c r="E17953" s="749" t="s">
        <v>42070</v>
      </c>
      <c r="F17953" s="749" t="s">
        <v>42071</v>
      </c>
      <c r="I17953" s="749" t="s">
        <v>30</v>
      </c>
      <c r="J17953" s="749" t="n">
        <v>200.77</v>
      </c>
    </row>
    <row collapsed="false" customFormat="false" customHeight="true" hidden="true" ht="12.75" outlineLevel="0" r="17954">
      <c r="A17954" s="749" t="s">
        <v>42073</v>
      </c>
      <c r="B17954" s="749" t="str">
        <f aca="false">C17954&amp;D17954&amp;E17954&amp;F17954&amp;G17954&amp;H17954</f>
        <v>INTERVENCAO NO RAMAL CONFORME ESPECIFICACOES CEDAE,INCLUSIVE ESCAVACAO E REATERRO COM O FORNECIMENTO DE TODO O MATERIALNECESSARIO,EXCLUSIVE REMOCAO E REPOSICAO DE PAVIMENTOS E RETIRADA DO CAVALETE,COM DIAMETRO DE 3/4"</v>
      </c>
      <c r="C17954" s="749" t="s">
        <v>42068</v>
      </c>
      <c r="D17954" s="749" t="s">
        <v>42069</v>
      </c>
      <c r="E17954" s="749" t="s">
        <v>42070</v>
      </c>
      <c r="F17954" s="749" t="s">
        <v>42074</v>
      </c>
      <c r="I17954" s="749" t="s">
        <v>30</v>
      </c>
      <c r="J17954" s="749" t="n">
        <v>227.88</v>
      </c>
    </row>
    <row collapsed="false" customFormat="false" customHeight="true" hidden="true" ht="12.75" outlineLevel="0" r="17955">
      <c r="A17955" s="749" t="s">
        <v>42075</v>
      </c>
      <c r="B17955" s="749" t="str">
        <f aca="false">C17955&amp;D17955&amp;E17955&amp;F17955&amp;G17955&amp;H17955</f>
        <v>INTERVENCAO NO RAMAL CONFORME ESPECIFICACOES CEDAE,INCLUSIVE ESCAVACAO E REATERRO COM O FORNECIMENTO DE TODO O MATERIALNECESSARIO,EXCLUSIVE REMOCAO E REPOSICAO DE PAVIMENTOS E RETIRADA DO CAVALETE,COM DIAMETRO DE 3/4"</v>
      </c>
      <c r="C17955" s="749" t="s">
        <v>42068</v>
      </c>
      <c r="D17955" s="749" t="s">
        <v>42069</v>
      </c>
      <c r="E17955" s="749" t="s">
        <v>42070</v>
      </c>
      <c r="F17955" s="749" t="s">
        <v>42074</v>
      </c>
      <c r="I17955" s="749" t="s">
        <v>30</v>
      </c>
      <c r="J17955" s="749" t="n">
        <v>201.58</v>
      </c>
    </row>
    <row collapsed="false" customFormat="false" customHeight="true" hidden="true" ht="12.75" outlineLevel="0" r="17956">
      <c r="A17956" s="749" t="s">
        <v>42076</v>
      </c>
      <c r="B17956" s="749" t="str">
        <f aca="false">C17956&amp;D17956&amp;E17956&amp;F17956&amp;G17956&amp;H17956</f>
        <v>INTERVENCAO NO RAMAL CONFORME ESPECIFICACOES CEDAE,INCLUSIVE ESCAVACAO E REATERRO COM O FORNECIMENTO DE TODO O MATERIALNECESSARIO,EXCLUSIVE REMOCAO E REPOSICAO DE PAVIMENTOS E RETIRADA DO CAVALETE,COM DIAMETRO DE 1"</v>
      </c>
      <c r="C17956" s="749" t="s">
        <v>42068</v>
      </c>
      <c r="D17956" s="749" t="s">
        <v>42069</v>
      </c>
      <c r="E17956" s="749" t="s">
        <v>42070</v>
      </c>
      <c r="F17956" s="749" t="s">
        <v>42077</v>
      </c>
      <c r="I17956" s="749" t="s">
        <v>30</v>
      </c>
      <c r="J17956" s="749" t="n">
        <v>229.18</v>
      </c>
    </row>
    <row collapsed="false" customFormat="false" customHeight="true" hidden="true" ht="12.75" outlineLevel="0" r="17957">
      <c r="A17957" s="749" t="s">
        <v>42078</v>
      </c>
      <c r="B17957" s="749" t="str">
        <f aca="false">C17957&amp;D17957&amp;E17957&amp;F17957&amp;G17957&amp;H17957</f>
        <v>INTERVENCAO NO RAMAL CONFORME ESPECIFICACOES CEDAE,INCLUSIVE ESCAVACAO E REATERRO COM O FORNECIMENTO DE TODO O MATERIALNECESSARIO,EXCLUSIVE REMOCAO E REPOSICAO DE PAVIMENTOS E RETIRADA DO CAVALETE,COM DIAMETRO DE 1"</v>
      </c>
      <c r="C17957" s="749" t="s">
        <v>42068</v>
      </c>
      <c r="D17957" s="749" t="s">
        <v>42069</v>
      </c>
      <c r="E17957" s="749" t="s">
        <v>42070</v>
      </c>
      <c r="F17957" s="749" t="s">
        <v>42077</v>
      </c>
      <c r="I17957" s="749" t="s">
        <v>30</v>
      </c>
      <c r="J17957" s="749" t="n">
        <v>202.71</v>
      </c>
    </row>
    <row collapsed="false" customFormat="false" customHeight="true" hidden="true" ht="12.75" outlineLevel="0" r="17958">
      <c r="A17958" s="749" t="s">
        <v>42079</v>
      </c>
      <c r="B17958" s="749" t="str">
        <f aca="false">C17958&amp;D17958&amp;E17958&amp;F17958&amp;G17958&amp;H17958</f>
        <v>LIGACAO DE AGUAS PLUVIAIS OU DOMICILIARES SERVIDAS A REDE PUBLICA,EM LOGRADOURO SEM PAVIMENTACAO,COM LARGURA ATE 14,00M(INCLUSIVE)</v>
      </c>
      <c r="C17958" s="749" t="s">
        <v>42080</v>
      </c>
      <c r="D17958" s="749" t="s">
        <v>42081</v>
      </c>
      <c r="E17958" s="749" t="s">
        <v>42082</v>
      </c>
      <c r="I17958" s="749" t="s">
        <v>30</v>
      </c>
      <c r="J17958" s="749" t="n">
        <v>1227.78</v>
      </c>
    </row>
    <row collapsed="false" customFormat="false" customHeight="true" hidden="true" ht="12.75" outlineLevel="0" r="17959">
      <c r="A17959" s="749" t="s">
        <v>42083</v>
      </c>
      <c r="B17959" s="749" t="str">
        <f aca="false">C17959&amp;D17959&amp;E17959&amp;F17959&amp;G17959&amp;H17959</f>
        <v>LIGACAO DE AGUAS PLUVIAIS OU DOMICILIARES SERVIDAS A REDE PUBLICA,EM LOGRADOURO SEM PAVIMENTACAO,COM LARGURA ATE 14,00M(INCLUSIVE)</v>
      </c>
      <c r="C17959" s="749" t="s">
        <v>42080</v>
      </c>
      <c r="D17959" s="749" t="s">
        <v>42081</v>
      </c>
      <c r="E17959" s="749" t="s">
        <v>42082</v>
      </c>
      <c r="I17959" s="749" t="s">
        <v>30</v>
      </c>
      <c r="J17959" s="749" t="n">
        <v>1118.74</v>
      </c>
    </row>
    <row collapsed="false" customFormat="false" customHeight="true" hidden="true" ht="12.75" outlineLevel="0" r="17960">
      <c r="A17960" s="749" t="s">
        <v>42084</v>
      </c>
      <c r="B17960" s="749" t="str">
        <f aca="false">C17960&amp;D17960&amp;E17960&amp;F17960&amp;G17960&amp;H17960</f>
        <v>LIGACAO DE AGUAS PLUVIAIS OU DOMICILIARES SERVIDAS A REDE PUBLICA,EM LOGRADOURO SEM PAVIMENTACAO,COM LARGURA MAIOR QUE 14,00M</v>
      </c>
      <c r="C17960" s="749" t="s">
        <v>42080</v>
      </c>
      <c r="D17960" s="749" t="s">
        <v>42085</v>
      </c>
      <c r="E17960" s="749" t="s">
        <v>42086</v>
      </c>
      <c r="I17960" s="749" t="s">
        <v>30</v>
      </c>
      <c r="J17960" s="749" t="n">
        <v>1588.32</v>
      </c>
    </row>
    <row collapsed="false" customFormat="false" customHeight="true" hidden="true" ht="12.75" outlineLevel="0" r="17961">
      <c r="A17961" s="749" t="s">
        <v>42087</v>
      </c>
      <c r="B17961" s="749" t="str">
        <f aca="false">C17961&amp;D17961&amp;E17961&amp;F17961&amp;G17961&amp;H17961</f>
        <v>LIGACAO DE AGUAS PLUVIAIS OU DOMICILIARES SERVIDAS A REDE PUBLICA,EM LOGRADOURO SEM PAVIMENTACAO,COM LARGURA MAIOR QUE 14,00M</v>
      </c>
      <c r="C17961" s="749" t="s">
        <v>42080</v>
      </c>
      <c r="D17961" s="749" t="s">
        <v>42085</v>
      </c>
      <c r="E17961" s="749" t="s">
        <v>42086</v>
      </c>
      <c r="I17961" s="749" t="s">
        <v>30</v>
      </c>
      <c r="J17961" s="749" t="n">
        <v>1447.23</v>
      </c>
    </row>
    <row collapsed="false" customFormat="false" customHeight="true" hidden="true" ht="12.75" outlineLevel="0" r="17962">
      <c r="A17962" s="749" t="s">
        <v>42088</v>
      </c>
      <c r="B17962" s="749" t="str">
        <f aca="false">C17962&amp;D17962&amp;E17962&amp;F17962&amp;G17962&amp;H17962</f>
        <v>LIGACAO DE AGUAS PLUVIAIS OU DOMICILIARES SERVIDAS A REDE PUBLICA,EM LOGRADOURO PAVIMENTADO,COM LARGURA ATE 14,00M(INCLUSIVE)</v>
      </c>
      <c r="C17962" s="749" t="s">
        <v>42080</v>
      </c>
      <c r="D17962" s="749" t="s">
        <v>42089</v>
      </c>
      <c r="E17962" s="749" t="s">
        <v>42090</v>
      </c>
      <c r="I17962" s="749" t="s">
        <v>30</v>
      </c>
      <c r="J17962" s="749" t="n">
        <v>1743.33</v>
      </c>
    </row>
    <row collapsed="false" customFormat="false" customHeight="true" hidden="true" ht="12.75" outlineLevel="0" r="17963">
      <c r="A17963" s="749" t="s">
        <v>42091</v>
      </c>
      <c r="B17963" s="749" t="str">
        <f aca="false">C17963&amp;D17963&amp;E17963&amp;F17963&amp;G17963&amp;H17963</f>
        <v>LIGACAO DE AGUAS PLUVIAIS OU DOMICILIARES SERVIDAS A REDE PUBLICA,EM LOGRADOURO PAVIMENTADO,COM LARGURA ATE 14,00M(INCLUSIVE)</v>
      </c>
      <c r="C17963" s="749" t="s">
        <v>42080</v>
      </c>
      <c r="D17963" s="749" t="s">
        <v>42089</v>
      </c>
      <c r="E17963" s="749" t="s">
        <v>42090</v>
      </c>
      <c r="I17963" s="749" t="s">
        <v>30</v>
      </c>
      <c r="J17963" s="749" t="n">
        <v>1611.59</v>
      </c>
    </row>
    <row collapsed="false" customFormat="false" customHeight="true" hidden="true" ht="12.75" outlineLevel="0" r="17964">
      <c r="A17964" s="749" t="s">
        <v>42092</v>
      </c>
      <c r="B17964" s="749" t="str">
        <f aca="false">C17964&amp;D17964&amp;E17964&amp;F17964&amp;G17964&amp;H17964</f>
        <v>LIGACAO DE AGUAS PLUVIAIS OU DOMICILIARES SERVIDAS A REDE PUBLICA,EM LOGRADOURO PAVIMENTADO,COM LARGURA MAIOR QUE 14,00M</v>
      </c>
      <c r="C17964" s="749" t="s">
        <v>42080</v>
      </c>
      <c r="D17964" s="749" t="s">
        <v>42093</v>
      </c>
      <c r="I17964" s="749" t="s">
        <v>30</v>
      </c>
      <c r="J17964" s="749" t="n">
        <v>2465.29</v>
      </c>
    </row>
    <row collapsed="false" customFormat="false" customHeight="true" hidden="true" ht="12.75" outlineLevel="0" r="17965">
      <c r="A17965" s="749" t="s">
        <v>42094</v>
      </c>
      <c r="B17965" s="749" t="str">
        <f aca="false">C17965&amp;D17965&amp;E17965&amp;F17965&amp;G17965&amp;H17965</f>
        <v>LIGACAO DE AGUAS PLUVIAIS OU DOMICILIARES SERVIDAS A REDE PUBLICA,EM LOGRADOURO PAVIMENTADO,COM LARGURA MAIOR QUE 14,00M</v>
      </c>
      <c r="C17965" s="749" t="s">
        <v>42080</v>
      </c>
      <c r="D17965" s="749" t="s">
        <v>42093</v>
      </c>
      <c r="I17965" s="749" t="s">
        <v>30</v>
      </c>
      <c r="J17965" s="749" t="n">
        <v>2279.55</v>
      </c>
    </row>
    <row collapsed="false" customFormat="false" customHeight="true" hidden="true" ht="12.75" outlineLevel="0" r="17966">
      <c r="A17966" s="749" t="s">
        <v>42095</v>
      </c>
      <c r="B17966" s="749" t="str">
        <f aca="false">C17966&amp;D17966&amp;E17966&amp;F17966&amp;G17966&amp;H17966</f>
        <v>LIGACAO DE AGUAS PLUVIAIS OU DOMICILIARES SERVIDAS A SARJETA</v>
      </c>
      <c r="C17966" s="749" t="s">
        <v>42096</v>
      </c>
      <c r="I17966" s="749" t="s">
        <v>30</v>
      </c>
      <c r="J17966" s="749" t="n">
        <v>353.03</v>
      </c>
    </row>
    <row collapsed="false" customFormat="false" customHeight="true" hidden="true" ht="12.75" outlineLevel="0" r="17967">
      <c r="A17967" s="749" t="s">
        <v>42097</v>
      </c>
      <c r="B17967" s="749" t="str">
        <f aca="false">C17967&amp;D17967&amp;E17967&amp;F17967&amp;G17967&amp;H17967</f>
        <v>LIGACAO DE AGUAS PLUVIAIS OU DOMICILIARES SERVIDAS A SARJETA</v>
      </c>
      <c r="C17967" s="749" t="s">
        <v>42096</v>
      </c>
      <c r="I17967" s="749" t="s">
        <v>30</v>
      </c>
      <c r="J17967" s="749" t="n">
        <v>333.46</v>
      </c>
    </row>
    <row collapsed="false" customFormat="false" customHeight="true" hidden="true" ht="12.75" outlineLevel="0" r="17968">
      <c r="A17968" s="749" t="s">
        <v>42098</v>
      </c>
      <c r="B17968" s="749" t="str">
        <f aca="false">C17968&amp;D17968&amp;E17968&amp;F17968&amp;G17968&amp;H17968</f>
        <v>LIGACAO DE AGUAS PLUVIAIS OU DOMICILIARES SERVIDAS A VALA</v>
      </c>
      <c r="C17968" s="749" t="s">
        <v>42099</v>
      </c>
      <c r="I17968" s="749" t="s">
        <v>30</v>
      </c>
      <c r="J17968" s="749" t="n">
        <v>200.65</v>
      </c>
    </row>
    <row collapsed="false" customFormat="false" customHeight="true" hidden="true" ht="12.75" outlineLevel="0" r="17969">
      <c r="A17969" s="749" t="s">
        <v>42100</v>
      </c>
      <c r="B17969" s="749" t="str">
        <f aca="false">C17969&amp;D17969&amp;E17969&amp;F17969&amp;G17969&amp;H17969</f>
        <v>LIGACAO DE AGUAS PLUVIAIS OU DOMICILIARES SERVIDAS A VALA</v>
      </c>
      <c r="C17969" s="749" t="s">
        <v>42099</v>
      </c>
      <c r="I17969" s="749" t="s">
        <v>30</v>
      </c>
      <c r="J17969" s="749" t="n">
        <v>190.63</v>
      </c>
    </row>
    <row collapsed="false" customFormat="false" customHeight="true" hidden="true" ht="12.75" outlineLevel="0" r="17970">
      <c r="A17970" s="749" t="s">
        <v>42101</v>
      </c>
      <c r="B17970" s="749" t="str">
        <f aca="false">C17970&amp;D17970&amp;E17970&amp;F17970&amp;G17970&amp;H17970</f>
        <v>LIGACAO DE AGUAS PLUVIAIS OU DOMICILIARES SERVIDAS A REDE PUBLICA,NO CASO DESTA ESTAR LOCALIZADA SOB O PASSEIO</v>
      </c>
      <c r="C17970" s="749" t="s">
        <v>42080</v>
      </c>
      <c r="D17970" s="749" t="s">
        <v>42102</v>
      </c>
      <c r="I17970" s="749" t="s">
        <v>30</v>
      </c>
      <c r="J17970" s="749" t="n">
        <v>444.24</v>
      </c>
    </row>
    <row collapsed="false" customFormat="false" customHeight="true" hidden="true" ht="12.75" outlineLevel="0" r="17971">
      <c r="A17971" s="749" t="s">
        <v>42103</v>
      </c>
      <c r="B17971" s="749" t="str">
        <f aca="false">C17971&amp;D17971&amp;E17971&amp;F17971&amp;G17971&amp;H17971</f>
        <v>LIGACAO DE AGUAS PLUVIAIS OU DOMICILIARES SERVIDAS A REDE PUBLICA,NO CASO DESTA ESTAR LOCALIZADA SOB O PASSEIO</v>
      </c>
      <c r="C17971" s="749" t="s">
        <v>42080</v>
      </c>
      <c r="D17971" s="749" t="s">
        <v>42102</v>
      </c>
      <c r="I17971" s="749" t="s">
        <v>30</v>
      </c>
      <c r="J17971" s="749" t="n">
        <v>417.87</v>
      </c>
    </row>
    <row collapsed="false" customFormat="false" customHeight="true" hidden="true" ht="12.75" outlineLevel="0" r="17972">
      <c r="A17972" s="749" t="s">
        <v>42104</v>
      </c>
      <c r="B17972" s="749" t="str">
        <f aca="false">C17972&amp;D17972&amp;E17972&amp;F17972&amp;G17972&amp;H17972</f>
        <v>LIGACAO EM TUBULACAO DE PVC,PARA ESGOTO,COM 0,10M DE DIAMETRO,INCLUSIVE ESCAVACAO E REATERRO ATE 1,00M,EXCLUSIVE REMOCAO DE PAVIMENTO.CUSTO PARA 10,00M</v>
      </c>
      <c r="C17972" s="749" t="s">
        <v>42105</v>
      </c>
      <c r="D17972" s="749" t="s">
        <v>42106</v>
      </c>
      <c r="E17972" s="749" t="s">
        <v>42107</v>
      </c>
      <c r="I17972" s="749" t="s">
        <v>30</v>
      </c>
      <c r="J17972" s="749" t="n">
        <v>995.41</v>
      </c>
    </row>
    <row collapsed="false" customFormat="false" customHeight="true" hidden="true" ht="12.75" outlineLevel="0" r="17973">
      <c r="A17973" s="749" t="s">
        <v>42108</v>
      </c>
      <c r="B17973" s="749" t="str">
        <f aca="false">C17973&amp;D17973&amp;E17973&amp;F17973&amp;G17973&amp;H17973</f>
        <v>LIGACAO EM TUBULACAO DE PVC,PARA ESGOTO,COM 0,10M DE DIAMETRO,INCLUSIVE ESCAVACAO E REATERRO ATE 1,00M,EXCLUSIVE REMOCAO DE PAVIMENTO.CUSTO PARA 10,00M</v>
      </c>
      <c r="C17973" s="749" t="s">
        <v>42105</v>
      </c>
      <c r="D17973" s="749" t="s">
        <v>42106</v>
      </c>
      <c r="E17973" s="749" t="s">
        <v>42107</v>
      </c>
      <c r="I17973" s="749" t="s">
        <v>30</v>
      </c>
      <c r="J17973" s="749" t="n">
        <v>922.02</v>
      </c>
    </row>
    <row collapsed="false" customFormat="false" customHeight="true" hidden="true" ht="12.75" outlineLevel="0" r="17974">
      <c r="A17974" s="749" t="s">
        <v>42109</v>
      </c>
      <c r="B17974" s="749" t="str">
        <f aca="false">C17974&amp;D17974&amp;E17974&amp;F17974&amp;G17974&amp;H17974</f>
        <v>LIGACAO EM TUBULACAO DE PVC,PARA ESGOTO,COM 0,15M DE DIAMETRO,INCLUSIVE ESCAVACAO E REATERRO ATE 1,00M,EXCLUSIVE REMOCAO DE PAVIMENTO.CUSTO PARA 10,00M</v>
      </c>
      <c r="C17974" s="749" t="s">
        <v>42110</v>
      </c>
      <c r="D17974" s="749" t="s">
        <v>42106</v>
      </c>
      <c r="E17974" s="749" t="s">
        <v>42107</v>
      </c>
      <c r="I17974" s="749" t="s">
        <v>30</v>
      </c>
      <c r="J17974" s="749" t="n">
        <v>1236.92</v>
      </c>
    </row>
    <row collapsed="false" customFormat="false" customHeight="true" hidden="true" ht="12.75" outlineLevel="0" r="17975">
      <c r="A17975" s="749" t="s">
        <v>42111</v>
      </c>
      <c r="B17975" s="749" t="str">
        <f aca="false">C17975&amp;D17975&amp;E17975&amp;F17975&amp;G17975&amp;H17975</f>
        <v>LIGACAO EM TUBULACAO DE PVC,PARA ESGOTO,COM 0,15M DE DIAMETRO,INCLUSIVE ESCAVACAO E REATERRO ATE 1,00M,EXCLUSIVE REMOCAO DE PAVIMENTO.CUSTO PARA 10,00M</v>
      </c>
      <c r="C17975" s="749" t="s">
        <v>42110</v>
      </c>
      <c r="D17975" s="749" t="s">
        <v>42106</v>
      </c>
      <c r="E17975" s="749" t="s">
        <v>42107</v>
      </c>
      <c r="I17975" s="749" t="s">
        <v>30</v>
      </c>
      <c r="J17975" s="749" t="n">
        <v>1152.07</v>
      </c>
    </row>
    <row collapsed="false" customFormat="false" customHeight="true" hidden="true" ht="12.75" outlineLevel="0" r="17976">
      <c r="A17976" s="749" t="s">
        <v>42112</v>
      </c>
      <c r="B17976" s="749" t="str">
        <f aca="false">C17976&amp;D17976&amp;E17976&amp;F17976&amp;G17976&amp;H17976</f>
        <v>CONJUNTO DE PECAS EM PVC,PARA RAMAL PREDIAL DE ESGOTO SANITARIO,COM DIAMETRO DE 100MM E SERVICOS DE LIGACAO NA CAIXA DEINSPECAO OU NO RAMAL ANTIGO E NO COLETOR.FORNECIMENTO E COLOCACAO</v>
      </c>
      <c r="C17976" s="749" t="s">
        <v>42113</v>
      </c>
      <c r="D17976" s="749" t="s">
        <v>42114</v>
      </c>
      <c r="E17976" s="749" t="s">
        <v>42115</v>
      </c>
      <c r="F17976" s="749" t="s">
        <v>14980</v>
      </c>
      <c r="I17976" s="749" t="s">
        <v>30</v>
      </c>
      <c r="J17976" s="749" t="n">
        <v>61.61</v>
      </c>
    </row>
    <row collapsed="false" customFormat="false" customHeight="true" hidden="true" ht="12.75" outlineLevel="0" r="17977">
      <c r="A17977" s="749" t="s">
        <v>42116</v>
      </c>
      <c r="B17977" s="749" t="str">
        <f aca="false">C17977&amp;D17977&amp;E17977&amp;F17977&amp;G17977&amp;H17977</f>
        <v>CONJUNTO DE PECAS EM PVC,PARA RAMAL PREDIAL DE ESGOTO SANITARIO,COM DIAMETRO DE 100MM E SERVICOS DE LIGACAO NA CAIXA DEINSPECAO OU NO RAMAL ANTIGO E NO COLETOR.FORNECIMENTO E COLOCACAO</v>
      </c>
      <c r="C17977" s="749" t="s">
        <v>42113</v>
      </c>
      <c r="D17977" s="749" t="s">
        <v>42114</v>
      </c>
      <c r="E17977" s="749" t="s">
        <v>42115</v>
      </c>
      <c r="F17977" s="749" t="s">
        <v>14980</v>
      </c>
      <c r="I17977" s="749" t="s">
        <v>30</v>
      </c>
      <c r="J17977" s="749" t="n">
        <v>56.87</v>
      </c>
    </row>
    <row collapsed="false" customFormat="false" customHeight="true" hidden="true" ht="12.75" outlineLevel="0" r="17978">
      <c r="A17978" s="749" t="s">
        <v>42117</v>
      </c>
      <c r="B17978" s="749" t="str">
        <f aca="false">C17978&amp;D17978&amp;E17978&amp;F17978&amp;G17978&amp;H17978</f>
        <v>CONJUNTO DE PECAS EM PVC,PARA RAMAL PREDIAL DE ESGOTO SANITARIO,COM DIAMETRO DE 150MM E SERVICOS DE LIGACAO NA CAIXA DEINSPECAO OU NO RAMAL ANTIGO E NO COLETOR.FORNECIMENTO E COLOCACAO</v>
      </c>
      <c r="C17978" s="749" t="s">
        <v>42113</v>
      </c>
      <c r="D17978" s="749" t="s">
        <v>42118</v>
      </c>
      <c r="E17978" s="749" t="s">
        <v>42115</v>
      </c>
      <c r="F17978" s="749" t="s">
        <v>14980</v>
      </c>
      <c r="I17978" s="749" t="s">
        <v>30</v>
      </c>
      <c r="J17978" s="749" t="n">
        <v>101.88</v>
      </c>
    </row>
    <row collapsed="false" customFormat="false" customHeight="true" hidden="true" ht="12.75" outlineLevel="0" r="17979">
      <c r="A17979" s="749" t="s">
        <v>42119</v>
      </c>
      <c r="B17979" s="749" t="str">
        <f aca="false">C17979&amp;D17979&amp;E17979&amp;F17979&amp;G17979&amp;H17979</f>
        <v>CONJUNTO DE PECAS EM PVC,PARA RAMAL PREDIAL DE ESGOTO SANITARIO,COM DIAMETRO DE 150MM E SERVICOS DE LIGACAO NA CAIXA DEINSPECAO OU NO RAMAL ANTIGO E NO COLETOR.FORNECIMENTO E COLOCACAO</v>
      </c>
      <c r="C17979" s="749" t="s">
        <v>42113</v>
      </c>
      <c r="D17979" s="749" t="s">
        <v>42118</v>
      </c>
      <c r="E17979" s="749" t="s">
        <v>42115</v>
      </c>
      <c r="F17979" s="749" t="s">
        <v>14980</v>
      </c>
      <c r="I17979" s="749" t="s">
        <v>30</v>
      </c>
      <c r="J17979" s="749" t="n">
        <v>96.2</v>
      </c>
    </row>
    <row collapsed="false" customFormat="false" customHeight="true" hidden="true" ht="12.75" outlineLevel="0" r="17980">
      <c r="A17980" s="749" t="s">
        <v>42120</v>
      </c>
      <c r="B17980" s="749" t="str">
        <f aca="false">C17980&amp;D17980&amp;E17980&amp;F17980&amp;G17980&amp;H17980</f>
        <v>LIGACAO DE ESGOTOS,EM MANILHA CERAMICA DE 0,10M DE DIAMETRO,INCLUSIVE ESCAVACAO,REATERRO ATE 1,00M,EXCLUSIVE REMOCAO E REPOSICAO DO PAVIMENTO.CUSTO PARA 10,00M</v>
      </c>
      <c r="C17980" s="749" t="s">
        <v>42121</v>
      </c>
      <c r="D17980" s="749" t="s">
        <v>42122</v>
      </c>
      <c r="E17980" s="749" t="s">
        <v>42123</v>
      </c>
      <c r="I17980" s="749" t="s">
        <v>30</v>
      </c>
      <c r="J17980" s="749" t="n">
        <v>906.71</v>
      </c>
    </row>
    <row collapsed="false" customFormat="false" customHeight="true" hidden="true" ht="12.75" outlineLevel="0" r="17981">
      <c r="A17981" s="749" t="s">
        <v>42124</v>
      </c>
      <c r="B17981" s="749" t="str">
        <f aca="false">C17981&amp;D17981&amp;E17981&amp;F17981&amp;G17981&amp;H17981</f>
        <v>LIGACAO DE ESGOTOS,EM MANILHA CERAMICA DE 0,10M DE DIAMETRO,INCLUSIVE ESCAVACAO,REATERRO ATE 1,00M,EXCLUSIVE REMOCAO E REPOSICAO DO PAVIMENTO.CUSTO PARA 10,00M</v>
      </c>
      <c r="C17981" s="749" t="s">
        <v>42121</v>
      </c>
      <c r="D17981" s="749" t="s">
        <v>42122</v>
      </c>
      <c r="E17981" s="749" t="s">
        <v>42123</v>
      </c>
      <c r="I17981" s="749" t="s">
        <v>30</v>
      </c>
      <c r="J17981" s="749" t="n">
        <v>816.06</v>
      </c>
    </row>
    <row collapsed="false" customFormat="false" customHeight="true" hidden="true" ht="12.75" outlineLevel="0" r="17982">
      <c r="A17982" s="749" t="s">
        <v>42125</v>
      </c>
      <c r="B17982" s="749" t="str">
        <f aca="false">C17982&amp;D17982&amp;E17982&amp;F17982&amp;G17982&amp;H17982</f>
        <v>LIGACAO DE ESGOTOS,EM MANILHA CERAMICA DE 0,15M DE DIAMETRO,INCLUSIVE ESCAVACAO,REATERRO ATE 1,00M,EXCLUSIVE REMOCAO E REPOSICAO DO PAVIMENTO.CUSTO PARA 10,00M</v>
      </c>
      <c r="C17982" s="749" t="s">
        <v>42126</v>
      </c>
      <c r="D17982" s="749" t="s">
        <v>42122</v>
      </c>
      <c r="E17982" s="749" t="s">
        <v>42123</v>
      </c>
      <c r="I17982" s="749" t="s">
        <v>30</v>
      </c>
      <c r="J17982" s="749" t="n">
        <v>1010.91</v>
      </c>
    </row>
    <row collapsed="false" customFormat="false" customHeight="true" hidden="true" ht="12.75" outlineLevel="0" r="17983">
      <c r="A17983" s="749" t="s">
        <v>42127</v>
      </c>
      <c r="B17983" s="749" t="str">
        <f aca="false">C17983&amp;D17983&amp;E17983&amp;F17983&amp;G17983&amp;H17983</f>
        <v>LIGACAO DE ESGOTOS,EM MANILHA CERAMICA DE 0,15M DE DIAMETRO,INCLUSIVE ESCAVACAO,REATERRO ATE 1,00M,EXCLUSIVE REMOCAO E REPOSICAO DO PAVIMENTO.CUSTO PARA 10,00M</v>
      </c>
      <c r="C17983" s="749" t="s">
        <v>42126</v>
      </c>
      <c r="D17983" s="749" t="s">
        <v>42122</v>
      </c>
      <c r="E17983" s="749" t="s">
        <v>42123</v>
      </c>
      <c r="I17983" s="749" t="s">
        <v>30</v>
      </c>
      <c r="J17983" s="749" t="n">
        <v>914.49</v>
      </c>
    </row>
    <row collapsed="false" customFormat="false" customHeight="true" hidden="true" ht="12.75" outlineLevel="0" r="17984">
      <c r="A17984" s="749" t="s">
        <v>42128</v>
      </c>
      <c r="B17984" s="749" t="str">
        <f aca="false">C17984&amp;D17984&amp;E17984&amp;F17984&amp;G17984&amp;H17984</f>
        <v>LIGACAO DE ESGOTOS,EM MANILHA CERAMICA DE 0,20M DE DIAMETRO,INCLUSIVE ESCAVACAO,REATERRO ATE 1,00M,EXCLUSIVE REMOCAO E REPOSICAO DO PAVIMENTO.CUSTO PARA 10,00M</v>
      </c>
      <c r="C17984" s="749" t="s">
        <v>42129</v>
      </c>
      <c r="D17984" s="749" t="s">
        <v>42122</v>
      </c>
      <c r="E17984" s="749" t="s">
        <v>42123</v>
      </c>
      <c r="I17984" s="749" t="s">
        <v>30</v>
      </c>
      <c r="J17984" s="749" t="n">
        <v>1225.93</v>
      </c>
    </row>
    <row collapsed="false" customFormat="false" customHeight="true" hidden="true" ht="12.75" outlineLevel="0" r="17985">
      <c r="A17985" s="749" t="s">
        <v>42130</v>
      </c>
      <c r="B17985" s="749" t="str">
        <f aca="false">C17985&amp;D17985&amp;E17985&amp;F17985&amp;G17985&amp;H17985</f>
        <v>LIGACAO DE ESGOTOS,EM MANILHA CERAMICA DE 0,20M DE DIAMETRO,INCLUSIVE ESCAVACAO,REATERRO ATE 1,00M,EXCLUSIVE REMOCAO E REPOSICAO DO PAVIMENTO.CUSTO PARA 10,00M</v>
      </c>
      <c r="C17985" s="749" t="s">
        <v>42129</v>
      </c>
      <c r="D17985" s="749" t="s">
        <v>42122</v>
      </c>
      <c r="E17985" s="749" t="s">
        <v>42123</v>
      </c>
      <c r="I17985" s="749" t="s">
        <v>30</v>
      </c>
      <c r="J17985" s="749" t="n">
        <v>1121.37</v>
      </c>
    </row>
    <row collapsed="false" customFormat="false" customHeight="true" hidden="true" ht="51" outlineLevel="0" r="17986">
      <c r="A17986" s="749" t="s">
        <v>42131</v>
      </c>
      <c r="B17986" s="758" t="str">
        <f aca="false">C17986&amp;D17986&amp;E17986&amp;F17986&amp;G17986&amp;H17986</f>
        <v>MADEIRAMENTO PARA COBERTURA EM DUAS AGUAS EM TELHAS CERAMICAS,CONSTITUIDO DE CUMEEIRA E TERCAS DE 3"X4.1/2",CAIBROS DE 3"X1.1/2",RIPAS DE 1,5X4CM,TUDO EM MADEIRA SERRADA,SEM TESOURA OU PONTALETE,MEDIDO PELA AREA REAL DO MADEIRAMENTO.FORNECIMENTO E COLOCACAO</v>
      </c>
      <c r="C17986" s="749" t="s">
        <v>42132</v>
      </c>
      <c r="D17986" s="749" t="s">
        <v>42133</v>
      </c>
      <c r="E17986" s="749" t="s">
        <v>42134</v>
      </c>
      <c r="F17986" s="749" t="s">
        <v>42135</v>
      </c>
      <c r="G17986" s="749" t="s">
        <v>11457</v>
      </c>
      <c r="I17986" s="749" t="s">
        <v>52</v>
      </c>
      <c r="J17986" s="749" t="n">
        <v>78.08</v>
      </c>
    </row>
    <row collapsed="false" customFormat="false" customHeight="true" hidden="true" ht="51" outlineLevel="0" r="17987">
      <c r="A17987" s="749" t="s">
        <v>42136</v>
      </c>
      <c r="B17987" s="758" t="str">
        <f aca="false">C17987&amp;D17987&amp;E17987&amp;F17987&amp;G17987&amp;H17987</f>
        <v>MADEIRAMENTO PARA COBERTURA EM DUAS AGUAS EM TELHAS CERAMICAS,CONSTITUIDO DE CUMEEIRA E TERCAS DE 3"X4.1/2",CAIBROS DE 3"X1.1/2",RIPAS DE 1,5X4CM,TUDO EM MADEIRA SERRADA,SEM TESOURA OU PONTALETE,MEDIDO PELA AREA REAL DO MADEIRAMENTO.FORNECIMENTO E COLOCACAO</v>
      </c>
      <c r="C17987" s="749" t="s">
        <v>42132</v>
      </c>
      <c r="D17987" s="749" t="s">
        <v>42133</v>
      </c>
      <c r="E17987" s="749" t="s">
        <v>42134</v>
      </c>
      <c r="F17987" s="749" t="s">
        <v>42135</v>
      </c>
      <c r="G17987" s="749" t="s">
        <v>11457</v>
      </c>
      <c r="I17987" s="749" t="s">
        <v>52</v>
      </c>
      <c r="J17987" s="749" t="n">
        <v>72.39</v>
      </c>
    </row>
    <row collapsed="false" customFormat="false" customHeight="true" hidden="true" ht="51" outlineLevel="0" r="17988">
      <c r="A17988" s="749" t="s">
        <v>42137</v>
      </c>
      <c r="B17988" s="758" t="str">
        <f aca="false">C17988&amp;D17988&amp;E17988&amp;F17988&amp;G17988&amp;H17988</f>
        <v>MADEIRAMENTO PARA COBERTURA EM DUAS AGUAS EM TELHAS CERAMICAS,CONSTITUIDO DE CUMEEIRA E TERCAS DE 3"X4.1/2",CAIBROS DE 3"X1.1/2",RIPAS DE 1,5X4CM,TUDO EM MADEIRA APARELHADA,SEM TESOURA OU PONTALETE,MEDIDO PELA AREA REAL DO MADEIRAMENTO.FORNECIMENTO E COLOCACAO</v>
      </c>
      <c r="C17988" s="749" t="s">
        <v>42132</v>
      </c>
      <c r="D17988" s="749" t="s">
        <v>42133</v>
      </c>
      <c r="E17988" s="749" t="s">
        <v>42138</v>
      </c>
      <c r="F17988" s="749" t="s">
        <v>42139</v>
      </c>
      <c r="G17988" s="749" t="s">
        <v>20205</v>
      </c>
      <c r="I17988" s="749" t="s">
        <v>52</v>
      </c>
      <c r="J17988" s="749" t="n">
        <v>86.01</v>
      </c>
    </row>
    <row collapsed="false" customFormat="false" customHeight="true" hidden="true" ht="51" outlineLevel="0" r="17989">
      <c r="A17989" s="749" t="s">
        <v>42140</v>
      </c>
      <c r="B17989" s="758" t="str">
        <f aca="false">C17989&amp;D17989&amp;E17989&amp;F17989&amp;G17989&amp;H17989</f>
        <v>MADEIRAMENTO PARA COBERTURA EM DUAS AGUAS EM TELHAS CERAMICAS,CONSTITUIDO DE CUMEEIRA E TERCAS DE 3"X4.1/2",CAIBROS DE 3"X1.1/2",RIPAS DE 1,5X4CM,TUDO EM MADEIRA APARELHADA,SEM TESOURA OU PONTALETE,MEDIDO PELA AREA REAL DO MADEIRAMENTO.FORNECIMENTO E COLOCACAO</v>
      </c>
      <c r="C17989" s="749" t="s">
        <v>42132</v>
      </c>
      <c r="D17989" s="749" t="s">
        <v>42133</v>
      </c>
      <c r="E17989" s="749" t="s">
        <v>42138</v>
      </c>
      <c r="F17989" s="749" t="s">
        <v>42139</v>
      </c>
      <c r="G17989" s="749" t="s">
        <v>20205</v>
      </c>
      <c r="I17989" s="749" t="s">
        <v>52</v>
      </c>
      <c r="J17989" s="749" t="n">
        <v>79.19</v>
      </c>
    </row>
    <row collapsed="false" customFormat="false" customHeight="true" hidden="true" ht="51" outlineLevel="0" r="17990">
      <c r="A17990" s="749" t="s">
        <v>42141</v>
      </c>
      <c r="B17990" s="758" t="str">
        <f aca="false">C17990&amp;D17990&amp;E17990&amp;F17990&amp;G17990&amp;H17990</f>
        <v>MADEIRAMENTO PARA COBERTURA EM QUATRO OU MAIS AGUAS EM TELHAS CERAMICAS,CONSTITUIDO DE CUMEEIRA,TERCAS,RINCOES E ESPIGOES DE 3"X4.1/2",CAIBROS DE 3"X1.1/2",RIPAS DE 1,5X4CM,TUDO EM MADEIRA SERRADA,SEM TESOURA OU PONTALETE,MEDIDO PELA AREA REAL DO MADEIRAMENTO.FORNECIMENTO E COLOCACAO</v>
      </c>
      <c r="C17990" s="749" t="s">
        <v>42142</v>
      </c>
      <c r="D17990" s="749" t="s">
        <v>42143</v>
      </c>
      <c r="E17990" s="749" t="s">
        <v>42144</v>
      </c>
      <c r="F17990" s="749" t="s">
        <v>42145</v>
      </c>
      <c r="G17990" s="749" t="s">
        <v>42146</v>
      </c>
      <c r="I17990" s="749" t="s">
        <v>52</v>
      </c>
      <c r="J17990" s="749" t="n">
        <v>78.95</v>
      </c>
    </row>
    <row collapsed="false" customFormat="false" customHeight="true" hidden="true" ht="51" outlineLevel="0" r="17991">
      <c r="A17991" s="749" t="s">
        <v>42147</v>
      </c>
      <c r="B17991" s="758" t="str">
        <f aca="false">C17991&amp;D17991&amp;E17991&amp;F17991&amp;G17991&amp;H17991</f>
        <v>MADEIRAMENTO PARA COBERTURA EM QUATRO OU MAIS AGUAS EM TELHAS CERAMICAS,CONSTITUIDO DE CUMEEIRA,TERCAS,RINCOES E ESPIGOES DE 3"X4.1/2",CAIBROS DE 3"X1.1/2",RIPAS DE 1,5X4CM,TUDO EM MADEIRA SERRADA,SEM TESOURA OU PONTALETE,MEDIDO PELA AREA REAL DO MADEIRAMENTO.FORNECIMENTO E COLOCACAO</v>
      </c>
      <c r="C17991" s="749" t="s">
        <v>42142</v>
      </c>
      <c r="D17991" s="749" t="s">
        <v>42143</v>
      </c>
      <c r="E17991" s="749" t="s">
        <v>42144</v>
      </c>
      <c r="F17991" s="749" t="s">
        <v>42145</v>
      </c>
      <c r="G17991" s="749" t="s">
        <v>42146</v>
      </c>
      <c r="I17991" s="749" t="s">
        <v>52</v>
      </c>
      <c r="J17991" s="749" t="n">
        <v>73.03</v>
      </c>
    </row>
    <row collapsed="false" customFormat="false" customHeight="true" hidden="true" ht="51" outlineLevel="0" r="17992">
      <c r="A17992" s="749" t="s">
        <v>42148</v>
      </c>
      <c r="B17992" s="758" t="str">
        <f aca="false">C17992&amp;D17992&amp;E17992&amp;F17992&amp;G17992&amp;H17992</f>
        <v>MADEIRAMENTO PARA COBERTURA EM QUATRO OU MAIS AGUAS EM TELHAS CERAMICAS,CONSTITUIDO DE CUMEEIRA,TERCAS,RINCOES E ESPIGOES DE 3"X4.1/2",CAIBROS DE 3"X1.1/2",RIPAS DE 1,5X4CM,TUDO EM MADEIRA APARELHADA,SEM TESOURA OU PONTALETE,MEDIDO PELA AREA REAL DO MADEIRAMENTO.FORNECIMENTO E COLOCACAO</v>
      </c>
      <c r="C17992" s="749" t="s">
        <v>42142</v>
      </c>
      <c r="D17992" s="749" t="s">
        <v>42143</v>
      </c>
      <c r="E17992" s="749" t="s">
        <v>42144</v>
      </c>
      <c r="F17992" s="749" t="s">
        <v>42149</v>
      </c>
      <c r="G17992" s="749" t="s">
        <v>42150</v>
      </c>
      <c r="I17992" s="749" t="s">
        <v>52</v>
      </c>
      <c r="J17992" s="749" t="n">
        <v>92.55</v>
      </c>
    </row>
    <row collapsed="false" customFormat="false" customHeight="true" hidden="true" ht="51" outlineLevel="0" r="17993">
      <c r="A17993" s="749" t="s">
        <v>42151</v>
      </c>
      <c r="B17993" s="758" t="str">
        <f aca="false">C17993&amp;D17993&amp;E17993&amp;F17993&amp;G17993&amp;H17993</f>
        <v>MADEIRAMENTO PARA COBERTURA EM QUATRO OU MAIS AGUAS EM TELHAS CERAMICAS,CONSTITUIDO DE CUMEEIRA,TERCAS,RINCOES E ESPIGOES DE 3"X4.1/2",CAIBROS DE 3"X1.1/2",RIPAS DE 1,5X4CM,TUDO EM MADEIRA APARELHADA,SEM TESOURA OU PONTALETE,MEDIDO PELA AREA REAL DO MADEIRAMENTO.FORNECIMENTO E COLOCACAO</v>
      </c>
      <c r="C17993" s="749" t="s">
        <v>42142</v>
      </c>
      <c r="D17993" s="749" t="s">
        <v>42143</v>
      </c>
      <c r="E17993" s="749" t="s">
        <v>42144</v>
      </c>
      <c r="F17993" s="749" t="s">
        <v>42149</v>
      </c>
      <c r="G17993" s="749" t="s">
        <v>42150</v>
      </c>
      <c r="I17993" s="749" t="s">
        <v>52</v>
      </c>
      <c r="J17993" s="749" t="n">
        <v>85.73</v>
      </c>
    </row>
    <row collapsed="false" customFormat="false" customHeight="true" hidden="true" ht="38.25" outlineLevel="0" r="17994">
      <c r="A17994" s="749" t="s">
        <v>42152</v>
      </c>
      <c r="B17994" s="758" t="str">
        <f aca="false">C17994&amp;D17994&amp;E17994&amp;F17994&amp;G17994&amp;H17994</f>
        <v>MADEIRAMENTO PARA COBERTURA EM TELHAS ONDULADAS,CONSTITUIDODE PECAS DE 3"X3" E 3"X4.1/2",EM MADEIRA SERRADA,SEM TESOURA OU PONTALETE,MEDIDO PELA AREA REAL DO MADEIRAMENTO.FORNECIMENTO E COLOCACAO</v>
      </c>
      <c r="C17994" s="749" t="s">
        <v>42153</v>
      </c>
      <c r="D17994" s="749" t="s">
        <v>42154</v>
      </c>
      <c r="E17994" s="749" t="s">
        <v>42155</v>
      </c>
      <c r="F17994" s="749" t="s">
        <v>18729</v>
      </c>
      <c r="I17994" s="749" t="s">
        <v>52</v>
      </c>
      <c r="J17994" s="749" t="n">
        <v>24.42</v>
      </c>
    </row>
    <row collapsed="false" customFormat="false" customHeight="true" hidden="true" ht="38.25" outlineLevel="0" r="17995">
      <c r="A17995" s="749" t="s">
        <v>42156</v>
      </c>
      <c r="B17995" s="758" t="str">
        <f aca="false">C17995&amp;D17995&amp;E17995&amp;F17995&amp;G17995&amp;H17995</f>
        <v>MADEIRAMENTO PARA COBERTURA EM TELHAS ONDULADAS,CONSTITUIDODE PECAS DE 3"X3" E 3"X4.1/2",EM MADEIRA SERRADA,SEM TESOURA OU PONTALETE,MEDIDO PELA AREA REAL DO MADEIRAMENTO.FORNECIMENTO E COLOCACAO</v>
      </c>
      <c r="C17995" s="749" t="s">
        <v>42153</v>
      </c>
      <c r="D17995" s="749" t="s">
        <v>42154</v>
      </c>
      <c r="E17995" s="749" t="s">
        <v>42155</v>
      </c>
      <c r="F17995" s="749" t="s">
        <v>18729</v>
      </c>
      <c r="I17995" s="749" t="s">
        <v>52</v>
      </c>
      <c r="J17995" s="749" t="n">
        <v>23.24</v>
      </c>
    </row>
    <row collapsed="false" customFormat="false" customHeight="true" hidden="true" ht="38.25" outlineLevel="0" r="17996">
      <c r="A17996" s="749" t="s">
        <v>42157</v>
      </c>
      <c r="B17996" s="758" t="str">
        <f aca="false">C17996&amp;D17996&amp;E17996&amp;F17996&amp;G17996&amp;H17996</f>
        <v>MADEIRAMENTO PARA COBERTURA EM TELHAS ONDULADAS,CONSTITUIDODE PECAS DE 3"X3" E 3"X4.1/2",EM MADEIRA APARELHADA,SEM TESOURA OU PONTALETE,MEDIDO PELA AREA REAL DO MADEIRAMENTO.FORNECIMENTO E COLOCACAO</v>
      </c>
      <c r="C17996" s="749" t="s">
        <v>42153</v>
      </c>
      <c r="D17996" s="749" t="s">
        <v>42158</v>
      </c>
      <c r="E17996" s="749" t="s">
        <v>42159</v>
      </c>
      <c r="F17996" s="749" t="s">
        <v>20423</v>
      </c>
      <c r="I17996" s="749" t="s">
        <v>52</v>
      </c>
      <c r="J17996" s="749" t="n">
        <v>30.11</v>
      </c>
    </row>
    <row collapsed="false" customFormat="false" customHeight="true" hidden="true" ht="38.25" outlineLevel="0" r="17997">
      <c r="A17997" s="749" t="s">
        <v>42160</v>
      </c>
      <c r="B17997" s="758" t="str">
        <f aca="false">C17997&amp;D17997&amp;E17997&amp;F17997&amp;G17997&amp;H17997</f>
        <v>MADEIRAMENTO PARA COBERTURA EM TELHAS ONDULADAS,CONSTITUIDODE PECAS DE 3"X3" E 3"X4.1/2",EM MADEIRA APARELHADA,SEM TESOURA OU PONTALETE,MEDIDO PELA AREA REAL DO MADEIRAMENTO.FORNECIMENTO E COLOCACAO</v>
      </c>
      <c r="C17997" s="749" t="s">
        <v>42153</v>
      </c>
      <c r="D17997" s="749" t="s">
        <v>42158</v>
      </c>
      <c r="E17997" s="749" t="s">
        <v>42159</v>
      </c>
      <c r="F17997" s="749" t="s">
        <v>20423</v>
      </c>
      <c r="I17997" s="749" t="s">
        <v>52</v>
      </c>
      <c r="J17997" s="749" t="n">
        <v>28.68</v>
      </c>
    </row>
    <row collapsed="false" customFormat="false" customHeight="true" hidden="true" ht="12.75" outlineLevel="0" r="17998">
      <c r="A17998" s="749" t="s">
        <v>42161</v>
      </c>
      <c r="B17998" s="749" t="str">
        <f aca="false">C17998&amp;D17998&amp;E17998&amp;F17998&amp;G17998&amp;H17998</f>
        <v>TESOURA COMPLETA EM MADEIRA SERRADA,PARA VAO DE 4,00M.FORNECIMENTO E COLOCACAO</v>
      </c>
      <c r="C17998" s="749" t="s">
        <v>42162</v>
      </c>
      <c r="D17998" s="749" t="s">
        <v>20211</v>
      </c>
      <c r="I17998" s="749" t="s">
        <v>30</v>
      </c>
      <c r="J17998" s="749" t="n">
        <v>947.63</v>
      </c>
    </row>
    <row collapsed="false" customFormat="false" customHeight="true" hidden="true" ht="12.75" outlineLevel="0" r="17999">
      <c r="A17999" s="749" t="s">
        <v>42163</v>
      </c>
      <c r="B17999" s="749" t="str">
        <f aca="false">C17999&amp;D17999&amp;E17999&amp;F17999&amp;G17999&amp;H17999</f>
        <v>TESOURA COMPLETA EM MADEIRA SERRADA,PARA VAO DE 4,00M.FORNECIMENTO E COLOCACAO</v>
      </c>
      <c r="C17999" s="749" t="s">
        <v>42162</v>
      </c>
      <c r="D17999" s="749" t="s">
        <v>20211</v>
      </c>
      <c r="I17999" s="749" t="s">
        <v>30</v>
      </c>
      <c r="J17999" s="749" t="n">
        <v>857.78</v>
      </c>
    </row>
    <row collapsed="false" customFormat="false" customHeight="true" hidden="true" ht="12.75" outlineLevel="0" r="18000">
      <c r="A18000" s="749" t="s">
        <v>42164</v>
      </c>
      <c r="B18000" s="749" t="str">
        <f aca="false">C18000&amp;D18000&amp;E18000&amp;F18000&amp;G18000&amp;H18000</f>
        <v>TESOURA COMPLETA EM MADEIRA APARELHADA,PARA VAO DE 4,00M.FORNECIMENTO E COLOCACAO</v>
      </c>
      <c r="C18000" s="749" t="s">
        <v>42165</v>
      </c>
      <c r="D18000" s="749" t="s">
        <v>14384</v>
      </c>
      <c r="I18000" s="749" t="s">
        <v>30</v>
      </c>
      <c r="J18000" s="749" t="n">
        <v>1244.56</v>
      </c>
    </row>
    <row collapsed="false" customFormat="false" customHeight="true" hidden="true" ht="12.75" outlineLevel="0" r="18001">
      <c r="A18001" s="749" t="s">
        <v>42166</v>
      </c>
      <c r="B18001" s="749" t="str">
        <f aca="false">C18001&amp;D18001&amp;E18001&amp;F18001&amp;G18001&amp;H18001</f>
        <v>TESOURA COMPLETA EM MADEIRA APARELHADA,PARA VAO DE 4,00M.FORNECIMENTO E COLOCACAO</v>
      </c>
      <c r="C18001" s="749" t="s">
        <v>42165</v>
      </c>
      <c r="D18001" s="749" t="s">
        <v>14384</v>
      </c>
      <c r="I18001" s="749" t="s">
        <v>30</v>
      </c>
      <c r="J18001" s="749" t="n">
        <v>1136.73</v>
      </c>
    </row>
    <row collapsed="false" customFormat="false" customHeight="true" hidden="true" ht="12.75" outlineLevel="0" r="18002">
      <c r="A18002" s="749" t="s">
        <v>42167</v>
      </c>
      <c r="B18002" s="749" t="str">
        <f aca="false">C18002&amp;D18002&amp;E18002&amp;F18002&amp;G18002&amp;H18002</f>
        <v>TESOURA COMPLETA EM MADEIRA SERRADA,PARA VAO DE 5,00M.FORNECIMENTO E COLOCACAO</v>
      </c>
      <c r="C18002" s="749" t="s">
        <v>42168</v>
      </c>
      <c r="D18002" s="749" t="s">
        <v>20211</v>
      </c>
      <c r="I18002" s="749" t="s">
        <v>30</v>
      </c>
      <c r="J18002" s="749" t="n">
        <v>1130.39</v>
      </c>
    </row>
    <row collapsed="false" customFormat="false" customHeight="true" hidden="true" ht="12.75" outlineLevel="0" r="18003">
      <c r="A18003" s="749" t="s">
        <v>42169</v>
      </c>
      <c r="B18003" s="749" t="str">
        <f aca="false">C18003&amp;D18003&amp;E18003&amp;F18003&amp;G18003&amp;H18003</f>
        <v>TESOURA COMPLETA EM MADEIRA SERRADA,PARA VAO DE 5,00M.FORNECIMENTO E COLOCACAO</v>
      </c>
      <c r="C18003" s="749" t="s">
        <v>42168</v>
      </c>
      <c r="D18003" s="749" t="s">
        <v>20211</v>
      </c>
      <c r="I18003" s="749" t="s">
        <v>30</v>
      </c>
      <c r="J18003" s="749" t="n">
        <v>1025.55</v>
      </c>
    </row>
    <row collapsed="false" customFormat="false" customHeight="true" hidden="true" ht="12.75" outlineLevel="0" r="18004">
      <c r="A18004" s="749" t="s">
        <v>42170</v>
      </c>
      <c r="B18004" s="749" t="str">
        <f aca="false">C18004&amp;D18004&amp;E18004&amp;F18004&amp;G18004&amp;H18004</f>
        <v>TESOURA COMPLETA EM MADEIRA APARELHADA,PARA VAO DE 5,00M.FORNECIMENTO E COLOCACAO</v>
      </c>
      <c r="C18004" s="749" t="s">
        <v>42171</v>
      </c>
      <c r="D18004" s="749" t="s">
        <v>14384</v>
      </c>
      <c r="I18004" s="749" t="s">
        <v>30</v>
      </c>
      <c r="J18004" s="749" t="n">
        <v>1347.65</v>
      </c>
    </row>
    <row collapsed="false" customFormat="false" customHeight="true" hidden="true" ht="12.75" outlineLevel="0" r="18005">
      <c r="A18005" s="749" t="s">
        <v>42172</v>
      </c>
      <c r="B18005" s="749" t="str">
        <f aca="false">C18005&amp;D18005&amp;E18005&amp;F18005&amp;G18005&amp;H18005</f>
        <v>TESOURA COMPLETA EM MADEIRA APARELHADA,PARA VAO DE 5,00M.FORNECIMENTO E COLOCACAO</v>
      </c>
      <c r="C18005" s="749" t="s">
        <v>42171</v>
      </c>
      <c r="D18005" s="749" t="s">
        <v>14384</v>
      </c>
      <c r="I18005" s="749" t="s">
        <v>30</v>
      </c>
      <c r="J18005" s="749" t="n">
        <v>1221.85</v>
      </c>
    </row>
    <row collapsed="false" customFormat="false" customHeight="true" hidden="true" ht="12.75" outlineLevel="0" r="18006">
      <c r="A18006" s="749" t="s">
        <v>42173</v>
      </c>
      <c r="B18006" s="749" t="str">
        <f aca="false">C18006&amp;D18006&amp;E18006&amp;F18006&amp;G18006&amp;H18006</f>
        <v>TESOURA COMPLETA EM MADEIRA SERRADA,PARA VAO DE 6,00M.FORNECIMENTO E COLOCACAO</v>
      </c>
      <c r="C18006" s="749" t="s">
        <v>42174</v>
      </c>
      <c r="D18006" s="749" t="s">
        <v>20211</v>
      </c>
      <c r="I18006" s="749" t="s">
        <v>30</v>
      </c>
      <c r="J18006" s="749" t="n">
        <v>1368.25</v>
      </c>
    </row>
    <row collapsed="false" customFormat="false" customHeight="true" hidden="true" ht="12.75" outlineLevel="0" r="18007">
      <c r="A18007" s="749" t="s">
        <v>42175</v>
      </c>
      <c r="B18007" s="749" t="str">
        <f aca="false">C18007&amp;D18007&amp;E18007&amp;F18007&amp;G18007&amp;H18007</f>
        <v>TESOURA COMPLETA EM MADEIRA SERRADA,PARA VAO DE 6,00M.FORNECIMENTO E COLOCACAO</v>
      </c>
      <c r="C18007" s="749" t="s">
        <v>42174</v>
      </c>
      <c r="D18007" s="749" t="s">
        <v>20211</v>
      </c>
      <c r="I18007" s="749" t="s">
        <v>30</v>
      </c>
      <c r="J18007" s="749" t="n">
        <v>1248.44</v>
      </c>
    </row>
    <row collapsed="false" customFormat="false" customHeight="true" hidden="true" ht="12.75" outlineLevel="0" r="18008">
      <c r="A18008" s="749" t="s">
        <v>42176</v>
      </c>
      <c r="B18008" s="749" t="str">
        <f aca="false">C18008&amp;D18008&amp;E18008&amp;F18008&amp;G18008&amp;H18008</f>
        <v>TESOURA COMPLETA EM MADEIRA APARELHADA,PARA VAO DE 6,00M.FORNECIMENTO E COLOCACAO</v>
      </c>
      <c r="C18008" s="749" t="s">
        <v>42177</v>
      </c>
      <c r="D18008" s="749" t="s">
        <v>14384</v>
      </c>
      <c r="I18008" s="749" t="s">
        <v>30</v>
      </c>
      <c r="J18008" s="749" t="n">
        <v>1630.39</v>
      </c>
    </row>
    <row collapsed="false" customFormat="false" customHeight="true" hidden="true" ht="12.75" outlineLevel="0" r="18009">
      <c r="A18009" s="749" t="s">
        <v>42178</v>
      </c>
      <c r="B18009" s="749" t="str">
        <f aca="false">C18009&amp;D18009&amp;E18009&amp;F18009&amp;G18009&amp;H18009</f>
        <v>TESOURA COMPLETA EM MADEIRA APARELHADA,PARA VAO DE 6,00M.FORNECIMENTO E COLOCACAO</v>
      </c>
      <c r="C18009" s="749" t="s">
        <v>42177</v>
      </c>
      <c r="D18009" s="749" t="s">
        <v>14384</v>
      </c>
      <c r="I18009" s="749" t="s">
        <v>30</v>
      </c>
      <c r="J18009" s="749" t="n">
        <v>1486.62</v>
      </c>
    </row>
    <row collapsed="false" customFormat="false" customHeight="true" hidden="true" ht="12.75" outlineLevel="0" r="18010">
      <c r="A18010" s="749" t="s">
        <v>42179</v>
      </c>
      <c r="B18010" s="749" t="str">
        <f aca="false">C18010&amp;D18010&amp;E18010&amp;F18010&amp;G18010&amp;H18010</f>
        <v>TESOURA COMPLETA EM MADEIRA SERRADA,PARA VAO DE 7,00M.FORNECIMENTO E COLOCACAO</v>
      </c>
      <c r="C18010" s="749" t="s">
        <v>42180</v>
      </c>
      <c r="D18010" s="749" t="s">
        <v>20211</v>
      </c>
      <c r="I18010" s="749" t="s">
        <v>30</v>
      </c>
      <c r="J18010" s="749" t="n">
        <v>1575.44</v>
      </c>
    </row>
    <row collapsed="false" customFormat="false" customHeight="true" hidden="true" ht="12.75" outlineLevel="0" r="18011">
      <c r="A18011" s="749" t="s">
        <v>42181</v>
      </c>
      <c r="B18011" s="749" t="str">
        <f aca="false">C18011&amp;D18011&amp;E18011&amp;F18011&amp;G18011&amp;H18011</f>
        <v>TESOURA COMPLETA EM MADEIRA SERRADA,PARA VAO DE 7,00M.FORNECIMENTO E COLOCACAO</v>
      </c>
      <c r="C18011" s="749" t="s">
        <v>42180</v>
      </c>
      <c r="D18011" s="749" t="s">
        <v>20211</v>
      </c>
      <c r="I18011" s="749" t="s">
        <v>30</v>
      </c>
      <c r="J18011" s="749" t="n">
        <v>1440.65</v>
      </c>
    </row>
    <row collapsed="false" customFormat="false" customHeight="true" hidden="true" ht="12.75" outlineLevel="0" r="18012">
      <c r="A18012" s="749" t="s">
        <v>42182</v>
      </c>
      <c r="B18012" s="749" t="str">
        <f aca="false">C18012&amp;D18012&amp;E18012&amp;F18012&amp;G18012&amp;H18012</f>
        <v>TESOURA COMPLETA EM MADEIRA APARELHADA,PARA VAO DE 7,00M.FORNECIMENTO E COLOCACAO</v>
      </c>
      <c r="C18012" s="749" t="s">
        <v>42183</v>
      </c>
      <c r="D18012" s="749" t="s">
        <v>14384</v>
      </c>
      <c r="I18012" s="749" t="s">
        <v>30</v>
      </c>
      <c r="J18012" s="749" t="n">
        <v>1877.99</v>
      </c>
    </row>
    <row collapsed="false" customFormat="false" customHeight="true" hidden="true" ht="12.75" outlineLevel="0" r="18013">
      <c r="A18013" s="749" t="s">
        <v>42184</v>
      </c>
      <c r="B18013" s="749" t="str">
        <f aca="false">C18013&amp;D18013&amp;E18013&amp;F18013&amp;G18013&amp;H18013</f>
        <v>TESOURA COMPLETA EM MADEIRA APARELHADA,PARA VAO DE 7,00M.FORNECIMENTO E COLOCACAO</v>
      </c>
      <c r="C18013" s="749" t="s">
        <v>42183</v>
      </c>
      <c r="D18013" s="749" t="s">
        <v>14384</v>
      </c>
      <c r="I18013" s="749" t="s">
        <v>30</v>
      </c>
      <c r="J18013" s="749" t="n">
        <v>1716.25</v>
      </c>
    </row>
    <row collapsed="false" customFormat="false" customHeight="true" hidden="true" ht="12.75" outlineLevel="0" r="18014">
      <c r="A18014" s="749" t="s">
        <v>42185</v>
      </c>
      <c r="B18014" s="749" t="str">
        <f aca="false">C18014&amp;D18014&amp;E18014&amp;F18014&amp;G18014&amp;H18014</f>
        <v>TESOURA COMPLETA EM MADEIRA SERRADA,PARA VAO DE 8,00M.FORNECIMENTO E COLOCACAO</v>
      </c>
      <c r="C18014" s="749" t="s">
        <v>42186</v>
      </c>
      <c r="D18014" s="749" t="s">
        <v>20211</v>
      </c>
      <c r="I18014" s="749" t="s">
        <v>30</v>
      </c>
      <c r="J18014" s="749" t="n">
        <v>2058.62</v>
      </c>
    </row>
    <row collapsed="false" customFormat="false" customHeight="true" hidden="true" ht="12.75" outlineLevel="0" r="18015">
      <c r="A18015" s="749" t="s">
        <v>42187</v>
      </c>
      <c r="B18015" s="749" t="str">
        <f aca="false">C18015&amp;D18015&amp;E18015&amp;F18015&amp;G18015&amp;H18015</f>
        <v>TESOURA COMPLETA EM MADEIRA SERRADA,PARA VAO DE 8,00M.FORNECIMENTO E COLOCACAO</v>
      </c>
      <c r="C18015" s="749" t="s">
        <v>42186</v>
      </c>
      <c r="D18015" s="749" t="s">
        <v>20211</v>
      </c>
      <c r="I18015" s="749" t="s">
        <v>30</v>
      </c>
      <c r="J18015" s="749" t="n">
        <v>1908.86</v>
      </c>
    </row>
    <row collapsed="false" customFormat="false" customHeight="true" hidden="true" ht="12.75" outlineLevel="0" r="18016">
      <c r="A18016" s="749" t="s">
        <v>42188</v>
      </c>
      <c r="B18016" s="749" t="str">
        <f aca="false">C18016&amp;D18016&amp;E18016&amp;F18016&amp;G18016&amp;H18016</f>
        <v>TESOURA COMPLETA EM MADEIRA APARELHADA,PARA VAO DE 8,00M.FORNECIMENTO E COLOCACAO</v>
      </c>
      <c r="C18016" s="749" t="s">
        <v>42189</v>
      </c>
      <c r="D18016" s="749" t="s">
        <v>14384</v>
      </c>
      <c r="I18016" s="749" t="s">
        <v>30</v>
      </c>
      <c r="J18016" s="749" t="n">
        <v>2456.79</v>
      </c>
    </row>
    <row collapsed="false" customFormat="false" customHeight="true" hidden="true" ht="12.75" outlineLevel="0" r="18017">
      <c r="A18017" s="749" t="s">
        <v>42190</v>
      </c>
      <c r="B18017" s="749" t="str">
        <f aca="false">C18017&amp;D18017&amp;E18017&amp;F18017&amp;G18017&amp;H18017</f>
        <v>TESOURA COMPLETA EM MADEIRA APARELHADA,PARA VAO DE 8,00M.FORNECIMENTO E COLOCACAO</v>
      </c>
      <c r="C18017" s="749" t="s">
        <v>42189</v>
      </c>
      <c r="D18017" s="749" t="s">
        <v>14384</v>
      </c>
      <c r="I18017" s="749" t="s">
        <v>30</v>
      </c>
      <c r="J18017" s="749" t="n">
        <v>2277.08</v>
      </c>
    </row>
    <row collapsed="false" customFormat="false" customHeight="true" hidden="true" ht="12.75" outlineLevel="0" r="18018">
      <c r="A18018" s="749" t="s">
        <v>42191</v>
      </c>
      <c r="B18018" s="749" t="str">
        <f aca="false">C18018&amp;D18018&amp;E18018&amp;F18018&amp;G18018&amp;H18018</f>
        <v>TESOURA COMPLETA EM MADEIRA SERRADA,PARA VAO DE 9,00M.FORNECIMENTO E COLOCACAO</v>
      </c>
      <c r="C18018" s="749" t="s">
        <v>42192</v>
      </c>
      <c r="D18018" s="749" t="s">
        <v>20211</v>
      </c>
      <c r="I18018" s="749" t="s">
        <v>30</v>
      </c>
      <c r="J18018" s="749" t="n">
        <v>2308.1</v>
      </c>
    </row>
    <row collapsed="false" customFormat="false" customHeight="true" hidden="true" ht="12.75" outlineLevel="0" r="18019">
      <c r="A18019" s="749" t="s">
        <v>42193</v>
      </c>
      <c r="B18019" s="749" t="str">
        <f aca="false">C18019&amp;D18019&amp;E18019&amp;F18019&amp;G18019&amp;H18019</f>
        <v>TESOURA COMPLETA EM MADEIRA SERRADA,PARA VAO DE 9,00M.FORNECIMENTO E COLOCACAO</v>
      </c>
      <c r="C18019" s="749" t="s">
        <v>42192</v>
      </c>
      <c r="D18019" s="749" t="s">
        <v>20211</v>
      </c>
      <c r="I18019" s="749" t="s">
        <v>30</v>
      </c>
      <c r="J18019" s="749" t="n">
        <v>2143.36</v>
      </c>
    </row>
    <row collapsed="false" customFormat="false" customHeight="true" hidden="true" ht="12.75" outlineLevel="0" r="18020">
      <c r="A18020" s="749" t="s">
        <v>42194</v>
      </c>
      <c r="B18020" s="749" t="str">
        <f aca="false">C18020&amp;D18020&amp;E18020&amp;F18020&amp;G18020&amp;H18020</f>
        <v>TESOURA COMPLETA EM MADEIRA APARELHADA,PARA VAO DE 9,00M.FORNECIMENTO E COLOCACAO</v>
      </c>
      <c r="C18020" s="749" t="s">
        <v>42195</v>
      </c>
      <c r="D18020" s="749" t="s">
        <v>14384</v>
      </c>
      <c r="I18020" s="749" t="s">
        <v>30</v>
      </c>
      <c r="J18020" s="749" t="n">
        <v>2754.31</v>
      </c>
    </row>
    <row collapsed="false" customFormat="false" customHeight="true" hidden="true" ht="12.75" outlineLevel="0" r="18021">
      <c r="A18021" s="749" t="s">
        <v>42196</v>
      </c>
      <c r="B18021" s="749" t="str">
        <f aca="false">C18021&amp;D18021&amp;E18021&amp;F18021&amp;G18021&amp;H18021</f>
        <v>TESOURA COMPLETA EM MADEIRA APARELHADA,PARA VAO DE 9,00M.FORNECIMENTO E COLOCACAO</v>
      </c>
      <c r="C18021" s="749" t="s">
        <v>42195</v>
      </c>
      <c r="D18021" s="749" t="s">
        <v>14384</v>
      </c>
      <c r="I18021" s="749" t="s">
        <v>30</v>
      </c>
      <c r="J18021" s="749" t="n">
        <v>2556.62</v>
      </c>
    </row>
    <row collapsed="false" customFormat="false" customHeight="true" hidden="true" ht="12.75" outlineLevel="0" r="18022">
      <c r="A18022" s="749" t="s">
        <v>42197</v>
      </c>
      <c r="B18022" s="749" t="str">
        <f aca="false">C18022&amp;D18022&amp;E18022&amp;F18022&amp;G18022&amp;H18022</f>
        <v>TESOURA COMPLETA EM MADEIRA SERRADA,PARA VAO DE 10,00M.FORNECIMENTO E COLOCACAO</v>
      </c>
      <c r="C18022" s="749" t="s">
        <v>42198</v>
      </c>
      <c r="D18022" s="749" t="s">
        <v>20423</v>
      </c>
      <c r="I18022" s="749" t="s">
        <v>30</v>
      </c>
      <c r="J18022" s="749" t="n">
        <v>2546.04</v>
      </c>
    </row>
    <row collapsed="false" customFormat="false" customHeight="true" hidden="true" ht="12.75" outlineLevel="0" r="18023">
      <c r="A18023" s="749" t="s">
        <v>42199</v>
      </c>
      <c r="B18023" s="749" t="str">
        <f aca="false">C18023&amp;D18023&amp;E18023&amp;F18023&amp;G18023&amp;H18023</f>
        <v>TESOURA COMPLETA EM MADEIRA SERRADA,PARA VAO DE 10,00M.FORNECIMENTO E COLOCACAO</v>
      </c>
      <c r="C18023" s="749" t="s">
        <v>42198</v>
      </c>
      <c r="D18023" s="749" t="s">
        <v>20423</v>
      </c>
      <c r="I18023" s="749" t="s">
        <v>30</v>
      </c>
      <c r="J18023" s="749" t="n">
        <v>2366.32</v>
      </c>
    </row>
    <row collapsed="false" customFormat="false" customHeight="true" hidden="true" ht="12.75" outlineLevel="0" r="18024">
      <c r="A18024" s="749" t="s">
        <v>42200</v>
      </c>
      <c r="B18024" s="749" t="str">
        <f aca="false">C18024&amp;D18024&amp;E18024&amp;F18024&amp;G18024&amp;H18024</f>
        <v>TESOURA COMPLETA EM MADEIRA APARELHADA,PARA VAO DE 10,00M.FORNECIMENTO E COLOCACAO</v>
      </c>
      <c r="C18024" s="749" t="s">
        <v>42201</v>
      </c>
      <c r="D18024" s="749" t="s">
        <v>14460</v>
      </c>
      <c r="I18024" s="749" t="s">
        <v>30</v>
      </c>
      <c r="J18024" s="749" t="n">
        <v>3038.81</v>
      </c>
    </row>
    <row collapsed="false" customFormat="false" customHeight="true" hidden="true" ht="12.75" outlineLevel="0" r="18025">
      <c r="A18025" s="749" t="s">
        <v>42202</v>
      </c>
      <c r="B18025" s="749" t="str">
        <f aca="false">C18025&amp;D18025&amp;E18025&amp;F18025&amp;G18025&amp;H18025</f>
        <v>TESOURA COMPLETA EM MADEIRA APARELHADA,PARA VAO DE 10,00M.FORNECIMENTO E COLOCACAO</v>
      </c>
      <c r="C18025" s="749" t="s">
        <v>42201</v>
      </c>
      <c r="D18025" s="749" t="s">
        <v>14460</v>
      </c>
      <c r="I18025" s="749" t="s">
        <v>30</v>
      </c>
      <c r="J18025" s="749" t="n">
        <v>2823.15</v>
      </c>
    </row>
    <row collapsed="false" customFormat="false" customHeight="true" hidden="true" ht="12.75" outlineLevel="0" r="18026">
      <c r="A18026" s="749" t="s">
        <v>42203</v>
      </c>
      <c r="B18026" s="749" t="str">
        <f aca="false">C18026&amp;D18026&amp;E18026&amp;F18026&amp;G18026&amp;H18026</f>
        <v>TESOURA COMPLETA EM MADEIRA SERRADA,PARA VAO DE 11,00M.FORNECIMENTO E COLOCACAO</v>
      </c>
      <c r="C18026" s="749" t="s">
        <v>42204</v>
      </c>
      <c r="D18026" s="749" t="s">
        <v>20423</v>
      </c>
      <c r="I18026" s="749" t="s">
        <v>30</v>
      </c>
      <c r="J18026" s="749" t="n">
        <v>2948.19</v>
      </c>
    </row>
    <row collapsed="false" customFormat="false" customHeight="true" hidden="true" ht="12.75" outlineLevel="0" r="18027">
      <c r="A18027" s="749" t="s">
        <v>42205</v>
      </c>
      <c r="B18027" s="749" t="str">
        <f aca="false">C18027&amp;D18027&amp;E18027&amp;F18027&amp;G18027&amp;H18027</f>
        <v>TESOURA COMPLETA EM MADEIRA SERRADA,PARA VAO DE 11,00M.FORNECIMENTO E COLOCACAO</v>
      </c>
      <c r="C18027" s="749" t="s">
        <v>42204</v>
      </c>
      <c r="D18027" s="749" t="s">
        <v>20423</v>
      </c>
      <c r="I18027" s="749" t="s">
        <v>30</v>
      </c>
      <c r="J18027" s="749" t="n">
        <v>2749.75</v>
      </c>
    </row>
    <row collapsed="false" customFormat="false" customHeight="true" hidden="true" ht="12.75" outlineLevel="0" r="18028">
      <c r="A18028" s="749" t="s">
        <v>42206</v>
      </c>
      <c r="B18028" s="749" t="str">
        <f aca="false">C18028&amp;D18028&amp;E18028&amp;F18028&amp;G18028&amp;H18028</f>
        <v>TESOURA COMPLETA EM MADEIRA APARELHADA,PARA VAO DE 11,00M.FORNECIMENTO E COLOCACAO</v>
      </c>
      <c r="C18028" s="749" t="s">
        <v>42207</v>
      </c>
      <c r="D18028" s="749" t="s">
        <v>14460</v>
      </c>
      <c r="I18028" s="749" t="s">
        <v>30</v>
      </c>
      <c r="J18028" s="749" t="n">
        <v>3519.53</v>
      </c>
    </row>
    <row collapsed="false" customFormat="false" customHeight="true" hidden="true" ht="12.75" outlineLevel="0" r="18029">
      <c r="A18029" s="749" t="s">
        <v>42208</v>
      </c>
      <c r="B18029" s="749" t="str">
        <f aca="false">C18029&amp;D18029&amp;E18029&amp;F18029&amp;G18029&amp;H18029</f>
        <v>TESOURA COMPLETA EM MADEIRA APARELHADA,PARA VAO DE 11,00M.FORNECIMENTO E COLOCACAO</v>
      </c>
      <c r="C18029" s="749" t="s">
        <v>42207</v>
      </c>
      <c r="D18029" s="749" t="s">
        <v>14460</v>
      </c>
      <c r="I18029" s="749" t="s">
        <v>30</v>
      </c>
      <c r="J18029" s="749" t="n">
        <v>3281.41</v>
      </c>
    </row>
    <row collapsed="false" customFormat="false" customHeight="true" hidden="true" ht="12.75" outlineLevel="0" r="18030">
      <c r="A18030" s="749" t="s">
        <v>42209</v>
      </c>
      <c r="B18030" s="749" t="str">
        <f aca="false">C18030&amp;D18030&amp;E18030&amp;F18030&amp;G18030&amp;H18030</f>
        <v>TESOURA COMPLETA EM MADEIRA SERRADA,PARA VAO DE 12,00M.FORNECIMENTO E COLOCACAO</v>
      </c>
      <c r="C18030" s="749" t="s">
        <v>42210</v>
      </c>
      <c r="D18030" s="749" t="s">
        <v>20423</v>
      </c>
      <c r="I18030" s="749" t="s">
        <v>30</v>
      </c>
      <c r="J18030" s="749" t="n">
        <v>3254.16</v>
      </c>
    </row>
    <row collapsed="false" customFormat="false" customHeight="true" hidden="true" ht="12.75" outlineLevel="0" r="18031">
      <c r="A18031" s="749" t="s">
        <v>42211</v>
      </c>
      <c r="B18031" s="749" t="str">
        <f aca="false">C18031&amp;D18031&amp;E18031&amp;F18031&amp;G18031&amp;H18031</f>
        <v>TESOURA COMPLETA EM MADEIRA SERRADA,PARA VAO DE 12,00M.FORNECIMENTO E COLOCACAO</v>
      </c>
      <c r="C18031" s="749" t="s">
        <v>42210</v>
      </c>
      <c r="D18031" s="749" t="s">
        <v>20423</v>
      </c>
      <c r="I18031" s="749" t="s">
        <v>30</v>
      </c>
      <c r="J18031" s="749" t="n">
        <v>3033.26</v>
      </c>
    </row>
    <row collapsed="false" customFormat="false" customHeight="true" hidden="true" ht="12.75" outlineLevel="0" r="18032">
      <c r="A18032" s="749" t="s">
        <v>42212</v>
      </c>
      <c r="B18032" s="749" t="str">
        <f aca="false">C18032&amp;D18032&amp;E18032&amp;F18032&amp;G18032&amp;H18032</f>
        <v>TESOURA COMPLETA EM MADEIRA APARELHADA,PARA VAO DE 12,00M.FORNECIMENTO E COLOCACAO</v>
      </c>
      <c r="C18032" s="749" t="s">
        <v>42213</v>
      </c>
      <c r="D18032" s="749" t="s">
        <v>14460</v>
      </c>
      <c r="I18032" s="749" t="s">
        <v>30</v>
      </c>
      <c r="J18032" s="749" t="n">
        <v>3885.68</v>
      </c>
    </row>
    <row collapsed="false" customFormat="false" customHeight="true" hidden="true" ht="12.75" outlineLevel="0" r="18033">
      <c r="A18033" s="749" t="s">
        <v>42214</v>
      </c>
      <c r="B18033" s="749" t="str">
        <f aca="false">C18033&amp;D18033&amp;E18033&amp;F18033&amp;G18033&amp;H18033</f>
        <v>TESOURA COMPLETA EM MADEIRA APARELHADA,PARA VAO DE 12,00M.FORNECIMENTO E COLOCACAO</v>
      </c>
      <c r="C18033" s="749" t="s">
        <v>42213</v>
      </c>
      <c r="D18033" s="749" t="s">
        <v>14460</v>
      </c>
      <c r="I18033" s="749" t="s">
        <v>30</v>
      </c>
      <c r="J18033" s="749" t="n">
        <v>3620.6</v>
      </c>
    </row>
    <row collapsed="false" customFormat="false" customHeight="true" hidden="true" ht="12.75" outlineLevel="0" r="18034">
      <c r="A18034" s="749" t="s">
        <v>42215</v>
      </c>
      <c r="B18034" s="749" t="str">
        <f aca="false">C18034&amp;D18034&amp;E18034&amp;F18034&amp;G18034&amp;H18034</f>
        <v>TESOURA COMPLETA EM MADEIRA SERRADA,PARA VAO DE 14,00M.FORNECIMENTO E COLOCACAO</v>
      </c>
      <c r="C18034" s="749" t="s">
        <v>42216</v>
      </c>
      <c r="D18034" s="749" t="s">
        <v>20423</v>
      </c>
      <c r="I18034" s="749" t="s">
        <v>30</v>
      </c>
      <c r="J18034" s="749" t="n">
        <v>3774.49</v>
      </c>
    </row>
    <row collapsed="false" customFormat="false" customHeight="true" hidden="true" ht="12.75" outlineLevel="0" r="18035">
      <c r="A18035" s="749" t="s">
        <v>42217</v>
      </c>
      <c r="B18035" s="749" t="str">
        <f aca="false">C18035&amp;D18035&amp;E18035&amp;F18035&amp;G18035&amp;H18035</f>
        <v>TESOURA COMPLETA EM MADEIRA SERRADA,PARA VAO DE 14,00M.FORNECIMENTO E COLOCACAO</v>
      </c>
      <c r="C18035" s="749" t="s">
        <v>42216</v>
      </c>
      <c r="D18035" s="749" t="s">
        <v>20423</v>
      </c>
      <c r="I18035" s="749" t="s">
        <v>30</v>
      </c>
      <c r="J18035" s="749" t="n">
        <v>3512.41</v>
      </c>
    </row>
    <row collapsed="false" customFormat="false" customHeight="true" hidden="true" ht="12.75" outlineLevel="0" r="18036">
      <c r="A18036" s="749" t="s">
        <v>42218</v>
      </c>
      <c r="B18036" s="749" t="str">
        <f aca="false">C18036&amp;D18036&amp;E18036&amp;F18036&amp;G18036&amp;H18036</f>
        <v>TESOURA COMPLETA EM MADEIRA APARELHADA,PARA VAO DE 14,00M.FORNECIMENTO E COLOCACAO</v>
      </c>
      <c r="C18036" s="749" t="s">
        <v>42219</v>
      </c>
      <c r="D18036" s="749" t="s">
        <v>14460</v>
      </c>
      <c r="I18036" s="749" t="s">
        <v>30</v>
      </c>
      <c r="J18036" s="749" t="n">
        <v>4508.22</v>
      </c>
    </row>
    <row collapsed="false" customFormat="false" customHeight="true" hidden="true" ht="12.75" outlineLevel="0" r="18037">
      <c r="A18037" s="749" t="s">
        <v>42220</v>
      </c>
      <c r="B18037" s="749" t="str">
        <f aca="false">C18037&amp;D18037&amp;E18037&amp;F18037&amp;G18037&amp;H18037</f>
        <v>TESOURA COMPLETA EM MADEIRA APARELHADA,PARA VAO DE 14,00M.FORNECIMENTO E COLOCACAO</v>
      </c>
      <c r="C18037" s="749" t="s">
        <v>42219</v>
      </c>
      <c r="D18037" s="749" t="s">
        <v>14460</v>
      </c>
      <c r="I18037" s="749" t="s">
        <v>30</v>
      </c>
      <c r="J18037" s="749" t="n">
        <v>4193.72</v>
      </c>
    </row>
    <row collapsed="false" customFormat="false" customHeight="true" hidden="true" ht="12.75" outlineLevel="0" r="18038">
      <c r="A18038" s="749" t="s">
        <v>42221</v>
      </c>
      <c r="B18038" s="749" t="str">
        <f aca="false">C18038&amp;D18038&amp;E18038&amp;F18038&amp;G18038&amp;H18038</f>
        <v>PONTALETE DE MADEIRA SERRADA,EM PECAS DE 3"X3",VERTICAIS E HORIZONTAIS,PARA COBERTURA DE TELHAS CERAMICAS,MEDIDO PELA AREA REAL DA COBERTURA DO TELHADO.FORNECIMENTO E COLOCACAO</v>
      </c>
      <c r="C18038" s="749" t="s">
        <v>42222</v>
      </c>
      <c r="D18038" s="749" t="s">
        <v>42223</v>
      </c>
      <c r="E18038" s="749" t="s">
        <v>42224</v>
      </c>
      <c r="I18038" s="749" t="s">
        <v>52</v>
      </c>
      <c r="J18038" s="749" t="n">
        <v>32.42</v>
      </c>
    </row>
    <row collapsed="false" customFormat="false" customHeight="true" hidden="true" ht="12.75" outlineLevel="0" r="18039">
      <c r="A18039" s="749" t="s">
        <v>241</v>
      </c>
      <c r="B18039" s="749" t="str">
        <f aca="false">C18039&amp;D18039&amp;E18039&amp;F18039&amp;G18039&amp;H18039</f>
        <v>PONTALETE DE MADEIRA SERRADA,EM PECAS DE 3"X3",VERTICAIS E HORIZONTAIS,PARA COBERTURA DE TELHAS CERAMICAS,MEDIDO PELA AREA REAL DA COBERTURA DO TELHADO.FORNECIMENTO E COLOCACAO</v>
      </c>
      <c r="C18039" s="749" t="s">
        <v>42222</v>
      </c>
      <c r="D18039" s="749" t="s">
        <v>42223</v>
      </c>
      <c r="E18039" s="749" t="s">
        <v>42224</v>
      </c>
      <c r="I18039" s="749" t="s">
        <v>52</v>
      </c>
      <c r="J18039" s="749" t="n">
        <v>30.53</v>
      </c>
    </row>
    <row collapsed="false" customFormat="false" customHeight="true" hidden="true" ht="12.75" outlineLevel="0" r="18040">
      <c r="A18040" s="749" t="s">
        <v>42225</v>
      </c>
      <c r="B18040" s="749" t="str">
        <f aca="false">C18040&amp;D18040&amp;E18040&amp;F18040&amp;G18040&amp;H18040</f>
        <v>PONTALETE DE MADEIRA SERRADA,EM PECAS DE 3"X3",VERTICAIS E HORIZONTAIS,PARA COBERTURA DE TELHAS ONDULADAS DE QUALQUER TIPO,MEDIDO PELA AREA REAL DA COBERTURA DO TELHADO.FORNECIMENTO E COLOCACAO</v>
      </c>
      <c r="C18040" s="749" t="s">
        <v>42222</v>
      </c>
      <c r="D18040" s="749" t="s">
        <v>42226</v>
      </c>
      <c r="E18040" s="749" t="s">
        <v>42227</v>
      </c>
      <c r="F18040" s="749" t="s">
        <v>14902</v>
      </c>
      <c r="I18040" s="749" t="s">
        <v>52</v>
      </c>
      <c r="J18040" s="749" t="n">
        <v>27.14</v>
      </c>
    </row>
    <row collapsed="false" customFormat="false" customHeight="true" hidden="true" ht="12.75" outlineLevel="0" r="18041">
      <c r="A18041" s="749" t="s">
        <v>42228</v>
      </c>
      <c r="B18041" s="749" t="str">
        <f aca="false">C18041&amp;D18041&amp;E18041&amp;F18041&amp;G18041&amp;H18041</f>
        <v>PONTALETE DE MADEIRA SERRADA,EM PECAS DE 3"X3",VERTICAIS E HORIZONTAIS,PARA COBERTURA DE TELHAS ONDULADAS DE QUALQUER TIPO,MEDIDO PELA AREA REAL DA COBERTURA DO TELHADO.FORNECIMENTO E COLOCACAO</v>
      </c>
      <c r="C18041" s="749" t="s">
        <v>42222</v>
      </c>
      <c r="D18041" s="749" t="s">
        <v>42226</v>
      </c>
      <c r="E18041" s="749" t="s">
        <v>42227</v>
      </c>
      <c r="F18041" s="749" t="s">
        <v>14902</v>
      </c>
      <c r="I18041" s="749" t="s">
        <v>52</v>
      </c>
      <c r="J18041" s="749" t="n">
        <v>25.72</v>
      </c>
    </row>
    <row collapsed="false" customFormat="false" customHeight="true" hidden="true" ht="12.75" outlineLevel="0" r="18042">
      <c r="A18042" s="749" t="s">
        <v>42229</v>
      </c>
      <c r="B18042" s="749" t="str">
        <f aca="false">C18042&amp;D18042&amp;E18042&amp;F18042&amp;G18042&amp;H18042</f>
        <v>TERCA DE MADEIRA SERRADA,EM PECAS DE 3"X3",PARA COBERTURA DE QUALQUER TIPO.FORNECIMENTO E COLOCACAO</v>
      </c>
      <c r="C18042" s="749" t="s">
        <v>42230</v>
      </c>
      <c r="D18042" s="749" t="s">
        <v>42231</v>
      </c>
      <c r="I18042" s="749" t="s">
        <v>236</v>
      </c>
      <c r="J18042" s="749" t="n">
        <v>19.86</v>
      </c>
    </row>
    <row collapsed="false" customFormat="false" customHeight="true" hidden="true" ht="12.75" outlineLevel="0" r="18043">
      <c r="A18043" s="749" t="s">
        <v>42232</v>
      </c>
      <c r="B18043" s="749" t="str">
        <f aca="false">C18043&amp;D18043&amp;E18043&amp;F18043&amp;G18043&amp;H18043</f>
        <v>TERCA DE MADEIRA SERRADA,EM PECAS DE 3"X3",PARA COBERTURA DE QUALQUER TIPO.FORNECIMENTO E COLOCACAO</v>
      </c>
      <c r="C18043" s="749" t="s">
        <v>42230</v>
      </c>
      <c r="D18043" s="749" t="s">
        <v>42231</v>
      </c>
      <c r="I18043" s="749" t="s">
        <v>236</v>
      </c>
      <c r="J18043" s="749" t="n">
        <v>18.91</v>
      </c>
    </row>
    <row collapsed="false" customFormat="false" customHeight="true" hidden="true" ht="12.75" outlineLevel="0" r="18044">
      <c r="A18044" s="749" t="s">
        <v>42233</v>
      </c>
      <c r="B18044" s="749" t="str">
        <f aca="false">C18044&amp;D18044&amp;E18044&amp;F18044&amp;G18044&amp;H18044</f>
        <v>TERCA DE MADEIRA APARELHADA,EM PECAS DE 3"X3",PARA COBERTURA DE QUALQUER TIPO.FORNECIMENTO E COLOCACAO</v>
      </c>
      <c r="C18044" s="749" t="s">
        <v>42234</v>
      </c>
      <c r="D18044" s="749" t="s">
        <v>42235</v>
      </c>
      <c r="I18044" s="749" t="s">
        <v>236</v>
      </c>
      <c r="J18044" s="749" t="n">
        <v>23.82</v>
      </c>
    </row>
    <row collapsed="false" customFormat="false" customHeight="true" hidden="true" ht="12.75" outlineLevel="0" r="18045">
      <c r="A18045" s="749" t="s">
        <v>42236</v>
      </c>
      <c r="B18045" s="749" t="str">
        <f aca="false">C18045&amp;D18045&amp;E18045&amp;F18045&amp;G18045&amp;H18045</f>
        <v>TERCA DE MADEIRA APARELHADA,EM PECAS DE 3"X3",PARA COBERTURA DE QUALQUER TIPO.FORNECIMENTO E COLOCACAO</v>
      </c>
      <c r="C18045" s="749" t="s">
        <v>42234</v>
      </c>
      <c r="D18045" s="749" t="s">
        <v>42235</v>
      </c>
      <c r="I18045" s="749" t="s">
        <v>236</v>
      </c>
      <c r="J18045" s="749" t="n">
        <v>22.69</v>
      </c>
    </row>
    <row collapsed="false" customFormat="false" customHeight="true" hidden="true" ht="12.75" outlineLevel="0" r="18046">
      <c r="A18046" s="749" t="s">
        <v>42237</v>
      </c>
      <c r="B18046" s="749" t="str">
        <f aca="false">C18046&amp;D18046&amp;E18046&amp;F18046&amp;G18046&amp;H18046</f>
        <v>TERCA DE MADEIRA SERRADA,EM PECAS DE 3"X4.1/2",PARA COBERTURA DE QUALQUER TIPO.FORNECIMENTO E COLOCACAO</v>
      </c>
      <c r="C18046" s="749" t="s">
        <v>42238</v>
      </c>
      <c r="D18046" s="749" t="s">
        <v>42239</v>
      </c>
      <c r="I18046" s="749" t="s">
        <v>236</v>
      </c>
      <c r="J18046" s="749" t="n">
        <v>28.71</v>
      </c>
    </row>
    <row collapsed="false" customFormat="false" customHeight="true" hidden="true" ht="12.75" outlineLevel="0" r="18047">
      <c r="A18047" s="749" t="s">
        <v>42240</v>
      </c>
      <c r="B18047" s="749" t="str">
        <f aca="false">C18047&amp;D18047&amp;E18047&amp;F18047&amp;G18047&amp;H18047</f>
        <v>TERCA DE MADEIRA SERRADA,EM PECAS DE 3"X4.1/2",PARA COBERTURA DE QUALQUER TIPO.FORNECIMENTO E COLOCACAO</v>
      </c>
      <c r="C18047" s="749" t="s">
        <v>42238</v>
      </c>
      <c r="D18047" s="749" t="s">
        <v>42239</v>
      </c>
      <c r="I18047" s="749" t="s">
        <v>236</v>
      </c>
      <c r="J18047" s="749" t="n">
        <v>27.52</v>
      </c>
    </row>
    <row collapsed="false" customFormat="false" customHeight="true" hidden="true" ht="12.75" outlineLevel="0" r="18048">
      <c r="A18048" s="749" t="s">
        <v>42241</v>
      </c>
      <c r="B18048" s="749" t="str">
        <f aca="false">C18048&amp;D18048&amp;E18048&amp;F18048&amp;G18048&amp;H18048</f>
        <v>TERCA DE MADEIRA APARELHADA,EM PECAS DE 3"X4.1/2",PARA COBERTURA DE QUALQUER TIPO.FORNECIMENTO E COLOCACAO</v>
      </c>
      <c r="C18048" s="749" t="s">
        <v>42242</v>
      </c>
      <c r="D18048" s="749" t="s">
        <v>42243</v>
      </c>
      <c r="I18048" s="749" t="s">
        <v>236</v>
      </c>
      <c r="J18048" s="749" t="n">
        <v>34.44</v>
      </c>
    </row>
    <row collapsed="false" customFormat="false" customHeight="true" hidden="true" ht="12.75" outlineLevel="0" r="18049">
      <c r="A18049" s="749" t="s">
        <v>42244</v>
      </c>
      <c r="B18049" s="749" t="str">
        <f aca="false">C18049&amp;D18049&amp;E18049&amp;F18049&amp;G18049&amp;H18049</f>
        <v>TERCA DE MADEIRA APARELHADA,EM PECAS DE 3"X4.1/2",PARA COBERTURA DE QUALQUER TIPO.FORNECIMENTO E COLOCACAO</v>
      </c>
      <c r="C18049" s="749" t="s">
        <v>42242</v>
      </c>
      <c r="D18049" s="749" t="s">
        <v>42243</v>
      </c>
      <c r="I18049" s="749" t="s">
        <v>236</v>
      </c>
      <c r="J18049" s="749" t="n">
        <v>33.02</v>
      </c>
    </row>
    <row collapsed="false" customFormat="false" customHeight="true" hidden="true" ht="12.75" outlineLevel="0" r="18050">
      <c r="A18050" s="749" t="s">
        <v>42245</v>
      </c>
      <c r="B18050" s="749" t="str">
        <f aca="false">C18050&amp;D18050&amp;E18050&amp;F18050&amp;G18050&amp;H18050</f>
        <v>TERCA DE MADEIRA SERRADA,EM PECAS DE 3"X6",PARA COBERTURA DE QUALQUER TIPO.FORNECIMENTO E COLOCACAO</v>
      </c>
      <c r="C18050" s="749" t="s">
        <v>42246</v>
      </c>
      <c r="D18050" s="749" t="s">
        <v>42231</v>
      </c>
      <c r="I18050" s="749" t="s">
        <v>236</v>
      </c>
      <c r="J18050" s="749" t="n">
        <v>37.08</v>
      </c>
    </row>
    <row collapsed="false" customFormat="false" customHeight="true" hidden="true" ht="12.75" outlineLevel="0" r="18051">
      <c r="A18051" s="749" t="s">
        <v>42247</v>
      </c>
      <c r="B18051" s="749" t="str">
        <f aca="false">C18051&amp;D18051&amp;E18051&amp;F18051&amp;G18051&amp;H18051</f>
        <v>TERCA DE MADEIRA SERRADA,EM PECAS DE 3"X6",PARA COBERTURA DE QUALQUER TIPO.FORNECIMENTO E COLOCACAO</v>
      </c>
      <c r="C18051" s="749" t="s">
        <v>42246</v>
      </c>
      <c r="D18051" s="749" t="s">
        <v>42231</v>
      </c>
      <c r="I18051" s="749" t="s">
        <v>236</v>
      </c>
      <c r="J18051" s="749" t="n">
        <v>35.66</v>
      </c>
    </row>
    <row collapsed="false" customFormat="false" customHeight="true" hidden="true" ht="12.75" outlineLevel="0" r="18052">
      <c r="A18052" s="749" t="s">
        <v>42248</v>
      </c>
      <c r="B18052" s="749" t="str">
        <f aca="false">C18052&amp;D18052&amp;E18052&amp;F18052&amp;G18052&amp;H18052</f>
        <v>TERCA DE MADEIRA APARELHADA,EM PECAS DE 3"X6",PARA COBERTURA DE QUALQUER TIPO.FORNECIMENTO E COLOCACAO</v>
      </c>
      <c r="C18052" s="749" t="s">
        <v>42249</v>
      </c>
      <c r="D18052" s="749" t="s">
        <v>42235</v>
      </c>
      <c r="I18052" s="749" t="s">
        <v>236</v>
      </c>
      <c r="J18052" s="749" t="n">
        <v>44.49</v>
      </c>
    </row>
    <row collapsed="false" customFormat="false" customHeight="true" hidden="true" ht="12.75" outlineLevel="0" r="18053">
      <c r="A18053" s="749" t="s">
        <v>42250</v>
      </c>
      <c r="B18053" s="749" t="str">
        <f aca="false">C18053&amp;D18053&amp;E18053&amp;F18053&amp;G18053&amp;H18053</f>
        <v>TERCA DE MADEIRA APARELHADA,EM PECAS DE 3"X6",PARA COBERTURA DE QUALQUER TIPO.FORNECIMENTO E COLOCACAO</v>
      </c>
      <c r="C18053" s="749" t="s">
        <v>42249</v>
      </c>
      <c r="D18053" s="749" t="s">
        <v>42235</v>
      </c>
      <c r="I18053" s="749" t="s">
        <v>236</v>
      </c>
      <c r="J18053" s="749" t="n">
        <v>42.78</v>
      </c>
    </row>
    <row collapsed="false" customFormat="false" customHeight="true" hidden="true" ht="12.75" outlineLevel="0" r="18054">
      <c r="A18054" s="749" t="s">
        <v>42251</v>
      </c>
      <c r="B18054" s="749" t="str">
        <f aca="false">C18054&amp;D18054&amp;E18054&amp;F18054&amp;G18054&amp;H18054</f>
        <v>TERCA DE MADEIRA SERRADA,EM PECAS DE 3"X9",PARA COBERTURA DE QUALQUER TIPO.FORNECIMENTO E COLOCACAO</v>
      </c>
      <c r="C18054" s="749" t="s">
        <v>42252</v>
      </c>
      <c r="D18054" s="749" t="s">
        <v>42231</v>
      </c>
      <c r="I18054" s="749" t="s">
        <v>236</v>
      </c>
      <c r="J18054" s="749" t="n">
        <v>55.02</v>
      </c>
    </row>
    <row collapsed="false" customFormat="false" customHeight="true" hidden="true" ht="12.75" outlineLevel="0" r="18055">
      <c r="A18055" s="749" t="s">
        <v>42253</v>
      </c>
      <c r="B18055" s="749" t="str">
        <f aca="false">C18055&amp;D18055&amp;E18055&amp;F18055&amp;G18055&amp;H18055</f>
        <v>TERCA DE MADEIRA SERRADA,EM PECAS DE 3"X9",PARA COBERTURA DE QUALQUER TIPO.FORNECIMENTO E COLOCACAO</v>
      </c>
      <c r="C18055" s="749" t="s">
        <v>42252</v>
      </c>
      <c r="D18055" s="749" t="s">
        <v>42231</v>
      </c>
      <c r="I18055" s="749" t="s">
        <v>236</v>
      </c>
      <c r="J18055" s="749" t="n">
        <v>53.36</v>
      </c>
    </row>
    <row collapsed="false" customFormat="false" customHeight="true" hidden="true" ht="12.75" outlineLevel="0" r="18056">
      <c r="A18056" s="749" t="s">
        <v>42254</v>
      </c>
      <c r="B18056" s="749" t="str">
        <f aca="false">C18056&amp;D18056&amp;E18056&amp;F18056&amp;G18056&amp;H18056</f>
        <v>TERCA DE MADEIRA APARELHADA,EM PECAS DE 3"X9",PARA COBERTURA DE QUALQUER TIPO.FORNECIMENTO E COLOCACAO</v>
      </c>
      <c r="C18056" s="749" t="s">
        <v>42255</v>
      </c>
      <c r="D18056" s="749" t="s">
        <v>42235</v>
      </c>
      <c r="I18056" s="749" t="s">
        <v>236</v>
      </c>
      <c r="J18056" s="749" t="n">
        <v>66.02</v>
      </c>
    </row>
    <row collapsed="false" customFormat="false" customHeight="true" hidden="true" ht="12.75" outlineLevel="0" r="18057">
      <c r="A18057" s="749" t="s">
        <v>42256</v>
      </c>
      <c r="B18057" s="749" t="str">
        <f aca="false">C18057&amp;D18057&amp;E18057&amp;F18057&amp;G18057&amp;H18057</f>
        <v>TERCA DE MADEIRA APARELHADA,EM PECAS DE 3"X9",PARA COBERTURA DE QUALQUER TIPO.FORNECIMENTO E COLOCACAO</v>
      </c>
      <c r="C18057" s="749" t="s">
        <v>42255</v>
      </c>
      <c r="D18057" s="749" t="s">
        <v>42235</v>
      </c>
      <c r="I18057" s="749" t="s">
        <v>236</v>
      </c>
      <c r="J18057" s="749" t="n">
        <v>64.03</v>
      </c>
    </row>
    <row collapsed="false" customFormat="false" customHeight="true" hidden="true" ht="12.75" outlineLevel="0" r="18058">
      <c r="A18058" s="749" t="s">
        <v>42257</v>
      </c>
      <c r="B18058" s="749" t="str">
        <f aca="false">C18058&amp;D18058&amp;E18058&amp;F18058&amp;G18058&amp;H18058</f>
        <v>TERCA DE MADEIRA SERRADA,EM PECAS DE 3"X12",PARA COBERTURADE QUALQUER TIPO.FORNECIMENTO E COLOCACAO</v>
      </c>
      <c r="C18058" s="749" t="s">
        <v>42258</v>
      </c>
      <c r="D18058" s="749" t="s">
        <v>42259</v>
      </c>
      <c r="I18058" s="749" t="s">
        <v>236</v>
      </c>
      <c r="J18058" s="749" t="n">
        <v>69.57</v>
      </c>
    </row>
    <row collapsed="false" customFormat="false" customHeight="true" hidden="true" ht="12.75" outlineLevel="0" r="18059">
      <c r="A18059" s="749" t="s">
        <v>42260</v>
      </c>
      <c r="B18059" s="749" t="str">
        <f aca="false">C18059&amp;D18059&amp;E18059&amp;F18059&amp;G18059&amp;H18059</f>
        <v>TERCA DE MADEIRA SERRADA,EM PECAS DE 3"X12",PARA COBERTURADE QUALQUER TIPO.FORNECIMENTO E COLOCACAO</v>
      </c>
      <c r="C18059" s="749" t="s">
        <v>42258</v>
      </c>
      <c r="D18059" s="749" t="s">
        <v>42259</v>
      </c>
      <c r="I18059" s="749" t="s">
        <v>236</v>
      </c>
      <c r="J18059" s="749" t="n">
        <v>67.67</v>
      </c>
    </row>
    <row collapsed="false" customFormat="false" customHeight="true" hidden="true" ht="12.75" outlineLevel="0" r="18060">
      <c r="A18060" s="749" t="s">
        <v>42261</v>
      </c>
      <c r="B18060" s="749" t="str">
        <f aca="false">C18060&amp;D18060&amp;E18060&amp;F18060&amp;G18060&amp;H18060</f>
        <v>TERCA DE MADEIRA APARELHADA,EM PECAS DE 3"X12",PARA COBERTURA DE QUALQUER TIPO.FORNECIMENTO E COLOCACAO</v>
      </c>
      <c r="C18060" s="749" t="s">
        <v>42262</v>
      </c>
      <c r="D18060" s="749" t="s">
        <v>42239</v>
      </c>
      <c r="I18060" s="749" t="s">
        <v>236</v>
      </c>
      <c r="J18060" s="749" t="n">
        <v>83.47</v>
      </c>
    </row>
    <row collapsed="false" customFormat="false" customHeight="true" hidden="true" ht="12.75" outlineLevel="0" r="18061">
      <c r="A18061" s="749" t="s">
        <v>42263</v>
      </c>
      <c r="B18061" s="749" t="str">
        <f aca="false">C18061&amp;D18061&amp;E18061&amp;F18061&amp;G18061&amp;H18061</f>
        <v>TERCA DE MADEIRA APARELHADA,EM PECAS DE 3"X12",PARA COBERTURA DE QUALQUER TIPO.FORNECIMENTO E COLOCACAO</v>
      </c>
      <c r="C18061" s="749" t="s">
        <v>42262</v>
      </c>
      <c r="D18061" s="749" t="s">
        <v>42239</v>
      </c>
      <c r="I18061" s="749" t="s">
        <v>236</v>
      </c>
      <c r="J18061" s="749" t="n">
        <v>81.2</v>
      </c>
    </row>
    <row collapsed="false" customFormat="false" customHeight="true" hidden="true" ht="12.75" outlineLevel="0" r="18062">
      <c r="A18062" s="749" t="s">
        <v>42264</v>
      </c>
      <c r="B18062" s="749" t="str">
        <f aca="false">C18062&amp;D18062&amp;E18062&amp;F18062&amp;G18062&amp;H18062</f>
        <v>CAIBRO DE MADEIRA SERRADA COM 3"X1.1/2".FORNECIMENTO E COLOCACAO</v>
      </c>
      <c r="C18062" s="749" t="s">
        <v>42265</v>
      </c>
      <c r="D18062" s="749" t="s">
        <v>14350</v>
      </c>
      <c r="I18062" s="749" t="s">
        <v>236</v>
      </c>
      <c r="J18062" s="749" t="n">
        <v>13.28</v>
      </c>
    </row>
    <row collapsed="false" customFormat="false" customHeight="true" hidden="true" ht="12.75" outlineLevel="0" r="18063">
      <c r="A18063" s="749" t="s">
        <v>42266</v>
      </c>
      <c r="B18063" s="749" t="str">
        <f aca="false">C18063&amp;D18063&amp;E18063&amp;F18063&amp;G18063&amp;H18063</f>
        <v>CAIBRO DE MADEIRA SERRADA COM 3"X1.1/2".FORNECIMENTO E COLOCACAO</v>
      </c>
      <c r="C18063" s="749" t="s">
        <v>42265</v>
      </c>
      <c r="D18063" s="749" t="s">
        <v>14350</v>
      </c>
      <c r="I18063" s="749" t="s">
        <v>236</v>
      </c>
      <c r="J18063" s="749" t="n">
        <v>12.43</v>
      </c>
    </row>
    <row collapsed="false" customFormat="false" customHeight="true" hidden="true" ht="12.75" outlineLevel="0" r="18064">
      <c r="A18064" s="749" t="s">
        <v>42267</v>
      </c>
      <c r="B18064" s="749" t="str">
        <f aca="false">C18064&amp;D18064&amp;E18064&amp;F18064&amp;G18064&amp;H18064</f>
        <v>CAIBRO DE MADEIRA APARELHADA COM 3"X1.1/2".FORNECIMENTO E COLOCACAO</v>
      </c>
      <c r="C18064" s="749" t="s">
        <v>42268</v>
      </c>
      <c r="D18064" s="749" t="s">
        <v>15017</v>
      </c>
      <c r="I18064" s="749" t="s">
        <v>236</v>
      </c>
      <c r="J18064" s="749" t="n">
        <v>15.71</v>
      </c>
    </row>
    <row collapsed="false" customFormat="false" customHeight="true" hidden="true" ht="12.75" outlineLevel="0" r="18065">
      <c r="A18065" s="749" t="s">
        <v>42269</v>
      </c>
      <c r="B18065" s="749" t="str">
        <f aca="false">C18065&amp;D18065&amp;E18065&amp;F18065&amp;G18065&amp;H18065</f>
        <v>CAIBRO DE MADEIRA APARELHADA COM 3"X1.1/2".FORNECIMENTO E COLOCACAO</v>
      </c>
      <c r="C18065" s="749" t="s">
        <v>42268</v>
      </c>
      <c r="D18065" s="749" t="s">
        <v>15017</v>
      </c>
      <c r="I18065" s="749" t="s">
        <v>236</v>
      </c>
      <c r="J18065" s="749" t="n">
        <v>14.72</v>
      </c>
    </row>
    <row collapsed="false" customFormat="false" customHeight="true" hidden="true" ht="12.75" outlineLevel="0" r="18066">
      <c r="A18066" s="749" t="s">
        <v>42270</v>
      </c>
      <c r="B18066" s="749" t="str">
        <f aca="false">C18066&amp;D18066&amp;E18066&amp;F18066&amp;G18066&amp;H18066</f>
        <v>CAIBRO DE MADEIRA SERRADA COM 3"X2".FORNECIMENTO E COLOCACAO</v>
      </c>
      <c r="C18066" s="749" t="s">
        <v>42271</v>
      </c>
      <c r="I18066" s="749" t="s">
        <v>236</v>
      </c>
      <c r="J18066" s="749" t="n">
        <v>16.24</v>
      </c>
    </row>
    <row collapsed="false" customFormat="false" customHeight="true" hidden="true" ht="12.75" outlineLevel="0" r="18067">
      <c r="A18067" s="749" t="s">
        <v>42272</v>
      </c>
      <c r="B18067" s="749" t="str">
        <f aca="false">C18067&amp;D18067&amp;E18067&amp;F18067&amp;G18067&amp;H18067</f>
        <v>CAIBRO DE MADEIRA SERRADA COM 3"X2".FORNECIMENTO E COLOCACAO</v>
      </c>
      <c r="C18067" s="749" t="s">
        <v>42271</v>
      </c>
      <c r="I18067" s="749" t="s">
        <v>236</v>
      </c>
      <c r="J18067" s="749" t="n">
        <v>15.3</v>
      </c>
    </row>
    <row collapsed="false" customFormat="false" customHeight="true" hidden="true" ht="12.75" outlineLevel="0" r="18068">
      <c r="A18068" s="749" t="s">
        <v>42273</v>
      </c>
      <c r="B18068" s="749" t="str">
        <f aca="false">C18068&amp;D18068&amp;E18068&amp;F18068&amp;G18068&amp;H18068</f>
        <v>CAIBRO DE MADEIRA APARELHADA COM 3"X2".FORNECIMENTO E COLOCACAO</v>
      </c>
      <c r="C18068" s="749" t="s">
        <v>42274</v>
      </c>
      <c r="D18068" s="749" t="s">
        <v>14337</v>
      </c>
      <c r="I18068" s="749" t="s">
        <v>236</v>
      </c>
      <c r="J18068" s="749" t="n">
        <v>19.48</v>
      </c>
    </row>
    <row collapsed="false" customFormat="false" customHeight="true" hidden="true" ht="12.75" outlineLevel="0" r="18069">
      <c r="A18069" s="749" t="s">
        <v>42275</v>
      </c>
      <c r="B18069" s="749" t="str">
        <f aca="false">C18069&amp;D18069&amp;E18069&amp;F18069&amp;G18069&amp;H18069</f>
        <v>CAIBRO DE MADEIRA APARELHADA COM 3"X2".FORNECIMENTO E COLOCACAO</v>
      </c>
      <c r="C18069" s="749" t="s">
        <v>42274</v>
      </c>
      <c r="D18069" s="749" t="s">
        <v>14337</v>
      </c>
      <c r="I18069" s="749" t="s">
        <v>236</v>
      </c>
      <c r="J18069" s="749" t="n">
        <v>18.34</v>
      </c>
    </row>
    <row collapsed="false" customFormat="false" customHeight="true" hidden="true" ht="12.75" outlineLevel="0" r="18070">
      <c r="A18070" s="749" t="s">
        <v>42276</v>
      </c>
      <c r="B18070" s="749" t="str">
        <f aca="false">C18070&amp;D18070&amp;E18070&amp;F18070&amp;G18070&amp;H18070</f>
        <v>RIPA DE MADEIRA SERRADA DE 1,5X4CM.FORNECIMENTO E COLOCACAO</v>
      </c>
      <c r="C18070" s="749" t="s">
        <v>42277</v>
      </c>
      <c r="I18070" s="749" t="s">
        <v>236</v>
      </c>
      <c r="J18070" s="749" t="n">
        <v>5.75</v>
      </c>
    </row>
    <row collapsed="false" customFormat="false" customHeight="true" hidden="true" ht="12.75" outlineLevel="0" r="18071">
      <c r="A18071" s="749" t="s">
        <v>42278</v>
      </c>
      <c r="B18071" s="749" t="str">
        <f aca="false">C18071&amp;D18071&amp;E18071&amp;F18071&amp;G18071&amp;H18071</f>
        <v>RIPA DE MADEIRA SERRADA DE 1,5X4CM.FORNECIMENTO E COLOCACAO</v>
      </c>
      <c r="C18071" s="749" t="s">
        <v>42277</v>
      </c>
      <c r="I18071" s="749" t="s">
        <v>236</v>
      </c>
      <c r="J18071" s="749" t="n">
        <v>5.28</v>
      </c>
    </row>
    <row collapsed="false" customFormat="false" customHeight="true" hidden="true" ht="12.75" outlineLevel="0" r="18072">
      <c r="A18072" s="749" t="s">
        <v>42279</v>
      </c>
      <c r="B18072" s="749" t="str">
        <f aca="false">C18072&amp;D18072&amp;E18072&amp;F18072&amp;G18072&amp;H18072</f>
        <v>RIPA DE MADEIRA APARELHADA DE 1,5X4CM.FORNECIMENTO E COLOCACAO</v>
      </c>
      <c r="C18072" s="749" t="s">
        <v>42280</v>
      </c>
      <c r="D18072" s="749" t="s">
        <v>7901</v>
      </c>
      <c r="I18072" s="749" t="s">
        <v>236</v>
      </c>
      <c r="J18072" s="749" t="n">
        <v>6.88</v>
      </c>
    </row>
    <row collapsed="false" customFormat="false" customHeight="true" hidden="true" ht="12.75" outlineLevel="0" r="18073">
      <c r="A18073" s="749" t="s">
        <v>42281</v>
      </c>
      <c r="B18073" s="749" t="str">
        <f aca="false">C18073&amp;D18073&amp;E18073&amp;F18073&amp;G18073&amp;H18073</f>
        <v>RIPA DE MADEIRA APARELHADA DE 1,5X4CM.FORNECIMENTO E COLOCACAO</v>
      </c>
      <c r="C18073" s="749" t="s">
        <v>42280</v>
      </c>
      <c r="D18073" s="749" t="s">
        <v>7901</v>
      </c>
      <c r="I18073" s="749" t="s">
        <v>236</v>
      </c>
      <c r="J18073" s="749" t="n">
        <v>6.31</v>
      </c>
    </row>
    <row collapsed="false" customFormat="false" customHeight="true" hidden="true" ht="25.5" outlineLevel="0" r="18074">
      <c r="A18074" s="749" t="s">
        <v>42282</v>
      </c>
      <c r="B18074" s="758" t="str">
        <f aca="false">C18074&amp;D18074&amp;E18074&amp;F18074&amp;G18074&amp;H18074</f>
        <v>COBERTURA EM TELHA CERAMICA FRANCESA,EXCLUSIVE CUMEEIRA E MADEIRAMENTO.MEDIDA PELA AREA REAL DA COBERTURA.FORNECIMENTO E COLOCACAO</v>
      </c>
      <c r="C18074" s="749" t="s">
        <v>42283</v>
      </c>
      <c r="D18074" s="749" t="s">
        <v>42284</v>
      </c>
      <c r="E18074" s="749" t="s">
        <v>24869</v>
      </c>
      <c r="I18074" s="749" t="s">
        <v>52</v>
      </c>
      <c r="J18074" s="749" t="n">
        <v>75.61</v>
      </c>
    </row>
    <row collapsed="false" customFormat="false" customHeight="true" hidden="true" ht="25.5" outlineLevel="0" r="18075">
      <c r="A18075" s="749" t="s">
        <v>42285</v>
      </c>
      <c r="B18075" s="758" t="str">
        <f aca="false">C18075&amp;D18075&amp;E18075&amp;F18075&amp;G18075&amp;H18075</f>
        <v>COBERTURA EM TELHA CERAMICA FRANCESA,EXCLUSIVE CUMEEIRA E MADEIRAMENTO.MEDIDA PELA AREA REAL DA COBERTURA.FORNECIMENTO E COLOCACAO</v>
      </c>
      <c r="C18075" s="749" t="s">
        <v>42283</v>
      </c>
      <c r="D18075" s="749" t="s">
        <v>42284</v>
      </c>
      <c r="E18075" s="749" t="s">
        <v>24869</v>
      </c>
      <c r="I18075" s="749" t="s">
        <v>52</v>
      </c>
      <c r="J18075" s="749" t="n">
        <v>70.42</v>
      </c>
    </row>
    <row collapsed="false" customFormat="false" customHeight="true" hidden="true" ht="25.5" outlineLevel="0" r="18076">
      <c r="A18076" s="749" t="s">
        <v>42286</v>
      </c>
      <c r="B18076" s="758" t="str">
        <f aca="false">C18076&amp;D18076&amp;E18076&amp;F18076&amp;G18076&amp;H18076</f>
        <v>COBERTURA EM TELHA CERAMICA COLONIAL,EXCLUSIVE CUMEEIRA E MADEIRAMENTO.MEDIDA PELA AREA REAL DE COBERTURA.FORNECIMENTO E COLOCACAO</v>
      </c>
      <c r="C18076" s="749" t="s">
        <v>42287</v>
      </c>
      <c r="D18076" s="749" t="s">
        <v>42288</v>
      </c>
      <c r="E18076" s="749" t="s">
        <v>24869</v>
      </c>
      <c r="I18076" s="749" t="s">
        <v>52</v>
      </c>
      <c r="J18076" s="749" t="n">
        <v>117.35</v>
      </c>
    </row>
    <row collapsed="false" customFormat="false" customHeight="true" hidden="true" ht="25.5" outlineLevel="0" r="18077">
      <c r="A18077" s="749" t="s">
        <v>42289</v>
      </c>
      <c r="B18077" s="758" t="str">
        <f aca="false">C18077&amp;D18077&amp;E18077&amp;F18077&amp;G18077&amp;H18077</f>
        <v>COBERTURA EM TELHA CERAMICA COLONIAL,EXCLUSIVE CUMEEIRA E MADEIRAMENTO.MEDIDA PELA AREA REAL DE COBERTURA.FORNECIMENTO E COLOCACAO</v>
      </c>
      <c r="C18077" s="749" t="s">
        <v>42287</v>
      </c>
      <c r="D18077" s="749" t="s">
        <v>42288</v>
      </c>
      <c r="E18077" s="749" t="s">
        <v>24869</v>
      </c>
      <c r="I18077" s="749" t="s">
        <v>52</v>
      </c>
      <c r="J18077" s="749" t="n">
        <v>106.68</v>
      </c>
    </row>
    <row collapsed="false" customFormat="false" customHeight="true" hidden="true" ht="25.5" outlineLevel="0" r="18078">
      <c r="A18078" s="749" t="s">
        <v>42290</v>
      </c>
      <c r="B18078" s="758" t="str">
        <f aca="false">C18078&amp;D18078&amp;E18078&amp;F18078&amp;G18078&amp;H18078</f>
        <v>COBERTURA EM TELHA CERAMICA PORTUGUESA OU ROMANA,EXCLUSIVE CUMEEIRA E MADEIRAMENTO MEDIDA PELA AREA REAL DE COBERTURA.FORNECIMENTO E COLOCACAO</v>
      </c>
      <c r="C18078" s="749" t="s">
        <v>42291</v>
      </c>
      <c r="D18078" s="749" t="s">
        <v>42292</v>
      </c>
      <c r="E18078" s="749" t="s">
        <v>14460</v>
      </c>
      <c r="I18078" s="749" t="s">
        <v>52</v>
      </c>
      <c r="J18078" s="749" t="n">
        <v>57.21</v>
      </c>
    </row>
    <row collapsed="false" customFormat="false" customHeight="true" hidden="true" ht="25.5" outlineLevel="0" r="18079">
      <c r="A18079" s="749" t="s">
        <v>42293</v>
      </c>
      <c r="B18079" s="758" t="str">
        <f aca="false">C18079&amp;D18079&amp;E18079&amp;F18079&amp;G18079&amp;H18079</f>
        <v>COBERTURA EM TELHA CERAMICA PORTUGUESA OU ROMANA,EXCLUSIVE CUMEEIRA E MADEIRAMENTO MEDIDA PELA AREA REAL DE COBERTURA.FORNECIMENTO E COLOCACAO</v>
      </c>
      <c r="C18079" s="749" t="s">
        <v>42291</v>
      </c>
      <c r="D18079" s="749" t="s">
        <v>42292</v>
      </c>
      <c r="E18079" s="749" t="s">
        <v>14460</v>
      </c>
      <c r="I18079" s="749" t="s">
        <v>52</v>
      </c>
      <c r="J18079" s="749" t="n">
        <v>52.02</v>
      </c>
    </row>
    <row collapsed="false" customFormat="false" customHeight="true" hidden="true" ht="12.75" outlineLevel="0" r="18080">
      <c r="A18080" s="749" t="s">
        <v>42294</v>
      </c>
      <c r="B18080" s="749" t="str">
        <f aca="false">C18080&amp;D18080&amp;E18080&amp;F18080&amp;G18080&amp;H18080</f>
        <v>CUMEEIRA PARA COBERTURA EM TELHAS FRANCESAS,COLONIAIS,ROMANA OU PORTUGUESA.FORNECIMENTO E COLOCACAO</v>
      </c>
      <c r="C18080" s="749" t="s">
        <v>42295</v>
      </c>
      <c r="D18080" s="749" t="s">
        <v>42296</v>
      </c>
      <c r="I18080" s="749" t="s">
        <v>236</v>
      </c>
      <c r="J18080" s="749" t="n">
        <v>24.44</v>
      </c>
    </row>
    <row collapsed="false" customFormat="false" customHeight="true" hidden="true" ht="12.75" outlineLevel="0" r="18081">
      <c r="A18081" s="749" t="s">
        <v>42297</v>
      </c>
      <c r="B18081" s="749" t="str">
        <f aca="false">C18081&amp;D18081&amp;E18081&amp;F18081&amp;G18081&amp;H18081</f>
        <v>CUMEEIRA PARA COBERTURA EM TELHAS FRANCESAS,COLONIAIS,ROMANA OU PORTUGUESA.FORNECIMENTO E COLOCACAO</v>
      </c>
      <c r="C18081" s="749" t="s">
        <v>42295</v>
      </c>
      <c r="D18081" s="749" t="s">
        <v>42296</v>
      </c>
      <c r="I18081" s="749" t="s">
        <v>236</v>
      </c>
      <c r="J18081" s="749" t="n">
        <v>21.97</v>
      </c>
    </row>
    <row collapsed="false" customFormat="false" customHeight="true" hidden="true" ht="12.75" outlineLevel="0" r="18082">
      <c r="A18082" s="749" t="s">
        <v>42298</v>
      </c>
      <c r="B18082" s="749" t="str">
        <f aca="false">C18082&amp;D18082&amp;E18082&amp;F18082&amp;G18082&amp;H18082</f>
        <v>CORDAO PARA ARREMATE DE TELHADO EXECUTADO EM TELHAS COLONIAIS DUPLAS,LIGEIRAMENTE SOBREPOSTAS,PRESAS COM ARGAMASSA DE CIMENTO,AREIA E SAIBRO,NO TRACO 1:2:2.FORNECIMENTO E COLOCACAO</v>
      </c>
      <c r="C18082" s="749" t="s">
        <v>42299</v>
      </c>
      <c r="D18082" s="749" t="s">
        <v>42300</v>
      </c>
      <c r="E18082" s="749" t="s">
        <v>42301</v>
      </c>
      <c r="I18082" s="749" t="s">
        <v>236</v>
      </c>
      <c r="J18082" s="749" t="n">
        <v>45.73</v>
      </c>
    </row>
    <row collapsed="false" customFormat="false" customHeight="true" hidden="true" ht="12.75" outlineLevel="0" r="18083">
      <c r="A18083" s="749" t="s">
        <v>42302</v>
      </c>
      <c r="B18083" s="749" t="str">
        <f aca="false">C18083&amp;D18083&amp;E18083&amp;F18083&amp;G18083&amp;H18083</f>
        <v>CORDAO PARA ARREMATE DE TELHADO EXECUTADO EM TELHAS COLONIAIS DUPLAS,LIGEIRAMENTE SOBREPOSTAS,PRESAS COM ARGAMASSA DE CIMENTO,AREIA E SAIBRO,NO TRACO 1:2:2.FORNECIMENTO E COLOCACAO</v>
      </c>
      <c r="C18083" s="749" t="s">
        <v>42299</v>
      </c>
      <c r="D18083" s="749" t="s">
        <v>42300</v>
      </c>
      <c r="E18083" s="749" t="s">
        <v>42301</v>
      </c>
      <c r="I18083" s="749" t="s">
        <v>236</v>
      </c>
      <c r="J18083" s="749" t="n">
        <v>40.92</v>
      </c>
    </row>
    <row collapsed="false" customFormat="false" customHeight="true" hidden="true" ht="12.75" outlineLevel="0" r="18084">
      <c r="A18084" s="749" t="s">
        <v>42303</v>
      </c>
      <c r="B18084" s="749" t="str">
        <f aca="false">C18084&amp;D18084&amp;E18084&amp;F18084&amp;G18084&amp;H18084</f>
        <v>CORDAO PARA ARREMATE DE TELHADO,EXECUTADO COM ARGAMASSA DE CIMENTO,AREIA E SAIBRO,NO TRACO 1:2:2</v>
      </c>
      <c r="C18084" s="749" t="s">
        <v>42304</v>
      </c>
      <c r="D18084" s="749" t="s">
        <v>42305</v>
      </c>
      <c r="I18084" s="749" t="s">
        <v>236</v>
      </c>
      <c r="J18084" s="749" t="n">
        <v>38.29</v>
      </c>
    </row>
    <row collapsed="false" customFormat="false" customHeight="true" hidden="true" ht="12.75" outlineLevel="0" r="18085">
      <c r="A18085" s="749" t="s">
        <v>42306</v>
      </c>
      <c r="B18085" s="749" t="str">
        <f aca="false">C18085&amp;D18085&amp;E18085&amp;F18085&amp;G18085&amp;H18085</f>
        <v>CORDAO PARA ARREMATE DE TELHADO,EXECUTADO COM ARGAMASSA DE CIMENTO,AREIA E SAIBRO,NO TRACO 1:2:2</v>
      </c>
      <c r="C18085" s="749" t="s">
        <v>42304</v>
      </c>
      <c r="D18085" s="749" t="s">
        <v>42305</v>
      </c>
      <c r="I18085" s="749" t="s">
        <v>236</v>
      </c>
      <c r="J18085" s="749" t="n">
        <v>33.47</v>
      </c>
    </row>
    <row collapsed="false" customFormat="false" customHeight="true" hidden="true" ht="12.75" outlineLevel="0" r="18086">
      <c r="A18086" s="749" t="s">
        <v>42307</v>
      </c>
      <c r="B18086" s="749" t="str">
        <f aca="false">C18086&amp;D18086&amp;E18086&amp;F18086&amp;G18086&amp;H18086</f>
        <v>FIXACAO DE TELHAS CERAMICAS,TIPO COLONIAL (EXCLUSIVE ESTAS)COM ARAME DE COBRE Nº16.FORNECIMENTO E COLOCACAO</v>
      </c>
      <c r="C18086" s="749" t="s">
        <v>42308</v>
      </c>
      <c r="D18086" s="749" t="s">
        <v>42309</v>
      </c>
      <c r="I18086" s="749" t="s">
        <v>52</v>
      </c>
      <c r="J18086" s="749" t="n">
        <v>16.84</v>
      </c>
    </row>
    <row collapsed="false" customFormat="false" customHeight="true" hidden="true" ht="12.75" outlineLevel="0" r="18087">
      <c r="A18087" s="749" t="s">
        <v>42310</v>
      </c>
      <c r="B18087" s="749" t="str">
        <f aca="false">C18087&amp;D18087&amp;E18087&amp;F18087&amp;G18087&amp;H18087</f>
        <v>FIXACAO DE TELHAS CERAMICAS,TIPO COLONIAL (EXCLUSIVE ESTAS)COM ARAME DE COBRE Nº16.FORNECIMENTO E COLOCACAO</v>
      </c>
      <c r="C18087" s="749" t="s">
        <v>42308</v>
      </c>
      <c r="D18087" s="749" t="s">
        <v>42309</v>
      </c>
      <c r="I18087" s="749" t="s">
        <v>52</v>
      </c>
      <c r="J18087" s="749" t="n">
        <v>14.75</v>
      </c>
    </row>
    <row collapsed="false" customFormat="false" customHeight="true" hidden="true" ht="25.5" outlineLevel="0" r="18088">
      <c r="A18088" s="749" t="s">
        <v>42311</v>
      </c>
      <c r="B18088" s="758" t="str">
        <f aca="false">C18088&amp;D18088&amp;E18088&amp;F18088&amp;G18088&amp;H18088</f>
        <v>COBERTURA EM TELHAS DE CONCRETO,EXCLUSIVE CUMEEIRA E MADEIRAMENTO.MEDIDA PELA AREA REAL DA COBERTURA.FORNECIMENTO E COLOCACAO</v>
      </c>
      <c r="C18088" s="749" t="s">
        <v>42312</v>
      </c>
      <c r="D18088" s="749" t="s">
        <v>42313</v>
      </c>
      <c r="E18088" s="749" t="s">
        <v>14980</v>
      </c>
      <c r="I18088" s="749" t="s">
        <v>52</v>
      </c>
      <c r="J18088" s="749" t="n">
        <v>40.65</v>
      </c>
    </row>
    <row collapsed="false" customFormat="false" customHeight="true" hidden="true" ht="25.5" outlineLevel="0" r="18089">
      <c r="A18089" s="749" t="s">
        <v>42314</v>
      </c>
      <c r="B18089" s="758" t="str">
        <f aca="false">C18089&amp;D18089&amp;E18089&amp;F18089&amp;G18089&amp;H18089</f>
        <v>COBERTURA EM TELHAS DE CONCRETO,EXCLUSIVE CUMEEIRA E MADEIRAMENTO.MEDIDA PELA AREA REAL DA COBERTURA.FORNECIMENTO E COLOCACAO</v>
      </c>
      <c r="C18089" s="749" t="s">
        <v>42312</v>
      </c>
      <c r="D18089" s="749" t="s">
        <v>42313</v>
      </c>
      <c r="E18089" s="749" t="s">
        <v>14980</v>
      </c>
      <c r="I18089" s="749" t="s">
        <v>52</v>
      </c>
      <c r="J18089" s="749" t="n">
        <v>37.73</v>
      </c>
    </row>
    <row collapsed="false" customFormat="false" customHeight="true" hidden="true" ht="12.75" outlineLevel="0" r="18090">
      <c r="A18090" s="749" t="s">
        <v>42315</v>
      </c>
      <c r="B18090" s="749" t="str">
        <f aca="false">C18090&amp;D18090&amp;E18090&amp;F18090&amp;G18090&amp;H18090</f>
        <v>RUFO EM CONCRETO ARMADO COM 45CM DE LARGURA E 6CM DE ESPESSURA,ENGASTADO E ASSENTADO COM ARGAMASSA DE CIMENTO E AREIA,NO TRACO 1:3,INCLUSIVE ESCORAMENTO.FORNECIMENTO E COLOCACAO</v>
      </c>
      <c r="C18090" s="749" t="s">
        <v>42316</v>
      </c>
      <c r="D18090" s="749" t="s">
        <v>42317</v>
      </c>
      <c r="E18090" s="749" t="s">
        <v>42318</v>
      </c>
      <c r="I18090" s="749" t="s">
        <v>236</v>
      </c>
      <c r="J18090" s="749" t="n">
        <v>78.48</v>
      </c>
    </row>
    <row collapsed="false" customFormat="false" customHeight="true" hidden="true" ht="12.75" outlineLevel="0" r="18091">
      <c r="A18091" s="749" t="s">
        <v>42319</v>
      </c>
      <c r="B18091" s="749" t="str">
        <f aca="false">C18091&amp;D18091&amp;E18091&amp;F18091&amp;G18091&amp;H18091</f>
        <v>RUFO EM CONCRETO ARMADO COM 45CM DE LARGURA E 6CM DE ESPESSURA,ENGASTADO E ASSENTADO COM ARGAMASSA DE CIMENTO E AREIA,NO TRACO 1:3,INCLUSIVE ESCORAMENTO.FORNECIMENTO E COLOCACAO</v>
      </c>
      <c r="C18091" s="749" t="s">
        <v>42316</v>
      </c>
      <c r="D18091" s="749" t="s">
        <v>42317</v>
      </c>
      <c r="E18091" s="749" t="s">
        <v>42318</v>
      </c>
      <c r="I18091" s="749" t="s">
        <v>236</v>
      </c>
      <c r="J18091" s="749" t="n">
        <v>71.06</v>
      </c>
    </row>
    <row collapsed="false" customFormat="false" customHeight="true" hidden="true" ht="25.5" outlineLevel="0" r="18092">
      <c r="A18092" s="749" t="s">
        <v>42320</v>
      </c>
      <c r="B18092" s="758" t="str">
        <f aca="false">C18092&amp;D18092&amp;E18092&amp;F18092&amp;G18092&amp;H18092</f>
        <v>COBERTURA EM TELHAS ONDULADAS DE CIMENTO,SEM AMIANTO,REFORCADO COM FIOS SINTETICOS (CRFS),COM ESPESSURA DE 6MM,EXCLUSIVEMADEIRAMENTO.FORNECIMENTO E COLOCACAO</v>
      </c>
      <c r="C18092" s="749" t="s">
        <v>42321</v>
      </c>
      <c r="D18092" s="749" t="s">
        <v>42322</v>
      </c>
      <c r="E18092" s="749" t="s">
        <v>42323</v>
      </c>
      <c r="I18092" s="749" t="s">
        <v>52</v>
      </c>
      <c r="J18092" s="749" t="n">
        <v>31.17</v>
      </c>
    </row>
    <row collapsed="false" customFormat="false" customHeight="true" hidden="true" ht="25.5" outlineLevel="0" r="18093">
      <c r="A18093" s="749" t="s">
        <v>42324</v>
      </c>
      <c r="B18093" s="758" t="str">
        <f aca="false">C18093&amp;D18093&amp;E18093&amp;F18093&amp;G18093&amp;H18093</f>
        <v>COBERTURA EM TELHAS ONDULADAS DE CIMENTO,SEM AMIANTO,REFORCADO COM FIOS SINTETICOS (CRFS),COM ESPESSURA DE 6MM,EXCLUSIVEMADEIRAMENTO.FORNECIMENTO E COLOCACAO</v>
      </c>
      <c r="C18093" s="749" t="s">
        <v>42321</v>
      </c>
      <c r="D18093" s="749" t="s">
        <v>42322</v>
      </c>
      <c r="E18093" s="749" t="s">
        <v>42323</v>
      </c>
      <c r="I18093" s="749" t="s">
        <v>52</v>
      </c>
      <c r="J18093" s="749" t="n">
        <v>29.75</v>
      </c>
    </row>
    <row collapsed="false" customFormat="false" customHeight="true" hidden="true" ht="25.5" outlineLevel="0" r="18094">
      <c r="A18094" s="749" t="s">
        <v>42325</v>
      </c>
      <c r="B18094" s="758" t="str">
        <f aca="false">C18094&amp;D18094&amp;E18094&amp;F18094&amp;G18094&amp;H18094</f>
        <v>COBERTURA EM TELHAS ONDULADAS DE CIMENTO,SEM AMIANTO,REFORCADO COM FIOS SINTETICOS (CRFS),COM ESPESSURA DE 8MM,EXCLUSIVEMADEIRAMENTO.FORNECIMENTO E COLOCACAO</v>
      </c>
      <c r="C18094" s="749" t="s">
        <v>42321</v>
      </c>
      <c r="D18094" s="749" t="s">
        <v>42326</v>
      </c>
      <c r="E18094" s="749" t="s">
        <v>42323</v>
      </c>
      <c r="I18094" s="749" t="s">
        <v>52</v>
      </c>
      <c r="J18094" s="749" t="n">
        <v>43.2</v>
      </c>
    </row>
    <row collapsed="false" customFormat="false" customHeight="true" hidden="true" ht="25.5" outlineLevel="0" r="18095">
      <c r="A18095" s="749" t="s">
        <v>42327</v>
      </c>
      <c r="B18095" s="758" t="str">
        <f aca="false">C18095&amp;D18095&amp;E18095&amp;F18095&amp;G18095&amp;H18095</f>
        <v>COBERTURA EM TELHAS ONDULADAS DE CIMENTO,SEM AMIANTO,REFORCADO COM FIOS SINTETICOS (CRFS),COM ESPESSURA DE 8MM,EXCLUSIVEMADEIRAMENTO.FORNECIMENTO E COLOCACAO</v>
      </c>
      <c r="C18095" s="749" t="s">
        <v>42321</v>
      </c>
      <c r="D18095" s="749" t="s">
        <v>42326</v>
      </c>
      <c r="E18095" s="749" t="s">
        <v>42323</v>
      </c>
      <c r="I18095" s="749" t="s">
        <v>52</v>
      </c>
      <c r="J18095" s="749" t="n">
        <v>41.78</v>
      </c>
    </row>
    <row collapsed="false" customFormat="false" customHeight="true" hidden="true" ht="38.25" outlineLevel="0" r="18096">
      <c r="A18096" s="749" t="s">
        <v>42328</v>
      </c>
      <c r="B18096" s="758" t="str">
        <f aca="false">C18096&amp;D18096&amp;E18096&amp;F18096&amp;G18096&amp;H18096</f>
        <v>COBERTURA EM TELHA TIPO CALHA NORMAL DE CIMENTO,SEM AMIANTO,REFORCADO COM FIOS SINTETICOS (CRFS),COM 44CM DE LARGURA,COM ESPESSURA DE 8MM,INCLUSIVE ACESSORIOS DE FIXACAO E VEDACAO,EXCLUSIVE MADEIRAMENTO.FORNECIMENTO E COLOCACAO</v>
      </c>
      <c r="C18096" s="749" t="s">
        <v>42329</v>
      </c>
      <c r="D18096" s="749" t="s">
        <v>42330</v>
      </c>
      <c r="E18096" s="749" t="s">
        <v>42331</v>
      </c>
      <c r="F18096" s="749" t="s">
        <v>42332</v>
      </c>
      <c r="I18096" s="749" t="s">
        <v>52</v>
      </c>
      <c r="J18096" s="749" t="n">
        <v>94.47</v>
      </c>
    </row>
    <row collapsed="false" customFormat="false" customHeight="true" hidden="true" ht="38.25" outlineLevel="0" r="18097">
      <c r="A18097" s="749" t="s">
        <v>42333</v>
      </c>
      <c r="B18097" s="758" t="str">
        <f aca="false">C18097&amp;D18097&amp;E18097&amp;F18097&amp;G18097&amp;H18097</f>
        <v>COBERTURA EM TELHA TIPO CALHA NORMAL DE CIMENTO,SEM AMIANTO,REFORCADO COM FIOS SINTETICOS (CRFS),COM 44CM DE LARGURA,COM ESPESSURA DE 8MM,INCLUSIVE ACESSORIOS DE FIXACAO E VEDACAO,EXCLUSIVE MADEIRAMENTO.FORNECIMENTO E COLOCACAO</v>
      </c>
      <c r="C18097" s="749" t="s">
        <v>42329</v>
      </c>
      <c r="D18097" s="749" t="s">
        <v>42330</v>
      </c>
      <c r="E18097" s="749" t="s">
        <v>42331</v>
      </c>
      <c r="F18097" s="749" t="s">
        <v>42332</v>
      </c>
      <c r="I18097" s="749" t="s">
        <v>52</v>
      </c>
      <c r="J18097" s="749" t="n">
        <v>90.44</v>
      </c>
    </row>
    <row collapsed="false" customFormat="false" customHeight="true" hidden="true" ht="38.25" outlineLevel="0" r="18098">
      <c r="A18098" s="749" t="s">
        <v>42334</v>
      </c>
      <c r="B18098" s="758" t="str">
        <f aca="false">C18098&amp;D18098&amp;E18098&amp;F18098&amp;G18098&amp;H18098</f>
        <v>COBERTURA EM TELHA MODULAR DE CIMENTO,SEM AMIANTO,REFORCADOCOM FIOS SINTETICOS (CRFS),COM 50CM DE LARGURA,ESPESSURA DE8MM,INCLUSIVE ACESSORIOS DE FIXACAO E VEDACAO,EXCLUSIVE MADEIRAMENTO.FORNECIMENTO E COLOCACAO</v>
      </c>
      <c r="C18098" s="749" t="s">
        <v>42335</v>
      </c>
      <c r="D18098" s="749" t="s">
        <v>42336</v>
      </c>
      <c r="E18098" s="749" t="s">
        <v>42337</v>
      </c>
      <c r="F18098" s="749" t="s">
        <v>42338</v>
      </c>
      <c r="I18098" s="749" t="s">
        <v>52</v>
      </c>
      <c r="J18098" s="749" t="n">
        <v>73.23</v>
      </c>
    </row>
    <row collapsed="false" customFormat="false" customHeight="true" hidden="true" ht="38.25" outlineLevel="0" r="18099">
      <c r="A18099" s="749" t="s">
        <v>42339</v>
      </c>
      <c r="B18099" s="758" t="str">
        <f aca="false">C18099&amp;D18099&amp;E18099&amp;F18099&amp;G18099&amp;H18099</f>
        <v>COBERTURA EM TELHA MODULAR DE CIMENTO,SEM AMIANTO,REFORCADOCOM FIOS SINTETICOS (CRFS),COM 50CM DE LARGURA,ESPESSURA DE8MM,INCLUSIVE ACESSORIOS DE FIXACAO E VEDACAO,EXCLUSIVE MADEIRAMENTO.FORNECIMENTO E COLOCACAO</v>
      </c>
      <c r="C18099" s="749" t="s">
        <v>42335</v>
      </c>
      <c r="D18099" s="749" t="s">
        <v>42336</v>
      </c>
      <c r="E18099" s="749" t="s">
        <v>42337</v>
      </c>
      <c r="F18099" s="749" t="s">
        <v>42338</v>
      </c>
      <c r="I18099" s="749" t="s">
        <v>52</v>
      </c>
      <c r="J18099" s="749" t="n">
        <v>71.81</v>
      </c>
    </row>
    <row collapsed="false" customFormat="false" customHeight="true" hidden="true" ht="12.75" outlineLevel="0" r="18100">
      <c r="A18100" s="749" t="s">
        <v>42340</v>
      </c>
      <c r="B18100" s="749" t="str">
        <f aca="false">C18100&amp;D18100&amp;E18100&amp;F18100&amp;G18100&amp;H18100</f>
        <v>CUMEEIRA ARTICULADA SUPERIOR E INFERIOR,DE CIMENTO,SEM AMIANTO,REFORCADO COM FIOS SINTETICOS (CRFS),PARA TELHAS ONDULADAS DE 1,10M DE LARGURA,INCLUSIVE ACESSORIOS DE FIXACAO E VEDACAO.FORNECIMENTO E COLOCACAO</v>
      </c>
      <c r="C18100" s="749" t="s">
        <v>42341</v>
      </c>
      <c r="D18100" s="749" t="s">
        <v>42342</v>
      </c>
      <c r="E18100" s="749" t="s">
        <v>42343</v>
      </c>
      <c r="F18100" s="749" t="s">
        <v>14988</v>
      </c>
      <c r="I18100" s="749" t="s">
        <v>236</v>
      </c>
      <c r="J18100" s="749" t="n">
        <v>52</v>
      </c>
    </row>
    <row collapsed="false" customFormat="false" customHeight="true" hidden="true" ht="12.75" outlineLevel="0" r="18101">
      <c r="A18101" s="749" t="s">
        <v>42344</v>
      </c>
      <c r="B18101" s="749" t="str">
        <f aca="false">C18101&amp;D18101&amp;E18101&amp;F18101&amp;G18101&amp;H18101</f>
        <v>CUMEEIRA ARTICULADA SUPERIOR E INFERIOR,DE CIMENTO,SEM AMIANTO,REFORCADO COM FIOS SINTETICOS (CRFS),PARA TELHAS ONDULADAS DE 1,10M DE LARGURA,INCLUSIVE ACESSORIOS DE FIXACAO E VEDACAO.FORNECIMENTO E COLOCACAO</v>
      </c>
      <c r="C18101" s="749" t="s">
        <v>42341</v>
      </c>
      <c r="D18101" s="749" t="s">
        <v>42342</v>
      </c>
      <c r="E18101" s="749" t="s">
        <v>42343</v>
      </c>
      <c r="F18101" s="749" t="s">
        <v>14988</v>
      </c>
      <c r="I18101" s="749" t="s">
        <v>236</v>
      </c>
      <c r="J18101" s="749" t="n">
        <v>50.95</v>
      </c>
    </row>
    <row collapsed="false" customFormat="false" customHeight="true" hidden="true" ht="12.75" outlineLevel="0" r="18102">
      <c r="A18102" s="749" t="s">
        <v>42345</v>
      </c>
      <c r="B18102" s="749" t="str">
        <f aca="false">C18102&amp;D18102&amp;E18102&amp;F18102&amp;G18102&amp;H18102</f>
        <v>CUMEEIRA NORMAL DE CIMENTO,SEM AMIANTO,REFORCADO COM FIOS SINTETICOS (CRFS),PARA TELHAS ONDULADAS DE 1,10M DE LARGURA EESPESSURA DE 5,6 E 8MM,INCLUSIVE ACESSORIOS DE FIXACAO E VEDACAO.FORNECIMENTO E COLOCACAO</v>
      </c>
      <c r="C18102" s="749" t="s">
        <v>42346</v>
      </c>
      <c r="D18102" s="749" t="s">
        <v>42347</v>
      </c>
      <c r="E18102" s="749" t="s">
        <v>42348</v>
      </c>
      <c r="F18102" s="749" t="s">
        <v>41675</v>
      </c>
      <c r="I18102" s="749" t="s">
        <v>236</v>
      </c>
      <c r="J18102" s="749" t="n">
        <v>39.16</v>
      </c>
    </row>
    <row collapsed="false" customFormat="false" customHeight="true" hidden="true" ht="12.75" outlineLevel="0" r="18103">
      <c r="A18103" s="749" t="s">
        <v>42349</v>
      </c>
      <c r="B18103" s="749" t="str">
        <f aca="false">C18103&amp;D18103&amp;E18103&amp;F18103&amp;G18103&amp;H18103</f>
        <v>CUMEEIRA NORMAL DE CIMENTO,SEM AMIANTO,REFORCADO COM FIOS SINTETICOS (CRFS),PARA TELHAS ONDULADAS DE 1,10M DE LARGURA EESPESSURA DE 5,6 E 8MM,INCLUSIVE ACESSORIOS DE FIXACAO E VEDACAO.FORNECIMENTO E COLOCACAO</v>
      </c>
      <c r="C18103" s="749" t="s">
        <v>42346</v>
      </c>
      <c r="D18103" s="749" t="s">
        <v>42347</v>
      </c>
      <c r="E18103" s="749" t="s">
        <v>42348</v>
      </c>
      <c r="F18103" s="749" t="s">
        <v>41675</v>
      </c>
      <c r="I18103" s="749" t="s">
        <v>236</v>
      </c>
      <c r="J18103" s="749" t="n">
        <v>38.21</v>
      </c>
    </row>
    <row collapsed="false" customFormat="false" customHeight="true" hidden="true" ht="12.75" outlineLevel="0" r="18104">
      <c r="A18104" s="749" t="s">
        <v>42350</v>
      </c>
      <c r="B18104" s="749" t="str">
        <f aca="false">C18104&amp;D18104&amp;E18104&amp;F18104&amp;G18104&amp;H18104</f>
        <v>CUMEEIRA NORMAL DE CIMENTO,SEM AMIANTO,REFORCADO COM FIOS SINTETICOS (CRFS),PARA TELHAS TIPO CALHA 44CM,INCLUSIVE ACESSORIOS DE FIXACAO E VEDACAO.FORNECIMENTO E COLOCACAO</v>
      </c>
      <c r="C18104" s="749" t="s">
        <v>42346</v>
      </c>
      <c r="D18104" s="749" t="s">
        <v>42351</v>
      </c>
      <c r="E18104" s="749" t="s">
        <v>42352</v>
      </c>
      <c r="I18104" s="749" t="s">
        <v>236</v>
      </c>
      <c r="J18104" s="749" t="n">
        <v>36.31</v>
      </c>
    </row>
    <row collapsed="false" customFormat="false" customHeight="true" hidden="true" ht="12.75" outlineLevel="0" r="18105">
      <c r="A18105" s="749" t="s">
        <v>42353</v>
      </c>
      <c r="B18105" s="749" t="str">
        <f aca="false">C18105&amp;D18105&amp;E18105&amp;F18105&amp;G18105&amp;H18105</f>
        <v>CUMEEIRA NORMAL DE CIMENTO,SEM AMIANTO,REFORCADO COM FIOS SINTETICOS (CRFS),PARA TELHAS TIPO CALHA 44CM,INCLUSIVE ACESSORIOS DE FIXACAO E VEDACAO.FORNECIMENTO E COLOCACAO</v>
      </c>
      <c r="C18105" s="749" t="s">
        <v>42346</v>
      </c>
      <c r="D18105" s="749" t="s">
        <v>42351</v>
      </c>
      <c r="E18105" s="749" t="s">
        <v>42352</v>
      </c>
      <c r="I18105" s="749" t="s">
        <v>236</v>
      </c>
      <c r="J18105" s="749" t="n">
        <v>35.56</v>
      </c>
    </row>
    <row collapsed="false" customFormat="false" customHeight="true" hidden="true" ht="12.75" outlineLevel="0" r="18106">
      <c r="A18106" s="749" t="s">
        <v>42354</v>
      </c>
      <c r="B18106" s="749" t="str">
        <f aca="false">C18106&amp;D18106&amp;E18106&amp;F18106&amp;G18106&amp;H18106</f>
        <v>RUFO A DIREITA OU A ESQUERDA,DE CIMENTO,SEM AMIANTO,REFORCADO COM FIOS SINTETICOS (CRFS),PARA TELHA ONDULADA DE 1,10M DE LARGURA,INCLUSIVE ACESSORIOS DE FIXACAO E VEDACAO.FORNECIMENTO E COLOCACAO</v>
      </c>
      <c r="C18106" s="749" t="s">
        <v>42355</v>
      </c>
      <c r="D18106" s="749" t="s">
        <v>42356</v>
      </c>
      <c r="E18106" s="749" t="s">
        <v>42357</v>
      </c>
      <c r="F18106" s="749" t="s">
        <v>31058</v>
      </c>
      <c r="I18106" s="749" t="s">
        <v>236</v>
      </c>
      <c r="J18106" s="749" t="n">
        <v>37.19</v>
      </c>
    </row>
    <row collapsed="false" customFormat="false" customHeight="true" hidden="true" ht="12.75" outlineLevel="0" r="18107">
      <c r="A18107" s="749" t="s">
        <v>42358</v>
      </c>
      <c r="B18107" s="749" t="str">
        <f aca="false">C18107&amp;D18107&amp;E18107&amp;F18107&amp;G18107&amp;H18107</f>
        <v>RUFO A DIREITA OU A ESQUERDA,DE CIMENTO,SEM AMIANTO,REFORCADO COM FIOS SINTETICOS (CRFS),PARA TELHA ONDULADA DE 1,10M DE LARGURA,INCLUSIVE ACESSORIOS DE FIXACAO E VEDACAO.FORNECIMENTO E COLOCACAO</v>
      </c>
      <c r="C18107" s="749" t="s">
        <v>42355</v>
      </c>
      <c r="D18107" s="749" t="s">
        <v>42356</v>
      </c>
      <c r="E18107" s="749" t="s">
        <v>42357</v>
      </c>
      <c r="F18107" s="749" t="s">
        <v>31058</v>
      </c>
      <c r="I18107" s="749" t="s">
        <v>236</v>
      </c>
      <c r="J18107" s="749" t="n">
        <v>36.25</v>
      </c>
    </row>
    <row collapsed="false" customFormat="false" customHeight="true" hidden="true" ht="12.75" outlineLevel="0" r="18108">
      <c r="A18108" s="749" t="s">
        <v>42359</v>
      </c>
      <c r="B18108" s="749" t="str">
        <f aca="false">C18108&amp;D18108&amp;E18108&amp;F18108&amp;G18108&amp;H18108</f>
        <v>ESPIGAO PARA COBERTURA EM TELHAS DE CIMENTO,SEM AMIANTO,REFORCADO COM FIOS SINTETICOS (CRFS),INCLUSIVE ACESSORIOS DE FIXACAO E VEDACAO.FORNECIMENTO E COLOCACAO</v>
      </c>
      <c r="C18108" s="749" t="s">
        <v>42360</v>
      </c>
      <c r="D18108" s="749" t="s">
        <v>42361</v>
      </c>
      <c r="E18108" s="749" t="s">
        <v>42362</v>
      </c>
      <c r="I18108" s="749" t="s">
        <v>236</v>
      </c>
      <c r="J18108" s="749" t="n">
        <v>22.16</v>
      </c>
    </row>
    <row collapsed="false" customFormat="false" customHeight="true" hidden="true" ht="12.75" outlineLevel="0" r="18109">
      <c r="A18109" s="749" t="s">
        <v>42363</v>
      </c>
      <c r="B18109" s="749" t="str">
        <f aca="false">C18109&amp;D18109&amp;E18109&amp;F18109&amp;G18109&amp;H18109</f>
        <v>ESPIGAO PARA COBERTURA EM TELHAS DE CIMENTO,SEM AMIANTO,REFORCADO COM FIOS SINTETICOS (CRFS),INCLUSIVE ACESSORIOS DE FIXACAO E VEDACAO.FORNECIMENTO E COLOCACAO</v>
      </c>
      <c r="C18109" s="749" t="s">
        <v>42360</v>
      </c>
      <c r="D18109" s="749" t="s">
        <v>42361</v>
      </c>
      <c r="E18109" s="749" t="s">
        <v>42362</v>
      </c>
      <c r="I18109" s="749" t="s">
        <v>236</v>
      </c>
      <c r="J18109" s="749" t="n">
        <v>21.41</v>
      </c>
    </row>
    <row collapsed="false" customFormat="false" customHeight="true" hidden="true" ht="12.75" outlineLevel="0" r="18110">
      <c r="A18110" s="749" t="s">
        <v>42364</v>
      </c>
      <c r="B18110" s="749" t="str">
        <f aca="false">C18110&amp;D18110&amp;E18110&amp;F18110&amp;G18110&amp;H18110</f>
        <v>CALHA DE BEIRAL,SEMI-CIRCULAR DE PVC,DN 125,EXCLUSIVE CONDUTORES (VIDE ITEM 16.004.0055).FORNECIMENTO E COLOCACAO</v>
      </c>
      <c r="C18110" s="749" t="s">
        <v>42365</v>
      </c>
      <c r="D18110" s="749" t="s">
        <v>42366</v>
      </c>
      <c r="I18110" s="749" t="s">
        <v>236</v>
      </c>
      <c r="J18110" s="749" t="n">
        <v>59.71</v>
      </c>
    </row>
    <row collapsed="false" customFormat="false" customHeight="true" hidden="true" ht="12.75" outlineLevel="0" r="18111">
      <c r="A18111" s="749" t="s">
        <v>42367</v>
      </c>
      <c r="B18111" s="749" t="str">
        <f aca="false">C18111&amp;D18111&amp;E18111&amp;F18111&amp;G18111&amp;H18111</f>
        <v>CALHA DE BEIRAL,SEMI-CIRCULAR DE PVC,DN 125,EXCLUSIVE CONDUTORES (VIDE ITEM 16.004.0055).FORNECIMENTO E COLOCACAO</v>
      </c>
      <c r="C18111" s="749" t="s">
        <v>42365</v>
      </c>
      <c r="D18111" s="749" t="s">
        <v>42366</v>
      </c>
      <c r="I18111" s="749" t="s">
        <v>236</v>
      </c>
      <c r="J18111" s="749" t="n">
        <v>57.62</v>
      </c>
    </row>
    <row collapsed="false" customFormat="false" customHeight="true" hidden="true" ht="12.75" outlineLevel="0" r="18112">
      <c r="A18112" s="749" t="s">
        <v>42368</v>
      </c>
      <c r="B18112" s="749" t="str">
        <f aca="false">C18112&amp;D18112&amp;E18112&amp;F18112&amp;G18112&amp;H18112</f>
        <v>CONDUTOR PARA CALHA DE BEIRAL DE PVC,DN 88,INCLUSIVE CONEXOES.FORNECIMENTO E COLOCACAO</v>
      </c>
      <c r="C18112" s="749" t="s">
        <v>42369</v>
      </c>
      <c r="D18112" s="749" t="s">
        <v>33876</v>
      </c>
      <c r="I18112" s="749" t="s">
        <v>236</v>
      </c>
      <c r="J18112" s="749" t="n">
        <v>29.33</v>
      </c>
    </row>
    <row collapsed="false" customFormat="false" customHeight="true" hidden="true" ht="12.75" outlineLevel="0" r="18113">
      <c r="A18113" s="749" t="s">
        <v>42370</v>
      </c>
      <c r="B18113" s="749" t="str">
        <f aca="false">C18113&amp;D18113&amp;E18113&amp;F18113&amp;G18113&amp;H18113</f>
        <v>CONDUTOR PARA CALHA DE BEIRAL DE PVC,DN 88,INCLUSIVE CONEXOES.FORNECIMENTO E COLOCACAO</v>
      </c>
      <c r="C18113" s="749" t="s">
        <v>42369</v>
      </c>
      <c r="D18113" s="749" t="s">
        <v>33876</v>
      </c>
      <c r="I18113" s="749" t="s">
        <v>236</v>
      </c>
      <c r="J18113" s="749" t="n">
        <v>28.43</v>
      </c>
    </row>
    <row collapsed="false" customFormat="false" customHeight="true" hidden="true" ht="12.75" outlineLevel="0" r="18114">
      <c r="A18114" s="749" t="s">
        <v>42371</v>
      </c>
      <c r="B18114" s="749" t="str">
        <f aca="false">C18114&amp;D18114&amp;E18114&amp;F18114&amp;G18114&amp;H18114</f>
        <v>CALHA EM MANTA DE PVC DE BOBINA COM 60CM DE LARGURA E 1MM DE ESPESSURA.FORNECIMENTO E COLOCACAO</v>
      </c>
      <c r="C18114" s="749" t="s">
        <v>42372</v>
      </c>
      <c r="D18114" s="749" t="s">
        <v>42373</v>
      </c>
      <c r="I18114" s="749" t="s">
        <v>236</v>
      </c>
      <c r="J18114" s="749" t="n">
        <v>49.78</v>
      </c>
    </row>
    <row collapsed="false" customFormat="false" customHeight="true" hidden="true" ht="12.75" outlineLevel="0" r="18115">
      <c r="A18115" s="749" t="s">
        <v>42374</v>
      </c>
      <c r="B18115" s="749" t="str">
        <f aca="false">C18115&amp;D18115&amp;E18115&amp;F18115&amp;G18115&amp;H18115</f>
        <v>CALHA EM MANTA DE PVC DE BOBINA COM 60CM DE LARGURA E 1MM DE ESPESSURA.FORNECIMENTO E COLOCACAO</v>
      </c>
      <c r="C18115" s="749" t="s">
        <v>42372</v>
      </c>
      <c r="D18115" s="749" t="s">
        <v>42373</v>
      </c>
      <c r="I18115" s="749" t="s">
        <v>236</v>
      </c>
      <c r="J18115" s="749" t="n">
        <v>48.6</v>
      </c>
    </row>
    <row collapsed="false" customFormat="false" customHeight="true" hidden="true" ht="51" outlineLevel="0" r="18116">
      <c r="A18116" s="749" t="s">
        <v>42375</v>
      </c>
      <c r="B18116" s="758" t="str">
        <f aca="false">C18116&amp;D18116&amp;E18116&amp;F18116&amp;G18116&amp;H18116</f>
        <v>COBERTURA EM TELHAS ONDULADAS DE ALUMINIO,COM ESPESSURA DE 0,5MM,SOBREPOSICAO LATERAL DE UMA ONDA E LONGITUDINAL DE 0,20M,FIXACAO COM PARAFUSOS OU HASTES DE ALUMINIO,5/16"X250MM COM ROSCA,EXCLUSIVE MADEIRAMENTO E CUMEEIRA.MEDIDA PELA AREA REAL DE COBERTURA.FORNECIMENTO E COLOCACAO</v>
      </c>
      <c r="C18116" s="749" t="s">
        <v>42376</v>
      </c>
      <c r="D18116" s="749" t="s">
        <v>42377</v>
      </c>
      <c r="E18116" s="749" t="s">
        <v>42378</v>
      </c>
      <c r="F18116" s="749" t="s">
        <v>42379</v>
      </c>
      <c r="G18116" s="749" t="s">
        <v>42380</v>
      </c>
      <c r="I18116" s="749" t="s">
        <v>52</v>
      </c>
      <c r="J18116" s="749" t="n">
        <v>46.89</v>
      </c>
    </row>
    <row collapsed="false" customFormat="false" customHeight="true" hidden="true" ht="51" outlineLevel="0" r="18117">
      <c r="A18117" s="749" t="s">
        <v>42381</v>
      </c>
      <c r="B18117" s="758" t="str">
        <f aca="false">C18117&amp;D18117&amp;E18117&amp;F18117&amp;G18117&amp;H18117</f>
        <v>COBERTURA EM TELHAS ONDULADAS DE ALUMINIO,COM ESPESSURA DE 0,5MM,SOBREPOSICAO LATERAL DE UMA ONDA E LONGITUDINAL DE 0,20M,FIXACAO COM PARAFUSOS OU HASTES DE ALUMINIO,5/16"X250MM COM ROSCA,EXCLUSIVE MADEIRAMENTO E CUMEEIRA.MEDIDA PELA AREA REAL DE COBERTURA.FORNECIMENTO E COLOCACAO</v>
      </c>
      <c r="C18117" s="749" t="s">
        <v>42376</v>
      </c>
      <c r="D18117" s="749" t="s">
        <v>42377</v>
      </c>
      <c r="E18117" s="749" t="s">
        <v>42378</v>
      </c>
      <c r="F18117" s="749" t="s">
        <v>42379</v>
      </c>
      <c r="G18117" s="749" t="s">
        <v>42380</v>
      </c>
      <c r="I18117" s="749" t="s">
        <v>52</v>
      </c>
      <c r="J18117" s="749" t="n">
        <v>45.47</v>
      </c>
    </row>
    <row collapsed="false" customFormat="false" customHeight="true" hidden="true" ht="51" outlineLevel="0" r="18118">
      <c r="A18118" s="749" t="s">
        <v>42382</v>
      </c>
      <c r="B18118" s="758" t="str">
        <f aca="false">C18118&amp;D18118&amp;E18118&amp;F18118&amp;G18118&amp;H18118</f>
        <v>COBERTURA EM TELHAS ONDULADAS DE ALUMINIO,COM ESPESSURA DE 0,7MM,SOBREPOSICAO LATERAL DE UMA ONDA E LONGITUDINAL DE 0,20M,FIXACAO COM PARAFUSOS OU HASTES DE ALUMINIO,5/16"X250MM COM ROSCA,EXCLUSIVE MADEIRAMENTO E CUMEEIRA.MEDIDA PELA AREA REAL DE COBERTURA.FORNECIMENTO E COLOCACAO</v>
      </c>
      <c r="C18118" s="749" t="s">
        <v>42376</v>
      </c>
      <c r="D18118" s="749" t="s">
        <v>42383</v>
      </c>
      <c r="E18118" s="749" t="s">
        <v>42378</v>
      </c>
      <c r="F18118" s="749" t="s">
        <v>42379</v>
      </c>
      <c r="G18118" s="749" t="s">
        <v>42380</v>
      </c>
      <c r="I18118" s="749" t="s">
        <v>52</v>
      </c>
      <c r="J18118" s="749" t="n">
        <v>60.12</v>
      </c>
    </row>
    <row collapsed="false" customFormat="false" customHeight="true" hidden="true" ht="51" outlineLevel="0" r="18119">
      <c r="A18119" s="749" t="s">
        <v>42384</v>
      </c>
      <c r="B18119" s="758" t="str">
        <f aca="false">C18119&amp;D18119&amp;E18119&amp;F18119&amp;G18119&amp;H18119</f>
        <v>COBERTURA EM TELHAS ONDULADAS DE ALUMINIO,COM ESPESSURA DE 0,7MM,SOBREPOSICAO LATERAL DE UMA ONDA E LONGITUDINAL DE 0,20M,FIXACAO COM PARAFUSOS OU HASTES DE ALUMINIO,5/16"X250MM COM ROSCA,EXCLUSIVE MADEIRAMENTO E CUMEEIRA.MEDIDA PELA AREA REAL DE COBERTURA.FORNECIMENTO E COLOCACAO</v>
      </c>
      <c r="C18119" s="749" t="s">
        <v>42376</v>
      </c>
      <c r="D18119" s="749" t="s">
        <v>42383</v>
      </c>
      <c r="E18119" s="749" t="s">
        <v>42378</v>
      </c>
      <c r="F18119" s="749" t="s">
        <v>42379</v>
      </c>
      <c r="G18119" s="749" t="s">
        <v>42380</v>
      </c>
      <c r="I18119" s="749" t="s">
        <v>52</v>
      </c>
      <c r="J18119" s="749" t="n">
        <v>58.7</v>
      </c>
    </row>
    <row collapsed="false" customFormat="false" customHeight="true" hidden="true" ht="12.75" outlineLevel="0" r="18120">
      <c r="A18120" s="749" t="s">
        <v>42385</v>
      </c>
      <c r="B18120" s="749" t="str">
        <f aca="false">C18120&amp;D18120&amp;E18120&amp;F18120&amp;G18120&amp;H18120</f>
        <v>CUMEEIRA DE ALUMINIO,COM ESPESSURA DE 0,8MM,0,30M DE ABA PARA CADA LADO,PARA TELHAS ONDULADAS.FORNECIMENTO E COLOCACAO</v>
      </c>
      <c r="C18120" s="749" t="s">
        <v>42386</v>
      </c>
      <c r="D18120" s="749" t="s">
        <v>42387</v>
      </c>
      <c r="I18120" s="749" t="s">
        <v>236</v>
      </c>
      <c r="J18120" s="749" t="n">
        <v>46.32</v>
      </c>
    </row>
    <row collapsed="false" customFormat="false" customHeight="true" hidden="true" ht="12.75" outlineLevel="0" r="18121">
      <c r="A18121" s="749" t="s">
        <v>42388</v>
      </c>
      <c r="B18121" s="749" t="str">
        <f aca="false">C18121&amp;D18121&amp;E18121&amp;F18121&amp;G18121&amp;H18121</f>
        <v>CUMEEIRA DE ALUMINIO,COM ESPESSURA DE 0,8MM,0,30M DE ABA PARA CADA LADO,PARA TELHAS ONDULADAS.FORNECIMENTO E COLOCACAO</v>
      </c>
      <c r="C18121" s="749" t="s">
        <v>42386</v>
      </c>
      <c r="D18121" s="749" t="s">
        <v>42387</v>
      </c>
      <c r="I18121" s="749" t="s">
        <v>236</v>
      </c>
      <c r="J18121" s="749" t="n">
        <v>45.1</v>
      </c>
    </row>
    <row collapsed="false" customFormat="false" customHeight="true" hidden="true" ht="51" outlineLevel="0" r="18122">
      <c r="A18122" s="749" t="s">
        <v>42389</v>
      </c>
      <c r="B18122" s="758" t="str">
        <f aca="false">C18122&amp;D18122&amp;E18122&amp;F18122&amp;G18122&amp;H18122</f>
        <v>COBERTURA EM TELHAS TRAPEZOIDAIS DE ALUMINIO,COM ESPESSURA DE 0,5MM,SOBREPOSICAO LATERAL DE UMA ONDA E LONGITUDINAL DE 0,20M,FIXACAO COM PARAFUSOS OU HASTES DE ALUMINIO 5/16"X250MM COM ROSCA,EXCLUSIVE MADEIRAMENTO E CUMEEIRA.MEDIDA PELA AREA REAL DA COBERTURA.FORNECIMENTO E COLOCACAO</v>
      </c>
      <c r="C18122" s="749" t="s">
        <v>42390</v>
      </c>
      <c r="D18122" s="749" t="s">
        <v>42391</v>
      </c>
      <c r="E18122" s="749" t="s">
        <v>42392</v>
      </c>
      <c r="F18122" s="749" t="s">
        <v>42393</v>
      </c>
      <c r="G18122" s="749" t="s">
        <v>42394</v>
      </c>
      <c r="I18122" s="749" t="s">
        <v>52</v>
      </c>
      <c r="J18122" s="749" t="n">
        <v>45.46</v>
      </c>
    </row>
    <row collapsed="false" customFormat="false" customHeight="true" hidden="true" ht="51" outlineLevel="0" r="18123">
      <c r="A18123" s="749" t="s">
        <v>42395</v>
      </c>
      <c r="B18123" s="758" t="str">
        <f aca="false">C18123&amp;D18123&amp;E18123&amp;F18123&amp;G18123&amp;H18123</f>
        <v>COBERTURA EM TELHAS TRAPEZOIDAIS DE ALUMINIO,COM ESPESSURA DE 0,5MM,SOBREPOSICAO LATERAL DE UMA ONDA E LONGITUDINAL DE 0,20M,FIXACAO COM PARAFUSOS OU HASTES DE ALUMINIO 5/16"X250MM COM ROSCA,EXCLUSIVE MADEIRAMENTO E CUMEEIRA.MEDIDA PELA AREA REAL DA COBERTURA.FORNECIMENTO E COLOCACAO</v>
      </c>
      <c r="C18123" s="749" t="s">
        <v>42390</v>
      </c>
      <c r="D18123" s="749" t="s">
        <v>42391</v>
      </c>
      <c r="E18123" s="749" t="s">
        <v>42392</v>
      </c>
      <c r="F18123" s="749" t="s">
        <v>42393</v>
      </c>
      <c r="G18123" s="749" t="s">
        <v>42394</v>
      </c>
      <c r="I18123" s="749" t="s">
        <v>52</v>
      </c>
      <c r="J18123" s="749" t="n">
        <v>44.04</v>
      </c>
    </row>
    <row collapsed="false" customFormat="false" customHeight="true" hidden="true" ht="51" outlineLevel="0" r="18124">
      <c r="A18124" s="749" t="s">
        <v>42396</v>
      </c>
      <c r="B18124" s="758" t="str">
        <f aca="false">C18124&amp;D18124&amp;E18124&amp;F18124&amp;G18124&amp;H18124</f>
        <v>COBERTURA EM TELHAS TRAPEZOIDAIS DE ALUMINIO,COM ESPESSURA DE 0,7MM,SOBREPOSICAO LATERAL DE UMA ONDA E LONGITUDINAL DE 0,20M,FIXACAO COM PARAFUSOS OU HASTES DE ALUMINIO 5/16"X250MM COM ROSCA,EXCLUSIVE MADEIRAMENTO E CUMEEIRA.MEDIDA PELA AREA REAL DA COBERTURA.FORNECIMENTO E COLOCACAO</v>
      </c>
      <c r="C18124" s="749" t="s">
        <v>42390</v>
      </c>
      <c r="D18124" s="749" t="s">
        <v>42397</v>
      </c>
      <c r="E18124" s="749" t="s">
        <v>42392</v>
      </c>
      <c r="F18124" s="749" t="s">
        <v>42393</v>
      </c>
      <c r="G18124" s="749" t="s">
        <v>42394</v>
      </c>
      <c r="I18124" s="749" t="s">
        <v>52</v>
      </c>
      <c r="J18124" s="749" t="n">
        <v>57.15</v>
      </c>
    </row>
    <row collapsed="false" customFormat="false" customHeight="true" hidden="true" ht="51" outlineLevel="0" r="18125">
      <c r="A18125" s="749" t="s">
        <v>42398</v>
      </c>
      <c r="B18125" s="758" t="str">
        <f aca="false">C18125&amp;D18125&amp;E18125&amp;F18125&amp;G18125&amp;H18125</f>
        <v>COBERTURA EM TELHAS TRAPEZOIDAIS DE ALUMINIO,COM ESPESSURA DE 0,7MM,SOBREPOSICAO LATERAL DE UMA ONDA E LONGITUDINAL DE 0,20M,FIXACAO COM PARAFUSOS OU HASTES DE ALUMINIO 5/16"X250MM COM ROSCA,EXCLUSIVE MADEIRAMENTO E CUMEEIRA.MEDIDA PELA AREA REAL DA COBERTURA.FORNECIMENTO E COLOCACAO</v>
      </c>
      <c r="C18125" s="749" t="s">
        <v>42390</v>
      </c>
      <c r="D18125" s="749" t="s">
        <v>42397</v>
      </c>
      <c r="E18125" s="749" t="s">
        <v>42392</v>
      </c>
      <c r="F18125" s="749" t="s">
        <v>42393</v>
      </c>
      <c r="G18125" s="749" t="s">
        <v>42394</v>
      </c>
      <c r="I18125" s="749" t="s">
        <v>52</v>
      </c>
      <c r="J18125" s="749" t="n">
        <v>55.73</v>
      </c>
    </row>
    <row collapsed="false" customFormat="false" customHeight="true" hidden="true" ht="12.75" outlineLevel="0" r="18126">
      <c r="A18126" s="749" t="s">
        <v>42399</v>
      </c>
      <c r="B18126" s="749" t="str">
        <f aca="false">C18126&amp;D18126&amp;E18126&amp;F18126&amp;G18126&amp;H18126</f>
        <v>CUMEEIRA DE ALUMINIO,COM ESPESSURA DE 0,8MM,0,30M DE ABA PARA CADA LADO,PARA TELHAS TRAPEZOIDAIS.FORNECIMENTO E COLOCACAO</v>
      </c>
      <c r="C18126" s="749" t="s">
        <v>42386</v>
      </c>
      <c r="D18126" s="749" t="s">
        <v>42400</v>
      </c>
      <c r="E18126" s="749" t="s">
        <v>11365</v>
      </c>
      <c r="I18126" s="749" t="s">
        <v>236</v>
      </c>
      <c r="J18126" s="749" t="n">
        <v>47.71</v>
      </c>
    </row>
    <row collapsed="false" customFormat="false" customHeight="true" hidden="true" ht="12.75" outlineLevel="0" r="18127">
      <c r="A18127" s="749" t="s">
        <v>42401</v>
      </c>
      <c r="B18127" s="749" t="str">
        <f aca="false">C18127&amp;D18127&amp;E18127&amp;F18127&amp;G18127&amp;H18127</f>
        <v>CUMEEIRA DE ALUMINIO,COM ESPESSURA DE 0,8MM,0,30M DE ABA PARA CADA LADO,PARA TELHAS TRAPEZOIDAIS.FORNECIMENTO E COLOCACAO</v>
      </c>
      <c r="C18127" s="749" t="s">
        <v>42386</v>
      </c>
      <c r="D18127" s="749" t="s">
        <v>42400</v>
      </c>
      <c r="E18127" s="749" t="s">
        <v>11365</v>
      </c>
      <c r="I18127" s="749" t="s">
        <v>236</v>
      </c>
      <c r="J18127" s="749" t="n">
        <v>46.49</v>
      </c>
    </row>
    <row collapsed="false" customFormat="false" customHeight="true" hidden="true" ht="12.75" outlineLevel="0" r="18128">
      <c r="A18128" s="749" t="s">
        <v>42402</v>
      </c>
      <c r="B18128" s="749" t="str">
        <f aca="false">C18128&amp;D18128&amp;E18128&amp;F18128&amp;G18128&amp;H18128</f>
        <v>CUMEEIRA DE ALUMINIO,COM ESPESSURA DE 0,8MM,0,20M DE ABA PARA CADA LADO,PARA TELHAS TRAPEZOIDAIS.FORNECIMENTO E COLOCACACAO</v>
      </c>
      <c r="C18128" s="749" t="s">
        <v>42403</v>
      </c>
      <c r="D18128" s="749" t="s">
        <v>42400</v>
      </c>
      <c r="E18128" s="749" t="s">
        <v>14337</v>
      </c>
      <c r="I18128" s="749" t="s">
        <v>236</v>
      </c>
      <c r="J18128" s="749" t="n">
        <v>35.37</v>
      </c>
    </row>
    <row collapsed="false" customFormat="false" customHeight="true" hidden="true" ht="12.75" outlineLevel="0" r="18129">
      <c r="A18129" s="749" t="s">
        <v>42404</v>
      </c>
      <c r="B18129" s="749" t="str">
        <f aca="false">C18129&amp;D18129&amp;E18129&amp;F18129&amp;G18129&amp;H18129</f>
        <v>CUMEEIRA DE ALUMINIO,COM ESPESSURA DE 0,8MM,0,20M DE ABA PARA CADA LADO,PARA TELHAS TRAPEZOIDAIS.FORNECIMENTO E COLOCACACAO</v>
      </c>
      <c r="C18129" s="749" t="s">
        <v>42403</v>
      </c>
      <c r="D18129" s="749" t="s">
        <v>42400</v>
      </c>
      <c r="E18129" s="749" t="s">
        <v>14337</v>
      </c>
      <c r="I18129" s="749" t="s">
        <v>236</v>
      </c>
      <c r="J18129" s="749" t="n">
        <v>34.24</v>
      </c>
    </row>
    <row collapsed="false" customFormat="false" customHeight="true" hidden="true" ht="12.75" outlineLevel="0" r="18130">
      <c r="A18130" s="749" t="s">
        <v>42405</v>
      </c>
      <c r="B18130" s="749" t="str">
        <f aca="false">C18130&amp;D18130&amp;E18130&amp;F18130&amp;G18130&amp;H18130</f>
        <v>CALHA DE ALUMINIO,0,30M,EM CHAPA DE ESPESSURA 0,8MM E DESENVOLVIMENTO 0,50M.FORNECIMENTO E COLOCACAO</v>
      </c>
      <c r="C18130" s="749" t="s">
        <v>42406</v>
      </c>
      <c r="D18130" s="749" t="s">
        <v>42407</v>
      </c>
      <c r="I18130" s="749" t="s">
        <v>236</v>
      </c>
      <c r="J18130" s="749" t="n">
        <v>69.35</v>
      </c>
    </row>
    <row collapsed="false" customFormat="false" customHeight="true" hidden="true" ht="12.75" outlineLevel="0" r="18131">
      <c r="A18131" s="749" t="s">
        <v>42408</v>
      </c>
      <c r="B18131" s="749" t="str">
        <f aca="false">C18131&amp;D18131&amp;E18131&amp;F18131&amp;G18131&amp;H18131</f>
        <v>CALHA DE ALUMINIO,0,30M,EM CHAPA DE ESPESSURA 0,8MM E DESENVOLVIMENTO 0,50M.FORNECIMENTO E COLOCACAO</v>
      </c>
      <c r="C18131" s="749" t="s">
        <v>42406</v>
      </c>
      <c r="D18131" s="749" t="s">
        <v>42407</v>
      </c>
      <c r="I18131" s="749" t="s">
        <v>236</v>
      </c>
      <c r="J18131" s="749" t="n">
        <v>63.11</v>
      </c>
    </row>
    <row collapsed="false" customFormat="false" customHeight="true" hidden="true" ht="12.75" outlineLevel="0" r="18132">
      <c r="A18132" s="749" t="s">
        <v>42409</v>
      </c>
      <c r="B18132" s="749" t="str">
        <f aca="false">C18132&amp;D18132&amp;E18132&amp;F18132&amp;G18132&amp;H18132</f>
        <v>CALHA DE ALUMINIO,0,30M,EM CHAPA DE ESPESSURA 0,8MM E DESENVOLVIMENTO DE 1M.FORNECIMENTO E COLOCACAO</v>
      </c>
      <c r="C18132" s="749" t="s">
        <v>42406</v>
      </c>
      <c r="D18132" s="749" t="s">
        <v>42410</v>
      </c>
      <c r="I18132" s="749" t="s">
        <v>236</v>
      </c>
      <c r="J18132" s="749" t="n">
        <v>92.02</v>
      </c>
    </row>
    <row collapsed="false" customFormat="false" customHeight="true" hidden="true" ht="12.75" outlineLevel="0" r="18133">
      <c r="A18133" s="749" t="s">
        <v>42411</v>
      </c>
      <c r="B18133" s="749" t="str">
        <f aca="false">C18133&amp;D18133&amp;E18133&amp;F18133&amp;G18133&amp;H18133</f>
        <v>CALHA DE ALUMINIO,0,30M,EM CHAPA DE ESPESSURA 0,8MM E DESENVOLVIMENTO DE 1M.FORNECIMENTO E COLOCACAO</v>
      </c>
      <c r="C18133" s="749" t="s">
        <v>42406</v>
      </c>
      <c r="D18133" s="749" t="s">
        <v>42410</v>
      </c>
      <c r="I18133" s="749" t="s">
        <v>236</v>
      </c>
      <c r="J18133" s="749" t="n">
        <v>85.79</v>
      </c>
    </row>
    <row collapsed="false" customFormat="false" customHeight="true" hidden="true" ht="12.75" outlineLevel="0" r="18134">
      <c r="A18134" s="749" t="s">
        <v>42412</v>
      </c>
      <c r="B18134" s="749" t="str">
        <f aca="false">C18134&amp;D18134&amp;E18134&amp;F18134&amp;G18134&amp;H18134</f>
        <v>CALHA DE ALUMINIO,0,18M,EM CHAPA DE ESPESSURA 0,5MM E DESENVOLVIMENTO 0,30M.FORNECIMENTO E COLOCACAO</v>
      </c>
      <c r="C18134" s="749" t="s">
        <v>42413</v>
      </c>
      <c r="D18134" s="749" t="s">
        <v>42414</v>
      </c>
      <c r="I18134" s="749" t="s">
        <v>236</v>
      </c>
      <c r="J18134" s="749" t="n">
        <v>55.18</v>
      </c>
    </row>
    <row collapsed="false" customFormat="false" customHeight="true" hidden="true" ht="12.75" outlineLevel="0" r="18135">
      <c r="A18135" s="749" t="s">
        <v>42415</v>
      </c>
      <c r="B18135" s="749" t="str">
        <f aca="false">C18135&amp;D18135&amp;E18135&amp;F18135&amp;G18135&amp;H18135</f>
        <v>CALHA DE ALUMINIO,0,18M,EM CHAPA DE ESPESSURA 0,5MM E DESENVOLVIMENTO 0,30M.FORNECIMENTO E COLOCACAO</v>
      </c>
      <c r="C18135" s="749" t="s">
        <v>42413</v>
      </c>
      <c r="D18135" s="749" t="s">
        <v>42414</v>
      </c>
      <c r="I18135" s="749" t="s">
        <v>236</v>
      </c>
      <c r="J18135" s="749" t="n">
        <v>48.94</v>
      </c>
    </row>
    <row collapsed="false" customFormat="false" customHeight="true" hidden="true" ht="12.75" outlineLevel="0" r="18136">
      <c r="A18136" s="749" t="s">
        <v>42416</v>
      </c>
      <c r="B18136" s="749" t="str">
        <f aca="false">C18136&amp;D18136&amp;E18136&amp;F18136&amp;G18136&amp;H18136</f>
        <v>RUFO DE ALUMINIO DE 0,8X500MM.FORNECIMENTO E COLOCACAO</v>
      </c>
      <c r="C18136" s="749" t="s">
        <v>42417</v>
      </c>
      <c r="I18136" s="749" t="s">
        <v>236</v>
      </c>
      <c r="J18136" s="749" t="n">
        <v>71.13</v>
      </c>
    </row>
    <row collapsed="false" customFormat="false" customHeight="true" hidden="true" ht="12.75" outlineLevel="0" r="18137">
      <c r="A18137" s="749" t="s">
        <v>42418</v>
      </c>
      <c r="B18137" s="749" t="str">
        <f aca="false">C18137&amp;D18137&amp;E18137&amp;F18137&amp;G18137&amp;H18137</f>
        <v>RUFO DE ALUMINIO DE 0,8X500MM.FORNECIMENTO E COLOCACAO</v>
      </c>
      <c r="C18137" s="749" t="s">
        <v>42417</v>
      </c>
      <c r="I18137" s="749" t="s">
        <v>236</v>
      </c>
      <c r="J18137" s="749" t="n">
        <v>64.8</v>
      </c>
    </row>
    <row collapsed="false" customFormat="false" customHeight="true" hidden="true" ht="12.75" outlineLevel="0" r="18138">
      <c r="A18138" s="749" t="s">
        <v>42419</v>
      </c>
      <c r="B18138" s="749" t="str">
        <f aca="false">C18138&amp;D18138&amp;E18138&amp;F18138&amp;G18138&amp;H18138</f>
        <v>RUFO DE ALUMINIO DE 0,5X300MM.FORNECIMENTO E COLOCACAO</v>
      </c>
      <c r="C18138" s="749" t="s">
        <v>42420</v>
      </c>
      <c r="I18138" s="749" t="s">
        <v>236</v>
      </c>
      <c r="J18138" s="749" t="n">
        <v>50.99</v>
      </c>
    </row>
    <row collapsed="false" customFormat="false" customHeight="true" hidden="true" ht="12.75" outlineLevel="0" r="18139">
      <c r="A18139" s="749" t="s">
        <v>42421</v>
      </c>
      <c r="B18139" s="749" t="str">
        <f aca="false">C18139&amp;D18139&amp;E18139&amp;F18139&amp;G18139&amp;H18139</f>
        <v>RUFO DE ALUMINIO DE 0,5X300MM.FORNECIMENTO E COLOCACAO</v>
      </c>
      <c r="C18139" s="749" t="s">
        <v>42420</v>
      </c>
      <c r="I18139" s="749" t="s">
        <v>236</v>
      </c>
      <c r="J18139" s="749" t="n">
        <v>45.36</v>
      </c>
    </row>
    <row collapsed="false" customFormat="false" customHeight="true" hidden="true" ht="12.75" outlineLevel="0" r="18140">
      <c r="A18140" s="749" t="s">
        <v>42422</v>
      </c>
      <c r="B18140" s="749" t="str">
        <f aca="false">C18140&amp;D18140&amp;E18140&amp;F18140&amp;G18140&amp;H18140</f>
        <v>COBERTURA EM TELHAS DE ALUMINIO COM ACABAMENTO EM VERNIZ NAS 2 FACES (INTERNA E EXTERNA),NO MODELO TRAPEZOIDAL OU ONDULADA,NA ESPESSURA DE 0,5MM.MEDIDA PELA AREA REAL DE COBERTURA.FORNECIMENTO E COLOCACAO</v>
      </c>
      <c r="C18140" s="749" t="s">
        <v>42423</v>
      </c>
      <c r="D18140" s="749" t="s">
        <v>42424</v>
      </c>
      <c r="E18140" s="749" t="s">
        <v>42425</v>
      </c>
      <c r="F18140" s="749" t="s">
        <v>14956</v>
      </c>
      <c r="I18140" s="749" t="s">
        <v>52</v>
      </c>
      <c r="J18140" s="749" t="n">
        <v>35.38</v>
      </c>
    </row>
    <row collapsed="false" customFormat="false" customHeight="true" hidden="true" ht="12.75" outlineLevel="0" r="18141">
      <c r="A18141" s="749" t="s">
        <v>42426</v>
      </c>
      <c r="B18141" s="749" t="str">
        <f aca="false">C18141&amp;D18141&amp;E18141&amp;F18141&amp;G18141&amp;H18141</f>
        <v>COBERTURA EM TELHAS DE ALUMINIO COM ACABAMENTO EM VERNIZ NAS 2 FACES (INTERNA E EXTERNA),NO MODELO TRAPEZOIDAL OU ONDULADA,NA ESPESSURA DE 0,5MM.MEDIDA PELA AREA REAL DE COBERTURA.FORNECIMENTO E COLOCACAO</v>
      </c>
      <c r="C18141" s="749" t="s">
        <v>42423</v>
      </c>
      <c r="D18141" s="749" t="s">
        <v>42424</v>
      </c>
      <c r="E18141" s="749" t="s">
        <v>42425</v>
      </c>
      <c r="F18141" s="749" t="s">
        <v>14956</v>
      </c>
      <c r="I18141" s="749" t="s">
        <v>52</v>
      </c>
      <c r="J18141" s="749" t="n">
        <v>33.96</v>
      </c>
    </row>
    <row collapsed="false" customFormat="false" customHeight="true" hidden="true" ht="12.75" outlineLevel="0" r="18142">
      <c r="A18142" s="749" t="s">
        <v>42427</v>
      </c>
      <c r="B18142" s="749" t="str">
        <f aca="false">C18142&amp;D18142&amp;E18142&amp;F18142&amp;G18142&amp;H18142</f>
        <v>COBERTURA EM TELHAS DE ALUMINIO COM ACABAMENTO EM VERNIZ EM1 FACE E PINTADA NA OUTRA,MODELO TRAPEZOIDAL OU ONDULADA,NAESPESSURA DE 0,5MM.MEDIDA PELA AREA REAL DE COBERTURA.FORNECIMENTO E COLOCACAO</v>
      </c>
      <c r="C18142" s="749" t="s">
        <v>42428</v>
      </c>
      <c r="D18142" s="749" t="s">
        <v>42429</v>
      </c>
      <c r="E18142" s="749" t="s">
        <v>42430</v>
      </c>
      <c r="F18142" s="749" t="s">
        <v>20211</v>
      </c>
      <c r="I18142" s="749" t="s">
        <v>52</v>
      </c>
      <c r="J18142" s="749" t="n">
        <v>34.21</v>
      </c>
    </row>
    <row collapsed="false" customFormat="false" customHeight="true" hidden="true" ht="12.75" outlineLevel="0" r="18143">
      <c r="A18143" s="749" t="s">
        <v>42431</v>
      </c>
      <c r="B18143" s="749" t="str">
        <f aca="false">C18143&amp;D18143&amp;E18143&amp;F18143&amp;G18143&amp;H18143</f>
        <v>COBERTURA EM TELHAS DE ALUMINIO COM ACABAMENTO EM VERNIZ EM1 FACE E PINTADA NA OUTRA,MODELO TRAPEZOIDAL OU ONDULADA,NAESPESSURA DE 0,5MM.MEDIDA PELA AREA REAL DE COBERTURA.FORNECIMENTO E COLOCACAO</v>
      </c>
      <c r="C18143" s="749" t="s">
        <v>42428</v>
      </c>
      <c r="D18143" s="749" t="s">
        <v>42429</v>
      </c>
      <c r="E18143" s="749" t="s">
        <v>42430</v>
      </c>
      <c r="F18143" s="749" t="s">
        <v>20211</v>
      </c>
      <c r="I18143" s="749" t="s">
        <v>52</v>
      </c>
      <c r="J18143" s="749" t="n">
        <v>32.79</v>
      </c>
    </row>
    <row collapsed="false" customFormat="false" customHeight="true" hidden="true" ht="12.75" outlineLevel="0" r="18144">
      <c r="A18144" s="749" t="s">
        <v>42432</v>
      </c>
      <c r="B18144" s="749" t="str">
        <f aca="false">C18144&amp;D18144&amp;E18144&amp;F18144&amp;G18144&amp;H18144</f>
        <v>RUFO EM ALUMINIO,COM ACABAMENTO EM VERNIZ NAS 2 FACES,TRAPEZOIDAL OU ONDULADA,MEDINDO 1265X600X0,8MM.FORNECIMENTO E COLOCACAO</v>
      </c>
      <c r="C18144" s="749" t="s">
        <v>42433</v>
      </c>
      <c r="D18144" s="749" t="s">
        <v>42434</v>
      </c>
      <c r="E18144" s="749" t="s">
        <v>14980</v>
      </c>
      <c r="I18144" s="749" t="s">
        <v>236</v>
      </c>
      <c r="J18144" s="749" t="n">
        <v>73.46</v>
      </c>
    </row>
    <row collapsed="false" customFormat="false" customHeight="true" hidden="true" ht="12.75" outlineLevel="0" r="18145">
      <c r="A18145" s="749" t="s">
        <v>42435</v>
      </c>
      <c r="B18145" s="749" t="str">
        <f aca="false">C18145&amp;D18145&amp;E18145&amp;F18145&amp;G18145&amp;H18145</f>
        <v>RUFO EM ALUMINIO,COM ACABAMENTO EM VERNIZ NAS 2 FACES,TRAPEZOIDAL OU ONDULADA,MEDINDO 1265X600X0,8MM.FORNECIMENTO E COLOCACAO</v>
      </c>
      <c r="C18145" s="749" t="s">
        <v>42433</v>
      </c>
      <c r="D18145" s="749" t="s">
        <v>42434</v>
      </c>
      <c r="E18145" s="749" t="s">
        <v>14980</v>
      </c>
      <c r="I18145" s="749" t="s">
        <v>236</v>
      </c>
      <c r="J18145" s="749" t="n">
        <v>67.13</v>
      </c>
    </row>
    <row collapsed="false" customFormat="false" customHeight="true" hidden="true" ht="12.75" outlineLevel="0" r="18146">
      <c r="A18146" s="749" t="s">
        <v>42436</v>
      </c>
      <c r="B18146" s="749" t="str">
        <f aca="false">C18146&amp;D18146&amp;E18146&amp;F18146&amp;G18146&amp;H18146</f>
        <v>RUFO EM ALUMINIO,COM ACABAMENTO EM VERNIZ EM 1 FACE E PINTADA NA OUTRA,TRAPEZOIDAL OU ONDULADA,MEDINDO 1265X600X0,8MM.FORNECIMENTO E COLOCACAO</v>
      </c>
      <c r="C18146" s="749" t="s">
        <v>42437</v>
      </c>
      <c r="D18146" s="749" t="s">
        <v>42438</v>
      </c>
      <c r="E18146" s="749" t="s">
        <v>14460</v>
      </c>
      <c r="I18146" s="749" t="s">
        <v>236</v>
      </c>
      <c r="J18146" s="749" t="n">
        <v>73.77</v>
      </c>
    </row>
    <row collapsed="false" customFormat="false" customHeight="true" hidden="true" ht="12.75" outlineLevel="0" r="18147">
      <c r="A18147" s="749" t="s">
        <v>42439</v>
      </c>
      <c r="B18147" s="749" t="str">
        <f aca="false">C18147&amp;D18147&amp;E18147&amp;F18147&amp;G18147&amp;H18147</f>
        <v>RUFO EM ALUMINIO,COM ACABAMENTO EM VERNIZ EM 1 FACE E PINTADA NA OUTRA,TRAPEZOIDAL OU ONDULADA,MEDINDO 1265X600X0,8MM.FORNECIMENTO E COLOCACAO</v>
      </c>
      <c r="C18147" s="749" t="s">
        <v>42437</v>
      </c>
      <c r="D18147" s="749" t="s">
        <v>42438</v>
      </c>
      <c r="E18147" s="749" t="s">
        <v>14460</v>
      </c>
      <c r="I18147" s="749" t="s">
        <v>236</v>
      </c>
      <c r="J18147" s="749" t="n">
        <v>67.44</v>
      </c>
    </row>
    <row collapsed="false" customFormat="false" customHeight="true" hidden="true" ht="12.75" outlineLevel="0" r="18148">
      <c r="A18148" s="749" t="s">
        <v>42440</v>
      </c>
      <c r="B18148" s="749" t="str">
        <f aca="false">C18148&amp;D18148&amp;E18148&amp;F18148&amp;G18148&amp;H18148</f>
        <v>CUMEEIRA EM ALUMINIO COM ACABAMENTO EM VERNIZ NAS 2 FACES,TRAPEZOIDAL OU ONDULADA,MEDINDO 1265X600X0,8MM.FORNECIMENTO ECOLOCACAO</v>
      </c>
      <c r="C18148" s="749" t="s">
        <v>42441</v>
      </c>
      <c r="D18148" s="749" t="s">
        <v>42442</v>
      </c>
      <c r="E18148" s="749" t="s">
        <v>14924</v>
      </c>
      <c r="I18148" s="749" t="s">
        <v>236</v>
      </c>
      <c r="J18148" s="749" t="n">
        <v>40.41</v>
      </c>
    </row>
    <row collapsed="false" customFormat="false" customHeight="true" hidden="true" ht="12.75" outlineLevel="0" r="18149">
      <c r="A18149" s="749" t="s">
        <v>42443</v>
      </c>
      <c r="B18149" s="749" t="str">
        <f aca="false">C18149&amp;D18149&amp;E18149&amp;F18149&amp;G18149&amp;H18149</f>
        <v>CUMEEIRA EM ALUMINIO COM ACABAMENTO EM VERNIZ NAS 2 FACES,TRAPEZOIDAL OU ONDULADA,MEDINDO 1265X600X0,8MM.FORNECIMENTO ECOLOCACAO</v>
      </c>
      <c r="C18149" s="749" t="s">
        <v>42441</v>
      </c>
      <c r="D18149" s="749" t="s">
        <v>42442</v>
      </c>
      <c r="E18149" s="749" t="s">
        <v>14924</v>
      </c>
      <c r="I18149" s="749" t="s">
        <v>236</v>
      </c>
      <c r="J18149" s="749" t="n">
        <v>38.99</v>
      </c>
    </row>
    <row collapsed="false" customFormat="false" customHeight="true" hidden="true" ht="12.75" outlineLevel="0" r="18150">
      <c r="A18150" s="749" t="s">
        <v>42444</v>
      </c>
      <c r="B18150" s="749" t="str">
        <f aca="false">C18150&amp;D18150&amp;E18150&amp;F18150&amp;G18150&amp;H18150</f>
        <v>CUMEEIRA EM ALUMINIO COM ACABAMENTO EM VERNIZ EM 1 FACE E PINTADA NA OUTRA,TRAPEZOIDAL OU ONDULADA,MEDINDO 1265X600X0,8MM.FORNECIMENTO E COLOCACAO</v>
      </c>
      <c r="C18150" s="749" t="s">
        <v>42445</v>
      </c>
      <c r="D18150" s="749" t="s">
        <v>42446</v>
      </c>
      <c r="E18150" s="749" t="s">
        <v>14906</v>
      </c>
      <c r="I18150" s="749" t="s">
        <v>236</v>
      </c>
      <c r="J18150" s="749" t="n">
        <v>37.23</v>
      </c>
    </row>
    <row collapsed="false" customFormat="false" customHeight="true" hidden="true" ht="12.75" outlineLevel="0" r="18151">
      <c r="A18151" s="749" t="s">
        <v>42447</v>
      </c>
      <c r="B18151" s="749" t="str">
        <f aca="false">C18151&amp;D18151&amp;E18151&amp;F18151&amp;G18151&amp;H18151</f>
        <v>CUMEEIRA EM ALUMINIO COM ACABAMENTO EM VERNIZ EM 1 FACE E PINTADA NA OUTRA,TRAPEZOIDAL OU ONDULADA,MEDINDO 1265X600X0,8MM.FORNECIMENTO E COLOCACAO</v>
      </c>
      <c r="C18151" s="749" t="s">
        <v>42445</v>
      </c>
      <c r="D18151" s="749" t="s">
        <v>42446</v>
      </c>
      <c r="E18151" s="749" t="s">
        <v>14906</v>
      </c>
      <c r="I18151" s="749" t="s">
        <v>236</v>
      </c>
      <c r="J18151" s="749" t="n">
        <v>35.81</v>
      </c>
    </row>
    <row collapsed="false" customFormat="false" customHeight="true" hidden="true" ht="12.75" outlineLevel="0" r="18152">
      <c r="A18152" s="749" t="s">
        <v>42448</v>
      </c>
      <c r="B18152" s="749" t="str">
        <f aca="false">C18152&amp;D18152&amp;E18152&amp;F18152&amp;G18152&amp;H18152</f>
        <v>CONTRA RUFO EM ALUMINIO,COM ACABAMENTO EM VERNIZ NAS 2 FACES,TRAPEZOIDAL OU ONDULADA,MEDINDO 1500X562X0,8MM.FORNECIMENTO E COLOCACAO</v>
      </c>
      <c r="C18152" s="749" t="s">
        <v>42449</v>
      </c>
      <c r="D18152" s="749" t="s">
        <v>42450</v>
      </c>
      <c r="E18152" s="749" t="s">
        <v>13617</v>
      </c>
      <c r="I18152" s="749" t="s">
        <v>236</v>
      </c>
      <c r="J18152" s="749" t="n">
        <v>80.47</v>
      </c>
    </row>
    <row collapsed="false" customFormat="false" customHeight="true" hidden="true" ht="12.75" outlineLevel="0" r="18153">
      <c r="A18153" s="749" t="s">
        <v>42451</v>
      </c>
      <c r="B18153" s="749" t="str">
        <f aca="false">C18153&amp;D18153&amp;E18153&amp;F18153&amp;G18153&amp;H18153</f>
        <v>CONTRA RUFO EM ALUMINIO,COM ACABAMENTO EM VERNIZ NAS 2 FACES,TRAPEZOIDAL OU ONDULADA,MEDINDO 1500X562X0,8MM.FORNECIMENTO E COLOCACAO</v>
      </c>
      <c r="C18153" s="749" t="s">
        <v>42449</v>
      </c>
      <c r="D18153" s="749" t="s">
        <v>42450</v>
      </c>
      <c r="E18153" s="749" t="s">
        <v>13617</v>
      </c>
      <c r="I18153" s="749" t="s">
        <v>236</v>
      </c>
      <c r="J18153" s="749" t="n">
        <v>75.73</v>
      </c>
    </row>
    <row collapsed="false" customFormat="false" customHeight="true" hidden="true" ht="12.75" outlineLevel="0" r="18154">
      <c r="A18154" s="749" t="s">
        <v>42452</v>
      </c>
      <c r="B18154" s="749" t="str">
        <f aca="false">C18154&amp;D18154&amp;E18154&amp;F18154&amp;G18154&amp;H18154</f>
        <v>CONTRA RUFO EM ALUMINIO,COM ACABAMENTO EM VERNIZ EM 1 FACE E PINTADA NA OUTRA,TRAPEZOIDAL OU ONDULADA,MEDINDO 1500X562X0,8MM.FORNECIMENTO E COLOCACAO</v>
      </c>
      <c r="C18154" s="749" t="s">
        <v>42453</v>
      </c>
      <c r="D18154" s="749" t="s">
        <v>42454</v>
      </c>
      <c r="E18154" s="749" t="s">
        <v>42455</v>
      </c>
      <c r="I18154" s="749" t="s">
        <v>236</v>
      </c>
      <c r="J18154" s="749" t="n">
        <v>73.21</v>
      </c>
    </row>
    <row collapsed="false" customFormat="false" customHeight="true" hidden="true" ht="12.75" outlineLevel="0" r="18155">
      <c r="A18155" s="749" t="s">
        <v>42456</v>
      </c>
      <c r="B18155" s="749" t="str">
        <f aca="false">C18155&amp;D18155&amp;E18155&amp;F18155&amp;G18155&amp;H18155</f>
        <v>CONTRA RUFO EM ALUMINIO,COM ACABAMENTO EM VERNIZ EM 1 FACE E PINTADA NA OUTRA,TRAPEZOIDAL OU ONDULADA,MEDINDO 1500X562X0,8MM.FORNECIMENTO E COLOCACAO</v>
      </c>
      <c r="C18155" s="749" t="s">
        <v>42453</v>
      </c>
      <c r="D18155" s="749" t="s">
        <v>42454</v>
      </c>
      <c r="E18155" s="749" t="s">
        <v>42455</v>
      </c>
      <c r="I18155" s="749" t="s">
        <v>236</v>
      </c>
      <c r="J18155" s="749" t="n">
        <v>68.47</v>
      </c>
    </row>
    <row collapsed="false" customFormat="false" customHeight="true" hidden="true" ht="12.75" outlineLevel="0" r="18156">
      <c r="A18156" s="749" t="s">
        <v>42457</v>
      </c>
      <c r="B18156" s="749" t="str">
        <f aca="false">C18156&amp;D18156&amp;E18156&amp;F18156&amp;G18156&amp;H18156</f>
        <v>COBERTURA EM TELHA TERMICA DE ALUMINIO,TRAPEZOIDAL,DUPLA COM ESPESSURA DE 30MM,INCLUSIVE TODOS OS ACESSORIOS NECESSARIOS A SUA EXECUCAO.MEDIDA PELA AREA REAL DE COBERTURA.FORNECIMENTO E COLOCACAO</v>
      </c>
      <c r="C18156" s="749" t="s">
        <v>42458</v>
      </c>
      <c r="D18156" s="749" t="s">
        <v>42459</v>
      </c>
      <c r="E18156" s="749" t="s">
        <v>42460</v>
      </c>
      <c r="F18156" s="749" t="s">
        <v>31058</v>
      </c>
      <c r="I18156" s="749" t="s">
        <v>52</v>
      </c>
      <c r="J18156" s="749" t="n">
        <v>110.08</v>
      </c>
    </row>
    <row collapsed="false" customFormat="false" customHeight="true" hidden="true" ht="12.75" outlineLevel="0" r="18157">
      <c r="A18157" s="749" t="s">
        <v>42461</v>
      </c>
      <c r="B18157" s="749" t="str">
        <f aca="false">C18157&amp;D18157&amp;E18157&amp;F18157&amp;G18157&amp;H18157</f>
        <v>COBERTURA EM TELHA TERMICA DE ALUMINIO,TRAPEZOIDAL,DUPLA COM ESPESSURA DE 30MM,INCLUSIVE TODOS OS ACESSORIOS NECESSARIOS A SUA EXECUCAO.MEDIDA PELA AREA REAL DE COBERTURA.FORNECIMENTO E COLOCACAO</v>
      </c>
      <c r="C18157" s="749" t="s">
        <v>42458</v>
      </c>
      <c r="D18157" s="749" t="s">
        <v>42459</v>
      </c>
      <c r="E18157" s="749" t="s">
        <v>42460</v>
      </c>
      <c r="F18157" s="749" t="s">
        <v>31058</v>
      </c>
      <c r="I18157" s="749" t="s">
        <v>52</v>
      </c>
      <c r="J18157" s="749" t="n">
        <v>109.49</v>
      </c>
    </row>
    <row collapsed="false" customFormat="false" customHeight="true" hidden="true" ht="12.75" outlineLevel="0" r="18158">
      <c r="A18158" s="749" t="s">
        <v>42462</v>
      </c>
      <c r="B18158" s="749" t="str">
        <f aca="false">C18158&amp;D18158&amp;E18158&amp;F18158&amp;G18158&amp;H18158</f>
        <v>COBERTURA TERMO-ISOLANTE,DUPLA,TRAPEZOIDAL,ALUMINIO 0,43MM,P/USO ONDE SE REQUER CONFORTO TERMICO,DUPLA ESTANQUEIDADE LATERAL,S/PINTURA,RECHEIO DE POLIESTIRENO EXPANDIDO(EPS ALTURA=40MM)C/RETARDANTE A CHAMA E DENSIDADE NBR-11.752 DA ABNT,LARGURA UTIL DE 0,99M,COMPRIMENTO ATE 12,00M,INCL.ACESSORIOS P/FIXACAO,ALTURA TOTAL 78,8MM.FORNECIMENTO E COLOCACAO</v>
      </c>
      <c r="C18158" s="749" t="s">
        <v>42463</v>
      </c>
      <c r="D18158" s="749" t="s">
        <v>42464</v>
      </c>
      <c r="E18158" s="749" t="s">
        <v>42465</v>
      </c>
      <c r="F18158" s="749" t="s">
        <v>42466</v>
      </c>
      <c r="G18158" s="749" t="s">
        <v>42467</v>
      </c>
      <c r="H18158" s="749" t="s">
        <v>42468</v>
      </c>
      <c r="I18158" s="749" t="s">
        <v>52</v>
      </c>
      <c r="J18158" s="749" t="n">
        <v>127.46</v>
      </c>
    </row>
    <row collapsed="false" customFormat="false" customHeight="true" hidden="true" ht="12.75" outlineLevel="0" r="18159">
      <c r="A18159" s="749" t="s">
        <v>42469</v>
      </c>
      <c r="B18159" s="749" t="str">
        <f aca="false">C18159&amp;D18159&amp;E18159&amp;F18159&amp;G18159&amp;H18159</f>
        <v>COBERTURA TERMO-ISOLANTE,DUPLA,TRAPEZOIDAL,ALUMINIO 0,43MM,P/USO ONDE SE REQUER CONFORTO TERMICO,DUPLA ESTANQUEIDADE LATERAL,S/PINTURA,RECHEIO DE POLIESTIRENO EXPANDIDO(EPS ALTURA=40MM)C/RETARDANTE A CHAMA E DENSIDADE NBR-11.752 DA ABNT,LARGURA UTIL DE 0,99M,COMPRIMENTO ATE 12,00M,INCL.ACESSORIOS P/FIXACAO,ALTURA TOTAL 78,8MM.FORNECIMENTO E COLOCACAO</v>
      </c>
      <c r="C18159" s="749" t="s">
        <v>42463</v>
      </c>
      <c r="D18159" s="749" t="s">
        <v>42464</v>
      </c>
      <c r="E18159" s="749" t="s">
        <v>42465</v>
      </c>
      <c r="F18159" s="749" t="s">
        <v>42466</v>
      </c>
      <c r="G18159" s="749" t="s">
        <v>42467</v>
      </c>
      <c r="H18159" s="749" t="s">
        <v>42468</v>
      </c>
      <c r="I18159" s="749" t="s">
        <v>52</v>
      </c>
      <c r="J18159" s="749" t="n">
        <v>125.11</v>
      </c>
    </row>
    <row collapsed="false" customFormat="false" customHeight="true" hidden="true" ht="38.25" outlineLevel="0" r="18160">
      <c r="A18160" s="749" t="s">
        <v>42470</v>
      </c>
      <c r="B18160" s="758" t="str">
        <f aca="false">C18160&amp;D18160&amp;E18160&amp;F18160&amp;G18160&amp;H18160</f>
        <v>COBERTURA EM TELHAS ONDULADAS EM FIBERGLASS,1,10X1,53M,SEM CUMEEIRA,FIXACAO COM PARAFUSOS OU HASTES DE ALUMINIO,5/16"X250MM,COM ROSCA,EXCLUSIVE MADEIRAMENTO.MEDIDA PELA AREA REAL DE CORBERTURA.FORNECIMENTO E COLOCACAO</v>
      </c>
      <c r="C18160" s="749" t="s">
        <v>42471</v>
      </c>
      <c r="D18160" s="749" t="s">
        <v>42472</v>
      </c>
      <c r="E18160" s="749" t="s">
        <v>42473</v>
      </c>
      <c r="F18160" s="749" t="s">
        <v>42474</v>
      </c>
      <c r="I18160" s="749" t="s">
        <v>52</v>
      </c>
      <c r="J18160" s="749" t="n">
        <v>39.72</v>
      </c>
    </row>
    <row collapsed="false" customFormat="false" customHeight="true" hidden="true" ht="38.25" outlineLevel="0" r="18161">
      <c r="A18161" s="749" t="s">
        <v>42475</v>
      </c>
      <c r="B18161" s="758" t="str">
        <f aca="false">C18161&amp;D18161&amp;E18161&amp;F18161&amp;G18161&amp;H18161</f>
        <v>COBERTURA EM TELHAS ONDULADAS EM FIBERGLASS,1,10X1,53M,SEM CUMEEIRA,FIXACAO COM PARAFUSOS OU HASTES DE ALUMINIO,5/16"X250MM,COM ROSCA,EXCLUSIVE MADEIRAMENTO.MEDIDA PELA AREA REAL DE CORBERTURA.FORNECIMENTO E COLOCACAO</v>
      </c>
      <c r="C18161" s="749" t="s">
        <v>42471</v>
      </c>
      <c r="D18161" s="749" t="s">
        <v>42472</v>
      </c>
      <c r="E18161" s="749" t="s">
        <v>42473</v>
      </c>
      <c r="F18161" s="749" t="s">
        <v>42474</v>
      </c>
      <c r="I18161" s="749" t="s">
        <v>52</v>
      </c>
      <c r="J18161" s="749" t="n">
        <v>38.53</v>
      </c>
    </row>
    <row collapsed="false" customFormat="false" customHeight="true" hidden="true" ht="12.75" outlineLevel="0" r="18162">
      <c r="A18162" s="749" t="s">
        <v>42476</v>
      </c>
      <c r="B18162" s="749" t="str">
        <f aca="false">C18162&amp;D18162&amp;E18162&amp;F18162&amp;G18162&amp;H18162</f>
        <v>COBERTURA AUTO-PORTANTE COM TELHAS ONDULADAS EM CHAPAS DE ACO ZINCADO,PRE-PINTADAS COM PRIMER,A BASE EPOXI A TINTA POLIESTER,ESPESSURA ATE 1MM,LARGURA DE 0,90M,VAO LIVRE ATE 8,5M,PESO APROXIMADO DE 10KG/M2,INCLUSIVE FIXACOES E MEDIDA PELA AREA REAL DE COBERTURA.FORNECIMENTO E COLOCACAO</v>
      </c>
      <c r="C18162" s="749" t="s">
        <v>42477</v>
      </c>
      <c r="D18162" s="749" t="s">
        <v>42478</v>
      </c>
      <c r="E18162" s="749" t="s">
        <v>42479</v>
      </c>
      <c r="F18162" s="749" t="s">
        <v>42480</v>
      </c>
      <c r="G18162" s="749" t="s">
        <v>42481</v>
      </c>
      <c r="I18162" s="749" t="s">
        <v>52</v>
      </c>
      <c r="J18162" s="749" t="n">
        <v>122.42</v>
      </c>
    </row>
    <row collapsed="false" customFormat="false" customHeight="true" hidden="true" ht="12.75" outlineLevel="0" r="18163">
      <c r="A18163" s="749" t="s">
        <v>42482</v>
      </c>
      <c r="B18163" s="749" t="str">
        <f aca="false">C18163&amp;D18163&amp;E18163&amp;F18163&amp;G18163&amp;H18163</f>
        <v>COBERTURA AUTO-PORTANTE COM TELHAS ONDULADAS EM CHAPAS DE ACO ZINCADO,PRE-PINTADAS COM PRIMER,A BASE EPOXI A TINTA POLIESTER,ESPESSURA ATE 1MM,LARGURA DE 0,90M,VAO LIVRE ATE 8,5M,PESO APROXIMADO DE 10KG/M2,INCLUSIVE FIXACOES E MEDIDA PELA AREA REAL DE COBERTURA.FORNECIMENTO E COLOCACAO</v>
      </c>
      <c r="C18163" s="749" t="s">
        <v>42477</v>
      </c>
      <c r="D18163" s="749" t="s">
        <v>42478</v>
      </c>
      <c r="E18163" s="749" t="s">
        <v>42479</v>
      </c>
      <c r="F18163" s="749" t="s">
        <v>42480</v>
      </c>
      <c r="G18163" s="749" t="s">
        <v>42481</v>
      </c>
      <c r="I18163" s="749" t="s">
        <v>52</v>
      </c>
      <c r="J18163" s="749" t="n">
        <v>120.94</v>
      </c>
    </row>
    <row collapsed="false" customFormat="false" customHeight="true" hidden="true" ht="12.75" outlineLevel="0" r="18164">
      <c r="A18164" s="749" t="s">
        <v>42483</v>
      </c>
      <c r="B18164" s="749" t="str">
        <f aca="false">C18164&amp;D18164&amp;E18164&amp;F18164&amp;G18164&amp;H18164</f>
        <v>COBERTURA AUTO-PORTANTE COM TELHAS ONDULADAS EM CHAPAS DE ACO ZINCADO,COM PINTURA (SISTEMA COIL COATING) BRANCA EXTERIOR E CINZA INTERIORMENTE,ESPESSURA ATE 1MM,LARGURA DE 0,90M,VAO LIVRE ATE 8,5M,PESO APROXIMADO DE 10KG/M2,INCLUSIVE FIXACOES E MEDIDA PELA AREA REAL DE COBERTURA.FORNECIMENTO E COLOCACAO</v>
      </c>
      <c r="C18164" s="749" t="s">
        <v>42477</v>
      </c>
      <c r="D18164" s="749" t="s">
        <v>42484</v>
      </c>
      <c r="E18164" s="749" t="s">
        <v>42485</v>
      </c>
      <c r="F18164" s="749" t="s">
        <v>42486</v>
      </c>
      <c r="G18164" s="749" t="s">
        <v>42487</v>
      </c>
      <c r="H18164" s="749" t="s">
        <v>14350</v>
      </c>
      <c r="I18164" s="749" t="s">
        <v>52</v>
      </c>
      <c r="J18164" s="749" t="n">
        <v>177.76</v>
      </c>
    </row>
    <row collapsed="false" customFormat="false" customHeight="true" hidden="true" ht="12.75" outlineLevel="0" r="18165">
      <c r="A18165" s="749" t="s">
        <v>42488</v>
      </c>
      <c r="B18165" s="749" t="str">
        <f aca="false">C18165&amp;D18165&amp;E18165&amp;F18165&amp;G18165&amp;H18165</f>
        <v>COBERTURA AUTO-PORTANTE COM TELHAS ONDULADAS EM CHAPAS DE ACO ZINCADO,COM PINTURA (SISTEMA COIL COATING) BRANCA EXTERIOR E CINZA INTERIORMENTE,ESPESSURA ATE 1MM,LARGURA DE 0,90M,VAO LIVRE ATE 8,5M,PESO APROXIMADO DE 10KG/M2,INCLUSIVE FIXACOES E MEDIDA PELA AREA REAL DE COBERTURA.FORNECIMENTO E COLOCACAO</v>
      </c>
      <c r="C18165" s="749" t="s">
        <v>42477</v>
      </c>
      <c r="D18165" s="749" t="s">
        <v>42484</v>
      </c>
      <c r="E18165" s="749" t="s">
        <v>42485</v>
      </c>
      <c r="F18165" s="749" t="s">
        <v>42486</v>
      </c>
      <c r="G18165" s="749" t="s">
        <v>42487</v>
      </c>
      <c r="H18165" s="749" t="s">
        <v>14350</v>
      </c>
      <c r="I18165" s="749" t="s">
        <v>52</v>
      </c>
      <c r="J18165" s="749" t="n">
        <v>176.28</v>
      </c>
    </row>
    <row collapsed="false" customFormat="false" customHeight="true" hidden="true" ht="12.75" outlineLevel="0" r="18166">
      <c r="A18166" s="749" t="s">
        <v>42489</v>
      </c>
      <c r="B18166" s="749" t="str">
        <f aca="false">C18166&amp;D18166&amp;E18166&amp;F18166&amp;G18166&amp;H18166</f>
        <v>COBERTURA AUTO-PORTANTE COM TELHAS ONDULADAS EM CHAPAS DE ACO ZINCADO,PRE-PINTADAS COM PRIMER,A BASE EPOXI E TINTA POLIESTER,ESPESSURA ATE 1MM,LARGURA DE 0,90M,VAO ENTRE 8,51 E 13,50M,PESO APROXIMADO DE 10KG/M2,INCLUSIVE FIXACOES E MEDIDA PELA AREA REAL DE COBERTURA.FORNECIMENTO E COLOCACAO</v>
      </c>
      <c r="C18166" s="749" t="s">
        <v>42477</v>
      </c>
      <c r="D18166" s="749" t="s">
        <v>42490</v>
      </c>
      <c r="E18166" s="749" t="s">
        <v>42491</v>
      </c>
      <c r="F18166" s="749" t="s">
        <v>42492</v>
      </c>
      <c r="G18166" s="749" t="s">
        <v>42493</v>
      </c>
      <c r="I18166" s="749" t="s">
        <v>52</v>
      </c>
      <c r="J18166" s="749" t="n">
        <v>131.76</v>
      </c>
    </row>
    <row collapsed="false" customFormat="false" customHeight="true" hidden="true" ht="12.75" outlineLevel="0" r="18167">
      <c r="A18167" s="749" t="s">
        <v>42494</v>
      </c>
      <c r="B18167" s="749" t="str">
        <f aca="false">C18167&amp;D18167&amp;E18167&amp;F18167&amp;G18167&amp;H18167</f>
        <v>COBERTURA AUTO-PORTANTE COM TELHAS ONDULADAS EM CHAPAS DE ACO ZINCADO,PRE-PINTADAS COM PRIMER,A BASE EPOXI E TINTA POLIESTER,ESPESSURA ATE 1MM,LARGURA DE 0,90M,VAO ENTRE 8,51 E 13,50M,PESO APROXIMADO DE 10KG/M2,INCLUSIVE FIXACOES E MEDIDA PELA AREA REAL DE COBERTURA.FORNECIMENTO E COLOCACAO</v>
      </c>
      <c r="C18167" s="749" t="s">
        <v>42477</v>
      </c>
      <c r="D18167" s="749" t="s">
        <v>42490</v>
      </c>
      <c r="E18167" s="749" t="s">
        <v>42491</v>
      </c>
      <c r="F18167" s="749" t="s">
        <v>42492</v>
      </c>
      <c r="G18167" s="749" t="s">
        <v>42493</v>
      </c>
      <c r="I18167" s="749" t="s">
        <v>52</v>
      </c>
      <c r="J18167" s="749" t="n">
        <v>129.54</v>
      </c>
    </row>
    <row collapsed="false" customFormat="false" customHeight="true" hidden="true" ht="12.75" outlineLevel="0" r="18168">
      <c r="A18168" s="749" t="s">
        <v>42495</v>
      </c>
      <c r="B18168" s="749" t="str">
        <f aca="false">C18168&amp;D18168&amp;E18168&amp;F18168&amp;G18168&amp;H18168</f>
        <v>COBERTURA AUTO-PORTANTE COM TELHAS ONDULADAS EM CHAPAS DE ACO ZINCADO,COM PINTURA (SISTEMA COIL COATING) BRANCA EXTERIOR E CINZA INTERIORMENTE,ESPESSURA ATE 1MM,LARGURA DE 0,90M,VAO ENTRE 8,51 E 13,50M,PESO APROXIMADO DE 10KG/M2,INCLUSIVE FIXACOES E MEDIDA PELA AREA REAL DE COBERTURA.FORNECIMENTO ECOLOCACAO</v>
      </c>
      <c r="C18168" s="749" t="s">
        <v>42477</v>
      </c>
      <c r="D18168" s="749" t="s">
        <v>42484</v>
      </c>
      <c r="E18168" s="749" t="s">
        <v>42485</v>
      </c>
      <c r="F18168" s="749" t="s">
        <v>42496</v>
      </c>
      <c r="G18168" s="749" t="s">
        <v>42497</v>
      </c>
      <c r="H18168" s="749" t="s">
        <v>14924</v>
      </c>
      <c r="I18168" s="749" t="s">
        <v>52</v>
      </c>
      <c r="J18168" s="749" t="n">
        <v>204.29</v>
      </c>
    </row>
    <row collapsed="false" customFormat="false" customHeight="true" hidden="true" ht="12.75" outlineLevel="0" r="18169">
      <c r="A18169" s="749" t="s">
        <v>42498</v>
      </c>
      <c r="B18169" s="749" t="str">
        <f aca="false">C18169&amp;D18169&amp;E18169&amp;F18169&amp;G18169&amp;H18169</f>
        <v>COBERTURA AUTO-PORTANTE COM TELHAS ONDULADAS EM CHAPAS DE ACO ZINCADO,COM PINTURA (SISTEMA COIL COATING) BRANCA EXTERIOR E CINZA INTERIORMENTE,ESPESSURA ATE 1MM,LARGURA DE 0,90M,VAO ENTRE 8,51 E 13,50M,PESO APROXIMADO DE 10KG/M2,INCLUSIVE FIXACOES E MEDIDA PELA AREA REAL DE COBERTURA.FORNECIMENTO ECOLOCACAO</v>
      </c>
      <c r="C18169" s="749" t="s">
        <v>42477</v>
      </c>
      <c r="D18169" s="749" t="s">
        <v>42484</v>
      </c>
      <c r="E18169" s="749" t="s">
        <v>42485</v>
      </c>
      <c r="F18169" s="749" t="s">
        <v>42496</v>
      </c>
      <c r="G18169" s="749" t="s">
        <v>42497</v>
      </c>
      <c r="H18169" s="749" t="s">
        <v>14924</v>
      </c>
      <c r="I18169" s="749" t="s">
        <v>52</v>
      </c>
      <c r="J18169" s="749" t="n">
        <v>202.07</v>
      </c>
    </row>
    <row collapsed="false" customFormat="false" customHeight="true" hidden="true" ht="12.75" outlineLevel="0" r="18170">
      <c r="A18170" s="749" t="s">
        <v>42499</v>
      </c>
      <c r="B18170" s="749" t="str">
        <f aca="false">C18170&amp;D18170&amp;E18170&amp;F18170&amp;G18170&amp;H18170</f>
        <v>COBERTURA AUTO-PORTANTE COM TELHAS ONDULADAS EM CHAPAS DE ACO ZINCADO,PRE-PINTADAS COM PRIMER,A BASE EPOXI E TINTA POLIESTER,ESPESSURA DE 1,25M,LARGURA DE 0,90M,VAO ENTRE 13,51 E 20,00M,PESO APROXIMADO DE 13,5KG/M2,INCLUSIVE FIXACOES E MEDIDA PELA AREA REAL DA COBERTURA.FORNECIMENTO E COLOCACAO</v>
      </c>
      <c r="C18170" s="749" t="s">
        <v>42477</v>
      </c>
      <c r="D18170" s="749" t="s">
        <v>42490</v>
      </c>
      <c r="E18170" s="749" t="s">
        <v>42500</v>
      </c>
      <c r="F18170" s="749" t="s">
        <v>42501</v>
      </c>
      <c r="G18170" s="749" t="s">
        <v>42502</v>
      </c>
      <c r="I18170" s="749" t="s">
        <v>52</v>
      </c>
      <c r="J18170" s="749" t="n">
        <v>269.62</v>
      </c>
    </row>
    <row collapsed="false" customFormat="false" customHeight="true" hidden="true" ht="12.75" outlineLevel="0" r="18171">
      <c r="A18171" s="749" t="s">
        <v>42503</v>
      </c>
      <c r="B18171" s="749" t="str">
        <f aca="false">C18171&amp;D18171&amp;E18171&amp;F18171&amp;G18171&amp;H18171</f>
        <v>COBERTURA AUTO-PORTANTE COM TELHAS ONDULADAS EM CHAPAS DE ACO ZINCADO,PRE-PINTADAS COM PRIMER,A BASE EPOXI E TINTA POLIESTER,ESPESSURA DE 1,25M,LARGURA DE 0,90M,VAO ENTRE 13,51 E 20,00M,PESO APROXIMADO DE 13,5KG/M2,INCLUSIVE FIXACOES E MEDIDA PELA AREA REAL DA COBERTURA.FORNECIMENTO E COLOCACAO</v>
      </c>
      <c r="C18171" s="749" t="s">
        <v>42477</v>
      </c>
      <c r="D18171" s="749" t="s">
        <v>42490</v>
      </c>
      <c r="E18171" s="749" t="s">
        <v>42500</v>
      </c>
      <c r="F18171" s="749" t="s">
        <v>42501</v>
      </c>
      <c r="G18171" s="749" t="s">
        <v>42502</v>
      </c>
      <c r="I18171" s="749" t="s">
        <v>52</v>
      </c>
      <c r="J18171" s="749" t="n">
        <v>266.66</v>
      </c>
    </row>
    <row collapsed="false" customFormat="false" customHeight="true" hidden="true" ht="12.75" outlineLevel="0" r="18172">
      <c r="A18172" s="749" t="s">
        <v>42504</v>
      </c>
      <c r="B18172" s="749" t="str">
        <f aca="false">C18172&amp;D18172&amp;E18172&amp;F18172&amp;G18172&amp;H18172</f>
        <v>COBERTURA AUTO-PORTANTE COM TELHAS ONDULADAS EM CHAPAS DE ACO ZINCADO,COM PINTURA (SISTEMA COIL COATING) BRANCA EXTERIOR E CINZA INTERIORMENTE,ESPESSURA 1,25MM,LARGURA DE 0,90M,VAO ENTRE 13,51 E 20,00M,PESO APROXIMADAMENTE 13,5KG/M2,INCLUSIVE FIXACOES E MEDIDA PELA AREA REAL DA COBERTURA.FORNECIMENTO E COLOCACAO</v>
      </c>
      <c r="C18172" s="749" t="s">
        <v>42477</v>
      </c>
      <c r="D18172" s="749" t="s">
        <v>42484</v>
      </c>
      <c r="E18172" s="749" t="s">
        <v>42505</v>
      </c>
      <c r="F18172" s="749" t="s">
        <v>42506</v>
      </c>
      <c r="G18172" s="749" t="s">
        <v>42507</v>
      </c>
      <c r="H18172" s="749" t="s">
        <v>14902</v>
      </c>
      <c r="I18172" s="749" t="s">
        <v>52</v>
      </c>
      <c r="J18172" s="749" t="n">
        <v>337.09</v>
      </c>
    </row>
    <row collapsed="false" customFormat="false" customHeight="true" hidden="true" ht="12.75" outlineLevel="0" r="18173">
      <c r="A18173" s="749" t="s">
        <v>42508</v>
      </c>
      <c r="B18173" s="749" t="str">
        <f aca="false">C18173&amp;D18173&amp;E18173&amp;F18173&amp;G18173&amp;H18173</f>
        <v>COBERTURA AUTO-PORTANTE COM TELHAS ONDULADAS EM CHAPAS DE ACO ZINCADO,COM PINTURA (SISTEMA COIL COATING) BRANCA EXTERIOR E CINZA INTERIORMENTE,ESPESSURA 1,25MM,LARGURA DE 0,90M,VAO ENTRE 13,51 E 20,00M,PESO APROXIMADAMENTE 13,5KG/M2,INCLUSIVE FIXACOES E MEDIDA PELA AREA REAL DA COBERTURA.FORNECIMENTO E COLOCACAO</v>
      </c>
      <c r="C18173" s="749" t="s">
        <v>42477</v>
      </c>
      <c r="D18173" s="749" t="s">
        <v>42484</v>
      </c>
      <c r="E18173" s="749" t="s">
        <v>42505</v>
      </c>
      <c r="F18173" s="749" t="s">
        <v>42506</v>
      </c>
      <c r="G18173" s="749" t="s">
        <v>42507</v>
      </c>
      <c r="H18173" s="749" t="s">
        <v>14902</v>
      </c>
      <c r="I18173" s="749" t="s">
        <v>52</v>
      </c>
      <c r="J18173" s="749" t="n">
        <v>334.13</v>
      </c>
    </row>
    <row collapsed="false" customFormat="false" customHeight="true" hidden="true" ht="12.75" outlineLevel="0" r="18174">
      <c r="A18174" s="749" t="s">
        <v>42509</v>
      </c>
      <c r="B18174" s="749" t="str">
        <f aca="false">C18174&amp;D18174&amp;E18174&amp;F18174&amp;G18174&amp;H18174</f>
        <v>COBERTURA AUTO-PORTANTE COM TELHAS ONDULADAS EM CHAPAS DE ACO ZINCADO,PRE-PINTADAS COM PRIMER,A BASE EPOXI E TINTA POLIESTER,ESPESSURA DE 1,55MM,LARGURA DE 0,90M,VAO ENTRE 20,01 E22,00M,PESO APROXIMADO DE 18,5KG/M2,INCLUSIVE FIXACOES E MEDIDA PELA AREA REAL DE COBERTURA.FORNECIMENTO E COLOCACAO</v>
      </c>
      <c r="C18174" s="749" t="s">
        <v>42477</v>
      </c>
      <c r="D18174" s="749" t="s">
        <v>42490</v>
      </c>
      <c r="E18174" s="749" t="s">
        <v>42510</v>
      </c>
      <c r="F18174" s="749" t="s">
        <v>42511</v>
      </c>
      <c r="G18174" s="749" t="s">
        <v>42512</v>
      </c>
      <c r="I18174" s="749" t="s">
        <v>52</v>
      </c>
      <c r="J18174" s="749" t="n">
        <v>315.09</v>
      </c>
    </row>
    <row collapsed="false" customFormat="false" customHeight="true" hidden="true" ht="12.75" outlineLevel="0" r="18175">
      <c r="A18175" s="749" t="s">
        <v>42513</v>
      </c>
      <c r="B18175" s="749" t="str">
        <f aca="false">C18175&amp;D18175&amp;E18175&amp;F18175&amp;G18175&amp;H18175</f>
        <v>COBERTURA AUTO-PORTANTE COM TELHAS ONDULADAS EM CHAPAS DE ACO ZINCADO,PRE-PINTADAS COM PRIMER,A BASE EPOXI E TINTA POLIESTER,ESPESSURA DE 1,55MM,LARGURA DE 0,90M,VAO ENTRE 20,01 E22,00M,PESO APROXIMADO DE 18,5KG/M2,INCLUSIVE FIXACOES E MEDIDA PELA AREA REAL DE COBERTURA.FORNECIMENTO E COLOCACAO</v>
      </c>
      <c r="C18175" s="749" t="s">
        <v>42477</v>
      </c>
      <c r="D18175" s="749" t="s">
        <v>42490</v>
      </c>
      <c r="E18175" s="749" t="s">
        <v>42510</v>
      </c>
      <c r="F18175" s="749" t="s">
        <v>42511</v>
      </c>
      <c r="G18175" s="749" t="s">
        <v>42512</v>
      </c>
      <c r="I18175" s="749" t="s">
        <v>52</v>
      </c>
      <c r="J18175" s="749" t="n">
        <v>311.64</v>
      </c>
    </row>
    <row collapsed="false" customFormat="false" customHeight="true" hidden="true" ht="12.75" outlineLevel="0" r="18176">
      <c r="A18176" s="749" t="s">
        <v>42514</v>
      </c>
      <c r="B18176" s="749" t="str">
        <f aca="false">C18176&amp;D18176&amp;E18176&amp;F18176&amp;G18176&amp;H18176</f>
        <v>COBERTURA AUTO-PORTANTE COM TELHAS ONDULADAS EM CHAPAS DE ACO ZINCADO,COM PINTURA (SISTEMA COIL COATING) BRANCA EXTERIOR E CINZA INTERIORMENTE,ESPESSURA DE 1,55MM,LARGURA DE 0,90M,VAO ENTRE 20,01 E 22,00M,PESO APROXIMADO 18,5KG/M2,INCLUSIVE FIXACOES E MEDIDA PELA AREA REAL DA COBERTURA.FORNECIMENTOE COLOCACAO</v>
      </c>
      <c r="C18176" s="749" t="s">
        <v>42477</v>
      </c>
      <c r="D18176" s="749" t="s">
        <v>42484</v>
      </c>
      <c r="E18176" s="749" t="s">
        <v>42515</v>
      </c>
      <c r="F18176" s="749" t="s">
        <v>42516</v>
      </c>
      <c r="G18176" s="749" t="s">
        <v>42517</v>
      </c>
      <c r="H18176" s="749" t="s">
        <v>14871</v>
      </c>
      <c r="I18176" s="749" t="s">
        <v>52</v>
      </c>
      <c r="J18176" s="749" t="n">
        <v>402.91</v>
      </c>
    </row>
    <row collapsed="false" customFormat="false" customHeight="true" hidden="true" ht="12.75" outlineLevel="0" r="18177">
      <c r="A18177" s="749" t="s">
        <v>42518</v>
      </c>
      <c r="B18177" s="749" t="str">
        <f aca="false">C18177&amp;D18177&amp;E18177&amp;F18177&amp;G18177&amp;H18177</f>
        <v>COBERTURA AUTO-PORTANTE COM TELHAS ONDULADAS EM CHAPAS DE ACO ZINCADO,COM PINTURA (SISTEMA COIL COATING) BRANCA EXTERIOR E CINZA INTERIORMENTE,ESPESSURA DE 1,55MM,LARGURA DE 0,90M,VAO ENTRE 20,01 E 22,00M,PESO APROXIMADO 18,5KG/M2,INCLUSIVE FIXACOES E MEDIDA PELA AREA REAL DA COBERTURA.FORNECIMENTOE COLOCACAO</v>
      </c>
      <c r="C18177" s="749" t="s">
        <v>42477</v>
      </c>
      <c r="D18177" s="749" t="s">
        <v>42484</v>
      </c>
      <c r="E18177" s="749" t="s">
        <v>42515</v>
      </c>
      <c r="F18177" s="749" t="s">
        <v>42516</v>
      </c>
      <c r="G18177" s="749" t="s">
        <v>42517</v>
      </c>
      <c r="H18177" s="749" t="s">
        <v>14871</v>
      </c>
      <c r="I18177" s="749" t="s">
        <v>52</v>
      </c>
      <c r="J18177" s="749" t="n">
        <v>399.46</v>
      </c>
    </row>
    <row collapsed="false" customFormat="false" customHeight="true" hidden="true" ht="12.75" outlineLevel="0" r="18178">
      <c r="A18178" s="749" t="s">
        <v>42519</v>
      </c>
      <c r="B18178" s="749" t="str">
        <f aca="false">C18178&amp;D18178&amp;E18178&amp;F18178&amp;G18178&amp;H18178</f>
        <v>COBERTURA COM TELHAS TRAPEZOIDAIS EM ACO GALVANIZADO,ESPESSURA DE 0,5MM,INCLUSIVE FIXACOES E MEDIDA PELA AREA REAL DA COBERTURA</v>
      </c>
      <c r="C18178" s="749" t="s">
        <v>42520</v>
      </c>
      <c r="D18178" s="749" t="s">
        <v>42521</v>
      </c>
      <c r="E18178" s="749" t="s">
        <v>42522</v>
      </c>
      <c r="I18178" s="749" t="s">
        <v>52</v>
      </c>
      <c r="J18178" s="749" t="n">
        <v>28.79</v>
      </c>
    </row>
    <row collapsed="false" customFormat="false" customHeight="true" hidden="true" ht="12.75" outlineLevel="0" r="18179">
      <c r="A18179" s="749" t="s">
        <v>42523</v>
      </c>
      <c r="B18179" s="749" t="str">
        <f aca="false">C18179&amp;D18179&amp;E18179&amp;F18179&amp;G18179&amp;H18179</f>
        <v>COBERTURA COM TELHAS TRAPEZOIDAIS EM ACO GALVANIZADO,ESPESSURA DE 0,5MM,INCLUSIVE FIXACOES E MEDIDA PELA AREA REAL DA COBERTURA</v>
      </c>
      <c r="C18179" s="749" t="s">
        <v>42520</v>
      </c>
      <c r="D18179" s="749" t="s">
        <v>42521</v>
      </c>
      <c r="E18179" s="749" t="s">
        <v>42522</v>
      </c>
      <c r="I18179" s="749" t="s">
        <v>52</v>
      </c>
      <c r="J18179" s="749" t="n">
        <v>27.37</v>
      </c>
    </row>
    <row collapsed="false" customFormat="false" customHeight="true" hidden="true" ht="12.75" outlineLevel="0" r="18180">
      <c r="A18180" s="749" t="s">
        <v>42524</v>
      </c>
      <c r="B18180" s="749" t="str">
        <f aca="false">C18180&amp;D18180&amp;E18180&amp;F18180&amp;G18180&amp;H18180</f>
        <v>CUMEEIRA EM CHAPA DE ACO GALVANIZADO,COM ESPESSURA DE 0,5MM, 0,30M DE ABA PARA CADA LADO,PARA TELHAS TRAPEZOIDAIS.FORNECIMENTO E COLOCACAO</v>
      </c>
      <c r="C18180" s="749" t="s">
        <v>42525</v>
      </c>
      <c r="D18180" s="749" t="s">
        <v>42526</v>
      </c>
      <c r="E18180" s="749" t="s">
        <v>20211</v>
      </c>
      <c r="I18180" s="749" t="s">
        <v>236</v>
      </c>
      <c r="J18180" s="749" t="n">
        <v>47.12</v>
      </c>
    </row>
    <row collapsed="false" customFormat="false" customHeight="true" hidden="true" ht="12.75" outlineLevel="0" r="18181">
      <c r="A18181" s="749" t="s">
        <v>42527</v>
      </c>
      <c r="B18181" s="749" t="str">
        <f aca="false">C18181&amp;D18181&amp;E18181&amp;F18181&amp;G18181&amp;H18181</f>
        <v>CUMEEIRA EM CHAPA DE ACO GALVANIZADO,COM ESPESSURA DE 0,5MM, 0,30M DE ABA PARA CADA LADO,PARA TELHAS TRAPEZOIDAIS.FORNECIMENTO E COLOCACAO</v>
      </c>
      <c r="C18181" s="749" t="s">
        <v>42525</v>
      </c>
      <c r="D18181" s="749" t="s">
        <v>42526</v>
      </c>
      <c r="E18181" s="749" t="s">
        <v>20211</v>
      </c>
      <c r="I18181" s="749" t="s">
        <v>236</v>
      </c>
      <c r="J18181" s="749" t="n">
        <v>45.7</v>
      </c>
    </row>
    <row collapsed="false" customFormat="false" customHeight="true" hidden="true" ht="12.75" outlineLevel="0" r="18182">
      <c r="A18182" s="749" t="s">
        <v>42528</v>
      </c>
      <c r="B18182" s="749" t="str">
        <f aca="false">C18182&amp;D18182&amp;E18182&amp;F18182&amp;G18182&amp;H18182</f>
        <v>CALHA EM CHAPA DE ACO GALVANIZADO N°26 COM 25CM DE DESENVOLVIMENTO.FORNECIMENTO E COLOCACAO</v>
      </c>
      <c r="C18182" s="749" t="s">
        <v>42529</v>
      </c>
      <c r="D18182" s="749" t="s">
        <v>42530</v>
      </c>
      <c r="I18182" s="749" t="s">
        <v>236</v>
      </c>
      <c r="J18182" s="749" t="n">
        <v>58.09</v>
      </c>
    </row>
    <row collapsed="false" customFormat="false" customHeight="true" hidden="true" ht="12.75" outlineLevel="0" r="18183">
      <c r="A18183" s="749" t="s">
        <v>42531</v>
      </c>
      <c r="B18183" s="749" t="str">
        <f aca="false">C18183&amp;D18183&amp;E18183&amp;F18183&amp;G18183&amp;H18183</f>
        <v>CALHA EM CHAPA DE ACO GALVANIZADO N°26 COM 25CM DE DESENVOLVIMENTO.FORNECIMENTO E COLOCACAO</v>
      </c>
      <c r="C18183" s="749" t="s">
        <v>42529</v>
      </c>
      <c r="D18183" s="749" t="s">
        <v>42530</v>
      </c>
      <c r="I18183" s="749" t="s">
        <v>236</v>
      </c>
      <c r="J18183" s="749" t="n">
        <v>52.4</v>
      </c>
    </row>
    <row collapsed="false" customFormat="false" customHeight="true" hidden="true" ht="12.75" outlineLevel="0" r="18184">
      <c r="A18184" s="749" t="s">
        <v>42532</v>
      </c>
      <c r="B18184" s="749" t="str">
        <f aca="false">C18184&amp;D18184&amp;E18184&amp;F18184&amp;G18184&amp;H18184</f>
        <v>CALHA EM CHAPA DE ACO GALVANIZADO N°26 COM 50CM DE DESENVOLVIMENTO.FORNECIMENTO E COLOCACAO</v>
      </c>
      <c r="C18184" s="749" t="s">
        <v>42533</v>
      </c>
      <c r="D18184" s="749" t="s">
        <v>42530</v>
      </c>
      <c r="I18184" s="749" t="s">
        <v>236</v>
      </c>
      <c r="J18184" s="749" t="n">
        <v>79.89</v>
      </c>
    </row>
    <row collapsed="false" customFormat="false" customHeight="true" hidden="true" ht="12.75" outlineLevel="0" r="18185">
      <c r="A18185" s="749" t="s">
        <v>42534</v>
      </c>
      <c r="B18185" s="749" t="str">
        <f aca="false">C18185&amp;D18185&amp;E18185&amp;F18185&amp;G18185&amp;H18185</f>
        <v>CALHA EM CHAPA DE ACO GALVANIZADO N°26 COM 50CM DE DESENVOLVIMENTO.FORNECIMENTO E COLOCACAO</v>
      </c>
      <c r="C18185" s="749" t="s">
        <v>42533</v>
      </c>
      <c r="D18185" s="749" t="s">
        <v>42530</v>
      </c>
      <c r="I18185" s="749" t="s">
        <v>236</v>
      </c>
      <c r="J18185" s="749" t="n">
        <v>72.5</v>
      </c>
    </row>
    <row collapsed="false" customFormat="false" customHeight="true" hidden="true" ht="12.75" outlineLevel="0" r="18186">
      <c r="A18186" s="749" t="s">
        <v>42535</v>
      </c>
      <c r="B18186" s="749" t="str">
        <f aca="false">C18186&amp;D18186&amp;E18186&amp;F18186&amp;G18186&amp;H18186</f>
        <v>CALHA EM CHAPA DE ACO GALVANIZADO N°24 COM 75CM DE DESENVOLVIMENTO.FORNECIMENTO E COLOCACAO</v>
      </c>
      <c r="C18186" s="749" t="s">
        <v>42536</v>
      </c>
      <c r="D18186" s="749" t="s">
        <v>42530</v>
      </c>
      <c r="I18186" s="749" t="s">
        <v>236</v>
      </c>
      <c r="J18186" s="749" t="n">
        <v>100.2</v>
      </c>
    </row>
    <row collapsed="false" customFormat="false" customHeight="true" hidden="true" ht="12.75" outlineLevel="0" r="18187">
      <c r="A18187" s="749" t="s">
        <v>42537</v>
      </c>
      <c r="B18187" s="749" t="str">
        <f aca="false">C18187&amp;D18187&amp;E18187&amp;F18187&amp;G18187&amp;H18187</f>
        <v>CALHA EM CHAPA DE ACO GALVANIZADO N°24 COM 75CM DE DESENVOLVIMENTO.FORNECIMENTO E COLOCACAO</v>
      </c>
      <c r="C18187" s="749" t="s">
        <v>42536</v>
      </c>
      <c r="D18187" s="749" t="s">
        <v>42530</v>
      </c>
      <c r="I18187" s="749" t="s">
        <v>236</v>
      </c>
      <c r="J18187" s="749" t="n">
        <v>91.32</v>
      </c>
    </row>
    <row collapsed="false" customFormat="false" customHeight="true" hidden="true" ht="12.75" outlineLevel="0" r="18188">
      <c r="A18188" s="749" t="s">
        <v>42538</v>
      </c>
      <c r="B18188" s="749" t="str">
        <f aca="false">C18188&amp;D18188&amp;E18188&amp;F18188&amp;G18188&amp;H18188</f>
        <v>CALHA DE PLATIBANDA OU DE RINCAO,EM CHAPA GALVANIZADA N°26,COM 25CM DE DESENVOLVIMENTO.FORNECIMENTO E COLOCACAO</v>
      </c>
      <c r="C18188" s="749" t="s">
        <v>42539</v>
      </c>
      <c r="D18188" s="749" t="s">
        <v>42540</v>
      </c>
      <c r="I18188" s="749" t="s">
        <v>236</v>
      </c>
      <c r="J18188" s="749" t="n">
        <v>52.4</v>
      </c>
    </row>
    <row collapsed="false" customFormat="false" customHeight="true" hidden="true" ht="12.75" outlineLevel="0" r="18189">
      <c r="A18189" s="749" t="s">
        <v>42541</v>
      </c>
      <c r="B18189" s="749" t="str">
        <f aca="false">C18189&amp;D18189&amp;E18189&amp;F18189&amp;G18189&amp;H18189</f>
        <v>CALHA DE PLATIBANDA OU DE RINCAO,EM CHAPA GALVANIZADA N°26,COM 25CM DE DESENVOLVIMENTO.FORNECIMENTO E COLOCACAO</v>
      </c>
      <c r="C18189" s="749" t="s">
        <v>42539</v>
      </c>
      <c r="D18189" s="749" t="s">
        <v>42540</v>
      </c>
      <c r="I18189" s="749" t="s">
        <v>236</v>
      </c>
      <c r="J18189" s="749" t="n">
        <v>46.71</v>
      </c>
    </row>
    <row collapsed="false" customFormat="false" customHeight="true" hidden="true" ht="38.25" outlineLevel="0" r="18190">
      <c r="A18190" s="749" t="s">
        <v>42542</v>
      </c>
      <c r="B18190" s="758" t="str">
        <f aca="false">C18190&amp;D18190&amp;E18190&amp;F18190&amp;G18190&amp;H18190</f>
        <v>COBERTURA EM TELHAS ONDULADAS FABRICADAS COM FIBRAS VEGETAIS E MINERAIS IMPREGNADA DE ASFALTO,ESPESSURA DE 3MM,PRESAS POR PREGOS GALVANIZADOS,EXCLUSIVE MADEIRAMENTO.MEDIDA PELA AREA REAL.FORNECIMENTO E COLOCACAO</v>
      </c>
      <c r="C18190" s="749" t="s">
        <v>42543</v>
      </c>
      <c r="D18190" s="749" t="s">
        <v>42544</v>
      </c>
      <c r="E18190" s="749" t="s">
        <v>42545</v>
      </c>
      <c r="F18190" s="749" t="s">
        <v>42546</v>
      </c>
      <c r="I18190" s="749" t="s">
        <v>52</v>
      </c>
      <c r="J18190" s="749" t="n">
        <v>32.93</v>
      </c>
    </row>
    <row collapsed="false" customFormat="false" customHeight="true" hidden="true" ht="38.25" outlineLevel="0" r="18191">
      <c r="A18191" s="749" t="s">
        <v>42547</v>
      </c>
      <c r="B18191" s="758" t="str">
        <f aca="false">C18191&amp;D18191&amp;E18191&amp;F18191&amp;G18191&amp;H18191</f>
        <v>COBERTURA EM TELHAS ONDULADAS FABRICADAS COM FIBRAS VEGETAIS E MINERAIS IMPREGNADA DE ASFALTO,ESPESSURA DE 3MM,PRESAS POR PREGOS GALVANIZADOS,EXCLUSIVE MADEIRAMENTO.MEDIDA PELA AREA REAL.FORNECIMENTO E COLOCACAO</v>
      </c>
      <c r="C18191" s="749" t="s">
        <v>42543</v>
      </c>
      <c r="D18191" s="749" t="s">
        <v>42544</v>
      </c>
      <c r="E18191" s="749" t="s">
        <v>42545</v>
      </c>
      <c r="F18191" s="749" t="s">
        <v>42546</v>
      </c>
      <c r="I18191" s="749" t="s">
        <v>52</v>
      </c>
      <c r="J18191" s="749" t="n">
        <v>31.51</v>
      </c>
    </row>
    <row collapsed="false" customFormat="false" customHeight="true" hidden="true" ht="12.75" outlineLevel="0" r="18192">
      <c r="A18192" s="749" t="s">
        <v>42548</v>
      </c>
      <c r="B18192" s="749" t="str">
        <f aca="false">C18192&amp;D18192&amp;E18192&amp;F18192&amp;G18192&amp;H18192</f>
        <v>CUMEEIRA NORMAL PARA TELHAS ONDULADAS,COM FIBRAS VEGETAIS EMINERAIS IMPREGNADAS DE ASFALTO,PRESAS POR PREGOS GALVANIZADOS.FORNECIMENTO E COLOCACAO</v>
      </c>
      <c r="C18192" s="749" t="s">
        <v>42549</v>
      </c>
      <c r="D18192" s="749" t="s">
        <v>42550</v>
      </c>
      <c r="E18192" s="749" t="s">
        <v>42551</v>
      </c>
      <c r="I18192" s="749" t="s">
        <v>236</v>
      </c>
      <c r="J18192" s="749" t="n">
        <v>41.86</v>
      </c>
    </row>
    <row collapsed="false" customFormat="false" customHeight="true" hidden="true" ht="12.75" outlineLevel="0" r="18193">
      <c r="A18193" s="749" t="s">
        <v>42552</v>
      </c>
      <c r="B18193" s="749" t="str">
        <f aca="false">C18193&amp;D18193&amp;E18193&amp;F18193&amp;G18193&amp;H18193</f>
        <v>CUMEEIRA NORMAL PARA TELHAS ONDULADAS,COM FIBRAS VEGETAIS EMINERAIS IMPREGNADAS DE ASFALTO,PRESAS POR PREGOS GALVANIZADOS.FORNECIMENTO E COLOCACAO</v>
      </c>
      <c r="C18193" s="749" t="s">
        <v>42549</v>
      </c>
      <c r="D18193" s="749" t="s">
        <v>42550</v>
      </c>
      <c r="E18193" s="749" t="s">
        <v>42551</v>
      </c>
      <c r="I18193" s="749" t="s">
        <v>236</v>
      </c>
      <c r="J18193" s="749" t="n">
        <v>41.11</v>
      </c>
    </row>
    <row collapsed="false" customFormat="false" customHeight="true" hidden="true" ht="12.75" outlineLevel="0" r="18194">
      <c r="A18194" s="749" t="s">
        <v>42553</v>
      </c>
      <c r="B18194" s="749" t="str">
        <f aca="false">C18194&amp;D18194&amp;E18194&amp;F18194&amp;G18194&amp;H18194</f>
        <v>CALHA DE COBRE EM CHAPA DE ESPESSURA DE 0,8MM E DESENVOLVIMENTO DE 0,30M.FORNECIMENTO E COLOCACAO</v>
      </c>
      <c r="C18194" s="749" t="s">
        <v>42554</v>
      </c>
      <c r="D18194" s="749" t="s">
        <v>42555</v>
      </c>
      <c r="I18194" s="749" t="s">
        <v>236</v>
      </c>
      <c r="J18194" s="749" t="n">
        <v>122.99</v>
      </c>
    </row>
    <row collapsed="false" customFormat="false" customHeight="true" hidden="true" ht="12.75" outlineLevel="0" r="18195">
      <c r="A18195" s="749" t="s">
        <v>42556</v>
      </c>
      <c r="B18195" s="749" t="str">
        <f aca="false">C18195&amp;D18195&amp;E18195&amp;F18195&amp;G18195&amp;H18195</f>
        <v>CALHA DE COBRE EM CHAPA DE ESPESSURA DE 0,8MM E DESENVOLVIMENTO DE 0,30M.FORNECIMENTO E COLOCACAO</v>
      </c>
      <c r="C18195" s="749" t="s">
        <v>42554</v>
      </c>
      <c r="D18195" s="749" t="s">
        <v>42555</v>
      </c>
      <c r="I18195" s="749" t="s">
        <v>236</v>
      </c>
      <c r="J18195" s="749" t="n">
        <v>116.75</v>
      </c>
    </row>
    <row collapsed="false" customFormat="false" customHeight="true" hidden="true" ht="12.75" outlineLevel="0" r="18196">
      <c r="A18196" s="749" t="s">
        <v>42557</v>
      </c>
      <c r="B18196" s="749" t="str">
        <f aca="false">C18196&amp;D18196&amp;E18196&amp;F18196&amp;G18196&amp;H18196</f>
        <v>CALHA DE COBRE EM CHAPA DE ESPESSURA DE 0,8MM E DESENVOLVIMENTO DE 0,50M.FORNECIMENTO E COLOCACAO</v>
      </c>
      <c r="C18196" s="749" t="s">
        <v>42554</v>
      </c>
      <c r="D18196" s="749" t="s">
        <v>42558</v>
      </c>
      <c r="I18196" s="749" t="s">
        <v>236</v>
      </c>
      <c r="J18196" s="749" t="n">
        <v>173.89</v>
      </c>
    </row>
    <row collapsed="false" customFormat="false" customHeight="true" hidden="true" ht="12.75" outlineLevel="0" r="18197">
      <c r="A18197" s="749" t="s">
        <v>42559</v>
      </c>
      <c r="B18197" s="749" t="str">
        <f aca="false">C18197&amp;D18197&amp;E18197&amp;F18197&amp;G18197&amp;H18197</f>
        <v>CALHA DE COBRE EM CHAPA DE ESPESSURA DE 0,8MM E DESENVOLVIMENTO DE 0,50M.FORNECIMENTO E COLOCACAO</v>
      </c>
      <c r="C18197" s="749" t="s">
        <v>42554</v>
      </c>
      <c r="D18197" s="749" t="s">
        <v>42558</v>
      </c>
      <c r="I18197" s="749" t="s">
        <v>236</v>
      </c>
      <c r="J18197" s="749" t="n">
        <v>167.65</v>
      </c>
    </row>
    <row collapsed="false" customFormat="false" customHeight="true" hidden="true" ht="12.75" outlineLevel="0" r="18198">
      <c r="A18198" s="749" t="s">
        <v>42560</v>
      </c>
      <c r="B18198" s="749" t="str">
        <f aca="false">C18198&amp;D18198&amp;E18198&amp;F18198&amp;G18198&amp;H18198</f>
        <v>CALHA DE COBRE EM CHAPA DE ESPESSURA DE 0,8MM E DESENVOLVIMENTO PARA 1M.FORNECIMENTO E COLOCACAO</v>
      </c>
      <c r="C18198" s="749" t="s">
        <v>42554</v>
      </c>
      <c r="D18198" s="749" t="s">
        <v>42561</v>
      </c>
      <c r="I18198" s="749" t="s">
        <v>236</v>
      </c>
      <c r="J18198" s="749" t="n">
        <v>300.79</v>
      </c>
    </row>
    <row collapsed="false" customFormat="false" customHeight="true" hidden="true" ht="12.75" outlineLevel="0" r="18199">
      <c r="A18199" s="749" t="s">
        <v>42562</v>
      </c>
      <c r="B18199" s="749" t="str">
        <f aca="false">C18199&amp;D18199&amp;E18199&amp;F18199&amp;G18199&amp;H18199</f>
        <v>CALHA DE COBRE EM CHAPA DE ESPESSURA DE 0,8MM E DESENVOLVIMENTO PARA 1M.FORNECIMENTO E COLOCACAO</v>
      </c>
      <c r="C18199" s="749" t="s">
        <v>42554</v>
      </c>
      <c r="D18199" s="749" t="s">
        <v>42561</v>
      </c>
      <c r="I18199" s="749" t="s">
        <v>236</v>
      </c>
      <c r="J18199" s="749" t="n">
        <v>294.56</v>
      </c>
    </row>
    <row collapsed="false" customFormat="false" customHeight="true" hidden="true" ht="51" outlineLevel="0" r="18200">
      <c r="A18200" s="749" t="s">
        <v>42563</v>
      </c>
      <c r="B18200" s="758" t="str">
        <f aca="false">C18200&amp;D18200&amp;E18200&amp;F18200&amp;G18200&amp;H18200</f>
        <v>TELHADO VERDE COM PRE-VEGETACAO,SISTEMA ALVEOLAR (60 A 80KG/M2),CONSTITUIDO DE: MEMBRANA DE PROTECAO ANTI-RAIZES,MEMBRANA ALVEOLAR DE PETG (COM RESERVATORIOS DE FORMATO HEXAGONAL),MEMBRANA DE RETENCAO DE NUTRIENTES COMPOSTA DE NAO TECIDO RECICLADO,PLACAS PARA DRENAGEM.FORNECIMENTO,COLOCACAO E IRRIGACAO</v>
      </c>
      <c r="C18200" s="749" t="s">
        <v>42564</v>
      </c>
      <c r="D18200" s="749" t="s">
        <v>42565</v>
      </c>
      <c r="E18200" s="749" t="s">
        <v>42566</v>
      </c>
      <c r="F18200" s="749" t="s">
        <v>42567</v>
      </c>
      <c r="G18200" s="749" t="s">
        <v>42568</v>
      </c>
      <c r="H18200" s="749" t="s">
        <v>14337</v>
      </c>
      <c r="I18200" s="749" t="s">
        <v>52</v>
      </c>
      <c r="J18200" s="749" t="n">
        <v>128.77</v>
      </c>
    </row>
    <row collapsed="false" customFormat="false" customHeight="true" hidden="true" ht="51" outlineLevel="0" r="18201">
      <c r="A18201" s="749" t="s">
        <v>42569</v>
      </c>
      <c r="B18201" s="758" t="str">
        <f aca="false">C18201&amp;D18201&amp;E18201&amp;F18201&amp;G18201&amp;H18201</f>
        <v>TELHADO VERDE COM PRE-VEGETACAO,SISTEMA ALVEOLAR (60 A 80KG/M2),CONSTITUIDO DE: MEMBRANA DE PROTECAO ANTI-RAIZES,MEMBRANA ALVEOLAR DE PETG (COM RESERVATORIOS DE FORMATO HEXAGONAL),MEMBRANA DE RETENCAO DE NUTRIENTES COMPOSTA DE NAO TECIDO RECICLADO,PLACAS PARA DRENAGEM.FORNECIMENTO,COLOCACAO E IRRIGACAO</v>
      </c>
      <c r="C18201" s="749" t="s">
        <v>42564</v>
      </c>
      <c r="D18201" s="749" t="s">
        <v>42565</v>
      </c>
      <c r="E18201" s="749" t="s">
        <v>42566</v>
      </c>
      <c r="F18201" s="749" t="s">
        <v>42567</v>
      </c>
      <c r="G18201" s="749" t="s">
        <v>42568</v>
      </c>
      <c r="H18201" s="749" t="s">
        <v>14337</v>
      </c>
      <c r="I18201" s="749" t="s">
        <v>52</v>
      </c>
      <c r="J18201" s="749" t="n">
        <v>128.77</v>
      </c>
    </row>
    <row collapsed="false" customFormat="false" customHeight="true" hidden="true" ht="63.75" outlineLevel="0" r="18202">
      <c r="A18202" s="749" t="s">
        <v>42570</v>
      </c>
      <c r="B18202" s="758" t="str">
        <f aca="false">C18202&amp;D18202&amp;E18202&amp;F18202&amp;G18202&amp;H18202</f>
        <v>TELHADO VERDE PRE-VEGETACAO,SIST.GALOCHA(45 A 75KG/M2)COM MEMBRANA PROTECAO ANTI-RAIZES,PLACAS P/DRENAGEM,CONTROLADA MODDULO SUBSTRATO RIGIDO P/RETENCAO SUBSTRATO NUTRITIVO S/CARREAR SUBSTRATO E PROPORCIONAR A OXIGENACAO DAS RAIZES EVITANDO AMASSAMENTO POR COMPACTACAO E SUBSTRATO LEVE E NUTRITIVO C/RESERVATORIO P/AGUA PLACA PEAD EMBUTIDA.FORN.COLOC.IRRIGACAO</v>
      </c>
      <c r="C18202" s="749" t="s">
        <v>42571</v>
      </c>
      <c r="D18202" s="749" t="s">
        <v>42572</v>
      </c>
      <c r="E18202" s="749" t="s">
        <v>42573</v>
      </c>
      <c r="F18202" s="749" t="s">
        <v>42574</v>
      </c>
      <c r="G18202" s="749" t="s">
        <v>42575</v>
      </c>
      <c r="H18202" s="749" t="s">
        <v>42576</v>
      </c>
      <c r="I18202" s="749" t="s">
        <v>52</v>
      </c>
      <c r="J18202" s="749" t="n">
        <v>148.58</v>
      </c>
    </row>
    <row collapsed="false" customFormat="false" customHeight="true" hidden="true" ht="63.75" outlineLevel="0" r="18203">
      <c r="A18203" s="749" t="s">
        <v>42577</v>
      </c>
      <c r="B18203" s="758" t="str">
        <f aca="false">C18203&amp;D18203&amp;E18203&amp;F18203&amp;G18203&amp;H18203</f>
        <v>TELHADO VERDE PRE-VEGETACAO,SIST.GALOCHA(45 A 75KG/M2)COM MEMBRANA PROTECAO ANTI-RAIZES,PLACAS P/DRENAGEM,CONTROLADA MODDULO SUBSTRATO RIGIDO P/RETENCAO SUBSTRATO NUTRITIVO S/CARREAR SUBSTRATO E PROPORCIONAR A OXIGENACAO DAS RAIZES EVITANDO AMASSAMENTO POR COMPACTACAO E SUBSTRATO LEVE E NUTRITIVO C/RESERVATORIO P/AGUA PLACA PEAD EMBUTIDA.FORN.COLOC.IRRIGACAO</v>
      </c>
      <c r="C18203" s="749" t="s">
        <v>42571</v>
      </c>
      <c r="D18203" s="749" t="s">
        <v>42572</v>
      </c>
      <c r="E18203" s="749" t="s">
        <v>42573</v>
      </c>
      <c r="F18203" s="749" t="s">
        <v>42574</v>
      </c>
      <c r="G18203" s="749" t="s">
        <v>42575</v>
      </c>
      <c r="H18203" s="749" t="s">
        <v>42576</v>
      </c>
      <c r="I18203" s="749" t="s">
        <v>52</v>
      </c>
      <c r="J18203" s="749" t="n">
        <v>148.58</v>
      </c>
    </row>
    <row collapsed="false" customFormat="false" customHeight="true" hidden="true" ht="12.75" outlineLevel="0" r="18204">
      <c r="A18204" s="749" t="s">
        <v>42578</v>
      </c>
      <c r="B18204" s="749" t="str">
        <f aca="false">C18204&amp;D18204&amp;E18204&amp;F18204&amp;G18204&amp;H18204</f>
        <v>TELHADO VERDE PRE-VEGETACAO,SIST.LAMINAR GRAMA(80 A 120KG/M2),C/MEMBRANA PROTECAO ANTI-RAIZES,PLACAS P/DRENAGEM,CONTROLADA MODULO SUBSTRATO RIGIDO P/RETENCAO SUBSTRATO NUTRITIVO S/CARREAR ESTE SUBSTRATO E PROPORCIONAR A OXIGENACAO DAS RAIZES EVITANDO O AMASSAMENTO DAS RAIZES POR COMPACTACAO E SUBSTRATO LEVE E NUTRITIVO.FORNECIMENTO,COLOCACAO E IRRIGACAO</v>
      </c>
      <c r="C18204" s="749" t="s">
        <v>42579</v>
      </c>
      <c r="D18204" s="749" t="s">
        <v>42580</v>
      </c>
      <c r="E18204" s="749" t="s">
        <v>42581</v>
      </c>
      <c r="F18204" s="749" t="s">
        <v>42582</v>
      </c>
      <c r="G18204" s="749" t="s">
        <v>42583</v>
      </c>
      <c r="H18204" s="749" t="s">
        <v>42584</v>
      </c>
      <c r="I18204" s="749" t="s">
        <v>52</v>
      </c>
      <c r="J18204" s="749" t="n">
        <v>236.73</v>
      </c>
    </row>
    <row collapsed="false" customFormat="false" customHeight="true" hidden="true" ht="12.75" outlineLevel="0" r="18205">
      <c r="A18205" s="749" t="s">
        <v>42585</v>
      </c>
      <c r="B18205" s="749" t="str">
        <f aca="false">C18205&amp;D18205&amp;E18205&amp;F18205&amp;G18205&amp;H18205</f>
        <v>TELHADO VERDE PRE-VEGETACAO,SIST.LAMINAR GRAMA(80 A 120KG/M2),C/MEMBRANA PROTECAO ANTI-RAIZES,PLACAS P/DRENAGEM,CONTROLADA MODULO SUBSTRATO RIGIDO P/RETENCAO SUBSTRATO NUTRITIVO S/CARREAR ESTE SUBSTRATO E PROPORCIONAR A OXIGENACAO DAS RAIZES EVITANDO O AMASSAMENTO DAS RAIZES POR COMPACTACAO E SUBSTRATO LEVE E NUTRITIVO.FORNECIMENTO,COLOCACAO E IRRIGACAO</v>
      </c>
      <c r="C18205" s="749" t="s">
        <v>42579</v>
      </c>
      <c r="D18205" s="749" t="s">
        <v>42580</v>
      </c>
      <c r="E18205" s="749" t="s">
        <v>42581</v>
      </c>
      <c r="F18205" s="749" t="s">
        <v>42582</v>
      </c>
      <c r="G18205" s="749" t="s">
        <v>42583</v>
      </c>
      <c r="H18205" s="749" t="s">
        <v>42584</v>
      </c>
      <c r="I18205" s="749" t="s">
        <v>52</v>
      </c>
      <c r="J18205" s="749" t="n">
        <v>236.73</v>
      </c>
    </row>
    <row collapsed="false" customFormat="false" customHeight="true" hidden="true" ht="38.25" outlineLevel="0" r="18206">
      <c r="A18206" s="749" t="s">
        <v>42586</v>
      </c>
      <c r="B18206" s="758" t="str">
        <f aca="false">C18206&amp;D18206&amp;E18206&amp;F18206&amp;G18206&amp;H18206</f>
        <v>COBERTURA EM CHAPA DE POLICARBONATO ALVEOLAR,NA COR CRISTAL,COM 10MM DE ESPESSURA,INCL.MADEIRAMENTO EM PECAS DE MADEIRAE PILARES EM TUBO DE ACO GALVANIZADO.MEDIDO PELA AREA REAL DE COBERTURA.FORNECIMENTO E COLOCACAO</v>
      </c>
      <c r="C18206" s="749" t="s">
        <v>42587</v>
      </c>
      <c r="D18206" s="749" t="s">
        <v>42588</v>
      </c>
      <c r="E18206" s="749" t="s">
        <v>42589</v>
      </c>
      <c r="F18206" s="749" t="s">
        <v>42590</v>
      </c>
      <c r="I18206" s="749" t="s">
        <v>52</v>
      </c>
      <c r="J18206" s="749" t="n">
        <v>281.34</v>
      </c>
    </row>
    <row collapsed="false" customFormat="false" customHeight="true" hidden="true" ht="38.25" outlineLevel="0" r="18207">
      <c r="A18207" s="749" t="s">
        <v>42591</v>
      </c>
      <c r="B18207" s="758" t="str">
        <f aca="false">C18207&amp;D18207&amp;E18207&amp;F18207&amp;G18207&amp;H18207</f>
        <v>COBERTURA EM CHAPA DE POLICARBONATO ALVEOLAR,NA COR CRISTAL,COM 10MM DE ESPESSURA,INCL.MADEIRAMENTO EM PECAS DE MADEIRAE PILARES EM TUBO DE ACO GALVANIZADO.MEDIDO PELA AREA REAL DE COBERTURA.FORNECIMENTO E COLOCACAO</v>
      </c>
      <c r="C18207" s="749" t="s">
        <v>42587</v>
      </c>
      <c r="D18207" s="749" t="s">
        <v>42588</v>
      </c>
      <c r="E18207" s="749" t="s">
        <v>42589</v>
      </c>
      <c r="F18207" s="749" t="s">
        <v>42590</v>
      </c>
      <c r="I18207" s="749" t="s">
        <v>52</v>
      </c>
      <c r="J18207" s="749" t="n">
        <v>269.71</v>
      </c>
    </row>
    <row collapsed="false" customFormat="false" customHeight="true" hidden="true" ht="12.75" outlineLevel="0" r="18208">
      <c r="A18208" s="749" t="s">
        <v>42592</v>
      </c>
      <c r="B18208" s="749" t="str">
        <f aca="false">C18208&amp;D18208&amp;E18208&amp;F18208&amp;G18208&amp;H18208</f>
        <v>COBERTURA EM CHAPA DE POLICARBONATO ALVEOLAR,NA COR FUME,COM 10MM DE ESPESSURA,DE (5,00X5,00)M,ESTRUTURA EM TUBO DE ACOGALVANIZADO DE 8",2.1/2" E 1.1/2",CHUMBADA EM BLOCO DE CONCRETO ARMADO,INCLUSIVE ESCAVACAO,REATERRO,CARGA,DESCARGA,TRANSPORTE E PINTURA DOS TUBOS COM 2 DEMAOS DE ACABAMENTO.MEDIDOPELA AREA REAL DE COBERTURA.FORNECIMENTO E COLOCACAO</v>
      </c>
      <c r="C18208" s="749" t="s">
        <v>42593</v>
      </c>
      <c r="D18208" s="749" t="s">
        <v>42594</v>
      </c>
      <c r="E18208" s="749" t="s">
        <v>42595</v>
      </c>
      <c r="F18208" s="749" t="s">
        <v>42596</v>
      </c>
      <c r="G18208" s="749" t="s">
        <v>42597</v>
      </c>
      <c r="H18208" s="749" t="s">
        <v>42598</v>
      </c>
      <c r="I18208" s="749" t="s">
        <v>30</v>
      </c>
      <c r="J18208" s="749" t="n">
        <v>11821.28</v>
      </c>
    </row>
    <row collapsed="false" customFormat="false" customHeight="true" hidden="true" ht="12.75" outlineLevel="0" r="18209">
      <c r="A18209" s="749" t="s">
        <v>42599</v>
      </c>
      <c r="B18209" s="749" t="str">
        <f aca="false">C18209&amp;D18209&amp;E18209&amp;F18209&amp;G18209&amp;H18209</f>
        <v>COBERTURA EM CHAPA DE POLICARBONATO ALVEOLAR,NA COR FUME,COM 10MM DE ESPESSURA,DE (5,00X5,00)M,ESTRUTURA EM TUBO DE ACOGALVANIZADO DE 8",2.1/2" E 1.1/2",CHUMBADA EM BLOCO DE CONCRETO ARMADO,INCLUSIVE ESCAVACAO,REATERRO,CARGA,DESCARGA,TRANSPORTE E PINTURA DOS TUBOS COM 2 DEMAOS DE ACABAMENTO.MEDIDOPELA AREA REAL DE COBERTURA.FORNECIMENTO E COLOCACAO</v>
      </c>
      <c r="C18209" s="749" t="s">
        <v>42593</v>
      </c>
      <c r="D18209" s="749" t="s">
        <v>42594</v>
      </c>
      <c r="E18209" s="749" t="s">
        <v>42595</v>
      </c>
      <c r="F18209" s="749" t="s">
        <v>42596</v>
      </c>
      <c r="G18209" s="749" t="s">
        <v>42597</v>
      </c>
      <c r="H18209" s="749" t="s">
        <v>42598</v>
      </c>
      <c r="I18209" s="749" t="s">
        <v>30</v>
      </c>
      <c r="J18209" s="749" t="n">
        <v>11127.13</v>
      </c>
    </row>
    <row collapsed="false" customFormat="false" customHeight="true" hidden="true" ht="12.75" outlineLevel="0" r="18210">
      <c r="A18210" s="749" t="s">
        <v>42600</v>
      </c>
      <c r="B18210" s="749" t="str">
        <f aca="false">C18210&amp;D18210&amp;E18210&amp;F18210&amp;G18210&amp;H18210</f>
        <v>COBERTURA EM CHAPAS DE ACRILICO TRANSLUCIDO DE 6MM DE ESPESSURA,INCLUSIVE FIXACAO,EXCLUSIVE ESTRUTURA.MEDIDO PELA AREA REAL DE COBERTURA.FORNECIMENTO E COLOCACAO</v>
      </c>
      <c r="C18210" s="749" t="s">
        <v>42601</v>
      </c>
      <c r="D18210" s="749" t="s">
        <v>42602</v>
      </c>
      <c r="E18210" s="749" t="s">
        <v>42380</v>
      </c>
      <c r="I18210" s="749" t="s">
        <v>52</v>
      </c>
      <c r="J18210" s="749" t="n">
        <v>302.86</v>
      </c>
    </row>
    <row collapsed="false" customFormat="false" customHeight="true" hidden="true" ht="12.75" outlineLevel="0" r="18211">
      <c r="A18211" s="749" t="s">
        <v>42603</v>
      </c>
      <c r="B18211" s="749" t="str">
        <f aca="false">C18211&amp;D18211&amp;E18211&amp;F18211&amp;G18211&amp;H18211</f>
        <v>COBERTURA EM CHAPAS DE ACRILICO TRANSLUCIDO DE 6MM DE ESPESSURA,INCLUSIVE FIXACAO,EXCLUSIVE ESTRUTURA.MEDIDO PELA AREA REAL DE COBERTURA.FORNECIMENTO E COLOCACAO</v>
      </c>
      <c r="C18211" s="749" t="s">
        <v>42601</v>
      </c>
      <c r="D18211" s="749" t="s">
        <v>42602</v>
      </c>
      <c r="E18211" s="749" t="s">
        <v>42380</v>
      </c>
      <c r="I18211" s="749" t="s">
        <v>52</v>
      </c>
      <c r="J18211" s="749" t="n">
        <v>300.02</v>
      </c>
    </row>
    <row collapsed="false" customFormat="false" customHeight="true" hidden="true" ht="12.75" outlineLevel="0" r="18212">
      <c r="A18212" s="749" t="s">
        <v>42604</v>
      </c>
      <c r="B18212" s="749" t="str">
        <f aca="false">C18212&amp;D18212&amp;E18212&amp;F18212&amp;G18212&amp;H18212</f>
        <v>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v>
      </c>
      <c r="C18212" s="749" t="s">
        <v>42605</v>
      </c>
      <c r="D18212" s="749" t="s">
        <v>42606</v>
      </c>
      <c r="E18212" s="749" t="s">
        <v>42607</v>
      </c>
      <c r="F18212" s="749" t="s">
        <v>42608</v>
      </c>
      <c r="G18212" s="749" t="s">
        <v>42609</v>
      </c>
      <c r="H18212" s="749" t="s">
        <v>42610</v>
      </c>
      <c r="I18212" s="749" t="s">
        <v>52</v>
      </c>
      <c r="J18212" s="749" t="n">
        <v>67.7</v>
      </c>
    </row>
    <row collapsed="false" customFormat="false" customHeight="true" hidden="true" ht="12.75" outlineLevel="0" r="18213">
      <c r="A18213" s="749" t="s">
        <v>42611</v>
      </c>
      <c r="B18213" s="749" t="str">
        <f aca="false">C18213&amp;D18213&amp;E18213&amp;F18213&amp;G18213&amp;H18213</f>
        <v>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v>
      </c>
      <c r="C18213" s="749" t="s">
        <v>42605</v>
      </c>
      <c r="D18213" s="749" t="s">
        <v>42606</v>
      </c>
      <c r="E18213" s="749" t="s">
        <v>42607</v>
      </c>
      <c r="F18213" s="749" t="s">
        <v>42608</v>
      </c>
      <c r="G18213" s="749" t="s">
        <v>42609</v>
      </c>
      <c r="H18213" s="749" t="s">
        <v>42610</v>
      </c>
      <c r="I18213" s="749" t="s">
        <v>52</v>
      </c>
      <c r="J18213" s="749" t="n">
        <v>65.99</v>
      </c>
    </row>
    <row collapsed="false" customFormat="false" customHeight="true" hidden="true" ht="12.75" outlineLevel="0" r="18214">
      <c r="A18214" s="749" t="s">
        <v>42612</v>
      </c>
      <c r="B18214" s="749" t="str">
        <f aca="false">C18214&amp;D18214&amp;E18214&amp;F18214&amp;G18214&amp;H18214</f>
        <v>COBERTURA TRANSLUCIDA,CRISTAL,BRANCA LEITOSA OU CORES BASICAS,TRAPEZOIDAL OU ONDULADA,RESINA POLIESTER REFORCADA C/FRIBRA DE VIDRO,ADITIVO ESTABILIZANTE CONTRA DEGRADACAO DOS RAIOS U.V.,ESTRUT.C/VEU INTERNO POLIESTER,ESP.1,5MM,USO ONDE REQUER ILUMINACAO NATURAL CONTROLADA,LARG.990MM E 1020MM,COMPR.ATE 6,00M,INCL.ACESSORIOS P/FIXACAO.FORNECIMENTO E COLOCACAO</v>
      </c>
      <c r="C18214" s="749" t="s">
        <v>42605</v>
      </c>
      <c r="D18214" s="749" t="s">
        <v>42613</v>
      </c>
      <c r="E18214" s="749" t="s">
        <v>42614</v>
      </c>
      <c r="F18214" s="749" t="s">
        <v>42615</v>
      </c>
      <c r="G18214" s="749" t="s">
        <v>42616</v>
      </c>
      <c r="H18214" s="749" t="s">
        <v>42617</v>
      </c>
      <c r="I18214" s="749" t="s">
        <v>52</v>
      </c>
      <c r="J18214" s="749" t="n">
        <v>75.23</v>
      </c>
    </row>
    <row collapsed="false" customFormat="false" customHeight="true" hidden="true" ht="12.75" outlineLevel="0" r="18215">
      <c r="A18215" s="749" t="s">
        <v>42618</v>
      </c>
      <c r="B18215" s="749" t="str">
        <f aca="false">C18215&amp;D18215&amp;E18215&amp;F18215&amp;G18215&amp;H18215</f>
        <v>COBERTURA TRANSLUCIDA,CRISTAL,BRANCA LEITOSA OU CORES BASICAS,TRAPEZOIDAL OU ONDULADA,RESINA POLIESTER REFORCADA C/FRIBRA DE VIDRO,ADITIVO ESTABILIZANTE CONTRA DEGRADACAO DOS RAIOS U.V.,ESTRUT.C/VEU INTERNO POLIESTER,ESP.1,5MM,USO ONDE REQUER ILUMINACAO NATURAL CONTROLADA,LARG.990MM E 1020MM,COMPR.ATE 6,00M,INCL.ACESSORIOS P/FIXACAO.FORNECIMENTO E COLOCACAO</v>
      </c>
      <c r="C18215" s="749" t="s">
        <v>42605</v>
      </c>
      <c r="D18215" s="749" t="s">
        <v>42613</v>
      </c>
      <c r="E18215" s="749" t="s">
        <v>42614</v>
      </c>
      <c r="F18215" s="749" t="s">
        <v>42615</v>
      </c>
      <c r="G18215" s="749" t="s">
        <v>42616</v>
      </c>
      <c r="H18215" s="749" t="s">
        <v>42617</v>
      </c>
      <c r="I18215" s="749" t="s">
        <v>52</v>
      </c>
      <c r="J18215" s="749" t="n">
        <v>73.52</v>
      </c>
    </row>
    <row collapsed="false" customFormat="false" customHeight="true" hidden="true" ht="12.75" outlineLevel="0" r="18216">
      <c r="A18216" s="749" t="s">
        <v>42619</v>
      </c>
      <c r="B18216" s="749" t="str">
        <f aca="false">C18216&amp;D18216&amp;E18216&amp;F18216&amp;G18216&amp;H18216</f>
        <v>ESTRUTURA DE ALUMINIO PARA CLARABOIA EM CHAPA DE POLICARBONATO,EXCLUSIVE ESTA.FORNECIMENTO E COLOCACAO</v>
      </c>
      <c r="C18216" s="749" t="s">
        <v>42620</v>
      </c>
      <c r="D18216" s="749" t="s">
        <v>42621</v>
      </c>
      <c r="I18216" s="749" t="s">
        <v>52</v>
      </c>
      <c r="J18216" s="749" t="n">
        <v>323.06</v>
      </c>
    </row>
    <row collapsed="false" customFormat="false" customHeight="true" hidden="true" ht="12.75" outlineLevel="0" r="18217">
      <c r="A18217" s="749" t="s">
        <v>42622</v>
      </c>
      <c r="B18217" s="749" t="str">
        <f aca="false">C18217&amp;D18217&amp;E18217&amp;F18217&amp;G18217&amp;H18217</f>
        <v>ESTRUTURA DE ALUMINIO PARA CLARABOIA EM CHAPA DE POLICARBONATO,EXCLUSIVE ESTA.FORNECIMENTO E COLOCACAO</v>
      </c>
      <c r="C18217" s="749" t="s">
        <v>42620</v>
      </c>
      <c r="D18217" s="749" t="s">
        <v>42621</v>
      </c>
      <c r="I18217" s="749" t="s">
        <v>52</v>
      </c>
      <c r="J18217" s="749" t="n">
        <v>304.86</v>
      </c>
    </row>
    <row collapsed="false" customFormat="false" customHeight="true" hidden="true" ht="25.5" outlineLevel="0" r="18218">
      <c r="A18218" s="749" t="s">
        <v>42623</v>
      </c>
      <c r="B18218" s="758" t="str">
        <f aca="false">C18218&amp;D18218&amp;E18218&amp;F18218&amp;G18218&amp;H18218</f>
        <v>RETIRADA E RECOLOCACAO DE TELHAS FRANCESAS,INCLUSIVE CUMEEIRA,EXCLUSIVE O FORNECIMENTO DO MATERIAL NOVO,MEDIDAS PELA AREA REAL DE COBERTURA</v>
      </c>
      <c r="C18218" s="749" t="s">
        <v>42624</v>
      </c>
      <c r="D18218" s="749" t="s">
        <v>42625</v>
      </c>
      <c r="E18218" s="749" t="s">
        <v>42626</v>
      </c>
      <c r="I18218" s="749" t="s">
        <v>52</v>
      </c>
      <c r="J18218" s="749" t="n">
        <v>48.99</v>
      </c>
    </row>
    <row collapsed="false" customFormat="false" customHeight="true" hidden="true" ht="25.5" outlineLevel="0" r="18219">
      <c r="A18219" s="749" t="s">
        <v>42627</v>
      </c>
      <c r="B18219" s="758" t="str">
        <f aca="false">C18219&amp;D18219&amp;E18219&amp;F18219&amp;G18219&amp;H18219</f>
        <v>RETIRADA E RECOLOCACAO DE TELHAS FRANCESAS,INCLUSIVE CUMEEIRA,EXCLUSIVE O FORNECIMENTO DO MATERIAL NOVO,MEDIDAS PELA AREA REAL DE COBERTURA</v>
      </c>
      <c r="C18219" s="749" t="s">
        <v>42624</v>
      </c>
      <c r="D18219" s="749" t="s">
        <v>42625</v>
      </c>
      <c r="E18219" s="749" t="s">
        <v>42626</v>
      </c>
      <c r="I18219" s="749" t="s">
        <v>52</v>
      </c>
      <c r="J18219" s="749" t="n">
        <v>42.44</v>
      </c>
    </row>
    <row collapsed="false" customFormat="false" customHeight="true" hidden="true" ht="25.5" outlineLevel="0" r="18220">
      <c r="A18220" s="749" t="s">
        <v>42628</v>
      </c>
      <c r="B18220" s="758" t="str">
        <f aca="false">C18220&amp;D18220&amp;E18220&amp;F18220&amp;G18220&amp;H18220</f>
        <v>RETIRADA E RECOLOCACAO DE TELHAS COLONIAIS,INCLUSIVE CUMEEIRA,EXCLUSIVE O FORNECIMENTO DO MATERIAL NOVO,MEDIDAS PELA AREA REAL DE COBERTURA</v>
      </c>
      <c r="C18220" s="749" t="s">
        <v>42629</v>
      </c>
      <c r="D18220" s="749" t="s">
        <v>42625</v>
      </c>
      <c r="E18220" s="749" t="s">
        <v>42626</v>
      </c>
      <c r="I18220" s="749" t="s">
        <v>52</v>
      </c>
      <c r="J18220" s="749" t="n">
        <v>102.3</v>
      </c>
    </row>
    <row collapsed="false" customFormat="false" customHeight="true" hidden="true" ht="25.5" outlineLevel="0" r="18221">
      <c r="A18221" s="749" t="s">
        <v>42630</v>
      </c>
      <c r="B18221" s="758" t="str">
        <f aca="false">C18221&amp;D18221&amp;E18221&amp;F18221&amp;G18221&amp;H18221</f>
        <v>RETIRADA E RECOLOCACAO DE TELHAS COLONIAIS,INCLUSIVE CUMEEIRA,EXCLUSIVE O FORNECIMENTO DO MATERIAL NOVO,MEDIDAS PELA AREA REAL DE COBERTURA</v>
      </c>
      <c r="C18221" s="749" t="s">
        <v>42629</v>
      </c>
      <c r="D18221" s="749" t="s">
        <v>42625</v>
      </c>
      <c r="E18221" s="749" t="s">
        <v>42626</v>
      </c>
      <c r="I18221" s="749" t="s">
        <v>52</v>
      </c>
      <c r="J18221" s="749" t="n">
        <v>88.64</v>
      </c>
    </row>
    <row collapsed="false" customFormat="false" customHeight="true" hidden="true" ht="25.5" outlineLevel="0" r="18222">
      <c r="A18222" s="749" t="s">
        <v>42631</v>
      </c>
      <c r="B18222" s="758" t="str">
        <f aca="false">C18222&amp;D18222&amp;E18222&amp;F18222&amp;G18222&amp;H18222</f>
        <v>RETIRADA E RECOLOCACAO DE TELHA EM FIBROCIMENTO TIPO CALHA,COM 49CM LARGURA,INCLUSIVE CUMEEIRA,EXCLUSIVE FORNECIMENTO DO MATERIAL NOVO,MEDIDAS PELA AREA REAL DE COBERTURA</v>
      </c>
      <c r="C18222" s="749" t="s">
        <v>42632</v>
      </c>
      <c r="D18222" s="749" t="s">
        <v>42633</v>
      </c>
      <c r="E18222" s="749" t="s">
        <v>42634</v>
      </c>
      <c r="I18222" s="749" t="s">
        <v>52</v>
      </c>
      <c r="J18222" s="749" t="n">
        <v>20.82</v>
      </c>
    </row>
    <row collapsed="false" customFormat="false" customHeight="true" hidden="true" ht="25.5" outlineLevel="0" r="18223">
      <c r="A18223" s="749" t="s">
        <v>42635</v>
      </c>
      <c r="B18223" s="758" t="str">
        <f aca="false">C18223&amp;D18223&amp;E18223&amp;F18223&amp;G18223&amp;H18223</f>
        <v>RETIRADA E RECOLOCACAO DE TELHA EM FIBROCIMENTO TIPO CALHA,COM 49CM LARGURA,INCLUSIVE CUMEEIRA,EXCLUSIVE FORNECIMENTO DO MATERIAL NOVO,MEDIDAS PELA AREA REAL DE COBERTURA</v>
      </c>
      <c r="C18223" s="749" t="s">
        <v>42632</v>
      </c>
      <c r="D18223" s="749" t="s">
        <v>42633</v>
      </c>
      <c r="E18223" s="749" t="s">
        <v>42634</v>
      </c>
      <c r="I18223" s="749" t="s">
        <v>52</v>
      </c>
      <c r="J18223" s="749" t="n">
        <v>18.04</v>
      </c>
    </row>
    <row collapsed="false" customFormat="false" customHeight="true" hidden="true" ht="38.25" outlineLevel="0" r="18224">
      <c r="A18224" s="749" t="s">
        <v>42636</v>
      </c>
      <c r="B18224" s="758" t="str">
        <f aca="false">C18224&amp;D18224&amp;E18224&amp;F18224&amp;G18224&amp;H18224</f>
        <v>RETIRADA E RECOLOCACAO DE TELHAS EM FIBROCIMENTO,ONDULADAS,TIPO CONVENCIONAL,INCLUSIVE CUMEEIRA,EXCLUSIVE FORNECIMENTO DO MATERIAL NOVO,MEDIDAS PELA AREA REAL DE COBERTURA</v>
      </c>
      <c r="C18224" s="749" t="s">
        <v>42637</v>
      </c>
      <c r="D18224" s="749" t="s">
        <v>42638</v>
      </c>
      <c r="E18224" s="749" t="s">
        <v>42639</v>
      </c>
      <c r="I18224" s="749" t="s">
        <v>52</v>
      </c>
      <c r="J18224" s="749" t="n">
        <v>17.73</v>
      </c>
    </row>
    <row collapsed="false" customFormat="false" customHeight="true" hidden="true" ht="38.25" outlineLevel="0" r="18225">
      <c r="A18225" s="749" t="s">
        <v>42640</v>
      </c>
      <c r="B18225" s="758" t="str">
        <f aca="false">C18225&amp;D18225&amp;E18225&amp;F18225&amp;G18225&amp;H18225</f>
        <v>RETIRADA E RECOLOCACAO DE TELHAS EM FIBROCIMENTO,ONDULADAS,TIPO CONVENCIONAL,INCLUSIVE CUMEEIRA,EXCLUSIVE FORNECIMENTO DO MATERIAL NOVO,MEDIDAS PELA AREA REAL DE COBERTURA</v>
      </c>
      <c r="C18225" s="749" t="s">
        <v>42637</v>
      </c>
      <c r="D18225" s="749" t="s">
        <v>42638</v>
      </c>
      <c r="E18225" s="749" t="s">
        <v>42639</v>
      </c>
      <c r="I18225" s="749" t="s">
        <v>52</v>
      </c>
      <c r="J18225" s="749" t="n">
        <v>15.36</v>
      </c>
    </row>
    <row collapsed="false" customFormat="false" customHeight="true" hidden="true" ht="38.25" outlineLevel="0" r="18226">
      <c r="A18226" s="749" t="s">
        <v>42641</v>
      </c>
      <c r="B18226" s="758" t="str">
        <f aca="false">C18226&amp;D18226&amp;E18226&amp;F18226&amp;G18226&amp;H18226</f>
        <v>RETIRADA E RECOLOCACAO DE TELHAS EM FIBROCIMENTO,TIPO CALHACOM 90CM DE LARGURA,INCLUSIVE CUMEEIRA,EXCLUSIVE FORNECIMENTO DO MATERIAL NOVO,MEDIDAS PELA AREA REAL DE COBERTURA</v>
      </c>
      <c r="C18226" s="749" t="s">
        <v>42642</v>
      </c>
      <c r="D18226" s="749" t="s">
        <v>42643</v>
      </c>
      <c r="E18226" s="749" t="s">
        <v>42644</v>
      </c>
      <c r="I18226" s="749" t="s">
        <v>52</v>
      </c>
      <c r="J18226" s="749" t="n">
        <v>18.65</v>
      </c>
    </row>
    <row collapsed="false" customFormat="false" customHeight="true" hidden="true" ht="38.25" outlineLevel="0" r="18227">
      <c r="A18227" s="749" t="s">
        <v>42645</v>
      </c>
      <c r="B18227" s="758" t="str">
        <f aca="false">C18227&amp;D18227&amp;E18227&amp;F18227&amp;G18227&amp;H18227</f>
        <v>RETIRADA E RECOLOCACAO DE TELHAS EM FIBROCIMENTO,TIPO CALHACOM 90CM DE LARGURA,INCLUSIVE CUMEEIRA,EXCLUSIVE FORNECIMENTO DO MATERIAL NOVO,MEDIDAS PELA AREA REAL DE COBERTURA</v>
      </c>
      <c r="C18227" s="749" t="s">
        <v>42642</v>
      </c>
      <c r="D18227" s="749" t="s">
        <v>42643</v>
      </c>
      <c r="E18227" s="749" t="s">
        <v>42644</v>
      </c>
      <c r="I18227" s="749" t="s">
        <v>52</v>
      </c>
      <c r="J18227" s="749" t="n">
        <v>16.16</v>
      </c>
    </row>
    <row collapsed="false" customFormat="false" customHeight="true" hidden="true" ht="12.75" outlineLevel="0" r="18228">
      <c r="A18228" s="749" t="s">
        <v>42646</v>
      </c>
      <c r="B18228" s="758" t="str">
        <f aca="false">C18228&amp;D18228&amp;E18228&amp;F18228&amp;G18228&amp;H18228</f>
        <v>RETIRADA E RECOLOCACAO DE TELHAS METALICAS DE 0,5MM A 0,8MMDE ESPESSURA</v>
      </c>
      <c r="C18228" s="749" t="s">
        <v>42647</v>
      </c>
      <c r="D18228" s="749" t="s">
        <v>42648</v>
      </c>
      <c r="I18228" s="749" t="s">
        <v>52</v>
      </c>
      <c r="J18228" s="749" t="n">
        <v>15.96</v>
      </c>
    </row>
    <row collapsed="false" customFormat="false" customHeight="true" hidden="true" ht="12.75" outlineLevel="0" r="18229">
      <c r="A18229" s="749" t="s">
        <v>42649</v>
      </c>
      <c r="B18229" s="758" t="str">
        <f aca="false">C18229&amp;D18229&amp;E18229&amp;F18229&amp;G18229&amp;H18229</f>
        <v>RETIRADA E RECOLOCACAO DE TELHAS METALICAS DE 0,5MM A 0,8MMDE ESPESSURA</v>
      </c>
      <c r="C18229" s="749" t="s">
        <v>42647</v>
      </c>
      <c r="D18229" s="749" t="s">
        <v>42648</v>
      </c>
      <c r="I18229" s="749" t="s">
        <v>52</v>
      </c>
      <c r="J18229" s="749" t="n">
        <v>13.83</v>
      </c>
    </row>
    <row collapsed="false" customFormat="false" customHeight="true" hidden="true" ht="25.5" outlineLevel="0" r="18230">
      <c r="A18230" s="749" t="s">
        <v>42650</v>
      </c>
      <c r="B18230" s="758" t="str">
        <f aca="false">C18230&amp;D18230&amp;E18230&amp;F18230&amp;G18230&amp;H18230</f>
        <v>RETIRADA E RECOLOCACAO DE MADEIRAMENTO TELHAS EM FIBROCIMENTO,ONDULADAS,EXCLUSIVE FORNECIMENTO DE MATERIAL NOVO.MEDIDASPELA AREA REAL DA COBERTURA</v>
      </c>
      <c r="C18230" s="749" t="s">
        <v>42651</v>
      </c>
      <c r="D18230" s="749" t="s">
        <v>42652</v>
      </c>
      <c r="E18230" s="749" t="s">
        <v>42653</v>
      </c>
      <c r="I18230" s="749" t="s">
        <v>52</v>
      </c>
      <c r="J18230" s="749" t="n">
        <v>14.18</v>
      </c>
    </row>
    <row collapsed="false" customFormat="false" customHeight="true" hidden="true" ht="25.5" outlineLevel="0" r="18231">
      <c r="A18231" s="749" t="s">
        <v>42654</v>
      </c>
      <c r="B18231" s="758" t="str">
        <f aca="false">C18231&amp;D18231&amp;E18231&amp;F18231&amp;G18231&amp;H18231</f>
        <v>RETIRADA E RECOLOCACAO DE MADEIRAMENTO TELHAS EM FIBROCIMENTO,ONDULADAS,EXCLUSIVE FORNECIMENTO DE MATERIAL NOVO.MEDIDASPELA AREA REAL DA COBERTURA</v>
      </c>
      <c r="C18231" s="749" t="s">
        <v>42651</v>
      </c>
      <c r="D18231" s="749" t="s">
        <v>42652</v>
      </c>
      <c r="E18231" s="749" t="s">
        <v>42653</v>
      </c>
      <c r="I18231" s="749" t="s">
        <v>52</v>
      </c>
      <c r="J18231" s="749" t="n">
        <v>12.29</v>
      </c>
    </row>
    <row collapsed="false" customFormat="false" customHeight="true" hidden="true" ht="25.5" outlineLevel="0" r="18232">
      <c r="A18232" s="749" t="s">
        <v>42655</v>
      </c>
      <c r="B18232" s="758" t="str">
        <f aca="false">C18232&amp;D18232&amp;E18232&amp;F18232&amp;G18232&amp;H18232</f>
        <v>RETIRADA E RECOLOCACAO DE MADEIRAMENTO TELHAS TIPO CALHA,ONDULADAS,EXCLUSIVE FORNECIMENTO DE MATERIAL NOVO.MEDIDAS PELAAREA REAL DE COBERTURA</v>
      </c>
      <c r="C18232" s="749" t="s">
        <v>42656</v>
      </c>
      <c r="D18232" s="749" t="s">
        <v>42657</v>
      </c>
      <c r="E18232" s="749" t="s">
        <v>42658</v>
      </c>
      <c r="I18232" s="749" t="s">
        <v>52</v>
      </c>
      <c r="J18232" s="749" t="n">
        <v>19.22</v>
      </c>
    </row>
    <row collapsed="false" customFormat="false" customHeight="true" hidden="true" ht="25.5" outlineLevel="0" r="18233">
      <c r="A18233" s="749" t="s">
        <v>42659</v>
      </c>
      <c r="B18233" s="758" t="str">
        <f aca="false">C18233&amp;D18233&amp;E18233&amp;F18233&amp;G18233&amp;H18233</f>
        <v>RETIRADA E RECOLOCACAO DE MADEIRAMENTO TELHAS TIPO CALHA,ONDULADAS,EXCLUSIVE FORNECIMENTO DE MATERIAL NOVO.MEDIDAS PELAAREA REAL DE COBERTURA</v>
      </c>
      <c r="C18233" s="749" t="s">
        <v>42656</v>
      </c>
      <c r="D18233" s="749" t="s">
        <v>42657</v>
      </c>
      <c r="E18233" s="749" t="s">
        <v>42658</v>
      </c>
      <c r="I18233" s="749" t="s">
        <v>52</v>
      </c>
      <c r="J18233" s="749" t="n">
        <v>16.65</v>
      </c>
    </row>
    <row collapsed="false" customFormat="false" customHeight="true" hidden="true" ht="38.25" outlineLevel="0" r="18234">
      <c r="A18234" s="749" t="s">
        <v>42660</v>
      </c>
      <c r="B18234" s="758" t="str">
        <f aca="false">C18234&amp;D18234&amp;E18234&amp;F18234&amp;G18234&amp;H18234</f>
        <v>RETIRADA E RECOLOCACAO DE MADEIRAMENTO TELHAS FRANCESAS OU COLONIAIS,ONDULADAS,EXCLUSIVE FORNECIMENTO DO MATERIAL.MEDIDAS PELA AREA REAL DA COBERTURA</v>
      </c>
      <c r="C18234" s="749" t="s">
        <v>42661</v>
      </c>
      <c r="D18234" s="749" t="s">
        <v>42662</v>
      </c>
      <c r="E18234" s="749" t="s">
        <v>42663</v>
      </c>
      <c r="I18234" s="749" t="s">
        <v>52</v>
      </c>
      <c r="J18234" s="749" t="n">
        <v>63.85</v>
      </c>
    </row>
    <row collapsed="false" customFormat="false" customHeight="true" hidden="true" ht="38.25" outlineLevel="0" r="18235">
      <c r="A18235" s="749" t="s">
        <v>42664</v>
      </c>
      <c r="B18235" s="758" t="str">
        <f aca="false">C18235&amp;D18235&amp;E18235&amp;F18235&amp;G18235&amp;H18235</f>
        <v>RETIRADA E RECOLOCACAO DE MADEIRAMENTO TELHAS FRANCESAS OU COLONIAIS,ONDULADAS,EXCLUSIVE FORNECIMENTO DO MATERIAL.MEDIDAS PELA AREA REAL DA COBERTURA</v>
      </c>
      <c r="C18235" s="749" t="s">
        <v>42661</v>
      </c>
      <c r="D18235" s="749" t="s">
        <v>42662</v>
      </c>
      <c r="E18235" s="749" t="s">
        <v>42663</v>
      </c>
      <c r="I18235" s="749" t="s">
        <v>52</v>
      </c>
      <c r="J18235" s="749" t="n">
        <v>55.32</v>
      </c>
    </row>
    <row collapsed="false" customFormat="false" customHeight="true" hidden="true" ht="38.25" outlineLevel="0" r="18236">
      <c r="A18236" s="749" t="s">
        <v>42665</v>
      </c>
      <c r="B18236" s="758" t="str">
        <f aca="false">C18236&amp;D18236&amp;E18236&amp;F18236&amp;G18236&amp;H18236</f>
        <v>SUBCOBERTURA COMPOSTA DE DUAS FOLHAS DE ALUMINIO ESTRUTURADO E UMA FOLHA DE POLIETILENO ALVEOLAR,COM ESPESSURA DE 2,5MM,INCLUSIVE MADEIRAMENTO DE FIXACAO.FORNECIMENTO E COLOCACAO</v>
      </c>
      <c r="C18236" s="749" t="s">
        <v>42666</v>
      </c>
      <c r="D18236" s="749" t="s">
        <v>42667</v>
      </c>
      <c r="E18236" s="749" t="s">
        <v>42668</v>
      </c>
      <c r="I18236" s="749" t="s">
        <v>52</v>
      </c>
      <c r="J18236" s="749" t="n">
        <v>28.52</v>
      </c>
    </row>
    <row collapsed="false" customFormat="false" customHeight="true" hidden="true" ht="38.25" outlineLevel="0" r="18237">
      <c r="A18237" s="749" t="s">
        <v>42669</v>
      </c>
      <c r="B18237" s="758" t="str">
        <f aca="false">C18237&amp;D18237&amp;E18237&amp;F18237&amp;G18237&amp;H18237</f>
        <v>SUBCOBERTURA COMPOSTA DE DUAS FOLHAS DE ALUMINIO ESTRUTURADO E UMA FOLHA DE POLIETILENO ALVEOLAR,COM ESPESSURA DE 2,5MM,INCLUSIVE MADEIRAMENTO DE FIXACAO.FORNECIMENTO E COLOCACAO</v>
      </c>
      <c r="C18237" s="749" t="s">
        <v>42666</v>
      </c>
      <c r="D18237" s="749" t="s">
        <v>42667</v>
      </c>
      <c r="E18237" s="749" t="s">
        <v>42668</v>
      </c>
      <c r="I18237" s="749" t="s">
        <v>52</v>
      </c>
      <c r="J18237" s="749" t="n">
        <v>27.57</v>
      </c>
    </row>
    <row collapsed="false" customFormat="false" customHeight="true" hidden="true" ht="38.25" outlineLevel="0" r="18238">
      <c r="A18238" s="749" t="s">
        <v>42670</v>
      </c>
      <c r="B18238" s="758" t="str">
        <f aca="false">C18238&amp;D18238&amp;E18238&amp;F18238&amp;G18238&amp;H18238</f>
        <v>SUBCOBERTURA CONSTITUIDA POR UMA MEMBRANA COMPOSTA POR ESPUMA DE POLIETILENO EXPANDIDO E FILME DE POLIESTER METALIZADO(PROTECAO ULTRAVIOLETA),COM ESPESSURA DE 4,5MM,INCLUSIVE MADEIRAMENTO DE FIXACAO.FORNECIMENTO E COLOCACAO.</v>
      </c>
      <c r="C18238" s="749" t="s">
        <v>42671</v>
      </c>
      <c r="D18238" s="749" t="s">
        <v>42672</v>
      </c>
      <c r="E18238" s="749" t="s">
        <v>42673</v>
      </c>
      <c r="F18238" s="749" t="s">
        <v>42674</v>
      </c>
      <c r="I18238" s="749" t="s">
        <v>52</v>
      </c>
      <c r="J18238" s="749" t="n">
        <v>34.17</v>
      </c>
    </row>
    <row collapsed="false" customFormat="false" customHeight="true" hidden="true" ht="38.25" outlineLevel="0" r="18239">
      <c r="A18239" s="749" t="s">
        <v>42675</v>
      </c>
      <c r="B18239" s="758" t="str">
        <f aca="false">C18239&amp;D18239&amp;E18239&amp;F18239&amp;G18239&amp;H18239</f>
        <v>SUBCOBERTURA CONSTITUIDA POR UMA MEMBRANA COMPOSTA POR ESPUMA DE POLIETILENO EXPANDIDO E FILME DE POLIESTER METALIZADO(PROTECAO ULTRAVIOLETA),COM ESPESSURA DE 4,5MM,INCLUSIVE MADEIRAMENTO DE FIXACAO.FORNECIMENTO E COLOCACAO.</v>
      </c>
      <c r="C18239" s="749" t="s">
        <v>42671</v>
      </c>
      <c r="D18239" s="749" t="s">
        <v>42672</v>
      </c>
      <c r="E18239" s="749" t="s">
        <v>42673</v>
      </c>
      <c r="F18239" s="749" t="s">
        <v>42674</v>
      </c>
      <c r="I18239" s="749" t="s">
        <v>52</v>
      </c>
      <c r="J18239" s="749" t="n">
        <v>33.18</v>
      </c>
    </row>
    <row collapsed="false" customFormat="false" customHeight="true" hidden="true" ht="38.25" outlineLevel="0" r="18240">
      <c r="A18240" s="749" t="s">
        <v>42676</v>
      </c>
      <c r="B18240" s="758" t="str">
        <f aca="false">C18240&amp;D18240&amp;E18240&amp;F18240&amp;G18240&amp;H18240</f>
        <v>SUBCOBERTURA CONSTITUIDA POR FIBRAS CONTINUAS DE POLIETILENO DE ALTA DENSIDADE,PERMEAVEL AO VAPOR E COM RESISTENCIA APASSAGEM DE AGUA,INCLUSIVE MADEIRAMENTO DE FIXACAO.FORNECIMENTO E COLOCACAO</v>
      </c>
      <c r="C18240" s="749" t="s">
        <v>42677</v>
      </c>
      <c r="D18240" s="749" t="s">
        <v>42678</v>
      </c>
      <c r="E18240" s="749" t="s">
        <v>42679</v>
      </c>
      <c r="F18240" s="749" t="s">
        <v>31058</v>
      </c>
      <c r="I18240" s="749" t="s">
        <v>52</v>
      </c>
      <c r="J18240" s="749" t="n">
        <v>23.52</v>
      </c>
    </row>
    <row collapsed="false" customFormat="false" customHeight="true" hidden="true" ht="38.25" outlineLevel="0" r="18241">
      <c r="A18241" s="749" t="s">
        <v>42680</v>
      </c>
      <c r="B18241" s="758" t="str">
        <f aca="false">C18241&amp;D18241&amp;E18241&amp;F18241&amp;G18241&amp;H18241</f>
        <v>SUBCOBERTURA CONSTITUIDA POR FIBRAS CONTINUAS DE POLIETILENO DE ALTA DENSIDADE,PERMEAVEL AO VAPOR E COM RESISTENCIA APASSAGEM DE AGUA,INCLUSIVE MADEIRAMENTO DE FIXACAO.FORNECIMENTO E COLOCACAO</v>
      </c>
      <c r="C18241" s="749" t="s">
        <v>42677</v>
      </c>
      <c r="D18241" s="749" t="s">
        <v>42678</v>
      </c>
      <c r="E18241" s="749" t="s">
        <v>42679</v>
      </c>
      <c r="F18241" s="749" t="s">
        <v>31058</v>
      </c>
      <c r="I18241" s="749" t="s">
        <v>52</v>
      </c>
      <c r="J18241" s="749" t="n">
        <v>22.53</v>
      </c>
    </row>
    <row collapsed="false" customFormat="false" customHeight="true" hidden="true" ht="12.75" outlineLevel="0" r="18242">
      <c r="A18242" s="749" t="s">
        <v>42681</v>
      </c>
      <c r="B18242" s="749" t="str">
        <f aca="false">C18242&amp;D18242&amp;E18242&amp;F18242&amp;G18242&amp;H18242</f>
        <v>IMPERMEABILIZACAO C/MANTA A BASE ASFALTO MODIFICADO C/POLIMEROS,TIPO III-B,ESP.4,00MM,CONSUMO MINIMO 1,15M2/M2,APLICACAO CHAMA MACARICO SOBRE PRIMER ASFALTICO BASE AGUA OU SOLVENTE,CONSUMO 0,40KG/M2,INCLUSIVE ESTE</v>
      </c>
      <c r="C18242" s="749" t="s">
        <v>42682</v>
      </c>
      <c r="D18242" s="749" t="s">
        <v>42683</v>
      </c>
      <c r="E18242" s="749" t="s">
        <v>42684</v>
      </c>
      <c r="F18242" s="749" t="s">
        <v>42685</v>
      </c>
      <c r="I18242" s="749" t="s">
        <v>52</v>
      </c>
      <c r="J18242" s="749" t="n">
        <v>66.35</v>
      </c>
    </row>
    <row collapsed="false" customFormat="false" customHeight="true" hidden="true" ht="12.75" outlineLevel="0" r="18243">
      <c r="A18243" s="749" t="s">
        <v>42686</v>
      </c>
      <c r="B18243" s="749" t="str">
        <f aca="false">C18243&amp;D18243&amp;E18243&amp;F18243&amp;G18243&amp;H18243</f>
        <v>IMPERMEABILIZACAO C/MANTA A BASE ASFALTO MODIFICADO C/POLIMEROS,TIPO III-B,ESP.4,00MM,CONSUMO MINIMO 1,15M2/M2,APLICACAO CHAMA MACARICO SOBRE PRIMER ASFALTICO BASE AGUA OU SOLVENTE,CONSUMO 0,40KG/M2,INCLUSIVE ESTE</v>
      </c>
      <c r="C18243" s="749" t="s">
        <v>42682</v>
      </c>
      <c r="D18243" s="749" t="s">
        <v>42683</v>
      </c>
      <c r="E18243" s="749" t="s">
        <v>42684</v>
      </c>
      <c r="F18243" s="749" t="s">
        <v>42685</v>
      </c>
      <c r="I18243" s="749" t="s">
        <v>52</v>
      </c>
      <c r="J18243" s="749" t="n">
        <v>62.56</v>
      </c>
    </row>
    <row collapsed="false" customFormat="false" customHeight="true" hidden="true" ht="12.75" outlineLevel="0" r="18244">
      <c r="A18244" s="749" t="s">
        <v>42687</v>
      </c>
      <c r="B18244" s="749" t="str">
        <f aca="false">C18244&amp;D18244&amp;E18244&amp;F18244&amp;G18244&amp;H18244</f>
        <v>IMPERMEABILIZACAO C/MANTA A BASE DE ASFALTO MODIFICADO C/POLIMEROS,TIPO III-A,C/ESP.4,00M,CONSUMO MINIMO DE 1,15M2/M2,APLICACAO C/CHAMA DE MACARICO SOBRE PRIMER ASFALTICO BASE AGUA OU SOLVENTE,C/CONSUMO 0,40KG/M2,INCLUSIVE ESTE</v>
      </c>
      <c r="C18244" s="749" t="s">
        <v>42688</v>
      </c>
      <c r="D18244" s="749" t="s">
        <v>42689</v>
      </c>
      <c r="E18244" s="749" t="s">
        <v>42690</v>
      </c>
      <c r="F18244" s="749" t="s">
        <v>42691</v>
      </c>
      <c r="I18244" s="749" t="s">
        <v>52</v>
      </c>
      <c r="J18244" s="749" t="n">
        <v>72.45</v>
      </c>
    </row>
    <row collapsed="false" customFormat="false" customHeight="true" hidden="true" ht="12.75" outlineLevel="0" r="18245">
      <c r="A18245" s="749" t="s">
        <v>42692</v>
      </c>
      <c r="B18245" s="749" t="str">
        <f aca="false">C18245&amp;D18245&amp;E18245&amp;F18245&amp;G18245&amp;H18245</f>
        <v>IMPERMEABILIZACAO C/MANTA A BASE DE ASFALTO MODIFICADO C/POLIMEROS,TIPO III-A,C/ESP.4,00M,CONSUMO MINIMO DE 1,15M2/M2,APLICACAO C/CHAMA DE MACARICO SOBRE PRIMER ASFALTICO BASE AGUA OU SOLVENTE,C/CONSUMO 0,40KG/M2,INCLUSIVE ESTE</v>
      </c>
      <c r="C18245" s="749" t="s">
        <v>42688</v>
      </c>
      <c r="D18245" s="749" t="s">
        <v>42689</v>
      </c>
      <c r="E18245" s="749" t="s">
        <v>42690</v>
      </c>
      <c r="F18245" s="749" t="s">
        <v>42691</v>
      </c>
      <c r="I18245" s="749" t="s">
        <v>52</v>
      </c>
      <c r="J18245" s="749" t="n">
        <v>68.66</v>
      </c>
    </row>
    <row collapsed="false" customFormat="false" customHeight="true" hidden="true" ht="12.75" outlineLevel="0" r="18246">
      <c r="A18246" s="749" t="s">
        <v>42693</v>
      </c>
      <c r="B18246" s="749" t="str">
        <f aca="false">C18246&amp;D18246&amp;E18246&amp;F18246&amp;G18246&amp;H18246</f>
        <v>IMPERMEABILIZACAO C/MANTA A BASE DE ASFALTO MODIFICADO C/POLIMEROS,TIPO IV-A,ESP.4,00MM,CONSUMO MINIMO 1,15M2/M2,APLICACAO C/CHAMA MACARICO SOBRE PRIMER ASFALTICO BASE AGUA OU SOLVENTE,COM CONSUMO DE 0,40KG/M2,INCLUSIVE ESTE</v>
      </c>
      <c r="C18246" s="749" t="s">
        <v>42688</v>
      </c>
      <c r="D18246" s="749" t="s">
        <v>42694</v>
      </c>
      <c r="E18246" s="749" t="s">
        <v>42695</v>
      </c>
      <c r="F18246" s="749" t="s">
        <v>42696</v>
      </c>
      <c r="I18246" s="749" t="s">
        <v>52</v>
      </c>
      <c r="J18246" s="749" t="n">
        <v>85.73</v>
      </c>
    </row>
    <row collapsed="false" customFormat="false" customHeight="true" hidden="true" ht="12.75" outlineLevel="0" r="18247">
      <c r="A18247" s="749" t="s">
        <v>42697</v>
      </c>
      <c r="B18247" s="749" t="str">
        <f aca="false">C18247&amp;D18247&amp;E18247&amp;F18247&amp;G18247&amp;H18247</f>
        <v>IMPERMEABILIZACAO C/MANTA A BASE DE ASFALTO MODIFICADO C/POLIMEROS,TIPO IV-A,ESP.4,00MM,CONSUMO MINIMO 1,15M2/M2,APLICACAO C/CHAMA MACARICO SOBRE PRIMER ASFALTICO BASE AGUA OU SOLVENTE,COM CONSUMO DE 0,40KG/M2,INCLUSIVE ESTE</v>
      </c>
      <c r="C18247" s="749" t="s">
        <v>42688</v>
      </c>
      <c r="D18247" s="749" t="s">
        <v>42694</v>
      </c>
      <c r="E18247" s="749" t="s">
        <v>42695</v>
      </c>
      <c r="F18247" s="749" t="s">
        <v>42696</v>
      </c>
      <c r="I18247" s="749" t="s">
        <v>52</v>
      </c>
      <c r="J18247" s="749" t="n">
        <v>81.94</v>
      </c>
    </row>
    <row collapsed="false" customFormat="false" customHeight="true" hidden="true" ht="12.75" outlineLevel="0" r="18248">
      <c r="A18248" s="749" t="s">
        <v>42698</v>
      </c>
      <c r="B18248" s="749" t="str">
        <f aca="false">C18248&amp;D18248&amp;E18248&amp;F18248&amp;G18248&amp;H18248</f>
        <v>IMPERMEABILIZACAO COM DUPLA MANTA BASE ASFALTO MODIFICADO C/POLIMEROS,TIPO III-B,AMBAS C/ESP.4,00MM,CONSUMO MINIMO 1,15M2/M2 P/CADA MANTA,APLIC.C/CHAMA MACARICO A 1ª SOBRE PRIMER ASFALTICO BASE AGUA OU SOLVENTE,CONSUMO 0,40KG/M2,INCLUSIVE ESTE</v>
      </c>
      <c r="C18248" s="749" t="s">
        <v>42699</v>
      </c>
      <c r="D18248" s="749" t="s">
        <v>42700</v>
      </c>
      <c r="E18248" s="749" t="s">
        <v>42701</v>
      </c>
      <c r="F18248" s="749" t="s">
        <v>42702</v>
      </c>
      <c r="G18248" s="749" t="s">
        <v>42703</v>
      </c>
      <c r="I18248" s="749" t="s">
        <v>52</v>
      </c>
      <c r="J18248" s="749" t="n">
        <v>109.02</v>
      </c>
    </row>
    <row collapsed="false" customFormat="false" customHeight="true" hidden="true" ht="12.75" outlineLevel="0" r="18249">
      <c r="A18249" s="749" t="s">
        <v>42704</v>
      </c>
      <c r="B18249" s="749" t="str">
        <f aca="false">C18249&amp;D18249&amp;E18249&amp;F18249&amp;G18249&amp;H18249</f>
        <v>IMPERMEABILIZACAO COM DUPLA MANTA BASE ASFALTO MODIFICADO C/POLIMEROS,TIPO III-B,AMBAS C/ESP.4,00MM,CONSUMO MINIMO 1,15M2/M2 P/CADA MANTA,APLIC.C/CHAMA MACARICO A 1ª SOBRE PRIMER ASFALTICO BASE AGUA OU SOLVENTE,CONSUMO 0,40KG/M2,INCLUSIVE ESTE</v>
      </c>
      <c r="C18249" s="749" t="s">
        <v>42699</v>
      </c>
      <c r="D18249" s="749" t="s">
        <v>42700</v>
      </c>
      <c r="E18249" s="749" t="s">
        <v>42701</v>
      </c>
      <c r="F18249" s="749" t="s">
        <v>42702</v>
      </c>
      <c r="G18249" s="749" t="s">
        <v>42703</v>
      </c>
      <c r="I18249" s="749" t="s">
        <v>52</v>
      </c>
      <c r="J18249" s="749" t="n">
        <v>104.09</v>
      </c>
    </row>
    <row collapsed="false" customFormat="false" customHeight="true" hidden="true" ht="12.75" outlineLevel="0" r="18250">
      <c r="A18250" s="749" t="s">
        <v>42705</v>
      </c>
      <c r="B18250" s="749" t="str">
        <f aca="false">C18250&amp;D18250&amp;E18250&amp;F18250&amp;G18250&amp;H18250</f>
        <v>IMPERMEABILIZACAO COM MANTA BASE ASFALTO MODIFICADO C/POLIMEROS,TIPO II-A OU II-B,ESP.4,00M,CONSUMO MINIMO 1,15M2/M2,APLICACAO CHAMA MACARICO SOBRE PRIMER ASFALTICO BASE AGUA OU SOLVENTE,CONSUMO 0,40KG/M2,INCLUSIVE ESTE</v>
      </c>
      <c r="C18250" s="749" t="s">
        <v>42706</v>
      </c>
      <c r="D18250" s="749" t="s">
        <v>42707</v>
      </c>
      <c r="E18250" s="749" t="s">
        <v>42708</v>
      </c>
      <c r="F18250" s="749" t="s">
        <v>42709</v>
      </c>
      <c r="I18250" s="749" t="s">
        <v>52</v>
      </c>
      <c r="J18250" s="749" t="n">
        <v>59.97</v>
      </c>
    </row>
    <row collapsed="false" customFormat="false" customHeight="true" hidden="true" ht="12.75" outlineLevel="0" r="18251">
      <c r="A18251" s="749" t="s">
        <v>42710</v>
      </c>
      <c r="B18251" s="749" t="str">
        <f aca="false">C18251&amp;D18251&amp;E18251&amp;F18251&amp;G18251&amp;H18251</f>
        <v>IMPERMEABILIZACAO COM MANTA BASE ASFALTO MODIFICADO C/POLIMEROS,TIPO II-A OU II-B,ESP.4,00M,CONSUMO MINIMO 1,15M2/M2,APLICACAO CHAMA MACARICO SOBRE PRIMER ASFALTICO BASE AGUA OU SOLVENTE,CONSUMO 0,40KG/M2,INCLUSIVE ESTE</v>
      </c>
      <c r="C18251" s="749" t="s">
        <v>42706</v>
      </c>
      <c r="D18251" s="749" t="s">
        <v>42707</v>
      </c>
      <c r="E18251" s="749" t="s">
        <v>42708</v>
      </c>
      <c r="F18251" s="749" t="s">
        <v>42709</v>
      </c>
      <c r="I18251" s="749" t="s">
        <v>52</v>
      </c>
      <c r="J18251" s="749" t="n">
        <v>56.18</v>
      </c>
    </row>
    <row collapsed="false" customFormat="false" customHeight="true" hidden="true" ht="12.75" outlineLevel="0" r="18252">
      <c r="A18252" s="749" t="s">
        <v>42711</v>
      </c>
      <c r="B18252" s="749" t="str">
        <f aca="false">C18252&amp;D18252&amp;E18252&amp;F18252&amp;G18252&amp;H18252</f>
        <v>IMPERMEABILIZACAO COM DUPLA MANTA BASE ASFALTO MODIFICADO C/POLIMEROS,TIPO IV-A,AMBAS C/ESP.4,00MM,CONSUMO MINIMO 1,15M2/M2 P/CADA MANTA,APLIC.CHAMA MACARICO,A 1ª MANTA SOBRE PRIMER ASFALTICO BASE AGUA OU SOLVENTE,CONSUMO 0,40KG/M2,INCLUSIVE ESTE</v>
      </c>
      <c r="C18252" s="749" t="s">
        <v>42699</v>
      </c>
      <c r="D18252" s="749" t="s">
        <v>42712</v>
      </c>
      <c r="E18252" s="749" t="s">
        <v>42713</v>
      </c>
      <c r="F18252" s="749" t="s">
        <v>42714</v>
      </c>
      <c r="G18252" s="749" t="s">
        <v>42715</v>
      </c>
      <c r="I18252" s="749" t="s">
        <v>52</v>
      </c>
      <c r="J18252" s="749" t="n">
        <v>147.78</v>
      </c>
    </row>
    <row collapsed="false" customFormat="false" customHeight="true" hidden="true" ht="12.75" outlineLevel="0" r="18253">
      <c r="A18253" s="749" t="s">
        <v>42716</v>
      </c>
      <c r="B18253" s="749" t="str">
        <f aca="false">C18253&amp;D18253&amp;E18253&amp;F18253&amp;G18253&amp;H18253</f>
        <v>IMPERMEABILIZACAO COM DUPLA MANTA BASE ASFALTO MODIFICADO C/POLIMEROS,TIPO IV-A,AMBAS C/ESP.4,00MM,CONSUMO MINIMO 1,15M2/M2 P/CADA MANTA,APLIC.CHAMA MACARICO,A 1ª MANTA SOBRE PRIMER ASFALTICO BASE AGUA OU SOLVENTE,CONSUMO 0,40KG/M2,INCLUSIVE ESTE</v>
      </c>
      <c r="C18253" s="749" t="s">
        <v>42699</v>
      </c>
      <c r="D18253" s="749" t="s">
        <v>42712</v>
      </c>
      <c r="E18253" s="749" t="s">
        <v>42713</v>
      </c>
      <c r="F18253" s="749" t="s">
        <v>42714</v>
      </c>
      <c r="G18253" s="749" t="s">
        <v>42715</v>
      </c>
      <c r="I18253" s="749" t="s">
        <v>52</v>
      </c>
      <c r="J18253" s="749" t="n">
        <v>142.85</v>
      </c>
    </row>
    <row collapsed="false" customFormat="false" customHeight="true" hidden="true" ht="12.75" outlineLevel="0" r="18254">
      <c r="A18254" s="749" t="s">
        <v>42717</v>
      </c>
      <c r="B18254" s="749" t="str">
        <f aca="false">C18254&amp;D18254&amp;E18254&amp;F18254&amp;G18254&amp;H18254</f>
        <v>IMPERMEABILIZACAO COM MANTA BASE ASFALTO MODIFICADO C/POLIMEROS,COM HERBICIDA ATOXICO,TIPO III-A OU B,ESPESSURA DE 4,00MM,CONSUMO MINIMO DE 1,25M2/M2,APLIC.CHAMA MACARICO SOBRE PRIMER ASFALTICO BASE AGUA OU SOLVENTE,CONSUMO DE 0,40KG/M2,INCLUSIVE ESTE</v>
      </c>
      <c r="C18254" s="749" t="s">
        <v>42706</v>
      </c>
      <c r="D18254" s="749" t="s">
        <v>42718</v>
      </c>
      <c r="E18254" s="749" t="s">
        <v>42719</v>
      </c>
      <c r="F18254" s="749" t="s">
        <v>42720</v>
      </c>
      <c r="G18254" s="749" t="s">
        <v>42721</v>
      </c>
      <c r="I18254" s="749" t="s">
        <v>52</v>
      </c>
      <c r="J18254" s="749" t="n">
        <v>61.82</v>
      </c>
    </row>
    <row collapsed="false" customFormat="false" customHeight="true" hidden="true" ht="12.75" outlineLevel="0" r="18255">
      <c r="A18255" s="749" t="s">
        <v>42722</v>
      </c>
      <c r="B18255" s="749" t="str">
        <f aca="false">C18255&amp;D18255&amp;E18255&amp;F18255&amp;G18255&amp;H18255</f>
        <v>IMPERMEABILIZACAO COM MANTA BASE ASFALTO MODIFICADO C/POLIMEROS,COM HERBICIDA ATOXICO,TIPO III-A OU B,ESPESSURA DE 4,00MM,CONSUMO MINIMO DE 1,25M2/M2,APLIC.CHAMA MACARICO SOBRE PRIMER ASFALTICO BASE AGUA OU SOLVENTE,CONSUMO DE 0,40KG/M2,INCLUSIVE ESTE</v>
      </c>
      <c r="C18255" s="749" t="s">
        <v>42706</v>
      </c>
      <c r="D18255" s="749" t="s">
        <v>42718</v>
      </c>
      <c r="E18255" s="749" t="s">
        <v>42719</v>
      </c>
      <c r="F18255" s="749" t="s">
        <v>42720</v>
      </c>
      <c r="G18255" s="749" t="s">
        <v>42721</v>
      </c>
      <c r="I18255" s="749" t="s">
        <v>52</v>
      </c>
      <c r="J18255" s="749" t="n">
        <v>58.03</v>
      </c>
    </row>
    <row collapsed="false" customFormat="false" customHeight="true" hidden="true" ht="12.75" outlineLevel="0" r="18256">
      <c r="A18256" s="749" t="s">
        <v>42723</v>
      </c>
      <c r="B18256" s="749" t="str">
        <f aca="false">C18256&amp;D18256&amp;E18256&amp;F18256&amp;G18256&amp;H18256</f>
        <v>IMPERMEABILIZACAO C/DUPLA MANTA BASE ASFALTO MODIFICADO C/POLIMEROS,C/HERBICIDA ATOXICO,TIPO III-A OU B,C/ESP.4,00MM,CONSUMO MINIMO 1,25M2/M2 P/CADA MANTA,APLIC.C/CHAMA MACARICO,A1ª SOBRE PRIMER ASFALTICO BASE AGUA OU SOLVENTE,CONSUMO 0,40KG/M2,INCLUSIVE ESTE</v>
      </c>
      <c r="C18256" s="749" t="s">
        <v>42724</v>
      </c>
      <c r="D18256" s="749" t="s">
        <v>42725</v>
      </c>
      <c r="E18256" s="749" t="s">
        <v>42726</v>
      </c>
      <c r="F18256" s="749" t="s">
        <v>42727</v>
      </c>
      <c r="G18256" s="749" t="s">
        <v>42728</v>
      </c>
      <c r="I18256" s="749" t="s">
        <v>52</v>
      </c>
      <c r="J18256" s="749" t="n">
        <v>99.96</v>
      </c>
    </row>
    <row collapsed="false" customFormat="false" customHeight="true" hidden="true" ht="12.75" outlineLevel="0" r="18257">
      <c r="A18257" s="749" t="s">
        <v>42729</v>
      </c>
      <c r="B18257" s="749" t="str">
        <f aca="false">C18257&amp;D18257&amp;E18257&amp;F18257&amp;G18257&amp;H18257</f>
        <v>IMPERMEABILIZACAO C/DUPLA MANTA BASE ASFALTO MODIFICADO C/POLIMEROS,C/HERBICIDA ATOXICO,TIPO III-A OU B,C/ESP.4,00MM,CONSUMO MINIMO 1,25M2/M2 P/CADA MANTA,APLIC.C/CHAMA MACARICO,A1ª SOBRE PRIMER ASFALTICO BASE AGUA OU SOLVENTE,CONSUMO 0,40KG/M2,INCLUSIVE ESTE</v>
      </c>
      <c r="C18257" s="749" t="s">
        <v>42724</v>
      </c>
      <c r="D18257" s="749" t="s">
        <v>42725</v>
      </c>
      <c r="E18257" s="749" t="s">
        <v>42726</v>
      </c>
      <c r="F18257" s="749" t="s">
        <v>42727</v>
      </c>
      <c r="G18257" s="749" t="s">
        <v>42728</v>
      </c>
      <c r="I18257" s="749" t="s">
        <v>52</v>
      </c>
      <c r="J18257" s="749" t="n">
        <v>95.03</v>
      </c>
    </row>
    <row collapsed="false" customFormat="false" customHeight="true" hidden="true" ht="12.75" outlineLevel="0" r="18258">
      <c r="A18258" s="749" t="s">
        <v>42730</v>
      </c>
      <c r="B18258" s="749" t="str">
        <f aca="false">C18258&amp;D18258&amp;E18258&amp;F18258&amp;G18258&amp;H18258</f>
        <v>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v>
      </c>
      <c r="C18258" s="749" t="s">
        <v>42731</v>
      </c>
      <c r="D18258" s="749" t="s">
        <v>42732</v>
      </c>
      <c r="E18258" s="749" t="s">
        <v>42733</v>
      </c>
      <c r="F18258" s="749" t="s">
        <v>42734</v>
      </c>
      <c r="G18258" s="749" t="s">
        <v>42735</v>
      </c>
      <c r="H18258" s="749" t="s">
        <v>42736</v>
      </c>
      <c r="I18258" s="749" t="s">
        <v>52</v>
      </c>
      <c r="J18258" s="749" t="n">
        <v>10.31</v>
      </c>
    </row>
    <row collapsed="false" customFormat="false" customHeight="true" hidden="true" ht="12.75" outlineLevel="0" r="18259">
      <c r="A18259" s="749" t="s">
        <v>42737</v>
      </c>
      <c r="B18259" s="749" t="str">
        <f aca="false">C18259&amp;D18259&amp;E18259&amp;F18259&amp;G18259&amp;H18259</f>
        <v>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v>
      </c>
      <c r="C18259" s="749" t="s">
        <v>42731</v>
      </c>
      <c r="D18259" s="749" t="s">
        <v>42732</v>
      </c>
      <c r="E18259" s="749" t="s">
        <v>42733</v>
      </c>
      <c r="F18259" s="749" t="s">
        <v>42734</v>
      </c>
      <c r="G18259" s="749" t="s">
        <v>42735</v>
      </c>
      <c r="H18259" s="749" t="s">
        <v>42736</v>
      </c>
      <c r="I18259" s="749" t="s">
        <v>52</v>
      </c>
      <c r="J18259" s="749" t="n">
        <v>9.91</v>
      </c>
    </row>
    <row collapsed="false" customFormat="false" customHeight="true" hidden="true" ht="38.25" outlineLevel="0" r="18260">
      <c r="A18260" s="749" t="s">
        <v>42738</v>
      </c>
      <c r="B18260" s="758" t="str">
        <f aca="false">C18260&amp;D18260&amp;E18260&amp;F18260&amp;G18260&amp;H18260</f>
        <v>IMPERMEABILIZACAO COM MEMBRANA DE ASFALTO ELASTOMERICO EM SOLUCAO,APLICADA A FRIO,CONSIDERADO O CONSUMO DE 0,40KG/M2 DOPRIMER EM UMA DEMAO E 4KG/M2 DE ASFALTO RECOMENDADO,COM REFORCO DE UMA TELA INDUSTRIAL DE POLIESTER,MALHA DE 2X2MM</v>
      </c>
      <c r="C18260" s="749" t="s">
        <v>42739</v>
      </c>
      <c r="D18260" s="749" t="s">
        <v>42740</v>
      </c>
      <c r="E18260" s="749" t="s">
        <v>42741</v>
      </c>
      <c r="F18260" s="749" t="s">
        <v>42742</v>
      </c>
      <c r="I18260" s="749" t="s">
        <v>52</v>
      </c>
      <c r="J18260" s="749" t="n">
        <v>111.14</v>
      </c>
    </row>
    <row collapsed="false" customFormat="false" customHeight="true" hidden="true" ht="38.25" outlineLevel="0" r="18261">
      <c r="A18261" s="749" t="s">
        <v>42743</v>
      </c>
      <c r="B18261" s="758" t="str">
        <f aca="false">C18261&amp;D18261&amp;E18261&amp;F18261&amp;G18261&amp;H18261</f>
        <v>IMPERMEABILIZACAO COM MEMBRANA DE ASFALTO ELASTOMERICO EM SOLUCAO,APLICADA A FRIO,CONSIDERADO O CONSUMO DE 0,40KG/M2 DOPRIMER EM UMA DEMAO E 4KG/M2 DE ASFALTO RECOMENDADO,COM REFORCO DE UMA TELA INDUSTRIAL DE POLIESTER,MALHA DE 2X2MM</v>
      </c>
      <c r="C18261" s="749" t="s">
        <v>42739</v>
      </c>
      <c r="D18261" s="749" t="s">
        <v>42740</v>
      </c>
      <c r="E18261" s="749" t="s">
        <v>42741</v>
      </c>
      <c r="F18261" s="749" t="s">
        <v>42742</v>
      </c>
      <c r="I18261" s="749" t="s">
        <v>52</v>
      </c>
      <c r="J18261" s="749" t="n">
        <v>105.45</v>
      </c>
    </row>
    <row collapsed="false" customFormat="false" customHeight="true" hidden="true" ht="38.25" outlineLevel="0" r="18262">
      <c r="A18262" s="749" t="s">
        <v>42744</v>
      </c>
      <c r="B18262" s="758" t="str">
        <f aca="false">C18262&amp;D18262&amp;E18262&amp;F18262&amp;G18262&amp;H18262</f>
        <v>IMPERMEABILIZACAO COM MEMBRANA A BASE POLIURETANO VEGETAL,ISENTO DE SOLVENTES,BAIXO TEOR VOC,BICOMPONENTE,APLICADO A FRIO,2 OU 3 DEMAOS,CONSUMO DE 2KG/M2,REFORCO TELA POLIESTER,APLICADA SOBRE 1ª DEMAO,MALHA 2X2MM</v>
      </c>
      <c r="C18262" s="749" t="s">
        <v>42745</v>
      </c>
      <c r="D18262" s="749" t="s">
        <v>42746</v>
      </c>
      <c r="E18262" s="749" t="s">
        <v>42747</v>
      </c>
      <c r="F18262" s="749" t="s">
        <v>42748</v>
      </c>
      <c r="I18262" s="749" t="s">
        <v>52</v>
      </c>
      <c r="J18262" s="749" t="n">
        <v>130.67</v>
      </c>
    </row>
    <row collapsed="false" customFormat="false" customHeight="true" hidden="true" ht="38.25" outlineLevel="0" r="18263">
      <c r="A18263" s="749" t="s">
        <v>42749</v>
      </c>
      <c r="B18263" s="758" t="str">
        <f aca="false">C18263&amp;D18263&amp;E18263&amp;F18263&amp;G18263&amp;H18263</f>
        <v>IMPERMEABILIZACAO COM MEMBRANA A BASE POLIURETANO VEGETAL,ISENTO DE SOLVENTES,BAIXO TEOR VOC,BICOMPONENTE,APLICADO A FRIO,2 OU 3 DEMAOS,CONSUMO DE 2KG/M2,REFORCO TELA POLIESTER,APLICADA SOBRE 1ª DEMAO,MALHA 2X2MM</v>
      </c>
      <c r="C18263" s="749" t="s">
        <v>42745</v>
      </c>
      <c r="D18263" s="749" t="s">
        <v>42746</v>
      </c>
      <c r="E18263" s="749" t="s">
        <v>42747</v>
      </c>
      <c r="F18263" s="749" t="s">
        <v>42748</v>
      </c>
      <c r="I18263" s="749" t="s">
        <v>52</v>
      </c>
      <c r="J18263" s="749" t="n">
        <v>126.41</v>
      </c>
    </row>
    <row collapsed="false" customFormat="false" customHeight="true" hidden="true" ht="12.75" outlineLevel="0" r="18264">
      <c r="A18264" s="749" t="s">
        <v>42750</v>
      </c>
      <c r="B18264" s="749" t="str">
        <f aca="false">C18264&amp;D18264&amp;E18264&amp;F18264&amp;G18264&amp;H18264</f>
        <v>IMPERMEABILIZACAO COM ASFALTO MODIFICADO C/ELASTOMEROS,APLICADOS QUENTE,CONSUMO 3KG/M2 P/COLAGEM MANTAS ASFALTICAS 3 A 5KG/M2 P/MEMBRANA MOLDADA LOCAL,ESTRUT.C/VEU DE NAO TECIDO POLIESTER,GRAMATURA MINIMA 50G/M2,APLICADO SOBRE PRIMER ASFALTICO CONSUMO 0,40KG/M2,INCLUSIVE ESTE</v>
      </c>
      <c r="C18264" s="749" t="s">
        <v>42751</v>
      </c>
      <c r="D18264" s="749" t="s">
        <v>42752</v>
      </c>
      <c r="E18264" s="749" t="s">
        <v>42753</v>
      </c>
      <c r="F18264" s="749" t="s">
        <v>42754</v>
      </c>
      <c r="G18264" s="749" t="s">
        <v>42755</v>
      </c>
      <c r="I18264" s="749" t="s">
        <v>52</v>
      </c>
      <c r="J18264" s="749" t="n">
        <v>67.49</v>
      </c>
    </row>
    <row collapsed="false" customFormat="false" customHeight="true" hidden="true" ht="12.75" outlineLevel="0" r="18265">
      <c r="A18265" s="749" t="s">
        <v>42756</v>
      </c>
      <c r="B18265" s="749" t="str">
        <f aca="false">C18265&amp;D18265&amp;E18265&amp;F18265&amp;G18265&amp;H18265</f>
        <v>IMPERMEABILIZACAO COM ASFALTO MODIFICADO C/ELASTOMEROS,APLICADOS QUENTE,CONSUMO 3KG/M2 P/COLAGEM MANTAS ASFALTICAS 3 A 5KG/M2 P/MEMBRANA MOLDADA LOCAL,ESTRUT.C/VEU DE NAO TECIDO POLIESTER,GRAMATURA MINIMA 50G/M2,APLICADO SOBRE PRIMER ASFALTICO CONSUMO 0,40KG/M2,INCLUSIVE ESTE</v>
      </c>
      <c r="C18265" s="749" t="s">
        <v>42751</v>
      </c>
      <c r="D18265" s="749" t="s">
        <v>42752</v>
      </c>
      <c r="E18265" s="749" t="s">
        <v>42753</v>
      </c>
      <c r="F18265" s="749" t="s">
        <v>42754</v>
      </c>
      <c r="G18265" s="749" t="s">
        <v>42755</v>
      </c>
      <c r="I18265" s="749" t="s">
        <v>52</v>
      </c>
      <c r="J18265" s="749" t="n">
        <v>61.33</v>
      </c>
    </row>
    <row collapsed="false" customFormat="false" customHeight="true" hidden="true" ht="12.75" outlineLevel="0" r="18266">
      <c r="A18266" s="749" t="s">
        <v>42757</v>
      </c>
      <c r="B18266" s="749" t="str">
        <f aca="false">C18266&amp;D18266&amp;E18266&amp;F18266&amp;G18266&amp;H18266</f>
        <v>IMPERMEABILIZACAO,NAO ADERIDA AO SUBSTRATO,COM MANTA DE EPDM,ESPESSURA MINIMA DE 0,8MM,CONSUMO DE 1,10M2/M2,UTILIZANDO ADESIVO PARA EMENDAS,EXCLUSIVE PREPARO DO SUBSTRATO COM CAIMENTO DE 1%,CAMADA SEPARADORA,CAMADA AMORTECEDORA, PROTECAO TERMICA,PROTECAO PRIMARIA E MECANICA</v>
      </c>
      <c r="C18266" s="749" t="s">
        <v>42758</v>
      </c>
      <c r="D18266" s="749" t="s">
        <v>42759</v>
      </c>
      <c r="E18266" s="749" t="s">
        <v>42760</v>
      </c>
      <c r="F18266" s="749" t="s">
        <v>42761</v>
      </c>
      <c r="G18266" s="749" t="s">
        <v>42762</v>
      </c>
      <c r="I18266" s="749" t="s">
        <v>52</v>
      </c>
      <c r="J18266" s="749" t="n">
        <v>109.79</v>
      </c>
    </row>
    <row collapsed="false" customFormat="false" customHeight="true" hidden="true" ht="12.75" outlineLevel="0" r="18267">
      <c r="A18267" s="749" t="s">
        <v>42763</v>
      </c>
      <c r="B18267" s="749" t="str">
        <f aca="false">C18267&amp;D18267&amp;E18267&amp;F18267&amp;G18267&amp;H18267</f>
        <v>IMPERMEABILIZACAO,NAO ADERIDA AO SUBSTRATO,COM MANTA DE EPDM,ESPESSURA MINIMA DE 0,8MM,CONSUMO DE 1,10M2/M2,UTILIZANDO ADESIVO PARA EMENDAS,EXCLUSIVE PREPARO DO SUBSTRATO COM CAIMENTO DE 1%,CAMADA SEPARADORA,CAMADA AMORTECEDORA, PROTECAO TERMICA,PROTECAO PRIMARIA E MECANICA</v>
      </c>
      <c r="C18267" s="749" t="s">
        <v>42758</v>
      </c>
      <c r="D18267" s="749" t="s">
        <v>42759</v>
      </c>
      <c r="E18267" s="749" t="s">
        <v>42760</v>
      </c>
      <c r="F18267" s="749" t="s">
        <v>42761</v>
      </c>
      <c r="G18267" s="749" t="s">
        <v>42762</v>
      </c>
      <c r="I18267" s="749" t="s">
        <v>52</v>
      </c>
      <c r="J18267" s="749" t="n">
        <v>104.58</v>
      </c>
    </row>
    <row collapsed="false" customFormat="false" customHeight="true" hidden="true" ht="12.75" outlineLevel="0" r="18268">
      <c r="A18268" s="749" t="s">
        <v>42764</v>
      </c>
      <c r="B18268" s="749" t="str">
        <f aca="false">C18268&amp;D18268&amp;E18268&amp;F18268&amp;G18268&amp;H18268</f>
        <v>IMPERMEABILIZACAO COM MANTA DE PVC,ESPESSURA 1,0MM,CONSUMO DE 1,10M2/M2,UNIDAS ENTRE SI POR SOLDA ELETRONICA OU TERMOFUSAO E COM ADESIVO A BASE DE PVC NOS PONTOS DE FIXACAO</v>
      </c>
      <c r="C18268" s="749" t="s">
        <v>42765</v>
      </c>
      <c r="D18268" s="749" t="s">
        <v>42766</v>
      </c>
      <c r="E18268" s="749" t="s">
        <v>42767</v>
      </c>
      <c r="I18268" s="749" t="s">
        <v>52</v>
      </c>
      <c r="J18268" s="749" t="n">
        <v>87.17</v>
      </c>
    </row>
    <row collapsed="false" customFormat="false" customHeight="true" hidden="true" ht="12.75" outlineLevel="0" r="18269">
      <c r="A18269" s="749" t="s">
        <v>42768</v>
      </c>
      <c r="B18269" s="749" t="str">
        <f aca="false">C18269&amp;D18269&amp;E18269&amp;F18269&amp;G18269&amp;H18269</f>
        <v>IMPERMEABILIZACAO COM MANTA DE PVC,ESPESSURA 1,0MM,CONSUMO DE 1,10M2/M2,UNIDAS ENTRE SI POR SOLDA ELETRONICA OU TERMOFUSAO E COM ADESIVO A BASE DE PVC NOS PONTOS DE FIXACAO</v>
      </c>
      <c r="C18269" s="749" t="s">
        <v>42765</v>
      </c>
      <c r="D18269" s="749" t="s">
        <v>42766</v>
      </c>
      <c r="E18269" s="749" t="s">
        <v>42767</v>
      </c>
      <c r="I18269" s="749" t="s">
        <v>52</v>
      </c>
      <c r="J18269" s="749" t="n">
        <v>81.96</v>
      </c>
    </row>
    <row collapsed="false" customFormat="false" customHeight="true" hidden="true" ht="12.75" outlineLevel="0" r="18270">
      <c r="A18270" s="749" t="s">
        <v>42769</v>
      </c>
      <c r="B18270" s="749" t="str">
        <f aca="false">C18270&amp;D18270&amp;E18270&amp;F18270&amp;G18270&amp;H18270</f>
        <v>IMPERMEABILIZACAO,NAO ADERIDA AO SUBSTRATO,COM MANTA DE PEAD,ESPESSURA MINIMA DE 2,00MM,CONSUMO DE 1,10M2/M2,UNIDAS ENTRE SI POR SOLDA ELETRONICA OU TERMOFUSAO E COM FIXACAO NOS PONTOS DE ARREMATE</v>
      </c>
      <c r="C18270" s="749" t="s">
        <v>42770</v>
      </c>
      <c r="D18270" s="749" t="s">
        <v>42771</v>
      </c>
      <c r="E18270" s="749" t="s">
        <v>42772</v>
      </c>
      <c r="F18270" s="749" t="s">
        <v>42773</v>
      </c>
      <c r="I18270" s="749" t="s">
        <v>52</v>
      </c>
      <c r="J18270" s="749" t="n">
        <v>76.83</v>
      </c>
    </row>
    <row collapsed="false" customFormat="false" customHeight="true" hidden="true" ht="12.75" outlineLevel="0" r="18271">
      <c r="A18271" s="749" t="s">
        <v>42774</v>
      </c>
      <c r="B18271" s="749" t="str">
        <f aca="false">C18271&amp;D18271&amp;E18271&amp;F18271&amp;G18271&amp;H18271</f>
        <v>IMPERMEABILIZACAO,NAO ADERIDA AO SUBSTRATO,COM MANTA DE PEAD,ESPESSURA MINIMA DE 2,00MM,CONSUMO DE 1,10M2/M2,UNIDAS ENTRE SI POR SOLDA ELETRONICA OU TERMOFUSAO E COM FIXACAO NOS PONTOS DE ARREMATE</v>
      </c>
      <c r="C18271" s="749" t="s">
        <v>42770</v>
      </c>
      <c r="D18271" s="749" t="s">
        <v>42771</v>
      </c>
      <c r="E18271" s="749" t="s">
        <v>42772</v>
      </c>
      <c r="F18271" s="749" t="s">
        <v>42773</v>
      </c>
      <c r="I18271" s="749" t="s">
        <v>52</v>
      </c>
      <c r="J18271" s="749" t="n">
        <v>71.15</v>
      </c>
    </row>
    <row collapsed="false" customFormat="false" customHeight="true" hidden="true" ht="12.75" outlineLevel="0" r="18272">
      <c r="A18272" s="749" t="s">
        <v>42775</v>
      </c>
      <c r="B18272" s="749" t="str">
        <f aca="false">C18272&amp;D18272&amp;E18272&amp;F18272&amp;G18272&amp;H18272</f>
        <v>IMPERMEABILIZACAO C/MEMBRANA PRE-FABRICADA,AUTO ADESIVA,RECOBERTA COM ALUMINIO FLEXIVEL,EM FORMA DE TIRAS DE 5, 10, 15,20, 30, 45, 90CM DE LARGURA,CONSUMO DE 1,05M2/M2</v>
      </c>
      <c r="C18272" s="749" t="s">
        <v>42776</v>
      </c>
      <c r="D18272" s="749" t="s">
        <v>42777</v>
      </c>
      <c r="E18272" s="749" t="s">
        <v>42778</v>
      </c>
      <c r="I18272" s="749" t="s">
        <v>52</v>
      </c>
      <c r="J18272" s="749" t="n">
        <v>56.49</v>
      </c>
    </row>
    <row collapsed="false" customFormat="false" customHeight="true" hidden="true" ht="12.75" outlineLevel="0" r="18273">
      <c r="A18273" s="749" t="s">
        <v>42779</v>
      </c>
      <c r="B18273" s="749" t="str">
        <f aca="false">C18273&amp;D18273&amp;E18273&amp;F18273&amp;G18273&amp;H18273</f>
        <v>IMPERMEABILIZACAO C/MEMBRANA PRE-FABRICADA,AUTO ADESIVA,RECOBERTA COM ALUMINIO FLEXIVEL,EM FORMA DE TIRAS DE 5, 10, 15,20, 30, 45, 90CM DE LARGURA,CONSUMO DE 1,05M2/M2</v>
      </c>
      <c r="C18273" s="749" t="s">
        <v>42776</v>
      </c>
      <c r="D18273" s="749" t="s">
        <v>42777</v>
      </c>
      <c r="E18273" s="749" t="s">
        <v>42778</v>
      </c>
      <c r="I18273" s="749" t="s">
        <v>52</v>
      </c>
      <c r="J18273" s="749" t="n">
        <v>52.23</v>
      </c>
    </row>
    <row collapsed="false" customFormat="false" customHeight="true" hidden="true" ht="12.75" outlineLevel="0" r="18274">
      <c r="A18274" s="749" t="s">
        <v>42780</v>
      </c>
      <c r="B18274" s="749" t="str">
        <f aca="false">C18274&amp;D18274&amp;E18274&amp;F18274&amp;G18274&amp;H18274</f>
        <v>IMPERMEABILIZACAO COM MANTA ASFALTICA PRE-FABRICADA,TIPO II-C EM FORMA DE TIRA DE 32CM DE LARGURA POR 10M DE COMPRIMENTO,ESPESSURA DE 3MM,CONSUMO DE 1,10M2/M2</v>
      </c>
      <c r="C18274" s="749" t="s">
        <v>42781</v>
      </c>
      <c r="D18274" s="749" t="s">
        <v>42782</v>
      </c>
      <c r="E18274" s="749" t="s">
        <v>42783</v>
      </c>
      <c r="I18274" s="749" t="s">
        <v>52</v>
      </c>
      <c r="J18274" s="749" t="n">
        <v>63.22</v>
      </c>
    </row>
    <row collapsed="false" customFormat="false" customHeight="true" hidden="true" ht="12.75" outlineLevel="0" r="18275">
      <c r="A18275" s="749" t="s">
        <v>42784</v>
      </c>
      <c r="B18275" s="749" t="str">
        <f aca="false">C18275&amp;D18275&amp;E18275&amp;F18275&amp;G18275&amp;H18275</f>
        <v>IMPERMEABILIZACAO COM MANTA ASFALTICA PRE-FABRICADA,TIPO II-C EM FORMA DE TIRA DE 32CM DE LARGURA POR 10M DE COMPRIMENTO,ESPESSURA DE 3MM,CONSUMO DE 1,10M2/M2</v>
      </c>
      <c r="C18275" s="749" t="s">
        <v>42781</v>
      </c>
      <c r="D18275" s="749" t="s">
        <v>42782</v>
      </c>
      <c r="E18275" s="749" t="s">
        <v>42783</v>
      </c>
      <c r="I18275" s="749" t="s">
        <v>52</v>
      </c>
      <c r="J18275" s="749" t="n">
        <v>58.95</v>
      </c>
    </row>
    <row collapsed="false" customFormat="false" customHeight="true" hidden="true" ht="51" outlineLevel="0" r="18276">
      <c r="A18276" s="749" t="s">
        <v>42785</v>
      </c>
      <c r="B18276" s="758" t="str">
        <f aca="false">C18276&amp;D18276&amp;E18276&amp;F18276&amp;G18276&amp;H18276</f>
        <v>IMPERMEABILIZACAO AREA EXPOSTA,C/EMULSAO ACRILICA PURA (NAOESTIRENADA),C/TEOR DE SOLIDOS ACIMA 60% APLICADOS EM QUATROOU MAIS DEMAOS ATE ATINGIR O CONSUMO 2KG/M2 E REFORCO C/TELA DE POLIESTER MALHA 2X2MM,SOBRE DUAS OU DEMAIS DEMAOS DE CIMENTO POLIMERICO,ATE ATINGIR CONSUMO 2,0KG/M2</v>
      </c>
      <c r="C18276" s="749" t="s">
        <v>42786</v>
      </c>
      <c r="D18276" s="749" t="s">
        <v>42787</v>
      </c>
      <c r="E18276" s="749" t="s">
        <v>42788</v>
      </c>
      <c r="F18276" s="749" t="s">
        <v>42789</v>
      </c>
      <c r="G18276" s="749" t="s">
        <v>42790</v>
      </c>
      <c r="I18276" s="749" t="s">
        <v>52</v>
      </c>
      <c r="J18276" s="749" t="n">
        <v>84.16</v>
      </c>
    </row>
    <row collapsed="false" customFormat="false" customHeight="true" hidden="true" ht="51" outlineLevel="0" r="18277">
      <c r="A18277" s="749" t="s">
        <v>42791</v>
      </c>
      <c r="B18277" s="758" t="str">
        <f aca="false">C18277&amp;D18277&amp;E18277&amp;F18277&amp;G18277&amp;H18277</f>
        <v>IMPERMEABILIZACAO AREA EXPOSTA,C/EMULSAO ACRILICA PURA (NAOESTIRENADA),C/TEOR DE SOLIDOS ACIMA 60% APLICADOS EM QUATROOU MAIS DEMAOS ATE ATINGIR O CONSUMO 2KG/M2 E REFORCO C/TELA DE POLIESTER MALHA 2X2MM,SOBRE DUAS OU DEMAIS DEMAOS DE CIMENTO POLIMERICO,ATE ATINGIR CONSUMO 2,0KG/M2</v>
      </c>
      <c r="C18277" s="749" t="s">
        <v>42786</v>
      </c>
      <c r="D18277" s="749" t="s">
        <v>42787</v>
      </c>
      <c r="E18277" s="749" t="s">
        <v>42788</v>
      </c>
      <c r="F18277" s="749" t="s">
        <v>42789</v>
      </c>
      <c r="G18277" s="749" t="s">
        <v>42790</v>
      </c>
      <c r="I18277" s="749" t="s">
        <v>52</v>
      </c>
      <c r="J18277" s="749" t="n">
        <v>78.48</v>
      </c>
    </row>
    <row collapsed="false" customFormat="false" customHeight="true" hidden="true" ht="51" outlineLevel="0" r="18278">
      <c r="A18278" s="749" t="s">
        <v>42792</v>
      </c>
      <c r="B18278" s="758" t="str">
        <f aca="false">C18278&amp;D18278&amp;E18278&amp;F18278&amp;G18278&amp;H18278</f>
        <v>IMPERMEABILIZACAO AREA EXPOSTA,C/EMULSAO ACRILICA ESTIRENADA,TEOR DE DIOXIDO TITANIO(EM MASSA)ACIMA 2,2% E APLICACAO EM6 OU DEMAIS DEMAOS ATE ATINGIR CONSUMO 3,5KG/M2 E REFORCO COM TELA DE POLIESTER MALHA 2X2MM,SOBRE DUAS OU DEMAIS DEMAOSDE CIMENTO POLIMERICO,ATE ATINGIR CONSUMO 2,00KG/M2</v>
      </c>
      <c r="C18278" s="749" t="s">
        <v>42793</v>
      </c>
      <c r="D18278" s="749" t="s">
        <v>42794</v>
      </c>
      <c r="E18278" s="749" t="s">
        <v>42795</v>
      </c>
      <c r="F18278" s="749" t="s">
        <v>42796</v>
      </c>
      <c r="G18278" s="749" t="s">
        <v>42797</v>
      </c>
      <c r="I18278" s="749" t="s">
        <v>52</v>
      </c>
      <c r="J18278" s="749" t="n">
        <v>121.74</v>
      </c>
    </row>
    <row collapsed="false" customFormat="false" customHeight="true" hidden="true" ht="51" outlineLevel="0" r="18279">
      <c r="A18279" s="749" t="s">
        <v>42798</v>
      </c>
      <c r="B18279" s="758" t="str">
        <f aca="false">C18279&amp;D18279&amp;E18279&amp;F18279&amp;G18279&amp;H18279</f>
        <v>IMPERMEABILIZACAO AREA EXPOSTA,C/EMULSAO ACRILICA ESTIRENADA,TEOR DE DIOXIDO TITANIO(EM MASSA)ACIMA 2,2% E APLICACAO EM6 OU DEMAIS DEMAOS ATE ATINGIR CONSUMO 3,5KG/M2 E REFORCO COM TELA DE POLIESTER MALHA 2X2MM,SOBRE DUAS OU DEMAIS DEMAOSDE CIMENTO POLIMERICO,ATE ATINGIR CONSUMO 2,00KG/M2</v>
      </c>
      <c r="C18279" s="749" t="s">
        <v>42793</v>
      </c>
      <c r="D18279" s="749" t="s">
        <v>42794</v>
      </c>
      <c r="E18279" s="749" t="s">
        <v>42795</v>
      </c>
      <c r="F18279" s="749" t="s">
        <v>42796</v>
      </c>
      <c r="G18279" s="749" t="s">
        <v>42797</v>
      </c>
      <c r="I18279" s="749" t="s">
        <v>52</v>
      </c>
      <c r="J18279" s="749" t="n">
        <v>115.82</v>
      </c>
    </row>
    <row collapsed="false" customFormat="false" customHeight="true" hidden="true" ht="12.75" outlineLevel="0" r="18280">
      <c r="A18280" s="749" t="s">
        <v>42799</v>
      </c>
      <c r="B18280" s="749" t="str">
        <f aca="false">C18280&amp;D18280&amp;E18280&amp;F18280&amp;G18280&amp;H18280</f>
        <v>IMPERMEABILIZACAO DE AREA EXPOSTA OU JUNTAS S/PROTECAO MECANICA E S/TRANSITO,USANDO MANTA ASFALTICA AUTOPROTEGIDA NA FACE EXTERNA C/UM FILME DE ALUMINIO,TIPO III-B C/ESPESSURA DE 3MM,APLICADA C/CHAMA DE MACARICO SOBRE PRIMER ASFALTICO,BASEAGUA OU SOLVENTE,C/CONSUMO 0,40KG/M2,INCLUSIVE ESTE</v>
      </c>
      <c r="C18280" s="749" t="s">
        <v>42800</v>
      </c>
      <c r="D18280" s="749" t="s">
        <v>42801</v>
      </c>
      <c r="E18280" s="749" t="s">
        <v>42802</v>
      </c>
      <c r="F18280" s="749" t="s">
        <v>42803</v>
      </c>
      <c r="G18280" s="749" t="s">
        <v>42804</v>
      </c>
      <c r="I18280" s="749" t="s">
        <v>52</v>
      </c>
      <c r="J18280" s="749" t="n">
        <v>61.57</v>
      </c>
    </row>
    <row collapsed="false" customFormat="false" customHeight="true" hidden="true" ht="12.75" outlineLevel="0" r="18281">
      <c r="A18281" s="749" t="s">
        <v>42805</v>
      </c>
      <c r="B18281" s="749" t="str">
        <f aca="false">C18281&amp;D18281&amp;E18281&amp;F18281&amp;G18281&amp;H18281</f>
        <v>IMPERMEABILIZACAO DE AREA EXPOSTA OU JUNTAS S/PROTECAO MECANICA E S/TRANSITO,USANDO MANTA ASFALTICA AUTOPROTEGIDA NA FACE EXTERNA C/UM FILME DE ALUMINIO,TIPO III-B C/ESPESSURA DE 3MM,APLICADA C/CHAMA DE MACARICO SOBRE PRIMER ASFALTICO,BASEAGUA OU SOLVENTE,C/CONSUMO 0,40KG/M2,INCLUSIVE ESTE</v>
      </c>
      <c r="C18281" s="749" t="s">
        <v>42800</v>
      </c>
      <c r="D18281" s="749" t="s">
        <v>42801</v>
      </c>
      <c r="E18281" s="749" t="s">
        <v>42802</v>
      </c>
      <c r="F18281" s="749" t="s">
        <v>42803</v>
      </c>
      <c r="G18281" s="749" t="s">
        <v>42804</v>
      </c>
      <c r="I18281" s="749" t="s">
        <v>52</v>
      </c>
      <c r="J18281" s="749" t="n">
        <v>57.31</v>
      </c>
    </row>
    <row collapsed="false" customFormat="false" customHeight="true" hidden="true" ht="12.75" outlineLevel="0" r="18282">
      <c r="A18282" s="749" t="s">
        <v>42806</v>
      </c>
      <c r="B18282" s="749" t="str">
        <f aca="false">C18282&amp;D18282&amp;E18282&amp;F18282&amp;G18282&amp;H18282</f>
        <v>IMPERMEABILIZACAO AREA EXPOSTA,S/PROTECAO MECANICA E S/TRANSITO,USANDO MANTA ASFALTICA AUTOPROTEGIDA NA FACE EXTERNA C/UM FILME DE ALUMINIO,TIPO III-B ESP.4MM,APLICADA COM CHAMA DE MACARICO SOBRE PRIMER ASFALTICO,BASE AGUA OU SOLVENTE,CONSUMO DE 0,40KG/M2,INCLUSIVE ESTE</v>
      </c>
      <c r="C18282" s="749" t="s">
        <v>42807</v>
      </c>
      <c r="D18282" s="749" t="s">
        <v>42808</v>
      </c>
      <c r="E18282" s="749" t="s">
        <v>42809</v>
      </c>
      <c r="F18282" s="749" t="s">
        <v>42810</v>
      </c>
      <c r="G18282" s="749" t="s">
        <v>42811</v>
      </c>
      <c r="I18282" s="749" t="s">
        <v>52</v>
      </c>
      <c r="J18282" s="749" t="n">
        <v>63.12</v>
      </c>
    </row>
    <row collapsed="false" customFormat="false" customHeight="true" hidden="true" ht="12.75" outlineLevel="0" r="18283">
      <c r="A18283" s="749" t="s">
        <v>42812</v>
      </c>
      <c r="B18283" s="749" t="str">
        <f aca="false">C18283&amp;D18283&amp;E18283&amp;F18283&amp;G18283&amp;H18283</f>
        <v>IMPERMEABILIZACAO AREA EXPOSTA,S/PROTECAO MECANICA E S/TRANSITO,USANDO MANTA ASFALTICA AUTOPROTEGIDA NA FACE EXTERNA C/UM FILME DE ALUMINIO,TIPO III-B ESP.4MM,APLICADA COM CHAMA DE MACARICO SOBRE PRIMER ASFALTICO,BASE AGUA OU SOLVENTE,CONSUMO DE 0,40KG/M2,INCLUSIVE ESTE</v>
      </c>
      <c r="C18283" s="749" t="s">
        <v>42807</v>
      </c>
      <c r="D18283" s="749" t="s">
        <v>42808</v>
      </c>
      <c r="E18283" s="749" t="s">
        <v>42809</v>
      </c>
      <c r="F18283" s="749" t="s">
        <v>42810</v>
      </c>
      <c r="G18283" s="749" t="s">
        <v>42811</v>
      </c>
      <c r="I18283" s="749" t="s">
        <v>52</v>
      </c>
      <c r="J18283" s="749" t="n">
        <v>58.86</v>
      </c>
    </row>
    <row collapsed="false" customFormat="false" customHeight="true" hidden="true" ht="12.75" outlineLevel="0" r="18284">
      <c r="A18284" s="749" t="s">
        <v>42813</v>
      </c>
      <c r="B18284" s="749" t="str">
        <f aca="false">C18284&amp;D18284&amp;E18284&amp;F18284&amp;G18284&amp;H18284</f>
        <v>IMPERMEABILIZACAO DE AREA EXPOSTA,S/PROTECAO MECANICA E S/TRANSITO,USANDO MANTA ASFALTICA AUTOPROTEGIDA NA FACE EXTERNAC/UM FILME DE ALUMINIO,TIPO II-B COM ESPESSURA DE 3MM,APLICADA C/CHAMA DE MACARICO SOBRE PRIMER ASFALTICO,BASE AGUA OU SOLVENTE,COM CONSUMO DE 0,40KG/M2,INCLUSIVE ESTE</v>
      </c>
      <c r="C18284" s="749" t="s">
        <v>42814</v>
      </c>
      <c r="D18284" s="749" t="s">
        <v>42815</v>
      </c>
      <c r="E18284" s="749" t="s">
        <v>42816</v>
      </c>
      <c r="F18284" s="749" t="s">
        <v>42817</v>
      </c>
      <c r="G18284" s="749" t="s">
        <v>42818</v>
      </c>
      <c r="I18284" s="749" t="s">
        <v>52</v>
      </c>
      <c r="J18284" s="749" t="n">
        <v>58.38</v>
      </c>
    </row>
    <row collapsed="false" customFormat="false" customHeight="true" hidden="true" ht="12.75" outlineLevel="0" r="18285">
      <c r="A18285" s="749" t="s">
        <v>42819</v>
      </c>
      <c r="B18285" s="749" t="str">
        <f aca="false">C18285&amp;D18285&amp;E18285&amp;F18285&amp;G18285&amp;H18285</f>
        <v>IMPERMEABILIZACAO DE AREA EXPOSTA,S/PROTECAO MECANICA E S/TRANSITO,USANDO MANTA ASFALTICA AUTOPROTEGIDA NA FACE EXTERNAC/UM FILME DE ALUMINIO,TIPO II-B COM ESPESSURA DE 3MM,APLICADA C/CHAMA DE MACARICO SOBRE PRIMER ASFALTICO,BASE AGUA OU SOLVENTE,COM CONSUMO DE 0,40KG/M2,INCLUSIVE ESTE</v>
      </c>
      <c r="C18285" s="749" t="s">
        <v>42814</v>
      </c>
      <c r="D18285" s="749" t="s">
        <v>42815</v>
      </c>
      <c r="E18285" s="749" t="s">
        <v>42816</v>
      </c>
      <c r="F18285" s="749" t="s">
        <v>42817</v>
      </c>
      <c r="G18285" s="749" t="s">
        <v>42818</v>
      </c>
      <c r="I18285" s="749" t="s">
        <v>52</v>
      </c>
      <c r="J18285" s="749" t="n">
        <v>54.12</v>
      </c>
    </row>
    <row collapsed="false" customFormat="false" customHeight="true" hidden="true" ht="12.75" outlineLevel="0" r="18286">
      <c r="A18286" s="749" t="s">
        <v>42820</v>
      </c>
      <c r="B18286" s="749" t="str">
        <f aca="false">C18286&amp;D18286&amp;E18286&amp;F18286&amp;G18286&amp;H18286</f>
        <v>IMPERMEABILIZACAO DE AREA EXPOSTA,S/PROTECAO MECANICA E S/TRANSITO,USANDO MANTA ASFALTICA AUTOPROTEGIDA NA FACE EXTERNAC/UM FILME DE ALUMINIO,TIPO II-B COM ESPESSURA DE 4MM,APLICADA COM CHAMA DE MACARICO SOBRE PRIMER ASFALTICO,BASE AGUA OU SOLVENTE,COM CONSUMO DE 0,40KG/M2,INCLUSIVE ESTE</v>
      </c>
      <c r="C18286" s="749" t="s">
        <v>42814</v>
      </c>
      <c r="D18286" s="749" t="s">
        <v>42815</v>
      </c>
      <c r="E18286" s="749" t="s">
        <v>42821</v>
      </c>
      <c r="F18286" s="749" t="s">
        <v>42822</v>
      </c>
      <c r="G18286" s="749" t="s">
        <v>42823</v>
      </c>
      <c r="I18286" s="749" t="s">
        <v>52</v>
      </c>
      <c r="J18286" s="749" t="n">
        <v>60.96</v>
      </c>
    </row>
    <row collapsed="false" customFormat="false" customHeight="true" hidden="true" ht="12.75" outlineLevel="0" r="18287">
      <c r="A18287" s="749" t="s">
        <v>42824</v>
      </c>
      <c r="B18287" s="749" t="str">
        <f aca="false">C18287&amp;D18287&amp;E18287&amp;F18287&amp;G18287&amp;H18287</f>
        <v>IMPERMEABILIZACAO DE AREA EXPOSTA,S/PROTECAO MECANICA E S/TRANSITO,USANDO MANTA ASFALTICA AUTOPROTEGIDA NA FACE EXTERNAC/UM FILME DE ALUMINIO,TIPO II-B COM ESPESSURA DE 4MM,APLICADA COM CHAMA DE MACARICO SOBRE PRIMER ASFALTICO,BASE AGUA OU SOLVENTE,COM CONSUMO DE 0,40KG/M2,INCLUSIVE ESTE</v>
      </c>
      <c r="C18287" s="749" t="s">
        <v>42814</v>
      </c>
      <c r="D18287" s="749" t="s">
        <v>42815</v>
      </c>
      <c r="E18287" s="749" t="s">
        <v>42821</v>
      </c>
      <c r="F18287" s="749" t="s">
        <v>42822</v>
      </c>
      <c r="G18287" s="749" t="s">
        <v>42823</v>
      </c>
      <c r="I18287" s="749" t="s">
        <v>52</v>
      </c>
      <c r="J18287" s="749" t="n">
        <v>56.69</v>
      </c>
    </row>
    <row collapsed="false" customFormat="false" customHeight="true" hidden="true" ht="12.75" outlineLevel="0" r="18288">
      <c r="A18288" s="749" t="s">
        <v>42825</v>
      </c>
      <c r="B18288" s="749" t="str">
        <f aca="false">C18288&amp;D18288&amp;E18288&amp;F18288&amp;G18288&amp;H18288</f>
        <v>IMPERMEABILIZACAO AREA EXPOSTA MANTA BASE ASFALTO MODIFICADO C/POLIMEROS,AUTOPROTEGIDA FACE EXTERNA ESCAMAS ARDOSIA OU GRANULOS MINERAIS,TIPO III-B ESP.3MM,ATINGINDO APROXIMADAMENTE 4MM CAMADA ARDOSIA,CONS.MIN.1,20M2/M2,VERDE OU CINZA,APLICADA CHAMA MACARICO,S/PRIMER ASFALTICO,BASE AGUA/SOLVENTE,CONS.0,40KG/M2,INCLUSIVE ESTE</v>
      </c>
      <c r="C18288" s="749" t="s">
        <v>42826</v>
      </c>
      <c r="D18288" s="749" t="s">
        <v>42827</v>
      </c>
      <c r="E18288" s="749" t="s">
        <v>42828</v>
      </c>
      <c r="F18288" s="749" t="s">
        <v>42829</v>
      </c>
      <c r="G18288" s="749" t="s">
        <v>42830</v>
      </c>
      <c r="H18288" s="749" t="s">
        <v>42831</v>
      </c>
      <c r="I18288" s="749" t="s">
        <v>52</v>
      </c>
      <c r="J18288" s="749" t="n">
        <v>74.7</v>
      </c>
    </row>
    <row collapsed="false" customFormat="false" customHeight="true" hidden="true" ht="12.75" outlineLevel="0" r="18289">
      <c r="A18289" s="749" t="s">
        <v>42832</v>
      </c>
      <c r="B18289" s="749" t="str">
        <f aca="false">C18289&amp;D18289&amp;E18289&amp;F18289&amp;G18289&amp;H18289</f>
        <v>IMPERMEABILIZACAO AREA EXPOSTA MANTA BASE ASFALTO MODIFICADO C/POLIMEROS,AUTOPROTEGIDA FACE EXTERNA ESCAMAS ARDOSIA OU GRANULOS MINERAIS,TIPO III-B ESP.3MM,ATINGINDO APROXIMADAMENTE 4MM CAMADA ARDOSIA,CONS.MIN.1,20M2/M2,VERDE OU CINZA,APLICADA CHAMA MACARICO,S/PRIMER ASFALTICO,BASE AGUA/SOLVENTE,CONS.0,40KG/M2,INCLUSIVE ESTE</v>
      </c>
      <c r="C18289" s="749" t="s">
        <v>42826</v>
      </c>
      <c r="D18289" s="749" t="s">
        <v>42827</v>
      </c>
      <c r="E18289" s="749" t="s">
        <v>42828</v>
      </c>
      <c r="F18289" s="749" t="s">
        <v>42829</v>
      </c>
      <c r="G18289" s="749" t="s">
        <v>42830</v>
      </c>
      <c r="H18289" s="749" t="s">
        <v>42831</v>
      </c>
      <c r="I18289" s="749" t="s">
        <v>52</v>
      </c>
      <c r="J18289" s="749" t="n">
        <v>70.43</v>
      </c>
    </row>
    <row collapsed="false" customFormat="false" customHeight="true" hidden="true" ht="12.75" outlineLevel="0" r="18290">
      <c r="A18290" s="749" t="s">
        <v>42833</v>
      </c>
      <c r="B18290" s="749" t="str">
        <f aca="false">C18290&amp;D18290&amp;E18290&amp;F18290&amp;G18290&amp;H18290</f>
        <v>IMPERMEABILIZACAO AREA EXPOSTA DUPLA MANTA ASFALTO MODIFICADO C/POLIMEROS,1ª MANTA,TIPO III-B ESP.4MM,CONS.MINIMO 1,15M2/M2,CHAMA MACARICO,S/PRIMER ASFALTICO,BASE AGUA OU SOLVENTE,CONS.0,40KG/M2,INCL.ESTE,2ª MANTA AUTOPROTEGIDA FACE EXT.ESCAMAS ARDOSIA/GRANULOS MINERAIS,TIPO III-B,ESP.3MM,APROX.4MM,CONS.1,20M2/M2</v>
      </c>
      <c r="C18290" s="749" t="s">
        <v>42834</v>
      </c>
      <c r="D18290" s="749" t="s">
        <v>42835</v>
      </c>
      <c r="E18290" s="749" t="s">
        <v>42836</v>
      </c>
      <c r="F18290" s="749" t="s">
        <v>42837</v>
      </c>
      <c r="G18290" s="749" t="s">
        <v>42838</v>
      </c>
      <c r="H18290" s="749" t="s">
        <v>42839</v>
      </c>
      <c r="I18290" s="749" t="s">
        <v>52</v>
      </c>
      <c r="J18290" s="749" t="n">
        <v>115.95</v>
      </c>
    </row>
    <row collapsed="false" customFormat="false" customHeight="true" hidden="true" ht="12.75" outlineLevel="0" r="18291">
      <c r="A18291" s="749" t="s">
        <v>42840</v>
      </c>
      <c r="B18291" s="749" t="str">
        <f aca="false">C18291&amp;D18291&amp;E18291&amp;F18291&amp;G18291&amp;H18291</f>
        <v>IMPERMEABILIZACAO AREA EXPOSTA DUPLA MANTA ASFALTO MODIFICADO C/POLIMEROS,1ª MANTA,TIPO III-B ESP.4MM,CONS.MINIMO 1,15M2/M2,CHAMA MACARICO,S/PRIMER ASFALTICO,BASE AGUA OU SOLVENTE,CONS.0,40KG/M2,INCL.ESTE,2ª MANTA AUTOPROTEGIDA FACE EXT.ESCAMAS ARDOSIA/GRANULOS MINERAIS,TIPO III-B,ESP.3MM,APROX.4MM,CONS.1,20M2/M2</v>
      </c>
      <c r="C18291" s="749" t="s">
        <v>42834</v>
      </c>
      <c r="D18291" s="749" t="s">
        <v>42835</v>
      </c>
      <c r="E18291" s="749" t="s">
        <v>42836</v>
      </c>
      <c r="F18291" s="749" t="s">
        <v>42837</v>
      </c>
      <c r="G18291" s="749" t="s">
        <v>42838</v>
      </c>
      <c r="H18291" s="749" t="s">
        <v>42839</v>
      </c>
      <c r="I18291" s="749" t="s">
        <v>52</v>
      </c>
      <c r="J18291" s="749" t="n">
        <v>110.73</v>
      </c>
    </row>
    <row collapsed="false" customFormat="false" customHeight="true" hidden="true" ht="12.75" outlineLevel="0" r="18292">
      <c r="A18292" s="749" t="s">
        <v>42841</v>
      </c>
      <c r="B18292" s="749" t="str">
        <f aca="false">C18292&amp;D18292&amp;E18292&amp;F18292&amp;G18292&amp;H18292</f>
        <v>IMPERMEABILIZACAO DUPLA MANTA BASE ASFALTO MODIFICADO C/POLIMEROS ELASTOMERICOS,TIPO III-A,AMBAS ESP.3,00MM,CONSUMO MINIMO 1,15M2/M2 P/CADA MANTA,APLIC.COLAGEM A QUENTE(CAQ)P/SUBSTRATO HORIZONT./VERT.C/ASFALTO MODIFICADO,TIPO II,CONSUMO 3,00KG/M2,PARA CADA CALAGEM DE MANTA,S/PRIMER ASFALTICO,BASE AGUA OU SOLVENTE,CONS.0,40KG/M2</v>
      </c>
      <c r="C18292" s="749" t="s">
        <v>42842</v>
      </c>
      <c r="D18292" s="749" t="s">
        <v>42843</v>
      </c>
      <c r="E18292" s="749" t="s">
        <v>42844</v>
      </c>
      <c r="F18292" s="749" t="s">
        <v>42845</v>
      </c>
      <c r="G18292" s="749" t="s">
        <v>42846</v>
      </c>
      <c r="H18292" s="749" t="s">
        <v>42847</v>
      </c>
      <c r="I18292" s="749" t="s">
        <v>52</v>
      </c>
      <c r="J18292" s="749" t="n">
        <v>135.48</v>
      </c>
    </row>
    <row collapsed="false" customFormat="false" customHeight="true" hidden="true" ht="12.75" outlineLevel="0" r="18293">
      <c r="A18293" s="749" t="s">
        <v>42848</v>
      </c>
      <c r="B18293" s="749" t="str">
        <f aca="false">C18293&amp;D18293&amp;E18293&amp;F18293&amp;G18293&amp;H18293</f>
        <v>IMPERMEABILIZACAO DUPLA MANTA BASE ASFALTO MODIFICADO C/POLIMEROS ELASTOMERICOS,TIPO III-A,AMBAS ESP.3,00MM,CONSUMO MINIMO 1,15M2/M2 P/CADA MANTA,APLIC.COLAGEM A QUENTE(CAQ)P/SUBSTRATO HORIZONT./VERT.C/ASFALTO MODIFICADO,TIPO II,CONSUMO 3,00KG/M2,PARA CADA CALAGEM DE MANTA,S/PRIMER ASFALTICO,BASE AGUA OU SOLVENTE,CONS.0,40KG/M2</v>
      </c>
      <c r="C18293" s="749" t="s">
        <v>42842</v>
      </c>
      <c r="D18293" s="749" t="s">
        <v>42843</v>
      </c>
      <c r="E18293" s="749" t="s">
        <v>42844</v>
      </c>
      <c r="F18293" s="749" t="s">
        <v>42845</v>
      </c>
      <c r="G18293" s="749" t="s">
        <v>42846</v>
      </c>
      <c r="H18293" s="749" t="s">
        <v>42847</v>
      </c>
      <c r="I18293" s="749" t="s">
        <v>52</v>
      </c>
      <c r="J18293" s="749" t="n">
        <v>129.56</v>
      </c>
    </row>
    <row collapsed="false" customFormat="false" customHeight="true" hidden="true" ht="63.75" outlineLevel="0" r="18294">
      <c r="A18294" s="749" t="s">
        <v>42849</v>
      </c>
      <c r="B18294" s="758" t="str">
        <f aca="false">C18294&amp;D18294&amp;E18294&amp;F18294&amp;G18294&amp;H18294</f>
        <v>IMPERMEABILIZACAO DE RESERVATORIO AGUA POTAVEL,TANQUE/PISCINA EM CONCRETO,ENTERRADOS NAO SUJEITO A LENCOL FREATICO,4 DEMAOS SUCESSIVAS CIMENTO CRISTALIZANTE PENETRACAO OSMOTICA,CONS.1KG/M2/DEMAO,MISTURADO EMULSAO ADESIVA ACRILICA,CONS.0,20L/M2/DEMAO,INCLUSIVE TRAT.CONCRETO E LIXAMENTO OU HIDROJAT.PARA RETIRADA DAS REBARBAS</v>
      </c>
      <c r="C18294" s="749" t="s">
        <v>42850</v>
      </c>
      <c r="D18294" s="749" t="s">
        <v>42851</v>
      </c>
      <c r="E18294" s="749" t="s">
        <v>42852</v>
      </c>
      <c r="F18294" s="749" t="s">
        <v>42853</v>
      </c>
      <c r="G18294" s="749" t="s">
        <v>42854</v>
      </c>
      <c r="H18294" s="749" t="s">
        <v>42855</v>
      </c>
      <c r="I18294" s="749" t="s">
        <v>52</v>
      </c>
      <c r="J18294" s="749" t="n">
        <v>62.49</v>
      </c>
    </row>
    <row collapsed="false" customFormat="false" customHeight="true" hidden="true" ht="63.75" outlineLevel="0" r="18295">
      <c r="A18295" s="749" t="s">
        <v>42856</v>
      </c>
      <c r="B18295" s="758" t="str">
        <f aca="false">C18295&amp;D18295&amp;E18295&amp;F18295&amp;G18295&amp;H18295</f>
        <v>IMPERMEABILIZACAO DE RESERVATORIO AGUA POTAVEL,TANQUE/PISCINA EM CONCRETO,ENTERRADOS NAO SUJEITO A LENCOL FREATICO,4 DEMAOS SUCESSIVAS CIMENTO CRISTALIZANTE PENETRACAO OSMOTICA,CONS.1KG/M2/DEMAO,MISTURADO EMULSAO ADESIVA ACRILICA,CONS.0,20L/M2/DEMAO,INCLUSIVE TRAT.CONCRETO E LIXAMENTO OU HIDROJAT.PARA RETIRADA DAS REBARBAS</v>
      </c>
      <c r="C18295" s="749" t="s">
        <v>42850</v>
      </c>
      <c r="D18295" s="749" t="s">
        <v>42851</v>
      </c>
      <c r="E18295" s="749" t="s">
        <v>42852</v>
      </c>
      <c r="F18295" s="749" t="s">
        <v>42853</v>
      </c>
      <c r="G18295" s="749" t="s">
        <v>42854</v>
      </c>
      <c r="H18295" s="749" t="s">
        <v>42855</v>
      </c>
      <c r="I18295" s="749" t="s">
        <v>52</v>
      </c>
      <c r="J18295" s="749" t="n">
        <v>56.54</v>
      </c>
    </row>
    <row collapsed="false" customFormat="false" customHeight="true" hidden="true" ht="63.75" outlineLevel="0" r="18296">
      <c r="A18296" s="749" t="s">
        <v>42857</v>
      </c>
      <c r="B18296" s="758" t="str">
        <f aca="false">C18296&amp;D18296&amp;E18296&amp;F18296&amp;G18296&amp;H18296</f>
        <v>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v>
      </c>
      <c r="C18296" s="749" t="s">
        <v>42850</v>
      </c>
      <c r="D18296" s="749" t="s">
        <v>42858</v>
      </c>
      <c r="E18296" s="749" t="s">
        <v>42859</v>
      </c>
      <c r="F18296" s="749" t="s">
        <v>42860</v>
      </c>
      <c r="G18296" s="749" t="s">
        <v>42861</v>
      </c>
      <c r="H18296" s="749" t="s">
        <v>42862</v>
      </c>
      <c r="I18296" s="749" t="s">
        <v>52</v>
      </c>
      <c r="J18296" s="749" t="n">
        <v>80.6</v>
      </c>
    </row>
    <row collapsed="false" customFormat="false" customHeight="true" hidden="true" ht="63.75" outlineLevel="0" r="18297">
      <c r="A18297" s="749" t="s">
        <v>42863</v>
      </c>
      <c r="B18297" s="758" t="str">
        <f aca="false">C18297&amp;D18297&amp;E18297&amp;F18297&amp;G18297&amp;H18297</f>
        <v>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v>
      </c>
      <c r="C18297" s="749" t="s">
        <v>42850</v>
      </c>
      <c r="D18297" s="749" t="s">
        <v>42858</v>
      </c>
      <c r="E18297" s="749" t="s">
        <v>42859</v>
      </c>
      <c r="F18297" s="749" t="s">
        <v>42860</v>
      </c>
      <c r="G18297" s="749" t="s">
        <v>42861</v>
      </c>
      <c r="H18297" s="749" t="s">
        <v>42862</v>
      </c>
      <c r="I18297" s="749" t="s">
        <v>52</v>
      </c>
      <c r="J18297" s="749" t="n">
        <v>74.56</v>
      </c>
    </row>
    <row collapsed="false" customFormat="false" customHeight="true" hidden="true" ht="51" outlineLevel="0" r="18298">
      <c r="A18298" s="749" t="s">
        <v>42864</v>
      </c>
      <c r="B18298" s="758" t="str">
        <f aca="false">C18298&amp;D18298&amp;E18298&amp;F18298&amp;G18298&amp;H18298</f>
        <v>IMPERMEABILIZANTE DE RESERVATORIO DE AGUA POTAVEL,TANQUE/PISCINA EM CONCRETO ENTERRADO,SUJEITO A LENCOL FREATICO E PRESSAO POSITIVA,SISTEMA DE CRISTALIZACAO COMPOSTO DE 3 PRODUTOSE BASE MINERAL,QUE PENETRAM PROFUNDAMENTE POR EFEITO DE OSMOSE</v>
      </c>
      <c r="C18298" s="749" t="s">
        <v>42865</v>
      </c>
      <c r="D18298" s="749" t="s">
        <v>42866</v>
      </c>
      <c r="E18298" s="749" t="s">
        <v>42867</v>
      </c>
      <c r="F18298" s="749" t="s">
        <v>42868</v>
      </c>
      <c r="G18298" s="749" t="s">
        <v>42869</v>
      </c>
      <c r="I18298" s="749" t="s">
        <v>52</v>
      </c>
      <c r="J18298" s="749" t="n">
        <v>78.02</v>
      </c>
    </row>
    <row collapsed="false" customFormat="false" customHeight="true" hidden="true" ht="51" outlineLevel="0" r="18299">
      <c r="A18299" s="749" t="s">
        <v>42870</v>
      </c>
      <c r="B18299" s="758" t="str">
        <f aca="false">C18299&amp;D18299&amp;E18299&amp;F18299&amp;G18299&amp;H18299</f>
        <v>IMPERMEABILIZANTE DE RESERVATORIO DE AGUA POTAVEL,TANQUE/PISCINA EM CONCRETO ENTERRADO,SUJEITO A LENCOL FREATICO E PRESSAO POSITIVA,SISTEMA DE CRISTALIZACAO COMPOSTO DE 3 PRODUTOSE BASE MINERAL,QUE PENETRAM PROFUNDAMENTE POR EFEITO DE OSMOSE</v>
      </c>
      <c r="C18299" s="749" t="s">
        <v>42865</v>
      </c>
      <c r="D18299" s="749" t="s">
        <v>42866</v>
      </c>
      <c r="E18299" s="749" t="s">
        <v>42867</v>
      </c>
      <c r="F18299" s="749" t="s">
        <v>42868</v>
      </c>
      <c r="G18299" s="749" t="s">
        <v>42869</v>
      </c>
      <c r="I18299" s="749" t="s">
        <v>52</v>
      </c>
      <c r="J18299" s="749" t="n">
        <v>72.46</v>
      </c>
    </row>
    <row collapsed="false" customFormat="false" customHeight="true" hidden="true" ht="12.75" outlineLevel="0" r="18300">
      <c r="A18300" s="749" t="s">
        <v>42871</v>
      </c>
      <c r="B18300" s="749" t="str">
        <f aca="false">C18300&amp;D18300&amp;E18300&amp;F18300&amp;G18300&amp;H18300</f>
        <v>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 CAPILARIDADES</v>
      </c>
      <c r="C18300" s="749" t="s">
        <v>42872</v>
      </c>
      <c r="D18300" s="749" t="s">
        <v>42873</v>
      </c>
      <c r="E18300" s="749" t="s">
        <v>42874</v>
      </c>
      <c r="F18300" s="749" t="s">
        <v>42875</v>
      </c>
      <c r="G18300" s="749" t="s">
        <v>42876</v>
      </c>
      <c r="H18300" s="749" t="s">
        <v>42877</v>
      </c>
      <c r="I18300" s="749" t="s">
        <v>52</v>
      </c>
      <c r="J18300" s="749" t="n">
        <v>64</v>
      </c>
    </row>
    <row collapsed="false" customFormat="false" customHeight="true" hidden="true" ht="12.75" outlineLevel="0" r="18301">
      <c r="A18301" s="749" t="s">
        <v>42878</v>
      </c>
      <c r="B18301" s="749" t="str">
        <f aca="false">C18301&amp;D18301&amp;E18301&amp;F18301&amp;G18301&amp;H18301</f>
        <v>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 CAPILARIDADES</v>
      </c>
      <c r="C18301" s="749" t="s">
        <v>42872</v>
      </c>
      <c r="D18301" s="749" t="s">
        <v>42873</v>
      </c>
      <c r="E18301" s="749" t="s">
        <v>42874</v>
      </c>
      <c r="F18301" s="749" t="s">
        <v>42875</v>
      </c>
      <c r="G18301" s="749" t="s">
        <v>42876</v>
      </c>
      <c r="H18301" s="749" t="s">
        <v>42877</v>
      </c>
      <c r="I18301" s="749" t="s">
        <v>52</v>
      </c>
      <c r="J18301" s="749" t="n">
        <v>58.43</v>
      </c>
    </row>
    <row collapsed="false" customFormat="false" customHeight="true" hidden="true" ht="63.75" outlineLevel="0" r="18302">
      <c r="A18302" s="749" t="s">
        <v>42879</v>
      </c>
      <c r="B18302" s="758" t="str">
        <f aca="false">C18302&amp;D18302&amp;E18302&amp;F18302&amp;G18302&amp;H18302</f>
        <v>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v>
      </c>
      <c r="C18302" s="749" t="s">
        <v>42880</v>
      </c>
      <c r="D18302" s="749" t="s">
        <v>42881</v>
      </c>
      <c r="E18302" s="749" t="s">
        <v>42882</v>
      </c>
      <c r="F18302" s="749" t="s">
        <v>42883</v>
      </c>
      <c r="G18302" s="749" t="s">
        <v>42884</v>
      </c>
      <c r="H18302" s="749" t="s">
        <v>42885</v>
      </c>
      <c r="I18302" s="749" t="s">
        <v>52</v>
      </c>
      <c r="J18302" s="749" t="n">
        <v>64.02</v>
      </c>
    </row>
    <row collapsed="false" customFormat="false" customHeight="true" hidden="true" ht="63.75" outlineLevel="0" r="18303">
      <c r="A18303" s="749" t="s">
        <v>42886</v>
      </c>
      <c r="B18303" s="758" t="str">
        <f aca="false">C18303&amp;D18303&amp;E18303&amp;F18303&amp;G18303&amp;H18303</f>
        <v>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v>
      </c>
      <c r="C18303" s="749" t="s">
        <v>42880</v>
      </c>
      <c r="D18303" s="749" t="s">
        <v>42881</v>
      </c>
      <c r="E18303" s="749" t="s">
        <v>42882</v>
      </c>
      <c r="F18303" s="749" t="s">
        <v>42883</v>
      </c>
      <c r="G18303" s="749" t="s">
        <v>42884</v>
      </c>
      <c r="H18303" s="749" t="s">
        <v>42885</v>
      </c>
      <c r="I18303" s="749" t="s">
        <v>52</v>
      </c>
      <c r="J18303" s="749" t="n">
        <v>57.09</v>
      </c>
    </row>
    <row collapsed="false" customFormat="false" customHeight="true" hidden="true" ht="63.75" outlineLevel="0" r="18304">
      <c r="A18304" s="749" t="s">
        <v>42887</v>
      </c>
      <c r="B18304" s="758" t="str">
        <f aca="false">C18304&amp;D18304&amp;E18304&amp;F18304&amp;G18304&amp;H18304</f>
        <v>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v>
      </c>
      <c r="C18304" s="749" t="s">
        <v>42888</v>
      </c>
      <c r="D18304" s="749" t="s">
        <v>42889</v>
      </c>
      <c r="E18304" s="749" t="s">
        <v>42890</v>
      </c>
      <c r="F18304" s="749" t="s">
        <v>42891</v>
      </c>
      <c r="G18304" s="749" t="s">
        <v>42892</v>
      </c>
      <c r="I18304" s="749" t="s">
        <v>52</v>
      </c>
      <c r="J18304" s="749" t="n">
        <v>85.9</v>
      </c>
    </row>
    <row collapsed="false" customFormat="false" customHeight="true" hidden="true" ht="63.75" outlineLevel="0" r="18305">
      <c r="A18305" s="749" t="s">
        <v>42893</v>
      </c>
      <c r="B18305" s="758" t="str">
        <f aca="false">C18305&amp;D18305&amp;E18305&amp;F18305&amp;G18305&amp;H18305</f>
        <v>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v>
      </c>
      <c r="C18305" s="749" t="s">
        <v>42888</v>
      </c>
      <c r="D18305" s="749" t="s">
        <v>42889</v>
      </c>
      <c r="E18305" s="749" t="s">
        <v>42890</v>
      </c>
      <c r="F18305" s="749" t="s">
        <v>42891</v>
      </c>
      <c r="G18305" s="749" t="s">
        <v>42892</v>
      </c>
      <c r="I18305" s="749" t="s">
        <v>52</v>
      </c>
      <c r="J18305" s="749" t="n">
        <v>80.34</v>
      </c>
    </row>
    <row collapsed="false" customFormat="false" customHeight="true" hidden="true" ht="51" outlineLevel="0" r="18306">
      <c r="A18306" s="749" t="s">
        <v>42894</v>
      </c>
      <c r="B18306" s="758" t="str">
        <f aca="false">C18306&amp;D18306&amp;E18306&amp;F18306&amp;G18306&amp;H18306</f>
        <v>IMPERMEABILIZACAO DE RESERVATORIO PARA AGUA POTAVEL OU PISCINA ELEVADA OU APOIADA,NAO SUJEITO LENCOL FREATICO,S/PRESSAONEGATIVA,EMPREGANDO 2 DEMAOS CIMENTO POLIMERICO,CONSUMO 1KG/M2/DEMAO,APLICACAO MEMBRANA COM POLIMERO ACRILICO COM OU SEM CIMENTO,CONSUMO DE 3/6KG/M2,ESTRUTURA COM TELA POLIESTER 2X2MM,ENTRE DEMAOS</v>
      </c>
      <c r="C18306" s="749" t="s">
        <v>42895</v>
      </c>
      <c r="D18306" s="749" t="s">
        <v>42896</v>
      </c>
      <c r="E18306" s="749" t="s">
        <v>42897</v>
      </c>
      <c r="F18306" s="749" t="s">
        <v>42898</v>
      </c>
      <c r="G18306" s="749" t="s">
        <v>42899</v>
      </c>
      <c r="H18306" s="749" t="s">
        <v>42900</v>
      </c>
      <c r="I18306" s="749" t="s">
        <v>52</v>
      </c>
      <c r="J18306" s="749" t="n">
        <v>68.63</v>
      </c>
    </row>
    <row collapsed="false" customFormat="false" customHeight="true" hidden="true" ht="51" outlineLevel="0" r="18307">
      <c r="A18307" s="749" t="s">
        <v>42901</v>
      </c>
      <c r="B18307" s="758" t="str">
        <f aca="false">C18307&amp;D18307&amp;E18307&amp;F18307&amp;G18307&amp;H18307</f>
        <v>IMPERMEABILIZACAO DE RESERVATORIO PARA AGUA POTAVEL OU PISCINA ELEVADA OU APOIADA,NAO SUJEITO LENCOL FREATICO,S/PRESSAONEGATIVA,EMPREGANDO 2 DEMAOS CIMENTO POLIMERICO,CONSUMO 1KG/M2/DEMAO,APLICACAO MEMBRANA COM POLIMERO ACRILICO COM OU SEM CIMENTO,CONSUMO DE 3/6KG/M2,ESTRUTURA COM TELA POLIESTER 2X2MM,ENTRE DEMAOS</v>
      </c>
      <c r="C18307" s="749" t="s">
        <v>42895</v>
      </c>
      <c r="D18307" s="749" t="s">
        <v>42896</v>
      </c>
      <c r="E18307" s="749" t="s">
        <v>42897</v>
      </c>
      <c r="F18307" s="749" t="s">
        <v>42898</v>
      </c>
      <c r="G18307" s="749" t="s">
        <v>42899</v>
      </c>
      <c r="H18307" s="749" t="s">
        <v>42900</v>
      </c>
      <c r="I18307" s="749" t="s">
        <v>52</v>
      </c>
      <c r="J18307" s="749" t="n">
        <v>63.06</v>
      </c>
    </row>
    <row collapsed="false" customFormat="false" customHeight="true" hidden="true" ht="63.75" outlineLevel="0" r="18308">
      <c r="A18308" s="749" t="s">
        <v>42902</v>
      </c>
      <c r="B18308" s="758" t="str">
        <f aca="false">C18308&amp;D18308&amp;E18308&amp;F18308&amp;G18308&amp;H18308</f>
        <v>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v>
      </c>
      <c r="C18308" s="749" t="s">
        <v>42903</v>
      </c>
      <c r="D18308" s="749" t="s">
        <v>42904</v>
      </c>
      <c r="E18308" s="749" t="s">
        <v>42905</v>
      </c>
      <c r="F18308" s="749" t="s">
        <v>42906</v>
      </c>
      <c r="G18308" s="749" t="s">
        <v>42907</v>
      </c>
      <c r="H18308" s="749" t="s">
        <v>42908</v>
      </c>
      <c r="I18308" s="749" t="s">
        <v>52</v>
      </c>
      <c r="J18308" s="749" t="n">
        <v>58.28</v>
      </c>
    </row>
    <row collapsed="false" customFormat="false" customHeight="true" hidden="true" ht="63.75" outlineLevel="0" r="18309">
      <c r="A18309" s="749" t="s">
        <v>42909</v>
      </c>
      <c r="B18309" s="758" t="str">
        <f aca="false">C18309&amp;D18309&amp;E18309&amp;F18309&amp;G18309&amp;H18309</f>
        <v>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v>
      </c>
      <c r="C18309" s="749" t="s">
        <v>42903</v>
      </c>
      <c r="D18309" s="749" t="s">
        <v>42904</v>
      </c>
      <c r="E18309" s="749" t="s">
        <v>42905</v>
      </c>
      <c r="F18309" s="749" t="s">
        <v>42906</v>
      </c>
      <c r="G18309" s="749" t="s">
        <v>42907</v>
      </c>
      <c r="H18309" s="749" t="s">
        <v>42908</v>
      </c>
      <c r="I18309" s="749" t="s">
        <v>52</v>
      </c>
      <c r="J18309" s="749" t="n">
        <v>52</v>
      </c>
    </row>
    <row collapsed="false" customFormat="false" customHeight="true" hidden="true" ht="63.75" outlineLevel="0" r="18310">
      <c r="A18310" s="749" t="s">
        <v>42910</v>
      </c>
      <c r="B18310" s="758" t="str">
        <f aca="false">C18310&amp;D18310&amp;E18310&amp;F18310&amp;G18310&amp;H18310</f>
        <v>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 CONCRETO,LIXAMENTO E HIDROJATEAMENTO</v>
      </c>
      <c r="C18310" s="749" t="s">
        <v>42911</v>
      </c>
      <c r="D18310" s="749" t="s">
        <v>42912</v>
      </c>
      <c r="E18310" s="749" t="s">
        <v>42913</v>
      </c>
      <c r="F18310" s="749" t="s">
        <v>42914</v>
      </c>
      <c r="G18310" s="749" t="s">
        <v>42915</v>
      </c>
      <c r="H18310" s="749" t="s">
        <v>42916</v>
      </c>
      <c r="I18310" s="749" t="s">
        <v>52</v>
      </c>
      <c r="J18310" s="749" t="n">
        <v>58.28</v>
      </c>
    </row>
    <row collapsed="false" customFormat="false" customHeight="true" hidden="true" ht="63.75" outlineLevel="0" r="18311">
      <c r="A18311" s="749" t="s">
        <v>42917</v>
      </c>
      <c r="B18311" s="758" t="str">
        <f aca="false">C18311&amp;D18311&amp;E18311&amp;F18311&amp;G18311&amp;H18311</f>
        <v>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 CONCRETO,LIXAMENTO E HIDROJATEAMENTO</v>
      </c>
      <c r="C18311" s="749" t="s">
        <v>42911</v>
      </c>
      <c r="D18311" s="749" t="s">
        <v>42912</v>
      </c>
      <c r="E18311" s="749" t="s">
        <v>42913</v>
      </c>
      <c r="F18311" s="749" t="s">
        <v>42914</v>
      </c>
      <c r="G18311" s="749" t="s">
        <v>42915</v>
      </c>
      <c r="H18311" s="749" t="s">
        <v>42916</v>
      </c>
      <c r="I18311" s="749" t="s">
        <v>52</v>
      </c>
      <c r="J18311" s="749" t="n">
        <v>52</v>
      </c>
    </row>
    <row collapsed="false" customFormat="false" customHeight="true" hidden="true" ht="12.75" outlineLevel="0" r="18312">
      <c r="A18312" s="749" t="s">
        <v>42918</v>
      </c>
      <c r="B18312" s="749" t="str">
        <f aca="false">C18312&amp;D18312&amp;E18312&amp;F18312&amp;G18312&amp;H18312</f>
        <v>IMPERMEABILIZACAO ELASTICA PARA ETE-ESTACAO TRAT.ESGOTO,RESEVATORIO TANQUE ELEVADO OU APOIADO,CONTATO ESGOTO COM MEMBRANA BASE POLIURETANO VEGETAL,ISENTO SOLVENTES,BAIXO TEOR VOC,BI-COMPONENTE,APLICADO A FRIO,2 OU 3 DEMAOS,CONS.2KG/M2,TELAPOLIESTER,SOBRE A 1ª DEMAO,MALHA 2X2MM</v>
      </c>
      <c r="C18312" s="749" t="s">
        <v>42919</v>
      </c>
      <c r="D18312" s="749" t="s">
        <v>42920</v>
      </c>
      <c r="E18312" s="749" t="s">
        <v>42921</v>
      </c>
      <c r="F18312" s="749" t="s">
        <v>42922</v>
      </c>
      <c r="G18312" s="749" t="s">
        <v>42923</v>
      </c>
      <c r="I18312" s="749" t="s">
        <v>52</v>
      </c>
      <c r="J18312" s="749" t="n">
        <v>140.98</v>
      </c>
    </row>
    <row collapsed="false" customFormat="false" customHeight="true" hidden="true" ht="12.75" outlineLevel="0" r="18313">
      <c r="A18313" s="749" t="s">
        <v>42924</v>
      </c>
      <c r="B18313" s="749" t="str">
        <f aca="false">C18313&amp;D18313&amp;E18313&amp;F18313&amp;G18313&amp;H18313</f>
        <v>IMPERMEABILIZACAO ELASTICA PARA ETE-ESTACAO TRAT.ESGOTO,RESEVATORIO TANQUE ELEVADO OU APOIADO,CONTATO ESGOTO COM MEMBRANA BASE POLIURETANO VEGETAL,ISENTO SOLVENTES,BAIXO TEOR VOC,BI-COMPONENTE,APLICADO A FRIO,2 OU 3 DEMAOS,CONS.2KG/M2,TELAPOLIESTER,SOBRE A 1ª DEMAO,MALHA 2X2MM</v>
      </c>
      <c r="C18313" s="749" t="s">
        <v>42919</v>
      </c>
      <c r="D18313" s="749" t="s">
        <v>42920</v>
      </c>
      <c r="E18313" s="749" t="s">
        <v>42921</v>
      </c>
      <c r="F18313" s="749" t="s">
        <v>42922</v>
      </c>
      <c r="G18313" s="749" t="s">
        <v>42923</v>
      </c>
      <c r="I18313" s="749" t="s">
        <v>52</v>
      </c>
      <c r="J18313" s="749" t="n">
        <v>135.42</v>
      </c>
    </row>
    <row collapsed="false" customFormat="false" customHeight="true" hidden="true" ht="51" outlineLevel="0" r="18314">
      <c r="A18314" s="749" t="s">
        <v>42925</v>
      </c>
      <c r="B18314" s="758" t="str">
        <f aca="false">C18314&amp;D18314&amp;E18314&amp;F18314&amp;G18314&amp;H18314</f>
        <v>IMPERMEABILIZACAO ELASTICA PARA ETE-ESTACAO TRAT.ESGOTO,RESERVATORIO TANQUE ELEVADO OU APOIADO,CONTATO COM ESGOTO,COM REVESTIMENTO ANTI-CORROSIVO,BASE POLIUREIA AROMATICA,PARA APLICACAO MEIO MAQUINA SPRAY DE ALTA PRESSAO COM CONTROLE DE TEMPERATURA,CONSUMO 1,2KG/MM/M2</v>
      </c>
      <c r="C18314" s="749" t="s">
        <v>42919</v>
      </c>
      <c r="D18314" s="749" t="s">
        <v>42926</v>
      </c>
      <c r="E18314" s="749" t="s">
        <v>42927</v>
      </c>
      <c r="F18314" s="749" t="s">
        <v>42928</v>
      </c>
      <c r="G18314" s="749" t="s">
        <v>42929</v>
      </c>
      <c r="I18314" s="749" t="s">
        <v>52</v>
      </c>
      <c r="J18314" s="749" t="n">
        <v>122.55</v>
      </c>
    </row>
    <row collapsed="false" customFormat="false" customHeight="true" hidden="true" ht="51" outlineLevel="0" r="18315">
      <c r="A18315" s="749" t="s">
        <v>42930</v>
      </c>
      <c r="B18315" s="758" t="str">
        <f aca="false">C18315&amp;D18315&amp;E18315&amp;F18315&amp;G18315&amp;H18315</f>
        <v>IMPERMEABILIZACAO ELASTICA PARA ETE-ESTACAO TRAT.ESGOTO,RESERVATORIO TANQUE ELEVADO OU APOIADO,CONTATO COM ESGOTO,COM REVESTIMENTO ANTI-CORROSIVO,BASE POLIUREIA AROMATICA,PARA APLICACAO MEIO MAQUINA SPRAY DE ALTA PRESSAO COM CONTROLE DE TEMPERATURA,CONSUMO 1,2KG/MM/M2</v>
      </c>
      <c r="C18315" s="749" t="s">
        <v>42919</v>
      </c>
      <c r="D18315" s="749" t="s">
        <v>42926</v>
      </c>
      <c r="E18315" s="749" t="s">
        <v>42927</v>
      </c>
      <c r="F18315" s="749" t="s">
        <v>42928</v>
      </c>
      <c r="G18315" s="749" t="s">
        <v>42929</v>
      </c>
      <c r="I18315" s="749" t="s">
        <v>52</v>
      </c>
      <c r="J18315" s="749" t="n">
        <v>118.95</v>
      </c>
    </row>
    <row collapsed="false" customFormat="false" customHeight="true" hidden="true" ht="38.25" outlineLevel="0" r="18316">
      <c r="A18316" s="749" t="s">
        <v>42931</v>
      </c>
      <c r="B18316" s="758" t="str">
        <f aca="false">C18316&amp;D18316&amp;E18316&amp;F18316&amp;G18316&amp;H18316</f>
        <v>IMPERMEABILIZACAO COM ANTICORROSIVO DA FACE INTERNA DA TAMPA E PARTE DAS PAREDES (ACIMA DA LINHA D'AGUA) DOS RESERVATORIOS COM A APLICACAO DE PINTURA COM TINTA EPOXI ISENTA DE SOLVENTE EM DUAS OU MAIS DEMAOS ATE ATINGIR O CONSUMO DE 0,80KG/M2</v>
      </c>
      <c r="C18316" s="749" t="s">
        <v>42932</v>
      </c>
      <c r="D18316" s="749" t="s">
        <v>42933</v>
      </c>
      <c r="E18316" s="749" t="s">
        <v>42934</v>
      </c>
      <c r="F18316" s="749" t="s">
        <v>42935</v>
      </c>
      <c r="G18316" s="749" t="s">
        <v>52</v>
      </c>
      <c r="I18316" s="749" t="s">
        <v>52</v>
      </c>
      <c r="J18316" s="749" t="n">
        <v>32.18</v>
      </c>
    </row>
    <row collapsed="false" customFormat="false" customHeight="true" hidden="true" ht="38.25" outlineLevel="0" r="18317">
      <c r="A18317" s="749" t="s">
        <v>42936</v>
      </c>
      <c r="B18317" s="758" t="str">
        <f aca="false">C18317&amp;D18317&amp;E18317&amp;F18317&amp;G18317&amp;H18317</f>
        <v>IMPERMEABILIZACAO COM ANTICORROSIVO DA FACE INTERNA DA TAMPA E PARTE DAS PAREDES (ACIMA DA LINHA D'AGUA) DOS RESERVATORIOS COM A APLICACAO DE PINTURA COM TINTA EPOXI ISENTA DE SOLVENTE EM DUAS OU MAIS DEMAOS ATE ATINGIR O CONSUMO DE 0,80KG/M2</v>
      </c>
      <c r="C18317" s="749" t="s">
        <v>42932</v>
      </c>
      <c r="D18317" s="749" t="s">
        <v>42933</v>
      </c>
      <c r="E18317" s="749" t="s">
        <v>42934</v>
      </c>
      <c r="F18317" s="749" t="s">
        <v>42935</v>
      </c>
      <c r="G18317" s="749" t="s">
        <v>52</v>
      </c>
      <c r="I18317" s="749" t="s">
        <v>52</v>
      </c>
      <c r="J18317" s="749" t="n">
        <v>31.79</v>
      </c>
    </row>
    <row collapsed="false" customFormat="false" customHeight="true" hidden="true" ht="63.75" outlineLevel="0" r="18318">
      <c r="A18318" s="749" t="s">
        <v>42937</v>
      </c>
      <c r="B18318" s="758" t="str">
        <f aca="false">C18318&amp;D18318&amp;E18318&amp;F18318&amp;G18318&amp;H18318</f>
        <v>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v>
      </c>
      <c r="C18318" s="749" t="s">
        <v>42938</v>
      </c>
      <c r="D18318" s="749" t="s">
        <v>42939</v>
      </c>
      <c r="E18318" s="749" t="s">
        <v>42940</v>
      </c>
      <c r="F18318" s="749" t="s">
        <v>42941</v>
      </c>
      <c r="G18318" s="749" t="s">
        <v>42942</v>
      </c>
      <c r="H18318" s="749" t="s">
        <v>42943</v>
      </c>
      <c r="I18318" s="749" t="s">
        <v>52</v>
      </c>
      <c r="J18318" s="749" t="n">
        <v>143.97</v>
      </c>
    </row>
    <row collapsed="false" customFormat="false" customHeight="true" hidden="true" ht="63.75" outlineLevel="0" r="18319">
      <c r="A18319" s="749" t="s">
        <v>42944</v>
      </c>
      <c r="B18319" s="758" t="str">
        <f aca="false">C18319&amp;D18319&amp;E18319&amp;F18319&amp;G18319&amp;H18319</f>
        <v>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v>
      </c>
      <c r="C18319" s="749" t="s">
        <v>42938</v>
      </c>
      <c r="D18319" s="749" t="s">
        <v>42939</v>
      </c>
      <c r="E18319" s="749" t="s">
        <v>42940</v>
      </c>
      <c r="F18319" s="749" t="s">
        <v>42941</v>
      </c>
      <c r="G18319" s="749" t="s">
        <v>42942</v>
      </c>
      <c r="H18319" s="749" t="s">
        <v>42943</v>
      </c>
      <c r="I18319" s="749" t="s">
        <v>52</v>
      </c>
      <c r="J18319" s="749" t="n">
        <v>138</v>
      </c>
    </row>
    <row collapsed="false" customFormat="false" customHeight="true" hidden="true" ht="12.75" outlineLevel="0" r="18320">
      <c r="A18320" s="749" t="s">
        <v>42945</v>
      </c>
      <c r="B18320" s="749" t="str">
        <f aca="false">C18320&amp;D18320&amp;E18320&amp;F18320&amp;G18320&amp;H18320</f>
        <v>IMPERMEABILIZACAO ASFALTICA (HIDRO-ASFALTO),CONSUMO DE 1,2KG/M2,EXCLUSIVE PREPARO DA SUPERFICIE E PROTECAO MECANICA</v>
      </c>
      <c r="C18320" s="749" t="s">
        <v>42946</v>
      </c>
      <c r="D18320" s="749" t="s">
        <v>42947</v>
      </c>
      <c r="I18320" s="749" t="s">
        <v>52</v>
      </c>
      <c r="J18320" s="749" t="n">
        <v>17.93</v>
      </c>
    </row>
    <row collapsed="false" customFormat="false" customHeight="true" hidden="true" ht="12.75" outlineLevel="0" r="18321">
      <c r="A18321" s="749" t="s">
        <v>42948</v>
      </c>
      <c r="B18321" s="749" t="str">
        <f aca="false">C18321&amp;D18321&amp;E18321&amp;F18321&amp;G18321&amp;H18321</f>
        <v>IMPERMEABILIZACAO ASFALTICA (HIDRO-ASFALTO),CONSUMO DE 1,2KG/M2,EXCLUSIVE PREPARO DA SUPERFICIE E PROTECAO MECANICA</v>
      </c>
      <c r="C18321" s="749" t="s">
        <v>42946</v>
      </c>
      <c r="D18321" s="749" t="s">
        <v>42947</v>
      </c>
      <c r="I18321" s="749" t="s">
        <v>52</v>
      </c>
      <c r="J18321" s="749" t="n">
        <v>17.18</v>
      </c>
    </row>
    <row collapsed="false" customFormat="false" customHeight="true" hidden="true" ht="12.75" outlineLevel="0" r="18322">
      <c r="A18322" s="749" t="s">
        <v>42949</v>
      </c>
      <c r="B18322" s="749" t="str">
        <f aca="false">C18322&amp;D18322&amp;E18322&amp;F18322&amp;G18322&amp;H18322</f>
        <v>IMPERMEABILIZACAO ASFALTICA (HIDRO-ASFALTO),CONSUMO DE 0,6KG/M2,EXCLUSIVE PREPARO DA SUPERFICIE E PROTECAO MECANICA</v>
      </c>
      <c r="C18322" s="749" t="s">
        <v>42950</v>
      </c>
      <c r="D18322" s="749" t="s">
        <v>42947</v>
      </c>
      <c r="I18322" s="749" t="s">
        <v>52</v>
      </c>
      <c r="J18322" s="749" t="n">
        <v>9.73</v>
      </c>
    </row>
    <row collapsed="false" customFormat="false" customHeight="true" hidden="true" ht="12.75" outlineLevel="0" r="18323">
      <c r="A18323" s="749" t="s">
        <v>42951</v>
      </c>
      <c r="B18323" s="749" t="str">
        <f aca="false">C18323&amp;D18323&amp;E18323&amp;F18323&amp;G18323&amp;H18323</f>
        <v>IMPERMEABILIZACAO ASFALTICA (HIDRO-ASFALTO),CONSUMO DE 0,6KG/M2,EXCLUSIVE PREPARO DA SUPERFICIE E PROTECAO MECANICA</v>
      </c>
      <c r="C18323" s="749" t="s">
        <v>42950</v>
      </c>
      <c r="D18323" s="749" t="s">
        <v>42947</v>
      </c>
      <c r="I18323" s="749" t="s">
        <v>52</v>
      </c>
      <c r="J18323" s="749" t="n">
        <v>9.25</v>
      </c>
    </row>
    <row collapsed="false" customFormat="false" customHeight="true" hidden="true" ht="12.75" outlineLevel="0" r="18324">
      <c r="A18324" s="749" t="s">
        <v>42952</v>
      </c>
      <c r="B18324" s="749" t="str">
        <f aca="false">C18324&amp;D18324&amp;E18324&amp;F18324&amp;G18324&amp;H18324</f>
        <v>IMPERMEABILIZACAO ASFALTICA (HIDRO-ASFALTO),CONSUMO DE 0,2KG/M2,EXCLUSIVE PREPARO DA SUPERFICIE E PROTECAO MECANICA</v>
      </c>
      <c r="C18324" s="749" t="s">
        <v>42953</v>
      </c>
      <c r="D18324" s="749" t="s">
        <v>42947</v>
      </c>
      <c r="I18324" s="749" t="s">
        <v>52</v>
      </c>
      <c r="J18324" s="749" t="n">
        <v>4.29</v>
      </c>
    </row>
    <row collapsed="false" customFormat="false" customHeight="true" hidden="true" ht="12.75" outlineLevel="0" r="18325">
      <c r="A18325" s="749" t="s">
        <v>42954</v>
      </c>
      <c r="B18325" s="749" t="str">
        <f aca="false">C18325&amp;D18325&amp;E18325&amp;F18325&amp;G18325&amp;H18325</f>
        <v>IMPERMEABILIZACAO ASFALTICA (HIDRO-ASFALTO),CONSUMO DE 0,2KG/M2,EXCLUSIVE PREPARO DA SUPERFICIE E PROTECAO MECANICA</v>
      </c>
      <c r="C18325" s="749" t="s">
        <v>42953</v>
      </c>
      <c r="D18325" s="749" t="s">
        <v>42947</v>
      </c>
      <c r="I18325" s="749" t="s">
        <v>52</v>
      </c>
      <c r="J18325" s="749" t="n">
        <v>3.99</v>
      </c>
    </row>
    <row collapsed="false" customFormat="false" customHeight="true" hidden="true" ht="12.75" outlineLevel="0" r="18326">
      <c r="A18326" s="749" t="s">
        <v>42955</v>
      </c>
      <c r="B18326" s="749" t="str">
        <f aca="false">C18326&amp;D18326&amp;E18326&amp;F18326&amp;G18326&amp;H18326</f>
        <v>IMPERMEABILIZACAO ASFALTICA (HIDRO-ASFALTO),CONSUMO DE 2KG/M2,EM SUPERFICIES LISAS,DE PEQUENAS DIMENSOES,ESTRUTURANDO COM TELA DE POLIESTER # 2MMX2MM OS BOXES,CANTOS,RALOS E TUBOSEMERGENTES,EXCLUSIVE PREPARO DA SUPERFICIE E PROTECAO MECANICA</v>
      </c>
      <c r="C18326" s="749" t="s">
        <v>42956</v>
      </c>
      <c r="D18326" s="749" t="s">
        <v>42957</v>
      </c>
      <c r="E18326" s="749" t="s">
        <v>42958</v>
      </c>
      <c r="F18326" s="749" t="s">
        <v>42959</v>
      </c>
      <c r="G18326" s="749" t="s">
        <v>42960</v>
      </c>
      <c r="I18326" s="749" t="s">
        <v>52</v>
      </c>
      <c r="J18326" s="749" t="n">
        <v>30.22</v>
      </c>
    </row>
    <row collapsed="false" customFormat="false" customHeight="true" hidden="true" ht="12.75" outlineLevel="0" r="18327">
      <c r="A18327" s="749" t="s">
        <v>42961</v>
      </c>
      <c r="B18327" s="749" t="str">
        <f aca="false">C18327&amp;D18327&amp;E18327&amp;F18327&amp;G18327&amp;H18327</f>
        <v>IMPERMEABILIZACAO ASFALTICA (HIDRO-ASFALTO),CONSUMO DE 2KG/M2,EM SUPERFICIES LISAS,DE PEQUENAS DIMENSOES,ESTRUTURANDO COM TELA DE POLIESTER # 2MMX2MM OS BOXES,CANTOS,RALOS E TUBOSEMERGENTES,EXCLUSIVE PREPARO DA SUPERFICIE E PROTECAO MECANICA</v>
      </c>
      <c r="C18327" s="749" t="s">
        <v>42956</v>
      </c>
      <c r="D18327" s="749" t="s">
        <v>42957</v>
      </c>
      <c r="E18327" s="749" t="s">
        <v>42958</v>
      </c>
      <c r="F18327" s="749" t="s">
        <v>42959</v>
      </c>
      <c r="G18327" s="749" t="s">
        <v>42960</v>
      </c>
      <c r="I18327" s="749" t="s">
        <v>52</v>
      </c>
      <c r="J18327" s="749" t="n">
        <v>29.29</v>
      </c>
    </row>
    <row collapsed="false" customFormat="false" customHeight="true" hidden="true" ht="12.75" outlineLevel="0" r="18328">
      <c r="A18328" s="749" t="s">
        <v>42962</v>
      </c>
      <c r="B18328" s="749" t="str">
        <f aca="false">C18328&amp;D18328&amp;E18328&amp;F18328&amp;G18328&amp;H18328</f>
        <v>IMPERMEABILIZACAO DE BANHEIRO OU MARQUISE SUJEITA A TRAFEGOLEVE COM PROTECAO MECANICA,EXCLUSIVE ESTA,UTILIZANDO ELASTOMERO DE POLIURETANO (PRETO),APLICADO FRIO EM 0,3KG/M2/DEMAO,COM 5 DEMAOS</v>
      </c>
      <c r="C18328" s="749" t="s">
        <v>42963</v>
      </c>
      <c r="D18328" s="749" t="s">
        <v>42964</v>
      </c>
      <c r="E18328" s="749" t="s">
        <v>42965</v>
      </c>
      <c r="F18328" s="749" t="s">
        <v>42966</v>
      </c>
      <c r="I18328" s="749" t="s">
        <v>52</v>
      </c>
      <c r="J18328" s="749" t="n">
        <v>101.86</v>
      </c>
    </row>
    <row collapsed="false" customFormat="false" customHeight="true" hidden="true" ht="12.75" outlineLevel="0" r="18329">
      <c r="A18329" s="749" t="s">
        <v>42967</v>
      </c>
      <c r="B18329" s="749" t="str">
        <f aca="false">C18329&amp;D18329&amp;E18329&amp;F18329&amp;G18329&amp;H18329</f>
        <v>IMPERMEABILIZACAO DE BANHEIRO OU MARQUISE SUJEITA A TRAFEGOLEVE COM PROTECAO MECANICA,EXCLUSIVE ESTA,UTILIZANDO ELASTOMERO DE POLIURETANO (PRETO),APLICADO FRIO EM 0,3KG/M2/DEMAO,COM 5 DEMAOS</v>
      </c>
      <c r="C18329" s="749" t="s">
        <v>42963</v>
      </c>
      <c r="D18329" s="749" t="s">
        <v>42964</v>
      </c>
      <c r="E18329" s="749" t="s">
        <v>42965</v>
      </c>
      <c r="F18329" s="749" t="s">
        <v>42966</v>
      </c>
      <c r="I18329" s="749" t="s">
        <v>52</v>
      </c>
      <c r="J18329" s="749" t="n">
        <v>97.87</v>
      </c>
    </row>
    <row collapsed="false" customFormat="false" customHeight="true" hidden="true" ht="12.75" outlineLevel="0" r="18330">
      <c r="A18330" s="749" t="s">
        <v>42968</v>
      </c>
      <c r="B18330" s="749" t="str">
        <f aca="false">C18330&amp;D18330&amp;E18330&amp;F18330&amp;G18330&amp;H18330</f>
        <v>IMPERMEABILIZACAO DE BANHEIRO OU MARQUISE SUJEITA A TRAFEGOLEVE,COM PROTECAO MECANICA,EXCLUSIVE ESTA,UTILIZANDO ELASTOMERO DE POLIURETANO (PRETO),APLICADO A FRIO EM 0,3KG/M2/DEMAO,COM 3 DEMAOS</v>
      </c>
      <c r="C18330" s="749" t="s">
        <v>42963</v>
      </c>
      <c r="D18330" s="749" t="s">
        <v>42969</v>
      </c>
      <c r="E18330" s="749" t="s">
        <v>42970</v>
      </c>
      <c r="F18330" s="749" t="s">
        <v>42971</v>
      </c>
      <c r="I18330" s="749" t="s">
        <v>52</v>
      </c>
      <c r="J18330" s="749" t="n">
        <v>69.01</v>
      </c>
    </row>
    <row collapsed="false" customFormat="false" customHeight="true" hidden="true" ht="12.75" outlineLevel="0" r="18331">
      <c r="A18331" s="749" t="s">
        <v>42972</v>
      </c>
      <c r="B18331" s="749" t="str">
        <f aca="false">C18331&amp;D18331&amp;E18331&amp;F18331&amp;G18331&amp;H18331</f>
        <v>IMPERMEABILIZACAO DE BANHEIRO OU MARQUISE SUJEITA A TRAFEGOLEVE,COM PROTECAO MECANICA,EXCLUSIVE ESTA,UTILIZANDO ELASTOMERO DE POLIURETANO (PRETO),APLICADO A FRIO EM 0,3KG/M2/DEMAO,COM 3 DEMAOS</v>
      </c>
      <c r="C18331" s="749" t="s">
        <v>42963</v>
      </c>
      <c r="D18331" s="749" t="s">
        <v>42969</v>
      </c>
      <c r="E18331" s="749" t="s">
        <v>42970</v>
      </c>
      <c r="F18331" s="749" t="s">
        <v>42971</v>
      </c>
      <c r="I18331" s="749" t="s">
        <v>52</v>
      </c>
      <c r="J18331" s="749" t="n">
        <v>65.56</v>
      </c>
    </row>
    <row collapsed="false" customFormat="false" customHeight="true" hidden="true" ht="12.75" outlineLevel="0" r="18332">
      <c r="A18332" s="749" t="s">
        <v>42973</v>
      </c>
      <c r="B18332" s="749" t="str">
        <f aca="false">C18332&amp;D18332&amp;E18332&amp;F18332&amp;G18332&amp;H18332</f>
        <v>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v>
      </c>
      <c r="C18332" s="749" t="s">
        <v>42974</v>
      </c>
      <c r="D18332" s="749" t="s">
        <v>42975</v>
      </c>
      <c r="E18332" s="749" t="s">
        <v>42976</v>
      </c>
      <c r="F18332" s="749" t="s">
        <v>42977</v>
      </c>
      <c r="G18332" s="749" t="s">
        <v>42978</v>
      </c>
      <c r="I18332" s="749" t="s">
        <v>52</v>
      </c>
      <c r="J18332" s="749" t="n">
        <v>66.13</v>
      </c>
    </row>
    <row collapsed="false" customFormat="false" customHeight="true" hidden="true" ht="12.75" outlineLevel="0" r="18333">
      <c r="A18333" s="749" t="s">
        <v>42979</v>
      </c>
      <c r="B18333" s="749" t="str">
        <f aca="false">C18333&amp;D18333&amp;E18333&amp;F18333&amp;G18333&amp;H18333</f>
        <v>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v>
      </c>
      <c r="C18333" s="749" t="s">
        <v>42974</v>
      </c>
      <c r="D18333" s="749" t="s">
        <v>42975</v>
      </c>
      <c r="E18333" s="749" t="s">
        <v>42976</v>
      </c>
      <c r="F18333" s="749" t="s">
        <v>42977</v>
      </c>
      <c r="G18333" s="749" t="s">
        <v>42978</v>
      </c>
      <c r="I18333" s="749" t="s">
        <v>52</v>
      </c>
      <c r="J18333" s="749" t="n">
        <v>61.95</v>
      </c>
    </row>
    <row collapsed="false" customFormat="false" customHeight="true" hidden="true" ht="63.75" outlineLevel="0" r="18334">
      <c r="A18334" s="749" t="s">
        <v>42980</v>
      </c>
      <c r="B18334" s="758" t="str">
        <f aca="false">C18334&amp;D18334&amp;E18334&amp;F18334&amp;G18334&amp;H18334</f>
        <v>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v>
      </c>
      <c r="C18334" s="749" t="s">
        <v>42981</v>
      </c>
      <c r="D18334" s="749" t="s">
        <v>42982</v>
      </c>
      <c r="E18334" s="749" t="s">
        <v>42983</v>
      </c>
      <c r="F18334" s="749" t="s">
        <v>42984</v>
      </c>
      <c r="G18334" s="749" t="s">
        <v>42985</v>
      </c>
      <c r="H18334" s="749" t="s">
        <v>42986</v>
      </c>
      <c r="I18334" s="749" t="s">
        <v>52</v>
      </c>
      <c r="J18334" s="749" t="n">
        <v>75.63</v>
      </c>
    </row>
    <row collapsed="false" customFormat="false" customHeight="true" hidden="true" ht="63.75" outlineLevel="0" r="18335">
      <c r="A18335" s="749" t="s">
        <v>42987</v>
      </c>
      <c r="B18335" s="758" t="str">
        <f aca="false">C18335&amp;D18335&amp;E18335&amp;F18335&amp;G18335&amp;H18335</f>
        <v>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v>
      </c>
      <c r="C18335" s="749" t="s">
        <v>42981</v>
      </c>
      <c r="D18335" s="749" t="s">
        <v>42982</v>
      </c>
      <c r="E18335" s="749" t="s">
        <v>42983</v>
      </c>
      <c r="F18335" s="749" t="s">
        <v>42984</v>
      </c>
      <c r="G18335" s="749" t="s">
        <v>42985</v>
      </c>
      <c r="H18335" s="749" t="s">
        <v>42986</v>
      </c>
      <c r="I18335" s="749" t="s">
        <v>52</v>
      </c>
      <c r="J18335" s="749" t="n">
        <v>69.47</v>
      </c>
    </row>
    <row collapsed="false" customFormat="false" customHeight="true" hidden="true" ht="51" outlineLevel="0" r="18336">
      <c r="A18336" s="749" t="s">
        <v>42988</v>
      </c>
      <c r="B18336" s="758" t="str">
        <f aca="false">C18336&amp;D18336&amp;E18336&amp;F18336&amp;G18336&amp;H18336</f>
        <v>IMPERMEABILIZACAO ELASTICA PARA PISCINA ELEVADA,APOIADA OU ENTERRADA SOBRE ACAO DE LENCOL FREATICO,COM MEMBRANA BASE POLIURETANO VEGETAL,APLICADA A FRIO,2 OU 3 DEMAOS,CONSUMO DE 2KG/M2,TELA POLIESTER SOBRE A 1 DEMAO,MALHA 2X2MM,COM TRATAMENTO DO CONCRETO,LIXAMENTO,HIDROJATEAMENTO PARA RETIRADA DE REBARBAS E ABERTURA DE POROS</v>
      </c>
      <c r="C18336" s="749" t="s">
        <v>42989</v>
      </c>
      <c r="D18336" s="749" t="s">
        <v>42990</v>
      </c>
      <c r="E18336" s="749" t="s">
        <v>42991</v>
      </c>
      <c r="F18336" s="749" t="s">
        <v>42992</v>
      </c>
      <c r="G18336" s="749" t="s">
        <v>42993</v>
      </c>
      <c r="H18336" s="749" t="s">
        <v>42994</v>
      </c>
      <c r="I18336" s="749" t="s">
        <v>52</v>
      </c>
      <c r="J18336" s="749" t="n">
        <v>142.48</v>
      </c>
    </row>
    <row collapsed="false" customFormat="false" customHeight="true" hidden="true" ht="51" outlineLevel="0" r="18337">
      <c r="A18337" s="749" t="s">
        <v>42995</v>
      </c>
      <c r="B18337" s="758" t="str">
        <f aca="false">C18337&amp;D18337&amp;E18337&amp;F18337&amp;G18337&amp;H18337</f>
        <v>IMPERMEABILIZACAO ELASTICA PARA PISCINA ELEVADA,APOIADA OU ENTERRADA SOBRE ACAO DE LENCOL FREATICO,COM MEMBRANA BASE POLIURETANO VEGETAL,APLICADA A FRIO,2 OU 3 DEMAOS,CONSUMO DE 2KG/M2,TELA POLIESTER SOBRE A 1 DEMAO,MALHA 2X2MM,COM TRATAMENTO DO CONCRETO,LIXAMENTO,HIDROJATEAMENTO PARA RETIRADA DE REBARBAS E ABERTURA DE POROS</v>
      </c>
      <c r="C18337" s="749" t="s">
        <v>42989</v>
      </c>
      <c r="D18337" s="749" t="s">
        <v>42990</v>
      </c>
      <c r="E18337" s="749" t="s">
        <v>42991</v>
      </c>
      <c r="F18337" s="749" t="s">
        <v>42992</v>
      </c>
      <c r="G18337" s="749" t="s">
        <v>42993</v>
      </c>
      <c r="H18337" s="749" t="s">
        <v>42994</v>
      </c>
      <c r="I18337" s="749" t="s">
        <v>52</v>
      </c>
      <c r="J18337" s="749" t="n">
        <v>136.71</v>
      </c>
    </row>
    <row collapsed="false" customFormat="false" customHeight="true" hidden="true" ht="12.75" outlineLevel="0" r="18338">
      <c r="A18338" s="749" t="s">
        <v>42996</v>
      </c>
      <c r="B18338" s="749" t="str">
        <f aca="false">C18338&amp;D18338&amp;E18338&amp;F18338&amp;G18338&amp;H18338</f>
        <v>IMPERMEABILIZACAO ASFALTICA COMPOSTA DE PINTURA DE ASFALTO MODIFICADO,PLASTIFICANTE E ISENTO DE SOLVENTES ORGANICOS,APLICADO A FRIO,EM DUAS DEMAOS,CONSUMO DE 1L/M2/DEMAO</v>
      </c>
      <c r="C18338" s="749" t="s">
        <v>42997</v>
      </c>
      <c r="D18338" s="749" t="s">
        <v>42998</v>
      </c>
      <c r="E18338" s="749" t="s">
        <v>42999</v>
      </c>
      <c r="I18338" s="749" t="s">
        <v>52</v>
      </c>
      <c r="J18338" s="749" t="n">
        <v>25.06</v>
      </c>
    </row>
    <row collapsed="false" customFormat="false" customHeight="true" hidden="true" ht="12.75" outlineLevel="0" r="18339">
      <c r="A18339" s="749" t="s">
        <v>43000</v>
      </c>
      <c r="B18339" s="749" t="str">
        <f aca="false">C18339&amp;D18339&amp;E18339&amp;F18339&amp;G18339&amp;H18339</f>
        <v>IMPERMEABILIZACAO ASFALTICA COMPOSTA DE PINTURA DE ASFALTO MODIFICADO,PLASTIFICANTE E ISENTO DE SOLVENTES ORGANICOS,APLICADO A FRIO,EM DUAS DEMAOS,CONSUMO DE 1L/M2/DEMAO</v>
      </c>
      <c r="C18339" s="749" t="s">
        <v>42997</v>
      </c>
      <c r="D18339" s="749" t="s">
        <v>42998</v>
      </c>
      <c r="E18339" s="749" t="s">
        <v>42999</v>
      </c>
      <c r="I18339" s="749" t="s">
        <v>52</v>
      </c>
      <c r="J18339" s="749" t="n">
        <v>24.16</v>
      </c>
    </row>
    <row collapsed="false" customFormat="false" customHeight="true" hidden="true" ht="12.75" outlineLevel="0" r="18340">
      <c r="A18340" s="749" t="s">
        <v>43001</v>
      </c>
      <c r="B18340" s="749" t="str">
        <f aca="false">C18340&amp;D18340&amp;E18340&amp;F18340&amp;G18340&amp;H18340</f>
        <v>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v>
      </c>
      <c r="C18340" s="749" t="s">
        <v>43002</v>
      </c>
      <c r="D18340" s="749" t="s">
        <v>43003</v>
      </c>
      <c r="E18340" s="749" t="s">
        <v>43004</v>
      </c>
      <c r="F18340" s="749" t="s">
        <v>43005</v>
      </c>
      <c r="G18340" s="749" t="s">
        <v>43006</v>
      </c>
      <c r="H18340" s="749" t="s">
        <v>43007</v>
      </c>
      <c r="I18340" s="749" t="s">
        <v>52</v>
      </c>
      <c r="J18340" s="749" t="n">
        <v>83.51</v>
      </c>
    </row>
    <row collapsed="false" customFormat="false" customHeight="true" hidden="true" ht="12.75" outlineLevel="0" r="18341">
      <c r="A18341" s="749" t="s">
        <v>43008</v>
      </c>
      <c r="B18341" s="749" t="str">
        <f aca="false">C18341&amp;D18341&amp;E18341&amp;F18341&amp;G18341&amp;H18341</f>
        <v>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v>
      </c>
      <c r="C18341" s="749" t="s">
        <v>43002</v>
      </c>
      <c r="D18341" s="749" t="s">
        <v>43003</v>
      </c>
      <c r="E18341" s="749" t="s">
        <v>43004</v>
      </c>
      <c r="F18341" s="749" t="s">
        <v>43005</v>
      </c>
      <c r="G18341" s="749" t="s">
        <v>43006</v>
      </c>
      <c r="H18341" s="749" t="s">
        <v>43007</v>
      </c>
      <c r="I18341" s="749" t="s">
        <v>52</v>
      </c>
      <c r="J18341" s="749" t="n">
        <v>77.35</v>
      </c>
    </row>
    <row collapsed="false" customFormat="false" customHeight="true" hidden="true" ht="12.75" outlineLevel="0" r="18342">
      <c r="A18342" s="749" t="s">
        <v>43009</v>
      </c>
      <c r="B18342" s="749" t="str">
        <f aca="false">C18342&amp;D18342&amp;E18342&amp;F18342&amp;G18342&amp;H18342</f>
        <v>IMPERMEABILIZACAO PAREDES DE ALVENARIA DE TIJOLOS CERAMICOSOU BLOCOS CONCRETO,C/FUROS,S/A PRESENCA DE CAL,C/ABSORCAO UMIDADE(UMIDADE ASCENDENTE)APLICANDO DUAS DEMAOS CRUZADAS CIMENTO POLIMERICO,ATENDENDO ABNT NBR 11905,CONSUMO 1KG/M2/DEMAO,DESDE PISO ATE ALTURA 1 A 1,2M</v>
      </c>
      <c r="C18342" s="749" t="s">
        <v>43010</v>
      </c>
      <c r="D18342" s="749" t="s">
        <v>43011</v>
      </c>
      <c r="E18342" s="749" t="s">
        <v>43012</v>
      </c>
      <c r="F18342" s="749" t="s">
        <v>43013</v>
      </c>
      <c r="G18342" s="749" t="s">
        <v>43014</v>
      </c>
      <c r="I18342" s="749" t="s">
        <v>52</v>
      </c>
      <c r="J18342" s="749" t="n">
        <v>16</v>
      </c>
    </row>
    <row collapsed="false" customFormat="false" customHeight="true" hidden="true" ht="12.75" outlineLevel="0" r="18343">
      <c r="A18343" s="749" t="s">
        <v>43015</v>
      </c>
      <c r="B18343" s="749" t="str">
        <f aca="false">C18343&amp;D18343&amp;E18343&amp;F18343&amp;G18343&amp;H18343</f>
        <v>IMPERMEABILIZACAO PAREDES DE ALVENARIA DE TIJOLOS CERAMICOSOU BLOCOS CONCRETO,C/FUROS,S/A PRESENCA DE CAL,C/ABSORCAO UMIDADE(UMIDADE ASCENDENTE)APLICANDO DUAS DEMAOS CRUZADAS CIMENTO POLIMERICO,ATENDENDO ABNT NBR 11905,CONSUMO 1KG/M2/DEMAO,DESDE PISO ATE ALTURA 1 A 1,2M</v>
      </c>
      <c r="C18343" s="749" t="s">
        <v>43010</v>
      </c>
      <c r="D18343" s="749" t="s">
        <v>43011</v>
      </c>
      <c r="E18343" s="749" t="s">
        <v>43012</v>
      </c>
      <c r="F18343" s="749" t="s">
        <v>43013</v>
      </c>
      <c r="G18343" s="749" t="s">
        <v>43014</v>
      </c>
      <c r="I18343" s="749" t="s">
        <v>52</v>
      </c>
      <c r="J18343" s="749" t="n">
        <v>14.58</v>
      </c>
    </row>
    <row collapsed="false" customFormat="false" customHeight="true" hidden="true" ht="63.75" outlineLevel="0" r="18344">
      <c r="A18344" s="749" t="s">
        <v>43016</v>
      </c>
      <c r="B18344" s="758" t="str">
        <f aca="false">C18344&amp;D18344&amp;E18344&amp;F18344&amp;G18344&amp;H18344</f>
        <v>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v>
      </c>
      <c r="C18344" s="749" t="s">
        <v>43017</v>
      </c>
      <c r="D18344" s="749" t="s">
        <v>43018</v>
      </c>
      <c r="E18344" s="749" t="s">
        <v>43019</v>
      </c>
      <c r="F18344" s="749" t="s">
        <v>43020</v>
      </c>
      <c r="G18344" s="749" t="s">
        <v>43021</v>
      </c>
      <c r="H18344" s="749" t="s">
        <v>43022</v>
      </c>
      <c r="I18344" s="749" t="s">
        <v>236</v>
      </c>
      <c r="J18344" s="749" t="n">
        <v>27.69</v>
      </c>
    </row>
    <row collapsed="false" customFormat="false" customHeight="true" hidden="true" ht="63.75" outlineLevel="0" r="18345">
      <c r="A18345" s="749" t="s">
        <v>43023</v>
      </c>
      <c r="B18345" s="758" t="str">
        <f aca="false">C18345&amp;D18345&amp;E18345&amp;F18345&amp;G18345&amp;H18345</f>
        <v>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v>
      </c>
      <c r="C18345" s="749" t="s">
        <v>43017</v>
      </c>
      <c r="D18345" s="749" t="s">
        <v>43018</v>
      </c>
      <c r="E18345" s="749" t="s">
        <v>43019</v>
      </c>
      <c r="F18345" s="749" t="s">
        <v>43020</v>
      </c>
      <c r="G18345" s="749" t="s">
        <v>43021</v>
      </c>
      <c r="H18345" s="749" t="s">
        <v>43022</v>
      </c>
      <c r="I18345" s="749" t="s">
        <v>236</v>
      </c>
      <c r="J18345" s="749" t="n">
        <v>26.27</v>
      </c>
    </row>
    <row collapsed="false" customFormat="false" customHeight="true" hidden="true" ht="12.75" outlineLevel="0" r="18346">
      <c r="A18346" s="749" t="s">
        <v>43024</v>
      </c>
      <c r="B18346" s="749" t="str">
        <f aca="false">C18346&amp;D18346&amp;E18346&amp;F18346&amp;G18346&amp;H18346</f>
        <v>IMPERMEABILIZACAO/REVESTIMENTO DE LAJES DE COBERTURA EM CONCRETO,METAL OU MADEIRA,COM ELASTOMERO A BASE DE POLIUREIA,ISENTO DE SOLVENTES,MOLDADO NO LOCAL,CURA LENTA,A FRIO,APLICADO COM EQUIPAMENTO TIPO AIRLESS,ROLO OU PINCEL,COM ATE 1,00MMDE ESPESSURA,SEM PROTECAO MECANICA</v>
      </c>
      <c r="C18346" s="749" t="s">
        <v>43025</v>
      </c>
      <c r="D18346" s="749" t="s">
        <v>43026</v>
      </c>
      <c r="E18346" s="749" t="s">
        <v>43027</v>
      </c>
      <c r="F18346" s="749" t="s">
        <v>43028</v>
      </c>
      <c r="G18346" s="749" t="s">
        <v>43029</v>
      </c>
      <c r="I18346" s="749" t="s">
        <v>52</v>
      </c>
      <c r="J18346" s="749" t="n">
        <v>78.11</v>
      </c>
    </row>
    <row collapsed="false" customFormat="false" customHeight="true" hidden="true" ht="12.75" outlineLevel="0" r="18347">
      <c r="A18347" s="749" t="s">
        <v>43030</v>
      </c>
      <c r="B18347" s="749" t="str">
        <f aca="false">C18347&amp;D18347&amp;E18347&amp;F18347&amp;G18347&amp;H18347</f>
        <v>IMPERMEABILIZACAO/REVESTIMENTO DE LAJES DE COBERTURA EM CONCRETO,METAL OU MADEIRA,COM ELASTOMERO A BASE DE POLIUREIA,ISENTO DE SOLVENTES,MOLDADO NO LOCAL,CURA LENTA,A FRIO,APLICADO COM EQUIPAMENTO TIPO AIRLESS,ROLO OU PINCEL,COM ATE 1,00MMDE ESPESSURA,SEM PROTECAO MECANICA</v>
      </c>
      <c r="C18347" s="749" t="s">
        <v>43025</v>
      </c>
      <c r="D18347" s="749" t="s">
        <v>43026</v>
      </c>
      <c r="E18347" s="749" t="s">
        <v>43027</v>
      </c>
      <c r="F18347" s="749" t="s">
        <v>43028</v>
      </c>
      <c r="G18347" s="749" t="s">
        <v>43029</v>
      </c>
      <c r="I18347" s="749" t="s">
        <v>52</v>
      </c>
      <c r="J18347" s="749" t="n">
        <v>75.81</v>
      </c>
    </row>
    <row collapsed="false" customFormat="false" customHeight="true" hidden="true" ht="12.75" outlineLevel="0" r="18348">
      <c r="A18348" s="749" t="s">
        <v>43031</v>
      </c>
      <c r="B18348" s="749" t="str">
        <f aca="false">C18348&amp;D18348&amp;E18348&amp;F18348&amp;G18348&amp;H18348</f>
        <v>IMPERMEABILIZACAO/REVESTIMENTO DE PISOS,COM ELASTOMERO A BASE DE POLIUREIA,ISENTO DE SOLVENTES,MOLDADO NO LOCAL,CURA LENTA,A FRIO,APLICADO COM EQUIPAMENTO TIPO AIRLESS,ROLO OU PINCEL,COM 1,20MM DE ESPESSURA,SEM PROTECAO MECANICA</v>
      </c>
      <c r="C18348" s="749" t="s">
        <v>43032</v>
      </c>
      <c r="D18348" s="749" t="s">
        <v>43033</v>
      </c>
      <c r="E18348" s="749" t="s">
        <v>43034</v>
      </c>
      <c r="F18348" s="749" t="s">
        <v>43035</v>
      </c>
      <c r="I18348" s="749" t="s">
        <v>52</v>
      </c>
      <c r="J18348" s="749" t="n">
        <v>93.1</v>
      </c>
    </row>
    <row collapsed="false" customFormat="false" customHeight="true" hidden="true" ht="12.75" outlineLevel="0" r="18349">
      <c r="A18349" s="749" t="s">
        <v>43036</v>
      </c>
      <c r="B18349" s="749" t="str">
        <f aca="false">C18349&amp;D18349&amp;E18349&amp;F18349&amp;G18349&amp;H18349</f>
        <v>IMPERMEABILIZACAO/REVESTIMENTO DE PISOS,COM ELASTOMERO A BASE DE POLIUREIA,ISENTO DE SOLVENTES,MOLDADO NO LOCAL,CURA LENTA,A FRIO,APLICADO COM EQUIPAMENTO TIPO AIRLESS,ROLO OU PINCEL,COM 1,20MM DE ESPESSURA,SEM PROTECAO MECANICA</v>
      </c>
      <c r="C18349" s="749" t="s">
        <v>43032</v>
      </c>
      <c r="D18349" s="749" t="s">
        <v>43033</v>
      </c>
      <c r="E18349" s="749" t="s">
        <v>43034</v>
      </c>
      <c r="F18349" s="749" t="s">
        <v>43035</v>
      </c>
      <c r="I18349" s="749" t="s">
        <v>52</v>
      </c>
      <c r="J18349" s="749" t="n">
        <v>90.43</v>
      </c>
    </row>
    <row collapsed="false" customFormat="false" customHeight="true" hidden="true" ht="63.75" outlineLevel="0" r="18350">
      <c r="A18350" s="749" t="s">
        <v>43037</v>
      </c>
      <c r="B18350" s="758" t="str">
        <f aca="false">C18350&amp;D18350&amp;E18350&amp;F18350&amp;G18350&amp;H18350</f>
        <v>IMPERMEABILIZACAO/REVESTIMENTO DE LAJES,TANQUES,PISCINAS,RESERVATORIOS,ARQUIBANCADAS,ESTACIONAMENTOS,COM ELASTOMERO A BASE DE POLIUREIA,ISENTO DE SOLVENTES,MOLDADO NO LOCAL,CURA LENTA,A FRIO,APLICADO COM EQUIPAMENTO TIPO AIRLESS,ROLO OU PINCEL,COM 2,00MM DE ESPESSURA,SEM PROTECAO MECANICA</v>
      </c>
      <c r="C18350" s="749" t="s">
        <v>43038</v>
      </c>
      <c r="D18350" s="749" t="s">
        <v>43039</v>
      </c>
      <c r="E18350" s="749" t="s">
        <v>43040</v>
      </c>
      <c r="F18350" s="749" t="s">
        <v>43041</v>
      </c>
      <c r="G18350" s="749" t="s">
        <v>43042</v>
      </c>
      <c r="I18350" s="749" t="s">
        <v>52</v>
      </c>
      <c r="J18350" s="749" t="n">
        <v>144.65</v>
      </c>
    </row>
    <row collapsed="false" customFormat="false" customHeight="true" hidden="true" ht="63.75" outlineLevel="0" r="18351">
      <c r="A18351" s="749" t="s">
        <v>43043</v>
      </c>
      <c r="B18351" s="758" t="str">
        <f aca="false">C18351&amp;D18351&amp;E18351&amp;F18351&amp;G18351&amp;H18351</f>
        <v>IMPERMEABILIZACAO/REVESTIMENTO DE LAJES,TANQUES,PISCINAS,RESERVATORIOS,ARQUIBANCADAS,ESTACIONAMENTOS,COM ELASTOMERO A BASE DE POLIUREIA,ISENTO DE SOLVENTES,MOLDADO NO LOCAL,CURA LENTA,A FRIO,APLICADO COM EQUIPAMENTO TIPO AIRLESS,ROLO OU PINCEL,COM 2,00MM DE ESPESSURA,SEM PROTECAO MECANICA</v>
      </c>
      <c r="C18351" s="749" t="s">
        <v>43038</v>
      </c>
      <c r="D18351" s="749" t="s">
        <v>43039</v>
      </c>
      <c r="E18351" s="749" t="s">
        <v>43040</v>
      </c>
      <c r="F18351" s="749" t="s">
        <v>43041</v>
      </c>
      <c r="G18351" s="749" t="s">
        <v>43042</v>
      </c>
      <c r="I18351" s="749" t="s">
        <v>52</v>
      </c>
      <c r="J18351" s="749" t="n">
        <v>141.61</v>
      </c>
    </row>
    <row collapsed="false" customFormat="false" customHeight="true" hidden="true" ht="63.75" outlineLevel="0" r="18352">
      <c r="A18352" s="749" t="s">
        <v>43044</v>
      </c>
      <c r="B18352" s="758" t="str">
        <f aca="false">C18352&amp;D18352&amp;E18352&amp;F18352&amp;G18352&amp;H18352</f>
        <v>IMPERMEABILIZACAO/REVESTIMENTO DE LAJES,TANQUES,PISCINAS,RESERVATORIOS,ARQUIBANCADAS,ESTACIONAMENTOS,COM ELASTOMERO A BASE DE POLIUREIA,ISENTO DE SOLVENTES,MOLDADO NO LOCAL,CURA LENTA,A FRIO,APLICADO COM EQUIPAMENTO TIPO AIRLESS,ROLO OU PINCEL,COM 2,50MM DE ESPESSURA,SEM PROTECAO MECANICA</v>
      </c>
      <c r="C18352" s="749" t="s">
        <v>43038</v>
      </c>
      <c r="D18352" s="749" t="s">
        <v>43039</v>
      </c>
      <c r="E18352" s="749" t="s">
        <v>43040</v>
      </c>
      <c r="F18352" s="749" t="s">
        <v>43041</v>
      </c>
      <c r="G18352" s="749" t="s">
        <v>43045</v>
      </c>
      <c r="I18352" s="749" t="s">
        <v>52</v>
      </c>
      <c r="J18352" s="749" t="n">
        <v>176.89</v>
      </c>
    </row>
    <row collapsed="false" customFormat="false" customHeight="true" hidden="true" ht="63.75" outlineLevel="0" r="18353">
      <c r="A18353" s="749" t="s">
        <v>43046</v>
      </c>
      <c r="B18353" s="758" t="str">
        <f aca="false">C18353&amp;D18353&amp;E18353&amp;F18353&amp;G18353&amp;H18353</f>
        <v>IMPERMEABILIZACAO/REVESTIMENTO DE LAJES,TANQUES,PISCINAS,RESERVATORIOS,ARQUIBANCADAS,ESTACIONAMENTOS,COM ELASTOMERO A BASE DE POLIUREIA,ISENTO DE SOLVENTES,MOLDADO NO LOCAL,CURA LENTA,A FRIO,APLICADO COM EQUIPAMENTO TIPO AIRLESS,ROLO OU PINCEL,COM 2,50MM DE ESPESSURA,SEM PROTECAO MECANICA</v>
      </c>
      <c r="C18353" s="749" t="s">
        <v>43038</v>
      </c>
      <c r="D18353" s="749" t="s">
        <v>43039</v>
      </c>
      <c r="E18353" s="749" t="s">
        <v>43040</v>
      </c>
      <c r="F18353" s="749" t="s">
        <v>43041</v>
      </c>
      <c r="G18353" s="749" t="s">
        <v>43045</v>
      </c>
      <c r="I18353" s="749" t="s">
        <v>52</v>
      </c>
      <c r="J18353" s="749" t="n">
        <v>173.61</v>
      </c>
    </row>
    <row collapsed="false" customFormat="false" customHeight="true" hidden="true" ht="12.75" outlineLevel="0" r="18354">
      <c r="A18354" s="749" t="s">
        <v>43047</v>
      </c>
      <c r="B18354" s="749" t="str">
        <f aca="false">C18354&amp;D18354&amp;E18354&amp;F18354&amp;G18354&amp;H18354</f>
        <v>IMPERMEABILIZACAO/REVESTIMENTO DE PAREDES,COM ELASTOMERO A BASE DE POLIUREIA,ISENTO DE SOLVENTES,MOLDADO NO LOCAL,CURA LENTA,A FRIO,APLICADO COM EQUIPAMENTO TIPO AIRLESS,ROLO OU PINCEL,COM 0,40MM DE ESPESSURA</v>
      </c>
      <c r="C18354" s="749" t="s">
        <v>43048</v>
      </c>
      <c r="D18354" s="749" t="s">
        <v>43049</v>
      </c>
      <c r="E18354" s="749" t="s">
        <v>43050</v>
      </c>
      <c r="F18354" s="749" t="s">
        <v>43051</v>
      </c>
      <c r="I18354" s="749" t="s">
        <v>52</v>
      </c>
      <c r="J18354" s="749" t="n">
        <v>33.7</v>
      </c>
    </row>
    <row collapsed="false" customFormat="false" customHeight="true" hidden="true" ht="12.75" outlineLevel="0" r="18355">
      <c r="A18355" s="749" t="s">
        <v>43052</v>
      </c>
      <c r="B18355" s="749" t="str">
        <f aca="false">C18355&amp;D18355&amp;E18355&amp;F18355&amp;G18355&amp;H18355</f>
        <v>IMPERMEABILIZACAO/REVESTIMENTO DE PAREDES,COM ELASTOMERO A BASE DE POLIUREIA,ISENTO DE SOLVENTES,MOLDADO NO LOCAL,CURA LENTA,A FRIO,APLICADO COM EQUIPAMENTO TIPO AIRLESS,ROLO OU PINCEL,COM 0,40MM DE ESPESSURA</v>
      </c>
      <c r="C18355" s="749" t="s">
        <v>43048</v>
      </c>
      <c r="D18355" s="749" t="s">
        <v>43049</v>
      </c>
      <c r="E18355" s="749" t="s">
        <v>43050</v>
      </c>
      <c r="F18355" s="749" t="s">
        <v>43051</v>
      </c>
      <c r="I18355" s="749" t="s">
        <v>52</v>
      </c>
      <c r="J18355" s="749" t="n">
        <v>32.46</v>
      </c>
    </row>
    <row collapsed="false" customFormat="false" customHeight="true" hidden="true" ht="12.75" outlineLevel="0" r="18356">
      <c r="A18356" s="749" t="s">
        <v>43053</v>
      </c>
      <c r="B18356" s="749" t="str">
        <f aca="false">C18356&amp;D18356&amp;E18356&amp;F18356&amp;G18356&amp;H18356</f>
        <v>IMPERMEABILIZACAO/REVESTIMENTO DE LAJES DE COBERTURA EM CONCRETO,METAL OU MADEIRA,COM ELASTOMERO A BASE DE POLIUREIA,ISENTO DE SOLVENTES,MOLDADO NO LOCAL,CURA LENTA,A FRIO,APLICADO COM EQUIPAMENTO TIPO AIRLESS,ROLO OU PINCEL,COM ATE 1,00MMDE ESPESSURA,ANTIDERRAPANTE,SEM PROTECAO MECANICA</v>
      </c>
      <c r="C18356" s="749" t="s">
        <v>43025</v>
      </c>
      <c r="D18356" s="749" t="s">
        <v>43026</v>
      </c>
      <c r="E18356" s="749" t="s">
        <v>43027</v>
      </c>
      <c r="F18356" s="749" t="s">
        <v>43028</v>
      </c>
      <c r="G18356" s="749" t="s">
        <v>43054</v>
      </c>
      <c r="I18356" s="749" t="s">
        <v>52</v>
      </c>
      <c r="J18356" s="749" t="n">
        <v>80.28</v>
      </c>
    </row>
    <row collapsed="false" customFormat="false" customHeight="true" hidden="true" ht="12.75" outlineLevel="0" r="18357">
      <c r="A18357" s="749" t="s">
        <v>43055</v>
      </c>
      <c r="B18357" s="749" t="str">
        <f aca="false">C18357&amp;D18357&amp;E18357&amp;F18357&amp;G18357&amp;H18357</f>
        <v>IMPERMEABILIZACAO/REVESTIMENTO DE LAJES DE COBERTURA EM CONCRETO,METAL OU MADEIRA,COM ELASTOMERO A BASE DE POLIUREIA,ISENTO DE SOLVENTES,MOLDADO NO LOCAL,CURA LENTA,A FRIO,APLICADO COM EQUIPAMENTO TIPO AIRLESS,ROLO OU PINCEL,COM ATE 1,00MMDE ESPESSURA,ANTIDERRAPANTE,SEM PROTECAO MECANICA</v>
      </c>
      <c r="C18357" s="749" t="s">
        <v>43025</v>
      </c>
      <c r="D18357" s="749" t="s">
        <v>43026</v>
      </c>
      <c r="E18357" s="749" t="s">
        <v>43027</v>
      </c>
      <c r="F18357" s="749" t="s">
        <v>43028</v>
      </c>
      <c r="G18357" s="749" t="s">
        <v>43054</v>
      </c>
      <c r="I18357" s="749" t="s">
        <v>52</v>
      </c>
      <c r="J18357" s="749" t="n">
        <v>77.98</v>
      </c>
    </row>
    <row collapsed="false" customFormat="false" customHeight="true" hidden="true" ht="12.75" outlineLevel="0" r="18358">
      <c r="A18358" s="749" t="s">
        <v>43056</v>
      </c>
      <c r="B18358" s="749" t="str">
        <f aca="false">C18358&amp;D18358&amp;E18358&amp;F18358&amp;G18358&amp;H18358</f>
        <v>IMPERMEABILIZACAO/REVESTIMENTO DE PISOS,COM ELASTOMERO A BASE DE POLIUREIA,ISENTO DE SOLVENTES,MOLDADO NO LOCAL,CURA LENTA,A FRIO,APLICADO COM EQUIPAMENTO TIPO AIRLESS,ROLO OU PINCEL,COM 1,20MM DE ESPESSURA,ANTIDERRAPANTE,SEM PROTECAO MECANICA</v>
      </c>
      <c r="C18358" s="749" t="s">
        <v>43032</v>
      </c>
      <c r="D18358" s="749" t="s">
        <v>43033</v>
      </c>
      <c r="E18358" s="749" t="s">
        <v>43034</v>
      </c>
      <c r="F18358" s="749" t="s">
        <v>43057</v>
      </c>
      <c r="G18358" s="749" t="s">
        <v>43058</v>
      </c>
      <c r="I18358" s="749" t="s">
        <v>52</v>
      </c>
      <c r="J18358" s="749" t="n">
        <v>95.6</v>
      </c>
    </row>
    <row collapsed="false" customFormat="false" customHeight="true" hidden="true" ht="12.75" outlineLevel="0" r="18359">
      <c r="A18359" s="749" t="s">
        <v>43059</v>
      </c>
      <c r="B18359" s="749" t="str">
        <f aca="false">C18359&amp;D18359&amp;E18359&amp;F18359&amp;G18359&amp;H18359</f>
        <v>IMPERMEABILIZACAO/REVESTIMENTO DE PISOS,COM ELASTOMERO A BASE DE POLIUREIA,ISENTO DE SOLVENTES,MOLDADO NO LOCAL,CURA LENTA,A FRIO,APLICADO COM EQUIPAMENTO TIPO AIRLESS,ROLO OU PINCEL,COM 1,20MM DE ESPESSURA,ANTIDERRAPANTE,SEM PROTECAO MECANICA</v>
      </c>
      <c r="C18359" s="749" t="s">
        <v>43032</v>
      </c>
      <c r="D18359" s="749" t="s">
        <v>43033</v>
      </c>
      <c r="E18359" s="749" t="s">
        <v>43034</v>
      </c>
      <c r="F18359" s="749" t="s">
        <v>43057</v>
      </c>
      <c r="G18359" s="749" t="s">
        <v>43058</v>
      </c>
      <c r="I18359" s="749" t="s">
        <v>52</v>
      </c>
      <c r="J18359" s="749" t="n">
        <v>92.93</v>
      </c>
    </row>
    <row collapsed="false" customFormat="false" customHeight="true" hidden="true" ht="63.75" outlineLevel="0" r="18360">
      <c r="A18360" s="749" t="s">
        <v>43060</v>
      </c>
      <c r="B18360" s="758" t="str">
        <f aca="false">C18360&amp;D18360&amp;E18360&amp;F18360&amp;G18360&amp;H18360</f>
        <v>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v>
      </c>
      <c r="C18360" s="749" t="s">
        <v>43038</v>
      </c>
      <c r="D18360" s="749" t="s">
        <v>43039</v>
      </c>
      <c r="E18360" s="749" t="s">
        <v>43040</v>
      </c>
      <c r="F18360" s="749" t="s">
        <v>43041</v>
      </c>
      <c r="G18360" s="749" t="s">
        <v>43061</v>
      </c>
      <c r="H18360" s="749" t="s">
        <v>43062</v>
      </c>
      <c r="I18360" s="749" t="s">
        <v>52</v>
      </c>
      <c r="J18360" s="749" t="n">
        <v>148.32</v>
      </c>
    </row>
    <row collapsed="false" customFormat="false" customHeight="true" hidden="true" ht="63.75" outlineLevel="0" r="18361">
      <c r="A18361" s="749" t="s">
        <v>43063</v>
      </c>
      <c r="B18361" s="758" t="str">
        <f aca="false">C18361&amp;D18361&amp;E18361&amp;F18361&amp;G18361&amp;H18361</f>
        <v>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v>
      </c>
      <c r="C18361" s="749" t="s">
        <v>43038</v>
      </c>
      <c r="D18361" s="749" t="s">
        <v>43039</v>
      </c>
      <c r="E18361" s="749" t="s">
        <v>43040</v>
      </c>
      <c r="F18361" s="749" t="s">
        <v>43041</v>
      </c>
      <c r="G18361" s="749" t="s">
        <v>43061</v>
      </c>
      <c r="H18361" s="749" t="s">
        <v>43062</v>
      </c>
      <c r="I18361" s="749" t="s">
        <v>52</v>
      </c>
      <c r="J18361" s="749" t="n">
        <v>145.28</v>
      </c>
    </row>
    <row collapsed="false" customFormat="false" customHeight="true" hidden="true" ht="63.75" outlineLevel="0" r="18362">
      <c r="A18362" s="749" t="s">
        <v>43064</v>
      </c>
      <c r="B18362" s="758" t="str">
        <f aca="false">C18362&amp;D18362&amp;E18362&amp;F18362&amp;G18362&amp;H18362</f>
        <v>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v>
      </c>
      <c r="C18362" s="749" t="s">
        <v>43038</v>
      </c>
      <c r="D18362" s="749" t="s">
        <v>43039</v>
      </c>
      <c r="E18362" s="749" t="s">
        <v>43040</v>
      </c>
      <c r="F18362" s="749" t="s">
        <v>43041</v>
      </c>
      <c r="G18362" s="749" t="s">
        <v>43065</v>
      </c>
      <c r="H18362" s="749" t="s">
        <v>43062</v>
      </c>
      <c r="I18362" s="749" t="s">
        <v>52</v>
      </c>
      <c r="J18362" s="749" t="n">
        <v>181.9</v>
      </c>
    </row>
    <row collapsed="false" customFormat="false" customHeight="true" hidden="true" ht="63.75" outlineLevel="0" r="18363">
      <c r="A18363" s="749" t="s">
        <v>43066</v>
      </c>
      <c r="B18363" s="758" t="str">
        <f aca="false">C18363&amp;D18363&amp;E18363&amp;F18363&amp;G18363&amp;H18363</f>
        <v>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v>
      </c>
      <c r="C18363" s="749" t="s">
        <v>43038</v>
      </c>
      <c r="D18363" s="749" t="s">
        <v>43039</v>
      </c>
      <c r="E18363" s="749" t="s">
        <v>43040</v>
      </c>
      <c r="F18363" s="749" t="s">
        <v>43041</v>
      </c>
      <c r="G18363" s="749" t="s">
        <v>43065</v>
      </c>
      <c r="H18363" s="749" t="s">
        <v>43062</v>
      </c>
      <c r="I18363" s="749" t="s">
        <v>52</v>
      </c>
      <c r="J18363" s="749" t="n">
        <v>178.62</v>
      </c>
    </row>
    <row collapsed="false" customFormat="false" customHeight="true" hidden="true" ht="12.75" outlineLevel="0" r="18364">
      <c r="A18364" s="749" t="s">
        <v>43067</v>
      </c>
      <c r="B18364" s="749" t="str">
        <f aca="false">C18364&amp;D18364&amp;E18364&amp;F18364&amp;G18364&amp;H18364</f>
        <v>IMPERMEABILIZACAO/REVESTIMENTO DE LAJES DE COBERTURA EM CONCRETO,METAL OU MADEIRA,A BASE DE POLIUREIA,ISENTO DE SOLVENTES,MOLDADO NO LOCAL,CURA RAPIDA,A QUENTE,APLICADO COM EQUIPAMENTO BICOMPONENTE TIPO HOT SPRAY,COM ATE 1,00MM DE ESPESSURA,SEM PROTECAO MECANICA</v>
      </c>
      <c r="C18364" s="749" t="s">
        <v>43025</v>
      </c>
      <c r="D18364" s="749" t="s">
        <v>43068</v>
      </c>
      <c r="E18364" s="749" t="s">
        <v>43069</v>
      </c>
      <c r="F18364" s="749" t="s">
        <v>43070</v>
      </c>
      <c r="G18364" s="749" t="s">
        <v>43071</v>
      </c>
      <c r="I18364" s="749" t="s">
        <v>52</v>
      </c>
      <c r="J18364" s="749" t="n">
        <v>99.93</v>
      </c>
    </row>
    <row collapsed="false" customFormat="false" customHeight="true" hidden="true" ht="12.75" outlineLevel="0" r="18365">
      <c r="A18365" s="749" t="s">
        <v>43072</v>
      </c>
      <c r="B18365" s="749" t="str">
        <f aca="false">C18365&amp;D18365&amp;E18365&amp;F18365&amp;G18365&amp;H18365</f>
        <v>IMPERMEABILIZACAO/REVESTIMENTO DE LAJES DE COBERTURA EM CONCRETO,METAL OU MADEIRA,A BASE DE POLIUREIA,ISENTO DE SOLVENTES,MOLDADO NO LOCAL,CURA RAPIDA,A QUENTE,APLICADO COM EQUIPAMENTO BICOMPONENTE TIPO HOT SPRAY,COM ATE 1,00MM DE ESPESSURA,SEM PROTECAO MECANICA</v>
      </c>
      <c r="C18365" s="749" t="s">
        <v>43025</v>
      </c>
      <c r="D18365" s="749" t="s">
        <v>43068</v>
      </c>
      <c r="E18365" s="749" t="s">
        <v>43069</v>
      </c>
      <c r="F18365" s="749" t="s">
        <v>43070</v>
      </c>
      <c r="G18365" s="749" t="s">
        <v>43071</v>
      </c>
      <c r="I18365" s="749" t="s">
        <v>52</v>
      </c>
      <c r="J18365" s="749" t="n">
        <v>97.17</v>
      </c>
    </row>
    <row collapsed="false" customFormat="false" customHeight="true" hidden="true" ht="12.75" outlineLevel="0" r="18366">
      <c r="A18366" s="749" t="s">
        <v>43073</v>
      </c>
      <c r="B18366" s="749" t="str">
        <f aca="false">C18366&amp;D18366&amp;E18366&amp;F18366&amp;G18366&amp;H18366</f>
        <v>IMPERMEABILIZACAO/REVESTIMENTO DE PISOS,A BASE DE POLIUREIA,ISENTO DE SOLVENTES,MOLDADO NO LOCAL,CURA RAPIDA,A QUENTE,APLICADO COM EQUIPAMENTO BICOMPONENTE TIPO HOT SPRAY,COM 1,20MM DE ESPESSURA,SEM PROTECAO MECANICA</v>
      </c>
      <c r="C18366" s="749" t="s">
        <v>43074</v>
      </c>
      <c r="D18366" s="749" t="s">
        <v>43075</v>
      </c>
      <c r="E18366" s="749" t="s">
        <v>43076</v>
      </c>
      <c r="F18366" s="749" t="s">
        <v>43077</v>
      </c>
      <c r="I18366" s="749" t="s">
        <v>52</v>
      </c>
      <c r="J18366" s="749" t="n">
        <v>118.58</v>
      </c>
    </row>
    <row collapsed="false" customFormat="false" customHeight="true" hidden="true" ht="12.75" outlineLevel="0" r="18367">
      <c r="A18367" s="749" t="s">
        <v>43078</v>
      </c>
      <c r="B18367" s="749" t="str">
        <f aca="false">C18367&amp;D18367&amp;E18367&amp;F18367&amp;G18367&amp;H18367</f>
        <v>IMPERMEABILIZACAO/REVESTIMENTO DE PISOS,A BASE DE POLIUREIA,ISENTO DE SOLVENTES,MOLDADO NO LOCAL,CURA RAPIDA,A QUENTE,APLICADO COM EQUIPAMENTO BICOMPONENTE TIPO HOT SPRAY,COM 1,20MM DE ESPESSURA,SEM PROTECAO MECANICA</v>
      </c>
      <c r="C18367" s="749" t="s">
        <v>43074</v>
      </c>
      <c r="D18367" s="749" t="s">
        <v>43075</v>
      </c>
      <c r="E18367" s="749" t="s">
        <v>43076</v>
      </c>
      <c r="F18367" s="749" t="s">
        <v>43077</v>
      </c>
      <c r="I18367" s="749" t="s">
        <v>52</v>
      </c>
      <c r="J18367" s="749" t="n">
        <v>115.44</v>
      </c>
    </row>
    <row collapsed="false" customFormat="false" customHeight="true" hidden="true" ht="63.75" outlineLevel="0" r="18368">
      <c r="A18368" s="749" t="s">
        <v>43079</v>
      </c>
      <c r="B18368" s="758" t="str">
        <f aca="false">C18368&amp;D18368&amp;E18368&amp;F18368&amp;G18368&amp;H18368</f>
        <v>IMPERMEABILIZACAO/REVESTIMENTO DE LAJES,TANQUES,PISCINAS,RESERVATORIOS,ARQUIBANCADAS,ESTACIONAMENTOS,A BASE DE POLIUREIA,ISENTO DE SOLVENTES,MOLDADO NO LOCAL,CURA RAPIDA,A QUENTE,APLICADO COM EQUIPAMENTO BICOMPONENTE TIPO HOT SPRAY,COM 2,00MM DE ESPESSURA,SEM PROTECAO MECANICA</v>
      </c>
      <c r="C18368" s="749" t="s">
        <v>43038</v>
      </c>
      <c r="D18368" s="749" t="s">
        <v>43080</v>
      </c>
      <c r="E18368" s="749" t="s">
        <v>43081</v>
      </c>
      <c r="F18368" s="749" t="s">
        <v>43082</v>
      </c>
      <c r="G18368" s="749" t="s">
        <v>43083</v>
      </c>
      <c r="I18368" s="749" t="s">
        <v>52</v>
      </c>
      <c r="J18368" s="749" t="n">
        <v>184.76</v>
      </c>
    </row>
    <row collapsed="false" customFormat="false" customHeight="true" hidden="true" ht="63.75" outlineLevel="0" r="18369">
      <c r="A18369" s="749" t="s">
        <v>43084</v>
      </c>
      <c r="B18369" s="758" t="str">
        <f aca="false">C18369&amp;D18369&amp;E18369&amp;F18369&amp;G18369&amp;H18369</f>
        <v>IMPERMEABILIZACAO/REVESTIMENTO DE LAJES,TANQUES,PISCINAS,RESERVATORIOS,ARQUIBANCADAS,ESTACIONAMENTOS,A BASE DE POLIUREIA,ISENTO DE SOLVENTES,MOLDADO NO LOCAL,CURA RAPIDA,A QUENTE,APLICADO COM EQUIPAMENTO BICOMPONENTE TIPO HOT SPRAY,COM 2,00MM DE ESPESSURA,SEM PROTECAO MECANICA</v>
      </c>
      <c r="C18369" s="749" t="s">
        <v>43038</v>
      </c>
      <c r="D18369" s="749" t="s">
        <v>43080</v>
      </c>
      <c r="E18369" s="749" t="s">
        <v>43081</v>
      </c>
      <c r="F18369" s="749" t="s">
        <v>43082</v>
      </c>
      <c r="G18369" s="749" t="s">
        <v>43083</v>
      </c>
      <c r="I18369" s="749" t="s">
        <v>52</v>
      </c>
      <c r="J18369" s="749" t="n">
        <v>181.25</v>
      </c>
    </row>
    <row collapsed="false" customFormat="false" customHeight="true" hidden="true" ht="63.75" outlineLevel="0" r="18370">
      <c r="A18370" s="749" t="s">
        <v>43085</v>
      </c>
      <c r="B18370" s="758" t="str">
        <f aca="false">C18370&amp;D18370&amp;E18370&amp;F18370&amp;G18370&amp;H18370</f>
        <v>IMPERMEABILIZACAO/REVESTIMENTO DE LAJES,TANQUES,PISCINAS,RESERVATORIOS,ARQUIBANCADAS,ESTACIONAMENTOS,A BASE DE POLIUREIA,ISENTO DE SOLVENTES,MOLDADO NO LOCAL,CURA RAPIDA,A QUENTE,APLICADO COM EQUIPAMENTO BICOMPONENTE TIPO HOT SPRAY,COM 2,50MM DE ESPESSURA,SEM PROTECAO MECANICA</v>
      </c>
      <c r="C18370" s="749" t="s">
        <v>43038</v>
      </c>
      <c r="D18370" s="749" t="s">
        <v>43080</v>
      </c>
      <c r="E18370" s="749" t="s">
        <v>43081</v>
      </c>
      <c r="F18370" s="749" t="s">
        <v>43086</v>
      </c>
      <c r="G18370" s="749" t="s">
        <v>43083</v>
      </c>
      <c r="I18370" s="749" t="s">
        <v>52</v>
      </c>
      <c r="J18370" s="749" t="n">
        <v>226.15</v>
      </c>
    </row>
    <row collapsed="false" customFormat="false" customHeight="true" hidden="true" ht="63.75" outlineLevel="0" r="18371">
      <c r="A18371" s="749" t="s">
        <v>43087</v>
      </c>
      <c r="B18371" s="758" t="str">
        <f aca="false">C18371&amp;D18371&amp;E18371&amp;F18371&amp;G18371&amp;H18371</f>
        <v>IMPERMEABILIZACAO/REVESTIMENTO DE LAJES,TANQUES,PISCINAS,RESERVATORIOS,ARQUIBANCADAS,ESTACIONAMENTOS,A BASE DE POLIUREIA,ISENTO DE SOLVENTES,MOLDADO NO LOCAL,CURA RAPIDA,A QUENTE,APLICADO COM EQUIPAMENTO BICOMPONENTE TIPO HOT SPRAY,COM 2,50MM DE ESPESSURA,SEM PROTECAO MECANICA</v>
      </c>
      <c r="C18371" s="749" t="s">
        <v>43038</v>
      </c>
      <c r="D18371" s="749" t="s">
        <v>43080</v>
      </c>
      <c r="E18371" s="749" t="s">
        <v>43081</v>
      </c>
      <c r="F18371" s="749" t="s">
        <v>43086</v>
      </c>
      <c r="G18371" s="749" t="s">
        <v>43083</v>
      </c>
      <c r="I18371" s="749" t="s">
        <v>52</v>
      </c>
      <c r="J18371" s="749" t="n">
        <v>222.39</v>
      </c>
    </row>
    <row collapsed="false" customFormat="false" customHeight="true" hidden="true" ht="12.75" outlineLevel="0" r="18372">
      <c r="A18372" s="749" t="s">
        <v>43088</v>
      </c>
      <c r="B18372" s="749" t="str">
        <f aca="false">C18372&amp;D18372&amp;E18372&amp;F18372&amp;G18372&amp;H18372</f>
        <v>IMPERMEABILIZACAO/REVESTIMENTO DE PAREDES,A BASE DE POLIUREIA,ISENTO DE SOLVENTES,MOLDADO NO LOCAL,CURA RAPIDA,A QUENTE,APLICADO COM EQUIPAMENTO BICOMPONENTE TIPO HOT SPRAY,COM 0,40MM DE ESPESSURA</v>
      </c>
      <c r="C18372" s="749" t="s">
        <v>43089</v>
      </c>
      <c r="D18372" s="749" t="s">
        <v>43090</v>
      </c>
      <c r="E18372" s="749" t="s">
        <v>43091</v>
      </c>
      <c r="F18372" s="749" t="s">
        <v>43092</v>
      </c>
      <c r="I18372" s="749" t="s">
        <v>52</v>
      </c>
      <c r="J18372" s="749" t="n">
        <v>44.56</v>
      </c>
    </row>
    <row collapsed="false" customFormat="false" customHeight="true" hidden="true" ht="12.75" outlineLevel="0" r="18373">
      <c r="A18373" s="749" t="s">
        <v>43093</v>
      </c>
      <c r="B18373" s="749" t="str">
        <f aca="false">C18373&amp;D18373&amp;E18373&amp;F18373&amp;G18373&amp;H18373</f>
        <v>IMPERMEABILIZACAO/REVESTIMENTO DE PAREDES,A BASE DE POLIUREIA,ISENTO DE SOLVENTES,MOLDADO NO LOCAL,CURA RAPIDA,A QUENTE,APLICADO COM EQUIPAMENTO BICOMPONENTE TIPO HOT SPRAY,COM 0,40MM DE ESPESSURA</v>
      </c>
      <c r="C18373" s="749" t="s">
        <v>43089</v>
      </c>
      <c r="D18373" s="749" t="s">
        <v>43090</v>
      </c>
      <c r="E18373" s="749" t="s">
        <v>43091</v>
      </c>
      <c r="F18373" s="749" t="s">
        <v>43092</v>
      </c>
      <c r="I18373" s="749" t="s">
        <v>52</v>
      </c>
      <c r="J18373" s="749" t="n">
        <v>42.84</v>
      </c>
    </row>
    <row collapsed="false" customFormat="false" customHeight="true" hidden="true" ht="12.75" outlineLevel="0" r="18374">
      <c r="A18374" s="749" t="s">
        <v>43094</v>
      </c>
      <c r="B18374" s="749" t="str">
        <f aca="false">C18374&amp;D18374&amp;E18374&amp;F18374&amp;G18374&amp;H18374</f>
        <v>IMPERMEABILIZACAO/REVESTIMENTO DE LAJES DE COBERTURA EM CONCRETO,METAL OU MADEIRA,A BASE DE POLIUREIA,ISENTO DE SOLVENTES,MOLDADO NO LOCAL,CURA RAPIDA,A QUENTE,APLICADO COM EQUIPAMENTO BICOMPONENTE TIPO HOT SPRAY,COM ATE 1,00MM DE ESPESSURA,ANTIDERRAPANTE,SEM PROTECAO MECANICA</v>
      </c>
      <c r="C18374" s="749" t="s">
        <v>43025</v>
      </c>
      <c r="D18374" s="749" t="s">
        <v>43068</v>
      </c>
      <c r="E18374" s="749" t="s">
        <v>43069</v>
      </c>
      <c r="F18374" s="749" t="s">
        <v>43070</v>
      </c>
      <c r="G18374" s="749" t="s">
        <v>43095</v>
      </c>
      <c r="I18374" s="749" t="s">
        <v>52</v>
      </c>
      <c r="J18374" s="749" t="n">
        <v>102.11</v>
      </c>
    </row>
    <row collapsed="false" customFormat="false" customHeight="true" hidden="true" ht="12.75" outlineLevel="0" r="18375">
      <c r="A18375" s="749" t="s">
        <v>43096</v>
      </c>
      <c r="B18375" s="749" t="str">
        <f aca="false">C18375&amp;D18375&amp;E18375&amp;F18375&amp;G18375&amp;H18375</f>
        <v>IMPERMEABILIZACAO/REVESTIMENTO DE LAJES DE COBERTURA EM CONCRETO,METAL OU MADEIRA,A BASE DE POLIUREIA,ISENTO DE SOLVENTES,MOLDADO NO LOCAL,CURA RAPIDA,A QUENTE,APLICADO COM EQUIPAMENTO BICOMPONENTE TIPO HOT SPRAY,COM ATE 1,00MM DE ESPESSURA,ANTIDERRAPANTE,SEM PROTECAO MECANICA</v>
      </c>
      <c r="C18375" s="749" t="s">
        <v>43025</v>
      </c>
      <c r="D18375" s="749" t="s">
        <v>43068</v>
      </c>
      <c r="E18375" s="749" t="s">
        <v>43069</v>
      </c>
      <c r="F18375" s="749" t="s">
        <v>43070</v>
      </c>
      <c r="G18375" s="749" t="s">
        <v>43095</v>
      </c>
      <c r="I18375" s="749" t="s">
        <v>52</v>
      </c>
      <c r="J18375" s="749" t="n">
        <v>99.34</v>
      </c>
    </row>
    <row collapsed="false" customFormat="false" customHeight="true" hidden="true" ht="12.75" outlineLevel="0" r="18376">
      <c r="A18376" s="749" t="s">
        <v>43097</v>
      </c>
      <c r="B18376" s="749" t="str">
        <f aca="false">C18376&amp;D18376&amp;E18376&amp;F18376&amp;G18376&amp;H18376</f>
        <v>IMPERMEABILIZACAO/REVESTIMENTO DE PISOS,A BASE DE POLIUREIA,ISENTO DE SOLVENTES,MOLDADO NO LOCAL,CURA RAPIDA,A QUENTE,APLICADO COM EQUIPAMENTO BICOMPONENTE TIPO HOT SPRAY,COM 1,20MM DE ESPESSURA,ANTIDERRAPANTE,SEM PROTECAO MECANICA</v>
      </c>
      <c r="C18376" s="749" t="s">
        <v>43074</v>
      </c>
      <c r="D18376" s="749" t="s">
        <v>43075</v>
      </c>
      <c r="E18376" s="749" t="s">
        <v>43076</v>
      </c>
      <c r="F18376" s="749" t="s">
        <v>43098</v>
      </c>
      <c r="I18376" s="749" t="s">
        <v>52</v>
      </c>
      <c r="J18376" s="749" t="n">
        <v>121.09</v>
      </c>
    </row>
    <row collapsed="false" customFormat="false" customHeight="true" hidden="true" ht="12.75" outlineLevel="0" r="18377">
      <c r="A18377" s="749" t="s">
        <v>43099</v>
      </c>
      <c r="B18377" s="749" t="str">
        <f aca="false">C18377&amp;D18377&amp;E18377&amp;F18377&amp;G18377&amp;H18377</f>
        <v>IMPERMEABILIZACAO/REVESTIMENTO DE PISOS,A BASE DE POLIUREIA,ISENTO DE SOLVENTES,MOLDADO NO LOCAL,CURA RAPIDA,A QUENTE,APLICADO COM EQUIPAMENTO BICOMPONENTE TIPO HOT SPRAY,COM 1,20MM DE ESPESSURA,ANTIDERRAPANTE,SEM PROTECAO MECANICA</v>
      </c>
      <c r="C18377" s="749" t="s">
        <v>43074</v>
      </c>
      <c r="D18377" s="749" t="s">
        <v>43075</v>
      </c>
      <c r="E18377" s="749" t="s">
        <v>43076</v>
      </c>
      <c r="F18377" s="749" t="s">
        <v>43098</v>
      </c>
      <c r="I18377" s="749" t="s">
        <v>52</v>
      </c>
      <c r="J18377" s="749" t="n">
        <v>117.94</v>
      </c>
    </row>
    <row collapsed="false" customFormat="false" customHeight="true" hidden="true" ht="63.75" outlineLevel="0" r="18378">
      <c r="A18378" s="749" t="s">
        <v>43100</v>
      </c>
      <c r="B18378" s="758" t="str">
        <f aca="false">C18378&amp;D18378&amp;E18378&amp;F18378&amp;G18378&amp;H18378</f>
        <v>IMPERMEABILIZACAO/REVESTIMENTO DE LAJES,TANQUES,PISCINAS,RESERVATORIOS,ARQUIBANCADAS,ESTACIONAMENTOS,A BASE DE POLIUREIA,ISENTO DE SOLVENTES,MOLDADO NO LOCAL,CURA RAPIDA,A QUENTE,APLICADO COM EQUIPAMENTO BICOMPONENTE TIPO HOT SPRAY,COM 2,00MM DE ESPESSURA,ANTIDERRAPANTE,SEM PROTECAO MECANICA</v>
      </c>
      <c r="C18378" s="749" t="s">
        <v>43038</v>
      </c>
      <c r="D18378" s="749" t="s">
        <v>43080</v>
      </c>
      <c r="E18378" s="749" t="s">
        <v>43081</v>
      </c>
      <c r="F18378" s="749" t="s">
        <v>43082</v>
      </c>
      <c r="G18378" s="749" t="s">
        <v>43101</v>
      </c>
      <c r="I18378" s="749" t="s">
        <v>52</v>
      </c>
      <c r="J18378" s="749" t="n">
        <v>188.43</v>
      </c>
    </row>
    <row collapsed="false" customFormat="false" customHeight="true" hidden="true" ht="63.75" outlineLevel="0" r="18379">
      <c r="A18379" s="749" t="s">
        <v>43102</v>
      </c>
      <c r="B18379" s="758" t="str">
        <f aca="false">C18379&amp;D18379&amp;E18379&amp;F18379&amp;G18379&amp;H18379</f>
        <v>IMPERMEABILIZACAO/REVESTIMENTO DE LAJES,TANQUES,PISCINAS,RESERVATORIOS,ARQUIBANCADAS,ESTACIONAMENTOS,A BASE DE POLIUREIA,ISENTO DE SOLVENTES,MOLDADO NO LOCAL,CURA RAPIDA,A QUENTE,APLICADO COM EQUIPAMENTO BICOMPONENTE TIPO HOT SPRAY,COM 2,00MM DE ESPESSURA,ANTIDERRAPANTE,SEM PROTECAO MECANICA</v>
      </c>
      <c r="C18379" s="749" t="s">
        <v>43038</v>
      </c>
      <c r="D18379" s="749" t="s">
        <v>43080</v>
      </c>
      <c r="E18379" s="749" t="s">
        <v>43081</v>
      </c>
      <c r="F18379" s="749" t="s">
        <v>43082</v>
      </c>
      <c r="G18379" s="749" t="s">
        <v>43101</v>
      </c>
      <c r="I18379" s="749" t="s">
        <v>52</v>
      </c>
      <c r="J18379" s="749" t="n">
        <v>184.92</v>
      </c>
    </row>
    <row collapsed="false" customFormat="false" customHeight="true" hidden="true" ht="63.75" outlineLevel="0" r="18380">
      <c r="A18380" s="749" t="s">
        <v>43103</v>
      </c>
      <c r="B18380" s="758" t="str">
        <f aca="false">C18380&amp;D18380&amp;E18380&amp;F18380&amp;G18380&amp;H18380</f>
        <v>IMPERMEABILIZACAO/REVESTIMENTO DE LAJES,TANQUES,PISCINAS,RESERVATORIOS,ARQUIBANCADAS,ESTACIONAMENTOS,A BASE DE POLIUREIA,ISENTO DE SOLVENTES,MOLDADO NO LOCAL,CURA RAPIDA,A QUENTE,APLICADO COM EQUIPAMENTO BICOMPONENTE TIPO HOT SPRAY,COM 2,50MM DE ESPESSURA,ANTIDERRAPANTE,SEM PROTECAO MECANICA</v>
      </c>
      <c r="C18380" s="749" t="s">
        <v>43038</v>
      </c>
      <c r="D18380" s="749" t="s">
        <v>43080</v>
      </c>
      <c r="E18380" s="749" t="s">
        <v>43081</v>
      </c>
      <c r="F18380" s="749" t="s">
        <v>43086</v>
      </c>
      <c r="G18380" s="749" t="s">
        <v>43101</v>
      </c>
      <c r="I18380" s="749" t="s">
        <v>52</v>
      </c>
      <c r="J18380" s="749" t="n">
        <v>231.16</v>
      </c>
    </row>
    <row collapsed="false" customFormat="false" customHeight="true" hidden="true" ht="63.75" outlineLevel="0" r="18381">
      <c r="A18381" s="749" t="s">
        <v>43104</v>
      </c>
      <c r="B18381" s="758" t="str">
        <f aca="false">C18381&amp;D18381&amp;E18381&amp;F18381&amp;G18381&amp;H18381</f>
        <v>IMPERMEABILIZACAO/REVESTIMENTO DE LAJES,TANQUES,PISCINAS,RESERVATORIOS,ARQUIBANCADAS,ESTACIONAMENTOS,A BASE DE POLIUREIA,ISENTO DE SOLVENTES,MOLDADO NO LOCAL,CURA RAPIDA,A QUENTE,APLICADO COM EQUIPAMENTO BICOMPONENTE TIPO HOT SPRAY,COM 2,50MM DE ESPESSURA,ANTIDERRAPANTE,SEM PROTECAO MECANICA</v>
      </c>
      <c r="C18381" s="749" t="s">
        <v>43038</v>
      </c>
      <c r="D18381" s="749" t="s">
        <v>43080</v>
      </c>
      <c r="E18381" s="749" t="s">
        <v>43081</v>
      </c>
      <c r="F18381" s="749" t="s">
        <v>43086</v>
      </c>
      <c r="G18381" s="749" t="s">
        <v>43101</v>
      </c>
      <c r="I18381" s="749" t="s">
        <v>52</v>
      </c>
      <c r="J18381" s="749" t="n">
        <v>227.4</v>
      </c>
    </row>
    <row collapsed="false" customFormat="false" customHeight="true" hidden="true" ht="12.75" outlineLevel="0" r="18382">
      <c r="A18382" s="749" t="s">
        <v>43105</v>
      </c>
      <c r="B18382" s="749" t="str">
        <f aca="false">C18382&amp;D18382&amp;E18382&amp;F18382&amp;G18382&amp;H18382</f>
        <v>CAIACAO INTERNA OU EXTERNA SOBRE SUPERFICIE LISA,EM DUAS DEMAOS,ADICIONANDO FIXADOR</v>
      </c>
      <c r="C18382" s="749" t="s">
        <v>43106</v>
      </c>
      <c r="D18382" s="749" t="s">
        <v>43107</v>
      </c>
      <c r="I18382" s="749" t="s">
        <v>52</v>
      </c>
      <c r="J18382" s="749" t="n">
        <v>7.93</v>
      </c>
    </row>
    <row collapsed="false" customFormat="false" customHeight="true" hidden="true" ht="12.75" outlineLevel="0" r="18383">
      <c r="A18383" s="749" t="s">
        <v>43108</v>
      </c>
      <c r="B18383" s="749" t="str">
        <f aca="false">C18383&amp;D18383&amp;E18383&amp;F18383&amp;G18383&amp;H18383</f>
        <v>CAIACAO INTERNA OU EXTERNA SOBRE SUPERFICIE LISA,EM DUAS DEMAOS,ADICIONANDO FIXADOR</v>
      </c>
      <c r="C18383" s="749" t="s">
        <v>43106</v>
      </c>
      <c r="D18383" s="749" t="s">
        <v>43107</v>
      </c>
      <c r="I18383" s="749" t="s">
        <v>52</v>
      </c>
      <c r="J18383" s="749" t="n">
        <v>6.91</v>
      </c>
    </row>
    <row collapsed="false" customFormat="false" customHeight="true" hidden="true" ht="12.75" outlineLevel="0" r="18384">
      <c r="A18384" s="749" t="s">
        <v>43109</v>
      </c>
      <c r="B18384" s="749" t="str">
        <f aca="false">C18384&amp;D18384&amp;E18384&amp;F18384&amp;G18384&amp;H18384</f>
        <v>CAIACAO INTERNA OU EXTERNA SOBRE SUPERFICIE LISA,EM TRES DEMAOS,ADICIONANDO FIXADOR</v>
      </c>
      <c r="C18384" s="749" t="s">
        <v>43110</v>
      </c>
      <c r="D18384" s="749" t="s">
        <v>43107</v>
      </c>
      <c r="I18384" s="749" t="s">
        <v>52</v>
      </c>
      <c r="J18384" s="749" t="n">
        <v>10.54</v>
      </c>
    </row>
    <row collapsed="false" customFormat="false" customHeight="true" hidden="true" ht="12.75" outlineLevel="0" r="18385">
      <c r="A18385" s="749" t="s">
        <v>43111</v>
      </c>
      <c r="B18385" s="749" t="str">
        <f aca="false">C18385&amp;D18385&amp;E18385&amp;F18385&amp;G18385&amp;H18385</f>
        <v>CAIACAO INTERNA OU EXTERNA SOBRE SUPERFICIE LISA,EM TRES DEMAOS,ADICIONANDO FIXADOR</v>
      </c>
      <c r="C18385" s="749" t="s">
        <v>43110</v>
      </c>
      <c r="D18385" s="749" t="s">
        <v>43107</v>
      </c>
      <c r="I18385" s="749" t="s">
        <v>52</v>
      </c>
      <c r="J18385" s="749" t="n">
        <v>9.18</v>
      </c>
    </row>
    <row collapsed="false" customFormat="false" customHeight="true" hidden="true" ht="12.75" outlineLevel="0" r="18386">
      <c r="A18386" s="749" t="s">
        <v>43112</v>
      </c>
      <c r="B18386" s="749" t="str">
        <f aca="false">C18386&amp;D18386&amp;E18386&amp;F18386&amp;G18386&amp;H18386</f>
        <v>CAIACAO INTERNA COM CORANTE SOBRE SUPERFICIE LISA,EM DUAS DEMAOS,ADICIONANDO FIXADOR</v>
      </c>
      <c r="C18386" s="749" t="s">
        <v>43113</v>
      </c>
      <c r="D18386" s="749" t="s">
        <v>43114</v>
      </c>
      <c r="I18386" s="749" t="s">
        <v>52</v>
      </c>
      <c r="J18386" s="749" t="n">
        <v>8.76</v>
      </c>
    </row>
    <row collapsed="false" customFormat="false" customHeight="true" hidden="true" ht="12.75" outlineLevel="0" r="18387">
      <c r="A18387" s="749" t="s">
        <v>43115</v>
      </c>
      <c r="B18387" s="749" t="str">
        <f aca="false">C18387&amp;D18387&amp;E18387&amp;F18387&amp;G18387&amp;H18387</f>
        <v>CAIACAO INTERNA COM CORANTE SOBRE SUPERFICIE LISA,EM DUAS DEMAOS,ADICIONANDO FIXADOR</v>
      </c>
      <c r="C18387" s="749" t="s">
        <v>43113</v>
      </c>
      <c r="D18387" s="749" t="s">
        <v>43114</v>
      </c>
      <c r="I18387" s="749" t="s">
        <v>52</v>
      </c>
      <c r="J18387" s="749" t="n">
        <v>7.74</v>
      </c>
    </row>
    <row collapsed="false" customFormat="false" customHeight="true" hidden="true" ht="12.75" outlineLevel="0" r="18388">
      <c r="A18388" s="749" t="s">
        <v>43116</v>
      </c>
      <c r="B18388" s="749" t="str">
        <f aca="false">C18388&amp;D18388&amp;E18388&amp;F18388&amp;G18388&amp;H18388</f>
        <v>CAIACAO INTERNA COM CORANTE SOBRE SUPERFICIE LISA,EM TRES DEMAOS,ADICIONANDO FIXADOR</v>
      </c>
      <c r="C18388" s="749" t="s">
        <v>43117</v>
      </c>
      <c r="D18388" s="749" t="s">
        <v>43114</v>
      </c>
      <c r="I18388" s="749" t="s">
        <v>52</v>
      </c>
      <c r="J18388" s="749" t="n">
        <v>11.36</v>
      </c>
    </row>
    <row collapsed="false" customFormat="false" customHeight="true" hidden="true" ht="12.75" outlineLevel="0" r="18389">
      <c r="A18389" s="749" t="s">
        <v>43118</v>
      </c>
      <c r="B18389" s="749" t="str">
        <f aca="false">C18389&amp;D18389&amp;E18389&amp;F18389&amp;G18389&amp;H18389</f>
        <v>CAIACAO INTERNA COM CORANTE SOBRE SUPERFICIE LISA,EM TRES DEMAOS,ADICIONANDO FIXADOR</v>
      </c>
      <c r="C18389" s="749" t="s">
        <v>43117</v>
      </c>
      <c r="D18389" s="749" t="s">
        <v>43114</v>
      </c>
      <c r="I18389" s="749" t="s">
        <v>52</v>
      </c>
      <c r="J18389" s="749" t="n">
        <v>10</v>
      </c>
    </row>
    <row collapsed="false" customFormat="false" customHeight="true" hidden="true" ht="12.75" outlineLevel="0" r="18390">
      <c r="A18390" s="749" t="s">
        <v>43119</v>
      </c>
      <c r="B18390" s="749" t="str">
        <f aca="false">C18390&amp;D18390&amp;E18390&amp;F18390&amp;G18390&amp;H18390</f>
        <v>CAIACAO INTERNA OU EXTERNA SOBRE SUPERFICIE ASPERA OU CHAPISCADA EM DUAS DEMAOS COM ADICAO DE FIXADOR</v>
      </c>
      <c r="C18390" s="749" t="s">
        <v>43120</v>
      </c>
      <c r="D18390" s="749" t="s">
        <v>43121</v>
      </c>
      <c r="I18390" s="749" t="s">
        <v>52</v>
      </c>
      <c r="J18390" s="749" t="n">
        <v>12.04</v>
      </c>
    </row>
    <row collapsed="false" customFormat="false" customHeight="true" hidden="true" ht="12.75" outlineLevel="0" r="18391">
      <c r="A18391" s="749" t="s">
        <v>43122</v>
      </c>
      <c r="B18391" s="749" t="str">
        <f aca="false">C18391&amp;D18391&amp;E18391&amp;F18391&amp;G18391&amp;H18391</f>
        <v>CAIACAO INTERNA OU EXTERNA SOBRE SUPERFICIE ASPERA OU CHAPISCADA EM DUAS DEMAOS COM ADICAO DE FIXADOR</v>
      </c>
      <c r="C18391" s="749" t="s">
        <v>43120</v>
      </c>
      <c r="D18391" s="749" t="s">
        <v>43121</v>
      </c>
      <c r="I18391" s="749" t="s">
        <v>52</v>
      </c>
      <c r="J18391" s="749" t="n">
        <v>10.51</v>
      </c>
    </row>
    <row collapsed="false" customFormat="false" customHeight="true" hidden="true" ht="12.75" outlineLevel="0" r="18392">
      <c r="A18392" s="749" t="s">
        <v>43123</v>
      </c>
      <c r="B18392" s="749" t="str">
        <f aca="false">C18392&amp;D18392&amp;E18392&amp;F18392&amp;G18392&amp;H18392</f>
        <v>PINTURA DE NATA DE CIMENTO SOBRE SUPERFICIE ASPERA,EM TRES DEMAOS</v>
      </c>
      <c r="C18392" s="749" t="s">
        <v>43124</v>
      </c>
      <c r="D18392" s="749" t="s">
        <v>43125</v>
      </c>
      <c r="I18392" s="749" t="s">
        <v>52</v>
      </c>
      <c r="J18392" s="749" t="n">
        <v>3.32</v>
      </c>
    </row>
    <row collapsed="false" customFormat="false" customHeight="true" hidden="true" ht="12.75" outlineLevel="0" r="18393">
      <c r="A18393" s="749" t="s">
        <v>43126</v>
      </c>
      <c r="B18393" s="749" t="str">
        <f aca="false">C18393&amp;D18393&amp;E18393&amp;F18393&amp;G18393&amp;H18393</f>
        <v>PINTURA DE NATA DE CIMENTO SOBRE SUPERFICIE ASPERA,EM TRES DEMAOS</v>
      </c>
      <c r="C18393" s="749" t="s">
        <v>43124</v>
      </c>
      <c r="D18393" s="749" t="s">
        <v>43125</v>
      </c>
      <c r="I18393" s="749" t="s">
        <v>52</v>
      </c>
      <c r="J18393" s="749" t="n">
        <v>2.93</v>
      </c>
    </row>
    <row collapsed="false" customFormat="false" customHeight="true" hidden="true" ht="12.75" outlineLevel="0" r="18394">
      <c r="A18394" s="749" t="s">
        <v>43127</v>
      </c>
      <c r="B18394" s="749" t="str">
        <f aca="false">C18394&amp;D18394&amp;E18394&amp;F18394&amp;G18394&amp;H18394</f>
        <v>PINTURA INTERNA OU EXTERNA COM TINTA IMPERMEAVEL EM CORES PARA APLICACAO SOBRE CONCRETO,TIJOLOS,PEDRAS OU ARGAMASSA DE SUPERFICIE POROSA,EM DUAS DEMAOS,USANDO AGUA COMO DILUENTE</v>
      </c>
      <c r="C18394" s="749" t="s">
        <v>43128</v>
      </c>
      <c r="D18394" s="749" t="s">
        <v>43129</v>
      </c>
      <c r="E18394" s="749" t="s">
        <v>43130</v>
      </c>
      <c r="I18394" s="749" t="s">
        <v>52</v>
      </c>
      <c r="J18394" s="749" t="n">
        <v>13.64</v>
      </c>
    </row>
    <row collapsed="false" customFormat="false" customHeight="true" hidden="true" ht="12.75" outlineLevel="0" r="18395">
      <c r="A18395" s="749" t="s">
        <v>43131</v>
      </c>
      <c r="B18395" s="749" t="str">
        <f aca="false">C18395&amp;D18395&amp;E18395&amp;F18395&amp;G18395&amp;H18395</f>
        <v>PINTURA INTERNA OU EXTERNA COM TINTA IMPERMEAVEL EM CORES PARA APLICACAO SOBRE CONCRETO,TIJOLOS,PEDRAS OU ARGAMASSA DE SUPERFICIE POROSA,EM DUAS DEMAOS,USANDO AGUA COMO DILUENTE</v>
      </c>
      <c r="C18395" s="749" t="s">
        <v>43128</v>
      </c>
      <c r="D18395" s="749" t="s">
        <v>43129</v>
      </c>
      <c r="E18395" s="749" t="s">
        <v>43130</v>
      </c>
      <c r="I18395" s="749" t="s">
        <v>52</v>
      </c>
      <c r="J18395" s="749" t="n">
        <v>12.51</v>
      </c>
    </row>
    <row collapsed="false" customFormat="false" customHeight="true" hidden="true" ht="12.75" outlineLevel="0" r="18396">
      <c r="A18396" s="749" t="s">
        <v>43132</v>
      </c>
      <c r="B18396" s="749" t="str">
        <f aca="false">C18396&amp;D18396&amp;E18396&amp;F18396&amp;G18396&amp;H18396</f>
        <v>PINTURA INTERNA OU EXTERNA SOBRE CONCRETO LISO OU REVESTIMENTO,COM TINTA AQUOSA A BASE DE EPOXI INCOLOR OU EM CORES,INCLUSIVE LIMPEZA,E DUAS DEMAOS DE ACABAMENTO</v>
      </c>
      <c r="C18396" s="749" t="s">
        <v>43133</v>
      </c>
      <c r="D18396" s="749" t="s">
        <v>43134</v>
      </c>
      <c r="E18396" s="749" t="s">
        <v>43135</v>
      </c>
      <c r="I18396" s="749" t="s">
        <v>52</v>
      </c>
      <c r="J18396" s="749" t="n">
        <v>39.9</v>
      </c>
    </row>
    <row collapsed="false" customFormat="false" customHeight="true" hidden="true" ht="12.75" outlineLevel="0" r="18397">
      <c r="A18397" s="749" t="s">
        <v>43136</v>
      </c>
      <c r="B18397" s="749" t="str">
        <f aca="false">C18397&amp;D18397&amp;E18397&amp;F18397&amp;G18397&amp;H18397</f>
        <v>PINTURA INTERNA OU EXTERNA SOBRE CONCRETO LISO OU REVESTIMENTO,COM TINTA AQUOSA A BASE DE EPOXI INCOLOR OU EM CORES,INCLUSIVE LIMPEZA,E DUAS DEMAOS DE ACABAMENTO</v>
      </c>
      <c r="C18397" s="749" t="s">
        <v>43133</v>
      </c>
      <c r="D18397" s="749" t="s">
        <v>43134</v>
      </c>
      <c r="E18397" s="749" t="s">
        <v>43135</v>
      </c>
      <c r="I18397" s="749" t="s">
        <v>52</v>
      </c>
      <c r="J18397" s="749" t="n">
        <v>38.63</v>
      </c>
    </row>
    <row collapsed="false" customFormat="false" customHeight="true" hidden="true" ht="12.75" outlineLevel="0" r="18398">
      <c r="A18398" s="749" t="s">
        <v>43137</v>
      </c>
      <c r="B18398" s="749" t="str">
        <f aca="false">C18398&amp;D18398&amp;E18398&amp;F18398&amp;G18398&amp;H18398</f>
        <v>PINTURA INTERNA OU EXTERNA SOBRE CONCRETO APICOADO,COM TINTA AQUOSA A BASE DE EPOXI INCOLOR OU EM CORES,INCLUSIVE LIMPEZA,E DUAS DEMAOS DE ACABAMENTO</v>
      </c>
      <c r="C18398" s="749" t="s">
        <v>43138</v>
      </c>
      <c r="D18398" s="749" t="s">
        <v>43139</v>
      </c>
      <c r="E18398" s="749" t="s">
        <v>43140</v>
      </c>
      <c r="I18398" s="749" t="s">
        <v>52</v>
      </c>
      <c r="J18398" s="749" t="n">
        <v>72.82</v>
      </c>
    </row>
    <row collapsed="false" customFormat="false" customHeight="true" hidden="true" ht="12.75" outlineLevel="0" r="18399">
      <c r="A18399" s="749" t="s">
        <v>43141</v>
      </c>
      <c r="B18399" s="749" t="str">
        <f aca="false">C18399&amp;D18399&amp;E18399&amp;F18399&amp;G18399&amp;H18399</f>
        <v>PINTURA INTERNA OU EXTERNA SOBRE CONCRETO APICOADO,COM TINTA AQUOSA A BASE DE EPOXI INCOLOR OU EM CORES,INCLUSIVE LIMPEZA,E DUAS DEMAOS DE ACABAMENTO</v>
      </c>
      <c r="C18399" s="749" t="s">
        <v>43138</v>
      </c>
      <c r="D18399" s="749" t="s">
        <v>43139</v>
      </c>
      <c r="E18399" s="749" t="s">
        <v>43140</v>
      </c>
      <c r="I18399" s="749" t="s">
        <v>52</v>
      </c>
      <c r="J18399" s="749" t="n">
        <v>71.17</v>
      </c>
    </row>
    <row collapsed="false" customFormat="false" customHeight="true" hidden="true" ht="12.75" outlineLevel="0" r="18400">
      <c r="A18400" s="749" t="s">
        <v>43142</v>
      </c>
      <c r="B18400" s="749" t="str">
        <f aca="false">C18400&amp;D18400&amp;E18400&amp;F18400&amp;G18400&amp;H18400</f>
        <v>PINTURA INTERNA OU EXTERNA SOBRE REVESTIMENTO ALISADO A COLHER OU CONCRETO LISO,COM TINTA A BASE DE RESINA DE BORRACHA CLORADA,DE SECAGEM RAPIDA,INCLUSIVE LIMPEZA,E DUAS DEMAOS DEACABAMENTO</v>
      </c>
      <c r="C18400" s="749" t="s">
        <v>43143</v>
      </c>
      <c r="D18400" s="749" t="s">
        <v>43144</v>
      </c>
      <c r="E18400" s="749" t="s">
        <v>43145</v>
      </c>
      <c r="F18400" s="749" t="s">
        <v>43146</v>
      </c>
      <c r="I18400" s="749" t="s">
        <v>52</v>
      </c>
      <c r="J18400" s="749" t="n">
        <v>19.77</v>
      </c>
    </row>
    <row collapsed="false" customFormat="false" customHeight="true" hidden="true" ht="12.75" outlineLevel="0" r="18401">
      <c r="A18401" s="749" t="s">
        <v>43147</v>
      </c>
      <c r="B18401" s="749" t="str">
        <f aca="false">C18401&amp;D18401&amp;E18401&amp;F18401&amp;G18401&amp;H18401</f>
        <v>PINTURA INTERNA OU EXTERNA SOBRE REVESTIMENTO ALISADO A COLHER OU CONCRETO LISO,COM TINTA A BASE DE RESINA DE BORRACHA CLORADA,DE SECAGEM RAPIDA,INCLUSIVE LIMPEZA,E DUAS DEMAOS DEACABAMENTO</v>
      </c>
      <c r="C18401" s="749" t="s">
        <v>43143</v>
      </c>
      <c r="D18401" s="749" t="s">
        <v>43144</v>
      </c>
      <c r="E18401" s="749" t="s">
        <v>43145</v>
      </c>
      <c r="F18401" s="749" t="s">
        <v>43146</v>
      </c>
      <c r="I18401" s="749" t="s">
        <v>52</v>
      </c>
      <c r="J18401" s="749" t="n">
        <v>18.5</v>
      </c>
    </row>
    <row collapsed="false" customFormat="false" customHeight="true" hidden="true" ht="12.75" outlineLevel="0" r="18402">
      <c r="A18402" s="749" t="s">
        <v>43148</v>
      </c>
      <c r="B18402" s="749" t="str">
        <f aca="false">C18402&amp;D18402&amp;E18402&amp;F18402&amp;G18402&amp;H18402</f>
        <v>PINTURA INTERNA OU EXTERNA SOBRE FERRO,COM TINTA A BASE DE RESINA DE BORRACHA CLORADA,INCLUSIVE LIMPEZA,UMA DEMAO DE TINTA PRIMARIA DA MESMA LINHA E DUAS DEMAOS DE ACABAMENTO</v>
      </c>
      <c r="C18402" s="749" t="s">
        <v>43149</v>
      </c>
      <c r="D18402" s="749" t="s">
        <v>43150</v>
      </c>
      <c r="E18402" s="749" t="s">
        <v>43151</v>
      </c>
      <c r="I18402" s="749" t="s">
        <v>52</v>
      </c>
      <c r="J18402" s="749" t="n">
        <v>25.91</v>
      </c>
    </row>
    <row collapsed="false" customFormat="false" customHeight="true" hidden="true" ht="12.75" outlineLevel="0" r="18403">
      <c r="A18403" s="749" t="s">
        <v>43152</v>
      </c>
      <c r="B18403" s="749" t="str">
        <f aca="false">C18403&amp;D18403&amp;E18403&amp;F18403&amp;G18403&amp;H18403</f>
        <v>PINTURA INTERNA OU EXTERNA SOBRE FERRO,COM TINTA A BASE DE RESINA DE BORRACHA CLORADA,INCLUSIVE LIMPEZA,UMA DEMAO DE TINTA PRIMARIA DA MESMA LINHA E DUAS DEMAOS DE ACABAMENTO</v>
      </c>
      <c r="C18403" s="749" t="s">
        <v>43149</v>
      </c>
      <c r="D18403" s="749" t="s">
        <v>43150</v>
      </c>
      <c r="E18403" s="749" t="s">
        <v>43151</v>
      </c>
      <c r="I18403" s="749" t="s">
        <v>52</v>
      </c>
      <c r="J18403" s="749" t="n">
        <v>24</v>
      </c>
    </row>
    <row collapsed="false" customFormat="false" customHeight="true" hidden="true" ht="38.25" outlineLevel="0" r="18404">
      <c r="A18404" s="749" t="s">
        <v>43153</v>
      </c>
      <c r="B18404" s="758" t="str">
        <f aca="false">C18404&amp;D18404&amp;E18404&amp;F18404&amp;G18404&amp;H18404</f>
        <v>PINTURA COM TINTA EPOXI A BASE D'AGUA SEMIBRILHANTE,PARA USO HOSPITALAR,SOBRE PAREDES E PISOS DE CENTRO CIRURGICO OU UTI,INCLUSIVE LIXAMENTO,UMA DEMAO DE SELADOR ACRILICO,DUAS DEMAOS DE MASSA ACRILICA E DUAS DEMAOS DE ACABAMENTO</v>
      </c>
      <c r="C18404" s="749" t="s">
        <v>43154</v>
      </c>
      <c r="D18404" s="749" t="s">
        <v>43155</v>
      </c>
      <c r="E18404" s="749" t="s">
        <v>43156</v>
      </c>
      <c r="F18404" s="749" t="s">
        <v>43157</v>
      </c>
      <c r="I18404" s="749" t="s">
        <v>52</v>
      </c>
      <c r="J18404" s="749" t="n">
        <v>49.7</v>
      </c>
    </row>
    <row collapsed="false" customFormat="false" customHeight="true" hidden="true" ht="38.25" outlineLevel="0" r="18405">
      <c r="A18405" s="749" t="s">
        <v>43158</v>
      </c>
      <c r="B18405" s="758" t="str">
        <f aca="false">C18405&amp;D18405&amp;E18405&amp;F18405&amp;G18405&amp;H18405</f>
        <v>PINTURA COM TINTA EPOXI A BASE D'AGUA SEMIBRILHANTE,PARA USO HOSPITALAR,SOBRE PAREDES E PISOS DE CENTRO CIRURGICO OU UTI,INCLUSIVE LIXAMENTO,UMA DEMAO DE SELADOR ACRILICO,DUAS DEMAOS DE MASSA ACRILICA E DUAS DEMAOS DE ACABAMENTO</v>
      </c>
      <c r="C18405" s="749" t="s">
        <v>43154</v>
      </c>
      <c r="D18405" s="749" t="s">
        <v>43155</v>
      </c>
      <c r="E18405" s="749" t="s">
        <v>43156</v>
      </c>
      <c r="F18405" s="749" t="s">
        <v>43157</v>
      </c>
      <c r="I18405" s="749" t="s">
        <v>52</v>
      </c>
      <c r="J18405" s="749" t="n">
        <v>46.14</v>
      </c>
    </row>
    <row collapsed="false" customFormat="false" customHeight="true" hidden="true" ht="12.75" outlineLevel="0" r="18406">
      <c r="A18406" s="749" t="s">
        <v>43159</v>
      </c>
      <c r="B18406" s="749" t="str">
        <f aca="false">C18406&amp;D18406&amp;E18406&amp;F18406&amp;G18406&amp;H18406</f>
        <v>PINTURA ELETROSTATICA SOBRE ESQUADRIA DE FERRO</v>
      </c>
      <c r="C18406" s="749" t="s">
        <v>43160</v>
      </c>
      <c r="I18406" s="749" t="s">
        <v>1404</v>
      </c>
      <c r="J18406" s="749" t="n">
        <v>7.5</v>
      </c>
    </row>
    <row collapsed="false" customFormat="false" customHeight="true" hidden="true" ht="12.75" outlineLevel="0" r="18407">
      <c r="A18407" s="749" t="s">
        <v>43161</v>
      </c>
      <c r="B18407" s="749" t="str">
        <f aca="false">C18407&amp;D18407&amp;E18407&amp;F18407&amp;G18407&amp;H18407</f>
        <v>PINTURA ELETROSTATICA SOBRE ESQUADRIA DE FERRO</v>
      </c>
      <c r="C18407" s="749" t="s">
        <v>43160</v>
      </c>
      <c r="I18407" s="749" t="s">
        <v>1404</v>
      </c>
      <c r="J18407" s="749" t="n">
        <v>7.5</v>
      </c>
    </row>
    <row collapsed="false" customFormat="false" customHeight="true" hidden="true" ht="12.75" outlineLevel="0" r="18408">
      <c r="A18408" s="749" t="s">
        <v>43162</v>
      </c>
      <c r="B18408" s="749" t="str">
        <f aca="false">C18408&amp;D18408&amp;E18408&amp;F18408&amp;G18408&amp;H18408</f>
        <v>PINTURA ELETROSTATICA SOBRE ESQUADRIA DE ALUMIMIO</v>
      </c>
      <c r="C18408" s="749" t="s">
        <v>43163</v>
      </c>
      <c r="I18408" s="749" t="s">
        <v>1404</v>
      </c>
      <c r="J18408" s="749" t="n">
        <v>4</v>
      </c>
    </row>
    <row collapsed="false" customFormat="false" customHeight="true" hidden="true" ht="12.75" outlineLevel="0" r="18409">
      <c r="A18409" s="749" t="s">
        <v>43164</v>
      </c>
      <c r="B18409" s="749" t="str">
        <f aca="false">C18409&amp;D18409&amp;E18409&amp;F18409&amp;G18409&amp;H18409</f>
        <v>PINTURA ELETROSTATICA SOBRE ESQUADRIA DE ALUMIMIO</v>
      </c>
      <c r="C18409" s="749" t="s">
        <v>43163</v>
      </c>
      <c r="I18409" s="749" t="s">
        <v>1404</v>
      </c>
      <c r="J18409" s="749" t="n">
        <v>4</v>
      </c>
    </row>
    <row collapsed="false" customFormat="false" customHeight="true" hidden="true" ht="38.25" outlineLevel="0" r="18410">
      <c r="A18410" s="749" t="s">
        <v>43165</v>
      </c>
      <c r="B18410" s="758" t="str">
        <f aca="false">C18410&amp;D18410&amp;E18410&amp;F18410&amp;G18410&amp;H18410</f>
        <v>PREPARO DE SUPERFICIES NOVAS,COM REVESTIMENTO LISO,INCLUSIVE LIXAMENTO,LIMPEZA,UMA DEMAO DE SELADOR ACRILICO,UMA DEMAO DE MASSA CORRIDA OU ACRILICA E NOVO LIXAMENTO COM REMOCAO DOPO RESIDUAL</v>
      </c>
      <c r="C18410" s="749" t="s">
        <v>43166</v>
      </c>
      <c r="D18410" s="749" t="s">
        <v>43167</v>
      </c>
      <c r="E18410" s="749" t="s">
        <v>43168</v>
      </c>
      <c r="F18410" s="749" t="s">
        <v>43169</v>
      </c>
      <c r="I18410" s="749" t="s">
        <v>52</v>
      </c>
      <c r="J18410" s="749" t="n">
        <v>19.71</v>
      </c>
    </row>
    <row collapsed="false" customFormat="false" customHeight="true" hidden="true" ht="38.25" outlineLevel="0" r="18411">
      <c r="A18411" s="749" t="s">
        <v>43170</v>
      </c>
      <c r="B18411" s="758" t="str">
        <f aca="false">C18411&amp;D18411&amp;E18411&amp;F18411&amp;G18411&amp;H18411</f>
        <v>PREPARO DE SUPERFICIES NOVAS,COM REVESTIMENTO LISO,INCLUSIVE LIXAMENTO,LIMPEZA,UMA DEMAO DE SELADOR ACRILICO,UMA DEMAO DE MASSA CORRIDA OU ACRILICA E NOVO LIXAMENTO COM REMOCAO DOPO RESIDUAL</v>
      </c>
      <c r="C18411" s="749" t="s">
        <v>43166</v>
      </c>
      <c r="D18411" s="749" t="s">
        <v>43167</v>
      </c>
      <c r="E18411" s="749" t="s">
        <v>43168</v>
      </c>
      <c r="F18411" s="749" t="s">
        <v>43169</v>
      </c>
      <c r="I18411" s="749" t="s">
        <v>52</v>
      </c>
      <c r="J18411" s="749" t="n">
        <v>17.46</v>
      </c>
    </row>
    <row collapsed="false" customFormat="false" customHeight="true" hidden="true" ht="12.75" outlineLevel="0" r="18412">
      <c r="A18412" s="749" t="s">
        <v>43171</v>
      </c>
      <c r="B18412" s="749" t="str">
        <f aca="false">C18412&amp;D18412&amp;E18412&amp;F18412&amp;G18412&amp;H18412</f>
        <v>PINTURA COM ESMALTE SINTETICO ALQUIDICO,PARA INTERIOR,ALTO BRILHO,BRILHANTE,ACETINADO OU FOSCO,ACABAMENTO PADRAO,EM DUAS DEMAOS SOBRE SUPERFICIE PREPARADA CONFORME O ITEM 17.017.0010,EXCLUSIVE ESTE PREPARO</v>
      </c>
      <c r="C18412" s="749" t="s">
        <v>43172</v>
      </c>
      <c r="D18412" s="749" t="s">
        <v>43173</v>
      </c>
      <c r="E18412" s="749" t="s">
        <v>43174</v>
      </c>
      <c r="F18412" s="749" t="s">
        <v>43175</v>
      </c>
      <c r="I18412" s="749" t="s">
        <v>52</v>
      </c>
      <c r="J18412" s="749" t="n">
        <v>6.02</v>
      </c>
    </row>
    <row collapsed="false" customFormat="false" customHeight="true" hidden="true" ht="12.75" outlineLevel="0" r="18413">
      <c r="A18413" s="749" t="s">
        <v>43176</v>
      </c>
      <c r="B18413" s="749" t="str">
        <f aca="false">C18413&amp;D18413&amp;E18413&amp;F18413&amp;G18413&amp;H18413</f>
        <v>PINTURA COM ESMALTE SINTETICO ALQUIDICO,PARA INTERIOR,ALTO BRILHO,BRILHANTE,ACETINADO OU FOSCO,ACABAMENTO PADRAO,EM DUAS DEMAOS SOBRE SUPERFICIE PREPARADA CONFORME O ITEM 17.017.0010,EXCLUSIVE ESTE PREPARO</v>
      </c>
      <c r="C18413" s="749" t="s">
        <v>43172</v>
      </c>
      <c r="D18413" s="749" t="s">
        <v>43173</v>
      </c>
      <c r="E18413" s="749" t="s">
        <v>43174</v>
      </c>
      <c r="F18413" s="749" t="s">
        <v>43175</v>
      </c>
      <c r="I18413" s="749" t="s">
        <v>52</v>
      </c>
      <c r="J18413" s="749" t="n">
        <v>5.55</v>
      </c>
    </row>
    <row collapsed="false" customFormat="false" customHeight="true" hidden="true" ht="38.25" outlineLevel="0" r="18414">
      <c r="A18414" s="749" t="s">
        <v>43177</v>
      </c>
      <c r="B18414" s="758" t="str">
        <f aca="false">C18414&amp;D18414&amp;E18414&amp;F18414&amp;G18414&amp;H18414</f>
        <v>PINTURA COM TINTA SINTETICA ALQUIDICA DE USO GERAL,PARA INTERIOR,ACABAMENTO DE ALTA CLASSE SOBRE SUPERFICIE PREPARADA CONFORME O ITEM 17.017.0010,EXCLUSIVE ESTE PREPARO,INCLUSIVE LIXAMENTO,DUAS DEMAOS DE MASSA CORRIDA E TRES DE ACABAMENTO</v>
      </c>
      <c r="C18414" s="749" t="s">
        <v>43178</v>
      </c>
      <c r="D18414" s="749" t="s">
        <v>43179</v>
      </c>
      <c r="E18414" s="749" t="s">
        <v>43180</v>
      </c>
      <c r="F18414" s="749" t="s">
        <v>43181</v>
      </c>
      <c r="I18414" s="749" t="s">
        <v>52</v>
      </c>
      <c r="J18414" s="749" t="n">
        <v>29.8</v>
      </c>
    </row>
    <row collapsed="false" customFormat="false" customHeight="true" hidden="true" ht="38.25" outlineLevel="0" r="18415">
      <c r="A18415" s="749" t="s">
        <v>43182</v>
      </c>
      <c r="B18415" s="758" t="str">
        <f aca="false">C18415&amp;D18415&amp;E18415&amp;F18415&amp;G18415&amp;H18415</f>
        <v>PINTURA COM TINTA SINTETICA ALQUIDICA DE USO GERAL,PARA INTERIOR,ACABAMENTO DE ALTA CLASSE SOBRE SUPERFICIE PREPARADA CONFORME O ITEM 17.017.0010,EXCLUSIVE ESTE PREPARO,INCLUSIVE LIXAMENTO,DUAS DEMAOS DE MASSA CORRIDA E TRES DE ACABAMENTO</v>
      </c>
      <c r="C18415" s="749" t="s">
        <v>43178</v>
      </c>
      <c r="D18415" s="749" t="s">
        <v>43179</v>
      </c>
      <c r="E18415" s="749" t="s">
        <v>43180</v>
      </c>
      <c r="F18415" s="749" t="s">
        <v>43181</v>
      </c>
      <c r="I18415" s="749" t="s">
        <v>52</v>
      </c>
      <c r="J18415" s="749" t="n">
        <v>26.81</v>
      </c>
    </row>
    <row collapsed="false" customFormat="false" customHeight="true" hidden="true" ht="38.25" outlineLevel="0" r="18416">
      <c r="A18416" s="749" t="s">
        <v>43183</v>
      </c>
      <c r="B18416" s="758" t="str">
        <f aca="false">C18416&amp;D18416&amp;E18416&amp;F18416&amp;G18416&amp;H18416</f>
        <v>PINTURA INTERNA EM SUPERFICIE COM REVESTIMENTO LISO,A OLEO BRILHANTE,INCLUSIVE LIXAMENTO,UMA DEMAO DE SELADOR ACRILICO,UMA DEMAO DE MASSA CORRIDA OU ACRILICA E DUAS DEMAOS DE ACABAMENTO</v>
      </c>
      <c r="C18416" s="749" t="s">
        <v>43184</v>
      </c>
      <c r="D18416" s="749" t="s">
        <v>43185</v>
      </c>
      <c r="E18416" s="749" t="s">
        <v>43186</v>
      </c>
      <c r="F18416" s="749" t="s">
        <v>17187</v>
      </c>
      <c r="I18416" s="749" t="s">
        <v>52</v>
      </c>
      <c r="J18416" s="749" t="n">
        <v>20.7</v>
      </c>
    </row>
    <row collapsed="false" customFormat="false" customHeight="true" hidden="true" ht="38.25" outlineLevel="0" r="18417">
      <c r="A18417" s="749" t="s">
        <v>43187</v>
      </c>
      <c r="B18417" s="758" t="str">
        <f aca="false">C18417&amp;D18417&amp;E18417&amp;F18417&amp;G18417&amp;H18417</f>
        <v>PINTURA INTERNA EM SUPERFICIE COM REVESTIMENTO LISO,A OLEO BRILHANTE,INCLUSIVE LIXAMENTO,UMA DEMAO DE SELADOR ACRILICO,UMA DEMAO DE MASSA CORRIDA OU ACRILICA E DUAS DEMAOS DE ACABAMENTO</v>
      </c>
      <c r="C18417" s="749" t="s">
        <v>43184</v>
      </c>
      <c r="D18417" s="749" t="s">
        <v>43185</v>
      </c>
      <c r="E18417" s="749" t="s">
        <v>43186</v>
      </c>
      <c r="F18417" s="749" t="s">
        <v>17187</v>
      </c>
      <c r="I18417" s="749" t="s">
        <v>52</v>
      </c>
      <c r="J18417" s="749" t="n">
        <v>18.64</v>
      </c>
    </row>
    <row collapsed="false" customFormat="false" customHeight="true" hidden="true" ht="25.5" outlineLevel="0" r="18418">
      <c r="A18418" s="749" t="s">
        <v>43188</v>
      </c>
      <c r="B18418" s="758" t="str">
        <f aca="false">C18418&amp;D18418&amp;E18418&amp;F18418&amp;G18418&amp;H18418</f>
        <v>REPINTURA INTERNA OU EXTERNA NA COR EXISTENTE,SOBRE REVESTIMENTO LISO EM BOM ESTADO,COM TINTA A OLEO BRILHANTE,INCLUSIVE LIXAMENTO E DUAS DEMAOS DE ACABAMENTO</v>
      </c>
      <c r="C18418" s="749" t="s">
        <v>43189</v>
      </c>
      <c r="D18418" s="749" t="s">
        <v>43190</v>
      </c>
      <c r="E18418" s="749" t="s">
        <v>43191</v>
      </c>
      <c r="I18418" s="749" t="s">
        <v>52</v>
      </c>
      <c r="J18418" s="749" t="n">
        <v>10.31</v>
      </c>
    </row>
    <row collapsed="false" customFormat="false" customHeight="true" hidden="true" ht="25.5" outlineLevel="0" r="18419">
      <c r="A18419" s="749" t="s">
        <v>43192</v>
      </c>
      <c r="B18419" s="758" t="str">
        <f aca="false">C18419&amp;D18419&amp;E18419&amp;F18419&amp;G18419&amp;H18419</f>
        <v>REPINTURA INTERNA OU EXTERNA NA COR EXISTENTE,SOBRE REVESTIMENTO LISO EM BOM ESTADO,COM TINTA A OLEO BRILHANTE,INCLUSIVE LIXAMENTO E DUAS DEMAOS DE ACABAMENTO</v>
      </c>
      <c r="C18419" s="749" t="s">
        <v>43189</v>
      </c>
      <c r="D18419" s="749" t="s">
        <v>43190</v>
      </c>
      <c r="E18419" s="749" t="s">
        <v>43191</v>
      </c>
      <c r="I18419" s="749" t="s">
        <v>52</v>
      </c>
      <c r="J18419" s="749" t="n">
        <v>9.38</v>
      </c>
    </row>
    <row collapsed="false" customFormat="false" customHeight="true" hidden="true" ht="12.75" outlineLevel="0" r="18420">
      <c r="A18420" s="749" t="s">
        <v>43193</v>
      </c>
      <c r="B18420" s="749" t="str">
        <f aca="false">C18420&amp;D18420&amp;E18420&amp;F18420&amp;G18420&amp;H18420</f>
        <v>PINTURA DE UMA DEMAO ADICIONAL NOS SERVICOS DOS ITENS 17.017.0040 OU 17.017.0041</v>
      </c>
      <c r="C18420" s="749" t="s">
        <v>43194</v>
      </c>
      <c r="D18420" s="749" t="s">
        <v>43195</v>
      </c>
      <c r="I18420" s="749" t="s">
        <v>52</v>
      </c>
      <c r="J18420" s="749" t="n">
        <v>2.31</v>
      </c>
    </row>
    <row collapsed="false" customFormat="false" customHeight="true" hidden="true" ht="12.75" outlineLevel="0" r="18421">
      <c r="A18421" s="749" t="s">
        <v>43196</v>
      </c>
      <c r="B18421" s="749" t="str">
        <f aca="false">C18421&amp;D18421&amp;E18421&amp;F18421&amp;G18421&amp;H18421</f>
        <v>PINTURA DE UMA DEMAO ADICIONAL NOS SERVICOS DOS ITENS 17.017.0040 OU 17.017.0041</v>
      </c>
      <c r="C18421" s="749" t="s">
        <v>43194</v>
      </c>
      <c r="D18421" s="749" t="s">
        <v>43195</v>
      </c>
      <c r="I18421" s="749" t="s">
        <v>52</v>
      </c>
      <c r="J18421" s="749" t="n">
        <v>2.12</v>
      </c>
    </row>
    <row collapsed="false" customFormat="false" customHeight="true" hidden="true" ht="38.25" outlineLevel="0" r="18422">
      <c r="A18422" s="749" t="s">
        <v>43197</v>
      </c>
      <c r="B18422" s="758" t="str">
        <f aca="false">C18422&amp;D18422&amp;E18422&amp;F18422&amp;G18422&amp;H18422</f>
        <v>PINTURA INTERNA COM ESMALTE SINTETICO ALTO BRILHO OU ACETINADO,ACABAMENTO DE ALTA CLASSE SOBRE SUPERFICIE PREPARADA CONFORME O ITEM 17.017.0010,EXCLUSIVE ESTE PREPARO,INCLUSIVE LIXAMENTO,DUAS DEMAOS DE MASSA CORRIDA E TRES DE ACABAMENTO</v>
      </c>
      <c r="C18422" s="749" t="s">
        <v>43198</v>
      </c>
      <c r="D18422" s="749" t="s">
        <v>43199</v>
      </c>
      <c r="E18422" s="749" t="s">
        <v>43200</v>
      </c>
      <c r="F18422" s="749" t="s">
        <v>43201</v>
      </c>
      <c r="I18422" s="749" t="s">
        <v>52</v>
      </c>
      <c r="J18422" s="749" t="n">
        <v>29.04</v>
      </c>
    </row>
    <row collapsed="false" customFormat="false" customHeight="true" hidden="true" ht="38.25" outlineLevel="0" r="18423">
      <c r="A18423" s="749" t="s">
        <v>43202</v>
      </c>
      <c r="B18423" s="758" t="str">
        <f aca="false">C18423&amp;D18423&amp;E18423&amp;F18423&amp;G18423&amp;H18423</f>
        <v>PINTURA INTERNA COM ESMALTE SINTETICO ALTO BRILHO OU ACETINADO,ACABAMENTO DE ALTA CLASSE SOBRE SUPERFICIE PREPARADA CONFORME O ITEM 17.017.0010,EXCLUSIVE ESTE PREPARO,INCLUSIVE LIXAMENTO,DUAS DEMAOS DE MASSA CORRIDA E TRES DE ACABAMENTO</v>
      </c>
      <c r="C18423" s="749" t="s">
        <v>43198</v>
      </c>
      <c r="D18423" s="749" t="s">
        <v>43199</v>
      </c>
      <c r="E18423" s="749" t="s">
        <v>43200</v>
      </c>
      <c r="F18423" s="749" t="s">
        <v>43201</v>
      </c>
      <c r="I18423" s="749" t="s">
        <v>52</v>
      </c>
      <c r="J18423" s="749" t="n">
        <v>26.04</v>
      </c>
    </row>
    <row collapsed="false" customFormat="false" customHeight="true" hidden="true" ht="12.75" outlineLevel="0" r="18424">
      <c r="A18424" s="749" t="s">
        <v>43203</v>
      </c>
      <c r="B18424" s="749" t="str">
        <f aca="false">C18424&amp;D18424&amp;E18424&amp;F18424&amp;G18424&amp;H18424</f>
        <v>PINTURA SOBRE PAREDES DE TIJOLOS CERAMICOS COM TINTA CERAMICA,INCLUSIVE LIMPEZA E DUAS DEMAOS DE ACABAMENTO</v>
      </c>
      <c r="C18424" s="749" t="s">
        <v>43204</v>
      </c>
      <c r="D18424" s="749" t="s">
        <v>43205</v>
      </c>
      <c r="I18424" s="749" t="s">
        <v>52</v>
      </c>
      <c r="J18424" s="749" t="n">
        <v>11.56</v>
      </c>
    </row>
    <row collapsed="false" customFormat="false" customHeight="true" hidden="true" ht="12.75" outlineLevel="0" r="18425">
      <c r="A18425" s="749" t="s">
        <v>43206</v>
      </c>
      <c r="B18425" s="749" t="str">
        <f aca="false">C18425&amp;D18425&amp;E18425&amp;F18425&amp;G18425&amp;H18425</f>
        <v>PINTURA SOBRE PAREDES DE TIJOLOS CERAMICOS COM TINTA CERAMICA,INCLUSIVE LIMPEZA E DUAS DEMAOS DE ACABAMENTO</v>
      </c>
      <c r="C18425" s="749" t="s">
        <v>43204</v>
      </c>
      <c r="D18425" s="749" t="s">
        <v>43205</v>
      </c>
      <c r="I18425" s="749" t="s">
        <v>52</v>
      </c>
      <c r="J18425" s="749" t="n">
        <v>10.4</v>
      </c>
    </row>
    <row collapsed="false" customFormat="false" customHeight="true" hidden="true" ht="12.75" outlineLevel="0" r="18426">
      <c r="A18426" s="749" t="s">
        <v>43207</v>
      </c>
      <c r="B18426" s="749" t="str">
        <f aca="false">C18426&amp;D18426&amp;E18426&amp;F18426&amp;G18426&amp;H18426</f>
        <v>PINTURA SOBRE TELHAS CERAMICAS COM TINTA CERAMICA,INCLUSIVELIMPEZA E DUAS DEMAOS DE ACABAMENTO</v>
      </c>
      <c r="C18426" s="749" t="s">
        <v>43208</v>
      </c>
      <c r="D18426" s="749" t="s">
        <v>43209</v>
      </c>
      <c r="I18426" s="749" t="s">
        <v>52</v>
      </c>
      <c r="J18426" s="749" t="n">
        <v>12.69</v>
      </c>
    </row>
    <row collapsed="false" customFormat="false" customHeight="true" hidden="true" ht="12.75" outlineLevel="0" r="18427">
      <c r="A18427" s="749" t="s">
        <v>43210</v>
      </c>
      <c r="B18427" s="749" t="str">
        <f aca="false">C18427&amp;D18427&amp;E18427&amp;F18427&amp;G18427&amp;H18427</f>
        <v>PINTURA SOBRE TELHAS CERAMICAS COM TINTA CERAMICA,INCLUSIVELIMPEZA E DUAS DEMAOS DE ACABAMENTO</v>
      </c>
      <c r="C18427" s="749" t="s">
        <v>43208</v>
      </c>
      <c r="D18427" s="749" t="s">
        <v>43209</v>
      </c>
      <c r="I18427" s="749" t="s">
        <v>52</v>
      </c>
      <c r="J18427" s="749" t="n">
        <v>11.37</v>
      </c>
    </row>
    <row collapsed="false" customFormat="false" customHeight="true" hidden="true" ht="12.75" outlineLevel="0" r="18428">
      <c r="A18428" s="749" t="s">
        <v>43211</v>
      </c>
      <c r="B18428" s="749" t="str">
        <f aca="false">C18428&amp;D18428&amp;E18428&amp;F18428&amp;G18428&amp;H18428</f>
        <v>PINTURA SOBRE TELHAS CERAMICAS COM TINTA CERAMICA,INCLUSIVELIMPEZA E TRES DEMAOS DE ACABAMENTO</v>
      </c>
      <c r="C18428" s="749" t="s">
        <v>43208</v>
      </c>
      <c r="D18428" s="749" t="s">
        <v>43212</v>
      </c>
      <c r="I18428" s="749" t="s">
        <v>52</v>
      </c>
      <c r="J18428" s="749" t="n">
        <v>16.35</v>
      </c>
    </row>
    <row collapsed="false" customFormat="false" customHeight="true" hidden="true" ht="12.75" outlineLevel="0" r="18429">
      <c r="A18429" s="749" t="s">
        <v>43213</v>
      </c>
      <c r="B18429" s="749" t="str">
        <f aca="false">C18429&amp;D18429&amp;E18429&amp;F18429&amp;G18429&amp;H18429</f>
        <v>PINTURA SOBRE TELHAS CERAMICAS COM TINTA CERAMICA,INCLUSIVELIMPEZA E TRES DEMAOS DE ACABAMENTO</v>
      </c>
      <c r="C18429" s="749" t="s">
        <v>43208</v>
      </c>
      <c r="D18429" s="749" t="s">
        <v>43212</v>
      </c>
      <c r="I18429" s="749" t="s">
        <v>52</v>
      </c>
      <c r="J18429" s="749" t="n">
        <v>14.67</v>
      </c>
    </row>
    <row collapsed="false" customFormat="false" customHeight="true" hidden="true" ht="12.75" outlineLevel="0" r="18430">
      <c r="A18430" s="749" t="s">
        <v>43214</v>
      </c>
      <c r="B18430" s="749" t="str">
        <f aca="false">C18430&amp;D18430&amp;E18430&amp;F18430&amp;G18430&amp;H18430</f>
        <v>PINTURA DE QUADRO ESCOLAR SOBRE REVESTIMENTO LISO COM DUAS DEMAOS DE ACABAMENTO FOSCO,SOBRE PAREDE PREPARADA CONFORME OITEM 17.017.0010,EXCLUSIVE ESTE</v>
      </c>
      <c r="C18430" s="749" t="s">
        <v>43215</v>
      </c>
      <c r="D18430" s="749" t="s">
        <v>43216</v>
      </c>
      <c r="E18430" s="749" t="s">
        <v>43217</v>
      </c>
      <c r="I18430" s="749" t="s">
        <v>52</v>
      </c>
      <c r="J18430" s="749" t="n">
        <v>8.88</v>
      </c>
    </row>
    <row collapsed="false" customFormat="false" customHeight="true" hidden="true" ht="12.75" outlineLevel="0" r="18431">
      <c r="A18431" s="749" t="s">
        <v>43218</v>
      </c>
      <c r="B18431" s="749" t="str">
        <f aca="false">C18431&amp;D18431&amp;E18431&amp;F18431&amp;G18431&amp;H18431</f>
        <v>PINTURA DE QUADRO ESCOLAR SOBRE REVESTIMENTO LISO COM DUAS DEMAOS DE ACABAMENTO FOSCO,SOBRE PAREDE PREPARADA CONFORME OITEM 17.017.0010,EXCLUSIVE ESTE</v>
      </c>
      <c r="C18431" s="749" t="s">
        <v>43215</v>
      </c>
      <c r="D18431" s="749" t="s">
        <v>43216</v>
      </c>
      <c r="E18431" s="749" t="s">
        <v>43217</v>
      </c>
      <c r="I18431" s="749" t="s">
        <v>52</v>
      </c>
      <c r="J18431" s="749" t="n">
        <v>8.13</v>
      </c>
    </row>
    <row collapsed="false" customFormat="false" customHeight="true" hidden="true" ht="12.75" outlineLevel="0" r="18432">
      <c r="A18432" s="749" t="s">
        <v>43219</v>
      </c>
      <c r="B18432" s="749" t="str">
        <f aca="false">C18432&amp;D18432&amp;E18432&amp;F18432&amp;G18432&amp;H18432</f>
        <v>PINTURA INTERNA COM ESMALTE CATALISAVEL(EPOXI),SISTEMA TINTOMETRICO,ACABAMENTO PADRAO,EM DUAS DEMAOS SOBRE SUPERFICIE PREPARADA,CONFORME O ITEM 17.017.0010,APENAS APLICAVEL SOBRE MASSA ACRILICA,EXCLUSIVE ESTE PREPARO</v>
      </c>
      <c r="C18432" s="749" t="s">
        <v>43220</v>
      </c>
      <c r="D18432" s="749" t="s">
        <v>43221</v>
      </c>
      <c r="E18432" s="749" t="s">
        <v>43222</v>
      </c>
      <c r="F18432" s="749" t="s">
        <v>43223</v>
      </c>
      <c r="I18432" s="749" t="s">
        <v>52</v>
      </c>
      <c r="J18432" s="749" t="n">
        <v>20.97</v>
      </c>
    </row>
    <row collapsed="false" customFormat="false" customHeight="true" hidden="true" ht="12.75" outlineLevel="0" r="18433">
      <c r="A18433" s="749" t="s">
        <v>43224</v>
      </c>
      <c r="B18433" s="749" t="str">
        <f aca="false">C18433&amp;D18433&amp;E18433&amp;F18433&amp;G18433&amp;H18433</f>
        <v>PINTURA INTERNA COM ESMALTE CATALISAVEL(EPOXI),SISTEMA TINTOMETRICO,ACABAMENTO PADRAO,EM DUAS DEMAOS SOBRE SUPERFICIE PREPARADA,CONFORME O ITEM 17.017.0010,APENAS APLICAVEL SOBRE MASSA ACRILICA,EXCLUSIVE ESTE PREPARO</v>
      </c>
      <c r="C18433" s="749" t="s">
        <v>43220</v>
      </c>
      <c r="D18433" s="749" t="s">
        <v>43221</v>
      </c>
      <c r="E18433" s="749" t="s">
        <v>43222</v>
      </c>
      <c r="F18433" s="749" t="s">
        <v>43223</v>
      </c>
      <c r="I18433" s="749" t="s">
        <v>52</v>
      </c>
      <c r="J18433" s="749" t="n">
        <v>19.99</v>
      </c>
    </row>
    <row collapsed="false" customFormat="false" customHeight="true" hidden="true" ht="38.25" outlineLevel="0" r="18434">
      <c r="A18434" s="749" t="s">
        <v>43225</v>
      </c>
      <c r="B18434" s="758" t="str">
        <f aca="false">C18434&amp;D18434&amp;E18434&amp;F18434&amp;G18434&amp;H18434</f>
        <v>PREPARO DE MADEIRA NOVA,INCLUSIVE LIXAMENTO,LIMPEZA,UMA DEMAO DE VERNIZ ISOLANTE INCOLOR,DUAS DEMAOS DE MASSA PARA MADEIRA,LIXAMENTO E REMOCAO DE PO,E UMA DEMAO DE FUNDO SINTETICONIVELADOR</v>
      </c>
      <c r="C18434" s="749" t="s">
        <v>43226</v>
      </c>
      <c r="D18434" s="749" t="s">
        <v>43227</v>
      </c>
      <c r="E18434" s="749" t="s">
        <v>43228</v>
      </c>
      <c r="F18434" s="749" t="s">
        <v>43229</v>
      </c>
      <c r="I18434" s="749" t="s">
        <v>52</v>
      </c>
      <c r="J18434" s="749" t="n">
        <v>34.56</v>
      </c>
    </row>
    <row collapsed="false" customFormat="false" customHeight="true" hidden="true" ht="38.25" outlineLevel="0" r="18435">
      <c r="A18435" s="749" t="s">
        <v>43230</v>
      </c>
      <c r="B18435" s="758" t="str">
        <f aca="false">C18435&amp;D18435&amp;E18435&amp;F18435&amp;G18435&amp;H18435</f>
        <v>PREPARO DE MADEIRA NOVA,INCLUSIVE LIXAMENTO,LIMPEZA,UMA DEMAO DE VERNIZ ISOLANTE INCOLOR,DUAS DEMAOS DE MASSA PARA MADEIRA,LIXAMENTO E REMOCAO DE PO,E UMA DEMAO DE FUNDO SINTETICONIVELADOR</v>
      </c>
      <c r="C18435" s="749" t="s">
        <v>43226</v>
      </c>
      <c r="D18435" s="749" t="s">
        <v>43227</v>
      </c>
      <c r="E18435" s="749" t="s">
        <v>43228</v>
      </c>
      <c r="F18435" s="749" t="s">
        <v>43229</v>
      </c>
      <c r="I18435" s="749" t="s">
        <v>52</v>
      </c>
      <c r="J18435" s="749" t="n">
        <v>31.56</v>
      </c>
    </row>
    <row collapsed="false" customFormat="false" customHeight="true" hidden="true" ht="51" outlineLevel="0" r="18436">
      <c r="A18436" s="749" t="s">
        <v>43231</v>
      </c>
      <c r="B18436" s="758" t="str">
        <f aca="false">C18436&amp;D18436&amp;E18436&amp;F18436&amp;G18436&amp;H18436</f>
        <v>PINTURA INTERNA OU EXTERNA SOBRE MADEIRA,COM TINTA A OLEO BRILHANTE OU ACETINADA,LIXAMENTO,UMA DEMAO DE VERNIZ ISOLANTEINCOLOR,DUAS DEMAOS DE MASSA PARA MADEIRA,LIXAMENTO E REMOCAO DE PO,UMA DEMAO DE FUNDO SINTETICO NIVELADOR E DUAS DEMAOS DE ACABAMENTO</v>
      </c>
      <c r="C18436" s="749" t="s">
        <v>43232</v>
      </c>
      <c r="D18436" s="749" t="s">
        <v>43233</v>
      </c>
      <c r="E18436" s="749" t="s">
        <v>43234</v>
      </c>
      <c r="F18436" s="749" t="s">
        <v>43235</v>
      </c>
      <c r="G18436" s="749" t="s">
        <v>43236</v>
      </c>
      <c r="I18436" s="749" t="s">
        <v>52</v>
      </c>
      <c r="J18436" s="749" t="n">
        <v>22.91</v>
      </c>
    </row>
    <row collapsed="false" customFormat="false" customHeight="true" hidden="true" ht="51" outlineLevel="0" r="18437">
      <c r="A18437" s="749" t="s">
        <v>43237</v>
      </c>
      <c r="B18437" s="758" t="str">
        <f aca="false">C18437&amp;D18437&amp;E18437&amp;F18437&amp;G18437&amp;H18437</f>
        <v>PINTURA INTERNA OU EXTERNA SOBRE MADEIRA,COM TINTA A OLEO BRILHANTE OU ACETINADA,LIXAMENTO,UMA DEMAO DE VERNIZ ISOLANTEINCOLOR,DUAS DEMAOS DE MASSA PARA MADEIRA,LIXAMENTO E REMOCAO DE PO,UMA DEMAO DE FUNDO SINTETICO NIVELADOR E DUAS DEMAOS DE ACABAMENTO</v>
      </c>
      <c r="C18437" s="749" t="s">
        <v>43232</v>
      </c>
      <c r="D18437" s="749" t="s">
        <v>43233</v>
      </c>
      <c r="E18437" s="749" t="s">
        <v>43234</v>
      </c>
      <c r="F18437" s="749" t="s">
        <v>43235</v>
      </c>
      <c r="G18437" s="749" t="s">
        <v>43236</v>
      </c>
      <c r="I18437" s="749" t="s">
        <v>52</v>
      </c>
      <c r="J18437" s="749" t="n">
        <v>20.93</v>
      </c>
    </row>
    <row collapsed="false" customFormat="false" customHeight="true" hidden="true" ht="12.75" outlineLevel="0" r="18438">
      <c r="A18438" s="749" t="s">
        <v>43238</v>
      </c>
      <c r="B18438" s="749" t="str">
        <f aca="false">C18438&amp;D18438&amp;E18438&amp;F18438&amp;G18438&amp;H18438</f>
        <v>PINTURA INTERNA OU EXTERNA SOBRE MADEIRA NOVA,COM TINTA A OLEO BRILHANTE OU ACETINADA COM DUAS DEMAOS DE ACABAMENTO SOBRE SUPERFICIE PREPARADA,CONFORME O ITEM 17.017.0100,EXCLUSIVE ESTE PREPARO</v>
      </c>
      <c r="C18438" s="749" t="s">
        <v>43239</v>
      </c>
      <c r="D18438" s="749" t="s">
        <v>43240</v>
      </c>
      <c r="E18438" s="749" t="s">
        <v>43241</v>
      </c>
      <c r="F18438" s="749" t="s">
        <v>43242</v>
      </c>
      <c r="I18438" s="749" t="s">
        <v>52</v>
      </c>
      <c r="J18438" s="749" t="n">
        <v>6.61</v>
      </c>
    </row>
    <row collapsed="false" customFormat="false" customHeight="true" hidden="true" ht="12.75" outlineLevel="0" r="18439">
      <c r="A18439" s="749" t="s">
        <v>43243</v>
      </c>
      <c r="B18439" s="749" t="str">
        <f aca="false">C18439&amp;D18439&amp;E18439&amp;F18439&amp;G18439&amp;H18439</f>
        <v>PINTURA INTERNA OU EXTERNA SOBRE MADEIRA NOVA,COM TINTA A OLEO BRILHANTE OU ACETINADA COM DUAS DEMAOS DE ACABAMENTO SOBRE SUPERFICIE PREPARADA,CONFORME O ITEM 17.017.0100,EXCLUSIVE ESTE PREPARO</v>
      </c>
      <c r="C18439" s="749" t="s">
        <v>43239</v>
      </c>
      <c r="D18439" s="749" t="s">
        <v>43240</v>
      </c>
      <c r="E18439" s="749" t="s">
        <v>43241</v>
      </c>
      <c r="F18439" s="749" t="s">
        <v>43242</v>
      </c>
      <c r="I18439" s="749" t="s">
        <v>52</v>
      </c>
      <c r="J18439" s="749" t="n">
        <v>6.14</v>
      </c>
    </row>
    <row collapsed="false" customFormat="false" customHeight="true" hidden="true" ht="38.25" outlineLevel="0" r="18440">
      <c r="A18440" s="749" t="s">
        <v>43244</v>
      </c>
      <c r="B18440" s="758" t="str">
        <f aca="false">C18440&amp;D18440&amp;E18440&amp;F18440&amp;G18440&amp;H18440</f>
        <v>REPINTURA INTERNA OU EXTERNA SOBRE MADEIRA COM TINTA A OLEOBRILHANTE OU ACETINADA,SOBRE FUNDO SINTETICO NIVELADOR,INCLUSIVE ESTE,COM LIXAMENTO E DUAS DEMAOS DE ACABAMENTO,NA COR EXISTENTE</v>
      </c>
      <c r="C18440" s="749" t="s">
        <v>43245</v>
      </c>
      <c r="D18440" s="749" t="s">
        <v>43246</v>
      </c>
      <c r="E18440" s="749" t="s">
        <v>43247</v>
      </c>
      <c r="F18440" s="749" t="s">
        <v>43248</v>
      </c>
      <c r="I18440" s="749" t="s">
        <v>52</v>
      </c>
      <c r="J18440" s="749" t="n">
        <v>14.12</v>
      </c>
    </row>
    <row collapsed="false" customFormat="false" customHeight="true" hidden="true" ht="38.25" outlineLevel="0" r="18441">
      <c r="A18441" s="749" t="s">
        <v>43249</v>
      </c>
      <c r="B18441" s="758" t="str">
        <f aca="false">C18441&amp;D18441&amp;E18441&amp;F18441&amp;G18441&amp;H18441</f>
        <v>REPINTURA INTERNA OU EXTERNA SOBRE MADEIRA COM TINTA A OLEOBRILHANTE OU ACETINADA,SOBRE FUNDO SINTETICO NIVELADOR,INCLUSIVE ESTE,COM LIXAMENTO E DUAS DEMAOS DE ACABAMENTO,NA COR EXISTENTE</v>
      </c>
      <c r="C18441" s="749" t="s">
        <v>43245</v>
      </c>
      <c r="D18441" s="749" t="s">
        <v>43246</v>
      </c>
      <c r="E18441" s="749" t="s">
        <v>43247</v>
      </c>
      <c r="F18441" s="749" t="s">
        <v>43248</v>
      </c>
      <c r="I18441" s="749" t="s">
        <v>52</v>
      </c>
      <c r="J18441" s="749" t="n">
        <v>12.89</v>
      </c>
    </row>
    <row collapsed="false" customFormat="false" customHeight="true" hidden="true" ht="12.75" outlineLevel="0" r="18442">
      <c r="A18442" s="749" t="s">
        <v>43250</v>
      </c>
      <c r="B18442" s="749" t="str">
        <f aca="false">C18442&amp;D18442&amp;E18442&amp;F18442&amp;G18442&amp;H18442</f>
        <v>PINTURA INTERNA OU EXTERNA SOBRE MADEIRA NOVA,COM ESMALTE SINTETICO ALQUIDICO,BRILHANTE OU ACETINADA EM DUAS DEMAOS SOBRE SUPERFICIE PREPARADA COM MATERIAL DA MESMA LINHA,CONFORMEO ITEM 17.017.0100,EXCLUSIVE ESTE PREPARO</v>
      </c>
      <c r="C18442" s="749" t="s">
        <v>43251</v>
      </c>
      <c r="D18442" s="749" t="s">
        <v>43252</v>
      </c>
      <c r="E18442" s="749" t="s">
        <v>43253</v>
      </c>
      <c r="F18442" s="749" t="s">
        <v>43254</v>
      </c>
      <c r="I18442" s="749" t="s">
        <v>52</v>
      </c>
      <c r="J18442" s="749" t="n">
        <v>6.02</v>
      </c>
    </row>
    <row collapsed="false" customFormat="false" customHeight="true" hidden="true" ht="12.75" outlineLevel="0" r="18443">
      <c r="A18443" s="749" t="s">
        <v>43255</v>
      </c>
      <c r="B18443" s="749" t="str">
        <f aca="false">C18443&amp;D18443&amp;E18443&amp;F18443&amp;G18443&amp;H18443</f>
        <v>PINTURA INTERNA OU EXTERNA SOBRE MADEIRA NOVA,COM ESMALTE SINTETICO ALQUIDICO,BRILHANTE OU ACETINADA EM DUAS DEMAOS SOBRE SUPERFICIE PREPARADA COM MATERIAL DA MESMA LINHA,CONFORMEO ITEM 17.017.0100,EXCLUSIVE ESTE PREPARO</v>
      </c>
      <c r="C18443" s="749" t="s">
        <v>43251</v>
      </c>
      <c r="D18443" s="749" t="s">
        <v>43252</v>
      </c>
      <c r="E18443" s="749" t="s">
        <v>43253</v>
      </c>
      <c r="F18443" s="749" t="s">
        <v>43254</v>
      </c>
      <c r="I18443" s="749" t="s">
        <v>52</v>
      </c>
      <c r="J18443" s="749" t="n">
        <v>5.55</v>
      </c>
    </row>
    <row collapsed="false" customFormat="false" customHeight="true" hidden="true" ht="38.25" outlineLevel="0" r="18444">
      <c r="A18444" s="749" t="s">
        <v>43256</v>
      </c>
      <c r="B18444" s="758" t="str">
        <f aca="false">C18444&amp;D18444&amp;E18444&amp;F18444&amp;G18444&amp;H18444</f>
        <v>REPINTURA INTERNA OU EXTERNA SOBRE MADEIRA EM BOM ESTADO COM ESMALTE SINTETICO ALQUIDICO,NA COR E TIPO DA EXISTENTE,INCLUSIVE LIXAMENTO,LIMPEZA E DUAS DEMAOS DE ACABAMENTO</v>
      </c>
      <c r="C18444" s="749" t="s">
        <v>43257</v>
      </c>
      <c r="D18444" s="749" t="s">
        <v>43258</v>
      </c>
      <c r="E18444" s="749" t="s">
        <v>43259</v>
      </c>
      <c r="I18444" s="749" t="s">
        <v>52</v>
      </c>
      <c r="J18444" s="749" t="n">
        <v>11.13</v>
      </c>
    </row>
    <row collapsed="false" customFormat="false" customHeight="true" hidden="true" ht="38.25" outlineLevel="0" r="18445">
      <c r="A18445" s="749" t="s">
        <v>43260</v>
      </c>
      <c r="B18445" s="758" t="str">
        <f aca="false">C18445&amp;D18445&amp;E18445&amp;F18445&amp;G18445&amp;H18445</f>
        <v>REPINTURA INTERNA OU EXTERNA SOBRE MADEIRA EM BOM ESTADO COM ESMALTE SINTETICO ALQUIDICO,NA COR E TIPO DA EXISTENTE,INCLUSIVE LIXAMENTO,LIMPEZA E DUAS DEMAOS DE ACABAMENTO</v>
      </c>
      <c r="C18445" s="749" t="s">
        <v>43257</v>
      </c>
      <c r="D18445" s="749" t="s">
        <v>43258</v>
      </c>
      <c r="E18445" s="749" t="s">
        <v>43259</v>
      </c>
      <c r="I18445" s="749" t="s">
        <v>52</v>
      </c>
      <c r="J18445" s="749" t="n">
        <v>10</v>
      </c>
    </row>
    <row collapsed="false" customFormat="false" customHeight="true" hidden="true" ht="51" outlineLevel="0" r="18446">
      <c r="A18446" s="749" t="s">
        <v>43261</v>
      </c>
      <c r="B18446" s="758" t="str">
        <f aca="false">C18446&amp;D18446&amp;E18446&amp;F18446&amp;G18446&amp;H18446</f>
        <v>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v>
      </c>
      <c r="C18446" s="749" t="s">
        <v>43262</v>
      </c>
      <c r="D18446" s="749" t="s">
        <v>43263</v>
      </c>
      <c r="E18446" s="749" t="s">
        <v>43264</v>
      </c>
      <c r="F18446" s="749" t="s">
        <v>43265</v>
      </c>
      <c r="G18446" s="749" t="s">
        <v>43266</v>
      </c>
      <c r="H18446" s="749" t="s">
        <v>43267</v>
      </c>
      <c r="I18446" s="749" t="s">
        <v>52</v>
      </c>
      <c r="J18446" s="749" t="n">
        <v>15.01</v>
      </c>
    </row>
    <row collapsed="false" customFormat="false" customHeight="true" hidden="true" ht="51" outlineLevel="0" r="18447">
      <c r="A18447" s="749" t="s">
        <v>43268</v>
      </c>
      <c r="B18447" s="758" t="str">
        <f aca="false">C18447&amp;D18447&amp;E18447&amp;F18447&amp;G18447&amp;H18447</f>
        <v>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v>
      </c>
      <c r="C18447" s="749" t="s">
        <v>43262</v>
      </c>
      <c r="D18447" s="749" t="s">
        <v>43263</v>
      </c>
      <c r="E18447" s="749" t="s">
        <v>43264</v>
      </c>
      <c r="F18447" s="749" t="s">
        <v>43265</v>
      </c>
      <c r="G18447" s="749" t="s">
        <v>43266</v>
      </c>
      <c r="H18447" s="749" t="s">
        <v>43267</v>
      </c>
      <c r="I18447" s="749" t="s">
        <v>52</v>
      </c>
      <c r="J18447" s="749" t="n">
        <v>13.58</v>
      </c>
    </row>
    <row collapsed="false" customFormat="false" customHeight="true" hidden="true" ht="12.75" outlineLevel="0" r="18448">
      <c r="A18448" s="749" t="s">
        <v>43269</v>
      </c>
      <c r="B18448" s="749" t="str">
        <f aca="false">C18448&amp;D18448&amp;E18448&amp;F18448&amp;G18448&amp;H18448</f>
        <v>PINTURA INTERNA OU EXTERNA SOBRE MADEIRA NOVA,COM DUAS DEMAOS DE TINTA SINTETICA ALQUIDICA DE USO GERAL,SOBRE SUPERFICIE PREPARADA,CONFORME O ITEM 17.017.0100,EXCLUSIVE ESTE PREPARO</v>
      </c>
      <c r="C18448" s="749" t="s">
        <v>43270</v>
      </c>
      <c r="D18448" s="749" t="s">
        <v>43271</v>
      </c>
      <c r="E18448" s="749" t="s">
        <v>43272</v>
      </c>
      <c r="F18448" s="749" t="s">
        <v>11365</v>
      </c>
      <c r="I18448" s="749" t="s">
        <v>52</v>
      </c>
      <c r="J18448" s="749" t="n">
        <v>13.75</v>
      </c>
    </row>
    <row collapsed="false" customFormat="false" customHeight="true" hidden="true" ht="12.75" outlineLevel="0" r="18449">
      <c r="A18449" s="749" t="s">
        <v>43273</v>
      </c>
      <c r="B18449" s="749" t="str">
        <f aca="false">C18449&amp;D18449&amp;E18449&amp;F18449&amp;G18449&amp;H18449</f>
        <v>PINTURA INTERNA OU EXTERNA SOBRE MADEIRA NOVA,COM DUAS DEMAOS DE TINTA SINTETICA ALQUIDICA DE USO GERAL,SOBRE SUPERFICIE PREPARADA,CONFORME O ITEM 17.017.0100,EXCLUSIVE ESTE PREPARO</v>
      </c>
      <c r="C18449" s="749" t="s">
        <v>43270</v>
      </c>
      <c r="D18449" s="749" t="s">
        <v>43271</v>
      </c>
      <c r="E18449" s="749" t="s">
        <v>43272</v>
      </c>
      <c r="F18449" s="749" t="s">
        <v>11365</v>
      </c>
      <c r="I18449" s="749" t="s">
        <v>52</v>
      </c>
      <c r="J18449" s="749" t="n">
        <v>12.39</v>
      </c>
    </row>
    <row collapsed="false" customFormat="false" customHeight="true" hidden="true" ht="25.5" outlineLevel="0" r="18450">
      <c r="A18450" s="749" t="s">
        <v>43274</v>
      </c>
      <c r="B18450" s="758" t="str">
        <f aca="false">C18450&amp;D18450&amp;E18450&amp;F18450&amp;G18450&amp;H18450</f>
        <v>REPINTURA INTERNA OU EXTERNA SOBRE MADEIRA EM BOM ESTADO COM TINTA SINTETICA ALQUIDICA DE USO GERAL,INCLUSIVE LIXAMENTO,LIMPEZA E DUAS DEMAOS DE ACABAMENTO NA COR EXISTENTE</v>
      </c>
      <c r="C18450" s="749" t="s">
        <v>43257</v>
      </c>
      <c r="D18450" s="749" t="s">
        <v>43275</v>
      </c>
      <c r="E18450" s="749" t="s">
        <v>43276</v>
      </c>
      <c r="I18450" s="749" t="s">
        <v>52</v>
      </c>
      <c r="J18450" s="749" t="n">
        <v>10.8</v>
      </c>
    </row>
    <row collapsed="false" customFormat="false" customHeight="true" hidden="true" ht="25.5" outlineLevel="0" r="18451">
      <c r="A18451" s="749" t="s">
        <v>43277</v>
      </c>
      <c r="B18451" s="758" t="str">
        <f aca="false">C18451&amp;D18451&amp;E18451&amp;F18451&amp;G18451&amp;H18451</f>
        <v>REPINTURA INTERNA OU EXTERNA SOBRE MADEIRA EM BOM ESTADO COM TINTA SINTETICA ALQUIDICA DE USO GERAL,INCLUSIVE LIXAMENTO,LIMPEZA E DUAS DEMAOS DE ACABAMENTO NA COR EXISTENTE</v>
      </c>
      <c r="C18451" s="749" t="s">
        <v>43257</v>
      </c>
      <c r="D18451" s="749" t="s">
        <v>43275</v>
      </c>
      <c r="E18451" s="749" t="s">
        <v>43276</v>
      </c>
      <c r="I18451" s="749" t="s">
        <v>52</v>
      </c>
      <c r="J18451" s="749" t="n">
        <v>9.68</v>
      </c>
    </row>
    <row collapsed="false" customFormat="false" customHeight="true" hidden="true" ht="51" outlineLevel="0" r="18452">
      <c r="A18452" s="749" t="s">
        <v>43278</v>
      </c>
      <c r="B18452" s="758" t="str">
        <f aca="false">C18452&amp;D18452&amp;E18452&amp;F18452&amp;G18452&amp;H18452</f>
        <v>PINTURA INTERNA OU EXTERNA SOBRE MADEIRA NOVA,COM ESMALTE SINTETICO ALTO BRILHO OU ACETINADO,UMA DEMAO DE VERNIZ ISOLANTE INCOLOR,UMA DEMAO DE FUNDO SINTETICO NIVELADOR,UMA DEMAO DE MASSA PARA MADEIRA,INCLUSIVE LIXAMENTO E REMOCAO DE PO E DUAS DEMAOS DE ACABAMENTO</v>
      </c>
      <c r="C18452" s="749" t="s">
        <v>43251</v>
      </c>
      <c r="D18452" s="749" t="s">
        <v>43279</v>
      </c>
      <c r="E18452" s="749" t="s">
        <v>43280</v>
      </c>
      <c r="F18452" s="749" t="s">
        <v>43281</v>
      </c>
      <c r="G18452" s="749" t="s">
        <v>43282</v>
      </c>
      <c r="I18452" s="749" t="s">
        <v>52</v>
      </c>
      <c r="J18452" s="749" t="n">
        <v>34.88</v>
      </c>
    </row>
    <row collapsed="false" customFormat="false" customHeight="true" hidden="true" ht="51" outlineLevel="0" r="18453">
      <c r="A18453" s="749" t="s">
        <v>43283</v>
      </c>
      <c r="B18453" s="758" t="str">
        <f aca="false">C18453&amp;D18453&amp;E18453&amp;F18453&amp;G18453&amp;H18453</f>
        <v>PINTURA INTERNA OU EXTERNA SOBRE MADEIRA NOVA,COM ESMALTE SINTETICO ALTO BRILHO OU ACETINADO,UMA DEMAO DE VERNIZ ISOLANTE INCOLOR,UMA DEMAO DE FUNDO SINTETICO NIVELADOR,UMA DEMAO DE MASSA PARA MADEIRA,INCLUSIVE LIXAMENTO E REMOCAO DE PO E DUAS DEMAOS DE ACABAMENTO</v>
      </c>
      <c r="C18453" s="749" t="s">
        <v>43251</v>
      </c>
      <c r="D18453" s="749" t="s">
        <v>43279</v>
      </c>
      <c r="E18453" s="749" t="s">
        <v>43280</v>
      </c>
      <c r="F18453" s="749" t="s">
        <v>43281</v>
      </c>
      <c r="G18453" s="749" t="s">
        <v>43282</v>
      </c>
      <c r="I18453" s="749" t="s">
        <v>52</v>
      </c>
      <c r="J18453" s="749" t="n">
        <v>31.78</v>
      </c>
    </row>
    <row collapsed="false" customFormat="false" customHeight="true" hidden="true" ht="38.25" outlineLevel="0" r="18454">
      <c r="A18454" s="749" t="s">
        <v>43284</v>
      </c>
      <c r="B18454" s="758" t="str">
        <f aca="false">C18454&amp;D18454&amp;E18454&amp;F18454&amp;G18454&amp;H18454</f>
        <v>PINTURA INTERNA SOBRE MADEIRA NOVA,COM TRES DEMAOS DE ESMALTE SINTETICO ALTO BRILHO OU ACETINADO,APOS LIXAMENTO SOBRE SUPERFICIE PREPARADA COM MATERIAL DA MESMA LINHA DE FABRICACAO,CONFORME O ITEM 17.017.0100,EXCLUSIVE ESTE PREPARO</v>
      </c>
      <c r="C18454" s="749" t="s">
        <v>43285</v>
      </c>
      <c r="D18454" s="749" t="s">
        <v>43286</v>
      </c>
      <c r="E18454" s="749" t="s">
        <v>43287</v>
      </c>
      <c r="F18454" s="749" t="s">
        <v>43288</v>
      </c>
      <c r="I18454" s="749" t="s">
        <v>52</v>
      </c>
      <c r="J18454" s="749" t="n">
        <v>13.03</v>
      </c>
    </row>
    <row collapsed="false" customFormat="false" customHeight="true" hidden="true" ht="38.25" outlineLevel="0" r="18455">
      <c r="A18455" s="749" t="s">
        <v>43289</v>
      </c>
      <c r="B18455" s="758" t="str">
        <f aca="false">C18455&amp;D18455&amp;E18455&amp;F18455&amp;G18455&amp;H18455</f>
        <v>PINTURA INTERNA SOBRE MADEIRA NOVA,COM TRES DEMAOS DE ESMALTE SINTETICO ALTO BRILHO OU ACETINADO,APOS LIXAMENTO SOBRE SUPERFICIE PREPARADA COM MATERIAL DA MESMA LINHA DE FABRICACAO,CONFORME O ITEM 17.017.0100,EXCLUSIVE ESTE PREPARO</v>
      </c>
      <c r="C18455" s="749" t="s">
        <v>43285</v>
      </c>
      <c r="D18455" s="749" t="s">
        <v>43286</v>
      </c>
      <c r="E18455" s="749" t="s">
        <v>43287</v>
      </c>
      <c r="F18455" s="749" t="s">
        <v>43288</v>
      </c>
      <c r="I18455" s="749" t="s">
        <v>52</v>
      </c>
      <c r="J18455" s="749" t="n">
        <v>11.72</v>
      </c>
    </row>
    <row collapsed="false" customFormat="false" customHeight="true" hidden="true" ht="38.25" outlineLevel="0" r="18456">
      <c r="A18456" s="749" t="s">
        <v>43290</v>
      </c>
      <c r="B18456" s="758" t="str">
        <f aca="false">C18456&amp;D18456&amp;E18456&amp;F18456&amp;G18456&amp;H18456</f>
        <v>REPINTURA INTERNA SOBRE MADEIRA COM ESMALTE SINTETICO ALTO BRILHO OU ACETINADO,SOBRE SUPERFICIE JA PINTADA EM BOM ESTADO,APOS LIXAMENTO,LIMPEZA,DUAS DEMAOS DE ACABAMENTO COM MATERIAL DA MESMA LINHA DE FABRICACAO E NA COR EXISTENTE</v>
      </c>
      <c r="C18456" s="749" t="s">
        <v>43291</v>
      </c>
      <c r="D18456" s="749" t="s">
        <v>43292</v>
      </c>
      <c r="E18456" s="749" t="s">
        <v>43293</v>
      </c>
      <c r="F18456" s="749" t="s">
        <v>43294</v>
      </c>
      <c r="I18456" s="749" t="s">
        <v>52</v>
      </c>
      <c r="J18456" s="749" t="n">
        <v>15.6</v>
      </c>
    </row>
    <row collapsed="false" customFormat="false" customHeight="true" hidden="true" ht="38.25" outlineLevel="0" r="18457">
      <c r="A18457" s="749" t="s">
        <v>43295</v>
      </c>
      <c r="B18457" s="758" t="str">
        <f aca="false">C18457&amp;D18457&amp;E18457&amp;F18457&amp;G18457&amp;H18457</f>
        <v>REPINTURA INTERNA SOBRE MADEIRA COM ESMALTE SINTETICO ALTO BRILHO OU ACETINADO,SOBRE SUPERFICIE JA PINTADA EM BOM ESTADO,APOS LIXAMENTO,LIMPEZA,DUAS DEMAOS DE ACABAMENTO COM MATERIAL DA MESMA LINHA DE FABRICACAO E NA COR EXISTENTE</v>
      </c>
      <c r="C18457" s="749" t="s">
        <v>43291</v>
      </c>
      <c r="D18457" s="749" t="s">
        <v>43292</v>
      </c>
      <c r="E18457" s="749" t="s">
        <v>43293</v>
      </c>
      <c r="F18457" s="749" t="s">
        <v>43294</v>
      </c>
      <c r="I18457" s="749" t="s">
        <v>52</v>
      </c>
      <c r="J18457" s="749" t="n">
        <v>13.88</v>
      </c>
    </row>
    <row collapsed="false" customFormat="false" customHeight="true" hidden="true" ht="38.25" outlineLevel="0" r="18458">
      <c r="A18458" s="749" t="s">
        <v>43296</v>
      </c>
      <c r="B18458" s="758" t="str">
        <f aca="false">C18458&amp;D18458&amp;E18458&amp;F18458&amp;G18458&amp;H18458</f>
        <v>PINTURA DE RODAPES COM TINTA A OLEO BRILHANTE,SOBRE MADEIRANOVA,UMA DEMAO DE FUNDO SINTETICO NIVELADOR,UMA DEMAO DE MASSA PARA MADEIRA,LIXAMENTO E REMOCAO DO PO E DUAS DEMAOS DE ACABAMENTO</v>
      </c>
      <c r="C18458" s="749" t="s">
        <v>43297</v>
      </c>
      <c r="D18458" s="749" t="s">
        <v>43298</v>
      </c>
      <c r="E18458" s="749" t="s">
        <v>43299</v>
      </c>
      <c r="F18458" s="749" t="s">
        <v>43300</v>
      </c>
      <c r="I18458" s="749" t="s">
        <v>236</v>
      </c>
      <c r="J18458" s="749" t="n">
        <v>15.35</v>
      </c>
    </row>
    <row collapsed="false" customFormat="false" customHeight="true" hidden="true" ht="38.25" outlineLevel="0" r="18459">
      <c r="A18459" s="749" t="s">
        <v>43301</v>
      </c>
      <c r="B18459" s="758" t="str">
        <f aca="false">C18459&amp;D18459&amp;E18459&amp;F18459&amp;G18459&amp;H18459</f>
        <v>PINTURA DE RODAPES COM TINTA A OLEO BRILHANTE,SOBRE MADEIRANOVA,UMA DEMAO DE FUNDO SINTETICO NIVELADOR,UMA DEMAO DE MASSA PARA MADEIRA,LIXAMENTO E REMOCAO DO PO E DUAS DEMAOS DE ACABAMENTO</v>
      </c>
      <c r="C18459" s="749" t="s">
        <v>43297</v>
      </c>
      <c r="D18459" s="749" t="s">
        <v>43298</v>
      </c>
      <c r="E18459" s="749" t="s">
        <v>43299</v>
      </c>
      <c r="F18459" s="749" t="s">
        <v>43300</v>
      </c>
      <c r="I18459" s="749" t="s">
        <v>236</v>
      </c>
      <c r="J18459" s="749" t="n">
        <v>13.44</v>
      </c>
    </row>
    <row collapsed="false" customFormat="false" customHeight="true" hidden="true" ht="25.5" outlineLevel="0" r="18460">
      <c r="A18460" s="749" t="s">
        <v>43302</v>
      </c>
      <c r="B18460" s="758" t="str">
        <f aca="false">C18460&amp;D18460&amp;E18460&amp;F18460&amp;G18460&amp;H18460</f>
        <v>REPINTURA DE RODAPES EM BOM ESTADO,COM ESMALTE SINTETICO ALTO BRILHO OU ACETINADO,INCLUSIVE LIXAMENTO,LIMPEZA E DUAS DEMAOS DE ACABAMENTO NA COR EXISTENTE</v>
      </c>
      <c r="C18460" s="749" t="s">
        <v>43303</v>
      </c>
      <c r="D18460" s="749" t="s">
        <v>43304</v>
      </c>
      <c r="E18460" s="749" t="s">
        <v>43305</v>
      </c>
      <c r="I18460" s="749" t="s">
        <v>236</v>
      </c>
      <c r="J18460" s="749" t="n">
        <v>4.55</v>
      </c>
    </row>
    <row collapsed="false" customFormat="false" customHeight="true" hidden="true" ht="25.5" outlineLevel="0" r="18461">
      <c r="A18461" s="749" t="s">
        <v>43306</v>
      </c>
      <c r="B18461" s="758" t="str">
        <f aca="false">C18461&amp;D18461&amp;E18461&amp;F18461&amp;G18461&amp;H18461</f>
        <v>REPINTURA DE RODAPES EM BOM ESTADO,COM ESMALTE SINTETICO ALTO BRILHO OU ACETINADO,INCLUSIVE LIXAMENTO,LIMPEZA E DUAS DEMAOS DE ACABAMENTO NA COR EXISTENTE</v>
      </c>
      <c r="C18461" s="749" t="s">
        <v>43303</v>
      </c>
      <c r="D18461" s="749" t="s">
        <v>43304</v>
      </c>
      <c r="E18461" s="749" t="s">
        <v>43305</v>
      </c>
      <c r="I18461" s="749" t="s">
        <v>236</v>
      </c>
      <c r="J18461" s="749" t="n">
        <v>3.97</v>
      </c>
    </row>
    <row collapsed="false" customFormat="false" customHeight="true" hidden="true" ht="38.25" outlineLevel="0" r="18462">
      <c r="A18462" s="749" t="s">
        <v>43307</v>
      </c>
      <c r="B18462" s="758" t="str">
        <f aca="false">C18462&amp;D18462&amp;E18462&amp;F18462&amp;G18462&amp;H18462</f>
        <v>PINTURA DE RODAPES COM ESMALTE SINTETICO ALQUIDICO,SOBRE MADEIRA NOVA,UMA DEMAO DE FUNDO SINTETICO NIVELADOR,UMA DEMAO DE MASSA PARA MADEIRA,LIXAMENTO E REMOCAO DO PO E DUAS DEMAOS DE ACABAMENTO</v>
      </c>
      <c r="C18462" s="749" t="s">
        <v>43308</v>
      </c>
      <c r="D18462" s="749" t="s">
        <v>43309</v>
      </c>
      <c r="E18462" s="749" t="s">
        <v>43310</v>
      </c>
      <c r="F18462" s="749" t="s">
        <v>43236</v>
      </c>
      <c r="I18462" s="749" t="s">
        <v>236</v>
      </c>
      <c r="J18462" s="749" t="n">
        <v>9.95</v>
      </c>
    </row>
    <row collapsed="false" customFormat="false" customHeight="true" hidden="true" ht="38.25" outlineLevel="0" r="18463">
      <c r="A18463" s="749" t="s">
        <v>43311</v>
      </c>
      <c r="B18463" s="758" t="str">
        <f aca="false">C18463&amp;D18463&amp;E18463&amp;F18463&amp;G18463&amp;H18463</f>
        <v>PINTURA DE RODAPES COM ESMALTE SINTETICO ALQUIDICO,SOBRE MADEIRA NOVA,UMA DEMAO DE FUNDO SINTETICO NIVELADOR,UMA DEMAO DE MASSA PARA MADEIRA,LIXAMENTO E REMOCAO DO PO E DUAS DEMAOS DE ACABAMENTO</v>
      </c>
      <c r="C18463" s="749" t="s">
        <v>43308</v>
      </c>
      <c r="D18463" s="749" t="s">
        <v>43309</v>
      </c>
      <c r="E18463" s="749" t="s">
        <v>43310</v>
      </c>
      <c r="F18463" s="749" t="s">
        <v>43236</v>
      </c>
      <c r="I18463" s="749" t="s">
        <v>236</v>
      </c>
      <c r="J18463" s="749" t="n">
        <v>8.75</v>
      </c>
    </row>
    <row collapsed="false" customFormat="false" customHeight="true" hidden="true" ht="38.25" outlineLevel="0" r="18464">
      <c r="A18464" s="749" t="s">
        <v>43312</v>
      </c>
      <c r="B18464" s="758" t="str">
        <f aca="false">C18464&amp;D18464&amp;E18464&amp;F18464&amp;G18464&amp;H18464</f>
        <v>PINTURA DE RODAPES COM TINTA SINTETICA DE USO GERAL,SOBRE MADEIRA NOVA,UMA DEMAO DE FUNDO SINTETICO NIVELADOR,UMA DEMAODE MASSA PARA MADEIRA,LIXAMENTO E REMOCAO DO PO E DUAS DEMAOS DE ACABAMENTO</v>
      </c>
      <c r="C18464" s="749" t="s">
        <v>43313</v>
      </c>
      <c r="D18464" s="749" t="s">
        <v>43314</v>
      </c>
      <c r="E18464" s="749" t="s">
        <v>43315</v>
      </c>
      <c r="F18464" s="749" t="s">
        <v>31017</v>
      </c>
      <c r="I18464" s="749" t="s">
        <v>236</v>
      </c>
      <c r="J18464" s="749" t="n">
        <v>10.01</v>
      </c>
    </row>
    <row collapsed="false" customFormat="false" customHeight="true" hidden="true" ht="38.25" outlineLevel="0" r="18465">
      <c r="A18465" s="749" t="s">
        <v>43316</v>
      </c>
      <c r="B18465" s="758" t="str">
        <f aca="false">C18465&amp;D18465&amp;E18465&amp;F18465&amp;G18465&amp;H18465</f>
        <v>PINTURA DE RODAPES COM TINTA SINTETICA DE USO GERAL,SOBRE MADEIRA NOVA,UMA DEMAO DE FUNDO SINTETICO NIVELADOR,UMA DEMAODE MASSA PARA MADEIRA,LIXAMENTO E REMOCAO DO PO E DUAS DEMAOS DE ACABAMENTO</v>
      </c>
      <c r="C18465" s="749" t="s">
        <v>43313</v>
      </c>
      <c r="D18465" s="749" t="s">
        <v>43314</v>
      </c>
      <c r="E18465" s="749" t="s">
        <v>43315</v>
      </c>
      <c r="F18465" s="749" t="s">
        <v>31017</v>
      </c>
      <c r="I18465" s="749" t="s">
        <v>236</v>
      </c>
      <c r="J18465" s="749" t="n">
        <v>8.81</v>
      </c>
    </row>
    <row collapsed="false" customFormat="false" customHeight="true" hidden="true" ht="38.25" outlineLevel="0" r="18466">
      <c r="A18466" s="749" t="s">
        <v>43317</v>
      </c>
      <c r="B18466" s="758" t="str">
        <f aca="false">C18466&amp;D18466&amp;E18466&amp;F18466&amp;G18466&amp;H18466</f>
        <v>PINTURA DE RODAPES COM DUAS DEMAOS,DE ALTA CLASSE,DE ESMALTE SINTETICO ALTO BRILHO OU ACETINADO,SOBRE MADEIRA NOVA,SOBRE SUPERFICIE PREPARADA CONFORME O ITEM 17.017.0100,EXCLUSIVEESTE PREPARO</v>
      </c>
      <c r="C18466" s="749" t="s">
        <v>43318</v>
      </c>
      <c r="D18466" s="749" t="s">
        <v>43319</v>
      </c>
      <c r="E18466" s="749" t="s">
        <v>43320</v>
      </c>
      <c r="F18466" s="749" t="s">
        <v>43321</v>
      </c>
      <c r="I18466" s="749" t="s">
        <v>236</v>
      </c>
      <c r="J18466" s="749" t="n">
        <v>7.16</v>
      </c>
    </row>
    <row collapsed="false" customFormat="false" customHeight="true" hidden="true" ht="12.75" outlineLevel="0" r="18467">
      <c r="A18467" s="749" t="s">
        <v>43322</v>
      </c>
      <c r="B18467" s="749" t="str">
        <f aca="false">C18467&amp;D18467&amp;E18467&amp;F18467&amp;G18467&amp;H18467</f>
        <v>PINTURA DE RODAPES COM DUAS DEMAOS,DE ALTA CLASSE,DE ESMALTE SINTETICO ALTO BRILHO OU ACETINADO,SOBRE MADEIRA NOVA,SOBRE SUPERFICIE PREPARADA CONFORME O ITEM 17.017.0100,EXCLUSIVEESTE PREPARO</v>
      </c>
      <c r="C18467" s="749" t="s">
        <v>43318</v>
      </c>
      <c r="D18467" s="749" t="s">
        <v>43319</v>
      </c>
      <c r="E18467" s="749" t="s">
        <v>43320</v>
      </c>
      <c r="F18467" s="749" t="s">
        <v>43321</v>
      </c>
      <c r="I18467" s="749" t="s">
        <v>236</v>
      </c>
      <c r="J18467" s="749" t="n">
        <v>6.27</v>
      </c>
    </row>
    <row collapsed="false" customFormat="false" customHeight="true" hidden="true" ht="12.75" outlineLevel="0" r="18468">
      <c r="A18468" s="749" t="s">
        <v>43323</v>
      </c>
      <c r="B18468" s="749" t="str">
        <f aca="false">C18468&amp;D18468&amp;E18468&amp;F18468&amp;G18468&amp;H18468</f>
        <v>PINTURA LAQUEADA SOBRE MADEIRA NOVA COM VERNIZ A BASE DE NITROCELULOSE SOBRE SUPERFICIE PREPARADA COM MATERIAL DA MESMALINHA DO FABRICANTE,CONFORME O ITEM 17.017.0100,EXCLUSIVE ESTE PREPARO,INCLUSIVE SELADOR NITROCELULOSE E DUAS DEMAOS DEACABAMENTO</v>
      </c>
      <c r="C18468" s="749" t="s">
        <v>43324</v>
      </c>
      <c r="D18468" s="749" t="s">
        <v>43325</v>
      </c>
      <c r="E18468" s="749" t="s">
        <v>43326</v>
      </c>
      <c r="F18468" s="749" t="s">
        <v>43327</v>
      </c>
      <c r="G18468" s="749" t="s">
        <v>43146</v>
      </c>
      <c r="I18468" s="749" t="s">
        <v>52</v>
      </c>
      <c r="J18468" s="749" t="n">
        <v>28.01</v>
      </c>
    </row>
    <row collapsed="false" customFormat="false" customHeight="true" hidden="true" ht="12.75" outlineLevel="0" r="18469">
      <c r="A18469" s="749" t="s">
        <v>43328</v>
      </c>
      <c r="B18469" s="749" t="str">
        <f aca="false">C18469&amp;D18469&amp;E18469&amp;F18469&amp;G18469&amp;H18469</f>
        <v>PINTURA LAQUEADA SOBRE MADEIRA NOVA COM VERNIZ A BASE DE NITROCELULOSE SOBRE SUPERFICIE PREPARADA COM MATERIAL DA MESMALINHA DO FABRICANTE,CONFORME O ITEM 17.017.0100,EXCLUSIVE ESTE PREPARO,INCLUSIVE SELADOR NITROCELULOSE E DUAS DEMAOS DEACABAMENTO</v>
      </c>
      <c r="C18469" s="749" t="s">
        <v>43324</v>
      </c>
      <c r="D18469" s="749" t="s">
        <v>43325</v>
      </c>
      <c r="E18469" s="749" t="s">
        <v>43326</v>
      </c>
      <c r="F18469" s="749" t="s">
        <v>43327</v>
      </c>
      <c r="G18469" s="749" t="s">
        <v>43146</v>
      </c>
      <c r="I18469" s="749" t="s">
        <v>52</v>
      </c>
      <c r="J18469" s="749" t="n">
        <v>24.76</v>
      </c>
    </row>
    <row collapsed="false" customFormat="false" customHeight="true" hidden="true" ht="25.5" outlineLevel="0" r="18470">
      <c r="A18470" s="749" t="s">
        <v>43329</v>
      </c>
      <c r="B18470" s="758" t="str">
        <f aca="false">C18470&amp;D18470&amp;E18470&amp;F18470&amp;G18470&amp;H18470</f>
        <v>PINTURA INTERNA OU EXTERNA SOBRE FERRO COM TINTA A OLEO BRILHANTE,INCLUSIVE LIXAMENTO,LIMPEZA,UMA DEMAO DE TINTA ANTIOXIDO E DUAS DEMAOS DE ACABAMENTO</v>
      </c>
      <c r="C18470" s="749" t="s">
        <v>43330</v>
      </c>
      <c r="D18470" s="749" t="s">
        <v>43331</v>
      </c>
      <c r="E18470" s="749" t="s">
        <v>43332</v>
      </c>
      <c r="I18470" s="749" t="s">
        <v>52</v>
      </c>
      <c r="J18470" s="749" t="n">
        <v>16.01</v>
      </c>
    </row>
    <row collapsed="false" customFormat="false" customHeight="true" hidden="true" ht="25.5" outlineLevel="0" r="18471">
      <c r="A18471" s="749" t="s">
        <v>43333</v>
      </c>
      <c r="B18471" s="758" t="str">
        <f aca="false">C18471&amp;D18471&amp;E18471&amp;F18471&amp;G18471&amp;H18471</f>
        <v>PINTURA INTERNA OU EXTERNA SOBRE FERRO COM TINTA A OLEO BRILHANTE,INCLUSIVE LIXAMENTO,LIMPEZA,UMA DEMAO DE TINTA ANTIOXIDO E DUAS DEMAOS DE ACABAMENTO</v>
      </c>
      <c r="C18471" s="749" t="s">
        <v>43330</v>
      </c>
      <c r="D18471" s="749" t="s">
        <v>43331</v>
      </c>
      <c r="E18471" s="749" t="s">
        <v>43332</v>
      </c>
      <c r="I18471" s="749" t="s">
        <v>52</v>
      </c>
      <c r="J18471" s="749" t="n">
        <v>14.59</v>
      </c>
    </row>
    <row collapsed="false" customFormat="false" customHeight="true" hidden="true" ht="25.5" outlineLevel="0" r="18472">
      <c r="A18472" s="749" t="s">
        <v>43334</v>
      </c>
      <c r="B18472" s="758" t="str">
        <f aca="false">C18472&amp;D18472&amp;E18472&amp;F18472&amp;G18472&amp;H18472</f>
        <v>REPINTURA INTERNA OU EXTERNA SOBRE FERRO COM TINTA A OLEO BRILHANTE,INCLUSIVE LIXAMENTO LEVE,LIMPEZA,UMA DEMAO DE ANTIOXIDO E UMA DEMAO DE ACABAMENTO NA COR EXISTENTE</v>
      </c>
      <c r="C18472" s="749" t="s">
        <v>43335</v>
      </c>
      <c r="D18472" s="749" t="s">
        <v>43336</v>
      </c>
      <c r="E18472" s="749" t="s">
        <v>43337</v>
      </c>
      <c r="I18472" s="749" t="s">
        <v>52</v>
      </c>
      <c r="J18472" s="749" t="n">
        <v>13.32</v>
      </c>
    </row>
    <row collapsed="false" customFormat="false" customHeight="true" hidden="true" ht="25.5" outlineLevel="0" r="18473">
      <c r="A18473" s="749" t="s">
        <v>43338</v>
      </c>
      <c r="B18473" s="758" t="str">
        <f aca="false">C18473&amp;D18473&amp;E18473&amp;F18473&amp;G18473&amp;H18473</f>
        <v>REPINTURA INTERNA OU EXTERNA SOBRE FERRO COM TINTA A OLEO BRILHANTE,INCLUSIVE LIXAMENTO LEVE,LIMPEZA,UMA DEMAO DE ANTIOXIDO E UMA DEMAO DE ACABAMENTO NA COR EXISTENTE</v>
      </c>
      <c r="C18473" s="749" t="s">
        <v>43335</v>
      </c>
      <c r="D18473" s="749" t="s">
        <v>43336</v>
      </c>
      <c r="E18473" s="749" t="s">
        <v>43337</v>
      </c>
      <c r="I18473" s="749" t="s">
        <v>52</v>
      </c>
      <c r="J18473" s="749" t="n">
        <v>12.09</v>
      </c>
    </row>
    <row collapsed="false" customFormat="false" customHeight="true" hidden="true" ht="38.25" outlineLevel="0" r="18474">
      <c r="A18474" s="749" t="s">
        <v>43339</v>
      </c>
      <c r="B18474" s="758" t="str">
        <f aca="false">C18474&amp;D18474&amp;E18474&amp;F18474&amp;G18474&amp;H18474</f>
        <v>PINTURA INTERNA OU EXTERNA SOBRE FERRO,COM ESMALTE SINTETICO BRILHANTE OU ACETINADO APOS LIXAMENTO,LIMPEZA,DESENGORDURAMENTO,UMA DEMAO DE FUNDO ANTICORROSIVO NA COR LARANJA DE SECAGEM RAPIDA E DUAS DEMAOS DE ACABAMENTO</v>
      </c>
      <c r="C18474" s="749" t="s">
        <v>43340</v>
      </c>
      <c r="D18474" s="749" t="s">
        <v>43341</v>
      </c>
      <c r="E18474" s="749" t="s">
        <v>43342</v>
      </c>
      <c r="F18474" s="749" t="s">
        <v>43343</v>
      </c>
      <c r="I18474" s="749" t="s">
        <v>52</v>
      </c>
      <c r="J18474" s="749" t="n">
        <v>15.51</v>
      </c>
    </row>
    <row collapsed="false" customFormat="false" customHeight="true" hidden="true" ht="38.25" outlineLevel="0" r="18475">
      <c r="A18475" s="749" t="s">
        <v>43344</v>
      </c>
      <c r="B18475" s="758" t="str">
        <f aca="false">C18475&amp;D18475&amp;E18475&amp;F18475&amp;G18475&amp;H18475</f>
        <v>PINTURA INTERNA OU EXTERNA SOBRE FERRO,COM ESMALTE SINTETICO BRILHANTE OU ACETINADO APOS LIXAMENTO,LIMPEZA,DESENGORDURAMENTO,UMA DEMAO DE FUNDO ANTICORROSIVO NA COR LARANJA DE SECAGEM RAPIDA E DUAS DEMAOS DE ACABAMENTO</v>
      </c>
      <c r="C18475" s="749" t="s">
        <v>43340</v>
      </c>
      <c r="D18475" s="749" t="s">
        <v>43341</v>
      </c>
      <c r="E18475" s="749" t="s">
        <v>43342</v>
      </c>
      <c r="F18475" s="749" t="s">
        <v>43343</v>
      </c>
      <c r="I18475" s="749" t="s">
        <v>52</v>
      </c>
      <c r="J18475" s="749" t="n">
        <v>14.09</v>
      </c>
    </row>
    <row collapsed="false" customFormat="false" customHeight="true" hidden="true" ht="12.75" outlineLevel="0" r="18476">
      <c r="A18476" s="749" t="s">
        <v>43345</v>
      </c>
      <c r="B18476" s="749" t="str">
        <f aca="false">C18476&amp;D18476&amp;E18476&amp;F18476&amp;G18476&amp;H18476</f>
        <v>REPINTURA INTERNA OU EXTERNA SOBRE FERRO EM BOM ESTADO,NAS CONDICOES DO ITEM 17.017.0320 E NA COR EXISTENTE</v>
      </c>
      <c r="C18476" s="749" t="s">
        <v>43346</v>
      </c>
      <c r="D18476" s="749" t="s">
        <v>43347</v>
      </c>
      <c r="I18476" s="749" t="s">
        <v>52</v>
      </c>
      <c r="J18476" s="749" t="n">
        <v>13.06</v>
      </c>
    </row>
    <row collapsed="false" customFormat="false" customHeight="true" hidden="true" ht="12.75" outlineLevel="0" r="18477">
      <c r="A18477" s="749" t="s">
        <v>43348</v>
      </c>
      <c r="B18477" s="749" t="str">
        <f aca="false">C18477&amp;D18477&amp;E18477&amp;F18477&amp;G18477&amp;H18477</f>
        <v>REPINTURA INTERNA OU EXTERNA SOBRE FERRO EM BOM ESTADO,NAS CONDICOES DO ITEM 17.017.0320 E NA COR EXISTENTE</v>
      </c>
      <c r="C18477" s="749" t="s">
        <v>43346</v>
      </c>
      <c r="D18477" s="749" t="s">
        <v>43347</v>
      </c>
      <c r="I18477" s="749" t="s">
        <v>52</v>
      </c>
      <c r="J18477" s="749" t="n">
        <v>11.83</v>
      </c>
    </row>
    <row collapsed="false" customFormat="false" customHeight="true" hidden="true" ht="38.25" outlineLevel="0" r="18478">
      <c r="A18478" s="749" t="s">
        <v>43349</v>
      </c>
      <c r="B18478" s="758" t="str">
        <f aca="false">C18478&amp;D18478&amp;E18478&amp;F18478&amp;G18478&amp;H18478</f>
        <v>PINTURA INTERNA OU EXTERNA SOBRE FERRO GALVANIZADO OU ALUMINIO,USANDO FUNDO PARA GALVANIZADO,INCLUSIVE LIXAMENTO LEVE,LIMPEZA,DESENGORDURAMENTO E DUAS DEMAOS DE ACABAMENTO COM ESMALTE SINTETICO BRILHANTE OU ACETINADO</v>
      </c>
      <c r="C18478" s="749" t="s">
        <v>43350</v>
      </c>
      <c r="D18478" s="749" t="s">
        <v>43351</v>
      </c>
      <c r="E18478" s="749" t="s">
        <v>43352</v>
      </c>
      <c r="F18478" s="749" t="s">
        <v>43353</v>
      </c>
      <c r="I18478" s="749" t="s">
        <v>52</v>
      </c>
      <c r="J18478" s="749" t="n">
        <v>16.22</v>
      </c>
    </row>
    <row collapsed="false" customFormat="false" customHeight="true" hidden="true" ht="38.25" outlineLevel="0" r="18479">
      <c r="A18479" s="749" t="s">
        <v>43354</v>
      </c>
      <c r="B18479" s="758" t="str">
        <f aca="false">C18479&amp;D18479&amp;E18479&amp;F18479&amp;G18479&amp;H18479</f>
        <v>PINTURA INTERNA OU EXTERNA SOBRE FERRO GALVANIZADO OU ALUMINIO,USANDO FUNDO PARA GALVANIZADO,INCLUSIVE LIXAMENTO LEVE,LIMPEZA,DESENGORDURAMENTO E DUAS DEMAOS DE ACABAMENTO COM ESMALTE SINTETICO BRILHANTE OU ACETINADO</v>
      </c>
      <c r="C18479" s="749" t="s">
        <v>43350</v>
      </c>
      <c r="D18479" s="749" t="s">
        <v>43351</v>
      </c>
      <c r="E18479" s="749" t="s">
        <v>43352</v>
      </c>
      <c r="F18479" s="749" t="s">
        <v>43353</v>
      </c>
      <c r="I18479" s="749" t="s">
        <v>52</v>
      </c>
      <c r="J18479" s="749" t="n">
        <v>15.29</v>
      </c>
    </row>
    <row collapsed="false" customFormat="false" customHeight="true" hidden="true" ht="25.5" outlineLevel="0" r="18480">
      <c r="A18480" s="749" t="s">
        <v>43355</v>
      </c>
      <c r="B18480" s="758" t="str">
        <f aca="false">C18480&amp;D18480&amp;E18480&amp;F18480&amp;G18480&amp;H18480</f>
        <v>PINTURA INTERNA OU EXTERNA SOBRE FERRO COM TINTA TIPO GRAFITE EM DUAS DEMAOS APOS LIXAMENTO,LIMPEZA E UMA DEMAO DE TINTA ANTIOXIDO</v>
      </c>
      <c r="C18480" s="749" t="s">
        <v>43356</v>
      </c>
      <c r="D18480" s="749" t="s">
        <v>43357</v>
      </c>
      <c r="E18480" s="749" t="s">
        <v>43358</v>
      </c>
      <c r="I18480" s="749" t="s">
        <v>52</v>
      </c>
      <c r="J18480" s="749" t="n">
        <v>15.85</v>
      </c>
    </row>
    <row collapsed="false" customFormat="false" customHeight="true" hidden="true" ht="25.5" outlineLevel="0" r="18481">
      <c r="A18481" s="749" t="s">
        <v>43359</v>
      </c>
      <c r="B18481" s="758" t="str">
        <f aca="false">C18481&amp;D18481&amp;E18481&amp;F18481&amp;G18481&amp;H18481</f>
        <v>PINTURA INTERNA OU EXTERNA SOBRE FERRO COM TINTA TIPO GRAFITE EM DUAS DEMAOS APOS LIXAMENTO,LIMPEZA E UMA DEMAO DE TINTA ANTIOXIDO</v>
      </c>
      <c r="C18481" s="749" t="s">
        <v>43356</v>
      </c>
      <c r="D18481" s="749" t="s">
        <v>43357</v>
      </c>
      <c r="E18481" s="749" t="s">
        <v>43358</v>
      </c>
      <c r="I18481" s="749" t="s">
        <v>52</v>
      </c>
      <c r="J18481" s="749" t="n">
        <v>14.42</v>
      </c>
    </row>
    <row collapsed="false" customFormat="false" customHeight="true" hidden="true" ht="51" outlineLevel="0" r="18482">
      <c r="A18482" s="749" t="s">
        <v>43360</v>
      </c>
      <c r="B18482" s="758" t="str">
        <f aca="false">C18482&amp;D18482&amp;E18482&amp;F18482&amp;G18482&amp;H18482</f>
        <v>REPINTURA INTERNA OU EXTERNA SOBRE FERRO EM BOM ESTADO,COM TINTA GRAFITE EM DUAS DEMAOS APOS LIXAMENTO LEVE,LIMPEZA,DESENGORDURAMENTO E FUNDO ANTICORROSIVO NA COR LARANJA DE SECAGEM RAPIDA,OU UTILIZAR DIRETAMENTE SOBRE O METAL TINTA GRAFITE DE DUPLA ACAO</v>
      </c>
      <c r="C18482" s="749" t="s">
        <v>43361</v>
      </c>
      <c r="D18482" s="749" t="s">
        <v>43362</v>
      </c>
      <c r="E18482" s="749" t="s">
        <v>43363</v>
      </c>
      <c r="F18482" s="749" t="s">
        <v>43364</v>
      </c>
      <c r="G18482" s="749" t="s">
        <v>43365</v>
      </c>
      <c r="I18482" s="749" t="s">
        <v>52</v>
      </c>
      <c r="J18482" s="749" t="n">
        <v>13.31</v>
      </c>
    </row>
    <row collapsed="false" customFormat="false" customHeight="true" hidden="true" ht="51" outlineLevel="0" r="18483">
      <c r="A18483" s="749" t="s">
        <v>43366</v>
      </c>
      <c r="B18483" s="758" t="str">
        <f aca="false">C18483&amp;D18483&amp;E18483&amp;F18483&amp;G18483&amp;H18483</f>
        <v>REPINTURA INTERNA OU EXTERNA SOBRE FERRO EM BOM ESTADO,COM TINTA GRAFITE EM DUAS DEMAOS APOS LIXAMENTO LEVE,LIMPEZA,DESENGORDURAMENTO E FUNDO ANTICORROSIVO NA COR LARANJA DE SECAGEM RAPIDA,OU UTILIZAR DIRETAMENTE SOBRE O METAL TINTA GRAFITE DE DUPLA ACAO</v>
      </c>
      <c r="C18483" s="749" t="s">
        <v>43361</v>
      </c>
      <c r="D18483" s="749" t="s">
        <v>43362</v>
      </c>
      <c r="E18483" s="749" t="s">
        <v>43363</v>
      </c>
      <c r="F18483" s="749" t="s">
        <v>43364</v>
      </c>
      <c r="G18483" s="749" t="s">
        <v>43365</v>
      </c>
      <c r="I18483" s="749" t="s">
        <v>52</v>
      </c>
      <c r="J18483" s="749" t="n">
        <v>12.08</v>
      </c>
    </row>
    <row collapsed="false" customFormat="false" customHeight="true" hidden="true" ht="12.75" outlineLevel="0" r="18484">
      <c r="A18484" s="749" t="s">
        <v>43367</v>
      </c>
      <c r="B18484" s="749" t="str">
        <f aca="false">C18484&amp;D18484&amp;E18484&amp;F18484&amp;G18484&amp;H18484</f>
        <v>UMA DEMAO ADICIONAL DE PINTURA NOS SERVICOS DOS ITENS 17.017.0360 OU 17.017.0361</v>
      </c>
      <c r="C18484" s="749" t="s">
        <v>43368</v>
      </c>
      <c r="D18484" s="749" t="s">
        <v>43369</v>
      </c>
      <c r="I18484" s="749" t="s">
        <v>52</v>
      </c>
      <c r="J18484" s="749" t="n">
        <v>3.95</v>
      </c>
    </row>
    <row collapsed="false" customFormat="false" customHeight="true" hidden="true" ht="12.75" outlineLevel="0" r="18485">
      <c r="A18485" s="749" t="s">
        <v>43370</v>
      </c>
      <c r="B18485" s="749" t="str">
        <f aca="false">C18485&amp;D18485&amp;E18485&amp;F18485&amp;G18485&amp;H18485</f>
        <v>UMA DEMAO ADICIONAL DE PINTURA NOS SERVICOS DOS ITENS 17.017.0360 OU 17.017.0361</v>
      </c>
      <c r="C18485" s="749" t="s">
        <v>43368</v>
      </c>
      <c r="D18485" s="749" t="s">
        <v>43369</v>
      </c>
      <c r="I18485" s="749" t="s">
        <v>52</v>
      </c>
      <c r="J18485" s="749" t="n">
        <v>3.53</v>
      </c>
    </row>
    <row collapsed="false" customFormat="false" customHeight="true" hidden="true" ht="12.75" outlineLevel="0" r="18486">
      <c r="A18486" s="749" t="s">
        <v>43371</v>
      </c>
      <c r="B18486" s="749" t="str">
        <f aca="false">C18486&amp;D18486&amp;E18486&amp;F18486&amp;G18486&amp;H18486</f>
        <v>PRIMER CONVERTEDOR DE FERRUGEM EM FUNDO DE PROTECAO,EM DUASDEMAOS.FORNECIMENTO E APLICACAO</v>
      </c>
      <c r="C18486" s="749" t="s">
        <v>43372</v>
      </c>
      <c r="D18486" s="749" t="s">
        <v>43373</v>
      </c>
      <c r="I18486" s="749" t="s">
        <v>52</v>
      </c>
      <c r="J18486" s="749" t="n">
        <v>17.81</v>
      </c>
    </row>
    <row collapsed="false" customFormat="false" customHeight="true" hidden="true" ht="12.75" outlineLevel="0" r="18487">
      <c r="A18487" s="749" t="s">
        <v>43374</v>
      </c>
      <c r="B18487" s="749" t="str">
        <f aca="false">C18487&amp;D18487&amp;E18487&amp;F18487&amp;G18487&amp;H18487</f>
        <v>PRIMER CONVERTEDOR DE FERRUGEM EM FUNDO DE PROTECAO,EM DUASDEMAOS.FORNECIMENTO E APLICACAO</v>
      </c>
      <c r="C18487" s="749" t="s">
        <v>43372</v>
      </c>
      <c r="D18487" s="749" t="s">
        <v>43373</v>
      </c>
      <c r="I18487" s="749" t="s">
        <v>52</v>
      </c>
      <c r="J18487" s="749" t="n">
        <v>16.78</v>
      </c>
    </row>
    <row collapsed="false" customFormat="false" customHeight="true" hidden="true" ht="38.25" outlineLevel="0" r="18488">
      <c r="A18488" s="749" t="s">
        <v>43375</v>
      </c>
      <c r="B18488" s="758" t="str">
        <f aca="false">C18488&amp;D18488&amp;E18488&amp;F18488&amp;G18488&amp;H18488</f>
        <v>PINTURA COM ESMALTE SINTETICO A BASE D'AGUA ALTO BRILHO OU ACETINADO,PARA USO HOSPITALAR,SOBRE MADEIRAS E METAIS,AREAS INTERNAS OU EXTERNAS,INCLUSIVE LIXAMENTO,UMA DEMAO DE SELADOR ACRILICO,DUAS DEMAOS DE MASSA ACRILICA E DUAS DEMAOS DE ACABAMENTO</v>
      </c>
      <c r="C18488" s="749" t="s">
        <v>43376</v>
      </c>
      <c r="D18488" s="749" t="s">
        <v>43377</v>
      </c>
      <c r="E18488" s="749" t="s">
        <v>43378</v>
      </c>
      <c r="F18488" s="749" t="s">
        <v>43379</v>
      </c>
      <c r="G18488" s="749" t="s">
        <v>43380</v>
      </c>
      <c r="I18488" s="749" t="s">
        <v>52</v>
      </c>
      <c r="J18488" s="749" t="n">
        <v>47.14</v>
      </c>
    </row>
    <row collapsed="false" customFormat="false" customHeight="true" hidden="true" ht="38.25" outlineLevel="0" r="18489">
      <c r="A18489" s="749" t="s">
        <v>43381</v>
      </c>
      <c r="B18489" s="758" t="str">
        <f aca="false">C18489&amp;D18489&amp;E18489&amp;F18489&amp;G18489&amp;H18489</f>
        <v>PINTURA COM ESMALTE SINTETICO A BASE D'AGUA ALTO BRILHO OU ACETINADO,PARA USO HOSPITALAR,SOBRE MADEIRAS E METAIS,AREAS INTERNAS OU EXTERNAS,INCLUSIVE LIXAMENTO,UMA DEMAO DE SELADOR ACRILICO,DUAS DEMAOS DE MASSA ACRILICA E DUAS DEMAOS DE ACABAMENTO</v>
      </c>
      <c r="C18489" s="749" t="s">
        <v>43376</v>
      </c>
      <c r="D18489" s="749" t="s">
        <v>43377</v>
      </c>
      <c r="E18489" s="749" t="s">
        <v>43378</v>
      </c>
      <c r="F18489" s="749" t="s">
        <v>43379</v>
      </c>
      <c r="G18489" s="749" t="s">
        <v>43380</v>
      </c>
      <c r="I18489" s="749" t="s">
        <v>52</v>
      </c>
      <c r="J18489" s="749" t="n">
        <v>43.58</v>
      </c>
    </row>
    <row collapsed="false" customFormat="false" customHeight="true" hidden="true" ht="38.25" outlineLevel="0" r="18490">
      <c r="A18490" s="749" t="s">
        <v>43382</v>
      </c>
      <c r="B18490" s="758" t="str">
        <f aca="false">C18490&amp;D18490&amp;E18490&amp;F18490&amp;G18490&amp;H18490</f>
        <v>PREPARO DE SUPERFICIES NOVAS,COM REVESTIMENTO LISO,INTERIOR,INCLUSIVE RASPAGEM,LIMPEZA,UMA DEMAO DE SELADOR,UMA DEMAO DE MASSA CORRIDA E LIXAMENTOS NECESSARIOS</v>
      </c>
      <c r="C18490" s="749" t="s">
        <v>43383</v>
      </c>
      <c r="D18490" s="749" t="s">
        <v>43384</v>
      </c>
      <c r="E18490" s="749" t="s">
        <v>43385</v>
      </c>
      <c r="I18490" s="749" t="s">
        <v>52</v>
      </c>
      <c r="J18490" s="749" t="n">
        <v>21.37</v>
      </c>
    </row>
    <row collapsed="false" customFormat="false" customHeight="true" hidden="true" ht="38.25" outlineLevel="0" r="18491">
      <c r="A18491" s="749" t="s">
        <v>43386</v>
      </c>
      <c r="B18491" s="758" t="str">
        <f aca="false">C18491&amp;D18491&amp;E18491&amp;F18491&amp;G18491&amp;H18491</f>
        <v>PREPARO DE SUPERFICIES NOVAS,COM REVESTIMENTO LISO,INTERIOR,INCLUSIVE RASPAGEM,LIMPEZA,UMA DEMAO DE SELADOR,UMA DEMAO DE MASSA CORRIDA E LIXAMENTOS NECESSARIOS</v>
      </c>
      <c r="C18491" s="749" t="s">
        <v>43383</v>
      </c>
      <c r="D18491" s="749" t="s">
        <v>43384</v>
      </c>
      <c r="E18491" s="749" t="s">
        <v>43385</v>
      </c>
      <c r="I18491" s="749" t="s">
        <v>52</v>
      </c>
      <c r="J18491" s="749" t="n">
        <v>18.82</v>
      </c>
    </row>
    <row collapsed="false" customFormat="false" customHeight="true" hidden="true" ht="12.75" outlineLevel="0" r="18492">
      <c r="A18492" s="749" t="s">
        <v>43387</v>
      </c>
      <c r="B18492" s="749" t="str">
        <f aca="false">C18492&amp;D18492&amp;E18492&amp;F18492&amp;G18492&amp;H18492</f>
        <v>PINTURA COM SELADOR ACRILICO,EM UMA DEMAO,SOBRE EMBOCO EXISTENTE</v>
      </c>
      <c r="C18492" s="749" t="s">
        <v>43388</v>
      </c>
      <c r="D18492" s="749" t="s">
        <v>13381</v>
      </c>
      <c r="I18492" s="749" t="s">
        <v>52</v>
      </c>
      <c r="J18492" s="749" t="n">
        <v>7.68</v>
      </c>
    </row>
    <row collapsed="false" customFormat="false" customHeight="true" hidden="true" ht="12.75" outlineLevel="0" r="18493">
      <c r="A18493" s="749" t="s">
        <v>43389</v>
      </c>
      <c r="B18493" s="749" t="str">
        <f aca="false">C18493&amp;D18493&amp;E18493&amp;F18493&amp;G18493&amp;H18493</f>
        <v>PINTURA COM SELADOR ACRILICO,EM UMA DEMAO,SOBRE EMBOCO EXISTENTE</v>
      </c>
      <c r="C18493" s="749" t="s">
        <v>43388</v>
      </c>
      <c r="D18493" s="749" t="s">
        <v>13381</v>
      </c>
      <c r="I18493" s="749" t="s">
        <v>52</v>
      </c>
      <c r="J18493" s="749" t="n">
        <v>6.74</v>
      </c>
    </row>
    <row collapsed="false" customFormat="false" customHeight="true" hidden="true" ht="12.75" outlineLevel="0" r="18494">
      <c r="A18494" s="749" t="s">
        <v>43390</v>
      </c>
      <c r="B18494" s="749" t="str">
        <f aca="false">C18494&amp;D18494&amp;E18494&amp;F18494&amp;G18494&amp;H18494</f>
        <v>PINTURA COM TINTA LATEX,CLASSIFICACAO ECONOMICA (NBR 15079),FOSCA EM REVESTIMENTO LISO,INTERIOR,ACABAMENTO PADRAO,EM DUAS DEMAOS SOBRE A SUPERFICIE PREPARADA,CONFORME O ITEM 17.018.0010,EXCLUSIVE ESTE PREPARO</v>
      </c>
      <c r="C18494" s="749" t="s">
        <v>43391</v>
      </c>
      <c r="D18494" s="749" t="s">
        <v>43392</v>
      </c>
      <c r="E18494" s="749" t="s">
        <v>43393</v>
      </c>
      <c r="F18494" s="749" t="s">
        <v>43394</v>
      </c>
      <c r="I18494" s="749" t="s">
        <v>52</v>
      </c>
      <c r="J18494" s="749" t="n">
        <v>8.77</v>
      </c>
    </row>
    <row collapsed="false" customFormat="false" customHeight="true" hidden="true" ht="12.75" outlineLevel="0" r="18495">
      <c r="A18495" s="749" t="s">
        <v>43395</v>
      </c>
      <c r="B18495" s="749" t="str">
        <f aca="false">C18495&amp;D18495&amp;E18495&amp;F18495&amp;G18495&amp;H18495</f>
        <v>PINTURA COM TINTA LATEX,CLASSIFICACAO ECONOMICA (NBR 15079),FOSCA EM REVESTIMENTO LISO,INTERIOR,ACABAMENTO PADRAO,EM DUAS DEMAOS SOBRE A SUPERFICIE PREPARADA,CONFORME O ITEM 17.018.0010,EXCLUSIVE ESTE PREPARO</v>
      </c>
      <c r="C18495" s="749" t="s">
        <v>43391</v>
      </c>
      <c r="D18495" s="749" t="s">
        <v>43392</v>
      </c>
      <c r="E18495" s="749" t="s">
        <v>43393</v>
      </c>
      <c r="F18495" s="749" t="s">
        <v>43394</v>
      </c>
      <c r="I18495" s="749" t="s">
        <v>52</v>
      </c>
      <c r="J18495" s="749" t="n">
        <v>7.8</v>
      </c>
    </row>
    <row collapsed="false" customFormat="false" customHeight="true" hidden="true" ht="51" outlineLevel="0" r="18496">
      <c r="A18496" s="749" t="s">
        <v>43396</v>
      </c>
      <c r="B18496" s="758" t="str">
        <f aca="false">C18496&amp;D18496&amp;E18496&amp;F18496&amp;G18496&amp;H18496</f>
        <v>PINTURA COM TINTA LATEX,CLASSIFICACAO PREMIUM OU STANDARD (NBR 15079),FOSCA EM REVESTIMENTO LISO,INTERIOR,ACABAMENTO EMALTA CLASSE,EM TRES DEMAOS E MAIS UMA DEMAO DE MASSA CORRIDA E LIXAMENTO,SOBRE SUPERFICIE JA PREPARADA,CONFORME O ITEM 17.018.0010,EXCLUSIVE ESTE PREPARO</v>
      </c>
      <c r="C18496" s="749" t="s">
        <v>43397</v>
      </c>
      <c r="D18496" s="749" t="s">
        <v>43398</v>
      </c>
      <c r="E18496" s="749" t="s">
        <v>43399</v>
      </c>
      <c r="F18496" s="749" t="s">
        <v>43400</v>
      </c>
      <c r="G18496" s="749" t="s">
        <v>43401</v>
      </c>
      <c r="I18496" s="749" t="s">
        <v>52</v>
      </c>
      <c r="J18496" s="749" t="n">
        <v>23.41</v>
      </c>
    </row>
    <row collapsed="false" customFormat="false" customHeight="true" hidden="true" ht="51" outlineLevel="0" r="18497">
      <c r="A18497" s="749" t="s">
        <v>43402</v>
      </c>
      <c r="B18497" s="758" t="str">
        <f aca="false">C18497&amp;D18497&amp;E18497&amp;F18497&amp;G18497&amp;H18497</f>
        <v>PINTURA COM TINTA LATEX,CLASSIFICACAO PREMIUM OU STANDARD (NBR 15079),FOSCA EM REVESTIMENTO LISO,INTERIOR,ACABAMENTO EMALTA CLASSE,EM TRES DEMAOS E MAIS UMA DEMAO DE MASSA CORRIDA E LIXAMENTO,SOBRE SUPERFICIE JA PREPARADA,CONFORME O ITEM 17.018.0010,EXCLUSIVE ESTE PREPARO</v>
      </c>
      <c r="C18497" s="749" t="s">
        <v>43397</v>
      </c>
      <c r="D18497" s="749" t="s">
        <v>43398</v>
      </c>
      <c r="E18497" s="749" t="s">
        <v>43399</v>
      </c>
      <c r="F18497" s="749" t="s">
        <v>43400</v>
      </c>
      <c r="G18497" s="749" t="s">
        <v>43401</v>
      </c>
      <c r="I18497" s="749" t="s">
        <v>52</v>
      </c>
      <c r="J18497" s="749" t="n">
        <v>20.97</v>
      </c>
    </row>
    <row collapsed="false" customFormat="false" customHeight="true" hidden="true" ht="12.75" outlineLevel="0" r="18498">
      <c r="A18498" s="749" t="s">
        <v>43403</v>
      </c>
      <c r="B18498" s="749" t="str">
        <f aca="false">C18498&amp;D18498&amp;E18498&amp;F18498&amp;G18498&amp;H18498</f>
        <v>UMA DEMAO ADICIONAL DE PINTURA DE ACABAMENTO NOS SERVICOS DOS ITENS 17.018.0020 E 17.018.0031</v>
      </c>
      <c r="C18498" s="749" t="s">
        <v>43404</v>
      </c>
      <c r="D18498" s="749" t="s">
        <v>43405</v>
      </c>
      <c r="I18498" s="749" t="s">
        <v>52</v>
      </c>
      <c r="J18498" s="749" t="n">
        <v>4.94</v>
      </c>
    </row>
    <row collapsed="false" customFormat="false" customHeight="true" hidden="true" ht="12.75" outlineLevel="0" r="18499">
      <c r="A18499" s="749" t="s">
        <v>43406</v>
      </c>
      <c r="B18499" s="749" t="str">
        <f aca="false">C18499&amp;D18499&amp;E18499&amp;F18499&amp;G18499&amp;H18499</f>
        <v>UMA DEMAO ADICIONAL DE PINTURA DE ACABAMENTO NOS SERVICOS DOS ITENS 17.018.0020 E 17.018.0031</v>
      </c>
      <c r="C18499" s="749" t="s">
        <v>43404</v>
      </c>
      <c r="D18499" s="749" t="s">
        <v>43405</v>
      </c>
      <c r="I18499" s="749" t="s">
        <v>52</v>
      </c>
      <c r="J18499" s="749" t="n">
        <v>4.38</v>
      </c>
    </row>
    <row collapsed="false" customFormat="false" customHeight="true" hidden="true" ht="38.25" outlineLevel="0" r="18500">
      <c r="A18500" s="749" t="s">
        <v>43407</v>
      </c>
      <c r="B18500" s="758" t="str">
        <f aca="false">C18500&amp;D18500&amp;E18500&amp;F18500&amp;G18500&amp;H18500</f>
        <v>REPINTURA COM TINTA LATEX,CLASSIFICACAO ECONOMICA (NBR 15079),PARA INTERIOR,SOBRE SUPERFICIE EM BOM ESTADO E NA COR EXISTENTE,INCLUSIVE LIMPEZA,LEVE LIXAMENTO COM LIXA FINA,UMA DEMAO DE FUNDO PREEPARADOR E UMA DE ACABAMENTO</v>
      </c>
      <c r="C18500" s="749" t="s">
        <v>43408</v>
      </c>
      <c r="D18500" s="749" t="s">
        <v>43409</v>
      </c>
      <c r="E18500" s="749" t="s">
        <v>43410</v>
      </c>
      <c r="F18500" s="749" t="s">
        <v>43411</v>
      </c>
      <c r="I18500" s="749" t="s">
        <v>52</v>
      </c>
      <c r="J18500" s="749" t="n">
        <v>7.88</v>
      </c>
    </row>
    <row collapsed="false" customFormat="false" customHeight="true" hidden="true" ht="38.25" outlineLevel="0" r="18501">
      <c r="A18501" s="749" t="s">
        <v>43412</v>
      </c>
      <c r="B18501" s="758" t="str">
        <f aca="false">C18501&amp;D18501&amp;E18501&amp;F18501&amp;G18501&amp;H18501</f>
        <v>REPINTURA COM TINTA LATEX,CLASSIFICACAO ECONOMICA (NBR 15079),PARA INTERIOR,SOBRE SUPERFICIE EM BOM ESTADO E NA COR EXISTENTE,INCLUSIVE LIMPEZA,LEVE LIXAMENTO COM LIXA FINA,UMA DEMAO DE FUNDO PREEPARADOR E UMA DE ACABAMENTO</v>
      </c>
      <c r="C18501" s="749" t="s">
        <v>43408</v>
      </c>
      <c r="D18501" s="749" t="s">
        <v>43409</v>
      </c>
      <c r="E18501" s="749" t="s">
        <v>43410</v>
      </c>
      <c r="F18501" s="749" t="s">
        <v>43411</v>
      </c>
      <c r="I18501" s="749" t="s">
        <v>52</v>
      </c>
      <c r="J18501" s="749" t="n">
        <v>7.09</v>
      </c>
    </row>
    <row collapsed="false" customFormat="false" customHeight="true" hidden="true" ht="12.75" outlineLevel="0" r="18502">
      <c r="A18502" s="749" t="s">
        <v>43413</v>
      </c>
      <c r="B18502" s="749" t="str">
        <f aca="false">C18502&amp;D18502&amp;E18502&amp;F18502&amp;G18502&amp;H18502</f>
        <v>PINTURA COM TINTA LATEX,CLASSIFICACAO STANDARD OU PREMIUM,PARA INTERIOR OU EXTERIOR (NBR 15079),SOBRE CHAPISCO,INCLUSIVE SELADOR E DUAS DEMAOS DE ACABAMENTO</v>
      </c>
      <c r="C18502" s="749" t="s">
        <v>43414</v>
      </c>
      <c r="D18502" s="749" t="s">
        <v>43415</v>
      </c>
      <c r="E18502" s="749" t="s">
        <v>43416</v>
      </c>
      <c r="I18502" s="749" t="s">
        <v>52</v>
      </c>
      <c r="J18502" s="749" t="n">
        <v>13.34</v>
      </c>
    </row>
    <row collapsed="false" customFormat="false" customHeight="true" hidden="true" ht="12.75" outlineLevel="0" r="18503">
      <c r="A18503" s="749" t="s">
        <v>43417</v>
      </c>
      <c r="B18503" s="749" t="str">
        <f aca="false">C18503&amp;D18503&amp;E18503&amp;F18503&amp;G18503&amp;H18503</f>
        <v>PINTURA COM TINTA LATEX,CLASSIFICACAO STANDARD OU PREMIUM,PARA INTERIOR OU EXTERIOR (NBR 15079),SOBRE CHAPISCO,INCLUSIVE SELADOR E DUAS DEMAOS DE ACABAMENTO</v>
      </c>
      <c r="C18503" s="749" t="s">
        <v>43414</v>
      </c>
      <c r="D18503" s="749" t="s">
        <v>43415</v>
      </c>
      <c r="E18503" s="749" t="s">
        <v>43416</v>
      </c>
      <c r="I18503" s="749" t="s">
        <v>52</v>
      </c>
      <c r="J18503" s="749" t="n">
        <v>12.48</v>
      </c>
    </row>
    <row collapsed="false" customFormat="false" customHeight="true" hidden="true" ht="25.5" outlineLevel="0" r="18504">
      <c r="A18504" s="749" t="s">
        <v>43418</v>
      </c>
      <c r="B18504" s="758" t="str">
        <f aca="false">C18504&amp;D18504&amp;E18504&amp;F18504&amp;G18504&amp;H18504</f>
        <v>PREPARO DE SUPERFICIES NOVAS,COM REVESTIMENTO LISO INTERNO OU EXTERNO,INCLUSIVE UMA DEMAO DE SELADOR ACRILICO,DUAS DEMAOS DE MASSA ACRILICA E LIXAMENTOS NECESSARIOS</v>
      </c>
      <c r="C18504" s="749" t="s">
        <v>43419</v>
      </c>
      <c r="D18504" s="749" t="s">
        <v>43420</v>
      </c>
      <c r="E18504" s="749" t="s">
        <v>43421</v>
      </c>
      <c r="I18504" s="749" t="s">
        <v>52</v>
      </c>
      <c r="J18504" s="749" t="n">
        <v>28.79</v>
      </c>
    </row>
    <row collapsed="false" customFormat="false" customHeight="true" hidden="true" ht="25.5" outlineLevel="0" r="18505">
      <c r="A18505" s="749" t="s">
        <v>250</v>
      </c>
      <c r="B18505" s="758" t="str">
        <f aca="false">C18505&amp;D18505&amp;E18505&amp;F18505&amp;G18505&amp;H18505</f>
        <v>PREPARO DE SUPERFICIES NOVAS,COM REVESTIMENTO LISO INTERNO OU EXTERNO,INCLUSIVE UMA DEMAO DE SELADOR ACRILICO,DUAS DEMAOS DE MASSA ACRILICA E LIXAMENTOS NECESSARIOS</v>
      </c>
      <c r="C18505" s="749" t="s">
        <v>43419</v>
      </c>
      <c r="D18505" s="749" t="s">
        <v>43420</v>
      </c>
      <c r="E18505" s="749" t="s">
        <v>43421</v>
      </c>
      <c r="I18505" s="749" t="s">
        <v>52</v>
      </c>
      <c r="J18505" s="749" t="n">
        <v>25.7</v>
      </c>
    </row>
    <row collapsed="false" customFormat="false" customHeight="true" hidden="true" ht="25.5" outlineLevel="0" r="18506">
      <c r="A18506" s="749" t="s">
        <v>43422</v>
      </c>
      <c r="B18506" s="758" t="str">
        <f aca="false">C18506&amp;D18506&amp;E18506&amp;F18506&amp;G18506&amp;H18506</f>
        <v>PINTURA COM TINTA LATEX,CLASSIFICACAO STANDARD (NBR 15079),PARA EXTERIOR,INCLUSIVE LIXAMENTOS,LIMPEZA,UMA DEMAO DE SELADOR ACRILICO E DUAS DEMAOS DE ACABAMENTO</v>
      </c>
      <c r="C18506" s="749" t="s">
        <v>43423</v>
      </c>
      <c r="D18506" s="749" t="s">
        <v>43424</v>
      </c>
      <c r="E18506" s="749" t="s">
        <v>43425</v>
      </c>
      <c r="I18506" s="749" t="s">
        <v>52</v>
      </c>
      <c r="J18506" s="749" t="n">
        <v>12.47</v>
      </c>
    </row>
    <row collapsed="false" customFormat="false" customHeight="true" hidden="true" ht="25.5" outlineLevel="0" r="18507">
      <c r="A18507" s="749" t="s">
        <v>43426</v>
      </c>
      <c r="B18507" s="758" t="str">
        <f aca="false">C18507&amp;D18507&amp;E18507&amp;F18507&amp;G18507&amp;H18507</f>
        <v>PINTURA COM TINTA LATEX,CLASSIFICACAO STANDARD (NBR 15079),PARA EXTERIOR,INCLUSIVE LIXAMENTOS,LIMPEZA,UMA DEMAO DE SELADOR ACRILICO E DUAS DEMAOS DE ACABAMENTO</v>
      </c>
      <c r="C18507" s="749" t="s">
        <v>43423</v>
      </c>
      <c r="D18507" s="749" t="s">
        <v>43424</v>
      </c>
      <c r="E18507" s="749" t="s">
        <v>43425</v>
      </c>
      <c r="I18507" s="749" t="s">
        <v>52</v>
      </c>
      <c r="J18507" s="749" t="n">
        <v>11.16</v>
      </c>
    </row>
    <row collapsed="false" customFormat="false" customHeight="true" hidden="true" ht="12.75" outlineLevel="0" r="18508">
      <c r="A18508" s="749" t="s">
        <v>43427</v>
      </c>
      <c r="B18508" s="749" t="str">
        <f aca="false">C18508&amp;D18508&amp;E18508&amp;F18508&amp;G18508&amp;H18508</f>
        <v>UMA DEMAO ADICIONAL DE PINTURA DE ACABAMENTO NO SERVICO DO ITEM 17.018.0080</v>
      </c>
      <c r="C18508" s="749" t="s">
        <v>43428</v>
      </c>
      <c r="D18508" s="749" t="s">
        <v>43429</v>
      </c>
      <c r="I18508" s="749" t="s">
        <v>52</v>
      </c>
      <c r="J18508" s="749" t="n">
        <v>4.76</v>
      </c>
    </row>
    <row collapsed="false" customFormat="false" customHeight="true" hidden="true" ht="12.75" outlineLevel="0" r="18509">
      <c r="A18509" s="749" t="s">
        <v>43430</v>
      </c>
      <c r="B18509" s="749" t="str">
        <f aca="false">C18509&amp;D18509&amp;E18509&amp;F18509&amp;G18509&amp;H18509</f>
        <v>UMA DEMAO ADICIONAL DE PINTURA DE ACABAMENTO NO SERVICO DO ITEM 17.018.0080</v>
      </c>
      <c r="C18509" s="749" t="s">
        <v>43428</v>
      </c>
      <c r="D18509" s="749" t="s">
        <v>43429</v>
      </c>
      <c r="I18509" s="749" t="s">
        <v>52</v>
      </c>
      <c r="J18509" s="749" t="n">
        <v>4.2</v>
      </c>
    </row>
    <row collapsed="false" customFormat="false" customHeight="true" hidden="true" ht="38.25" outlineLevel="0" r="18510">
      <c r="A18510" s="749" t="s">
        <v>43431</v>
      </c>
      <c r="B18510" s="758" t="str">
        <f aca="false">C18510&amp;D18510&amp;E18510&amp;F18510&amp;G18510&amp;H18510</f>
        <v>REPINTURA COM TINTA LATEX ACETINADA,CLASSIFICACAO PREMIUM OU STANDARD (NBR 15079),PARA EXTERIOR,SOBRE SUPERFICIE EM BOMESTADO E NA COR EXISTENTE,INCLUSIVE LIMPEZA,LIXAMENTO COM LIXA FINA,UMA DEMAO DE FUNDO PREPARADOR E UMA DE ACABAMENTO</v>
      </c>
      <c r="C18510" s="749" t="s">
        <v>43432</v>
      </c>
      <c r="D18510" s="749" t="s">
        <v>43433</v>
      </c>
      <c r="E18510" s="749" t="s">
        <v>43434</v>
      </c>
      <c r="F18510" s="749" t="s">
        <v>43435</v>
      </c>
      <c r="I18510" s="749" t="s">
        <v>52</v>
      </c>
      <c r="J18510" s="749" t="n">
        <v>11.09</v>
      </c>
    </row>
    <row collapsed="false" customFormat="false" customHeight="true" hidden="true" ht="38.25" outlineLevel="0" r="18511">
      <c r="A18511" s="749" t="s">
        <v>43436</v>
      </c>
      <c r="B18511" s="758" t="str">
        <f aca="false">C18511&amp;D18511&amp;E18511&amp;F18511&amp;G18511&amp;H18511</f>
        <v>REPINTURA COM TINTA LATEX ACETINADA,CLASSIFICACAO PREMIUM OU STANDARD (NBR 15079),PARA EXTERIOR,SOBRE SUPERFICIE EM BOMESTADO E NA COR EXISTENTE,INCLUSIVE LIMPEZA,LIXAMENTO COM LIXA FINA,UMA DEMAO DE FUNDO PREPARADOR E UMA DE ACABAMENTO</v>
      </c>
      <c r="C18511" s="749" t="s">
        <v>43432</v>
      </c>
      <c r="D18511" s="749" t="s">
        <v>43433</v>
      </c>
      <c r="E18511" s="749" t="s">
        <v>43434</v>
      </c>
      <c r="F18511" s="749" t="s">
        <v>43435</v>
      </c>
      <c r="I18511" s="749" t="s">
        <v>52</v>
      </c>
      <c r="J18511" s="749" t="n">
        <v>9.86</v>
      </c>
    </row>
    <row collapsed="false" customFormat="false" customHeight="true" hidden="true" ht="51" outlineLevel="0" r="18512">
      <c r="A18512" s="749" t="s">
        <v>43437</v>
      </c>
      <c r="B18512" s="758" t="str">
        <f aca="false">C18512&amp;D18512&amp;E18512&amp;F18512&amp;G18512&amp;H18512</f>
        <v>PINTURA COM TINTA LATEX SEMIBRILHANTE,FOSCA OU ACETINADA,CLASSIFICACAO PREMIUM OU STANDARD (NBR 15079),PARA INTERIOR E EXTERIOR,BRANCA OU COLORIDA,SOBRE TIJOLO,CONCRETO LISO,CIMENTO SEM AMIANTO,E REVESTIMENTO,INCLUSIVE LIXAMENTO,UMA DEMAO DE SELADOR ACRILICO E DUAS DEMAOS DE ACABAMENTO</v>
      </c>
      <c r="C18512" s="749" t="s">
        <v>43438</v>
      </c>
      <c r="D18512" s="749" t="s">
        <v>43439</v>
      </c>
      <c r="E18512" s="749" t="s">
        <v>43440</v>
      </c>
      <c r="F18512" s="749" t="s">
        <v>43441</v>
      </c>
      <c r="G18512" s="749" t="s">
        <v>43442</v>
      </c>
      <c r="I18512" s="749" t="s">
        <v>52</v>
      </c>
      <c r="J18512" s="749" t="n">
        <v>13.55</v>
      </c>
    </row>
    <row collapsed="false" customFormat="false" customHeight="true" hidden="true" ht="51" outlineLevel="0" r="18513">
      <c r="A18513" s="749" t="s">
        <v>43443</v>
      </c>
      <c r="B18513" s="758" t="str">
        <f aca="false">C18513&amp;D18513&amp;E18513&amp;F18513&amp;G18513&amp;H18513</f>
        <v>PINTURA COM TINTA LATEX SEMIBRILHANTE,FOSCA OU ACETINADA,CLASSIFICACAO PREMIUM OU STANDARD (NBR 15079),PARA INTERIOR E EXTERIOR,BRANCA OU COLORIDA,SOBRE TIJOLO,CONCRETO LISO,CIMENTO SEM AMIANTO,E REVESTIMENTO,INCLUSIVE LIXAMENTO,UMA DEMAO DE SELADOR ACRILICO E DUAS DEMAOS DE ACABAMENTO</v>
      </c>
      <c r="C18513" s="749" t="s">
        <v>43438</v>
      </c>
      <c r="D18513" s="749" t="s">
        <v>43439</v>
      </c>
      <c r="E18513" s="749" t="s">
        <v>43440</v>
      </c>
      <c r="F18513" s="749" t="s">
        <v>43441</v>
      </c>
      <c r="G18513" s="749" t="s">
        <v>43442</v>
      </c>
      <c r="I18513" s="749" t="s">
        <v>52</v>
      </c>
      <c r="J18513" s="749" t="n">
        <v>12.24</v>
      </c>
    </row>
    <row collapsed="false" customFormat="false" customHeight="true" hidden="true" ht="51" outlineLevel="0" r="18514">
      <c r="A18514" s="749" t="s">
        <v>43444</v>
      </c>
      <c r="B18514" s="758" t="str">
        <f aca="false">C18514&amp;D18514&amp;E18514&amp;F18514&amp;G18514&amp;H18514</f>
        <v>PINTURA COM TINTA LATEX SEMIBRILHANTE,FOSCA OU ACETINADA,CLASSIFICACAO PREMIUM OU STANDARD (NBR 15079),PARA INTERIOR E EXTERIOR,BRANCA OU COLORIDA,SOBRE CONCRETO APICOADO,INCLUSIVE LIXAMENTO,UMA DEMAO DE SELADOR ACRILICO E DUAS DEMAOS DE ACABAMENTO</v>
      </c>
      <c r="C18514" s="749" t="s">
        <v>43438</v>
      </c>
      <c r="D18514" s="749" t="s">
        <v>43439</v>
      </c>
      <c r="E18514" s="749" t="s">
        <v>43445</v>
      </c>
      <c r="F18514" s="749" t="s">
        <v>43446</v>
      </c>
      <c r="G18514" s="749" t="s">
        <v>43267</v>
      </c>
      <c r="I18514" s="749" t="s">
        <v>52</v>
      </c>
      <c r="J18514" s="749" t="n">
        <v>27.11</v>
      </c>
    </row>
    <row collapsed="false" customFormat="false" customHeight="true" hidden="true" ht="51" outlineLevel="0" r="18515">
      <c r="A18515" s="749" t="s">
        <v>43447</v>
      </c>
      <c r="B18515" s="758" t="str">
        <f aca="false">C18515&amp;D18515&amp;E18515&amp;F18515&amp;G18515&amp;H18515</f>
        <v>PINTURA COM TINTA LATEX SEMIBRILHANTE,FOSCA OU ACETINADA,CLASSIFICACAO PREMIUM OU STANDARD (NBR 15079),PARA INTERIOR E EXTERIOR,BRANCA OU COLORIDA,SOBRE CONCRETO APICOADO,INCLUSIVE LIXAMENTO,UMA DEMAO DE SELADOR ACRILICO E DUAS DEMAOS DE ACABAMENTO</v>
      </c>
      <c r="C18515" s="749" t="s">
        <v>43438</v>
      </c>
      <c r="D18515" s="749" t="s">
        <v>43439</v>
      </c>
      <c r="E18515" s="749" t="s">
        <v>43445</v>
      </c>
      <c r="F18515" s="749" t="s">
        <v>43446</v>
      </c>
      <c r="G18515" s="749" t="s">
        <v>43267</v>
      </c>
      <c r="I18515" s="749" t="s">
        <v>52</v>
      </c>
      <c r="J18515" s="749" t="n">
        <v>24.49</v>
      </c>
    </row>
    <row collapsed="false" customFormat="false" customHeight="true" hidden="true" ht="51" outlineLevel="0" r="18516">
      <c r="A18516" s="749" t="s">
        <v>43448</v>
      </c>
      <c r="B18516" s="758" t="str">
        <f aca="false">C18516&amp;D18516&amp;E18516&amp;F18516&amp;G18516&amp;H18516</f>
        <v>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v>
      </c>
      <c r="C18516" s="749" t="s">
        <v>43438</v>
      </c>
      <c r="D18516" s="749" t="s">
        <v>43439</v>
      </c>
      <c r="E18516" s="749" t="s">
        <v>43440</v>
      </c>
      <c r="F18516" s="749" t="s">
        <v>43441</v>
      </c>
      <c r="G18516" s="749" t="s">
        <v>43449</v>
      </c>
      <c r="H18516" s="749" t="s">
        <v>13159</v>
      </c>
      <c r="I18516" s="749" t="s">
        <v>52</v>
      </c>
      <c r="J18516" s="749" t="n">
        <v>21.72</v>
      </c>
    </row>
    <row collapsed="false" customFormat="false" customHeight="true" hidden="true" ht="51" outlineLevel="0" r="18517">
      <c r="A18517" s="749" t="s">
        <v>43450</v>
      </c>
      <c r="B18517" s="758" t="str">
        <f aca="false">C18517&amp;D18517&amp;E18517&amp;F18517&amp;G18517&amp;H18517</f>
        <v>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v>
      </c>
      <c r="C18517" s="749" t="s">
        <v>43438</v>
      </c>
      <c r="D18517" s="749" t="s">
        <v>43439</v>
      </c>
      <c r="E18517" s="749" t="s">
        <v>43440</v>
      </c>
      <c r="F18517" s="749" t="s">
        <v>43441</v>
      </c>
      <c r="G18517" s="749" t="s">
        <v>43449</v>
      </c>
      <c r="H18517" s="749" t="s">
        <v>13159</v>
      </c>
      <c r="I18517" s="749" t="s">
        <v>52</v>
      </c>
      <c r="J18517" s="749" t="n">
        <v>19.55</v>
      </c>
    </row>
    <row collapsed="false" customFormat="false" customHeight="true" hidden="true" ht="51" outlineLevel="0" r="18518">
      <c r="A18518" s="749" t="s">
        <v>43451</v>
      </c>
      <c r="B18518" s="758" t="str">
        <f aca="false">C18518&amp;D18518&amp;E18518&amp;F18518&amp;G18518&amp;H18518</f>
        <v>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 DE ACABAMENTO</v>
      </c>
      <c r="C18518" s="749" t="s">
        <v>43438</v>
      </c>
      <c r="D18518" s="749" t="s">
        <v>43439</v>
      </c>
      <c r="E18518" s="749" t="s">
        <v>43440</v>
      </c>
      <c r="F18518" s="749" t="s">
        <v>43441</v>
      </c>
      <c r="G18518" s="749" t="s">
        <v>43452</v>
      </c>
      <c r="H18518" s="749" t="s">
        <v>43236</v>
      </c>
      <c r="I18518" s="749" t="s">
        <v>52</v>
      </c>
      <c r="J18518" s="749" t="n">
        <v>26.22</v>
      </c>
    </row>
    <row collapsed="false" customFormat="false" customHeight="true" hidden="true" ht="51" outlineLevel="0" r="18519">
      <c r="A18519" s="749" t="s">
        <v>43453</v>
      </c>
      <c r="B18519" s="758" t="str">
        <f aca="false">C18519&amp;D18519&amp;E18519&amp;F18519&amp;G18519&amp;H18519</f>
        <v>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 DE ACABAMENTO</v>
      </c>
      <c r="C18519" s="749" t="s">
        <v>43438</v>
      </c>
      <c r="D18519" s="749" t="s">
        <v>43439</v>
      </c>
      <c r="E18519" s="749" t="s">
        <v>43440</v>
      </c>
      <c r="F18519" s="749" t="s">
        <v>43441</v>
      </c>
      <c r="G18519" s="749" t="s">
        <v>43452</v>
      </c>
      <c r="H18519" s="749" t="s">
        <v>43236</v>
      </c>
      <c r="I18519" s="749" t="s">
        <v>52</v>
      </c>
      <c r="J18519" s="749" t="n">
        <v>23.59</v>
      </c>
    </row>
    <row collapsed="false" customFormat="false" customHeight="true" hidden="true" ht="51" outlineLevel="0" r="18520">
      <c r="A18520" s="749" t="s">
        <v>43454</v>
      </c>
      <c r="B18520" s="758" t="str">
        <f aca="false">C18520&amp;D18520&amp;E18520&amp;F18520&amp;G18520&amp;H18520</f>
        <v>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v>
      </c>
      <c r="C18520" s="749" t="s">
        <v>43438</v>
      </c>
      <c r="D18520" s="749" t="s">
        <v>43439</v>
      </c>
      <c r="E18520" s="749" t="s">
        <v>43440</v>
      </c>
      <c r="F18520" s="749" t="s">
        <v>43441</v>
      </c>
      <c r="G18520" s="749" t="s">
        <v>43455</v>
      </c>
      <c r="H18520" s="749" t="s">
        <v>43456</v>
      </c>
      <c r="I18520" s="749" t="s">
        <v>52</v>
      </c>
      <c r="J18520" s="749" t="n">
        <v>35.11</v>
      </c>
    </row>
    <row collapsed="false" customFormat="false" customHeight="true" hidden="true" ht="51" outlineLevel="0" r="18521">
      <c r="A18521" s="749" t="s">
        <v>43457</v>
      </c>
      <c r="B18521" s="758" t="str">
        <f aca="false">C18521&amp;D18521&amp;E18521&amp;F18521&amp;G18521&amp;H18521</f>
        <v>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v>
      </c>
      <c r="C18521" s="749" t="s">
        <v>43438</v>
      </c>
      <c r="D18521" s="749" t="s">
        <v>43439</v>
      </c>
      <c r="E18521" s="749" t="s">
        <v>43440</v>
      </c>
      <c r="F18521" s="749" t="s">
        <v>43441</v>
      </c>
      <c r="G18521" s="749" t="s">
        <v>43455</v>
      </c>
      <c r="H18521" s="749" t="s">
        <v>43456</v>
      </c>
      <c r="I18521" s="749" t="s">
        <v>52</v>
      </c>
      <c r="J18521" s="749" t="n">
        <v>31.55</v>
      </c>
    </row>
    <row collapsed="false" customFormat="false" customHeight="true" hidden="true" ht="12.75" outlineLevel="0" r="18522">
      <c r="A18522" s="749" t="s">
        <v>43458</v>
      </c>
      <c r="B18522" s="749" t="str">
        <f aca="false">C18522&amp;D18522&amp;E18522&amp;F18522&amp;G18522&amp;H18522</f>
        <v>UMA DEMAO ADICIONAL DE PINTURA DE ACABAMENTO NOS SERVICOS DOS ITENS 17.018.0110 OU 17.018.0115</v>
      </c>
      <c r="C18522" s="749" t="s">
        <v>43404</v>
      </c>
      <c r="D18522" s="749" t="s">
        <v>43459</v>
      </c>
      <c r="I18522" s="749" t="s">
        <v>52</v>
      </c>
      <c r="J18522" s="749" t="n">
        <v>5.04</v>
      </c>
    </row>
    <row collapsed="false" customFormat="false" customHeight="true" hidden="true" ht="12.75" outlineLevel="0" r="18523">
      <c r="A18523" s="749" t="s">
        <v>43460</v>
      </c>
      <c r="B18523" s="749" t="str">
        <f aca="false">C18523&amp;D18523&amp;E18523&amp;F18523&amp;G18523&amp;H18523</f>
        <v>UMA DEMAO ADICIONAL DE PINTURA DE ACABAMENTO NOS SERVICOS DOS ITENS 17.018.0110 OU 17.018.0115</v>
      </c>
      <c r="C18523" s="749" t="s">
        <v>43404</v>
      </c>
      <c r="D18523" s="749" t="s">
        <v>43459</v>
      </c>
      <c r="I18523" s="749" t="s">
        <v>52</v>
      </c>
      <c r="J18523" s="749" t="n">
        <v>4.48</v>
      </c>
    </row>
    <row collapsed="false" customFormat="false" customHeight="true" hidden="true" ht="51" outlineLevel="0" r="18524">
      <c r="A18524" s="749" t="s">
        <v>43461</v>
      </c>
      <c r="B18524" s="758" t="str">
        <f aca="false">C18524&amp;D18524&amp;E18524&amp;F18524&amp;G18524&amp;H18524</f>
        <v>REPINTURA COM TINTA LATEX SEMIBRILHANTE,FOSCA,OU ACETINADA,CLASSIFICACAO PREMIUM OU STANDARD (NBR 15079),PARA INTERIOR OU EXTERIOR,SOBRE SUPERFICIE EM BOM ESTADO E NA COR EXISTENTE,INCLUSIVE LIMPEZA,LEVE LIXAMENTO COM LIXA FINA,UMA DEMAO DE FUNDO PREPARADOR E UMA DE ACABAMENTO</v>
      </c>
      <c r="C18524" s="749" t="s">
        <v>43462</v>
      </c>
      <c r="D18524" s="749" t="s">
        <v>43463</v>
      </c>
      <c r="E18524" s="749" t="s">
        <v>43464</v>
      </c>
      <c r="F18524" s="749" t="s">
        <v>43465</v>
      </c>
      <c r="G18524" s="749" t="s">
        <v>43466</v>
      </c>
      <c r="I18524" s="749" t="s">
        <v>52</v>
      </c>
      <c r="J18524" s="749" t="n">
        <v>10.57</v>
      </c>
    </row>
    <row collapsed="false" customFormat="false" customHeight="true" hidden="true" ht="51" outlineLevel="0" r="18525">
      <c r="A18525" s="749" t="s">
        <v>43467</v>
      </c>
      <c r="B18525" s="758" t="str">
        <f aca="false">C18525&amp;D18525&amp;E18525&amp;F18525&amp;G18525&amp;H18525</f>
        <v>REPINTURA COM TINTA LATEX SEMIBRILHANTE,FOSCA,OU ACETINADA,CLASSIFICACAO PREMIUM OU STANDARD (NBR 15079),PARA INTERIOR OU EXTERIOR,SOBRE SUPERFICIE EM BOM ESTADO E NA COR EXISTENTE,INCLUSIVE LIMPEZA,LEVE LIXAMENTO COM LIXA FINA,UMA DEMAO DE FUNDO PREPARADOR E UMA DE ACABAMENTO</v>
      </c>
      <c r="C18525" s="749" t="s">
        <v>43462</v>
      </c>
      <c r="D18525" s="749" t="s">
        <v>43463</v>
      </c>
      <c r="E18525" s="749" t="s">
        <v>43464</v>
      </c>
      <c r="F18525" s="749" t="s">
        <v>43465</v>
      </c>
      <c r="G18525" s="749" t="s">
        <v>43466</v>
      </c>
      <c r="I18525" s="749" t="s">
        <v>52</v>
      </c>
      <c r="J18525" s="749" t="n">
        <v>9.52</v>
      </c>
    </row>
    <row collapsed="false" customFormat="false" customHeight="true" hidden="true" ht="12.75" outlineLevel="0" r="18526">
      <c r="A18526" s="749" t="s">
        <v>43468</v>
      </c>
      <c r="B18526" s="749" t="str">
        <f aca="false">C18526&amp;D18526&amp;E18526&amp;F18526&amp;G18526&amp;H18526</f>
        <v>TEXTURA ACRILICA NA COR BRANCA,ACABAMENTO FOSCO,PARA INTERIOR OU EXTERIOR,APLICADAS EM DUAS DEMAOS SOBRE CONCRETO,ALVENARIA,BLOCO DE CONCRETO,CIMENTO SEM AMIANTO OU REVESTIMENTO</v>
      </c>
      <c r="C18526" s="749" t="s">
        <v>43469</v>
      </c>
      <c r="D18526" s="749" t="s">
        <v>43470</v>
      </c>
      <c r="E18526" s="749" t="s">
        <v>43471</v>
      </c>
      <c r="I18526" s="749" t="s">
        <v>52</v>
      </c>
      <c r="J18526" s="749" t="n">
        <v>24.99</v>
      </c>
    </row>
    <row collapsed="false" customFormat="false" customHeight="true" hidden="true" ht="12.75" outlineLevel="0" r="18527">
      <c r="A18527" s="749" t="s">
        <v>43472</v>
      </c>
      <c r="B18527" s="749" t="str">
        <f aca="false">C18527&amp;D18527&amp;E18527&amp;F18527&amp;G18527&amp;H18527</f>
        <v>TEXTURA ACRILICA NA COR BRANCA,ACABAMENTO FOSCO,PARA INTERIOR OU EXTERIOR,APLICADAS EM DUAS DEMAOS SOBRE CONCRETO,ALVENARIA,BLOCO DE CONCRETO,CIMENTO SEM AMIANTO OU REVESTIMENTO</v>
      </c>
      <c r="C18527" s="749" t="s">
        <v>43469</v>
      </c>
      <c r="D18527" s="749" t="s">
        <v>43470</v>
      </c>
      <c r="E18527" s="749" t="s">
        <v>43471</v>
      </c>
      <c r="I18527" s="749" t="s">
        <v>52</v>
      </c>
      <c r="J18527" s="749" t="n">
        <v>22.43</v>
      </c>
    </row>
    <row collapsed="false" customFormat="false" customHeight="true" hidden="true" ht="12.75" outlineLevel="0" r="18528">
      <c r="A18528" s="749" t="s">
        <v>43473</v>
      </c>
      <c r="B18528" s="749" t="str">
        <f aca="false">C18528&amp;D18528&amp;E18528&amp;F18528&amp;G18528&amp;H18528</f>
        <v>PINTURA A BASE DE RESINA ACRILICA SOBRE AZULEJOS E PASTILHAS EM AREAS INTERNAS E EXTERNAS,EM TRES DEMAOS</v>
      </c>
      <c r="C18528" s="749" t="s">
        <v>43474</v>
      </c>
      <c r="D18528" s="749" t="s">
        <v>43475</v>
      </c>
      <c r="I18528" s="749" t="s">
        <v>52</v>
      </c>
      <c r="J18528" s="749" t="n">
        <v>28.03</v>
      </c>
    </row>
    <row collapsed="false" customFormat="false" customHeight="true" hidden="true" ht="12.75" outlineLevel="0" r="18529">
      <c r="A18529" s="749" t="s">
        <v>43476</v>
      </c>
      <c r="B18529" s="749" t="str">
        <f aca="false">C18529&amp;D18529&amp;E18529&amp;F18529&amp;G18529&amp;H18529</f>
        <v>PINTURA A BASE DE RESINA ACRILICA SOBRE AZULEJOS E PASTILHAS EM AREAS INTERNAS E EXTERNAS,EM TRES DEMAOS</v>
      </c>
      <c r="C18529" s="749" t="s">
        <v>43474</v>
      </c>
      <c r="D18529" s="749" t="s">
        <v>43475</v>
      </c>
      <c r="I18529" s="749" t="s">
        <v>52</v>
      </c>
      <c r="J18529" s="749" t="n">
        <v>25.47</v>
      </c>
    </row>
    <row collapsed="false" customFormat="false" customHeight="true" hidden="true" ht="12.75" outlineLevel="0" r="18530">
      <c r="A18530" s="749" t="s">
        <v>43477</v>
      </c>
      <c r="B18530" s="749" t="str">
        <f aca="false">C18530&amp;D18530&amp;E18530&amp;F18530&amp;G18530&amp;H18530</f>
        <v>PINTURA EM PEDRAS NATURAIS (ARDOSIA,PEDRA MINEIRA E ETC) A BASE DE RESINA ACRILICA,INCLUSIVE LIMPEZA E DUAS DEMAOS</v>
      </c>
      <c r="C18530" s="749" t="s">
        <v>43478</v>
      </c>
      <c r="D18530" s="749" t="s">
        <v>43479</v>
      </c>
      <c r="I18530" s="749" t="s">
        <v>52</v>
      </c>
      <c r="J18530" s="749" t="n">
        <v>23.23</v>
      </c>
    </row>
    <row collapsed="false" customFormat="false" customHeight="true" hidden="true" ht="12.75" outlineLevel="0" r="18531">
      <c r="A18531" s="749" t="s">
        <v>43480</v>
      </c>
      <c r="B18531" s="749" t="str">
        <f aca="false">C18531&amp;D18531&amp;E18531&amp;F18531&amp;G18531&amp;H18531</f>
        <v>PINTURA EM PEDRAS NATURAIS (ARDOSIA,PEDRA MINEIRA E ETC) A BASE DE RESINA ACRILICA,INCLUSIVE LIMPEZA E DUAS DEMAOS</v>
      </c>
      <c r="C18531" s="749" t="s">
        <v>43478</v>
      </c>
      <c r="D18531" s="749" t="s">
        <v>43479</v>
      </c>
      <c r="I18531" s="749" t="s">
        <v>52</v>
      </c>
      <c r="J18531" s="749" t="n">
        <v>21.49</v>
      </c>
    </row>
    <row collapsed="false" customFormat="false" customHeight="true" hidden="true" ht="12.75" outlineLevel="0" r="18532">
      <c r="A18532" s="749" t="s">
        <v>43481</v>
      </c>
      <c r="B18532" s="749" t="str">
        <f aca="false">C18532&amp;D18532&amp;E18532&amp;F18532&amp;G18532&amp;H18532</f>
        <v>PINTURA SOBRE TELHAS CERAMICAS,COM IMPERMEABILIZANTE INCOLOR A BASE DE SILICONE,INCLUSIVE LIMPEZA E DUAS DEMAOS DE ACABAMENTO</v>
      </c>
      <c r="C18532" s="749" t="s">
        <v>43482</v>
      </c>
      <c r="D18532" s="749" t="s">
        <v>43483</v>
      </c>
      <c r="E18532" s="749" t="s">
        <v>17187</v>
      </c>
      <c r="I18532" s="749" t="s">
        <v>52</v>
      </c>
      <c r="J18532" s="749" t="n">
        <v>48.81</v>
      </c>
    </row>
    <row collapsed="false" customFormat="false" customHeight="true" hidden="true" ht="12.75" outlineLevel="0" r="18533">
      <c r="A18533" s="749" t="s">
        <v>43484</v>
      </c>
      <c r="B18533" s="749" t="str">
        <f aca="false">C18533&amp;D18533&amp;E18533&amp;F18533&amp;G18533&amp;H18533</f>
        <v>PINTURA SOBRE TELHAS CERAMICAS,COM IMPERMEABILIZANTE INCOLOR A BASE DE SILICONE,INCLUSIVE LIMPEZA E DUAS DEMAOS DE ACABAMENTO</v>
      </c>
      <c r="C18533" s="749" t="s">
        <v>43482</v>
      </c>
      <c r="D18533" s="749" t="s">
        <v>43483</v>
      </c>
      <c r="E18533" s="749" t="s">
        <v>17187</v>
      </c>
      <c r="I18533" s="749" t="s">
        <v>52</v>
      </c>
      <c r="J18533" s="749" t="n">
        <v>46.37</v>
      </c>
    </row>
    <row collapsed="false" customFormat="false" customHeight="true" hidden="true" ht="38.25" outlineLevel="0" r="18534">
      <c r="A18534" s="749" t="s">
        <v>43485</v>
      </c>
      <c r="B18534" s="758" t="str">
        <f aca="false">C18534&amp;D18534&amp;E18534&amp;F18534&amp;G18534&amp;H18534</f>
        <v>PINTURA COM TINTA LATEX SEMIBRILHANTE OU FOSCA,CLASSIFICACAO PREMIUM OU STANDARD (NBR 15079),PARA INTERIOR OU EXTERIOR,SISTEMA TINTOMETRICO,INCLUSIVE LIXAMENTO,UMA DEMAO DE SELADOR ACRILICO E DUAS DEMAOS DE ACABAMENTO</v>
      </c>
      <c r="C18534" s="749" t="s">
        <v>43486</v>
      </c>
      <c r="D18534" s="749" t="s">
        <v>43487</v>
      </c>
      <c r="E18534" s="749" t="s">
        <v>43488</v>
      </c>
      <c r="F18534" s="749" t="s">
        <v>43489</v>
      </c>
      <c r="I18534" s="749" t="s">
        <v>52</v>
      </c>
      <c r="J18534" s="749" t="n">
        <v>12.47</v>
      </c>
    </row>
    <row collapsed="false" customFormat="false" customHeight="true" hidden="true" ht="38.25" outlineLevel="0" r="18535">
      <c r="A18535" s="749" t="s">
        <v>43490</v>
      </c>
      <c r="B18535" s="758" t="str">
        <f aca="false">C18535&amp;D18535&amp;E18535&amp;F18535&amp;G18535&amp;H18535</f>
        <v>PINTURA COM TINTA LATEX SEMIBRILHANTE OU FOSCA,CLASSIFICACAO PREMIUM OU STANDARD (NBR 15079),PARA INTERIOR OU EXTERIOR,SISTEMA TINTOMETRICO,INCLUSIVE LIXAMENTO,UMA DEMAO DE SELADOR ACRILICO E DUAS DEMAOS DE ACABAMENTO</v>
      </c>
      <c r="C18535" s="749" t="s">
        <v>43486</v>
      </c>
      <c r="D18535" s="749" t="s">
        <v>43487</v>
      </c>
      <c r="E18535" s="749" t="s">
        <v>43488</v>
      </c>
      <c r="F18535" s="749" t="s">
        <v>43489</v>
      </c>
      <c r="I18535" s="749" t="s">
        <v>52</v>
      </c>
      <c r="J18535" s="749" t="n">
        <v>11.16</v>
      </c>
    </row>
    <row collapsed="false" customFormat="false" customHeight="true" hidden="true" ht="38.25" outlineLevel="0" r="18536">
      <c r="A18536" s="749" t="s">
        <v>43491</v>
      </c>
      <c r="B18536" s="758" t="str">
        <f aca="false">C18536&amp;D18536&amp;E18536&amp;F18536&amp;G18536&amp;H18536</f>
        <v>PINTURA COM TINTA LATEX SEMIBRILHANTE OU FOSCA,CLASSIFICACAO PREMIUM OU STANDARD (NBR 15079),PARA INTERIOR OU EXTERIOR,PARA SUPERFICIE APICOADA,SISTEMA TINTOMETRICO,INCLUSIVE LIXAMENTO,UMA DEMAO DE SELADOR ACRILICO E DUAS DEMAOS DE ACABAMENTO</v>
      </c>
      <c r="C18536" s="749" t="s">
        <v>43486</v>
      </c>
      <c r="D18536" s="749" t="s">
        <v>43492</v>
      </c>
      <c r="E18536" s="749" t="s">
        <v>43493</v>
      </c>
      <c r="F18536" s="749" t="s">
        <v>43494</v>
      </c>
      <c r="G18536" s="749" t="s">
        <v>12104</v>
      </c>
      <c r="I18536" s="749" t="s">
        <v>52</v>
      </c>
      <c r="J18536" s="749" t="n">
        <v>24.95</v>
      </c>
    </row>
    <row collapsed="false" customFormat="false" customHeight="true" hidden="true" ht="38.25" outlineLevel="0" r="18537">
      <c r="A18537" s="749" t="s">
        <v>43495</v>
      </c>
      <c r="B18537" s="758" t="str">
        <f aca="false">C18537&amp;D18537&amp;E18537&amp;F18537&amp;G18537&amp;H18537</f>
        <v>PINTURA COM TINTA LATEX SEMIBRILHANTE OU FOSCA,CLASSIFICACAO PREMIUM OU STANDARD (NBR 15079),PARA INTERIOR OU EXTERIOR,PARA SUPERFICIE APICOADA,SISTEMA TINTOMETRICO,INCLUSIVE LIXAMENTO,UMA DEMAO DE SELADOR ACRILICO E DUAS DEMAOS DE ACABAMENTO</v>
      </c>
      <c r="C18537" s="749" t="s">
        <v>43486</v>
      </c>
      <c r="D18537" s="749" t="s">
        <v>43492</v>
      </c>
      <c r="E18537" s="749" t="s">
        <v>43493</v>
      </c>
      <c r="F18537" s="749" t="s">
        <v>43494</v>
      </c>
      <c r="G18537" s="749" t="s">
        <v>12104</v>
      </c>
      <c r="I18537" s="749" t="s">
        <v>52</v>
      </c>
      <c r="J18537" s="749" t="n">
        <v>22.33</v>
      </c>
    </row>
    <row collapsed="false" customFormat="false" customHeight="true" hidden="true" ht="38.25" outlineLevel="0" r="18538">
      <c r="A18538" s="749" t="s">
        <v>43496</v>
      </c>
      <c r="B18538" s="758" t="str">
        <f aca="false">C18538&amp;D18538&amp;E18538&amp;F18538&amp;G18538&amp;H18538</f>
        <v>PINTURA COM TINTA LATEX SEMIBRILHANTE OU FOSCA,CLASSIFICACAO PREMIUM OU STANDARD (NBR 15079),PARA INTERIOR OU EXTERIOR,SISTEMA TINTOMETRICO,INCLUSIVE LIXAMENTO,UMA DEMAO DE SELADOR ACRILICO,DEMAO DE MEIA MASSA E DUAS DEMAOS DE ACABAMENTO</v>
      </c>
      <c r="C18538" s="749" t="s">
        <v>43486</v>
      </c>
      <c r="D18538" s="749" t="s">
        <v>43487</v>
      </c>
      <c r="E18538" s="749" t="s">
        <v>43488</v>
      </c>
      <c r="F18538" s="749" t="s">
        <v>43497</v>
      </c>
      <c r="I18538" s="749" t="s">
        <v>52</v>
      </c>
      <c r="J18538" s="749" t="n">
        <v>20.64</v>
      </c>
    </row>
    <row collapsed="false" customFormat="false" customHeight="true" hidden="true" ht="38.25" outlineLevel="0" r="18539">
      <c r="A18539" s="749" t="s">
        <v>43498</v>
      </c>
      <c r="B18539" s="758" t="str">
        <f aca="false">C18539&amp;D18539&amp;E18539&amp;F18539&amp;G18539&amp;H18539</f>
        <v>PINTURA COM TINTA LATEX SEMIBRILHANTE OU FOSCA,CLASSIFICACAO PREMIUM OU STANDARD (NBR 15079),PARA INTERIOR OU EXTERIOR,SISTEMA TINTOMETRICO,INCLUSIVE LIXAMENTO,UMA DEMAO DE SELADOR ACRILICO,DEMAO DE MEIA MASSA E DUAS DEMAOS DE ACABAMENTO</v>
      </c>
      <c r="C18539" s="749" t="s">
        <v>43486</v>
      </c>
      <c r="D18539" s="749" t="s">
        <v>43487</v>
      </c>
      <c r="E18539" s="749" t="s">
        <v>43488</v>
      </c>
      <c r="F18539" s="749" t="s">
        <v>43497</v>
      </c>
      <c r="I18539" s="749" t="s">
        <v>52</v>
      </c>
      <c r="J18539" s="749" t="n">
        <v>18.47</v>
      </c>
    </row>
    <row collapsed="false" customFormat="false" customHeight="true" hidden="true" ht="38.25" outlineLevel="0" r="18540">
      <c r="A18540" s="749" t="s">
        <v>43499</v>
      </c>
      <c r="B18540" s="758" t="str">
        <f aca="false">C18540&amp;D18540&amp;E18540&amp;F18540&amp;G18540&amp;H18540</f>
        <v>PINTURA COM TINTA LATEX SEMIBRILHANTE OU FOSCA,CLASSIFICACAO PREMIUM OU STANDARD (NBR 15079),PARA INTERIOR OU EXTERIOR,SISTEMA TINTOMETRICO,INCLUSIVE LIXAMENTO,UMA DEMAO DE SELADOR ACRILICO,UMA DEMAO DE MASSA ACRILICA E DUAS DEMAOS DE ACABAMENTO</v>
      </c>
      <c r="C18540" s="749" t="s">
        <v>43486</v>
      </c>
      <c r="D18540" s="749" t="s">
        <v>43487</v>
      </c>
      <c r="E18540" s="749" t="s">
        <v>43488</v>
      </c>
      <c r="F18540" s="749" t="s">
        <v>43500</v>
      </c>
      <c r="G18540" s="749" t="s">
        <v>17187</v>
      </c>
      <c r="I18540" s="749" t="s">
        <v>52</v>
      </c>
      <c r="J18540" s="749" t="n">
        <v>25.14</v>
      </c>
    </row>
    <row collapsed="false" customFormat="false" customHeight="true" hidden="true" ht="38.25" outlineLevel="0" r="18541">
      <c r="A18541" s="749" t="s">
        <v>43501</v>
      </c>
      <c r="B18541" s="758" t="str">
        <f aca="false">C18541&amp;D18541&amp;E18541&amp;F18541&amp;G18541&amp;H18541</f>
        <v>PINTURA COM TINTA LATEX SEMIBRILHANTE OU FOSCA,CLASSIFICACAO PREMIUM OU STANDARD (NBR 15079),PARA INTERIOR OU EXTERIOR,SISTEMA TINTOMETRICO,INCLUSIVE LIXAMENTO,UMA DEMAO DE SELADOR ACRILICO,UMA DEMAO DE MASSA ACRILICA E DUAS DEMAOS DE ACABAMENTO</v>
      </c>
      <c r="C18541" s="749" t="s">
        <v>43486</v>
      </c>
      <c r="D18541" s="749" t="s">
        <v>43487</v>
      </c>
      <c r="E18541" s="749" t="s">
        <v>43488</v>
      </c>
      <c r="F18541" s="749" t="s">
        <v>43500</v>
      </c>
      <c r="G18541" s="749" t="s">
        <v>17187</v>
      </c>
      <c r="I18541" s="749" t="s">
        <v>52</v>
      </c>
      <c r="J18541" s="749" t="n">
        <v>22.51</v>
      </c>
    </row>
    <row collapsed="false" customFormat="false" customHeight="true" hidden="true" ht="38.25" outlineLevel="0" r="18542">
      <c r="A18542" s="749" t="s">
        <v>43502</v>
      </c>
      <c r="B18542" s="758" t="str">
        <f aca="false">C18542&amp;D18542&amp;E18542&amp;F18542&amp;G18542&amp;H18542</f>
        <v>PINTURA COM TINTA LATEX SEMIBRILHANTE OU FOSCA,CLASSIFICACAO PREMIUM OU STANDARD (NBR 15079),PARA INTERIOR OU EXTERIOR,SISTEMA TINTOMETRICO,INCLUSIVE LIXAMENTO,UMA DEMAO DE SELADOR ACRILICO,DUAS DEMAOS DE MASSA ACRILICA E DUAS DEMAOS DE ACABAMENTO</v>
      </c>
      <c r="C18542" s="749" t="s">
        <v>43486</v>
      </c>
      <c r="D18542" s="749" t="s">
        <v>43487</v>
      </c>
      <c r="E18542" s="749" t="s">
        <v>43488</v>
      </c>
      <c r="F18542" s="749" t="s">
        <v>43379</v>
      </c>
      <c r="G18542" s="749" t="s">
        <v>43380</v>
      </c>
      <c r="I18542" s="749" t="s">
        <v>52</v>
      </c>
      <c r="J18542" s="749" t="n">
        <v>34.03</v>
      </c>
    </row>
    <row collapsed="false" customFormat="false" customHeight="true" hidden="true" ht="38.25" outlineLevel="0" r="18543">
      <c r="A18543" s="749" t="s">
        <v>43503</v>
      </c>
      <c r="B18543" s="758" t="str">
        <f aca="false">C18543&amp;D18543&amp;E18543&amp;F18543&amp;G18543&amp;H18543</f>
        <v>PINTURA COM TINTA LATEX SEMIBRILHANTE OU FOSCA,CLASSIFICACAO PREMIUM OU STANDARD (NBR 15079),PARA INTERIOR OU EXTERIOR,SISTEMA TINTOMETRICO,INCLUSIVE LIXAMENTO,UMA DEMAO DE SELADOR ACRILICO,DUAS DEMAOS DE MASSA ACRILICA E DUAS DEMAOS DE ACABAMENTO</v>
      </c>
      <c r="C18543" s="749" t="s">
        <v>43486</v>
      </c>
      <c r="D18543" s="749" t="s">
        <v>43487</v>
      </c>
      <c r="E18543" s="749" t="s">
        <v>43488</v>
      </c>
      <c r="F18543" s="749" t="s">
        <v>43379</v>
      </c>
      <c r="G18543" s="749" t="s">
        <v>43380</v>
      </c>
      <c r="I18543" s="749" t="s">
        <v>52</v>
      </c>
      <c r="J18543" s="749" t="n">
        <v>30.47</v>
      </c>
    </row>
    <row collapsed="false" customFormat="false" customHeight="true" hidden="true" ht="12.75" outlineLevel="0" r="18544">
      <c r="A18544" s="749" t="s">
        <v>43504</v>
      </c>
      <c r="B18544" s="749" t="str">
        <f aca="false">C18544&amp;D18544&amp;E18544&amp;F18544&amp;G18544&amp;H18544</f>
        <v>DEMAO ADICIONAL DE PINTURA DE ACABAMENTO NOS SERVICOS DO ITEM 17.018.0250 OU 17.018.0254</v>
      </c>
      <c r="C18544" s="749" t="s">
        <v>43505</v>
      </c>
      <c r="D18544" s="749" t="s">
        <v>43506</v>
      </c>
      <c r="I18544" s="749" t="s">
        <v>52</v>
      </c>
      <c r="J18544" s="749" t="n">
        <v>4.72</v>
      </c>
    </row>
    <row collapsed="false" customFormat="false" customHeight="true" hidden="true" ht="12.75" outlineLevel="0" r="18545">
      <c r="A18545" s="749" t="s">
        <v>43507</v>
      </c>
      <c r="B18545" s="749" t="str">
        <f aca="false">C18545&amp;D18545&amp;E18545&amp;F18545&amp;G18545&amp;H18545</f>
        <v>DEMAO ADICIONAL DE PINTURA DE ACABAMENTO NOS SERVICOS DO ITEM 17.018.0250 OU 17.018.0254</v>
      </c>
      <c r="C18545" s="749" t="s">
        <v>43505</v>
      </c>
      <c r="D18545" s="749" t="s">
        <v>43506</v>
      </c>
      <c r="I18545" s="749" t="s">
        <v>52</v>
      </c>
      <c r="J18545" s="749" t="n">
        <v>4.16</v>
      </c>
    </row>
    <row collapsed="false" customFormat="false" customHeight="true" hidden="true" ht="38.25" outlineLevel="0" r="18546">
      <c r="A18546" s="749" t="s">
        <v>43508</v>
      </c>
      <c r="B18546" s="758" t="str">
        <f aca="false">C18546&amp;D18546&amp;E18546&amp;F18546&amp;G18546&amp;H18546</f>
        <v>PINTURA COM TINTA ACRILICA ACETINADA,PARA USO HOSPITALAR,SOBRE PAREDES E TETOS,INCLUSIVE LIXAMENTO,UMA DEMAO DE SELADORACRILICO,DUAS DEMAOS DE MASSA ACRILICA E DUAS DEMAOS DE ACABAMENTO</v>
      </c>
      <c r="C18546" s="749" t="s">
        <v>43509</v>
      </c>
      <c r="D18546" s="749" t="s">
        <v>43510</v>
      </c>
      <c r="E18546" s="749" t="s">
        <v>43511</v>
      </c>
      <c r="F18546" s="749" t="s">
        <v>13159</v>
      </c>
      <c r="I18546" s="749" t="s">
        <v>52</v>
      </c>
      <c r="J18546" s="749" t="n">
        <v>36.25</v>
      </c>
    </row>
    <row collapsed="false" customFormat="false" customHeight="true" hidden="true" ht="38.25" outlineLevel="0" r="18547">
      <c r="A18547" s="749" t="s">
        <v>43512</v>
      </c>
      <c r="B18547" s="758" t="str">
        <f aca="false">C18547&amp;D18547&amp;E18547&amp;F18547&amp;G18547&amp;H18547</f>
        <v>PINTURA COM TINTA ACRILICA ACETINADA,PARA USO HOSPITALAR,SOBRE PAREDES E TETOS,INCLUSIVE LIXAMENTO,UMA DEMAO DE SELADORACRILICO,DUAS DEMAOS DE MASSA ACRILICA E DUAS DEMAOS DE ACABAMENTO</v>
      </c>
      <c r="C18547" s="749" t="s">
        <v>43509</v>
      </c>
      <c r="D18547" s="749" t="s">
        <v>43510</v>
      </c>
      <c r="E18547" s="749" t="s">
        <v>43511</v>
      </c>
      <c r="F18547" s="749" t="s">
        <v>13159</v>
      </c>
      <c r="I18547" s="749" t="s">
        <v>52</v>
      </c>
      <c r="J18547" s="749" t="n">
        <v>32.7</v>
      </c>
    </row>
    <row collapsed="false" customFormat="false" customHeight="true" hidden="true" ht="38.25" outlineLevel="0" r="18548">
      <c r="A18548" s="749" t="s">
        <v>43513</v>
      </c>
      <c r="B18548" s="758" t="str">
        <f aca="false">C18548&amp;D18548&amp;E18548&amp;F18548&amp;G18548&amp;H18548</f>
        <v>ENVERNIZAMENTO DE MADEIRA COM VERNIZ TIPO COPAL BRILHANTE PARA INTERIOR,INCLUSIVE LIXAMENTO,UMA DEMAO DE VERNIZ IMUNIZANTE E IMPERMEABILIZANTE INCOLOR,ANILINA E UMA DEMAO DE ACABAMENTO</v>
      </c>
      <c r="C18548" s="749" t="s">
        <v>43514</v>
      </c>
      <c r="D18548" s="749" t="s">
        <v>43515</v>
      </c>
      <c r="E18548" s="749" t="s">
        <v>43516</v>
      </c>
      <c r="F18548" s="749" t="s">
        <v>13192</v>
      </c>
      <c r="I18548" s="749" t="s">
        <v>52</v>
      </c>
      <c r="J18548" s="749" t="n">
        <v>11.64</v>
      </c>
    </row>
    <row collapsed="false" customFormat="false" customHeight="true" hidden="true" ht="38.25" outlineLevel="0" r="18549">
      <c r="A18549" s="749" t="s">
        <v>43517</v>
      </c>
      <c r="B18549" s="758" t="str">
        <f aca="false">C18549&amp;D18549&amp;E18549&amp;F18549&amp;G18549&amp;H18549</f>
        <v>ENVERNIZAMENTO DE MADEIRA COM VERNIZ TIPO COPAL BRILHANTE PARA INTERIOR,INCLUSIVE LIXAMENTO,UMA DEMAO DE VERNIZ IMUNIZANTE E IMPERMEABILIZANTE INCOLOR,ANILINA E UMA DEMAO DE ACABAMENTO</v>
      </c>
      <c r="C18549" s="749" t="s">
        <v>43514</v>
      </c>
      <c r="D18549" s="749" t="s">
        <v>43515</v>
      </c>
      <c r="E18549" s="749" t="s">
        <v>43516</v>
      </c>
      <c r="F18549" s="749" t="s">
        <v>13192</v>
      </c>
      <c r="I18549" s="749" t="s">
        <v>52</v>
      </c>
      <c r="J18549" s="749" t="n">
        <v>10.52</v>
      </c>
    </row>
    <row collapsed="false" customFormat="false" customHeight="true" hidden="true" ht="12.75" outlineLevel="0" r="18550">
      <c r="A18550" s="749" t="s">
        <v>43518</v>
      </c>
      <c r="B18550" s="749" t="str">
        <f aca="false">C18550&amp;D18550&amp;E18550&amp;F18550&amp;G18550&amp;H18550</f>
        <v>UMA DEMAO ADICIONAL DE VERNIZ DE ACABAMENTO NO SERVICO DO ITEM 17.020.0010</v>
      </c>
      <c r="C18550" s="749" t="s">
        <v>43519</v>
      </c>
      <c r="D18550" s="749" t="s">
        <v>43520</v>
      </c>
      <c r="I18550" s="749" t="s">
        <v>52</v>
      </c>
      <c r="J18550" s="749" t="n">
        <v>5.01</v>
      </c>
    </row>
    <row collapsed="false" customFormat="false" customHeight="true" hidden="true" ht="12.75" outlineLevel="0" r="18551">
      <c r="A18551" s="749" t="s">
        <v>43521</v>
      </c>
      <c r="B18551" s="749" t="str">
        <f aca="false">C18551&amp;D18551&amp;E18551&amp;F18551&amp;G18551&amp;H18551</f>
        <v>UMA DEMAO ADICIONAL DE VERNIZ DE ACABAMENTO NO SERVICO DO ITEM 17.020.0010</v>
      </c>
      <c r="C18551" s="749" t="s">
        <v>43519</v>
      </c>
      <c r="D18551" s="749" t="s">
        <v>43520</v>
      </c>
      <c r="I18551" s="749" t="s">
        <v>52</v>
      </c>
      <c r="J18551" s="749" t="n">
        <v>4.45</v>
      </c>
    </row>
    <row collapsed="false" customFormat="false" customHeight="true" hidden="true" ht="38.25" outlineLevel="0" r="18552">
      <c r="A18552" s="749" t="s">
        <v>43522</v>
      </c>
      <c r="B18552" s="758" t="str">
        <f aca="false">C18552&amp;D18552&amp;E18552&amp;F18552&amp;G18552&amp;H18552</f>
        <v>ENVERNIZAMENTO DE MADEIRA COM VERNIZ A BONECA USANDO GOMA LACA NACIONAL DISSOLVIDA EM ALCOOL,INCLUSIVE LIXAMENTO E APLICACAO DE SUCESSIVAS DEMAOS DE ACABAMENTO ATE A OBTENCAO DO BRILHO</v>
      </c>
      <c r="C18552" s="749" t="s">
        <v>43523</v>
      </c>
      <c r="D18552" s="749" t="s">
        <v>43524</v>
      </c>
      <c r="E18552" s="749" t="s">
        <v>43525</v>
      </c>
      <c r="F18552" s="749" t="s">
        <v>43526</v>
      </c>
      <c r="I18552" s="749" t="s">
        <v>52</v>
      </c>
      <c r="J18552" s="749" t="n">
        <v>67.4</v>
      </c>
    </row>
    <row collapsed="false" customFormat="false" customHeight="true" hidden="true" ht="38.25" outlineLevel="0" r="18553">
      <c r="A18553" s="749" t="s">
        <v>43527</v>
      </c>
      <c r="B18553" s="758" t="str">
        <f aca="false">C18553&amp;D18553&amp;E18553&amp;F18553&amp;G18553&amp;H18553</f>
        <v>ENVERNIZAMENTO DE MADEIRA COM VERNIZ A BONECA USANDO GOMA LACA NACIONAL DISSOLVIDA EM ALCOOL,INCLUSIVE LIXAMENTO E APLICACAO DE SUCESSIVAS DEMAOS DE ACABAMENTO ATE A OBTENCAO DO BRILHO</v>
      </c>
      <c r="C18553" s="749" t="s">
        <v>43523</v>
      </c>
      <c r="D18553" s="749" t="s">
        <v>43524</v>
      </c>
      <c r="E18553" s="749" t="s">
        <v>43525</v>
      </c>
      <c r="F18553" s="749" t="s">
        <v>43526</v>
      </c>
      <c r="I18553" s="749" t="s">
        <v>52</v>
      </c>
      <c r="J18553" s="749" t="n">
        <v>58.69</v>
      </c>
    </row>
    <row collapsed="false" customFormat="false" customHeight="true" hidden="true" ht="38.25" outlineLevel="0" r="18554">
      <c r="A18554" s="749" t="s">
        <v>43528</v>
      </c>
      <c r="B18554" s="758" t="str">
        <f aca="false">C18554&amp;D18554&amp;E18554&amp;F18554&amp;G18554&amp;H18554</f>
        <v>ENCERAMENTO DE MADEIRA,INCLUSIVE LIXAMENTO,UMA DEMAO DE VERNIZ IMUNIZANTE E IMPERMEABILIZANTE INCOLOR E TRES DEMAOS DE CERA,CADA QUAL SEGUIDA DE ABERTURA DE BRILHO A ESCOVA E FLANELA</v>
      </c>
      <c r="C18554" s="749" t="s">
        <v>43529</v>
      </c>
      <c r="D18554" s="749" t="s">
        <v>43530</v>
      </c>
      <c r="E18554" s="749" t="s">
        <v>43531</v>
      </c>
      <c r="F18554" s="749" t="s">
        <v>14208</v>
      </c>
      <c r="I18554" s="749" t="s">
        <v>52</v>
      </c>
      <c r="J18554" s="749" t="n">
        <v>62.06</v>
      </c>
    </row>
    <row collapsed="false" customFormat="false" customHeight="true" hidden="true" ht="38.25" outlineLevel="0" r="18555">
      <c r="A18555" s="749" t="s">
        <v>43532</v>
      </c>
      <c r="B18555" s="758" t="str">
        <f aca="false">C18555&amp;D18555&amp;E18555&amp;F18555&amp;G18555&amp;H18555</f>
        <v>ENCERAMENTO DE MADEIRA,INCLUSIVE LIXAMENTO,UMA DEMAO DE VERNIZ IMUNIZANTE E IMPERMEABILIZANTE INCOLOR E TRES DEMAOS DE CERA,CADA QUAL SEGUIDA DE ABERTURA DE BRILHO A ESCOVA E FLANELA</v>
      </c>
      <c r="C18555" s="749" t="s">
        <v>43529</v>
      </c>
      <c r="D18555" s="749" t="s">
        <v>43530</v>
      </c>
      <c r="E18555" s="749" t="s">
        <v>43531</v>
      </c>
      <c r="F18555" s="749" t="s">
        <v>14208</v>
      </c>
      <c r="I18555" s="749" t="s">
        <v>52</v>
      </c>
      <c r="J18555" s="749" t="n">
        <v>54.38</v>
      </c>
    </row>
    <row collapsed="false" customFormat="false" customHeight="true" hidden="true" ht="25.5" outlineLevel="0" r="18556">
      <c r="A18556" s="749" t="s">
        <v>43533</v>
      </c>
      <c r="B18556" s="758" t="str">
        <f aca="false">C18556&amp;D18556&amp;E18556&amp;F18556&amp;G18556&amp;H18556</f>
        <v>ENVERNIZAMENTO DE TIJOLOS E CONCRETO,PARA INTERIOR,COM VERNIZ ACRILICO INCOLOR,INCLUSIVE LIXAMENTO E DUAS DEMAOS DE ACABAMENTO</v>
      </c>
      <c r="C18556" s="749" t="s">
        <v>43534</v>
      </c>
      <c r="D18556" s="749" t="s">
        <v>43535</v>
      </c>
      <c r="E18556" s="749" t="s">
        <v>13159</v>
      </c>
      <c r="I18556" s="749" t="s">
        <v>52</v>
      </c>
      <c r="J18556" s="749" t="n">
        <v>9.19</v>
      </c>
    </row>
    <row collapsed="false" customFormat="false" customHeight="true" hidden="true" ht="25.5" outlineLevel="0" r="18557">
      <c r="A18557" s="749" t="s">
        <v>43536</v>
      </c>
      <c r="B18557" s="758" t="str">
        <f aca="false">C18557&amp;D18557&amp;E18557&amp;F18557&amp;G18557&amp;H18557</f>
        <v>ENVERNIZAMENTO DE TIJOLOS E CONCRETO,PARA INTERIOR,COM VERNIZ ACRILICO INCOLOR,INCLUSIVE LIXAMENTO E DUAS DEMAOS DE ACABAMENTO</v>
      </c>
      <c r="C18557" s="749" t="s">
        <v>43534</v>
      </c>
      <c r="D18557" s="749" t="s">
        <v>43535</v>
      </c>
      <c r="E18557" s="749" t="s">
        <v>13159</v>
      </c>
      <c r="I18557" s="749" t="s">
        <v>52</v>
      </c>
      <c r="J18557" s="749" t="n">
        <v>8.25</v>
      </c>
    </row>
    <row collapsed="false" customFormat="false" customHeight="true" hidden="true" ht="38.25" outlineLevel="0" r="18558">
      <c r="A18558" s="749" t="s">
        <v>43537</v>
      </c>
      <c r="B18558" s="758" t="str">
        <f aca="false">C18558&amp;D18558&amp;E18558&amp;F18558&amp;G18558&amp;H18558</f>
        <v>ENVERNIZAMENTO DE RODAPE DE MADEIRA COM VERNIZ TIPO COPAL BRILHANTE,INCLUSIVE LIXAMENTO,UMA DEMAO DE VERNIZ IMUNIZANTE E IMPERMEABILIZANTE INCOLOR,ANILINA E DUAS DEMAOS DE ACABAMENTO</v>
      </c>
      <c r="C18558" s="749" t="s">
        <v>43538</v>
      </c>
      <c r="D18558" s="749" t="s">
        <v>43539</v>
      </c>
      <c r="E18558" s="749" t="s">
        <v>43540</v>
      </c>
      <c r="F18558" s="749" t="s">
        <v>12104</v>
      </c>
      <c r="I18558" s="749" t="s">
        <v>236</v>
      </c>
      <c r="J18558" s="749" t="n">
        <v>9.63</v>
      </c>
    </row>
    <row collapsed="false" customFormat="false" customHeight="true" hidden="true" ht="38.25" outlineLevel="0" r="18559">
      <c r="A18559" s="749" t="s">
        <v>43541</v>
      </c>
      <c r="B18559" s="758" t="str">
        <f aca="false">C18559&amp;D18559&amp;E18559&amp;F18559&amp;G18559&amp;H18559</f>
        <v>ENVERNIZAMENTO DE RODAPE DE MADEIRA COM VERNIZ TIPO COPAL BRILHANTE,INCLUSIVE LIXAMENTO,UMA DEMAO DE VERNIZ IMUNIZANTE E IMPERMEABILIZANTE INCOLOR,ANILINA E DUAS DEMAOS DE ACABAMENTO</v>
      </c>
      <c r="C18559" s="749" t="s">
        <v>43538</v>
      </c>
      <c r="D18559" s="749" t="s">
        <v>43539</v>
      </c>
      <c r="E18559" s="749" t="s">
        <v>43540</v>
      </c>
      <c r="F18559" s="749" t="s">
        <v>12104</v>
      </c>
      <c r="I18559" s="749" t="s">
        <v>236</v>
      </c>
      <c r="J18559" s="749" t="n">
        <v>8.43</v>
      </c>
    </row>
    <row collapsed="false" customFormat="false" customHeight="true" hidden="true" ht="12.75" outlineLevel="0" r="18560">
      <c r="A18560" s="749" t="s">
        <v>43542</v>
      </c>
      <c r="B18560" s="749" t="str">
        <f aca="false">C18560&amp;D18560&amp;E18560&amp;F18560&amp;G18560&amp;H18560</f>
        <v>UMA DEMAO ADICIONAL DE VERNIZ DE ACABAMENTO NO SERVICO DO ITEM 17.020.0060</v>
      </c>
      <c r="C18560" s="749" t="s">
        <v>43519</v>
      </c>
      <c r="D18560" s="749" t="s">
        <v>43543</v>
      </c>
      <c r="I18560" s="749" t="s">
        <v>236</v>
      </c>
      <c r="J18560" s="749" t="n">
        <v>2.58</v>
      </c>
    </row>
    <row collapsed="false" customFormat="false" customHeight="true" hidden="true" ht="12.75" outlineLevel="0" r="18561">
      <c r="A18561" s="749" t="s">
        <v>43544</v>
      </c>
      <c r="B18561" s="749" t="str">
        <f aca="false">C18561&amp;D18561&amp;E18561&amp;F18561&amp;G18561&amp;H18561</f>
        <v>UMA DEMAO ADICIONAL DE VERNIZ DE ACABAMENTO NO SERVICO DO ITEM 17.020.0060</v>
      </c>
      <c r="C18561" s="749" t="s">
        <v>43519</v>
      </c>
      <c r="D18561" s="749" t="s">
        <v>43543</v>
      </c>
      <c r="I18561" s="749" t="s">
        <v>236</v>
      </c>
      <c r="J18561" s="749" t="n">
        <v>2.25</v>
      </c>
    </row>
    <row collapsed="false" customFormat="false" customHeight="true" hidden="true" ht="38.25" outlineLevel="0" r="18562">
      <c r="A18562" s="749" t="s">
        <v>43545</v>
      </c>
      <c r="B18562" s="758" t="str">
        <f aca="false">C18562&amp;D18562&amp;E18562&amp;F18562&amp;G18562&amp;H18562</f>
        <v>ENVERNIZAMENTO DE MADEIRA EM SUPERFICIE INTERIOR,COM VERNIZPOLIURETANO BRILHANTE E TRANSPARENTE,INCLUSIVE LIXAMENTO,UMADEMAO DE VERNIZ IMUNIZANTE E IMPERMEABILIZANTE INCOLOR,ANILINA E DUAS DEMAOS DE ACABAMENTO</v>
      </c>
      <c r="C18562" s="749" t="s">
        <v>43546</v>
      </c>
      <c r="D18562" s="749" t="s">
        <v>43547</v>
      </c>
      <c r="E18562" s="749" t="s">
        <v>43548</v>
      </c>
      <c r="F18562" s="749" t="s">
        <v>43549</v>
      </c>
      <c r="I18562" s="749" t="s">
        <v>52</v>
      </c>
      <c r="J18562" s="749" t="n">
        <v>12.41</v>
      </c>
    </row>
    <row collapsed="false" customFormat="false" customHeight="true" hidden="true" ht="38.25" outlineLevel="0" r="18563">
      <c r="A18563" s="749" t="s">
        <v>43550</v>
      </c>
      <c r="B18563" s="758" t="str">
        <f aca="false">C18563&amp;D18563&amp;E18563&amp;F18563&amp;G18563&amp;H18563</f>
        <v>ENVERNIZAMENTO DE MADEIRA EM SUPERFICIE INTERIOR,COM VERNIZPOLIURETANO BRILHANTE E TRANSPARENTE,INCLUSIVE LIXAMENTO,UMADEMAO DE VERNIZ IMUNIZANTE E IMPERMEABILIZANTE INCOLOR,ANILINA E DUAS DEMAOS DE ACABAMENTO</v>
      </c>
      <c r="C18563" s="749" t="s">
        <v>43546</v>
      </c>
      <c r="D18563" s="749" t="s">
        <v>43547</v>
      </c>
      <c r="E18563" s="749" t="s">
        <v>43548</v>
      </c>
      <c r="F18563" s="749" t="s">
        <v>43549</v>
      </c>
      <c r="I18563" s="749" t="s">
        <v>52</v>
      </c>
      <c r="J18563" s="749" t="n">
        <v>11.29</v>
      </c>
    </row>
    <row collapsed="false" customFormat="false" customHeight="true" hidden="true" ht="12.75" outlineLevel="0" r="18564">
      <c r="A18564" s="749" t="s">
        <v>43551</v>
      </c>
      <c r="B18564" s="749" t="str">
        <f aca="false">C18564&amp;D18564&amp;E18564&amp;F18564&amp;G18564&amp;H18564</f>
        <v>ENVERNIZAMENTO DE SUPERFICIE LISA DE CONCRETO OU TIJOLO APARENTE,EXTERIOR OU INTERIOR,COM VERNIZ ACRILICO INCOLOR,EM TRES DEMAOS</v>
      </c>
      <c r="C18564" s="749" t="s">
        <v>43552</v>
      </c>
      <c r="D18564" s="749" t="s">
        <v>43553</v>
      </c>
      <c r="E18564" s="749" t="s">
        <v>43554</v>
      </c>
      <c r="I18564" s="749" t="s">
        <v>52</v>
      </c>
      <c r="J18564" s="749" t="n">
        <v>16.42</v>
      </c>
    </row>
    <row collapsed="false" customFormat="false" customHeight="true" hidden="true" ht="12.75" outlineLevel="0" r="18565">
      <c r="A18565" s="749" t="s">
        <v>43555</v>
      </c>
      <c r="B18565" s="749" t="str">
        <f aca="false">C18565&amp;D18565&amp;E18565&amp;F18565&amp;G18565&amp;H18565</f>
        <v>ENVERNIZAMENTO DE SUPERFICIE LISA DE CONCRETO OU TIJOLO APARENTE,EXTERIOR OU INTERIOR,COM VERNIZ ACRILICO INCOLOR,EM TRES DEMAOS</v>
      </c>
      <c r="C18565" s="749" t="s">
        <v>43552</v>
      </c>
      <c r="D18565" s="749" t="s">
        <v>43553</v>
      </c>
      <c r="E18565" s="749" t="s">
        <v>43554</v>
      </c>
      <c r="I18565" s="749" t="s">
        <v>52</v>
      </c>
      <c r="J18565" s="749" t="n">
        <v>14.71</v>
      </c>
    </row>
    <row collapsed="false" customFormat="false" customHeight="true" hidden="true" ht="12.75" outlineLevel="0" r="18566">
      <c r="A18566" s="749" t="s">
        <v>43556</v>
      </c>
      <c r="B18566" s="749" t="str">
        <f aca="false">C18566&amp;D18566&amp;E18566&amp;F18566&amp;G18566&amp;H18566</f>
        <v>ENVERNIZAMENTO DE SUPERFICIE LISA DE CONCRETO OU TIJOLO APARENTE,EXTERIOR OU INTERIOR,COM VERNIZ ACRILICO INCOLOR,EM DUAS DEMAOS</v>
      </c>
      <c r="C18566" s="749" t="s">
        <v>43552</v>
      </c>
      <c r="D18566" s="749" t="s">
        <v>43557</v>
      </c>
      <c r="E18566" s="749" t="s">
        <v>43554</v>
      </c>
      <c r="I18566" s="749" t="s">
        <v>52</v>
      </c>
      <c r="J18566" s="749" t="n">
        <v>10.69</v>
      </c>
    </row>
    <row collapsed="false" customFormat="false" customHeight="true" hidden="true" ht="12.75" outlineLevel="0" r="18567">
      <c r="A18567" s="749" t="s">
        <v>43558</v>
      </c>
      <c r="B18567" s="749" t="str">
        <f aca="false">C18567&amp;D18567&amp;E18567&amp;F18567&amp;G18567&amp;H18567</f>
        <v>ENVERNIZAMENTO DE SUPERFICIE LISA DE CONCRETO OU TIJOLO APARENTE,EXTERIOR OU INTERIOR,COM VERNIZ ACRILICO INCOLOR,EM DUAS DEMAOS</v>
      </c>
      <c r="C18567" s="749" t="s">
        <v>43552</v>
      </c>
      <c r="D18567" s="749" t="s">
        <v>43557</v>
      </c>
      <c r="E18567" s="749" t="s">
        <v>43554</v>
      </c>
      <c r="I18567" s="749" t="s">
        <v>52</v>
      </c>
      <c r="J18567" s="749" t="n">
        <v>9.56</v>
      </c>
    </row>
    <row collapsed="false" customFormat="false" customHeight="true" hidden="true" ht="12.75" outlineLevel="0" r="18568">
      <c r="A18568" s="749" t="s">
        <v>43559</v>
      </c>
      <c r="B18568" s="749" t="str">
        <f aca="false">C18568&amp;D18568&amp;E18568&amp;F18568&amp;G18568&amp;H18568</f>
        <v>ENVERNIZAMENTO SOBRE CONCRETO APICOADO,EXTERIOR OU INTERIOR,COM VERNIZ ACRILICO INCOLOR,EM TRES DEMAOS</v>
      </c>
      <c r="C18568" s="749" t="s">
        <v>43560</v>
      </c>
      <c r="D18568" s="749" t="s">
        <v>43561</v>
      </c>
      <c r="I18568" s="749" t="s">
        <v>52</v>
      </c>
      <c r="J18568" s="749" t="n">
        <v>32.85</v>
      </c>
    </row>
    <row collapsed="false" customFormat="false" customHeight="true" hidden="true" ht="12.75" outlineLevel="0" r="18569">
      <c r="A18569" s="749" t="s">
        <v>43562</v>
      </c>
      <c r="B18569" s="749" t="str">
        <f aca="false">C18569&amp;D18569&amp;E18569&amp;F18569&amp;G18569&amp;H18569</f>
        <v>ENVERNIZAMENTO SOBRE CONCRETO APICOADO,EXTERIOR OU INTERIOR,COM VERNIZ ACRILICO INCOLOR,EM TRES DEMAOS</v>
      </c>
      <c r="C18569" s="749" t="s">
        <v>43560</v>
      </c>
      <c r="D18569" s="749" t="s">
        <v>43561</v>
      </c>
      <c r="I18569" s="749" t="s">
        <v>52</v>
      </c>
      <c r="J18569" s="749" t="n">
        <v>29.42</v>
      </c>
    </row>
    <row collapsed="false" customFormat="false" customHeight="true" hidden="true" ht="38.25" outlineLevel="0" r="18570">
      <c r="A18570" s="749" t="s">
        <v>43563</v>
      </c>
      <c r="B18570" s="758" t="str">
        <f aca="false">C18570&amp;D18570&amp;E18570&amp;F18570&amp;G18570&amp;H18570</f>
        <v>PINTURA COM TINTA ACRILICA,ANTIFUNGO/BACTERICIDA,PARA AMBIENTES INTERNOS E EXTERNOS PROPENSOS A UMIDADE E VAPORES,EM DUAS DEMAOS,SOBRE SELADOR ACRILICO E DUAS DEMAOS DE MASSA ACRILICA,INCLUSIVE LIMPEZA E LIXAMENTO</v>
      </c>
      <c r="C18570" s="749" t="s">
        <v>43564</v>
      </c>
      <c r="D18570" s="749" t="s">
        <v>43565</v>
      </c>
      <c r="E18570" s="749" t="s">
        <v>43566</v>
      </c>
      <c r="F18570" s="749" t="s">
        <v>43567</v>
      </c>
      <c r="I18570" s="749" t="s">
        <v>52</v>
      </c>
      <c r="J18570" s="749" t="n">
        <v>33.53</v>
      </c>
    </row>
    <row collapsed="false" customFormat="false" customHeight="true" hidden="true" ht="38.25" outlineLevel="0" r="18571">
      <c r="A18571" s="749" t="s">
        <v>254</v>
      </c>
      <c r="B18571" s="758" t="str">
        <f aca="false">C18571&amp;D18571&amp;E18571&amp;F18571&amp;G18571&amp;H18571</f>
        <v>PINTURA COM TINTA ACRILICA,ANTIFUNGO/BACTERICIDA,PARA AMBIENTES INTERNOS E EXTERNOS PROPENSOS A UMIDADE E VAPORES,EM DUAS DEMAOS,SOBRE SELADOR ACRILICO E DUAS DEMAOS DE MASSA ACRILICA,INCLUSIVE LIMPEZA E LIXAMENTO</v>
      </c>
      <c r="C18571" s="749" t="s">
        <v>43564</v>
      </c>
      <c r="D18571" s="749" t="s">
        <v>43565</v>
      </c>
      <c r="E18571" s="749" t="s">
        <v>43566</v>
      </c>
      <c r="F18571" s="749" t="s">
        <v>43567</v>
      </c>
      <c r="I18571" s="749" t="s">
        <v>52</v>
      </c>
      <c r="J18571" s="749" t="n">
        <v>29.97</v>
      </c>
    </row>
    <row collapsed="false" customFormat="false" customHeight="true" hidden="true" ht="12.75" outlineLevel="0" r="18572">
      <c r="A18572" s="749" t="s">
        <v>43568</v>
      </c>
      <c r="B18572" s="749" t="str">
        <f aca="false">C18572&amp;D18572&amp;E18572&amp;F18572&amp;G18572&amp;H18572</f>
        <v>PINTURA COM RESINA HIDROFUGANTE EM DUAS DEMAOS,EM TELHA OU TIJOLO CERAMICO,INCLUSIVE LIMPEZA DA SUPERFICIE</v>
      </c>
      <c r="C18572" s="749" t="s">
        <v>43569</v>
      </c>
      <c r="D18572" s="749" t="s">
        <v>43570</v>
      </c>
      <c r="I18572" s="749" t="s">
        <v>52</v>
      </c>
      <c r="J18572" s="749" t="n">
        <v>22.38</v>
      </c>
    </row>
    <row collapsed="false" customFormat="false" customHeight="true" hidden="true" ht="12.75" outlineLevel="0" r="18573">
      <c r="A18573" s="749" t="s">
        <v>43571</v>
      </c>
      <c r="B18573" s="749" t="str">
        <f aca="false">C18573&amp;D18573&amp;E18573&amp;F18573&amp;G18573&amp;H18573</f>
        <v>PINTURA COM RESINA HIDROFUGANTE EM DUAS DEMAOS,EM TELHA OU TIJOLO CERAMICO,INCLUSIVE LIMPEZA DA SUPERFICIE</v>
      </c>
      <c r="C18573" s="749" t="s">
        <v>43569</v>
      </c>
      <c r="D18573" s="749" t="s">
        <v>43570</v>
      </c>
      <c r="I18573" s="749" t="s">
        <v>52</v>
      </c>
      <c r="J18573" s="749" t="n">
        <v>21.07</v>
      </c>
    </row>
    <row collapsed="false" customFormat="false" customHeight="true" hidden="true" ht="12.75" outlineLevel="0" r="18574">
      <c r="A18574" s="749" t="s">
        <v>43572</v>
      </c>
      <c r="B18574" s="749" t="str">
        <f aca="false">C18574&amp;D18574&amp;E18574&amp;F18574&amp;G18574&amp;H18574</f>
        <v>PINTURA COM RESINA HIDROFUGANTE EM DUAS DEMAOS,EM TIJOLO APARENTE E CONCRETO APARENTE,INCLUSIVE LIMPEZA DA SUPERFICIE</v>
      </c>
      <c r="C18574" s="749" t="s">
        <v>43573</v>
      </c>
      <c r="D18574" s="749" t="s">
        <v>43574</v>
      </c>
      <c r="I18574" s="749" t="s">
        <v>52</v>
      </c>
      <c r="J18574" s="749" t="n">
        <v>17.67</v>
      </c>
    </row>
    <row collapsed="false" customFormat="false" customHeight="true" hidden="true" ht="12.75" outlineLevel="0" r="18575">
      <c r="A18575" s="749" t="s">
        <v>43575</v>
      </c>
      <c r="B18575" s="749" t="str">
        <f aca="false">C18575&amp;D18575&amp;E18575&amp;F18575&amp;G18575&amp;H18575</f>
        <v>PINTURA COM RESINA HIDROFUGANTE EM DUAS DEMAOS,EM TIJOLO APARENTE E CONCRETO APARENTE,INCLUSIVE LIMPEZA DA SUPERFICIE</v>
      </c>
      <c r="C18575" s="749" t="s">
        <v>43573</v>
      </c>
      <c r="D18575" s="749" t="s">
        <v>43574</v>
      </c>
      <c r="I18575" s="749" t="s">
        <v>52</v>
      </c>
      <c r="J18575" s="749" t="n">
        <v>16.13</v>
      </c>
    </row>
    <row collapsed="false" customFormat="false" customHeight="true" hidden="true" ht="12.75" outlineLevel="0" r="18576">
      <c r="A18576" s="749" t="s">
        <v>43576</v>
      </c>
      <c r="B18576" s="749" t="str">
        <f aca="false">C18576&amp;D18576&amp;E18576&amp;F18576&amp;G18576&amp;H18576</f>
        <v>PINTURA COM RESINA HIDROFUGANTE EM DUAS DEMAOS,EM PEDRAS POROSAS (TIPO SAO TOME OU SEMELHANTE),INCLUSIVE LIMPEZA DA SUPERFICIE</v>
      </c>
      <c r="C18576" s="749" t="s">
        <v>43577</v>
      </c>
      <c r="D18576" s="749" t="s">
        <v>43578</v>
      </c>
      <c r="E18576" s="749" t="s">
        <v>43579</v>
      </c>
      <c r="I18576" s="749" t="s">
        <v>52</v>
      </c>
      <c r="J18576" s="749" t="n">
        <v>22.49</v>
      </c>
    </row>
    <row collapsed="false" customFormat="false" customHeight="true" hidden="true" ht="12.75" outlineLevel="0" r="18577">
      <c r="A18577" s="749" t="s">
        <v>43580</v>
      </c>
      <c r="B18577" s="749" t="str">
        <f aca="false">C18577&amp;D18577&amp;E18577&amp;F18577&amp;G18577&amp;H18577</f>
        <v>PINTURA COM RESINA HIDROFUGANTE EM DUAS DEMAOS,EM PEDRAS POROSAS (TIPO SAO TOME OU SEMELHANTE),INCLUSIVE LIMPEZA DA SUPERFICIE</v>
      </c>
      <c r="C18577" s="749" t="s">
        <v>43577</v>
      </c>
      <c r="D18577" s="749" t="s">
        <v>43578</v>
      </c>
      <c r="E18577" s="749" t="s">
        <v>43579</v>
      </c>
      <c r="I18577" s="749" t="s">
        <v>52</v>
      </c>
      <c r="J18577" s="749" t="n">
        <v>20.71</v>
      </c>
    </row>
    <row collapsed="false" customFormat="false" customHeight="true" hidden="true" ht="12.75" outlineLevel="0" r="18578">
      <c r="A18578" s="749" t="s">
        <v>43581</v>
      </c>
      <c r="B18578" s="749" t="str">
        <f aca="false">C18578&amp;D18578&amp;E18578&amp;F18578&amp;G18578&amp;H18578</f>
        <v>PINTURA COM RESINA HIDROFUGANTE EM DUAS DEMAOS,EM PEDRAS NAO POROSAS (TIPO ARDOSIA OU SEMELHANTE),INCLUSIVE LIMPEZA DA SUPERFICIE</v>
      </c>
      <c r="C18578" s="749" t="s">
        <v>43582</v>
      </c>
      <c r="D18578" s="749" t="s">
        <v>43583</v>
      </c>
      <c r="E18578" s="749" t="s">
        <v>43584</v>
      </c>
      <c r="I18578" s="749" t="s">
        <v>52</v>
      </c>
      <c r="J18578" s="749" t="n">
        <v>8.52</v>
      </c>
    </row>
    <row collapsed="false" customFormat="false" customHeight="true" hidden="true" ht="12.75" outlineLevel="0" r="18579">
      <c r="A18579" s="749" t="s">
        <v>43585</v>
      </c>
      <c r="B18579" s="749" t="str">
        <f aca="false">C18579&amp;D18579&amp;E18579&amp;F18579&amp;G18579&amp;H18579</f>
        <v>PINTURA COM RESINA HIDROFUGANTE EM DUAS DEMAOS,EM PEDRAS NAO POROSAS (TIPO ARDOSIA OU SEMELHANTE),INCLUSIVE LIMPEZA DA SUPERFICIE</v>
      </c>
      <c r="C18579" s="749" t="s">
        <v>43582</v>
      </c>
      <c r="D18579" s="749" t="s">
        <v>43583</v>
      </c>
      <c r="E18579" s="749" t="s">
        <v>43584</v>
      </c>
      <c r="I18579" s="749" t="s">
        <v>52</v>
      </c>
      <c r="J18579" s="749" t="n">
        <v>7.59</v>
      </c>
    </row>
    <row collapsed="false" customFormat="false" customHeight="true" hidden="true" ht="12.75" outlineLevel="0" r="18580">
      <c r="A18580" s="749" t="s">
        <v>43586</v>
      </c>
      <c r="B18580" s="749" t="str">
        <f aca="false">C18580&amp;D18580&amp;E18580&amp;F18580&amp;G18580&amp;H18580</f>
        <v>PINTURA IMUNIZANTE FUNGICIDA E INSETICIDA PARA APLICACAO EMMADEIRA BRUTA OU APARELHADA,EM DUAS DEMAOS</v>
      </c>
      <c r="C18580" s="749" t="s">
        <v>43587</v>
      </c>
      <c r="D18580" s="749" t="s">
        <v>43588</v>
      </c>
      <c r="I18580" s="749" t="s">
        <v>52</v>
      </c>
      <c r="J18580" s="749" t="n">
        <v>4.86</v>
      </c>
    </row>
    <row collapsed="false" customFormat="false" customHeight="true" hidden="true" ht="12.75" outlineLevel="0" r="18581">
      <c r="A18581" s="749" t="s">
        <v>43589</v>
      </c>
      <c r="B18581" s="749" t="str">
        <f aca="false">C18581&amp;D18581&amp;E18581&amp;F18581&amp;G18581&amp;H18581</f>
        <v>PINTURA IMUNIZANTE FUNGICIDA E INSETICIDA PARA APLICACAO EMMADEIRA BRUTA OU APARELHADA,EM DUAS DEMAOS</v>
      </c>
      <c r="C18581" s="749" t="s">
        <v>43587</v>
      </c>
      <c r="D18581" s="749" t="s">
        <v>43588</v>
      </c>
      <c r="I18581" s="749" t="s">
        <v>52</v>
      </c>
      <c r="J18581" s="749" t="n">
        <v>4.46</v>
      </c>
    </row>
    <row collapsed="false" customFormat="false" customHeight="true" hidden="true" ht="12.75" outlineLevel="0" r="18582">
      <c r="A18582" s="749" t="s">
        <v>43590</v>
      </c>
      <c r="B18582" s="749" t="str">
        <f aca="false">C18582&amp;D18582&amp;E18582&amp;F18582&amp;G18582&amp;H18582</f>
        <v>PINTURA COM EMULSAO OLEOSA PARA DESMOLDAGEM DE FORMAS DE MADEIRA,EM DUAS DEMAOS</v>
      </c>
      <c r="C18582" s="749" t="s">
        <v>43591</v>
      </c>
      <c r="D18582" s="749" t="s">
        <v>43592</v>
      </c>
      <c r="I18582" s="749" t="s">
        <v>52</v>
      </c>
      <c r="J18582" s="749" t="n">
        <v>2.86</v>
      </c>
    </row>
    <row collapsed="false" customFormat="false" customHeight="true" hidden="true" ht="12.75" outlineLevel="0" r="18583">
      <c r="A18583" s="749" t="s">
        <v>43593</v>
      </c>
      <c r="B18583" s="749" t="str">
        <f aca="false">C18583&amp;D18583&amp;E18583&amp;F18583&amp;G18583&amp;H18583</f>
        <v>PINTURA COM EMULSAO OLEOSA PARA DESMOLDAGEM DE FORMAS DE MADEIRA,EM DUAS DEMAOS</v>
      </c>
      <c r="C18583" s="749" t="s">
        <v>43591</v>
      </c>
      <c r="D18583" s="749" t="s">
        <v>43592</v>
      </c>
      <c r="I18583" s="749" t="s">
        <v>52</v>
      </c>
      <c r="J18583" s="749" t="n">
        <v>2.56</v>
      </c>
    </row>
    <row collapsed="false" customFormat="false" customHeight="true" hidden="true" ht="12.75" outlineLevel="0" r="18584">
      <c r="A18584" s="749" t="s">
        <v>43594</v>
      </c>
      <c r="B18584" s="749" t="str">
        <f aca="false">C18584&amp;D18584&amp;E18584&amp;F18584&amp;G18584&amp;H18584</f>
        <v>PINTURA COM EMULSAO OLEOSA PARA DESMOLDAGEM DE FORMAS METALICAS,EM UMA DEMAO</v>
      </c>
      <c r="C18584" s="749" t="s">
        <v>43595</v>
      </c>
      <c r="D18584" s="749" t="s">
        <v>43596</v>
      </c>
      <c r="I18584" s="749" t="s">
        <v>52</v>
      </c>
      <c r="J18584" s="749" t="n">
        <v>2.68</v>
      </c>
    </row>
    <row collapsed="false" customFormat="false" customHeight="true" hidden="true" ht="12.75" outlineLevel="0" r="18585">
      <c r="A18585" s="749" t="s">
        <v>43597</v>
      </c>
      <c r="B18585" s="749" t="str">
        <f aca="false">C18585&amp;D18585&amp;E18585&amp;F18585&amp;G18585&amp;H18585</f>
        <v>PINTURA COM EMULSAO OLEOSA PARA DESMOLDAGEM DE FORMAS METALICAS,EM UMA DEMAO</v>
      </c>
      <c r="C18585" s="749" t="s">
        <v>43595</v>
      </c>
      <c r="D18585" s="749" t="s">
        <v>43596</v>
      </c>
      <c r="I18585" s="749" t="s">
        <v>52</v>
      </c>
      <c r="J18585" s="749" t="n">
        <v>2.38</v>
      </c>
    </row>
    <row collapsed="false" customFormat="false" customHeight="true" hidden="true" ht="12.75" outlineLevel="0" r="18586">
      <c r="A18586" s="749" t="s">
        <v>43598</v>
      </c>
      <c r="B18586" s="749" t="str">
        <f aca="false">C18586&amp;D18586&amp;E18586&amp;F18586&amp;G18586&amp;H18586</f>
        <v>REMOCAO DE CAIACAO EXISTENTE OU PINTURA A GESSO E COLA</v>
      </c>
      <c r="C18586" s="749" t="s">
        <v>43599</v>
      </c>
      <c r="I18586" s="749" t="s">
        <v>52</v>
      </c>
      <c r="J18586" s="749" t="n">
        <v>5</v>
      </c>
    </row>
    <row collapsed="false" customFormat="false" customHeight="true" hidden="true" ht="12.75" outlineLevel="0" r="18587">
      <c r="A18587" s="749" t="s">
        <v>43600</v>
      </c>
      <c r="B18587" s="749" t="str">
        <f aca="false">C18587&amp;D18587&amp;E18587&amp;F18587&amp;G18587&amp;H18587</f>
        <v>REMOCAO DE CAIACAO EXISTENTE OU PINTURA A GESSO E COLA</v>
      </c>
      <c r="C18587" s="749" t="s">
        <v>43599</v>
      </c>
      <c r="I18587" s="749" t="s">
        <v>52</v>
      </c>
      <c r="J18587" s="749" t="n">
        <v>4.4</v>
      </c>
    </row>
    <row collapsed="false" customFormat="false" customHeight="true" hidden="true" ht="12.75" outlineLevel="0" r="18588">
      <c r="A18588" s="749" t="s">
        <v>43601</v>
      </c>
      <c r="B18588" s="749" t="str">
        <f aca="false">C18588&amp;D18588&amp;E18588&amp;F18588&amp;G18588&amp;H18588</f>
        <v>REMOCAO DE PINTURA PLASTICA E SEMELHANTES</v>
      </c>
      <c r="C18588" s="749" t="s">
        <v>43602</v>
      </c>
      <c r="I18588" s="749" t="s">
        <v>52</v>
      </c>
      <c r="J18588" s="749" t="n">
        <v>6.49</v>
      </c>
    </row>
    <row collapsed="false" customFormat="false" customHeight="true" hidden="true" ht="12.75" outlineLevel="0" r="18589">
      <c r="A18589" s="749" t="s">
        <v>43603</v>
      </c>
      <c r="B18589" s="749" t="str">
        <f aca="false">C18589&amp;D18589&amp;E18589&amp;F18589&amp;G18589&amp;H18589</f>
        <v>REMOCAO DE PINTURA PLASTICA E SEMELHANTES</v>
      </c>
      <c r="C18589" s="749" t="s">
        <v>43602</v>
      </c>
      <c r="I18589" s="749" t="s">
        <v>52</v>
      </c>
      <c r="J18589" s="749" t="n">
        <v>5.69</v>
      </c>
    </row>
    <row collapsed="false" customFormat="false" customHeight="true" hidden="true" ht="12.75" outlineLevel="0" r="18590">
      <c r="A18590" s="749" t="s">
        <v>43604</v>
      </c>
      <c r="B18590" s="749" t="str">
        <f aca="false">C18590&amp;D18590&amp;E18590&amp;F18590&amp;G18590&amp;H18590</f>
        <v>REMOCAO DE PINTURA A OLEO,ESMALTE ALQUIDICA E VERNIZES</v>
      </c>
      <c r="C18590" s="749" t="s">
        <v>43605</v>
      </c>
      <c r="I18590" s="749" t="s">
        <v>52</v>
      </c>
      <c r="J18590" s="749" t="n">
        <v>25.64</v>
      </c>
    </row>
    <row collapsed="false" customFormat="false" customHeight="true" hidden="true" ht="12.75" outlineLevel="0" r="18591">
      <c r="A18591" s="749" t="s">
        <v>43606</v>
      </c>
      <c r="B18591" s="749" t="str">
        <f aca="false">C18591&amp;D18591&amp;E18591&amp;F18591&amp;G18591&amp;H18591</f>
        <v>REMOCAO DE PINTURA A OLEO,ESMALTE ALQUIDICA E VERNIZES</v>
      </c>
      <c r="C18591" s="749" t="s">
        <v>43605</v>
      </c>
      <c r="I18591" s="749" t="s">
        <v>52</v>
      </c>
      <c r="J18591" s="749" t="n">
        <v>25.04</v>
      </c>
    </row>
    <row collapsed="false" customFormat="false" customHeight="true" hidden="true" ht="12.75" outlineLevel="0" r="18592">
      <c r="A18592" s="749" t="s">
        <v>43607</v>
      </c>
      <c r="B18592" s="749" t="str">
        <f aca="false">C18592&amp;D18592&amp;E18592&amp;F18592&amp;G18592&amp;H18592</f>
        <v>REMOCAO DE PINTURA ACRILICA,EPOXI,BORRACHA CLORADA E SEMELHANTES</v>
      </c>
      <c r="C18592" s="749" t="s">
        <v>43608</v>
      </c>
      <c r="D18592" s="749" t="s">
        <v>9896</v>
      </c>
      <c r="I18592" s="749" t="s">
        <v>52</v>
      </c>
      <c r="J18592" s="749" t="n">
        <v>39.98</v>
      </c>
    </row>
    <row collapsed="false" customFormat="false" customHeight="true" hidden="true" ht="12.75" outlineLevel="0" r="18593">
      <c r="A18593" s="749" t="s">
        <v>43609</v>
      </c>
      <c r="B18593" s="749" t="str">
        <f aca="false">C18593&amp;D18593&amp;E18593&amp;F18593&amp;G18593&amp;H18593</f>
        <v>REMOCAO DE PINTURA ACRILICA,EPOXI,BORRACHA CLORADA E SEMELHANTES</v>
      </c>
      <c r="C18593" s="749" t="s">
        <v>43608</v>
      </c>
      <c r="D18593" s="749" t="s">
        <v>9896</v>
      </c>
      <c r="I18593" s="749" t="s">
        <v>52</v>
      </c>
      <c r="J18593" s="749" t="n">
        <v>39.19</v>
      </c>
    </row>
    <row collapsed="false" customFormat="false" customHeight="true" hidden="true" ht="12.75" outlineLevel="0" r="18594">
      <c r="A18594" s="749" t="s">
        <v>43610</v>
      </c>
      <c r="B18594" s="749" t="str">
        <f aca="false">C18594&amp;D18594&amp;E18594&amp;F18594&amp;G18594&amp;H18594</f>
        <v>REMOCAO DE QUALQUER TIPO DE PINTURA EM RODAPE</v>
      </c>
      <c r="C18594" s="749" t="s">
        <v>43611</v>
      </c>
      <c r="I18594" s="749" t="s">
        <v>236</v>
      </c>
      <c r="J18594" s="749" t="n">
        <v>6.13</v>
      </c>
    </row>
    <row collapsed="false" customFormat="false" customHeight="true" hidden="true" ht="12.75" outlineLevel="0" r="18595">
      <c r="A18595" s="749" t="s">
        <v>43612</v>
      </c>
      <c r="B18595" s="749" t="str">
        <f aca="false">C18595&amp;D18595&amp;E18595&amp;F18595&amp;G18595&amp;H18595</f>
        <v>REMOCAO DE QUALQUER TIPO DE PINTURA EM RODAPE</v>
      </c>
      <c r="C18595" s="749" t="s">
        <v>43611</v>
      </c>
      <c r="I18595" s="749" t="s">
        <v>236</v>
      </c>
      <c r="J18595" s="749" t="n">
        <v>5.79</v>
      </c>
    </row>
    <row collapsed="false" customFormat="false" customHeight="true" hidden="true" ht="12.75" outlineLevel="0" r="18596">
      <c r="A18596" s="749" t="s">
        <v>43613</v>
      </c>
      <c r="B18596" s="749" t="str">
        <f aca="false">C18596&amp;D18596&amp;E18596&amp;F18596&amp;G18596&amp;H18596</f>
        <v>MARCACAO DE QUADRA DE ESPORTE OU VAGA DE GARAGEM COM TINTA A BASE DE BORRACHA CLORADA,COM UTILIZACAO DE SELADOR E SOLVENTE PROPRIO E FITA CREPE COMO LIMITADOR DE LINHAS,MEDIDA PELA AREA REAL DE PINTURA</v>
      </c>
      <c r="C18596" s="749" t="s">
        <v>43614</v>
      </c>
      <c r="D18596" s="749" t="s">
        <v>43615</v>
      </c>
      <c r="E18596" s="749" t="s">
        <v>43616</v>
      </c>
      <c r="F18596" s="749" t="s">
        <v>43617</v>
      </c>
      <c r="I18596" s="749" t="s">
        <v>52</v>
      </c>
      <c r="J18596" s="749" t="n">
        <v>59.71</v>
      </c>
    </row>
    <row collapsed="false" customFormat="false" customHeight="true" hidden="true" ht="12.75" outlineLevel="0" r="18597">
      <c r="A18597" s="749" t="s">
        <v>43618</v>
      </c>
      <c r="B18597" s="749" t="str">
        <f aca="false">C18597&amp;D18597&amp;E18597&amp;F18597&amp;G18597&amp;H18597</f>
        <v>MARCACAO DE QUADRA DE ESPORTE OU VAGA DE GARAGEM COM TINTA A BASE DE BORRACHA CLORADA,COM UTILIZACAO DE SELADOR E SOLVENTE PROPRIO E FITA CREPE COMO LIMITADOR DE LINHAS,MEDIDA PELA AREA REAL DE PINTURA</v>
      </c>
      <c r="C18597" s="749" t="s">
        <v>43614</v>
      </c>
      <c r="D18597" s="749" t="s">
        <v>43615</v>
      </c>
      <c r="E18597" s="749" t="s">
        <v>43616</v>
      </c>
      <c r="F18597" s="749" t="s">
        <v>43617</v>
      </c>
      <c r="I18597" s="749" t="s">
        <v>52</v>
      </c>
      <c r="J18597" s="749" t="n">
        <v>53.03</v>
      </c>
    </row>
    <row collapsed="false" customFormat="false" customHeight="true" hidden="true" ht="12.75" outlineLevel="0" r="18598">
      <c r="A18598" s="749" t="s">
        <v>43619</v>
      </c>
      <c r="B18598" s="749" t="str">
        <f aca="false">C18598&amp;D18598&amp;E18598&amp;F18598&amp;G18598&amp;H18598</f>
        <v>MARCACAO DE QUADRA DE ESPORTE OU VAGA DE GARAGEM COM TINTA ACRILICA PROPRIA PARA PINTURA DE PISOS,COM UTILIZACAO DE SELADOR E SOLVENTE PROPRIO E FITA CREPE COMO LIMITADOR DE LINHAS,MEDIDA PELA AREA REAL DE PINTURA</v>
      </c>
      <c r="C18598" s="749" t="s">
        <v>43614</v>
      </c>
      <c r="D18598" s="749" t="s">
        <v>43620</v>
      </c>
      <c r="E18598" s="749" t="s">
        <v>43621</v>
      </c>
      <c r="F18598" s="749" t="s">
        <v>43622</v>
      </c>
      <c r="I18598" s="749" t="s">
        <v>52</v>
      </c>
      <c r="J18598" s="749" t="n">
        <v>53.98</v>
      </c>
    </row>
    <row collapsed="false" customFormat="false" customHeight="true" hidden="true" ht="12.75" outlineLevel="0" r="18599">
      <c r="A18599" s="749" t="s">
        <v>43623</v>
      </c>
      <c r="B18599" s="749" t="str">
        <f aca="false">C18599&amp;D18599&amp;E18599&amp;F18599&amp;G18599&amp;H18599</f>
        <v>MARCACAO DE QUADRA DE ESPORTE OU VAGA DE GARAGEM COM TINTA ACRILICA PROPRIA PARA PINTURA DE PISOS,COM UTILIZACAO DE SELADOR E SOLVENTE PROPRIO E FITA CREPE COMO LIMITADOR DE LINHAS,MEDIDA PELA AREA REAL DE PINTURA</v>
      </c>
      <c r="C18599" s="749" t="s">
        <v>43614</v>
      </c>
      <c r="D18599" s="749" t="s">
        <v>43620</v>
      </c>
      <c r="E18599" s="749" t="s">
        <v>43621</v>
      </c>
      <c r="F18599" s="749" t="s">
        <v>43622</v>
      </c>
      <c r="I18599" s="749" t="s">
        <v>52</v>
      </c>
      <c r="J18599" s="749" t="n">
        <v>47.3</v>
      </c>
    </row>
    <row collapsed="false" customFormat="false" customHeight="true" hidden="true" ht="12.75" outlineLevel="0" r="18600">
      <c r="A18600" s="749" t="s">
        <v>43624</v>
      </c>
      <c r="B18600" s="749" t="str">
        <f aca="false">C18600&amp;D18600&amp;E18600&amp;F18600&amp;G18600&amp;H18600</f>
        <v>REPINTURA DE QUADRA SOBRE DEMARCACAO EXISTENTE CONFORME O ITEM 17.040.0021</v>
      </c>
      <c r="C18600" s="749" t="s">
        <v>43625</v>
      </c>
      <c r="D18600" s="749" t="s">
        <v>43626</v>
      </c>
      <c r="I18600" s="749" t="s">
        <v>52</v>
      </c>
      <c r="J18600" s="749" t="n">
        <v>30.04</v>
      </c>
    </row>
    <row collapsed="false" customFormat="false" customHeight="true" hidden="true" ht="12.75" outlineLevel="0" r="18601">
      <c r="A18601" s="749" t="s">
        <v>43627</v>
      </c>
      <c r="B18601" s="749" t="str">
        <f aca="false">C18601&amp;D18601&amp;E18601&amp;F18601&amp;G18601&amp;H18601</f>
        <v>REPINTURA DE QUADRA SOBRE DEMARCACAO EXISTENTE CONFORME O ITEM 17.040.0021</v>
      </c>
      <c r="C18601" s="749" t="s">
        <v>43625</v>
      </c>
      <c r="D18601" s="749" t="s">
        <v>43626</v>
      </c>
      <c r="I18601" s="749" t="s">
        <v>52</v>
      </c>
      <c r="J18601" s="749" t="n">
        <v>26.38</v>
      </c>
    </row>
    <row collapsed="false" customFormat="false" customHeight="true" hidden="true" ht="25.5" outlineLevel="0" r="18602">
      <c r="A18602" s="749" t="s">
        <v>43628</v>
      </c>
      <c r="B18602" s="758" t="str">
        <f aca="false">C18602&amp;D18602&amp;E18602&amp;F18602&amp;G18602&amp;H18602</f>
        <v>PINTURA DE PISO CIMENTADO LISO COM TINTA 100% ACRILICA,INCLUSIVE LIXAMENTO,LIMPEZA E TRES DEMAOS DE ACABAMENTO APLICADASA ROLO DE LA,DILUICAO EM AGUA A 20%</v>
      </c>
      <c r="C18602" s="749" t="s">
        <v>43629</v>
      </c>
      <c r="D18602" s="749" t="s">
        <v>43630</v>
      </c>
      <c r="E18602" s="749" t="s">
        <v>43631</v>
      </c>
      <c r="I18602" s="749" t="s">
        <v>52</v>
      </c>
      <c r="J18602" s="749" t="n">
        <v>11.27</v>
      </c>
    </row>
    <row collapsed="false" customFormat="false" customHeight="true" hidden="true" ht="25.5" outlineLevel="0" r="18603">
      <c r="A18603" s="749" t="s">
        <v>43632</v>
      </c>
      <c r="B18603" s="758" t="str">
        <f aca="false">C18603&amp;D18603&amp;E18603&amp;F18603&amp;G18603&amp;H18603</f>
        <v>PINTURA DE PISO CIMENTADO LISO COM TINTA 100% ACRILICA,INCLUSIVE LIXAMENTO,LIMPEZA E TRES DEMAOS DE ACABAMENTO APLICADASA ROLO DE LA,DILUICAO EM AGUA A 20%</v>
      </c>
      <c r="C18603" s="749" t="s">
        <v>43629</v>
      </c>
      <c r="D18603" s="749" t="s">
        <v>43630</v>
      </c>
      <c r="E18603" s="749" t="s">
        <v>43631</v>
      </c>
      <c r="I18603" s="749" t="s">
        <v>52</v>
      </c>
      <c r="J18603" s="749" t="n">
        <v>10.14</v>
      </c>
    </row>
    <row collapsed="false" customFormat="false" customHeight="true" hidden="true" ht="12.75" outlineLevel="0" r="18604">
      <c r="A18604" s="749" t="s">
        <v>43633</v>
      </c>
      <c r="B18604" s="749" t="str">
        <f aca="false">C18604&amp;D18604&amp;E18604&amp;F18604&amp;G18604&amp;H18604</f>
        <v>PINTURA,SOBRE CONCRETO OU ASFALTO,COM TINTA ACRILICA TIPO RUGOSA COM ADICAO DE QUARTZO,EM DUAS DEMAOS</v>
      </c>
      <c r="C18604" s="749" t="s">
        <v>43634</v>
      </c>
      <c r="D18604" s="749" t="s">
        <v>43635</v>
      </c>
      <c r="I18604" s="749" t="s">
        <v>52</v>
      </c>
      <c r="J18604" s="749" t="n">
        <v>20.68</v>
      </c>
    </row>
    <row collapsed="false" customFormat="false" customHeight="true" hidden="true" ht="12.75" outlineLevel="0" r="18605">
      <c r="A18605" s="749" t="s">
        <v>43636</v>
      </c>
      <c r="B18605" s="749" t="str">
        <f aca="false">C18605&amp;D18605&amp;E18605&amp;F18605&amp;G18605&amp;H18605</f>
        <v>PINTURA,SOBRE CONCRETO OU ASFALTO,COM TINTA ACRILICA TIPO RUGOSA COM ADICAO DE QUARTZO,EM DUAS DEMAOS</v>
      </c>
      <c r="C18605" s="749" t="s">
        <v>43634</v>
      </c>
      <c r="D18605" s="749" t="s">
        <v>43635</v>
      </c>
      <c r="I18605" s="749" t="s">
        <v>52</v>
      </c>
      <c r="J18605" s="749" t="n">
        <v>18.12</v>
      </c>
    </row>
    <row collapsed="false" customFormat="false" customHeight="true" hidden="true" ht="12.75" outlineLevel="0" r="18606">
      <c r="A18606" s="749" t="s">
        <v>43637</v>
      </c>
      <c r="B18606" s="749" t="str">
        <f aca="false">C18606&amp;D18606&amp;E18606&amp;F18606&amp;G18606&amp;H18606</f>
        <v>PINTURA DE SINALIZACAO PARA EXTINTORES DE INCENDIO,EM QUADRADOS VERMELHOS DE 0,70M X 0,70M E BORDAS AMARELAS DE 0,15M DELARGURA, CONFORME PROJETO EMOP 2547(HIDRAULICA/SANITARIA/INCENDIO)</v>
      </c>
      <c r="C18606" s="749" t="s">
        <v>43638</v>
      </c>
      <c r="D18606" s="749" t="s">
        <v>43639</v>
      </c>
      <c r="E18606" s="749" t="s">
        <v>43640</v>
      </c>
      <c r="F18606" s="749" t="s">
        <v>43641</v>
      </c>
      <c r="I18606" s="749" t="s">
        <v>30</v>
      </c>
      <c r="J18606" s="749" t="n">
        <v>29.77</v>
      </c>
    </row>
    <row collapsed="false" customFormat="false" customHeight="true" hidden="true" ht="12.75" outlineLevel="0" r="18607">
      <c r="A18607" s="749" t="s">
        <v>43642</v>
      </c>
      <c r="B18607" s="749" t="str">
        <f aca="false">C18607&amp;D18607&amp;E18607&amp;F18607&amp;G18607&amp;H18607</f>
        <v>PINTURA DE SINALIZACAO PARA EXTINTORES DE INCENDIO,EM QUADRADOS VERMELHOS DE 0,70M X 0,70M E BORDAS AMARELAS DE 0,15M DELARGURA, CONFORME PROJETO EMOP 2547(HIDRAULICA/SANITARIA/INCENDIO)</v>
      </c>
      <c r="C18607" s="749" t="s">
        <v>43638</v>
      </c>
      <c r="D18607" s="749" t="s">
        <v>43639</v>
      </c>
      <c r="E18607" s="749" t="s">
        <v>43640</v>
      </c>
      <c r="F18607" s="749" t="s">
        <v>43641</v>
      </c>
      <c r="I18607" s="749" t="s">
        <v>30</v>
      </c>
      <c r="J18607" s="749" t="n">
        <v>26.22</v>
      </c>
    </row>
    <row collapsed="false" customFormat="false" customHeight="true" hidden="true" ht="51" outlineLevel="0" r="18608">
      <c r="A18608" s="749" t="s">
        <v>43643</v>
      </c>
      <c r="B18608" s="758" t="str">
        <f aca="false">C18608&amp;D18608&amp;E18608&amp;F18608&amp;G18608&amp;H18608</f>
        <v>LAVATORIO DE LOUCA BRANCA TIPO POPULAR,SEM LADRAO,COM MEDIDAS EM TORNO DE 47X35CM,INCLUSIVE ACESSORIOS DE FIXACAO,FERRAGENS EM METAL CROMADO:SIFAO 1680 DE 1"X1.1/4",TORNEIRA DE PRESSAO 1193 DE 1/2" E VALVULA DE ESCOAMENTO 1600.RABICHO EM PVC.FORNECIMENTO</v>
      </c>
      <c r="C18608" s="749" t="s">
        <v>43644</v>
      </c>
      <c r="D18608" s="749" t="s">
        <v>43645</v>
      </c>
      <c r="E18608" s="749" t="s">
        <v>43646</v>
      </c>
      <c r="F18608" s="749" t="s">
        <v>43647</v>
      </c>
      <c r="G18608" s="749" t="s">
        <v>43648</v>
      </c>
      <c r="I18608" s="749" t="s">
        <v>30</v>
      </c>
      <c r="J18608" s="749" t="n">
        <v>214.3</v>
      </c>
    </row>
    <row collapsed="false" customFormat="false" customHeight="true" hidden="true" ht="51" outlineLevel="0" r="18609">
      <c r="A18609" s="749" t="s">
        <v>43649</v>
      </c>
      <c r="B18609" s="758" t="str">
        <f aca="false">C18609&amp;D18609&amp;E18609&amp;F18609&amp;G18609&amp;H18609</f>
        <v>LAVATORIO DE LOUCA BRANCA TIPO POPULAR,SEM LADRAO,COM MEDIDAS EM TORNO DE 47X35CM,INCLUSIVE ACESSORIOS DE FIXACAO,FERRAGENS EM METAL CROMADO:SIFAO 1680 DE 1"X1.1/4",TORNEIRA DE PRESSAO 1193 DE 1/2" E VALVULA DE ESCOAMENTO 1600.RABICHO EM PVC.FORNECIMENTO</v>
      </c>
      <c r="C18609" s="749" t="s">
        <v>43644</v>
      </c>
      <c r="D18609" s="749" t="s">
        <v>43645</v>
      </c>
      <c r="E18609" s="749" t="s">
        <v>43646</v>
      </c>
      <c r="F18609" s="749" t="s">
        <v>43647</v>
      </c>
      <c r="G18609" s="749" t="s">
        <v>43648</v>
      </c>
      <c r="I18609" s="749" t="s">
        <v>30</v>
      </c>
      <c r="J18609" s="749" t="n">
        <v>214.3</v>
      </c>
    </row>
    <row collapsed="false" customFormat="false" customHeight="true" hidden="true" ht="51" outlineLevel="0" r="18610">
      <c r="A18610" s="749" t="s">
        <v>43650</v>
      </c>
      <c r="B18610" s="758" t="str">
        <f aca="false">C18610&amp;D18610&amp;E18610&amp;F18610&amp;G18610&amp;H18610</f>
        <v>LAVATORIO DE LOUCA BRANCA,TIPO MEDIO LUXO,COM LADRAO,COM MEDIDAS EM TORNO DE 47X35CM,INCLUSIVE ACESSORIOS DE FIXACAO.FERRAGENS EM METAL CROMADO:SIFAO 1680 DE 1"X1.1/4",TORNEIRA DEPRESSAO 1193 DE 1/2" E VALVULA DE ESCOAMENTO 1603.RABICHO EM PVC.FORNECIMENTO</v>
      </c>
      <c r="C18610" s="749" t="s">
        <v>43651</v>
      </c>
      <c r="D18610" s="749" t="s">
        <v>43652</v>
      </c>
      <c r="E18610" s="749" t="s">
        <v>43653</v>
      </c>
      <c r="F18610" s="749" t="s">
        <v>43654</v>
      </c>
      <c r="G18610" s="749" t="s">
        <v>43655</v>
      </c>
      <c r="I18610" s="749" t="s">
        <v>30</v>
      </c>
      <c r="J18610" s="749" t="n">
        <v>218.6</v>
      </c>
    </row>
    <row collapsed="false" customFormat="false" customHeight="true" hidden="true" ht="51" outlineLevel="0" r="18611">
      <c r="A18611" s="749" t="s">
        <v>43656</v>
      </c>
      <c r="B18611" s="758" t="str">
        <f aca="false">C18611&amp;D18611&amp;E18611&amp;F18611&amp;G18611&amp;H18611</f>
        <v>LAVATORIO DE LOUCA BRANCA,TIPO MEDIO LUXO,COM LADRAO,COM MEDIDAS EM TORNO DE 47X35CM,INCLUSIVE ACESSORIOS DE FIXACAO.FERRAGENS EM METAL CROMADO:SIFAO 1680 DE 1"X1.1/4",TORNEIRA DEPRESSAO 1193 DE 1/2" E VALVULA DE ESCOAMENTO 1603.RABICHO EM PVC.FORNECIMENTO</v>
      </c>
      <c r="C18611" s="749" t="s">
        <v>43651</v>
      </c>
      <c r="D18611" s="749" t="s">
        <v>43652</v>
      </c>
      <c r="E18611" s="749" t="s">
        <v>43653</v>
      </c>
      <c r="F18611" s="749" t="s">
        <v>43654</v>
      </c>
      <c r="G18611" s="749" t="s">
        <v>43655</v>
      </c>
      <c r="I18611" s="749" t="s">
        <v>30</v>
      </c>
      <c r="J18611" s="749" t="n">
        <v>218.6</v>
      </c>
    </row>
    <row collapsed="false" customFormat="false" customHeight="true" hidden="true" ht="38.25" outlineLevel="0" r="18612">
      <c r="A18612" s="749" t="s">
        <v>43657</v>
      </c>
      <c r="B18612" s="758" t="str">
        <f aca="false">C18612&amp;D18612&amp;E18612&amp;F18612&amp;G18612&amp;H18612</f>
        <v>LAVATORIO DE LOUCA BRANCA,COM COLUNA SUSPENSA,PARA PESSOAS COM NECESSIDADES ESPECIFICAS,COM MEDIDAS EM TORNO DE 45,5X35,5CM,EXCLUSIVE SIFAO,VALVULA DE ESCOAMENTO,RABICHO E TORNEIRA.FORNECIMENTO</v>
      </c>
      <c r="C18612" s="749" t="s">
        <v>43658</v>
      </c>
      <c r="D18612" s="749" t="s">
        <v>43659</v>
      </c>
      <c r="E18612" s="749" t="s">
        <v>43660</v>
      </c>
      <c r="F18612" s="749" t="s">
        <v>26658</v>
      </c>
      <c r="I18612" s="749" t="s">
        <v>30</v>
      </c>
      <c r="J18612" s="749" t="n">
        <v>104.57</v>
      </c>
    </row>
    <row collapsed="false" customFormat="false" customHeight="true" hidden="true" ht="38.25" outlineLevel="0" r="18613">
      <c r="A18613" s="749" t="s">
        <v>43661</v>
      </c>
      <c r="B18613" s="758" t="str">
        <f aca="false">C18613&amp;D18613&amp;E18613&amp;F18613&amp;G18613&amp;H18613</f>
        <v>LAVATORIO DE LOUCA BRANCA,COM COLUNA SUSPENSA,PARA PESSOAS COM NECESSIDADES ESPECIFICAS,COM MEDIDAS EM TORNO DE 45,5X35,5CM,EXCLUSIVE SIFAO,VALVULA DE ESCOAMENTO,RABICHO E TORNEIRA.FORNECIMENTO</v>
      </c>
      <c r="C18613" s="749" t="s">
        <v>43658</v>
      </c>
      <c r="D18613" s="749" t="s">
        <v>43659</v>
      </c>
      <c r="E18613" s="749" t="s">
        <v>43660</v>
      </c>
      <c r="F18613" s="749" t="s">
        <v>26658</v>
      </c>
      <c r="I18613" s="749" t="s">
        <v>30</v>
      </c>
      <c r="J18613" s="749" t="n">
        <v>104.57</v>
      </c>
    </row>
    <row collapsed="false" customFormat="false" customHeight="true" hidden="true" ht="51" outlineLevel="0" r="18614">
      <c r="A18614" s="749" t="s">
        <v>43662</v>
      </c>
      <c r="B18614" s="758" t="str">
        <f aca="false">C18614&amp;D18614&amp;E18614&amp;F18614&amp;G18614&amp;H18614</f>
        <v>LAVATORIO DE LOUCA BRANCA,COM COLUNA SUSPENSA,PARA PESSOAS COM NECESSIDADES ESPECIFICAS,COM MEDIDAS EM TORNO DE 45,5X35,5CM,INCLUSIVE SIFAO EM PVC FLEXIVEL,VALVULA DE ESCOAMENTO CROMADA,RABICHO EM PVC E TORNEIRA DE FECHAMENTO AUTOMATICO.FORNECIMENTO</v>
      </c>
      <c r="C18614" s="749" t="s">
        <v>43658</v>
      </c>
      <c r="D18614" s="749" t="s">
        <v>43659</v>
      </c>
      <c r="E18614" s="749" t="s">
        <v>43663</v>
      </c>
      <c r="F18614" s="749" t="s">
        <v>43664</v>
      </c>
      <c r="G18614" s="749" t="s">
        <v>26684</v>
      </c>
      <c r="I18614" s="749" t="s">
        <v>30</v>
      </c>
      <c r="J18614" s="749" t="n">
        <v>320.25</v>
      </c>
    </row>
    <row collapsed="false" customFormat="false" customHeight="true" hidden="true" ht="51" outlineLevel="0" r="18615">
      <c r="A18615" s="749" t="s">
        <v>271</v>
      </c>
      <c r="B18615" s="758" t="str">
        <f aca="false">C18615&amp;D18615&amp;E18615&amp;F18615&amp;G18615&amp;H18615</f>
        <v>LAVATORIO DE LOUCA BRANCA,COM COLUNA SUSPENSA,PARA PESSOAS COM NECESSIDADES ESPECIFICAS,COM MEDIDAS EM TORNO DE 45,5X35,5CM,INCLUSIVE SIFAO EM PVC FLEXIVEL,VALVULA DE ESCOAMENTO CROMADA,RABICHO EM PVC E TORNEIRA DE FECHAMENTO AUTOMATICO.FORNECIMENTO</v>
      </c>
      <c r="C18615" s="749" t="s">
        <v>43658</v>
      </c>
      <c r="D18615" s="749" t="s">
        <v>43659</v>
      </c>
      <c r="E18615" s="749" t="s">
        <v>43663</v>
      </c>
      <c r="F18615" s="749" t="s">
        <v>43664</v>
      </c>
      <c r="G18615" s="749" t="s">
        <v>26684</v>
      </c>
      <c r="I18615" s="749" t="s">
        <v>30</v>
      </c>
      <c r="J18615" s="749" t="n">
        <v>320.25</v>
      </c>
    </row>
    <row collapsed="false" customFormat="false" customHeight="true" hidden="true" ht="51" outlineLevel="0" r="18616">
      <c r="A18616" s="749" t="s">
        <v>43665</v>
      </c>
      <c r="B18616" s="758" t="str">
        <f aca="false">C18616&amp;D18616&amp;E18616&amp;F18616&amp;G18616&amp;H18616</f>
        <v>LAVATORIO DE LOUCA BRANCA TIPO MEDIO LUXO,COM LADRAO E MEDIDAS EM TORNO DE 55X45CM,COM COLUNA,INCLUSIVE ACESSORIOS DE FIXACAO.FERRAGENS EM METAL CROMADO:SIFAO 1680 DE 1"X1.1/4",APARELHO MISTURADOR TIPO PAREDE COM AREJADOR,VALVULA DE ESCOAMENTO 1603.RABICHO EM PVC.FORNECIMENTO</v>
      </c>
      <c r="C18616" s="749" t="s">
        <v>43666</v>
      </c>
      <c r="D18616" s="749" t="s">
        <v>43667</v>
      </c>
      <c r="E18616" s="749" t="s">
        <v>43668</v>
      </c>
      <c r="F18616" s="749" t="s">
        <v>43669</v>
      </c>
      <c r="G18616" s="749" t="s">
        <v>43670</v>
      </c>
      <c r="I18616" s="749" t="s">
        <v>30</v>
      </c>
      <c r="J18616" s="749" t="n">
        <v>780.24</v>
      </c>
    </row>
    <row collapsed="false" customFormat="false" customHeight="true" hidden="true" ht="51" outlineLevel="0" r="18617">
      <c r="A18617" s="749" t="s">
        <v>43671</v>
      </c>
      <c r="B18617" s="758" t="str">
        <f aca="false">C18617&amp;D18617&amp;E18617&amp;F18617&amp;G18617&amp;H18617</f>
        <v>LAVATORIO DE LOUCA BRANCA TIPO MEDIO LUXO,COM LADRAO E MEDIDAS EM TORNO DE 55X45CM,COM COLUNA,INCLUSIVE ACESSORIOS DE FIXACAO.FERRAGENS EM METAL CROMADO:SIFAO 1680 DE 1"X1.1/4",APARELHO MISTURADOR TIPO PAREDE COM AREJADOR,VALVULA DE ESCOAMENTO 1603.RABICHO EM PVC.FORNECIMENTO</v>
      </c>
      <c r="C18617" s="749" t="s">
        <v>43666</v>
      </c>
      <c r="D18617" s="749" t="s">
        <v>43667</v>
      </c>
      <c r="E18617" s="749" t="s">
        <v>43668</v>
      </c>
      <c r="F18617" s="749" t="s">
        <v>43669</v>
      </c>
      <c r="G18617" s="749" t="s">
        <v>43670</v>
      </c>
      <c r="I18617" s="749" t="s">
        <v>30</v>
      </c>
      <c r="J18617" s="749" t="n">
        <v>780.24</v>
      </c>
    </row>
    <row collapsed="false" customFormat="false" customHeight="true" hidden="true" ht="51" outlineLevel="0" r="18618">
      <c r="A18618" s="749" t="s">
        <v>43672</v>
      </c>
      <c r="B18618" s="758" t="str">
        <f aca="false">C18618&amp;D18618&amp;E18618&amp;F18618&amp;G18618&amp;H18618</f>
        <v>LAVATORIO DE LOUCA BRANCA TIPO MEDIO LUXO,COM LADRAO E MEDIDAS EM TORNO DE 55X45CM,COM COLUNA,INCLUSIVE ACESSORIOS DE FIXACAO.FERRAGENS EM METAL CROMADO:SIFAO 1680 DE 1"X1.1/4",APARELHO MISTURADOR TIPO PAREDE COM AREJADOR,VALVULA DE ESCOAMENTO 1603.RABICHO CROMADO DE 1/2".FORNECIMENTO</v>
      </c>
      <c r="C18618" s="749" t="s">
        <v>43666</v>
      </c>
      <c r="D18618" s="749" t="s">
        <v>43667</v>
      </c>
      <c r="E18618" s="749" t="s">
        <v>43668</v>
      </c>
      <c r="F18618" s="749" t="s">
        <v>43669</v>
      </c>
      <c r="G18618" s="749" t="s">
        <v>43673</v>
      </c>
      <c r="I18618" s="749" t="s">
        <v>30</v>
      </c>
      <c r="J18618" s="749" t="n">
        <v>788.25</v>
      </c>
    </row>
    <row collapsed="false" customFormat="false" customHeight="true" hidden="true" ht="51" outlineLevel="0" r="18619">
      <c r="A18619" s="749" t="s">
        <v>43674</v>
      </c>
      <c r="B18619" s="758" t="str">
        <f aca="false">C18619&amp;D18619&amp;E18619&amp;F18619&amp;G18619&amp;H18619</f>
        <v>LAVATORIO DE LOUCA BRANCA TIPO MEDIO LUXO,COM LADRAO E MEDIDAS EM TORNO DE 55X45CM,COM COLUNA,INCLUSIVE ACESSORIOS DE FIXACAO.FERRAGENS EM METAL CROMADO:SIFAO 1680 DE 1"X1.1/4",APARELHO MISTURADOR TIPO PAREDE COM AREJADOR,VALVULA DE ESCOAMENTO 1603.RABICHO CROMADO DE 1/2".FORNECIMENTO</v>
      </c>
      <c r="C18619" s="749" t="s">
        <v>43666</v>
      </c>
      <c r="D18619" s="749" t="s">
        <v>43667</v>
      </c>
      <c r="E18619" s="749" t="s">
        <v>43668</v>
      </c>
      <c r="F18619" s="749" t="s">
        <v>43669</v>
      </c>
      <c r="G18619" s="749" t="s">
        <v>43673</v>
      </c>
      <c r="I18619" s="749" t="s">
        <v>30</v>
      </c>
      <c r="J18619" s="749" t="n">
        <v>788.25</v>
      </c>
    </row>
    <row collapsed="false" customFormat="false" customHeight="true" hidden="true" ht="38.25" outlineLevel="0" r="18620">
      <c r="A18620" s="749" t="s">
        <v>43675</v>
      </c>
      <c r="B18620" s="758" t="str">
        <f aca="false">C18620&amp;D18620&amp;E18620&amp;F18620&amp;G18620&amp;H18620</f>
        <v>LAVATORIO DE LOUCA BRANCA TIPO POPULAR,SEM LADRAO,COM MEDIDAS EM TORNO DE 55X45CM,INCLUSIVE ACESSORIOS DE FIXACAO.TORNEIRA DE PRESSAO 1193 DE 1/2" EM METAL CROMADO E VALVULA DE ESCOAMENTO,SIFAO E RABICHO EM PVC.FORNECIMENTO</v>
      </c>
      <c r="C18620" s="749" t="s">
        <v>43644</v>
      </c>
      <c r="D18620" s="749" t="s">
        <v>43676</v>
      </c>
      <c r="E18620" s="749" t="s">
        <v>43677</v>
      </c>
      <c r="F18620" s="749" t="s">
        <v>43678</v>
      </c>
      <c r="I18620" s="749" t="s">
        <v>30</v>
      </c>
      <c r="J18620" s="749" t="n">
        <v>111.19</v>
      </c>
    </row>
    <row collapsed="false" customFormat="false" customHeight="true" hidden="true" ht="38.25" outlineLevel="0" r="18621">
      <c r="A18621" s="749" t="s">
        <v>43679</v>
      </c>
      <c r="B18621" s="758" t="str">
        <f aca="false">C18621&amp;D18621&amp;E18621&amp;F18621&amp;G18621&amp;H18621</f>
        <v>LAVATORIO DE LOUCA BRANCA TIPO POPULAR,SEM LADRAO,COM MEDIDAS EM TORNO DE 55X45CM,INCLUSIVE ACESSORIOS DE FIXACAO.TORNEIRA DE PRESSAO 1193 DE 1/2" EM METAL CROMADO E VALVULA DE ESCOAMENTO,SIFAO E RABICHO EM PVC.FORNECIMENTO</v>
      </c>
      <c r="C18621" s="749" t="s">
        <v>43644</v>
      </c>
      <c r="D18621" s="749" t="s">
        <v>43676</v>
      </c>
      <c r="E18621" s="749" t="s">
        <v>43677</v>
      </c>
      <c r="F18621" s="749" t="s">
        <v>43678</v>
      </c>
      <c r="I18621" s="749" t="s">
        <v>30</v>
      </c>
      <c r="J18621" s="749" t="n">
        <v>111.19</v>
      </c>
    </row>
    <row collapsed="false" customFormat="false" customHeight="true" hidden="true" ht="38.25" outlineLevel="0" r="18622">
      <c r="A18622" s="749" t="s">
        <v>43680</v>
      </c>
      <c r="B18622" s="758" t="str">
        <f aca="false">C18622&amp;D18622&amp;E18622&amp;F18622&amp;G18622&amp;H18622</f>
        <v>LAVATORIO DE LOUCA BRANCA DE SOBREPOR,TIPO MEDIO LUXO,SEM LADRAO,COM MEDIDAS EM TORNO DE 53X43CM.FERRAGENS EM METAL CROMADO:SIFAO 1680 1"X1.1/4",TORNEIRA DE PRESSAO 1193 DE 1/2" EVALVULA DE ESCOAMENTO 1600.RABICHO EM PVC.FORNECIMENTO</v>
      </c>
      <c r="C18622" s="749" t="s">
        <v>43681</v>
      </c>
      <c r="D18622" s="749" t="s">
        <v>43682</v>
      </c>
      <c r="E18622" s="749" t="s">
        <v>43683</v>
      </c>
      <c r="F18622" s="749" t="s">
        <v>43684</v>
      </c>
      <c r="I18622" s="749" t="s">
        <v>30</v>
      </c>
      <c r="J18622" s="749" t="n">
        <v>276.81</v>
      </c>
    </row>
    <row collapsed="false" customFormat="false" customHeight="true" hidden="true" ht="38.25" outlineLevel="0" r="18623">
      <c r="A18623" s="749" t="s">
        <v>43685</v>
      </c>
      <c r="B18623" s="758" t="str">
        <f aca="false">C18623&amp;D18623&amp;E18623&amp;F18623&amp;G18623&amp;H18623</f>
        <v>LAVATORIO DE LOUCA BRANCA DE SOBREPOR,TIPO MEDIO LUXO,SEM LADRAO,COM MEDIDAS EM TORNO DE 53X43CM.FERRAGENS EM METAL CROMADO:SIFAO 1680 1"X1.1/4",TORNEIRA DE PRESSAO 1193 DE 1/2" EVALVULA DE ESCOAMENTO 1600.RABICHO EM PVC.FORNECIMENTO</v>
      </c>
      <c r="C18623" s="749" t="s">
        <v>43681</v>
      </c>
      <c r="D18623" s="749" t="s">
        <v>43682</v>
      </c>
      <c r="E18623" s="749" t="s">
        <v>43683</v>
      </c>
      <c r="F18623" s="749" t="s">
        <v>43684</v>
      </c>
      <c r="I18623" s="749" t="s">
        <v>30</v>
      </c>
      <c r="J18623" s="749" t="n">
        <v>276.81</v>
      </c>
    </row>
    <row collapsed="false" customFormat="false" customHeight="true" hidden="true" ht="38.25" outlineLevel="0" r="18624">
      <c r="A18624" s="749" t="s">
        <v>43686</v>
      </c>
      <c r="B18624" s="758" t="str">
        <f aca="false">C18624&amp;D18624&amp;E18624&amp;F18624&amp;G18624&amp;H18624</f>
        <v>LAVATORIO DE LOUCA BRANCA DE SOBREPOR,TIPO MEDIO LUXO,COM LADRAO,COM MEDIDAS EM TORNO DE 53X43CM.FERRAGENS EM METAL CROMADO:SIFAO 1680 1"X1.1/4",TORNEIRA DE PRESSAO 1193 DE 1/2" EVALVULA DE ESCOAMENTO 1603.RABICHO EM PVC.FORNECIMENTO</v>
      </c>
      <c r="C18624" s="749" t="s">
        <v>43687</v>
      </c>
      <c r="D18624" s="749" t="s">
        <v>43682</v>
      </c>
      <c r="E18624" s="749" t="s">
        <v>43683</v>
      </c>
      <c r="F18624" s="749" t="s">
        <v>43688</v>
      </c>
      <c r="I18624" s="749" t="s">
        <v>30</v>
      </c>
      <c r="J18624" s="749" t="n">
        <v>283.49</v>
      </c>
    </row>
    <row collapsed="false" customFormat="false" customHeight="true" hidden="true" ht="38.25" outlineLevel="0" r="18625">
      <c r="A18625" s="749" t="s">
        <v>43689</v>
      </c>
      <c r="B18625" s="758" t="str">
        <f aca="false">C18625&amp;D18625&amp;E18625&amp;F18625&amp;G18625&amp;H18625</f>
        <v>LAVATORIO DE LOUCA BRANCA DE SOBREPOR,TIPO MEDIO LUXO,COM LADRAO,COM MEDIDAS EM TORNO DE 53X43CM.FERRAGENS EM METAL CROMADO:SIFAO 1680 1"X1.1/4",TORNEIRA DE PRESSAO 1193 DE 1/2" EVALVULA DE ESCOAMENTO 1603.RABICHO EM PVC.FORNECIMENTO</v>
      </c>
      <c r="C18625" s="749" t="s">
        <v>43687</v>
      </c>
      <c r="D18625" s="749" t="s">
        <v>43682</v>
      </c>
      <c r="E18625" s="749" t="s">
        <v>43683</v>
      </c>
      <c r="F18625" s="749" t="s">
        <v>43688</v>
      </c>
      <c r="I18625" s="749" t="s">
        <v>30</v>
      </c>
      <c r="J18625" s="749" t="n">
        <v>283.49</v>
      </c>
    </row>
    <row collapsed="false" customFormat="false" customHeight="true" hidden="true" ht="38.25" outlineLevel="0" r="18626">
      <c r="A18626" s="749" t="s">
        <v>43690</v>
      </c>
      <c r="B18626" s="758" t="str">
        <f aca="false">C18626&amp;D18626&amp;E18626&amp;F18626&amp;G18626&amp;H18626</f>
        <v>LAVATORIO DE LOUCA BRANCA DE EMBUTIR(CUBA),TIPO MEDIO LUXO,SEM LADRAO,COM MEDIDAS EM TORNO DE 52X39CM.FERRAGENS EM METALCROMADO:SIFAO 1680 1"X1.1/4",TORNEIRA DE PRESSAO 1193 DE 1/2" E VALVULA DE ESCOAMENTO 1600.RABICHO EM PVC.FORNECIMENTO</v>
      </c>
      <c r="C18626" s="749" t="s">
        <v>43691</v>
      </c>
      <c r="D18626" s="749" t="s">
        <v>43692</v>
      </c>
      <c r="E18626" s="749" t="s">
        <v>43693</v>
      </c>
      <c r="F18626" s="749" t="s">
        <v>43694</v>
      </c>
      <c r="I18626" s="749" t="s">
        <v>30</v>
      </c>
      <c r="J18626" s="749" t="n">
        <v>194.12</v>
      </c>
    </row>
    <row collapsed="false" customFormat="false" customHeight="true" hidden="true" ht="38.25" outlineLevel="0" r="18627">
      <c r="A18627" s="749" t="s">
        <v>43695</v>
      </c>
      <c r="B18627" s="758" t="str">
        <f aca="false">C18627&amp;D18627&amp;E18627&amp;F18627&amp;G18627&amp;H18627</f>
        <v>LAVATORIO DE LOUCA BRANCA DE EMBUTIR(CUBA),TIPO MEDIO LUXO,SEM LADRAO,COM MEDIDAS EM TORNO DE 52X39CM.FERRAGENS EM METALCROMADO:SIFAO 1680 1"X1.1/4",TORNEIRA DE PRESSAO 1193 DE 1/2" E VALVULA DE ESCOAMENTO 1600.RABICHO EM PVC.FORNECIMENTO</v>
      </c>
      <c r="C18627" s="749" t="s">
        <v>43691</v>
      </c>
      <c r="D18627" s="749" t="s">
        <v>43692</v>
      </c>
      <c r="E18627" s="749" t="s">
        <v>43693</v>
      </c>
      <c r="F18627" s="749" t="s">
        <v>43694</v>
      </c>
      <c r="I18627" s="749" t="s">
        <v>30</v>
      </c>
      <c r="J18627" s="749" t="n">
        <v>194.12</v>
      </c>
    </row>
    <row collapsed="false" customFormat="false" customHeight="true" hidden="true" ht="38.25" outlineLevel="0" r="18628">
      <c r="A18628" s="749" t="s">
        <v>43696</v>
      </c>
      <c r="B18628" s="758" t="str">
        <f aca="false">C18628&amp;D18628&amp;E18628&amp;F18628&amp;G18628&amp;H18628</f>
        <v>LAVATORIO DE LOUCA BRANCA DE EMBUTIR(CUBA),TIPO MEDIO LUXO,COM LADRAO,COM MEDIDAS EM TORNO DE 52X39CM.FERRAGENS EM METALCROMADO:SIFAO 1680 1"X1.1/4",TORNEIRA DE PRESSAO 1193 DE 1/2" E VALVULA DE ESCOAMENTO 1603.RABICHO EM PVC.FORNECIMENTO</v>
      </c>
      <c r="C18628" s="749" t="s">
        <v>43697</v>
      </c>
      <c r="D18628" s="749" t="s">
        <v>43698</v>
      </c>
      <c r="E18628" s="749" t="s">
        <v>43693</v>
      </c>
      <c r="F18628" s="749" t="s">
        <v>43699</v>
      </c>
      <c r="I18628" s="749" t="s">
        <v>30</v>
      </c>
      <c r="J18628" s="749" t="n">
        <v>240.13</v>
      </c>
    </row>
    <row collapsed="false" customFormat="false" customHeight="true" hidden="true" ht="38.25" outlineLevel="0" r="18629">
      <c r="A18629" s="749" t="s">
        <v>43700</v>
      </c>
      <c r="B18629" s="758" t="str">
        <f aca="false">C18629&amp;D18629&amp;E18629&amp;F18629&amp;G18629&amp;H18629</f>
        <v>LAVATORIO DE LOUCA BRANCA DE EMBUTIR(CUBA),TIPO MEDIO LUXO,COM LADRAO,COM MEDIDAS EM TORNO DE 52X39CM.FERRAGENS EM METALCROMADO:SIFAO 1680 1"X1.1/4",TORNEIRA DE PRESSAO 1193 DE 1/2" E VALVULA DE ESCOAMENTO 1603.RABICHO EM PVC.FORNECIMENTO</v>
      </c>
      <c r="C18629" s="749" t="s">
        <v>43697</v>
      </c>
      <c r="D18629" s="749" t="s">
        <v>43698</v>
      </c>
      <c r="E18629" s="749" t="s">
        <v>43693</v>
      </c>
      <c r="F18629" s="749" t="s">
        <v>43699</v>
      </c>
      <c r="I18629" s="749" t="s">
        <v>30</v>
      </c>
      <c r="J18629" s="749" t="n">
        <v>240.13</v>
      </c>
    </row>
    <row collapsed="false" customFormat="false" customHeight="true" hidden="true" ht="25.5" outlineLevel="0" r="18630">
      <c r="A18630" s="749" t="s">
        <v>43701</v>
      </c>
      <c r="B18630" s="758" t="str">
        <f aca="false">C18630&amp;D18630&amp;E18630&amp;F18630&amp;G18630&amp;H18630</f>
        <v>CUBA DE LOUCA BRANCA,DE SOBREPOR,OVAL,EXCLUSIVE RABICHO,SIFAO,TORNEIRA E VALVULA DE ESCOAMENTO.FORNECIMENTO</v>
      </c>
      <c r="C18630" s="749" t="s">
        <v>43702</v>
      </c>
      <c r="D18630" s="749" t="s">
        <v>43703</v>
      </c>
      <c r="I18630" s="749" t="s">
        <v>30</v>
      </c>
      <c r="J18630" s="749" t="n">
        <v>82.3</v>
      </c>
    </row>
    <row collapsed="false" customFormat="false" customHeight="true" hidden="true" ht="25.5" outlineLevel="0" r="18631">
      <c r="A18631" s="749" t="s">
        <v>43704</v>
      </c>
      <c r="B18631" s="758" t="str">
        <f aca="false">C18631&amp;D18631&amp;E18631&amp;F18631&amp;G18631&amp;H18631</f>
        <v>CUBA DE LOUCA BRANCA,DE SOBREPOR,OVAL,EXCLUSIVE RABICHO,SIFAO,TORNEIRA E VALVULA DE ESCOAMENTO.FORNECIMENTO</v>
      </c>
      <c r="C18631" s="749" t="s">
        <v>43702</v>
      </c>
      <c r="D18631" s="749" t="s">
        <v>43703</v>
      </c>
      <c r="I18631" s="749" t="s">
        <v>30</v>
      </c>
      <c r="J18631" s="749" t="n">
        <v>82.3</v>
      </c>
    </row>
    <row collapsed="false" customFormat="false" customHeight="true" hidden="true" ht="25.5" outlineLevel="0" r="18632">
      <c r="A18632" s="749" t="s">
        <v>43705</v>
      </c>
      <c r="B18632" s="758" t="str">
        <f aca="false">C18632&amp;D18632&amp;E18632&amp;F18632&amp;G18632&amp;H18632</f>
        <v>CUBA DE LOUCA BRANCA,DE SOBREPOR,OVAL,INCLUSIVE RABICHO EM METAL CROMADO,SIFAO EM METAL CROMADO,TORNEIRA DE PRESSAO,E VALVULA DE ESCOAMENTO.FORNECIMENTO</v>
      </c>
      <c r="C18632" s="749" t="s">
        <v>43706</v>
      </c>
      <c r="D18632" s="749" t="s">
        <v>43707</v>
      </c>
      <c r="E18632" s="749" t="s">
        <v>43708</v>
      </c>
      <c r="I18632" s="749" t="s">
        <v>30</v>
      </c>
      <c r="J18632" s="749" t="n">
        <v>235.53</v>
      </c>
    </row>
    <row collapsed="false" customFormat="false" customHeight="true" hidden="true" ht="25.5" outlineLevel="0" r="18633">
      <c r="A18633" s="749" t="s">
        <v>43709</v>
      </c>
      <c r="B18633" s="758" t="str">
        <f aca="false">C18633&amp;D18633&amp;E18633&amp;F18633&amp;G18633&amp;H18633</f>
        <v>CUBA DE LOUCA BRANCA,DE SOBREPOR,OVAL,INCLUSIVE RABICHO EM METAL CROMADO,SIFAO EM METAL CROMADO,TORNEIRA DE PRESSAO,E VALVULA DE ESCOAMENTO.FORNECIMENTO</v>
      </c>
      <c r="C18633" s="749" t="s">
        <v>43706</v>
      </c>
      <c r="D18633" s="749" t="s">
        <v>43707</v>
      </c>
      <c r="E18633" s="749" t="s">
        <v>43708</v>
      </c>
      <c r="I18633" s="749" t="s">
        <v>30</v>
      </c>
      <c r="J18633" s="749" t="n">
        <v>235.53</v>
      </c>
    </row>
    <row collapsed="false" customFormat="false" customHeight="true" hidden="true" ht="12.75" outlineLevel="0" r="18634">
      <c r="A18634" s="749" t="s">
        <v>43710</v>
      </c>
      <c r="B18634" s="749" t="str">
        <f aca="false">C18634&amp;D18634&amp;E18634&amp;F18634&amp;G18634&amp;H18634</f>
        <v>TANQUE DE LOUCA BRANCA,COM COLUNA E MEDIDAS EM TORNO DE 56X48CM,INCLUSIVE ACESSORIOS DE FIXACAO.FERRAGENS EM METAL CROMADO:TORNEIRA DE PRESSAO 1158 DE 1/2",VALVULA DE ESCOAMENTO 1605 E SIFAO 1680 DE 1.1/4" A 1.1/2".FORNECIMENTO</v>
      </c>
      <c r="C18634" s="749" t="s">
        <v>43711</v>
      </c>
      <c r="D18634" s="749" t="s">
        <v>43712</v>
      </c>
      <c r="E18634" s="749" t="s">
        <v>43713</v>
      </c>
      <c r="F18634" s="749" t="s">
        <v>43714</v>
      </c>
      <c r="I18634" s="749" t="s">
        <v>30</v>
      </c>
      <c r="J18634" s="749" t="n">
        <v>399.51</v>
      </c>
    </row>
    <row collapsed="false" customFormat="false" customHeight="true" hidden="true" ht="12.75" outlineLevel="0" r="18635">
      <c r="A18635" s="749" t="s">
        <v>43715</v>
      </c>
      <c r="B18635" s="749" t="str">
        <f aca="false">C18635&amp;D18635&amp;E18635&amp;F18635&amp;G18635&amp;H18635</f>
        <v>TANQUE DE LOUCA BRANCA,COM COLUNA E MEDIDAS EM TORNO DE 56X48CM,INCLUSIVE ACESSORIOS DE FIXACAO.FERRAGENS EM METAL CROMADO:TORNEIRA DE PRESSAO 1158 DE 1/2",VALVULA DE ESCOAMENTO 1605 E SIFAO 1680 DE 1.1/4" A 1.1/2".FORNECIMENTO</v>
      </c>
      <c r="C18635" s="749" t="s">
        <v>43711</v>
      </c>
      <c r="D18635" s="749" t="s">
        <v>43712</v>
      </c>
      <c r="E18635" s="749" t="s">
        <v>43713</v>
      </c>
      <c r="F18635" s="749" t="s">
        <v>43714</v>
      </c>
      <c r="I18635" s="749" t="s">
        <v>30</v>
      </c>
      <c r="J18635" s="749" t="n">
        <v>399.51</v>
      </c>
    </row>
    <row collapsed="false" customFormat="false" customHeight="true" hidden="true" ht="12.75" outlineLevel="0" r="18636">
      <c r="A18636" s="749" t="s">
        <v>43716</v>
      </c>
      <c r="B18636" s="749" t="str">
        <f aca="false">C18636&amp;D18636&amp;E18636&amp;F18636&amp;G18636&amp;H18636</f>
        <v>TANQUE DE LOUCA BRANCA,COM COLUNA E MEDIDAS EM TORNO DE 60X56CM,INCLUSIVE ACESSORIOS DE FIXACAO.FERRAGENS EM METAL CROMADO:TORNEIRA DE PRESSAO 1158 DE 1/2",VALVULA DE ESCOAMENTO 1606 E SIFAO 1680 DE 1.1/2"X1.1/2".FORNECIMENTO</v>
      </c>
      <c r="C18636" s="749" t="s">
        <v>43717</v>
      </c>
      <c r="D18636" s="749" t="s">
        <v>43718</v>
      </c>
      <c r="E18636" s="749" t="s">
        <v>43713</v>
      </c>
      <c r="F18636" s="749" t="s">
        <v>43719</v>
      </c>
      <c r="I18636" s="749" t="s">
        <v>30</v>
      </c>
      <c r="J18636" s="749" t="n">
        <v>443.56</v>
      </c>
    </row>
    <row collapsed="false" customFormat="false" customHeight="true" hidden="true" ht="12.75" outlineLevel="0" r="18637">
      <c r="A18637" s="749" t="s">
        <v>43720</v>
      </c>
      <c r="B18637" s="749" t="str">
        <f aca="false">C18637&amp;D18637&amp;E18637&amp;F18637&amp;G18637&amp;H18637</f>
        <v>TANQUE DE LOUCA BRANCA,COM COLUNA E MEDIDAS EM TORNO DE 60X56CM,INCLUSIVE ACESSORIOS DE FIXACAO.FERRAGENS EM METAL CROMADO:TORNEIRA DE PRESSAO 1158 DE 1/2",VALVULA DE ESCOAMENTO 1606 E SIFAO 1680 DE 1.1/2"X1.1/2".FORNECIMENTO</v>
      </c>
      <c r="C18637" s="749" t="s">
        <v>43717</v>
      </c>
      <c r="D18637" s="749" t="s">
        <v>43718</v>
      </c>
      <c r="E18637" s="749" t="s">
        <v>43713</v>
      </c>
      <c r="F18637" s="749" t="s">
        <v>43719</v>
      </c>
      <c r="I18637" s="749" t="s">
        <v>30</v>
      </c>
      <c r="J18637" s="749" t="n">
        <v>443.56</v>
      </c>
    </row>
    <row collapsed="false" customFormat="false" customHeight="true" hidden="true" ht="12.75" outlineLevel="0" r="18638">
      <c r="A18638" s="749" t="s">
        <v>43721</v>
      </c>
      <c r="B18638" s="749" t="str">
        <f aca="false">C18638&amp;D18638&amp;E18638&amp;F18638&amp;G18638&amp;H18638</f>
        <v>BACIA TURCA DE LOUCA BRANCA COM SIFAO INTEGRADO E MEDIDAS EM TORNO DE 59X44CM,INCLUSIVE TUBO DE LIGACAO.FORNECIMENTO</v>
      </c>
      <c r="C18638" s="749" t="s">
        <v>43722</v>
      </c>
      <c r="D18638" s="749" t="s">
        <v>43723</v>
      </c>
      <c r="I18638" s="749" t="s">
        <v>30</v>
      </c>
      <c r="J18638" s="749" t="n">
        <v>261.69</v>
      </c>
    </row>
    <row collapsed="false" customFormat="false" customHeight="true" hidden="true" ht="12.75" outlineLevel="0" r="18639">
      <c r="A18639" s="749" t="s">
        <v>43724</v>
      </c>
      <c r="B18639" s="749" t="str">
        <f aca="false">C18639&amp;D18639&amp;E18639&amp;F18639&amp;G18639&amp;H18639</f>
        <v>BACIA TURCA DE LOUCA BRANCA COM SIFAO INTEGRADO E MEDIDAS EM TORNO DE 59X44CM,INCLUSIVE TUBO DE LIGACAO.FORNECIMENTO</v>
      </c>
      <c r="C18639" s="749" t="s">
        <v>43722</v>
      </c>
      <c r="D18639" s="749" t="s">
        <v>43723</v>
      </c>
      <c r="I18639" s="749" t="s">
        <v>30</v>
      </c>
      <c r="J18639" s="749" t="n">
        <v>261.69</v>
      </c>
    </row>
    <row collapsed="false" customFormat="false" customHeight="true" hidden="true" ht="12.75" outlineLevel="0" r="18640">
      <c r="A18640" s="749" t="s">
        <v>43725</v>
      </c>
      <c r="B18640" s="749" t="str">
        <f aca="false">C18640&amp;D18640&amp;E18640&amp;F18640&amp;G18640&amp;H18640</f>
        <v>MICTORIO DE LOUCA BRANCA COM SIFAO INTEGRADO E MEDIDAS EM TORNO DE 33X28X53CM.FERRAGENS EM METAL CROMADO:REGISTRO DE PRESSAO 1416 DE 1/2" E TUBO DE LIGACAO DE 1/2".FORNECIMENTO</v>
      </c>
      <c r="C18640" s="749" t="s">
        <v>43726</v>
      </c>
      <c r="D18640" s="749" t="s">
        <v>43727</v>
      </c>
      <c r="E18640" s="749" t="s">
        <v>43728</v>
      </c>
      <c r="I18640" s="749" t="s">
        <v>30</v>
      </c>
      <c r="J18640" s="749" t="n">
        <v>244.8</v>
      </c>
    </row>
    <row collapsed="false" customFormat="false" customHeight="true" hidden="true" ht="12.75" outlineLevel="0" r="18641">
      <c r="A18641" s="749" t="s">
        <v>43729</v>
      </c>
      <c r="B18641" s="749" t="str">
        <f aca="false">C18641&amp;D18641&amp;E18641&amp;F18641&amp;G18641&amp;H18641</f>
        <v>MICTORIO DE LOUCA BRANCA COM SIFAO INTEGRADO E MEDIDAS EM TORNO DE 33X28X53CM.FERRAGENS EM METAL CROMADO:REGISTRO DE PRESSAO 1416 DE 1/2" E TUBO DE LIGACAO DE 1/2".FORNECIMENTO</v>
      </c>
      <c r="C18641" s="749" t="s">
        <v>43726</v>
      </c>
      <c r="D18641" s="749" t="s">
        <v>43727</v>
      </c>
      <c r="E18641" s="749" t="s">
        <v>43728</v>
      </c>
      <c r="I18641" s="749" t="s">
        <v>30</v>
      </c>
      <c r="J18641" s="749" t="n">
        <v>244.8</v>
      </c>
    </row>
    <row collapsed="false" customFormat="false" customHeight="true" hidden="true" ht="38.25" outlineLevel="0" r="18642">
      <c r="A18642" s="749" t="s">
        <v>43730</v>
      </c>
      <c r="B18642" s="758" t="str">
        <f aca="false">C18642&amp;D18642&amp;E18642&amp;F18642&amp;G18642&amp;H18642</f>
        <v>VASO SANITARIO DE LOUCA BRANCA,TIPO POPULAR,COM CAIXA ACOPLADA E MEDIDAS EM TORNO DE 35X65X35CM,INCLUSIVE ASSENTO PLASTICO TIPO POPULAR,BOLSA DE LIGACAO,RABICHO EM PVC E ACESSORIOS DE FIXACAO.FORNECIMENTO</v>
      </c>
      <c r="C18642" s="749" t="s">
        <v>43731</v>
      </c>
      <c r="D18642" s="749" t="s">
        <v>43732</v>
      </c>
      <c r="E18642" s="749" t="s">
        <v>43733</v>
      </c>
      <c r="F18642" s="749" t="s">
        <v>43734</v>
      </c>
      <c r="I18642" s="749" t="s">
        <v>30</v>
      </c>
      <c r="J18642" s="749" t="n">
        <v>213.97</v>
      </c>
    </row>
    <row collapsed="false" customFormat="false" customHeight="true" hidden="true" ht="38.25" outlineLevel="0" r="18643">
      <c r="A18643" s="749" t="s">
        <v>43735</v>
      </c>
      <c r="B18643" s="758" t="str">
        <f aca="false">C18643&amp;D18643&amp;E18643&amp;F18643&amp;G18643&amp;H18643</f>
        <v>VASO SANITARIO DE LOUCA BRANCA,TIPO POPULAR,COM CAIXA ACOPLADA E MEDIDAS EM TORNO DE 35X65X35CM,INCLUSIVE ASSENTO PLASTICO TIPO POPULAR,BOLSA DE LIGACAO,RABICHO EM PVC E ACESSORIOS DE FIXACAO.FORNECIMENTO</v>
      </c>
      <c r="C18643" s="749" t="s">
        <v>43731</v>
      </c>
      <c r="D18643" s="749" t="s">
        <v>43732</v>
      </c>
      <c r="E18643" s="749" t="s">
        <v>43733</v>
      </c>
      <c r="F18643" s="749" t="s">
        <v>43734</v>
      </c>
      <c r="I18643" s="749" t="s">
        <v>30</v>
      </c>
      <c r="J18643" s="749" t="n">
        <v>213.97</v>
      </c>
    </row>
    <row collapsed="false" customFormat="false" customHeight="true" hidden="true" ht="12.75" outlineLevel="0" r="18644">
      <c r="A18644" s="749" t="s">
        <v>43736</v>
      </c>
      <c r="B18644" s="749" t="str">
        <f aca="false">C18644&amp;D18644&amp;E18644&amp;F18644&amp;G18644&amp;H18644</f>
        <v>VASO SANITARIO DE LOUCA BRANCA,TIPO MEDIO LUXO,COM CAIXA ACOPLADA,INCLUSIVE RABICHO CROMADO DE 40CM,COM SAIDA DE 1/2",BOLSA DE LIGACAO E ACESSORIOS DE FIXACAO.FORNECIMENTO</v>
      </c>
      <c r="C18644" s="749" t="s">
        <v>43737</v>
      </c>
      <c r="D18644" s="749" t="s">
        <v>43738</v>
      </c>
      <c r="E18644" s="749" t="s">
        <v>43739</v>
      </c>
      <c r="I18644" s="749" t="s">
        <v>30</v>
      </c>
      <c r="J18644" s="749" t="n">
        <v>285.37</v>
      </c>
    </row>
    <row collapsed="false" customFormat="false" customHeight="true" hidden="true" ht="12.75" outlineLevel="0" r="18645">
      <c r="A18645" s="749" t="s">
        <v>43740</v>
      </c>
      <c r="B18645" s="749" t="str">
        <f aca="false">C18645&amp;D18645&amp;E18645&amp;F18645&amp;G18645&amp;H18645</f>
        <v>VASO SANITARIO DE LOUCA BRANCA,TIPO MEDIO LUXO,COM CAIXA ACOPLADA,INCLUSIVE RABICHO CROMADO DE 40CM,COM SAIDA DE 1/2",BOLSA DE LIGACAO E ACESSORIOS DE FIXACAO.FORNECIMENTO</v>
      </c>
      <c r="C18645" s="749" t="s">
        <v>43737</v>
      </c>
      <c r="D18645" s="749" t="s">
        <v>43738</v>
      </c>
      <c r="E18645" s="749" t="s">
        <v>43739</v>
      </c>
      <c r="I18645" s="749" t="s">
        <v>30</v>
      </c>
      <c r="J18645" s="749" t="n">
        <v>285.37</v>
      </c>
    </row>
    <row collapsed="false" customFormat="false" customHeight="true" hidden="true" ht="51" outlineLevel="0" r="18646">
      <c r="A18646" s="749" t="s">
        <v>43741</v>
      </c>
      <c r="B18646" s="758" t="str">
        <f aca="false">C18646&amp;D18646&amp;E18646&amp;F18646&amp;G18646&amp;H18646</f>
        <v>VASO SANITARIO DE LOUCA BRANCA,CONVENCIONAL,TIPO POPULAR,COM MEDIDAS EM TORNO DE 37X47X38CM,INCLUSIVE ASSENTO PLASTICO TIPO POPULAR,CAIXA DE DESCARGA PLASTICA EXTERNA COMPLETA,TUBO DE DESCARGA LONGO,BOLSA DE LIGACAO E ACESSORIOS DE FIXACAO.FORNECIMENTO</v>
      </c>
      <c r="C18646" s="749" t="s">
        <v>43742</v>
      </c>
      <c r="D18646" s="749" t="s">
        <v>43743</v>
      </c>
      <c r="E18646" s="749" t="s">
        <v>43744</v>
      </c>
      <c r="F18646" s="749" t="s">
        <v>43745</v>
      </c>
      <c r="G18646" s="749" t="s">
        <v>20605</v>
      </c>
      <c r="I18646" s="749" t="s">
        <v>30</v>
      </c>
      <c r="J18646" s="749" t="n">
        <v>143.02</v>
      </c>
    </row>
    <row collapsed="false" customFormat="false" customHeight="true" hidden="true" ht="51" outlineLevel="0" r="18647">
      <c r="A18647" s="749" t="s">
        <v>43746</v>
      </c>
      <c r="B18647" s="758" t="str">
        <f aca="false">C18647&amp;D18647&amp;E18647&amp;F18647&amp;G18647&amp;H18647</f>
        <v>VASO SANITARIO DE LOUCA BRANCA,CONVENCIONAL,TIPO POPULAR,COM MEDIDAS EM TORNO DE 37X47X38CM,INCLUSIVE ASSENTO PLASTICO TIPO POPULAR,CAIXA DE DESCARGA PLASTICA EXTERNA COMPLETA,TUBO DE DESCARGA LONGO,BOLSA DE LIGACAO E ACESSORIOS DE FIXACAO.FORNECIMENTO</v>
      </c>
      <c r="C18647" s="749" t="s">
        <v>43742</v>
      </c>
      <c r="D18647" s="749" t="s">
        <v>43743</v>
      </c>
      <c r="E18647" s="749" t="s">
        <v>43744</v>
      </c>
      <c r="F18647" s="749" t="s">
        <v>43745</v>
      </c>
      <c r="G18647" s="749" t="s">
        <v>20605</v>
      </c>
      <c r="I18647" s="749" t="s">
        <v>30</v>
      </c>
      <c r="J18647" s="749" t="n">
        <v>143.02</v>
      </c>
    </row>
    <row collapsed="false" customFormat="false" customHeight="true" hidden="true" ht="63.75" outlineLevel="0" r="18648">
      <c r="A18648" s="749" t="s">
        <v>43747</v>
      </c>
      <c r="B18648" s="758" t="str">
        <f aca="false">C18648&amp;D18648&amp;E18648&amp;F18648&amp;G18648&amp;H18648</f>
        <v>VASO SANITARIO DE LOUCA BRANCA,CONVENCIONAL,TIPO MEDIO LUXO,COM MEDIDAS EM TORNO DE 37X47X38CM,INCL.ASSENTO PLASTICO TIPO MEDIO LUXO,BOLSA DE LIGACAO,VALVULA DE DESCARGA DE 1.1/2"C/REGISTRO INTEGRADO,SISTEMA HIDROMECANICO(ISENTA DE GOLPE DE ARIETE)COM CORPO EM LATAO,CANOPLA E BOTAO EM METAL CROMADO,TUBO DE LIGACAO E ACESSORIOS DE FIXACAO.FORNECIMENTO</v>
      </c>
      <c r="C18648" s="749" t="s">
        <v>43748</v>
      </c>
      <c r="D18648" s="749" t="s">
        <v>43749</v>
      </c>
      <c r="E18648" s="749" t="s">
        <v>43750</v>
      </c>
      <c r="F18648" s="749" t="s">
        <v>43751</v>
      </c>
      <c r="G18648" s="749" t="s">
        <v>43752</v>
      </c>
      <c r="H18648" s="749" t="s">
        <v>43753</v>
      </c>
      <c r="I18648" s="749" t="s">
        <v>30</v>
      </c>
      <c r="J18648" s="749" t="n">
        <v>315.17</v>
      </c>
    </row>
    <row collapsed="false" customFormat="false" customHeight="true" hidden="true" ht="63.75" outlineLevel="0" r="18649">
      <c r="A18649" s="749" t="s">
        <v>43754</v>
      </c>
      <c r="B18649" s="758" t="str">
        <f aca="false">C18649&amp;D18649&amp;E18649&amp;F18649&amp;G18649&amp;H18649</f>
        <v>VASO SANITARIO DE LOUCA BRANCA,CONVENCIONAL,TIPO MEDIO LUXO,COM MEDIDAS EM TORNO DE 37X47X38CM,INCL.ASSENTO PLASTICO TIPO MEDIO LUXO,BOLSA DE LIGACAO,VALVULA DE DESCARGA DE 1.1/2"C/REGISTRO INTEGRADO,SISTEMA HIDROMECANICO(ISENTA DE GOLPE DE ARIETE)COM CORPO EM LATAO,CANOPLA E BOTAO EM METAL CROMADO,TUBO DE LIGACAO E ACESSORIOS DE FIXACAO.FORNECIMENTO</v>
      </c>
      <c r="C18649" s="749" t="s">
        <v>43748</v>
      </c>
      <c r="D18649" s="749" t="s">
        <v>43749</v>
      </c>
      <c r="E18649" s="749" t="s">
        <v>43750</v>
      </c>
      <c r="F18649" s="749" t="s">
        <v>43751</v>
      </c>
      <c r="G18649" s="749" t="s">
        <v>43752</v>
      </c>
      <c r="H18649" s="749" t="s">
        <v>43753</v>
      </c>
      <c r="I18649" s="749" t="s">
        <v>30</v>
      </c>
      <c r="J18649" s="749" t="n">
        <v>315.17</v>
      </c>
    </row>
    <row collapsed="false" customFormat="false" customHeight="true" hidden="true" ht="38.25" outlineLevel="0" r="18650">
      <c r="A18650" s="749" t="s">
        <v>43755</v>
      </c>
      <c r="B18650" s="758" t="str">
        <f aca="false">C18650&amp;D18650&amp;E18650&amp;F18650&amp;G18650&amp;H18650</f>
        <v>VASO SANITARIO DE LOUCA BRANCA OU BRANCO GELO,PARA PESSOAS COM NECESSIDADES ESPECIFICAS,INCLUSIVE ASSENTO ESPECIAL,BOLSA DE LIGACAO E ACESSORIOS DE FIXACAO.FORNECIMENTO</v>
      </c>
      <c r="C18650" s="749" t="s">
        <v>43756</v>
      </c>
      <c r="D18650" s="749" t="s">
        <v>43757</v>
      </c>
      <c r="E18650" s="749" t="s">
        <v>43758</v>
      </c>
      <c r="I18650" s="749" t="s">
        <v>30</v>
      </c>
      <c r="J18650" s="749" t="n">
        <v>422.63</v>
      </c>
    </row>
    <row collapsed="false" customFormat="false" customHeight="true" hidden="true" ht="38.25" outlineLevel="0" r="18651">
      <c r="A18651" s="749" t="s">
        <v>43759</v>
      </c>
      <c r="B18651" s="758" t="str">
        <f aca="false">C18651&amp;D18651&amp;E18651&amp;F18651&amp;G18651&amp;H18651</f>
        <v>VASO SANITARIO DE LOUCA BRANCA OU BRANCO GELO,PARA PESSOAS COM NECESSIDADES ESPECIFICAS,INCLUSIVE ASSENTO ESPECIAL,BOLSA DE LIGACAO E ACESSORIOS DE FIXACAO.FORNECIMENTO</v>
      </c>
      <c r="C18651" s="749" t="s">
        <v>43756</v>
      </c>
      <c r="D18651" s="749" t="s">
        <v>43757</v>
      </c>
      <c r="E18651" s="749" t="s">
        <v>43758</v>
      </c>
      <c r="I18651" s="749" t="s">
        <v>30</v>
      </c>
      <c r="J18651" s="749" t="n">
        <v>422.63</v>
      </c>
    </row>
    <row collapsed="false" customFormat="false" customHeight="true" hidden="true" ht="12.75" outlineLevel="0" r="18652">
      <c r="A18652" s="749" t="s">
        <v>43760</v>
      </c>
      <c r="B18652" s="749" t="str">
        <f aca="false">C18652&amp;D18652&amp;E18652&amp;F18652&amp;G18652&amp;H18652</f>
        <v>VALVULA DE DESCARGA DE 1.1/2",REGISTRO INTEGRADO,SISTEMA HIDROMECANICO(ISENTA DE GOLPE DE ARIETE),CORPO EM LATAO,CANOPLAE BOTAO EM METAL CROMADO,DE EMNBUTIR.FORNECIMENTO</v>
      </c>
      <c r="C18652" s="749" t="s">
        <v>43761</v>
      </c>
      <c r="D18652" s="749" t="s">
        <v>43762</v>
      </c>
      <c r="E18652" s="749" t="s">
        <v>43763</v>
      </c>
      <c r="I18652" s="749" t="s">
        <v>30</v>
      </c>
      <c r="J18652" s="749" t="n">
        <v>124</v>
      </c>
    </row>
    <row collapsed="false" customFormat="false" customHeight="true" hidden="true" ht="12.75" outlineLevel="0" r="18653">
      <c r="A18653" s="749" t="s">
        <v>43764</v>
      </c>
      <c r="B18653" s="749" t="str">
        <f aca="false">C18653&amp;D18653&amp;E18653&amp;F18653&amp;G18653&amp;H18653</f>
        <v>VALVULA DE DESCARGA DE 1.1/2",REGISTRO INTEGRADO,SISTEMA HIDROMECANICO(ISENTA DE GOLPE DE ARIETE),CORPO EM LATAO,CANOPLAE BOTAO EM METAL CROMADO,DE EMNBUTIR.FORNECIMENTO</v>
      </c>
      <c r="C18653" s="749" t="s">
        <v>43761</v>
      </c>
      <c r="D18653" s="749" t="s">
        <v>43762</v>
      </c>
      <c r="E18653" s="749" t="s">
        <v>43763</v>
      </c>
      <c r="I18653" s="749" t="s">
        <v>30</v>
      </c>
      <c r="J18653" s="749" t="n">
        <v>124</v>
      </c>
    </row>
    <row collapsed="false" customFormat="false" customHeight="true" hidden="true" ht="12.75" outlineLevel="0" r="18654">
      <c r="A18654" s="749" t="s">
        <v>43765</v>
      </c>
      <c r="B18654" s="749" t="str">
        <f aca="false">C18654&amp;D18654&amp;E18654&amp;F18654&amp;G18654&amp;H18654</f>
        <v>VALVULA DE DESCARGA DE 1.1/4",REGISTRO INTEGRADO,SISTEMA HIDROMECANICO(ISENTA DE GOLPE DE ARIETE),CORPO EM LATAO,CANOPLA E BOTAO EM METAL CROMADO DE EMBUTIR.FORNECIMENTO</v>
      </c>
      <c r="C18654" s="749" t="s">
        <v>43766</v>
      </c>
      <c r="D18654" s="749" t="s">
        <v>43762</v>
      </c>
      <c r="E18654" s="749" t="s">
        <v>43767</v>
      </c>
      <c r="I18654" s="749" t="s">
        <v>30</v>
      </c>
      <c r="J18654" s="749" t="n">
        <v>104.16</v>
      </c>
    </row>
    <row collapsed="false" customFormat="false" customHeight="true" hidden="true" ht="12.75" outlineLevel="0" r="18655">
      <c r="A18655" s="749" t="s">
        <v>43768</v>
      </c>
      <c r="B18655" s="749" t="str">
        <f aca="false">C18655&amp;D18655&amp;E18655&amp;F18655&amp;G18655&amp;H18655</f>
        <v>VALVULA DE DESCARGA DE 1.1/4",REGISTRO INTEGRADO,SISTEMA HIDROMECANICO(ISENTA DE GOLPE DE ARIETE),CORPO EM LATAO,CANOPLA E BOTAO EM METAL CROMADO DE EMBUTIR.FORNECIMENTO</v>
      </c>
      <c r="C18655" s="749" t="s">
        <v>43766</v>
      </c>
      <c r="D18655" s="749" t="s">
        <v>43762</v>
      </c>
      <c r="E18655" s="749" t="s">
        <v>43767</v>
      </c>
      <c r="I18655" s="749" t="s">
        <v>30</v>
      </c>
      <c r="J18655" s="749" t="n">
        <v>104.16</v>
      </c>
    </row>
    <row collapsed="false" customFormat="false" customHeight="true" hidden="true" ht="12.75" outlineLevel="0" r="18656">
      <c r="A18656" s="749" t="s">
        <v>43769</v>
      </c>
      <c r="B18656" s="749" t="str">
        <f aca="false">C18656&amp;D18656&amp;E18656&amp;F18656&amp;G18656&amp;H18656</f>
        <v>VALVULA DE DESCARGA EXTERNA,ACIONAMENTO POR ALAVANCA,COM REGULAGEM DE TEMPO DE DESCARGA E VAZAO,BITOLA DE 1.1/4",PARA PRESSAO DE SERVICO ENTRE 2 A 40MCA.FORNECIMENTO</v>
      </c>
      <c r="C18656" s="749" t="s">
        <v>43770</v>
      </c>
      <c r="D18656" s="749" t="s">
        <v>43771</v>
      </c>
      <c r="E18656" s="749" t="s">
        <v>43772</v>
      </c>
      <c r="I18656" s="749" t="s">
        <v>30</v>
      </c>
      <c r="J18656" s="749" t="n">
        <v>992.02</v>
      </c>
    </row>
    <row collapsed="false" customFormat="false" customHeight="true" hidden="true" ht="12.75" outlineLevel="0" r="18657">
      <c r="A18657" s="749" t="s">
        <v>43773</v>
      </c>
      <c r="B18657" s="749" t="str">
        <f aca="false">C18657&amp;D18657&amp;E18657&amp;F18657&amp;G18657&amp;H18657</f>
        <v>VALVULA DE DESCARGA EXTERNA,ACIONAMENTO POR ALAVANCA,COM REGULAGEM DE TEMPO DE DESCARGA E VAZAO,BITOLA DE 1.1/4",PARA PRESSAO DE SERVICO ENTRE 2 A 40MCA.FORNECIMENTO</v>
      </c>
      <c r="C18657" s="749" t="s">
        <v>43770</v>
      </c>
      <c r="D18657" s="749" t="s">
        <v>43771</v>
      </c>
      <c r="E18657" s="749" t="s">
        <v>43772</v>
      </c>
      <c r="I18657" s="749" t="s">
        <v>30</v>
      </c>
      <c r="J18657" s="749" t="n">
        <v>992.02</v>
      </c>
    </row>
    <row collapsed="false" customFormat="false" customHeight="true" hidden="true" ht="12.75" outlineLevel="0" r="18658">
      <c r="A18658" s="749" t="s">
        <v>43774</v>
      </c>
      <c r="B18658" s="749" t="str">
        <f aca="false">C18658&amp;D18658&amp;E18658&amp;F18658&amp;G18658&amp;H18658</f>
        <v>VALVULA DE FECHAMENTO AUTOMATICO,PARA MICTORIO,ACABAMENTO CROMADO.FORNECIMENTO</v>
      </c>
      <c r="C18658" s="749" t="s">
        <v>43775</v>
      </c>
      <c r="D18658" s="749" t="s">
        <v>43776</v>
      </c>
      <c r="I18658" s="749" t="s">
        <v>30</v>
      </c>
      <c r="J18658" s="749" t="n">
        <v>77.33</v>
      </c>
    </row>
    <row collapsed="false" customFormat="false" customHeight="true" hidden="true" ht="12.75" outlineLevel="0" r="18659">
      <c r="A18659" s="749" t="s">
        <v>43777</v>
      </c>
      <c r="B18659" s="749" t="str">
        <f aca="false">C18659&amp;D18659&amp;E18659&amp;F18659&amp;G18659&amp;H18659</f>
        <v>VALVULA DE FECHAMENTO AUTOMATICO,PARA MICTORIO,ACABAMENTO CROMADO.FORNECIMENTO</v>
      </c>
      <c r="C18659" s="749" t="s">
        <v>43775</v>
      </c>
      <c r="D18659" s="749" t="s">
        <v>43776</v>
      </c>
      <c r="I18659" s="749" t="s">
        <v>30</v>
      </c>
      <c r="J18659" s="749" t="n">
        <v>77.33</v>
      </c>
    </row>
    <row collapsed="false" customFormat="false" customHeight="true" hidden="true" ht="12.75" outlineLevel="0" r="18660">
      <c r="A18660" s="749" t="s">
        <v>43778</v>
      </c>
      <c r="B18660" s="749" t="str">
        <f aca="false">C18660&amp;D18660&amp;E18660&amp;F18660&amp;G18660&amp;H18660</f>
        <v>VALVULA DE FECHAMENTO AUTOMATICO,PARA CHUVEIRO DE AGUA FRIAOU PRE-MISTURADA,ACABAMENTO CROMADO.FORNECIMENTO</v>
      </c>
      <c r="C18660" s="749" t="s">
        <v>43779</v>
      </c>
      <c r="D18660" s="749" t="s">
        <v>43780</v>
      </c>
      <c r="I18660" s="749" t="s">
        <v>30</v>
      </c>
      <c r="J18660" s="749" t="n">
        <v>306.07</v>
      </c>
    </row>
    <row collapsed="false" customFormat="false" customHeight="true" hidden="true" ht="12.75" outlineLevel="0" r="18661">
      <c r="A18661" s="749" t="s">
        <v>43781</v>
      </c>
      <c r="B18661" s="749" t="str">
        <f aca="false">C18661&amp;D18661&amp;E18661&amp;F18661&amp;G18661&amp;H18661</f>
        <v>VALVULA DE FECHAMENTO AUTOMATICO,PARA CHUVEIRO DE AGUA FRIAOU PRE-MISTURADA,ACABAMENTO CROMADO.FORNECIMENTO</v>
      </c>
      <c r="C18661" s="749" t="s">
        <v>43779</v>
      </c>
      <c r="D18661" s="749" t="s">
        <v>43780</v>
      </c>
      <c r="I18661" s="749" t="s">
        <v>30</v>
      </c>
      <c r="J18661" s="749" t="n">
        <v>306.07</v>
      </c>
    </row>
    <row collapsed="false" customFormat="false" customHeight="true" hidden="true" ht="12.75" outlineLevel="0" r="18662">
      <c r="A18662" s="749" t="s">
        <v>43782</v>
      </c>
      <c r="B18662" s="749" t="str">
        <f aca="false">C18662&amp;D18662&amp;E18662&amp;F18662&amp;G18662&amp;H18662</f>
        <v>BACIA TURCA,EM POLIESTER REFORCADO,COM FIBRA DE VIDRO,PISO ANTI-DERRAPANTE,COM MEDIDAS EM TORNO DE 51X71CM,COM ENTRADA DE 40MM,E SAIDA DE 4",NA COR BRANCA.FORNECIMENTO</v>
      </c>
      <c r="C18662" s="749" t="s">
        <v>43783</v>
      </c>
      <c r="D18662" s="749" t="s">
        <v>43784</v>
      </c>
      <c r="E18662" s="749" t="s">
        <v>43785</v>
      </c>
      <c r="I18662" s="749" t="s">
        <v>30</v>
      </c>
      <c r="J18662" s="749" t="n">
        <v>397.78</v>
      </c>
    </row>
    <row collapsed="false" customFormat="false" customHeight="true" hidden="true" ht="12.75" outlineLevel="0" r="18663">
      <c r="A18663" s="749" t="s">
        <v>43786</v>
      </c>
      <c r="B18663" s="749" t="str">
        <f aca="false">C18663&amp;D18663&amp;E18663&amp;F18663&amp;G18663&amp;H18663</f>
        <v>BACIA TURCA,EM POLIESTER REFORCADO,COM FIBRA DE VIDRO,PISO ANTI-DERRAPANTE,COM MEDIDAS EM TORNO DE 51X71CM,COM ENTRADA DE 40MM,E SAIDA DE 4",NA COR BRANCA.FORNECIMENTO</v>
      </c>
      <c r="C18663" s="749" t="s">
        <v>43783</v>
      </c>
      <c r="D18663" s="749" t="s">
        <v>43784</v>
      </c>
      <c r="E18663" s="749" t="s">
        <v>43785</v>
      </c>
      <c r="I18663" s="749" t="s">
        <v>30</v>
      </c>
      <c r="J18663" s="749" t="n">
        <v>397.78</v>
      </c>
    </row>
    <row collapsed="false" customFormat="false" customHeight="true" hidden="true" ht="12.75" outlineLevel="0" r="18664">
      <c r="A18664" s="749" t="s">
        <v>43787</v>
      </c>
      <c r="B18664" s="749" t="str">
        <f aca="false">C18664&amp;D18664&amp;E18664&amp;F18664&amp;G18664&amp;H18664</f>
        <v>BACIA TURCA SINFONADO REFORCADO EM POLIESTER,COM FIBRA DE VIDRO,PISO ANTIDERRAPANTE,COM MEDIDAS EM TORNO DE 51X71CM,COMMEDIDAS EM TORNO 40MM,E SAIDA DE 4",NA COR BRANCA.FORNECIMENTO</v>
      </c>
      <c r="C18664" s="749" t="s">
        <v>43788</v>
      </c>
      <c r="D18664" s="749" t="s">
        <v>43789</v>
      </c>
      <c r="E18664" s="749" t="s">
        <v>43790</v>
      </c>
      <c r="F18664" s="749" t="s">
        <v>12104</v>
      </c>
      <c r="I18664" s="749" t="s">
        <v>30</v>
      </c>
      <c r="J18664" s="749" t="n">
        <v>737.39</v>
      </c>
    </row>
    <row collapsed="false" customFormat="false" customHeight="true" hidden="true" ht="12.75" outlineLevel="0" r="18665">
      <c r="A18665" s="749" t="s">
        <v>43791</v>
      </c>
      <c r="B18665" s="749" t="str">
        <f aca="false">C18665&amp;D18665&amp;E18665&amp;F18665&amp;G18665&amp;H18665</f>
        <v>BACIA TURCA SINFONADO REFORCADO EM POLIESTER,COM FIBRA DE VIDRO,PISO ANTIDERRAPANTE,COM MEDIDAS EM TORNO DE 51X71CM,COMMEDIDAS EM TORNO 40MM,E SAIDA DE 4",NA COR BRANCA.FORNECIMENTO</v>
      </c>
      <c r="C18665" s="749" t="s">
        <v>43788</v>
      </c>
      <c r="D18665" s="749" t="s">
        <v>43789</v>
      </c>
      <c r="E18665" s="749" t="s">
        <v>43790</v>
      </c>
      <c r="F18665" s="749" t="s">
        <v>12104</v>
      </c>
      <c r="I18665" s="749" t="s">
        <v>30</v>
      </c>
      <c r="J18665" s="749" t="n">
        <v>737.39</v>
      </c>
    </row>
    <row collapsed="false" customFormat="false" customHeight="true" hidden="true" ht="12.75" outlineLevel="0" r="18666">
      <c r="A18666" s="749" t="s">
        <v>43792</v>
      </c>
      <c r="B18666" s="749" t="str">
        <f aca="false">C18666&amp;D18666&amp;E18666&amp;F18666&amp;G18666&amp;H18666</f>
        <v>SABONETEIRA EM PLASTICO ABS,PARA SABONETE LIQUIDO.FORNECIMENTO E COLOCACAO</v>
      </c>
      <c r="C18666" s="749" t="s">
        <v>43793</v>
      </c>
      <c r="D18666" s="749" t="s">
        <v>14472</v>
      </c>
      <c r="I18666" s="749" t="s">
        <v>30</v>
      </c>
      <c r="J18666" s="749" t="n">
        <v>30.53</v>
      </c>
    </row>
    <row collapsed="false" customFormat="false" customHeight="true" hidden="true" ht="12.75" outlineLevel="0" r="18667">
      <c r="A18667" s="749" t="s">
        <v>43794</v>
      </c>
      <c r="B18667" s="749" t="str">
        <f aca="false">C18667&amp;D18667&amp;E18667&amp;F18667&amp;G18667&amp;H18667</f>
        <v>SABONETEIRA EM PLASTICO ABS,PARA SABONETE LIQUIDO.FORNECIMENTO E COLOCACAO</v>
      </c>
      <c r="C18667" s="749" t="s">
        <v>43793</v>
      </c>
      <c r="D18667" s="749" t="s">
        <v>14472</v>
      </c>
      <c r="I18667" s="749" t="s">
        <v>30</v>
      </c>
      <c r="J18667" s="749" t="n">
        <v>29.06</v>
      </c>
    </row>
    <row collapsed="false" customFormat="false" customHeight="true" hidden="true" ht="12.75" outlineLevel="0" r="18668">
      <c r="A18668" s="749" t="s">
        <v>43795</v>
      </c>
      <c r="B18668" s="749" t="str">
        <f aca="false">C18668&amp;D18668&amp;E18668&amp;F18668&amp;G18668&amp;H18668</f>
        <v>PORTA-TOALHA DE PAPEL EM PLASTICO ABS.FORNECIMENTO E COLOCACAO</v>
      </c>
      <c r="C18668" s="749" t="s">
        <v>43796</v>
      </c>
      <c r="D18668" s="749" t="s">
        <v>7901</v>
      </c>
      <c r="I18668" s="749" t="s">
        <v>30</v>
      </c>
      <c r="J18668" s="749" t="n">
        <v>35.22</v>
      </c>
    </row>
    <row collapsed="false" customFormat="false" customHeight="true" hidden="true" ht="12.75" outlineLevel="0" r="18669">
      <c r="A18669" s="749" t="s">
        <v>43797</v>
      </c>
      <c r="B18669" s="749" t="str">
        <f aca="false">C18669&amp;D18669&amp;E18669&amp;F18669&amp;G18669&amp;H18669</f>
        <v>PORTA-TOALHA DE PAPEL EM PLASTICO ABS.FORNECIMENTO E COLOCACAO</v>
      </c>
      <c r="C18669" s="749" t="s">
        <v>43796</v>
      </c>
      <c r="D18669" s="749" t="s">
        <v>7901</v>
      </c>
      <c r="I18669" s="749" t="s">
        <v>30</v>
      </c>
      <c r="J18669" s="749" t="n">
        <v>33.75</v>
      </c>
    </row>
    <row collapsed="false" customFormat="false" customHeight="true" hidden="true" ht="12.75" outlineLevel="0" r="18670">
      <c r="A18670" s="749" t="s">
        <v>43798</v>
      </c>
      <c r="B18670" s="749" t="str">
        <f aca="false">C18670&amp;D18670&amp;E18670&amp;F18670&amp;G18670&amp;H18670</f>
        <v>PORTA PAPEL HIGIENICO EM PLASTICO ABS.FORNECIMENTRO E COLOCACAO</v>
      </c>
      <c r="C18670" s="749" t="s">
        <v>43799</v>
      </c>
      <c r="D18670" s="749" t="s">
        <v>14337</v>
      </c>
      <c r="I18670" s="749" t="s">
        <v>30</v>
      </c>
      <c r="J18670" s="749" t="n">
        <v>29.85</v>
      </c>
    </row>
    <row collapsed="false" customFormat="false" customHeight="true" hidden="true" ht="12.75" outlineLevel="0" r="18671">
      <c r="A18671" s="749" t="s">
        <v>286</v>
      </c>
      <c r="B18671" s="749" t="str">
        <f aca="false">C18671&amp;D18671&amp;E18671&amp;F18671&amp;G18671&amp;H18671</f>
        <v>PORTA PAPEL HIGIENICO EM PLASTICO ABS.FORNECIMENTRO E COLOCACAO</v>
      </c>
      <c r="C18671" s="749" t="s">
        <v>43799</v>
      </c>
      <c r="D18671" s="749" t="s">
        <v>14337</v>
      </c>
      <c r="I18671" s="749" t="s">
        <v>30</v>
      </c>
      <c r="J18671" s="749" t="n">
        <v>28.38</v>
      </c>
    </row>
    <row collapsed="false" customFormat="false" customHeight="true" hidden="true" ht="12.75" outlineLevel="0" r="18672">
      <c r="A18672" s="749" t="s">
        <v>43800</v>
      </c>
      <c r="B18672" s="758" t="str">
        <f aca="false">C18672&amp;D18672&amp;E18672&amp;F18672&amp;G18672&amp;H18672</f>
        <v>ASSENTO SANITARIO DE PLASTICO,TIPO MEDIO LUXO.FORNECIMENTO E COLOCACAO</v>
      </c>
      <c r="C18672" s="749" t="s">
        <v>43801</v>
      </c>
      <c r="D18672" s="749" t="s">
        <v>24869</v>
      </c>
      <c r="I18672" s="749" t="s">
        <v>30</v>
      </c>
      <c r="J18672" s="749" t="n">
        <v>63.37</v>
      </c>
    </row>
    <row collapsed="false" customFormat="false" customHeight="true" hidden="true" ht="12.75" outlineLevel="0" r="18673">
      <c r="A18673" s="749" t="s">
        <v>265</v>
      </c>
      <c r="B18673" s="758" t="str">
        <f aca="false">C18673&amp;D18673&amp;E18673&amp;F18673&amp;G18673&amp;H18673</f>
        <v>ASSENTO SANITARIO DE PLASTICO,TIPO MEDIO LUXO.FORNECIMENTO E COLOCACAO</v>
      </c>
      <c r="C18673" s="749" t="s">
        <v>43801</v>
      </c>
      <c r="D18673" s="749" t="s">
        <v>24869</v>
      </c>
      <c r="I18673" s="749" t="s">
        <v>30</v>
      </c>
      <c r="J18673" s="749" t="n">
        <v>63.31</v>
      </c>
    </row>
    <row collapsed="false" customFormat="false" customHeight="true" hidden="true" ht="12.75" outlineLevel="0" r="18674">
      <c r="A18674" s="749" t="s">
        <v>43802</v>
      </c>
      <c r="B18674" s="758" t="str">
        <f aca="false">C18674&amp;D18674&amp;E18674&amp;F18674&amp;G18674&amp;H18674</f>
        <v>ASSENTO SANITARIO PLASTICO,TIPO POPULAR.FORNECIMENTO E COLOCACAO</v>
      </c>
      <c r="C18674" s="749" t="s">
        <v>43803</v>
      </c>
      <c r="D18674" s="749" t="s">
        <v>14350</v>
      </c>
      <c r="I18674" s="749" t="s">
        <v>30</v>
      </c>
      <c r="J18674" s="749" t="n">
        <v>14.09</v>
      </c>
    </row>
    <row collapsed="false" customFormat="false" customHeight="true" hidden="true" ht="12.75" outlineLevel="0" r="18675">
      <c r="A18675" s="749" t="s">
        <v>43804</v>
      </c>
      <c r="B18675" s="758" t="str">
        <f aca="false">C18675&amp;D18675&amp;E18675&amp;F18675&amp;G18675&amp;H18675</f>
        <v>ASSENTO SANITARIO PLASTICO,TIPO POPULAR.FORNECIMENTO E COLOCACAO</v>
      </c>
      <c r="C18675" s="749" t="s">
        <v>43803</v>
      </c>
      <c r="D18675" s="749" t="s">
        <v>14350</v>
      </c>
      <c r="I18675" s="749" t="s">
        <v>30</v>
      </c>
      <c r="J18675" s="749" t="n">
        <v>14.03</v>
      </c>
    </row>
    <row collapsed="false" customFormat="false" customHeight="true" hidden="true" ht="12.75" outlineLevel="0" r="18676">
      <c r="A18676" s="749" t="s">
        <v>43805</v>
      </c>
      <c r="B18676" s="758" t="str">
        <f aca="false">C18676&amp;D18676&amp;E18676&amp;F18676&amp;G18676&amp;H18676</f>
        <v>ASSENTO SANITARIO DE PLASTICO,PARA VASO INFANTIL.FORNECIMENTO E COLOCACAO</v>
      </c>
      <c r="C18676" s="749" t="s">
        <v>43806</v>
      </c>
      <c r="D18676" s="749" t="s">
        <v>14902</v>
      </c>
      <c r="I18676" s="749" t="s">
        <v>30</v>
      </c>
      <c r="J18676" s="749" t="n">
        <v>29.34</v>
      </c>
    </row>
    <row collapsed="false" customFormat="false" customHeight="true" hidden="true" ht="12.75" outlineLevel="0" r="18677">
      <c r="A18677" s="749" t="s">
        <v>43807</v>
      </c>
      <c r="B18677" s="758" t="str">
        <f aca="false">C18677&amp;D18677&amp;E18677&amp;F18677&amp;G18677&amp;H18677</f>
        <v>ASSENTO SANITARIO DE PLASTICO,PARA VASO INFANTIL.FORNECIMENTO E COLOCACAO</v>
      </c>
      <c r="C18677" s="749" t="s">
        <v>43806</v>
      </c>
      <c r="D18677" s="749" t="s">
        <v>14902</v>
      </c>
      <c r="I18677" s="749" t="s">
        <v>30</v>
      </c>
      <c r="J18677" s="749" t="n">
        <v>29.28</v>
      </c>
    </row>
    <row collapsed="false" customFormat="false" customHeight="true" hidden="true" ht="25.5" outlineLevel="0" r="18678">
      <c r="A18678" s="749" t="s">
        <v>43808</v>
      </c>
      <c r="B18678" s="758" t="str">
        <f aca="false">C18678&amp;D18678&amp;E18678&amp;F18678&amp;G18678&amp;H18678</f>
        <v>ASSENTO ESPECIAL PARA VASO SANITARIO PARA PESSOAS COM NECESSIDADES ESPECIFICAS.FORNECIMENTO E COLOCACAO</v>
      </c>
      <c r="C18678" s="749" t="s">
        <v>43809</v>
      </c>
      <c r="D18678" s="749" t="s">
        <v>43810</v>
      </c>
      <c r="I18678" s="749" t="s">
        <v>30</v>
      </c>
      <c r="J18678" s="749" t="n">
        <v>112.68</v>
      </c>
    </row>
    <row collapsed="false" customFormat="false" customHeight="true" hidden="true" ht="25.5" outlineLevel="0" r="18679">
      <c r="A18679" s="749" t="s">
        <v>263</v>
      </c>
      <c r="B18679" s="758" t="str">
        <f aca="false">C18679&amp;D18679&amp;E18679&amp;F18679&amp;G18679&amp;H18679</f>
        <v>ASSENTO ESPECIAL PARA VASO SANITARIO PARA PESSOAS COM NECESSIDADES ESPECIFICAS.FORNECIMENTO E COLOCACAO</v>
      </c>
      <c r="C18679" s="749" t="s">
        <v>43809</v>
      </c>
      <c r="D18679" s="749" t="s">
        <v>43810</v>
      </c>
      <c r="I18679" s="749" t="s">
        <v>30</v>
      </c>
      <c r="J18679" s="749" t="n">
        <v>112.34</v>
      </c>
    </row>
    <row collapsed="false" customFormat="false" customHeight="true" hidden="true" ht="12.75" outlineLevel="0" r="18680">
      <c r="A18680" s="749" t="s">
        <v>43811</v>
      </c>
      <c r="B18680" s="749" t="str">
        <f aca="false">C18680&amp;D18680&amp;E18680&amp;F18680&amp;G18680&amp;H18680</f>
        <v>ARMARIO DE BANHEIRO EM PLASTICO,LUXO,BRANCO,DE EMBUTIR,COM ESPELHO.FORNECIMENTO E COLOCACAO</v>
      </c>
      <c r="C18680" s="749" t="s">
        <v>43812</v>
      </c>
      <c r="D18680" s="749" t="s">
        <v>43813</v>
      </c>
      <c r="I18680" s="749" t="s">
        <v>30</v>
      </c>
      <c r="J18680" s="749" t="n">
        <v>63.07</v>
      </c>
    </row>
    <row collapsed="false" customFormat="false" customHeight="true" hidden="true" ht="12.75" outlineLevel="0" r="18681">
      <c r="A18681" s="749" t="s">
        <v>43814</v>
      </c>
      <c r="B18681" s="749" t="str">
        <f aca="false">C18681&amp;D18681&amp;E18681&amp;F18681&amp;G18681&amp;H18681</f>
        <v>ARMARIO DE BANHEIRO EM PLASTICO,LUXO,BRANCO,DE EMBUTIR,COM ESPELHO.FORNECIMENTO E COLOCACAO</v>
      </c>
      <c r="C18681" s="749" t="s">
        <v>43812</v>
      </c>
      <c r="D18681" s="749" t="s">
        <v>43813</v>
      </c>
      <c r="I18681" s="749" t="s">
        <v>30</v>
      </c>
      <c r="J18681" s="749" t="n">
        <v>61.65</v>
      </c>
    </row>
    <row collapsed="false" customFormat="false" customHeight="true" hidden="true" ht="12.75" outlineLevel="0" r="18682">
      <c r="A18682" s="749" t="s">
        <v>43815</v>
      </c>
      <c r="B18682" s="749" t="str">
        <f aca="false">C18682&amp;D18682&amp;E18682&amp;F18682&amp;G18682&amp;H18682</f>
        <v>TANQUE EM PVC PARA ESTERILIZACAO DE MAMADEIRAS,MEDINDO 1,20X0,60X0,40M.FORNECIMENTO E COLOCACAO</v>
      </c>
      <c r="C18682" s="749" t="s">
        <v>43816</v>
      </c>
      <c r="D18682" s="749" t="s">
        <v>43817</v>
      </c>
      <c r="I18682" s="749" t="s">
        <v>30</v>
      </c>
      <c r="J18682" s="749" t="n">
        <v>1164.66</v>
      </c>
    </row>
    <row collapsed="false" customFormat="false" customHeight="true" hidden="true" ht="12.75" outlineLevel="0" r="18683">
      <c r="A18683" s="749" t="s">
        <v>43818</v>
      </c>
      <c r="B18683" s="749" t="str">
        <f aca="false">C18683&amp;D18683&amp;E18683&amp;F18683&amp;G18683&amp;H18683</f>
        <v>TANQUE EM PVC PARA ESTERILIZACAO DE MAMADEIRAS,MEDINDO 1,20X0,60X0,40M.FORNECIMENTO E COLOCACAO</v>
      </c>
      <c r="C18683" s="749" t="s">
        <v>43816</v>
      </c>
      <c r="D18683" s="749" t="s">
        <v>43817</v>
      </c>
      <c r="I18683" s="749" t="s">
        <v>30</v>
      </c>
      <c r="J18683" s="749" t="n">
        <v>1163.19</v>
      </c>
    </row>
    <row collapsed="false" customFormat="false" customHeight="true" hidden="true" ht="25.5" outlineLevel="0" r="18684">
      <c r="A18684" s="749" t="s">
        <v>43819</v>
      </c>
      <c r="B18684" s="758" t="str">
        <f aca="false">C18684&amp;D18684&amp;E18684&amp;F18684&amp;G18684&amp;H18684</f>
        <v>LAVATORIO DE LOUCA BRANCA,TIPO POPULAR,SEM LADRAO,COM MEDIDAS EM TORNO DE 47X35CM,INCLUSIVE ACESSORIOS DE FIXACAO.FORNECIMENTO</v>
      </c>
      <c r="C18684" s="749" t="s">
        <v>43820</v>
      </c>
      <c r="D18684" s="749" t="s">
        <v>43821</v>
      </c>
      <c r="E18684" s="749" t="s">
        <v>25090</v>
      </c>
      <c r="I18684" s="749" t="s">
        <v>30</v>
      </c>
      <c r="J18684" s="749" t="n">
        <v>69.9</v>
      </c>
    </row>
    <row collapsed="false" customFormat="false" customHeight="true" hidden="true" ht="25.5" outlineLevel="0" r="18685">
      <c r="A18685" s="749" t="s">
        <v>43822</v>
      </c>
      <c r="B18685" s="758" t="str">
        <f aca="false">C18685&amp;D18685&amp;E18685&amp;F18685&amp;G18685&amp;H18685</f>
        <v>LAVATORIO DE LOUCA BRANCA,TIPO POPULAR,SEM LADRAO,COM MEDIDAS EM TORNO DE 47X35CM,INCLUSIVE ACESSORIOS DE FIXACAO.FORNECIMENTO</v>
      </c>
      <c r="C18685" s="749" t="s">
        <v>43820</v>
      </c>
      <c r="D18685" s="749" t="s">
        <v>43821</v>
      </c>
      <c r="E18685" s="749" t="s">
        <v>25090</v>
      </c>
      <c r="I18685" s="749" t="s">
        <v>30</v>
      </c>
      <c r="J18685" s="749" t="n">
        <v>69.9</v>
      </c>
    </row>
    <row collapsed="false" customFormat="false" customHeight="true" hidden="true" ht="25.5" outlineLevel="0" r="18686">
      <c r="A18686" s="749" t="s">
        <v>43823</v>
      </c>
      <c r="B18686" s="758" t="str">
        <f aca="false">C18686&amp;D18686&amp;E18686&amp;F18686&amp;G18686&amp;H18686</f>
        <v>LAVATORIO DE LOUCA BRANCA,TIPO MEDIO LUXO,COM LADRAO E MEDIDAS EM TORNO DE 47X35CM,INCLUSIVE ACESSORIOS DE FIXACAO.FORNECIMENTO</v>
      </c>
      <c r="C18686" s="749" t="s">
        <v>43824</v>
      </c>
      <c r="D18686" s="749" t="s">
        <v>43825</v>
      </c>
      <c r="E18686" s="749" t="s">
        <v>26665</v>
      </c>
      <c r="I18686" s="749" t="s">
        <v>30</v>
      </c>
      <c r="J18686" s="749" t="n">
        <v>73.38</v>
      </c>
    </row>
    <row collapsed="false" customFormat="false" customHeight="true" hidden="true" ht="25.5" outlineLevel="0" r="18687">
      <c r="A18687" s="749" t="s">
        <v>43826</v>
      </c>
      <c r="B18687" s="758" t="str">
        <f aca="false">C18687&amp;D18687&amp;E18687&amp;F18687&amp;G18687&amp;H18687</f>
        <v>LAVATORIO DE LOUCA BRANCA,TIPO MEDIO LUXO,COM LADRAO E MEDIDAS EM TORNO DE 47X35CM,INCLUSIVE ACESSORIOS DE FIXACAO.FORNECIMENTO</v>
      </c>
      <c r="C18687" s="749" t="s">
        <v>43824</v>
      </c>
      <c r="D18687" s="749" t="s">
        <v>43825</v>
      </c>
      <c r="E18687" s="749" t="s">
        <v>26665</v>
      </c>
      <c r="I18687" s="749" t="s">
        <v>30</v>
      </c>
      <c r="J18687" s="749" t="n">
        <v>73.38</v>
      </c>
    </row>
    <row collapsed="false" customFormat="false" customHeight="true" hidden="true" ht="25.5" outlineLevel="0" r="18688">
      <c r="A18688" s="749" t="s">
        <v>43827</v>
      </c>
      <c r="B18688" s="758" t="str">
        <f aca="false">C18688&amp;D18688&amp;E18688&amp;F18688&amp;G18688&amp;H18688</f>
        <v>LAVATORIO DE LOUCA BRANCA,TIPO MEDIO LUXO,COM LADRAO E MEDIDAS EM TORNO DE 55X45CM,INCLUSIVE ACESSORIOS DE FIXACAO.FORNECIMENTO</v>
      </c>
      <c r="C18688" s="749" t="s">
        <v>43824</v>
      </c>
      <c r="D18688" s="749" t="s">
        <v>43828</v>
      </c>
      <c r="E18688" s="749" t="s">
        <v>26665</v>
      </c>
      <c r="I18688" s="749" t="s">
        <v>30</v>
      </c>
      <c r="J18688" s="749" t="n">
        <v>130.63</v>
      </c>
    </row>
    <row collapsed="false" customFormat="false" customHeight="true" hidden="true" ht="25.5" outlineLevel="0" r="18689">
      <c r="A18689" s="749" t="s">
        <v>43829</v>
      </c>
      <c r="B18689" s="758" t="str">
        <f aca="false">C18689&amp;D18689&amp;E18689&amp;F18689&amp;G18689&amp;H18689</f>
        <v>LAVATORIO DE LOUCA BRANCA,TIPO MEDIO LUXO,COM LADRAO E MEDIDAS EM TORNO DE 55X45CM,INCLUSIVE ACESSORIOS DE FIXACAO.FORNECIMENTO</v>
      </c>
      <c r="C18689" s="749" t="s">
        <v>43824</v>
      </c>
      <c r="D18689" s="749" t="s">
        <v>43828</v>
      </c>
      <c r="E18689" s="749" t="s">
        <v>26665</v>
      </c>
      <c r="I18689" s="749" t="s">
        <v>30</v>
      </c>
      <c r="J18689" s="749" t="n">
        <v>130.63</v>
      </c>
    </row>
    <row collapsed="false" customFormat="false" customHeight="true" hidden="true" ht="25.5" outlineLevel="0" r="18690">
      <c r="A18690" s="749" t="s">
        <v>43830</v>
      </c>
      <c r="B18690" s="758" t="str">
        <f aca="false">C18690&amp;D18690&amp;E18690&amp;F18690&amp;G18690&amp;H18690</f>
        <v>LAVATORIO DE LOUCA BRANCA,TIPO POPULAR,SEM LADRAO,COM MEDIDAS EM TORNO DE 55X45CM,INCLUSIVE ACESSORIOS DE FIXACAO.FORNECIMENTO</v>
      </c>
      <c r="C18690" s="749" t="s">
        <v>43820</v>
      </c>
      <c r="D18690" s="749" t="s">
        <v>43831</v>
      </c>
      <c r="E18690" s="749" t="s">
        <v>25090</v>
      </c>
      <c r="I18690" s="749" t="s">
        <v>30</v>
      </c>
      <c r="J18690" s="749" t="n">
        <v>73.38</v>
      </c>
    </row>
    <row collapsed="false" customFormat="false" customHeight="true" hidden="true" ht="25.5" outlineLevel="0" r="18691">
      <c r="A18691" s="749" t="s">
        <v>43832</v>
      </c>
      <c r="B18691" s="758" t="str">
        <f aca="false">C18691&amp;D18691&amp;E18691&amp;F18691&amp;G18691&amp;H18691</f>
        <v>LAVATORIO DE LOUCA BRANCA,TIPO POPULAR,SEM LADRAO,COM MEDIDAS EM TORNO DE 55X45CM,INCLUSIVE ACESSORIOS DE FIXACAO.FORNECIMENTO</v>
      </c>
      <c r="C18691" s="749" t="s">
        <v>43820</v>
      </c>
      <c r="D18691" s="749" t="s">
        <v>43831</v>
      </c>
      <c r="E18691" s="749" t="s">
        <v>25090</v>
      </c>
      <c r="I18691" s="749" t="s">
        <v>30</v>
      </c>
      <c r="J18691" s="749" t="n">
        <v>73.38</v>
      </c>
    </row>
    <row collapsed="false" customFormat="false" customHeight="true" hidden="true" ht="12.75" outlineLevel="0" r="18692">
      <c r="A18692" s="749" t="s">
        <v>43833</v>
      </c>
      <c r="B18692" s="749" t="str">
        <f aca="false">C18692&amp;D18692&amp;E18692&amp;F18692&amp;G18692&amp;H18692</f>
        <v>VASO SANITARIO DE LOUCA BRANCA,CONVENCIONAL,TIPO POPULAR,COM MEDIDAS EM TORNO DE 37X47X38CM,INCLUSIVE ACESSORIOS DE FIXACAO.FORNECIMENTO</v>
      </c>
      <c r="C18692" s="749" t="s">
        <v>43742</v>
      </c>
      <c r="D18692" s="749" t="s">
        <v>43834</v>
      </c>
      <c r="E18692" s="749" t="s">
        <v>43835</v>
      </c>
      <c r="I18692" s="749" t="s">
        <v>30</v>
      </c>
      <c r="J18692" s="749" t="n">
        <v>101.15</v>
      </c>
    </row>
    <row collapsed="false" customFormat="false" customHeight="true" hidden="true" ht="12.75" outlineLevel="0" r="18693">
      <c r="A18693" s="749" t="s">
        <v>43836</v>
      </c>
      <c r="B18693" s="749" t="str">
        <f aca="false">C18693&amp;D18693&amp;E18693&amp;F18693&amp;G18693&amp;H18693</f>
        <v>VASO SANITARIO DE LOUCA BRANCA,CONVENCIONAL,TIPO POPULAR,COM MEDIDAS EM TORNO DE 37X47X38CM,INCLUSIVE ACESSORIOS DE FIXACAO.FORNECIMENTO</v>
      </c>
      <c r="C18693" s="749" t="s">
        <v>43742</v>
      </c>
      <c r="D18693" s="749" t="s">
        <v>43834</v>
      </c>
      <c r="E18693" s="749" t="s">
        <v>43835</v>
      </c>
      <c r="I18693" s="749" t="s">
        <v>30</v>
      </c>
      <c r="J18693" s="749" t="n">
        <v>101.15</v>
      </c>
    </row>
    <row collapsed="false" customFormat="false" customHeight="true" hidden="true" ht="12.75" outlineLevel="0" r="18694">
      <c r="A18694" s="749" t="s">
        <v>43837</v>
      </c>
      <c r="B18694" s="749" t="str">
        <f aca="false">C18694&amp;D18694&amp;E18694&amp;F18694&amp;G18694&amp;H18694</f>
        <v>VASO SANITARIO DE LOUCA BRANCA,INFANTIL,INCLUSIVE ACESSORIOS DE FIXACAO.FORNECIMENTO</v>
      </c>
      <c r="C18694" s="749" t="s">
        <v>43838</v>
      </c>
      <c r="D18694" s="749" t="s">
        <v>43734</v>
      </c>
      <c r="I18694" s="749" t="s">
        <v>30</v>
      </c>
      <c r="J18694" s="749" t="n">
        <v>203.16</v>
      </c>
    </row>
    <row collapsed="false" customFormat="false" customHeight="true" hidden="true" ht="12.75" outlineLevel="0" r="18695">
      <c r="A18695" s="749" t="s">
        <v>43839</v>
      </c>
      <c r="B18695" s="749" t="str">
        <f aca="false">C18695&amp;D18695&amp;E18695&amp;F18695&amp;G18695&amp;H18695</f>
        <v>VASO SANITARIO DE LOUCA BRANCA,INFANTIL,INCLUSIVE ACESSORIOS DE FIXACAO.FORNECIMENTO</v>
      </c>
      <c r="C18695" s="749" t="s">
        <v>43838</v>
      </c>
      <c r="D18695" s="749" t="s">
        <v>43734</v>
      </c>
      <c r="I18695" s="749" t="s">
        <v>30</v>
      </c>
      <c r="J18695" s="749" t="n">
        <v>203.16</v>
      </c>
    </row>
    <row collapsed="false" customFormat="false" customHeight="true" hidden="true" ht="25.5" outlineLevel="0" r="18696">
      <c r="A18696" s="749" t="s">
        <v>43840</v>
      </c>
      <c r="B18696" s="758" t="str">
        <f aca="false">C18696&amp;D18696&amp;E18696&amp;F18696&amp;G18696&amp;H18696</f>
        <v>LAVATORIO DE SOBREPOR DE LOUCA BRANCA,TIPO MEDIO LUXO,SEM LADRAO,COM MEDIDAS EM TORNO DE 53X43CM.FORNECIMENTO</v>
      </c>
      <c r="C18696" s="749" t="s">
        <v>43841</v>
      </c>
      <c r="D18696" s="749" t="s">
        <v>43842</v>
      </c>
      <c r="I18696" s="749" t="s">
        <v>30</v>
      </c>
      <c r="J18696" s="749" t="n">
        <v>132.41</v>
      </c>
    </row>
    <row collapsed="false" customFormat="false" customHeight="true" hidden="true" ht="25.5" outlineLevel="0" r="18697">
      <c r="A18697" s="749" t="s">
        <v>43843</v>
      </c>
      <c r="B18697" s="758" t="str">
        <f aca="false">C18697&amp;D18697&amp;E18697&amp;F18697&amp;G18697&amp;H18697</f>
        <v>LAVATORIO DE SOBREPOR DE LOUCA BRANCA,TIPO MEDIO LUXO,SEM LADRAO,COM MEDIDAS EM TORNO DE 53X43CM.FORNECIMENTO</v>
      </c>
      <c r="C18697" s="749" t="s">
        <v>43841</v>
      </c>
      <c r="D18697" s="749" t="s">
        <v>43842</v>
      </c>
      <c r="I18697" s="749" t="s">
        <v>30</v>
      </c>
      <c r="J18697" s="749" t="n">
        <v>132.41</v>
      </c>
    </row>
    <row collapsed="false" customFormat="false" customHeight="true" hidden="true" ht="25.5" outlineLevel="0" r="18698">
      <c r="A18698" s="749" t="s">
        <v>43844</v>
      </c>
      <c r="B18698" s="758" t="str">
        <f aca="false">C18698&amp;D18698&amp;E18698&amp;F18698&amp;G18698&amp;H18698</f>
        <v>LAVATORIO DE SOBREPOR DE LOUCA BRANCA,TIPO MEDIO LUXO,COM LADRAO,COM MEDIDAS EM TORNO DE 53X43CM.FORNECIMENTO</v>
      </c>
      <c r="C18698" s="749" t="s">
        <v>43845</v>
      </c>
      <c r="D18698" s="749" t="s">
        <v>43842</v>
      </c>
      <c r="I18698" s="749" t="s">
        <v>30</v>
      </c>
      <c r="J18698" s="749" t="n">
        <v>138.27</v>
      </c>
    </row>
    <row collapsed="false" customFormat="false" customHeight="true" hidden="true" ht="25.5" outlineLevel="0" r="18699">
      <c r="A18699" s="749" t="s">
        <v>43846</v>
      </c>
      <c r="B18699" s="758" t="str">
        <f aca="false">C18699&amp;D18699&amp;E18699&amp;F18699&amp;G18699&amp;H18699</f>
        <v>LAVATORIO DE SOBREPOR DE LOUCA BRANCA,TIPO MEDIO LUXO,COM LADRAO,COM MEDIDAS EM TORNO DE 53X43CM.FORNECIMENTO</v>
      </c>
      <c r="C18699" s="749" t="s">
        <v>43845</v>
      </c>
      <c r="D18699" s="749" t="s">
        <v>43842</v>
      </c>
      <c r="I18699" s="749" t="s">
        <v>30</v>
      </c>
      <c r="J18699" s="749" t="n">
        <v>138.27</v>
      </c>
    </row>
    <row collapsed="false" customFormat="false" customHeight="true" hidden="true" ht="25.5" outlineLevel="0" r="18700">
      <c r="A18700" s="749" t="s">
        <v>43847</v>
      </c>
      <c r="B18700" s="758" t="str">
        <f aca="false">C18700&amp;D18700&amp;E18700&amp;F18700&amp;G18700&amp;H18700</f>
        <v>LAVATORIO DE LOUCA BRANCA,DE EMBUTIR(CUBA),TIPO MEDIO LUXO,SEM LADRAO,COM MEDIDAS EM TORNO DE 52X39CM.FORNECIMENTO</v>
      </c>
      <c r="C18700" s="749" t="s">
        <v>43848</v>
      </c>
      <c r="D18700" s="749" t="s">
        <v>43849</v>
      </c>
      <c r="I18700" s="749" t="s">
        <v>30</v>
      </c>
      <c r="J18700" s="749" t="n">
        <v>49.72</v>
      </c>
    </row>
    <row collapsed="false" customFormat="false" customHeight="true" hidden="true" ht="25.5" outlineLevel="0" r="18701">
      <c r="A18701" s="749" t="s">
        <v>43850</v>
      </c>
      <c r="B18701" s="758" t="str">
        <f aca="false">C18701&amp;D18701&amp;E18701&amp;F18701&amp;G18701&amp;H18701</f>
        <v>LAVATORIO DE LOUCA BRANCA,DE EMBUTIR(CUBA),TIPO MEDIO LUXO,SEM LADRAO,COM MEDIDAS EM TORNO DE 52X39CM.FORNECIMENTO</v>
      </c>
      <c r="C18701" s="749" t="s">
        <v>43848</v>
      </c>
      <c r="D18701" s="749" t="s">
        <v>43849</v>
      </c>
      <c r="I18701" s="749" t="s">
        <v>30</v>
      </c>
      <c r="J18701" s="749" t="n">
        <v>49.72</v>
      </c>
    </row>
    <row collapsed="false" customFormat="false" customHeight="true" hidden="true" ht="25.5" outlineLevel="0" r="18702">
      <c r="A18702" s="749" t="s">
        <v>43851</v>
      </c>
      <c r="B18702" s="758" t="str">
        <f aca="false">C18702&amp;D18702&amp;E18702&amp;F18702&amp;G18702&amp;H18702</f>
        <v>LAVATORIO DE LOUCA BRANCA,DE EMBUTIR(CUBA),TIPO MEDIO LUXO,COM LADRAO,COM MEDIDAS EM TORNO DE 52X39CM.FORNECIMENTO</v>
      </c>
      <c r="C18702" s="749" t="s">
        <v>43852</v>
      </c>
      <c r="D18702" s="749" t="s">
        <v>43853</v>
      </c>
      <c r="I18702" s="749" t="s">
        <v>30</v>
      </c>
      <c r="J18702" s="749" t="n">
        <v>94.91</v>
      </c>
    </row>
    <row collapsed="false" customFormat="false" customHeight="true" hidden="true" ht="25.5" outlineLevel="0" r="18703">
      <c r="A18703" s="749" t="s">
        <v>43854</v>
      </c>
      <c r="B18703" s="758" t="str">
        <f aca="false">C18703&amp;D18703&amp;E18703&amp;F18703&amp;G18703&amp;H18703</f>
        <v>LAVATORIO DE LOUCA BRANCA,DE EMBUTIR(CUBA),TIPO MEDIO LUXO,COM LADRAO,COM MEDIDAS EM TORNO DE 52X39CM.FORNECIMENTO</v>
      </c>
      <c r="C18703" s="749" t="s">
        <v>43852</v>
      </c>
      <c r="D18703" s="749" t="s">
        <v>43853</v>
      </c>
      <c r="I18703" s="749" t="s">
        <v>30</v>
      </c>
      <c r="J18703" s="749" t="n">
        <v>94.91</v>
      </c>
    </row>
    <row collapsed="false" customFormat="false" customHeight="true" hidden="true" ht="12.75" outlineLevel="0" r="18704">
      <c r="A18704" s="749" t="s">
        <v>43855</v>
      </c>
      <c r="B18704" s="749" t="str">
        <f aca="false">C18704&amp;D18704&amp;E18704&amp;F18704&amp;G18704&amp;H18704</f>
        <v>TANQUE DE LOUCA BRANCA,COM COLUNA E MEDIDAS EM TORNO DE 56X48CM,INCLUSIVE ACESSORIOS DE FIXACAO.FORNECIMENTO</v>
      </c>
      <c r="C18704" s="749" t="s">
        <v>43711</v>
      </c>
      <c r="D18704" s="749" t="s">
        <v>43856</v>
      </c>
      <c r="I18704" s="749" t="s">
        <v>30</v>
      </c>
      <c r="J18704" s="749" t="n">
        <v>263.25</v>
      </c>
    </row>
    <row collapsed="false" customFormat="false" customHeight="true" hidden="true" ht="12.75" outlineLevel="0" r="18705">
      <c r="A18705" s="749" t="s">
        <v>43857</v>
      </c>
      <c r="B18705" s="749" t="str">
        <f aca="false">C18705&amp;D18705&amp;E18705&amp;F18705&amp;G18705&amp;H18705</f>
        <v>TANQUE DE LOUCA BRANCA,COM COLUNA E MEDIDAS EM TORNO DE 56X48CM,INCLUSIVE ACESSORIOS DE FIXACAO.FORNECIMENTO</v>
      </c>
      <c r="C18705" s="749" t="s">
        <v>43711</v>
      </c>
      <c r="D18705" s="749" t="s">
        <v>43856</v>
      </c>
      <c r="I18705" s="749" t="s">
        <v>30</v>
      </c>
      <c r="J18705" s="749" t="n">
        <v>263.25</v>
      </c>
    </row>
    <row collapsed="false" customFormat="false" customHeight="true" hidden="true" ht="12.75" outlineLevel="0" r="18706">
      <c r="A18706" s="749" t="s">
        <v>43858</v>
      </c>
      <c r="B18706" s="749" t="str">
        <f aca="false">C18706&amp;D18706&amp;E18706&amp;F18706&amp;G18706&amp;H18706</f>
        <v>TANQUE DE LOUCA BRANCA,COM COLUNA E MEDIDAS EM TORNO DE 60X56CM,INCLUSIVE ACESSORIOS DE FIXACACAO.FORNECIMENTO</v>
      </c>
      <c r="C18706" s="749" t="s">
        <v>43717</v>
      </c>
      <c r="D18706" s="749" t="s">
        <v>43859</v>
      </c>
      <c r="I18706" s="749" t="s">
        <v>30</v>
      </c>
      <c r="J18706" s="749" t="n">
        <v>314.79</v>
      </c>
    </row>
    <row collapsed="false" customFormat="false" customHeight="true" hidden="true" ht="12.75" outlineLevel="0" r="18707">
      <c r="A18707" s="749" t="s">
        <v>43860</v>
      </c>
      <c r="B18707" s="749" t="str">
        <f aca="false">C18707&amp;D18707&amp;E18707&amp;F18707&amp;G18707&amp;H18707</f>
        <v>TANQUE DE LOUCA BRANCA,COM COLUNA E MEDIDAS EM TORNO DE 60X56CM,INCLUSIVE ACESSORIOS DE FIXACACAO.FORNECIMENTO</v>
      </c>
      <c r="C18707" s="749" t="s">
        <v>43717</v>
      </c>
      <c r="D18707" s="749" t="s">
        <v>43859</v>
      </c>
      <c r="I18707" s="749" t="s">
        <v>30</v>
      </c>
      <c r="J18707" s="749" t="n">
        <v>314.79</v>
      </c>
    </row>
    <row collapsed="false" customFormat="false" customHeight="true" hidden="true" ht="12.75" outlineLevel="0" r="18708">
      <c r="A18708" s="749" t="s">
        <v>43861</v>
      </c>
      <c r="B18708" s="749" t="str">
        <f aca="false">C18708&amp;D18708&amp;E18708&amp;F18708&amp;G18708&amp;H18708</f>
        <v>MICTORIO DE LOUCA BRANCA,COM SIFAO INTEGRADO E MEDIDAS EM TORNO DE 33X28X53CM,INCLUSIVE ACESSORIOS DE FIXACAO.FORNECIMENTO</v>
      </c>
      <c r="C18708" s="749" t="s">
        <v>43862</v>
      </c>
      <c r="D18708" s="749" t="s">
        <v>43863</v>
      </c>
      <c r="E18708" s="749" t="s">
        <v>12104</v>
      </c>
      <c r="I18708" s="749" t="s">
        <v>30</v>
      </c>
      <c r="J18708" s="749" t="n">
        <v>211.64</v>
      </c>
    </row>
    <row collapsed="false" customFormat="false" customHeight="true" hidden="true" ht="12.75" outlineLevel="0" r="18709">
      <c r="A18709" s="749" t="s">
        <v>43864</v>
      </c>
      <c r="B18709" s="749" t="str">
        <f aca="false">C18709&amp;D18709&amp;E18709&amp;F18709&amp;G18709&amp;H18709</f>
        <v>MICTORIO DE LOUCA BRANCA,COM SIFAO INTEGRADO E MEDIDAS EM TORNO DE 33X28X53CM,INCLUSIVE ACESSORIOS DE FIXACAO.FORNECIMENTO</v>
      </c>
      <c r="C18709" s="749" t="s">
        <v>43862</v>
      </c>
      <c r="D18709" s="749" t="s">
        <v>43863</v>
      </c>
      <c r="E18709" s="749" t="s">
        <v>12104</v>
      </c>
      <c r="I18709" s="749" t="s">
        <v>30</v>
      </c>
      <c r="J18709" s="749" t="n">
        <v>211.64</v>
      </c>
    </row>
    <row collapsed="false" customFormat="false" customHeight="true" hidden="true" ht="12.75" outlineLevel="0" r="18710">
      <c r="A18710" s="749" t="s">
        <v>43865</v>
      </c>
      <c r="B18710" s="749" t="str">
        <f aca="false">C18710&amp;D18710&amp;E18710&amp;F18710&amp;G18710&amp;H18710</f>
        <v>SABONETEIRA,DE SOBREPOR,EM METAL CROMADO.FORNECIMENTO E COLOCACAO</v>
      </c>
      <c r="C18710" s="749" t="s">
        <v>43866</v>
      </c>
      <c r="D18710" s="749" t="s">
        <v>14980</v>
      </c>
      <c r="I18710" s="749" t="s">
        <v>30</v>
      </c>
      <c r="J18710" s="749" t="n">
        <v>29.53</v>
      </c>
    </row>
    <row collapsed="false" customFormat="false" customHeight="true" hidden="true" ht="12.75" outlineLevel="0" r="18711">
      <c r="A18711" s="749" t="s">
        <v>43867</v>
      </c>
      <c r="B18711" s="749" t="str">
        <f aca="false">C18711&amp;D18711&amp;E18711&amp;F18711&amp;G18711&amp;H18711</f>
        <v>SABONETEIRA,DE SOBREPOR,EM METAL CROMADO.FORNECIMENTO E COLOCACAO</v>
      </c>
      <c r="C18711" s="749" t="s">
        <v>43866</v>
      </c>
      <c r="D18711" s="749" t="s">
        <v>14980</v>
      </c>
      <c r="I18711" s="749" t="s">
        <v>30</v>
      </c>
      <c r="J18711" s="749" t="n">
        <v>28.06</v>
      </c>
    </row>
    <row collapsed="false" customFormat="false" customHeight="true" hidden="true" ht="12.75" outlineLevel="0" r="18712">
      <c r="A18712" s="749" t="s">
        <v>43868</v>
      </c>
      <c r="B18712" s="749" t="str">
        <f aca="false">C18712&amp;D18712&amp;E18712&amp;F18712&amp;G18712&amp;H18712</f>
        <v>SABONETEIRA DE PAREDE COM BASE METALICA E CUPULA DE VIDRO GIRATORIA,PARA SABONETE LIQUIDO.FORNECIMENTO E COLOCACAO</v>
      </c>
      <c r="C18712" s="749" t="s">
        <v>43869</v>
      </c>
      <c r="D18712" s="749" t="s">
        <v>43870</v>
      </c>
      <c r="I18712" s="749" t="s">
        <v>30</v>
      </c>
      <c r="J18712" s="749" t="n">
        <v>36.8</v>
      </c>
    </row>
    <row collapsed="false" customFormat="false" customHeight="true" hidden="true" ht="12.75" outlineLevel="0" r="18713">
      <c r="A18713" s="749" t="s">
        <v>43871</v>
      </c>
      <c r="B18713" s="749" t="str">
        <f aca="false">C18713&amp;D18713&amp;E18713&amp;F18713&amp;G18713&amp;H18713</f>
        <v>SABONETEIRA DE PAREDE COM BASE METALICA E CUPULA DE VIDRO GIRATORIA,PARA SABONETE LIQUIDO.FORNECIMENTO E COLOCACAO</v>
      </c>
      <c r="C18713" s="749" t="s">
        <v>43869</v>
      </c>
      <c r="D18713" s="749" t="s">
        <v>43870</v>
      </c>
      <c r="I18713" s="749" t="s">
        <v>30</v>
      </c>
      <c r="J18713" s="749" t="n">
        <v>35.33</v>
      </c>
    </row>
    <row collapsed="false" customFormat="false" customHeight="true" hidden="true" ht="12.75" outlineLevel="0" r="18714">
      <c r="A18714" s="749" t="s">
        <v>43872</v>
      </c>
      <c r="B18714" s="749" t="str">
        <f aca="false">C18714&amp;D18714&amp;E18714&amp;F18714&amp;G18714&amp;H18714</f>
        <v>PAPELEIRA,SEM PROTETOR,DE SOBREPOR,EM METAL CROMADO.FORNECIMENTO E COLOCACAO</v>
      </c>
      <c r="C18714" s="749" t="s">
        <v>43873</v>
      </c>
      <c r="D18714" s="749" t="s">
        <v>18729</v>
      </c>
      <c r="I18714" s="749" t="s">
        <v>30</v>
      </c>
      <c r="J18714" s="749" t="n">
        <v>29.96</v>
      </c>
    </row>
    <row collapsed="false" customFormat="false" customHeight="true" hidden="true" ht="12.75" outlineLevel="0" r="18715">
      <c r="A18715" s="749" t="s">
        <v>43874</v>
      </c>
      <c r="B18715" s="749" t="str">
        <f aca="false">C18715&amp;D18715&amp;E18715&amp;F18715&amp;G18715&amp;H18715</f>
        <v>PAPELEIRA,SEM PROTETOR,DE SOBREPOR,EM METAL CROMADO.FORNECIMENTO E COLOCACAO</v>
      </c>
      <c r="C18715" s="749" t="s">
        <v>43873</v>
      </c>
      <c r="D18715" s="749" t="s">
        <v>18729</v>
      </c>
      <c r="I18715" s="749" t="s">
        <v>30</v>
      </c>
      <c r="J18715" s="749" t="n">
        <v>28.49</v>
      </c>
    </row>
    <row collapsed="false" customFormat="false" customHeight="true" hidden="true" ht="12.75" outlineLevel="0" r="18716">
      <c r="A18716" s="749" t="s">
        <v>43875</v>
      </c>
      <c r="B18716" s="749" t="str">
        <f aca="false">C18716&amp;D18716&amp;E18716&amp;F18716&amp;G18716&amp;H18716</f>
        <v>CABIDE DUPLO,DE SOBREPOR,EM METAL CROMADO.FORNECIMENTO E COLOCACAO</v>
      </c>
      <c r="C18716" s="749" t="s">
        <v>43876</v>
      </c>
      <c r="D18716" s="749" t="s">
        <v>14972</v>
      </c>
      <c r="I18716" s="749" t="s">
        <v>30</v>
      </c>
      <c r="J18716" s="749" t="n">
        <v>26.7</v>
      </c>
    </row>
    <row collapsed="false" customFormat="false" customHeight="true" hidden="true" ht="12.75" outlineLevel="0" r="18717">
      <c r="A18717" s="749" t="s">
        <v>43877</v>
      </c>
      <c r="B18717" s="749" t="str">
        <f aca="false">C18717&amp;D18717&amp;E18717&amp;F18717&amp;G18717&amp;H18717</f>
        <v>CABIDE DUPLO,DE SOBREPOR,EM METAL CROMADO.FORNECIMENTO E COLOCACAO</v>
      </c>
      <c r="C18717" s="749" t="s">
        <v>43876</v>
      </c>
      <c r="D18717" s="749" t="s">
        <v>14972</v>
      </c>
      <c r="I18717" s="749" t="s">
        <v>30</v>
      </c>
      <c r="J18717" s="749" t="n">
        <v>25.23</v>
      </c>
    </row>
    <row collapsed="false" customFormat="false" customHeight="true" hidden="true" ht="12.75" outlineLevel="0" r="18718">
      <c r="A18718" s="749" t="s">
        <v>43878</v>
      </c>
      <c r="B18718" s="749" t="str">
        <f aca="false">C18718&amp;D18718&amp;E18718&amp;F18718&amp;G18718&amp;H18718</f>
        <v>CABIDE SIMPLES,DE SOBREPOR,EM METAL CROMADO.FORNECIMENTO E COLOCACAO</v>
      </c>
      <c r="C18718" s="749" t="s">
        <v>43879</v>
      </c>
      <c r="D18718" s="749" t="s">
        <v>20218</v>
      </c>
      <c r="I18718" s="749" t="s">
        <v>30</v>
      </c>
      <c r="J18718" s="749" t="n">
        <v>23</v>
      </c>
    </row>
    <row collapsed="false" customFormat="false" customHeight="true" hidden="true" ht="12.75" outlineLevel="0" r="18719">
      <c r="A18719" s="749" t="s">
        <v>43880</v>
      </c>
      <c r="B18719" s="749" t="str">
        <f aca="false">C18719&amp;D18719&amp;E18719&amp;F18719&amp;G18719&amp;H18719</f>
        <v>CABIDE SIMPLES,DE SOBREPOR,EM METAL CROMADO.FORNECIMENTO E COLOCACAO</v>
      </c>
      <c r="C18719" s="749" t="s">
        <v>43879</v>
      </c>
      <c r="D18719" s="749" t="s">
        <v>20218</v>
      </c>
      <c r="I18719" s="749" t="s">
        <v>30</v>
      </c>
      <c r="J18719" s="749" t="n">
        <v>21.53</v>
      </c>
    </row>
    <row collapsed="false" customFormat="false" customHeight="true" hidden="true" ht="12.75" outlineLevel="0" r="18720">
      <c r="A18720" s="749" t="s">
        <v>43881</v>
      </c>
      <c r="B18720" s="749" t="str">
        <f aca="false">C18720&amp;D18720&amp;E18720&amp;F18720&amp;G18720&amp;H18720</f>
        <v>PORTA TOALHA RETO,EM METAL CROMADO(50CM).FORNECIMENTO E COLOCACAO</v>
      </c>
      <c r="C18720" s="749" t="s">
        <v>43882</v>
      </c>
      <c r="D18720" s="749" t="s">
        <v>14980</v>
      </c>
      <c r="I18720" s="749" t="s">
        <v>30</v>
      </c>
      <c r="J18720" s="749" t="n">
        <v>62.16</v>
      </c>
    </row>
    <row collapsed="false" customFormat="false" customHeight="true" hidden="true" ht="12.75" outlineLevel="0" r="18721">
      <c r="A18721" s="749" t="s">
        <v>43883</v>
      </c>
      <c r="B18721" s="749" t="str">
        <f aca="false">C18721&amp;D18721&amp;E18721&amp;F18721&amp;G18721&amp;H18721</f>
        <v>PORTA TOALHA RETO,EM METAL CROMADO(50CM).FORNECIMENTO E COLOCACAO</v>
      </c>
      <c r="C18721" s="749" t="s">
        <v>43882</v>
      </c>
      <c r="D18721" s="749" t="s">
        <v>14980</v>
      </c>
      <c r="I18721" s="749" t="s">
        <v>30</v>
      </c>
      <c r="J18721" s="749" t="n">
        <v>59.21</v>
      </c>
    </row>
    <row collapsed="false" customFormat="false" customHeight="true" hidden="true" ht="12.75" outlineLevel="0" r="18722">
      <c r="A18722" s="749" t="s">
        <v>43884</v>
      </c>
      <c r="B18722" s="758" t="str">
        <f aca="false">C18722&amp;D18722&amp;E18722&amp;F18722&amp;G18722&amp;H18722</f>
        <v>CHUVEIRO ESTAMPADO,ARTICULADO,COM BRACO DE 1/2".FORNECIMENTO</v>
      </c>
      <c r="C18722" s="749" t="s">
        <v>43885</v>
      </c>
      <c r="I18722" s="749" t="s">
        <v>30</v>
      </c>
      <c r="J18722" s="749" t="n">
        <v>63.36</v>
      </c>
    </row>
    <row collapsed="false" customFormat="false" customHeight="true" hidden="true" ht="12.75" outlineLevel="0" r="18723">
      <c r="A18723" s="749" t="s">
        <v>43886</v>
      </c>
      <c r="B18723" s="758" t="str">
        <f aca="false">C18723&amp;D18723&amp;E18723&amp;F18723&amp;G18723&amp;H18723</f>
        <v>CHUVEIRO ESTAMPADO,ARTICULADO,COM BRACO DE 1/2".FORNECIMENTO</v>
      </c>
      <c r="C18723" s="749" t="s">
        <v>43885</v>
      </c>
      <c r="I18723" s="749" t="s">
        <v>30</v>
      </c>
      <c r="J18723" s="749" t="n">
        <v>63.36</v>
      </c>
    </row>
    <row collapsed="false" customFormat="false" customHeight="true" hidden="true" ht="12.75" outlineLevel="0" r="18724">
      <c r="A18724" s="749" t="s">
        <v>43887</v>
      </c>
      <c r="B18724" s="758" t="str">
        <f aca="false">C18724&amp;D18724&amp;E18724&amp;F18724&amp;G18724&amp;H18724</f>
        <v>CHUVEIRO ESTAMPADO,ARTICULADO,TIPO LUXO,COM BRACO DE 1/2".FORNECIMENTO</v>
      </c>
      <c r="C18724" s="749" t="s">
        <v>43888</v>
      </c>
      <c r="D18724" s="749" t="s">
        <v>25184</v>
      </c>
      <c r="I18724" s="749" t="s">
        <v>30</v>
      </c>
      <c r="J18724" s="749" t="n">
        <v>147.84</v>
      </c>
    </row>
    <row collapsed="false" customFormat="false" customHeight="true" hidden="true" ht="12.75" outlineLevel="0" r="18725">
      <c r="A18725" s="749" t="s">
        <v>43889</v>
      </c>
      <c r="B18725" s="758" t="str">
        <f aca="false">C18725&amp;D18725&amp;E18725&amp;F18725&amp;G18725&amp;H18725</f>
        <v>CHUVEIRO ESTAMPADO,ARTICULADO,TIPO LUXO,COM BRACO DE 1/2".FORNECIMENTO</v>
      </c>
      <c r="C18725" s="749" t="s">
        <v>43888</v>
      </c>
      <c r="D18725" s="749" t="s">
        <v>25184</v>
      </c>
      <c r="I18725" s="749" t="s">
        <v>30</v>
      </c>
      <c r="J18725" s="749" t="n">
        <v>147.84</v>
      </c>
    </row>
    <row collapsed="false" customFormat="false" customHeight="true" hidden="true" ht="12.75" outlineLevel="0" r="18726">
      <c r="A18726" s="749" t="s">
        <v>43890</v>
      </c>
      <c r="B18726" s="758" t="str">
        <f aca="false">C18726&amp;D18726&amp;E18726&amp;F18726&amp;G18726&amp;H18726</f>
        <v>BRACO CROMADO DE 1/2",PARA CHUVEIRO ELETRICO.FORNECIMENTO</v>
      </c>
      <c r="C18726" s="749" t="s">
        <v>43891</v>
      </c>
      <c r="I18726" s="749" t="s">
        <v>30</v>
      </c>
      <c r="J18726" s="749" t="n">
        <v>11.5</v>
      </c>
    </row>
    <row collapsed="false" customFormat="false" customHeight="true" hidden="true" ht="12.75" outlineLevel="0" r="18727">
      <c r="A18727" s="749" t="s">
        <v>43892</v>
      </c>
      <c r="B18727" s="758" t="str">
        <f aca="false">C18727&amp;D18727&amp;E18727&amp;F18727&amp;G18727&amp;H18727</f>
        <v>BRACO CROMADO DE 1/2",PARA CHUVEIRO ELETRICO.FORNECIMENTO</v>
      </c>
      <c r="C18727" s="749" t="s">
        <v>43891</v>
      </c>
      <c r="I18727" s="749" t="s">
        <v>30</v>
      </c>
      <c r="J18727" s="749" t="n">
        <v>11.5</v>
      </c>
    </row>
    <row collapsed="false" customFormat="false" customHeight="true" hidden="true" ht="12.75" outlineLevel="0" r="18728">
      <c r="A18728" s="749" t="s">
        <v>43893</v>
      </c>
      <c r="B18728" s="758" t="str">
        <f aca="false">C18728&amp;D18728&amp;E18728&amp;F18728&amp;G18728&amp;H18728</f>
        <v>CHUVEIRO PLASTICO,BRANCO,INCLUSIVE BRACO.FORNECIMENTO</v>
      </c>
      <c r="C18728" s="749" t="s">
        <v>43894</v>
      </c>
      <c r="I18728" s="749" t="s">
        <v>30</v>
      </c>
      <c r="J18728" s="749" t="n">
        <v>5.26</v>
      </c>
    </row>
    <row collapsed="false" customFormat="false" customHeight="true" hidden="true" ht="12.75" outlineLevel="0" r="18729">
      <c r="A18729" s="749" t="s">
        <v>43895</v>
      </c>
      <c r="B18729" s="758" t="str">
        <f aca="false">C18729&amp;D18729&amp;E18729&amp;F18729&amp;G18729&amp;H18729</f>
        <v>CHUVEIRO PLASTICO,BRANCO,INCLUSIVE BRACO.FORNECIMENTO</v>
      </c>
      <c r="C18729" s="749" t="s">
        <v>43894</v>
      </c>
      <c r="I18729" s="749" t="s">
        <v>30</v>
      </c>
      <c r="J18729" s="749" t="n">
        <v>5.26</v>
      </c>
    </row>
    <row collapsed="false" customFormat="false" customHeight="true" hidden="true" ht="12.75" outlineLevel="0" r="18730">
      <c r="A18730" s="749" t="s">
        <v>43896</v>
      </c>
      <c r="B18730" s="758" t="str">
        <f aca="false">C18730&amp;D18730&amp;E18730&amp;F18730&amp;G18730&amp;H18730</f>
        <v>CHUVEIRO ELETRICO,EM METAL CROMADO,DE 110/220V.FORNECIMENTO</v>
      </c>
      <c r="C18730" s="749" t="s">
        <v>43897</v>
      </c>
      <c r="I18730" s="749" t="s">
        <v>30</v>
      </c>
      <c r="J18730" s="749" t="n">
        <v>169.9</v>
      </c>
    </row>
    <row collapsed="false" customFormat="false" customHeight="true" hidden="true" ht="12.75" outlineLevel="0" r="18731">
      <c r="A18731" s="749" t="s">
        <v>43898</v>
      </c>
      <c r="B18731" s="758" t="str">
        <f aca="false">C18731&amp;D18731&amp;E18731&amp;F18731&amp;G18731&amp;H18731</f>
        <v>CHUVEIRO ELETRICO,EM METAL CROMADO,DE 110/220V.FORNECIMENTO</v>
      </c>
      <c r="C18731" s="749" t="s">
        <v>43897</v>
      </c>
      <c r="I18731" s="749" t="s">
        <v>30</v>
      </c>
      <c r="J18731" s="749" t="n">
        <v>169.9</v>
      </c>
    </row>
    <row collapsed="false" customFormat="false" customHeight="true" hidden="true" ht="12.75" outlineLevel="0" r="18732">
      <c r="A18732" s="749" t="s">
        <v>43899</v>
      </c>
      <c r="B18732" s="758" t="str">
        <f aca="false">C18732&amp;D18732&amp;E18732&amp;F18732&amp;G18732&amp;H18732</f>
        <v>CHUVEIRO ELETRICO,EM PLASTICO,DE 110/220V.FORNECIMENTO</v>
      </c>
      <c r="C18732" s="749" t="s">
        <v>43900</v>
      </c>
      <c r="I18732" s="749" t="s">
        <v>30</v>
      </c>
      <c r="J18732" s="749" t="n">
        <v>40.34</v>
      </c>
    </row>
    <row collapsed="false" customFormat="false" customHeight="true" hidden="true" ht="12.75" outlineLevel="0" r="18733">
      <c r="A18733" s="749" t="s">
        <v>43901</v>
      </c>
      <c r="B18733" s="758" t="str">
        <f aca="false">C18733&amp;D18733&amp;E18733&amp;F18733&amp;G18733&amp;H18733</f>
        <v>CHUVEIRO ELETRICO,EM PLASTICO,DE 110/220V.FORNECIMENTO</v>
      </c>
      <c r="C18733" s="749" t="s">
        <v>43900</v>
      </c>
      <c r="I18733" s="749" t="s">
        <v>30</v>
      </c>
      <c r="J18733" s="749" t="n">
        <v>40.34</v>
      </c>
    </row>
    <row collapsed="false" customFormat="false" customHeight="true" hidden="true" ht="12.75" outlineLevel="0" r="18734">
      <c r="A18734" s="749" t="s">
        <v>43902</v>
      </c>
      <c r="B18734" s="749" t="str">
        <f aca="false">C18734&amp;D18734&amp;E18734&amp;F18734&amp;G18734&amp;H18734</f>
        <v>DUCHINHA MANUAL,COM REGISTRO DE PRESSAO 1/2" CROMADO,RABICHO CROMADO,SUPORTE BRANCO,PISTOLA BRANCA,BUCHAS E PARAFUSOS PARA FIXACAO.FORNECIMENTO</v>
      </c>
      <c r="C18734" s="749" t="s">
        <v>43903</v>
      </c>
      <c r="D18734" s="749" t="s">
        <v>43904</v>
      </c>
      <c r="E18734" s="749" t="s">
        <v>43905</v>
      </c>
      <c r="I18734" s="749" t="s">
        <v>30</v>
      </c>
      <c r="J18734" s="749" t="n">
        <v>35.62</v>
      </c>
    </row>
    <row collapsed="false" customFormat="false" customHeight="true" hidden="true" ht="12.75" outlineLevel="0" r="18735">
      <c r="A18735" s="749" t="s">
        <v>43906</v>
      </c>
      <c r="B18735" s="749" t="str">
        <f aca="false">C18735&amp;D18735&amp;E18735&amp;F18735&amp;G18735&amp;H18735</f>
        <v>DUCHINHA MANUAL,COM REGISTRO DE PRESSAO 1/2" CROMADO,RABICHO CROMADO,SUPORTE BRANCO,PISTOLA BRANCA,BUCHAS E PARAFUSOS PARA FIXACAO.FORNECIMENTO</v>
      </c>
      <c r="C18735" s="749" t="s">
        <v>43903</v>
      </c>
      <c r="D18735" s="749" t="s">
        <v>43904</v>
      </c>
      <c r="E18735" s="749" t="s">
        <v>43905</v>
      </c>
      <c r="I18735" s="749" t="s">
        <v>30</v>
      </c>
      <c r="J18735" s="749" t="n">
        <v>35.62</v>
      </c>
    </row>
    <row collapsed="false" customFormat="false" customHeight="true" hidden="true" ht="25.5" outlineLevel="0" r="18736">
      <c r="A18736" s="749" t="s">
        <v>43907</v>
      </c>
      <c r="B18736" s="758" t="str">
        <f aca="false">C18736&amp;D18736&amp;E18736&amp;F18736&amp;G18736&amp;H18736</f>
        <v>CHUVEIRO ESTAMPADO,ARTICULADO,COM BRACO DE 1/2" E 1 REGISTRO DE PRESSAO 1416,DE 1/2",COM CANOPLA E VOLANTE EM METAL CROMADO.FORNECIMENTO</v>
      </c>
      <c r="C18736" s="749" t="s">
        <v>43908</v>
      </c>
      <c r="D18736" s="749" t="s">
        <v>43909</v>
      </c>
      <c r="E18736" s="749" t="s">
        <v>43910</v>
      </c>
      <c r="I18736" s="749" t="s">
        <v>30</v>
      </c>
      <c r="J18736" s="749" t="n">
        <v>86.64</v>
      </c>
    </row>
    <row collapsed="false" customFormat="false" customHeight="true" hidden="true" ht="25.5" outlineLevel="0" r="18737">
      <c r="A18737" s="749" t="s">
        <v>43911</v>
      </c>
      <c r="B18737" s="758" t="str">
        <f aca="false">C18737&amp;D18737&amp;E18737&amp;F18737&amp;G18737&amp;H18737</f>
        <v>CHUVEIRO ESTAMPADO,ARTICULADO,COM BRACO DE 1/2" E 1 REGISTRO DE PRESSAO 1416,DE 1/2",COM CANOPLA E VOLANTE EM METAL CROMADO.FORNECIMENTO</v>
      </c>
      <c r="C18737" s="749" t="s">
        <v>43908</v>
      </c>
      <c r="D18737" s="749" t="s">
        <v>43909</v>
      </c>
      <c r="E18737" s="749" t="s">
        <v>43910</v>
      </c>
      <c r="I18737" s="749" t="s">
        <v>30</v>
      </c>
      <c r="J18737" s="749" t="n">
        <v>86.64</v>
      </c>
    </row>
    <row collapsed="false" customFormat="false" customHeight="true" hidden="true" ht="25.5" outlineLevel="0" r="18738">
      <c r="A18738" s="749" t="s">
        <v>43912</v>
      </c>
      <c r="B18738" s="758" t="str">
        <f aca="false">C18738&amp;D18738&amp;E18738&amp;F18738&amp;G18738&amp;H18738</f>
        <v>CHUVEIRO DE LUXO,ARTICULADO,COM BRACO DE 1/2" E 2 REGISTROSDE PRESSAO 1416,DE 1/2",COM CANOPLA E VOLANTE EM METAL CROMADO.FORNECIMENTO</v>
      </c>
      <c r="C18738" s="749" t="s">
        <v>43913</v>
      </c>
      <c r="D18738" s="749" t="s">
        <v>43914</v>
      </c>
      <c r="E18738" s="749" t="s">
        <v>43915</v>
      </c>
      <c r="I18738" s="749" t="s">
        <v>30</v>
      </c>
      <c r="J18738" s="749" t="n">
        <v>194.4</v>
      </c>
    </row>
    <row collapsed="false" customFormat="false" customHeight="true" hidden="true" ht="25.5" outlineLevel="0" r="18739">
      <c r="A18739" s="749" t="s">
        <v>43916</v>
      </c>
      <c r="B18739" s="758" t="str">
        <f aca="false">C18739&amp;D18739&amp;E18739&amp;F18739&amp;G18739&amp;H18739</f>
        <v>CHUVEIRO DE LUXO,ARTICULADO,COM BRACO DE 1/2" E 2 REGISTROSDE PRESSAO 1416,DE 1/2",COM CANOPLA E VOLANTE EM METAL CROMADO.FORNECIMENTO</v>
      </c>
      <c r="C18739" s="749" t="s">
        <v>43913</v>
      </c>
      <c r="D18739" s="749" t="s">
        <v>43914</v>
      </c>
      <c r="E18739" s="749" t="s">
        <v>43915</v>
      </c>
      <c r="I18739" s="749" t="s">
        <v>30</v>
      </c>
      <c r="J18739" s="749" t="n">
        <v>194.4</v>
      </c>
    </row>
    <row collapsed="false" customFormat="false" customHeight="true" hidden="true" ht="25.5" outlineLevel="0" r="18740">
      <c r="A18740" s="749" t="s">
        <v>43917</v>
      </c>
      <c r="B18740" s="758" t="str">
        <f aca="false">C18740&amp;D18740&amp;E18740&amp;F18740&amp;G18740&amp;H18740</f>
        <v>CHUVEIRO DE PLASTICO,BRANCO,COM BRACO DE 1/2" E 1 REGISTRO DE PRESSAO 1416,DE 1/2",COM CANOPLA E VOLANTE EM METAL CROMADO.FORNECIMENTO</v>
      </c>
      <c r="C18740" s="749" t="s">
        <v>43918</v>
      </c>
      <c r="D18740" s="749" t="s">
        <v>43919</v>
      </c>
      <c r="E18740" s="749" t="s">
        <v>43920</v>
      </c>
      <c r="I18740" s="749" t="s">
        <v>30</v>
      </c>
      <c r="J18740" s="749" t="n">
        <v>28.54</v>
      </c>
    </row>
    <row collapsed="false" customFormat="false" customHeight="true" hidden="true" ht="25.5" outlineLevel="0" r="18741">
      <c r="A18741" s="749" t="s">
        <v>43921</v>
      </c>
      <c r="B18741" s="758" t="str">
        <f aca="false">C18741&amp;D18741&amp;E18741&amp;F18741&amp;G18741&amp;H18741</f>
        <v>CHUVEIRO DE PLASTICO,BRANCO,COM BRACO DE 1/2" E 1 REGISTRO DE PRESSAO 1416,DE 1/2",COM CANOPLA E VOLANTE EM METAL CROMADO.FORNECIMENTO</v>
      </c>
      <c r="C18741" s="749" t="s">
        <v>43918</v>
      </c>
      <c r="D18741" s="749" t="s">
        <v>43919</v>
      </c>
      <c r="E18741" s="749" t="s">
        <v>43920</v>
      </c>
      <c r="I18741" s="749" t="s">
        <v>30</v>
      </c>
      <c r="J18741" s="749" t="n">
        <v>28.54</v>
      </c>
    </row>
    <row collapsed="false" customFormat="false" customHeight="true" hidden="true" ht="25.5" outlineLevel="0" r="18742">
      <c r="A18742" s="749" t="s">
        <v>43922</v>
      </c>
      <c r="B18742" s="758" t="str">
        <f aca="false">C18742&amp;D18742&amp;E18742&amp;F18742&amp;G18742&amp;H18742</f>
        <v>CHUVEIRO ELETRICO,EM METAL CROMADO,EM 110/220V,COM BRACO CROMADO DE 1/2" E 1 REGISTRO DE PRESSAO 1416 DE 3/4",COM CANOPLA E VOLANTE EM METAL CROMADO.FORNECIMENTO</v>
      </c>
      <c r="C18742" s="749" t="s">
        <v>43923</v>
      </c>
      <c r="D18742" s="749" t="s">
        <v>43924</v>
      </c>
      <c r="E18742" s="749" t="s">
        <v>43925</v>
      </c>
      <c r="I18742" s="749" t="s">
        <v>30</v>
      </c>
      <c r="J18742" s="749" t="n">
        <v>206.61</v>
      </c>
    </row>
    <row collapsed="false" customFormat="false" customHeight="true" hidden="true" ht="25.5" outlineLevel="0" r="18743">
      <c r="A18743" s="749" t="s">
        <v>278</v>
      </c>
      <c r="B18743" s="758" t="str">
        <f aca="false">C18743&amp;D18743&amp;E18743&amp;F18743&amp;G18743&amp;H18743</f>
        <v>CHUVEIRO ELETRICO,EM METAL CROMADO,EM 110/220V,COM BRACO CROMADO DE 1/2" E 1 REGISTRO DE PRESSAO 1416 DE 3/4",COM CANOPLA E VOLANTE EM METAL CROMADO.FORNECIMENTO</v>
      </c>
      <c r="C18743" s="749" t="s">
        <v>43923</v>
      </c>
      <c r="D18743" s="749" t="s">
        <v>43924</v>
      </c>
      <c r="E18743" s="749" t="s">
        <v>43925</v>
      </c>
      <c r="I18743" s="749" t="s">
        <v>30</v>
      </c>
      <c r="J18743" s="749" t="n">
        <v>206.61</v>
      </c>
    </row>
    <row collapsed="false" customFormat="false" customHeight="true" hidden="true" ht="25.5" outlineLevel="0" r="18744">
      <c r="A18744" s="749" t="s">
        <v>43926</v>
      </c>
      <c r="B18744" s="758" t="str">
        <f aca="false">C18744&amp;D18744&amp;E18744&amp;F18744&amp;G18744&amp;H18744</f>
        <v>CHUVEIRO ELETRICO EM PLASTICO,EM 110/220V,COM BRACO CROMADODE 1/2" E 1 REGISTRO DE PRESSAO 1416 DE 3/4",COM CANOPLA E VOLANTE EM METAL CROMADO.FORNECIMENTO</v>
      </c>
      <c r="C18744" s="749" t="s">
        <v>43927</v>
      </c>
      <c r="D18744" s="749" t="s">
        <v>43928</v>
      </c>
      <c r="E18744" s="749" t="s">
        <v>43929</v>
      </c>
      <c r="I18744" s="749" t="s">
        <v>30</v>
      </c>
      <c r="J18744" s="749" t="n">
        <v>77.05</v>
      </c>
    </row>
    <row collapsed="false" customFormat="false" customHeight="true" hidden="true" ht="25.5" outlineLevel="0" r="18745">
      <c r="A18745" s="749" t="s">
        <v>43930</v>
      </c>
      <c r="B18745" s="758" t="str">
        <f aca="false">C18745&amp;D18745&amp;E18745&amp;F18745&amp;G18745&amp;H18745</f>
        <v>CHUVEIRO ELETRICO EM PLASTICO,EM 110/220V,COM BRACO CROMADODE 1/2" E 1 REGISTRO DE PRESSAO 1416 DE 3/4",COM CANOPLA E VOLANTE EM METAL CROMADO.FORNECIMENTO</v>
      </c>
      <c r="C18745" s="749" t="s">
        <v>43927</v>
      </c>
      <c r="D18745" s="749" t="s">
        <v>43928</v>
      </c>
      <c r="E18745" s="749" t="s">
        <v>43929</v>
      </c>
      <c r="I18745" s="749" t="s">
        <v>30</v>
      </c>
      <c r="J18745" s="749" t="n">
        <v>77.05</v>
      </c>
    </row>
    <row collapsed="false" customFormat="false" customHeight="true" hidden="true" ht="25.5" outlineLevel="0" r="18746">
      <c r="A18746" s="749" t="s">
        <v>43931</v>
      </c>
      <c r="B18746" s="758" t="str">
        <f aca="false">C18746&amp;D18746&amp;E18746&amp;F18746&amp;G18746&amp;H18746</f>
        <v>CHUVEIRO COM DESVIADOR E DUCHA MANUAL,CROMADO,PARA PESSOAS COM NECESSIDADES ESPECIFICAS.FORNECIMENTO</v>
      </c>
      <c r="C18746" s="749" t="s">
        <v>43932</v>
      </c>
      <c r="D18746" s="749" t="s">
        <v>43933</v>
      </c>
      <c r="I18746" s="749" t="s">
        <v>30</v>
      </c>
      <c r="J18746" s="749" t="n">
        <v>277.12</v>
      </c>
    </row>
    <row collapsed="false" customFormat="false" customHeight="true" hidden="true" ht="25.5" outlineLevel="0" r="18747">
      <c r="A18747" s="749" t="s">
        <v>276</v>
      </c>
      <c r="B18747" s="758" t="str">
        <f aca="false">C18747&amp;D18747&amp;E18747&amp;F18747&amp;G18747&amp;H18747</f>
        <v>CHUVEIRO COM DESVIADOR E DUCHA MANUAL,CROMADO,PARA PESSOAS COM NECESSIDADES ESPECIFICAS.FORNECIMENTO</v>
      </c>
      <c r="C18747" s="749" t="s">
        <v>43932</v>
      </c>
      <c r="D18747" s="749" t="s">
        <v>43933</v>
      </c>
      <c r="I18747" s="749" t="s">
        <v>30</v>
      </c>
      <c r="J18747" s="749" t="n">
        <v>277.12</v>
      </c>
    </row>
    <row collapsed="false" customFormat="false" customHeight="true" hidden="true" ht="12.75" outlineLevel="0" r="18748">
      <c r="A18748" s="749" t="s">
        <v>43934</v>
      </c>
      <c r="B18748" s="758" t="str">
        <f aca="false">C18748&amp;D18748&amp;E18748&amp;F18748&amp;G18748&amp;H18748</f>
        <v>TORNEIRA DE PLASTICO PARA LAVATORIO,DE 1/2".FORNECIMENTO</v>
      </c>
      <c r="C18748" s="749" t="s">
        <v>43935</v>
      </c>
      <c r="I18748" s="749" t="s">
        <v>30</v>
      </c>
      <c r="J18748" s="749" t="n">
        <v>8.5</v>
      </c>
    </row>
    <row collapsed="false" customFormat="false" customHeight="true" hidden="true" ht="12.75" outlineLevel="0" r="18749">
      <c r="A18749" s="749" t="s">
        <v>43936</v>
      </c>
      <c r="B18749" s="758" t="str">
        <f aca="false">C18749&amp;D18749&amp;E18749&amp;F18749&amp;G18749&amp;H18749</f>
        <v>TORNEIRA DE PLASTICO PARA LAVATORIO,DE 1/2".FORNECIMENTO</v>
      </c>
      <c r="C18749" s="749" t="s">
        <v>43935</v>
      </c>
      <c r="I18749" s="749" t="s">
        <v>30</v>
      </c>
      <c r="J18749" s="749" t="n">
        <v>8.5</v>
      </c>
    </row>
    <row collapsed="false" customFormat="false" customHeight="true" hidden="true" ht="12.75" outlineLevel="0" r="18750">
      <c r="A18750" s="749" t="s">
        <v>43937</v>
      </c>
      <c r="B18750" s="749" t="str">
        <f aca="false">C18750&amp;D18750&amp;E18750&amp;F18750&amp;G18750&amp;H18750</f>
        <v>TORNEIRA DE PLASTICO PARA PIA,DE 1/2".FORNECIMENTO</v>
      </c>
      <c r="C18750" s="749" t="s">
        <v>43938</v>
      </c>
      <c r="I18750" s="749" t="s">
        <v>30</v>
      </c>
      <c r="J18750" s="749" t="n">
        <v>4.5</v>
      </c>
    </row>
    <row collapsed="false" customFormat="false" customHeight="true" hidden="true" ht="12.75" outlineLevel="0" r="18751">
      <c r="A18751" s="749" t="s">
        <v>43939</v>
      </c>
      <c r="B18751" s="749" t="str">
        <f aca="false">C18751&amp;D18751&amp;E18751&amp;F18751&amp;G18751&amp;H18751</f>
        <v>TORNEIRA DE PLASTICO PARA PIA,DE 1/2".FORNECIMENTO</v>
      </c>
      <c r="C18751" s="749" t="s">
        <v>43938</v>
      </c>
      <c r="I18751" s="749" t="s">
        <v>30</v>
      </c>
      <c r="J18751" s="749" t="n">
        <v>4.5</v>
      </c>
    </row>
    <row collapsed="false" customFormat="false" customHeight="true" hidden="true" ht="12.75" outlineLevel="0" r="18752">
      <c r="A18752" s="749" t="s">
        <v>43940</v>
      </c>
      <c r="B18752" s="749" t="str">
        <f aca="false">C18752&amp;D18752&amp;E18752&amp;F18752&amp;G18752&amp;H18752</f>
        <v>TORNEIRA PARA PIA OU TANQUE,1158 DE 1/2"X18CM APROXIMADAMENTE,EM METAL CROMADO.FORNECIMENTO</v>
      </c>
      <c r="C18752" s="749" t="s">
        <v>43941</v>
      </c>
      <c r="D18752" s="749" t="s">
        <v>43942</v>
      </c>
      <c r="I18752" s="749" t="s">
        <v>30</v>
      </c>
      <c r="J18752" s="749" t="n">
        <v>28.17</v>
      </c>
    </row>
    <row collapsed="false" customFormat="false" customHeight="true" hidden="true" ht="12.75" outlineLevel="0" r="18753">
      <c r="A18753" s="749" t="s">
        <v>43943</v>
      </c>
      <c r="B18753" s="749" t="str">
        <f aca="false">C18753&amp;D18753&amp;E18753&amp;F18753&amp;G18753&amp;H18753</f>
        <v>TORNEIRA PARA PIA OU TANQUE,1158 DE 1/2"X18CM APROXIMADAMENTE,EM METAL CROMADO.FORNECIMENTO</v>
      </c>
      <c r="C18753" s="749" t="s">
        <v>43941</v>
      </c>
      <c r="D18753" s="749" t="s">
        <v>43942</v>
      </c>
      <c r="I18753" s="749" t="s">
        <v>30</v>
      </c>
      <c r="J18753" s="749" t="n">
        <v>28.17</v>
      </c>
    </row>
    <row collapsed="false" customFormat="false" customHeight="true" hidden="true" ht="12.75" outlineLevel="0" r="18754">
      <c r="A18754" s="749" t="s">
        <v>43944</v>
      </c>
      <c r="B18754" s="749" t="str">
        <f aca="false">C18754&amp;D18754&amp;E18754&amp;F18754&amp;G18754&amp;H18754</f>
        <v>TORNEIRA PARA PIA,COM AREJADOR,1157 DE 1/2"X21CM APROXIMADAMENTE,EM METAL CROMADO.FORNECIMENTO</v>
      </c>
      <c r="C18754" s="749" t="s">
        <v>43945</v>
      </c>
      <c r="D18754" s="749" t="s">
        <v>43946</v>
      </c>
      <c r="I18754" s="749" t="s">
        <v>30</v>
      </c>
      <c r="J18754" s="749" t="n">
        <v>99.45</v>
      </c>
    </row>
    <row collapsed="false" customFormat="false" customHeight="true" hidden="true" ht="12.75" outlineLevel="0" r="18755">
      <c r="A18755" s="749" t="s">
        <v>43947</v>
      </c>
      <c r="B18755" s="749" t="str">
        <f aca="false">C18755&amp;D18755&amp;E18755&amp;F18755&amp;G18755&amp;H18755</f>
        <v>TORNEIRA PARA PIA,COM AREJADOR,1157 DE 1/2"X21CM APROXIMADAMENTE,EM METAL CROMADO.FORNECIMENTO</v>
      </c>
      <c r="C18755" s="749" t="s">
        <v>43945</v>
      </c>
      <c r="D18755" s="749" t="s">
        <v>43946</v>
      </c>
      <c r="I18755" s="749" t="s">
        <v>30</v>
      </c>
      <c r="J18755" s="749" t="n">
        <v>99.45</v>
      </c>
    </row>
    <row collapsed="false" customFormat="false" customHeight="true" hidden="true" ht="12.75" outlineLevel="0" r="18756">
      <c r="A18756" s="749" t="s">
        <v>43948</v>
      </c>
      <c r="B18756" s="749" t="str">
        <f aca="false">C18756&amp;D18756&amp;E18756&amp;F18756&amp;G18756&amp;H18756</f>
        <v>TORNEIRA PARA PIA,COM AREJADOR,TUBO MOVEL,TIPO PAREDE,1168 DE 1/2"X22CM APROXIMADAMENTE,EM METAL CROMADO.FORNECIMENTO</v>
      </c>
      <c r="C18756" s="749" t="s">
        <v>43949</v>
      </c>
      <c r="D18756" s="749" t="s">
        <v>43950</v>
      </c>
      <c r="I18756" s="749" t="s">
        <v>30</v>
      </c>
      <c r="J18756" s="749" t="n">
        <v>59.28</v>
      </c>
    </row>
    <row collapsed="false" customFormat="false" customHeight="true" hidden="true" ht="12.75" outlineLevel="0" r="18757">
      <c r="A18757" s="749" t="s">
        <v>43951</v>
      </c>
      <c r="B18757" s="749" t="str">
        <f aca="false">C18757&amp;D18757&amp;E18757&amp;F18757&amp;G18757&amp;H18757</f>
        <v>TORNEIRA PARA PIA,COM AREJADOR,TUBO MOVEL,TIPO PAREDE,1168 DE 1/2"X22CM APROXIMADAMENTE,EM METAL CROMADO.FORNECIMENTO</v>
      </c>
      <c r="C18757" s="749" t="s">
        <v>43949</v>
      </c>
      <c r="D18757" s="749" t="s">
        <v>43950</v>
      </c>
      <c r="I18757" s="749" t="s">
        <v>30</v>
      </c>
      <c r="J18757" s="749" t="n">
        <v>59.28</v>
      </c>
    </row>
    <row collapsed="false" customFormat="false" customHeight="true" hidden="true" ht="12.75" outlineLevel="0" r="18758">
      <c r="A18758" s="749" t="s">
        <v>43952</v>
      </c>
      <c r="B18758" s="749" t="str">
        <f aca="false">C18758&amp;D18758&amp;E18758&amp;F18758&amp;G18758&amp;H18758</f>
        <v>TORNEIRA PARA PIA,COM AREJADOR,TUBO MOVEL,TIPO BANCA,1167 DE 1/2"X17CM APROXIMADAMENTE,EM METAL CROMADO.FORNECIMENTO</v>
      </c>
      <c r="C18758" s="749" t="s">
        <v>43953</v>
      </c>
      <c r="D18758" s="749" t="s">
        <v>43954</v>
      </c>
      <c r="I18758" s="749" t="s">
        <v>30</v>
      </c>
      <c r="J18758" s="749" t="n">
        <v>57.3</v>
      </c>
    </row>
    <row collapsed="false" customFormat="false" customHeight="true" hidden="true" ht="12.75" outlineLevel="0" r="18759">
      <c r="A18759" s="749" t="s">
        <v>43955</v>
      </c>
      <c r="B18759" s="749" t="str">
        <f aca="false">C18759&amp;D18759&amp;E18759&amp;F18759&amp;G18759&amp;H18759</f>
        <v>TORNEIRA PARA PIA,COM AREJADOR,TUBO MOVEL,TIPO BANCA,1167 DE 1/2"X17CM APROXIMADAMENTE,EM METAL CROMADO.FORNECIMENTO</v>
      </c>
      <c r="C18759" s="749" t="s">
        <v>43953</v>
      </c>
      <c r="D18759" s="749" t="s">
        <v>43954</v>
      </c>
      <c r="I18759" s="749" t="s">
        <v>30</v>
      </c>
      <c r="J18759" s="749" t="n">
        <v>57.3</v>
      </c>
    </row>
    <row collapsed="false" customFormat="false" customHeight="true" hidden="true" ht="12.75" outlineLevel="0" r="18760">
      <c r="A18760" s="749" t="s">
        <v>43956</v>
      </c>
      <c r="B18760" s="749" t="str">
        <f aca="false">C18760&amp;D18760&amp;E18760&amp;F18760&amp;G18760&amp;H18760</f>
        <v>TORNEIRA HOSPITALAR,ACIONADA POR ALAVANCA,TIPO PAREDE,DE 1/2"X28CM APROXIMADAMENTE,EM METAL CROMADO.FORNECIMENTO</v>
      </c>
      <c r="C18760" s="749" t="s">
        <v>43957</v>
      </c>
      <c r="D18760" s="749" t="s">
        <v>43958</v>
      </c>
      <c r="I18760" s="749" t="s">
        <v>30</v>
      </c>
      <c r="J18760" s="749" t="n">
        <v>134.55</v>
      </c>
    </row>
    <row collapsed="false" customFormat="false" customHeight="true" hidden="true" ht="12.75" outlineLevel="0" r="18761">
      <c r="A18761" s="749" t="s">
        <v>43959</v>
      </c>
      <c r="B18761" s="749" t="str">
        <f aca="false">C18761&amp;D18761&amp;E18761&amp;F18761&amp;G18761&amp;H18761</f>
        <v>TORNEIRA HOSPITALAR,ACIONADA POR ALAVANCA,TIPO PAREDE,DE 1/2"X28CM APROXIMADAMENTE,EM METAL CROMADO.FORNECIMENTO</v>
      </c>
      <c r="C18761" s="749" t="s">
        <v>43957</v>
      </c>
      <c r="D18761" s="749" t="s">
        <v>43958</v>
      </c>
      <c r="I18761" s="749" t="s">
        <v>30</v>
      </c>
      <c r="J18761" s="749" t="n">
        <v>134.55</v>
      </c>
    </row>
    <row collapsed="false" customFormat="false" customHeight="true" hidden="true" ht="12.75" outlineLevel="0" r="18762">
      <c r="A18762" s="749" t="s">
        <v>43960</v>
      </c>
      <c r="B18762" s="749" t="str">
        <f aca="false">C18762&amp;D18762&amp;E18762&amp;F18762&amp;G18762&amp;H18762</f>
        <v>TORNEIRA PARA COZINHA,COM MISTURADOR,TIPO PAREDE,1258 DE 1/2"X25CM APROXIMADAMENTE,EM METAL CROMADO.FORNECIMENTO</v>
      </c>
      <c r="C18762" s="749" t="s">
        <v>43961</v>
      </c>
      <c r="D18762" s="749" t="s">
        <v>43962</v>
      </c>
      <c r="I18762" s="749" t="s">
        <v>30</v>
      </c>
      <c r="J18762" s="749" t="n">
        <v>180.15</v>
      </c>
    </row>
    <row collapsed="false" customFormat="false" customHeight="true" hidden="true" ht="12.75" outlineLevel="0" r="18763">
      <c r="A18763" s="749" t="s">
        <v>43963</v>
      </c>
      <c r="B18763" s="749" t="str">
        <f aca="false">C18763&amp;D18763&amp;E18763&amp;F18763&amp;G18763&amp;H18763</f>
        <v>TORNEIRA PARA COZINHA,COM MISTURADOR,TIPO PAREDE,1258 DE 1/2"X25CM APROXIMADAMENTE,EM METAL CROMADO.FORNECIMENTO</v>
      </c>
      <c r="C18763" s="749" t="s">
        <v>43961</v>
      </c>
      <c r="D18763" s="749" t="s">
        <v>43962</v>
      </c>
      <c r="I18763" s="749" t="s">
        <v>30</v>
      </c>
      <c r="J18763" s="749" t="n">
        <v>180.15</v>
      </c>
    </row>
    <row collapsed="false" customFormat="false" customHeight="true" hidden="true" ht="12.75" outlineLevel="0" r="18764">
      <c r="A18764" s="749" t="s">
        <v>43964</v>
      </c>
      <c r="B18764" s="749" t="str">
        <f aca="false">C18764&amp;D18764&amp;E18764&amp;F18764&amp;G18764&amp;H18764</f>
        <v>TORNEIRA PARA PIA,COM MISTURADOR,AREJADOR,TUBO MOVEL,TIPO BANCA,1256 DE 1/2"X17CM APROXIMADAMENTE,EM METAL CROMADO.FORNECIMENTO</v>
      </c>
      <c r="C18764" s="749" t="s">
        <v>43965</v>
      </c>
      <c r="D18764" s="749" t="s">
        <v>43966</v>
      </c>
      <c r="E18764" s="749" t="s">
        <v>26665</v>
      </c>
      <c r="I18764" s="749" t="s">
        <v>30</v>
      </c>
      <c r="J18764" s="749" t="n">
        <v>130.34</v>
      </c>
    </row>
    <row collapsed="false" customFormat="false" customHeight="true" hidden="true" ht="12.75" outlineLevel="0" r="18765">
      <c r="A18765" s="749" t="s">
        <v>43967</v>
      </c>
      <c r="B18765" s="749" t="str">
        <f aca="false">C18765&amp;D18765&amp;E18765&amp;F18765&amp;G18765&amp;H18765</f>
        <v>TORNEIRA PARA PIA,COM MISTURADOR,AREJADOR,TUBO MOVEL,TIPO BANCA,1256 DE 1/2"X17CM APROXIMADAMENTE,EM METAL CROMADO.FORNECIMENTO</v>
      </c>
      <c r="C18765" s="749" t="s">
        <v>43965</v>
      </c>
      <c r="D18765" s="749" t="s">
        <v>43966</v>
      </c>
      <c r="E18765" s="749" t="s">
        <v>26665</v>
      </c>
      <c r="I18765" s="749" t="s">
        <v>30</v>
      </c>
      <c r="J18765" s="749" t="n">
        <v>130.34</v>
      </c>
    </row>
    <row collapsed="false" customFormat="false" customHeight="true" hidden="true" ht="12.75" outlineLevel="0" r="18766">
      <c r="A18766" s="749" t="s">
        <v>43968</v>
      </c>
      <c r="B18766" s="758" t="str">
        <f aca="false">C18766&amp;D18766&amp;E18766&amp;F18766&amp;G18766&amp;H18766</f>
        <v>TORNEIRA PARA LAVATORIO,1193 DE 1/2"X9CM APROXIMADAMENTE,METAL CROMADO.FORNECIMENTO</v>
      </c>
      <c r="C18766" s="749" t="s">
        <v>43969</v>
      </c>
      <c r="D18766" s="749" t="s">
        <v>43970</v>
      </c>
      <c r="I18766" s="749" t="s">
        <v>30</v>
      </c>
      <c r="J18766" s="749" t="n">
        <v>24.24</v>
      </c>
    </row>
    <row collapsed="false" customFormat="false" customHeight="true" hidden="true" ht="12.75" outlineLevel="0" r="18767">
      <c r="A18767" s="749" t="s">
        <v>43971</v>
      </c>
      <c r="B18767" s="758" t="str">
        <f aca="false">C18767&amp;D18767&amp;E18767&amp;F18767&amp;G18767&amp;H18767</f>
        <v>TORNEIRA PARA LAVATORIO,1193 DE 1/2"X9CM APROXIMADAMENTE,METAL CROMADO.FORNECIMENTO</v>
      </c>
      <c r="C18767" s="749" t="s">
        <v>43969</v>
      </c>
      <c r="D18767" s="749" t="s">
        <v>43970</v>
      </c>
      <c r="I18767" s="749" t="s">
        <v>30</v>
      </c>
      <c r="J18767" s="749" t="n">
        <v>24.24</v>
      </c>
    </row>
    <row collapsed="false" customFormat="false" customHeight="true" hidden="true" ht="12.75" outlineLevel="0" r="18768">
      <c r="A18768" s="749" t="s">
        <v>43972</v>
      </c>
      <c r="B18768" s="749" t="str">
        <f aca="false">C18768&amp;D18768&amp;E18768&amp;F18768&amp;G18768&amp;H18768</f>
        <v>TORNEIRA PARA JARDIM,DE 3/4"X10CM APROXIMADAMENTE,EM METAL CROMADO.FORNECIMENTO</v>
      </c>
      <c r="C18768" s="749" t="s">
        <v>43973</v>
      </c>
      <c r="D18768" s="749" t="s">
        <v>43974</v>
      </c>
      <c r="I18768" s="749" t="s">
        <v>30</v>
      </c>
      <c r="J18768" s="749" t="n">
        <v>21.41</v>
      </c>
    </row>
    <row collapsed="false" customFormat="false" customHeight="true" hidden="true" ht="12.75" outlineLevel="0" r="18769">
      <c r="A18769" s="749" t="s">
        <v>43975</v>
      </c>
      <c r="B18769" s="749" t="str">
        <f aca="false">C18769&amp;D18769&amp;E18769&amp;F18769&amp;G18769&amp;H18769</f>
        <v>TORNEIRA PARA JARDIM,DE 3/4"X10CM APROXIMADAMENTE,EM METAL CROMADO.FORNECIMENTO</v>
      </c>
      <c r="C18769" s="749" t="s">
        <v>43973</v>
      </c>
      <c r="D18769" s="749" t="s">
        <v>43974</v>
      </c>
      <c r="I18769" s="749" t="s">
        <v>30</v>
      </c>
      <c r="J18769" s="749" t="n">
        <v>21.41</v>
      </c>
    </row>
    <row collapsed="false" customFormat="false" customHeight="true" hidden="true" ht="12.75" outlineLevel="0" r="18770">
      <c r="A18770" s="749" t="s">
        <v>43976</v>
      </c>
      <c r="B18770" s="749" t="str">
        <f aca="false">C18770&amp;D18770&amp;E18770&amp;F18770&amp;G18770&amp;H18770</f>
        <v>TORNEIRA PARA JARDIM,DE 1/2"X10CM APROXIMADAMENTE,EM METAL CROMADO.FORNECIMENTO</v>
      </c>
      <c r="C18770" s="749" t="s">
        <v>43977</v>
      </c>
      <c r="D18770" s="749" t="s">
        <v>43974</v>
      </c>
      <c r="I18770" s="749" t="s">
        <v>30</v>
      </c>
      <c r="J18770" s="749" t="n">
        <v>18.16</v>
      </c>
    </row>
    <row collapsed="false" customFormat="false" customHeight="true" hidden="true" ht="12.75" outlineLevel="0" r="18771">
      <c r="A18771" s="749" t="s">
        <v>43978</v>
      </c>
      <c r="B18771" s="749" t="str">
        <f aca="false">C18771&amp;D18771&amp;E18771&amp;F18771&amp;G18771&amp;H18771</f>
        <v>TORNEIRA PARA JARDIM,DE 1/2"X10CM APROXIMADAMENTE,EM METAL CROMADO.FORNECIMENTO</v>
      </c>
      <c r="C18771" s="749" t="s">
        <v>43977</v>
      </c>
      <c r="D18771" s="749" t="s">
        <v>43974</v>
      </c>
      <c r="I18771" s="749" t="s">
        <v>30</v>
      </c>
      <c r="J18771" s="749" t="n">
        <v>18.16</v>
      </c>
    </row>
    <row collapsed="false" customFormat="false" customHeight="true" hidden="true" ht="25.5" outlineLevel="0" r="18772">
      <c r="A18772" s="749" t="s">
        <v>43979</v>
      </c>
      <c r="B18772" s="758" t="str">
        <f aca="false">C18772&amp;D18772&amp;E18772&amp;F18772&amp;G18772&amp;H18772</f>
        <v>APARELHO MISTURADOR TIPO PAREDE EM METAL CROMADO,PARA LAVATORIO,COM AREJADOR E VALVULA DE ESCOAMENTO.FORNECIMENTO</v>
      </c>
      <c r="C18772" s="749" t="s">
        <v>43980</v>
      </c>
      <c r="D18772" s="749" t="s">
        <v>43981</v>
      </c>
      <c r="I18772" s="749" t="s">
        <v>30</v>
      </c>
      <c r="J18772" s="749" t="n">
        <v>504.45</v>
      </c>
    </row>
    <row collapsed="false" customFormat="false" customHeight="true" hidden="true" ht="25.5" outlineLevel="0" r="18773">
      <c r="A18773" s="749" t="s">
        <v>43982</v>
      </c>
      <c r="B18773" s="758" t="str">
        <f aca="false">C18773&amp;D18773&amp;E18773&amp;F18773&amp;G18773&amp;H18773</f>
        <v>APARELHO MISTURADOR TIPO PAREDE EM METAL CROMADO,PARA LAVATORIO,COM AREJADOR E VALVULA DE ESCOAMENTO.FORNECIMENTO</v>
      </c>
      <c r="C18773" s="749" t="s">
        <v>43980</v>
      </c>
      <c r="D18773" s="749" t="s">
        <v>43981</v>
      </c>
      <c r="I18773" s="749" t="s">
        <v>30</v>
      </c>
      <c r="J18773" s="749" t="n">
        <v>504.45</v>
      </c>
    </row>
    <row collapsed="false" customFormat="false" customHeight="true" hidden="true" ht="12.75" outlineLevel="0" r="18774">
      <c r="A18774" s="749" t="s">
        <v>43983</v>
      </c>
      <c r="B18774" s="749" t="str">
        <f aca="false">C18774&amp;D18774&amp;E18774&amp;F18774&amp;G18774&amp;H18774</f>
        <v>TORNEIRA PARA FILTRO,1147 DE 1/2"X13CM APROXIMADAMENTE,EM METAL CROMADO.FORNECIMENTO</v>
      </c>
      <c r="C18774" s="749" t="s">
        <v>43984</v>
      </c>
      <c r="D18774" s="749" t="s">
        <v>43985</v>
      </c>
      <c r="I18774" s="749" t="s">
        <v>30</v>
      </c>
      <c r="J18774" s="749" t="n">
        <v>31.95</v>
      </c>
    </row>
    <row collapsed="false" customFormat="false" customHeight="true" hidden="true" ht="12.75" outlineLevel="0" r="18775">
      <c r="A18775" s="749" t="s">
        <v>43986</v>
      </c>
      <c r="B18775" s="749" t="str">
        <f aca="false">C18775&amp;D18775&amp;E18775&amp;F18775&amp;G18775&amp;H18775</f>
        <v>TORNEIRA PARA FILTRO,1147 DE 1/2"X13CM APROXIMADAMENTE,EM METAL CROMADO.FORNECIMENTO</v>
      </c>
      <c r="C18775" s="749" t="s">
        <v>43984</v>
      </c>
      <c r="D18775" s="749" t="s">
        <v>43985</v>
      </c>
      <c r="I18775" s="749" t="s">
        <v>30</v>
      </c>
      <c r="J18775" s="749" t="n">
        <v>31.95</v>
      </c>
    </row>
    <row collapsed="false" customFormat="false" customHeight="true" hidden="true" ht="25.5" outlineLevel="0" r="18776">
      <c r="A18776" s="749" t="s">
        <v>43987</v>
      </c>
      <c r="B18776" s="758" t="str">
        <f aca="false">C18776&amp;D18776&amp;E18776&amp;F18776&amp;G18776&amp;H18776</f>
        <v>TORNEIRA DE FECHAMENTO AUTOMATICO,PARA LAVATORIO,DE PAREDE,ANTI-VANDALISMO,DE 85MM,ACABAMENTO CROMADO.FORNECIMENTO</v>
      </c>
      <c r="C18776" s="749" t="s">
        <v>43988</v>
      </c>
      <c r="D18776" s="749" t="s">
        <v>43989</v>
      </c>
      <c r="I18776" s="749" t="s">
        <v>30</v>
      </c>
      <c r="J18776" s="749" t="n">
        <v>193.54</v>
      </c>
    </row>
    <row collapsed="false" customFormat="false" customHeight="true" hidden="true" ht="25.5" outlineLevel="0" r="18777">
      <c r="A18777" s="749" t="s">
        <v>43990</v>
      </c>
      <c r="B18777" s="758" t="str">
        <f aca="false">C18777&amp;D18777&amp;E18777&amp;F18777&amp;G18777&amp;H18777</f>
        <v>TORNEIRA DE FECHAMENTO AUTOMATICO,PARA LAVATORIO,DE PAREDE,ANTI-VANDALISMO,DE 85MM,ACABAMENTO CROMADO.FORNECIMENTO</v>
      </c>
      <c r="C18777" s="749" t="s">
        <v>43988</v>
      </c>
      <c r="D18777" s="749" t="s">
        <v>43989</v>
      </c>
      <c r="I18777" s="749" t="s">
        <v>30</v>
      </c>
      <c r="J18777" s="749" t="n">
        <v>193.54</v>
      </c>
    </row>
    <row collapsed="false" customFormat="false" customHeight="true" hidden="true" ht="25.5" outlineLevel="0" r="18778">
      <c r="A18778" s="749" t="s">
        <v>43991</v>
      </c>
      <c r="B18778" s="758" t="str">
        <f aca="false">C18778&amp;D18778&amp;E18778&amp;F18778&amp;G18778&amp;H18778</f>
        <v>TORNEIRA DE FECHAMENTO AUTOMATICO,PARA LAVATORIO,DE PAREDE,ANTI-VANDALISMO,DE 135MM,ACABAMENTO CROMADO.FORNECIMENTO</v>
      </c>
      <c r="C18778" s="749" t="s">
        <v>43988</v>
      </c>
      <c r="D18778" s="749" t="s">
        <v>43992</v>
      </c>
      <c r="I18778" s="749" t="s">
        <v>30</v>
      </c>
      <c r="J18778" s="749" t="n">
        <v>299</v>
      </c>
    </row>
    <row collapsed="false" customFormat="false" customHeight="true" hidden="true" ht="25.5" outlineLevel="0" r="18779">
      <c r="A18779" s="749" t="s">
        <v>43993</v>
      </c>
      <c r="B18779" s="758" t="str">
        <f aca="false">C18779&amp;D18779&amp;E18779&amp;F18779&amp;G18779&amp;H18779</f>
        <v>TORNEIRA DE FECHAMENTO AUTOMATICO,PARA LAVATORIO,DE PAREDE,ANTI-VANDALISMO,DE 135MM,ACABAMENTO CROMADO.FORNECIMENTO</v>
      </c>
      <c r="C18779" s="749" t="s">
        <v>43988</v>
      </c>
      <c r="D18779" s="749" t="s">
        <v>43992</v>
      </c>
      <c r="I18779" s="749" t="s">
        <v>30</v>
      </c>
      <c r="J18779" s="749" t="n">
        <v>299</v>
      </c>
    </row>
    <row collapsed="false" customFormat="false" customHeight="true" hidden="true" ht="12.75" outlineLevel="0" r="18780">
      <c r="A18780" s="749" t="s">
        <v>43994</v>
      </c>
      <c r="B18780" s="749" t="str">
        <f aca="false">C18780&amp;D18780&amp;E18780&amp;F18780&amp;G18780&amp;H18780</f>
        <v>TORNEIRA COM ACIONAMENTO HIDROMECANICO,COM LEVE PRESSAO MANUAL.FORNECIMENTO</v>
      </c>
      <c r="C18780" s="749" t="s">
        <v>43995</v>
      </c>
      <c r="D18780" s="749" t="s">
        <v>43996</v>
      </c>
      <c r="I18780" s="749" t="s">
        <v>30</v>
      </c>
      <c r="J18780" s="749" t="n">
        <v>96.6</v>
      </c>
    </row>
    <row collapsed="false" customFormat="false" customHeight="true" hidden="true" ht="12.75" outlineLevel="0" r="18781">
      <c r="A18781" s="749" t="s">
        <v>43997</v>
      </c>
      <c r="B18781" s="749" t="str">
        <f aca="false">C18781&amp;D18781&amp;E18781&amp;F18781&amp;G18781&amp;H18781</f>
        <v>TORNEIRA COM ACIONAMENTO HIDROMECANICO,COM LEVE PRESSAO MANUAL.FORNECIMENTO</v>
      </c>
      <c r="C18781" s="749" t="s">
        <v>43995</v>
      </c>
      <c r="D18781" s="749" t="s">
        <v>43996</v>
      </c>
      <c r="I18781" s="749" t="s">
        <v>30</v>
      </c>
      <c r="J18781" s="749" t="n">
        <v>96.6</v>
      </c>
    </row>
    <row collapsed="false" customFormat="false" customHeight="true" hidden="true" ht="12.75" outlineLevel="0" r="18782">
      <c r="A18782" s="749" t="s">
        <v>43998</v>
      </c>
      <c r="B18782" s="749" t="str">
        <f aca="false">C18782&amp;D18782&amp;E18782&amp;F18782&amp;G18782&amp;H18782</f>
        <v>TORNEIRA ELETRICA DE PVC,110/220V.FORNECIMENTO</v>
      </c>
      <c r="C18782" s="749" t="s">
        <v>43999</v>
      </c>
      <c r="I18782" s="749" t="s">
        <v>30</v>
      </c>
      <c r="J18782" s="749" t="n">
        <v>89.68</v>
      </c>
    </row>
    <row collapsed="false" customFormat="false" customHeight="true" hidden="true" ht="12.75" outlineLevel="0" r="18783">
      <c r="A18783" s="749" t="s">
        <v>44000</v>
      </c>
      <c r="B18783" s="749" t="str">
        <f aca="false">C18783&amp;D18783&amp;E18783&amp;F18783&amp;G18783&amp;H18783</f>
        <v>TORNEIRA ELETRICA DE PVC,110/220V.FORNECIMENTO</v>
      </c>
      <c r="C18783" s="749" t="s">
        <v>43999</v>
      </c>
      <c r="I18783" s="749" t="s">
        <v>30</v>
      </c>
      <c r="J18783" s="749" t="n">
        <v>89.68</v>
      </c>
    </row>
    <row collapsed="false" customFormat="false" customHeight="true" hidden="true" ht="12.75" outlineLevel="0" r="18784">
      <c r="A18784" s="749" t="s">
        <v>44001</v>
      </c>
      <c r="B18784" s="749" t="str">
        <f aca="false">C18784&amp;D18784&amp;E18784&amp;F18784&amp;G18784&amp;H18784</f>
        <v>TORNEIRA FOTOELETRICA.FORNECIMENTO</v>
      </c>
      <c r="C18784" s="749" t="s">
        <v>44002</v>
      </c>
      <c r="I18784" s="749" t="s">
        <v>30</v>
      </c>
      <c r="J18784" s="749" t="n">
        <v>372.65</v>
      </c>
    </row>
    <row collapsed="false" customFormat="false" customHeight="true" hidden="true" ht="12.75" outlineLevel="0" r="18785">
      <c r="A18785" s="749" t="s">
        <v>44003</v>
      </c>
      <c r="B18785" s="749" t="str">
        <f aca="false">C18785&amp;D18785&amp;E18785&amp;F18785&amp;G18785&amp;H18785</f>
        <v>TORNEIRA FOTOELETRICA.FORNECIMENTO</v>
      </c>
      <c r="C18785" s="749" t="s">
        <v>44002</v>
      </c>
      <c r="I18785" s="749" t="s">
        <v>30</v>
      </c>
      <c r="J18785" s="749" t="n">
        <v>372.65</v>
      </c>
    </row>
    <row collapsed="false" customFormat="false" customHeight="true" hidden="true" ht="25.5" outlineLevel="0" r="18786">
      <c r="A18786" s="749" t="s">
        <v>44004</v>
      </c>
      <c r="B18786" s="758" t="str">
        <f aca="false">C18786&amp;D18786&amp;E18786&amp;F18786&amp;G18786&amp;H18786</f>
        <v>TORNEIRA PARA LAVATORIO DE MESA COM ALAVANCA,ACIONAMENTO COM LEVE PRESSAO,PARA PESSOAS COM NECESSIDADES ESPECIFICAS.FORNECIMENTO</v>
      </c>
      <c r="C18786" s="749" t="s">
        <v>44005</v>
      </c>
      <c r="D18786" s="749" t="s">
        <v>44006</v>
      </c>
      <c r="E18786" s="749" t="s">
        <v>34795</v>
      </c>
      <c r="I18786" s="749" t="s">
        <v>30</v>
      </c>
      <c r="J18786" s="749" t="n">
        <v>367.4</v>
      </c>
    </row>
    <row collapsed="false" customFormat="false" customHeight="true" hidden="true" ht="25.5" outlineLevel="0" r="18787">
      <c r="A18787" s="749" t="s">
        <v>44007</v>
      </c>
      <c r="B18787" s="758" t="str">
        <f aca="false">C18787&amp;D18787&amp;E18787&amp;F18787&amp;G18787&amp;H18787</f>
        <v>TORNEIRA PARA LAVATORIO DE MESA COM ALAVANCA,ACIONAMENTO COM LEVE PRESSAO,PARA PESSOAS COM NECESSIDADES ESPECIFICAS.FORNECIMENTO</v>
      </c>
      <c r="C18787" s="749" t="s">
        <v>44005</v>
      </c>
      <c r="D18787" s="749" t="s">
        <v>44006</v>
      </c>
      <c r="E18787" s="749" t="s">
        <v>34795</v>
      </c>
      <c r="I18787" s="749" t="s">
        <v>30</v>
      </c>
      <c r="J18787" s="749" t="n">
        <v>367.4</v>
      </c>
    </row>
    <row collapsed="false" customFormat="false" customHeight="true" hidden="true" ht="12.75" outlineLevel="0" r="18788">
      <c r="A18788" s="749" t="s">
        <v>44008</v>
      </c>
      <c r="B18788" s="749" t="str">
        <f aca="false">C18788&amp;D18788&amp;E18788&amp;F18788&amp;G18788&amp;H18788</f>
        <v>TORNEIRA DE BOIA EM PLASTICO,PARA CAIXA D'AGUA,DE 1/2".FORNECIMENTO E COLOCACAO</v>
      </c>
      <c r="C18788" s="749" t="s">
        <v>44009</v>
      </c>
      <c r="D18788" s="749" t="s">
        <v>20423</v>
      </c>
      <c r="I18788" s="749" t="s">
        <v>30</v>
      </c>
      <c r="J18788" s="749" t="n">
        <v>16.1</v>
      </c>
    </row>
    <row collapsed="false" customFormat="false" customHeight="true" hidden="true" ht="12.75" outlineLevel="0" r="18789">
      <c r="A18789" s="749" t="s">
        <v>44010</v>
      </c>
      <c r="B18789" s="749" t="str">
        <f aca="false">C18789&amp;D18789&amp;E18789&amp;F18789&amp;G18789&amp;H18789</f>
        <v>TORNEIRA DE BOIA EM PLASTICO,PARA CAIXA D'AGUA,DE 1/2".FORNECIMENTO E COLOCACAO</v>
      </c>
      <c r="C18789" s="749" t="s">
        <v>44009</v>
      </c>
      <c r="D18789" s="749" t="s">
        <v>20423</v>
      </c>
      <c r="I18789" s="749" t="s">
        <v>30</v>
      </c>
      <c r="J18789" s="749" t="n">
        <v>14.68</v>
      </c>
    </row>
    <row collapsed="false" customFormat="false" customHeight="true" hidden="true" ht="12.75" outlineLevel="0" r="18790">
      <c r="A18790" s="749" t="s">
        <v>44011</v>
      </c>
      <c r="B18790" s="749" t="str">
        <f aca="false">C18790&amp;D18790&amp;E18790&amp;F18790&amp;G18790&amp;H18790</f>
        <v>TORNEIRA DE BOIA EM PLASTICO,PARA CAIXA D'AGUA,DE 3/4".FORNECIMENTO E COLOCACAO</v>
      </c>
      <c r="C18790" s="749" t="s">
        <v>44012</v>
      </c>
      <c r="D18790" s="749" t="s">
        <v>20423</v>
      </c>
      <c r="I18790" s="749" t="s">
        <v>30</v>
      </c>
      <c r="J18790" s="749" t="n">
        <v>18.68</v>
      </c>
    </row>
    <row collapsed="false" customFormat="false" customHeight="true" hidden="true" ht="12.75" outlineLevel="0" r="18791">
      <c r="A18791" s="749" t="s">
        <v>44013</v>
      </c>
      <c r="B18791" s="749" t="str">
        <f aca="false">C18791&amp;D18791&amp;E18791&amp;F18791&amp;G18791&amp;H18791</f>
        <v>TORNEIRA DE BOIA EM PLASTICO,PARA CAIXA D'AGUA,DE 3/4".FORNECIMENTO E COLOCACAO</v>
      </c>
      <c r="C18791" s="749" t="s">
        <v>44012</v>
      </c>
      <c r="D18791" s="749" t="s">
        <v>20423</v>
      </c>
      <c r="I18791" s="749" t="s">
        <v>30</v>
      </c>
      <c r="J18791" s="749" t="n">
        <v>17.26</v>
      </c>
    </row>
    <row collapsed="false" customFormat="false" customHeight="true" hidden="true" ht="12.75" outlineLevel="0" r="18792">
      <c r="A18792" s="749" t="s">
        <v>44014</v>
      </c>
      <c r="B18792" s="749" t="str">
        <f aca="false">C18792&amp;D18792&amp;E18792&amp;F18792&amp;G18792&amp;H18792</f>
        <v>TORNEIRA DE BOIA,EM BRONZE,DE PRESSAO,DE 3/4".FORNECIMENTO E COLOCACAO</v>
      </c>
      <c r="C18792" s="749" t="s">
        <v>44015</v>
      </c>
      <c r="D18792" s="749" t="s">
        <v>24869</v>
      </c>
      <c r="I18792" s="749" t="s">
        <v>30</v>
      </c>
      <c r="J18792" s="749" t="n">
        <v>39.43</v>
      </c>
    </row>
    <row collapsed="false" customFormat="false" customHeight="true" hidden="true" ht="12.75" outlineLevel="0" r="18793">
      <c r="A18793" s="749" t="s">
        <v>44016</v>
      </c>
      <c r="B18793" s="749" t="str">
        <f aca="false">C18793&amp;D18793&amp;E18793&amp;F18793&amp;G18793&amp;H18793</f>
        <v>TORNEIRA DE BOIA,EM BRONZE,DE PRESSAO,DE 3/4".FORNECIMENTO E COLOCACAO</v>
      </c>
      <c r="C18793" s="749" t="s">
        <v>44015</v>
      </c>
      <c r="D18793" s="749" t="s">
        <v>24869</v>
      </c>
      <c r="I18793" s="749" t="s">
        <v>30</v>
      </c>
      <c r="J18793" s="749" t="n">
        <v>37.06</v>
      </c>
    </row>
    <row collapsed="false" customFormat="false" customHeight="true" hidden="true" ht="12.75" outlineLevel="0" r="18794">
      <c r="A18794" s="749" t="s">
        <v>44017</v>
      </c>
      <c r="B18794" s="749" t="str">
        <f aca="false">C18794&amp;D18794&amp;E18794&amp;F18794&amp;G18794&amp;H18794</f>
        <v>TORNEIRA DE BOIA,EM BRONZE,DE PRESSAO,DE 1".FORNECIMENTO E COLOCACAO</v>
      </c>
      <c r="C18794" s="749" t="s">
        <v>44018</v>
      </c>
      <c r="D18794" s="749" t="s">
        <v>20218</v>
      </c>
      <c r="I18794" s="749" t="s">
        <v>30</v>
      </c>
      <c r="J18794" s="749" t="n">
        <v>62.61</v>
      </c>
    </row>
    <row collapsed="false" customFormat="false" customHeight="true" hidden="true" ht="12.75" outlineLevel="0" r="18795">
      <c r="A18795" s="749" t="s">
        <v>44019</v>
      </c>
      <c r="B18795" s="749" t="str">
        <f aca="false">C18795&amp;D18795&amp;E18795&amp;F18795&amp;G18795&amp;H18795</f>
        <v>TORNEIRA DE BOIA,EM BRONZE,DE PRESSAO,DE 1".FORNECIMENTO E COLOCACAO</v>
      </c>
      <c r="C18795" s="749" t="s">
        <v>44018</v>
      </c>
      <c r="D18795" s="749" t="s">
        <v>20218</v>
      </c>
      <c r="I18795" s="749" t="s">
        <v>30</v>
      </c>
      <c r="J18795" s="749" t="n">
        <v>60.24</v>
      </c>
    </row>
    <row collapsed="false" customFormat="false" customHeight="true" hidden="true" ht="12.75" outlineLevel="0" r="18796">
      <c r="A18796" s="749" t="s">
        <v>44020</v>
      </c>
      <c r="B18796" s="749" t="str">
        <f aca="false">C18796&amp;D18796&amp;E18796&amp;F18796&amp;G18796&amp;H18796</f>
        <v>TORNEIRA DE BOIA,EM BRONZE,DE PRESSAO,DE 1.1/4".FORNECIMENTOE COLOCACAO</v>
      </c>
      <c r="C18796" s="749" t="s">
        <v>44021</v>
      </c>
      <c r="D18796" s="749" t="s">
        <v>14871</v>
      </c>
      <c r="I18796" s="749" t="s">
        <v>30</v>
      </c>
      <c r="J18796" s="749" t="n">
        <v>96.28</v>
      </c>
    </row>
    <row collapsed="false" customFormat="false" customHeight="true" hidden="true" ht="12.75" outlineLevel="0" r="18797">
      <c r="A18797" s="749" t="s">
        <v>44022</v>
      </c>
      <c r="B18797" s="749" t="str">
        <f aca="false">C18797&amp;D18797&amp;E18797&amp;F18797&amp;G18797&amp;H18797</f>
        <v>TORNEIRA DE BOIA,EM BRONZE,DE PRESSAO,DE 1.1/4".FORNECIMENTOE COLOCACAO</v>
      </c>
      <c r="C18797" s="749" t="s">
        <v>44021</v>
      </c>
      <c r="D18797" s="749" t="s">
        <v>14871</v>
      </c>
      <c r="I18797" s="749" t="s">
        <v>30</v>
      </c>
      <c r="J18797" s="749" t="n">
        <v>93.91</v>
      </c>
    </row>
    <row collapsed="false" customFormat="false" customHeight="true" hidden="true" ht="12.75" outlineLevel="0" r="18798">
      <c r="A18798" s="749" t="s">
        <v>44023</v>
      </c>
      <c r="B18798" s="749" t="str">
        <f aca="false">C18798&amp;D18798&amp;E18798&amp;F18798&amp;G18798&amp;H18798</f>
        <v>TORNEIRA DE BOIA,EM BRONZE,DE PRESSAO,DE 1.1/2".FORNECIMENTO E COLOCACAO</v>
      </c>
      <c r="C18798" s="749" t="s">
        <v>44024</v>
      </c>
      <c r="D18798" s="749" t="s">
        <v>13617</v>
      </c>
      <c r="I18798" s="749" t="s">
        <v>30</v>
      </c>
      <c r="J18798" s="749" t="n">
        <v>142</v>
      </c>
    </row>
    <row collapsed="false" customFormat="false" customHeight="true" hidden="true" ht="12.75" outlineLevel="0" r="18799">
      <c r="A18799" s="749" t="s">
        <v>44025</v>
      </c>
      <c r="B18799" s="749" t="str">
        <f aca="false">C18799&amp;D18799&amp;E18799&amp;F18799&amp;G18799&amp;H18799</f>
        <v>TORNEIRA DE BOIA,EM BRONZE,DE PRESSAO,DE 1.1/2".FORNECIMENTO E COLOCACAO</v>
      </c>
      <c r="C18799" s="749" t="s">
        <v>44024</v>
      </c>
      <c r="D18799" s="749" t="s">
        <v>13617</v>
      </c>
      <c r="I18799" s="749" t="s">
        <v>30</v>
      </c>
      <c r="J18799" s="749" t="n">
        <v>139.16</v>
      </c>
    </row>
    <row collapsed="false" customFormat="false" customHeight="true" hidden="true" ht="12.75" outlineLevel="0" r="18800">
      <c r="A18800" s="749" t="s">
        <v>44026</v>
      </c>
      <c r="B18800" s="749" t="str">
        <f aca="false">C18800&amp;D18800&amp;E18800&amp;F18800&amp;G18800&amp;H18800</f>
        <v>TORNEIRA DE BOIA,EM BRONZE,DE PRESSAO,DE 2".FORNECIMENTO E COLOCACAO</v>
      </c>
      <c r="C18800" s="749" t="s">
        <v>44027</v>
      </c>
      <c r="D18800" s="749" t="s">
        <v>20218</v>
      </c>
      <c r="I18800" s="749" t="s">
        <v>30</v>
      </c>
      <c r="J18800" s="749" t="n">
        <v>190.02</v>
      </c>
    </row>
    <row collapsed="false" customFormat="false" customHeight="true" hidden="true" ht="12.75" outlineLevel="0" r="18801">
      <c r="A18801" s="749" t="s">
        <v>44028</v>
      </c>
      <c r="B18801" s="749" t="str">
        <f aca="false">C18801&amp;D18801&amp;E18801&amp;F18801&amp;G18801&amp;H18801</f>
        <v>TORNEIRA DE BOIA,EM BRONZE,DE PRESSAO,DE 2".FORNECIMENTO E COLOCACAO</v>
      </c>
      <c r="C18801" s="749" t="s">
        <v>44027</v>
      </c>
      <c r="D18801" s="749" t="s">
        <v>20218</v>
      </c>
      <c r="I18801" s="749" t="s">
        <v>30</v>
      </c>
      <c r="J18801" s="749" t="n">
        <v>187.18</v>
      </c>
    </row>
    <row collapsed="false" customFormat="false" customHeight="true" hidden="true" ht="12.75" outlineLevel="0" r="18802">
      <c r="A18802" s="749" t="s">
        <v>44029</v>
      </c>
      <c r="B18802" s="749" t="str">
        <f aca="false">C18802&amp;D18802&amp;E18802&amp;F18802&amp;G18802&amp;H18802</f>
        <v>VALVULA DE ESCOAMENTO TIPO AMERICANA,PARA PIA DE COZINHA,1623 DE 1.1/2",EM METAL CROMADO.FORNECIMENTO</v>
      </c>
      <c r="C18802" s="749" t="s">
        <v>44030</v>
      </c>
      <c r="D18802" s="749" t="s">
        <v>44031</v>
      </c>
      <c r="I18802" s="749" t="s">
        <v>30</v>
      </c>
      <c r="J18802" s="749" t="n">
        <v>27.77</v>
      </c>
    </row>
    <row collapsed="false" customFormat="false" customHeight="true" hidden="true" ht="12.75" outlineLevel="0" r="18803">
      <c r="A18803" s="749" t="s">
        <v>44032</v>
      </c>
      <c r="B18803" s="749" t="str">
        <f aca="false">C18803&amp;D18803&amp;E18803&amp;F18803&amp;G18803&amp;H18803</f>
        <v>VALVULA DE ESCOAMENTO TIPO AMERICANA,PARA PIA DE COZINHA,1623 DE 1.1/2",EM METAL CROMADO.FORNECIMENTO</v>
      </c>
      <c r="C18803" s="749" t="s">
        <v>44030</v>
      </c>
      <c r="D18803" s="749" t="s">
        <v>44031</v>
      </c>
      <c r="I18803" s="749" t="s">
        <v>30</v>
      </c>
      <c r="J18803" s="749" t="n">
        <v>27.77</v>
      </c>
    </row>
    <row collapsed="false" customFormat="false" customHeight="true" hidden="true" ht="25.5" outlineLevel="0" r="18804">
      <c r="A18804" s="749" t="s">
        <v>44033</v>
      </c>
      <c r="B18804" s="758" t="str">
        <f aca="false">C18804&amp;D18804&amp;E18804&amp;F18804&amp;G18804&amp;H18804</f>
        <v>VALVULA DE ESCOAMENTO PARA LAVATORIO,COM LADRAO,1603 DE 1",EM METAL CROMADO.FORNECIMENTO</v>
      </c>
      <c r="C18804" s="749" t="s">
        <v>44034</v>
      </c>
      <c r="D18804" s="749" t="s">
        <v>44035</v>
      </c>
      <c r="I18804" s="749" t="s">
        <v>30</v>
      </c>
      <c r="J18804" s="749" t="n">
        <v>14.27</v>
      </c>
    </row>
    <row collapsed="false" customFormat="false" customHeight="true" hidden="true" ht="25.5" outlineLevel="0" r="18805">
      <c r="A18805" s="749" t="s">
        <v>44036</v>
      </c>
      <c r="B18805" s="758" t="str">
        <f aca="false">C18805&amp;D18805&amp;E18805&amp;F18805&amp;G18805&amp;H18805</f>
        <v>VALVULA DE ESCOAMENTO PARA LAVATORIO,COM LADRAO,1603 DE 1",EM METAL CROMADO.FORNECIMENTO</v>
      </c>
      <c r="C18805" s="749" t="s">
        <v>44034</v>
      </c>
      <c r="D18805" s="749" t="s">
        <v>44035</v>
      </c>
      <c r="I18805" s="749" t="s">
        <v>30</v>
      </c>
      <c r="J18805" s="749" t="n">
        <v>14.27</v>
      </c>
    </row>
    <row collapsed="false" customFormat="false" customHeight="true" hidden="true" ht="25.5" outlineLevel="0" r="18806">
      <c r="A18806" s="749" t="s">
        <v>44037</v>
      </c>
      <c r="B18806" s="758" t="str">
        <f aca="false">C18806&amp;D18806&amp;E18806&amp;F18806&amp;G18806&amp;H18806</f>
        <v>VALVULA DE ESCOAMENTO PARA LAVATORIO,SEM LADRAO,1600 DE 1",EM METAL CROMADO.FORNECIMENTO</v>
      </c>
      <c r="C18806" s="749" t="s">
        <v>44038</v>
      </c>
      <c r="D18806" s="749" t="s">
        <v>44035</v>
      </c>
      <c r="I18806" s="749" t="s">
        <v>30</v>
      </c>
      <c r="J18806" s="749" t="n">
        <v>13.45</v>
      </c>
    </row>
    <row collapsed="false" customFormat="false" customHeight="true" hidden="true" ht="25.5" outlineLevel="0" r="18807">
      <c r="A18807" s="749" t="s">
        <v>44039</v>
      </c>
      <c r="B18807" s="758" t="str">
        <f aca="false">C18807&amp;D18807&amp;E18807&amp;F18807&amp;G18807&amp;H18807</f>
        <v>VALVULA DE ESCOAMENTO PARA LAVATORIO,SEM LADRAO,1600 DE 1",EM METAL CROMADO.FORNECIMENTO</v>
      </c>
      <c r="C18807" s="749" t="s">
        <v>44038</v>
      </c>
      <c r="D18807" s="749" t="s">
        <v>44035</v>
      </c>
      <c r="I18807" s="749" t="s">
        <v>30</v>
      </c>
      <c r="J18807" s="749" t="n">
        <v>13.45</v>
      </c>
    </row>
    <row collapsed="false" customFormat="false" customHeight="true" hidden="true" ht="12.75" outlineLevel="0" r="18808">
      <c r="A18808" s="749" t="s">
        <v>44040</v>
      </c>
      <c r="B18808" s="749" t="str">
        <f aca="false">C18808&amp;D18808&amp;E18808&amp;F18808&amp;G18808&amp;H18808</f>
        <v>VALVULA DE ESCOAMENTO PARA BANHEIRA,SEM LADRAO,1604 DE 1.1/4",EM METAL CROMADO.FORNECIMENTO</v>
      </c>
      <c r="C18808" s="749" t="s">
        <v>44041</v>
      </c>
      <c r="D18808" s="749" t="s">
        <v>44042</v>
      </c>
      <c r="I18808" s="749" t="s">
        <v>30</v>
      </c>
      <c r="J18808" s="749" t="n">
        <v>23.54</v>
      </c>
    </row>
    <row collapsed="false" customFormat="false" customHeight="true" hidden="true" ht="12.75" outlineLevel="0" r="18809">
      <c r="A18809" s="749" t="s">
        <v>44043</v>
      </c>
      <c r="B18809" s="749" t="str">
        <f aca="false">C18809&amp;D18809&amp;E18809&amp;F18809&amp;G18809&amp;H18809</f>
        <v>VALVULA DE ESCOAMENTO PARA BANHEIRA,SEM LADRAO,1604 DE 1.1/4",EM METAL CROMADO.FORNECIMENTO</v>
      </c>
      <c r="C18809" s="749" t="s">
        <v>44041</v>
      </c>
      <c r="D18809" s="749" t="s">
        <v>44042</v>
      </c>
      <c r="I18809" s="749" t="s">
        <v>30</v>
      </c>
      <c r="J18809" s="749" t="n">
        <v>23.54</v>
      </c>
    </row>
    <row collapsed="false" customFormat="false" customHeight="true" hidden="true" ht="12.75" outlineLevel="0" r="18810">
      <c r="A18810" s="749" t="s">
        <v>44044</v>
      </c>
      <c r="B18810" s="749" t="str">
        <f aca="false">C18810&amp;D18810&amp;E18810&amp;F18810&amp;G18810&amp;H18810</f>
        <v>VALVULA DE ESCOAMENTO PARA TANQUE,1605 DE 1.1/4",EM METAL CROMADO.FORNECIMENTO</v>
      </c>
      <c r="C18810" s="749" t="s">
        <v>44045</v>
      </c>
      <c r="D18810" s="749" t="s">
        <v>43776</v>
      </c>
      <c r="I18810" s="749" t="s">
        <v>30</v>
      </c>
      <c r="J18810" s="749" t="n">
        <v>37.49</v>
      </c>
    </row>
    <row collapsed="false" customFormat="false" customHeight="true" hidden="true" ht="12.75" outlineLevel="0" r="18811">
      <c r="A18811" s="749" t="s">
        <v>44046</v>
      </c>
      <c r="B18811" s="749" t="str">
        <f aca="false">C18811&amp;D18811&amp;E18811&amp;F18811&amp;G18811&amp;H18811</f>
        <v>VALVULA DE ESCOAMENTO PARA TANQUE,1605 DE 1.1/4",EM METAL CROMADO.FORNECIMENTO</v>
      </c>
      <c r="C18811" s="749" t="s">
        <v>44045</v>
      </c>
      <c r="D18811" s="749" t="s">
        <v>43776</v>
      </c>
      <c r="I18811" s="749" t="s">
        <v>30</v>
      </c>
      <c r="J18811" s="749" t="n">
        <v>37.49</v>
      </c>
    </row>
    <row collapsed="false" customFormat="false" customHeight="true" hidden="true" ht="12.75" outlineLevel="0" r="18812">
      <c r="A18812" s="749" t="s">
        <v>44047</v>
      </c>
      <c r="B18812" s="749" t="str">
        <f aca="false">C18812&amp;D18812&amp;E18812&amp;F18812&amp;G18812&amp;H18812</f>
        <v>VALVULA DE ESCOAMENTO PARA TANQUE,1606 DE 1.1/2",EM METAL CROMADO.FORNECIMENTO</v>
      </c>
      <c r="C18812" s="749" t="s">
        <v>44048</v>
      </c>
      <c r="D18812" s="749" t="s">
        <v>43776</v>
      </c>
      <c r="I18812" s="749" t="s">
        <v>30</v>
      </c>
      <c r="J18812" s="749" t="n">
        <v>30</v>
      </c>
    </row>
    <row collapsed="false" customFormat="false" customHeight="true" hidden="true" ht="12.75" outlineLevel="0" r="18813">
      <c r="A18813" s="749" t="s">
        <v>44049</v>
      </c>
      <c r="B18813" s="749" t="str">
        <f aca="false">C18813&amp;D18813&amp;E18813&amp;F18813&amp;G18813&amp;H18813</f>
        <v>VALVULA DE ESCOAMENTO PARA TANQUE,1606 DE 1.1/2",EM METAL CROMADO.FORNECIMENTO</v>
      </c>
      <c r="C18813" s="749" t="s">
        <v>44048</v>
      </c>
      <c r="D18813" s="749" t="s">
        <v>43776</v>
      </c>
      <c r="I18813" s="749" t="s">
        <v>30</v>
      </c>
      <c r="J18813" s="749" t="n">
        <v>30</v>
      </c>
    </row>
    <row collapsed="false" customFormat="false" customHeight="true" hidden="true" ht="12.75" outlineLevel="0" r="18814">
      <c r="A18814" s="749" t="s">
        <v>44050</v>
      </c>
      <c r="B18814" s="758" t="str">
        <f aca="false">C18814&amp;D18814&amp;E18814&amp;F18814&amp;G18814&amp;H18814</f>
        <v>VALVULA DE ESCOAMENTO PARA LAVATORIO,EM PVC.FORNECIMENTO</v>
      </c>
      <c r="C18814" s="749" t="s">
        <v>44051</v>
      </c>
      <c r="I18814" s="749" t="s">
        <v>30</v>
      </c>
      <c r="J18814" s="749" t="n">
        <v>1.89</v>
      </c>
    </row>
    <row collapsed="false" customFormat="false" customHeight="true" hidden="true" ht="12.75" outlineLevel="0" r="18815">
      <c r="A18815" s="749" t="s">
        <v>44052</v>
      </c>
      <c r="B18815" s="758" t="str">
        <f aca="false">C18815&amp;D18815&amp;E18815&amp;F18815&amp;G18815&amp;H18815</f>
        <v>VALVULA DE ESCOAMENTO PARA LAVATORIO,EM PVC.FORNECIMENTO</v>
      </c>
      <c r="C18815" s="749" t="s">
        <v>44051</v>
      </c>
      <c r="I18815" s="749" t="s">
        <v>30</v>
      </c>
      <c r="J18815" s="749" t="n">
        <v>1.89</v>
      </c>
    </row>
    <row collapsed="false" customFormat="false" customHeight="true" hidden="true" ht="12.75" outlineLevel="0" r="18816">
      <c r="A18816" s="749" t="s">
        <v>44053</v>
      </c>
      <c r="B18816" s="749" t="str">
        <f aca="false">C18816&amp;D18816&amp;E18816&amp;F18816&amp;G18816&amp;H18816</f>
        <v>VALVULA DE ESCOAMENTO PARA PIA,EM PVC.FORNECIMENTO</v>
      </c>
      <c r="C18816" s="749" t="s">
        <v>44054</v>
      </c>
      <c r="I18816" s="749" t="s">
        <v>30</v>
      </c>
      <c r="J18816" s="749" t="n">
        <v>0.84</v>
      </c>
    </row>
    <row collapsed="false" customFormat="false" customHeight="true" hidden="true" ht="12.75" outlineLevel="0" r="18817">
      <c r="A18817" s="749" t="s">
        <v>44055</v>
      </c>
      <c r="B18817" s="749" t="str">
        <f aca="false">C18817&amp;D18817&amp;E18817&amp;F18817&amp;G18817&amp;H18817</f>
        <v>VALVULA DE ESCOAMENTO PARA PIA,EM PVC.FORNECIMENTO</v>
      </c>
      <c r="C18817" s="749" t="s">
        <v>44054</v>
      </c>
      <c r="I18817" s="749" t="s">
        <v>30</v>
      </c>
      <c r="J18817" s="749" t="n">
        <v>0.84</v>
      </c>
    </row>
    <row collapsed="false" customFormat="false" customHeight="true" hidden="true" ht="12.75" outlineLevel="0" r="18818">
      <c r="A18818" s="749" t="s">
        <v>44056</v>
      </c>
      <c r="B18818" s="749" t="str">
        <f aca="false">C18818&amp;D18818&amp;E18818&amp;F18818&amp;G18818&amp;H18818</f>
        <v>SIFAO 1680,DE 1.1/2"X1.1/2",EM METAL CROMADO.FORNECIMENTO</v>
      </c>
      <c r="C18818" s="749" t="s">
        <v>44057</v>
      </c>
      <c r="I18818" s="749" t="s">
        <v>30</v>
      </c>
      <c r="J18818" s="749" t="n">
        <v>70.6</v>
      </c>
    </row>
    <row collapsed="false" customFormat="false" customHeight="true" hidden="true" ht="12.75" outlineLevel="0" r="18819">
      <c r="A18819" s="749" t="s">
        <v>44058</v>
      </c>
      <c r="B18819" s="749" t="str">
        <f aca="false">C18819&amp;D18819&amp;E18819&amp;F18819&amp;G18819&amp;H18819</f>
        <v>SIFAO 1680,DE 1.1/2"X1.1/2",EM METAL CROMADO.FORNECIMENTO</v>
      </c>
      <c r="C18819" s="749" t="s">
        <v>44057</v>
      </c>
      <c r="I18819" s="749" t="s">
        <v>30</v>
      </c>
      <c r="J18819" s="749" t="n">
        <v>70.6</v>
      </c>
    </row>
    <row collapsed="false" customFormat="false" customHeight="true" hidden="true" ht="12.75" outlineLevel="0" r="18820">
      <c r="A18820" s="749" t="s">
        <v>44059</v>
      </c>
      <c r="B18820" s="749" t="str">
        <f aca="false">C18820&amp;D18820&amp;E18820&amp;F18820&amp;G18820&amp;H18820</f>
        <v>SIFAO 1680,DE 1.1/4"X1.1/2",EM METAL CROMADO.FORNECIMENTO</v>
      </c>
      <c r="C18820" s="749" t="s">
        <v>44060</v>
      </c>
      <c r="I18820" s="749" t="s">
        <v>30</v>
      </c>
      <c r="J18820" s="749" t="n">
        <v>70.6</v>
      </c>
    </row>
    <row collapsed="false" customFormat="false" customHeight="true" hidden="true" ht="12.75" outlineLevel="0" r="18821">
      <c r="A18821" s="749" t="s">
        <v>44061</v>
      </c>
      <c r="B18821" s="749" t="str">
        <f aca="false">C18821&amp;D18821&amp;E18821&amp;F18821&amp;G18821&amp;H18821</f>
        <v>SIFAO 1680,DE 1.1/4"X1.1/2",EM METAL CROMADO.FORNECIMENTO</v>
      </c>
      <c r="C18821" s="749" t="s">
        <v>44060</v>
      </c>
      <c r="I18821" s="749" t="s">
        <v>30</v>
      </c>
      <c r="J18821" s="749" t="n">
        <v>70.6</v>
      </c>
    </row>
    <row collapsed="false" customFormat="false" customHeight="true" hidden="true" ht="12.75" outlineLevel="0" r="18822">
      <c r="A18822" s="749" t="s">
        <v>44062</v>
      </c>
      <c r="B18822" s="749" t="str">
        <f aca="false">C18822&amp;D18822&amp;E18822&amp;F18822&amp;G18822&amp;H18822</f>
        <v>SIFAO 1680,DE 1"X1.1/2",EM METAL CROMADO.FORNECIMENTO</v>
      </c>
      <c r="C18822" s="749" t="s">
        <v>44063</v>
      </c>
      <c r="I18822" s="749" t="s">
        <v>30</v>
      </c>
      <c r="J18822" s="749" t="n">
        <v>61.57</v>
      </c>
    </row>
    <row collapsed="false" customFormat="false" customHeight="true" hidden="true" ht="12.75" outlineLevel="0" r="18823">
      <c r="A18823" s="749" t="s">
        <v>44064</v>
      </c>
      <c r="B18823" s="749" t="str">
        <f aca="false">C18823&amp;D18823&amp;E18823&amp;F18823&amp;G18823&amp;H18823</f>
        <v>SIFAO 1680,DE 1"X1.1/2",EM METAL CROMADO.FORNECIMENTO</v>
      </c>
      <c r="C18823" s="749" t="s">
        <v>44063</v>
      </c>
      <c r="I18823" s="749" t="s">
        <v>30</v>
      </c>
      <c r="J18823" s="749" t="n">
        <v>61.57</v>
      </c>
    </row>
    <row collapsed="false" customFormat="false" customHeight="true" hidden="true" ht="12.75" outlineLevel="0" r="18824">
      <c r="A18824" s="749" t="s">
        <v>44065</v>
      </c>
      <c r="B18824" s="749" t="str">
        <f aca="false">C18824&amp;D18824&amp;E18824&amp;F18824&amp;G18824&amp;H18824</f>
        <v>SIFAO 1680,DE 1"X1.1/4",EM METAL CROMADO.FORNECIMENTO</v>
      </c>
      <c r="C18824" s="749" t="s">
        <v>44066</v>
      </c>
      <c r="I18824" s="749" t="s">
        <v>30</v>
      </c>
      <c r="J18824" s="749" t="n">
        <v>104.84</v>
      </c>
    </row>
    <row collapsed="false" customFormat="false" customHeight="true" hidden="true" ht="12.75" outlineLevel="0" r="18825">
      <c r="A18825" s="749" t="s">
        <v>44067</v>
      </c>
      <c r="B18825" s="749" t="str">
        <f aca="false">C18825&amp;D18825&amp;E18825&amp;F18825&amp;G18825&amp;H18825</f>
        <v>SIFAO 1680,DE 1"X1.1/4",EM METAL CROMADO.FORNECIMENTO</v>
      </c>
      <c r="C18825" s="749" t="s">
        <v>44066</v>
      </c>
      <c r="I18825" s="749" t="s">
        <v>30</v>
      </c>
      <c r="J18825" s="749" t="n">
        <v>104.84</v>
      </c>
    </row>
    <row collapsed="false" customFormat="false" customHeight="true" hidden="true" ht="12.75" outlineLevel="0" r="18826">
      <c r="A18826" s="749" t="s">
        <v>44068</v>
      </c>
      <c r="B18826" s="758" t="str">
        <f aca="false">C18826&amp;D18826&amp;E18826&amp;F18826&amp;G18826&amp;H18826</f>
        <v>SIFAO FLEXIVEL PARA PIA OU LAVATORIO,EM PVC.FORNECIMENTO</v>
      </c>
      <c r="C18826" s="749" t="s">
        <v>44069</v>
      </c>
      <c r="I18826" s="749" t="s">
        <v>30</v>
      </c>
      <c r="J18826" s="749" t="n">
        <v>6</v>
      </c>
    </row>
    <row collapsed="false" customFormat="false" customHeight="true" hidden="true" ht="12.75" outlineLevel="0" r="18827">
      <c r="A18827" s="749" t="s">
        <v>44070</v>
      </c>
      <c r="B18827" s="758" t="str">
        <f aca="false">C18827&amp;D18827&amp;E18827&amp;F18827&amp;G18827&amp;H18827</f>
        <v>SIFAO FLEXIVEL PARA PIA OU LAVATORIO,EM PVC.FORNECIMENTO</v>
      </c>
      <c r="C18827" s="749" t="s">
        <v>44069</v>
      </c>
      <c r="I18827" s="749" t="s">
        <v>30</v>
      </c>
      <c r="J18827" s="749" t="n">
        <v>6</v>
      </c>
    </row>
    <row collapsed="false" customFormat="false" customHeight="true" hidden="true" ht="12.75" outlineLevel="0" r="18828">
      <c r="A18828" s="749" t="s">
        <v>44071</v>
      </c>
      <c r="B18828" s="758" t="str">
        <f aca="false">C18828&amp;D18828&amp;E18828&amp;F18828&amp;G18828&amp;H18828</f>
        <v>SIFAO RIGIDO PARA PIA OU LAVATORIO,EM PVC DE 1"X40MM.FORNECIMENTO</v>
      </c>
      <c r="C18828" s="749" t="s">
        <v>44072</v>
      </c>
      <c r="D18828" s="749" t="s">
        <v>17187</v>
      </c>
      <c r="I18828" s="749" t="s">
        <v>30</v>
      </c>
      <c r="J18828" s="749" t="n">
        <v>9.81</v>
      </c>
    </row>
    <row collapsed="false" customFormat="false" customHeight="true" hidden="true" ht="12.75" outlineLevel="0" r="18829">
      <c r="A18829" s="749" t="s">
        <v>44073</v>
      </c>
      <c r="B18829" s="758" t="str">
        <f aca="false">C18829&amp;D18829&amp;E18829&amp;F18829&amp;G18829&amp;H18829</f>
        <v>SIFAO RIGIDO PARA PIA OU LAVATORIO,EM PVC DE 1"X40MM.FORNECIMENTO</v>
      </c>
      <c r="C18829" s="749" t="s">
        <v>44072</v>
      </c>
      <c r="D18829" s="749" t="s">
        <v>17187</v>
      </c>
      <c r="I18829" s="749" t="s">
        <v>30</v>
      </c>
      <c r="J18829" s="749" t="n">
        <v>9.81</v>
      </c>
    </row>
    <row collapsed="false" customFormat="false" customHeight="true" hidden="true" ht="12.75" outlineLevel="0" r="18830">
      <c r="A18830" s="749" t="s">
        <v>44074</v>
      </c>
      <c r="B18830" s="749" t="str">
        <f aca="false">C18830&amp;D18830&amp;E18830&amp;F18830&amp;G18830&amp;H18830</f>
        <v>SIFAO DE PVC SANFONADO UNIVERSAL.FORNECIMENTO</v>
      </c>
      <c r="C18830" s="749" t="s">
        <v>44075</v>
      </c>
      <c r="I18830" s="749" t="s">
        <v>30</v>
      </c>
      <c r="J18830" s="749" t="n">
        <v>4.49</v>
      </c>
    </row>
    <row collapsed="false" customFormat="false" customHeight="true" hidden="true" ht="12.75" outlineLevel="0" r="18831">
      <c r="A18831" s="749" t="s">
        <v>44076</v>
      </c>
      <c r="B18831" s="749" t="str">
        <f aca="false">C18831&amp;D18831&amp;E18831&amp;F18831&amp;G18831&amp;H18831</f>
        <v>SIFAO DE PVC SANFONADO UNIVERSAL.FORNECIMENTO</v>
      </c>
      <c r="C18831" s="749" t="s">
        <v>44075</v>
      </c>
      <c r="I18831" s="749" t="s">
        <v>30</v>
      </c>
      <c r="J18831" s="749" t="n">
        <v>4.49</v>
      </c>
    </row>
    <row collapsed="false" customFormat="false" customHeight="true" hidden="true" ht="12.75" outlineLevel="0" r="18832">
      <c r="A18832" s="749" t="s">
        <v>44077</v>
      </c>
      <c r="B18832" s="749" t="str">
        <f aca="false">C18832&amp;D18832&amp;E18832&amp;F18832&amp;G18832&amp;H18832</f>
        <v>RABICHO,EM METAL CROMADO,DE 40CM,COM SAIDA DE 1/2".FORNECIMENTO</v>
      </c>
      <c r="C18832" s="749" t="s">
        <v>44078</v>
      </c>
      <c r="D18832" s="749" t="s">
        <v>12120</v>
      </c>
      <c r="I18832" s="749" t="s">
        <v>30</v>
      </c>
      <c r="J18832" s="749" t="n">
        <v>11.12</v>
      </c>
    </row>
    <row collapsed="false" customFormat="false" customHeight="true" hidden="true" ht="12.75" outlineLevel="0" r="18833">
      <c r="A18833" s="749" t="s">
        <v>44079</v>
      </c>
      <c r="B18833" s="749" t="str">
        <f aca="false">C18833&amp;D18833&amp;E18833&amp;F18833&amp;G18833&amp;H18833</f>
        <v>RABICHO,EM METAL CROMADO,DE 40CM,COM SAIDA DE 1/2".FORNECIMENTO</v>
      </c>
      <c r="C18833" s="749" t="s">
        <v>44078</v>
      </c>
      <c r="D18833" s="749" t="s">
        <v>12120</v>
      </c>
      <c r="I18833" s="749" t="s">
        <v>30</v>
      </c>
      <c r="J18833" s="749" t="n">
        <v>11.12</v>
      </c>
    </row>
    <row collapsed="false" customFormat="false" customHeight="true" hidden="true" ht="12.75" outlineLevel="0" r="18834">
      <c r="A18834" s="749" t="s">
        <v>44080</v>
      </c>
      <c r="B18834" s="749" t="str">
        <f aca="false">C18834&amp;D18834&amp;E18834&amp;F18834&amp;G18834&amp;H18834</f>
        <v>RABICHO,EM METAL CROMADO,DE 30CM,COM SAIDA DE 1/2".FORNECIMENTO</v>
      </c>
      <c r="C18834" s="749" t="s">
        <v>44081</v>
      </c>
      <c r="D18834" s="749" t="s">
        <v>12120</v>
      </c>
      <c r="I18834" s="749" t="s">
        <v>30</v>
      </c>
      <c r="J18834" s="749" t="n">
        <v>9.88</v>
      </c>
    </row>
    <row collapsed="false" customFormat="false" customHeight="true" hidden="true" ht="12.75" outlineLevel="0" r="18835">
      <c r="A18835" s="749" t="s">
        <v>44082</v>
      </c>
      <c r="B18835" s="749" t="str">
        <f aca="false">C18835&amp;D18835&amp;E18835&amp;F18835&amp;G18835&amp;H18835</f>
        <v>RABICHO,EM METAL CROMADO,DE 30CM,COM SAIDA DE 1/2".FORNECIMENTO</v>
      </c>
      <c r="C18835" s="749" t="s">
        <v>44081</v>
      </c>
      <c r="D18835" s="749" t="s">
        <v>12120</v>
      </c>
      <c r="I18835" s="749" t="s">
        <v>30</v>
      </c>
      <c r="J18835" s="749" t="n">
        <v>9.88</v>
      </c>
    </row>
    <row collapsed="false" customFormat="false" customHeight="true" hidden="true" ht="12.75" outlineLevel="0" r="18836">
      <c r="A18836" s="749" t="s">
        <v>44083</v>
      </c>
      <c r="B18836" s="749" t="str">
        <f aca="false">C18836&amp;D18836&amp;E18836&amp;F18836&amp;G18836&amp;H18836</f>
        <v>RABICHO PLASTICO,DE 40CM,COM SAIDA DE 1/2".FORNECIMENTO</v>
      </c>
      <c r="C18836" s="749" t="s">
        <v>44084</v>
      </c>
      <c r="I18836" s="749" t="s">
        <v>30</v>
      </c>
      <c r="J18836" s="749" t="n">
        <v>3.32</v>
      </c>
    </row>
    <row collapsed="false" customFormat="false" customHeight="true" hidden="true" ht="12.75" outlineLevel="0" r="18837">
      <c r="A18837" s="749" t="s">
        <v>44085</v>
      </c>
      <c r="B18837" s="749" t="str">
        <f aca="false">C18837&amp;D18837&amp;E18837&amp;F18837&amp;G18837&amp;H18837</f>
        <v>RABICHO PLASTICO,DE 40CM,COM SAIDA DE 1/2".FORNECIMENTO</v>
      </c>
      <c r="C18837" s="749" t="s">
        <v>44084</v>
      </c>
      <c r="I18837" s="749" t="s">
        <v>30</v>
      </c>
      <c r="J18837" s="749" t="n">
        <v>3.32</v>
      </c>
    </row>
    <row collapsed="false" customFormat="false" customHeight="true" hidden="true" ht="12.75" outlineLevel="0" r="18838">
      <c r="A18838" s="749" t="s">
        <v>44086</v>
      </c>
      <c r="B18838" s="749" t="str">
        <f aca="false">C18838&amp;D18838&amp;E18838&amp;F18838&amp;G18838&amp;H18838</f>
        <v>RABICHO PLASTICO,DE 30CM,COM SAIDA DE 1/2".FORNECIMENTO</v>
      </c>
      <c r="C18838" s="749" t="s">
        <v>44087</v>
      </c>
      <c r="I18838" s="749" t="s">
        <v>30</v>
      </c>
      <c r="J18838" s="749" t="n">
        <v>1.87</v>
      </c>
    </row>
    <row collapsed="false" customFormat="false" customHeight="true" hidden="true" ht="12.75" outlineLevel="0" r="18839">
      <c r="A18839" s="749" t="s">
        <v>44088</v>
      </c>
      <c r="B18839" s="749" t="str">
        <f aca="false">C18839&amp;D18839&amp;E18839&amp;F18839&amp;G18839&amp;H18839</f>
        <v>RABICHO PLASTICO,DE 30CM,COM SAIDA DE 1/2".FORNECIMENTO</v>
      </c>
      <c r="C18839" s="749" t="s">
        <v>44087</v>
      </c>
      <c r="I18839" s="749" t="s">
        <v>30</v>
      </c>
      <c r="J18839" s="749" t="n">
        <v>1.87</v>
      </c>
    </row>
    <row collapsed="false" customFormat="false" customHeight="true" hidden="true" ht="12.75" outlineLevel="0" r="18840">
      <c r="A18840" s="749" t="s">
        <v>44089</v>
      </c>
      <c r="B18840" s="749" t="str">
        <f aca="false">C18840&amp;D18840&amp;E18840&amp;F18840&amp;G18840&amp;H18840</f>
        <v>TUBO DE LIGACAO PARA VASO SANITARIO,COM ANEL EXPANSOR,EM METAL CROMADO.FORNECIMENTO</v>
      </c>
      <c r="C18840" s="749" t="s">
        <v>44090</v>
      </c>
      <c r="D18840" s="749" t="s">
        <v>43970</v>
      </c>
      <c r="I18840" s="749" t="s">
        <v>30</v>
      </c>
      <c r="J18840" s="749" t="n">
        <v>25.83</v>
      </c>
    </row>
    <row collapsed="false" customFormat="false" customHeight="true" hidden="true" ht="12.75" outlineLevel="0" r="18841">
      <c r="A18841" s="749" t="s">
        <v>44091</v>
      </c>
      <c r="B18841" s="749" t="str">
        <f aca="false">C18841&amp;D18841&amp;E18841&amp;F18841&amp;G18841&amp;H18841</f>
        <v>TUBO DE LIGACAO PARA VASO SANITARIO,COM ANEL EXPANSOR,EM METAL CROMADO.FORNECIMENTO</v>
      </c>
      <c r="C18841" s="749" t="s">
        <v>44090</v>
      </c>
      <c r="D18841" s="749" t="s">
        <v>43970</v>
      </c>
      <c r="I18841" s="749" t="s">
        <v>30</v>
      </c>
      <c r="J18841" s="749" t="n">
        <v>25.83</v>
      </c>
    </row>
    <row collapsed="false" customFormat="false" customHeight="true" hidden="true" ht="12.75" outlineLevel="0" r="18842">
      <c r="A18842" s="749" t="s">
        <v>44092</v>
      </c>
      <c r="B18842" s="749" t="str">
        <f aca="false">C18842&amp;D18842&amp;E18842&amp;F18842&amp;G18842&amp;H18842</f>
        <v>TUBO DE DESCARGA TIPO LONGO,DE 1.1/2",EM PVC,PARA CAIXA DE DESCARGA EXTERNA.FORNECIMENTO</v>
      </c>
      <c r="C18842" s="749" t="s">
        <v>44093</v>
      </c>
      <c r="D18842" s="749" t="s">
        <v>44094</v>
      </c>
      <c r="I18842" s="749" t="s">
        <v>30</v>
      </c>
      <c r="J18842" s="749" t="n">
        <v>7.57</v>
      </c>
    </row>
    <row collapsed="false" customFormat="false" customHeight="true" hidden="true" ht="12.75" outlineLevel="0" r="18843">
      <c r="A18843" s="749" t="s">
        <v>44095</v>
      </c>
      <c r="B18843" s="749" t="str">
        <f aca="false">C18843&amp;D18843&amp;E18843&amp;F18843&amp;G18843&amp;H18843</f>
        <v>TUBO DE DESCARGA TIPO LONGO,DE 1.1/2",EM PVC,PARA CAIXA DE DESCARGA EXTERNA.FORNECIMENTO</v>
      </c>
      <c r="C18843" s="749" t="s">
        <v>44093</v>
      </c>
      <c r="D18843" s="749" t="s">
        <v>44094</v>
      </c>
      <c r="I18843" s="749" t="s">
        <v>30</v>
      </c>
      <c r="J18843" s="749" t="n">
        <v>7.57</v>
      </c>
    </row>
    <row collapsed="false" customFormat="false" customHeight="true" hidden="true" ht="12.75" outlineLevel="0" r="18844">
      <c r="A18844" s="749" t="s">
        <v>44096</v>
      </c>
      <c r="B18844" s="749" t="str">
        <f aca="false">C18844&amp;D18844&amp;E18844&amp;F18844&amp;G18844&amp;H18844</f>
        <v>BOLSA DE LIGACAO PARA VASO SANITARIO.FORNECIMENTO</v>
      </c>
      <c r="C18844" s="749" t="s">
        <v>44097</v>
      </c>
      <c r="I18844" s="749" t="s">
        <v>30</v>
      </c>
      <c r="J18844" s="749" t="n">
        <v>1.26</v>
      </c>
    </row>
    <row collapsed="false" customFormat="false" customHeight="true" hidden="true" ht="12.75" outlineLevel="0" r="18845">
      <c r="A18845" s="749" t="s">
        <v>44098</v>
      </c>
      <c r="B18845" s="749" t="str">
        <f aca="false">C18845&amp;D18845&amp;E18845&amp;F18845&amp;G18845&amp;H18845</f>
        <v>BOLSA DE LIGACAO PARA VASO SANITARIO.FORNECIMENTO</v>
      </c>
      <c r="C18845" s="749" t="s">
        <v>44097</v>
      </c>
      <c r="I18845" s="749" t="s">
        <v>30</v>
      </c>
      <c r="J18845" s="749" t="n">
        <v>1.26</v>
      </c>
    </row>
    <row collapsed="false" customFormat="false" customHeight="true" hidden="true" ht="25.5" outlineLevel="0" r="18846">
      <c r="A18846" s="749" t="s">
        <v>44099</v>
      </c>
      <c r="B18846" s="758" t="str">
        <f aca="false">C18846&amp;D18846&amp;E18846&amp;F18846&amp;G18846&amp;H18846</f>
        <v>MISTURADOR SIMPLES PARA CHUVEIRO,DE 3/4",COM ACABAMENTO EM METAL CROMADO.FORNECIMENTO</v>
      </c>
      <c r="C18846" s="749" t="s">
        <v>44100</v>
      </c>
      <c r="D18846" s="749" t="s">
        <v>44101</v>
      </c>
      <c r="I18846" s="749" t="s">
        <v>30</v>
      </c>
      <c r="J18846" s="749" t="n">
        <v>145.02</v>
      </c>
    </row>
    <row collapsed="false" customFormat="false" customHeight="true" hidden="true" ht="25.5" outlineLevel="0" r="18847">
      <c r="A18847" s="749" t="s">
        <v>44102</v>
      </c>
      <c r="B18847" s="758" t="str">
        <f aca="false">C18847&amp;D18847&amp;E18847&amp;F18847&amp;G18847&amp;H18847</f>
        <v>MISTURADOR SIMPLES PARA CHUVEIRO,DE 3/4",COM ACABAMENTO EM METAL CROMADO.FORNECIMENTO</v>
      </c>
      <c r="C18847" s="749" t="s">
        <v>44100</v>
      </c>
      <c r="D18847" s="749" t="s">
        <v>44101</v>
      </c>
      <c r="I18847" s="749" t="s">
        <v>30</v>
      </c>
      <c r="J18847" s="749" t="n">
        <v>145.02</v>
      </c>
    </row>
    <row collapsed="false" customFormat="false" customHeight="true" hidden="true" ht="25.5" outlineLevel="0" r="18848">
      <c r="A18848" s="749" t="s">
        <v>44103</v>
      </c>
      <c r="B18848" s="758" t="str">
        <f aca="false">C18848&amp;D18848&amp;E18848&amp;F18848&amp;G18848&amp;H18848</f>
        <v>MISTURADOR,DE 3/4",COM FUNCIONAMENTO CONJUNTO:CHUVEIRO/BANHEIRA OU CHUVEIRO/DUCHINHA,COM ACABAMENTO EM METAL CROMADO.FORNECIMENTO</v>
      </c>
      <c r="C18848" s="749" t="s">
        <v>44104</v>
      </c>
      <c r="D18848" s="749" t="s">
        <v>44105</v>
      </c>
      <c r="E18848" s="749" t="s">
        <v>26684</v>
      </c>
      <c r="I18848" s="749" t="s">
        <v>30</v>
      </c>
      <c r="J18848" s="749" t="n">
        <v>294.27</v>
      </c>
    </row>
    <row collapsed="false" customFormat="false" customHeight="true" hidden="true" ht="25.5" outlineLevel="0" r="18849">
      <c r="A18849" s="749" t="s">
        <v>44106</v>
      </c>
      <c r="B18849" s="758" t="str">
        <f aca="false">C18849&amp;D18849&amp;E18849&amp;F18849&amp;G18849&amp;H18849</f>
        <v>MISTURADOR,DE 3/4",COM FUNCIONAMENTO CONJUNTO:CHUVEIRO/BANHEIRA OU CHUVEIRO/DUCHINHA,COM ACABAMENTO EM METAL CROMADO.FORNECIMENTO</v>
      </c>
      <c r="C18849" s="749" t="s">
        <v>44104</v>
      </c>
      <c r="D18849" s="749" t="s">
        <v>44105</v>
      </c>
      <c r="E18849" s="749" t="s">
        <v>26684</v>
      </c>
      <c r="I18849" s="749" t="s">
        <v>30</v>
      </c>
      <c r="J18849" s="749" t="n">
        <v>294.27</v>
      </c>
    </row>
    <row collapsed="false" customFormat="false" customHeight="true" hidden="true" ht="12.75" outlineLevel="0" r="18850">
      <c r="A18850" s="749" t="s">
        <v>44107</v>
      </c>
      <c r="B18850" s="749" t="str">
        <f aca="false">C18850&amp;D18850&amp;E18850&amp;F18850&amp;G18850&amp;H18850</f>
        <v>REGISTRO DE PRESSAO,1416 DE 1/2",COM CANOPLA E VOLANTE EM METAL CROMADO.FORNECIMENTO</v>
      </c>
      <c r="C18850" s="749" t="s">
        <v>44108</v>
      </c>
      <c r="D18850" s="749" t="s">
        <v>43985</v>
      </c>
      <c r="I18850" s="749" t="s">
        <v>30</v>
      </c>
      <c r="J18850" s="749" t="n">
        <v>23.28</v>
      </c>
    </row>
    <row collapsed="false" customFormat="false" customHeight="true" hidden="true" ht="12.75" outlineLevel="0" r="18851">
      <c r="A18851" s="749" t="s">
        <v>44109</v>
      </c>
      <c r="B18851" s="749" t="str">
        <f aca="false">C18851&amp;D18851&amp;E18851&amp;F18851&amp;G18851&amp;H18851</f>
        <v>REGISTRO DE PRESSAO,1416 DE 1/2",COM CANOPLA E VOLANTE EM METAL CROMADO.FORNECIMENTO</v>
      </c>
      <c r="C18851" s="749" t="s">
        <v>44108</v>
      </c>
      <c r="D18851" s="749" t="s">
        <v>43985</v>
      </c>
      <c r="I18851" s="749" t="s">
        <v>30</v>
      </c>
      <c r="J18851" s="749" t="n">
        <v>23.28</v>
      </c>
    </row>
    <row collapsed="false" customFormat="false" customHeight="true" hidden="true" ht="12.75" outlineLevel="0" r="18852">
      <c r="A18852" s="749" t="s">
        <v>44110</v>
      </c>
      <c r="B18852" s="749" t="str">
        <f aca="false">C18852&amp;D18852&amp;E18852&amp;F18852&amp;G18852&amp;H18852</f>
        <v>REGISTRO DE PRESSAO,1416 DE 3/4",COM CANOPLA E VOLANTE EM METAL CROMADO.FORNECIMENTO</v>
      </c>
      <c r="C18852" s="749" t="s">
        <v>44111</v>
      </c>
      <c r="D18852" s="749" t="s">
        <v>43985</v>
      </c>
      <c r="I18852" s="749" t="s">
        <v>30</v>
      </c>
      <c r="J18852" s="749" t="n">
        <v>25.21</v>
      </c>
    </row>
    <row collapsed="false" customFormat="false" customHeight="true" hidden="true" ht="12.75" outlineLevel="0" r="18853">
      <c r="A18853" s="749" t="s">
        <v>44112</v>
      </c>
      <c r="B18853" s="749" t="str">
        <f aca="false">C18853&amp;D18853&amp;E18853&amp;F18853&amp;G18853&amp;H18853</f>
        <v>REGISTRO DE PRESSAO,1416 DE 3/4",COM CANOPLA E VOLANTE EM METAL CROMADO.FORNECIMENTO</v>
      </c>
      <c r="C18853" s="749" t="s">
        <v>44111</v>
      </c>
      <c r="D18853" s="749" t="s">
        <v>43985</v>
      </c>
      <c r="I18853" s="749" t="s">
        <v>30</v>
      </c>
      <c r="J18853" s="749" t="n">
        <v>25.21</v>
      </c>
    </row>
    <row collapsed="false" customFormat="false" customHeight="true" hidden="true" ht="12.75" outlineLevel="0" r="18854">
      <c r="A18854" s="749" t="s">
        <v>44113</v>
      </c>
      <c r="B18854" s="749" t="str">
        <f aca="false">C18854&amp;D18854&amp;E18854&amp;F18854&amp;G18854&amp;H18854</f>
        <v>PORTA CACAMBA,LIXEIRA,EM CHAPA DE FERRO ESMALTADA,DE 300X300MM.FORNECIMENTO E COLOCACAO</v>
      </c>
      <c r="C18854" s="749" t="s">
        <v>44114</v>
      </c>
      <c r="D18854" s="749" t="s">
        <v>39007</v>
      </c>
      <c r="I18854" s="749" t="s">
        <v>30</v>
      </c>
      <c r="J18854" s="749" t="n">
        <v>312.73</v>
      </c>
    </row>
    <row collapsed="false" customFormat="false" customHeight="true" hidden="true" ht="12.75" outlineLevel="0" r="18855">
      <c r="A18855" s="749" t="s">
        <v>44115</v>
      </c>
      <c r="B18855" s="749" t="str">
        <f aca="false">C18855&amp;D18855&amp;E18855&amp;F18855&amp;G18855&amp;H18855</f>
        <v>PORTA CACAMBA,LIXEIRA,EM CHAPA DE FERRO ESMALTADA,DE 300X300MM.FORNECIMENTO E COLOCACAO</v>
      </c>
      <c r="C18855" s="749" t="s">
        <v>44114</v>
      </c>
      <c r="D18855" s="749" t="s">
        <v>39007</v>
      </c>
      <c r="I18855" s="749" t="s">
        <v>30</v>
      </c>
      <c r="J18855" s="749" t="n">
        <v>310.36</v>
      </c>
    </row>
    <row collapsed="false" customFormat="false" customHeight="true" hidden="true" ht="12.75" outlineLevel="0" r="18856">
      <c r="A18856" s="749" t="s">
        <v>44116</v>
      </c>
      <c r="B18856" s="749" t="str">
        <f aca="false">C18856&amp;D18856&amp;E18856&amp;F18856&amp;G18856&amp;H18856</f>
        <v>GRELHA DE ACO INOX,10X10CM,SISTEMA ROTATIVO,COM CAIXILHO.FORNECIMENTO</v>
      </c>
      <c r="C18856" s="749" t="s">
        <v>44117</v>
      </c>
      <c r="D18856" s="749" t="s">
        <v>26684</v>
      </c>
      <c r="I18856" s="749" t="s">
        <v>30</v>
      </c>
      <c r="J18856" s="749" t="n">
        <v>12.74</v>
      </c>
    </row>
    <row collapsed="false" customFormat="false" customHeight="true" hidden="true" ht="12.75" outlineLevel="0" r="18857">
      <c r="A18857" s="749" t="s">
        <v>44118</v>
      </c>
      <c r="B18857" s="749" t="str">
        <f aca="false">C18857&amp;D18857&amp;E18857&amp;F18857&amp;G18857&amp;H18857</f>
        <v>GRELHA DE ACO INOX,10X10CM,SISTEMA ROTATIVO,COM CAIXILHO.FORNECIMENTO</v>
      </c>
      <c r="C18857" s="749" t="s">
        <v>44117</v>
      </c>
      <c r="D18857" s="749" t="s">
        <v>26684</v>
      </c>
      <c r="I18857" s="749" t="s">
        <v>30</v>
      </c>
      <c r="J18857" s="749" t="n">
        <v>12.74</v>
      </c>
    </row>
    <row collapsed="false" customFormat="false" customHeight="true" hidden="true" ht="38.25" outlineLevel="0" r="18858">
      <c r="A18858" s="749" t="s">
        <v>44119</v>
      </c>
      <c r="B18858" s="758" t="str">
        <f aca="false">C18858&amp;D18858&amp;E18858&amp;F18858&amp;G18858&amp;H18858</f>
        <v>MISTURADOR MONOCOMANDO PARA CHUVEIRO AP/BP ALTA VAZAO 3/4",COM ACABAMENTO MONOCOMANDO DE ALAVANCA EM METAL CROMADO,PARAPESSOAS COM NECESSIDADES ESPECIFICAS.FORNECIMENTO</v>
      </c>
      <c r="C18858" s="749" t="s">
        <v>44120</v>
      </c>
      <c r="D18858" s="749" t="s">
        <v>44121</v>
      </c>
      <c r="E18858" s="749" t="s">
        <v>44122</v>
      </c>
      <c r="I18858" s="749" t="s">
        <v>30</v>
      </c>
      <c r="J18858" s="749" t="n">
        <v>101.97</v>
      </c>
    </row>
    <row collapsed="false" customFormat="false" customHeight="true" hidden="true" ht="38.25" outlineLevel="0" r="18859">
      <c r="A18859" s="749" t="s">
        <v>44123</v>
      </c>
      <c r="B18859" s="758" t="str">
        <f aca="false">C18859&amp;D18859&amp;E18859&amp;F18859&amp;G18859&amp;H18859</f>
        <v>MISTURADOR MONOCOMANDO PARA CHUVEIRO AP/BP ALTA VAZAO 3/4",COM ACABAMENTO MONOCOMANDO DE ALAVANCA EM METAL CROMADO,PARAPESSOAS COM NECESSIDADES ESPECIFICAS.FORNECIMENTO</v>
      </c>
      <c r="C18859" s="749" t="s">
        <v>44120</v>
      </c>
      <c r="D18859" s="749" t="s">
        <v>44121</v>
      </c>
      <c r="E18859" s="749" t="s">
        <v>44122</v>
      </c>
      <c r="I18859" s="749" t="s">
        <v>30</v>
      </c>
      <c r="J18859" s="749" t="n">
        <v>101.97</v>
      </c>
    </row>
    <row collapsed="false" customFormat="false" customHeight="true" hidden="true" ht="12.75" outlineLevel="0" r="18860">
      <c r="A18860" s="749" t="s">
        <v>44124</v>
      </c>
      <c r="B18860" s="749" t="str">
        <f aca="false">C18860&amp;D18860&amp;E18860&amp;F18860&amp;G18860&amp;H18860</f>
        <v>AQUECEDOR DE GAS DE ACUMULACAO,CAPACIDADE DE 100L,MODELO HORIZONTAL,CORPO EM ACO CARBONO.FORNECIMENTO</v>
      </c>
      <c r="C18860" s="749" t="s">
        <v>44125</v>
      </c>
      <c r="D18860" s="749" t="s">
        <v>44126</v>
      </c>
      <c r="I18860" s="749" t="s">
        <v>30</v>
      </c>
      <c r="J18860" s="749" t="n">
        <v>2070</v>
      </c>
    </row>
    <row collapsed="false" customFormat="false" customHeight="true" hidden="true" ht="12.75" outlineLevel="0" r="18861">
      <c r="A18861" s="749" t="s">
        <v>44127</v>
      </c>
      <c r="B18861" s="749" t="str">
        <f aca="false">C18861&amp;D18861&amp;E18861&amp;F18861&amp;G18861&amp;H18861</f>
        <v>AQUECEDOR DE GAS DE ACUMULACAO,CAPACIDADE DE 100L,MODELO HORIZONTAL,CORPO EM ACO CARBONO.FORNECIMENTO</v>
      </c>
      <c r="C18861" s="749" t="s">
        <v>44125</v>
      </c>
      <c r="D18861" s="749" t="s">
        <v>44126</v>
      </c>
      <c r="I18861" s="749" t="s">
        <v>30</v>
      </c>
      <c r="J18861" s="749" t="n">
        <v>2070</v>
      </c>
    </row>
    <row collapsed="false" customFormat="false" customHeight="true" hidden="true" ht="12.75" outlineLevel="0" r="18862">
      <c r="A18862" s="749" t="s">
        <v>44128</v>
      </c>
      <c r="B18862" s="749" t="str">
        <f aca="false">C18862&amp;D18862&amp;E18862&amp;F18862&amp;G18862&amp;H18862</f>
        <v>AQUECEDOR A GAS DE ACUMULACAO,CAPACIDADE DE 100L,MODELO VERTICAL,CORPO EM ACO CARBONO.FORNECIMENTO</v>
      </c>
      <c r="C18862" s="749" t="s">
        <v>44129</v>
      </c>
      <c r="D18862" s="749" t="s">
        <v>44130</v>
      </c>
      <c r="I18862" s="749" t="s">
        <v>30</v>
      </c>
      <c r="J18862" s="749" t="n">
        <v>2175.8</v>
      </c>
    </row>
    <row collapsed="false" customFormat="false" customHeight="true" hidden="true" ht="12.75" outlineLevel="0" r="18863">
      <c r="A18863" s="749" t="s">
        <v>44131</v>
      </c>
      <c r="B18863" s="749" t="str">
        <f aca="false">C18863&amp;D18863&amp;E18863&amp;F18863&amp;G18863&amp;H18863</f>
        <v>AQUECEDOR A GAS DE ACUMULACAO,CAPACIDADE DE 100L,MODELO VERTICAL,CORPO EM ACO CARBONO.FORNECIMENTO</v>
      </c>
      <c r="C18863" s="749" t="s">
        <v>44129</v>
      </c>
      <c r="D18863" s="749" t="s">
        <v>44130</v>
      </c>
      <c r="I18863" s="749" t="s">
        <v>30</v>
      </c>
      <c r="J18863" s="749" t="n">
        <v>2175.8</v>
      </c>
    </row>
    <row collapsed="false" customFormat="false" customHeight="true" hidden="true" ht="12.75" outlineLevel="0" r="18864">
      <c r="A18864" s="749" t="s">
        <v>44132</v>
      </c>
      <c r="B18864" s="749" t="str">
        <f aca="false">C18864&amp;D18864&amp;E18864&amp;F18864&amp;G18864&amp;H18864</f>
        <v>AQUECEDOR A GAS DE ACUMULACAO,CAPACIDADE DE 200L,MODELO HORIZONTAL,CORPO EM ACO CARBONO.FORNECIMENTO</v>
      </c>
      <c r="C18864" s="749" t="s">
        <v>44133</v>
      </c>
      <c r="D18864" s="749" t="s">
        <v>44134</v>
      </c>
      <c r="I18864" s="749" t="s">
        <v>30</v>
      </c>
      <c r="J18864" s="749" t="n">
        <v>3910.5</v>
      </c>
    </row>
    <row collapsed="false" customFormat="false" customHeight="true" hidden="true" ht="12.75" outlineLevel="0" r="18865">
      <c r="A18865" s="749" t="s">
        <v>44135</v>
      </c>
      <c r="B18865" s="749" t="str">
        <f aca="false">C18865&amp;D18865&amp;E18865&amp;F18865&amp;G18865&amp;H18865</f>
        <v>AQUECEDOR A GAS DE ACUMULACAO,CAPACIDADE DE 200L,MODELO HORIZONTAL,CORPO EM ACO CARBONO.FORNECIMENTO</v>
      </c>
      <c r="C18865" s="749" t="s">
        <v>44133</v>
      </c>
      <c r="D18865" s="749" t="s">
        <v>44134</v>
      </c>
      <c r="I18865" s="749" t="s">
        <v>30</v>
      </c>
      <c r="J18865" s="749" t="n">
        <v>3910.5</v>
      </c>
    </row>
    <row collapsed="false" customFormat="false" customHeight="true" hidden="true" ht="12.75" outlineLevel="0" r="18866">
      <c r="A18866" s="749" t="s">
        <v>44136</v>
      </c>
      <c r="B18866" s="749" t="str">
        <f aca="false">C18866&amp;D18866&amp;E18866&amp;F18866&amp;G18866&amp;H18866</f>
        <v>AQUECEDOR A GAS DE ACUMULACAO,CAPACIDADE 200L,MODELO VERTICAL,CORPO EM ACO CARBONO.FORNECIMENTO</v>
      </c>
      <c r="C18866" s="749" t="s">
        <v>44137</v>
      </c>
      <c r="D18866" s="749" t="s">
        <v>44138</v>
      </c>
      <c r="I18866" s="749" t="s">
        <v>30</v>
      </c>
      <c r="J18866" s="749" t="n">
        <v>3245</v>
      </c>
    </row>
    <row collapsed="false" customFormat="false" customHeight="true" hidden="true" ht="12.75" outlineLevel="0" r="18867">
      <c r="A18867" s="749" t="s">
        <v>44139</v>
      </c>
      <c r="B18867" s="749" t="str">
        <f aca="false">C18867&amp;D18867&amp;E18867&amp;F18867&amp;G18867&amp;H18867</f>
        <v>AQUECEDOR A GAS DE ACUMULACAO,CAPACIDADE 200L,MODELO VERTICAL,CORPO EM ACO CARBONO.FORNECIMENTO</v>
      </c>
      <c r="C18867" s="749" t="s">
        <v>44137</v>
      </c>
      <c r="D18867" s="749" t="s">
        <v>44138</v>
      </c>
      <c r="I18867" s="749" t="s">
        <v>30</v>
      </c>
      <c r="J18867" s="749" t="n">
        <v>3245</v>
      </c>
    </row>
    <row collapsed="false" customFormat="false" customHeight="true" hidden="true" ht="12.75" outlineLevel="0" r="18868">
      <c r="A18868" s="749" t="s">
        <v>44140</v>
      </c>
      <c r="B18868" s="749" t="str">
        <f aca="false">C18868&amp;D18868&amp;E18868&amp;F18868&amp;G18868&amp;H18868</f>
        <v>AQUECEDOR A GAS DE ACUMULACAO,CAPACIDADE DE 250L,MODELO HORIZONTAL,CORPO EM ACO CARBONO.FORNECIMENTO</v>
      </c>
      <c r="C18868" s="749" t="s">
        <v>44141</v>
      </c>
      <c r="D18868" s="749" t="s">
        <v>44134</v>
      </c>
      <c r="I18868" s="749" t="s">
        <v>30</v>
      </c>
      <c r="J18868" s="749" t="n">
        <v>4680</v>
      </c>
    </row>
    <row collapsed="false" customFormat="false" customHeight="true" hidden="true" ht="12.75" outlineLevel="0" r="18869">
      <c r="A18869" s="749" t="s">
        <v>44142</v>
      </c>
      <c r="B18869" s="749" t="str">
        <f aca="false">C18869&amp;D18869&amp;E18869&amp;F18869&amp;G18869&amp;H18869</f>
        <v>AQUECEDOR A GAS DE ACUMULACAO,CAPACIDADE DE 250L,MODELO HORIZONTAL,CORPO EM ACO CARBONO.FORNECIMENTO</v>
      </c>
      <c r="C18869" s="749" t="s">
        <v>44141</v>
      </c>
      <c r="D18869" s="749" t="s">
        <v>44134</v>
      </c>
      <c r="I18869" s="749" t="s">
        <v>30</v>
      </c>
      <c r="J18869" s="749" t="n">
        <v>4680</v>
      </c>
    </row>
    <row collapsed="false" customFormat="false" customHeight="true" hidden="true" ht="12.75" outlineLevel="0" r="18870">
      <c r="A18870" s="749" t="s">
        <v>44143</v>
      </c>
      <c r="B18870" s="749" t="str">
        <f aca="false">C18870&amp;D18870&amp;E18870&amp;F18870&amp;G18870&amp;H18870</f>
        <v>AQUECEDOR A GAS DE ACUMULACAO,CAPACIDADE DE 250L,MODELO VERTICAL,CORPO EM ACO DE CARBONO.FORNECIMENTO</v>
      </c>
      <c r="C18870" s="749" t="s">
        <v>44144</v>
      </c>
      <c r="D18870" s="749" t="s">
        <v>44145</v>
      </c>
      <c r="I18870" s="749" t="s">
        <v>30</v>
      </c>
      <c r="J18870" s="749" t="n">
        <v>3971</v>
      </c>
    </row>
    <row collapsed="false" customFormat="false" customHeight="true" hidden="true" ht="12.75" outlineLevel="0" r="18871">
      <c r="A18871" s="749" t="s">
        <v>44146</v>
      </c>
      <c r="B18871" s="749" t="str">
        <f aca="false">C18871&amp;D18871&amp;E18871&amp;F18871&amp;G18871&amp;H18871</f>
        <v>AQUECEDOR A GAS DE ACUMULACAO,CAPACIDADE DE 250L,MODELO VERTICAL,CORPO EM ACO DE CARBONO.FORNECIMENTO</v>
      </c>
      <c r="C18871" s="749" t="s">
        <v>44144</v>
      </c>
      <c r="D18871" s="749" t="s">
        <v>44145</v>
      </c>
      <c r="I18871" s="749" t="s">
        <v>30</v>
      </c>
      <c r="J18871" s="749" t="n">
        <v>3971</v>
      </c>
    </row>
    <row collapsed="false" customFormat="false" customHeight="true" hidden="true" ht="12.75" outlineLevel="0" r="18872">
      <c r="A18872" s="749" t="s">
        <v>44147</v>
      </c>
      <c r="B18872" s="749" t="str">
        <f aca="false">C18872&amp;D18872&amp;E18872&amp;F18872&amp;G18872&amp;H18872</f>
        <v>AQUECEDOR A GAS DE ACUMULACAO,CAPACIDADE DE 300L,MODELO HORIZONTAL,CORPO EM ACO CARBONO.FORNECIMENTO</v>
      </c>
      <c r="C18872" s="749" t="s">
        <v>44148</v>
      </c>
      <c r="D18872" s="749" t="s">
        <v>44134</v>
      </c>
      <c r="I18872" s="749" t="s">
        <v>30</v>
      </c>
      <c r="J18872" s="749" t="n">
        <v>5280</v>
      </c>
    </row>
    <row collapsed="false" customFormat="false" customHeight="true" hidden="true" ht="12.75" outlineLevel="0" r="18873">
      <c r="A18873" s="749" t="s">
        <v>44149</v>
      </c>
      <c r="B18873" s="749" t="str">
        <f aca="false">C18873&amp;D18873&amp;E18873&amp;F18873&amp;G18873&amp;H18873</f>
        <v>AQUECEDOR A GAS DE ACUMULACAO,CAPACIDADE DE 300L,MODELO HORIZONTAL,CORPO EM ACO CARBONO.FORNECIMENTO</v>
      </c>
      <c r="C18873" s="749" t="s">
        <v>44148</v>
      </c>
      <c r="D18873" s="749" t="s">
        <v>44134</v>
      </c>
      <c r="I18873" s="749" t="s">
        <v>30</v>
      </c>
      <c r="J18873" s="749" t="n">
        <v>5280</v>
      </c>
    </row>
    <row collapsed="false" customFormat="false" customHeight="true" hidden="true" ht="12.75" outlineLevel="0" r="18874">
      <c r="A18874" s="749" t="s">
        <v>44150</v>
      </c>
      <c r="B18874" s="749" t="str">
        <f aca="false">C18874&amp;D18874&amp;E18874&amp;F18874&amp;G18874&amp;H18874</f>
        <v>AQUECEDOR A GAS DE ACUMULACAO,CAPACIDADE DE 300L,MODELO VERTICAL,CORPO EM ACO CARBONO.FORNECIMENTO</v>
      </c>
      <c r="C18874" s="749" t="s">
        <v>44151</v>
      </c>
      <c r="D18874" s="749" t="s">
        <v>44130</v>
      </c>
      <c r="I18874" s="749" t="s">
        <v>30</v>
      </c>
      <c r="J18874" s="749" t="n">
        <v>4801.5</v>
      </c>
    </row>
    <row collapsed="false" customFormat="false" customHeight="true" hidden="true" ht="12.75" outlineLevel="0" r="18875">
      <c r="A18875" s="749" t="s">
        <v>44152</v>
      </c>
      <c r="B18875" s="749" t="str">
        <f aca="false">C18875&amp;D18875&amp;E18875&amp;F18875&amp;G18875&amp;H18875</f>
        <v>AQUECEDOR A GAS DE ACUMULACAO,CAPACIDADE DE 300L,MODELO VERTICAL,CORPO EM ACO CARBONO.FORNECIMENTO</v>
      </c>
      <c r="C18875" s="749" t="s">
        <v>44151</v>
      </c>
      <c r="D18875" s="749" t="s">
        <v>44130</v>
      </c>
      <c r="I18875" s="749" t="s">
        <v>30</v>
      </c>
      <c r="J18875" s="749" t="n">
        <v>4801.5</v>
      </c>
    </row>
    <row collapsed="false" customFormat="false" customHeight="true" hidden="true" ht="12.75" outlineLevel="0" r="18876">
      <c r="A18876" s="749" t="s">
        <v>44153</v>
      </c>
      <c r="B18876" s="749" t="str">
        <f aca="false">C18876&amp;D18876&amp;E18876&amp;F18876&amp;G18876&amp;H18876</f>
        <v>AQUECEDOR A GAS DE ACUMULACAO,CAPACIDADE DE 500L,MODELO HORIZONTAL,CORPO EM ACO CARBONO.FORNECIMENTO</v>
      </c>
      <c r="C18876" s="749" t="s">
        <v>44154</v>
      </c>
      <c r="D18876" s="749" t="s">
        <v>44134</v>
      </c>
      <c r="I18876" s="749" t="s">
        <v>30</v>
      </c>
      <c r="J18876" s="749" t="n">
        <v>6352.5</v>
      </c>
    </row>
    <row collapsed="false" customFormat="false" customHeight="true" hidden="true" ht="12.75" outlineLevel="0" r="18877">
      <c r="A18877" s="749" t="s">
        <v>44155</v>
      </c>
      <c r="B18877" s="749" t="str">
        <f aca="false">C18877&amp;D18877&amp;E18877&amp;F18877&amp;G18877&amp;H18877</f>
        <v>AQUECEDOR A GAS DE ACUMULACAO,CAPACIDADE DE 500L,MODELO HORIZONTAL,CORPO EM ACO CARBONO.FORNECIMENTO</v>
      </c>
      <c r="C18877" s="749" t="s">
        <v>44154</v>
      </c>
      <c r="D18877" s="749" t="s">
        <v>44134</v>
      </c>
      <c r="I18877" s="749" t="s">
        <v>30</v>
      </c>
      <c r="J18877" s="749" t="n">
        <v>6352.5</v>
      </c>
    </row>
    <row collapsed="false" customFormat="false" customHeight="true" hidden="true" ht="12.75" outlineLevel="0" r="18878">
      <c r="A18878" s="749" t="s">
        <v>44156</v>
      </c>
      <c r="B18878" s="749" t="str">
        <f aca="false">C18878&amp;D18878&amp;E18878&amp;F18878&amp;G18878&amp;H18878</f>
        <v>AQUECEDOR A GAS DE ACUMULACAO,CAPACIDADE DE 500L,MODELO VERTICAL,CORPO EM ACO CARBONO.FORNECIMENTO</v>
      </c>
      <c r="C18878" s="749" t="s">
        <v>44157</v>
      </c>
      <c r="D18878" s="749" t="s">
        <v>44130</v>
      </c>
      <c r="I18878" s="749" t="s">
        <v>30</v>
      </c>
      <c r="J18878" s="749" t="n">
        <v>6352.5</v>
      </c>
    </row>
    <row collapsed="false" customFormat="false" customHeight="true" hidden="true" ht="12.75" outlineLevel="0" r="18879">
      <c r="A18879" s="749" t="s">
        <v>44158</v>
      </c>
      <c r="B18879" s="749" t="str">
        <f aca="false">C18879&amp;D18879&amp;E18879&amp;F18879&amp;G18879&amp;H18879</f>
        <v>AQUECEDOR A GAS DE ACUMULACAO,CAPACIDADE DE 500L,MODELO VERTICAL,CORPO EM ACO CARBONO.FORNECIMENTO</v>
      </c>
      <c r="C18879" s="749" t="s">
        <v>44157</v>
      </c>
      <c r="D18879" s="749" t="s">
        <v>44130</v>
      </c>
      <c r="I18879" s="749" t="s">
        <v>30</v>
      </c>
      <c r="J18879" s="749" t="n">
        <v>6352.5</v>
      </c>
    </row>
    <row collapsed="false" customFormat="false" customHeight="true" hidden="true" ht="12.75" outlineLevel="0" r="18880">
      <c r="A18880" s="749" t="s">
        <v>44159</v>
      </c>
      <c r="B18880" s="749" t="str">
        <f aca="false">C18880&amp;D18880&amp;E18880&amp;F18880&amp;G18880&amp;H18880</f>
        <v>AQUECEDOR A GAS DE ACUMULACAO,CAPACIDADE DE 750L,MODELO HORIZONTAL,CORPO EM ACO CARBONO.FORNECIMENTO</v>
      </c>
      <c r="C18880" s="749" t="s">
        <v>44160</v>
      </c>
      <c r="D18880" s="749" t="s">
        <v>44134</v>
      </c>
      <c r="I18880" s="749" t="s">
        <v>30</v>
      </c>
      <c r="J18880" s="749" t="n">
        <v>8010.2</v>
      </c>
    </row>
    <row collapsed="false" customFormat="false" customHeight="true" hidden="true" ht="12.75" outlineLevel="0" r="18881">
      <c r="A18881" s="749" t="s">
        <v>44161</v>
      </c>
      <c r="B18881" s="749" t="str">
        <f aca="false">C18881&amp;D18881&amp;E18881&amp;F18881&amp;G18881&amp;H18881</f>
        <v>AQUECEDOR A GAS DE ACUMULACAO,CAPACIDADE DE 750L,MODELO HORIZONTAL,CORPO EM ACO CARBONO.FORNECIMENTO</v>
      </c>
      <c r="C18881" s="749" t="s">
        <v>44160</v>
      </c>
      <c r="D18881" s="749" t="s">
        <v>44134</v>
      </c>
      <c r="I18881" s="749" t="s">
        <v>30</v>
      </c>
      <c r="J18881" s="749" t="n">
        <v>8010.2</v>
      </c>
    </row>
    <row collapsed="false" customFormat="false" customHeight="true" hidden="true" ht="12.75" outlineLevel="0" r="18882">
      <c r="A18882" s="749" t="s">
        <v>44162</v>
      </c>
      <c r="B18882" s="749" t="str">
        <f aca="false">C18882&amp;D18882&amp;E18882&amp;F18882&amp;G18882&amp;H18882</f>
        <v>AQUECEDOR A GAS DE ACUMULACAO,CAPACIDADE DE 750L,MODELO VERTICAL,CORPO EM ACO CARBONO.FORNECIMENTO</v>
      </c>
      <c r="C18882" s="749" t="s">
        <v>44163</v>
      </c>
      <c r="D18882" s="749" t="s">
        <v>44130</v>
      </c>
      <c r="I18882" s="749" t="s">
        <v>30</v>
      </c>
      <c r="J18882" s="749" t="n">
        <v>8010.2</v>
      </c>
    </row>
    <row collapsed="false" customFormat="false" customHeight="true" hidden="true" ht="12.75" outlineLevel="0" r="18883">
      <c r="A18883" s="749" t="s">
        <v>44164</v>
      </c>
      <c r="B18883" s="749" t="str">
        <f aca="false">C18883&amp;D18883&amp;E18883&amp;F18883&amp;G18883&amp;H18883</f>
        <v>AQUECEDOR A GAS DE ACUMULACAO,CAPACIDADE DE 750L,MODELO VERTICAL,CORPO EM ACO CARBONO.FORNECIMENTO</v>
      </c>
      <c r="C18883" s="749" t="s">
        <v>44163</v>
      </c>
      <c r="D18883" s="749" t="s">
        <v>44130</v>
      </c>
      <c r="I18883" s="749" t="s">
        <v>30</v>
      </c>
      <c r="J18883" s="749" t="n">
        <v>8010.2</v>
      </c>
    </row>
    <row collapsed="false" customFormat="false" customHeight="true" hidden="true" ht="12.75" outlineLevel="0" r="18884">
      <c r="A18884" s="749" t="s">
        <v>44165</v>
      </c>
      <c r="B18884" s="749" t="str">
        <f aca="false">C18884&amp;D18884&amp;E18884&amp;F18884&amp;G18884&amp;H18884</f>
        <v>AQUECEDOR A GAS DE ACUMULACAO,CAPACIDADE DE 1000L,MODELO HORIZONTAL,CORPO EM ACO CARBONO.FORNECIMENTO</v>
      </c>
      <c r="C18884" s="749" t="s">
        <v>44166</v>
      </c>
      <c r="D18884" s="749" t="s">
        <v>44126</v>
      </c>
      <c r="I18884" s="749" t="s">
        <v>30</v>
      </c>
      <c r="J18884" s="749" t="n">
        <v>9353.3</v>
      </c>
    </row>
    <row collapsed="false" customFormat="false" customHeight="true" hidden="true" ht="12.75" outlineLevel="0" r="18885">
      <c r="A18885" s="749" t="s">
        <v>44167</v>
      </c>
      <c r="B18885" s="749" t="str">
        <f aca="false">C18885&amp;D18885&amp;E18885&amp;F18885&amp;G18885&amp;H18885</f>
        <v>AQUECEDOR A GAS DE ACUMULACAO,CAPACIDADE DE 1000L,MODELO HORIZONTAL,CORPO EM ACO CARBONO.FORNECIMENTO</v>
      </c>
      <c r="C18885" s="749" t="s">
        <v>44166</v>
      </c>
      <c r="D18885" s="749" t="s">
        <v>44126</v>
      </c>
      <c r="I18885" s="749" t="s">
        <v>30</v>
      </c>
      <c r="J18885" s="749" t="n">
        <v>9353.3</v>
      </c>
    </row>
    <row collapsed="false" customFormat="false" customHeight="true" hidden="true" ht="12.75" outlineLevel="0" r="18886">
      <c r="A18886" s="749" t="s">
        <v>44168</v>
      </c>
      <c r="B18886" s="749" t="str">
        <f aca="false">C18886&amp;D18886&amp;E18886&amp;F18886&amp;G18886&amp;H18886</f>
        <v>AQUECEDOR A GAS DE ACUMULACAO,CAPACIDADE DE 1000L,MODELO VERTICAL,CORPO EM ACO CARBONO.FORNECIMENTO</v>
      </c>
      <c r="C18886" s="749" t="s">
        <v>44169</v>
      </c>
      <c r="D18886" s="749" t="s">
        <v>44170</v>
      </c>
      <c r="I18886" s="749" t="s">
        <v>30</v>
      </c>
      <c r="J18886" s="749" t="n">
        <v>9353.3</v>
      </c>
    </row>
    <row collapsed="false" customFormat="false" customHeight="true" hidden="true" ht="12.75" outlineLevel="0" r="18887">
      <c r="A18887" s="749" t="s">
        <v>44171</v>
      </c>
      <c r="B18887" s="749" t="str">
        <f aca="false">C18887&amp;D18887&amp;E18887&amp;F18887&amp;G18887&amp;H18887</f>
        <v>AQUECEDOR A GAS DE ACUMULACAO,CAPACIDADE DE 1000L,MODELO VERTICAL,CORPO EM ACO CARBONO.FORNECIMENTO</v>
      </c>
      <c r="C18887" s="749" t="s">
        <v>44169</v>
      </c>
      <c r="D18887" s="749" t="s">
        <v>44170</v>
      </c>
      <c r="I18887" s="749" t="s">
        <v>30</v>
      </c>
      <c r="J18887" s="749" t="n">
        <v>9353.3</v>
      </c>
    </row>
    <row collapsed="false" customFormat="false" customHeight="true" hidden="true" ht="12.75" outlineLevel="0" r="18888">
      <c r="A18888" s="749" t="s">
        <v>44172</v>
      </c>
      <c r="B18888" s="749" t="str">
        <f aca="false">C18888&amp;D18888&amp;E18888&amp;F18888&amp;G18888&amp;H18888</f>
        <v>AQUECEDOR A GAS DE PASSAGEM,RESIDENCIAL,EM CHAPA ESMALTADA,BRANCO,DE 6L/MIN.FORNECIMENTO</v>
      </c>
      <c r="C18888" s="749" t="s">
        <v>44173</v>
      </c>
      <c r="D18888" s="749" t="s">
        <v>44174</v>
      </c>
      <c r="I18888" s="749" t="s">
        <v>30</v>
      </c>
      <c r="J18888" s="749" t="n">
        <v>396.35</v>
      </c>
    </row>
    <row collapsed="false" customFormat="false" customHeight="true" hidden="true" ht="12.75" outlineLevel="0" r="18889">
      <c r="A18889" s="749" t="s">
        <v>44175</v>
      </c>
      <c r="B18889" s="749" t="str">
        <f aca="false">C18889&amp;D18889&amp;E18889&amp;F18889&amp;G18889&amp;H18889</f>
        <v>AQUECEDOR A GAS DE PASSAGEM,RESIDENCIAL,EM CHAPA ESMALTADA,BRANCO,DE 6L/MIN.FORNECIMENTO</v>
      </c>
      <c r="C18889" s="749" t="s">
        <v>44173</v>
      </c>
      <c r="D18889" s="749" t="s">
        <v>44174</v>
      </c>
      <c r="I18889" s="749" t="s">
        <v>30</v>
      </c>
      <c r="J18889" s="749" t="n">
        <v>396.35</v>
      </c>
    </row>
    <row collapsed="false" customFormat="false" customHeight="true" hidden="true" ht="12.75" outlineLevel="0" r="18890">
      <c r="A18890" s="749" t="s">
        <v>44176</v>
      </c>
      <c r="B18890" s="749" t="str">
        <f aca="false">C18890&amp;D18890&amp;E18890&amp;F18890&amp;G18890&amp;H18890</f>
        <v>AQUECEDOR A GAS DE PASSAGEM,RESIDENCIAL,EM CHAPA ESMALTADA,BRANCO,DE 12L/MIN.FORNECIMENTO</v>
      </c>
      <c r="C18890" s="749" t="s">
        <v>44173</v>
      </c>
      <c r="D18890" s="749" t="s">
        <v>44177</v>
      </c>
      <c r="I18890" s="749" t="s">
        <v>30</v>
      </c>
      <c r="J18890" s="749" t="n">
        <v>900</v>
      </c>
    </row>
    <row collapsed="false" customFormat="false" customHeight="true" hidden="true" ht="12.75" outlineLevel="0" r="18891">
      <c r="A18891" s="749" t="s">
        <v>44178</v>
      </c>
      <c r="B18891" s="749" t="str">
        <f aca="false">C18891&amp;D18891&amp;E18891&amp;F18891&amp;G18891&amp;H18891</f>
        <v>AQUECEDOR A GAS DE PASSAGEM,RESIDENCIAL,EM CHAPA ESMALTADA,BRANCO,DE 12L/MIN.FORNECIMENTO</v>
      </c>
      <c r="C18891" s="749" t="s">
        <v>44173</v>
      </c>
      <c r="D18891" s="749" t="s">
        <v>44177</v>
      </c>
      <c r="I18891" s="749" t="s">
        <v>30</v>
      </c>
      <c r="J18891" s="749" t="n">
        <v>900</v>
      </c>
    </row>
    <row collapsed="false" customFormat="false" customHeight="true" hidden="true" ht="12.75" outlineLevel="0" r="18892">
      <c r="A18892" s="749" t="s">
        <v>44179</v>
      </c>
      <c r="B18892" s="749" t="str">
        <f aca="false">C18892&amp;D18892&amp;E18892&amp;F18892&amp;G18892&amp;H18892</f>
        <v>AQUECEDOR A GAS DE PASSAGEM,RESIDENCIAL,EM CHAPA ESMALTADA,BRANCO,DE 18L/MIN.FORNECIMENTO</v>
      </c>
      <c r="C18892" s="749" t="s">
        <v>44173</v>
      </c>
      <c r="D18892" s="749" t="s">
        <v>44180</v>
      </c>
      <c r="I18892" s="749" t="s">
        <v>30</v>
      </c>
      <c r="J18892" s="749" t="n">
        <v>1100</v>
      </c>
    </row>
    <row collapsed="false" customFormat="false" customHeight="true" hidden="true" ht="12.75" outlineLevel="0" r="18893">
      <c r="A18893" s="749" t="s">
        <v>44181</v>
      </c>
      <c r="B18893" s="749" t="str">
        <f aca="false">C18893&amp;D18893&amp;E18893&amp;F18893&amp;G18893&amp;H18893</f>
        <v>AQUECEDOR A GAS DE PASSAGEM,RESIDENCIAL,EM CHAPA ESMALTADA,BRANCO,DE 18L/MIN.FORNECIMENTO</v>
      </c>
      <c r="C18893" s="749" t="s">
        <v>44173</v>
      </c>
      <c r="D18893" s="749" t="s">
        <v>44180</v>
      </c>
      <c r="I18893" s="749" t="s">
        <v>30</v>
      </c>
      <c r="J18893" s="749" t="n">
        <v>1100</v>
      </c>
    </row>
    <row collapsed="false" customFormat="false" customHeight="true" hidden="true" ht="12.75" outlineLevel="0" r="18894">
      <c r="A18894" s="749" t="s">
        <v>44182</v>
      </c>
      <c r="B18894" s="749" t="str">
        <f aca="false">C18894&amp;D18894&amp;E18894&amp;F18894&amp;G18894&amp;H18894</f>
        <v>AQUECEDOR A GAS DE PASSAGEM,RESIDENCIAL,EM CHAPA ESMALTADA,BRANCO,DE 22L/MIN.FORNECIMENTO</v>
      </c>
      <c r="C18894" s="749" t="s">
        <v>44173</v>
      </c>
      <c r="D18894" s="749" t="s">
        <v>44183</v>
      </c>
      <c r="I18894" s="749" t="s">
        <v>30</v>
      </c>
      <c r="J18894" s="749" t="n">
        <v>2224.7</v>
      </c>
    </row>
    <row collapsed="false" customFormat="false" customHeight="true" hidden="true" ht="12.75" outlineLevel="0" r="18895">
      <c r="A18895" s="749" t="s">
        <v>44184</v>
      </c>
      <c r="B18895" s="749" t="str">
        <f aca="false">C18895&amp;D18895&amp;E18895&amp;F18895&amp;G18895&amp;H18895</f>
        <v>AQUECEDOR A GAS DE PASSAGEM,RESIDENCIAL,EM CHAPA ESMALTADA,BRANCO,DE 22L/MIN.FORNECIMENTO</v>
      </c>
      <c r="C18895" s="749" t="s">
        <v>44173</v>
      </c>
      <c r="D18895" s="749" t="s">
        <v>44183</v>
      </c>
      <c r="I18895" s="749" t="s">
        <v>30</v>
      </c>
      <c r="J18895" s="749" t="n">
        <v>2224.7</v>
      </c>
    </row>
    <row collapsed="false" customFormat="false" customHeight="true" hidden="true" ht="12.75" outlineLevel="0" r="18896">
      <c r="A18896" s="749" t="s">
        <v>44185</v>
      </c>
      <c r="B18896" s="749" t="str">
        <f aca="false">C18896&amp;D18896&amp;E18896&amp;F18896&amp;G18896&amp;H18896</f>
        <v>AQUECEDOR ELETRICO DE ACUMULACAO,AUTOMATICO,CAPACIDADE DE 100L,EM COBRE.FORNECIMENTO</v>
      </c>
      <c r="C18896" s="749" t="s">
        <v>44186</v>
      </c>
      <c r="D18896" s="749" t="s">
        <v>44187</v>
      </c>
      <c r="I18896" s="749" t="s">
        <v>30</v>
      </c>
      <c r="J18896" s="749" t="n">
        <v>1310.8</v>
      </c>
    </row>
    <row collapsed="false" customFormat="false" customHeight="true" hidden="true" ht="12.75" outlineLevel="0" r="18897">
      <c r="A18897" s="749" t="s">
        <v>44188</v>
      </c>
      <c r="B18897" s="749" t="str">
        <f aca="false">C18897&amp;D18897&amp;E18897&amp;F18897&amp;G18897&amp;H18897</f>
        <v>AQUECEDOR ELETRICO DE ACUMULACAO,AUTOMATICO,CAPACIDADE DE 100L,EM COBRE.FORNECIMENTO</v>
      </c>
      <c r="C18897" s="749" t="s">
        <v>44186</v>
      </c>
      <c r="D18897" s="749" t="s">
        <v>44187</v>
      </c>
      <c r="I18897" s="749" t="s">
        <v>30</v>
      </c>
      <c r="J18897" s="749" t="n">
        <v>1310.8</v>
      </c>
    </row>
    <row collapsed="false" customFormat="false" customHeight="true" hidden="true" ht="12.75" outlineLevel="0" r="18898">
      <c r="A18898" s="749" t="s">
        <v>44189</v>
      </c>
      <c r="B18898" s="749" t="str">
        <f aca="false">C18898&amp;D18898&amp;E18898&amp;F18898&amp;G18898&amp;H18898</f>
        <v>AQUECEDOR ELETRICO DE ACUMULACAO,AUTOMATICO,CAPACIDADE DE 200L,EM COBRE.FORNECIMENTO</v>
      </c>
      <c r="C18898" s="749" t="s">
        <v>44190</v>
      </c>
      <c r="D18898" s="749" t="s">
        <v>44187</v>
      </c>
      <c r="I18898" s="749" t="s">
        <v>30</v>
      </c>
      <c r="J18898" s="749" t="n">
        <v>1848.6</v>
      </c>
    </row>
    <row collapsed="false" customFormat="false" customHeight="true" hidden="true" ht="12.75" outlineLevel="0" r="18899">
      <c r="A18899" s="749" t="s">
        <v>44191</v>
      </c>
      <c r="B18899" s="749" t="str">
        <f aca="false">C18899&amp;D18899&amp;E18899&amp;F18899&amp;G18899&amp;H18899</f>
        <v>AQUECEDOR ELETRICO DE ACUMULACAO,AUTOMATICO,CAPACIDADE DE 200L,EM COBRE.FORNECIMENTO</v>
      </c>
      <c r="C18899" s="749" t="s">
        <v>44190</v>
      </c>
      <c r="D18899" s="749" t="s">
        <v>44187</v>
      </c>
      <c r="I18899" s="749" t="s">
        <v>30</v>
      </c>
      <c r="J18899" s="749" t="n">
        <v>1848.6</v>
      </c>
    </row>
    <row collapsed="false" customFormat="false" customHeight="true" hidden="true" ht="12.75" outlineLevel="0" r="18900">
      <c r="A18900" s="749" t="s">
        <v>44192</v>
      </c>
      <c r="B18900" s="749" t="str">
        <f aca="false">C18900&amp;D18900&amp;E18900&amp;F18900&amp;G18900&amp;H18900</f>
        <v>AQUECEDOR ELETRICO DE ACUMULACAO,AUTOMATICO,CAPACIDADE DE 500L,EM COBRE.FORNECIMENTO</v>
      </c>
      <c r="C18900" s="749" t="s">
        <v>44193</v>
      </c>
      <c r="D18900" s="749" t="s">
        <v>44187</v>
      </c>
      <c r="I18900" s="749" t="s">
        <v>30</v>
      </c>
      <c r="J18900" s="749" t="n">
        <v>3400</v>
      </c>
    </row>
    <row collapsed="false" customFormat="false" customHeight="true" hidden="true" ht="12.75" outlineLevel="0" r="18901">
      <c r="A18901" s="749" t="s">
        <v>44194</v>
      </c>
      <c r="B18901" s="749" t="str">
        <f aca="false">C18901&amp;D18901&amp;E18901&amp;F18901&amp;G18901&amp;H18901</f>
        <v>AQUECEDOR ELETRICO DE ACUMULACAO,AUTOMATICO,CAPACIDADE DE 500L,EM COBRE.FORNECIMENTO</v>
      </c>
      <c r="C18901" s="749" t="s">
        <v>44193</v>
      </c>
      <c r="D18901" s="749" t="s">
        <v>44187</v>
      </c>
      <c r="I18901" s="749" t="s">
        <v>30</v>
      </c>
      <c r="J18901" s="749" t="n">
        <v>3400</v>
      </c>
    </row>
    <row collapsed="false" customFormat="false" customHeight="true" hidden="true" ht="12.75" outlineLevel="0" r="18902">
      <c r="A18902" s="749" t="s">
        <v>44195</v>
      </c>
      <c r="B18902" s="749" t="str">
        <f aca="false">C18902&amp;D18902&amp;E18902&amp;F18902&amp;G18902&amp;H18902</f>
        <v>AQUECEDOR ELETRICO DE ACUMULACAO,AUTOMATICO,CAPACIDADE DE 750L,EM COBRE.FORNECIMENTO</v>
      </c>
      <c r="C18902" s="749" t="s">
        <v>44196</v>
      </c>
      <c r="D18902" s="749" t="s">
        <v>44187</v>
      </c>
      <c r="I18902" s="749" t="s">
        <v>30</v>
      </c>
      <c r="J18902" s="749" t="n">
        <v>4700</v>
      </c>
    </row>
    <row collapsed="false" customFormat="false" customHeight="true" hidden="true" ht="12.75" outlineLevel="0" r="18903">
      <c r="A18903" s="749" t="s">
        <v>44197</v>
      </c>
      <c r="B18903" s="749" t="str">
        <f aca="false">C18903&amp;D18903&amp;E18903&amp;F18903&amp;G18903&amp;H18903</f>
        <v>AQUECEDOR ELETRICO DE ACUMULACAO,AUTOMATICO,CAPACIDADE DE 750L,EM COBRE.FORNECIMENTO</v>
      </c>
      <c r="C18903" s="749" t="s">
        <v>44196</v>
      </c>
      <c r="D18903" s="749" t="s">
        <v>44187</v>
      </c>
      <c r="I18903" s="749" t="s">
        <v>30</v>
      </c>
      <c r="J18903" s="749" t="n">
        <v>4700</v>
      </c>
    </row>
    <row collapsed="false" customFormat="false" customHeight="true" hidden="true" ht="12.75" outlineLevel="0" r="18904">
      <c r="A18904" s="749" t="s">
        <v>44198</v>
      </c>
      <c r="B18904" s="749" t="str">
        <f aca="false">C18904&amp;D18904&amp;E18904&amp;F18904&amp;G18904&amp;H18904</f>
        <v>AQUECEDOR ELETRICO DE ACUMULACAO,AUTOMATICO,CAPACIDADE DE 1.000L,EM COBRE.FORNECIMENTO</v>
      </c>
      <c r="C18904" s="749" t="s">
        <v>44199</v>
      </c>
      <c r="D18904" s="749" t="s">
        <v>44200</v>
      </c>
      <c r="I18904" s="749" t="s">
        <v>30</v>
      </c>
      <c r="J18904" s="749" t="n">
        <v>5850.4</v>
      </c>
    </row>
    <row collapsed="false" customFormat="false" customHeight="true" hidden="true" ht="12.75" outlineLevel="0" r="18905">
      <c r="A18905" s="749" t="s">
        <v>44201</v>
      </c>
      <c r="B18905" s="749" t="str">
        <f aca="false">C18905&amp;D18905&amp;E18905&amp;F18905&amp;G18905&amp;H18905</f>
        <v>AQUECEDOR ELETRICO DE ACUMULACAO,AUTOMATICO,CAPACIDADE DE 1.000L,EM COBRE.FORNECIMENTO</v>
      </c>
      <c r="C18905" s="749" t="s">
        <v>44199</v>
      </c>
      <c r="D18905" s="749" t="s">
        <v>44200</v>
      </c>
      <c r="I18905" s="749" t="s">
        <v>30</v>
      </c>
      <c r="J18905" s="749" t="n">
        <v>5850.4</v>
      </c>
    </row>
    <row collapsed="false" customFormat="false" customHeight="true" hidden="true" ht="12.75" outlineLevel="0" r="18906">
      <c r="A18906" s="749" t="s">
        <v>44202</v>
      </c>
      <c r="B18906" s="749" t="str">
        <f aca="false">C18906&amp;D18906&amp;E18906&amp;F18906&amp;G18906&amp;H18906</f>
        <v>FOGAO A GAS RESIDENCIAL,BRANCO,COM 4 BOCAS.FORNECIMENTO</v>
      </c>
      <c r="C18906" s="749" t="s">
        <v>44203</v>
      </c>
      <c r="I18906" s="749" t="s">
        <v>30</v>
      </c>
      <c r="J18906" s="749" t="n">
        <v>408.91</v>
      </c>
    </row>
    <row collapsed="false" customFormat="false" customHeight="true" hidden="true" ht="12.75" outlineLevel="0" r="18907">
      <c r="A18907" s="749" t="s">
        <v>44204</v>
      </c>
      <c r="B18907" s="749" t="str">
        <f aca="false">C18907&amp;D18907&amp;E18907&amp;F18907&amp;G18907&amp;H18907</f>
        <v>FOGAO A GAS RESIDENCIAL,BRANCO,COM 4 BOCAS.FORNECIMENTO</v>
      </c>
      <c r="C18907" s="749" t="s">
        <v>44203</v>
      </c>
      <c r="I18907" s="749" t="s">
        <v>30</v>
      </c>
      <c r="J18907" s="749" t="n">
        <v>408.91</v>
      </c>
    </row>
    <row collapsed="false" customFormat="false" customHeight="true" hidden="true" ht="12.75" outlineLevel="0" r="18908">
      <c r="A18908" s="749" t="s">
        <v>44205</v>
      </c>
      <c r="B18908" s="749" t="str">
        <f aca="false">C18908&amp;D18908&amp;E18908&amp;F18908&amp;G18908&amp;H18908</f>
        <v>FOGAO A GAS RESIDENCIAL,BRANCO,COM 6 BOCAS.FORNECIMENTO</v>
      </c>
      <c r="C18908" s="749" t="s">
        <v>44206</v>
      </c>
      <c r="I18908" s="749" t="s">
        <v>30</v>
      </c>
      <c r="J18908" s="749" t="n">
        <v>599</v>
      </c>
    </row>
    <row collapsed="false" customFormat="false" customHeight="true" hidden="true" ht="12.75" outlineLevel="0" r="18909">
      <c r="A18909" s="749" t="s">
        <v>44207</v>
      </c>
      <c r="B18909" s="749" t="str">
        <f aca="false">C18909&amp;D18909&amp;E18909&amp;F18909&amp;G18909&amp;H18909</f>
        <v>FOGAO A GAS RESIDENCIAL,BRANCO,COM 6 BOCAS.FORNECIMENTO</v>
      </c>
      <c r="C18909" s="749" t="s">
        <v>44206</v>
      </c>
      <c r="I18909" s="749" t="s">
        <v>30</v>
      </c>
      <c r="J18909" s="749" t="n">
        <v>599</v>
      </c>
    </row>
    <row collapsed="false" customFormat="false" customHeight="true" hidden="true" ht="12.75" outlineLevel="0" r="18910">
      <c r="A18910" s="749" t="s">
        <v>44208</v>
      </c>
      <c r="B18910" s="749" t="str">
        <f aca="false">C18910&amp;D18910&amp;E18910&amp;F18910&amp;G18910&amp;H18910</f>
        <v>FOGAO A GAS,INDUSTRIAL,COM 6 BOCAS,FORNO,GRELHA DE 40X40CM E PERFIL DE 5CM.FORNECIMENTO</v>
      </c>
      <c r="C18910" s="749" t="s">
        <v>44209</v>
      </c>
      <c r="D18910" s="749" t="s">
        <v>44210</v>
      </c>
      <c r="I18910" s="749" t="s">
        <v>30</v>
      </c>
      <c r="J18910" s="749" t="n">
        <v>1498.1</v>
      </c>
    </row>
    <row collapsed="false" customFormat="false" customHeight="true" hidden="true" ht="12.75" outlineLevel="0" r="18911">
      <c r="A18911" s="749" t="s">
        <v>44211</v>
      </c>
      <c r="B18911" s="749" t="str">
        <f aca="false">C18911&amp;D18911&amp;E18911&amp;F18911&amp;G18911&amp;H18911</f>
        <v>FOGAO A GAS,INDUSTRIAL,COM 6 BOCAS,FORNO,GRELHA DE 40X40CM E PERFIL DE 5CM.FORNECIMENTO</v>
      </c>
      <c r="C18911" s="749" t="s">
        <v>44209</v>
      </c>
      <c r="D18911" s="749" t="s">
        <v>44210</v>
      </c>
      <c r="I18911" s="749" t="s">
        <v>30</v>
      </c>
      <c r="J18911" s="749" t="n">
        <v>1498.1</v>
      </c>
    </row>
    <row collapsed="false" customFormat="false" customHeight="true" hidden="true" ht="12.75" outlineLevel="0" r="18912">
      <c r="A18912" s="749" t="s">
        <v>44212</v>
      </c>
      <c r="B18912" s="749" t="str">
        <f aca="false">C18912&amp;D18912&amp;E18912&amp;F18912&amp;G18912&amp;H18912</f>
        <v>FOGAO A GAS,INDUSTRIAL,COM 4 BOCAS,FORNO,GRELHA DE 30X30CM E PERFIL DE 5CM.FORNECIMENTO</v>
      </c>
      <c r="C18912" s="749" t="s">
        <v>44213</v>
      </c>
      <c r="D18912" s="749" t="s">
        <v>44210</v>
      </c>
      <c r="I18912" s="749" t="s">
        <v>30</v>
      </c>
      <c r="J18912" s="749" t="n">
        <v>844.59</v>
      </c>
    </row>
    <row collapsed="false" customFormat="false" customHeight="true" hidden="true" ht="12.75" outlineLevel="0" r="18913">
      <c r="A18913" s="749" t="s">
        <v>44214</v>
      </c>
      <c r="B18913" s="749" t="str">
        <f aca="false">C18913&amp;D18913&amp;E18913&amp;F18913&amp;G18913&amp;H18913</f>
        <v>FOGAO A GAS,INDUSTRIAL,COM 4 BOCAS,FORNO,GRELHA DE 30X30CM E PERFIL DE 5CM.FORNECIMENTO</v>
      </c>
      <c r="C18913" s="749" t="s">
        <v>44213</v>
      </c>
      <c r="D18913" s="749" t="s">
        <v>44210</v>
      </c>
      <c r="I18913" s="749" t="s">
        <v>30</v>
      </c>
      <c r="J18913" s="749" t="n">
        <v>844.59</v>
      </c>
    </row>
    <row collapsed="false" customFormat="false" customHeight="true" hidden="true" ht="12.75" outlineLevel="0" r="18914">
      <c r="A18914" s="749" t="s">
        <v>44215</v>
      </c>
      <c r="B18914" s="749" t="str">
        <f aca="false">C18914&amp;D18914&amp;E18914&amp;F18914&amp;G18914&amp;H18914</f>
        <v>FOGAO A GAS,INDUSTRIAL,COM 3 BOCAS,SEM FORNO,GRELHA DE 30X30CM E PERFIL DE 5CM.FORNECIMENTO</v>
      </c>
      <c r="C18914" s="749" t="s">
        <v>44216</v>
      </c>
      <c r="D18914" s="749" t="s">
        <v>44217</v>
      </c>
      <c r="I18914" s="749" t="s">
        <v>30</v>
      </c>
      <c r="J18914" s="749" t="n">
        <v>570</v>
      </c>
    </row>
    <row collapsed="false" customFormat="false" customHeight="true" hidden="true" ht="12.75" outlineLevel="0" r="18915">
      <c r="A18915" s="749" t="s">
        <v>44218</v>
      </c>
      <c r="B18915" s="749" t="str">
        <f aca="false">C18915&amp;D18915&amp;E18915&amp;F18915&amp;G18915&amp;H18915</f>
        <v>FOGAO A GAS,INDUSTRIAL,COM 3 BOCAS,SEM FORNO,GRELHA DE 30X30CM E PERFIL DE 5CM.FORNECIMENTO</v>
      </c>
      <c r="C18915" s="749" t="s">
        <v>44216</v>
      </c>
      <c r="D18915" s="749" t="s">
        <v>44217</v>
      </c>
      <c r="I18915" s="749" t="s">
        <v>30</v>
      </c>
      <c r="J18915" s="749" t="n">
        <v>570</v>
      </c>
    </row>
    <row collapsed="false" customFormat="false" customHeight="true" hidden="true" ht="12.75" outlineLevel="0" r="18916">
      <c r="A18916" s="749" t="s">
        <v>44219</v>
      </c>
      <c r="B18916" s="749" t="str">
        <f aca="false">C18916&amp;D18916&amp;E18916&amp;F18916&amp;G18916&amp;H18916</f>
        <v>FOGAO A GAS,INDUSTRIAL,COM 2 BOCAS,SEM FORNO,GRELHA DE 30X30CM E PERFIL DE 5CM.FORNECIMENTO</v>
      </c>
      <c r="C18916" s="749" t="s">
        <v>44220</v>
      </c>
      <c r="D18916" s="749" t="s">
        <v>44217</v>
      </c>
      <c r="I18916" s="749" t="s">
        <v>30</v>
      </c>
      <c r="J18916" s="749" t="n">
        <v>448.1</v>
      </c>
    </row>
    <row collapsed="false" customFormat="false" customHeight="true" hidden="true" ht="12.75" outlineLevel="0" r="18917">
      <c r="A18917" s="749" t="s">
        <v>44221</v>
      </c>
      <c r="B18917" s="749" t="str">
        <f aca="false">C18917&amp;D18917&amp;E18917&amp;F18917&amp;G18917&amp;H18917</f>
        <v>FOGAO A GAS,INDUSTRIAL,COM 2 BOCAS,SEM FORNO,GRELHA DE 30X30CM E PERFIL DE 5CM.FORNECIMENTO</v>
      </c>
      <c r="C18917" s="749" t="s">
        <v>44220</v>
      </c>
      <c r="D18917" s="749" t="s">
        <v>44217</v>
      </c>
      <c r="I18917" s="749" t="s">
        <v>30</v>
      </c>
      <c r="J18917" s="749" t="n">
        <v>448.1</v>
      </c>
    </row>
    <row collapsed="false" customFormat="false" customHeight="true" hidden="true" ht="38.25" outlineLevel="0" r="18918">
      <c r="A18918" s="749" t="s">
        <v>44222</v>
      </c>
      <c r="B18918" s="758" t="str">
        <f aca="false">C18918&amp;D18918&amp;E18918&amp;F18918&amp;G18918&amp;H18918</f>
        <v>COIFA DE ACO INOX AISI 304/444(#20),NAS DIMENSOES 2,30X1,30X0,60M(COCCAO),COM CALHA COLETORA DE GORDURA EM TODO PERIMETRO COM DRENO PLUGADO,SUPORTE DE FIXACAO E BOCAIS FLANGEADOS(FOGAO INDUSTRIAL DE 8 BOCAS).FORNECIMENTO E COLOCACAO</v>
      </c>
      <c r="C18918" s="749" t="s">
        <v>44223</v>
      </c>
      <c r="D18918" s="749" t="s">
        <v>44224</v>
      </c>
      <c r="E18918" s="749" t="s">
        <v>44225</v>
      </c>
      <c r="F18918" s="749" t="s">
        <v>44226</v>
      </c>
      <c r="I18918" s="749" t="s">
        <v>30</v>
      </c>
      <c r="J18918" s="749" t="n">
        <v>5036.61</v>
      </c>
    </row>
    <row collapsed="false" customFormat="false" customHeight="true" hidden="true" ht="38.25" outlineLevel="0" r="18919">
      <c r="A18919" s="749" t="s">
        <v>44227</v>
      </c>
      <c r="B18919" s="758" t="str">
        <f aca="false">C18919&amp;D18919&amp;E18919&amp;F18919&amp;G18919&amp;H18919</f>
        <v>COIFA DE ACO INOX AISI 304/444(#20),NAS DIMENSOES 2,30X1,30X0,60M(COCCAO),COM CALHA COLETORA DE GORDURA EM TODO PERIMETRO COM DRENO PLUGADO,SUPORTE DE FIXACAO E BOCAIS FLANGEADOS(FOGAO INDUSTRIAL DE 8 BOCAS).FORNECIMENTO E COLOCACAO</v>
      </c>
      <c r="C18919" s="749" t="s">
        <v>44223</v>
      </c>
      <c r="D18919" s="749" t="s">
        <v>44224</v>
      </c>
      <c r="E18919" s="749" t="s">
        <v>44225</v>
      </c>
      <c r="F18919" s="749" t="s">
        <v>44226</v>
      </c>
      <c r="I18919" s="749" t="s">
        <v>30</v>
      </c>
      <c r="J18919" s="749" t="n">
        <v>5022.4</v>
      </c>
    </row>
    <row collapsed="false" customFormat="false" customHeight="true" hidden="true" ht="38.25" outlineLevel="0" r="18920">
      <c r="A18920" s="749" t="s">
        <v>44228</v>
      </c>
      <c r="B18920" s="758" t="str">
        <f aca="false">C18920&amp;D18920&amp;E18920&amp;F18920&amp;G18920&amp;H18920</f>
        <v>COIFA DE ACO INOX AISI 304/444(#20),NAS DIMENSOES 1,80X1,30X0,60M(COCCAO),COM CALHA COLETORA DE GORDURA EM TODO PERIMETRO COM DRENO PLUGADO,SUPORTE DE FIXACAO E BOCAIS FLANGEADOS(FOGAO INDUSTRIAL DE 6 BOCAS).FORNECIMENTO E COLOCACAO</v>
      </c>
      <c r="C18920" s="749" t="s">
        <v>44229</v>
      </c>
      <c r="D18920" s="749" t="s">
        <v>44224</v>
      </c>
      <c r="E18920" s="749" t="s">
        <v>44225</v>
      </c>
      <c r="F18920" s="749" t="s">
        <v>44230</v>
      </c>
      <c r="I18920" s="749" t="s">
        <v>30</v>
      </c>
      <c r="J18920" s="749" t="n">
        <v>4164.36</v>
      </c>
    </row>
    <row collapsed="false" customFormat="false" customHeight="true" hidden="true" ht="38.25" outlineLevel="0" r="18921">
      <c r="A18921" s="749" t="s">
        <v>44231</v>
      </c>
      <c r="B18921" s="758" t="str">
        <f aca="false">C18921&amp;D18921&amp;E18921&amp;F18921&amp;G18921&amp;H18921</f>
        <v>COIFA DE ACO INOX AISI 304/444(#20),NAS DIMENSOES 1,80X1,30X0,60M(COCCAO),COM CALHA COLETORA DE GORDURA EM TODO PERIMETRO COM DRENO PLUGADO,SUPORTE DE FIXACAO E BOCAIS FLANGEADOS(FOGAO INDUSTRIAL DE 6 BOCAS).FORNECIMENTO E COLOCACAO</v>
      </c>
      <c r="C18921" s="749" t="s">
        <v>44229</v>
      </c>
      <c r="D18921" s="749" t="s">
        <v>44224</v>
      </c>
      <c r="E18921" s="749" t="s">
        <v>44225</v>
      </c>
      <c r="F18921" s="749" t="s">
        <v>44230</v>
      </c>
      <c r="I18921" s="749" t="s">
        <v>30</v>
      </c>
      <c r="J18921" s="749" t="n">
        <v>4153.22</v>
      </c>
    </row>
    <row collapsed="false" customFormat="false" customHeight="true" hidden="true" ht="38.25" outlineLevel="0" r="18922">
      <c r="A18922" s="749" t="s">
        <v>44232</v>
      </c>
      <c r="B18922" s="758" t="str">
        <f aca="false">C18922&amp;D18922&amp;E18922&amp;F18922&amp;G18922&amp;H18922</f>
        <v>COIFA DE ACO INOX AISI 304/444(#20),NAS DIMENSOES 1,30X1,30X0,60M(COCCAO),COM CALHA COLETORA DE GORDURA EM TODO PERIMETRO COM DRENO PLUGADO,SUPORTE DE FIXACAO E BOCAIS FLANGEADOS(FOGAO INDUSTRIAL DE 4 BOCAS).FORNECIMENTO E COLOCACAO</v>
      </c>
      <c r="C18922" s="749" t="s">
        <v>44233</v>
      </c>
      <c r="D18922" s="749" t="s">
        <v>44224</v>
      </c>
      <c r="E18922" s="749" t="s">
        <v>44225</v>
      </c>
      <c r="F18922" s="749" t="s">
        <v>44234</v>
      </c>
      <c r="I18922" s="749" t="s">
        <v>30</v>
      </c>
      <c r="J18922" s="749" t="n">
        <v>3385.94</v>
      </c>
    </row>
    <row collapsed="false" customFormat="false" customHeight="true" hidden="true" ht="38.25" outlineLevel="0" r="18923">
      <c r="A18923" s="749" t="s">
        <v>44235</v>
      </c>
      <c r="B18923" s="758" t="str">
        <f aca="false">C18923&amp;D18923&amp;E18923&amp;F18923&amp;G18923&amp;H18923</f>
        <v>COIFA DE ACO INOX AISI 304/444(#20),NAS DIMENSOES 1,30X1,30X0,60M(COCCAO),COM CALHA COLETORA DE GORDURA EM TODO PERIMETRO COM DRENO PLUGADO,SUPORTE DE FIXACAO E BOCAIS FLANGEADOS(FOGAO INDUSTRIAL DE 4 BOCAS).FORNECIMENTO E COLOCACAO</v>
      </c>
      <c r="C18923" s="749" t="s">
        <v>44233</v>
      </c>
      <c r="D18923" s="749" t="s">
        <v>44224</v>
      </c>
      <c r="E18923" s="749" t="s">
        <v>44225</v>
      </c>
      <c r="F18923" s="749" t="s">
        <v>44234</v>
      </c>
      <c r="I18923" s="749" t="s">
        <v>30</v>
      </c>
      <c r="J18923" s="749" t="n">
        <v>3377.94</v>
      </c>
    </row>
    <row collapsed="false" customFormat="false" customHeight="true" hidden="true" ht="12.75" outlineLevel="0" r="18924">
      <c r="A18924" s="749" t="s">
        <v>44236</v>
      </c>
      <c r="B18924" s="749" t="str">
        <f aca="false">C18924&amp;D18924&amp;E18924&amp;F18924&amp;G18924&amp;H18924</f>
        <v>FILTROS INERCIAIS 50X50CM DE ACO INOX 304(COIFA DE COCCAO).FORNECIMENTO E COLOCACAO</v>
      </c>
      <c r="C18924" s="749" t="s">
        <v>44237</v>
      </c>
      <c r="D18924" s="749" t="s">
        <v>14960</v>
      </c>
      <c r="I18924" s="749" t="s">
        <v>30</v>
      </c>
      <c r="J18924" s="749" t="n">
        <v>357.57</v>
      </c>
    </row>
    <row collapsed="false" customFormat="false" customHeight="true" hidden="true" ht="12.75" outlineLevel="0" r="18925">
      <c r="A18925" s="749" t="s">
        <v>44238</v>
      </c>
      <c r="B18925" s="749" t="str">
        <f aca="false">C18925&amp;D18925&amp;E18925&amp;F18925&amp;G18925&amp;H18925</f>
        <v>FILTROS INERCIAIS 50X50CM DE ACO INOX 304(COIFA DE COCCAO).FORNECIMENTO E COLOCACAO</v>
      </c>
      <c r="C18925" s="749" t="s">
        <v>44237</v>
      </c>
      <c r="D18925" s="749" t="s">
        <v>14960</v>
      </c>
      <c r="I18925" s="749" t="s">
        <v>30</v>
      </c>
      <c r="J18925" s="749" t="n">
        <v>354.4</v>
      </c>
    </row>
    <row collapsed="false" customFormat="false" customHeight="true" hidden="true" ht="12.75" outlineLevel="0" r="18926">
      <c r="A18926" s="749" t="s">
        <v>44239</v>
      </c>
      <c r="B18926" s="749" t="str">
        <f aca="false">C18926&amp;D18926&amp;E18926&amp;F18926&amp;G18926&amp;H18926</f>
        <v>FILTROS INERCIAIS 40X50CM DE ACO INOX 304(COIFA DE COCCAO).FORNECIMENTO E COLOCACAO</v>
      </c>
      <c r="C18926" s="749" t="s">
        <v>44240</v>
      </c>
      <c r="D18926" s="749" t="s">
        <v>14960</v>
      </c>
      <c r="I18926" s="749" t="s">
        <v>30</v>
      </c>
      <c r="J18926" s="749" t="n">
        <v>311.42</v>
      </c>
    </row>
    <row collapsed="false" customFormat="false" customHeight="true" hidden="true" ht="12.75" outlineLevel="0" r="18927">
      <c r="A18927" s="749" t="s">
        <v>44241</v>
      </c>
      <c r="B18927" s="749" t="str">
        <f aca="false">C18927&amp;D18927&amp;E18927&amp;F18927&amp;G18927&amp;H18927</f>
        <v>FILTROS INERCIAIS 40X50CM DE ACO INOX 304(COIFA DE COCCAO).FORNECIMENTO E COLOCACAO</v>
      </c>
      <c r="C18927" s="749" t="s">
        <v>44240</v>
      </c>
      <c r="D18927" s="749" t="s">
        <v>14960</v>
      </c>
      <c r="I18927" s="749" t="s">
        <v>30</v>
      </c>
      <c r="J18927" s="749" t="n">
        <v>308.25</v>
      </c>
    </row>
    <row collapsed="false" customFormat="false" customHeight="true" hidden="true" ht="12.75" outlineLevel="0" r="18928">
      <c r="A18928" s="749" t="s">
        <v>44242</v>
      </c>
      <c r="B18928" s="749" t="str">
        <f aca="false">C18928&amp;D18928&amp;E18928&amp;F18928&amp;G18928&amp;H18928</f>
        <v>DAMPER CORTA FOGO 30X30CM,ACIONAMENTO AUTOMATICO,PELA ACAO DE ELEMENTO FUSIVEL,MODELO DCF COM FUSIVEL DE DISPARO(COM ATESTADO UL)COM ROMPIMENTO EM 72ºC OU 141ºC,COM CHAVE FIM DE CURSO.FORNECIMENTO E COLOCACAO</v>
      </c>
      <c r="C18928" s="749" t="s">
        <v>44243</v>
      </c>
      <c r="D18928" s="749" t="s">
        <v>44244</v>
      </c>
      <c r="E18928" s="749" t="s">
        <v>44245</v>
      </c>
      <c r="F18928" s="749" t="s">
        <v>44246</v>
      </c>
      <c r="I18928" s="749" t="s">
        <v>30</v>
      </c>
      <c r="J18928" s="749" t="n">
        <v>382.19</v>
      </c>
    </row>
    <row collapsed="false" customFormat="false" customHeight="true" hidden="true" ht="12.75" outlineLevel="0" r="18929">
      <c r="A18929" s="749" t="s">
        <v>44247</v>
      </c>
      <c r="B18929" s="749" t="str">
        <f aca="false">C18929&amp;D18929&amp;E18929&amp;F18929&amp;G18929&amp;H18929</f>
        <v>DAMPER CORTA FOGO 30X30CM,ACIONAMENTO AUTOMATICO,PELA ACAO DE ELEMENTO FUSIVEL,MODELO DCF COM FUSIVEL DE DISPARO(COM ATESTADO UL)COM ROMPIMENTO EM 72ºC OU 141ºC,COM CHAVE FIM DE CURSO.FORNECIMENTO E COLOCACAO</v>
      </c>
      <c r="C18929" s="749" t="s">
        <v>44243</v>
      </c>
      <c r="D18929" s="749" t="s">
        <v>44244</v>
      </c>
      <c r="E18929" s="749" t="s">
        <v>44245</v>
      </c>
      <c r="F18929" s="749" t="s">
        <v>44246</v>
      </c>
      <c r="I18929" s="749" t="s">
        <v>30</v>
      </c>
      <c r="J18929" s="749" t="n">
        <v>377.45</v>
      </c>
    </row>
    <row collapsed="false" customFormat="false" customHeight="true" hidden="true" ht="12.75" outlineLevel="0" r="18930">
      <c r="A18930" s="749" t="s">
        <v>44248</v>
      </c>
      <c r="B18930" s="749" t="str">
        <f aca="false">C18930&amp;D18930&amp;E18930&amp;F18930&amp;G18930&amp;H18930</f>
        <v>DAMPER CORTA FOGO 35X35CM,ACIONAMENTO AUTOMATICO,PELA ACAO DE ELEMENTO FUSIVEL,MODELO DCF COM FUSIVEL DE DISPARO(COM ATESTADO UL)COM ROMPIMENTO EM 72ºC OU 141ºC,COM CHAVE FIM DE CURSO.FORNECIMENTO E COLOCACAO</v>
      </c>
      <c r="C18930" s="749" t="s">
        <v>44249</v>
      </c>
      <c r="D18930" s="749" t="s">
        <v>44244</v>
      </c>
      <c r="E18930" s="749" t="s">
        <v>44245</v>
      </c>
      <c r="F18930" s="749" t="s">
        <v>44246</v>
      </c>
      <c r="I18930" s="749" t="s">
        <v>30</v>
      </c>
      <c r="J18930" s="749" t="n">
        <v>417.14</v>
      </c>
    </row>
    <row collapsed="false" customFormat="false" customHeight="true" hidden="true" ht="12.75" outlineLevel="0" r="18931">
      <c r="A18931" s="749" t="s">
        <v>44250</v>
      </c>
      <c r="B18931" s="749" t="str">
        <f aca="false">C18931&amp;D18931&amp;E18931&amp;F18931&amp;G18931&amp;H18931</f>
        <v>DAMPER CORTA FOGO 35X35CM,ACIONAMENTO AUTOMATICO,PELA ACAO DE ELEMENTO FUSIVEL,MODELO DCF COM FUSIVEL DE DISPARO(COM ATESTADO UL)COM ROMPIMENTO EM 72ºC OU 141ºC,COM CHAVE FIM DE CURSO.FORNECIMENTO E COLOCACAO</v>
      </c>
      <c r="C18931" s="749" t="s">
        <v>44249</v>
      </c>
      <c r="D18931" s="749" t="s">
        <v>44244</v>
      </c>
      <c r="E18931" s="749" t="s">
        <v>44245</v>
      </c>
      <c r="F18931" s="749" t="s">
        <v>44246</v>
      </c>
      <c r="I18931" s="749" t="s">
        <v>30</v>
      </c>
      <c r="J18931" s="749" t="n">
        <v>411.46</v>
      </c>
    </row>
    <row collapsed="false" customFormat="false" customHeight="true" hidden="true" ht="12.75" outlineLevel="0" r="18932">
      <c r="A18932" s="749" t="s">
        <v>44251</v>
      </c>
      <c r="B18932" s="749" t="str">
        <f aca="false">C18932&amp;D18932&amp;E18932&amp;F18932&amp;G18932&amp;H18932</f>
        <v>DAMPER CORTA FOGO 35X45CM,ACIONAMENTO AUTOMATICO,PELA ACAO DE ELEMENTO FUSIVEL,MODELO DCF COM FUSIVEL DE DISPARO(COM ATESTADO UL)COM ROMPIMENTO EM 72ºC OU 141ºC,COM CHAVE FIM DE CURSO.FORNECIMENTO E COLOCACAO</v>
      </c>
      <c r="C18932" s="749" t="s">
        <v>44252</v>
      </c>
      <c r="D18932" s="749" t="s">
        <v>44244</v>
      </c>
      <c r="E18932" s="749" t="s">
        <v>44245</v>
      </c>
      <c r="F18932" s="749" t="s">
        <v>44246</v>
      </c>
      <c r="I18932" s="749" t="s">
        <v>30</v>
      </c>
      <c r="J18932" s="749" t="n">
        <v>483.36</v>
      </c>
    </row>
    <row collapsed="false" customFormat="false" customHeight="true" hidden="true" ht="12.75" outlineLevel="0" r="18933">
      <c r="A18933" s="749" t="s">
        <v>44253</v>
      </c>
      <c r="B18933" s="749" t="str">
        <f aca="false">C18933&amp;D18933&amp;E18933&amp;F18933&amp;G18933&amp;H18933</f>
        <v>DAMPER CORTA FOGO 35X45CM,ACIONAMENTO AUTOMATICO,PELA ACAO DE ELEMENTO FUSIVEL,MODELO DCF COM FUSIVEL DE DISPARO(COM ATESTADO UL)COM ROMPIMENTO EM 72ºC OU 141ºC,COM CHAVE FIM DE CURSO.FORNECIMENTO E COLOCACAO</v>
      </c>
      <c r="C18933" s="749" t="s">
        <v>44252</v>
      </c>
      <c r="D18933" s="749" t="s">
        <v>44244</v>
      </c>
      <c r="E18933" s="749" t="s">
        <v>44245</v>
      </c>
      <c r="F18933" s="749" t="s">
        <v>44246</v>
      </c>
      <c r="I18933" s="749" t="s">
        <v>30</v>
      </c>
      <c r="J18933" s="749" t="n">
        <v>477.2</v>
      </c>
    </row>
    <row collapsed="false" customFormat="false" customHeight="true" hidden="true" ht="12.75" outlineLevel="0" r="18934">
      <c r="A18934" s="749" t="s">
        <v>44254</v>
      </c>
      <c r="B18934" s="749" t="str">
        <f aca="false">C18934&amp;D18934&amp;E18934&amp;F18934&amp;G18934&amp;H18934</f>
        <v>COIFA DE ACO INOXIDAVEL,DE 1,20X0,60M,DE CHAPA 18.304,INCLUSIVE 1,50M DE DUTO COM 310X120MM DE SECAO,EM CHAPA 22,2 EXAUSTORES CENTRIFUGOS TIPO CARAMUJO,EM CHAPA DE ACO CARBONO 1020 COM MOTOR 1/3CV NAS TENSOES 110/220V. FORNECIMENTO E COLOCACAO</v>
      </c>
      <c r="C18934" s="749" t="s">
        <v>44255</v>
      </c>
      <c r="D18934" s="749" t="s">
        <v>44256</v>
      </c>
      <c r="E18934" s="749" t="s">
        <v>44257</v>
      </c>
      <c r="F18934" s="749" t="s">
        <v>44258</v>
      </c>
      <c r="G18934" s="749" t="s">
        <v>14337</v>
      </c>
      <c r="I18934" s="749" t="s">
        <v>30</v>
      </c>
      <c r="J18934" s="749" t="n">
        <v>1534.94</v>
      </c>
    </row>
    <row collapsed="false" customFormat="false" customHeight="true" hidden="true" ht="12.75" outlineLevel="0" r="18935">
      <c r="A18935" s="749" t="s">
        <v>44259</v>
      </c>
      <c r="B18935" s="749" t="str">
        <f aca="false">C18935&amp;D18935&amp;E18935&amp;F18935&amp;G18935&amp;H18935</f>
        <v>COIFA DE ACO INOXIDAVEL,DE 1,20X0,60M,DE CHAPA 18.304,INCLUSIVE 1,50M DE DUTO COM 310X120MM DE SECAO,EM CHAPA 22,2 EXAUSTORES CENTRIFUGOS TIPO CARAMUJO,EM CHAPA DE ACO CARBONO 1020 COM MOTOR 1/3CV NAS TENSOES 110/220V. FORNECIMENTO E COLOCACAO</v>
      </c>
      <c r="C18935" s="749" t="s">
        <v>44255</v>
      </c>
      <c r="D18935" s="749" t="s">
        <v>44256</v>
      </c>
      <c r="E18935" s="749" t="s">
        <v>44257</v>
      </c>
      <c r="F18935" s="749" t="s">
        <v>44258</v>
      </c>
      <c r="G18935" s="749" t="s">
        <v>14337</v>
      </c>
      <c r="I18935" s="749" t="s">
        <v>30</v>
      </c>
      <c r="J18935" s="749" t="n">
        <v>1525.47</v>
      </c>
    </row>
    <row collapsed="false" customFormat="false" customHeight="true" hidden="true" ht="12.75" outlineLevel="0" r="18936">
      <c r="A18936" s="749" t="s">
        <v>44260</v>
      </c>
      <c r="B18936" s="749" t="str">
        <f aca="false">C18936&amp;D18936&amp;E18936&amp;F18936&amp;G18936&amp;H18936</f>
        <v>COIFA DE ACO INOXIDAVEL,DE 2,10X1,20M,DE CHAPA 18.304,INCLUSIVE 3,00M DE DUTO COM 500X500MM DE SECAO,EM CHAPA 22,1 EXAUSTOR CENTRIFUGO TIPO CARAMUJO,EM CHAPA DE ACO CARBONO 1020 COM MOTOR 3CV NAS TENSOES 110/220V.FORNECIMENTO E COLOCACAO</v>
      </c>
      <c r="C18936" s="749" t="s">
        <v>44261</v>
      </c>
      <c r="D18936" s="749" t="s">
        <v>44262</v>
      </c>
      <c r="E18936" s="749" t="s">
        <v>44263</v>
      </c>
      <c r="F18936" s="749" t="s">
        <v>44264</v>
      </c>
      <c r="I18936" s="749" t="s">
        <v>30</v>
      </c>
      <c r="J18936" s="749" t="n">
        <v>6894.41</v>
      </c>
    </row>
    <row collapsed="false" customFormat="false" customHeight="true" hidden="true" ht="12.75" outlineLevel="0" r="18937">
      <c r="A18937" s="749" t="s">
        <v>44265</v>
      </c>
      <c r="B18937" s="749" t="str">
        <f aca="false">C18937&amp;D18937&amp;E18937&amp;F18937&amp;G18937&amp;H18937</f>
        <v>COIFA DE ACO INOXIDAVEL,DE 2,10X1,20M,DE CHAPA 18.304,INCLUSIVE 3,00M DE DUTO COM 500X500MM DE SECAO,EM CHAPA 22,1 EXAUSTOR CENTRIFUGO TIPO CARAMUJO,EM CHAPA DE ACO CARBONO 1020 COM MOTOR 3CV NAS TENSOES 110/220V.FORNECIMENTO E COLOCACAO</v>
      </c>
      <c r="C18937" s="749" t="s">
        <v>44261</v>
      </c>
      <c r="D18937" s="749" t="s">
        <v>44262</v>
      </c>
      <c r="E18937" s="749" t="s">
        <v>44263</v>
      </c>
      <c r="F18937" s="749" t="s">
        <v>44264</v>
      </c>
      <c r="I18937" s="749" t="s">
        <v>30</v>
      </c>
      <c r="J18937" s="749" t="n">
        <v>6880.2</v>
      </c>
    </row>
    <row collapsed="false" customFormat="false" customHeight="true" hidden="true" ht="12.75" outlineLevel="0" r="18938">
      <c r="A18938" s="749" t="s">
        <v>44266</v>
      </c>
      <c r="B18938" s="749" t="str">
        <f aca="false">C18938&amp;D18938&amp;E18938&amp;F18938&amp;G18938&amp;H18938</f>
        <v>PORTA CACAMBA,LIXEIRA,DE ACO INOXIDAVEL,CHAPA 18.304 COM 300X300MM.FORNECIMENTO E COLOCACAO</v>
      </c>
      <c r="C18938" s="749" t="s">
        <v>44267</v>
      </c>
      <c r="D18938" s="749" t="s">
        <v>44268</v>
      </c>
      <c r="I18938" s="749" t="s">
        <v>30</v>
      </c>
      <c r="J18938" s="749" t="n">
        <v>406.04</v>
      </c>
    </row>
    <row collapsed="false" customFormat="false" customHeight="true" hidden="true" ht="12.75" outlineLevel="0" r="18939">
      <c r="A18939" s="749" t="s">
        <v>44269</v>
      </c>
      <c r="B18939" s="749" t="str">
        <f aca="false">C18939&amp;D18939&amp;E18939&amp;F18939&amp;G18939&amp;H18939</f>
        <v>PORTA CACAMBA,LIXEIRA,DE ACO INOXIDAVEL,CHAPA 18.304 COM 300X300MM.FORNECIMENTO E COLOCACAO</v>
      </c>
      <c r="C18939" s="749" t="s">
        <v>44267</v>
      </c>
      <c r="D18939" s="749" t="s">
        <v>44268</v>
      </c>
      <c r="I18939" s="749" t="s">
        <v>30</v>
      </c>
      <c r="J18939" s="749" t="n">
        <v>403.67</v>
      </c>
    </row>
    <row collapsed="false" customFormat="false" customHeight="true" hidden="true" ht="12.75" outlineLevel="0" r="18940">
      <c r="A18940" s="749" t="s">
        <v>44270</v>
      </c>
      <c r="B18940" s="749" t="str">
        <f aca="false">C18940&amp;D18940&amp;E18940&amp;F18940&amp;G18940&amp;H18940</f>
        <v>TANQUE DE ACO INOXIDAVEL,EM CHAPA 22.304 DE 520X520MM,CAPACIDADE DE 30L,COM ESFREGADOR,EXCLUSIVE TORNEIRA.FORNECIMENTO</v>
      </c>
      <c r="C18940" s="749" t="s">
        <v>44271</v>
      </c>
      <c r="D18940" s="749" t="s">
        <v>44272</v>
      </c>
      <c r="I18940" s="749" t="s">
        <v>30</v>
      </c>
      <c r="J18940" s="749" t="n">
        <v>961.4</v>
      </c>
    </row>
    <row collapsed="false" customFormat="false" customHeight="true" hidden="true" ht="12.75" outlineLevel="0" r="18941">
      <c r="A18941" s="749" t="s">
        <v>44273</v>
      </c>
      <c r="B18941" s="749" t="str">
        <f aca="false">C18941&amp;D18941&amp;E18941&amp;F18941&amp;G18941&amp;H18941</f>
        <v>TANQUE DE ACO INOXIDAVEL,EM CHAPA 22.304 DE 520X520MM,CAPACIDADE DE 30L,COM ESFREGADOR,EXCLUSIVE TORNEIRA.FORNECIMENTO</v>
      </c>
      <c r="C18941" s="749" t="s">
        <v>44271</v>
      </c>
      <c r="D18941" s="749" t="s">
        <v>44272</v>
      </c>
      <c r="I18941" s="749" t="s">
        <v>30</v>
      </c>
      <c r="J18941" s="749" t="n">
        <v>961.4</v>
      </c>
    </row>
    <row collapsed="false" customFormat="false" customHeight="true" hidden="true" ht="12.75" outlineLevel="0" r="18942">
      <c r="A18942" s="749" t="s">
        <v>44274</v>
      </c>
      <c r="B18942" s="749" t="str">
        <f aca="false">C18942&amp;D18942&amp;E18942&amp;F18942&amp;G18942&amp;H18942</f>
        <v>TANQUE INDUSTRIAL EM ACO INOXIDAVEL AISI 304,PARA LAVAGEM DE PANELOES,MEDINDO 0,61X0,706X0,305M.FORNECIMENTO E COLOCACAO</v>
      </c>
      <c r="C18942" s="749" t="s">
        <v>44275</v>
      </c>
      <c r="D18942" s="749" t="s">
        <v>44276</v>
      </c>
      <c r="I18942" s="749" t="s">
        <v>30</v>
      </c>
      <c r="J18942" s="749" t="n">
        <v>1061.44</v>
      </c>
    </row>
    <row collapsed="false" customFormat="false" customHeight="true" hidden="true" ht="12.75" outlineLevel="0" r="18943">
      <c r="A18943" s="749" t="s">
        <v>44277</v>
      </c>
      <c r="B18943" s="749" t="str">
        <f aca="false">C18943&amp;D18943&amp;E18943&amp;F18943&amp;G18943&amp;H18943</f>
        <v>TANQUE INDUSTRIAL EM ACO INOXIDAVEL AISI 304,PARA LAVAGEM DE PANELOES,MEDINDO 0,61X0,706X0,305M.FORNECIMENTO E COLOCACAO</v>
      </c>
      <c r="C18943" s="749" t="s">
        <v>44275</v>
      </c>
      <c r="D18943" s="749" t="s">
        <v>44276</v>
      </c>
      <c r="I18943" s="749" t="s">
        <v>30</v>
      </c>
      <c r="J18943" s="749" t="n">
        <v>1056.7</v>
      </c>
    </row>
    <row collapsed="false" customFormat="false" customHeight="true" hidden="true" ht="51" outlineLevel="0" r="18944">
      <c r="A18944" s="749" t="s">
        <v>44278</v>
      </c>
      <c r="B18944" s="758" t="str">
        <f aca="false">C18944&amp;D18944&amp;E18944&amp;F18944&amp;G18944&amp;H18944</f>
        <v>BANCA DE ACO INOXIDAVEL DE 2,00X0,55M,EM CHAPA 18.304,COM UMA CUBA DE 500X400X200MM EM CHAPA 20.304,VALVULA DE ESCOAMENTO TIPO AMERICANA 1623,SIFAO 1680 1.1/2"X1.1/2",SOBRE APOIOSDE ALVENARIA DE MEIA VEZ E VERGA DE CONCRETO,SEM REVESTIMENTO,EXCLUSIVE TORNEIRA.FORNECIMENTO E COLOCACAO</v>
      </c>
      <c r="C18944" s="749" t="s">
        <v>44279</v>
      </c>
      <c r="D18944" s="749" t="s">
        <v>44280</v>
      </c>
      <c r="E18944" s="749" t="s">
        <v>44281</v>
      </c>
      <c r="F18944" s="749" t="s">
        <v>44282</v>
      </c>
      <c r="G18944" s="749" t="s">
        <v>44283</v>
      </c>
      <c r="I18944" s="749" t="s">
        <v>30</v>
      </c>
      <c r="J18944" s="749" t="n">
        <v>1993.97</v>
      </c>
    </row>
    <row collapsed="false" customFormat="false" customHeight="true" hidden="true" ht="51" outlineLevel="0" r="18945">
      <c r="A18945" s="749" t="s">
        <v>44284</v>
      </c>
      <c r="B18945" s="758" t="str">
        <f aca="false">C18945&amp;D18945&amp;E18945&amp;F18945&amp;G18945&amp;H18945</f>
        <v>BANCA DE ACO INOXIDAVEL DE 2,00X0,55M,EM CHAPA 18.304,COM UMA CUBA DE 500X400X200MM EM CHAPA 20.304,VALVULA DE ESCOAMENTO TIPO AMERICANA 1623,SIFAO 1680 1.1/2"X1.1/2",SOBRE APOIOSDE ALVENARIA DE MEIA VEZ E VERGA DE CONCRETO,SEM REVESTIMENTO,EXCLUSIVE TORNEIRA.FORNECIMENTO E COLOCACAO</v>
      </c>
      <c r="C18945" s="749" t="s">
        <v>44279</v>
      </c>
      <c r="D18945" s="749" t="s">
        <v>44280</v>
      </c>
      <c r="E18945" s="749" t="s">
        <v>44281</v>
      </c>
      <c r="F18945" s="749" t="s">
        <v>44282</v>
      </c>
      <c r="G18945" s="749" t="s">
        <v>44283</v>
      </c>
      <c r="I18945" s="749" t="s">
        <v>30</v>
      </c>
      <c r="J18945" s="749" t="n">
        <v>1978.83</v>
      </c>
    </row>
    <row collapsed="false" customFormat="false" customHeight="true" hidden="true" ht="51" outlineLevel="0" r="18946">
      <c r="A18946" s="749" t="s">
        <v>44285</v>
      </c>
      <c r="B18946" s="758" t="str">
        <f aca="false">C18946&amp;D18946&amp;E18946&amp;F18946&amp;G18946&amp;H18946</f>
        <v>BANCA DE ACO INOXIDAVEL,DE 2,00X0,55M,EM CHAPA 18.304,COM DUAS CUBAS DE 500X400X200MM EM CHAPA 20.304,VALVULA DE ESCOAMENTO TIPO AMERICANA 1623,2 SIFOES 1680 1.1/2"X1.1/2",SOBRE APOIOS DE ALVENARIA DE MEIA VEZ E VERGA DE CONCRETO,SEM REVESTIMENTO,EXCLUSIVE TORNEIRA.FORNECIMENTO E COLOCACAO</v>
      </c>
      <c r="C18946" s="749" t="s">
        <v>44286</v>
      </c>
      <c r="D18946" s="749" t="s">
        <v>44287</v>
      </c>
      <c r="E18946" s="749" t="s">
        <v>44288</v>
      </c>
      <c r="F18946" s="749" t="s">
        <v>44289</v>
      </c>
      <c r="G18946" s="749" t="s">
        <v>44290</v>
      </c>
      <c r="I18946" s="749" t="s">
        <v>30</v>
      </c>
      <c r="J18946" s="749" t="n">
        <v>2092.34</v>
      </c>
    </row>
    <row collapsed="false" customFormat="false" customHeight="true" hidden="true" ht="51" outlineLevel="0" r="18947">
      <c r="A18947" s="749" t="s">
        <v>44291</v>
      </c>
      <c r="B18947" s="758" t="str">
        <f aca="false">C18947&amp;D18947&amp;E18947&amp;F18947&amp;G18947&amp;H18947</f>
        <v>BANCA DE ACO INOXIDAVEL,DE 2,00X0,55M,EM CHAPA 18.304,COM DUAS CUBAS DE 500X400X200MM EM CHAPA 20.304,VALVULA DE ESCOAMENTO TIPO AMERICANA 1623,2 SIFOES 1680 1.1/2"X1.1/2",SOBRE APOIOS DE ALVENARIA DE MEIA VEZ E VERGA DE CONCRETO,SEM REVESTIMENTO,EXCLUSIVE TORNEIRA.FORNECIMENTO E COLOCACAO</v>
      </c>
      <c r="C18947" s="749" t="s">
        <v>44286</v>
      </c>
      <c r="D18947" s="749" t="s">
        <v>44287</v>
      </c>
      <c r="E18947" s="749" t="s">
        <v>44288</v>
      </c>
      <c r="F18947" s="749" t="s">
        <v>44289</v>
      </c>
      <c r="G18947" s="749" t="s">
        <v>44290</v>
      </c>
      <c r="I18947" s="749" t="s">
        <v>30</v>
      </c>
      <c r="J18947" s="749" t="n">
        <v>2077.2</v>
      </c>
    </row>
    <row collapsed="false" customFormat="false" customHeight="true" hidden="true" ht="25.5" outlineLevel="0" r="18948">
      <c r="A18948" s="749" t="s">
        <v>44292</v>
      </c>
      <c r="B18948" s="758" t="str">
        <f aca="false">C18948&amp;D18948&amp;E18948&amp;F18948&amp;G18948&amp;H18948</f>
        <v>CUBA DE ACO INOXIDAVEL DE 500X400X200MM,EM CHAPA 20.304,VALVULA DE ESCOAMENTO TIPO AMERICANA 1623,SIFAO 1680 1.1/2"X1.1/2",EXCLUSIVE TORNEIRA.FORNECIMENTO E COLOCACAO</v>
      </c>
      <c r="C18948" s="749" t="s">
        <v>44293</v>
      </c>
      <c r="D18948" s="749" t="s">
        <v>44294</v>
      </c>
      <c r="E18948" s="749" t="s">
        <v>44295</v>
      </c>
      <c r="I18948" s="749" t="s">
        <v>30</v>
      </c>
      <c r="J18948" s="749" t="n">
        <v>595.2</v>
      </c>
    </row>
    <row collapsed="false" customFormat="false" customHeight="true" hidden="true" ht="25.5" outlineLevel="0" r="18949">
      <c r="A18949" s="749" t="s">
        <v>44296</v>
      </c>
      <c r="B18949" s="758" t="str">
        <f aca="false">C18949&amp;D18949&amp;E18949&amp;F18949&amp;G18949&amp;H18949</f>
        <v>CUBA DE ACO INOXIDAVEL DE 500X400X200MM,EM CHAPA 20.304,VALVULA DE ESCOAMENTO TIPO AMERICANA 1623,SIFAO 1680 1.1/2"X1.1/2",EXCLUSIVE TORNEIRA.FORNECIMENTO E COLOCACAO</v>
      </c>
      <c r="C18949" s="749" t="s">
        <v>44293</v>
      </c>
      <c r="D18949" s="749" t="s">
        <v>44294</v>
      </c>
      <c r="E18949" s="749" t="s">
        <v>44295</v>
      </c>
      <c r="I18949" s="749" t="s">
        <v>30</v>
      </c>
      <c r="J18949" s="749" t="n">
        <v>591.88</v>
      </c>
    </row>
    <row collapsed="false" customFormat="false" customHeight="true" hidden="true" ht="25.5" outlineLevel="0" r="18950">
      <c r="A18950" s="749" t="s">
        <v>44297</v>
      </c>
      <c r="B18950" s="758" t="str">
        <f aca="false">C18950&amp;D18950&amp;E18950&amp;F18950&amp;G18950&amp;H18950</f>
        <v>CUBA DUPLA DE ACO INOXIDAVEL DE 820X340X150MM,EM CHAPA 20.304,2 VALVULAS DE ESCOAMENTO TIPO AMERICANA 1623,2 SIFOES 16801.1/2"X1.1/2",EXCLUSIVE TORNEIRA.FORNECIMENTO E COLOCACAO</v>
      </c>
      <c r="C18950" s="749" t="s">
        <v>44298</v>
      </c>
      <c r="D18950" s="749" t="s">
        <v>44299</v>
      </c>
      <c r="E18950" s="749" t="s">
        <v>44300</v>
      </c>
      <c r="I18950" s="749" t="s">
        <v>30</v>
      </c>
      <c r="J18950" s="749" t="n">
        <v>1314.61</v>
      </c>
    </row>
    <row collapsed="false" customFormat="false" customHeight="true" hidden="true" ht="25.5" outlineLevel="0" r="18951">
      <c r="A18951" s="749" t="s">
        <v>44301</v>
      </c>
      <c r="B18951" s="758" t="str">
        <f aca="false">C18951&amp;D18951&amp;E18951&amp;F18951&amp;G18951&amp;H18951</f>
        <v>CUBA DUPLA DE ACO INOXIDAVEL DE 820X340X150MM,EM CHAPA 20.304,2 VALVULAS DE ESCOAMENTO TIPO AMERICANA 1623,2 SIFOES 16801.1/2"X1.1/2",EXCLUSIVE TORNEIRA.FORNECIMENTO E COLOCACAO</v>
      </c>
      <c r="C18951" s="749" t="s">
        <v>44298</v>
      </c>
      <c r="D18951" s="749" t="s">
        <v>44299</v>
      </c>
      <c r="E18951" s="749" t="s">
        <v>44300</v>
      </c>
      <c r="I18951" s="749" t="s">
        <v>30</v>
      </c>
      <c r="J18951" s="749" t="n">
        <v>1309.87</v>
      </c>
    </row>
    <row collapsed="false" customFormat="false" customHeight="true" hidden="true" ht="12.75" outlineLevel="0" r="18952">
      <c r="A18952" s="749" t="s">
        <v>44302</v>
      </c>
      <c r="B18952" s="749" t="str">
        <f aca="false">C18952&amp;D18952&amp;E18952&amp;F18952&amp;G18952&amp;H18952</f>
        <v>BANCA SECA DE ACO INOXIDAVEL,COM 0,55M DE LARGURA,ATE 3,00MDE COMPRIMENTO,EM CHAPA 18.304,SOBRE APOIOS DE ALVENARIA DEMEIA VEZ E VERGA DE CONCRETO,SEM REVESTIMENTO.FORNECIMENTO E COLOCACAO</v>
      </c>
      <c r="C18952" s="749" t="s">
        <v>44303</v>
      </c>
      <c r="D18952" s="749" t="s">
        <v>44304</v>
      </c>
      <c r="E18952" s="749" t="s">
        <v>44305</v>
      </c>
      <c r="F18952" s="749" t="s">
        <v>24869</v>
      </c>
      <c r="I18952" s="749" t="s">
        <v>236</v>
      </c>
      <c r="J18952" s="749" t="n">
        <v>770.11</v>
      </c>
    </row>
    <row collapsed="false" customFormat="false" customHeight="true" hidden="true" ht="12.75" outlineLevel="0" r="18953">
      <c r="A18953" s="749" t="s">
        <v>44306</v>
      </c>
      <c r="B18953" s="749" t="str">
        <f aca="false">C18953&amp;D18953&amp;E18953&amp;F18953&amp;G18953&amp;H18953</f>
        <v>BANCA SECA DE ACO INOXIDAVEL,COM 0,55M DE LARGURA,ATE 3,00MDE COMPRIMENTO,EM CHAPA 18.304,SOBRE APOIOS DE ALVENARIA DEMEIA VEZ E VERGA DE CONCRETO,SEM REVESTIMENTO.FORNECIMENTO E COLOCACAO</v>
      </c>
      <c r="C18953" s="749" t="s">
        <v>44303</v>
      </c>
      <c r="D18953" s="749" t="s">
        <v>44304</v>
      </c>
      <c r="E18953" s="749" t="s">
        <v>44305</v>
      </c>
      <c r="F18953" s="749" t="s">
        <v>24869</v>
      </c>
      <c r="I18953" s="749" t="s">
        <v>236</v>
      </c>
      <c r="J18953" s="749" t="n">
        <v>759.91</v>
      </c>
    </row>
    <row collapsed="false" customFormat="false" customHeight="true" hidden="true" ht="12.75" outlineLevel="0" r="18954">
      <c r="A18954" s="749" t="s">
        <v>44307</v>
      </c>
      <c r="B18954" s="749" t="str">
        <f aca="false">C18954&amp;D18954&amp;E18954&amp;F18954&amp;G18954&amp;H18954</f>
        <v>MICTORIO COLETIVO DE ACO INOXIDAVEL,COM SECAO DE 580X300MM,EM CHAPA 20.304,COM CRIVO DE SAIDA DE 1.1/4",REGISTRO DE PRESSAO 1416 DE 3/4",COM CANOPLA E VOLANTE EM METAL CROMADO.FORNECIMENTO</v>
      </c>
      <c r="C18954" s="749" t="s">
        <v>44308</v>
      </c>
      <c r="D18954" s="749" t="s">
        <v>44309</v>
      </c>
      <c r="E18954" s="749" t="s">
        <v>44310</v>
      </c>
      <c r="F18954" s="749" t="s">
        <v>34795</v>
      </c>
      <c r="I18954" s="749" t="s">
        <v>236</v>
      </c>
      <c r="J18954" s="749" t="n">
        <v>875.21</v>
      </c>
    </row>
    <row collapsed="false" customFormat="false" customHeight="true" hidden="true" ht="12.75" outlineLevel="0" r="18955">
      <c r="A18955" s="749" t="s">
        <v>44311</v>
      </c>
      <c r="B18955" s="749" t="str">
        <f aca="false">C18955&amp;D18955&amp;E18955&amp;F18955&amp;G18955&amp;H18955</f>
        <v>MICTORIO COLETIVO DE ACO INOXIDAVEL,COM SECAO DE 580X300MM,EM CHAPA 20.304,COM CRIVO DE SAIDA DE 1.1/4",REGISTRO DE PRESSAO 1416 DE 3/4",COM CANOPLA E VOLANTE EM METAL CROMADO.FORNECIMENTO</v>
      </c>
      <c r="C18955" s="749" t="s">
        <v>44308</v>
      </c>
      <c r="D18955" s="749" t="s">
        <v>44309</v>
      </c>
      <c r="E18955" s="749" t="s">
        <v>44310</v>
      </c>
      <c r="F18955" s="749" t="s">
        <v>34795</v>
      </c>
      <c r="I18955" s="749" t="s">
        <v>236</v>
      </c>
      <c r="J18955" s="749" t="n">
        <v>875.21</v>
      </c>
    </row>
    <row collapsed="false" customFormat="false" customHeight="true" hidden="true" ht="12.75" outlineLevel="0" r="18956">
      <c r="A18956" s="749" t="s">
        <v>44312</v>
      </c>
      <c r="B18956" s="749" t="str">
        <f aca="false">C18956&amp;D18956&amp;E18956&amp;F18956&amp;G18956&amp;H18956</f>
        <v>MICTORIO COLETIVO DE ACO INOXIDAVEL,COM SECAO DE 380X250MM,EM CHAPA 20.304,COM CRIVO DE SAIDA DE 1.1/4",REGISTRO DE PRESSAO 1416 DE 3/4",COM CANOPLA E VOLANTE EM METAL CROMADO.FORNECIMENTO</v>
      </c>
      <c r="C18956" s="749" t="s">
        <v>44313</v>
      </c>
      <c r="D18956" s="749" t="s">
        <v>44309</v>
      </c>
      <c r="E18956" s="749" t="s">
        <v>44310</v>
      </c>
      <c r="F18956" s="749" t="s">
        <v>34795</v>
      </c>
      <c r="I18956" s="749" t="s">
        <v>236</v>
      </c>
      <c r="J18956" s="749" t="n">
        <v>771.01</v>
      </c>
    </row>
    <row collapsed="false" customFormat="false" customHeight="true" hidden="true" ht="12.75" outlineLevel="0" r="18957">
      <c r="A18957" s="749" t="s">
        <v>44314</v>
      </c>
      <c r="B18957" s="749" t="str">
        <f aca="false">C18957&amp;D18957&amp;E18957&amp;F18957&amp;G18957&amp;H18957</f>
        <v>MICTORIO COLETIVO DE ACO INOXIDAVEL,COM SECAO DE 380X250MM,EM CHAPA 20.304,COM CRIVO DE SAIDA DE 1.1/4",REGISTRO DE PRESSAO 1416 DE 3/4",COM CANOPLA E VOLANTE EM METAL CROMADO.FORNECIMENTO</v>
      </c>
      <c r="C18957" s="749" t="s">
        <v>44313</v>
      </c>
      <c r="D18957" s="749" t="s">
        <v>44309</v>
      </c>
      <c r="E18957" s="749" t="s">
        <v>44310</v>
      </c>
      <c r="F18957" s="749" t="s">
        <v>34795</v>
      </c>
      <c r="I18957" s="749" t="s">
        <v>236</v>
      </c>
      <c r="J18957" s="749" t="n">
        <v>771.01</v>
      </c>
    </row>
    <row collapsed="false" customFormat="false" customHeight="true" hidden="true" ht="12.75" outlineLevel="0" r="18958">
      <c r="A18958" s="749" t="s">
        <v>44315</v>
      </c>
      <c r="B18958" s="749" t="str">
        <f aca="false">C18958&amp;D18958&amp;E18958&amp;F18958&amp;G18958&amp;H18958</f>
        <v>MICTORIO EM ACO INOXIDAVEL AISI 304,MEDINDO 1570X350MM,INCLUSIVE PARAFUSOS,ARRUELAS,SIFAO CROMADO 1.1/2"X1.1/2" E VALVULA CROMADA DE 1.1/2"X3/4".FORNECIMENTO</v>
      </c>
      <c r="C18958" s="749" t="s">
        <v>44316</v>
      </c>
      <c r="D18958" s="749" t="s">
        <v>44317</v>
      </c>
      <c r="E18958" s="749" t="s">
        <v>44318</v>
      </c>
      <c r="I18958" s="749" t="s">
        <v>30</v>
      </c>
      <c r="J18958" s="749" t="n">
        <v>700.26</v>
      </c>
    </row>
    <row collapsed="false" customFormat="false" customHeight="true" hidden="true" ht="12.75" outlineLevel="0" r="18959">
      <c r="A18959" s="749" t="s">
        <v>44319</v>
      </c>
      <c r="B18959" s="749" t="str">
        <f aca="false">C18959&amp;D18959&amp;E18959&amp;F18959&amp;G18959&amp;H18959</f>
        <v>MICTORIO EM ACO INOXIDAVEL AISI 304,MEDINDO 1570X350MM,INCLUSIVE PARAFUSOS,ARRUELAS,SIFAO CROMADO 1.1/2"X1.1/2" E VALVULA CROMADA DE 1.1/2"X3/4".FORNECIMENTO</v>
      </c>
      <c r="C18959" s="749" t="s">
        <v>44316</v>
      </c>
      <c r="D18959" s="749" t="s">
        <v>44317</v>
      </c>
      <c r="E18959" s="749" t="s">
        <v>44318</v>
      </c>
      <c r="I18959" s="749" t="s">
        <v>30</v>
      </c>
      <c r="J18959" s="749" t="n">
        <v>700.26</v>
      </c>
    </row>
    <row collapsed="false" customFormat="false" customHeight="true" hidden="true" ht="25.5" outlineLevel="0" r="18960">
      <c r="A18960" s="749" t="s">
        <v>44320</v>
      </c>
      <c r="B18960" s="758" t="str">
        <f aca="false">C18960&amp;D18960&amp;E18960&amp;F18960&amp;G18960&amp;H18960</f>
        <v>LAVATORIO COLETIVO DE ACO INOXIDAVEL COM 1.000MM DE SECAO EM CHAPA 20.304,PARA 2 PONTOS DE AGUA,CRIVO DE SAIDA EM 1.1/4",EXCLUSIVE TORNEIRAS.FORNECIMENTO E COLOCACAO</v>
      </c>
      <c r="C18960" s="749" t="s">
        <v>44321</v>
      </c>
      <c r="D18960" s="749" t="s">
        <v>44322</v>
      </c>
      <c r="E18960" s="749" t="s">
        <v>44323</v>
      </c>
      <c r="I18960" s="749" t="s">
        <v>236</v>
      </c>
      <c r="J18960" s="749" t="n">
        <v>928.2</v>
      </c>
    </row>
    <row collapsed="false" customFormat="false" customHeight="true" hidden="true" ht="25.5" outlineLevel="0" r="18961">
      <c r="A18961" s="749" t="s">
        <v>44324</v>
      </c>
      <c r="B18961" s="758" t="str">
        <f aca="false">C18961&amp;D18961&amp;E18961&amp;F18961&amp;G18961&amp;H18961</f>
        <v>LAVATORIO COLETIVO DE ACO INOXIDAVEL COM 1.000MM DE SECAO EM CHAPA 20.304,PARA 2 PONTOS DE AGUA,CRIVO DE SAIDA EM 1.1/4",EXCLUSIVE TORNEIRAS.FORNECIMENTO E COLOCACAO</v>
      </c>
      <c r="C18961" s="749" t="s">
        <v>44321</v>
      </c>
      <c r="D18961" s="749" t="s">
        <v>44322</v>
      </c>
      <c r="E18961" s="749" t="s">
        <v>44323</v>
      </c>
      <c r="I18961" s="749" t="s">
        <v>236</v>
      </c>
      <c r="J18961" s="749" t="n">
        <v>921.1</v>
      </c>
    </row>
    <row collapsed="false" customFormat="false" customHeight="true" hidden="true" ht="12.75" outlineLevel="0" r="18962">
      <c r="A18962" s="749" t="s">
        <v>44325</v>
      </c>
      <c r="B18962" s="749" t="str">
        <f aca="false">C18962&amp;D18962&amp;E18962&amp;F18962&amp;G18962&amp;H18962</f>
        <v>LAVABO EM ACO INOXIDAVEL AISI 304,MEDINDO 2800X450MM,INCLUSIVE PARAFUSOS,ARRUELAS,BUCHAS,SIFAO CROMADO DE 1.1/2"X1.1/2"E VALVULA CROMADA DE 1.1/2"X3/4".FORNECIMENTO E COLOCACAO</v>
      </c>
      <c r="C18962" s="749" t="s">
        <v>44326</v>
      </c>
      <c r="D18962" s="749" t="s">
        <v>44327</v>
      </c>
      <c r="E18962" s="749" t="s">
        <v>44328</v>
      </c>
      <c r="I18962" s="749" t="s">
        <v>30</v>
      </c>
      <c r="J18962" s="749" t="n">
        <v>2171.03</v>
      </c>
    </row>
    <row collapsed="false" customFormat="false" customHeight="true" hidden="true" ht="12.75" outlineLevel="0" r="18963">
      <c r="A18963" s="749" t="s">
        <v>44329</v>
      </c>
      <c r="B18963" s="749" t="str">
        <f aca="false">C18963&amp;D18963&amp;E18963&amp;F18963&amp;G18963&amp;H18963</f>
        <v>LAVABO EM ACO INOXIDAVEL AISI 304,MEDINDO 2800X450MM,INCLUSIVE PARAFUSOS,ARRUELAS,BUCHAS,SIFAO CROMADO DE 1.1/2"X1.1/2"E VALVULA CROMADA DE 1.1/2"X3/4".FORNECIMENTO E COLOCACAO</v>
      </c>
      <c r="C18963" s="749" t="s">
        <v>44326</v>
      </c>
      <c r="D18963" s="749" t="s">
        <v>44327</v>
      </c>
      <c r="E18963" s="749" t="s">
        <v>44328</v>
      </c>
      <c r="I18963" s="749" t="s">
        <v>30</v>
      </c>
      <c r="J18963" s="749" t="n">
        <v>2151.13</v>
      </c>
    </row>
    <row collapsed="false" customFormat="false" customHeight="true" hidden="true" ht="25.5" outlineLevel="0" r="18964">
      <c r="A18964" s="749" t="s">
        <v>44330</v>
      </c>
      <c r="B18964" s="758" t="str">
        <f aca="false">C18964&amp;D18964&amp;E18964&amp;F18964&amp;G18964&amp;H18964</f>
        <v>SECADOR DE MAOS EM ACO INOXIDAVEL,COM SISTEMA FOTO-CELULAR BI-VOLT,EXCLUSIVE PONTO DE TOMADA.FORNECIMENTO E COLOCACAO</v>
      </c>
      <c r="C18964" s="749" t="s">
        <v>44331</v>
      </c>
      <c r="D18964" s="749" t="s">
        <v>44332</v>
      </c>
      <c r="I18964" s="749" t="s">
        <v>30</v>
      </c>
      <c r="J18964" s="749" t="n">
        <v>945.41</v>
      </c>
    </row>
    <row collapsed="false" customFormat="false" customHeight="true" hidden="true" ht="25.5" outlineLevel="0" r="18965">
      <c r="A18965" s="749" t="s">
        <v>44333</v>
      </c>
      <c r="B18965" s="758" t="str">
        <f aca="false">C18965&amp;D18965&amp;E18965&amp;F18965&amp;G18965&amp;H18965</f>
        <v>SECADOR DE MAOS EM ACO INOXIDAVEL,COM SISTEMA FOTO-CELULAR BI-VOLT,EXCLUSIVE PONTO DE TOMADA.FORNECIMENTO E COLOCACAO</v>
      </c>
      <c r="C18965" s="749" t="s">
        <v>44331</v>
      </c>
      <c r="D18965" s="749" t="s">
        <v>44332</v>
      </c>
      <c r="I18965" s="749" t="s">
        <v>30</v>
      </c>
      <c r="J18965" s="749" t="n">
        <v>943.04</v>
      </c>
    </row>
    <row collapsed="false" customFormat="false" customHeight="true" hidden="true" ht="38.25" outlineLevel="0" r="18966">
      <c r="A18966" s="749" t="s">
        <v>44334</v>
      </c>
      <c r="B18966" s="758" t="str">
        <f aca="false">C18966&amp;D18966&amp;E18966&amp;F18966&amp;G18966&amp;H18966</f>
        <v>BARRA DE APOIO PARA LAVATORIO DE CENTRO,EM ACO INOXIDAVEL AISI 304,TUBO DE 1.1/4",INCLUSIVE FIXACAO COM PARAFUSOS INOXIDAVEIS E BUCHAS PLASTICAS,MEDINDO 60X40CM,PARA PESSOAS COM NECESSIDADES ESPECIFICAS.FORNECIMENTO E COLOCACAO</v>
      </c>
      <c r="C18966" s="749" t="s">
        <v>44335</v>
      </c>
      <c r="D18966" s="749" t="s">
        <v>44336</v>
      </c>
      <c r="E18966" s="749" t="s">
        <v>44337</v>
      </c>
      <c r="F18966" s="749" t="s">
        <v>44338</v>
      </c>
      <c r="I18966" s="749" t="s">
        <v>30</v>
      </c>
      <c r="J18966" s="749" t="n">
        <v>245.47</v>
      </c>
    </row>
    <row collapsed="false" customFormat="false" customHeight="true" hidden="true" ht="38.25" outlineLevel="0" r="18967">
      <c r="A18967" s="749" t="s">
        <v>44339</v>
      </c>
      <c r="B18967" s="758" t="str">
        <f aca="false">C18967&amp;D18967&amp;E18967&amp;F18967&amp;G18967&amp;H18967</f>
        <v>BARRA DE APOIO PARA LAVATORIO DE CENTRO,EM ACO INOXIDAVEL AISI 304,TUBO DE 1.1/4",INCLUSIVE FIXACAO COM PARAFUSOS INOXIDAVEIS E BUCHAS PLASTICAS,MEDINDO 60X40CM,PARA PESSOAS COM NECESSIDADES ESPECIFICAS.FORNECIMENTO E COLOCACAO</v>
      </c>
      <c r="C18967" s="749" t="s">
        <v>44335</v>
      </c>
      <c r="D18967" s="749" t="s">
        <v>44336</v>
      </c>
      <c r="E18967" s="749" t="s">
        <v>44337</v>
      </c>
      <c r="F18967" s="749" t="s">
        <v>44338</v>
      </c>
      <c r="I18967" s="749" t="s">
        <v>30</v>
      </c>
      <c r="J18967" s="749" t="n">
        <v>240.73</v>
      </c>
    </row>
    <row collapsed="false" customFormat="false" customHeight="true" hidden="true" ht="38.25" outlineLevel="0" r="18968">
      <c r="A18968" s="749" t="s">
        <v>44340</v>
      </c>
      <c r="B18968" s="758" t="str">
        <f aca="false">C18968&amp;D18968&amp;E18968&amp;F18968&amp;G18968&amp;H18968</f>
        <v>BARRA DE APOIO EM ACO INOXIDAVEL AISI 304,TUBO DE 1.1/4",INCLUSIVE FIXACAO COM PARAFUSOS INOXIDAVEIS E BUCHAS PLASTICAS,COM 50CM,PARA PESSOAS COM NECESSIDADES ESPECIFICAS.FORNECIMENTO E COLOCACAO</v>
      </c>
      <c r="C18968" s="749" t="s">
        <v>44341</v>
      </c>
      <c r="D18968" s="749" t="s">
        <v>44342</v>
      </c>
      <c r="E18968" s="749" t="s">
        <v>44343</v>
      </c>
      <c r="F18968" s="749" t="s">
        <v>31058</v>
      </c>
      <c r="I18968" s="749" t="s">
        <v>30</v>
      </c>
      <c r="J18968" s="749" t="n">
        <v>100.47</v>
      </c>
    </row>
    <row collapsed="false" customFormat="false" customHeight="true" hidden="true" ht="38.25" outlineLevel="0" r="18969">
      <c r="A18969" s="749" t="s">
        <v>44344</v>
      </c>
      <c r="B18969" s="758" t="str">
        <f aca="false">C18969&amp;D18969&amp;E18969&amp;F18969&amp;G18969&amp;H18969</f>
        <v>BARRA DE APOIO EM ACO INOXIDAVEL AISI 304,TUBO DE 1.1/4",INCLUSIVE FIXACAO COM PARAFUSOS INOXIDAVEIS E BUCHAS PLASTICAS,COM 50CM,PARA PESSOAS COM NECESSIDADES ESPECIFICAS.FORNECIMENTO E COLOCACAO</v>
      </c>
      <c r="C18969" s="749" t="s">
        <v>44341</v>
      </c>
      <c r="D18969" s="749" t="s">
        <v>44342</v>
      </c>
      <c r="E18969" s="749" t="s">
        <v>44343</v>
      </c>
      <c r="F18969" s="749" t="s">
        <v>31058</v>
      </c>
      <c r="I18969" s="749" t="s">
        <v>30</v>
      </c>
      <c r="J18969" s="749" t="n">
        <v>95.73</v>
      </c>
    </row>
    <row collapsed="false" customFormat="false" customHeight="true" hidden="true" ht="38.25" outlineLevel="0" r="18970">
      <c r="A18970" s="749" t="s">
        <v>44345</v>
      </c>
      <c r="B18970" s="758" t="str">
        <f aca="false">C18970&amp;D18970&amp;E18970&amp;F18970&amp;G18970&amp;H18970</f>
        <v>BARRA DE APOIO EM ACO INOXIDAVEL AISI 304,TUBO DE 1.1/4",INCLUSIVE FIXACAO COM PARAFUSOS INOXIDAVEIS E BUCHAS PLASTICAS,COM 80CM,PARA PESSOAS COM NECESSIDADES ESPECIFICAS.FORNECIMENTO E COLOCACAO</v>
      </c>
      <c r="C18970" s="749" t="s">
        <v>44341</v>
      </c>
      <c r="D18970" s="749" t="s">
        <v>44342</v>
      </c>
      <c r="E18970" s="749" t="s">
        <v>44346</v>
      </c>
      <c r="F18970" s="749" t="s">
        <v>31058</v>
      </c>
      <c r="I18970" s="749" t="s">
        <v>30</v>
      </c>
      <c r="J18970" s="749" t="n">
        <v>129.97</v>
      </c>
    </row>
    <row collapsed="false" customFormat="false" customHeight="true" hidden="true" ht="38.25" outlineLevel="0" r="18971">
      <c r="A18971" s="749" t="s">
        <v>274</v>
      </c>
      <c r="B18971" s="758" t="str">
        <f aca="false">C18971&amp;D18971&amp;E18971&amp;F18971&amp;G18971&amp;H18971</f>
        <v>BARRA DE APOIO EM ACO INOXIDAVEL AISI 304,TUBO DE 1.1/4",INCLUSIVE FIXACAO COM PARAFUSOS INOXIDAVEIS E BUCHAS PLASTICAS,COM 80CM,PARA PESSOAS COM NECESSIDADES ESPECIFICAS.FORNECIMENTO E COLOCACAO</v>
      </c>
      <c r="C18971" s="749" t="s">
        <v>44341</v>
      </c>
      <c r="D18971" s="749" t="s">
        <v>44342</v>
      </c>
      <c r="E18971" s="749" t="s">
        <v>44346</v>
      </c>
      <c r="F18971" s="749" t="s">
        <v>31058</v>
      </c>
      <c r="I18971" s="749" t="s">
        <v>30</v>
      </c>
      <c r="J18971" s="749" t="n">
        <v>125.23</v>
      </c>
    </row>
    <row collapsed="false" customFormat="false" customHeight="true" hidden="true" ht="38.25" outlineLevel="0" r="18972">
      <c r="A18972" s="749" t="s">
        <v>44347</v>
      </c>
      <c r="B18972" s="758" t="str">
        <f aca="false">C18972&amp;D18972&amp;E18972&amp;F18972&amp;G18972&amp;H18972</f>
        <v>BARRA DE APOIO EM ACO INOXIDAVEL AISI 304,TUBO DE 1 1/4",INCLUSIVE FIXACAO COM PARAFUSOS INOXIDAVEIS E BUCHAS PLASTICAS,COM 60CM,PARA PESSOAS COM NECESSIDADES ESPECIFICAS.FORNECIMENTO E COLOCACAO</v>
      </c>
      <c r="C18972" s="749" t="s">
        <v>44348</v>
      </c>
      <c r="D18972" s="749" t="s">
        <v>44342</v>
      </c>
      <c r="E18972" s="749" t="s">
        <v>44349</v>
      </c>
      <c r="F18972" s="749" t="s">
        <v>31058</v>
      </c>
      <c r="I18972" s="749" t="s">
        <v>30</v>
      </c>
      <c r="J18972" s="749" t="n">
        <v>115.47</v>
      </c>
    </row>
    <row collapsed="false" customFormat="false" customHeight="true" hidden="true" ht="38.25" outlineLevel="0" r="18973">
      <c r="A18973" s="749" t="s">
        <v>44350</v>
      </c>
      <c r="B18973" s="758" t="str">
        <f aca="false">C18973&amp;D18973&amp;E18973&amp;F18973&amp;G18973&amp;H18973</f>
        <v>BARRA DE APOIO EM ACO INOXIDAVEL AISI 304,TUBO DE 1 1/4",INCLUSIVE FIXACAO COM PARAFUSOS INOXIDAVEIS E BUCHAS PLASTICAS,COM 60CM,PARA PESSOAS COM NECESSIDADES ESPECIFICAS.FORNECIMENTO E COLOCACAO</v>
      </c>
      <c r="C18973" s="749" t="s">
        <v>44348</v>
      </c>
      <c r="D18973" s="749" t="s">
        <v>44342</v>
      </c>
      <c r="E18973" s="749" t="s">
        <v>44349</v>
      </c>
      <c r="F18973" s="749" t="s">
        <v>31058</v>
      </c>
      <c r="I18973" s="749" t="s">
        <v>30</v>
      </c>
      <c r="J18973" s="749" t="n">
        <v>110.73</v>
      </c>
    </row>
    <row collapsed="false" customFormat="false" customHeight="true" hidden="true" ht="38.25" outlineLevel="0" r="18974">
      <c r="A18974" s="749" t="s">
        <v>44351</v>
      </c>
      <c r="B18974" s="758" t="str">
        <f aca="false">C18974&amp;D18974&amp;E18974&amp;F18974&amp;G18974&amp;H18974</f>
        <v>BARRA DE APOIO EM ACO INOXIDAVEL AISI 304,TUBO DE 1 1/4",INCLUSIVE FIXACAO COM PARAFUSOS INOXIDAVEIS E BUCHAS PLASTICAS,COM 70CM,PARA PESSOAS COM NECESSIDADES ESPECIFICAS.FORNECIMENTO E COLOCACAO</v>
      </c>
      <c r="C18974" s="749" t="s">
        <v>44348</v>
      </c>
      <c r="D18974" s="749" t="s">
        <v>44342</v>
      </c>
      <c r="E18974" s="749" t="s">
        <v>44352</v>
      </c>
      <c r="F18974" s="749" t="s">
        <v>31058</v>
      </c>
      <c r="I18974" s="749" t="s">
        <v>30</v>
      </c>
      <c r="J18974" s="749" t="n">
        <v>124.04</v>
      </c>
    </row>
    <row collapsed="false" customFormat="false" customHeight="true" hidden="true" ht="38.25" outlineLevel="0" r="18975">
      <c r="A18975" s="749" t="s">
        <v>44353</v>
      </c>
      <c r="B18975" s="758" t="str">
        <f aca="false">C18975&amp;D18975&amp;E18975&amp;F18975&amp;G18975&amp;H18975</f>
        <v>BARRA DE APOIO EM ACO INOXIDAVEL AISI 304,TUBO DE 1 1/4",INCLUSIVE FIXACAO COM PARAFUSOS INOXIDAVEIS E BUCHAS PLASTICAS,COM 70CM,PARA PESSOAS COM NECESSIDADES ESPECIFICAS.FORNECIMENTO E COLOCACAO</v>
      </c>
      <c r="C18975" s="749" t="s">
        <v>44348</v>
      </c>
      <c r="D18975" s="749" t="s">
        <v>44342</v>
      </c>
      <c r="E18975" s="749" t="s">
        <v>44352</v>
      </c>
      <c r="F18975" s="749" t="s">
        <v>31058</v>
      </c>
      <c r="I18975" s="749" t="s">
        <v>30</v>
      </c>
      <c r="J18975" s="749" t="n">
        <v>119.3</v>
      </c>
    </row>
    <row collapsed="false" customFormat="false" customHeight="true" hidden="true" ht="38.25" outlineLevel="0" r="18976">
      <c r="A18976" s="749" t="s">
        <v>44354</v>
      </c>
      <c r="B18976" s="758" t="str">
        <f aca="false">C18976&amp;D18976&amp;E18976&amp;F18976&amp;G18976&amp;H18976</f>
        <v>BARRA DE APOIO EM ACO INOXIDAVEL AISI 304,TUBO DE 1.1/4",EM"L",INCLUSIVE FIXACAO COM PARAFUSOS INOXIDAVEIS E BUCHAS PLASTICAS,MEDINDO 70X70CM,PARA PESSOAS COM NECESSIDADES ESPECIFICAS.FORNECIMENTO E COLOCACAO</v>
      </c>
      <c r="C18976" s="749" t="s">
        <v>44355</v>
      </c>
      <c r="D18976" s="749" t="s">
        <v>44356</v>
      </c>
      <c r="E18976" s="749" t="s">
        <v>44357</v>
      </c>
      <c r="F18976" s="749" t="s">
        <v>44358</v>
      </c>
      <c r="I18976" s="749" t="s">
        <v>30</v>
      </c>
      <c r="J18976" s="749" t="n">
        <v>210.47</v>
      </c>
    </row>
    <row collapsed="false" customFormat="false" customHeight="true" hidden="true" ht="38.25" outlineLevel="0" r="18977">
      <c r="A18977" s="749" t="s">
        <v>44359</v>
      </c>
      <c r="B18977" s="758" t="str">
        <f aca="false">C18977&amp;D18977&amp;E18977&amp;F18977&amp;G18977&amp;H18977</f>
        <v>BARRA DE APOIO EM ACO INOXIDAVEL AISI 304,TUBO DE 1.1/4",EM"L",INCLUSIVE FIXACAO COM PARAFUSOS INOXIDAVEIS E BUCHAS PLASTICAS,MEDINDO 70X70CM,PARA PESSOAS COM NECESSIDADES ESPECIFICAS.FORNECIMENTO E COLOCACAO</v>
      </c>
      <c r="C18977" s="749" t="s">
        <v>44355</v>
      </c>
      <c r="D18977" s="749" t="s">
        <v>44356</v>
      </c>
      <c r="E18977" s="749" t="s">
        <v>44357</v>
      </c>
      <c r="F18977" s="749" t="s">
        <v>44358</v>
      </c>
      <c r="I18977" s="749" t="s">
        <v>30</v>
      </c>
      <c r="J18977" s="749" t="n">
        <v>205.73</v>
      </c>
    </row>
    <row collapsed="false" customFormat="false" customHeight="true" hidden="true" ht="38.25" outlineLevel="0" r="18978">
      <c r="A18978" s="749" t="s">
        <v>44360</v>
      </c>
      <c r="B18978" s="758" t="str">
        <f aca="false">C18978&amp;D18978&amp;E18978&amp;F18978&amp;G18978&amp;H18978</f>
        <v>BARRA DE APOIO EM ACO INOXIDAVEL AISI 304,TUBO DE 1.1/4",EM"L",INCLUSIVE FIXACAO COM PARAFUSOS INOXIDAVEIS E BUCHAS PLASTICAS,MEDINDO 80X80CM,PARA PESSOAS COM NECESSIDADES ESPECIFICAS.FORNECIMENTO E COLOCACAO</v>
      </c>
      <c r="C18978" s="749" t="s">
        <v>44355</v>
      </c>
      <c r="D18978" s="749" t="s">
        <v>44356</v>
      </c>
      <c r="E18978" s="749" t="s">
        <v>44361</v>
      </c>
      <c r="F18978" s="749" t="s">
        <v>44358</v>
      </c>
      <c r="I18978" s="749" t="s">
        <v>30</v>
      </c>
      <c r="J18978" s="749" t="n">
        <v>235.47</v>
      </c>
    </row>
    <row collapsed="false" customFormat="false" customHeight="true" hidden="true" ht="38.25" outlineLevel="0" r="18979">
      <c r="A18979" s="749" t="s">
        <v>44362</v>
      </c>
      <c r="B18979" s="758" t="str">
        <f aca="false">C18979&amp;D18979&amp;E18979&amp;F18979&amp;G18979&amp;H18979</f>
        <v>BARRA DE APOIO EM ACO INOXIDAVEL AISI 304,TUBO DE 1.1/4",EM"L",INCLUSIVE FIXACAO COM PARAFUSOS INOXIDAVEIS E BUCHAS PLASTICAS,MEDINDO 80X80CM,PARA PESSOAS COM NECESSIDADES ESPECIFICAS.FORNECIMENTO E COLOCACAO</v>
      </c>
      <c r="C18979" s="749" t="s">
        <v>44355</v>
      </c>
      <c r="D18979" s="749" t="s">
        <v>44356</v>
      </c>
      <c r="E18979" s="749" t="s">
        <v>44361</v>
      </c>
      <c r="F18979" s="749" t="s">
        <v>44358</v>
      </c>
      <c r="I18979" s="749" t="s">
        <v>30</v>
      </c>
      <c r="J18979" s="749" t="n">
        <v>230.73</v>
      </c>
    </row>
    <row collapsed="false" customFormat="false" customHeight="true" hidden="true" ht="38.25" outlineLevel="0" r="18980">
      <c r="A18980" s="749" t="s">
        <v>44363</v>
      </c>
      <c r="B18980" s="758" t="str">
        <f aca="false">C18980&amp;D18980&amp;E18980&amp;F18980&amp;G18980&amp;H18980</f>
        <v>BARRA DE APOIO RETRATIL(ARTICULADA)EM ACO INOXIDAVEL AISI 304,TUBO DE 1.1/4",INCLUSIVE FIXACAO COM PARAFUSOS INOXIDAVEIS E BUCHAS PLASTICAS,COM 80CM,PARA PESSOAS COM NECESSIDADES ESPECIFICAS.FORNECIMENTO E COLOCACAO</v>
      </c>
      <c r="C18980" s="749" t="s">
        <v>44364</v>
      </c>
      <c r="D18980" s="749" t="s">
        <v>44365</v>
      </c>
      <c r="E18980" s="749" t="s">
        <v>44366</v>
      </c>
      <c r="F18980" s="749" t="s">
        <v>44367</v>
      </c>
      <c r="I18980" s="749" t="s">
        <v>30</v>
      </c>
      <c r="J18980" s="749" t="n">
        <v>270.47</v>
      </c>
    </row>
    <row collapsed="false" customFormat="false" customHeight="true" hidden="true" ht="38.25" outlineLevel="0" r="18981">
      <c r="A18981" s="749" t="s">
        <v>44368</v>
      </c>
      <c r="B18981" s="758" t="str">
        <f aca="false">C18981&amp;D18981&amp;E18981&amp;F18981&amp;G18981&amp;H18981</f>
        <v>BARRA DE APOIO RETRATIL(ARTICULADA)EM ACO INOXIDAVEL AISI 304,TUBO DE 1.1/4",INCLUSIVE FIXACAO COM PARAFUSOS INOXIDAVEIS E BUCHAS PLASTICAS,COM 80CM,PARA PESSOAS COM NECESSIDADES ESPECIFICAS.FORNECIMENTO E COLOCACAO</v>
      </c>
      <c r="C18981" s="749" t="s">
        <v>44364</v>
      </c>
      <c r="D18981" s="749" t="s">
        <v>44365</v>
      </c>
      <c r="E18981" s="749" t="s">
        <v>44366</v>
      </c>
      <c r="F18981" s="749" t="s">
        <v>44367</v>
      </c>
      <c r="I18981" s="749" t="s">
        <v>30</v>
      </c>
      <c r="J18981" s="749" t="n">
        <v>265.73</v>
      </c>
    </row>
    <row collapsed="false" customFormat="false" customHeight="true" hidden="true" ht="12.75" outlineLevel="0" r="18982">
      <c r="A18982" s="749" t="s">
        <v>44369</v>
      </c>
      <c r="B18982" s="749" t="str">
        <f aca="false">C18982&amp;D18982&amp;E18982&amp;F18982&amp;G18982&amp;H18982</f>
        <v>BARRA DE APOIO(PUXADOR HORIZONTAL/VERTICAL)EM ACO INOXIDAVEL AISI 304,TUBO DE 1 1/4",INCLUSIVE FIXACAO COM PARAFUSOS INOXIDAVEIS E BUCHAS PLASTICAS,COM 40CM,PARA PORTAS DE SANITARIOS,VESTIARIOS E QUARTOS ACESSIVEIS EM LOCAIS DE HOSPEDAGEM E DE SAUDE.FORNECIMENTO E INSTALACAO</v>
      </c>
      <c r="C18982" s="749" t="s">
        <v>44370</v>
      </c>
      <c r="D18982" s="749" t="s">
        <v>44371</v>
      </c>
      <c r="E18982" s="749" t="s">
        <v>44372</v>
      </c>
      <c r="F18982" s="749" t="s">
        <v>44373</v>
      </c>
      <c r="G18982" s="749" t="s">
        <v>44374</v>
      </c>
      <c r="I18982" s="749" t="s">
        <v>30</v>
      </c>
      <c r="J18982" s="749" t="n">
        <v>90.96</v>
      </c>
    </row>
    <row collapsed="false" customFormat="false" customHeight="true" hidden="true" ht="12.75" outlineLevel="0" r="18983">
      <c r="A18983" s="749" t="s">
        <v>44375</v>
      </c>
      <c r="B18983" s="749" t="str">
        <f aca="false">C18983&amp;D18983&amp;E18983&amp;F18983&amp;G18983&amp;H18983</f>
        <v>BARRA DE APOIO(PUXADOR HORIZONTAL/VERTICAL)EM ACO INOXIDAVEL AISI 304,TUBO DE 1 1/4",INCLUSIVE FIXACAO COM PARAFUSOS INOXIDAVEIS E BUCHAS PLASTICAS,COM 40CM,PARA PORTAS DE SANITARIOS,VESTIARIOS E QUARTOS ACESSIVEIS EM LOCAIS DE HOSPEDAGEM E DE SAUDE.FORNECIMENTO E INSTALACAO</v>
      </c>
      <c r="C18983" s="749" t="s">
        <v>44370</v>
      </c>
      <c r="D18983" s="749" t="s">
        <v>44371</v>
      </c>
      <c r="E18983" s="749" t="s">
        <v>44372</v>
      </c>
      <c r="F18983" s="749" t="s">
        <v>44373</v>
      </c>
      <c r="G18983" s="749" t="s">
        <v>44374</v>
      </c>
      <c r="I18983" s="749" t="s">
        <v>30</v>
      </c>
      <c r="J18983" s="749" t="n">
        <v>88.5</v>
      </c>
    </row>
    <row collapsed="false" customFormat="false" customHeight="true" hidden="true" ht="38.25" outlineLevel="0" r="18984">
      <c r="A18984" s="749" t="s">
        <v>44376</v>
      </c>
      <c r="B18984" s="758" t="str">
        <f aca="false">C18984&amp;D18984&amp;E18984&amp;F18984&amp;G18984&amp;H18984</f>
        <v>BARRA DE APOIO FIXA AO PISO,EM ACO INOXIDAVEL AISI 304,TUBODE 1.1/4",INCLUSIVE FIXACAO COM PARAFUSOS INOXIDAVEIS E BUCHAS PLASTICAS,COM 75X80CM,PARA PESSOAS COM NECESSIDADES ESPECIFICAS.FORNECIMENTO E COLOCACAO</v>
      </c>
      <c r="C18984" s="749" t="s">
        <v>44377</v>
      </c>
      <c r="D18984" s="749" t="s">
        <v>44378</v>
      </c>
      <c r="E18984" s="749" t="s">
        <v>44379</v>
      </c>
      <c r="F18984" s="749" t="s">
        <v>44380</v>
      </c>
      <c r="I18984" s="749" t="s">
        <v>30</v>
      </c>
      <c r="J18984" s="749" t="n">
        <v>315.47</v>
      </c>
    </row>
    <row collapsed="false" customFormat="false" customHeight="true" hidden="true" ht="38.25" outlineLevel="0" r="18985">
      <c r="A18985" s="749" t="s">
        <v>44381</v>
      </c>
      <c r="B18985" s="758" t="str">
        <f aca="false">C18985&amp;D18985&amp;E18985&amp;F18985&amp;G18985&amp;H18985</f>
        <v>BARRA DE APOIO FIXA AO PISO,EM ACO INOXIDAVEL AISI 304,TUBODE 1.1/4",INCLUSIVE FIXACAO COM PARAFUSOS INOXIDAVEIS E BUCHAS PLASTICAS,COM 75X80CM,PARA PESSOAS COM NECESSIDADES ESPECIFICAS.FORNECIMENTO E COLOCACAO</v>
      </c>
      <c r="C18985" s="749" t="s">
        <v>44377</v>
      </c>
      <c r="D18985" s="749" t="s">
        <v>44378</v>
      </c>
      <c r="E18985" s="749" t="s">
        <v>44379</v>
      </c>
      <c r="F18985" s="749" t="s">
        <v>44380</v>
      </c>
      <c r="I18985" s="749" t="s">
        <v>30</v>
      </c>
      <c r="J18985" s="749" t="n">
        <v>310.73</v>
      </c>
    </row>
    <row collapsed="false" customFormat="false" customHeight="true" hidden="true" ht="38.25" outlineLevel="0" r="18986">
      <c r="A18986" s="749" t="s">
        <v>44382</v>
      </c>
      <c r="B18986" s="758" t="str">
        <f aca="false">C18986&amp;D18986&amp;E18986&amp;F18986&amp;G18986&amp;H18986</f>
        <v>BARRA DE APOIO LATERAL,PISO PAREDE,EM ACO INOXIDAVEL AISI 304,TUBO DE 1 1/4",INCLUSIVE FIXACAO COM PARAFUSOS INOXIDAVEIS E BUCHAS PLASTICAS,COM 75X80CM,PARA PESSOAS COM NECESSIDADES ESPECIFICAS.FORNECIMENTO E COLOCACAO</v>
      </c>
      <c r="C18986" s="749" t="s">
        <v>44383</v>
      </c>
      <c r="D18986" s="749" t="s">
        <v>44384</v>
      </c>
      <c r="E18986" s="749" t="s">
        <v>44385</v>
      </c>
      <c r="F18986" s="749" t="s">
        <v>44386</v>
      </c>
      <c r="I18986" s="749" t="s">
        <v>30</v>
      </c>
      <c r="J18986" s="749" t="n">
        <v>225.47</v>
      </c>
    </row>
    <row collapsed="false" customFormat="false" customHeight="true" hidden="true" ht="38.25" outlineLevel="0" r="18987">
      <c r="A18987" s="749" t="s">
        <v>44387</v>
      </c>
      <c r="B18987" s="758" t="str">
        <f aca="false">C18987&amp;D18987&amp;E18987&amp;F18987&amp;G18987&amp;H18987</f>
        <v>BARRA DE APOIO LATERAL,PISO PAREDE,EM ACO INOXIDAVEL AISI 304,TUBO DE 1 1/4",INCLUSIVE FIXACAO COM PARAFUSOS INOXIDAVEIS E BUCHAS PLASTICAS,COM 75X80CM,PARA PESSOAS COM NECESSIDADES ESPECIFICAS.FORNECIMENTO E COLOCACAO</v>
      </c>
      <c r="C18987" s="749" t="s">
        <v>44383</v>
      </c>
      <c r="D18987" s="749" t="s">
        <v>44384</v>
      </c>
      <c r="E18987" s="749" t="s">
        <v>44385</v>
      </c>
      <c r="F18987" s="749" t="s">
        <v>44386</v>
      </c>
      <c r="I18987" s="749" t="s">
        <v>30</v>
      </c>
      <c r="J18987" s="749" t="n">
        <v>220.73</v>
      </c>
    </row>
    <row collapsed="false" customFormat="false" customHeight="true" hidden="true" ht="38.25" outlineLevel="0" r="18988">
      <c r="A18988" s="749" t="s">
        <v>44388</v>
      </c>
      <c r="B18988" s="758" t="str">
        <f aca="false">C18988&amp;D18988&amp;E18988&amp;F18988&amp;G18988&amp;H18988</f>
        <v>BANCO ARTICULADO,COM CANTOS ARREDONDADOS E SUPERFICIE ANTIDERRAPANTE IMPERMEAVEL,DIMENSOES MINIMAS 0,45X0,70M,EM ACO INOXIDAVEL AISI 304,TUBO DE 1 1/4",PARA PESSOAS COM NECESSIDADES ESPECIFICAS.FORNCIMENTO E COLOCACAO</v>
      </c>
      <c r="C18988" s="749" t="s">
        <v>44389</v>
      </c>
      <c r="D18988" s="749" t="s">
        <v>44390</v>
      </c>
      <c r="E18988" s="749" t="s">
        <v>44391</v>
      </c>
      <c r="F18988" s="749" t="s">
        <v>44392</v>
      </c>
      <c r="I18988" s="749" t="s">
        <v>30</v>
      </c>
      <c r="J18988" s="749" t="n">
        <v>535.65</v>
      </c>
    </row>
    <row collapsed="false" customFormat="false" customHeight="true" hidden="true" ht="38.25" outlineLevel="0" r="18989">
      <c r="A18989" s="749" t="s">
        <v>44393</v>
      </c>
      <c r="B18989" s="758" t="str">
        <f aca="false">C18989&amp;D18989&amp;E18989&amp;F18989&amp;G18989&amp;H18989</f>
        <v>BANCO ARTICULADO,COM CANTOS ARREDONDADOS E SUPERFICIE ANTIDERRAPANTE IMPERMEAVEL,DIMENSOES MINIMAS 0,45X0,70M,EM ACO INOXIDAVEL AISI 304,TUBO DE 1 1/4",PARA PESSOAS COM NECESSIDADES ESPECIFICAS.FORNCIMENTO E COLOCACAO</v>
      </c>
      <c r="C18989" s="749" t="s">
        <v>44389</v>
      </c>
      <c r="D18989" s="749" t="s">
        <v>44390</v>
      </c>
      <c r="E18989" s="749" t="s">
        <v>44391</v>
      </c>
      <c r="F18989" s="749" t="s">
        <v>44392</v>
      </c>
      <c r="I18989" s="749" t="s">
        <v>30</v>
      </c>
      <c r="J18989" s="749" t="n">
        <v>530.91</v>
      </c>
    </row>
    <row collapsed="false" customFormat="false" customHeight="true" hidden="true" ht="12.75" outlineLevel="0" r="18990">
      <c r="A18990" s="749" t="s">
        <v>44394</v>
      </c>
      <c r="B18990" s="749" t="str">
        <f aca="false">C18990&amp;D18990&amp;E18990&amp;F18990&amp;G18990&amp;H18990</f>
        <v>FILTRO PARA USO DOMESTICO COM CARCACA ATOXICA EM POLIPROPILENO COM 1 ELEMENTO FILTRANTE DE CELULOSE E CARVAO ATIVADO,PARA VAZAO ATE 180L/H,CONEXAO DE 1/2" SEM REGISTRO.FORNECIMENTO</v>
      </c>
      <c r="C18990" s="749" t="s">
        <v>44395</v>
      </c>
      <c r="D18990" s="749" t="s">
        <v>44396</v>
      </c>
      <c r="E18990" s="749" t="s">
        <v>44397</v>
      </c>
      <c r="I18990" s="749" t="s">
        <v>30</v>
      </c>
      <c r="J18990" s="749" t="n">
        <v>98</v>
      </c>
    </row>
    <row collapsed="false" customFormat="false" customHeight="true" hidden="true" ht="12.75" outlineLevel="0" r="18991">
      <c r="A18991" s="749" t="s">
        <v>44398</v>
      </c>
      <c r="B18991" s="749" t="str">
        <f aca="false">C18991&amp;D18991&amp;E18991&amp;F18991&amp;G18991&amp;H18991</f>
        <v>FILTRO PARA USO DOMESTICO COM CARCACA ATOXICA EM POLIPROPILENO COM 1 ELEMENTO FILTRANTE DE CELULOSE E CARVAO ATIVADO,PARA VAZAO ATE 180L/H,CONEXAO DE 1/2" SEM REGISTRO.FORNECIMENTO</v>
      </c>
      <c r="C18991" s="749" t="s">
        <v>44395</v>
      </c>
      <c r="D18991" s="749" t="s">
        <v>44396</v>
      </c>
      <c r="E18991" s="749" t="s">
        <v>44397</v>
      </c>
      <c r="I18991" s="749" t="s">
        <v>30</v>
      </c>
      <c r="J18991" s="749" t="n">
        <v>98</v>
      </c>
    </row>
    <row collapsed="false" customFormat="false" customHeight="true" hidden="true" ht="12.75" outlineLevel="0" r="18992">
      <c r="A18992" s="749" t="s">
        <v>44399</v>
      </c>
      <c r="B18992" s="749" t="str">
        <f aca="false">C18992&amp;D18992&amp;E18992&amp;F18992&amp;G18992&amp;H18992</f>
        <v>FULTRO PARA USO DOMESTICO COM CARCACA ATOXICA EM POLIPROPILENO COM 1 ELEMENTO FILTRANTE DE CELULOSE E CARVAO ATIVADO,PARA VAZAO ATE 360L/H,CONEXAO DE 3/4" SEM REGISTRO.FORNECIMENTO</v>
      </c>
      <c r="C18992" s="749" t="s">
        <v>44400</v>
      </c>
      <c r="D18992" s="749" t="s">
        <v>44396</v>
      </c>
      <c r="E18992" s="749" t="s">
        <v>44401</v>
      </c>
      <c r="I18992" s="749" t="s">
        <v>30</v>
      </c>
      <c r="J18992" s="749" t="n">
        <v>168</v>
      </c>
    </row>
    <row collapsed="false" customFormat="false" customHeight="true" hidden="true" ht="12.75" outlineLevel="0" r="18993">
      <c r="A18993" s="749" t="s">
        <v>44402</v>
      </c>
      <c r="B18993" s="749" t="str">
        <f aca="false">C18993&amp;D18993&amp;E18993&amp;F18993&amp;G18993&amp;H18993</f>
        <v>FULTRO PARA USO DOMESTICO COM CARCACA ATOXICA EM POLIPROPILENO COM 1 ELEMENTO FILTRANTE DE CELULOSE E CARVAO ATIVADO,PARA VAZAO ATE 360L/H,CONEXAO DE 3/4" SEM REGISTRO.FORNECIMENTO</v>
      </c>
      <c r="C18993" s="749" t="s">
        <v>44400</v>
      </c>
      <c r="D18993" s="749" t="s">
        <v>44396</v>
      </c>
      <c r="E18993" s="749" t="s">
        <v>44401</v>
      </c>
      <c r="I18993" s="749" t="s">
        <v>30</v>
      </c>
      <c r="J18993" s="749" t="n">
        <v>168</v>
      </c>
    </row>
    <row collapsed="false" customFormat="false" customHeight="true" hidden="true" ht="12.75" outlineLevel="0" r="18994">
      <c r="A18994" s="749" t="s">
        <v>44403</v>
      </c>
      <c r="B18994" s="749" t="str">
        <f aca="false">C18994&amp;D18994&amp;E18994&amp;F18994&amp;G18994&amp;H18994</f>
        <v>FILTRO PARA USO DOMESTICO COM CARCACA ATOXICA EM POLIPROPILENO COM 2 ELEMENTOS FILTRANTES DE CELULOSE E CARVAO ATIVADO,PARA VAZAO ATE 720L/H,CONEXAO DE 1" SEM REGISTRO.FORNECIMENTO</v>
      </c>
      <c r="C18994" s="749" t="s">
        <v>44395</v>
      </c>
      <c r="D18994" s="749" t="s">
        <v>44404</v>
      </c>
      <c r="E18994" s="749" t="s">
        <v>44405</v>
      </c>
      <c r="I18994" s="749" t="s">
        <v>30</v>
      </c>
      <c r="J18994" s="749" t="n">
        <v>317.02</v>
      </c>
    </row>
    <row collapsed="false" customFormat="false" customHeight="true" hidden="true" ht="12.75" outlineLevel="0" r="18995">
      <c r="A18995" s="749" t="s">
        <v>44406</v>
      </c>
      <c r="B18995" s="749" t="str">
        <f aca="false">C18995&amp;D18995&amp;E18995&amp;F18995&amp;G18995&amp;H18995</f>
        <v>FILTRO PARA USO DOMESTICO COM CARCACA ATOXICA EM POLIPROPILENO COM 2 ELEMENTOS FILTRANTES DE CELULOSE E CARVAO ATIVADO,PARA VAZAO ATE 720L/H,CONEXAO DE 1" SEM REGISTRO.FORNECIMENTO</v>
      </c>
      <c r="C18995" s="749" t="s">
        <v>44395</v>
      </c>
      <c r="D18995" s="749" t="s">
        <v>44404</v>
      </c>
      <c r="E18995" s="749" t="s">
        <v>44405</v>
      </c>
      <c r="I18995" s="749" t="s">
        <v>30</v>
      </c>
      <c r="J18995" s="749" t="n">
        <v>317.02</v>
      </c>
    </row>
    <row collapsed="false" customFormat="false" customHeight="true" hidden="true" ht="38.25" outlineLevel="0" r="18996">
      <c r="A18996" s="749" t="s">
        <v>44407</v>
      </c>
      <c r="B18996" s="758" t="str">
        <f aca="false">C18996&amp;D18996&amp;E18996&amp;F18996&amp;G18996&amp;H18996</f>
        <v>CONJUNTO FLUTUANTE DE SUCCAO/RECALQUE DE 1" PARA AAC,PARA INSTALACAO NO INTERIOR DOS RESERVATORIOS DE AAC,COMPOSTO DE MANGUEIRA PLASTICA FLEXIVEL NAO DOBRAVEL E PONTEIRA EM METAL.FORNECIMENTO</v>
      </c>
      <c r="C18996" s="749" t="s">
        <v>44408</v>
      </c>
      <c r="D18996" s="749" t="s">
        <v>44409</v>
      </c>
      <c r="E18996" s="749" t="s">
        <v>44410</v>
      </c>
      <c r="F18996" s="749" t="s">
        <v>21072</v>
      </c>
      <c r="I18996" s="749" t="s">
        <v>30</v>
      </c>
      <c r="J18996" s="749" t="n">
        <v>353.44</v>
      </c>
    </row>
    <row collapsed="false" customFormat="false" customHeight="true" hidden="true" ht="38.25" outlineLevel="0" r="18997">
      <c r="A18997" s="749" t="s">
        <v>44411</v>
      </c>
      <c r="B18997" s="758" t="str">
        <f aca="false">C18997&amp;D18997&amp;E18997&amp;F18997&amp;G18997&amp;H18997</f>
        <v>CONJUNTO FLUTUANTE DE SUCCAO/RECALQUE DE 1" PARA AAC,PARA INSTALACAO NO INTERIOR DOS RESERVATORIOS DE AAC,COMPOSTO DE MANGUEIRA PLASTICA FLEXIVEL NAO DOBRAVEL E PONTEIRA EM METAL.FORNECIMENTO</v>
      </c>
      <c r="C18997" s="749" t="s">
        <v>44408</v>
      </c>
      <c r="D18997" s="749" t="s">
        <v>44409</v>
      </c>
      <c r="E18997" s="749" t="s">
        <v>44410</v>
      </c>
      <c r="F18997" s="749" t="s">
        <v>21072</v>
      </c>
      <c r="I18997" s="749" t="s">
        <v>30</v>
      </c>
      <c r="J18997" s="749" t="n">
        <v>353.44</v>
      </c>
    </row>
    <row collapsed="false" customFormat="false" customHeight="true" hidden="true" ht="38.25" outlineLevel="0" r="18998">
      <c r="A18998" s="749" t="s">
        <v>44412</v>
      </c>
      <c r="B18998" s="758" t="str">
        <f aca="false">C18998&amp;D18998&amp;E18998&amp;F18998&amp;G18998&amp;H18998</f>
        <v>CONJUNTO FLUTUANTE DE SUCCAO/RECALQUE DE 2" PARA AAC,PARA INSTALACAO NO INTERIOR DOS RESERVATORIOS DE AAC,COMPOSTO DE MANGUEIRA PLASTICA FLEXIVEL NAO DOBRAVEL E PONTEIRA EM METAL.FORNECIMENTO</v>
      </c>
      <c r="C18998" s="749" t="s">
        <v>44413</v>
      </c>
      <c r="D18998" s="749" t="s">
        <v>44409</v>
      </c>
      <c r="E18998" s="749" t="s">
        <v>44410</v>
      </c>
      <c r="F18998" s="749" t="s">
        <v>21072</v>
      </c>
      <c r="I18998" s="749" t="s">
        <v>30</v>
      </c>
      <c r="J18998" s="749" t="n">
        <v>589.07</v>
      </c>
    </row>
    <row collapsed="false" customFormat="false" customHeight="true" hidden="true" ht="38.25" outlineLevel="0" r="18999">
      <c r="A18999" s="749" t="s">
        <v>44414</v>
      </c>
      <c r="B18999" s="758" t="str">
        <f aca="false">C18999&amp;D18999&amp;E18999&amp;F18999&amp;G18999&amp;H18999</f>
        <v>CONJUNTO FLUTUANTE DE SUCCAO/RECALQUE DE 2" PARA AAC,PARA INSTALACAO NO INTERIOR DOS RESERVATORIOS DE AAC,COMPOSTO DE MANGUEIRA PLASTICA FLEXIVEL NAO DOBRAVEL E PONTEIRA EM METAL.FORNECIMENTO</v>
      </c>
      <c r="C18999" s="749" t="s">
        <v>44413</v>
      </c>
      <c r="D18999" s="749" t="s">
        <v>44409</v>
      </c>
      <c r="E18999" s="749" t="s">
        <v>44410</v>
      </c>
      <c r="F18999" s="749" t="s">
        <v>21072</v>
      </c>
      <c r="I18999" s="749" t="s">
        <v>30</v>
      </c>
      <c r="J18999" s="749" t="n">
        <v>589.07</v>
      </c>
    </row>
    <row collapsed="false" customFormat="false" customHeight="true" hidden="true" ht="38.25" outlineLevel="0" r="19000">
      <c r="A19000" s="749" t="s">
        <v>44415</v>
      </c>
      <c r="B19000" s="758" t="str">
        <f aca="false">C19000&amp;D19000&amp;E19000&amp;F19000&amp;G19000&amp;H19000</f>
        <v>EXTRAVASOR,SIFAO/LADRAO,DE 100MM,PARA EXCESSO DE AGUA,RETIRADA DE IMPUREZAS DA SUPERFICIE E MANUTENCAO DO NIVEL MAXIMO DETERMINADO PARA OS RESERVATORIOS DE AAC.BLOQUEIA CHEIROS DAGALERIA PLUVIAL E DIFICULTA ENTRADA DE PRAGAS.FORNECIMENTO</v>
      </c>
      <c r="C19000" s="749" t="s">
        <v>44416</v>
      </c>
      <c r="D19000" s="749" t="s">
        <v>44417</v>
      </c>
      <c r="E19000" s="749" t="s">
        <v>44418</v>
      </c>
      <c r="F19000" s="749" t="s">
        <v>44419</v>
      </c>
      <c r="I19000" s="749" t="s">
        <v>30</v>
      </c>
      <c r="J19000" s="749" t="n">
        <v>201.27</v>
      </c>
    </row>
    <row collapsed="false" customFormat="false" customHeight="true" hidden="true" ht="38.25" outlineLevel="0" r="19001">
      <c r="A19001" s="749" t="s">
        <v>44420</v>
      </c>
      <c r="B19001" s="758" t="str">
        <f aca="false">C19001&amp;D19001&amp;E19001&amp;F19001&amp;G19001&amp;H19001</f>
        <v>EXTRAVASOR,SIFAO/LADRAO,DE 100MM,PARA EXCESSO DE AGUA,RETIRADA DE IMPUREZAS DA SUPERFICIE E MANUTENCAO DO NIVEL MAXIMO DETERMINADO PARA OS RESERVATORIOS DE AAC.BLOQUEIA CHEIROS DAGALERIA PLUVIAL E DIFICULTA ENTRADA DE PRAGAS.FORNECIMENTO</v>
      </c>
      <c r="C19001" s="749" t="s">
        <v>44416</v>
      </c>
      <c r="D19001" s="749" t="s">
        <v>44417</v>
      </c>
      <c r="E19001" s="749" t="s">
        <v>44418</v>
      </c>
      <c r="F19001" s="749" t="s">
        <v>44419</v>
      </c>
      <c r="I19001" s="749" t="s">
        <v>30</v>
      </c>
      <c r="J19001" s="749" t="n">
        <v>201.27</v>
      </c>
    </row>
    <row collapsed="false" customFormat="false" customHeight="true" hidden="true" ht="38.25" outlineLevel="0" r="19002">
      <c r="A19002" s="749" t="s">
        <v>44421</v>
      </c>
      <c r="B19002" s="758" t="str">
        <f aca="false">C19002&amp;D19002&amp;E19002&amp;F19002&amp;G19002&amp;H19002</f>
        <v>EXTRAVASOR,SIFAO/LADRAO,DE 200MM,PARA EXCESSO DE AGUA,RETIRADA DE IMPUREZAS DA SUPERFICIE E MANUTENCAO DO NIVEL MAXIMO DETERMINADO PARA OS RESERVATORIOS DE AAC.BLOQUEIA CHEIROS DAGALERIA PLUVIAL E DIFICULTA ENTRADA DE PRAGAS.FORNECIMENTO</v>
      </c>
      <c r="C19002" s="749" t="s">
        <v>44422</v>
      </c>
      <c r="D19002" s="749" t="s">
        <v>44417</v>
      </c>
      <c r="E19002" s="749" t="s">
        <v>44418</v>
      </c>
      <c r="F19002" s="749" t="s">
        <v>44419</v>
      </c>
      <c r="I19002" s="749" t="s">
        <v>30</v>
      </c>
      <c r="J19002" s="749" t="n">
        <v>805.06</v>
      </c>
    </row>
    <row collapsed="false" customFormat="false" customHeight="true" hidden="true" ht="38.25" outlineLevel="0" r="19003">
      <c r="A19003" s="749" t="s">
        <v>44423</v>
      </c>
      <c r="B19003" s="758" t="str">
        <f aca="false">C19003&amp;D19003&amp;E19003&amp;F19003&amp;G19003&amp;H19003</f>
        <v>EXTRAVASOR,SIFAO/LADRAO,DE 200MM,PARA EXCESSO DE AGUA,RETIRADA DE IMPUREZAS DA SUPERFICIE E MANUTENCAO DO NIVEL MAXIMO DETERMINADO PARA OS RESERVATORIOS DE AAC.BLOQUEIA CHEIROS DAGALERIA PLUVIAL E DIFICULTA ENTRADA DE PRAGAS.FORNECIMENTO</v>
      </c>
      <c r="C19003" s="749" t="s">
        <v>44422</v>
      </c>
      <c r="D19003" s="749" t="s">
        <v>44417</v>
      </c>
      <c r="E19003" s="749" t="s">
        <v>44418</v>
      </c>
      <c r="F19003" s="749" t="s">
        <v>44419</v>
      </c>
      <c r="I19003" s="749" t="s">
        <v>30</v>
      </c>
      <c r="J19003" s="749" t="n">
        <v>805.06</v>
      </c>
    </row>
    <row collapsed="false" customFormat="false" customHeight="true" hidden="true" ht="38.25" outlineLevel="0" r="19004">
      <c r="A19004" s="749" t="s">
        <v>44424</v>
      </c>
      <c r="B19004" s="758" t="str">
        <f aca="false">C19004&amp;D19004&amp;E19004&amp;F19004&amp;G19004&amp;H19004</f>
        <v>EXTRAVASOR,SIFAO/LADRAO,DE 400MM,PARA EXCESSO DE AGUA,RETIRADA DE IMPUREZAS DA SUPERFICIE E MANUTENCAO DO NIVEL MAXIMO DETERMINADO PARA OS RESERVATORIOS DE AAC.BLOQUEIA CHEIROS DAGALERIA PLUVIAL E DIFICULTA ENTRADA DE PRAGAS.FORNECIMENTO</v>
      </c>
      <c r="C19004" s="749" t="s">
        <v>44425</v>
      </c>
      <c r="D19004" s="749" t="s">
        <v>44417</v>
      </c>
      <c r="E19004" s="749" t="s">
        <v>44418</v>
      </c>
      <c r="F19004" s="749" t="s">
        <v>44419</v>
      </c>
      <c r="I19004" s="749" t="s">
        <v>30</v>
      </c>
      <c r="J19004" s="749" t="n">
        <v>2476.16</v>
      </c>
    </row>
    <row collapsed="false" customFormat="false" customHeight="true" hidden="true" ht="38.25" outlineLevel="0" r="19005">
      <c r="A19005" s="749" t="s">
        <v>44426</v>
      </c>
      <c r="B19005" s="758" t="str">
        <f aca="false">C19005&amp;D19005&amp;E19005&amp;F19005&amp;G19005&amp;H19005</f>
        <v>EXTRAVASOR,SIFAO/LADRAO,DE 400MM,PARA EXCESSO DE AGUA,RETIRADA DE IMPUREZAS DA SUPERFICIE E MANUTENCAO DO NIVEL MAXIMO DETERMINADO PARA OS RESERVATORIOS DE AAC.BLOQUEIA CHEIROS DAGALERIA PLUVIAL E DIFICULTA ENTRADA DE PRAGAS.FORNECIMENTO</v>
      </c>
      <c r="C19005" s="749" t="s">
        <v>44425</v>
      </c>
      <c r="D19005" s="749" t="s">
        <v>44417</v>
      </c>
      <c r="E19005" s="749" t="s">
        <v>44418</v>
      </c>
      <c r="F19005" s="749" t="s">
        <v>44419</v>
      </c>
      <c r="I19005" s="749" t="s">
        <v>30</v>
      </c>
      <c r="J19005" s="749" t="n">
        <v>2476.16</v>
      </c>
    </row>
    <row collapsed="false" customFormat="false" customHeight="true" hidden="true" ht="12.75" outlineLevel="0" r="19006">
      <c r="A19006" s="749" t="s">
        <v>44427</v>
      </c>
      <c r="B19006" s="749" t="str">
        <f aca="false">C19006&amp;D19006&amp;E19006&amp;F19006&amp;G19006&amp;H19006</f>
        <v>FILTRO PARA APROVEITAMENTO DE AGUA DE CHUVA(AAC)AUTO-LIMPANTE PARA AREAS ATE 200M2,COMPOSTO POR CAIXA FABRICADA EM POLIETILENO E O ELEMENTO FILTRANTE DE INOX.RETENCAO E DESCARGA DE SOLIDOS SUPERIORES A 0,26MM.DUAS ENTRADAS DE AP DE 100MM,SAIDAS DE DESCARTE E AGUA FILTRADA DE 100MM.VAZAO MAXIMA DO FILTRO MODELO VF-1(09 L/S).FORNECIMENTO</v>
      </c>
      <c r="C19006" s="749" t="s">
        <v>44428</v>
      </c>
      <c r="D19006" s="749" t="s">
        <v>44429</v>
      </c>
      <c r="E19006" s="749" t="s">
        <v>44430</v>
      </c>
      <c r="F19006" s="749" t="s">
        <v>44431</v>
      </c>
      <c r="G19006" s="749" t="s">
        <v>44432</v>
      </c>
      <c r="H19006" s="749" t="s">
        <v>44433</v>
      </c>
      <c r="I19006" s="749" t="s">
        <v>30</v>
      </c>
      <c r="J19006" s="749" t="n">
        <v>1196.8</v>
      </c>
    </row>
    <row collapsed="false" customFormat="false" customHeight="true" hidden="true" ht="12.75" outlineLevel="0" r="19007">
      <c r="A19007" s="749" t="s">
        <v>44434</v>
      </c>
      <c r="B19007" s="749" t="str">
        <f aca="false">C19007&amp;D19007&amp;E19007&amp;F19007&amp;G19007&amp;H19007</f>
        <v>FILTRO PARA APROVEITAMENTO DE AGUA DE CHUVA(AAC)AUTO-LIMPANTE PARA AREAS ATE 200M2,COMPOSTO POR CAIXA FABRICADA EM POLIETILENO E O ELEMENTO FILTRANTE DE INOX.RETENCAO E DESCARGA DE SOLIDOS SUPERIORES A 0,26MM.DUAS ENTRADAS DE AP DE 100MM,SAIDAS DE DESCARTE E AGUA FILTRADA DE 100MM.VAZAO MAXIMA DO FILTRO MODELO VF-1(09 L/S).FORNECIMENTO</v>
      </c>
      <c r="C19007" s="749" t="s">
        <v>44428</v>
      </c>
      <c r="D19007" s="749" t="s">
        <v>44429</v>
      </c>
      <c r="E19007" s="749" t="s">
        <v>44430</v>
      </c>
      <c r="F19007" s="749" t="s">
        <v>44431</v>
      </c>
      <c r="G19007" s="749" t="s">
        <v>44432</v>
      </c>
      <c r="H19007" s="749" t="s">
        <v>44433</v>
      </c>
      <c r="I19007" s="749" t="s">
        <v>30</v>
      </c>
      <c r="J19007" s="749" t="n">
        <v>1196.8</v>
      </c>
    </row>
    <row collapsed="false" customFormat="false" customHeight="true" hidden="true" ht="12.75" outlineLevel="0" r="19008">
      <c r="A19008" s="749" t="s">
        <v>44435</v>
      </c>
      <c r="B19008" s="749" t="str">
        <f aca="false">C19008&amp;D19008&amp;E19008&amp;F19008&amp;G19008&amp;H19008</f>
        <v>FILTRO P/APROVEITAMENTO AGUA CHUVA (AAC)AUTO-LIMPANTE P/AREAS ATE 1.500M2.ELEMENTO FILTRANTE INOX.RETENCAO E DESCARGA DE SOLIDOS SUPERIORES A 0,55MM.DUAS ENTRADAS DE AP 250MM,SAIDAS AGUA FILTRADA DE 200MM,DIMENSIONAMENTO DO DESCARTE ESTABELECIDO EM PROJETO.INSTALADO EM CAIXA CONECTORA EM ALVENARIA,BLOCO CONCRETO OU FIBRA VIDRO.VAZAO MAXIMA FILTRO 70L/S.FORN.</v>
      </c>
      <c r="C19008" s="749" t="s">
        <v>44436</v>
      </c>
      <c r="D19008" s="749" t="s">
        <v>44437</v>
      </c>
      <c r="E19008" s="749" t="s">
        <v>44438</v>
      </c>
      <c r="F19008" s="749" t="s">
        <v>44439</v>
      </c>
      <c r="G19008" s="749" t="s">
        <v>44440</v>
      </c>
      <c r="H19008" s="749" t="s">
        <v>44441</v>
      </c>
      <c r="I19008" s="749" t="s">
        <v>30</v>
      </c>
      <c r="J19008" s="749" t="n">
        <v>8639.72</v>
      </c>
    </row>
    <row collapsed="false" customFormat="false" customHeight="true" hidden="true" ht="12.75" outlineLevel="0" r="19009">
      <c r="A19009" s="749" t="s">
        <v>44442</v>
      </c>
      <c r="B19009" s="749" t="str">
        <f aca="false">C19009&amp;D19009&amp;E19009&amp;F19009&amp;G19009&amp;H19009</f>
        <v>FILTRO P/APROVEITAMENTO AGUA CHUVA (AAC)AUTO-LIMPANTE P/AREAS ATE 1.500M2.ELEMENTO FILTRANTE INOX.RETENCAO E DESCARGA DE SOLIDOS SUPERIORES A 0,55MM.DUAS ENTRADAS DE AP 250MM,SAIDAS AGUA FILTRADA DE 200MM,DIMENSIONAMENTO DO DESCARTE ESTABELECIDO EM PROJETO.INSTALADO EM CAIXA CONECTORA EM ALVENARIA,BLOCO CONCRETO OU FIBRA VIDRO.VAZAO MAXIMA FILTRO 70L/S.FORN.</v>
      </c>
      <c r="C19009" s="749" t="s">
        <v>44436</v>
      </c>
      <c r="D19009" s="749" t="s">
        <v>44437</v>
      </c>
      <c r="E19009" s="749" t="s">
        <v>44438</v>
      </c>
      <c r="F19009" s="749" t="s">
        <v>44439</v>
      </c>
      <c r="G19009" s="749" t="s">
        <v>44440</v>
      </c>
      <c r="H19009" s="749" t="s">
        <v>44441</v>
      </c>
      <c r="I19009" s="749" t="s">
        <v>30</v>
      </c>
      <c r="J19009" s="749" t="n">
        <v>8639.72</v>
      </c>
    </row>
    <row collapsed="false" customFormat="false" customHeight="true" hidden="true" ht="25.5" outlineLevel="0" r="19010">
      <c r="A19010" s="749" t="s">
        <v>44443</v>
      </c>
      <c r="B19010" s="758" t="str">
        <f aca="false">C19010&amp;D19010&amp;E19010&amp;F19010&amp;G19010&amp;H19010</f>
        <v>FREIO HIDRAULICO DE 100MM PARA ENCHIMENTO DOS RESERVATORIOSDE AAC,ATRAVES DE FLUXO ASCENDENTE.FORNECIMENTO</v>
      </c>
      <c r="C19010" s="749" t="s">
        <v>44444</v>
      </c>
      <c r="D19010" s="749" t="s">
        <v>44445</v>
      </c>
      <c r="I19010" s="749" t="s">
        <v>30</v>
      </c>
      <c r="J19010" s="749" t="n">
        <v>93.27</v>
      </c>
    </row>
    <row collapsed="false" customFormat="false" customHeight="true" hidden="true" ht="25.5" outlineLevel="0" r="19011">
      <c r="A19011" s="749" t="s">
        <v>44446</v>
      </c>
      <c r="B19011" s="758" t="str">
        <f aca="false">C19011&amp;D19011&amp;E19011&amp;F19011&amp;G19011&amp;H19011</f>
        <v>FREIO HIDRAULICO DE 100MM PARA ENCHIMENTO DOS RESERVATORIOSDE AAC,ATRAVES DE FLUXO ASCENDENTE.FORNECIMENTO</v>
      </c>
      <c r="C19011" s="749" t="s">
        <v>44444</v>
      </c>
      <c r="D19011" s="749" t="s">
        <v>44445</v>
      </c>
      <c r="I19011" s="749" t="s">
        <v>30</v>
      </c>
      <c r="J19011" s="749" t="n">
        <v>93.27</v>
      </c>
    </row>
    <row collapsed="false" customFormat="false" customHeight="true" hidden="true" ht="25.5" outlineLevel="0" r="19012">
      <c r="A19012" s="749" t="s">
        <v>44447</v>
      </c>
      <c r="B19012" s="758" t="str">
        <f aca="false">C19012&amp;D19012&amp;E19012&amp;F19012&amp;G19012&amp;H19012</f>
        <v>FREIO HIDRAULICO DE 200MM PARA ENCHIMENTO DOS RESERVATORIOSDE AAC,ATRAVES DO FLUXO ASCENDENTE.FORNECIMENTO</v>
      </c>
      <c r="C19012" s="749" t="s">
        <v>44448</v>
      </c>
      <c r="D19012" s="749" t="s">
        <v>44449</v>
      </c>
      <c r="I19012" s="749" t="s">
        <v>30</v>
      </c>
      <c r="J19012" s="749" t="n">
        <v>618.53</v>
      </c>
    </row>
    <row collapsed="false" customFormat="false" customHeight="true" hidden="true" ht="25.5" outlineLevel="0" r="19013">
      <c r="A19013" s="749" t="s">
        <v>44450</v>
      </c>
      <c r="B19013" s="758" t="str">
        <f aca="false">C19013&amp;D19013&amp;E19013&amp;F19013&amp;G19013&amp;H19013</f>
        <v>FREIO HIDRAULICO DE 200MM PARA ENCHIMENTO DOS RESERVATORIOSDE AAC,ATRAVES DO FLUXO ASCENDENTE.FORNECIMENTO</v>
      </c>
      <c r="C19013" s="749" t="s">
        <v>44448</v>
      </c>
      <c r="D19013" s="749" t="s">
        <v>44449</v>
      </c>
      <c r="I19013" s="749" t="s">
        <v>30</v>
      </c>
      <c r="J19013" s="749" t="n">
        <v>618.53</v>
      </c>
    </row>
    <row collapsed="false" customFormat="false" customHeight="true" hidden="true" ht="25.5" outlineLevel="0" r="19014">
      <c r="A19014" s="749" t="s">
        <v>44451</v>
      </c>
      <c r="B19014" s="758" t="str">
        <f aca="false">C19014&amp;D19014&amp;E19014&amp;F19014&amp;G19014&amp;H19014</f>
        <v>FREIO HIDRAULICO DE 400MM PARA ENCHIMENTO DOS RESERVATORIOSDE AAC,ATRAVES DE FLUXO ASCENDENTE.FORNECIMENTO</v>
      </c>
      <c r="C19014" s="749" t="s">
        <v>44452</v>
      </c>
      <c r="D19014" s="749" t="s">
        <v>44445</v>
      </c>
      <c r="I19014" s="749" t="s">
        <v>30</v>
      </c>
      <c r="J19014" s="749" t="n">
        <v>1484.46</v>
      </c>
    </row>
    <row collapsed="false" customFormat="false" customHeight="true" hidden="true" ht="25.5" outlineLevel="0" r="19015">
      <c r="A19015" s="749" t="s">
        <v>44453</v>
      </c>
      <c r="B19015" s="758" t="str">
        <f aca="false">C19015&amp;D19015&amp;E19015&amp;F19015&amp;G19015&amp;H19015</f>
        <v>FREIO HIDRAULICO DE 400MM PARA ENCHIMENTO DOS RESERVATORIOSDE AAC,ATRAVES DE FLUXO ASCENDENTE.FORNECIMENTO</v>
      </c>
      <c r="C19015" s="749" t="s">
        <v>44452</v>
      </c>
      <c r="D19015" s="749" t="s">
        <v>44445</v>
      </c>
      <c r="I19015" s="749" t="s">
        <v>30</v>
      </c>
      <c r="J19015" s="749" t="n">
        <v>1484.46</v>
      </c>
    </row>
    <row collapsed="false" customFormat="false" customHeight="true" hidden="true" ht="51" outlineLevel="0" r="19016">
      <c r="A19016" s="749" t="s">
        <v>44454</v>
      </c>
      <c r="B19016" s="758" t="str">
        <f aca="false">C19016&amp;D19016&amp;E19016&amp;F19016&amp;G19016&amp;H19016</f>
        <v>CORTINA DIVISORIA HOSPITALAR,SEM EMENDAS,CONFECCIONADA EM VINIL DE ALTA ESPESSURA 0,4MM,ANTICHAMA,ANTIFUNGO,BACTERICIDAE ANTIESTATICO,COM ALTURA DE 1,80M,ILHOES DE LATAO CROMADO DE 21MM COLOCADOS A CADA 0,15M,TRILHOS,PINTURA ELETROSTATICABRANCA,RODIZIOS E GANCHOS,INCLUSIVE ACESSORIOS DE FIXACAO.FORNECIMENTO E COLOCACAO</v>
      </c>
      <c r="C19016" s="749" t="s">
        <v>44455</v>
      </c>
      <c r="D19016" s="749" t="s">
        <v>44456</v>
      </c>
      <c r="E19016" s="749" t="s">
        <v>44457</v>
      </c>
      <c r="F19016" s="749" t="s">
        <v>44458</v>
      </c>
      <c r="G19016" s="749" t="s">
        <v>44459</v>
      </c>
      <c r="H19016" s="749" t="s">
        <v>14460</v>
      </c>
      <c r="I19016" s="749" t="s">
        <v>236</v>
      </c>
      <c r="J19016" s="749" t="n">
        <v>231</v>
      </c>
    </row>
    <row collapsed="false" customFormat="false" customHeight="true" hidden="true" ht="51" outlineLevel="0" r="19017">
      <c r="A19017" s="749" t="s">
        <v>44460</v>
      </c>
      <c r="B19017" s="758" t="str">
        <f aca="false">C19017&amp;D19017&amp;E19017&amp;F19017&amp;G19017&amp;H19017</f>
        <v>CORTINA DIVISORIA HOSPITALAR,SEM EMENDAS,CONFECCIONADA EM VINIL DE ALTA ESPESSURA 0,4MM,ANTICHAMA,ANTIFUNGO,BACTERICIDAE ANTIESTATICO,COM ALTURA DE 1,80M,ILHOES DE LATAO CROMADO DE 21MM COLOCADOS A CADA 0,15M,TRILHOS,PINTURA ELETROSTATICABRANCA,RODIZIOS E GANCHOS,INCLUSIVE ACESSORIOS DE FIXACAO.FORNECIMENTO E COLOCACAO</v>
      </c>
      <c r="C19017" s="749" t="s">
        <v>44455</v>
      </c>
      <c r="D19017" s="749" t="s">
        <v>44456</v>
      </c>
      <c r="E19017" s="749" t="s">
        <v>44457</v>
      </c>
      <c r="F19017" s="749" t="s">
        <v>44458</v>
      </c>
      <c r="G19017" s="749" t="s">
        <v>44459</v>
      </c>
      <c r="H19017" s="749" t="s">
        <v>14460</v>
      </c>
      <c r="I19017" s="749" t="s">
        <v>236</v>
      </c>
      <c r="J19017" s="749" t="n">
        <v>231</v>
      </c>
    </row>
    <row collapsed="false" customFormat="false" customHeight="true" hidden="true" ht="25.5" outlineLevel="0" r="19018">
      <c r="A19018" s="749" t="s">
        <v>44461</v>
      </c>
      <c r="B19018" s="758" t="str">
        <f aca="false">C19018&amp;D19018&amp;E19018&amp;F19018&amp;G19018&amp;H19018</f>
        <v>DIVISORIA MOVEL,PARA AMBIENTE HOSPITALAR,SANFONADA,EM PVC,FIXADA NA PAREDE,ALTURA DE 1,85M,LARGURA TOTAL DE 1,365M.FORNECIMENTO</v>
      </c>
      <c r="C19018" s="749" t="s">
        <v>44462</v>
      </c>
      <c r="D19018" s="749" t="s">
        <v>44463</v>
      </c>
      <c r="E19018" s="749" t="s">
        <v>26665</v>
      </c>
      <c r="I19018" s="749" t="s">
        <v>30</v>
      </c>
      <c r="J19018" s="749" t="n">
        <v>1027</v>
      </c>
    </row>
    <row collapsed="false" customFormat="false" customHeight="true" hidden="true" ht="25.5" outlineLevel="0" r="19019">
      <c r="A19019" s="749" t="s">
        <v>44464</v>
      </c>
      <c r="B19019" s="758" t="str">
        <f aca="false">C19019&amp;D19019&amp;E19019&amp;F19019&amp;G19019&amp;H19019</f>
        <v>DIVISORIA MOVEL,PARA AMBIENTE HOSPITALAR,SANFONADA,EM PVC,FIXADA NA PAREDE,ALTURA DE 1,85M,LARGURA TOTAL DE 1,365M.FORNECIMENTO</v>
      </c>
      <c r="C19019" s="749" t="s">
        <v>44462</v>
      </c>
      <c r="D19019" s="749" t="s">
        <v>44463</v>
      </c>
      <c r="E19019" s="749" t="s">
        <v>26665</v>
      </c>
      <c r="I19019" s="749" t="s">
        <v>30</v>
      </c>
      <c r="J19019" s="749" t="n">
        <v>1027</v>
      </c>
    </row>
    <row collapsed="false" customFormat="false" customHeight="true" hidden="true" ht="25.5" outlineLevel="0" r="19020">
      <c r="A19020" s="749" t="s">
        <v>44465</v>
      </c>
      <c r="B19020" s="758" t="str">
        <f aca="false">C19020&amp;D19020&amp;E19020&amp;F19020&amp;G19020&amp;H19020</f>
        <v>DIVISORIA MOVEL,PARA AMBIENTE HOSPITALAR,SANFONADA,EM PVC,FIXADA NA PAREDE,ALTURA DE 1,85M,LARGURA TOTAL DE 1,995M.FORNECIMENTO</v>
      </c>
      <c r="C19020" s="749" t="s">
        <v>44462</v>
      </c>
      <c r="D19020" s="749" t="s">
        <v>44466</v>
      </c>
      <c r="E19020" s="749" t="s">
        <v>26665</v>
      </c>
      <c r="I19020" s="749" t="s">
        <v>30</v>
      </c>
      <c r="J19020" s="749" t="n">
        <v>1334</v>
      </c>
    </row>
    <row collapsed="false" customFormat="false" customHeight="true" hidden="true" ht="25.5" outlineLevel="0" r="19021">
      <c r="A19021" s="749" t="s">
        <v>44467</v>
      </c>
      <c r="B19021" s="758" t="str">
        <f aca="false">C19021&amp;D19021&amp;E19021&amp;F19021&amp;G19021&amp;H19021</f>
        <v>DIVISORIA MOVEL,PARA AMBIENTE HOSPITALAR,SANFONADA,EM PVC,FIXADA NA PAREDE,ALTURA DE 1,85M,LARGURA TOTAL DE 1,995M.FORNECIMENTO</v>
      </c>
      <c r="C19021" s="749" t="s">
        <v>44462</v>
      </c>
      <c r="D19021" s="749" t="s">
        <v>44466</v>
      </c>
      <c r="E19021" s="749" t="s">
        <v>26665</v>
      </c>
      <c r="I19021" s="749" t="s">
        <v>30</v>
      </c>
      <c r="J19021" s="749" t="n">
        <v>1334</v>
      </c>
    </row>
    <row collapsed="false" customFormat="false" customHeight="true" hidden="true" ht="25.5" outlineLevel="0" r="19022">
      <c r="A19022" s="749" t="s">
        <v>44468</v>
      </c>
      <c r="B19022" s="758" t="str">
        <f aca="false">C19022&amp;D19022&amp;E19022&amp;F19022&amp;G19022&amp;H19022</f>
        <v>DIVISORIA MOVEL,PARA AMBIENTE HOSPITALAR,SANFONADA,EM PVC,FIXADA NA PAREDE,ALTURA DE 1,85M,LARGURA TOTAL DE 3,045M.FORNECIMENTO</v>
      </c>
      <c r="C19022" s="749" t="s">
        <v>44462</v>
      </c>
      <c r="D19022" s="749" t="s">
        <v>44469</v>
      </c>
      <c r="E19022" s="749" t="s">
        <v>26665</v>
      </c>
      <c r="I19022" s="749" t="s">
        <v>30</v>
      </c>
      <c r="J19022" s="749" t="n">
        <v>1848</v>
      </c>
    </row>
    <row collapsed="false" customFormat="false" customHeight="true" hidden="true" ht="25.5" outlineLevel="0" r="19023">
      <c r="A19023" s="749" t="s">
        <v>44470</v>
      </c>
      <c r="B19023" s="758" t="str">
        <f aca="false">C19023&amp;D19023&amp;E19023&amp;F19023&amp;G19023&amp;H19023</f>
        <v>DIVISORIA MOVEL,PARA AMBIENTE HOSPITALAR,SANFONADA,EM PVC,FIXADA NA PAREDE,ALTURA DE 1,85M,LARGURA TOTAL DE 3,045M.FORNECIMENTO</v>
      </c>
      <c r="C19023" s="749" t="s">
        <v>44462</v>
      </c>
      <c r="D19023" s="749" t="s">
        <v>44469</v>
      </c>
      <c r="E19023" s="749" t="s">
        <v>26665</v>
      </c>
      <c r="I19023" s="749" t="s">
        <v>30</v>
      </c>
      <c r="J19023" s="749" t="n">
        <v>1848</v>
      </c>
    </row>
    <row collapsed="false" customFormat="false" customHeight="true" hidden="true" ht="12.75" outlineLevel="0" r="19024">
      <c r="A19024" s="749" t="s">
        <v>44471</v>
      </c>
      <c r="B19024" s="749" t="str">
        <f aca="false">C19024&amp;D19024&amp;E19024&amp;F19024&amp;G19024&amp;H19024</f>
        <v>BIOMBO MOVEL,COM RODIZIOS,RETO,EM CHUMBO LAMINADO REVESTIDOEM EUCAPLAC,1MM DE ESPESSURA,MEDINDO 0,80X1,80M,COM VISOR DE VIDRO PLUMBIFERO.FORNECIMENTO</v>
      </c>
      <c r="C19024" s="749" t="s">
        <v>44472</v>
      </c>
      <c r="D19024" s="749" t="s">
        <v>44473</v>
      </c>
      <c r="E19024" s="749" t="s">
        <v>44474</v>
      </c>
      <c r="I19024" s="749" t="s">
        <v>30</v>
      </c>
      <c r="J19024" s="749" t="n">
        <v>4558.18</v>
      </c>
    </row>
    <row collapsed="false" customFormat="false" customHeight="true" hidden="true" ht="12.75" outlineLevel="0" r="19025">
      <c r="A19025" s="749" t="s">
        <v>44475</v>
      </c>
      <c r="B19025" s="749" t="str">
        <f aca="false">C19025&amp;D19025&amp;E19025&amp;F19025&amp;G19025&amp;H19025</f>
        <v>BIOMBO MOVEL,COM RODIZIOS,RETO,EM CHUMBO LAMINADO REVESTIDOEM EUCAPLAC,1MM DE ESPESSURA,MEDINDO 0,80X1,80M,COM VISOR DE VIDRO PLUMBIFERO.FORNECIMENTO</v>
      </c>
      <c r="C19025" s="749" t="s">
        <v>44472</v>
      </c>
      <c r="D19025" s="749" t="s">
        <v>44473</v>
      </c>
      <c r="E19025" s="749" t="s">
        <v>44474</v>
      </c>
      <c r="I19025" s="749" t="s">
        <v>30</v>
      </c>
      <c r="J19025" s="749" t="n">
        <v>4558.18</v>
      </c>
    </row>
    <row collapsed="false" customFormat="false" customHeight="true" hidden="true" ht="25.5" outlineLevel="0" r="19026">
      <c r="A19026" s="749" t="s">
        <v>44476</v>
      </c>
      <c r="B19026" s="758" t="str">
        <f aca="false">C19026&amp;D19026&amp;E19026&amp;F19026&amp;G19026&amp;H19026</f>
        <v>PAINEL BLINDADO COM CHUMBO DE 1MM PARA USO EM DIVISORIAS OUBIOMBOS RADIOLOGICOS,INCLUSIVE MAO-DE-OBRA DE INSTALACAO,PERFIS,PORTAS E ELEMENTOS DE FIXACAO</v>
      </c>
      <c r="C19026" s="749" t="s">
        <v>44477</v>
      </c>
      <c r="D19026" s="749" t="s">
        <v>44478</v>
      </c>
      <c r="E19026" s="749" t="s">
        <v>44479</v>
      </c>
      <c r="I19026" s="749" t="s">
        <v>52</v>
      </c>
      <c r="J19026" s="749" t="n">
        <v>657</v>
      </c>
    </row>
    <row collapsed="false" customFormat="false" customHeight="true" hidden="true" ht="25.5" outlineLevel="0" r="19027">
      <c r="A19027" s="749" t="s">
        <v>44480</v>
      </c>
      <c r="B19027" s="758" t="str">
        <f aca="false">C19027&amp;D19027&amp;E19027&amp;F19027&amp;G19027&amp;H19027</f>
        <v>PAINEL BLINDADO COM CHUMBO DE 1MM PARA USO EM DIVISORIAS OUBIOMBOS RADIOLOGICOS,INCLUSIVE MAO-DE-OBRA DE INSTALACAO,PERFIS,PORTAS E ELEMENTOS DE FIXACAO</v>
      </c>
      <c r="C19027" s="749" t="s">
        <v>44477</v>
      </c>
      <c r="D19027" s="749" t="s">
        <v>44478</v>
      </c>
      <c r="E19027" s="749" t="s">
        <v>44479</v>
      </c>
      <c r="I19027" s="749" t="s">
        <v>52</v>
      </c>
      <c r="J19027" s="749" t="n">
        <v>657</v>
      </c>
    </row>
    <row collapsed="false" customFormat="false" customHeight="true" hidden="true" ht="25.5" outlineLevel="0" r="19028">
      <c r="A19028" s="749" t="s">
        <v>44481</v>
      </c>
      <c r="B19028" s="758" t="str">
        <f aca="false">C19028&amp;D19028&amp;E19028&amp;F19028&amp;G19028&amp;H19028</f>
        <v>PAINEL BLINDADO COM CHUMBO DE 1,50MM PARA USO EM DIVISORIASOU BIOMBOS RADIOLOGICOS,INCLUSIVE MAO-DE-OBRA DE INSTALACAO,PERFIS,PORTAS E ELEMENTOS DE FIXACAO</v>
      </c>
      <c r="C19028" s="749" t="s">
        <v>44482</v>
      </c>
      <c r="D19028" s="749" t="s">
        <v>44483</v>
      </c>
      <c r="E19028" s="749" t="s">
        <v>44484</v>
      </c>
      <c r="I19028" s="749" t="s">
        <v>52</v>
      </c>
      <c r="J19028" s="749" t="n">
        <v>769</v>
      </c>
    </row>
    <row collapsed="false" customFormat="false" customHeight="true" hidden="true" ht="25.5" outlineLevel="0" r="19029">
      <c r="A19029" s="749" t="s">
        <v>44485</v>
      </c>
      <c r="B19029" s="758" t="str">
        <f aca="false">C19029&amp;D19029&amp;E19029&amp;F19029&amp;G19029&amp;H19029</f>
        <v>PAINEL BLINDADO COM CHUMBO DE 1,50MM PARA USO EM DIVISORIASOU BIOMBOS RADIOLOGICOS,INCLUSIVE MAO-DE-OBRA DE INSTALACAO,PERFIS,PORTAS E ELEMENTOS DE FIXACAO</v>
      </c>
      <c r="C19029" s="749" t="s">
        <v>44482</v>
      </c>
      <c r="D19029" s="749" t="s">
        <v>44483</v>
      </c>
      <c r="E19029" s="749" t="s">
        <v>44484</v>
      </c>
      <c r="I19029" s="749" t="s">
        <v>52</v>
      </c>
      <c r="J19029" s="749" t="n">
        <v>769</v>
      </c>
    </row>
    <row collapsed="false" customFormat="false" customHeight="true" hidden="true" ht="12.75" outlineLevel="0" r="19030">
      <c r="A19030" s="749" t="s">
        <v>44486</v>
      </c>
      <c r="B19030" s="749" t="str">
        <f aca="false">C19030&amp;D19030&amp;E19030&amp;F19030&amp;G19030&amp;H19030</f>
        <v>SUPORTE PARA PORTA SORO DE TETO,FIXO,COM 4 GANCHOS.FORNECIMENTO</v>
      </c>
      <c r="C19030" s="749" t="s">
        <v>44487</v>
      </c>
      <c r="D19030" s="749" t="s">
        <v>12120</v>
      </c>
      <c r="I19030" s="749" t="s">
        <v>30</v>
      </c>
      <c r="J19030" s="749" t="n">
        <v>402.71</v>
      </c>
    </row>
    <row collapsed="false" customFormat="false" customHeight="true" hidden="true" ht="12.75" outlineLevel="0" r="19031">
      <c r="A19031" s="749" t="s">
        <v>44488</v>
      </c>
      <c r="B19031" s="749" t="str">
        <f aca="false">C19031&amp;D19031&amp;E19031&amp;F19031&amp;G19031&amp;H19031</f>
        <v>SUPORTE PARA PORTA SORO DE TETO,FIXO,COM 4 GANCHOS.FORNECIMENTO</v>
      </c>
      <c r="C19031" s="749" t="s">
        <v>44487</v>
      </c>
      <c r="D19031" s="749" t="s">
        <v>12120</v>
      </c>
      <c r="I19031" s="749" t="s">
        <v>30</v>
      </c>
      <c r="J19031" s="749" t="n">
        <v>402.71</v>
      </c>
    </row>
    <row collapsed="false" customFormat="false" customHeight="true" hidden="true" ht="12.75" outlineLevel="0" r="19032">
      <c r="A19032" s="749" t="s">
        <v>44489</v>
      </c>
      <c r="B19032" s="749" t="str">
        <f aca="false">C19032&amp;D19032&amp;E19032&amp;F19032&amp;G19032&amp;H19032</f>
        <v>PASSA-CHASSIS DE 2 PORTAS,CONSTRUIDO EM CHAPA DE ACO TRATADO E PINTADO NA COR CINZA MARTELADO,PARA SER EMBUTIDO NA PAREDE ENTRE A CAMARA ESCURA E A SALA DE RAIOS-X,MEDINDO H=60CM,L=30CM,C=45CM.FORNECIMENTO</v>
      </c>
      <c r="C19032" s="749" t="s">
        <v>44490</v>
      </c>
      <c r="D19032" s="749" t="s">
        <v>44491</v>
      </c>
      <c r="E19032" s="749" t="s">
        <v>44492</v>
      </c>
      <c r="F19032" s="759" t="s">
        <v>44493</v>
      </c>
      <c r="I19032" s="749" t="s">
        <v>30</v>
      </c>
      <c r="J19032" s="749" t="n">
        <v>1306.91</v>
      </c>
    </row>
    <row collapsed="false" customFormat="false" customHeight="true" hidden="true" ht="12.75" outlineLevel="0" r="19033">
      <c r="A19033" s="749" t="s">
        <v>44494</v>
      </c>
      <c r="B19033" s="749" t="str">
        <f aca="false">C19033&amp;D19033&amp;E19033&amp;F19033&amp;G19033&amp;H19033</f>
        <v>PASSA-CHASSIS DE 2 PORTAS,CONSTRUIDO EM CHAPA DE ACO TRATADO E PINTADO NA COR CINZA MARTELADO,PARA SER EMBUTIDO NA PAREDE ENTRE A CAMARA ESCURA E A SALA DE RAIOS-X,MEDINDO H=60CM,L=30CM,C=45CM.FORNECIMENTO</v>
      </c>
      <c r="C19033" s="749" t="s">
        <v>44490</v>
      </c>
      <c r="D19033" s="749" t="s">
        <v>44491</v>
      </c>
      <c r="E19033" s="749" t="s">
        <v>44492</v>
      </c>
      <c r="F19033" s="759" t="s">
        <v>44493</v>
      </c>
      <c r="I19033" s="749" t="s">
        <v>30</v>
      </c>
      <c r="J19033" s="749" t="n">
        <v>1306.91</v>
      </c>
    </row>
    <row collapsed="false" customFormat="false" customHeight="true" hidden="true" ht="12.75" outlineLevel="0" r="19034">
      <c r="A19034" s="749" t="s">
        <v>44495</v>
      </c>
      <c r="B19034" s="749" t="str">
        <f aca="false">C19034&amp;D19034&amp;E19034&amp;F19034&amp;G19034&amp;H19034</f>
        <v>BANCADA EM ACO INOXIDAVEL PARA LAVAGEM DE BEBE.FORNECIMENTO</v>
      </c>
      <c r="C19034" s="749" t="s">
        <v>44496</v>
      </c>
      <c r="I19034" s="749" t="s">
        <v>30</v>
      </c>
      <c r="J19034" s="749" t="n">
        <v>697.2</v>
      </c>
    </row>
    <row collapsed="false" customFormat="false" customHeight="true" hidden="true" ht="12.75" outlineLevel="0" r="19035">
      <c r="A19035" s="749" t="s">
        <v>44497</v>
      </c>
      <c r="B19035" s="749" t="str">
        <f aca="false">C19035&amp;D19035&amp;E19035&amp;F19035&amp;G19035&amp;H19035</f>
        <v>BANCADA EM ACO INOXIDAVEL PARA LAVAGEM DE BEBE.FORNECIMENTO</v>
      </c>
      <c r="C19035" s="749" t="s">
        <v>44496</v>
      </c>
      <c r="I19035" s="749" t="s">
        <v>30</v>
      </c>
      <c r="J19035" s="749" t="n">
        <v>697.2</v>
      </c>
    </row>
    <row collapsed="false" customFormat="false" customHeight="true" hidden="true" ht="12.75" outlineLevel="0" r="19036">
      <c r="A19036" s="749" t="s">
        <v>44498</v>
      </c>
      <c r="B19036" s="749" t="str">
        <f aca="false">C19036&amp;D19036&amp;E19036&amp;F19036&amp;G19036&amp;H19036</f>
        <v>TANQUE PARA EXPURGO EM ACO INOXIDAVEL.FORNECIMENTO</v>
      </c>
      <c r="C19036" s="749" t="s">
        <v>44499</v>
      </c>
      <c r="I19036" s="749" t="s">
        <v>30</v>
      </c>
      <c r="J19036" s="749" t="n">
        <v>796.95</v>
      </c>
    </row>
    <row collapsed="false" customFormat="false" customHeight="true" hidden="true" ht="12.75" outlineLevel="0" r="19037">
      <c r="A19037" s="749" t="s">
        <v>44500</v>
      </c>
      <c r="B19037" s="749" t="str">
        <f aca="false">C19037&amp;D19037&amp;E19037&amp;F19037&amp;G19037&amp;H19037</f>
        <v>TANQUE PARA EXPURGO EM ACO INOXIDAVEL.FORNECIMENTO</v>
      </c>
      <c r="C19037" s="749" t="s">
        <v>44499</v>
      </c>
      <c r="I19037" s="749" t="s">
        <v>30</v>
      </c>
      <c r="J19037" s="749" t="n">
        <v>796.95</v>
      </c>
    </row>
    <row collapsed="false" customFormat="false" customHeight="true" hidden="true" ht="38.25" outlineLevel="0" r="19038">
      <c r="A19038" s="749" t="s">
        <v>44501</v>
      </c>
      <c r="B19038" s="758" t="str">
        <f aca="false">C19038&amp;D19038&amp;E19038&amp;F19038&amp;G19038&amp;H19038</f>
        <v>LAVATORIO CIRURGICO EM ACO INOXIDAVEL,COM DUAS TORNEIRAS AUTOMATICAS PARA SAIDA DE AGUA,DISPENSADORES AUTOMATICO PARA SAIDA DE SABAO E DEGERMANTE,ACIONADOS POR PEDAIS FRONTAIS.FORNECIMENTO</v>
      </c>
      <c r="C19038" s="749" t="s">
        <v>44502</v>
      </c>
      <c r="D19038" s="749" t="s">
        <v>44503</v>
      </c>
      <c r="E19038" s="749" t="s">
        <v>44504</v>
      </c>
      <c r="F19038" s="749" t="s">
        <v>34795</v>
      </c>
      <c r="I19038" s="749" t="s">
        <v>30</v>
      </c>
      <c r="J19038" s="749" t="n">
        <v>2415.19</v>
      </c>
    </row>
    <row collapsed="false" customFormat="false" customHeight="true" hidden="true" ht="38.25" outlineLevel="0" r="19039">
      <c r="A19039" s="749" t="s">
        <v>44505</v>
      </c>
      <c r="B19039" s="758" t="str">
        <f aca="false">C19039&amp;D19039&amp;E19039&amp;F19039&amp;G19039&amp;H19039</f>
        <v>LAVATORIO CIRURGICO EM ACO INOXIDAVEL,COM DUAS TORNEIRAS AUTOMATICAS PARA SAIDA DE AGUA,DISPENSADORES AUTOMATICO PARA SAIDA DE SABAO E DEGERMANTE,ACIONADOS POR PEDAIS FRONTAIS.FORNECIMENTO</v>
      </c>
      <c r="C19039" s="749" t="s">
        <v>44502</v>
      </c>
      <c r="D19039" s="749" t="s">
        <v>44503</v>
      </c>
      <c r="E19039" s="749" t="s">
        <v>44504</v>
      </c>
      <c r="F19039" s="749" t="s">
        <v>34795</v>
      </c>
      <c r="I19039" s="749" t="s">
        <v>30</v>
      </c>
      <c r="J19039" s="749" t="n">
        <v>2415.19</v>
      </c>
    </row>
    <row collapsed="false" customFormat="false" customHeight="true" hidden="true" ht="12.75" outlineLevel="0" r="19040">
      <c r="A19040" s="749" t="s">
        <v>44506</v>
      </c>
      <c r="B19040" s="749" t="str">
        <f aca="false">C19040&amp;D19040&amp;E19040&amp;F19040&amp;G19040&amp;H19040</f>
        <v>CAIXA DE DESCARGA DE PLASTICO EXTERNA.FORNECIMENTO</v>
      </c>
      <c r="C19040" s="749" t="s">
        <v>44507</v>
      </c>
      <c r="I19040" s="749" t="s">
        <v>30</v>
      </c>
      <c r="J19040" s="749" t="n">
        <v>19.39</v>
      </c>
    </row>
    <row collapsed="false" customFormat="false" customHeight="true" hidden="true" ht="12.75" outlineLevel="0" r="19041">
      <c r="A19041" s="749" t="s">
        <v>44508</v>
      </c>
      <c r="B19041" s="749" t="str">
        <f aca="false">C19041&amp;D19041&amp;E19041&amp;F19041&amp;G19041&amp;H19041</f>
        <v>CAIXA DE DESCARGA DE PLASTICO EXTERNA.FORNECIMENTO</v>
      </c>
      <c r="C19041" s="749" t="s">
        <v>44507</v>
      </c>
      <c r="I19041" s="749" t="s">
        <v>30</v>
      </c>
      <c r="J19041" s="749" t="n">
        <v>19.39</v>
      </c>
    </row>
    <row collapsed="false" customFormat="false" customHeight="true" hidden="true" ht="12.75" outlineLevel="0" r="19042">
      <c r="A19042" s="749" t="s">
        <v>44509</v>
      </c>
      <c r="B19042" s="749" t="str">
        <f aca="false">C19042&amp;D19042&amp;E19042&amp;F19042&amp;G19042&amp;H19042</f>
        <v>CAIXA DE DESCARGA DE PLASTICO,DE EMBUTIR,COM ESPELHO CROMADO.FORNECIMENTO</v>
      </c>
      <c r="C19042" s="749" t="s">
        <v>44510</v>
      </c>
      <c r="D19042" s="749" t="s">
        <v>26658</v>
      </c>
      <c r="I19042" s="749" t="s">
        <v>30</v>
      </c>
      <c r="J19042" s="749" t="n">
        <v>433.22</v>
      </c>
    </row>
    <row collapsed="false" customFormat="false" customHeight="true" hidden="true" ht="12.75" outlineLevel="0" r="19043">
      <c r="A19043" s="749" t="s">
        <v>44511</v>
      </c>
      <c r="B19043" s="749" t="str">
        <f aca="false">C19043&amp;D19043&amp;E19043&amp;F19043&amp;G19043&amp;H19043</f>
        <v>CAIXA DE DESCARGA DE PLASTICO,DE EMBUTIR,COM ESPELHO CROMADO.FORNECIMENTO</v>
      </c>
      <c r="C19043" s="749" t="s">
        <v>44510</v>
      </c>
      <c r="D19043" s="749" t="s">
        <v>26658</v>
      </c>
      <c r="I19043" s="749" t="s">
        <v>30</v>
      </c>
      <c r="J19043" s="749" t="n">
        <v>433.22</v>
      </c>
    </row>
    <row collapsed="false" customFormat="false" customHeight="true" hidden="true" ht="25.5" outlineLevel="0" r="19044">
      <c r="A19044" s="749" t="s">
        <v>44512</v>
      </c>
      <c r="B19044" s="758" t="str">
        <f aca="false">C19044&amp;D19044&amp;E19044&amp;F19044&amp;G19044&amp;H19044</f>
        <v>RESERVATORIO,EM FIBRA DE VIDRO OU POLIETILENO,COM CAPACIDADE EM TORNO DE 300L,INCLUSIVE TAMPA DE VEDACAO COM ESCOTILHA E FIXADORES.FORNECIMENTO</v>
      </c>
      <c r="C19044" s="749" t="s">
        <v>44513</v>
      </c>
      <c r="D19044" s="749" t="s">
        <v>44514</v>
      </c>
      <c r="E19044" s="749" t="s">
        <v>44515</v>
      </c>
      <c r="I19044" s="749" t="s">
        <v>30</v>
      </c>
      <c r="J19044" s="749" t="n">
        <v>125.9</v>
      </c>
    </row>
    <row collapsed="false" customFormat="false" customHeight="true" hidden="true" ht="25.5" outlineLevel="0" r="19045">
      <c r="A19045" s="749" t="s">
        <v>44516</v>
      </c>
      <c r="B19045" s="758" t="str">
        <f aca="false">C19045&amp;D19045&amp;E19045&amp;F19045&amp;G19045&amp;H19045</f>
        <v>RESERVATORIO,EM FIBRA DE VIDRO OU POLIETILENO,COM CAPACIDADE EM TORNO DE 300L,INCLUSIVE TAMPA DE VEDACAO COM ESCOTILHA E FIXADORES.FORNECIMENTO</v>
      </c>
      <c r="C19045" s="749" t="s">
        <v>44513</v>
      </c>
      <c r="D19045" s="749" t="s">
        <v>44514</v>
      </c>
      <c r="E19045" s="749" t="s">
        <v>44515</v>
      </c>
      <c r="I19045" s="749" t="s">
        <v>30</v>
      </c>
      <c r="J19045" s="749" t="n">
        <v>125.9</v>
      </c>
    </row>
    <row collapsed="false" customFormat="false" customHeight="true" hidden="true" ht="25.5" outlineLevel="0" r="19046">
      <c r="A19046" s="749" t="s">
        <v>44517</v>
      </c>
      <c r="B19046" s="758" t="str">
        <f aca="false">C19046&amp;D19046&amp;E19046&amp;F19046&amp;G19046&amp;H19046</f>
        <v>RESERVATORIO,EM FIBRA DE VIDRO OU POLIETILENO,COM CAPACIDADE EM TORNO DE 500L,INCLUSIVE TAMPA DE VEDACAO COM ESCOTILHA E FIXADORES.FORNECIMENTO</v>
      </c>
      <c r="C19046" s="749" t="s">
        <v>44513</v>
      </c>
      <c r="D19046" s="749" t="s">
        <v>44518</v>
      </c>
      <c r="E19046" s="749" t="s">
        <v>44515</v>
      </c>
      <c r="I19046" s="749" t="s">
        <v>30</v>
      </c>
      <c r="J19046" s="749" t="n">
        <v>148.22</v>
      </c>
    </row>
    <row collapsed="false" customFormat="false" customHeight="true" hidden="true" ht="25.5" outlineLevel="0" r="19047">
      <c r="A19047" s="749" t="s">
        <v>44519</v>
      </c>
      <c r="B19047" s="758" t="str">
        <f aca="false">C19047&amp;D19047&amp;E19047&amp;F19047&amp;G19047&amp;H19047</f>
        <v>RESERVATORIO,EM FIBRA DE VIDRO OU POLIETILENO,COM CAPACIDADE EM TORNO DE 500L,INCLUSIVE TAMPA DE VEDACAO COM ESCOTILHA E FIXADORES.FORNECIMENTO</v>
      </c>
      <c r="C19047" s="749" t="s">
        <v>44513</v>
      </c>
      <c r="D19047" s="749" t="s">
        <v>44518</v>
      </c>
      <c r="E19047" s="749" t="s">
        <v>44515</v>
      </c>
      <c r="I19047" s="749" t="s">
        <v>30</v>
      </c>
      <c r="J19047" s="749" t="n">
        <v>148.22</v>
      </c>
    </row>
    <row collapsed="false" customFormat="false" customHeight="true" hidden="true" ht="25.5" outlineLevel="0" r="19048">
      <c r="A19048" s="749" t="s">
        <v>44520</v>
      </c>
      <c r="B19048" s="758" t="str">
        <f aca="false">C19048&amp;D19048&amp;E19048&amp;F19048&amp;G19048&amp;H19048</f>
        <v>RESERVATORIO,EM FIBRA DE VIDRO OU POLIETILENO,COM CAPACIDADE EM TORNO DE 1.000L,INCLUSIVE TAMPA DE VEDACAO COM ESCOTILHA E FIXADORES.FORNECIMENTO</v>
      </c>
      <c r="C19048" s="749" t="s">
        <v>44513</v>
      </c>
      <c r="D19048" s="749" t="s">
        <v>44521</v>
      </c>
      <c r="E19048" s="749" t="s">
        <v>44522</v>
      </c>
      <c r="I19048" s="749" t="s">
        <v>30</v>
      </c>
      <c r="J19048" s="749" t="n">
        <v>233.31</v>
      </c>
    </row>
    <row collapsed="false" customFormat="false" customHeight="true" hidden="true" ht="25.5" outlineLevel="0" r="19049">
      <c r="A19049" s="749" t="s">
        <v>44523</v>
      </c>
      <c r="B19049" s="758" t="str">
        <f aca="false">C19049&amp;D19049&amp;E19049&amp;F19049&amp;G19049&amp;H19049</f>
        <v>RESERVATORIO,EM FIBRA DE VIDRO OU POLIETILENO,COM CAPACIDADE EM TORNO DE 1.000L,INCLUSIVE TAMPA DE VEDACAO COM ESCOTILHA E FIXADORES.FORNECIMENTO</v>
      </c>
      <c r="C19049" s="749" t="s">
        <v>44513</v>
      </c>
      <c r="D19049" s="749" t="s">
        <v>44521</v>
      </c>
      <c r="E19049" s="749" t="s">
        <v>44522</v>
      </c>
      <c r="I19049" s="749" t="s">
        <v>30</v>
      </c>
      <c r="J19049" s="749" t="n">
        <v>233.31</v>
      </c>
    </row>
    <row collapsed="false" customFormat="false" customHeight="true" hidden="true" ht="25.5" outlineLevel="0" r="19050">
      <c r="A19050" s="749" t="s">
        <v>44524</v>
      </c>
      <c r="B19050" s="758" t="str">
        <f aca="false">C19050&amp;D19050&amp;E19050&amp;F19050&amp;G19050&amp;H19050</f>
        <v>RESERVATORIO,EM FIBRA DE VIDRO OU POLIETILENO,COM CAPACIDADE EM TORNO DE 1.500L,INCLUSIVE TAMPA DE VEDACAO COM ESCOTILHA E FIXADORES.FORNECIMENTO</v>
      </c>
      <c r="C19050" s="749" t="s">
        <v>44513</v>
      </c>
      <c r="D19050" s="749" t="s">
        <v>44525</v>
      </c>
      <c r="E19050" s="749" t="s">
        <v>44522</v>
      </c>
      <c r="I19050" s="749" t="s">
        <v>30</v>
      </c>
      <c r="J19050" s="749" t="n">
        <v>567.43</v>
      </c>
    </row>
    <row collapsed="false" customFormat="false" customHeight="true" hidden="true" ht="25.5" outlineLevel="0" r="19051">
      <c r="A19051" s="749" t="s">
        <v>188</v>
      </c>
      <c r="B19051" s="758" t="str">
        <f aca="false">C19051&amp;D19051&amp;E19051&amp;F19051&amp;G19051&amp;H19051</f>
        <v>RESERVATORIO,EM FIBRA DE VIDRO OU POLIETILENO,COM CAPACIDADE EM TORNO DE 1.500L,INCLUSIVE TAMPA DE VEDACAO COM ESCOTILHA E FIXADORES.FORNECIMENTO</v>
      </c>
      <c r="C19051" s="749" t="s">
        <v>44513</v>
      </c>
      <c r="D19051" s="749" t="s">
        <v>44525</v>
      </c>
      <c r="E19051" s="749" t="s">
        <v>44522</v>
      </c>
      <c r="I19051" s="749" t="s">
        <v>30</v>
      </c>
      <c r="J19051" s="749" t="n">
        <v>567.43</v>
      </c>
    </row>
    <row collapsed="false" customFormat="false" customHeight="true" hidden="true" ht="25.5" outlineLevel="0" r="19052">
      <c r="A19052" s="749" t="s">
        <v>44526</v>
      </c>
      <c r="B19052" s="758" t="str">
        <f aca="false">C19052&amp;D19052&amp;E19052&amp;F19052&amp;G19052&amp;H19052</f>
        <v>RESERVATORIO EM FIBRA DE VIDRO OU POLIETILENO,COM CAPACIDADE EM TORNO DE 2000L,INCLUSIVE TAMPA DE VEDACAO COM ESCOTILHAE FIXADORES.FORNECIMENTO</v>
      </c>
      <c r="C19052" s="749" t="s">
        <v>44527</v>
      </c>
      <c r="D19052" s="749" t="s">
        <v>44528</v>
      </c>
      <c r="E19052" s="749" t="s">
        <v>44529</v>
      </c>
      <c r="I19052" s="749" t="s">
        <v>30</v>
      </c>
      <c r="J19052" s="749" t="n">
        <v>744.59</v>
      </c>
    </row>
    <row collapsed="false" customFormat="false" customHeight="true" hidden="true" ht="25.5" outlineLevel="0" r="19053">
      <c r="A19053" s="749" t="s">
        <v>44530</v>
      </c>
      <c r="B19053" s="758" t="str">
        <f aca="false">C19053&amp;D19053&amp;E19053&amp;F19053&amp;G19053&amp;H19053</f>
        <v>RESERVATORIO EM FIBRA DE VIDRO OU POLIETILENO,COM CAPACIDADE EM TORNO DE 2000L,INCLUSIVE TAMPA DE VEDACAO COM ESCOTILHAE FIXADORES.FORNECIMENTO</v>
      </c>
      <c r="C19053" s="749" t="s">
        <v>44527</v>
      </c>
      <c r="D19053" s="749" t="s">
        <v>44528</v>
      </c>
      <c r="E19053" s="749" t="s">
        <v>44529</v>
      </c>
      <c r="I19053" s="749" t="s">
        <v>30</v>
      </c>
      <c r="J19053" s="749" t="n">
        <v>744.59</v>
      </c>
    </row>
    <row collapsed="false" customFormat="false" customHeight="true" hidden="true" ht="25.5" outlineLevel="0" r="19054">
      <c r="A19054" s="749" t="s">
        <v>44531</v>
      </c>
      <c r="B19054" s="758" t="str">
        <f aca="false">C19054&amp;D19054&amp;E19054&amp;F19054&amp;G19054&amp;H19054</f>
        <v>RESERVATORIO EM FIBRA DE VIDRO OU POLIETILENO,COM CAPACIDADE EM TORNO DE 2500L,INCLUSIVE TAMPA DE VEDACAO COM ESCOTILHAE FIXADORES.FORNECIMENTO</v>
      </c>
      <c r="C19054" s="749" t="s">
        <v>44527</v>
      </c>
      <c r="D19054" s="749" t="s">
        <v>44532</v>
      </c>
      <c r="E19054" s="749" t="s">
        <v>44529</v>
      </c>
      <c r="I19054" s="749" t="s">
        <v>30</v>
      </c>
      <c r="J19054" s="749" t="n">
        <v>1462.59</v>
      </c>
    </row>
    <row collapsed="false" customFormat="false" customHeight="true" hidden="true" ht="25.5" outlineLevel="0" r="19055">
      <c r="A19055" s="749" t="s">
        <v>44533</v>
      </c>
      <c r="B19055" s="758" t="str">
        <f aca="false">C19055&amp;D19055&amp;E19055&amp;F19055&amp;G19055&amp;H19055</f>
        <v>RESERVATORIO EM FIBRA DE VIDRO OU POLIETILENO,COM CAPACIDADE EM TORNO DE 2500L,INCLUSIVE TAMPA DE VEDACAO COM ESCOTILHAE FIXADORES.FORNECIMENTO</v>
      </c>
      <c r="C19055" s="749" t="s">
        <v>44527</v>
      </c>
      <c r="D19055" s="749" t="s">
        <v>44532</v>
      </c>
      <c r="E19055" s="749" t="s">
        <v>44529</v>
      </c>
      <c r="I19055" s="749" t="s">
        <v>30</v>
      </c>
      <c r="J19055" s="749" t="n">
        <v>1462.59</v>
      </c>
    </row>
    <row collapsed="false" customFormat="false" customHeight="true" hidden="true" ht="25.5" outlineLevel="0" r="19056">
      <c r="A19056" s="749" t="s">
        <v>44534</v>
      </c>
      <c r="B19056" s="758" t="str">
        <f aca="false">C19056&amp;D19056&amp;E19056&amp;F19056&amp;G19056&amp;H19056</f>
        <v>RESERVATORIO,EM FIBRA DE VIDRO OU POLIETILENO,COM CAPACIDADE EM TORNO DE 3000L,INCLUSIVE TAMPA DE VEDACAO COM ESCOTILHAE FIXADORES.FORNECIMENTO</v>
      </c>
      <c r="C19056" s="749" t="s">
        <v>44513</v>
      </c>
      <c r="D19056" s="749" t="s">
        <v>44535</v>
      </c>
      <c r="E19056" s="749" t="s">
        <v>44529</v>
      </c>
      <c r="I19056" s="749" t="s">
        <v>30</v>
      </c>
      <c r="J19056" s="749" t="n">
        <v>896.62</v>
      </c>
    </row>
    <row collapsed="false" customFormat="false" customHeight="true" hidden="true" ht="25.5" outlineLevel="0" r="19057">
      <c r="A19057" s="749" t="s">
        <v>44536</v>
      </c>
      <c r="B19057" s="758" t="str">
        <f aca="false">C19057&amp;D19057&amp;E19057&amp;F19057&amp;G19057&amp;H19057</f>
        <v>RESERVATORIO,EM FIBRA DE VIDRO OU POLIETILENO,COM CAPACIDADE EM TORNO DE 3000L,INCLUSIVE TAMPA DE VEDACAO COM ESCOTILHAE FIXADORES.FORNECIMENTO</v>
      </c>
      <c r="C19057" s="749" t="s">
        <v>44513</v>
      </c>
      <c r="D19057" s="749" t="s">
        <v>44535</v>
      </c>
      <c r="E19057" s="749" t="s">
        <v>44529</v>
      </c>
      <c r="I19057" s="749" t="s">
        <v>30</v>
      </c>
      <c r="J19057" s="749" t="n">
        <v>896.62</v>
      </c>
    </row>
    <row collapsed="false" customFormat="false" customHeight="true" hidden="true" ht="63.75" outlineLevel="0" r="19058">
      <c r="A19058" s="749" t="s">
        <v>44537</v>
      </c>
      <c r="B19058" s="758" t="str">
        <f aca="false">C19058&amp;D19058&amp;E19058&amp;F19058&amp;G19058&amp;H19058</f>
        <v>RESERVATORIO EM FIBRA DE VIDRO,COM CAPACIDADE DE 10.000L,DIMENSOES (DIAMETRO:2,60XALTURA:2,00M),PARA AGUA NAO POTAVEL OU PARA APROVEITAMENTO DE AGUA DE CHUVA (AAC),SUPORTAM CARGA DE COMPRESSAO DIRETAMENTE NO COSTADO SEM NECESSIDADE DE CONTENCAO QUANDO SOTERRADOS.TESTADOS EM RESISTENCIA MAXIMA TRACAO,FLEXAO.NORMAS ASTM D-638/77-ASTM D-790/71-ASTM D-2583.FORN.</v>
      </c>
      <c r="C19058" s="749" t="s">
        <v>44538</v>
      </c>
      <c r="D19058" s="749" t="s">
        <v>44539</v>
      </c>
      <c r="E19058" s="749" t="s">
        <v>44540</v>
      </c>
      <c r="F19058" s="749" t="s">
        <v>44541</v>
      </c>
      <c r="G19058" s="749" t="s">
        <v>44542</v>
      </c>
      <c r="H19058" s="749" t="s">
        <v>44543</v>
      </c>
      <c r="I19058" s="749" t="s">
        <v>30</v>
      </c>
      <c r="J19058" s="749" t="n">
        <v>6767.14</v>
      </c>
    </row>
    <row collapsed="false" customFormat="false" customHeight="true" hidden="true" ht="63.75" outlineLevel="0" r="19059">
      <c r="A19059" s="749" t="s">
        <v>44544</v>
      </c>
      <c r="B19059" s="758" t="str">
        <f aca="false">C19059&amp;D19059&amp;E19059&amp;F19059&amp;G19059&amp;H19059</f>
        <v>RESERVATORIO EM FIBRA DE VIDRO,COM CAPACIDADE DE 10.000L,DIMENSOES (DIAMETRO:2,60XALTURA:2,00M),PARA AGUA NAO POTAVEL OU PARA APROVEITAMENTO DE AGUA DE CHUVA (AAC),SUPORTAM CARGA DE COMPRESSAO DIRETAMENTE NO COSTADO SEM NECESSIDADE DE CONTENCAO QUANDO SOTERRADOS.TESTADOS EM RESISTENCIA MAXIMA TRACAO,FLEXAO.NORMAS ASTM D-638/77-ASTM D-790/71-ASTM D-2583.FORN.</v>
      </c>
      <c r="C19059" s="749" t="s">
        <v>44538</v>
      </c>
      <c r="D19059" s="749" t="s">
        <v>44539</v>
      </c>
      <c r="E19059" s="749" t="s">
        <v>44540</v>
      </c>
      <c r="F19059" s="749" t="s">
        <v>44541</v>
      </c>
      <c r="G19059" s="749" t="s">
        <v>44542</v>
      </c>
      <c r="H19059" s="749" t="s">
        <v>44543</v>
      </c>
      <c r="I19059" s="749" t="s">
        <v>30</v>
      </c>
      <c r="J19059" s="749" t="n">
        <v>6767.14</v>
      </c>
    </row>
    <row collapsed="false" customFormat="false" customHeight="true" hidden="true" ht="63.75" outlineLevel="0" r="19060">
      <c r="A19060" s="749" t="s">
        <v>44545</v>
      </c>
      <c r="B19060" s="758" t="str">
        <f aca="false">C19060&amp;D19060&amp;E19060&amp;F19060&amp;G19060&amp;H19060</f>
        <v>RESERVATORIO EM FIBRA DE VIDRO,COM CAPACIDADE DE 20.000L,DIMENSOES (DIAMETRO:3,00XALTURA:2,84M),PARA AGUA NAO POTAVEL OU PARA APROVEITAMENTO DE AGUA DE CHUVA (AAC),SUPORTAM CARGA DE COMPRESSAO DIRETAMENTE NO COSTADO SEM NECESSIDADE DE CONTENCAO QUANDO SOTERRADOS.TESTADOS EM RESISTENCIA MAXIMA TRACAO,FLEXAO.NORMAS ASTM D-638/77-ASTM D-790/71-ASTM D-2583.FORN.</v>
      </c>
      <c r="C19060" s="749" t="s">
        <v>44546</v>
      </c>
      <c r="D19060" s="749" t="s">
        <v>44547</v>
      </c>
      <c r="E19060" s="749" t="s">
        <v>44540</v>
      </c>
      <c r="F19060" s="749" t="s">
        <v>44541</v>
      </c>
      <c r="G19060" s="749" t="s">
        <v>44542</v>
      </c>
      <c r="H19060" s="749" t="s">
        <v>44543</v>
      </c>
      <c r="I19060" s="749" t="s">
        <v>30</v>
      </c>
      <c r="J19060" s="749" t="n">
        <v>15847.84</v>
      </c>
    </row>
    <row collapsed="false" customFormat="false" customHeight="true" hidden="true" ht="63.75" outlineLevel="0" r="19061">
      <c r="A19061" s="749" t="s">
        <v>44548</v>
      </c>
      <c r="B19061" s="758" t="str">
        <f aca="false">C19061&amp;D19061&amp;E19061&amp;F19061&amp;G19061&amp;H19061</f>
        <v>RESERVATORIO EM FIBRA DE VIDRO,COM CAPACIDADE DE 20.000L,DIMENSOES (DIAMETRO:3,00XALTURA:2,84M),PARA AGUA NAO POTAVEL OU PARA APROVEITAMENTO DE AGUA DE CHUVA (AAC),SUPORTAM CARGA DE COMPRESSAO DIRETAMENTE NO COSTADO SEM NECESSIDADE DE CONTENCAO QUANDO SOTERRADOS.TESTADOS EM RESISTENCIA MAXIMA TRACAO,FLEXAO.NORMAS ASTM D-638/77-ASTM D-790/71-ASTM D-2583.FORN.</v>
      </c>
      <c r="C19061" s="749" t="s">
        <v>44546</v>
      </c>
      <c r="D19061" s="749" t="s">
        <v>44547</v>
      </c>
      <c r="E19061" s="749" t="s">
        <v>44540</v>
      </c>
      <c r="F19061" s="749" t="s">
        <v>44541</v>
      </c>
      <c r="G19061" s="749" t="s">
        <v>44542</v>
      </c>
      <c r="H19061" s="749" t="s">
        <v>44543</v>
      </c>
      <c r="I19061" s="749" t="s">
        <v>30</v>
      </c>
      <c r="J19061" s="749" t="n">
        <v>15847.84</v>
      </c>
    </row>
    <row collapsed="false" customFormat="false" customHeight="true" hidden="true" ht="63.75" outlineLevel="0" r="19062">
      <c r="A19062" s="749" t="s">
        <v>44549</v>
      </c>
      <c r="B19062" s="758" t="str">
        <f aca="false">C19062&amp;D19062&amp;E19062&amp;F19062&amp;G19062&amp;H19062</f>
        <v>RESERVATORIO EM FIBRA DE VIDRO,COM CAPACIDADE DE 30.000L,DIMENSOES (DIAMETRO:3,00XALTURA:4,26M),PARA AGUA NAO POTAVEL OU PARA APROVEITAMENTO DE AGUA DE CHUVA (AAC),SUPORTAM CARGA DE COMPRESSAO DIRETAMENTE NO COSTADO SEM NECESSIDADE DE CONTENCAO QUANDO SOTERRADOS.TESTADOS EM RESISTENCIA MAXIMA TRACAO,FLEXAO.NORMAS ASTM D-638/77-ASTM D 790/77-ASTM D-2583.FORN.</v>
      </c>
      <c r="C19062" s="749" t="s">
        <v>44550</v>
      </c>
      <c r="D19062" s="749" t="s">
        <v>44551</v>
      </c>
      <c r="E19062" s="749" t="s">
        <v>44540</v>
      </c>
      <c r="F19062" s="749" t="s">
        <v>44541</v>
      </c>
      <c r="G19062" s="749" t="s">
        <v>44542</v>
      </c>
      <c r="H19062" s="749" t="s">
        <v>44552</v>
      </c>
      <c r="I19062" s="749" t="s">
        <v>30</v>
      </c>
      <c r="J19062" s="749" t="n">
        <v>40428.01</v>
      </c>
    </row>
    <row collapsed="false" customFormat="false" customHeight="true" hidden="true" ht="63.75" outlineLevel="0" r="19063">
      <c r="A19063" s="749" t="s">
        <v>44553</v>
      </c>
      <c r="B19063" s="758" t="str">
        <f aca="false">C19063&amp;D19063&amp;E19063&amp;F19063&amp;G19063&amp;H19063</f>
        <v>RESERVATORIO EM FIBRA DE VIDRO,COM CAPACIDADE DE 30.000L,DIMENSOES (DIAMETRO:3,00XALTURA:4,26M),PARA AGUA NAO POTAVEL OU PARA APROVEITAMENTO DE AGUA DE CHUVA (AAC),SUPORTAM CARGA DE COMPRESSAO DIRETAMENTE NO COSTADO SEM NECESSIDADE DE CONTENCAO QUANDO SOTERRADOS.TESTADOS EM RESISTENCIA MAXIMA TRACAO,FLEXAO.NORMAS ASTM D-638/77-ASTM D 790/77-ASTM D-2583.FORN.</v>
      </c>
      <c r="C19063" s="749" t="s">
        <v>44550</v>
      </c>
      <c r="D19063" s="749" t="s">
        <v>44551</v>
      </c>
      <c r="E19063" s="749" t="s">
        <v>44540</v>
      </c>
      <c r="F19063" s="749" t="s">
        <v>44541</v>
      </c>
      <c r="G19063" s="749" t="s">
        <v>44542</v>
      </c>
      <c r="H19063" s="749" t="s">
        <v>44552</v>
      </c>
      <c r="I19063" s="749" t="s">
        <v>30</v>
      </c>
      <c r="J19063" s="749" t="n">
        <v>40428.01</v>
      </c>
    </row>
    <row collapsed="false" customFormat="false" customHeight="true" hidden="true" ht="63.75" outlineLevel="0" r="19064">
      <c r="A19064" s="749" t="s">
        <v>44554</v>
      </c>
      <c r="B19064" s="758" t="str">
        <f aca="false">C19064&amp;D19064&amp;E19064&amp;F19064&amp;G19064&amp;H19064</f>
        <v>RESERVATORIO METALICO,PADRAO SABESP OU SIMILAR,COM CAPACIDADE PARA 50M3,PARA AGUA POTAVEL,ESTILO TACA AGUA TOTAL,ACO USI-SAC-41 OU COR-400,INCLUSIVE ENCANAMENTO INTERNO,ESCADAS(INTERNA E EXTERNA)ENTRADA E SAIDAS,SUPORTE CHAVE ELETRICA,DRENOAUTO LIMPANTE,BASE PARA FIXACAO,GUARDA CORPO DE PROTECAO E CORRIMAO SUPERIOR.FORNECIMENTO E INSTALACAO</v>
      </c>
      <c r="C19064" s="749" t="s">
        <v>44555</v>
      </c>
      <c r="D19064" s="749" t="s">
        <v>44556</v>
      </c>
      <c r="E19064" s="749" t="s">
        <v>44557</v>
      </c>
      <c r="F19064" s="749" t="s">
        <v>44558</v>
      </c>
      <c r="G19064" s="749" t="s">
        <v>44559</v>
      </c>
      <c r="H19064" s="749" t="s">
        <v>44560</v>
      </c>
      <c r="I19064" s="749" t="s">
        <v>30</v>
      </c>
      <c r="J19064" s="749" t="n">
        <v>40554.29</v>
      </c>
    </row>
    <row collapsed="false" customFormat="false" customHeight="true" hidden="true" ht="63.75" outlineLevel="0" r="19065">
      <c r="A19065" s="749" t="s">
        <v>44561</v>
      </c>
      <c r="B19065" s="758" t="str">
        <f aca="false">C19065&amp;D19065&amp;E19065&amp;F19065&amp;G19065&amp;H19065</f>
        <v>RESERVATORIO METALICO,PADRAO SABESP OU SIMILAR,COM CAPACIDADE PARA 50M3,PARA AGUA POTAVEL,ESTILO TACA AGUA TOTAL,ACO USI-SAC-41 OU COR-400,INCLUSIVE ENCANAMENTO INTERNO,ESCADAS(INTERNA E EXTERNA)ENTRADA E SAIDAS,SUPORTE CHAVE ELETRICA,DRENOAUTO LIMPANTE,BASE PARA FIXACAO,GUARDA CORPO DE PROTECAO E CORRIMAO SUPERIOR.FORNECIMENTO E INSTALACAO</v>
      </c>
      <c r="C19065" s="749" t="s">
        <v>44555</v>
      </c>
      <c r="D19065" s="749" t="s">
        <v>44556</v>
      </c>
      <c r="E19065" s="749" t="s">
        <v>44557</v>
      </c>
      <c r="F19065" s="749" t="s">
        <v>44558</v>
      </c>
      <c r="G19065" s="749" t="s">
        <v>44559</v>
      </c>
      <c r="H19065" s="749" t="s">
        <v>44560</v>
      </c>
      <c r="I19065" s="749" t="s">
        <v>30</v>
      </c>
      <c r="J19065" s="749" t="n">
        <v>40554.29</v>
      </c>
    </row>
    <row collapsed="false" customFormat="false" customHeight="true" hidden="true" ht="63.75" outlineLevel="0" r="19066">
      <c r="A19066" s="749" t="s">
        <v>44562</v>
      </c>
      <c r="B19066" s="758" t="str">
        <f aca="false">C19066&amp;D19066&amp;E19066&amp;F19066&amp;G19066&amp;H19066</f>
        <v>RESERVATORIO METALICO,PADRAO SABESP OU SIMILAR,COM CAPACIDADE PARA 100M3,PARA AGUA POTAVEL,ESTILO TACA AGUA TOTAL.ACO USI-SAC-41 OU COR-400,INCLUSIVE ENCANAMENTO INTERNO,ESCADAS(INTERNA E EXTERNA)ENTRADA E SAIDAS,SUPORTE CHAVE ELETRICA,DRENO AUTO LIMPANTE,BASE PARA FIXACAO,GUARDA CORPO DE PROTECAO E CORRIMAO SUPERIOR.FORNECIMENTO E INSTALACAO</v>
      </c>
      <c r="C19066" s="749" t="s">
        <v>44555</v>
      </c>
      <c r="D19066" s="749" t="s">
        <v>44563</v>
      </c>
      <c r="E19066" s="749" t="s">
        <v>44564</v>
      </c>
      <c r="F19066" s="749" t="s">
        <v>44565</v>
      </c>
      <c r="G19066" s="749" t="s">
        <v>44566</v>
      </c>
      <c r="H19066" s="749" t="s">
        <v>44567</v>
      </c>
      <c r="I19066" s="749" t="s">
        <v>30</v>
      </c>
      <c r="J19066" s="749" t="n">
        <v>75709.19</v>
      </c>
    </row>
    <row collapsed="false" customFormat="false" customHeight="true" hidden="true" ht="63.75" outlineLevel="0" r="19067">
      <c r="A19067" s="749" t="s">
        <v>44568</v>
      </c>
      <c r="B19067" s="758" t="str">
        <f aca="false">C19067&amp;D19067&amp;E19067&amp;F19067&amp;G19067&amp;H19067</f>
        <v>RESERVATORIO METALICO,PADRAO SABESP OU SIMILAR,COM CAPACIDADE PARA 100M3,PARA AGUA POTAVEL,ESTILO TACA AGUA TOTAL.ACO USI-SAC-41 OU COR-400,INCLUSIVE ENCANAMENTO INTERNO,ESCADAS(INTERNA E EXTERNA)ENTRADA E SAIDAS,SUPORTE CHAVE ELETRICA,DRENO AUTO LIMPANTE,BASE PARA FIXACAO,GUARDA CORPO DE PROTECAO E CORRIMAO SUPERIOR.FORNECIMENTO E INSTALACAO</v>
      </c>
      <c r="C19067" s="749" t="s">
        <v>44555</v>
      </c>
      <c r="D19067" s="749" t="s">
        <v>44563</v>
      </c>
      <c r="E19067" s="749" t="s">
        <v>44564</v>
      </c>
      <c r="F19067" s="749" t="s">
        <v>44565</v>
      </c>
      <c r="G19067" s="749" t="s">
        <v>44566</v>
      </c>
      <c r="H19067" s="749" t="s">
        <v>44567</v>
      </c>
      <c r="I19067" s="749" t="s">
        <v>30</v>
      </c>
      <c r="J19067" s="749" t="n">
        <v>75709.19</v>
      </c>
    </row>
    <row collapsed="false" customFormat="false" customHeight="true" hidden="true" ht="51" outlineLevel="0" r="19068">
      <c r="A19068" s="749" t="s">
        <v>44569</v>
      </c>
      <c r="B19068" s="758" t="str">
        <f aca="false">C19068&amp;D19068&amp;E19068&amp;F19068&amp;G19068&amp;H19068</f>
        <v>BEBEDOURO OU LAVATORIO DE CONCRETO,FUNDIDO NO LOCAL,COM SECAO EM CALHA PRISMATICA,LARGURA DE 0,40M,REBORDA COM 0,25M DEALTURA,MEDIDOS INTERNAMENTE EM OSSO,REVESTIMENTO DE AZULEJOS BRANCOS 15X15CM INTERNA E EXTERNAMENTE,E VALVULA DE ESCOAMENTO 1604 EM METAL CROMADO,EXCLUSIVE TORNEIRA</v>
      </c>
      <c r="C19068" s="749" t="s">
        <v>44570</v>
      </c>
      <c r="D19068" s="749" t="s">
        <v>44571</v>
      </c>
      <c r="E19068" s="749" t="s">
        <v>44572</v>
      </c>
      <c r="F19068" s="749" t="s">
        <v>44573</v>
      </c>
      <c r="G19068" s="749" t="s">
        <v>44574</v>
      </c>
      <c r="I19068" s="749" t="s">
        <v>236</v>
      </c>
      <c r="J19068" s="749" t="n">
        <v>330.99</v>
      </c>
    </row>
    <row collapsed="false" customFormat="false" customHeight="true" hidden="true" ht="51" outlineLevel="0" r="19069">
      <c r="A19069" s="749" t="s">
        <v>44575</v>
      </c>
      <c r="B19069" s="758" t="str">
        <f aca="false">C19069&amp;D19069&amp;E19069&amp;F19069&amp;G19069&amp;H19069</f>
        <v>BEBEDOURO OU LAVATORIO DE CONCRETO,FUNDIDO NO LOCAL,COM SECAO EM CALHA PRISMATICA,LARGURA DE 0,40M,REBORDA COM 0,25M DEALTURA,MEDIDOS INTERNAMENTE EM OSSO,REVESTIMENTO DE AZULEJOS BRANCOS 15X15CM INTERNA E EXTERNAMENTE,E VALVULA DE ESCOAMENTO 1604 EM METAL CROMADO,EXCLUSIVE TORNEIRA</v>
      </c>
      <c r="C19069" s="749" t="s">
        <v>44570</v>
      </c>
      <c r="D19069" s="749" t="s">
        <v>44571</v>
      </c>
      <c r="E19069" s="749" t="s">
        <v>44572</v>
      </c>
      <c r="F19069" s="749" t="s">
        <v>44573</v>
      </c>
      <c r="G19069" s="749" t="s">
        <v>44574</v>
      </c>
      <c r="I19069" s="749" t="s">
        <v>236</v>
      </c>
      <c r="J19069" s="749" t="n">
        <v>306.01</v>
      </c>
    </row>
    <row collapsed="false" customFormat="false" customHeight="true" hidden="true" ht="12.75" outlineLevel="0" r="19070">
      <c r="A19070" s="749" t="s">
        <v>44576</v>
      </c>
      <c r="B19070" s="749" t="str">
        <f aca="false">C19070&amp;D19070&amp;E19070&amp;F19070&amp;G19070&amp;H19070</f>
        <v>MESA DE CONCRETO ARMADO,APARENTE,DE 0,80M DE LARGURA E 6CM DE ESPESSURA,APOIADA EM DOIS MONTANTES DE SECAO 10X50X60CM DEMESMO MATERIAL.FORNECIMENTO E COLOCACAO</v>
      </c>
      <c r="C19070" s="749" t="s">
        <v>44577</v>
      </c>
      <c r="D19070" s="749" t="s">
        <v>44578</v>
      </c>
      <c r="E19070" s="749" t="s">
        <v>44579</v>
      </c>
      <c r="I19070" s="749" t="s">
        <v>236</v>
      </c>
      <c r="J19070" s="749" t="n">
        <v>363.78</v>
      </c>
    </row>
    <row collapsed="false" customFormat="false" customHeight="true" hidden="true" ht="12.75" outlineLevel="0" r="19071">
      <c r="A19071" s="749" t="s">
        <v>44580</v>
      </c>
      <c r="B19071" s="749" t="str">
        <f aca="false">C19071&amp;D19071&amp;E19071&amp;F19071&amp;G19071&amp;H19071</f>
        <v>MESA DE CONCRETO ARMADO,APARENTE,DE 0,80M DE LARGURA E 6CM DE ESPESSURA,APOIADA EM DOIS MONTANTES DE SECAO 10X50X60CM DEMESMO MATERIAL.FORNECIMENTO E COLOCACAO</v>
      </c>
      <c r="C19071" s="749" t="s">
        <v>44577</v>
      </c>
      <c r="D19071" s="749" t="s">
        <v>44578</v>
      </c>
      <c r="E19071" s="749" t="s">
        <v>44579</v>
      </c>
      <c r="I19071" s="749" t="s">
        <v>236</v>
      </c>
      <c r="J19071" s="749" t="n">
        <v>337.33</v>
      </c>
    </row>
    <row collapsed="false" customFormat="false" customHeight="true" hidden="true" ht="12.75" outlineLevel="0" r="19072">
      <c r="A19072" s="749" t="s">
        <v>44581</v>
      </c>
      <c r="B19072" s="749" t="str">
        <f aca="false">C19072&amp;D19072&amp;E19072&amp;F19072&amp;G19072&amp;H19072</f>
        <v>ESTRUTURA RECURVADA DE CONCRETO ARMADO,FUNDIDO NO LOCAL,PARA JOGO DE BASQUETE,REVESTIDA COM ARGAMASSA DE CIMENTO E AREIA,NO TRACO 1:3,CONFORME PROJETO Nº6018/EMOP,INCLUSIVE ESCAVACAO E REATERRO,EXCLUSIVE TABELAS</v>
      </c>
      <c r="C19072" s="749" t="s">
        <v>44582</v>
      </c>
      <c r="D19072" s="749" t="s">
        <v>44583</v>
      </c>
      <c r="E19072" s="749" t="s">
        <v>44584</v>
      </c>
      <c r="F19072" s="749" t="s">
        <v>44585</v>
      </c>
      <c r="I19072" s="749" t="s">
        <v>44586</v>
      </c>
      <c r="J19072" s="749" t="n">
        <v>8330.66</v>
      </c>
    </row>
    <row collapsed="false" customFormat="false" customHeight="true" hidden="true" ht="12.75" outlineLevel="0" r="19073">
      <c r="A19073" s="749" t="s">
        <v>44587</v>
      </c>
      <c r="B19073" s="749" t="str">
        <f aca="false">C19073&amp;D19073&amp;E19073&amp;F19073&amp;G19073&amp;H19073</f>
        <v>ESTRUTURA RECURVADA DE CONCRETO ARMADO,FUNDIDO NO LOCAL,PARA JOGO DE BASQUETE,REVESTIDA COM ARGAMASSA DE CIMENTO E AREIA,NO TRACO 1:3,CONFORME PROJETO Nº6018/EMOP,INCLUSIVE ESCAVACAO E REATERRO,EXCLUSIVE TABELAS</v>
      </c>
      <c r="C19073" s="749" t="s">
        <v>44582</v>
      </c>
      <c r="D19073" s="749" t="s">
        <v>44583</v>
      </c>
      <c r="E19073" s="749" t="s">
        <v>44584</v>
      </c>
      <c r="F19073" s="749" t="s">
        <v>44585</v>
      </c>
      <c r="I19073" s="749" t="s">
        <v>44586</v>
      </c>
      <c r="J19073" s="749" t="n">
        <v>7570.59</v>
      </c>
    </row>
    <row collapsed="false" customFormat="false" customHeight="true" hidden="true" ht="25.5" outlineLevel="0" r="19074">
      <c r="A19074" s="749" t="s">
        <v>44588</v>
      </c>
      <c r="B19074" s="758" t="str">
        <f aca="false">C19074&amp;D19074&amp;E19074&amp;F19074&amp;G19074&amp;H19074</f>
        <v>BANCA DE CONCRETO APARENTE,COM 0,60M DE LARGURA E 0,06M DE ESPESSURA,PARA UMA CUBA,EXCLUSIVE ESTA</v>
      </c>
      <c r="C19074" s="749" t="s">
        <v>44589</v>
      </c>
      <c r="D19074" s="749" t="s">
        <v>44590</v>
      </c>
      <c r="I19074" s="749" t="s">
        <v>236</v>
      </c>
      <c r="J19074" s="749" t="n">
        <v>188.96</v>
      </c>
    </row>
    <row collapsed="false" customFormat="false" customHeight="true" hidden="true" ht="25.5" outlineLevel="0" r="19075">
      <c r="A19075" s="749" t="s">
        <v>44591</v>
      </c>
      <c r="B19075" s="758" t="str">
        <f aca="false">C19075&amp;D19075&amp;E19075&amp;F19075&amp;G19075&amp;H19075</f>
        <v>BANCA DE CONCRETO APARENTE,COM 0,60M DE LARGURA E 0,06M DE ESPESSURA,PARA UMA CUBA,EXCLUSIVE ESTA</v>
      </c>
      <c r="C19075" s="749" t="s">
        <v>44589</v>
      </c>
      <c r="D19075" s="749" t="s">
        <v>44590</v>
      </c>
      <c r="I19075" s="749" t="s">
        <v>236</v>
      </c>
      <c r="J19075" s="749" t="n">
        <v>174.13</v>
      </c>
    </row>
    <row collapsed="false" customFormat="false" customHeight="true" hidden="true" ht="12.75" outlineLevel="0" r="19076">
      <c r="A19076" s="749" t="s">
        <v>44592</v>
      </c>
      <c r="B19076" s="749" t="str">
        <f aca="false">C19076&amp;D19076&amp;E19076&amp;F19076&amp;G19076&amp;H19076</f>
        <v>MICTORIO DE CONCRETO,FUNDIDO NO LOCAL,COM SECAO EM CALHA PRISMATICA,LARGURA DE 0,40M,REBORDA COM 0,15M,MEDIDOS INTERNAMENTE EM OSSO,REVESTIDOS DE AZULEJOS BRANCOS 15X15CM,INTERNA E EXTERNAMENTE,E VALVULA DE ESCOAMENTO 1604 EM METAL CROMADO,EXCLUSIVE INSTALACAO HIDRAULICA.FORNECIMENTO</v>
      </c>
      <c r="C19076" s="749" t="s">
        <v>44593</v>
      </c>
      <c r="D19076" s="749" t="s">
        <v>44594</v>
      </c>
      <c r="E19076" s="749" t="s">
        <v>44595</v>
      </c>
      <c r="F19076" s="749" t="s">
        <v>44596</v>
      </c>
      <c r="G19076" s="749" t="s">
        <v>44597</v>
      </c>
      <c r="I19076" s="749" t="s">
        <v>236</v>
      </c>
      <c r="J19076" s="749" t="n">
        <v>286.44</v>
      </c>
    </row>
    <row collapsed="false" customFormat="false" customHeight="true" hidden="true" ht="12.75" outlineLevel="0" r="19077">
      <c r="A19077" s="749" t="s">
        <v>44598</v>
      </c>
      <c r="B19077" s="749" t="str">
        <f aca="false">C19077&amp;D19077&amp;E19077&amp;F19077&amp;G19077&amp;H19077</f>
        <v>MICTORIO DE CONCRETO,FUNDIDO NO LOCAL,COM SECAO EM CALHA PRISMATICA,LARGURA DE 0,40M,REBORDA COM 0,15M,MEDIDOS INTERNAMENTE EM OSSO,REVESTIDOS DE AZULEJOS BRANCOS 15X15CM,INTERNA E EXTERNAMENTE,E VALVULA DE ESCOAMENTO 1604 EM METAL CROMADO,EXCLUSIVE INSTALACAO HIDRAULICA.FORNECIMENTO</v>
      </c>
      <c r="C19077" s="749" t="s">
        <v>44593</v>
      </c>
      <c r="D19077" s="749" t="s">
        <v>44594</v>
      </c>
      <c r="E19077" s="749" t="s">
        <v>44595</v>
      </c>
      <c r="F19077" s="749" t="s">
        <v>44596</v>
      </c>
      <c r="G19077" s="749" t="s">
        <v>44597</v>
      </c>
      <c r="I19077" s="749" t="s">
        <v>236</v>
      </c>
      <c r="J19077" s="749" t="n">
        <v>265.34</v>
      </c>
    </row>
    <row collapsed="false" customFormat="false" customHeight="true" hidden="true" ht="12.75" outlineLevel="0" r="19078">
      <c r="A19078" s="749" t="s">
        <v>44599</v>
      </c>
      <c r="B19078" s="749" t="str">
        <f aca="false">C19078&amp;D19078&amp;E19078&amp;F19078&amp;G19078&amp;H19078</f>
        <v>TANQUE DE ALVENARIA DE TIJOLOS MACICOS,REVESTIDO COM AZULEJOS BRANCOS,DE QUALIDADE EXTRA 15X15CM,MEDIDO EM OSSO 50X70CM,EXECUTADO SOBRE BASE DE CONCRETO COM 10CM DE ALTURA,INCLUSIVE ESFREGADOR DE MARMORE BRANCO CLASSICO E VALVULA DE ESCOAMENTO 1600 EM METAL CROMADO,EXCLUSIVE TORNEIRA E INSTALACAO HIDRAULICA.FORNECIMENTO</v>
      </c>
      <c r="C19078" s="749" t="s">
        <v>44600</v>
      </c>
      <c r="D19078" s="749" t="s">
        <v>44601</v>
      </c>
      <c r="E19078" s="749" t="s">
        <v>44602</v>
      </c>
      <c r="F19078" s="749" t="s">
        <v>44603</v>
      </c>
      <c r="G19078" s="749" t="s">
        <v>44604</v>
      </c>
      <c r="H19078" s="749" t="s">
        <v>44605</v>
      </c>
      <c r="I19078" s="749" t="s">
        <v>30</v>
      </c>
      <c r="J19078" s="749" t="n">
        <v>692.59</v>
      </c>
    </row>
    <row collapsed="false" customFormat="false" customHeight="true" hidden="true" ht="12.75" outlineLevel="0" r="19079">
      <c r="A19079" s="749" t="s">
        <v>44606</v>
      </c>
      <c r="B19079" s="749" t="str">
        <f aca="false">C19079&amp;D19079&amp;E19079&amp;F19079&amp;G19079&amp;H19079</f>
        <v>TANQUE DE ALVENARIA DE TIJOLOS MACICOS,REVESTIDO COM AZULEJOS BRANCOS,DE QUALIDADE EXTRA 15X15CM,MEDIDO EM OSSO 50X70CM,EXECUTADO SOBRE BASE DE CONCRETO COM 10CM DE ALTURA,INCLUSIVE ESFREGADOR DE MARMORE BRANCO CLASSICO E VALVULA DE ESCOAMENTO 1600 EM METAL CROMADO,EXCLUSIVE TORNEIRA E INSTALACAO HIDRAULICA.FORNECIMENTO</v>
      </c>
      <c r="C19079" s="749" t="s">
        <v>44600</v>
      </c>
      <c r="D19079" s="749" t="s">
        <v>44601</v>
      </c>
      <c r="E19079" s="749" t="s">
        <v>44602</v>
      </c>
      <c r="F19079" s="749" t="s">
        <v>44603</v>
      </c>
      <c r="G19079" s="749" t="s">
        <v>44604</v>
      </c>
      <c r="H19079" s="749" t="s">
        <v>44605</v>
      </c>
      <c r="I19079" s="749" t="s">
        <v>30</v>
      </c>
      <c r="J19079" s="749" t="n">
        <v>643</v>
      </c>
    </row>
    <row collapsed="false" customFormat="false" customHeight="true" hidden="true" ht="12.75" outlineLevel="0" r="19080">
      <c r="A19080" s="749" t="s">
        <v>44607</v>
      </c>
      <c r="B19080" s="749" t="str">
        <f aca="false">C19080&amp;D19080&amp;E19080&amp;F19080&amp;G19080&amp;H19080</f>
        <v>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v>
      </c>
      <c r="C19080" s="749" t="s">
        <v>44608</v>
      </c>
      <c r="D19080" s="749" t="s">
        <v>44609</v>
      </c>
      <c r="E19080" s="749" t="s">
        <v>44610</v>
      </c>
      <c r="F19080" s="749" t="s">
        <v>44611</v>
      </c>
      <c r="G19080" s="749" t="s">
        <v>44612</v>
      </c>
      <c r="H19080" s="749" t="s">
        <v>44613</v>
      </c>
      <c r="I19080" s="749" t="s">
        <v>30</v>
      </c>
      <c r="J19080" s="749" t="n">
        <v>653.58</v>
      </c>
    </row>
    <row collapsed="false" customFormat="false" customHeight="true" hidden="true" ht="12.75" outlineLevel="0" r="19081">
      <c r="A19081" s="749" t="s">
        <v>44614</v>
      </c>
      <c r="B19081" s="749" t="str">
        <f aca="false">C19081&amp;D19081&amp;E19081&amp;F19081&amp;G19081&amp;H19081</f>
        <v>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v>
      </c>
      <c r="C19081" s="749" t="s">
        <v>44608</v>
      </c>
      <c r="D19081" s="749" t="s">
        <v>44609</v>
      </c>
      <c r="E19081" s="749" t="s">
        <v>44610</v>
      </c>
      <c r="F19081" s="749" t="s">
        <v>44611</v>
      </c>
      <c r="G19081" s="749" t="s">
        <v>44612</v>
      </c>
      <c r="H19081" s="749" t="s">
        <v>44613</v>
      </c>
      <c r="I19081" s="749" t="s">
        <v>30</v>
      </c>
      <c r="J19081" s="749" t="n">
        <v>597.63</v>
      </c>
    </row>
    <row collapsed="false" customFormat="false" customHeight="true" hidden="true" ht="12.75" outlineLevel="0" r="19082">
      <c r="A19082" s="749" t="s">
        <v>44615</v>
      </c>
      <c r="B19082" s="749" t="str">
        <f aca="false">C19082&amp;D19082&amp;E19082&amp;F19082&amp;G19082&amp;H19082</f>
        <v>TAMQUE DE ALVENARIA DE TIJOLO FURADO,MEDINDO 50X50X70CM,REVESTIDO INTERNAMENTE E EXTERNAMENTE COM ARGAMASSA DE CIMENTO EAREIA,NO TRACO 1:3,EXECUTADO SOBRE BASE DE CONCRETO COM 10CM DE ALTURA,COM ESFREGADOR DE MARMORE BRANCO CLASSICO E VALVULA DE ESCOAMENTO 1600 EM METAL CROMADO,EXCLUSIVE TORNEIRA EINSTALACAO HIDRAULICA.FORNECIMENTO</v>
      </c>
      <c r="C19082" s="749" t="s">
        <v>44616</v>
      </c>
      <c r="D19082" s="749" t="s">
        <v>44617</v>
      </c>
      <c r="E19082" s="749" t="s">
        <v>44618</v>
      </c>
      <c r="F19082" s="749" t="s">
        <v>44619</v>
      </c>
      <c r="G19082" s="749" t="s">
        <v>44620</v>
      </c>
      <c r="H19082" s="749" t="s">
        <v>44621</v>
      </c>
      <c r="I19082" s="749" t="s">
        <v>30</v>
      </c>
      <c r="J19082" s="749" t="n">
        <v>379.73</v>
      </c>
    </row>
    <row collapsed="false" customFormat="false" customHeight="true" hidden="true" ht="12.75" outlineLevel="0" r="19083">
      <c r="A19083" s="749" t="s">
        <v>44622</v>
      </c>
      <c r="B19083" s="749" t="str">
        <f aca="false">C19083&amp;D19083&amp;E19083&amp;F19083&amp;G19083&amp;H19083</f>
        <v>TAMQUE DE ALVENARIA DE TIJOLO FURADO,MEDINDO 50X50X70CM,REVESTIDO INTERNAMENTE E EXTERNAMENTE COM ARGAMASSA DE CIMENTO EAREIA,NO TRACO 1:3,EXECUTADO SOBRE BASE DE CONCRETO COM 10CM DE ALTURA,COM ESFREGADOR DE MARMORE BRANCO CLASSICO E VALVULA DE ESCOAMENTO 1600 EM METAL CROMADO,EXCLUSIVE TORNEIRA EINSTALACAO HIDRAULICA.FORNECIMENTO</v>
      </c>
      <c r="C19083" s="749" t="s">
        <v>44616</v>
      </c>
      <c r="D19083" s="749" t="s">
        <v>44617</v>
      </c>
      <c r="E19083" s="749" t="s">
        <v>44618</v>
      </c>
      <c r="F19083" s="749" t="s">
        <v>44619</v>
      </c>
      <c r="G19083" s="749" t="s">
        <v>44620</v>
      </c>
      <c r="H19083" s="749" t="s">
        <v>44621</v>
      </c>
      <c r="I19083" s="749" t="s">
        <v>30</v>
      </c>
      <c r="J19083" s="749" t="n">
        <v>359.68</v>
      </c>
    </row>
    <row collapsed="false" customFormat="false" customHeight="true" hidden="true" ht="12.75" outlineLevel="0" r="19084">
      <c r="A19084" s="749" t="s">
        <v>44623</v>
      </c>
      <c r="B19084" s="749" t="str">
        <f aca="false">C19084&amp;D19084&amp;E19084&amp;F19084&amp;G19084&amp;H19084</f>
        <v>BALCAO PARA PASSAGEM DE ALIMENTOS,EM CONCRETO APARENTE,GUARNICAO DE MADEIRA DE LEI,CONFORME PROJETO Nº6020/EMOP,EXCLUSIVE PINTURA</v>
      </c>
      <c r="C19084" s="749" t="s">
        <v>44624</v>
      </c>
      <c r="D19084" s="749" t="s">
        <v>44625</v>
      </c>
      <c r="E19084" s="749" t="s">
        <v>44626</v>
      </c>
      <c r="I19084" s="749" t="s">
        <v>236</v>
      </c>
      <c r="J19084" s="749" t="n">
        <v>297.19</v>
      </c>
    </row>
    <row collapsed="false" customFormat="false" customHeight="true" hidden="true" ht="12.75" outlineLevel="0" r="19085">
      <c r="A19085" s="749" t="s">
        <v>44627</v>
      </c>
      <c r="B19085" s="749" t="str">
        <f aca="false">C19085&amp;D19085&amp;E19085&amp;F19085&amp;G19085&amp;H19085</f>
        <v>BALCAO PARA PASSAGEM DE ALIMENTOS,EM CONCRETO APARENTE,GUARNICAO DE MADEIRA DE LEI,CONFORME PROJETO Nº6020/EMOP,EXCLUSIVE PINTURA</v>
      </c>
      <c r="C19085" s="749" t="s">
        <v>44624</v>
      </c>
      <c r="D19085" s="749" t="s">
        <v>44625</v>
      </c>
      <c r="E19085" s="749" t="s">
        <v>44626</v>
      </c>
      <c r="I19085" s="749" t="s">
        <v>236</v>
      </c>
      <c r="J19085" s="749" t="n">
        <v>277.55</v>
      </c>
    </row>
    <row collapsed="false" customFormat="false" customHeight="true" hidden="true" ht="12.75" outlineLevel="0" r="19086">
      <c r="A19086" s="749" t="s">
        <v>44628</v>
      </c>
      <c r="B19086" s="749" t="str">
        <f aca="false">C19086&amp;D19086&amp;E19086&amp;F19086&amp;G19086&amp;H19086</f>
        <v>BANCA DE APOIO DE PANELAS,DE 60CM DE LARGURA COM BASE DE ALVENARIA DE TIJOLO MACICO E CONCRETO SIMPLES,ACABAMENTO COM AZULEJOS BRANCOS 15X15CM E CIMENTADO,NO TRACO 1:3,CONFORME PROJETO Nº6021/EMOP,EXCLUSIVE ESTRADO DE MADEIRA E PINTURA</v>
      </c>
      <c r="C19086" s="749" t="s">
        <v>44629</v>
      </c>
      <c r="D19086" s="749" t="s">
        <v>44630</v>
      </c>
      <c r="E19086" s="749" t="s">
        <v>44631</v>
      </c>
      <c r="F19086" s="749" t="s">
        <v>44632</v>
      </c>
      <c r="I19086" s="749" t="s">
        <v>52</v>
      </c>
      <c r="J19086" s="749" t="n">
        <v>162.46</v>
      </c>
    </row>
    <row collapsed="false" customFormat="false" customHeight="true" hidden="true" ht="12.75" outlineLevel="0" r="19087">
      <c r="A19087" s="749" t="s">
        <v>44633</v>
      </c>
      <c r="B19087" s="749" t="str">
        <f aca="false">C19087&amp;D19087&amp;E19087&amp;F19087&amp;G19087&amp;H19087</f>
        <v>BANCA DE APOIO DE PANELAS,DE 60CM DE LARGURA COM BASE DE ALVENARIA DE TIJOLO MACICO E CONCRETO SIMPLES,ACABAMENTO COM AZULEJOS BRANCOS 15X15CM E CIMENTADO,NO TRACO 1:3,CONFORME PROJETO Nº6021/EMOP,EXCLUSIVE ESTRADO DE MADEIRA E PINTURA</v>
      </c>
      <c r="C19087" s="749" t="s">
        <v>44629</v>
      </c>
      <c r="D19087" s="749" t="s">
        <v>44630</v>
      </c>
      <c r="E19087" s="749" t="s">
        <v>44631</v>
      </c>
      <c r="F19087" s="749" t="s">
        <v>44632</v>
      </c>
      <c r="I19087" s="749" t="s">
        <v>52</v>
      </c>
      <c r="J19087" s="749" t="n">
        <v>150.12</v>
      </c>
    </row>
    <row collapsed="false" customFormat="false" customHeight="true" hidden="true" ht="12.75" outlineLevel="0" r="19088">
      <c r="A19088" s="749" t="s">
        <v>44634</v>
      </c>
      <c r="B19088" s="749" t="str">
        <f aca="false">C19088&amp;D19088&amp;E19088&amp;F19088&amp;G19088&amp;H19088</f>
        <v>BANCA DE APOIO DE PANELAS,DE 60CM DE LARGURA COM BASE DE ALVENARIA DE TIJOLO MACICO E CONCRETO SIMPLES,ACABAMENTO EM PECAS DE MACARANDUBA DE 4CM DE ESPESSURA,FIXADAS NO CIMENTADO,NO TRACO 1:3,CONFORME PROJETO Nº 6021/EMOP,EXCLUSIVE ESTRADODE MADEIRA E PINTURA</v>
      </c>
      <c r="C19088" s="749" t="s">
        <v>44629</v>
      </c>
      <c r="D19088" s="749" t="s">
        <v>44635</v>
      </c>
      <c r="E19088" s="749" t="s">
        <v>44636</v>
      </c>
      <c r="F19088" s="749" t="s">
        <v>44637</v>
      </c>
      <c r="G19088" s="749" t="s">
        <v>44638</v>
      </c>
      <c r="I19088" s="749" t="s">
        <v>52</v>
      </c>
      <c r="J19088" s="749" t="n">
        <v>252.86</v>
      </c>
    </row>
    <row collapsed="false" customFormat="false" customHeight="true" hidden="true" ht="12.75" outlineLevel="0" r="19089">
      <c r="A19089" s="749" t="s">
        <v>44639</v>
      </c>
      <c r="B19089" s="749" t="str">
        <f aca="false">C19089&amp;D19089&amp;E19089&amp;F19089&amp;G19089&amp;H19089</f>
        <v>BANCA DE APOIO DE PANELAS,DE 60CM DE LARGURA COM BASE DE ALVENARIA DE TIJOLO MACICO E CONCRETO SIMPLES,ACABAMENTO EM PECAS DE MACARANDUBA DE 4CM DE ESPESSURA,FIXADAS NO CIMENTADO,NO TRACO 1:3,CONFORME PROJETO Nº 6021/EMOP,EXCLUSIVE ESTRADODE MADEIRA E PINTURA</v>
      </c>
      <c r="C19089" s="749" t="s">
        <v>44629</v>
      </c>
      <c r="D19089" s="749" t="s">
        <v>44635</v>
      </c>
      <c r="E19089" s="749" t="s">
        <v>44636</v>
      </c>
      <c r="F19089" s="749" t="s">
        <v>44637</v>
      </c>
      <c r="G19089" s="749" t="s">
        <v>44638</v>
      </c>
      <c r="I19089" s="749" t="s">
        <v>52</v>
      </c>
      <c r="J19089" s="749" t="n">
        <v>233.88</v>
      </c>
    </row>
    <row collapsed="false" customFormat="false" customHeight="true" hidden="true" ht="12.75" outlineLevel="0" r="19090">
      <c r="A19090" s="749" t="s">
        <v>44640</v>
      </c>
      <c r="B19090" s="749" t="str">
        <f aca="false">C19090&amp;D19090&amp;E19090&amp;F19090&amp;G19090&amp;H19090</f>
        <v>BALCAO DE ATENDIMENTO EM CONCRETO APARENTE,JANELA GUILHOTINA EM 3 MODULOS EM MADEIRA DE LEI,CONFORME PROJETO Nº6022/EMOP,EXCLUSIVE FERRAGENS E PINTURA.FORNECIMENTO E COLOCACAO</v>
      </c>
      <c r="C19090" s="749" t="s">
        <v>44641</v>
      </c>
      <c r="D19090" s="749" t="s">
        <v>44642</v>
      </c>
      <c r="E19090" s="749" t="s">
        <v>44643</v>
      </c>
      <c r="I19090" s="749" t="s">
        <v>52</v>
      </c>
      <c r="J19090" s="749" t="n">
        <v>823.39</v>
      </c>
    </row>
    <row collapsed="false" customFormat="false" customHeight="true" hidden="true" ht="12.75" outlineLevel="0" r="19091">
      <c r="A19091" s="749" t="s">
        <v>44644</v>
      </c>
      <c r="B19091" s="749" t="str">
        <f aca="false">C19091&amp;D19091&amp;E19091&amp;F19091&amp;G19091&amp;H19091</f>
        <v>BALCAO DE ATENDIMENTO EM CONCRETO APARENTE,JANELA GUILHOTINA EM 3 MODULOS EM MADEIRA DE LEI,CONFORME PROJETO Nº6022/EMOP,EXCLUSIVE FERRAGENS E PINTURA.FORNECIMENTO E COLOCACAO</v>
      </c>
      <c r="C19091" s="749" t="s">
        <v>44641</v>
      </c>
      <c r="D19091" s="749" t="s">
        <v>44642</v>
      </c>
      <c r="E19091" s="749" t="s">
        <v>44643</v>
      </c>
      <c r="I19091" s="749" t="s">
        <v>52</v>
      </c>
      <c r="J19091" s="749" t="n">
        <v>751.69</v>
      </c>
    </row>
    <row collapsed="false" customFormat="false" customHeight="true" hidden="true" ht="51" outlineLevel="0" r="19092">
      <c r="A19092" s="749" t="s">
        <v>44645</v>
      </c>
      <c r="B19092" s="758" t="str">
        <f aca="false">C19092&amp;D19092&amp;E19092&amp;F19092&amp;G19092&amp;H19092</f>
        <v>BALCAO DE ATENDIMENTO EM CONCRETO APARENTE,COM PASSAGEM,JANELA GRILHOTINA EM 3 MODULOS EM MADEIRA DE LEI,PORTA EM COMPENSADO DE CEDRO DE 3CM DE ESPESSURA,CONFORME PROJETO Nº6023/EMOP,EXCLUSIVE FERRAGENS E PINTURA.FORNECIMENTO E COLOCACAO</v>
      </c>
      <c r="C19092" s="749" t="s">
        <v>44646</v>
      </c>
      <c r="D19092" s="749" t="s">
        <v>44647</v>
      </c>
      <c r="E19092" s="749" t="s">
        <v>44648</v>
      </c>
      <c r="F19092" s="749" t="s">
        <v>44649</v>
      </c>
      <c r="I19092" s="749" t="s">
        <v>52</v>
      </c>
      <c r="J19092" s="749" t="n">
        <v>716.66</v>
      </c>
    </row>
    <row collapsed="false" customFormat="false" customHeight="true" hidden="true" ht="51" outlineLevel="0" r="19093">
      <c r="A19093" s="749" t="s">
        <v>44650</v>
      </c>
      <c r="B19093" s="758" t="str">
        <f aca="false">C19093&amp;D19093&amp;E19093&amp;F19093&amp;G19093&amp;H19093</f>
        <v>BALCAO DE ATENDIMENTO EM CONCRETO APARENTE,COM PASSAGEM,JANELA GRILHOTINA EM 3 MODULOS EM MADEIRA DE LEI,PORTA EM COMPENSADO DE CEDRO DE 3CM DE ESPESSURA,CONFORME PROJETO Nº6023/EMOP,EXCLUSIVE FERRAGENS E PINTURA.FORNECIMENTO E COLOCACAO</v>
      </c>
      <c r="C19093" s="749" t="s">
        <v>44646</v>
      </c>
      <c r="D19093" s="749" t="s">
        <v>44647</v>
      </c>
      <c r="E19093" s="749" t="s">
        <v>44648</v>
      </c>
      <c r="F19093" s="749" t="s">
        <v>44649</v>
      </c>
      <c r="I19093" s="749" t="s">
        <v>52</v>
      </c>
      <c r="J19093" s="749" t="n">
        <v>653.57</v>
      </c>
    </row>
    <row collapsed="false" customFormat="false" customHeight="true" hidden="true" ht="12.75" outlineLevel="0" r="19094">
      <c r="A19094" s="749" t="s">
        <v>44651</v>
      </c>
      <c r="B19094" s="749" t="str">
        <f aca="false">C19094&amp;D19094&amp;E19094&amp;F19094&amp;G19094&amp;H19094</f>
        <v>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v>
      </c>
      <c r="C19094" s="749" t="s">
        <v>44652</v>
      </c>
      <c r="D19094" s="749" t="s">
        <v>44653</v>
      </c>
      <c r="E19094" s="749" t="s">
        <v>44654</v>
      </c>
      <c r="F19094" s="749" t="s">
        <v>44655</v>
      </c>
      <c r="G19094" s="749" t="s">
        <v>44656</v>
      </c>
      <c r="H19094" s="749" t="s">
        <v>44657</v>
      </c>
      <c r="I19094" s="749" t="s">
        <v>30</v>
      </c>
      <c r="J19094" s="749" t="n">
        <v>482.21</v>
      </c>
    </row>
    <row collapsed="false" customFormat="false" customHeight="true" hidden="true" ht="12.75" outlineLevel="0" r="19095">
      <c r="A19095" s="749" t="s">
        <v>44658</v>
      </c>
      <c r="B19095" s="749" t="str">
        <f aca="false">C19095&amp;D19095&amp;E19095&amp;F19095&amp;G19095&amp;H19095</f>
        <v>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v>
      </c>
      <c r="C19095" s="749" t="s">
        <v>44652</v>
      </c>
      <c r="D19095" s="749" t="s">
        <v>44653</v>
      </c>
      <c r="E19095" s="749" t="s">
        <v>44654</v>
      </c>
      <c r="F19095" s="749" t="s">
        <v>44655</v>
      </c>
      <c r="G19095" s="749" t="s">
        <v>44656</v>
      </c>
      <c r="H19095" s="749" t="s">
        <v>44657</v>
      </c>
      <c r="I19095" s="749" t="s">
        <v>30</v>
      </c>
      <c r="J19095" s="749" t="n">
        <v>437.94</v>
      </c>
    </row>
    <row collapsed="false" customFormat="false" customHeight="true" hidden="true" ht="12.75" outlineLevel="0" r="19096">
      <c r="A19096" s="749" t="s">
        <v>44659</v>
      </c>
      <c r="B19096" s="749" t="str">
        <f aca="false">C19096&amp;D19096&amp;E19096&amp;F19096&amp;G19096&amp;H19096</f>
        <v>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v>
      </c>
      <c r="C19096" s="749" t="s">
        <v>44660</v>
      </c>
      <c r="D19096" s="749" t="s">
        <v>44661</v>
      </c>
      <c r="E19096" s="749" t="s">
        <v>44662</v>
      </c>
      <c r="F19096" s="749" t="s">
        <v>44663</v>
      </c>
      <c r="G19096" s="749" t="s">
        <v>44664</v>
      </c>
      <c r="H19096" s="749" t="s">
        <v>44665</v>
      </c>
      <c r="I19096" s="749" t="s">
        <v>30</v>
      </c>
      <c r="J19096" s="749" t="n">
        <v>4359.49</v>
      </c>
    </row>
    <row collapsed="false" customFormat="false" customHeight="true" hidden="true" ht="12.75" outlineLevel="0" r="19097">
      <c r="A19097" s="749" t="s">
        <v>44666</v>
      </c>
      <c r="B19097" s="749" t="str">
        <f aca="false">C19097&amp;D19097&amp;E19097&amp;F19097&amp;G19097&amp;H19097</f>
        <v>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v>
      </c>
      <c r="C19097" s="749" t="s">
        <v>44660</v>
      </c>
      <c r="D19097" s="749" t="s">
        <v>44661</v>
      </c>
      <c r="E19097" s="749" t="s">
        <v>44662</v>
      </c>
      <c r="F19097" s="749" t="s">
        <v>44663</v>
      </c>
      <c r="G19097" s="749" t="s">
        <v>44664</v>
      </c>
      <c r="H19097" s="749" t="s">
        <v>44665</v>
      </c>
      <c r="I19097" s="749" t="s">
        <v>30</v>
      </c>
      <c r="J19097" s="749" t="n">
        <v>4143.44</v>
      </c>
    </row>
    <row collapsed="false" customFormat="false" customHeight="true" hidden="true" ht="12.75" outlineLevel="0" r="19098">
      <c r="A19098" s="749" t="s">
        <v>44667</v>
      </c>
      <c r="B19098" s="749" t="str">
        <f aca="false">C19098&amp;D19098&amp;E19098&amp;F19098&amp;G19098&amp;H19098</f>
        <v>BEBEDOURO ELETRICO TIPO PRESSAO,EM ACO INOXIDAVEL,MODELO DEPE,ADULTO/CRIANCA,COM FILTRO INTERNO,CAPACIDADE 80L/H.FORNECIMENTO</v>
      </c>
      <c r="C19098" s="749" t="s">
        <v>44668</v>
      </c>
      <c r="D19098" s="749" t="s">
        <v>44669</v>
      </c>
      <c r="E19098" s="749" t="s">
        <v>25090</v>
      </c>
      <c r="I19098" s="749" t="s">
        <v>30</v>
      </c>
      <c r="J19098" s="749" t="n">
        <v>751.87</v>
      </c>
    </row>
    <row collapsed="false" customFormat="false" customHeight="true" hidden="true" ht="12.75" outlineLevel="0" r="19099">
      <c r="A19099" s="749" t="s">
        <v>44670</v>
      </c>
      <c r="B19099" s="749" t="str">
        <f aca="false">C19099&amp;D19099&amp;E19099&amp;F19099&amp;G19099&amp;H19099</f>
        <v>BEBEDOURO ELETRICO TIPO PRESSAO,EM ACO INOXIDAVEL,MODELO DEPE,ADULTO/CRIANCA,COM FILTRO INTERNO,CAPACIDADE 80L/H.FORNECIMENTO</v>
      </c>
      <c r="C19099" s="749" t="s">
        <v>44668</v>
      </c>
      <c r="D19099" s="749" t="s">
        <v>44669</v>
      </c>
      <c r="E19099" s="749" t="s">
        <v>25090</v>
      </c>
      <c r="I19099" s="749" t="s">
        <v>30</v>
      </c>
      <c r="J19099" s="749" t="n">
        <v>751.87</v>
      </c>
    </row>
    <row collapsed="false" customFormat="false" customHeight="true" hidden="true" ht="12.75" outlineLevel="0" r="19100">
      <c r="A19100" s="749" t="s">
        <v>44671</v>
      </c>
      <c r="B19100" s="749" t="str">
        <f aca="false">C19100&amp;D19100&amp;E19100&amp;F19100&amp;G19100&amp;H19100</f>
        <v>BEBEDOURO ELETRICO TIPO PRESSAO,EM ACO INOXIDAVEL,MODELO DEPE,ADULTO,COM FILTRO INTERNO,CAPACIDADE 40L/H,COM 2 TORNEIRAS.FORNECIMENTO</v>
      </c>
      <c r="C19100" s="749" t="s">
        <v>44668</v>
      </c>
      <c r="D19100" s="749" t="s">
        <v>44672</v>
      </c>
      <c r="E19100" s="749" t="s">
        <v>44673</v>
      </c>
      <c r="I19100" s="749" t="s">
        <v>30</v>
      </c>
      <c r="J19100" s="749" t="n">
        <v>617.9</v>
      </c>
    </row>
    <row collapsed="false" customFormat="false" customHeight="true" hidden="true" ht="12.75" outlineLevel="0" r="19101">
      <c r="A19101" s="749" t="s">
        <v>44674</v>
      </c>
      <c r="B19101" s="749" t="str">
        <f aca="false">C19101&amp;D19101&amp;E19101&amp;F19101&amp;G19101&amp;H19101</f>
        <v>BEBEDOURO ELETRICO TIPO PRESSAO,EM ACO INOXIDAVEL,MODELO DEPE,ADULTO,COM FILTRO INTERNO,CAPACIDADE 40L/H,COM 2 TORNEIRAS.FORNECIMENTO</v>
      </c>
      <c r="C19101" s="749" t="s">
        <v>44668</v>
      </c>
      <c r="D19101" s="749" t="s">
        <v>44672</v>
      </c>
      <c r="E19101" s="749" t="s">
        <v>44673</v>
      </c>
      <c r="I19101" s="749" t="s">
        <v>30</v>
      </c>
      <c r="J19101" s="749" t="n">
        <v>617.9</v>
      </c>
    </row>
    <row collapsed="false" customFormat="false" customHeight="true" hidden="true" ht="12.75" outlineLevel="0" r="19102">
      <c r="A19102" s="749" t="s">
        <v>44675</v>
      </c>
      <c r="B19102" s="749" t="str">
        <f aca="false">C19102&amp;D19102&amp;E19102&amp;F19102&amp;G19102&amp;H19102</f>
        <v>BEBEDOURO ELETRICO,110/220V,COM DUAS SAIDAS DE AGUA GELADA E TEMPERATURA AMBIENTE.FORNECIMENTO</v>
      </c>
      <c r="C19102" s="749" t="s">
        <v>44676</v>
      </c>
      <c r="D19102" s="749" t="s">
        <v>44677</v>
      </c>
      <c r="I19102" s="749" t="s">
        <v>30</v>
      </c>
      <c r="J19102" s="749" t="n">
        <v>204.97</v>
      </c>
    </row>
    <row collapsed="false" customFormat="false" customHeight="true" hidden="true" ht="12.75" outlineLevel="0" r="19103">
      <c r="A19103" s="749" t="s">
        <v>44678</v>
      </c>
      <c r="B19103" s="749" t="str">
        <f aca="false">C19103&amp;D19103&amp;E19103&amp;F19103&amp;G19103&amp;H19103</f>
        <v>BEBEDOURO ELETRICO,110/220V,COM DUAS SAIDAS DE AGUA GELADA E TEMPERATURA AMBIENTE.FORNECIMENTO</v>
      </c>
      <c r="C19103" s="749" t="s">
        <v>44676</v>
      </c>
      <c r="D19103" s="749" t="s">
        <v>44677</v>
      </c>
      <c r="I19103" s="749" t="s">
        <v>30</v>
      </c>
      <c r="J19103" s="749" t="n">
        <v>204.97</v>
      </c>
    </row>
    <row collapsed="false" customFormat="false" customHeight="true" hidden="true" ht="12.75" outlineLevel="0" r="19104">
      <c r="A19104" s="749" t="s">
        <v>44679</v>
      </c>
      <c r="B19104" s="749" t="str">
        <f aca="false">C19104&amp;D19104&amp;E19104&amp;F19104&amp;G19104&amp;H19104</f>
        <v>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
      <c r="C19104" s="749" t="s">
        <v>44680</v>
      </c>
      <c r="D19104" s="749" t="s">
        <v>44681</v>
      </c>
      <c r="E19104" s="749" t="s">
        <v>44682</v>
      </c>
      <c r="F19104" s="749" t="s">
        <v>44683</v>
      </c>
      <c r="G19104" s="749" t="s">
        <v>44684</v>
      </c>
      <c r="H19104" s="749" t="s">
        <v>44685</v>
      </c>
      <c r="I19104" s="749" t="s">
        <v>30</v>
      </c>
      <c r="J19104" s="749" t="n">
        <v>75729.13</v>
      </c>
    </row>
    <row collapsed="false" customFormat="false" customHeight="true" hidden="true" ht="12.75" outlineLevel="0" r="19105">
      <c r="A19105" s="749" t="s">
        <v>44686</v>
      </c>
      <c r="B19105" s="749" t="str">
        <f aca="false">C19105&amp;D19105&amp;E19105&amp;F19105&amp;G19105&amp;H19105</f>
        <v>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
      <c r="C19105" s="749" t="s">
        <v>44680</v>
      </c>
      <c r="D19105" s="749" t="s">
        <v>44681</v>
      </c>
      <c r="E19105" s="749" t="s">
        <v>44682</v>
      </c>
      <c r="F19105" s="749" t="s">
        <v>44683</v>
      </c>
      <c r="G19105" s="749" t="s">
        <v>44684</v>
      </c>
      <c r="H19105" s="749" t="s">
        <v>44685</v>
      </c>
      <c r="I19105" s="749" t="s">
        <v>30</v>
      </c>
      <c r="J19105" s="749" t="n">
        <v>75729.13</v>
      </c>
    </row>
    <row collapsed="false" customFormat="false" customHeight="true" hidden="true" ht="12.75" outlineLevel="0" r="19106">
      <c r="A19106" s="749" t="s">
        <v>44687</v>
      </c>
      <c r="B19106" s="749" t="str">
        <f aca="false">C19106&amp;D19106&amp;E19106&amp;F19106&amp;G19106&amp;H19106</f>
        <v>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
      <c r="C19106" s="749" t="s">
        <v>44688</v>
      </c>
      <c r="D19106" s="749" t="s">
        <v>44681</v>
      </c>
      <c r="E19106" s="749" t="s">
        <v>44682</v>
      </c>
      <c r="F19106" s="749" t="s">
        <v>44683</v>
      </c>
      <c r="G19106" s="749" t="s">
        <v>44684</v>
      </c>
      <c r="H19106" s="749" t="s">
        <v>44685</v>
      </c>
      <c r="I19106" s="749" t="s">
        <v>30</v>
      </c>
      <c r="J19106" s="749" t="n">
        <v>131631</v>
      </c>
    </row>
    <row collapsed="false" customFormat="false" customHeight="true" hidden="true" ht="12.75" outlineLevel="0" r="19107">
      <c r="A19107" s="749" t="s">
        <v>44689</v>
      </c>
      <c r="B19107" s="749" t="str">
        <f aca="false">C19107&amp;D19107&amp;E19107&amp;F19107&amp;G19107&amp;H19107</f>
        <v>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
      <c r="C19107" s="749" t="s">
        <v>44688</v>
      </c>
      <c r="D19107" s="749" t="s">
        <v>44681</v>
      </c>
      <c r="E19107" s="749" t="s">
        <v>44682</v>
      </c>
      <c r="F19107" s="749" t="s">
        <v>44683</v>
      </c>
      <c r="G19107" s="749" t="s">
        <v>44684</v>
      </c>
      <c r="H19107" s="749" t="s">
        <v>44685</v>
      </c>
      <c r="I19107" s="749" t="s">
        <v>30</v>
      </c>
      <c r="J19107" s="749" t="n">
        <v>131631</v>
      </c>
    </row>
    <row collapsed="false" customFormat="false" customHeight="true" hidden="true" ht="12.75" outlineLevel="0" r="19108">
      <c r="A19108" s="749" t="s">
        <v>44690</v>
      </c>
      <c r="B19108" s="749" t="str">
        <f aca="false">C19108&amp;D19108&amp;E19108&amp;F19108&amp;G19108&amp;H19108</f>
        <v>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
      <c r="C19108" s="749" t="s">
        <v>44691</v>
      </c>
      <c r="D19108" s="749" t="s">
        <v>44681</v>
      </c>
      <c r="E19108" s="749" t="s">
        <v>44682</v>
      </c>
      <c r="F19108" s="749" t="s">
        <v>44683</v>
      </c>
      <c r="G19108" s="749" t="s">
        <v>44684</v>
      </c>
      <c r="H19108" s="749" t="s">
        <v>44685</v>
      </c>
      <c r="I19108" s="749" t="s">
        <v>30</v>
      </c>
      <c r="J19108" s="749" t="n">
        <v>184228.33</v>
      </c>
    </row>
    <row collapsed="false" customFormat="false" customHeight="true" hidden="true" ht="12.75" outlineLevel="0" r="19109">
      <c r="A19109" s="749" t="s">
        <v>44692</v>
      </c>
      <c r="B19109" s="749" t="str">
        <f aca="false">C19109&amp;D19109&amp;E19109&amp;F19109&amp;G19109&amp;H19109</f>
        <v>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
      <c r="C19109" s="749" t="s">
        <v>44691</v>
      </c>
      <c r="D19109" s="749" t="s">
        <v>44681</v>
      </c>
      <c r="E19109" s="749" t="s">
        <v>44682</v>
      </c>
      <c r="F19109" s="749" t="s">
        <v>44683</v>
      </c>
      <c r="G19109" s="749" t="s">
        <v>44684</v>
      </c>
      <c r="H19109" s="749" t="s">
        <v>44685</v>
      </c>
      <c r="I19109" s="749" t="s">
        <v>30</v>
      </c>
      <c r="J19109" s="749" t="n">
        <v>184228.33</v>
      </c>
    </row>
    <row collapsed="false" customFormat="false" customHeight="true" hidden="true" ht="12.75" outlineLevel="0" r="19110">
      <c r="A19110" s="749" t="s">
        <v>44693</v>
      </c>
      <c r="B19110" s="749" t="str">
        <f aca="false">C19110&amp;D19110&amp;E19110&amp;F19110&amp;G19110&amp;H19110</f>
        <v>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
      <c r="C19110" s="749" t="s">
        <v>44694</v>
      </c>
      <c r="D19110" s="749" t="s">
        <v>44681</v>
      </c>
      <c r="E19110" s="749" t="s">
        <v>44682</v>
      </c>
      <c r="F19110" s="749" t="s">
        <v>44683</v>
      </c>
      <c r="G19110" s="749" t="s">
        <v>44684</v>
      </c>
      <c r="H19110" s="749" t="s">
        <v>44685</v>
      </c>
      <c r="I19110" s="749" t="s">
        <v>30</v>
      </c>
      <c r="J19110" s="749" t="n">
        <v>241653.97</v>
      </c>
    </row>
    <row collapsed="false" customFormat="false" customHeight="true" hidden="true" ht="12.75" outlineLevel="0" r="19111">
      <c r="A19111" s="749" t="s">
        <v>44695</v>
      </c>
      <c r="B19111" s="749" t="str">
        <f aca="false">C19111&amp;D19111&amp;E19111&amp;F19111&amp;G19111&amp;H19111</f>
        <v>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
      <c r="C19111" s="749" t="s">
        <v>44694</v>
      </c>
      <c r="D19111" s="749" t="s">
        <v>44681</v>
      </c>
      <c r="E19111" s="749" t="s">
        <v>44682</v>
      </c>
      <c r="F19111" s="749" t="s">
        <v>44683</v>
      </c>
      <c r="G19111" s="749" t="s">
        <v>44684</v>
      </c>
      <c r="H19111" s="749" t="s">
        <v>44685</v>
      </c>
      <c r="I19111" s="749" t="s">
        <v>30</v>
      </c>
      <c r="J19111" s="749" t="n">
        <v>241653.97</v>
      </c>
    </row>
    <row collapsed="false" customFormat="false" customHeight="true" hidden="true" ht="12.75" outlineLevel="0" r="19112">
      <c r="A19112" s="749" t="s">
        <v>44696</v>
      </c>
      <c r="B19112" s="749" t="str">
        <f aca="false">C19112&amp;D19112&amp;E19112&amp;F19112&amp;G19112&amp;H19112</f>
        <v>CAMARA FRIGORIFICA PARA CADAVERES,COM 10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v>
      </c>
      <c r="C19112" s="749" t="s">
        <v>44697</v>
      </c>
      <c r="D19112" s="749" t="s">
        <v>44698</v>
      </c>
      <c r="E19112" s="749" t="s">
        <v>44699</v>
      </c>
      <c r="F19112" s="749" t="s">
        <v>44700</v>
      </c>
      <c r="G19112" s="749" t="s">
        <v>44701</v>
      </c>
      <c r="H19112" s="749" t="s">
        <v>44702</v>
      </c>
      <c r="I19112" s="749" t="s">
        <v>30</v>
      </c>
      <c r="J19112" s="749" t="n">
        <v>297308</v>
      </c>
    </row>
    <row collapsed="false" customFormat="false" customHeight="true" hidden="true" ht="12.75" outlineLevel="0" r="19113">
      <c r="A19113" s="749" t="s">
        <v>44703</v>
      </c>
      <c r="B19113" s="749" t="str">
        <f aca="false">C19113&amp;D19113&amp;E19113&amp;F19113&amp;G19113&amp;H19113</f>
        <v>CAMARA FRIGORIFICA PARA CADAVERES,COM 10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v>
      </c>
      <c r="C19113" s="749" t="s">
        <v>44697</v>
      </c>
      <c r="D19113" s="749" t="s">
        <v>44698</v>
      </c>
      <c r="E19113" s="749" t="s">
        <v>44699</v>
      </c>
      <c r="F19113" s="749" t="s">
        <v>44700</v>
      </c>
      <c r="G19113" s="749" t="s">
        <v>44701</v>
      </c>
      <c r="H19113" s="749" t="s">
        <v>44702</v>
      </c>
      <c r="I19113" s="749" t="s">
        <v>30</v>
      </c>
      <c r="J19113" s="749" t="n">
        <v>297308</v>
      </c>
    </row>
    <row collapsed="false" customFormat="false" customHeight="true" hidden="true" ht="12.75" outlineLevel="0" r="19114">
      <c r="A19114" s="749" t="s">
        <v>44704</v>
      </c>
      <c r="B19114" s="749" t="str">
        <f aca="false">C19114&amp;D19114&amp;E19114&amp;F19114&amp;G19114&amp;H19114</f>
        <v>CAMARA FRIGORIFICA PARA CADAVERES,COM 12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v>
      </c>
      <c r="C19114" s="749" t="s">
        <v>44705</v>
      </c>
      <c r="D19114" s="749" t="s">
        <v>44698</v>
      </c>
      <c r="E19114" s="749" t="s">
        <v>44699</v>
      </c>
      <c r="F19114" s="749" t="s">
        <v>44700</v>
      </c>
      <c r="G19114" s="749" t="s">
        <v>44701</v>
      </c>
      <c r="H19114" s="749" t="s">
        <v>44702</v>
      </c>
      <c r="I19114" s="749" t="s">
        <v>30</v>
      </c>
      <c r="J19114" s="749" t="n">
        <v>356844.86</v>
      </c>
    </row>
    <row collapsed="false" customFormat="false" customHeight="true" hidden="true" ht="12.75" outlineLevel="0" r="19115">
      <c r="A19115" s="749" t="s">
        <v>44706</v>
      </c>
      <c r="B19115" s="749" t="str">
        <f aca="false">C19115&amp;D19115&amp;E19115&amp;F19115&amp;G19115&amp;H19115</f>
        <v>CAMARA FRIGORIFICA PARA CADAVERES,COM 12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v>
      </c>
      <c r="C19115" s="749" t="s">
        <v>44705</v>
      </c>
      <c r="D19115" s="749" t="s">
        <v>44698</v>
      </c>
      <c r="E19115" s="749" t="s">
        <v>44699</v>
      </c>
      <c r="F19115" s="749" t="s">
        <v>44700</v>
      </c>
      <c r="G19115" s="749" t="s">
        <v>44701</v>
      </c>
      <c r="H19115" s="749" t="s">
        <v>44702</v>
      </c>
      <c r="I19115" s="749" t="s">
        <v>30</v>
      </c>
      <c r="J19115" s="749" t="n">
        <v>356844.86</v>
      </c>
    </row>
    <row collapsed="false" customFormat="false" customHeight="true" hidden="true" ht="12.75" outlineLevel="0" r="19116">
      <c r="A19116" s="749" t="s">
        <v>44707</v>
      </c>
      <c r="B19116" s="749" t="str">
        <f aca="false">C19116&amp;D19116&amp;E19116&amp;F19116&amp;G19116&amp;H19116</f>
        <v>CAMARA FRIGORIFICA PARA CADAVERES,COM 14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v>
      </c>
      <c r="C19116" s="749" t="s">
        <v>44708</v>
      </c>
      <c r="D19116" s="749" t="s">
        <v>44698</v>
      </c>
      <c r="E19116" s="749" t="s">
        <v>44699</v>
      </c>
      <c r="F19116" s="749" t="s">
        <v>44700</v>
      </c>
      <c r="G19116" s="749" t="s">
        <v>44701</v>
      </c>
      <c r="H19116" s="749" t="s">
        <v>44702</v>
      </c>
      <c r="I19116" s="749" t="s">
        <v>30</v>
      </c>
      <c r="J19116" s="749" t="n">
        <v>432601.54</v>
      </c>
    </row>
    <row collapsed="false" customFormat="false" customHeight="true" hidden="true" ht="12.75" outlineLevel="0" r="19117">
      <c r="A19117" s="749" t="s">
        <v>44709</v>
      </c>
      <c r="B19117" s="749" t="str">
        <f aca="false">C19117&amp;D19117&amp;E19117&amp;F19117&amp;G19117&amp;H19117</f>
        <v>CAMARA FRIGORIFICA PARA CADAVERES,COM 14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v>
      </c>
      <c r="C19117" s="749" t="s">
        <v>44708</v>
      </c>
      <c r="D19117" s="749" t="s">
        <v>44698</v>
      </c>
      <c r="E19117" s="749" t="s">
        <v>44699</v>
      </c>
      <c r="F19117" s="749" t="s">
        <v>44700</v>
      </c>
      <c r="G19117" s="749" t="s">
        <v>44701</v>
      </c>
      <c r="H19117" s="749" t="s">
        <v>44702</v>
      </c>
      <c r="I19117" s="749" t="s">
        <v>30</v>
      </c>
      <c r="J19117" s="749" t="n">
        <v>432601.54</v>
      </c>
    </row>
    <row collapsed="false" customFormat="false" customHeight="true" hidden="true" ht="12.75" outlineLevel="0" r="19118">
      <c r="A19118" s="749" t="s">
        <v>44710</v>
      </c>
      <c r="B19118" s="749" t="str">
        <f aca="false">C19118&amp;D19118&amp;E19118&amp;F19118&amp;G19118&amp;H19118</f>
        <v>CAMARA FRIGORIFICA PARA CADAVERES,COM 16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v>
      </c>
      <c r="C19118" s="749" t="s">
        <v>44711</v>
      </c>
      <c r="D19118" s="749" t="s">
        <v>44698</v>
      </c>
      <c r="E19118" s="749" t="s">
        <v>44699</v>
      </c>
      <c r="F19118" s="749" t="s">
        <v>44700</v>
      </c>
      <c r="G19118" s="749" t="s">
        <v>44701</v>
      </c>
      <c r="H19118" s="749" t="s">
        <v>44702</v>
      </c>
      <c r="I19118" s="749" t="s">
        <v>30</v>
      </c>
      <c r="J19118" s="749" t="n">
        <v>471081.12</v>
      </c>
    </row>
    <row collapsed="false" customFormat="false" customHeight="true" hidden="true" ht="12.75" outlineLevel="0" r="19119">
      <c r="A19119" s="749" t="s">
        <v>44712</v>
      </c>
      <c r="B19119" s="749" t="str">
        <f aca="false">C19119&amp;D19119&amp;E19119&amp;F19119&amp;G19119&amp;H19119</f>
        <v>CAMARA FRIGORIFICA PARA CADAVERES,COM 16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v>
      </c>
      <c r="C19119" s="749" t="s">
        <v>44711</v>
      </c>
      <c r="D19119" s="749" t="s">
        <v>44698</v>
      </c>
      <c r="E19119" s="749" t="s">
        <v>44699</v>
      </c>
      <c r="F19119" s="749" t="s">
        <v>44700</v>
      </c>
      <c r="G19119" s="749" t="s">
        <v>44701</v>
      </c>
      <c r="H19119" s="749" t="s">
        <v>44702</v>
      </c>
      <c r="I19119" s="749" t="s">
        <v>30</v>
      </c>
      <c r="J19119" s="749" t="n">
        <v>471081.12</v>
      </c>
    </row>
    <row collapsed="false" customFormat="false" customHeight="true" hidden="true" ht="12.75" outlineLevel="0" r="19120">
      <c r="A19120" s="749" t="s">
        <v>44713</v>
      </c>
      <c r="B19120" s="749" t="str">
        <f aca="false">C19120&amp;D19120&amp;E19120&amp;F19120&amp;G19120&amp;H19120</f>
        <v>CAMARA FRIGORIFICA PARA CADAVERES,COM 18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v>
      </c>
      <c r="C19120" s="749" t="s">
        <v>44714</v>
      </c>
      <c r="D19120" s="749" t="s">
        <v>44698</v>
      </c>
      <c r="E19120" s="749" t="s">
        <v>44699</v>
      </c>
      <c r="F19120" s="749" t="s">
        <v>44700</v>
      </c>
      <c r="G19120" s="749" t="s">
        <v>44701</v>
      </c>
      <c r="H19120" s="749" t="s">
        <v>44702</v>
      </c>
      <c r="I19120" s="749" t="s">
        <v>30</v>
      </c>
      <c r="J19120" s="749" t="n">
        <v>536942.52</v>
      </c>
    </row>
    <row collapsed="false" customFormat="false" customHeight="true" hidden="true" ht="12.75" outlineLevel="0" r="19121">
      <c r="A19121" s="749" t="s">
        <v>44715</v>
      </c>
      <c r="B19121" s="749" t="str">
        <f aca="false">C19121&amp;D19121&amp;E19121&amp;F19121&amp;G19121&amp;H19121</f>
        <v>CAMARA FRIGORIFICA PARA CADAVERES,COM 18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v>
      </c>
      <c r="C19121" s="749" t="s">
        <v>44714</v>
      </c>
      <c r="D19121" s="749" t="s">
        <v>44698</v>
      </c>
      <c r="E19121" s="749" t="s">
        <v>44699</v>
      </c>
      <c r="F19121" s="749" t="s">
        <v>44700</v>
      </c>
      <c r="G19121" s="749" t="s">
        <v>44701</v>
      </c>
      <c r="H19121" s="749" t="s">
        <v>44702</v>
      </c>
      <c r="I19121" s="749" t="s">
        <v>30</v>
      </c>
      <c r="J19121" s="749" t="n">
        <v>536942.52</v>
      </c>
    </row>
    <row collapsed="false" customFormat="false" customHeight="true" hidden="true" ht="12.75" outlineLevel="0" r="19122">
      <c r="A19122" s="749" t="s">
        <v>44716</v>
      </c>
      <c r="B19122" s="749" t="str">
        <f aca="false">C19122&amp;D19122&amp;E19122&amp;F19122&amp;G19122&amp;H19122</f>
        <v>CAMARA FRIGORIFICA PARA CADAVERES,COM 20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v>
      </c>
      <c r="C19122" s="749" t="s">
        <v>44717</v>
      </c>
      <c r="D19122" s="749" t="s">
        <v>44698</v>
      </c>
      <c r="E19122" s="749" t="s">
        <v>44699</v>
      </c>
      <c r="F19122" s="749" t="s">
        <v>44700</v>
      </c>
      <c r="G19122" s="749" t="s">
        <v>44701</v>
      </c>
      <c r="H19122" s="749" t="s">
        <v>44702</v>
      </c>
      <c r="I19122" s="749" t="s">
        <v>30</v>
      </c>
      <c r="J19122" s="749" t="n">
        <v>565003.61</v>
      </c>
    </row>
    <row collapsed="false" customFormat="false" customHeight="true" hidden="true" ht="12.75" outlineLevel="0" r="19123">
      <c r="A19123" s="749" t="s">
        <v>44718</v>
      </c>
      <c r="B19123" s="749" t="str">
        <f aca="false">C19123&amp;D19123&amp;E19123&amp;F19123&amp;G19123&amp;H19123</f>
        <v>CAMARA FRIGORIFICA PARA CADAVERES,COM 20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v>
      </c>
      <c r="C19123" s="749" t="s">
        <v>44717</v>
      </c>
      <c r="D19123" s="749" t="s">
        <v>44698</v>
      </c>
      <c r="E19123" s="749" t="s">
        <v>44699</v>
      </c>
      <c r="F19123" s="749" t="s">
        <v>44700</v>
      </c>
      <c r="G19123" s="749" t="s">
        <v>44701</v>
      </c>
      <c r="H19123" s="749" t="s">
        <v>44702</v>
      </c>
      <c r="I19123" s="749" t="s">
        <v>30</v>
      </c>
      <c r="J19123" s="749" t="n">
        <v>565003.61</v>
      </c>
    </row>
    <row collapsed="false" customFormat="false" customHeight="true" hidden="true" ht="25.5" outlineLevel="0" r="19124">
      <c r="A19124" s="749" t="s">
        <v>44719</v>
      </c>
      <c r="B19124" s="758" t="str">
        <f aca="false">C19124&amp;D19124&amp;E19124&amp;F19124&amp;G19124&amp;H19124</f>
        <v>MESA DE AUTOPSIA OU NECROPSIA COM LAVATORIO E RECIPIENTE PARA COLETA DE MATERIAIS.FORNECIMENTO</v>
      </c>
      <c r="C19124" s="749" t="s">
        <v>44720</v>
      </c>
      <c r="D19124" s="749" t="s">
        <v>44721</v>
      </c>
      <c r="I19124" s="749" t="s">
        <v>30</v>
      </c>
      <c r="J19124" s="749" t="n">
        <v>4574.85</v>
      </c>
    </row>
    <row collapsed="false" customFormat="false" customHeight="true" hidden="true" ht="25.5" outlineLevel="0" r="19125">
      <c r="A19125" s="749" t="s">
        <v>44722</v>
      </c>
      <c r="B19125" s="758" t="str">
        <f aca="false">C19125&amp;D19125&amp;E19125&amp;F19125&amp;G19125&amp;H19125</f>
        <v>MESA DE AUTOPSIA OU NECROPSIA COM LAVATORIO E RECIPIENTE PARA COLETA DE MATERIAIS.FORNECIMENTO</v>
      </c>
      <c r="C19125" s="749" t="s">
        <v>44720</v>
      </c>
      <c r="D19125" s="749" t="s">
        <v>44721</v>
      </c>
      <c r="I19125" s="749" t="s">
        <v>30</v>
      </c>
      <c r="J19125" s="749" t="n">
        <v>4574.85</v>
      </c>
    </row>
    <row collapsed="false" customFormat="false" customHeight="true" hidden="true" ht="12.75" outlineLevel="0" r="19126">
      <c r="A19126" s="749" t="s">
        <v>44723</v>
      </c>
      <c r="B19126" s="758" t="str">
        <f aca="false">C19126&amp;D19126&amp;E19126&amp;F19126&amp;G19126&amp;H19126</f>
        <v>APARELHO DE AR CONDICIONADO DE 30.000BTU/H,220V,3HP.FORNECIMENTO</v>
      </c>
      <c r="C19126" s="749" t="s">
        <v>44724</v>
      </c>
      <c r="D19126" s="749" t="s">
        <v>13192</v>
      </c>
      <c r="I19126" s="749" t="s">
        <v>30</v>
      </c>
      <c r="J19126" s="749" t="n">
        <v>3033.95</v>
      </c>
    </row>
    <row collapsed="false" customFormat="false" customHeight="true" hidden="true" ht="12.75" outlineLevel="0" r="19127">
      <c r="A19127" s="749" t="s">
        <v>44725</v>
      </c>
      <c r="B19127" s="758" t="str">
        <f aca="false">C19127&amp;D19127&amp;E19127&amp;F19127&amp;G19127&amp;H19127</f>
        <v>APARELHO DE AR CONDICIONADO DE 30.000BTU/H,220V,3HP.FORNECIMENTO</v>
      </c>
      <c r="C19127" s="749" t="s">
        <v>44724</v>
      </c>
      <c r="D19127" s="749" t="s">
        <v>13192</v>
      </c>
      <c r="I19127" s="749" t="s">
        <v>30</v>
      </c>
      <c r="J19127" s="749" t="n">
        <v>3033.95</v>
      </c>
    </row>
    <row collapsed="false" customFormat="false" customHeight="true" hidden="true" ht="12.75" outlineLevel="0" r="19128">
      <c r="A19128" s="749" t="s">
        <v>44726</v>
      </c>
      <c r="B19128" s="758" t="str">
        <f aca="false">C19128&amp;D19128&amp;E19128&amp;F19128&amp;G19128&amp;H19128</f>
        <v>APARELHO DE AR CONDICIONADO DE 18.000BTU/H,220V,2HP.FORNECIMENTO</v>
      </c>
      <c r="C19128" s="749" t="s">
        <v>44727</v>
      </c>
      <c r="D19128" s="749" t="s">
        <v>13192</v>
      </c>
      <c r="I19128" s="749" t="s">
        <v>30</v>
      </c>
      <c r="J19128" s="749" t="n">
        <v>1868.9</v>
      </c>
    </row>
    <row collapsed="false" customFormat="false" customHeight="true" hidden="true" ht="12.75" outlineLevel="0" r="19129">
      <c r="A19129" s="749" t="s">
        <v>44728</v>
      </c>
      <c r="B19129" s="758" t="str">
        <f aca="false">C19129&amp;D19129&amp;E19129&amp;F19129&amp;G19129&amp;H19129</f>
        <v>APARELHO DE AR CONDICIONADO DE 18.000BTU/H,220V,2HP.FORNECIMENTO</v>
      </c>
      <c r="C19129" s="749" t="s">
        <v>44727</v>
      </c>
      <c r="D19129" s="749" t="s">
        <v>13192</v>
      </c>
      <c r="I19129" s="749" t="s">
        <v>30</v>
      </c>
      <c r="J19129" s="749" t="n">
        <v>1868.9</v>
      </c>
    </row>
    <row collapsed="false" customFormat="false" customHeight="true" hidden="true" ht="12.75" outlineLevel="0" r="19130">
      <c r="A19130" s="749" t="s">
        <v>44729</v>
      </c>
      <c r="B19130" s="758" t="str">
        <f aca="false">C19130&amp;D19130&amp;E19130&amp;F19130&amp;G19130&amp;H19130</f>
        <v>APARELHO DE AR CONDICIONADO DE 12.000BTU/H,110/220V,1HP.FORNECIMENTO</v>
      </c>
      <c r="C19130" s="749" t="s">
        <v>44730</v>
      </c>
      <c r="D19130" s="749" t="s">
        <v>34795</v>
      </c>
      <c r="I19130" s="749" t="s">
        <v>30</v>
      </c>
      <c r="J19130" s="749" t="n">
        <v>1496.65</v>
      </c>
    </row>
    <row collapsed="false" customFormat="false" customHeight="true" hidden="true" ht="12.75" outlineLevel="0" r="19131">
      <c r="A19131" s="749" t="s">
        <v>44731</v>
      </c>
      <c r="B19131" s="758" t="str">
        <f aca="false">C19131&amp;D19131&amp;E19131&amp;F19131&amp;G19131&amp;H19131</f>
        <v>APARELHO DE AR CONDICIONADO DE 12.000BTU/H,110/220V,1HP.FORNECIMENTO</v>
      </c>
      <c r="C19131" s="749" t="s">
        <v>44730</v>
      </c>
      <c r="D19131" s="749" t="s">
        <v>34795</v>
      </c>
      <c r="I19131" s="749" t="s">
        <v>30</v>
      </c>
      <c r="J19131" s="749" t="n">
        <v>1496.65</v>
      </c>
    </row>
    <row collapsed="false" customFormat="false" customHeight="true" hidden="true" ht="12.75" outlineLevel="0" r="19132">
      <c r="A19132" s="749" t="s">
        <v>44732</v>
      </c>
      <c r="B19132" s="758" t="str">
        <f aca="false">C19132&amp;D19132&amp;E19132&amp;F19132&amp;G19132&amp;H19132</f>
        <v>APARELHO DE AR CONDICIONADO DE 10.000BTU/H,110V,1HP.FORNECIMENTO</v>
      </c>
      <c r="C19132" s="749" t="s">
        <v>44733</v>
      </c>
      <c r="D19132" s="749" t="s">
        <v>13192</v>
      </c>
      <c r="I19132" s="749" t="s">
        <v>30</v>
      </c>
      <c r="J19132" s="749" t="n">
        <v>1190.5</v>
      </c>
    </row>
    <row collapsed="false" customFormat="false" customHeight="true" hidden="true" ht="12.75" outlineLevel="0" r="19133">
      <c r="A19133" s="749" t="s">
        <v>44734</v>
      </c>
      <c r="B19133" s="758" t="str">
        <f aca="false">C19133&amp;D19133&amp;E19133&amp;F19133&amp;G19133&amp;H19133</f>
        <v>APARELHO DE AR CONDICIONADO DE 10.000BTU/H,110V,1HP.FORNECIMENTO</v>
      </c>
      <c r="C19133" s="749" t="s">
        <v>44733</v>
      </c>
      <c r="D19133" s="749" t="s">
        <v>13192</v>
      </c>
      <c r="I19133" s="749" t="s">
        <v>30</v>
      </c>
      <c r="J19133" s="749" t="n">
        <v>1190.5</v>
      </c>
    </row>
    <row collapsed="false" customFormat="false" customHeight="true" hidden="true" ht="12.75" outlineLevel="0" r="19134">
      <c r="A19134" s="749" t="s">
        <v>44735</v>
      </c>
      <c r="B19134" s="758" t="str">
        <f aca="false">C19134&amp;D19134&amp;E19134&amp;F19134&amp;G19134&amp;H19134</f>
        <v>APARELHO DE AR CONDICIONADO DE 7.500BTU/H,110V,3/4HP.FORNECIMENTO</v>
      </c>
      <c r="C19134" s="749" t="s">
        <v>44736</v>
      </c>
      <c r="D19134" s="749" t="s">
        <v>17187</v>
      </c>
      <c r="I19134" s="749" t="s">
        <v>30</v>
      </c>
      <c r="J19134" s="749" t="n">
        <v>828.95</v>
      </c>
    </row>
    <row collapsed="false" customFormat="false" customHeight="true" hidden="true" ht="12.75" outlineLevel="0" r="19135">
      <c r="A19135" s="749" t="s">
        <v>44737</v>
      </c>
      <c r="B19135" s="758" t="str">
        <f aca="false">C19135&amp;D19135&amp;E19135&amp;F19135&amp;G19135&amp;H19135</f>
        <v>APARELHO DE AR CONDICIONADO DE 7.500BTU/H,110V,3/4HP.FORNECIMENTO</v>
      </c>
      <c r="C19135" s="749" t="s">
        <v>44736</v>
      </c>
      <c r="D19135" s="749" t="s">
        <v>17187</v>
      </c>
      <c r="I19135" s="749" t="s">
        <v>30</v>
      </c>
      <c r="J19135" s="749" t="n">
        <v>828.95</v>
      </c>
    </row>
    <row collapsed="false" customFormat="false" customHeight="true" hidden="true" ht="12.75" outlineLevel="0" r="19136">
      <c r="A19136" s="749" t="s">
        <v>44738</v>
      </c>
      <c r="B19136" s="758" t="str">
        <f aca="false">C19136&amp;D19136&amp;E19136&amp;F19136&amp;G19136&amp;H19136</f>
        <v>APARELHO DE AR CONDICIONADO DE 10.000BTU,1HP,COM CONTROLE REMOTO.FORNECIMENTO</v>
      </c>
      <c r="C19136" s="749" t="s">
        <v>44739</v>
      </c>
      <c r="D19136" s="749" t="s">
        <v>44740</v>
      </c>
      <c r="I19136" s="749" t="s">
        <v>30</v>
      </c>
      <c r="J19136" s="749" t="n">
        <v>1299.58</v>
      </c>
    </row>
    <row collapsed="false" customFormat="false" customHeight="true" hidden="true" ht="12.75" outlineLevel="0" r="19137">
      <c r="A19137" s="749" t="s">
        <v>44741</v>
      </c>
      <c r="B19137" s="758" t="str">
        <f aca="false">C19137&amp;D19137&amp;E19137&amp;F19137&amp;G19137&amp;H19137</f>
        <v>APARELHO DE AR CONDICIONADO DE 10.000BTU,1HP,COM CONTROLE REMOTO.FORNECIMENTO</v>
      </c>
      <c r="C19137" s="749" t="s">
        <v>44739</v>
      </c>
      <c r="D19137" s="749" t="s">
        <v>44740</v>
      </c>
      <c r="I19137" s="749" t="s">
        <v>30</v>
      </c>
      <c r="J19137" s="749" t="n">
        <v>1299.58</v>
      </c>
    </row>
    <row collapsed="false" customFormat="false" customHeight="true" hidden="true" ht="12.75" outlineLevel="0" r="19138">
      <c r="A19138" s="749" t="s">
        <v>44742</v>
      </c>
      <c r="B19138" s="758" t="str">
        <f aca="false">C19138&amp;D19138&amp;E19138&amp;F19138&amp;G19138&amp;H19138</f>
        <v>APARELHO DE AR CONDICIONADO DE 12.000BTU,1HP,COM CONTROLE REMOTO.FORNECIMENTO</v>
      </c>
      <c r="C19138" s="749" t="s">
        <v>44743</v>
      </c>
      <c r="D19138" s="749" t="s">
        <v>44740</v>
      </c>
      <c r="I19138" s="749" t="s">
        <v>30</v>
      </c>
      <c r="J19138" s="749" t="n">
        <v>1770.57</v>
      </c>
    </row>
    <row collapsed="false" customFormat="false" customHeight="true" hidden="true" ht="12.75" outlineLevel="0" r="19139">
      <c r="A19139" s="749" t="s">
        <v>44744</v>
      </c>
      <c r="B19139" s="758" t="str">
        <f aca="false">C19139&amp;D19139&amp;E19139&amp;F19139&amp;G19139&amp;H19139</f>
        <v>APARELHO DE AR CONDICIONADO DE 12.000BTU,1HP,COM CONTROLE REMOTO.FORNECIMENTO</v>
      </c>
      <c r="C19139" s="749" t="s">
        <v>44743</v>
      </c>
      <c r="D19139" s="749" t="s">
        <v>44740</v>
      </c>
      <c r="I19139" s="749" t="s">
        <v>30</v>
      </c>
      <c r="J19139" s="749" t="n">
        <v>1770.57</v>
      </c>
    </row>
    <row collapsed="false" customFormat="false" customHeight="true" hidden="true" ht="12.75" outlineLevel="0" r="19140">
      <c r="A19140" s="749" t="s">
        <v>44745</v>
      </c>
      <c r="B19140" s="749" t="str">
        <f aca="false">C19140&amp;D19140&amp;E19140&amp;F19140&amp;G19140&amp;H19140</f>
        <v>LUMINARIA DE EMERGENCIA DE SOBREPOR,EM PLASTICO,EQUIPADA COM BATERIA SELADA RECARREGAVEL COM 60 LAMPADAS EM LED. FORNECIMENTO E COLOCACAO</v>
      </c>
      <c r="C19140" s="749" t="s">
        <v>44746</v>
      </c>
      <c r="D19140" s="749" t="s">
        <v>44747</v>
      </c>
      <c r="E19140" s="749" t="s">
        <v>11457</v>
      </c>
      <c r="I19140" s="749" t="s">
        <v>30</v>
      </c>
      <c r="J19140" s="749" t="n">
        <v>71.1</v>
      </c>
    </row>
    <row collapsed="false" customFormat="false" customHeight="true" hidden="true" ht="12.75" outlineLevel="0" r="19141">
      <c r="A19141" s="749" t="s">
        <v>44748</v>
      </c>
      <c r="B19141" s="749" t="str">
        <f aca="false">C19141&amp;D19141&amp;E19141&amp;F19141&amp;G19141&amp;H19141</f>
        <v>LUMINARIA DE EMERGENCIA DE SOBREPOR,EM PLASTICO,EQUIPADA COM BATERIA SELADA RECARREGAVEL COM 60 LAMPADAS EM LED. FORNECIMENTO E COLOCACAO</v>
      </c>
      <c r="C19141" s="749" t="s">
        <v>44746</v>
      </c>
      <c r="D19141" s="749" t="s">
        <v>44747</v>
      </c>
      <c r="E19141" s="749" t="s">
        <v>11457</v>
      </c>
      <c r="I19141" s="749" t="s">
        <v>30</v>
      </c>
      <c r="J19141" s="749" t="n">
        <v>68.73</v>
      </c>
    </row>
    <row collapsed="false" customFormat="false" customHeight="true" hidden="true" ht="12.75" outlineLevel="0" r="19142">
      <c r="A19142" s="749" t="s">
        <v>44749</v>
      </c>
      <c r="B19142" s="749" t="str">
        <f aca="false">C19142&amp;D19142&amp;E19142&amp;F19142&amp;G19142&amp;H19142</f>
        <v>LUMINARIA DE EMERGENCIA DE SOBREPOR,EM PLASTICO,EQUIPADA COM BATERIA SELADA RECARREGAVEL COM 30 LAMPADAS EM LED. FORNECIMENTO E COLOCACAO</v>
      </c>
      <c r="C19142" s="749" t="s">
        <v>44746</v>
      </c>
      <c r="D19142" s="749" t="s">
        <v>44750</v>
      </c>
      <c r="E19142" s="749" t="s">
        <v>11457</v>
      </c>
      <c r="I19142" s="749" t="s">
        <v>30</v>
      </c>
      <c r="J19142" s="749" t="n">
        <v>31.11</v>
      </c>
    </row>
    <row collapsed="false" customFormat="false" customHeight="true" hidden="true" ht="12.75" outlineLevel="0" r="19143">
      <c r="A19143" s="749" t="s">
        <v>44751</v>
      </c>
      <c r="B19143" s="749" t="str">
        <f aca="false">C19143&amp;D19143&amp;E19143&amp;F19143&amp;G19143&amp;H19143</f>
        <v>LUMINARIA DE EMERGENCIA DE SOBREPOR,EM PLASTICO,EQUIPADA COM BATERIA SELADA RECARREGAVEL COM 30 LAMPADAS EM LED. FORNECIMENTO E COLOCACAO</v>
      </c>
      <c r="C19143" s="749" t="s">
        <v>44746</v>
      </c>
      <c r="D19143" s="749" t="s">
        <v>44750</v>
      </c>
      <c r="E19143" s="749" t="s">
        <v>11457</v>
      </c>
      <c r="I19143" s="749" t="s">
        <v>30</v>
      </c>
      <c r="J19143" s="749" t="n">
        <v>28.74</v>
      </c>
    </row>
    <row collapsed="false" customFormat="false" customHeight="true" hidden="true" ht="12.75" outlineLevel="0" r="19144">
      <c r="A19144" s="749" t="s">
        <v>44752</v>
      </c>
      <c r="B19144" s="749" t="str">
        <f aca="false">C19144&amp;D19144&amp;E19144&amp;F19144&amp;G19144&amp;H19144</f>
        <v>LUMINARIA AUTONOMA PERSONALIZADA(NAO FUME)COM LAMPADA FLUORESCENTE DE 9W,110/220V,COM DIMENSAO DE 22X11,6CM,COM SUPORTE"L".FORNECIMENTO E COLOCACAO</v>
      </c>
      <c r="C19144" s="749" t="s">
        <v>44753</v>
      </c>
      <c r="D19144" s="749" t="s">
        <v>44754</v>
      </c>
      <c r="E19144" s="749" t="s">
        <v>44755</v>
      </c>
      <c r="I19144" s="749" t="s">
        <v>30</v>
      </c>
      <c r="J19144" s="749" t="n">
        <v>444.62</v>
      </c>
    </row>
    <row collapsed="false" customFormat="false" customHeight="true" hidden="true" ht="12.75" outlineLevel="0" r="19145">
      <c r="A19145" s="749" t="s">
        <v>44756</v>
      </c>
      <c r="B19145" s="749" t="str">
        <f aca="false">C19145&amp;D19145&amp;E19145&amp;F19145&amp;G19145&amp;H19145</f>
        <v>LUMINARIA AUTONOMA PERSONALIZADA(NAO FUME)COM LAMPADA FLUORESCENTE DE 9W,110/220V,COM DIMENSAO DE 22X11,6CM,COM SUPORTE"L".FORNECIMENTO E COLOCACAO</v>
      </c>
      <c r="C19145" s="749" t="s">
        <v>44753</v>
      </c>
      <c r="D19145" s="749" t="s">
        <v>44754</v>
      </c>
      <c r="E19145" s="749" t="s">
        <v>44755</v>
      </c>
      <c r="I19145" s="749" t="s">
        <v>30</v>
      </c>
      <c r="J19145" s="749" t="n">
        <v>442.25</v>
      </c>
    </row>
    <row collapsed="false" customFormat="false" customHeight="true" hidden="true" ht="12.75" outlineLevel="0" r="19146">
      <c r="A19146" s="749" t="s">
        <v>44757</v>
      </c>
      <c r="B19146" s="749" t="str">
        <f aca="false">C19146&amp;D19146&amp;E19146&amp;F19146&amp;G19146&amp;H19146</f>
        <v>LANTERNA DE SEGURANCA,TIPO GIRATORIA,PARA CAMARA ESCURA,COMFILTRO VERMELHO,EM ESTRUTURA DE ACO PINTADO.FORNECIMENTO E COLOCACAO</v>
      </c>
      <c r="C19146" s="749" t="s">
        <v>44758</v>
      </c>
      <c r="D19146" s="749" t="s">
        <v>44759</v>
      </c>
      <c r="E19146" s="749" t="s">
        <v>20218</v>
      </c>
      <c r="I19146" s="749" t="s">
        <v>30</v>
      </c>
      <c r="J19146" s="749" t="n">
        <v>450.09</v>
      </c>
    </row>
    <row collapsed="false" customFormat="false" customHeight="true" hidden="true" ht="12.75" outlineLevel="0" r="19147">
      <c r="A19147" s="749" t="s">
        <v>44760</v>
      </c>
      <c r="B19147" s="749" t="str">
        <f aca="false">C19147&amp;D19147&amp;E19147&amp;F19147&amp;G19147&amp;H19147</f>
        <v>LANTERNA DE SEGURANCA,TIPO GIRATORIA,PARA CAMARA ESCURA,COMFILTRO VERMELHO,EM ESTRUTURA DE ACO PINTADO.FORNECIMENTO E COLOCACAO</v>
      </c>
      <c r="C19147" s="749" t="s">
        <v>44758</v>
      </c>
      <c r="D19147" s="749" t="s">
        <v>44759</v>
      </c>
      <c r="E19147" s="749" t="s">
        <v>20218</v>
      </c>
      <c r="I19147" s="749" t="s">
        <v>30</v>
      </c>
      <c r="J19147" s="749" t="n">
        <v>447.72</v>
      </c>
    </row>
    <row collapsed="false" customFormat="false" customHeight="true" hidden="true" ht="12.75" outlineLevel="0" r="19148">
      <c r="A19148" s="749" t="s">
        <v>44761</v>
      </c>
      <c r="B19148" s="749" t="str">
        <f aca="false">C19148&amp;D19148&amp;E19148&amp;F19148&amp;G19148&amp;H19148</f>
        <v>PRISMA BICOLOR DE SINALIZACAO PARA PORTAS DE SALA DE RAIO-X.FORNECIMENTO E COLOCACAO</v>
      </c>
      <c r="C19148" s="749" t="s">
        <v>44762</v>
      </c>
      <c r="D19148" s="749" t="s">
        <v>14956</v>
      </c>
      <c r="I19148" s="749" t="s">
        <v>30</v>
      </c>
      <c r="J19148" s="749" t="n">
        <v>437</v>
      </c>
    </row>
    <row collapsed="false" customFormat="false" customHeight="true" hidden="true" ht="12.75" outlineLevel="0" r="19149">
      <c r="A19149" s="749" t="s">
        <v>44763</v>
      </c>
      <c r="B19149" s="749" t="str">
        <f aca="false">C19149&amp;D19149&amp;E19149&amp;F19149&amp;G19149&amp;H19149</f>
        <v>PRISMA BICOLOR DE SINALIZACAO PARA PORTAS DE SALA DE RAIO-X.FORNECIMENTO E COLOCACAO</v>
      </c>
      <c r="C19149" s="749" t="s">
        <v>44762</v>
      </c>
      <c r="D19149" s="749" t="s">
        <v>14956</v>
      </c>
      <c r="I19149" s="749" t="s">
        <v>30</v>
      </c>
      <c r="J19149" s="749" t="n">
        <v>434.63</v>
      </c>
    </row>
    <row collapsed="false" customFormat="false" customHeight="true" hidden="true" ht="38.25" outlineLevel="0" r="19150">
      <c r="A19150" s="749" t="s">
        <v>44764</v>
      </c>
      <c r="B19150" s="758" t="str">
        <f aca="false">C19150&amp;D19150&amp;E19150&amp;F19150&amp;G19150&amp;H19150</f>
        <v>ARANDELA DE EMBUTIR,TIPO "LUZ VIGIA",LINHA HOSPITALAR,PARA 1 LAMPADA (EXCLUSIVE ESTA),PARA USO INTERNO, EM CHAPA DE ACOZINCADO E PINTADO, ANTI-OFUSCANTE E COM REFLETOR DE ALTO BRILHO.FORNECIMENTO E COLOCACAO</v>
      </c>
      <c r="C19150" s="749" t="s">
        <v>44765</v>
      </c>
      <c r="D19150" s="749" t="s">
        <v>44766</v>
      </c>
      <c r="E19150" s="749" t="s">
        <v>44767</v>
      </c>
      <c r="F19150" s="749" t="s">
        <v>44768</v>
      </c>
      <c r="I19150" s="749" t="s">
        <v>30</v>
      </c>
      <c r="J19150" s="749" t="n">
        <v>66.87</v>
      </c>
    </row>
    <row collapsed="false" customFormat="false" customHeight="true" hidden="true" ht="38.25" outlineLevel="0" r="19151">
      <c r="A19151" s="749" t="s">
        <v>44769</v>
      </c>
      <c r="B19151" s="758" t="str">
        <f aca="false">C19151&amp;D19151&amp;E19151&amp;F19151&amp;G19151&amp;H19151</f>
        <v>ARANDELA DE EMBUTIR,TIPO "LUZ VIGIA",LINHA HOSPITALAR,PARA 1 LAMPADA (EXCLUSIVE ESTA),PARA USO INTERNO, EM CHAPA DE ACOZINCADO E PINTADO, ANTI-OFUSCANTE E COM REFLETOR DE ALTO BRILHO.FORNECIMENTO E COLOCACAO</v>
      </c>
      <c r="C19151" s="749" t="s">
        <v>44765</v>
      </c>
      <c r="D19151" s="749" t="s">
        <v>44766</v>
      </c>
      <c r="E19151" s="749" t="s">
        <v>44767</v>
      </c>
      <c r="F19151" s="749" t="s">
        <v>44768</v>
      </c>
      <c r="I19151" s="749" t="s">
        <v>30</v>
      </c>
      <c r="J19151" s="749" t="n">
        <v>61.65</v>
      </c>
    </row>
    <row collapsed="false" customFormat="false" customHeight="true" hidden="true" ht="12.75" outlineLevel="0" r="19152">
      <c r="A19152" s="749" t="s">
        <v>44770</v>
      </c>
      <c r="B19152" s="749" t="str">
        <f aca="false">C19152&amp;D19152&amp;E19152&amp;F19152&amp;G19152&amp;H19152</f>
        <v>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v>
      </c>
      <c r="C19152" s="749" t="s">
        <v>44771</v>
      </c>
      <c r="D19152" s="749" t="s">
        <v>44772</v>
      </c>
      <c r="E19152" s="749" t="s">
        <v>44773</v>
      </c>
      <c r="F19152" s="749" t="s">
        <v>44774</v>
      </c>
      <c r="G19152" s="749" t="s">
        <v>44775</v>
      </c>
      <c r="H19152" s="749" t="s">
        <v>44776</v>
      </c>
      <c r="I19152" s="749" t="s">
        <v>30</v>
      </c>
      <c r="J19152" s="749" t="n">
        <v>262.71</v>
      </c>
    </row>
    <row collapsed="false" customFormat="false" customHeight="true" hidden="true" ht="12.75" outlineLevel="0" r="19153">
      <c r="A19153" s="749" t="s">
        <v>44777</v>
      </c>
      <c r="B19153" s="749" t="str">
        <f aca="false">C19153&amp;D19153&amp;E19153&amp;F19153&amp;G19153&amp;H19153</f>
        <v>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v>
      </c>
      <c r="C19153" s="749" t="s">
        <v>44771</v>
      </c>
      <c r="D19153" s="749" t="s">
        <v>44772</v>
      </c>
      <c r="E19153" s="749" t="s">
        <v>44773</v>
      </c>
      <c r="F19153" s="749" t="s">
        <v>44774</v>
      </c>
      <c r="G19153" s="749" t="s">
        <v>44775</v>
      </c>
      <c r="H19153" s="749" t="s">
        <v>44776</v>
      </c>
      <c r="I19153" s="749" t="s">
        <v>30</v>
      </c>
      <c r="J19153" s="749" t="n">
        <v>258.88</v>
      </c>
    </row>
    <row collapsed="false" customFormat="false" customHeight="true" hidden="true" ht="12.75" outlineLevel="0" r="19154">
      <c r="A19154" s="749" t="s">
        <v>44778</v>
      </c>
      <c r="B19154" s="749" t="str">
        <f aca="false">C19154&amp;D19154&amp;E19154&amp;F19154&amp;G19154&amp;H19154</f>
        <v>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 E REATOR.FORNECIMENTO E COLOCACAO</v>
      </c>
      <c r="C19154" s="749" t="s">
        <v>44779</v>
      </c>
      <c r="D19154" s="749" t="s">
        <v>44780</v>
      </c>
      <c r="E19154" s="749" t="s">
        <v>44781</v>
      </c>
      <c r="F19154" s="749" t="s">
        <v>44782</v>
      </c>
      <c r="G19154" s="749" t="s">
        <v>44783</v>
      </c>
      <c r="H19154" s="749" t="s">
        <v>44784</v>
      </c>
      <c r="I19154" s="749" t="s">
        <v>30</v>
      </c>
      <c r="J19154" s="749" t="n">
        <v>218.35</v>
      </c>
    </row>
    <row collapsed="false" customFormat="false" customHeight="true" hidden="true" ht="12.75" outlineLevel="0" r="19155">
      <c r="A19155" s="749" t="s">
        <v>44785</v>
      </c>
      <c r="B19155" s="749" t="str">
        <f aca="false">C19155&amp;D19155&amp;E19155&amp;F19155&amp;G19155&amp;H19155</f>
        <v>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 E REATOR.FORNECIMENTO E COLOCACAO</v>
      </c>
      <c r="C19155" s="749" t="s">
        <v>44779</v>
      </c>
      <c r="D19155" s="749" t="s">
        <v>44780</v>
      </c>
      <c r="E19155" s="749" t="s">
        <v>44781</v>
      </c>
      <c r="F19155" s="749" t="s">
        <v>44782</v>
      </c>
      <c r="G19155" s="749" t="s">
        <v>44783</v>
      </c>
      <c r="H19155" s="749" t="s">
        <v>44784</v>
      </c>
      <c r="I19155" s="749" t="s">
        <v>30</v>
      </c>
      <c r="J19155" s="749" t="n">
        <v>208.88</v>
      </c>
    </row>
    <row collapsed="false" customFormat="false" customHeight="true" hidden="true" ht="12.75" outlineLevel="0" r="19156">
      <c r="A19156" s="749" t="s">
        <v>44786</v>
      </c>
      <c r="B19156" s="749" t="str">
        <f aca="false">C19156&amp;D19156&amp;E19156&amp;F19156&amp;G19156&amp;H19156</f>
        <v>LUMINARIA FECHADA,PARA ILUMINACAO DE QUADRAS DE ESPORTES E AFINS,EM ALUMINIO ESTRIADO PARA LAMPADA MISTA DE ATE 500W,EXCLUSIVE ESTA.FORNECIMENTO E COLOCACAO</v>
      </c>
      <c r="C19156" s="749" t="s">
        <v>44787</v>
      </c>
      <c r="D19156" s="749" t="s">
        <v>44788</v>
      </c>
      <c r="E19156" s="749" t="s">
        <v>44789</v>
      </c>
      <c r="I19156" s="749" t="s">
        <v>30</v>
      </c>
      <c r="J19156" s="749" t="n">
        <v>128.87</v>
      </c>
    </row>
    <row collapsed="false" customFormat="false" customHeight="true" hidden="true" ht="12.75" outlineLevel="0" r="19157">
      <c r="A19157" s="749" t="s">
        <v>44790</v>
      </c>
      <c r="B19157" s="749" t="str">
        <f aca="false">C19157&amp;D19157&amp;E19157&amp;F19157&amp;G19157&amp;H19157</f>
        <v>LUMINARIA FECHADA,PARA ILUMINACAO DE QUADRAS DE ESPORTES E AFINS,EM ALUMINIO ESTRIADO PARA LAMPADA MISTA DE ATE 500W,EXCLUSIVE ESTA.FORNECIMENTO E COLOCACAO</v>
      </c>
      <c r="C19157" s="749" t="s">
        <v>44787</v>
      </c>
      <c r="D19157" s="749" t="s">
        <v>44788</v>
      </c>
      <c r="E19157" s="749" t="s">
        <v>44789</v>
      </c>
      <c r="I19157" s="749" t="s">
        <v>30</v>
      </c>
      <c r="J19157" s="749" t="n">
        <v>119.4</v>
      </c>
    </row>
    <row collapsed="false" customFormat="false" customHeight="true" hidden="true" ht="12.75" outlineLevel="0" r="19158">
      <c r="A19158" s="749" t="s">
        <v>44791</v>
      </c>
      <c r="B19158" s="749" t="str">
        <f aca="false">C19158&amp;D19158&amp;E19158&amp;F19158&amp;G19158&amp;H19158</f>
        <v>LUMINARIA ABERTA,PARA ILUMINACAO DE RUAS,EM ALUMINIO ESTAMPADO,NA FORMA OVOIDE PARA LAMPADA:MISTA ATE 250W,EXCLUSIVE LAMPADA E BRACO PARA ILUMINACAO PUBLICA.FORNECIMENTO E COLOCACAO</v>
      </c>
      <c r="C19158" s="749" t="s">
        <v>44792</v>
      </c>
      <c r="D19158" s="749" t="s">
        <v>44793</v>
      </c>
      <c r="E19158" s="749" t="s">
        <v>44794</v>
      </c>
      <c r="F19158" s="749" t="s">
        <v>11365</v>
      </c>
      <c r="I19158" s="749" t="s">
        <v>30</v>
      </c>
      <c r="J19158" s="749" t="n">
        <v>128.88</v>
      </c>
    </row>
    <row collapsed="false" customFormat="false" customHeight="true" hidden="true" ht="12.75" outlineLevel="0" r="19159">
      <c r="A19159" s="749" t="s">
        <v>44795</v>
      </c>
      <c r="B19159" s="749" t="str">
        <f aca="false">C19159&amp;D19159&amp;E19159&amp;F19159&amp;G19159&amp;H19159</f>
        <v>LUMINARIA ABERTA,PARA ILUMINACAO DE RUAS,EM ALUMINIO ESTAMPADO,NA FORMA OVOIDE PARA LAMPADA:MISTA ATE 250W,EXCLUSIVE LAMPADA E BRACO PARA ILUMINACAO PUBLICA.FORNECIMENTO E COLOCACAO</v>
      </c>
      <c r="C19159" s="749" t="s">
        <v>44792</v>
      </c>
      <c r="D19159" s="749" t="s">
        <v>44793</v>
      </c>
      <c r="E19159" s="749" t="s">
        <v>44794</v>
      </c>
      <c r="F19159" s="749" t="s">
        <v>11365</v>
      </c>
      <c r="I19159" s="749" t="s">
        <v>30</v>
      </c>
      <c r="J19159" s="749" t="n">
        <v>125.05</v>
      </c>
    </row>
    <row collapsed="false" customFormat="false" customHeight="true" hidden="true" ht="12.75" outlineLevel="0" r="19160">
      <c r="A19160" s="749" t="s">
        <v>44796</v>
      </c>
      <c r="B19160" s="749" t="str">
        <f aca="false">C19160&amp;D19160&amp;E19160&amp;F19160&amp;G19160&amp;H19160</f>
        <v>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v>
      </c>
      <c r="C19160" s="749" t="s">
        <v>44797</v>
      </c>
      <c r="D19160" s="749" t="s">
        <v>44798</v>
      </c>
      <c r="E19160" s="749" t="s">
        <v>44799</v>
      </c>
      <c r="F19160" s="749" t="s">
        <v>44800</v>
      </c>
      <c r="G19160" s="749" t="s">
        <v>44801</v>
      </c>
      <c r="H19160" s="749" t="s">
        <v>44802</v>
      </c>
      <c r="I19160" s="749" t="s">
        <v>30</v>
      </c>
      <c r="J19160" s="749" t="n">
        <v>645.85</v>
      </c>
    </row>
    <row collapsed="false" customFormat="false" customHeight="true" hidden="true" ht="12.75" outlineLevel="0" r="19161">
      <c r="A19161" s="749" t="s">
        <v>44803</v>
      </c>
      <c r="B19161" s="749" t="str">
        <f aca="false">C19161&amp;D19161&amp;E19161&amp;F19161&amp;G19161&amp;H19161</f>
        <v>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v>
      </c>
      <c r="C19161" s="749" t="s">
        <v>44797</v>
      </c>
      <c r="D19161" s="749" t="s">
        <v>44798</v>
      </c>
      <c r="E19161" s="749" t="s">
        <v>44799</v>
      </c>
      <c r="F19161" s="749" t="s">
        <v>44800</v>
      </c>
      <c r="G19161" s="749" t="s">
        <v>44801</v>
      </c>
      <c r="H19161" s="749" t="s">
        <v>44802</v>
      </c>
      <c r="I19161" s="749" t="s">
        <v>30</v>
      </c>
      <c r="J19161" s="749" t="n">
        <v>642.02</v>
      </c>
    </row>
    <row collapsed="false" customFormat="false" customHeight="true" hidden="true" ht="12.75" outlineLevel="0" r="19162">
      <c r="A19162" s="749" t="s">
        <v>44804</v>
      </c>
      <c r="B19162" s="749" t="str">
        <f aca="false">C19162&amp;D19162&amp;E19162&amp;F19162&amp;G19162&amp;H19162</f>
        <v>LUMINARIA A PROVA DE GASES,VAPORES E POS,HERMETICA,COM LENTE DE VIDRO TRANSPARENTE,CORPO E GRADE EM ALUMINIO FUNDIDO,PARA LAMPADA INCANDESCENTE ATE 200W,MISTA OU VAPOR DE MERCURIOATE 250W,PARA COLOCACAO EM TETO,EXCLUSIVE LAMPADA.FORNECIMENTO E COLOCACAO</v>
      </c>
      <c r="C19162" s="749" t="s">
        <v>44805</v>
      </c>
      <c r="D19162" s="749" t="s">
        <v>44806</v>
      </c>
      <c r="E19162" s="749" t="s">
        <v>44807</v>
      </c>
      <c r="F19162" s="749" t="s">
        <v>44808</v>
      </c>
      <c r="G19162" s="749" t="s">
        <v>14472</v>
      </c>
      <c r="I19162" s="749" t="s">
        <v>30</v>
      </c>
      <c r="J19162" s="749" t="n">
        <v>131.65</v>
      </c>
    </row>
    <row collapsed="false" customFormat="false" customHeight="true" hidden="true" ht="12.75" outlineLevel="0" r="19163">
      <c r="A19163" s="749" t="s">
        <v>44809</v>
      </c>
      <c r="B19163" s="749" t="str">
        <f aca="false">C19163&amp;D19163&amp;E19163&amp;F19163&amp;G19163&amp;H19163</f>
        <v>LUMINARIA A PROVA DE GASES,VAPORES E POS,HERMETICA,COM LENTE DE VIDRO TRANSPARENTE,CORPO E GRADE EM ALUMINIO FUNDIDO,PARA LAMPADA INCANDESCENTE ATE 200W,MISTA OU VAPOR DE MERCURIOATE 250W,PARA COLOCACAO EM TETO,EXCLUSIVE LAMPADA.FORNECIMENTO E COLOCACAO</v>
      </c>
      <c r="C19163" s="749" t="s">
        <v>44805</v>
      </c>
      <c r="D19163" s="749" t="s">
        <v>44806</v>
      </c>
      <c r="E19163" s="749" t="s">
        <v>44807</v>
      </c>
      <c r="F19163" s="749" t="s">
        <v>44808</v>
      </c>
      <c r="G19163" s="749" t="s">
        <v>14472</v>
      </c>
      <c r="I19163" s="749" t="s">
        <v>30</v>
      </c>
      <c r="J19163" s="749" t="n">
        <v>129.28</v>
      </c>
    </row>
    <row collapsed="false" customFormat="false" customHeight="true" hidden="true" ht="12.75" outlineLevel="0" r="19164">
      <c r="A19164" s="749" t="s">
        <v>44810</v>
      </c>
      <c r="B19164" s="749" t="str">
        <f aca="false">C19164&amp;D19164&amp;E19164&amp;F19164&amp;G19164&amp;H19164</f>
        <v>LUMINARIA A PROVA DE GASES,VAPORES E POS,HERMETICA,COM LENTE DE VIDRO TRANSPARENTE,CORPO E GRADE EM ALUMINIO FUNDIDO,PARA LAMPADA INCANDESCENTE ATE 200W,MISTA OU VAPOR DE MERCURIOATE 250W,PARA COLOCACAO EM PAREDE,EXCLUSIVE LAMPADA.FORNECIMENTO E COLOCACAO</v>
      </c>
      <c r="C19164" s="749" t="s">
        <v>44805</v>
      </c>
      <c r="D19164" s="749" t="s">
        <v>44806</v>
      </c>
      <c r="E19164" s="749" t="s">
        <v>44807</v>
      </c>
      <c r="F19164" s="749" t="s">
        <v>44811</v>
      </c>
      <c r="G19164" s="749" t="s">
        <v>18729</v>
      </c>
      <c r="I19164" s="749" t="s">
        <v>30</v>
      </c>
      <c r="J19164" s="749" t="n">
        <v>196.56</v>
      </c>
    </row>
    <row collapsed="false" customFormat="false" customHeight="true" hidden="true" ht="12.75" outlineLevel="0" r="19165">
      <c r="A19165" s="749" t="s">
        <v>44812</v>
      </c>
      <c r="B19165" s="749" t="str">
        <f aca="false">C19165&amp;D19165&amp;E19165&amp;F19165&amp;G19165&amp;H19165</f>
        <v>LUMINARIA A PROVA DE GASES,VAPORES E POS,HERMETICA,COM LENTE DE VIDRO TRANSPARENTE,CORPO E GRADE EM ALUMINIO FUNDIDO,PARA LAMPADA INCANDESCENTE ATE 200W,MISTA OU VAPOR DE MERCURIOATE 250W,PARA COLOCACAO EM PAREDE,EXCLUSIVE LAMPADA.FORNECIMENTO E COLOCACAO</v>
      </c>
      <c r="C19165" s="749" t="s">
        <v>44805</v>
      </c>
      <c r="D19165" s="749" t="s">
        <v>44806</v>
      </c>
      <c r="E19165" s="749" t="s">
        <v>44807</v>
      </c>
      <c r="F19165" s="749" t="s">
        <v>44811</v>
      </c>
      <c r="G19165" s="749" t="s">
        <v>18729</v>
      </c>
      <c r="I19165" s="749" t="s">
        <v>30</v>
      </c>
      <c r="J19165" s="749" t="n">
        <v>194.19</v>
      </c>
    </row>
    <row collapsed="false" customFormat="false" customHeight="true" hidden="true" ht="12.75" outlineLevel="0" r="19166">
      <c r="A19166" s="749" t="s">
        <v>44813</v>
      </c>
      <c r="B19166" s="749" t="str">
        <f aca="false">C19166&amp;D19166&amp;E19166&amp;F19166&amp;G19166&amp;H19166</f>
        <v>LUMINARIA A PROVA DE EXPLOSAO,PARA USO EM LOCAIS QUE TENHAMGASES OU VAPORES INFLAMAVEIS,CONSTRUIDA EM ALUMINIO FUNDIDO,COM GRADE DE PROTECAO ROSQUEADA AO CORPO,COM VIDRO RESISTENTE A CHOQUE TERMICO,PARA LAMPADA INCANDESCENTE ATE 200W,MISTAOU VAPOR DE MERCURIO ATE 250W,PARA COLOCACAO EM TETO,EXCLUSIVE LAMPADA.FORNECIMENTO E COLOCACAO</v>
      </c>
      <c r="C19166" s="749" t="s">
        <v>44814</v>
      </c>
      <c r="D19166" s="749" t="s">
        <v>44815</v>
      </c>
      <c r="E19166" s="749" t="s">
        <v>44816</v>
      </c>
      <c r="F19166" s="749" t="s">
        <v>44817</v>
      </c>
      <c r="G19166" s="749" t="s">
        <v>44818</v>
      </c>
      <c r="H19166" s="749" t="s">
        <v>44819</v>
      </c>
      <c r="I19166" s="749" t="s">
        <v>30</v>
      </c>
      <c r="J19166" s="749" t="n">
        <v>705.43</v>
      </c>
    </row>
    <row collapsed="false" customFormat="false" customHeight="true" hidden="true" ht="12.75" outlineLevel="0" r="19167">
      <c r="A19167" s="749" t="s">
        <v>44820</v>
      </c>
      <c r="B19167" s="749" t="str">
        <f aca="false">C19167&amp;D19167&amp;E19167&amp;F19167&amp;G19167&amp;H19167</f>
        <v>LUMINARIA A PROVA DE EXPLOSAO,PARA USO EM LOCAIS QUE TENHAMGASES OU VAPORES INFLAMAVEIS,CONSTRUIDA EM ALUMINIO FUNDIDO,COM GRADE DE PROTECAO ROSQUEADA AO CORPO,COM VIDRO RESISTENTE A CHOQUE TERMICO,PARA LAMPADA INCANDESCENTE ATE 200W,MISTAOU VAPOR DE MERCURIO ATE 250W,PARA COLOCACAO EM TETO,EXCLUSIVE LAMPADA.FORNECIMENTO E COLOCACAO</v>
      </c>
      <c r="C19167" s="749" t="s">
        <v>44814</v>
      </c>
      <c r="D19167" s="749" t="s">
        <v>44815</v>
      </c>
      <c r="E19167" s="749" t="s">
        <v>44816</v>
      </c>
      <c r="F19167" s="749" t="s">
        <v>44817</v>
      </c>
      <c r="G19167" s="749" t="s">
        <v>44818</v>
      </c>
      <c r="H19167" s="749" t="s">
        <v>44819</v>
      </c>
      <c r="I19167" s="749" t="s">
        <v>30</v>
      </c>
      <c r="J19167" s="749" t="n">
        <v>703.06</v>
      </c>
    </row>
    <row collapsed="false" customFormat="false" customHeight="true" hidden="true" ht="12.75" outlineLevel="0" r="19168">
      <c r="A19168" s="749" t="s">
        <v>44821</v>
      </c>
      <c r="B19168" s="749" t="str">
        <f aca="false">C19168&amp;D19168&amp;E19168&amp;F19168&amp;G19168&amp;H19168</f>
        <v>LUMINARIA A PROVA DE EXPLOSAO,PARA USO EM LOCAIS QUE TENHAMGASES OU VAPORES INFLAMAVEIS,CONSTRUIDA EM ALUMINIO FUNDIDO,COM GRADE DE PROTECAO ROSQUEADA AO CORPO,COM VIDRO RESISTENTE A CHOQUE TERMICO,PARA LAMPADA INCANDESCENTE ATE 200W,MISTAOU VAPOR DE MERCURIO ATE 250W,PARA COLOCACAO EM PAREDE,EXCLUSIVE LAMPADA.FORNECIMENTO E COLOCACAO</v>
      </c>
      <c r="C19168" s="749" t="s">
        <v>44814</v>
      </c>
      <c r="D19168" s="749" t="s">
        <v>44815</v>
      </c>
      <c r="E19168" s="749" t="s">
        <v>44816</v>
      </c>
      <c r="F19168" s="749" t="s">
        <v>44817</v>
      </c>
      <c r="G19168" s="749" t="s">
        <v>44822</v>
      </c>
      <c r="H19168" s="749" t="s">
        <v>44823</v>
      </c>
      <c r="I19168" s="749" t="s">
        <v>30</v>
      </c>
      <c r="J19168" s="749" t="n">
        <v>766.56</v>
      </c>
    </row>
    <row collapsed="false" customFormat="false" customHeight="true" hidden="true" ht="12.75" outlineLevel="0" r="19169">
      <c r="A19169" s="749" t="s">
        <v>44824</v>
      </c>
      <c r="B19169" s="749" t="str">
        <f aca="false">C19169&amp;D19169&amp;E19169&amp;F19169&amp;G19169&amp;H19169</f>
        <v>LUMINARIA A PROVA DE EXPLOSAO,PARA USO EM LOCAIS QUE TENHAMGASES OU VAPORES INFLAMAVEIS,CONSTRUIDA EM ALUMINIO FUNDIDO,COM GRADE DE PROTECAO ROSQUEADA AO CORPO,COM VIDRO RESISTENTE A CHOQUE TERMICO,PARA LAMPADA INCANDESCENTE ATE 200W,MISTAOU VAPOR DE MERCURIO ATE 250W,PARA COLOCACAO EM PAREDE,EXCLUSIVE LAMPADA.FORNECIMENTO E COLOCACAO</v>
      </c>
      <c r="C19169" s="749" t="s">
        <v>44814</v>
      </c>
      <c r="D19169" s="749" t="s">
        <v>44815</v>
      </c>
      <c r="E19169" s="749" t="s">
        <v>44816</v>
      </c>
      <c r="F19169" s="749" t="s">
        <v>44817</v>
      </c>
      <c r="G19169" s="749" t="s">
        <v>44822</v>
      </c>
      <c r="H19169" s="749" t="s">
        <v>44823</v>
      </c>
      <c r="I19169" s="749" t="s">
        <v>30</v>
      </c>
      <c r="J19169" s="749" t="n">
        <v>764.19</v>
      </c>
    </row>
    <row collapsed="false" customFormat="false" customHeight="true" hidden="true" ht="12.75" outlineLevel="0" r="19170">
      <c r="A19170" s="749" t="s">
        <v>44825</v>
      </c>
      <c r="B19170" s="749" t="str">
        <f aca="false">C19170&amp;D19170&amp;E19170&amp;F19170&amp;G19170&amp;H19170</f>
        <v>PROJETOR PARA ILUMINACAO DE QUADRAS DE ESPORTE,PATIOS OU FACHADAS,EM ALUMINIO REPUXADO,LENTE EM VIDRO TEMPERADO(DIAMETRO=300MM),PARA LAMPADA INCANDESCENTE DE 200W OU MISTA DE 250W,EXCLUSIVE LAMPADA.FORNECIMENTO E COLOCACAO</v>
      </c>
      <c r="C19170" s="749" t="s">
        <v>44826</v>
      </c>
      <c r="D19170" s="749" t="s">
        <v>44827</v>
      </c>
      <c r="E19170" s="759" t="s">
        <v>44828</v>
      </c>
      <c r="F19170" s="749" t="s">
        <v>44829</v>
      </c>
      <c r="I19170" s="749" t="s">
        <v>30</v>
      </c>
      <c r="J19170" s="749" t="n">
        <v>168.52</v>
      </c>
    </row>
    <row collapsed="false" customFormat="false" customHeight="true" hidden="true" ht="12.75" outlineLevel="0" r="19171">
      <c r="A19171" s="749" t="s">
        <v>44830</v>
      </c>
      <c r="B19171" s="749" t="str">
        <f aca="false">C19171&amp;D19171&amp;E19171&amp;F19171&amp;G19171&amp;H19171</f>
        <v>PROJETOR PARA ILUMINACAO DE QUADRAS DE ESPORTE,PATIOS OU FACHADAS,EM ALUMINIO REPUXADO,LENTE EM VIDRO TEMPERADO(DIAMETRO=300MM),PARA LAMPADA INCANDESCENTE DE 200W OU MISTA DE 250W,EXCLUSIVE LAMPADA.FORNECIMENTO E COLOCACAO</v>
      </c>
      <c r="C19171" s="749" t="s">
        <v>44826</v>
      </c>
      <c r="D19171" s="749" t="s">
        <v>44827</v>
      </c>
      <c r="E19171" s="759" t="s">
        <v>44828</v>
      </c>
      <c r="F19171" s="749" t="s">
        <v>44829</v>
      </c>
      <c r="I19171" s="749" t="s">
        <v>30</v>
      </c>
      <c r="J19171" s="749" t="n">
        <v>163.78</v>
      </c>
    </row>
    <row collapsed="false" customFormat="false" customHeight="true" hidden="true" ht="12.75" outlineLevel="0" r="19172">
      <c r="A19172" s="749" t="s">
        <v>44831</v>
      </c>
      <c r="B19172" s="749" t="str">
        <f aca="false">C19172&amp;D19172&amp;E19172&amp;F19172&amp;G19172&amp;H19172</f>
        <v>PROJETOR PARA ILUMINACAO DE QUADRAS DE ESPORTE,PATIOS OU FACHADAS,EM ALUMINIO REPUXADO,LENTE EM VIDRO TEMPERADO(DIAMETRO=220MM),PARA LAMPADA INCANDESCENTE DE 200W,EXCLUSIVE LAMPADA.FORNECIMENTO E COLOCACAO</v>
      </c>
      <c r="C19172" s="749" t="s">
        <v>44826</v>
      </c>
      <c r="D19172" s="749" t="s">
        <v>44827</v>
      </c>
      <c r="E19172" s="759" t="s">
        <v>44832</v>
      </c>
      <c r="F19172" s="749" t="s">
        <v>14939</v>
      </c>
      <c r="I19172" s="749" t="s">
        <v>30</v>
      </c>
      <c r="J19172" s="749" t="n">
        <v>132</v>
      </c>
    </row>
    <row collapsed="false" customFormat="false" customHeight="true" hidden="true" ht="12.75" outlineLevel="0" r="19173">
      <c r="A19173" s="749" t="s">
        <v>44833</v>
      </c>
      <c r="B19173" s="749" t="str">
        <f aca="false">C19173&amp;D19173&amp;E19173&amp;F19173&amp;G19173&amp;H19173</f>
        <v>PROJETOR PARA ILUMINACAO DE QUADRAS DE ESPORTE,PATIOS OU FACHADAS,EM ALUMINIO REPUXADO,LENTE EM VIDRO TEMPERADO(DIAMETRO=220MM),PARA LAMPADA INCANDESCENTE DE 200W,EXCLUSIVE LAMPADA.FORNECIMENTO E COLOCACAO</v>
      </c>
      <c r="C19173" s="749" t="s">
        <v>44826</v>
      </c>
      <c r="D19173" s="749" t="s">
        <v>44827</v>
      </c>
      <c r="E19173" s="759" t="s">
        <v>44832</v>
      </c>
      <c r="F19173" s="749" t="s">
        <v>14939</v>
      </c>
      <c r="I19173" s="749" t="s">
        <v>30</v>
      </c>
      <c r="J19173" s="749" t="n">
        <v>127.26</v>
      </c>
    </row>
    <row collapsed="false" customFormat="false" customHeight="true" hidden="true" ht="12.75" outlineLevel="0" r="19174">
      <c r="A19174" s="749" t="s">
        <v>44834</v>
      </c>
      <c r="B19174" s="749" t="str">
        <f aca="false">C19174&amp;D19174&amp;E19174&amp;F19174&amp;G19174&amp;H19174</f>
        <v>LUMINARIA PARA SINALIZACAO DE GARAGEM,DUPLA,CORPO EM ALUMINIO SILICIO,GLOBO EM PLASTICO PRISMATICO ROSQUEADO AO CORPO,PARA LAMPADA STANDARD DE 60W.FORNECIMENTO E COLOCACAO</v>
      </c>
      <c r="C19174" s="749" t="s">
        <v>44835</v>
      </c>
      <c r="D19174" s="749" t="s">
        <v>44836</v>
      </c>
      <c r="E19174" s="749" t="s">
        <v>44837</v>
      </c>
      <c r="I19174" s="749" t="s">
        <v>30</v>
      </c>
      <c r="J19174" s="749" t="n">
        <v>157.15</v>
      </c>
    </row>
    <row collapsed="false" customFormat="false" customHeight="true" hidden="true" ht="12.75" outlineLevel="0" r="19175">
      <c r="A19175" s="749" t="s">
        <v>44838</v>
      </c>
      <c r="B19175" s="749" t="str">
        <f aca="false">C19175&amp;D19175&amp;E19175&amp;F19175&amp;G19175&amp;H19175</f>
        <v>LUMINARIA PARA SINALIZACAO DE GARAGEM,DUPLA,CORPO EM ALUMINIO SILICIO,GLOBO EM PLASTICO PRISMATICO ROSQUEADO AO CORPO,PARA LAMPADA STANDARD DE 60W.FORNECIMENTO E COLOCACAO</v>
      </c>
      <c r="C19175" s="749" t="s">
        <v>44835</v>
      </c>
      <c r="D19175" s="749" t="s">
        <v>44836</v>
      </c>
      <c r="E19175" s="749" t="s">
        <v>44837</v>
      </c>
      <c r="I19175" s="749" t="s">
        <v>30</v>
      </c>
      <c r="J19175" s="749" t="n">
        <v>154.78</v>
      </c>
    </row>
    <row collapsed="false" customFormat="false" customHeight="true" hidden="true" ht="12.75" outlineLevel="0" r="19176">
      <c r="A19176" s="749" t="s">
        <v>44839</v>
      </c>
      <c r="B19176" s="749" t="str">
        <f aca="false">C19176&amp;D19176&amp;E19176&amp;F19176&amp;G19176&amp;H19176</f>
        <v>LUMINARIA ABERTA PARA ILUMINACAO DE ESTACIONAMENTOS,TIPO TREVO,INSTALADA EM NUCLEO PARA 01(UMA)PETALA,EM CHAPA DE ALUMINIO,PARA LAMPADAS DE VAPOR DE MERCURIO,VAPOR DE SODIO OU VAPOR METALICO ATE 400W,EXCLUSIVE LAMPADA.FORNECIMENTO E COLOCACAO</v>
      </c>
      <c r="C19176" s="749" t="s">
        <v>44840</v>
      </c>
      <c r="D19176" s="749" t="s">
        <v>44841</v>
      </c>
      <c r="E19176" s="749" t="s">
        <v>44842</v>
      </c>
      <c r="F19176" s="749" t="s">
        <v>44843</v>
      </c>
      <c r="G19176" s="749" t="s">
        <v>7901</v>
      </c>
      <c r="I19176" s="749" t="s">
        <v>30</v>
      </c>
      <c r="J19176" s="749" t="n">
        <v>339.96</v>
      </c>
    </row>
    <row collapsed="false" customFormat="false" customHeight="true" hidden="true" ht="12.75" outlineLevel="0" r="19177">
      <c r="A19177" s="749" t="s">
        <v>44844</v>
      </c>
      <c r="B19177" s="749" t="str">
        <f aca="false">C19177&amp;D19177&amp;E19177&amp;F19177&amp;G19177&amp;H19177</f>
        <v>LUMINARIA ABERTA PARA ILUMINACAO DE ESTACIONAMENTOS,TIPO TREVO,INSTALADA EM NUCLEO PARA 01(UMA)PETALA,EM CHAPA DE ALUMINIO,PARA LAMPADAS DE VAPOR DE MERCURIO,VAPOR DE SODIO OU VAPOR METALICO ATE 400W,EXCLUSIVE LAMPADA.FORNECIMENTO E COLOCACAO</v>
      </c>
      <c r="C19177" s="749" t="s">
        <v>44840</v>
      </c>
      <c r="D19177" s="749" t="s">
        <v>44841</v>
      </c>
      <c r="E19177" s="749" t="s">
        <v>44842</v>
      </c>
      <c r="F19177" s="749" t="s">
        <v>44843</v>
      </c>
      <c r="G19177" s="749" t="s">
        <v>7901</v>
      </c>
      <c r="I19177" s="749" t="s">
        <v>30</v>
      </c>
      <c r="J19177" s="749" t="n">
        <v>332.95</v>
      </c>
    </row>
    <row collapsed="false" customFormat="false" customHeight="true" hidden="true" ht="12.75" outlineLevel="0" r="19178">
      <c r="A19178" s="749" t="s">
        <v>44845</v>
      </c>
      <c r="B19178" s="749" t="str">
        <f aca="false">C19178&amp;D19178&amp;E19178&amp;F19178&amp;G19178&amp;H19178</f>
        <v>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v>
      </c>
      <c r="C19178" s="749" t="s">
        <v>44846</v>
      </c>
      <c r="D19178" s="749" t="s">
        <v>44847</v>
      </c>
      <c r="E19178" s="749" t="s">
        <v>44848</v>
      </c>
      <c r="F19178" s="749" t="s">
        <v>44849</v>
      </c>
      <c r="G19178" s="749" t="s">
        <v>44850</v>
      </c>
      <c r="H19178" s="749" t="s">
        <v>14924</v>
      </c>
      <c r="I19178" s="749" t="s">
        <v>30</v>
      </c>
      <c r="J19178" s="749" t="n">
        <v>265.28</v>
      </c>
    </row>
    <row collapsed="false" customFormat="false" customHeight="true" hidden="true" ht="12.75" outlineLevel="0" r="19179">
      <c r="A19179" s="749" t="s">
        <v>44851</v>
      </c>
      <c r="B19179" s="749" t="str">
        <f aca="false">C19179&amp;D19179&amp;E19179&amp;F19179&amp;G19179&amp;H19179</f>
        <v>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v>
      </c>
      <c r="C19179" s="749" t="s">
        <v>44846</v>
      </c>
      <c r="D19179" s="749" t="s">
        <v>44847</v>
      </c>
      <c r="E19179" s="749" t="s">
        <v>44848</v>
      </c>
      <c r="F19179" s="749" t="s">
        <v>44849</v>
      </c>
      <c r="G19179" s="749" t="s">
        <v>44850</v>
      </c>
      <c r="H19179" s="749" t="s">
        <v>14924</v>
      </c>
      <c r="I19179" s="749" t="s">
        <v>30</v>
      </c>
      <c r="J19179" s="749" t="n">
        <v>258.24</v>
      </c>
    </row>
    <row collapsed="false" customFormat="false" customHeight="true" hidden="true" ht="38.25" outlineLevel="0" r="19180">
      <c r="A19180" s="749" t="s">
        <v>44852</v>
      </c>
      <c r="B19180" s="758" t="str">
        <f aca="false">C19180&amp;D19180&amp;E19180&amp;F19180&amp;G19180&amp;H19180</f>
        <v>LUMINARIA DE SOBREPOR,FIXADA EM LAJE OU FORRO,TIPO CALHA,CHANFRADA OU PRISMATICA,ESMALTADA,COMPLETA,EQUIPADA COM REATORELETRONICO DE ALTO FATOR DE POTENCIA(AFP&gt;=0,92)E LAMPADA FLUORESCENTE DE 1X16W.FORNECIMENTO E COLOCACAO</v>
      </c>
      <c r="C19180" s="749" t="s">
        <v>44853</v>
      </c>
      <c r="D19180" s="749" t="s">
        <v>44854</v>
      </c>
      <c r="E19180" s="749" t="s">
        <v>44855</v>
      </c>
      <c r="F19180" s="749" t="s">
        <v>44856</v>
      </c>
      <c r="I19180" s="749" t="s">
        <v>30</v>
      </c>
      <c r="J19180" s="749" t="n">
        <v>67.57</v>
      </c>
    </row>
    <row collapsed="false" customFormat="false" customHeight="true" hidden="true" ht="38.25" outlineLevel="0" r="19181">
      <c r="A19181" s="749" t="s">
        <v>44857</v>
      </c>
      <c r="B19181" s="758" t="str">
        <f aca="false">C19181&amp;D19181&amp;E19181&amp;F19181&amp;G19181&amp;H19181</f>
        <v>LUMINARIA DE SOBREPOR,FIXADA EM LAJE OU FORRO,TIPO CALHA,CHANFRADA OU PRISMATICA,ESMALTADA,COMPLETA,EQUIPADA COM REATORELETRONICO DE ALTO FATOR DE POTENCIA(AFP&gt;=0,92)E LAMPADA FLUORESCENTE DE 1X16W.FORNECIMENTO E COLOCACAO</v>
      </c>
      <c r="C19181" s="749" t="s">
        <v>44853</v>
      </c>
      <c r="D19181" s="749" t="s">
        <v>44854</v>
      </c>
      <c r="E19181" s="749" t="s">
        <v>44855</v>
      </c>
      <c r="F19181" s="749" t="s">
        <v>44856</v>
      </c>
      <c r="I19181" s="749" t="s">
        <v>30</v>
      </c>
      <c r="J19181" s="749" t="n">
        <v>62.83</v>
      </c>
    </row>
    <row collapsed="false" customFormat="false" customHeight="true" hidden="true" ht="38.25" outlineLevel="0" r="19182">
      <c r="A19182" s="749" t="s">
        <v>44858</v>
      </c>
      <c r="B19182" s="758" t="str">
        <f aca="false">C19182&amp;D19182&amp;E19182&amp;F19182&amp;G19182&amp;H19182</f>
        <v>LUMINARIA DE SOBREPOR,FIXADA EM LAJE OU FORRO,TIPO CALHA,CHANFRADA OU PRISMATICA,ESMALTADA,COMPLETA,EQUIPADA COM REATORELETRONICO DE ALTO FATOR DE POTENCIA(AFP&gt;=0,92)E LAMPADA FLUORESCENTE DE 1X18W.FORNECIMENTO E COLOCACAO</v>
      </c>
      <c r="C19182" s="749" t="s">
        <v>44853</v>
      </c>
      <c r="D19182" s="749" t="s">
        <v>44854</v>
      </c>
      <c r="E19182" s="749" t="s">
        <v>44855</v>
      </c>
      <c r="F19182" s="749" t="s">
        <v>44859</v>
      </c>
      <c r="I19182" s="749" t="s">
        <v>30</v>
      </c>
      <c r="J19182" s="749" t="n">
        <v>73.55</v>
      </c>
    </row>
    <row collapsed="false" customFormat="false" customHeight="true" hidden="true" ht="38.25" outlineLevel="0" r="19183">
      <c r="A19183" s="749" t="s">
        <v>44860</v>
      </c>
      <c r="B19183" s="758" t="str">
        <f aca="false">C19183&amp;D19183&amp;E19183&amp;F19183&amp;G19183&amp;H19183</f>
        <v>LUMINARIA DE SOBREPOR,FIXADA EM LAJE OU FORRO,TIPO CALHA,CHANFRADA OU PRISMATICA,ESMALTADA,COMPLETA,EQUIPADA COM REATORELETRONICO DE ALTO FATOR DE POTENCIA(AFP&gt;=0,92)E LAMPADA FLUORESCENTE DE 1X18W.FORNECIMENTO E COLOCACAO</v>
      </c>
      <c r="C19183" s="749" t="s">
        <v>44853</v>
      </c>
      <c r="D19183" s="749" t="s">
        <v>44854</v>
      </c>
      <c r="E19183" s="749" t="s">
        <v>44855</v>
      </c>
      <c r="F19183" s="749" t="s">
        <v>44859</v>
      </c>
      <c r="I19183" s="749" t="s">
        <v>30</v>
      </c>
      <c r="J19183" s="749" t="n">
        <v>68.81</v>
      </c>
    </row>
    <row collapsed="false" customFormat="false" customHeight="true" hidden="true" ht="38.25" outlineLevel="0" r="19184">
      <c r="A19184" s="749" t="s">
        <v>44861</v>
      </c>
      <c r="B19184" s="758" t="str">
        <f aca="false">C19184&amp;D19184&amp;E19184&amp;F19184&amp;G19184&amp;H19184</f>
        <v>LUMINARIA DE SOBREPOR,FIXADA EM LAJE OU FORRO,TIPO CALHA,CHANFRADA OU PRISMATICA,ESMALTADA,COMPLETA,EQUIPADA COM REATORELETRONICO DE ALTO FATOR DE POTENCIA(AFP&gt;=0,92)E LAMPADA FLUORESCENTE DE 1X20W.FORNECIMENTO E COLOCACAO</v>
      </c>
      <c r="C19184" s="749" t="s">
        <v>44853</v>
      </c>
      <c r="D19184" s="749" t="s">
        <v>44854</v>
      </c>
      <c r="E19184" s="749" t="s">
        <v>44855</v>
      </c>
      <c r="F19184" s="749" t="s">
        <v>44862</v>
      </c>
      <c r="I19184" s="749" t="s">
        <v>30</v>
      </c>
      <c r="J19184" s="749" t="n">
        <v>83.73</v>
      </c>
    </row>
    <row collapsed="false" customFormat="false" customHeight="true" hidden="true" ht="38.25" outlineLevel="0" r="19185">
      <c r="A19185" s="749" t="s">
        <v>44863</v>
      </c>
      <c r="B19185" s="758" t="str">
        <f aca="false">C19185&amp;D19185&amp;E19185&amp;F19185&amp;G19185&amp;H19185</f>
        <v>LUMINARIA DE SOBREPOR,FIXADA EM LAJE OU FORRO,TIPO CALHA,CHANFRADA OU PRISMATICA,ESMALTADA,COMPLETA,EQUIPADA COM REATORELETRONICO DE ALTO FATOR DE POTENCIA(AFP&gt;=0,92)E LAMPADA FLUORESCENTE DE 1X20W.FORNECIMENTO E COLOCACAO</v>
      </c>
      <c r="C19185" s="749" t="s">
        <v>44853</v>
      </c>
      <c r="D19185" s="749" t="s">
        <v>44854</v>
      </c>
      <c r="E19185" s="749" t="s">
        <v>44855</v>
      </c>
      <c r="F19185" s="749" t="s">
        <v>44862</v>
      </c>
      <c r="I19185" s="749" t="s">
        <v>30</v>
      </c>
      <c r="J19185" s="749" t="n">
        <v>77.09</v>
      </c>
    </row>
    <row collapsed="false" customFormat="false" customHeight="true" hidden="true" ht="38.25" outlineLevel="0" r="19186">
      <c r="A19186" s="749" t="s">
        <v>44864</v>
      </c>
      <c r="B19186" s="758" t="str">
        <f aca="false">C19186&amp;D19186&amp;E19186&amp;F19186&amp;G19186&amp;H19186</f>
        <v>LUMINARIA DE SOBREPOR,FIXADA EM LAJE OU FORRO,TIPO CALHA,CHANFRADA OU PRISMATICA,ESMALTADA,COMPLETA,EQUIPADA COM REATORELETRONICO DE ALTO FATOR DE POTENCIA(AFP&gt;=0,92)E LAMPADA FLUORESCENTE DE 1X32W.FORNECIMENTO E COLOCACAO</v>
      </c>
      <c r="C19186" s="749" t="s">
        <v>44853</v>
      </c>
      <c r="D19186" s="749" t="s">
        <v>44854</v>
      </c>
      <c r="E19186" s="749" t="s">
        <v>44855</v>
      </c>
      <c r="F19186" s="749" t="s">
        <v>44865</v>
      </c>
      <c r="I19186" s="749" t="s">
        <v>30</v>
      </c>
      <c r="J19186" s="749" t="n">
        <v>104.55</v>
      </c>
    </row>
    <row collapsed="false" customFormat="false" customHeight="true" hidden="true" ht="38.25" outlineLevel="0" r="19187">
      <c r="A19187" s="749" t="s">
        <v>44866</v>
      </c>
      <c r="B19187" s="758" t="str">
        <f aca="false">C19187&amp;D19187&amp;E19187&amp;F19187&amp;G19187&amp;H19187</f>
        <v>LUMINARIA DE SOBREPOR,FIXADA EM LAJE OU FORRO,TIPO CALHA,CHANFRADA OU PRISMATICA,ESMALTADA,COMPLETA,EQUIPADA COM REATORELETRONICO DE ALTO FATOR DE POTENCIA(AFP&gt;=0,92)E LAMPADA FLUORESCENTE DE 1X32W.FORNECIMENTO E COLOCACAO</v>
      </c>
      <c r="C19187" s="749" t="s">
        <v>44853</v>
      </c>
      <c r="D19187" s="749" t="s">
        <v>44854</v>
      </c>
      <c r="E19187" s="749" t="s">
        <v>44855</v>
      </c>
      <c r="F19187" s="749" t="s">
        <v>44865</v>
      </c>
      <c r="I19187" s="749" t="s">
        <v>30</v>
      </c>
      <c r="J19187" s="749" t="n">
        <v>96.49</v>
      </c>
    </row>
    <row collapsed="false" customFormat="false" customHeight="true" hidden="true" ht="38.25" outlineLevel="0" r="19188">
      <c r="A19188" s="749" t="s">
        <v>44867</v>
      </c>
      <c r="B19188" s="758" t="str">
        <f aca="false">C19188&amp;D19188&amp;E19188&amp;F19188&amp;G19188&amp;H19188</f>
        <v>LUMINARIA DE SOBREPOR,FIXADA EM LAJE OU FORRO,TIPO CALHA,CHANFRADA OU PRISMATICA,ESMALTADA,COMPLETA,EQUIPADA COM REATORELETRONICO DE ALTO FATOR DE POTENCIA(AFP&gt;=0,92)E LAMPADA FLUORESCENTE DE 1X36W.FORNECIMENTO E COLOCACAO</v>
      </c>
      <c r="C19188" s="749" t="s">
        <v>44853</v>
      </c>
      <c r="D19188" s="749" t="s">
        <v>44854</v>
      </c>
      <c r="E19188" s="749" t="s">
        <v>44855</v>
      </c>
      <c r="F19188" s="749" t="s">
        <v>44868</v>
      </c>
      <c r="I19188" s="749" t="s">
        <v>30</v>
      </c>
      <c r="J19188" s="749" t="n">
        <v>108.87</v>
      </c>
    </row>
    <row collapsed="false" customFormat="false" customHeight="true" hidden="true" ht="38.25" outlineLevel="0" r="19189">
      <c r="A19189" s="749" t="s">
        <v>44869</v>
      </c>
      <c r="B19189" s="758" t="str">
        <f aca="false">C19189&amp;D19189&amp;E19189&amp;F19189&amp;G19189&amp;H19189</f>
        <v>LUMINARIA DE SOBREPOR,FIXADA EM LAJE OU FORRO,TIPO CALHA,CHANFRADA OU PRISMATICA,ESMALTADA,COMPLETA,EQUIPADA COM REATORELETRONICO DE ALTO FATOR DE POTENCIA(AFP&gt;=0,92)E LAMPADA FLUORESCENTE DE 1X36W.FORNECIMENTO E COLOCACAO</v>
      </c>
      <c r="C19189" s="749" t="s">
        <v>44853</v>
      </c>
      <c r="D19189" s="749" t="s">
        <v>44854</v>
      </c>
      <c r="E19189" s="749" t="s">
        <v>44855</v>
      </c>
      <c r="F19189" s="749" t="s">
        <v>44868</v>
      </c>
      <c r="I19189" s="749" t="s">
        <v>30</v>
      </c>
      <c r="J19189" s="749" t="n">
        <v>100.81</v>
      </c>
    </row>
    <row collapsed="false" customFormat="false" customHeight="true" hidden="true" ht="38.25" outlineLevel="0" r="19190">
      <c r="A19190" s="749" t="s">
        <v>44870</v>
      </c>
      <c r="B19190" s="758" t="str">
        <f aca="false">C19190&amp;D19190&amp;E19190&amp;F19190&amp;G19190&amp;H19190</f>
        <v>LUMINARIA DE SOBREPOR,FIXADA EM LAJE OU FORRO,TIPO CALHA,CHANFRADA OU PRISMATICA,ESMALTADA,COMPLETA,EQUIPADA COM REATORELETRONICO DE ALTO FATOR DE POTENCIA(AFP&gt;=0,92)E LAMPADA FLUORESCENTE DE 1X40W.FORNECIMENTO E COLOCACAO</v>
      </c>
      <c r="C19190" s="749" t="s">
        <v>44853</v>
      </c>
      <c r="D19190" s="749" t="s">
        <v>44854</v>
      </c>
      <c r="E19190" s="749" t="s">
        <v>44855</v>
      </c>
      <c r="F19190" s="749" t="s">
        <v>44871</v>
      </c>
      <c r="I19190" s="749" t="s">
        <v>30</v>
      </c>
      <c r="J19190" s="749" t="n">
        <v>102.69</v>
      </c>
    </row>
    <row collapsed="false" customFormat="false" customHeight="true" hidden="true" ht="38.25" outlineLevel="0" r="19191">
      <c r="A19191" s="749" t="s">
        <v>202</v>
      </c>
      <c r="B19191" s="758" t="str">
        <f aca="false">C19191&amp;D19191&amp;E19191&amp;F19191&amp;G19191&amp;H19191</f>
        <v>LUMINARIA DE SOBREPOR,FIXADA EM LAJE OU FORRO,TIPO CALHA,CHANFRADA OU PRISMATICA,ESMALTADA,COMPLETA,EQUIPADA COM REATORELETRONICO DE ALTO FATOR DE POTENCIA(AFP&gt;=0,92)E LAMPADA FLUORESCENTE DE 1X40W.FORNECIMENTO E COLOCACAO</v>
      </c>
      <c r="C19191" s="749" t="s">
        <v>44853</v>
      </c>
      <c r="D19191" s="749" t="s">
        <v>44854</v>
      </c>
      <c r="E19191" s="749" t="s">
        <v>44855</v>
      </c>
      <c r="F19191" s="749" t="s">
        <v>44871</v>
      </c>
      <c r="I19191" s="749" t="s">
        <v>30</v>
      </c>
      <c r="J19191" s="749" t="n">
        <v>94.63</v>
      </c>
    </row>
    <row collapsed="false" customFormat="false" customHeight="true" hidden="true" ht="38.25" outlineLevel="0" r="19192">
      <c r="A19192" s="749" t="s">
        <v>44872</v>
      </c>
      <c r="B19192" s="758" t="str">
        <f aca="false">C19192&amp;D19192&amp;E19192&amp;F19192&amp;G19192&amp;H19192</f>
        <v>LUMINARIA DE SOBREPOR,FIXADA EM LAJE OU FORRO,TIPO CALHA,CHANFRADA OU PRISMATICA,ESMALTADA,COMPLETA,EQUIPADA COM REATORELETRONICO DE ALTO FATOR DE POTENCIA(AFP&gt;=0,92)E LAMPADA FLUORESCENTE DE 2X16W.FORNECIMENTO E COLOCACAO</v>
      </c>
      <c r="C19192" s="749" t="s">
        <v>44853</v>
      </c>
      <c r="D19192" s="749" t="s">
        <v>44854</v>
      </c>
      <c r="E19192" s="749" t="s">
        <v>44855</v>
      </c>
      <c r="F19192" s="749" t="s">
        <v>44873</v>
      </c>
      <c r="I19192" s="749" t="s">
        <v>30</v>
      </c>
      <c r="J19192" s="749" t="n">
        <v>108.12</v>
      </c>
    </row>
    <row collapsed="false" customFormat="false" customHeight="true" hidden="true" ht="38.25" outlineLevel="0" r="19193">
      <c r="A19193" s="749" t="s">
        <v>44874</v>
      </c>
      <c r="B19193" s="758" t="str">
        <f aca="false">C19193&amp;D19193&amp;E19193&amp;F19193&amp;G19193&amp;H19193</f>
        <v>LUMINARIA DE SOBREPOR,FIXADA EM LAJE OU FORRO,TIPO CALHA,CHANFRADA OU PRISMATICA,ESMALTADA,COMPLETA,EQUIPADA COM REATORELETRONICO DE ALTO FATOR DE POTENCIA(AFP&gt;=0,92)E LAMPADA FLUORESCENTE DE 2X16W.FORNECIMENTO E COLOCACAO</v>
      </c>
      <c r="C19193" s="749" t="s">
        <v>44853</v>
      </c>
      <c r="D19193" s="749" t="s">
        <v>44854</v>
      </c>
      <c r="E19193" s="749" t="s">
        <v>44855</v>
      </c>
      <c r="F19193" s="749" t="s">
        <v>44873</v>
      </c>
      <c r="I19193" s="749" t="s">
        <v>30</v>
      </c>
      <c r="J19193" s="749" t="n">
        <v>100.06</v>
      </c>
    </row>
    <row collapsed="false" customFormat="false" customHeight="true" hidden="true" ht="38.25" outlineLevel="0" r="19194">
      <c r="A19194" s="749" t="s">
        <v>44875</v>
      </c>
      <c r="B19194" s="758" t="str">
        <f aca="false">C19194&amp;D19194&amp;E19194&amp;F19194&amp;G19194&amp;H19194</f>
        <v>LUMINARIA DE SOBREPOR,FIXADA EM LAJE OU FORRO,TIPO CALHA,CHANFRADA OU PRISMATICA,ESMALTADA,COMPLETA,EQUIPADA COM REATORELETRONICO DE ALTO FATOR DE POTENCIA(AFP&gt;=0,92)E LAMPADA FLUORESCENTE DE 2X18W.FORNECIMENTO E COLOCACAO</v>
      </c>
      <c r="C19194" s="749" t="s">
        <v>44853</v>
      </c>
      <c r="D19194" s="749" t="s">
        <v>44854</v>
      </c>
      <c r="E19194" s="749" t="s">
        <v>44855</v>
      </c>
      <c r="F19194" s="749" t="s">
        <v>44876</v>
      </c>
      <c r="I19194" s="749" t="s">
        <v>30</v>
      </c>
      <c r="J19194" s="749" t="n">
        <v>118.21</v>
      </c>
    </row>
    <row collapsed="false" customFormat="false" customHeight="true" hidden="true" ht="38.25" outlineLevel="0" r="19195">
      <c r="A19195" s="749" t="s">
        <v>44877</v>
      </c>
      <c r="B19195" s="758" t="str">
        <f aca="false">C19195&amp;D19195&amp;E19195&amp;F19195&amp;G19195&amp;H19195</f>
        <v>LUMINARIA DE SOBREPOR,FIXADA EM LAJE OU FORRO,TIPO CALHA,CHANFRADA OU PRISMATICA,ESMALTADA,COMPLETA,EQUIPADA COM REATORELETRONICO DE ALTO FATOR DE POTENCIA(AFP&gt;=0,92)E LAMPADA FLUORESCENTE DE 2X18W.FORNECIMENTO E COLOCACAO</v>
      </c>
      <c r="C19195" s="749" t="s">
        <v>44853</v>
      </c>
      <c r="D19195" s="749" t="s">
        <v>44854</v>
      </c>
      <c r="E19195" s="749" t="s">
        <v>44855</v>
      </c>
      <c r="F19195" s="749" t="s">
        <v>44876</v>
      </c>
      <c r="I19195" s="749" t="s">
        <v>30</v>
      </c>
      <c r="J19195" s="749" t="n">
        <v>110.15</v>
      </c>
    </row>
    <row collapsed="false" customFormat="false" customHeight="true" hidden="true" ht="38.25" outlineLevel="0" r="19196">
      <c r="A19196" s="749" t="s">
        <v>44878</v>
      </c>
      <c r="B19196" s="758" t="str">
        <f aca="false">C19196&amp;D19196&amp;E19196&amp;F19196&amp;G19196&amp;H19196</f>
        <v>LUMINARIA DE SOBREPOR,FIXADA EM LAJE OU FORRO,TIPO CALHA,CHANFRADA OU PRISMATICA,ESMALTADA,COMPLETA,EQUIPADA COM REATORELETRONICO DE ALTO FATOR DE POTENCIA(AFP&gt;=0,92)E LAMPADA FLUORESCENTE DE 2X20W.FORNECIMENTO E COLOCACAO</v>
      </c>
      <c r="C19196" s="749" t="s">
        <v>44853</v>
      </c>
      <c r="D19196" s="749" t="s">
        <v>44854</v>
      </c>
      <c r="E19196" s="749" t="s">
        <v>44855</v>
      </c>
      <c r="F19196" s="749" t="s">
        <v>44879</v>
      </c>
      <c r="I19196" s="749" t="s">
        <v>30</v>
      </c>
      <c r="J19196" s="749" t="n">
        <v>108.52</v>
      </c>
    </row>
    <row collapsed="false" customFormat="false" customHeight="true" hidden="true" ht="38.25" outlineLevel="0" r="19197">
      <c r="A19197" s="749" t="s">
        <v>44880</v>
      </c>
      <c r="B19197" s="758" t="str">
        <f aca="false">C19197&amp;D19197&amp;E19197&amp;F19197&amp;G19197&amp;H19197</f>
        <v>LUMINARIA DE SOBREPOR,FIXADA EM LAJE OU FORRO,TIPO CALHA,CHANFRADA OU PRISMATICA,ESMALTADA,COMPLETA,EQUIPADA COM REATORELETRONICO DE ALTO FATOR DE POTENCIA(AFP&gt;=0,92)E LAMPADA FLUORESCENTE DE 2X20W.FORNECIMENTO E COLOCACAO</v>
      </c>
      <c r="C19197" s="749" t="s">
        <v>44853</v>
      </c>
      <c r="D19197" s="749" t="s">
        <v>44854</v>
      </c>
      <c r="E19197" s="749" t="s">
        <v>44855</v>
      </c>
      <c r="F19197" s="749" t="s">
        <v>44879</v>
      </c>
      <c r="I19197" s="749" t="s">
        <v>30</v>
      </c>
      <c r="J19197" s="749" t="n">
        <v>100.46</v>
      </c>
    </row>
    <row collapsed="false" customFormat="false" customHeight="true" hidden="true" ht="38.25" outlineLevel="0" r="19198">
      <c r="A19198" s="749" t="s">
        <v>44881</v>
      </c>
      <c r="B19198" s="758" t="str">
        <f aca="false">C19198&amp;D19198&amp;E19198&amp;F19198&amp;G19198&amp;H19198</f>
        <v>LUMINARIA DE SOBREPOR,FIXADA EM LAJE OU FORRO,TIPO CALHA,CHANFRADA OU PRISMATICA,ESMALTADA,COMPLETA,EQUIPADA COM REATORELETRONICO DE ALTO FATOR DE POTENCIA(AFP&gt;=0,92)E LAMPADA FLUORESCENTE DE 2X32W.FORNECIMENTO E COLOCACAO</v>
      </c>
      <c r="C19198" s="749" t="s">
        <v>44853</v>
      </c>
      <c r="D19198" s="749" t="s">
        <v>44854</v>
      </c>
      <c r="E19198" s="749" t="s">
        <v>44855</v>
      </c>
      <c r="F19198" s="749" t="s">
        <v>44882</v>
      </c>
      <c r="I19198" s="749" t="s">
        <v>30</v>
      </c>
      <c r="J19198" s="749" t="n">
        <v>131.75</v>
      </c>
    </row>
    <row collapsed="false" customFormat="false" customHeight="true" hidden="true" ht="38.25" outlineLevel="0" r="19199">
      <c r="A19199" s="749" t="s">
        <v>44883</v>
      </c>
      <c r="B19199" s="758" t="str">
        <f aca="false">C19199&amp;D19199&amp;E19199&amp;F19199&amp;G19199&amp;H19199</f>
        <v>LUMINARIA DE SOBREPOR,FIXADA EM LAJE OU FORRO,TIPO CALHA,CHANFRADA OU PRISMATICA,ESMALTADA,COMPLETA,EQUIPADA COM REATORELETRONICO DE ALTO FATOR DE POTENCIA(AFP&gt;=0,92)E LAMPADA FLUORESCENTE DE 2X32W.FORNECIMENTO E COLOCACAO</v>
      </c>
      <c r="C19199" s="749" t="s">
        <v>44853</v>
      </c>
      <c r="D19199" s="749" t="s">
        <v>44854</v>
      </c>
      <c r="E19199" s="749" t="s">
        <v>44855</v>
      </c>
      <c r="F19199" s="749" t="s">
        <v>44882</v>
      </c>
      <c r="I19199" s="749" t="s">
        <v>30</v>
      </c>
      <c r="J19199" s="749" t="n">
        <v>122.28</v>
      </c>
    </row>
    <row collapsed="false" customFormat="false" customHeight="true" hidden="true" ht="38.25" outlineLevel="0" r="19200">
      <c r="A19200" s="749" t="s">
        <v>44884</v>
      </c>
      <c r="B19200" s="758" t="str">
        <f aca="false">C19200&amp;D19200&amp;E19200&amp;F19200&amp;G19200&amp;H19200</f>
        <v>LUMINARIA DE SOBREPOR,FIXADA EM LAJE OU FORRO,TIPO CALHA,CHANFRADA OU PRISMATICA,ESMALTADA,COMPLETA,EQUIPADA COM REATORELETRONICO DE ALTO FATOR DE POTENCIA(AFP&gt;=0,92)E LAMPADA FLUORESCENTE DE 2X36W.FORNECIMENTO E COLOCACAO</v>
      </c>
      <c r="C19200" s="749" t="s">
        <v>44853</v>
      </c>
      <c r="D19200" s="749" t="s">
        <v>44854</v>
      </c>
      <c r="E19200" s="749" t="s">
        <v>44855</v>
      </c>
      <c r="F19200" s="749" t="s">
        <v>44885</v>
      </c>
      <c r="I19200" s="749" t="s">
        <v>30</v>
      </c>
      <c r="J19200" s="749" t="n">
        <v>147.76</v>
      </c>
    </row>
    <row collapsed="false" customFormat="false" customHeight="true" hidden="true" ht="38.25" outlineLevel="0" r="19201">
      <c r="A19201" s="749" t="s">
        <v>44886</v>
      </c>
      <c r="B19201" s="758" t="str">
        <f aca="false">C19201&amp;D19201&amp;E19201&amp;F19201&amp;G19201&amp;H19201</f>
        <v>LUMINARIA DE SOBREPOR,FIXADA EM LAJE OU FORRO,TIPO CALHA,CHANFRADA OU PRISMATICA,ESMALTADA,COMPLETA,EQUIPADA COM REATORELETRONICO DE ALTO FATOR DE POTENCIA(AFP&gt;=0,92)E LAMPADA FLUORESCENTE DE 2X36W.FORNECIMENTO E COLOCACAO</v>
      </c>
      <c r="C19201" s="749" t="s">
        <v>44853</v>
      </c>
      <c r="D19201" s="749" t="s">
        <v>44854</v>
      </c>
      <c r="E19201" s="749" t="s">
        <v>44855</v>
      </c>
      <c r="F19201" s="749" t="s">
        <v>44885</v>
      </c>
      <c r="I19201" s="749" t="s">
        <v>30</v>
      </c>
      <c r="J19201" s="749" t="n">
        <v>138.29</v>
      </c>
    </row>
    <row collapsed="false" customFormat="false" customHeight="true" hidden="true" ht="38.25" outlineLevel="0" r="19202">
      <c r="A19202" s="749" t="s">
        <v>44887</v>
      </c>
      <c r="B19202" s="758" t="str">
        <f aca="false">C19202&amp;D19202&amp;E19202&amp;F19202&amp;G19202&amp;H19202</f>
        <v>LUMINARIA DE SOBREPOR,FIXADA EM LAJE OU FORRO,TIPO CALHA,CHANFRADA OU PRISMATICA,ESMALTADA,COMPLETA,EQUIPADA COM REATORELETRONICO DE ALTO FATOR DE POTENCIA(AFP&gt;=0,92)E LAMPADA FLUORESCENTE DE 2X40W.FORNECIMENTO E COLOCACAO</v>
      </c>
      <c r="C19202" s="749" t="s">
        <v>44853</v>
      </c>
      <c r="D19202" s="749" t="s">
        <v>44854</v>
      </c>
      <c r="E19202" s="749" t="s">
        <v>44855</v>
      </c>
      <c r="F19202" s="749" t="s">
        <v>44888</v>
      </c>
      <c r="I19202" s="749" t="s">
        <v>30</v>
      </c>
      <c r="J19202" s="749" t="n">
        <v>131.05</v>
      </c>
    </row>
    <row collapsed="false" customFormat="false" customHeight="true" hidden="true" ht="38.25" outlineLevel="0" r="19203">
      <c r="A19203" s="749" t="s">
        <v>44889</v>
      </c>
      <c r="B19203" s="758" t="str">
        <f aca="false">C19203&amp;D19203&amp;E19203&amp;F19203&amp;G19203&amp;H19203</f>
        <v>LUMINARIA DE SOBREPOR,FIXADA EM LAJE OU FORRO,TIPO CALHA,CHANFRADA OU PRISMATICA,ESMALTADA,COMPLETA,EQUIPADA COM REATORELETRONICO DE ALTO FATOR DE POTENCIA(AFP&gt;=0,92)E LAMPADA FLUORESCENTE DE 2X40W.FORNECIMENTO E COLOCACAO</v>
      </c>
      <c r="C19203" s="749" t="s">
        <v>44853</v>
      </c>
      <c r="D19203" s="749" t="s">
        <v>44854</v>
      </c>
      <c r="E19203" s="749" t="s">
        <v>44855</v>
      </c>
      <c r="F19203" s="749" t="s">
        <v>44888</v>
      </c>
      <c r="I19203" s="749" t="s">
        <v>30</v>
      </c>
      <c r="J19203" s="749" t="n">
        <v>121.58</v>
      </c>
    </row>
    <row collapsed="false" customFormat="false" customHeight="true" hidden="true" ht="38.25" outlineLevel="0" r="19204">
      <c r="A19204" s="749" t="s">
        <v>44890</v>
      </c>
      <c r="B19204" s="758" t="str">
        <f aca="false">C19204&amp;D19204&amp;E19204&amp;F19204&amp;G19204&amp;H19204</f>
        <v>LUMINARIA DE SOBREPOR,FIXADA EM LAJE OU FORRO,TIPO CALHA,CHANFRADA OU PRISMATICA,ESMALTADA,COMPLETA,EQUIPADA COM REATORELETRONICO DE ALTO FATOR DE POTENCIA(AFP&gt;=0,92)E LAMPADA FLUORESCENTE DE 3X16W.FORNECIMENTO E COLOCACAO</v>
      </c>
      <c r="C19204" s="749" t="s">
        <v>44853</v>
      </c>
      <c r="D19204" s="749" t="s">
        <v>44854</v>
      </c>
      <c r="E19204" s="749" t="s">
        <v>44855</v>
      </c>
      <c r="F19204" s="749" t="s">
        <v>44891</v>
      </c>
      <c r="I19204" s="749" t="s">
        <v>30</v>
      </c>
      <c r="J19204" s="749" t="n">
        <v>144.67</v>
      </c>
    </row>
    <row collapsed="false" customFormat="false" customHeight="true" hidden="true" ht="38.25" outlineLevel="0" r="19205">
      <c r="A19205" s="749" t="s">
        <v>44892</v>
      </c>
      <c r="B19205" s="758" t="str">
        <f aca="false">C19205&amp;D19205&amp;E19205&amp;F19205&amp;G19205&amp;H19205</f>
        <v>LUMINARIA DE SOBREPOR,FIXADA EM LAJE OU FORRO,TIPO CALHA,CHANFRADA OU PRISMATICA,ESMALTADA,COMPLETA,EQUIPADA COM REATORELETRONICO DE ALTO FATOR DE POTENCIA(AFP&gt;=0,92)E LAMPADA FLUORESCENTE DE 3X16W.FORNECIMENTO E COLOCACAO</v>
      </c>
      <c r="C19205" s="749" t="s">
        <v>44853</v>
      </c>
      <c r="D19205" s="749" t="s">
        <v>44854</v>
      </c>
      <c r="E19205" s="749" t="s">
        <v>44855</v>
      </c>
      <c r="F19205" s="749" t="s">
        <v>44891</v>
      </c>
      <c r="I19205" s="749" t="s">
        <v>30</v>
      </c>
      <c r="J19205" s="749" t="n">
        <v>135.2</v>
      </c>
    </row>
    <row collapsed="false" customFormat="false" customHeight="true" hidden="true" ht="38.25" outlineLevel="0" r="19206">
      <c r="A19206" s="749" t="s">
        <v>44893</v>
      </c>
      <c r="B19206" s="758" t="str">
        <f aca="false">C19206&amp;D19206&amp;E19206&amp;F19206&amp;G19206&amp;H19206</f>
        <v>LUMINARIA DE SOBREPOR,FIXADA EM LAJE OU FORRO,TIPO CALHA,CHANFRADA OU PRISMATICA,ESMALTADA,COMPLETA,EQUIPADA COM REATORELETRONICO DE ALTO FATOR DE POTENCIA(AFP&gt;=0,92)E LAMPADA FLUORESCENTE DE 3X18W.FORNECIMENTO E COLOCACAO</v>
      </c>
      <c r="C19206" s="749" t="s">
        <v>44853</v>
      </c>
      <c r="D19206" s="749" t="s">
        <v>44854</v>
      </c>
      <c r="E19206" s="749" t="s">
        <v>44855</v>
      </c>
      <c r="F19206" s="749" t="s">
        <v>44894</v>
      </c>
      <c r="I19206" s="749" t="s">
        <v>30</v>
      </c>
      <c r="J19206" s="749" t="n">
        <v>160.74</v>
      </c>
    </row>
    <row collapsed="false" customFormat="false" customHeight="true" hidden="true" ht="38.25" outlineLevel="0" r="19207">
      <c r="A19207" s="749" t="s">
        <v>44895</v>
      </c>
      <c r="B19207" s="758" t="str">
        <f aca="false">C19207&amp;D19207&amp;E19207&amp;F19207&amp;G19207&amp;H19207</f>
        <v>LUMINARIA DE SOBREPOR,FIXADA EM LAJE OU FORRO,TIPO CALHA,CHANFRADA OU PRISMATICA,ESMALTADA,COMPLETA,EQUIPADA COM REATORELETRONICO DE ALTO FATOR DE POTENCIA(AFP&gt;=0,92)E LAMPADA FLUORESCENTE DE 3X18W.FORNECIMENTO E COLOCACAO</v>
      </c>
      <c r="C19207" s="749" t="s">
        <v>44853</v>
      </c>
      <c r="D19207" s="749" t="s">
        <v>44854</v>
      </c>
      <c r="E19207" s="749" t="s">
        <v>44855</v>
      </c>
      <c r="F19207" s="749" t="s">
        <v>44894</v>
      </c>
      <c r="I19207" s="749" t="s">
        <v>30</v>
      </c>
      <c r="J19207" s="749" t="n">
        <v>151.27</v>
      </c>
    </row>
    <row collapsed="false" customFormat="false" customHeight="true" hidden="true" ht="38.25" outlineLevel="0" r="19208">
      <c r="A19208" s="749" t="s">
        <v>44896</v>
      </c>
      <c r="B19208" s="758" t="str">
        <f aca="false">C19208&amp;D19208&amp;E19208&amp;F19208&amp;G19208&amp;H19208</f>
        <v>LUMINARIA DE SOBREPOR,FIXADA EM LAJE OU FORRO,TIPO CALHA,CHANFRADA OU PRISMATICA,ESMALTADA,COMPLETA,EQUIPADA COM REATORELETRONICO DE ALTO FATOR DE POTENCIA(AFP&gt;=0,92)E LAMPADA FLUORESCENTE DE 3X20W.FORNECIMENTO E COLOCACAO</v>
      </c>
      <c r="C19208" s="749" t="s">
        <v>44853</v>
      </c>
      <c r="D19208" s="749" t="s">
        <v>44854</v>
      </c>
      <c r="E19208" s="749" t="s">
        <v>44855</v>
      </c>
      <c r="F19208" s="749" t="s">
        <v>44897</v>
      </c>
      <c r="I19208" s="749" t="s">
        <v>30</v>
      </c>
      <c r="J19208" s="749" t="n">
        <v>144.75</v>
      </c>
    </row>
    <row collapsed="false" customFormat="false" customHeight="true" hidden="true" ht="38.25" outlineLevel="0" r="19209">
      <c r="A19209" s="749" t="s">
        <v>44898</v>
      </c>
      <c r="B19209" s="758" t="str">
        <f aca="false">C19209&amp;D19209&amp;E19209&amp;F19209&amp;G19209&amp;H19209</f>
        <v>LUMINARIA DE SOBREPOR,FIXADA EM LAJE OU FORRO,TIPO CALHA,CHANFRADA OU PRISMATICA,ESMALTADA,COMPLETA,EQUIPADA COM REATORELETRONICO DE ALTO FATOR DE POTENCIA(AFP&gt;=0,92)E LAMPADA FLUORESCENTE DE 3X20W.FORNECIMENTO E COLOCACAO</v>
      </c>
      <c r="C19209" s="749" t="s">
        <v>44853</v>
      </c>
      <c r="D19209" s="749" t="s">
        <v>44854</v>
      </c>
      <c r="E19209" s="749" t="s">
        <v>44855</v>
      </c>
      <c r="F19209" s="749" t="s">
        <v>44897</v>
      </c>
      <c r="I19209" s="749" t="s">
        <v>30</v>
      </c>
      <c r="J19209" s="749" t="n">
        <v>135.28</v>
      </c>
    </row>
    <row collapsed="false" customFormat="false" customHeight="true" hidden="true" ht="38.25" outlineLevel="0" r="19210">
      <c r="A19210" s="749" t="s">
        <v>44899</v>
      </c>
      <c r="B19210" s="758" t="str">
        <f aca="false">C19210&amp;D19210&amp;E19210&amp;F19210&amp;G19210&amp;H19210</f>
        <v>LUMINARIA DE SOBREPOR,FIXADA EM LAJE OU FORRO,TIPO CALHA,CHANFRADA OU PRISMATICA,ESMALTADA,COMPLETA,EQUIPADA COM REATORELETRONICO DE ALTO FATOR DE POTENCIA(AFP&gt;=0,92)E LAMPADA FLUORESCENTE DE 3X32W.FORNECIMENTO E COLOCACAO</v>
      </c>
      <c r="C19210" s="749" t="s">
        <v>44853</v>
      </c>
      <c r="D19210" s="749" t="s">
        <v>44854</v>
      </c>
      <c r="E19210" s="749" t="s">
        <v>44855</v>
      </c>
      <c r="F19210" s="749" t="s">
        <v>44900</v>
      </c>
      <c r="I19210" s="749" t="s">
        <v>30</v>
      </c>
      <c r="J19210" s="749" t="n">
        <v>185.42</v>
      </c>
    </row>
    <row collapsed="false" customFormat="false" customHeight="true" hidden="true" ht="38.25" outlineLevel="0" r="19211">
      <c r="A19211" s="749" t="s">
        <v>44901</v>
      </c>
      <c r="B19211" s="758" t="str">
        <f aca="false">C19211&amp;D19211&amp;E19211&amp;F19211&amp;G19211&amp;H19211</f>
        <v>LUMINARIA DE SOBREPOR,FIXADA EM LAJE OU FORRO,TIPO CALHA,CHANFRADA OU PRISMATICA,ESMALTADA,COMPLETA,EQUIPADA COM REATORELETRONICO DE ALTO FATOR DE POTENCIA(AFP&gt;=0,92)E LAMPADA FLUORESCENTE DE 3X32W.FORNECIMENTO E COLOCACAO</v>
      </c>
      <c r="C19211" s="749" t="s">
        <v>44853</v>
      </c>
      <c r="D19211" s="749" t="s">
        <v>44854</v>
      </c>
      <c r="E19211" s="749" t="s">
        <v>44855</v>
      </c>
      <c r="F19211" s="749" t="s">
        <v>44900</v>
      </c>
      <c r="I19211" s="749" t="s">
        <v>30</v>
      </c>
      <c r="J19211" s="749" t="n">
        <v>174.05</v>
      </c>
    </row>
    <row collapsed="false" customFormat="false" customHeight="true" hidden="true" ht="38.25" outlineLevel="0" r="19212">
      <c r="A19212" s="749" t="s">
        <v>44902</v>
      </c>
      <c r="B19212" s="758" t="str">
        <f aca="false">C19212&amp;D19212&amp;E19212&amp;F19212&amp;G19212&amp;H19212</f>
        <v>LUMINARIA DE SOBREPOR,FIXADA EM LAJE OU FORRO,TIPO CALHA,CHANFRADA OU PRISMATICA,ESMALTADA,COMPLETA,EQUIPADA COM REATORELETRONICO DE ALTO FATOR DE POTENCIA(AFP&gt;=0,92)E LAMPADA FLUORESCENTE DE 3X36W.FORNECIMENTO E COLOCACAO</v>
      </c>
      <c r="C19212" s="749" t="s">
        <v>44853</v>
      </c>
      <c r="D19212" s="749" t="s">
        <v>44854</v>
      </c>
      <c r="E19212" s="749" t="s">
        <v>44855</v>
      </c>
      <c r="F19212" s="749" t="s">
        <v>44903</v>
      </c>
      <c r="I19212" s="749" t="s">
        <v>30</v>
      </c>
      <c r="J19212" s="749" t="n">
        <v>203.54</v>
      </c>
    </row>
    <row collapsed="false" customFormat="false" customHeight="true" hidden="true" ht="38.25" outlineLevel="0" r="19213">
      <c r="A19213" s="749" t="s">
        <v>44904</v>
      </c>
      <c r="B19213" s="758" t="str">
        <f aca="false">C19213&amp;D19213&amp;E19213&amp;F19213&amp;G19213&amp;H19213</f>
        <v>LUMINARIA DE SOBREPOR,FIXADA EM LAJE OU FORRO,TIPO CALHA,CHANFRADA OU PRISMATICA,ESMALTADA,COMPLETA,EQUIPADA COM REATORELETRONICO DE ALTO FATOR DE POTENCIA(AFP&gt;=0,92)E LAMPADA FLUORESCENTE DE 3X36W.FORNECIMENTO E COLOCACAO</v>
      </c>
      <c r="C19213" s="749" t="s">
        <v>44853</v>
      </c>
      <c r="D19213" s="749" t="s">
        <v>44854</v>
      </c>
      <c r="E19213" s="749" t="s">
        <v>44855</v>
      </c>
      <c r="F19213" s="749" t="s">
        <v>44903</v>
      </c>
      <c r="I19213" s="749" t="s">
        <v>30</v>
      </c>
      <c r="J19213" s="749" t="n">
        <v>192.17</v>
      </c>
    </row>
    <row collapsed="false" customFormat="false" customHeight="true" hidden="true" ht="38.25" outlineLevel="0" r="19214">
      <c r="A19214" s="749" t="s">
        <v>44905</v>
      </c>
      <c r="B19214" s="758" t="str">
        <f aca="false">C19214&amp;D19214&amp;E19214&amp;F19214&amp;G19214&amp;H19214</f>
        <v>LUMINARIA DE SOBREPOR,FIXADA EM LAJE OU FORRO,TIPO CALHA,CHANFRADA OU PRISMATICA,ESMALTADA,COMPLETA,EQUIPADA COM REATORELETRONICO DE ALTO FATOR DE POTENCIA(AFP&gt;=0,92)E LAMPADA FLUORESCENTE DE 3X40W.FORNECIMENTO E COLOCACAO</v>
      </c>
      <c r="C19214" s="749" t="s">
        <v>44853</v>
      </c>
      <c r="D19214" s="749" t="s">
        <v>44854</v>
      </c>
      <c r="E19214" s="749" t="s">
        <v>44855</v>
      </c>
      <c r="F19214" s="749" t="s">
        <v>44906</v>
      </c>
      <c r="I19214" s="749" t="s">
        <v>30</v>
      </c>
      <c r="J19214" s="749" t="n">
        <v>179.69</v>
      </c>
    </row>
    <row collapsed="false" customFormat="false" customHeight="true" hidden="true" ht="38.25" outlineLevel="0" r="19215">
      <c r="A19215" s="749" t="s">
        <v>44907</v>
      </c>
      <c r="B19215" s="758" t="str">
        <f aca="false">C19215&amp;D19215&amp;E19215&amp;F19215&amp;G19215&amp;H19215</f>
        <v>LUMINARIA DE SOBREPOR,FIXADA EM LAJE OU FORRO,TIPO CALHA,CHANFRADA OU PRISMATICA,ESMALTADA,COMPLETA,EQUIPADA COM REATORELETRONICO DE ALTO FATOR DE POTENCIA(AFP&gt;=0,92)E LAMPADA FLUORESCENTE DE 3X40W.FORNECIMENTO E COLOCACAO</v>
      </c>
      <c r="C19215" s="749" t="s">
        <v>44853</v>
      </c>
      <c r="D19215" s="749" t="s">
        <v>44854</v>
      </c>
      <c r="E19215" s="749" t="s">
        <v>44855</v>
      </c>
      <c r="F19215" s="749" t="s">
        <v>44906</v>
      </c>
      <c r="I19215" s="749" t="s">
        <v>30</v>
      </c>
      <c r="J19215" s="749" t="n">
        <v>168.32</v>
      </c>
    </row>
    <row collapsed="false" customFormat="false" customHeight="true" hidden="true" ht="38.25" outlineLevel="0" r="19216">
      <c r="A19216" s="749" t="s">
        <v>44908</v>
      </c>
      <c r="B19216" s="758" t="str">
        <f aca="false">C19216&amp;D19216&amp;E19216&amp;F19216&amp;G19216&amp;H19216</f>
        <v>LUMINARIA DE SOBREPOR,FIXADA EM LAJE OU FORRO,TIPO CALHA,CHANFRADA OU PRISMATICA,ESMALTADA,COMPLETA,EQUIPADA COM REATORELETRONICO DE ALTO FATOR DE POTENCIA(AFP&gt;=0,92)E LAMPADA FLUORESCENTE DE 4X16W.FORNECIMENTO E COLOCACAO</v>
      </c>
      <c r="C19216" s="749" t="s">
        <v>44853</v>
      </c>
      <c r="D19216" s="749" t="s">
        <v>44854</v>
      </c>
      <c r="E19216" s="749" t="s">
        <v>44855</v>
      </c>
      <c r="F19216" s="749" t="s">
        <v>44909</v>
      </c>
      <c r="I19216" s="749" t="s">
        <v>30</v>
      </c>
      <c r="J19216" s="749" t="n">
        <v>174.72</v>
      </c>
    </row>
    <row collapsed="false" customFormat="false" customHeight="true" hidden="true" ht="38.25" outlineLevel="0" r="19217">
      <c r="A19217" s="749" t="s">
        <v>44910</v>
      </c>
      <c r="B19217" s="758" t="str">
        <f aca="false">C19217&amp;D19217&amp;E19217&amp;F19217&amp;G19217&amp;H19217</f>
        <v>LUMINARIA DE SOBREPOR,FIXADA EM LAJE OU FORRO,TIPO CALHA,CHANFRADA OU PRISMATICA,ESMALTADA,COMPLETA,EQUIPADA COM REATORELETRONICO DE ALTO FATOR DE POTENCIA(AFP&gt;=0,92)E LAMPADA FLUORESCENTE DE 4X16W.FORNECIMENTO E COLOCACAO</v>
      </c>
      <c r="C19217" s="749" t="s">
        <v>44853</v>
      </c>
      <c r="D19217" s="749" t="s">
        <v>44854</v>
      </c>
      <c r="E19217" s="749" t="s">
        <v>44855</v>
      </c>
      <c r="F19217" s="749" t="s">
        <v>44909</v>
      </c>
      <c r="I19217" s="749" t="s">
        <v>30</v>
      </c>
      <c r="J19217" s="749" t="n">
        <v>163.35</v>
      </c>
    </row>
    <row collapsed="false" customFormat="false" customHeight="true" hidden="true" ht="38.25" outlineLevel="0" r="19218">
      <c r="A19218" s="749" t="s">
        <v>44911</v>
      </c>
      <c r="B19218" s="758" t="str">
        <f aca="false">C19218&amp;D19218&amp;E19218&amp;F19218&amp;G19218&amp;H19218</f>
        <v>LUMINARIA DE SOBREPOR,FIXADA EM LAJE OU FORRO,TIPO CALHA,CHANFRADA OU PRISMATICA,ESMALTADA,COMPLETA,EQUIPADA COM REATORELETRONICO DE ALTO FATOR DE POTENCIA(AFP&gt;=0,92)E LAMPADA FLUORESCENTE DE 4X18W.FORNECIMENTO E COLOCACAO</v>
      </c>
      <c r="C19218" s="749" t="s">
        <v>44853</v>
      </c>
      <c r="D19218" s="749" t="s">
        <v>44854</v>
      </c>
      <c r="E19218" s="749" t="s">
        <v>44855</v>
      </c>
      <c r="F19218" s="749" t="s">
        <v>44912</v>
      </c>
      <c r="I19218" s="749" t="s">
        <v>30</v>
      </c>
      <c r="J19218" s="749" t="n">
        <v>194.9</v>
      </c>
    </row>
    <row collapsed="false" customFormat="false" customHeight="true" hidden="true" ht="38.25" outlineLevel="0" r="19219">
      <c r="A19219" s="749" t="s">
        <v>44913</v>
      </c>
      <c r="B19219" s="758" t="str">
        <f aca="false">C19219&amp;D19219&amp;E19219&amp;F19219&amp;G19219&amp;H19219</f>
        <v>LUMINARIA DE SOBREPOR,FIXADA EM LAJE OU FORRO,TIPO CALHA,CHANFRADA OU PRISMATICA,ESMALTADA,COMPLETA,EQUIPADA COM REATORELETRONICO DE ALTO FATOR DE POTENCIA(AFP&gt;=0,92)E LAMPADA FLUORESCENTE DE 4X18W.FORNECIMENTO E COLOCACAO</v>
      </c>
      <c r="C19219" s="749" t="s">
        <v>44853</v>
      </c>
      <c r="D19219" s="749" t="s">
        <v>44854</v>
      </c>
      <c r="E19219" s="749" t="s">
        <v>44855</v>
      </c>
      <c r="F19219" s="749" t="s">
        <v>44912</v>
      </c>
      <c r="I19219" s="749" t="s">
        <v>30</v>
      </c>
      <c r="J19219" s="749" t="n">
        <v>183.53</v>
      </c>
    </row>
    <row collapsed="false" customFormat="false" customHeight="true" hidden="true" ht="38.25" outlineLevel="0" r="19220">
      <c r="A19220" s="749" t="s">
        <v>44914</v>
      </c>
      <c r="B19220" s="758" t="str">
        <f aca="false">C19220&amp;D19220&amp;E19220&amp;F19220&amp;G19220&amp;H19220</f>
        <v>LUMINARIA DE SOBREPOR,FIXADA EM LAJE OU FORRO,TIPO CALHA,CHANFRADA OU PRISMATICA,ESMALTADA,COMPLETA,EQUIPADA COM REATORELETRONICO DE ALTO FATOR DE POTENCIA(AFP&gt;=0,92)E LAMPADA FLUORESCENTE DE 4X20W.FORNECIMENTO E COLOCACAO</v>
      </c>
      <c r="C19220" s="749" t="s">
        <v>44853</v>
      </c>
      <c r="D19220" s="749" t="s">
        <v>44854</v>
      </c>
      <c r="E19220" s="749" t="s">
        <v>44855</v>
      </c>
      <c r="F19220" s="749" t="s">
        <v>44915</v>
      </c>
      <c r="I19220" s="749" t="s">
        <v>30</v>
      </c>
      <c r="J19220" s="749" t="n">
        <v>173.42</v>
      </c>
    </row>
    <row collapsed="false" customFormat="false" customHeight="true" hidden="true" ht="38.25" outlineLevel="0" r="19221">
      <c r="A19221" s="749" t="s">
        <v>44916</v>
      </c>
      <c r="B19221" s="758" t="str">
        <f aca="false">C19221&amp;D19221&amp;E19221&amp;F19221&amp;G19221&amp;H19221</f>
        <v>LUMINARIA DE SOBREPOR,FIXADA EM LAJE OU FORRO,TIPO CALHA,CHANFRADA OU PRISMATICA,ESMALTADA,COMPLETA,EQUIPADA COM REATORELETRONICO DE ALTO FATOR DE POTENCIA(AFP&gt;=0,92)E LAMPADA FLUORESCENTE DE 4X20W.FORNECIMENTO E COLOCACAO</v>
      </c>
      <c r="C19221" s="749" t="s">
        <v>44853</v>
      </c>
      <c r="D19221" s="749" t="s">
        <v>44854</v>
      </c>
      <c r="E19221" s="749" t="s">
        <v>44855</v>
      </c>
      <c r="F19221" s="749" t="s">
        <v>44915</v>
      </c>
      <c r="I19221" s="749" t="s">
        <v>30</v>
      </c>
      <c r="J19221" s="749" t="n">
        <v>162.05</v>
      </c>
    </row>
    <row collapsed="false" customFormat="false" customHeight="true" hidden="true" ht="38.25" outlineLevel="0" r="19222">
      <c r="A19222" s="749" t="s">
        <v>44917</v>
      </c>
      <c r="B19222" s="758" t="str">
        <f aca="false">C19222&amp;D19222&amp;E19222&amp;F19222&amp;G19222&amp;H19222</f>
        <v>LUMINARIA DE SOBREPOR,FIXADA EM LAJE OU FORRO,TIPO CALHA,CHANFRADA OU PRISMATICA,ESMALTADA,COMPLETA,EQUIPADA COM REATORELETRONICO DE ALTO FATOR DE POTENCIA(AFP&gt;=0,92)E LAMPADA FLUORESCENTE DE 4X32W.FORNECIMENTO E COLOCACAO</v>
      </c>
      <c r="C19222" s="749" t="s">
        <v>44853</v>
      </c>
      <c r="D19222" s="749" t="s">
        <v>44854</v>
      </c>
      <c r="E19222" s="749" t="s">
        <v>44855</v>
      </c>
      <c r="F19222" s="749" t="s">
        <v>44918</v>
      </c>
      <c r="I19222" s="749" t="s">
        <v>30</v>
      </c>
      <c r="J19222" s="749" t="n">
        <v>211.83</v>
      </c>
    </row>
    <row collapsed="false" customFormat="false" customHeight="true" hidden="true" ht="38.25" outlineLevel="0" r="19223">
      <c r="A19223" s="749" t="s">
        <v>44919</v>
      </c>
      <c r="B19223" s="758" t="str">
        <f aca="false">C19223&amp;D19223&amp;E19223&amp;F19223&amp;G19223&amp;H19223</f>
        <v>LUMINARIA DE SOBREPOR,FIXADA EM LAJE OU FORRO,TIPO CALHA,CHANFRADA OU PRISMATICA,ESMALTADA,COMPLETA,EQUIPADA COM REATORELETRONICO DE ALTO FATOR DE POTENCIA(AFP&gt;=0,92)E LAMPADA FLUORESCENTE DE 4X32W.FORNECIMENTO E COLOCACAO</v>
      </c>
      <c r="C19223" s="749" t="s">
        <v>44853</v>
      </c>
      <c r="D19223" s="749" t="s">
        <v>44854</v>
      </c>
      <c r="E19223" s="749" t="s">
        <v>44855</v>
      </c>
      <c r="F19223" s="749" t="s">
        <v>44918</v>
      </c>
      <c r="I19223" s="749" t="s">
        <v>30</v>
      </c>
      <c r="J19223" s="749" t="n">
        <v>199.04</v>
      </c>
    </row>
    <row collapsed="false" customFormat="false" customHeight="true" hidden="true" ht="38.25" outlineLevel="0" r="19224">
      <c r="A19224" s="749" t="s">
        <v>44920</v>
      </c>
      <c r="B19224" s="758" t="str">
        <f aca="false">C19224&amp;D19224&amp;E19224&amp;F19224&amp;G19224&amp;H19224</f>
        <v>LUMINARIA DE SOBREPOR,FIXADA EM LAJE OU FORRO,TIPO CALHA,CHANFRADA OU PRISMATICA,ESMALTADA,COMPLETA,EQUIPADA COM REATORELETRONICO DE ALTO FATOR DE POTENCIA(AFP&gt;=0,92)E LAMPADA FLUORESCENTE DE 4X36W.FORNECIMENTO E COLOCACAO</v>
      </c>
      <c r="C19224" s="749" t="s">
        <v>44853</v>
      </c>
      <c r="D19224" s="749" t="s">
        <v>44854</v>
      </c>
      <c r="E19224" s="749" t="s">
        <v>44855</v>
      </c>
      <c r="F19224" s="749" t="s">
        <v>44921</v>
      </c>
      <c r="I19224" s="749" t="s">
        <v>30</v>
      </c>
      <c r="J19224" s="749" t="n">
        <v>243.85</v>
      </c>
    </row>
    <row collapsed="false" customFormat="false" customHeight="true" hidden="true" ht="38.25" outlineLevel="0" r="19225">
      <c r="A19225" s="749" t="s">
        <v>44922</v>
      </c>
      <c r="B19225" s="758" t="str">
        <f aca="false">C19225&amp;D19225&amp;E19225&amp;F19225&amp;G19225&amp;H19225</f>
        <v>LUMINARIA DE SOBREPOR,FIXADA EM LAJE OU FORRO,TIPO CALHA,CHANFRADA OU PRISMATICA,ESMALTADA,COMPLETA,EQUIPADA COM REATORELETRONICO DE ALTO FATOR DE POTENCIA(AFP&gt;=0,92)E LAMPADA FLUORESCENTE DE 4X36W.FORNECIMENTO E COLOCACAO</v>
      </c>
      <c r="C19225" s="749" t="s">
        <v>44853</v>
      </c>
      <c r="D19225" s="749" t="s">
        <v>44854</v>
      </c>
      <c r="E19225" s="749" t="s">
        <v>44855</v>
      </c>
      <c r="F19225" s="749" t="s">
        <v>44921</v>
      </c>
      <c r="I19225" s="749" t="s">
        <v>30</v>
      </c>
      <c r="J19225" s="749" t="n">
        <v>231.06</v>
      </c>
    </row>
    <row collapsed="false" customFormat="false" customHeight="true" hidden="true" ht="38.25" outlineLevel="0" r="19226">
      <c r="A19226" s="749" t="s">
        <v>44923</v>
      </c>
      <c r="B19226" s="758" t="str">
        <f aca="false">C19226&amp;D19226&amp;E19226&amp;F19226&amp;G19226&amp;H19226</f>
        <v>LUMINARIA DE SOBREPOR,FIXADA EM LAJE OU FORRO,TIPO CALHA,CHANFRADA OU PRISMATICA,ESMALTADA,COMPLETA,EQUIPADA COM REATORELETRONICO DE ALTO FATOR DE POTENCIA(AFP&gt;=0,92)E LAMPADA FLUORESCENTE DE 4X40W.FORNECIMENTO E COLOCACAO</v>
      </c>
      <c r="C19226" s="749" t="s">
        <v>44853</v>
      </c>
      <c r="D19226" s="749" t="s">
        <v>44854</v>
      </c>
      <c r="E19226" s="749" t="s">
        <v>44855</v>
      </c>
      <c r="F19226" s="749" t="s">
        <v>44924</v>
      </c>
      <c r="I19226" s="749" t="s">
        <v>30</v>
      </c>
      <c r="J19226" s="749" t="n">
        <v>209.29</v>
      </c>
    </row>
    <row collapsed="false" customFormat="false" customHeight="true" hidden="true" ht="38.25" outlineLevel="0" r="19227">
      <c r="A19227" s="749" t="s">
        <v>44925</v>
      </c>
      <c r="B19227" s="758" t="str">
        <f aca="false">C19227&amp;D19227&amp;E19227&amp;F19227&amp;G19227&amp;H19227</f>
        <v>LUMINARIA DE SOBREPOR,FIXADA EM LAJE OU FORRO,TIPO CALHA,CHANFRADA OU PRISMATICA,ESMALTADA,COMPLETA,EQUIPADA COM REATORELETRONICO DE ALTO FATOR DE POTENCIA(AFP&gt;=0,92)E LAMPADA FLUORESCENTE DE 4X40W.FORNECIMENTO E COLOCACAO</v>
      </c>
      <c r="C19227" s="749" t="s">
        <v>44853</v>
      </c>
      <c r="D19227" s="749" t="s">
        <v>44854</v>
      </c>
      <c r="E19227" s="749" t="s">
        <v>44855</v>
      </c>
      <c r="F19227" s="749" t="s">
        <v>44924</v>
      </c>
      <c r="I19227" s="749" t="s">
        <v>30</v>
      </c>
      <c r="J19227" s="749" t="n">
        <v>196.5</v>
      </c>
    </row>
    <row collapsed="false" customFormat="false" customHeight="true" hidden="true" ht="38.25" outlineLevel="0" r="19228">
      <c r="A19228" s="749" t="s">
        <v>44926</v>
      </c>
      <c r="B19228" s="758" t="str">
        <f aca="false">C19228&amp;D19228&amp;E19228&amp;F19228&amp;G19228&amp;H19228</f>
        <v>LUMINARIA DE EMBUTIR,FIXADA EM LAJE OU FORRO,TIPO CALHA,CHANFRADA OU PRISMATICA,ESMALTADA,COMPLETA,EQUIPADA COM REATOR ELETRONICO DE ALTO FATOR DE POTENCIA(AFP&gt;=0,92)E LAMPADA FLUORESCENTE DE 1X16W.FORNECIMENTO E COLOCACAO</v>
      </c>
      <c r="C19228" s="749" t="s">
        <v>44927</v>
      </c>
      <c r="D19228" s="749" t="s">
        <v>44928</v>
      </c>
      <c r="E19228" s="749" t="s">
        <v>44929</v>
      </c>
      <c r="F19228" s="749" t="s">
        <v>44930</v>
      </c>
      <c r="I19228" s="749" t="s">
        <v>30</v>
      </c>
      <c r="J19228" s="749" t="n">
        <v>68.5</v>
      </c>
    </row>
    <row collapsed="false" customFormat="false" customHeight="true" hidden="true" ht="38.25" outlineLevel="0" r="19229">
      <c r="A19229" s="749" t="s">
        <v>44931</v>
      </c>
      <c r="B19229" s="758" t="str">
        <f aca="false">C19229&amp;D19229&amp;E19229&amp;F19229&amp;G19229&amp;H19229</f>
        <v>LUMINARIA DE EMBUTIR,FIXADA EM LAJE OU FORRO,TIPO CALHA,CHANFRADA OU PRISMATICA,ESMALTADA,COMPLETA,EQUIPADA COM REATOR ELETRONICO DE ALTO FATOR DE POTENCIA(AFP&gt;=0,92)E LAMPADA FLUORESCENTE DE 1X16W.FORNECIMENTO E COLOCACAO</v>
      </c>
      <c r="C19229" s="749" t="s">
        <v>44927</v>
      </c>
      <c r="D19229" s="749" t="s">
        <v>44928</v>
      </c>
      <c r="E19229" s="749" t="s">
        <v>44929</v>
      </c>
      <c r="F19229" s="749" t="s">
        <v>44930</v>
      </c>
      <c r="I19229" s="749" t="s">
        <v>30</v>
      </c>
      <c r="J19229" s="749" t="n">
        <v>63.29</v>
      </c>
    </row>
    <row collapsed="false" customFormat="false" customHeight="true" hidden="true" ht="38.25" outlineLevel="0" r="19230">
      <c r="A19230" s="749" t="s">
        <v>44932</v>
      </c>
      <c r="B19230" s="758" t="str">
        <f aca="false">C19230&amp;D19230&amp;E19230&amp;F19230&amp;G19230&amp;H19230</f>
        <v>LUMINARIA DE EMBUTIR,FIXADA EM LAJE OU FORRO,TIPO CALHA,CHANFRADA OU PRISMATICA,ESMALTADA,COMPLETA,EQUIPADA COM REATOR ELETRONICO DE ALTO FATOR DE POTENCIA(AFP&gt;=0,92)E LAMPADA FLUORESCENTE DE 1X18W.FORNECIMENTO E COLOCACAO</v>
      </c>
      <c r="C19230" s="749" t="s">
        <v>44927</v>
      </c>
      <c r="D19230" s="749" t="s">
        <v>44928</v>
      </c>
      <c r="E19230" s="749" t="s">
        <v>44929</v>
      </c>
      <c r="F19230" s="749" t="s">
        <v>44933</v>
      </c>
      <c r="I19230" s="749" t="s">
        <v>30</v>
      </c>
      <c r="J19230" s="749" t="n">
        <v>74.48</v>
      </c>
    </row>
    <row collapsed="false" customFormat="false" customHeight="true" hidden="true" ht="38.25" outlineLevel="0" r="19231">
      <c r="A19231" s="749" t="s">
        <v>44934</v>
      </c>
      <c r="B19231" s="758" t="str">
        <f aca="false">C19231&amp;D19231&amp;E19231&amp;F19231&amp;G19231&amp;H19231</f>
        <v>LUMINARIA DE EMBUTIR,FIXADA EM LAJE OU FORRO,TIPO CALHA,CHANFRADA OU PRISMATICA,ESMALTADA,COMPLETA,EQUIPADA COM REATOR ELETRONICO DE ALTO FATOR DE POTENCIA(AFP&gt;=0,92)E LAMPADA FLUORESCENTE DE 1X18W.FORNECIMENTO E COLOCACAO</v>
      </c>
      <c r="C19231" s="749" t="s">
        <v>44927</v>
      </c>
      <c r="D19231" s="749" t="s">
        <v>44928</v>
      </c>
      <c r="E19231" s="749" t="s">
        <v>44929</v>
      </c>
      <c r="F19231" s="749" t="s">
        <v>44933</v>
      </c>
      <c r="I19231" s="749" t="s">
        <v>30</v>
      </c>
      <c r="J19231" s="749" t="n">
        <v>69.27</v>
      </c>
    </row>
    <row collapsed="false" customFormat="false" customHeight="true" hidden="true" ht="38.25" outlineLevel="0" r="19232">
      <c r="A19232" s="749" t="s">
        <v>44935</v>
      </c>
      <c r="B19232" s="758" t="str">
        <f aca="false">C19232&amp;D19232&amp;E19232&amp;F19232&amp;G19232&amp;H19232</f>
        <v>LUMINARIA DE EMBUTIR,FIXADA EM LAJE OU FORRO,TIPO CALHA,CHANFRADA OU PRISMATICA,ESMALTADA,COMPLETA,EQUIPADA COM REATOR ELETRONICO DE ALTO FATOR DE POTENCIA(AFP&gt;=0,92)E LAMPADA FLUORESCENTE DE 1X20W.FORNECIMENTO E COLOCACAO</v>
      </c>
      <c r="C19232" s="749" t="s">
        <v>44927</v>
      </c>
      <c r="D19232" s="749" t="s">
        <v>44928</v>
      </c>
      <c r="E19232" s="749" t="s">
        <v>44929</v>
      </c>
      <c r="F19232" s="749" t="s">
        <v>44936</v>
      </c>
      <c r="I19232" s="749" t="s">
        <v>30</v>
      </c>
      <c r="J19232" s="749" t="n">
        <v>81.52</v>
      </c>
    </row>
    <row collapsed="false" customFormat="false" customHeight="true" hidden="true" ht="38.25" outlineLevel="0" r="19233">
      <c r="A19233" s="749" t="s">
        <v>44937</v>
      </c>
      <c r="B19233" s="758" t="str">
        <f aca="false">C19233&amp;D19233&amp;E19233&amp;F19233&amp;G19233&amp;H19233</f>
        <v>LUMINARIA DE EMBUTIR,FIXADA EM LAJE OU FORRO,TIPO CALHA,CHANFRADA OU PRISMATICA,ESMALTADA,COMPLETA,EQUIPADA COM REATOR ELETRONICO DE ALTO FATOR DE POTENCIA(AFP&gt;=0,92)E LAMPADA FLUORESCENTE DE 1X20W.FORNECIMENTO E COLOCACAO</v>
      </c>
      <c r="C19233" s="749" t="s">
        <v>44927</v>
      </c>
      <c r="D19233" s="749" t="s">
        <v>44928</v>
      </c>
      <c r="E19233" s="749" t="s">
        <v>44929</v>
      </c>
      <c r="F19233" s="749" t="s">
        <v>44936</v>
      </c>
      <c r="I19233" s="749" t="s">
        <v>30</v>
      </c>
      <c r="J19233" s="749" t="n">
        <v>74.89</v>
      </c>
    </row>
    <row collapsed="false" customFormat="false" customHeight="true" hidden="true" ht="38.25" outlineLevel="0" r="19234">
      <c r="A19234" s="749" t="s">
        <v>44938</v>
      </c>
      <c r="B19234" s="758" t="str">
        <f aca="false">C19234&amp;D19234&amp;E19234&amp;F19234&amp;G19234&amp;H19234</f>
        <v>LUMINARIA DE EMBUTIR,FIXADA EM LAJE EM FORRO,TIPO CALHA,CHANFRADA OU PRISMATICA,ESMALTADA,COMPLETA,EQUIPADA COM REATOR ELETRONICO DE ALTO FATOR DE POTENCIA(AFP&gt;=0,92)E LAMPADA FLUORESCENTE DE 1X32W.FORNECIMENTO E COLOCACAO</v>
      </c>
      <c r="C19234" s="749" t="s">
        <v>44939</v>
      </c>
      <c r="D19234" s="749" t="s">
        <v>44928</v>
      </c>
      <c r="E19234" s="749" t="s">
        <v>44929</v>
      </c>
      <c r="F19234" s="749" t="s">
        <v>44940</v>
      </c>
      <c r="I19234" s="749" t="s">
        <v>30</v>
      </c>
      <c r="J19234" s="749" t="n">
        <v>103.09</v>
      </c>
    </row>
    <row collapsed="false" customFormat="false" customHeight="true" hidden="true" ht="38.25" outlineLevel="0" r="19235">
      <c r="A19235" s="749" t="s">
        <v>44941</v>
      </c>
      <c r="B19235" s="758" t="str">
        <f aca="false">C19235&amp;D19235&amp;E19235&amp;F19235&amp;G19235&amp;H19235</f>
        <v>LUMINARIA DE EMBUTIR,FIXADA EM LAJE EM FORRO,TIPO CALHA,CHANFRADA OU PRISMATICA,ESMALTADA,COMPLETA,EQUIPADA COM REATOR ELETRONICO DE ALTO FATOR DE POTENCIA(AFP&gt;=0,92)E LAMPADA FLUORESCENTE DE 1X32W.FORNECIMENTO E COLOCACAO</v>
      </c>
      <c r="C19235" s="749" t="s">
        <v>44939</v>
      </c>
      <c r="D19235" s="749" t="s">
        <v>44928</v>
      </c>
      <c r="E19235" s="749" t="s">
        <v>44929</v>
      </c>
      <c r="F19235" s="749" t="s">
        <v>44940</v>
      </c>
      <c r="I19235" s="749" t="s">
        <v>30</v>
      </c>
      <c r="J19235" s="749" t="n">
        <v>95.04</v>
      </c>
    </row>
    <row collapsed="false" customFormat="false" customHeight="true" hidden="true" ht="38.25" outlineLevel="0" r="19236">
      <c r="A19236" s="749" t="s">
        <v>44942</v>
      </c>
      <c r="B19236" s="758" t="str">
        <f aca="false">C19236&amp;D19236&amp;E19236&amp;F19236&amp;G19236&amp;H19236</f>
        <v>LUMINARIA DE EMBUTIR,FIXADA EM LAJE OU FORRO,TIPO CALHA,CHANFRADA OU PRISMATICA,ESMALTADA,COMPLETA,EQUIPADA COM REATOR ELETRONICO DE ALTO FATOR DE POTENCIA(AFP&gt;=0,92)E LAMPADA FLUORESCENTE DE 1X36W.FORNECIMENTO E COLOCACAO</v>
      </c>
      <c r="C19236" s="749" t="s">
        <v>44927</v>
      </c>
      <c r="D19236" s="749" t="s">
        <v>44928</v>
      </c>
      <c r="E19236" s="749" t="s">
        <v>44929</v>
      </c>
      <c r="F19236" s="749" t="s">
        <v>44943</v>
      </c>
      <c r="I19236" s="749" t="s">
        <v>30</v>
      </c>
      <c r="J19236" s="749" t="n">
        <v>105.2</v>
      </c>
    </row>
    <row collapsed="false" customFormat="false" customHeight="true" hidden="true" ht="38.25" outlineLevel="0" r="19237">
      <c r="A19237" s="749" t="s">
        <v>44944</v>
      </c>
      <c r="B19237" s="758" t="str">
        <f aca="false">C19237&amp;D19237&amp;E19237&amp;F19237&amp;G19237&amp;H19237</f>
        <v>LUMINARIA DE EMBUTIR,FIXADA EM LAJE OU FORRO,TIPO CALHA,CHANFRADA OU PRISMATICA,ESMALTADA,COMPLETA,EQUIPADA COM REATOR ELETRONICO DE ALTO FATOR DE POTENCIA(AFP&gt;=0,92)E LAMPADA FLUORESCENTE DE 1X36W.FORNECIMENTO E COLOCACAO</v>
      </c>
      <c r="C19237" s="749" t="s">
        <v>44927</v>
      </c>
      <c r="D19237" s="749" t="s">
        <v>44928</v>
      </c>
      <c r="E19237" s="749" t="s">
        <v>44929</v>
      </c>
      <c r="F19237" s="749" t="s">
        <v>44943</v>
      </c>
      <c r="I19237" s="749" t="s">
        <v>30</v>
      </c>
      <c r="J19237" s="749" t="n">
        <v>97.15</v>
      </c>
    </row>
    <row collapsed="false" customFormat="false" customHeight="true" hidden="true" ht="38.25" outlineLevel="0" r="19238">
      <c r="A19238" s="749" t="s">
        <v>44945</v>
      </c>
      <c r="B19238" s="758" t="str">
        <f aca="false">C19238&amp;D19238&amp;E19238&amp;F19238&amp;G19238&amp;H19238</f>
        <v>LUMINARIA DE EMBUTIR,FIXADA EM LAJE OU FORRO,TIPO CALHA,CHANFRADA OU PRISMATICA,ESMALTADA,COMPLETA,EQUIPADA COM REATOR ELETRONICO DE ALTO FATOR DE POTENCIA(AFP&gt;=0,92)E LAMPADA FLUORESCENTE DE 1X40W.FORNECIMENTO E COLOCACAO</v>
      </c>
      <c r="C19238" s="749" t="s">
        <v>44927</v>
      </c>
      <c r="D19238" s="749" t="s">
        <v>44928</v>
      </c>
      <c r="E19238" s="749" t="s">
        <v>44929</v>
      </c>
      <c r="F19238" s="749" t="s">
        <v>44946</v>
      </c>
      <c r="I19238" s="749" t="s">
        <v>30</v>
      </c>
      <c r="J19238" s="749" t="n">
        <v>100.48</v>
      </c>
    </row>
    <row collapsed="false" customFormat="false" customHeight="true" hidden="true" ht="38.25" outlineLevel="0" r="19239">
      <c r="A19239" s="749" t="s">
        <v>204</v>
      </c>
      <c r="B19239" s="758" t="str">
        <f aca="false">C19239&amp;D19239&amp;E19239&amp;F19239&amp;G19239&amp;H19239</f>
        <v>LUMINARIA DE EMBUTIR,FIXADA EM LAJE OU FORRO,TIPO CALHA,CHANFRADA OU PRISMATICA,ESMALTADA,COMPLETA,EQUIPADA COM REATOR ELETRONICO DE ALTO FATOR DE POTENCIA(AFP&gt;=0,92)E LAMPADA FLUORESCENTE DE 1X40W.FORNECIMENTO E COLOCACAO</v>
      </c>
      <c r="C19239" s="749" t="s">
        <v>44927</v>
      </c>
      <c r="D19239" s="749" t="s">
        <v>44928</v>
      </c>
      <c r="E19239" s="749" t="s">
        <v>44929</v>
      </c>
      <c r="F19239" s="749" t="s">
        <v>44946</v>
      </c>
      <c r="I19239" s="749" t="s">
        <v>30</v>
      </c>
      <c r="J19239" s="749" t="n">
        <v>92.43</v>
      </c>
    </row>
    <row collapsed="false" customFormat="false" customHeight="true" hidden="true" ht="38.25" outlineLevel="0" r="19240">
      <c r="A19240" s="749" t="s">
        <v>44947</v>
      </c>
      <c r="B19240" s="758" t="str">
        <f aca="false">C19240&amp;D19240&amp;E19240&amp;F19240&amp;G19240&amp;H19240</f>
        <v>LUMINARIA DE EMBUTIR,FIXADA EM LAJE OU FORRO,TIPO CALHA,CHANFRADA OU PRISMATICA,ESMALTADA,COMPLETA,EQUIPADA COM REATOR ELETRONICO DE ALTO FATOR DE POTENCIA(AFP&gt;=0,92)E LAMPADA FLUORESCENTE DE 2X16W.FORNECIMENTO E COLOCACAO</v>
      </c>
      <c r="C19240" s="749" t="s">
        <v>44927</v>
      </c>
      <c r="D19240" s="749" t="s">
        <v>44928</v>
      </c>
      <c r="E19240" s="749" t="s">
        <v>44929</v>
      </c>
      <c r="F19240" s="749" t="s">
        <v>44948</v>
      </c>
      <c r="I19240" s="749" t="s">
        <v>30</v>
      </c>
      <c r="J19240" s="749" t="n">
        <v>105.17</v>
      </c>
    </row>
    <row collapsed="false" customFormat="false" customHeight="true" hidden="true" ht="38.25" outlineLevel="0" r="19241">
      <c r="A19241" s="749" t="s">
        <v>44949</v>
      </c>
      <c r="B19241" s="758" t="str">
        <f aca="false">C19241&amp;D19241&amp;E19241&amp;F19241&amp;G19241&amp;H19241</f>
        <v>LUMINARIA DE EMBUTIR,FIXADA EM LAJE OU FORRO,TIPO CALHA,CHANFRADA OU PRISMATICA,ESMALTADA,COMPLETA,EQUIPADA COM REATOR ELETRONICO DE ALTO FATOR DE POTENCIA(AFP&gt;=0,92)E LAMPADA FLUORESCENTE DE 2X16W.FORNECIMENTO E COLOCACAO</v>
      </c>
      <c r="C19241" s="749" t="s">
        <v>44927</v>
      </c>
      <c r="D19241" s="749" t="s">
        <v>44928</v>
      </c>
      <c r="E19241" s="749" t="s">
        <v>44929</v>
      </c>
      <c r="F19241" s="749" t="s">
        <v>44948</v>
      </c>
      <c r="I19241" s="749" t="s">
        <v>30</v>
      </c>
      <c r="J19241" s="749" t="n">
        <v>97.12</v>
      </c>
    </row>
    <row collapsed="false" customFormat="false" customHeight="true" hidden="true" ht="38.25" outlineLevel="0" r="19242">
      <c r="A19242" s="749" t="s">
        <v>44950</v>
      </c>
      <c r="B19242" s="758" t="str">
        <f aca="false">C19242&amp;D19242&amp;E19242&amp;F19242&amp;G19242&amp;H19242</f>
        <v>LUMINARIA DE EMBUTIR,FIXADA EM LAJE OU FORRO,TIPO CALHA,CHANFRADA OU PRISMATICA,ESMALTADA,COMPLETA,EQUIPADA COM REATOR ELETRONICO DE ALTO FATOR DE POTENCIA(AFP&gt;=0,92)E LAMPADA FLUORESCENTE DE 2X18W.FORNECIMENTO E COLOCACAO</v>
      </c>
      <c r="C19242" s="749" t="s">
        <v>44927</v>
      </c>
      <c r="D19242" s="749" t="s">
        <v>44928</v>
      </c>
      <c r="E19242" s="749" t="s">
        <v>44929</v>
      </c>
      <c r="F19242" s="749" t="s">
        <v>44951</v>
      </c>
      <c r="I19242" s="749" t="s">
        <v>30</v>
      </c>
      <c r="J19242" s="749" t="n">
        <v>115.26</v>
      </c>
    </row>
    <row collapsed="false" customFormat="false" customHeight="true" hidden="true" ht="38.25" outlineLevel="0" r="19243">
      <c r="A19243" s="749" t="s">
        <v>44952</v>
      </c>
      <c r="B19243" s="758" t="str">
        <f aca="false">C19243&amp;D19243&amp;E19243&amp;F19243&amp;G19243&amp;H19243</f>
        <v>LUMINARIA DE EMBUTIR,FIXADA EM LAJE OU FORRO,TIPO CALHA,CHANFRADA OU PRISMATICA,ESMALTADA,COMPLETA,EQUIPADA COM REATOR ELETRONICO DE ALTO FATOR DE POTENCIA(AFP&gt;=0,92)E LAMPADA FLUORESCENTE DE 2X18W.FORNECIMENTO E COLOCACAO</v>
      </c>
      <c r="C19243" s="749" t="s">
        <v>44927</v>
      </c>
      <c r="D19243" s="749" t="s">
        <v>44928</v>
      </c>
      <c r="E19243" s="749" t="s">
        <v>44929</v>
      </c>
      <c r="F19243" s="749" t="s">
        <v>44951</v>
      </c>
      <c r="I19243" s="749" t="s">
        <v>30</v>
      </c>
      <c r="J19243" s="749" t="n">
        <v>107.21</v>
      </c>
    </row>
    <row collapsed="false" customFormat="false" customHeight="true" hidden="true" ht="38.25" outlineLevel="0" r="19244">
      <c r="A19244" s="749" t="s">
        <v>44953</v>
      </c>
      <c r="B19244" s="758" t="str">
        <f aca="false">C19244&amp;D19244&amp;E19244&amp;F19244&amp;G19244&amp;H19244</f>
        <v>LUMINARIA DE EMBUTIR,FIXADA EM LAJE OU FORRO,TIPO CALHA,CHANFRADA OU PRISMATICA,ESMALTADA,COMPLETA,EQUIPADA COM REATOR ELETRONICO DE ALTO FATOR DE POTENCIA(AFP&gt;=0,92)E LAMPADA FLUORESCENTE DE 2X20W.FORNECIMENTO E COLOCACAO</v>
      </c>
      <c r="C19244" s="749" t="s">
        <v>44927</v>
      </c>
      <c r="D19244" s="749" t="s">
        <v>44928</v>
      </c>
      <c r="E19244" s="749" t="s">
        <v>44929</v>
      </c>
      <c r="F19244" s="749" t="s">
        <v>44954</v>
      </c>
      <c r="I19244" s="749" t="s">
        <v>30</v>
      </c>
      <c r="J19244" s="749" t="n">
        <v>106.31</v>
      </c>
    </row>
    <row collapsed="false" customFormat="false" customHeight="true" hidden="true" ht="38.25" outlineLevel="0" r="19245">
      <c r="A19245" s="749" t="s">
        <v>44955</v>
      </c>
      <c r="B19245" s="758" t="str">
        <f aca="false">C19245&amp;D19245&amp;E19245&amp;F19245&amp;G19245&amp;H19245</f>
        <v>LUMINARIA DE EMBUTIR,FIXADA EM LAJE OU FORRO,TIPO CALHA,CHANFRADA OU PRISMATICA,ESMALTADA,COMPLETA,EQUIPADA COM REATOR ELETRONICO DE ALTO FATOR DE POTENCIA(AFP&gt;=0,92)E LAMPADA FLUORESCENTE DE 2X20W.FORNECIMENTO E COLOCACAO</v>
      </c>
      <c r="C19245" s="749" t="s">
        <v>44927</v>
      </c>
      <c r="D19245" s="749" t="s">
        <v>44928</v>
      </c>
      <c r="E19245" s="749" t="s">
        <v>44929</v>
      </c>
      <c r="F19245" s="749" t="s">
        <v>44954</v>
      </c>
      <c r="I19245" s="749" t="s">
        <v>30</v>
      </c>
      <c r="J19245" s="749" t="n">
        <v>98.26</v>
      </c>
    </row>
    <row collapsed="false" customFormat="false" customHeight="true" hidden="true" ht="38.25" outlineLevel="0" r="19246">
      <c r="A19246" s="749" t="s">
        <v>44956</v>
      </c>
      <c r="B19246" s="758" t="str">
        <f aca="false">C19246&amp;D19246&amp;E19246&amp;F19246&amp;G19246&amp;H19246</f>
        <v>LUMINARIA DE EMBUTIR,FIXADA EM LAJE OU FORRO,TIPO CALHA,CHANFRADA OU PRISMATICA,ESMALTADA,COMPLETA,EQUIPADA COM REATOR ELETRONICO DE ALTO FATOR DE POTENCIA(AFP&gt;=0,92)E LAMPADA FLUORESCENTE DE 2X32W.FORNECIMENTO E COLOCACAO</v>
      </c>
      <c r="C19246" s="749" t="s">
        <v>44927</v>
      </c>
      <c r="D19246" s="749" t="s">
        <v>44928</v>
      </c>
      <c r="E19246" s="749" t="s">
        <v>44929</v>
      </c>
      <c r="F19246" s="749" t="s">
        <v>44957</v>
      </c>
      <c r="I19246" s="749" t="s">
        <v>30</v>
      </c>
      <c r="J19246" s="749" t="n">
        <v>128.42</v>
      </c>
    </row>
    <row collapsed="false" customFormat="false" customHeight="true" hidden="true" ht="38.25" outlineLevel="0" r="19247">
      <c r="A19247" s="749" t="s">
        <v>44958</v>
      </c>
      <c r="B19247" s="758" t="str">
        <f aca="false">C19247&amp;D19247&amp;E19247&amp;F19247&amp;G19247&amp;H19247</f>
        <v>LUMINARIA DE EMBUTIR,FIXADA EM LAJE OU FORRO,TIPO CALHA,CHANFRADA OU PRISMATICA,ESMALTADA,COMPLETA,EQUIPADA COM REATOR ELETRONICO DE ALTO FATOR DE POTENCIA(AFP&gt;=0,92)E LAMPADA FLUORESCENTE DE 2X32W.FORNECIMENTO E COLOCACAO</v>
      </c>
      <c r="C19247" s="749" t="s">
        <v>44927</v>
      </c>
      <c r="D19247" s="749" t="s">
        <v>44928</v>
      </c>
      <c r="E19247" s="749" t="s">
        <v>44929</v>
      </c>
      <c r="F19247" s="749" t="s">
        <v>44957</v>
      </c>
      <c r="I19247" s="749" t="s">
        <v>30</v>
      </c>
      <c r="J19247" s="749" t="n">
        <v>118.94</v>
      </c>
    </row>
    <row collapsed="false" customFormat="false" customHeight="true" hidden="true" ht="38.25" outlineLevel="0" r="19248">
      <c r="A19248" s="749" t="s">
        <v>44959</v>
      </c>
      <c r="B19248" s="758" t="str">
        <f aca="false">C19248&amp;D19248&amp;E19248&amp;F19248&amp;G19248&amp;H19248</f>
        <v>LUMINARIA DE EMBUTIR,FIXADA EM LAJE OU FORRO,TIPO CALHA,CHANFRADA OU PRISMATICA,ESMALTADA,COMPLETA,EQUIPADA COM REATOR ELETRONICO DE ALTO FATOR DE POTENCIA(AFP&gt;=0,92)E LAMPADA FLUORESCENTE DE 2X36W.FORNECIMENTO E COLOCACAO</v>
      </c>
      <c r="C19248" s="749" t="s">
        <v>44927</v>
      </c>
      <c r="D19248" s="749" t="s">
        <v>44928</v>
      </c>
      <c r="E19248" s="749" t="s">
        <v>44929</v>
      </c>
      <c r="F19248" s="749" t="s">
        <v>44960</v>
      </c>
      <c r="I19248" s="749" t="s">
        <v>30</v>
      </c>
      <c r="J19248" s="749" t="n">
        <v>143.4</v>
      </c>
    </row>
    <row collapsed="false" customFormat="false" customHeight="true" hidden="true" ht="38.25" outlineLevel="0" r="19249">
      <c r="A19249" s="749" t="s">
        <v>44961</v>
      </c>
      <c r="B19249" s="758" t="str">
        <f aca="false">C19249&amp;D19249&amp;E19249&amp;F19249&amp;G19249&amp;H19249</f>
        <v>LUMINARIA DE EMBUTIR,FIXADA EM LAJE OU FORRO,TIPO CALHA,CHANFRADA OU PRISMATICA,ESMALTADA,COMPLETA,EQUIPADA COM REATOR ELETRONICO DE ALTO FATOR DE POTENCIA(AFP&gt;=0,92)E LAMPADA FLUORESCENTE DE 2X36W.FORNECIMENTO E COLOCACAO</v>
      </c>
      <c r="C19249" s="749" t="s">
        <v>44927</v>
      </c>
      <c r="D19249" s="749" t="s">
        <v>44928</v>
      </c>
      <c r="E19249" s="749" t="s">
        <v>44929</v>
      </c>
      <c r="F19249" s="749" t="s">
        <v>44960</v>
      </c>
      <c r="I19249" s="749" t="s">
        <v>30</v>
      </c>
      <c r="J19249" s="749" t="n">
        <v>133.92</v>
      </c>
    </row>
    <row collapsed="false" customFormat="false" customHeight="true" hidden="true" ht="38.25" outlineLevel="0" r="19250">
      <c r="A19250" s="749" t="s">
        <v>44962</v>
      </c>
      <c r="B19250" s="758" t="str">
        <f aca="false">C19250&amp;D19250&amp;E19250&amp;F19250&amp;G19250&amp;H19250</f>
        <v>LUMINARIA DE EMBUTIR,FIXADA EM LAJE OU FORRO,TIPO CALHA,CHANFRADA OU PRISMATICA,ESMALTADA,COMPLETA,EQUIPADA COM REATOR ELETRONICO DE ALTO FATOR DE POTENCIA(AFP&gt;=0,92)E LAMPADA FLUORESCENTE DE 2X40W.FORNECIMENTO E COLOCACAO</v>
      </c>
      <c r="C19250" s="749" t="s">
        <v>44927</v>
      </c>
      <c r="D19250" s="749" t="s">
        <v>44928</v>
      </c>
      <c r="E19250" s="749" t="s">
        <v>44929</v>
      </c>
      <c r="F19250" s="749" t="s">
        <v>44963</v>
      </c>
      <c r="I19250" s="749" t="s">
        <v>30</v>
      </c>
      <c r="J19250" s="749" t="n">
        <v>128.85</v>
      </c>
    </row>
    <row collapsed="false" customFormat="false" customHeight="true" hidden="true" ht="38.25" outlineLevel="0" r="19251">
      <c r="A19251" s="749" t="s">
        <v>44964</v>
      </c>
      <c r="B19251" s="758" t="str">
        <f aca="false">C19251&amp;D19251&amp;E19251&amp;F19251&amp;G19251&amp;H19251</f>
        <v>LUMINARIA DE EMBUTIR,FIXADA EM LAJE OU FORRO,TIPO CALHA,CHANFRADA OU PRISMATICA,ESMALTADA,COMPLETA,EQUIPADA COM REATOR ELETRONICO DE ALTO FATOR DE POTENCIA(AFP&gt;=0,92)E LAMPADA FLUORESCENTE DE 2X40W.FORNECIMENTO E COLOCACAO</v>
      </c>
      <c r="C19251" s="749" t="s">
        <v>44927</v>
      </c>
      <c r="D19251" s="749" t="s">
        <v>44928</v>
      </c>
      <c r="E19251" s="749" t="s">
        <v>44929</v>
      </c>
      <c r="F19251" s="749" t="s">
        <v>44963</v>
      </c>
      <c r="I19251" s="749" t="s">
        <v>30</v>
      </c>
      <c r="J19251" s="749" t="n">
        <v>119.37</v>
      </c>
    </row>
    <row collapsed="false" customFormat="false" customHeight="true" hidden="true" ht="38.25" outlineLevel="0" r="19252">
      <c r="A19252" s="749" t="s">
        <v>44965</v>
      </c>
      <c r="B19252" s="758" t="str">
        <f aca="false">C19252&amp;D19252&amp;E19252&amp;F19252&amp;G19252&amp;H19252</f>
        <v>LUMINARIA DE EMBUTIR,FIXADA EM LAJE OU FORRO,TIPO CALHA,CHANFRADA OU PRISMATICA,ESMALTADA,COMPLETA,EQUIPADA COM REATOR ELETRONICO DE ALTO FATOR DE POTENCIA(AFP&gt;=0,92)E LAMPADA FLUORESCENTE DE 3X16W.FORNECIMENTO E COLOCACAO</v>
      </c>
      <c r="C19252" s="749" t="s">
        <v>44927</v>
      </c>
      <c r="D19252" s="749" t="s">
        <v>44928</v>
      </c>
      <c r="E19252" s="749" t="s">
        <v>44929</v>
      </c>
      <c r="F19252" s="749" t="s">
        <v>44966</v>
      </c>
      <c r="I19252" s="749" t="s">
        <v>30</v>
      </c>
      <c r="J19252" s="749" t="n">
        <v>141.11</v>
      </c>
    </row>
    <row collapsed="false" customFormat="false" customHeight="true" hidden="true" ht="38.25" outlineLevel="0" r="19253">
      <c r="A19253" s="749" t="s">
        <v>44967</v>
      </c>
      <c r="B19253" s="758" t="str">
        <f aca="false">C19253&amp;D19253&amp;E19253&amp;F19253&amp;G19253&amp;H19253</f>
        <v>LUMINARIA DE EMBUTIR,FIXADA EM LAJE OU FORRO,TIPO CALHA,CHANFRADA OU PRISMATICA,ESMALTADA,COMPLETA,EQUIPADA COM REATOR ELETRONICO DE ALTO FATOR DE POTENCIA(AFP&gt;=0,92)E LAMPADA FLUORESCENTE DE 3X16W.FORNECIMENTO E COLOCACAO</v>
      </c>
      <c r="C19253" s="749" t="s">
        <v>44927</v>
      </c>
      <c r="D19253" s="749" t="s">
        <v>44928</v>
      </c>
      <c r="E19253" s="749" t="s">
        <v>44929</v>
      </c>
      <c r="F19253" s="749" t="s">
        <v>44966</v>
      </c>
      <c r="I19253" s="749" t="s">
        <v>30</v>
      </c>
      <c r="J19253" s="749" t="n">
        <v>131.63</v>
      </c>
    </row>
    <row collapsed="false" customFormat="false" customHeight="true" hidden="true" ht="38.25" outlineLevel="0" r="19254">
      <c r="A19254" s="749" t="s">
        <v>44968</v>
      </c>
      <c r="B19254" s="758" t="str">
        <f aca="false">C19254&amp;D19254&amp;E19254&amp;F19254&amp;G19254&amp;H19254</f>
        <v>LUMINARIA DE EMBUTIR,FIXADA EM LAJE OU FORRO,TIPO CALHA,CHANFRADA OU PRISMATICA,ESMALTADA,COMPLETA,EQUIPADA COM REATOR ELETRONICO DE ALTO FATOR DE POTENCIA(AFP&gt;=0,92)E LAMPADA FLUORESCENTE DE 3X18W.FORNECIMENTO E COLOCACAO</v>
      </c>
      <c r="C19254" s="749" t="s">
        <v>44927</v>
      </c>
      <c r="D19254" s="749" t="s">
        <v>44928</v>
      </c>
      <c r="E19254" s="749" t="s">
        <v>44929</v>
      </c>
      <c r="F19254" s="749" t="s">
        <v>44969</v>
      </c>
      <c r="I19254" s="749" t="s">
        <v>30</v>
      </c>
      <c r="J19254" s="749" t="n">
        <v>157.18</v>
      </c>
    </row>
    <row collapsed="false" customFormat="false" customHeight="true" hidden="true" ht="38.25" outlineLevel="0" r="19255">
      <c r="A19255" s="749" t="s">
        <v>44970</v>
      </c>
      <c r="B19255" s="758" t="str">
        <f aca="false">C19255&amp;D19255&amp;E19255&amp;F19255&amp;G19255&amp;H19255</f>
        <v>LUMINARIA DE EMBUTIR,FIXADA EM LAJE OU FORRO,TIPO CALHA,CHANFRADA OU PRISMATICA,ESMALTADA,COMPLETA,EQUIPADA COM REATOR ELETRONICO DE ALTO FATOR DE POTENCIA(AFP&gt;=0,92)E LAMPADA FLUORESCENTE DE 3X18W.FORNECIMENTO E COLOCACAO</v>
      </c>
      <c r="C19255" s="749" t="s">
        <v>44927</v>
      </c>
      <c r="D19255" s="749" t="s">
        <v>44928</v>
      </c>
      <c r="E19255" s="749" t="s">
        <v>44929</v>
      </c>
      <c r="F19255" s="749" t="s">
        <v>44969</v>
      </c>
      <c r="I19255" s="749" t="s">
        <v>30</v>
      </c>
      <c r="J19255" s="749" t="n">
        <v>147.7</v>
      </c>
    </row>
    <row collapsed="false" customFormat="false" customHeight="true" hidden="true" ht="38.25" outlineLevel="0" r="19256">
      <c r="A19256" s="749" t="s">
        <v>44971</v>
      </c>
      <c r="B19256" s="758" t="str">
        <f aca="false">C19256&amp;D19256&amp;E19256&amp;F19256&amp;G19256&amp;H19256</f>
        <v>LUMINARIA DE EMBUTIR,FIXADA EM LAJE OU FORRO,TIPO CALHA,CHANFRADA OU PRISMATICA,ESMALTADA,COMPLETA,EQUIPADA COM REATOR ELETRONICO DE ALTO FATOR DE POTENCIA(AFP&gt;=0,92)E LAMPADA FLUORESCENTE DE 3X20W.FORNECIMENTO E COLOCACAO</v>
      </c>
      <c r="C19256" s="749" t="s">
        <v>44927</v>
      </c>
      <c r="D19256" s="749" t="s">
        <v>44928</v>
      </c>
      <c r="E19256" s="749" t="s">
        <v>44929</v>
      </c>
      <c r="F19256" s="749" t="s">
        <v>44972</v>
      </c>
      <c r="I19256" s="749" t="s">
        <v>30</v>
      </c>
      <c r="J19256" s="749" t="n">
        <v>142.55</v>
      </c>
    </row>
    <row collapsed="false" customFormat="false" customHeight="true" hidden="true" ht="38.25" outlineLevel="0" r="19257">
      <c r="A19257" s="749" t="s">
        <v>44973</v>
      </c>
      <c r="B19257" s="758" t="str">
        <f aca="false">C19257&amp;D19257&amp;E19257&amp;F19257&amp;G19257&amp;H19257</f>
        <v>LUMINARIA DE EMBUTIR,FIXADA EM LAJE OU FORRO,TIPO CALHA,CHANFRADA OU PRISMATICA,ESMALTADA,COMPLETA,EQUIPADA COM REATOR ELETRONICO DE ALTO FATOR DE POTENCIA(AFP&gt;=0,92)E LAMPADA FLUORESCENTE DE 3X20W.FORNECIMENTO E COLOCACAO</v>
      </c>
      <c r="C19257" s="749" t="s">
        <v>44927</v>
      </c>
      <c r="D19257" s="749" t="s">
        <v>44928</v>
      </c>
      <c r="E19257" s="749" t="s">
        <v>44929</v>
      </c>
      <c r="F19257" s="749" t="s">
        <v>44972</v>
      </c>
      <c r="I19257" s="749" t="s">
        <v>30</v>
      </c>
      <c r="J19257" s="749" t="n">
        <v>133.07</v>
      </c>
    </row>
    <row collapsed="false" customFormat="false" customHeight="true" hidden="true" ht="38.25" outlineLevel="0" r="19258">
      <c r="A19258" s="749" t="s">
        <v>44974</v>
      </c>
      <c r="B19258" s="758" t="str">
        <f aca="false">C19258&amp;D19258&amp;E19258&amp;F19258&amp;G19258&amp;H19258</f>
        <v>LUMINARIA DE EMBUTIR,FIXADA EM LAJE OU FORRO,TIPO CALHA,CHANFRADA OU PRISMATICA,ESMALTADA,COMPLETA,EQUIPADA COM REATOR ELETRONICO DE ALTO FATOR DE POTENCIA(AFP&gt;=0,92)E LAMPADA FLUORESCENTE DE 3X32W.FORNECIMENTO E COLOCACAO</v>
      </c>
      <c r="C19258" s="749" t="s">
        <v>44927</v>
      </c>
      <c r="D19258" s="749" t="s">
        <v>44928</v>
      </c>
      <c r="E19258" s="749" t="s">
        <v>44929</v>
      </c>
      <c r="F19258" s="749" t="s">
        <v>44975</v>
      </c>
      <c r="I19258" s="749" t="s">
        <v>30</v>
      </c>
      <c r="J19258" s="749" t="n">
        <v>178.99</v>
      </c>
    </row>
    <row collapsed="false" customFormat="false" customHeight="true" hidden="true" ht="38.25" outlineLevel="0" r="19259">
      <c r="A19259" s="749" t="s">
        <v>44976</v>
      </c>
      <c r="B19259" s="758" t="str">
        <f aca="false">C19259&amp;D19259&amp;E19259&amp;F19259&amp;G19259&amp;H19259</f>
        <v>LUMINARIA DE EMBUTIR,FIXADA EM LAJE OU FORRO,TIPO CALHA,CHANFRADA OU PRISMATICA,ESMALTADA,COMPLETA,EQUIPADA COM REATOR ELETRONICO DE ALTO FATOR DE POTENCIA(AFP&gt;=0,92)E LAMPADA FLUORESCENTE DE 3X32W.FORNECIMENTO E COLOCACAO</v>
      </c>
      <c r="C19259" s="749" t="s">
        <v>44927</v>
      </c>
      <c r="D19259" s="749" t="s">
        <v>44928</v>
      </c>
      <c r="E19259" s="749" t="s">
        <v>44929</v>
      </c>
      <c r="F19259" s="749" t="s">
        <v>44975</v>
      </c>
      <c r="I19259" s="749" t="s">
        <v>30</v>
      </c>
      <c r="J19259" s="749" t="n">
        <v>167.61</v>
      </c>
    </row>
    <row collapsed="false" customFormat="false" customHeight="true" hidden="true" ht="38.25" outlineLevel="0" r="19260">
      <c r="A19260" s="749" t="s">
        <v>44977</v>
      </c>
      <c r="B19260" s="758" t="str">
        <f aca="false">C19260&amp;D19260&amp;E19260&amp;F19260&amp;G19260&amp;H19260</f>
        <v>LUMINARIA DE EMBUTIR,FIXADA EM LAJE OU FORRO,TIPO CALHA,CHANFRADA OU PRISMATICA,ESMALTADA,COMPLETA,EQUIPADA COM REATOR ELETRONICO DE ALTO FATOR DE POTENCIA(AFP&gt;=0,92)E LAMPADA FLUORESCENTE DE 3X36W.FORNECIMENTO E COLOCACAO</v>
      </c>
      <c r="C19260" s="749" t="s">
        <v>44927</v>
      </c>
      <c r="D19260" s="749" t="s">
        <v>44928</v>
      </c>
      <c r="E19260" s="749" t="s">
        <v>44929</v>
      </c>
      <c r="F19260" s="749" t="s">
        <v>44978</v>
      </c>
      <c r="I19260" s="749" t="s">
        <v>30</v>
      </c>
      <c r="J19260" s="749" t="n">
        <v>197.11</v>
      </c>
    </row>
    <row collapsed="false" customFormat="false" customHeight="true" hidden="true" ht="38.25" outlineLevel="0" r="19261">
      <c r="A19261" s="749" t="s">
        <v>44979</v>
      </c>
      <c r="B19261" s="758" t="str">
        <f aca="false">C19261&amp;D19261&amp;E19261&amp;F19261&amp;G19261&amp;H19261</f>
        <v>LUMINARIA DE EMBUTIR,FIXADA EM LAJE OU FORRO,TIPO CALHA,CHANFRADA OU PRISMATICA,ESMALTADA,COMPLETA,EQUIPADA COM REATOR ELETRONICO DE ALTO FATOR DE POTENCIA(AFP&gt;=0,92)E LAMPADA FLUORESCENTE DE 3X36W.FORNECIMENTO E COLOCACAO</v>
      </c>
      <c r="C19261" s="749" t="s">
        <v>44927</v>
      </c>
      <c r="D19261" s="749" t="s">
        <v>44928</v>
      </c>
      <c r="E19261" s="749" t="s">
        <v>44929</v>
      </c>
      <c r="F19261" s="749" t="s">
        <v>44978</v>
      </c>
      <c r="I19261" s="749" t="s">
        <v>30</v>
      </c>
      <c r="J19261" s="749" t="n">
        <v>185.73</v>
      </c>
    </row>
    <row collapsed="false" customFormat="false" customHeight="true" hidden="true" ht="38.25" outlineLevel="0" r="19262">
      <c r="A19262" s="749" t="s">
        <v>44980</v>
      </c>
      <c r="B19262" s="758" t="str">
        <f aca="false">C19262&amp;D19262&amp;E19262&amp;F19262&amp;G19262&amp;H19262</f>
        <v>LUMINARIA DE EMBUTIR,FIXADA EM LAJE OU FORRO,TIPO CALHA,CHANFRADA OU PRISMATICA,ESMALTADA,COMPLETA,EQUIPADA COM REATOR ELETRONICO DE ALTO FATOR DE POTENCIA(AFP&gt;=0,92)E LAMPADA FLUORESCENTE DE 3X40W.FORNECIMENTO E COLOCACAO</v>
      </c>
      <c r="C19262" s="749" t="s">
        <v>44927</v>
      </c>
      <c r="D19262" s="749" t="s">
        <v>44928</v>
      </c>
      <c r="E19262" s="749" t="s">
        <v>44929</v>
      </c>
      <c r="F19262" s="749" t="s">
        <v>44981</v>
      </c>
      <c r="I19262" s="749" t="s">
        <v>30</v>
      </c>
      <c r="J19262" s="749" t="n">
        <v>177.49</v>
      </c>
    </row>
    <row collapsed="false" customFormat="false" customHeight="true" hidden="true" ht="38.25" outlineLevel="0" r="19263">
      <c r="A19263" s="749" t="s">
        <v>44982</v>
      </c>
      <c r="B19263" s="758" t="str">
        <f aca="false">C19263&amp;D19263&amp;E19263&amp;F19263&amp;G19263&amp;H19263</f>
        <v>LUMINARIA DE EMBUTIR,FIXADA EM LAJE OU FORRO,TIPO CALHA,CHANFRADA OU PRISMATICA,ESMALTADA,COMPLETA,EQUIPADA COM REATOR ELETRONICO DE ALTO FATOR DE POTENCIA(AFP&gt;=0,92)E LAMPADA FLUORESCENTE DE 3X40W.FORNECIMENTO E COLOCACAO</v>
      </c>
      <c r="C19263" s="749" t="s">
        <v>44927</v>
      </c>
      <c r="D19263" s="749" t="s">
        <v>44928</v>
      </c>
      <c r="E19263" s="749" t="s">
        <v>44929</v>
      </c>
      <c r="F19263" s="749" t="s">
        <v>44981</v>
      </c>
      <c r="I19263" s="749" t="s">
        <v>30</v>
      </c>
      <c r="J19263" s="749" t="n">
        <v>166.11</v>
      </c>
    </row>
    <row collapsed="false" customFormat="false" customHeight="true" hidden="true" ht="38.25" outlineLevel="0" r="19264">
      <c r="A19264" s="749" t="s">
        <v>44983</v>
      </c>
      <c r="B19264" s="758" t="str">
        <f aca="false">C19264&amp;D19264&amp;E19264&amp;F19264&amp;G19264&amp;H19264</f>
        <v>LUMINARIA DE EMBUTIR,FIXADA EM LAJE OU FORRO,TIPO CALHA,CHANFRADA OU PRISMATICA,ESMALTADA,COMPLETA,EQUIPADA COM REATOR ELETRONICO DE ALTO FATOR DE POTENCIA(AFP&gt;=0,92)E LAMPADA FLUORESCENTE DE 4X16W.FORNECIMENTO E COLOCACAO</v>
      </c>
      <c r="C19264" s="749" t="s">
        <v>44927</v>
      </c>
      <c r="D19264" s="749" t="s">
        <v>44928</v>
      </c>
      <c r="E19264" s="749" t="s">
        <v>44929</v>
      </c>
      <c r="F19264" s="749" t="s">
        <v>44984</v>
      </c>
      <c r="I19264" s="749" t="s">
        <v>30</v>
      </c>
      <c r="J19264" s="749" t="n">
        <v>170.85</v>
      </c>
    </row>
    <row collapsed="false" customFormat="false" customHeight="true" hidden="true" ht="38.25" outlineLevel="0" r="19265">
      <c r="A19265" s="749" t="s">
        <v>44985</v>
      </c>
      <c r="B19265" s="758" t="str">
        <f aca="false">C19265&amp;D19265&amp;E19265&amp;F19265&amp;G19265&amp;H19265</f>
        <v>LUMINARIA DE EMBUTIR,FIXADA EM LAJE OU FORRO,TIPO CALHA,CHANFRADA OU PRISMATICA,ESMALTADA,COMPLETA,EQUIPADA COM REATOR ELETRONICO DE ALTO FATOR DE POTENCIA(AFP&gt;=0,92)E LAMPADA FLUORESCENTE DE 4X16W.FORNECIMENTO E COLOCACAO</v>
      </c>
      <c r="C19265" s="749" t="s">
        <v>44927</v>
      </c>
      <c r="D19265" s="749" t="s">
        <v>44928</v>
      </c>
      <c r="E19265" s="749" t="s">
        <v>44929</v>
      </c>
      <c r="F19265" s="749" t="s">
        <v>44984</v>
      </c>
      <c r="I19265" s="749" t="s">
        <v>30</v>
      </c>
      <c r="J19265" s="749" t="n">
        <v>159.47</v>
      </c>
    </row>
    <row collapsed="false" customFormat="false" customHeight="true" hidden="true" ht="38.25" outlineLevel="0" r="19266">
      <c r="A19266" s="749" t="s">
        <v>44986</v>
      </c>
      <c r="B19266" s="758" t="str">
        <f aca="false">C19266&amp;D19266&amp;E19266&amp;F19266&amp;G19266&amp;H19266</f>
        <v>LUMINARIA DE EMBUTIR,FIXADA EM LAJE OU FORRO,TIPO CALHA,CHANFRADA OU PRISMATICA,ESMALTADA,COMPLETA,EQUIPADA COM REATOR ELETRONICO DE ALTO FATOR DE POTENCIA(AFP&gt;=0,92)E LAMPADA FLUORESCENTE DE 4X18W.FORNECIMENTO E COLOCACAO</v>
      </c>
      <c r="C19266" s="749" t="s">
        <v>44927</v>
      </c>
      <c r="D19266" s="749" t="s">
        <v>44928</v>
      </c>
      <c r="E19266" s="749" t="s">
        <v>44929</v>
      </c>
      <c r="F19266" s="749" t="s">
        <v>44987</v>
      </c>
      <c r="I19266" s="749" t="s">
        <v>30</v>
      </c>
      <c r="J19266" s="749" t="n">
        <v>191.03</v>
      </c>
    </row>
    <row collapsed="false" customFormat="false" customHeight="true" hidden="true" ht="38.25" outlineLevel="0" r="19267">
      <c r="A19267" s="749" t="s">
        <v>44988</v>
      </c>
      <c r="B19267" s="758" t="str">
        <f aca="false">C19267&amp;D19267&amp;E19267&amp;F19267&amp;G19267&amp;H19267</f>
        <v>LUMINARIA DE EMBUTIR,FIXADA EM LAJE OU FORRO,TIPO CALHA,CHANFRADA OU PRISMATICA,ESMALTADA,COMPLETA,EQUIPADA COM REATOR ELETRONICO DE ALTO FATOR DE POTENCIA(AFP&gt;=0,92)E LAMPADA FLUORESCENTE DE 4X18W.FORNECIMENTO E COLOCACAO</v>
      </c>
      <c r="C19267" s="749" t="s">
        <v>44927</v>
      </c>
      <c r="D19267" s="749" t="s">
        <v>44928</v>
      </c>
      <c r="E19267" s="749" t="s">
        <v>44929</v>
      </c>
      <c r="F19267" s="749" t="s">
        <v>44987</v>
      </c>
      <c r="I19267" s="749" t="s">
        <v>30</v>
      </c>
      <c r="J19267" s="749" t="n">
        <v>179.65</v>
      </c>
    </row>
    <row collapsed="false" customFormat="false" customHeight="true" hidden="true" ht="38.25" outlineLevel="0" r="19268">
      <c r="A19268" s="749" t="s">
        <v>44989</v>
      </c>
      <c r="B19268" s="758" t="str">
        <f aca="false">C19268&amp;D19268&amp;E19268&amp;F19268&amp;G19268&amp;H19268</f>
        <v>LUMINARIA DE EMBUTIR,FIXADA EM LAJE OU FORRO,TIPO CALHA,CHANFRADA OU PRISMATICA,ESMALTADA,COMPLETA,EQUIPADA COM REATOR ELETRONICO DE ALTO FATOR DE POTENCIA(AFP&gt;=0,92)E LAMPADA FLUORESCENTE DE 4X20W.FORNECIMENTO E COLOCACAO</v>
      </c>
      <c r="C19268" s="749" t="s">
        <v>44927</v>
      </c>
      <c r="D19268" s="749" t="s">
        <v>44928</v>
      </c>
      <c r="E19268" s="749" t="s">
        <v>44929</v>
      </c>
      <c r="F19268" s="749" t="s">
        <v>44990</v>
      </c>
      <c r="I19268" s="749" t="s">
        <v>30</v>
      </c>
      <c r="J19268" s="749" t="n">
        <v>171.22</v>
      </c>
    </row>
    <row collapsed="false" customFormat="false" customHeight="true" hidden="true" ht="38.25" outlineLevel="0" r="19269">
      <c r="A19269" s="749" t="s">
        <v>44991</v>
      </c>
      <c r="B19269" s="758" t="str">
        <f aca="false">C19269&amp;D19269&amp;E19269&amp;F19269&amp;G19269&amp;H19269</f>
        <v>LUMINARIA DE EMBUTIR,FIXADA EM LAJE OU FORRO,TIPO CALHA,CHANFRADA OU PRISMATICA,ESMALTADA,COMPLETA,EQUIPADA COM REATOR ELETRONICO DE ALTO FATOR DE POTENCIA(AFP&gt;=0,92)E LAMPADA FLUORESCENTE DE 4X20W.FORNECIMENTO E COLOCACAO</v>
      </c>
      <c r="C19269" s="749" t="s">
        <v>44927</v>
      </c>
      <c r="D19269" s="749" t="s">
        <v>44928</v>
      </c>
      <c r="E19269" s="749" t="s">
        <v>44929</v>
      </c>
      <c r="F19269" s="749" t="s">
        <v>44990</v>
      </c>
      <c r="I19269" s="749" t="s">
        <v>30</v>
      </c>
      <c r="J19269" s="749" t="n">
        <v>159.84</v>
      </c>
    </row>
    <row collapsed="false" customFormat="false" customHeight="true" hidden="true" ht="38.25" outlineLevel="0" r="19270">
      <c r="A19270" s="749" t="s">
        <v>44992</v>
      </c>
      <c r="B19270" s="758" t="str">
        <f aca="false">C19270&amp;D19270&amp;E19270&amp;F19270&amp;G19270&amp;H19270</f>
        <v>LUMINARIA DE EMBUTIR,FIXADA EM LAJE OU FORRO,TIPO CALHA,CHANFRADA OU PRISMATICA,ESMALTADA,COMPLETA,EQUIPADA COM REATOR ELETRONICO DE ALTO FATOR DE POTENCIA(AFP&gt;=0,92)E LAMPADA FLUORESCENTE DE 4X32W.FORNECIMENTO E COLOCACAO</v>
      </c>
      <c r="C19270" s="749" t="s">
        <v>44927</v>
      </c>
      <c r="D19270" s="749" t="s">
        <v>44928</v>
      </c>
      <c r="E19270" s="749" t="s">
        <v>44929</v>
      </c>
      <c r="F19270" s="749" t="s">
        <v>44993</v>
      </c>
      <c r="I19270" s="749" t="s">
        <v>30</v>
      </c>
      <c r="J19270" s="749" t="n">
        <v>204.65</v>
      </c>
    </row>
    <row collapsed="false" customFormat="false" customHeight="true" hidden="true" ht="38.25" outlineLevel="0" r="19271">
      <c r="A19271" s="749" t="s">
        <v>44994</v>
      </c>
      <c r="B19271" s="758" t="str">
        <f aca="false">C19271&amp;D19271&amp;E19271&amp;F19271&amp;G19271&amp;H19271</f>
        <v>LUMINARIA DE EMBUTIR,FIXADA EM LAJE OU FORRO,TIPO CALHA,CHANFRADA OU PRISMATICA,ESMALTADA,COMPLETA,EQUIPADA COM REATOR ELETRONICO DE ALTO FATOR DE POTENCIA(AFP&gt;=0,92)E LAMPADA FLUORESCENTE DE 4X32W.FORNECIMENTO E COLOCACAO</v>
      </c>
      <c r="C19271" s="749" t="s">
        <v>44927</v>
      </c>
      <c r="D19271" s="749" t="s">
        <v>44928</v>
      </c>
      <c r="E19271" s="749" t="s">
        <v>44929</v>
      </c>
      <c r="F19271" s="749" t="s">
        <v>44993</v>
      </c>
      <c r="I19271" s="749" t="s">
        <v>30</v>
      </c>
      <c r="J19271" s="749" t="n">
        <v>191.86</v>
      </c>
    </row>
    <row collapsed="false" customFormat="false" customHeight="true" hidden="true" ht="38.25" outlineLevel="0" r="19272">
      <c r="A19272" s="749" t="s">
        <v>44995</v>
      </c>
      <c r="B19272" s="758" t="str">
        <f aca="false">C19272&amp;D19272&amp;E19272&amp;F19272&amp;G19272&amp;H19272</f>
        <v>LUMINARIA DE EMBUTIR,FIXADA EM LAJE OU FORRO,TIPO CALHA,CHANFRADA OU PRISMATICA,ESMALTADA,COMPLETA,EQUIPADA COM REATOR ELETRONICO DE ALTO FATOR DE POTENCIA(AFP&gt;=0,92)E LAMPADA FLUORESCENTE DE 4X36W.FORNECIMENTO E COLOCACAO</v>
      </c>
      <c r="C19272" s="749" t="s">
        <v>44927</v>
      </c>
      <c r="D19272" s="749" t="s">
        <v>44928</v>
      </c>
      <c r="E19272" s="749" t="s">
        <v>44929</v>
      </c>
      <c r="F19272" s="749" t="s">
        <v>44996</v>
      </c>
      <c r="I19272" s="749" t="s">
        <v>30</v>
      </c>
      <c r="J19272" s="749" t="n">
        <v>236.67</v>
      </c>
    </row>
    <row collapsed="false" customFormat="false" customHeight="true" hidden="true" ht="38.25" outlineLevel="0" r="19273">
      <c r="A19273" s="749" t="s">
        <v>44997</v>
      </c>
      <c r="B19273" s="758" t="str">
        <f aca="false">C19273&amp;D19273&amp;E19273&amp;F19273&amp;G19273&amp;H19273</f>
        <v>LUMINARIA DE EMBUTIR,FIXADA EM LAJE OU FORRO,TIPO CALHA,CHANFRADA OU PRISMATICA,ESMALTADA,COMPLETA,EQUIPADA COM REATOR ELETRONICO DE ALTO FATOR DE POTENCIA(AFP&gt;=0,92)E LAMPADA FLUORESCENTE DE 4X36W.FORNECIMENTO E COLOCACAO</v>
      </c>
      <c r="C19273" s="749" t="s">
        <v>44927</v>
      </c>
      <c r="D19273" s="749" t="s">
        <v>44928</v>
      </c>
      <c r="E19273" s="749" t="s">
        <v>44929</v>
      </c>
      <c r="F19273" s="749" t="s">
        <v>44996</v>
      </c>
      <c r="I19273" s="749" t="s">
        <v>30</v>
      </c>
      <c r="J19273" s="749" t="n">
        <v>223.88</v>
      </c>
    </row>
    <row collapsed="false" customFormat="false" customHeight="true" hidden="true" ht="38.25" outlineLevel="0" r="19274">
      <c r="A19274" s="749" t="s">
        <v>44998</v>
      </c>
      <c r="B19274" s="758" t="str">
        <f aca="false">C19274&amp;D19274&amp;E19274&amp;F19274&amp;G19274&amp;H19274</f>
        <v>LUMINARIA DE EMBUTIR,FIXADA EM LAJE OU FORRO,TIPO CALHA,CHANFRADA OU PRISMATICA,ESMALTADA,COMPLETA,EQUIPADA COM REATOR ELETRONICO DE ALTO FATOR DE POTENCIA(AFP&gt;=0,92)E LAMPADA FLUORESCENTE DE 4X40W.FORNECIMENTO E COLOCACAO</v>
      </c>
      <c r="C19274" s="749" t="s">
        <v>44927</v>
      </c>
      <c r="D19274" s="749" t="s">
        <v>44928</v>
      </c>
      <c r="E19274" s="749" t="s">
        <v>44929</v>
      </c>
      <c r="F19274" s="749" t="s">
        <v>44999</v>
      </c>
      <c r="I19274" s="749" t="s">
        <v>30</v>
      </c>
      <c r="J19274" s="749" t="n">
        <v>207.09</v>
      </c>
    </row>
    <row collapsed="false" customFormat="false" customHeight="true" hidden="true" ht="38.25" outlineLevel="0" r="19275">
      <c r="A19275" s="749" t="s">
        <v>45000</v>
      </c>
      <c r="B19275" s="758" t="str">
        <f aca="false">C19275&amp;D19275&amp;E19275&amp;F19275&amp;G19275&amp;H19275</f>
        <v>LUMINARIA DE EMBUTIR,FIXADA EM LAJE OU FORRO,TIPO CALHA,CHANFRADA OU PRISMATICA,ESMALTADA,COMPLETA,EQUIPADA COM REATOR ELETRONICO DE ALTO FATOR DE POTENCIA(AFP&gt;=0,92)E LAMPADA FLUORESCENTE DE 4X40W.FORNECIMENTO E COLOCACAO</v>
      </c>
      <c r="C19275" s="749" t="s">
        <v>44927</v>
      </c>
      <c r="D19275" s="749" t="s">
        <v>44928</v>
      </c>
      <c r="E19275" s="749" t="s">
        <v>44929</v>
      </c>
      <c r="F19275" s="749" t="s">
        <v>44999</v>
      </c>
      <c r="I19275" s="749" t="s">
        <v>30</v>
      </c>
      <c r="J19275" s="749" t="n">
        <v>194.3</v>
      </c>
    </row>
    <row collapsed="false" customFormat="false" customHeight="true" hidden="true" ht="12.75" outlineLevel="0" r="19276">
      <c r="A19276" s="749" t="s">
        <v>45001</v>
      </c>
      <c r="B19276" s="749" t="str">
        <f aca="false">C19276&amp;D19276&amp;E19276&amp;F19276&amp;G19276&amp;H19276</f>
        <v>LUMINARIA FLUORESCENTE TUBULAR DE SOBREPOR,2X16W,CORPO EM CHAPA DE ACO TRATADA E PINTURA ELETROSTATICA BRANCA,REFLETOR EM ALUMINIO DE ALTO BRILHO,COM REATOR DE ALTO FATOR DE POTENCIA(AFP&gt;=0,92)E ALTA PERFORMANCE(THD&lt;30%),BIVOLT.FORNECIMENTOE COLOCACAO</v>
      </c>
      <c r="C19276" s="749" t="s">
        <v>45002</v>
      </c>
      <c r="D19276" s="749" t="s">
        <v>45003</v>
      </c>
      <c r="E19276" s="749" t="s">
        <v>45004</v>
      </c>
      <c r="F19276" s="749" t="s">
        <v>45005</v>
      </c>
      <c r="G19276" s="749" t="s">
        <v>14871</v>
      </c>
      <c r="I19276" s="749" t="s">
        <v>30</v>
      </c>
      <c r="J19276" s="749" t="n">
        <v>116.06</v>
      </c>
    </row>
    <row collapsed="false" customFormat="false" customHeight="true" hidden="true" ht="12.75" outlineLevel="0" r="19277">
      <c r="A19277" s="749" t="s">
        <v>45006</v>
      </c>
      <c r="B19277" s="749" t="str">
        <f aca="false">C19277&amp;D19277&amp;E19277&amp;F19277&amp;G19277&amp;H19277</f>
        <v>LUMINARIA FLUORESCENTE TUBULAR DE SOBREPOR,2X16W,CORPO EM CHAPA DE ACO TRATADA E PINTURA ELETROSTATICA BRANCA,REFLETOR EM ALUMINIO DE ALTO BRILHO,COM REATOR DE ALTO FATOR DE POTENCIA(AFP&gt;=0,92)E ALTA PERFORMANCE(THD&lt;30%),BIVOLT.FORNECIMENTOE COLOCACAO</v>
      </c>
      <c r="C19277" s="749" t="s">
        <v>45002</v>
      </c>
      <c r="D19277" s="749" t="s">
        <v>45003</v>
      </c>
      <c r="E19277" s="749" t="s">
        <v>45004</v>
      </c>
      <c r="F19277" s="749" t="s">
        <v>45005</v>
      </c>
      <c r="G19277" s="749" t="s">
        <v>14871</v>
      </c>
      <c r="I19277" s="749" t="s">
        <v>30</v>
      </c>
      <c r="J19277" s="749" t="n">
        <v>110.84</v>
      </c>
    </row>
    <row collapsed="false" customFormat="false" customHeight="true" hidden="true" ht="12.75" outlineLevel="0" r="19278">
      <c r="A19278" s="749" t="s">
        <v>45007</v>
      </c>
      <c r="B19278" s="749" t="str">
        <f aca="false">C19278&amp;D19278&amp;E19278&amp;F19278&amp;G19278&amp;H19278</f>
        <v>LUMINARIA FLUORESCENTE TUBULAR DE SOBREPOR,2X32W,CORPO EM CHAPA DE ACO TRATADA E PINTURA ELETROSTATICA BRANCA,REFLETOR EM ALUMINIO DE ALTO BRILHO,COM REATOR DE ALTO FATOR DE POTENCIA(AFP&gt;=0,92)E ALTA PERFORMANCE(THD&lt;30%),BIVOLT.FORNECIMENTO E COLOCACAO</v>
      </c>
      <c r="C19278" s="749" t="s">
        <v>45008</v>
      </c>
      <c r="D19278" s="749" t="s">
        <v>45003</v>
      </c>
      <c r="E19278" s="749" t="s">
        <v>45004</v>
      </c>
      <c r="F19278" s="749" t="s">
        <v>45005</v>
      </c>
      <c r="G19278" s="749" t="s">
        <v>13617</v>
      </c>
      <c r="I19278" s="749" t="s">
        <v>30</v>
      </c>
      <c r="J19278" s="749" t="n">
        <v>144.02</v>
      </c>
    </row>
    <row collapsed="false" customFormat="false" customHeight="true" hidden="true" ht="12.75" outlineLevel="0" r="19279">
      <c r="A19279" s="749" t="s">
        <v>45009</v>
      </c>
      <c r="B19279" s="749" t="str">
        <f aca="false">C19279&amp;D19279&amp;E19279&amp;F19279&amp;G19279&amp;H19279</f>
        <v>LUMINARIA FLUORESCENTE TUBULAR DE SOBREPOR,2X32W,CORPO EM CHAPA DE ACO TRATADA E PINTURA ELETROSTATICA BRANCA,REFLETOR EM ALUMINIO DE ALTO BRILHO,COM REATOR DE ALTO FATOR DE POTENCIA(AFP&gt;=0,92)E ALTA PERFORMANCE(THD&lt;30%),BIVOLT.FORNECIMENTO E COLOCACAO</v>
      </c>
      <c r="C19279" s="749" t="s">
        <v>45008</v>
      </c>
      <c r="D19279" s="749" t="s">
        <v>45003</v>
      </c>
      <c r="E19279" s="749" t="s">
        <v>45004</v>
      </c>
      <c r="F19279" s="749" t="s">
        <v>45005</v>
      </c>
      <c r="G19279" s="749" t="s">
        <v>13617</v>
      </c>
      <c r="I19279" s="749" t="s">
        <v>30</v>
      </c>
      <c r="J19279" s="749" t="n">
        <v>137.38</v>
      </c>
    </row>
    <row collapsed="false" customFormat="false" customHeight="true" hidden="true" ht="12.75" outlineLevel="0" r="19280">
      <c r="A19280" s="749" t="s">
        <v>45010</v>
      </c>
      <c r="B19280" s="749" t="str">
        <f aca="false">C19280&amp;D19280&amp;E19280&amp;F19280&amp;G19280&amp;H19280</f>
        <v>LUMINARIA FLUORESCENTE TUBULAR DE SOBREPOR,2X16W,COM ALETAS,CORPO EM CHAPA DE ACO TRATADA E PINTURA ELETROSTATICA BRANCA,REFLETOR EM ALUMINIO DE ALTO BRILHO,COM REATOR DE ALTO FATOR DE POTENCIA (AFP&gt;=0,92) E ALTA PERFORMANCE (THD&lt;30%),BIVOLT.FORNECIMENTO E COLOCACAO</v>
      </c>
      <c r="C19280" s="749" t="s">
        <v>45011</v>
      </c>
      <c r="D19280" s="749" t="s">
        <v>45012</v>
      </c>
      <c r="E19280" s="749" t="s">
        <v>45013</v>
      </c>
      <c r="F19280" s="749" t="s">
        <v>45014</v>
      </c>
      <c r="G19280" s="749" t="s">
        <v>45015</v>
      </c>
      <c r="I19280" s="749" t="s">
        <v>30</v>
      </c>
      <c r="J19280" s="749" t="n">
        <v>129.44</v>
      </c>
    </row>
    <row collapsed="false" customFormat="false" customHeight="true" hidden="true" ht="12.75" outlineLevel="0" r="19281">
      <c r="A19281" s="749" t="s">
        <v>45016</v>
      </c>
      <c r="B19281" s="749" t="str">
        <f aca="false">C19281&amp;D19281&amp;E19281&amp;F19281&amp;G19281&amp;H19281</f>
        <v>LUMINARIA FLUORESCENTE TUBULAR DE SOBREPOR,2X16W,COM ALETAS,CORPO EM CHAPA DE ACO TRATADA E PINTURA ELETROSTATICA BRANCA,REFLETOR EM ALUMINIO DE ALTO BRILHO,COM REATOR DE ALTO FATOR DE POTENCIA (AFP&gt;=0,92) E ALTA PERFORMANCE (THD&lt;30%),BIVOLT.FORNECIMENTO E COLOCACAO</v>
      </c>
      <c r="C19281" s="749" t="s">
        <v>45011</v>
      </c>
      <c r="D19281" s="749" t="s">
        <v>45012</v>
      </c>
      <c r="E19281" s="749" t="s">
        <v>45013</v>
      </c>
      <c r="F19281" s="749" t="s">
        <v>45014</v>
      </c>
      <c r="G19281" s="749" t="s">
        <v>45015</v>
      </c>
      <c r="I19281" s="749" t="s">
        <v>30</v>
      </c>
      <c r="J19281" s="749" t="n">
        <v>124.22</v>
      </c>
    </row>
    <row collapsed="false" customFormat="false" customHeight="true" hidden="true" ht="12.75" outlineLevel="0" r="19282">
      <c r="A19282" s="749" t="s">
        <v>45017</v>
      </c>
      <c r="B19282" s="749" t="str">
        <f aca="false">C19282&amp;D19282&amp;E19282&amp;F19282&amp;G19282&amp;H19282</f>
        <v>LUMINARIA FLUORESCENTE TUBULAR DE SOBREPOR,2X16W,COM VISOR ACRILICO TRANSLUCIDO,CORPO EM CHAPA DE ACO TRATADA E PINTURAELETROSTATICA BRANCA,REFLETOR EM ALUMINIO DE ALTO BRILHO,COM REATOR DE ALTO FATOR DE POTENCIA(AFP&gt;=0,92)E ALTA PERFORMANCE(THD&lt;30%),BIVOLT.FORNECIMENTO E COLOCACAO</v>
      </c>
      <c r="C19282" s="749" t="s">
        <v>45018</v>
      </c>
      <c r="D19282" s="749" t="s">
        <v>45019</v>
      </c>
      <c r="E19282" s="749" t="s">
        <v>45020</v>
      </c>
      <c r="F19282" s="749" t="s">
        <v>45021</v>
      </c>
      <c r="G19282" s="749" t="s">
        <v>45022</v>
      </c>
      <c r="I19282" s="749" t="s">
        <v>30</v>
      </c>
      <c r="J19282" s="749" t="n">
        <v>117.45</v>
      </c>
    </row>
    <row collapsed="false" customFormat="false" customHeight="true" hidden="true" ht="12.75" outlineLevel="0" r="19283">
      <c r="A19283" s="749" t="s">
        <v>45023</v>
      </c>
      <c r="B19283" s="749" t="str">
        <f aca="false">C19283&amp;D19283&amp;E19283&amp;F19283&amp;G19283&amp;H19283</f>
        <v>LUMINARIA FLUORESCENTE TUBULAR DE SOBREPOR,2X16W,COM VISOR ACRILICO TRANSLUCIDO,CORPO EM CHAPA DE ACO TRATADA E PINTURAELETROSTATICA BRANCA,REFLETOR EM ALUMINIO DE ALTO BRILHO,COM REATOR DE ALTO FATOR DE POTENCIA(AFP&gt;=0,92)E ALTA PERFORMANCE(THD&lt;30%),BIVOLT.FORNECIMENTO E COLOCACAO</v>
      </c>
      <c r="C19283" s="749" t="s">
        <v>45018</v>
      </c>
      <c r="D19283" s="749" t="s">
        <v>45019</v>
      </c>
      <c r="E19283" s="749" t="s">
        <v>45020</v>
      </c>
      <c r="F19283" s="749" t="s">
        <v>45021</v>
      </c>
      <c r="G19283" s="749" t="s">
        <v>45022</v>
      </c>
      <c r="I19283" s="749" t="s">
        <v>30</v>
      </c>
      <c r="J19283" s="749" t="n">
        <v>112.23</v>
      </c>
    </row>
    <row collapsed="false" customFormat="false" customHeight="true" hidden="true" ht="12.75" outlineLevel="0" r="19284">
      <c r="A19284" s="749" t="s">
        <v>45024</v>
      </c>
      <c r="B19284" s="749" t="str">
        <f aca="false">C19284&amp;D19284&amp;E19284&amp;F19284&amp;G19284&amp;H19284</f>
        <v>LUMINARIA FLUORESCENTE TUBULAR DE SOBREPOR,2X32W,COM ALETAS,CORPO EM CHAPA DE ACO TRATADA E PINTURA ELETROSTATICA BRANCA,REFLETOR EM ALUMINIO DE ALTO BRILHO,COM REATOR DE ALTO FATOR DE POTENCIA(AFP&gt;=0,92)E ALTA PERFORMANCE(THD&lt;30%),BIVOLT.FORNECIMENTO E COLOCACAO</v>
      </c>
      <c r="C19284" s="749" t="s">
        <v>45025</v>
      </c>
      <c r="D19284" s="749" t="s">
        <v>45012</v>
      </c>
      <c r="E19284" s="749" t="s">
        <v>45013</v>
      </c>
      <c r="F19284" s="749" t="s">
        <v>45026</v>
      </c>
      <c r="G19284" s="749" t="s">
        <v>14960</v>
      </c>
      <c r="I19284" s="749" t="s">
        <v>30</v>
      </c>
      <c r="J19284" s="749" t="n">
        <v>157.61</v>
      </c>
    </row>
    <row collapsed="false" customFormat="false" customHeight="true" hidden="true" ht="12.75" outlineLevel="0" r="19285">
      <c r="A19285" s="749" t="s">
        <v>45027</v>
      </c>
      <c r="B19285" s="749" t="str">
        <f aca="false">C19285&amp;D19285&amp;E19285&amp;F19285&amp;G19285&amp;H19285</f>
        <v>LUMINARIA FLUORESCENTE TUBULAR DE SOBREPOR,2X32W,COM ALETAS,CORPO EM CHAPA DE ACO TRATADA E PINTURA ELETROSTATICA BRANCA,REFLETOR EM ALUMINIO DE ALTO BRILHO,COM REATOR DE ALTO FATOR DE POTENCIA(AFP&gt;=0,92)E ALTA PERFORMANCE(THD&lt;30%),BIVOLT.FORNECIMENTO E COLOCACAO</v>
      </c>
      <c r="C19285" s="749" t="s">
        <v>45025</v>
      </c>
      <c r="D19285" s="749" t="s">
        <v>45012</v>
      </c>
      <c r="E19285" s="749" t="s">
        <v>45013</v>
      </c>
      <c r="F19285" s="749" t="s">
        <v>45026</v>
      </c>
      <c r="G19285" s="749" t="s">
        <v>14960</v>
      </c>
      <c r="I19285" s="749" t="s">
        <v>30</v>
      </c>
      <c r="J19285" s="749" t="n">
        <v>150.97</v>
      </c>
    </row>
    <row collapsed="false" customFormat="false" customHeight="true" hidden="true" ht="12.75" outlineLevel="0" r="19286">
      <c r="A19286" s="749" t="s">
        <v>45028</v>
      </c>
      <c r="B19286" s="749" t="str">
        <f aca="false">C19286&amp;D19286&amp;E19286&amp;F19286&amp;G19286&amp;H19286</f>
        <v>LUMINARIA FLUORESCENTE TUBULAR DE SOBREPOR,2X32W,COM VISOR ACRILICO TRANSLUCIDO,CORPO EM CHAPA DE ACO TRATADA E PINTURAELETROSTATICA BRANCA,REFLETOR EM ALUMINIO DE ALTO BRILHO,COM REATOR DE ALTO FATOR DE POTENCIA(AFP&gt;=0,92)E ALTA PERFORMANCE(THD&lt;30%),BIVOLT.FORNECIMENTO E COLOCACAO</v>
      </c>
      <c r="C19286" s="749" t="s">
        <v>45029</v>
      </c>
      <c r="D19286" s="749" t="s">
        <v>45019</v>
      </c>
      <c r="E19286" s="749" t="s">
        <v>45020</v>
      </c>
      <c r="F19286" s="749" t="s">
        <v>45021</v>
      </c>
      <c r="G19286" s="749" t="s">
        <v>45022</v>
      </c>
      <c r="I19286" s="749" t="s">
        <v>30</v>
      </c>
      <c r="J19286" s="749" t="n">
        <v>150.66</v>
      </c>
    </row>
    <row collapsed="false" customFormat="false" customHeight="true" hidden="true" ht="12.75" outlineLevel="0" r="19287">
      <c r="A19287" s="749" t="s">
        <v>45030</v>
      </c>
      <c r="B19287" s="749" t="str">
        <f aca="false">C19287&amp;D19287&amp;E19287&amp;F19287&amp;G19287&amp;H19287</f>
        <v>LUMINARIA FLUORESCENTE TUBULAR DE SOBREPOR,2X32W,COM VISOR ACRILICO TRANSLUCIDO,CORPO EM CHAPA DE ACO TRATADA E PINTURAELETROSTATICA BRANCA,REFLETOR EM ALUMINIO DE ALTO BRILHO,COM REATOR DE ALTO FATOR DE POTENCIA(AFP&gt;=0,92)E ALTA PERFORMANCE(THD&lt;30%),BIVOLT.FORNECIMENTO E COLOCACAO</v>
      </c>
      <c r="C19287" s="749" t="s">
        <v>45029</v>
      </c>
      <c r="D19287" s="749" t="s">
        <v>45019</v>
      </c>
      <c r="E19287" s="749" t="s">
        <v>45020</v>
      </c>
      <c r="F19287" s="749" t="s">
        <v>45021</v>
      </c>
      <c r="G19287" s="749" t="s">
        <v>45022</v>
      </c>
      <c r="I19287" s="749" t="s">
        <v>30</v>
      </c>
      <c r="J19287" s="749" t="n">
        <v>144.02</v>
      </c>
    </row>
    <row collapsed="false" customFormat="false" customHeight="true" hidden="true" ht="12.75" outlineLevel="0" r="19288">
      <c r="A19288" s="749" t="s">
        <v>45031</v>
      </c>
      <c r="B19288" s="749" t="str">
        <f aca="false">C19288&amp;D19288&amp;E19288&amp;F19288&amp;G19288&amp;H19288</f>
        <v>LUMINARIA FLUORESCENTE TUBULAR DE EMBUTIR,2X16W,CORPO EM CHAPA DE ACO TRATADA E PINTURA ELETROSTATICA BRANCA,REFLETOR EM ALUMINIO DE ALTO BRILHO,COM REATOR DE ALTO FATOR DE POTENCIA(AFP&gt;=0,92)E ALTA PERFORMANCE(THD&lt;30%),BIVOLT.FORNECIMENTO E COLOCACAO</v>
      </c>
      <c r="C19288" s="749" t="s">
        <v>45032</v>
      </c>
      <c r="D19288" s="749" t="s">
        <v>45033</v>
      </c>
      <c r="E19288" s="749" t="s">
        <v>45034</v>
      </c>
      <c r="F19288" s="749" t="s">
        <v>45035</v>
      </c>
      <c r="G19288" s="749" t="s">
        <v>13617</v>
      </c>
      <c r="I19288" s="749" t="s">
        <v>30</v>
      </c>
      <c r="J19288" s="749" t="n">
        <v>124.52</v>
      </c>
    </row>
    <row collapsed="false" customFormat="false" customHeight="true" hidden="true" ht="12.75" outlineLevel="0" r="19289">
      <c r="A19289" s="749" t="s">
        <v>45036</v>
      </c>
      <c r="B19289" s="749" t="str">
        <f aca="false">C19289&amp;D19289&amp;E19289&amp;F19289&amp;G19289&amp;H19289</f>
        <v>LUMINARIA FLUORESCENTE TUBULAR DE EMBUTIR,2X16W,CORPO EM CHAPA DE ACO TRATADA E PINTURA ELETROSTATICA BRANCA,REFLETOR EM ALUMINIO DE ALTO BRILHO,COM REATOR DE ALTO FATOR DE POTENCIA(AFP&gt;=0,92)E ALTA PERFORMANCE(THD&lt;30%),BIVOLT.FORNECIMENTO E COLOCACAO</v>
      </c>
      <c r="C19289" s="749" t="s">
        <v>45032</v>
      </c>
      <c r="D19289" s="749" t="s">
        <v>45033</v>
      </c>
      <c r="E19289" s="749" t="s">
        <v>45034</v>
      </c>
      <c r="F19289" s="749" t="s">
        <v>45035</v>
      </c>
      <c r="G19289" s="749" t="s">
        <v>13617</v>
      </c>
      <c r="I19289" s="749" t="s">
        <v>30</v>
      </c>
      <c r="J19289" s="749" t="n">
        <v>119.3</v>
      </c>
    </row>
    <row collapsed="false" customFormat="false" customHeight="true" hidden="true" ht="12.75" outlineLevel="0" r="19290">
      <c r="A19290" s="749" t="s">
        <v>45037</v>
      </c>
      <c r="B19290" s="749" t="str">
        <f aca="false">C19290&amp;D19290&amp;E19290&amp;F19290&amp;G19290&amp;H19290</f>
        <v>LUMINARIA FLUORESCENTE TUBULAR DE EMBUTIR,2X32W,CORPO EM CHAPA DE ACO TRATADA E PINTURA ELETROSTATICA BRANCA,REFLETOR EM ALUMINIO DE ALTO BRILHO,COM REATOR DE ALTO FATOR DE POTENCIA(APF&gt;=0,92)E ALTA PERFORMANCE(THD&lt;30%),BIVOLT.FORNECIMENTO E COLOCACAO</v>
      </c>
      <c r="C19290" s="749" t="s">
        <v>45038</v>
      </c>
      <c r="D19290" s="749" t="s">
        <v>45033</v>
      </c>
      <c r="E19290" s="749" t="s">
        <v>45034</v>
      </c>
      <c r="F19290" s="749" t="s">
        <v>45039</v>
      </c>
      <c r="G19290" s="749" t="s">
        <v>13617</v>
      </c>
      <c r="I19290" s="749" t="s">
        <v>30</v>
      </c>
      <c r="J19290" s="749" t="n">
        <v>160.3</v>
      </c>
    </row>
    <row collapsed="false" customFormat="false" customHeight="true" hidden="true" ht="12.75" outlineLevel="0" r="19291">
      <c r="A19291" s="749" t="s">
        <v>45040</v>
      </c>
      <c r="B19291" s="749" t="str">
        <f aca="false">C19291&amp;D19291&amp;E19291&amp;F19291&amp;G19291&amp;H19291</f>
        <v>LUMINARIA FLUORESCENTE TUBULAR DE EMBUTIR,2X32W,CORPO EM CHAPA DE ACO TRATADA E PINTURA ELETROSTATICA BRANCA,REFLETOR EM ALUMINIO DE ALTO BRILHO,COM REATOR DE ALTO FATOR DE POTENCIA(APF&gt;=0,92)E ALTA PERFORMANCE(THD&lt;30%),BIVOLT.FORNECIMENTO E COLOCACAO</v>
      </c>
      <c r="C19291" s="749" t="s">
        <v>45038</v>
      </c>
      <c r="D19291" s="749" t="s">
        <v>45033</v>
      </c>
      <c r="E19291" s="749" t="s">
        <v>45034</v>
      </c>
      <c r="F19291" s="749" t="s">
        <v>45039</v>
      </c>
      <c r="G19291" s="749" t="s">
        <v>13617</v>
      </c>
      <c r="I19291" s="749" t="s">
        <v>30</v>
      </c>
      <c r="J19291" s="749" t="n">
        <v>153.66</v>
      </c>
    </row>
    <row collapsed="false" customFormat="false" customHeight="true" hidden="true" ht="12.75" outlineLevel="0" r="19292">
      <c r="A19292" s="749" t="s">
        <v>45041</v>
      </c>
      <c r="B19292" s="749" t="str">
        <f aca="false">C19292&amp;D19292&amp;E19292&amp;F19292&amp;G19292&amp;H19292</f>
        <v>LUMINARIA FLUORESCENTE TUBULAR DE EMBUTIR,2X16W,COM ALETAS,CORPO EM CHAPA DE ACO TRATADA E PINTURA ELETROSTATICA BRANCA,REFLETOR EM ALUMINIO DE ALTO BRILHO,COM REATOR DE ALTO FATOR DE POTENCIA(AFP&gt;=0,92)E ALTA PERFORMANCE(THD&lt;30%),BIVOLT.FORNECIMENTO E COLOCACAO</v>
      </c>
      <c r="C19292" s="749" t="s">
        <v>45042</v>
      </c>
      <c r="D19292" s="749" t="s">
        <v>45043</v>
      </c>
      <c r="E19292" s="749" t="s">
        <v>45044</v>
      </c>
      <c r="F19292" s="749" t="s">
        <v>45045</v>
      </c>
      <c r="G19292" s="749" t="s">
        <v>14460</v>
      </c>
      <c r="I19292" s="749" t="s">
        <v>30</v>
      </c>
      <c r="J19292" s="749" t="n">
        <v>126.29</v>
      </c>
    </row>
    <row collapsed="false" customFormat="false" customHeight="true" hidden="true" ht="12.75" outlineLevel="0" r="19293">
      <c r="A19293" s="749" t="s">
        <v>45046</v>
      </c>
      <c r="B19293" s="749" t="str">
        <f aca="false">C19293&amp;D19293&amp;E19293&amp;F19293&amp;G19293&amp;H19293</f>
        <v>LUMINARIA FLUORESCENTE TUBULAR DE EMBUTIR,2X16W,COM ALETAS,CORPO EM CHAPA DE ACO TRATADA E PINTURA ELETROSTATICA BRANCA,REFLETOR EM ALUMINIO DE ALTO BRILHO,COM REATOR DE ALTO FATOR DE POTENCIA(AFP&gt;=0,92)E ALTA PERFORMANCE(THD&lt;30%),BIVOLT.FORNECIMENTO E COLOCACAO</v>
      </c>
      <c r="C19293" s="749" t="s">
        <v>45042</v>
      </c>
      <c r="D19293" s="749" t="s">
        <v>45043</v>
      </c>
      <c r="E19293" s="749" t="s">
        <v>45044</v>
      </c>
      <c r="F19293" s="749" t="s">
        <v>45045</v>
      </c>
      <c r="G19293" s="749" t="s">
        <v>14460</v>
      </c>
      <c r="I19293" s="749" t="s">
        <v>30</v>
      </c>
      <c r="J19293" s="749" t="n">
        <v>121.07</v>
      </c>
    </row>
    <row collapsed="false" customFormat="false" customHeight="true" hidden="true" ht="12.75" outlineLevel="0" r="19294">
      <c r="A19294" s="749" t="s">
        <v>45047</v>
      </c>
      <c r="B19294" s="749" t="str">
        <f aca="false">C19294&amp;D19294&amp;E19294&amp;F19294&amp;G19294&amp;H19294</f>
        <v>LUMINARIA FLUORESCENTE TUBULAR DE EMBUTIR,2X16W,COM VISOR ACRILICO TRANSLUCIDO,CORPO EM CHAPA DE ACO TRATADA E PINTURA ELETROSTATICA BRANCA,REFLETOR EM ALUMINIO DE ALTO BRILHO,COMREATOR DE ALTO FATOR DE POTENCIA(AFP&gt;=0,92)E ALTA PERFORMANCE(THD&lt;30%),BIVOLT.FORNECIMENTO E COLOCACAO</v>
      </c>
      <c r="C19294" s="749" t="s">
        <v>45048</v>
      </c>
      <c r="D19294" s="749" t="s">
        <v>45049</v>
      </c>
      <c r="E19294" s="749" t="s">
        <v>45050</v>
      </c>
      <c r="F19294" s="749" t="s">
        <v>45051</v>
      </c>
      <c r="G19294" s="749" t="s">
        <v>45052</v>
      </c>
      <c r="I19294" s="749" t="s">
        <v>30</v>
      </c>
      <c r="J19294" s="749" t="n">
        <v>109.27</v>
      </c>
    </row>
    <row collapsed="false" customFormat="false" customHeight="true" hidden="true" ht="12.75" outlineLevel="0" r="19295">
      <c r="A19295" s="749" t="s">
        <v>45053</v>
      </c>
      <c r="B19295" s="749" t="str">
        <f aca="false">C19295&amp;D19295&amp;E19295&amp;F19295&amp;G19295&amp;H19295</f>
        <v>LUMINARIA FLUORESCENTE TUBULAR DE EMBUTIR,2X16W,COM VISOR ACRILICO TRANSLUCIDO,CORPO EM CHAPA DE ACO TRATADA E PINTURA ELETROSTATICA BRANCA,REFLETOR EM ALUMINIO DE ALTO BRILHO,COMREATOR DE ALTO FATOR DE POTENCIA(AFP&gt;=0,92)E ALTA PERFORMANCE(THD&lt;30%),BIVOLT.FORNECIMENTO E COLOCACAO</v>
      </c>
      <c r="C19295" s="749" t="s">
        <v>45048</v>
      </c>
      <c r="D19295" s="749" t="s">
        <v>45049</v>
      </c>
      <c r="E19295" s="749" t="s">
        <v>45050</v>
      </c>
      <c r="F19295" s="749" t="s">
        <v>45051</v>
      </c>
      <c r="G19295" s="749" t="s">
        <v>45052</v>
      </c>
      <c r="I19295" s="749" t="s">
        <v>30</v>
      </c>
      <c r="J19295" s="749" t="n">
        <v>104.05</v>
      </c>
    </row>
    <row collapsed="false" customFormat="false" customHeight="true" hidden="true" ht="12.75" outlineLevel="0" r="19296">
      <c r="A19296" s="749" t="s">
        <v>45054</v>
      </c>
      <c r="B19296" s="749" t="str">
        <f aca="false">C19296&amp;D19296&amp;E19296&amp;F19296&amp;G19296&amp;H19296</f>
        <v>LUMINARIA FLUORESCENTE TUBULAR DE EMBUTIR,2X32W,COM ALETAS,CORPO EM CHAPA DE ACO TRATADA E PINTURA ELETROSTATICA BRANCA,REFLETOR EM ALUMINIO DE ALTO BRILHO,COM REATOR DE ALTO FATOR DE POTENCIA(AFP&gt;=0,92)E ALTA PERFORMANCE(THD&lt;30%),BIVOLT.FORNECIMENTO E COLOCACAO</v>
      </c>
      <c r="C19296" s="749" t="s">
        <v>45055</v>
      </c>
      <c r="D19296" s="749" t="s">
        <v>45043</v>
      </c>
      <c r="E19296" s="749" t="s">
        <v>45044</v>
      </c>
      <c r="F19296" s="749" t="s">
        <v>45045</v>
      </c>
      <c r="G19296" s="749" t="s">
        <v>14460</v>
      </c>
      <c r="I19296" s="749" t="s">
        <v>30</v>
      </c>
      <c r="J19296" s="749" t="n">
        <v>165.57</v>
      </c>
    </row>
    <row collapsed="false" customFormat="false" customHeight="true" hidden="true" ht="12.75" outlineLevel="0" r="19297">
      <c r="A19297" s="749" t="s">
        <v>45056</v>
      </c>
      <c r="B19297" s="749" t="str">
        <f aca="false">C19297&amp;D19297&amp;E19297&amp;F19297&amp;G19297&amp;H19297</f>
        <v>LUMINARIA FLUORESCENTE TUBULAR DE EMBUTIR,2X32W,COM ALETAS,CORPO EM CHAPA DE ACO TRATADA E PINTURA ELETROSTATICA BRANCA,REFLETOR EM ALUMINIO DE ALTO BRILHO,COM REATOR DE ALTO FATOR DE POTENCIA(AFP&gt;=0,92)E ALTA PERFORMANCE(THD&lt;30%),BIVOLT.FORNECIMENTO E COLOCACAO</v>
      </c>
      <c r="C19297" s="749" t="s">
        <v>45055</v>
      </c>
      <c r="D19297" s="749" t="s">
        <v>45043</v>
      </c>
      <c r="E19297" s="749" t="s">
        <v>45044</v>
      </c>
      <c r="F19297" s="749" t="s">
        <v>45045</v>
      </c>
      <c r="G19297" s="749" t="s">
        <v>14460</v>
      </c>
      <c r="I19297" s="749" t="s">
        <v>30</v>
      </c>
      <c r="J19297" s="749" t="n">
        <v>160.35</v>
      </c>
    </row>
    <row collapsed="false" customFormat="false" customHeight="true" hidden="true" ht="12.75" outlineLevel="0" r="19298">
      <c r="A19298" s="749" t="s">
        <v>45057</v>
      </c>
      <c r="B19298" s="749" t="str">
        <f aca="false">C19298&amp;D19298&amp;E19298&amp;F19298&amp;G19298&amp;H19298</f>
        <v>LUMINARIA FLUORESCENTE TUBULAR DE EMBUTIR,2X32W,COM VISOR ACRILICO TRANSLUCIDO,CORPO EM CHAPA DE ACO TRATADA E PINTURA ELETROSTATICA BRANCA,REFLETOR EM ALUMINIO DE ALTO BRILHO,COMREATOR DE ALTO FATOR DE POTENCIA(AFP&gt;=0,92)E ALTA PERFORMANCE(THD&lt;30%),BIVOLT.FORNECIMENTO E COLOCACAO</v>
      </c>
      <c r="C19298" s="749" t="s">
        <v>45058</v>
      </c>
      <c r="D19298" s="749" t="s">
        <v>45049</v>
      </c>
      <c r="E19298" s="749" t="s">
        <v>45050</v>
      </c>
      <c r="F19298" s="749" t="s">
        <v>45051</v>
      </c>
      <c r="G19298" s="749" t="s">
        <v>45052</v>
      </c>
      <c r="I19298" s="749" t="s">
        <v>30</v>
      </c>
      <c r="J19298" s="749" t="n">
        <v>137.52</v>
      </c>
    </row>
    <row collapsed="false" customFormat="false" customHeight="true" hidden="true" ht="12.75" outlineLevel="0" r="19299">
      <c r="A19299" s="749" t="s">
        <v>45059</v>
      </c>
      <c r="B19299" s="749" t="str">
        <f aca="false">C19299&amp;D19299&amp;E19299&amp;F19299&amp;G19299&amp;H19299</f>
        <v>LUMINARIA FLUORESCENTE TUBULAR DE EMBUTIR,2X32W,COM VISOR ACRILICO TRANSLUCIDO,CORPO EM CHAPA DE ACO TRATADA E PINTURA ELETROSTATICA BRANCA,REFLETOR EM ALUMINIO DE ALTO BRILHO,COMREATOR DE ALTO FATOR DE POTENCIA(AFP&gt;=0,92)E ALTA PERFORMANCE(THD&lt;30%),BIVOLT.FORNECIMENTO E COLOCACAO</v>
      </c>
      <c r="C19299" s="749" t="s">
        <v>45058</v>
      </c>
      <c r="D19299" s="749" t="s">
        <v>45049</v>
      </c>
      <c r="E19299" s="749" t="s">
        <v>45050</v>
      </c>
      <c r="F19299" s="749" t="s">
        <v>45051</v>
      </c>
      <c r="G19299" s="749" t="s">
        <v>45052</v>
      </c>
      <c r="I19299" s="749" t="s">
        <v>30</v>
      </c>
      <c r="J19299" s="749" t="n">
        <v>132.3</v>
      </c>
    </row>
    <row collapsed="false" customFormat="false" customHeight="true" hidden="true" ht="12.75" outlineLevel="0" r="19300">
      <c r="A19300" s="749" t="s">
        <v>45060</v>
      </c>
      <c r="B19300" s="749" t="str">
        <f aca="false">C19300&amp;D19300&amp;E19300&amp;F19300&amp;G19300&amp;H19300</f>
        <v>LUMINARIA DE EMBUTIR,FIXADA EM GESSO,PARA LAMPADA HALOGENA PALITO DE 150W/110V,COMPLETA.FORNECIMENTO E COLOCACAO</v>
      </c>
      <c r="C19300" s="749" t="s">
        <v>45061</v>
      </c>
      <c r="D19300" s="749" t="s">
        <v>45062</v>
      </c>
      <c r="I19300" s="749" t="s">
        <v>30</v>
      </c>
      <c r="J19300" s="749" t="n">
        <v>94.19</v>
      </c>
    </row>
    <row collapsed="false" customFormat="false" customHeight="true" hidden="true" ht="12.75" outlineLevel="0" r="19301">
      <c r="A19301" s="749" t="s">
        <v>45063</v>
      </c>
      <c r="B19301" s="749" t="str">
        <f aca="false">C19301&amp;D19301&amp;E19301&amp;F19301&amp;G19301&amp;H19301</f>
        <v>LUMINARIA DE EMBUTIR,FIXADA EM GESSO,PARA LAMPADA HALOGENA PALITO DE 150W/110V,COMPLETA.FORNECIMENTO E COLOCACAO</v>
      </c>
      <c r="C19301" s="749" t="s">
        <v>45061</v>
      </c>
      <c r="D19301" s="749" t="s">
        <v>45062</v>
      </c>
      <c r="I19301" s="749" t="s">
        <v>30</v>
      </c>
      <c r="J19301" s="749" t="n">
        <v>82.82</v>
      </c>
    </row>
    <row collapsed="false" customFormat="false" customHeight="true" hidden="true" ht="12.75" outlineLevel="0" r="19302">
      <c r="A19302" s="749" t="s">
        <v>45064</v>
      </c>
      <c r="B19302" s="749" t="str">
        <f aca="false">C19302&amp;D19302&amp;E19302&amp;F19302&amp;G19302&amp;H19302</f>
        <v>LUMINARIA TIPO SPOT,DIRECIONAL,EXCLUSIVE LAMPADA.FORNECIMENTO E COLOCACAO</v>
      </c>
      <c r="C19302" s="749" t="s">
        <v>45065</v>
      </c>
      <c r="D19302" s="749" t="s">
        <v>14902</v>
      </c>
      <c r="I19302" s="749" t="s">
        <v>30</v>
      </c>
      <c r="J19302" s="749" t="n">
        <v>47.62</v>
      </c>
    </row>
    <row collapsed="false" customFormat="false" customHeight="true" hidden="true" ht="12.75" outlineLevel="0" r="19303">
      <c r="A19303" s="749" t="s">
        <v>45066</v>
      </c>
      <c r="B19303" s="749" t="str">
        <f aca="false">C19303&amp;D19303&amp;E19303&amp;F19303&amp;G19303&amp;H19303</f>
        <v>LUMINARIA TIPO SPOT,DIRECIONAL,EXCLUSIVE LAMPADA.FORNECIMENTO E COLOCACAO</v>
      </c>
      <c r="C19303" s="749" t="s">
        <v>45065</v>
      </c>
      <c r="D19303" s="749" t="s">
        <v>14902</v>
      </c>
      <c r="I19303" s="749" t="s">
        <v>30</v>
      </c>
      <c r="J19303" s="749" t="n">
        <v>42.88</v>
      </c>
    </row>
    <row collapsed="false" customFormat="false" customHeight="true" hidden="true" ht="12.75" outlineLevel="0" r="19304">
      <c r="A19304" s="749" t="s">
        <v>45067</v>
      </c>
      <c r="B19304" s="749" t="str">
        <f aca="false">C19304&amp;D19304&amp;E19304&amp;F19304&amp;G19304&amp;H19304</f>
        <v>LUMINARIA DECORATIVA COM UMA PETALA PARA LAMPADA MISTA DE 160W/220V,EQUIPADA COM CELULA FOTOELETRICA,EXCLUSIVE LAMPADA.FORNECIMENTO E COLOCACAO</v>
      </c>
      <c r="C19304" s="749" t="s">
        <v>45068</v>
      </c>
      <c r="D19304" s="749" t="s">
        <v>45069</v>
      </c>
      <c r="E19304" s="749" t="s">
        <v>14960</v>
      </c>
      <c r="I19304" s="749" t="s">
        <v>30</v>
      </c>
      <c r="J19304" s="749" t="n">
        <v>133.68</v>
      </c>
    </row>
    <row collapsed="false" customFormat="false" customHeight="true" hidden="true" ht="12.75" outlineLevel="0" r="19305">
      <c r="A19305" s="749" t="s">
        <v>45070</v>
      </c>
      <c r="B19305" s="749" t="str">
        <f aca="false">C19305&amp;D19305&amp;E19305&amp;F19305&amp;G19305&amp;H19305</f>
        <v>LUMINARIA DECORATIVA COM UMA PETALA PARA LAMPADA MISTA DE 160W/220V,EQUIPADA COM CELULA FOTOELETRICA,EXCLUSIVE LAMPADA.FORNECIMENTO E COLOCACAO</v>
      </c>
      <c r="C19305" s="749" t="s">
        <v>45068</v>
      </c>
      <c r="D19305" s="749" t="s">
        <v>45069</v>
      </c>
      <c r="E19305" s="749" t="s">
        <v>14960</v>
      </c>
      <c r="I19305" s="749" t="s">
        <v>30</v>
      </c>
      <c r="J19305" s="749" t="n">
        <v>124.21</v>
      </c>
    </row>
    <row collapsed="false" customFormat="false" customHeight="true" hidden="true" ht="12.75" outlineLevel="0" r="19306">
      <c r="A19306" s="749" t="s">
        <v>45071</v>
      </c>
      <c r="B19306" s="749" t="str">
        <f aca="false">C19306&amp;D19306&amp;E19306&amp;F19306&amp;G19306&amp;H19306</f>
        <v>LUMINARIA DECORATIVA COM DUAS PETALAS PARA LAMPADA MISTA DE160W/220V,EQUIPADA COM CELULA FOTOELETRICA,EXCLUSIVE LAMPADA.FORNECIMENTO E COLOCACAO</v>
      </c>
      <c r="C19306" s="749" t="s">
        <v>45072</v>
      </c>
      <c r="D19306" s="749" t="s">
        <v>45073</v>
      </c>
      <c r="E19306" s="749" t="s">
        <v>14939</v>
      </c>
      <c r="I19306" s="749" t="s">
        <v>30</v>
      </c>
      <c r="J19306" s="749" t="n">
        <v>220.11</v>
      </c>
    </row>
    <row collapsed="false" customFormat="false" customHeight="true" hidden="true" ht="12.75" outlineLevel="0" r="19307">
      <c r="A19307" s="749" t="s">
        <v>45074</v>
      </c>
      <c r="B19307" s="749" t="str">
        <f aca="false">C19307&amp;D19307&amp;E19307&amp;F19307&amp;G19307&amp;H19307</f>
        <v>LUMINARIA DECORATIVA COM DUAS PETALAS PARA LAMPADA MISTA DE160W/220V,EQUIPADA COM CELULA FOTOELETRICA,EXCLUSIVE LAMPADA.FORNECIMENTO E COLOCACAO</v>
      </c>
      <c r="C19307" s="749" t="s">
        <v>45072</v>
      </c>
      <c r="D19307" s="749" t="s">
        <v>45073</v>
      </c>
      <c r="E19307" s="749" t="s">
        <v>14939</v>
      </c>
      <c r="I19307" s="749" t="s">
        <v>30</v>
      </c>
      <c r="J19307" s="749" t="n">
        <v>208.74</v>
      </c>
    </row>
    <row collapsed="false" customFormat="false" customHeight="true" hidden="true" ht="25.5" outlineLevel="0" r="19308">
      <c r="A19308" s="749" t="s">
        <v>45075</v>
      </c>
      <c r="B19308" s="758" t="str">
        <f aca="false">C19308&amp;D19308&amp;E19308&amp;F19308&amp;G19308&amp;H19308</f>
        <v>LUMINARIA DE EMBUTIR DIRECIONAVEL,PARA LAMPADA HALOGENA DICROICA,(EXCLUSIVE ESTA),COM ARCO DE ALUMINIO PINTADO EM EPOXIBRANCO.FORNECIMENTO E COLOCACAO</v>
      </c>
      <c r="C19308" s="749" t="s">
        <v>45076</v>
      </c>
      <c r="D19308" s="749" t="s">
        <v>45077</v>
      </c>
      <c r="E19308" s="749" t="s">
        <v>45078</v>
      </c>
      <c r="I19308" s="749" t="s">
        <v>30</v>
      </c>
      <c r="J19308" s="749" t="n">
        <v>81.57</v>
      </c>
    </row>
    <row collapsed="false" customFormat="false" customHeight="true" hidden="true" ht="25.5" outlineLevel="0" r="19309">
      <c r="A19309" s="749" t="s">
        <v>45079</v>
      </c>
      <c r="B19309" s="758" t="str">
        <f aca="false">C19309&amp;D19309&amp;E19309&amp;F19309&amp;G19309&amp;H19309</f>
        <v>LUMINARIA DE EMBUTIR DIRECIONAVEL,PARA LAMPADA HALOGENA DICROICA,(EXCLUSIVE ESTA),COM ARCO DE ALUMINIO PINTADO EM EPOXIBRANCO.FORNECIMENTO E COLOCACAO</v>
      </c>
      <c r="C19309" s="749" t="s">
        <v>45076</v>
      </c>
      <c r="D19309" s="749" t="s">
        <v>45077</v>
      </c>
      <c r="E19309" s="749" t="s">
        <v>45078</v>
      </c>
      <c r="I19309" s="749" t="s">
        <v>30</v>
      </c>
      <c r="J19309" s="749" t="n">
        <v>72.1</v>
      </c>
    </row>
    <row collapsed="false" customFormat="false" customHeight="true" hidden="true" ht="38.25" outlineLevel="0" r="19310">
      <c r="A19310" s="749" t="s">
        <v>45080</v>
      </c>
      <c r="B19310" s="758" t="str">
        <f aca="false">C19310&amp;D19310&amp;E19310&amp;F19310&amp;G19310&amp;H19310</f>
        <v>ARANDELA,DE PAREDE,COM RECEPTACULO (EXCLUSIVE LAMPADA), REFLETOR EM MATERIAL ANTIFERRUGEM E BRACO DE ALUMINIO ANODIZADOCOM BASE PARA FIXACAO.FORNECIMENTO E COLOCACAO</v>
      </c>
      <c r="C19310" s="749" t="s">
        <v>45081</v>
      </c>
      <c r="D19310" s="749" t="s">
        <v>45082</v>
      </c>
      <c r="E19310" s="749" t="s">
        <v>45083</v>
      </c>
      <c r="I19310" s="749" t="s">
        <v>30</v>
      </c>
      <c r="J19310" s="749" t="n">
        <v>42.23</v>
      </c>
    </row>
    <row collapsed="false" customFormat="false" customHeight="true" hidden="true" ht="38.25" outlineLevel="0" r="19311">
      <c r="A19311" s="749" t="s">
        <v>45084</v>
      </c>
      <c r="B19311" s="758" t="str">
        <f aca="false">C19311&amp;D19311&amp;E19311&amp;F19311&amp;G19311&amp;H19311</f>
        <v>ARANDELA,DE PAREDE,COM RECEPTACULO (EXCLUSIVE LAMPADA), REFLETOR EM MATERIAL ANTIFERRUGEM E BRACO DE ALUMINIO ANODIZADOCOM BASE PARA FIXACAO.FORNECIMENTO E COLOCACAO</v>
      </c>
      <c r="C19311" s="749" t="s">
        <v>45081</v>
      </c>
      <c r="D19311" s="749" t="s">
        <v>45082</v>
      </c>
      <c r="E19311" s="749" t="s">
        <v>45083</v>
      </c>
      <c r="I19311" s="749" t="s">
        <v>30</v>
      </c>
      <c r="J19311" s="749" t="n">
        <v>39.86</v>
      </c>
    </row>
    <row collapsed="false" customFormat="false" customHeight="true" hidden="true" ht="25.5" outlineLevel="0" r="19312">
      <c r="A19312" s="749" t="s">
        <v>45085</v>
      </c>
      <c r="B19312" s="758" t="str">
        <f aca="false">C19312&amp;D19312&amp;E19312&amp;F19312&amp;G19312&amp;H19312</f>
        <v>ARANDELA TIPO "MEIA-LUA",VIDRO ACETINADO,COR BRANCA,EXCLUSIVE LAMPADA.FORNECIMENTO E COLOCACAO</v>
      </c>
      <c r="C19312" s="749" t="s">
        <v>45086</v>
      </c>
      <c r="D19312" s="749" t="s">
        <v>45087</v>
      </c>
      <c r="I19312" s="749" t="s">
        <v>30</v>
      </c>
      <c r="J19312" s="749" t="n">
        <v>36.11</v>
      </c>
    </row>
    <row collapsed="false" customFormat="false" customHeight="true" hidden="true" ht="25.5" outlineLevel="0" r="19313">
      <c r="A19313" s="749" t="s">
        <v>45088</v>
      </c>
      <c r="B19313" s="758" t="str">
        <f aca="false">C19313&amp;D19313&amp;E19313&amp;F19313&amp;G19313&amp;H19313</f>
        <v>ARANDELA TIPO "MEIA-LUA",VIDRO ACETINADO,COR BRANCA,EXCLUSIVE LAMPADA.FORNECIMENTO E COLOCACAO</v>
      </c>
      <c r="C19313" s="749" t="s">
        <v>45086</v>
      </c>
      <c r="D19313" s="749" t="s">
        <v>45087</v>
      </c>
      <c r="I19313" s="749" t="s">
        <v>30</v>
      </c>
      <c r="J19313" s="749" t="n">
        <v>33.74</v>
      </c>
    </row>
    <row collapsed="false" customFormat="false" customHeight="true" hidden="true" ht="12.75" outlineLevel="0" r="19314">
      <c r="A19314" s="749" t="s">
        <v>45089</v>
      </c>
      <c r="B19314" s="749" t="str">
        <f aca="false">C19314&amp;D19314&amp;E19314&amp;F19314&amp;G19314&amp;H19314</f>
        <v>GLOBO ESFERICO,PLAFONIER REPUXADO DE ALUMINIO COM DIFUSOR EM BASE DE VIDRO LEITOSO DE 4"X6".FORNECIMENTO E COLOCACAO</v>
      </c>
      <c r="C19314" s="749" t="s">
        <v>45090</v>
      </c>
      <c r="D19314" s="749" t="s">
        <v>45091</v>
      </c>
      <c r="I19314" s="749" t="s">
        <v>30</v>
      </c>
      <c r="J19314" s="749" t="n">
        <v>37.63</v>
      </c>
    </row>
    <row collapsed="false" customFormat="false" customHeight="true" hidden="true" ht="12.75" outlineLevel="0" r="19315">
      <c r="A19315" s="749" t="s">
        <v>45092</v>
      </c>
      <c r="B19315" s="749" t="str">
        <f aca="false">C19315&amp;D19315&amp;E19315&amp;F19315&amp;G19315&amp;H19315</f>
        <v>GLOBO ESFERICO,PLAFONIER REPUXADO DE ALUMINIO COM DIFUSOR EM BASE DE VIDRO LEITOSO DE 4"X6".FORNECIMENTO E COLOCACAO</v>
      </c>
      <c r="C19315" s="749" t="s">
        <v>45090</v>
      </c>
      <c r="D19315" s="749" t="s">
        <v>45091</v>
      </c>
      <c r="I19315" s="749" t="s">
        <v>30</v>
      </c>
      <c r="J19315" s="749" t="n">
        <v>35.26</v>
      </c>
    </row>
    <row collapsed="false" customFormat="false" customHeight="true" hidden="true" ht="12.75" outlineLevel="0" r="19316">
      <c r="A19316" s="749" t="s">
        <v>45093</v>
      </c>
      <c r="B19316" s="749" t="str">
        <f aca="false">C19316&amp;D19316&amp;E19316&amp;F19316&amp;G19316&amp;H19316</f>
        <v>GLOBO ESFERICO,PLAFONIER REPUXADO DE ALUMINIO COM DIFUSOR EM BASE DE VIDRO LEITOSO DE 4"X8".FORNECIMENTO E COLOCACAO</v>
      </c>
      <c r="C19316" s="749" t="s">
        <v>45090</v>
      </c>
      <c r="D19316" s="749" t="s">
        <v>45094</v>
      </c>
      <c r="I19316" s="749" t="s">
        <v>30</v>
      </c>
      <c r="J19316" s="749" t="n">
        <v>42.63</v>
      </c>
    </row>
    <row collapsed="false" customFormat="false" customHeight="true" hidden="true" ht="12.75" outlineLevel="0" r="19317">
      <c r="A19317" s="749" t="s">
        <v>45095</v>
      </c>
      <c r="B19317" s="749" t="str">
        <f aca="false">C19317&amp;D19317&amp;E19317&amp;F19317&amp;G19317&amp;H19317</f>
        <v>GLOBO ESFERICO,PLAFONIER REPUXADO DE ALUMINIO COM DIFUSOR EM BASE DE VIDRO LEITOSO DE 4"X8".FORNECIMENTO E COLOCACAO</v>
      </c>
      <c r="C19317" s="749" t="s">
        <v>45090</v>
      </c>
      <c r="D19317" s="749" t="s">
        <v>45094</v>
      </c>
      <c r="I19317" s="749" t="s">
        <v>30</v>
      </c>
      <c r="J19317" s="749" t="n">
        <v>40.26</v>
      </c>
    </row>
    <row collapsed="false" customFormat="false" customHeight="true" hidden="true" ht="12.75" outlineLevel="0" r="19318">
      <c r="A19318" s="749" t="s">
        <v>45096</v>
      </c>
      <c r="B19318" s="749" t="str">
        <f aca="false">C19318&amp;D19318&amp;E19318&amp;F19318&amp;G19318&amp;H19318</f>
        <v>GLOBO ESFERICO EM PLASTICO,DE 6" E PLAFONIER EM ALUMINIO.FORNECIMENTO E COLOCACAO</v>
      </c>
      <c r="C19318" s="749" t="s">
        <v>45097</v>
      </c>
      <c r="D19318" s="749" t="s">
        <v>14384</v>
      </c>
      <c r="I19318" s="749" t="s">
        <v>30</v>
      </c>
      <c r="J19318" s="749" t="n">
        <v>27.07</v>
      </c>
    </row>
    <row collapsed="false" customFormat="false" customHeight="true" hidden="true" ht="12.75" outlineLevel="0" r="19319">
      <c r="A19319" s="749" t="s">
        <v>45098</v>
      </c>
      <c r="B19319" s="749" t="str">
        <f aca="false">C19319&amp;D19319&amp;E19319&amp;F19319&amp;G19319&amp;H19319</f>
        <v>GLOBO ESFERICO EM PLASTICO,DE 6" E PLAFONIER EM ALUMINIO.FORNECIMENTO E COLOCACAO</v>
      </c>
      <c r="C19319" s="749" t="s">
        <v>45097</v>
      </c>
      <c r="D19319" s="749" t="s">
        <v>14384</v>
      </c>
      <c r="I19319" s="749" t="s">
        <v>30</v>
      </c>
      <c r="J19319" s="749" t="n">
        <v>24.7</v>
      </c>
    </row>
    <row collapsed="false" customFormat="false" customHeight="true" hidden="true" ht="12.75" outlineLevel="0" r="19320">
      <c r="A19320" s="749" t="s">
        <v>45099</v>
      </c>
      <c r="B19320" s="749" t="str">
        <f aca="false">C19320&amp;D19320&amp;E19320&amp;F19320&amp;G19320&amp;H19320</f>
        <v>TRANSFORMADOR DE DISTRIBUICAO DE 30KVA,ABRIGADA,CLASSE 15KV,REFRIGERACAO A OLEO MINERAL,TENSAO PRIMARIA DE 13,8KV,TENSAOSECUNDARIA DE 220/127V-60HZ,COM ACESSORIOS.FORNECIMENTO E COLOCACAO</v>
      </c>
      <c r="C19320" s="749" t="s">
        <v>45100</v>
      </c>
      <c r="D19320" s="749" t="s">
        <v>45101</v>
      </c>
      <c r="E19320" s="749" t="s">
        <v>45102</v>
      </c>
      <c r="F19320" s="749" t="s">
        <v>15017</v>
      </c>
      <c r="I19320" s="749" t="s">
        <v>30</v>
      </c>
      <c r="J19320" s="749" t="n">
        <v>3378.68</v>
      </c>
    </row>
    <row collapsed="false" customFormat="false" customHeight="true" hidden="true" ht="12.75" outlineLevel="0" r="19321">
      <c r="A19321" s="749" t="s">
        <v>45103</v>
      </c>
      <c r="B19321" s="749" t="str">
        <f aca="false">C19321&amp;D19321&amp;E19321&amp;F19321&amp;G19321&amp;H19321</f>
        <v>TRANSFORMADOR DE DISTRIBUICAO DE 30KVA,ABRIGADA,CLASSE 15KV,REFRIGERACAO A OLEO MINERAL,TENSAO PRIMARIA DE 13,8KV,TENSAOSECUNDARIA DE 220/127V-60HZ,COM ACESSORIOS.FORNECIMENTO E COLOCACAO</v>
      </c>
      <c r="C19321" s="749" t="s">
        <v>45100</v>
      </c>
      <c r="D19321" s="749" t="s">
        <v>45101</v>
      </c>
      <c r="E19321" s="749" t="s">
        <v>45102</v>
      </c>
      <c r="F19321" s="749" t="s">
        <v>15017</v>
      </c>
      <c r="I19321" s="749" t="s">
        <v>30</v>
      </c>
      <c r="J19321" s="749" t="n">
        <v>3373.94</v>
      </c>
    </row>
    <row collapsed="false" customFormat="false" customHeight="true" hidden="true" ht="12.75" outlineLevel="0" r="19322">
      <c r="A19322" s="749" t="s">
        <v>45104</v>
      </c>
      <c r="B19322" s="749" t="str">
        <f aca="false">C19322&amp;D19322&amp;E19322&amp;F19322&amp;G19322&amp;H19322</f>
        <v>TRANSFORMADOR DE DISTRIBUICAO DE 45KVA,ABRIGADA,CLASSE 15KV,REFRIGERACAO A OLEO MINERAL,TENSAO PRIMARIA DE 13,8KV,TENSAOSECUNDARIA DE 220/127V-60HZ,COM ACESSORIOS.FORNECIMENTO E COLOCACAO</v>
      </c>
      <c r="C19322" s="749" t="s">
        <v>45105</v>
      </c>
      <c r="D19322" s="749" t="s">
        <v>45101</v>
      </c>
      <c r="E19322" s="749" t="s">
        <v>45102</v>
      </c>
      <c r="F19322" s="749" t="s">
        <v>15017</v>
      </c>
      <c r="I19322" s="749" t="s">
        <v>30</v>
      </c>
      <c r="J19322" s="749" t="n">
        <v>4474.87</v>
      </c>
    </row>
    <row collapsed="false" customFormat="false" customHeight="true" hidden="true" ht="12.75" outlineLevel="0" r="19323">
      <c r="A19323" s="749" t="s">
        <v>45106</v>
      </c>
      <c r="B19323" s="749" t="str">
        <f aca="false">C19323&amp;D19323&amp;E19323&amp;F19323&amp;G19323&amp;H19323</f>
        <v>TRANSFORMADOR DE DISTRIBUICAO DE 45KVA,ABRIGADA,CLASSE 15KV,REFRIGERACAO A OLEO MINERAL,TENSAO PRIMARIA DE 13,8KV,TENSAOSECUNDARIA DE 220/127V-60HZ,COM ACESSORIOS.FORNECIMENTO E COLOCACAO</v>
      </c>
      <c r="C19323" s="749" t="s">
        <v>45105</v>
      </c>
      <c r="D19323" s="749" t="s">
        <v>45101</v>
      </c>
      <c r="E19323" s="749" t="s">
        <v>45102</v>
      </c>
      <c r="F19323" s="749" t="s">
        <v>15017</v>
      </c>
      <c r="I19323" s="749" t="s">
        <v>30</v>
      </c>
      <c r="J19323" s="749" t="n">
        <v>4467.77</v>
      </c>
    </row>
    <row collapsed="false" customFormat="false" customHeight="true" hidden="true" ht="12.75" outlineLevel="0" r="19324">
      <c r="A19324" s="749" t="s">
        <v>45107</v>
      </c>
      <c r="B19324" s="749" t="str">
        <f aca="false">C19324&amp;D19324&amp;E19324&amp;F19324&amp;G19324&amp;H19324</f>
        <v>TRANSFORMADOR DE DISTRIBUICAO DE 75KVA,ABRIGADA,CLASSE 15KV,REFRIGERACAO A OLEO MINERAL,TENSAO PRIMARIA DE 13,8KV,TENSAOSECUNDARIA DE 220/127V-60HZ,COM ACESSORIOS.FORNECIMENTO E COLOCACAO</v>
      </c>
      <c r="C19324" s="749" t="s">
        <v>45108</v>
      </c>
      <c r="D19324" s="749" t="s">
        <v>45101</v>
      </c>
      <c r="E19324" s="749" t="s">
        <v>45102</v>
      </c>
      <c r="F19324" s="749" t="s">
        <v>15017</v>
      </c>
      <c r="I19324" s="749" t="s">
        <v>30</v>
      </c>
      <c r="J19324" s="749" t="n">
        <v>5355.37</v>
      </c>
    </row>
    <row collapsed="false" customFormat="false" customHeight="true" hidden="true" ht="12.75" outlineLevel="0" r="19325">
      <c r="A19325" s="749" t="s">
        <v>45109</v>
      </c>
      <c r="B19325" s="749" t="str">
        <f aca="false">C19325&amp;D19325&amp;E19325&amp;F19325&amp;G19325&amp;H19325</f>
        <v>TRANSFORMADOR DE DISTRIBUICAO DE 75KVA,ABRIGADA,CLASSE 15KV,REFRIGERACAO A OLEO MINERAL,TENSAO PRIMARIA DE 13,8KV,TENSAOSECUNDARIA DE 220/127V-60HZ,COM ACESSORIOS.FORNECIMENTO E COLOCACAO</v>
      </c>
      <c r="C19325" s="749" t="s">
        <v>45108</v>
      </c>
      <c r="D19325" s="749" t="s">
        <v>45101</v>
      </c>
      <c r="E19325" s="749" t="s">
        <v>45102</v>
      </c>
      <c r="F19325" s="749" t="s">
        <v>15017</v>
      </c>
      <c r="I19325" s="749" t="s">
        <v>30</v>
      </c>
      <c r="J19325" s="749" t="n">
        <v>5345.9</v>
      </c>
    </row>
    <row collapsed="false" customFormat="false" customHeight="true" hidden="true" ht="12.75" outlineLevel="0" r="19326">
      <c r="A19326" s="749" t="s">
        <v>45110</v>
      </c>
      <c r="B19326" s="749" t="str">
        <f aca="false">C19326&amp;D19326&amp;E19326&amp;F19326&amp;G19326&amp;H19326</f>
        <v>TRANSFORMADOR DE DISTRIBUICAO DE 112,5KVA,ABRIGADA,CLASSE 15KV,REFRIGERACAO A OLEO MINERAL,TENSAO PRIMARIA DE 13,8KV,TENSAO SECUNDARIA DE 220/127V-60HZ,COM ACESSORIOS.FORNECIMENTOE COLOCACAO</v>
      </c>
      <c r="C19326" s="749" t="s">
        <v>45111</v>
      </c>
      <c r="D19326" s="749" t="s">
        <v>45112</v>
      </c>
      <c r="E19326" s="749" t="s">
        <v>45113</v>
      </c>
      <c r="F19326" s="749" t="s">
        <v>14871</v>
      </c>
      <c r="I19326" s="749" t="s">
        <v>30</v>
      </c>
      <c r="J19326" s="749" t="n">
        <v>6990.79</v>
      </c>
    </row>
    <row collapsed="false" customFormat="false" customHeight="true" hidden="true" ht="12.75" outlineLevel="0" r="19327">
      <c r="A19327" s="749" t="s">
        <v>45114</v>
      </c>
      <c r="B19327" s="749" t="str">
        <f aca="false">C19327&amp;D19327&amp;E19327&amp;F19327&amp;G19327&amp;H19327</f>
        <v>TRANSFORMADOR DE DISTRIBUICAO DE 112,5KVA,ABRIGADA,CLASSE 15KV,REFRIGERACAO A OLEO MINERAL,TENSAO PRIMARIA DE 13,8KV,TENSAO SECUNDARIA DE 220/127V-60HZ,COM ACESSORIOS.FORNECIMENTOE COLOCACAO</v>
      </c>
      <c r="C19327" s="749" t="s">
        <v>45111</v>
      </c>
      <c r="D19327" s="749" t="s">
        <v>45112</v>
      </c>
      <c r="E19327" s="749" t="s">
        <v>45113</v>
      </c>
      <c r="F19327" s="749" t="s">
        <v>14871</v>
      </c>
      <c r="I19327" s="749" t="s">
        <v>30</v>
      </c>
      <c r="J19327" s="749" t="n">
        <v>6978.95</v>
      </c>
    </row>
    <row collapsed="false" customFormat="false" customHeight="true" hidden="true" ht="12.75" outlineLevel="0" r="19328">
      <c r="A19328" s="749" t="s">
        <v>45115</v>
      </c>
      <c r="B19328" s="749" t="str">
        <f aca="false">C19328&amp;D19328&amp;E19328&amp;F19328&amp;G19328&amp;H19328</f>
        <v>TRANSFORMADOR DE DISTRIBUICAO DE 150KVA,ABRIGADA,CLASSE 15KV,REFRIGERACAO A OLEO MINERAL,TENSAO PRIMARIA DE 13,8KV,TENSAO SECUNDARIA DE 220/127V-60HZ,COM ACESSORIOS.FORNECIMENTO ECOLOCACAO</v>
      </c>
      <c r="C19328" s="749" t="s">
        <v>45116</v>
      </c>
      <c r="D19328" s="749" t="s">
        <v>45117</v>
      </c>
      <c r="E19328" s="749" t="s">
        <v>45118</v>
      </c>
      <c r="F19328" s="749" t="s">
        <v>14924</v>
      </c>
      <c r="I19328" s="749" t="s">
        <v>30</v>
      </c>
      <c r="J19328" s="749" t="n">
        <v>8194.83</v>
      </c>
    </row>
    <row collapsed="false" customFormat="false" customHeight="true" hidden="true" ht="12.75" outlineLevel="0" r="19329">
      <c r="A19329" s="749" t="s">
        <v>45119</v>
      </c>
      <c r="B19329" s="749" t="str">
        <f aca="false">C19329&amp;D19329&amp;E19329&amp;F19329&amp;G19329&amp;H19329</f>
        <v>TRANSFORMADOR DE DISTRIBUICAO DE 150KVA,ABRIGADA,CLASSE 15KV,REFRIGERACAO A OLEO MINERAL,TENSAO PRIMARIA DE 13,8KV,TENSAO SECUNDARIA DE 220/127V-60HZ,COM ACESSORIOS.FORNECIMENTO ECOLOCACAO</v>
      </c>
      <c r="C19329" s="749" t="s">
        <v>45116</v>
      </c>
      <c r="D19329" s="749" t="s">
        <v>45117</v>
      </c>
      <c r="E19329" s="749" t="s">
        <v>45118</v>
      </c>
      <c r="F19329" s="749" t="s">
        <v>14924</v>
      </c>
      <c r="I19329" s="749" t="s">
        <v>30</v>
      </c>
      <c r="J19329" s="749" t="n">
        <v>8180.62</v>
      </c>
    </row>
    <row collapsed="false" customFormat="false" customHeight="true" hidden="true" ht="12.75" outlineLevel="0" r="19330">
      <c r="A19330" s="749" t="s">
        <v>45120</v>
      </c>
      <c r="B19330" s="749" t="str">
        <f aca="false">C19330&amp;D19330&amp;E19330&amp;F19330&amp;G19330&amp;H19330</f>
        <v>TRANSFORMADOR DE DISTRIBUICAO DE 225KVA,ABRIGADA,CLASSE 15KV,REFRIGERACAO A OLEO MINERAL,TENSAO PRIMARIA DE 13,8KV,TENSAO SECUNDARIA DE 220/127V-60HZ,COM ACESSORIOS.FORNECIMENTO ECOLOCACAO</v>
      </c>
      <c r="C19330" s="749" t="s">
        <v>45121</v>
      </c>
      <c r="D19330" s="749" t="s">
        <v>45117</v>
      </c>
      <c r="E19330" s="749" t="s">
        <v>45118</v>
      </c>
      <c r="F19330" s="749" t="s">
        <v>14924</v>
      </c>
      <c r="I19330" s="749" t="s">
        <v>30</v>
      </c>
      <c r="J19330" s="749" t="n">
        <v>11447.93</v>
      </c>
    </row>
    <row collapsed="false" customFormat="false" customHeight="true" hidden="true" ht="12.75" outlineLevel="0" r="19331">
      <c r="A19331" s="749" t="s">
        <v>45122</v>
      </c>
      <c r="B19331" s="749" t="str">
        <f aca="false">C19331&amp;D19331&amp;E19331&amp;F19331&amp;G19331&amp;H19331</f>
        <v>TRANSFORMADOR DE DISTRIBUICAO DE 225KVA,ABRIGADA,CLASSE 15KV,REFRIGERACAO A OLEO MINERAL,TENSAO PRIMARIA DE 13,8KV,TENSAO SECUNDARIA DE 220/127V-60HZ,COM ACESSORIOS.FORNECIMENTO ECOLOCACAO</v>
      </c>
      <c r="C19331" s="749" t="s">
        <v>45121</v>
      </c>
      <c r="D19331" s="749" t="s">
        <v>45117</v>
      </c>
      <c r="E19331" s="749" t="s">
        <v>45118</v>
      </c>
      <c r="F19331" s="749" t="s">
        <v>14924</v>
      </c>
      <c r="I19331" s="749" t="s">
        <v>30</v>
      </c>
      <c r="J19331" s="749" t="n">
        <v>11431.35</v>
      </c>
    </row>
    <row collapsed="false" customFormat="false" customHeight="true" hidden="true" ht="12.75" outlineLevel="0" r="19332">
      <c r="A19332" s="749" t="s">
        <v>45123</v>
      </c>
      <c r="B19332" s="749" t="str">
        <f aca="false">C19332&amp;D19332&amp;E19332&amp;F19332&amp;G19332&amp;H19332</f>
        <v>TRANSFORMADOR DE DISTRIBUICAO DE 300KVA,ABRIGADA,CLASSE 15KV,REFRIGERACAO A OLEO MINERAL,TENSAO PRIMARIA DE 13,8KV,TENSAO SECUNDARIA DE 220/127V-60HZ,COM ACESSORIOS.FORNECIMENTO ECOLOCACAO</v>
      </c>
      <c r="C19332" s="749" t="s">
        <v>45124</v>
      </c>
      <c r="D19332" s="749" t="s">
        <v>45117</v>
      </c>
      <c r="E19332" s="749" t="s">
        <v>45118</v>
      </c>
      <c r="F19332" s="749" t="s">
        <v>14924</v>
      </c>
      <c r="I19332" s="749" t="s">
        <v>30</v>
      </c>
      <c r="J19332" s="749" t="n">
        <v>14701.04</v>
      </c>
    </row>
    <row collapsed="false" customFormat="false" customHeight="true" hidden="true" ht="12.75" outlineLevel="0" r="19333">
      <c r="A19333" s="749" t="s">
        <v>45125</v>
      </c>
      <c r="B19333" s="749" t="str">
        <f aca="false">C19333&amp;D19333&amp;E19333&amp;F19333&amp;G19333&amp;H19333</f>
        <v>TRANSFORMADOR DE DISTRIBUICAO DE 300KVA,ABRIGADA,CLASSE 15KV,REFRIGERACAO A OLEO MINERAL,TENSAO PRIMARIA DE 13,8KV,TENSAO SECUNDARIA DE 220/127V-60HZ,COM ACESSORIOS.FORNECIMENTO ECOLOCACAO</v>
      </c>
      <c r="C19333" s="749" t="s">
        <v>45124</v>
      </c>
      <c r="D19333" s="749" t="s">
        <v>45117</v>
      </c>
      <c r="E19333" s="749" t="s">
        <v>45118</v>
      </c>
      <c r="F19333" s="749" t="s">
        <v>14924</v>
      </c>
      <c r="I19333" s="749" t="s">
        <v>30</v>
      </c>
      <c r="J19333" s="749" t="n">
        <v>14682.08</v>
      </c>
    </row>
    <row collapsed="false" customFormat="false" customHeight="true" hidden="true" ht="12.75" outlineLevel="0" r="19334">
      <c r="A19334" s="749" t="s">
        <v>45126</v>
      </c>
      <c r="B19334" s="749" t="str">
        <f aca="false">C19334&amp;D19334&amp;E19334&amp;F19334&amp;G19334&amp;H19334</f>
        <v>TRANSFORMADOR DE DISTRIBUICAO DE 500KVA,ABRIGADA,CLASSE 15KV,REFRIGERACAO A OLEO MINERAL,TENSAO PRIMARIA DE 13,8KV,TENSAO SECUNDARIA DE 220/127V-60HZ,COM ACESSORIOS.FORNECIMENTO ECOLOCACAO</v>
      </c>
      <c r="C19334" s="749" t="s">
        <v>45127</v>
      </c>
      <c r="D19334" s="749" t="s">
        <v>45117</v>
      </c>
      <c r="E19334" s="749" t="s">
        <v>45118</v>
      </c>
      <c r="F19334" s="749" t="s">
        <v>14924</v>
      </c>
      <c r="I19334" s="749" t="s">
        <v>30</v>
      </c>
      <c r="J19334" s="749" t="n">
        <v>21189.51</v>
      </c>
    </row>
    <row collapsed="false" customFormat="false" customHeight="true" hidden="true" ht="12.75" outlineLevel="0" r="19335">
      <c r="A19335" s="749" t="s">
        <v>45128</v>
      </c>
      <c r="B19335" s="749" t="str">
        <f aca="false">C19335&amp;D19335&amp;E19335&amp;F19335&amp;G19335&amp;H19335</f>
        <v>TRANSFORMADOR DE DISTRIBUICAO DE 500KVA,ABRIGADA,CLASSE 15KV,REFRIGERACAO A OLEO MINERAL,TENSAO PRIMARIA DE 13,8KV,TENSAO SECUNDARIA DE 220/127V-60HZ,COM ACESSORIOS.FORNECIMENTO ECOLOCACAO</v>
      </c>
      <c r="C19335" s="749" t="s">
        <v>45127</v>
      </c>
      <c r="D19335" s="749" t="s">
        <v>45117</v>
      </c>
      <c r="E19335" s="749" t="s">
        <v>45118</v>
      </c>
      <c r="F19335" s="749" t="s">
        <v>14924</v>
      </c>
      <c r="I19335" s="749" t="s">
        <v>30</v>
      </c>
      <c r="J19335" s="749" t="n">
        <v>21168.19</v>
      </c>
    </row>
    <row collapsed="false" customFormat="false" customHeight="true" hidden="true" ht="12.75" outlineLevel="0" r="19336">
      <c r="A19336" s="749" t="s">
        <v>45129</v>
      </c>
      <c r="B19336" s="749" t="str">
        <f aca="false">C19336&amp;D19336&amp;E19336&amp;F19336&amp;G19336&amp;H19336</f>
        <v>TRANSFORMADOR DE DISTRIBUICAO DE 750KVA,ABRIGADA,CLASSE 15KV,REFRIGERACAO A OLEO MINERAL,TENSAO PRIMARIA DE 13,8KV,TENSAO SECUNDARIA DE 220/127V-60HZ,COM ACESSORIOS.FORNECIMENTO ECOLOCACAO</v>
      </c>
      <c r="C19336" s="749" t="s">
        <v>45130</v>
      </c>
      <c r="D19336" s="749" t="s">
        <v>45117</v>
      </c>
      <c r="E19336" s="749" t="s">
        <v>45118</v>
      </c>
      <c r="F19336" s="749" t="s">
        <v>14924</v>
      </c>
      <c r="I19336" s="749" t="s">
        <v>30</v>
      </c>
      <c r="J19336" s="749" t="n">
        <v>28905.36</v>
      </c>
    </row>
    <row collapsed="false" customFormat="false" customHeight="true" hidden="true" ht="12.75" outlineLevel="0" r="19337">
      <c r="A19337" s="749" t="s">
        <v>45131</v>
      </c>
      <c r="B19337" s="749" t="str">
        <f aca="false">C19337&amp;D19337&amp;E19337&amp;F19337&amp;G19337&amp;H19337</f>
        <v>TRANSFORMADOR DE DISTRIBUICAO DE 750KVA,ABRIGADA,CLASSE 15KV,REFRIGERACAO A OLEO MINERAL,TENSAO PRIMARIA DE 13,8KV,TENSAO SECUNDARIA DE 220/127V-60HZ,COM ACESSORIOS.FORNECIMENTO ECOLOCACAO</v>
      </c>
      <c r="C19337" s="749" t="s">
        <v>45130</v>
      </c>
      <c r="D19337" s="749" t="s">
        <v>45117</v>
      </c>
      <c r="E19337" s="749" t="s">
        <v>45118</v>
      </c>
      <c r="F19337" s="749" t="s">
        <v>14924</v>
      </c>
      <c r="I19337" s="749" t="s">
        <v>30</v>
      </c>
      <c r="J19337" s="749" t="n">
        <v>28881.67</v>
      </c>
    </row>
    <row collapsed="false" customFormat="false" customHeight="true" hidden="true" ht="12.75" outlineLevel="0" r="19338">
      <c r="A19338" s="749" t="s">
        <v>45132</v>
      </c>
      <c r="B19338" s="749" t="str">
        <f aca="false">C19338&amp;D19338&amp;E19338&amp;F19338&amp;G19338&amp;H19338</f>
        <v>TRANSFORMADOR DE DISTRIBUICAO DE 1.000KVA,ABRIGADA,CLASSE 15KV,REFRIGERACAO A OLEO MINERAL,TENSAO PRIMARIA DE 13,8KV,TENSAO SECUNDARIA DE 220/127V-60HZ,COM ACESSORIOS.FORNECIMENTOE COLOCACAO</v>
      </c>
      <c r="C19338" s="749" t="s">
        <v>45133</v>
      </c>
      <c r="D19338" s="749" t="s">
        <v>45112</v>
      </c>
      <c r="E19338" s="749" t="s">
        <v>45113</v>
      </c>
      <c r="F19338" s="749" t="s">
        <v>14871</v>
      </c>
      <c r="I19338" s="749" t="s">
        <v>30</v>
      </c>
      <c r="J19338" s="749" t="n">
        <v>39990.11</v>
      </c>
    </row>
    <row collapsed="false" customFormat="false" customHeight="true" hidden="true" ht="12.75" outlineLevel="0" r="19339">
      <c r="A19339" s="749" t="s">
        <v>45134</v>
      </c>
      <c r="B19339" s="749" t="str">
        <f aca="false">C19339&amp;D19339&amp;E19339&amp;F19339&amp;G19339&amp;H19339</f>
        <v>TRANSFORMADOR DE DISTRIBUICAO DE 1.000KVA,ABRIGADA,CLASSE 15KV,REFRIGERACAO A OLEO MINERAL,TENSAO PRIMARIA DE 13,8KV,TENSAO SECUNDARIA DE 220/127V-60HZ,COM ACESSORIOS.FORNECIMENTOE COLOCACAO</v>
      </c>
      <c r="C19339" s="749" t="s">
        <v>45133</v>
      </c>
      <c r="D19339" s="749" t="s">
        <v>45112</v>
      </c>
      <c r="E19339" s="749" t="s">
        <v>45113</v>
      </c>
      <c r="F19339" s="749" t="s">
        <v>14871</v>
      </c>
      <c r="I19339" s="749" t="s">
        <v>30</v>
      </c>
      <c r="J19339" s="749" t="n">
        <v>39964.05</v>
      </c>
    </row>
    <row collapsed="false" customFormat="false" customHeight="true" hidden="true" ht="12.75" outlineLevel="0" r="19340">
      <c r="A19340" s="749" t="s">
        <v>45135</v>
      </c>
      <c r="B19340" s="749" t="str">
        <f aca="false">C19340&amp;D19340&amp;E19340&amp;F19340&amp;G19340&amp;H19340</f>
        <v>TRANSFORMADOR DE DISTRIBUICAO DE 75KVA,TIPO PEDESTAL,CLASSE15KV,REFRIGERACAO A OLEO MINERAL OU SILICONE,LIQUIDO ISOLANTE,TENSAO PRIMARIA DE 13,8KV,TENSAO SECUNDARIA DE 220/127V-60HZ,NBI 95KV,GRAU DE PROTECAO IP 54,COM ACESSORIOS.FORNECIMENTO E COLOCACAO</v>
      </c>
      <c r="C19340" s="749" t="s">
        <v>45136</v>
      </c>
      <c r="D19340" s="749" t="s">
        <v>45137</v>
      </c>
      <c r="E19340" s="749" t="s">
        <v>45138</v>
      </c>
      <c r="F19340" s="749" t="s">
        <v>45139</v>
      </c>
      <c r="G19340" s="749" t="s">
        <v>14472</v>
      </c>
      <c r="I19340" s="749" t="s">
        <v>30</v>
      </c>
      <c r="J19340" s="749" t="n">
        <v>29335.09</v>
      </c>
    </row>
    <row collapsed="false" customFormat="false" customHeight="true" hidden="true" ht="12.75" outlineLevel="0" r="19341">
      <c r="A19341" s="749" t="s">
        <v>45140</v>
      </c>
      <c r="B19341" s="749" t="str">
        <f aca="false">C19341&amp;D19341&amp;E19341&amp;F19341&amp;G19341&amp;H19341</f>
        <v>TRANSFORMADOR DE DISTRIBUICAO DE 75KVA,TIPO PEDESTAL,CLASSE15KV,REFRIGERACAO A OLEO MINERAL OU SILICONE,LIQUIDO ISOLANTE,TENSAO PRIMARIA DE 13,8KV,TENSAO SECUNDARIA DE 220/127V-60HZ,NBI 95KV,GRAU DE PROTECAO IP 54,COM ACESSORIOS.FORNECIMENTO E COLOCACAO</v>
      </c>
      <c r="C19341" s="749" t="s">
        <v>45136</v>
      </c>
      <c r="D19341" s="749" t="s">
        <v>45137</v>
      </c>
      <c r="E19341" s="749" t="s">
        <v>45138</v>
      </c>
      <c r="F19341" s="749" t="s">
        <v>45139</v>
      </c>
      <c r="G19341" s="749" t="s">
        <v>14472</v>
      </c>
      <c r="I19341" s="749" t="s">
        <v>30</v>
      </c>
      <c r="J19341" s="749" t="n">
        <v>29325.61</v>
      </c>
    </row>
    <row collapsed="false" customFormat="false" customHeight="true" hidden="true" ht="12.75" outlineLevel="0" r="19342">
      <c r="A19342" s="749" t="s">
        <v>45141</v>
      </c>
      <c r="B19342" s="749" t="str">
        <f aca="false">C19342&amp;D19342&amp;E19342&amp;F19342&amp;G19342&amp;H19342</f>
        <v>TRANSFORMADOR DE DISTRIBUICAO DE 112,5KVA,TIPO PEDESTAL,CLASSE 15KV,REFRIGERACAO A OLEO MINERAL OU SILICONE,LIQUIDO ISOLANTE,TENSAO PRIMARIA DE 13,8KV,TENSAO SECUNDARIA DE 220/127V-60HZ,NBI 95KV,GRAU DE PROTECAO IP 54,COM ACESSORIOS.FORNECIMENTO E COLOCACAO</v>
      </c>
      <c r="C19342" s="749" t="s">
        <v>45142</v>
      </c>
      <c r="D19342" s="749" t="s">
        <v>45143</v>
      </c>
      <c r="E19342" s="749" t="s">
        <v>45144</v>
      </c>
      <c r="F19342" s="749" t="s">
        <v>45145</v>
      </c>
      <c r="G19342" s="749" t="s">
        <v>11457</v>
      </c>
      <c r="I19342" s="749" t="s">
        <v>30</v>
      </c>
      <c r="J19342" s="749" t="n">
        <v>34329.64</v>
      </c>
    </row>
    <row collapsed="false" customFormat="false" customHeight="true" hidden="true" ht="12.75" outlineLevel="0" r="19343">
      <c r="A19343" s="749" t="s">
        <v>45146</v>
      </c>
      <c r="B19343" s="749" t="str">
        <f aca="false">C19343&amp;D19343&amp;E19343&amp;F19343&amp;G19343&amp;H19343</f>
        <v>TRANSFORMADOR DE DISTRIBUICAO DE 112,5KVA,TIPO PEDESTAL,CLASSE 15KV,REFRIGERACAO A OLEO MINERAL OU SILICONE,LIQUIDO ISOLANTE,TENSAO PRIMARIA DE 13,8KV,TENSAO SECUNDARIA DE 220/127V-60HZ,NBI 95KV,GRAU DE PROTECAO IP 54,COM ACESSORIOS.FORNECIMENTO E COLOCACAO</v>
      </c>
      <c r="C19343" s="749" t="s">
        <v>45142</v>
      </c>
      <c r="D19343" s="749" t="s">
        <v>45143</v>
      </c>
      <c r="E19343" s="749" t="s">
        <v>45144</v>
      </c>
      <c r="F19343" s="749" t="s">
        <v>45145</v>
      </c>
      <c r="G19343" s="749" t="s">
        <v>11457</v>
      </c>
      <c r="I19343" s="749" t="s">
        <v>30</v>
      </c>
      <c r="J19343" s="749" t="n">
        <v>34317.79</v>
      </c>
    </row>
    <row collapsed="false" customFormat="false" customHeight="true" hidden="true" ht="12.75" outlineLevel="0" r="19344">
      <c r="A19344" s="749" t="s">
        <v>45147</v>
      </c>
      <c r="B19344" s="749" t="str">
        <f aca="false">C19344&amp;D19344&amp;E19344&amp;F19344&amp;G19344&amp;H19344</f>
        <v>TRANSFORMADOR DE DISTRIBUICAO DE 150KVA,TIPO PEDESTAL,CLASSE 15KV,REFRIGERACAO A OLEO MINERAL OU SILICONE,LIQUIDO ISOLANTE,TENSAO PRIMARIA DE 13,8KV,TENSAO SECUNDARIA DE 220/127V-60HZ,NBI 95KV,GRAU DE PROTECAO IP 54,COM ACESSORIOS.FORNECIMENTO E COLOCACAO</v>
      </c>
      <c r="C19344" s="749" t="s">
        <v>45148</v>
      </c>
      <c r="D19344" s="749" t="s">
        <v>45149</v>
      </c>
      <c r="E19344" s="749" t="s">
        <v>45150</v>
      </c>
      <c r="F19344" s="749" t="s">
        <v>45151</v>
      </c>
      <c r="G19344" s="749" t="s">
        <v>31058</v>
      </c>
      <c r="I19344" s="749" t="s">
        <v>30</v>
      </c>
      <c r="J19344" s="749" t="n">
        <v>35587.6</v>
      </c>
    </row>
    <row collapsed="false" customFormat="false" customHeight="true" hidden="true" ht="12.75" outlineLevel="0" r="19345">
      <c r="A19345" s="749" t="s">
        <v>45152</v>
      </c>
      <c r="B19345" s="749" t="str">
        <f aca="false">C19345&amp;D19345&amp;E19345&amp;F19345&amp;G19345&amp;H19345</f>
        <v>TRANSFORMADOR DE DISTRIBUICAO DE 150KVA,TIPO PEDESTAL,CLASSE 15KV,REFRIGERACAO A OLEO MINERAL OU SILICONE,LIQUIDO ISOLANTE,TENSAO PRIMARIA DE 13,8KV,TENSAO SECUNDARIA DE 220/127V-60HZ,NBI 95KV,GRAU DE PROTECAO IP 54,COM ACESSORIOS.FORNECIMENTO E COLOCACAO</v>
      </c>
      <c r="C19345" s="749" t="s">
        <v>45148</v>
      </c>
      <c r="D19345" s="749" t="s">
        <v>45149</v>
      </c>
      <c r="E19345" s="749" t="s">
        <v>45150</v>
      </c>
      <c r="F19345" s="749" t="s">
        <v>45151</v>
      </c>
      <c r="G19345" s="749" t="s">
        <v>31058</v>
      </c>
      <c r="I19345" s="749" t="s">
        <v>30</v>
      </c>
      <c r="J19345" s="749" t="n">
        <v>35573.39</v>
      </c>
    </row>
    <row collapsed="false" customFormat="false" customHeight="true" hidden="true" ht="12.75" outlineLevel="0" r="19346">
      <c r="A19346" s="749" t="s">
        <v>45153</v>
      </c>
      <c r="B19346" s="749" t="str">
        <f aca="false">C19346&amp;D19346&amp;E19346&amp;F19346&amp;G19346&amp;H19346</f>
        <v>TRANSFORMADOR DE DISTRIBUICAO DE 300KVA,TIPO PEDESTAL,CLASSE 15KV,REFRIGERACAO A OLEO MINERAL OU SILICONE,LIQUIDO ISOLANTE,TENSAO PRIMARIA DE 13,8KV,TENSAO SECUNDARIA DE 220/127V-60HZ,NBI 95KV,GRAU DE PROTECAO IP 54,COM ACESSORIOS.FORNECIMENTO E COLOCACAO</v>
      </c>
      <c r="C19346" s="749" t="s">
        <v>45154</v>
      </c>
      <c r="D19346" s="749" t="s">
        <v>45149</v>
      </c>
      <c r="E19346" s="749" t="s">
        <v>45150</v>
      </c>
      <c r="F19346" s="749" t="s">
        <v>45151</v>
      </c>
      <c r="G19346" s="749" t="s">
        <v>31058</v>
      </c>
      <c r="I19346" s="749" t="s">
        <v>30</v>
      </c>
      <c r="J19346" s="749" t="n">
        <v>49312.27</v>
      </c>
    </row>
    <row collapsed="false" customFormat="false" customHeight="true" hidden="true" ht="12.75" outlineLevel="0" r="19347">
      <c r="A19347" s="749" t="s">
        <v>45155</v>
      </c>
      <c r="B19347" s="749" t="str">
        <f aca="false">C19347&amp;D19347&amp;E19347&amp;F19347&amp;G19347&amp;H19347</f>
        <v>TRANSFORMADOR DE DISTRIBUICAO DE 300KVA,TIPO PEDESTAL,CLASSE 15KV,REFRIGERACAO A OLEO MINERAL OU SILICONE,LIQUIDO ISOLANTE,TENSAO PRIMARIA DE 13,8KV,TENSAO SECUNDARIA DE 220/127V-60HZ,NBI 95KV,GRAU DE PROTECAO IP 54,COM ACESSORIOS.FORNECIMENTO E COLOCACAO</v>
      </c>
      <c r="C19347" s="749" t="s">
        <v>45154</v>
      </c>
      <c r="D19347" s="749" t="s">
        <v>45149</v>
      </c>
      <c r="E19347" s="749" t="s">
        <v>45150</v>
      </c>
      <c r="F19347" s="749" t="s">
        <v>45151</v>
      </c>
      <c r="G19347" s="749" t="s">
        <v>31058</v>
      </c>
      <c r="I19347" s="749" t="s">
        <v>30</v>
      </c>
      <c r="J19347" s="749" t="n">
        <v>49293.32</v>
      </c>
    </row>
    <row collapsed="false" customFormat="false" customHeight="true" hidden="true" ht="12.75" outlineLevel="0" r="19348">
      <c r="A19348" s="749" t="s">
        <v>45156</v>
      </c>
      <c r="B19348" s="749" t="str">
        <f aca="false">C19348&amp;D19348&amp;E19348&amp;F19348&amp;G19348&amp;H19348</f>
        <v>TRANSFORMADOR DE DISTRIBUICAO DE 500KVA,TIPO PEDESTAL,CLASSE 15KV,REFRIGERACAO A OLEO MINERAL OU SILICONE,LIQUIDO ISOLANTE,TENSAO PRIMARIA DE 13,8KV,TENSAO SECUNDARIA DE 220/127V-60HZ,NBI 95KV,GRAU DE PROTECAO IP 54,COM ACESSORIOS.FORNECIMENTO E COLOCACAO</v>
      </c>
      <c r="C19348" s="749" t="s">
        <v>45157</v>
      </c>
      <c r="D19348" s="749" t="s">
        <v>45149</v>
      </c>
      <c r="E19348" s="749" t="s">
        <v>45150</v>
      </c>
      <c r="F19348" s="749" t="s">
        <v>45151</v>
      </c>
      <c r="G19348" s="749" t="s">
        <v>31058</v>
      </c>
      <c r="I19348" s="749" t="s">
        <v>30</v>
      </c>
      <c r="J19348" s="749" t="n">
        <v>56778.54</v>
      </c>
    </row>
    <row collapsed="false" customFormat="false" customHeight="true" hidden="true" ht="12.75" outlineLevel="0" r="19349">
      <c r="A19349" s="749" t="s">
        <v>45158</v>
      </c>
      <c r="B19349" s="749" t="str">
        <f aca="false">C19349&amp;D19349&amp;E19349&amp;F19349&amp;G19349&amp;H19349</f>
        <v>TRANSFORMADOR DE DISTRIBUICAO DE 500KVA,TIPO PEDESTAL,CLASSE 15KV,REFRIGERACAO A OLEO MINERAL OU SILICONE,LIQUIDO ISOLANTE,TENSAO PRIMARIA DE 13,8KV,TENSAO SECUNDARIA DE 220/127V-60HZ,NBI 95KV,GRAU DE PROTECAO IP 54,COM ACESSORIOS.FORNECIMENTO E COLOCACAO</v>
      </c>
      <c r="C19349" s="749" t="s">
        <v>45157</v>
      </c>
      <c r="D19349" s="749" t="s">
        <v>45149</v>
      </c>
      <c r="E19349" s="749" t="s">
        <v>45150</v>
      </c>
      <c r="F19349" s="749" t="s">
        <v>45151</v>
      </c>
      <c r="G19349" s="749" t="s">
        <v>31058</v>
      </c>
      <c r="I19349" s="749" t="s">
        <v>30</v>
      </c>
      <c r="J19349" s="749" t="n">
        <v>56757.22</v>
      </c>
    </row>
    <row collapsed="false" customFormat="false" customHeight="true" hidden="true" ht="12.75" outlineLevel="0" r="19350">
      <c r="A19350" s="749" t="s">
        <v>45159</v>
      </c>
      <c r="B19350" s="749" t="str">
        <f aca="false">C19350&amp;D19350&amp;E19350&amp;F19350&amp;G19350&amp;H19350</f>
        <v>TRANSFORMADOR DE DISTRIBUICAO DE 750KVA,TIPO PEDESTAL,CLASSE 15KV,REFRIGERACAO A OLEO MINERAL OU SILICONE,LIQUIDO ISOLANTE,TENSAO PRIMARIA DE 13,8KV,TENSAO SECUNDARIA DE 220/127V-60HZ,NBI 95KV,GRAU DE PROTECAO IP 54,COM ACESSORIOS.FORNECIMENTO E COLOCACAO</v>
      </c>
      <c r="C19350" s="749" t="s">
        <v>45160</v>
      </c>
      <c r="D19350" s="749" t="s">
        <v>45149</v>
      </c>
      <c r="E19350" s="749" t="s">
        <v>45150</v>
      </c>
      <c r="F19350" s="749" t="s">
        <v>45151</v>
      </c>
      <c r="G19350" s="749" t="s">
        <v>31058</v>
      </c>
      <c r="I19350" s="749" t="s">
        <v>30</v>
      </c>
      <c r="J19350" s="749" t="n">
        <v>64830.77</v>
      </c>
    </row>
    <row collapsed="false" customFormat="false" customHeight="true" hidden="true" ht="12.75" outlineLevel="0" r="19351">
      <c r="A19351" s="749" t="s">
        <v>45161</v>
      </c>
      <c r="B19351" s="749" t="str">
        <f aca="false">C19351&amp;D19351&amp;E19351&amp;F19351&amp;G19351&amp;H19351</f>
        <v>TRANSFORMADOR DE DISTRIBUICAO DE 750KVA,TIPO PEDESTAL,CLASSE 15KV,REFRIGERACAO A OLEO MINERAL OU SILICONE,LIQUIDO ISOLANTE,TENSAO PRIMARIA DE 13,8KV,TENSAO SECUNDARIA DE 220/127V-60HZ,NBI 95KV,GRAU DE PROTECAO IP 54,COM ACESSORIOS.FORNECIMENTO E COLOCACAO</v>
      </c>
      <c r="C19351" s="749" t="s">
        <v>45160</v>
      </c>
      <c r="D19351" s="749" t="s">
        <v>45149</v>
      </c>
      <c r="E19351" s="749" t="s">
        <v>45150</v>
      </c>
      <c r="F19351" s="749" t="s">
        <v>45151</v>
      </c>
      <c r="G19351" s="749" t="s">
        <v>31058</v>
      </c>
      <c r="I19351" s="749" t="s">
        <v>30</v>
      </c>
      <c r="J19351" s="749" t="n">
        <v>64807.08</v>
      </c>
    </row>
    <row collapsed="false" customFormat="false" customHeight="true" hidden="true" ht="12.75" outlineLevel="0" r="19352">
      <c r="A19352" s="749" t="s">
        <v>45162</v>
      </c>
      <c r="B19352" s="749" t="str">
        <f aca="false">C19352&amp;D19352&amp;E19352&amp;F19352&amp;G19352&amp;H19352</f>
        <v>TRANSFORMADOR DE DISTRIBUICAO DE 1.000KVA,TIPO PEDESTAL,CLASSE 15KV,REFRIGERACAO A OLEO MINERAL OU SILICONE,LIQUIDO ISOLANTE,TENSAO PRIMARIA DE 13,8KV,TENSAO SECUNDARIA DE 220/127V-60HZ,NBI 95KV,GRAU DE PROTECAO IP 54,COM ACESSORIOS.FORNECIMENTO E COLOCACAO</v>
      </c>
      <c r="C19352" s="749" t="s">
        <v>45163</v>
      </c>
      <c r="D19352" s="749" t="s">
        <v>45143</v>
      </c>
      <c r="E19352" s="749" t="s">
        <v>45144</v>
      </c>
      <c r="F19352" s="749" t="s">
        <v>45145</v>
      </c>
      <c r="G19352" s="749" t="s">
        <v>11457</v>
      </c>
      <c r="I19352" s="749" t="s">
        <v>30</v>
      </c>
      <c r="J19352" s="749" t="n">
        <v>95056.04</v>
      </c>
    </row>
    <row collapsed="false" customFormat="false" customHeight="true" hidden="true" ht="12.75" outlineLevel="0" r="19353">
      <c r="A19353" s="749" t="s">
        <v>45164</v>
      </c>
      <c r="B19353" s="749" t="str">
        <f aca="false">C19353&amp;D19353&amp;E19353&amp;F19353&amp;G19353&amp;H19353</f>
        <v>TRANSFORMADOR DE DISTRIBUICAO DE 1.000KVA,TIPO PEDESTAL,CLASSE 15KV,REFRIGERACAO A OLEO MINERAL OU SILICONE,LIQUIDO ISOLANTE,TENSAO PRIMARIA DE 13,8KV,TENSAO SECUNDARIA DE 220/127V-60HZ,NBI 95KV,GRAU DE PROTECAO IP 54,COM ACESSORIOS.FORNECIMENTO E COLOCACAO</v>
      </c>
      <c r="C19353" s="749" t="s">
        <v>45163</v>
      </c>
      <c r="D19353" s="749" t="s">
        <v>45143</v>
      </c>
      <c r="E19353" s="749" t="s">
        <v>45144</v>
      </c>
      <c r="F19353" s="749" t="s">
        <v>45145</v>
      </c>
      <c r="G19353" s="749" t="s">
        <v>11457</v>
      </c>
      <c r="I19353" s="749" t="s">
        <v>30</v>
      </c>
      <c r="J19353" s="749" t="n">
        <v>95029.98</v>
      </c>
    </row>
    <row collapsed="false" customFormat="false" customHeight="true" hidden="true" ht="12.75" outlineLevel="0" r="19354">
      <c r="A19354" s="749" t="s">
        <v>45165</v>
      </c>
      <c r="B19354" s="749" t="str">
        <f aca="false">C19354&amp;D19354&amp;E19354&amp;F19354&amp;G19354&amp;H19354</f>
        <v>TRANSFORMADOR DE DISTRIBUICAO DE 30KVA,ABRIGADA,CLASSE 15KV,A SECO,TENSAO PRIMARIA DE 13,8KV,TENSAO SECUNDARIA DE 220/127V-60HZ,COM ACESSORIOS.FORNECIMENTO E COLOCACAO</v>
      </c>
      <c r="C19354" s="749" t="s">
        <v>45100</v>
      </c>
      <c r="D19354" s="749" t="s">
        <v>45166</v>
      </c>
      <c r="E19354" s="749" t="s">
        <v>45167</v>
      </c>
      <c r="I19354" s="749" t="s">
        <v>30</v>
      </c>
      <c r="J19354" s="749" t="n">
        <v>9464.25</v>
      </c>
    </row>
    <row collapsed="false" customFormat="false" customHeight="true" hidden="true" ht="12.75" outlineLevel="0" r="19355">
      <c r="A19355" s="749" t="s">
        <v>45168</v>
      </c>
      <c r="B19355" s="749" t="str">
        <f aca="false">C19355&amp;D19355&amp;E19355&amp;F19355&amp;G19355&amp;H19355</f>
        <v>TRANSFORMADOR DE DISTRIBUICAO DE 30KVA,ABRIGADA,CLASSE 15KV,A SECO,TENSAO PRIMARIA DE 13,8KV,TENSAO SECUNDARIA DE 220/127V-60HZ,COM ACESSORIOS.FORNECIMENTO E COLOCACAO</v>
      </c>
      <c r="C19355" s="749" t="s">
        <v>45100</v>
      </c>
      <c r="D19355" s="749" t="s">
        <v>45166</v>
      </c>
      <c r="E19355" s="749" t="s">
        <v>45167</v>
      </c>
      <c r="I19355" s="749" t="s">
        <v>30</v>
      </c>
      <c r="J19355" s="749" t="n">
        <v>9459.51</v>
      </c>
    </row>
    <row collapsed="false" customFormat="false" customHeight="true" hidden="true" ht="12.75" outlineLevel="0" r="19356">
      <c r="A19356" s="749" t="s">
        <v>45169</v>
      </c>
      <c r="B19356" s="749" t="str">
        <f aca="false">C19356&amp;D19356&amp;E19356&amp;F19356&amp;G19356&amp;H19356</f>
        <v>TRANSFORMADOR DE DISTRIBUICAO DE 45KVA,ABRIGADA,CLASSE 15KV,A SECO,TENSAO PRIMARIA DE 13,8KV,TENSAO SECUNDARIA DE 220/127V-60HZ,COM ACESSORIOS.FORNECIMENTO E COLOCACAO</v>
      </c>
      <c r="C19356" s="749" t="s">
        <v>45105</v>
      </c>
      <c r="D19356" s="749" t="s">
        <v>45166</v>
      </c>
      <c r="E19356" s="749" t="s">
        <v>45167</v>
      </c>
      <c r="I19356" s="749" t="s">
        <v>30</v>
      </c>
      <c r="J19356" s="749" t="n">
        <v>12994.67</v>
      </c>
    </row>
    <row collapsed="false" customFormat="false" customHeight="true" hidden="true" ht="12.75" outlineLevel="0" r="19357">
      <c r="A19357" s="749" t="s">
        <v>45170</v>
      </c>
      <c r="B19357" s="749" t="str">
        <f aca="false">C19357&amp;D19357&amp;E19357&amp;F19357&amp;G19357&amp;H19357</f>
        <v>TRANSFORMADOR DE DISTRIBUICAO DE 45KVA,ABRIGADA,CLASSE 15KV,A SECO,TENSAO PRIMARIA DE 13,8KV,TENSAO SECUNDARIA DE 220/127V-60HZ,COM ACESSORIOS.FORNECIMENTO E COLOCACAO</v>
      </c>
      <c r="C19357" s="749" t="s">
        <v>45105</v>
      </c>
      <c r="D19357" s="749" t="s">
        <v>45166</v>
      </c>
      <c r="E19357" s="749" t="s">
        <v>45167</v>
      </c>
      <c r="I19357" s="749" t="s">
        <v>30</v>
      </c>
      <c r="J19357" s="749" t="n">
        <v>12987.56</v>
      </c>
    </row>
    <row collapsed="false" customFormat="false" customHeight="true" hidden="true" ht="12.75" outlineLevel="0" r="19358">
      <c r="A19358" s="749" t="s">
        <v>45171</v>
      </c>
      <c r="B19358" s="749" t="str">
        <f aca="false">C19358&amp;D19358&amp;E19358&amp;F19358&amp;G19358&amp;H19358</f>
        <v>TRANSFORMADOR DE DISTRIBUICAO DE 75KVA,ABRIGADA,CLASSE 15KV,A SECO,TENSAO PRIMARIA DE 13,8KV,TENSAO SECUNDARIA DE 220/127V-60HZ,COM ACESSORIOS.FORNECIMENTO E COLOCACAO</v>
      </c>
      <c r="C19358" s="749" t="s">
        <v>45108</v>
      </c>
      <c r="D19358" s="749" t="s">
        <v>45166</v>
      </c>
      <c r="E19358" s="749" t="s">
        <v>45167</v>
      </c>
      <c r="I19358" s="749" t="s">
        <v>30</v>
      </c>
      <c r="J19358" s="749" t="n">
        <v>14039.51</v>
      </c>
    </row>
    <row collapsed="false" customFormat="false" customHeight="true" hidden="true" ht="12.75" outlineLevel="0" r="19359">
      <c r="A19359" s="749" t="s">
        <v>45172</v>
      </c>
      <c r="B19359" s="749" t="str">
        <f aca="false">C19359&amp;D19359&amp;E19359&amp;F19359&amp;G19359&amp;H19359</f>
        <v>TRANSFORMADOR DE DISTRIBUICAO DE 75KVA,ABRIGADA,CLASSE 15KV,A SECO,TENSAO PRIMARIA DE 13,8KV,TENSAO SECUNDARIA DE 220/127V-60HZ,COM ACESSORIOS.FORNECIMENTO E COLOCACAO</v>
      </c>
      <c r="C19359" s="749" t="s">
        <v>45108</v>
      </c>
      <c r="D19359" s="749" t="s">
        <v>45166</v>
      </c>
      <c r="E19359" s="749" t="s">
        <v>45167</v>
      </c>
      <c r="I19359" s="749" t="s">
        <v>30</v>
      </c>
      <c r="J19359" s="749" t="n">
        <v>14030.03</v>
      </c>
    </row>
    <row collapsed="false" customFormat="false" customHeight="true" hidden="true" ht="12.75" outlineLevel="0" r="19360">
      <c r="A19360" s="749" t="s">
        <v>45173</v>
      </c>
      <c r="B19360" s="749" t="str">
        <f aca="false">C19360&amp;D19360&amp;E19360&amp;F19360&amp;G19360&amp;H19360</f>
        <v>TRANSFORMADOR DE DISTRIBUICAO DE 112,5KVA,ABRIGADA,CLASSE 15KV,A SECO,TENSAO PRIMARIA DE 13,8KV,TENSAO SECUNDARIA DE 220/127V-60HZ,COM ACESSORIOS.FORNECIMENTO E COLOCACAO</v>
      </c>
      <c r="C19360" s="749" t="s">
        <v>45111</v>
      </c>
      <c r="D19360" s="749" t="s">
        <v>45174</v>
      </c>
      <c r="E19360" s="749" t="s">
        <v>45175</v>
      </c>
      <c r="I19360" s="749" t="s">
        <v>30</v>
      </c>
      <c r="J19360" s="749" t="n">
        <v>17652.1</v>
      </c>
    </row>
    <row collapsed="false" customFormat="false" customHeight="true" hidden="true" ht="12.75" outlineLevel="0" r="19361">
      <c r="A19361" s="749" t="s">
        <v>45176</v>
      </c>
      <c r="B19361" s="749" t="str">
        <f aca="false">C19361&amp;D19361&amp;E19361&amp;F19361&amp;G19361&amp;H19361</f>
        <v>TRANSFORMADOR DE DISTRIBUICAO DE 112,5KVA,ABRIGADA,CLASSE 15KV,A SECO,TENSAO PRIMARIA DE 13,8KV,TENSAO SECUNDARIA DE 220/127V-60HZ,COM ACESSORIOS.FORNECIMENTO E COLOCACAO</v>
      </c>
      <c r="C19361" s="749" t="s">
        <v>45111</v>
      </c>
      <c r="D19361" s="749" t="s">
        <v>45174</v>
      </c>
      <c r="E19361" s="749" t="s">
        <v>45175</v>
      </c>
      <c r="I19361" s="749" t="s">
        <v>30</v>
      </c>
      <c r="J19361" s="749" t="n">
        <v>17640.25</v>
      </c>
    </row>
    <row collapsed="false" customFormat="false" customHeight="true" hidden="true" ht="12.75" outlineLevel="0" r="19362">
      <c r="A19362" s="749" t="s">
        <v>45177</v>
      </c>
      <c r="B19362" s="749" t="str">
        <f aca="false">C19362&amp;D19362&amp;E19362&amp;F19362&amp;G19362&amp;H19362</f>
        <v>TRANSFORMADOR DE DISTRIBUICAO DE 150KVA,ABRIGADA,CLASSE 15KV,A SECO,TENSAO PRIMARIA DE 13,8KV,TENSAO SECUNDARIA DE 220/127V-60HZ,COM ACESSORIOS.FORNECIMENTO E COLOCACAO</v>
      </c>
      <c r="C19362" s="749" t="s">
        <v>45116</v>
      </c>
      <c r="D19362" s="749" t="s">
        <v>45178</v>
      </c>
      <c r="E19362" s="749" t="s">
        <v>45179</v>
      </c>
      <c r="I19362" s="749" t="s">
        <v>30</v>
      </c>
      <c r="J19362" s="749" t="n">
        <v>20443</v>
      </c>
    </row>
    <row collapsed="false" customFormat="false" customHeight="true" hidden="true" ht="12.75" outlineLevel="0" r="19363">
      <c r="A19363" s="749" t="s">
        <v>45180</v>
      </c>
      <c r="B19363" s="749" t="str">
        <f aca="false">C19363&amp;D19363&amp;E19363&amp;F19363&amp;G19363&amp;H19363</f>
        <v>TRANSFORMADOR DE DISTRIBUICAO DE 150KVA,ABRIGADA,CLASSE 15KV,A SECO,TENSAO PRIMARIA DE 13,8KV,TENSAO SECUNDARIA DE 220/127V-60HZ,COM ACESSORIOS.FORNECIMENTO E COLOCACAO</v>
      </c>
      <c r="C19363" s="749" t="s">
        <v>45116</v>
      </c>
      <c r="D19363" s="749" t="s">
        <v>45178</v>
      </c>
      <c r="E19363" s="749" t="s">
        <v>45179</v>
      </c>
      <c r="I19363" s="749" t="s">
        <v>30</v>
      </c>
      <c r="J19363" s="749" t="n">
        <v>20428.79</v>
      </c>
    </row>
    <row collapsed="false" customFormat="false" customHeight="true" hidden="true" ht="12.75" outlineLevel="0" r="19364">
      <c r="A19364" s="749" t="s">
        <v>45181</v>
      </c>
      <c r="B19364" s="749" t="str">
        <f aca="false">C19364&amp;D19364&amp;E19364&amp;F19364&amp;G19364&amp;H19364</f>
        <v>TRANSFORMADOR DE DISTRIBUICAO DE 225KVA,ABRIGADA,CLASSE 15KV,A SECO,TENSAO PRIMARIA DE 13,8KV,TENSAO SECUNDARIA DE 220/127V-60HZ,COM ACESSORIOS.FORNECIMENTO E COLOCACAO</v>
      </c>
      <c r="C19364" s="749" t="s">
        <v>45121</v>
      </c>
      <c r="D19364" s="749" t="s">
        <v>45178</v>
      </c>
      <c r="E19364" s="749" t="s">
        <v>45179</v>
      </c>
      <c r="I19364" s="749" t="s">
        <v>30</v>
      </c>
      <c r="J19364" s="749" t="n">
        <v>23644.75</v>
      </c>
    </row>
    <row collapsed="false" customFormat="false" customHeight="true" hidden="true" ht="12.75" outlineLevel="0" r="19365">
      <c r="A19365" s="749" t="s">
        <v>45182</v>
      </c>
      <c r="B19365" s="749" t="str">
        <f aca="false">C19365&amp;D19365&amp;E19365&amp;F19365&amp;G19365&amp;H19365</f>
        <v>TRANSFORMADOR DE DISTRIBUICAO DE 225KVA,ABRIGADA,CLASSE 15KV,A SECO,TENSAO PRIMARIA DE 13,8KV,TENSAO SECUNDARIA DE 220/127V-60HZ,COM ACESSORIOS.FORNECIMENTO E COLOCACAO</v>
      </c>
      <c r="C19365" s="749" t="s">
        <v>45121</v>
      </c>
      <c r="D19365" s="749" t="s">
        <v>45178</v>
      </c>
      <c r="E19365" s="749" t="s">
        <v>45179</v>
      </c>
      <c r="I19365" s="749" t="s">
        <v>30</v>
      </c>
      <c r="J19365" s="749" t="n">
        <v>23628.17</v>
      </c>
    </row>
    <row collapsed="false" customFormat="false" customHeight="true" hidden="true" ht="12.75" outlineLevel="0" r="19366">
      <c r="A19366" s="749" t="s">
        <v>45183</v>
      </c>
      <c r="B19366" s="749" t="str">
        <f aca="false">C19366&amp;D19366&amp;E19366&amp;F19366&amp;G19366&amp;H19366</f>
        <v>TRANSFORMADOR DE DISTRIBUICAO DE 300KVA,ABRIGADA,CLASSE 15KV,A SECO,TENSAO PRIMARIA DE 13,8KV,TENSAO SECUNDARIA DE 220/127V-60HZ,COM ACESSORIOS.FORNECIMENTO E COLOCACAO</v>
      </c>
      <c r="C19366" s="749" t="s">
        <v>45124</v>
      </c>
      <c r="D19366" s="749" t="s">
        <v>45178</v>
      </c>
      <c r="E19366" s="749" t="s">
        <v>45179</v>
      </c>
      <c r="I19366" s="749" t="s">
        <v>30</v>
      </c>
      <c r="J19366" s="749" t="n">
        <v>25589.33</v>
      </c>
    </row>
    <row collapsed="false" customFormat="false" customHeight="true" hidden="true" ht="12.75" outlineLevel="0" r="19367">
      <c r="A19367" s="749" t="s">
        <v>45184</v>
      </c>
      <c r="B19367" s="749" t="str">
        <f aca="false">C19367&amp;D19367&amp;E19367&amp;F19367&amp;G19367&amp;H19367</f>
        <v>TRANSFORMADOR DE DISTRIBUICAO DE 300KVA,ABRIGADA,CLASSE 15KV,A SECO,TENSAO PRIMARIA DE 13,8KV,TENSAO SECUNDARIA DE 220/127V-60HZ,COM ACESSORIOS.FORNECIMENTO E COLOCACAO</v>
      </c>
      <c r="C19367" s="749" t="s">
        <v>45124</v>
      </c>
      <c r="D19367" s="749" t="s">
        <v>45178</v>
      </c>
      <c r="E19367" s="749" t="s">
        <v>45179</v>
      </c>
      <c r="I19367" s="749" t="s">
        <v>30</v>
      </c>
      <c r="J19367" s="749" t="n">
        <v>25570.38</v>
      </c>
    </row>
    <row collapsed="false" customFormat="false" customHeight="true" hidden="true" ht="12.75" outlineLevel="0" r="19368">
      <c r="A19368" s="749" t="s">
        <v>45185</v>
      </c>
      <c r="B19368" s="749" t="str">
        <f aca="false">C19368&amp;D19368&amp;E19368&amp;F19368&amp;G19368&amp;H19368</f>
        <v>TRANSFORMADOR DE DISTRIBUICAO DE 500KVA,ABRIGADA,CLASSE 15KV,A SECO,TENSAO PRIMARIA DE 13,8KV,TENSAO SECUNDARIA DE 220/127V-60HZ,COM ACESSORIOS.FORNECIMENTO E COLOCACAO</v>
      </c>
      <c r="C19368" s="749" t="s">
        <v>45127</v>
      </c>
      <c r="D19368" s="749" t="s">
        <v>45178</v>
      </c>
      <c r="E19368" s="749" t="s">
        <v>45179</v>
      </c>
      <c r="I19368" s="749" t="s">
        <v>30</v>
      </c>
      <c r="J19368" s="749" t="n">
        <v>34308.66</v>
      </c>
    </row>
    <row collapsed="false" customFormat="false" customHeight="true" hidden="true" ht="12.75" outlineLevel="0" r="19369">
      <c r="A19369" s="749" t="s">
        <v>45186</v>
      </c>
      <c r="B19369" s="749" t="str">
        <f aca="false">C19369&amp;D19369&amp;E19369&amp;F19369&amp;G19369&amp;H19369</f>
        <v>TRANSFORMADOR DE DISTRIBUICAO DE 500KVA,ABRIGADA,CLASSE 15KV,A SECO,TENSAO PRIMARIA DE 13,8KV,TENSAO SECUNDARIA DE 220/127V-60HZ,COM ACESSORIOS.FORNECIMENTO E COLOCACAO</v>
      </c>
      <c r="C19369" s="749" t="s">
        <v>45127</v>
      </c>
      <c r="D19369" s="749" t="s">
        <v>45178</v>
      </c>
      <c r="E19369" s="749" t="s">
        <v>45179</v>
      </c>
      <c r="I19369" s="749" t="s">
        <v>30</v>
      </c>
      <c r="J19369" s="749" t="n">
        <v>34287.34</v>
      </c>
    </row>
    <row collapsed="false" customFormat="false" customHeight="true" hidden="true" ht="12.75" outlineLevel="0" r="19370">
      <c r="A19370" s="749" t="s">
        <v>45187</v>
      </c>
      <c r="B19370" s="749" t="str">
        <f aca="false">C19370&amp;D19370&amp;E19370&amp;F19370&amp;G19370&amp;H19370</f>
        <v>TRANSFORMADOR DE DISTRIBUICAO DE 750KVA,ABRIGADA,CLASSE 15KV,A SECO,TENSAO PRIMARIA DE 13,8KV,TENSAO SECUNDARIA DE 220/127V-60HZ,COM ACESSORIOS.FORNECIMENTO E COLOCACAO</v>
      </c>
      <c r="C19370" s="749" t="s">
        <v>45130</v>
      </c>
      <c r="D19370" s="749" t="s">
        <v>45178</v>
      </c>
      <c r="E19370" s="749" t="s">
        <v>45179</v>
      </c>
      <c r="I19370" s="749" t="s">
        <v>30</v>
      </c>
      <c r="J19370" s="749" t="n">
        <v>42904.74</v>
      </c>
    </row>
    <row collapsed="false" customFormat="false" customHeight="true" hidden="true" ht="12.75" outlineLevel="0" r="19371">
      <c r="A19371" s="749" t="s">
        <v>45188</v>
      </c>
      <c r="B19371" s="749" t="str">
        <f aca="false">C19371&amp;D19371&amp;E19371&amp;F19371&amp;G19371&amp;H19371</f>
        <v>TRANSFORMADOR DE DISTRIBUICAO DE 750KVA,ABRIGADA,CLASSE 15KV,A SECO,TENSAO PRIMARIA DE 13,8KV,TENSAO SECUNDARIA DE 220/127V-60HZ,COM ACESSORIOS.FORNECIMENTO E COLOCACAO</v>
      </c>
      <c r="C19371" s="749" t="s">
        <v>45130</v>
      </c>
      <c r="D19371" s="749" t="s">
        <v>45178</v>
      </c>
      <c r="E19371" s="749" t="s">
        <v>45179</v>
      </c>
      <c r="I19371" s="749" t="s">
        <v>30</v>
      </c>
      <c r="J19371" s="749" t="n">
        <v>42881.05</v>
      </c>
    </row>
    <row collapsed="false" customFormat="false" customHeight="true" hidden="true" ht="12.75" outlineLevel="0" r="19372">
      <c r="A19372" s="749" t="s">
        <v>45189</v>
      </c>
      <c r="B19372" s="749" t="str">
        <f aca="false">C19372&amp;D19372&amp;E19372&amp;F19372&amp;G19372&amp;H19372</f>
        <v>TRANSFORMADOR DE DISTRIBUICAO DE 1.000KVA,ABRIGADA,CLASSE 15KV,A SECO,TENSAO PRIMARIA DE 13,8KV,TENSAO SECUNDARIA DE 220/127V-60HZ,COM ACESSORIOS.FORNECIMENTO E COLOCACAO</v>
      </c>
      <c r="C19372" s="749" t="s">
        <v>45133</v>
      </c>
      <c r="D19372" s="749" t="s">
        <v>45174</v>
      </c>
      <c r="E19372" s="749" t="s">
        <v>45175</v>
      </c>
      <c r="I19372" s="749" t="s">
        <v>30</v>
      </c>
      <c r="J19372" s="749" t="n">
        <v>58900.05</v>
      </c>
    </row>
    <row collapsed="false" customFormat="false" customHeight="true" hidden="true" ht="12.75" outlineLevel="0" r="19373">
      <c r="A19373" s="749" t="s">
        <v>45190</v>
      </c>
      <c r="B19373" s="749" t="str">
        <f aca="false">C19373&amp;D19373&amp;E19373&amp;F19373&amp;G19373&amp;H19373</f>
        <v>TRANSFORMADOR DE DISTRIBUICAO DE 1.000KVA,ABRIGADA,CLASSE 15KV,A SECO,TENSAO PRIMARIA DE 13,8KV,TENSAO SECUNDARIA DE 220/127V-60HZ,COM ACESSORIOS.FORNECIMENTO E COLOCACAO</v>
      </c>
      <c r="C19373" s="749" t="s">
        <v>45133</v>
      </c>
      <c r="D19373" s="749" t="s">
        <v>45174</v>
      </c>
      <c r="E19373" s="749" t="s">
        <v>45175</v>
      </c>
      <c r="I19373" s="749" t="s">
        <v>30</v>
      </c>
      <c r="J19373" s="749" t="n">
        <v>58873.99</v>
      </c>
    </row>
    <row collapsed="false" customFormat="false" customHeight="true" hidden="true" ht="12.75" outlineLevel="0" r="19374">
      <c r="A19374" s="749" t="s">
        <v>45191</v>
      </c>
      <c r="B19374" s="749" t="str">
        <f aca="false">C19374&amp;D19374&amp;E19374&amp;F19374&amp;G19374&amp;H19374</f>
        <v>GRUPO GERADOR PARA ENERGIA DE EMERGENCIA,TRIFASICO,220/127VFREQUENCIA 50/60HZ,COM REGULADOR DE TENSAO E FREQUENCIA AUTOMATICA,QUADRO DE COMANDO AUTOMATICO E TANQUE DE COMBUSTIVELNA POTENCIA DE 75/60KVA(INTERMITENTE/CONTINUA).FORNECIMENTO</v>
      </c>
      <c r="C19374" s="749" t="s">
        <v>45192</v>
      </c>
      <c r="D19374" s="749" t="s">
        <v>45193</v>
      </c>
      <c r="E19374" s="749" t="s">
        <v>45194</v>
      </c>
      <c r="F19374" s="749" t="s">
        <v>45195</v>
      </c>
      <c r="I19374" s="749" t="s">
        <v>30</v>
      </c>
      <c r="J19374" s="749" t="n">
        <v>57224.99</v>
      </c>
    </row>
    <row collapsed="false" customFormat="false" customHeight="true" hidden="true" ht="12.75" outlineLevel="0" r="19375">
      <c r="A19375" s="749" t="s">
        <v>45196</v>
      </c>
      <c r="B19375" s="749" t="str">
        <f aca="false">C19375&amp;D19375&amp;E19375&amp;F19375&amp;G19375&amp;H19375</f>
        <v>GRUPO GERADOR PARA ENERGIA DE EMERGENCIA,TRIFASICO,220/127VFREQUENCIA 50/60HZ,COM REGULADOR DE TENSAO E FREQUENCIA AUTOMATICA,QUADRO DE COMANDO AUTOMATICO E TANQUE DE COMBUSTIVELNA POTENCIA DE 75/60KVA(INTERMITENTE/CONTINUA).FORNECIMENTO</v>
      </c>
      <c r="C19375" s="749" t="s">
        <v>45192</v>
      </c>
      <c r="D19375" s="749" t="s">
        <v>45193</v>
      </c>
      <c r="E19375" s="749" t="s">
        <v>45194</v>
      </c>
      <c r="F19375" s="749" t="s">
        <v>45195</v>
      </c>
      <c r="I19375" s="749" t="s">
        <v>30</v>
      </c>
      <c r="J19375" s="749" t="n">
        <v>57224.99</v>
      </c>
    </row>
    <row collapsed="false" customFormat="false" customHeight="true" hidden="true" ht="12.75" outlineLevel="0" r="19376">
      <c r="A19376" s="749" t="s">
        <v>45197</v>
      </c>
      <c r="B19376" s="749" t="str">
        <f aca="false">C19376&amp;D19376&amp;E19376&amp;F19376&amp;G19376&amp;H19376</f>
        <v>GRUPO GERADOR PARA ENERGIA DE EMERGENCIA,TRIFASICO,220/127VFREQUENCIA 50/60HZ,COM REGULADOR DE TENSAO E FREQUENCIA AUTOMATICA,QUADRO DE COMANDO MANUAL E TANQUE DE COMBUSTIVEL NA POTENCIA DE 75/60KVA(INTERMITENTE/CONTINUA).FORNECIMENTO</v>
      </c>
      <c r="C19376" s="749" t="s">
        <v>45192</v>
      </c>
      <c r="D19376" s="749" t="s">
        <v>45193</v>
      </c>
      <c r="E19376" s="749" t="s">
        <v>45198</v>
      </c>
      <c r="F19376" s="749" t="s">
        <v>45199</v>
      </c>
      <c r="I19376" s="749" t="s">
        <v>30</v>
      </c>
      <c r="J19376" s="749" t="n">
        <v>51554.99</v>
      </c>
    </row>
    <row collapsed="false" customFormat="false" customHeight="true" hidden="true" ht="12.75" outlineLevel="0" r="19377">
      <c r="A19377" s="749" t="s">
        <v>45200</v>
      </c>
      <c r="B19377" s="749" t="str">
        <f aca="false">C19377&amp;D19377&amp;E19377&amp;F19377&amp;G19377&amp;H19377</f>
        <v>GRUPO GERADOR PARA ENERGIA DE EMERGENCIA,TRIFASICO,220/127VFREQUENCIA 50/60HZ,COM REGULADOR DE TENSAO E FREQUENCIA AUTOMATICA,QUADRO DE COMANDO MANUAL E TANQUE DE COMBUSTIVEL NA POTENCIA DE 75/60KVA(INTERMITENTE/CONTINUA).FORNECIMENTO</v>
      </c>
      <c r="C19377" s="749" t="s">
        <v>45192</v>
      </c>
      <c r="D19377" s="749" t="s">
        <v>45193</v>
      </c>
      <c r="E19377" s="749" t="s">
        <v>45198</v>
      </c>
      <c r="F19377" s="749" t="s">
        <v>45199</v>
      </c>
      <c r="I19377" s="749" t="s">
        <v>30</v>
      </c>
      <c r="J19377" s="749" t="n">
        <v>51554.99</v>
      </c>
    </row>
    <row collapsed="false" customFormat="false" customHeight="true" hidden="true" ht="12.75" outlineLevel="0" r="19378">
      <c r="A19378" s="749" t="s">
        <v>45201</v>
      </c>
      <c r="B19378" s="749" t="str">
        <f aca="false">C19378&amp;D19378&amp;E19378&amp;F19378&amp;G19378&amp;H19378</f>
        <v>GRUPO GERADOR PARA ENERGIA DE EMERGENCIA,TRIFASICO,380/220VFREQUENCIA 50/60HZ,COM REGULADOR DE TENSAO E FREQUENCIA AUTOMATICA,QUADRO DE COMANDO AUTOMATICO E TANQUE DE COMBUSTIVELNA POTENCIA DE 75/60KVA(INTERMITENTE/CONTINUA).FORNECIMENTO</v>
      </c>
      <c r="C19378" s="749" t="s">
        <v>45202</v>
      </c>
      <c r="D19378" s="749" t="s">
        <v>45193</v>
      </c>
      <c r="E19378" s="749" t="s">
        <v>45194</v>
      </c>
      <c r="F19378" s="749" t="s">
        <v>45195</v>
      </c>
      <c r="I19378" s="749" t="s">
        <v>30</v>
      </c>
      <c r="J19378" s="749" t="n">
        <v>54148.5</v>
      </c>
    </row>
    <row collapsed="false" customFormat="false" customHeight="true" hidden="true" ht="12.75" outlineLevel="0" r="19379">
      <c r="A19379" s="749" t="s">
        <v>45203</v>
      </c>
      <c r="B19379" s="749" t="str">
        <f aca="false">C19379&amp;D19379&amp;E19379&amp;F19379&amp;G19379&amp;H19379</f>
        <v>GRUPO GERADOR PARA ENERGIA DE EMERGENCIA,TRIFASICO,380/220VFREQUENCIA 50/60HZ,COM REGULADOR DE TENSAO E FREQUENCIA AUTOMATICA,QUADRO DE COMANDO AUTOMATICO E TANQUE DE COMBUSTIVELNA POTENCIA DE 75/60KVA(INTERMITENTE/CONTINUA).FORNECIMENTO</v>
      </c>
      <c r="C19379" s="749" t="s">
        <v>45202</v>
      </c>
      <c r="D19379" s="749" t="s">
        <v>45193</v>
      </c>
      <c r="E19379" s="749" t="s">
        <v>45194</v>
      </c>
      <c r="F19379" s="749" t="s">
        <v>45195</v>
      </c>
      <c r="I19379" s="749" t="s">
        <v>30</v>
      </c>
      <c r="J19379" s="749" t="n">
        <v>54148.5</v>
      </c>
    </row>
    <row collapsed="false" customFormat="false" customHeight="true" hidden="true" ht="12.75" outlineLevel="0" r="19380">
      <c r="A19380" s="749" t="s">
        <v>45204</v>
      </c>
      <c r="B19380" s="749" t="str">
        <f aca="false">C19380&amp;D19380&amp;E19380&amp;F19380&amp;G19380&amp;H19380</f>
        <v>GRUPO GERADOR PARA ENERGIA DE EMERGENCIA,TRIFASICO,380/220VFREQUENCIA 50/60HZ,COM REGULADOR DE TENSAO E FREQUENCIA AUTOMATICA,QUADRO DE COMANDO MANUAL E TANQUE DE COMBUSTIVEL NA POTENCIA DE 75/60KVA(INTERMITENTE/CONTINUA).FORNECIMENTO</v>
      </c>
      <c r="C19380" s="749" t="s">
        <v>45202</v>
      </c>
      <c r="D19380" s="749" t="s">
        <v>45193</v>
      </c>
      <c r="E19380" s="749" t="s">
        <v>45198</v>
      </c>
      <c r="F19380" s="749" t="s">
        <v>45199</v>
      </c>
      <c r="I19380" s="749" t="s">
        <v>30</v>
      </c>
      <c r="J19380" s="749" t="n">
        <v>50641.49</v>
      </c>
    </row>
    <row collapsed="false" customFormat="false" customHeight="true" hidden="true" ht="12.75" outlineLevel="0" r="19381">
      <c r="A19381" s="749" t="s">
        <v>45205</v>
      </c>
      <c r="B19381" s="749" t="str">
        <f aca="false">C19381&amp;D19381&amp;E19381&amp;F19381&amp;G19381&amp;H19381</f>
        <v>GRUPO GERADOR PARA ENERGIA DE EMERGENCIA,TRIFASICO,380/220VFREQUENCIA 50/60HZ,COM REGULADOR DE TENSAO E FREQUENCIA AUTOMATICA,QUADRO DE COMANDO MANUAL E TANQUE DE COMBUSTIVEL NA POTENCIA DE 75/60KVA(INTERMITENTE/CONTINUA).FORNECIMENTO</v>
      </c>
      <c r="C19381" s="749" t="s">
        <v>45202</v>
      </c>
      <c r="D19381" s="749" t="s">
        <v>45193</v>
      </c>
      <c r="E19381" s="749" t="s">
        <v>45198</v>
      </c>
      <c r="F19381" s="749" t="s">
        <v>45199</v>
      </c>
      <c r="I19381" s="749" t="s">
        <v>30</v>
      </c>
      <c r="J19381" s="749" t="n">
        <v>50641.49</v>
      </c>
    </row>
    <row collapsed="false" customFormat="false" customHeight="true" hidden="true" ht="12.75" outlineLevel="0" r="19382">
      <c r="A19382" s="749" t="s">
        <v>45206</v>
      </c>
      <c r="B19382" s="749" t="str">
        <f aca="false">C19382&amp;D19382&amp;E19382&amp;F19382&amp;G19382&amp;H19382</f>
        <v>GRUPO GERADOR PARA ENERGIA DE EMERGENCIA,TRIFASICO,220/127VFREQUENCIA 50/60HZ,COM REGULADOR DE TENSAO E FREQUENCIA AUTOMATICA,QUADRO DE COMANDO AUTOMATICO E TANQUE DE COMBUSTIVELNA POTENCIA DE 81/65KVA(INTERMITENTE/CONTINUA).FORNECIMENTO</v>
      </c>
      <c r="C19382" s="749" t="s">
        <v>45192</v>
      </c>
      <c r="D19382" s="749" t="s">
        <v>45193</v>
      </c>
      <c r="E19382" s="749" t="s">
        <v>45194</v>
      </c>
      <c r="F19382" s="749" t="s">
        <v>45207</v>
      </c>
      <c r="I19382" s="749" t="s">
        <v>30</v>
      </c>
      <c r="J19382" s="749" t="n">
        <v>67751.24</v>
      </c>
    </row>
    <row collapsed="false" customFormat="false" customHeight="true" hidden="true" ht="12.75" outlineLevel="0" r="19383">
      <c r="A19383" s="749" t="s">
        <v>45208</v>
      </c>
      <c r="B19383" s="749" t="str">
        <f aca="false">C19383&amp;D19383&amp;E19383&amp;F19383&amp;G19383&amp;H19383</f>
        <v>GRUPO GERADOR PARA ENERGIA DE EMERGENCIA,TRIFASICO,220/127VFREQUENCIA 50/60HZ,COM REGULADOR DE TENSAO E FREQUENCIA AUTOMATICA,QUADRO DE COMANDO AUTOMATICO E TANQUE DE COMBUSTIVELNA POTENCIA DE 81/65KVA(INTERMITENTE/CONTINUA).FORNECIMENTO</v>
      </c>
      <c r="C19383" s="749" t="s">
        <v>45192</v>
      </c>
      <c r="D19383" s="749" t="s">
        <v>45193</v>
      </c>
      <c r="E19383" s="749" t="s">
        <v>45194</v>
      </c>
      <c r="F19383" s="749" t="s">
        <v>45207</v>
      </c>
      <c r="I19383" s="749" t="s">
        <v>30</v>
      </c>
      <c r="J19383" s="749" t="n">
        <v>67751.24</v>
      </c>
    </row>
    <row collapsed="false" customFormat="false" customHeight="true" hidden="true" ht="12.75" outlineLevel="0" r="19384">
      <c r="A19384" s="749" t="s">
        <v>45209</v>
      </c>
      <c r="B19384" s="749" t="str">
        <f aca="false">C19384&amp;D19384&amp;E19384&amp;F19384&amp;G19384&amp;H19384</f>
        <v>GRUPO GERADOR PARA ENERGIA DE EMERGENCIA,TRIFASICO,220/127VFREQUENCIA 50/60HZ,COM REGULADOR DE TENSAO E FREQUENCIA AUTOMATICA,QUADRO DE COMANDO MANUAL E TANQUE DE COMBUSTIVEL NA POTENCIA DE 81/65KVA(INTERMITENTE/CONTINUA).FORNECIMENTO</v>
      </c>
      <c r="C19384" s="749" t="s">
        <v>45192</v>
      </c>
      <c r="D19384" s="749" t="s">
        <v>45193</v>
      </c>
      <c r="E19384" s="749" t="s">
        <v>45198</v>
      </c>
      <c r="F19384" s="749" t="s">
        <v>45210</v>
      </c>
      <c r="I19384" s="749" t="s">
        <v>30</v>
      </c>
      <c r="J19384" s="749" t="n">
        <v>60138.75</v>
      </c>
    </row>
    <row collapsed="false" customFormat="false" customHeight="true" hidden="true" ht="12.75" outlineLevel="0" r="19385">
      <c r="A19385" s="749" t="s">
        <v>45211</v>
      </c>
      <c r="B19385" s="749" t="str">
        <f aca="false">C19385&amp;D19385&amp;E19385&amp;F19385&amp;G19385&amp;H19385</f>
        <v>GRUPO GERADOR PARA ENERGIA DE EMERGENCIA,TRIFASICO,220/127VFREQUENCIA 50/60HZ,COM REGULADOR DE TENSAO E FREQUENCIA AUTOMATICA,QUADRO DE COMANDO MANUAL E TANQUE DE COMBUSTIVEL NA POTENCIA DE 81/65KVA(INTERMITENTE/CONTINUA).FORNECIMENTO</v>
      </c>
      <c r="C19385" s="749" t="s">
        <v>45192</v>
      </c>
      <c r="D19385" s="749" t="s">
        <v>45193</v>
      </c>
      <c r="E19385" s="749" t="s">
        <v>45198</v>
      </c>
      <c r="F19385" s="749" t="s">
        <v>45210</v>
      </c>
      <c r="I19385" s="749" t="s">
        <v>30</v>
      </c>
      <c r="J19385" s="749" t="n">
        <v>60138.75</v>
      </c>
    </row>
    <row collapsed="false" customFormat="false" customHeight="true" hidden="true" ht="12.75" outlineLevel="0" r="19386">
      <c r="A19386" s="749" t="s">
        <v>45212</v>
      </c>
      <c r="B19386" s="749" t="str">
        <f aca="false">C19386&amp;D19386&amp;E19386&amp;F19386&amp;G19386&amp;H19386</f>
        <v>GRUPO GERADOR PARA ENERGIA DE EMERGENCIA,TRIFASICO,380/220VFREQUENCIA 50/60HZ,COM REGULADOR DE TENSAO E FREQUENCIA AUTOMATICA,QUADRO DE COMANDO AUTOMATICO E TANQUE DE COMBUSTIVELNA POTENCIA DE 81/65KVA(INTERMITENTE/CONTINUA).FORNECIMENTO</v>
      </c>
      <c r="C19386" s="749" t="s">
        <v>45202</v>
      </c>
      <c r="D19386" s="749" t="s">
        <v>45193</v>
      </c>
      <c r="E19386" s="749" t="s">
        <v>45194</v>
      </c>
      <c r="F19386" s="749" t="s">
        <v>45207</v>
      </c>
      <c r="I19386" s="749" t="s">
        <v>30</v>
      </c>
      <c r="J19386" s="749" t="n">
        <v>63419.99</v>
      </c>
    </row>
    <row collapsed="false" customFormat="false" customHeight="true" hidden="true" ht="12.75" outlineLevel="0" r="19387">
      <c r="A19387" s="749" t="s">
        <v>45213</v>
      </c>
      <c r="B19387" s="749" t="str">
        <f aca="false">C19387&amp;D19387&amp;E19387&amp;F19387&amp;G19387&amp;H19387</f>
        <v>GRUPO GERADOR PARA ENERGIA DE EMERGENCIA,TRIFASICO,380/220VFREQUENCIA 50/60HZ,COM REGULADOR DE TENSAO E FREQUENCIA AUTOMATICA,QUADRO DE COMANDO AUTOMATICO E TANQUE DE COMBUSTIVELNA POTENCIA DE 81/65KVA(INTERMITENTE/CONTINUA).FORNECIMENTO</v>
      </c>
      <c r="C19387" s="749" t="s">
        <v>45202</v>
      </c>
      <c r="D19387" s="749" t="s">
        <v>45193</v>
      </c>
      <c r="E19387" s="749" t="s">
        <v>45194</v>
      </c>
      <c r="F19387" s="749" t="s">
        <v>45207</v>
      </c>
      <c r="I19387" s="749" t="s">
        <v>30</v>
      </c>
      <c r="J19387" s="749" t="n">
        <v>63419.99</v>
      </c>
    </row>
    <row collapsed="false" customFormat="false" customHeight="true" hidden="true" ht="12.75" outlineLevel="0" r="19388">
      <c r="A19388" s="749" t="s">
        <v>45214</v>
      </c>
      <c r="B19388" s="749" t="str">
        <f aca="false">C19388&amp;D19388&amp;E19388&amp;F19388&amp;G19388&amp;H19388</f>
        <v>GRUPO GERADOR PARA ENERGIA DE EMERGENCIA,TRIFASICO,380/220VFREQUENCIA 50/60HZ,COM REGULADOR DE TENSAO E FREQUENCIA AUTOMATICA,QUADRO DE COMANDO MANUAL E TANQUE DE COMBUSTIVEL NA POTENCIA DE 81/65KVA(INTERMITENTE/CONTINUA).FORNECIMENTO</v>
      </c>
      <c r="C19388" s="749" t="s">
        <v>45202</v>
      </c>
      <c r="D19388" s="749" t="s">
        <v>45193</v>
      </c>
      <c r="E19388" s="749" t="s">
        <v>45198</v>
      </c>
      <c r="F19388" s="749" t="s">
        <v>45210</v>
      </c>
      <c r="I19388" s="749" t="s">
        <v>30</v>
      </c>
      <c r="J19388" s="749" t="n">
        <v>62643</v>
      </c>
    </row>
    <row collapsed="false" customFormat="false" customHeight="true" hidden="true" ht="12.75" outlineLevel="0" r="19389">
      <c r="A19389" s="749" t="s">
        <v>45215</v>
      </c>
      <c r="B19389" s="749" t="str">
        <f aca="false">C19389&amp;D19389&amp;E19389&amp;F19389&amp;G19389&amp;H19389</f>
        <v>GRUPO GERADOR PARA ENERGIA DE EMERGENCIA,TRIFASICO,380/220VFREQUENCIA 50/60HZ,COM REGULADOR DE TENSAO E FREQUENCIA AUTOMATICA,QUADRO DE COMANDO MANUAL E TANQUE DE COMBUSTIVEL NA POTENCIA DE 81/65KVA(INTERMITENTE/CONTINUA).FORNECIMENTO</v>
      </c>
      <c r="C19389" s="749" t="s">
        <v>45202</v>
      </c>
      <c r="D19389" s="749" t="s">
        <v>45193</v>
      </c>
      <c r="E19389" s="749" t="s">
        <v>45198</v>
      </c>
      <c r="F19389" s="749" t="s">
        <v>45210</v>
      </c>
      <c r="I19389" s="749" t="s">
        <v>30</v>
      </c>
      <c r="J19389" s="749" t="n">
        <v>62643</v>
      </c>
    </row>
    <row collapsed="false" customFormat="false" customHeight="true" hidden="true" ht="12.75" outlineLevel="0" r="19390">
      <c r="A19390" s="749" t="s">
        <v>45216</v>
      </c>
      <c r="B19390" s="749" t="str">
        <f aca="false">C19390&amp;D19390&amp;E19390&amp;F19390&amp;G19390&amp;H19390</f>
        <v>GRUPO GERADOR PARA ENERGIA DE EMERGENCIA,TRIFASICO,220/127VFREQUENCIA 50/60HZ,COM REGULADOR DE TENSAO E FREQUENCIA AUTOMATICA,QUADRO DE COMANDO AUTOMATICO E TANQUE DE COMBUSTIVELNA POTENCIA DE 115/92KVA(INTERMITENTE/CONTINUA).FORNECIMENTO</v>
      </c>
      <c r="C19390" s="749" t="s">
        <v>45192</v>
      </c>
      <c r="D19390" s="749" t="s">
        <v>45193</v>
      </c>
      <c r="E19390" s="749" t="s">
        <v>45194</v>
      </c>
      <c r="F19390" s="749" t="s">
        <v>45217</v>
      </c>
      <c r="I19390" s="749" t="s">
        <v>30</v>
      </c>
      <c r="J19390" s="749" t="n">
        <v>76985.99</v>
      </c>
    </row>
    <row collapsed="false" customFormat="false" customHeight="true" hidden="true" ht="12.75" outlineLevel="0" r="19391">
      <c r="A19391" s="749" t="s">
        <v>45218</v>
      </c>
      <c r="B19391" s="749" t="str">
        <f aca="false">C19391&amp;D19391&amp;E19391&amp;F19391&amp;G19391&amp;H19391</f>
        <v>GRUPO GERADOR PARA ENERGIA DE EMERGENCIA,TRIFASICO,220/127VFREQUENCIA 50/60HZ,COM REGULADOR DE TENSAO E FREQUENCIA AUTOMATICA,QUADRO DE COMANDO AUTOMATICO E TANQUE DE COMBUSTIVELNA POTENCIA DE 115/92KVA(INTERMITENTE/CONTINUA).FORNECIMENTO</v>
      </c>
      <c r="C19391" s="749" t="s">
        <v>45192</v>
      </c>
      <c r="D19391" s="749" t="s">
        <v>45193</v>
      </c>
      <c r="E19391" s="749" t="s">
        <v>45194</v>
      </c>
      <c r="F19391" s="749" t="s">
        <v>45217</v>
      </c>
      <c r="I19391" s="749" t="s">
        <v>30</v>
      </c>
      <c r="J19391" s="749" t="n">
        <v>76985.99</v>
      </c>
    </row>
    <row collapsed="false" customFormat="false" customHeight="true" hidden="true" ht="12.75" outlineLevel="0" r="19392">
      <c r="A19392" s="749" t="s">
        <v>45219</v>
      </c>
      <c r="B19392" s="749" t="str">
        <f aca="false">C19392&amp;D19392&amp;E19392&amp;F19392&amp;G19392&amp;H19392</f>
        <v>GRUPO GERADOR PARA ENERGIA DE EMERGENCIA,TRIFASICO,220/127VFREQUENCIA 50/60HZ,COM REGULADOR DE TENSAO E FREQUENCIA AUTOMATICA,QUADRO DE COMANDO MANUAL E TANQUE DE COMBUSTIVEL NA POTENCIA DE 115/92KVA(INTERMITENTE/CONTINUA).FORNECIMENTO</v>
      </c>
      <c r="C19392" s="749" t="s">
        <v>45192</v>
      </c>
      <c r="D19392" s="749" t="s">
        <v>45193</v>
      </c>
      <c r="E19392" s="749" t="s">
        <v>45198</v>
      </c>
      <c r="F19392" s="749" t="s">
        <v>45220</v>
      </c>
      <c r="I19392" s="749" t="s">
        <v>30</v>
      </c>
      <c r="J19392" s="749" t="n">
        <v>66044.99</v>
      </c>
    </row>
    <row collapsed="false" customFormat="false" customHeight="true" hidden="true" ht="12.75" outlineLevel="0" r="19393">
      <c r="A19393" s="749" t="s">
        <v>45221</v>
      </c>
      <c r="B19393" s="749" t="str">
        <f aca="false">C19393&amp;D19393&amp;E19393&amp;F19393&amp;G19393&amp;H19393</f>
        <v>GRUPO GERADOR PARA ENERGIA DE EMERGENCIA,TRIFASICO,220/127VFREQUENCIA 50/60HZ,COM REGULADOR DE TENSAO E FREQUENCIA AUTOMATICA,QUADRO DE COMANDO MANUAL E TANQUE DE COMBUSTIVEL NA POTENCIA DE 115/92KVA(INTERMITENTE/CONTINUA).FORNECIMENTO</v>
      </c>
      <c r="C19393" s="749" t="s">
        <v>45192</v>
      </c>
      <c r="D19393" s="749" t="s">
        <v>45193</v>
      </c>
      <c r="E19393" s="749" t="s">
        <v>45198</v>
      </c>
      <c r="F19393" s="749" t="s">
        <v>45220</v>
      </c>
      <c r="I19393" s="749" t="s">
        <v>30</v>
      </c>
      <c r="J19393" s="749" t="n">
        <v>66044.99</v>
      </c>
    </row>
    <row collapsed="false" customFormat="false" customHeight="true" hidden="true" ht="12.75" outlineLevel="0" r="19394">
      <c r="A19394" s="749" t="s">
        <v>45222</v>
      </c>
      <c r="B19394" s="749" t="str">
        <f aca="false">C19394&amp;D19394&amp;E19394&amp;F19394&amp;G19394&amp;H19394</f>
        <v>GRUPO GERADOR PARA ENERGIA DE EMERGENCIA,TRIFASICO,380/220VFREQUENCIA 50/60HZ,COM REGULADOR DE TENSAO E FREQUENCIA AUTOMATICA,QUADRO DE COMANDO AUTOMATICO E TANQUE DE COMBUSTIVELNA POTENCIA DE 115/92KVA(INTERMITENTE/CONTINUA).FORNECIMENTO</v>
      </c>
      <c r="C19394" s="749" t="s">
        <v>45202</v>
      </c>
      <c r="D19394" s="749" t="s">
        <v>45193</v>
      </c>
      <c r="E19394" s="749" t="s">
        <v>45194</v>
      </c>
      <c r="F19394" s="749" t="s">
        <v>45217</v>
      </c>
      <c r="I19394" s="749" t="s">
        <v>30</v>
      </c>
      <c r="J19394" s="749" t="n">
        <v>70402.49</v>
      </c>
    </row>
    <row collapsed="false" customFormat="false" customHeight="true" hidden="true" ht="12.75" outlineLevel="0" r="19395">
      <c r="A19395" s="749" t="s">
        <v>45223</v>
      </c>
      <c r="B19395" s="749" t="str">
        <f aca="false">C19395&amp;D19395&amp;E19395&amp;F19395&amp;G19395&amp;H19395</f>
        <v>GRUPO GERADOR PARA ENERGIA DE EMERGENCIA,TRIFASICO,380/220VFREQUENCIA 50/60HZ,COM REGULADOR DE TENSAO E FREQUENCIA AUTOMATICA,QUADRO DE COMANDO AUTOMATICO E TANQUE DE COMBUSTIVELNA POTENCIA DE 115/92KVA(INTERMITENTE/CONTINUA).FORNECIMENTO</v>
      </c>
      <c r="C19395" s="749" t="s">
        <v>45202</v>
      </c>
      <c r="D19395" s="749" t="s">
        <v>45193</v>
      </c>
      <c r="E19395" s="749" t="s">
        <v>45194</v>
      </c>
      <c r="F19395" s="749" t="s">
        <v>45217</v>
      </c>
      <c r="I19395" s="749" t="s">
        <v>30</v>
      </c>
      <c r="J19395" s="749" t="n">
        <v>70402.49</v>
      </c>
    </row>
    <row collapsed="false" customFormat="false" customHeight="true" hidden="true" ht="12.75" outlineLevel="0" r="19396">
      <c r="A19396" s="749" t="s">
        <v>45224</v>
      </c>
      <c r="B19396" s="749" t="str">
        <f aca="false">C19396&amp;D19396&amp;E19396&amp;F19396&amp;G19396&amp;H19396</f>
        <v>GRUPO GERADOR PARA ENERGIA DE EMERGENCIA,TRIFASICO,380/220VFREQUENCIA 50/60HZ,COM REGULADOR DE TENSAO E FREQUENCIA AUTOMATICA,QUADRO DE COMANDO MANUAL E TANQUE DE COMBUSTIVEL NA POTENCIA DE 115/92KVA(INTERMITENTE/CONTINUA).FORNECIMENTO</v>
      </c>
      <c r="C19396" s="749" t="s">
        <v>45202</v>
      </c>
      <c r="D19396" s="749" t="s">
        <v>45193</v>
      </c>
      <c r="E19396" s="749" t="s">
        <v>45198</v>
      </c>
      <c r="F19396" s="749" t="s">
        <v>45220</v>
      </c>
      <c r="I19396" s="749" t="s">
        <v>30</v>
      </c>
      <c r="J19396" s="749" t="n">
        <v>64732.5</v>
      </c>
    </row>
    <row collapsed="false" customFormat="false" customHeight="true" hidden="true" ht="12.75" outlineLevel="0" r="19397">
      <c r="A19397" s="749" t="s">
        <v>45225</v>
      </c>
      <c r="B19397" s="749" t="str">
        <f aca="false">C19397&amp;D19397&amp;E19397&amp;F19397&amp;G19397&amp;H19397</f>
        <v>GRUPO GERADOR PARA ENERGIA DE EMERGENCIA,TRIFASICO,380/220VFREQUENCIA 50/60HZ,COM REGULADOR DE TENSAO E FREQUENCIA AUTOMATICA,QUADRO DE COMANDO MANUAL E TANQUE DE COMBUSTIVEL NA POTENCIA DE 115/92KVA(INTERMITENTE/CONTINUA).FORNECIMENTO</v>
      </c>
      <c r="C19397" s="749" t="s">
        <v>45202</v>
      </c>
      <c r="D19397" s="749" t="s">
        <v>45193</v>
      </c>
      <c r="E19397" s="749" t="s">
        <v>45198</v>
      </c>
      <c r="F19397" s="749" t="s">
        <v>45220</v>
      </c>
      <c r="I19397" s="749" t="s">
        <v>30</v>
      </c>
      <c r="J19397" s="749" t="n">
        <v>64732.5</v>
      </c>
    </row>
    <row collapsed="false" customFormat="false" customHeight="true" hidden="true" ht="12.75" outlineLevel="0" r="19398">
      <c r="A19398" s="749" t="s">
        <v>45226</v>
      </c>
      <c r="B19398" s="749" t="str">
        <f aca="false">C19398&amp;D19398&amp;E19398&amp;F19398&amp;G19398&amp;H19398</f>
        <v>GRUPO GERADOR PARA ENERGIA DE EMERGENCIA,TRIFASICO,220/127VFREQUENCIA 50/60HZ,COM REGULADOR DE TENSAO E FREQUENCIA AUTOMATICA,QUADRO DE COMANDO AUTOMATICO E TANQUE DE COMBUSTIVELNA POTENCIA DE 180/144KVA(INTERMITENTE/CONTINUA).FORNECIMENTO</v>
      </c>
      <c r="C19398" s="749" t="s">
        <v>45192</v>
      </c>
      <c r="D19398" s="749" t="s">
        <v>45193</v>
      </c>
      <c r="E19398" s="749" t="s">
        <v>45194</v>
      </c>
      <c r="F19398" s="749" t="s">
        <v>45227</v>
      </c>
      <c r="G19398" s="749" t="s">
        <v>11365</v>
      </c>
      <c r="I19398" s="749" t="s">
        <v>30</v>
      </c>
      <c r="J19398" s="749" t="n">
        <v>89932.5</v>
      </c>
    </row>
    <row collapsed="false" customFormat="false" customHeight="true" hidden="true" ht="12.75" outlineLevel="0" r="19399">
      <c r="A19399" s="749" t="s">
        <v>45228</v>
      </c>
      <c r="B19399" s="749" t="str">
        <f aca="false">C19399&amp;D19399&amp;E19399&amp;F19399&amp;G19399&amp;H19399</f>
        <v>GRUPO GERADOR PARA ENERGIA DE EMERGENCIA,TRIFASICO,220/127VFREQUENCIA 50/60HZ,COM REGULADOR DE TENSAO E FREQUENCIA AUTOMATICA,QUADRO DE COMANDO AUTOMATICO E TANQUE DE COMBUSTIVELNA POTENCIA DE 180/144KVA(INTERMITENTE/CONTINUA).FORNECIMENTO</v>
      </c>
      <c r="C19399" s="749" t="s">
        <v>45192</v>
      </c>
      <c r="D19399" s="749" t="s">
        <v>45193</v>
      </c>
      <c r="E19399" s="749" t="s">
        <v>45194</v>
      </c>
      <c r="F19399" s="749" t="s">
        <v>45227</v>
      </c>
      <c r="G19399" s="749" t="s">
        <v>11365</v>
      </c>
      <c r="I19399" s="749" t="s">
        <v>30</v>
      </c>
      <c r="J19399" s="749" t="n">
        <v>89932.5</v>
      </c>
    </row>
    <row collapsed="false" customFormat="false" customHeight="true" hidden="true" ht="12.75" outlineLevel="0" r="19400">
      <c r="A19400" s="749" t="s">
        <v>45229</v>
      </c>
      <c r="B19400" s="749" t="str">
        <f aca="false">C19400&amp;D19400&amp;E19400&amp;F19400&amp;G19400&amp;H19400</f>
        <v>GRUPO GERADOR PARA ENERGIA DE EMERGENCIA,TRIFASICO,220/127VFREQUENCIA 50/60HZ,COM REGULADOR DE TENSAO E FREQUENCIA AUTOMATICA,QUADRO DE COMANDO MANUAL E TANQUE DE COMBUSTIVEL NA POTENCIA DE 180/144KVA(INTERMITENTE/CONTINUA).FORNECIMENTO</v>
      </c>
      <c r="C19400" s="749" t="s">
        <v>45192</v>
      </c>
      <c r="D19400" s="749" t="s">
        <v>45193</v>
      </c>
      <c r="E19400" s="749" t="s">
        <v>45198</v>
      </c>
      <c r="F19400" s="749" t="s">
        <v>45230</v>
      </c>
      <c r="I19400" s="749" t="s">
        <v>30</v>
      </c>
      <c r="J19400" s="749" t="n">
        <v>74812.49</v>
      </c>
    </row>
    <row collapsed="false" customFormat="false" customHeight="true" hidden="true" ht="12.75" outlineLevel="0" r="19401">
      <c r="A19401" s="749" t="s">
        <v>45231</v>
      </c>
      <c r="B19401" s="749" t="str">
        <f aca="false">C19401&amp;D19401&amp;E19401&amp;F19401&amp;G19401&amp;H19401</f>
        <v>GRUPO GERADOR PARA ENERGIA DE EMERGENCIA,TRIFASICO,220/127VFREQUENCIA 50/60HZ,COM REGULADOR DE TENSAO E FREQUENCIA AUTOMATICA,QUADRO DE COMANDO MANUAL E TANQUE DE COMBUSTIVEL NA POTENCIA DE 180/144KVA(INTERMITENTE/CONTINUA).FORNECIMENTO</v>
      </c>
      <c r="C19401" s="749" t="s">
        <v>45192</v>
      </c>
      <c r="D19401" s="749" t="s">
        <v>45193</v>
      </c>
      <c r="E19401" s="749" t="s">
        <v>45198</v>
      </c>
      <c r="F19401" s="749" t="s">
        <v>45230</v>
      </c>
      <c r="I19401" s="749" t="s">
        <v>30</v>
      </c>
      <c r="J19401" s="749" t="n">
        <v>74812.49</v>
      </c>
    </row>
    <row collapsed="false" customFormat="false" customHeight="true" hidden="true" ht="12.75" outlineLevel="0" r="19402">
      <c r="A19402" s="749" t="s">
        <v>45232</v>
      </c>
      <c r="B19402" s="749" t="str">
        <f aca="false">C19402&amp;D19402&amp;E19402&amp;F19402&amp;G19402&amp;H19402</f>
        <v>GRUPO GERADOR PARA ENERGIA DE EMERGENCIA,TRIFASICO,380/220VFREQUENCIA 50/60HZ,COM REGULADOR DE TENSAO E FREQUENCIA AUTOMATICA,QUADRO DE COMANDO AUTOMATICO E TANQUE DE COMBUSTIVELNA POTENCIA DE 180/144KVA(INTERMITENTE/CONTINUA).FORNECIMENTO</v>
      </c>
      <c r="C19402" s="749" t="s">
        <v>45202</v>
      </c>
      <c r="D19402" s="749" t="s">
        <v>45193</v>
      </c>
      <c r="E19402" s="749" t="s">
        <v>45194</v>
      </c>
      <c r="F19402" s="749" t="s">
        <v>45227</v>
      </c>
      <c r="G19402" s="749" t="s">
        <v>11365</v>
      </c>
      <c r="I19402" s="749" t="s">
        <v>30</v>
      </c>
      <c r="J19402" s="749" t="n">
        <v>79337.99</v>
      </c>
    </row>
    <row collapsed="false" customFormat="false" customHeight="true" hidden="true" ht="12.75" outlineLevel="0" r="19403">
      <c r="A19403" s="749" t="s">
        <v>45233</v>
      </c>
      <c r="B19403" s="749" t="str">
        <f aca="false">C19403&amp;D19403&amp;E19403&amp;F19403&amp;G19403&amp;H19403</f>
        <v>GRUPO GERADOR PARA ENERGIA DE EMERGENCIA,TRIFASICO,380/220VFREQUENCIA 50/60HZ,COM REGULADOR DE TENSAO E FREQUENCIA AUTOMATICA,QUADRO DE COMANDO AUTOMATICO E TANQUE DE COMBUSTIVELNA POTENCIA DE 180/144KVA(INTERMITENTE/CONTINUA).FORNECIMENTO</v>
      </c>
      <c r="C19403" s="749" t="s">
        <v>45202</v>
      </c>
      <c r="D19403" s="749" t="s">
        <v>45193</v>
      </c>
      <c r="E19403" s="749" t="s">
        <v>45194</v>
      </c>
      <c r="F19403" s="749" t="s">
        <v>45227</v>
      </c>
      <c r="G19403" s="749" t="s">
        <v>11365</v>
      </c>
      <c r="I19403" s="749" t="s">
        <v>30</v>
      </c>
      <c r="J19403" s="749" t="n">
        <v>79337.99</v>
      </c>
    </row>
    <row collapsed="false" customFormat="false" customHeight="true" hidden="true" ht="12.75" outlineLevel="0" r="19404">
      <c r="A19404" s="749" t="s">
        <v>45234</v>
      </c>
      <c r="B19404" s="749" t="str">
        <f aca="false">C19404&amp;D19404&amp;E19404&amp;F19404&amp;G19404&amp;H19404</f>
        <v>GRUPO GERADOR PARA ENERGIA DE EMERGENCIA,TRIFASICO,380/220VFREQUENCIA 50/60HZ,COM REGULADOR DE TENSAO E FREQUENCIA AUTOMATICA,QUADRO DE COMANDO MANUAL E TANQUE DE COMBUSTIVEL NA POTENCIA DE 180/144KVA(INTERMITENTE/CONTINUA).FORNECIMENTO</v>
      </c>
      <c r="C19404" s="749" t="s">
        <v>45202</v>
      </c>
      <c r="D19404" s="749" t="s">
        <v>45193</v>
      </c>
      <c r="E19404" s="749" t="s">
        <v>45198</v>
      </c>
      <c r="F19404" s="749" t="s">
        <v>45230</v>
      </c>
      <c r="I19404" s="749" t="s">
        <v>30</v>
      </c>
      <c r="J19404" s="749" t="n">
        <v>72765</v>
      </c>
    </row>
    <row collapsed="false" customFormat="false" customHeight="true" hidden="true" ht="12.75" outlineLevel="0" r="19405">
      <c r="A19405" s="749" t="s">
        <v>45235</v>
      </c>
      <c r="B19405" s="749" t="str">
        <f aca="false">C19405&amp;D19405&amp;E19405&amp;F19405&amp;G19405&amp;H19405</f>
        <v>GRUPO GERADOR PARA ENERGIA DE EMERGENCIA,TRIFASICO,380/220VFREQUENCIA 50/60HZ,COM REGULADOR DE TENSAO E FREQUENCIA AUTOMATICA,QUADRO DE COMANDO MANUAL E TANQUE DE COMBUSTIVEL NA POTENCIA DE 180/144KVA(INTERMITENTE/CONTINUA).FORNECIMENTO</v>
      </c>
      <c r="C19405" s="749" t="s">
        <v>45202</v>
      </c>
      <c r="D19405" s="749" t="s">
        <v>45193</v>
      </c>
      <c r="E19405" s="749" t="s">
        <v>45198</v>
      </c>
      <c r="F19405" s="749" t="s">
        <v>45230</v>
      </c>
      <c r="I19405" s="749" t="s">
        <v>30</v>
      </c>
      <c r="J19405" s="749" t="n">
        <v>72765</v>
      </c>
    </row>
    <row collapsed="false" customFormat="false" customHeight="true" hidden="true" ht="12.75" outlineLevel="0" r="19406">
      <c r="A19406" s="749" t="s">
        <v>45236</v>
      </c>
      <c r="B19406" s="749" t="str">
        <f aca="false">C19406&amp;D19406&amp;E19406&amp;F19406&amp;G19406&amp;H19406</f>
        <v>GRUPO GERADOR PARA ENERGIA DE EMERGENCIA,TRIFASICO,220/127VFREQUENCIA 50/60HZ,COM REGULADOR DE TENSAO E FREQUENCIA AUTOMATICA,QUADRO DE COMANDO AUTOMATICO E TANQUE DE COMBUSTIVELNA POTENCIA DE 260/208KVA(INTERMITENTE/CONTINUA).FORNECIMENTO</v>
      </c>
      <c r="C19406" s="749" t="s">
        <v>45192</v>
      </c>
      <c r="D19406" s="749" t="s">
        <v>45193</v>
      </c>
      <c r="E19406" s="749" t="s">
        <v>45194</v>
      </c>
      <c r="F19406" s="749" t="s">
        <v>45237</v>
      </c>
      <c r="G19406" s="749" t="s">
        <v>11365</v>
      </c>
      <c r="I19406" s="749" t="s">
        <v>30</v>
      </c>
      <c r="J19406" s="749" t="n">
        <v>151158</v>
      </c>
    </row>
    <row collapsed="false" customFormat="false" customHeight="true" hidden="true" ht="12.75" outlineLevel="0" r="19407">
      <c r="A19407" s="749" t="s">
        <v>45238</v>
      </c>
      <c r="B19407" s="749" t="str">
        <f aca="false">C19407&amp;D19407&amp;E19407&amp;F19407&amp;G19407&amp;H19407</f>
        <v>GRUPO GERADOR PARA ENERGIA DE EMERGENCIA,TRIFASICO,220/127VFREQUENCIA 50/60HZ,COM REGULADOR DE TENSAO E FREQUENCIA AUTOMATICA,QUADRO DE COMANDO AUTOMATICO E TANQUE DE COMBUSTIVELNA POTENCIA DE 260/208KVA(INTERMITENTE/CONTINUA).FORNECIMENTO</v>
      </c>
      <c r="C19407" s="749" t="s">
        <v>45192</v>
      </c>
      <c r="D19407" s="749" t="s">
        <v>45193</v>
      </c>
      <c r="E19407" s="749" t="s">
        <v>45194</v>
      </c>
      <c r="F19407" s="749" t="s">
        <v>45237</v>
      </c>
      <c r="G19407" s="749" t="s">
        <v>11365</v>
      </c>
      <c r="I19407" s="749" t="s">
        <v>30</v>
      </c>
      <c r="J19407" s="749" t="n">
        <v>151158</v>
      </c>
    </row>
    <row collapsed="false" customFormat="false" customHeight="true" hidden="true" ht="12.75" outlineLevel="0" r="19408">
      <c r="A19408" s="749" t="s">
        <v>45239</v>
      </c>
      <c r="B19408" s="749" t="str">
        <f aca="false">C19408&amp;D19408&amp;E19408&amp;F19408&amp;G19408&amp;H19408</f>
        <v>GRUPO GERADOR PARA ENERGIA DE EMERGENCIA,TRIFASICO,220/127VFREQUENCIA 50/60HZ,COM REGULADOR DE TENSAO E FREQUENCIA AUTOMATICA,QUADRO DE COMANDO MANUAL E TANQUE DE COMBUSTIVEL NA POTENCIA DE 260/208KVA(INTERMITENTE/CONTINUA).FORNECIMENTO</v>
      </c>
      <c r="C19408" s="749" t="s">
        <v>45192</v>
      </c>
      <c r="D19408" s="749" t="s">
        <v>45193</v>
      </c>
      <c r="E19408" s="749" t="s">
        <v>45198</v>
      </c>
      <c r="F19408" s="749" t="s">
        <v>45240</v>
      </c>
      <c r="I19408" s="749" t="s">
        <v>30</v>
      </c>
      <c r="J19408" s="749" t="n">
        <v>133476</v>
      </c>
    </row>
    <row collapsed="false" customFormat="false" customHeight="true" hidden="true" ht="12.75" outlineLevel="0" r="19409">
      <c r="A19409" s="749" t="s">
        <v>45241</v>
      </c>
      <c r="B19409" s="749" t="str">
        <f aca="false">C19409&amp;D19409&amp;E19409&amp;F19409&amp;G19409&amp;H19409</f>
        <v>GRUPO GERADOR PARA ENERGIA DE EMERGENCIA,TRIFASICO,220/127VFREQUENCIA 50/60HZ,COM REGULADOR DE TENSAO E FREQUENCIA AUTOMATICA,QUADRO DE COMANDO MANUAL E TANQUE DE COMBUSTIVEL NA POTENCIA DE 260/208KVA(INTERMITENTE/CONTINUA).FORNECIMENTO</v>
      </c>
      <c r="C19409" s="749" t="s">
        <v>45192</v>
      </c>
      <c r="D19409" s="749" t="s">
        <v>45193</v>
      </c>
      <c r="E19409" s="749" t="s">
        <v>45198</v>
      </c>
      <c r="F19409" s="749" t="s">
        <v>45240</v>
      </c>
      <c r="I19409" s="749" t="s">
        <v>30</v>
      </c>
      <c r="J19409" s="749" t="n">
        <v>133476</v>
      </c>
    </row>
    <row collapsed="false" customFormat="false" customHeight="true" hidden="true" ht="12.75" outlineLevel="0" r="19410">
      <c r="A19410" s="749" t="s">
        <v>45242</v>
      </c>
      <c r="B19410" s="749" t="str">
        <f aca="false">C19410&amp;D19410&amp;E19410&amp;F19410&amp;G19410&amp;H19410</f>
        <v>GRUPO GERADOR PARA ENERGIA DE EMERGENCIA,TRIFASICO,380/220VFREQUENCIA 50/60HZ,COM REGULADOR DE TENSAO E FREQUENCIA AUTOMATICA,QUADRO DE COMANDO AUTOMATICO E TANQUE DE COMBUSTIVELNA POTENCIA DE 260/208KVA(INTERMITENTE/CONTINUA).FORNECIMENTO</v>
      </c>
      <c r="C19410" s="749" t="s">
        <v>45202</v>
      </c>
      <c r="D19410" s="749" t="s">
        <v>45193</v>
      </c>
      <c r="E19410" s="749" t="s">
        <v>45194</v>
      </c>
      <c r="F19410" s="749" t="s">
        <v>45237</v>
      </c>
      <c r="G19410" s="749" t="s">
        <v>11365</v>
      </c>
      <c r="I19410" s="749" t="s">
        <v>30</v>
      </c>
      <c r="J19410" s="749" t="n">
        <v>142274.99</v>
      </c>
    </row>
    <row collapsed="false" customFormat="false" customHeight="true" hidden="true" ht="12.75" outlineLevel="0" r="19411">
      <c r="A19411" s="749" t="s">
        <v>45243</v>
      </c>
      <c r="B19411" s="749" t="str">
        <f aca="false">C19411&amp;D19411&amp;E19411&amp;F19411&amp;G19411&amp;H19411</f>
        <v>GRUPO GERADOR PARA ENERGIA DE EMERGENCIA,TRIFASICO,380/220VFREQUENCIA 50/60HZ,COM REGULADOR DE TENSAO E FREQUENCIA AUTOMATICA,QUADRO DE COMANDO AUTOMATICO E TANQUE DE COMBUSTIVELNA POTENCIA DE 260/208KVA(INTERMITENTE/CONTINUA).FORNECIMENTO</v>
      </c>
      <c r="C19411" s="749" t="s">
        <v>45202</v>
      </c>
      <c r="D19411" s="749" t="s">
        <v>45193</v>
      </c>
      <c r="E19411" s="749" t="s">
        <v>45194</v>
      </c>
      <c r="F19411" s="749" t="s">
        <v>45237</v>
      </c>
      <c r="G19411" s="749" t="s">
        <v>11365</v>
      </c>
      <c r="I19411" s="749" t="s">
        <v>30</v>
      </c>
      <c r="J19411" s="749" t="n">
        <v>142274.99</v>
      </c>
    </row>
    <row collapsed="false" customFormat="false" customHeight="true" hidden="true" ht="12.75" outlineLevel="0" r="19412">
      <c r="A19412" s="749" t="s">
        <v>45244</v>
      </c>
      <c r="B19412" s="749" t="str">
        <f aca="false">C19412&amp;D19412&amp;E19412&amp;F19412&amp;G19412&amp;H19412</f>
        <v>GRUPO GERADOR PARA ENERGIA DE EMERGENCIA,TRIFASICO,380/220VFREQUENCIA 50/60HZ,COM REGULADOR DE TENSAO E FREQUENCIA AUTOMATICA,QUADRO DE COMANDO MANUAL E TANQUE DE COMBUSTIVEL NA POTENCIA DE 260/208KVA(INTERMITENTE/CONTINUA).FORNECIMENTO</v>
      </c>
      <c r="C19412" s="749" t="s">
        <v>45202</v>
      </c>
      <c r="D19412" s="749" t="s">
        <v>45193</v>
      </c>
      <c r="E19412" s="749" t="s">
        <v>45198</v>
      </c>
      <c r="F19412" s="749" t="s">
        <v>45240</v>
      </c>
      <c r="I19412" s="749" t="s">
        <v>30</v>
      </c>
      <c r="J19412" s="749" t="n">
        <v>131249.99</v>
      </c>
    </row>
    <row collapsed="false" customFormat="false" customHeight="true" hidden="true" ht="12.75" outlineLevel="0" r="19413">
      <c r="A19413" s="749" t="s">
        <v>45245</v>
      </c>
      <c r="B19413" s="749" t="str">
        <f aca="false">C19413&amp;D19413&amp;E19413&amp;F19413&amp;G19413&amp;H19413</f>
        <v>GRUPO GERADOR PARA ENERGIA DE EMERGENCIA,TRIFASICO,380/220VFREQUENCIA 50/60HZ,COM REGULADOR DE TENSAO E FREQUENCIA AUTOMATICA,QUADRO DE COMANDO MANUAL E TANQUE DE COMBUSTIVEL NA POTENCIA DE 260/208KVA(INTERMITENTE/CONTINUA).FORNECIMENTO</v>
      </c>
      <c r="C19413" s="749" t="s">
        <v>45202</v>
      </c>
      <c r="D19413" s="749" t="s">
        <v>45193</v>
      </c>
      <c r="E19413" s="749" t="s">
        <v>45198</v>
      </c>
      <c r="F19413" s="749" t="s">
        <v>45240</v>
      </c>
      <c r="I19413" s="749" t="s">
        <v>30</v>
      </c>
      <c r="J19413" s="749" t="n">
        <v>131249.99</v>
      </c>
    </row>
    <row collapsed="false" customFormat="false" customHeight="true" hidden="true" ht="12.75" outlineLevel="0" r="19414">
      <c r="A19414" s="749" t="s">
        <v>45246</v>
      </c>
      <c r="B19414" s="749" t="str">
        <f aca="false">C19414&amp;D19414&amp;E19414&amp;F19414&amp;G19414&amp;H19414</f>
        <v>GRUPO GERADOR PARA ENERGIA DE EMERGENCIA,TRIFASICO,220/127VFREQUENCIA 50/60HZ,COM REGULADOR DE TENSAO E FREQUENCIA AUTOMATICA,QUADRO DE COMANDO AUTOMATICO E TANQUE DE COMBUSTIVELNA POTENCIA DE 360/288KVA(INTERMITENTE/CONTINUA).FORNECIMENTO</v>
      </c>
      <c r="C19414" s="749" t="s">
        <v>45192</v>
      </c>
      <c r="D19414" s="749" t="s">
        <v>45193</v>
      </c>
      <c r="E19414" s="749" t="s">
        <v>45194</v>
      </c>
      <c r="F19414" s="749" t="s">
        <v>45247</v>
      </c>
      <c r="G19414" s="749" t="s">
        <v>11365</v>
      </c>
      <c r="I19414" s="749" t="s">
        <v>30</v>
      </c>
      <c r="J19414" s="749" t="n">
        <v>197189.99</v>
      </c>
    </row>
    <row collapsed="false" customFormat="false" customHeight="true" hidden="true" ht="12.75" outlineLevel="0" r="19415">
      <c r="A19415" s="749" t="s">
        <v>45248</v>
      </c>
      <c r="B19415" s="749" t="str">
        <f aca="false">C19415&amp;D19415&amp;E19415&amp;F19415&amp;G19415&amp;H19415</f>
        <v>GRUPO GERADOR PARA ENERGIA DE EMERGENCIA,TRIFASICO,220/127VFREQUENCIA 50/60HZ,COM REGULADOR DE TENSAO E FREQUENCIA AUTOMATICA,QUADRO DE COMANDO AUTOMATICO E TANQUE DE COMBUSTIVELNA POTENCIA DE 360/288KVA(INTERMITENTE/CONTINUA).FORNECIMENTO</v>
      </c>
      <c r="C19415" s="749" t="s">
        <v>45192</v>
      </c>
      <c r="D19415" s="749" t="s">
        <v>45193</v>
      </c>
      <c r="E19415" s="749" t="s">
        <v>45194</v>
      </c>
      <c r="F19415" s="749" t="s">
        <v>45247</v>
      </c>
      <c r="G19415" s="749" t="s">
        <v>11365</v>
      </c>
      <c r="I19415" s="749" t="s">
        <v>30</v>
      </c>
      <c r="J19415" s="749" t="n">
        <v>197189.99</v>
      </c>
    </row>
    <row collapsed="false" customFormat="false" customHeight="true" hidden="true" ht="12.75" outlineLevel="0" r="19416">
      <c r="A19416" s="749" t="s">
        <v>45249</v>
      </c>
      <c r="B19416" s="749" t="str">
        <f aca="false">C19416&amp;D19416&amp;E19416&amp;F19416&amp;G19416&amp;H19416</f>
        <v>GRUPO GERADOR PARA ENERGIA DE EMERGENCIA,TRIFASICO,220/127VFREQUENCIA 50/60HZ,COM REGULADOR DE TENSAO E FREQUENCIA AUTOMATICA,QUADRO DE COMANDO MANUAL E TANQUE DE COMBUSTIVEL NA POTENCIA DE 360/288KVA(INTERMITENTE/CONTINUA).FORNECIMENTO</v>
      </c>
      <c r="C19416" s="749" t="s">
        <v>45192</v>
      </c>
      <c r="D19416" s="749" t="s">
        <v>45193</v>
      </c>
      <c r="E19416" s="749" t="s">
        <v>45198</v>
      </c>
      <c r="F19416" s="749" t="s">
        <v>45250</v>
      </c>
      <c r="I19416" s="749" t="s">
        <v>30</v>
      </c>
      <c r="J19416" s="749" t="n">
        <v>178000.19</v>
      </c>
    </row>
    <row collapsed="false" customFormat="false" customHeight="true" hidden="true" ht="12.75" outlineLevel="0" r="19417">
      <c r="A19417" s="749" t="s">
        <v>45251</v>
      </c>
      <c r="B19417" s="749" t="str">
        <f aca="false">C19417&amp;D19417&amp;E19417&amp;F19417&amp;G19417&amp;H19417</f>
        <v>GRUPO GERADOR PARA ENERGIA DE EMERGENCIA,TRIFASICO,220/127VFREQUENCIA 50/60HZ,COM REGULADOR DE TENSAO E FREQUENCIA AUTOMATICA,QUADRO DE COMANDO MANUAL E TANQUE DE COMBUSTIVEL NA POTENCIA DE 360/288KVA(INTERMITENTE/CONTINUA).FORNECIMENTO</v>
      </c>
      <c r="C19417" s="749" t="s">
        <v>45192</v>
      </c>
      <c r="D19417" s="749" t="s">
        <v>45193</v>
      </c>
      <c r="E19417" s="749" t="s">
        <v>45198</v>
      </c>
      <c r="F19417" s="749" t="s">
        <v>45250</v>
      </c>
      <c r="I19417" s="749" t="s">
        <v>30</v>
      </c>
      <c r="J19417" s="749" t="n">
        <v>178000.19</v>
      </c>
    </row>
    <row collapsed="false" customFormat="false" customHeight="true" hidden="true" ht="12.75" outlineLevel="0" r="19418">
      <c r="A19418" s="749" t="s">
        <v>45252</v>
      </c>
      <c r="B19418" s="749" t="str">
        <f aca="false">C19418&amp;D19418&amp;E19418&amp;F19418&amp;G19418&amp;H19418</f>
        <v>GRUPO GERADOR PARA ENERGIA DE EMERGENCIA,TRIFASICO,380/220VFREQUENCIA 50/60HZ,COM REGULADOR DE TENSAO E FREQUENCIA AUTOMATICA,QUADRO DE COMANDO AUTOMATICO E TANQUE DE COMBUSTIVELNA POTENCIA DE 360/288KVA(INTERMITENTE/CONTINUA).FORNECIMENTO</v>
      </c>
      <c r="C19418" s="749" t="s">
        <v>45202</v>
      </c>
      <c r="D19418" s="749" t="s">
        <v>45193</v>
      </c>
      <c r="E19418" s="749" t="s">
        <v>45194</v>
      </c>
      <c r="F19418" s="749" t="s">
        <v>45247</v>
      </c>
      <c r="G19418" s="749" t="s">
        <v>11365</v>
      </c>
      <c r="I19418" s="749" t="s">
        <v>30</v>
      </c>
      <c r="J19418" s="749" t="n">
        <v>197189.99</v>
      </c>
    </row>
    <row collapsed="false" customFormat="false" customHeight="true" hidden="true" ht="12.75" outlineLevel="0" r="19419">
      <c r="A19419" s="749" t="s">
        <v>45253</v>
      </c>
      <c r="B19419" s="749" t="str">
        <f aca="false">C19419&amp;D19419&amp;E19419&amp;F19419&amp;G19419&amp;H19419</f>
        <v>GRUPO GERADOR PARA ENERGIA DE EMERGENCIA,TRIFASICO,380/220VFREQUENCIA 50/60HZ,COM REGULADOR DE TENSAO E FREQUENCIA AUTOMATICA,QUADRO DE COMANDO AUTOMATICO E TANQUE DE COMBUSTIVELNA POTENCIA DE 360/288KVA(INTERMITENTE/CONTINUA).FORNECIMENTO</v>
      </c>
      <c r="C19419" s="749" t="s">
        <v>45202</v>
      </c>
      <c r="D19419" s="749" t="s">
        <v>45193</v>
      </c>
      <c r="E19419" s="749" t="s">
        <v>45194</v>
      </c>
      <c r="F19419" s="749" t="s">
        <v>45247</v>
      </c>
      <c r="G19419" s="749" t="s">
        <v>11365</v>
      </c>
      <c r="I19419" s="749" t="s">
        <v>30</v>
      </c>
      <c r="J19419" s="749" t="n">
        <v>197189.99</v>
      </c>
    </row>
    <row collapsed="false" customFormat="false" customHeight="true" hidden="true" ht="12.75" outlineLevel="0" r="19420">
      <c r="A19420" s="749" t="s">
        <v>45254</v>
      </c>
      <c r="B19420" s="749" t="str">
        <f aca="false">C19420&amp;D19420&amp;E19420&amp;F19420&amp;G19420&amp;H19420</f>
        <v>GRUPO GERADOR PARA ENERGIA DE EMERGENCIA,TRIFASICO,380/220VFREQUENCIA 50/60HZ,COM REGULADOR DE TENSAO E FREQUENCIA AUTOMATICA,QUADRO DE COMANDO MANUAL E TANQUE DE COMBUSTIVEL NA POTENCIA DE 360/288KVA(INTERMITENTE/CONTINUA).FORNECIMENTO</v>
      </c>
      <c r="C19420" s="749" t="s">
        <v>45202</v>
      </c>
      <c r="D19420" s="749" t="s">
        <v>45193</v>
      </c>
      <c r="E19420" s="749" t="s">
        <v>45198</v>
      </c>
      <c r="F19420" s="749" t="s">
        <v>45250</v>
      </c>
      <c r="I19420" s="749" t="s">
        <v>30</v>
      </c>
      <c r="J19420" s="749" t="n">
        <v>178000.19</v>
      </c>
    </row>
    <row collapsed="false" customFormat="false" customHeight="true" hidden="true" ht="12.75" outlineLevel="0" r="19421">
      <c r="A19421" s="749" t="s">
        <v>45255</v>
      </c>
      <c r="B19421" s="749" t="str">
        <f aca="false">C19421&amp;D19421&amp;E19421&amp;F19421&amp;G19421&amp;H19421</f>
        <v>GRUPO GERADOR PARA ENERGIA DE EMERGENCIA,TRIFASICO,380/220VFREQUENCIA 50/60HZ,COM REGULADOR DE TENSAO E FREQUENCIA AUTOMATICA,QUADRO DE COMANDO MANUAL E TANQUE DE COMBUSTIVEL NA POTENCIA DE 360/288KVA(INTERMITENTE/CONTINUA).FORNECIMENTO</v>
      </c>
      <c r="C19421" s="749" t="s">
        <v>45202</v>
      </c>
      <c r="D19421" s="749" t="s">
        <v>45193</v>
      </c>
      <c r="E19421" s="749" t="s">
        <v>45198</v>
      </c>
      <c r="F19421" s="749" t="s">
        <v>45250</v>
      </c>
      <c r="I19421" s="749" t="s">
        <v>30</v>
      </c>
      <c r="J19421" s="749" t="n">
        <v>178000.19</v>
      </c>
    </row>
    <row collapsed="false" customFormat="false" customHeight="true" hidden="true" ht="12.75" outlineLevel="0" r="19422">
      <c r="A19422" s="749" t="s">
        <v>45256</v>
      </c>
      <c r="B19422" s="749" t="str">
        <f aca="false">C19422&amp;D19422&amp;E19422&amp;F19422&amp;G19422&amp;H19422</f>
        <v>GRUPO GERADOR PARA ENERGIA DE EMERGENCIA,TRIFASICO,220/127VFREQUENCIA 50/60HZ,COM REGULADOR DE TENSAO E FREQUENCIA AUTOMATICA,QUADRO DE COMANDO AUTOMATICO E TANQUE DE COMBUSTIVELNA POTENCIA DE 460/370KVA(INTERMITENTE/CONTINUA).FORNECIMENTO</v>
      </c>
      <c r="C19422" s="749" t="s">
        <v>45192</v>
      </c>
      <c r="D19422" s="749" t="s">
        <v>45193</v>
      </c>
      <c r="E19422" s="749" t="s">
        <v>45194</v>
      </c>
      <c r="F19422" s="749" t="s">
        <v>45257</v>
      </c>
      <c r="G19422" s="749" t="s">
        <v>11365</v>
      </c>
      <c r="I19422" s="749" t="s">
        <v>30</v>
      </c>
      <c r="J19422" s="749" t="n">
        <v>242096.4</v>
      </c>
    </row>
    <row collapsed="false" customFormat="false" customHeight="true" hidden="true" ht="12.75" outlineLevel="0" r="19423">
      <c r="A19423" s="749" t="s">
        <v>45258</v>
      </c>
      <c r="B19423" s="749" t="str">
        <f aca="false">C19423&amp;D19423&amp;E19423&amp;F19423&amp;G19423&amp;H19423</f>
        <v>GRUPO GERADOR PARA ENERGIA DE EMERGENCIA,TRIFASICO,220/127VFREQUENCIA 50/60HZ,COM REGULADOR DE TENSAO E FREQUENCIA AUTOMATICA,QUADRO DE COMANDO AUTOMATICO E TANQUE DE COMBUSTIVELNA POTENCIA DE 460/370KVA(INTERMITENTE/CONTINUA).FORNECIMENTO</v>
      </c>
      <c r="C19423" s="749" t="s">
        <v>45192</v>
      </c>
      <c r="D19423" s="749" t="s">
        <v>45193</v>
      </c>
      <c r="E19423" s="749" t="s">
        <v>45194</v>
      </c>
      <c r="F19423" s="749" t="s">
        <v>45257</v>
      </c>
      <c r="G19423" s="749" t="s">
        <v>11365</v>
      </c>
      <c r="I19423" s="749" t="s">
        <v>30</v>
      </c>
      <c r="J19423" s="749" t="n">
        <v>242096.4</v>
      </c>
    </row>
    <row collapsed="false" customFormat="false" customHeight="true" hidden="true" ht="12.75" outlineLevel="0" r="19424">
      <c r="A19424" s="749" t="s">
        <v>45259</v>
      </c>
      <c r="B19424" s="749" t="str">
        <f aca="false">C19424&amp;D19424&amp;E19424&amp;F19424&amp;G19424&amp;H19424</f>
        <v>GRUPO GERADOR PARA ENERGIA DE EMERGENCIA,TRIFASICO,220/127VFREQUENCIA 50/60HZ,COM REGULADOR DE TENSAO E FREQUENCIA AUTOMATICA,QUADRO DE COMANDO MANUAL E TANQUE DE COMBUSTIVEL NA POTENCIA DE 460/370KVA(INTERMITENTE/CONTINUA).FORNECIMENTO</v>
      </c>
      <c r="C19424" s="749" t="s">
        <v>45192</v>
      </c>
      <c r="D19424" s="749" t="s">
        <v>45193</v>
      </c>
      <c r="E19424" s="749" t="s">
        <v>45198</v>
      </c>
      <c r="F19424" s="749" t="s">
        <v>45260</v>
      </c>
      <c r="I19424" s="749" t="s">
        <v>30</v>
      </c>
      <c r="J19424" s="749" t="n">
        <v>217072.8</v>
      </c>
    </row>
    <row collapsed="false" customFormat="false" customHeight="true" hidden="true" ht="12.75" outlineLevel="0" r="19425">
      <c r="A19425" s="749" t="s">
        <v>45261</v>
      </c>
      <c r="B19425" s="749" t="str">
        <f aca="false">C19425&amp;D19425&amp;E19425&amp;F19425&amp;G19425&amp;H19425</f>
        <v>GRUPO GERADOR PARA ENERGIA DE EMERGENCIA,TRIFASICO,220/127VFREQUENCIA 50/60HZ,COM REGULADOR DE TENSAO E FREQUENCIA AUTOMATICA,QUADRO DE COMANDO MANUAL E TANQUE DE COMBUSTIVEL NA POTENCIA DE 460/370KVA(INTERMITENTE/CONTINUA).FORNECIMENTO</v>
      </c>
      <c r="C19425" s="749" t="s">
        <v>45192</v>
      </c>
      <c r="D19425" s="749" t="s">
        <v>45193</v>
      </c>
      <c r="E19425" s="749" t="s">
        <v>45198</v>
      </c>
      <c r="F19425" s="749" t="s">
        <v>45260</v>
      </c>
      <c r="I19425" s="749" t="s">
        <v>30</v>
      </c>
      <c r="J19425" s="749" t="n">
        <v>217072.8</v>
      </c>
    </row>
    <row collapsed="false" customFormat="false" customHeight="true" hidden="true" ht="12.75" outlineLevel="0" r="19426">
      <c r="A19426" s="749" t="s">
        <v>45262</v>
      </c>
      <c r="B19426" s="749" t="str">
        <f aca="false">C19426&amp;D19426&amp;E19426&amp;F19426&amp;G19426&amp;H19426</f>
        <v>GRUPO GERADOR PARA ENERGIA DE EMERGENCIA,TRIFASICO,380/220VFREQUENCIA 50/60HZ,COM REGULADOR DE TENSAO E FREQUENCIA AUTOMATICA,QUADRO DE COMANDO AUTOMATICO E TANQUE DE COMBUSTIVELNA POTENCIA DE 460/370KVA(INTERMITENTE/CONTINUA).FORNECIMENTO</v>
      </c>
      <c r="C19426" s="749" t="s">
        <v>45202</v>
      </c>
      <c r="D19426" s="749" t="s">
        <v>45193</v>
      </c>
      <c r="E19426" s="749" t="s">
        <v>45194</v>
      </c>
      <c r="F19426" s="749" t="s">
        <v>45257</v>
      </c>
      <c r="G19426" s="749" t="s">
        <v>11365</v>
      </c>
      <c r="I19426" s="749" t="s">
        <v>30</v>
      </c>
      <c r="J19426" s="749" t="n">
        <v>241290</v>
      </c>
    </row>
    <row collapsed="false" customFormat="false" customHeight="true" hidden="true" ht="12.75" outlineLevel="0" r="19427">
      <c r="A19427" s="749" t="s">
        <v>45263</v>
      </c>
      <c r="B19427" s="749" t="str">
        <f aca="false">C19427&amp;D19427&amp;E19427&amp;F19427&amp;G19427&amp;H19427</f>
        <v>GRUPO GERADOR PARA ENERGIA DE EMERGENCIA,TRIFASICO,380/220VFREQUENCIA 50/60HZ,COM REGULADOR DE TENSAO E FREQUENCIA AUTOMATICA,QUADRO DE COMANDO AUTOMATICO E TANQUE DE COMBUSTIVELNA POTENCIA DE 460/370KVA(INTERMITENTE/CONTINUA).FORNECIMENTO</v>
      </c>
      <c r="C19427" s="749" t="s">
        <v>45202</v>
      </c>
      <c r="D19427" s="749" t="s">
        <v>45193</v>
      </c>
      <c r="E19427" s="749" t="s">
        <v>45194</v>
      </c>
      <c r="F19427" s="749" t="s">
        <v>45257</v>
      </c>
      <c r="G19427" s="749" t="s">
        <v>11365</v>
      </c>
      <c r="I19427" s="749" t="s">
        <v>30</v>
      </c>
      <c r="J19427" s="749" t="n">
        <v>241290</v>
      </c>
    </row>
    <row collapsed="false" customFormat="false" customHeight="true" hidden="true" ht="12.75" outlineLevel="0" r="19428">
      <c r="A19428" s="749" t="s">
        <v>45264</v>
      </c>
      <c r="B19428" s="749" t="str">
        <f aca="false">C19428&amp;D19428&amp;E19428&amp;F19428&amp;G19428&amp;H19428</f>
        <v>GRUPO GERADOR PARA ENERGIA DE EMERGENCIA,TRIFASICO,380/220VFREQUENCIA 50/60HZ,COM REGULADOR DE TENSAO E FREQUENCIA AUTOMATICA,QUADRO DE COMANDO MANUAL E TANQUE DE COMBUSTIVEL NAPOTENCIA DE 460/370KVA(INTERMITENTE/CONTINUA).FORNECIMENTO</v>
      </c>
      <c r="C19428" s="749" t="s">
        <v>45202</v>
      </c>
      <c r="D19428" s="749" t="s">
        <v>45193</v>
      </c>
      <c r="E19428" s="749" t="s">
        <v>45265</v>
      </c>
      <c r="F19428" s="749" t="s">
        <v>45266</v>
      </c>
      <c r="I19428" s="749" t="s">
        <v>30</v>
      </c>
      <c r="J19428" s="749" t="n">
        <v>217072.8</v>
      </c>
    </row>
    <row collapsed="false" customFormat="false" customHeight="true" hidden="true" ht="12.75" outlineLevel="0" r="19429">
      <c r="A19429" s="749" t="s">
        <v>45267</v>
      </c>
      <c r="B19429" s="749" t="str">
        <f aca="false">C19429&amp;D19429&amp;E19429&amp;F19429&amp;G19429&amp;H19429</f>
        <v>GRUPO GERADOR PARA ENERGIA DE EMERGENCIA,TRIFASICO,380/220VFREQUENCIA 50/60HZ,COM REGULADOR DE TENSAO E FREQUENCIA AUTOMATICA,QUADRO DE COMANDO MANUAL E TANQUE DE COMBUSTIVEL NAPOTENCIA DE 460/370KVA(INTERMITENTE/CONTINUA).FORNECIMENTO</v>
      </c>
      <c r="C19429" s="749" t="s">
        <v>45202</v>
      </c>
      <c r="D19429" s="749" t="s">
        <v>45193</v>
      </c>
      <c r="E19429" s="749" t="s">
        <v>45265</v>
      </c>
      <c r="F19429" s="749" t="s">
        <v>45266</v>
      </c>
      <c r="I19429" s="749" t="s">
        <v>30</v>
      </c>
      <c r="J19429" s="749" t="n">
        <v>217072.8</v>
      </c>
    </row>
    <row collapsed="false" customFormat="false" customHeight="true" hidden="true" ht="12.75" outlineLevel="0" r="19430">
      <c r="A19430" s="749" t="s">
        <v>45268</v>
      </c>
      <c r="B19430" s="749" t="str">
        <f aca="false">C19430&amp;D19430&amp;E19430&amp;F19430&amp;G19430&amp;H19430</f>
        <v>GRUPO GERADOR PARA ENERGIA DE EMERGENCIA,TRIFASICO,220/127VFREQUENCIA 50/60HZ,COM REGULADOR DE TENSAO E FREQUENCIA AUTOMATICA,QUADRO DE COMANDO AUTOMATICO E TANQUE DE COMBUSTIVELNA POTENCIA DE 650/520KVA(INTERMITENTE/CONTINUA).FORNECIMENTO</v>
      </c>
      <c r="C19430" s="749" t="s">
        <v>45192</v>
      </c>
      <c r="D19430" s="749" t="s">
        <v>45193</v>
      </c>
      <c r="E19430" s="749" t="s">
        <v>45194</v>
      </c>
      <c r="F19430" s="749" t="s">
        <v>45269</v>
      </c>
      <c r="G19430" s="749" t="s">
        <v>11365</v>
      </c>
      <c r="I19430" s="749" t="s">
        <v>30</v>
      </c>
      <c r="J19430" s="749" t="n">
        <v>337805.99</v>
      </c>
    </row>
    <row collapsed="false" customFormat="false" customHeight="true" hidden="true" ht="12.75" outlineLevel="0" r="19431">
      <c r="A19431" s="749" t="s">
        <v>45270</v>
      </c>
      <c r="B19431" s="749" t="str">
        <f aca="false">C19431&amp;D19431&amp;E19431&amp;F19431&amp;G19431&amp;H19431</f>
        <v>GRUPO GERADOR PARA ENERGIA DE EMERGENCIA,TRIFASICO,220/127VFREQUENCIA 50/60HZ,COM REGULADOR DE TENSAO E FREQUENCIA AUTOMATICA,QUADRO DE COMANDO AUTOMATICO E TANQUE DE COMBUSTIVELNA POTENCIA DE 650/520KVA(INTERMITENTE/CONTINUA).FORNECIMENTO</v>
      </c>
      <c r="C19431" s="749" t="s">
        <v>45192</v>
      </c>
      <c r="D19431" s="749" t="s">
        <v>45193</v>
      </c>
      <c r="E19431" s="749" t="s">
        <v>45194</v>
      </c>
      <c r="F19431" s="749" t="s">
        <v>45269</v>
      </c>
      <c r="G19431" s="749" t="s">
        <v>11365</v>
      </c>
      <c r="I19431" s="749" t="s">
        <v>30</v>
      </c>
      <c r="J19431" s="749" t="n">
        <v>337805.99</v>
      </c>
    </row>
    <row collapsed="false" customFormat="false" customHeight="true" hidden="true" ht="12.75" outlineLevel="0" r="19432">
      <c r="A19432" s="749" t="s">
        <v>45271</v>
      </c>
      <c r="B19432" s="749" t="str">
        <f aca="false">C19432&amp;D19432&amp;E19432&amp;F19432&amp;G19432&amp;H19432</f>
        <v>GRUPO GERADOR PARA ENERGIA DE EMERGENCIA,TRIFASICO,220/127VFREQUENCIA 50/60HZ,COM REGULADOR DE TENSAO E FREQUENCIA AUTOMATICA,QUADRO DE COMANDO MANUAL E TANQUE DE COMBUSTIVEL NA POTENCIA DE 650/520KVA(INTERMITENTE/CONTINUA).FORNECIMENTO</v>
      </c>
      <c r="C19432" s="749" t="s">
        <v>45192</v>
      </c>
      <c r="D19432" s="749" t="s">
        <v>45193</v>
      </c>
      <c r="E19432" s="749" t="s">
        <v>45198</v>
      </c>
      <c r="F19432" s="749" t="s">
        <v>45272</v>
      </c>
      <c r="I19432" s="749" t="s">
        <v>30</v>
      </c>
      <c r="J19432" s="749" t="n">
        <v>283411.79</v>
      </c>
    </row>
    <row collapsed="false" customFormat="false" customHeight="true" hidden="true" ht="12.75" outlineLevel="0" r="19433">
      <c r="A19433" s="749" t="s">
        <v>45273</v>
      </c>
      <c r="B19433" s="749" t="str">
        <f aca="false">C19433&amp;D19433&amp;E19433&amp;F19433&amp;G19433&amp;H19433</f>
        <v>GRUPO GERADOR PARA ENERGIA DE EMERGENCIA,TRIFASICO,220/127VFREQUENCIA 50/60HZ,COM REGULADOR DE TENSAO E FREQUENCIA AUTOMATICA,QUADRO DE COMANDO MANUAL E TANQUE DE COMBUSTIVEL NA POTENCIA DE 650/520KVA(INTERMITENTE/CONTINUA).FORNECIMENTO</v>
      </c>
      <c r="C19433" s="749" t="s">
        <v>45192</v>
      </c>
      <c r="D19433" s="749" t="s">
        <v>45193</v>
      </c>
      <c r="E19433" s="749" t="s">
        <v>45198</v>
      </c>
      <c r="F19433" s="749" t="s">
        <v>45272</v>
      </c>
      <c r="I19433" s="749" t="s">
        <v>30</v>
      </c>
      <c r="J19433" s="749" t="n">
        <v>283411.79</v>
      </c>
    </row>
    <row collapsed="false" customFormat="false" customHeight="true" hidden="true" ht="12.75" outlineLevel="0" r="19434">
      <c r="A19434" s="749" t="s">
        <v>45274</v>
      </c>
      <c r="B19434" s="749" t="str">
        <f aca="false">C19434&amp;D19434&amp;E19434&amp;F19434&amp;G19434&amp;H19434</f>
        <v>GRUPO GERADOR PARA ENERGIA DE EMERGENCIA,TRIFASICO,380/220VFREQUENCIA 50/60HZ,COM REGULADOR DE TENSAO E FREQUENCIA AUTOMATICA,QUADRO DE COMANDO AUTOMATICO E TANQUE DE COMBUSTIVELNA POTENCIA DE 650/520KVA(INTERMITENTE/CONTINUA).FORNECIMENTO</v>
      </c>
      <c r="C19434" s="749" t="s">
        <v>45202</v>
      </c>
      <c r="D19434" s="749" t="s">
        <v>45193</v>
      </c>
      <c r="E19434" s="749" t="s">
        <v>45194</v>
      </c>
      <c r="F19434" s="749" t="s">
        <v>45269</v>
      </c>
      <c r="G19434" s="749" t="s">
        <v>11365</v>
      </c>
      <c r="I19434" s="749" t="s">
        <v>30</v>
      </c>
      <c r="J19434" s="749" t="n">
        <v>326453.39</v>
      </c>
    </row>
    <row collapsed="false" customFormat="false" customHeight="true" hidden="true" ht="12.75" outlineLevel="0" r="19435">
      <c r="A19435" s="749" t="s">
        <v>45275</v>
      </c>
      <c r="B19435" s="749" t="str">
        <f aca="false">C19435&amp;D19435&amp;E19435&amp;F19435&amp;G19435&amp;H19435</f>
        <v>GRUPO GERADOR PARA ENERGIA DE EMERGENCIA,TRIFASICO,380/220VFREQUENCIA 50/60HZ,COM REGULADOR DE TENSAO E FREQUENCIA AUTOMATICA,QUADRO DE COMANDO AUTOMATICO E TANQUE DE COMBUSTIVELNA POTENCIA DE 650/520KVA(INTERMITENTE/CONTINUA).FORNECIMENTO</v>
      </c>
      <c r="C19435" s="749" t="s">
        <v>45202</v>
      </c>
      <c r="D19435" s="749" t="s">
        <v>45193</v>
      </c>
      <c r="E19435" s="749" t="s">
        <v>45194</v>
      </c>
      <c r="F19435" s="749" t="s">
        <v>45269</v>
      </c>
      <c r="G19435" s="749" t="s">
        <v>11365</v>
      </c>
      <c r="I19435" s="749" t="s">
        <v>30</v>
      </c>
      <c r="J19435" s="749" t="n">
        <v>326453.39</v>
      </c>
    </row>
    <row collapsed="false" customFormat="false" customHeight="true" hidden="true" ht="12.75" outlineLevel="0" r="19436">
      <c r="A19436" s="749" t="s">
        <v>45276</v>
      </c>
      <c r="B19436" s="749" t="str">
        <f aca="false">C19436&amp;D19436&amp;E19436&amp;F19436&amp;G19436&amp;H19436</f>
        <v>GRUPO GERADOR PARA ENERGIA DE EMERGENCIA,TRIFASICO,380/220VFREQUENCIA 50/60HZ,COM REGULADOR DE TENSAO E FREQUENCIA AUTOMATICA,QUADRO DE COMANDO MANUAL E TANQUE DE COMBUSTIVEL NA POTENCIA DE 650/520KVA(INTERMITENTE/CONTINUA).FORNECIMENTO</v>
      </c>
      <c r="C19436" s="749" t="s">
        <v>45202</v>
      </c>
      <c r="D19436" s="749" t="s">
        <v>45193</v>
      </c>
      <c r="E19436" s="749" t="s">
        <v>45198</v>
      </c>
      <c r="F19436" s="749" t="s">
        <v>45272</v>
      </c>
      <c r="I19436" s="749" t="s">
        <v>30</v>
      </c>
      <c r="J19436" s="749" t="n">
        <v>283411.79</v>
      </c>
    </row>
    <row collapsed="false" customFormat="false" customHeight="true" hidden="true" ht="12.75" outlineLevel="0" r="19437">
      <c r="A19437" s="749" t="s">
        <v>45277</v>
      </c>
      <c r="B19437" s="749" t="str">
        <f aca="false">C19437&amp;D19437&amp;E19437&amp;F19437&amp;G19437&amp;H19437</f>
        <v>GRUPO GERADOR PARA ENERGIA DE EMERGENCIA,TRIFASICO,380/220VFREQUENCIA 50/60HZ,COM REGULADOR DE TENSAO E FREQUENCIA AUTOMATICA,QUADRO DE COMANDO MANUAL E TANQUE DE COMBUSTIVEL NA POTENCIA DE 650/520KVA(INTERMITENTE/CONTINUA).FORNECIMENTO</v>
      </c>
      <c r="C19437" s="749" t="s">
        <v>45202</v>
      </c>
      <c r="D19437" s="749" t="s">
        <v>45193</v>
      </c>
      <c r="E19437" s="749" t="s">
        <v>45198</v>
      </c>
      <c r="F19437" s="749" t="s">
        <v>45272</v>
      </c>
      <c r="I19437" s="749" t="s">
        <v>30</v>
      </c>
      <c r="J19437" s="749" t="n">
        <v>283411.79</v>
      </c>
    </row>
    <row collapsed="false" customFormat="false" customHeight="true" hidden="true" ht="12.75" outlineLevel="0" r="19438">
      <c r="A19438" s="749" t="s">
        <v>45278</v>
      </c>
      <c r="B19438" s="749" t="str">
        <f aca="false">C19438&amp;D19438&amp;E19438&amp;F19438&amp;G19438&amp;H19438</f>
        <v>GRUPO GERADOR PARA ENERGIA DE EMERGENCIA,TRIFASICO,220/127VFREQUENCIA 50/60HZ,COM REGULADOR DE TENSAO E FREQUENCIA AUTOMATICA,QUADRO DE COMANDO AUTOMATICO E TANQUE DE COMBUSTIVEL NA POTENCIA DE 700/560KVA(INTERMITENTE/CONTINUA).FORNECIMENTO</v>
      </c>
      <c r="C19438" s="749" t="s">
        <v>45192</v>
      </c>
      <c r="D19438" s="749" t="s">
        <v>45193</v>
      </c>
      <c r="E19438" s="749" t="s">
        <v>45194</v>
      </c>
      <c r="F19438" s="749" t="s">
        <v>45279</v>
      </c>
      <c r="G19438" s="749" t="s">
        <v>12104</v>
      </c>
      <c r="I19438" s="749" t="s">
        <v>30</v>
      </c>
      <c r="J19438" s="749" t="n">
        <v>361249.99</v>
      </c>
    </row>
    <row collapsed="false" customFormat="false" customHeight="true" hidden="true" ht="12.75" outlineLevel="0" r="19439">
      <c r="A19439" s="749" t="s">
        <v>45280</v>
      </c>
      <c r="B19439" s="749" t="str">
        <f aca="false">C19439&amp;D19439&amp;E19439&amp;F19439&amp;G19439&amp;H19439</f>
        <v>GRUPO GERADOR PARA ENERGIA DE EMERGENCIA,TRIFASICO,220/127VFREQUENCIA 50/60HZ,COM REGULADOR DE TENSAO E FREQUENCIA AUTOMATICA,QUADRO DE COMANDO AUTOMATICO E TANQUE DE COMBUSTIVEL NA POTENCIA DE 700/560KVA(INTERMITENTE/CONTINUA).FORNECIMENTO</v>
      </c>
      <c r="C19439" s="749" t="s">
        <v>45192</v>
      </c>
      <c r="D19439" s="749" t="s">
        <v>45193</v>
      </c>
      <c r="E19439" s="749" t="s">
        <v>45194</v>
      </c>
      <c r="F19439" s="749" t="s">
        <v>45279</v>
      </c>
      <c r="G19439" s="749" t="s">
        <v>12104</v>
      </c>
      <c r="I19439" s="749" t="s">
        <v>30</v>
      </c>
      <c r="J19439" s="749" t="n">
        <v>361249.99</v>
      </c>
    </row>
    <row collapsed="false" customFormat="false" customHeight="true" hidden="true" ht="12.75" outlineLevel="0" r="19440">
      <c r="A19440" s="749" t="s">
        <v>45281</v>
      </c>
      <c r="B19440" s="749" t="str">
        <f aca="false">C19440&amp;D19440&amp;E19440&amp;F19440&amp;G19440&amp;H19440</f>
        <v>GRUPO GERADOR PARA ENERGIA DE EMERGENCIA,TRIFASICO,220/127VFREQUENCIA 50/60HZ,COM REGULADOR DE TENSAO E FREQUENCIA AUTOMATICA,QUADRO DE COMANDO MANUAL E TANQUE DE COMBUSTIVEL NA POTENCIA DE 700/560KVA(INTERMITENTE/CONTINUA).FORNECIMENTO</v>
      </c>
      <c r="C19440" s="749" t="s">
        <v>45192</v>
      </c>
      <c r="D19440" s="749" t="s">
        <v>45193</v>
      </c>
      <c r="E19440" s="749" t="s">
        <v>45198</v>
      </c>
      <c r="F19440" s="749" t="s">
        <v>45282</v>
      </c>
      <c r="I19440" s="749" t="s">
        <v>30</v>
      </c>
      <c r="J19440" s="749" t="n">
        <v>318360</v>
      </c>
    </row>
    <row collapsed="false" customFormat="false" customHeight="true" hidden="true" ht="12.75" outlineLevel="0" r="19441">
      <c r="A19441" s="749" t="s">
        <v>45283</v>
      </c>
      <c r="B19441" s="749" t="str">
        <f aca="false">C19441&amp;D19441&amp;E19441&amp;F19441&amp;G19441&amp;H19441</f>
        <v>GRUPO GERADOR PARA ENERGIA DE EMERGENCIA,TRIFASICO,220/127VFREQUENCIA 50/60HZ,COM REGULADOR DE TENSAO E FREQUENCIA AUTOMATICA,QUADRO DE COMANDO MANUAL E TANQUE DE COMBUSTIVEL NA POTENCIA DE 700/560KVA(INTERMITENTE/CONTINUA).FORNECIMENTO</v>
      </c>
      <c r="C19441" s="749" t="s">
        <v>45192</v>
      </c>
      <c r="D19441" s="749" t="s">
        <v>45193</v>
      </c>
      <c r="E19441" s="749" t="s">
        <v>45198</v>
      </c>
      <c r="F19441" s="749" t="s">
        <v>45282</v>
      </c>
      <c r="I19441" s="749" t="s">
        <v>30</v>
      </c>
      <c r="J19441" s="749" t="n">
        <v>318360</v>
      </c>
    </row>
    <row collapsed="false" customFormat="false" customHeight="true" hidden="true" ht="12.75" outlineLevel="0" r="19442">
      <c r="A19442" s="749" t="s">
        <v>45284</v>
      </c>
      <c r="B19442" s="749" t="str">
        <f aca="false">C19442&amp;D19442&amp;E19442&amp;F19442&amp;G19442&amp;H19442</f>
        <v>GRUPO GERADOR PARA ENERGIA DE EMERGENCIA,TRIFASICO,380/220VFREQUENCIA 50/60HZ,COM REGULADOR DE TENSAO E FREQUENCIA AUTOMATICA,QUADRO DE COMANDO AUTOMATICO E TANQUE DE COMBUSTIVELNA POTENCIA DE 700/560KVA(INTERMITENTE/CONTINUA).FORNECIMENTO</v>
      </c>
      <c r="C19442" s="749" t="s">
        <v>45202</v>
      </c>
      <c r="D19442" s="749" t="s">
        <v>45193</v>
      </c>
      <c r="E19442" s="749" t="s">
        <v>45194</v>
      </c>
      <c r="F19442" s="749" t="s">
        <v>45285</v>
      </c>
      <c r="G19442" s="749" t="s">
        <v>11365</v>
      </c>
      <c r="I19442" s="749" t="s">
        <v>30</v>
      </c>
      <c r="J19442" s="749" t="n">
        <v>335674.5</v>
      </c>
    </row>
    <row collapsed="false" customFormat="false" customHeight="true" hidden="true" ht="12.75" outlineLevel="0" r="19443">
      <c r="A19443" s="749" t="s">
        <v>45286</v>
      </c>
      <c r="B19443" s="749" t="str">
        <f aca="false">C19443&amp;D19443&amp;E19443&amp;F19443&amp;G19443&amp;H19443</f>
        <v>GRUPO GERADOR PARA ENERGIA DE EMERGENCIA,TRIFASICO,380/220VFREQUENCIA 50/60HZ,COM REGULADOR DE TENSAO E FREQUENCIA AUTOMATICA,QUADRO DE COMANDO AUTOMATICO E TANQUE DE COMBUSTIVELNA POTENCIA DE 700/560KVA(INTERMITENTE/CONTINUA).FORNECIMENTO</v>
      </c>
      <c r="C19443" s="749" t="s">
        <v>45202</v>
      </c>
      <c r="D19443" s="749" t="s">
        <v>45193</v>
      </c>
      <c r="E19443" s="749" t="s">
        <v>45194</v>
      </c>
      <c r="F19443" s="749" t="s">
        <v>45285</v>
      </c>
      <c r="G19443" s="749" t="s">
        <v>11365</v>
      </c>
      <c r="I19443" s="749" t="s">
        <v>30</v>
      </c>
      <c r="J19443" s="749" t="n">
        <v>335674.5</v>
      </c>
    </row>
    <row collapsed="false" customFormat="false" customHeight="true" hidden="true" ht="12.75" outlineLevel="0" r="19444">
      <c r="A19444" s="749" t="s">
        <v>45287</v>
      </c>
      <c r="B19444" s="749" t="str">
        <f aca="false">C19444&amp;D19444&amp;E19444&amp;F19444&amp;G19444&amp;H19444</f>
        <v>GRUPO GERADOR PARA ENERGIA DE EMERGENCIA,TRIFASICO,380/220VFREQUENCIA 50/60HZ,COM REGULADOR DE TENSAO E FREQUENCIA AUTOMATICA,QUADRO DE COMANDO MANUAL E TANQUE DE COMBUSTIVEL NA POTENCIA DE 700/560KVA(INTERMITENTE/CONTINUA).FORNECIMENTO</v>
      </c>
      <c r="C19444" s="749" t="s">
        <v>45202</v>
      </c>
      <c r="D19444" s="749" t="s">
        <v>45193</v>
      </c>
      <c r="E19444" s="749" t="s">
        <v>45198</v>
      </c>
      <c r="F19444" s="749" t="s">
        <v>45282</v>
      </c>
      <c r="I19444" s="749" t="s">
        <v>30</v>
      </c>
      <c r="J19444" s="749" t="n">
        <v>308122.49</v>
      </c>
    </row>
    <row collapsed="false" customFormat="false" customHeight="true" hidden="true" ht="12.75" outlineLevel="0" r="19445">
      <c r="A19445" s="749" t="s">
        <v>45288</v>
      </c>
      <c r="B19445" s="749" t="str">
        <f aca="false">C19445&amp;D19445&amp;E19445&amp;F19445&amp;G19445&amp;H19445</f>
        <v>GRUPO GERADOR PARA ENERGIA DE EMERGENCIA,TRIFASICO,380/220VFREQUENCIA 50/60HZ,COM REGULADOR DE TENSAO E FREQUENCIA AUTOMATICA,QUADRO DE COMANDO MANUAL E TANQUE DE COMBUSTIVEL NA POTENCIA DE 700/560KVA(INTERMITENTE/CONTINUA).FORNECIMENTO</v>
      </c>
      <c r="C19445" s="749" t="s">
        <v>45202</v>
      </c>
      <c r="D19445" s="749" t="s">
        <v>45193</v>
      </c>
      <c r="E19445" s="749" t="s">
        <v>45198</v>
      </c>
      <c r="F19445" s="749" t="s">
        <v>45282</v>
      </c>
      <c r="I19445" s="749" t="s">
        <v>30</v>
      </c>
      <c r="J19445" s="749" t="n">
        <v>308122.49</v>
      </c>
    </row>
    <row collapsed="false" customFormat="false" customHeight="true" hidden="true" ht="12.75" outlineLevel="0" r="19446">
      <c r="A19446" s="749" t="s">
        <v>45289</v>
      </c>
      <c r="B19446" s="749" t="str">
        <f aca="false">C19446&amp;D19446&amp;E19446&amp;F19446&amp;G19446&amp;H19446</f>
        <v>GRUPO GERADOR PARA ENERGIA DE EMERGENCIA,TRIFASICO,220/127VFREQUENCIA 50/60HZ,COM REGULADOR DE TENSAO E FREQUENCIA AUTOMATICA,QUADRO DE COMANDO AUTOMATICO E TANQUE DE COMBUSTIVELNA POTENCIA DE 1000/800KVA(INTERMITENTE/CONTINUA).FORNECIMENTO</v>
      </c>
      <c r="C19446" s="749" t="s">
        <v>45192</v>
      </c>
      <c r="D19446" s="749" t="s">
        <v>45193</v>
      </c>
      <c r="E19446" s="749" t="s">
        <v>45194</v>
      </c>
      <c r="F19446" s="749" t="s">
        <v>45290</v>
      </c>
      <c r="G19446" s="749" t="s">
        <v>12104</v>
      </c>
      <c r="I19446" s="749" t="s">
        <v>30</v>
      </c>
      <c r="J19446" s="749" t="n">
        <v>505750</v>
      </c>
    </row>
    <row collapsed="false" customFormat="false" customHeight="true" hidden="true" ht="12.75" outlineLevel="0" r="19447">
      <c r="A19447" s="749" t="s">
        <v>45291</v>
      </c>
      <c r="B19447" s="749" t="str">
        <f aca="false">C19447&amp;D19447&amp;E19447&amp;F19447&amp;G19447&amp;H19447</f>
        <v>GRUPO GERADOR PARA ENERGIA DE EMERGENCIA,TRIFASICO,220/127VFREQUENCIA 50/60HZ,COM REGULADOR DE TENSAO E FREQUENCIA AUTOMATICA,QUADRO DE COMANDO AUTOMATICO E TANQUE DE COMBUSTIVELNA POTENCIA DE 1000/800KVA(INTERMITENTE/CONTINUA).FORNECIMENTO</v>
      </c>
      <c r="C19447" s="749" t="s">
        <v>45192</v>
      </c>
      <c r="D19447" s="749" t="s">
        <v>45193</v>
      </c>
      <c r="E19447" s="749" t="s">
        <v>45194</v>
      </c>
      <c r="F19447" s="749" t="s">
        <v>45290</v>
      </c>
      <c r="G19447" s="749" t="s">
        <v>12104</v>
      </c>
      <c r="I19447" s="749" t="s">
        <v>30</v>
      </c>
      <c r="J19447" s="749" t="n">
        <v>505750</v>
      </c>
    </row>
    <row collapsed="false" customFormat="false" customHeight="true" hidden="true" ht="12.75" outlineLevel="0" r="19448">
      <c r="A19448" s="749" t="s">
        <v>45292</v>
      </c>
      <c r="B19448" s="749" t="str">
        <f aca="false">C19448&amp;D19448&amp;E19448&amp;F19448&amp;G19448&amp;H19448</f>
        <v>GRUPO GERADOR PARA ENERGIA DE EMERGENCIA,TRIFASICO,220/127VFREQUENCIA 50/60HZ,COM REGULADOR DE TENSAO E FREQUENCIA AUTOMATICA,QUADRO DE COMANDO MANUAL E TANQUE DE COMBUSTIVEL NAPOTENCIA DE 1000/800KVA (INTERMITENTE/CONTINUA).FORNECIMENTO</v>
      </c>
      <c r="C19448" s="749" t="s">
        <v>45192</v>
      </c>
      <c r="D19448" s="749" t="s">
        <v>45193</v>
      </c>
      <c r="E19448" s="749" t="s">
        <v>45265</v>
      </c>
      <c r="F19448" s="749" t="s">
        <v>45293</v>
      </c>
      <c r="I19448" s="749" t="s">
        <v>30</v>
      </c>
      <c r="J19448" s="749" t="n">
        <v>467499.99</v>
      </c>
    </row>
    <row collapsed="false" customFormat="false" customHeight="true" hidden="true" ht="12.75" outlineLevel="0" r="19449">
      <c r="A19449" s="749" t="s">
        <v>45294</v>
      </c>
      <c r="B19449" s="749" t="str">
        <f aca="false">C19449&amp;D19449&amp;E19449&amp;F19449&amp;G19449&amp;H19449</f>
        <v>GRUPO GERADOR PARA ENERGIA DE EMERGENCIA,TRIFASICO,220/127VFREQUENCIA 50/60HZ,COM REGULADOR DE TENSAO E FREQUENCIA AUTOMATICA,QUADRO DE COMANDO MANUAL E TANQUE DE COMBUSTIVEL NAPOTENCIA DE 1000/800KVA (INTERMITENTE/CONTINUA).FORNECIMENTO</v>
      </c>
      <c r="C19449" s="749" t="s">
        <v>45192</v>
      </c>
      <c r="D19449" s="749" t="s">
        <v>45193</v>
      </c>
      <c r="E19449" s="749" t="s">
        <v>45265</v>
      </c>
      <c r="F19449" s="749" t="s">
        <v>45293</v>
      </c>
      <c r="I19449" s="749" t="s">
        <v>30</v>
      </c>
      <c r="J19449" s="749" t="n">
        <v>467499.99</v>
      </c>
    </row>
    <row collapsed="false" customFormat="false" customHeight="true" hidden="true" ht="12.75" outlineLevel="0" r="19450">
      <c r="A19450" s="749" t="s">
        <v>45295</v>
      </c>
      <c r="B19450" s="749" t="str">
        <f aca="false">C19450&amp;D19450&amp;E19450&amp;F19450&amp;G19450&amp;H19450</f>
        <v>GRUPO GERADOR PARA ENERGIA DE EMERGENCIA,TRIFASICO,380/220VFREQUENCIA 50/60HZ,COM REGULADOR DE TENSAO E FREQUENCIA AUTOMATICA,QUADRO DE COMANDO AUTOMATICO E TANQUE DE COMBUSTIVELNA POTENCIA DE 1000/800KVA(INTERMITENTE/CONTINUA).FORNECIMENTO</v>
      </c>
      <c r="C19450" s="749" t="s">
        <v>45202</v>
      </c>
      <c r="D19450" s="749" t="s">
        <v>45193</v>
      </c>
      <c r="E19450" s="749" t="s">
        <v>45194</v>
      </c>
      <c r="F19450" s="749" t="s">
        <v>45290</v>
      </c>
      <c r="G19450" s="749" t="s">
        <v>12104</v>
      </c>
      <c r="I19450" s="749" t="s">
        <v>30</v>
      </c>
      <c r="J19450" s="749" t="n">
        <v>505750</v>
      </c>
    </row>
    <row collapsed="false" customFormat="false" customHeight="true" hidden="true" ht="12.75" outlineLevel="0" r="19451">
      <c r="A19451" s="749" t="s">
        <v>45296</v>
      </c>
      <c r="B19451" s="749" t="str">
        <f aca="false">C19451&amp;D19451&amp;E19451&amp;F19451&amp;G19451&amp;H19451</f>
        <v>GRUPO GERADOR PARA ENERGIA DE EMERGENCIA,TRIFASICO,380/220VFREQUENCIA 50/60HZ,COM REGULADOR DE TENSAO E FREQUENCIA AUTOMATICA,QUADRO DE COMANDO AUTOMATICO E TANQUE DE COMBUSTIVELNA POTENCIA DE 1000/800KVA(INTERMITENTE/CONTINUA).FORNECIMENTO</v>
      </c>
      <c r="C19451" s="749" t="s">
        <v>45202</v>
      </c>
      <c r="D19451" s="749" t="s">
        <v>45193</v>
      </c>
      <c r="E19451" s="749" t="s">
        <v>45194</v>
      </c>
      <c r="F19451" s="749" t="s">
        <v>45290</v>
      </c>
      <c r="G19451" s="749" t="s">
        <v>12104</v>
      </c>
      <c r="I19451" s="749" t="s">
        <v>30</v>
      </c>
      <c r="J19451" s="749" t="n">
        <v>505750</v>
      </c>
    </row>
    <row collapsed="false" customFormat="false" customHeight="true" hidden="true" ht="12.75" outlineLevel="0" r="19452">
      <c r="A19452" s="749" t="s">
        <v>45297</v>
      </c>
      <c r="B19452" s="749" t="str">
        <f aca="false">C19452&amp;D19452&amp;E19452&amp;F19452&amp;G19452&amp;H19452</f>
        <v>GRUPO GERADOR PARA ENERGIA DE EMERGENCIA,TRIFASICO,380/220VFREQUENCIA 50/60HZ,COM REGULADOR DE TENSAO E FREQUENCIA AUTOMATICA,QUADRO DE COMANDO MANUAL E TANQUE DE COMBUSTIVEL NA POTENCIA DE 1000/800KVA(INTERMITENTE/CONTINUA).FORNECIMENTO</v>
      </c>
      <c r="C19452" s="749" t="s">
        <v>45202</v>
      </c>
      <c r="D19452" s="749" t="s">
        <v>45193</v>
      </c>
      <c r="E19452" s="749" t="s">
        <v>45198</v>
      </c>
      <c r="F19452" s="749" t="s">
        <v>45298</v>
      </c>
      <c r="I19452" s="749" t="s">
        <v>30</v>
      </c>
      <c r="J19452" s="749" t="n">
        <v>467499.99</v>
      </c>
    </row>
    <row collapsed="false" customFormat="false" customHeight="true" hidden="true" ht="12.75" outlineLevel="0" r="19453">
      <c r="A19453" s="749" t="s">
        <v>45299</v>
      </c>
      <c r="B19453" s="749" t="str">
        <f aca="false">C19453&amp;D19453&amp;E19453&amp;F19453&amp;G19453&amp;H19453</f>
        <v>GRUPO GERADOR PARA ENERGIA DE EMERGENCIA,TRIFASICO,380/220VFREQUENCIA 50/60HZ,COM REGULADOR DE TENSAO E FREQUENCIA AUTOMATICA,QUADRO DE COMANDO MANUAL E TANQUE DE COMBUSTIVEL NA POTENCIA DE 1000/800KVA(INTERMITENTE/CONTINUA).FORNECIMENTO</v>
      </c>
      <c r="C19453" s="749" t="s">
        <v>45202</v>
      </c>
      <c r="D19453" s="749" t="s">
        <v>45193</v>
      </c>
      <c r="E19453" s="749" t="s">
        <v>45198</v>
      </c>
      <c r="F19453" s="749" t="s">
        <v>45298</v>
      </c>
      <c r="I19453" s="749" t="s">
        <v>30</v>
      </c>
      <c r="J19453" s="749" t="n">
        <v>467499.99</v>
      </c>
    </row>
    <row collapsed="false" customFormat="false" customHeight="true" hidden="true" ht="12.75" outlineLevel="0" r="19454">
      <c r="A19454" s="749" t="s">
        <v>45300</v>
      </c>
      <c r="B19454" s="749" t="str">
        <f aca="false">C19454&amp;D19454&amp;E19454&amp;F19454&amp;G19454&amp;H19454</f>
        <v>BOMBA HIDRAULICA CENTRIFUGA,COM MOTOR ELETRICO,POTENCIA DE 1/3CV,EXCLUSIVE ACESSORIOS.FORNECIMENTO E COLOCACAO</v>
      </c>
      <c r="C19454" s="749" t="s">
        <v>45301</v>
      </c>
      <c r="D19454" s="749" t="s">
        <v>45302</v>
      </c>
      <c r="I19454" s="749" t="s">
        <v>30</v>
      </c>
      <c r="J19454" s="749" t="n">
        <v>781.11</v>
      </c>
    </row>
    <row collapsed="false" customFormat="false" customHeight="true" hidden="true" ht="12.75" outlineLevel="0" r="19455">
      <c r="A19455" s="749" t="s">
        <v>45303</v>
      </c>
      <c r="B19455" s="749" t="str">
        <f aca="false">C19455&amp;D19455&amp;E19455&amp;F19455&amp;G19455&amp;H19455</f>
        <v>BOMBA HIDRAULICA CENTRIFUGA,COM MOTOR ELETRICO,POTENCIA DE 1/3CV,EXCLUSIVE ACESSORIOS.FORNECIMENTO E COLOCACAO</v>
      </c>
      <c r="C19455" s="749" t="s">
        <v>45301</v>
      </c>
      <c r="D19455" s="749" t="s">
        <v>45302</v>
      </c>
      <c r="I19455" s="749" t="s">
        <v>30</v>
      </c>
      <c r="J19455" s="749" t="n">
        <v>746.42</v>
      </c>
    </row>
    <row collapsed="false" customFormat="false" customHeight="true" hidden="true" ht="12.75" outlineLevel="0" r="19456">
      <c r="A19456" s="749" t="s">
        <v>45304</v>
      </c>
      <c r="B19456" s="749" t="str">
        <f aca="false">C19456&amp;D19456&amp;E19456&amp;F19456&amp;G19456&amp;H19456</f>
        <v>BOMBA HIDRAULICA CENTRIFUGA,COM MOTOR ELETRICO,POTENCIA DE 0,5CV,EXCLUSIVE ACESSORIOS.FORNECIMENTO E COLOCACAO</v>
      </c>
      <c r="C19456" s="749" t="s">
        <v>45305</v>
      </c>
      <c r="D19456" s="749" t="s">
        <v>45306</v>
      </c>
      <c r="I19456" s="749" t="s">
        <v>30</v>
      </c>
      <c r="J19456" s="749" t="n">
        <v>810.55</v>
      </c>
    </row>
    <row collapsed="false" customFormat="false" customHeight="true" hidden="true" ht="12.75" outlineLevel="0" r="19457">
      <c r="A19457" s="749" t="s">
        <v>45307</v>
      </c>
      <c r="B19457" s="749" t="str">
        <f aca="false">C19457&amp;D19457&amp;E19457&amp;F19457&amp;G19457&amp;H19457</f>
        <v>BOMBA HIDRAULICA CENTRIFUGA,COM MOTOR ELETRICO,POTENCIA DE 0,5CV,EXCLUSIVE ACESSORIOS.FORNECIMENTO E COLOCACAO</v>
      </c>
      <c r="C19457" s="749" t="s">
        <v>45305</v>
      </c>
      <c r="D19457" s="749" t="s">
        <v>45306</v>
      </c>
      <c r="I19457" s="749" t="s">
        <v>30</v>
      </c>
      <c r="J19457" s="749" t="n">
        <v>775.86</v>
      </c>
    </row>
    <row collapsed="false" customFormat="false" customHeight="true" hidden="true" ht="12.75" outlineLevel="0" r="19458">
      <c r="A19458" s="749" t="s">
        <v>45308</v>
      </c>
      <c r="B19458" s="749" t="str">
        <f aca="false">C19458&amp;D19458&amp;E19458&amp;F19458&amp;G19458&amp;H19458</f>
        <v>BOMBA HIDRAULICA CENTRIFUGA,COM MOTOR ELETRICO,POTENCIA DE 3/4CV,EXCLUSIVE ACESSORIOS.FORNECIMENTO E COLOCACAO</v>
      </c>
      <c r="C19458" s="749" t="s">
        <v>45309</v>
      </c>
      <c r="D19458" s="749" t="s">
        <v>45310</v>
      </c>
      <c r="I19458" s="749" t="s">
        <v>30</v>
      </c>
      <c r="J19458" s="749" t="n">
        <v>867.39</v>
      </c>
    </row>
    <row collapsed="false" customFormat="false" customHeight="true" hidden="true" ht="12.75" outlineLevel="0" r="19459">
      <c r="A19459" s="749" t="s">
        <v>45311</v>
      </c>
      <c r="B19459" s="749" t="str">
        <f aca="false">C19459&amp;D19459&amp;E19459&amp;F19459&amp;G19459&amp;H19459</f>
        <v>BOMBA HIDRAULICA CENTRIFUGA,COM MOTOR ELETRICO,POTENCIA DE 3/4CV,EXCLUSIVE ACESSORIOS.FORNECIMENTO E COLOCACAO</v>
      </c>
      <c r="C19459" s="749" t="s">
        <v>45309</v>
      </c>
      <c r="D19459" s="749" t="s">
        <v>45310</v>
      </c>
      <c r="I19459" s="749" t="s">
        <v>30</v>
      </c>
      <c r="J19459" s="749" t="n">
        <v>831.33</v>
      </c>
    </row>
    <row collapsed="false" customFormat="false" customHeight="true" hidden="true" ht="12.75" outlineLevel="0" r="19460">
      <c r="A19460" s="749" t="s">
        <v>45312</v>
      </c>
      <c r="B19460" s="749" t="str">
        <f aca="false">C19460&amp;D19460&amp;E19460&amp;F19460&amp;G19460&amp;H19460</f>
        <v>BOMBA HIDRAULICA CENTRIFUGA,COM MOTOR ELETRICO,POTENCIA DE 1CV,EXCLUSIVE ACESSORIOS.FORNECIMENTO E COLOCACAO</v>
      </c>
      <c r="C19460" s="749" t="s">
        <v>45301</v>
      </c>
      <c r="D19460" s="749" t="s">
        <v>45313</v>
      </c>
      <c r="I19460" s="749" t="s">
        <v>30</v>
      </c>
      <c r="J19460" s="749" t="n">
        <v>951.5</v>
      </c>
    </row>
    <row collapsed="false" customFormat="false" customHeight="true" hidden="true" ht="12.75" outlineLevel="0" r="19461">
      <c r="A19461" s="749" t="s">
        <v>45314</v>
      </c>
      <c r="B19461" s="749" t="str">
        <f aca="false">C19461&amp;D19461&amp;E19461&amp;F19461&amp;G19461&amp;H19461</f>
        <v>BOMBA HIDRAULICA CENTRIFUGA,COM MOTOR ELETRICO,POTENCIA DE 1CV,EXCLUSIVE ACESSORIOS.FORNECIMENTO E COLOCACAO</v>
      </c>
      <c r="C19461" s="749" t="s">
        <v>45301</v>
      </c>
      <c r="D19461" s="749" t="s">
        <v>45313</v>
      </c>
      <c r="I19461" s="749" t="s">
        <v>30</v>
      </c>
      <c r="J19461" s="749" t="n">
        <v>914.06</v>
      </c>
    </row>
    <row collapsed="false" customFormat="false" customHeight="true" hidden="true" ht="12.75" outlineLevel="0" r="19462">
      <c r="A19462" s="749" t="s">
        <v>45315</v>
      </c>
      <c r="B19462" s="749" t="str">
        <f aca="false">C19462&amp;D19462&amp;E19462&amp;F19462&amp;G19462&amp;H19462</f>
        <v>BOMBA HIDRAULICA CENTRIFUGA,COM MOTOR ELETRICO,POTENCIA DE 1,5CV,EXCLUSIVE ACESSORIOS.FORNECIMENTO E COLOCACAO</v>
      </c>
      <c r="C19462" s="749" t="s">
        <v>45301</v>
      </c>
      <c r="D19462" s="749" t="s">
        <v>45306</v>
      </c>
      <c r="I19462" s="749" t="s">
        <v>30</v>
      </c>
      <c r="J19462" s="749" t="n">
        <v>1219.26</v>
      </c>
    </row>
    <row collapsed="false" customFormat="false" customHeight="true" hidden="true" ht="12.75" outlineLevel="0" r="19463">
      <c r="A19463" s="749" t="s">
        <v>45316</v>
      </c>
      <c r="B19463" s="749" t="str">
        <f aca="false">C19463&amp;D19463&amp;E19463&amp;F19463&amp;G19463&amp;H19463</f>
        <v>BOMBA HIDRAULICA CENTRIFUGA,COM MOTOR ELETRICO,POTENCIA DE 1,5CV,EXCLUSIVE ACESSORIOS.FORNECIMENTO E COLOCACAO</v>
      </c>
      <c r="C19463" s="749" t="s">
        <v>45301</v>
      </c>
      <c r="D19463" s="749" t="s">
        <v>45306</v>
      </c>
      <c r="I19463" s="749" t="s">
        <v>30</v>
      </c>
      <c r="J19463" s="749" t="n">
        <v>1180.45</v>
      </c>
    </row>
    <row collapsed="false" customFormat="false" customHeight="true" hidden="true" ht="12.75" outlineLevel="0" r="19464">
      <c r="A19464" s="749" t="s">
        <v>45317</v>
      </c>
      <c r="B19464" s="749" t="str">
        <f aca="false">C19464&amp;D19464&amp;E19464&amp;F19464&amp;G19464&amp;H19464</f>
        <v>BOMBA HIDRAULICA CENTRIFUGA,COM MOTOR ELETRICO,POTENCIA DE 2CV,EXCLUSIVE ACESSORIOS.FORNECIMENTO E COLOCACAO</v>
      </c>
      <c r="C19464" s="749" t="s">
        <v>45318</v>
      </c>
      <c r="D19464" s="749" t="s">
        <v>45313</v>
      </c>
      <c r="I19464" s="749" t="s">
        <v>30</v>
      </c>
      <c r="J19464" s="749" t="n">
        <v>1349.09</v>
      </c>
    </row>
    <row collapsed="false" customFormat="false" customHeight="true" hidden="true" ht="12.75" outlineLevel="0" r="19465">
      <c r="A19465" s="749" t="s">
        <v>45319</v>
      </c>
      <c r="B19465" s="749" t="str">
        <f aca="false">C19465&amp;D19465&amp;E19465&amp;F19465&amp;G19465&amp;H19465</f>
        <v>BOMBA HIDRAULICA CENTRIFUGA,COM MOTOR ELETRICO,POTENCIA DE 2CV,EXCLUSIVE ACESSORIOS.FORNECIMENTO E COLOCACAO</v>
      </c>
      <c r="C19465" s="749" t="s">
        <v>45318</v>
      </c>
      <c r="D19465" s="749" t="s">
        <v>45313</v>
      </c>
      <c r="I19465" s="749" t="s">
        <v>30</v>
      </c>
      <c r="J19465" s="749" t="n">
        <v>1306.53</v>
      </c>
    </row>
    <row collapsed="false" customFormat="false" customHeight="true" hidden="true" ht="12.75" outlineLevel="0" r="19466">
      <c r="A19466" s="749" t="s">
        <v>45320</v>
      </c>
      <c r="B19466" s="749" t="str">
        <f aca="false">C19466&amp;D19466&amp;E19466&amp;F19466&amp;G19466&amp;H19466</f>
        <v>BOMBA HIDRAULICA CENTRIFUGA,COM MOTOR ELETRICO,POTENCIA DE 3CV,EXCLUSIVE ACESSORIOS.FORNECIMENTO E COLOCACAO</v>
      </c>
      <c r="C19466" s="749" t="s">
        <v>45309</v>
      </c>
      <c r="D19466" s="749" t="s">
        <v>45313</v>
      </c>
      <c r="I19466" s="749" t="s">
        <v>30</v>
      </c>
      <c r="J19466" s="749" t="n">
        <v>1423.95</v>
      </c>
    </row>
    <row collapsed="false" customFormat="false" customHeight="true" hidden="true" ht="12.75" outlineLevel="0" r="19467">
      <c r="A19467" s="749" t="s">
        <v>45321</v>
      </c>
      <c r="B19467" s="749" t="str">
        <f aca="false">C19467&amp;D19467&amp;E19467&amp;F19467&amp;G19467&amp;H19467</f>
        <v>BOMBA HIDRAULICA CENTRIFUGA,COM MOTOR ELETRICO,POTENCIA DE 3CV,EXCLUSIVE ACESSORIOS.FORNECIMENTO E COLOCACAO</v>
      </c>
      <c r="C19467" s="749" t="s">
        <v>45309</v>
      </c>
      <c r="D19467" s="749" t="s">
        <v>45313</v>
      </c>
      <c r="I19467" s="749" t="s">
        <v>30</v>
      </c>
      <c r="J19467" s="749" t="n">
        <v>1378.64</v>
      </c>
    </row>
    <row collapsed="false" customFormat="false" customHeight="true" hidden="true" ht="12.75" outlineLevel="0" r="19468">
      <c r="A19468" s="749" t="s">
        <v>45322</v>
      </c>
      <c r="B19468" s="749" t="str">
        <f aca="false">C19468&amp;D19468&amp;E19468&amp;F19468&amp;G19468&amp;H19468</f>
        <v>BOMBA HIDRAULICA CENTRIFUGA,COM MOTOR ELETRICO,POTENCIA DE 5CV,EXCLUSIVE ACESSORIOS.FORNECIMENTO E COLOCACAO</v>
      </c>
      <c r="C19468" s="749" t="s">
        <v>45323</v>
      </c>
      <c r="D19468" s="749" t="s">
        <v>45313</v>
      </c>
      <c r="I19468" s="749" t="s">
        <v>30</v>
      </c>
      <c r="J19468" s="749" t="n">
        <v>2647.13</v>
      </c>
    </row>
    <row collapsed="false" customFormat="false" customHeight="true" hidden="true" ht="12.75" outlineLevel="0" r="19469">
      <c r="A19469" s="749" t="s">
        <v>45324</v>
      </c>
      <c r="B19469" s="749" t="str">
        <f aca="false">C19469&amp;D19469&amp;E19469&amp;F19469&amp;G19469&amp;H19469</f>
        <v>BOMBA HIDRAULICA CENTRIFUGA,COM MOTOR ELETRICO,POTENCIA DE 5CV,EXCLUSIVE ACESSORIOS.FORNECIMENTO E COLOCACAO</v>
      </c>
      <c r="C19469" s="749" t="s">
        <v>45323</v>
      </c>
      <c r="D19469" s="749" t="s">
        <v>45313</v>
      </c>
      <c r="I19469" s="749" t="s">
        <v>30</v>
      </c>
      <c r="J19469" s="749" t="n">
        <v>2598.08</v>
      </c>
    </row>
    <row collapsed="false" customFormat="false" customHeight="true" hidden="true" ht="12.75" outlineLevel="0" r="19470">
      <c r="A19470" s="749" t="s">
        <v>45325</v>
      </c>
      <c r="B19470" s="749" t="str">
        <f aca="false">C19470&amp;D19470&amp;E19470&amp;F19470&amp;G19470&amp;H19470</f>
        <v>BOMBA HIDRAULICA CENTRIFUGA,COM MOTOR ELETRICO,POTENCIA DE 7,5CV,EXCLUSIVE ACESSORIOS.FORNECIMENTO E COLOCACAO</v>
      </c>
      <c r="C19470" s="749" t="s">
        <v>45326</v>
      </c>
      <c r="D19470" s="749" t="s">
        <v>45306</v>
      </c>
      <c r="I19470" s="749" t="s">
        <v>30</v>
      </c>
      <c r="J19470" s="749" t="n">
        <v>3632.34</v>
      </c>
    </row>
    <row collapsed="false" customFormat="false" customHeight="true" hidden="true" ht="12.75" outlineLevel="0" r="19471">
      <c r="A19471" s="749" t="s">
        <v>45327</v>
      </c>
      <c r="B19471" s="749" t="str">
        <f aca="false">C19471&amp;D19471&amp;E19471&amp;F19471&amp;G19471&amp;H19471</f>
        <v>BOMBA HIDRAULICA CENTRIFUGA,COM MOTOR ELETRICO,POTENCIA DE 7,5CV,EXCLUSIVE ACESSORIOS.FORNECIMENTO E COLOCACAO</v>
      </c>
      <c r="C19471" s="749" t="s">
        <v>45326</v>
      </c>
      <c r="D19471" s="749" t="s">
        <v>45306</v>
      </c>
      <c r="I19471" s="749" t="s">
        <v>30</v>
      </c>
      <c r="J19471" s="749" t="n">
        <v>3578.17</v>
      </c>
    </row>
    <row collapsed="false" customFormat="false" customHeight="true" hidden="true" ht="12.75" outlineLevel="0" r="19472">
      <c r="A19472" s="749" t="s">
        <v>45328</v>
      </c>
      <c r="B19472" s="749" t="str">
        <f aca="false">C19472&amp;D19472&amp;E19472&amp;F19472&amp;G19472&amp;H19472</f>
        <v>BOMBA HIDRAULICA CENTRIFUGA,COM MOTOR ELETRICO,POTENCIA DE 10CV,EXCLUSIVE ACESSORIOS.FORNECIMENTO E COLOCACAO</v>
      </c>
      <c r="C19472" s="749" t="s">
        <v>45301</v>
      </c>
      <c r="D19472" s="749" t="s">
        <v>45329</v>
      </c>
      <c r="I19472" s="749" t="s">
        <v>30</v>
      </c>
      <c r="J19472" s="749" t="n">
        <v>4779.82</v>
      </c>
    </row>
    <row collapsed="false" customFormat="false" customHeight="true" hidden="true" ht="12.75" outlineLevel="0" r="19473">
      <c r="A19473" s="749" t="s">
        <v>45330</v>
      </c>
      <c r="B19473" s="749" t="str">
        <f aca="false">C19473&amp;D19473&amp;E19473&amp;F19473&amp;G19473&amp;H19473</f>
        <v>BOMBA HIDRAULICA CENTRIFUGA,COM MOTOR ELETRICO,POTENCIA DE 10CV,EXCLUSIVE ACESSORIOS.FORNECIMENTO E COLOCACAO</v>
      </c>
      <c r="C19473" s="749" t="s">
        <v>45301</v>
      </c>
      <c r="D19473" s="749" t="s">
        <v>45329</v>
      </c>
      <c r="I19473" s="749" t="s">
        <v>30</v>
      </c>
      <c r="J19473" s="749" t="n">
        <v>4720.91</v>
      </c>
    </row>
    <row collapsed="false" customFormat="false" customHeight="true" hidden="true" ht="12.75" outlineLevel="0" r="19474">
      <c r="A19474" s="749" t="s">
        <v>45331</v>
      </c>
      <c r="B19474" s="749" t="str">
        <f aca="false">C19474&amp;D19474&amp;E19474&amp;F19474&amp;G19474&amp;H19474</f>
        <v>BOMBA CENTRIFUGA SUBMERSA,PARA AGUAS SERVIDAS,DE 0,5CV,110/220V.FORNECIMENTO E COLOCACAO</v>
      </c>
      <c r="C19474" s="749" t="s">
        <v>45332</v>
      </c>
      <c r="D19474" s="749" t="s">
        <v>45333</v>
      </c>
      <c r="I19474" s="749" t="s">
        <v>30</v>
      </c>
      <c r="J19474" s="749" t="n">
        <v>1895.52</v>
      </c>
    </row>
    <row collapsed="false" customFormat="false" customHeight="true" hidden="true" ht="12.75" outlineLevel="0" r="19475">
      <c r="A19475" s="749" t="s">
        <v>45334</v>
      </c>
      <c r="B19475" s="749" t="str">
        <f aca="false">C19475&amp;D19475&amp;E19475&amp;F19475&amp;G19475&amp;H19475</f>
        <v>BOMBA CENTRIFUGA SUBMERSA,PARA AGUAS SERVIDAS,DE 0,5CV,110/220V.FORNECIMENTO E COLOCACAO</v>
      </c>
      <c r="C19475" s="749" t="s">
        <v>45332</v>
      </c>
      <c r="D19475" s="749" t="s">
        <v>45333</v>
      </c>
      <c r="I19475" s="749" t="s">
        <v>30</v>
      </c>
      <c r="J19475" s="749" t="n">
        <v>1871.83</v>
      </c>
    </row>
    <row collapsed="false" customFormat="false" customHeight="true" hidden="true" ht="12.75" outlineLevel="0" r="19476">
      <c r="A19476" s="749" t="s">
        <v>45335</v>
      </c>
      <c r="B19476" s="749" t="str">
        <f aca="false">C19476&amp;D19476&amp;E19476&amp;F19476&amp;G19476&amp;H19476</f>
        <v>BOMBA CENTRIFUGA SUBMERSA,PARA AGUAS SERVIDAS,DE 1CV,110/220V.FORNECIMENTO E COLOCACAO</v>
      </c>
      <c r="C19476" s="749" t="s">
        <v>45336</v>
      </c>
      <c r="D19476" s="749" t="s">
        <v>45337</v>
      </c>
      <c r="I19476" s="749" t="s">
        <v>30</v>
      </c>
      <c r="J19476" s="749" t="n">
        <v>2048.07</v>
      </c>
    </row>
    <row collapsed="false" customFormat="false" customHeight="true" hidden="true" ht="12.75" outlineLevel="0" r="19477">
      <c r="A19477" s="749" t="s">
        <v>45338</v>
      </c>
      <c r="B19477" s="749" t="str">
        <f aca="false">C19477&amp;D19477&amp;E19477&amp;F19477&amp;G19477&amp;H19477</f>
        <v>BOMBA CENTRIFUGA SUBMERSA,PARA AGUAS SERVIDAS,DE 1CV,110/220V.FORNECIMENTO E COLOCACAO</v>
      </c>
      <c r="C19477" s="749" t="s">
        <v>45336</v>
      </c>
      <c r="D19477" s="749" t="s">
        <v>45337</v>
      </c>
      <c r="I19477" s="749" t="s">
        <v>30</v>
      </c>
      <c r="J19477" s="749" t="n">
        <v>2023</v>
      </c>
    </row>
    <row collapsed="false" customFormat="false" customHeight="true" hidden="true" ht="12.75" outlineLevel="0" r="19478">
      <c r="A19478" s="749" t="s">
        <v>45339</v>
      </c>
      <c r="B19478" s="749" t="str">
        <f aca="false">C19478&amp;D19478&amp;E19478&amp;F19478&amp;G19478&amp;H19478</f>
        <v>BOMBA CENTRIFUGA SUBMERSA,PARA AGUAS SERVIDAS,DE 2CV,220V.FORNECIMENTO E COLOCACAO</v>
      </c>
      <c r="C19478" s="749" t="s">
        <v>45340</v>
      </c>
      <c r="D19478" s="749" t="s">
        <v>14460</v>
      </c>
      <c r="I19478" s="749" t="s">
        <v>30</v>
      </c>
      <c r="J19478" s="749" t="n">
        <v>2457.21</v>
      </c>
    </row>
    <row collapsed="false" customFormat="false" customHeight="true" hidden="true" ht="12.75" outlineLevel="0" r="19479">
      <c r="A19479" s="749" t="s">
        <v>45341</v>
      </c>
      <c r="B19479" s="749" t="str">
        <f aca="false">C19479&amp;D19479&amp;E19479&amp;F19479&amp;G19479&amp;H19479</f>
        <v>BOMBA CENTRIFUGA SUBMERSA,PARA AGUAS SERVIDAS,DE 2CV,220V.FORNECIMENTO E COLOCACAO</v>
      </c>
      <c r="C19479" s="749" t="s">
        <v>45340</v>
      </c>
      <c r="D19479" s="749" t="s">
        <v>14460</v>
      </c>
      <c r="I19479" s="749" t="s">
        <v>30</v>
      </c>
      <c r="J19479" s="749" t="n">
        <v>2429.77</v>
      </c>
    </row>
    <row collapsed="false" customFormat="false" customHeight="true" hidden="true" ht="12.75" outlineLevel="0" r="19480">
      <c r="A19480" s="749" t="s">
        <v>45342</v>
      </c>
      <c r="B19480" s="749" t="str">
        <f aca="false">C19480&amp;D19480&amp;E19480&amp;F19480&amp;G19480&amp;H19480</f>
        <v>BOMBA CENTRIFUGA SUBMERSA,PARA AGUAS SERVIDAS,DE 3CV,220/380V.FORNECIMENTO E COLOCACAO</v>
      </c>
      <c r="C19480" s="749" t="s">
        <v>45343</v>
      </c>
      <c r="D19480" s="749" t="s">
        <v>45337</v>
      </c>
      <c r="I19480" s="749" t="s">
        <v>30</v>
      </c>
      <c r="J19480" s="749" t="n">
        <v>2661.34</v>
      </c>
    </row>
    <row collapsed="false" customFormat="false" customHeight="true" hidden="true" ht="12.75" outlineLevel="0" r="19481">
      <c r="A19481" s="749" t="s">
        <v>45344</v>
      </c>
      <c r="B19481" s="749" t="str">
        <f aca="false">C19481&amp;D19481&amp;E19481&amp;F19481&amp;G19481&amp;H19481</f>
        <v>BOMBA CENTRIFUGA SUBMERSA,PARA AGUAS SERVIDAS,DE 3CV,220/380V.FORNECIMENTO E COLOCACAO</v>
      </c>
      <c r="C19481" s="749" t="s">
        <v>45343</v>
      </c>
      <c r="D19481" s="749" t="s">
        <v>45337</v>
      </c>
      <c r="I19481" s="749" t="s">
        <v>30</v>
      </c>
      <c r="J19481" s="749" t="n">
        <v>2628.79</v>
      </c>
    </row>
    <row collapsed="false" customFormat="false" customHeight="true" hidden="true" ht="12.75" outlineLevel="0" r="19482">
      <c r="A19482" s="749" t="s">
        <v>45345</v>
      </c>
      <c r="B19482" s="749" t="str">
        <f aca="false">C19482&amp;D19482&amp;E19482&amp;F19482&amp;G19482&amp;H19482</f>
        <v>BOMBA CENTRIFUGA SUBMERSA,PARA AGUAS SERVIDAS,DE 4CV,220/380V.FORNECIMENTO E COLOCACAO</v>
      </c>
      <c r="C19482" s="749" t="s">
        <v>45346</v>
      </c>
      <c r="D19482" s="749" t="s">
        <v>45337</v>
      </c>
      <c r="I19482" s="749" t="s">
        <v>30</v>
      </c>
      <c r="J19482" s="749" t="n">
        <v>3615.45</v>
      </c>
    </row>
    <row collapsed="false" customFormat="false" customHeight="true" hidden="true" ht="12.75" outlineLevel="0" r="19483">
      <c r="A19483" s="749" t="s">
        <v>45347</v>
      </c>
      <c r="B19483" s="749" t="str">
        <f aca="false">C19483&amp;D19483&amp;E19483&amp;F19483&amp;G19483&amp;H19483</f>
        <v>BOMBA CENTRIFUGA SUBMERSA,PARA AGUAS SERVIDAS,DE 4CV,220/380V.FORNECIMENTO E COLOCACAO</v>
      </c>
      <c r="C19483" s="749" t="s">
        <v>45346</v>
      </c>
      <c r="D19483" s="749" t="s">
        <v>45337</v>
      </c>
      <c r="I19483" s="749" t="s">
        <v>30</v>
      </c>
      <c r="J19483" s="749" t="n">
        <v>3582.9</v>
      </c>
    </row>
    <row collapsed="false" customFormat="false" customHeight="true" hidden="true" ht="12.75" outlineLevel="0" r="19484">
      <c r="A19484" s="749" t="s">
        <v>45348</v>
      </c>
      <c r="B19484" s="749" t="str">
        <f aca="false">C19484&amp;D19484&amp;E19484&amp;F19484&amp;G19484&amp;H19484</f>
        <v>BOMBA CENTRIFUGA SUBMERSA(ROBUSTA)PARA AGUAS FECAIS(ESGOTOSDOMESTICOS)DE 0,5CV,110/220V.FORNECIMENTO E COLOCACAO</v>
      </c>
      <c r="C19484" s="749" t="s">
        <v>45349</v>
      </c>
      <c r="D19484" s="749" t="s">
        <v>45350</v>
      </c>
      <c r="I19484" s="749" t="s">
        <v>30</v>
      </c>
      <c r="J19484" s="749" t="n">
        <v>3891.34</v>
      </c>
    </row>
    <row collapsed="false" customFormat="false" customHeight="true" hidden="true" ht="12.75" outlineLevel="0" r="19485">
      <c r="A19485" s="749" t="s">
        <v>45351</v>
      </c>
      <c r="B19485" s="749" t="str">
        <f aca="false">C19485&amp;D19485&amp;E19485&amp;F19485&amp;G19485&amp;H19485</f>
        <v>BOMBA CENTRIFUGA SUBMERSA(ROBUSTA)PARA AGUAS FECAIS(ESGOTOSDOMESTICOS)DE 0,5CV,110/220V.FORNECIMENTO E COLOCACAO</v>
      </c>
      <c r="C19485" s="749" t="s">
        <v>45349</v>
      </c>
      <c r="D19485" s="749" t="s">
        <v>45350</v>
      </c>
      <c r="I19485" s="749" t="s">
        <v>30</v>
      </c>
      <c r="J19485" s="749" t="n">
        <v>3867.65</v>
      </c>
    </row>
    <row collapsed="false" customFormat="false" customHeight="true" hidden="true" ht="12.75" outlineLevel="0" r="19486">
      <c r="A19486" s="749" t="s">
        <v>45352</v>
      </c>
      <c r="B19486" s="749" t="str">
        <f aca="false">C19486&amp;D19486&amp;E19486&amp;F19486&amp;G19486&amp;H19486</f>
        <v>BOMBA CENTRIFUGA SUBMERSA(ROBUSTA)PARA AGUAS FECAIS(ESGOTOSDOMESTICOS)DE 1CV,220V.FORNECIMENTO E COLOCACAO</v>
      </c>
      <c r="C19486" s="749" t="s">
        <v>45349</v>
      </c>
      <c r="D19486" s="749" t="s">
        <v>45353</v>
      </c>
      <c r="I19486" s="749" t="s">
        <v>30</v>
      </c>
      <c r="J19486" s="749" t="n">
        <v>4345.23</v>
      </c>
    </row>
    <row collapsed="false" customFormat="false" customHeight="true" hidden="true" ht="12.75" outlineLevel="0" r="19487">
      <c r="A19487" s="749" t="s">
        <v>45354</v>
      </c>
      <c r="B19487" s="749" t="str">
        <f aca="false">C19487&amp;D19487&amp;E19487&amp;F19487&amp;G19487&amp;H19487</f>
        <v>BOMBA CENTRIFUGA SUBMERSA(ROBUSTA)PARA AGUAS FECAIS(ESGOTOSDOMESTICOS)DE 1CV,220V.FORNECIMENTO E COLOCACAO</v>
      </c>
      <c r="C19487" s="749" t="s">
        <v>45349</v>
      </c>
      <c r="D19487" s="749" t="s">
        <v>45353</v>
      </c>
      <c r="I19487" s="749" t="s">
        <v>30</v>
      </c>
      <c r="J19487" s="749" t="n">
        <v>4321.54</v>
      </c>
    </row>
    <row collapsed="false" customFormat="false" customHeight="true" hidden="true" ht="12.75" outlineLevel="0" r="19488">
      <c r="A19488" s="749" t="s">
        <v>45355</v>
      </c>
      <c r="B19488" s="749" t="str">
        <f aca="false">C19488&amp;D19488&amp;E19488&amp;F19488&amp;G19488&amp;H19488</f>
        <v>BOMBA CENTRIFUGA SUBMERSA(ROBUSTA)PARA AGUAS FECAIS(ESGOTOSDOMESTICOS)DE 2CV,220V.FORNECIMENTO E COLOCACAO</v>
      </c>
      <c r="C19488" s="749" t="s">
        <v>45349</v>
      </c>
      <c r="D19488" s="749" t="s">
        <v>45356</v>
      </c>
      <c r="I19488" s="749" t="s">
        <v>30</v>
      </c>
      <c r="J19488" s="749" t="n">
        <v>4177.41</v>
      </c>
    </row>
    <row collapsed="false" customFormat="false" customHeight="true" hidden="true" ht="12.75" outlineLevel="0" r="19489">
      <c r="A19489" s="749" t="s">
        <v>45357</v>
      </c>
      <c r="B19489" s="749" t="str">
        <f aca="false">C19489&amp;D19489&amp;E19489&amp;F19489&amp;G19489&amp;H19489</f>
        <v>BOMBA CENTRIFUGA SUBMERSA(ROBUSTA)PARA AGUAS FECAIS(ESGOTOSDOMESTICOS)DE 2CV,220V.FORNECIMENTO E COLOCACAO</v>
      </c>
      <c r="C19489" s="749" t="s">
        <v>45349</v>
      </c>
      <c r="D19489" s="749" t="s">
        <v>45356</v>
      </c>
      <c r="I19489" s="749" t="s">
        <v>30</v>
      </c>
      <c r="J19489" s="749" t="n">
        <v>4148.98</v>
      </c>
    </row>
    <row collapsed="false" customFormat="false" customHeight="true" hidden="true" ht="12.75" outlineLevel="0" r="19490">
      <c r="A19490" s="749" t="s">
        <v>45358</v>
      </c>
      <c r="B19490" s="749" t="str">
        <f aca="false">C19490&amp;D19490&amp;E19490&amp;F19490&amp;G19490&amp;H19490</f>
        <v>BOMBA AUTOASPIRANTE,PARA AGUA LIMPA,DE 1/4CV.FORNECIMENTO ECOLOCACAO</v>
      </c>
      <c r="C19490" s="749" t="s">
        <v>45359</v>
      </c>
      <c r="D19490" s="749" t="s">
        <v>14924</v>
      </c>
      <c r="I19490" s="749" t="s">
        <v>30</v>
      </c>
      <c r="J19490" s="749" t="n">
        <v>927.86</v>
      </c>
    </row>
    <row collapsed="false" customFormat="false" customHeight="true" hidden="true" ht="12.75" outlineLevel="0" r="19491">
      <c r="A19491" s="749" t="s">
        <v>45360</v>
      </c>
      <c r="B19491" s="749" t="str">
        <f aca="false">C19491&amp;D19491&amp;E19491&amp;F19491&amp;G19491&amp;H19491</f>
        <v>BOMBA AUTOASPIRANTE,PARA AGUA LIMPA,DE 1/4CV.FORNECIMENTO ECOLOCACAO</v>
      </c>
      <c r="C19491" s="749" t="s">
        <v>45359</v>
      </c>
      <c r="D19491" s="749" t="s">
        <v>14924</v>
      </c>
      <c r="I19491" s="749" t="s">
        <v>30</v>
      </c>
      <c r="J19491" s="749" t="n">
        <v>893.17</v>
      </c>
    </row>
    <row collapsed="false" customFormat="false" customHeight="true" hidden="true" ht="12.75" outlineLevel="0" r="19492">
      <c r="A19492" s="749" t="s">
        <v>45361</v>
      </c>
      <c r="B19492" s="749" t="str">
        <f aca="false">C19492&amp;D19492&amp;E19492&amp;F19492&amp;G19492&amp;H19492</f>
        <v>BOMBA AUTO-ASPIRANTE,PARA AGUA LIMPA,DE 0,5CV.FORNECIMENTO ECOLOCACAO</v>
      </c>
      <c r="C19492" s="749" t="s">
        <v>45362</v>
      </c>
      <c r="D19492" s="749" t="s">
        <v>14924</v>
      </c>
      <c r="I19492" s="749" t="s">
        <v>30</v>
      </c>
      <c r="J19492" s="749" t="n">
        <v>1032.81</v>
      </c>
    </row>
    <row collapsed="false" customFormat="false" customHeight="true" hidden="true" ht="12.75" outlineLevel="0" r="19493">
      <c r="A19493" s="749" t="s">
        <v>45363</v>
      </c>
      <c r="B19493" s="749" t="str">
        <f aca="false">C19493&amp;D19493&amp;E19493&amp;F19493&amp;G19493&amp;H19493</f>
        <v>BOMBA AUTO-ASPIRANTE,PARA AGUA LIMPA,DE 0,5CV.FORNECIMENTO ECOLOCACAO</v>
      </c>
      <c r="C19493" s="749" t="s">
        <v>45362</v>
      </c>
      <c r="D19493" s="749" t="s">
        <v>14924</v>
      </c>
      <c r="I19493" s="749" t="s">
        <v>30</v>
      </c>
      <c r="J19493" s="749" t="n">
        <v>998.12</v>
      </c>
    </row>
    <row collapsed="false" customFormat="false" customHeight="true" hidden="true" ht="12.75" outlineLevel="0" r="19494">
      <c r="A19494" s="749" t="s">
        <v>45364</v>
      </c>
      <c r="B19494" s="749" t="str">
        <f aca="false">C19494&amp;D19494&amp;E19494&amp;F19494&amp;G19494&amp;H19494</f>
        <v>BOMBA AUTO-ASPIRANTE,PARA AGUA LIMPA,DE 1CV.FORNECIMENTO E COLOCACAO</v>
      </c>
      <c r="C19494" s="749" t="s">
        <v>45365</v>
      </c>
      <c r="D19494" s="749" t="s">
        <v>20218</v>
      </c>
      <c r="I19494" s="749" t="s">
        <v>30</v>
      </c>
      <c r="J19494" s="749" t="n">
        <v>1159.43</v>
      </c>
    </row>
    <row collapsed="false" customFormat="false" customHeight="true" hidden="true" ht="12.75" outlineLevel="0" r="19495">
      <c r="A19495" s="749" t="s">
        <v>45366</v>
      </c>
      <c r="B19495" s="749" t="str">
        <f aca="false">C19495&amp;D19495&amp;E19495&amp;F19495&amp;G19495&amp;H19495</f>
        <v>BOMBA AUTO-ASPIRANTE,PARA AGUA LIMPA,DE 1CV.FORNECIMENTO E COLOCACAO</v>
      </c>
      <c r="C19495" s="749" t="s">
        <v>45365</v>
      </c>
      <c r="D19495" s="749" t="s">
        <v>20218</v>
      </c>
      <c r="I19495" s="749" t="s">
        <v>30</v>
      </c>
      <c r="J19495" s="749" t="n">
        <v>1121.99</v>
      </c>
    </row>
    <row collapsed="false" customFormat="false" customHeight="true" hidden="true" ht="25.5" outlineLevel="0" r="19496">
      <c r="A19496" s="749" t="s">
        <v>45367</v>
      </c>
      <c r="B19496" s="758" t="str">
        <f aca="false">C19496&amp;D19496&amp;E19496&amp;F19496&amp;G19496&amp;H19496</f>
        <v>CONDICIONADOR DE AR TIPO SPLIT 9000 BTU'S COMPREENDENDO 1 CONDENSADOR E 1 EVAPORADOR(VIDE INSTALACAO,ASSENTAMENTO E INTERLIGACOES FAMILIA 15.005).FORNECIMENTO</v>
      </c>
      <c r="C19496" s="749" t="s">
        <v>45368</v>
      </c>
      <c r="D19496" s="749" t="s">
        <v>45369</v>
      </c>
      <c r="E19496" s="749" t="s">
        <v>45370</v>
      </c>
      <c r="I19496" s="749" t="s">
        <v>30</v>
      </c>
      <c r="J19496" s="749" t="n">
        <v>1076.25</v>
      </c>
    </row>
    <row collapsed="false" customFormat="false" customHeight="true" hidden="true" ht="25.5" outlineLevel="0" r="19497">
      <c r="A19497" s="749" t="s">
        <v>292</v>
      </c>
      <c r="B19497" s="758" t="str">
        <f aca="false">C19497&amp;D19497&amp;E19497&amp;F19497&amp;G19497&amp;H19497</f>
        <v>CONDICIONADOR DE AR TIPO SPLIT 9000 BTU'S COMPREENDENDO 1 CONDENSADOR E 1 EVAPORADOR(VIDE INSTALACAO,ASSENTAMENTO E INTERLIGACOES FAMILIA 15.005).FORNECIMENTO</v>
      </c>
      <c r="C19497" s="749" t="s">
        <v>45368</v>
      </c>
      <c r="D19497" s="749" t="s">
        <v>45369</v>
      </c>
      <c r="E19497" s="749" t="s">
        <v>45370</v>
      </c>
      <c r="I19497" s="749" t="s">
        <v>30</v>
      </c>
      <c r="J19497" s="749" t="n">
        <v>1076.25</v>
      </c>
    </row>
    <row collapsed="false" customFormat="false" customHeight="true" hidden="true" ht="25.5" outlineLevel="0" r="19498">
      <c r="A19498" s="749" t="s">
        <v>45371</v>
      </c>
      <c r="B19498" s="758" t="str">
        <f aca="false">C19498&amp;D19498&amp;E19498&amp;F19498&amp;G19498&amp;H19498</f>
        <v>CONDICIONADOR DE AR TIPO SPLIT 12000 BTU'S COMPREENDENDO 1 CONDENSADOR E 1 EVAPORADOR(VIDE INSTALACAO,ASSENTAMENTO E INTERLIGACOES FAMILIA 15.005).FORNECIMENTO</v>
      </c>
      <c r="C19498" s="749" t="s">
        <v>45372</v>
      </c>
      <c r="D19498" s="749" t="s">
        <v>45373</v>
      </c>
      <c r="E19498" s="749" t="s">
        <v>45374</v>
      </c>
      <c r="I19498" s="749" t="s">
        <v>30</v>
      </c>
      <c r="J19498" s="749" t="n">
        <v>1181.25</v>
      </c>
    </row>
    <row collapsed="false" customFormat="false" customHeight="true" hidden="true" ht="25.5" outlineLevel="0" r="19499">
      <c r="A19499" s="749" t="s">
        <v>296</v>
      </c>
      <c r="B19499" s="758" t="str">
        <f aca="false">C19499&amp;D19499&amp;E19499&amp;F19499&amp;G19499&amp;H19499</f>
        <v>CONDICIONADOR DE AR TIPO SPLIT 12000 BTU'S COMPREENDENDO 1 CONDENSADOR E 1 EVAPORADOR(VIDE INSTALACAO,ASSENTAMENTO E INTERLIGACOES FAMILIA 15.005).FORNECIMENTO</v>
      </c>
      <c r="C19499" s="749" t="s">
        <v>45372</v>
      </c>
      <c r="D19499" s="749" t="s">
        <v>45373</v>
      </c>
      <c r="E19499" s="749" t="s">
        <v>45374</v>
      </c>
      <c r="I19499" s="749" t="s">
        <v>30</v>
      </c>
      <c r="J19499" s="749" t="n">
        <v>1181.25</v>
      </c>
    </row>
    <row collapsed="false" customFormat="false" customHeight="true" hidden="true" ht="25.5" outlineLevel="0" r="19500">
      <c r="A19500" s="749" t="s">
        <v>45375</v>
      </c>
      <c r="B19500" s="758" t="str">
        <f aca="false">C19500&amp;D19500&amp;E19500&amp;F19500&amp;G19500&amp;H19500</f>
        <v>CONDICIONADOR DE AR TIPO SPLIT 18000 BTU'S COMPREENDENDO 1 CONDENSADOR E 1 EVAPORADOR(VIDE INSTALACAO,ASSENTAMENTO E INTERLIGACOES FAMILIA 15.005).FORNECIMENTO</v>
      </c>
      <c r="C19500" s="749" t="s">
        <v>45376</v>
      </c>
      <c r="D19500" s="749" t="s">
        <v>45373</v>
      </c>
      <c r="E19500" s="749" t="s">
        <v>45374</v>
      </c>
      <c r="I19500" s="749" t="s">
        <v>30</v>
      </c>
      <c r="J19500" s="749" t="n">
        <v>1690.81</v>
      </c>
    </row>
    <row collapsed="false" customFormat="false" customHeight="true" hidden="true" ht="25.5" outlineLevel="0" r="19501">
      <c r="A19501" s="749" t="s">
        <v>45377</v>
      </c>
      <c r="B19501" s="758" t="str">
        <f aca="false">C19501&amp;D19501&amp;E19501&amp;F19501&amp;G19501&amp;H19501</f>
        <v>CONDICIONADOR DE AR TIPO SPLIT 18000 BTU'S COMPREENDENDO 1 CONDENSADOR E 1 EVAPORADOR(VIDE INSTALACAO,ASSENTAMENTO E INTERLIGACOES FAMILIA 15.005).FORNECIMENTO</v>
      </c>
      <c r="C19501" s="749" t="s">
        <v>45376</v>
      </c>
      <c r="D19501" s="749" t="s">
        <v>45373</v>
      </c>
      <c r="E19501" s="749" t="s">
        <v>45374</v>
      </c>
      <c r="I19501" s="749" t="s">
        <v>30</v>
      </c>
      <c r="J19501" s="749" t="n">
        <v>1690.81</v>
      </c>
    </row>
    <row collapsed="false" customFormat="false" customHeight="true" hidden="true" ht="25.5" outlineLevel="0" r="19502">
      <c r="A19502" s="749" t="s">
        <v>45378</v>
      </c>
      <c r="B19502" s="758" t="str">
        <f aca="false">C19502&amp;D19502&amp;E19502&amp;F19502&amp;G19502&amp;H19502</f>
        <v>CONDICIONADOR DE AR TIPO SPLIT 18000 BTU'S COMPREENDENDO 1 CONDENSADOR E 2 EVAPORADORES(VIDE INSTALACAO,ASSENTAMENTO E INTERLIGACOES FAMILIA 15.005).FORNECIMENTO</v>
      </c>
      <c r="C19502" s="749" t="s">
        <v>45376</v>
      </c>
      <c r="D19502" s="749" t="s">
        <v>45379</v>
      </c>
      <c r="E19502" s="749" t="s">
        <v>45380</v>
      </c>
      <c r="I19502" s="749" t="s">
        <v>30</v>
      </c>
      <c r="J19502" s="749" t="n">
        <v>4232.76</v>
      </c>
    </row>
    <row collapsed="false" customFormat="false" customHeight="true" hidden="true" ht="25.5" outlineLevel="0" r="19503">
      <c r="A19503" s="749" t="s">
        <v>45381</v>
      </c>
      <c r="B19503" s="758" t="str">
        <f aca="false">C19503&amp;D19503&amp;E19503&amp;F19503&amp;G19503&amp;H19503</f>
        <v>CONDICIONADOR DE AR TIPO SPLIT 18000 BTU'S COMPREENDENDO 1 CONDENSADOR E 2 EVAPORADORES(VIDE INSTALACAO,ASSENTAMENTO E INTERLIGACOES FAMILIA 15.005).FORNECIMENTO</v>
      </c>
      <c r="C19503" s="749" t="s">
        <v>45376</v>
      </c>
      <c r="D19503" s="749" t="s">
        <v>45379</v>
      </c>
      <c r="E19503" s="749" t="s">
        <v>45380</v>
      </c>
      <c r="I19503" s="749" t="s">
        <v>30</v>
      </c>
      <c r="J19503" s="749" t="n">
        <v>4232.76</v>
      </c>
    </row>
    <row collapsed="false" customFormat="false" customHeight="true" hidden="true" ht="25.5" outlineLevel="0" r="19504">
      <c r="A19504" s="749" t="s">
        <v>45382</v>
      </c>
      <c r="B19504" s="758" t="str">
        <f aca="false">C19504&amp;D19504&amp;E19504&amp;F19504&amp;G19504&amp;H19504</f>
        <v>CONDICIONADOR DE AR TIPO SPLIT 24000 BTU'S COMPREENDENDO 1 CONDENSADOR E 1 EVAPORADOR(VIDE INSTALACAO,ASSENTAMENTO E INTERLIGACOES FAMILIA 15.005).FORNECIMENTO</v>
      </c>
      <c r="C19504" s="749" t="s">
        <v>45383</v>
      </c>
      <c r="D19504" s="749" t="s">
        <v>45373</v>
      </c>
      <c r="E19504" s="749" t="s">
        <v>45374</v>
      </c>
      <c r="I19504" s="749" t="s">
        <v>30</v>
      </c>
      <c r="J19504" s="749" t="n">
        <v>2498.9</v>
      </c>
    </row>
    <row collapsed="false" customFormat="false" customHeight="true" hidden="true" ht="25.5" outlineLevel="0" r="19505">
      <c r="A19505" s="749" t="s">
        <v>45384</v>
      </c>
      <c r="B19505" s="758" t="str">
        <f aca="false">C19505&amp;D19505&amp;E19505&amp;F19505&amp;G19505&amp;H19505</f>
        <v>CONDICIONADOR DE AR TIPO SPLIT 24000 BTU'S COMPREENDENDO 1 CONDENSADOR E 1 EVAPORADOR(VIDE INSTALACAO,ASSENTAMENTO E INTERLIGACOES FAMILIA 15.005).FORNECIMENTO</v>
      </c>
      <c r="C19505" s="749" t="s">
        <v>45383</v>
      </c>
      <c r="D19505" s="749" t="s">
        <v>45373</v>
      </c>
      <c r="E19505" s="749" t="s">
        <v>45374</v>
      </c>
      <c r="I19505" s="749" t="s">
        <v>30</v>
      </c>
      <c r="J19505" s="749" t="n">
        <v>2498.9</v>
      </c>
    </row>
    <row collapsed="false" customFormat="false" customHeight="true" hidden="true" ht="25.5" outlineLevel="0" r="19506">
      <c r="A19506" s="749" t="s">
        <v>45385</v>
      </c>
      <c r="B19506" s="758" t="str">
        <f aca="false">C19506&amp;D19506&amp;E19506&amp;F19506&amp;G19506&amp;H19506</f>
        <v>CONDICIONADOR DE AR TIPO SPLIT 24000 BTU'S COMPREENDENDO 1 CONDENSADOR E 2 EVAPORADORES(VIDE INSTALACAO,ASSENTAMENTO E INTERLIGACOES FAMILIA 15.005).FORNECIMENTO</v>
      </c>
      <c r="C19506" s="749" t="s">
        <v>45383</v>
      </c>
      <c r="D19506" s="749" t="s">
        <v>45379</v>
      </c>
      <c r="E19506" s="749" t="s">
        <v>45380</v>
      </c>
      <c r="I19506" s="749" t="s">
        <v>30</v>
      </c>
      <c r="J19506" s="749" t="n">
        <v>4438.95</v>
      </c>
    </row>
    <row collapsed="false" customFormat="false" customHeight="true" hidden="true" ht="25.5" outlineLevel="0" r="19507">
      <c r="A19507" s="749" t="s">
        <v>45386</v>
      </c>
      <c r="B19507" s="758" t="str">
        <f aca="false">C19507&amp;D19507&amp;E19507&amp;F19507&amp;G19507&amp;H19507</f>
        <v>CONDICIONADOR DE AR TIPO SPLIT 24000 BTU'S COMPREENDENDO 1 CONDENSADOR E 2 EVAPORADORES(VIDE INSTALACAO,ASSENTAMENTO E INTERLIGACOES FAMILIA 15.005).FORNECIMENTO</v>
      </c>
      <c r="C19507" s="749" t="s">
        <v>45383</v>
      </c>
      <c r="D19507" s="749" t="s">
        <v>45379</v>
      </c>
      <c r="E19507" s="749" t="s">
        <v>45380</v>
      </c>
      <c r="I19507" s="749" t="s">
        <v>30</v>
      </c>
      <c r="J19507" s="749" t="n">
        <v>4438.95</v>
      </c>
    </row>
    <row collapsed="false" customFormat="false" customHeight="true" hidden="true" ht="25.5" outlineLevel="0" r="19508">
      <c r="A19508" s="749" t="s">
        <v>45387</v>
      </c>
      <c r="B19508" s="758" t="str">
        <f aca="false">C19508&amp;D19508&amp;E19508&amp;F19508&amp;G19508&amp;H19508</f>
        <v>CONDICIONADOR DE AR TIPO SPLIT 30000 BTU'S COMPREENDENDO 1 CONDENSADOR E 1 EVAPORADOR(VIDE INSTALACAO,ASSENTAMENTO E INTERLIGACOES FAMILIA 15.005).FORNECIMENTO</v>
      </c>
      <c r="C19508" s="749" t="s">
        <v>45388</v>
      </c>
      <c r="D19508" s="749" t="s">
        <v>45373</v>
      </c>
      <c r="E19508" s="749" t="s">
        <v>45374</v>
      </c>
      <c r="I19508" s="749" t="s">
        <v>30</v>
      </c>
      <c r="J19508" s="749" t="n">
        <v>2948.95</v>
      </c>
    </row>
    <row collapsed="false" customFormat="false" customHeight="true" hidden="true" ht="25.5" outlineLevel="0" r="19509">
      <c r="A19509" s="749" t="s">
        <v>45389</v>
      </c>
      <c r="B19509" s="758" t="str">
        <f aca="false">C19509&amp;D19509&amp;E19509&amp;F19509&amp;G19509&amp;H19509</f>
        <v>CONDICIONADOR DE AR TIPO SPLIT 30000 BTU'S COMPREENDENDO 1 CONDENSADOR E 1 EVAPORADOR(VIDE INSTALACAO,ASSENTAMENTO E INTERLIGACOES FAMILIA 15.005).FORNECIMENTO</v>
      </c>
      <c r="C19509" s="749" t="s">
        <v>45388</v>
      </c>
      <c r="D19509" s="749" t="s">
        <v>45373</v>
      </c>
      <c r="E19509" s="749" t="s">
        <v>45374</v>
      </c>
      <c r="I19509" s="749" t="s">
        <v>30</v>
      </c>
      <c r="J19509" s="749" t="n">
        <v>2948.95</v>
      </c>
    </row>
    <row collapsed="false" customFormat="false" customHeight="true" hidden="true" ht="25.5" outlineLevel="0" r="19510">
      <c r="A19510" s="749" t="s">
        <v>45390</v>
      </c>
      <c r="B19510" s="758" t="str">
        <f aca="false">C19510&amp;D19510&amp;E19510&amp;F19510&amp;G19510&amp;H19510</f>
        <v>CONDICIONADOR DE AR TIPO SPLIT 36000 BTU'S COMPREENDENDO 1 CONDENSADOR E  1 EVAPORADOR(VIDE INSTALACAO,ASSENTAMENTO E INTERLIGACOES FAMILIA 15.005).FORNECIMENTO</v>
      </c>
      <c r="C19510" s="749" t="s">
        <v>45391</v>
      </c>
      <c r="D19510" s="749" t="s">
        <v>45392</v>
      </c>
      <c r="E19510" s="749" t="s">
        <v>45393</v>
      </c>
      <c r="I19510" s="749" t="s">
        <v>30</v>
      </c>
      <c r="J19510" s="749" t="n">
        <v>4503.55</v>
      </c>
    </row>
    <row collapsed="false" customFormat="false" customHeight="true" hidden="true" ht="25.5" outlineLevel="0" r="19511">
      <c r="A19511" s="749" t="s">
        <v>45394</v>
      </c>
      <c r="B19511" s="758" t="str">
        <f aca="false">C19511&amp;D19511&amp;E19511&amp;F19511&amp;G19511&amp;H19511</f>
        <v>CONDICIONADOR DE AR TIPO SPLIT 36000 BTU'S COMPREENDENDO 1 CONDENSADOR E  1 EVAPORADOR(VIDE INSTALACAO,ASSENTAMENTO E INTERLIGACOES FAMILIA 15.005).FORNECIMENTO</v>
      </c>
      <c r="C19511" s="749" t="s">
        <v>45391</v>
      </c>
      <c r="D19511" s="749" t="s">
        <v>45392</v>
      </c>
      <c r="E19511" s="749" t="s">
        <v>45393</v>
      </c>
      <c r="I19511" s="749" t="s">
        <v>30</v>
      </c>
      <c r="J19511" s="749" t="n">
        <v>4503.55</v>
      </c>
    </row>
    <row collapsed="false" customFormat="false" customHeight="true" hidden="true" ht="25.5" outlineLevel="0" r="19512">
      <c r="A19512" s="749" t="s">
        <v>45395</v>
      </c>
      <c r="B19512" s="758" t="str">
        <f aca="false">C19512&amp;D19512&amp;E19512&amp;F19512&amp;G19512&amp;H19512</f>
        <v>CONDICIONADOR DE AR TIPO SPLIT 48000 BTU'S COMPREENDENDO 1 CONDENSADOR E 1 EVAPORADOR(VIDE INSTALACAO,ASSENTAMENTO E INTERLIGACOES FAMILIA 15.005).FORNECIMENTO</v>
      </c>
      <c r="C19512" s="749" t="s">
        <v>45396</v>
      </c>
      <c r="D19512" s="749" t="s">
        <v>45373</v>
      </c>
      <c r="E19512" s="749" t="s">
        <v>45374</v>
      </c>
      <c r="I19512" s="749" t="s">
        <v>30</v>
      </c>
      <c r="J19512" s="749" t="n">
        <v>6200</v>
      </c>
    </row>
    <row collapsed="false" customFormat="false" customHeight="true" hidden="true" ht="25.5" outlineLevel="0" r="19513">
      <c r="A19513" s="749" t="s">
        <v>300</v>
      </c>
      <c r="B19513" s="758" t="str">
        <f aca="false">C19513&amp;D19513&amp;E19513&amp;F19513&amp;G19513&amp;H19513</f>
        <v>CONDICIONADOR DE AR TIPO SPLIT 48000 BTU'S COMPREENDENDO 1 CONDENSADOR E 1 EVAPORADOR(VIDE INSTALACAO,ASSENTAMENTO E INTERLIGACOES FAMILIA 15.005).FORNECIMENTO</v>
      </c>
      <c r="C19513" s="749" t="s">
        <v>45396</v>
      </c>
      <c r="D19513" s="749" t="s">
        <v>45373</v>
      </c>
      <c r="E19513" s="749" t="s">
        <v>45374</v>
      </c>
      <c r="I19513" s="749" t="s">
        <v>30</v>
      </c>
      <c r="J19513" s="749" t="n">
        <v>6200</v>
      </c>
    </row>
    <row collapsed="false" customFormat="false" customHeight="true" hidden="true" ht="25.5" outlineLevel="0" r="19514">
      <c r="A19514" s="749" t="s">
        <v>45397</v>
      </c>
      <c r="B19514" s="758" t="str">
        <f aca="false">C19514&amp;D19514&amp;E19514&amp;F19514&amp;G19514&amp;H19514</f>
        <v>CONDICIONADOR DE AR TIPO SPLIT 60000 BTU'S COMPREENDENDO 1 CONDENSADOR E 1 EVAPORADOR(VIDE INSTALACAO,ASSENTAMENTO E INTERLIGACOES FAMILIA 15.005).FORNECIMENTO</v>
      </c>
      <c r="C19514" s="749" t="s">
        <v>45398</v>
      </c>
      <c r="D19514" s="749" t="s">
        <v>45373</v>
      </c>
      <c r="E19514" s="749" t="s">
        <v>45374</v>
      </c>
      <c r="I19514" s="749" t="s">
        <v>30</v>
      </c>
      <c r="J19514" s="749" t="n">
        <v>6500</v>
      </c>
    </row>
    <row collapsed="false" customFormat="false" customHeight="true" hidden="true" ht="25.5" outlineLevel="0" r="19515">
      <c r="A19515" s="749" t="s">
        <v>304</v>
      </c>
      <c r="B19515" s="758" t="str">
        <f aca="false">C19515&amp;D19515&amp;E19515&amp;F19515&amp;G19515&amp;H19515</f>
        <v>CONDICIONADOR DE AR TIPO SPLIT 60000 BTU'S COMPREENDENDO 1 CONDENSADOR E 1 EVAPORADOR(VIDE INSTALACAO,ASSENTAMENTO E INTERLIGACOES FAMILIA 15.005).FORNECIMENTO</v>
      </c>
      <c r="C19515" s="749" t="s">
        <v>45398</v>
      </c>
      <c r="D19515" s="749" t="s">
        <v>45373</v>
      </c>
      <c r="E19515" s="749" t="s">
        <v>45374</v>
      </c>
      <c r="I19515" s="749" t="s">
        <v>30</v>
      </c>
      <c r="J19515" s="749" t="n">
        <v>6500</v>
      </c>
    </row>
    <row collapsed="false" customFormat="false" customHeight="true" hidden="true" ht="25.5" outlineLevel="0" r="19516">
      <c r="A19516" s="749" t="s">
        <v>45399</v>
      </c>
      <c r="B19516" s="758" t="str">
        <f aca="false">C19516&amp;D19516&amp;E19516&amp;F19516&amp;G19516&amp;H19516</f>
        <v>SISTEMA DE AR CONDICIONADO CENTRAL,TIPO "SELF CONTAINED",CONDENSACAO A AR,PARA AREAS DE CONFORTO TERMICO,NOS TERMOS DA NBR 16401,ATE 10TR,INCLUSIVE PROJETO</v>
      </c>
      <c r="C19516" s="749" t="s">
        <v>45400</v>
      </c>
      <c r="D19516" s="749" t="s">
        <v>45401</v>
      </c>
      <c r="E19516" s="749" t="s">
        <v>45402</v>
      </c>
      <c r="I19516" s="749" t="s">
        <v>45403</v>
      </c>
      <c r="J19516" s="749" t="n">
        <v>6161.04</v>
      </c>
    </row>
    <row collapsed="false" customFormat="false" customHeight="true" hidden="true" ht="25.5" outlineLevel="0" r="19517">
      <c r="A19517" s="749" t="s">
        <v>45404</v>
      </c>
      <c r="B19517" s="758" t="str">
        <f aca="false">C19517&amp;D19517&amp;E19517&amp;F19517&amp;G19517&amp;H19517</f>
        <v>SISTEMA DE AR CONDICIONADO CENTRAL,TIPO "SELF CONTAINED",CONDENSACAO A AR,PARA AREAS DE CONFORTO TERMICO,NOS TERMOS DA NBR 16401,ATE 10TR,INCLUSIVE PROJETO</v>
      </c>
      <c r="C19517" s="749" t="s">
        <v>45400</v>
      </c>
      <c r="D19517" s="749" t="s">
        <v>45401</v>
      </c>
      <c r="E19517" s="749" t="s">
        <v>45402</v>
      </c>
      <c r="I19517" s="749" t="s">
        <v>45403</v>
      </c>
      <c r="J19517" s="749" t="n">
        <v>6161.04</v>
      </c>
    </row>
    <row collapsed="false" customFormat="false" customHeight="true" hidden="true" ht="25.5" outlineLevel="0" r="19518">
      <c r="A19518" s="749" t="s">
        <v>45405</v>
      </c>
      <c r="B19518" s="758" t="str">
        <f aca="false">C19518&amp;D19518&amp;E19518&amp;F19518&amp;G19518&amp;H19518</f>
        <v>SISTEMA DE AR CONDICIONADO CENTRAL,TIPO "SELF CONTAINED",CONDENSACAO A AR,PARA AREAS DE CONFORTO TERMICO,NOS TERMOS DA NBR 16401,DE 10,1 ATE 15TR,INCLUSIVE PROJETO</v>
      </c>
      <c r="C19518" s="749" t="s">
        <v>45400</v>
      </c>
      <c r="D19518" s="749" t="s">
        <v>45401</v>
      </c>
      <c r="E19518" s="749" t="s">
        <v>45406</v>
      </c>
      <c r="I19518" s="749" t="s">
        <v>45403</v>
      </c>
      <c r="J19518" s="749" t="n">
        <v>5993.77</v>
      </c>
    </row>
    <row collapsed="false" customFormat="false" customHeight="true" hidden="true" ht="25.5" outlineLevel="0" r="19519">
      <c r="A19519" s="749" t="s">
        <v>45407</v>
      </c>
      <c r="B19519" s="758" t="str">
        <f aca="false">C19519&amp;D19519&amp;E19519&amp;F19519&amp;G19519&amp;H19519</f>
        <v>SISTEMA DE AR CONDICIONADO CENTRAL,TIPO "SELF CONTAINED",CONDENSACAO A AR,PARA AREAS DE CONFORTO TERMICO,NOS TERMOS DA NBR 16401,DE 10,1 ATE 15TR,INCLUSIVE PROJETO</v>
      </c>
      <c r="C19519" s="749" t="s">
        <v>45400</v>
      </c>
      <c r="D19519" s="749" t="s">
        <v>45401</v>
      </c>
      <c r="E19519" s="749" t="s">
        <v>45406</v>
      </c>
      <c r="I19519" s="749" t="s">
        <v>45403</v>
      </c>
      <c r="J19519" s="749" t="n">
        <v>5993.77</v>
      </c>
    </row>
    <row collapsed="false" customFormat="false" customHeight="true" hidden="true" ht="25.5" outlineLevel="0" r="19520">
      <c r="A19520" s="749" t="s">
        <v>45408</v>
      </c>
      <c r="B19520" s="758" t="str">
        <f aca="false">C19520&amp;D19520&amp;E19520&amp;F19520&amp;G19520&amp;H19520</f>
        <v>SISTEMA DE AR CONDICIONADO CENTRAL,TIPO "SELF CONTAINED",CONDENSACAO A AR,PARA AREAS DE CONFORTO TERMICO,NOS TERMOS DA NBR 16401, DE 15,1 ATE 20TR,INCLUSIVE PROJETO</v>
      </c>
      <c r="C19520" s="749" t="s">
        <v>45400</v>
      </c>
      <c r="D19520" s="749" t="s">
        <v>45401</v>
      </c>
      <c r="E19520" s="749" t="s">
        <v>45409</v>
      </c>
      <c r="I19520" s="749" t="s">
        <v>45403</v>
      </c>
      <c r="J19520" s="749" t="n">
        <v>6048.82</v>
      </c>
    </row>
    <row collapsed="false" customFormat="false" customHeight="true" hidden="true" ht="25.5" outlineLevel="0" r="19521">
      <c r="A19521" s="749" t="s">
        <v>45410</v>
      </c>
      <c r="B19521" s="758" t="str">
        <f aca="false">C19521&amp;D19521&amp;E19521&amp;F19521&amp;G19521&amp;H19521</f>
        <v>SISTEMA DE AR CONDICIONADO CENTRAL,TIPO "SELF CONTAINED",CONDENSACAO A AR,PARA AREAS DE CONFORTO TERMICO,NOS TERMOS DA NBR 16401, DE 15,1 ATE 20TR,INCLUSIVE PROJETO</v>
      </c>
      <c r="C19521" s="749" t="s">
        <v>45400</v>
      </c>
      <c r="D19521" s="749" t="s">
        <v>45401</v>
      </c>
      <c r="E19521" s="749" t="s">
        <v>45409</v>
      </c>
      <c r="I19521" s="749" t="s">
        <v>45403</v>
      </c>
      <c r="J19521" s="749" t="n">
        <v>6048.82</v>
      </c>
    </row>
    <row collapsed="false" customFormat="false" customHeight="true" hidden="true" ht="25.5" outlineLevel="0" r="19522">
      <c r="A19522" s="749" t="s">
        <v>45411</v>
      </c>
      <c r="B19522" s="758" t="str">
        <f aca="false">C19522&amp;D19522&amp;E19522&amp;F19522&amp;G19522&amp;H19522</f>
        <v>SISTEMA DE AR CONDICIONADO CENTRAL,TIPO "SELF CONTAINED",CONDENSACAO A AR,PARA AREAS DE CONFORTO TERMICO,NOS TERMOS DA NBR 16401,DE 20,1 ATE 25TR,INCLUSIVE PROJETO</v>
      </c>
      <c r="C19522" s="749" t="s">
        <v>45400</v>
      </c>
      <c r="D19522" s="749" t="s">
        <v>45401</v>
      </c>
      <c r="E19522" s="749" t="s">
        <v>45412</v>
      </c>
      <c r="I19522" s="749" t="s">
        <v>45403</v>
      </c>
      <c r="J19522" s="749" t="n">
        <v>5776.65</v>
      </c>
    </row>
    <row collapsed="false" customFormat="false" customHeight="true" hidden="true" ht="25.5" outlineLevel="0" r="19523">
      <c r="A19523" s="749" t="s">
        <v>45413</v>
      </c>
      <c r="B19523" s="758" t="str">
        <f aca="false">C19523&amp;D19523&amp;E19523&amp;F19523&amp;G19523&amp;H19523</f>
        <v>SISTEMA DE AR CONDICIONADO CENTRAL,TIPO "SELF CONTAINED",CONDENSACAO A AR,PARA AREAS DE CONFORTO TERMICO,NOS TERMOS DA NBR 16401,DE 20,1 ATE 25TR,INCLUSIVE PROJETO</v>
      </c>
      <c r="C19523" s="749" t="s">
        <v>45400</v>
      </c>
      <c r="D19523" s="749" t="s">
        <v>45401</v>
      </c>
      <c r="E19523" s="749" t="s">
        <v>45412</v>
      </c>
      <c r="I19523" s="749" t="s">
        <v>45403</v>
      </c>
      <c r="J19523" s="749" t="n">
        <v>5776.65</v>
      </c>
    </row>
    <row collapsed="false" customFormat="false" customHeight="true" hidden="true" ht="25.5" outlineLevel="0" r="19524">
      <c r="A19524" s="749" t="s">
        <v>45414</v>
      </c>
      <c r="B19524" s="758" t="str">
        <f aca="false">C19524&amp;D19524&amp;E19524&amp;F19524&amp;G19524&amp;H19524</f>
        <v>SISTEMA DE AR CONDICIONADO CENTRAL,TIPO "SELF CONTAINED",CONDENSACAO A AR,PARA AREAS DE CONFORTO TERMICO,NOS TERMOS DA NBR 16401,DE 25,1 ATE 30TR,INCLUSIVE PROJETO</v>
      </c>
      <c r="C19524" s="749" t="s">
        <v>45400</v>
      </c>
      <c r="D19524" s="749" t="s">
        <v>45401</v>
      </c>
      <c r="E19524" s="749" t="s">
        <v>45415</v>
      </c>
      <c r="I19524" s="749" t="s">
        <v>45403</v>
      </c>
      <c r="J19524" s="749" t="n">
        <v>4857.74</v>
      </c>
    </row>
    <row collapsed="false" customFormat="false" customHeight="true" hidden="true" ht="25.5" outlineLevel="0" r="19525">
      <c r="A19525" s="749" t="s">
        <v>45416</v>
      </c>
      <c r="B19525" s="758" t="str">
        <f aca="false">C19525&amp;D19525&amp;E19525&amp;F19525&amp;G19525&amp;H19525</f>
        <v>SISTEMA DE AR CONDICIONADO CENTRAL,TIPO "SELF CONTAINED",CONDENSACAO A AR,PARA AREAS DE CONFORTO TERMICO,NOS TERMOS DA NBR 16401,DE 25,1 ATE 30TR,INCLUSIVE PROJETO</v>
      </c>
      <c r="C19525" s="749" t="s">
        <v>45400</v>
      </c>
      <c r="D19525" s="749" t="s">
        <v>45401</v>
      </c>
      <c r="E19525" s="749" t="s">
        <v>45415</v>
      </c>
      <c r="I19525" s="749" t="s">
        <v>45403</v>
      </c>
      <c r="J19525" s="749" t="n">
        <v>4857.74</v>
      </c>
    </row>
    <row collapsed="false" customFormat="false" customHeight="true" hidden="true" ht="25.5" outlineLevel="0" r="19526">
      <c r="A19526" s="749" t="s">
        <v>45417</v>
      </c>
      <c r="B19526" s="758" t="str">
        <f aca="false">C19526&amp;D19526&amp;E19526&amp;F19526&amp;G19526&amp;H19526</f>
        <v>SISTEMA DE AR CONDICIONADO CENTRAL,TIPO "SELF CONTAINED",CONDENSACAO A AR,PARA AREAS DE CONFORTO TERMICO,NOS TERMOS DA NBR 16401,DE 30,1 ATE 40TR,INCLUSIVE PROJETO</v>
      </c>
      <c r="C19526" s="749" t="s">
        <v>45400</v>
      </c>
      <c r="D19526" s="749" t="s">
        <v>45401</v>
      </c>
      <c r="E19526" s="749" t="s">
        <v>45418</v>
      </c>
      <c r="I19526" s="749" t="s">
        <v>45403</v>
      </c>
      <c r="J19526" s="749" t="n">
        <v>5591.19</v>
      </c>
    </row>
    <row collapsed="false" customFormat="false" customHeight="true" hidden="true" ht="25.5" outlineLevel="0" r="19527">
      <c r="A19527" s="749" t="s">
        <v>45419</v>
      </c>
      <c r="B19527" s="758" t="str">
        <f aca="false">C19527&amp;D19527&amp;E19527&amp;F19527&amp;G19527&amp;H19527</f>
        <v>SISTEMA DE AR CONDICIONADO CENTRAL,TIPO "SELF CONTAINED",CONDENSACAO A AR,PARA AREAS DE CONFORTO TERMICO,NOS TERMOS DA NBR 16401,DE 30,1 ATE 40TR,INCLUSIVE PROJETO</v>
      </c>
      <c r="C19527" s="749" t="s">
        <v>45400</v>
      </c>
      <c r="D19527" s="749" t="s">
        <v>45401</v>
      </c>
      <c r="E19527" s="749" t="s">
        <v>45418</v>
      </c>
      <c r="I19527" s="749" t="s">
        <v>45403</v>
      </c>
      <c r="J19527" s="749" t="n">
        <v>5591.19</v>
      </c>
    </row>
    <row collapsed="false" customFormat="false" customHeight="true" hidden="true" ht="38.25" outlineLevel="0" r="19528">
      <c r="A19528" s="749" t="s">
        <v>45420</v>
      </c>
      <c r="B19528" s="758" t="str">
        <f aca="false">C19528&amp;D19528&amp;E19528&amp;F19528&amp;G19528&amp;H19528</f>
        <v>SISTEMA DE AR CONDICIONADO CENTRAL,TIPO SPLIT "BUILT IN",COM REDE DE DUTOS DE INSUFLAMENTO E DE AR EXTERIOR PARA RENOVACAO,PARA AREAS DE CONFORTO TERMICO,NOS TERMOS DA NBR 16401,ATE 10TR,INCLUSIVE PROJETO</v>
      </c>
      <c r="C19528" s="749" t="s">
        <v>45421</v>
      </c>
      <c r="D19528" s="749" t="s">
        <v>45422</v>
      </c>
      <c r="E19528" s="749" t="s">
        <v>45423</v>
      </c>
      <c r="F19528" s="749" t="s">
        <v>45424</v>
      </c>
      <c r="I19528" s="749" t="s">
        <v>45403</v>
      </c>
      <c r="J19528" s="749" t="n">
        <v>4928.83</v>
      </c>
    </row>
    <row collapsed="false" customFormat="false" customHeight="true" hidden="true" ht="38.25" outlineLevel="0" r="19529">
      <c r="A19529" s="749" t="s">
        <v>45425</v>
      </c>
      <c r="B19529" s="758" t="str">
        <f aca="false">C19529&amp;D19529&amp;E19529&amp;F19529&amp;G19529&amp;H19529</f>
        <v>SISTEMA DE AR CONDICIONADO CENTRAL,TIPO SPLIT "BUILT IN",COM REDE DE DUTOS DE INSUFLAMENTO E DE AR EXTERIOR PARA RENOVACAO,PARA AREAS DE CONFORTO TERMICO,NOS TERMOS DA NBR 16401,ATE 10TR,INCLUSIVE PROJETO</v>
      </c>
      <c r="C19529" s="749" t="s">
        <v>45421</v>
      </c>
      <c r="D19529" s="749" t="s">
        <v>45422</v>
      </c>
      <c r="E19529" s="749" t="s">
        <v>45423</v>
      </c>
      <c r="F19529" s="749" t="s">
        <v>45424</v>
      </c>
      <c r="I19529" s="749" t="s">
        <v>45403</v>
      </c>
      <c r="J19529" s="749" t="n">
        <v>4928.83</v>
      </c>
    </row>
    <row collapsed="false" customFormat="false" customHeight="true" hidden="true" ht="38.25" outlineLevel="0" r="19530">
      <c r="A19530" s="749" t="s">
        <v>45426</v>
      </c>
      <c r="B19530" s="758" t="str">
        <f aca="false">C19530&amp;D19530&amp;E19530&amp;F19530&amp;G19530&amp;H19530</f>
        <v>SISTEMA DE AR CONDICIONADO CENTRAL,TIPO SPLIT "BUILT IN",COM REDE DE DUTOS DE INSUFLAMENTO E DE AR EXTERIOR PARA RENOVACAO,PARA AREAS DE CONFORTO TERMICO,NOS TERMOS DA NBR 16401,DE 10,1 ATE 15TR,INCLUSIVE PROJETO</v>
      </c>
      <c r="C19530" s="749" t="s">
        <v>45421</v>
      </c>
      <c r="D19530" s="749" t="s">
        <v>45422</v>
      </c>
      <c r="E19530" s="749" t="s">
        <v>45427</v>
      </c>
      <c r="F19530" s="749" t="s">
        <v>45428</v>
      </c>
      <c r="I19530" s="749" t="s">
        <v>45403</v>
      </c>
      <c r="J19530" s="749" t="n">
        <v>4795.02</v>
      </c>
    </row>
    <row collapsed="false" customFormat="false" customHeight="true" hidden="true" ht="38.25" outlineLevel="0" r="19531">
      <c r="A19531" s="749" t="s">
        <v>45429</v>
      </c>
      <c r="B19531" s="758" t="str">
        <f aca="false">C19531&amp;D19531&amp;E19531&amp;F19531&amp;G19531&amp;H19531</f>
        <v>SISTEMA DE AR CONDICIONADO CENTRAL,TIPO SPLIT "BUILT IN",COM REDE DE DUTOS DE INSUFLAMENTO E DE AR EXTERIOR PARA RENOVACAO,PARA AREAS DE CONFORTO TERMICO,NOS TERMOS DA NBR 16401,DE 10,1 ATE 15TR,INCLUSIVE PROJETO</v>
      </c>
      <c r="C19531" s="749" t="s">
        <v>45421</v>
      </c>
      <c r="D19531" s="749" t="s">
        <v>45422</v>
      </c>
      <c r="E19531" s="749" t="s">
        <v>45427</v>
      </c>
      <c r="F19531" s="749" t="s">
        <v>45428</v>
      </c>
      <c r="I19531" s="749" t="s">
        <v>45403</v>
      </c>
      <c r="J19531" s="749" t="n">
        <v>4795.02</v>
      </c>
    </row>
    <row collapsed="false" customFormat="false" customHeight="true" hidden="true" ht="38.25" outlineLevel="0" r="19532">
      <c r="A19532" s="749" t="s">
        <v>45430</v>
      </c>
      <c r="B19532" s="758" t="str">
        <f aca="false">C19532&amp;D19532&amp;E19532&amp;F19532&amp;G19532&amp;H19532</f>
        <v>SISTEMA DE AR CONDICIONADO CENTRAL,TIPO SPLIT "BUILT IN",COM REDE DE DUTOS DE INSUFLAMENTO E DE AR EXTERIOR PARA RENOVACAO,PARA AREAS DE CONFORTO TERMICO,NOS TERMOS DA NBR 16401,DE 15,1 ATE 20TR,INCLUSIVE PROJETO</v>
      </c>
      <c r="C19532" s="749" t="s">
        <v>45421</v>
      </c>
      <c r="D19532" s="749" t="s">
        <v>45422</v>
      </c>
      <c r="E19532" s="749" t="s">
        <v>45427</v>
      </c>
      <c r="F19532" s="749" t="s">
        <v>45431</v>
      </c>
      <c r="I19532" s="749" t="s">
        <v>45403</v>
      </c>
      <c r="J19532" s="749" t="n">
        <v>4837.21</v>
      </c>
    </row>
    <row collapsed="false" customFormat="false" customHeight="true" hidden="true" ht="38.25" outlineLevel="0" r="19533">
      <c r="A19533" s="749" t="s">
        <v>45432</v>
      </c>
      <c r="B19533" s="758" t="str">
        <f aca="false">C19533&amp;D19533&amp;E19533&amp;F19533&amp;G19533&amp;H19533</f>
        <v>SISTEMA DE AR CONDICIONADO CENTRAL,TIPO SPLIT "BUILT IN",COM REDE DE DUTOS DE INSUFLAMENTO E DE AR EXTERIOR PARA RENOVACAO,PARA AREAS DE CONFORTO TERMICO,NOS TERMOS DA NBR 16401,DE 15,1 ATE 20TR,INCLUSIVE PROJETO</v>
      </c>
      <c r="C19533" s="749" t="s">
        <v>45421</v>
      </c>
      <c r="D19533" s="749" t="s">
        <v>45422</v>
      </c>
      <c r="E19533" s="749" t="s">
        <v>45427</v>
      </c>
      <c r="F19533" s="749" t="s">
        <v>45431</v>
      </c>
      <c r="I19533" s="749" t="s">
        <v>45403</v>
      </c>
      <c r="J19533" s="749" t="n">
        <v>4837.21</v>
      </c>
    </row>
    <row collapsed="false" customFormat="false" customHeight="true" hidden="true" ht="38.25" outlineLevel="0" r="19534">
      <c r="A19534" s="749" t="s">
        <v>45433</v>
      </c>
      <c r="B19534" s="758" t="str">
        <f aca="false">C19534&amp;D19534&amp;E19534&amp;F19534&amp;G19534&amp;H19534</f>
        <v>SISTEMA DE AR CONDICIONADO CENTRAL,TIPO SPLIT "BUILT IN",COM REDE DE DUTOS DE INSUFLAMENTO E DE AR EXTERIOR PARA RENOVACAO,PARA AREAS DE CONFORTO TERMICO,NOS TERMOS DA NBR 16401,DE 20,1 ATE 25TR,INCLUSIVE PROJETO</v>
      </c>
      <c r="C19534" s="749" t="s">
        <v>45421</v>
      </c>
      <c r="D19534" s="749" t="s">
        <v>45422</v>
      </c>
      <c r="E19534" s="749" t="s">
        <v>45427</v>
      </c>
      <c r="F19534" s="749" t="s">
        <v>45434</v>
      </c>
      <c r="I19534" s="749" t="s">
        <v>45403</v>
      </c>
      <c r="J19534" s="749" t="n">
        <v>4621.32</v>
      </c>
    </row>
    <row collapsed="false" customFormat="false" customHeight="true" hidden="true" ht="38.25" outlineLevel="0" r="19535">
      <c r="A19535" s="749" t="s">
        <v>45435</v>
      </c>
      <c r="B19535" s="758" t="str">
        <f aca="false">C19535&amp;D19535&amp;E19535&amp;F19535&amp;G19535&amp;H19535</f>
        <v>SISTEMA DE AR CONDICIONADO CENTRAL,TIPO SPLIT "BUILT IN",COM REDE DE DUTOS DE INSUFLAMENTO E DE AR EXTERIOR PARA RENOVACAO,PARA AREAS DE CONFORTO TERMICO,NOS TERMOS DA NBR 16401,DE 20,1 ATE 25TR,INCLUSIVE PROJETO</v>
      </c>
      <c r="C19535" s="749" t="s">
        <v>45421</v>
      </c>
      <c r="D19535" s="749" t="s">
        <v>45422</v>
      </c>
      <c r="E19535" s="749" t="s">
        <v>45427</v>
      </c>
      <c r="F19535" s="749" t="s">
        <v>45434</v>
      </c>
      <c r="I19535" s="749" t="s">
        <v>45403</v>
      </c>
      <c r="J19535" s="749" t="n">
        <v>4621.32</v>
      </c>
    </row>
    <row collapsed="false" customFormat="false" customHeight="true" hidden="true" ht="38.25" outlineLevel="0" r="19536">
      <c r="A19536" s="749" t="s">
        <v>45436</v>
      </c>
      <c r="B19536" s="758" t="str">
        <f aca="false">C19536&amp;D19536&amp;E19536&amp;F19536&amp;G19536&amp;H19536</f>
        <v>SISTEMA DE AR CONDICIONADO CENTRAL,TIPO SPLIT "BUILT IN",COM REDE DE DUTOS DE INSUFLAMENTO E DE AR EXTERIOR PARA RENOVACAO,PARA AREAS DE CONFORTO TERMICO,NOS TERMOS DA NBR 16401,DE 25,1 ATE 30TR,INCLUSIVE PROJETO</v>
      </c>
      <c r="C19536" s="749" t="s">
        <v>45421</v>
      </c>
      <c r="D19536" s="749" t="s">
        <v>45422</v>
      </c>
      <c r="E19536" s="749" t="s">
        <v>45427</v>
      </c>
      <c r="F19536" s="749" t="s">
        <v>45437</v>
      </c>
      <c r="I19536" s="749" t="s">
        <v>45403</v>
      </c>
      <c r="J19536" s="749" t="n">
        <v>3886.19</v>
      </c>
    </row>
    <row collapsed="false" customFormat="false" customHeight="true" hidden="true" ht="38.25" outlineLevel="0" r="19537">
      <c r="A19537" s="749" t="s">
        <v>45438</v>
      </c>
      <c r="B19537" s="758" t="str">
        <f aca="false">C19537&amp;D19537&amp;E19537&amp;F19537&amp;G19537&amp;H19537</f>
        <v>SISTEMA DE AR CONDICIONADO CENTRAL,TIPO SPLIT "BUILT IN",COM REDE DE DUTOS DE INSUFLAMENTO E DE AR EXTERIOR PARA RENOVACAO,PARA AREAS DE CONFORTO TERMICO,NOS TERMOS DA NBR 16401,DE 25,1 ATE 30TR,INCLUSIVE PROJETO</v>
      </c>
      <c r="C19537" s="749" t="s">
        <v>45421</v>
      </c>
      <c r="D19537" s="749" t="s">
        <v>45422</v>
      </c>
      <c r="E19537" s="749" t="s">
        <v>45427</v>
      </c>
      <c r="F19537" s="749" t="s">
        <v>45437</v>
      </c>
      <c r="I19537" s="749" t="s">
        <v>45403</v>
      </c>
      <c r="J19537" s="749" t="n">
        <v>3886.19</v>
      </c>
    </row>
    <row collapsed="false" customFormat="false" customHeight="true" hidden="true" ht="38.25" outlineLevel="0" r="19538">
      <c r="A19538" s="749" t="s">
        <v>45439</v>
      </c>
      <c r="B19538" s="758" t="str">
        <f aca="false">C19538&amp;D19538&amp;E19538&amp;F19538&amp;G19538&amp;H19538</f>
        <v>SISTEMA DE AR CONDICIONADO CENTRAL,TIPO SPLIT "BUILT IN",COM REDE DE DUTOS DE INSUFLAMENTO E DE AR EXTERIOR PARA RENOVACAO,PARA AREAS DE CONFORTO TERMICO,NOS TERMOS DA NBR 16401,DE 30,1 ATE 40TR,INCLUSIVE PROJETO</v>
      </c>
      <c r="C19538" s="749" t="s">
        <v>45421</v>
      </c>
      <c r="D19538" s="749" t="s">
        <v>45422</v>
      </c>
      <c r="E19538" s="749" t="s">
        <v>45427</v>
      </c>
      <c r="F19538" s="749" t="s">
        <v>45440</v>
      </c>
      <c r="I19538" s="749" t="s">
        <v>45403</v>
      </c>
      <c r="J19538" s="749" t="n">
        <v>4472.95</v>
      </c>
    </row>
    <row collapsed="false" customFormat="false" customHeight="true" hidden="true" ht="38.25" outlineLevel="0" r="19539">
      <c r="A19539" s="749" t="s">
        <v>45441</v>
      </c>
      <c r="B19539" s="758" t="str">
        <f aca="false">C19539&amp;D19539&amp;E19539&amp;F19539&amp;G19539&amp;H19539</f>
        <v>SISTEMA DE AR CONDICIONADO CENTRAL,TIPO SPLIT "BUILT IN",COM REDE DE DUTOS DE INSUFLAMENTO E DE AR EXTERIOR PARA RENOVACAO,PARA AREAS DE CONFORTO TERMICO,NOS TERMOS DA NBR 16401,DE 30,1 ATE 40TR,INCLUSIVE PROJETO</v>
      </c>
      <c r="C19539" s="749" t="s">
        <v>45421</v>
      </c>
      <c r="D19539" s="749" t="s">
        <v>45422</v>
      </c>
      <c r="E19539" s="749" t="s">
        <v>45427</v>
      </c>
      <c r="F19539" s="749" t="s">
        <v>45440</v>
      </c>
      <c r="I19539" s="749" t="s">
        <v>45403</v>
      </c>
      <c r="J19539" s="749" t="n">
        <v>4472.95</v>
      </c>
    </row>
    <row collapsed="false" customFormat="false" customHeight="true" hidden="true" ht="25.5" outlineLevel="0" r="19540">
      <c r="A19540" s="749" t="s">
        <v>45442</v>
      </c>
      <c r="B19540" s="758" t="str">
        <f aca="false">C19540&amp;D19540&amp;E19540&amp;F19540&amp;G19540&amp;H19540</f>
        <v>SISTEMA DE AR CONDICIONADO CENTRAL,TIPO "CHILLER",CONDENSACAO A AR,PARA AREAS DE CONFORTO TERMICO,NOS TERMOS DA NBR 16401,ATE 50TR,INCLUSIVE PROJETO</v>
      </c>
      <c r="C19540" s="749" t="s">
        <v>45443</v>
      </c>
      <c r="D19540" s="749" t="s">
        <v>45444</v>
      </c>
      <c r="E19540" s="749" t="s">
        <v>45445</v>
      </c>
      <c r="I19540" s="749" t="s">
        <v>45403</v>
      </c>
      <c r="J19540" s="749" t="n">
        <v>17636.4</v>
      </c>
    </row>
    <row collapsed="false" customFormat="false" customHeight="true" hidden="true" ht="25.5" outlineLevel="0" r="19541">
      <c r="A19541" s="749" t="s">
        <v>45446</v>
      </c>
      <c r="B19541" s="758" t="str">
        <f aca="false">C19541&amp;D19541&amp;E19541&amp;F19541&amp;G19541&amp;H19541</f>
        <v>SISTEMA DE AR CONDICIONADO CENTRAL,TIPO "CHILLER",CONDENSACAO A AR,PARA AREAS DE CONFORTO TERMICO,NOS TERMOS DA NBR 16401,ATE 50TR,INCLUSIVE PROJETO</v>
      </c>
      <c r="C19541" s="749" t="s">
        <v>45443</v>
      </c>
      <c r="D19541" s="749" t="s">
        <v>45444</v>
      </c>
      <c r="E19541" s="749" t="s">
        <v>45445</v>
      </c>
      <c r="I19541" s="749" t="s">
        <v>45403</v>
      </c>
      <c r="J19541" s="749" t="n">
        <v>17636.4</v>
      </c>
    </row>
    <row collapsed="false" customFormat="false" customHeight="true" hidden="true" ht="25.5" outlineLevel="0" r="19542">
      <c r="A19542" s="749" t="s">
        <v>45447</v>
      </c>
      <c r="B19542" s="758" t="str">
        <f aca="false">C19542&amp;D19542&amp;E19542&amp;F19542&amp;G19542&amp;H19542</f>
        <v>SISTEMA DE AR CONDICIONADO CENTRAL,TIPO "CHILLER",CONDENSACAO A AR,PARA AREAS DE CONFORTO TERMICO,NOS TERMOS DA NBR 16401,DE 50,1 ATE 100TR,INCLUSIVE PROJETO</v>
      </c>
      <c r="C19542" s="749" t="s">
        <v>45443</v>
      </c>
      <c r="D19542" s="749" t="s">
        <v>45444</v>
      </c>
      <c r="E19542" s="749" t="s">
        <v>45448</v>
      </c>
      <c r="I19542" s="749" t="s">
        <v>45403</v>
      </c>
      <c r="J19542" s="749" t="n">
        <v>11799.13</v>
      </c>
    </row>
    <row collapsed="false" customFormat="false" customHeight="true" hidden="true" ht="25.5" outlineLevel="0" r="19543">
      <c r="A19543" s="749" t="s">
        <v>45449</v>
      </c>
      <c r="B19543" s="758" t="str">
        <f aca="false">C19543&amp;D19543&amp;E19543&amp;F19543&amp;G19543&amp;H19543</f>
        <v>SISTEMA DE AR CONDICIONADO CENTRAL,TIPO "CHILLER",CONDENSACAO A AR,PARA AREAS DE CONFORTO TERMICO,NOS TERMOS DA NBR 16401,DE 50,1 ATE 100TR,INCLUSIVE PROJETO</v>
      </c>
      <c r="C19543" s="749" t="s">
        <v>45443</v>
      </c>
      <c r="D19543" s="749" t="s">
        <v>45444</v>
      </c>
      <c r="E19543" s="749" t="s">
        <v>45448</v>
      </c>
      <c r="I19543" s="749" t="s">
        <v>45403</v>
      </c>
      <c r="J19543" s="749" t="n">
        <v>11799.13</v>
      </c>
    </row>
    <row collapsed="false" customFormat="false" customHeight="true" hidden="true" ht="25.5" outlineLevel="0" r="19544">
      <c r="A19544" s="749" t="s">
        <v>45450</v>
      </c>
      <c r="B19544" s="758" t="str">
        <f aca="false">C19544&amp;D19544&amp;E19544&amp;F19544&amp;G19544&amp;H19544</f>
        <v>SISTEMA DE AR CONDICIONADO CENTRAL,TIPO "CHILLER",CONDENSACAO A AR,PARA AREAS DE CONFORTO TERMICO,NOS TERMOS DA NBR 16401,DE 100,1 ATE 150TR,INCLUSIVE PROJETO</v>
      </c>
      <c r="C19544" s="749" t="s">
        <v>45443</v>
      </c>
      <c r="D19544" s="749" t="s">
        <v>45444</v>
      </c>
      <c r="E19544" s="749" t="s">
        <v>45451</v>
      </c>
      <c r="I19544" s="749" t="s">
        <v>45403</v>
      </c>
      <c r="J19544" s="749" t="n">
        <v>10592.78</v>
      </c>
    </row>
    <row collapsed="false" customFormat="false" customHeight="true" hidden="true" ht="25.5" outlineLevel="0" r="19545">
      <c r="A19545" s="749" t="s">
        <v>45452</v>
      </c>
      <c r="B19545" s="758" t="str">
        <f aca="false">C19545&amp;D19545&amp;E19545&amp;F19545&amp;G19545&amp;H19545</f>
        <v>SISTEMA DE AR CONDICIONADO CENTRAL,TIPO "CHILLER",CONDENSACAO A AR,PARA AREAS DE CONFORTO TERMICO,NOS TERMOS DA NBR 16401,DE 100,1 ATE 150TR,INCLUSIVE PROJETO</v>
      </c>
      <c r="C19545" s="749" t="s">
        <v>45443</v>
      </c>
      <c r="D19545" s="749" t="s">
        <v>45444</v>
      </c>
      <c r="E19545" s="749" t="s">
        <v>45451</v>
      </c>
      <c r="I19545" s="749" t="s">
        <v>45403</v>
      </c>
      <c r="J19545" s="749" t="n">
        <v>10592.78</v>
      </c>
    </row>
    <row collapsed="false" customFormat="false" customHeight="true" hidden="true" ht="25.5" outlineLevel="0" r="19546">
      <c r="A19546" s="749" t="s">
        <v>45453</v>
      </c>
      <c r="B19546" s="758" t="str">
        <f aca="false">C19546&amp;D19546&amp;E19546&amp;F19546&amp;G19546&amp;H19546</f>
        <v>SISTEMA DE AR CONDICIONADO CENTRAL,TIPO "CHILLER",CONDENSACAO A AR,PARA AREAS DE CONFORTO TERMICO,NOS TERMOS DA NBR 16401,DE 150,1 ATE 200TR,INCLUSIVE PROJETO</v>
      </c>
      <c r="C19546" s="749" t="s">
        <v>45443</v>
      </c>
      <c r="D19546" s="749" t="s">
        <v>45444</v>
      </c>
      <c r="E19546" s="749" t="s">
        <v>45454</v>
      </c>
      <c r="I19546" s="749" t="s">
        <v>45403</v>
      </c>
      <c r="J19546" s="749" t="n">
        <v>11817.6</v>
      </c>
    </row>
    <row collapsed="false" customFormat="false" customHeight="true" hidden="true" ht="25.5" outlineLevel="0" r="19547">
      <c r="A19547" s="749" t="s">
        <v>45455</v>
      </c>
      <c r="B19547" s="758" t="str">
        <f aca="false">C19547&amp;D19547&amp;E19547&amp;F19547&amp;G19547&amp;H19547</f>
        <v>SISTEMA DE AR CONDICIONADO CENTRAL,TIPO "CHILLER",CONDENSACAO A AR,PARA AREAS DE CONFORTO TERMICO,NOS TERMOS DA NBR 16401,DE 150,1 ATE 200TR,INCLUSIVE PROJETO</v>
      </c>
      <c r="C19547" s="749" t="s">
        <v>45443</v>
      </c>
      <c r="D19547" s="749" t="s">
        <v>45444</v>
      </c>
      <c r="E19547" s="749" t="s">
        <v>45454</v>
      </c>
      <c r="I19547" s="749" t="s">
        <v>45403</v>
      </c>
      <c r="J19547" s="749" t="n">
        <v>11817.6</v>
      </c>
    </row>
    <row collapsed="false" customFormat="false" customHeight="true" hidden="true" ht="25.5" outlineLevel="0" r="19548">
      <c r="A19548" s="749" t="s">
        <v>45456</v>
      </c>
      <c r="B19548" s="758" t="str">
        <f aca="false">C19548&amp;D19548&amp;E19548&amp;F19548&amp;G19548&amp;H19548</f>
        <v>SISTEMA DE AR CONDICIONADO CENTRAL,TIPO "CHILLER",CONDENSACAO A AR,PARA AREAS DE CONFORTO TERMICO,NOS TERMOS DA NBR 16401,DE 200,1 ATE 250TR,INCLUSIVE PROJETO</v>
      </c>
      <c r="C19548" s="749" t="s">
        <v>45443</v>
      </c>
      <c r="D19548" s="749" t="s">
        <v>45444</v>
      </c>
      <c r="E19548" s="749" t="s">
        <v>45457</v>
      </c>
      <c r="I19548" s="749" t="s">
        <v>45403</v>
      </c>
      <c r="J19548" s="749" t="n">
        <v>10399.36</v>
      </c>
    </row>
    <row collapsed="false" customFormat="false" customHeight="true" hidden="true" ht="25.5" outlineLevel="0" r="19549">
      <c r="A19549" s="749" t="s">
        <v>45458</v>
      </c>
      <c r="B19549" s="758" t="str">
        <f aca="false">C19549&amp;D19549&amp;E19549&amp;F19549&amp;G19549&amp;H19549</f>
        <v>SISTEMA DE AR CONDICIONADO CENTRAL,TIPO "CHILLER",CONDENSACAO A AR,PARA AREAS DE CONFORTO TERMICO,NOS TERMOS DA NBR 16401,DE 200,1 ATE 250TR,INCLUSIVE PROJETO</v>
      </c>
      <c r="C19549" s="749" t="s">
        <v>45443</v>
      </c>
      <c r="D19549" s="749" t="s">
        <v>45444</v>
      </c>
      <c r="E19549" s="749" t="s">
        <v>45457</v>
      </c>
      <c r="I19549" s="749" t="s">
        <v>45403</v>
      </c>
      <c r="J19549" s="749" t="n">
        <v>10399.36</v>
      </c>
    </row>
    <row collapsed="false" customFormat="false" customHeight="true" hidden="true" ht="25.5" outlineLevel="0" r="19550">
      <c r="A19550" s="749" t="s">
        <v>45459</v>
      </c>
      <c r="B19550" s="758" t="str">
        <f aca="false">C19550&amp;D19550&amp;E19550&amp;F19550&amp;G19550&amp;H19550</f>
        <v>SISTEMA DE AR CONDICIONADO CENTRAL,TIPO "CHILLER",CONDENSACAO A AR,PARA AREAS DE CONFORTO TERMICO,NOS TERMOS DA NBR 16401,DE 250,1 ATE 300TR,INCLUSIVE PROJETO</v>
      </c>
      <c r="C19550" s="749" t="s">
        <v>45443</v>
      </c>
      <c r="D19550" s="749" t="s">
        <v>45444</v>
      </c>
      <c r="E19550" s="749" t="s">
        <v>45460</v>
      </c>
      <c r="I19550" s="749" t="s">
        <v>45403</v>
      </c>
      <c r="J19550" s="749" t="n">
        <v>9383.42</v>
      </c>
    </row>
    <row collapsed="false" customFormat="false" customHeight="true" hidden="true" ht="25.5" outlineLevel="0" r="19551">
      <c r="A19551" s="749" t="s">
        <v>45461</v>
      </c>
      <c r="B19551" s="758" t="str">
        <f aca="false">C19551&amp;D19551&amp;E19551&amp;F19551&amp;G19551&amp;H19551</f>
        <v>SISTEMA DE AR CONDICIONADO CENTRAL,TIPO "CHILLER",CONDENSACAO A AR,PARA AREAS DE CONFORTO TERMICO,NOS TERMOS DA NBR 16401,DE 250,1 ATE 300TR,INCLUSIVE PROJETO</v>
      </c>
      <c r="C19551" s="749" t="s">
        <v>45443</v>
      </c>
      <c r="D19551" s="749" t="s">
        <v>45444</v>
      </c>
      <c r="E19551" s="749" t="s">
        <v>45460</v>
      </c>
      <c r="I19551" s="749" t="s">
        <v>45403</v>
      </c>
      <c r="J19551" s="749" t="n">
        <v>9383.42</v>
      </c>
    </row>
    <row collapsed="false" customFormat="false" customHeight="true" hidden="true" ht="25.5" outlineLevel="0" r="19552">
      <c r="A19552" s="749" t="s">
        <v>45462</v>
      </c>
      <c r="B19552" s="758" t="str">
        <f aca="false">C19552&amp;D19552&amp;E19552&amp;F19552&amp;G19552&amp;H19552</f>
        <v>SISTEMA DE AR CONDICIONADO CENTRAL,TIPO "CHILLER",CONDENSACAO A AR,PARA AREAS DE CONFORTO TERMICO,NOS TERMOS DA NBR 16401,DE 300,1 ATE 350TR,INCLUSIVE PROJETO</v>
      </c>
      <c r="C19552" s="749" t="s">
        <v>45443</v>
      </c>
      <c r="D19552" s="749" t="s">
        <v>45444</v>
      </c>
      <c r="E19552" s="749" t="s">
        <v>45463</v>
      </c>
      <c r="I19552" s="749" t="s">
        <v>45403</v>
      </c>
      <c r="J19552" s="749" t="n">
        <v>13112.05</v>
      </c>
    </row>
    <row collapsed="false" customFormat="false" customHeight="true" hidden="true" ht="25.5" outlineLevel="0" r="19553">
      <c r="A19553" s="749" t="s">
        <v>45464</v>
      </c>
      <c r="B19553" s="758" t="str">
        <f aca="false">C19553&amp;D19553&amp;E19553&amp;F19553&amp;G19553&amp;H19553</f>
        <v>SISTEMA DE AR CONDICIONADO CENTRAL,TIPO "CHILLER",CONDENSACAO A AR,PARA AREAS DE CONFORTO TERMICO,NOS TERMOS DA NBR 16401,DE 300,1 ATE 350TR,INCLUSIVE PROJETO</v>
      </c>
      <c r="C19553" s="749" t="s">
        <v>45443</v>
      </c>
      <c r="D19553" s="749" t="s">
        <v>45444</v>
      </c>
      <c r="E19553" s="749" t="s">
        <v>45463</v>
      </c>
      <c r="I19553" s="749" t="s">
        <v>45403</v>
      </c>
      <c r="J19553" s="749" t="n">
        <v>13112.05</v>
      </c>
    </row>
    <row collapsed="false" customFormat="false" customHeight="true" hidden="true" ht="25.5" outlineLevel="0" r="19554">
      <c r="A19554" s="749" t="s">
        <v>45465</v>
      </c>
      <c r="B19554" s="758" t="str">
        <f aca="false">C19554&amp;D19554&amp;E19554&amp;F19554&amp;G19554&amp;H19554</f>
        <v>SISTEMA DE AR CONDICIONADO CENTRAL,TIPO "CHILLER",CONDENSACAO A AR,PARA AREAS DE CONFORTO TERMICO,NOS TERMOS DA NBR 16401,DE 350,1 ATE 400TR,INCLUSIVE PROJETO</v>
      </c>
      <c r="C19554" s="749" t="s">
        <v>45443</v>
      </c>
      <c r="D19554" s="749" t="s">
        <v>45444</v>
      </c>
      <c r="E19554" s="749" t="s">
        <v>45466</v>
      </c>
      <c r="I19554" s="749" t="s">
        <v>45403</v>
      </c>
      <c r="J19554" s="749" t="n">
        <v>12139.65</v>
      </c>
    </row>
    <row collapsed="false" customFormat="false" customHeight="true" hidden="true" ht="25.5" outlineLevel="0" r="19555">
      <c r="A19555" s="749" t="s">
        <v>45467</v>
      </c>
      <c r="B19555" s="758" t="str">
        <f aca="false">C19555&amp;D19555&amp;E19555&amp;F19555&amp;G19555&amp;H19555</f>
        <v>SISTEMA DE AR CONDICIONADO CENTRAL,TIPO "CHILLER",CONDENSACAO A AR,PARA AREAS DE CONFORTO TERMICO,NOS TERMOS DA NBR 16401,DE 350,1 ATE 400TR,INCLUSIVE PROJETO</v>
      </c>
      <c r="C19555" s="749" t="s">
        <v>45443</v>
      </c>
      <c r="D19555" s="749" t="s">
        <v>45444</v>
      </c>
      <c r="E19555" s="749" t="s">
        <v>45466</v>
      </c>
      <c r="I19555" s="749" t="s">
        <v>45403</v>
      </c>
      <c r="J19555" s="749" t="n">
        <v>12139.65</v>
      </c>
    </row>
    <row collapsed="false" customFormat="false" customHeight="true" hidden="true" ht="25.5" outlineLevel="0" r="19556">
      <c r="A19556" s="749" t="s">
        <v>45468</v>
      </c>
      <c r="B19556" s="758" t="str">
        <f aca="false">C19556&amp;D19556&amp;E19556&amp;F19556&amp;G19556&amp;H19556</f>
        <v>SISTEMA DE AR CONDICIONADO CENTRAL,TIPO "CHILLER",CONDENSACAO A AR,PARA UNIDADES MEDICAS ASSISTENCIAIS,NOS TERMOS DA NBR7256,ATE 50TR,INCLUSIVE PROJETO</v>
      </c>
      <c r="C19556" s="749" t="s">
        <v>45443</v>
      </c>
      <c r="D19556" s="749" t="s">
        <v>45469</v>
      </c>
      <c r="E19556" s="749" t="s">
        <v>45470</v>
      </c>
      <c r="I19556" s="749" t="s">
        <v>45403</v>
      </c>
      <c r="J19556" s="749" t="n">
        <v>25364.4</v>
      </c>
    </row>
    <row collapsed="false" customFormat="false" customHeight="true" hidden="true" ht="25.5" outlineLevel="0" r="19557">
      <c r="A19557" s="749" t="s">
        <v>45471</v>
      </c>
      <c r="B19557" s="758" t="str">
        <f aca="false">C19557&amp;D19557&amp;E19557&amp;F19557&amp;G19557&amp;H19557</f>
        <v>SISTEMA DE AR CONDICIONADO CENTRAL,TIPO "CHILLER",CONDENSACAO A AR,PARA UNIDADES MEDICAS ASSISTENCIAIS,NOS TERMOS DA NBR7256,ATE 50TR,INCLUSIVE PROJETO</v>
      </c>
      <c r="C19557" s="749" t="s">
        <v>45443</v>
      </c>
      <c r="D19557" s="749" t="s">
        <v>45469</v>
      </c>
      <c r="E19557" s="749" t="s">
        <v>45470</v>
      </c>
      <c r="I19557" s="749" t="s">
        <v>45403</v>
      </c>
      <c r="J19557" s="749" t="n">
        <v>25364.4</v>
      </c>
    </row>
    <row collapsed="false" customFormat="false" customHeight="true" hidden="true" ht="25.5" outlineLevel="0" r="19558">
      <c r="A19558" s="749" t="s">
        <v>45472</v>
      </c>
      <c r="B19558" s="758" t="str">
        <f aca="false">C19558&amp;D19558&amp;E19558&amp;F19558&amp;G19558&amp;H19558</f>
        <v>SISTEMA DE AR CONDICIONADO CENTRAL,TIPO "CHILLER",CONDENSACAO A AR,PARA UNIDADES MEDICAS ASSISTENCIAIS,NOS TERMOS DA NBR7256,DE 50,1 ATE 100TR,INCLUSIVE PROJETO</v>
      </c>
      <c r="C19558" s="749" t="s">
        <v>45443</v>
      </c>
      <c r="D19558" s="749" t="s">
        <v>45469</v>
      </c>
      <c r="E19558" s="749" t="s">
        <v>45473</v>
      </c>
      <c r="I19558" s="749" t="s">
        <v>45403</v>
      </c>
      <c r="J19558" s="749" t="n">
        <v>16969.33</v>
      </c>
    </row>
    <row collapsed="false" customFormat="false" customHeight="true" hidden="true" ht="25.5" outlineLevel="0" r="19559">
      <c r="A19559" s="749" t="s">
        <v>45474</v>
      </c>
      <c r="B19559" s="758" t="str">
        <f aca="false">C19559&amp;D19559&amp;E19559&amp;F19559&amp;G19559&amp;H19559</f>
        <v>SISTEMA DE AR CONDICIONADO CENTRAL,TIPO "CHILLER",CONDENSACAO A AR,PARA UNIDADES MEDICAS ASSISTENCIAIS,NOS TERMOS DA NBR7256,DE 50,1 ATE 100TR,INCLUSIVE PROJETO</v>
      </c>
      <c r="C19559" s="749" t="s">
        <v>45443</v>
      </c>
      <c r="D19559" s="749" t="s">
        <v>45469</v>
      </c>
      <c r="E19559" s="749" t="s">
        <v>45473</v>
      </c>
      <c r="I19559" s="749" t="s">
        <v>45403</v>
      </c>
      <c r="J19559" s="749" t="n">
        <v>16969.33</v>
      </c>
    </row>
    <row collapsed="false" customFormat="false" customHeight="true" hidden="true" ht="25.5" outlineLevel="0" r="19560">
      <c r="A19560" s="749" t="s">
        <v>45475</v>
      </c>
      <c r="B19560" s="758" t="str">
        <f aca="false">C19560&amp;D19560&amp;E19560&amp;F19560&amp;G19560&amp;H19560</f>
        <v>SISTEMA DE AR CONDICIONADO CENTRAL,TIPO "CHILLER",CONDENSACAO A AR,PARA UNIDADES MEDICAS ASSISTENCIAIS,NOS TERMOS DA NBR7256,DE 100,1 ATE 150TR,INCLUSIVE PROJETO</v>
      </c>
      <c r="C19560" s="749" t="s">
        <v>45443</v>
      </c>
      <c r="D19560" s="749" t="s">
        <v>45469</v>
      </c>
      <c r="E19560" s="749" t="s">
        <v>45476</v>
      </c>
      <c r="I19560" s="749" t="s">
        <v>45403</v>
      </c>
      <c r="J19560" s="749" t="n">
        <v>15242.67</v>
      </c>
    </row>
    <row collapsed="false" customFormat="false" customHeight="true" hidden="true" ht="25.5" outlineLevel="0" r="19561">
      <c r="A19561" s="749" t="s">
        <v>45477</v>
      </c>
      <c r="B19561" s="758" t="str">
        <f aca="false">C19561&amp;D19561&amp;E19561&amp;F19561&amp;G19561&amp;H19561</f>
        <v>SISTEMA DE AR CONDICIONADO CENTRAL,TIPO "CHILLER",CONDENSACAO A AR,PARA UNIDADES MEDICAS ASSISTENCIAIS,NOS TERMOS DA NBR7256,DE 100,1 ATE 150TR,INCLUSIVE PROJETO</v>
      </c>
      <c r="C19561" s="749" t="s">
        <v>45443</v>
      </c>
      <c r="D19561" s="749" t="s">
        <v>45469</v>
      </c>
      <c r="E19561" s="749" t="s">
        <v>45476</v>
      </c>
      <c r="I19561" s="749" t="s">
        <v>45403</v>
      </c>
      <c r="J19561" s="749" t="n">
        <v>15242.67</v>
      </c>
    </row>
    <row collapsed="false" customFormat="false" customHeight="true" hidden="true" ht="25.5" outlineLevel="0" r="19562">
      <c r="A19562" s="749" t="s">
        <v>45478</v>
      </c>
      <c r="B19562" s="758" t="str">
        <f aca="false">C19562&amp;D19562&amp;E19562&amp;F19562&amp;G19562&amp;H19562</f>
        <v>SISTEMA DE AR CONDICIONADO CENTRAL,TIPO "CHILLER",CONDENSACAO A AR,PARA UNIDADES MEDICAS ASSISTENCIAIS,NOS TERMOS DA NBR7256,DE 150,1 ATE 200TR,INCLUSIVE PROJETO</v>
      </c>
      <c r="C19562" s="749" t="s">
        <v>45443</v>
      </c>
      <c r="D19562" s="749" t="s">
        <v>45469</v>
      </c>
      <c r="E19562" s="749" t="s">
        <v>45479</v>
      </c>
      <c r="I19562" s="749" t="s">
        <v>45403</v>
      </c>
      <c r="J19562" s="749" t="n">
        <v>16950.87</v>
      </c>
    </row>
    <row collapsed="false" customFormat="false" customHeight="true" hidden="true" ht="25.5" outlineLevel="0" r="19563">
      <c r="A19563" s="749" t="s">
        <v>45480</v>
      </c>
      <c r="B19563" s="758" t="str">
        <f aca="false">C19563&amp;D19563&amp;E19563&amp;F19563&amp;G19563&amp;H19563</f>
        <v>SISTEMA DE AR CONDICIONADO CENTRAL,TIPO "CHILLER",CONDENSACAO A AR,PARA UNIDADES MEDICAS ASSISTENCIAIS,NOS TERMOS DA NBR7256,DE 150,1 ATE 200TR,INCLUSIVE PROJETO</v>
      </c>
      <c r="C19563" s="749" t="s">
        <v>45443</v>
      </c>
      <c r="D19563" s="749" t="s">
        <v>45469</v>
      </c>
      <c r="E19563" s="749" t="s">
        <v>45479</v>
      </c>
      <c r="I19563" s="749" t="s">
        <v>45403</v>
      </c>
      <c r="J19563" s="749" t="n">
        <v>16950.87</v>
      </c>
    </row>
    <row collapsed="false" customFormat="false" customHeight="true" hidden="true" ht="25.5" outlineLevel="0" r="19564">
      <c r="A19564" s="749" t="s">
        <v>45481</v>
      </c>
      <c r="B19564" s="758" t="str">
        <f aca="false">C19564&amp;D19564&amp;E19564&amp;F19564&amp;G19564&amp;H19564</f>
        <v>SISTEMA DE AR CONDICIONADO CENTRAL,TIPO "CHILLER",CONDENSACAO A AR,PARA UNIDADES MEDICAS ASSISTENCIAIS,NOS TERMOS DA NBR7256,DE 200,1 ATE 250TR,INCLUSIVE PROJETO</v>
      </c>
      <c r="C19564" s="749" t="s">
        <v>45443</v>
      </c>
      <c r="D19564" s="749" t="s">
        <v>45469</v>
      </c>
      <c r="E19564" s="749" t="s">
        <v>45482</v>
      </c>
      <c r="I19564" s="749" t="s">
        <v>45403</v>
      </c>
      <c r="J19564" s="749" t="n">
        <v>15945.69</v>
      </c>
    </row>
    <row collapsed="false" customFormat="false" customHeight="true" hidden="true" ht="25.5" outlineLevel="0" r="19565">
      <c r="A19565" s="749" t="s">
        <v>45483</v>
      </c>
      <c r="B19565" s="758" t="str">
        <f aca="false">C19565&amp;D19565&amp;E19565&amp;F19565&amp;G19565&amp;H19565</f>
        <v>SISTEMA DE AR CONDICIONADO CENTRAL,TIPO "CHILLER",CONDENSACAO A AR,PARA UNIDADES MEDICAS ASSISTENCIAIS,NOS TERMOS DA NBR7256,DE 200,1 ATE 250TR,INCLUSIVE PROJETO</v>
      </c>
      <c r="C19565" s="749" t="s">
        <v>45443</v>
      </c>
      <c r="D19565" s="749" t="s">
        <v>45469</v>
      </c>
      <c r="E19565" s="749" t="s">
        <v>45482</v>
      </c>
      <c r="I19565" s="749" t="s">
        <v>45403</v>
      </c>
      <c r="J19565" s="749" t="n">
        <v>15945.69</v>
      </c>
    </row>
    <row collapsed="false" customFormat="false" customHeight="true" hidden="true" ht="25.5" outlineLevel="0" r="19566">
      <c r="A19566" s="749" t="s">
        <v>45484</v>
      </c>
      <c r="B19566" s="758" t="str">
        <f aca="false">C19566&amp;D19566&amp;E19566&amp;F19566&amp;G19566&amp;H19566</f>
        <v>SISTEMA DE AR CONDICIONADO CENTRAL,TIPO "CHILLER",CONDENSACAO A AR,PARA UNIDADES MEDICAS ASSISTENCIAIS,NOS TERMOS DA NBR 7256,DE 250,1 ATE 300TR,INCLUSIVE PROJETO</v>
      </c>
      <c r="C19566" s="749" t="s">
        <v>45443</v>
      </c>
      <c r="D19566" s="749" t="s">
        <v>45469</v>
      </c>
      <c r="E19566" s="749" t="s">
        <v>45485</v>
      </c>
      <c r="I19566" s="749" t="s">
        <v>45403</v>
      </c>
      <c r="J19566" s="749" t="n">
        <v>14144.46</v>
      </c>
    </row>
    <row collapsed="false" customFormat="false" customHeight="true" hidden="true" ht="25.5" outlineLevel="0" r="19567">
      <c r="A19567" s="749" t="s">
        <v>45486</v>
      </c>
      <c r="B19567" s="758" t="str">
        <f aca="false">C19567&amp;D19567&amp;E19567&amp;F19567&amp;G19567&amp;H19567</f>
        <v>SISTEMA DE AR CONDICIONADO CENTRAL,TIPO "CHILLER",CONDENSACAO A AR,PARA UNIDADES MEDICAS ASSISTENCIAIS,NOS TERMOS DA NBR 7256,DE 250,1 ATE 300TR,INCLUSIVE PROJETO</v>
      </c>
      <c r="C19567" s="749" t="s">
        <v>45443</v>
      </c>
      <c r="D19567" s="749" t="s">
        <v>45469</v>
      </c>
      <c r="E19567" s="749" t="s">
        <v>45485</v>
      </c>
      <c r="I19567" s="749" t="s">
        <v>45403</v>
      </c>
      <c r="J19567" s="749" t="n">
        <v>14144.46</v>
      </c>
    </row>
    <row collapsed="false" customFormat="false" customHeight="true" hidden="true" ht="25.5" outlineLevel="0" r="19568">
      <c r="A19568" s="749" t="s">
        <v>45487</v>
      </c>
      <c r="B19568" s="758" t="str">
        <f aca="false">C19568&amp;D19568&amp;E19568&amp;F19568&amp;G19568&amp;H19568</f>
        <v>SISTEMA DE AR CONDICIONADO CENTRAL,TIPO "CHILLER",CONDENSACAO A AR,PARA UNIDADES MEDICAS ASSISTENCIAIS,NOS TERMOS DA NBR 7256,DE 300,1 ATE 350TR,INCLUSIVE PROJETO</v>
      </c>
      <c r="C19568" s="749" t="s">
        <v>45443</v>
      </c>
      <c r="D19568" s="749" t="s">
        <v>45469</v>
      </c>
      <c r="E19568" s="749" t="s">
        <v>45488</v>
      </c>
      <c r="I19568" s="749" t="s">
        <v>45403</v>
      </c>
      <c r="J19568" s="749" t="n">
        <v>18772.45</v>
      </c>
    </row>
    <row collapsed="false" customFormat="false" customHeight="true" hidden="true" ht="25.5" outlineLevel="0" r="19569">
      <c r="A19569" s="749" t="s">
        <v>45489</v>
      </c>
      <c r="B19569" s="758" t="str">
        <f aca="false">C19569&amp;D19569&amp;E19569&amp;F19569&amp;G19569&amp;H19569</f>
        <v>SISTEMA DE AR CONDICIONADO CENTRAL,TIPO "CHILLER",CONDENSACAO A AR,PARA UNIDADES MEDICAS ASSISTENCIAIS,NOS TERMOS DA NBR 7256,DE 300,1 ATE 350TR,INCLUSIVE PROJETO</v>
      </c>
      <c r="C19569" s="749" t="s">
        <v>45443</v>
      </c>
      <c r="D19569" s="749" t="s">
        <v>45469</v>
      </c>
      <c r="E19569" s="749" t="s">
        <v>45488</v>
      </c>
      <c r="I19569" s="749" t="s">
        <v>45403</v>
      </c>
      <c r="J19569" s="749" t="n">
        <v>18772.45</v>
      </c>
    </row>
    <row collapsed="false" customFormat="false" customHeight="true" hidden="true" ht="25.5" outlineLevel="0" r="19570">
      <c r="A19570" s="749" t="s">
        <v>45490</v>
      </c>
      <c r="B19570" s="758" t="str">
        <f aca="false">C19570&amp;D19570&amp;E19570&amp;F19570&amp;G19570&amp;H19570</f>
        <v>SISTEMA DE AR CONDICIONADO CENTRAL,TIPO "CHILLER",CONDENSACAO A AR,PARA UNIDADES MEDICAS ASSISTENCIAIS,NOS TERMOS DA NBR 7256,DE 350,1 ATE 400TR,INCLUSIVE PROJETO</v>
      </c>
      <c r="C19570" s="749" t="s">
        <v>45443</v>
      </c>
      <c r="D19570" s="749" t="s">
        <v>45469</v>
      </c>
      <c r="E19570" s="749" t="s">
        <v>45491</v>
      </c>
      <c r="I19570" s="749" t="s">
        <v>45403</v>
      </c>
      <c r="J19570" s="749" t="n">
        <v>18013.68</v>
      </c>
    </row>
    <row collapsed="false" customFormat="false" customHeight="true" hidden="true" ht="25.5" outlineLevel="0" r="19571">
      <c r="A19571" s="749" t="s">
        <v>45492</v>
      </c>
      <c r="B19571" s="758" t="str">
        <f aca="false">C19571&amp;D19571&amp;E19571&amp;F19571&amp;G19571&amp;H19571</f>
        <v>SISTEMA DE AR CONDICIONADO CENTRAL,TIPO "CHILLER",CONDENSACAO A AR,PARA UNIDADES MEDICAS ASSISTENCIAIS,NOS TERMOS DA NBR 7256,DE 350,1 ATE 400TR,INCLUSIVE PROJETO</v>
      </c>
      <c r="C19571" s="749" t="s">
        <v>45443</v>
      </c>
      <c r="D19571" s="749" t="s">
        <v>45469</v>
      </c>
      <c r="E19571" s="749" t="s">
        <v>45491</v>
      </c>
      <c r="I19571" s="749" t="s">
        <v>45403</v>
      </c>
      <c r="J19571" s="749" t="n">
        <v>18013.68</v>
      </c>
    </row>
    <row collapsed="false" customFormat="false" customHeight="true" hidden="true" ht="12.75" outlineLevel="0" r="19572">
      <c r="A19572" s="749" t="s">
        <v>45493</v>
      </c>
      <c r="B19572" s="749" t="str">
        <f aca="false">C19572&amp;D19572&amp;E19572&amp;F19572&amp;G19572&amp;H19572</f>
        <v>GELADEIRA TIPO COMERCIAL,COM 4 PORTAS EM SERVICO E 25 PES CUBICOS UTILIZAVEIS,REVESTIDA EXTERNAMENTE EM ACO INOXIDAVEL,COM UNIDADE FRIGORIFICA ACIONADA POR MOTOR DE 0,5CV.FORNECIMENTO E COLOCACAO</v>
      </c>
      <c r="C19572" s="749" t="s">
        <v>45494</v>
      </c>
      <c r="D19572" s="749" t="s">
        <v>45495</v>
      </c>
      <c r="E19572" s="749" t="s">
        <v>45496</v>
      </c>
      <c r="F19572" s="749" t="s">
        <v>31058</v>
      </c>
      <c r="I19572" s="749" t="s">
        <v>30</v>
      </c>
      <c r="J19572" s="749" t="n">
        <v>14908</v>
      </c>
    </row>
    <row collapsed="false" customFormat="false" customHeight="true" hidden="true" ht="12.75" outlineLevel="0" r="19573">
      <c r="A19573" s="749" t="s">
        <v>45497</v>
      </c>
      <c r="B19573" s="749" t="str">
        <f aca="false">C19573&amp;D19573&amp;E19573&amp;F19573&amp;G19573&amp;H19573</f>
        <v>GELADEIRA TIPO COMERCIAL,COM 4 PORTAS EM SERVICO E 25 PES CUBICOS UTILIZAVEIS,REVESTIDA EXTERNAMENTE EM ACO INOXIDAVEL,COM UNIDADE FRIGORIFICA ACIONADA POR MOTOR DE 0,5CV.FORNECIMENTO E COLOCACAO</v>
      </c>
      <c r="C19573" s="749" t="s">
        <v>45494</v>
      </c>
      <c r="D19573" s="749" t="s">
        <v>45495</v>
      </c>
      <c r="E19573" s="749" t="s">
        <v>45496</v>
      </c>
      <c r="F19573" s="749" t="s">
        <v>31058</v>
      </c>
      <c r="I19573" s="749" t="s">
        <v>30</v>
      </c>
      <c r="J19573" s="749" t="n">
        <v>14908</v>
      </c>
    </row>
    <row collapsed="false" customFormat="false" customHeight="true" hidden="true" ht="12.75" outlineLevel="0" r="19574">
      <c r="A19574" s="749" t="s">
        <v>45498</v>
      </c>
      <c r="B19574" s="749" t="str">
        <f aca="false">C19574&amp;D19574&amp;E19574&amp;F19574&amp;G19574&amp;H19574</f>
        <v>FREEZER HORIZONTAL,EM CHAPA DE ACO PINTADO,TAMPA UNICA,CAPACIDADE APROXIMADA DE 300L.FORNECIMENTO E COLOCACAO</v>
      </c>
      <c r="C19574" s="749" t="s">
        <v>45499</v>
      </c>
      <c r="D19574" s="749" t="s">
        <v>45500</v>
      </c>
      <c r="I19574" s="749" t="s">
        <v>30</v>
      </c>
      <c r="J19574" s="749" t="n">
        <v>1789.11</v>
      </c>
    </row>
    <row collapsed="false" customFormat="false" customHeight="true" hidden="true" ht="12.75" outlineLevel="0" r="19575">
      <c r="A19575" s="749" t="s">
        <v>45501</v>
      </c>
      <c r="B19575" s="749" t="str">
        <f aca="false">C19575&amp;D19575&amp;E19575&amp;F19575&amp;G19575&amp;H19575</f>
        <v>FREEZER HORIZONTAL,EM CHAPA DE ACO PINTADO,TAMPA UNICA,CAPACIDADE APROXIMADA DE 300L.FORNECIMENTO E COLOCACAO</v>
      </c>
      <c r="C19575" s="749" t="s">
        <v>45499</v>
      </c>
      <c r="D19575" s="749" t="s">
        <v>45500</v>
      </c>
      <c r="I19575" s="749" t="s">
        <v>30</v>
      </c>
      <c r="J19575" s="749" t="n">
        <v>1789.11</v>
      </c>
    </row>
    <row collapsed="false" customFormat="false" customHeight="true" hidden="true" ht="12.75" outlineLevel="0" r="19576">
      <c r="A19576" s="749" t="s">
        <v>45502</v>
      </c>
      <c r="B19576" s="749" t="str">
        <f aca="false">C19576&amp;D19576&amp;E19576&amp;F19576&amp;G19576&amp;H19576</f>
        <v>FREEZER HORIZONTAL,EM CHAPA DE ACO PINTADO,COM 2 TAMPAS,CAPACIDADE APROXIMADA DE 400L.FORNECIMENTO E COLOCACAO</v>
      </c>
      <c r="C19576" s="749" t="s">
        <v>45503</v>
      </c>
      <c r="D19576" s="749" t="s">
        <v>45504</v>
      </c>
      <c r="I19576" s="749" t="s">
        <v>30</v>
      </c>
      <c r="J19576" s="749" t="n">
        <v>2110.47</v>
      </c>
    </row>
    <row collapsed="false" customFormat="false" customHeight="true" hidden="true" ht="12.75" outlineLevel="0" r="19577">
      <c r="A19577" s="749" t="s">
        <v>45505</v>
      </c>
      <c r="B19577" s="749" t="str">
        <f aca="false">C19577&amp;D19577&amp;E19577&amp;F19577&amp;G19577&amp;H19577</f>
        <v>FREEZER HORIZONTAL,EM CHAPA DE ACO PINTADO,COM 2 TAMPAS,CAPACIDADE APROXIMADA DE 400L.FORNECIMENTO E COLOCACAO</v>
      </c>
      <c r="C19577" s="749" t="s">
        <v>45503</v>
      </c>
      <c r="D19577" s="749" t="s">
        <v>45504</v>
      </c>
      <c r="I19577" s="749" t="s">
        <v>30</v>
      </c>
      <c r="J19577" s="749" t="n">
        <v>2110.47</v>
      </c>
    </row>
    <row collapsed="false" customFormat="false" customHeight="true" hidden="true" ht="51" outlineLevel="0" r="19578">
      <c r="A19578" s="749" t="s">
        <v>45506</v>
      </c>
      <c r="B19578" s="758" t="str">
        <f aca="false">C19578&amp;D19578&amp;E19578&amp;F19578&amp;G19578&amp;H19578</f>
        <v>PORTA FRIGORIFICA GIRATORIA PARA RESFRIADOS,MEDINDO 800X1800MM,REVESTIDA INTERNA E EXTERNAMENTE EM CHAPA DE ACO IXO AISI 430,NUCLEO ISOLANTE EM POLIURETANO COM 50MM,BATENTE EM MADEIRA DE LEI,REVESTIDA COM CHAPA DE ACABAMENTO,FERRAGENS GIRATORIA EM METAL CROMADO.FORNECIMENTO E COLOCACAO</v>
      </c>
      <c r="C19578" s="749" t="s">
        <v>45507</v>
      </c>
      <c r="D19578" s="749" t="s">
        <v>45508</v>
      </c>
      <c r="E19578" s="749" t="s">
        <v>45509</v>
      </c>
      <c r="F19578" s="749" t="s">
        <v>45510</v>
      </c>
      <c r="G19578" s="749" t="s">
        <v>45511</v>
      </c>
      <c r="I19578" s="749" t="s">
        <v>30</v>
      </c>
      <c r="J19578" s="749" t="n">
        <v>4743.2</v>
      </c>
    </row>
    <row collapsed="false" customFormat="false" customHeight="true" hidden="true" ht="51" outlineLevel="0" r="19579">
      <c r="A19579" s="749" t="s">
        <v>45512</v>
      </c>
      <c r="B19579" s="758" t="str">
        <f aca="false">C19579&amp;D19579&amp;E19579&amp;F19579&amp;G19579&amp;H19579</f>
        <v>PORTA FRIGORIFICA GIRATORIA PARA RESFRIADOS,MEDINDO 800X1800MM,REVESTIDA INTERNA E EXTERNAMENTE EM CHAPA DE ACO IXO AISI 430,NUCLEO ISOLANTE EM POLIURETANO COM 50MM,BATENTE EM MADEIRA DE LEI,REVESTIDA COM CHAPA DE ACABAMENTO,FERRAGENS GIRATORIA EM METAL CROMADO.FORNECIMENTO E COLOCACAO</v>
      </c>
      <c r="C19579" s="749" t="s">
        <v>45507</v>
      </c>
      <c r="D19579" s="749" t="s">
        <v>45508</v>
      </c>
      <c r="E19579" s="749" t="s">
        <v>45509</v>
      </c>
      <c r="F19579" s="749" t="s">
        <v>45510</v>
      </c>
      <c r="G19579" s="749" t="s">
        <v>45511</v>
      </c>
      <c r="I19579" s="749" t="s">
        <v>30</v>
      </c>
      <c r="J19579" s="749" t="n">
        <v>4743.2</v>
      </c>
    </row>
    <row collapsed="false" customFormat="false" customHeight="true" hidden="true" ht="51" outlineLevel="0" r="19580">
      <c r="A19580" s="749" t="s">
        <v>45513</v>
      </c>
      <c r="B19580" s="758" t="str">
        <f aca="false">C19580&amp;D19580&amp;E19580&amp;F19580&amp;G19580&amp;H19580</f>
        <v>PORTA FRIGORIFICA GIRATORIA PARA CONGELADOS,800X1800MM,REVESTIDA INTERNA E EXTERNAMENTE EM CHAPA DE ACO INOX AISI 430,NUCLEO ISOLANTE EM POLIURETANO COM 80MM,BATENTE EM MADEIRA DEDE LEI,REVESTIDA COM CHAPA DE ACABAMENTO,FERRAGENS GIRATORIA EM METAL CROMADO.FORNECIMENTO E COLOCACAO</v>
      </c>
      <c r="C19580" s="749" t="s">
        <v>45514</v>
      </c>
      <c r="D19580" s="749" t="s">
        <v>45515</v>
      </c>
      <c r="E19580" s="749" t="s">
        <v>45516</v>
      </c>
      <c r="F19580" s="749" t="s">
        <v>45517</v>
      </c>
      <c r="G19580" s="749" t="s">
        <v>45518</v>
      </c>
      <c r="I19580" s="749" t="s">
        <v>30</v>
      </c>
      <c r="J19580" s="749" t="n">
        <v>5486.8</v>
      </c>
    </row>
    <row collapsed="false" customFormat="false" customHeight="true" hidden="true" ht="51" outlineLevel="0" r="19581">
      <c r="A19581" s="749" t="s">
        <v>45519</v>
      </c>
      <c r="B19581" s="758" t="str">
        <f aca="false">C19581&amp;D19581&amp;E19581&amp;F19581&amp;G19581&amp;H19581</f>
        <v>PORTA FRIGORIFICA GIRATORIA PARA CONGELADOS,800X1800MM,REVESTIDA INTERNA E EXTERNAMENTE EM CHAPA DE ACO INOX AISI 430,NUCLEO ISOLANTE EM POLIURETANO COM 80MM,BATENTE EM MADEIRA DEDE LEI,REVESTIDA COM CHAPA DE ACABAMENTO,FERRAGENS GIRATORIA EM METAL CROMADO.FORNECIMENTO E COLOCACAO</v>
      </c>
      <c r="C19581" s="749" t="s">
        <v>45514</v>
      </c>
      <c r="D19581" s="749" t="s">
        <v>45515</v>
      </c>
      <c r="E19581" s="749" t="s">
        <v>45516</v>
      </c>
      <c r="F19581" s="749" t="s">
        <v>45517</v>
      </c>
      <c r="G19581" s="749" t="s">
        <v>45518</v>
      </c>
      <c r="I19581" s="749" t="s">
        <v>30</v>
      </c>
      <c r="J19581" s="749" t="n">
        <v>5486.8</v>
      </c>
    </row>
    <row collapsed="false" customFormat="false" customHeight="true" hidden="true" ht="12.75" outlineLevel="0" r="19582">
      <c r="A19582" s="749" t="s">
        <v>45520</v>
      </c>
      <c r="B19582" s="749" t="str">
        <f aca="false">C19582&amp;D19582&amp;E19582&amp;F19582&amp;G19582&amp;H19582</f>
        <v>EXTINTOR DE INCENDIO,TIPO AGUA-PRESSURIZADA,DE 10L,INCLUSIVE SUPORTE DE PAREDE E CARGA COMPLETA.FORNECIMENTO E COLOCACAO</v>
      </c>
      <c r="C19582" s="749" t="s">
        <v>45521</v>
      </c>
      <c r="D19582" s="749" t="s">
        <v>45522</v>
      </c>
      <c r="I19582" s="749" t="s">
        <v>30</v>
      </c>
      <c r="J19582" s="749" t="n">
        <v>110.13</v>
      </c>
    </row>
    <row collapsed="false" customFormat="false" customHeight="true" hidden="true" ht="12.75" outlineLevel="0" r="19583">
      <c r="A19583" s="749" t="s">
        <v>45523</v>
      </c>
      <c r="B19583" s="749" t="str">
        <f aca="false">C19583&amp;D19583&amp;E19583&amp;F19583&amp;G19583&amp;H19583</f>
        <v>EXTINTOR DE INCENDIO,TIPO AGUA-PRESSURIZADA,DE 10L,INCLUSIVE SUPORTE DE PAREDE E CARGA COMPLETA.FORNECIMENTO E COLOCACAO</v>
      </c>
      <c r="C19583" s="749" t="s">
        <v>45521</v>
      </c>
      <c r="D19583" s="749" t="s">
        <v>45522</v>
      </c>
      <c r="I19583" s="749" t="s">
        <v>30</v>
      </c>
      <c r="J19583" s="749" t="n">
        <v>107.76</v>
      </c>
    </row>
    <row collapsed="false" customFormat="false" customHeight="true" hidden="true" ht="12.75" outlineLevel="0" r="19584">
      <c r="A19584" s="749" t="s">
        <v>45524</v>
      </c>
      <c r="B19584" s="749" t="str">
        <f aca="false">C19584&amp;D19584&amp;E19584&amp;F19584&amp;G19584&amp;H19584</f>
        <v>EXTINTOR DE INCENDIO,TIPO GAS CARBONICO (CO2),10KG,COMPLETO.FORNECIMENTO E COLOCACAO</v>
      </c>
      <c r="C19584" s="749" t="s">
        <v>45525</v>
      </c>
      <c r="D19584" s="749" t="s">
        <v>14956</v>
      </c>
      <c r="I19584" s="749" t="s">
        <v>30</v>
      </c>
      <c r="J19584" s="749" t="n">
        <v>1050.93</v>
      </c>
    </row>
    <row collapsed="false" customFormat="false" customHeight="true" hidden="true" ht="12.75" outlineLevel="0" r="19585">
      <c r="A19585" s="749" t="s">
        <v>45526</v>
      </c>
      <c r="B19585" s="749" t="str">
        <f aca="false">C19585&amp;D19585&amp;E19585&amp;F19585&amp;G19585&amp;H19585</f>
        <v>EXTINTOR DE INCENDIO,TIPO GAS CARBONICO (CO2),10KG,COMPLETO.FORNECIMENTO E COLOCACAO</v>
      </c>
      <c r="C19585" s="749" t="s">
        <v>45525</v>
      </c>
      <c r="D19585" s="749" t="s">
        <v>14956</v>
      </c>
      <c r="I19585" s="749" t="s">
        <v>30</v>
      </c>
      <c r="J19585" s="749" t="n">
        <v>1048.56</v>
      </c>
    </row>
    <row collapsed="false" customFormat="false" customHeight="true" hidden="true" ht="12.75" outlineLevel="0" r="19586">
      <c r="A19586" s="749" t="s">
        <v>45527</v>
      </c>
      <c r="B19586" s="749" t="str">
        <f aca="false">C19586&amp;D19586&amp;E19586&amp;F19586&amp;G19586&amp;H19586</f>
        <v>EXTINTOR DE INCENDIO,TIPO GAS CARBONICO(CO2),DE 6KG,COMPLETO.FORNECIMENTO E COLOCACAO</v>
      </c>
      <c r="C19586" s="749" t="s">
        <v>45528</v>
      </c>
      <c r="D19586" s="749" t="s">
        <v>14939</v>
      </c>
      <c r="I19586" s="749" t="s">
        <v>30</v>
      </c>
      <c r="J19586" s="749" t="n">
        <v>376.17</v>
      </c>
    </row>
    <row collapsed="false" customFormat="false" customHeight="true" hidden="true" ht="12.75" outlineLevel="0" r="19587">
      <c r="A19587" s="749" t="s">
        <v>45529</v>
      </c>
      <c r="B19587" s="749" t="str">
        <f aca="false">C19587&amp;D19587&amp;E19587&amp;F19587&amp;G19587&amp;H19587</f>
        <v>EXTINTOR DE INCENDIO,TIPO GAS CARBONICO(CO2),DE 6KG,COMPLETO.FORNECIMENTO E COLOCACAO</v>
      </c>
      <c r="C19587" s="749" t="s">
        <v>45528</v>
      </c>
      <c r="D19587" s="749" t="s">
        <v>14939</v>
      </c>
      <c r="I19587" s="749" t="s">
        <v>30</v>
      </c>
      <c r="J19587" s="749" t="n">
        <v>373.8</v>
      </c>
    </row>
    <row collapsed="false" customFormat="false" customHeight="true" hidden="true" ht="12.75" outlineLevel="0" r="19588">
      <c r="A19588" s="749" t="s">
        <v>45530</v>
      </c>
      <c r="B19588" s="749" t="str">
        <f aca="false">C19588&amp;D19588&amp;E19588&amp;F19588&amp;G19588&amp;H19588</f>
        <v>EXTINTOR DE INCENDIO,TIPO GAS CARBONICO(CO2),DE 4KG,COMPLETO.FORNECIMENTO E COLOCACAO</v>
      </c>
      <c r="C19588" s="749" t="s">
        <v>45531</v>
      </c>
      <c r="D19588" s="749" t="s">
        <v>14939</v>
      </c>
      <c r="I19588" s="749" t="s">
        <v>30</v>
      </c>
      <c r="J19588" s="749" t="n">
        <v>373.08</v>
      </c>
    </row>
    <row collapsed="false" customFormat="false" customHeight="true" hidden="true" ht="12.75" outlineLevel="0" r="19589">
      <c r="A19589" s="749" t="s">
        <v>45532</v>
      </c>
      <c r="B19589" s="749" t="str">
        <f aca="false">C19589&amp;D19589&amp;E19589&amp;F19589&amp;G19589&amp;H19589</f>
        <v>EXTINTOR DE INCENDIO,TIPO GAS CARBONICO(CO2),DE 4KG,COMPLETO.FORNECIMENTO E COLOCACAO</v>
      </c>
      <c r="C19589" s="749" t="s">
        <v>45531</v>
      </c>
      <c r="D19589" s="749" t="s">
        <v>14939</v>
      </c>
      <c r="I19589" s="749" t="s">
        <v>30</v>
      </c>
      <c r="J19589" s="749" t="n">
        <v>370.71</v>
      </c>
    </row>
    <row collapsed="false" customFormat="false" customHeight="true" hidden="true" ht="12.75" outlineLevel="0" r="19590">
      <c r="A19590" s="749" t="s">
        <v>45533</v>
      </c>
      <c r="B19590" s="749" t="str">
        <f aca="false">C19590&amp;D19590&amp;E19590&amp;F19590&amp;G19590&amp;H19590</f>
        <v>EXTINTOR DE INCENDIO,TIPO PO QUIMICO,DE 4KG.FORNECIMENTO E COLOCACAO</v>
      </c>
      <c r="C19590" s="749" t="s">
        <v>45534</v>
      </c>
      <c r="D19590" s="749" t="s">
        <v>20218</v>
      </c>
      <c r="I19590" s="749" t="s">
        <v>30</v>
      </c>
      <c r="J19590" s="749" t="n">
        <v>105.13</v>
      </c>
    </row>
    <row collapsed="false" customFormat="false" customHeight="true" hidden="true" ht="12.75" outlineLevel="0" r="19591">
      <c r="A19591" s="749" t="s">
        <v>45535</v>
      </c>
      <c r="B19591" s="749" t="str">
        <f aca="false">C19591&amp;D19591&amp;E19591&amp;F19591&amp;G19591&amp;H19591</f>
        <v>EXTINTOR DE INCENDIO,TIPO PO QUIMICO,DE 4KG.FORNECIMENTO E COLOCACAO</v>
      </c>
      <c r="C19591" s="749" t="s">
        <v>45534</v>
      </c>
      <c r="D19591" s="749" t="s">
        <v>20218</v>
      </c>
      <c r="I19591" s="749" t="s">
        <v>30</v>
      </c>
      <c r="J19591" s="749" t="n">
        <v>102.76</v>
      </c>
    </row>
    <row collapsed="false" customFormat="false" customHeight="true" hidden="true" ht="12.75" outlineLevel="0" r="19592">
      <c r="A19592" s="749" t="s">
        <v>45536</v>
      </c>
      <c r="B19592" s="749" t="str">
        <f aca="false">C19592&amp;D19592&amp;E19592&amp;F19592&amp;G19592&amp;H19592</f>
        <v>EXTINTOR DE INCENDIO,TIPO PO QUIMICO,DE 6KG.FORNECIMENTO E COLOCACAO</v>
      </c>
      <c r="C19592" s="749" t="s">
        <v>45537</v>
      </c>
      <c r="D19592" s="749" t="s">
        <v>20218</v>
      </c>
      <c r="I19592" s="749" t="s">
        <v>30</v>
      </c>
      <c r="J19592" s="749" t="n">
        <v>133.23</v>
      </c>
    </row>
    <row collapsed="false" customFormat="false" customHeight="true" hidden="true" ht="12.75" outlineLevel="0" r="19593">
      <c r="A19593" s="749" t="s">
        <v>45538</v>
      </c>
      <c r="B19593" s="749" t="str">
        <f aca="false">C19593&amp;D19593&amp;E19593&amp;F19593&amp;G19593&amp;H19593</f>
        <v>EXTINTOR DE INCENDIO,TIPO PO QUIMICO,DE 6KG.FORNECIMENTO E COLOCACAO</v>
      </c>
      <c r="C19593" s="749" t="s">
        <v>45537</v>
      </c>
      <c r="D19593" s="749" t="s">
        <v>20218</v>
      </c>
      <c r="I19593" s="749" t="s">
        <v>30</v>
      </c>
      <c r="J19593" s="749" t="n">
        <v>130.86</v>
      </c>
    </row>
    <row collapsed="false" customFormat="false" customHeight="true" hidden="true" ht="12.75" outlineLevel="0" r="19594">
      <c r="A19594" s="749" t="s">
        <v>45539</v>
      </c>
      <c r="B19594" s="749" t="str">
        <f aca="false">C19594&amp;D19594&amp;E19594&amp;F19594&amp;G19594&amp;H19594</f>
        <v>BOTIJAO DE GAS ENGARRAFADO(GLP),CAPACIDADE PARA 13KG.O CUSTO INCLUI O BOTIJAO E O GAS.FORNECIMENTO</v>
      </c>
      <c r="C19594" s="749" t="s">
        <v>45540</v>
      </c>
      <c r="D19594" s="749" t="s">
        <v>45541</v>
      </c>
      <c r="I19594" s="749" t="s">
        <v>30</v>
      </c>
      <c r="J19594" s="749" t="n">
        <v>200</v>
      </c>
    </row>
    <row collapsed="false" customFormat="false" customHeight="true" hidden="true" ht="12.75" outlineLevel="0" r="19595">
      <c r="A19595" s="749" t="s">
        <v>45542</v>
      </c>
      <c r="B19595" s="749" t="str">
        <f aca="false">C19595&amp;D19595&amp;E19595&amp;F19595&amp;G19595&amp;H19595</f>
        <v>BOTIJAO DE GAS ENGARRAFADO(GLP),CAPACIDADE PARA 13KG.O CUSTO INCLUI O BOTIJAO E O GAS.FORNECIMENTO</v>
      </c>
      <c r="C19595" s="749" t="s">
        <v>45540</v>
      </c>
      <c r="D19595" s="749" t="s">
        <v>45541</v>
      </c>
      <c r="I19595" s="749" t="s">
        <v>30</v>
      </c>
      <c r="J19595" s="749" t="n">
        <v>200</v>
      </c>
    </row>
    <row collapsed="false" customFormat="false" customHeight="true" hidden="true" ht="12.75" outlineLevel="0" r="19596">
      <c r="A19596" s="749" t="s">
        <v>45543</v>
      </c>
      <c r="B19596" s="749" t="str">
        <f aca="false">C19596&amp;D19596&amp;E19596&amp;F19596&amp;G19596&amp;H19596</f>
        <v>BOTIJAO DE GAS ENGARRAFADO(GLP),CAPACIDADE PARA 45KG.O CUSTO INCLUI O BOTIJAO E O GAS.FORNECIMENTO</v>
      </c>
      <c r="C19596" s="749" t="s">
        <v>45544</v>
      </c>
      <c r="D19596" s="749" t="s">
        <v>45541</v>
      </c>
      <c r="I19596" s="749" t="s">
        <v>30</v>
      </c>
      <c r="J19596" s="749" t="n">
        <v>600</v>
      </c>
    </row>
    <row collapsed="false" customFormat="false" customHeight="true" hidden="true" ht="12.75" outlineLevel="0" r="19597">
      <c r="A19597" s="749" t="s">
        <v>45545</v>
      </c>
      <c r="B19597" s="749" t="str">
        <f aca="false">C19597&amp;D19597&amp;E19597&amp;F19597&amp;G19597&amp;H19597</f>
        <v>BOTIJAO DE GAS ENGARRAFADO(GLP),CAPACIDADE PARA 45KG.O CUSTO INCLUI O BOTIJAO E O GAS.FORNECIMENTO</v>
      </c>
      <c r="C19597" s="749" t="s">
        <v>45544</v>
      </c>
      <c r="D19597" s="749" t="s">
        <v>45541</v>
      </c>
      <c r="I19597" s="749" t="s">
        <v>30</v>
      </c>
      <c r="J19597" s="749" t="n">
        <v>600</v>
      </c>
    </row>
    <row collapsed="false" customFormat="false" customHeight="true" hidden="true" ht="51" outlineLevel="0" r="19598">
      <c r="A19598" s="749" t="s">
        <v>45546</v>
      </c>
      <c r="B19598" s="758" t="str">
        <f aca="false">C19598&amp;D19598&amp;E19598&amp;F19598&amp;G19598&amp;H19598</f>
        <v>SISTEMA DE PRESSURIZACAO,COM 02 BOMBAS CENTRIFUGAS DE 5CV/220V,INCLUSIVE TUBULACOES DE SUCCAO,RECALQUE E DISTRIBUICAO COM CONEXOES,PRESSOSTATO,MANOMETRO,TANQUE DE PRESSAO,QUADRO DE COMANDO,EXCLUSIVE CASA DE MAQUINAS (VIDE ITEM 18.024.0050).FORNECIMENTO E INSTALACAO</v>
      </c>
      <c r="C19598" s="749" t="s">
        <v>45547</v>
      </c>
      <c r="D19598" s="749" t="s">
        <v>45548</v>
      </c>
      <c r="E19598" s="749" t="s">
        <v>45549</v>
      </c>
      <c r="F19598" s="749" t="s">
        <v>45550</v>
      </c>
      <c r="G19598" s="749" t="s">
        <v>45551</v>
      </c>
      <c r="I19598" s="749" t="s">
        <v>30</v>
      </c>
      <c r="J19598" s="749" t="n">
        <v>8949.54</v>
      </c>
    </row>
    <row collapsed="false" customFormat="false" customHeight="true" hidden="true" ht="51" outlineLevel="0" r="19599">
      <c r="A19599" s="749" t="s">
        <v>45552</v>
      </c>
      <c r="B19599" s="758" t="str">
        <f aca="false">C19599&amp;D19599&amp;E19599&amp;F19599&amp;G19599&amp;H19599</f>
        <v>SISTEMA DE PRESSURIZACAO,COM 02 BOMBAS CENTRIFUGAS DE 5CV/220V,INCLUSIVE TUBULACOES DE SUCCAO,RECALQUE E DISTRIBUICAO COM CONEXOES,PRESSOSTATO,MANOMETRO,TANQUE DE PRESSAO,QUADRO DE COMANDO,EXCLUSIVE CASA DE MAQUINAS (VIDE ITEM 18.024.0050).FORNECIMENTO E INSTALACAO</v>
      </c>
      <c r="C19599" s="749" t="s">
        <v>45547</v>
      </c>
      <c r="D19599" s="749" t="s">
        <v>45548</v>
      </c>
      <c r="E19599" s="749" t="s">
        <v>45549</v>
      </c>
      <c r="F19599" s="749" t="s">
        <v>45550</v>
      </c>
      <c r="G19599" s="749" t="s">
        <v>45551</v>
      </c>
      <c r="I19599" s="749" t="s">
        <v>30</v>
      </c>
      <c r="J19599" s="749" t="n">
        <v>8813.53</v>
      </c>
    </row>
    <row collapsed="false" customFormat="false" customHeight="true" hidden="true" ht="51" outlineLevel="0" r="19600">
      <c r="A19600" s="749" t="s">
        <v>45553</v>
      </c>
      <c r="B19600" s="758" t="str">
        <f aca="false">C19600&amp;D19600&amp;E19600&amp;F19600&amp;G19600&amp;H19600</f>
        <v>SISTEMA DE PRESSURIZACAO,COM 02 BOMBAS DE 7,5CV/220V,INCLUSIVE TUBULACOES DE SUCCAO,RECALQUE E DISTRIBUICAO COM CONEXOES,PRESSOSTATO,MANOMETRO,TANQUE DE PRESSAO,QUADRO DE COMANDO,EXCLUSIVE CASA DE MAQUINAS (VIDE ITEM 18.024.0050).FORNECIMENTO E INSTALACAO</v>
      </c>
      <c r="C19600" s="749" t="s">
        <v>45554</v>
      </c>
      <c r="D19600" s="749" t="s">
        <v>45555</v>
      </c>
      <c r="E19600" s="749" t="s">
        <v>45556</v>
      </c>
      <c r="F19600" s="749" t="s">
        <v>45557</v>
      </c>
      <c r="G19600" s="749" t="s">
        <v>45558</v>
      </c>
      <c r="I19600" s="749" t="s">
        <v>30</v>
      </c>
      <c r="J19600" s="749" t="n">
        <v>10859.29</v>
      </c>
    </row>
    <row collapsed="false" customFormat="false" customHeight="true" hidden="true" ht="51" outlineLevel="0" r="19601">
      <c r="A19601" s="749" t="s">
        <v>45559</v>
      </c>
      <c r="B19601" s="758" t="str">
        <f aca="false">C19601&amp;D19601&amp;E19601&amp;F19601&amp;G19601&amp;H19601</f>
        <v>SISTEMA DE PRESSURIZACAO,COM 02 BOMBAS DE 7,5CV/220V,INCLUSIVE TUBULACOES DE SUCCAO,RECALQUE E DISTRIBUICAO COM CONEXOES,PRESSOSTATO,MANOMETRO,TANQUE DE PRESSAO,QUADRO DE COMANDO,EXCLUSIVE CASA DE MAQUINAS (VIDE ITEM 18.024.0050).FORNECIMENTO E INSTALACAO</v>
      </c>
      <c r="C19601" s="749" t="s">
        <v>45554</v>
      </c>
      <c r="D19601" s="749" t="s">
        <v>45555</v>
      </c>
      <c r="E19601" s="749" t="s">
        <v>45556</v>
      </c>
      <c r="F19601" s="749" t="s">
        <v>45557</v>
      </c>
      <c r="G19601" s="749" t="s">
        <v>45558</v>
      </c>
      <c r="I19601" s="749" t="s">
        <v>30</v>
      </c>
      <c r="J19601" s="749" t="n">
        <v>10723.28</v>
      </c>
    </row>
    <row collapsed="false" customFormat="false" customHeight="true" hidden="true" ht="51" outlineLevel="0" r="19602">
      <c r="A19602" s="749" t="s">
        <v>45560</v>
      </c>
      <c r="B19602" s="758" t="str">
        <f aca="false">C19602&amp;D19602&amp;E19602&amp;F19602&amp;G19602&amp;H19602</f>
        <v>SISTEMA DE PRESSURIZACAO,COM 02 BOMBAS DE 10CV/220V,INCLUSIVE TUBULACOES DE SUCCAO,RECALQUE E DISTRIBUICAO COM CONEXOES,PRESSOSTATO,MANOMETRO,TANQUE DE PRESSAO,QUADRO DE COMANDO,EXCLUSIVE CASA DE MAQUINAS (VIDE ITEM 18.024.0050).FORNECIMENTO E INSTALACAO</v>
      </c>
      <c r="C19602" s="749" t="s">
        <v>45561</v>
      </c>
      <c r="D19602" s="749" t="s">
        <v>45562</v>
      </c>
      <c r="E19602" s="749" t="s">
        <v>45563</v>
      </c>
      <c r="F19602" s="749" t="s">
        <v>45564</v>
      </c>
      <c r="G19602" s="749" t="s">
        <v>45565</v>
      </c>
      <c r="I19602" s="749" t="s">
        <v>30</v>
      </c>
      <c r="J19602" s="749" t="n">
        <v>14155.31</v>
      </c>
    </row>
    <row collapsed="false" customFormat="false" customHeight="true" hidden="true" ht="51" outlineLevel="0" r="19603">
      <c r="A19603" s="749" t="s">
        <v>45566</v>
      </c>
      <c r="B19603" s="758" t="str">
        <f aca="false">C19603&amp;D19603&amp;E19603&amp;F19603&amp;G19603&amp;H19603</f>
        <v>SISTEMA DE PRESSURIZACAO,COM 02 BOMBAS DE 10CV/220V,INCLUSIVE TUBULACOES DE SUCCAO,RECALQUE E DISTRIBUICAO COM CONEXOES,PRESSOSTATO,MANOMETRO,TANQUE DE PRESSAO,QUADRO DE COMANDO,EXCLUSIVE CASA DE MAQUINAS (VIDE ITEM 18.024.0050).FORNECIMENTO E INSTALACAO</v>
      </c>
      <c r="C19603" s="749" t="s">
        <v>45561</v>
      </c>
      <c r="D19603" s="749" t="s">
        <v>45562</v>
      </c>
      <c r="E19603" s="749" t="s">
        <v>45563</v>
      </c>
      <c r="F19603" s="749" t="s">
        <v>45564</v>
      </c>
      <c r="G19603" s="749" t="s">
        <v>45565</v>
      </c>
      <c r="I19603" s="749" t="s">
        <v>30</v>
      </c>
      <c r="J19603" s="749" t="n">
        <v>14019.3</v>
      </c>
    </row>
    <row collapsed="false" customFormat="false" customHeight="true" hidden="true" ht="12.75" outlineLevel="0" r="19604">
      <c r="A19604" s="749" t="s">
        <v>45567</v>
      </c>
      <c r="B19604" s="749" t="str">
        <f aca="false">C19604&amp;D19604&amp;E19604&amp;F19604&amp;G19604&amp;H19604</f>
        <v>EXAUSTOR TUBO AXIAL,ACIONAMENTO DIRETO,DIAMETRO DE 300MM,HELICE DE 6 PALETAS,FABRICADA EM CHAPA DE ACO CARBONO.FORNECIMENTO E COLOCACAO</v>
      </c>
      <c r="C19604" s="749" t="s">
        <v>45568</v>
      </c>
      <c r="D19604" s="749" t="s">
        <v>45569</v>
      </c>
      <c r="E19604" s="749" t="s">
        <v>31058</v>
      </c>
      <c r="I19604" s="749" t="s">
        <v>30</v>
      </c>
      <c r="J19604" s="749" t="n">
        <v>520.96</v>
      </c>
    </row>
    <row collapsed="false" customFormat="false" customHeight="true" hidden="true" ht="12.75" outlineLevel="0" r="19605">
      <c r="A19605" s="749" t="s">
        <v>45570</v>
      </c>
      <c r="B19605" s="749" t="str">
        <f aca="false">C19605&amp;D19605&amp;E19605&amp;F19605&amp;G19605&amp;H19605</f>
        <v>EXAUSTOR TUBO AXIAL,ACIONAMENTO DIRETO,DIAMETRO DE 300MM,HELICE DE 6 PALETAS,FABRICADA EM CHAPA DE ACO CARBONO.FORNECIMENTO E COLOCACAO</v>
      </c>
      <c r="C19605" s="749" t="s">
        <v>45568</v>
      </c>
      <c r="D19605" s="749" t="s">
        <v>45569</v>
      </c>
      <c r="E19605" s="749" t="s">
        <v>31058</v>
      </c>
      <c r="I19605" s="749" t="s">
        <v>30</v>
      </c>
      <c r="J19605" s="749" t="n">
        <v>516.22</v>
      </c>
    </row>
    <row collapsed="false" customFormat="false" customHeight="true" hidden="true" ht="12.75" outlineLevel="0" r="19606">
      <c r="A19606" s="749" t="s">
        <v>45571</v>
      </c>
      <c r="B19606" s="749" t="str">
        <f aca="false">C19606&amp;D19606&amp;E19606&amp;F19606&amp;G19606&amp;H19606</f>
        <v>EXAUSTOR TUBO AXIAL,ACIONAMENTO DIRETO,DIAMETRO DE 400MM,HELICE DE 6 PALETAS,FABRICADA EM CHAPA DE ACO CARBONO.FORNECIMENTO E COLOCACAO</v>
      </c>
      <c r="C19606" s="749" t="s">
        <v>45572</v>
      </c>
      <c r="D19606" s="749" t="s">
        <v>45569</v>
      </c>
      <c r="E19606" s="749" t="s">
        <v>31058</v>
      </c>
      <c r="I19606" s="749" t="s">
        <v>30</v>
      </c>
      <c r="J19606" s="749" t="n">
        <v>654.22</v>
      </c>
    </row>
    <row collapsed="false" customFormat="false" customHeight="true" hidden="true" ht="12.75" outlineLevel="0" r="19607">
      <c r="A19607" s="749" t="s">
        <v>45573</v>
      </c>
      <c r="B19607" s="749" t="str">
        <f aca="false">C19607&amp;D19607&amp;E19607&amp;F19607&amp;G19607&amp;H19607</f>
        <v>EXAUSTOR TUBO AXIAL,ACIONAMENTO DIRETO,DIAMETRO DE 400MM,HELICE DE 6 PALETAS,FABRICADA EM CHAPA DE ACO CARBONO.FORNECIMENTO E COLOCACAO</v>
      </c>
      <c r="C19607" s="749" t="s">
        <v>45572</v>
      </c>
      <c r="D19607" s="749" t="s">
        <v>45569</v>
      </c>
      <c r="E19607" s="749" t="s">
        <v>31058</v>
      </c>
      <c r="I19607" s="749" t="s">
        <v>30</v>
      </c>
      <c r="J19607" s="749" t="n">
        <v>647.12</v>
      </c>
    </row>
    <row collapsed="false" customFormat="false" customHeight="true" hidden="true" ht="12.75" outlineLevel="0" r="19608">
      <c r="A19608" s="749" t="s">
        <v>45574</v>
      </c>
      <c r="B19608" s="749" t="str">
        <f aca="false">C19608&amp;D19608&amp;E19608&amp;F19608&amp;G19608&amp;H19608</f>
        <v>EXAUSTOR TUBO AXIAL,ACIONAMENTO DIRETO,DIAMETRO DE 500MM,HELICE DE 6 PALETAS,FABRICADAS EM CHAPA DE ACO CARBONO.FORNECIMENTO E COLOCACAO</v>
      </c>
      <c r="C19608" s="749" t="s">
        <v>45575</v>
      </c>
      <c r="D19608" s="749" t="s">
        <v>45576</v>
      </c>
      <c r="E19608" s="749" t="s">
        <v>18729</v>
      </c>
      <c r="I19608" s="749" t="s">
        <v>30</v>
      </c>
      <c r="J19608" s="749" t="n">
        <v>952.94</v>
      </c>
    </row>
    <row collapsed="false" customFormat="false" customHeight="true" hidden="true" ht="12.75" outlineLevel="0" r="19609">
      <c r="A19609" s="749" t="s">
        <v>45577</v>
      </c>
      <c r="B19609" s="749" t="str">
        <f aca="false">C19609&amp;D19609&amp;E19609&amp;F19609&amp;G19609&amp;H19609</f>
        <v>EXAUSTOR TUBO AXIAL,ACIONAMENTO DIRETO,DIAMETRO DE 500MM,HELICE DE 6 PALETAS,FABRICADAS EM CHAPA DE ACO CARBONO.FORNECIMENTO E COLOCACAO</v>
      </c>
      <c r="C19609" s="749" t="s">
        <v>45575</v>
      </c>
      <c r="D19609" s="749" t="s">
        <v>45576</v>
      </c>
      <c r="E19609" s="749" t="s">
        <v>18729</v>
      </c>
      <c r="I19609" s="749" t="s">
        <v>30</v>
      </c>
      <c r="J19609" s="749" t="n">
        <v>943.47</v>
      </c>
    </row>
    <row collapsed="false" customFormat="false" customHeight="true" hidden="true" ht="12.75" outlineLevel="0" r="19610">
      <c r="A19610" s="749" t="s">
        <v>45578</v>
      </c>
      <c r="B19610" s="749" t="str">
        <f aca="false">C19610&amp;D19610&amp;E19610&amp;F19610&amp;G19610&amp;H19610</f>
        <v>EXAUSTOR TUBO AXIAL,ACIONAMENTO DIRETO,DIAMETRO DE 600MM,HELICE DE 6 PALETAS,FABRICADA EM CHAPA DE ACO CARBONO.FORNECIMENTO E COLOCACAO</v>
      </c>
      <c r="C19610" s="749" t="s">
        <v>45579</v>
      </c>
      <c r="D19610" s="749" t="s">
        <v>45569</v>
      </c>
      <c r="E19610" s="749" t="s">
        <v>31058</v>
      </c>
      <c r="I19610" s="749" t="s">
        <v>30</v>
      </c>
      <c r="J19610" s="749" t="n">
        <v>1978.68</v>
      </c>
    </row>
    <row collapsed="false" customFormat="false" customHeight="true" hidden="true" ht="12.75" outlineLevel="0" r="19611">
      <c r="A19611" s="749" t="s">
        <v>45580</v>
      </c>
      <c r="B19611" s="749" t="str">
        <f aca="false">C19611&amp;D19611&amp;E19611&amp;F19611&amp;G19611&amp;H19611</f>
        <v>EXAUSTOR TUBO AXIAL,ACIONAMENTO DIRETO,DIAMETRO DE 600MM,HELICE DE 6 PALETAS,FABRICADA EM CHAPA DE ACO CARBONO.FORNECIMENTO E COLOCACAO</v>
      </c>
      <c r="C19611" s="749" t="s">
        <v>45579</v>
      </c>
      <c r="D19611" s="749" t="s">
        <v>45569</v>
      </c>
      <c r="E19611" s="749" t="s">
        <v>31058</v>
      </c>
      <c r="I19611" s="749" t="s">
        <v>30</v>
      </c>
      <c r="J19611" s="749" t="n">
        <v>1966.83</v>
      </c>
    </row>
    <row collapsed="false" customFormat="false" customHeight="true" hidden="true" ht="12.75" outlineLevel="0" r="19612">
      <c r="A19612" s="749" t="s">
        <v>45581</v>
      </c>
      <c r="B19612" s="749" t="str">
        <f aca="false">C19612&amp;D19612&amp;E19612&amp;F19612&amp;G19612&amp;H19612</f>
        <v>EXAUSTOR TUBO AXIAL,ACIONAMENTO DIRETO,DIAMETRO DE 800MM,HELICE DE 6 PALETAS,FABRICADA EM CHAPA DE ACO CARBONO.FORNECIMENTO E COLOCACAO</v>
      </c>
      <c r="C19612" s="749" t="s">
        <v>45582</v>
      </c>
      <c r="D19612" s="749" t="s">
        <v>45569</v>
      </c>
      <c r="E19612" s="749" t="s">
        <v>31058</v>
      </c>
      <c r="I19612" s="749" t="s">
        <v>30</v>
      </c>
      <c r="J19612" s="749" t="n">
        <v>2342.91</v>
      </c>
    </row>
    <row collapsed="false" customFormat="false" customHeight="true" hidden="true" ht="12.75" outlineLevel="0" r="19613">
      <c r="A19613" s="749" t="s">
        <v>45583</v>
      </c>
      <c r="B19613" s="749" t="str">
        <f aca="false">C19613&amp;D19613&amp;E19613&amp;F19613&amp;G19613&amp;H19613</f>
        <v>EXAUSTOR TUBO AXIAL,ACIONAMENTO DIRETO,DIAMETRO DE 800MM,HELICE DE 6 PALETAS,FABRICADA EM CHAPA DE ACO CARBONO.FORNECIMENTO E COLOCACAO</v>
      </c>
      <c r="C19613" s="749" t="s">
        <v>45582</v>
      </c>
      <c r="D19613" s="749" t="s">
        <v>45569</v>
      </c>
      <c r="E19613" s="749" t="s">
        <v>31058</v>
      </c>
      <c r="I19613" s="749" t="s">
        <v>30</v>
      </c>
      <c r="J19613" s="749" t="n">
        <v>2328.7</v>
      </c>
    </row>
    <row collapsed="false" customFormat="false" customHeight="true" hidden="true" ht="12.75" outlineLevel="0" r="19614">
      <c r="A19614" s="749" t="s">
        <v>45584</v>
      </c>
      <c r="B19614" s="749" t="str">
        <f aca="false">C19614&amp;D19614&amp;E19614&amp;F19614&amp;G19614&amp;H19614</f>
        <v>EXAUSTOR TUBO AXIAL,ACIONAMENTO DIRETO,DIAMETRO DE 1000MM,HELICE DE 6 PALETAS,FABRICADA EM CHAPA DE ACO CARBONO.FORNECIMENTO E COLOCACAO</v>
      </c>
      <c r="C19614" s="749" t="s">
        <v>45585</v>
      </c>
      <c r="D19614" s="749" t="s">
        <v>45586</v>
      </c>
      <c r="E19614" s="749" t="s">
        <v>18729</v>
      </c>
      <c r="I19614" s="749" t="s">
        <v>30</v>
      </c>
      <c r="J19614" s="749" t="n">
        <v>4639.15</v>
      </c>
    </row>
    <row collapsed="false" customFormat="false" customHeight="true" hidden="true" ht="12.75" outlineLevel="0" r="19615">
      <c r="A19615" s="749" t="s">
        <v>45587</v>
      </c>
      <c r="B19615" s="749" t="str">
        <f aca="false">C19615&amp;D19615&amp;E19615&amp;F19615&amp;G19615&amp;H19615</f>
        <v>EXAUSTOR TUBO AXIAL,ACIONAMENTO DIRETO,DIAMETRO DE 1000MM,HELICE DE 6 PALETAS,FABRICADA EM CHAPA DE ACO CARBONO.FORNECIMENTO E COLOCACAO</v>
      </c>
      <c r="C19615" s="749" t="s">
        <v>45585</v>
      </c>
      <c r="D19615" s="749" t="s">
        <v>45586</v>
      </c>
      <c r="E19615" s="749" t="s">
        <v>18729</v>
      </c>
      <c r="I19615" s="749" t="s">
        <v>30</v>
      </c>
      <c r="J19615" s="749" t="n">
        <v>4622.57</v>
      </c>
    </row>
    <row collapsed="false" customFormat="false" customHeight="true" hidden="true" ht="12.75" outlineLevel="0" r="19616">
      <c r="A19616" s="749" t="s">
        <v>45588</v>
      </c>
      <c r="B19616" s="749" t="str">
        <f aca="false">C19616&amp;D19616&amp;E19616&amp;F19616&amp;G19616&amp;H19616</f>
        <v>MICRO EXAUSTOR,INCLUSIVE VENEZIANAS,ADAPTADOR E TUBO FLEXIVEL,PARA AMBIENTES ATE 7M3.FORNECIMENTO E COLOCACAO</v>
      </c>
      <c r="C19616" s="749" t="s">
        <v>45589</v>
      </c>
      <c r="D19616" s="749" t="s">
        <v>45590</v>
      </c>
      <c r="I19616" s="749" t="s">
        <v>30</v>
      </c>
      <c r="J19616" s="749" t="n">
        <v>232.72</v>
      </c>
    </row>
    <row collapsed="false" customFormat="false" customHeight="true" hidden="true" ht="12.75" outlineLevel="0" r="19617">
      <c r="A19617" s="749" t="s">
        <v>45591</v>
      </c>
      <c r="B19617" s="749" t="str">
        <f aca="false">C19617&amp;D19617&amp;E19617&amp;F19617&amp;G19617&amp;H19617</f>
        <v>MICRO EXAUSTOR,INCLUSIVE VENEZIANAS,ADAPTADOR E TUBO FLEXIVEL,PARA AMBIENTES ATE 7M3.FORNECIMENTO E COLOCACAO</v>
      </c>
      <c r="C19617" s="749" t="s">
        <v>45589</v>
      </c>
      <c r="D19617" s="749" t="s">
        <v>45590</v>
      </c>
      <c r="I19617" s="749" t="s">
        <v>30</v>
      </c>
      <c r="J19617" s="749" t="n">
        <v>227.98</v>
      </c>
    </row>
    <row collapsed="false" customFormat="false" customHeight="true" hidden="true" ht="12.75" outlineLevel="0" r="19618">
      <c r="A19618" s="749" t="s">
        <v>45592</v>
      </c>
      <c r="B19618" s="749" t="str">
        <f aca="false">C19618&amp;D19618&amp;E19618&amp;F19618&amp;G19618&amp;H19618</f>
        <v>MICRO EXAUSTOR,INCLUSIVE VENEZIANAS,ADAPTADOR E TUBO FLEXIVEL,PARA AMBIENTES ATE 10M3.FORNECIMENTO E COLOCACAO</v>
      </c>
      <c r="C19618" s="749" t="s">
        <v>45589</v>
      </c>
      <c r="D19618" s="749" t="s">
        <v>45593</v>
      </c>
      <c r="I19618" s="749" t="s">
        <v>30</v>
      </c>
      <c r="J19618" s="749" t="n">
        <v>369.15</v>
      </c>
    </row>
    <row collapsed="false" customFormat="false" customHeight="true" hidden="true" ht="12.75" outlineLevel="0" r="19619">
      <c r="A19619" s="749" t="s">
        <v>45594</v>
      </c>
      <c r="B19619" s="749" t="str">
        <f aca="false">C19619&amp;D19619&amp;E19619&amp;F19619&amp;G19619&amp;H19619</f>
        <v>MICRO EXAUSTOR,INCLUSIVE VENEZIANAS,ADAPTADOR E TUBO FLEXIVEL,PARA AMBIENTES ATE 10M3.FORNECIMENTO E COLOCACAO</v>
      </c>
      <c r="C19619" s="749" t="s">
        <v>45589</v>
      </c>
      <c r="D19619" s="749" t="s">
        <v>45593</v>
      </c>
      <c r="I19619" s="749" t="s">
        <v>30</v>
      </c>
      <c r="J19619" s="749" t="n">
        <v>362.05</v>
      </c>
    </row>
    <row collapsed="false" customFormat="false" customHeight="true" hidden="true" ht="12.75" outlineLevel="0" r="19620">
      <c r="A19620" s="749" t="s">
        <v>45595</v>
      </c>
      <c r="B19620" s="749" t="str">
        <f aca="false">C19620&amp;D19620&amp;E19620&amp;F19620&amp;G19620&amp;H19620</f>
        <v>EXAUSTORES CENTRIFUGOS,TIPO LIMIT LOAD,SIMPLES ASPIRACAO E ACIONAMENTO INDIRETO,FABRICADO EM CHAPA DE ACO CARBONO,1 CV/220V.FORNECIMENTO E COLOCACAO</v>
      </c>
      <c r="C19620" s="749" t="s">
        <v>45596</v>
      </c>
      <c r="D19620" s="749" t="s">
        <v>45597</v>
      </c>
      <c r="E19620" s="749" t="s">
        <v>45333</v>
      </c>
      <c r="I19620" s="749" t="s">
        <v>30</v>
      </c>
      <c r="J19620" s="749" t="n">
        <v>2253.69</v>
      </c>
    </row>
    <row collapsed="false" customFormat="false" customHeight="true" hidden="true" ht="12.75" outlineLevel="0" r="19621">
      <c r="A19621" s="749" t="s">
        <v>45598</v>
      </c>
      <c r="B19621" s="749" t="str">
        <f aca="false">C19621&amp;D19621&amp;E19621&amp;F19621&amp;G19621&amp;H19621</f>
        <v>EXAUSTORES CENTRIFUGOS,TIPO LIMIT LOAD,SIMPLES ASPIRACAO E ACIONAMENTO INDIRETO,FABRICADO EM CHAPA DE ACO CARBONO,1 CV/220V.FORNECIMENTO E COLOCACAO</v>
      </c>
      <c r="C19621" s="749" t="s">
        <v>45596</v>
      </c>
      <c r="D19621" s="749" t="s">
        <v>45597</v>
      </c>
      <c r="E19621" s="749" t="s">
        <v>45333</v>
      </c>
      <c r="I19621" s="749" t="s">
        <v>30</v>
      </c>
      <c r="J19621" s="749" t="n">
        <v>2248.95</v>
      </c>
    </row>
    <row collapsed="false" customFormat="false" customHeight="true" hidden="true" ht="12.75" outlineLevel="0" r="19622">
      <c r="A19622" s="749" t="s">
        <v>45599</v>
      </c>
      <c r="B19622" s="749" t="str">
        <f aca="false">C19622&amp;D19622&amp;E19622&amp;F19622&amp;G19622&amp;H19622</f>
        <v>EXAUSTORES CENTRIFUGOS,TIPO LIMIT LOAD,SIMPLES ASPIRACAO E ACIONAMENTO INDIRETO,FABRICADO EM CHAPA DE ACO CARBONO,2CV/220V.FORNECIMENTO E COLOCACAO</v>
      </c>
      <c r="C19622" s="749" t="s">
        <v>45596</v>
      </c>
      <c r="D19622" s="749" t="s">
        <v>45600</v>
      </c>
      <c r="E19622" s="749" t="s">
        <v>45601</v>
      </c>
      <c r="I19622" s="749" t="s">
        <v>30</v>
      </c>
      <c r="J19622" s="749" t="n">
        <v>2678.2</v>
      </c>
    </row>
    <row collapsed="false" customFormat="false" customHeight="true" hidden="true" ht="12.75" outlineLevel="0" r="19623">
      <c r="A19623" s="749" t="s">
        <v>45602</v>
      </c>
      <c r="B19623" s="749" t="str">
        <f aca="false">C19623&amp;D19623&amp;E19623&amp;F19623&amp;G19623&amp;H19623</f>
        <v>EXAUSTORES CENTRIFUGOS,TIPO LIMIT LOAD,SIMPLES ASPIRACAO E ACIONAMENTO INDIRETO,FABRICADO EM CHAPA DE ACO CARBONO,2CV/220V.FORNECIMENTO E COLOCACAO</v>
      </c>
      <c r="C19623" s="749" t="s">
        <v>45596</v>
      </c>
      <c r="D19623" s="749" t="s">
        <v>45600</v>
      </c>
      <c r="E19623" s="749" t="s">
        <v>45601</v>
      </c>
      <c r="I19623" s="749" t="s">
        <v>30</v>
      </c>
      <c r="J19623" s="749" t="n">
        <v>2671.1</v>
      </c>
    </row>
    <row collapsed="false" customFormat="false" customHeight="true" hidden="true" ht="12.75" outlineLevel="0" r="19624">
      <c r="A19624" s="749" t="s">
        <v>45603</v>
      </c>
      <c r="B19624" s="749" t="str">
        <f aca="false">C19624&amp;D19624&amp;E19624&amp;F19624&amp;G19624&amp;H19624</f>
        <v>EXAUSTORES CENTRIFUGOS,TIPO LIMIT LOAD,SIMPLES ASPIRACAO E ACIONAMENTO INDIRETO,FABRICADO EM CHAPA DE ACO CARBONO,3CV/220V.FORNECIMENTO E COLOCACAO</v>
      </c>
      <c r="C19624" s="749" t="s">
        <v>45596</v>
      </c>
      <c r="D19624" s="749" t="s">
        <v>45604</v>
      </c>
      <c r="E19624" s="749" t="s">
        <v>45601</v>
      </c>
      <c r="I19624" s="749" t="s">
        <v>30</v>
      </c>
      <c r="J19624" s="749" t="n">
        <v>3535.94</v>
      </c>
    </row>
    <row collapsed="false" customFormat="false" customHeight="true" hidden="true" ht="12.75" outlineLevel="0" r="19625">
      <c r="A19625" s="749" t="s">
        <v>45605</v>
      </c>
      <c r="B19625" s="749" t="str">
        <f aca="false">C19625&amp;D19625&amp;E19625&amp;F19625&amp;G19625&amp;H19625</f>
        <v>EXAUSTORES CENTRIFUGOS,TIPO LIMIT LOAD,SIMPLES ASPIRACAO E ACIONAMENTO INDIRETO,FABRICADO EM CHAPA DE ACO CARBONO,3CV/220V.FORNECIMENTO E COLOCACAO</v>
      </c>
      <c r="C19625" s="749" t="s">
        <v>45596</v>
      </c>
      <c r="D19625" s="749" t="s">
        <v>45604</v>
      </c>
      <c r="E19625" s="749" t="s">
        <v>45601</v>
      </c>
      <c r="I19625" s="749" t="s">
        <v>30</v>
      </c>
      <c r="J19625" s="749" t="n">
        <v>3526.47</v>
      </c>
    </row>
    <row collapsed="false" customFormat="false" customHeight="true" hidden="true" ht="12.75" outlineLevel="0" r="19626">
      <c r="A19626" s="749" t="s">
        <v>45606</v>
      </c>
      <c r="B19626" s="749" t="str">
        <f aca="false">C19626&amp;D19626&amp;E19626&amp;F19626&amp;G19626&amp;H19626</f>
        <v>EXAUSTORES CENTRIFUGOS,TIPO LIMIT LOAD,SIMPLES ASPIRACAO E ACIONAMENTO INDIRETO,FABRICADO EM CHAPA DE ACO CARBONO,5CV/220V.FORNECIMENTO E COLOCACAO</v>
      </c>
      <c r="C19626" s="749" t="s">
        <v>45596</v>
      </c>
      <c r="D19626" s="749" t="s">
        <v>45607</v>
      </c>
      <c r="E19626" s="749" t="s">
        <v>45601</v>
      </c>
      <c r="I19626" s="749" t="s">
        <v>30</v>
      </c>
      <c r="J19626" s="749" t="n">
        <v>4127.87</v>
      </c>
    </row>
    <row collapsed="false" customFormat="false" customHeight="true" hidden="true" ht="12.75" outlineLevel="0" r="19627">
      <c r="A19627" s="749" t="s">
        <v>45608</v>
      </c>
      <c r="B19627" s="749" t="str">
        <f aca="false">C19627&amp;D19627&amp;E19627&amp;F19627&amp;G19627&amp;H19627</f>
        <v>EXAUSTORES CENTRIFUGOS,TIPO LIMIT LOAD,SIMPLES ASPIRACAO E ACIONAMENTO INDIRETO,FABRICADO EM CHAPA DE ACO CARBONO,5CV/220V.FORNECIMENTO E COLOCACAO</v>
      </c>
      <c r="C19627" s="749" t="s">
        <v>45596</v>
      </c>
      <c r="D19627" s="749" t="s">
        <v>45607</v>
      </c>
      <c r="E19627" s="749" t="s">
        <v>45601</v>
      </c>
      <c r="I19627" s="749" t="s">
        <v>30</v>
      </c>
      <c r="J19627" s="749" t="n">
        <v>4113.66</v>
      </c>
    </row>
    <row collapsed="false" customFormat="false" customHeight="true" hidden="true" ht="12.75" outlineLevel="0" r="19628">
      <c r="A19628" s="749" t="s">
        <v>45609</v>
      </c>
      <c r="B19628" s="749" t="str">
        <f aca="false">C19628&amp;D19628&amp;E19628&amp;F19628&amp;G19628&amp;H19628</f>
        <v>EXAUSTOR CENTRIFUGO DE SIMPLES ASPIRACAO,ROTOR "SIROCCO" DE3000M3/H, 1/2CV/VI POLOS/3F/220V/60HZ,PRESSAO ESTATICA DE 20MMCA,COM DIAMETRO DE 35CM.FORNECIMENTO E COLOCACAO</v>
      </c>
      <c r="C19628" s="749" t="s">
        <v>45610</v>
      </c>
      <c r="D19628" s="749" t="s">
        <v>45611</v>
      </c>
      <c r="E19628" s="749" t="s">
        <v>45612</v>
      </c>
      <c r="I19628" s="749" t="s">
        <v>30</v>
      </c>
      <c r="J19628" s="749" t="n">
        <v>2030.47</v>
      </c>
    </row>
    <row collapsed="false" customFormat="false" customHeight="true" hidden="true" ht="12.75" outlineLevel="0" r="19629">
      <c r="A19629" s="749" t="s">
        <v>45613</v>
      </c>
      <c r="B19629" s="749" t="str">
        <f aca="false">C19629&amp;D19629&amp;E19629&amp;F19629&amp;G19629&amp;H19629</f>
        <v>EXAUSTOR CENTRIFUGO DE SIMPLES ASPIRACAO,ROTOR "SIROCCO" DE3000M3/H, 1/2CV/VI POLOS/3F/220V/60HZ,PRESSAO ESTATICA DE 20MMCA,COM DIAMETRO DE 35CM.FORNECIMENTO E COLOCACAO</v>
      </c>
      <c r="C19629" s="749" t="s">
        <v>45610</v>
      </c>
      <c r="D19629" s="749" t="s">
        <v>45611</v>
      </c>
      <c r="E19629" s="749" t="s">
        <v>45612</v>
      </c>
      <c r="I19629" s="749" t="s">
        <v>30</v>
      </c>
      <c r="J19629" s="749" t="n">
        <v>2025.73</v>
      </c>
    </row>
    <row collapsed="false" customFormat="false" customHeight="true" hidden="true" ht="12.75" outlineLevel="0" r="19630">
      <c r="A19630" s="749" t="s">
        <v>45614</v>
      </c>
      <c r="B19630" s="749" t="str">
        <f aca="false">C19630&amp;D19630&amp;E19630&amp;F19630&amp;G19630&amp;H19630</f>
        <v>EXAUSTOR CENTRIFUGO DE SIMPLES ASPIRACAO,ROTOR "SIROCCO" DE4000M3/H, 3/4CV/VI POLOS/3F/220V/60HZ,PRESSAO ESTATICA DE 20MMCA,COM DIAMETRO DE 40CM.FORNECIMENTO E COLOCACAO</v>
      </c>
      <c r="C19630" s="749" t="s">
        <v>45610</v>
      </c>
      <c r="D19630" s="749" t="s">
        <v>45615</v>
      </c>
      <c r="E19630" s="749" t="s">
        <v>45616</v>
      </c>
      <c r="I19630" s="749" t="s">
        <v>30</v>
      </c>
      <c r="J19630" s="749" t="n">
        <v>2628.2</v>
      </c>
    </row>
    <row collapsed="false" customFormat="false" customHeight="true" hidden="true" ht="12.75" outlineLevel="0" r="19631">
      <c r="A19631" s="749" t="s">
        <v>45617</v>
      </c>
      <c r="B19631" s="749" t="str">
        <f aca="false">C19631&amp;D19631&amp;E19631&amp;F19631&amp;G19631&amp;H19631</f>
        <v>EXAUSTOR CENTRIFUGO DE SIMPLES ASPIRACAO,ROTOR "SIROCCO" DE4000M3/H, 3/4CV/VI POLOS/3F/220V/60HZ,PRESSAO ESTATICA DE 20MMCA,COM DIAMETRO DE 40CM.FORNECIMENTO E COLOCACAO</v>
      </c>
      <c r="C19631" s="749" t="s">
        <v>45610</v>
      </c>
      <c r="D19631" s="749" t="s">
        <v>45615</v>
      </c>
      <c r="E19631" s="749" t="s">
        <v>45616</v>
      </c>
      <c r="I19631" s="749" t="s">
        <v>30</v>
      </c>
      <c r="J19631" s="749" t="n">
        <v>2621.1</v>
      </c>
    </row>
    <row collapsed="false" customFormat="false" customHeight="true" hidden="true" ht="12.75" outlineLevel="0" r="19632">
      <c r="A19632" s="749" t="s">
        <v>45618</v>
      </c>
      <c r="B19632" s="749" t="str">
        <f aca="false">C19632&amp;D19632&amp;E19632&amp;F19632&amp;G19632&amp;H19632</f>
        <v>EXAUSTOR CENTRIFUGO DE SIMPLES ASPIRACAO,ROTOR "SIROCCO" DE7000M3/H, 1,0CV/VI POLOS/3F/220V/60HZ,PRESSAO ESTATICA DE 20MMCA,COM DIAMETRO DE 50CM.FORNECIMENTO E COLOCACAO</v>
      </c>
      <c r="C19632" s="749" t="s">
        <v>45610</v>
      </c>
      <c r="D19632" s="749" t="s">
        <v>45619</v>
      </c>
      <c r="E19632" s="749" t="s">
        <v>45620</v>
      </c>
      <c r="I19632" s="749" t="s">
        <v>30</v>
      </c>
      <c r="J19632" s="749" t="n">
        <v>3178.68</v>
      </c>
    </row>
    <row collapsed="false" customFormat="false" customHeight="true" hidden="true" ht="12.75" outlineLevel="0" r="19633">
      <c r="A19633" s="749" t="s">
        <v>45621</v>
      </c>
      <c r="B19633" s="749" t="str">
        <f aca="false">C19633&amp;D19633&amp;E19633&amp;F19633&amp;G19633&amp;H19633</f>
        <v>EXAUSTOR CENTRIFUGO DE SIMPLES ASPIRACAO,ROTOR "SIROCCO" DE7000M3/H, 1,0CV/VI POLOS/3F/220V/60HZ,PRESSAO ESTATICA DE 20MMCA,COM DIAMETRO DE 50CM.FORNECIMENTO E COLOCACAO</v>
      </c>
      <c r="C19633" s="749" t="s">
        <v>45610</v>
      </c>
      <c r="D19633" s="749" t="s">
        <v>45619</v>
      </c>
      <c r="E19633" s="749" t="s">
        <v>45620</v>
      </c>
      <c r="I19633" s="749" t="s">
        <v>30</v>
      </c>
      <c r="J19633" s="749" t="n">
        <v>3166.83</v>
      </c>
    </row>
    <row collapsed="false" customFormat="false" customHeight="true" hidden="true" ht="12.75" outlineLevel="0" r="19634">
      <c r="A19634" s="749" t="s">
        <v>45622</v>
      </c>
      <c r="B19634" s="749" t="str">
        <f aca="false">C19634&amp;D19634&amp;E19634&amp;F19634&amp;G19634&amp;H19634</f>
        <v>SISTEMA DE EXAUSTAO PARA FOGOES 3,10X1,30M,INCLUSIVE DUTOS COM 40CM DE DIAMETRO,EXAUSTOR AXIAL DE 3/4 CV,220V,E FERRAGENS.FORNECIMENTO E COLOCACAO</v>
      </c>
      <c r="C19634" s="749" t="s">
        <v>45623</v>
      </c>
      <c r="D19634" s="749" t="s">
        <v>45624</v>
      </c>
      <c r="E19634" s="749" t="s">
        <v>33876</v>
      </c>
      <c r="I19634" s="749" t="s">
        <v>30</v>
      </c>
      <c r="J19634" s="749" t="n">
        <v>33213.4</v>
      </c>
    </row>
    <row collapsed="false" customFormat="false" customHeight="true" hidden="true" ht="12.75" outlineLevel="0" r="19635">
      <c r="A19635" s="749" t="s">
        <v>45625</v>
      </c>
      <c r="B19635" s="749" t="str">
        <f aca="false">C19635&amp;D19635&amp;E19635&amp;F19635&amp;G19635&amp;H19635</f>
        <v>SISTEMA DE EXAUSTAO PARA FOGOES 3,10X1,30M,INCLUSIVE DUTOS COM 40CM DE DIAMETRO,EXAUSTOR AXIAL DE 3/4 CV,220V,E FERRAGENS.FORNECIMENTO E COLOCACAO</v>
      </c>
      <c r="C19635" s="749" t="s">
        <v>45623</v>
      </c>
      <c r="D19635" s="749" t="s">
        <v>45624</v>
      </c>
      <c r="E19635" s="749" t="s">
        <v>33876</v>
      </c>
      <c r="I19635" s="749" t="s">
        <v>30</v>
      </c>
      <c r="J19635" s="749" t="n">
        <v>33213.4</v>
      </c>
    </row>
    <row collapsed="false" customFormat="false" customHeight="true" hidden="true" ht="12.75" outlineLevel="0" r="19636">
      <c r="A19636" s="749" t="s">
        <v>45626</v>
      </c>
      <c r="B19636" s="749" t="str">
        <f aca="false">C19636&amp;D19636&amp;E19636&amp;F19636&amp;G19636&amp;H19636</f>
        <v>EXAUSTOR EOLICO GIRATORIO, DIAMETRO DE 24",COM VAZAO ATE 4000M3/H,PARA FIXACAO EM TELHADOS.FORNECIMENTO E COLOCACAO</v>
      </c>
      <c r="C19636" s="749" t="s">
        <v>45627</v>
      </c>
      <c r="D19636" s="749" t="s">
        <v>45628</v>
      </c>
      <c r="I19636" s="749" t="s">
        <v>30</v>
      </c>
      <c r="J19636" s="749" t="n">
        <v>210</v>
      </c>
    </row>
    <row collapsed="false" customFormat="false" customHeight="true" hidden="true" ht="12.75" outlineLevel="0" r="19637">
      <c r="A19637" s="749" t="s">
        <v>45629</v>
      </c>
      <c r="B19637" s="749" t="str">
        <f aca="false">C19637&amp;D19637&amp;E19637&amp;F19637&amp;G19637&amp;H19637</f>
        <v>EXAUSTOR EOLICO GIRATORIO, DIAMETRO DE 24",COM VAZAO ATE 4000M3/H,PARA FIXACAO EM TELHADOS.FORNECIMENTO E COLOCACAO</v>
      </c>
      <c r="C19637" s="749" t="s">
        <v>45627</v>
      </c>
      <c r="D19637" s="749" t="s">
        <v>45628</v>
      </c>
      <c r="I19637" s="749" t="s">
        <v>30</v>
      </c>
      <c r="J19637" s="749" t="n">
        <v>210</v>
      </c>
    </row>
    <row collapsed="false" customFormat="false" customHeight="true" hidden="true" ht="12.75" outlineLevel="0" r="19638">
      <c r="A19638" s="749" t="s">
        <v>45630</v>
      </c>
      <c r="B19638" s="749" t="str">
        <f aca="false">C19638&amp;D19638&amp;E19638&amp;F19638&amp;G19638&amp;H19638</f>
        <v>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v>
      </c>
      <c r="C19638" s="749" t="s">
        <v>45631</v>
      </c>
      <c r="D19638" s="749" t="s">
        <v>45632</v>
      </c>
      <c r="E19638" s="749" t="s">
        <v>45633</v>
      </c>
      <c r="F19638" s="749" t="s">
        <v>45634</v>
      </c>
      <c r="G19638" s="749" t="s">
        <v>45635</v>
      </c>
      <c r="H19638" s="749" t="s">
        <v>45636</v>
      </c>
      <c r="I19638" s="749" t="s">
        <v>30</v>
      </c>
      <c r="J19638" s="749" t="n">
        <v>13340</v>
      </c>
    </row>
    <row collapsed="false" customFormat="false" customHeight="true" hidden="true" ht="12.75" outlineLevel="0" r="19639">
      <c r="A19639" s="749" t="s">
        <v>45637</v>
      </c>
      <c r="B19639" s="749" t="str">
        <f aca="false">C19639&amp;D19639&amp;E19639&amp;F19639&amp;G19639&amp;H19639</f>
        <v>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v>
      </c>
      <c r="C19639" s="749" t="s">
        <v>45631</v>
      </c>
      <c r="D19639" s="749" t="s">
        <v>45632</v>
      </c>
      <c r="E19639" s="749" t="s">
        <v>45633</v>
      </c>
      <c r="F19639" s="749" t="s">
        <v>45634</v>
      </c>
      <c r="G19639" s="749" t="s">
        <v>45635</v>
      </c>
      <c r="H19639" s="749" t="s">
        <v>45636</v>
      </c>
      <c r="I19639" s="749" t="s">
        <v>30</v>
      </c>
      <c r="J19639" s="749" t="n">
        <v>13340</v>
      </c>
    </row>
    <row collapsed="false" customFormat="false" customHeight="true" hidden="true" ht="12.75" outlineLevel="0" r="19640">
      <c r="A19640" s="749" t="s">
        <v>45638</v>
      </c>
      <c r="B19640" s="749" t="str">
        <f aca="false">C19640&amp;D19640&amp;E19640&amp;F19640&amp;G19640&amp;H19640</f>
        <v>FILTRO INERCIAL DE ACO GALVANIZADO,PARA COIFA DE COCCAO,NASDIMENSOES 40X50CM.FORNECIMENTO</v>
      </c>
      <c r="C19640" s="749" t="s">
        <v>45639</v>
      </c>
      <c r="D19640" s="749" t="s">
        <v>45640</v>
      </c>
      <c r="I19640" s="749" t="s">
        <v>30</v>
      </c>
      <c r="J19640" s="749" t="n">
        <v>222.13</v>
      </c>
    </row>
    <row collapsed="false" customFormat="false" customHeight="true" hidden="true" ht="12.75" outlineLevel="0" r="19641">
      <c r="A19641" s="749" t="s">
        <v>45641</v>
      </c>
      <c r="B19641" s="749" t="str">
        <f aca="false">C19641&amp;D19641&amp;E19641&amp;F19641&amp;G19641&amp;H19641</f>
        <v>FILTRO INERCIAL DE ACO GALVANIZADO,PARA COIFA DE COCCAO,NASDIMENSOES 40X50CM.FORNECIMENTO</v>
      </c>
      <c r="C19641" s="749" t="s">
        <v>45639</v>
      </c>
      <c r="D19641" s="749" t="s">
        <v>45640</v>
      </c>
      <c r="I19641" s="749" t="s">
        <v>30</v>
      </c>
      <c r="J19641" s="749" t="n">
        <v>222.13</v>
      </c>
    </row>
    <row collapsed="false" customFormat="false" customHeight="true" hidden="true" ht="12.75" outlineLevel="0" r="19642">
      <c r="A19642" s="749" t="s">
        <v>45642</v>
      </c>
      <c r="B19642" s="749" t="str">
        <f aca="false">C19642&amp;D19642&amp;E19642&amp;F19642&amp;G19642&amp;H19642</f>
        <v>FILTRO INERCIAL DE ACO GALVANIZADO,PARA COIFA DE COCCAO,NASDIMENSOES 50X50CM.FORNECIMENTO</v>
      </c>
      <c r="C19642" s="749" t="s">
        <v>45639</v>
      </c>
      <c r="D19642" s="749" t="s">
        <v>45643</v>
      </c>
      <c r="I19642" s="749" t="s">
        <v>30</v>
      </c>
      <c r="J19642" s="749" t="n">
        <v>233.5</v>
      </c>
    </row>
    <row collapsed="false" customFormat="false" customHeight="true" hidden="true" ht="12.75" outlineLevel="0" r="19643">
      <c r="A19643" s="749" t="s">
        <v>45644</v>
      </c>
      <c r="B19643" s="749" t="str">
        <f aca="false">C19643&amp;D19643&amp;E19643&amp;F19643&amp;G19643&amp;H19643</f>
        <v>FILTRO INERCIAL DE ACO GALVANIZADO,PARA COIFA DE COCCAO,NASDIMENSOES 50X50CM.FORNECIMENTO</v>
      </c>
      <c r="C19643" s="749" t="s">
        <v>45639</v>
      </c>
      <c r="D19643" s="749" t="s">
        <v>45643</v>
      </c>
      <c r="I19643" s="749" t="s">
        <v>30</v>
      </c>
      <c r="J19643" s="749" t="n">
        <v>233.5</v>
      </c>
    </row>
    <row collapsed="false" customFormat="false" customHeight="true" hidden="true" ht="12.75" outlineLevel="0" r="19644">
      <c r="A19644" s="749" t="s">
        <v>45645</v>
      </c>
      <c r="B19644" s="749" t="str">
        <f aca="false">C19644&amp;D19644&amp;E19644&amp;F19644&amp;G19644&amp;H19644</f>
        <v>FILTRO DE CARVAO ATIVADO,PARA SISTEMA DE EXAUSTAO,NAS DIMENSOES 60X60CM,ATE 2000M3/H.FORNECIMENTO</v>
      </c>
      <c r="C19644" s="749" t="s">
        <v>45646</v>
      </c>
      <c r="D19644" s="749" t="s">
        <v>45647</v>
      </c>
      <c r="I19644" s="749" t="s">
        <v>30</v>
      </c>
      <c r="J19644" s="749" t="n">
        <v>777.97</v>
      </c>
    </row>
    <row collapsed="false" customFormat="false" customHeight="true" hidden="true" ht="12.75" outlineLevel="0" r="19645">
      <c r="A19645" s="749" t="s">
        <v>45648</v>
      </c>
      <c r="B19645" s="749" t="str">
        <f aca="false">C19645&amp;D19645&amp;E19645&amp;F19645&amp;G19645&amp;H19645</f>
        <v>FILTRO DE CARVAO ATIVADO,PARA SISTEMA DE EXAUSTAO,NAS DIMENSOES 60X60CM,ATE 2000M3/H.FORNECIMENTO</v>
      </c>
      <c r="C19645" s="749" t="s">
        <v>45646</v>
      </c>
      <c r="D19645" s="749" t="s">
        <v>45647</v>
      </c>
      <c r="I19645" s="749" t="s">
        <v>30</v>
      </c>
      <c r="J19645" s="749" t="n">
        <v>777.97</v>
      </c>
    </row>
    <row collapsed="false" customFormat="false" customHeight="true" hidden="true" ht="12.75" outlineLevel="0" r="19646">
      <c r="A19646" s="749" t="s">
        <v>45649</v>
      </c>
      <c r="B19646" s="749" t="str">
        <f aca="false">C19646&amp;D19646&amp;E19646&amp;F19646&amp;G19646&amp;H19646</f>
        <v>VENTILADOR DE TETO,COM 3 PAS EM ACO GALVANIZADO,INCLUSIVE INTERRUPTOR DE COMANDO.FORNECIMENTO E COLOCACAO</v>
      </c>
      <c r="C19646" s="749" t="s">
        <v>45650</v>
      </c>
      <c r="D19646" s="749" t="s">
        <v>45651</v>
      </c>
      <c r="I19646" s="749" t="s">
        <v>30</v>
      </c>
      <c r="J19646" s="749" t="n">
        <v>195.5</v>
      </c>
    </row>
    <row collapsed="false" customFormat="false" customHeight="true" hidden="true" ht="12.75" outlineLevel="0" r="19647">
      <c r="A19647" s="749" t="s">
        <v>45652</v>
      </c>
      <c r="B19647" s="749" t="str">
        <f aca="false">C19647&amp;D19647&amp;E19647&amp;F19647&amp;G19647&amp;H19647</f>
        <v>VENTILADOR DE TETO,COM 3 PAS EM ACO GALVANIZADO,INCLUSIVE INTERRUPTOR DE COMANDO.FORNECIMENTO E COLOCACAO</v>
      </c>
      <c r="C19647" s="749" t="s">
        <v>45650</v>
      </c>
      <c r="D19647" s="749" t="s">
        <v>45651</v>
      </c>
      <c r="I19647" s="749" t="s">
        <v>30</v>
      </c>
      <c r="J19647" s="749" t="n">
        <v>190</v>
      </c>
    </row>
    <row collapsed="false" customFormat="false" customHeight="true" hidden="true" ht="12.75" outlineLevel="0" r="19648">
      <c r="A19648" s="749" t="s">
        <v>45653</v>
      </c>
      <c r="B19648" s="749" t="str">
        <f aca="false">C19648&amp;D19648&amp;E19648&amp;F19648&amp;G19648&amp;H19648</f>
        <v>VENTILADOR DE TETO COM LUMINARIA,3 PAS DE MADEIRA DE LEI,INCLUSIVE INTERRUPTOR DE COMANDO. FORNECIMENTO E COLOCACAO</v>
      </c>
      <c r="C19648" s="749" t="s">
        <v>45654</v>
      </c>
      <c r="D19648" s="749" t="s">
        <v>45655</v>
      </c>
      <c r="I19648" s="749" t="s">
        <v>30</v>
      </c>
      <c r="J19648" s="749" t="n">
        <v>224.93</v>
      </c>
    </row>
    <row collapsed="false" customFormat="false" customHeight="true" hidden="true" ht="12.75" outlineLevel="0" r="19649">
      <c r="A19649" s="749" t="s">
        <v>45656</v>
      </c>
      <c r="B19649" s="749" t="str">
        <f aca="false">C19649&amp;D19649&amp;E19649&amp;F19649&amp;G19649&amp;H19649</f>
        <v>VENTILADOR DE TETO COM LUMINARIA,3 PAS DE MADEIRA DE LEI,INCLUSIVE INTERRUPTOR DE COMANDO. FORNECIMENTO E COLOCACAO</v>
      </c>
      <c r="C19649" s="749" t="s">
        <v>45654</v>
      </c>
      <c r="D19649" s="749" t="s">
        <v>45655</v>
      </c>
      <c r="I19649" s="749" t="s">
        <v>30</v>
      </c>
      <c r="J19649" s="749" t="n">
        <v>218.05</v>
      </c>
    </row>
    <row collapsed="false" customFormat="false" customHeight="true" hidden="true" ht="12.75" outlineLevel="0" r="19650">
      <c r="A19650" s="749" t="s">
        <v>45657</v>
      </c>
      <c r="B19650" s="749" t="str">
        <f aca="false">C19650&amp;D19650&amp;E19650&amp;F19650&amp;G19650&amp;H19650</f>
        <v>VENTILADOR DE PAREDE,OSCILANTE,DIAMETRO 24",MOTOR DE 1 A 6HP,ROTACAO 1150RPM,VAZAO 300M3/MINUTO,110/220V.FORNECIMENTO ECOLOCACAO</v>
      </c>
      <c r="C19650" s="749" t="s">
        <v>45658</v>
      </c>
      <c r="D19650" s="749" t="s">
        <v>45659</v>
      </c>
      <c r="E19650" s="749" t="s">
        <v>14924</v>
      </c>
      <c r="I19650" s="749" t="s">
        <v>30</v>
      </c>
      <c r="J19650" s="749" t="n">
        <v>205.55</v>
      </c>
    </row>
    <row collapsed="false" customFormat="false" customHeight="true" hidden="true" ht="12.75" outlineLevel="0" r="19651">
      <c r="A19651" s="749" t="s">
        <v>45660</v>
      </c>
      <c r="B19651" s="749" t="str">
        <f aca="false">C19651&amp;D19651&amp;E19651&amp;F19651&amp;G19651&amp;H19651</f>
        <v>VENTILADOR DE PAREDE,OSCILANTE,DIAMETRO 24",MOTOR DE 1 A 6HP,ROTACAO 1150RPM,VAZAO 300M3/MINUTO,110/220V.FORNECIMENTO ECOLOCACAO</v>
      </c>
      <c r="C19651" s="749" t="s">
        <v>45658</v>
      </c>
      <c r="D19651" s="749" t="s">
        <v>45659</v>
      </c>
      <c r="E19651" s="749" t="s">
        <v>14924</v>
      </c>
      <c r="I19651" s="749" t="s">
        <v>30</v>
      </c>
      <c r="J19651" s="749" t="n">
        <v>203.35</v>
      </c>
    </row>
    <row collapsed="false" customFormat="false" customHeight="true" hidden="true" ht="12.75" outlineLevel="0" r="19652">
      <c r="A19652" s="749" t="s">
        <v>45661</v>
      </c>
      <c r="B19652" s="749" t="str">
        <f aca="false">C19652&amp;D19652&amp;E19652&amp;F19652&amp;G19652&amp;H19652</f>
        <v>CENTRAL DE GRAVACAO DIGITAL DE CFTV PARA 16 CANAIS.FORNECIMENTO</v>
      </c>
      <c r="C19652" s="749" t="s">
        <v>45662</v>
      </c>
      <c r="D19652" s="749" t="s">
        <v>12120</v>
      </c>
      <c r="I19652" s="749" t="s">
        <v>30</v>
      </c>
      <c r="J19652" s="749" t="n">
        <v>348.14</v>
      </c>
    </row>
    <row collapsed="false" customFormat="false" customHeight="true" hidden="true" ht="12.75" outlineLevel="0" r="19653">
      <c r="A19653" s="749" t="s">
        <v>45663</v>
      </c>
      <c r="B19653" s="749" t="str">
        <f aca="false">C19653&amp;D19653&amp;E19653&amp;F19653&amp;G19653&amp;H19653</f>
        <v>CENTRAL DE GRAVACAO DIGITAL DE CFTV PARA 16 CANAIS.FORNECIMENTO</v>
      </c>
      <c r="C19653" s="749" t="s">
        <v>45662</v>
      </c>
      <c r="D19653" s="749" t="s">
        <v>12120</v>
      </c>
      <c r="I19653" s="749" t="s">
        <v>30</v>
      </c>
      <c r="J19653" s="749" t="n">
        <v>348.14</v>
      </c>
    </row>
    <row collapsed="false" customFormat="false" customHeight="true" hidden="true" ht="12.75" outlineLevel="0" r="19654">
      <c r="A19654" s="749" t="s">
        <v>45664</v>
      </c>
      <c r="B19654" s="749" t="str">
        <f aca="false">C19654&amp;D19654&amp;E19654&amp;F19654&amp;G19654&amp;H19654</f>
        <v>MESA CONTROLADORA PARA CAMERAS PTZ(CONTROL KEYBOARD).FORNECIMENTO</v>
      </c>
      <c r="C19654" s="749" t="s">
        <v>45665</v>
      </c>
      <c r="D19654" s="749" t="s">
        <v>17187</v>
      </c>
      <c r="I19654" s="749" t="s">
        <v>30</v>
      </c>
      <c r="J19654" s="749" t="n">
        <v>552.97</v>
      </c>
    </row>
    <row collapsed="false" customFormat="false" customHeight="true" hidden="true" ht="12.75" outlineLevel="0" r="19655">
      <c r="A19655" s="749" t="s">
        <v>45666</v>
      </c>
      <c r="B19655" s="749" t="str">
        <f aca="false">C19655&amp;D19655&amp;E19655&amp;F19655&amp;G19655&amp;H19655</f>
        <v>MESA CONTROLADORA PARA CAMERAS PTZ(CONTROL KEYBOARD).FORNECIMENTO</v>
      </c>
      <c r="C19655" s="749" t="s">
        <v>45665</v>
      </c>
      <c r="D19655" s="749" t="s">
        <v>17187</v>
      </c>
      <c r="I19655" s="749" t="s">
        <v>30</v>
      </c>
      <c r="J19655" s="749" t="n">
        <v>552.97</v>
      </c>
    </row>
    <row collapsed="false" customFormat="false" customHeight="true" hidden="true" ht="12.75" outlineLevel="0" r="19656">
      <c r="A19656" s="749" t="s">
        <v>45667</v>
      </c>
      <c r="B19656" s="749" t="str">
        <f aca="false">C19656&amp;D19656&amp;E19656&amp;F19656&amp;G19656&amp;H19656</f>
        <v>MONITOR LCD 15,6" WIDESCREEN.FORNECIMENTO</v>
      </c>
      <c r="C19656" s="749" t="s">
        <v>45668</v>
      </c>
      <c r="I19656" s="749" t="s">
        <v>30</v>
      </c>
      <c r="J19656" s="749" t="n">
        <v>333.98</v>
      </c>
    </row>
    <row collapsed="false" customFormat="false" customHeight="true" hidden="true" ht="12.75" outlineLevel="0" r="19657">
      <c r="A19657" s="749" t="s">
        <v>45669</v>
      </c>
      <c r="B19657" s="749" t="str">
        <f aca="false">C19657&amp;D19657&amp;E19657&amp;F19657&amp;G19657&amp;H19657</f>
        <v>MONITOR LCD 15,6" WIDESCREEN.FORNECIMENTO</v>
      </c>
      <c r="C19657" s="749" t="s">
        <v>45668</v>
      </c>
      <c r="I19657" s="749" t="s">
        <v>30</v>
      </c>
      <c r="J19657" s="749" t="n">
        <v>333.98</v>
      </c>
    </row>
    <row collapsed="false" customFormat="false" customHeight="true" hidden="true" ht="12.75" outlineLevel="0" r="19658">
      <c r="A19658" s="749" t="s">
        <v>45670</v>
      </c>
      <c r="B19658" s="749" t="str">
        <f aca="false">C19658&amp;D19658&amp;E19658&amp;F19658&amp;G19658&amp;H19658</f>
        <v>MONITOR LCD 19",WIDESCREEN.FORNECIMENTO</v>
      </c>
      <c r="C19658" s="749" t="s">
        <v>45671</v>
      </c>
      <c r="I19658" s="749" t="s">
        <v>30</v>
      </c>
      <c r="J19658" s="749" t="n">
        <v>378.66</v>
      </c>
    </row>
    <row collapsed="false" customFormat="false" customHeight="true" hidden="true" ht="12.75" outlineLevel="0" r="19659">
      <c r="A19659" s="749" t="s">
        <v>45672</v>
      </c>
      <c r="B19659" s="749" t="str">
        <f aca="false">C19659&amp;D19659&amp;E19659&amp;F19659&amp;G19659&amp;H19659</f>
        <v>MONITOR LCD 19",WIDESCREEN.FORNECIMENTO</v>
      </c>
      <c r="C19659" s="749" t="s">
        <v>45671</v>
      </c>
      <c r="I19659" s="749" t="s">
        <v>30</v>
      </c>
      <c r="J19659" s="749" t="n">
        <v>378.66</v>
      </c>
    </row>
    <row collapsed="false" customFormat="false" customHeight="true" hidden="true" ht="12.75" outlineLevel="0" r="19660">
      <c r="A19660" s="749" t="s">
        <v>45673</v>
      </c>
      <c r="B19660" s="749" t="str">
        <f aca="false">C19660&amp;D19660&amp;E19660&amp;F19660&amp;G19660&amp;H19660</f>
        <v>MONITOR LCD 22",WIDESCREEN.FORNECIMENTO</v>
      </c>
      <c r="C19660" s="749" t="s">
        <v>45674</v>
      </c>
      <c r="I19660" s="749" t="s">
        <v>30</v>
      </c>
      <c r="J19660" s="749" t="n">
        <v>528.52</v>
      </c>
    </row>
    <row collapsed="false" customFormat="false" customHeight="true" hidden="true" ht="12.75" outlineLevel="0" r="19661">
      <c r="A19661" s="749" t="s">
        <v>45675</v>
      </c>
      <c r="B19661" s="749" t="str">
        <f aca="false">C19661&amp;D19661&amp;E19661&amp;F19661&amp;G19661&amp;H19661</f>
        <v>MONITOR LCD 22",WIDESCREEN.FORNECIMENTO</v>
      </c>
      <c r="C19661" s="749" t="s">
        <v>45674</v>
      </c>
      <c r="I19661" s="749" t="s">
        <v>30</v>
      </c>
      <c r="J19661" s="749" t="n">
        <v>528.52</v>
      </c>
    </row>
    <row collapsed="false" customFormat="false" customHeight="true" hidden="true" ht="12.75" outlineLevel="0" r="19662">
      <c r="A19662" s="749" t="s">
        <v>45676</v>
      </c>
      <c r="B19662" s="749" t="str">
        <f aca="false">C19662&amp;D19662&amp;E19662&amp;F19662&amp;G19662&amp;H19662</f>
        <v>MINI CAMERA,COM DOME,LENTE PADRAO 3,6MM.FORNECIMENTO</v>
      </c>
      <c r="C19662" s="749" t="s">
        <v>45677</v>
      </c>
      <c r="I19662" s="749" t="s">
        <v>30</v>
      </c>
      <c r="J19662" s="749" t="n">
        <v>53.98</v>
      </c>
    </row>
    <row collapsed="false" customFormat="false" customHeight="true" hidden="true" ht="12.75" outlineLevel="0" r="19663">
      <c r="A19663" s="749" t="s">
        <v>45678</v>
      </c>
      <c r="B19663" s="749" t="str">
        <f aca="false">C19663&amp;D19663&amp;E19663&amp;F19663&amp;G19663&amp;H19663</f>
        <v>MINI CAMERA,COM DOME,LENTE PADRAO 3,6MM.FORNECIMENTO</v>
      </c>
      <c r="C19663" s="749" t="s">
        <v>45677</v>
      </c>
      <c r="I19663" s="749" t="s">
        <v>30</v>
      </c>
      <c r="J19663" s="749" t="n">
        <v>53.98</v>
      </c>
    </row>
    <row collapsed="false" customFormat="false" customHeight="true" hidden="true" ht="12.75" outlineLevel="0" r="19664">
      <c r="A19664" s="749" t="s">
        <v>45679</v>
      </c>
      <c r="B19664" s="749" t="str">
        <f aca="false">C19664&amp;D19664&amp;E19664&amp;F19664&amp;G19664&amp;H19664</f>
        <v>MINI CAMERA COM DOME E INFRAVERMELHO.FORNECIMENTO</v>
      </c>
      <c r="C19664" s="749" t="s">
        <v>45680</v>
      </c>
      <c r="I19664" s="749" t="s">
        <v>30</v>
      </c>
      <c r="J19664" s="749" t="n">
        <v>83.09</v>
      </c>
    </row>
    <row collapsed="false" customFormat="false" customHeight="true" hidden="true" ht="12.75" outlineLevel="0" r="19665">
      <c r="A19665" s="749" t="s">
        <v>45681</v>
      </c>
      <c r="B19665" s="749" t="str">
        <f aca="false">C19665&amp;D19665&amp;E19665&amp;F19665&amp;G19665&amp;H19665</f>
        <v>MINI CAMERA COM DOME E INFRAVERMELHO.FORNECIMENTO</v>
      </c>
      <c r="C19665" s="749" t="s">
        <v>45680</v>
      </c>
      <c r="I19665" s="749" t="s">
        <v>30</v>
      </c>
      <c r="J19665" s="749" t="n">
        <v>83.09</v>
      </c>
    </row>
    <row collapsed="false" customFormat="false" customHeight="true" hidden="true" ht="12.75" outlineLevel="0" r="19666">
      <c r="A19666" s="749" t="s">
        <v>45682</v>
      </c>
      <c r="B19666" s="749" t="str">
        <f aca="false">C19666&amp;D19666&amp;E19666&amp;F19666&amp;G19666&amp;H19666</f>
        <v>CAMERA PTZ(MOVIMENTO HORIZONTAL,VERTICAL E ZOOM).FORNECIMENTO</v>
      </c>
      <c r="C19666" s="749" t="s">
        <v>45683</v>
      </c>
      <c r="D19666" s="749" t="s">
        <v>11365</v>
      </c>
      <c r="I19666" s="749" t="s">
        <v>30</v>
      </c>
      <c r="J19666" s="749" t="n">
        <v>1887.1</v>
      </c>
    </row>
    <row collapsed="false" customFormat="false" customHeight="true" hidden="true" ht="12.75" outlineLevel="0" r="19667">
      <c r="A19667" s="749" t="s">
        <v>45684</v>
      </c>
      <c r="B19667" s="749" t="str">
        <f aca="false">C19667&amp;D19667&amp;E19667&amp;F19667&amp;G19667&amp;H19667</f>
        <v>CAMERA PTZ(MOVIMENTO HORIZONTAL,VERTICAL E ZOOM).FORNECIMENTO</v>
      </c>
      <c r="C19667" s="749" t="s">
        <v>45683</v>
      </c>
      <c r="D19667" s="749" t="s">
        <v>11365</v>
      </c>
      <c r="I19667" s="749" t="s">
        <v>30</v>
      </c>
      <c r="J19667" s="749" t="n">
        <v>1887.1</v>
      </c>
    </row>
    <row collapsed="false" customFormat="false" customHeight="true" hidden="true" ht="12.75" outlineLevel="0" r="19668">
      <c r="A19668" s="749" t="s">
        <v>45685</v>
      </c>
      <c r="B19668" s="749" t="str">
        <f aca="false">C19668&amp;D19668&amp;E19668&amp;F19668&amp;G19668&amp;H19668</f>
        <v>CAMERA PROFISSIONAL("DAY-NIGHT"),EQUIPADA COM LENTE VARIFOCAL.FORNECIMENTO</v>
      </c>
      <c r="C19668" s="749" t="s">
        <v>45686</v>
      </c>
      <c r="D19668" s="749" t="s">
        <v>45687</v>
      </c>
      <c r="I19668" s="749" t="s">
        <v>30</v>
      </c>
      <c r="J19668" s="749" t="n">
        <v>263.09</v>
      </c>
    </row>
    <row collapsed="false" customFormat="false" customHeight="true" hidden="true" ht="12.75" outlineLevel="0" r="19669">
      <c r="A19669" s="749" t="s">
        <v>45688</v>
      </c>
      <c r="B19669" s="749" t="str">
        <f aca="false">C19669&amp;D19669&amp;E19669&amp;F19669&amp;G19669&amp;H19669</f>
        <v>CAMERA PROFISSIONAL("DAY-NIGHT"),EQUIPADA COM LENTE VARIFOCAL.FORNECIMENTO</v>
      </c>
      <c r="C19669" s="749" t="s">
        <v>45686</v>
      </c>
      <c r="D19669" s="749" t="s">
        <v>45687</v>
      </c>
      <c r="I19669" s="749" t="s">
        <v>30</v>
      </c>
      <c r="J19669" s="749" t="n">
        <v>263.09</v>
      </c>
    </row>
    <row collapsed="false" customFormat="false" customHeight="true" hidden="true" ht="12.75" outlineLevel="0" r="19670">
      <c r="A19670" s="749" t="s">
        <v>45689</v>
      </c>
      <c r="B19670" s="749" t="str">
        <f aca="false">C19670&amp;D19670&amp;E19670&amp;F19670&amp;G19670&amp;H19670</f>
        <v>SONOFLETOR ACUSTICO DE EMBUTIR COMPLETO,CASADOR DE IMPEDANCIA,POTENCIOMETRO DE VOLUME E ALTO FALANTE DE 6" DE 25W RMS,INCLUSIVE PLUGS,TERMINAIS E CONECTORES,EXCLUSIVE FIOS E INSTALACAO DO PONTO (VIDE ITEM 15.015.0400).FORNECIMENTO E COLOCACAO.</v>
      </c>
      <c r="C19670" s="749" t="s">
        <v>45690</v>
      </c>
      <c r="D19670" s="749" t="s">
        <v>45691</v>
      </c>
      <c r="E19670" s="749" t="s">
        <v>45692</v>
      </c>
      <c r="F19670" s="749" t="s">
        <v>45693</v>
      </c>
      <c r="G19670" s="749" t="s">
        <v>36675</v>
      </c>
      <c r="I19670" s="749" t="s">
        <v>30</v>
      </c>
      <c r="J19670" s="749" t="n">
        <v>157.78</v>
      </c>
    </row>
    <row collapsed="false" customFormat="false" customHeight="true" hidden="true" ht="12.75" outlineLevel="0" r="19671">
      <c r="A19671" s="749" t="s">
        <v>45694</v>
      </c>
      <c r="B19671" s="749" t="str">
        <f aca="false">C19671&amp;D19671&amp;E19671&amp;F19671&amp;G19671&amp;H19671</f>
        <v>SONOFLETOR ACUSTICO DE EMBUTIR COMPLETO,CASADOR DE IMPEDANCIA,POTENCIOMETRO DE VOLUME E ALTO FALANTE DE 6" DE 25W RMS,INCLUSIVE PLUGS,TERMINAIS E CONECTORES,EXCLUSIVE FIOS E INSTALACAO DO PONTO (VIDE ITEM 15.015.0400).FORNECIMENTO E COLOCACAO.</v>
      </c>
      <c r="C19671" s="749" t="s">
        <v>45690</v>
      </c>
      <c r="D19671" s="749" t="s">
        <v>45691</v>
      </c>
      <c r="E19671" s="749" t="s">
        <v>45692</v>
      </c>
      <c r="F19671" s="749" t="s">
        <v>45693</v>
      </c>
      <c r="G19671" s="749" t="s">
        <v>36675</v>
      </c>
      <c r="I19671" s="749" t="s">
        <v>30</v>
      </c>
      <c r="J19671" s="749" t="n">
        <v>157.78</v>
      </c>
    </row>
    <row collapsed="false" customFormat="false" customHeight="true" hidden="true" ht="12.75" outlineLevel="0" r="19672">
      <c r="A19672" s="749" t="s">
        <v>45695</v>
      </c>
      <c r="B19672" s="749" t="str">
        <f aca="false">C19672&amp;D19672&amp;E19672&amp;F19672&amp;G19672&amp;H19672</f>
        <v>DETECTOR TERMICO ANALOGICO COM BASE,PARA SISTEMA DE ALARME CONTRA INCENDIO.FORNECIMENTO E COLOCACAO</v>
      </c>
      <c r="C19672" s="749" t="s">
        <v>45696</v>
      </c>
      <c r="D19672" s="749" t="s">
        <v>45697</v>
      </c>
      <c r="I19672" s="749" t="s">
        <v>30</v>
      </c>
      <c r="J19672" s="749" t="n">
        <v>101.8</v>
      </c>
    </row>
    <row collapsed="false" customFormat="false" customHeight="true" hidden="true" ht="12.75" outlineLevel="0" r="19673">
      <c r="A19673" s="749" t="s">
        <v>45698</v>
      </c>
      <c r="B19673" s="749" t="str">
        <f aca="false">C19673&amp;D19673&amp;E19673&amp;F19673&amp;G19673&amp;H19673</f>
        <v>DETECTOR TERMICO ANALOGICO COM BASE,PARA SISTEMA DE ALARME CONTRA INCENDIO.FORNECIMENTO E COLOCACAO</v>
      </c>
      <c r="C19673" s="749" t="s">
        <v>45696</v>
      </c>
      <c r="D19673" s="749" t="s">
        <v>45697</v>
      </c>
      <c r="I19673" s="749" t="s">
        <v>30</v>
      </c>
      <c r="J19673" s="749" t="n">
        <v>99.43</v>
      </c>
    </row>
    <row collapsed="false" customFormat="false" customHeight="true" hidden="true" ht="12.75" outlineLevel="0" r="19674">
      <c r="A19674" s="749" t="s">
        <v>45699</v>
      </c>
      <c r="B19674" s="749" t="str">
        <f aca="false">C19674&amp;D19674&amp;E19674&amp;F19674&amp;G19674&amp;H19674</f>
        <v>DETECTOR OTICO DE FUMACA ANALOGICO COM BASE,PARA SISTEMA DEALARME CONTRA INCENDIO.FORNECIMENTO E COLOCACAO</v>
      </c>
      <c r="C19674" s="749" t="s">
        <v>45700</v>
      </c>
      <c r="D19674" s="749" t="s">
        <v>45701</v>
      </c>
      <c r="I19674" s="749" t="s">
        <v>30</v>
      </c>
      <c r="J19674" s="749" t="n">
        <v>113.54</v>
      </c>
    </row>
    <row collapsed="false" customFormat="false" customHeight="true" hidden="true" ht="12.75" outlineLevel="0" r="19675">
      <c r="A19675" s="749" t="s">
        <v>45702</v>
      </c>
      <c r="B19675" s="749" t="str">
        <f aca="false">C19675&amp;D19675&amp;E19675&amp;F19675&amp;G19675&amp;H19675</f>
        <v>DETECTOR OTICO DE FUMACA ANALOGICO COM BASE,PARA SISTEMA DEALARME CONTRA INCENDIO.FORNECIMENTO E COLOCACAO</v>
      </c>
      <c r="C19675" s="749" t="s">
        <v>45700</v>
      </c>
      <c r="D19675" s="749" t="s">
        <v>45701</v>
      </c>
      <c r="I19675" s="749" t="s">
        <v>30</v>
      </c>
      <c r="J19675" s="749" t="n">
        <v>111.17</v>
      </c>
    </row>
    <row collapsed="false" customFormat="false" customHeight="true" hidden="true" ht="12.75" outlineLevel="0" r="19676">
      <c r="A19676" s="749" t="s">
        <v>45703</v>
      </c>
      <c r="B19676" s="749" t="str">
        <f aca="false">C19676&amp;D19676&amp;E19676&amp;F19676&amp;G19676&amp;H19676</f>
        <v>SIRENE AUDIO VISUAL,PARA SISTEMA DE ALARME CONTRA INCENDIO.FORNECIMENTO E COLOCACAO</v>
      </c>
      <c r="C19676" s="749" t="s">
        <v>45704</v>
      </c>
      <c r="D19676" s="749" t="s">
        <v>14960</v>
      </c>
      <c r="I19676" s="749" t="s">
        <v>30</v>
      </c>
      <c r="J19676" s="749" t="n">
        <v>224</v>
      </c>
    </row>
    <row collapsed="false" customFormat="false" customHeight="true" hidden="true" ht="12.75" outlineLevel="0" r="19677">
      <c r="A19677" s="749" t="s">
        <v>45705</v>
      </c>
      <c r="B19677" s="749" t="str">
        <f aca="false">C19677&amp;D19677&amp;E19677&amp;F19677&amp;G19677&amp;H19677</f>
        <v>SIRENE AUDIO VISUAL,PARA SISTEMA DE ALARME CONTRA INCENDIO.FORNECIMENTO E COLOCACAO</v>
      </c>
      <c r="C19677" s="749" t="s">
        <v>45704</v>
      </c>
      <c r="D19677" s="749" t="s">
        <v>14960</v>
      </c>
      <c r="I19677" s="749" t="s">
        <v>30</v>
      </c>
      <c r="J19677" s="749" t="n">
        <v>221.63</v>
      </c>
    </row>
    <row collapsed="false" customFormat="false" customHeight="true" hidden="true" ht="12.75" outlineLevel="0" r="19678">
      <c r="A19678" s="749" t="s">
        <v>45706</v>
      </c>
      <c r="B19678" s="749" t="str">
        <f aca="false">C19678&amp;D19678&amp;E19678&amp;F19678&amp;G19678&amp;H19678</f>
        <v>DETECTOR DE GAS COMBUSTIVEL(GLP)COM ALARME A 30CM DO PISO,TENSAO DE 127V/60HZ E CONSUMO E 10W.FORNECIMENTO E COLOCACAO</v>
      </c>
      <c r="C19678" s="749" t="s">
        <v>45707</v>
      </c>
      <c r="D19678" s="749" t="s">
        <v>45708</v>
      </c>
      <c r="I19678" s="749" t="s">
        <v>30</v>
      </c>
      <c r="J19678" s="749" t="n">
        <v>4852.4</v>
      </c>
    </row>
    <row collapsed="false" customFormat="false" customHeight="true" hidden="true" ht="12.75" outlineLevel="0" r="19679">
      <c r="A19679" s="749" t="s">
        <v>45709</v>
      </c>
      <c r="B19679" s="749" t="str">
        <f aca="false">C19679&amp;D19679&amp;E19679&amp;F19679&amp;G19679&amp;H19679</f>
        <v>DETECTOR DE GAS COMBUSTIVEL(GLP)COM ALARME A 30CM DO PISO,TENSAO DE 127V/60HZ E CONSUMO E 10W.FORNECIMENTO E COLOCACAO</v>
      </c>
      <c r="C19679" s="749" t="s">
        <v>45707</v>
      </c>
      <c r="D19679" s="749" t="s">
        <v>45708</v>
      </c>
      <c r="I19679" s="749" t="s">
        <v>30</v>
      </c>
      <c r="J19679" s="749" t="n">
        <v>4850.03</v>
      </c>
    </row>
    <row collapsed="false" customFormat="false" customHeight="true" hidden="true" ht="12.75" outlineLevel="0" r="19680">
      <c r="A19680" s="749" t="s">
        <v>45710</v>
      </c>
      <c r="B19680" s="749" t="str">
        <f aca="false">C19680&amp;D19680&amp;E19680&amp;F19680&amp;G19680&amp;H19680</f>
        <v>DETECTOR DE INCENDIO,COMPOSTO DE CENTRAL MICROPROCESSADA ANALOGICA,PARA 128 PONTOS,EXPANSIVEL ATE 1024 PONTOS,INCLUINDOMAO-DE-OBRA PARA STAR-UP DO SISTEMA.FORNECIMENTO E COLOCACAO</v>
      </c>
      <c r="C19680" s="749" t="s">
        <v>45711</v>
      </c>
      <c r="D19680" s="749" t="s">
        <v>45712</v>
      </c>
      <c r="E19680" s="749" t="s">
        <v>45713</v>
      </c>
      <c r="I19680" s="749" t="s">
        <v>30</v>
      </c>
      <c r="J19680" s="749" t="n">
        <v>38432.36</v>
      </c>
    </row>
    <row collapsed="false" customFormat="false" customHeight="true" hidden="true" ht="12.75" outlineLevel="0" r="19681">
      <c r="A19681" s="749" t="s">
        <v>45714</v>
      </c>
      <c r="B19681" s="749" t="str">
        <f aca="false">C19681&amp;D19681&amp;E19681&amp;F19681&amp;G19681&amp;H19681</f>
        <v>DETECTOR DE INCENDIO,COMPOSTO DE CENTRAL MICROPROCESSADA ANALOGICA,PARA 128 PONTOS,EXPANSIVEL ATE 1024 PONTOS,INCLUINDOMAO-DE-OBRA PARA STAR-UP DO SISTEMA.FORNECIMENTO E COLOCACAO</v>
      </c>
      <c r="C19681" s="749" t="s">
        <v>45711</v>
      </c>
      <c r="D19681" s="749" t="s">
        <v>45712</v>
      </c>
      <c r="E19681" s="749" t="s">
        <v>45713</v>
      </c>
      <c r="I19681" s="749" t="s">
        <v>30</v>
      </c>
      <c r="J19681" s="749" t="n">
        <v>38429.99</v>
      </c>
    </row>
    <row collapsed="false" customFormat="false" customHeight="true" hidden="true" ht="12.75" outlineLevel="0" r="19682">
      <c r="A19682" s="749" t="s">
        <v>45715</v>
      </c>
      <c r="B19682" s="749" t="str">
        <f aca="false">C19682&amp;D19682&amp;E19682&amp;F19682&amp;G19682&amp;H19682</f>
        <v>ACIONADOR TIPO "QUEBRE VIDRO",INCLUSIVE SENSOR DE ALARME E CHAVE EXTERNA PARA TESTE.FORNECIMENTO E COLOCACAO</v>
      </c>
      <c r="C19682" s="749" t="s">
        <v>45716</v>
      </c>
      <c r="D19682" s="749" t="s">
        <v>45717</v>
      </c>
      <c r="I19682" s="749" t="s">
        <v>30</v>
      </c>
      <c r="J19682" s="749" t="n">
        <v>265.88</v>
      </c>
    </row>
    <row collapsed="false" customFormat="false" customHeight="true" hidden="true" ht="12.75" outlineLevel="0" r="19683">
      <c r="A19683" s="749" t="s">
        <v>45718</v>
      </c>
      <c r="B19683" s="749" t="str">
        <f aca="false">C19683&amp;D19683&amp;E19683&amp;F19683&amp;G19683&amp;H19683</f>
        <v>ACIONADOR TIPO "QUEBRE VIDRO",INCLUSIVE SENSOR DE ALARME E CHAVE EXTERNA PARA TESTE.FORNECIMENTO E COLOCACAO</v>
      </c>
      <c r="C19683" s="749" t="s">
        <v>45716</v>
      </c>
      <c r="D19683" s="749" t="s">
        <v>45717</v>
      </c>
      <c r="I19683" s="749" t="s">
        <v>30</v>
      </c>
      <c r="J19683" s="749" t="n">
        <v>263.51</v>
      </c>
    </row>
    <row collapsed="false" customFormat="false" customHeight="true" hidden="true" ht="12.75" outlineLevel="0" r="19684">
      <c r="A19684" s="749" t="s">
        <v>45719</v>
      </c>
      <c r="B19684" s="749" t="str">
        <f aca="false">C19684&amp;D19684&amp;E19684&amp;F19684&amp;G19684&amp;H19684</f>
        <v>ELEVADOR ESPECIAL PARA CADEIRA DE RODAS,CAPACIDADE DE 210KG,VELOCIDADE 15M/MIN,2 PARADAS,PERCURSO DE 6,6M,COMANDO AUTOMATICO SIMPLES EM TODAS AS PARADAS,COM 2 PORTAS POR ANDAR,PORTAS EM CHAPA COM ACABAMENTO PRIMER PARA PINTURA(EXCLUSIVE ESTA)CABINA COM DIMENSOES DE(0,90X1,30X2,05)M.FORNECIMENTO,MONTAGEM E INSTALACAO</v>
      </c>
      <c r="C19684" s="749" t="s">
        <v>45720</v>
      </c>
      <c r="D19684" s="749" t="s">
        <v>45721</v>
      </c>
      <c r="E19684" s="749" t="s">
        <v>45722</v>
      </c>
      <c r="F19684" s="749" t="s">
        <v>45723</v>
      </c>
      <c r="G19684" s="749" t="s">
        <v>45724</v>
      </c>
      <c r="H19684" s="749" t="s">
        <v>45725</v>
      </c>
      <c r="I19684" s="749" t="s">
        <v>30</v>
      </c>
      <c r="J19684" s="749" t="n">
        <v>80052.2</v>
      </c>
    </row>
    <row collapsed="false" customFormat="false" customHeight="true" hidden="true" ht="12.75" outlineLevel="0" r="19685">
      <c r="A19685" s="749" t="s">
        <v>45726</v>
      </c>
      <c r="B19685" s="749" t="str">
        <f aca="false">C19685&amp;D19685&amp;E19685&amp;F19685&amp;G19685&amp;H19685</f>
        <v>ELEVADOR ESPECIAL PARA CADEIRA DE RODAS,CAPACIDADE DE 210KG,VELOCIDADE 15M/MIN,2 PARADAS,PERCURSO DE 6,6M,COMANDO AUTOMATICO SIMPLES EM TODAS AS PARADAS,COM 2 PORTAS POR ANDAR,PORTAS EM CHAPA COM ACABAMENTO PRIMER PARA PINTURA(EXCLUSIVE ESTA)CABINA COM DIMENSOES DE(0,90X1,30X2,05)M.FORNECIMENTO,MONTAGEM E INSTALACAO</v>
      </c>
      <c r="C19685" s="749" t="s">
        <v>45720</v>
      </c>
      <c r="D19685" s="749" t="s">
        <v>45721</v>
      </c>
      <c r="E19685" s="749" t="s">
        <v>45722</v>
      </c>
      <c r="F19685" s="749" t="s">
        <v>45723</v>
      </c>
      <c r="G19685" s="749" t="s">
        <v>45724</v>
      </c>
      <c r="H19685" s="749" t="s">
        <v>45725</v>
      </c>
      <c r="I19685" s="749" t="s">
        <v>30</v>
      </c>
      <c r="J19685" s="749" t="n">
        <v>80052.2</v>
      </c>
    </row>
    <row collapsed="false" customFormat="false" customHeight="true" hidden="true" ht="51" outlineLevel="0" r="19686">
      <c r="A19686" s="749" t="s">
        <v>45727</v>
      </c>
      <c r="B19686" s="758" t="str">
        <f aca="false">C19686&amp;D19686&amp;E19686&amp;F19686&amp;G19686&amp;H19686</f>
        <v>ELEVADOR HIDRAULICO,COM CAPACIDADE PARA 6 PESSOAS,420KG,VELOCIDADE DE 0,75M/S,PARADAS 2(1 A 2),COM MOTOR DE CORRENTE ALTERNADA,2 VELOCIDADES,TENSAO DE ILUMINACAO DE 110V,MOTRIZ DE220V,FREQUENCIA DE 60HZ,MAQUINA DE TRACAO COM ENGRENAGEM EMCIMA DA CAIXA.FORNECIMENTO,MONTAGEM E INSTALACAO</v>
      </c>
      <c r="C19686" s="749" t="s">
        <v>45728</v>
      </c>
      <c r="D19686" s="749" t="s">
        <v>45729</v>
      </c>
      <c r="E19686" s="749" t="s">
        <v>45730</v>
      </c>
      <c r="F19686" s="749" t="s">
        <v>45731</v>
      </c>
      <c r="G19686" s="749" t="s">
        <v>45732</v>
      </c>
      <c r="I19686" s="749" t="s">
        <v>30</v>
      </c>
      <c r="J19686" s="749" t="n">
        <v>96000</v>
      </c>
    </row>
    <row collapsed="false" customFormat="false" customHeight="true" hidden="true" ht="12.75" outlineLevel="0" r="19687">
      <c r="A19687" s="749" t="s">
        <v>45733</v>
      </c>
      <c r="B19687" s="749" t="str">
        <f aca="false">C19687&amp;D19687&amp;E19687&amp;F19687&amp;G19687&amp;H19687</f>
        <v>ELEVADOR HIDRAULICO,COM CAPACIDADE PARA 6 PESSOAS,420KG,VELOCIDADE DE 0,75M/S,PARADAS 2(1 A 2),COM MOTOR DE CORRENTE ALTERNADA,2 VELOCIDADES,TENSAO DE ILUMINACAO DE 110V,MOTRIZ DE220V,FREQUENCIA DE 60HZ,MAQUINA DE TRACAO COM ENGRENAGEM EMCIMA DA CAIXA.FORNECIMENTO,MONTAGEM E INSTALACAO</v>
      </c>
      <c r="C19687" s="749" t="s">
        <v>45728</v>
      </c>
      <c r="D19687" s="749" t="s">
        <v>45729</v>
      </c>
      <c r="E19687" s="749" t="s">
        <v>45730</v>
      </c>
      <c r="F19687" s="749" t="s">
        <v>45731</v>
      </c>
      <c r="G19687" s="749" t="s">
        <v>45732</v>
      </c>
      <c r="I19687" s="749" t="s">
        <v>30</v>
      </c>
      <c r="J19687" s="749" t="n">
        <v>96000</v>
      </c>
    </row>
    <row collapsed="false" customFormat="false" customHeight="true" hidden="true" ht="12.75" outlineLevel="0" r="19688">
      <c r="A19688" s="749" t="s">
        <v>45734</v>
      </c>
      <c r="B19688" s="749" t="str">
        <f aca="false">C19688&amp;D19688&amp;E19688&amp;F19688&amp;G19688&amp;H19688</f>
        <v>ELEVADOR HIDRAULICO,COM CAPACIDADE PARA 8 PESSOAS,560KG,VELOE DE 0,53M/S,PERCURSO 11,3M,PARADAS 4(T1 A 3),COM MOTOR TRIFASICO DE 220V,60HZ,SISTEMA HIDRAULICO,SISTEMA ELETRONICO DECOMANDO E CONTROLE DOTADO DE DISPLAY DIGITAL,ISOLADOR DE POSICAO NO PAVIMENTO PRINCIPAL E SETAS DIRECIONAIS NOS DEMAIS PAVIMENTOS.FORNECIMENTO,MONTAGEM E INSTALACAO</v>
      </c>
      <c r="C19688" s="749" t="s">
        <v>45735</v>
      </c>
      <c r="D19688" s="749" t="s">
        <v>45736</v>
      </c>
      <c r="E19688" s="749" t="s">
        <v>45737</v>
      </c>
      <c r="F19688" s="749" t="s">
        <v>45738</v>
      </c>
      <c r="G19688" s="749" t="s">
        <v>45739</v>
      </c>
      <c r="H19688" s="749" t="s">
        <v>45740</v>
      </c>
      <c r="I19688" s="749" t="s">
        <v>30</v>
      </c>
      <c r="J19688" s="749" t="n">
        <v>115700</v>
      </c>
    </row>
    <row collapsed="false" customFormat="false" customHeight="true" hidden="true" ht="12.75" outlineLevel="0" r="19689">
      <c r="A19689" s="749" t="s">
        <v>45741</v>
      </c>
      <c r="B19689" s="749" t="str">
        <f aca="false">C19689&amp;D19689&amp;E19689&amp;F19689&amp;G19689&amp;H19689</f>
        <v>ELEVADOR HIDRAULICO,COM CAPACIDADE PARA 8 PESSOAS,560KG,VELOE DE 0,53M/S,PERCURSO 11,3M,PARADAS 4(T1 A 3),COM MOTOR TRIFASICO DE 220V,60HZ,SISTEMA HIDRAULICO,SISTEMA ELETRONICO DECOMANDO E CONTROLE DOTADO DE DISPLAY DIGITAL,ISOLADOR DE POSICAO NO PAVIMENTO PRINCIPAL E SETAS DIRECIONAIS NOS DEMAIS PAVIMENTOS.FORNECIMENTO,MONTAGEM E INSTALACAO</v>
      </c>
      <c r="C19689" s="749" t="s">
        <v>45735</v>
      </c>
      <c r="D19689" s="749" t="s">
        <v>45736</v>
      </c>
      <c r="E19689" s="749" t="s">
        <v>45737</v>
      </c>
      <c r="F19689" s="749" t="s">
        <v>45738</v>
      </c>
      <c r="G19689" s="749" t="s">
        <v>45739</v>
      </c>
      <c r="H19689" s="749" t="s">
        <v>45740</v>
      </c>
      <c r="I19689" s="749" t="s">
        <v>30</v>
      </c>
      <c r="J19689" s="749" t="n">
        <v>115700</v>
      </c>
    </row>
    <row collapsed="false" customFormat="false" customHeight="true" hidden="true" ht="63.75" outlineLevel="0" r="19690">
      <c r="A19690" s="749" t="s">
        <v>45742</v>
      </c>
      <c r="B19690" s="758" t="str">
        <f aca="false">C19690&amp;D19690&amp;E19690&amp;F19690&amp;G19690&amp;H19690</f>
        <v>PLATAFORMA PARA TRANSPORTE VERTICAL,PERCURSO DE 3,17M,CAPACIDADE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v>
      </c>
      <c r="C19690" s="749" t="s">
        <v>45743</v>
      </c>
      <c r="D19690" s="749" t="s">
        <v>45744</v>
      </c>
      <c r="E19690" s="749" t="s">
        <v>45745</v>
      </c>
      <c r="F19690" s="749" t="s">
        <v>45746</v>
      </c>
      <c r="G19690" s="749" t="s">
        <v>45747</v>
      </c>
      <c r="H19690" s="749" t="s">
        <v>45748</v>
      </c>
      <c r="I19690" s="749" t="s">
        <v>30</v>
      </c>
      <c r="J19690" s="749" t="n">
        <v>50155.6</v>
      </c>
    </row>
    <row collapsed="false" customFormat="false" customHeight="true" hidden="true" ht="63.75" outlineLevel="0" r="19691">
      <c r="A19691" s="749" t="s">
        <v>290</v>
      </c>
      <c r="B19691" s="758" t="str">
        <f aca="false">C19691&amp;D19691&amp;E19691&amp;F19691&amp;G19691&amp;H19691</f>
        <v>PLATAFORMA PARA TRANSPORTE VERTICAL,PERCURSO DE 3,17M,CAPACIDADE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v>
      </c>
      <c r="C19691" s="749" t="s">
        <v>45743</v>
      </c>
      <c r="D19691" s="749" t="s">
        <v>45744</v>
      </c>
      <c r="E19691" s="749" t="s">
        <v>45745</v>
      </c>
      <c r="F19691" s="749" t="s">
        <v>45746</v>
      </c>
      <c r="G19691" s="749" t="s">
        <v>45747</v>
      </c>
      <c r="H19691" s="749" t="s">
        <v>45748</v>
      </c>
      <c r="I19691" s="749" t="s">
        <v>30</v>
      </c>
      <c r="J19691" s="749" t="n">
        <v>50155.6</v>
      </c>
    </row>
    <row collapsed="false" customFormat="false" customHeight="true" hidden="true" ht="12.75" outlineLevel="0" r="19692">
      <c r="A19692" s="749" t="s">
        <v>45749</v>
      </c>
      <c r="B19692" s="749" t="str">
        <f aca="false">C19692&amp;D19692&amp;E19692&amp;F19692&amp;G19692&amp;H19692</f>
        <v>POSTE DE CONCRETO,COM SECAO CIRCULAR,COM 5,00M DE COMPRIMENTO E CARGA NOMINAL NO TOPO DE 100KG,INCLUSIVE ESCAVACAO,EXCLUSIVE TRANSPORTE.FORNECIMENTO E COLOCACAO</v>
      </c>
      <c r="C19692" s="749" t="s">
        <v>45750</v>
      </c>
      <c r="D19692" s="749" t="s">
        <v>45751</v>
      </c>
      <c r="E19692" s="749" t="s">
        <v>45752</v>
      </c>
      <c r="I19692" s="749" t="s">
        <v>30</v>
      </c>
      <c r="J19692" s="749" t="n">
        <v>378.53</v>
      </c>
    </row>
    <row collapsed="false" customFormat="false" customHeight="true" hidden="true" ht="12.75" outlineLevel="0" r="19693">
      <c r="A19693" s="749" t="s">
        <v>45753</v>
      </c>
      <c r="B19693" s="749" t="str">
        <f aca="false">C19693&amp;D19693&amp;E19693&amp;F19693&amp;G19693&amp;H19693</f>
        <v>POSTE DE CONCRETO,COM SECAO CIRCULAR,COM 5,00M DE COMPRIMENTO E CARGA NOMINAL NO TOPO DE 100KG,INCLUSIVE ESCAVACAO,EXCLUSIVE TRANSPORTE.FORNECIMENTO E COLOCACAO</v>
      </c>
      <c r="C19693" s="749" t="s">
        <v>45750</v>
      </c>
      <c r="D19693" s="749" t="s">
        <v>45751</v>
      </c>
      <c r="E19693" s="749" t="s">
        <v>45752</v>
      </c>
      <c r="I19693" s="749" t="s">
        <v>30</v>
      </c>
      <c r="J19693" s="749" t="n">
        <v>363.62</v>
      </c>
    </row>
    <row collapsed="false" customFormat="false" customHeight="true" hidden="true" ht="12.75" outlineLevel="0" r="19694">
      <c r="A19694" s="749" t="s">
        <v>45754</v>
      </c>
      <c r="B19694" s="749" t="str">
        <f aca="false">C19694&amp;D19694&amp;E19694&amp;F19694&amp;G19694&amp;H19694</f>
        <v>POSTE DE CONCRETO,COM SECAO CIRCULAR,COM 5,00M DE COMPRIMENTO E CARGA NOMINAL NO TOPO DE 200KG,INCLUSIVE ESCAVACAO,EXCLUSIVE TRANSPORTE.FORNECIMENTO E COLOCACAO</v>
      </c>
      <c r="C19694" s="749" t="s">
        <v>45750</v>
      </c>
      <c r="D19694" s="749" t="s">
        <v>45755</v>
      </c>
      <c r="E19694" s="749" t="s">
        <v>45752</v>
      </c>
      <c r="I19694" s="749" t="s">
        <v>30</v>
      </c>
      <c r="J19694" s="749" t="n">
        <v>441.97</v>
      </c>
    </row>
    <row collapsed="false" customFormat="false" customHeight="true" hidden="true" ht="12.75" outlineLevel="0" r="19695">
      <c r="A19695" s="749" t="s">
        <v>45756</v>
      </c>
      <c r="B19695" s="749" t="str">
        <f aca="false">C19695&amp;D19695&amp;E19695&amp;F19695&amp;G19695&amp;H19695</f>
        <v>POSTE DE CONCRETO,COM SECAO CIRCULAR,COM 5,00M DE COMPRIMENTO E CARGA NOMINAL NO TOPO DE 200KG,INCLUSIVE ESCAVACAO,EXCLUSIVE TRANSPORTE.FORNECIMENTO E COLOCACAO</v>
      </c>
      <c r="C19695" s="749" t="s">
        <v>45750</v>
      </c>
      <c r="D19695" s="749" t="s">
        <v>45755</v>
      </c>
      <c r="E19695" s="749" t="s">
        <v>45752</v>
      </c>
      <c r="I19695" s="749" t="s">
        <v>30</v>
      </c>
      <c r="J19695" s="749" t="n">
        <v>427.06</v>
      </c>
    </row>
    <row collapsed="false" customFormat="false" customHeight="true" hidden="true" ht="12.75" outlineLevel="0" r="19696">
      <c r="A19696" s="749" t="s">
        <v>45757</v>
      </c>
      <c r="B19696" s="749" t="str">
        <f aca="false">C19696&amp;D19696&amp;E19696&amp;F19696&amp;G19696&amp;H19696</f>
        <v>POSTE DE CONCRETO,COM SECAO CIRCULAR,COM 5,00M DE COMPRIMENTO E CARGA NOMINAL NO TOPO DE 300KG,INCLUSIVE ESCAVACAO,EXCLUSIVE TRANSPORTE.FORNECIMENTO E COLOCACAO</v>
      </c>
      <c r="C19696" s="749" t="s">
        <v>45750</v>
      </c>
      <c r="D19696" s="749" t="s">
        <v>45758</v>
      </c>
      <c r="E19696" s="749" t="s">
        <v>45752</v>
      </c>
      <c r="I19696" s="749" t="s">
        <v>30</v>
      </c>
      <c r="J19696" s="749" t="n">
        <v>542.16</v>
      </c>
    </row>
    <row collapsed="false" customFormat="false" customHeight="true" hidden="true" ht="12.75" outlineLevel="0" r="19697">
      <c r="A19697" s="749" t="s">
        <v>45759</v>
      </c>
      <c r="B19697" s="749" t="str">
        <f aca="false">C19697&amp;D19697&amp;E19697&amp;F19697&amp;G19697&amp;H19697</f>
        <v>POSTE DE CONCRETO,COM SECAO CIRCULAR,COM 5,00M DE COMPRIMENTO E CARGA NOMINAL NO TOPO DE 300KG,INCLUSIVE ESCAVACAO,EXCLUSIVE TRANSPORTE.FORNECIMENTO E COLOCACAO</v>
      </c>
      <c r="C19697" s="749" t="s">
        <v>45750</v>
      </c>
      <c r="D19697" s="749" t="s">
        <v>45758</v>
      </c>
      <c r="E19697" s="749" t="s">
        <v>45752</v>
      </c>
      <c r="I19697" s="749" t="s">
        <v>30</v>
      </c>
      <c r="J19697" s="749" t="n">
        <v>525.26</v>
      </c>
    </row>
    <row collapsed="false" customFormat="false" customHeight="true" hidden="true" ht="12.75" outlineLevel="0" r="19698">
      <c r="A19698" s="749" t="s">
        <v>45760</v>
      </c>
      <c r="B19698" s="749" t="str">
        <f aca="false">C19698&amp;D19698&amp;E19698&amp;F19698&amp;G19698&amp;H19698</f>
        <v>POSTE DE CONCRETO,COM SECAO CIRCULAR,COM 5,00M DE COMPRIMENTO E CARGA NOMINAL NO TOPO DE 400KG,INCLUSIVE ESCAVACAO,EXCLUSIVE TRANSPORTE.FORNECIMENTO E COLOCACAO</v>
      </c>
      <c r="C19698" s="749" t="s">
        <v>45750</v>
      </c>
      <c r="D19698" s="749" t="s">
        <v>45761</v>
      </c>
      <c r="E19698" s="749" t="s">
        <v>45752</v>
      </c>
      <c r="I19698" s="749" t="s">
        <v>30</v>
      </c>
      <c r="J19698" s="749" t="n">
        <v>583.76</v>
      </c>
    </row>
    <row collapsed="false" customFormat="false" customHeight="true" hidden="true" ht="12.75" outlineLevel="0" r="19699">
      <c r="A19699" s="749" t="s">
        <v>45762</v>
      </c>
      <c r="B19699" s="749" t="str">
        <f aca="false">C19699&amp;D19699&amp;E19699&amp;F19699&amp;G19699&amp;H19699</f>
        <v>POSTE DE CONCRETO,COM SECAO CIRCULAR,COM 5,00M DE COMPRIMENTO E CARGA NOMINAL NO TOPO DE 400KG,INCLUSIVE ESCAVACAO,EXCLUSIVE TRANSPORTE.FORNECIMENTO E COLOCACAO</v>
      </c>
      <c r="C19699" s="749" t="s">
        <v>45750</v>
      </c>
      <c r="D19699" s="749" t="s">
        <v>45761</v>
      </c>
      <c r="E19699" s="749" t="s">
        <v>45752</v>
      </c>
      <c r="I19699" s="749" t="s">
        <v>30</v>
      </c>
      <c r="J19699" s="749" t="n">
        <v>566.86</v>
      </c>
    </row>
    <row collapsed="false" customFormat="false" customHeight="true" hidden="true" ht="38.25" outlineLevel="0" r="19700">
      <c r="A19700" s="749" t="s">
        <v>45763</v>
      </c>
      <c r="B19700" s="758" t="str">
        <f aca="false">C19700&amp;D19700&amp;E19700&amp;F19700&amp;G19700&amp;H19700</f>
        <v>POSTE DE CONCRETO,COM SECAO CIRCULAR,COM 7,00M DE COMPRIMENTO E CARGA NOMINAL HORIZONTAL NO TOPO DE 100KG,INCLUSIVE ESCAVACAO,EXCLUSIVE TRANSPORTE.FORNECIMENTO E COLOCACAO</v>
      </c>
      <c r="C19700" s="749" t="s">
        <v>45764</v>
      </c>
      <c r="D19700" s="749" t="s">
        <v>45765</v>
      </c>
      <c r="E19700" s="749" t="s">
        <v>45766</v>
      </c>
      <c r="I19700" s="749" t="s">
        <v>30</v>
      </c>
      <c r="J19700" s="749" t="n">
        <v>521.83</v>
      </c>
    </row>
    <row collapsed="false" customFormat="false" customHeight="true" hidden="true" ht="38.25" outlineLevel="0" r="19701">
      <c r="A19701" s="749" t="s">
        <v>45767</v>
      </c>
      <c r="B19701" s="758" t="str">
        <f aca="false">C19701&amp;D19701&amp;E19701&amp;F19701&amp;G19701&amp;H19701</f>
        <v>POSTE DE CONCRETO,COM SECAO CIRCULAR,COM 7,00M DE COMPRIMENTO E CARGA NOMINAL HORIZONTAL NO TOPO DE 100KG,INCLUSIVE ESCAVACAO,EXCLUSIVE TRANSPORTE.FORNECIMENTO E COLOCACAO</v>
      </c>
      <c r="C19701" s="749" t="s">
        <v>45764</v>
      </c>
      <c r="D19701" s="749" t="s">
        <v>45765</v>
      </c>
      <c r="E19701" s="749" t="s">
        <v>45766</v>
      </c>
      <c r="I19701" s="749" t="s">
        <v>30</v>
      </c>
      <c r="J19701" s="749" t="n">
        <v>503.51</v>
      </c>
    </row>
    <row collapsed="false" customFormat="false" customHeight="true" hidden="true" ht="38.25" outlineLevel="0" r="19702">
      <c r="A19702" s="749" t="s">
        <v>45768</v>
      </c>
      <c r="B19702" s="758" t="str">
        <f aca="false">C19702&amp;D19702&amp;E19702&amp;F19702&amp;G19702&amp;H19702</f>
        <v>POSTE DE CONCRETO,COM SECAO CIRCULAR,COM 7,00M DE COMPRIMENTO E CARGA NOMINAL HORIZONTAL NO TOPO DE 200KG,INCLUSIVE ESCAVACAO,EXCLUSIVE TRANSPORTE.FORNECIMENTO E COLOCACAO</v>
      </c>
      <c r="C19702" s="749" t="s">
        <v>45764</v>
      </c>
      <c r="D19702" s="749" t="s">
        <v>45769</v>
      </c>
      <c r="E19702" s="749" t="s">
        <v>45766</v>
      </c>
      <c r="I19702" s="749" t="s">
        <v>30</v>
      </c>
      <c r="J19702" s="749" t="n">
        <v>625.83</v>
      </c>
    </row>
    <row collapsed="false" customFormat="false" customHeight="true" hidden="true" ht="38.25" outlineLevel="0" r="19703">
      <c r="A19703" s="749" t="s">
        <v>45770</v>
      </c>
      <c r="B19703" s="758" t="str">
        <f aca="false">C19703&amp;D19703&amp;E19703&amp;F19703&amp;G19703&amp;H19703</f>
        <v>POSTE DE CONCRETO,COM SECAO CIRCULAR,COM 7,00M DE COMPRIMENTO E CARGA NOMINAL HORIZONTAL NO TOPO DE 200KG,INCLUSIVE ESCAVACAO,EXCLUSIVE TRANSPORTE.FORNECIMENTO E COLOCACAO</v>
      </c>
      <c r="C19703" s="749" t="s">
        <v>45764</v>
      </c>
      <c r="D19703" s="749" t="s">
        <v>45769</v>
      </c>
      <c r="E19703" s="749" t="s">
        <v>45766</v>
      </c>
      <c r="I19703" s="749" t="s">
        <v>30</v>
      </c>
      <c r="J19703" s="749" t="n">
        <v>607.51</v>
      </c>
    </row>
    <row collapsed="false" customFormat="false" customHeight="true" hidden="true" ht="38.25" outlineLevel="0" r="19704">
      <c r="A19704" s="749" t="s">
        <v>45771</v>
      </c>
      <c r="B19704" s="758" t="str">
        <f aca="false">C19704&amp;D19704&amp;E19704&amp;F19704&amp;G19704&amp;H19704</f>
        <v>POSTE DE CONCRETO,COM SECAO CIRCULAR,COM 7,00M DE COMPRIMENTO E CARGA NOMINAL HORIZONTAL NO TOPO DE 300KG,INCLUSIVE ESCAVACAO,EXCLUSIVE TRANSPORTE.FORNECIMENTO E COLOCACAO.</v>
      </c>
      <c r="C19704" s="749" t="s">
        <v>45764</v>
      </c>
      <c r="D19704" s="749" t="s">
        <v>45772</v>
      </c>
      <c r="E19704" s="749" t="s">
        <v>45773</v>
      </c>
      <c r="I19704" s="749" t="s">
        <v>30</v>
      </c>
      <c r="J19704" s="749" t="n">
        <v>768.49</v>
      </c>
    </row>
    <row collapsed="false" customFormat="false" customHeight="true" hidden="true" ht="38.25" outlineLevel="0" r="19705">
      <c r="A19705" s="749" t="s">
        <v>45774</v>
      </c>
      <c r="B19705" s="758" t="str">
        <f aca="false">C19705&amp;D19705&amp;E19705&amp;F19705&amp;G19705&amp;H19705</f>
        <v>POSTE DE CONCRETO,COM SECAO CIRCULAR,COM 7,00M DE COMPRIMENTO E CARGA NOMINAL HORIZONTAL NO TOPO DE 300KG,INCLUSIVE ESCAVACAO,EXCLUSIVE TRANSPORTE.FORNECIMENTO E COLOCACAO.</v>
      </c>
      <c r="C19705" s="749" t="s">
        <v>45764</v>
      </c>
      <c r="D19705" s="749" t="s">
        <v>45772</v>
      </c>
      <c r="E19705" s="749" t="s">
        <v>45773</v>
      </c>
      <c r="I19705" s="749" t="s">
        <v>30</v>
      </c>
      <c r="J19705" s="749" t="n">
        <v>749.17</v>
      </c>
    </row>
    <row collapsed="false" customFormat="false" customHeight="true" hidden="true" ht="38.25" outlineLevel="0" r="19706">
      <c r="A19706" s="749" t="s">
        <v>45775</v>
      </c>
      <c r="B19706" s="758" t="str">
        <f aca="false">C19706&amp;D19706&amp;E19706&amp;F19706&amp;G19706&amp;H19706</f>
        <v>POSTE DE CONCRETO,COM SECAO CIRCULAR,COM 7,00M DE COMPRIMENTO E CARGA NOMINAL HORIZONTAL NO TOPO DE 400KG,INCLUSIVE ESCAVACAO,EXCLUSIVE TRANSPORTE.FORNECIMENTO E COLOCACAO</v>
      </c>
      <c r="C19706" s="749" t="s">
        <v>45764</v>
      </c>
      <c r="D19706" s="749" t="s">
        <v>45776</v>
      </c>
      <c r="E19706" s="749" t="s">
        <v>45766</v>
      </c>
      <c r="I19706" s="749" t="s">
        <v>30</v>
      </c>
      <c r="J19706" s="749" t="n">
        <v>924.49</v>
      </c>
    </row>
    <row collapsed="false" customFormat="false" customHeight="true" hidden="true" ht="38.25" outlineLevel="0" r="19707">
      <c r="A19707" s="749" t="s">
        <v>45777</v>
      </c>
      <c r="B19707" s="758" t="str">
        <f aca="false">C19707&amp;D19707&amp;E19707&amp;F19707&amp;G19707&amp;H19707</f>
        <v>POSTE DE CONCRETO,COM SECAO CIRCULAR,COM 7,00M DE COMPRIMENTO E CARGA NOMINAL HORIZONTAL NO TOPO DE 400KG,INCLUSIVE ESCAVACAO,EXCLUSIVE TRANSPORTE.FORNECIMENTO E COLOCACAO</v>
      </c>
      <c r="C19707" s="749" t="s">
        <v>45764</v>
      </c>
      <c r="D19707" s="749" t="s">
        <v>45776</v>
      </c>
      <c r="E19707" s="749" t="s">
        <v>45766</v>
      </c>
      <c r="I19707" s="749" t="s">
        <v>30</v>
      </c>
      <c r="J19707" s="749" t="n">
        <v>905.17</v>
      </c>
    </row>
    <row collapsed="false" customFormat="false" customHeight="true" hidden="true" ht="12.75" outlineLevel="0" r="19708">
      <c r="A19708" s="749" t="s">
        <v>45778</v>
      </c>
      <c r="B19708" s="749" t="str">
        <f aca="false">C19708&amp;D19708&amp;E19708&amp;F19708&amp;G19708&amp;H19708</f>
        <v>POSTE DE CONCRETO,COM SECAO CIRCULAR,COM 9,00M DE COMPRIMENTO E CARGA NOMINAL NO TOPO DE 150KG,INCLUSIVE ESCAVACAO,EXCLUSIVE TRANSPORTE.FORNECIMENTO E COLOCACAO</v>
      </c>
      <c r="C19708" s="749" t="s">
        <v>45779</v>
      </c>
      <c r="D19708" s="749" t="s">
        <v>45780</v>
      </c>
      <c r="E19708" s="749" t="s">
        <v>45752</v>
      </c>
      <c r="I19708" s="749" t="s">
        <v>30</v>
      </c>
      <c r="J19708" s="749" t="n">
        <v>780.24</v>
      </c>
    </row>
    <row collapsed="false" customFormat="false" customHeight="true" hidden="true" ht="12.75" outlineLevel="0" r="19709">
      <c r="A19709" s="749" t="s">
        <v>45781</v>
      </c>
      <c r="B19709" s="749" t="str">
        <f aca="false">C19709&amp;D19709&amp;E19709&amp;F19709&amp;G19709&amp;H19709</f>
        <v>POSTE DE CONCRETO,COM SECAO CIRCULAR,COM 9,00M DE COMPRIMENTO E CARGA NOMINAL NO TOPO DE 150KG,INCLUSIVE ESCAVACAO,EXCLUSIVE TRANSPORTE.FORNECIMENTO E COLOCACAO</v>
      </c>
      <c r="C19709" s="749" t="s">
        <v>45779</v>
      </c>
      <c r="D19709" s="749" t="s">
        <v>45780</v>
      </c>
      <c r="E19709" s="749" t="s">
        <v>45752</v>
      </c>
      <c r="I19709" s="749" t="s">
        <v>30</v>
      </c>
      <c r="J19709" s="749" t="n">
        <v>759.35</v>
      </c>
    </row>
    <row collapsed="false" customFormat="false" customHeight="true" hidden="true" ht="12.75" outlineLevel="0" r="19710">
      <c r="A19710" s="749" t="s">
        <v>45782</v>
      </c>
      <c r="B19710" s="749" t="str">
        <f aca="false">C19710&amp;D19710&amp;E19710&amp;F19710&amp;G19710&amp;H19710</f>
        <v>POSTE DE CONCRETO,COM SECAO CIRCULAR,COM 9,00M DE COMPRIMENTO E CARGA NOMINAL NO TOPO DE 200KG,INCLUSIVE ESCAVACAO,EXCLUSIVE TRANSPORTE.FORNECIMENTO E COLOCACAO</v>
      </c>
      <c r="C19710" s="749" t="s">
        <v>45779</v>
      </c>
      <c r="D19710" s="749" t="s">
        <v>45755</v>
      </c>
      <c r="E19710" s="749" t="s">
        <v>45752</v>
      </c>
      <c r="I19710" s="749" t="s">
        <v>30</v>
      </c>
      <c r="J19710" s="749" t="n">
        <v>842.64</v>
      </c>
    </row>
    <row collapsed="false" customFormat="false" customHeight="true" hidden="true" ht="12.75" outlineLevel="0" r="19711">
      <c r="A19711" s="749" t="s">
        <v>45783</v>
      </c>
      <c r="B19711" s="749" t="str">
        <f aca="false">C19711&amp;D19711&amp;E19711&amp;F19711&amp;G19711&amp;H19711</f>
        <v>POSTE DE CONCRETO,COM SECAO CIRCULAR,COM 9,00M DE COMPRIMENTO E CARGA NOMINAL NO TOPO DE 200KG,INCLUSIVE ESCAVACAO,EXCLUSIVE TRANSPORTE.FORNECIMENTO E COLOCACAO</v>
      </c>
      <c r="C19711" s="749" t="s">
        <v>45779</v>
      </c>
      <c r="D19711" s="749" t="s">
        <v>45755</v>
      </c>
      <c r="E19711" s="749" t="s">
        <v>45752</v>
      </c>
      <c r="I19711" s="749" t="s">
        <v>30</v>
      </c>
      <c r="J19711" s="749" t="n">
        <v>821.75</v>
      </c>
    </row>
    <row collapsed="false" customFormat="false" customHeight="true" hidden="true" ht="12.75" outlineLevel="0" r="19712">
      <c r="A19712" s="749" t="s">
        <v>45784</v>
      </c>
      <c r="B19712" s="749" t="str">
        <f aca="false">C19712&amp;D19712&amp;E19712&amp;F19712&amp;G19712&amp;H19712</f>
        <v>POSTE DE CONCRETO,COM SECAO CIRCULAR,COM 9,00M DE COMPRIMENTO E CARGA NOMINAL NO TOPO DE 300KG,INCLUSIVE ESCAVACAO,EXCLUSIVE TRANSPORTE.FORNECIMENTO E COLOCACAO</v>
      </c>
      <c r="C19712" s="749" t="s">
        <v>45779</v>
      </c>
      <c r="D19712" s="749" t="s">
        <v>45758</v>
      </c>
      <c r="E19712" s="749" t="s">
        <v>45752</v>
      </c>
      <c r="I19712" s="749" t="s">
        <v>30</v>
      </c>
      <c r="J19712" s="749" t="n">
        <v>1036.17</v>
      </c>
    </row>
    <row collapsed="false" customFormat="false" customHeight="true" hidden="true" ht="12.75" outlineLevel="0" r="19713">
      <c r="A19713" s="749" t="s">
        <v>45785</v>
      </c>
      <c r="B19713" s="749" t="str">
        <f aca="false">C19713&amp;D19713&amp;E19713&amp;F19713&amp;G19713&amp;H19713</f>
        <v>POSTE DE CONCRETO,COM SECAO CIRCULAR,COM 9,00M DE COMPRIMENTO E CARGA NOMINAL NO TOPO DE 300KG,INCLUSIVE ESCAVACAO,EXCLUSIVE TRANSPORTE.FORNECIMENTO E COLOCACAO</v>
      </c>
      <c r="C19713" s="749" t="s">
        <v>45779</v>
      </c>
      <c r="D19713" s="749" t="s">
        <v>45758</v>
      </c>
      <c r="E19713" s="749" t="s">
        <v>45752</v>
      </c>
      <c r="I19713" s="749" t="s">
        <v>30</v>
      </c>
      <c r="J19713" s="749" t="n">
        <v>1014.78</v>
      </c>
    </row>
    <row collapsed="false" customFormat="false" customHeight="true" hidden="true" ht="12.75" outlineLevel="0" r="19714">
      <c r="A19714" s="749" t="s">
        <v>45786</v>
      </c>
      <c r="B19714" s="749" t="str">
        <f aca="false">C19714&amp;D19714&amp;E19714&amp;F19714&amp;G19714&amp;H19714</f>
        <v>POSTE DE CONCRETO,COM SECAO CIRCULAR,COM 9,00M DE COMPRIMENTO E CARGA NOMINAL NO TOPO DE 400KG,INCLUSIVE ESCAVACAO,EXCLUSIVE TRANSPORTE.FORNECIMENTO E COLOCACAO</v>
      </c>
      <c r="C19714" s="749" t="s">
        <v>45779</v>
      </c>
      <c r="D19714" s="749" t="s">
        <v>45761</v>
      </c>
      <c r="E19714" s="749" t="s">
        <v>45752</v>
      </c>
      <c r="I19714" s="749" t="s">
        <v>30</v>
      </c>
      <c r="J19714" s="749" t="n">
        <v>1136.53</v>
      </c>
    </row>
    <row collapsed="false" customFormat="false" customHeight="true" hidden="true" ht="12.75" outlineLevel="0" r="19715">
      <c r="A19715" s="749" t="s">
        <v>45787</v>
      </c>
      <c r="B19715" s="749" t="str">
        <f aca="false">C19715&amp;D19715&amp;E19715&amp;F19715&amp;G19715&amp;H19715</f>
        <v>POSTE DE CONCRETO,COM SECAO CIRCULAR,COM 9,00M DE COMPRIMENTO E CARGA NOMINAL NO TOPO DE 400KG,INCLUSIVE ESCAVACAO,EXCLUSIVE TRANSPORTE.FORNECIMENTO E COLOCACAO</v>
      </c>
      <c r="C19715" s="749" t="s">
        <v>45779</v>
      </c>
      <c r="D19715" s="749" t="s">
        <v>45761</v>
      </c>
      <c r="E19715" s="749" t="s">
        <v>45752</v>
      </c>
      <c r="I19715" s="749" t="s">
        <v>30</v>
      </c>
      <c r="J19715" s="749" t="n">
        <v>1115.14</v>
      </c>
    </row>
    <row collapsed="false" customFormat="false" customHeight="true" hidden="true" ht="12.75" outlineLevel="0" r="19716">
      <c r="A19716" s="749" t="s">
        <v>45788</v>
      </c>
      <c r="B19716" s="749" t="str">
        <f aca="false">C19716&amp;D19716&amp;E19716&amp;F19716&amp;G19716&amp;H19716</f>
        <v>POSTE DE CONCRETO,COM SECAO CIRCULAR,COM 9,00M DE COMPRIMENTO E CARGA NOMINAL NO TOPO DE 600KG,INCLUSIVE ESCAVACAO,EXCLUSIVE TRANSPORTE.FORNECIMENTO E COLOCACAO</v>
      </c>
      <c r="C19716" s="749" t="s">
        <v>45779</v>
      </c>
      <c r="D19716" s="749" t="s">
        <v>45789</v>
      </c>
      <c r="E19716" s="749" t="s">
        <v>45752</v>
      </c>
      <c r="I19716" s="749" t="s">
        <v>30</v>
      </c>
      <c r="J19716" s="749" t="n">
        <v>1334.62</v>
      </c>
    </row>
    <row collapsed="false" customFormat="false" customHeight="true" hidden="true" ht="12.75" outlineLevel="0" r="19717">
      <c r="A19717" s="749" t="s">
        <v>45790</v>
      </c>
      <c r="B19717" s="749" t="str">
        <f aca="false">C19717&amp;D19717&amp;E19717&amp;F19717&amp;G19717&amp;H19717</f>
        <v>POSTE DE CONCRETO,COM SECAO CIRCULAR,COM 9,00M DE COMPRIMENTO E CARGA NOMINAL NO TOPO DE 600KG,INCLUSIVE ESCAVACAO,EXCLUSIVE TRANSPORTE.FORNECIMENTO E COLOCACAO</v>
      </c>
      <c r="C19717" s="749" t="s">
        <v>45779</v>
      </c>
      <c r="D19717" s="749" t="s">
        <v>45789</v>
      </c>
      <c r="E19717" s="749" t="s">
        <v>45752</v>
      </c>
      <c r="I19717" s="749" t="s">
        <v>30</v>
      </c>
      <c r="J19717" s="749" t="n">
        <v>1312.24</v>
      </c>
    </row>
    <row collapsed="false" customFormat="false" customHeight="true" hidden="true" ht="38.25" outlineLevel="0" r="19718">
      <c r="A19718" s="749" t="s">
        <v>45791</v>
      </c>
      <c r="B19718" s="758" t="str">
        <f aca="false">C19718&amp;D19718&amp;E19718&amp;F19718&amp;G19718&amp;H19718</f>
        <v>POSTE DE CONCRETO,COM SECAO CIRCULAR,COM 11,00M DE COMPRIMENTO E CARGA NOMINAL HORIZONTAL NO TOPO DE 200KG,INCLUSIVE ESCAVACAO,EXCLUSIVE TRANSPORTE.FORNECIMENTO E COLOCACAO</v>
      </c>
      <c r="C19718" s="749" t="s">
        <v>45792</v>
      </c>
      <c r="D19718" s="749" t="s">
        <v>45793</v>
      </c>
      <c r="E19718" s="749" t="s">
        <v>45794</v>
      </c>
      <c r="I19718" s="749" t="s">
        <v>30</v>
      </c>
      <c r="J19718" s="749" t="n">
        <v>1126</v>
      </c>
    </row>
    <row collapsed="false" customFormat="false" customHeight="true" hidden="true" ht="38.25" outlineLevel="0" r="19719">
      <c r="A19719" s="749" t="s">
        <v>45795</v>
      </c>
      <c r="B19719" s="758" t="str">
        <f aca="false">C19719&amp;D19719&amp;E19719&amp;F19719&amp;G19719&amp;H19719</f>
        <v>POSTE DE CONCRETO,COM SECAO CIRCULAR,COM 11,00M DE COMPRIMENTO E CARGA NOMINAL HORIZONTAL NO TOPO DE 200KG,INCLUSIVE ESCAVACAO,EXCLUSIVE TRANSPORTE.FORNECIMENTO E COLOCACAO</v>
      </c>
      <c r="C19719" s="749" t="s">
        <v>45792</v>
      </c>
      <c r="D19719" s="749" t="s">
        <v>45793</v>
      </c>
      <c r="E19719" s="749" t="s">
        <v>45794</v>
      </c>
      <c r="I19719" s="749" t="s">
        <v>30</v>
      </c>
      <c r="J19719" s="749" t="n">
        <v>1102.56</v>
      </c>
    </row>
    <row collapsed="false" customFormat="false" customHeight="true" hidden="true" ht="38.25" outlineLevel="0" r="19720">
      <c r="A19720" s="749" t="s">
        <v>45796</v>
      </c>
      <c r="B19720" s="758" t="str">
        <f aca="false">C19720&amp;D19720&amp;E19720&amp;F19720&amp;G19720&amp;H19720</f>
        <v>POSTE DE CONCRETO,COM SECAO CIRCULAR,COM 11,00M DE COMPRIMENTO E CARGA NOMINAL HORIZONTAL NO TOPO DE 300KG,INCLUSIVE ESCAVACAO,EXCLUSIVE TRANSPORTE.FORNECIMENTO E COLOCACAO</v>
      </c>
      <c r="C19720" s="749" t="s">
        <v>45792</v>
      </c>
      <c r="D19720" s="749" t="s">
        <v>45797</v>
      </c>
      <c r="E19720" s="749" t="s">
        <v>45794</v>
      </c>
      <c r="I19720" s="749" t="s">
        <v>30</v>
      </c>
      <c r="J19720" s="749" t="n">
        <v>1326.44</v>
      </c>
    </row>
    <row collapsed="false" customFormat="false" customHeight="true" hidden="true" ht="38.25" outlineLevel="0" r="19721">
      <c r="A19721" s="749" t="s">
        <v>45798</v>
      </c>
      <c r="B19721" s="758" t="str">
        <f aca="false">C19721&amp;D19721&amp;E19721&amp;F19721&amp;G19721&amp;H19721</f>
        <v>POSTE DE CONCRETO,COM SECAO CIRCULAR,COM 11,00M DE COMPRIMENTO E CARGA NOMINAL HORIZONTAL NO TOPO DE 300KG,INCLUSIVE ESCAVACAO,EXCLUSIVE TRANSPORTE.FORNECIMENTO E COLOCACAO</v>
      </c>
      <c r="C19721" s="749" t="s">
        <v>45792</v>
      </c>
      <c r="D19721" s="749" t="s">
        <v>45797</v>
      </c>
      <c r="E19721" s="749" t="s">
        <v>45794</v>
      </c>
      <c r="I19721" s="749" t="s">
        <v>30</v>
      </c>
      <c r="J19721" s="749" t="n">
        <v>1303</v>
      </c>
    </row>
    <row collapsed="false" customFormat="false" customHeight="true" hidden="true" ht="38.25" outlineLevel="0" r="19722">
      <c r="A19722" s="749" t="s">
        <v>45799</v>
      </c>
      <c r="B19722" s="758" t="str">
        <f aca="false">C19722&amp;D19722&amp;E19722&amp;F19722&amp;G19722&amp;H19722</f>
        <v>POSTE DE CONCRETO,COM SECAO CIRCULAR,COM 11,00M DE COMPRIMENTO E CARGA NOMINAL HORIZONTAL NO TOPO DE 400KG,INCLUSIVE ESCAVACAO,EXCLUSIVE TRANSPORTE.FORNECIMENTO E COLOCACAO</v>
      </c>
      <c r="C19722" s="749" t="s">
        <v>45792</v>
      </c>
      <c r="D19722" s="749" t="s">
        <v>45800</v>
      </c>
      <c r="E19722" s="749" t="s">
        <v>45794</v>
      </c>
      <c r="I19722" s="749" t="s">
        <v>30</v>
      </c>
      <c r="J19722" s="749" t="n">
        <v>1433.84</v>
      </c>
    </row>
    <row collapsed="false" customFormat="false" customHeight="true" hidden="true" ht="38.25" outlineLevel="0" r="19723">
      <c r="A19723" s="749" t="s">
        <v>45801</v>
      </c>
      <c r="B19723" s="758" t="str">
        <f aca="false">C19723&amp;D19723&amp;E19723&amp;F19723&amp;G19723&amp;H19723</f>
        <v>POSTE DE CONCRETO,COM SECAO CIRCULAR,COM 11,00M DE COMPRIMENTO E CARGA NOMINAL HORIZONTAL NO TOPO DE 400KG,INCLUSIVE ESCAVACAO,EXCLUSIVE TRANSPORTE.FORNECIMENTO E COLOCACAO</v>
      </c>
      <c r="C19723" s="749" t="s">
        <v>45792</v>
      </c>
      <c r="D19723" s="749" t="s">
        <v>45800</v>
      </c>
      <c r="E19723" s="749" t="s">
        <v>45794</v>
      </c>
      <c r="I19723" s="749" t="s">
        <v>30</v>
      </c>
      <c r="J19723" s="749" t="n">
        <v>1410.4</v>
      </c>
    </row>
    <row collapsed="false" customFormat="false" customHeight="true" hidden="true" ht="38.25" outlineLevel="0" r="19724">
      <c r="A19724" s="749" t="s">
        <v>45802</v>
      </c>
      <c r="B19724" s="758" t="str">
        <f aca="false">C19724&amp;D19724&amp;E19724&amp;F19724&amp;G19724&amp;H19724</f>
        <v>POSTE DE CONCRETO,COM SECAO CIRCULAR,COM 11,00M DE COMPRIMENTO E CARGA NOMINAL HORIZONTAL NO TOPO DE 600KG,INCLUSIVE ESCAVACAO,EXCLUSIVE TRANSPORTE.FORNECIMENTO E COLOCACAO</v>
      </c>
      <c r="C19724" s="749" t="s">
        <v>45792</v>
      </c>
      <c r="D19724" s="749" t="s">
        <v>45803</v>
      </c>
      <c r="E19724" s="749" t="s">
        <v>45794</v>
      </c>
      <c r="I19724" s="749" t="s">
        <v>30</v>
      </c>
      <c r="J19724" s="749" t="n">
        <v>1781.9</v>
      </c>
    </row>
    <row collapsed="false" customFormat="false" customHeight="true" hidden="true" ht="38.25" outlineLevel="0" r="19725">
      <c r="A19725" s="749" t="s">
        <v>45804</v>
      </c>
      <c r="B19725" s="758" t="str">
        <f aca="false">C19725&amp;D19725&amp;E19725&amp;F19725&amp;G19725&amp;H19725</f>
        <v>POSTE DE CONCRETO,COM SECAO CIRCULAR,COM 11,00M DE COMPRIMENTO E CARGA NOMINAL HORIZONTAL NO TOPO DE 600KG,INCLUSIVE ESCAVACAO,EXCLUSIVE TRANSPORTE.FORNECIMENTO E COLOCACAO</v>
      </c>
      <c r="C19725" s="749" t="s">
        <v>45792</v>
      </c>
      <c r="D19725" s="749" t="s">
        <v>45803</v>
      </c>
      <c r="E19725" s="749" t="s">
        <v>45794</v>
      </c>
      <c r="I19725" s="749" t="s">
        <v>30</v>
      </c>
      <c r="J19725" s="749" t="n">
        <v>1757.46</v>
      </c>
    </row>
    <row collapsed="false" customFormat="false" customHeight="true" hidden="true" ht="38.25" outlineLevel="0" r="19726">
      <c r="A19726" s="749" t="s">
        <v>45805</v>
      </c>
      <c r="B19726" s="758" t="str">
        <f aca="false">C19726&amp;D19726&amp;E19726&amp;F19726&amp;G19726&amp;H19726</f>
        <v>POSTE DE CONCRETO,COM SECAO CIRCULAR,COM 14,00M DE COMPRIMENTO E CARGA NOMINAL HORIZONTAL NO TOPO DE 400KG,INCLUSIVE ESCAVACAO,EXCLUSIVE TRANSPORTE.FORNECIMENTO E COLOCACAO</v>
      </c>
      <c r="C19726" s="749" t="s">
        <v>45806</v>
      </c>
      <c r="D19726" s="749" t="s">
        <v>45800</v>
      </c>
      <c r="E19726" s="749" t="s">
        <v>45794</v>
      </c>
      <c r="I19726" s="749" t="s">
        <v>30</v>
      </c>
      <c r="J19726" s="749" t="n">
        <v>1977.33</v>
      </c>
    </row>
    <row collapsed="false" customFormat="false" customHeight="true" hidden="true" ht="38.25" outlineLevel="0" r="19727">
      <c r="A19727" s="749" t="s">
        <v>45807</v>
      </c>
      <c r="B19727" s="758" t="str">
        <f aca="false">C19727&amp;D19727&amp;E19727&amp;F19727&amp;G19727&amp;H19727</f>
        <v>POSTE DE CONCRETO,COM SECAO CIRCULAR,COM 14,00M DE COMPRIMENTO E CARGA NOMINAL HORIZONTAL NO TOPO DE 400KG,INCLUSIVE ESCAVACAO,EXCLUSIVE TRANSPORTE.FORNECIMENTO E COLOCACAO</v>
      </c>
      <c r="C19727" s="749" t="s">
        <v>45806</v>
      </c>
      <c r="D19727" s="749" t="s">
        <v>45800</v>
      </c>
      <c r="E19727" s="749" t="s">
        <v>45794</v>
      </c>
      <c r="I19727" s="749" t="s">
        <v>30</v>
      </c>
      <c r="J19727" s="749" t="n">
        <v>1953.02</v>
      </c>
    </row>
    <row collapsed="false" customFormat="false" customHeight="true" hidden="true" ht="51" outlineLevel="0" r="19728">
      <c r="A19728" s="749" t="s">
        <v>45808</v>
      </c>
      <c r="B19728" s="758" t="str">
        <f aca="false">C19728&amp;D19728&amp;E19728&amp;F19728&amp;G19728&amp;H19728</f>
        <v>CENTRAL DE AR COMPRIMIDO MEDICINAL,ISENTO DE OLEO,SISTEMA DUPLEX,SOBRE RESERVATORIO HORIZONTAL,DESLOCAMENTO TOTAL DE 170L/MIN.,INCLUSIVE FILTROS,SECADORES,PAINEL ELETRICO,CONFORMERDC-50 ANVISA/MINISTERIO DA SAUDE E NBR-12188 DA ABNT.FORNECIMENTO E ASSENTAMENTO</v>
      </c>
      <c r="C19728" s="749" t="s">
        <v>45809</v>
      </c>
      <c r="D19728" s="749" t="s">
        <v>45810</v>
      </c>
      <c r="E19728" s="749" t="s">
        <v>45811</v>
      </c>
      <c r="F19728" s="749" t="s">
        <v>45812</v>
      </c>
      <c r="G19728" s="749" t="s">
        <v>36292</v>
      </c>
      <c r="I19728" s="749" t="s">
        <v>30</v>
      </c>
      <c r="J19728" s="749" t="n">
        <v>131338.16</v>
      </c>
    </row>
    <row collapsed="false" customFormat="false" customHeight="true" hidden="true" ht="51" outlineLevel="0" r="19729">
      <c r="A19729" s="749" t="s">
        <v>45813</v>
      </c>
      <c r="B19729" s="758" t="str">
        <f aca="false">C19729&amp;D19729&amp;E19729&amp;F19729&amp;G19729&amp;H19729</f>
        <v>CENTRAL DE AR COMPRIMIDO MEDICINAL,ISENTO DE OLEO,SISTEMA DUPLEX,SOBRE RESERVATORIO HORIZONTAL,DESLOCAMENTO TOTAL DE 170L/MIN.,INCLUSIVE FILTROS,SECADORES,PAINEL ELETRICO,CONFORMERDC-50 ANVISA/MINISTERIO DA SAUDE E NBR-12188 DA ABNT.FORNECIMENTO E ASSENTAMENTO</v>
      </c>
      <c r="C19729" s="749" t="s">
        <v>45809</v>
      </c>
      <c r="D19729" s="749" t="s">
        <v>45810</v>
      </c>
      <c r="E19729" s="749" t="s">
        <v>45811</v>
      </c>
      <c r="F19729" s="749" t="s">
        <v>45812</v>
      </c>
      <c r="G19729" s="749" t="s">
        <v>36292</v>
      </c>
      <c r="I19729" s="749" t="s">
        <v>30</v>
      </c>
      <c r="J19729" s="749" t="n">
        <v>131172.75</v>
      </c>
    </row>
    <row collapsed="false" customFormat="false" customHeight="true" hidden="true" ht="51" outlineLevel="0" r="19730">
      <c r="A19730" s="749" t="s">
        <v>45814</v>
      </c>
      <c r="B19730" s="758" t="str">
        <f aca="false">C19730&amp;D19730&amp;E19730&amp;F19730&amp;G19730&amp;H19730</f>
        <v>CENTRAL DE AR COMPRIMIDO MEDICINAL,ISENTO DE OLEO,SISTEMA DUPLEX,SOBRE RESERVATORIO HORIZONTAL,DESLOCAMENTO TOTAL DE 340L/MIN,INCLUSIVE FILTROS,SECADORES,PAINEL ELETRICO,CONFORME RDC-50 ANVISA/MINISTERIO DA SAUDE E NBR-12188 DA ABNT.FORNECIMENTO E ASSENTAMENTO</v>
      </c>
      <c r="C19730" s="749" t="s">
        <v>45809</v>
      </c>
      <c r="D19730" s="749" t="s">
        <v>45815</v>
      </c>
      <c r="E19730" s="749" t="s">
        <v>45816</v>
      </c>
      <c r="F19730" s="749" t="s">
        <v>45817</v>
      </c>
      <c r="G19730" s="749" t="s">
        <v>18760</v>
      </c>
      <c r="I19730" s="749" t="s">
        <v>30</v>
      </c>
      <c r="J19730" s="749" t="n">
        <v>164765.16</v>
      </c>
    </row>
    <row collapsed="false" customFormat="false" customHeight="true" hidden="true" ht="51" outlineLevel="0" r="19731">
      <c r="A19731" s="749" t="s">
        <v>45818</v>
      </c>
      <c r="B19731" s="758" t="str">
        <f aca="false">C19731&amp;D19731&amp;E19731&amp;F19731&amp;G19731&amp;H19731</f>
        <v>CENTRAL DE AR COMPRIMIDO MEDICINAL,ISENTO DE OLEO,SISTEMA DUPLEX,SOBRE RESERVATORIO HORIZONTAL,DESLOCAMENTO TOTAL DE 340L/MIN,INCLUSIVE FILTROS,SECADORES,PAINEL ELETRICO,CONFORME RDC-50 ANVISA/MINISTERIO DA SAUDE E NBR-12188 DA ABNT.FORNECIMENTO E ASSENTAMENTO</v>
      </c>
      <c r="C19731" s="749" t="s">
        <v>45809</v>
      </c>
      <c r="D19731" s="749" t="s">
        <v>45815</v>
      </c>
      <c r="E19731" s="749" t="s">
        <v>45816</v>
      </c>
      <c r="F19731" s="749" t="s">
        <v>45817</v>
      </c>
      <c r="G19731" s="749" t="s">
        <v>18760</v>
      </c>
      <c r="I19731" s="749" t="s">
        <v>30</v>
      </c>
      <c r="J19731" s="749" t="n">
        <v>164599.75</v>
      </c>
    </row>
    <row collapsed="false" customFormat="false" customHeight="true" hidden="true" ht="51" outlineLevel="0" r="19732">
      <c r="A19732" s="749" t="s">
        <v>45819</v>
      </c>
      <c r="B19732" s="758" t="str">
        <f aca="false">C19732&amp;D19732&amp;E19732&amp;F19732&amp;G19732&amp;H19732</f>
        <v>CENTRAL DE AR COMPRIMIDO MEDICINAL,ISENTO DE OLEO,SISTEMA DUPLEX,SOBRE RESERVATORIO HORIZONTAL,DESLOCAMENTO TOTAL DE 680L/MIN,INCLUSIVE FILTROS,SECADORES,PAINEL ELETRICO,CONFORME RDC-50 ANVISA/MINISTERIO DA SAUDE E NBR-12188 DA ABNT.FORNECIMENTO E ASSENTAMENTO</v>
      </c>
      <c r="C19732" s="749" t="s">
        <v>45809</v>
      </c>
      <c r="D19732" s="749" t="s">
        <v>45820</v>
      </c>
      <c r="E19732" s="749" t="s">
        <v>45816</v>
      </c>
      <c r="F19732" s="749" t="s">
        <v>45817</v>
      </c>
      <c r="G19732" s="749" t="s">
        <v>18760</v>
      </c>
      <c r="I19732" s="749" t="s">
        <v>30</v>
      </c>
      <c r="J19732" s="749" t="n">
        <v>205910.16</v>
      </c>
    </row>
    <row collapsed="false" customFormat="false" customHeight="true" hidden="true" ht="51" outlineLevel="0" r="19733">
      <c r="A19733" s="749" t="s">
        <v>45821</v>
      </c>
      <c r="B19733" s="758" t="str">
        <f aca="false">C19733&amp;D19733&amp;E19733&amp;F19733&amp;G19733&amp;H19733</f>
        <v>CENTRAL DE AR COMPRIMIDO MEDICINAL,ISENTO DE OLEO,SISTEMA DUPLEX,SOBRE RESERVATORIO HORIZONTAL,DESLOCAMENTO TOTAL DE 680L/MIN,INCLUSIVE FILTROS,SECADORES,PAINEL ELETRICO,CONFORME RDC-50 ANVISA/MINISTERIO DA SAUDE E NBR-12188 DA ABNT.FORNECIMENTO E ASSENTAMENTO</v>
      </c>
      <c r="C19733" s="749" t="s">
        <v>45809</v>
      </c>
      <c r="D19733" s="749" t="s">
        <v>45820</v>
      </c>
      <c r="E19733" s="749" t="s">
        <v>45816</v>
      </c>
      <c r="F19733" s="749" t="s">
        <v>45817</v>
      </c>
      <c r="G19733" s="749" t="s">
        <v>18760</v>
      </c>
      <c r="I19733" s="749" t="s">
        <v>30</v>
      </c>
      <c r="J19733" s="749" t="n">
        <v>205744.75</v>
      </c>
    </row>
    <row collapsed="false" customFormat="false" customHeight="true" hidden="true" ht="51" outlineLevel="0" r="19734">
      <c r="A19734" s="749" t="s">
        <v>45822</v>
      </c>
      <c r="B19734" s="758" t="str">
        <f aca="false">C19734&amp;D19734&amp;E19734&amp;F19734&amp;G19734&amp;H19734</f>
        <v>CENTRAL DE AR COMPRIMIDO MEDICINAL,ISENTO DE OLEO,SISTEMA DUPLEX,SOBRE RESERVATORIO HORIZONTAL,DESLOCAMENTO TOTAL DE 1200L/MIN,INCLUSIVE FILTROS,SECADORES,PAINEL ELETRICO,CONFORMERDC-50 ANVISA/MINISTERIO DA SAUDE E NBR-12188 DA ABNT.FORNECIMENTO E ASSENTAMENTO</v>
      </c>
      <c r="C19734" s="749" t="s">
        <v>45809</v>
      </c>
      <c r="D19734" s="749" t="s">
        <v>45823</v>
      </c>
      <c r="E19734" s="749" t="s">
        <v>45824</v>
      </c>
      <c r="F19734" s="749" t="s">
        <v>45812</v>
      </c>
      <c r="G19734" s="749" t="s">
        <v>36292</v>
      </c>
      <c r="I19734" s="749" t="s">
        <v>30</v>
      </c>
      <c r="J19734" s="749" t="n">
        <v>236765.16</v>
      </c>
    </row>
    <row collapsed="false" customFormat="false" customHeight="true" hidden="true" ht="51" outlineLevel="0" r="19735">
      <c r="A19735" s="749" t="s">
        <v>45825</v>
      </c>
      <c r="B19735" s="758" t="str">
        <f aca="false">C19735&amp;D19735&amp;E19735&amp;F19735&amp;G19735&amp;H19735</f>
        <v>CENTRAL DE AR COMPRIMIDO MEDICINAL,ISENTO DE OLEO,SISTEMA DUPLEX,SOBRE RESERVATORIO HORIZONTAL,DESLOCAMENTO TOTAL DE 1200L/MIN,INCLUSIVE FILTROS,SECADORES,PAINEL ELETRICO,CONFORMERDC-50 ANVISA/MINISTERIO DA SAUDE E NBR-12188 DA ABNT.FORNECIMENTO E ASSENTAMENTO</v>
      </c>
      <c r="C19735" s="749" t="s">
        <v>45809</v>
      </c>
      <c r="D19735" s="749" t="s">
        <v>45823</v>
      </c>
      <c r="E19735" s="749" t="s">
        <v>45824</v>
      </c>
      <c r="F19735" s="749" t="s">
        <v>45812</v>
      </c>
      <c r="G19735" s="749" t="s">
        <v>36292</v>
      </c>
      <c r="I19735" s="749" t="s">
        <v>30</v>
      </c>
      <c r="J19735" s="749" t="n">
        <v>236599.75</v>
      </c>
    </row>
    <row collapsed="false" customFormat="false" customHeight="true" hidden="true" ht="51" outlineLevel="0" r="19736">
      <c r="A19736" s="749" t="s">
        <v>45826</v>
      </c>
      <c r="B19736" s="758" t="str">
        <f aca="false">C19736&amp;D19736&amp;E19736&amp;F19736&amp;G19736&amp;H19736</f>
        <v>CENTRAL DE AR COMPRIMIDO MEDICINAL,ISENTO DE OLEO,SISTEMA DUPLEX,SOBRE RESERVATORIO HORIZONTAL,DESLOCAMENTO TOTAL DE 2400L/MIN,INCLUSIVE FILTROS,SECADORES,PAINEL ELETRICO,CONFORMERDC-50 ANVISA/MINISTERIO DA SAUDE E NBR-12188 DA ABNT.FORNECIMENTO E ASSENTAMENTO</v>
      </c>
      <c r="C19736" s="749" t="s">
        <v>45809</v>
      </c>
      <c r="D19736" s="749" t="s">
        <v>45827</v>
      </c>
      <c r="E19736" s="749" t="s">
        <v>45824</v>
      </c>
      <c r="F19736" s="749" t="s">
        <v>45812</v>
      </c>
      <c r="G19736" s="749" t="s">
        <v>36292</v>
      </c>
      <c r="I19736" s="749" t="s">
        <v>30</v>
      </c>
      <c r="J19736" s="749" t="n">
        <v>349007.16</v>
      </c>
    </row>
    <row collapsed="false" customFormat="false" customHeight="true" hidden="true" ht="51" outlineLevel="0" r="19737">
      <c r="A19737" s="749" t="s">
        <v>45828</v>
      </c>
      <c r="B19737" s="758" t="str">
        <f aca="false">C19737&amp;D19737&amp;E19737&amp;F19737&amp;G19737&amp;H19737</f>
        <v>CENTRAL DE AR COMPRIMIDO MEDICINAL,ISENTO DE OLEO,SISTEMA DUPLEX,SOBRE RESERVATORIO HORIZONTAL,DESLOCAMENTO TOTAL DE 2400L/MIN,INCLUSIVE FILTROS,SECADORES,PAINEL ELETRICO,CONFORMERDC-50 ANVISA/MINISTERIO DA SAUDE E NBR-12188 DA ABNT.FORNECIMENTO E ASSENTAMENTO</v>
      </c>
      <c r="C19737" s="749" t="s">
        <v>45809</v>
      </c>
      <c r="D19737" s="749" t="s">
        <v>45827</v>
      </c>
      <c r="E19737" s="749" t="s">
        <v>45824</v>
      </c>
      <c r="F19737" s="749" t="s">
        <v>45812</v>
      </c>
      <c r="G19737" s="749" t="s">
        <v>36292</v>
      </c>
      <c r="I19737" s="749" t="s">
        <v>30</v>
      </c>
      <c r="J19737" s="749" t="n">
        <v>348841.75</v>
      </c>
    </row>
    <row collapsed="false" customFormat="false" customHeight="true" hidden="true" ht="51" outlineLevel="0" r="19738">
      <c r="A19738" s="749" t="s">
        <v>45829</v>
      </c>
      <c r="B19738" s="758" t="str">
        <f aca="false">C19738&amp;D19738&amp;E19738&amp;F19738&amp;G19738&amp;H19738</f>
        <v>CENTRAL DE AR COMPRIMIDO MEDICINAL,ISENTO DE OLEO,SISTEMA DUPLEX,SOBRE RESERVATORIO HORIZONTAL,DESLOCAMENTO TOTAL DE 3600L/MIN,INCLUSIVE FILTROS,SECADORES,PAINEL ELETRICO,CONFORMERDC-50 ANVISA/MINISTERIO DA SAUDE E NBR 12188 DA ABNT.FORNECIMENTO E ASSENTAMENTO</v>
      </c>
      <c r="C19738" s="749" t="s">
        <v>45809</v>
      </c>
      <c r="D19738" s="749" t="s">
        <v>45830</v>
      </c>
      <c r="E19738" s="749" t="s">
        <v>45824</v>
      </c>
      <c r="F19738" s="749" t="s">
        <v>45831</v>
      </c>
      <c r="G19738" s="749" t="s">
        <v>36292</v>
      </c>
      <c r="I19738" s="749" t="s">
        <v>30</v>
      </c>
      <c r="J19738" s="749" t="n">
        <v>401465.16</v>
      </c>
    </row>
    <row collapsed="false" customFormat="false" customHeight="true" hidden="true" ht="51" outlineLevel="0" r="19739">
      <c r="A19739" s="749" t="s">
        <v>45832</v>
      </c>
      <c r="B19739" s="758" t="str">
        <f aca="false">C19739&amp;D19739&amp;E19739&amp;F19739&amp;G19739&amp;H19739</f>
        <v>CENTRAL DE AR COMPRIMIDO MEDICINAL,ISENTO DE OLEO,SISTEMA DUPLEX,SOBRE RESERVATORIO HORIZONTAL,DESLOCAMENTO TOTAL DE 3600L/MIN,INCLUSIVE FILTROS,SECADORES,PAINEL ELETRICO,CONFORMERDC-50 ANVISA/MINISTERIO DA SAUDE E NBR 12188 DA ABNT.FORNECIMENTO E ASSENTAMENTO</v>
      </c>
      <c r="C19739" s="749" t="s">
        <v>45809</v>
      </c>
      <c r="D19739" s="749" t="s">
        <v>45830</v>
      </c>
      <c r="E19739" s="749" t="s">
        <v>45824</v>
      </c>
      <c r="F19739" s="749" t="s">
        <v>45831</v>
      </c>
      <c r="G19739" s="749" t="s">
        <v>36292</v>
      </c>
      <c r="I19739" s="749" t="s">
        <v>30</v>
      </c>
      <c r="J19739" s="749" t="n">
        <v>401299.75</v>
      </c>
    </row>
    <row collapsed="false" customFormat="false" customHeight="true" hidden="true" ht="51" outlineLevel="0" r="19740">
      <c r="A19740" s="749" t="s">
        <v>45833</v>
      </c>
      <c r="B19740" s="758" t="str">
        <f aca="false">C19740&amp;D19740&amp;E19740&amp;F19740&amp;G19740&amp;H19740</f>
        <v>CENTRAL DE AR COMPRIMIDO MEDICINAL,ISENTO DE OLEO,SISTEMA DUPLEX,SOBRE RESERVATORIO HORIZONTAL,DESLOCAMENTO TOTAL DE 6000L/MIN,INCLUSIVE FILTROS,SECADORES,PAINEL ELETRICO,CONFORMERDC-50 ANVISA/MINISTERIO DA SAUDE E NBR-12188 DA ABNT.FORNECIMENTO E ASSENTAMENTO</v>
      </c>
      <c r="C19740" s="749" t="s">
        <v>45809</v>
      </c>
      <c r="D19740" s="749" t="s">
        <v>45834</v>
      </c>
      <c r="E19740" s="749" t="s">
        <v>45824</v>
      </c>
      <c r="F19740" s="749" t="s">
        <v>45812</v>
      </c>
      <c r="G19740" s="749" t="s">
        <v>36292</v>
      </c>
      <c r="I19740" s="749" t="s">
        <v>30</v>
      </c>
      <c r="J19740" s="749" t="n">
        <v>402397.48</v>
      </c>
    </row>
    <row collapsed="false" customFormat="false" customHeight="true" hidden="true" ht="51" outlineLevel="0" r="19741">
      <c r="A19741" s="749" t="s">
        <v>45835</v>
      </c>
      <c r="B19741" s="758" t="str">
        <f aca="false">C19741&amp;D19741&amp;E19741&amp;F19741&amp;G19741&amp;H19741</f>
        <v>CENTRAL DE AR COMPRIMIDO MEDICINAL,ISENTO DE OLEO,SISTEMA DUPLEX,SOBRE RESERVATORIO HORIZONTAL,DESLOCAMENTO TOTAL DE 6000L/MIN,INCLUSIVE FILTROS,SECADORES,PAINEL ELETRICO,CONFORMERDC-50 ANVISA/MINISTERIO DA SAUDE E NBR-12188 DA ABNT.FORNECIMENTO E ASSENTAMENTO</v>
      </c>
      <c r="C19741" s="749" t="s">
        <v>45809</v>
      </c>
      <c r="D19741" s="749" t="s">
        <v>45834</v>
      </c>
      <c r="E19741" s="749" t="s">
        <v>45824</v>
      </c>
      <c r="F19741" s="749" t="s">
        <v>45812</v>
      </c>
      <c r="G19741" s="749" t="s">
        <v>36292</v>
      </c>
      <c r="I19741" s="749" t="s">
        <v>30</v>
      </c>
      <c r="J19741" s="749" t="n">
        <v>402232.07</v>
      </c>
    </row>
    <row collapsed="false" customFormat="false" customHeight="true" hidden="true" ht="51" outlineLevel="0" r="19742">
      <c r="A19742" s="749" t="s">
        <v>45836</v>
      </c>
      <c r="B19742" s="758" t="str">
        <f aca="false">C19742&amp;D19742&amp;E19742&amp;F19742&amp;G19742&amp;H19742</f>
        <v>CENTRAL DE VACUO MEDICINAL,ISENTO DE OLEO,SISTEMA DUPLEX,SOBRE RESERVATORIO HORIZONTAL,DESLOCAMENTO TOTAL DE 430L/MIN,INCLUSIVE FILTROS,SECADORES,PAINEL ELETRICO,DESLOCAMENTO DE 22POL/HG COM TEMPERATURA DO ANEL LIQUIDO DE 30ºC,CONFORME RDC-50 ANVISA/MINISTERIO DA SAUDE E ABNT NBR-12188.FORNECIMENTOE ASSENTAMENTO</v>
      </c>
      <c r="C19742" s="749" t="s">
        <v>45837</v>
      </c>
      <c r="D19742" s="749" t="s">
        <v>45838</v>
      </c>
      <c r="E19742" s="749" t="s">
        <v>45839</v>
      </c>
      <c r="F19742" s="749" t="s">
        <v>45840</v>
      </c>
      <c r="G19742" s="749" t="s">
        <v>45841</v>
      </c>
      <c r="H19742" s="749" t="s">
        <v>28243</v>
      </c>
      <c r="I19742" s="749" t="s">
        <v>30</v>
      </c>
      <c r="J19742" s="749" t="n">
        <v>66820.16</v>
      </c>
    </row>
    <row collapsed="false" customFormat="false" customHeight="true" hidden="true" ht="51" outlineLevel="0" r="19743">
      <c r="A19743" s="749" t="s">
        <v>45842</v>
      </c>
      <c r="B19743" s="758" t="str">
        <f aca="false">C19743&amp;D19743&amp;E19743&amp;F19743&amp;G19743&amp;H19743</f>
        <v>CENTRAL DE VACUO MEDICINAL,ISENTO DE OLEO,SISTEMA DUPLEX,SOBRE RESERVATORIO HORIZONTAL,DESLOCAMENTO TOTAL DE 430L/MIN,INCLUSIVE FILTROS,SECADORES,PAINEL ELETRICO,DESLOCAMENTO DE 22POL/HG COM TEMPERATURA DO ANEL LIQUIDO DE 30ºC,CONFORME RDC-50 ANVISA/MINISTERIO DA SAUDE E ABNT NBR-12188.FORNECIMENTOE ASSENTAMENTO</v>
      </c>
      <c r="C19743" s="749" t="s">
        <v>45837</v>
      </c>
      <c r="D19743" s="749" t="s">
        <v>45838</v>
      </c>
      <c r="E19743" s="749" t="s">
        <v>45839</v>
      </c>
      <c r="F19743" s="749" t="s">
        <v>45840</v>
      </c>
      <c r="G19743" s="749" t="s">
        <v>45841</v>
      </c>
      <c r="H19743" s="749" t="s">
        <v>28243</v>
      </c>
      <c r="I19743" s="749" t="s">
        <v>30</v>
      </c>
      <c r="J19743" s="749" t="n">
        <v>66654.75</v>
      </c>
    </row>
    <row collapsed="false" customFormat="false" customHeight="true" hidden="true" ht="51" outlineLevel="0" r="19744">
      <c r="A19744" s="749" t="s">
        <v>45843</v>
      </c>
      <c r="B19744" s="758" t="str">
        <f aca="false">C19744&amp;D19744&amp;E19744&amp;F19744&amp;G19744&amp;H19744</f>
        <v>CENTRAL DE VACUO MEDICINAL,ISENTO DE OLEO,SISTEMA DUPLEX,SOBRE RESERVATORIO HORIZONTAL,DESLOCAMENTO TOTAL DE 880L/MIN,INCLUSIVE FILTROS,SECADORES,PAINEL ELETRICO,DESLOCAMENTO DE 22POL/HG COM TEMPERATURA DO ANEL LIQUIDO DE 30ºC,CONFORME RDC-50 ANVISA/MINISTERIO DA SAUDE E ABNT NBR-12188.FORNECIMENTOE ASSENTAMENTO</v>
      </c>
      <c r="C19744" s="749" t="s">
        <v>45837</v>
      </c>
      <c r="D19744" s="749" t="s">
        <v>45844</v>
      </c>
      <c r="E19744" s="749" t="s">
        <v>45839</v>
      </c>
      <c r="F19744" s="749" t="s">
        <v>45840</v>
      </c>
      <c r="G19744" s="749" t="s">
        <v>45841</v>
      </c>
      <c r="H19744" s="749" t="s">
        <v>28243</v>
      </c>
      <c r="I19744" s="749" t="s">
        <v>30</v>
      </c>
      <c r="J19744" s="749" t="n">
        <v>70051.16</v>
      </c>
    </row>
    <row collapsed="false" customFormat="false" customHeight="true" hidden="true" ht="51" outlineLevel="0" r="19745">
      <c r="A19745" s="749" t="s">
        <v>45845</v>
      </c>
      <c r="B19745" s="758" t="str">
        <f aca="false">C19745&amp;D19745&amp;E19745&amp;F19745&amp;G19745&amp;H19745</f>
        <v>CENTRAL DE VACUO MEDICINAL,ISENTO DE OLEO,SISTEMA DUPLEX,SOBRE RESERVATORIO HORIZONTAL,DESLOCAMENTO TOTAL DE 880L/MIN,INCLUSIVE FILTROS,SECADORES,PAINEL ELETRICO,DESLOCAMENTO DE 22POL/HG COM TEMPERATURA DO ANEL LIQUIDO DE 30ºC,CONFORME RDC-50 ANVISA/MINISTERIO DA SAUDE E ABNT NBR-12188.FORNECIMENTOE ASSENTAMENTO</v>
      </c>
      <c r="C19745" s="749" t="s">
        <v>45837</v>
      </c>
      <c r="D19745" s="749" t="s">
        <v>45844</v>
      </c>
      <c r="E19745" s="749" t="s">
        <v>45839</v>
      </c>
      <c r="F19745" s="749" t="s">
        <v>45840</v>
      </c>
      <c r="G19745" s="749" t="s">
        <v>45841</v>
      </c>
      <c r="H19745" s="749" t="s">
        <v>28243</v>
      </c>
      <c r="I19745" s="749" t="s">
        <v>30</v>
      </c>
      <c r="J19745" s="749" t="n">
        <v>69885.75</v>
      </c>
    </row>
    <row collapsed="false" customFormat="false" customHeight="true" hidden="true" ht="51" outlineLevel="0" r="19746">
      <c r="A19746" s="749" t="s">
        <v>45846</v>
      </c>
      <c r="B19746" s="758" t="str">
        <f aca="false">C19746&amp;D19746&amp;E19746&amp;F19746&amp;G19746&amp;H19746</f>
        <v>CENTRAL DE VACUO MEDICINAL,ISENTO DE OLEO,SISTEMA DUPLEX,SOBRE RESERVATORIO HORIZONTAL,DESLOCAMENTO TOTAL DE 1530L/MIN,INCLUSIVE FILTROS,SECADORES,PAINEL ELETRICO,DESLOCAMENTO DE 22 POL/HG COM TEMPERATURA DO ANEL LIQUIDO DE 30ºC,CONFORME RDC-50 ANVISA/MINISTERIO DA SAUDE E ABNT NBR-12188.FORNECIMENTO E ASSENTAMENTO</v>
      </c>
      <c r="C19746" s="749" t="s">
        <v>45837</v>
      </c>
      <c r="D19746" s="749" t="s">
        <v>45847</v>
      </c>
      <c r="E19746" s="749" t="s">
        <v>45848</v>
      </c>
      <c r="F19746" s="749" t="s">
        <v>45849</v>
      </c>
      <c r="G19746" s="749" t="s">
        <v>45850</v>
      </c>
      <c r="H19746" s="749" t="s">
        <v>17160</v>
      </c>
      <c r="I19746" s="749" t="s">
        <v>30</v>
      </c>
      <c r="J19746" s="749" t="n">
        <v>102910.16</v>
      </c>
    </row>
    <row collapsed="false" customFormat="false" customHeight="true" hidden="true" ht="51" outlineLevel="0" r="19747">
      <c r="A19747" s="749" t="s">
        <v>45851</v>
      </c>
      <c r="B19747" s="758" t="str">
        <f aca="false">C19747&amp;D19747&amp;E19747&amp;F19747&amp;G19747&amp;H19747</f>
        <v>CENTRAL DE VACUO MEDICINAL,ISENTO DE OLEO,SISTEMA DUPLEX,SOBRE RESERVATORIO HORIZONTAL,DESLOCAMENTO TOTAL DE 1530L/MIN,INCLUSIVE FILTROS,SECADORES,PAINEL ELETRICO,DESLOCAMENTO DE 22 POL/HG COM TEMPERATURA DO ANEL LIQUIDO DE 30ºC,CONFORME RDC-50 ANVISA/MINISTERIO DA SAUDE E ABNT NBR-12188.FORNECIMENTO E ASSENTAMENTO</v>
      </c>
      <c r="C19747" s="749" t="s">
        <v>45837</v>
      </c>
      <c r="D19747" s="749" t="s">
        <v>45847</v>
      </c>
      <c r="E19747" s="749" t="s">
        <v>45848</v>
      </c>
      <c r="F19747" s="749" t="s">
        <v>45849</v>
      </c>
      <c r="G19747" s="749" t="s">
        <v>45850</v>
      </c>
      <c r="H19747" s="749" t="s">
        <v>17160</v>
      </c>
      <c r="I19747" s="749" t="s">
        <v>30</v>
      </c>
      <c r="J19747" s="749" t="n">
        <v>102744.75</v>
      </c>
    </row>
    <row collapsed="false" customFormat="false" customHeight="true" hidden="true" ht="51" outlineLevel="0" r="19748">
      <c r="A19748" s="749" t="s">
        <v>45852</v>
      </c>
      <c r="B19748" s="758" t="str">
        <f aca="false">C19748&amp;D19748&amp;E19748&amp;F19748&amp;G19748&amp;H19748</f>
        <v>CENTRAL DE VACUO MEDICINAL,ISENTO DE OLEO,SISTEMA DUPLEX,SOBRE RESERVATORIO HORIZONTAL,DESLOCAMENTO TOTAL DE 1960L/MIN,INCLUSIVE FILTROS,SECADORES,PAINEL ELETRICO,DESLOCAMENTO DE 22 POL/HG COM TEMPERATURA DO ANEL LIQUIDO DE 30ºC,CONFORME RDC-50 ANVISA/MINISTERIO DA SAUDE E ABNT NBR-12188.FORNECIMENTO E ASSENTAMENTO</v>
      </c>
      <c r="C19748" s="749" t="s">
        <v>45837</v>
      </c>
      <c r="D19748" s="749" t="s">
        <v>45853</v>
      </c>
      <c r="E19748" s="749" t="s">
        <v>45848</v>
      </c>
      <c r="F19748" s="749" t="s">
        <v>45849</v>
      </c>
      <c r="G19748" s="749" t="s">
        <v>45850</v>
      </c>
      <c r="H19748" s="749" t="s">
        <v>17160</v>
      </c>
      <c r="I19748" s="749" t="s">
        <v>30</v>
      </c>
      <c r="J19748" s="749" t="n">
        <v>109750.16</v>
      </c>
    </row>
    <row collapsed="false" customFormat="false" customHeight="true" hidden="true" ht="51" outlineLevel="0" r="19749">
      <c r="A19749" s="749" t="s">
        <v>45854</v>
      </c>
      <c r="B19749" s="758" t="str">
        <f aca="false">C19749&amp;D19749&amp;E19749&amp;F19749&amp;G19749&amp;H19749</f>
        <v>CENTRAL DE VACUO MEDICINAL,ISENTO DE OLEO,SISTEMA DUPLEX,SOBRE RESERVATORIO HORIZONTAL,DESLOCAMENTO TOTAL DE 1960L/MIN,INCLUSIVE FILTROS,SECADORES,PAINEL ELETRICO,DESLOCAMENTO DE 22 POL/HG COM TEMPERATURA DO ANEL LIQUIDO DE 30ºC,CONFORME RDC-50 ANVISA/MINISTERIO DA SAUDE E ABNT NBR-12188.FORNECIMENTO E ASSENTAMENTO</v>
      </c>
      <c r="C19749" s="749" t="s">
        <v>45837</v>
      </c>
      <c r="D19749" s="749" t="s">
        <v>45853</v>
      </c>
      <c r="E19749" s="749" t="s">
        <v>45848</v>
      </c>
      <c r="F19749" s="749" t="s">
        <v>45849</v>
      </c>
      <c r="G19749" s="749" t="s">
        <v>45850</v>
      </c>
      <c r="H19749" s="749" t="s">
        <v>17160</v>
      </c>
      <c r="I19749" s="749" t="s">
        <v>30</v>
      </c>
      <c r="J19749" s="749" t="n">
        <v>109584.75</v>
      </c>
    </row>
    <row collapsed="false" customFormat="false" customHeight="true" hidden="true" ht="51" outlineLevel="0" r="19750">
      <c r="A19750" s="749" t="s">
        <v>45855</v>
      </c>
      <c r="B19750" s="758" t="str">
        <f aca="false">C19750&amp;D19750&amp;E19750&amp;F19750&amp;G19750&amp;H19750</f>
        <v>CENTRAL DE VACUO MEDICINAL,ISENTO DE OLEO,SISTEMA DUPLEX,SOBRE RESERVATORIO HORIZONTAL,DESLOCAMENTO TOTAL DE 2660L/MIN,INCLUSIVE FILTROS,SECADORES,PAINEL ELETRICO,DESLOCAMENTO DE 22 POL/HG COM TEMPERATURA DO ANEL LIQUIDO DE 30ºC,CONFORME RDC-50 ANVISA/MINISTERIO DA SAUDE E ABNT NBR-12188.FORNECIMENTO E ASSENTAMENTO</v>
      </c>
      <c r="C19750" s="749" t="s">
        <v>45837</v>
      </c>
      <c r="D19750" s="749" t="s">
        <v>45856</v>
      </c>
      <c r="E19750" s="749" t="s">
        <v>45848</v>
      </c>
      <c r="F19750" s="749" t="s">
        <v>45849</v>
      </c>
      <c r="G19750" s="749" t="s">
        <v>45850</v>
      </c>
      <c r="H19750" s="749" t="s">
        <v>17160</v>
      </c>
      <c r="I19750" s="749" t="s">
        <v>30</v>
      </c>
      <c r="J19750" s="749" t="n">
        <v>142240.16</v>
      </c>
    </row>
    <row collapsed="false" customFormat="false" customHeight="true" hidden="true" ht="51" outlineLevel="0" r="19751">
      <c r="A19751" s="749" t="s">
        <v>45857</v>
      </c>
      <c r="B19751" s="758" t="str">
        <f aca="false">C19751&amp;D19751&amp;E19751&amp;F19751&amp;G19751&amp;H19751</f>
        <v>CENTRAL DE VACUO MEDICINAL,ISENTO DE OLEO,SISTEMA DUPLEX,SOBRE RESERVATORIO HORIZONTAL,DESLOCAMENTO TOTAL DE 2660L/MIN,INCLUSIVE FILTROS,SECADORES,PAINEL ELETRICO,DESLOCAMENTO DE 22 POL/HG COM TEMPERATURA DO ANEL LIQUIDO DE 30ºC,CONFORME RDC-50 ANVISA/MINISTERIO DA SAUDE E ABNT NBR-12188.FORNECIMENTO E ASSENTAMENTO</v>
      </c>
      <c r="C19751" s="749" t="s">
        <v>45837</v>
      </c>
      <c r="D19751" s="749" t="s">
        <v>45856</v>
      </c>
      <c r="E19751" s="749" t="s">
        <v>45848</v>
      </c>
      <c r="F19751" s="749" t="s">
        <v>45849</v>
      </c>
      <c r="G19751" s="749" t="s">
        <v>45850</v>
      </c>
      <c r="H19751" s="749" t="s">
        <v>17160</v>
      </c>
      <c r="I19751" s="749" t="s">
        <v>30</v>
      </c>
      <c r="J19751" s="749" t="n">
        <v>142074.75</v>
      </c>
    </row>
    <row collapsed="false" customFormat="false" customHeight="true" hidden="true" ht="12.75" outlineLevel="0" r="19752">
      <c r="A19752" s="749" t="s">
        <v>45858</v>
      </c>
      <c r="B19752" s="749" t="str">
        <f aca="false">C19752&amp;D19752&amp;E19752&amp;F19752&amp;G19752&amp;H19752</f>
        <v>PAINEL DE ALARME MEDICINAL AR COMPRIMIDO,OXIDO NITROSO,DIOXIDO DE CARBONO,OXIGENIO E VACUO.FORNECIMENTO E ASSENTAMENTO.(PARA INSTALACAO VIDE FAMILIA 15.014)</v>
      </c>
      <c r="C19752" s="749" t="s">
        <v>45859</v>
      </c>
      <c r="D19752" s="749" t="s">
        <v>45860</v>
      </c>
      <c r="E19752" s="749" t="s">
        <v>45861</v>
      </c>
      <c r="I19752" s="749" t="s">
        <v>30</v>
      </c>
      <c r="J19752" s="749" t="n">
        <v>512.62</v>
      </c>
    </row>
    <row collapsed="false" customFormat="false" customHeight="true" hidden="true" ht="12.75" outlineLevel="0" r="19753">
      <c r="A19753" s="749" t="s">
        <v>45862</v>
      </c>
      <c r="B19753" s="749" t="str">
        <f aca="false">C19753&amp;D19753&amp;E19753&amp;F19753&amp;G19753&amp;H19753</f>
        <v>PAINEL DE ALARME MEDICINAL AR COMPRIMIDO,OXIDO NITROSO,DIOXIDO DE CARBONO,OXIGENIO E VACUO.FORNECIMENTO E ASSENTAMENTO.(PARA INSTALACAO VIDE FAMILIA 15.014)</v>
      </c>
      <c r="C19753" s="749" t="s">
        <v>45859</v>
      </c>
      <c r="D19753" s="749" t="s">
        <v>45860</v>
      </c>
      <c r="E19753" s="749" t="s">
        <v>45861</v>
      </c>
      <c r="I19753" s="749" t="s">
        <v>30</v>
      </c>
      <c r="J19753" s="749" t="n">
        <v>511.44</v>
      </c>
    </row>
    <row collapsed="false" customFormat="false" customHeight="true" hidden="true" ht="12.75" outlineLevel="0" r="19754">
      <c r="A19754" s="749" t="s">
        <v>45863</v>
      </c>
      <c r="B19754" s="749" t="str">
        <f aca="false">C19754&amp;D19754&amp;E19754&amp;F19754&amp;G19754&amp;H19754</f>
        <v>ESTACAO DE CHAMADA DE BANHEIRO,COM INTERRUPTOR DE EMBUTIR.FORNECIMENTO E COLOCACAO</v>
      </c>
      <c r="C19754" s="749" t="s">
        <v>45864</v>
      </c>
      <c r="D19754" s="749" t="s">
        <v>14460</v>
      </c>
      <c r="I19754" s="749" t="s">
        <v>30</v>
      </c>
      <c r="J19754" s="749" t="n">
        <v>219</v>
      </c>
    </row>
    <row collapsed="false" customFormat="false" customHeight="true" hidden="true" ht="12.75" outlineLevel="0" r="19755">
      <c r="A19755" s="749" t="s">
        <v>45865</v>
      </c>
      <c r="B19755" s="749" t="str">
        <f aca="false">C19755&amp;D19755&amp;E19755&amp;F19755&amp;G19755&amp;H19755</f>
        <v>ESTACAO DE CHAMADA DE BANHEIRO,COM INTERRUPTOR DE EMBUTIR.FORNECIMENTO E COLOCACAO</v>
      </c>
      <c r="C19755" s="749" t="s">
        <v>45864</v>
      </c>
      <c r="D19755" s="749" t="s">
        <v>14460</v>
      </c>
      <c r="I19755" s="749" t="s">
        <v>30</v>
      </c>
      <c r="J19755" s="749" t="n">
        <v>216.63</v>
      </c>
    </row>
    <row collapsed="false" customFormat="false" customHeight="true" hidden="true" ht="12.75" outlineLevel="0" r="19756">
      <c r="A19756" s="749" t="s">
        <v>45866</v>
      </c>
      <c r="B19756" s="749" t="str">
        <f aca="false">C19756&amp;D19756&amp;E19756&amp;F19756&amp;G19756&amp;H19756</f>
        <v>ESTACAO DE CHAMADA DE LEITO,COM INTERRUPTOR DE EMBUTIR COM COMANDOS DE CHAMADAS,EMERGENCIA E PRESENCA,FIXADA SOBRE CAIXA4"X4" EMBUTIDA NA PAREDE.FORNECIMENTO E COLOCACAO</v>
      </c>
      <c r="C19756" s="749" t="s">
        <v>45867</v>
      </c>
      <c r="D19756" s="749" t="s">
        <v>45868</v>
      </c>
      <c r="E19756" s="749" t="s">
        <v>45869</v>
      </c>
      <c r="I19756" s="749" t="s">
        <v>30</v>
      </c>
      <c r="J19756" s="749" t="n">
        <v>1784.95</v>
      </c>
    </row>
    <row collapsed="false" customFormat="false" customHeight="true" hidden="true" ht="12.75" outlineLevel="0" r="19757">
      <c r="A19757" s="749" t="s">
        <v>45870</v>
      </c>
      <c r="B19757" s="749" t="str">
        <f aca="false">C19757&amp;D19757&amp;E19757&amp;F19757&amp;G19757&amp;H19757</f>
        <v>ESTACAO DE CHAMADA DE LEITO,COM INTERRUPTOR DE EMBUTIR COM COMANDOS DE CHAMADAS,EMERGENCIA E PRESENCA,FIXADA SOBRE CAIXA4"X4" EMBUTIDA NA PAREDE.FORNECIMENTO E COLOCACAO</v>
      </c>
      <c r="C19757" s="749" t="s">
        <v>45867</v>
      </c>
      <c r="D19757" s="749" t="s">
        <v>45868</v>
      </c>
      <c r="E19757" s="749" t="s">
        <v>45869</v>
      </c>
      <c r="I19757" s="749" t="s">
        <v>30</v>
      </c>
      <c r="J19757" s="749" t="n">
        <v>1782.58</v>
      </c>
    </row>
    <row collapsed="false" customFormat="false" customHeight="true" hidden="true" ht="12.75" outlineLevel="0" r="19758">
      <c r="A19758" s="749" t="s">
        <v>45871</v>
      </c>
      <c r="B19758" s="749" t="str">
        <f aca="false">C19758&amp;D19758&amp;E19758&amp;F19758&amp;G19758&amp;H19758</f>
        <v>SINALEIRO ESPECIAL PARA PORTA DE SALA CIRURGICA,DE SOBREPOR,NAS CORES BRANCA,VERDE,VERMELHO,AZUL E AMARELO,INCLUSIVE PLUGS,TERMINAIS E CONECTORES,EXCLUSIVE FIOS.FORNECIMENTO E INSTALACAO</v>
      </c>
      <c r="C19758" s="749" t="s">
        <v>45872</v>
      </c>
      <c r="D19758" s="749" t="s">
        <v>45873</v>
      </c>
      <c r="E19758" s="749" t="s">
        <v>45874</v>
      </c>
      <c r="F19758" s="749" t="s">
        <v>45875</v>
      </c>
      <c r="I19758" s="749" t="s">
        <v>30</v>
      </c>
      <c r="J19758" s="749" t="n">
        <v>96.27</v>
      </c>
    </row>
    <row collapsed="false" customFormat="false" customHeight="true" hidden="true" ht="12.75" outlineLevel="0" r="19759">
      <c r="A19759" s="749" t="s">
        <v>45876</v>
      </c>
      <c r="B19759" s="749" t="str">
        <f aca="false">C19759&amp;D19759&amp;E19759&amp;F19759&amp;G19759&amp;H19759</f>
        <v>SINALEIRO ESPECIAL PARA PORTA DE SALA CIRURGICA,DE SOBREPOR,NAS CORES BRANCA,VERDE,VERMELHO,AZUL E AMARELO,INCLUSIVE PLUGS,TERMINAIS E CONECTORES,EXCLUSIVE FIOS.FORNECIMENTO E INSTALACAO</v>
      </c>
      <c r="C19759" s="749" t="s">
        <v>45872</v>
      </c>
      <c r="D19759" s="749" t="s">
        <v>45873</v>
      </c>
      <c r="E19759" s="749" t="s">
        <v>45874</v>
      </c>
      <c r="F19759" s="749" t="s">
        <v>45875</v>
      </c>
      <c r="I19759" s="749" t="s">
        <v>30</v>
      </c>
      <c r="J19759" s="749" t="n">
        <v>93.9</v>
      </c>
    </row>
    <row collapsed="false" customFormat="false" customHeight="true" hidden="true" ht="12.75" outlineLevel="0" r="19760">
      <c r="A19760" s="749" t="s">
        <v>45877</v>
      </c>
      <c r="B19760" s="749" t="str">
        <f aca="false">C19760&amp;D19760&amp;E19760&amp;F19760&amp;G19760&amp;H19760</f>
        <v>SINALEIRO TRIPLO PORTA DE ENFERMARIA DE SOBREPOR,FIXADA SOBRE A CAIXA 4"X4" EMBUTIDA NA PAREDE.FORNECIMENTO E COLOCACAO</v>
      </c>
      <c r="C19760" s="749" t="s">
        <v>45878</v>
      </c>
      <c r="D19760" s="749" t="s">
        <v>45879</v>
      </c>
      <c r="I19760" s="749" t="s">
        <v>30</v>
      </c>
      <c r="J19760" s="749" t="n">
        <v>96.27</v>
      </c>
    </row>
    <row collapsed="false" customFormat="false" customHeight="true" hidden="true" ht="12.75" outlineLevel="0" r="19761">
      <c r="A19761" s="749" t="s">
        <v>45880</v>
      </c>
      <c r="B19761" s="749" t="str">
        <f aca="false">C19761&amp;D19761&amp;E19761&amp;F19761&amp;G19761&amp;H19761</f>
        <v>SINALEIRO TRIPLO PORTA DE ENFERMARIA DE SOBREPOR,FIXADA SOBRE A CAIXA 4"X4" EMBUTIDA NA PAREDE.FORNECIMENTO E COLOCACAO</v>
      </c>
      <c r="C19761" s="749" t="s">
        <v>45878</v>
      </c>
      <c r="D19761" s="749" t="s">
        <v>45879</v>
      </c>
      <c r="I19761" s="749" t="s">
        <v>30</v>
      </c>
      <c r="J19761" s="749" t="n">
        <v>93.9</v>
      </c>
    </row>
    <row collapsed="false" customFormat="false" customHeight="true" hidden="true" ht="12.75" outlineLevel="0" r="19762">
      <c r="A19762" s="749" t="s">
        <v>45881</v>
      </c>
      <c r="B19762" s="749" t="str">
        <f aca="false">C19762&amp;D19762&amp;E19762&amp;F19762&amp;G19762&amp;H19762</f>
        <v>CENTRAL DE ATENDIMENTO DE POSTO DE ENFERMAGEM DE SOBREPOR PARA ATE 6 ENFERMARIAS COM PAINEL SONORO E LUMINOSO,COM INDICACOES NOS NUMEROS DAS ENFERMARIAS FIXADA SOBRE CAIXA 6"X4" EMBUTIDA NA PAREDE.FORNECIMENTO E COLOCACAO</v>
      </c>
      <c r="C19762" s="749" t="s">
        <v>45882</v>
      </c>
      <c r="D19762" s="749" t="s">
        <v>45883</v>
      </c>
      <c r="E19762" s="749" t="s">
        <v>45884</v>
      </c>
      <c r="F19762" s="749" t="s">
        <v>45885</v>
      </c>
      <c r="I19762" s="749" t="s">
        <v>30</v>
      </c>
      <c r="J19762" s="749" t="n">
        <v>803.16</v>
      </c>
    </row>
    <row collapsed="false" customFormat="false" customHeight="true" hidden="true" ht="12.75" outlineLevel="0" r="19763">
      <c r="A19763" s="749" t="s">
        <v>45886</v>
      </c>
      <c r="B19763" s="749" t="str">
        <f aca="false">C19763&amp;D19763&amp;E19763&amp;F19763&amp;G19763&amp;H19763</f>
        <v>CENTRAL DE ATENDIMENTO DE POSTO DE ENFERMAGEM DE SOBREPOR PARA ATE 6 ENFERMARIAS COM PAINEL SONORO E LUMINOSO,COM INDICACOES NOS NUMEROS DAS ENFERMARIAS FIXADA SOBRE CAIXA 6"X4" EMBUTIDA NA PAREDE.FORNECIMENTO E COLOCACAO</v>
      </c>
      <c r="C19763" s="749" t="s">
        <v>45882</v>
      </c>
      <c r="D19763" s="749" t="s">
        <v>45883</v>
      </c>
      <c r="E19763" s="749" t="s">
        <v>45884</v>
      </c>
      <c r="F19763" s="749" t="s">
        <v>45885</v>
      </c>
      <c r="I19763" s="749" t="s">
        <v>30</v>
      </c>
      <c r="J19763" s="749" t="n">
        <v>800.79</v>
      </c>
    </row>
    <row collapsed="false" customFormat="false" customHeight="true" hidden="true" ht="12.75" outlineLevel="0" r="19764">
      <c r="A19764" s="749" t="s">
        <v>45887</v>
      </c>
      <c r="B19764" s="749" t="str">
        <f aca="false">C19764&amp;D19764&amp;E19764&amp;F19764&amp;G19764&amp;H19764</f>
        <v>CENTRAL DE ATENDIMENTO DE INTERCOMUNICACAO PARA CENTRO CIRURGICO,PARA ATE 06 LEITOS.FORNECIMENTO E COLOCACAO</v>
      </c>
      <c r="C19764" s="749" t="s">
        <v>45888</v>
      </c>
      <c r="D19764" s="749" t="s">
        <v>45889</v>
      </c>
      <c r="I19764" s="749" t="s">
        <v>30</v>
      </c>
      <c r="J19764" s="749" t="n">
        <v>414.91</v>
      </c>
    </row>
    <row collapsed="false" customFormat="false" customHeight="true" hidden="true" ht="12.75" outlineLevel="0" r="19765">
      <c r="A19765" s="749" t="s">
        <v>45890</v>
      </c>
      <c r="B19765" s="749" t="str">
        <f aca="false">C19765&amp;D19765&amp;E19765&amp;F19765&amp;G19765&amp;H19765</f>
        <v>CENTRAL DE ATENDIMENTO DE INTERCOMUNICACAO PARA CENTRO CIRURGICO,PARA ATE 06 LEITOS.FORNECIMENTO E COLOCACAO</v>
      </c>
      <c r="C19765" s="749" t="s">
        <v>45888</v>
      </c>
      <c r="D19765" s="749" t="s">
        <v>45889</v>
      </c>
      <c r="I19765" s="749" t="s">
        <v>30</v>
      </c>
      <c r="J19765" s="749" t="n">
        <v>412.54</v>
      </c>
    </row>
    <row collapsed="false" customFormat="false" customHeight="true" hidden="true" ht="12.75" outlineLevel="0" r="19766">
      <c r="A19766" s="749" t="s">
        <v>45891</v>
      </c>
      <c r="B19766" s="749" t="str">
        <f aca="false">C19766&amp;D19766&amp;E19766&amp;F19766&amp;G19766&amp;H19766</f>
        <v>CENTRAL DE ATENDIMENTO DE SINALIZACAO,MODELO CAS-5R,PARA ATENDIMENTO EM SALAS CIRURGICAS.FORNECIMENTO E COLOCACAO</v>
      </c>
      <c r="C19766" s="749" t="s">
        <v>45892</v>
      </c>
      <c r="D19766" s="749" t="s">
        <v>45893</v>
      </c>
      <c r="I19766" s="749" t="s">
        <v>30</v>
      </c>
      <c r="J19766" s="749" t="n">
        <v>476.01</v>
      </c>
    </row>
    <row collapsed="false" customFormat="false" customHeight="true" hidden="true" ht="12.75" outlineLevel="0" r="19767">
      <c r="A19767" s="749" t="s">
        <v>45894</v>
      </c>
      <c r="B19767" s="749" t="str">
        <f aca="false">C19767&amp;D19767&amp;E19767&amp;F19767&amp;G19767&amp;H19767</f>
        <v>CENTRAL DE ATENDIMENTO DE SINALIZACAO,MODELO CAS-5R,PARA ATENDIMENTO EM SALAS CIRURGICAS.FORNECIMENTO E COLOCACAO</v>
      </c>
      <c r="C19767" s="749" t="s">
        <v>45892</v>
      </c>
      <c r="D19767" s="749" t="s">
        <v>45893</v>
      </c>
      <c r="I19767" s="749" t="s">
        <v>30</v>
      </c>
      <c r="J19767" s="749" t="n">
        <v>473.64</v>
      </c>
    </row>
    <row collapsed="false" customFormat="false" customHeight="true" hidden="true" ht="12.75" outlineLevel="0" r="19768">
      <c r="A19768" s="749" t="s">
        <v>45895</v>
      </c>
      <c r="B19768" s="749" t="str">
        <f aca="false">C19768&amp;D19768&amp;E19768&amp;F19768&amp;G19768&amp;H19768</f>
        <v>PAINEL PARA CABECEIRA DE LEITO HOSPITALAR,SEGUNDO RDC 50-2002 DA ANVISA/MS E NORMA ABNT NBR 12188,COMPRIMENTO DE 1,00M E ALTURA DE 0,30M,COMPOSTA DE:1 SAIDA P/OXIGENIO,1 SAIDA P/AR COMPRIMIDO,1 SAIDA P/VACUO,PADROES ABNT,4 TOMADAS ELETRICASDE 110V,1 TOMADA ELETRICA DE 220V,1 CHAMADA DE ENFERMAGEM TIPO PERA,LUZ DESCANSO PERF.ALUMINIO.FORNECIMENTO E INSTALACAO</v>
      </c>
      <c r="C19768" s="749" t="s">
        <v>45896</v>
      </c>
      <c r="D19768" s="749" t="s">
        <v>45897</v>
      </c>
      <c r="E19768" s="749" t="s">
        <v>45898</v>
      </c>
      <c r="F19768" s="749" t="s">
        <v>45899</v>
      </c>
      <c r="G19768" s="749" t="s">
        <v>45900</v>
      </c>
      <c r="H19768" s="749" t="s">
        <v>45901</v>
      </c>
      <c r="I19768" s="749" t="s">
        <v>30</v>
      </c>
      <c r="J19768" s="749" t="n">
        <v>2167.7</v>
      </c>
    </row>
    <row collapsed="false" customFormat="false" customHeight="true" hidden="true" ht="12.75" outlineLevel="0" r="19769">
      <c r="A19769" s="749" t="s">
        <v>45902</v>
      </c>
      <c r="B19769" s="749" t="str">
        <f aca="false">C19769&amp;D19769&amp;E19769&amp;F19769&amp;G19769&amp;H19769</f>
        <v>PAINEL PARA CABECEIRA DE LEITO HOSPITALAR,SEGUNDO RDC 50-2002 DA ANVISA/MS E NORMA ABNT NBR 12188,COMPRIMENTO DE 1,00M E ALTURA DE 0,30M,COMPOSTA DE:1 SAIDA P/OXIGENIO,1 SAIDA P/AR COMPRIMIDO,1 SAIDA P/VACUO,PADROES ABNT,4 TOMADAS ELETRICASDE 110V,1 TOMADA ELETRICA DE 220V,1 CHAMADA DE ENFERMAGEM TIPO PERA,LUZ DESCANSO PERF.ALUMINIO.FORNECIMENTO E INSTALACAO</v>
      </c>
      <c r="C19769" s="749" t="s">
        <v>45896</v>
      </c>
      <c r="D19769" s="749" t="s">
        <v>45897</v>
      </c>
      <c r="E19769" s="749" t="s">
        <v>45898</v>
      </c>
      <c r="F19769" s="749" t="s">
        <v>45899</v>
      </c>
      <c r="G19769" s="749" t="s">
        <v>45900</v>
      </c>
      <c r="H19769" s="749" t="s">
        <v>45901</v>
      </c>
      <c r="I19769" s="749" t="s">
        <v>30</v>
      </c>
      <c r="J19769" s="749" t="n">
        <v>2115.28</v>
      </c>
    </row>
    <row collapsed="false" customFormat="false" customHeight="true" hidden="true" ht="12.75" outlineLevel="0" r="19770">
      <c r="A19770" s="749" t="s">
        <v>45903</v>
      </c>
      <c r="B19770" s="749" t="str">
        <f aca="false">C19770&amp;D19770&amp;E19770&amp;F19770&amp;G19770&amp;H19770</f>
        <v>PAINEL PARA CABECEIRA DE LEITO HOSPITALAR,SEGUNDO RDC 50-2002 DA ANVISA/MS E NORMA ABNT NBR 12188,COMPRIMENTO DE 1,45M E ALTURA DE 0,30M,COMPOSTA DE:2 SAIDAS P/OXIGENIO,2 SAIDAS P/AR COMPRIMIDO,2 SAIDAS P/VACUO,PADROES ABNT,11 TOMADAS ELETRICAS DE 110V,2 TOMADAS ELETRICAS DE 220V,2 TOMADAS DE LOGICA,1 CHAMADA DE ENFERMAGEM TIPO PERA.FORNECIMENTO E INSTALACAO</v>
      </c>
      <c r="C19770" s="749" t="s">
        <v>45896</v>
      </c>
      <c r="D19770" s="749" t="s">
        <v>45904</v>
      </c>
      <c r="E19770" s="749" t="s">
        <v>45905</v>
      </c>
      <c r="F19770" s="749" t="s">
        <v>45906</v>
      </c>
      <c r="G19770" s="749" t="s">
        <v>45907</v>
      </c>
      <c r="H19770" s="749" t="s">
        <v>45908</v>
      </c>
      <c r="I19770" s="749" t="s">
        <v>30</v>
      </c>
      <c r="J19770" s="749" t="n">
        <v>2991.42</v>
      </c>
    </row>
    <row collapsed="false" customFormat="false" customHeight="true" hidden="true" ht="12.75" outlineLevel="0" r="19771">
      <c r="A19771" s="749" t="s">
        <v>45909</v>
      </c>
      <c r="B19771" s="749" t="str">
        <f aca="false">C19771&amp;D19771&amp;E19771&amp;F19771&amp;G19771&amp;H19771</f>
        <v>PAINEL PARA CABECEIRA DE LEITO HOSPITALAR,SEGUNDO RDC 50-2002 DA ANVISA/MS E NORMA ABNT NBR 12188,COMPRIMENTO DE 1,45M E ALTURA DE 0,30M,COMPOSTA DE:2 SAIDAS P/OXIGENIO,2 SAIDAS P/AR COMPRIMIDO,2 SAIDAS P/VACUO,PADROES ABNT,11 TOMADAS ELETRICAS DE 110V,2 TOMADAS ELETRICAS DE 220V,2 TOMADAS DE LOGICA,1 CHAMADA DE ENFERMAGEM TIPO PERA.FORNECIMENTO E INSTALACAO</v>
      </c>
      <c r="C19771" s="749" t="s">
        <v>45896</v>
      </c>
      <c r="D19771" s="749" t="s">
        <v>45904</v>
      </c>
      <c r="E19771" s="749" t="s">
        <v>45905</v>
      </c>
      <c r="F19771" s="749" t="s">
        <v>45906</v>
      </c>
      <c r="G19771" s="749" t="s">
        <v>45907</v>
      </c>
      <c r="H19771" s="749" t="s">
        <v>45908</v>
      </c>
      <c r="I19771" s="749" t="s">
        <v>30</v>
      </c>
      <c r="J19771" s="749" t="n">
        <v>2939</v>
      </c>
    </row>
    <row collapsed="false" customFormat="false" customHeight="true" hidden="true" ht="12.75" outlineLevel="0" r="19772">
      <c r="A19772" s="749" t="s">
        <v>45910</v>
      </c>
      <c r="B19772" s="749" t="str">
        <f aca="false">C19772&amp;D19772&amp;E19772&amp;F19772&amp;G19772&amp;H19772</f>
        <v>SISTEMA ININTERRUPTO DE ENERGIA (NO BREAK), COM CAPACIDADE DE 5KVA, TRIFASICO,60HZ,TENSAO DE ENTRADA DE 220/380V,TENSAODE SAIDA DE 220V/127V,AUTONOMIA DE 10 MINUTOS,INCLUSIVE GABINETES E START UP.FORNECIMENTO E COLOCACAO</v>
      </c>
      <c r="C19772" s="749" t="s">
        <v>45911</v>
      </c>
      <c r="D19772" s="749" t="s">
        <v>45912</v>
      </c>
      <c r="E19772" s="749" t="s">
        <v>45913</v>
      </c>
      <c r="F19772" s="749" t="s">
        <v>45914</v>
      </c>
      <c r="I19772" s="749" t="s">
        <v>30</v>
      </c>
      <c r="J19772" s="749" t="n">
        <v>23417.73</v>
      </c>
    </row>
    <row collapsed="false" customFormat="false" customHeight="true" hidden="true" ht="12.75" outlineLevel="0" r="19773">
      <c r="A19773" s="749" t="s">
        <v>45915</v>
      </c>
      <c r="B19773" s="749" t="str">
        <f aca="false">C19773&amp;D19773&amp;E19773&amp;F19773&amp;G19773&amp;H19773</f>
        <v>SISTEMA ININTERRUPTO DE ENERGIA (NO BREAK), COM CAPACIDADE DE 5KVA, TRIFASICO,60HZ,TENSAO DE ENTRADA DE 220/380V,TENSAODE SAIDA DE 220V/127V,AUTONOMIA DE 10 MINUTOS,INCLUSIVE GABINETES E START UP.FORNECIMENTO E COLOCACAO</v>
      </c>
      <c r="C19773" s="749" t="s">
        <v>45911</v>
      </c>
      <c r="D19773" s="749" t="s">
        <v>45912</v>
      </c>
      <c r="E19773" s="749" t="s">
        <v>45913</v>
      </c>
      <c r="F19773" s="749" t="s">
        <v>45914</v>
      </c>
      <c r="I19773" s="749" t="s">
        <v>30</v>
      </c>
      <c r="J19773" s="749" t="n">
        <v>23415.36</v>
      </c>
    </row>
    <row collapsed="false" customFormat="false" customHeight="true" hidden="true" ht="12.75" outlineLevel="0" r="19774">
      <c r="A19774" s="749" t="s">
        <v>45916</v>
      </c>
      <c r="B19774" s="749" t="str">
        <f aca="false">C19774&amp;D19774&amp;E19774&amp;F19774&amp;G19774&amp;H19774</f>
        <v>SISTEMA INITERRUPTO DE ENERGIA (NO BREAK),COM CAPACIDADE DE7.5KVA,TRIFASICO,60HZ,TENSAO DE ENTRADA DE 220/380V,TENSAO DE SAIDA DE 220/127V,AUTONOMIA DE 10 MINUTOS,INCLUSIVE GABINETES E START UP. FORNECIMENTO E COLOCACAO</v>
      </c>
      <c r="C19774" s="749" t="s">
        <v>45917</v>
      </c>
      <c r="D19774" s="749" t="s">
        <v>45918</v>
      </c>
      <c r="E19774" s="749" t="s">
        <v>45919</v>
      </c>
      <c r="F19774" s="749" t="s">
        <v>45920</v>
      </c>
      <c r="I19774" s="749" t="s">
        <v>30</v>
      </c>
      <c r="J19774" s="749" t="n">
        <v>25217.73</v>
      </c>
    </row>
    <row collapsed="false" customFormat="false" customHeight="true" hidden="true" ht="12.75" outlineLevel="0" r="19775">
      <c r="A19775" s="749" t="s">
        <v>45921</v>
      </c>
      <c r="B19775" s="749" t="str">
        <f aca="false">C19775&amp;D19775&amp;E19775&amp;F19775&amp;G19775&amp;H19775</f>
        <v>SISTEMA INITERRUPTO DE ENERGIA (NO BREAK),COM CAPACIDADE DE7.5KVA,TRIFASICO,60HZ,TENSAO DE ENTRADA DE 220/380V,TENSAO DE SAIDA DE 220/127V,AUTONOMIA DE 10 MINUTOS,INCLUSIVE GABINETES E START UP. FORNECIMENTO E COLOCACAO</v>
      </c>
      <c r="C19775" s="749" t="s">
        <v>45917</v>
      </c>
      <c r="D19775" s="749" t="s">
        <v>45918</v>
      </c>
      <c r="E19775" s="749" t="s">
        <v>45919</v>
      </c>
      <c r="F19775" s="749" t="s">
        <v>45920</v>
      </c>
      <c r="I19775" s="749" t="s">
        <v>30</v>
      </c>
      <c r="J19775" s="749" t="n">
        <v>25215.36</v>
      </c>
    </row>
    <row collapsed="false" customFormat="false" customHeight="true" hidden="true" ht="12.75" outlineLevel="0" r="19776">
      <c r="A19776" s="749" t="s">
        <v>45922</v>
      </c>
      <c r="B19776" s="749" t="str">
        <f aca="false">C19776&amp;D19776&amp;E19776&amp;F19776&amp;G19776&amp;H19776</f>
        <v>SISTEMA ININTERRUPTO DE ENERGIA (NO BREAK),COM CAPACIDADE DE 10KVA,TRIFASICO,60HZ,TENSAO DE ENTRADA DE 220/380V,TENSAO DE SAIDA DE 220/127V,AUTONOMIA DE 10 MINUTOS,INCLUSIVE GABINETES E START UP.FORNECIMENTO E COLOCACAO</v>
      </c>
      <c r="C19776" s="749" t="s">
        <v>45923</v>
      </c>
      <c r="D19776" s="749" t="s">
        <v>45924</v>
      </c>
      <c r="E19776" s="749" t="s">
        <v>45919</v>
      </c>
      <c r="F19776" s="749" t="s">
        <v>45925</v>
      </c>
      <c r="I19776" s="749" t="s">
        <v>30</v>
      </c>
      <c r="J19776" s="749" t="n">
        <v>27317.73</v>
      </c>
    </row>
    <row collapsed="false" customFormat="false" customHeight="true" hidden="true" ht="12.75" outlineLevel="0" r="19777">
      <c r="A19777" s="749" t="s">
        <v>45926</v>
      </c>
      <c r="B19777" s="749" t="str">
        <f aca="false">C19777&amp;D19777&amp;E19777&amp;F19777&amp;G19777&amp;H19777</f>
        <v>SISTEMA ININTERRUPTO DE ENERGIA (NO BREAK),COM CAPACIDADE DE 10KVA,TRIFASICO,60HZ,TENSAO DE ENTRADA DE 220/380V,TENSAO DE SAIDA DE 220/127V,AUTONOMIA DE 10 MINUTOS,INCLUSIVE GABINETES E START UP.FORNECIMENTO E COLOCACAO</v>
      </c>
      <c r="C19777" s="749" t="s">
        <v>45923</v>
      </c>
      <c r="D19777" s="749" t="s">
        <v>45924</v>
      </c>
      <c r="E19777" s="749" t="s">
        <v>45919</v>
      </c>
      <c r="F19777" s="749" t="s">
        <v>45925</v>
      </c>
      <c r="I19777" s="749" t="s">
        <v>30</v>
      </c>
      <c r="J19777" s="749" t="n">
        <v>27315.36</v>
      </c>
    </row>
    <row collapsed="false" customFormat="false" customHeight="true" hidden="true" ht="12.75" outlineLevel="0" r="19778">
      <c r="A19778" s="749" t="s">
        <v>45927</v>
      </c>
      <c r="B19778" s="749" t="str">
        <f aca="false">C19778&amp;D19778&amp;E19778&amp;F19778&amp;G19778&amp;H19778</f>
        <v>SISTEMA ININTERRUPTO DE ENERGIA (NO BREAK),COM CAPACIDADE DE 15KVA,TRIFASICO,60HZ,TENSAO DE ENTRADA DE 220/380V,TENSAO DE SAIDA DE 220/127V,AUTONOMIA DE 10 MINUTOS,INCLUSIVE GABINETES E START UP.FORNECIMENTO E COLOCACAO</v>
      </c>
      <c r="C19778" s="749" t="s">
        <v>45923</v>
      </c>
      <c r="D19778" s="749" t="s">
        <v>45928</v>
      </c>
      <c r="E19778" s="749" t="s">
        <v>45919</v>
      </c>
      <c r="F19778" s="749" t="s">
        <v>45925</v>
      </c>
      <c r="I19778" s="749" t="s">
        <v>30</v>
      </c>
      <c r="J19778" s="749" t="n">
        <v>32717.73</v>
      </c>
    </row>
    <row collapsed="false" customFormat="false" customHeight="true" hidden="true" ht="12.75" outlineLevel="0" r="19779">
      <c r="A19779" s="749" t="s">
        <v>45929</v>
      </c>
      <c r="B19779" s="749" t="str">
        <f aca="false">C19779&amp;D19779&amp;E19779&amp;F19779&amp;G19779&amp;H19779</f>
        <v>SISTEMA ININTERRUPTO DE ENERGIA (NO BREAK),COM CAPACIDADE DE 15KVA,TRIFASICO,60HZ,TENSAO DE ENTRADA DE 220/380V,TENSAO DE SAIDA DE 220/127V,AUTONOMIA DE 10 MINUTOS,INCLUSIVE GABINETES E START UP.FORNECIMENTO E COLOCACAO</v>
      </c>
      <c r="C19779" s="749" t="s">
        <v>45923</v>
      </c>
      <c r="D19779" s="749" t="s">
        <v>45928</v>
      </c>
      <c r="E19779" s="749" t="s">
        <v>45919</v>
      </c>
      <c r="F19779" s="749" t="s">
        <v>45925</v>
      </c>
      <c r="I19779" s="749" t="s">
        <v>30</v>
      </c>
      <c r="J19779" s="749" t="n">
        <v>32715.36</v>
      </c>
    </row>
    <row collapsed="false" customFormat="false" customHeight="true" hidden="true" ht="12.75" outlineLevel="0" r="19780">
      <c r="A19780" s="749" t="s">
        <v>45930</v>
      </c>
      <c r="B19780" s="749" t="str">
        <f aca="false">C19780&amp;D19780&amp;E19780&amp;F19780&amp;G19780&amp;H19780</f>
        <v>SISTEMA ININTERRUPTO DE ENERGIA (NO BREAK),COM CAPACIDADE DE 20KVA,TRIFASICO,60HZ,TENSAO DE ENTRADA DE 220/380V,TENSAO DE SAIDA DE 220/127V,AUTONOMIA DE 10 MINUTOS,INCLUSIVE GABINETES E START UP.FORNECIMENTO E COLOCACAO</v>
      </c>
      <c r="C19780" s="749" t="s">
        <v>45923</v>
      </c>
      <c r="D19780" s="749" t="s">
        <v>45931</v>
      </c>
      <c r="E19780" s="749" t="s">
        <v>45919</v>
      </c>
      <c r="F19780" s="749" t="s">
        <v>45925</v>
      </c>
      <c r="I19780" s="749" t="s">
        <v>30</v>
      </c>
      <c r="J19780" s="749" t="n">
        <v>38317.73</v>
      </c>
    </row>
    <row collapsed="false" customFormat="false" customHeight="true" hidden="true" ht="12.75" outlineLevel="0" r="19781">
      <c r="A19781" s="749" t="s">
        <v>45932</v>
      </c>
      <c r="B19781" s="749" t="str">
        <f aca="false">C19781&amp;D19781&amp;E19781&amp;F19781&amp;G19781&amp;H19781</f>
        <v>SISTEMA ININTERRUPTO DE ENERGIA (NO BREAK),COM CAPACIDADE DE 20KVA,TRIFASICO,60HZ,TENSAO DE ENTRADA DE 220/380V,TENSAO DE SAIDA DE 220/127V,AUTONOMIA DE 10 MINUTOS,INCLUSIVE GABINETES E START UP.FORNECIMENTO E COLOCACAO</v>
      </c>
      <c r="C19781" s="749" t="s">
        <v>45923</v>
      </c>
      <c r="D19781" s="749" t="s">
        <v>45931</v>
      </c>
      <c r="E19781" s="749" t="s">
        <v>45919</v>
      </c>
      <c r="F19781" s="749" t="s">
        <v>45925</v>
      </c>
      <c r="I19781" s="749" t="s">
        <v>30</v>
      </c>
      <c r="J19781" s="749" t="n">
        <v>38315.36</v>
      </c>
    </row>
    <row collapsed="false" customFormat="false" customHeight="true" hidden="true" ht="12.75" outlineLevel="0" r="19782">
      <c r="A19782" s="749" t="s">
        <v>45933</v>
      </c>
      <c r="B19782" s="749" t="str">
        <f aca="false">C19782&amp;D19782&amp;E19782&amp;F19782&amp;G19782&amp;H19782</f>
        <v>SISTEMA ININTERRUPTO DE ENERGIA (NO BREAK),COM CAPACIDADE DE 25KVA,TRIFASICO,60HZ,TENSAO DE ENTRADA DE 220/380V,TENSAO DE SAIDA DE 220/127V,AUTONOMIA DE 10 MINUTOS,INCLUSIVE GABINETES E START UP.FORNECIMENTO E COLOCACAO</v>
      </c>
      <c r="C19782" s="749" t="s">
        <v>45923</v>
      </c>
      <c r="D19782" s="749" t="s">
        <v>45934</v>
      </c>
      <c r="E19782" s="749" t="s">
        <v>45919</v>
      </c>
      <c r="F19782" s="749" t="s">
        <v>45925</v>
      </c>
      <c r="I19782" s="749" t="s">
        <v>30</v>
      </c>
      <c r="J19782" s="749" t="n">
        <v>40217.73</v>
      </c>
    </row>
    <row collapsed="false" customFormat="false" customHeight="true" hidden="true" ht="12.75" outlineLevel="0" r="19783">
      <c r="A19783" s="749" t="s">
        <v>45935</v>
      </c>
      <c r="B19783" s="749" t="str">
        <f aca="false">C19783&amp;D19783&amp;E19783&amp;F19783&amp;G19783&amp;H19783</f>
        <v>SISTEMA ININTERRUPTO DE ENERGIA (NO BREAK),COM CAPACIDADE DE 25KVA,TRIFASICO,60HZ,TENSAO DE ENTRADA DE 220/380V,TENSAO DE SAIDA DE 220/127V,AUTONOMIA DE 10 MINUTOS,INCLUSIVE GABINETES E START UP.FORNECIMENTO E COLOCACAO</v>
      </c>
      <c r="C19783" s="749" t="s">
        <v>45923</v>
      </c>
      <c r="D19783" s="749" t="s">
        <v>45934</v>
      </c>
      <c r="E19783" s="749" t="s">
        <v>45919</v>
      </c>
      <c r="F19783" s="749" t="s">
        <v>45925</v>
      </c>
      <c r="I19783" s="749" t="s">
        <v>30</v>
      </c>
      <c r="J19783" s="749" t="n">
        <v>40215.36</v>
      </c>
    </row>
    <row collapsed="false" customFormat="false" customHeight="true" hidden="true" ht="12.75" outlineLevel="0" r="19784">
      <c r="A19784" s="749" t="s">
        <v>45936</v>
      </c>
      <c r="B19784" s="749" t="str">
        <f aca="false">C19784&amp;D19784&amp;E19784&amp;F19784&amp;G19784&amp;H19784</f>
        <v>SISTEMA ININTERRUPTO DE ENERGIA (NO BREAK),COM CAPACIDADE DE 40KVA,TRIFASICO,60HZ,TENSAO DE ENTRADA DE 220/380V,TENSAO DE SAIDA DE 220/127V,AUTONOMIA DE 10 MINUTOS,INCLUSIVE GABINETES E START UP.FORNECIMENTO E COLOCACAO</v>
      </c>
      <c r="C19784" s="749" t="s">
        <v>45923</v>
      </c>
      <c r="D19784" s="749" t="s">
        <v>45937</v>
      </c>
      <c r="E19784" s="749" t="s">
        <v>45919</v>
      </c>
      <c r="F19784" s="749" t="s">
        <v>45925</v>
      </c>
      <c r="I19784" s="749" t="s">
        <v>30</v>
      </c>
      <c r="J19784" s="749" t="n">
        <v>53917.73</v>
      </c>
    </row>
    <row collapsed="false" customFormat="false" customHeight="true" hidden="true" ht="12.75" outlineLevel="0" r="19785">
      <c r="A19785" s="749" t="s">
        <v>45938</v>
      </c>
      <c r="B19785" s="749" t="str">
        <f aca="false">C19785&amp;D19785&amp;E19785&amp;F19785&amp;G19785&amp;H19785</f>
        <v>SISTEMA ININTERRUPTO DE ENERGIA (NO BREAK),COM CAPACIDADE DE 40KVA,TRIFASICO,60HZ,TENSAO DE ENTRADA DE 220/380V,TENSAO DE SAIDA DE 220/127V,AUTONOMIA DE 10 MINUTOS,INCLUSIVE GABINETES E START UP.FORNECIMENTO E COLOCACAO</v>
      </c>
      <c r="C19785" s="749" t="s">
        <v>45923</v>
      </c>
      <c r="D19785" s="749" t="s">
        <v>45937</v>
      </c>
      <c r="E19785" s="749" t="s">
        <v>45919</v>
      </c>
      <c r="F19785" s="749" t="s">
        <v>45925</v>
      </c>
      <c r="I19785" s="749" t="s">
        <v>30</v>
      </c>
      <c r="J19785" s="749" t="n">
        <v>53915.36</v>
      </c>
    </row>
    <row collapsed="false" customFormat="false" customHeight="true" hidden="true" ht="12.75" outlineLevel="0" r="19786">
      <c r="A19786" s="749" t="s">
        <v>45939</v>
      </c>
      <c r="B19786" s="749" t="str">
        <f aca="false">C19786&amp;D19786&amp;E19786&amp;F19786&amp;G19786&amp;H19786</f>
        <v>SISTEMA ININTERRUPTO DE ENERGIA (NO BREAK),COM CAPACIDADE DE 50KVA,TRIFASICO,60HZ,TENSAO DE ENTRADA DE 220/380V,TENSAO DE SAIDA DE 220/127V,AUTONOMIA DE 10 MINUTOS,INCLUSIVE GABINETES E START UP.FORNECIMENTO E COLOCACAO</v>
      </c>
      <c r="C19786" s="749" t="s">
        <v>45923</v>
      </c>
      <c r="D19786" s="749" t="s">
        <v>45940</v>
      </c>
      <c r="E19786" s="749" t="s">
        <v>45919</v>
      </c>
      <c r="F19786" s="749" t="s">
        <v>45925</v>
      </c>
      <c r="I19786" s="749" t="s">
        <v>30</v>
      </c>
      <c r="J19786" s="749" t="n">
        <v>71317.73</v>
      </c>
    </row>
    <row collapsed="false" customFormat="false" customHeight="true" hidden="true" ht="12.75" outlineLevel="0" r="19787">
      <c r="A19787" s="749" t="s">
        <v>45941</v>
      </c>
      <c r="B19787" s="749" t="str">
        <f aca="false">C19787&amp;D19787&amp;E19787&amp;F19787&amp;G19787&amp;H19787</f>
        <v>SISTEMA ININTERRUPTO DE ENERGIA (NO BREAK),COM CAPACIDADE DE 50KVA,TRIFASICO,60HZ,TENSAO DE ENTRADA DE 220/380V,TENSAO DE SAIDA DE 220/127V,AUTONOMIA DE 10 MINUTOS,INCLUSIVE GABINETES E START UP.FORNECIMENTO E COLOCACAO</v>
      </c>
      <c r="C19787" s="749" t="s">
        <v>45923</v>
      </c>
      <c r="D19787" s="749" t="s">
        <v>45940</v>
      </c>
      <c r="E19787" s="749" t="s">
        <v>45919</v>
      </c>
      <c r="F19787" s="749" t="s">
        <v>45925</v>
      </c>
      <c r="I19787" s="749" t="s">
        <v>30</v>
      </c>
      <c r="J19787" s="749" t="n">
        <v>71315.36</v>
      </c>
    </row>
    <row collapsed="false" customFormat="false" customHeight="true" hidden="true" ht="12.75" outlineLevel="0" r="19788">
      <c r="A19788" s="749" t="s">
        <v>45942</v>
      </c>
      <c r="B19788" s="749" t="str">
        <f aca="false">C19788&amp;D19788&amp;E19788&amp;F19788&amp;G19788&amp;H19788</f>
        <v>SISTEMA ININTERRUPTO DE ENERGIA (NO BREAK),COM CAPACIDADE DE 80KVA,TRIFASICO,60HZ,TENSAO DE ENTRADA DE 220/380V,TENSAO DE SAIDA DE 220/127V,AUTONOMIA DE 10 MINUTOS,INCLUSIVE GABINETES E START UP.FORNECIMENTO E COLOCACAO</v>
      </c>
      <c r="C19788" s="749" t="s">
        <v>45923</v>
      </c>
      <c r="D19788" s="749" t="s">
        <v>45943</v>
      </c>
      <c r="E19788" s="749" t="s">
        <v>45919</v>
      </c>
      <c r="F19788" s="749" t="s">
        <v>45925</v>
      </c>
      <c r="I19788" s="749" t="s">
        <v>30</v>
      </c>
      <c r="J19788" s="749" t="n">
        <v>108917.73</v>
      </c>
    </row>
    <row collapsed="false" customFormat="false" customHeight="true" hidden="true" ht="12.75" outlineLevel="0" r="19789">
      <c r="A19789" s="749" t="s">
        <v>45944</v>
      </c>
      <c r="B19789" s="749" t="str">
        <f aca="false">C19789&amp;D19789&amp;E19789&amp;F19789&amp;G19789&amp;H19789</f>
        <v>SISTEMA ININTERRUPTO DE ENERGIA (NO BREAK),COM CAPACIDADE DE 80KVA,TRIFASICO,60HZ,TENSAO DE ENTRADA DE 220/380V,TENSAO DE SAIDA DE 220/127V,AUTONOMIA DE 10 MINUTOS,INCLUSIVE GABINETES E START UP.FORNECIMENTO E COLOCACAO</v>
      </c>
      <c r="C19789" s="749" t="s">
        <v>45923</v>
      </c>
      <c r="D19789" s="749" t="s">
        <v>45943</v>
      </c>
      <c r="E19789" s="749" t="s">
        <v>45919</v>
      </c>
      <c r="F19789" s="749" t="s">
        <v>45925</v>
      </c>
      <c r="I19789" s="749" t="s">
        <v>30</v>
      </c>
      <c r="J19789" s="749" t="n">
        <v>108915.36</v>
      </c>
    </row>
    <row collapsed="false" customFormat="false" customHeight="true" hidden="true" ht="12.75" outlineLevel="0" r="19790">
      <c r="A19790" s="749" t="s">
        <v>45945</v>
      </c>
      <c r="B19790" s="749" t="str">
        <f aca="false">C19790&amp;D19790&amp;E19790&amp;F19790&amp;G19790&amp;H19790</f>
        <v>SISTEMA ININTERRUPTO DE ENERGIA (NO BREAK),COM CAPACIDADE DE 5KVA,TRIFASICO, 60HZ,TENSAO DE ENTRADA DE 220/380V,TENSAO DE SAIDA DE 220/127V,AUTONOMIA DE 30 MINUTOS,INCLUSIVE GABINETES E START UP.FORNECIMENTO E COLOCACAO</v>
      </c>
      <c r="C19790" s="749" t="s">
        <v>45923</v>
      </c>
      <c r="D19790" s="749" t="s">
        <v>45946</v>
      </c>
      <c r="E19790" s="749" t="s">
        <v>45947</v>
      </c>
      <c r="F19790" s="749" t="s">
        <v>45925</v>
      </c>
      <c r="I19790" s="749" t="s">
        <v>30</v>
      </c>
      <c r="J19790" s="749" t="n">
        <v>25117.73</v>
      </c>
    </row>
    <row collapsed="false" customFormat="false" customHeight="true" hidden="true" ht="12.75" outlineLevel="0" r="19791">
      <c r="A19791" s="749" t="s">
        <v>45948</v>
      </c>
      <c r="B19791" s="749" t="str">
        <f aca="false">C19791&amp;D19791&amp;E19791&amp;F19791&amp;G19791&amp;H19791</f>
        <v>SISTEMA ININTERRUPTO DE ENERGIA (NO BREAK),COM CAPACIDADE DE 5KVA,TRIFASICO, 60HZ,TENSAO DE ENTRADA DE 220/380V,TENSAO DE SAIDA DE 220/127V,AUTONOMIA DE 30 MINUTOS,INCLUSIVE GABINETES E START UP.FORNECIMENTO E COLOCACAO</v>
      </c>
      <c r="C19791" s="749" t="s">
        <v>45923</v>
      </c>
      <c r="D19791" s="749" t="s">
        <v>45946</v>
      </c>
      <c r="E19791" s="749" t="s">
        <v>45947</v>
      </c>
      <c r="F19791" s="749" t="s">
        <v>45925</v>
      </c>
      <c r="I19791" s="749" t="s">
        <v>30</v>
      </c>
      <c r="J19791" s="749" t="n">
        <v>25115.36</v>
      </c>
    </row>
    <row collapsed="false" customFormat="false" customHeight="true" hidden="true" ht="12.75" outlineLevel="0" r="19792">
      <c r="A19792" s="749" t="s">
        <v>45949</v>
      </c>
      <c r="B19792" s="749" t="str">
        <f aca="false">C19792&amp;D19792&amp;E19792&amp;F19792&amp;G19792&amp;H19792</f>
        <v>SISTEMA ININTERRUPTO DE ENERGIA (NO BREAK),COM CAPACIDADE DE 10KVA,TRIFASICO,60HZ,TENSAO DE ENTRADA DE 220/380V,TENSAO DE SAIDA DE 220/127V,AUTONOMIA DE 30 MINUTOS,INCLUSIVE GABINETES E START UP.FORNECIMENTO E COLOCACAO</v>
      </c>
      <c r="C19792" s="749" t="s">
        <v>45923</v>
      </c>
      <c r="D19792" s="749" t="s">
        <v>45924</v>
      </c>
      <c r="E19792" s="749" t="s">
        <v>45947</v>
      </c>
      <c r="F19792" s="749" t="s">
        <v>45925</v>
      </c>
      <c r="I19792" s="749" t="s">
        <v>30</v>
      </c>
      <c r="J19792" s="749" t="n">
        <v>28917.73</v>
      </c>
    </row>
    <row collapsed="false" customFormat="false" customHeight="true" hidden="true" ht="12.75" outlineLevel="0" r="19793">
      <c r="A19793" s="749" t="s">
        <v>45950</v>
      </c>
      <c r="B19793" s="749" t="str">
        <f aca="false">C19793&amp;D19793&amp;E19793&amp;F19793&amp;G19793&amp;H19793</f>
        <v>SISTEMA ININTERRUPTO DE ENERGIA (NO BREAK),COM CAPACIDADE DE 10KVA,TRIFASICO,60HZ,TENSAO DE ENTRADA DE 220/380V,TENSAO DE SAIDA DE 220/127V,AUTONOMIA DE 30 MINUTOS,INCLUSIVE GABINETES E START UP.FORNECIMENTO E COLOCACAO</v>
      </c>
      <c r="C19793" s="749" t="s">
        <v>45923</v>
      </c>
      <c r="D19793" s="749" t="s">
        <v>45924</v>
      </c>
      <c r="E19793" s="749" t="s">
        <v>45947</v>
      </c>
      <c r="F19793" s="749" t="s">
        <v>45925</v>
      </c>
      <c r="I19793" s="749" t="s">
        <v>30</v>
      </c>
      <c r="J19793" s="749" t="n">
        <v>28915.36</v>
      </c>
    </row>
    <row collapsed="false" customFormat="false" customHeight="true" hidden="true" ht="12.75" outlineLevel="0" r="19794">
      <c r="A19794" s="749" t="s">
        <v>45951</v>
      </c>
      <c r="B19794" s="749" t="str">
        <f aca="false">C19794&amp;D19794&amp;E19794&amp;F19794&amp;G19794&amp;H19794</f>
        <v>SISTEMA ININTERRUPTO DE ENERGIA (NO BREAK),COM CAPACIDADE DE 15KVA,TRIFASICO,60HZ,TENSAO DE ENTRADA DE 220/380V,TENSAO DE SAIDA DE 220/127V,AUTONOMIA DE 30 MINUTOS,INCLUSIVE GABINETES E START UP.FORNECIMENTO E COLOCACAO</v>
      </c>
      <c r="C19794" s="749" t="s">
        <v>45923</v>
      </c>
      <c r="D19794" s="749" t="s">
        <v>45928</v>
      </c>
      <c r="E19794" s="749" t="s">
        <v>45947</v>
      </c>
      <c r="F19794" s="749" t="s">
        <v>45925</v>
      </c>
      <c r="I19794" s="749" t="s">
        <v>30</v>
      </c>
      <c r="J19794" s="749" t="n">
        <v>38917.73</v>
      </c>
    </row>
    <row collapsed="false" customFormat="false" customHeight="true" hidden="true" ht="12.75" outlineLevel="0" r="19795">
      <c r="A19795" s="749" t="s">
        <v>45952</v>
      </c>
      <c r="B19795" s="749" t="str">
        <f aca="false">C19795&amp;D19795&amp;E19795&amp;F19795&amp;G19795&amp;H19795</f>
        <v>SISTEMA ININTERRUPTO DE ENERGIA (NO BREAK),COM CAPACIDADE DE 15KVA,TRIFASICO,60HZ,TENSAO DE ENTRADA DE 220/380V,TENSAO DE SAIDA DE 220/127V,AUTONOMIA DE 30 MINUTOS,INCLUSIVE GABINETES E START UP.FORNECIMENTO E COLOCACAO</v>
      </c>
      <c r="C19795" s="749" t="s">
        <v>45923</v>
      </c>
      <c r="D19795" s="749" t="s">
        <v>45928</v>
      </c>
      <c r="E19795" s="749" t="s">
        <v>45947</v>
      </c>
      <c r="F19795" s="749" t="s">
        <v>45925</v>
      </c>
      <c r="I19795" s="749" t="s">
        <v>30</v>
      </c>
      <c r="J19795" s="749" t="n">
        <v>38915.36</v>
      </c>
    </row>
    <row collapsed="false" customFormat="false" customHeight="true" hidden="true" ht="12.75" outlineLevel="0" r="19796">
      <c r="A19796" s="749" t="s">
        <v>45953</v>
      </c>
      <c r="B19796" s="749" t="str">
        <f aca="false">C19796&amp;D19796&amp;E19796&amp;F19796&amp;G19796&amp;H19796</f>
        <v>SISTEMA ININTERRUPTO DE ENERGIA (NO BREAK),COM CAPACIDADE DE 20KVA,TRIFASICO,60HZ,TENSAO DE ENTRADA DE 220/380V,TENSAO DE SAIDA DE 220/127V,AUTONOMIA DE 30 MINUTOS,INCLUSIVE GABINETES E START UP.FORNECIMENTO E COLOCACAO</v>
      </c>
      <c r="C19796" s="749" t="s">
        <v>45923</v>
      </c>
      <c r="D19796" s="749" t="s">
        <v>45931</v>
      </c>
      <c r="E19796" s="749" t="s">
        <v>45947</v>
      </c>
      <c r="F19796" s="749" t="s">
        <v>45925</v>
      </c>
      <c r="I19796" s="749" t="s">
        <v>30</v>
      </c>
      <c r="J19796" s="749" t="n">
        <v>43917.73</v>
      </c>
    </row>
    <row collapsed="false" customFormat="false" customHeight="true" hidden="true" ht="12.75" outlineLevel="0" r="19797">
      <c r="A19797" s="749" t="s">
        <v>45954</v>
      </c>
      <c r="B19797" s="749" t="str">
        <f aca="false">C19797&amp;D19797&amp;E19797&amp;F19797&amp;G19797&amp;H19797</f>
        <v>SISTEMA ININTERRUPTO DE ENERGIA (NO BREAK),COM CAPACIDADE DE 20KVA,TRIFASICO,60HZ,TENSAO DE ENTRADA DE 220/380V,TENSAO DE SAIDA DE 220/127V,AUTONOMIA DE 30 MINUTOS,INCLUSIVE GABINETES E START UP.FORNECIMENTO E COLOCACAO</v>
      </c>
      <c r="C19797" s="749" t="s">
        <v>45923</v>
      </c>
      <c r="D19797" s="749" t="s">
        <v>45931</v>
      </c>
      <c r="E19797" s="749" t="s">
        <v>45947</v>
      </c>
      <c r="F19797" s="749" t="s">
        <v>45925</v>
      </c>
      <c r="I19797" s="749" t="s">
        <v>30</v>
      </c>
      <c r="J19797" s="749" t="n">
        <v>43915.36</v>
      </c>
    </row>
    <row collapsed="false" customFormat="false" customHeight="true" hidden="true" ht="12.75" outlineLevel="0" r="19798">
      <c r="A19798" s="749" t="s">
        <v>45955</v>
      </c>
      <c r="B19798" s="749" t="str">
        <f aca="false">C19798&amp;D19798&amp;E19798&amp;F19798&amp;G19798&amp;H19798</f>
        <v>SISTEMA ININTERRUPTO DE ENERGIA (NO BREAK),COM CAPACIDADE DE 25KVA,TRIFASICO,60HZ,TENSAO DE ENTRADA DE 220/380V,TENSAO DE SAIDA DE 220/127V,AUTONOMIA DE 30 MINUTOS,INCLUSIVE GABINETES E START UP.FORNECIMENTO E COLOCACAO</v>
      </c>
      <c r="C19798" s="749" t="s">
        <v>45923</v>
      </c>
      <c r="D19798" s="749" t="s">
        <v>45934</v>
      </c>
      <c r="E19798" s="749" t="s">
        <v>45947</v>
      </c>
      <c r="F19798" s="749" t="s">
        <v>45925</v>
      </c>
      <c r="I19798" s="749" t="s">
        <v>30</v>
      </c>
      <c r="J19798" s="749" t="n">
        <v>47217.73</v>
      </c>
    </row>
    <row collapsed="false" customFormat="false" customHeight="true" hidden="true" ht="12.75" outlineLevel="0" r="19799">
      <c r="A19799" s="749" t="s">
        <v>45956</v>
      </c>
      <c r="B19799" s="749" t="str">
        <f aca="false">C19799&amp;D19799&amp;E19799&amp;F19799&amp;G19799&amp;H19799</f>
        <v>SISTEMA ININTERRUPTO DE ENERGIA (NO BREAK),COM CAPACIDADE DE 25KVA,TRIFASICO,60HZ,TENSAO DE ENTRADA DE 220/380V,TENSAO DE SAIDA DE 220/127V,AUTONOMIA DE 30 MINUTOS,INCLUSIVE GABINETES E START UP.FORNECIMENTO E COLOCACAO</v>
      </c>
      <c r="C19799" s="749" t="s">
        <v>45923</v>
      </c>
      <c r="D19799" s="749" t="s">
        <v>45934</v>
      </c>
      <c r="E19799" s="749" t="s">
        <v>45947</v>
      </c>
      <c r="F19799" s="749" t="s">
        <v>45925</v>
      </c>
      <c r="I19799" s="749" t="s">
        <v>30</v>
      </c>
      <c r="J19799" s="749" t="n">
        <v>47215.36</v>
      </c>
    </row>
    <row collapsed="false" customFormat="false" customHeight="true" hidden="true" ht="12.75" outlineLevel="0" r="19800">
      <c r="A19800" s="749" t="s">
        <v>45957</v>
      </c>
      <c r="B19800" s="749" t="str">
        <f aca="false">C19800&amp;D19800&amp;E19800&amp;F19800&amp;G19800&amp;H19800</f>
        <v>SISTEMA ININTERRUPTO DE ENERGIA (NO BREAK),COM CAPACIDADE DE 40KVA,TRIFASICO,60HZ,TENSAO DE ENTRADA DE 220/380V,TENSAO DE SAIDA DE 220/127V,AUTONOMIA DE 30 MINUTOS,INCLUSIVE GABINETES E START UP.FORNECIMENTO E COLOCACAO</v>
      </c>
      <c r="C19800" s="749" t="s">
        <v>45923</v>
      </c>
      <c r="D19800" s="749" t="s">
        <v>45937</v>
      </c>
      <c r="E19800" s="749" t="s">
        <v>45947</v>
      </c>
      <c r="F19800" s="749" t="s">
        <v>45925</v>
      </c>
      <c r="I19800" s="749" t="s">
        <v>30</v>
      </c>
      <c r="J19800" s="749" t="n">
        <v>66417.73</v>
      </c>
    </row>
    <row collapsed="false" customFormat="false" customHeight="true" hidden="true" ht="12.75" outlineLevel="0" r="19801">
      <c r="A19801" s="749" t="s">
        <v>45958</v>
      </c>
      <c r="B19801" s="749" t="str">
        <f aca="false">C19801&amp;D19801&amp;E19801&amp;F19801&amp;G19801&amp;H19801</f>
        <v>SISTEMA ININTERRUPTO DE ENERGIA (NO BREAK),COM CAPACIDADE DE 40KVA,TRIFASICO,60HZ,TENSAO DE ENTRADA DE 220/380V,TENSAO DE SAIDA DE 220/127V,AUTONOMIA DE 30 MINUTOS,INCLUSIVE GABINETES E START UP.FORNECIMENTO E COLOCACAO</v>
      </c>
      <c r="C19801" s="749" t="s">
        <v>45923</v>
      </c>
      <c r="D19801" s="749" t="s">
        <v>45937</v>
      </c>
      <c r="E19801" s="749" t="s">
        <v>45947</v>
      </c>
      <c r="F19801" s="749" t="s">
        <v>45925</v>
      </c>
      <c r="I19801" s="749" t="s">
        <v>30</v>
      </c>
      <c r="J19801" s="749" t="n">
        <v>66415.36</v>
      </c>
    </row>
    <row collapsed="false" customFormat="false" customHeight="true" hidden="true" ht="12.75" outlineLevel="0" r="19802">
      <c r="A19802" s="749" t="s">
        <v>45959</v>
      </c>
      <c r="B19802" s="749" t="str">
        <f aca="false">C19802&amp;D19802&amp;E19802&amp;F19802&amp;G19802&amp;H19802</f>
        <v>SISTEMA ININTERRUPTO DE ENERGIA (NO BREAK),COM CAPACIDADE DE 50KVA,TRIFASICO,60HZ,TENSAO DE ENTRADA DE 220/380V,TENSAO DE SAIDA DE 220/127V,AUTONOMIA DE 30 MINUTOS,INCLUSIVE GABINETES E START UP.FORNECIMENTO E COLOCACAO</v>
      </c>
      <c r="C19802" s="749" t="s">
        <v>45923</v>
      </c>
      <c r="D19802" s="749" t="s">
        <v>45940</v>
      </c>
      <c r="E19802" s="749" t="s">
        <v>45947</v>
      </c>
      <c r="F19802" s="749" t="s">
        <v>45925</v>
      </c>
      <c r="I19802" s="749" t="s">
        <v>30</v>
      </c>
      <c r="J19802" s="749" t="n">
        <v>85717.73</v>
      </c>
    </row>
    <row collapsed="false" customFormat="false" customHeight="true" hidden="true" ht="12.75" outlineLevel="0" r="19803">
      <c r="A19803" s="749" t="s">
        <v>45960</v>
      </c>
      <c r="B19803" s="749" t="str">
        <f aca="false">C19803&amp;D19803&amp;E19803&amp;F19803&amp;G19803&amp;H19803</f>
        <v>SISTEMA ININTERRUPTO DE ENERGIA (NO BREAK),COM CAPACIDADE DE 50KVA,TRIFASICO,60HZ,TENSAO DE ENTRADA DE 220/380V,TENSAO DE SAIDA DE 220/127V,AUTONOMIA DE 30 MINUTOS,INCLUSIVE GABINETES E START UP.FORNECIMENTO E COLOCACAO</v>
      </c>
      <c r="C19803" s="749" t="s">
        <v>45923</v>
      </c>
      <c r="D19803" s="749" t="s">
        <v>45940</v>
      </c>
      <c r="E19803" s="749" t="s">
        <v>45947</v>
      </c>
      <c r="F19803" s="749" t="s">
        <v>45925</v>
      </c>
      <c r="I19803" s="749" t="s">
        <v>30</v>
      </c>
      <c r="J19803" s="749" t="n">
        <v>85715.36</v>
      </c>
    </row>
    <row collapsed="false" customFormat="false" customHeight="true" hidden="true" ht="12.75" outlineLevel="0" r="19804">
      <c r="A19804" s="749" t="s">
        <v>45961</v>
      </c>
      <c r="B19804" s="749" t="str">
        <f aca="false">C19804&amp;D19804&amp;E19804&amp;F19804&amp;G19804&amp;H19804</f>
        <v>SISTEMA ININTERRUPTO DE ENERGIA (NO BREAK),COM CAPACIDADE DE 80KVA,TRIFASICO,60HZ,TENSAO DE ENTRADA DE 220/380V,TENSAO DE SAIDA DE 220/127V,AUTONOMIA DE 30 MINUTOS,INCLUSIVE GABINETES E START UP.FORNECIMENTO E COLOCACAO</v>
      </c>
      <c r="C19804" s="749" t="s">
        <v>45923</v>
      </c>
      <c r="D19804" s="749" t="s">
        <v>45943</v>
      </c>
      <c r="E19804" s="749" t="s">
        <v>45947</v>
      </c>
      <c r="F19804" s="749" t="s">
        <v>45925</v>
      </c>
      <c r="I19804" s="749" t="s">
        <v>30</v>
      </c>
      <c r="J19804" s="749" t="n">
        <v>130817.73</v>
      </c>
    </row>
    <row collapsed="false" customFormat="false" customHeight="true" hidden="true" ht="12.75" outlineLevel="0" r="19805">
      <c r="A19805" s="749" t="s">
        <v>45962</v>
      </c>
      <c r="B19805" s="749" t="str">
        <f aca="false">C19805&amp;D19805&amp;E19805&amp;F19805&amp;G19805&amp;H19805</f>
        <v>SISTEMA ININTERRUPTO DE ENERGIA (NO BREAK),COM CAPACIDADE DE 80KVA,TRIFASICO,60HZ,TENSAO DE ENTRADA DE 220/380V,TENSAO DE SAIDA DE 220/127V,AUTONOMIA DE 30 MINUTOS,INCLUSIVE GABINETES E START UP.FORNECIMENTO E COLOCACAO</v>
      </c>
      <c r="C19805" s="749" t="s">
        <v>45923</v>
      </c>
      <c r="D19805" s="749" t="s">
        <v>45943</v>
      </c>
      <c r="E19805" s="749" t="s">
        <v>45947</v>
      </c>
      <c r="F19805" s="749" t="s">
        <v>45925</v>
      </c>
      <c r="I19805" s="749" t="s">
        <v>30</v>
      </c>
      <c r="J19805" s="749" t="n">
        <v>130815.36</v>
      </c>
    </row>
    <row collapsed="false" customFormat="false" customHeight="true" hidden="true" ht="12.75" outlineLevel="0" r="19806">
      <c r="A19806" s="749" t="s">
        <v>45963</v>
      </c>
      <c r="B19806" s="749" t="str">
        <f aca="false">C19806&amp;D19806&amp;E19806&amp;F19806&amp;G19806&amp;H19806</f>
        <v>SISTEMA ININTERRUPTO DE ENERGIA (NO BREAK),COM CAPACIDADE DE 7.5KVA,TRIFASICO,60HZ,TENSAO DE ENTRADA DE 220/380V,TENSAODE SAIDA DE 220/127V,AUTONOMIA DE 30 MINUTOS,INCLUSIVE GABINETES E START UP.FORNECIMENTO E COLOCACAO</v>
      </c>
      <c r="C19806" s="749" t="s">
        <v>45923</v>
      </c>
      <c r="D19806" s="749" t="s">
        <v>45964</v>
      </c>
      <c r="E19806" s="749" t="s">
        <v>45965</v>
      </c>
      <c r="F19806" s="749" t="s">
        <v>45966</v>
      </c>
      <c r="I19806" s="749" t="s">
        <v>30</v>
      </c>
      <c r="J19806" s="749" t="n">
        <v>28517.73</v>
      </c>
    </row>
    <row collapsed="false" customFormat="false" customHeight="true" hidden="true" ht="12.75" outlineLevel="0" r="19807">
      <c r="A19807" s="749" t="s">
        <v>45967</v>
      </c>
      <c r="B19807" s="749" t="str">
        <f aca="false">C19807&amp;D19807&amp;E19807&amp;F19807&amp;G19807&amp;H19807</f>
        <v>SISTEMA ININTERRUPTO DE ENERGIA (NO BREAK),COM CAPACIDADE DE 7.5KVA,TRIFASICO,60HZ,TENSAO DE ENTRADA DE 220/380V,TENSAODE SAIDA DE 220/127V,AUTONOMIA DE 30 MINUTOS,INCLUSIVE GABINETES E START UP.FORNECIMENTO E COLOCACAO</v>
      </c>
      <c r="C19807" s="749" t="s">
        <v>45923</v>
      </c>
      <c r="D19807" s="749" t="s">
        <v>45964</v>
      </c>
      <c r="E19807" s="749" t="s">
        <v>45965</v>
      </c>
      <c r="F19807" s="749" t="s">
        <v>45966</v>
      </c>
      <c r="I19807" s="749" t="s">
        <v>30</v>
      </c>
      <c r="J19807" s="749" t="n">
        <v>28515.36</v>
      </c>
    </row>
    <row collapsed="false" customFormat="false" customHeight="true" hidden="true" ht="12.75" outlineLevel="0" r="19808">
      <c r="A19808" s="749" t="s">
        <v>45968</v>
      </c>
      <c r="B19808" s="749" t="str">
        <f aca="false">C19808&amp;D19808&amp;E19808&amp;F19808&amp;G19808&amp;H19808</f>
        <v>VOLTIMETRO SELETOR,PARA QUADROS ELETRICOS COM LINHAS TRIFASICAS,ESCALA 0-300V.FORNECIMENTO</v>
      </c>
      <c r="C19808" s="749" t="s">
        <v>45969</v>
      </c>
      <c r="D19808" s="749" t="s">
        <v>45970</v>
      </c>
      <c r="I19808" s="749" t="s">
        <v>30</v>
      </c>
      <c r="J19808" s="749" t="n">
        <v>209</v>
      </c>
    </row>
    <row collapsed="false" customFormat="false" customHeight="true" hidden="true" ht="12.75" outlineLevel="0" r="19809">
      <c r="A19809" s="749" t="s">
        <v>45971</v>
      </c>
      <c r="B19809" s="749" t="str">
        <f aca="false">C19809&amp;D19809&amp;E19809&amp;F19809&amp;G19809&amp;H19809</f>
        <v>VOLTIMETRO SELETOR,PARA QUADROS ELETRICOS COM LINHAS TRIFASICAS,ESCALA 0-300V.FORNECIMENTO</v>
      </c>
      <c r="C19809" s="749" t="s">
        <v>45969</v>
      </c>
      <c r="D19809" s="749" t="s">
        <v>45970</v>
      </c>
      <c r="I19809" s="749" t="s">
        <v>30</v>
      </c>
      <c r="J19809" s="749" t="n">
        <v>209</v>
      </c>
    </row>
    <row collapsed="false" customFormat="false" customHeight="true" hidden="true" ht="12.75" outlineLevel="0" r="19810">
      <c r="A19810" s="749" t="s">
        <v>45972</v>
      </c>
      <c r="B19810" s="749" t="str">
        <f aca="false">C19810&amp;D19810&amp;E19810&amp;F19810&amp;G19810&amp;H19810</f>
        <v>VOLTIMETRO SELETOR,PARA QUADROS ELETRICOS COM LINHAS TRIFASICAS,ESCALA 0-500V.FORNECIMENTO</v>
      </c>
      <c r="C19810" s="749" t="s">
        <v>45969</v>
      </c>
      <c r="D19810" s="749" t="s">
        <v>45973</v>
      </c>
      <c r="I19810" s="749" t="s">
        <v>30</v>
      </c>
      <c r="J19810" s="749" t="n">
        <v>241.61</v>
      </c>
    </row>
    <row collapsed="false" customFormat="false" customHeight="true" hidden="true" ht="12.75" outlineLevel="0" r="19811">
      <c r="A19811" s="749" t="s">
        <v>45974</v>
      </c>
      <c r="B19811" s="749" t="str">
        <f aca="false">C19811&amp;D19811&amp;E19811&amp;F19811&amp;G19811&amp;H19811</f>
        <v>VOLTIMETRO SELETOR,PARA QUADROS ELETRICOS COM LINHAS TRIFASICAS,ESCALA 0-500V.FORNECIMENTO</v>
      </c>
      <c r="C19811" s="749" t="s">
        <v>45969</v>
      </c>
      <c r="D19811" s="749" t="s">
        <v>45973</v>
      </c>
      <c r="I19811" s="749" t="s">
        <v>30</v>
      </c>
      <c r="J19811" s="749" t="n">
        <v>241.61</v>
      </c>
    </row>
    <row collapsed="false" customFormat="false" customHeight="true" hidden="true" ht="12.75" outlineLevel="0" r="19812">
      <c r="A19812" s="749" t="s">
        <v>45975</v>
      </c>
      <c r="B19812" s="749" t="str">
        <f aca="false">C19812&amp;D19812&amp;E19812&amp;F19812&amp;G19812&amp;H19812</f>
        <v>AMPERIMETRO SELETOR,PARA QUADROS ELETRICOS COM LINHAS TRIFASICAS,ESCALA 0-100A.FORNECIMENTO</v>
      </c>
      <c r="C19812" s="749" t="s">
        <v>45976</v>
      </c>
      <c r="D19812" s="749" t="s">
        <v>45977</v>
      </c>
      <c r="I19812" s="749" t="s">
        <v>30</v>
      </c>
      <c r="J19812" s="749" t="n">
        <v>225.91</v>
      </c>
    </row>
    <row collapsed="false" customFormat="false" customHeight="true" hidden="true" ht="12.75" outlineLevel="0" r="19813">
      <c r="A19813" s="749" t="s">
        <v>45978</v>
      </c>
      <c r="B19813" s="749" t="str">
        <f aca="false">C19813&amp;D19813&amp;E19813&amp;F19813&amp;G19813&amp;H19813</f>
        <v>AMPERIMETRO SELETOR,PARA QUADROS ELETRICOS COM LINHAS TRIFASICAS,ESCALA 0-100A.FORNECIMENTO</v>
      </c>
      <c r="C19813" s="749" t="s">
        <v>45976</v>
      </c>
      <c r="D19813" s="749" t="s">
        <v>45977</v>
      </c>
      <c r="I19813" s="749" t="s">
        <v>30</v>
      </c>
      <c r="J19813" s="749" t="n">
        <v>225.91</v>
      </c>
    </row>
    <row collapsed="false" customFormat="false" customHeight="true" hidden="true" ht="12.75" outlineLevel="0" r="19814">
      <c r="A19814" s="749" t="s">
        <v>45979</v>
      </c>
      <c r="B19814" s="749" t="str">
        <f aca="false">C19814&amp;D19814&amp;E19814&amp;F19814&amp;G19814&amp;H19814</f>
        <v>AMPERIMETRO SELETOR,PARA QUADROS ELETRICOS COM LINHAS TRIFASICAS,ESCALA 0-200A.FORNECIMENTO</v>
      </c>
      <c r="C19814" s="749" t="s">
        <v>45976</v>
      </c>
      <c r="D19814" s="749" t="s">
        <v>45980</v>
      </c>
      <c r="I19814" s="749" t="s">
        <v>30</v>
      </c>
      <c r="J19814" s="749" t="n">
        <v>225.91</v>
      </c>
    </row>
    <row collapsed="false" customFormat="false" customHeight="true" hidden="true" ht="12.75" outlineLevel="0" r="19815">
      <c r="A19815" s="749" t="s">
        <v>45981</v>
      </c>
      <c r="B19815" s="749" t="str">
        <f aca="false">C19815&amp;D19815&amp;E19815&amp;F19815&amp;G19815&amp;H19815</f>
        <v>AMPERIMETRO SELETOR,PARA QUADROS ELETRICOS COM LINHAS TRIFASICAS,ESCALA 0-200A.FORNECIMENTO</v>
      </c>
      <c r="C19815" s="749" t="s">
        <v>45976</v>
      </c>
      <c r="D19815" s="749" t="s">
        <v>45980</v>
      </c>
      <c r="I19815" s="749" t="s">
        <v>30</v>
      </c>
      <c r="J19815" s="749" t="n">
        <v>225.91</v>
      </c>
    </row>
    <row collapsed="false" customFormat="false" customHeight="true" hidden="true" ht="12.75" outlineLevel="0" r="19816">
      <c r="A19816" s="749" t="s">
        <v>45982</v>
      </c>
      <c r="B19816" s="749" t="str">
        <f aca="false">C19816&amp;D19816&amp;E19816&amp;F19816&amp;G19816&amp;H19816</f>
        <v>AMPERIMETRO SELETOR,PARA QUADROS ELETRICOS COM LINHAS TRIFASICAS,ESCALA 0-300A.FORNECIMENTO</v>
      </c>
      <c r="C19816" s="749" t="s">
        <v>45976</v>
      </c>
      <c r="D19816" s="749" t="s">
        <v>45983</v>
      </c>
      <c r="I19816" s="749" t="s">
        <v>30</v>
      </c>
      <c r="J19816" s="749" t="n">
        <v>225.91</v>
      </c>
    </row>
    <row collapsed="false" customFormat="false" customHeight="true" hidden="true" ht="12.75" outlineLevel="0" r="19817">
      <c r="A19817" s="749" t="s">
        <v>45984</v>
      </c>
      <c r="B19817" s="749" t="str">
        <f aca="false">C19817&amp;D19817&amp;E19817&amp;F19817&amp;G19817&amp;H19817</f>
        <v>AMPERIMETRO SELETOR,PARA QUADROS ELETRICOS COM LINHAS TRIFASICAS,ESCALA 0-300A.FORNECIMENTO</v>
      </c>
      <c r="C19817" s="749" t="s">
        <v>45976</v>
      </c>
      <c r="D19817" s="749" t="s">
        <v>45983</v>
      </c>
      <c r="I19817" s="749" t="s">
        <v>30</v>
      </c>
      <c r="J19817" s="749" t="n">
        <v>225.91</v>
      </c>
    </row>
    <row collapsed="false" customFormat="false" customHeight="true" hidden="true" ht="12.75" outlineLevel="0" r="19818">
      <c r="A19818" s="749" t="s">
        <v>45985</v>
      </c>
      <c r="B19818" s="749" t="str">
        <f aca="false">C19818&amp;D19818&amp;E19818&amp;F19818&amp;G19818&amp;H19818</f>
        <v>AMPERIMETRO SELETOR,PARA QUADROS ELETRICOS COM LINHAS TRIFASICAS,ESCALA 0-500A.FORNECIMENTO</v>
      </c>
      <c r="C19818" s="749" t="s">
        <v>45976</v>
      </c>
      <c r="D19818" s="749" t="s">
        <v>45986</v>
      </c>
      <c r="I19818" s="749" t="s">
        <v>30</v>
      </c>
      <c r="J19818" s="749" t="n">
        <v>225.91</v>
      </c>
    </row>
    <row collapsed="false" customFormat="false" customHeight="true" hidden="true" ht="12.75" outlineLevel="0" r="19819">
      <c r="A19819" s="749" t="s">
        <v>45987</v>
      </c>
      <c r="B19819" s="749" t="str">
        <f aca="false">C19819&amp;D19819&amp;E19819&amp;F19819&amp;G19819&amp;H19819</f>
        <v>AMPERIMETRO SELETOR,PARA QUADROS ELETRICOS COM LINHAS TRIFASICAS,ESCALA 0-500A.FORNECIMENTO</v>
      </c>
      <c r="C19819" s="749" t="s">
        <v>45976</v>
      </c>
      <c r="D19819" s="749" t="s">
        <v>45986</v>
      </c>
      <c r="I19819" s="749" t="s">
        <v>30</v>
      </c>
      <c r="J19819" s="749" t="n">
        <v>225.91</v>
      </c>
    </row>
    <row collapsed="false" customFormat="false" customHeight="true" hidden="true" ht="12.75" outlineLevel="0" r="19820">
      <c r="A19820" s="749" t="s">
        <v>45988</v>
      </c>
      <c r="B19820" s="749" t="str">
        <f aca="false">C19820&amp;D19820&amp;E19820&amp;F19820&amp;G19820&amp;H19820</f>
        <v>AMPERIMETRO SELETOR,PARA QUADROS ELETRICOS COM LINHAS TRIFASICAS,ESCALA 0-1000A.FORNECIMENTO</v>
      </c>
      <c r="C19820" s="749" t="s">
        <v>45976</v>
      </c>
      <c r="D19820" s="749" t="s">
        <v>45989</v>
      </c>
      <c r="I19820" s="749" t="s">
        <v>30</v>
      </c>
      <c r="J19820" s="749" t="n">
        <v>225.91</v>
      </c>
    </row>
    <row collapsed="false" customFormat="false" customHeight="true" hidden="true" ht="12.75" outlineLevel="0" r="19821">
      <c r="A19821" s="749" t="s">
        <v>45990</v>
      </c>
      <c r="B19821" s="749" t="str">
        <f aca="false">C19821&amp;D19821&amp;E19821&amp;F19821&amp;G19821&amp;H19821</f>
        <v>AMPERIMETRO SELETOR,PARA QUADROS ELETRICOS COM LINHAS TRIFASICAS,ESCALA 0-1000A.FORNECIMENTO</v>
      </c>
      <c r="C19821" s="749" t="s">
        <v>45976</v>
      </c>
      <c r="D19821" s="749" t="s">
        <v>45989</v>
      </c>
      <c r="I19821" s="749" t="s">
        <v>30</v>
      </c>
      <c r="J19821" s="749" t="n">
        <v>225.91</v>
      </c>
    </row>
    <row collapsed="false" customFormat="false" customHeight="true" hidden="true" ht="12.75" outlineLevel="0" r="19822">
      <c r="A19822" s="749" t="s">
        <v>45991</v>
      </c>
      <c r="B19822" s="749" t="str">
        <f aca="false">C19822&amp;D19822&amp;E19822&amp;F19822&amp;G19822&amp;H19822</f>
        <v>AMPERIMETRO SELETOR,PARA QUADROS ELETRICOS COM LINHAS TRIFASICAS,ESCALA 0-2000A.FORNECIMENTO</v>
      </c>
      <c r="C19822" s="749" t="s">
        <v>45976</v>
      </c>
      <c r="D19822" s="749" t="s">
        <v>45992</v>
      </c>
      <c r="I19822" s="749" t="s">
        <v>30</v>
      </c>
      <c r="J19822" s="749" t="n">
        <v>225.91</v>
      </c>
    </row>
    <row collapsed="false" customFormat="false" customHeight="true" hidden="true" ht="12.75" outlineLevel="0" r="19823">
      <c r="A19823" s="749" t="s">
        <v>45993</v>
      </c>
      <c r="B19823" s="749" t="str">
        <f aca="false">C19823&amp;D19823&amp;E19823&amp;F19823&amp;G19823&amp;H19823</f>
        <v>AMPERIMETRO SELETOR,PARA QUADROS ELETRICOS COM LINHAS TRIFASICAS,ESCALA 0-2000A.FORNECIMENTO</v>
      </c>
      <c r="C19823" s="749" t="s">
        <v>45976</v>
      </c>
      <c r="D19823" s="749" t="s">
        <v>45992</v>
      </c>
      <c r="I19823" s="749" t="s">
        <v>30</v>
      </c>
      <c r="J19823" s="749" t="n">
        <v>225.91</v>
      </c>
    </row>
    <row collapsed="false" customFormat="false" customHeight="true" hidden="true" ht="12.75" outlineLevel="0" r="19824">
      <c r="A19824" s="749" t="s">
        <v>45994</v>
      </c>
      <c r="B19824" s="749" t="str">
        <f aca="false">C19824&amp;D19824&amp;E19824&amp;F19824&amp;G19824&amp;H19824</f>
        <v>PRATELEIRA DE MARMORE BRANCO CLASSICO,COM 30CM DE LARGURA E2CM DE ESPESSURA,SOBRE CONSOLO DE FERRO.FORNECIMENTO E COLOCACAO</v>
      </c>
      <c r="C19824" s="749" t="s">
        <v>45995</v>
      </c>
      <c r="D19824" s="749" t="s">
        <v>45996</v>
      </c>
      <c r="E19824" s="749" t="s">
        <v>14350</v>
      </c>
      <c r="I19824" s="749" t="s">
        <v>236</v>
      </c>
      <c r="J19824" s="749" t="n">
        <v>82.83</v>
      </c>
    </row>
    <row collapsed="false" customFormat="false" customHeight="true" hidden="true" ht="12.75" outlineLevel="0" r="19825">
      <c r="A19825" s="749" t="s">
        <v>45997</v>
      </c>
      <c r="B19825" s="749" t="str">
        <f aca="false">C19825&amp;D19825&amp;E19825&amp;F19825&amp;G19825&amp;H19825</f>
        <v>PRATELEIRA DE MARMORE BRANCO CLASSICO,COM 30CM DE LARGURA E2CM DE ESPESSURA,SOBRE CONSOLO DE FERRO.FORNECIMENTO E COLOCACAO</v>
      </c>
      <c r="C19825" s="749" t="s">
        <v>45995</v>
      </c>
      <c r="D19825" s="749" t="s">
        <v>45996</v>
      </c>
      <c r="E19825" s="749" t="s">
        <v>14350</v>
      </c>
      <c r="I19825" s="749" t="s">
        <v>236</v>
      </c>
      <c r="J19825" s="749" t="n">
        <v>80.46</v>
      </c>
    </row>
    <row collapsed="false" customFormat="false" customHeight="true" hidden="true" ht="12.75" outlineLevel="0" r="19826">
      <c r="A19826" s="749" t="s">
        <v>45998</v>
      </c>
      <c r="B19826" s="749" t="str">
        <f aca="false">C19826&amp;D19826&amp;E19826&amp;F19826&amp;G19826&amp;H19826</f>
        <v>CONSOLE DE MARMORE BRANCO CLASSICO,EM CANTONEIRA,MEDINDO 30X30X2CM,PARA DEPOSITO DE AGUA POTAVEL.FORNECIMENTO E COLOCACAO</v>
      </c>
      <c r="C19826" s="749" t="s">
        <v>45999</v>
      </c>
      <c r="D19826" s="749" t="s">
        <v>46000</v>
      </c>
      <c r="E19826" s="749" t="s">
        <v>11365</v>
      </c>
      <c r="I19826" s="749" t="s">
        <v>30</v>
      </c>
      <c r="J19826" s="749" t="n">
        <v>62.73</v>
      </c>
    </row>
    <row collapsed="false" customFormat="false" customHeight="true" hidden="true" ht="12.75" outlineLevel="0" r="19827">
      <c r="A19827" s="749" t="s">
        <v>46001</v>
      </c>
      <c r="B19827" s="749" t="str">
        <f aca="false">C19827&amp;D19827&amp;E19827&amp;F19827&amp;G19827&amp;H19827</f>
        <v>CONSOLE DE MARMORE BRANCO CLASSICO,EM CANTONEIRA,MEDINDO 30X30X2CM,PARA DEPOSITO DE AGUA POTAVEL.FORNECIMENTO E COLOCACAO</v>
      </c>
      <c r="C19827" s="749" t="s">
        <v>45999</v>
      </c>
      <c r="D19827" s="749" t="s">
        <v>46000</v>
      </c>
      <c r="E19827" s="749" t="s">
        <v>11365</v>
      </c>
      <c r="I19827" s="749" t="s">
        <v>30</v>
      </c>
      <c r="J19827" s="749" t="n">
        <v>60.36</v>
      </c>
    </row>
    <row collapsed="false" customFormat="false" customHeight="true" hidden="true" ht="12.75" outlineLevel="0" r="19828">
      <c r="A19828" s="749" t="s">
        <v>46002</v>
      </c>
      <c r="B19828" s="749" t="str">
        <f aca="false">C19828&amp;D19828&amp;E19828&amp;F19828&amp;G19828&amp;H19828</f>
        <v>BANCA SECA DE MARMORE BRANCO CLASSICO,COM 3CM DE ESPESSURA E 0,60M DE LARGURA,SOBRE APOIOS DE ALVENARIA DE MEIA VEZ E VERGA DE CONCRETO,SEM REVESTIMENTO.FORNECIMENTO E ASSENTAMENTO</v>
      </c>
      <c r="C19828" s="749" t="s">
        <v>46003</v>
      </c>
      <c r="D19828" s="749" t="s">
        <v>46004</v>
      </c>
      <c r="E19828" s="749" t="s">
        <v>46005</v>
      </c>
      <c r="I19828" s="749" t="s">
        <v>236</v>
      </c>
      <c r="J19828" s="749" t="n">
        <v>239.74</v>
      </c>
    </row>
    <row collapsed="false" customFormat="false" customHeight="true" hidden="true" ht="12.75" outlineLevel="0" r="19829">
      <c r="A19829" s="749" t="s">
        <v>46006</v>
      </c>
      <c r="B19829" s="749" t="str">
        <f aca="false">C19829&amp;D19829&amp;E19829&amp;F19829&amp;G19829&amp;H19829</f>
        <v>BANCA SECA DE MARMORE BRANCO CLASSICO,COM 3CM DE ESPESSURA E 0,60M DE LARGURA,SOBRE APOIOS DE ALVENARIA DE MEIA VEZ E VERGA DE CONCRETO,SEM REVESTIMENTO.FORNECIMENTO E ASSENTAMENTO</v>
      </c>
      <c r="C19829" s="749" t="s">
        <v>46003</v>
      </c>
      <c r="D19829" s="749" t="s">
        <v>46004</v>
      </c>
      <c r="E19829" s="749" t="s">
        <v>46005</v>
      </c>
      <c r="I19829" s="749" t="s">
        <v>236</v>
      </c>
      <c r="J19829" s="749" t="n">
        <v>232.03</v>
      </c>
    </row>
    <row collapsed="false" customFormat="false" customHeight="true" hidden="true" ht="38.25" outlineLevel="0" r="19830">
      <c r="A19830" s="749" t="s">
        <v>46007</v>
      </c>
      <c r="B19830" s="758" t="str">
        <f aca="false">C19830&amp;D19830&amp;E19830&amp;F19830&amp;G19830&amp;H19830</f>
        <v>BANCA DE MARMORE BRANCO CLASSICO,COM 3CM DE ESPESSURA,COM ABERTURA PARA 1 CUBA(EXCLUSIVE ESTA),SOBRE APOIOS DE ALVENARIADE MEIA VEZ E VERGA DE CONCRETO,SEM REVESTIMENTO.FORNECIMENTO E COLOCACAO</v>
      </c>
      <c r="C19830" s="749" t="s">
        <v>46008</v>
      </c>
      <c r="D19830" s="749" t="s">
        <v>46009</v>
      </c>
      <c r="E19830" s="749" t="s">
        <v>46010</v>
      </c>
      <c r="F19830" s="749" t="s">
        <v>14902</v>
      </c>
      <c r="I19830" s="749" t="s">
        <v>52</v>
      </c>
      <c r="J19830" s="749" t="n">
        <v>455.32</v>
      </c>
    </row>
    <row collapsed="false" customFormat="false" customHeight="true" hidden="true" ht="38.25" outlineLevel="0" r="19831">
      <c r="A19831" s="749" t="s">
        <v>46011</v>
      </c>
      <c r="B19831" s="758" t="str">
        <f aca="false">C19831&amp;D19831&amp;E19831&amp;F19831&amp;G19831&amp;H19831</f>
        <v>BANCA DE MARMORE BRANCO CLASSICO,COM 3CM DE ESPESSURA,COM ABERTURA PARA 1 CUBA(EXCLUSIVE ESTA),SOBRE APOIOS DE ALVENARIADE MEIA VEZ E VERGA DE CONCRETO,SEM REVESTIMENTO.FORNECIMENTO E COLOCACAO</v>
      </c>
      <c r="C19831" s="749" t="s">
        <v>46008</v>
      </c>
      <c r="D19831" s="749" t="s">
        <v>46009</v>
      </c>
      <c r="E19831" s="749" t="s">
        <v>46010</v>
      </c>
      <c r="F19831" s="749" t="s">
        <v>14902</v>
      </c>
      <c r="I19831" s="749" t="s">
        <v>52</v>
      </c>
      <c r="J19831" s="749" t="n">
        <v>443.79</v>
      </c>
    </row>
    <row collapsed="false" customFormat="false" customHeight="true" hidden="true" ht="38.25" outlineLevel="0" r="19832">
      <c r="A19832" s="749" t="s">
        <v>46012</v>
      </c>
      <c r="B19832" s="758" t="str">
        <f aca="false">C19832&amp;D19832&amp;E19832&amp;F19832&amp;G19832&amp;H19832</f>
        <v>BANCA DE MARMORE BRANCO CLASSICO,COM 3CM DE ESPESSURA,COM ABERTURA PARA 2 CUBAS(EXCLUSIVE ESTAS),SOBRE APOIOS DE ALVENARIA DE MEIA VEZ E VERGA DE CONCRETO,SEM REVESTIMENTO.FORNECIMENTO E COLOCACAO</v>
      </c>
      <c r="C19832" s="749" t="s">
        <v>46008</v>
      </c>
      <c r="D19832" s="749" t="s">
        <v>46013</v>
      </c>
      <c r="E19832" s="749" t="s">
        <v>46014</v>
      </c>
      <c r="F19832" s="749" t="s">
        <v>18729</v>
      </c>
      <c r="I19832" s="749" t="s">
        <v>52</v>
      </c>
      <c r="J19832" s="749" t="n">
        <v>363.63</v>
      </c>
    </row>
    <row collapsed="false" customFormat="false" customHeight="true" hidden="true" ht="38.25" outlineLevel="0" r="19833">
      <c r="A19833" s="749" t="s">
        <v>46015</v>
      </c>
      <c r="B19833" s="758" t="str">
        <f aca="false">C19833&amp;D19833&amp;E19833&amp;F19833&amp;G19833&amp;H19833</f>
        <v>BANCA DE MARMORE BRANCO CLASSICO,COM 3CM DE ESPESSURA,COM ABERTURA PARA 2 CUBAS(EXCLUSIVE ESTAS),SOBRE APOIOS DE ALVENARIA DE MEIA VEZ E VERGA DE CONCRETO,SEM REVESTIMENTO.FORNECIMENTO E COLOCACAO</v>
      </c>
      <c r="C19833" s="749" t="s">
        <v>46008</v>
      </c>
      <c r="D19833" s="749" t="s">
        <v>46013</v>
      </c>
      <c r="E19833" s="749" t="s">
        <v>46014</v>
      </c>
      <c r="F19833" s="749" t="s">
        <v>18729</v>
      </c>
      <c r="I19833" s="749" t="s">
        <v>52</v>
      </c>
      <c r="J19833" s="749" t="n">
        <v>352.1</v>
      </c>
    </row>
    <row collapsed="false" customFormat="false" customHeight="true" hidden="true" ht="38.25" outlineLevel="0" r="19834">
      <c r="A19834" s="749" t="s">
        <v>46016</v>
      </c>
      <c r="B19834" s="758" t="str">
        <f aca="false">C19834&amp;D19834&amp;E19834&amp;F19834&amp;G19834&amp;H19834</f>
        <v>BANCA DE MARMORE BRANCO CLASSICO,COM 3CM DE ESPESSURA,COM ABERTURA PARA 3 CUBAS(EXCLUSIVE ESTAS),SOBRE APOIOS DE ALVENARIA DE MEIA VEZ E VERGA DE CONCRETO,SEM REVESTIMENTO.FORNECIMENTO E COLOCACAO</v>
      </c>
      <c r="C19834" s="749" t="s">
        <v>46008</v>
      </c>
      <c r="D19834" s="749" t="s">
        <v>46017</v>
      </c>
      <c r="E19834" s="749" t="s">
        <v>46014</v>
      </c>
      <c r="F19834" s="749" t="s">
        <v>18729</v>
      </c>
      <c r="I19834" s="749" t="s">
        <v>52</v>
      </c>
      <c r="J19834" s="749" t="n">
        <v>421.98</v>
      </c>
    </row>
    <row collapsed="false" customFormat="false" customHeight="true" hidden="true" ht="38.25" outlineLevel="0" r="19835">
      <c r="A19835" s="749" t="s">
        <v>46018</v>
      </c>
      <c r="B19835" s="758" t="str">
        <f aca="false">C19835&amp;D19835&amp;E19835&amp;F19835&amp;G19835&amp;H19835</f>
        <v>BANCA DE MARMORE BRANCO CLASSICO,COM 3CM DE ESPESSURA,COM ABERTURA PARA 3 CUBAS(EXCLUSIVE ESTAS),SOBRE APOIOS DE ALVENARIA DE MEIA VEZ E VERGA DE CONCRETO,SEM REVESTIMENTO.FORNECIMENTO E COLOCACAO</v>
      </c>
      <c r="C19835" s="749" t="s">
        <v>46008</v>
      </c>
      <c r="D19835" s="749" t="s">
        <v>46017</v>
      </c>
      <c r="E19835" s="749" t="s">
        <v>46014</v>
      </c>
      <c r="F19835" s="749" t="s">
        <v>18729</v>
      </c>
      <c r="I19835" s="749" t="s">
        <v>52</v>
      </c>
      <c r="J19835" s="749" t="n">
        <v>410.45</v>
      </c>
    </row>
    <row collapsed="false" customFormat="false" customHeight="true" hidden="true" ht="38.25" outlineLevel="0" r="19836">
      <c r="A19836" s="749" t="s">
        <v>46019</v>
      </c>
      <c r="B19836" s="758" t="str">
        <f aca="false">C19836&amp;D19836&amp;E19836&amp;F19836&amp;G19836&amp;H19836</f>
        <v>BANCA DE MARMORE BRANCO CLASSICO,COM 3CM DE ESPESSURA,COM ABERTURA PARA 4 CUBAS(EXCLUSIVE ESTAS),SOBRE APOIOS DE ALVENARIA DE MEIA VEZ E VERGA DE CONCRETO,SEM REVESTIMENTO.FORNECIMENTO E COLOCACAO</v>
      </c>
      <c r="C19836" s="749" t="s">
        <v>46008</v>
      </c>
      <c r="D19836" s="749" t="s">
        <v>46020</v>
      </c>
      <c r="E19836" s="749" t="s">
        <v>46014</v>
      </c>
      <c r="F19836" s="749" t="s">
        <v>18729</v>
      </c>
      <c r="I19836" s="749" t="s">
        <v>52</v>
      </c>
      <c r="J19836" s="749" t="n">
        <v>430.3</v>
      </c>
    </row>
    <row collapsed="false" customFormat="false" customHeight="true" hidden="true" ht="38.25" outlineLevel="0" r="19837">
      <c r="A19837" s="749" t="s">
        <v>46021</v>
      </c>
      <c r="B19837" s="758" t="str">
        <f aca="false">C19837&amp;D19837&amp;E19837&amp;F19837&amp;G19837&amp;H19837</f>
        <v>BANCA DE MARMORE BRANCO CLASSICO,COM 3CM DE ESPESSURA,COM ABERTURA PARA 4 CUBAS(EXCLUSIVE ESTAS),SOBRE APOIOS DE ALVENARIA DE MEIA VEZ E VERGA DE CONCRETO,SEM REVESTIMENTO.FORNECIMENTO E COLOCACAO</v>
      </c>
      <c r="C19837" s="749" t="s">
        <v>46008</v>
      </c>
      <c r="D19837" s="749" t="s">
        <v>46020</v>
      </c>
      <c r="E19837" s="749" t="s">
        <v>46014</v>
      </c>
      <c r="F19837" s="749" t="s">
        <v>18729</v>
      </c>
      <c r="I19837" s="749" t="s">
        <v>52</v>
      </c>
      <c r="J19837" s="749" t="n">
        <v>418.77</v>
      </c>
    </row>
    <row collapsed="false" customFormat="false" customHeight="true" hidden="true" ht="38.25" outlineLevel="0" r="19838">
      <c r="A19838" s="749" t="s">
        <v>46022</v>
      </c>
      <c r="B19838" s="758" t="str">
        <f aca="false">C19838&amp;D19838&amp;E19838&amp;F19838&amp;G19838&amp;H19838</f>
        <v>BANCA DE MARMORE BRANCO CLASSICO,COM 3CM DE ESPESSURA,COM ABERTURA PARA 5 CUBAS(EXCLUSIVE ESTAS),SOBRE APOIOS DE ALVENARIA DE MEIA VEZ E VERGA DE CONCRETO,SEM REVESTIMENTO.FORNECIMENTO E COLOCACAO</v>
      </c>
      <c r="C19838" s="749" t="s">
        <v>46008</v>
      </c>
      <c r="D19838" s="749" t="s">
        <v>46023</v>
      </c>
      <c r="E19838" s="749" t="s">
        <v>46014</v>
      </c>
      <c r="F19838" s="749" t="s">
        <v>18729</v>
      </c>
      <c r="I19838" s="749" t="s">
        <v>52</v>
      </c>
      <c r="J19838" s="749" t="n">
        <v>443.17</v>
      </c>
    </row>
    <row collapsed="false" customFormat="false" customHeight="true" hidden="true" ht="38.25" outlineLevel="0" r="19839">
      <c r="A19839" s="749" t="s">
        <v>46024</v>
      </c>
      <c r="B19839" s="758" t="str">
        <f aca="false">C19839&amp;D19839&amp;E19839&amp;F19839&amp;G19839&amp;H19839</f>
        <v>BANCA DE MARMORE BRANCO CLASSICO,COM 3CM DE ESPESSURA,COM ABERTURA PARA 5 CUBAS(EXCLUSIVE ESTAS),SOBRE APOIOS DE ALVENARIA DE MEIA VEZ E VERGA DE CONCRETO,SEM REVESTIMENTO.FORNECIMENTO E COLOCACAO</v>
      </c>
      <c r="C19839" s="749" t="s">
        <v>46008</v>
      </c>
      <c r="D19839" s="749" t="s">
        <v>46023</v>
      </c>
      <c r="E19839" s="749" t="s">
        <v>46014</v>
      </c>
      <c r="F19839" s="749" t="s">
        <v>18729</v>
      </c>
      <c r="I19839" s="749" t="s">
        <v>52</v>
      </c>
      <c r="J19839" s="749" t="n">
        <v>431.64</v>
      </c>
    </row>
    <row collapsed="false" customFormat="false" customHeight="true" hidden="true" ht="38.25" outlineLevel="0" r="19840">
      <c r="A19840" s="749" t="s">
        <v>46025</v>
      </c>
      <c r="B19840" s="758" t="str">
        <f aca="false">C19840&amp;D19840&amp;E19840&amp;F19840&amp;G19840&amp;H19840</f>
        <v>BANCA DE MARMORE BRANCO CLASSICO,COM 3CM DE ESPESSURA,COM ABERTURA PARA 6 CUBAS(EXCLUSIVE ESTAS),SOBRE APOIOS DE ALVENARIA DE MEIA VEZ E VERGA DE CONCRETO,SEM REVESTIMENTO.FORNECIMENTO E COLOCACAO</v>
      </c>
      <c r="C19840" s="749" t="s">
        <v>46008</v>
      </c>
      <c r="D19840" s="749" t="s">
        <v>46026</v>
      </c>
      <c r="E19840" s="749" t="s">
        <v>46014</v>
      </c>
      <c r="F19840" s="749" t="s">
        <v>18729</v>
      </c>
      <c r="I19840" s="749" t="s">
        <v>52</v>
      </c>
      <c r="J19840" s="749" t="n">
        <v>535.07</v>
      </c>
    </row>
    <row collapsed="false" customFormat="false" customHeight="true" hidden="true" ht="38.25" outlineLevel="0" r="19841">
      <c r="A19841" s="749" t="s">
        <v>46027</v>
      </c>
      <c r="B19841" s="758" t="str">
        <f aca="false">C19841&amp;D19841&amp;E19841&amp;F19841&amp;G19841&amp;H19841</f>
        <v>BANCA DE MARMORE BRANCO CLASSICO,COM 3CM DE ESPESSURA,COM ABERTURA PARA 6 CUBAS(EXCLUSIVE ESTAS),SOBRE APOIOS DE ALVENARIA DE MEIA VEZ E VERGA DE CONCRETO,SEM REVESTIMENTO.FORNECIMENTO E COLOCACAO</v>
      </c>
      <c r="C19841" s="749" t="s">
        <v>46008</v>
      </c>
      <c r="D19841" s="749" t="s">
        <v>46026</v>
      </c>
      <c r="E19841" s="749" t="s">
        <v>46014</v>
      </c>
      <c r="F19841" s="749" t="s">
        <v>18729</v>
      </c>
      <c r="I19841" s="749" t="s">
        <v>52</v>
      </c>
      <c r="J19841" s="749" t="n">
        <v>523.54</v>
      </c>
    </row>
    <row collapsed="false" customFormat="false" customHeight="true" hidden="true" ht="12.75" outlineLevel="0" r="19842">
      <c r="A19842" s="749" t="s">
        <v>46028</v>
      </c>
      <c r="B19842" s="749" t="str">
        <f aca="false">C19842&amp;D19842&amp;E19842&amp;F19842&amp;G19842&amp;H19842</f>
        <v>FRONTISPICIO DE MARMORE BRANCO NACIONAL,COM SECAO DE 5X3CM,INCLUSIVE REJUNTAMENTO.FORNECIMENTO E COLOCACAO</v>
      </c>
      <c r="C19842" s="749" t="s">
        <v>46029</v>
      </c>
      <c r="D19842" s="749" t="s">
        <v>46030</v>
      </c>
      <c r="I19842" s="749" t="s">
        <v>236</v>
      </c>
      <c r="J19842" s="749" t="n">
        <v>32.28</v>
      </c>
    </row>
    <row collapsed="false" customFormat="false" customHeight="true" hidden="true" ht="12.75" outlineLevel="0" r="19843">
      <c r="A19843" s="749" t="s">
        <v>46031</v>
      </c>
      <c r="B19843" s="749" t="str">
        <f aca="false">C19843&amp;D19843&amp;E19843&amp;F19843&amp;G19843&amp;H19843</f>
        <v>FRONTISPICIO DE MARMORE BRANCO NACIONAL,COM SECAO DE 5X3CM,INCLUSIVE REJUNTAMENTO.FORNECIMENTO E COLOCACAO</v>
      </c>
      <c r="C19843" s="749" t="s">
        <v>46029</v>
      </c>
      <c r="D19843" s="749" t="s">
        <v>46030</v>
      </c>
      <c r="I19843" s="749" t="s">
        <v>236</v>
      </c>
      <c r="J19843" s="749" t="n">
        <v>29.4</v>
      </c>
    </row>
    <row collapsed="false" customFormat="false" customHeight="true" hidden="true" ht="12.75" outlineLevel="0" r="19844">
      <c r="A19844" s="749" t="s">
        <v>46032</v>
      </c>
      <c r="B19844" s="749" t="str">
        <f aca="false">C19844&amp;D19844&amp;E19844&amp;F19844&amp;G19844&amp;H19844</f>
        <v>FRONTISPICIO DE MARMORE BRANCO NACIONAL,COM SECAO DE 10X2CM,INCLUSIVE REJUNTAMENTO.FORNECIMENTO E COLOCACAO</v>
      </c>
      <c r="C19844" s="749" t="s">
        <v>46033</v>
      </c>
      <c r="D19844" s="749" t="s">
        <v>46034</v>
      </c>
      <c r="I19844" s="749" t="s">
        <v>236</v>
      </c>
      <c r="J19844" s="749" t="n">
        <v>35.47</v>
      </c>
    </row>
    <row collapsed="false" customFormat="false" customHeight="true" hidden="true" ht="12.75" outlineLevel="0" r="19845">
      <c r="A19845" s="749" t="s">
        <v>46035</v>
      </c>
      <c r="B19845" s="749" t="str">
        <f aca="false">C19845&amp;D19845&amp;E19845&amp;F19845&amp;G19845&amp;H19845</f>
        <v>FRONTISPICIO DE MARMORE BRANCO NACIONAL,COM SECAO DE 10X2CM,INCLUSIVE REJUNTAMENTO.FORNECIMENTO E COLOCACAO</v>
      </c>
      <c r="C19845" s="749" t="s">
        <v>46033</v>
      </c>
      <c r="D19845" s="749" t="s">
        <v>46034</v>
      </c>
      <c r="I19845" s="749" t="s">
        <v>236</v>
      </c>
      <c r="J19845" s="749" t="n">
        <v>32.52</v>
      </c>
    </row>
    <row collapsed="false" customFormat="false" customHeight="true" hidden="true" ht="12.75" outlineLevel="0" r="19846">
      <c r="A19846" s="749" t="s">
        <v>46036</v>
      </c>
      <c r="B19846" s="749" t="str">
        <f aca="false">C19846&amp;D19846&amp;E19846&amp;F19846&amp;G19846&amp;H19846</f>
        <v>BANCA SECA DE GRANITO PRETO,COM 3CM DE ESPESSURA E 60CM DE LARGURA,SOBRE APOIOS DE ALVENARIA DE MEIA VEZ E VERGA DE CONCRETO,SEM REVESTIMENTO.FORNECIMENTO E ASSENTAMENTO</v>
      </c>
      <c r="C19846" s="749" t="s">
        <v>46037</v>
      </c>
      <c r="D19846" s="749" t="s">
        <v>46038</v>
      </c>
      <c r="E19846" s="749" t="s">
        <v>46039</v>
      </c>
      <c r="I19846" s="749" t="s">
        <v>236</v>
      </c>
      <c r="J19846" s="749" t="n">
        <v>433.74</v>
      </c>
    </row>
    <row collapsed="false" customFormat="false" customHeight="true" hidden="true" ht="12.75" outlineLevel="0" r="19847">
      <c r="A19847" s="749" t="s">
        <v>46040</v>
      </c>
      <c r="B19847" s="749" t="str">
        <f aca="false">C19847&amp;D19847&amp;E19847&amp;F19847&amp;G19847&amp;H19847</f>
        <v>BANCA SECA DE GRANITO PRETO,COM 3CM DE ESPESSURA E 60CM DE LARGURA,SOBRE APOIOS DE ALVENARIA DE MEIA VEZ E VERGA DE CONCRETO,SEM REVESTIMENTO.FORNECIMENTO E ASSENTAMENTO</v>
      </c>
      <c r="C19847" s="749" t="s">
        <v>46037</v>
      </c>
      <c r="D19847" s="749" t="s">
        <v>46038</v>
      </c>
      <c r="E19847" s="749" t="s">
        <v>46039</v>
      </c>
      <c r="I19847" s="749" t="s">
        <v>236</v>
      </c>
      <c r="J19847" s="749" t="n">
        <v>426.03</v>
      </c>
    </row>
    <row collapsed="false" customFormat="false" customHeight="true" hidden="true" ht="38.25" outlineLevel="0" r="19848">
      <c r="A19848" s="749" t="s">
        <v>46041</v>
      </c>
      <c r="B19848" s="758" t="str">
        <f aca="false">C19848&amp;D19848&amp;E19848&amp;F19848&amp;G19848&amp;H19848</f>
        <v>BANCA DE GRANITO PRETO,COM 3CM DE ESPESSURA,COM ABERTURA PARA 1 CUBA(EXCLUSIVE ESTA),SOBRE APOIOS DE ALVENARIA DE MEIA VEZ E VERGA DE CONCRETO,SEM REVESTIMENTO.FORNECIMENTO E COLOCACAO</v>
      </c>
      <c r="C19848" s="749" t="s">
        <v>46042</v>
      </c>
      <c r="D19848" s="749" t="s">
        <v>46043</v>
      </c>
      <c r="E19848" s="749" t="s">
        <v>46044</v>
      </c>
      <c r="F19848" s="749" t="s">
        <v>14350</v>
      </c>
      <c r="I19848" s="749" t="s">
        <v>52</v>
      </c>
      <c r="J19848" s="749" t="n">
        <v>426.49</v>
      </c>
    </row>
    <row collapsed="false" customFormat="false" customHeight="true" hidden="true" ht="38.25" outlineLevel="0" r="19849">
      <c r="A19849" s="749" t="s">
        <v>46045</v>
      </c>
      <c r="B19849" s="758" t="str">
        <f aca="false">C19849&amp;D19849&amp;E19849&amp;F19849&amp;G19849&amp;H19849</f>
        <v>BANCA DE GRANITO PRETO,COM 3CM DE ESPESSURA,COM ABERTURA PARA 1 CUBA(EXCLUSIVE ESTA),SOBRE APOIOS DE ALVENARIA DE MEIA VEZ E VERGA DE CONCRETO,SEM REVESTIMENTO.FORNECIMENTO E COLOCACAO</v>
      </c>
      <c r="C19849" s="749" t="s">
        <v>46042</v>
      </c>
      <c r="D19849" s="749" t="s">
        <v>46043</v>
      </c>
      <c r="E19849" s="749" t="s">
        <v>46044</v>
      </c>
      <c r="F19849" s="749" t="s">
        <v>14350</v>
      </c>
      <c r="I19849" s="749" t="s">
        <v>52</v>
      </c>
      <c r="J19849" s="749" t="n">
        <v>414.96</v>
      </c>
    </row>
    <row collapsed="false" customFormat="false" customHeight="true" hidden="true" ht="38.25" outlineLevel="0" r="19850">
      <c r="A19850" s="749" t="s">
        <v>46046</v>
      </c>
      <c r="B19850" s="758" t="str">
        <f aca="false">C19850&amp;D19850&amp;E19850&amp;F19850&amp;G19850&amp;H19850</f>
        <v>BANCA DE GRANITO PRETO,COM 3CM DE ESPESSURA,COM ABERTURA PARA 2 CUBAS(EXCLUSIVE ESTAS),SOBRE APOIOS DE ALVENARIA DE MEIAVEZ E VERGA DE CONCRETO,SEM REVESTIMENTO.FORNECIMENTO E COLOCACAO</v>
      </c>
      <c r="C19850" s="749" t="s">
        <v>46042</v>
      </c>
      <c r="D19850" s="749" t="s">
        <v>46047</v>
      </c>
      <c r="E19850" s="749" t="s">
        <v>46048</v>
      </c>
      <c r="F19850" s="749" t="s">
        <v>14980</v>
      </c>
      <c r="I19850" s="749" t="s">
        <v>52</v>
      </c>
      <c r="J19850" s="749" t="n">
        <v>507.74</v>
      </c>
    </row>
    <row collapsed="false" customFormat="false" customHeight="true" hidden="true" ht="38.25" outlineLevel="0" r="19851">
      <c r="A19851" s="749" t="s">
        <v>46049</v>
      </c>
      <c r="B19851" s="758" t="str">
        <f aca="false">C19851&amp;D19851&amp;E19851&amp;F19851&amp;G19851&amp;H19851</f>
        <v>BANCA DE GRANITO PRETO,COM 3CM DE ESPESSURA,COM ABERTURA PARA 2 CUBAS(EXCLUSIVE ESTAS),SOBRE APOIOS DE ALVENARIA DE MEIAVEZ E VERGA DE CONCRETO,SEM REVESTIMENTO.FORNECIMENTO E COLOCACAO</v>
      </c>
      <c r="C19851" s="749" t="s">
        <v>46042</v>
      </c>
      <c r="D19851" s="749" t="s">
        <v>46047</v>
      </c>
      <c r="E19851" s="749" t="s">
        <v>46048</v>
      </c>
      <c r="F19851" s="749" t="s">
        <v>14980</v>
      </c>
      <c r="I19851" s="749" t="s">
        <v>52</v>
      </c>
      <c r="J19851" s="749" t="n">
        <v>496.21</v>
      </c>
    </row>
    <row collapsed="false" customFormat="false" customHeight="true" hidden="true" ht="38.25" outlineLevel="0" r="19852">
      <c r="A19852" s="749" t="s">
        <v>46050</v>
      </c>
      <c r="B19852" s="758" t="str">
        <f aca="false">C19852&amp;D19852&amp;E19852&amp;F19852&amp;G19852&amp;H19852</f>
        <v>BANCA DE GRANITO PRETO,COM 3CM DE ESPESSURA,COM ABERTURA PARA 3 CUBAS (EXCLUSIVE ESTAS),SOBRE APOIOS DE ALVENARIA DE MEIA VEZ E VERGA DE CONCRETO,SEM REVESTIMENTO.FORNECIMENTO E COLOCACAO</v>
      </c>
      <c r="C19852" s="749" t="s">
        <v>46042</v>
      </c>
      <c r="D19852" s="749" t="s">
        <v>46051</v>
      </c>
      <c r="E19852" s="749" t="s">
        <v>46052</v>
      </c>
      <c r="F19852" s="749" t="s">
        <v>15017</v>
      </c>
      <c r="I19852" s="749" t="s">
        <v>52</v>
      </c>
      <c r="J19852" s="749" t="n">
        <v>518.95</v>
      </c>
    </row>
    <row collapsed="false" customFormat="false" customHeight="true" hidden="true" ht="38.25" outlineLevel="0" r="19853">
      <c r="A19853" s="749" t="s">
        <v>46053</v>
      </c>
      <c r="B19853" s="758" t="str">
        <f aca="false">C19853&amp;D19853&amp;E19853&amp;F19853&amp;G19853&amp;H19853</f>
        <v>BANCA DE GRANITO PRETO,COM 3CM DE ESPESSURA,COM ABERTURA PARA 3 CUBAS (EXCLUSIVE ESTAS),SOBRE APOIOS DE ALVENARIA DE MEIA VEZ E VERGA DE CONCRETO,SEM REVESTIMENTO.FORNECIMENTO E COLOCACAO</v>
      </c>
      <c r="C19853" s="749" t="s">
        <v>46042</v>
      </c>
      <c r="D19853" s="749" t="s">
        <v>46051</v>
      </c>
      <c r="E19853" s="749" t="s">
        <v>46052</v>
      </c>
      <c r="F19853" s="749" t="s">
        <v>15017</v>
      </c>
      <c r="I19853" s="749" t="s">
        <v>52</v>
      </c>
      <c r="J19853" s="749" t="n">
        <v>507.42</v>
      </c>
    </row>
    <row collapsed="false" customFormat="false" customHeight="true" hidden="true" ht="38.25" outlineLevel="0" r="19854">
      <c r="A19854" s="749" t="s">
        <v>46054</v>
      </c>
      <c r="B19854" s="758" t="str">
        <f aca="false">C19854&amp;D19854&amp;E19854&amp;F19854&amp;G19854&amp;H19854</f>
        <v>BANCA DE GRANITO PRETO,COM 3CM DE ESPESSURA,COM ABERTURA PARA 4 CUBAS(EXCLUSIVE ESTAS),SOBRE APOIOS DE ALVENARIA DE MEIAVEZ E VERGA DE CONCRETO,SEM REVESTIMENTO.FORNECIMENTO E COLOCACAO</v>
      </c>
      <c r="C19854" s="749" t="s">
        <v>46042</v>
      </c>
      <c r="D19854" s="749" t="s">
        <v>46055</v>
      </c>
      <c r="E19854" s="749" t="s">
        <v>46048</v>
      </c>
      <c r="F19854" s="749" t="s">
        <v>14980</v>
      </c>
      <c r="I19854" s="749" t="s">
        <v>52</v>
      </c>
      <c r="J19854" s="749" t="n">
        <v>562.21</v>
      </c>
    </row>
    <row collapsed="false" customFormat="false" customHeight="true" hidden="true" ht="38.25" outlineLevel="0" r="19855">
      <c r="A19855" s="749" t="s">
        <v>46056</v>
      </c>
      <c r="B19855" s="758" t="str">
        <f aca="false">C19855&amp;D19855&amp;E19855&amp;F19855&amp;G19855&amp;H19855</f>
        <v>BANCA DE GRANITO PRETO,COM 3CM DE ESPESSURA,COM ABERTURA PARA 4 CUBAS(EXCLUSIVE ESTAS),SOBRE APOIOS DE ALVENARIA DE MEIAVEZ E VERGA DE CONCRETO,SEM REVESTIMENTO.FORNECIMENTO E COLOCACAO</v>
      </c>
      <c r="C19855" s="749" t="s">
        <v>46042</v>
      </c>
      <c r="D19855" s="749" t="s">
        <v>46055</v>
      </c>
      <c r="E19855" s="749" t="s">
        <v>46048</v>
      </c>
      <c r="F19855" s="749" t="s">
        <v>14980</v>
      </c>
      <c r="I19855" s="749" t="s">
        <v>52</v>
      </c>
      <c r="J19855" s="749" t="n">
        <v>550.68</v>
      </c>
    </row>
    <row collapsed="false" customFormat="false" customHeight="true" hidden="true" ht="38.25" outlineLevel="0" r="19856">
      <c r="A19856" s="749" t="s">
        <v>46057</v>
      </c>
      <c r="B19856" s="758" t="str">
        <f aca="false">C19856&amp;D19856&amp;E19856&amp;F19856&amp;G19856&amp;H19856</f>
        <v>BANCA DE GRANITO PRETO,COM 3CM DE ESPESSURA,COM ABERTURA PARA 5 CUBAS(EXCLUSIVE ESTAS),SOBRE APOIOS DE ALVENARIA DE MEIAVEZ E VERGA DE CONCRETO,SEM REVESTIMENTO.FORNECIMENTO E COLOCACAO</v>
      </c>
      <c r="C19856" s="749" t="s">
        <v>46042</v>
      </c>
      <c r="D19856" s="749" t="s">
        <v>46058</v>
      </c>
      <c r="E19856" s="749" t="s">
        <v>46048</v>
      </c>
      <c r="F19856" s="749" t="s">
        <v>14980</v>
      </c>
      <c r="I19856" s="749" t="s">
        <v>52</v>
      </c>
      <c r="J19856" s="749" t="n">
        <v>718.74</v>
      </c>
    </row>
    <row collapsed="false" customFormat="false" customHeight="true" hidden="true" ht="38.25" outlineLevel="0" r="19857">
      <c r="A19857" s="749" t="s">
        <v>46059</v>
      </c>
      <c r="B19857" s="758" t="str">
        <f aca="false">C19857&amp;D19857&amp;E19857&amp;F19857&amp;G19857&amp;H19857</f>
        <v>BANCA DE GRANITO PRETO,COM 3CM DE ESPESSURA,COM ABERTURA PARA 5 CUBAS(EXCLUSIVE ESTAS),SOBRE APOIOS DE ALVENARIA DE MEIAVEZ E VERGA DE CONCRETO,SEM REVESTIMENTO.FORNECIMENTO E COLOCACAO</v>
      </c>
      <c r="C19857" s="749" t="s">
        <v>46042</v>
      </c>
      <c r="D19857" s="749" t="s">
        <v>46058</v>
      </c>
      <c r="E19857" s="749" t="s">
        <v>46048</v>
      </c>
      <c r="F19857" s="749" t="s">
        <v>14980</v>
      </c>
      <c r="I19857" s="749" t="s">
        <v>52</v>
      </c>
      <c r="J19857" s="749" t="n">
        <v>707.21</v>
      </c>
    </row>
    <row collapsed="false" customFormat="false" customHeight="true" hidden="true" ht="38.25" outlineLevel="0" r="19858">
      <c r="A19858" s="749" t="s">
        <v>46060</v>
      </c>
      <c r="B19858" s="758" t="str">
        <f aca="false">C19858&amp;D19858&amp;E19858&amp;F19858&amp;G19858&amp;H19858</f>
        <v>BANCA DE GRANITO PRETO,COM 3CM DE ESPESSURA,COM ABERTURA PARA 6 CUBAS(EXCLUSIVE ESTAS),SOBRE APOIOS DE ALVENARIA DE MEIAVEZ E VERGA DE CONCRETO,SEM REVESTIMENTO.FORNECIMENTO E COLOCACAO</v>
      </c>
      <c r="C19858" s="749" t="s">
        <v>46042</v>
      </c>
      <c r="D19858" s="749" t="s">
        <v>46061</v>
      </c>
      <c r="E19858" s="749" t="s">
        <v>46048</v>
      </c>
      <c r="F19858" s="749" t="s">
        <v>14980</v>
      </c>
      <c r="I19858" s="749" t="s">
        <v>52</v>
      </c>
      <c r="J19858" s="749" t="n">
        <v>749.93</v>
      </c>
    </row>
    <row collapsed="false" customFormat="false" customHeight="true" hidden="true" ht="38.25" outlineLevel="0" r="19859">
      <c r="A19859" s="749" t="s">
        <v>46062</v>
      </c>
      <c r="B19859" s="758" t="str">
        <f aca="false">C19859&amp;D19859&amp;E19859&amp;F19859&amp;G19859&amp;H19859</f>
        <v>BANCA DE GRANITO PRETO,COM 3CM DE ESPESSURA,COM ABERTURA PARA 6 CUBAS(EXCLUSIVE ESTAS),SOBRE APOIOS DE ALVENARIA DE MEIAVEZ E VERGA DE CONCRETO,SEM REVESTIMENTO.FORNECIMENTO E COLOCACAO</v>
      </c>
      <c r="C19859" s="749" t="s">
        <v>46042</v>
      </c>
      <c r="D19859" s="749" t="s">
        <v>46061</v>
      </c>
      <c r="E19859" s="749" t="s">
        <v>46048</v>
      </c>
      <c r="F19859" s="749" t="s">
        <v>14980</v>
      </c>
      <c r="I19859" s="749" t="s">
        <v>52</v>
      </c>
      <c r="J19859" s="749" t="n">
        <v>738.4</v>
      </c>
    </row>
    <row collapsed="false" customFormat="false" customHeight="true" hidden="true" ht="12.75" outlineLevel="0" r="19860">
      <c r="A19860" s="749" t="s">
        <v>46063</v>
      </c>
      <c r="B19860" s="749" t="str">
        <f aca="false">C19860&amp;D19860&amp;E19860&amp;F19860&amp;G19860&amp;H19860</f>
        <v>FRONTISPICIO DE GRANITO PRETO,COM SECAO DE 5X3CM,INCLUSIVE REJUNTAMENTO.FORNECIMENTO E COLOCACAO</v>
      </c>
      <c r="C19860" s="749" t="s">
        <v>46064</v>
      </c>
      <c r="D19860" s="749" t="s">
        <v>46065</v>
      </c>
      <c r="I19860" s="749" t="s">
        <v>236</v>
      </c>
      <c r="J19860" s="749" t="n">
        <v>45.57</v>
      </c>
    </row>
    <row collapsed="false" customFormat="false" customHeight="true" hidden="true" ht="12.75" outlineLevel="0" r="19861">
      <c r="A19861" s="749" t="s">
        <v>46066</v>
      </c>
      <c r="B19861" s="749" t="str">
        <f aca="false">C19861&amp;D19861&amp;E19861&amp;F19861&amp;G19861&amp;H19861</f>
        <v>FRONTISPICIO DE GRANITO PRETO,COM SECAO DE 5X3CM,INCLUSIVE REJUNTAMENTO.FORNECIMENTO E COLOCACAO</v>
      </c>
      <c r="C19861" s="749" t="s">
        <v>46064</v>
      </c>
      <c r="D19861" s="749" t="s">
        <v>46065</v>
      </c>
      <c r="I19861" s="749" t="s">
        <v>236</v>
      </c>
      <c r="J19861" s="749" t="n">
        <v>42.69</v>
      </c>
    </row>
    <row collapsed="false" customFormat="false" customHeight="true" hidden="true" ht="12.75" outlineLevel="0" r="19862">
      <c r="A19862" s="749" t="s">
        <v>46067</v>
      </c>
      <c r="B19862" s="749" t="str">
        <f aca="false">C19862&amp;D19862&amp;E19862&amp;F19862&amp;G19862&amp;H19862</f>
        <v>FRONTISPICIO DE GRANITO PRETO,COM SECAO DE 10X2CM,INCLUSIVEREJUNTAMENTO.FORNECIMENTO E COLOCACAO</v>
      </c>
      <c r="C19862" s="749" t="s">
        <v>46068</v>
      </c>
      <c r="D19862" s="749" t="s">
        <v>46069</v>
      </c>
      <c r="I19862" s="749" t="s">
        <v>236</v>
      </c>
      <c r="J19862" s="749" t="n">
        <v>48.93</v>
      </c>
    </row>
    <row collapsed="false" customFormat="false" customHeight="true" hidden="true" ht="12.75" outlineLevel="0" r="19863">
      <c r="A19863" s="749" t="s">
        <v>46070</v>
      </c>
      <c r="B19863" s="749" t="str">
        <f aca="false">C19863&amp;D19863&amp;E19863&amp;F19863&amp;G19863&amp;H19863</f>
        <v>FRONTISPICIO DE GRANITO PRETO,COM SECAO DE 10X2CM,INCLUSIVEREJUNTAMENTO.FORNECIMENTO E COLOCACAO</v>
      </c>
      <c r="C19863" s="749" t="s">
        <v>46068</v>
      </c>
      <c r="D19863" s="749" t="s">
        <v>46069</v>
      </c>
      <c r="I19863" s="749" t="s">
        <v>236</v>
      </c>
      <c r="J19863" s="749" t="n">
        <v>45.98</v>
      </c>
    </row>
    <row collapsed="false" customFormat="false" customHeight="true" hidden="true" ht="12.75" outlineLevel="0" r="19864">
      <c r="A19864" s="749" t="s">
        <v>46071</v>
      </c>
      <c r="B19864" s="749" t="str">
        <f aca="false">C19864&amp;D19864&amp;E19864&amp;F19864&amp;G19864&amp;H19864</f>
        <v>BANCA SECA DE GRANITO CINZA CORUMBA,COM 2CM DE ESPESSURA E 60CM DE LARGURA,SOBRE APOIOS DE ALVENARIA DE MEIA VEZ E VERGADE CONCRETO,SEM REVESTIMENTO.FORNECIMENTO E COLOCACAO</v>
      </c>
      <c r="C19864" s="749" t="s">
        <v>46072</v>
      </c>
      <c r="D19864" s="749" t="s">
        <v>46073</v>
      </c>
      <c r="E19864" s="749" t="s">
        <v>46074</v>
      </c>
      <c r="I19864" s="749" t="s">
        <v>236</v>
      </c>
      <c r="J19864" s="749" t="n">
        <v>242.75</v>
      </c>
    </row>
    <row collapsed="false" customFormat="false" customHeight="true" hidden="true" ht="12.75" outlineLevel="0" r="19865">
      <c r="A19865" s="749" t="s">
        <v>46075</v>
      </c>
      <c r="B19865" s="749" t="str">
        <f aca="false">C19865&amp;D19865&amp;E19865&amp;F19865&amp;G19865&amp;H19865</f>
        <v>BANCA SECA DE GRANITO CINZA CORUMBA,COM 2CM DE ESPESSURA E 60CM DE LARGURA,SOBRE APOIOS DE ALVENARIA DE MEIA VEZ E VERGADE CONCRETO,SEM REVESTIMENTO.FORNECIMENTO E COLOCACAO</v>
      </c>
      <c r="C19865" s="749" t="s">
        <v>46072</v>
      </c>
      <c r="D19865" s="749" t="s">
        <v>46073</v>
      </c>
      <c r="E19865" s="749" t="s">
        <v>46074</v>
      </c>
      <c r="I19865" s="749" t="s">
        <v>236</v>
      </c>
      <c r="J19865" s="749" t="n">
        <v>235.04</v>
      </c>
    </row>
    <row collapsed="false" customFormat="false" customHeight="true" hidden="true" ht="12.75" outlineLevel="0" r="19866">
      <c r="A19866" s="749" t="s">
        <v>46076</v>
      </c>
      <c r="B19866" s="749" t="str">
        <f aca="false">C19866&amp;D19866&amp;E19866&amp;F19866&amp;G19866&amp;H19866</f>
        <v>BANCA SECA DE GRANITO CINZA CORUMBA,COM 3CM DE ESPESSURA E 60CM DE LARGURA,SOBRE APOIOS DE ALVENARIA DE MEIA VEZ E VERGADE CONCRETO,SEM REVESTIMENTO.FORNECIMENTO E COLOCACAO</v>
      </c>
      <c r="C19866" s="749" t="s">
        <v>46077</v>
      </c>
      <c r="D19866" s="749" t="s">
        <v>46073</v>
      </c>
      <c r="E19866" s="749" t="s">
        <v>46074</v>
      </c>
      <c r="I19866" s="749" t="s">
        <v>236</v>
      </c>
      <c r="J19866" s="749" t="n">
        <v>254.59</v>
      </c>
    </row>
    <row collapsed="false" customFormat="false" customHeight="true" hidden="true" ht="12.75" outlineLevel="0" r="19867">
      <c r="A19867" s="749" t="s">
        <v>46078</v>
      </c>
      <c r="B19867" s="749" t="str">
        <f aca="false">C19867&amp;D19867&amp;E19867&amp;F19867&amp;G19867&amp;H19867</f>
        <v>BANCA SECA DE GRANITO CINZA CORUMBA,COM 3CM DE ESPESSURA E 60CM DE LARGURA,SOBRE APOIOS DE ALVENARIA DE MEIA VEZ E VERGADE CONCRETO,SEM REVESTIMENTO.FORNECIMENTO E COLOCACAO</v>
      </c>
      <c r="C19867" s="749" t="s">
        <v>46077</v>
      </c>
      <c r="D19867" s="749" t="s">
        <v>46073</v>
      </c>
      <c r="E19867" s="749" t="s">
        <v>46074</v>
      </c>
      <c r="I19867" s="749" t="s">
        <v>236</v>
      </c>
      <c r="J19867" s="749" t="n">
        <v>246.88</v>
      </c>
    </row>
    <row collapsed="false" customFormat="false" customHeight="true" hidden="true" ht="38.25" outlineLevel="0" r="19868">
      <c r="A19868" s="749" t="s">
        <v>46079</v>
      </c>
      <c r="B19868" s="758" t="str">
        <f aca="false">C19868&amp;D19868&amp;E19868&amp;F19868&amp;G19868&amp;H19868</f>
        <v>BANCA DE GRANITO CINZA CORUMBA,COM 3CM DE ESPESSURA,COM ABERTURA PARA 1 CUBA(EXCLUSIVE ESTA),SOBRE APOIOS DE ALVENARIA DE MEIA VEZ E VERGA DE CONCRETO,SEM REVESTIMENTO.FORNECIMENTO E COLOCACAO</v>
      </c>
      <c r="C19868" s="749" t="s">
        <v>46080</v>
      </c>
      <c r="D19868" s="749" t="s">
        <v>46081</v>
      </c>
      <c r="E19868" s="749" t="s">
        <v>46082</v>
      </c>
      <c r="F19868" s="749" t="s">
        <v>13617</v>
      </c>
      <c r="I19868" s="749" t="s">
        <v>52</v>
      </c>
      <c r="J19868" s="749" t="n">
        <v>328.34</v>
      </c>
    </row>
    <row collapsed="false" customFormat="false" customHeight="true" hidden="true" ht="38.25" outlineLevel="0" r="19869">
      <c r="A19869" s="749" t="s">
        <v>46083</v>
      </c>
      <c r="B19869" s="758" t="str">
        <f aca="false">C19869&amp;D19869&amp;E19869&amp;F19869&amp;G19869&amp;H19869</f>
        <v>BANCA DE GRANITO CINZA CORUMBA,COM 3CM DE ESPESSURA,COM ABERTURA PARA 1 CUBA(EXCLUSIVE ESTA),SOBRE APOIOS DE ALVENARIA DE MEIA VEZ E VERGA DE CONCRETO,SEM REVESTIMENTO.FORNECIMENTO E COLOCACAO</v>
      </c>
      <c r="C19869" s="749" t="s">
        <v>46080</v>
      </c>
      <c r="D19869" s="749" t="s">
        <v>46081</v>
      </c>
      <c r="E19869" s="749" t="s">
        <v>46082</v>
      </c>
      <c r="F19869" s="749" t="s">
        <v>13617</v>
      </c>
      <c r="I19869" s="749" t="s">
        <v>52</v>
      </c>
      <c r="J19869" s="749" t="n">
        <v>316.81</v>
      </c>
    </row>
    <row collapsed="false" customFormat="false" customHeight="true" hidden="true" ht="38.25" outlineLevel="0" r="19870">
      <c r="A19870" s="749" t="s">
        <v>46084</v>
      </c>
      <c r="B19870" s="758" t="str">
        <f aca="false">C19870&amp;D19870&amp;E19870&amp;F19870&amp;G19870&amp;H19870</f>
        <v>BANCA DE GRANITO CINZA CORUMBA,COM 3CM DE ESPESSURA,COM ABERTURA PARA 2 CUBAS(EXCLUSIVE ESTAS),SOBRE APOIOS DE ALVENARIADE MEIA VEZ E VERGA DE CONCRETO,SEM REVESTIMENTO.FORNECIMENTO E COLOCACAO</v>
      </c>
      <c r="C19870" s="749" t="s">
        <v>46080</v>
      </c>
      <c r="D19870" s="749" t="s">
        <v>46085</v>
      </c>
      <c r="E19870" s="749" t="s">
        <v>46010</v>
      </c>
      <c r="F19870" s="749" t="s">
        <v>14902</v>
      </c>
      <c r="I19870" s="749" t="s">
        <v>52</v>
      </c>
      <c r="J19870" s="749" t="n">
        <v>394.55</v>
      </c>
    </row>
    <row collapsed="false" customFormat="false" customHeight="true" hidden="true" ht="38.25" outlineLevel="0" r="19871">
      <c r="A19871" s="749" t="s">
        <v>46086</v>
      </c>
      <c r="B19871" s="758" t="str">
        <f aca="false">C19871&amp;D19871&amp;E19871&amp;F19871&amp;G19871&amp;H19871</f>
        <v>BANCA DE GRANITO CINZA CORUMBA,COM 3CM DE ESPESSURA,COM ABERTURA PARA 2 CUBAS(EXCLUSIVE ESTAS),SOBRE APOIOS DE ALVENARIADE MEIA VEZ E VERGA DE CONCRETO,SEM REVESTIMENTO.FORNECIMENTO E COLOCACAO</v>
      </c>
      <c r="C19871" s="749" t="s">
        <v>46080</v>
      </c>
      <c r="D19871" s="749" t="s">
        <v>46085</v>
      </c>
      <c r="E19871" s="749" t="s">
        <v>46010</v>
      </c>
      <c r="F19871" s="749" t="s">
        <v>14902</v>
      </c>
      <c r="I19871" s="749" t="s">
        <v>52</v>
      </c>
      <c r="J19871" s="749" t="n">
        <v>383.02</v>
      </c>
    </row>
    <row collapsed="false" customFormat="false" customHeight="true" hidden="true" ht="38.25" outlineLevel="0" r="19872">
      <c r="A19872" s="749" t="s">
        <v>46087</v>
      </c>
      <c r="B19872" s="758" t="str">
        <f aca="false">C19872&amp;D19872&amp;E19872&amp;F19872&amp;G19872&amp;H19872</f>
        <v>BANCA DE GRANITO CINZA CORUMBA,COM 3CM DE ESPESSURA,COM ABERTURA PARA 3 CUBAS(EXCLUSIVE ESTAS),SOBRE APOIOS DE ALVENARIADE MEIA VEZ E VERGA DE CONCRETO,SEM REVESTIMENTO.FORNECIMENTO E COLOCACAO</v>
      </c>
      <c r="C19872" s="749" t="s">
        <v>46080</v>
      </c>
      <c r="D19872" s="749" t="s">
        <v>46088</v>
      </c>
      <c r="E19872" s="749" t="s">
        <v>46010</v>
      </c>
      <c r="F19872" s="749" t="s">
        <v>14902</v>
      </c>
      <c r="I19872" s="749" t="s">
        <v>52</v>
      </c>
      <c r="J19872" s="749" t="n">
        <v>459.38</v>
      </c>
    </row>
    <row collapsed="false" customFormat="false" customHeight="true" hidden="true" ht="38.25" outlineLevel="0" r="19873">
      <c r="A19873" s="749" t="s">
        <v>46089</v>
      </c>
      <c r="B19873" s="758" t="str">
        <f aca="false">C19873&amp;D19873&amp;E19873&amp;F19873&amp;G19873&amp;H19873</f>
        <v>BANCA DE GRANITO CINZA CORUMBA,COM 3CM DE ESPESSURA,COM ABERTURA PARA 3 CUBAS(EXCLUSIVE ESTAS),SOBRE APOIOS DE ALVENARIADE MEIA VEZ E VERGA DE CONCRETO,SEM REVESTIMENTO.FORNECIMENTO E COLOCACAO</v>
      </c>
      <c r="C19873" s="749" t="s">
        <v>46080</v>
      </c>
      <c r="D19873" s="749" t="s">
        <v>46088</v>
      </c>
      <c r="E19873" s="749" t="s">
        <v>46010</v>
      </c>
      <c r="F19873" s="749" t="s">
        <v>14902</v>
      </c>
      <c r="I19873" s="749" t="s">
        <v>52</v>
      </c>
      <c r="J19873" s="749" t="n">
        <v>447.85</v>
      </c>
    </row>
    <row collapsed="false" customFormat="false" customHeight="true" hidden="true" ht="38.25" outlineLevel="0" r="19874">
      <c r="A19874" s="749" t="s">
        <v>46090</v>
      </c>
      <c r="B19874" s="758" t="str">
        <f aca="false">C19874&amp;D19874&amp;E19874&amp;F19874&amp;G19874&amp;H19874</f>
        <v>BANCA DE GRANITO CINZA CORUMBA,COM 3CM DE ESPESSURA,COM ABERTURA PARA 4 CUBAS(EXCLUSIVE ESTAS),SOBRE APOIOS DE ALVENARIADE MEIA VEZ E VERGA DE CONCRETO,SEM REVESTIMENTO.FORNECIMENTO E COLOCACAO</v>
      </c>
      <c r="C19874" s="749" t="s">
        <v>46080</v>
      </c>
      <c r="D19874" s="749" t="s">
        <v>46091</v>
      </c>
      <c r="E19874" s="749" t="s">
        <v>46010</v>
      </c>
      <c r="F19874" s="749" t="s">
        <v>14902</v>
      </c>
      <c r="I19874" s="749" t="s">
        <v>52</v>
      </c>
      <c r="J19874" s="749" t="n">
        <v>470.28</v>
      </c>
    </row>
    <row collapsed="false" customFormat="false" customHeight="true" hidden="true" ht="38.25" outlineLevel="0" r="19875">
      <c r="A19875" s="749" t="s">
        <v>46092</v>
      </c>
      <c r="B19875" s="758" t="str">
        <f aca="false">C19875&amp;D19875&amp;E19875&amp;F19875&amp;G19875&amp;H19875</f>
        <v>BANCA DE GRANITO CINZA CORUMBA,COM 3CM DE ESPESSURA,COM ABERTURA PARA 4 CUBAS(EXCLUSIVE ESTAS),SOBRE APOIOS DE ALVENARIADE MEIA VEZ E VERGA DE CONCRETO,SEM REVESTIMENTO.FORNECIMENTO E COLOCACAO</v>
      </c>
      <c r="C19875" s="749" t="s">
        <v>46080</v>
      </c>
      <c r="D19875" s="749" t="s">
        <v>46091</v>
      </c>
      <c r="E19875" s="749" t="s">
        <v>46010</v>
      </c>
      <c r="F19875" s="749" t="s">
        <v>14902</v>
      </c>
      <c r="I19875" s="749" t="s">
        <v>52</v>
      </c>
      <c r="J19875" s="749" t="n">
        <v>458.75</v>
      </c>
    </row>
    <row collapsed="false" customFormat="false" customHeight="true" hidden="true" ht="38.25" outlineLevel="0" r="19876">
      <c r="A19876" s="749" t="s">
        <v>46093</v>
      </c>
      <c r="B19876" s="758" t="str">
        <f aca="false">C19876&amp;D19876&amp;E19876&amp;F19876&amp;G19876&amp;H19876</f>
        <v>BANCA DE GRANITO CINZA CORUMBA,COM 3CM DE ESPESSURA,COM ABERTURA PARA 5 CUBAS(EXCLUSIVE ESTAS),SOBRE APOIOS DE ALVENARIADE MEIA VEZ E VERGA DE CONCRETO,SEM REVESTIMENTO.FORNECIMENTO E COLOCACAO</v>
      </c>
      <c r="C19876" s="749" t="s">
        <v>46080</v>
      </c>
      <c r="D19876" s="749" t="s">
        <v>46094</v>
      </c>
      <c r="E19876" s="749" t="s">
        <v>46010</v>
      </c>
      <c r="F19876" s="749" t="s">
        <v>14902</v>
      </c>
      <c r="I19876" s="749" t="s">
        <v>52</v>
      </c>
      <c r="J19876" s="749" t="n">
        <v>586.8</v>
      </c>
    </row>
    <row collapsed="false" customFormat="false" customHeight="true" hidden="true" ht="38.25" outlineLevel="0" r="19877">
      <c r="A19877" s="749" t="s">
        <v>46095</v>
      </c>
      <c r="B19877" s="758" t="str">
        <f aca="false">C19877&amp;D19877&amp;E19877&amp;F19877&amp;G19877&amp;H19877</f>
        <v>BANCA DE GRANITO CINZA CORUMBA,COM 3CM DE ESPESSURA,COM ABERTURA PARA 5 CUBAS(EXCLUSIVE ESTAS),SOBRE APOIOS DE ALVENARIADE MEIA VEZ E VERGA DE CONCRETO,SEM REVESTIMENTO.FORNECIMENTO E COLOCACAO</v>
      </c>
      <c r="C19877" s="749" t="s">
        <v>46080</v>
      </c>
      <c r="D19877" s="749" t="s">
        <v>46094</v>
      </c>
      <c r="E19877" s="749" t="s">
        <v>46010</v>
      </c>
      <c r="F19877" s="749" t="s">
        <v>14902</v>
      </c>
      <c r="I19877" s="749" t="s">
        <v>52</v>
      </c>
      <c r="J19877" s="749" t="n">
        <v>575.27</v>
      </c>
    </row>
    <row collapsed="false" customFormat="false" customHeight="true" hidden="true" ht="38.25" outlineLevel="0" r="19878">
      <c r="A19878" s="749" t="s">
        <v>46096</v>
      </c>
      <c r="B19878" s="758" t="str">
        <f aca="false">C19878&amp;D19878&amp;E19878&amp;F19878&amp;G19878&amp;H19878</f>
        <v>BANCA DE GRANITO CINZA CORUMBA,COM 3CM DE ESPESSURA,COM ABERTURA PARA 6 CUBAS(EXCLUSIVE ESTAS),SOBRE APOIOS DE ALVENARIADE MEIA VEZ E VERGA DE CONCRETO,SEM REVESTIMENTO.FORNECIMENTO E COLOCACAO</v>
      </c>
      <c r="C19878" s="749" t="s">
        <v>46080</v>
      </c>
      <c r="D19878" s="749" t="s">
        <v>46097</v>
      </c>
      <c r="E19878" s="749" t="s">
        <v>46010</v>
      </c>
      <c r="F19878" s="749" t="s">
        <v>14902</v>
      </c>
      <c r="I19878" s="749" t="s">
        <v>52</v>
      </c>
      <c r="J19878" s="749" t="n">
        <v>641.04</v>
      </c>
    </row>
    <row collapsed="false" customFormat="false" customHeight="true" hidden="true" ht="38.25" outlineLevel="0" r="19879">
      <c r="A19879" s="749" t="s">
        <v>46098</v>
      </c>
      <c r="B19879" s="758" t="str">
        <f aca="false">C19879&amp;D19879&amp;E19879&amp;F19879&amp;G19879&amp;H19879</f>
        <v>BANCA DE GRANITO CINZA CORUMBA,COM 3CM DE ESPESSURA,COM ABERTURA PARA 6 CUBAS(EXCLUSIVE ESTAS),SOBRE APOIOS DE ALVENARIADE MEIA VEZ E VERGA DE CONCRETO,SEM REVESTIMENTO.FORNECIMENTO E COLOCACAO</v>
      </c>
      <c r="C19879" s="749" t="s">
        <v>46080</v>
      </c>
      <c r="D19879" s="749" t="s">
        <v>46097</v>
      </c>
      <c r="E19879" s="749" t="s">
        <v>46010</v>
      </c>
      <c r="F19879" s="749" t="s">
        <v>14902</v>
      </c>
      <c r="I19879" s="749" t="s">
        <v>52</v>
      </c>
      <c r="J19879" s="749" t="n">
        <v>629.51</v>
      </c>
    </row>
    <row collapsed="false" customFormat="false" customHeight="true" hidden="true" ht="12.75" outlineLevel="0" r="19880">
      <c r="A19880" s="749" t="s">
        <v>46099</v>
      </c>
      <c r="B19880" s="749" t="str">
        <f aca="false">C19880&amp;D19880&amp;E19880&amp;F19880&amp;G19880&amp;H19880</f>
        <v>FRONTISPICIO DE GRANITO CINZA CORUMBA,COM SECAO DE 5X3CM,INCLUSIVE REJUNTAMENTO.FORNECIMENTO E COLOCACAO</v>
      </c>
      <c r="C19880" s="749" t="s">
        <v>46100</v>
      </c>
      <c r="D19880" s="749" t="s">
        <v>46101</v>
      </c>
      <c r="I19880" s="749" t="s">
        <v>236</v>
      </c>
      <c r="J19880" s="749" t="n">
        <v>33.72</v>
      </c>
    </row>
    <row collapsed="false" customFormat="false" customHeight="true" hidden="true" ht="12.75" outlineLevel="0" r="19881">
      <c r="A19881" s="749" t="s">
        <v>46102</v>
      </c>
      <c r="B19881" s="749" t="str">
        <f aca="false">C19881&amp;D19881&amp;E19881&amp;F19881&amp;G19881&amp;H19881</f>
        <v>FRONTISPICIO DE GRANITO CINZA CORUMBA,COM SECAO DE 5X3CM,INCLUSIVE REJUNTAMENTO.FORNECIMENTO E COLOCACAO</v>
      </c>
      <c r="C19881" s="749" t="s">
        <v>46100</v>
      </c>
      <c r="D19881" s="749" t="s">
        <v>46101</v>
      </c>
      <c r="I19881" s="749" t="s">
        <v>236</v>
      </c>
      <c r="J19881" s="749" t="n">
        <v>30.84</v>
      </c>
    </row>
    <row collapsed="false" customFormat="false" customHeight="true" hidden="true" ht="12.75" outlineLevel="0" r="19882">
      <c r="A19882" s="749" t="s">
        <v>46103</v>
      </c>
      <c r="B19882" s="749" t="str">
        <f aca="false">C19882&amp;D19882&amp;E19882&amp;F19882&amp;G19882&amp;H19882</f>
        <v>FRONSTISPICIO DE GRANITO CINZA CORUMBA,COM SECAO DE 10X2CM,INCLUSIVE REJUNTAMENTO.FORNECIMENTO E COLOCACAO.</v>
      </c>
      <c r="C19882" s="749" t="s">
        <v>46104</v>
      </c>
      <c r="D19882" s="749" t="s">
        <v>46105</v>
      </c>
      <c r="I19882" s="749" t="s">
        <v>236</v>
      </c>
      <c r="J19882" s="749" t="n">
        <v>38.53</v>
      </c>
    </row>
    <row collapsed="false" customFormat="false" customHeight="true" hidden="true" ht="12.75" outlineLevel="0" r="19883">
      <c r="A19883" s="749" t="s">
        <v>46106</v>
      </c>
      <c r="B19883" s="749" t="str">
        <f aca="false">C19883&amp;D19883&amp;E19883&amp;F19883&amp;G19883&amp;H19883</f>
        <v>FRONSTISPICIO DE GRANITO CINZA CORUMBA,COM SECAO DE 10X2CM,INCLUSIVE REJUNTAMENTO.FORNECIMENTO E COLOCACAO.</v>
      </c>
      <c r="C19883" s="749" t="s">
        <v>46104</v>
      </c>
      <c r="D19883" s="749" t="s">
        <v>46105</v>
      </c>
      <c r="I19883" s="749" t="s">
        <v>236</v>
      </c>
      <c r="J19883" s="749" t="n">
        <v>35.58</v>
      </c>
    </row>
    <row collapsed="false" customFormat="false" customHeight="true" hidden="true" ht="12.75" outlineLevel="0" r="19884">
      <c r="A19884" s="749" t="s">
        <v>46107</v>
      </c>
      <c r="B19884" s="749" t="str">
        <f aca="false">C19884&amp;D19884&amp;E19884&amp;F19884&amp;G19884&amp;H19884</f>
        <v>BANCA SECA DE GRANITO CINZA ANDORINHA,COM 2CM DE ESPESSURA E 60CM DE LARGURA,SOBRE APOIOS DE ALVENARIA DE MEIA VEZ E VERGA DE CONCRETO,SEM REVESTIMENTO.FORNECIMENTO E COLOCACAO</v>
      </c>
      <c r="C19884" s="749" t="s">
        <v>46108</v>
      </c>
      <c r="D19884" s="749" t="s">
        <v>46109</v>
      </c>
      <c r="E19884" s="749" t="s">
        <v>46110</v>
      </c>
      <c r="I19884" s="749" t="s">
        <v>236</v>
      </c>
      <c r="J19884" s="749" t="n">
        <v>213.2</v>
      </c>
    </row>
    <row collapsed="false" customFormat="false" customHeight="true" hidden="true" ht="12.75" outlineLevel="0" r="19885">
      <c r="A19885" s="749" t="s">
        <v>46111</v>
      </c>
      <c r="B19885" s="749" t="str">
        <f aca="false">C19885&amp;D19885&amp;E19885&amp;F19885&amp;G19885&amp;H19885</f>
        <v>BANCA SECA DE GRANITO CINZA ANDORINHA,COM 2CM DE ESPESSURA E 60CM DE LARGURA,SOBRE APOIOS DE ALVENARIA DE MEIA VEZ E VERGA DE CONCRETO,SEM REVESTIMENTO.FORNECIMENTO E COLOCACAO</v>
      </c>
      <c r="C19885" s="749" t="s">
        <v>46108</v>
      </c>
      <c r="D19885" s="749" t="s">
        <v>46109</v>
      </c>
      <c r="E19885" s="749" t="s">
        <v>46110</v>
      </c>
      <c r="I19885" s="749" t="s">
        <v>236</v>
      </c>
      <c r="J19885" s="749" t="n">
        <v>205.49</v>
      </c>
    </row>
    <row collapsed="false" customFormat="false" customHeight="true" hidden="true" ht="12.75" outlineLevel="0" r="19886">
      <c r="A19886" s="749" t="s">
        <v>46112</v>
      </c>
      <c r="B19886" s="749" t="str">
        <f aca="false">C19886&amp;D19886&amp;E19886&amp;F19886&amp;G19886&amp;H19886</f>
        <v>BANCA SECA DE GRANITO CINZA ANDORINHA,COM 3CM DE ESPESSURA E 60CM DE LARGURA,SOBRE APOIOS DE ALVENARIA DE MEIA VEZ E VERGA DE CONCRETO,SEM REVESTIMENTO.FORNECIMENTO E COLOCACAO</v>
      </c>
      <c r="C19886" s="749" t="s">
        <v>46113</v>
      </c>
      <c r="D19886" s="749" t="s">
        <v>46109</v>
      </c>
      <c r="E19886" s="749" t="s">
        <v>46110</v>
      </c>
      <c r="I19886" s="749" t="s">
        <v>236</v>
      </c>
      <c r="J19886" s="749" t="n">
        <v>279.21</v>
      </c>
    </row>
    <row collapsed="false" customFormat="false" customHeight="true" hidden="true" ht="12.75" outlineLevel="0" r="19887">
      <c r="A19887" s="749" t="s">
        <v>46114</v>
      </c>
      <c r="B19887" s="749" t="str">
        <f aca="false">C19887&amp;D19887&amp;E19887&amp;F19887&amp;G19887&amp;H19887</f>
        <v>BANCA SECA DE GRANITO CINZA ANDORINHA,COM 3CM DE ESPESSURA E 60CM DE LARGURA,SOBRE APOIOS DE ALVENARIA DE MEIA VEZ E VERGA DE CONCRETO,SEM REVESTIMENTO.FORNECIMENTO E COLOCACAO</v>
      </c>
      <c r="C19887" s="749" t="s">
        <v>46113</v>
      </c>
      <c r="D19887" s="749" t="s">
        <v>46109</v>
      </c>
      <c r="E19887" s="749" t="s">
        <v>46110</v>
      </c>
      <c r="I19887" s="749" t="s">
        <v>236</v>
      </c>
      <c r="J19887" s="749" t="n">
        <v>271.5</v>
      </c>
    </row>
    <row collapsed="false" customFormat="false" customHeight="true" hidden="true" ht="38.25" outlineLevel="0" r="19888">
      <c r="A19888" s="749" t="s">
        <v>46115</v>
      </c>
      <c r="B19888" s="758" t="str">
        <f aca="false">C19888&amp;D19888&amp;E19888&amp;F19888&amp;G19888&amp;H19888</f>
        <v>BANCA DE GRANITO CINZA ANDORINHA,COM 3CM DE ESPESSURA,COM ABERTURA PARA 1 CUBA(EXCLUSIVE ESTA),SOBRE APOIOS DE ALVENARIADE MEIA VEZ E VERGA DE CONCRETO,SEM REVESTIMENTO.FORNECIMENTO E COLOCACAO</v>
      </c>
      <c r="C19888" s="749" t="s">
        <v>46116</v>
      </c>
      <c r="D19888" s="749" t="s">
        <v>46009</v>
      </c>
      <c r="E19888" s="749" t="s">
        <v>46010</v>
      </c>
      <c r="F19888" s="749" t="s">
        <v>14902</v>
      </c>
      <c r="I19888" s="749" t="s">
        <v>52</v>
      </c>
      <c r="J19888" s="749" t="n">
        <v>338.78</v>
      </c>
    </row>
    <row collapsed="false" customFormat="false" customHeight="true" hidden="true" ht="38.25" outlineLevel="0" r="19889">
      <c r="A19889" s="749" t="s">
        <v>46117</v>
      </c>
      <c r="B19889" s="758" t="str">
        <f aca="false">C19889&amp;D19889&amp;E19889&amp;F19889&amp;G19889&amp;H19889</f>
        <v>BANCA DE GRANITO CINZA ANDORINHA,COM 3CM DE ESPESSURA,COM ABERTURA PARA 1 CUBA(EXCLUSIVE ESTA),SOBRE APOIOS DE ALVENARIADE MEIA VEZ E VERGA DE CONCRETO,SEM REVESTIMENTO.FORNECIMENTO E COLOCACAO</v>
      </c>
      <c r="C19889" s="749" t="s">
        <v>46116</v>
      </c>
      <c r="D19889" s="749" t="s">
        <v>46009</v>
      </c>
      <c r="E19889" s="749" t="s">
        <v>46010</v>
      </c>
      <c r="F19889" s="749" t="s">
        <v>14902</v>
      </c>
      <c r="I19889" s="749" t="s">
        <v>52</v>
      </c>
      <c r="J19889" s="749" t="n">
        <v>327.25</v>
      </c>
    </row>
    <row collapsed="false" customFormat="false" customHeight="true" hidden="true" ht="38.25" outlineLevel="0" r="19890">
      <c r="A19890" s="749" t="s">
        <v>46118</v>
      </c>
      <c r="B19890" s="758" t="str">
        <f aca="false">C19890&amp;D19890&amp;E19890&amp;F19890&amp;G19890&amp;H19890</f>
        <v>BANCA DE GRANITO CINZA ANDORINHA,COM 3CM DE ESPESSURA,COM ABERTURA PARA 2 CUBAS(EXCLUSIVE ESTAS),SOBRE APOIOS DE ALVENARIA DE MEIA VEZ E VERGA DE CONCRETO,SEM REVESTIMENTO.FORNECIMENTO E COLOCACAO</v>
      </c>
      <c r="C19890" s="749" t="s">
        <v>46116</v>
      </c>
      <c r="D19890" s="749" t="s">
        <v>46013</v>
      </c>
      <c r="E19890" s="749" t="s">
        <v>46014</v>
      </c>
      <c r="F19890" s="749" t="s">
        <v>18729</v>
      </c>
      <c r="I19890" s="749" t="s">
        <v>52</v>
      </c>
      <c r="J19890" s="749" t="n">
        <v>390.79</v>
      </c>
    </row>
    <row collapsed="false" customFormat="false" customHeight="true" hidden="true" ht="38.25" outlineLevel="0" r="19891">
      <c r="A19891" s="749" t="s">
        <v>46119</v>
      </c>
      <c r="B19891" s="758" t="str">
        <f aca="false">C19891&amp;D19891&amp;E19891&amp;F19891&amp;G19891&amp;H19891</f>
        <v>BANCA DE GRANITO CINZA ANDORINHA,COM 3CM DE ESPESSURA,COM ABERTURA PARA 2 CUBAS(EXCLUSIVE ESTAS),SOBRE APOIOS DE ALVENARIA DE MEIA VEZ E VERGA DE CONCRETO,SEM REVESTIMENTO.FORNECIMENTO E COLOCACAO</v>
      </c>
      <c r="C19891" s="749" t="s">
        <v>46116</v>
      </c>
      <c r="D19891" s="749" t="s">
        <v>46013</v>
      </c>
      <c r="E19891" s="749" t="s">
        <v>46014</v>
      </c>
      <c r="F19891" s="749" t="s">
        <v>18729</v>
      </c>
      <c r="I19891" s="749" t="s">
        <v>52</v>
      </c>
      <c r="J19891" s="749" t="n">
        <v>379.26</v>
      </c>
    </row>
    <row collapsed="false" customFormat="false" customHeight="true" hidden="true" ht="38.25" outlineLevel="0" r="19892">
      <c r="A19892" s="749" t="s">
        <v>46120</v>
      </c>
      <c r="B19892" s="758" t="str">
        <f aca="false">C19892&amp;D19892&amp;E19892&amp;F19892&amp;G19892&amp;H19892</f>
        <v>BANCA DE GRANITO CINZA ANDORINHA,COM 3CM DE ESPESSURA,COM ABERTURA PARA 3 CUBAS(EXCLUSIVE ESTAS),SOBRE APOIOS DE ALVENARIA DE MEIA VEZ E VERGA DE CONCRETO,SEM REVESTIMENTO.FORNECIMENTO E COLOCACAO</v>
      </c>
      <c r="C19892" s="749" t="s">
        <v>46116</v>
      </c>
      <c r="D19892" s="749" t="s">
        <v>46017</v>
      </c>
      <c r="E19892" s="749" t="s">
        <v>46014</v>
      </c>
      <c r="F19892" s="749" t="s">
        <v>18729</v>
      </c>
      <c r="I19892" s="749" t="s">
        <v>52</v>
      </c>
      <c r="J19892" s="749" t="n">
        <v>441.07</v>
      </c>
    </row>
    <row collapsed="false" customFormat="false" customHeight="true" hidden="true" ht="38.25" outlineLevel="0" r="19893">
      <c r="A19893" s="749" t="s">
        <v>46121</v>
      </c>
      <c r="B19893" s="758" t="str">
        <f aca="false">C19893&amp;D19893&amp;E19893&amp;F19893&amp;G19893&amp;H19893</f>
        <v>BANCA DE GRANITO CINZA ANDORINHA,COM 3CM DE ESPESSURA,COM ABERTURA PARA 3 CUBAS(EXCLUSIVE ESTAS),SOBRE APOIOS DE ALVENARIA DE MEIA VEZ E VERGA DE CONCRETO,SEM REVESTIMENTO.FORNECIMENTO E COLOCACAO</v>
      </c>
      <c r="C19893" s="749" t="s">
        <v>46116</v>
      </c>
      <c r="D19893" s="749" t="s">
        <v>46017</v>
      </c>
      <c r="E19893" s="749" t="s">
        <v>46014</v>
      </c>
      <c r="F19893" s="749" t="s">
        <v>18729</v>
      </c>
      <c r="I19893" s="749" t="s">
        <v>52</v>
      </c>
      <c r="J19893" s="749" t="n">
        <v>429.54</v>
      </c>
    </row>
    <row collapsed="false" customFormat="false" customHeight="true" hidden="true" ht="38.25" outlineLevel="0" r="19894">
      <c r="A19894" s="749" t="s">
        <v>46122</v>
      </c>
      <c r="B19894" s="758" t="str">
        <f aca="false">C19894&amp;D19894&amp;E19894&amp;F19894&amp;G19894&amp;H19894</f>
        <v>BANCA DE GRANITO CINZA ANDORINHA,COM 3CM DE ESPESSURA,COM ABERTURA PARA 4 CUBAS(EXCLUSIVE ESTAS),SOBRE APOIOS DE ALVENARIA DE MEIA VEZ E VERGA DE CONCRETO,SEM REVESTIMENTO.FORNECIMENTO E COLOCACAO</v>
      </c>
      <c r="C19894" s="749" t="s">
        <v>46116</v>
      </c>
      <c r="D19894" s="749" t="s">
        <v>46020</v>
      </c>
      <c r="E19894" s="749" t="s">
        <v>46014</v>
      </c>
      <c r="F19894" s="749" t="s">
        <v>18729</v>
      </c>
      <c r="I19894" s="749" t="s">
        <v>52</v>
      </c>
      <c r="J19894" s="749" t="n">
        <v>497.91</v>
      </c>
    </row>
    <row collapsed="false" customFormat="false" customHeight="true" hidden="true" ht="38.25" outlineLevel="0" r="19895">
      <c r="A19895" s="749" t="s">
        <v>46123</v>
      </c>
      <c r="B19895" s="758" t="str">
        <f aca="false">C19895&amp;D19895&amp;E19895&amp;F19895&amp;G19895&amp;H19895</f>
        <v>BANCA DE GRANITO CINZA ANDORINHA,COM 3CM DE ESPESSURA,COM ABERTURA PARA 4 CUBAS(EXCLUSIVE ESTAS),SOBRE APOIOS DE ALVENARIA DE MEIA VEZ E VERGA DE CONCRETO,SEM REVESTIMENTO.FORNECIMENTO E COLOCACAO</v>
      </c>
      <c r="C19895" s="749" t="s">
        <v>46116</v>
      </c>
      <c r="D19895" s="749" t="s">
        <v>46020</v>
      </c>
      <c r="E19895" s="749" t="s">
        <v>46014</v>
      </c>
      <c r="F19895" s="749" t="s">
        <v>18729</v>
      </c>
      <c r="I19895" s="749" t="s">
        <v>52</v>
      </c>
      <c r="J19895" s="749" t="n">
        <v>486.38</v>
      </c>
    </row>
    <row collapsed="false" customFormat="false" customHeight="true" hidden="true" ht="38.25" outlineLevel="0" r="19896">
      <c r="A19896" s="749" t="s">
        <v>46124</v>
      </c>
      <c r="B19896" s="758" t="str">
        <f aca="false">C19896&amp;D19896&amp;E19896&amp;F19896&amp;G19896&amp;H19896</f>
        <v>BANCA DE GRANITO CINZA ANDORINHA,COM 3CM DE ESPESSURA,COM ABERTURA PARA 5 CUBAS(EXCLUSIVE ESTAS),SOBRE APOIOS DE ALVENARIA DE MEIA VEZ E VERGA DE CONCRETO,SEM REVESTIMENTO.FORNECIMENTO E COLOCACAO</v>
      </c>
      <c r="C19896" s="749" t="s">
        <v>46116</v>
      </c>
      <c r="D19896" s="749" t="s">
        <v>46023</v>
      </c>
      <c r="E19896" s="749" t="s">
        <v>46014</v>
      </c>
      <c r="F19896" s="749" t="s">
        <v>18729</v>
      </c>
      <c r="I19896" s="749" t="s">
        <v>52</v>
      </c>
      <c r="J19896" s="749" t="n">
        <v>561.31</v>
      </c>
    </row>
    <row collapsed="false" customFormat="false" customHeight="true" hidden="true" ht="38.25" outlineLevel="0" r="19897">
      <c r="A19897" s="749" t="s">
        <v>46125</v>
      </c>
      <c r="B19897" s="758" t="str">
        <f aca="false">C19897&amp;D19897&amp;E19897&amp;F19897&amp;G19897&amp;H19897</f>
        <v>BANCA DE GRANITO CINZA ANDORINHA,COM 3CM DE ESPESSURA,COM ABERTURA PARA 5 CUBAS(EXCLUSIVE ESTAS),SOBRE APOIOS DE ALVENARIA DE MEIA VEZ E VERGA DE CONCRETO,SEM REVESTIMENTO.FORNECIMENTO E COLOCACAO</v>
      </c>
      <c r="C19897" s="749" t="s">
        <v>46116</v>
      </c>
      <c r="D19897" s="749" t="s">
        <v>46023</v>
      </c>
      <c r="E19897" s="749" t="s">
        <v>46014</v>
      </c>
      <c r="F19897" s="749" t="s">
        <v>18729</v>
      </c>
      <c r="I19897" s="749" t="s">
        <v>52</v>
      </c>
      <c r="J19897" s="749" t="n">
        <v>549.78</v>
      </c>
    </row>
    <row collapsed="false" customFormat="false" customHeight="true" hidden="true" ht="38.25" outlineLevel="0" r="19898">
      <c r="A19898" s="749" t="s">
        <v>46126</v>
      </c>
      <c r="B19898" s="758" t="str">
        <f aca="false">C19898&amp;D19898&amp;E19898&amp;F19898&amp;G19898&amp;H19898</f>
        <v>BANCA DE GRANITO CINZA ANDORINHA,COM 3CM DE ESPESSURA,COM ABERTURA PARA 6 CUBAS(EXCLUSIVE ESTAS),SOBRE APOIOS DE ALVENARIA DE MEIA VEZ E VERGA DE CONCRETO,SEM REVESTIMENTO.FORNECIMENTO E COLOCACAO</v>
      </c>
      <c r="C19898" s="749" t="s">
        <v>46116</v>
      </c>
      <c r="D19898" s="749" t="s">
        <v>46026</v>
      </c>
      <c r="E19898" s="749" t="s">
        <v>46014</v>
      </c>
      <c r="F19898" s="749" t="s">
        <v>18729</v>
      </c>
      <c r="I19898" s="749" t="s">
        <v>52</v>
      </c>
      <c r="J19898" s="749" t="n">
        <v>618.15</v>
      </c>
    </row>
    <row collapsed="false" customFormat="false" customHeight="true" hidden="true" ht="38.25" outlineLevel="0" r="19899">
      <c r="A19899" s="749" t="s">
        <v>46127</v>
      </c>
      <c r="B19899" s="758" t="str">
        <f aca="false">C19899&amp;D19899&amp;E19899&amp;F19899&amp;G19899&amp;H19899</f>
        <v>BANCA DE GRANITO CINZA ANDORINHA,COM 3CM DE ESPESSURA,COM ABERTURA PARA 6 CUBAS(EXCLUSIVE ESTAS),SOBRE APOIOS DE ALVENARIA DE MEIA VEZ E VERGA DE CONCRETO,SEM REVESTIMENTO.FORNECIMENTO E COLOCACAO</v>
      </c>
      <c r="C19899" s="749" t="s">
        <v>46116</v>
      </c>
      <c r="D19899" s="749" t="s">
        <v>46026</v>
      </c>
      <c r="E19899" s="749" t="s">
        <v>46014</v>
      </c>
      <c r="F19899" s="749" t="s">
        <v>18729</v>
      </c>
      <c r="I19899" s="749" t="s">
        <v>52</v>
      </c>
      <c r="J19899" s="749" t="n">
        <v>606.62</v>
      </c>
    </row>
    <row collapsed="false" customFormat="false" customHeight="true" hidden="true" ht="12.75" outlineLevel="0" r="19900">
      <c r="A19900" s="749" t="s">
        <v>46128</v>
      </c>
      <c r="B19900" s="749" t="str">
        <f aca="false">C19900&amp;D19900&amp;E19900&amp;F19900&amp;G19900&amp;H19900</f>
        <v>FRONTISPICIO DE GRANITO CINZA ANDORINHA, COM SECAO DE 5X3CM,INCLUSIVE REJUNTAMENTO.FORNECIMENTO E COLOCACAO</v>
      </c>
      <c r="C19900" s="749" t="s">
        <v>46129</v>
      </c>
      <c r="D19900" s="749" t="s">
        <v>46034</v>
      </c>
      <c r="I19900" s="749" t="s">
        <v>236</v>
      </c>
      <c r="J19900" s="749" t="n">
        <v>25.9</v>
      </c>
    </row>
    <row collapsed="false" customFormat="false" customHeight="true" hidden="true" ht="12.75" outlineLevel="0" r="19901">
      <c r="A19901" s="749" t="s">
        <v>46130</v>
      </c>
      <c r="B19901" s="749" t="str">
        <f aca="false">C19901&amp;D19901&amp;E19901&amp;F19901&amp;G19901&amp;H19901</f>
        <v>FRONTISPICIO DE GRANITO CINZA ANDORINHA, COM SECAO DE 5X3CM,INCLUSIVE REJUNTAMENTO.FORNECIMENTO E COLOCACAO</v>
      </c>
      <c r="C19901" s="749" t="s">
        <v>46129</v>
      </c>
      <c r="D19901" s="749" t="s">
        <v>46034</v>
      </c>
      <c r="I19901" s="749" t="s">
        <v>236</v>
      </c>
      <c r="J19901" s="749" t="n">
        <v>23.02</v>
      </c>
    </row>
    <row collapsed="false" customFormat="false" customHeight="true" hidden="true" ht="12.75" outlineLevel="0" r="19902">
      <c r="A19902" s="749" t="s">
        <v>46131</v>
      </c>
      <c r="B19902" s="749" t="str">
        <f aca="false">C19902&amp;D19902&amp;E19902&amp;F19902&amp;G19902&amp;H19902</f>
        <v>FRONTISPICIO DE GRANITO CINZA ANDORINHA,COM SECAO DE 10X2CM,INCLUSIVE REJUNTAMENTO.FORNECIMENTO E COLOCACAO</v>
      </c>
      <c r="C19902" s="749" t="s">
        <v>46132</v>
      </c>
      <c r="D19902" s="749" t="s">
        <v>46034</v>
      </c>
      <c r="I19902" s="749" t="s">
        <v>236</v>
      </c>
      <c r="J19902" s="749" t="n">
        <v>33.19</v>
      </c>
    </row>
    <row collapsed="false" customFormat="false" customHeight="true" hidden="true" ht="12.75" outlineLevel="0" r="19903">
      <c r="A19903" s="749" t="s">
        <v>46133</v>
      </c>
      <c r="B19903" s="749" t="str">
        <f aca="false">C19903&amp;D19903&amp;E19903&amp;F19903&amp;G19903&amp;H19903</f>
        <v>FRONTISPICIO DE GRANITO CINZA ANDORINHA,COM SECAO DE 10X2CM,INCLUSIVE REJUNTAMENTO.FORNECIMENTO E COLOCACAO</v>
      </c>
      <c r="C19903" s="749" t="s">
        <v>46132</v>
      </c>
      <c r="D19903" s="749" t="s">
        <v>46034</v>
      </c>
      <c r="I19903" s="749" t="s">
        <v>236</v>
      </c>
      <c r="J19903" s="749" t="n">
        <v>30.24</v>
      </c>
    </row>
    <row collapsed="false" customFormat="false" customHeight="true" hidden="true" ht="12.75" outlineLevel="0" r="19904">
      <c r="A19904" s="749" t="s">
        <v>46134</v>
      </c>
      <c r="B19904" s="749" t="str">
        <f aca="false">C19904&amp;D19904&amp;E19904&amp;F19904&amp;G19904&amp;H19904</f>
        <v>BANCA SECA DE GRANITO CINZA CASTELO,COM 2CM DE ESPESSURA E 60CM DE LARGURA,SOBRE APOIOS DE ALVENARIA DE MEIA VEZ E VERGADE CONCRETO,SEM REVESTIMENTO.FORNECIMENTO E COLOCACAO</v>
      </c>
      <c r="C19904" s="749" t="s">
        <v>46135</v>
      </c>
      <c r="D19904" s="749" t="s">
        <v>46073</v>
      </c>
      <c r="E19904" s="749" t="s">
        <v>46074</v>
      </c>
      <c r="I19904" s="749" t="s">
        <v>236</v>
      </c>
      <c r="J19904" s="749" t="n">
        <v>303.85</v>
      </c>
    </row>
    <row collapsed="false" customFormat="false" customHeight="true" hidden="true" ht="12.75" outlineLevel="0" r="19905">
      <c r="A19905" s="749" t="s">
        <v>46136</v>
      </c>
      <c r="B19905" s="749" t="str">
        <f aca="false">C19905&amp;D19905&amp;E19905&amp;F19905&amp;G19905&amp;H19905</f>
        <v>BANCA SECA DE GRANITO CINZA CASTELO,COM 2CM DE ESPESSURA E 60CM DE LARGURA,SOBRE APOIOS DE ALVENARIA DE MEIA VEZ E VERGADE CONCRETO,SEM REVESTIMENTO.FORNECIMENTO E COLOCACAO</v>
      </c>
      <c r="C19905" s="749" t="s">
        <v>46135</v>
      </c>
      <c r="D19905" s="749" t="s">
        <v>46073</v>
      </c>
      <c r="E19905" s="749" t="s">
        <v>46074</v>
      </c>
      <c r="I19905" s="749" t="s">
        <v>236</v>
      </c>
      <c r="J19905" s="749" t="n">
        <v>296.14</v>
      </c>
    </row>
    <row collapsed="false" customFormat="false" customHeight="true" hidden="true" ht="12.75" outlineLevel="0" r="19906">
      <c r="A19906" s="749" t="s">
        <v>46137</v>
      </c>
      <c r="B19906" s="749" t="str">
        <f aca="false">C19906&amp;D19906&amp;E19906&amp;F19906&amp;G19906&amp;H19906</f>
        <v>BANCA SECA DE GRANITO CINZA CASTELO,COM 3CM DE ESPESSURA E 60CM DE LARGURA,SOBRE APOIOS DE ALVENARIA DE MEIA VEZ E VERGADE CONCRETO,SEM REVESTIMENTO.FORNECIMENTO E COLOCACAO</v>
      </c>
      <c r="C19906" s="749" t="s">
        <v>46138</v>
      </c>
      <c r="D19906" s="749" t="s">
        <v>46073</v>
      </c>
      <c r="E19906" s="749" t="s">
        <v>46074</v>
      </c>
      <c r="I19906" s="749" t="s">
        <v>236</v>
      </c>
      <c r="J19906" s="749" t="n">
        <v>458.63</v>
      </c>
    </row>
    <row collapsed="false" customFormat="false" customHeight="true" hidden="true" ht="12.75" outlineLevel="0" r="19907">
      <c r="A19907" s="749" t="s">
        <v>46139</v>
      </c>
      <c r="B19907" s="749" t="str">
        <f aca="false">C19907&amp;D19907&amp;E19907&amp;F19907&amp;G19907&amp;H19907</f>
        <v>BANCA SECA DE GRANITO CINZA CASTELO,COM 3CM DE ESPESSURA E 60CM DE LARGURA,SOBRE APOIOS DE ALVENARIA DE MEIA VEZ E VERGADE CONCRETO,SEM REVESTIMENTO.FORNECIMENTO E COLOCACAO</v>
      </c>
      <c r="C19907" s="749" t="s">
        <v>46138</v>
      </c>
      <c r="D19907" s="749" t="s">
        <v>46073</v>
      </c>
      <c r="E19907" s="749" t="s">
        <v>46074</v>
      </c>
      <c r="I19907" s="749" t="s">
        <v>236</v>
      </c>
      <c r="J19907" s="749" t="n">
        <v>450.92</v>
      </c>
    </row>
    <row collapsed="false" customFormat="false" customHeight="true" hidden="true" ht="38.25" outlineLevel="0" r="19908">
      <c r="A19908" s="749" t="s">
        <v>46140</v>
      </c>
      <c r="B19908" s="758" t="str">
        <f aca="false">C19908&amp;D19908&amp;E19908&amp;F19908&amp;G19908&amp;H19908</f>
        <v>BANCA DE GRANITO CINZA CASTELO,COM 3CM DE ESPESSURA,COM ABERTURA PARA 1 CUBA(EXCLUSIVE ESTA),SOBRE APOIOS DE ALVENARIA DE MEIA VEZ E VERGA DE CONCRETO,SEM REVESTIMENTO.FORNECIMENTO E COLOCACAO</v>
      </c>
      <c r="C19908" s="749" t="s">
        <v>46141</v>
      </c>
      <c r="D19908" s="749" t="s">
        <v>46081</v>
      </c>
      <c r="E19908" s="749" t="s">
        <v>46082</v>
      </c>
      <c r="F19908" s="749" t="s">
        <v>13617</v>
      </c>
      <c r="I19908" s="749" t="s">
        <v>52</v>
      </c>
      <c r="J19908" s="749" t="n">
        <v>349.43</v>
      </c>
    </row>
    <row collapsed="false" customFormat="false" customHeight="true" hidden="true" ht="38.25" outlineLevel="0" r="19909">
      <c r="A19909" s="749" t="s">
        <v>46142</v>
      </c>
      <c r="B19909" s="758" t="str">
        <f aca="false">C19909&amp;D19909&amp;E19909&amp;F19909&amp;G19909&amp;H19909</f>
        <v>BANCA DE GRANITO CINZA CASTELO,COM 3CM DE ESPESSURA,COM ABERTURA PARA 1 CUBA(EXCLUSIVE ESTA),SOBRE APOIOS DE ALVENARIA DE MEIA VEZ E VERGA DE CONCRETO,SEM REVESTIMENTO.FORNECIMENTO E COLOCACAO</v>
      </c>
      <c r="C19909" s="749" t="s">
        <v>46141</v>
      </c>
      <c r="D19909" s="749" t="s">
        <v>46081</v>
      </c>
      <c r="E19909" s="749" t="s">
        <v>46082</v>
      </c>
      <c r="F19909" s="749" t="s">
        <v>13617</v>
      </c>
      <c r="I19909" s="749" t="s">
        <v>52</v>
      </c>
      <c r="J19909" s="749" t="n">
        <v>337.9</v>
      </c>
    </row>
    <row collapsed="false" customFormat="false" customHeight="true" hidden="true" ht="38.25" outlineLevel="0" r="19910">
      <c r="A19910" s="749" t="s">
        <v>46143</v>
      </c>
      <c r="B19910" s="758" t="str">
        <f aca="false">C19910&amp;D19910&amp;E19910&amp;F19910&amp;G19910&amp;H19910</f>
        <v>BANCA DE GRANITO CINZA CASTELO,COM 3CM DE ESPESSURA,COM ABERTURA PARA 2 CUBAS(EXCLUSIVE ESTAS),SOBRE APOIOS DE ALVENARIADE MEIA VEZ E VERGA DE CONCRETO,SEM REVESTIMENTO.FORNECIMENTO E COLOCACAO</v>
      </c>
      <c r="C19910" s="749" t="s">
        <v>46141</v>
      </c>
      <c r="D19910" s="749" t="s">
        <v>46085</v>
      </c>
      <c r="E19910" s="749" t="s">
        <v>46010</v>
      </c>
      <c r="F19910" s="749" t="s">
        <v>14902</v>
      </c>
      <c r="I19910" s="749" t="s">
        <v>52</v>
      </c>
      <c r="J19910" s="749" t="n">
        <v>419.08</v>
      </c>
    </row>
    <row collapsed="false" customFormat="false" customHeight="true" hidden="true" ht="38.25" outlineLevel="0" r="19911">
      <c r="A19911" s="749" t="s">
        <v>46144</v>
      </c>
      <c r="B19911" s="758" t="str">
        <f aca="false">C19911&amp;D19911&amp;E19911&amp;F19911&amp;G19911&amp;H19911</f>
        <v>BANCA DE GRANITO CINZA CASTELO,COM 3CM DE ESPESSURA,COM ABERTURA PARA 2 CUBAS(EXCLUSIVE ESTAS),SOBRE APOIOS DE ALVENARIADE MEIA VEZ E VERGA DE CONCRETO,SEM REVESTIMENTO.FORNECIMENTO E COLOCACAO</v>
      </c>
      <c r="C19911" s="749" t="s">
        <v>46141</v>
      </c>
      <c r="D19911" s="749" t="s">
        <v>46085</v>
      </c>
      <c r="E19911" s="749" t="s">
        <v>46010</v>
      </c>
      <c r="F19911" s="749" t="s">
        <v>14902</v>
      </c>
      <c r="I19911" s="749" t="s">
        <v>52</v>
      </c>
      <c r="J19911" s="749" t="n">
        <v>407.55</v>
      </c>
    </row>
    <row collapsed="false" customFormat="false" customHeight="true" hidden="true" ht="38.25" outlineLevel="0" r="19912">
      <c r="A19912" s="749" t="s">
        <v>46145</v>
      </c>
      <c r="B19912" s="758" t="str">
        <f aca="false">C19912&amp;D19912&amp;E19912&amp;F19912&amp;G19912&amp;H19912</f>
        <v>BANCA DE GRANITO CINZA CASTEL0,COM 3CM DE ESPESSURA,COM ABERTURA PARA 3 CUBAS(EXCLUSIVE ESTAS),SOBRE APOIOS DE ALVENARIADE MEIA VEZ E VERGA DE CONCRETO,SEM REVESTIMENTO.FORNECIMENTO E COLOCACAO</v>
      </c>
      <c r="C19912" s="749" t="s">
        <v>46146</v>
      </c>
      <c r="D19912" s="749" t="s">
        <v>46088</v>
      </c>
      <c r="E19912" s="749" t="s">
        <v>46010</v>
      </c>
      <c r="F19912" s="749" t="s">
        <v>14902</v>
      </c>
      <c r="I19912" s="749" t="s">
        <v>52</v>
      </c>
      <c r="J19912" s="749" t="n">
        <v>475.19</v>
      </c>
    </row>
    <row collapsed="false" customFormat="false" customHeight="true" hidden="true" ht="38.25" outlineLevel="0" r="19913">
      <c r="A19913" s="749" t="s">
        <v>46147</v>
      </c>
      <c r="B19913" s="758" t="str">
        <f aca="false">C19913&amp;D19913&amp;E19913&amp;F19913&amp;G19913&amp;H19913</f>
        <v>BANCA DE GRANITO CINZA CASTEL0,COM 3CM DE ESPESSURA,COM ABERTURA PARA 3 CUBAS(EXCLUSIVE ESTAS),SOBRE APOIOS DE ALVENARIADE MEIA VEZ E VERGA DE CONCRETO,SEM REVESTIMENTO.FORNECIMENTO E COLOCACAO</v>
      </c>
      <c r="C19913" s="749" t="s">
        <v>46146</v>
      </c>
      <c r="D19913" s="749" t="s">
        <v>46088</v>
      </c>
      <c r="E19913" s="749" t="s">
        <v>46010</v>
      </c>
      <c r="F19913" s="749" t="s">
        <v>14902</v>
      </c>
      <c r="I19913" s="749" t="s">
        <v>52</v>
      </c>
      <c r="J19913" s="749" t="n">
        <v>463.66</v>
      </c>
    </row>
    <row collapsed="false" customFormat="false" customHeight="true" hidden="true" ht="38.25" outlineLevel="0" r="19914">
      <c r="A19914" s="749" t="s">
        <v>46148</v>
      </c>
      <c r="B19914" s="758" t="str">
        <f aca="false">C19914&amp;D19914&amp;E19914&amp;F19914&amp;G19914&amp;H19914</f>
        <v>BANCA DE GRANITO CINZA CASTELO,COM 3CM DE ESPESSURA,COM ABERTURA PARA 4 CUBAS(EXCLUSIVE ESTAS),SOBRE APOIOS DE ALVENARIADE MEIA VEZ E VERGA DE CONCRETO,SEM REVESTIMENTO.FORNECIMENTO E COLOCACAO</v>
      </c>
      <c r="C19914" s="749" t="s">
        <v>46141</v>
      </c>
      <c r="D19914" s="749" t="s">
        <v>46091</v>
      </c>
      <c r="E19914" s="749" t="s">
        <v>46010</v>
      </c>
      <c r="F19914" s="749" t="s">
        <v>14902</v>
      </c>
      <c r="I19914" s="749" t="s">
        <v>52</v>
      </c>
      <c r="J19914" s="749" t="n">
        <v>538.07</v>
      </c>
    </row>
    <row collapsed="false" customFormat="false" customHeight="true" hidden="true" ht="38.25" outlineLevel="0" r="19915">
      <c r="A19915" s="749" t="s">
        <v>46149</v>
      </c>
      <c r="B19915" s="758" t="str">
        <f aca="false">C19915&amp;D19915&amp;E19915&amp;F19915&amp;G19915&amp;H19915</f>
        <v>BANCA DE GRANITO CINZA CASTELO,COM 3CM DE ESPESSURA,COM ABERTURA PARA 4 CUBAS(EXCLUSIVE ESTAS),SOBRE APOIOS DE ALVENARIADE MEIA VEZ E VERGA DE CONCRETO,SEM REVESTIMENTO.FORNECIMENTO E COLOCACAO</v>
      </c>
      <c r="C19915" s="749" t="s">
        <v>46141</v>
      </c>
      <c r="D19915" s="749" t="s">
        <v>46091</v>
      </c>
      <c r="E19915" s="749" t="s">
        <v>46010</v>
      </c>
      <c r="F19915" s="749" t="s">
        <v>14902</v>
      </c>
      <c r="I19915" s="749" t="s">
        <v>52</v>
      </c>
      <c r="J19915" s="749" t="n">
        <v>526.54</v>
      </c>
    </row>
    <row collapsed="false" customFormat="false" customHeight="true" hidden="true" ht="38.25" outlineLevel="0" r="19916">
      <c r="A19916" s="749" t="s">
        <v>46150</v>
      </c>
      <c r="B19916" s="758" t="str">
        <f aca="false">C19916&amp;D19916&amp;E19916&amp;F19916&amp;G19916&amp;H19916</f>
        <v>BANCA DE GRANITO CINZA CASTELO,COM 3CM DE ESPESSURA,COM ABERTURA PARA 5 CUBAS(EXCLUSIVE ESTAS),SOBRE APOIOS DE ALVENARIADE MEIA VEZ E VERGA DE CONCRETO,SEM REVESTIMENTO.FORNECIMENTO E COLOCACAO</v>
      </c>
      <c r="C19916" s="749" t="s">
        <v>46141</v>
      </c>
      <c r="D19916" s="749" t="s">
        <v>46094</v>
      </c>
      <c r="E19916" s="749" t="s">
        <v>46010</v>
      </c>
      <c r="F19916" s="749" t="s">
        <v>14902</v>
      </c>
      <c r="I19916" s="749" t="s">
        <v>52</v>
      </c>
      <c r="J19916" s="749" t="n">
        <v>600.94</v>
      </c>
    </row>
    <row collapsed="false" customFormat="false" customHeight="true" hidden="true" ht="38.25" outlineLevel="0" r="19917">
      <c r="A19917" s="749" t="s">
        <v>46151</v>
      </c>
      <c r="B19917" s="758" t="str">
        <f aca="false">C19917&amp;D19917&amp;E19917&amp;F19917&amp;G19917&amp;H19917</f>
        <v>BANCA DE GRANITO CINZA CASTELO,COM 3CM DE ESPESSURA,COM ABERTURA PARA 5 CUBAS(EXCLUSIVE ESTAS),SOBRE APOIOS DE ALVENARIADE MEIA VEZ E VERGA DE CONCRETO,SEM REVESTIMENTO.FORNECIMENTO E COLOCACAO</v>
      </c>
      <c r="C19917" s="749" t="s">
        <v>46141</v>
      </c>
      <c r="D19917" s="749" t="s">
        <v>46094</v>
      </c>
      <c r="E19917" s="749" t="s">
        <v>46010</v>
      </c>
      <c r="F19917" s="749" t="s">
        <v>14902</v>
      </c>
      <c r="I19917" s="749" t="s">
        <v>52</v>
      </c>
      <c r="J19917" s="749" t="n">
        <v>589.41</v>
      </c>
    </row>
    <row collapsed="false" customFormat="false" customHeight="true" hidden="true" ht="38.25" outlineLevel="0" r="19918">
      <c r="A19918" s="749" t="s">
        <v>46152</v>
      </c>
      <c r="B19918" s="758" t="str">
        <f aca="false">C19918&amp;D19918&amp;E19918&amp;F19918&amp;G19918&amp;H19918</f>
        <v>BANCA DE GRANITO CINZA CASTELO,COM 3CM DE ESPESSURA,COM ABERTURA PARA 6 CUBAS(EXCLUSIVE ESTAS),SOBRE APOIOS DE ALVENARIADE MEIA VEZ E VERGA DE CONCRETO,SEM REVESTIMENTO.FORNECIMENTO E COLOCACAO</v>
      </c>
      <c r="C19918" s="749" t="s">
        <v>46141</v>
      </c>
      <c r="D19918" s="749" t="s">
        <v>46097</v>
      </c>
      <c r="E19918" s="749" t="s">
        <v>46010</v>
      </c>
      <c r="F19918" s="749" t="s">
        <v>14902</v>
      </c>
      <c r="I19918" s="749" t="s">
        <v>52</v>
      </c>
      <c r="J19918" s="749" t="n">
        <v>670.6</v>
      </c>
    </row>
    <row collapsed="false" customFormat="false" customHeight="true" hidden="true" ht="38.25" outlineLevel="0" r="19919">
      <c r="A19919" s="749" t="s">
        <v>46153</v>
      </c>
      <c r="B19919" s="758" t="str">
        <f aca="false">C19919&amp;D19919&amp;E19919&amp;F19919&amp;G19919&amp;H19919</f>
        <v>BANCA DE GRANITO CINZA CASTELO,COM 3CM DE ESPESSURA,COM ABERTURA PARA 6 CUBAS(EXCLUSIVE ESTAS),SOBRE APOIOS DE ALVENARIADE MEIA VEZ E VERGA DE CONCRETO,SEM REVESTIMENTO.FORNECIMENTO E COLOCACAO</v>
      </c>
      <c r="C19919" s="749" t="s">
        <v>46141</v>
      </c>
      <c r="D19919" s="749" t="s">
        <v>46097</v>
      </c>
      <c r="E19919" s="749" t="s">
        <v>46010</v>
      </c>
      <c r="F19919" s="749" t="s">
        <v>14902</v>
      </c>
      <c r="I19919" s="749" t="s">
        <v>52</v>
      </c>
      <c r="J19919" s="749" t="n">
        <v>659.07</v>
      </c>
    </row>
    <row collapsed="false" customFormat="false" customHeight="true" hidden="true" ht="12.75" outlineLevel="0" r="19920">
      <c r="A19920" s="749" t="s">
        <v>46154</v>
      </c>
      <c r="B19920" s="749" t="str">
        <f aca="false">C19920&amp;D19920&amp;E19920&amp;F19920&amp;G19920&amp;H19920</f>
        <v>FRONTISPICIO DE GRANITO CINZA CASTELO,COM SECAO 5X3CM,INCLUSIVE REJUNTAMENTO.FORNECIMENTO E COLOCACAO</v>
      </c>
      <c r="C19920" s="749" t="s">
        <v>46155</v>
      </c>
      <c r="D19920" s="749" t="s">
        <v>46156</v>
      </c>
      <c r="I19920" s="749" t="s">
        <v>236</v>
      </c>
      <c r="J19920" s="749" t="n">
        <v>93.33</v>
      </c>
    </row>
    <row collapsed="false" customFormat="false" customHeight="true" hidden="true" ht="12.75" outlineLevel="0" r="19921">
      <c r="A19921" s="749" t="s">
        <v>46157</v>
      </c>
      <c r="B19921" s="749" t="str">
        <f aca="false">C19921&amp;D19921&amp;E19921&amp;F19921&amp;G19921&amp;H19921</f>
        <v>FRONTISPICIO DE GRANITO CINZA CASTELO,COM SECAO 5X3CM,INCLUSIVE REJUNTAMENTO.FORNECIMENTO E COLOCACAO</v>
      </c>
      <c r="C19921" s="749" t="s">
        <v>46155</v>
      </c>
      <c r="D19921" s="749" t="s">
        <v>46156</v>
      </c>
      <c r="I19921" s="749" t="s">
        <v>236</v>
      </c>
      <c r="J19921" s="749" t="n">
        <v>90.45</v>
      </c>
    </row>
    <row collapsed="false" customFormat="false" customHeight="true" hidden="true" ht="12.75" outlineLevel="0" r="19922">
      <c r="A19922" s="749" t="s">
        <v>46158</v>
      </c>
      <c r="B19922" s="749" t="str">
        <f aca="false">C19922&amp;D19922&amp;E19922&amp;F19922&amp;G19922&amp;H19922</f>
        <v>FRONTISPICIO DE GRANITO CINZA CASTELO,COM SECAO DE 10X2CM,INCLUSIVE REJUNTAMENTO.FORNECIMENTO E COLOCACAO</v>
      </c>
      <c r="C19922" s="749" t="s">
        <v>46159</v>
      </c>
      <c r="D19922" s="749" t="s">
        <v>46160</v>
      </c>
      <c r="I19922" s="749" t="s">
        <v>236</v>
      </c>
      <c r="J19922" s="749" t="n">
        <v>136.4</v>
      </c>
    </row>
    <row collapsed="false" customFormat="false" customHeight="true" hidden="true" ht="12.75" outlineLevel="0" r="19923">
      <c r="A19923" s="749" t="s">
        <v>46161</v>
      </c>
      <c r="B19923" s="749" t="str">
        <f aca="false">C19923&amp;D19923&amp;E19923&amp;F19923&amp;G19923&amp;H19923</f>
        <v>FRONTISPICIO DE GRANITO CINZA CASTELO,COM SECAO DE 10X2CM,INCLUSIVE REJUNTAMENTO.FORNECIMENTO E COLOCACAO</v>
      </c>
      <c r="C19923" s="749" t="s">
        <v>46159</v>
      </c>
      <c r="D19923" s="749" t="s">
        <v>46160</v>
      </c>
      <c r="I19923" s="749" t="s">
        <v>236</v>
      </c>
      <c r="J19923" s="749" t="n">
        <v>133.45</v>
      </c>
    </row>
    <row collapsed="false" customFormat="false" customHeight="true" hidden="true" ht="12.75" outlineLevel="0" r="19924">
      <c r="A19924" s="749" t="s">
        <v>46162</v>
      </c>
      <c r="B19924" s="749" t="str">
        <f aca="false">C19924&amp;D19924&amp;E19924&amp;F19924&amp;G19924&amp;H19924</f>
        <v>BANCA SECA DE GRANITO BRANCO ITAUNAS,COM 2CM DE ESPESSURA E60CM DE LARGURA,SOBRE APOIOS DE ALVENARIA DE MEIA VEZ E VERGA DE CONCRETO,SEM REVESTIMENTO.FORNECIMENTO E COLOCACAO</v>
      </c>
      <c r="C19924" s="749" t="s">
        <v>46163</v>
      </c>
      <c r="D19924" s="749" t="s">
        <v>46164</v>
      </c>
      <c r="E19924" s="749" t="s">
        <v>46165</v>
      </c>
      <c r="I19924" s="749" t="s">
        <v>236</v>
      </c>
      <c r="J19924" s="749" t="n">
        <v>406.74</v>
      </c>
    </row>
    <row collapsed="false" customFormat="false" customHeight="true" hidden="true" ht="12.75" outlineLevel="0" r="19925">
      <c r="A19925" s="749" t="s">
        <v>46166</v>
      </c>
      <c r="B19925" s="749" t="str">
        <f aca="false">C19925&amp;D19925&amp;E19925&amp;F19925&amp;G19925&amp;H19925</f>
        <v>BANCA SECA DE GRANITO BRANCO ITAUNAS,COM 2CM DE ESPESSURA E60CM DE LARGURA,SOBRE APOIOS DE ALVENARIA DE MEIA VEZ E VERGA DE CONCRETO,SEM REVESTIMENTO.FORNECIMENTO E COLOCACAO</v>
      </c>
      <c r="C19925" s="749" t="s">
        <v>46163</v>
      </c>
      <c r="D19925" s="749" t="s">
        <v>46164</v>
      </c>
      <c r="E19925" s="749" t="s">
        <v>46165</v>
      </c>
      <c r="I19925" s="749" t="s">
        <v>236</v>
      </c>
      <c r="J19925" s="749" t="n">
        <v>399.03</v>
      </c>
    </row>
    <row collapsed="false" customFormat="false" customHeight="true" hidden="true" ht="12.75" outlineLevel="0" r="19926">
      <c r="A19926" s="749" t="s">
        <v>46167</v>
      </c>
      <c r="B19926" s="749" t="str">
        <f aca="false">C19926&amp;D19926&amp;E19926&amp;F19926&amp;G19926&amp;H19926</f>
        <v>BANCA SECA DE GRANITO BRANCO ITAUNAS,COM 3CM DE ESPESSURA E60CM DE LARGURA,SOBRE APOIOS DE ALVENARIA DE MEIA VEZ E VERGA DE CONCRETO,SEM REVESTIMENTO.FORNECIMENTO E COLOCACAO</v>
      </c>
      <c r="C19926" s="749" t="s">
        <v>46168</v>
      </c>
      <c r="D19926" s="749" t="s">
        <v>46164</v>
      </c>
      <c r="E19926" s="749" t="s">
        <v>46165</v>
      </c>
      <c r="I19926" s="749" t="s">
        <v>236</v>
      </c>
      <c r="J19926" s="749" t="n">
        <v>622.08</v>
      </c>
    </row>
    <row collapsed="false" customFormat="false" customHeight="true" hidden="true" ht="12.75" outlineLevel="0" r="19927">
      <c r="A19927" s="749" t="s">
        <v>46169</v>
      </c>
      <c r="B19927" s="749" t="str">
        <f aca="false">C19927&amp;D19927&amp;E19927&amp;F19927&amp;G19927&amp;H19927</f>
        <v>BANCA SECA DE GRANITO BRANCO ITAUNAS,COM 3CM DE ESPESSURA E60CM DE LARGURA,SOBRE APOIOS DE ALVENARIA DE MEIA VEZ E VERGA DE CONCRETO,SEM REVESTIMENTO.FORNECIMENTO E COLOCACAO</v>
      </c>
      <c r="C19927" s="749" t="s">
        <v>46168</v>
      </c>
      <c r="D19927" s="749" t="s">
        <v>46164</v>
      </c>
      <c r="E19927" s="749" t="s">
        <v>46165</v>
      </c>
      <c r="I19927" s="749" t="s">
        <v>236</v>
      </c>
      <c r="J19927" s="749" t="n">
        <v>614.37</v>
      </c>
    </row>
    <row collapsed="false" customFormat="false" customHeight="true" hidden="true" ht="38.25" outlineLevel="0" r="19928">
      <c r="A19928" s="749" t="s">
        <v>46170</v>
      </c>
      <c r="B19928" s="758" t="str">
        <f aca="false">C19928&amp;D19928&amp;E19928&amp;F19928&amp;G19928&amp;H19928</f>
        <v>BANCA DE GRANITO BRANCO ITAUNAS,COM 3CM DE ESPESSURA,COM ABERTURA PARA 1 CUBA(EXCLUSIVE ESTA),SOBRE APOIOS DE ALVENARIADE MEIA VEZ E VERGA DE CONCRETO,SEM REVESTIMENTO.FORNECIMENTO E COLOCACAO</v>
      </c>
      <c r="C19928" s="749" t="s">
        <v>46171</v>
      </c>
      <c r="D19928" s="749" t="s">
        <v>46172</v>
      </c>
      <c r="E19928" s="749" t="s">
        <v>46010</v>
      </c>
      <c r="F19928" s="749" t="s">
        <v>14902</v>
      </c>
      <c r="I19928" s="749" t="s">
        <v>52</v>
      </c>
      <c r="J19928" s="749" t="n">
        <v>536.43</v>
      </c>
    </row>
    <row collapsed="false" customFormat="false" customHeight="true" hidden="true" ht="38.25" outlineLevel="0" r="19929">
      <c r="A19929" s="749" t="s">
        <v>46173</v>
      </c>
      <c r="B19929" s="758" t="str">
        <f aca="false">C19929&amp;D19929&amp;E19929&amp;F19929&amp;G19929&amp;H19929</f>
        <v>BANCA DE GRANITO BRANCO ITAUNAS,COM 3CM DE ESPESSURA,COM ABERTURA PARA 1 CUBA(EXCLUSIVE ESTA),SOBRE APOIOS DE ALVENARIADE MEIA VEZ E VERGA DE CONCRETO,SEM REVESTIMENTO.FORNECIMENTO E COLOCACAO</v>
      </c>
      <c r="C19929" s="749" t="s">
        <v>46171</v>
      </c>
      <c r="D19929" s="749" t="s">
        <v>46172</v>
      </c>
      <c r="E19929" s="749" t="s">
        <v>46010</v>
      </c>
      <c r="F19929" s="749" t="s">
        <v>14902</v>
      </c>
      <c r="I19929" s="749" t="s">
        <v>52</v>
      </c>
      <c r="J19929" s="749" t="n">
        <v>524.9</v>
      </c>
    </row>
    <row collapsed="false" customFormat="false" customHeight="true" hidden="true" ht="38.25" outlineLevel="0" r="19930">
      <c r="A19930" s="749" t="s">
        <v>46174</v>
      </c>
      <c r="B19930" s="758" t="str">
        <f aca="false">C19930&amp;D19930&amp;E19930&amp;F19930&amp;G19930&amp;H19930</f>
        <v>BANCA DE GRANITO BRANCO ITAUNAS,COM 3CM DE ESPESSURA,COM ABERTURA PARA 2 CUBAS(EXCLUSIVE ESTAS),SOBRE APOIOS DE ALVENARIA DE MEIA VEZ E VERGA DE CONCRETO,SEM REVESTIMENTO.FORNECIMENTO E COLOCACAO</v>
      </c>
      <c r="C19930" s="749" t="s">
        <v>46171</v>
      </c>
      <c r="D19930" s="749" t="s">
        <v>46175</v>
      </c>
      <c r="E19930" s="749" t="s">
        <v>46176</v>
      </c>
      <c r="F19930" s="749" t="s">
        <v>31058</v>
      </c>
      <c r="I19930" s="749" t="s">
        <v>52</v>
      </c>
      <c r="J19930" s="749" t="n">
        <v>584.28</v>
      </c>
    </row>
    <row collapsed="false" customFormat="false" customHeight="true" hidden="true" ht="38.25" outlineLevel="0" r="19931">
      <c r="A19931" s="749" t="s">
        <v>46177</v>
      </c>
      <c r="B19931" s="758" t="str">
        <f aca="false">C19931&amp;D19931&amp;E19931&amp;F19931&amp;G19931&amp;H19931</f>
        <v>BANCA DE GRANITO BRANCO ITAUNAS,COM 3CM DE ESPESSURA,COM ABERTURA PARA 2 CUBAS(EXCLUSIVE ESTAS),SOBRE APOIOS DE ALVENARIA DE MEIA VEZ E VERGA DE CONCRETO,SEM REVESTIMENTO.FORNECIMENTO E COLOCACAO</v>
      </c>
      <c r="C19931" s="749" t="s">
        <v>46171</v>
      </c>
      <c r="D19931" s="749" t="s">
        <v>46175</v>
      </c>
      <c r="E19931" s="749" t="s">
        <v>46176</v>
      </c>
      <c r="F19931" s="749" t="s">
        <v>31058</v>
      </c>
      <c r="I19931" s="749" t="s">
        <v>52</v>
      </c>
      <c r="J19931" s="749" t="n">
        <v>572.75</v>
      </c>
    </row>
    <row collapsed="false" customFormat="false" customHeight="true" hidden="true" ht="38.25" outlineLevel="0" r="19932">
      <c r="A19932" s="749" t="s">
        <v>46178</v>
      </c>
      <c r="B19932" s="758" t="str">
        <f aca="false">C19932&amp;D19932&amp;E19932&amp;F19932&amp;G19932&amp;H19932</f>
        <v>BANCA DE GRANITO BRANCO ITAUNAS,COM 3CM DE ESPESSURA,COM ABERTURA PARA 3 CUBAS(EXCLUSIVE ESTAS),SOBRE APOIOS DE ALVENARIA DE MEIA VEZ E VERGA DE CONCRETO,SEM REVESTIMENTO.FORNECIMENTO E COLOCACAO</v>
      </c>
      <c r="C19932" s="749" t="s">
        <v>46171</v>
      </c>
      <c r="D19932" s="749" t="s">
        <v>46179</v>
      </c>
      <c r="E19932" s="749" t="s">
        <v>46176</v>
      </c>
      <c r="F19932" s="749" t="s">
        <v>31058</v>
      </c>
      <c r="I19932" s="749" t="s">
        <v>52</v>
      </c>
      <c r="J19932" s="749" t="n">
        <v>679.99</v>
      </c>
    </row>
    <row collapsed="false" customFormat="false" customHeight="true" hidden="true" ht="38.25" outlineLevel="0" r="19933">
      <c r="A19933" s="749" t="s">
        <v>46180</v>
      </c>
      <c r="B19933" s="758" t="str">
        <f aca="false">C19933&amp;D19933&amp;E19933&amp;F19933&amp;G19933&amp;H19933</f>
        <v>BANCA DE GRANITO BRANCO ITAUNAS,COM 3CM DE ESPESSURA,COM ABERTURA PARA 3 CUBAS(EXCLUSIVE ESTAS),SOBRE APOIOS DE ALVENARIA DE MEIA VEZ E VERGA DE CONCRETO,SEM REVESTIMENTO.FORNECIMENTO E COLOCACAO</v>
      </c>
      <c r="C19933" s="749" t="s">
        <v>46171</v>
      </c>
      <c r="D19933" s="749" t="s">
        <v>46179</v>
      </c>
      <c r="E19933" s="749" t="s">
        <v>46176</v>
      </c>
      <c r="F19933" s="749" t="s">
        <v>31058</v>
      </c>
      <c r="I19933" s="749" t="s">
        <v>52</v>
      </c>
      <c r="J19933" s="749" t="n">
        <v>668.46</v>
      </c>
    </row>
    <row collapsed="false" customFormat="false" customHeight="true" hidden="true" ht="38.25" outlineLevel="0" r="19934">
      <c r="A19934" s="749" t="s">
        <v>46181</v>
      </c>
      <c r="B19934" s="758" t="str">
        <f aca="false">C19934&amp;D19934&amp;E19934&amp;F19934&amp;G19934&amp;H19934</f>
        <v>BANCA DE GRANITO BRANCO ITAUNAS,COM 3CM DE ESPESSURA,COM ABERTURA PARA 4 CUBAS(EXCLUSIVE ESTAS),SOBRE APOIOS DE ALVENARIA DE MEIA VEZ E VERGA DE CONCRETO,SEM REVESTIMENTO.FORNECIMENTO E COLOCACAO</v>
      </c>
      <c r="C19934" s="749" t="s">
        <v>46171</v>
      </c>
      <c r="D19934" s="749" t="s">
        <v>46182</v>
      </c>
      <c r="E19934" s="749" t="s">
        <v>46176</v>
      </c>
      <c r="F19934" s="749" t="s">
        <v>31058</v>
      </c>
      <c r="I19934" s="749" t="s">
        <v>52</v>
      </c>
      <c r="J19934" s="749" t="n">
        <v>727.84</v>
      </c>
    </row>
    <row collapsed="false" customFormat="false" customHeight="true" hidden="true" ht="38.25" outlineLevel="0" r="19935">
      <c r="A19935" s="749" t="s">
        <v>46183</v>
      </c>
      <c r="B19935" s="758" t="str">
        <f aca="false">C19935&amp;D19935&amp;E19935&amp;F19935&amp;G19935&amp;H19935</f>
        <v>BANCA DE GRANITO BRANCO ITAUNAS,COM 3CM DE ESPESSURA,COM ABERTURA PARA 4 CUBAS(EXCLUSIVE ESTAS),SOBRE APOIOS DE ALVENARIA DE MEIA VEZ E VERGA DE CONCRETO,SEM REVESTIMENTO.FORNECIMENTO E COLOCACAO</v>
      </c>
      <c r="C19935" s="749" t="s">
        <v>46171</v>
      </c>
      <c r="D19935" s="749" t="s">
        <v>46182</v>
      </c>
      <c r="E19935" s="749" t="s">
        <v>46176</v>
      </c>
      <c r="F19935" s="749" t="s">
        <v>31058</v>
      </c>
      <c r="I19935" s="749" t="s">
        <v>52</v>
      </c>
      <c r="J19935" s="749" t="n">
        <v>716.31</v>
      </c>
    </row>
    <row collapsed="false" customFormat="false" customHeight="true" hidden="true" ht="38.25" outlineLevel="0" r="19936">
      <c r="A19936" s="749" t="s">
        <v>46184</v>
      </c>
      <c r="B19936" s="758" t="str">
        <f aca="false">C19936&amp;D19936&amp;E19936&amp;F19936&amp;G19936&amp;H19936</f>
        <v>BANCA DE GRANITO BRANCO ITAUNAS,COM 3CM DE ESPESSURA,COM ABERTURA PARA 5 CUBAS(EXCLUSIVE ESTAS),SOBRE APOIOS DE ALVENARIA DE MEIA VEZ E VERGA DE CONCRETO,SEM REVESTIMENTO.FORNECIMENTO E COLOCACAO</v>
      </c>
      <c r="C19936" s="749" t="s">
        <v>46171</v>
      </c>
      <c r="D19936" s="749" t="s">
        <v>46185</v>
      </c>
      <c r="E19936" s="749" t="s">
        <v>46176</v>
      </c>
      <c r="F19936" s="749" t="s">
        <v>31058</v>
      </c>
      <c r="I19936" s="749" t="s">
        <v>52</v>
      </c>
      <c r="J19936" s="749" t="n">
        <v>775.7</v>
      </c>
    </row>
    <row collapsed="false" customFormat="false" customHeight="true" hidden="true" ht="38.25" outlineLevel="0" r="19937">
      <c r="A19937" s="749" t="s">
        <v>46186</v>
      </c>
      <c r="B19937" s="758" t="str">
        <f aca="false">C19937&amp;D19937&amp;E19937&amp;F19937&amp;G19937&amp;H19937</f>
        <v>BANCA DE GRANITO BRANCO ITAUNAS,COM 3CM DE ESPESSURA,COM ABERTURA PARA 5 CUBAS(EXCLUSIVE ESTAS),SOBRE APOIOS DE ALVENARIA DE MEIA VEZ E VERGA DE CONCRETO,SEM REVESTIMENTO.FORNECIMENTO E COLOCACAO</v>
      </c>
      <c r="C19937" s="749" t="s">
        <v>46171</v>
      </c>
      <c r="D19937" s="749" t="s">
        <v>46185</v>
      </c>
      <c r="E19937" s="749" t="s">
        <v>46176</v>
      </c>
      <c r="F19937" s="749" t="s">
        <v>31058</v>
      </c>
      <c r="I19937" s="749" t="s">
        <v>52</v>
      </c>
      <c r="J19937" s="749" t="n">
        <v>764.17</v>
      </c>
    </row>
    <row collapsed="false" customFormat="false" customHeight="true" hidden="true" ht="38.25" outlineLevel="0" r="19938">
      <c r="A19938" s="749" t="s">
        <v>46187</v>
      </c>
      <c r="B19938" s="758" t="str">
        <f aca="false">C19938&amp;D19938&amp;E19938&amp;F19938&amp;G19938&amp;H19938</f>
        <v>BANCA DE GRANITO BRANCO ITAUNAS,COM 3CM DE ESPESSURA,COM ABERTURA PARA 6 CUBAS(EXCLUSIVE ESTAS),SOBRE APOIOS DE ALVENARIA DE MEIA VEZ E VERGA DE CONCRETO,SEM REVESTIMENTO.FORNECIMENTO E COLOCACAO</v>
      </c>
      <c r="C19938" s="749" t="s">
        <v>46171</v>
      </c>
      <c r="D19938" s="749" t="s">
        <v>46188</v>
      </c>
      <c r="E19938" s="749" t="s">
        <v>46176</v>
      </c>
      <c r="F19938" s="749" t="s">
        <v>31058</v>
      </c>
      <c r="I19938" s="749" t="s">
        <v>52</v>
      </c>
      <c r="J19938" s="749" t="n">
        <v>823.55</v>
      </c>
    </row>
    <row collapsed="false" customFormat="false" customHeight="true" hidden="true" ht="38.25" outlineLevel="0" r="19939">
      <c r="A19939" s="749" t="s">
        <v>46189</v>
      </c>
      <c r="B19939" s="758" t="str">
        <f aca="false">C19939&amp;D19939&amp;E19939&amp;F19939&amp;G19939&amp;H19939</f>
        <v>BANCA DE GRANITO BRANCO ITAUNAS,COM 3CM DE ESPESSURA,COM ABERTURA PARA 6 CUBAS(EXCLUSIVE ESTAS),SOBRE APOIOS DE ALVENARIA DE MEIA VEZ E VERGA DE CONCRETO,SEM REVESTIMENTO.FORNECIMENTO E COLOCACAO</v>
      </c>
      <c r="C19939" s="749" t="s">
        <v>46171</v>
      </c>
      <c r="D19939" s="749" t="s">
        <v>46188</v>
      </c>
      <c r="E19939" s="749" t="s">
        <v>46176</v>
      </c>
      <c r="F19939" s="749" t="s">
        <v>31058</v>
      </c>
      <c r="I19939" s="749" t="s">
        <v>52</v>
      </c>
      <c r="J19939" s="749" t="n">
        <v>812.02</v>
      </c>
    </row>
    <row collapsed="false" customFormat="false" customHeight="true" hidden="true" ht="12.75" outlineLevel="0" r="19940">
      <c r="A19940" s="749" t="s">
        <v>46190</v>
      </c>
      <c r="B19940" s="749" t="str">
        <f aca="false">C19940&amp;D19940&amp;E19940&amp;F19940&amp;G19940&amp;H19940</f>
        <v>FRONTISPICIO DE GRANITO BRANCO ITAUNAS,COM SECAO DE 5X3CM,INCLUSIVE REJUNTAMENTO.FORNECIMENTO E COLOCACAO</v>
      </c>
      <c r="C19940" s="749" t="s">
        <v>46191</v>
      </c>
      <c r="D19940" s="749" t="s">
        <v>46160</v>
      </c>
      <c r="I19940" s="749" t="s">
        <v>236</v>
      </c>
      <c r="J19940" s="749" t="n">
        <v>67.53</v>
      </c>
    </row>
    <row collapsed="false" customFormat="false" customHeight="true" hidden="true" ht="12.75" outlineLevel="0" r="19941">
      <c r="A19941" s="749" t="s">
        <v>46192</v>
      </c>
      <c r="B19941" s="749" t="str">
        <f aca="false">C19941&amp;D19941&amp;E19941&amp;F19941&amp;G19941&amp;H19941</f>
        <v>FRONTISPICIO DE GRANITO BRANCO ITAUNAS,COM SECAO DE 5X3CM,INCLUSIVE REJUNTAMENTO.FORNECIMENTO E COLOCACAO</v>
      </c>
      <c r="C19941" s="749" t="s">
        <v>46191</v>
      </c>
      <c r="D19941" s="749" t="s">
        <v>46160</v>
      </c>
      <c r="I19941" s="749" t="s">
        <v>236</v>
      </c>
      <c r="J19941" s="749" t="n">
        <v>64.65</v>
      </c>
    </row>
    <row collapsed="false" customFormat="false" customHeight="true" hidden="true" ht="12.75" outlineLevel="0" r="19942">
      <c r="A19942" s="749" t="s">
        <v>46193</v>
      </c>
      <c r="B19942" s="749" t="str">
        <f aca="false">C19942&amp;D19942&amp;E19942&amp;F19942&amp;G19942&amp;H19942</f>
        <v>FRONTISPICIO DE GRANITO BRANCO ITAUNAS,COM SECAO DE 10X2CM,INCLUSIVE REJUNTAMENTO.FORNECIMENTO E COLOCACAO</v>
      </c>
      <c r="C19942" s="749" t="s">
        <v>46194</v>
      </c>
      <c r="D19942" s="749" t="s">
        <v>46030</v>
      </c>
      <c r="I19942" s="749" t="s">
        <v>236</v>
      </c>
      <c r="J19942" s="749" t="n">
        <v>93.87</v>
      </c>
    </row>
    <row collapsed="false" customFormat="false" customHeight="true" hidden="true" ht="12.75" outlineLevel="0" r="19943">
      <c r="A19943" s="749" t="s">
        <v>46195</v>
      </c>
      <c r="B19943" s="749" t="str">
        <f aca="false">C19943&amp;D19943&amp;E19943&amp;F19943&amp;G19943&amp;H19943</f>
        <v>FRONTISPICIO DE GRANITO BRANCO ITAUNAS,COM SECAO DE 10X2CM,INCLUSIVE REJUNTAMENTO.FORNECIMENTO E COLOCACAO</v>
      </c>
      <c r="C19943" s="749" t="s">
        <v>46194</v>
      </c>
      <c r="D19943" s="749" t="s">
        <v>46030</v>
      </c>
      <c r="I19943" s="749" t="s">
        <v>236</v>
      </c>
      <c r="J19943" s="749" t="n">
        <v>90.92</v>
      </c>
    </row>
    <row collapsed="false" customFormat="false" customHeight="true" hidden="true" ht="25.5" outlineLevel="0" r="19944">
      <c r="A19944" s="749" t="s">
        <v>46196</v>
      </c>
      <c r="B19944" s="758" t="str">
        <f aca="false">C19944&amp;D19944&amp;E19944&amp;F19944&amp;G19944&amp;H19944</f>
        <v>BANCA DE MARMORE SINTETICO,MEDINDO 120X50CM,COM CUBA DO MESMO MATERIAL,EXCLUSIVE TORNEIRA,VALVULA E SIFAO.FORNECIMENTO EASSENTAMENTO</v>
      </c>
      <c r="C19944" s="749" t="s">
        <v>46197</v>
      </c>
      <c r="D19944" s="749" t="s">
        <v>46198</v>
      </c>
      <c r="E19944" s="749" t="s">
        <v>16829</v>
      </c>
      <c r="I19944" s="749" t="s">
        <v>30</v>
      </c>
      <c r="J19944" s="749" t="n">
        <v>139.83</v>
      </c>
    </row>
    <row collapsed="false" customFormat="false" customHeight="true" hidden="true" ht="25.5" outlineLevel="0" r="19945">
      <c r="A19945" s="749" t="s">
        <v>46199</v>
      </c>
      <c r="B19945" s="758" t="str">
        <f aca="false">C19945&amp;D19945&amp;E19945&amp;F19945&amp;G19945&amp;H19945</f>
        <v>BANCA DE MARMORE SINTETICO,MEDINDO 120X50CM,COM CUBA DO MESMO MATERIAL,EXCLUSIVE TORNEIRA,VALVULA E SIFAO.FORNECIMENTO EASSENTAMENTO</v>
      </c>
      <c r="C19945" s="749" t="s">
        <v>46197</v>
      </c>
      <c r="D19945" s="749" t="s">
        <v>46198</v>
      </c>
      <c r="E19945" s="749" t="s">
        <v>16829</v>
      </c>
      <c r="I19945" s="749" t="s">
        <v>30</v>
      </c>
      <c r="J19945" s="749" t="n">
        <v>136.51</v>
      </c>
    </row>
    <row collapsed="false" customFormat="false" customHeight="true" hidden="true" ht="25.5" outlineLevel="0" r="19946">
      <c r="A19946" s="749" t="s">
        <v>46200</v>
      </c>
      <c r="B19946" s="758" t="str">
        <f aca="false">C19946&amp;D19946&amp;E19946&amp;F19946&amp;G19946&amp;H19946</f>
        <v>BANCA DE MARMORE SINTETICO,MEDINDO 100X50CM,COM CUBA DO MESMO MATERIAL,EXCLUSIVE TORNEIRA,VALVULA E SIFAO.FORNECIMENTO EASSENTAMENTO</v>
      </c>
      <c r="C19946" s="749" t="s">
        <v>46201</v>
      </c>
      <c r="D19946" s="749" t="s">
        <v>46198</v>
      </c>
      <c r="E19946" s="749" t="s">
        <v>16829</v>
      </c>
      <c r="I19946" s="749" t="s">
        <v>30</v>
      </c>
      <c r="J19946" s="749" t="n">
        <v>108.83</v>
      </c>
    </row>
    <row collapsed="false" customFormat="false" customHeight="true" hidden="true" ht="25.5" outlineLevel="0" r="19947">
      <c r="A19947" s="749" t="s">
        <v>46202</v>
      </c>
      <c r="B19947" s="758" t="str">
        <f aca="false">C19947&amp;D19947&amp;E19947&amp;F19947&amp;G19947&amp;H19947</f>
        <v>BANCA DE MARMORE SINTETICO,MEDINDO 100X50CM,COM CUBA DO MESMO MATERIAL,EXCLUSIVE TORNEIRA,VALVULA E SIFAO.FORNECIMENTO EASSENTAMENTO</v>
      </c>
      <c r="C19947" s="749" t="s">
        <v>46201</v>
      </c>
      <c r="D19947" s="749" t="s">
        <v>46198</v>
      </c>
      <c r="E19947" s="749" t="s">
        <v>16829</v>
      </c>
      <c r="I19947" s="749" t="s">
        <v>30</v>
      </c>
      <c r="J19947" s="749" t="n">
        <v>106.46</v>
      </c>
    </row>
    <row collapsed="false" customFormat="false" customHeight="true" hidden="true" ht="25.5" outlineLevel="0" r="19948">
      <c r="A19948" s="749" t="s">
        <v>46203</v>
      </c>
      <c r="B19948" s="758" t="str">
        <f aca="false">C19948&amp;D19948&amp;E19948&amp;F19948&amp;G19948&amp;H19948</f>
        <v>BANCA DE MARMORE SINTETICO,MEDINDO 150X50CM,COM CUBA DO MESMO MATERIAL,EXCLUSIVE TORNEIRA,VALVULA E SIFAO.FORNECIMENTO EASSENTAMENTO</v>
      </c>
      <c r="C19948" s="749" t="s">
        <v>46204</v>
      </c>
      <c r="D19948" s="749" t="s">
        <v>46198</v>
      </c>
      <c r="E19948" s="749" t="s">
        <v>16829</v>
      </c>
      <c r="I19948" s="749" t="s">
        <v>30</v>
      </c>
      <c r="J19948" s="749" t="n">
        <v>185.48</v>
      </c>
    </row>
    <row collapsed="false" customFormat="false" customHeight="true" hidden="true" ht="25.5" outlineLevel="0" r="19949">
      <c r="A19949" s="749" t="s">
        <v>46205</v>
      </c>
      <c r="B19949" s="758" t="str">
        <f aca="false">C19949&amp;D19949&amp;E19949&amp;F19949&amp;G19949&amp;H19949</f>
        <v>BANCA DE MARMORE SINTETICO,MEDINDO 150X50CM,COM CUBA DO MESMO MATERIAL,EXCLUSIVE TORNEIRA,VALVULA E SIFAO.FORNECIMENTO EASSENTAMENTO</v>
      </c>
      <c r="C19949" s="749" t="s">
        <v>46204</v>
      </c>
      <c r="D19949" s="749" t="s">
        <v>46198</v>
      </c>
      <c r="E19949" s="749" t="s">
        <v>16829</v>
      </c>
      <c r="I19949" s="749" t="s">
        <v>30</v>
      </c>
      <c r="J19949" s="749" t="n">
        <v>180.74</v>
      </c>
    </row>
    <row collapsed="false" customFormat="false" customHeight="true" hidden="true" ht="12.75" outlineLevel="0" r="19950">
      <c r="A19950" s="749" t="s">
        <v>46206</v>
      </c>
      <c r="B19950" s="749" t="str">
        <f aca="false">C19950&amp;D19950&amp;E19950&amp;F19950&amp;G19950&amp;H19950</f>
        <v>DOMUS ACRILICO,MEDINDO 1,50X1,50M,INCLUINDO NESTA MEDIDA A VENTILACAO.FORNECIMENTO E COLOCACAO</v>
      </c>
      <c r="C19950" s="749" t="s">
        <v>46207</v>
      </c>
      <c r="D19950" s="749" t="s">
        <v>46208</v>
      </c>
      <c r="I19950" s="749" t="s">
        <v>30</v>
      </c>
      <c r="J19950" s="749" t="n">
        <v>2338</v>
      </c>
    </row>
    <row collapsed="false" customFormat="false" customHeight="true" hidden="true" ht="12.75" outlineLevel="0" r="19951">
      <c r="A19951" s="749" t="s">
        <v>46209</v>
      </c>
      <c r="B19951" s="749" t="str">
        <f aca="false">C19951&amp;D19951&amp;E19951&amp;F19951&amp;G19951&amp;H19951</f>
        <v>DOMUS ACRILICO,MEDINDO 1,50X1,50M,INCLUINDO NESTA MEDIDA A VENTILACAO.FORNECIMENTO E COLOCACAO</v>
      </c>
      <c r="C19951" s="749" t="s">
        <v>46207</v>
      </c>
      <c r="D19951" s="749" t="s">
        <v>46208</v>
      </c>
      <c r="I19951" s="749" t="s">
        <v>30</v>
      </c>
      <c r="J19951" s="749" t="n">
        <v>2338</v>
      </c>
    </row>
    <row collapsed="false" customFormat="false" customHeight="true" hidden="true" ht="12.75" outlineLevel="0" r="19952">
      <c r="A19952" s="749" t="s">
        <v>46210</v>
      </c>
      <c r="B19952" s="749" t="str">
        <f aca="false">C19952&amp;D19952&amp;E19952&amp;F19952&amp;G19952&amp;H19952</f>
        <v>TABELA DE BASQUETE EM COMPENSADO NAVAL,TAMANHO OFICIAL,COM ARO E REDE.FORNECIMENTO E COLOCACAO</v>
      </c>
      <c r="C19952" s="749" t="s">
        <v>46211</v>
      </c>
      <c r="D19952" s="749" t="s">
        <v>46212</v>
      </c>
      <c r="I19952" s="749" t="s">
        <v>44586</v>
      </c>
      <c r="J19952" s="749" t="n">
        <v>1182.07</v>
      </c>
    </row>
    <row collapsed="false" customFormat="false" customHeight="true" hidden="true" ht="12.75" outlineLevel="0" r="19953">
      <c r="A19953" s="749" t="s">
        <v>46213</v>
      </c>
      <c r="B19953" s="749" t="str">
        <f aca="false">C19953&amp;D19953&amp;E19953&amp;F19953&amp;G19953&amp;H19953</f>
        <v>TABELA DE BASQUETE EM COMPENSADO NAVAL,TAMANHO OFICIAL,COM ARO E REDE.FORNECIMENTO E COLOCACAO</v>
      </c>
      <c r="C19953" s="749" t="s">
        <v>46211</v>
      </c>
      <c r="D19953" s="749" t="s">
        <v>46212</v>
      </c>
      <c r="I19953" s="749" t="s">
        <v>44586</v>
      </c>
      <c r="J19953" s="749" t="n">
        <v>1172.21</v>
      </c>
    </row>
    <row collapsed="false" customFormat="false" customHeight="true" hidden="true" ht="12.75" outlineLevel="0" r="19954">
      <c r="A19954" s="749" t="s">
        <v>46214</v>
      </c>
      <c r="B19954" s="749" t="str">
        <f aca="false">C19954&amp;D19954&amp;E19954&amp;F19954&amp;G19954&amp;H19954</f>
        <v>POSTE PARA VOLEIBOL EM TUBO DE FERRO GALVANIZADO,COM CATRACA E BUCHAS.FORNECIMENTO</v>
      </c>
      <c r="C19954" s="749" t="s">
        <v>46215</v>
      </c>
      <c r="D19954" s="749" t="s">
        <v>46216</v>
      </c>
      <c r="I19954" s="749" t="s">
        <v>44586</v>
      </c>
      <c r="J19954" s="749" t="n">
        <v>720</v>
      </c>
    </row>
    <row collapsed="false" customFormat="false" customHeight="true" hidden="true" ht="12.75" outlineLevel="0" r="19955">
      <c r="A19955" s="749" t="s">
        <v>46217</v>
      </c>
      <c r="B19955" s="749" t="str">
        <f aca="false">C19955&amp;D19955&amp;E19955&amp;F19955&amp;G19955&amp;H19955</f>
        <v>POSTE PARA VOLEIBOL EM TUBO DE FERRO GALVANIZADO,COM CATRACA E BUCHAS.FORNECIMENTO</v>
      </c>
      <c r="C19955" s="749" t="s">
        <v>46215</v>
      </c>
      <c r="D19955" s="749" t="s">
        <v>46216</v>
      </c>
      <c r="I19955" s="749" t="s">
        <v>44586</v>
      </c>
      <c r="J19955" s="749" t="n">
        <v>720</v>
      </c>
    </row>
    <row collapsed="false" customFormat="false" customHeight="true" hidden="true" ht="12.75" outlineLevel="0" r="19956">
      <c r="A19956" s="749" t="s">
        <v>46218</v>
      </c>
      <c r="B19956" s="749" t="str">
        <f aca="false">C19956&amp;D19956&amp;E19956&amp;F19956&amp;G19956&amp;H19956</f>
        <v>REDE DE VOLEIBOL OFICIAL COM CABO DE ACO.FORNECIMENTO</v>
      </c>
      <c r="C19956" s="749" t="s">
        <v>46219</v>
      </c>
      <c r="I19956" s="749" t="s">
        <v>30</v>
      </c>
      <c r="J19956" s="749" t="n">
        <v>187.81</v>
      </c>
    </row>
    <row collapsed="false" customFormat="false" customHeight="true" hidden="true" ht="12.75" outlineLevel="0" r="19957">
      <c r="A19957" s="749" t="s">
        <v>46220</v>
      </c>
      <c r="B19957" s="749" t="str">
        <f aca="false">C19957&amp;D19957&amp;E19957&amp;F19957&amp;G19957&amp;H19957</f>
        <v>REDE DE VOLEIBOL OFICIAL COM CABO DE ACO.FORNECIMENTO</v>
      </c>
      <c r="C19957" s="749" t="s">
        <v>46219</v>
      </c>
      <c r="I19957" s="749" t="s">
        <v>30</v>
      </c>
      <c r="J19957" s="749" t="n">
        <v>187.81</v>
      </c>
    </row>
    <row collapsed="false" customFormat="false" customHeight="true" hidden="true" ht="12.75" outlineLevel="0" r="19958">
      <c r="A19958" s="749" t="s">
        <v>46221</v>
      </c>
      <c r="B19958" s="749" t="str">
        <f aca="false">C19958&amp;D19958&amp;E19958&amp;F19958&amp;G19958&amp;H19958</f>
        <v>TRAVE DESMONTAVEL PARA FUTEBOL DE SALAO,EM TUBO DE FERRO GALVANIZADO E BUCHAS.FORNECIMENTO</v>
      </c>
      <c r="C19958" s="749" t="s">
        <v>46222</v>
      </c>
      <c r="D19958" s="749" t="s">
        <v>46223</v>
      </c>
      <c r="I19958" s="749" t="s">
        <v>44586</v>
      </c>
      <c r="J19958" s="749" t="n">
        <v>1785</v>
      </c>
    </row>
    <row collapsed="false" customFormat="false" customHeight="true" hidden="true" ht="12.75" outlineLevel="0" r="19959">
      <c r="A19959" s="749" t="s">
        <v>46224</v>
      </c>
      <c r="B19959" s="749" t="str">
        <f aca="false">C19959&amp;D19959&amp;E19959&amp;F19959&amp;G19959&amp;H19959</f>
        <v>TRAVE DESMONTAVEL PARA FUTEBOL DE SALAO,EM TUBO DE FERRO GALVANIZADO E BUCHAS.FORNECIMENTO</v>
      </c>
      <c r="C19959" s="749" t="s">
        <v>46222</v>
      </c>
      <c r="D19959" s="749" t="s">
        <v>46223</v>
      </c>
      <c r="I19959" s="749" t="s">
        <v>44586</v>
      </c>
      <c r="J19959" s="749" t="n">
        <v>1785</v>
      </c>
    </row>
    <row collapsed="false" customFormat="false" customHeight="true" hidden="true" ht="12.75" outlineLevel="0" r="19960">
      <c r="A19960" s="749" t="s">
        <v>46225</v>
      </c>
      <c r="B19960" s="749" t="str">
        <f aca="false">C19960&amp;D19960&amp;E19960&amp;F19960&amp;G19960&amp;H19960</f>
        <v>REDE DE NYLON PARA FUTEBOL DE SALAO.FORNECIMENTO</v>
      </c>
      <c r="C19960" s="749" t="s">
        <v>46226</v>
      </c>
      <c r="I19960" s="749" t="s">
        <v>44586</v>
      </c>
      <c r="J19960" s="749" t="n">
        <v>51.8</v>
      </c>
    </row>
    <row collapsed="false" customFormat="false" customHeight="true" hidden="true" ht="12.75" outlineLevel="0" r="19961">
      <c r="A19961" s="749" t="s">
        <v>46227</v>
      </c>
      <c r="B19961" s="749" t="str">
        <f aca="false">C19961&amp;D19961&amp;E19961&amp;F19961&amp;G19961&amp;H19961</f>
        <v>REDE DE NYLON PARA FUTEBOL DE SALAO.FORNECIMENTO</v>
      </c>
      <c r="C19961" s="749" t="s">
        <v>46226</v>
      </c>
      <c r="I19961" s="749" t="s">
        <v>44586</v>
      </c>
      <c r="J19961" s="749" t="n">
        <v>51.8</v>
      </c>
    </row>
    <row collapsed="false" customFormat="false" customHeight="true" hidden="true" ht="12.75" outlineLevel="0" r="19962">
      <c r="A19962" s="749" t="s">
        <v>46228</v>
      </c>
      <c r="B19962" s="749" t="str">
        <f aca="false">C19962&amp;D19962&amp;E19962&amp;F19962&amp;G19962&amp;H19962</f>
        <v>APARELHO DE GINASTICA,EXECUTADO EM PECAS VERTICAIS DE MACARANDUBA DE 3"X6" E TUBOS DE FERRO GALVANIZADO DE 1.1/4",HORIZONTAIS EM 3 MODULOS,CONFORME PROJETO Nº6025/EMOP.FORNECIMENTO E COLOCACAO</v>
      </c>
      <c r="C19962" s="749" t="s">
        <v>46229</v>
      </c>
      <c r="D19962" s="749" t="s">
        <v>46230</v>
      </c>
      <c r="E19962" s="749" t="s">
        <v>46231</v>
      </c>
      <c r="F19962" s="749" t="s">
        <v>13617</v>
      </c>
      <c r="I19962" s="749" t="s">
        <v>30</v>
      </c>
      <c r="J19962" s="749" t="n">
        <v>1473.89</v>
      </c>
    </row>
    <row collapsed="false" customFormat="false" customHeight="true" hidden="true" ht="12.75" outlineLevel="0" r="19963">
      <c r="A19963" s="749" t="s">
        <v>46232</v>
      </c>
      <c r="B19963" s="749" t="str">
        <f aca="false">C19963&amp;D19963&amp;E19963&amp;F19963&amp;G19963&amp;H19963</f>
        <v>APARELHO DE GINASTICA,EXECUTADO EM PECAS VERTICAIS DE MACARANDUBA DE 3"X6" E TUBOS DE FERRO GALVANIZADO DE 1.1/4",HORIZONTAIS EM 3 MODULOS,CONFORME PROJETO Nº6025/EMOP.FORNECIMENTO E COLOCACAO</v>
      </c>
      <c r="C19963" s="749" t="s">
        <v>46229</v>
      </c>
      <c r="D19963" s="749" t="s">
        <v>46230</v>
      </c>
      <c r="E19963" s="749" t="s">
        <v>46231</v>
      </c>
      <c r="F19963" s="749" t="s">
        <v>13617</v>
      </c>
      <c r="I19963" s="749" t="s">
        <v>30</v>
      </c>
      <c r="J19963" s="749" t="n">
        <v>1397.16</v>
      </c>
    </row>
    <row collapsed="false" customFormat="false" customHeight="true" hidden="true" ht="12.75" outlineLevel="0" r="19964">
      <c r="A19964" s="749" t="s">
        <v>46233</v>
      </c>
      <c r="B19964" s="749" t="str">
        <f aca="false">C19964&amp;D19964&amp;E19964&amp;F19964&amp;G19964&amp;H19964</f>
        <v>ESTRUTURA PARA BASQUETE,DE FERRO GALVANIZADO PINTADO,FIXA,COM AVANCO LIVRE DE 1,30M,COM TABELAS DE COMPENSADO NAVAL,AROS E REDES,EXCLUSIVE FURACAO DE PISO.FORNECIMENTO E COLOCACAO</v>
      </c>
      <c r="C19964" s="749" t="s">
        <v>46234</v>
      </c>
      <c r="D19964" s="749" t="s">
        <v>46235</v>
      </c>
      <c r="E19964" s="749" t="s">
        <v>46236</v>
      </c>
      <c r="I19964" s="749" t="s">
        <v>44586</v>
      </c>
      <c r="J19964" s="749" t="n">
        <v>2880.2</v>
      </c>
    </row>
    <row collapsed="false" customFormat="false" customHeight="true" hidden="true" ht="12.75" outlineLevel="0" r="19965">
      <c r="A19965" s="749" t="s">
        <v>46237</v>
      </c>
      <c r="B19965" s="749" t="str">
        <f aca="false">C19965&amp;D19965&amp;E19965&amp;F19965&amp;G19965&amp;H19965</f>
        <v>ESTRUTURA PARA BASQUETE,DE FERRO GALVANIZADO PINTADO,FIXA,COM AVANCO LIVRE DE 1,30M,COM TABELAS DE COMPENSADO NAVAL,AROS E REDES,EXCLUSIVE FURACAO DE PISO.FORNECIMENTO E COLOCACAO</v>
      </c>
      <c r="C19965" s="749" t="s">
        <v>46234</v>
      </c>
      <c r="D19965" s="749" t="s">
        <v>46235</v>
      </c>
      <c r="E19965" s="749" t="s">
        <v>46236</v>
      </c>
      <c r="I19965" s="749" t="s">
        <v>44586</v>
      </c>
      <c r="J19965" s="749" t="n">
        <v>2866.3</v>
      </c>
    </row>
    <row collapsed="false" customFormat="false" customHeight="true" hidden="true" ht="12.75" outlineLevel="0" r="19966">
      <c r="A19966" s="749" t="s">
        <v>46238</v>
      </c>
      <c r="B19966" s="749" t="str">
        <f aca="false">C19966&amp;D19966&amp;E19966&amp;F19966&amp;G19966&amp;H19966</f>
        <v>BALIZA DE FUTEBOL DE CAMPO,TAMANHO OFICIAL(7,32X2.44M),EXCLUSIVE REDE,EM TUBOS DE FERRO GALVANIZADO DE 4",COM PINTURA DE BASE E 2 DEMAOS DE ACABAMENTO.FORNECIMENTO E COLOCACAO</v>
      </c>
      <c r="C19966" s="749" t="s">
        <v>46239</v>
      </c>
      <c r="D19966" s="749" t="s">
        <v>46240</v>
      </c>
      <c r="E19966" s="749" t="s">
        <v>46241</v>
      </c>
      <c r="I19966" s="749" t="s">
        <v>30</v>
      </c>
      <c r="J19966" s="749" t="n">
        <v>1953.87</v>
      </c>
    </row>
    <row collapsed="false" customFormat="false" customHeight="true" hidden="true" ht="12.75" outlineLevel="0" r="19967">
      <c r="A19967" s="749" t="s">
        <v>46242</v>
      </c>
      <c r="B19967" s="749" t="str">
        <f aca="false">C19967&amp;D19967&amp;E19967&amp;F19967&amp;G19967&amp;H19967</f>
        <v>BALIZA DE FUTEBOL DE CAMPO,TAMANHO OFICIAL(7,32X2.44M),EXCLUSIVE REDE,EM TUBOS DE FERRO GALVANIZADO DE 4",COM PINTURA DE BASE E 2 DEMAOS DE ACABAMENTO.FORNECIMENTO E COLOCACAO</v>
      </c>
      <c r="C19967" s="749" t="s">
        <v>46239</v>
      </c>
      <c r="D19967" s="749" t="s">
        <v>46240</v>
      </c>
      <c r="E19967" s="749" t="s">
        <v>46241</v>
      </c>
      <c r="I19967" s="749" t="s">
        <v>30</v>
      </c>
      <c r="J19967" s="749" t="n">
        <v>1924</v>
      </c>
    </row>
    <row collapsed="false" customFormat="false" customHeight="true" hidden="true" ht="25.5" outlineLevel="0" r="19968">
      <c r="A19968" s="749" t="s">
        <v>46243</v>
      </c>
      <c r="B19968" s="758" t="str">
        <f aca="false">C19968&amp;D19968&amp;E19968&amp;F19968&amp;G19968&amp;H19968</f>
        <v>RESERVATORIO TERMICO DE BAIXA PRESSAO,PARA SISTEMA DE AQUECIMENTO SOLAR,COM 100L,EXCLUSIVE INSTALACOES (VER ITENS 15.014.0100 A 0145) E PLACAS COLETORAS.FORNECIMENTO</v>
      </c>
      <c r="C19968" s="749" t="s">
        <v>46244</v>
      </c>
      <c r="D19968" s="749" t="s">
        <v>46245</v>
      </c>
      <c r="E19968" s="749" t="s">
        <v>46246</v>
      </c>
      <c r="I19968" s="749" t="s">
        <v>30</v>
      </c>
      <c r="J19968" s="749" t="n">
        <v>675.12</v>
      </c>
    </row>
    <row collapsed="false" customFormat="false" customHeight="true" hidden="true" ht="25.5" outlineLevel="0" r="19969">
      <c r="A19969" s="749" t="s">
        <v>46247</v>
      </c>
      <c r="B19969" s="758" t="str">
        <f aca="false">C19969&amp;D19969&amp;E19969&amp;F19969&amp;G19969&amp;H19969</f>
        <v>RESERVATORIO TERMICO DE BAIXA PRESSAO,PARA SISTEMA DE AQUECIMENTO SOLAR,COM 100L,EXCLUSIVE INSTALACOES (VER ITENS 15.014.0100 A 0145) E PLACAS COLETORAS.FORNECIMENTO</v>
      </c>
      <c r="C19969" s="749" t="s">
        <v>46244</v>
      </c>
      <c r="D19969" s="749" t="s">
        <v>46245</v>
      </c>
      <c r="E19969" s="749" t="s">
        <v>46246</v>
      </c>
      <c r="I19969" s="749" t="s">
        <v>30</v>
      </c>
      <c r="J19969" s="749" t="n">
        <v>675.12</v>
      </c>
    </row>
    <row collapsed="false" customFormat="false" customHeight="true" hidden="true" ht="25.5" outlineLevel="0" r="19970">
      <c r="A19970" s="749" t="s">
        <v>46248</v>
      </c>
      <c r="B19970" s="758" t="str">
        <f aca="false">C19970&amp;D19970&amp;E19970&amp;F19970&amp;G19970&amp;H19970</f>
        <v>RESERVATORIO TERMICO DE BAIXA PRESSAO,PARA SISTEMA DE AQUECIMENTO SOLAR,COM 200L,EXCLUSIVE INSTALACOES (VER ITENS 15.014.0100 A 0145) E PLACAS COLETORAS.FORNECIMENTO</v>
      </c>
      <c r="C19970" s="749" t="s">
        <v>46244</v>
      </c>
      <c r="D19970" s="749" t="s">
        <v>46249</v>
      </c>
      <c r="E19970" s="749" t="s">
        <v>46246</v>
      </c>
      <c r="I19970" s="749" t="s">
        <v>30</v>
      </c>
      <c r="J19970" s="749" t="n">
        <v>1284.27</v>
      </c>
    </row>
    <row collapsed="false" customFormat="false" customHeight="true" hidden="true" ht="25.5" outlineLevel="0" r="19971">
      <c r="A19971" s="749" t="s">
        <v>46250</v>
      </c>
      <c r="B19971" s="758" t="str">
        <f aca="false">C19971&amp;D19971&amp;E19971&amp;F19971&amp;G19971&amp;H19971</f>
        <v>RESERVATORIO TERMICO DE BAIXA PRESSAO,PARA SISTEMA DE AQUECIMENTO SOLAR,COM 200L,EXCLUSIVE INSTALACOES (VER ITENS 15.014.0100 A 0145) E PLACAS COLETORAS.FORNECIMENTO</v>
      </c>
      <c r="C19971" s="749" t="s">
        <v>46244</v>
      </c>
      <c r="D19971" s="749" t="s">
        <v>46249</v>
      </c>
      <c r="E19971" s="749" t="s">
        <v>46246</v>
      </c>
      <c r="I19971" s="749" t="s">
        <v>30</v>
      </c>
      <c r="J19971" s="749" t="n">
        <v>1284.27</v>
      </c>
    </row>
    <row collapsed="false" customFormat="false" customHeight="true" hidden="true" ht="25.5" outlineLevel="0" r="19972">
      <c r="A19972" s="749" t="s">
        <v>46251</v>
      </c>
      <c r="B19972" s="758" t="str">
        <f aca="false">C19972&amp;D19972&amp;E19972&amp;F19972&amp;G19972&amp;H19972</f>
        <v>RESERVATORIO TERMICO DE BAIXA PRESSAO,PARA SISTEMA DE AQUECIMENTO SOLAR,COM 300L,EXCLUSIVE INSTALACOES (VER ITENS 15.014.0100 A 0145) E PLACAS COLETORAS.FORNECIMENTO</v>
      </c>
      <c r="C19972" s="749" t="s">
        <v>46244</v>
      </c>
      <c r="D19972" s="749" t="s">
        <v>46252</v>
      </c>
      <c r="E19972" s="749" t="s">
        <v>46246</v>
      </c>
      <c r="I19972" s="749" t="s">
        <v>30</v>
      </c>
      <c r="J19972" s="749" t="n">
        <v>1488.52</v>
      </c>
    </row>
    <row collapsed="false" customFormat="false" customHeight="true" hidden="true" ht="25.5" outlineLevel="0" r="19973">
      <c r="A19973" s="749" t="s">
        <v>46253</v>
      </c>
      <c r="B19973" s="758" t="str">
        <f aca="false">C19973&amp;D19973&amp;E19973&amp;F19973&amp;G19973&amp;H19973</f>
        <v>RESERVATORIO TERMICO DE BAIXA PRESSAO,PARA SISTEMA DE AQUECIMENTO SOLAR,COM 300L,EXCLUSIVE INSTALACOES (VER ITENS 15.014.0100 A 0145) E PLACAS COLETORAS.FORNECIMENTO</v>
      </c>
      <c r="C19973" s="749" t="s">
        <v>46244</v>
      </c>
      <c r="D19973" s="749" t="s">
        <v>46252</v>
      </c>
      <c r="E19973" s="749" t="s">
        <v>46246</v>
      </c>
      <c r="I19973" s="749" t="s">
        <v>30</v>
      </c>
      <c r="J19973" s="749" t="n">
        <v>1488.52</v>
      </c>
    </row>
    <row collapsed="false" customFormat="false" customHeight="true" hidden="true" ht="25.5" outlineLevel="0" r="19974">
      <c r="A19974" s="749" t="s">
        <v>46254</v>
      </c>
      <c r="B19974" s="758" t="str">
        <f aca="false">C19974&amp;D19974&amp;E19974&amp;F19974&amp;G19974&amp;H19974</f>
        <v>RESERVATORIO TERMICO DE BAIXA PRESSAO,PARA SISTEMA DE AQUECIMENTO SOLAR,COM 400L,EXCLUSIVE INSTALACOES (VER ITENS 15.014.0100 A 0145) E PLACAS COLETORAS.FORNECIMENTO</v>
      </c>
      <c r="C19974" s="749" t="s">
        <v>46244</v>
      </c>
      <c r="D19974" s="749" t="s">
        <v>46255</v>
      </c>
      <c r="E19974" s="749" t="s">
        <v>46246</v>
      </c>
      <c r="I19974" s="749" t="s">
        <v>30</v>
      </c>
      <c r="J19974" s="749" t="n">
        <v>1746.27</v>
      </c>
    </row>
    <row collapsed="false" customFormat="false" customHeight="true" hidden="true" ht="25.5" outlineLevel="0" r="19975">
      <c r="A19975" s="749" t="s">
        <v>46256</v>
      </c>
      <c r="B19975" s="758" t="str">
        <f aca="false">C19975&amp;D19975&amp;E19975&amp;F19975&amp;G19975&amp;H19975</f>
        <v>RESERVATORIO TERMICO DE BAIXA PRESSAO,PARA SISTEMA DE AQUECIMENTO SOLAR,COM 400L,EXCLUSIVE INSTALACOES (VER ITENS 15.014.0100 A 0145) E PLACAS COLETORAS.FORNECIMENTO</v>
      </c>
      <c r="C19975" s="749" t="s">
        <v>46244</v>
      </c>
      <c r="D19975" s="749" t="s">
        <v>46255</v>
      </c>
      <c r="E19975" s="749" t="s">
        <v>46246</v>
      </c>
      <c r="I19975" s="749" t="s">
        <v>30</v>
      </c>
      <c r="J19975" s="749" t="n">
        <v>1746.27</v>
      </c>
    </row>
    <row collapsed="false" customFormat="false" customHeight="true" hidden="true" ht="25.5" outlineLevel="0" r="19976">
      <c r="A19976" s="749" t="s">
        <v>46257</v>
      </c>
      <c r="B19976" s="758" t="str">
        <f aca="false">C19976&amp;D19976&amp;E19976&amp;F19976&amp;G19976&amp;H19976</f>
        <v>RESERVATORIO TERMICO DE BAIXA PRESSAO,PARA SISTEMA DE AQUECIMENTO SOLAR,COM 500L,EXCLUSIVE INSTALACOES (VER ITENS 15.014.0100 A 0145) E PLACAS COLETORAS.FORNECIMENTO</v>
      </c>
      <c r="C19976" s="749" t="s">
        <v>46244</v>
      </c>
      <c r="D19976" s="749" t="s">
        <v>46258</v>
      </c>
      <c r="E19976" s="749" t="s">
        <v>46246</v>
      </c>
      <c r="I19976" s="749" t="s">
        <v>30</v>
      </c>
      <c r="J19976" s="749" t="n">
        <v>2021.29</v>
      </c>
    </row>
    <row collapsed="false" customFormat="false" customHeight="true" hidden="true" ht="25.5" outlineLevel="0" r="19977">
      <c r="A19977" s="749" t="s">
        <v>46259</v>
      </c>
      <c r="B19977" s="758" t="str">
        <f aca="false">C19977&amp;D19977&amp;E19977&amp;F19977&amp;G19977&amp;H19977</f>
        <v>RESERVATORIO TERMICO DE BAIXA PRESSAO,PARA SISTEMA DE AQUECIMENTO SOLAR,COM 500L,EXCLUSIVE INSTALACOES (VER ITENS 15.014.0100 A 0145) E PLACAS COLETORAS.FORNECIMENTO</v>
      </c>
      <c r="C19977" s="749" t="s">
        <v>46244</v>
      </c>
      <c r="D19977" s="749" t="s">
        <v>46258</v>
      </c>
      <c r="E19977" s="749" t="s">
        <v>46246</v>
      </c>
      <c r="I19977" s="749" t="s">
        <v>30</v>
      </c>
      <c r="J19977" s="749" t="n">
        <v>2021.29</v>
      </c>
    </row>
    <row collapsed="false" customFormat="false" customHeight="true" hidden="true" ht="25.5" outlineLevel="0" r="19978">
      <c r="A19978" s="749" t="s">
        <v>46260</v>
      </c>
      <c r="B19978" s="758" t="str">
        <f aca="false">C19978&amp;D19978&amp;E19978&amp;F19978&amp;G19978&amp;H19978</f>
        <v>RESERVATORIO TERMICO DE BAIXA PRESSAO,PARA SISTEMA DE AQUECIMENTO SOLAR,COM 600L,EXCLUSIVE INSTALACOES (VER ITENS 15.014.0100 A 0145) E PLACAS COLETORAS.FORNECIMENTO</v>
      </c>
      <c r="C19978" s="749" t="s">
        <v>46244</v>
      </c>
      <c r="D19978" s="749" t="s">
        <v>46261</v>
      </c>
      <c r="E19978" s="749" t="s">
        <v>46246</v>
      </c>
      <c r="I19978" s="749" t="s">
        <v>30</v>
      </c>
      <c r="J19978" s="749" t="n">
        <v>2300.67</v>
      </c>
    </row>
    <row collapsed="false" customFormat="false" customHeight="true" hidden="true" ht="25.5" outlineLevel="0" r="19979">
      <c r="A19979" s="749" t="s">
        <v>46262</v>
      </c>
      <c r="B19979" s="758" t="str">
        <f aca="false">C19979&amp;D19979&amp;E19979&amp;F19979&amp;G19979&amp;H19979</f>
        <v>RESERVATORIO TERMICO DE BAIXA PRESSAO,PARA SISTEMA DE AQUECIMENTO SOLAR,COM 600L,EXCLUSIVE INSTALACOES (VER ITENS 15.014.0100 A 0145) E PLACAS COLETORAS.FORNECIMENTO</v>
      </c>
      <c r="C19979" s="749" t="s">
        <v>46244</v>
      </c>
      <c r="D19979" s="749" t="s">
        <v>46261</v>
      </c>
      <c r="E19979" s="749" t="s">
        <v>46246</v>
      </c>
      <c r="I19979" s="749" t="s">
        <v>30</v>
      </c>
      <c r="J19979" s="749" t="n">
        <v>2300.67</v>
      </c>
    </row>
    <row collapsed="false" customFormat="false" customHeight="true" hidden="true" ht="25.5" outlineLevel="0" r="19980">
      <c r="A19980" s="749" t="s">
        <v>46263</v>
      </c>
      <c r="B19980" s="758" t="str">
        <f aca="false">C19980&amp;D19980&amp;E19980&amp;F19980&amp;G19980&amp;H19980</f>
        <v>RESERVATORIO TERMICO DE BAIXA PRESSAO,PARA SISTEMA DE AQUECIMENTO SOLAR,COM 800L,EXCLUSIVE INSTALACOES (VER ITENS 15.014.0100 A 0145) E PLACAS COLETORAS.FORNECIMENTO</v>
      </c>
      <c r="C19980" s="749" t="s">
        <v>46244</v>
      </c>
      <c r="D19980" s="749" t="s">
        <v>46264</v>
      </c>
      <c r="E19980" s="749" t="s">
        <v>46246</v>
      </c>
      <c r="I19980" s="749" t="s">
        <v>30</v>
      </c>
      <c r="J19980" s="749" t="n">
        <v>2604.09</v>
      </c>
    </row>
    <row collapsed="false" customFormat="false" customHeight="true" hidden="true" ht="25.5" outlineLevel="0" r="19981">
      <c r="A19981" s="749" t="s">
        <v>46265</v>
      </c>
      <c r="B19981" s="758" t="str">
        <f aca="false">C19981&amp;D19981&amp;E19981&amp;F19981&amp;G19981&amp;H19981</f>
        <v>RESERVATORIO TERMICO DE BAIXA PRESSAO,PARA SISTEMA DE AQUECIMENTO SOLAR,COM 800L,EXCLUSIVE INSTALACOES (VER ITENS 15.014.0100 A 0145) E PLACAS COLETORAS.FORNECIMENTO</v>
      </c>
      <c r="C19981" s="749" t="s">
        <v>46244</v>
      </c>
      <c r="D19981" s="749" t="s">
        <v>46264</v>
      </c>
      <c r="E19981" s="749" t="s">
        <v>46246</v>
      </c>
      <c r="I19981" s="749" t="s">
        <v>30</v>
      </c>
      <c r="J19981" s="749" t="n">
        <v>2604.09</v>
      </c>
    </row>
    <row collapsed="false" customFormat="false" customHeight="true" hidden="true" ht="25.5" outlineLevel="0" r="19982">
      <c r="A19982" s="749" t="s">
        <v>46266</v>
      </c>
      <c r="B19982" s="758" t="str">
        <f aca="false">C19982&amp;D19982&amp;E19982&amp;F19982&amp;G19982&amp;H19982</f>
        <v>RESERVATORIO TERMICO DE BAIXA PRESSAO,PARA SISTEMA DE AQUECIMENTO SOLAR,COM 1000L,EXCLUSIVE INSTALACOES (VER ITENS 15.014.0100 A 0145) E PLACAS COLETORAS.FORNECIMENTO</v>
      </c>
      <c r="C19982" s="749" t="s">
        <v>46244</v>
      </c>
      <c r="D19982" s="749" t="s">
        <v>46267</v>
      </c>
      <c r="E19982" s="749" t="s">
        <v>46268</v>
      </c>
      <c r="I19982" s="749" t="s">
        <v>30</v>
      </c>
      <c r="J19982" s="749" t="n">
        <v>3302.13</v>
      </c>
    </row>
    <row collapsed="false" customFormat="false" customHeight="true" hidden="true" ht="25.5" outlineLevel="0" r="19983">
      <c r="A19983" s="749" t="s">
        <v>46269</v>
      </c>
      <c r="B19983" s="758" t="str">
        <f aca="false">C19983&amp;D19983&amp;E19983&amp;F19983&amp;G19983&amp;H19983</f>
        <v>RESERVATORIO TERMICO DE BAIXA PRESSAO,PARA SISTEMA DE AQUECIMENTO SOLAR,COM 1000L,EXCLUSIVE INSTALACOES (VER ITENS 15.014.0100 A 0145) E PLACAS COLETORAS.FORNECIMENTO</v>
      </c>
      <c r="C19983" s="749" t="s">
        <v>46244</v>
      </c>
      <c r="D19983" s="749" t="s">
        <v>46267</v>
      </c>
      <c r="E19983" s="749" t="s">
        <v>46268</v>
      </c>
      <c r="I19983" s="749" t="s">
        <v>30</v>
      </c>
      <c r="J19983" s="749" t="n">
        <v>3302.13</v>
      </c>
    </row>
    <row collapsed="false" customFormat="false" customHeight="true" hidden="true" ht="25.5" outlineLevel="0" r="19984">
      <c r="A19984" s="749" t="s">
        <v>46270</v>
      </c>
      <c r="B19984" s="758" t="str">
        <f aca="false">C19984&amp;D19984&amp;E19984&amp;F19984&amp;G19984&amp;H19984</f>
        <v>RESERVATORIO TERMICO DE ALTA PRESSAO,PARA SISTEMA DE AQUECIMENTO SOLAR,COM 100L,EXCLUSIVE INSTALACOES (VER ITENS 15.014.0100 A 0145) E PLACAS COLETORAS.FORNECIMENTO</v>
      </c>
      <c r="C19984" s="749" t="s">
        <v>46271</v>
      </c>
      <c r="D19984" s="749" t="s">
        <v>46272</v>
      </c>
      <c r="E19984" s="749" t="s">
        <v>46273</v>
      </c>
      <c r="I19984" s="749" t="s">
        <v>30</v>
      </c>
      <c r="J19984" s="749" t="n">
        <v>1483.2</v>
      </c>
    </row>
    <row collapsed="false" customFormat="false" customHeight="true" hidden="true" ht="25.5" outlineLevel="0" r="19985">
      <c r="A19985" s="749" t="s">
        <v>46274</v>
      </c>
      <c r="B19985" s="758" t="str">
        <f aca="false">C19985&amp;D19985&amp;E19985&amp;F19985&amp;G19985&amp;H19985</f>
        <v>RESERVATORIO TERMICO DE ALTA PRESSAO,PARA SISTEMA DE AQUECIMENTO SOLAR,COM 100L,EXCLUSIVE INSTALACOES (VER ITENS 15.014.0100 A 0145) E PLACAS COLETORAS.FORNECIMENTO</v>
      </c>
      <c r="C19985" s="749" t="s">
        <v>46271</v>
      </c>
      <c r="D19985" s="749" t="s">
        <v>46272</v>
      </c>
      <c r="E19985" s="749" t="s">
        <v>46273</v>
      </c>
      <c r="I19985" s="749" t="s">
        <v>30</v>
      </c>
      <c r="J19985" s="749" t="n">
        <v>1483.2</v>
      </c>
    </row>
    <row collapsed="false" customFormat="false" customHeight="true" hidden="true" ht="25.5" outlineLevel="0" r="19986">
      <c r="A19986" s="749" t="s">
        <v>46275</v>
      </c>
      <c r="B19986" s="758" t="str">
        <f aca="false">C19986&amp;D19986&amp;E19986&amp;F19986&amp;G19986&amp;H19986</f>
        <v>RESERVATORIO TERMICO DE ALTA PRESSAO,PARA SISTEMA DE AQUECIMENTO SOLAR,COM 200L,EXCLUSIVE INSTALACOES (VER ITENS 15.014.0100 E 0145) E PLACAS COLETORAS.FORNECIMENTO</v>
      </c>
      <c r="C19986" s="749" t="s">
        <v>46271</v>
      </c>
      <c r="D19986" s="749" t="s">
        <v>46276</v>
      </c>
      <c r="E19986" s="749" t="s">
        <v>46277</v>
      </c>
      <c r="I19986" s="749" t="s">
        <v>30</v>
      </c>
      <c r="J19986" s="749" t="n">
        <v>2060</v>
      </c>
    </row>
    <row collapsed="false" customFormat="false" customHeight="true" hidden="true" ht="25.5" outlineLevel="0" r="19987">
      <c r="A19987" s="749" t="s">
        <v>46278</v>
      </c>
      <c r="B19987" s="758" t="str">
        <f aca="false">C19987&amp;D19987&amp;E19987&amp;F19987&amp;G19987&amp;H19987</f>
        <v>RESERVATORIO TERMICO DE ALTA PRESSAO,PARA SISTEMA DE AQUECIMENTO SOLAR,COM 200L,EXCLUSIVE INSTALACOES (VER ITENS 15.014.0100 E 0145) E PLACAS COLETORAS.FORNECIMENTO</v>
      </c>
      <c r="C19987" s="749" t="s">
        <v>46271</v>
      </c>
      <c r="D19987" s="749" t="s">
        <v>46276</v>
      </c>
      <c r="E19987" s="749" t="s">
        <v>46277</v>
      </c>
      <c r="I19987" s="749" t="s">
        <v>30</v>
      </c>
      <c r="J19987" s="749" t="n">
        <v>2060</v>
      </c>
    </row>
    <row collapsed="false" customFormat="false" customHeight="true" hidden="true" ht="25.5" outlineLevel="0" r="19988">
      <c r="A19988" s="749" t="s">
        <v>46279</v>
      </c>
      <c r="B19988" s="758" t="str">
        <f aca="false">C19988&amp;D19988&amp;E19988&amp;F19988&amp;G19988&amp;H19988</f>
        <v>RESERVATORIO TERMICO DE ALTA PRESSAO,PARA SISTEMA DE AQUECIMENTO SOLAR,COM 300L,EXCLUSIVE INSTALACOES (VER ITENS 15.014.0100 A 0145) E PLACAS COLETORAS.FORNECIMENTO</v>
      </c>
      <c r="C19988" s="749" t="s">
        <v>46271</v>
      </c>
      <c r="D19988" s="749" t="s">
        <v>46280</v>
      </c>
      <c r="E19988" s="749" t="s">
        <v>46273</v>
      </c>
      <c r="I19988" s="749" t="s">
        <v>30</v>
      </c>
      <c r="J19988" s="749" t="n">
        <v>2485.47</v>
      </c>
    </row>
    <row collapsed="false" customFormat="false" customHeight="true" hidden="true" ht="25.5" outlineLevel="0" r="19989">
      <c r="A19989" s="749" t="s">
        <v>46281</v>
      </c>
      <c r="B19989" s="758" t="str">
        <f aca="false">C19989&amp;D19989&amp;E19989&amp;F19989&amp;G19989&amp;H19989</f>
        <v>RESERVATORIO TERMICO DE ALTA PRESSAO,PARA SISTEMA DE AQUECIMENTO SOLAR,COM 300L,EXCLUSIVE INSTALACOES (VER ITENS 15.014.0100 A 0145) E PLACAS COLETORAS.FORNECIMENTO</v>
      </c>
      <c r="C19989" s="749" t="s">
        <v>46271</v>
      </c>
      <c r="D19989" s="749" t="s">
        <v>46280</v>
      </c>
      <c r="E19989" s="749" t="s">
        <v>46273</v>
      </c>
      <c r="I19989" s="749" t="s">
        <v>30</v>
      </c>
      <c r="J19989" s="749" t="n">
        <v>2485.47</v>
      </c>
    </row>
    <row collapsed="false" customFormat="false" customHeight="true" hidden="true" ht="25.5" outlineLevel="0" r="19990">
      <c r="A19990" s="749" t="s">
        <v>46282</v>
      </c>
      <c r="B19990" s="758" t="str">
        <f aca="false">C19990&amp;D19990&amp;E19990&amp;F19990&amp;G19990&amp;H19990</f>
        <v>RESERVATORIO TERMICO DE ALTA PRESSAO,PARA SISTEMA DE AQUECIMENTO SOLAR,COM 400L,EXCLUSIVE INSTALACOES(VER ITENS 15.014.0100 A 145) E PLACAS COLETORAS.FORNECIMENTO</v>
      </c>
      <c r="C19990" s="749" t="s">
        <v>46271</v>
      </c>
      <c r="D19990" s="749" t="s">
        <v>46283</v>
      </c>
      <c r="E19990" s="749" t="s">
        <v>46284</v>
      </c>
      <c r="I19990" s="749" t="s">
        <v>30</v>
      </c>
      <c r="J19990" s="749" t="n">
        <v>2947.47</v>
      </c>
    </row>
    <row collapsed="false" customFormat="false" customHeight="true" hidden="true" ht="25.5" outlineLevel="0" r="19991">
      <c r="A19991" s="749" t="s">
        <v>46285</v>
      </c>
      <c r="B19991" s="758" t="str">
        <f aca="false">C19991&amp;D19991&amp;E19991&amp;F19991&amp;G19991&amp;H19991</f>
        <v>RESERVATORIO TERMICO DE ALTA PRESSAO,PARA SISTEMA DE AQUECIMENTO SOLAR,COM 400L,EXCLUSIVE INSTALACOES(VER ITENS 15.014.0100 A 145) E PLACAS COLETORAS.FORNECIMENTO</v>
      </c>
      <c r="C19991" s="749" t="s">
        <v>46271</v>
      </c>
      <c r="D19991" s="749" t="s">
        <v>46283</v>
      </c>
      <c r="E19991" s="749" t="s">
        <v>46284</v>
      </c>
      <c r="I19991" s="749" t="s">
        <v>30</v>
      </c>
      <c r="J19991" s="749" t="n">
        <v>2947.47</v>
      </c>
    </row>
    <row collapsed="false" customFormat="false" customHeight="true" hidden="true" ht="25.5" outlineLevel="0" r="19992">
      <c r="A19992" s="749" t="s">
        <v>46286</v>
      </c>
      <c r="B19992" s="758" t="str">
        <f aca="false">C19992&amp;D19992&amp;E19992&amp;F19992&amp;G19992&amp;H19992</f>
        <v>RESERVATORIO TERMICO DE ALTA PRESSAO,PARA SISTEMA DE AQUECIMENTO SOLAR,COM 500L,EXCLUSIVE INSTALACOES(VER ITENS 15.014.0100 A 145) E PLACAS COLETORAS.FORNECIMENTO</v>
      </c>
      <c r="C19992" s="749" t="s">
        <v>46271</v>
      </c>
      <c r="D19992" s="749" t="s">
        <v>46287</v>
      </c>
      <c r="E19992" s="749" t="s">
        <v>46284</v>
      </c>
      <c r="I19992" s="749" t="s">
        <v>30</v>
      </c>
      <c r="J19992" s="749" t="n">
        <v>3790.4</v>
      </c>
    </row>
    <row collapsed="false" customFormat="false" customHeight="true" hidden="true" ht="25.5" outlineLevel="0" r="19993">
      <c r="A19993" s="749" t="s">
        <v>46288</v>
      </c>
      <c r="B19993" s="758" t="str">
        <f aca="false">C19993&amp;D19993&amp;E19993&amp;F19993&amp;G19993&amp;H19993</f>
        <v>RESERVATORIO TERMICO DE ALTA PRESSAO,PARA SISTEMA DE AQUECIMENTO SOLAR,COM 500L,EXCLUSIVE INSTALACOES(VER ITENS 15.014.0100 A 145) E PLACAS COLETORAS.FORNECIMENTO</v>
      </c>
      <c r="C19993" s="749" t="s">
        <v>46271</v>
      </c>
      <c r="D19993" s="749" t="s">
        <v>46287</v>
      </c>
      <c r="E19993" s="749" t="s">
        <v>46284</v>
      </c>
      <c r="I19993" s="749" t="s">
        <v>30</v>
      </c>
      <c r="J19993" s="749" t="n">
        <v>3790.4</v>
      </c>
    </row>
    <row collapsed="false" customFormat="false" customHeight="true" hidden="true" ht="25.5" outlineLevel="0" r="19994">
      <c r="A19994" s="749" t="s">
        <v>46289</v>
      </c>
      <c r="B19994" s="758" t="str">
        <f aca="false">C19994&amp;D19994&amp;E19994&amp;F19994&amp;G19994&amp;H19994</f>
        <v>RESERVATORIO TERMICO DE ALTA PRESSAO,PARA SISTEMA DE AQUECIMENTO SOLAR,COM 600L,EXCLUSIVE INSTALACOES(VER ITENS 15.014.0100 A 145) E PLACAS COLETORAS.FORNECIMENTO</v>
      </c>
      <c r="C19994" s="749" t="s">
        <v>46271</v>
      </c>
      <c r="D19994" s="749" t="s">
        <v>46290</v>
      </c>
      <c r="E19994" s="749" t="s">
        <v>46284</v>
      </c>
      <c r="I19994" s="749" t="s">
        <v>30</v>
      </c>
      <c r="J19994" s="749" t="n">
        <v>3871.47</v>
      </c>
    </row>
    <row collapsed="false" customFormat="false" customHeight="true" hidden="true" ht="25.5" outlineLevel="0" r="19995">
      <c r="A19995" s="749" t="s">
        <v>46291</v>
      </c>
      <c r="B19995" s="758" t="str">
        <f aca="false">C19995&amp;D19995&amp;E19995&amp;F19995&amp;G19995&amp;H19995</f>
        <v>RESERVATORIO TERMICO DE ALTA PRESSAO,PARA SISTEMA DE AQUECIMENTO SOLAR,COM 600L,EXCLUSIVE INSTALACOES(VER ITENS 15.014.0100 A 145) E PLACAS COLETORAS.FORNECIMENTO</v>
      </c>
      <c r="C19995" s="749" t="s">
        <v>46271</v>
      </c>
      <c r="D19995" s="749" t="s">
        <v>46290</v>
      </c>
      <c r="E19995" s="749" t="s">
        <v>46284</v>
      </c>
      <c r="I19995" s="749" t="s">
        <v>30</v>
      </c>
      <c r="J19995" s="749" t="n">
        <v>3871.47</v>
      </c>
    </row>
    <row collapsed="false" customFormat="false" customHeight="true" hidden="true" ht="25.5" outlineLevel="0" r="19996">
      <c r="A19996" s="749" t="s">
        <v>46292</v>
      </c>
      <c r="B19996" s="758" t="str">
        <f aca="false">C19996&amp;D19996&amp;E19996&amp;F19996&amp;G19996&amp;H19996</f>
        <v>RESERVATORIO TERMICO DE ALTA PRESSAO,PARA SISTEMA DE AQUECIMENTO SOLAR,COM 800L,EXCLUSIVE INSTALACOES(VER ITENS 15.014.0100 A 145) E PLACAS COLETORAS.FORNECIMENTO</v>
      </c>
      <c r="C19996" s="749" t="s">
        <v>46271</v>
      </c>
      <c r="D19996" s="749" t="s">
        <v>46293</v>
      </c>
      <c r="E19996" s="749" t="s">
        <v>46284</v>
      </c>
      <c r="I19996" s="749" t="s">
        <v>30</v>
      </c>
      <c r="J19996" s="749" t="n">
        <v>4610.67</v>
      </c>
    </row>
    <row collapsed="false" customFormat="false" customHeight="true" hidden="true" ht="25.5" outlineLevel="0" r="19997">
      <c r="A19997" s="749" t="s">
        <v>46294</v>
      </c>
      <c r="B19997" s="758" t="str">
        <f aca="false">C19997&amp;D19997&amp;E19997&amp;F19997&amp;G19997&amp;H19997</f>
        <v>RESERVATORIO TERMICO DE ALTA PRESSAO,PARA SISTEMA DE AQUECIMENTO SOLAR,COM 800L,EXCLUSIVE INSTALACOES(VER ITENS 15.014.0100 A 145) E PLACAS COLETORAS.FORNECIMENTO</v>
      </c>
      <c r="C19997" s="749" t="s">
        <v>46271</v>
      </c>
      <c r="D19997" s="749" t="s">
        <v>46293</v>
      </c>
      <c r="E19997" s="749" t="s">
        <v>46284</v>
      </c>
      <c r="I19997" s="749" t="s">
        <v>30</v>
      </c>
      <c r="J19997" s="749" t="n">
        <v>4610.67</v>
      </c>
    </row>
    <row collapsed="false" customFormat="false" customHeight="true" hidden="true" ht="25.5" outlineLevel="0" r="19998">
      <c r="A19998" s="749" t="s">
        <v>46295</v>
      </c>
      <c r="B19998" s="758" t="str">
        <f aca="false">C19998&amp;D19998&amp;E19998&amp;F19998&amp;G19998&amp;H19998</f>
        <v>RESERVATORIO TERMICO DE ALTA PRESSAO,PARA SISTEMA DE AQUECIMENTO SOLAR,COM 1000L,EXCLUSIVE INSTALACOES(VER ITENS 15.014.0100 A 145) E PLACAS COLETORAS.FORNECIMENTO</v>
      </c>
      <c r="C19998" s="749" t="s">
        <v>46271</v>
      </c>
      <c r="D19998" s="749" t="s">
        <v>46296</v>
      </c>
      <c r="E19998" s="749" t="s">
        <v>46297</v>
      </c>
      <c r="I19998" s="749" t="s">
        <v>30</v>
      </c>
      <c r="J19998" s="749" t="n">
        <v>5165.07</v>
      </c>
    </row>
    <row collapsed="false" customFormat="false" customHeight="true" hidden="true" ht="25.5" outlineLevel="0" r="19999">
      <c r="A19999" s="749" t="s">
        <v>46298</v>
      </c>
      <c r="B19999" s="758" t="str">
        <f aca="false">C19999&amp;D19999&amp;E19999&amp;F19999&amp;G19999&amp;H19999</f>
        <v>RESERVATORIO TERMICO DE ALTA PRESSAO,PARA SISTEMA DE AQUECIMENTO SOLAR,COM 1000L,EXCLUSIVE INSTALACOES(VER ITENS 15.014.0100 A 145) E PLACAS COLETORAS.FORNECIMENTO</v>
      </c>
      <c r="C19999" s="749" t="s">
        <v>46271</v>
      </c>
      <c r="D19999" s="749" t="s">
        <v>46296</v>
      </c>
      <c r="E19999" s="749" t="s">
        <v>46297</v>
      </c>
      <c r="I19999" s="749" t="s">
        <v>30</v>
      </c>
      <c r="J19999" s="749" t="n">
        <v>5165.07</v>
      </c>
    </row>
    <row collapsed="false" customFormat="false" customHeight="true" hidden="true" ht="25.5" outlineLevel="0" r="20000">
      <c r="A20000" s="749" t="s">
        <v>46299</v>
      </c>
      <c r="B20000" s="758" t="str">
        <f aca="false">C20000&amp;D20000&amp;E20000&amp;F20000&amp;G20000&amp;H20000</f>
        <v>PLACAS COLETORAS DE ENERGIA SOLAR HORIZONTAL,MEDINDO 1X2M,EXCLUSIVE INSTALACOES (VER ITENS 15.014.0100 A 0145) E RESERVATORIOS.FORNECIMENTO</v>
      </c>
      <c r="C20000" s="749" t="s">
        <v>46300</v>
      </c>
      <c r="D20000" s="749" t="s">
        <v>46301</v>
      </c>
      <c r="E20000" s="749" t="s">
        <v>46302</v>
      </c>
      <c r="I20000" s="749" t="s">
        <v>30</v>
      </c>
      <c r="J20000" s="749" t="n">
        <v>702.1</v>
      </c>
    </row>
    <row collapsed="false" customFormat="false" customHeight="true" hidden="true" ht="25.5" outlineLevel="0" r="20001">
      <c r="A20001" s="749" t="s">
        <v>46303</v>
      </c>
      <c r="B20001" s="758" t="str">
        <f aca="false">C20001&amp;D20001&amp;E20001&amp;F20001&amp;G20001&amp;H20001</f>
        <v>PLACAS COLETORAS DE ENERGIA SOLAR HORIZONTAL,MEDINDO 1X2M,EXCLUSIVE INSTALACOES (VER ITENS 15.014.0100 A 0145) E RESERVATORIOS.FORNECIMENTO</v>
      </c>
      <c r="C20001" s="749" t="s">
        <v>46300</v>
      </c>
      <c r="D20001" s="749" t="s">
        <v>46301</v>
      </c>
      <c r="E20001" s="749" t="s">
        <v>46302</v>
      </c>
      <c r="I20001" s="749" t="s">
        <v>30</v>
      </c>
      <c r="J20001" s="749" t="n">
        <v>702.1</v>
      </c>
    </row>
    <row collapsed="false" customFormat="false" customHeight="true" hidden="true" ht="25.5" outlineLevel="0" r="20002">
      <c r="A20002" s="749" t="s">
        <v>46304</v>
      </c>
      <c r="B20002" s="758" t="str">
        <f aca="false">C20002&amp;D20002&amp;E20002&amp;F20002&amp;G20002&amp;H20002</f>
        <v>PLACAS COLETORAS DE ENERGIA SOLAR HORIZONTAL,MEDINDO 1X1M,EXCLUSIVE INSTALACOES (VER ITENS 15.014.0100 A 0145) E RESERVATORIOS.FORNECIMENTO</v>
      </c>
      <c r="C20002" s="749" t="s">
        <v>46305</v>
      </c>
      <c r="D20002" s="749" t="s">
        <v>46301</v>
      </c>
      <c r="E20002" s="749" t="s">
        <v>46302</v>
      </c>
      <c r="I20002" s="749" t="s">
        <v>30</v>
      </c>
      <c r="J20002" s="749" t="n">
        <v>432.5</v>
      </c>
    </row>
    <row collapsed="false" customFormat="false" customHeight="true" hidden="true" ht="25.5" outlineLevel="0" r="20003">
      <c r="A20003" s="749" t="s">
        <v>46306</v>
      </c>
      <c r="B20003" s="758" t="str">
        <f aca="false">C20003&amp;D20003&amp;E20003&amp;F20003&amp;G20003&amp;H20003</f>
        <v>PLACAS COLETORAS DE ENERGIA SOLAR HORIZONTAL,MEDINDO 1X1M,EXCLUSIVE INSTALACOES (VER ITENS 15.014.0100 A 0145) E RESERVATORIOS.FORNECIMENTO</v>
      </c>
      <c r="C20003" s="749" t="s">
        <v>46305</v>
      </c>
      <c r="D20003" s="749" t="s">
        <v>46301</v>
      </c>
      <c r="E20003" s="749" t="s">
        <v>46302</v>
      </c>
      <c r="I20003" s="749" t="s">
        <v>30</v>
      </c>
      <c r="J20003" s="749" t="n">
        <v>432.5</v>
      </c>
    </row>
    <row collapsed="false" customFormat="false" customHeight="true" hidden="true" ht="25.5" outlineLevel="0" r="20004">
      <c r="A20004" s="749" t="s">
        <v>46307</v>
      </c>
      <c r="B20004" s="758" t="str">
        <f aca="false">C20004&amp;D20004&amp;E20004&amp;F20004&amp;G20004&amp;H20004</f>
        <v>PLACAS COLETORAS DE ENERGIA SOLAR VERTICAL,MEDINDO 1X2M,EXCLUSIVE INSTALACOES (VER ITENS 15.014.0100 A 0145) E RESERVATORIOS.FORNECIMENTO</v>
      </c>
      <c r="C20004" s="749" t="s">
        <v>46308</v>
      </c>
      <c r="D20004" s="749" t="s">
        <v>46309</v>
      </c>
      <c r="E20004" s="749" t="s">
        <v>46310</v>
      </c>
      <c r="I20004" s="749" t="s">
        <v>30</v>
      </c>
      <c r="J20004" s="749" t="n">
        <v>772.5</v>
      </c>
    </row>
    <row collapsed="false" customFormat="false" customHeight="true" hidden="true" ht="25.5" outlineLevel="0" r="20005">
      <c r="A20005" s="749" t="s">
        <v>46311</v>
      </c>
      <c r="B20005" s="758" t="str">
        <f aca="false">C20005&amp;D20005&amp;E20005&amp;F20005&amp;G20005&amp;H20005</f>
        <v>PLACAS COLETORAS DE ENERGIA SOLAR VERTICAL,MEDINDO 1X2M,EXCLUSIVE INSTALACOES (VER ITENS 15.014.0100 A 0145) E RESERVATORIOS.FORNECIMENTO</v>
      </c>
      <c r="C20005" s="749" t="s">
        <v>46308</v>
      </c>
      <c r="D20005" s="749" t="s">
        <v>46309</v>
      </c>
      <c r="E20005" s="749" t="s">
        <v>46310</v>
      </c>
      <c r="I20005" s="749" t="s">
        <v>30</v>
      </c>
      <c r="J20005" s="749" t="n">
        <v>772.5</v>
      </c>
    </row>
    <row collapsed="false" customFormat="false" customHeight="true" hidden="true" ht="12.75" outlineLevel="0" r="20006">
      <c r="A20006" s="749" t="s">
        <v>46312</v>
      </c>
      <c r="B20006" s="749" t="str">
        <f aca="false">C20006&amp;D20006&amp;E20006&amp;F20006&amp;G20006&amp;H20006</f>
        <v>REATOR ELETRONICO DE ALTO FATOR DE POTENCIA(AFP&gt;=0,92)PARA LAMPADA FLUORESCENTE 1X16W,BIVOLT,127/220V.FORNECIMENTO E COLOCACAO</v>
      </c>
      <c r="C20006" s="749" t="s">
        <v>46313</v>
      </c>
      <c r="D20006" s="749" t="s">
        <v>46314</v>
      </c>
      <c r="E20006" s="749" t="s">
        <v>14972</v>
      </c>
      <c r="I20006" s="749" t="s">
        <v>30</v>
      </c>
      <c r="J20006" s="749" t="n">
        <v>26.32</v>
      </c>
    </row>
    <row collapsed="false" customFormat="false" customHeight="true" hidden="true" ht="12.75" outlineLevel="0" r="20007">
      <c r="A20007" s="749" t="s">
        <v>46315</v>
      </c>
      <c r="B20007" s="749" t="str">
        <f aca="false">C20007&amp;D20007&amp;E20007&amp;F20007&amp;G20007&amp;H20007</f>
        <v>REATOR ELETRONICO DE ALTO FATOR DE POTENCIA(AFP&gt;=0,92)PARA LAMPADA FLUORESCENTE 1X16W,BIVOLT,127/220V.FORNECIMENTO E COLOCACAO</v>
      </c>
      <c r="C20007" s="749" t="s">
        <v>46313</v>
      </c>
      <c r="D20007" s="749" t="s">
        <v>46314</v>
      </c>
      <c r="E20007" s="749" t="s">
        <v>14972</v>
      </c>
      <c r="I20007" s="749" t="s">
        <v>30</v>
      </c>
      <c r="J20007" s="749" t="n">
        <v>24.94</v>
      </c>
    </row>
    <row collapsed="false" customFormat="false" customHeight="true" hidden="true" ht="12.75" outlineLevel="0" r="20008">
      <c r="A20008" s="749" t="s">
        <v>46316</v>
      </c>
      <c r="B20008" s="749" t="str">
        <f aca="false">C20008&amp;D20008&amp;E20008&amp;F20008&amp;G20008&amp;H20008</f>
        <v>REATOR ELETRONICO DE ALTO FATOR DE POTENCIA(AFP&gt;=0,92)PARA LAMPADA FLUORESCENTE 2X16W,BIVOLT,127/220V.FORNECIMENTO E COLOCACAO</v>
      </c>
      <c r="C20008" s="749" t="s">
        <v>46313</v>
      </c>
      <c r="D20008" s="749" t="s">
        <v>46317</v>
      </c>
      <c r="E20008" s="749" t="s">
        <v>14972</v>
      </c>
      <c r="I20008" s="749" t="s">
        <v>30</v>
      </c>
      <c r="J20008" s="749" t="n">
        <v>32.12</v>
      </c>
    </row>
    <row collapsed="false" customFormat="false" customHeight="true" hidden="true" ht="12.75" outlineLevel="0" r="20009">
      <c r="A20009" s="749" t="s">
        <v>46318</v>
      </c>
      <c r="B20009" s="749" t="str">
        <f aca="false">C20009&amp;D20009&amp;E20009&amp;F20009&amp;G20009&amp;H20009</f>
        <v>REATOR ELETRONICO DE ALTO FATOR DE POTENCIA(AFP&gt;=0,92)PARA LAMPADA FLUORESCENTE 2X16W,BIVOLT,127/220V.FORNECIMENTO E COLOCACAO</v>
      </c>
      <c r="C20009" s="749" t="s">
        <v>46313</v>
      </c>
      <c r="D20009" s="749" t="s">
        <v>46317</v>
      </c>
      <c r="E20009" s="749" t="s">
        <v>14972</v>
      </c>
      <c r="I20009" s="749" t="s">
        <v>30</v>
      </c>
      <c r="J20009" s="749" t="n">
        <v>30.74</v>
      </c>
    </row>
    <row collapsed="false" customFormat="false" customHeight="true" hidden="true" ht="12.75" outlineLevel="0" r="20010">
      <c r="A20010" s="749" t="s">
        <v>46319</v>
      </c>
      <c r="B20010" s="749" t="str">
        <f aca="false">C20010&amp;D20010&amp;E20010&amp;F20010&amp;G20010&amp;H20010</f>
        <v>REATOR ELETRONICO DE ALTO FATOR DE POTENCIA(AFP&gt;=0,92)PARA LAMPADA FLUORESCENTE 1X18W,BIVOLT,127/220V.FORNECIMENTO E COLOCACAO</v>
      </c>
      <c r="C20010" s="749" t="s">
        <v>46313</v>
      </c>
      <c r="D20010" s="749" t="s">
        <v>46320</v>
      </c>
      <c r="E20010" s="749" t="s">
        <v>14972</v>
      </c>
      <c r="I20010" s="749" t="s">
        <v>30</v>
      </c>
      <c r="J20010" s="749" t="n">
        <v>26.98</v>
      </c>
    </row>
    <row collapsed="false" customFormat="false" customHeight="true" hidden="true" ht="12.75" outlineLevel="0" r="20011">
      <c r="A20011" s="749" t="s">
        <v>46321</v>
      </c>
      <c r="B20011" s="749" t="str">
        <f aca="false">C20011&amp;D20011&amp;E20011&amp;F20011&amp;G20011&amp;H20011</f>
        <v>REATOR ELETRONICO DE ALTO FATOR DE POTENCIA(AFP&gt;=0,92)PARA LAMPADA FLUORESCENTE 1X18W,BIVOLT,127/220V.FORNECIMENTO E COLOCACAO</v>
      </c>
      <c r="C20011" s="749" t="s">
        <v>46313</v>
      </c>
      <c r="D20011" s="749" t="s">
        <v>46320</v>
      </c>
      <c r="E20011" s="749" t="s">
        <v>14972</v>
      </c>
      <c r="I20011" s="749" t="s">
        <v>30</v>
      </c>
      <c r="J20011" s="749" t="n">
        <v>25.6</v>
      </c>
    </row>
    <row collapsed="false" customFormat="false" customHeight="true" hidden="true" ht="12.75" outlineLevel="0" r="20012">
      <c r="A20012" s="749" t="s">
        <v>46322</v>
      </c>
      <c r="B20012" s="749" t="str">
        <f aca="false">C20012&amp;D20012&amp;E20012&amp;F20012&amp;G20012&amp;H20012</f>
        <v>REATOR ELETRONICO DE ALTO FATOR DE POTENCIA(AFP&gt;=0,92)PARA LAMPADA FLUORESCENTE 2X18W,BIVOLT,127/220V.FORNECIMENTO E COLOCACAO</v>
      </c>
      <c r="C20012" s="749" t="s">
        <v>46313</v>
      </c>
      <c r="D20012" s="749" t="s">
        <v>46323</v>
      </c>
      <c r="E20012" s="749" t="s">
        <v>14972</v>
      </c>
      <c r="I20012" s="749" t="s">
        <v>30</v>
      </c>
      <c r="J20012" s="749" t="n">
        <v>31.57</v>
      </c>
    </row>
    <row collapsed="false" customFormat="false" customHeight="true" hidden="true" ht="12.75" outlineLevel="0" r="20013">
      <c r="A20013" s="749" t="s">
        <v>46324</v>
      </c>
      <c r="B20013" s="749" t="str">
        <f aca="false">C20013&amp;D20013&amp;E20013&amp;F20013&amp;G20013&amp;H20013</f>
        <v>REATOR ELETRONICO DE ALTO FATOR DE POTENCIA(AFP&gt;=0,92)PARA LAMPADA FLUORESCENTE 2X18W,BIVOLT,127/220V.FORNECIMENTO E COLOCACAO</v>
      </c>
      <c r="C20013" s="749" t="s">
        <v>46313</v>
      </c>
      <c r="D20013" s="749" t="s">
        <v>46323</v>
      </c>
      <c r="E20013" s="749" t="s">
        <v>14972</v>
      </c>
      <c r="I20013" s="749" t="s">
        <v>30</v>
      </c>
      <c r="J20013" s="749" t="n">
        <v>30.19</v>
      </c>
    </row>
    <row collapsed="false" customFormat="false" customHeight="true" hidden="true" ht="12.75" outlineLevel="0" r="20014">
      <c r="A20014" s="749" t="s">
        <v>46325</v>
      </c>
      <c r="B20014" s="749" t="str">
        <f aca="false">C20014&amp;D20014&amp;E20014&amp;F20014&amp;G20014&amp;H20014</f>
        <v>REATOR ELETRONICO DE ALTO FATOR DE POTENCIA(AFP&gt;=0,92)PARA LAMPADA FLUORESCENTE 1X20W,BIVOLT,127/220V.FORNECIMENTO E COLOCACAO</v>
      </c>
      <c r="C20014" s="749" t="s">
        <v>46313</v>
      </c>
      <c r="D20014" s="749" t="s">
        <v>46326</v>
      </c>
      <c r="E20014" s="749" t="s">
        <v>14972</v>
      </c>
      <c r="I20014" s="749" t="s">
        <v>30</v>
      </c>
      <c r="J20014" s="749" t="n">
        <v>26.98</v>
      </c>
    </row>
    <row collapsed="false" customFormat="false" customHeight="true" hidden="true" ht="12.75" outlineLevel="0" r="20015">
      <c r="A20015" s="749" t="s">
        <v>46327</v>
      </c>
      <c r="B20015" s="749" t="str">
        <f aca="false">C20015&amp;D20015&amp;E20015&amp;F20015&amp;G20015&amp;H20015</f>
        <v>REATOR ELETRONICO DE ALTO FATOR DE POTENCIA(AFP&gt;=0,92)PARA LAMPADA FLUORESCENTE 1X20W,BIVOLT,127/220V.FORNECIMENTO E COLOCACAO</v>
      </c>
      <c r="C20015" s="749" t="s">
        <v>46313</v>
      </c>
      <c r="D20015" s="749" t="s">
        <v>46326</v>
      </c>
      <c r="E20015" s="749" t="s">
        <v>14972</v>
      </c>
      <c r="I20015" s="749" t="s">
        <v>30</v>
      </c>
      <c r="J20015" s="749" t="n">
        <v>25.6</v>
      </c>
    </row>
    <row collapsed="false" customFormat="false" customHeight="true" hidden="true" ht="12.75" outlineLevel="0" r="20016">
      <c r="A20016" s="749" t="s">
        <v>46328</v>
      </c>
      <c r="B20016" s="749" t="str">
        <f aca="false">C20016&amp;D20016&amp;E20016&amp;F20016&amp;G20016&amp;H20016</f>
        <v>REATOR ELETRONICO DE ALTO FATOR DE POTENCIA(AFP&gt;=0,92)PARA LAMPADA FLUORESCENTE 2X20W,BIVOLT,127/220V.FORNECIMENTO E COLOCACAO</v>
      </c>
      <c r="C20016" s="749" t="s">
        <v>46313</v>
      </c>
      <c r="D20016" s="749" t="s">
        <v>46329</v>
      </c>
      <c r="E20016" s="749" t="s">
        <v>14972</v>
      </c>
      <c r="I20016" s="749" t="s">
        <v>30</v>
      </c>
      <c r="J20016" s="749" t="n">
        <v>31.57</v>
      </c>
    </row>
    <row collapsed="false" customFormat="false" customHeight="true" hidden="true" ht="12.75" outlineLevel="0" r="20017">
      <c r="A20017" s="749" t="s">
        <v>46330</v>
      </c>
      <c r="B20017" s="749" t="str">
        <f aca="false">C20017&amp;D20017&amp;E20017&amp;F20017&amp;G20017&amp;H20017</f>
        <v>REATOR ELETRONICO DE ALTO FATOR DE POTENCIA(AFP&gt;=0,92)PARA LAMPADA FLUORESCENTE 2X20W,BIVOLT,127/220V.FORNECIMENTO E COLOCACAO</v>
      </c>
      <c r="C20017" s="749" t="s">
        <v>46313</v>
      </c>
      <c r="D20017" s="749" t="s">
        <v>46329</v>
      </c>
      <c r="E20017" s="749" t="s">
        <v>14972</v>
      </c>
      <c r="I20017" s="749" t="s">
        <v>30</v>
      </c>
      <c r="J20017" s="749" t="n">
        <v>30.19</v>
      </c>
    </row>
    <row collapsed="false" customFormat="false" customHeight="true" hidden="true" ht="12.75" outlineLevel="0" r="20018">
      <c r="A20018" s="749" t="s">
        <v>46331</v>
      </c>
      <c r="B20018" s="749" t="str">
        <f aca="false">C20018&amp;D20018&amp;E20018&amp;F20018&amp;G20018&amp;H20018</f>
        <v>REATOR ELETRONICO DE ALTO FATOR DE POTENCIA(AFP&gt;=0,92)PARA LAMPADA FLUORESCENTE 1X32W,BIVOLT,127/220V.FORNECIMENTO E COLOCACAO</v>
      </c>
      <c r="C20018" s="749" t="s">
        <v>46313</v>
      </c>
      <c r="D20018" s="749" t="s">
        <v>46332</v>
      </c>
      <c r="E20018" s="749" t="s">
        <v>14972</v>
      </c>
      <c r="I20018" s="749" t="s">
        <v>30</v>
      </c>
      <c r="J20018" s="749" t="n">
        <v>32.7</v>
      </c>
    </row>
    <row collapsed="false" customFormat="false" customHeight="true" hidden="true" ht="12.75" outlineLevel="0" r="20019">
      <c r="A20019" s="749" t="s">
        <v>46333</v>
      </c>
      <c r="B20019" s="749" t="str">
        <f aca="false">C20019&amp;D20019&amp;E20019&amp;F20019&amp;G20019&amp;H20019</f>
        <v>REATOR ELETRONICO DE ALTO FATOR DE POTENCIA(AFP&gt;=0,92)PARA LAMPADA FLUORESCENTE 1X32W,BIVOLT,127/220V.FORNECIMENTO E COLOCACAO</v>
      </c>
      <c r="C20019" s="749" t="s">
        <v>46313</v>
      </c>
      <c r="D20019" s="749" t="s">
        <v>46332</v>
      </c>
      <c r="E20019" s="749" t="s">
        <v>14972</v>
      </c>
      <c r="I20019" s="749" t="s">
        <v>30</v>
      </c>
      <c r="J20019" s="749" t="n">
        <v>31.32</v>
      </c>
    </row>
    <row collapsed="false" customFormat="false" customHeight="true" hidden="true" ht="12.75" outlineLevel="0" r="20020">
      <c r="A20020" s="749" t="s">
        <v>46334</v>
      </c>
      <c r="B20020" s="749" t="str">
        <f aca="false">C20020&amp;D20020&amp;E20020&amp;F20020&amp;G20020&amp;H20020</f>
        <v>REATOR ELETRONICO DE ALTO FATOR DE POTENCIA(AFP&gt;=0,92)PARA LAMPADA FLUORESCENTE 2X32W,BIVOLT,127/220V.FORNECIMENTO E COLOCACAO</v>
      </c>
      <c r="C20020" s="749" t="s">
        <v>46313</v>
      </c>
      <c r="D20020" s="749" t="s">
        <v>46335</v>
      </c>
      <c r="E20020" s="749" t="s">
        <v>14972</v>
      </c>
      <c r="I20020" s="749" t="s">
        <v>30</v>
      </c>
      <c r="J20020" s="749" t="n">
        <v>33.77</v>
      </c>
    </row>
    <row collapsed="false" customFormat="false" customHeight="true" hidden="true" ht="12.75" outlineLevel="0" r="20021">
      <c r="A20021" s="749" t="s">
        <v>46336</v>
      </c>
      <c r="B20021" s="749" t="str">
        <f aca="false">C20021&amp;D20021&amp;E20021&amp;F20021&amp;G20021&amp;H20021</f>
        <v>REATOR ELETRONICO DE ALTO FATOR DE POTENCIA(AFP&gt;=0,92)PARA LAMPADA FLUORESCENTE 2X32W,BIVOLT,127/220V.FORNECIMENTO E COLOCACAO</v>
      </c>
      <c r="C20021" s="749" t="s">
        <v>46313</v>
      </c>
      <c r="D20021" s="749" t="s">
        <v>46335</v>
      </c>
      <c r="E20021" s="749" t="s">
        <v>14972</v>
      </c>
      <c r="I20021" s="749" t="s">
        <v>30</v>
      </c>
      <c r="J20021" s="749" t="n">
        <v>32.39</v>
      </c>
    </row>
    <row collapsed="false" customFormat="false" customHeight="true" hidden="true" ht="12.75" outlineLevel="0" r="20022">
      <c r="A20022" s="749" t="s">
        <v>46337</v>
      </c>
      <c r="B20022" s="749" t="str">
        <f aca="false">C20022&amp;D20022&amp;E20022&amp;F20022&amp;G20022&amp;H20022</f>
        <v>REATOR ELETRONICO DE ALTO FATOR DE POTENCIA(AFP&gt;=0,92)PARA LAMPADA FLUORESCENTE 1X36W,BIVOLT,127/220V.FORNECIMENTO E COLOCACAO</v>
      </c>
      <c r="C20022" s="749" t="s">
        <v>46313</v>
      </c>
      <c r="D20022" s="749" t="s">
        <v>46338</v>
      </c>
      <c r="E20022" s="749" t="s">
        <v>14972</v>
      </c>
      <c r="I20022" s="749" t="s">
        <v>30</v>
      </c>
      <c r="J20022" s="749" t="n">
        <v>30.76</v>
      </c>
    </row>
    <row collapsed="false" customFormat="false" customHeight="true" hidden="true" ht="12.75" outlineLevel="0" r="20023">
      <c r="A20023" s="749" t="s">
        <v>46339</v>
      </c>
      <c r="B20023" s="749" t="str">
        <f aca="false">C20023&amp;D20023&amp;E20023&amp;F20023&amp;G20023&amp;H20023</f>
        <v>REATOR ELETRONICO DE ALTO FATOR DE POTENCIA(AFP&gt;=0,92)PARA LAMPADA FLUORESCENTE 1X36W,BIVOLT,127/220V.FORNECIMENTO E COLOCACAO</v>
      </c>
      <c r="C20023" s="749" t="s">
        <v>46313</v>
      </c>
      <c r="D20023" s="749" t="s">
        <v>46338</v>
      </c>
      <c r="E20023" s="749" t="s">
        <v>14972</v>
      </c>
      <c r="I20023" s="749" t="s">
        <v>30</v>
      </c>
      <c r="J20023" s="749" t="n">
        <v>29.38</v>
      </c>
    </row>
    <row collapsed="false" customFormat="false" customHeight="true" hidden="true" ht="12.75" outlineLevel="0" r="20024">
      <c r="A20024" s="749" t="s">
        <v>46340</v>
      </c>
      <c r="B20024" s="749" t="str">
        <f aca="false">C20024&amp;D20024&amp;E20024&amp;F20024&amp;G20024&amp;H20024</f>
        <v>REATOR ELETRONICO DE ALTO FATOR DE POTENCIA(AFP&gt;=0,92)PARA LAMPADA FLUORESCENTE 2X36W,BIVOLT,127/220V.FORNECIMENTO E COLOCACAO</v>
      </c>
      <c r="C20024" s="749" t="s">
        <v>46313</v>
      </c>
      <c r="D20024" s="749" t="s">
        <v>46341</v>
      </c>
      <c r="E20024" s="749" t="s">
        <v>14972</v>
      </c>
      <c r="I20024" s="749" t="s">
        <v>30</v>
      </c>
      <c r="J20024" s="749" t="n">
        <v>41.68</v>
      </c>
    </row>
    <row collapsed="false" customFormat="false" customHeight="true" hidden="true" ht="12.75" outlineLevel="0" r="20025">
      <c r="A20025" s="749" t="s">
        <v>46342</v>
      </c>
      <c r="B20025" s="749" t="str">
        <f aca="false">C20025&amp;D20025&amp;E20025&amp;F20025&amp;G20025&amp;H20025</f>
        <v>REATOR ELETRONICO DE ALTO FATOR DE POTENCIA(AFP&gt;=0,92)PARA LAMPADA FLUORESCENTE 2X36W,BIVOLT,127/220V.FORNECIMENTO E COLOCACAO</v>
      </c>
      <c r="C20025" s="749" t="s">
        <v>46313</v>
      </c>
      <c r="D20025" s="749" t="s">
        <v>46341</v>
      </c>
      <c r="E20025" s="749" t="s">
        <v>14972</v>
      </c>
      <c r="I20025" s="749" t="s">
        <v>30</v>
      </c>
      <c r="J20025" s="749" t="n">
        <v>40.3</v>
      </c>
    </row>
    <row collapsed="false" customFormat="false" customHeight="true" hidden="true" ht="12.75" outlineLevel="0" r="20026">
      <c r="A20026" s="749" t="s">
        <v>46343</v>
      </c>
      <c r="B20026" s="749" t="str">
        <f aca="false">C20026&amp;D20026&amp;E20026&amp;F20026&amp;G20026&amp;H20026</f>
        <v>REATOR ELETRONICO DE ALTO FATOR DE POTENCIA(AFP&gt;=0,92)PARA LAMPADA FLUORESCENTE 1X40W,BIVOLT,127/220V.FORNECIMENTO E COLOCACAO</v>
      </c>
      <c r="C20026" s="749" t="s">
        <v>46313</v>
      </c>
      <c r="D20026" s="749" t="s">
        <v>46344</v>
      </c>
      <c r="E20026" s="749" t="s">
        <v>14972</v>
      </c>
      <c r="I20026" s="749" t="s">
        <v>30</v>
      </c>
      <c r="J20026" s="749" t="n">
        <v>30.76</v>
      </c>
    </row>
    <row collapsed="false" customFormat="false" customHeight="true" hidden="true" ht="12.75" outlineLevel="0" r="20027">
      <c r="A20027" s="749" t="s">
        <v>46345</v>
      </c>
      <c r="B20027" s="749" t="str">
        <f aca="false">C20027&amp;D20027&amp;E20027&amp;F20027&amp;G20027&amp;H20027</f>
        <v>REATOR ELETRONICO DE ALTO FATOR DE POTENCIA(AFP&gt;=0,92)PARA LAMPADA FLUORESCENTE 1X40W,BIVOLT,127/220V.FORNECIMENTO E COLOCACAO</v>
      </c>
      <c r="C20027" s="749" t="s">
        <v>46313</v>
      </c>
      <c r="D20027" s="749" t="s">
        <v>46344</v>
      </c>
      <c r="E20027" s="749" t="s">
        <v>14972</v>
      </c>
      <c r="I20027" s="749" t="s">
        <v>30</v>
      </c>
      <c r="J20027" s="749" t="n">
        <v>29.38</v>
      </c>
    </row>
    <row collapsed="false" customFormat="false" customHeight="true" hidden="true" ht="12.75" outlineLevel="0" r="20028">
      <c r="A20028" s="749" t="s">
        <v>46346</v>
      </c>
      <c r="B20028" s="749" t="str">
        <f aca="false">C20028&amp;D20028&amp;E20028&amp;F20028&amp;G20028&amp;H20028</f>
        <v>REATOR ELETRONICO DE ALTO FATOR DE POTENCIA(AFP&gt;=0,92)PARA LAMPADA FLUORESCENTE 2X40W,BIVOLT,127/220V.FORNECIMENTO E COLOCACAO</v>
      </c>
      <c r="C20028" s="749" t="s">
        <v>46313</v>
      </c>
      <c r="D20028" s="749" t="s">
        <v>46347</v>
      </c>
      <c r="E20028" s="749" t="s">
        <v>14972</v>
      </c>
      <c r="I20028" s="749" t="s">
        <v>30</v>
      </c>
      <c r="J20028" s="749" t="n">
        <v>38.52</v>
      </c>
    </row>
    <row collapsed="false" customFormat="false" customHeight="true" hidden="true" ht="12.75" outlineLevel="0" r="20029">
      <c r="A20029" s="749" t="s">
        <v>46348</v>
      </c>
      <c r="B20029" s="749" t="str">
        <f aca="false">C20029&amp;D20029&amp;E20029&amp;F20029&amp;G20029&amp;H20029</f>
        <v>REATOR ELETRONICO DE ALTO FATOR DE POTENCIA(AFP&gt;=0,92)PARA LAMPADA FLUORESCENTE 2X40W,BIVOLT,127/220V.FORNECIMENTO E COLOCACAO</v>
      </c>
      <c r="C20029" s="749" t="s">
        <v>46313</v>
      </c>
      <c r="D20029" s="749" t="s">
        <v>46347</v>
      </c>
      <c r="E20029" s="749" t="s">
        <v>14972</v>
      </c>
      <c r="I20029" s="749" t="s">
        <v>30</v>
      </c>
      <c r="J20029" s="749" t="n">
        <v>37.14</v>
      </c>
    </row>
    <row collapsed="false" customFormat="false" customHeight="true" hidden="true" ht="12.75" outlineLevel="0" r="20030">
      <c r="A20030" s="749" t="s">
        <v>46349</v>
      </c>
      <c r="B20030" s="749" t="str">
        <f aca="false">C20030&amp;D20030&amp;E20030&amp;F20030&amp;G20030&amp;H20030</f>
        <v>REATOR PARA LAMPADA DE VAPOR METALICO DE 150W,220V,PARA USOEXTERNO.FORNECIMENTO E COLOCACAO</v>
      </c>
      <c r="C20030" s="749" t="s">
        <v>46350</v>
      </c>
      <c r="D20030" s="749" t="s">
        <v>46351</v>
      </c>
      <c r="I20030" s="749" t="s">
        <v>30</v>
      </c>
      <c r="J20030" s="749" t="n">
        <v>73.18</v>
      </c>
    </row>
    <row collapsed="false" customFormat="false" customHeight="true" hidden="true" ht="12.75" outlineLevel="0" r="20031">
      <c r="A20031" s="749" t="s">
        <v>46352</v>
      </c>
      <c r="B20031" s="749" t="str">
        <f aca="false">C20031&amp;D20031&amp;E20031&amp;F20031&amp;G20031&amp;H20031</f>
        <v>REATOR PARA LAMPADA DE VAPOR METALICO DE 150W,220V,PARA USOEXTERNO.FORNECIMENTO E COLOCACAO</v>
      </c>
      <c r="C20031" s="749" t="s">
        <v>46350</v>
      </c>
      <c r="D20031" s="749" t="s">
        <v>46351</v>
      </c>
      <c r="I20031" s="749" t="s">
        <v>30</v>
      </c>
      <c r="J20031" s="749" t="n">
        <v>71.8</v>
      </c>
    </row>
    <row collapsed="false" customFormat="false" customHeight="true" hidden="true" ht="12.75" outlineLevel="0" r="20032">
      <c r="A20032" s="749" t="s">
        <v>46353</v>
      </c>
      <c r="B20032" s="749" t="str">
        <f aca="false">C20032&amp;D20032&amp;E20032&amp;F20032&amp;G20032&amp;H20032</f>
        <v>REATOR PARA LAMPADA DE VAPOR METALICO DE 250W,220V,PARA USOEXTERNO.FORNECIMENTO E COLOCACAO</v>
      </c>
      <c r="C20032" s="749" t="s">
        <v>46354</v>
      </c>
      <c r="D20032" s="749" t="s">
        <v>46351</v>
      </c>
      <c r="I20032" s="749" t="s">
        <v>30</v>
      </c>
      <c r="J20032" s="749" t="n">
        <v>88.92</v>
      </c>
    </row>
    <row collapsed="false" customFormat="false" customHeight="true" hidden="true" ht="12.75" outlineLevel="0" r="20033">
      <c r="A20033" s="749" t="s">
        <v>46355</v>
      </c>
      <c r="B20033" s="749" t="str">
        <f aca="false">C20033&amp;D20033&amp;E20033&amp;F20033&amp;G20033&amp;H20033</f>
        <v>REATOR PARA LAMPADA DE VAPOR METALICO DE 250W,220V,PARA USOEXTERNO.FORNECIMENTO E COLOCACAO</v>
      </c>
      <c r="C20033" s="749" t="s">
        <v>46354</v>
      </c>
      <c r="D20033" s="749" t="s">
        <v>46351</v>
      </c>
      <c r="I20033" s="749" t="s">
        <v>30</v>
      </c>
      <c r="J20033" s="749" t="n">
        <v>87.54</v>
      </c>
    </row>
    <row collapsed="false" customFormat="false" customHeight="true" hidden="true" ht="12.75" outlineLevel="0" r="20034">
      <c r="A20034" s="749" t="s">
        <v>46356</v>
      </c>
      <c r="B20034" s="749" t="str">
        <f aca="false">C20034&amp;D20034&amp;E20034&amp;F20034&amp;G20034&amp;H20034</f>
        <v>REATOR PARA LAMPADA DE VAPOR METALICO DE 400W,220V,PARA USOEXTERNO.FORNECIMENTO E COLOCACAO</v>
      </c>
      <c r="C20034" s="749" t="s">
        <v>46357</v>
      </c>
      <c r="D20034" s="749" t="s">
        <v>46351</v>
      </c>
      <c r="I20034" s="749" t="s">
        <v>30</v>
      </c>
      <c r="J20034" s="749" t="n">
        <v>118.01</v>
      </c>
    </row>
    <row collapsed="false" customFormat="false" customHeight="true" hidden="true" ht="12.75" outlineLevel="0" r="20035">
      <c r="A20035" s="749" t="s">
        <v>46358</v>
      </c>
      <c r="B20035" s="749" t="str">
        <f aca="false">C20035&amp;D20035&amp;E20035&amp;F20035&amp;G20035&amp;H20035</f>
        <v>REATOR PARA LAMPADA DE VAPOR METALICO DE 400W,220V,PARA USOEXTERNO.FORNECIMENTO E COLOCACAO</v>
      </c>
      <c r="C20035" s="749" t="s">
        <v>46357</v>
      </c>
      <c r="D20035" s="749" t="s">
        <v>46351</v>
      </c>
      <c r="I20035" s="749" t="s">
        <v>30</v>
      </c>
      <c r="J20035" s="749" t="n">
        <v>116.63</v>
      </c>
    </row>
    <row collapsed="false" customFormat="false" customHeight="true" hidden="true" ht="12.75" outlineLevel="0" r="20036">
      <c r="A20036" s="749" t="s">
        <v>46359</v>
      </c>
      <c r="B20036" s="749" t="str">
        <f aca="false">C20036&amp;D20036&amp;E20036&amp;F20036&amp;G20036&amp;H20036</f>
        <v>REATOR PARA LAMPADA DE VAPOR SODIO DE 400W,220V.FORNECIMENTO E COLOCACAO</v>
      </c>
      <c r="C20036" s="749" t="s">
        <v>46360</v>
      </c>
      <c r="D20036" s="749" t="s">
        <v>13617</v>
      </c>
      <c r="I20036" s="749" t="s">
        <v>30</v>
      </c>
      <c r="J20036" s="749" t="n">
        <v>114.13</v>
      </c>
    </row>
    <row collapsed="false" customFormat="false" customHeight="true" hidden="true" ht="12.75" outlineLevel="0" r="20037">
      <c r="A20037" s="749" t="s">
        <v>46361</v>
      </c>
      <c r="B20037" s="749" t="str">
        <f aca="false">C20037&amp;D20037&amp;E20037&amp;F20037&amp;G20037&amp;H20037</f>
        <v>REATOR PARA LAMPADA DE VAPOR SODIO DE 400W,220V.FORNECIMENTO E COLOCACAO</v>
      </c>
      <c r="C20037" s="749" t="s">
        <v>46360</v>
      </c>
      <c r="D20037" s="749" t="s">
        <v>13617</v>
      </c>
      <c r="I20037" s="749" t="s">
        <v>30</v>
      </c>
      <c r="J20037" s="749" t="n">
        <v>112.75</v>
      </c>
    </row>
    <row collapsed="false" customFormat="false" customHeight="true" hidden="true" ht="12.75" outlineLevel="0" r="20038">
      <c r="A20038" s="749" t="s">
        <v>46362</v>
      </c>
      <c r="B20038" s="749" t="str">
        <f aca="false">C20038&amp;D20038&amp;E20038&amp;F20038&amp;G20038&amp;H20038</f>
        <v>BRACO PARA ILUMINACAO DE RUAS,EM TUBO DE ACO GALVANIZADO COM DIAMETRO DE=25,4MM,PARA FIXACAO EM POSTE OU PAREDE,PROJECAO HORIZONTAL=1000MM,PROJECAO VERTICAL=370MM.FORNECIMENTO E COLOCACAO</v>
      </c>
      <c r="C20038" s="749" t="s">
        <v>46363</v>
      </c>
      <c r="D20038" s="749" t="s">
        <v>46364</v>
      </c>
      <c r="E20038" s="749" t="s">
        <v>46365</v>
      </c>
      <c r="F20038" s="749" t="s">
        <v>15017</v>
      </c>
      <c r="I20038" s="749" t="s">
        <v>30</v>
      </c>
      <c r="J20038" s="749" t="n">
        <v>101.8</v>
      </c>
    </row>
    <row collapsed="false" customFormat="false" customHeight="true" hidden="true" ht="12.75" outlineLevel="0" r="20039">
      <c r="A20039" s="749" t="s">
        <v>46366</v>
      </c>
      <c r="B20039" s="749" t="str">
        <f aca="false">C20039&amp;D20039&amp;E20039&amp;F20039&amp;G20039&amp;H20039</f>
        <v>BRACO PARA ILUMINACAO DE RUAS,EM TUBO DE ACO GALVANIZADO COM DIAMETRO DE=25,4MM,PARA FIXACAO EM POSTE OU PAREDE,PROJECAO HORIZONTAL=1000MM,PROJECAO VERTICAL=370MM.FORNECIMENTO E COLOCACAO</v>
      </c>
      <c r="C20039" s="749" t="s">
        <v>46363</v>
      </c>
      <c r="D20039" s="749" t="s">
        <v>46364</v>
      </c>
      <c r="E20039" s="749" t="s">
        <v>46365</v>
      </c>
      <c r="F20039" s="749" t="s">
        <v>15017</v>
      </c>
      <c r="I20039" s="749" t="s">
        <v>30</v>
      </c>
      <c r="J20039" s="749" t="n">
        <v>94.71</v>
      </c>
    </row>
    <row collapsed="false" customFormat="false" customHeight="true" hidden="true" ht="12.75" outlineLevel="0" r="20040">
      <c r="A20040" s="749" t="s">
        <v>46367</v>
      </c>
      <c r="B20040" s="749" t="str">
        <f aca="false">C20040&amp;D20040&amp;E20040&amp;F20040&amp;G20040&amp;H20040</f>
        <v>BRACO PARA ILUMINACAO DE RUAS,EM TUBO DE ACO GALVANIZADO COM DIAMETRO DE=48,2MM,PARA FIXACAO EM POSTE OU PAREDE,PROJECAO HORIZONTAL=2500MM,PROJECAO VERTICAL=1660MM.FORNECIMENTO E COLOCACAO</v>
      </c>
      <c r="C20040" s="749" t="s">
        <v>46363</v>
      </c>
      <c r="D20040" s="749" t="s">
        <v>46368</v>
      </c>
      <c r="E20040" s="749" t="s">
        <v>46369</v>
      </c>
      <c r="F20040" s="749" t="s">
        <v>20218</v>
      </c>
      <c r="I20040" s="749" t="s">
        <v>30</v>
      </c>
      <c r="J20040" s="749" t="n">
        <v>217.3</v>
      </c>
    </row>
    <row collapsed="false" customFormat="false" customHeight="true" hidden="true" ht="12.75" outlineLevel="0" r="20041">
      <c r="A20041" s="749" t="s">
        <v>46370</v>
      </c>
      <c r="B20041" s="749" t="str">
        <f aca="false">C20041&amp;D20041&amp;E20041&amp;F20041&amp;G20041&amp;H20041</f>
        <v>BRACO PARA ILUMINACAO DE RUAS,EM TUBO DE ACO GALVANIZADO COM DIAMETRO DE=48,2MM,PARA FIXACAO EM POSTE OU PAREDE,PROJECAO HORIZONTAL=2500MM,PROJECAO VERTICAL=1660MM.FORNECIMENTO E COLOCACAO</v>
      </c>
      <c r="C20041" s="749" t="s">
        <v>46363</v>
      </c>
      <c r="D20041" s="749" t="s">
        <v>46368</v>
      </c>
      <c r="E20041" s="749" t="s">
        <v>46369</v>
      </c>
      <c r="F20041" s="749" t="s">
        <v>20218</v>
      </c>
      <c r="I20041" s="749" t="s">
        <v>30</v>
      </c>
      <c r="J20041" s="749" t="n">
        <v>210.21</v>
      </c>
    </row>
    <row collapsed="false" customFormat="false" customHeight="true" hidden="true" ht="12.75" outlineLevel="0" r="20042">
      <c r="A20042" s="749" t="s">
        <v>46371</v>
      </c>
      <c r="B20042" s="749" t="str">
        <f aca="false">C20042&amp;D20042&amp;E20042&amp;F20042&amp;G20042&amp;H20042</f>
        <v>BRACO PARA ILUMINACAO DE RUAS,EM TUBO DE ACO GALVANIZADO COM DIAMETRO DE=60,3MM,PARA FIXACAO EM POSTE OU PAREDE,PROJECAO HORIZONTAL=2530MM,PROJECAO VERTICAL=2180MM.FORNECIMENTO E COLOCACAO</v>
      </c>
      <c r="C20042" s="749" t="s">
        <v>46363</v>
      </c>
      <c r="D20042" s="749" t="s">
        <v>46372</v>
      </c>
      <c r="E20042" s="749" t="s">
        <v>46373</v>
      </c>
      <c r="F20042" s="749" t="s">
        <v>20218</v>
      </c>
      <c r="I20042" s="749" t="s">
        <v>30</v>
      </c>
      <c r="J20042" s="749" t="n">
        <v>272.95</v>
      </c>
    </row>
    <row collapsed="false" customFormat="false" customHeight="true" hidden="true" ht="12.75" outlineLevel="0" r="20043">
      <c r="A20043" s="749" t="s">
        <v>46374</v>
      </c>
      <c r="B20043" s="749" t="str">
        <f aca="false">C20043&amp;D20043&amp;E20043&amp;F20043&amp;G20043&amp;H20043</f>
        <v>BRACO PARA ILUMINACAO DE RUAS,EM TUBO DE ACO GALVANIZADO COM DIAMETRO DE=60,3MM,PARA FIXACAO EM POSTE OU PAREDE,PROJECAO HORIZONTAL=2530MM,PROJECAO VERTICAL=2180MM.FORNECIMENTO E COLOCACAO</v>
      </c>
      <c r="C20043" s="749" t="s">
        <v>46363</v>
      </c>
      <c r="D20043" s="749" t="s">
        <v>46372</v>
      </c>
      <c r="E20043" s="749" t="s">
        <v>46373</v>
      </c>
      <c r="F20043" s="749" t="s">
        <v>20218</v>
      </c>
      <c r="I20043" s="749" t="s">
        <v>30</v>
      </c>
      <c r="J20043" s="749" t="n">
        <v>265.86</v>
      </c>
    </row>
    <row collapsed="false" customFormat="false" customHeight="true" hidden="true" ht="12.75" outlineLevel="0" r="20044">
      <c r="A20044" s="749" t="s">
        <v>46375</v>
      </c>
      <c r="B20044" s="749" t="str">
        <f aca="false">C20044&amp;D20044&amp;E20044&amp;F20044&amp;G20044&amp;H20044</f>
        <v>ABRACADEIRA DE FIXACAO DE BRACOS DE LUMINARIAS DE 4".FORNECIMENTO E COLOCACAO</v>
      </c>
      <c r="C20044" s="749" t="s">
        <v>46376</v>
      </c>
      <c r="D20044" s="749" t="s">
        <v>11457</v>
      </c>
      <c r="I20044" s="749" t="s">
        <v>30</v>
      </c>
      <c r="J20044" s="749" t="n">
        <v>59.71</v>
      </c>
    </row>
    <row collapsed="false" customFormat="false" customHeight="true" hidden="true" ht="12.75" outlineLevel="0" r="20045">
      <c r="A20045" s="749" t="s">
        <v>46377</v>
      </c>
      <c r="B20045" s="749" t="str">
        <f aca="false">C20045&amp;D20045&amp;E20045&amp;F20045&amp;G20045&amp;H20045</f>
        <v>ABRACADEIRA DE FIXACAO DE BRACOS DE LUMINARIAS DE 4".FORNECIMENTO E COLOCACAO</v>
      </c>
      <c r="C20045" s="749" t="s">
        <v>46376</v>
      </c>
      <c r="D20045" s="749" t="s">
        <v>11457</v>
      </c>
      <c r="I20045" s="749" t="s">
        <v>30</v>
      </c>
      <c r="J20045" s="749" t="n">
        <v>56.96</v>
      </c>
    </row>
    <row collapsed="false" customFormat="false" customHeight="true" hidden="true" ht="12.75" outlineLevel="0" r="20046">
      <c r="A20046" s="749" t="s">
        <v>46378</v>
      </c>
      <c r="B20046" s="749" t="str">
        <f aca="false">C20046&amp;D20046&amp;E20046&amp;F20046&amp;G20046&amp;H20046</f>
        <v>SUPORTE PARA LAMPADA FLUORESCENTE.FORNECIMENTO E COLOCACAO</v>
      </c>
      <c r="C20046" s="749" t="s">
        <v>46379</v>
      </c>
      <c r="I20046" s="749" t="s">
        <v>30</v>
      </c>
      <c r="J20046" s="749" t="n">
        <v>3.75</v>
      </c>
    </row>
    <row collapsed="false" customFormat="false" customHeight="true" hidden="true" ht="12.75" outlineLevel="0" r="20047">
      <c r="A20047" s="749" t="s">
        <v>46380</v>
      </c>
      <c r="B20047" s="749" t="str">
        <f aca="false">C20047&amp;D20047&amp;E20047&amp;F20047&amp;G20047&amp;H20047</f>
        <v>SUPORTE PARA LAMPADA FLUORESCENTE.FORNECIMENTO E COLOCACAO</v>
      </c>
      <c r="C20047" s="749" t="s">
        <v>46379</v>
      </c>
      <c r="I20047" s="749" t="s">
        <v>30</v>
      </c>
      <c r="J20047" s="749" t="n">
        <v>3.48</v>
      </c>
    </row>
    <row collapsed="false" customFormat="false" customHeight="true" hidden="true" ht="12.75" outlineLevel="0" r="20048">
      <c r="A20048" s="749" t="s">
        <v>46381</v>
      </c>
      <c r="B20048" s="749" t="str">
        <f aca="false">C20048&amp;D20048&amp;E20048&amp;F20048&amp;G20048&amp;H20048</f>
        <v>RELE FOTOELETRICO,PARA COMANDO DE ILUMINACAO EXTERNA,NA TENSAO DE 220V E CARGA MAXIMA DE 1.000W.FORNECIMENTO E COLOCACAO</v>
      </c>
      <c r="C20048" s="749" t="s">
        <v>46382</v>
      </c>
      <c r="D20048" s="749" t="s">
        <v>46383</v>
      </c>
      <c r="I20048" s="749" t="s">
        <v>30</v>
      </c>
      <c r="J20048" s="749" t="n">
        <v>39.85</v>
      </c>
    </row>
    <row collapsed="false" customFormat="false" customHeight="true" hidden="true" ht="12.75" outlineLevel="0" r="20049">
      <c r="A20049" s="749" t="s">
        <v>46384</v>
      </c>
      <c r="B20049" s="749" t="str">
        <f aca="false">C20049&amp;D20049&amp;E20049&amp;F20049&amp;G20049&amp;H20049</f>
        <v>RELE FOTOELETRICO,PARA COMANDO DE ILUMINACAO EXTERNA,NA TENSAO DE 220V E CARGA MAXIMA DE 1.000W.FORNECIMENTO E COLOCACAO</v>
      </c>
      <c r="C20049" s="749" t="s">
        <v>46382</v>
      </c>
      <c r="D20049" s="749" t="s">
        <v>46383</v>
      </c>
      <c r="I20049" s="749" t="s">
        <v>30</v>
      </c>
      <c r="J20049" s="749" t="n">
        <v>38.19</v>
      </c>
    </row>
    <row collapsed="false" customFormat="false" customHeight="true" hidden="true" ht="12.75" outlineLevel="0" r="20050">
      <c r="A20050" s="749" t="s">
        <v>46385</v>
      </c>
      <c r="B20050" s="749" t="str">
        <f aca="false">C20050&amp;D20050&amp;E20050&amp;F20050&amp;G20050&amp;H20050</f>
        <v>RETIRADA E RECOLOCACAO DE APARELHOS DE ILUMINACAO,INCLUSIVELAMPADA</v>
      </c>
      <c r="C20050" s="749" t="s">
        <v>46386</v>
      </c>
      <c r="D20050" s="749" t="s">
        <v>46387</v>
      </c>
      <c r="I20050" s="749" t="s">
        <v>30</v>
      </c>
      <c r="J20050" s="749" t="n">
        <v>28.37</v>
      </c>
    </row>
    <row collapsed="false" customFormat="false" customHeight="true" hidden="true" ht="12.75" outlineLevel="0" r="20051">
      <c r="A20051" s="749" t="s">
        <v>46388</v>
      </c>
      <c r="B20051" s="749" t="str">
        <f aca="false">C20051&amp;D20051&amp;E20051&amp;F20051&amp;G20051&amp;H20051</f>
        <v>RETIRADA E RECOLOCACAO DE APARELHOS DE ILUMINACAO,INCLUSIVELAMPADA</v>
      </c>
      <c r="C20051" s="749" t="s">
        <v>46386</v>
      </c>
      <c r="D20051" s="749" t="s">
        <v>46387</v>
      </c>
      <c r="I20051" s="749" t="s">
        <v>30</v>
      </c>
      <c r="J20051" s="749" t="n">
        <v>24.58</v>
      </c>
    </row>
    <row collapsed="false" customFormat="false" customHeight="true" hidden="true" ht="12.75" outlineLevel="0" r="20052">
      <c r="A20052" s="749" t="s">
        <v>46389</v>
      </c>
      <c r="B20052" s="749" t="str">
        <f aca="false">C20052&amp;D20052&amp;E20052&amp;F20052&amp;G20052&amp;H20052</f>
        <v>RECARGA PARA EXTINTOR DE INCENDIO TIPO AGUA PRESSURIZADA,DE10L</v>
      </c>
      <c r="C20052" s="749" t="s">
        <v>46390</v>
      </c>
      <c r="D20052" s="749" t="s">
        <v>46391</v>
      </c>
      <c r="I20052" s="749" t="s">
        <v>30</v>
      </c>
      <c r="J20052" s="749" t="n">
        <v>38</v>
      </c>
    </row>
    <row collapsed="false" customFormat="false" customHeight="true" hidden="true" ht="12.75" outlineLevel="0" r="20053">
      <c r="A20053" s="749" t="s">
        <v>46392</v>
      </c>
      <c r="B20053" s="749" t="str">
        <f aca="false">C20053&amp;D20053&amp;E20053&amp;F20053&amp;G20053&amp;H20053</f>
        <v>RECARGA PARA EXTINTOR DE INCENDIO TIPO AGUA PRESSURIZADA,DE10L</v>
      </c>
      <c r="C20053" s="749" t="s">
        <v>46390</v>
      </c>
      <c r="D20053" s="749" t="s">
        <v>46391</v>
      </c>
      <c r="I20053" s="749" t="s">
        <v>30</v>
      </c>
      <c r="J20053" s="749" t="n">
        <v>38</v>
      </c>
    </row>
    <row collapsed="false" customFormat="false" customHeight="true" hidden="true" ht="12.75" outlineLevel="0" r="20054">
      <c r="A20054" s="749" t="s">
        <v>46393</v>
      </c>
      <c r="B20054" s="749" t="str">
        <f aca="false">C20054&amp;D20054&amp;E20054&amp;F20054&amp;G20054&amp;H20054</f>
        <v>RECARGA PARA EXTINTOR DE INCENDIO,PO QUIMICO,DE 4KG</v>
      </c>
      <c r="C20054" s="749" t="s">
        <v>46394</v>
      </c>
      <c r="I20054" s="749" t="s">
        <v>30</v>
      </c>
      <c r="J20054" s="749" t="n">
        <v>36</v>
      </c>
    </row>
    <row collapsed="false" customFormat="false" customHeight="true" hidden="true" ht="12.75" outlineLevel="0" r="20055">
      <c r="A20055" s="749" t="s">
        <v>46395</v>
      </c>
      <c r="B20055" s="749" t="str">
        <f aca="false">C20055&amp;D20055&amp;E20055&amp;F20055&amp;G20055&amp;H20055</f>
        <v>RECARGA PARA EXTINTOR DE INCENDIO,PO QUIMICO,DE 4KG</v>
      </c>
      <c r="C20055" s="749" t="s">
        <v>46394</v>
      </c>
      <c r="I20055" s="749" t="s">
        <v>30</v>
      </c>
      <c r="J20055" s="749" t="n">
        <v>36</v>
      </c>
    </row>
    <row collapsed="false" customFormat="false" customHeight="true" hidden="true" ht="12.75" outlineLevel="0" r="20056">
      <c r="A20056" s="749" t="s">
        <v>46396</v>
      </c>
      <c r="B20056" s="749" t="str">
        <f aca="false">C20056&amp;D20056&amp;E20056&amp;F20056&amp;G20056&amp;H20056</f>
        <v>RECARGA PARA EXTINTOR DE INCENDIO,PO QUIMICO,DE 6KG</v>
      </c>
      <c r="C20056" s="749" t="s">
        <v>46397</v>
      </c>
      <c r="I20056" s="749" t="s">
        <v>30</v>
      </c>
      <c r="J20056" s="749" t="n">
        <v>42</v>
      </c>
    </row>
    <row collapsed="false" customFormat="false" customHeight="true" hidden="true" ht="12.75" outlineLevel="0" r="20057">
      <c r="A20057" s="749" t="s">
        <v>46398</v>
      </c>
      <c r="B20057" s="749" t="str">
        <f aca="false">C20057&amp;D20057&amp;E20057&amp;F20057&amp;G20057&amp;H20057</f>
        <v>RECARGA PARA EXTINTOR DE INCENDIO,PO QUIMICO,DE 6KG</v>
      </c>
      <c r="C20057" s="749" t="s">
        <v>46397</v>
      </c>
      <c r="I20057" s="749" t="s">
        <v>30</v>
      </c>
      <c r="J20057" s="749" t="n">
        <v>42</v>
      </c>
    </row>
    <row collapsed="false" customFormat="false" customHeight="true" hidden="true" ht="12.75" outlineLevel="0" r="20058">
      <c r="A20058" s="749" t="s">
        <v>46399</v>
      </c>
      <c r="B20058" s="749" t="str">
        <f aca="false">C20058&amp;D20058&amp;E20058&amp;F20058&amp;G20058&amp;H20058</f>
        <v>RECARGA PARA EXTINTOR DE INCENDIO,GAS CARBONICO,DE 4KG</v>
      </c>
      <c r="C20058" s="749" t="s">
        <v>46400</v>
      </c>
      <c r="I20058" s="749" t="s">
        <v>30</v>
      </c>
      <c r="J20058" s="749" t="n">
        <v>40</v>
      </c>
    </row>
    <row collapsed="false" customFormat="false" customHeight="true" hidden="true" ht="12.75" outlineLevel="0" r="20059">
      <c r="A20059" s="749" t="s">
        <v>46401</v>
      </c>
      <c r="B20059" s="749" t="str">
        <f aca="false">C20059&amp;D20059&amp;E20059&amp;F20059&amp;G20059&amp;H20059</f>
        <v>RECARGA PARA EXTINTOR DE INCENDIO,GAS CARBONICO,DE 4KG</v>
      </c>
      <c r="C20059" s="749" t="s">
        <v>46400</v>
      </c>
      <c r="I20059" s="749" t="s">
        <v>30</v>
      </c>
      <c r="J20059" s="749" t="n">
        <v>40</v>
      </c>
    </row>
    <row collapsed="false" customFormat="false" customHeight="true" hidden="true" ht="12.75" outlineLevel="0" r="20060">
      <c r="A20060" s="749" t="s">
        <v>46402</v>
      </c>
      <c r="B20060" s="749" t="str">
        <f aca="false">C20060&amp;D20060&amp;E20060&amp;F20060&amp;G20060&amp;H20060</f>
        <v>RECARGA PARA EXTINTOR DE INCENDIO,GAS CARBONICO,DE 6KG</v>
      </c>
      <c r="C20060" s="749" t="s">
        <v>46403</v>
      </c>
      <c r="I20060" s="749" t="s">
        <v>30</v>
      </c>
      <c r="J20060" s="749" t="n">
        <v>52.5</v>
      </c>
    </row>
    <row collapsed="false" customFormat="false" customHeight="true" hidden="true" ht="12.75" outlineLevel="0" r="20061">
      <c r="A20061" s="749" t="s">
        <v>46404</v>
      </c>
      <c r="B20061" s="749" t="str">
        <f aca="false">C20061&amp;D20061&amp;E20061&amp;F20061&amp;G20061&amp;H20061</f>
        <v>RECARGA PARA EXTINTOR DE INCENDIO,GAS CARBONICO,DE 6KG</v>
      </c>
      <c r="C20061" s="749" t="s">
        <v>46403</v>
      </c>
      <c r="I20061" s="749" t="s">
        <v>30</v>
      </c>
      <c r="J20061" s="749" t="n">
        <v>52.5</v>
      </c>
    </row>
    <row collapsed="false" customFormat="false" customHeight="true" hidden="true" ht="12.75" outlineLevel="0" r="20062">
      <c r="A20062" s="749" t="s">
        <v>46405</v>
      </c>
      <c r="B20062" s="749" t="str">
        <f aca="false">C20062&amp;D20062&amp;E20062&amp;F20062&amp;G20062&amp;H20062</f>
        <v>CAMINHAO COM CARROCERIA FIXA,NO TOCO,CAPACIDADE DE 3,5T,EXCLUSIVE DEPRECIACAO,SEGURO E MOTORISTA</v>
      </c>
      <c r="C20062" s="749" t="s">
        <v>46406</v>
      </c>
      <c r="D20062" s="749" t="s">
        <v>46407</v>
      </c>
      <c r="I20062" s="749" t="s">
        <v>1747</v>
      </c>
      <c r="J20062" s="749" t="n">
        <v>60.96</v>
      </c>
    </row>
    <row collapsed="false" customFormat="false" customHeight="true" hidden="true" ht="12.75" outlineLevel="0" r="20063">
      <c r="A20063" s="749" t="s">
        <v>46408</v>
      </c>
      <c r="B20063" s="749" t="str">
        <f aca="false">C20063&amp;D20063&amp;E20063&amp;F20063&amp;G20063&amp;H20063</f>
        <v>CAMINHAO COM CARROCERIA FIXA,NO TOCO,CAPACIDADE DE 3,5T,EXCLUSIVE DEPRECIACAO,SEGURO E MOTORISTA</v>
      </c>
      <c r="C20063" s="749" t="s">
        <v>46406</v>
      </c>
      <c r="D20063" s="749" t="s">
        <v>46407</v>
      </c>
      <c r="I20063" s="749" t="s">
        <v>1747</v>
      </c>
      <c r="J20063" s="749" t="n">
        <v>60.96</v>
      </c>
    </row>
    <row collapsed="false" customFormat="false" customHeight="true" hidden="true" ht="12.75" outlineLevel="0" r="20064">
      <c r="A20064" s="749" t="s">
        <v>46409</v>
      </c>
      <c r="B20064" s="749" t="str">
        <f aca="false">C20064&amp;D20064&amp;E20064&amp;F20064&amp;G20064&amp;H20064</f>
        <v>CAMINHAO COM CARROCERIA FIXA,NO TOCO,CAPACIDADE DE 7,5T,EXCLUSIVE DEPRECIACAO,SEGURO E MOTORISTA</v>
      </c>
      <c r="C20064" s="749" t="s">
        <v>46410</v>
      </c>
      <c r="D20064" s="749" t="s">
        <v>46407</v>
      </c>
      <c r="I20064" s="749" t="s">
        <v>1747</v>
      </c>
      <c r="J20064" s="749" t="n">
        <v>76.28</v>
      </c>
    </row>
    <row collapsed="false" customFormat="false" customHeight="true" hidden="true" ht="12.75" outlineLevel="0" r="20065">
      <c r="A20065" s="749" t="s">
        <v>46411</v>
      </c>
      <c r="B20065" s="749" t="str">
        <f aca="false">C20065&amp;D20065&amp;E20065&amp;F20065&amp;G20065&amp;H20065</f>
        <v>CAMINHAO COM CARROCERIA FIXA,NO TOCO,CAPACIDADE DE 7,5T,EXCLUSIVE DEPRECIACAO,SEGURO E MOTORISTA</v>
      </c>
      <c r="C20065" s="749" t="s">
        <v>46410</v>
      </c>
      <c r="D20065" s="749" t="s">
        <v>46407</v>
      </c>
      <c r="I20065" s="749" t="s">
        <v>1747</v>
      </c>
      <c r="J20065" s="749" t="n">
        <v>76.28</v>
      </c>
    </row>
    <row collapsed="false" customFormat="false" customHeight="true" hidden="true" ht="12.75" outlineLevel="0" r="20066">
      <c r="A20066" s="749" t="s">
        <v>46412</v>
      </c>
      <c r="B20066" s="749" t="str">
        <f aca="false">C20066&amp;D20066&amp;E20066&amp;F20066&amp;G20066&amp;H20066</f>
        <v>CAMINHAO BASCULANTE,NO TOCO,DE 5,00M3,EXCLUSIVE DEPRECIACAO,SEGURO E MOTORISTA</v>
      </c>
      <c r="C20066" s="749" t="s">
        <v>46413</v>
      </c>
      <c r="D20066" s="749" t="s">
        <v>46414</v>
      </c>
      <c r="I20066" s="749" t="s">
        <v>1747</v>
      </c>
      <c r="J20066" s="749" t="n">
        <v>80.65</v>
      </c>
    </row>
    <row collapsed="false" customFormat="false" customHeight="true" hidden="true" ht="12.75" outlineLevel="0" r="20067">
      <c r="A20067" s="749" t="s">
        <v>46415</v>
      </c>
      <c r="B20067" s="749" t="str">
        <f aca="false">C20067&amp;D20067&amp;E20067&amp;F20067&amp;G20067&amp;H20067</f>
        <v>CAMINHAO BASCULANTE,NO TOCO,DE 5,00M3,EXCLUSIVE DEPRECIACAO,SEGURO E MOTORISTA</v>
      </c>
      <c r="C20067" s="749" t="s">
        <v>46413</v>
      </c>
      <c r="D20067" s="749" t="s">
        <v>46414</v>
      </c>
      <c r="I20067" s="749" t="s">
        <v>1747</v>
      </c>
      <c r="J20067" s="749" t="n">
        <v>80.65</v>
      </c>
    </row>
    <row collapsed="false" customFormat="false" customHeight="true" hidden="true" ht="12.75" outlineLevel="0" r="20068">
      <c r="A20068" s="749" t="s">
        <v>46416</v>
      </c>
      <c r="B20068" s="749" t="str">
        <f aca="false">C20068&amp;D20068&amp;E20068&amp;F20068&amp;G20068&amp;H20068</f>
        <v>CAMIONETE PICK-UP,COM CABINE SIMPLES E CACAMBA,TIPO LEVE,MOTOR BICOMBUSTIVEL (GASOLINA E ALCOOL) DE 1,6 LITROS,EXCLUSIVE DEPRECIACAO,SEGURO E MOTORISTA</v>
      </c>
      <c r="C20068" s="749" t="s">
        <v>46417</v>
      </c>
      <c r="D20068" s="749" t="s">
        <v>46418</v>
      </c>
      <c r="E20068" s="749" t="s">
        <v>46419</v>
      </c>
      <c r="I20068" s="749" t="s">
        <v>1747</v>
      </c>
      <c r="J20068" s="749" t="n">
        <v>43.24</v>
      </c>
    </row>
    <row collapsed="false" customFormat="false" customHeight="true" hidden="true" ht="12.75" outlineLevel="0" r="20069">
      <c r="A20069" s="749" t="s">
        <v>46420</v>
      </c>
      <c r="B20069" s="749" t="str">
        <f aca="false">C20069&amp;D20069&amp;E20069&amp;F20069&amp;G20069&amp;H20069</f>
        <v>CAMIONETE PICK-UP,COM CABINE SIMPLES E CACAMBA,TIPO LEVE,MOTOR BICOMBUSTIVEL (GASOLINA E ALCOOL) DE 1,6 LITROS,EXCLUSIVE DEPRECIACAO,SEGURO E MOTORISTA</v>
      </c>
      <c r="C20069" s="749" t="s">
        <v>46417</v>
      </c>
      <c r="D20069" s="749" t="s">
        <v>46418</v>
      </c>
      <c r="E20069" s="749" t="s">
        <v>46419</v>
      </c>
      <c r="I20069" s="749" t="s">
        <v>1747</v>
      </c>
      <c r="J20069" s="749" t="n">
        <v>43.24</v>
      </c>
    </row>
    <row collapsed="false" customFormat="false" customHeight="true" hidden="true" ht="12.75" outlineLevel="0" r="20070">
      <c r="A20070" s="749" t="s">
        <v>46421</v>
      </c>
      <c r="B20070" s="749" t="str">
        <f aca="false">C20070&amp;D20070&amp;E20070&amp;F20070&amp;G20070&amp;H20070</f>
        <v>CAMINHAO COM CARROCERIA FIXA,NO TOCO,CAPACICADE DE 3,5T,INCLUSIVE MOTORISTA</v>
      </c>
      <c r="C20070" s="749" t="s">
        <v>46422</v>
      </c>
      <c r="D20070" s="749" t="s">
        <v>46423</v>
      </c>
      <c r="I20070" s="749" t="s">
        <v>1747</v>
      </c>
      <c r="J20070" s="749" t="n">
        <v>98.86</v>
      </c>
    </row>
    <row collapsed="false" customFormat="false" customHeight="true" hidden="true" ht="12.75" outlineLevel="0" r="20071">
      <c r="A20071" s="749" t="s">
        <v>46424</v>
      </c>
      <c r="B20071" s="749" t="str">
        <f aca="false">C20071&amp;D20071&amp;E20071&amp;F20071&amp;G20071&amp;H20071</f>
        <v>CAMINHAO COM CARROCERIA FIXA,NO TOCO,CAPACIDADE DE 3,5T,INCLUSIVE MOTORISTA</v>
      </c>
      <c r="C20071" s="749" t="s">
        <v>46425</v>
      </c>
      <c r="D20071" s="749" t="s">
        <v>46423</v>
      </c>
      <c r="I20071" s="749" t="s">
        <v>1747</v>
      </c>
      <c r="J20071" s="749" t="n">
        <v>44.52</v>
      </c>
    </row>
    <row collapsed="false" customFormat="false" customHeight="true" hidden="true" ht="12.75" outlineLevel="0" r="20072">
      <c r="A20072" s="749" t="s">
        <v>46426</v>
      </c>
      <c r="B20072" s="749" t="str">
        <f aca="false">C20072&amp;D20072&amp;E20072&amp;F20072&amp;G20072&amp;H20072</f>
        <v>CAMINHAO COM CARROCERIA FIXA,NO TOCO,CAPACIDADE DE 3,5T,INCLUSIVE MOTORISTA</v>
      </c>
      <c r="C20072" s="749" t="s">
        <v>46425</v>
      </c>
      <c r="D20072" s="749" t="s">
        <v>46423</v>
      </c>
      <c r="I20072" s="749" t="s">
        <v>1747</v>
      </c>
      <c r="J20072" s="749" t="n">
        <v>37.4</v>
      </c>
    </row>
    <row collapsed="false" customFormat="false" customHeight="true" hidden="true" ht="12.75" outlineLevel="0" r="20073">
      <c r="A20073" s="749" t="s">
        <v>46427</v>
      </c>
      <c r="B20073" s="749" t="str">
        <f aca="false">C20073&amp;D20073&amp;E20073&amp;F20073&amp;G20073&amp;H20073</f>
        <v>CAMINHAO COM CARROCERIA FIXA,NO TOCO,CAPACICADE DE 3,5T,INCLUSIVE MOTORISTA</v>
      </c>
      <c r="C20073" s="749" t="s">
        <v>46422</v>
      </c>
      <c r="D20073" s="749" t="s">
        <v>46423</v>
      </c>
      <c r="I20073" s="749" t="s">
        <v>1747</v>
      </c>
      <c r="J20073" s="749" t="n">
        <v>96.19</v>
      </c>
    </row>
    <row collapsed="false" customFormat="false" customHeight="true" hidden="true" ht="12.75" outlineLevel="0" r="20074">
      <c r="A20074" s="749" t="s">
        <v>46428</v>
      </c>
      <c r="B20074" s="749" t="str">
        <f aca="false">C20074&amp;D20074&amp;E20074&amp;F20074&amp;G20074&amp;H20074</f>
        <v>CAMINHAO COM CARROCERIA FIXA,NO TOCO,CAPACIDADE DE 3,5T,INCLUSIVE MOTORISTA</v>
      </c>
      <c r="C20074" s="749" t="s">
        <v>46425</v>
      </c>
      <c r="D20074" s="749" t="s">
        <v>46423</v>
      </c>
      <c r="I20074" s="749" t="s">
        <v>1747</v>
      </c>
      <c r="J20074" s="749" t="n">
        <v>41.85</v>
      </c>
    </row>
    <row collapsed="false" customFormat="false" customHeight="true" hidden="true" ht="12.75" outlineLevel="0" r="20075">
      <c r="A20075" s="749" t="s">
        <v>46429</v>
      </c>
      <c r="B20075" s="749" t="str">
        <f aca="false">C20075&amp;D20075&amp;E20075&amp;F20075&amp;G20075&amp;H20075</f>
        <v>CAMINHAO COM CARROCERIA FIXA,NO TOCO,CAPACIDADE DE 3,5T,INCLUSIVE MOTORISTA</v>
      </c>
      <c r="C20075" s="749" t="s">
        <v>46425</v>
      </c>
      <c r="D20075" s="749" t="s">
        <v>46423</v>
      </c>
      <c r="I20075" s="749" t="s">
        <v>1747</v>
      </c>
      <c r="J20075" s="749" t="n">
        <v>34.73</v>
      </c>
    </row>
    <row collapsed="false" customFormat="false" customHeight="true" hidden="true" ht="12.75" outlineLevel="0" r="20076">
      <c r="A20076" s="749" t="s">
        <v>46430</v>
      </c>
      <c r="B20076" s="749" t="str">
        <f aca="false">C20076&amp;D20076&amp;E20076&amp;F20076&amp;G20076&amp;H20076</f>
        <v>CAMINHAO COM CARROCERIA FIXA,NO TOCO,CAPACIDADE DE 7,5T,INCLUSIVE MOTORISTA</v>
      </c>
      <c r="C20076" s="749" t="s">
        <v>46431</v>
      </c>
      <c r="D20076" s="749" t="s">
        <v>46423</v>
      </c>
      <c r="I20076" s="749" t="s">
        <v>1747</v>
      </c>
      <c r="J20076" s="749" t="n">
        <v>119.42</v>
      </c>
    </row>
    <row collapsed="false" customFormat="false" customHeight="true" hidden="true" ht="12.75" outlineLevel="0" r="20077">
      <c r="A20077" s="749" t="s">
        <v>46432</v>
      </c>
      <c r="B20077" s="749" t="str">
        <f aca="false">C20077&amp;D20077&amp;E20077&amp;F20077&amp;G20077&amp;H20077</f>
        <v>CAMINHAO COM CARROCERIA FIXA,NO TOCO,CAPACIDADE DE 7,5T,INCLUSIVE MOTORISTA</v>
      </c>
      <c r="C20077" s="749" t="s">
        <v>46431</v>
      </c>
      <c r="D20077" s="749" t="s">
        <v>46423</v>
      </c>
      <c r="I20077" s="749" t="s">
        <v>1747</v>
      </c>
      <c r="J20077" s="749" t="n">
        <v>51.3</v>
      </c>
    </row>
    <row collapsed="false" customFormat="false" customHeight="true" hidden="true" ht="12.75" outlineLevel="0" r="20078">
      <c r="A20078" s="749" t="s">
        <v>46433</v>
      </c>
      <c r="B20078" s="749" t="str">
        <f aca="false">C20078&amp;D20078&amp;E20078&amp;F20078&amp;G20078&amp;H20078</f>
        <v>CAMINHAO COM CARROCERIA FIXA,NO TOCO,CAPACIDADE DE 7,5T,INCLUSIVE MOTORISTA</v>
      </c>
      <c r="C20078" s="749" t="s">
        <v>46431</v>
      </c>
      <c r="D20078" s="749" t="s">
        <v>46423</v>
      </c>
      <c r="I20078" s="749" t="s">
        <v>1747</v>
      </c>
      <c r="J20078" s="749" t="n">
        <v>42.49</v>
      </c>
    </row>
    <row collapsed="false" customFormat="false" customHeight="true" hidden="true" ht="12.75" outlineLevel="0" r="20079">
      <c r="A20079" s="749" t="s">
        <v>46434</v>
      </c>
      <c r="B20079" s="749" t="str">
        <f aca="false">C20079&amp;D20079&amp;E20079&amp;F20079&amp;G20079&amp;H20079</f>
        <v>CAMINHAO COM CARROCERIA FIXA,NO TOCO,CAPACIDADE DE 7,5T,INCLUSIVE MOTORISTA</v>
      </c>
      <c r="C20079" s="749" t="s">
        <v>46431</v>
      </c>
      <c r="D20079" s="749" t="s">
        <v>46423</v>
      </c>
      <c r="I20079" s="749" t="s">
        <v>1747</v>
      </c>
      <c r="J20079" s="749" t="n">
        <v>116.75</v>
      </c>
    </row>
    <row collapsed="false" customFormat="false" customHeight="true" hidden="true" ht="12.75" outlineLevel="0" r="20080">
      <c r="A20080" s="749" t="s">
        <v>46435</v>
      </c>
      <c r="B20080" s="749" t="str">
        <f aca="false">C20080&amp;D20080&amp;E20080&amp;F20080&amp;G20080&amp;H20080</f>
        <v>CAMINHAO COM CARROCERIA FIXA,NO TOCO,CAPACIDADE DE 7,5T,INCLUSIVE MOTORISTA</v>
      </c>
      <c r="C20080" s="749" t="s">
        <v>46431</v>
      </c>
      <c r="D20080" s="749" t="s">
        <v>46423</v>
      </c>
      <c r="I20080" s="749" t="s">
        <v>1747</v>
      </c>
      <c r="J20080" s="749" t="n">
        <v>48.63</v>
      </c>
    </row>
    <row collapsed="false" customFormat="false" customHeight="true" hidden="true" ht="12.75" outlineLevel="0" r="20081">
      <c r="A20081" s="749" t="s">
        <v>46436</v>
      </c>
      <c r="B20081" s="749" t="str">
        <f aca="false">C20081&amp;D20081&amp;E20081&amp;F20081&amp;G20081&amp;H20081</f>
        <v>CAMINHAO COM CARROCERIA FIXA,NO TOCO,CAPACIDADE DE 7,5T,INCLUSIVE MOTORISTA</v>
      </c>
      <c r="C20081" s="749" t="s">
        <v>46431</v>
      </c>
      <c r="D20081" s="749" t="s">
        <v>46423</v>
      </c>
      <c r="I20081" s="749" t="s">
        <v>1747</v>
      </c>
      <c r="J20081" s="749" t="n">
        <v>39.82</v>
      </c>
    </row>
    <row collapsed="false" customFormat="false" customHeight="true" hidden="true" ht="12.75" outlineLevel="0" r="20082">
      <c r="A20082" s="749" t="s">
        <v>46437</v>
      </c>
      <c r="B20082" s="749" t="str">
        <f aca="false">C20082&amp;D20082&amp;E20082&amp;F20082&amp;G20082&amp;H20082</f>
        <v>CAMINHAO COM CARROCERIA FIXA,TRUCADO,CAPACIDADE DE 12T,INCLUSIVE MOTORISTA</v>
      </c>
      <c r="C20082" s="749" t="s">
        <v>46438</v>
      </c>
      <c r="D20082" s="749" t="s">
        <v>46439</v>
      </c>
      <c r="I20082" s="749" t="s">
        <v>1747</v>
      </c>
      <c r="J20082" s="749" t="n">
        <v>145.56</v>
      </c>
    </row>
    <row collapsed="false" customFormat="false" customHeight="true" hidden="true" ht="12.75" outlineLevel="0" r="20083">
      <c r="A20083" s="749" t="s">
        <v>46440</v>
      </c>
      <c r="B20083" s="749" t="str">
        <f aca="false">C20083&amp;D20083&amp;E20083&amp;F20083&amp;G20083&amp;H20083</f>
        <v>CAMINHAO COM CARROCERIA FIXA,TRUCADO,CAPACIDADE DE 12T,INCLUSIVE MOTORISTA</v>
      </c>
      <c r="C20083" s="749" t="s">
        <v>46438</v>
      </c>
      <c r="D20083" s="749" t="s">
        <v>46439</v>
      </c>
      <c r="I20083" s="749" t="s">
        <v>1747</v>
      </c>
      <c r="J20083" s="749" t="n">
        <v>54.4</v>
      </c>
    </row>
    <row collapsed="false" customFormat="false" customHeight="true" hidden="true" ht="12.75" outlineLevel="0" r="20084">
      <c r="A20084" s="749" t="s">
        <v>46441</v>
      </c>
      <c r="B20084" s="749" t="str">
        <f aca="false">C20084&amp;D20084&amp;E20084&amp;F20084&amp;G20084&amp;H20084</f>
        <v>CAMINHAO COM CARROCERIA FIXA,TRUCADO,CAPACIDADE DE 12T,INCLUSIVE MOTORISTA</v>
      </c>
      <c r="C20084" s="749" t="s">
        <v>46438</v>
      </c>
      <c r="D20084" s="749" t="s">
        <v>46439</v>
      </c>
      <c r="I20084" s="749" t="s">
        <v>1747</v>
      </c>
      <c r="J20084" s="749" t="n">
        <v>43.57</v>
      </c>
    </row>
    <row collapsed="false" customFormat="false" customHeight="true" hidden="true" ht="12.75" outlineLevel="0" r="20085">
      <c r="A20085" s="749" t="s">
        <v>46442</v>
      </c>
      <c r="B20085" s="749" t="str">
        <f aca="false">C20085&amp;D20085&amp;E20085&amp;F20085&amp;G20085&amp;H20085</f>
        <v>CAMINHAO COM CARROCERIA FIXA,TRUCADO,CAPACIDADE DE 12T,INCLUSIVE MOTORISTA</v>
      </c>
      <c r="C20085" s="749" t="s">
        <v>46438</v>
      </c>
      <c r="D20085" s="749" t="s">
        <v>46439</v>
      </c>
      <c r="I20085" s="749" t="s">
        <v>1747</v>
      </c>
      <c r="J20085" s="749" t="n">
        <v>142.89</v>
      </c>
    </row>
    <row collapsed="false" customFormat="false" customHeight="true" hidden="true" ht="12.75" outlineLevel="0" r="20086">
      <c r="A20086" s="749" t="s">
        <v>46443</v>
      </c>
      <c r="B20086" s="749" t="str">
        <f aca="false">C20086&amp;D20086&amp;E20086&amp;F20086&amp;G20086&amp;H20086</f>
        <v>CAMINHAO COM CARROCERIA FIXA,TRUCADO,CAPACIDADE DE 12T,INCLUSIVE MOTORISTA</v>
      </c>
      <c r="C20086" s="749" t="s">
        <v>46438</v>
      </c>
      <c r="D20086" s="749" t="s">
        <v>46439</v>
      </c>
      <c r="I20086" s="749" t="s">
        <v>1747</v>
      </c>
      <c r="J20086" s="749" t="n">
        <v>51.73</v>
      </c>
    </row>
    <row collapsed="false" customFormat="false" customHeight="true" hidden="true" ht="12.75" outlineLevel="0" r="20087">
      <c r="A20087" s="749" t="s">
        <v>46444</v>
      </c>
      <c r="B20087" s="749" t="str">
        <f aca="false">C20087&amp;D20087&amp;E20087&amp;F20087&amp;G20087&amp;H20087</f>
        <v>CAMINHAO COM CARROCERIA FIXA,TRUCADO,CAPACIDADE DE 12T,INCLUSIVE MOTORISTA</v>
      </c>
      <c r="C20087" s="749" t="s">
        <v>46438</v>
      </c>
      <c r="D20087" s="749" t="s">
        <v>46439</v>
      </c>
      <c r="I20087" s="749" t="s">
        <v>1747</v>
      </c>
      <c r="J20087" s="749" t="n">
        <v>40.9</v>
      </c>
    </row>
    <row collapsed="false" customFormat="false" customHeight="true" hidden="true" ht="12.75" outlineLevel="0" r="20088">
      <c r="A20088" s="749" t="s">
        <v>46445</v>
      </c>
      <c r="B20088" s="749" t="str">
        <f aca="false">C20088&amp;D20088&amp;E20088&amp;F20088&amp;G20088&amp;H20088</f>
        <v>CAMINHAO BASCULANTE,NO TOCO,CAPACIDADE DE 4,00M3,INCLUSIVE MOTORISTA</v>
      </c>
      <c r="C20088" s="749" t="s">
        <v>46446</v>
      </c>
      <c r="D20088" s="749" t="s">
        <v>46447</v>
      </c>
      <c r="I20088" s="749" t="s">
        <v>1747</v>
      </c>
      <c r="J20088" s="749" t="n">
        <v>105.22</v>
      </c>
    </row>
    <row collapsed="false" customFormat="false" customHeight="true" hidden="true" ht="12.75" outlineLevel="0" r="20089">
      <c r="A20089" s="749" t="s">
        <v>46448</v>
      </c>
      <c r="B20089" s="749" t="str">
        <f aca="false">C20089&amp;D20089&amp;E20089&amp;F20089&amp;G20089&amp;H20089</f>
        <v>CAMINHAO BASCULANTE,NO TOCO,CAPACIDADE DE 4,00M3,INCLUSIVE MOTORISTA</v>
      </c>
      <c r="C20089" s="749" t="s">
        <v>46446</v>
      </c>
      <c r="D20089" s="749" t="s">
        <v>46447</v>
      </c>
      <c r="I20089" s="749" t="s">
        <v>1747</v>
      </c>
      <c r="J20089" s="749" t="n">
        <v>47.11</v>
      </c>
    </row>
    <row collapsed="false" customFormat="false" customHeight="true" hidden="true" ht="12.75" outlineLevel="0" r="20090">
      <c r="A20090" s="749" t="s">
        <v>46449</v>
      </c>
      <c r="B20090" s="749" t="str">
        <f aca="false">C20090&amp;D20090&amp;E20090&amp;F20090&amp;G20090&amp;H20090</f>
        <v>CAMINHAO BASCULANTE,NO TOCO,CAPACIDADE DE 4,00M3,INCLUSIVE MOTORISTA</v>
      </c>
      <c r="C20090" s="749" t="s">
        <v>46446</v>
      </c>
      <c r="D20090" s="749" t="s">
        <v>46447</v>
      </c>
      <c r="I20090" s="749" t="s">
        <v>1747</v>
      </c>
      <c r="J20090" s="749" t="n">
        <v>39.01</v>
      </c>
    </row>
    <row collapsed="false" customFormat="false" customHeight="true" hidden="true" ht="12.75" outlineLevel="0" r="20091">
      <c r="A20091" s="749" t="s">
        <v>46450</v>
      </c>
      <c r="B20091" s="749" t="str">
        <f aca="false">C20091&amp;D20091&amp;E20091&amp;F20091&amp;G20091&amp;H20091</f>
        <v>CAMINHAO BASCULANTE,NO TOCO,CAPACIDADE DE 4,00M3,INCLUSIVE MOTORISTA</v>
      </c>
      <c r="C20091" s="749" t="s">
        <v>46446</v>
      </c>
      <c r="D20091" s="749" t="s">
        <v>46447</v>
      </c>
      <c r="I20091" s="749" t="s">
        <v>1747</v>
      </c>
      <c r="J20091" s="749" t="n">
        <v>102.55</v>
      </c>
    </row>
    <row collapsed="false" customFormat="false" customHeight="true" hidden="true" ht="12.75" outlineLevel="0" r="20092">
      <c r="A20092" s="749" t="s">
        <v>46451</v>
      </c>
      <c r="B20092" s="749" t="str">
        <f aca="false">C20092&amp;D20092&amp;E20092&amp;F20092&amp;G20092&amp;H20092</f>
        <v>CAMINHAO BASCULANTE,NO TOCO,CAPACIDADE DE 4,00M3,INCLUSIVE MOTORISTA</v>
      </c>
      <c r="C20092" s="749" t="s">
        <v>46446</v>
      </c>
      <c r="D20092" s="749" t="s">
        <v>46447</v>
      </c>
      <c r="I20092" s="749" t="s">
        <v>1747</v>
      </c>
      <c r="J20092" s="749" t="n">
        <v>44.44</v>
      </c>
    </row>
    <row collapsed="false" customFormat="false" customHeight="true" hidden="true" ht="12.75" outlineLevel="0" r="20093">
      <c r="A20093" s="749" t="s">
        <v>46452</v>
      </c>
      <c r="B20093" s="749" t="str">
        <f aca="false">C20093&amp;D20093&amp;E20093&amp;F20093&amp;G20093&amp;H20093</f>
        <v>CAMINHAO BASCULANTE,NO TOCO,CAPACIDADE DE 4,00M3,INCLUSIVE MOTORISTA</v>
      </c>
      <c r="C20093" s="749" t="s">
        <v>46446</v>
      </c>
      <c r="D20093" s="749" t="s">
        <v>46447</v>
      </c>
      <c r="I20093" s="749" t="s">
        <v>1747</v>
      </c>
      <c r="J20093" s="749" t="n">
        <v>36.34</v>
      </c>
    </row>
    <row collapsed="false" customFormat="false" customHeight="true" hidden="true" ht="12.75" outlineLevel="0" r="20094">
      <c r="A20094" s="749" t="s">
        <v>46453</v>
      </c>
      <c r="B20094" s="749" t="str">
        <f aca="false">C20094&amp;D20094&amp;E20094&amp;F20094&amp;G20094&amp;H20094</f>
        <v>CAMINHAO BASCULANTE,NO TOCO,CAPACIDADE DE 5,00M3,INCLUSIVE MOTORISTA</v>
      </c>
      <c r="C20094" s="749" t="s">
        <v>46454</v>
      </c>
      <c r="D20094" s="749" t="s">
        <v>46447</v>
      </c>
      <c r="I20094" s="749" t="s">
        <v>1747</v>
      </c>
      <c r="J20094" s="749" t="n">
        <v>126.61</v>
      </c>
    </row>
    <row collapsed="false" customFormat="false" customHeight="true" hidden="true" ht="12.75" outlineLevel="0" r="20095">
      <c r="A20095" s="749" t="s">
        <v>46455</v>
      </c>
      <c r="B20095" s="749" t="str">
        <f aca="false">C20095&amp;D20095&amp;E20095&amp;F20095&amp;G20095&amp;H20095</f>
        <v>CAMINHAO BASCULANTE,NO TOCO,CAPACIDADE DE 5,00M3,INCLUSIVE MOTORISTA</v>
      </c>
      <c r="C20095" s="749" t="s">
        <v>46454</v>
      </c>
      <c r="D20095" s="749" t="s">
        <v>46447</v>
      </c>
      <c r="I20095" s="749" t="s">
        <v>1747</v>
      </c>
      <c r="J20095" s="749" t="n">
        <v>55.06</v>
      </c>
    </row>
    <row collapsed="false" customFormat="false" customHeight="true" hidden="true" ht="12.75" outlineLevel="0" r="20096">
      <c r="A20096" s="749" t="s">
        <v>46456</v>
      </c>
      <c r="B20096" s="749" t="str">
        <f aca="false">C20096&amp;D20096&amp;E20096&amp;F20096&amp;G20096&amp;H20096</f>
        <v>CAMINHAO BASCULANTE,NO TOCO,CAPACIDADE DE 5,00M3,INCLUSIVE MOTORISTA</v>
      </c>
      <c r="C20096" s="749" t="s">
        <v>46454</v>
      </c>
      <c r="D20096" s="749" t="s">
        <v>46447</v>
      </c>
      <c r="I20096" s="749" t="s">
        <v>1747</v>
      </c>
      <c r="J20096" s="749" t="n">
        <v>45.03</v>
      </c>
    </row>
    <row collapsed="false" customFormat="false" customHeight="true" hidden="true" ht="12.75" outlineLevel="0" r="20097">
      <c r="A20097" s="749" t="s">
        <v>46457</v>
      </c>
      <c r="B20097" s="749" t="str">
        <f aca="false">C20097&amp;D20097&amp;E20097&amp;F20097&amp;G20097&amp;H20097</f>
        <v>CAMINHAO BASCULANTE,NO TOCO,CAPACIDADE DE 5,00M3,INCLUSIVE MOTORISTA</v>
      </c>
      <c r="C20097" s="749" t="s">
        <v>46454</v>
      </c>
      <c r="D20097" s="749" t="s">
        <v>46447</v>
      </c>
      <c r="I20097" s="749" t="s">
        <v>1747</v>
      </c>
      <c r="J20097" s="749" t="n">
        <v>123.94</v>
      </c>
    </row>
    <row collapsed="false" customFormat="false" customHeight="true" hidden="true" ht="12.75" outlineLevel="0" r="20098">
      <c r="A20098" s="749" t="s">
        <v>46458</v>
      </c>
      <c r="B20098" s="749" t="str">
        <f aca="false">C20098&amp;D20098&amp;E20098&amp;F20098&amp;G20098&amp;H20098</f>
        <v>CAMINHAO BASCULANTE,NO TOCO,CAPACIDADE DE 5,00M3,INCLUSIVE MOTORISTA</v>
      </c>
      <c r="C20098" s="749" t="s">
        <v>46454</v>
      </c>
      <c r="D20098" s="749" t="s">
        <v>46447</v>
      </c>
      <c r="I20098" s="749" t="s">
        <v>1747</v>
      </c>
      <c r="J20098" s="749" t="n">
        <v>52.39</v>
      </c>
    </row>
    <row collapsed="false" customFormat="false" customHeight="true" hidden="true" ht="12.75" outlineLevel="0" r="20099">
      <c r="A20099" s="749" t="s">
        <v>46459</v>
      </c>
      <c r="B20099" s="749" t="str">
        <f aca="false">C20099&amp;D20099&amp;E20099&amp;F20099&amp;G20099&amp;H20099</f>
        <v>CAMINHAO BASCULANTE,NO TOCO,CAPACIDADE DE 5,00M3,INCLUSIVE MOTORISTA</v>
      </c>
      <c r="C20099" s="749" t="s">
        <v>46454</v>
      </c>
      <c r="D20099" s="749" t="s">
        <v>46447</v>
      </c>
      <c r="I20099" s="749" t="s">
        <v>1747</v>
      </c>
      <c r="J20099" s="749" t="n">
        <v>42.36</v>
      </c>
    </row>
    <row collapsed="false" customFormat="false" customHeight="true" hidden="true" ht="12.75" outlineLevel="0" r="20100">
      <c r="A20100" s="749" t="s">
        <v>46460</v>
      </c>
      <c r="B20100" s="749" t="str">
        <f aca="false">C20100&amp;D20100&amp;E20100&amp;F20100&amp;G20100&amp;H20100</f>
        <v>CAMINHAO BASCULANTE,NO TOCO,CAPACIDADE DE 7,00M3,INCLUSIVE MOTORISTA</v>
      </c>
      <c r="C20100" s="749" t="s">
        <v>46461</v>
      </c>
      <c r="D20100" s="749" t="s">
        <v>46447</v>
      </c>
      <c r="I20100" s="749" t="s">
        <v>1747</v>
      </c>
      <c r="J20100" s="749" t="n">
        <v>135.55</v>
      </c>
    </row>
    <row collapsed="false" customFormat="false" customHeight="true" hidden="true" ht="12.75" outlineLevel="0" r="20101">
      <c r="A20101" s="749" t="s">
        <v>46462</v>
      </c>
      <c r="B20101" s="749" t="str">
        <f aca="false">C20101&amp;D20101&amp;E20101&amp;F20101&amp;G20101&amp;H20101</f>
        <v>CAMINHAO BASCULANTE,NO TOCO,CAPACIDADE DE 7,00M3,INCLUSIVE MOTORISTA</v>
      </c>
      <c r="C20101" s="749" t="s">
        <v>46461</v>
      </c>
      <c r="D20101" s="749" t="s">
        <v>46447</v>
      </c>
      <c r="I20101" s="749" t="s">
        <v>1747</v>
      </c>
      <c r="J20101" s="749" t="n">
        <v>56.59</v>
      </c>
    </row>
    <row collapsed="false" customFormat="false" customHeight="true" hidden="true" ht="12.75" outlineLevel="0" r="20102">
      <c r="A20102" s="749" t="s">
        <v>46463</v>
      </c>
      <c r="B20102" s="749" t="str">
        <f aca="false">C20102&amp;D20102&amp;E20102&amp;F20102&amp;G20102&amp;H20102</f>
        <v>CAMINHAO BASCULANTE,NO TOCO,CAPACIDADE DE 7,00M3,INCLUSIVE MOTORISTA</v>
      </c>
      <c r="C20102" s="749" t="s">
        <v>46461</v>
      </c>
      <c r="D20102" s="749" t="s">
        <v>46447</v>
      </c>
      <c r="I20102" s="749" t="s">
        <v>1747</v>
      </c>
      <c r="J20102" s="749" t="n">
        <v>45.74</v>
      </c>
    </row>
    <row collapsed="false" customFormat="false" customHeight="true" hidden="true" ht="12.75" outlineLevel="0" r="20103">
      <c r="A20103" s="749" t="s">
        <v>46464</v>
      </c>
      <c r="B20103" s="749" t="str">
        <f aca="false">C20103&amp;D20103&amp;E20103&amp;F20103&amp;G20103&amp;H20103</f>
        <v>CAMINHAO BASCULANTE,NO TOCO,CAPACIDADE DE 7,00M3,INCLUSIVE MOTORISTA</v>
      </c>
      <c r="C20103" s="749" t="s">
        <v>46461</v>
      </c>
      <c r="D20103" s="749" t="s">
        <v>46447</v>
      </c>
      <c r="I20103" s="749" t="s">
        <v>1747</v>
      </c>
      <c r="J20103" s="749" t="n">
        <v>132.88</v>
      </c>
    </row>
    <row collapsed="false" customFormat="false" customHeight="true" hidden="true" ht="12.75" outlineLevel="0" r="20104">
      <c r="A20104" s="749" t="s">
        <v>46465</v>
      </c>
      <c r="B20104" s="749" t="str">
        <f aca="false">C20104&amp;D20104&amp;E20104&amp;F20104&amp;G20104&amp;H20104</f>
        <v>CAMINHAO BASCULANTE,NO TOCO,CAPACIDADE DE 7,00M3,INCLUSIVE MOTORISTA</v>
      </c>
      <c r="C20104" s="749" t="s">
        <v>46461</v>
      </c>
      <c r="D20104" s="749" t="s">
        <v>46447</v>
      </c>
      <c r="I20104" s="749" t="s">
        <v>1747</v>
      </c>
      <c r="J20104" s="749" t="n">
        <v>53.92</v>
      </c>
    </row>
    <row collapsed="false" customFormat="false" customHeight="true" hidden="true" ht="12.75" outlineLevel="0" r="20105">
      <c r="A20105" s="749" t="s">
        <v>46466</v>
      </c>
      <c r="B20105" s="749" t="str">
        <f aca="false">C20105&amp;D20105&amp;E20105&amp;F20105&amp;G20105&amp;H20105</f>
        <v>CAMINHAO BASCULANTE,NO TOCO,CAPACIDADE DE 7,00M3,INCLUSIVE MOTORISTA</v>
      </c>
      <c r="C20105" s="749" t="s">
        <v>46461</v>
      </c>
      <c r="D20105" s="749" t="s">
        <v>46447</v>
      </c>
      <c r="I20105" s="749" t="s">
        <v>1747</v>
      </c>
      <c r="J20105" s="749" t="n">
        <v>43.07</v>
      </c>
    </row>
    <row collapsed="false" customFormat="false" customHeight="true" hidden="true" ht="12.75" outlineLevel="0" r="20106">
      <c r="A20106" s="749" t="s">
        <v>46467</v>
      </c>
      <c r="B20106" s="749" t="str">
        <f aca="false">C20106&amp;D20106&amp;E20106&amp;F20106&amp;G20106&amp;H20106</f>
        <v>CAMINHAO BASCULANTE,NO TOCO,CAPACIDADE DE 10,00M3,INCLUSIVEMOTORISTA</v>
      </c>
      <c r="C20106" s="749" t="s">
        <v>46468</v>
      </c>
      <c r="D20106" s="749" t="s">
        <v>46469</v>
      </c>
      <c r="I20106" s="749" t="s">
        <v>1747</v>
      </c>
      <c r="J20106" s="749" t="n">
        <v>153.54</v>
      </c>
    </row>
    <row collapsed="false" customFormat="false" customHeight="true" hidden="true" ht="12.75" outlineLevel="0" r="20107">
      <c r="A20107" s="749" t="s">
        <v>46470</v>
      </c>
      <c r="B20107" s="749" t="str">
        <f aca="false">C20107&amp;D20107&amp;E20107&amp;F20107&amp;G20107&amp;H20107</f>
        <v>CAMINHAO BASCULANTE,NO TOCO,CAPACIDADE DE 10,00M3,INCLUSIVEMOTORISTA</v>
      </c>
      <c r="C20107" s="749" t="s">
        <v>46468</v>
      </c>
      <c r="D20107" s="749" t="s">
        <v>46469</v>
      </c>
      <c r="I20107" s="749" t="s">
        <v>1747</v>
      </c>
      <c r="J20107" s="749" t="n">
        <v>59.92</v>
      </c>
    </row>
    <row collapsed="false" customFormat="false" customHeight="true" hidden="true" ht="12.75" outlineLevel="0" r="20108">
      <c r="A20108" s="749" t="s">
        <v>46471</v>
      </c>
      <c r="B20108" s="749" t="str">
        <f aca="false">C20108&amp;D20108&amp;E20108&amp;F20108&amp;G20108&amp;H20108</f>
        <v>CAMINHAO BASCULANTE,NO TOCO,CAPACIDADE DE 10,00M3,INCLUSIVEMOTORISTA</v>
      </c>
      <c r="C20108" s="749" t="s">
        <v>46468</v>
      </c>
      <c r="D20108" s="749" t="s">
        <v>46469</v>
      </c>
      <c r="I20108" s="749" t="s">
        <v>1747</v>
      </c>
      <c r="J20108" s="749" t="n">
        <v>47.64</v>
      </c>
    </row>
    <row collapsed="false" customFormat="false" customHeight="true" hidden="true" ht="12.75" outlineLevel="0" r="20109">
      <c r="A20109" s="749" t="s">
        <v>46472</v>
      </c>
      <c r="B20109" s="749" t="str">
        <f aca="false">C20109&amp;D20109&amp;E20109&amp;F20109&amp;G20109&amp;H20109</f>
        <v>CAMINHAO BASCULANTE,NO TOCO,CAPACIDADE DE 10,00M3,INCLUSIVEMOTORISTA</v>
      </c>
      <c r="C20109" s="749" t="s">
        <v>46468</v>
      </c>
      <c r="D20109" s="749" t="s">
        <v>46469</v>
      </c>
      <c r="I20109" s="749" t="s">
        <v>1747</v>
      </c>
      <c r="J20109" s="749" t="n">
        <v>150.87</v>
      </c>
    </row>
    <row collapsed="false" customFormat="false" customHeight="true" hidden="true" ht="12.75" outlineLevel="0" r="20110">
      <c r="A20110" s="749" t="s">
        <v>46473</v>
      </c>
      <c r="B20110" s="749" t="str">
        <f aca="false">C20110&amp;D20110&amp;E20110&amp;F20110&amp;G20110&amp;H20110</f>
        <v>CAMINHAO BASCULANTE,NO TOCO,CAPACIDADE DE 10,00M3,INCLUSIVEMOTORISTA</v>
      </c>
      <c r="C20110" s="749" t="s">
        <v>46468</v>
      </c>
      <c r="D20110" s="749" t="s">
        <v>46469</v>
      </c>
      <c r="I20110" s="749" t="s">
        <v>1747</v>
      </c>
      <c r="J20110" s="749" t="n">
        <v>57.25</v>
      </c>
    </row>
    <row collapsed="false" customFormat="false" customHeight="true" hidden="true" ht="12.75" outlineLevel="0" r="20111">
      <c r="A20111" s="749" t="s">
        <v>46474</v>
      </c>
      <c r="B20111" s="749" t="str">
        <f aca="false">C20111&amp;D20111&amp;E20111&amp;F20111&amp;G20111&amp;H20111</f>
        <v>CAMINHAO BASCULANTE,NO TOCO,CAPACIDADE DE 10,00M3,INCLUSIVEMOTORISTA</v>
      </c>
      <c r="C20111" s="749" t="s">
        <v>46468</v>
      </c>
      <c r="D20111" s="749" t="s">
        <v>46469</v>
      </c>
      <c r="I20111" s="749" t="s">
        <v>1747</v>
      </c>
      <c r="J20111" s="749" t="n">
        <v>44.97</v>
      </c>
    </row>
    <row collapsed="false" customFormat="false" customHeight="true" hidden="true" ht="12.75" outlineLevel="0" r="20112">
      <c r="A20112" s="749" t="s">
        <v>46475</v>
      </c>
      <c r="B20112" s="749" t="str">
        <f aca="false">C20112&amp;D20112&amp;E20112&amp;F20112&amp;G20112&amp;H20112</f>
        <v>CAMINHAO BASCULANTE DO TIPO PESADO (FORA DE ESTRADA),CAPACIDADE RASA DE 11,00M3,INCLUSIVE MOTORISTA</v>
      </c>
      <c r="C20112" s="749" t="s">
        <v>46476</v>
      </c>
      <c r="D20112" s="749" t="s">
        <v>46477</v>
      </c>
      <c r="I20112" s="749" t="s">
        <v>1747</v>
      </c>
      <c r="J20112" s="749" t="n">
        <v>300.01</v>
      </c>
    </row>
    <row collapsed="false" customFormat="false" customHeight="true" hidden="true" ht="12.75" outlineLevel="0" r="20113">
      <c r="A20113" s="749" t="s">
        <v>46478</v>
      </c>
      <c r="B20113" s="749" t="str">
        <f aca="false">C20113&amp;D20113&amp;E20113&amp;F20113&amp;G20113&amp;H20113</f>
        <v>CAMINHAO BASCULANTE DO TIPO PESADO (FORA DE ESTRADA),CAPACIDADE RASA DE 11,00M3,INCLUSIVE MOTORISTA</v>
      </c>
      <c r="C20113" s="749" t="s">
        <v>46476</v>
      </c>
      <c r="D20113" s="749" t="s">
        <v>46477</v>
      </c>
      <c r="I20113" s="749" t="s">
        <v>1747</v>
      </c>
      <c r="J20113" s="749" t="n">
        <v>119.04</v>
      </c>
    </row>
    <row collapsed="false" customFormat="false" customHeight="true" hidden="true" ht="12.75" outlineLevel="0" r="20114">
      <c r="A20114" s="749" t="s">
        <v>46479</v>
      </c>
      <c r="B20114" s="749" t="str">
        <f aca="false">C20114&amp;D20114&amp;E20114&amp;F20114&amp;G20114&amp;H20114</f>
        <v>CAMINHAO BASCULANTE DO TIPO PESADO (FORA DE ESTRADA),CAPACIDADE RASA DE 11,00M3,INCLUSIVE MOTORISTA</v>
      </c>
      <c r="C20114" s="749" t="s">
        <v>46476</v>
      </c>
      <c r="D20114" s="749" t="s">
        <v>46477</v>
      </c>
      <c r="I20114" s="749" t="s">
        <v>1747</v>
      </c>
      <c r="J20114" s="749" t="n">
        <v>96.39</v>
      </c>
    </row>
    <row collapsed="false" customFormat="false" customHeight="true" hidden="true" ht="12.75" outlineLevel="0" r="20115">
      <c r="A20115" s="749" t="s">
        <v>46480</v>
      </c>
      <c r="B20115" s="749" t="str">
        <f aca="false">C20115&amp;D20115&amp;E20115&amp;F20115&amp;G20115&amp;H20115</f>
        <v>CAMINHAO BASCULANTE DO TIPO PESADO (FORA DE ESTRADA),CAPACIDADE RASA DE 11,00M3,INCLUSIVE MOTORISTA</v>
      </c>
      <c r="C20115" s="749" t="s">
        <v>46476</v>
      </c>
      <c r="D20115" s="749" t="s">
        <v>46477</v>
      </c>
      <c r="I20115" s="749" t="s">
        <v>1747</v>
      </c>
      <c r="J20115" s="749" t="n">
        <v>297.34</v>
      </c>
    </row>
    <row collapsed="false" customFormat="false" customHeight="true" hidden="true" ht="12.75" outlineLevel="0" r="20116">
      <c r="A20116" s="749" t="s">
        <v>46481</v>
      </c>
      <c r="B20116" s="749" t="str">
        <f aca="false">C20116&amp;D20116&amp;E20116&amp;F20116&amp;G20116&amp;H20116</f>
        <v>CAMINHAO BASCULANTE DO TIPO PESADO (FORA DE ESTRADA),CAPACIDADE RASA DE 11,00M3,INCLUSIVE MOTORISTA</v>
      </c>
      <c r="C20116" s="749" t="s">
        <v>46476</v>
      </c>
      <c r="D20116" s="749" t="s">
        <v>46477</v>
      </c>
      <c r="I20116" s="749" t="s">
        <v>1747</v>
      </c>
      <c r="J20116" s="749" t="n">
        <v>116.37</v>
      </c>
    </row>
    <row collapsed="false" customFormat="false" customHeight="true" hidden="true" ht="12.75" outlineLevel="0" r="20117">
      <c r="A20117" s="749" t="s">
        <v>46482</v>
      </c>
      <c r="B20117" s="749" t="str">
        <f aca="false">C20117&amp;D20117&amp;E20117&amp;F20117&amp;G20117&amp;H20117</f>
        <v>CAMINHAO BASCULANTE DO TIPO PESADO (FORA DE ESTRADA),CAPACIDADE RASA DE 11,00M3,INCLUSIVE MOTORISTA</v>
      </c>
      <c r="C20117" s="749" t="s">
        <v>46476</v>
      </c>
      <c r="D20117" s="749" t="s">
        <v>46477</v>
      </c>
      <c r="I20117" s="749" t="s">
        <v>1747</v>
      </c>
      <c r="J20117" s="749" t="n">
        <v>93.72</v>
      </c>
    </row>
    <row collapsed="false" customFormat="false" customHeight="true" hidden="true" ht="12.75" outlineLevel="0" r="20118">
      <c r="A20118" s="749" t="s">
        <v>46483</v>
      </c>
      <c r="B20118" s="749" t="str">
        <f aca="false">C20118&amp;D20118&amp;E20118&amp;F20118&amp;G20118&amp;H20118</f>
        <v>CAMINHAO BASCULANTE DO TIPO MEDIO-PESADO,TRUCADO,CAPACIDADEDE 12,00M3,INCLUSIVE MOTORISTA</v>
      </c>
      <c r="C20118" s="749" t="s">
        <v>46484</v>
      </c>
      <c r="D20118" s="749" t="s">
        <v>46485</v>
      </c>
      <c r="I20118" s="749" t="s">
        <v>1747</v>
      </c>
      <c r="J20118" s="749" t="n">
        <v>154.35</v>
      </c>
    </row>
    <row collapsed="false" customFormat="false" customHeight="true" hidden="true" ht="12.75" outlineLevel="0" r="20119">
      <c r="A20119" s="749" t="s">
        <v>46486</v>
      </c>
      <c r="B20119" s="749" t="str">
        <f aca="false">C20119&amp;D20119&amp;E20119&amp;F20119&amp;G20119&amp;H20119</f>
        <v>CAMINHAO BASCULANTE DO TIPO MEDIO-PESADO,TRUCADO,CAPACIDADEDE 12,00M3,INCLUSIVE MOTORISTA</v>
      </c>
      <c r="C20119" s="749" t="s">
        <v>46484</v>
      </c>
      <c r="D20119" s="749" t="s">
        <v>46485</v>
      </c>
      <c r="I20119" s="749" t="s">
        <v>1747</v>
      </c>
      <c r="J20119" s="749" t="n">
        <v>64.9</v>
      </c>
    </row>
    <row collapsed="false" customFormat="false" customHeight="true" hidden="true" ht="12.75" outlineLevel="0" r="20120">
      <c r="A20120" s="749" t="s">
        <v>46487</v>
      </c>
      <c r="B20120" s="749" t="str">
        <f aca="false">C20120&amp;D20120&amp;E20120&amp;F20120&amp;G20120&amp;H20120</f>
        <v>CAMINHAO BASCULANTE DO TIPO MEDIO-PESADO,TRUCADO,CAPACIDADEDE 12,00M3,INCLUSIVE MOTORISTA</v>
      </c>
      <c r="C20120" s="749" t="s">
        <v>46484</v>
      </c>
      <c r="D20120" s="749" t="s">
        <v>46485</v>
      </c>
      <c r="I20120" s="749" t="s">
        <v>1747</v>
      </c>
      <c r="J20120" s="749" t="n">
        <v>52.54</v>
      </c>
    </row>
    <row collapsed="false" customFormat="false" customHeight="true" hidden="true" ht="12.75" outlineLevel="0" r="20121">
      <c r="A20121" s="749" t="s">
        <v>46488</v>
      </c>
      <c r="B20121" s="749" t="str">
        <f aca="false">C20121&amp;D20121&amp;E20121&amp;F20121&amp;G20121&amp;H20121</f>
        <v>CAMINHAO BASCULANTE DO TIPO MEDIO-PESADO,TRUCADO,CAPACIDADEDE 12,00M3,INCLUSIVE MOTORISTA</v>
      </c>
      <c r="C20121" s="749" t="s">
        <v>46484</v>
      </c>
      <c r="D20121" s="749" t="s">
        <v>46485</v>
      </c>
      <c r="I20121" s="749" t="s">
        <v>1747</v>
      </c>
      <c r="J20121" s="749" t="n">
        <v>151.68</v>
      </c>
    </row>
    <row collapsed="false" customFormat="false" customHeight="true" hidden="true" ht="12.75" outlineLevel="0" r="20122">
      <c r="A20122" s="749" t="s">
        <v>46489</v>
      </c>
      <c r="B20122" s="749" t="str">
        <f aca="false">C20122&amp;D20122&amp;E20122&amp;F20122&amp;G20122&amp;H20122</f>
        <v>CAMINHAO BASCULANTE DO TIPO MEDIO-PESADO,TRUCADO,CAPACIDADEDE 12,00M3,INCLUSIVE MOTORISTA</v>
      </c>
      <c r="C20122" s="749" t="s">
        <v>46484</v>
      </c>
      <c r="D20122" s="749" t="s">
        <v>46485</v>
      </c>
      <c r="I20122" s="749" t="s">
        <v>1747</v>
      </c>
      <c r="J20122" s="749" t="n">
        <v>62.23</v>
      </c>
    </row>
    <row collapsed="false" customFormat="false" customHeight="true" hidden="true" ht="12.75" outlineLevel="0" r="20123">
      <c r="A20123" s="749" t="s">
        <v>46490</v>
      </c>
      <c r="B20123" s="749" t="str">
        <f aca="false">C20123&amp;D20123&amp;E20123&amp;F20123&amp;G20123&amp;H20123</f>
        <v>CAMINHAO BASCULANTE DO TIPO MEDIO-PESADO,TRUCADO,CAPACIDADEDE 12,00M3,INCLUSIVE MOTORISTA</v>
      </c>
      <c r="C20123" s="749" t="s">
        <v>46484</v>
      </c>
      <c r="D20123" s="749" t="s">
        <v>46485</v>
      </c>
      <c r="I20123" s="749" t="s">
        <v>1747</v>
      </c>
      <c r="J20123" s="749" t="n">
        <v>49.87</v>
      </c>
    </row>
    <row collapsed="false" customFormat="false" customHeight="true" hidden="true" ht="12.75" outlineLevel="0" r="20124">
      <c r="A20124" s="749" t="s">
        <v>46491</v>
      </c>
      <c r="B20124" s="749" t="str">
        <f aca="false">C20124&amp;D20124&amp;E20124&amp;F20124&amp;G20124&amp;H20124</f>
        <v>CAMINHAO TANQUE,CAPACIDADE DE 6.000L,INCLUSIVE MOTORISTA</v>
      </c>
      <c r="C20124" s="749" t="s">
        <v>46492</v>
      </c>
      <c r="I20124" s="749" t="s">
        <v>1747</v>
      </c>
      <c r="J20124" s="749" t="n">
        <v>127.47</v>
      </c>
    </row>
    <row collapsed="false" customFormat="false" customHeight="true" hidden="true" ht="12.75" outlineLevel="0" r="20125">
      <c r="A20125" s="749" t="s">
        <v>46493</v>
      </c>
      <c r="B20125" s="749" t="str">
        <f aca="false">C20125&amp;D20125&amp;E20125&amp;F20125&amp;G20125&amp;H20125</f>
        <v>CAMINHAO TANQUE,CAPACIDADE DE 6.000L,INCLUSIVE MOTORISTA</v>
      </c>
      <c r="C20125" s="749" t="s">
        <v>46492</v>
      </c>
      <c r="I20125" s="749" t="s">
        <v>1747</v>
      </c>
      <c r="J20125" s="749" t="n">
        <v>55.48</v>
      </c>
    </row>
    <row collapsed="false" customFormat="false" customHeight="true" hidden="true" ht="12.75" outlineLevel="0" r="20126">
      <c r="A20126" s="749" t="s">
        <v>46494</v>
      </c>
      <c r="B20126" s="749" t="str">
        <f aca="false">C20126&amp;D20126&amp;E20126&amp;F20126&amp;G20126&amp;H20126</f>
        <v>CAMINHAO TANQUE,CAPACIDADE DE 6.000L,INCLUSIVE MOTORISTA</v>
      </c>
      <c r="C20126" s="749" t="s">
        <v>46492</v>
      </c>
      <c r="I20126" s="749" t="s">
        <v>1747</v>
      </c>
      <c r="J20126" s="749" t="n">
        <v>45.44</v>
      </c>
    </row>
    <row collapsed="false" customFormat="false" customHeight="true" hidden="true" ht="12.75" outlineLevel="0" r="20127">
      <c r="A20127" s="749" t="s">
        <v>46495</v>
      </c>
      <c r="B20127" s="749" t="str">
        <f aca="false">C20127&amp;D20127&amp;E20127&amp;F20127&amp;G20127&amp;H20127</f>
        <v>CAMINHAO TANQUE,CAPACIDADE DE 6.000L,INCLUSIVE MOTORISTA</v>
      </c>
      <c r="C20127" s="749" t="s">
        <v>46492</v>
      </c>
      <c r="I20127" s="749" t="s">
        <v>1747</v>
      </c>
      <c r="J20127" s="749" t="n">
        <v>124.8</v>
      </c>
    </row>
    <row collapsed="false" customFormat="false" customHeight="true" hidden="true" ht="12.75" outlineLevel="0" r="20128">
      <c r="A20128" s="749" t="s">
        <v>46496</v>
      </c>
      <c r="B20128" s="749" t="str">
        <f aca="false">C20128&amp;D20128&amp;E20128&amp;F20128&amp;G20128&amp;H20128</f>
        <v>CAMINHAO TANQUE,CAPACIDADE DE 6.000L,INCLUSIVE MOTORISTA</v>
      </c>
      <c r="C20128" s="749" t="s">
        <v>46492</v>
      </c>
      <c r="I20128" s="749" t="s">
        <v>1747</v>
      </c>
      <c r="J20128" s="749" t="n">
        <v>52.81</v>
      </c>
    </row>
    <row collapsed="false" customFormat="false" customHeight="true" hidden="true" ht="12.75" outlineLevel="0" r="20129">
      <c r="A20129" s="749" t="s">
        <v>46497</v>
      </c>
      <c r="B20129" s="749" t="str">
        <f aca="false">C20129&amp;D20129&amp;E20129&amp;F20129&amp;G20129&amp;H20129</f>
        <v>CAMINHAO TANQUE,CAPACIDADE DE 6.000L,INCLUSIVE MOTORISTA</v>
      </c>
      <c r="C20129" s="749" t="s">
        <v>46492</v>
      </c>
      <c r="I20129" s="749" t="s">
        <v>1747</v>
      </c>
      <c r="J20129" s="749" t="n">
        <v>42.77</v>
      </c>
    </row>
    <row collapsed="false" customFormat="false" customHeight="true" hidden="true" ht="12.75" outlineLevel="0" r="20130">
      <c r="A20130" s="749" t="s">
        <v>46498</v>
      </c>
      <c r="B20130" s="749" t="str">
        <f aca="false">C20130&amp;D20130&amp;E20130&amp;F20130&amp;G20130&amp;H20130</f>
        <v>CAMINHAO TANQUE,CAPACIDADE DE 10.000L,INCLUSIVE MOTORISTA</v>
      </c>
      <c r="C20130" s="749" t="s">
        <v>46499</v>
      </c>
      <c r="I20130" s="749" t="s">
        <v>1747</v>
      </c>
      <c r="J20130" s="749" t="n">
        <v>128.39</v>
      </c>
    </row>
    <row collapsed="false" customFormat="false" customHeight="true" hidden="true" ht="12.75" outlineLevel="0" r="20131">
      <c r="A20131" s="749" t="s">
        <v>46500</v>
      </c>
      <c r="B20131" s="749" t="str">
        <f aca="false">C20131&amp;D20131&amp;E20131&amp;F20131&amp;G20131&amp;H20131</f>
        <v>CAMINHAO TANQUE,CAPACIDADE DE 10.000L,INCLUSIVE MOTORISTA</v>
      </c>
      <c r="C20131" s="749" t="s">
        <v>46499</v>
      </c>
      <c r="I20131" s="749" t="s">
        <v>1747</v>
      </c>
      <c r="J20131" s="749" t="n">
        <v>56.41</v>
      </c>
    </row>
    <row collapsed="false" customFormat="false" customHeight="true" hidden="true" ht="12.75" outlineLevel="0" r="20132">
      <c r="A20132" s="749" t="s">
        <v>46501</v>
      </c>
      <c r="B20132" s="749" t="str">
        <f aca="false">C20132&amp;D20132&amp;E20132&amp;F20132&amp;G20132&amp;H20132</f>
        <v>CAMINHAO TANQUE,CAPACIDADE DE 10.000L,INCLUSIVE MOTORISTA</v>
      </c>
      <c r="C20132" s="749" t="s">
        <v>46499</v>
      </c>
      <c r="I20132" s="749" t="s">
        <v>1747</v>
      </c>
      <c r="J20132" s="749" t="n">
        <v>46.22</v>
      </c>
    </row>
    <row collapsed="false" customFormat="false" customHeight="true" hidden="true" ht="12.75" outlineLevel="0" r="20133">
      <c r="A20133" s="749" t="s">
        <v>46502</v>
      </c>
      <c r="B20133" s="749" t="str">
        <f aca="false">C20133&amp;D20133&amp;E20133&amp;F20133&amp;G20133&amp;H20133</f>
        <v>CAMINHAO TANQUE,CAPACIDADE DE 10.000L,INCLUSIVE MOTORISTA</v>
      </c>
      <c r="C20133" s="749" t="s">
        <v>46499</v>
      </c>
      <c r="I20133" s="749" t="s">
        <v>1747</v>
      </c>
      <c r="J20133" s="749" t="n">
        <v>125.72</v>
      </c>
    </row>
    <row collapsed="false" customFormat="false" customHeight="true" hidden="true" ht="12.75" outlineLevel="0" r="20134">
      <c r="A20134" s="749" t="s">
        <v>46503</v>
      </c>
      <c r="B20134" s="749" t="str">
        <f aca="false">C20134&amp;D20134&amp;E20134&amp;F20134&amp;G20134&amp;H20134</f>
        <v>CAMINHAO TANQUE,CAPACIDADE DE 10.000L,INCLUSIVE MOTORISTA</v>
      </c>
      <c r="C20134" s="749" t="s">
        <v>46499</v>
      </c>
      <c r="I20134" s="749" t="s">
        <v>1747</v>
      </c>
      <c r="J20134" s="749" t="n">
        <v>53.74</v>
      </c>
    </row>
    <row collapsed="false" customFormat="false" customHeight="true" hidden="true" ht="12.75" outlineLevel="0" r="20135">
      <c r="A20135" s="749" t="s">
        <v>46504</v>
      </c>
      <c r="B20135" s="749" t="str">
        <f aca="false">C20135&amp;D20135&amp;E20135&amp;F20135&amp;G20135&amp;H20135</f>
        <v>CAMINHAO TANQUE,CAPACIDADE DE 10.000L,INCLUSIVE MOTORISTA</v>
      </c>
      <c r="C20135" s="749" t="s">
        <v>46499</v>
      </c>
      <c r="I20135" s="749" t="s">
        <v>1747</v>
      </c>
      <c r="J20135" s="749" t="n">
        <v>43.55</v>
      </c>
    </row>
    <row collapsed="false" customFormat="false" customHeight="true" hidden="true" ht="12.75" outlineLevel="0" r="20136">
      <c r="A20136" s="749" t="s">
        <v>46505</v>
      </c>
      <c r="B20136" s="749" t="str">
        <f aca="false">C20136&amp;D20136&amp;E20136&amp;F20136&amp;G20136&amp;H20136</f>
        <v>CAMINHAO TANQUE,CAPACIDADE DE 15.000L,INCLUSIVE MOTORISTA</v>
      </c>
      <c r="C20136" s="749" t="s">
        <v>46506</v>
      </c>
      <c r="I20136" s="749" t="s">
        <v>1747</v>
      </c>
      <c r="J20136" s="749" t="n">
        <v>139.76</v>
      </c>
    </row>
    <row collapsed="false" customFormat="false" customHeight="true" hidden="true" ht="12.75" outlineLevel="0" r="20137">
      <c r="A20137" s="749" t="s">
        <v>46507</v>
      </c>
      <c r="B20137" s="749" t="str">
        <f aca="false">C20137&amp;D20137&amp;E20137&amp;F20137&amp;G20137&amp;H20137</f>
        <v>CAMINHAO TANQUE,CAPACIDADE DE 15.000L,INCLUSIVE MOTORISTA</v>
      </c>
      <c r="C20137" s="749" t="s">
        <v>46506</v>
      </c>
      <c r="I20137" s="749" t="s">
        <v>1747</v>
      </c>
      <c r="J20137" s="749" t="n">
        <v>56.64</v>
      </c>
    </row>
    <row collapsed="false" customFormat="false" customHeight="true" hidden="true" ht="12.75" outlineLevel="0" r="20138">
      <c r="A20138" s="749" t="s">
        <v>46508</v>
      </c>
      <c r="B20138" s="749" t="str">
        <f aca="false">C20138&amp;D20138&amp;E20138&amp;F20138&amp;G20138&amp;H20138</f>
        <v>CAMINHAO TANQUE,CAPACIDADE DE 15.000L,INCLUSIVE MOTORISTA</v>
      </c>
      <c r="C20138" s="749" t="s">
        <v>46506</v>
      </c>
      <c r="I20138" s="749" t="s">
        <v>1747</v>
      </c>
      <c r="J20138" s="749" t="n">
        <v>46.43</v>
      </c>
    </row>
    <row collapsed="false" customFormat="false" customHeight="true" hidden="true" ht="12.75" outlineLevel="0" r="20139">
      <c r="A20139" s="749" t="s">
        <v>46509</v>
      </c>
      <c r="B20139" s="749" t="str">
        <f aca="false">C20139&amp;D20139&amp;E20139&amp;F20139&amp;G20139&amp;H20139</f>
        <v>CAMINHAO TANQUE,CAPACIDADE DE 15.000L,INCLUSIVE MOTORISTA</v>
      </c>
      <c r="C20139" s="749" t="s">
        <v>46506</v>
      </c>
      <c r="I20139" s="749" t="s">
        <v>1747</v>
      </c>
      <c r="J20139" s="749" t="n">
        <v>137.09</v>
      </c>
    </row>
    <row collapsed="false" customFormat="false" customHeight="true" hidden="true" ht="12.75" outlineLevel="0" r="20140">
      <c r="A20140" s="749" t="s">
        <v>46510</v>
      </c>
      <c r="B20140" s="749" t="str">
        <f aca="false">C20140&amp;D20140&amp;E20140&amp;F20140&amp;G20140&amp;H20140</f>
        <v>CAMINHAO TANQUE,CAPACIDADE DE 15.000L,INCLUSIVE MOTORISTA</v>
      </c>
      <c r="C20140" s="749" t="s">
        <v>46506</v>
      </c>
      <c r="I20140" s="749" t="s">
        <v>1747</v>
      </c>
      <c r="J20140" s="749" t="n">
        <v>53.97</v>
      </c>
    </row>
    <row collapsed="false" customFormat="false" customHeight="true" hidden="true" ht="12.75" outlineLevel="0" r="20141">
      <c r="A20141" s="749" t="s">
        <v>46511</v>
      </c>
      <c r="B20141" s="749" t="str">
        <f aca="false">C20141&amp;D20141&amp;E20141&amp;F20141&amp;G20141&amp;H20141</f>
        <v>CAMINHAO TANQUE,CAPACIDADE DE 15.000L,INCLUSIVE MOTORISTA</v>
      </c>
      <c r="C20141" s="749" t="s">
        <v>46506</v>
      </c>
      <c r="I20141" s="749" t="s">
        <v>1747</v>
      </c>
      <c r="J20141" s="749" t="n">
        <v>43.76</v>
      </c>
    </row>
    <row collapsed="false" customFormat="false" customHeight="true" hidden="true" ht="12.75" outlineLevel="0" r="20142">
      <c r="A20142" s="749" t="s">
        <v>46512</v>
      </c>
      <c r="B20142" s="749" t="str">
        <f aca="false">C20142&amp;D20142&amp;E20142&amp;F20142&amp;G20142&amp;H20142</f>
        <v>CAMINHAO TANQUE,CAPACIDADE DE 20.000L,INCLUSIVE MOTORISTA</v>
      </c>
      <c r="C20142" s="749" t="s">
        <v>46513</v>
      </c>
      <c r="I20142" s="749" t="s">
        <v>1747</v>
      </c>
      <c r="J20142" s="749" t="n">
        <v>167.93</v>
      </c>
    </row>
    <row collapsed="false" customFormat="false" customHeight="true" hidden="true" ht="12.75" outlineLevel="0" r="20143">
      <c r="A20143" s="749" t="s">
        <v>46514</v>
      </c>
      <c r="B20143" s="749" t="str">
        <f aca="false">C20143&amp;D20143&amp;E20143&amp;F20143&amp;G20143&amp;H20143</f>
        <v>CAMINHAO TANQUE,CAPACIDADE DE 20.000L,INCLUSIVE MOTORISTA</v>
      </c>
      <c r="C20143" s="749" t="s">
        <v>46513</v>
      </c>
      <c r="I20143" s="749" t="s">
        <v>1747</v>
      </c>
      <c r="J20143" s="749" t="n">
        <v>60.43</v>
      </c>
    </row>
    <row collapsed="false" customFormat="false" customHeight="true" hidden="true" ht="12.75" outlineLevel="0" r="20144">
      <c r="A20144" s="749" t="s">
        <v>46515</v>
      </c>
      <c r="B20144" s="749" t="str">
        <f aca="false">C20144&amp;D20144&amp;E20144&amp;F20144&amp;G20144&amp;H20144</f>
        <v>CAMINHAO TANQUE,CAPACIDADE DE 20.000L,INCLUSIVE MOTORISTA</v>
      </c>
      <c r="C20144" s="749" t="s">
        <v>46513</v>
      </c>
      <c r="I20144" s="749" t="s">
        <v>1747</v>
      </c>
      <c r="J20144" s="749" t="n">
        <v>46.73</v>
      </c>
    </row>
    <row collapsed="false" customFormat="false" customHeight="true" hidden="true" ht="12.75" outlineLevel="0" r="20145">
      <c r="A20145" s="749" t="s">
        <v>46516</v>
      </c>
      <c r="B20145" s="749" t="str">
        <f aca="false">C20145&amp;D20145&amp;E20145&amp;F20145&amp;G20145&amp;H20145</f>
        <v>CAMINHAO TANQUE,CAPACIDADE DE 20.000L,INCLUSIVE MOTORISTA</v>
      </c>
      <c r="C20145" s="749" t="s">
        <v>46513</v>
      </c>
      <c r="I20145" s="749" t="s">
        <v>1747</v>
      </c>
      <c r="J20145" s="749" t="n">
        <v>165.26</v>
      </c>
    </row>
    <row collapsed="false" customFormat="false" customHeight="true" hidden="true" ht="12.75" outlineLevel="0" r="20146">
      <c r="A20146" s="749" t="s">
        <v>46517</v>
      </c>
      <c r="B20146" s="749" t="str">
        <f aca="false">C20146&amp;D20146&amp;E20146&amp;F20146&amp;G20146&amp;H20146</f>
        <v>CAMINHAO TANQUE,CAPACIDADE DE 20.000L,INCLUSIVE MOTORISTA</v>
      </c>
      <c r="C20146" s="749" t="s">
        <v>46513</v>
      </c>
      <c r="I20146" s="749" t="s">
        <v>1747</v>
      </c>
      <c r="J20146" s="749" t="n">
        <v>57.76</v>
      </c>
    </row>
    <row collapsed="false" customFormat="false" customHeight="true" hidden="true" ht="12.75" outlineLevel="0" r="20147">
      <c r="A20147" s="749" t="s">
        <v>46518</v>
      </c>
      <c r="B20147" s="749" t="str">
        <f aca="false">C20147&amp;D20147&amp;E20147&amp;F20147&amp;G20147&amp;H20147</f>
        <v>CAMINHAO TANQUE,CAPACIDADE DE 20.000L,INCLUSIVE MOTORISTA</v>
      </c>
      <c r="C20147" s="749" t="s">
        <v>46513</v>
      </c>
      <c r="I20147" s="749" t="s">
        <v>1747</v>
      </c>
      <c r="J20147" s="749" t="n">
        <v>44.06</v>
      </c>
    </row>
    <row collapsed="false" customFormat="false" customHeight="true" hidden="true" ht="12.75" outlineLevel="0" r="20148">
      <c r="A20148" s="749" t="s">
        <v>46519</v>
      </c>
      <c r="B20148" s="749" t="str">
        <f aca="false">C20148&amp;D20148&amp;E20148&amp;F20148&amp;G20148&amp;H20148</f>
        <v>CAMINHAO TANQUE,CAPACIDADE DE 30.000L,INCLUSIVE MOTORISTA</v>
      </c>
      <c r="C20148" s="749" t="s">
        <v>46520</v>
      </c>
      <c r="I20148" s="749" t="s">
        <v>1747</v>
      </c>
      <c r="J20148" s="749" t="n">
        <v>230.85</v>
      </c>
    </row>
    <row collapsed="false" customFormat="false" customHeight="true" hidden="true" ht="12.75" outlineLevel="0" r="20149">
      <c r="A20149" s="749" t="s">
        <v>46521</v>
      </c>
      <c r="B20149" s="749" t="str">
        <f aca="false">C20149&amp;D20149&amp;E20149&amp;F20149&amp;G20149&amp;H20149</f>
        <v>CAMINHAO TANQUE,CAPACIDADE DE 30.000L,INCLUSIVE MOTORISTA</v>
      </c>
      <c r="C20149" s="749" t="s">
        <v>46520</v>
      </c>
      <c r="I20149" s="749" t="s">
        <v>1747</v>
      </c>
      <c r="J20149" s="749" t="n">
        <v>65.84</v>
      </c>
    </row>
    <row collapsed="false" customFormat="false" customHeight="true" hidden="true" ht="12.75" outlineLevel="0" r="20150">
      <c r="A20150" s="749" t="s">
        <v>46522</v>
      </c>
      <c r="B20150" s="749" t="str">
        <f aca="false">C20150&amp;D20150&amp;E20150&amp;F20150&amp;G20150&amp;H20150</f>
        <v>CAMINHAO TANQUE,CAPACIDADE DE 30.000L,INCLUSIVE MOTORISTA</v>
      </c>
      <c r="C20150" s="749" t="s">
        <v>46520</v>
      </c>
      <c r="I20150" s="749" t="s">
        <v>1747</v>
      </c>
      <c r="J20150" s="749" t="n">
        <v>57.2</v>
      </c>
    </row>
    <row collapsed="false" customFormat="false" customHeight="true" hidden="true" ht="12.75" outlineLevel="0" r="20151">
      <c r="A20151" s="749" t="s">
        <v>46523</v>
      </c>
      <c r="B20151" s="749" t="str">
        <f aca="false">C20151&amp;D20151&amp;E20151&amp;F20151&amp;G20151&amp;H20151</f>
        <v>CAMINHAO TANQUE,CAPACIDADE DE 30.000L,INCLUSIVE MOTORISTA</v>
      </c>
      <c r="C20151" s="749" t="s">
        <v>46520</v>
      </c>
      <c r="I20151" s="749" t="s">
        <v>1747</v>
      </c>
      <c r="J20151" s="749" t="n">
        <v>228.18</v>
      </c>
    </row>
    <row collapsed="false" customFormat="false" customHeight="true" hidden="true" ht="12.75" outlineLevel="0" r="20152">
      <c r="A20152" s="749" t="s">
        <v>46524</v>
      </c>
      <c r="B20152" s="749" t="str">
        <f aca="false">C20152&amp;D20152&amp;E20152&amp;F20152&amp;G20152&amp;H20152</f>
        <v>CAMINHAO TANQUE,CAPACIDADE DE 30.000L,INCLUSIVE MOTORISTA</v>
      </c>
      <c r="C20152" s="749" t="s">
        <v>46520</v>
      </c>
      <c r="I20152" s="749" t="s">
        <v>1747</v>
      </c>
      <c r="J20152" s="749" t="n">
        <v>63.17</v>
      </c>
    </row>
    <row collapsed="false" customFormat="false" customHeight="true" hidden="true" ht="12.75" outlineLevel="0" r="20153">
      <c r="A20153" s="749" t="s">
        <v>46525</v>
      </c>
      <c r="B20153" s="749" t="str">
        <f aca="false">C20153&amp;D20153&amp;E20153&amp;F20153&amp;G20153&amp;H20153</f>
        <v>CAMINHAO TANQUE,CAPACIDADE DE 30.000L,INCLUSIVE MOTORISTA</v>
      </c>
      <c r="C20153" s="749" t="s">
        <v>46520</v>
      </c>
      <c r="I20153" s="749" t="s">
        <v>1747</v>
      </c>
      <c r="J20153" s="749" t="n">
        <v>54.53</v>
      </c>
    </row>
    <row collapsed="false" customFormat="false" customHeight="true" hidden="true" ht="12.75" outlineLevel="0" r="20154">
      <c r="A20154" s="749" t="s">
        <v>46526</v>
      </c>
      <c r="B20154" s="749" t="str">
        <f aca="false">C20154&amp;D20154&amp;E20154&amp;F20154&amp;G20154&amp;H20154</f>
        <v>CAMINHAO BETONEIRA,CAPACIDADE DE 5,00M3,INCLUSIVE MOTORISTA</v>
      </c>
      <c r="C20154" s="749" t="s">
        <v>46527</v>
      </c>
      <c r="I20154" s="749" t="s">
        <v>1747</v>
      </c>
      <c r="J20154" s="749" t="n">
        <v>176.98</v>
      </c>
    </row>
    <row collapsed="false" customFormat="false" customHeight="true" hidden="true" ht="12.75" outlineLevel="0" r="20155">
      <c r="A20155" s="749" t="s">
        <v>46528</v>
      </c>
      <c r="B20155" s="749" t="str">
        <f aca="false">C20155&amp;D20155&amp;E20155&amp;F20155&amp;G20155&amp;H20155</f>
        <v>CAMINHAO BETONEIRA,CAPACIDADE DE 5,00M3,INCLUSIVE MOTORISTA</v>
      </c>
      <c r="C20155" s="749" t="s">
        <v>46527</v>
      </c>
      <c r="I20155" s="749" t="s">
        <v>1747</v>
      </c>
      <c r="J20155" s="749" t="n">
        <v>74.46</v>
      </c>
    </row>
    <row collapsed="false" customFormat="false" customHeight="true" hidden="true" ht="12.75" outlineLevel="0" r="20156">
      <c r="A20156" s="749" t="s">
        <v>46529</v>
      </c>
      <c r="B20156" s="749" t="str">
        <f aca="false">C20156&amp;D20156&amp;E20156&amp;F20156&amp;G20156&amp;H20156</f>
        <v>CAMINHAO BETONEIRA,CAPACIDADE DE 5,00M3,INCLUSIVE MOTORISTA</v>
      </c>
      <c r="C20156" s="749" t="s">
        <v>46527</v>
      </c>
      <c r="I20156" s="749" t="s">
        <v>1747</v>
      </c>
      <c r="J20156" s="749" t="n">
        <v>60.71</v>
      </c>
    </row>
    <row collapsed="false" customFormat="false" customHeight="true" hidden="true" ht="12.75" outlineLevel="0" r="20157">
      <c r="A20157" s="749" t="s">
        <v>46530</v>
      </c>
      <c r="B20157" s="749" t="str">
        <f aca="false">C20157&amp;D20157&amp;E20157&amp;F20157&amp;G20157&amp;H20157</f>
        <v>CAMINHAO BETONEIRA,CAPACIDADE DE 5,00M3,INCLUSIVE MOTORISTA</v>
      </c>
      <c r="C20157" s="749" t="s">
        <v>46527</v>
      </c>
      <c r="I20157" s="749" t="s">
        <v>1747</v>
      </c>
      <c r="J20157" s="749" t="n">
        <v>174.31</v>
      </c>
    </row>
    <row collapsed="false" customFormat="false" customHeight="true" hidden="true" ht="12.75" outlineLevel="0" r="20158">
      <c r="A20158" s="749" t="s">
        <v>46531</v>
      </c>
      <c r="B20158" s="749" t="str">
        <f aca="false">C20158&amp;D20158&amp;E20158&amp;F20158&amp;G20158&amp;H20158</f>
        <v>CAMINHAO BETONEIRA,CAPACIDADE DE 5,00M3,INCLUSIVE MOTORISTA</v>
      </c>
      <c r="C20158" s="749" t="s">
        <v>46527</v>
      </c>
      <c r="I20158" s="749" t="s">
        <v>1747</v>
      </c>
      <c r="J20158" s="749" t="n">
        <v>71.79</v>
      </c>
    </row>
    <row collapsed="false" customFormat="false" customHeight="true" hidden="true" ht="12.75" outlineLevel="0" r="20159">
      <c r="A20159" s="749" t="s">
        <v>46532</v>
      </c>
      <c r="B20159" s="749" t="str">
        <f aca="false">C20159&amp;D20159&amp;E20159&amp;F20159&amp;G20159&amp;H20159</f>
        <v>CAMINHAO BETONEIRA,CAPACIDADE DE 5,00M3,INCLUSIVE MOTORISTA</v>
      </c>
      <c r="C20159" s="749" t="s">
        <v>46527</v>
      </c>
      <c r="I20159" s="749" t="s">
        <v>1747</v>
      </c>
      <c r="J20159" s="749" t="n">
        <v>58.04</v>
      </c>
    </row>
    <row collapsed="false" customFormat="false" customHeight="true" hidden="true" ht="12.75" outlineLevel="0" r="20160">
      <c r="A20160" s="749" t="s">
        <v>46533</v>
      </c>
      <c r="B20160" s="749" t="str">
        <f aca="false">C20160&amp;D20160&amp;E20160&amp;F20160&amp;G20160&amp;H20160</f>
        <v>CAMINHAO BETONEIRA,CAPACIDADE DE 7,00M3,INCLUSIVE MOTORISTA</v>
      </c>
      <c r="C20160" s="749" t="s">
        <v>46534</v>
      </c>
      <c r="I20160" s="749" t="s">
        <v>1747</v>
      </c>
      <c r="J20160" s="749" t="n">
        <v>184.61</v>
      </c>
    </row>
    <row collapsed="false" customFormat="false" customHeight="true" hidden="true" ht="12.75" outlineLevel="0" r="20161">
      <c r="A20161" s="749" t="s">
        <v>46535</v>
      </c>
      <c r="B20161" s="749" t="str">
        <f aca="false">C20161&amp;D20161&amp;E20161&amp;F20161&amp;G20161&amp;H20161</f>
        <v>CAMINHAO BETONEIRA,CAPACIDADE DE 7,00M3,INCLUSIVE MOTORISTA</v>
      </c>
      <c r="C20161" s="749" t="s">
        <v>46534</v>
      </c>
      <c r="I20161" s="749" t="s">
        <v>1747</v>
      </c>
      <c r="J20161" s="749" t="n">
        <v>75.91</v>
      </c>
    </row>
    <row collapsed="false" customFormat="false" customHeight="true" hidden="true" ht="12.75" outlineLevel="0" r="20162">
      <c r="A20162" s="749" t="s">
        <v>46536</v>
      </c>
      <c r="B20162" s="749" t="str">
        <f aca="false">C20162&amp;D20162&amp;E20162&amp;F20162&amp;G20162&amp;H20162</f>
        <v>CAMINHAO BETONEIRA,CAPACIDADE DE 7,00M3,INCLUSIVE MOTORISTA</v>
      </c>
      <c r="C20162" s="749" t="s">
        <v>46534</v>
      </c>
      <c r="I20162" s="749" t="s">
        <v>1747</v>
      </c>
      <c r="J20162" s="749" t="n">
        <v>61.04</v>
      </c>
    </row>
    <row collapsed="false" customFormat="false" customHeight="true" hidden="true" ht="12.75" outlineLevel="0" r="20163">
      <c r="A20163" s="749" t="s">
        <v>46537</v>
      </c>
      <c r="B20163" s="749" t="str">
        <f aca="false">C20163&amp;D20163&amp;E20163&amp;F20163&amp;G20163&amp;H20163</f>
        <v>CAMINHAO BETONEIRA,CAPACIDADE DE 7,00M3,INCLUSIVE MOTORISTA</v>
      </c>
      <c r="C20163" s="749" t="s">
        <v>46534</v>
      </c>
      <c r="I20163" s="749" t="s">
        <v>1747</v>
      </c>
      <c r="J20163" s="749" t="n">
        <v>181.94</v>
      </c>
    </row>
    <row collapsed="false" customFormat="false" customHeight="true" hidden="true" ht="12.75" outlineLevel="0" r="20164">
      <c r="A20164" s="749" t="s">
        <v>46538</v>
      </c>
      <c r="B20164" s="749" t="str">
        <f aca="false">C20164&amp;D20164&amp;E20164&amp;F20164&amp;G20164&amp;H20164</f>
        <v>CAMINHAO BETONEIRA,CAPACIDADE DE 7,00M3,INCLUSIVE MOTORISTA</v>
      </c>
      <c r="C20164" s="749" t="s">
        <v>46534</v>
      </c>
      <c r="I20164" s="749" t="s">
        <v>1747</v>
      </c>
      <c r="J20164" s="749" t="n">
        <v>73.24</v>
      </c>
    </row>
    <row collapsed="false" customFormat="false" customHeight="true" hidden="true" ht="12.75" outlineLevel="0" r="20165">
      <c r="A20165" s="749" t="s">
        <v>46539</v>
      </c>
      <c r="B20165" s="749" t="str">
        <f aca="false">C20165&amp;D20165&amp;E20165&amp;F20165&amp;G20165&amp;H20165</f>
        <v>CAMINHAO BETONEIRA,CAPACIDADE DE 7,00M3,INCLUSIVE MOTORISTA</v>
      </c>
      <c r="C20165" s="749" t="s">
        <v>46534</v>
      </c>
      <c r="I20165" s="749" t="s">
        <v>1747</v>
      </c>
      <c r="J20165" s="749" t="n">
        <v>58.37</v>
      </c>
    </row>
    <row collapsed="false" customFormat="false" customHeight="true" hidden="true" ht="12.75" outlineLevel="0" r="20166">
      <c r="A20166" s="749" t="s">
        <v>46540</v>
      </c>
      <c r="B20166" s="749" t="str">
        <f aca="false">C20166&amp;D20166&amp;E20166&amp;F20166&amp;G20166&amp;H20166</f>
        <v>CARRETA PARA TRANSPORTE PESADO,CAPACIDADE PARA CARGA UTIL DE 60/80T,INCLUSIVE MOTORISTA</v>
      </c>
      <c r="C20166" s="749" t="s">
        <v>46541</v>
      </c>
      <c r="D20166" s="749" t="s">
        <v>46542</v>
      </c>
      <c r="I20166" s="749" t="s">
        <v>1747</v>
      </c>
      <c r="J20166" s="749" t="n">
        <v>257.13</v>
      </c>
    </row>
    <row collapsed="false" customFormat="false" customHeight="true" hidden="true" ht="12.75" outlineLevel="0" r="20167">
      <c r="A20167" s="749" t="s">
        <v>46543</v>
      </c>
      <c r="B20167" s="749" t="str">
        <f aca="false">C20167&amp;D20167&amp;E20167&amp;F20167&amp;G20167&amp;H20167</f>
        <v>CARRETA PARA TRANSPORTE PESADO,CAPACIDADE PARA CARGA UTIL DE 60/80T,INCLUSIVE MOTORISTA</v>
      </c>
      <c r="C20167" s="749" t="s">
        <v>46541</v>
      </c>
      <c r="D20167" s="749" t="s">
        <v>46542</v>
      </c>
      <c r="I20167" s="749" t="s">
        <v>1747</v>
      </c>
      <c r="J20167" s="749" t="n">
        <v>89.62</v>
      </c>
    </row>
    <row collapsed="false" customFormat="false" customHeight="true" hidden="true" ht="12.75" outlineLevel="0" r="20168">
      <c r="A20168" s="749" t="s">
        <v>46544</v>
      </c>
      <c r="B20168" s="749" t="str">
        <f aca="false">C20168&amp;D20168&amp;E20168&amp;F20168&amp;G20168&amp;H20168</f>
        <v>CARRETA PARA TRANSPORTE PESADO,CAPACIDADE PARA CARGA UTIL DE 60/80T,INCLUSIVE MOTORISTA</v>
      </c>
      <c r="C20168" s="749" t="s">
        <v>46541</v>
      </c>
      <c r="D20168" s="749" t="s">
        <v>46542</v>
      </c>
      <c r="I20168" s="749" t="s">
        <v>1747</v>
      </c>
      <c r="J20168" s="749" t="n">
        <v>69.19</v>
      </c>
    </row>
    <row collapsed="false" customFormat="false" customHeight="true" hidden="true" ht="12.75" outlineLevel="0" r="20169">
      <c r="A20169" s="749" t="s">
        <v>46545</v>
      </c>
      <c r="B20169" s="749" t="str">
        <f aca="false">C20169&amp;D20169&amp;E20169&amp;F20169&amp;G20169&amp;H20169</f>
        <v>CARRETA PARA TRANSPORTE PESADO,CAPACIDADE PARA CARGA UTIL DE 60/80T,INCLUSIVE MOTORISTA</v>
      </c>
      <c r="C20169" s="749" t="s">
        <v>46541</v>
      </c>
      <c r="D20169" s="749" t="s">
        <v>46542</v>
      </c>
      <c r="I20169" s="749" t="s">
        <v>1747</v>
      </c>
      <c r="J20169" s="749" t="n">
        <v>254.46</v>
      </c>
    </row>
    <row collapsed="false" customFormat="false" customHeight="true" hidden="true" ht="12.75" outlineLevel="0" r="20170">
      <c r="A20170" s="749" t="s">
        <v>46546</v>
      </c>
      <c r="B20170" s="749" t="str">
        <f aca="false">C20170&amp;D20170&amp;E20170&amp;F20170&amp;G20170&amp;H20170</f>
        <v>CARRETA PARA TRANSPORTE PESADO,CAPACIDADE PARA CARGA UTIL DE 60/80T,INCLUSIVE MOTORISTA</v>
      </c>
      <c r="C20170" s="749" t="s">
        <v>46541</v>
      </c>
      <c r="D20170" s="749" t="s">
        <v>46542</v>
      </c>
      <c r="I20170" s="749" t="s">
        <v>1747</v>
      </c>
      <c r="J20170" s="749" t="n">
        <v>86.95</v>
      </c>
    </row>
    <row collapsed="false" customFormat="false" customHeight="true" hidden="true" ht="12.75" outlineLevel="0" r="20171">
      <c r="A20171" s="749" t="s">
        <v>46547</v>
      </c>
      <c r="B20171" s="749" t="str">
        <f aca="false">C20171&amp;D20171&amp;E20171&amp;F20171&amp;G20171&amp;H20171</f>
        <v>CARRETA PARA TRANSPORTE PESADO,CAPACIDADE PARA CARGA UTIL DE 60/80T,INCLUSIVE MOTORISTA</v>
      </c>
      <c r="C20171" s="749" t="s">
        <v>46541</v>
      </c>
      <c r="D20171" s="749" t="s">
        <v>46542</v>
      </c>
      <c r="I20171" s="749" t="s">
        <v>1747</v>
      </c>
      <c r="J20171" s="749" t="n">
        <v>66.52</v>
      </c>
    </row>
    <row collapsed="false" customFormat="false" customHeight="true" hidden="true" ht="12.75" outlineLevel="0" r="20172">
      <c r="A20172" s="749" t="s">
        <v>46548</v>
      </c>
      <c r="B20172" s="749" t="str">
        <f aca="false">C20172&amp;D20172&amp;E20172&amp;F20172&amp;G20172&amp;H20172</f>
        <v>CARRETA PARA TRANSPORTE PESADO,CAPACIDADE PARA CARGA UTIL DE 30T,INCLUSIVE MOTORISTA</v>
      </c>
      <c r="C20172" s="749" t="s">
        <v>46541</v>
      </c>
      <c r="D20172" s="749" t="s">
        <v>46549</v>
      </c>
      <c r="I20172" s="749" t="s">
        <v>1747</v>
      </c>
      <c r="J20172" s="749" t="n">
        <v>227.88</v>
      </c>
    </row>
    <row collapsed="false" customFormat="false" customHeight="true" hidden="true" ht="12.75" outlineLevel="0" r="20173">
      <c r="A20173" s="749" t="s">
        <v>46550</v>
      </c>
      <c r="B20173" s="749" t="str">
        <f aca="false">C20173&amp;D20173&amp;E20173&amp;F20173&amp;G20173&amp;H20173</f>
        <v>CARRETA PARA TRANSPORTE PESADO,CAPACIDADE PARA CARGA UTIL DE 30T,INCLUSIVE MOTORISTA</v>
      </c>
      <c r="C20173" s="749" t="s">
        <v>46541</v>
      </c>
      <c r="D20173" s="749" t="s">
        <v>46549</v>
      </c>
      <c r="I20173" s="749" t="s">
        <v>1747</v>
      </c>
      <c r="J20173" s="749" t="n">
        <v>89.99</v>
      </c>
    </row>
    <row collapsed="false" customFormat="false" customHeight="true" hidden="true" ht="12.75" outlineLevel="0" r="20174">
      <c r="A20174" s="749" t="s">
        <v>46551</v>
      </c>
      <c r="B20174" s="749" t="str">
        <f aca="false">C20174&amp;D20174&amp;E20174&amp;F20174&amp;G20174&amp;H20174</f>
        <v>CARRETA PARA TRANSPORTE PESADO,CAPACIDADE PARA CARGA UTIL DE 30T,INCLUSIVE MOTORISTA</v>
      </c>
      <c r="C20174" s="749" t="s">
        <v>46541</v>
      </c>
      <c r="D20174" s="749" t="s">
        <v>46549</v>
      </c>
      <c r="I20174" s="749" t="s">
        <v>1747</v>
      </c>
      <c r="J20174" s="749" t="n">
        <v>70.74</v>
      </c>
    </row>
    <row collapsed="false" customFormat="false" customHeight="true" hidden="true" ht="12.75" outlineLevel="0" r="20175">
      <c r="A20175" s="749" t="s">
        <v>46552</v>
      </c>
      <c r="B20175" s="749" t="str">
        <f aca="false">C20175&amp;D20175&amp;E20175&amp;F20175&amp;G20175&amp;H20175</f>
        <v>CARRETA PARA TRANSPORTE PESADO,CAPACIDADE PARA CARGA UTIL DE 30T,INCLUSIVE MOTORISTA</v>
      </c>
      <c r="C20175" s="749" t="s">
        <v>46541</v>
      </c>
      <c r="D20175" s="749" t="s">
        <v>46549</v>
      </c>
      <c r="I20175" s="749" t="s">
        <v>1747</v>
      </c>
      <c r="J20175" s="749" t="n">
        <v>225.21</v>
      </c>
    </row>
    <row collapsed="false" customFormat="false" customHeight="true" hidden="true" ht="12.75" outlineLevel="0" r="20176">
      <c r="A20176" s="749" t="s">
        <v>46553</v>
      </c>
      <c r="B20176" s="749" t="str">
        <f aca="false">C20176&amp;D20176&amp;E20176&amp;F20176&amp;G20176&amp;H20176</f>
        <v>CARRETA PARA TRANSPORTE PESADO,CAPACIDADE PARA CARGA UTIL DE 30T,INCLUSIVE MOTORISTA</v>
      </c>
      <c r="C20176" s="749" t="s">
        <v>46541</v>
      </c>
      <c r="D20176" s="749" t="s">
        <v>46549</v>
      </c>
      <c r="I20176" s="749" t="s">
        <v>1747</v>
      </c>
      <c r="J20176" s="749" t="n">
        <v>87.32</v>
      </c>
    </row>
    <row collapsed="false" customFormat="false" customHeight="true" hidden="true" ht="12.75" outlineLevel="0" r="20177">
      <c r="A20177" s="749" t="s">
        <v>46554</v>
      </c>
      <c r="B20177" s="749" t="str">
        <f aca="false">C20177&amp;D20177&amp;E20177&amp;F20177&amp;G20177&amp;H20177</f>
        <v>CARRETA PARA TRANSPORTE PESADO,CAPACIDADE PARA CARGA UTIL DE 30T,INCLUSIVE MOTORISTA</v>
      </c>
      <c r="C20177" s="749" t="s">
        <v>46541</v>
      </c>
      <c r="D20177" s="749" t="s">
        <v>46549</v>
      </c>
      <c r="I20177" s="749" t="s">
        <v>1747</v>
      </c>
      <c r="J20177" s="749" t="n">
        <v>68.07</v>
      </c>
    </row>
    <row collapsed="false" customFormat="false" customHeight="true" hidden="true" ht="12.75" outlineLevel="0" r="20178">
      <c r="A20178" s="749" t="s">
        <v>46555</v>
      </c>
      <c r="B20178" s="749" t="str">
        <f aca="false">C20178&amp;D20178&amp;E20178&amp;F20178&amp;G20178&amp;H20178</f>
        <v>MICRO-ONIBUS COM CAPACIDADE MINIMA DE 15 LUGARES,MOTOR DIESEL,INCLUSIVE MOTORISTA</v>
      </c>
      <c r="C20178" s="749" t="s">
        <v>46556</v>
      </c>
      <c r="D20178" s="749" t="s">
        <v>46557</v>
      </c>
      <c r="I20178" s="749" t="s">
        <v>1747</v>
      </c>
      <c r="J20178" s="749" t="n">
        <v>72.08</v>
      </c>
    </row>
    <row collapsed="false" customFormat="false" customHeight="true" hidden="true" ht="12.75" outlineLevel="0" r="20179">
      <c r="A20179" s="749" t="s">
        <v>46558</v>
      </c>
      <c r="B20179" s="749" t="str">
        <f aca="false">C20179&amp;D20179&amp;E20179&amp;F20179&amp;G20179&amp;H20179</f>
        <v>MICRO-ONIBUS COM CAPACIDADE MINIMA DE 15 LUGARES,MOTOR DIESEL,INCLUSIVE MOTORISTA</v>
      </c>
      <c r="C20179" s="749" t="s">
        <v>46556</v>
      </c>
      <c r="D20179" s="749" t="s">
        <v>46557</v>
      </c>
      <c r="I20179" s="749" t="s">
        <v>1747</v>
      </c>
      <c r="J20179" s="749" t="n">
        <v>38.29</v>
      </c>
    </row>
    <row collapsed="false" customFormat="false" customHeight="true" hidden="true" ht="12.75" outlineLevel="0" r="20180">
      <c r="A20180" s="749" t="s">
        <v>46559</v>
      </c>
      <c r="B20180" s="749" t="str">
        <f aca="false">C20180&amp;D20180&amp;E20180&amp;F20180&amp;G20180&amp;H20180</f>
        <v>MICRO-ONIBUS COM CAPACIDADE MINIMA DE 15 LUGARES,MOTOR DIESEL,INCLUSIVE MOTORISTA</v>
      </c>
      <c r="C20180" s="749" t="s">
        <v>46556</v>
      </c>
      <c r="D20180" s="749" t="s">
        <v>46557</v>
      </c>
      <c r="I20180" s="749" t="s">
        <v>1747</v>
      </c>
      <c r="J20180" s="749" t="n">
        <v>34.18</v>
      </c>
    </row>
    <row collapsed="false" customFormat="false" customHeight="true" hidden="true" ht="12.75" outlineLevel="0" r="20181">
      <c r="A20181" s="749" t="s">
        <v>46560</v>
      </c>
      <c r="B20181" s="749" t="str">
        <f aca="false">C20181&amp;D20181&amp;E20181&amp;F20181&amp;G20181&amp;H20181</f>
        <v>MICRO-ONIBUS COM CAPACIDADE MINIMA DE 15 LUGARES,MOTOR DIESEL,INCLUSIVE MOTORISTA</v>
      </c>
      <c r="C20181" s="749" t="s">
        <v>46556</v>
      </c>
      <c r="D20181" s="749" t="s">
        <v>46557</v>
      </c>
      <c r="I20181" s="749" t="s">
        <v>1747</v>
      </c>
      <c r="J20181" s="749" t="n">
        <v>69.41</v>
      </c>
    </row>
    <row collapsed="false" customFormat="false" customHeight="true" hidden="true" ht="12.75" outlineLevel="0" r="20182">
      <c r="A20182" s="749" t="s">
        <v>46561</v>
      </c>
      <c r="B20182" s="749" t="str">
        <f aca="false">C20182&amp;D20182&amp;E20182&amp;F20182&amp;G20182&amp;H20182</f>
        <v>MICRO-ONIBUS COM CAPACIDADE MINIMA DE 15 LUGARES,MOTOR DIESEL,INCLUSIVE MOTORISTA</v>
      </c>
      <c r="C20182" s="749" t="s">
        <v>46556</v>
      </c>
      <c r="D20182" s="749" t="s">
        <v>46557</v>
      </c>
      <c r="I20182" s="749" t="s">
        <v>1747</v>
      </c>
      <c r="J20182" s="749" t="n">
        <v>35.62</v>
      </c>
    </row>
    <row collapsed="false" customFormat="false" customHeight="true" hidden="true" ht="12.75" outlineLevel="0" r="20183">
      <c r="A20183" s="749" t="s">
        <v>46562</v>
      </c>
      <c r="B20183" s="749" t="str">
        <f aca="false">C20183&amp;D20183&amp;E20183&amp;F20183&amp;G20183&amp;H20183</f>
        <v>MICRO-ONIBUS COM CAPACIDADE MINIMA DE 15 LUGARES,MOTOR DIESEL,INCLUSIVE MOTORISTA</v>
      </c>
      <c r="C20183" s="749" t="s">
        <v>46556</v>
      </c>
      <c r="D20183" s="749" t="s">
        <v>46557</v>
      </c>
      <c r="I20183" s="749" t="s">
        <v>1747</v>
      </c>
      <c r="J20183" s="749" t="n">
        <v>31.51</v>
      </c>
    </row>
    <row collapsed="false" customFormat="false" customHeight="true" hidden="true" ht="38.25" outlineLevel="0" r="20184">
      <c r="A20184" s="749" t="s">
        <v>46563</v>
      </c>
      <c r="B20184" s="758" t="str">
        <f aca="false">C20184&amp;D20184&amp;E20184&amp;F20184&amp;G20184&amp;H20184</f>
        <v>VEICULO DE PASSEIO,5 PASSAGEIROS,4 PORTAS,MOTOR BICOMBUSTIVEL (GASOLINA E ALCOOL)DE 1,6 LITROS,COM AR CONDICIONADO,DIRECAO HIDRAULICA E VIDROS DIANTEIROS ELETRICOS,EXCLUSIVE MOTORISTA</v>
      </c>
      <c r="C20184" s="749" t="s">
        <v>46564</v>
      </c>
      <c r="D20184" s="749" t="s">
        <v>46565</v>
      </c>
      <c r="E20184" s="749" t="s">
        <v>46566</v>
      </c>
      <c r="F20184" s="749" t="s">
        <v>46567</v>
      </c>
      <c r="I20184" s="749" t="s">
        <v>1747</v>
      </c>
      <c r="J20184" s="749" t="n">
        <v>44.86</v>
      </c>
    </row>
    <row collapsed="false" customFormat="false" customHeight="true" hidden="true" ht="38.25" outlineLevel="0" r="20185">
      <c r="A20185" s="749" t="s">
        <v>46568</v>
      </c>
      <c r="B20185" s="758" t="str">
        <f aca="false">C20185&amp;D20185&amp;E20185&amp;F20185&amp;G20185&amp;H20185</f>
        <v>VEICULO DE PASSEIO,5 PASSAGEIROS,4 PORTAS,MOTOR BICOMBUSTIVEL (GASOLINA E ALCOOL)DE 1,6 LITROS,COM AR CONDICIONADO,DIRECAO HIDRAULICA E VIDRO DIANTEIROS ELETRICOS,EXCLUSIVE MOTORISTA</v>
      </c>
      <c r="C20185" s="749" t="s">
        <v>46564</v>
      </c>
      <c r="D20185" s="749" t="s">
        <v>46565</v>
      </c>
      <c r="E20185" s="749" t="s">
        <v>46569</v>
      </c>
      <c r="F20185" s="749" t="s">
        <v>46570</v>
      </c>
      <c r="I20185" s="749" t="s">
        <v>1747</v>
      </c>
      <c r="J20185" s="749" t="n">
        <v>10.26</v>
      </c>
    </row>
    <row collapsed="false" customFormat="false" customHeight="true" hidden="true" ht="38.25" outlineLevel="0" r="20186">
      <c r="A20186" s="749" t="s">
        <v>46571</v>
      </c>
      <c r="B20186" s="758" t="str">
        <f aca="false">C20186&amp;D20186&amp;E20186&amp;F20186&amp;G20186&amp;H20186</f>
        <v>VEICULO DE PASSEIO,5 PASSAGEIROS,4 PORTAS,MOTOR BICOMBUSTIVEL (GASOLINA E ALCOOL)DE 1,6 LITROS,COM AR CONDICIONADO,DIRECAO HIDRAULICA E VIDRO DIANTEIROS ELETRICOS,EXCLUSIVE MOTORISTA</v>
      </c>
      <c r="C20186" s="749" t="s">
        <v>46564</v>
      </c>
      <c r="D20186" s="749" t="s">
        <v>46565</v>
      </c>
      <c r="E20186" s="749" t="s">
        <v>46569</v>
      </c>
      <c r="F20186" s="749" t="s">
        <v>46570</v>
      </c>
      <c r="I20186" s="749" t="s">
        <v>1747</v>
      </c>
      <c r="J20186" s="749" t="n">
        <v>6.23</v>
      </c>
    </row>
    <row collapsed="false" customFormat="false" customHeight="true" hidden="true" ht="38.25" outlineLevel="0" r="20187">
      <c r="A20187" s="749" t="s">
        <v>46572</v>
      </c>
      <c r="B20187" s="758" t="str">
        <f aca="false">C20187&amp;D20187&amp;E20187&amp;F20187&amp;G20187&amp;H20187</f>
        <v>VEICULO DE PASSEIO,5 PASSAGEIROS,4 PORTAS,MOTOR BICOMBUSTIVEL (GASOLINA E ALCOOL)DE 1,6 LITROS,COM AR CONDICIONADO,DIRECAO HIDRAULICA E VIDROS DIANTEIROS ELETRICOS,EXCLUSIVE MOTORISTA</v>
      </c>
      <c r="C20187" s="749" t="s">
        <v>46564</v>
      </c>
      <c r="D20187" s="749" t="s">
        <v>46565</v>
      </c>
      <c r="E20187" s="749" t="s">
        <v>46566</v>
      </c>
      <c r="F20187" s="749" t="s">
        <v>46567</v>
      </c>
      <c r="I20187" s="749" t="s">
        <v>1747</v>
      </c>
      <c r="J20187" s="749" t="n">
        <v>44.86</v>
      </c>
    </row>
    <row collapsed="false" customFormat="false" customHeight="true" hidden="true" ht="38.25" outlineLevel="0" r="20188">
      <c r="A20188" s="749" t="s">
        <v>46573</v>
      </c>
      <c r="B20188" s="758" t="str">
        <f aca="false">C20188&amp;D20188&amp;E20188&amp;F20188&amp;G20188&amp;H20188</f>
        <v>VEICULO DE PASSEIO,5 PASSAGEIROS,4 PORTAS,MOTOR BICOMBUSTIVEL (GASOLINA E ALCOOL)DE 1,6 LITROS,COM AR CONDICIONADO,DIRECAO HIDRAULICA E VIDRO DIANTEIROS ELETRICOS,EXCLUSIVE MOTORISTA</v>
      </c>
      <c r="C20188" s="749" t="s">
        <v>46564</v>
      </c>
      <c r="D20188" s="749" t="s">
        <v>46565</v>
      </c>
      <c r="E20188" s="749" t="s">
        <v>46569</v>
      </c>
      <c r="F20188" s="749" t="s">
        <v>46570</v>
      </c>
      <c r="I20188" s="749" t="s">
        <v>1747</v>
      </c>
      <c r="J20188" s="749" t="n">
        <v>10.26</v>
      </c>
    </row>
    <row collapsed="false" customFormat="false" customHeight="true" hidden="true" ht="38.25" outlineLevel="0" r="20189">
      <c r="A20189" s="749" t="s">
        <v>46574</v>
      </c>
      <c r="B20189" s="758" t="str">
        <f aca="false">C20189&amp;D20189&amp;E20189&amp;F20189&amp;G20189&amp;H20189</f>
        <v>VEICULO DE PASSEIO,5 PASSAGEIROS,4 PORTAS,MOTOR BICOMBUSTIVEL (GASOLINA E ALCOOL)DE 1,6 LITROS,COM AR CONDICIONADO,DIRECAO HIDRAULICA E VIDRO DIANTEIROS ELETRICOS,EXCLUSIVE MOTORISTA</v>
      </c>
      <c r="C20189" s="749" t="s">
        <v>46564</v>
      </c>
      <c r="D20189" s="749" t="s">
        <v>46565</v>
      </c>
      <c r="E20189" s="749" t="s">
        <v>46569</v>
      </c>
      <c r="F20189" s="749" t="s">
        <v>46570</v>
      </c>
      <c r="I20189" s="749" t="s">
        <v>1747</v>
      </c>
      <c r="J20189" s="749" t="n">
        <v>6.23</v>
      </c>
    </row>
    <row collapsed="false" customFormat="false" customHeight="true" hidden="true" ht="38.25" outlineLevel="0" r="20190">
      <c r="A20190" s="749" t="s">
        <v>46575</v>
      </c>
      <c r="B20190" s="758" t="str">
        <f aca="false">C20190&amp;D20190&amp;E20190&amp;F20190&amp;G20190&amp;H20190</f>
        <v>VEICULO DE PASSEIO,5 PASSAGEIROS,4 PORTAS,MOTOR BICOMBUSTIVEL (GASOLINA E ALCOOL)DE 1,6 LITROS,COM AR CONDICIONADO,DIRECAO HIDRAULICA E VIDROS DIANTEIROS ELETRICOS,INCLUSIVE MOTORISTA</v>
      </c>
      <c r="C20190" s="749" t="s">
        <v>46564</v>
      </c>
      <c r="D20190" s="749" t="s">
        <v>46565</v>
      </c>
      <c r="E20190" s="749" t="s">
        <v>46576</v>
      </c>
      <c r="F20190" s="749" t="s">
        <v>46567</v>
      </c>
      <c r="I20190" s="749" t="s">
        <v>1747</v>
      </c>
      <c r="J20190" s="749" t="n">
        <v>64.83</v>
      </c>
    </row>
    <row collapsed="false" customFormat="false" customHeight="true" hidden="true" ht="38.25" outlineLevel="0" r="20191">
      <c r="A20191" s="749" t="s">
        <v>46577</v>
      </c>
      <c r="B20191" s="758" t="str">
        <f aca="false">C20191&amp;D20191&amp;E20191&amp;F20191&amp;G20191&amp;H20191</f>
        <v>VEICULO DE PASSEIO,5 PASSAGEIROS,4 PORTAS,MOTOR BICOMBUSTIVEL (GASOLINA E ALCOOL)DE 1,6 LITROS,COM AR CONDICIONADO,DIRECAO HIDRAULICA E VIDROS DIANTEIROS ELETRICOS,INCLUSIVE MOTORISTA</v>
      </c>
      <c r="C20191" s="749" t="s">
        <v>46564</v>
      </c>
      <c r="D20191" s="749" t="s">
        <v>46565</v>
      </c>
      <c r="E20191" s="749" t="s">
        <v>46576</v>
      </c>
      <c r="F20191" s="749" t="s">
        <v>46567</v>
      </c>
      <c r="I20191" s="749" t="s">
        <v>1747</v>
      </c>
      <c r="J20191" s="749" t="n">
        <v>30.23</v>
      </c>
    </row>
    <row collapsed="false" customFormat="false" customHeight="true" hidden="true" ht="38.25" outlineLevel="0" r="20192">
      <c r="A20192" s="749" t="s">
        <v>46578</v>
      </c>
      <c r="B20192" s="758" t="str">
        <f aca="false">C20192&amp;D20192&amp;E20192&amp;F20192&amp;G20192&amp;H20192</f>
        <v>VEICULO DE PASSEIO,5 PASSAGEIROS,4 PORTAS,MOTOR BICOMBUSTIVEL (GASOLINA E ALCOOL)DE 1,6 LITROS,COM AR CONDICIONADO,DIRECAO HIDRAULICA E VIDROS DIANTEIROS ELETRICOS,INCLUSIVE MOTORISTA</v>
      </c>
      <c r="C20192" s="749" t="s">
        <v>46564</v>
      </c>
      <c r="D20192" s="749" t="s">
        <v>46565</v>
      </c>
      <c r="E20192" s="749" t="s">
        <v>46576</v>
      </c>
      <c r="F20192" s="749" t="s">
        <v>46567</v>
      </c>
      <c r="I20192" s="749" t="s">
        <v>1747</v>
      </c>
      <c r="J20192" s="749" t="n">
        <v>26.2</v>
      </c>
    </row>
    <row collapsed="false" customFormat="false" customHeight="true" hidden="true" ht="38.25" outlineLevel="0" r="20193">
      <c r="A20193" s="749" t="s">
        <v>46579</v>
      </c>
      <c r="B20193" s="758" t="str">
        <f aca="false">C20193&amp;D20193&amp;E20193&amp;F20193&amp;G20193&amp;H20193</f>
        <v>VEICULO DE PASSEIO,5 PASSAGEIROS,4 PORTAS,MOTOR BICOMBUSTIVEL (GASOLINA E ALCOOL)DE 1,6 LITROS,COM AR CONDICIONADO,DIRECAO HIDRAULICA E VIDROS DIANTEIROS ELETRICOS,INCLUSIVE MOTORISTA</v>
      </c>
      <c r="C20193" s="749" t="s">
        <v>46564</v>
      </c>
      <c r="D20193" s="749" t="s">
        <v>46565</v>
      </c>
      <c r="E20193" s="749" t="s">
        <v>46576</v>
      </c>
      <c r="F20193" s="749" t="s">
        <v>46567</v>
      </c>
      <c r="I20193" s="749" t="s">
        <v>1747</v>
      </c>
      <c r="J20193" s="749" t="n">
        <v>62.16</v>
      </c>
    </row>
    <row collapsed="false" customFormat="false" customHeight="true" hidden="true" ht="38.25" outlineLevel="0" r="20194">
      <c r="A20194" s="749" t="s">
        <v>46580</v>
      </c>
      <c r="B20194" s="758" t="str">
        <f aca="false">C20194&amp;D20194&amp;E20194&amp;F20194&amp;G20194&amp;H20194</f>
        <v>VEICULO DE PASSEIO,5 PASSAGEIROS,4 PORTAS,MOTOR BICOMBUSTIVEL (GASOLINA E ALCOOL)DE 1,6 LITROS,COM AR CONDICIONADO,DIRECAO HIDRAULICA E VIDROS DIANTEIROS ELETRICOS,INCLUSIVE MOTORISTA</v>
      </c>
      <c r="C20194" s="749" t="s">
        <v>46564</v>
      </c>
      <c r="D20194" s="749" t="s">
        <v>46565</v>
      </c>
      <c r="E20194" s="749" t="s">
        <v>46576</v>
      </c>
      <c r="F20194" s="749" t="s">
        <v>46567</v>
      </c>
      <c r="I20194" s="749" t="s">
        <v>1747</v>
      </c>
      <c r="J20194" s="749" t="n">
        <v>27.56</v>
      </c>
    </row>
    <row collapsed="false" customFormat="false" customHeight="true" hidden="true" ht="38.25" outlineLevel="0" r="20195">
      <c r="A20195" s="749" t="s">
        <v>46581</v>
      </c>
      <c r="B20195" s="758" t="str">
        <f aca="false">C20195&amp;D20195&amp;E20195&amp;F20195&amp;G20195&amp;H20195</f>
        <v>VEICULO DE PASSEIO,5 PASSAGEIROS,4 PORTAS,MOTOR BICOMBUSTIVEL (GASOLINA E ALCOOL)DE 1,6 LITROS,COM AR CONDICIONADO,DIRECAO HIDRAULICA E VIDROS DIANTEIROS ELETRICOS,INCLUSIVE MOTORISTA</v>
      </c>
      <c r="C20195" s="749" t="s">
        <v>46564</v>
      </c>
      <c r="D20195" s="749" t="s">
        <v>46565</v>
      </c>
      <c r="E20195" s="749" t="s">
        <v>46576</v>
      </c>
      <c r="F20195" s="749" t="s">
        <v>46567</v>
      </c>
      <c r="I20195" s="749" t="s">
        <v>1747</v>
      </c>
      <c r="J20195" s="749" t="n">
        <v>23.53</v>
      </c>
    </row>
    <row collapsed="false" customFormat="false" customHeight="true" hidden="true" ht="12.75" outlineLevel="0" r="20196">
      <c r="A20196" s="749" t="s">
        <v>46582</v>
      </c>
      <c r="B20196" s="749" t="str">
        <f aca="false">C20196&amp;D20196&amp;E20196&amp;F20196&amp;G20196&amp;H20196</f>
        <v>VEICULO DE PASSEIO,5 PASSAGEIROS,MOTOR BICOMBUSTIVEL (GASOLINA E ALCOOL) DE 1.0 LITRO,INCLUSIVE MOTORISTA</v>
      </c>
      <c r="C20196" s="749" t="s">
        <v>46583</v>
      </c>
      <c r="D20196" s="749" t="s">
        <v>46584</v>
      </c>
      <c r="I20196" s="749" t="s">
        <v>1747</v>
      </c>
      <c r="J20196" s="749" t="n">
        <v>55.35</v>
      </c>
    </row>
    <row collapsed="false" customFormat="false" customHeight="true" hidden="true" ht="12.75" outlineLevel="0" r="20197">
      <c r="A20197" s="749" t="s">
        <v>46585</v>
      </c>
      <c r="B20197" s="749" t="str">
        <f aca="false">C20197&amp;D20197&amp;E20197&amp;F20197&amp;G20197&amp;H20197</f>
        <v>VEICULO DE PASSEIO,5 PASSAGEIROS,MOTOR BICOMBUSTIVEL (GASOLINA E ALCOOL) DE 1.0 LITRO,INCLUSIVE MOTORISTA</v>
      </c>
      <c r="C20197" s="749" t="s">
        <v>46583</v>
      </c>
      <c r="D20197" s="749" t="s">
        <v>46584</v>
      </c>
      <c r="I20197" s="749" t="s">
        <v>1747</v>
      </c>
      <c r="J20197" s="749" t="n">
        <v>27.3</v>
      </c>
    </row>
    <row collapsed="false" customFormat="false" customHeight="true" hidden="true" ht="12.75" outlineLevel="0" r="20198">
      <c r="A20198" s="749" t="s">
        <v>46586</v>
      </c>
      <c r="B20198" s="749" t="str">
        <f aca="false">C20198&amp;D20198&amp;E20198&amp;F20198&amp;G20198&amp;H20198</f>
        <v>VEICULO DE PASSEIO,5 PASSAGEIROS,MOTOR BICOMBUSTIVEL (GASOLINA E ALCOOL) DE 1.0 LITRO,INCLUSIVE MOTORISTA</v>
      </c>
      <c r="C20198" s="749" t="s">
        <v>46583</v>
      </c>
      <c r="D20198" s="749" t="s">
        <v>46584</v>
      </c>
      <c r="I20198" s="749" t="s">
        <v>1747</v>
      </c>
      <c r="J20198" s="749" t="n">
        <v>24.17</v>
      </c>
    </row>
    <row collapsed="false" customFormat="false" customHeight="true" hidden="true" ht="12.75" outlineLevel="0" r="20199">
      <c r="A20199" s="749" t="s">
        <v>46587</v>
      </c>
      <c r="B20199" s="749" t="str">
        <f aca="false">C20199&amp;D20199&amp;E20199&amp;F20199&amp;G20199&amp;H20199</f>
        <v>VEICULO DE PASSEIO,5 PASSAGEIROS,MOTOR BICOMBUSTIVEL (GASOLINA E ALCOOL) DE 1.0 LITRO,INCLUSIVE MOTORISTA</v>
      </c>
      <c r="C20199" s="749" t="s">
        <v>46583</v>
      </c>
      <c r="D20199" s="749" t="s">
        <v>46584</v>
      </c>
      <c r="I20199" s="749" t="s">
        <v>1747</v>
      </c>
      <c r="J20199" s="749" t="n">
        <v>52.68</v>
      </c>
    </row>
    <row collapsed="false" customFormat="false" customHeight="true" hidden="true" ht="12.75" outlineLevel="0" r="20200">
      <c r="A20200" s="749" t="s">
        <v>46588</v>
      </c>
      <c r="B20200" s="749" t="str">
        <f aca="false">C20200&amp;D20200&amp;E20200&amp;F20200&amp;G20200&amp;H20200</f>
        <v>VEICULO DE PASSEIO,5 PASSAGEIROS,MOTOR BICOMBUSTIVEL (GASOLINA E ALCOOL) DE 1.0 LITRO,INCLUSIVE MOTORISTA</v>
      </c>
      <c r="C20200" s="749" t="s">
        <v>46583</v>
      </c>
      <c r="D20200" s="749" t="s">
        <v>46584</v>
      </c>
      <c r="I20200" s="749" t="s">
        <v>1747</v>
      </c>
      <c r="J20200" s="749" t="n">
        <v>24.63</v>
      </c>
    </row>
    <row collapsed="false" customFormat="false" customHeight="true" hidden="true" ht="12.75" outlineLevel="0" r="20201">
      <c r="A20201" s="749" t="s">
        <v>46589</v>
      </c>
      <c r="B20201" s="749" t="str">
        <f aca="false">C20201&amp;D20201&amp;E20201&amp;F20201&amp;G20201&amp;H20201</f>
        <v>VEICULO DE PASSEIO,5 PASSAGEIROS,MOTOR BICOMBUSTIVEL (GASOLINA E ALCOOL) DE 1.0 LITRO,INCLUSIVE MOTORISTA</v>
      </c>
      <c r="C20201" s="749" t="s">
        <v>46583</v>
      </c>
      <c r="D20201" s="749" t="s">
        <v>46584</v>
      </c>
      <c r="I20201" s="749" t="s">
        <v>1747</v>
      </c>
      <c r="J20201" s="749" t="n">
        <v>21.5</v>
      </c>
    </row>
    <row collapsed="false" customFormat="false" customHeight="true" hidden="true" ht="12.75" outlineLevel="0" r="20202">
      <c r="A20202" s="749" t="s">
        <v>46590</v>
      </c>
      <c r="B20202" s="749" t="str">
        <f aca="false">C20202&amp;D20202&amp;E20202&amp;F20202&amp;G20202&amp;H20202</f>
        <v>VEICULO DE PASSEIO,5 PASSAGEIROS,MOTOR BICOMBUSTIVEL (GASOLINA E ALCOOL) DE 1.0 LITRO,EXCLUSIVE MOTORISTA</v>
      </c>
      <c r="C20202" s="749" t="s">
        <v>46583</v>
      </c>
      <c r="D20202" s="749" t="s">
        <v>46591</v>
      </c>
      <c r="I20202" s="749" t="s">
        <v>1747</v>
      </c>
      <c r="J20202" s="749" t="n">
        <v>35.38</v>
      </c>
    </row>
    <row collapsed="false" customFormat="false" customHeight="true" hidden="true" ht="12.75" outlineLevel="0" r="20203">
      <c r="A20203" s="749" t="s">
        <v>46592</v>
      </c>
      <c r="B20203" s="749" t="str">
        <f aca="false">C20203&amp;D20203&amp;E20203&amp;F20203&amp;G20203&amp;H20203</f>
        <v>VEICULO DE PASSEIO,5 PASSAGEIROS,MOTOR BICOMBUSTIVEL (GASOLINA E ALCOOL) DE 1.0 LITRO,EXCLUSIVE MOTORISTA</v>
      </c>
      <c r="C20203" s="749" t="s">
        <v>46583</v>
      </c>
      <c r="D20203" s="749" t="s">
        <v>46591</v>
      </c>
      <c r="I20203" s="749" t="s">
        <v>1747</v>
      </c>
      <c r="J20203" s="749" t="n">
        <v>7.33</v>
      </c>
    </row>
    <row collapsed="false" customFormat="false" customHeight="true" hidden="true" ht="12.75" outlineLevel="0" r="20204">
      <c r="A20204" s="749" t="s">
        <v>46593</v>
      </c>
      <c r="B20204" s="749" t="str">
        <f aca="false">C20204&amp;D20204&amp;E20204&amp;F20204&amp;G20204&amp;H20204</f>
        <v>VEICULO DE PASSEIO,5 PASSAGEIROS,MOTOR BICOMBUSTIVEL (GASOLINA E ALCOOL) DE 1.0 LITRO,EXCLUSIVE MOTORISTA</v>
      </c>
      <c r="C20204" s="749" t="s">
        <v>46583</v>
      </c>
      <c r="D20204" s="749" t="s">
        <v>46591</v>
      </c>
      <c r="I20204" s="749" t="s">
        <v>1747</v>
      </c>
      <c r="J20204" s="749" t="n">
        <v>4.2</v>
      </c>
    </row>
    <row collapsed="false" customFormat="false" customHeight="true" hidden="true" ht="12.75" outlineLevel="0" r="20205">
      <c r="A20205" s="749" t="s">
        <v>46594</v>
      </c>
      <c r="B20205" s="749" t="str">
        <f aca="false">C20205&amp;D20205&amp;E20205&amp;F20205&amp;G20205&amp;H20205</f>
        <v>VEICULO DE PASSEIO,5 PASSAGEIROS,MOTOR BICOMBUSTIVEL (GASOLINA E ALCOOL) DE 1.0 LITRO,EXCLUSIVE MOTORISTA</v>
      </c>
      <c r="C20205" s="749" t="s">
        <v>46583</v>
      </c>
      <c r="D20205" s="749" t="s">
        <v>46591</v>
      </c>
      <c r="I20205" s="749" t="s">
        <v>1747</v>
      </c>
      <c r="J20205" s="749" t="n">
        <v>35.38</v>
      </c>
    </row>
    <row collapsed="false" customFormat="false" customHeight="true" hidden="true" ht="12.75" outlineLevel="0" r="20206">
      <c r="A20206" s="749" t="s">
        <v>46595</v>
      </c>
      <c r="B20206" s="749" t="str">
        <f aca="false">C20206&amp;D20206&amp;E20206&amp;F20206&amp;G20206&amp;H20206</f>
        <v>VEICULO DE PASSEIO,5 PASSAGEIROS,MOTOR BICOMBUSTIVEL (GASOLINA E ALCOOL) DE 1.0 LITRO,EXCLUSIVE MOTORISTA</v>
      </c>
      <c r="C20206" s="749" t="s">
        <v>46583</v>
      </c>
      <c r="D20206" s="749" t="s">
        <v>46591</v>
      </c>
      <c r="I20206" s="749" t="s">
        <v>1747</v>
      </c>
      <c r="J20206" s="749" t="n">
        <v>7.33</v>
      </c>
    </row>
    <row collapsed="false" customFormat="false" customHeight="true" hidden="true" ht="12.75" outlineLevel="0" r="20207">
      <c r="A20207" s="749" t="s">
        <v>46596</v>
      </c>
      <c r="B20207" s="749" t="str">
        <f aca="false">C20207&amp;D20207&amp;E20207&amp;F20207&amp;G20207&amp;H20207</f>
        <v>VEICULO DE PASSEIO,5 PASSAGEIROS,MOTOR BICOMBUSTIVEL (GASOLINA E ALCOOL) DE 1.0 LITRO,EXCLUSIVE MOTORISTA</v>
      </c>
      <c r="C20207" s="749" t="s">
        <v>46583</v>
      </c>
      <c r="D20207" s="749" t="s">
        <v>46591</v>
      </c>
      <c r="I20207" s="749" t="s">
        <v>1747</v>
      </c>
      <c r="J20207" s="749" t="n">
        <v>4.2</v>
      </c>
    </row>
    <row collapsed="false" customFormat="false" customHeight="true" hidden="true" ht="12.75" outlineLevel="0" r="20208">
      <c r="A20208" s="749" t="s">
        <v>46597</v>
      </c>
      <c r="B20208" s="749" t="str">
        <f aca="false">C20208&amp;D20208&amp;E20208&amp;F20208&amp;G20208&amp;H20208</f>
        <v>CAMIONETE TIPO PICK-UP,COM CABINE SIMPLES E CACAMBA,TIPO LEVE,MOTOR BICOMBUSTIVEL (GASOLINA E ALCOOL) DE 1,6 LITROS,INCLUSIVE MOTORISTA</v>
      </c>
      <c r="C20208" s="749" t="s">
        <v>46598</v>
      </c>
      <c r="D20208" s="749" t="s">
        <v>46599</v>
      </c>
      <c r="E20208" s="749" t="s">
        <v>46423</v>
      </c>
      <c r="I20208" s="749" t="s">
        <v>1747</v>
      </c>
      <c r="J20208" s="749" t="n">
        <v>72.45</v>
      </c>
    </row>
    <row collapsed="false" customFormat="false" customHeight="true" hidden="true" ht="12.75" outlineLevel="0" r="20209">
      <c r="A20209" s="749" t="s">
        <v>46600</v>
      </c>
      <c r="B20209" s="749" t="str">
        <f aca="false">C20209&amp;D20209&amp;E20209&amp;F20209&amp;G20209&amp;H20209</f>
        <v>CAMIONETE TIPO PICK-UP,COM CABINE SIMPLES E CACAMBA,TIPO LEVE,MOTOR BICOMBUSTIVEL (GASOLINA E ALCOOL) DE 1,6 LITROS,INCLUSIVE MOTORISTA</v>
      </c>
      <c r="C20209" s="749" t="s">
        <v>46598</v>
      </c>
      <c r="D20209" s="749" t="s">
        <v>46599</v>
      </c>
      <c r="E20209" s="749" t="s">
        <v>46423</v>
      </c>
      <c r="I20209" s="749" t="s">
        <v>1747</v>
      </c>
      <c r="J20209" s="749" t="n">
        <v>30.19</v>
      </c>
    </row>
    <row collapsed="false" customFormat="false" customHeight="true" hidden="true" ht="12.75" outlineLevel="0" r="20210">
      <c r="A20210" s="749" t="s">
        <v>46601</v>
      </c>
      <c r="B20210" s="749" t="str">
        <f aca="false">C20210&amp;D20210&amp;E20210&amp;F20210&amp;G20210&amp;H20210</f>
        <v>CAMIONETE TIPO PICK-UP,COM CABINE SIMPLES E CACAMBA,TIPO LEVE,MOTOR BICOMBUSTIVEL (GASOLINA E ALCOOL) DE 1,6 LITROS,INCLUSIVE MOTORISTA</v>
      </c>
      <c r="C20210" s="749" t="s">
        <v>46598</v>
      </c>
      <c r="D20210" s="749" t="s">
        <v>46599</v>
      </c>
      <c r="E20210" s="749" t="s">
        <v>46423</v>
      </c>
      <c r="I20210" s="749" t="s">
        <v>1747</v>
      </c>
      <c r="J20210" s="749" t="n">
        <v>26.05</v>
      </c>
    </row>
    <row collapsed="false" customFormat="false" customHeight="true" hidden="true" ht="12.75" outlineLevel="0" r="20211">
      <c r="A20211" s="749" t="s">
        <v>46602</v>
      </c>
      <c r="B20211" s="749" t="str">
        <f aca="false">C20211&amp;D20211&amp;E20211&amp;F20211&amp;G20211&amp;H20211</f>
        <v>CAMIONETE TIPO PICK-UP,COM CABINE SIMPLES E CACAMBA,TIPO LEVE,MOTOR BICOMBUSTIVEL (GASOLINA E ALCOOL) DE 1,6 LITROS,INCLUSIVE MOTORISTA</v>
      </c>
      <c r="C20211" s="749" t="s">
        <v>46598</v>
      </c>
      <c r="D20211" s="749" t="s">
        <v>46599</v>
      </c>
      <c r="E20211" s="749" t="s">
        <v>46423</v>
      </c>
      <c r="I20211" s="749" t="s">
        <v>1747</v>
      </c>
      <c r="J20211" s="749" t="n">
        <v>69.78</v>
      </c>
    </row>
    <row collapsed="false" customFormat="false" customHeight="true" hidden="true" ht="12.75" outlineLevel="0" r="20212">
      <c r="A20212" s="749" t="s">
        <v>46603</v>
      </c>
      <c r="B20212" s="749" t="str">
        <f aca="false">C20212&amp;D20212&amp;E20212&amp;F20212&amp;G20212&amp;H20212</f>
        <v>CAMIONETE TIPO PICK-UP,COM CABINE SIMPLES E CACAMBA,TIPO LEVE,MOTOR BICOMBUSTIVEL (GASOLINA E ALCOOL) DE 1,6 LITROS,INCLUSIVE MOTORISTA</v>
      </c>
      <c r="C20212" s="749" t="s">
        <v>46598</v>
      </c>
      <c r="D20212" s="749" t="s">
        <v>46599</v>
      </c>
      <c r="E20212" s="749" t="s">
        <v>46423</v>
      </c>
      <c r="I20212" s="749" t="s">
        <v>1747</v>
      </c>
      <c r="J20212" s="749" t="n">
        <v>27.52</v>
      </c>
    </row>
    <row collapsed="false" customFormat="false" customHeight="true" hidden="true" ht="12.75" outlineLevel="0" r="20213">
      <c r="A20213" s="749" t="s">
        <v>46604</v>
      </c>
      <c r="B20213" s="749" t="str">
        <f aca="false">C20213&amp;D20213&amp;E20213&amp;F20213&amp;G20213&amp;H20213</f>
        <v>CAMIONETE TIPO PICK-UP,COM CABINE SIMPLES E CACAMBA,TIPO LEVE,MOTOR BICOMBUSTIVEL (GASOLINA E ALCOOL) DE 1,6 LITROS,INCLUSIVE MOTORISTA</v>
      </c>
      <c r="C20213" s="749" t="s">
        <v>46598</v>
      </c>
      <c r="D20213" s="749" t="s">
        <v>46599</v>
      </c>
      <c r="E20213" s="749" t="s">
        <v>46423</v>
      </c>
      <c r="I20213" s="749" t="s">
        <v>1747</v>
      </c>
      <c r="J20213" s="749" t="n">
        <v>23.38</v>
      </c>
    </row>
    <row collapsed="false" customFormat="false" customHeight="true" hidden="true" ht="12.75" outlineLevel="0" r="20214">
      <c r="A20214" s="749" t="s">
        <v>46605</v>
      </c>
      <c r="B20214" s="749" t="str">
        <f aca="false">C20214&amp;D20214&amp;E20214&amp;F20214&amp;G20214&amp;H20214</f>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20214" s="749" t="s">
        <v>46598</v>
      </c>
      <c r="D20214" s="749" t="s">
        <v>46606</v>
      </c>
      <c r="E20214" s="749" t="s">
        <v>46607</v>
      </c>
      <c r="F20214" s="749" t="s">
        <v>46608</v>
      </c>
      <c r="G20214" s="749" t="s">
        <v>46609</v>
      </c>
      <c r="I20214" s="749" t="s">
        <v>1747</v>
      </c>
      <c r="J20214" s="749" t="n">
        <v>74.07</v>
      </c>
    </row>
    <row collapsed="false" customFormat="false" customHeight="true" hidden="true" ht="12.75" outlineLevel="0" r="20215">
      <c r="A20215" s="749" t="s">
        <v>46610</v>
      </c>
      <c r="B20215" s="749" t="str">
        <f aca="false">C20215&amp;D20215&amp;E20215&amp;F20215&amp;G20215&amp;H20215</f>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20215" s="749" t="s">
        <v>46598</v>
      </c>
      <c r="D20215" s="749" t="s">
        <v>46606</v>
      </c>
      <c r="E20215" s="749" t="s">
        <v>46607</v>
      </c>
      <c r="F20215" s="749" t="s">
        <v>46608</v>
      </c>
      <c r="G20215" s="749" t="s">
        <v>46609</v>
      </c>
      <c r="I20215" s="749" t="s">
        <v>1747</v>
      </c>
      <c r="J20215" s="749" t="n">
        <v>31.26</v>
      </c>
    </row>
    <row collapsed="false" customFormat="false" customHeight="true" hidden="true" ht="12.75" outlineLevel="0" r="20216">
      <c r="A20216" s="749" t="s">
        <v>46611</v>
      </c>
      <c r="B20216" s="749" t="str">
        <f aca="false">C20216&amp;D20216&amp;E20216&amp;F20216&amp;G20216&amp;H20216</f>
        <v>CAMIONETE TIPO PICK-UP,COM CABINE SIMPLES E CACAMBA,TIPO LEVE,MOTOR BICOMBUSTIVEL (GASOLINA E ALCOOL) DE 1,6 LITROS,EQUIPADA COM ESCADA DE EXTENSAO GIRATORIA E BASCULANTE,COM SUPORTE,ACIONAMENTO MANUAL A TODOS OS IMPLEMENTOS NECESSARIOS PARA UM PERFEITO FUNCIONAMENTO,INCLUSIVE MOTORISTA</v>
      </c>
      <c r="C20216" s="749" t="s">
        <v>46598</v>
      </c>
      <c r="D20216" s="749" t="s">
        <v>46606</v>
      </c>
      <c r="E20216" s="749" t="s">
        <v>46607</v>
      </c>
      <c r="F20216" s="749" t="s">
        <v>46612</v>
      </c>
      <c r="G20216" s="749" t="s">
        <v>46609</v>
      </c>
      <c r="I20216" s="749" t="s">
        <v>1747</v>
      </c>
      <c r="J20216" s="749" t="n">
        <v>26.98</v>
      </c>
    </row>
    <row collapsed="false" customFormat="false" customHeight="true" hidden="true" ht="12.75" outlineLevel="0" r="20217">
      <c r="A20217" s="749" t="s">
        <v>46613</v>
      </c>
      <c r="B20217" s="749" t="str">
        <f aca="false">C20217&amp;D20217&amp;E20217&amp;F20217&amp;G20217&amp;H20217</f>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20217" s="749" t="s">
        <v>46598</v>
      </c>
      <c r="D20217" s="749" t="s">
        <v>46606</v>
      </c>
      <c r="E20217" s="749" t="s">
        <v>46607</v>
      </c>
      <c r="F20217" s="749" t="s">
        <v>46608</v>
      </c>
      <c r="G20217" s="749" t="s">
        <v>46609</v>
      </c>
      <c r="I20217" s="749" t="s">
        <v>1747</v>
      </c>
      <c r="J20217" s="749" t="n">
        <v>71.4</v>
      </c>
    </row>
    <row collapsed="false" customFormat="false" customHeight="true" hidden="true" ht="12.75" outlineLevel="0" r="20218">
      <c r="A20218" s="749" t="s">
        <v>46614</v>
      </c>
      <c r="B20218" s="749" t="str">
        <f aca="false">C20218&amp;D20218&amp;E20218&amp;F20218&amp;G20218&amp;H20218</f>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20218" s="749" t="s">
        <v>46598</v>
      </c>
      <c r="D20218" s="749" t="s">
        <v>46606</v>
      </c>
      <c r="E20218" s="749" t="s">
        <v>46607</v>
      </c>
      <c r="F20218" s="749" t="s">
        <v>46608</v>
      </c>
      <c r="G20218" s="749" t="s">
        <v>46609</v>
      </c>
      <c r="I20218" s="749" t="s">
        <v>1747</v>
      </c>
      <c r="J20218" s="749" t="n">
        <v>28.59</v>
      </c>
    </row>
    <row collapsed="false" customFormat="false" customHeight="true" hidden="true" ht="12.75" outlineLevel="0" r="20219">
      <c r="A20219" s="749" t="s">
        <v>46615</v>
      </c>
      <c r="B20219" s="749" t="str">
        <f aca="false">C20219&amp;D20219&amp;E20219&amp;F20219&amp;G20219&amp;H20219</f>
        <v>CAMIONETE TIPO PICK-UP,COM CABINE SIMPLES E CACAMBA,TIPO LEVE,MOTOR BICOMBUSTIVEL (GASOLINA E ALCOOL) DE 1,6 LITROS,EQUIPADA COM ESCADA DE EXTENSAO GIRATORIA E BASCULANTE,COM SUPORTE,ACIONAMENTO MANUAL A TODOS OS IMPLEMENTOS NECESSARIOS PARA UM PERFEITO FUNCIONAMENTO,INCLUSIVE MOTORISTA</v>
      </c>
      <c r="C20219" s="749" t="s">
        <v>46598</v>
      </c>
      <c r="D20219" s="749" t="s">
        <v>46606</v>
      </c>
      <c r="E20219" s="749" t="s">
        <v>46607</v>
      </c>
      <c r="F20219" s="749" t="s">
        <v>46612</v>
      </c>
      <c r="G20219" s="749" t="s">
        <v>46609</v>
      </c>
      <c r="I20219" s="749" t="s">
        <v>1747</v>
      </c>
      <c r="J20219" s="749" t="n">
        <v>24.31</v>
      </c>
    </row>
    <row collapsed="false" customFormat="false" customHeight="true" hidden="true" ht="12.75" outlineLevel="0" r="20220">
      <c r="A20220" s="749" t="s">
        <v>46616</v>
      </c>
      <c r="B20220" s="749" t="str">
        <f aca="false">C20220&amp;D20220&amp;E20220&amp;F20220&amp;G20220&amp;H20220</f>
        <v>CAMIONETE TIPO PICK-UP COM CABINE DUPLA E CACAMBA MOTOR BICOMBUSTIVEL (GASOLINA E ALCOOL) 2.4,DIRECAO HIDRAULICA,TRACAOTRASEIRA,INCLUSIVE MOTORISTA</v>
      </c>
      <c r="C20220" s="749" t="s">
        <v>46617</v>
      </c>
      <c r="D20220" s="749" t="s">
        <v>46618</v>
      </c>
      <c r="E20220" s="749" t="s">
        <v>46619</v>
      </c>
      <c r="I20220" s="749" t="s">
        <v>1747</v>
      </c>
      <c r="J20220" s="749" t="n">
        <v>100.42</v>
      </c>
    </row>
    <row collapsed="false" customFormat="false" customHeight="true" hidden="true" ht="12.75" outlineLevel="0" r="20221">
      <c r="A20221" s="749" t="s">
        <v>46620</v>
      </c>
      <c r="B20221" s="749" t="str">
        <f aca="false">C20221&amp;D20221&amp;E20221&amp;F20221&amp;G20221&amp;H20221</f>
        <v>CAMIONETE TIPO PICK-UP COM CABINE DUPLA E CACAMBA MOTOR BICOMBUSTIVEL (GASOLINA E ALCOOL) 2.4,DIRECAO HIDRAULICA,TRACAOTRASEIRA,INCLUSIVE MOTORISTA</v>
      </c>
      <c r="C20221" s="749" t="s">
        <v>46617</v>
      </c>
      <c r="D20221" s="749" t="s">
        <v>46618</v>
      </c>
      <c r="E20221" s="749" t="s">
        <v>46619</v>
      </c>
      <c r="I20221" s="749" t="s">
        <v>1747</v>
      </c>
      <c r="J20221" s="749" t="n">
        <v>39.75</v>
      </c>
    </row>
    <row collapsed="false" customFormat="false" customHeight="true" hidden="true" ht="12.75" outlineLevel="0" r="20222">
      <c r="A20222" s="749" t="s">
        <v>46621</v>
      </c>
      <c r="B20222" s="749" t="str">
        <f aca="false">C20222&amp;D20222&amp;E20222&amp;F20222&amp;G20222&amp;H20222</f>
        <v>CAMIONETE TIPO PICK-UP COM CABINE DUPLA E CACAMBA MOTOR BICOMBUSTIVEL (GASOLINA E ALCOOL) 2.4,DIRECAO HIDRAULICA,TRACAOTRASEIRA,INCLUSIVE MOTORISTA</v>
      </c>
      <c r="C20222" s="749" t="s">
        <v>46617</v>
      </c>
      <c r="D20222" s="749" t="s">
        <v>46618</v>
      </c>
      <c r="E20222" s="749" t="s">
        <v>46619</v>
      </c>
      <c r="I20222" s="749" t="s">
        <v>1747</v>
      </c>
      <c r="J20222" s="749" t="n">
        <v>32.89</v>
      </c>
    </row>
    <row collapsed="false" customFormat="false" customHeight="true" hidden="true" ht="12.75" outlineLevel="0" r="20223">
      <c r="A20223" s="749" t="s">
        <v>46622</v>
      </c>
      <c r="B20223" s="749" t="str">
        <f aca="false">C20223&amp;D20223&amp;E20223&amp;F20223&amp;G20223&amp;H20223</f>
        <v>CAMIONETE TIPO PICK-UP COM CABINE DUPLA E CACAMBA MOTOR BICOMBUSTIVEL (GASOLINA E ALCOOL) 2.4,DIRECAO HIDRAULICA,TRACAOTRASEIRA,INCLUSIVE MOTORISTA</v>
      </c>
      <c r="C20223" s="749" t="s">
        <v>46617</v>
      </c>
      <c r="D20223" s="749" t="s">
        <v>46618</v>
      </c>
      <c r="E20223" s="749" t="s">
        <v>46619</v>
      </c>
      <c r="I20223" s="749" t="s">
        <v>1747</v>
      </c>
      <c r="J20223" s="749" t="n">
        <v>97.75</v>
      </c>
    </row>
    <row collapsed="false" customFormat="false" customHeight="true" hidden="true" ht="12.75" outlineLevel="0" r="20224">
      <c r="A20224" s="749" t="s">
        <v>46623</v>
      </c>
      <c r="B20224" s="749" t="str">
        <f aca="false">C20224&amp;D20224&amp;E20224&amp;F20224&amp;G20224&amp;H20224</f>
        <v>CAMIONETE TIPO PICK-UP COM CABINE DUPLA E CACAMBA MOTOR BICOMBUSTIVEL (GASOLINA E ALCOOL) 2.4,DIRECAO HIDRAULICA,TRACAOTRASEIRA,INCLUSIVE MOTORISTA</v>
      </c>
      <c r="C20224" s="749" t="s">
        <v>46617</v>
      </c>
      <c r="D20224" s="749" t="s">
        <v>46618</v>
      </c>
      <c r="E20224" s="749" t="s">
        <v>46619</v>
      </c>
      <c r="I20224" s="749" t="s">
        <v>1747</v>
      </c>
      <c r="J20224" s="749" t="n">
        <v>37.08</v>
      </c>
    </row>
    <row collapsed="false" customFormat="false" customHeight="true" hidden="true" ht="12.75" outlineLevel="0" r="20225">
      <c r="A20225" s="749" t="s">
        <v>46624</v>
      </c>
      <c r="B20225" s="749" t="str">
        <f aca="false">C20225&amp;D20225&amp;E20225&amp;F20225&amp;G20225&amp;H20225</f>
        <v>CAMIONETE TIPO PICK-UP COM CABINE DUPLA E CACAMBA MOTOR BICOMBUSTIVEL (GASOLINA E ALCOOL) 2.4,DIRECAO HIDRAULICA,TRACAOTRASEIRA,INCLUSIVE MOTORISTA</v>
      </c>
      <c r="C20225" s="749" t="s">
        <v>46617</v>
      </c>
      <c r="D20225" s="749" t="s">
        <v>46618</v>
      </c>
      <c r="E20225" s="749" t="s">
        <v>46619</v>
      </c>
      <c r="I20225" s="749" t="s">
        <v>1747</v>
      </c>
      <c r="J20225" s="749" t="n">
        <v>30.22</v>
      </c>
    </row>
    <row collapsed="false" customFormat="false" customHeight="true" hidden="true" ht="12.75" outlineLevel="0" r="20226">
      <c r="A20226" s="749" t="s">
        <v>46625</v>
      </c>
      <c r="B20226" s="749" t="str">
        <f aca="false">C20226&amp;D20226&amp;E20226&amp;F20226&amp;G20226&amp;H20226</f>
        <v>CAMIONETE TIPO PICK-UP COM CABINE DUPLA E CACAMBA MOTOR DIESEL 2.8,DIRECAO HIDRAULICA TRACAO NAS 4 RODAS,INCLUSIVE MOTORISTA</v>
      </c>
      <c r="C20226" s="749" t="s">
        <v>46626</v>
      </c>
      <c r="D20226" s="749" t="s">
        <v>46627</v>
      </c>
      <c r="E20226" s="749" t="s">
        <v>46628</v>
      </c>
      <c r="I20226" s="749" t="s">
        <v>1747</v>
      </c>
      <c r="J20226" s="749" t="n">
        <v>92.78</v>
      </c>
    </row>
    <row collapsed="false" customFormat="false" customHeight="true" hidden="true" ht="12.75" outlineLevel="0" r="20227">
      <c r="A20227" s="749" t="s">
        <v>46629</v>
      </c>
      <c r="B20227" s="749" t="str">
        <f aca="false">C20227&amp;D20227&amp;E20227&amp;F20227&amp;G20227&amp;H20227</f>
        <v>CAMIONETE TIPO PICK-UP COM CABINE DUPLA E CACAMBA MOTOR DIESEL 2.8,DIRECAO HIDRAULICA TRACAO NAS 4 RODAS,INCLUSIVE MOTORISTA</v>
      </c>
      <c r="C20227" s="749" t="s">
        <v>46626</v>
      </c>
      <c r="D20227" s="749" t="s">
        <v>46627</v>
      </c>
      <c r="E20227" s="749" t="s">
        <v>46628</v>
      </c>
      <c r="I20227" s="749" t="s">
        <v>1747</v>
      </c>
      <c r="J20227" s="749" t="n">
        <v>43.9</v>
      </c>
    </row>
    <row collapsed="false" customFormat="false" customHeight="true" hidden="true" ht="12.75" outlineLevel="0" r="20228">
      <c r="A20228" s="749" t="s">
        <v>46630</v>
      </c>
      <c r="B20228" s="749" t="str">
        <f aca="false">C20228&amp;D20228&amp;E20228&amp;F20228&amp;G20228&amp;H20228</f>
        <v>CAMIONETE TIPO PICK-UP COM CABINE DUPLA E CACAMBA MOTOR DIESEL 2.8,DIRECAO HIDRAULICA TRACAO NAS 4 RODAS,INCLUSIVE MOTORISTA</v>
      </c>
      <c r="C20228" s="749" t="s">
        <v>46626</v>
      </c>
      <c r="D20228" s="749" t="s">
        <v>46627</v>
      </c>
      <c r="E20228" s="749" t="s">
        <v>46628</v>
      </c>
      <c r="I20228" s="749" t="s">
        <v>1747</v>
      </c>
      <c r="J20228" s="749" t="n">
        <v>37.99</v>
      </c>
    </row>
    <row collapsed="false" customFormat="false" customHeight="true" hidden="true" ht="12.75" outlineLevel="0" r="20229">
      <c r="A20229" s="749" t="s">
        <v>46631</v>
      </c>
      <c r="B20229" s="749" t="str">
        <f aca="false">C20229&amp;D20229&amp;E20229&amp;F20229&amp;G20229&amp;H20229</f>
        <v>CAMIONETE TIPO PICK-UP COM CABINE DUPLA E CACAMBA MOTOR DIESEL 2.8,DIRECAO HIDRAULICA TRACAO NAS 4 RODAS,INCLUSIVE MOTORISTA</v>
      </c>
      <c r="C20229" s="749" t="s">
        <v>46626</v>
      </c>
      <c r="D20229" s="749" t="s">
        <v>46627</v>
      </c>
      <c r="E20229" s="749" t="s">
        <v>46628</v>
      </c>
      <c r="I20229" s="749" t="s">
        <v>1747</v>
      </c>
      <c r="J20229" s="749" t="n">
        <v>90.11</v>
      </c>
    </row>
    <row collapsed="false" customFormat="false" customHeight="true" hidden="true" ht="12.75" outlineLevel="0" r="20230">
      <c r="A20230" s="749" t="s">
        <v>46632</v>
      </c>
      <c r="B20230" s="749" t="str">
        <f aca="false">C20230&amp;D20230&amp;E20230&amp;F20230&amp;G20230&amp;H20230</f>
        <v>CAMIONETE TIPO PICK-UP COM CABINE DUPLA E CACAMBA MOTOR DIESEL 2.8,DIRECAO HIDRAULICA TRACAO NAS 4 RODAS,INCLUSIVE MOTORISTA</v>
      </c>
      <c r="C20230" s="749" t="s">
        <v>46626</v>
      </c>
      <c r="D20230" s="749" t="s">
        <v>46627</v>
      </c>
      <c r="E20230" s="749" t="s">
        <v>46628</v>
      </c>
      <c r="I20230" s="749" t="s">
        <v>1747</v>
      </c>
      <c r="J20230" s="749" t="n">
        <v>41.23</v>
      </c>
    </row>
    <row collapsed="false" customFormat="false" customHeight="true" hidden="true" ht="12.75" outlineLevel="0" r="20231">
      <c r="A20231" s="749" t="s">
        <v>46633</v>
      </c>
      <c r="B20231" s="749" t="str">
        <f aca="false">C20231&amp;D20231&amp;E20231&amp;F20231&amp;G20231&amp;H20231</f>
        <v>CAMIONETE TIPO PICK-UP COM CABINE DUPLA E CACAMBA MOTOR DIESEL 2.8,DIRECAO HIDRAULICA TRACAO NAS 4 RODAS,INCLUSIVE MOTORISTA</v>
      </c>
      <c r="C20231" s="749" t="s">
        <v>46626</v>
      </c>
      <c r="D20231" s="749" t="s">
        <v>46627</v>
      </c>
      <c r="E20231" s="749" t="s">
        <v>46628</v>
      </c>
      <c r="I20231" s="749" t="s">
        <v>1747</v>
      </c>
      <c r="J20231" s="749" t="n">
        <v>35.32</v>
      </c>
    </row>
    <row collapsed="false" customFormat="false" customHeight="true" hidden="true" ht="12.75" outlineLevel="0" r="20232">
      <c r="A20232" s="749" t="s">
        <v>46634</v>
      </c>
      <c r="B20232" s="749" t="str">
        <f aca="false">C20232&amp;D20232&amp;E20232&amp;F20232&amp;G20232&amp;H20232</f>
        <v>MOTOCICLETA,125 CILINDRADAS X/E,EXCLUSIVE MOTORISTA</v>
      </c>
      <c r="C20232" s="749" t="s">
        <v>46635</v>
      </c>
      <c r="I20232" s="749" t="s">
        <v>1747</v>
      </c>
      <c r="J20232" s="749" t="n">
        <v>4.77</v>
      </c>
    </row>
    <row collapsed="false" customFormat="false" customHeight="true" hidden="true" ht="12.75" outlineLevel="0" r="20233">
      <c r="A20233" s="749" t="s">
        <v>46636</v>
      </c>
      <c r="B20233" s="749" t="str">
        <f aca="false">C20233&amp;D20233&amp;E20233&amp;F20233&amp;G20233&amp;H20233</f>
        <v>MOTOCICLETA,125 CILINDRADAS X/E,EXCLUSIVE MOTORISTA</v>
      </c>
      <c r="C20233" s="749" t="s">
        <v>46635</v>
      </c>
      <c r="I20233" s="749" t="s">
        <v>1747</v>
      </c>
      <c r="J20233" s="749" t="n">
        <v>0.45</v>
      </c>
    </row>
    <row collapsed="false" customFormat="false" customHeight="true" hidden="true" ht="12.75" outlineLevel="0" r="20234">
      <c r="A20234" s="749" t="s">
        <v>46637</v>
      </c>
      <c r="B20234" s="749" t="str">
        <f aca="false">C20234&amp;D20234&amp;E20234&amp;F20234&amp;G20234&amp;H20234</f>
        <v>MOTOCICLETA,125 CILINDRADAS X/E,EXCLUSIVE MOTORISTA</v>
      </c>
      <c r="C20234" s="749" t="s">
        <v>46635</v>
      </c>
      <c r="I20234" s="749" t="s">
        <v>1747</v>
      </c>
      <c r="J20234" s="749" t="n">
        <v>4.77</v>
      </c>
    </row>
    <row collapsed="false" customFormat="false" customHeight="true" hidden="true" ht="12.75" outlineLevel="0" r="20235">
      <c r="A20235" s="749" t="s">
        <v>46638</v>
      </c>
      <c r="B20235" s="749" t="str">
        <f aca="false">C20235&amp;D20235&amp;E20235&amp;F20235&amp;G20235&amp;H20235</f>
        <v>MOTOCICLETA,125 CILINDRADAS X/E,EXCLUSIVE MOTORISTA</v>
      </c>
      <c r="C20235" s="749" t="s">
        <v>46635</v>
      </c>
      <c r="I20235" s="749" t="s">
        <v>1747</v>
      </c>
      <c r="J20235" s="749" t="n">
        <v>0.45</v>
      </c>
    </row>
    <row collapsed="false" customFormat="false" customHeight="true" hidden="true" ht="12.75" outlineLevel="0" r="20236">
      <c r="A20236" s="749" t="s">
        <v>46639</v>
      </c>
      <c r="B20236" s="749" t="str">
        <f aca="false">C20236&amp;D20236&amp;E20236&amp;F20236&amp;G20236&amp;H20236</f>
        <v>GUINDASTE SOBRE RODAS,MEIA LANCA,CAPACIDADE DE 6T,INCLUSIVEOPERADOR</v>
      </c>
      <c r="C20236" s="749" t="s">
        <v>46640</v>
      </c>
      <c r="D20236" s="749" t="s">
        <v>46641</v>
      </c>
      <c r="I20236" s="749" t="s">
        <v>1747</v>
      </c>
      <c r="J20236" s="749" t="n">
        <v>218.48</v>
      </c>
    </row>
    <row collapsed="false" customFormat="false" customHeight="true" hidden="true" ht="12.75" outlineLevel="0" r="20237">
      <c r="A20237" s="749" t="s">
        <v>46642</v>
      </c>
      <c r="B20237" s="749" t="str">
        <f aca="false">C20237&amp;D20237&amp;E20237&amp;F20237&amp;G20237&amp;H20237</f>
        <v>GUINDASTE SOBRE RODAS,MEIA LANCA,CAPACIDADE DE 6T,INCLUSIVEOPERADOR</v>
      </c>
      <c r="C20237" s="749" t="s">
        <v>46640</v>
      </c>
      <c r="D20237" s="749" t="s">
        <v>46641</v>
      </c>
      <c r="I20237" s="749" t="s">
        <v>1747</v>
      </c>
      <c r="J20237" s="749" t="n">
        <v>138.42</v>
      </c>
    </row>
    <row collapsed="false" customFormat="false" customHeight="true" hidden="true" ht="12.75" outlineLevel="0" r="20238">
      <c r="A20238" s="749" t="s">
        <v>46643</v>
      </c>
      <c r="B20238" s="749" t="str">
        <f aca="false">C20238&amp;D20238&amp;E20238&amp;F20238&amp;G20238&amp;H20238</f>
        <v>GUINDASTE SOBRE RODAS,MEIA LANCA,CAPACIDADE DE 6T,INCLUSIVEOPERADOR</v>
      </c>
      <c r="C20238" s="749" t="s">
        <v>46640</v>
      </c>
      <c r="D20238" s="749" t="s">
        <v>46641</v>
      </c>
      <c r="I20238" s="749" t="s">
        <v>1747</v>
      </c>
      <c r="J20238" s="749" t="n">
        <v>121.47</v>
      </c>
    </row>
    <row collapsed="false" customFormat="false" customHeight="true" hidden="true" ht="12.75" outlineLevel="0" r="20239">
      <c r="A20239" s="749" t="s">
        <v>46644</v>
      </c>
      <c r="B20239" s="749" t="str">
        <f aca="false">C20239&amp;D20239&amp;E20239&amp;F20239&amp;G20239&amp;H20239</f>
        <v>GUINDASTE SOBRE RODAS,MEIA LANCA,CAPACIDADE DE 6T,INCLUSIVEOPERADOR</v>
      </c>
      <c r="C20239" s="749" t="s">
        <v>46640</v>
      </c>
      <c r="D20239" s="749" t="s">
        <v>46641</v>
      </c>
      <c r="I20239" s="749" t="s">
        <v>1747</v>
      </c>
      <c r="J20239" s="749" t="n">
        <v>215.49</v>
      </c>
    </row>
    <row collapsed="false" customFormat="false" customHeight="true" hidden="true" ht="12.75" outlineLevel="0" r="20240">
      <c r="A20240" s="749" t="s">
        <v>46645</v>
      </c>
      <c r="B20240" s="749" t="str">
        <f aca="false">C20240&amp;D20240&amp;E20240&amp;F20240&amp;G20240&amp;H20240</f>
        <v>GUINDASTE SOBRE RODAS,MEIA LANCA,CAPACIDADE DE 6T,INCLUSIVEOPERADOR</v>
      </c>
      <c r="C20240" s="749" t="s">
        <v>46640</v>
      </c>
      <c r="D20240" s="749" t="s">
        <v>46641</v>
      </c>
      <c r="I20240" s="749" t="s">
        <v>1747</v>
      </c>
      <c r="J20240" s="749" t="n">
        <v>135.43</v>
      </c>
    </row>
    <row collapsed="false" customFormat="false" customHeight="true" hidden="true" ht="12.75" outlineLevel="0" r="20241">
      <c r="A20241" s="749" t="s">
        <v>46646</v>
      </c>
      <c r="B20241" s="749" t="str">
        <f aca="false">C20241&amp;D20241&amp;E20241&amp;F20241&amp;G20241&amp;H20241</f>
        <v>GUINDASTE SOBRE RODAS,MEIA LANCA,CAPACIDADE DE 6T,INCLUSIVEOPERADOR</v>
      </c>
      <c r="C20241" s="749" t="s">
        <v>46640</v>
      </c>
      <c r="D20241" s="749" t="s">
        <v>46641</v>
      </c>
      <c r="I20241" s="749" t="s">
        <v>1747</v>
      </c>
      <c r="J20241" s="749" t="n">
        <v>118.48</v>
      </c>
    </row>
    <row collapsed="false" customFormat="false" customHeight="true" hidden="true" ht="12.75" outlineLevel="0" r="20242">
      <c r="A20242" s="749" t="s">
        <v>46647</v>
      </c>
      <c r="B20242" s="749" t="str">
        <f aca="false">C20242&amp;D20242&amp;E20242&amp;F20242&amp;G20242&amp;H20242</f>
        <v>GUINDASTE SOBRE RODAS,CAPACIDADE DE 15T,RAIO DE CURVA DE 4,65M,LANCA TELESCOPICA DE ACIONAMENTO HIDRAULICO COM 7,60M RETRAIDA E 18,30M ESTENDIDA,INCLUSIVE OPERADOR E AUXILIAR</v>
      </c>
      <c r="C20242" s="749" t="s">
        <v>46648</v>
      </c>
      <c r="D20242" s="749" t="s">
        <v>46649</v>
      </c>
      <c r="E20242" s="749" t="s">
        <v>46650</v>
      </c>
      <c r="I20242" s="749" t="s">
        <v>1747</v>
      </c>
      <c r="J20242" s="749" t="n">
        <v>330.09</v>
      </c>
    </row>
    <row collapsed="false" customFormat="false" customHeight="true" hidden="true" ht="12.75" outlineLevel="0" r="20243">
      <c r="A20243" s="749" t="s">
        <v>46651</v>
      </c>
      <c r="B20243" s="749" t="str">
        <f aca="false">C20243&amp;D20243&amp;E20243&amp;F20243&amp;G20243&amp;H20243</f>
        <v>GUINDASTE SOBRE RODAS,CAPACIDADE DE 15T,RAIO DE CURVA DE 4,65M,LANCA TELESCOPICA DE ACIONAMENTO HIDRAULICO COM 7,60M RETRAIDA E 18,30M ESTENDIDA,INCLUSIVE OPERADOR E AUXILIAR</v>
      </c>
      <c r="C20243" s="749" t="s">
        <v>46648</v>
      </c>
      <c r="D20243" s="749" t="s">
        <v>46649</v>
      </c>
      <c r="E20243" s="749" t="s">
        <v>46650</v>
      </c>
      <c r="I20243" s="749" t="s">
        <v>1747</v>
      </c>
      <c r="J20243" s="749" t="n">
        <v>198.1</v>
      </c>
    </row>
    <row collapsed="false" customFormat="false" customHeight="true" hidden="true" ht="12.75" outlineLevel="0" r="20244">
      <c r="A20244" s="749" t="s">
        <v>46652</v>
      </c>
      <c r="B20244" s="749" t="str">
        <f aca="false">C20244&amp;D20244&amp;E20244&amp;F20244&amp;G20244&amp;H20244</f>
        <v>GUINDASTE SOBRE RODAS,CAPACIDADE DE 15T,RAIO DE CURVA DE 4,65M,LANCA TELESCOPICA DE ACIONAMENTO HIDRAULICO COM 7,60M RETRAIDA E 18,30M ESTENDIDA,INCLUSIVE OPERADOR E AUXILIAR</v>
      </c>
      <c r="C20244" s="749" t="s">
        <v>46648</v>
      </c>
      <c r="D20244" s="749" t="s">
        <v>46649</v>
      </c>
      <c r="E20244" s="749" t="s">
        <v>46650</v>
      </c>
      <c r="I20244" s="749" t="s">
        <v>1747</v>
      </c>
      <c r="J20244" s="749" t="n">
        <v>173.23</v>
      </c>
    </row>
    <row collapsed="false" customFormat="false" customHeight="true" hidden="true" ht="12.75" outlineLevel="0" r="20245">
      <c r="A20245" s="749" t="s">
        <v>46653</v>
      </c>
      <c r="B20245" s="749" t="str">
        <f aca="false">C20245&amp;D20245&amp;E20245&amp;F20245&amp;G20245&amp;H20245</f>
        <v>GUINDASTE SOBRE RODAS,CAPACIDADE DE 15T,RAIO DE CURVA DE 4,65M,LANCA TELESCOPICA DE ACIONAMENTO HIDRAULICO COM 7,60M RETRAIDA E 18,30M ESTENDIDA,INCLUSIVE OPERADOR E AUXILIAR</v>
      </c>
      <c r="C20245" s="749" t="s">
        <v>46648</v>
      </c>
      <c r="D20245" s="749" t="s">
        <v>46649</v>
      </c>
      <c r="E20245" s="749" t="s">
        <v>46650</v>
      </c>
      <c r="I20245" s="749" t="s">
        <v>1747</v>
      </c>
      <c r="J20245" s="749" t="n">
        <v>325.17</v>
      </c>
    </row>
    <row collapsed="false" customFormat="false" customHeight="true" hidden="true" ht="12.75" outlineLevel="0" r="20246">
      <c r="A20246" s="749" t="s">
        <v>46654</v>
      </c>
      <c r="B20246" s="749" t="str">
        <f aca="false">C20246&amp;D20246&amp;E20246&amp;F20246&amp;G20246&amp;H20246</f>
        <v>GUINDASTE SOBRE RODAS,CAPACIDADE DE 15T,RAIO DE CURVA DE 4,65M,LANCA TELESCOPICA DE ACIONAMENTO HIDRAULICO COM 7,60M RETRAIDA E 18,30M ESTENDIDA,INCLUSIVE OPERADOR E AUXILIAR</v>
      </c>
      <c r="C20246" s="749" t="s">
        <v>46648</v>
      </c>
      <c r="D20246" s="749" t="s">
        <v>46649</v>
      </c>
      <c r="E20246" s="749" t="s">
        <v>46650</v>
      </c>
      <c r="I20246" s="749" t="s">
        <v>1747</v>
      </c>
      <c r="J20246" s="749" t="n">
        <v>193.18</v>
      </c>
    </row>
    <row collapsed="false" customFormat="false" customHeight="true" hidden="true" ht="12.75" outlineLevel="0" r="20247">
      <c r="A20247" s="749" t="s">
        <v>46655</v>
      </c>
      <c r="B20247" s="749" t="str">
        <f aca="false">C20247&amp;D20247&amp;E20247&amp;F20247&amp;G20247&amp;H20247</f>
        <v>GUINDASTE SOBRE RODAS,CAPACIDADE DE 15T,RAIO DE CURVA DE 4,65M,LANCA TELESCOPICA DE ACIONAMENTO HIDRAULICO COM 7,60M RETRAIDA E 18,30M ESTENDIDA,INCLUSIVE OPERADOR E AUXILIAR</v>
      </c>
      <c r="C20247" s="749" t="s">
        <v>46648</v>
      </c>
      <c r="D20247" s="749" t="s">
        <v>46649</v>
      </c>
      <c r="E20247" s="749" t="s">
        <v>46650</v>
      </c>
      <c r="I20247" s="749" t="s">
        <v>1747</v>
      </c>
      <c r="J20247" s="749" t="n">
        <v>168.31</v>
      </c>
    </row>
    <row collapsed="false" customFormat="false" customHeight="true" hidden="true" ht="12.75" outlineLevel="0" r="20248">
      <c r="A20248" s="749" t="s">
        <v>46656</v>
      </c>
      <c r="B20248" s="749" t="str">
        <f aca="false">C20248&amp;D20248&amp;E20248&amp;F20248&amp;G20248&amp;H20248</f>
        <v>GUINDASTE ARTICULADO,SOBRE CAMINHAO DIESEL(INCLUSIVE ESTE),MOMENTO MAXIMO DE ELEVACAO 30TXM E CAPACIDADE MAXIMA DE ELEVACAO 8,5T A 3,4M,INCLUSIVE OPERADOR E AUXILIAR</v>
      </c>
      <c r="C20248" s="749" t="s">
        <v>46657</v>
      </c>
      <c r="D20248" s="749" t="s">
        <v>46658</v>
      </c>
      <c r="E20248" s="749" t="s">
        <v>46659</v>
      </c>
      <c r="I20248" s="749" t="s">
        <v>1747</v>
      </c>
      <c r="J20248" s="749" t="n">
        <v>189.81</v>
      </c>
    </row>
    <row collapsed="false" customFormat="false" customHeight="true" hidden="true" ht="12.75" outlineLevel="0" r="20249">
      <c r="A20249" s="749" t="s">
        <v>46660</v>
      </c>
      <c r="B20249" s="749" t="str">
        <f aca="false">C20249&amp;D20249&amp;E20249&amp;F20249&amp;G20249&amp;H20249</f>
        <v>GUINDASTE ARTICULADO,SOBRE CAMINHAO DIESEL(INCLUSIVE ESTE),MOMENTO MAXIMO DE ELEVACAO 30TXM E CAPACIDADE MAXIMA DE ELEVACAO 8,5T A 3,4M,INCLUSIVE OPERADOR E AUXILIAR</v>
      </c>
      <c r="C20249" s="749" t="s">
        <v>46657</v>
      </c>
      <c r="D20249" s="749" t="s">
        <v>46658</v>
      </c>
      <c r="E20249" s="749" t="s">
        <v>46659</v>
      </c>
      <c r="I20249" s="749" t="s">
        <v>1747</v>
      </c>
      <c r="J20249" s="749" t="n">
        <v>83.92</v>
      </c>
    </row>
    <row collapsed="false" customFormat="false" customHeight="true" hidden="true" ht="12.75" outlineLevel="0" r="20250">
      <c r="A20250" s="749" t="s">
        <v>46661</v>
      </c>
      <c r="B20250" s="749" t="str">
        <f aca="false">C20250&amp;D20250&amp;E20250&amp;F20250&amp;G20250&amp;H20250</f>
        <v>GUINDASTE ARTICULADO,SOBRE CAMINHAO DIESEL(INCLUSIVE ESTE),MOMENTO MAXIMO DE ELEVACAO 30TXM E CAPACIDADE MAXIMA DE ELEVACAO 8,5T A 3,4M,INCLUSIVE OPERADOR E AUXILIAR</v>
      </c>
      <c r="C20250" s="749" t="s">
        <v>46657</v>
      </c>
      <c r="D20250" s="749" t="s">
        <v>46658</v>
      </c>
      <c r="E20250" s="749" t="s">
        <v>46659</v>
      </c>
      <c r="I20250" s="749" t="s">
        <v>1747</v>
      </c>
      <c r="J20250" s="749" t="n">
        <v>71.32</v>
      </c>
    </row>
    <row collapsed="false" customFormat="false" customHeight="true" hidden="true" ht="12.75" outlineLevel="0" r="20251">
      <c r="A20251" s="749" t="s">
        <v>46662</v>
      </c>
      <c r="B20251" s="749" t="str">
        <f aca="false">C20251&amp;D20251&amp;E20251&amp;F20251&amp;G20251&amp;H20251</f>
        <v>GUINDASTE ARTICULADO,SOBRE CAMINHAO DIESEL(INCLUSIVE ESTE),MOMENTO MAXIMO DE ELEVACAO 30TXM E CAPACIDADE MAXIMA DE ELEVACAO 8,5T A 3,4M,INCLUSIVE OPERADOR E AUXILIAR</v>
      </c>
      <c r="C20251" s="749" t="s">
        <v>46657</v>
      </c>
      <c r="D20251" s="749" t="s">
        <v>46658</v>
      </c>
      <c r="E20251" s="749" t="s">
        <v>46659</v>
      </c>
      <c r="I20251" s="749" t="s">
        <v>1747</v>
      </c>
      <c r="J20251" s="749" t="n">
        <v>184.15</v>
      </c>
    </row>
    <row collapsed="false" customFormat="false" customHeight="true" hidden="true" ht="12.75" outlineLevel="0" r="20252">
      <c r="A20252" s="749" t="s">
        <v>46663</v>
      </c>
      <c r="B20252" s="749" t="str">
        <f aca="false">C20252&amp;D20252&amp;E20252&amp;F20252&amp;G20252&amp;H20252</f>
        <v>GUINDASTE ARTICULADO,SOBRE CAMINHAO DIESEL(INCLUSIVE ESTE),MOMENTO MAXIMO DE ELEVACAO 30TXM E CAPACIDADE MAXIMA DE ELEVACAO 8,5T A 3,4M,INCLUSIVE OPERADOR E AUXILIAR</v>
      </c>
      <c r="C20252" s="749" t="s">
        <v>46657</v>
      </c>
      <c r="D20252" s="749" t="s">
        <v>46658</v>
      </c>
      <c r="E20252" s="749" t="s">
        <v>46659</v>
      </c>
      <c r="I20252" s="749" t="s">
        <v>1747</v>
      </c>
      <c r="J20252" s="749" t="n">
        <v>78.26</v>
      </c>
    </row>
    <row collapsed="false" customFormat="false" customHeight="true" hidden="true" ht="12.75" outlineLevel="0" r="20253">
      <c r="A20253" s="749" t="s">
        <v>46664</v>
      </c>
      <c r="B20253" s="749" t="str">
        <f aca="false">C20253&amp;D20253&amp;E20253&amp;F20253&amp;G20253&amp;H20253</f>
        <v>GUINDASTE ARTICULADO,SOBRE CAMINHAO DIESEL(INCLUSIVE ESTE),MOMENTO MAXIMO DE ELEVACAO 30TXM E CAPACIDADE MAXIMA DE ELEVACAO 8,5T A 3,4M,INCLUSIVE OPERADOR E AUXILIAR</v>
      </c>
      <c r="C20253" s="749" t="s">
        <v>46657</v>
      </c>
      <c r="D20253" s="749" t="s">
        <v>46658</v>
      </c>
      <c r="E20253" s="749" t="s">
        <v>46659</v>
      </c>
      <c r="I20253" s="749" t="s">
        <v>1747</v>
      </c>
      <c r="J20253" s="749" t="n">
        <v>65.66</v>
      </c>
    </row>
    <row collapsed="false" customFormat="false" customHeight="true" hidden="true" ht="12.75" outlineLevel="0" r="20254">
      <c r="A20254" s="749" t="s">
        <v>46665</v>
      </c>
      <c r="B20254" s="749" t="str">
        <f aca="false">C20254&amp;D20254&amp;E20254&amp;F20254&amp;G20254&amp;H20254</f>
        <v>GUINDASTE TIPO GRUA,COM CAPACIDADE DE CARGA DE 1200KG,VELOCIDADE DE 40M/MIN,TORRE COMPOSTA POR 9 MODULOS DE 3 METROS CADA,TOTALIZANDO 27 METROS,ALCANCE MAXIMO DE 25 METROS COM UMACARGA DE 1000KG,INCLUSIVE BASE DE SUSTENTACAO E OPERADOR</v>
      </c>
      <c r="C20254" s="749" t="s">
        <v>46666</v>
      </c>
      <c r="D20254" s="749" t="s">
        <v>46667</v>
      </c>
      <c r="E20254" s="749" t="s">
        <v>46668</v>
      </c>
      <c r="F20254" s="749" t="s">
        <v>46669</v>
      </c>
      <c r="I20254" s="749" t="s">
        <v>1747</v>
      </c>
      <c r="J20254" s="749" t="n">
        <v>105.95</v>
      </c>
    </row>
    <row collapsed="false" customFormat="false" customHeight="true" hidden="true" ht="12.75" outlineLevel="0" r="20255">
      <c r="A20255" s="749" t="s">
        <v>46670</v>
      </c>
      <c r="B20255" s="749" t="str">
        <f aca="false">C20255&amp;D20255&amp;E20255&amp;F20255&amp;G20255&amp;H20255</f>
        <v>GUINDASTE TIPO GRUA,COM CAPACIDADE DE CARGA DE 1200KG,VELOCIDADE DE 40M/MIN,TORRE COMPOSTA POR 9 MODULOS DE 3 METROS CADA,TOTALIZANDO 27 METROS,ALCANCE MAXIMO DE 25 METROS COM UMACARGA DE 1000KG,INCLUSIVE BASE DE SUSTENTACAO E OPERADOR</v>
      </c>
      <c r="C20255" s="749" t="s">
        <v>46666</v>
      </c>
      <c r="D20255" s="749" t="s">
        <v>46667</v>
      </c>
      <c r="E20255" s="749" t="s">
        <v>46668</v>
      </c>
      <c r="F20255" s="749" t="s">
        <v>46669</v>
      </c>
      <c r="I20255" s="749" t="s">
        <v>1747</v>
      </c>
      <c r="J20255" s="749" t="n">
        <v>68.49</v>
      </c>
    </row>
    <row collapsed="false" customFormat="false" customHeight="true" hidden="true" ht="12.75" outlineLevel="0" r="20256">
      <c r="A20256" s="749" t="s">
        <v>46671</v>
      </c>
      <c r="B20256" s="749" t="str">
        <f aca="false">C20256&amp;D20256&amp;E20256&amp;F20256&amp;G20256&amp;H20256</f>
        <v>GUINDASTE TIPO GRUA,COM CAPACIDADE DE CARGA DE 1200KG,VELOCIDADE DE 40M/MIN,TORRE COMPOSTA POR 9 MODULOS DE 3 METROS CADA,TOTALIZANDO 27 METROS,ALCANCE MAXIMO DE 25 METROS COM UMACARGA DE 1000KG,INCLUSIVE BASE DE SUSTENTACAO E OPERADOR</v>
      </c>
      <c r="C20256" s="749" t="s">
        <v>46666</v>
      </c>
      <c r="D20256" s="749" t="s">
        <v>46667</v>
      </c>
      <c r="E20256" s="749" t="s">
        <v>46668</v>
      </c>
      <c r="F20256" s="749" t="s">
        <v>46669</v>
      </c>
      <c r="I20256" s="749" t="s">
        <v>1747</v>
      </c>
      <c r="J20256" s="749" t="n">
        <v>60.02</v>
      </c>
    </row>
    <row collapsed="false" customFormat="false" customHeight="true" hidden="true" ht="12.75" outlineLevel="0" r="20257">
      <c r="A20257" s="749" t="s">
        <v>46672</v>
      </c>
      <c r="B20257" s="749" t="str">
        <f aca="false">C20257&amp;D20257&amp;E20257&amp;F20257&amp;G20257&amp;H20257</f>
        <v>GUINDASTE TIPO GRUA,COM CAPACIDADE DE CARGA DE 1200KG,VELOCIDADE DE 40M/MIN,TORRE COMPOSTA POR 9 MODULOS DE 3 METROS CADA,TOTALIZANDO 27 METROS,ALCANCE MAXIMO DE 25 METROS COM UMACARGA DE 1000KG,INCLUSIVE BASE DE SUSTENTACAO E OPERADOR</v>
      </c>
      <c r="C20257" s="749" t="s">
        <v>46666</v>
      </c>
      <c r="D20257" s="749" t="s">
        <v>46667</v>
      </c>
      <c r="E20257" s="749" t="s">
        <v>46668</v>
      </c>
      <c r="F20257" s="749" t="s">
        <v>46669</v>
      </c>
      <c r="I20257" s="749" t="s">
        <v>1747</v>
      </c>
      <c r="J20257" s="749" t="n">
        <v>102.96</v>
      </c>
    </row>
    <row collapsed="false" customFormat="false" customHeight="true" hidden="true" ht="12.75" outlineLevel="0" r="20258">
      <c r="A20258" s="749" t="s">
        <v>46673</v>
      </c>
      <c r="B20258" s="749" t="str">
        <f aca="false">C20258&amp;D20258&amp;E20258&amp;F20258&amp;G20258&amp;H20258</f>
        <v>GUINDASTE TIPO GRUA,COM CAPACIDADE DE CARGA DE 1200KG,VELOCIDADE DE 40M/MIN,TORRE COMPOSTA POR 9 MODULOS DE 3 METROS CADA,TOTALIZANDO 27 METROS,ALCANCE MAXIMO DE 25 METROS COM UMACARGA DE 1000KG,INCLUSIVE BASE DE SUSTENTACAO E OPERADOR</v>
      </c>
      <c r="C20258" s="749" t="s">
        <v>46666</v>
      </c>
      <c r="D20258" s="749" t="s">
        <v>46667</v>
      </c>
      <c r="E20258" s="749" t="s">
        <v>46668</v>
      </c>
      <c r="F20258" s="749" t="s">
        <v>46669</v>
      </c>
      <c r="I20258" s="749" t="s">
        <v>1747</v>
      </c>
      <c r="J20258" s="749" t="n">
        <v>65.5</v>
      </c>
    </row>
    <row collapsed="false" customFormat="false" customHeight="true" hidden="true" ht="12.75" outlineLevel="0" r="20259">
      <c r="A20259" s="749" t="s">
        <v>46674</v>
      </c>
      <c r="B20259" s="749" t="str">
        <f aca="false">C20259&amp;D20259&amp;E20259&amp;F20259&amp;G20259&amp;H20259</f>
        <v>GUINDASTE TIPO GRUA,COM CAPACIDADE DE CARGA DE 1200KG,VELOCIDADE DE 40M/MIN,TORRE COMPOSTA POR 9 MODULOS DE 3 METROS CADA,TOTALIZANDO 27 METROS,ALCANCE MAXIMO DE 25 METROS COM UMACARGA DE 1000KG,INCLUSIVE BASE DE SUSTENTACAO E OPERADOR</v>
      </c>
      <c r="C20259" s="749" t="s">
        <v>46666</v>
      </c>
      <c r="D20259" s="749" t="s">
        <v>46667</v>
      </c>
      <c r="E20259" s="749" t="s">
        <v>46668</v>
      </c>
      <c r="F20259" s="749" t="s">
        <v>46669</v>
      </c>
      <c r="I20259" s="749" t="s">
        <v>1747</v>
      </c>
      <c r="J20259" s="749" t="n">
        <v>57.03</v>
      </c>
    </row>
    <row collapsed="false" customFormat="false" customHeight="true" hidden="true" ht="12.75" outlineLevel="0" r="20260">
      <c r="A20260" s="749" t="s">
        <v>46675</v>
      </c>
      <c r="B20260" s="749" t="str">
        <f aca="false">C20260&amp;D20260&amp;E20260&amp;F20260&amp;G20260&amp;H20260</f>
        <v>GUINCHO DE ENGRENAGEM,COM CAPACIDADE PARA 750KG,COM JOGO DE4 ROLDANAS,COM CABO SIMPLES,EXCLUSIVE OPERADOR</v>
      </c>
      <c r="C20260" s="749" t="s">
        <v>46676</v>
      </c>
      <c r="D20260" s="749" t="s">
        <v>46677</v>
      </c>
      <c r="I20260" s="749" t="s">
        <v>1747</v>
      </c>
      <c r="J20260" s="749" t="n">
        <v>5.84</v>
      </c>
    </row>
    <row collapsed="false" customFormat="false" customHeight="true" hidden="true" ht="12.75" outlineLevel="0" r="20261">
      <c r="A20261" s="749" t="s">
        <v>46678</v>
      </c>
      <c r="B20261" s="749" t="str">
        <f aca="false">C20261&amp;D20261&amp;E20261&amp;F20261&amp;G20261&amp;H20261</f>
        <v>GUINCHO DE ENGRENAGEM,COM CAPACIDADE PARA 750KG,COM JOGO DE4 ROLDANAS,COM CABO SIMPLES,EXCLUSIVE OPERADOR</v>
      </c>
      <c r="C20261" s="749" t="s">
        <v>46676</v>
      </c>
      <c r="D20261" s="749" t="s">
        <v>46677</v>
      </c>
      <c r="I20261" s="749" t="s">
        <v>1747</v>
      </c>
      <c r="J20261" s="749" t="n">
        <v>1.82</v>
      </c>
    </row>
    <row collapsed="false" customFormat="false" customHeight="true" hidden="true" ht="12.75" outlineLevel="0" r="20262">
      <c r="A20262" s="749" t="s">
        <v>46679</v>
      </c>
      <c r="B20262" s="749" t="str">
        <f aca="false">C20262&amp;D20262&amp;E20262&amp;F20262&amp;G20262&amp;H20262</f>
        <v>GUINCHO DE ENGRENAGEM,COM CAPACIDADE PARA 750KG,COM JOGO DE4 ROLDANAS,COM CABO SIMPLES,EXCLUSIVE OPERADOR</v>
      </c>
      <c r="C20262" s="749" t="s">
        <v>46676</v>
      </c>
      <c r="D20262" s="749" t="s">
        <v>46677</v>
      </c>
      <c r="I20262" s="749" t="s">
        <v>1747</v>
      </c>
      <c r="J20262" s="749" t="n">
        <v>1.1</v>
      </c>
    </row>
    <row collapsed="false" customFormat="false" customHeight="true" hidden="true" ht="12.75" outlineLevel="0" r="20263">
      <c r="A20263" s="749" t="s">
        <v>46680</v>
      </c>
      <c r="B20263" s="749" t="str">
        <f aca="false">C20263&amp;D20263&amp;E20263&amp;F20263&amp;G20263&amp;H20263</f>
        <v>GUINCHO DE ENGRENAGEM,COM CAPACIDADE PARA 750KG,COM JOGO DE4 ROLDANAS,COM CABO SIMPLES,EXCLUSIVE OPERADOR</v>
      </c>
      <c r="C20263" s="749" t="s">
        <v>46676</v>
      </c>
      <c r="D20263" s="749" t="s">
        <v>46677</v>
      </c>
      <c r="I20263" s="749" t="s">
        <v>1747</v>
      </c>
      <c r="J20263" s="749" t="n">
        <v>5.84</v>
      </c>
    </row>
    <row collapsed="false" customFormat="false" customHeight="true" hidden="true" ht="12.75" outlineLevel="0" r="20264">
      <c r="A20264" s="749" t="s">
        <v>46681</v>
      </c>
      <c r="B20264" s="749" t="str">
        <f aca="false">C20264&amp;D20264&amp;E20264&amp;F20264&amp;G20264&amp;H20264</f>
        <v>GUINCHO DE ENGRENAGEM,COM CAPACIDADE PARA 750KG,COM JOGO DE4 ROLDANAS,COM CABO SIMPLES,EXCLUSIVE OPERADOR</v>
      </c>
      <c r="C20264" s="749" t="s">
        <v>46676</v>
      </c>
      <c r="D20264" s="749" t="s">
        <v>46677</v>
      </c>
      <c r="I20264" s="749" t="s">
        <v>1747</v>
      </c>
      <c r="J20264" s="749" t="n">
        <v>1.82</v>
      </c>
    </row>
    <row collapsed="false" customFormat="false" customHeight="true" hidden="true" ht="12.75" outlineLevel="0" r="20265">
      <c r="A20265" s="749" t="s">
        <v>46682</v>
      </c>
      <c r="B20265" s="749" t="str">
        <f aca="false">C20265&amp;D20265&amp;E20265&amp;F20265&amp;G20265&amp;H20265</f>
        <v>GUINCHO DE ENGRENAGEM,COM CAPACIDADE PARA 750KG,COM JOGO DE4 ROLDANAS,COM CABO SIMPLES,EXCLUSIVE OPERADOR</v>
      </c>
      <c r="C20265" s="749" t="s">
        <v>46676</v>
      </c>
      <c r="D20265" s="749" t="s">
        <v>46677</v>
      </c>
      <c r="I20265" s="749" t="s">
        <v>1747</v>
      </c>
      <c r="J20265" s="749" t="n">
        <v>1.1</v>
      </c>
    </row>
    <row collapsed="false" customFormat="false" customHeight="true" hidden="true" ht="12.75" outlineLevel="0" r="20266">
      <c r="A20266" s="749" t="s">
        <v>46683</v>
      </c>
      <c r="B20266" s="749" t="str">
        <f aca="false">C20266&amp;D20266&amp;E20266&amp;F20266&amp;G20266&amp;H20266</f>
        <v>ELEVADOR EQUIPADO PARA TRANSPORTE DE CONCRETO A 10,00M DE ALTURA COMPREENDENDO:GUINCHO,16,00M DE TORRE DESMONTAVEL,CACAMBA AUTOMATICA DE 550L,FUNIL PARA DESCARGA E SILO DE ESPERA DE 1.000L,EXCLUSIVE OPERADOR</v>
      </c>
      <c r="C20266" s="749" t="s">
        <v>46684</v>
      </c>
      <c r="D20266" s="749" t="s">
        <v>46685</v>
      </c>
      <c r="E20266" s="749" t="s">
        <v>46686</v>
      </c>
      <c r="F20266" s="749" t="s">
        <v>46687</v>
      </c>
      <c r="I20266" s="749" t="s">
        <v>1747</v>
      </c>
      <c r="J20266" s="749" t="n">
        <v>6.82</v>
      </c>
    </row>
    <row collapsed="false" customFormat="false" customHeight="true" hidden="true" ht="12.75" outlineLevel="0" r="20267">
      <c r="A20267" s="749" t="s">
        <v>46688</v>
      </c>
      <c r="B20267" s="749" t="str">
        <f aca="false">C20267&amp;D20267&amp;E20267&amp;F20267&amp;G20267&amp;H20267</f>
        <v>ESTEIRA TRANSPORTADORA,DE CORREIA,LARGURA DE 50CM E 10,00M DE COMPRIMENTO,EXCLUSIVE OPERADOR</v>
      </c>
      <c r="C20267" s="749" t="s">
        <v>46689</v>
      </c>
      <c r="D20267" s="749" t="s">
        <v>46690</v>
      </c>
      <c r="I20267" s="749" t="s">
        <v>1747</v>
      </c>
      <c r="J20267" s="749" t="n">
        <v>23.22</v>
      </c>
    </row>
    <row collapsed="false" customFormat="false" customHeight="true" hidden="true" ht="12.75" outlineLevel="0" r="20268">
      <c r="A20268" s="749" t="s">
        <v>46691</v>
      </c>
      <c r="B20268" s="749" t="str">
        <f aca="false">C20268&amp;D20268&amp;E20268&amp;F20268&amp;G20268&amp;H20268</f>
        <v>ESTEIRA TRANSPORTADORA,DE CORREIA,LARGURA DE 50CM E 10,00M DE COMPRIMENTO,EXCLUSIVE OPERADOR</v>
      </c>
      <c r="C20268" s="749" t="s">
        <v>46689</v>
      </c>
      <c r="D20268" s="749" t="s">
        <v>46690</v>
      </c>
      <c r="I20268" s="749" t="s">
        <v>1747</v>
      </c>
      <c r="J20268" s="749" t="n">
        <v>14.09</v>
      </c>
    </row>
    <row collapsed="false" customFormat="false" customHeight="true" hidden="true" ht="12.75" outlineLevel="0" r="20269">
      <c r="A20269" s="749" t="s">
        <v>46692</v>
      </c>
      <c r="B20269" s="749" t="str">
        <f aca="false">C20269&amp;D20269&amp;E20269&amp;F20269&amp;G20269&amp;H20269</f>
        <v>ESTEIRA TRANSPORTADORA,DE CORREIA,LARGURA DE 50CM E 10,00M DE COMPRIMENTO,EXCLUSIVE OPERADOR</v>
      </c>
      <c r="C20269" s="749" t="s">
        <v>46689</v>
      </c>
      <c r="D20269" s="749" t="s">
        <v>46690</v>
      </c>
      <c r="I20269" s="749" t="s">
        <v>1747</v>
      </c>
      <c r="J20269" s="749" t="n">
        <v>11.85</v>
      </c>
    </row>
    <row collapsed="false" customFormat="false" customHeight="true" hidden="true" ht="12.75" outlineLevel="0" r="20270">
      <c r="A20270" s="749" t="s">
        <v>46693</v>
      </c>
      <c r="B20270" s="749" t="str">
        <f aca="false">C20270&amp;D20270&amp;E20270&amp;F20270&amp;G20270&amp;H20270</f>
        <v>ESTEIRA TRANSPORTADORA,DE CORREIA,LARGURA DE 50CM E 10,00M DE COMPRIMENTO,EXCLUSIVE OPERADOR</v>
      </c>
      <c r="C20270" s="749" t="s">
        <v>46689</v>
      </c>
      <c r="D20270" s="749" t="s">
        <v>46690</v>
      </c>
      <c r="I20270" s="749" t="s">
        <v>1747</v>
      </c>
      <c r="J20270" s="749" t="n">
        <v>23.22</v>
      </c>
    </row>
    <row collapsed="false" customFormat="false" customHeight="true" hidden="true" ht="12.75" outlineLevel="0" r="20271">
      <c r="A20271" s="749" t="s">
        <v>46694</v>
      </c>
      <c r="B20271" s="749" t="str">
        <f aca="false">C20271&amp;D20271&amp;E20271&amp;F20271&amp;G20271&amp;H20271</f>
        <v>ESTEIRA TRANSPORTADORA,DE CORREIA,LARGURA DE 50CM E 10,00M DE COMPRIMENTO,EXCLUSIVE OPERADOR</v>
      </c>
      <c r="C20271" s="749" t="s">
        <v>46689</v>
      </c>
      <c r="D20271" s="749" t="s">
        <v>46690</v>
      </c>
      <c r="I20271" s="749" t="s">
        <v>1747</v>
      </c>
      <c r="J20271" s="749" t="n">
        <v>14.09</v>
      </c>
    </row>
    <row collapsed="false" customFormat="false" customHeight="true" hidden="true" ht="12.75" outlineLevel="0" r="20272">
      <c r="A20272" s="749" t="s">
        <v>46695</v>
      </c>
      <c r="B20272" s="749" t="str">
        <f aca="false">C20272&amp;D20272&amp;E20272&amp;F20272&amp;G20272&amp;H20272</f>
        <v>ESTEIRA TRANSPORTADORA,DE CORREIA,LARGURA DE 50CM E 10,00M DE COMPRIMENTO,EXCLUSIVE OPERADOR</v>
      </c>
      <c r="C20272" s="749" t="s">
        <v>46689</v>
      </c>
      <c r="D20272" s="749" t="s">
        <v>46690</v>
      </c>
      <c r="I20272" s="749" t="s">
        <v>1747</v>
      </c>
      <c r="J20272" s="749" t="n">
        <v>11.85</v>
      </c>
    </row>
    <row collapsed="false" customFormat="false" customHeight="true" hidden="true" ht="12.75" outlineLevel="0" r="20273">
      <c r="A20273" s="749" t="s">
        <v>46696</v>
      </c>
      <c r="B20273" s="749" t="str">
        <f aca="false">C20273&amp;D20273&amp;E20273&amp;F20273&amp;G20273&amp;H20273</f>
        <v>PORTICO MOVEL METALICO,COM TALHA MANUAL DE 10T,VAO DE 5M,CURSO DE 30M EM TRILHOS,EXCLUSIVE OPERADOR</v>
      </c>
      <c r="C20273" s="749" t="s">
        <v>46697</v>
      </c>
      <c r="D20273" s="749" t="s">
        <v>46698</v>
      </c>
      <c r="I20273" s="749" t="s">
        <v>1747</v>
      </c>
      <c r="J20273" s="749" t="n">
        <v>37.75</v>
      </c>
    </row>
    <row collapsed="false" customFormat="false" customHeight="true" hidden="true" ht="12.75" outlineLevel="0" r="20274">
      <c r="A20274" s="749" t="s">
        <v>46699</v>
      </c>
      <c r="B20274" s="749" t="str">
        <f aca="false">C20274&amp;D20274&amp;E20274&amp;F20274&amp;G20274&amp;H20274</f>
        <v>PORTICO MOVEL METALICO,COM TALHA MANUAL DE 10T,VAO DE 5M,CURSO DE 30M EM TRILHOS,EXCLUSIVE OPERADOR</v>
      </c>
      <c r="C20274" s="749" t="s">
        <v>46697</v>
      </c>
      <c r="D20274" s="749" t="s">
        <v>46698</v>
      </c>
      <c r="I20274" s="749" t="s">
        <v>1747</v>
      </c>
      <c r="J20274" s="749" t="n">
        <v>19.3</v>
      </c>
    </row>
    <row collapsed="false" customFormat="false" customHeight="true" hidden="true" ht="12.75" outlineLevel="0" r="20275">
      <c r="A20275" s="749" t="s">
        <v>46700</v>
      </c>
      <c r="B20275" s="749" t="str">
        <f aca="false">C20275&amp;D20275&amp;E20275&amp;F20275&amp;G20275&amp;H20275</f>
        <v>PORTICO MOVEL METALICO,COM TALHA MANUAL DE 10T,VAO DE 5M,CURSO DE 30M EM TRILHOS,EXCLUSIVE OPERADOR</v>
      </c>
      <c r="C20275" s="749" t="s">
        <v>46697</v>
      </c>
      <c r="D20275" s="749" t="s">
        <v>46698</v>
      </c>
      <c r="I20275" s="749" t="s">
        <v>1747</v>
      </c>
      <c r="J20275" s="749" t="n">
        <v>37.75</v>
      </c>
    </row>
    <row collapsed="false" customFormat="false" customHeight="true" hidden="true" ht="12.75" outlineLevel="0" r="20276">
      <c r="A20276" s="749" t="s">
        <v>46701</v>
      </c>
      <c r="B20276" s="749" t="str">
        <f aca="false">C20276&amp;D20276&amp;E20276&amp;F20276&amp;G20276&amp;H20276</f>
        <v>PORTICO MOVEL METALICO,COM TALHA MANUAL DE 10T,VAO DE 5M,CURSO DE 30M EM TRILHOS,EXCLUSIVE OPERADOR</v>
      </c>
      <c r="C20276" s="749" t="s">
        <v>46697</v>
      </c>
      <c r="D20276" s="749" t="s">
        <v>46698</v>
      </c>
      <c r="I20276" s="749" t="s">
        <v>1747</v>
      </c>
      <c r="J20276" s="749" t="n">
        <v>19.3</v>
      </c>
    </row>
    <row collapsed="false" customFormat="false" customHeight="true" hidden="true" ht="12.75" outlineLevel="0" r="20277">
      <c r="A20277" s="749" t="s">
        <v>46702</v>
      </c>
      <c r="B20277" s="749" t="str">
        <f aca="false">C20277&amp;D20277&amp;E20277&amp;F20277&amp;G20277&amp;H20277</f>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20277" s="749" t="s">
        <v>46703</v>
      </c>
      <c r="D20277" s="749" t="s">
        <v>46704</v>
      </c>
      <c r="E20277" s="749" t="s">
        <v>46705</v>
      </c>
      <c r="F20277" s="749" t="s">
        <v>46706</v>
      </c>
      <c r="G20277" s="749" t="s">
        <v>46707</v>
      </c>
      <c r="H20277" s="749" t="s">
        <v>46708</v>
      </c>
      <c r="I20277" s="749" t="s">
        <v>1747</v>
      </c>
      <c r="J20277" s="749" t="n">
        <v>38.51</v>
      </c>
    </row>
    <row collapsed="false" customFormat="false" customHeight="true" hidden="true" ht="12.75" outlineLevel="0" r="20278">
      <c r="A20278" s="749" t="s">
        <v>46709</v>
      </c>
      <c r="B20278" s="749" t="str">
        <f aca="false">C20278&amp;D20278&amp;E20278&amp;F20278&amp;G20278&amp;H20278</f>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20278" s="749" t="s">
        <v>46703</v>
      </c>
      <c r="D20278" s="749" t="s">
        <v>46704</v>
      </c>
      <c r="E20278" s="749" t="s">
        <v>46705</v>
      </c>
      <c r="F20278" s="749" t="s">
        <v>46706</v>
      </c>
      <c r="G20278" s="749" t="s">
        <v>46707</v>
      </c>
      <c r="H20278" s="749" t="s">
        <v>46708</v>
      </c>
      <c r="I20278" s="749" t="s">
        <v>1747</v>
      </c>
      <c r="J20278" s="749" t="n">
        <v>34.58</v>
      </c>
    </row>
    <row collapsed="false" customFormat="false" customHeight="true" hidden="true" ht="12.75" outlineLevel="0" r="20279">
      <c r="A20279" s="749" t="s">
        <v>46710</v>
      </c>
      <c r="B20279" s="749" t="str">
        <f aca="false">C20279&amp;D20279&amp;E20279&amp;F20279&amp;G20279&amp;H20279</f>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20279" s="749" t="s">
        <v>46703</v>
      </c>
      <c r="D20279" s="749" t="s">
        <v>46704</v>
      </c>
      <c r="E20279" s="749" t="s">
        <v>46705</v>
      </c>
      <c r="F20279" s="749" t="s">
        <v>46706</v>
      </c>
      <c r="G20279" s="749" t="s">
        <v>46707</v>
      </c>
      <c r="H20279" s="749" t="s">
        <v>46708</v>
      </c>
      <c r="I20279" s="749" t="s">
        <v>1747</v>
      </c>
      <c r="J20279" s="749" t="n">
        <v>34.65</v>
      </c>
    </row>
    <row collapsed="false" customFormat="false" customHeight="true" hidden="true" ht="12.75" outlineLevel="0" r="20280">
      <c r="A20280" s="749" t="s">
        <v>46711</v>
      </c>
      <c r="B20280" s="749" t="str">
        <f aca="false">C20280&amp;D20280&amp;E20280&amp;F20280&amp;G20280&amp;H20280</f>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20280" s="749" t="s">
        <v>46703</v>
      </c>
      <c r="D20280" s="749" t="s">
        <v>46704</v>
      </c>
      <c r="E20280" s="749" t="s">
        <v>46705</v>
      </c>
      <c r="F20280" s="749" t="s">
        <v>46706</v>
      </c>
      <c r="G20280" s="749" t="s">
        <v>46707</v>
      </c>
      <c r="H20280" s="749" t="s">
        <v>46708</v>
      </c>
      <c r="I20280" s="749" t="s">
        <v>1747</v>
      </c>
      <c r="J20280" s="749" t="n">
        <v>30.72</v>
      </c>
    </row>
    <row collapsed="false" customFormat="false" customHeight="true" hidden="true" ht="12.75" outlineLevel="0" r="20281">
      <c r="A20281" s="749" t="s">
        <v>46712</v>
      </c>
      <c r="B20281" s="749" t="str">
        <f aca="false">C20281&amp;D20281&amp;E20281&amp;F20281&amp;G20281&amp;H20281</f>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20281" s="749" t="s">
        <v>46713</v>
      </c>
      <c r="D20281" s="749" t="s">
        <v>46714</v>
      </c>
      <c r="E20281" s="749" t="s">
        <v>46715</v>
      </c>
      <c r="F20281" s="749" t="s">
        <v>46716</v>
      </c>
      <c r="G20281" s="749" t="s">
        <v>46717</v>
      </c>
      <c r="H20281" s="749" t="s">
        <v>7901</v>
      </c>
      <c r="I20281" s="749" t="s">
        <v>1747</v>
      </c>
      <c r="J20281" s="749" t="n">
        <v>39.88</v>
      </c>
    </row>
    <row collapsed="false" customFormat="false" customHeight="true" hidden="true" ht="12.75" outlineLevel="0" r="20282">
      <c r="A20282" s="749" t="s">
        <v>46718</v>
      </c>
      <c r="B20282" s="749" t="str">
        <f aca="false">C20282&amp;D20282&amp;E20282&amp;F20282&amp;G20282&amp;H20282</f>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20282" s="749" t="s">
        <v>46713</v>
      </c>
      <c r="D20282" s="749" t="s">
        <v>46714</v>
      </c>
      <c r="E20282" s="749" t="s">
        <v>46715</v>
      </c>
      <c r="F20282" s="749" t="s">
        <v>46716</v>
      </c>
      <c r="G20282" s="749" t="s">
        <v>46717</v>
      </c>
      <c r="H20282" s="749" t="s">
        <v>7901</v>
      </c>
      <c r="I20282" s="749" t="s">
        <v>1747</v>
      </c>
      <c r="J20282" s="749" t="n">
        <v>35.29</v>
      </c>
    </row>
    <row collapsed="false" customFormat="false" customHeight="true" hidden="true" ht="12.75" outlineLevel="0" r="20283">
      <c r="A20283" s="749" t="s">
        <v>46719</v>
      </c>
      <c r="B20283" s="749" t="str">
        <f aca="false">C20283&amp;D20283&amp;E20283&amp;F20283&amp;G20283&amp;H20283</f>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20283" s="749" t="s">
        <v>46713</v>
      </c>
      <c r="D20283" s="749" t="s">
        <v>46714</v>
      </c>
      <c r="E20283" s="749" t="s">
        <v>46715</v>
      </c>
      <c r="F20283" s="749" t="s">
        <v>46716</v>
      </c>
      <c r="G20283" s="749" t="s">
        <v>46717</v>
      </c>
      <c r="H20283" s="749" t="s">
        <v>7901</v>
      </c>
      <c r="I20283" s="749" t="s">
        <v>1747</v>
      </c>
      <c r="J20283" s="749" t="n">
        <v>36.02</v>
      </c>
    </row>
    <row collapsed="false" customFormat="false" customHeight="true" hidden="true" ht="12.75" outlineLevel="0" r="20284">
      <c r="A20284" s="749" t="s">
        <v>46720</v>
      </c>
      <c r="B20284" s="749" t="str">
        <f aca="false">C20284&amp;D20284&amp;E20284&amp;F20284&amp;G20284&amp;H20284</f>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20284" s="749" t="s">
        <v>46713</v>
      </c>
      <c r="D20284" s="749" t="s">
        <v>46714</v>
      </c>
      <c r="E20284" s="749" t="s">
        <v>46715</v>
      </c>
      <c r="F20284" s="749" t="s">
        <v>46716</v>
      </c>
      <c r="G20284" s="749" t="s">
        <v>46717</v>
      </c>
      <c r="H20284" s="749" t="s">
        <v>7901</v>
      </c>
      <c r="I20284" s="749" t="s">
        <v>1747</v>
      </c>
      <c r="J20284" s="749" t="n">
        <v>31.43</v>
      </c>
    </row>
    <row collapsed="false" customFormat="false" customHeight="true" hidden="true" ht="12.75" outlineLevel="0" r="20285">
      <c r="A20285" s="749" t="s">
        <v>46721</v>
      </c>
      <c r="B20285" s="749" t="str">
        <f aca="false">C20285&amp;D20285&amp;E20285&amp;F20285&amp;G20285&amp;H20285</f>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
      <c r="C20285" s="749" t="s">
        <v>46722</v>
      </c>
      <c r="D20285" s="749" t="s">
        <v>46723</v>
      </c>
      <c r="E20285" s="749" t="s">
        <v>46724</v>
      </c>
      <c r="F20285" s="749" t="s">
        <v>46725</v>
      </c>
      <c r="G20285" s="749" t="s">
        <v>46726</v>
      </c>
      <c r="H20285" s="749" t="s">
        <v>46727</v>
      </c>
      <c r="I20285" s="749" t="s">
        <v>1747</v>
      </c>
      <c r="J20285" s="749" t="n">
        <v>44.24</v>
      </c>
    </row>
    <row collapsed="false" customFormat="false" customHeight="true" hidden="true" ht="12.75" outlineLevel="0" r="20286">
      <c r="A20286" s="749" t="s">
        <v>46728</v>
      </c>
      <c r="B20286" s="749" t="str">
        <f aca="false">C20286&amp;D20286&amp;E20286&amp;F20286&amp;G20286&amp;H20286</f>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
      <c r="C20286" s="749" t="s">
        <v>46722</v>
      </c>
      <c r="D20286" s="749" t="s">
        <v>46723</v>
      </c>
      <c r="E20286" s="749" t="s">
        <v>46724</v>
      </c>
      <c r="F20286" s="749" t="s">
        <v>46725</v>
      </c>
      <c r="G20286" s="749" t="s">
        <v>46726</v>
      </c>
      <c r="H20286" s="749" t="s">
        <v>46727</v>
      </c>
      <c r="I20286" s="749" t="s">
        <v>1747</v>
      </c>
      <c r="J20286" s="749" t="n">
        <v>37.96</v>
      </c>
    </row>
    <row collapsed="false" customFormat="false" customHeight="true" hidden="true" ht="12.75" outlineLevel="0" r="20287">
      <c r="A20287" s="749" t="s">
        <v>46729</v>
      </c>
      <c r="B20287" s="749" t="str">
        <f aca="false">C20287&amp;D20287&amp;E20287&amp;F20287&amp;G20287&amp;H20287</f>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
      <c r="C20287" s="749" t="s">
        <v>46722</v>
      </c>
      <c r="D20287" s="749" t="s">
        <v>46723</v>
      </c>
      <c r="E20287" s="749" t="s">
        <v>46724</v>
      </c>
      <c r="F20287" s="749" t="s">
        <v>46725</v>
      </c>
      <c r="G20287" s="749" t="s">
        <v>46726</v>
      </c>
      <c r="H20287" s="749" t="s">
        <v>46727</v>
      </c>
      <c r="I20287" s="749" t="s">
        <v>1747</v>
      </c>
      <c r="J20287" s="749" t="n">
        <v>40.38</v>
      </c>
    </row>
    <row collapsed="false" customFormat="false" customHeight="true" hidden="true" ht="12.75" outlineLevel="0" r="20288">
      <c r="A20288" s="749" t="s">
        <v>46730</v>
      </c>
      <c r="B20288" s="749" t="str">
        <f aca="false">C20288&amp;D20288&amp;E20288&amp;F20288&amp;G20288&amp;H20288</f>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
      <c r="C20288" s="749" t="s">
        <v>46722</v>
      </c>
      <c r="D20288" s="749" t="s">
        <v>46723</v>
      </c>
      <c r="E20288" s="749" t="s">
        <v>46724</v>
      </c>
      <c r="F20288" s="749" t="s">
        <v>46725</v>
      </c>
      <c r="G20288" s="749" t="s">
        <v>46726</v>
      </c>
      <c r="H20288" s="749" t="s">
        <v>46727</v>
      </c>
      <c r="I20288" s="749" t="s">
        <v>1747</v>
      </c>
      <c r="J20288" s="749" t="n">
        <v>34.1</v>
      </c>
    </row>
    <row collapsed="false" customFormat="false" customHeight="true" hidden="true" ht="12.75" outlineLevel="0" r="20289">
      <c r="A20289" s="749" t="s">
        <v>46731</v>
      </c>
      <c r="B20289" s="749" t="str">
        <f aca="false">C20289&amp;D20289&amp;E20289&amp;F20289&amp;G20289&amp;H20289</f>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
      <c r="C20289" s="749" t="s">
        <v>46732</v>
      </c>
      <c r="D20289" s="749" t="s">
        <v>46723</v>
      </c>
      <c r="E20289" s="749" t="s">
        <v>46733</v>
      </c>
      <c r="F20289" s="749" t="s">
        <v>46725</v>
      </c>
      <c r="G20289" s="749" t="s">
        <v>46726</v>
      </c>
      <c r="H20289" s="749" t="s">
        <v>46727</v>
      </c>
      <c r="I20289" s="749" t="s">
        <v>1747</v>
      </c>
      <c r="J20289" s="749" t="n">
        <v>49.94</v>
      </c>
    </row>
    <row collapsed="false" customFormat="false" customHeight="true" hidden="true" ht="12.75" outlineLevel="0" r="20290">
      <c r="A20290" s="749" t="s">
        <v>46734</v>
      </c>
      <c r="B20290" s="749" t="str">
        <f aca="false">C20290&amp;D20290&amp;E20290&amp;F20290&amp;G20290&amp;H20290</f>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
      <c r="C20290" s="749" t="s">
        <v>46732</v>
      </c>
      <c r="D20290" s="749" t="s">
        <v>46723</v>
      </c>
      <c r="E20290" s="749" t="s">
        <v>46733</v>
      </c>
      <c r="F20290" s="749" t="s">
        <v>46725</v>
      </c>
      <c r="G20290" s="749" t="s">
        <v>46726</v>
      </c>
      <c r="H20290" s="749" t="s">
        <v>46727</v>
      </c>
      <c r="I20290" s="749" t="s">
        <v>1747</v>
      </c>
      <c r="J20290" s="749" t="n">
        <v>41.25</v>
      </c>
    </row>
    <row collapsed="false" customFormat="false" customHeight="true" hidden="true" ht="12.75" outlineLevel="0" r="20291">
      <c r="A20291" s="749" t="s">
        <v>46735</v>
      </c>
      <c r="B20291" s="749" t="str">
        <f aca="false">C20291&amp;D20291&amp;E20291&amp;F20291&amp;G20291&amp;H20291</f>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
      <c r="C20291" s="749" t="s">
        <v>46732</v>
      </c>
      <c r="D20291" s="749" t="s">
        <v>46723</v>
      </c>
      <c r="E20291" s="749" t="s">
        <v>46733</v>
      </c>
      <c r="F20291" s="749" t="s">
        <v>46725</v>
      </c>
      <c r="G20291" s="749" t="s">
        <v>46726</v>
      </c>
      <c r="H20291" s="749" t="s">
        <v>46727</v>
      </c>
      <c r="I20291" s="749" t="s">
        <v>1747</v>
      </c>
      <c r="J20291" s="749" t="n">
        <v>46.08</v>
      </c>
    </row>
    <row collapsed="false" customFormat="false" customHeight="true" hidden="true" ht="12.75" outlineLevel="0" r="20292">
      <c r="A20292" s="749" t="s">
        <v>46736</v>
      </c>
      <c r="B20292" s="749" t="str">
        <f aca="false">C20292&amp;D20292&amp;E20292&amp;F20292&amp;G20292&amp;H20292</f>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
      <c r="C20292" s="749" t="s">
        <v>46732</v>
      </c>
      <c r="D20292" s="749" t="s">
        <v>46723</v>
      </c>
      <c r="E20292" s="749" t="s">
        <v>46733</v>
      </c>
      <c r="F20292" s="749" t="s">
        <v>46725</v>
      </c>
      <c r="G20292" s="749" t="s">
        <v>46726</v>
      </c>
      <c r="H20292" s="749" t="s">
        <v>46727</v>
      </c>
      <c r="I20292" s="749" t="s">
        <v>1747</v>
      </c>
      <c r="J20292" s="749" t="n">
        <v>37.39</v>
      </c>
    </row>
    <row collapsed="false" customFormat="false" customHeight="true" hidden="true" ht="12.75" outlineLevel="0" r="20293">
      <c r="A20293" s="749" t="s">
        <v>46737</v>
      </c>
      <c r="B20293" s="749" t="str">
        <f aca="false">C20293&amp;D20293&amp;E20293&amp;F20293&amp;G20293&amp;H20293</f>
        <v>EMPILHADEIRA EQUIPADA COM RODAGEM PNEUMATICA,CAPACIDADE DE 2,5T E CENTRO DE CARGA A 60CM,MOTOR A GASOLINA,INCLUSIVE OPERADOR</v>
      </c>
      <c r="C20293" s="749" t="s">
        <v>46738</v>
      </c>
      <c r="D20293" s="749" t="s">
        <v>46739</v>
      </c>
      <c r="E20293" s="749" t="s">
        <v>46740</v>
      </c>
      <c r="I20293" s="749" t="s">
        <v>1747</v>
      </c>
      <c r="J20293" s="749" t="n">
        <v>66.95</v>
      </c>
    </row>
    <row collapsed="false" customFormat="false" customHeight="true" hidden="true" ht="12.75" outlineLevel="0" r="20294">
      <c r="A20294" s="749" t="s">
        <v>46741</v>
      </c>
      <c r="B20294" s="749" t="str">
        <f aca="false">C20294&amp;D20294&amp;E20294&amp;F20294&amp;G20294&amp;H20294</f>
        <v>EMPILHADEIRA EQUIPADA COM RODAGEM PNEUMATICA,CAPACIDADE DE 2,5T E CENTRO DE CARGA A 60CM,MOTOR A GASOLINA,INCLUSIVE OPERADOR</v>
      </c>
      <c r="C20294" s="749" t="s">
        <v>46738</v>
      </c>
      <c r="D20294" s="749" t="s">
        <v>46739</v>
      </c>
      <c r="E20294" s="749" t="s">
        <v>46740</v>
      </c>
      <c r="I20294" s="749" t="s">
        <v>1747</v>
      </c>
      <c r="J20294" s="749" t="n">
        <v>34.21</v>
      </c>
    </row>
    <row collapsed="false" customFormat="false" customHeight="true" hidden="true" ht="12.75" outlineLevel="0" r="20295">
      <c r="A20295" s="749" t="s">
        <v>46742</v>
      </c>
      <c r="B20295" s="749" t="str">
        <f aca="false">C20295&amp;D20295&amp;E20295&amp;F20295&amp;G20295&amp;H20295</f>
        <v>EMPILHADEIRA EQUIPADA COM RODAGEM PNEUMATICA,CAPACIDADE DE 2,5T E CENTRO DE CARGA A 60CM,MOTOR A GASOLINA,INCLUSIVE OPERADOR</v>
      </c>
      <c r="C20295" s="749" t="s">
        <v>46738</v>
      </c>
      <c r="D20295" s="749" t="s">
        <v>46739</v>
      </c>
      <c r="E20295" s="749" t="s">
        <v>46740</v>
      </c>
      <c r="I20295" s="749" t="s">
        <v>1747</v>
      </c>
      <c r="J20295" s="749" t="n">
        <v>30.26</v>
      </c>
    </row>
    <row collapsed="false" customFormat="false" customHeight="true" hidden="true" ht="12.75" outlineLevel="0" r="20296">
      <c r="A20296" s="749" t="s">
        <v>46743</v>
      </c>
      <c r="B20296" s="749" t="str">
        <f aca="false">C20296&amp;D20296&amp;E20296&amp;F20296&amp;G20296&amp;H20296</f>
        <v>EMPILHADEIRA EQUIPADA COM RODAGEM PNEUMATICA,CAPACIDADE DE 2,5T E CENTRO DE CARGA A 60CM,MOTOR A GASOLINA,INCLUSIVE OPERADOR</v>
      </c>
      <c r="C20296" s="749" t="s">
        <v>46738</v>
      </c>
      <c r="D20296" s="749" t="s">
        <v>46739</v>
      </c>
      <c r="E20296" s="749" t="s">
        <v>46740</v>
      </c>
      <c r="I20296" s="749" t="s">
        <v>1747</v>
      </c>
      <c r="J20296" s="749" t="n">
        <v>63.96</v>
      </c>
    </row>
    <row collapsed="false" customFormat="false" customHeight="true" hidden="true" ht="12.75" outlineLevel="0" r="20297">
      <c r="A20297" s="749" t="s">
        <v>46744</v>
      </c>
      <c r="B20297" s="749" t="str">
        <f aca="false">C20297&amp;D20297&amp;E20297&amp;F20297&amp;G20297&amp;H20297</f>
        <v>EMPILHADEIRA EQUIPADA COM RODAGEM PNEUMATICA,CAPACIDADE DE 2,5T E CENTRO DE CARGA A 60CM,MOTOR A GASOLINA,INCLUSIVE OPERADOR</v>
      </c>
      <c r="C20297" s="749" t="s">
        <v>46738</v>
      </c>
      <c r="D20297" s="749" t="s">
        <v>46739</v>
      </c>
      <c r="E20297" s="749" t="s">
        <v>46740</v>
      </c>
      <c r="I20297" s="749" t="s">
        <v>1747</v>
      </c>
      <c r="J20297" s="749" t="n">
        <v>31.22</v>
      </c>
    </row>
    <row collapsed="false" customFormat="false" customHeight="true" hidden="true" ht="12.75" outlineLevel="0" r="20298">
      <c r="A20298" s="749" t="s">
        <v>46745</v>
      </c>
      <c r="B20298" s="749" t="str">
        <f aca="false">C20298&amp;D20298&amp;E20298&amp;F20298&amp;G20298&amp;H20298</f>
        <v>EMPILHADEIRA EQUIPADA COM RODAGEM PNEUMATICA,CAPACIDADE DE 2,5T E CENTRO DE CARGA A 60CM,MOTOR A GASOLINA,INCLUSIVE OPERADOR</v>
      </c>
      <c r="C20298" s="749" t="s">
        <v>46738</v>
      </c>
      <c r="D20298" s="749" t="s">
        <v>46739</v>
      </c>
      <c r="E20298" s="749" t="s">
        <v>46740</v>
      </c>
      <c r="I20298" s="749" t="s">
        <v>1747</v>
      </c>
      <c r="J20298" s="749" t="n">
        <v>27.27</v>
      </c>
    </row>
    <row collapsed="false" customFormat="false" customHeight="true" hidden="true" ht="12.75" outlineLevel="0" r="20299">
      <c r="A20299" s="749" t="s">
        <v>46746</v>
      </c>
      <c r="B20299" s="749" t="str">
        <f aca="false">C20299&amp;D20299&amp;E20299&amp;F20299&amp;G20299&amp;H20299</f>
        <v>EMPILHADEIRA EQUIPADA COM RODAGEM PNEUMATICA,CAPACIDADE DE 3T E CENTRO DE CARGA A 60CM,MOTOR A GASOLINA,INCLUSIVE OPERADOR</v>
      </c>
      <c r="C20299" s="749" t="s">
        <v>46747</v>
      </c>
      <c r="D20299" s="749" t="s">
        <v>46748</v>
      </c>
      <c r="E20299" s="749" t="s">
        <v>46749</v>
      </c>
      <c r="I20299" s="749" t="s">
        <v>1747</v>
      </c>
      <c r="J20299" s="749" t="n">
        <v>68.63</v>
      </c>
    </row>
    <row collapsed="false" customFormat="false" customHeight="true" hidden="true" ht="12.75" outlineLevel="0" r="20300">
      <c r="A20300" s="749" t="s">
        <v>46750</v>
      </c>
      <c r="B20300" s="749" t="str">
        <f aca="false">C20300&amp;D20300&amp;E20300&amp;F20300&amp;G20300&amp;H20300</f>
        <v>EMPILHADEIRA EQUIPADA COM RODAGEM PNEUMATICA,CAPACIDADE DE 3T E CENTRO DE CARGA A 60CM,MOTOR A GASOLINA,INCLUSIVE OPERADOR</v>
      </c>
      <c r="C20300" s="749" t="s">
        <v>46747</v>
      </c>
      <c r="D20300" s="749" t="s">
        <v>46748</v>
      </c>
      <c r="E20300" s="749" t="s">
        <v>46749</v>
      </c>
      <c r="I20300" s="749" t="s">
        <v>1747</v>
      </c>
      <c r="J20300" s="749" t="n">
        <v>35.31</v>
      </c>
    </row>
    <row collapsed="false" customFormat="false" customHeight="true" hidden="true" ht="12.75" outlineLevel="0" r="20301">
      <c r="A20301" s="749" t="s">
        <v>46751</v>
      </c>
      <c r="B20301" s="749" t="str">
        <f aca="false">C20301&amp;D20301&amp;E20301&amp;F20301&amp;G20301&amp;H20301</f>
        <v>EMPILHADEIRA EQUIPADA COM RODAGEM PNEUMATICA,CAPACIDADE DE 3T E CENTRO DE CARGA A 60CM,MOTOR A GASOLINA,INCLUSIVE OPERADOR</v>
      </c>
      <c r="C20301" s="749" t="s">
        <v>46747</v>
      </c>
      <c r="D20301" s="749" t="s">
        <v>46748</v>
      </c>
      <c r="E20301" s="749" t="s">
        <v>46749</v>
      </c>
      <c r="I20301" s="749" t="s">
        <v>1747</v>
      </c>
      <c r="J20301" s="749" t="n">
        <v>31.22</v>
      </c>
    </row>
    <row collapsed="false" customFormat="false" customHeight="true" hidden="true" ht="12.75" outlineLevel="0" r="20302">
      <c r="A20302" s="749" t="s">
        <v>46752</v>
      </c>
      <c r="B20302" s="749" t="str">
        <f aca="false">C20302&amp;D20302&amp;E20302&amp;F20302&amp;G20302&amp;H20302</f>
        <v>EMPILHADEIRA EQUIPADA COM RODAGEM PNEUMATICA,CAPACIDADE DE 3T E CENTRO DE CARGA A 60CM,MOTOR A GASOLINA,INCLUSIVE OPERADOR</v>
      </c>
      <c r="C20302" s="749" t="s">
        <v>46747</v>
      </c>
      <c r="D20302" s="749" t="s">
        <v>46748</v>
      </c>
      <c r="E20302" s="749" t="s">
        <v>46749</v>
      </c>
      <c r="I20302" s="749" t="s">
        <v>1747</v>
      </c>
      <c r="J20302" s="749" t="n">
        <v>65.64</v>
      </c>
    </row>
    <row collapsed="false" customFormat="false" customHeight="true" hidden="true" ht="12.75" outlineLevel="0" r="20303">
      <c r="A20303" s="749" t="s">
        <v>46753</v>
      </c>
      <c r="B20303" s="749" t="str">
        <f aca="false">C20303&amp;D20303&amp;E20303&amp;F20303&amp;G20303&amp;H20303</f>
        <v>EMPILHADEIRA EQUIPADA COM RODAGEM PNEUMATICA,CAPACIDADE DE 3T E CENTRO DE CARGA A 60CM,MOTOR A GASOLINA,INCLUSIVE OPERADOR</v>
      </c>
      <c r="C20303" s="749" t="s">
        <v>46747</v>
      </c>
      <c r="D20303" s="749" t="s">
        <v>46748</v>
      </c>
      <c r="E20303" s="749" t="s">
        <v>46749</v>
      </c>
      <c r="I20303" s="749" t="s">
        <v>1747</v>
      </c>
      <c r="J20303" s="749" t="n">
        <v>32.32</v>
      </c>
    </row>
    <row collapsed="false" customFormat="false" customHeight="true" hidden="true" ht="12.75" outlineLevel="0" r="20304">
      <c r="A20304" s="749" t="s">
        <v>46754</v>
      </c>
      <c r="B20304" s="749" t="str">
        <f aca="false">C20304&amp;D20304&amp;E20304&amp;F20304&amp;G20304&amp;H20304</f>
        <v>EMPILHADEIRA EQUIPADA COM RODAGEM PNEUMATICA,CAPACIDADE DE 3T E CENTRO DE CARGA A 60CM,MOTOR A GASOLINA,INCLUSIVE OPERADOR</v>
      </c>
      <c r="C20304" s="749" t="s">
        <v>46747</v>
      </c>
      <c r="D20304" s="749" t="s">
        <v>46748</v>
      </c>
      <c r="E20304" s="749" t="s">
        <v>46749</v>
      </c>
      <c r="I20304" s="749" t="s">
        <v>1747</v>
      </c>
      <c r="J20304" s="749" t="n">
        <v>28.23</v>
      </c>
    </row>
    <row collapsed="false" customFormat="false" customHeight="true" hidden="true" ht="12.75" outlineLevel="0" r="20305">
      <c r="A20305" s="749" t="s">
        <v>46755</v>
      </c>
      <c r="B20305" s="749" t="str">
        <f aca="false">C20305&amp;D20305&amp;E20305&amp;F20305&amp;G20305&amp;H20305</f>
        <v>EMPILHADEIRA EQUIPADA COM RODAGEM PNEUMATICA,CAPACIDADE DE 4T E CENTRO DE CARGA A 60CM,MOTOR A GASOLINA,INCLUSIVE OPERADOR</v>
      </c>
      <c r="C20305" s="749" t="s">
        <v>46756</v>
      </c>
      <c r="D20305" s="749" t="s">
        <v>46748</v>
      </c>
      <c r="E20305" s="749" t="s">
        <v>46749</v>
      </c>
      <c r="I20305" s="749" t="s">
        <v>1747</v>
      </c>
      <c r="J20305" s="749" t="n">
        <v>86.25</v>
      </c>
    </row>
    <row collapsed="false" customFormat="false" customHeight="true" hidden="true" ht="12.75" outlineLevel="0" r="20306">
      <c r="A20306" s="749" t="s">
        <v>46757</v>
      </c>
      <c r="B20306" s="749" t="str">
        <f aca="false">C20306&amp;D20306&amp;E20306&amp;F20306&amp;G20306&amp;H20306</f>
        <v>EMPILHADEIRA EQUIPADA COM RODAGEM PNEUMATICA,CAPACIDADE DE 4T E CENTRO DE CARGA A 60CM,MOTOR A GASOLINA,INCLUSIVE OPERADOR</v>
      </c>
      <c r="C20306" s="749" t="s">
        <v>46756</v>
      </c>
      <c r="D20306" s="749" t="s">
        <v>46748</v>
      </c>
      <c r="E20306" s="749" t="s">
        <v>46749</v>
      </c>
      <c r="I20306" s="749" t="s">
        <v>1747</v>
      </c>
      <c r="J20306" s="749" t="n">
        <v>44.72</v>
      </c>
    </row>
    <row collapsed="false" customFormat="false" customHeight="true" hidden="true" ht="12.75" outlineLevel="0" r="20307">
      <c r="A20307" s="749" t="s">
        <v>46758</v>
      </c>
      <c r="B20307" s="749" t="str">
        <f aca="false">C20307&amp;D20307&amp;E20307&amp;F20307&amp;G20307&amp;H20307</f>
        <v>EMPILHADEIRA EQUIPADA COM RODAGEM PNEUMATICA,CAPACIDADE DE 4T E CENTRO DE CARGA A 60CM,MOTOR A GASOLINA,INCLUSIVE OPERADOR</v>
      </c>
      <c r="C20307" s="749" t="s">
        <v>46756</v>
      </c>
      <c r="D20307" s="749" t="s">
        <v>46748</v>
      </c>
      <c r="E20307" s="749" t="s">
        <v>46749</v>
      </c>
      <c r="I20307" s="749" t="s">
        <v>1747</v>
      </c>
      <c r="J20307" s="749" t="n">
        <v>38.87</v>
      </c>
    </row>
    <row collapsed="false" customFormat="false" customHeight="true" hidden="true" ht="12.75" outlineLevel="0" r="20308">
      <c r="A20308" s="749" t="s">
        <v>46759</v>
      </c>
      <c r="B20308" s="749" t="str">
        <f aca="false">C20308&amp;D20308&amp;E20308&amp;F20308&amp;G20308&amp;H20308</f>
        <v>EMPILHADEIRA EQUIPADA COM RODAGEM PNEUMATICA,CAPACIDADE DE 4T E CENTRO DE CARGA A 60CM,MOTOR A GASOLINA,INCLUSIVE OPERADOR</v>
      </c>
      <c r="C20308" s="749" t="s">
        <v>46756</v>
      </c>
      <c r="D20308" s="749" t="s">
        <v>46748</v>
      </c>
      <c r="E20308" s="749" t="s">
        <v>46749</v>
      </c>
      <c r="I20308" s="749" t="s">
        <v>1747</v>
      </c>
      <c r="J20308" s="749" t="n">
        <v>83.58</v>
      </c>
    </row>
    <row collapsed="false" customFormat="false" customHeight="true" hidden="true" ht="12.75" outlineLevel="0" r="20309">
      <c r="A20309" s="749" t="s">
        <v>46760</v>
      </c>
      <c r="B20309" s="749" t="str">
        <f aca="false">C20309&amp;D20309&amp;E20309&amp;F20309&amp;G20309&amp;H20309</f>
        <v>EMPILHADEIRA EQUIPADA COM RODAGEM PNEUMATICA,CAPACIDADE DE 4T E CENTRO DE CARGA A 60CM,MOTOR A GASOLINA,INCLUSIVE OPERADOR</v>
      </c>
      <c r="C20309" s="749" t="s">
        <v>46756</v>
      </c>
      <c r="D20309" s="749" t="s">
        <v>46748</v>
      </c>
      <c r="E20309" s="749" t="s">
        <v>46749</v>
      </c>
      <c r="I20309" s="749" t="s">
        <v>1747</v>
      </c>
      <c r="J20309" s="749" t="n">
        <v>42.05</v>
      </c>
    </row>
    <row collapsed="false" customFormat="false" customHeight="true" hidden="true" ht="12.75" outlineLevel="0" r="20310">
      <c r="A20310" s="749" t="s">
        <v>46761</v>
      </c>
      <c r="B20310" s="749" t="str">
        <f aca="false">C20310&amp;D20310&amp;E20310&amp;F20310&amp;G20310&amp;H20310</f>
        <v>EMPILHADEIRA EQUIPADA COM RODAGEM PNEUMATICA,CAPACIDADE DE 4T E CENTRO DE CARGA A 60CM,MOTOR A GASOLINA,INCLUSIVE OPERADOR</v>
      </c>
      <c r="C20310" s="749" t="s">
        <v>46756</v>
      </c>
      <c r="D20310" s="749" t="s">
        <v>46748</v>
      </c>
      <c r="E20310" s="749" t="s">
        <v>46749</v>
      </c>
      <c r="I20310" s="749" t="s">
        <v>1747</v>
      </c>
      <c r="J20310" s="749" t="n">
        <v>36.2</v>
      </c>
    </row>
    <row collapsed="false" customFormat="false" customHeight="true" hidden="true" ht="12.75" outlineLevel="0" r="20311">
      <c r="A20311" s="749" t="s">
        <v>46762</v>
      </c>
      <c r="B20311" s="749" t="str">
        <f aca="false">C20311&amp;D20311&amp;E20311&amp;F20311&amp;G20311&amp;H20311</f>
        <v>EMPILHADEIRA EQUIPADA COM RODAGEM PNEUMATICA,CAPACIDADE DE 5T E CENTRO DE CARGA A 60CM,INCLUSIVE OPERADOR</v>
      </c>
      <c r="C20311" s="749" t="s">
        <v>46763</v>
      </c>
      <c r="D20311" s="749" t="s">
        <v>46764</v>
      </c>
      <c r="I20311" s="749" t="s">
        <v>1747</v>
      </c>
      <c r="J20311" s="749" t="n">
        <v>89</v>
      </c>
    </row>
    <row collapsed="false" customFormat="false" customHeight="true" hidden="true" ht="12.75" outlineLevel="0" r="20312">
      <c r="A20312" s="749" t="s">
        <v>46765</v>
      </c>
      <c r="B20312" s="749" t="str">
        <f aca="false">C20312&amp;D20312&amp;E20312&amp;F20312&amp;G20312&amp;H20312</f>
        <v>EMPILHADEIRA EQUIPADA COM RODAGEM PNEUMATICA,CAPACIDADE DE 5T E CENTRO DE CARGA A 60CM,INCLUSIVE OPERADOR</v>
      </c>
      <c r="C20312" s="749" t="s">
        <v>46763</v>
      </c>
      <c r="D20312" s="749" t="s">
        <v>46764</v>
      </c>
      <c r="I20312" s="749" t="s">
        <v>1747</v>
      </c>
      <c r="J20312" s="749" t="n">
        <v>47.45</v>
      </c>
    </row>
    <row collapsed="false" customFormat="false" customHeight="true" hidden="true" ht="12.75" outlineLevel="0" r="20313">
      <c r="A20313" s="749" t="s">
        <v>46766</v>
      </c>
      <c r="B20313" s="749" t="str">
        <f aca="false">C20313&amp;D20313&amp;E20313&amp;F20313&amp;G20313&amp;H20313</f>
        <v>EMPILHADEIRA EQUIPADA COM RODAGEM PNEUMATICA,CAPACIDADE DE 5T E CENTRO DE CARGA A 60CM,INCLUSIVE OPERADOR</v>
      </c>
      <c r="C20313" s="749" t="s">
        <v>46763</v>
      </c>
      <c r="D20313" s="749" t="s">
        <v>46764</v>
      </c>
      <c r="I20313" s="749" t="s">
        <v>1747</v>
      </c>
      <c r="J20313" s="749" t="n">
        <v>41.39</v>
      </c>
    </row>
    <row collapsed="false" customFormat="false" customHeight="true" hidden="true" ht="12.75" outlineLevel="0" r="20314">
      <c r="A20314" s="749" t="s">
        <v>46767</v>
      </c>
      <c r="B20314" s="749" t="str">
        <f aca="false">C20314&amp;D20314&amp;E20314&amp;F20314&amp;G20314&amp;H20314</f>
        <v>EMPILHADEIRA EQUIPADA COM RODAGEM PNEUMATICA,CAPACIDADE DE 5T E CENTRO DE CARGA A 60CM,INCLUSIVE OPERADOR</v>
      </c>
      <c r="C20314" s="749" t="s">
        <v>46763</v>
      </c>
      <c r="D20314" s="749" t="s">
        <v>46764</v>
      </c>
      <c r="I20314" s="749" t="s">
        <v>1747</v>
      </c>
      <c r="J20314" s="749" t="n">
        <v>86.33</v>
      </c>
    </row>
    <row collapsed="false" customFormat="false" customHeight="true" hidden="true" ht="12.75" outlineLevel="0" r="20315">
      <c r="A20315" s="749" t="s">
        <v>46768</v>
      </c>
      <c r="B20315" s="749" t="str">
        <f aca="false">C20315&amp;D20315&amp;E20315&amp;F20315&amp;G20315&amp;H20315</f>
        <v>EMPILHADEIRA EQUIPADA COM RODAGEM PNEUMATICA,CAPACIDADE DE 5T E CENTRO DE CARGA A 60CM,INCLUSIVE OPERADOR</v>
      </c>
      <c r="C20315" s="749" t="s">
        <v>46763</v>
      </c>
      <c r="D20315" s="749" t="s">
        <v>46764</v>
      </c>
      <c r="I20315" s="749" t="s">
        <v>1747</v>
      </c>
      <c r="J20315" s="749" t="n">
        <v>44.78</v>
      </c>
    </row>
    <row collapsed="false" customFormat="false" customHeight="true" hidden="true" ht="12.75" outlineLevel="0" r="20316">
      <c r="A20316" s="749" t="s">
        <v>46769</v>
      </c>
      <c r="B20316" s="749" t="str">
        <f aca="false">C20316&amp;D20316&amp;E20316&amp;F20316&amp;G20316&amp;H20316</f>
        <v>EMPILHADEIRA EQUIPADA COM RODAGEM PNEUMATICA,CAPACIDADE DE 5T E CENTRO DE CARGA A 60CM,INCLUSIVE OPERADOR</v>
      </c>
      <c r="C20316" s="749" t="s">
        <v>46763</v>
      </c>
      <c r="D20316" s="749" t="s">
        <v>46764</v>
      </c>
      <c r="I20316" s="749" t="s">
        <v>1747</v>
      </c>
      <c r="J20316" s="749" t="n">
        <v>38.72</v>
      </c>
    </row>
    <row collapsed="false" customFormat="false" customHeight="true" hidden="true" ht="12.75" outlineLevel="0" r="20317">
      <c r="A20317" s="749" t="s">
        <v>46770</v>
      </c>
      <c r="B20317" s="749" t="str">
        <f aca="false">C20317&amp;D20317&amp;E20317&amp;F20317&amp;G20317&amp;H20317</f>
        <v>EMPILHADEIRA EQUIPADA COM RODAGEM PNEUMATICA,CAPACIDADE DE 7T E CENTRO DE CARGA A 60CM,INCLUSIVE OPERADOR</v>
      </c>
      <c r="C20317" s="749" t="s">
        <v>46771</v>
      </c>
      <c r="D20317" s="749" t="s">
        <v>46764</v>
      </c>
      <c r="I20317" s="749" t="s">
        <v>1747</v>
      </c>
      <c r="J20317" s="749" t="n">
        <v>105.17</v>
      </c>
    </row>
    <row collapsed="false" customFormat="false" customHeight="true" hidden="true" ht="12.75" outlineLevel="0" r="20318">
      <c r="A20318" s="749" t="s">
        <v>46772</v>
      </c>
      <c r="B20318" s="749" t="str">
        <f aca="false">C20318&amp;D20318&amp;E20318&amp;F20318&amp;G20318&amp;H20318</f>
        <v>EMPILHADEIRA EQUIPADA COM RODAGEM PNEUMATICA,CAPACIDADE DE 7T E CENTRO DE CARGA A 60CM,INCLUSIVE OPERADOR</v>
      </c>
      <c r="C20318" s="749" t="s">
        <v>46771</v>
      </c>
      <c r="D20318" s="749" t="s">
        <v>46764</v>
      </c>
      <c r="I20318" s="749" t="s">
        <v>1747</v>
      </c>
      <c r="J20318" s="749" t="n">
        <v>58.08</v>
      </c>
    </row>
    <row collapsed="false" customFormat="false" customHeight="true" hidden="true" ht="12.75" outlineLevel="0" r="20319">
      <c r="A20319" s="749" t="s">
        <v>46773</v>
      </c>
      <c r="B20319" s="749" t="str">
        <f aca="false">C20319&amp;D20319&amp;E20319&amp;F20319&amp;G20319&amp;H20319</f>
        <v>EMPILHADEIRA EQUIPADA COM RODAGEM PNEUMATICA,CAPACIDADE DE 7T E CENTRO DE CARGA A 60CM,INCLUSIVE OPERADOR</v>
      </c>
      <c r="C20319" s="749" t="s">
        <v>46771</v>
      </c>
      <c r="D20319" s="749" t="s">
        <v>46764</v>
      </c>
      <c r="I20319" s="749" t="s">
        <v>1747</v>
      </c>
      <c r="J20319" s="749" t="n">
        <v>50.63</v>
      </c>
    </row>
    <row collapsed="false" customFormat="false" customHeight="true" hidden="true" ht="12.75" outlineLevel="0" r="20320">
      <c r="A20320" s="749" t="s">
        <v>46774</v>
      </c>
      <c r="B20320" s="749" t="str">
        <f aca="false">C20320&amp;D20320&amp;E20320&amp;F20320&amp;G20320&amp;H20320</f>
        <v>EMPILHADEIRA EQUIPADA COM RODAGEM PNEUMATICA,CAPACIDADE DE 7T E CENTRO DE CARGA A 60CM,INCLUSIVE OPERADOR</v>
      </c>
      <c r="C20320" s="749" t="s">
        <v>46771</v>
      </c>
      <c r="D20320" s="749" t="s">
        <v>46764</v>
      </c>
      <c r="I20320" s="749" t="s">
        <v>1747</v>
      </c>
      <c r="J20320" s="749" t="n">
        <v>102.5</v>
      </c>
    </row>
    <row collapsed="false" customFormat="false" customHeight="true" hidden="true" ht="12.75" outlineLevel="0" r="20321">
      <c r="A20321" s="749" t="s">
        <v>46775</v>
      </c>
      <c r="B20321" s="749" t="str">
        <f aca="false">C20321&amp;D20321&amp;E20321&amp;F20321&amp;G20321&amp;H20321</f>
        <v>EMPILHADEIRA EQUIPADA COM RODAGEM PNEUMATICA,CAPACIDADE DE 7T E CENTRO DE CARGA A 60CM,INCLUSIVE OPERADOR</v>
      </c>
      <c r="C20321" s="749" t="s">
        <v>46771</v>
      </c>
      <c r="D20321" s="749" t="s">
        <v>46764</v>
      </c>
      <c r="I20321" s="749" t="s">
        <v>1747</v>
      </c>
      <c r="J20321" s="749" t="n">
        <v>55.41</v>
      </c>
    </row>
    <row collapsed="false" customFormat="false" customHeight="true" hidden="true" ht="12.75" outlineLevel="0" r="20322">
      <c r="A20322" s="749" t="s">
        <v>46776</v>
      </c>
      <c r="B20322" s="749" t="str">
        <f aca="false">C20322&amp;D20322&amp;E20322&amp;F20322&amp;G20322&amp;H20322</f>
        <v>EMPILHADEIRA EQUIPADA COM RODAGEM PNEUMATICA,CAPACIDADE DE 7T E CENTRO DE CARGA A 60CM,INCLUSIVE OPERADOR</v>
      </c>
      <c r="C20322" s="749" t="s">
        <v>46771</v>
      </c>
      <c r="D20322" s="749" t="s">
        <v>46764</v>
      </c>
      <c r="I20322" s="749" t="s">
        <v>1747</v>
      </c>
      <c r="J20322" s="749" t="n">
        <v>47.96</v>
      </c>
    </row>
    <row collapsed="false" customFormat="false" customHeight="true" hidden="true" ht="63.75" outlineLevel="0" r="20323">
      <c r="A20323" s="749" t="s">
        <v>46777</v>
      </c>
      <c r="B20323" s="758" t="str">
        <f aca="false">C20323&amp;D20323&amp;E20323&amp;F20323&amp;G20323&amp;H20323</f>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20323" s="749" t="s">
        <v>46778</v>
      </c>
      <c r="D20323" s="749" t="s">
        <v>46779</v>
      </c>
      <c r="E20323" s="749" t="s">
        <v>46780</v>
      </c>
      <c r="F20323" s="749" t="s">
        <v>46781</v>
      </c>
      <c r="G20323" s="749" t="s">
        <v>46782</v>
      </c>
      <c r="H20323" s="749" t="s">
        <v>46783</v>
      </c>
      <c r="I20323" s="749" t="s">
        <v>1747</v>
      </c>
      <c r="J20323" s="749" t="n">
        <v>17.56</v>
      </c>
    </row>
    <row collapsed="false" customFormat="false" customHeight="true" hidden="true" ht="63.75" outlineLevel="0" r="20324">
      <c r="A20324" s="749" t="s">
        <v>46784</v>
      </c>
      <c r="B20324" s="758" t="str">
        <f aca="false">C20324&amp;D20324&amp;E20324&amp;F20324&amp;G20324&amp;H20324</f>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20324" s="749" t="s">
        <v>46778</v>
      </c>
      <c r="D20324" s="749" t="s">
        <v>46779</v>
      </c>
      <c r="E20324" s="749" t="s">
        <v>46780</v>
      </c>
      <c r="F20324" s="749" t="s">
        <v>46781</v>
      </c>
      <c r="G20324" s="749" t="s">
        <v>46782</v>
      </c>
      <c r="H20324" s="749" t="s">
        <v>46783</v>
      </c>
      <c r="I20324" s="749" t="s">
        <v>1747</v>
      </c>
      <c r="J20324" s="749" t="n">
        <v>10.67</v>
      </c>
    </row>
    <row collapsed="false" customFormat="false" customHeight="true" hidden="true" ht="63.75" outlineLevel="0" r="20325">
      <c r="A20325" s="749" t="s">
        <v>46785</v>
      </c>
      <c r="B20325" s="758" t="str">
        <f aca="false">C20325&amp;D20325&amp;E20325&amp;F20325&amp;G20325&amp;H20325</f>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20325" s="749" t="s">
        <v>46778</v>
      </c>
      <c r="D20325" s="749" t="s">
        <v>46779</v>
      </c>
      <c r="E20325" s="749" t="s">
        <v>46780</v>
      </c>
      <c r="F20325" s="749" t="s">
        <v>46781</v>
      </c>
      <c r="G20325" s="749" t="s">
        <v>46782</v>
      </c>
      <c r="H20325" s="749" t="s">
        <v>46783</v>
      </c>
      <c r="I20325" s="749" t="s">
        <v>1747</v>
      </c>
      <c r="J20325" s="749" t="n">
        <v>17.56</v>
      </c>
    </row>
    <row collapsed="false" customFormat="false" customHeight="true" hidden="true" ht="63.75" outlineLevel="0" r="20326">
      <c r="A20326" s="749" t="s">
        <v>46786</v>
      </c>
      <c r="B20326" s="758" t="str">
        <f aca="false">C20326&amp;D20326&amp;E20326&amp;F20326&amp;G20326&amp;H20326</f>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20326" s="749" t="s">
        <v>46778</v>
      </c>
      <c r="D20326" s="749" t="s">
        <v>46779</v>
      </c>
      <c r="E20326" s="749" t="s">
        <v>46780</v>
      </c>
      <c r="F20326" s="749" t="s">
        <v>46781</v>
      </c>
      <c r="G20326" s="749" t="s">
        <v>46782</v>
      </c>
      <c r="H20326" s="749" t="s">
        <v>46783</v>
      </c>
      <c r="I20326" s="749" t="s">
        <v>1747</v>
      </c>
      <c r="J20326" s="749" t="n">
        <v>10.67</v>
      </c>
    </row>
    <row collapsed="false" customFormat="false" customHeight="true" hidden="true" ht="12.75" outlineLevel="0" r="20327">
      <c r="A20327" s="749" t="s">
        <v>46787</v>
      </c>
      <c r="B20327" s="749" t="str">
        <f aca="false">C20327&amp;D20327&amp;E20327&amp;F20327&amp;G20327&amp;H20327</f>
        <v>CAMIONETA TIPO PICK-UP,COM CABINE SIMPLES E CACAMBA,TIPO LEVE,MOTOR BICOMBUSTIVEL(GASOLINA E ALCOOL) DE 1,6 LITROS,EXCLUSIVE MOTORISTA</v>
      </c>
      <c r="C20327" s="749" t="s">
        <v>46788</v>
      </c>
      <c r="D20327" s="749" t="s">
        <v>46789</v>
      </c>
      <c r="E20327" s="749" t="s">
        <v>46439</v>
      </c>
      <c r="I20327" s="749" t="s">
        <v>1747</v>
      </c>
      <c r="J20327" s="749" t="n">
        <v>52.48</v>
      </c>
    </row>
    <row collapsed="false" customFormat="false" customHeight="true" hidden="true" ht="12.75" outlineLevel="0" r="20328">
      <c r="A20328" s="749" t="s">
        <v>46790</v>
      </c>
      <c r="B20328" s="749" t="str">
        <f aca="false">C20328&amp;D20328&amp;E20328&amp;F20328&amp;G20328&amp;H20328</f>
        <v>CAMIONETA TIPO PICK-UP,COM CABINE SIMPLES E CACAMBA,TIPO LEVE,MOTOR BICOMBUSTIVEL(GASOLINA E ALCOOL) DE 1,6 LITROS,EXCLUSIVE MOTORISTA</v>
      </c>
      <c r="C20328" s="749" t="s">
        <v>46788</v>
      </c>
      <c r="D20328" s="749" t="s">
        <v>46789</v>
      </c>
      <c r="E20328" s="749" t="s">
        <v>46439</v>
      </c>
      <c r="I20328" s="749" t="s">
        <v>1747</v>
      </c>
      <c r="J20328" s="749" t="n">
        <v>18.1</v>
      </c>
    </row>
    <row collapsed="false" customFormat="false" customHeight="true" hidden="true" ht="12.75" outlineLevel="0" r="20329">
      <c r="A20329" s="749" t="s">
        <v>46791</v>
      </c>
      <c r="B20329" s="749" t="str">
        <f aca="false">C20329&amp;D20329&amp;E20329&amp;F20329&amp;G20329&amp;H20329</f>
        <v>CAMIONETA TIPO PICK-UP,COM CABINE SIMPLES E CACAMBA,TIPO LEVE,MOTOR BICOMBUSTIVEL(GASOLINA E ALCOOL)DE 1,6 LITROS,EXCLUSIVE MOTORISTA</v>
      </c>
      <c r="C20329" s="749" t="s">
        <v>46788</v>
      </c>
      <c r="D20329" s="749" t="s">
        <v>46792</v>
      </c>
      <c r="E20329" s="749" t="s">
        <v>46793</v>
      </c>
      <c r="I20329" s="749" t="s">
        <v>1747</v>
      </c>
      <c r="J20329" s="749" t="n">
        <v>6.08</v>
      </c>
    </row>
    <row collapsed="false" customFormat="false" customHeight="true" hidden="true" ht="12.75" outlineLevel="0" r="20330">
      <c r="A20330" s="749" t="s">
        <v>46794</v>
      </c>
      <c r="B20330" s="749" t="str">
        <f aca="false">C20330&amp;D20330&amp;E20330&amp;F20330&amp;G20330&amp;H20330</f>
        <v>CAMIONETA TIPO PICK-UP,COM CABINE SIMPLES E CACAMBA,TIPO LEVE,MOTOR BICOMBUSTIVEL(GASOLINA E ALCOOL) DE 1,6 LITROS,EXCLUSIVE MOTORISTA</v>
      </c>
      <c r="C20330" s="749" t="s">
        <v>46788</v>
      </c>
      <c r="D20330" s="749" t="s">
        <v>46789</v>
      </c>
      <c r="E20330" s="749" t="s">
        <v>46439</v>
      </c>
      <c r="I20330" s="749" t="s">
        <v>1747</v>
      </c>
      <c r="J20330" s="749" t="n">
        <v>52.48</v>
      </c>
    </row>
    <row collapsed="false" customFormat="false" customHeight="true" hidden="true" ht="12.75" outlineLevel="0" r="20331">
      <c r="A20331" s="749" t="s">
        <v>46795</v>
      </c>
      <c r="B20331" s="749" t="str">
        <f aca="false">C20331&amp;D20331&amp;E20331&amp;F20331&amp;G20331&amp;H20331</f>
        <v>CAMIONETA TIPO PICK-UP,COM CABINE SIMPLES E CACAMBA,TIPO LEVE,MOTOR BICOMBUSTIVEL(GASOLINA E ALCOOL) DE 1,6 LITROS,EXCLUSIVE MOTORISTA</v>
      </c>
      <c r="C20331" s="749" t="s">
        <v>46788</v>
      </c>
      <c r="D20331" s="749" t="s">
        <v>46789</v>
      </c>
      <c r="E20331" s="749" t="s">
        <v>46439</v>
      </c>
      <c r="I20331" s="749" t="s">
        <v>1747</v>
      </c>
      <c r="J20331" s="749" t="n">
        <v>18.1</v>
      </c>
    </row>
    <row collapsed="false" customFormat="false" customHeight="true" hidden="true" ht="12.75" outlineLevel="0" r="20332">
      <c r="A20332" s="749" t="s">
        <v>46796</v>
      </c>
      <c r="B20332" s="749" t="str">
        <f aca="false">C20332&amp;D20332&amp;E20332&amp;F20332&amp;G20332&amp;H20332</f>
        <v>CAMIONETA TIPO PICK-UP,COM CABINE SIMPLES E CACAMBA,TIPO LEVE,MOTOR BICOMBUSTIVEL(GASOLINA E ALCOOL)DE 1,6 LITROS,EXCLUSIVE MOTORISTA</v>
      </c>
      <c r="C20332" s="749" t="s">
        <v>46788</v>
      </c>
      <c r="D20332" s="749" t="s">
        <v>46792</v>
      </c>
      <c r="E20332" s="749" t="s">
        <v>46793</v>
      </c>
      <c r="I20332" s="749" t="s">
        <v>1747</v>
      </c>
      <c r="J20332" s="749" t="n">
        <v>6.08</v>
      </c>
    </row>
    <row collapsed="false" customFormat="false" customHeight="true" hidden="true" ht="12.75" outlineLevel="0" r="20333">
      <c r="A20333" s="749" t="s">
        <v>46797</v>
      </c>
      <c r="B20333" s="749" t="str">
        <f aca="false">C20333&amp;D20333&amp;E20333&amp;F20333&amp;G20333&amp;H20333</f>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20333" s="749" t="s">
        <v>46788</v>
      </c>
      <c r="D20333" s="749" t="s">
        <v>46798</v>
      </c>
      <c r="E20333" s="749" t="s">
        <v>46799</v>
      </c>
      <c r="F20333" s="749" t="s">
        <v>46800</v>
      </c>
      <c r="G20333" s="749" t="s">
        <v>46801</v>
      </c>
      <c r="I20333" s="749" t="s">
        <v>1747</v>
      </c>
      <c r="J20333" s="749" t="n">
        <v>54.1</v>
      </c>
    </row>
    <row collapsed="false" customFormat="false" customHeight="true" hidden="true" ht="12.75" outlineLevel="0" r="20334">
      <c r="A20334" s="749" t="s">
        <v>46802</v>
      </c>
      <c r="B20334" s="749" t="str">
        <f aca="false">C20334&amp;D20334&amp;E20334&amp;F20334&amp;G20334&amp;H20334</f>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20334" s="749" t="s">
        <v>46788</v>
      </c>
      <c r="D20334" s="749" t="s">
        <v>46798</v>
      </c>
      <c r="E20334" s="749" t="s">
        <v>46799</v>
      </c>
      <c r="F20334" s="749" t="s">
        <v>46800</v>
      </c>
      <c r="G20334" s="749" t="s">
        <v>46801</v>
      </c>
      <c r="I20334" s="749" t="s">
        <v>1747</v>
      </c>
      <c r="J20334" s="749" t="n">
        <v>11.29</v>
      </c>
    </row>
    <row collapsed="false" customFormat="false" customHeight="true" hidden="true" ht="12.75" outlineLevel="0" r="20335">
      <c r="A20335" s="749" t="s">
        <v>46803</v>
      </c>
      <c r="B20335" s="749" t="str">
        <f aca="false">C20335&amp;D20335&amp;E20335&amp;F20335&amp;G20335&amp;H20335</f>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20335" s="749" t="s">
        <v>46788</v>
      </c>
      <c r="D20335" s="749" t="s">
        <v>46798</v>
      </c>
      <c r="E20335" s="749" t="s">
        <v>46799</v>
      </c>
      <c r="F20335" s="749" t="s">
        <v>46800</v>
      </c>
      <c r="G20335" s="749" t="s">
        <v>46801</v>
      </c>
      <c r="I20335" s="749" t="s">
        <v>1747</v>
      </c>
      <c r="J20335" s="749" t="n">
        <v>7.01</v>
      </c>
    </row>
    <row collapsed="false" customFormat="false" customHeight="true" hidden="true" ht="12.75" outlineLevel="0" r="20336">
      <c r="A20336" s="749" t="s">
        <v>46804</v>
      </c>
      <c r="B20336" s="749" t="str">
        <f aca="false">C20336&amp;D20336&amp;E20336&amp;F20336&amp;G20336&amp;H20336</f>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20336" s="749" t="s">
        <v>46788</v>
      </c>
      <c r="D20336" s="749" t="s">
        <v>46798</v>
      </c>
      <c r="E20336" s="749" t="s">
        <v>46799</v>
      </c>
      <c r="F20336" s="749" t="s">
        <v>46800</v>
      </c>
      <c r="G20336" s="749" t="s">
        <v>46801</v>
      </c>
      <c r="I20336" s="749" t="s">
        <v>1747</v>
      </c>
      <c r="J20336" s="749" t="n">
        <v>54.1</v>
      </c>
    </row>
    <row collapsed="false" customFormat="false" customHeight="true" hidden="true" ht="12.75" outlineLevel="0" r="20337">
      <c r="A20337" s="749" t="s">
        <v>46805</v>
      </c>
      <c r="B20337" s="749" t="str">
        <f aca="false">C20337&amp;D20337&amp;E20337&amp;F20337&amp;G20337&amp;H20337</f>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20337" s="749" t="s">
        <v>46788</v>
      </c>
      <c r="D20337" s="749" t="s">
        <v>46798</v>
      </c>
      <c r="E20337" s="749" t="s">
        <v>46799</v>
      </c>
      <c r="F20337" s="749" t="s">
        <v>46800</v>
      </c>
      <c r="G20337" s="749" t="s">
        <v>46801</v>
      </c>
      <c r="I20337" s="749" t="s">
        <v>1747</v>
      </c>
      <c r="J20337" s="749" t="n">
        <v>11.29</v>
      </c>
    </row>
    <row collapsed="false" customFormat="false" customHeight="true" hidden="true" ht="12.75" outlineLevel="0" r="20338">
      <c r="A20338" s="749" t="s">
        <v>46806</v>
      </c>
      <c r="B20338" s="749" t="str">
        <f aca="false">C20338&amp;D20338&amp;E20338&amp;F20338&amp;G20338&amp;H20338</f>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20338" s="749" t="s">
        <v>46788</v>
      </c>
      <c r="D20338" s="749" t="s">
        <v>46798</v>
      </c>
      <c r="E20338" s="749" t="s">
        <v>46799</v>
      </c>
      <c r="F20338" s="749" t="s">
        <v>46800</v>
      </c>
      <c r="G20338" s="749" t="s">
        <v>46801</v>
      </c>
      <c r="I20338" s="749" t="s">
        <v>1747</v>
      </c>
      <c r="J20338" s="749" t="n">
        <v>7.01</v>
      </c>
    </row>
    <row collapsed="false" customFormat="false" customHeight="true" hidden="true" ht="12.75" outlineLevel="0" r="20339">
      <c r="A20339" s="749" t="s">
        <v>46807</v>
      </c>
      <c r="B20339" s="749" t="str">
        <f aca="false">C20339&amp;D20339&amp;E20339&amp;F20339&amp;G20339&amp;H20339</f>
        <v>CAMIONETA TIPO PICK-UP,COM CABINE DUPLA E CACAMBA,MOTOR BICOMBUSTIVEL(GASOLINA E ALCOOL)DE 2,4 LITROS,DIRECAO HIDRAULICA,TRACAO TRASEIRA,EXCLUSIVE MOTORISTA</v>
      </c>
      <c r="C20339" s="749" t="s">
        <v>46808</v>
      </c>
      <c r="D20339" s="749" t="s">
        <v>46809</v>
      </c>
      <c r="E20339" s="749" t="s">
        <v>46810</v>
      </c>
      <c r="I20339" s="749" t="s">
        <v>1747</v>
      </c>
      <c r="J20339" s="749" t="n">
        <v>80.45</v>
      </c>
    </row>
    <row collapsed="false" customFormat="false" customHeight="true" hidden="true" ht="12.75" outlineLevel="0" r="20340">
      <c r="A20340" s="749" t="s">
        <v>46811</v>
      </c>
      <c r="B20340" s="749" t="str">
        <f aca="false">C20340&amp;D20340&amp;E20340&amp;F20340&amp;G20340&amp;H20340</f>
        <v>CAMIONETA TIPO PICK-UP,COM CABINE DUPLA E CACAMBA,MOTOR BICOMBUSTIVEL(GASOLINA E ALCOOL)DE 2,4 LITROS,DIRECAO HIDRAULICA,TRACAO TRASEIRA,EXCLUSIVE MOTORISTA</v>
      </c>
      <c r="C20340" s="749" t="s">
        <v>46808</v>
      </c>
      <c r="D20340" s="749" t="s">
        <v>46809</v>
      </c>
      <c r="E20340" s="749" t="s">
        <v>46810</v>
      </c>
      <c r="I20340" s="749" t="s">
        <v>1747</v>
      </c>
      <c r="J20340" s="749" t="n">
        <v>19.78</v>
      </c>
    </row>
    <row collapsed="false" customFormat="false" customHeight="true" hidden="true" ht="12.75" outlineLevel="0" r="20341">
      <c r="A20341" s="749" t="s">
        <v>46812</v>
      </c>
      <c r="B20341" s="749" t="str">
        <f aca="false">C20341&amp;D20341&amp;E20341&amp;F20341&amp;G20341&amp;H20341</f>
        <v>CAMIONETA TIPO PICK-UP,COM CABINE DUPLA E CACAMBA,MOTOR BICOMBUSTIVEL(GASOLINA E ALCOOL)DE 2,4 LITROS,DIRECAO HIDRAULICA,TRACAO TRASEIRA,EXCLUSIVE MOTORISTA</v>
      </c>
      <c r="C20341" s="749" t="s">
        <v>46808</v>
      </c>
      <c r="D20341" s="749" t="s">
        <v>46809</v>
      </c>
      <c r="E20341" s="749" t="s">
        <v>46810</v>
      </c>
      <c r="I20341" s="749" t="s">
        <v>1747</v>
      </c>
      <c r="J20341" s="749" t="n">
        <v>12.92</v>
      </c>
    </row>
    <row collapsed="false" customFormat="false" customHeight="true" hidden="true" ht="12.75" outlineLevel="0" r="20342">
      <c r="A20342" s="749" t="s">
        <v>46813</v>
      </c>
      <c r="B20342" s="749" t="str">
        <f aca="false">C20342&amp;D20342&amp;E20342&amp;F20342&amp;G20342&amp;H20342</f>
        <v>CAMIONETA TIPO PICK-UP,COM CABINE DUPLA E CACAMBA,MOTOR BICOMBUSTIVEL(GASOLINA E ALCOOL)DE 2,4 LITROS,DIRECAO HIDRAULICA,TRACAO TRASEIRA,EXCLUSIVE MOTORISTA</v>
      </c>
      <c r="C20342" s="749" t="s">
        <v>46808</v>
      </c>
      <c r="D20342" s="749" t="s">
        <v>46809</v>
      </c>
      <c r="E20342" s="749" t="s">
        <v>46810</v>
      </c>
      <c r="I20342" s="749" t="s">
        <v>1747</v>
      </c>
      <c r="J20342" s="749" t="n">
        <v>80.45</v>
      </c>
    </row>
    <row collapsed="false" customFormat="false" customHeight="true" hidden="true" ht="12.75" outlineLevel="0" r="20343">
      <c r="A20343" s="749" t="s">
        <v>46814</v>
      </c>
      <c r="B20343" s="749" t="str">
        <f aca="false">C20343&amp;D20343&amp;E20343&amp;F20343&amp;G20343&amp;H20343</f>
        <v>CAMIONETA TIPO PICK-UP,COM CABINE DUPLA E CACAMBA,MOTOR BICOMBUSTIVEL(GASOLINA E ALCOOL)DE 2,4 LITROS,DIRECAO HIDRAULICA,TRACAO TRASEIRA,EXCLUSIVE MOTORISTA</v>
      </c>
      <c r="C20343" s="749" t="s">
        <v>46808</v>
      </c>
      <c r="D20343" s="749" t="s">
        <v>46809</v>
      </c>
      <c r="E20343" s="749" t="s">
        <v>46810</v>
      </c>
      <c r="I20343" s="749" t="s">
        <v>1747</v>
      </c>
      <c r="J20343" s="749" t="n">
        <v>19.78</v>
      </c>
    </row>
    <row collapsed="false" customFormat="false" customHeight="true" hidden="true" ht="12.75" outlineLevel="0" r="20344">
      <c r="A20344" s="749" t="s">
        <v>46815</v>
      </c>
      <c r="B20344" s="749" t="str">
        <f aca="false">C20344&amp;D20344&amp;E20344&amp;F20344&amp;G20344&amp;H20344</f>
        <v>CAMIONETA TIPO PICK-UP,COM CABINE DUPLA E CACAMBA,MOTOR BICOMBUSTIVEL(GASOLINA E ALCOOL)DE 2,4 LITROS,DIRECAO HIDRAULICA,TRACAO TRASEIRA,EXCLUSIVE MOTORISTA</v>
      </c>
      <c r="C20344" s="749" t="s">
        <v>46808</v>
      </c>
      <c r="D20344" s="749" t="s">
        <v>46809</v>
      </c>
      <c r="E20344" s="749" t="s">
        <v>46810</v>
      </c>
      <c r="I20344" s="749" t="s">
        <v>1747</v>
      </c>
      <c r="J20344" s="749" t="n">
        <v>12.92</v>
      </c>
    </row>
    <row collapsed="false" customFormat="false" customHeight="true" hidden="true" ht="38.25" outlineLevel="0" r="20345">
      <c r="A20345" s="749" t="s">
        <v>46816</v>
      </c>
      <c r="B20345" s="758" t="str">
        <f aca="false">C20345&amp;D20345&amp;E20345&amp;F20345&amp;G20345&amp;H20345</f>
        <v>VEICULOS DE PASSEIO,5 PASSAGEIROS,MOTOR BICOMBUSTIVEL (GASOLINA E ALCOOL) DE 1,6 LITROS,COM AR CONDICIONADO,DIRECAO HIDRAULICA E VIDROS DIANTEIROS ELETRICOS,EXCLUSIVE MOTORISTA</v>
      </c>
      <c r="C20345" s="749" t="s">
        <v>46817</v>
      </c>
      <c r="D20345" s="749" t="s">
        <v>46818</v>
      </c>
      <c r="E20345" s="749" t="s">
        <v>46819</v>
      </c>
      <c r="I20345" s="749" t="s">
        <v>7647</v>
      </c>
      <c r="J20345" s="749" t="n">
        <v>4497.31</v>
      </c>
    </row>
    <row collapsed="false" customFormat="false" customHeight="true" hidden="true" ht="38.25" outlineLevel="0" r="20346">
      <c r="A20346" s="749" t="s">
        <v>46820</v>
      </c>
      <c r="B20346" s="758" t="str">
        <f aca="false">C20346&amp;D20346&amp;E20346&amp;F20346&amp;G20346&amp;H20346</f>
        <v>VEICULOS DE PASSEIO,5 PASSAGEIROS,MOTOR BICOMBUSTIVEL (GASOLINA E ALCOOL) DE 1,6 LITROS,COM AR CONDICIONADO,DIRECAO HIDRAULICA E VIDROS DIANTEIROS ELETRICOS,EXCLUSIVE MOTORISTA</v>
      </c>
      <c r="C20346" s="749" t="s">
        <v>46817</v>
      </c>
      <c r="D20346" s="749" t="s">
        <v>46818</v>
      </c>
      <c r="E20346" s="749" t="s">
        <v>46819</v>
      </c>
      <c r="I20346" s="749" t="s">
        <v>7647</v>
      </c>
      <c r="J20346" s="749" t="n">
        <v>4497.31</v>
      </c>
    </row>
    <row collapsed="false" customFormat="false" customHeight="true" hidden="true" ht="38.25" outlineLevel="0" r="20347">
      <c r="A20347" s="749" t="s">
        <v>46821</v>
      </c>
      <c r="B20347" s="758" t="str">
        <f aca="false">C20347&amp;D20347&amp;E20347&amp;F20347&amp;G20347&amp;H20347</f>
        <v>VEICULO DE PASSEIO,5 PASSAGEIROS,MOTOR BICOMBUSTIVEL (GASOLINA E ALCOOL) DE 1,6 LITROS,COM AR CONDICIONADO,DIRECAO HIDRAULICA E VIDRO DIANTEIROS ELETRICOS,EXCLUSIVE MOTORISTA E COMBUSTIVEL</v>
      </c>
      <c r="C20347" s="749" t="s">
        <v>46583</v>
      </c>
      <c r="D20347" s="749" t="s">
        <v>46822</v>
      </c>
      <c r="E20347" s="749" t="s">
        <v>46823</v>
      </c>
      <c r="F20347" s="749" t="s">
        <v>46824</v>
      </c>
      <c r="I20347" s="749" t="s">
        <v>7647</v>
      </c>
      <c r="J20347" s="749" t="n">
        <v>1610.29</v>
      </c>
    </row>
    <row collapsed="false" customFormat="false" customHeight="true" hidden="true" ht="38.25" outlineLevel="0" r="20348">
      <c r="A20348" s="749" t="s">
        <v>46825</v>
      </c>
      <c r="B20348" s="758" t="str">
        <f aca="false">C20348&amp;D20348&amp;E20348&amp;F20348&amp;G20348&amp;H20348</f>
        <v>VEICULO DE PASSEIO,5 PASSAGEIROS,MOTOR BICOMBUSTIVEL (GASOLINA E ALCOOL) DE 1,6 LITROS,COM AR CONDICIONADO,DIRECAO HIDRAULICA E VIDRO DIANTEIROS ELETRICOS,EXCLUSIVE MOTORISTA E COMBUSTIVEL</v>
      </c>
      <c r="C20348" s="749" t="s">
        <v>46583</v>
      </c>
      <c r="D20348" s="749" t="s">
        <v>46822</v>
      </c>
      <c r="E20348" s="749" t="s">
        <v>46823</v>
      </c>
      <c r="F20348" s="749" t="s">
        <v>46824</v>
      </c>
      <c r="I20348" s="749" t="s">
        <v>7647</v>
      </c>
      <c r="J20348" s="749" t="n">
        <v>1610.29</v>
      </c>
    </row>
    <row collapsed="false" customFormat="false" customHeight="true" hidden="true" ht="38.25" outlineLevel="0" r="20349">
      <c r="A20349" s="749" t="s">
        <v>46826</v>
      </c>
      <c r="B20349" s="758" t="str">
        <f aca="false">C20349&amp;D20349&amp;E20349&amp;F20349&amp;G20349&amp;H20349</f>
        <v>VEICULO DE PASSEIO,5 PASSAGEIROS,MOTOR BICOMBUSTIVEL (GASOLINA E ALCOOL) DE 1,6 LITROS,COM AR CONDICIONADO,DIRECAO HIDRAULICA E VIDROS DIANTEIROS ELETRICOS,INCLUSIVE MOTORISTA E COMBUSTIVEL</v>
      </c>
      <c r="C20349" s="749" t="s">
        <v>46583</v>
      </c>
      <c r="D20349" s="749" t="s">
        <v>46822</v>
      </c>
      <c r="E20349" s="749" t="s">
        <v>46827</v>
      </c>
      <c r="F20349" s="749" t="s">
        <v>46828</v>
      </c>
      <c r="I20349" s="749" t="s">
        <v>7647</v>
      </c>
      <c r="J20349" s="749" t="n">
        <v>8012.03</v>
      </c>
    </row>
    <row collapsed="false" customFormat="false" customHeight="true" hidden="true" ht="38.25" outlineLevel="0" r="20350">
      <c r="A20350" s="749" t="s">
        <v>46829</v>
      </c>
      <c r="B20350" s="758" t="str">
        <f aca="false">C20350&amp;D20350&amp;E20350&amp;F20350&amp;G20350&amp;H20350</f>
        <v>VEICULO DE PASSEIO,5 PASSAGEIROS,MOTOR BICOMBUSTIVEL (GASOLINA E ALCOOL) DE 1,6 LITROS,COM AR CONDICIONADO,DIRECAO HIDRAULICA E VIDROS DIANTEIROS ELETRICOS,INCLUSIVE MOTORISTA E COMBUSTIVEL</v>
      </c>
      <c r="C20350" s="749" t="s">
        <v>46583</v>
      </c>
      <c r="D20350" s="749" t="s">
        <v>46822</v>
      </c>
      <c r="E20350" s="749" t="s">
        <v>46827</v>
      </c>
      <c r="F20350" s="749" t="s">
        <v>46828</v>
      </c>
      <c r="I20350" s="749" t="s">
        <v>7647</v>
      </c>
      <c r="J20350" s="749" t="n">
        <v>7542.11</v>
      </c>
    </row>
    <row collapsed="false" customFormat="false" customHeight="true" hidden="true" ht="12.75" outlineLevel="0" r="20351">
      <c r="A20351" s="749" t="s">
        <v>46830</v>
      </c>
      <c r="B20351" s="749" t="str">
        <f aca="false">C20351&amp;D20351&amp;E20351&amp;F20351&amp;G20351&amp;H20351</f>
        <v>VEICULO DE PASSEIO,5 PASSAGEIROS,MOTOR BICOMBUSTIVEL (GASOLINA E ALCOOL) DE 1,0 LITRO,EXCLUSIVE MOTORISTA</v>
      </c>
      <c r="C20351" s="749" t="s">
        <v>46583</v>
      </c>
      <c r="D20351" s="749" t="s">
        <v>46831</v>
      </c>
      <c r="I20351" s="749" t="s">
        <v>7647</v>
      </c>
      <c r="J20351" s="749" t="n">
        <v>3483.46</v>
      </c>
    </row>
    <row collapsed="false" customFormat="false" customHeight="true" hidden="true" ht="12.75" outlineLevel="0" r="20352">
      <c r="A20352" s="749" t="s">
        <v>46832</v>
      </c>
      <c r="B20352" s="749" t="str">
        <f aca="false">C20352&amp;D20352&amp;E20352&amp;F20352&amp;G20352&amp;H20352</f>
        <v>VEICULO DE PASSEIO,5 PASSAGEIROS,MOTOR BICOMBUSTIVEL (GASOLINA E ALCOOL) DE 1,0 LITRO,EXCLUSIVE MOTORISTA</v>
      </c>
      <c r="C20352" s="749" t="s">
        <v>46583</v>
      </c>
      <c r="D20352" s="749" t="s">
        <v>46831</v>
      </c>
      <c r="I20352" s="749" t="s">
        <v>7647</v>
      </c>
      <c r="J20352" s="749" t="n">
        <v>3483.46</v>
      </c>
    </row>
    <row collapsed="false" customFormat="false" customHeight="true" hidden="true" ht="12.75" outlineLevel="0" r="20353">
      <c r="A20353" s="749" t="s">
        <v>46833</v>
      </c>
      <c r="B20353" s="749" t="str">
        <f aca="false">C20353&amp;D20353&amp;E20353&amp;F20353&amp;G20353&amp;H20353</f>
        <v>VEICULO DE PASSEIO,5 PASSAGEIROS,MOTOR BICOMBUSTIVEL (GASOLINA E ALCOOL) DE 1,0 LITRO,EXCLUSIVE MOTORISTA E COMBUSTIVEL</v>
      </c>
      <c r="C20353" s="749" t="s">
        <v>46583</v>
      </c>
      <c r="D20353" s="749" t="s">
        <v>46834</v>
      </c>
      <c r="I20353" s="749" t="s">
        <v>7647</v>
      </c>
      <c r="J20353" s="749" t="n">
        <v>1177.1</v>
      </c>
    </row>
    <row collapsed="false" customFormat="false" customHeight="true" hidden="true" ht="12.75" outlineLevel="0" r="20354">
      <c r="A20354" s="749" t="s">
        <v>46835</v>
      </c>
      <c r="B20354" s="749" t="str">
        <f aca="false">C20354&amp;D20354&amp;E20354&amp;F20354&amp;G20354&amp;H20354</f>
        <v>VEICULO DE PASSEIO,5 PASSAGEIROS,MOTOR BICOMBUSTIVEL (GASOLINA E ALCOOL) DE 1,0 LITRO,EXCLUSIVE MOTORISTA E COMBUSTIVEL</v>
      </c>
      <c r="C20354" s="749" t="s">
        <v>46583</v>
      </c>
      <c r="D20354" s="749" t="s">
        <v>46834</v>
      </c>
      <c r="I20354" s="749" t="s">
        <v>7647</v>
      </c>
      <c r="J20354" s="749" t="n">
        <v>1177.1</v>
      </c>
    </row>
    <row collapsed="false" customFormat="false" customHeight="true" hidden="true" ht="12.75" outlineLevel="0" r="20355">
      <c r="A20355" s="749" t="s">
        <v>46836</v>
      </c>
      <c r="B20355" s="749" t="str">
        <f aca="false">C20355&amp;D20355&amp;E20355&amp;F20355&amp;G20355&amp;H20355</f>
        <v>VEICULO DE PASSEIO,5 PASSAGEIROS,MOTOR BICOMBUSTIVEL (GASOLINA E ALCOOL) DE 1,0 LITRO,INCLUSIVE MOTORISTA E COMBUSTIVEL</v>
      </c>
      <c r="C20355" s="749" t="s">
        <v>46583</v>
      </c>
      <c r="D20355" s="749" t="s">
        <v>46837</v>
      </c>
      <c r="I20355" s="749" t="s">
        <v>7647</v>
      </c>
      <c r="J20355" s="749" t="n">
        <v>6998.18</v>
      </c>
    </row>
    <row collapsed="false" customFormat="false" customHeight="true" hidden="true" ht="12.75" outlineLevel="0" r="20356">
      <c r="A20356" s="749" t="s">
        <v>46838</v>
      </c>
      <c r="B20356" s="749" t="str">
        <f aca="false">C20356&amp;D20356&amp;E20356&amp;F20356&amp;G20356&amp;H20356</f>
        <v>VEICULO DE PASSEIO,5 PASSAGEIROS,MOTOR BICOMBUSTIVEL (GASOLINA E ALCOOL) DE 1,0 LITRO,INCLUSIVE MOTORISTA E COMBUSTIVEL</v>
      </c>
      <c r="C20356" s="749" t="s">
        <v>46583</v>
      </c>
      <c r="D20356" s="749" t="s">
        <v>46837</v>
      </c>
      <c r="I20356" s="749" t="s">
        <v>7647</v>
      </c>
      <c r="J20356" s="749" t="n">
        <v>6528.26</v>
      </c>
    </row>
    <row collapsed="false" customFormat="false" customHeight="true" hidden="true" ht="12.75" outlineLevel="0" r="20357">
      <c r="A20357" s="749" t="s">
        <v>46839</v>
      </c>
      <c r="B20357" s="749" t="str">
        <f aca="false">C20357&amp;D20357&amp;E20357&amp;F20357&amp;G20357&amp;H20357</f>
        <v>MICRO-ONIBUS COM CAPACIDADE MINIMA DE 15 LUGARES,MOTOR DIESEL,EXCLUSIVE MOTORISTA</v>
      </c>
      <c r="C20357" s="749" t="s">
        <v>46556</v>
      </c>
      <c r="D20357" s="749" t="s">
        <v>46840</v>
      </c>
      <c r="I20357" s="749" t="s">
        <v>7647</v>
      </c>
      <c r="J20357" s="749" t="n">
        <v>5836.94</v>
      </c>
    </row>
    <row collapsed="false" customFormat="false" customHeight="true" hidden="true" ht="12.75" outlineLevel="0" r="20358">
      <c r="A20358" s="749" t="s">
        <v>46841</v>
      </c>
      <c r="B20358" s="749" t="str">
        <f aca="false">C20358&amp;D20358&amp;E20358&amp;F20358&amp;G20358&amp;H20358</f>
        <v>MICRO-ONIBUS COM CAPACIDADE MINIMA DE 15 LUGARES,MOTOR DIESEL,EXCLUSIVE MOTORISTA</v>
      </c>
      <c r="C20358" s="749" t="s">
        <v>46556</v>
      </c>
      <c r="D20358" s="749" t="s">
        <v>46840</v>
      </c>
      <c r="I20358" s="749" t="s">
        <v>7647</v>
      </c>
      <c r="J20358" s="749" t="n">
        <v>5836.94</v>
      </c>
    </row>
    <row collapsed="false" customFormat="false" customHeight="true" hidden="true" ht="12.75" outlineLevel="0" r="20359">
      <c r="A20359" s="749" t="s">
        <v>46842</v>
      </c>
      <c r="B20359" s="749" t="str">
        <f aca="false">C20359&amp;D20359&amp;E20359&amp;F20359&amp;G20359&amp;H20359</f>
        <v>MICRO-ONIBUS COM CAPACIDADE MINIMA DE 15 LUGARES,MOTOR DIESEL,EXCLUSIVE MOTORISTA E COMBUSTIVEL</v>
      </c>
      <c r="C20359" s="749" t="s">
        <v>46556</v>
      </c>
      <c r="D20359" s="749" t="s">
        <v>46843</v>
      </c>
      <c r="I20359" s="749" t="s">
        <v>7647</v>
      </c>
      <c r="J20359" s="749" t="n">
        <v>3824.07</v>
      </c>
    </row>
    <row collapsed="false" customFormat="false" customHeight="true" hidden="true" ht="12.75" outlineLevel="0" r="20360">
      <c r="A20360" s="749" t="s">
        <v>46844</v>
      </c>
      <c r="B20360" s="749" t="str">
        <f aca="false">C20360&amp;D20360&amp;E20360&amp;F20360&amp;G20360&amp;H20360</f>
        <v>MICRO-ONIBUS COM CAPACIDADE MINIMA DE 15 LUGARES,MOTOR DIESEL,EXCLUSIVE MOTORISTA E COMBUSTIVEL</v>
      </c>
      <c r="C20360" s="749" t="s">
        <v>46556</v>
      </c>
      <c r="D20360" s="749" t="s">
        <v>46843</v>
      </c>
      <c r="I20360" s="749" t="s">
        <v>7647</v>
      </c>
      <c r="J20360" s="749" t="n">
        <v>3824.07</v>
      </c>
    </row>
    <row collapsed="false" customFormat="false" customHeight="true" hidden="true" ht="12.75" outlineLevel="0" r="20361">
      <c r="A20361" s="749" t="s">
        <v>46845</v>
      </c>
      <c r="B20361" s="749" t="str">
        <f aca="false">C20361&amp;D20361&amp;E20361&amp;F20361&amp;G20361&amp;H20361</f>
        <v>MICRO-ONIBUS COM CAPACIDADE MINIMA DE 15 LUGARES,MOTOR DIESEL,INCLUSIVE MOTORISTA E COMBUSTIVEL</v>
      </c>
      <c r="C20361" s="749" t="s">
        <v>46556</v>
      </c>
      <c r="D20361" s="749" t="s">
        <v>46846</v>
      </c>
      <c r="I20361" s="749" t="s">
        <v>7647</v>
      </c>
      <c r="J20361" s="749" t="n">
        <v>9351.63</v>
      </c>
    </row>
    <row collapsed="false" customFormat="false" customHeight="true" hidden="true" ht="12.75" outlineLevel="0" r="20362">
      <c r="A20362" s="749" t="s">
        <v>46847</v>
      </c>
      <c r="B20362" s="749" t="str">
        <f aca="false">C20362&amp;D20362&amp;E20362&amp;F20362&amp;G20362&amp;H20362</f>
        <v>MICRO-ONIBUS COM CAPACIDADE MINIMA DE 15 LUGARES,MOTOR DIESEL,INCLUSIVE MOTORISTA E COMBUSTIVEL</v>
      </c>
      <c r="C20362" s="749" t="s">
        <v>46556</v>
      </c>
      <c r="D20362" s="749" t="s">
        <v>46846</v>
      </c>
      <c r="I20362" s="749" t="s">
        <v>7647</v>
      </c>
      <c r="J20362" s="749" t="n">
        <v>8881.71</v>
      </c>
    </row>
    <row collapsed="false" customFormat="false" customHeight="true" hidden="true" ht="12.75" outlineLevel="0" r="20363">
      <c r="A20363" s="749" t="s">
        <v>46848</v>
      </c>
      <c r="B20363" s="749" t="str">
        <f aca="false">C20363&amp;D20363&amp;E20363&amp;F20363&amp;G20363&amp;H20363</f>
        <v>CAMIONETE TIPO PICK-UP,COM CABINE SIMPLES E CACAMBA,TIPO LEVE,MOTOR BICOMBUSTIVEL (GASOLINA E ALCOOL) DE 1,6 LITROS,EXCLUSIVE MOTORISTA</v>
      </c>
      <c r="C20363" s="749" t="s">
        <v>46598</v>
      </c>
      <c r="D20363" s="749" t="s">
        <v>46849</v>
      </c>
      <c r="E20363" s="749" t="s">
        <v>46423</v>
      </c>
      <c r="I20363" s="749" t="s">
        <v>7647</v>
      </c>
      <c r="J20363" s="749" t="n">
        <v>4877.5</v>
      </c>
    </row>
    <row collapsed="false" customFormat="false" customHeight="true" hidden="true" ht="12.75" outlineLevel="0" r="20364">
      <c r="A20364" s="749" t="s">
        <v>46850</v>
      </c>
      <c r="B20364" s="749" t="str">
        <f aca="false">C20364&amp;D20364&amp;E20364&amp;F20364&amp;G20364&amp;H20364</f>
        <v>CAMIONETE TIPO PICK-UP,COM CABINE SIMPLES E CACAMBA,TIPO LEVE,MOTOR BICOMBUSTIVEL (GASOLINA E ALCOOL) DE 1,6 LITROS,EXCLUSIVE MOTORISTA</v>
      </c>
      <c r="C20364" s="749" t="s">
        <v>46598</v>
      </c>
      <c r="D20364" s="749" t="s">
        <v>46849</v>
      </c>
      <c r="E20364" s="749" t="s">
        <v>46423</v>
      </c>
      <c r="I20364" s="749" t="s">
        <v>7647</v>
      </c>
      <c r="J20364" s="749" t="n">
        <v>4877.5</v>
      </c>
    </row>
    <row collapsed="false" customFormat="false" customHeight="true" hidden="true" ht="12.75" outlineLevel="0" r="20365">
      <c r="A20365" s="749" t="s">
        <v>46851</v>
      </c>
      <c r="B20365" s="749" t="str">
        <f aca="false">C20365&amp;D20365&amp;E20365&amp;F20365&amp;G20365&amp;H20365</f>
        <v>CAMIONETE TIPO PICK-UP,COM CABINE SIMPLES E CACAMBA,TIPO LEVE,MOTOR BICOMBUSTIVEL (GASOLINA E ALCOOL) DE 1,6 LITROS,EXCLUSIVE MOTORISTA E COMBUSTIVEL</v>
      </c>
      <c r="C20365" s="749" t="s">
        <v>46598</v>
      </c>
      <c r="D20365" s="749" t="s">
        <v>46849</v>
      </c>
      <c r="E20365" s="749" t="s">
        <v>46852</v>
      </c>
      <c r="I20365" s="749" t="s">
        <v>7647</v>
      </c>
      <c r="J20365" s="749" t="n">
        <v>1942.87</v>
      </c>
    </row>
    <row collapsed="false" customFormat="false" customHeight="true" hidden="true" ht="12.75" outlineLevel="0" r="20366">
      <c r="A20366" s="749" t="s">
        <v>46853</v>
      </c>
      <c r="B20366" s="749" t="str">
        <f aca="false">C20366&amp;D20366&amp;E20366&amp;F20366&amp;G20366&amp;H20366</f>
        <v>CAMIONETE TIPO PICK-UP,COM CABINE SIMPLES E CACAMBA,TIPO LEVE,MOTOR BICOMBUSTIVEL (GASOLINA E ALCOOL) DE 1,6 LITROS,EXCLUSIVE MOTORISTA E COMBUSTIVEL</v>
      </c>
      <c r="C20366" s="749" t="s">
        <v>46598</v>
      </c>
      <c r="D20366" s="749" t="s">
        <v>46849</v>
      </c>
      <c r="E20366" s="749" t="s">
        <v>46852</v>
      </c>
      <c r="I20366" s="749" t="s">
        <v>7647</v>
      </c>
      <c r="J20366" s="749" t="n">
        <v>1942.87</v>
      </c>
    </row>
    <row collapsed="false" customFormat="false" customHeight="true" hidden="true" ht="12.75" outlineLevel="0" r="20367">
      <c r="A20367" s="749" t="s">
        <v>46854</v>
      </c>
      <c r="B20367" s="749" t="str">
        <f aca="false">C20367&amp;D20367&amp;E20367&amp;F20367&amp;G20367&amp;H20367</f>
        <v>CAMIONETE TIPO PICK-UP,COM CABINE SIMPLES E CACAMBA,TIPO LEVE,MOTOR BICOMBUSTIVEL (GASOLINA E ALCOOL) DE 1,6 LITROS,INCLUSIVE MOTORISTA E COMBUSTIVEL</v>
      </c>
      <c r="C20367" s="749" t="s">
        <v>46598</v>
      </c>
      <c r="D20367" s="749" t="s">
        <v>46599</v>
      </c>
      <c r="E20367" s="749" t="s">
        <v>46852</v>
      </c>
      <c r="I20367" s="749" t="s">
        <v>7647</v>
      </c>
      <c r="J20367" s="749" t="n">
        <v>8669.36</v>
      </c>
    </row>
    <row collapsed="false" customFormat="false" customHeight="true" hidden="true" ht="12.75" outlineLevel="0" r="20368">
      <c r="A20368" s="749" t="s">
        <v>46855</v>
      </c>
      <c r="B20368" s="749" t="str">
        <f aca="false">C20368&amp;D20368&amp;E20368&amp;F20368&amp;G20368&amp;H20368</f>
        <v>CAMIONETE TIPO PICK-UP,COM CABINE SIMPLES E CACAMBA,TIPO LEVE,MOTOR BICOMBUSTIVEL (GASOLINA E ALCOOL) DE 1,6 LITROS,INCLUSIVE MOTORISTA E COMBUSTIVEL</v>
      </c>
      <c r="C20368" s="749" t="s">
        <v>46598</v>
      </c>
      <c r="D20368" s="749" t="s">
        <v>46599</v>
      </c>
      <c r="E20368" s="749" t="s">
        <v>46852</v>
      </c>
      <c r="I20368" s="749" t="s">
        <v>7647</v>
      </c>
      <c r="J20368" s="749" t="n">
        <v>8199.44</v>
      </c>
    </row>
    <row collapsed="false" customFormat="false" customHeight="true" hidden="true" ht="12.75" outlineLevel="0" r="20369">
      <c r="A20369" s="749" t="s">
        <v>46856</v>
      </c>
      <c r="B20369" s="749" t="str">
        <f aca="false">C20369&amp;D20369&amp;E20369&amp;F20369&amp;G20369&amp;H20369</f>
        <v>CAMIONETE TIPO PICK-UP,COM CABINE DUPLA E CACAMBA,TIPO LEVE,MOTOR BICOMBUSTIVEL (GASOLINA E ALCOOL) DE 2.4,DIRECAO HIDRAULICA,TRACAO TRASEIRA,EXCLUSIVE MOTORISTA</v>
      </c>
      <c r="C20369" s="749" t="s">
        <v>46857</v>
      </c>
      <c r="D20369" s="749" t="s">
        <v>46858</v>
      </c>
      <c r="E20369" s="749" t="s">
        <v>46859</v>
      </c>
      <c r="I20369" s="749" t="s">
        <v>7647</v>
      </c>
      <c r="J20369" s="749" t="n">
        <v>7737.48</v>
      </c>
    </row>
    <row collapsed="false" customFormat="false" customHeight="true" hidden="true" ht="12.75" outlineLevel="0" r="20370">
      <c r="A20370" s="749" t="s">
        <v>46860</v>
      </c>
      <c r="B20370" s="749" t="str">
        <f aca="false">C20370&amp;D20370&amp;E20370&amp;F20370&amp;G20370&amp;H20370</f>
        <v>CAMIONETE TIPO PICK-UP,COM CABINE DUPLA E CACAMBA,TIPO LEVE,MOTOR BICOMBUSTIVEL (GASOLINA E ALCOOL) DE 2.4,DIRECAO HIDRAULICA,TRACAO TRASEIRA,EXCLUSIVE MOTORISTA</v>
      </c>
      <c r="C20370" s="749" t="s">
        <v>46857</v>
      </c>
      <c r="D20370" s="749" t="s">
        <v>46858</v>
      </c>
      <c r="E20370" s="749" t="s">
        <v>46859</v>
      </c>
      <c r="I20370" s="749" t="s">
        <v>7647</v>
      </c>
      <c r="J20370" s="749" t="n">
        <v>7737.48</v>
      </c>
    </row>
    <row collapsed="false" customFormat="false" customHeight="true" hidden="true" ht="12.75" outlineLevel="0" r="20371">
      <c r="A20371" s="749" t="s">
        <v>46861</v>
      </c>
      <c r="B20371" s="749" t="str">
        <f aca="false">C20371&amp;D20371&amp;E20371&amp;F20371&amp;G20371&amp;H20371</f>
        <v>CAMIONETE TIPO PICK-UP,COM CABINE DUPLA E CACAMBA,TIPO LEVE,COM MOTOR BICOMBUSTIVEL (GASOLINA E ALCOOL),DE 2.4,DIRECAO HIDRAULICA,TRACAO TRASEIRA,EXCLUSIVE MOTORISTA E COMBUSTIVEL</v>
      </c>
      <c r="C20371" s="749" t="s">
        <v>46857</v>
      </c>
      <c r="D20371" s="749" t="s">
        <v>46862</v>
      </c>
      <c r="E20371" s="749" t="s">
        <v>46863</v>
      </c>
      <c r="I20371" s="749" t="s">
        <v>7647</v>
      </c>
      <c r="J20371" s="749" t="n">
        <v>3545.16</v>
      </c>
    </row>
    <row collapsed="false" customFormat="false" customHeight="true" hidden="true" ht="12.75" outlineLevel="0" r="20372">
      <c r="A20372" s="749" t="s">
        <v>46864</v>
      </c>
      <c r="B20372" s="749" t="str">
        <f aca="false">C20372&amp;D20372&amp;E20372&amp;F20372&amp;G20372&amp;H20372</f>
        <v>CAMIONETE TIPO PICK-UP,COM CABINE DUPLA E CACAMBA,TIPO LEVE,COM MOTOR BICOMBUSTIVEL (GASOLINA E ALCOOL),DE 2.4,DIRECAO HIDRAULICA,TRACAO TRASEIRA,EXCLUSIVE MOTORISTA E COMBUSTIVEL</v>
      </c>
      <c r="C20372" s="749" t="s">
        <v>46857</v>
      </c>
      <c r="D20372" s="749" t="s">
        <v>46862</v>
      </c>
      <c r="E20372" s="749" t="s">
        <v>46863</v>
      </c>
      <c r="I20372" s="749" t="s">
        <v>7647</v>
      </c>
      <c r="J20372" s="749" t="n">
        <v>3545.16</v>
      </c>
    </row>
    <row collapsed="false" customFormat="false" customHeight="true" hidden="true" ht="12.75" outlineLevel="0" r="20373">
      <c r="A20373" s="749" t="s">
        <v>46865</v>
      </c>
      <c r="B20373" s="749" t="str">
        <f aca="false">C20373&amp;D20373&amp;E20373&amp;F20373&amp;G20373&amp;H20373</f>
        <v>CAMIONETE TIPO PICK-UP,COM CABINE DUPLA E CACAMBA,TIPO LEVE,COM MOTOR BICOMBUSTIVEL (GASOLINA E ALCOOL),DE 2.4,DIRECAO HIDRAULICA,TRACAO TRASEIRA,INCLUSIVE MOTORISTA E COMBUSTIVEL</v>
      </c>
      <c r="C20373" s="749" t="s">
        <v>46857</v>
      </c>
      <c r="D20373" s="749" t="s">
        <v>46862</v>
      </c>
      <c r="E20373" s="749" t="s">
        <v>46866</v>
      </c>
      <c r="I20373" s="749" t="s">
        <v>7647</v>
      </c>
      <c r="J20373" s="749" t="n">
        <v>11732.72</v>
      </c>
    </row>
    <row collapsed="false" customFormat="false" customHeight="true" hidden="true" ht="12.75" outlineLevel="0" r="20374">
      <c r="A20374" s="749" t="s">
        <v>46867</v>
      </c>
      <c r="B20374" s="749" t="str">
        <f aca="false">C20374&amp;D20374&amp;E20374&amp;F20374&amp;G20374&amp;H20374</f>
        <v>CAMIONETE TIPO PICK-UP,COM CABINE DUPLA E CACAMBA,TIPO LEVE,COM MOTOR BICOMBUSTIVEL (GASOLINA E ALCOOL),DE 2.4,DIRECAO HIDRAULICA,TRACAO TRASEIRA,INCLUSIVE MOTORISTA E COMBUSTIVEL</v>
      </c>
      <c r="C20374" s="749" t="s">
        <v>46857</v>
      </c>
      <c r="D20374" s="749" t="s">
        <v>46862</v>
      </c>
      <c r="E20374" s="749" t="s">
        <v>46866</v>
      </c>
      <c r="I20374" s="749" t="s">
        <v>7647</v>
      </c>
      <c r="J20374" s="749" t="n">
        <v>11262.8</v>
      </c>
    </row>
    <row collapsed="false" customFormat="false" customHeight="true" hidden="true" ht="12.75" outlineLevel="0" r="20375">
      <c r="A20375" s="749" t="s">
        <v>46868</v>
      </c>
      <c r="B20375" s="749" t="str">
        <f aca="false">C20375&amp;D20375&amp;E20375&amp;F20375&amp;G20375&amp;H20375</f>
        <v>MOTOCICLETA,125 CILINDRADAS X/E,EXCLUSIVE MOTORISTA</v>
      </c>
      <c r="C20375" s="749" t="s">
        <v>46635</v>
      </c>
      <c r="I20375" s="749" t="s">
        <v>7647</v>
      </c>
      <c r="J20375" s="749" t="n">
        <v>460.46</v>
      </c>
    </row>
    <row collapsed="false" customFormat="false" customHeight="true" hidden="true" ht="12.75" outlineLevel="0" r="20376">
      <c r="A20376" s="749" t="s">
        <v>46869</v>
      </c>
      <c r="B20376" s="749" t="str">
        <f aca="false">C20376&amp;D20376&amp;E20376&amp;F20376&amp;G20376&amp;H20376</f>
        <v>MOTOCICLETA,125 CILINDRADAS X/E,EXCLUSIVE MOTORISTA</v>
      </c>
      <c r="C20376" s="749" t="s">
        <v>46635</v>
      </c>
      <c r="I20376" s="749" t="s">
        <v>7647</v>
      </c>
      <c r="J20376" s="749" t="n">
        <v>460.46</v>
      </c>
    </row>
    <row collapsed="false" customFormat="false" customHeight="true" hidden="true" ht="12.75" outlineLevel="0" r="20377">
      <c r="A20377" s="749" t="s">
        <v>46870</v>
      </c>
      <c r="B20377" s="749" t="str">
        <f aca="false">C20377&amp;D20377&amp;E20377&amp;F20377&amp;G20377&amp;H20377</f>
        <v>MOTOCICLETA,125 CILINDRADAS X/E,EXCLUSIVE MOTORISTA E COMBUSTIVEL</v>
      </c>
      <c r="C20377" s="749" t="s">
        <v>46871</v>
      </c>
      <c r="D20377" s="749" t="s">
        <v>46872</v>
      </c>
      <c r="I20377" s="749" t="s">
        <v>7647</v>
      </c>
      <c r="J20377" s="749" t="n">
        <v>167.01</v>
      </c>
    </row>
    <row collapsed="false" customFormat="false" customHeight="true" hidden="true" ht="12.75" outlineLevel="0" r="20378">
      <c r="A20378" s="749" t="s">
        <v>46873</v>
      </c>
      <c r="B20378" s="749" t="str">
        <f aca="false">C20378&amp;D20378&amp;E20378&amp;F20378&amp;G20378&amp;H20378</f>
        <v>MOTOCICLETA,125 CILINDRADAS X/E,EXCLUSIVE MOTORISTA E COMBUSTIVEL</v>
      </c>
      <c r="C20378" s="749" t="s">
        <v>46871</v>
      </c>
      <c r="D20378" s="749" t="s">
        <v>46872</v>
      </c>
      <c r="I20378" s="749" t="s">
        <v>7647</v>
      </c>
      <c r="J20378" s="749" t="n">
        <v>167.01</v>
      </c>
    </row>
    <row collapsed="false" customFormat="false" customHeight="true" hidden="true" ht="12.75" outlineLevel="0" r="20379">
      <c r="A20379" s="749" t="s">
        <v>46874</v>
      </c>
      <c r="B20379" s="749" t="str">
        <f aca="false">C20379&amp;D20379&amp;E20379&amp;F20379&amp;G20379&amp;H20379</f>
        <v>MAQUINA FRESADORA A FRIO,LARGURA DE FRESAGEM DE 1,00M,INCLUSIVE OPERADOR E AJUDANTE</v>
      </c>
      <c r="C20379" s="749" t="s">
        <v>46875</v>
      </c>
      <c r="D20379" s="749" t="s">
        <v>46876</v>
      </c>
      <c r="I20379" s="749" t="s">
        <v>1747</v>
      </c>
      <c r="J20379" s="749" t="n">
        <v>364.53</v>
      </c>
    </row>
    <row collapsed="false" customFormat="false" customHeight="true" hidden="true" ht="12.75" outlineLevel="0" r="20380">
      <c r="A20380" s="749" t="s">
        <v>46877</v>
      </c>
      <c r="B20380" s="749" t="str">
        <f aca="false">C20380&amp;D20380&amp;E20380&amp;F20380&amp;G20380&amp;H20380</f>
        <v>MAQUINA FRESADORA A FRIO,LARGURA DE FRESAGEM DE 1,00M,INCLUSIVE OPERADOR E AJUDANTE</v>
      </c>
      <c r="C20380" s="749" t="s">
        <v>46875</v>
      </c>
      <c r="D20380" s="749" t="s">
        <v>46876</v>
      </c>
      <c r="I20380" s="749" t="s">
        <v>1747</v>
      </c>
      <c r="J20380" s="749" t="n">
        <v>176.17</v>
      </c>
    </row>
    <row collapsed="false" customFormat="false" customHeight="true" hidden="true" ht="12.75" outlineLevel="0" r="20381">
      <c r="A20381" s="749" t="s">
        <v>46878</v>
      </c>
      <c r="B20381" s="749" t="str">
        <f aca="false">C20381&amp;D20381&amp;E20381&amp;F20381&amp;G20381&amp;H20381</f>
        <v>MAQUINA FRESADORA A FRIO,LARGURA DE FRESAGEM DE 1,00M,INCLUSIVE OPERADOR E AJUDANTE</v>
      </c>
      <c r="C20381" s="749" t="s">
        <v>46875</v>
      </c>
      <c r="D20381" s="749" t="s">
        <v>46876</v>
      </c>
      <c r="I20381" s="749" t="s">
        <v>1747</v>
      </c>
      <c r="J20381" s="749" t="n">
        <v>163.35</v>
      </c>
    </row>
    <row collapsed="false" customFormat="false" customHeight="true" hidden="true" ht="12.75" outlineLevel="0" r="20382">
      <c r="A20382" s="749" t="s">
        <v>46879</v>
      </c>
      <c r="B20382" s="749" t="str">
        <f aca="false">C20382&amp;D20382&amp;E20382&amp;F20382&amp;G20382&amp;H20382</f>
        <v>MAQUINA FRESADORA A FRIO,LARGURA DE FRESAGEM DE 1,00M,INCLUSIVE OPERADOR E AJUDANTE</v>
      </c>
      <c r="C20382" s="749" t="s">
        <v>46875</v>
      </c>
      <c r="D20382" s="749" t="s">
        <v>46876</v>
      </c>
      <c r="I20382" s="749" t="s">
        <v>1747</v>
      </c>
      <c r="J20382" s="749" t="n">
        <v>358.09</v>
      </c>
    </row>
    <row collapsed="false" customFormat="false" customHeight="true" hidden="true" ht="12.75" outlineLevel="0" r="20383">
      <c r="A20383" s="749" t="s">
        <v>46880</v>
      </c>
      <c r="B20383" s="749" t="str">
        <f aca="false">C20383&amp;D20383&amp;E20383&amp;F20383&amp;G20383&amp;H20383</f>
        <v>MAQUINA FRESADORA A FRIO,LARGURA DE FRESAGEM DE 1,00M,INCLUSIVE OPERADOR E AJUDANTE</v>
      </c>
      <c r="C20383" s="749" t="s">
        <v>46875</v>
      </c>
      <c r="D20383" s="749" t="s">
        <v>46876</v>
      </c>
      <c r="I20383" s="749" t="s">
        <v>1747</v>
      </c>
      <c r="J20383" s="749" t="n">
        <v>169.72</v>
      </c>
    </row>
    <row collapsed="false" customFormat="false" customHeight="true" hidden="true" ht="12.75" outlineLevel="0" r="20384">
      <c r="A20384" s="749" t="s">
        <v>46881</v>
      </c>
      <c r="B20384" s="749" t="str">
        <f aca="false">C20384&amp;D20384&amp;E20384&amp;F20384&amp;G20384&amp;H20384</f>
        <v>MAQUINA FRESADORA A FRIO,LARGURA DE FRESAGEM DE 1,00M,INCLUSIVE OPERADOR E AJUDANTE</v>
      </c>
      <c r="C20384" s="749" t="s">
        <v>46875</v>
      </c>
      <c r="D20384" s="749" t="s">
        <v>46876</v>
      </c>
      <c r="I20384" s="749" t="s">
        <v>1747</v>
      </c>
      <c r="J20384" s="749" t="n">
        <v>156.9</v>
      </c>
    </row>
    <row collapsed="false" customFormat="false" customHeight="true" hidden="true" ht="12.75" outlineLevel="0" r="20385">
      <c r="A20385" s="749" t="s">
        <v>46882</v>
      </c>
      <c r="B20385" s="749" t="str">
        <f aca="false">C20385&amp;D20385&amp;E20385&amp;F20385&amp;G20385&amp;H20385</f>
        <v>DUMPER,CARGA SOLIDA DE 1.000L,INCLUSIVE OPERADOR</v>
      </c>
      <c r="C20385" s="749" t="s">
        <v>46883</v>
      </c>
      <c r="I20385" s="749" t="s">
        <v>1747</v>
      </c>
      <c r="J20385" s="749" t="n">
        <v>35.76</v>
      </c>
    </row>
    <row collapsed="false" customFormat="false" customHeight="true" hidden="true" ht="12.75" outlineLevel="0" r="20386">
      <c r="A20386" s="749" t="s">
        <v>46884</v>
      </c>
      <c r="B20386" s="749" t="str">
        <f aca="false">C20386&amp;D20386&amp;E20386&amp;F20386&amp;G20386&amp;H20386</f>
        <v>DUMPER,CARGA SOLIDA 1.000L,INCLUSIVE OPERADOR</v>
      </c>
      <c r="C20386" s="749" t="s">
        <v>46885</v>
      </c>
      <c r="I20386" s="749" t="s">
        <v>1747</v>
      </c>
      <c r="J20386" s="749" t="n">
        <v>26.99</v>
      </c>
    </row>
    <row collapsed="false" customFormat="false" customHeight="true" hidden="true" ht="12.75" outlineLevel="0" r="20387">
      <c r="A20387" s="749" t="s">
        <v>46886</v>
      </c>
      <c r="B20387" s="749" t="str">
        <f aca="false">C20387&amp;D20387&amp;E20387&amp;F20387&amp;G20387&amp;H20387</f>
        <v>DUMPER,CARGA SOLIDA DE 1.000L,INCLUSIVE OPERADOR</v>
      </c>
      <c r="C20387" s="749" t="s">
        <v>46883</v>
      </c>
      <c r="I20387" s="749" t="s">
        <v>1747</v>
      </c>
      <c r="J20387" s="749" t="n">
        <v>25.76</v>
      </c>
    </row>
    <row collapsed="false" customFormat="false" customHeight="true" hidden="true" ht="12.75" outlineLevel="0" r="20388">
      <c r="A20388" s="749" t="s">
        <v>46887</v>
      </c>
      <c r="B20388" s="749" t="str">
        <f aca="false">C20388&amp;D20388&amp;E20388&amp;F20388&amp;G20388&amp;H20388</f>
        <v>DUMPER,CARGA SOLIDA DE 1.000L,INCLUSIVE OPERADOR</v>
      </c>
      <c r="C20388" s="749" t="s">
        <v>46883</v>
      </c>
      <c r="I20388" s="749" t="s">
        <v>1747</v>
      </c>
      <c r="J20388" s="749" t="n">
        <v>33.09</v>
      </c>
    </row>
    <row collapsed="false" customFormat="false" customHeight="true" hidden="true" ht="12.75" outlineLevel="0" r="20389">
      <c r="A20389" s="749" t="s">
        <v>46888</v>
      </c>
      <c r="B20389" s="749" t="str">
        <f aca="false">C20389&amp;D20389&amp;E20389&amp;F20389&amp;G20389&amp;H20389</f>
        <v>DUMPER,CARGA SOLIDA 1.000L,INCLUSIVE OPERADOR</v>
      </c>
      <c r="C20389" s="749" t="s">
        <v>46885</v>
      </c>
      <c r="I20389" s="749" t="s">
        <v>1747</v>
      </c>
      <c r="J20389" s="749" t="n">
        <v>24.32</v>
      </c>
    </row>
    <row collapsed="false" customFormat="false" customHeight="true" hidden="true" ht="12.75" outlineLevel="0" r="20390">
      <c r="A20390" s="749" t="s">
        <v>46889</v>
      </c>
      <c r="B20390" s="749" t="str">
        <f aca="false">C20390&amp;D20390&amp;E20390&amp;F20390&amp;G20390&amp;H20390</f>
        <v>DUMPER,CARGA SOLIDA DE 1.000L,INCLUSIVE OPERADOR</v>
      </c>
      <c r="C20390" s="749" t="s">
        <v>46883</v>
      </c>
      <c r="I20390" s="749" t="s">
        <v>1747</v>
      </c>
      <c r="J20390" s="749" t="n">
        <v>23.09</v>
      </c>
    </row>
    <row collapsed="false" customFormat="false" customHeight="true" hidden="true" ht="12.75" outlineLevel="0" r="20391">
      <c r="A20391" s="749" t="s">
        <v>46890</v>
      </c>
      <c r="B20391" s="749" t="str">
        <f aca="false">C20391&amp;D20391&amp;E20391&amp;F20391&amp;G20391&amp;H20391</f>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391" s="749" t="s">
        <v>46891</v>
      </c>
      <c r="D20391" s="749" t="s">
        <v>46892</v>
      </c>
      <c r="E20391" s="749" t="s">
        <v>46893</v>
      </c>
      <c r="F20391" s="749" t="s">
        <v>46894</v>
      </c>
      <c r="G20391" s="749" t="s">
        <v>46895</v>
      </c>
      <c r="I20391" s="749" t="s">
        <v>1747</v>
      </c>
      <c r="J20391" s="749" t="n">
        <v>164.96</v>
      </c>
    </row>
    <row collapsed="false" customFormat="false" customHeight="true" hidden="true" ht="12.75" outlineLevel="0" r="20392">
      <c r="A20392" s="749" t="s">
        <v>46896</v>
      </c>
      <c r="B20392" s="749" t="str">
        <f aca="false">C20392&amp;D20392&amp;E20392&amp;F20392&amp;G20392&amp;H20392</f>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392" s="749" t="s">
        <v>46891</v>
      </c>
      <c r="D20392" s="749" t="s">
        <v>46892</v>
      </c>
      <c r="E20392" s="749" t="s">
        <v>46893</v>
      </c>
      <c r="F20392" s="749" t="s">
        <v>46894</v>
      </c>
      <c r="G20392" s="749" t="s">
        <v>46895</v>
      </c>
      <c r="I20392" s="749" t="s">
        <v>1747</v>
      </c>
      <c r="J20392" s="749" t="n">
        <v>75.64</v>
      </c>
    </row>
    <row collapsed="false" customFormat="false" customHeight="true" hidden="true" ht="12.75" outlineLevel="0" r="20393">
      <c r="A20393" s="749" t="s">
        <v>46897</v>
      </c>
      <c r="B20393" s="749" t="str">
        <f aca="false">C20393&amp;D20393&amp;E20393&amp;F20393&amp;G20393&amp;H20393</f>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393" s="749" t="s">
        <v>46891</v>
      </c>
      <c r="D20393" s="749" t="s">
        <v>46892</v>
      </c>
      <c r="E20393" s="749" t="s">
        <v>46893</v>
      </c>
      <c r="F20393" s="749" t="s">
        <v>46894</v>
      </c>
      <c r="G20393" s="749" t="s">
        <v>46895</v>
      </c>
      <c r="I20393" s="749" t="s">
        <v>1747</v>
      </c>
      <c r="J20393" s="749" t="n">
        <v>60.44</v>
      </c>
    </row>
    <row collapsed="false" customFormat="false" customHeight="true" hidden="true" ht="12.75" outlineLevel="0" r="20394">
      <c r="A20394" s="749" t="s">
        <v>46898</v>
      </c>
      <c r="B20394" s="749" t="str">
        <f aca="false">C20394&amp;D20394&amp;E20394&amp;F20394&amp;G20394&amp;H20394</f>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394" s="749" t="s">
        <v>46891</v>
      </c>
      <c r="D20394" s="749" t="s">
        <v>46892</v>
      </c>
      <c r="E20394" s="749" t="s">
        <v>46893</v>
      </c>
      <c r="F20394" s="749" t="s">
        <v>46894</v>
      </c>
      <c r="G20394" s="749" t="s">
        <v>46895</v>
      </c>
      <c r="I20394" s="749" t="s">
        <v>1747</v>
      </c>
      <c r="J20394" s="749" t="n">
        <v>161.97</v>
      </c>
    </row>
    <row collapsed="false" customFormat="false" customHeight="true" hidden="true" ht="12.75" outlineLevel="0" r="20395">
      <c r="A20395" s="749" t="s">
        <v>46899</v>
      </c>
      <c r="B20395" s="749" t="str">
        <f aca="false">C20395&amp;D20395&amp;E20395&amp;F20395&amp;G20395&amp;H20395</f>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395" s="749" t="s">
        <v>46891</v>
      </c>
      <c r="D20395" s="749" t="s">
        <v>46892</v>
      </c>
      <c r="E20395" s="749" t="s">
        <v>46893</v>
      </c>
      <c r="F20395" s="749" t="s">
        <v>46894</v>
      </c>
      <c r="G20395" s="749" t="s">
        <v>46895</v>
      </c>
      <c r="I20395" s="749" t="s">
        <v>1747</v>
      </c>
      <c r="J20395" s="749" t="n">
        <v>72.65</v>
      </c>
    </row>
    <row collapsed="false" customFormat="false" customHeight="true" hidden="true" ht="12.75" outlineLevel="0" r="20396">
      <c r="A20396" s="749" t="s">
        <v>46900</v>
      </c>
      <c r="B20396" s="749" t="str">
        <f aca="false">C20396&amp;D20396&amp;E20396&amp;F20396&amp;G20396&amp;H20396</f>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396" s="749" t="s">
        <v>46891</v>
      </c>
      <c r="D20396" s="749" t="s">
        <v>46892</v>
      </c>
      <c r="E20396" s="749" t="s">
        <v>46893</v>
      </c>
      <c r="F20396" s="749" t="s">
        <v>46894</v>
      </c>
      <c r="G20396" s="749" t="s">
        <v>46895</v>
      </c>
      <c r="I20396" s="749" t="s">
        <v>1747</v>
      </c>
      <c r="J20396" s="749" t="n">
        <v>57.45</v>
      </c>
    </row>
    <row collapsed="false" customFormat="false" customHeight="true" hidden="true" ht="12.75" outlineLevel="0" r="20397">
      <c r="A20397" s="749" t="s">
        <v>46901</v>
      </c>
      <c r="B20397" s="749" t="str">
        <f aca="false">C20397&amp;D20397&amp;E20397&amp;F20397&amp;G20397&amp;H20397</f>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397" s="749" t="s">
        <v>46891</v>
      </c>
      <c r="D20397" s="749" t="s">
        <v>46902</v>
      </c>
      <c r="E20397" s="749" t="s">
        <v>46903</v>
      </c>
      <c r="F20397" s="749" t="s">
        <v>46904</v>
      </c>
      <c r="G20397" s="749" t="s">
        <v>46895</v>
      </c>
      <c r="I20397" s="749" t="s">
        <v>1747</v>
      </c>
      <c r="J20397" s="749" t="n">
        <v>195.78</v>
      </c>
    </row>
    <row collapsed="false" customFormat="false" customHeight="true" hidden="true" ht="12.75" outlineLevel="0" r="20398">
      <c r="A20398" s="749" t="s">
        <v>46905</v>
      </c>
      <c r="B20398" s="749" t="str">
        <f aca="false">C20398&amp;D20398&amp;E20398&amp;F20398&amp;G20398&amp;H20398</f>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398" s="749" t="s">
        <v>46891</v>
      </c>
      <c r="D20398" s="749" t="s">
        <v>46902</v>
      </c>
      <c r="E20398" s="749" t="s">
        <v>46903</v>
      </c>
      <c r="F20398" s="749" t="s">
        <v>46904</v>
      </c>
      <c r="G20398" s="749" t="s">
        <v>46895</v>
      </c>
      <c r="I20398" s="749" t="s">
        <v>1747</v>
      </c>
      <c r="J20398" s="749" t="n">
        <v>85.69</v>
      </c>
    </row>
    <row collapsed="false" customFormat="false" customHeight="true" hidden="true" ht="12.75" outlineLevel="0" r="20399">
      <c r="A20399" s="749" t="s">
        <v>46906</v>
      </c>
      <c r="B20399" s="749" t="str">
        <f aca="false">C20399&amp;D20399&amp;E20399&amp;F20399&amp;G20399&amp;H20399</f>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399" s="749" t="s">
        <v>46891</v>
      </c>
      <c r="D20399" s="749" t="s">
        <v>46902</v>
      </c>
      <c r="E20399" s="749" t="s">
        <v>46903</v>
      </c>
      <c r="F20399" s="749" t="s">
        <v>46904</v>
      </c>
      <c r="G20399" s="749" t="s">
        <v>46895</v>
      </c>
      <c r="I20399" s="749" t="s">
        <v>1747</v>
      </c>
      <c r="J20399" s="749" t="n">
        <v>67.24</v>
      </c>
    </row>
    <row collapsed="false" customFormat="false" customHeight="true" hidden="true" ht="12.75" outlineLevel="0" r="20400">
      <c r="A20400" s="749" t="s">
        <v>46907</v>
      </c>
      <c r="B20400" s="749" t="str">
        <f aca="false">C20400&amp;D20400&amp;E20400&amp;F20400&amp;G20400&amp;H20400</f>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400" s="749" t="s">
        <v>46891</v>
      </c>
      <c r="D20400" s="749" t="s">
        <v>46902</v>
      </c>
      <c r="E20400" s="749" t="s">
        <v>46903</v>
      </c>
      <c r="F20400" s="749" t="s">
        <v>46904</v>
      </c>
      <c r="G20400" s="749" t="s">
        <v>46895</v>
      </c>
      <c r="I20400" s="749" t="s">
        <v>1747</v>
      </c>
      <c r="J20400" s="749" t="n">
        <v>192.79</v>
      </c>
    </row>
    <row collapsed="false" customFormat="false" customHeight="true" hidden="true" ht="12.75" outlineLevel="0" r="20401">
      <c r="A20401" s="749" t="s">
        <v>46908</v>
      </c>
      <c r="B20401" s="749" t="str">
        <f aca="false">C20401&amp;D20401&amp;E20401&amp;F20401&amp;G20401&amp;H20401</f>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401" s="749" t="s">
        <v>46891</v>
      </c>
      <c r="D20401" s="749" t="s">
        <v>46902</v>
      </c>
      <c r="E20401" s="749" t="s">
        <v>46903</v>
      </c>
      <c r="F20401" s="749" t="s">
        <v>46904</v>
      </c>
      <c r="G20401" s="749" t="s">
        <v>46895</v>
      </c>
      <c r="I20401" s="749" t="s">
        <v>1747</v>
      </c>
      <c r="J20401" s="749" t="n">
        <v>82.7</v>
      </c>
    </row>
    <row collapsed="false" customFormat="false" customHeight="true" hidden="true" ht="12.75" outlineLevel="0" r="20402">
      <c r="A20402" s="749" t="s">
        <v>46909</v>
      </c>
      <c r="B20402" s="749" t="str">
        <f aca="false">C20402&amp;D20402&amp;E20402&amp;F20402&amp;G20402&amp;H20402</f>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402" s="749" t="s">
        <v>46891</v>
      </c>
      <c r="D20402" s="749" t="s">
        <v>46902</v>
      </c>
      <c r="E20402" s="749" t="s">
        <v>46903</v>
      </c>
      <c r="F20402" s="749" t="s">
        <v>46904</v>
      </c>
      <c r="G20402" s="749" t="s">
        <v>46895</v>
      </c>
      <c r="I20402" s="749" t="s">
        <v>1747</v>
      </c>
      <c r="J20402" s="749" t="n">
        <v>64.25</v>
      </c>
    </row>
    <row collapsed="false" customFormat="false" customHeight="true" hidden="true" ht="12.75" outlineLevel="0" r="20403">
      <c r="A20403" s="749" t="s">
        <v>46910</v>
      </c>
      <c r="B20403" s="749" t="str">
        <f aca="false">C20403&amp;D20403&amp;E20403&amp;F20403&amp;G20403&amp;H20403</f>
        <v>MOTONIVELADORA COM PESO OPERACIONAL EM TORNO DE 18T, MOTOR DIESEL EM TORNO DE 125CV, INCLUSIVE OPERADOR</v>
      </c>
      <c r="C20403" s="749" t="s">
        <v>46911</v>
      </c>
      <c r="D20403" s="749" t="s">
        <v>46912</v>
      </c>
      <c r="I20403" s="749" t="s">
        <v>1747</v>
      </c>
      <c r="J20403" s="749" t="n">
        <v>196.5</v>
      </c>
    </row>
    <row collapsed="false" customFormat="false" customHeight="true" hidden="true" ht="12.75" outlineLevel="0" r="20404">
      <c r="A20404" s="749" t="s">
        <v>46913</v>
      </c>
      <c r="B20404" s="749" t="str">
        <f aca="false">C20404&amp;D20404&amp;E20404&amp;F20404&amp;G20404&amp;H20404</f>
        <v>MOTONIVELADORA COM PESO OPERACIONAL EM TORNO DE 18T, MOTOR DIESEL EM TORNO DE 125CV, INCLUSIVE OPERADOR</v>
      </c>
      <c r="C20404" s="749" t="s">
        <v>46911</v>
      </c>
      <c r="D20404" s="749" t="s">
        <v>46912</v>
      </c>
      <c r="I20404" s="749" t="s">
        <v>1747</v>
      </c>
      <c r="J20404" s="749" t="n">
        <v>88.38</v>
      </c>
    </row>
    <row collapsed="false" customFormat="false" customHeight="true" hidden="true" ht="12.75" outlineLevel="0" r="20405">
      <c r="A20405" s="749" t="s">
        <v>46914</v>
      </c>
      <c r="B20405" s="749" t="str">
        <f aca="false">C20405&amp;D20405&amp;E20405&amp;F20405&amp;G20405&amp;H20405</f>
        <v>MOTONIVELADORA COM PESO OPERACIONAL EM TORNO DE 18T, MOTOR DIESEL EM TORNO DE 125CV, INCLUSIVE OPERADOR</v>
      </c>
      <c r="C20405" s="749" t="s">
        <v>46911</v>
      </c>
      <c r="D20405" s="749" t="s">
        <v>46912</v>
      </c>
      <c r="I20405" s="749" t="s">
        <v>1747</v>
      </c>
      <c r="J20405" s="749" t="n">
        <v>71.77</v>
      </c>
    </row>
    <row collapsed="false" customFormat="false" customHeight="true" hidden="true" ht="12.75" outlineLevel="0" r="20406">
      <c r="A20406" s="749" t="s">
        <v>46915</v>
      </c>
      <c r="B20406" s="749" t="str">
        <f aca="false">C20406&amp;D20406&amp;E20406&amp;F20406&amp;G20406&amp;H20406</f>
        <v>MOTONIVELADORA COM PESO OPERACIONAL EM TORNO DE 18T, MOTOR DIESEL EM TORNO DE 125CV, INCLUSIVE OPERADOR</v>
      </c>
      <c r="C20406" s="749" t="s">
        <v>46911</v>
      </c>
      <c r="D20406" s="749" t="s">
        <v>46912</v>
      </c>
      <c r="I20406" s="749" t="s">
        <v>1747</v>
      </c>
      <c r="J20406" s="749" t="n">
        <v>193.51</v>
      </c>
    </row>
    <row collapsed="false" customFormat="false" customHeight="true" hidden="true" ht="12.75" outlineLevel="0" r="20407">
      <c r="A20407" s="749" t="s">
        <v>46916</v>
      </c>
      <c r="B20407" s="749" t="str">
        <f aca="false">C20407&amp;D20407&amp;E20407&amp;F20407&amp;G20407&amp;H20407</f>
        <v>MOTONIVELADORA COM PESO OPERACIONAL EM TORNO DE 18T, MOTOR DIESEL EM TORNO DE 125CV, INCLUSIVE OPERADOR</v>
      </c>
      <c r="C20407" s="749" t="s">
        <v>46911</v>
      </c>
      <c r="D20407" s="749" t="s">
        <v>46912</v>
      </c>
      <c r="I20407" s="749" t="s">
        <v>1747</v>
      </c>
      <c r="J20407" s="749" t="n">
        <v>85.39</v>
      </c>
    </row>
    <row collapsed="false" customFormat="false" customHeight="true" hidden="true" ht="12.75" outlineLevel="0" r="20408">
      <c r="A20408" s="749" t="s">
        <v>46917</v>
      </c>
      <c r="B20408" s="749" t="str">
        <f aca="false">C20408&amp;D20408&amp;E20408&amp;F20408&amp;G20408&amp;H20408</f>
        <v>MOTONIVELADORA COM PESO OPERACIONAL EM TORNO DE 18T, MOTOR DIESEL EM TORNO DE 125CV, INCLUSIVE OPERADOR</v>
      </c>
      <c r="C20408" s="749" t="s">
        <v>46911</v>
      </c>
      <c r="D20408" s="749" t="s">
        <v>46912</v>
      </c>
      <c r="I20408" s="749" t="s">
        <v>1747</v>
      </c>
      <c r="J20408" s="749" t="n">
        <v>68.78</v>
      </c>
    </row>
    <row collapsed="false" customFormat="false" customHeight="true" hidden="true" ht="12.75" outlineLevel="0" r="20409">
      <c r="A20409" s="749" t="s">
        <v>46918</v>
      </c>
      <c r="B20409" s="749" t="str">
        <f aca="false">C20409&amp;D20409&amp;E20409&amp;F20409&amp;G20409&amp;H20409</f>
        <v>PA CARREGADEIRA DE PNEUS,COM PESO OPERACIONAL EM TORNO DE 23T, PA COM CAPACIDADE RASA APROXIMADA DE 4,03M3, POTENCIA EMTORNO DE 270CV, INCLUSIVE OPERADOR</v>
      </c>
      <c r="C20409" s="749" t="s">
        <v>46919</v>
      </c>
      <c r="D20409" s="749" t="s">
        <v>46920</v>
      </c>
      <c r="E20409" s="749" t="s">
        <v>46921</v>
      </c>
      <c r="I20409" s="749" t="s">
        <v>1747</v>
      </c>
      <c r="J20409" s="749" t="n">
        <v>397.94</v>
      </c>
    </row>
    <row collapsed="false" customFormat="false" customHeight="true" hidden="true" ht="12.75" outlineLevel="0" r="20410">
      <c r="A20410" s="749" t="s">
        <v>46922</v>
      </c>
      <c r="B20410" s="749" t="str">
        <f aca="false">C20410&amp;D20410&amp;E20410&amp;F20410&amp;G20410&amp;H20410</f>
        <v>PA CARREGADEIRA DE PNEUS,COM PESO OPERACIONAL EM TORNO DE 23T, PA COM CAPACIDADE RASA APROXIMADA DE 4,03M3, POTENCIA EMTORNO DE 270CV, INCLUSIVE OPERADOR</v>
      </c>
      <c r="C20410" s="749" t="s">
        <v>46919</v>
      </c>
      <c r="D20410" s="749" t="s">
        <v>46920</v>
      </c>
      <c r="E20410" s="749" t="s">
        <v>46921</v>
      </c>
      <c r="I20410" s="749" t="s">
        <v>1747</v>
      </c>
      <c r="J20410" s="749" t="n">
        <v>100.49</v>
      </c>
    </row>
    <row collapsed="false" customFormat="false" customHeight="true" hidden="true" ht="12.75" outlineLevel="0" r="20411">
      <c r="A20411" s="749" t="s">
        <v>46923</v>
      </c>
      <c r="B20411" s="749" t="str">
        <f aca="false">C20411&amp;D20411&amp;E20411&amp;F20411&amp;G20411&amp;H20411</f>
        <v>PA CARREGADEIRA DE PNEUS,COM PESO OPERACIONAL EM TORNO DE 23T, PA COM CAPACIDADE RASA APROXIMADA DE 4,03M3, POTENCIA EMTORNO DE 270CV, INCLUSIVE OPERADOR</v>
      </c>
      <c r="C20411" s="749" t="s">
        <v>46919</v>
      </c>
      <c r="D20411" s="749" t="s">
        <v>46920</v>
      </c>
      <c r="E20411" s="749" t="s">
        <v>46921</v>
      </c>
      <c r="I20411" s="749" t="s">
        <v>1747</v>
      </c>
      <c r="J20411" s="749" t="n">
        <v>76.1</v>
      </c>
    </row>
    <row collapsed="false" customFormat="false" customHeight="true" hidden="true" ht="12.75" outlineLevel="0" r="20412">
      <c r="A20412" s="749" t="s">
        <v>46924</v>
      </c>
      <c r="B20412" s="749" t="str">
        <f aca="false">C20412&amp;D20412&amp;E20412&amp;F20412&amp;G20412&amp;H20412</f>
        <v>PA CARREGADEIRA DE PNEUS,COM PESO OPERACIONAL EM TORNO DE 23T, PA COM CAPACIDADE RASA APROXIMADA DE 4,03M3, POTENCIA EMTORNO DE 270CV, INCLUSIVE OPERADOR</v>
      </c>
      <c r="C20412" s="749" t="s">
        <v>46919</v>
      </c>
      <c r="D20412" s="749" t="s">
        <v>46920</v>
      </c>
      <c r="E20412" s="749" t="s">
        <v>46921</v>
      </c>
      <c r="I20412" s="749" t="s">
        <v>1747</v>
      </c>
      <c r="J20412" s="749" t="n">
        <v>394.95</v>
      </c>
    </row>
    <row collapsed="false" customFormat="false" customHeight="true" hidden="true" ht="12.75" outlineLevel="0" r="20413">
      <c r="A20413" s="749" t="s">
        <v>46925</v>
      </c>
      <c r="B20413" s="749" t="str">
        <f aca="false">C20413&amp;D20413&amp;E20413&amp;F20413&amp;G20413&amp;H20413</f>
        <v>PA CARREGADEIRA DE PNEUS,COM PESO OPERACIONAL EM TORNO DE 23T, PA COM CAPACIDADE RASA APROXIMADA DE 4,03M3, POTENCIA EMTORNO DE 270CV, INCLUSIVE OPERADOR</v>
      </c>
      <c r="C20413" s="749" t="s">
        <v>46919</v>
      </c>
      <c r="D20413" s="749" t="s">
        <v>46920</v>
      </c>
      <c r="E20413" s="749" t="s">
        <v>46921</v>
      </c>
      <c r="I20413" s="749" t="s">
        <v>1747</v>
      </c>
      <c r="J20413" s="749" t="n">
        <v>97.5</v>
      </c>
    </row>
    <row collapsed="false" customFormat="false" customHeight="true" hidden="true" ht="12.75" outlineLevel="0" r="20414">
      <c r="A20414" s="749" t="s">
        <v>46926</v>
      </c>
      <c r="B20414" s="749" t="str">
        <f aca="false">C20414&amp;D20414&amp;E20414&amp;F20414&amp;G20414&amp;H20414</f>
        <v>PA CARREGADEIRA DE PNEUS,COM PESO OPERACIONAL EM TORNO DE 23T, PA COM CAPACIDADE RASA APROXIMADA DE 4,03M3, POTENCIA EMTORNO DE 270CV, INCLUSIVE OPERADOR</v>
      </c>
      <c r="C20414" s="749" t="s">
        <v>46919</v>
      </c>
      <c r="D20414" s="749" t="s">
        <v>46920</v>
      </c>
      <c r="E20414" s="749" t="s">
        <v>46921</v>
      </c>
      <c r="I20414" s="749" t="s">
        <v>1747</v>
      </c>
      <c r="J20414" s="749" t="n">
        <v>73.11</v>
      </c>
    </row>
    <row collapsed="false" customFormat="false" customHeight="true" hidden="true" ht="12.75" outlineLevel="0" r="20415">
      <c r="A20415" s="749" t="s">
        <v>46927</v>
      </c>
      <c r="B20415" s="749" t="str">
        <f aca="false">C20415&amp;D20415&amp;E20415&amp;F20415&amp;G20415&amp;H20415</f>
        <v>GRADE DE DISCO,ARMADURA LEVE,COM 20 (VINTE) DISCOS,PESO DE 1300KG,LARGURA DE CORTE DE 2,50M,ACIONAMENTO MECANICO,EXCLUSIVE OPERADOR</v>
      </c>
      <c r="C20415" s="749" t="s">
        <v>46928</v>
      </c>
      <c r="D20415" s="749" t="s">
        <v>46929</v>
      </c>
      <c r="E20415" s="749" t="s">
        <v>46930</v>
      </c>
      <c r="I20415" s="749" t="s">
        <v>1747</v>
      </c>
      <c r="J20415" s="749" t="n">
        <v>4.27</v>
      </c>
    </row>
    <row collapsed="false" customFormat="false" customHeight="true" hidden="true" ht="12.75" outlineLevel="0" r="20416">
      <c r="A20416" s="749" t="s">
        <v>46931</v>
      </c>
      <c r="B20416" s="749" t="str">
        <f aca="false">C20416&amp;D20416&amp;E20416&amp;F20416&amp;G20416&amp;H20416</f>
        <v>GRADE DE DISCO,ARMADURA LEVE,COM 20 (VINTE) DISCOS,PESO DE 1.300KG,LARGURA DE CORTE DE 2,50M,ACIONAMENTO MECANICO,EXCLUSIVE OPERADOR</v>
      </c>
      <c r="C20416" s="749" t="s">
        <v>46928</v>
      </c>
      <c r="D20416" s="749" t="s">
        <v>46932</v>
      </c>
      <c r="E20416" s="749" t="s">
        <v>46933</v>
      </c>
      <c r="I20416" s="749" t="s">
        <v>1747</v>
      </c>
      <c r="J20416" s="749" t="n">
        <v>1.8</v>
      </c>
    </row>
    <row collapsed="false" customFormat="false" customHeight="true" hidden="true" ht="12.75" outlineLevel="0" r="20417">
      <c r="A20417" s="749" t="s">
        <v>46934</v>
      </c>
      <c r="B20417" s="749" t="str">
        <f aca="false">C20417&amp;D20417&amp;E20417&amp;F20417&amp;G20417&amp;H20417</f>
        <v>GRADE DE DISCO,ARMADURA LEVE,COM 20 (VINTE) DISCOS,PESO DE 1300KG,LARGURA DE CORTE DE 2,50M,ACIONAMENTO MECANICO,EXCLUSIVE OPERADOR</v>
      </c>
      <c r="C20417" s="749" t="s">
        <v>46928</v>
      </c>
      <c r="D20417" s="749" t="s">
        <v>46929</v>
      </c>
      <c r="E20417" s="749" t="s">
        <v>46930</v>
      </c>
      <c r="I20417" s="749" t="s">
        <v>1747</v>
      </c>
      <c r="J20417" s="749" t="n">
        <v>4.27</v>
      </c>
    </row>
    <row collapsed="false" customFormat="false" customHeight="true" hidden="true" ht="12.75" outlineLevel="0" r="20418">
      <c r="A20418" s="749" t="s">
        <v>46935</v>
      </c>
      <c r="B20418" s="749" t="str">
        <f aca="false">C20418&amp;D20418&amp;E20418&amp;F20418&amp;G20418&amp;H20418</f>
        <v>GRADE DE DISCO,ARMADURA LEVE,COM 20 (VINTE) DISCOS,PESO DE 1.300KG,LARGURA DE CORTE DE 2,50M,ACIONAMENTO MECANICO,EXCLUSIVE OPERADOR</v>
      </c>
      <c r="C20418" s="749" t="s">
        <v>46928</v>
      </c>
      <c r="D20418" s="749" t="s">
        <v>46932</v>
      </c>
      <c r="E20418" s="749" t="s">
        <v>46933</v>
      </c>
      <c r="I20418" s="749" t="s">
        <v>1747</v>
      </c>
      <c r="J20418" s="749" t="n">
        <v>1.8</v>
      </c>
    </row>
    <row collapsed="false" customFormat="false" customHeight="true" hidden="true" ht="12.75" outlineLevel="0" r="20419">
      <c r="A20419" s="749" t="s">
        <v>46936</v>
      </c>
      <c r="B20419" s="749" t="str">
        <f aca="false">C20419&amp;D20419&amp;E20419&amp;F20419&amp;G20419&amp;H20419</f>
        <v>TRATOR DE PNEUS COM MOTOR DIESEL DE 61CV,INCLUSIVE OPERADOR</v>
      </c>
      <c r="C20419" s="749" t="s">
        <v>46937</v>
      </c>
      <c r="I20419" s="749" t="s">
        <v>1747</v>
      </c>
      <c r="J20419" s="749" t="n">
        <v>71.77</v>
      </c>
    </row>
    <row collapsed="false" customFormat="false" customHeight="true" hidden="true" ht="12.75" outlineLevel="0" r="20420">
      <c r="A20420" s="749" t="s">
        <v>46938</v>
      </c>
      <c r="B20420" s="749" t="str">
        <f aca="false">C20420&amp;D20420&amp;E20420&amp;F20420&amp;G20420&amp;H20420</f>
        <v>TRATOR DE PNEUS COM MOTOR DIESEL DE 61CV,INCLUSIVE OPERADOR</v>
      </c>
      <c r="C20420" s="749" t="s">
        <v>46937</v>
      </c>
      <c r="I20420" s="749" t="s">
        <v>1747</v>
      </c>
      <c r="J20420" s="749" t="n">
        <v>35.21</v>
      </c>
    </row>
    <row collapsed="false" customFormat="false" customHeight="true" hidden="true" ht="12.75" outlineLevel="0" r="20421">
      <c r="A20421" s="749" t="s">
        <v>46939</v>
      </c>
      <c r="B20421" s="749" t="str">
        <f aca="false">C20421&amp;D20421&amp;E20421&amp;F20421&amp;G20421&amp;H20421</f>
        <v>TRATOR DE PNEUS COM MOTOR DIESEL DE 61CV,INCLUSIVE OPERADOR</v>
      </c>
      <c r="C20421" s="749" t="s">
        <v>46937</v>
      </c>
      <c r="I20421" s="749" t="s">
        <v>1747</v>
      </c>
      <c r="J20421" s="749" t="n">
        <v>30.78</v>
      </c>
    </row>
    <row collapsed="false" customFormat="false" customHeight="true" hidden="true" ht="12.75" outlineLevel="0" r="20422">
      <c r="A20422" s="749" t="s">
        <v>46940</v>
      </c>
      <c r="B20422" s="749" t="str">
        <f aca="false">C20422&amp;D20422&amp;E20422&amp;F20422&amp;G20422&amp;H20422</f>
        <v>TRATOR DE PNEUS COM MOTOR DIESEL DE 61CV,INCLUSIVE OPERADOR</v>
      </c>
      <c r="C20422" s="749" t="s">
        <v>46937</v>
      </c>
      <c r="I20422" s="749" t="s">
        <v>1747</v>
      </c>
      <c r="J20422" s="749" t="n">
        <v>68.78</v>
      </c>
    </row>
    <row collapsed="false" customFormat="false" customHeight="true" hidden="true" ht="12.75" outlineLevel="0" r="20423">
      <c r="A20423" s="749" t="s">
        <v>46941</v>
      </c>
      <c r="B20423" s="749" t="str">
        <f aca="false">C20423&amp;D20423&amp;E20423&amp;F20423&amp;G20423&amp;H20423</f>
        <v>TRATOR DE PNEUS COM MOTOR DIESEL DE 61CV,INCLUSIVE OPERADOR</v>
      </c>
      <c r="C20423" s="749" t="s">
        <v>46937</v>
      </c>
      <c r="I20423" s="749" t="s">
        <v>1747</v>
      </c>
      <c r="J20423" s="749" t="n">
        <v>32.22</v>
      </c>
    </row>
    <row collapsed="false" customFormat="false" customHeight="true" hidden="true" ht="12.75" outlineLevel="0" r="20424">
      <c r="A20424" s="749" t="s">
        <v>46942</v>
      </c>
      <c r="B20424" s="749" t="str">
        <f aca="false">C20424&amp;D20424&amp;E20424&amp;F20424&amp;G20424&amp;H20424</f>
        <v>TRATOR DE PNEUS COM MOTOR DIESEL DE 61CV,INCLUSIVE OPERADOR</v>
      </c>
      <c r="C20424" s="749" t="s">
        <v>46937</v>
      </c>
      <c r="I20424" s="749" t="s">
        <v>1747</v>
      </c>
      <c r="J20424" s="749" t="n">
        <v>27.79</v>
      </c>
    </row>
    <row collapsed="false" customFormat="false" customHeight="true" hidden="true" ht="12.75" outlineLevel="0" r="20425">
      <c r="A20425" s="749" t="s">
        <v>46943</v>
      </c>
      <c r="B20425" s="749" t="str">
        <f aca="false">C20425&amp;D20425&amp;E20425&amp;F20425&amp;G20425&amp;H20425</f>
        <v>TRATOR DE ESTEIRAS COM MOTOR DIESEL EM TORNO DE 80CV,COM LAMINA DE 1290KG,INCLUSIVE OPERADOR</v>
      </c>
      <c r="C20425" s="749" t="s">
        <v>46944</v>
      </c>
      <c r="D20425" s="749" t="s">
        <v>46945</v>
      </c>
      <c r="I20425" s="749" t="s">
        <v>1747</v>
      </c>
      <c r="J20425" s="749" t="n">
        <v>163.72</v>
      </c>
    </row>
    <row collapsed="false" customFormat="false" customHeight="true" hidden="true" ht="12.75" outlineLevel="0" r="20426">
      <c r="A20426" s="749" t="s">
        <v>46946</v>
      </c>
      <c r="B20426" s="749" t="str">
        <f aca="false">C20426&amp;D20426&amp;E20426&amp;F20426&amp;G20426&amp;H20426</f>
        <v>TRATOR DE ESTEIRAS COM MOTOR DIESEL EM TORNO DE 80CV,COM LAMINA DE 1290KG,INCLUSIVE OPERADOR</v>
      </c>
      <c r="C20426" s="749" t="s">
        <v>46944</v>
      </c>
      <c r="D20426" s="749" t="s">
        <v>46945</v>
      </c>
      <c r="I20426" s="749" t="s">
        <v>1747</v>
      </c>
      <c r="J20426" s="749" t="n">
        <v>83.31</v>
      </c>
    </row>
    <row collapsed="false" customFormat="false" customHeight="true" hidden="true" ht="12.75" outlineLevel="0" r="20427">
      <c r="A20427" s="749" t="s">
        <v>46947</v>
      </c>
      <c r="B20427" s="749" t="str">
        <f aca="false">C20427&amp;D20427&amp;E20427&amp;F20427&amp;G20427&amp;H20427</f>
        <v>TRATOR DE ESTEIRAS COM MOTOR DIESEL EM TORNO DE 80CV,COM LAMINA DE 1290KG,INCLUSIVE OPERADOR</v>
      </c>
      <c r="C20427" s="749" t="s">
        <v>46944</v>
      </c>
      <c r="D20427" s="749" t="s">
        <v>46945</v>
      </c>
      <c r="I20427" s="749" t="s">
        <v>1747</v>
      </c>
      <c r="J20427" s="749" t="n">
        <v>68.04</v>
      </c>
    </row>
    <row collapsed="false" customFormat="false" customHeight="true" hidden="true" ht="12.75" outlineLevel="0" r="20428">
      <c r="A20428" s="749" t="s">
        <v>46948</v>
      </c>
      <c r="B20428" s="749" t="str">
        <f aca="false">C20428&amp;D20428&amp;E20428&amp;F20428&amp;G20428&amp;H20428</f>
        <v>TRATOR DE ESTEIRAS COM MOTOR DIESEL EM TORNO DE 80CV,COM LAMINA DE 1290KG,INCLUSIVE OPERADOR</v>
      </c>
      <c r="C20428" s="749" t="s">
        <v>46944</v>
      </c>
      <c r="D20428" s="749" t="s">
        <v>46945</v>
      </c>
      <c r="I20428" s="749" t="s">
        <v>1747</v>
      </c>
      <c r="J20428" s="749" t="n">
        <v>160.73</v>
      </c>
    </row>
    <row collapsed="false" customFormat="false" customHeight="true" hidden="true" ht="12.75" outlineLevel="0" r="20429">
      <c r="A20429" s="749" t="s">
        <v>46949</v>
      </c>
      <c r="B20429" s="749" t="str">
        <f aca="false">C20429&amp;D20429&amp;E20429&amp;F20429&amp;G20429&amp;H20429</f>
        <v>TRATOR DE ESTEIRAS COM MOTOR DIESEL EM TORNO DE 80CV,COM LAMINA DE 1290KG,INCLUSIVE OPERADOR</v>
      </c>
      <c r="C20429" s="749" t="s">
        <v>46944</v>
      </c>
      <c r="D20429" s="749" t="s">
        <v>46945</v>
      </c>
      <c r="I20429" s="749" t="s">
        <v>1747</v>
      </c>
      <c r="J20429" s="749" t="n">
        <v>80.32</v>
      </c>
    </row>
    <row collapsed="false" customFormat="false" customHeight="true" hidden="true" ht="12.75" outlineLevel="0" r="20430">
      <c r="A20430" s="749" t="s">
        <v>46950</v>
      </c>
      <c r="B20430" s="749" t="str">
        <f aca="false">C20430&amp;D20430&amp;E20430&amp;F20430&amp;G20430&amp;H20430</f>
        <v>TRATOR DE ESTEIRAS COM MOTOR DIESEL EM TORNO DE 80CV,COM LAMINA DE 1290KG,INCLUSIVE OPERADOR</v>
      </c>
      <c r="C20430" s="749" t="s">
        <v>46944</v>
      </c>
      <c r="D20430" s="749" t="s">
        <v>46945</v>
      </c>
      <c r="I20430" s="749" t="s">
        <v>1747</v>
      </c>
      <c r="J20430" s="749" t="n">
        <v>65.05</v>
      </c>
    </row>
    <row collapsed="false" customFormat="false" customHeight="true" hidden="true" ht="12.75" outlineLevel="0" r="20431">
      <c r="A20431" s="749" t="s">
        <v>46951</v>
      </c>
      <c r="B20431" s="749" t="str">
        <f aca="false">C20431&amp;D20431&amp;E20431&amp;F20431&amp;G20431&amp;H20431</f>
        <v>TRATOR DE ESTEIRAS COM MOTOR DIESEL EM TORNO DE 140CV,COM LAMINA DE 2330KG,INCLUSIVE OPERADOR</v>
      </c>
      <c r="C20431" s="749" t="s">
        <v>46952</v>
      </c>
      <c r="D20431" s="749" t="s">
        <v>46953</v>
      </c>
      <c r="I20431" s="749" t="s">
        <v>1747</v>
      </c>
      <c r="J20431" s="749" t="n">
        <v>227.33</v>
      </c>
    </row>
    <row collapsed="false" customFormat="false" customHeight="true" hidden="true" ht="12.75" outlineLevel="0" r="20432">
      <c r="A20432" s="749" t="s">
        <v>46954</v>
      </c>
      <c r="B20432" s="749" t="str">
        <f aca="false">C20432&amp;D20432&amp;E20432&amp;F20432&amp;G20432&amp;H20432</f>
        <v>TRATOR DE ESTEIRAS COM MOTOR DIESEL EM TORNO DE 140CV,COM LAMINA DE 2330KG,INCLUSIVE OPERADOR</v>
      </c>
      <c r="C20432" s="749" t="s">
        <v>46952</v>
      </c>
      <c r="D20432" s="749" t="s">
        <v>46953</v>
      </c>
      <c r="I20432" s="749" t="s">
        <v>1747</v>
      </c>
      <c r="J20432" s="749" t="n">
        <v>104.06</v>
      </c>
    </row>
    <row collapsed="false" customFormat="false" customHeight="true" hidden="true" ht="12.75" outlineLevel="0" r="20433">
      <c r="A20433" s="749" t="s">
        <v>46955</v>
      </c>
      <c r="B20433" s="749" t="str">
        <f aca="false">C20433&amp;D20433&amp;E20433&amp;F20433&amp;G20433&amp;H20433</f>
        <v>TRATOR DE ESTEIRAS COM MOTOR DIESEL EM TORNO DE 140CV,COM LAMINA DE 2330KG,INCLUSIVE OPERADOR</v>
      </c>
      <c r="C20433" s="749" t="s">
        <v>46952</v>
      </c>
      <c r="D20433" s="749" t="s">
        <v>46953</v>
      </c>
      <c r="I20433" s="749" t="s">
        <v>1747</v>
      </c>
      <c r="J20433" s="749" t="n">
        <v>82.08</v>
      </c>
    </row>
    <row collapsed="false" customFormat="false" customHeight="true" hidden="true" ht="12.75" outlineLevel="0" r="20434">
      <c r="A20434" s="749" t="s">
        <v>46956</v>
      </c>
      <c r="B20434" s="749" t="str">
        <f aca="false">C20434&amp;D20434&amp;E20434&amp;F20434&amp;G20434&amp;H20434</f>
        <v>TRATOR DE ESTEIRAS COM MOTOR DIESEL EM TORNO DE 140CV,COM LAMINA DE 2330KG,INCLUSIVE OPERADOR</v>
      </c>
      <c r="C20434" s="749" t="s">
        <v>46952</v>
      </c>
      <c r="D20434" s="749" t="s">
        <v>46953</v>
      </c>
      <c r="I20434" s="749" t="s">
        <v>1747</v>
      </c>
      <c r="J20434" s="749" t="n">
        <v>224.34</v>
      </c>
    </row>
    <row collapsed="false" customFormat="false" customHeight="true" hidden="true" ht="12.75" outlineLevel="0" r="20435">
      <c r="A20435" s="749" t="s">
        <v>46957</v>
      </c>
      <c r="B20435" s="749" t="str">
        <f aca="false">C20435&amp;D20435&amp;E20435&amp;F20435&amp;G20435&amp;H20435</f>
        <v>TRATOR DE ESTEIRAS COM MOTOR DIESEL EM TORNO DE 140CV,COM LAMINA DE 2330KG,INCLUSIVE OPERADOR</v>
      </c>
      <c r="C20435" s="749" t="s">
        <v>46952</v>
      </c>
      <c r="D20435" s="749" t="s">
        <v>46953</v>
      </c>
      <c r="I20435" s="749" t="s">
        <v>1747</v>
      </c>
      <c r="J20435" s="749" t="n">
        <v>101.07</v>
      </c>
    </row>
    <row collapsed="false" customFormat="false" customHeight="true" hidden="true" ht="12.75" outlineLevel="0" r="20436">
      <c r="A20436" s="749" t="s">
        <v>46958</v>
      </c>
      <c r="B20436" s="749" t="str">
        <f aca="false">C20436&amp;D20436&amp;E20436&amp;F20436&amp;G20436&amp;H20436</f>
        <v>TRATOR DE ESTEIRAS COM MOTOR DIESEL EM TORNO DE 140CV,COM LAMINA DE 2330KG,INCLUSIVE OPERADOR</v>
      </c>
      <c r="C20436" s="749" t="s">
        <v>46952</v>
      </c>
      <c r="D20436" s="749" t="s">
        <v>46953</v>
      </c>
      <c r="I20436" s="749" t="s">
        <v>1747</v>
      </c>
      <c r="J20436" s="749" t="n">
        <v>79.09</v>
      </c>
    </row>
    <row collapsed="false" customFormat="false" customHeight="true" hidden="true" ht="12.75" outlineLevel="0" r="20437">
      <c r="A20437" s="749" t="s">
        <v>46959</v>
      </c>
      <c r="B20437" s="749" t="str">
        <f aca="false">C20437&amp;D20437&amp;E20437&amp;F20437&amp;G20437&amp;H20437</f>
        <v>TRATOR DE ESTEIRAS COM MOTOR DIESEL EM TORNO DE 200CV,COM LAMINA DE 2500KG,INCLUSIVE OPERADOR</v>
      </c>
      <c r="C20437" s="749" t="s">
        <v>46960</v>
      </c>
      <c r="D20437" s="749" t="s">
        <v>46961</v>
      </c>
      <c r="I20437" s="749" t="s">
        <v>1747</v>
      </c>
      <c r="J20437" s="749" t="n">
        <v>303.24</v>
      </c>
    </row>
    <row collapsed="false" customFormat="false" customHeight="true" hidden="true" ht="12.75" outlineLevel="0" r="20438">
      <c r="A20438" s="749" t="s">
        <v>46962</v>
      </c>
      <c r="B20438" s="749" t="str">
        <f aca="false">C20438&amp;D20438&amp;E20438&amp;F20438&amp;G20438&amp;H20438</f>
        <v>TRATOR DE ESTEIRAS COM MOTOR DIESEL EM TORNO DE 200CV,COM LAMINA DE 2500KG,INCLUSIVE OPERADOR</v>
      </c>
      <c r="C20438" s="749" t="s">
        <v>46960</v>
      </c>
      <c r="D20438" s="749" t="s">
        <v>46961</v>
      </c>
      <c r="I20438" s="749" t="s">
        <v>1747</v>
      </c>
      <c r="J20438" s="749" t="n">
        <v>130.59</v>
      </c>
    </row>
    <row collapsed="false" customFormat="false" customHeight="true" hidden="true" ht="12.75" outlineLevel="0" r="20439">
      <c r="A20439" s="749" t="s">
        <v>46963</v>
      </c>
      <c r="B20439" s="749" t="str">
        <f aca="false">C20439&amp;D20439&amp;E20439&amp;F20439&amp;G20439&amp;H20439</f>
        <v>TRATOR DE ESTEIRAS COM MOTOR DIESEL EM TORNO DE 200CV,COM LAMINA DE 2500KG,INCLUSIVE OPERADOR</v>
      </c>
      <c r="C20439" s="749" t="s">
        <v>46960</v>
      </c>
      <c r="D20439" s="749" t="s">
        <v>46961</v>
      </c>
      <c r="I20439" s="749" t="s">
        <v>1747</v>
      </c>
      <c r="J20439" s="749" t="n">
        <v>100.56</v>
      </c>
    </row>
    <row collapsed="false" customFormat="false" customHeight="true" hidden="true" ht="12.75" outlineLevel="0" r="20440">
      <c r="A20440" s="749" t="s">
        <v>46964</v>
      </c>
      <c r="B20440" s="749" t="str">
        <f aca="false">C20440&amp;D20440&amp;E20440&amp;F20440&amp;G20440&amp;H20440</f>
        <v>TRATOR DE ESTEIRAS COM MOTOR DIESEL EM TORNO DE 200CV,COM LAMINA DE 2500KG,INCLUSIVE OPERADOR</v>
      </c>
      <c r="C20440" s="749" t="s">
        <v>46960</v>
      </c>
      <c r="D20440" s="749" t="s">
        <v>46961</v>
      </c>
      <c r="I20440" s="749" t="s">
        <v>1747</v>
      </c>
      <c r="J20440" s="749" t="n">
        <v>300.25</v>
      </c>
    </row>
    <row collapsed="false" customFormat="false" customHeight="true" hidden="true" ht="12.75" outlineLevel="0" r="20441">
      <c r="A20441" s="749" t="s">
        <v>46965</v>
      </c>
      <c r="B20441" s="749" t="str">
        <f aca="false">C20441&amp;D20441&amp;E20441&amp;F20441&amp;G20441&amp;H20441</f>
        <v>TRATOR DE ESTEIRAS COM MOTOR DIESEL EM TORNO DE 200CV,COM LAMINA DE 2500KG,INCLUSIVE OPERADOR</v>
      </c>
      <c r="C20441" s="749" t="s">
        <v>46960</v>
      </c>
      <c r="D20441" s="749" t="s">
        <v>46961</v>
      </c>
      <c r="I20441" s="749" t="s">
        <v>1747</v>
      </c>
      <c r="J20441" s="749" t="n">
        <v>127.6</v>
      </c>
    </row>
    <row collapsed="false" customFormat="false" customHeight="true" hidden="true" ht="12.75" outlineLevel="0" r="20442">
      <c r="A20442" s="749" t="s">
        <v>46966</v>
      </c>
      <c r="B20442" s="749" t="str">
        <f aca="false">C20442&amp;D20442&amp;E20442&amp;F20442&amp;G20442&amp;H20442</f>
        <v>TRATOR DE ESTEIRAS COM MOTOR DIESEL EM TORNO DE 200CV,COM LAMINA DE 2500KG,INCLUSIVE OPERADOR</v>
      </c>
      <c r="C20442" s="749" t="s">
        <v>46960</v>
      </c>
      <c r="D20442" s="749" t="s">
        <v>46961</v>
      </c>
      <c r="I20442" s="749" t="s">
        <v>1747</v>
      </c>
      <c r="J20442" s="749" t="n">
        <v>97.57</v>
      </c>
    </row>
    <row collapsed="false" customFormat="false" customHeight="true" hidden="true" ht="12.75" outlineLevel="0" r="20443">
      <c r="A20443" s="749" t="s">
        <v>46967</v>
      </c>
      <c r="B20443" s="749" t="str">
        <f aca="false">C20443&amp;D20443&amp;E20443&amp;F20443&amp;G20443&amp;H20443</f>
        <v>TRATOR DE ESTEIRAS COM MOTOR DIESEL EM TORNO DE 335CV,SEM LAMINA,INCLUSIVE OPERADOR</v>
      </c>
      <c r="C20443" s="749" t="s">
        <v>46968</v>
      </c>
      <c r="D20443" s="749" t="s">
        <v>46969</v>
      </c>
      <c r="I20443" s="749" t="s">
        <v>1747</v>
      </c>
      <c r="J20443" s="749" t="n">
        <v>563.07</v>
      </c>
    </row>
    <row collapsed="false" customFormat="false" customHeight="true" hidden="true" ht="12.75" outlineLevel="0" r="20444">
      <c r="A20444" s="749" t="s">
        <v>46970</v>
      </c>
      <c r="B20444" s="749" t="str">
        <f aca="false">C20444&amp;D20444&amp;E20444&amp;F20444&amp;G20444&amp;H20444</f>
        <v>TRATOR DE ESTEIRAS COM MOTOR DIESEL EM TORNO DE 335CV,SEM LAMINA,INCLUSIVE OPERADOR</v>
      </c>
      <c r="C20444" s="749" t="s">
        <v>46968</v>
      </c>
      <c r="D20444" s="749" t="s">
        <v>46969</v>
      </c>
      <c r="I20444" s="749" t="s">
        <v>1747</v>
      </c>
      <c r="J20444" s="749" t="n">
        <v>252.34</v>
      </c>
    </row>
    <row collapsed="false" customFormat="false" customHeight="true" hidden="true" ht="12.75" outlineLevel="0" r="20445">
      <c r="A20445" s="749" t="s">
        <v>46971</v>
      </c>
      <c r="B20445" s="749" t="str">
        <f aca="false">C20445&amp;D20445&amp;E20445&amp;F20445&amp;G20445&amp;H20445</f>
        <v>TRATOR DE ESTEIRAS COM MOTOR DIESEL EM TORNO DE 335CV,SEM LAMINA,INCLUSIVE OPERADOR</v>
      </c>
      <c r="C20445" s="749" t="s">
        <v>46968</v>
      </c>
      <c r="D20445" s="749" t="s">
        <v>46969</v>
      </c>
      <c r="I20445" s="749" t="s">
        <v>1747</v>
      </c>
      <c r="J20445" s="749" t="n">
        <v>193.98</v>
      </c>
    </row>
    <row collapsed="false" customFormat="false" customHeight="true" hidden="true" ht="12.75" outlineLevel="0" r="20446">
      <c r="A20446" s="749" t="s">
        <v>46972</v>
      </c>
      <c r="B20446" s="749" t="str">
        <f aca="false">C20446&amp;D20446&amp;E20446&amp;F20446&amp;G20446&amp;H20446</f>
        <v>TRATOR DE ESTEIRAS COM MOTOR DIESEL EM TORNO DE 335CV,SEM LAMINA,INCLUSIVE OPERADOR</v>
      </c>
      <c r="C20446" s="749" t="s">
        <v>46968</v>
      </c>
      <c r="D20446" s="749" t="s">
        <v>46969</v>
      </c>
      <c r="I20446" s="749" t="s">
        <v>1747</v>
      </c>
      <c r="J20446" s="749" t="n">
        <v>560.08</v>
      </c>
    </row>
    <row collapsed="false" customFormat="false" customHeight="true" hidden="true" ht="12.75" outlineLevel="0" r="20447">
      <c r="A20447" s="749" t="s">
        <v>46973</v>
      </c>
      <c r="B20447" s="749" t="str">
        <f aca="false">C20447&amp;D20447&amp;E20447&amp;F20447&amp;G20447&amp;H20447</f>
        <v>TRATOR DE ESTEIRAS COM MOTOR DIESEL EM TORNO DE 335CV,SEM LAMINA,INCLUSIVE OPERADOR</v>
      </c>
      <c r="C20447" s="749" t="s">
        <v>46968</v>
      </c>
      <c r="D20447" s="749" t="s">
        <v>46969</v>
      </c>
      <c r="I20447" s="749" t="s">
        <v>1747</v>
      </c>
      <c r="J20447" s="749" t="n">
        <v>249.35</v>
      </c>
    </row>
    <row collapsed="false" customFormat="false" customHeight="true" hidden="true" ht="12.75" outlineLevel="0" r="20448">
      <c r="A20448" s="749" t="s">
        <v>46974</v>
      </c>
      <c r="B20448" s="749" t="str">
        <f aca="false">C20448&amp;D20448&amp;E20448&amp;F20448&amp;G20448&amp;H20448</f>
        <v>TRATOR DE ESTEIRAS COM MOTOR DIESEL EM TORNO DE 335CV,SEM LAMINA,INCLUSIVE OPERADOR</v>
      </c>
      <c r="C20448" s="749" t="s">
        <v>46968</v>
      </c>
      <c r="D20448" s="749" t="s">
        <v>46969</v>
      </c>
      <c r="I20448" s="749" t="s">
        <v>1747</v>
      </c>
      <c r="J20448" s="749" t="n">
        <v>190.99</v>
      </c>
    </row>
    <row collapsed="false" customFormat="false" customHeight="true" hidden="true" ht="12.75" outlineLevel="0" r="20449">
      <c r="A20449" s="749" t="s">
        <v>46975</v>
      </c>
      <c r="B20449" s="749" t="str">
        <f aca="false">C20449&amp;D20449&amp;E20449&amp;F20449&amp;G20449&amp;H20449</f>
        <v>TRATOR DE ESTEIRAS COM MOTOR DIESEL EM TORNO DE 335CV,COM LAMINA DE 5000KG,INCLUSIVE OPERADOR</v>
      </c>
      <c r="C20449" s="749" t="s">
        <v>46976</v>
      </c>
      <c r="D20449" s="749" t="s">
        <v>46977</v>
      </c>
      <c r="I20449" s="749" t="s">
        <v>1747</v>
      </c>
      <c r="J20449" s="749" t="n">
        <v>613.19</v>
      </c>
    </row>
    <row collapsed="false" customFormat="false" customHeight="true" hidden="true" ht="12.75" outlineLevel="0" r="20450">
      <c r="A20450" s="749" t="s">
        <v>46978</v>
      </c>
      <c r="B20450" s="749" t="str">
        <f aca="false">C20450&amp;D20450&amp;E20450&amp;F20450&amp;G20450&amp;H20450</f>
        <v>TRATOR DE ESTEIRAS COM MOTOR DIESEL EM TORNO DE 335CV,COM LAMINA DE 5000KG,INCLUSIVE OPERADOR</v>
      </c>
      <c r="C20450" s="749" t="s">
        <v>46976</v>
      </c>
      <c r="D20450" s="749" t="s">
        <v>46977</v>
      </c>
      <c r="I20450" s="749" t="s">
        <v>1747</v>
      </c>
      <c r="J20450" s="749" t="n">
        <v>273.61</v>
      </c>
    </row>
    <row collapsed="false" customFormat="false" customHeight="true" hidden="true" ht="12.75" outlineLevel="0" r="20451">
      <c r="A20451" s="749" t="s">
        <v>46979</v>
      </c>
      <c r="B20451" s="749" t="str">
        <f aca="false">C20451&amp;D20451&amp;E20451&amp;F20451&amp;G20451&amp;H20451</f>
        <v>TRATOR DE ESTEIRAS COM MOTOR DIESEL EM TORNO DE 335CV,COM LAMINA DE 5000KG,INCLUSIVE OPERADOR</v>
      </c>
      <c r="C20451" s="749" t="s">
        <v>46976</v>
      </c>
      <c r="D20451" s="749" t="s">
        <v>46977</v>
      </c>
      <c r="I20451" s="749" t="s">
        <v>1747</v>
      </c>
      <c r="J20451" s="749" t="n">
        <v>209.85</v>
      </c>
    </row>
    <row collapsed="false" customFormat="false" customHeight="true" hidden="true" ht="12.75" outlineLevel="0" r="20452">
      <c r="A20452" s="749" t="s">
        <v>46980</v>
      </c>
      <c r="B20452" s="749" t="str">
        <f aca="false">C20452&amp;D20452&amp;E20452&amp;F20452&amp;G20452&amp;H20452</f>
        <v>TRATOR DE ESTEIRAS COM MOTOR DIESEL EM TORNO DE 335CV,COM LAMINA DE 5000KG,INCLUSIVE OPERADOR</v>
      </c>
      <c r="C20452" s="749" t="s">
        <v>46976</v>
      </c>
      <c r="D20452" s="749" t="s">
        <v>46977</v>
      </c>
      <c r="I20452" s="749" t="s">
        <v>1747</v>
      </c>
      <c r="J20452" s="749" t="n">
        <v>610.2</v>
      </c>
    </row>
    <row collapsed="false" customFormat="false" customHeight="true" hidden="true" ht="12.75" outlineLevel="0" r="20453">
      <c r="A20453" s="749" t="s">
        <v>46981</v>
      </c>
      <c r="B20453" s="749" t="str">
        <f aca="false">C20453&amp;D20453&amp;E20453&amp;F20453&amp;G20453&amp;H20453</f>
        <v>TRATOR DE ESTEIRAS COM MOTOR DIESEL EM TORNO DE 335CV,COM LAMINA DE 5000KG,INCLUSIVE OPERADOR</v>
      </c>
      <c r="C20453" s="749" t="s">
        <v>46976</v>
      </c>
      <c r="D20453" s="749" t="s">
        <v>46977</v>
      </c>
      <c r="I20453" s="749" t="s">
        <v>1747</v>
      </c>
      <c r="J20453" s="749" t="n">
        <v>270.62</v>
      </c>
    </row>
    <row collapsed="false" customFormat="false" customHeight="true" hidden="true" ht="12.75" outlineLevel="0" r="20454">
      <c r="A20454" s="749" t="s">
        <v>46982</v>
      </c>
      <c r="B20454" s="749" t="str">
        <f aca="false">C20454&amp;D20454&amp;E20454&amp;F20454&amp;G20454&amp;H20454</f>
        <v>TRATOR DE ESTEIRAS COM MOTOR DIESEL EM TORNO DE 335CV,COM LAMINA DE 5000KG,INCLUSIVE OPERADOR</v>
      </c>
      <c r="C20454" s="749" t="s">
        <v>46976</v>
      </c>
      <c r="D20454" s="749" t="s">
        <v>46977</v>
      </c>
      <c r="I20454" s="749" t="s">
        <v>1747</v>
      </c>
      <c r="J20454" s="749" t="n">
        <v>206.86</v>
      </c>
    </row>
    <row collapsed="false" customFormat="false" customHeight="true" hidden="true" ht="12.75" outlineLevel="0" r="20455">
      <c r="A20455" s="749" t="s">
        <v>46983</v>
      </c>
      <c r="B20455" s="749" t="str">
        <f aca="false">C20455&amp;D20455&amp;E20455&amp;F20455&amp;G20455&amp;H20455</f>
        <v>TRATOR DE ESTEIRAS COM MOTOR DIESEL EM TORNO DE 335CV,COM ESCARIFICADOR DE PENETRACAO MAXIMA DE 0,66M,INCLUSIVE OPERADOR</v>
      </c>
      <c r="C20455" s="749" t="s">
        <v>46984</v>
      </c>
      <c r="D20455" s="749" t="s">
        <v>46985</v>
      </c>
      <c r="I20455" s="749" t="s">
        <v>1747</v>
      </c>
      <c r="J20455" s="749" t="n">
        <v>649.39</v>
      </c>
    </row>
    <row collapsed="false" customFormat="false" customHeight="true" hidden="true" ht="12.75" outlineLevel="0" r="20456">
      <c r="A20456" s="749" t="s">
        <v>46986</v>
      </c>
      <c r="B20456" s="749" t="str">
        <f aca="false">C20456&amp;D20456&amp;E20456&amp;F20456&amp;G20456&amp;H20456</f>
        <v>TRATOR DE ESTEIRAS COM MOTOR DIESEL EM TORNO DE 335CV,COM ESCARIFICADOR DE PENETRACAO MAXIMA DE 0,66M,INCLUSIVE OPERADOR</v>
      </c>
      <c r="C20456" s="749" t="s">
        <v>46984</v>
      </c>
      <c r="D20456" s="749" t="s">
        <v>46985</v>
      </c>
      <c r="I20456" s="749" t="s">
        <v>1747</v>
      </c>
      <c r="J20456" s="749" t="n">
        <v>292.12</v>
      </c>
    </row>
    <row collapsed="false" customFormat="false" customHeight="true" hidden="true" ht="12.75" outlineLevel="0" r="20457">
      <c r="A20457" s="749" t="s">
        <v>46987</v>
      </c>
      <c r="B20457" s="749" t="str">
        <f aca="false">C20457&amp;D20457&amp;E20457&amp;F20457&amp;G20457&amp;H20457</f>
        <v>TRATOR DE ESTEIRAS COM MOTOR DIESEL EM TORNO DE 335CV,COM ESCARIFICADOR DE PENETRACAO MAXIMA DE 0,66M,INCLUSIVE OPERADOR</v>
      </c>
      <c r="C20457" s="749" t="s">
        <v>46984</v>
      </c>
      <c r="D20457" s="749" t="s">
        <v>46985</v>
      </c>
      <c r="I20457" s="749" t="s">
        <v>1747</v>
      </c>
      <c r="J20457" s="749" t="n">
        <v>224.37</v>
      </c>
    </row>
    <row collapsed="false" customFormat="false" customHeight="true" hidden="true" ht="12.75" outlineLevel="0" r="20458">
      <c r="A20458" s="749" t="s">
        <v>46988</v>
      </c>
      <c r="B20458" s="749" t="str">
        <f aca="false">C20458&amp;D20458&amp;E20458&amp;F20458&amp;G20458&amp;H20458</f>
        <v>TRATOR DE ESTEIRAS COM MOTOR DIESEL EM TORNO DE 335CV,COM ESCARIFICADOR DE PENETRACAO MAXIMA DE 0,66M,INCLUSIVE OPERADOR</v>
      </c>
      <c r="C20458" s="749" t="s">
        <v>46984</v>
      </c>
      <c r="D20458" s="749" t="s">
        <v>46985</v>
      </c>
      <c r="I20458" s="749" t="s">
        <v>1747</v>
      </c>
      <c r="J20458" s="749" t="n">
        <v>646.4</v>
      </c>
    </row>
    <row collapsed="false" customFormat="false" customHeight="true" hidden="true" ht="12.75" outlineLevel="0" r="20459">
      <c r="A20459" s="749" t="s">
        <v>46989</v>
      </c>
      <c r="B20459" s="749" t="str">
        <f aca="false">C20459&amp;D20459&amp;E20459&amp;F20459&amp;G20459&amp;H20459</f>
        <v>TRATOR DE ESTEIRAS COM MOTOR DIESEL EM TORNO DE 335CV,COM ESCARIFICADOR DE PENETRACAO MAXIMA DE 0,66M,INCLUSIVE OPERADOR</v>
      </c>
      <c r="C20459" s="749" t="s">
        <v>46984</v>
      </c>
      <c r="D20459" s="749" t="s">
        <v>46985</v>
      </c>
      <c r="I20459" s="749" t="s">
        <v>1747</v>
      </c>
      <c r="J20459" s="749" t="n">
        <v>289.13</v>
      </c>
    </row>
    <row collapsed="false" customFormat="false" customHeight="true" hidden="true" ht="12.75" outlineLevel="0" r="20460">
      <c r="A20460" s="749" t="s">
        <v>46990</v>
      </c>
      <c r="B20460" s="749" t="str">
        <f aca="false">C20460&amp;D20460&amp;E20460&amp;F20460&amp;G20460&amp;H20460</f>
        <v>TRATOR DE ESTEIRAS COM MOTOR DIESEL EM TORNO DE 335CV,COM ESCARIFICADOR DE PENETRACAO MAXIMA DE 0,66M,INCLUSIVE OPERADOR</v>
      </c>
      <c r="C20460" s="749" t="s">
        <v>46984</v>
      </c>
      <c r="D20460" s="749" t="s">
        <v>46985</v>
      </c>
      <c r="I20460" s="749" t="s">
        <v>1747</v>
      </c>
      <c r="J20460" s="749" t="n">
        <v>221.38</v>
      </c>
    </row>
    <row collapsed="false" customFormat="false" customHeight="true" hidden="true" ht="12.75" outlineLevel="0" r="20461">
      <c r="A20461" s="749" t="s">
        <v>46991</v>
      </c>
      <c r="B20461" s="749" t="str">
        <f aca="false">C20461&amp;D20461&amp;E20461&amp;F20461&amp;G20461&amp;H20461</f>
        <v>RETROESCAVADEIRA, COM PESO OPERACIONAL EM TORNO DE 7T, MOTORDIESEL EM TORNO DE 75CV, CAPACIDADE APROXIMADA DA CACAMBA DE0,76M3, PROFUNDIDADE DE ESCAVACAO MAXIMA DE 4,00M, INCLUSIVEOPERADOR</v>
      </c>
      <c r="C20461" s="749" t="s">
        <v>46992</v>
      </c>
      <c r="D20461" s="749" t="s">
        <v>46993</v>
      </c>
      <c r="E20461" s="749" t="s">
        <v>46994</v>
      </c>
      <c r="F20461" s="749" t="s">
        <v>46641</v>
      </c>
      <c r="I20461" s="749" t="s">
        <v>1747</v>
      </c>
      <c r="J20461" s="749" t="n">
        <v>112.6</v>
      </c>
    </row>
    <row collapsed="false" customFormat="false" customHeight="true" hidden="true" ht="12.75" outlineLevel="0" r="20462">
      <c r="A20462" s="749" t="s">
        <v>46995</v>
      </c>
      <c r="B20462" s="749" t="str">
        <f aca="false">C20462&amp;D20462&amp;E20462&amp;F20462&amp;G20462&amp;H20462</f>
        <v>RETROESCAVADEIRA, COM PESO OPERACIONAL EM TORNO DE 7T, MOTORDIESEL EM TORNO DE 75CV, CAPACIDADE APROXIMADA DA CACAMBA DE0,76M3, PROFUNDIDADE DE ESCAVACAO MAXIMA DE 4,00M, INCLUSIVEOPERADOR</v>
      </c>
      <c r="C20462" s="749" t="s">
        <v>46992</v>
      </c>
      <c r="D20462" s="749" t="s">
        <v>46993</v>
      </c>
      <c r="E20462" s="749" t="s">
        <v>46994</v>
      </c>
      <c r="F20462" s="749" t="s">
        <v>46641</v>
      </c>
      <c r="I20462" s="749" t="s">
        <v>1747</v>
      </c>
      <c r="J20462" s="749" t="n">
        <v>49.11</v>
      </c>
    </row>
    <row collapsed="false" customFormat="false" customHeight="true" hidden="true" ht="12.75" outlineLevel="0" r="20463">
      <c r="A20463" s="749" t="s">
        <v>46996</v>
      </c>
      <c r="B20463" s="749" t="str">
        <f aca="false">C20463&amp;D20463&amp;E20463&amp;F20463&amp;G20463&amp;H20463</f>
        <v>RETROESCAVADEIRA, COM PESO OPERACIONAL EM TORNO DE 7T, MOTOR DIESEL EM TORNO DE 75CV, CAPACIDADE APROXIMADA DA CACAMBA DE 0,76M3, PROFUNDIDADE DE ESCAVACAO MAXIMA DE 4,00M, INCLUSIVE OPERADOR</v>
      </c>
      <c r="C20463" s="749" t="s">
        <v>46992</v>
      </c>
      <c r="D20463" s="749" t="s">
        <v>46997</v>
      </c>
      <c r="E20463" s="749" t="s">
        <v>46998</v>
      </c>
      <c r="F20463" s="749" t="s">
        <v>46930</v>
      </c>
      <c r="I20463" s="749" t="s">
        <v>1747</v>
      </c>
      <c r="J20463" s="749" t="n">
        <v>40.16</v>
      </c>
    </row>
    <row collapsed="false" customFormat="false" customHeight="true" hidden="true" ht="12.75" outlineLevel="0" r="20464">
      <c r="A20464" s="749" t="s">
        <v>46999</v>
      </c>
      <c r="B20464" s="749" t="str">
        <f aca="false">C20464&amp;D20464&amp;E20464&amp;F20464&amp;G20464&amp;H20464</f>
        <v>RETROESCAVADEIRA, COM PESO OPERACIONAL EM TORNO DE 7T, MOTORDIESEL EM TORNO DE 75CV, CAPACIDADE APROXIMADA DA CACAMBA DE0,76M3, PROFUNDIDADE DE ESCAVACAO MAXIMA DE 4,00M, INCLUSIVEOPERADOR</v>
      </c>
      <c r="C20464" s="749" t="s">
        <v>46992</v>
      </c>
      <c r="D20464" s="749" t="s">
        <v>46993</v>
      </c>
      <c r="E20464" s="749" t="s">
        <v>46994</v>
      </c>
      <c r="F20464" s="749" t="s">
        <v>46641</v>
      </c>
      <c r="I20464" s="749" t="s">
        <v>1747</v>
      </c>
      <c r="J20464" s="749" t="n">
        <v>109.61</v>
      </c>
    </row>
    <row collapsed="false" customFormat="false" customHeight="true" hidden="true" ht="12.75" outlineLevel="0" r="20465">
      <c r="A20465" s="749" t="s">
        <v>47000</v>
      </c>
      <c r="B20465" s="749" t="str">
        <f aca="false">C20465&amp;D20465&amp;E20465&amp;F20465&amp;G20465&amp;H20465</f>
        <v>RETROESCAVADEIRA, COM PESO OPERACIONAL EM TORNO DE 7T, MOTORDIESEL EM TORNO DE 75CV, CAPACIDADE APROXIMADA DA CACAMBA DE0,76M3, PROFUNDIDADE DE ESCAVACAO MAXIMA DE 4,00M, INCLUSIVEOPERADOR</v>
      </c>
      <c r="C20465" s="749" t="s">
        <v>46992</v>
      </c>
      <c r="D20465" s="749" t="s">
        <v>46993</v>
      </c>
      <c r="E20465" s="749" t="s">
        <v>46994</v>
      </c>
      <c r="F20465" s="749" t="s">
        <v>46641</v>
      </c>
      <c r="I20465" s="749" t="s">
        <v>1747</v>
      </c>
      <c r="J20465" s="749" t="n">
        <v>46.12</v>
      </c>
    </row>
    <row collapsed="false" customFormat="false" customHeight="true" hidden="true" ht="12.75" outlineLevel="0" r="20466">
      <c r="A20466" s="749" t="s">
        <v>47001</v>
      </c>
      <c r="B20466" s="749" t="str">
        <f aca="false">C20466&amp;D20466&amp;E20466&amp;F20466&amp;G20466&amp;H20466</f>
        <v>RETROESCAVADEIRA, COM PESO OPERACIONAL EM TORNO DE 7T, MOTOR DIESEL EM TORNO DE 75CV, CAPACIDADE APROXIMADA DA CACAMBA DE 0,76M3, PROFUNDIDADE DE ESCAVACAO MAXIMA DE 4,00M, INCLUSIVE OPERADOR</v>
      </c>
      <c r="C20466" s="749" t="s">
        <v>46992</v>
      </c>
      <c r="D20466" s="749" t="s">
        <v>46997</v>
      </c>
      <c r="E20466" s="749" t="s">
        <v>46998</v>
      </c>
      <c r="F20466" s="749" t="s">
        <v>46930</v>
      </c>
      <c r="I20466" s="749" t="s">
        <v>1747</v>
      </c>
      <c r="J20466" s="749" t="n">
        <v>37.17</v>
      </c>
    </row>
    <row collapsed="false" customFormat="false" customHeight="true" hidden="true" ht="12.75" outlineLevel="0" r="20467">
      <c r="A20467" s="749" t="s">
        <v>47002</v>
      </c>
      <c r="B20467" s="749" t="str">
        <f aca="false">C20467&amp;D20467&amp;E20467&amp;F20467&amp;G20467&amp;H20467</f>
        <v>PA CARREGADEIRA DE PNEUS COM PESO OPERACIONAL EM TORNO DE 12T, POTENCIA EM TORNO DE 121CV, PA COM CAPACIDADE RASA APROXIMADA DE 1,30M3, INCLUSIVE OPERADOR</v>
      </c>
      <c r="C20467" s="749" t="s">
        <v>47003</v>
      </c>
      <c r="D20467" s="749" t="s">
        <v>47004</v>
      </c>
      <c r="E20467" s="749" t="s">
        <v>47005</v>
      </c>
      <c r="I20467" s="749" t="s">
        <v>1747</v>
      </c>
      <c r="J20467" s="749" t="n">
        <v>153.5</v>
      </c>
    </row>
    <row collapsed="false" customFormat="false" customHeight="true" hidden="true" ht="12.75" outlineLevel="0" r="20468">
      <c r="A20468" s="749" t="s">
        <v>47006</v>
      </c>
      <c r="B20468" s="749" t="str">
        <f aca="false">C20468&amp;D20468&amp;E20468&amp;F20468&amp;G20468&amp;H20468</f>
        <v>PA CARREGADEIRA DE PNEUS COM PESO OPERACIONAL EM TORNO DE 12T, POTENCIA EM TORNO DE 121CV, PA COM CAPACIDADE RASA APROXIMADA DE 1,30M3, INCLUSIVE OPERADOR</v>
      </c>
      <c r="C20468" s="749" t="s">
        <v>47003</v>
      </c>
      <c r="D20468" s="749" t="s">
        <v>47004</v>
      </c>
      <c r="E20468" s="749" t="s">
        <v>47005</v>
      </c>
      <c r="I20468" s="749" t="s">
        <v>1747</v>
      </c>
      <c r="J20468" s="749" t="n">
        <v>70.22</v>
      </c>
    </row>
    <row collapsed="false" customFormat="false" customHeight="true" hidden="true" ht="12.75" outlineLevel="0" r="20469">
      <c r="A20469" s="749" t="s">
        <v>47007</v>
      </c>
      <c r="B20469" s="749" t="str">
        <f aca="false">C20469&amp;D20469&amp;E20469&amp;F20469&amp;G20469&amp;H20469</f>
        <v>PA CARREGADEIRA DE PNEUS COM PESO OPERACIONAL EM TORNO DE 12T, POTENCIA EM TORNO DE 121CV, PA COM CAPACIDADE RASA APROXIMADA DE 1,30M3, INCLUSIVE OPERADOR</v>
      </c>
      <c r="C20469" s="749" t="s">
        <v>47003</v>
      </c>
      <c r="D20469" s="749" t="s">
        <v>47004</v>
      </c>
      <c r="E20469" s="749" t="s">
        <v>47005</v>
      </c>
      <c r="I20469" s="749" t="s">
        <v>1747</v>
      </c>
      <c r="J20469" s="749" t="n">
        <v>57.88</v>
      </c>
    </row>
    <row collapsed="false" customFormat="false" customHeight="true" hidden="true" ht="12.75" outlineLevel="0" r="20470">
      <c r="A20470" s="749" t="s">
        <v>47008</v>
      </c>
      <c r="B20470" s="749" t="str">
        <f aca="false">C20470&amp;D20470&amp;E20470&amp;F20470&amp;G20470&amp;H20470</f>
        <v>PA CARREGADEIRA DE PNEUS COM PESO OPERACIONAL EM TORNO DE 12T, POTENCIA EM TORNO DE 121CV, PA COM CAPACIDADE RASA APROXIMADA DE 1,30M3, INCLUSIVE OPERADOR</v>
      </c>
      <c r="C20470" s="749" t="s">
        <v>47003</v>
      </c>
      <c r="D20470" s="749" t="s">
        <v>47004</v>
      </c>
      <c r="E20470" s="749" t="s">
        <v>47005</v>
      </c>
      <c r="I20470" s="749" t="s">
        <v>1747</v>
      </c>
      <c r="J20470" s="749" t="n">
        <v>150.51</v>
      </c>
    </row>
    <row collapsed="false" customFormat="false" customHeight="true" hidden="true" ht="12.75" outlineLevel="0" r="20471">
      <c r="A20471" s="749" t="s">
        <v>47009</v>
      </c>
      <c r="B20471" s="749" t="str">
        <f aca="false">C20471&amp;D20471&amp;E20471&amp;F20471&amp;G20471&amp;H20471</f>
        <v>PA CARREGADEIRA DE PNEUS COM PESO OPERACIONAL EM TORNO DE 12T, POTENCIA EM TORNO DE 121CV, PA COM CAPACIDADE RASA APROXIMADA DE 1,30M3, INCLUSIVE OPERADOR</v>
      </c>
      <c r="C20471" s="749" t="s">
        <v>47003</v>
      </c>
      <c r="D20471" s="749" t="s">
        <v>47004</v>
      </c>
      <c r="E20471" s="749" t="s">
        <v>47005</v>
      </c>
      <c r="I20471" s="749" t="s">
        <v>1747</v>
      </c>
      <c r="J20471" s="749" t="n">
        <v>67.23</v>
      </c>
    </row>
    <row collapsed="false" customFormat="false" customHeight="true" hidden="true" ht="12.75" outlineLevel="0" r="20472">
      <c r="A20472" s="749" t="s">
        <v>47010</v>
      </c>
      <c r="B20472" s="749" t="str">
        <f aca="false">C20472&amp;D20472&amp;E20472&amp;F20472&amp;G20472&amp;H20472</f>
        <v>PA CARREGADEIRA DE PNEUS COM PESO OPERACIONAL EM TORNO DE 12T, POTENCIA EM TORNO DE 121CV, PA COM CAPACIDADE RASA APROXIMADA DE 1,30M3, INCLUSIVE OPERADOR</v>
      </c>
      <c r="C20472" s="749" t="s">
        <v>47003</v>
      </c>
      <c r="D20472" s="749" t="s">
        <v>47004</v>
      </c>
      <c r="E20472" s="749" t="s">
        <v>47005</v>
      </c>
      <c r="I20472" s="749" t="s">
        <v>1747</v>
      </c>
      <c r="J20472" s="749" t="n">
        <v>54.89</v>
      </c>
    </row>
    <row collapsed="false" customFormat="false" customHeight="true" hidden="true" ht="12.75" outlineLevel="0" r="20473">
      <c r="A20473" s="749" t="s">
        <v>47011</v>
      </c>
      <c r="B20473" s="749" t="str">
        <f aca="false">C20473&amp;D20473&amp;E20473&amp;F20473&amp;G20473&amp;H20473</f>
        <v>PA CARREGADEIRA DE PNEUS COM PESO OPERACIONAL EM TORNO DE 18T, POTENCIA EM TORNO DE 183CV, PA COM CAPACIDADE RASA APROXIMADA DE 3,10M3, INCLUSIVE OPERADOR</v>
      </c>
      <c r="C20473" s="749" t="s">
        <v>47012</v>
      </c>
      <c r="D20473" s="749" t="s">
        <v>47013</v>
      </c>
      <c r="E20473" s="749" t="s">
        <v>47014</v>
      </c>
      <c r="I20473" s="749" t="s">
        <v>1747</v>
      </c>
      <c r="J20473" s="749" t="n">
        <v>290.89</v>
      </c>
    </row>
    <row collapsed="false" customFormat="false" customHeight="true" hidden="true" ht="12.75" outlineLevel="0" r="20474">
      <c r="A20474" s="749" t="s">
        <v>47015</v>
      </c>
      <c r="B20474" s="749" t="str">
        <f aca="false">C20474&amp;D20474&amp;E20474&amp;F20474&amp;G20474&amp;H20474</f>
        <v>PA CARREGADEIRA DE PNEUS COM PESO OPERACIONAL EM TORNO DE 18T, POTENCIA EM TORNO DE 183CV, PA COM CAPACIDADE RASA APROXIMADA DE 3,10M3, INCLUSIVE OPERADOR</v>
      </c>
      <c r="C20474" s="749" t="s">
        <v>47012</v>
      </c>
      <c r="D20474" s="749" t="s">
        <v>47013</v>
      </c>
      <c r="E20474" s="749" t="s">
        <v>47014</v>
      </c>
      <c r="I20474" s="749" t="s">
        <v>1747</v>
      </c>
      <c r="J20474" s="749" t="n">
        <v>119.48</v>
      </c>
    </row>
    <row collapsed="false" customFormat="false" customHeight="true" hidden="true" ht="12.75" outlineLevel="0" r="20475">
      <c r="A20475" s="749" t="s">
        <v>47016</v>
      </c>
      <c r="B20475" s="749" t="str">
        <f aca="false">C20475&amp;D20475&amp;E20475&amp;F20475&amp;G20475&amp;H20475</f>
        <v>PA CARREGADEIRA DE PNEUS COM PESO OPERACIONAL EM TORNO DE 18T, POTENCIA EM TORNO DE 183CV, PA COM CAPACIDADE RASA APROXIMADA DE 3,10M3, INCLUSIVE OPERADOR</v>
      </c>
      <c r="C20475" s="749" t="s">
        <v>47012</v>
      </c>
      <c r="D20475" s="749" t="s">
        <v>47013</v>
      </c>
      <c r="E20475" s="749" t="s">
        <v>47014</v>
      </c>
      <c r="I20475" s="749" t="s">
        <v>1747</v>
      </c>
      <c r="J20475" s="749" t="n">
        <v>95.96</v>
      </c>
    </row>
    <row collapsed="false" customFormat="false" customHeight="true" hidden="true" ht="12.75" outlineLevel="0" r="20476">
      <c r="A20476" s="749" t="s">
        <v>47017</v>
      </c>
      <c r="B20476" s="749" t="str">
        <f aca="false">C20476&amp;D20476&amp;E20476&amp;F20476&amp;G20476&amp;H20476</f>
        <v>PA CARREGADEIRA DE PNEUS COM PESO OPERACIONAL EM TORNO DE 18T, POTENCIA EM TORNO DE 183CV, PA COM CAPACIDADE RASA APROXIMADA DE 3,10M3, INCLUSIVE OPERADOR</v>
      </c>
      <c r="C20476" s="749" t="s">
        <v>47012</v>
      </c>
      <c r="D20476" s="749" t="s">
        <v>47013</v>
      </c>
      <c r="E20476" s="749" t="s">
        <v>47014</v>
      </c>
      <c r="I20476" s="749" t="s">
        <v>1747</v>
      </c>
      <c r="J20476" s="749" t="n">
        <v>287.9</v>
      </c>
    </row>
    <row collapsed="false" customFormat="false" customHeight="true" hidden="true" ht="12.75" outlineLevel="0" r="20477">
      <c r="A20477" s="749" t="s">
        <v>47018</v>
      </c>
      <c r="B20477" s="749" t="str">
        <f aca="false">C20477&amp;D20477&amp;E20477&amp;F20477&amp;G20477&amp;H20477</f>
        <v>PA CARREGADEIRA DE PNEUS COM PESO OPERACIONAL EM TORNO DE 18T, POTENCIA EM TORNO DE 183CV, PA COM CAPACIDADE RASA APROXIMADA DE 3,10M3, INCLUSIVE OPERADOR</v>
      </c>
      <c r="C20477" s="749" t="s">
        <v>47012</v>
      </c>
      <c r="D20477" s="749" t="s">
        <v>47013</v>
      </c>
      <c r="E20477" s="749" t="s">
        <v>47014</v>
      </c>
      <c r="I20477" s="749" t="s">
        <v>1747</v>
      </c>
      <c r="J20477" s="749" t="n">
        <v>116.49</v>
      </c>
    </row>
    <row collapsed="false" customFormat="false" customHeight="true" hidden="true" ht="12.75" outlineLevel="0" r="20478">
      <c r="A20478" s="749" t="s">
        <v>47019</v>
      </c>
      <c r="B20478" s="749" t="str">
        <f aca="false">C20478&amp;D20478&amp;E20478&amp;F20478&amp;G20478&amp;H20478</f>
        <v>PA CARREGADEIRA DE PNEUS COM PESO OPERACIONAL EM TORNO DE 18T, POTENCIA EM TORNO DE 183CV, PA COM CAPACIDADE RASA APROXIMADA DE 3,10M3, INCLUSIVE OPERADOR</v>
      </c>
      <c r="C20478" s="749" t="s">
        <v>47012</v>
      </c>
      <c r="D20478" s="749" t="s">
        <v>47013</v>
      </c>
      <c r="E20478" s="749" t="s">
        <v>47014</v>
      </c>
      <c r="I20478" s="749" t="s">
        <v>1747</v>
      </c>
      <c r="J20478" s="749" t="n">
        <v>92.97</v>
      </c>
    </row>
    <row collapsed="false" customFormat="false" customHeight="true" hidden="true" ht="12.75" outlineLevel="0" r="20479">
      <c r="A20479" s="749" t="s">
        <v>47020</v>
      </c>
      <c r="B20479" s="749" t="str">
        <f aca="false">C20479&amp;D20479&amp;E20479&amp;F20479&amp;G20479&amp;H20479</f>
        <v>MINI PA CARREGADEIRA,DE RODAS,CARGA OPERACIONAL EM TORNO DE629KG,ALTURA DE DESCARGA APROXIMADA DE 2,40M,INCLUSIVE OPERADOR</v>
      </c>
      <c r="C20479" s="749" t="s">
        <v>47021</v>
      </c>
      <c r="D20479" s="749" t="s">
        <v>47022</v>
      </c>
      <c r="E20479" s="749" t="s">
        <v>47023</v>
      </c>
      <c r="I20479" s="749" t="s">
        <v>1747</v>
      </c>
      <c r="J20479" s="749" t="n">
        <v>68.89</v>
      </c>
    </row>
    <row collapsed="false" customFormat="false" customHeight="true" hidden="true" ht="12.75" outlineLevel="0" r="20480">
      <c r="A20480" s="749" t="s">
        <v>47024</v>
      </c>
      <c r="B20480" s="749" t="str">
        <f aca="false">C20480&amp;D20480&amp;E20480&amp;F20480&amp;G20480&amp;H20480</f>
        <v>MINI PA CARREGADEIRA,DE RODAS,CARGA OPERACIONAL EM TORNO DE629KG,ALTURA DE DESCARGA APROXIMADA DE 2,40M,INCLUSIVE OPERADOR</v>
      </c>
      <c r="C20480" s="749" t="s">
        <v>47021</v>
      </c>
      <c r="D20480" s="749" t="s">
        <v>47022</v>
      </c>
      <c r="E20480" s="749" t="s">
        <v>47023</v>
      </c>
      <c r="I20480" s="749" t="s">
        <v>1747</v>
      </c>
      <c r="J20480" s="749" t="n">
        <v>37.25</v>
      </c>
    </row>
    <row collapsed="false" customFormat="false" customHeight="true" hidden="true" ht="12.75" outlineLevel="0" r="20481">
      <c r="A20481" s="749" t="s">
        <v>47025</v>
      </c>
      <c r="B20481" s="749" t="str">
        <f aca="false">C20481&amp;D20481&amp;E20481&amp;F20481&amp;G20481&amp;H20481</f>
        <v>MINI PA CARREGADEIRA,DE RODAS,CARGA OPERACIONAL EM TORNO DE629KG,ALTURA DE DESCARGA APROXIMADA DE 2,40M,INCLUSIVE OPERADOR</v>
      </c>
      <c r="C20481" s="749" t="s">
        <v>47021</v>
      </c>
      <c r="D20481" s="749" t="s">
        <v>47022</v>
      </c>
      <c r="E20481" s="749" t="s">
        <v>47023</v>
      </c>
      <c r="I20481" s="749" t="s">
        <v>1747</v>
      </c>
      <c r="J20481" s="749" t="n">
        <v>30.37</v>
      </c>
    </row>
    <row collapsed="false" customFormat="false" customHeight="true" hidden="true" ht="12.75" outlineLevel="0" r="20482">
      <c r="A20482" s="749" t="s">
        <v>47026</v>
      </c>
      <c r="B20482" s="749" t="str">
        <f aca="false">C20482&amp;D20482&amp;E20482&amp;F20482&amp;G20482&amp;H20482</f>
        <v>MINI PA CARREGADEIRA,DE RODAS,CARGA OPERACIONAL EM TORNO DE629KG,ALTURA DE DESCARGA APROXIMADA DE 2,40M,INCLUSIVE OPERADOR</v>
      </c>
      <c r="C20482" s="749" t="s">
        <v>47021</v>
      </c>
      <c r="D20482" s="749" t="s">
        <v>47022</v>
      </c>
      <c r="E20482" s="749" t="s">
        <v>47023</v>
      </c>
      <c r="I20482" s="749" t="s">
        <v>1747</v>
      </c>
      <c r="J20482" s="749" t="n">
        <v>65.9</v>
      </c>
    </row>
    <row collapsed="false" customFormat="false" customHeight="true" hidden="true" ht="12.75" outlineLevel="0" r="20483">
      <c r="A20483" s="749" t="s">
        <v>47027</v>
      </c>
      <c r="B20483" s="749" t="str">
        <f aca="false">C20483&amp;D20483&amp;E20483&amp;F20483&amp;G20483&amp;H20483</f>
        <v>MINI PA CARREGADEIRA,DE RODAS,CARGA OPERACIONAL EM TORNO DE629KG,ALTURA DE DESCARGA APROXIMADA DE 2,40M,INCLUSIVE OPERADOR</v>
      </c>
      <c r="C20483" s="749" t="s">
        <v>47021</v>
      </c>
      <c r="D20483" s="749" t="s">
        <v>47022</v>
      </c>
      <c r="E20483" s="749" t="s">
        <v>47023</v>
      </c>
      <c r="I20483" s="749" t="s">
        <v>1747</v>
      </c>
      <c r="J20483" s="749" t="n">
        <v>34.26</v>
      </c>
    </row>
    <row collapsed="false" customFormat="false" customHeight="true" hidden="true" ht="12.75" outlineLevel="0" r="20484">
      <c r="A20484" s="749" t="s">
        <v>47028</v>
      </c>
      <c r="B20484" s="749" t="str">
        <f aca="false">C20484&amp;D20484&amp;E20484&amp;F20484&amp;G20484&amp;H20484</f>
        <v>MINI PA CARREGADEIRA,DE RODAS,CARGA OPERACIONAL EM TORNO DE629KG,ALTURA DE DESCARGA APROXIMADA DE 2,40M,INCLUSIVE OPERADOR</v>
      </c>
      <c r="C20484" s="749" t="s">
        <v>47021</v>
      </c>
      <c r="D20484" s="749" t="s">
        <v>47022</v>
      </c>
      <c r="E20484" s="749" t="s">
        <v>47023</v>
      </c>
      <c r="I20484" s="749" t="s">
        <v>1747</v>
      </c>
      <c r="J20484" s="749" t="n">
        <v>27.38</v>
      </c>
    </row>
    <row collapsed="false" customFormat="false" customHeight="true" hidden="true" ht="12.75" outlineLevel="0" r="20485">
      <c r="A20485" s="749" t="s">
        <v>47029</v>
      </c>
      <c r="B20485" s="749" t="str">
        <f aca="false">C20485&amp;D20485&amp;E20485&amp;F20485&amp;G20485&amp;H20485</f>
        <v>ROMPEDOR HIDRAULICO ADAPTAVEL A RETRO-ESCAVADEIRA(EXCLUSIVEESTA),COM PESO OPERACIONAL DE 435KG,FREQUENCIA DE IMPACTOS DE 400 A 1000BPM,INCLUSIVE PONTEIRO DE 84MM DE DIAMETRO,EXCLUSIVE OPERADOR</v>
      </c>
      <c r="C20485" s="749" t="s">
        <v>47030</v>
      </c>
      <c r="D20485" s="749" t="s">
        <v>47031</v>
      </c>
      <c r="E20485" s="749" t="s">
        <v>47032</v>
      </c>
      <c r="F20485" s="749" t="s">
        <v>47033</v>
      </c>
      <c r="I20485" s="749" t="s">
        <v>1747</v>
      </c>
      <c r="J20485" s="749" t="n">
        <v>10.2</v>
      </c>
    </row>
    <row collapsed="false" customFormat="false" customHeight="true" hidden="true" ht="12.75" outlineLevel="0" r="20486">
      <c r="A20486" s="749" t="s">
        <v>47034</v>
      </c>
      <c r="B20486" s="749" t="str">
        <f aca="false">C20486&amp;D20486&amp;E20486&amp;F20486&amp;G20486&amp;H20486</f>
        <v>ROMPEDOR HIDRAULICO ADAPTAVEL A RETRO-ESCAVADEIRA(EXCLUSIVEESTA),COM PESO OPERACIONAL DE 435KG,FREQUENCIA DE IMPACTOS DE 400 A 1000BPM,INCLUSIVE PONTEIRO DE 84MM DE DIAMETRO,EXCLUSIVE OPERADOR</v>
      </c>
      <c r="C20486" s="749" t="s">
        <v>47030</v>
      </c>
      <c r="D20486" s="749" t="s">
        <v>47031</v>
      </c>
      <c r="E20486" s="749" t="s">
        <v>47032</v>
      </c>
      <c r="F20486" s="749" t="s">
        <v>47033</v>
      </c>
      <c r="I20486" s="749" t="s">
        <v>1747</v>
      </c>
      <c r="J20486" s="749" t="n">
        <v>6.8</v>
      </c>
    </row>
    <row collapsed="false" customFormat="false" customHeight="true" hidden="true" ht="12.75" outlineLevel="0" r="20487">
      <c r="A20487" s="749" t="s">
        <v>47035</v>
      </c>
      <c r="B20487" s="749" t="str">
        <f aca="false">C20487&amp;D20487&amp;E20487&amp;F20487&amp;G20487&amp;H20487</f>
        <v>ROMPEDOR HIDRAULICO ADAPTAVEL A RETRO-ESCAVADEIRA(EXCLUSIVEESTA),COM PESO OPERACIONAL DE 435KG,FREQUENCIA DE IMPACTOS DE 400 A 1000BPM,INCLUSIVE PONTEIRO DE 84MM DE DIAMETRO,EXCLUSIVE OPERADOR</v>
      </c>
      <c r="C20487" s="749" t="s">
        <v>47030</v>
      </c>
      <c r="D20487" s="749" t="s">
        <v>47031</v>
      </c>
      <c r="E20487" s="749" t="s">
        <v>47032</v>
      </c>
      <c r="F20487" s="749" t="s">
        <v>47033</v>
      </c>
      <c r="I20487" s="749" t="s">
        <v>1747</v>
      </c>
      <c r="J20487" s="749" t="n">
        <v>10.2</v>
      </c>
    </row>
    <row collapsed="false" customFormat="false" customHeight="true" hidden="true" ht="12.75" outlineLevel="0" r="20488">
      <c r="A20488" s="749" t="s">
        <v>47036</v>
      </c>
      <c r="B20488" s="749" t="str">
        <f aca="false">C20488&amp;D20488&amp;E20488&amp;F20488&amp;G20488&amp;H20488</f>
        <v>ROMPEDOR HIDRAULICO ADAPTAVEL A RETRO-ESCAVADEIRA(EXCLUSIVEESTA),COM PESO OPERACIONAL DE 435KG,FREQUENCIA DE IMPACTOS DE 400 A 1000BPM,INCLUSIVE PONTEIRO DE 84MM DE DIAMETRO,EXCLUSIVE OPERADOR</v>
      </c>
      <c r="C20488" s="749" t="s">
        <v>47030</v>
      </c>
      <c r="D20488" s="749" t="s">
        <v>47031</v>
      </c>
      <c r="E20488" s="749" t="s">
        <v>47032</v>
      </c>
      <c r="F20488" s="749" t="s">
        <v>47033</v>
      </c>
      <c r="I20488" s="749" t="s">
        <v>1747</v>
      </c>
      <c r="J20488" s="749" t="n">
        <v>6.8</v>
      </c>
    </row>
    <row collapsed="false" customFormat="false" customHeight="true" hidden="true" ht="12.75" outlineLevel="0" r="20489">
      <c r="A20489" s="749" t="s">
        <v>47037</v>
      </c>
      <c r="B20489" s="749" t="str">
        <f aca="false">C20489&amp;D20489&amp;E20489&amp;F20489&amp;G20489&amp;H20489</f>
        <v>ROMPEDOR HIDRAULICO ADAPTAVEL A ESCAVADEIRA HIDRAULICA(EXCLUSIVE ESTA),COM PESO OPERACIONAL DE 1700KG,FREQUENCIA DE IMPACTOS DE 320 A 600BPM,INCLUSIVE PONTEIRO DE 130MM DE DIAMETRO,EXCLUSIVE OPERADOR</v>
      </c>
      <c r="C20489" s="749" t="s">
        <v>47038</v>
      </c>
      <c r="D20489" s="749" t="s">
        <v>47039</v>
      </c>
      <c r="E20489" s="749" t="s">
        <v>47040</v>
      </c>
      <c r="F20489" s="749" t="s">
        <v>47041</v>
      </c>
      <c r="I20489" s="749" t="s">
        <v>1747</v>
      </c>
      <c r="J20489" s="749" t="n">
        <v>21.94</v>
      </c>
    </row>
    <row collapsed="false" customFormat="false" customHeight="true" hidden="true" ht="12.75" outlineLevel="0" r="20490">
      <c r="A20490" s="749" t="s">
        <v>47042</v>
      </c>
      <c r="B20490" s="749" t="str">
        <f aca="false">C20490&amp;D20490&amp;E20490&amp;F20490&amp;G20490&amp;H20490</f>
        <v>ROMPEDOR HIDRAULICO ADAPTAVEL A ESCAVADEIRA HIDRAULICA(EXCLUSIVE ESTA),COM PESO OPERACIONAL DE 1700KG,FREQUENCIA DE IMPACTOS DE 320 A 600BPM,INCLUSIVE PONTEIRO DE 130MM DE DIAMETRO,EXCLUSIVE OPERADOR</v>
      </c>
      <c r="C20490" s="749" t="s">
        <v>47038</v>
      </c>
      <c r="D20490" s="749" t="s">
        <v>47039</v>
      </c>
      <c r="E20490" s="749" t="s">
        <v>47040</v>
      </c>
      <c r="F20490" s="749" t="s">
        <v>47041</v>
      </c>
      <c r="I20490" s="749" t="s">
        <v>1747</v>
      </c>
      <c r="J20490" s="749" t="n">
        <v>14.63</v>
      </c>
    </row>
    <row collapsed="false" customFormat="false" customHeight="true" hidden="true" ht="12.75" outlineLevel="0" r="20491">
      <c r="A20491" s="749" t="s">
        <v>47043</v>
      </c>
      <c r="B20491" s="749" t="str">
        <f aca="false">C20491&amp;D20491&amp;E20491&amp;F20491&amp;G20491&amp;H20491</f>
        <v>ROMPEDOR HIDRAULICO ADAPTAVEL A ESCAVADEIRA HIDRAULICA(EXCLUSIVE ESTA),COM PESO OPERACIONAL DE 1700KG,FREQUENCIA DE IMPACTOS DE 320 A 600BPM,INCLUSIVE PONTEIRO DE 130MM DE DIAMETRO,EXCLUSIVE OPERADOR</v>
      </c>
      <c r="C20491" s="749" t="s">
        <v>47038</v>
      </c>
      <c r="D20491" s="749" t="s">
        <v>47039</v>
      </c>
      <c r="E20491" s="749" t="s">
        <v>47040</v>
      </c>
      <c r="F20491" s="749" t="s">
        <v>47041</v>
      </c>
      <c r="I20491" s="749" t="s">
        <v>1747</v>
      </c>
      <c r="J20491" s="749" t="n">
        <v>21.94</v>
      </c>
    </row>
    <row collapsed="false" customFormat="false" customHeight="true" hidden="true" ht="12.75" outlineLevel="0" r="20492">
      <c r="A20492" s="749" t="s">
        <v>47044</v>
      </c>
      <c r="B20492" s="749" t="str">
        <f aca="false">C20492&amp;D20492&amp;E20492&amp;F20492&amp;G20492&amp;H20492</f>
        <v>ROMPEDOR HIDRAULICO ADAPTAVEL A ESCAVADEIRA HIDRAULICA(EXCLUSIVE ESTA),COM PESO OPERACIONAL DE 1700KG,FREQUENCIA DE IMPACTOS DE 320 A 600BPM,INCLUSIVE PONTEIRO DE 130MM DE DIAMETRO,EXCLUSIVE OPERADOR</v>
      </c>
      <c r="C20492" s="749" t="s">
        <v>47038</v>
      </c>
      <c r="D20492" s="749" t="s">
        <v>47039</v>
      </c>
      <c r="E20492" s="749" t="s">
        <v>47040</v>
      </c>
      <c r="F20492" s="749" t="s">
        <v>47041</v>
      </c>
      <c r="I20492" s="749" t="s">
        <v>1747</v>
      </c>
      <c r="J20492" s="749" t="n">
        <v>14.63</v>
      </c>
    </row>
    <row collapsed="false" customFormat="false" customHeight="true" hidden="true" ht="12.75" outlineLevel="0" r="20493">
      <c r="A20493" s="749" t="s">
        <v>47045</v>
      </c>
      <c r="B20493" s="749" t="str">
        <f aca="false">C20493&amp;D20493&amp;E20493&amp;F20493&amp;G20493&amp;H20493</f>
        <v>ROMPEDOR PNEUMATICO DE 32,6KG DE PESO,CONSUMO DE AR 38,8L/S,FREQUENCIA DE IMPACTOS DE 1.100,IMP/MIN,EXCLUSIVE OPERADOR,PONTEIRA E MANGUEIRA</v>
      </c>
      <c r="C20493" s="749" t="s">
        <v>47046</v>
      </c>
      <c r="D20493" s="749" t="s">
        <v>47047</v>
      </c>
      <c r="E20493" s="749" t="s">
        <v>47048</v>
      </c>
      <c r="I20493" s="749" t="s">
        <v>1747</v>
      </c>
      <c r="J20493" s="749" t="n">
        <v>0.94</v>
      </c>
    </row>
    <row collapsed="false" customFormat="false" customHeight="true" hidden="true" ht="12.75" outlineLevel="0" r="20494">
      <c r="A20494" s="749" t="s">
        <v>47049</v>
      </c>
      <c r="B20494" s="749" t="str">
        <f aca="false">C20494&amp;D20494&amp;E20494&amp;F20494&amp;G20494&amp;H20494</f>
        <v>ROMPEDOR PNEUMATICO DE 32,6KG DE PESO,CONSUMO DE AR 38,8L/S,FREQUENCIA DE IMPACTOS DE 1.100,IMP/MIN,EXCLUSIVE OPERADOR,PONTEIRA E MANGUEIRA</v>
      </c>
      <c r="C20494" s="749" t="s">
        <v>47046</v>
      </c>
      <c r="D20494" s="749" t="s">
        <v>47047</v>
      </c>
      <c r="E20494" s="749" t="s">
        <v>47048</v>
      </c>
      <c r="I20494" s="749" t="s">
        <v>1747</v>
      </c>
      <c r="J20494" s="749" t="n">
        <v>0.63</v>
      </c>
    </row>
    <row collapsed="false" customFormat="false" customHeight="true" hidden="true" ht="12.75" outlineLevel="0" r="20495">
      <c r="A20495" s="749" t="s">
        <v>47050</v>
      </c>
      <c r="B20495" s="749" t="str">
        <f aca="false">C20495&amp;D20495&amp;E20495&amp;F20495&amp;G20495&amp;H20495</f>
        <v>ROMPEDOR PNEUMATICO DE 32,6KG DE PESO,CONSUMO DE AR 38,8L/S,FREQUENCIA DE IMPACTOS DE 1.100,IMP/MIN,EXCLUSIVE OPERADOR,PONTEIRA E MANGUEIRA</v>
      </c>
      <c r="C20495" s="749" t="s">
        <v>47046</v>
      </c>
      <c r="D20495" s="749" t="s">
        <v>47047</v>
      </c>
      <c r="E20495" s="749" t="s">
        <v>47048</v>
      </c>
      <c r="I20495" s="749" t="s">
        <v>1747</v>
      </c>
      <c r="J20495" s="749" t="n">
        <v>0.94</v>
      </c>
    </row>
    <row collapsed="false" customFormat="false" customHeight="true" hidden="true" ht="12.75" outlineLevel="0" r="20496">
      <c r="A20496" s="749" t="s">
        <v>47051</v>
      </c>
      <c r="B20496" s="749" t="str">
        <f aca="false">C20496&amp;D20496&amp;E20496&amp;F20496&amp;G20496&amp;H20496</f>
        <v>ROMPEDOR PNEUMATICO DE 32,6KG DE PESO,CONSUMO DE AR 38,8L/S,FREQUENCIA DE IMPACTOS DE 1.100,IMP/MIN,EXCLUSIVE OPERADOR,PONTEIRA E MANGUEIRA</v>
      </c>
      <c r="C20496" s="749" t="s">
        <v>47046</v>
      </c>
      <c r="D20496" s="749" t="s">
        <v>47047</v>
      </c>
      <c r="E20496" s="749" t="s">
        <v>47048</v>
      </c>
      <c r="I20496" s="749" t="s">
        <v>1747</v>
      </c>
      <c r="J20496" s="749" t="n">
        <v>0.63</v>
      </c>
    </row>
    <row collapsed="false" customFormat="false" customHeight="true" hidden="true" ht="12.75" outlineLevel="0" r="20497">
      <c r="A20497" s="749" t="s">
        <v>47052</v>
      </c>
      <c r="B20497" s="749" t="str">
        <f aca="false">C20497&amp;D20497&amp;E20497&amp;F20497&amp;G20497&amp;H20497</f>
        <v>PERFURATRIZ DE 26KG DE PESO(PARA USO SUBTERRANEO),CONSUMO DE AR 63L/S,FREQUENCIA DE IMPACTOS DE 38,IMP/S,COMPRIMENTO DE71CM,DIAMETRO DO PISTAO DE 70MM,EXCLUSIVE OPERADOR,BROCA E MANGUEIRA</v>
      </c>
      <c r="C20497" s="749" t="s">
        <v>47053</v>
      </c>
      <c r="D20497" s="749" t="s">
        <v>47054</v>
      </c>
      <c r="E20497" s="749" t="s">
        <v>47055</v>
      </c>
      <c r="F20497" s="749" t="s">
        <v>47056</v>
      </c>
      <c r="I20497" s="749" t="s">
        <v>1747</v>
      </c>
      <c r="J20497" s="749" t="n">
        <v>3.3</v>
      </c>
    </row>
    <row collapsed="false" customFormat="false" customHeight="true" hidden="true" ht="12.75" outlineLevel="0" r="20498">
      <c r="A20498" s="749" t="s">
        <v>47057</v>
      </c>
      <c r="B20498" s="749" t="str">
        <f aca="false">C20498&amp;D20498&amp;E20498&amp;F20498&amp;G20498&amp;H20498</f>
        <v>PERFURATRIZ DE 26KG DE PESO(PARA USO SUBTERRANEO),CONSUMO DE AR 63L/S,FREQUENCIA DE IMPACTOS DE 38,IMP/S,COMPRIMENTO DE71CM,DIAMETRO DO PISTAO DE 70MM,EXCLUSIVE OPERADOR,BROCA E MANGUEIRA</v>
      </c>
      <c r="C20498" s="749" t="s">
        <v>47053</v>
      </c>
      <c r="D20498" s="749" t="s">
        <v>47054</v>
      </c>
      <c r="E20498" s="749" t="s">
        <v>47055</v>
      </c>
      <c r="F20498" s="749" t="s">
        <v>47056</v>
      </c>
      <c r="I20498" s="749" t="s">
        <v>1747</v>
      </c>
      <c r="J20498" s="749" t="n">
        <v>2.2</v>
      </c>
    </row>
    <row collapsed="false" customFormat="false" customHeight="true" hidden="true" ht="12.75" outlineLevel="0" r="20499">
      <c r="A20499" s="749" t="s">
        <v>47058</v>
      </c>
      <c r="B20499" s="749" t="str">
        <f aca="false">C20499&amp;D20499&amp;E20499&amp;F20499&amp;G20499&amp;H20499</f>
        <v>PERFURATRIZ DE 26KG DE PESO(PARA USO SUBTERRANEO),CONSUMO DE AR 63L/S,FREQUENCIA DE IMPACTOS DE 38,IMP/S,COMPRIMENTO DE71CM,DIAMETRO DO PISTAO DE 70MM,EXCLUSIVE OPERADOR,BROCA E MANGUEIRA</v>
      </c>
      <c r="C20499" s="749" t="s">
        <v>47053</v>
      </c>
      <c r="D20499" s="749" t="s">
        <v>47054</v>
      </c>
      <c r="E20499" s="749" t="s">
        <v>47055</v>
      </c>
      <c r="F20499" s="749" t="s">
        <v>47056</v>
      </c>
      <c r="I20499" s="749" t="s">
        <v>1747</v>
      </c>
      <c r="J20499" s="749" t="n">
        <v>3.3</v>
      </c>
    </row>
    <row collapsed="false" customFormat="false" customHeight="true" hidden="true" ht="12.75" outlineLevel="0" r="20500">
      <c r="A20500" s="749" t="s">
        <v>47059</v>
      </c>
      <c r="B20500" s="749" t="str">
        <f aca="false">C20500&amp;D20500&amp;E20500&amp;F20500&amp;G20500&amp;H20500</f>
        <v>PERFURATRIZ DE 26KG DE PESO(PARA USO SUBTERRANEO),CONSUMO DE AR 63L/S,FREQUENCIA DE IMPACTOS DE 38,IMP/S,COMPRIMENTO DE71CM,DIAMETRO DO PISTAO DE 70MM,EXCLUSIVE OPERADOR,BROCA E MANGUEIRA</v>
      </c>
      <c r="C20500" s="749" t="s">
        <v>47053</v>
      </c>
      <c r="D20500" s="749" t="s">
        <v>47054</v>
      </c>
      <c r="E20500" s="749" t="s">
        <v>47055</v>
      </c>
      <c r="F20500" s="749" t="s">
        <v>47056</v>
      </c>
      <c r="I20500" s="749" t="s">
        <v>1747</v>
      </c>
      <c r="J20500" s="749" t="n">
        <v>2.2</v>
      </c>
    </row>
    <row collapsed="false" customFormat="false" customHeight="true" hidden="true" ht="12.75" outlineLevel="0" r="20501">
      <c r="A20501" s="749" t="s">
        <v>47060</v>
      </c>
      <c r="B20501" s="749" t="str">
        <f aca="false">C20501&amp;D20501&amp;E20501&amp;F20501&amp;G20501&amp;H20501</f>
        <v>PERFURATRIZ DE 23,5KG DE PESO(PARA SERVICOS DE FURACAO DE FOGACHO,PERFURACAO EM BANCADAS BAIXAS E SERVICOS SIMILARES),CONSUMO DE AR 56L/S,FREQUENCIA DE IMPACTOS DE 34 IMP/S,COMPRIMENTO DE 64CM,DIAMETRO DO PISTAO DE 65MM,EXCLUSIVE OPERADOR,BROCA E MANGUEIRA</v>
      </c>
      <c r="C20501" s="749" t="s">
        <v>47061</v>
      </c>
      <c r="D20501" s="749" t="s">
        <v>47062</v>
      </c>
      <c r="E20501" s="749" t="s">
        <v>47063</v>
      </c>
      <c r="F20501" s="749" t="s">
        <v>47064</v>
      </c>
      <c r="G20501" s="749" t="s">
        <v>47065</v>
      </c>
      <c r="I20501" s="749" t="s">
        <v>1747</v>
      </c>
      <c r="J20501" s="749" t="n">
        <v>1.23</v>
      </c>
    </row>
    <row collapsed="false" customFormat="false" customHeight="true" hidden="true" ht="12.75" outlineLevel="0" r="20502">
      <c r="A20502" s="749" t="s">
        <v>47066</v>
      </c>
      <c r="B20502" s="749" t="str">
        <f aca="false">C20502&amp;D20502&amp;E20502&amp;F20502&amp;G20502&amp;H20502</f>
        <v>PERFURATRIZ DE 23,5KG DE PESO(PARA SERVICOS DE FURACAO DE FOGACHO,PERFURACAO EM BANCADAS BAIXAS E SERVICOS SIMILARES),CONSUMO DE AR 56L/S,FREQUENCIA DE IMPACTOS DE 34 IMP/S,COMPRIMENTO DE 64CM,DIAMETRO DO PISTAO DE 65MM,EXCLUSIVE OPERADOR,BROCA E MANGUEIRA</v>
      </c>
      <c r="C20502" s="749" t="s">
        <v>47061</v>
      </c>
      <c r="D20502" s="749" t="s">
        <v>47062</v>
      </c>
      <c r="E20502" s="749" t="s">
        <v>47063</v>
      </c>
      <c r="F20502" s="749" t="s">
        <v>47064</v>
      </c>
      <c r="G20502" s="749" t="s">
        <v>47065</v>
      </c>
      <c r="I20502" s="749" t="s">
        <v>1747</v>
      </c>
      <c r="J20502" s="749" t="n">
        <v>0.88</v>
      </c>
    </row>
    <row collapsed="false" customFormat="false" customHeight="true" hidden="true" ht="12.75" outlineLevel="0" r="20503">
      <c r="A20503" s="749" t="s">
        <v>47067</v>
      </c>
      <c r="B20503" s="749" t="str">
        <f aca="false">C20503&amp;D20503&amp;E20503&amp;F20503&amp;G20503&amp;H20503</f>
        <v>PERFURATRIZ DE 23,5KG DE PESO(PARA SERVICOS DE FURACAO DE FOGACHO,PERFURACAO EM BANCADAS BAIXAS E SERVICOS SIMILARES),CONSUMO DE AR 56L/S,FREQUENCIA DE IMPACTOS DE 34 IMP/S,COMPRIMENTO DE 64CM,DIAMETRO DO PISTAO DE 65MM,EXCLUSIVE OPERADOR,BROCA E MANGUEIRA</v>
      </c>
      <c r="C20503" s="749" t="s">
        <v>47061</v>
      </c>
      <c r="D20503" s="749" t="s">
        <v>47062</v>
      </c>
      <c r="E20503" s="749" t="s">
        <v>47063</v>
      </c>
      <c r="F20503" s="749" t="s">
        <v>47064</v>
      </c>
      <c r="G20503" s="749" t="s">
        <v>47065</v>
      </c>
      <c r="I20503" s="749" t="s">
        <v>1747</v>
      </c>
      <c r="J20503" s="749" t="n">
        <v>1.23</v>
      </c>
    </row>
    <row collapsed="false" customFormat="false" customHeight="true" hidden="true" ht="12.75" outlineLevel="0" r="20504">
      <c r="A20504" s="749" t="s">
        <v>47068</v>
      </c>
      <c r="B20504" s="749" t="str">
        <f aca="false">C20504&amp;D20504&amp;E20504&amp;F20504&amp;G20504&amp;H20504</f>
        <v>PERFURATRIZ DE 23,5KG DE PESO(PARA SERVICOS DE FURACAO DE FOGACHO,PERFURACAO EM BANCADAS BAIXAS E SERVICOS SIMILARES),CONSUMO DE AR 56L/S,FREQUENCIA DE IMPACTOS DE 34 IMP/S,COMPRIMENTO DE 64CM,DIAMETRO DO PISTAO DE 65MM,EXCLUSIVE OPERADOR,BROCA E MANGUEIRA</v>
      </c>
      <c r="C20504" s="749" t="s">
        <v>47061</v>
      </c>
      <c r="D20504" s="749" t="s">
        <v>47062</v>
      </c>
      <c r="E20504" s="749" t="s">
        <v>47063</v>
      </c>
      <c r="F20504" s="749" t="s">
        <v>47064</v>
      </c>
      <c r="G20504" s="749" t="s">
        <v>47065</v>
      </c>
      <c r="I20504" s="749" t="s">
        <v>1747</v>
      </c>
      <c r="J20504" s="749" t="n">
        <v>0.88</v>
      </c>
    </row>
    <row collapsed="false" customFormat="false" customHeight="true" hidden="true" ht="12.75" outlineLevel="0" r="20505">
      <c r="A20505" s="749" t="s">
        <v>47069</v>
      </c>
      <c r="B20505" s="749" t="str">
        <f aca="false">C20505&amp;D20505&amp;E20505&amp;F20505&amp;G20505&amp;H20505</f>
        <v>ARADO REVERSIVEL DE DISCO ADAPTAVEL A TRATOR PARA PREPARO DE TERRENO,EXCLUSIVE OPERADOR</v>
      </c>
      <c r="C20505" s="749" t="s">
        <v>47070</v>
      </c>
      <c r="D20505" s="749" t="s">
        <v>47071</v>
      </c>
      <c r="I20505" s="749" t="s">
        <v>1747</v>
      </c>
      <c r="J20505" s="749" t="n">
        <v>2.24</v>
      </c>
    </row>
    <row collapsed="false" customFormat="false" customHeight="true" hidden="true" ht="12.75" outlineLevel="0" r="20506">
      <c r="A20506" s="749" t="s">
        <v>47072</v>
      </c>
      <c r="B20506" s="749" t="str">
        <f aca="false">C20506&amp;D20506&amp;E20506&amp;F20506&amp;G20506&amp;H20506</f>
        <v>ARADO REVERSIVEL DE DISCO ADAPTAVEL A TRATOR PARA PREPARO DE TERRENO,EXCLUSIVE OPERADOR</v>
      </c>
      <c r="C20506" s="749" t="s">
        <v>47070</v>
      </c>
      <c r="D20506" s="749" t="s">
        <v>47071</v>
      </c>
      <c r="I20506" s="749" t="s">
        <v>1747</v>
      </c>
      <c r="J20506" s="749" t="n">
        <v>0.86</v>
      </c>
    </row>
    <row collapsed="false" customFormat="false" customHeight="true" hidden="true" ht="12.75" outlineLevel="0" r="20507">
      <c r="A20507" s="749" t="s">
        <v>47073</v>
      </c>
      <c r="B20507" s="749" t="str">
        <f aca="false">C20507&amp;D20507&amp;E20507&amp;F20507&amp;G20507&amp;H20507</f>
        <v>ARADO REVERSIVEL DE DISCO ADAPTAVEL A TRATOR PARA PREPARO DE TERRENO,EXCLUSIVE OPERADOR</v>
      </c>
      <c r="C20507" s="749" t="s">
        <v>47070</v>
      </c>
      <c r="D20507" s="749" t="s">
        <v>47071</v>
      </c>
      <c r="I20507" s="749" t="s">
        <v>1747</v>
      </c>
      <c r="J20507" s="749" t="n">
        <v>2.24</v>
      </c>
    </row>
    <row collapsed="false" customFormat="false" customHeight="true" hidden="true" ht="12.75" outlineLevel="0" r="20508">
      <c r="A20508" s="749" t="s">
        <v>47074</v>
      </c>
      <c r="B20508" s="749" t="str">
        <f aca="false">C20508&amp;D20508&amp;E20508&amp;F20508&amp;G20508&amp;H20508</f>
        <v>ARADO REVERSIVEL DE DISCO ADAPTAVEL A TRATOR PARA PREPARO DE TERRENO,EXCLUSIVE OPERADOR</v>
      </c>
      <c r="C20508" s="749" t="s">
        <v>47070</v>
      </c>
      <c r="D20508" s="749" t="s">
        <v>47071</v>
      </c>
      <c r="I20508" s="749" t="s">
        <v>1747</v>
      </c>
      <c r="J20508" s="749" t="n">
        <v>0.86</v>
      </c>
    </row>
    <row collapsed="false" customFormat="false" customHeight="true" hidden="true" ht="12.75" outlineLevel="0" r="20509">
      <c r="A20509" s="749" t="s">
        <v>47075</v>
      </c>
      <c r="B20509" s="749" t="str">
        <f aca="false">C20509&amp;D20509&amp;E20509&amp;F20509&amp;G20509&amp;H20509</f>
        <v>VALETADEIRA MOTOR DIESEL DE 135HP,INCLUSIVE OPERADOR</v>
      </c>
      <c r="C20509" s="749" t="s">
        <v>47076</v>
      </c>
      <c r="I20509" s="749" t="s">
        <v>1747</v>
      </c>
      <c r="J20509" s="749" t="n">
        <v>610.39</v>
      </c>
    </row>
    <row collapsed="false" customFormat="false" customHeight="true" hidden="true" ht="12.75" outlineLevel="0" r="20510">
      <c r="A20510" s="749" t="s">
        <v>47077</v>
      </c>
      <c r="B20510" s="749" t="str">
        <f aca="false">C20510&amp;D20510&amp;E20510&amp;F20510&amp;G20510&amp;H20510</f>
        <v>VALETADEIRA MOTOR DIESEL DE 135HP,INCLUSIVE OPERADOR</v>
      </c>
      <c r="C20510" s="749" t="s">
        <v>47076</v>
      </c>
      <c r="I20510" s="749" t="s">
        <v>1747</v>
      </c>
      <c r="J20510" s="749" t="n">
        <v>52.92</v>
      </c>
    </row>
    <row collapsed="false" customFormat="false" customHeight="true" hidden="true" ht="12.75" outlineLevel="0" r="20511">
      <c r="A20511" s="749" t="s">
        <v>47078</v>
      </c>
      <c r="B20511" s="749" t="str">
        <f aca="false">C20511&amp;D20511&amp;E20511&amp;F20511&amp;G20511&amp;H20511</f>
        <v>VALETADEIRA MOTOR DIESEL DE 135HP,INCLUSIVE OPERADOR</v>
      </c>
      <c r="C20511" s="749" t="s">
        <v>47076</v>
      </c>
      <c r="I20511" s="749" t="s">
        <v>1747</v>
      </c>
      <c r="J20511" s="749" t="n">
        <v>36.99</v>
      </c>
    </row>
    <row collapsed="false" customFormat="false" customHeight="true" hidden="true" ht="12.75" outlineLevel="0" r="20512">
      <c r="A20512" s="749" t="s">
        <v>47079</v>
      </c>
      <c r="B20512" s="749" t="str">
        <f aca="false">C20512&amp;D20512&amp;E20512&amp;F20512&amp;G20512&amp;H20512</f>
        <v>VALETADEIRA MOTOR DIESEL DE 135HP,INCLUSIVE OPERADOR</v>
      </c>
      <c r="C20512" s="749" t="s">
        <v>47076</v>
      </c>
      <c r="I20512" s="749" t="s">
        <v>1747</v>
      </c>
      <c r="J20512" s="749" t="n">
        <v>607.4</v>
      </c>
    </row>
    <row collapsed="false" customFormat="false" customHeight="true" hidden="true" ht="12.75" outlineLevel="0" r="20513">
      <c r="A20513" s="749" t="s">
        <v>47080</v>
      </c>
      <c r="B20513" s="749" t="str">
        <f aca="false">C20513&amp;D20513&amp;E20513&amp;F20513&amp;G20513&amp;H20513</f>
        <v>VALETADEIRA MOTOR DIESEL DE 135HP,INCLUSIVE OPERADOR</v>
      </c>
      <c r="C20513" s="749" t="s">
        <v>47076</v>
      </c>
      <c r="I20513" s="749" t="s">
        <v>1747</v>
      </c>
      <c r="J20513" s="749" t="n">
        <v>49.93</v>
      </c>
    </row>
    <row collapsed="false" customFormat="false" customHeight="true" hidden="true" ht="12.75" outlineLevel="0" r="20514">
      <c r="A20514" s="749" t="s">
        <v>47081</v>
      </c>
      <c r="B20514" s="749" t="str">
        <f aca="false">C20514&amp;D20514&amp;E20514&amp;F20514&amp;G20514&amp;H20514</f>
        <v>VALETADEIRA MOTOR DIESEL DE 135HP,INCLUSIVE OPERADOR</v>
      </c>
      <c r="C20514" s="749" t="s">
        <v>47076</v>
      </c>
      <c r="I20514" s="749" t="s">
        <v>1747</v>
      </c>
      <c r="J20514" s="749" t="n">
        <v>34</v>
      </c>
    </row>
    <row collapsed="false" customFormat="false" customHeight="true" hidden="true" ht="12.75" outlineLevel="0" r="20515">
      <c r="A20515" s="749" t="s">
        <v>47082</v>
      </c>
      <c r="B20515" s="749" t="str">
        <f aca="false">C20515&amp;D20515&amp;E20515&amp;F20515&amp;G20515&amp;H20515</f>
        <v>ROCADEIRA DESLOCAVEL ADAPTAVEL A TRATOR PARA PREPARO DE TERRENO,EXCLUSIVE OPERADOR</v>
      </c>
      <c r="C20515" s="749" t="s">
        <v>47083</v>
      </c>
      <c r="D20515" s="749" t="s">
        <v>47084</v>
      </c>
      <c r="I20515" s="749" t="s">
        <v>1747</v>
      </c>
      <c r="J20515" s="749" t="n">
        <v>2.06</v>
      </c>
    </row>
    <row collapsed="false" customFormat="false" customHeight="true" hidden="true" ht="12.75" outlineLevel="0" r="20516">
      <c r="A20516" s="749" t="s">
        <v>47085</v>
      </c>
      <c r="B20516" s="749" t="str">
        <f aca="false">C20516&amp;D20516&amp;E20516&amp;F20516&amp;G20516&amp;H20516</f>
        <v>ROCADEIRA DESLOCAVEL ADAPTAVEL A TRATOR PARA PREPARO DE TERRENO,EXCLUSIVE OPERADOR</v>
      </c>
      <c r="C20516" s="749" t="s">
        <v>47083</v>
      </c>
      <c r="D20516" s="749" t="s">
        <v>47084</v>
      </c>
      <c r="I20516" s="749" t="s">
        <v>1747</v>
      </c>
      <c r="J20516" s="749" t="n">
        <v>0.68</v>
      </c>
    </row>
    <row collapsed="false" customFormat="false" customHeight="true" hidden="true" ht="12.75" outlineLevel="0" r="20517">
      <c r="A20517" s="749" t="s">
        <v>47086</v>
      </c>
      <c r="B20517" s="749" t="str">
        <f aca="false">C20517&amp;D20517&amp;E20517&amp;F20517&amp;G20517&amp;H20517</f>
        <v>ROCADEIRA DESLOCAVEL ADAPTAVEL A TRATOR PARA PREPARO DE TERRENO,EXCLUSIVE OPERADOR</v>
      </c>
      <c r="C20517" s="749" t="s">
        <v>47083</v>
      </c>
      <c r="D20517" s="749" t="s">
        <v>47084</v>
      </c>
      <c r="I20517" s="749" t="s">
        <v>1747</v>
      </c>
      <c r="J20517" s="749" t="n">
        <v>2.06</v>
      </c>
    </row>
    <row collapsed="false" customFormat="false" customHeight="true" hidden="true" ht="12.75" outlineLevel="0" r="20518">
      <c r="A20518" s="749" t="s">
        <v>47087</v>
      </c>
      <c r="B20518" s="749" t="str">
        <f aca="false">C20518&amp;D20518&amp;E20518&amp;F20518&amp;G20518&amp;H20518</f>
        <v>ROCADEIRA DESLOCAVEL ADAPTAVEL A TRATOR PARA PREPARO DE TERRENO,EXCLUSIVE OPERADOR</v>
      </c>
      <c r="C20518" s="749" t="s">
        <v>47083</v>
      </c>
      <c r="D20518" s="749" t="s">
        <v>47084</v>
      </c>
      <c r="I20518" s="749" t="s">
        <v>1747</v>
      </c>
      <c r="J20518" s="749" t="n">
        <v>0.68</v>
      </c>
    </row>
    <row collapsed="false" customFormat="false" customHeight="true" hidden="true" ht="12.75" outlineLevel="0" r="20519">
      <c r="A20519" s="749" t="s">
        <v>47088</v>
      </c>
      <c r="B20519" s="749" t="str">
        <f aca="false">C20519&amp;D20519&amp;E20519&amp;F20519&amp;G20519&amp;H20519</f>
        <v>GUINCHO CARREGADOR ADAPTAVEL A TRATOR PARA TRANSPORTE DE MADEIRA,EXCLUSIVE OPERADOR</v>
      </c>
      <c r="C20519" s="749" t="s">
        <v>47089</v>
      </c>
      <c r="D20519" s="749" t="s">
        <v>47090</v>
      </c>
      <c r="I20519" s="749" t="s">
        <v>1747</v>
      </c>
      <c r="J20519" s="749" t="n">
        <v>0.96</v>
      </c>
    </row>
    <row collapsed="false" customFormat="false" customHeight="true" hidden="true" ht="12.75" outlineLevel="0" r="20520">
      <c r="A20520" s="749" t="s">
        <v>47091</v>
      </c>
      <c r="B20520" s="749" t="str">
        <f aca="false">C20520&amp;D20520&amp;E20520&amp;F20520&amp;G20520&amp;H20520</f>
        <v>GUINCHO CARREGADOR ADAPTAVEL A TRATOR PARA TRANSPORTE DE MADEIRA,EXCLUSIVE OPERADOR</v>
      </c>
      <c r="C20520" s="749" t="s">
        <v>47089</v>
      </c>
      <c r="D20520" s="749" t="s">
        <v>47090</v>
      </c>
      <c r="I20520" s="749" t="s">
        <v>1747</v>
      </c>
      <c r="J20520" s="749" t="n">
        <v>0.23</v>
      </c>
    </row>
    <row collapsed="false" customFormat="false" customHeight="true" hidden="true" ht="12.75" outlineLevel="0" r="20521">
      <c r="A20521" s="749" t="s">
        <v>47092</v>
      </c>
      <c r="B20521" s="749" t="str">
        <f aca="false">C20521&amp;D20521&amp;E20521&amp;F20521&amp;G20521&amp;H20521</f>
        <v>GUINCHO CARREGADOR ADAPTAVEL A TRATOR PARA TRANSPORTE DE MADEIRA,EXCLUSIVE OPERADOR</v>
      </c>
      <c r="C20521" s="749" t="s">
        <v>47089</v>
      </c>
      <c r="D20521" s="749" t="s">
        <v>47090</v>
      </c>
      <c r="I20521" s="749" t="s">
        <v>1747</v>
      </c>
      <c r="J20521" s="749" t="n">
        <v>0.96</v>
      </c>
    </row>
    <row collapsed="false" customFormat="false" customHeight="true" hidden="true" ht="12.75" outlineLevel="0" r="20522">
      <c r="A20522" s="749" t="s">
        <v>47093</v>
      </c>
      <c r="B20522" s="749" t="str">
        <f aca="false">C20522&amp;D20522&amp;E20522&amp;F20522&amp;G20522&amp;H20522</f>
        <v>GUINCHO CARREGADOR ADAPTAVEL A TRATOR PARA TRANSPORTE DE MADEIRA,EXCLUSIVE OPERADOR</v>
      </c>
      <c r="C20522" s="749" t="s">
        <v>47089</v>
      </c>
      <c r="D20522" s="749" t="s">
        <v>47090</v>
      </c>
      <c r="I20522" s="749" t="s">
        <v>1747</v>
      </c>
      <c r="J20522" s="749" t="n">
        <v>0.23</v>
      </c>
    </row>
    <row collapsed="false" customFormat="false" customHeight="true" hidden="true" ht="12.75" outlineLevel="0" r="20523">
      <c r="A20523" s="749" t="s">
        <v>47094</v>
      </c>
      <c r="B20523" s="749" t="str">
        <f aca="false">C20523&amp;D20523&amp;E20523&amp;F20523&amp;G20523&amp;H20523</f>
        <v>SOCADOR PNEUMATICO,10,9KG DE PESO,CONSUMO DE AR DE 10.5L/S,EXCLUSIVE OPERADOR</v>
      </c>
      <c r="C20523" s="749" t="s">
        <v>47095</v>
      </c>
      <c r="D20523" s="749" t="s">
        <v>47096</v>
      </c>
      <c r="I20523" s="749" t="s">
        <v>1747</v>
      </c>
      <c r="J20523" s="749" t="n">
        <v>5.49</v>
      </c>
    </row>
    <row collapsed="false" customFormat="false" customHeight="true" hidden="true" ht="12.75" outlineLevel="0" r="20524">
      <c r="A20524" s="749" t="s">
        <v>47097</v>
      </c>
      <c r="B20524" s="749" t="str">
        <f aca="false">C20524&amp;D20524&amp;E20524&amp;F20524&amp;G20524&amp;H20524</f>
        <v>SOCADOR PNEUMATICO,10,9KG DE PESO,CONSUMO DE AR DE 10,5L/S,EXCLUSIVE OPERADOR</v>
      </c>
      <c r="C20524" s="749" t="s">
        <v>47098</v>
      </c>
      <c r="D20524" s="749" t="s">
        <v>47096</v>
      </c>
      <c r="I20524" s="749" t="s">
        <v>1747</v>
      </c>
      <c r="J20524" s="749" t="n">
        <v>3.92</v>
      </c>
    </row>
    <row collapsed="false" customFormat="false" customHeight="true" hidden="true" ht="12.75" outlineLevel="0" r="20525">
      <c r="A20525" s="749" t="s">
        <v>47099</v>
      </c>
      <c r="B20525" s="749" t="str">
        <f aca="false">C20525&amp;D20525&amp;E20525&amp;F20525&amp;G20525&amp;H20525</f>
        <v>SOCADOR PNEUMATICO,10,9KG DE PESO,CONSUMO DE AR DE 10.5L/S,EXCLUSIVE OPERADOR</v>
      </c>
      <c r="C20525" s="749" t="s">
        <v>47095</v>
      </c>
      <c r="D20525" s="749" t="s">
        <v>47096</v>
      </c>
      <c r="I20525" s="749" t="s">
        <v>1747</v>
      </c>
      <c r="J20525" s="749" t="n">
        <v>5.49</v>
      </c>
    </row>
    <row collapsed="false" customFormat="false" customHeight="true" hidden="true" ht="12.75" outlineLevel="0" r="20526">
      <c r="A20526" s="749" t="s">
        <v>47100</v>
      </c>
      <c r="B20526" s="749" t="str">
        <f aca="false">C20526&amp;D20526&amp;E20526&amp;F20526&amp;G20526&amp;H20526</f>
        <v>SOCADOR PNEUMATICO,10,9KG DE PESO,CONSUMO DE AR DE 10,5L/S,EXCLUSIVE OPERADOR</v>
      </c>
      <c r="C20526" s="749" t="s">
        <v>47098</v>
      </c>
      <c r="D20526" s="749" t="s">
        <v>47096</v>
      </c>
      <c r="I20526" s="749" t="s">
        <v>1747</v>
      </c>
      <c r="J20526" s="749" t="n">
        <v>3.92</v>
      </c>
    </row>
    <row collapsed="false" customFormat="false" customHeight="true" hidden="true" ht="12.75" outlineLevel="0" r="20527">
      <c r="A20527" s="749" t="s">
        <v>47101</v>
      </c>
      <c r="B20527" s="749" t="str">
        <f aca="false">C20527&amp;D20527&amp;E20527&amp;F20527&amp;G20527&amp;H20527</f>
        <v>ROLO COMPACTADOR TANDEM,DE 6 A 9T,MOTOR DIESEL DE 55CV,INCLUSIVE OPERADOR</v>
      </c>
      <c r="C20527" s="749" t="s">
        <v>47102</v>
      </c>
      <c r="D20527" s="749" t="s">
        <v>47033</v>
      </c>
      <c r="I20527" s="749" t="s">
        <v>1747</v>
      </c>
      <c r="J20527" s="749" t="n">
        <v>101.94</v>
      </c>
    </row>
    <row collapsed="false" customFormat="false" customHeight="true" hidden="true" ht="12.75" outlineLevel="0" r="20528">
      <c r="A20528" s="749" t="s">
        <v>47103</v>
      </c>
      <c r="B20528" s="749" t="str">
        <f aca="false">C20528&amp;D20528&amp;E20528&amp;F20528&amp;G20528&amp;H20528</f>
        <v>ROLO COMPACTADOR TANDEM,DE 6 A 9T,INCLUSIVE OPERADOR</v>
      </c>
      <c r="C20528" s="749" t="s">
        <v>47104</v>
      </c>
      <c r="I20528" s="749" t="s">
        <v>1747</v>
      </c>
      <c r="J20528" s="749" t="n">
        <v>56.66</v>
      </c>
    </row>
    <row collapsed="false" customFormat="false" customHeight="true" hidden="true" ht="12.75" outlineLevel="0" r="20529">
      <c r="A20529" s="749" t="s">
        <v>47105</v>
      </c>
      <c r="B20529" s="749" t="str">
        <f aca="false">C20529&amp;D20529&amp;E20529&amp;F20529&amp;G20529&amp;H20529</f>
        <v>ROLO COMPACTADOR TANDEM,DE 6 A 9T,INCLUSIVE OPERADOR</v>
      </c>
      <c r="C20529" s="749" t="s">
        <v>47104</v>
      </c>
      <c r="I20529" s="749" t="s">
        <v>1747</v>
      </c>
      <c r="J20529" s="749" t="n">
        <v>48.7</v>
      </c>
    </row>
    <row collapsed="false" customFormat="false" customHeight="true" hidden="true" ht="12.75" outlineLevel="0" r="20530">
      <c r="A20530" s="749" t="s">
        <v>47106</v>
      </c>
      <c r="B20530" s="749" t="str">
        <f aca="false">C20530&amp;D20530&amp;E20530&amp;F20530&amp;G20530&amp;H20530</f>
        <v>ROLO COMPACTADOR TANDEM,DE 6 A 9T,MOTOR DIESEL DE 55CV,INCLUSIVE OPERADOR</v>
      </c>
      <c r="C20530" s="749" t="s">
        <v>47102</v>
      </c>
      <c r="D20530" s="749" t="s">
        <v>47033</v>
      </c>
      <c r="I20530" s="749" t="s">
        <v>1747</v>
      </c>
      <c r="J20530" s="749" t="n">
        <v>98.95</v>
      </c>
    </row>
    <row collapsed="false" customFormat="false" customHeight="true" hidden="true" ht="12.75" outlineLevel="0" r="20531">
      <c r="A20531" s="749" t="s">
        <v>47107</v>
      </c>
      <c r="B20531" s="749" t="str">
        <f aca="false">C20531&amp;D20531&amp;E20531&amp;F20531&amp;G20531&amp;H20531</f>
        <v>ROLO COMPACTADOR TANDEM,DE 6 A 9T,INCLUSIVE OPERADOR</v>
      </c>
      <c r="C20531" s="749" t="s">
        <v>47104</v>
      </c>
      <c r="I20531" s="749" t="s">
        <v>1747</v>
      </c>
      <c r="J20531" s="749" t="n">
        <v>53.67</v>
      </c>
    </row>
    <row collapsed="false" customFormat="false" customHeight="true" hidden="true" ht="12.75" outlineLevel="0" r="20532">
      <c r="A20532" s="749" t="s">
        <v>47108</v>
      </c>
      <c r="B20532" s="749" t="str">
        <f aca="false">C20532&amp;D20532&amp;E20532&amp;F20532&amp;G20532&amp;H20532</f>
        <v>ROLO COMPACTADOR TANDEM,DE 6 A 9T,INCLUSIVE OPERADOR</v>
      </c>
      <c r="C20532" s="749" t="s">
        <v>47104</v>
      </c>
      <c r="I20532" s="749" t="s">
        <v>1747</v>
      </c>
      <c r="J20532" s="749" t="n">
        <v>45.71</v>
      </c>
    </row>
    <row collapsed="false" customFormat="false" customHeight="true" hidden="true" ht="12.75" outlineLevel="0" r="20533">
      <c r="A20533" s="749" t="s">
        <v>47109</v>
      </c>
      <c r="B20533" s="749" t="str">
        <f aca="false">C20533&amp;D20533&amp;E20533&amp;F20533&amp;G20533&amp;H20533</f>
        <v>COMPACTADOR VIBRATORIO,COM TAMBOR PE-DE-CARNEIRO,AUTOPROPULSOR,COM MOTOR DIESEL DE 76HP,COM 6 A 7T,LARGURA DE 1,85M,INCLUSIVE OPERADOR</v>
      </c>
      <c r="C20533" s="749" t="s">
        <v>47110</v>
      </c>
      <c r="D20533" s="749" t="s">
        <v>47111</v>
      </c>
      <c r="E20533" s="749" t="s">
        <v>47112</v>
      </c>
      <c r="I20533" s="749" t="s">
        <v>1747</v>
      </c>
      <c r="J20533" s="749" t="n">
        <v>89.6</v>
      </c>
    </row>
    <row collapsed="false" customFormat="false" customHeight="true" hidden="true" ht="12.75" outlineLevel="0" r="20534">
      <c r="A20534" s="749" t="s">
        <v>47113</v>
      </c>
      <c r="B20534" s="749" t="str">
        <f aca="false">C20534&amp;D20534&amp;E20534&amp;F20534&amp;G20534&amp;H20534</f>
        <v>COMPACTADOR VIBRATORIO,COM TAMBOR PE-DE-CARNEIRO,AUTOPROPULSOR,COM MOTOR DIESEL DE 76HP,COM 6 A 7T,LARGURA DE 1,85M,INCLUSIVE OPERADOR</v>
      </c>
      <c r="C20534" s="749" t="s">
        <v>47110</v>
      </c>
      <c r="D20534" s="749" t="s">
        <v>47111</v>
      </c>
      <c r="E20534" s="749" t="s">
        <v>47112</v>
      </c>
      <c r="I20534" s="749" t="s">
        <v>1747</v>
      </c>
      <c r="J20534" s="749" t="n">
        <v>46.87</v>
      </c>
    </row>
    <row collapsed="false" customFormat="false" customHeight="true" hidden="true" ht="12.75" outlineLevel="0" r="20535">
      <c r="A20535" s="749" t="s">
        <v>47114</v>
      </c>
      <c r="B20535" s="749" t="str">
        <f aca="false">C20535&amp;D20535&amp;E20535&amp;F20535&amp;G20535&amp;H20535</f>
        <v>COMPACTADOR VIBRATORIO,COM TAMBOR PE-DE-CARNEIRO,AUTOPROPULSOR,COM MOTOR DIESEL DE 76HP,COM 6 A 7T,LARGURA DE 1,85M,INCLUSIVE OPERADOR</v>
      </c>
      <c r="C20535" s="749" t="s">
        <v>47110</v>
      </c>
      <c r="D20535" s="749" t="s">
        <v>47111</v>
      </c>
      <c r="E20535" s="749" t="s">
        <v>47112</v>
      </c>
      <c r="I20535" s="749" t="s">
        <v>1747</v>
      </c>
      <c r="J20535" s="749" t="n">
        <v>40.15</v>
      </c>
    </row>
    <row collapsed="false" customFormat="false" customHeight="true" hidden="true" ht="12.75" outlineLevel="0" r="20536">
      <c r="A20536" s="749" t="s">
        <v>47115</v>
      </c>
      <c r="B20536" s="749" t="str">
        <f aca="false">C20536&amp;D20536&amp;E20536&amp;F20536&amp;G20536&amp;H20536</f>
        <v>COMPACTADOR VIBRATORIO,COM TAMBOR PE-DE-CARNEIRO,AUTOPROPULSOR,COM MOTOR DIESEL DE 76HP,COM 6 A 7T,LARGURA DE 1,85M,INCLUSIVE OPERADOR</v>
      </c>
      <c r="C20536" s="749" t="s">
        <v>47110</v>
      </c>
      <c r="D20536" s="749" t="s">
        <v>47111</v>
      </c>
      <c r="E20536" s="749" t="s">
        <v>47112</v>
      </c>
      <c r="I20536" s="749" t="s">
        <v>1747</v>
      </c>
      <c r="J20536" s="749" t="n">
        <v>86.61</v>
      </c>
    </row>
    <row collapsed="false" customFormat="false" customHeight="true" hidden="true" ht="12.75" outlineLevel="0" r="20537">
      <c r="A20537" s="749" t="s">
        <v>47116</v>
      </c>
      <c r="B20537" s="749" t="str">
        <f aca="false">C20537&amp;D20537&amp;E20537&amp;F20537&amp;G20537&amp;H20537</f>
        <v>COMPACTADOR VIBRATORIO,COM TAMBOR PE-DE-CARNEIRO,AUTOPROPULSOR,COM MOTOR DIESEL DE 76HP,COM 6 A 7T,LARGURA DE 1,85M,INCLUSIVE OPERADOR</v>
      </c>
      <c r="C20537" s="749" t="s">
        <v>47110</v>
      </c>
      <c r="D20537" s="749" t="s">
        <v>47111</v>
      </c>
      <c r="E20537" s="749" t="s">
        <v>47112</v>
      </c>
      <c r="I20537" s="749" t="s">
        <v>1747</v>
      </c>
      <c r="J20537" s="749" t="n">
        <v>43.88</v>
      </c>
    </row>
    <row collapsed="false" customFormat="false" customHeight="true" hidden="true" ht="12.75" outlineLevel="0" r="20538">
      <c r="A20538" s="749" t="s">
        <v>47117</v>
      </c>
      <c r="B20538" s="749" t="str">
        <f aca="false">C20538&amp;D20538&amp;E20538&amp;F20538&amp;G20538&amp;H20538</f>
        <v>COMPACTADOR VIBRATORIO,COM TAMBOR PE-DE-CARNEIRO,AUTOPROPULSOR,COM MOTOR DIESEL DE 76HP,COM 6 A 7T,LARGURA DE 1,85M,INCLUSIVE OPERADOR</v>
      </c>
      <c r="C20538" s="749" t="s">
        <v>47110</v>
      </c>
      <c r="D20538" s="749" t="s">
        <v>47111</v>
      </c>
      <c r="E20538" s="749" t="s">
        <v>47112</v>
      </c>
      <c r="I20538" s="749" t="s">
        <v>1747</v>
      </c>
      <c r="J20538" s="749" t="n">
        <v>37.16</v>
      </c>
    </row>
    <row collapsed="false" customFormat="false" customHeight="true" hidden="true" ht="12.75" outlineLevel="0" r="20539">
      <c r="A20539" s="749" t="s">
        <v>47118</v>
      </c>
      <c r="B20539" s="749" t="str">
        <f aca="false">C20539&amp;D20539&amp;E20539&amp;F20539&amp;G20539&amp;H20539</f>
        <v>ROLO ESTATICO DE 3 RODAS,PARA COMPACTACAO DE ASFALTO COM ESPESSURA DE 25 A 50MM,LARGURA DE COMPACTACAO 2,1M,VELOCIDADE DO ROLO 6KM/H,DENSIDADE 2375KG/M3,CLASSE DE PESO 13T,INCLUSIVE OPERADOR</v>
      </c>
      <c r="C20539" s="749" t="s">
        <v>47119</v>
      </c>
      <c r="D20539" s="749" t="s">
        <v>47120</v>
      </c>
      <c r="E20539" s="749" t="s">
        <v>47121</v>
      </c>
      <c r="F20539" s="749" t="s">
        <v>47122</v>
      </c>
      <c r="I20539" s="749" t="s">
        <v>1747</v>
      </c>
      <c r="J20539" s="749" t="n">
        <v>88.03</v>
      </c>
    </row>
    <row collapsed="false" customFormat="false" customHeight="true" hidden="true" ht="12.75" outlineLevel="0" r="20540">
      <c r="A20540" s="749" t="s">
        <v>47123</v>
      </c>
      <c r="B20540" s="749" t="str">
        <f aca="false">C20540&amp;D20540&amp;E20540&amp;F20540&amp;G20540&amp;H20540</f>
        <v>ROLO ESTATICO DE 3 RODAS,PARA COMPACTACAO DE ASFALTO COM ESPESSURA DE 25 A 50MM,LARGURA DE COMPACTACAO 2,1M,VELOCIDADE DO ROLO 6KM/H,DENSIDADE 2375KG/M3,CLASSE DE PESO 13T,INCLUSIVE OPERADOR</v>
      </c>
      <c r="C20540" s="749" t="s">
        <v>47119</v>
      </c>
      <c r="D20540" s="749" t="s">
        <v>47120</v>
      </c>
      <c r="E20540" s="749" t="s">
        <v>47121</v>
      </c>
      <c r="F20540" s="749" t="s">
        <v>47122</v>
      </c>
      <c r="I20540" s="749" t="s">
        <v>1747</v>
      </c>
      <c r="J20540" s="749" t="n">
        <v>47.52</v>
      </c>
    </row>
    <row collapsed="false" customFormat="false" customHeight="true" hidden="true" ht="12.75" outlineLevel="0" r="20541">
      <c r="A20541" s="749" t="s">
        <v>47124</v>
      </c>
      <c r="B20541" s="749" t="str">
        <f aca="false">C20541&amp;D20541&amp;E20541&amp;F20541&amp;G20541&amp;H20541</f>
        <v>ROLO ESTATICO DE 3 RODAS,PARA COMPACTACAO DE ASFALTO COM ESPESSURA DE 25 A 50MM,LARGURA DE COMPACTACAO 2,1M,VELOCIDADE DO ROLO 6KM/H,DENSIDADE 2375KG/M3,CLASSE DE PESO 13T,INCLUSIVE OPERADOR</v>
      </c>
      <c r="C20541" s="749" t="s">
        <v>47119</v>
      </c>
      <c r="D20541" s="749" t="s">
        <v>47120</v>
      </c>
      <c r="E20541" s="749" t="s">
        <v>47121</v>
      </c>
      <c r="F20541" s="749" t="s">
        <v>47122</v>
      </c>
      <c r="I20541" s="749" t="s">
        <v>1747</v>
      </c>
      <c r="J20541" s="749" t="n">
        <v>40.96</v>
      </c>
    </row>
    <row collapsed="false" customFormat="false" customHeight="true" hidden="true" ht="12.75" outlineLevel="0" r="20542">
      <c r="A20542" s="749" t="s">
        <v>47125</v>
      </c>
      <c r="B20542" s="749" t="str">
        <f aca="false">C20542&amp;D20542&amp;E20542&amp;F20542&amp;G20542&amp;H20542</f>
        <v>ROLO ESTATICO DE 3 RODAS,PARA COMPACTACAO DE ASFALTO COM ESPESSURA DE 25 A 50MM,LARGURA DE COMPACTACAO 2,1M,VELOCIDADE DO ROLO 6KM/H,DENSIDADE 2375KG/M3,CLASSE DE PESO 13T,INCLUSIVE OPERADOR</v>
      </c>
      <c r="C20542" s="749" t="s">
        <v>47119</v>
      </c>
      <c r="D20542" s="749" t="s">
        <v>47120</v>
      </c>
      <c r="E20542" s="749" t="s">
        <v>47121</v>
      </c>
      <c r="F20542" s="749" t="s">
        <v>47122</v>
      </c>
      <c r="I20542" s="749" t="s">
        <v>1747</v>
      </c>
      <c r="J20542" s="749" t="n">
        <v>85.04</v>
      </c>
    </row>
    <row collapsed="false" customFormat="false" customHeight="true" hidden="true" ht="12.75" outlineLevel="0" r="20543">
      <c r="A20543" s="749" t="s">
        <v>47126</v>
      </c>
      <c r="B20543" s="749" t="str">
        <f aca="false">C20543&amp;D20543&amp;E20543&amp;F20543&amp;G20543&amp;H20543</f>
        <v>ROLO ESTATICO DE 3 RODAS,PARA COMPACTACAO DE ASFALTO COM ESPESSURA DE 25 A 50MM,LARGURA DE COMPACTACAO 2,1M,VELOCIDADE DO ROLO 6KM/H,DENSIDADE 2375KG/M3,CLASSE DE PESO 13T,INCLUSIVE OPERADOR</v>
      </c>
      <c r="C20543" s="749" t="s">
        <v>47119</v>
      </c>
      <c r="D20543" s="749" t="s">
        <v>47120</v>
      </c>
      <c r="E20543" s="749" t="s">
        <v>47121</v>
      </c>
      <c r="F20543" s="749" t="s">
        <v>47122</v>
      </c>
      <c r="I20543" s="749" t="s">
        <v>1747</v>
      </c>
      <c r="J20543" s="749" t="n">
        <v>44.53</v>
      </c>
    </row>
    <row collapsed="false" customFormat="false" customHeight="true" hidden="true" ht="12.75" outlineLevel="0" r="20544">
      <c r="A20544" s="749" t="s">
        <v>47127</v>
      </c>
      <c r="B20544" s="749" t="str">
        <f aca="false">C20544&amp;D20544&amp;E20544&amp;F20544&amp;G20544&amp;H20544</f>
        <v>ROLO ESTATICO DE 3 RODAS,PARA COMPACTACAO DE ASFALTO COM ESPESSURA DE 25 A 50MM,LARGURA DE COMPACTACAO 2,1M,VELOCIDADE DO ROLO 6KM/H,DENSIDADE 2375KG/M3,CLASSE DE PESO 13T,INCLUSIVE OPERADOR</v>
      </c>
      <c r="C20544" s="749" t="s">
        <v>47119</v>
      </c>
      <c r="D20544" s="749" t="s">
        <v>47120</v>
      </c>
      <c r="E20544" s="749" t="s">
        <v>47121</v>
      </c>
      <c r="F20544" s="749" t="s">
        <v>47122</v>
      </c>
      <c r="I20544" s="749" t="s">
        <v>1747</v>
      </c>
      <c r="J20544" s="749" t="n">
        <v>37.97</v>
      </c>
    </row>
    <row collapsed="false" customFormat="false" customHeight="true" hidden="true" ht="12.75" outlineLevel="0" r="20545">
      <c r="A20545" s="749" t="s">
        <v>47128</v>
      </c>
      <c r="B20545" s="749" t="str">
        <f aca="false">C20545&amp;D20545&amp;E20545&amp;F20545&amp;G20545&amp;H20545</f>
        <v>ROLO VIBRATORIO LISO,DE 7T,AUTOPROPULSOR,LARGURA TOTAL DE 2,015M,INCLUSIVE OPERADOR</v>
      </c>
      <c r="C20545" s="749" t="s">
        <v>47129</v>
      </c>
      <c r="D20545" s="749" t="s">
        <v>47130</v>
      </c>
      <c r="I20545" s="749" t="s">
        <v>1747</v>
      </c>
      <c r="J20545" s="749" t="n">
        <v>90.96</v>
      </c>
    </row>
    <row collapsed="false" customFormat="false" customHeight="true" hidden="true" ht="12.75" outlineLevel="0" r="20546">
      <c r="A20546" s="749" t="s">
        <v>47131</v>
      </c>
      <c r="B20546" s="749" t="str">
        <f aca="false">C20546&amp;D20546&amp;E20546&amp;F20546&amp;G20546&amp;H20546</f>
        <v>ROLO VIBRATORIO LISO,DE 7T,AUTOPROPULSOR,LARGURA TOTAL DE 2,015M,INCLUSIVE OPERADOR</v>
      </c>
      <c r="C20546" s="749" t="s">
        <v>47129</v>
      </c>
      <c r="D20546" s="749" t="s">
        <v>47130</v>
      </c>
      <c r="I20546" s="749" t="s">
        <v>1747</v>
      </c>
      <c r="J20546" s="749" t="n">
        <v>46.67</v>
      </c>
    </row>
    <row collapsed="false" customFormat="false" customHeight="true" hidden="true" ht="12.75" outlineLevel="0" r="20547">
      <c r="A20547" s="749" t="s">
        <v>47132</v>
      </c>
      <c r="B20547" s="749" t="str">
        <f aca="false">C20547&amp;D20547&amp;E20547&amp;F20547&amp;G20547&amp;H20547</f>
        <v>ROLO VIBRATORIO LISO,DE 7T,AUTOPROPULSOR,LARGURA TOTAL DE 2,015M,INCLUSIVE OPERADOR</v>
      </c>
      <c r="C20547" s="749" t="s">
        <v>47129</v>
      </c>
      <c r="D20547" s="749" t="s">
        <v>47130</v>
      </c>
      <c r="I20547" s="749" t="s">
        <v>1747</v>
      </c>
      <c r="J20547" s="749" t="n">
        <v>39.82</v>
      </c>
    </row>
    <row collapsed="false" customFormat="false" customHeight="true" hidden="true" ht="12.75" outlineLevel="0" r="20548">
      <c r="A20548" s="749" t="s">
        <v>47133</v>
      </c>
      <c r="B20548" s="749" t="str">
        <f aca="false">C20548&amp;D20548&amp;E20548&amp;F20548&amp;G20548&amp;H20548</f>
        <v>ROLO VIBRATORIO LISO,DE 7T,AUTOPROPULSOR,LARGURA TOTAL DE 2,015M,INCLUSIVE OPERADOR</v>
      </c>
      <c r="C20548" s="749" t="s">
        <v>47129</v>
      </c>
      <c r="D20548" s="749" t="s">
        <v>47130</v>
      </c>
      <c r="I20548" s="749" t="s">
        <v>1747</v>
      </c>
      <c r="J20548" s="749" t="n">
        <v>87.97</v>
      </c>
    </row>
    <row collapsed="false" customFormat="false" customHeight="true" hidden="true" ht="12.75" outlineLevel="0" r="20549">
      <c r="A20549" s="749" t="s">
        <v>47134</v>
      </c>
      <c r="B20549" s="749" t="str">
        <f aca="false">C20549&amp;D20549&amp;E20549&amp;F20549&amp;G20549&amp;H20549</f>
        <v>ROLO VIBRATORIO LISO,DE 7T,AUTOPROPULSOR,LARGURA TOTAL DE 2,015M,INCLUSIVE OPERADOR</v>
      </c>
      <c r="C20549" s="749" t="s">
        <v>47129</v>
      </c>
      <c r="D20549" s="749" t="s">
        <v>47130</v>
      </c>
      <c r="I20549" s="749" t="s">
        <v>1747</v>
      </c>
      <c r="J20549" s="749" t="n">
        <v>43.68</v>
      </c>
    </row>
    <row collapsed="false" customFormat="false" customHeight="true" hidden="true" ht="12.75" outlineLevel="0" r="20550">
      <c r="A20550" s="749" t="s">
        <v>47135</v>
      </c>
      <c r="B20550" s="749" t="str">
        <f aca="false">C20550&amp;D20550&amp;E20550&amp;F20550&amp;G20550&amp;H20550</f>
        <v>ROLO VIBRATORIO LISO,DE 7T,AUTOPROPULSOR,LARGURA TOTAL DE 2,015M,INCLUSIVE OPERADOR</v>
      </c>
      <c r="C20550" s="749" t="s">
        <v>47129</v>
      </c>
      <c r="D20550" s="749" t="s">
        <v>47130</v>
      </c>
      <c r="I20550" s="749" t="s">
        <v>1747</v>
      </c>
      <c r="J20550" s="749" t="n">
        <v>36.83</v>
      </c>
    </row>
    <row collapsed="false" customFormat="false" customHeight="true" hidden="true" ht="12.75" outlineLevel="0" r="20551">
      <c r="A20551" s="749" t="s">
        <v>47136</v>
      </c>
      <c r="B20551" s="749" t="str">
        <f aca="false">C20551&amp;D20551&amp;E20551&amp;F20551&amp;G20551&amp;H20551</f>
        <v>ROLO ESTATICO DE 7 RODAS,AUTOPROPELIDO,PARA COMPACTACAO DEASFALTO,COM ESPESSURA DE 25 A 50MM,LARGURA DE COMPACTACAO 1,82M,CLASSE DE PESO 21T,INCLUSIVE OPERADOR</v>
      </c>
      <c r="C20551" s="749" t="s">
        <v>47137</v>
      </c>
      <c r="D20551" s="749" t="s">
        <v>47138</v>
      </c>
      <c r="E20551" s="749" t="s">
        <v>47139</v>
      </c>
      <c r="I20551" s="749" t="s">
        <v>1747</v>
      </c>
      <c r="J20551" s="749" t="n">
        <v>95.18</v>
      </c>
    </row>
    <row collapsed="false" customFormat="false" customHeight="true" hidden="true" ht="12.75" outlineLevel="0" r="20552">
      <c r="A20552" s="749" t="s">
        <v>47140</v>
      </c>
      <c r="B20552" s="749" t="str">
        <f aca="false">C20552&amp;D20552&amp;E20552&amp;F20552&amp;G20552&amp;H20552</f>
        <v>ROLO ESTATICO DE 7 RODAS,AUTOPROPELIDO,PARA COMPACTACAO DEASFALTO,COM ESPESSURA DE 25 A 50MM,LARGURA DE COMPACTACAO 1,82M,CLASSE DE PESO 21T,INCLUSIVE OPERADOR</v>
      </c>
      <c r="C20552" s="749" t="s">
        <v>47137</v>
      </c>
      <c r="D20552" s="749" t="s">
        <v>47138</v>
      </c>
      <c r="E20552" s="749" t="s">
        <v>47139</v>
      </c>
      <c r="I20552" s="749" t="s">
        <v>1747</v>
      </c>
      <c r="J20552" s="749" t="n">
        <v>51.81</v>
      </c>
    </row>
    <row collapsed="false" customFormat="false" customHeight="true" hidden="true" ht="12.75" outlineLevel="0" r="20553">
      <c r="A20553" s="749" t="s">
        <v>47141</v>
      </c>
      <c r="B20553" s="749" t="str">
        <f aca="false">C20553&amp;D20553&amp;E20553&amp;F20553&amp;G20553&amp;H20553</f>
        <v>ROLO ESTATICO DE 7 RODAS,AUTOPROPELIDO,PARA COMPACTACAO DEASFALTO,COM ESPESSURA DE 25 A 50MM,LARGURA DE COMPACTACAO 1,82M,CLASSE DE PESO 21T,INCLUSIVE OPERADOR</v>
      </c>
      <c r="C20553" s="749" t="s">
        <v>47137</v>
      </c>
      <c r="D20553" s="749" t="s">
        <v>47138</v>
      </c>
      <c r="E20553" s="749" t="s">
        <v>47139</v>
      </c>
      <c r="I20553" s="749" t="s">
        <v>1747</v>
      </c>
      <c r="J20553" s="749" t="n">
        <v>44.54</v>
      </c>
    </row>
    <row collapsed="false" customFormat="false" customHeight="true" hidden="true" ht="12.75" outlineLevel="0" r="20554">
      <c r="A20554" s="749" t="s">
        <v>47142</v>
      </c>
      <c r="B20554" s="749" t="str">
        <f aca="false">C20554&amp;D20554&amp;E20554&amp;F20554&amp;G20554&amp;H20554</f>
        <v>ROLO ESTATICO DE 7 RODAS,AUTOPROPELIDO,PARA COMPACTACAO DEASFALTO,COM ESPESSURA DE 25 A 50MM,LARGURA DE COMPACTACAO 1,82M,CLASSE DE PESO 21T,INCLUSIVE OPERADOR</v>
      </c>
      <c r="C20554" s="749" t="s">
        <v>47137</v>
      </c>
      <c r="D20554" s="749" t="s">
        <v>47138</v>
      </c>
      <c r="E20554" s="749" t="s">
        <v>47139</v>
      </c>
      <c r="I20554" s="749" t="s">
        <v>1747</v>
      </c>
      <c r="J20554" s="749" t="n">
        <v>92.19</v>
      </c>
    </row>
    <row collapsed="false" customFormat="false" customHeight="true" hidden="true" ht="12.75" outlineLevel="0" r="20555">
      <c r="A20555" s="749" t="s">
        <v>47143</v>
      </c>
      <c r="B20555" s="749" t="str">
        <f aca="false">C20555&amp;D20555&amp;E20555&amp;F20555&amp;G20555&amp;H20555</f>
        <v>ROLO ESTATICO DE 7 RODAS,AUTOPROPELIDO,PARA COMPACTACAO DEASFALTO,COM ESPESSURA DE 25 A 50MM,LARGURA DE COMPACTACAO 1,82M,CLASSE DE PESO 21T,INCLUSIVE OPERADOR</v>
      </c>
      <c r="C20555" s="749" t="s">
        <v>47137</v>
      </c>
      <c r="D20555" s="749" t="s">
        <v>47138</v>
      </c>
      <c r="E20555" s="749" t="s">
        <v>47139</v>
      </c>
      <c r="I20555" s="749" t="s">
        <v>1747</v>
      </c>
      <c r="J20555" s="749" t="n">
        <v>48.82</v>
      </c>
    </row>
    <row collapsed="false" customFormat="false" customHeight="true" hidden="true" ht="12.75" outlineLevel="0" r="20556">
      <c r="A20556" s="749" t="s">
        <v>47144</v>
      </c>
      <c r="B20556" s="749" t="str">
        <f aca="false">C20556&amp;D20556&amp;E20556&amp;F20556&amp;G20556&amp;H20556</f>
        <v>ROLO ESTATICO DE 7 RODAS,AUTOPROPELIDO,PARA COMPACTACAO DEASFALTO,COM ESPESSURA DE 25 A 50MM,LARGURA DE COMPACTACAO 1,82M,CLASSE DE PESO 21T,INCLUSIVE OPERADOR</v>
      </c>
      <c r="C20556" s="749" t="s">
        <v>47137</v>
      </c>
      <c r="D20556" s="749" t="s">
        <v>47138</v>
      </c>
      <c r="E20556" s="749" t="s">
        <v>47139</v>
      </c>
      <c r="I20556" s="749" t="s">
        <v>1747</v>
      </c>
      <c r="J20556" s="749" t="n">
        <v>41.55</v>
      </c>
    </row>
    <row collapsed="false" customFormat="false" customHeight="true" hidden="true" ht="12.75" outlineLevel="0" r="20557">
      <c r="A20557" s="749" t="s">
        <v>47145</v>
      </c>
      <c r="B20557" s="749" t="str">
        <f aca="false">C20557&amp;D20557&amp;E20557&amp;F20557&amp;G20557&amp;H20557</f>
        <v>ROLO COMPACTADOR VIBRATORIO,AUTOPROPELIDO PARA REPARO DE PAVIMENTACAO,CAPACIDADE DE 2T,INCLUSIVE OPERADOR</v>
      </c>
      <c r="C20557" s="749" t="s">
        <v>47146</v>
      </c>
      <c r="D20557" s="749" t="s">
        <v>47147</v>
      </c>
      <c r="I20557" s="749" t="s">
        <v>1747</v>
      </c>
      <c r="J20557" s="749" t="n">
        <v>48.16</v>
      </c>
    </row>
    <row collapsed="false" customFormat="false" customHeight="true" hidden="true" ht="12.75" outlineLevel="0" r="20558">
      <c r="A20558" s="749" t="s">
        <v>47148</v>
      </c>
      <c r="B20558" s="749" t="str">
        <f aca="false">C20558&amp;D20558&amp;E20558&amp;F20558&amp;G20558&amp;H20558</f>
        <v>ROLO COMPACTADOR VIBRATORIO,AUTOPROPELIDO PARA REPARO DE PAVIMENTACAO,CAPACIDADE DE 2T,INCLUSIVE OPERADOR</v>
      </c>
      <c r="C20558" s="749" t="s">
        <v>47146</v>
      </c>
      <c r="D20558" s="749" t="s">
        <v>47147</v>
      </c>
      <c r="I20558" s="749" t="s">
        <v>1747</v>
      </c>
      <c r="J20558" s="749" t="n">
        <v>33.54</v>
      </c>
    </row>
    <row collapsed="false" customFormat="false" customHeight="true" hidden="true" ht="12.75" outlineLevel="0" r="20559">
      <c r="A20559" s="749" t="s">
        <v>47149</v>
      </c>
      <c r="B20559" s="749" t="str">
        <f aca="false">C20559&amp;D20559&amp;E20559&amp;F20559&amp;G20559&amp;H20559</f>
        <v>ROLO COMPACTADOR VIBRATORIO,AUTOPROPELIDO PARA REPARO DE PAVIMENTACAO,CAPACIDADE DE 2T,INCLUSIVE OPERADOR</v>
      </c>
      <c r="C20559" s="749" t="s">
        <v>47146</v>
      </c>
      <c r="D20559" s="749" t="s">
        <v>47147</v>
      </c>
      <c r="I20559" s="749" t="s">
        <v>1747</v>
      </c>
      <c r="J20559" s="749" t="n">
        <v>30.97</v>
      </c>
    </row>
    <row collapsed="false" customFormat="false" customHeight="true" hidden="true" ht="12.75" outlineLevel="0" r="20560">
      <c r="A20560" s="749" t="s">
        <v>47150</v>
      </c>
      <c r="B20560" s="749" t="str">
        <f aca="false">C20560&amp;D20560&amp;E20560&amp;F20560&amp;G20560&amp;H20560</f>
        <v>ROLO COMPACTADOR VIBRATORIO,AUTOPROPELIDO PARA REPARO DE PAVIMENTACAO,CAPACIDADE DE 2T,INCLUSIVE OPERADOR</v>
      </c>
      <c r="C20560" s="749" t="s">
        <v>47146</v>
      </c>
      <c r="D20560" s="749" t="s">
        <v>47147</v>
      </c>
      <c r="I20560" s="749" t="s">
        <v>1747</v>
      </c>
      <c r="J20560" s="749" t="n">
        <v>45.17</v>
      </c>
    </row>
    <row collapsed="false" customFormat="false" customHeight="true" hidden="true" ht="12.75" outlineLevel="0" r="20561">
      <c r="A20561" s="749" t="s">
        <v>47151</v>
      </c>
      <c r="B20561" s="749" t="str">
        <f aca="false">C20561&amp;D20561&amp;E20561&amp;F20561&amp;G20561&amp;H20561</f>
        <v>ROLO COMPACTADOR VIBRATORIO,AUTOPROPELIDO PARA REPARO DE PAVIMENTACAO,CAPACIDADE DE 2T,INCLUSIVE OPERADOR</v>
      </c>
      <c r="C20561" s="749" t="s">
        <v>47146</v>
      </c>
      <c r="D20561" s="749" t="s">
        <v>47147</v>
      </c>
      <c r="I20561" s="749" t="s">
        <v>1747</v>
      </c>
      <c r="J20561" s="749" t="n">
        <v>30.55</v>
      </c>
    </row>
    <row collapsed="false" customFormat="false" customHeight="true" hidden="true" ht="12.75" outlineLevel="0" r="20562">
      <c r="A20562" s="749" t="s">
        <v>47152</v>
      </c>
      <c r="B20562" s="749" t="str">
        <f aca="false">C20562&amp;D20562&amp;E20562&amp;F20562&amp;G20562&amp;H20562</f>
        <v>ROLO COMPACTADOR VIBRATORIO,AUTOPROPELIDO PARA REPARO DE PAVIMENTACAO,CAPACIDADE DE 2T,INCLUSIVE OPERADOR</v>
      </c>
      <c r="C20562" s="749" t="s">
        <v>47146</v>
      </c>
      <c r="D20562" s="749" t="s">
        <v>47147</v>
      </c>
      <c r="I20562" s="749" t="s">
        <v>1747</v>
      </c>
      <c r="J20562" s="749" t="n">
        <v>27.98</v>
      </c>
    </row>
    <row collapsed="false" customFormat="false" customHeight="true" hidden="true" ht="12.75" outlineLevel="0" r="20563">
      <c r="A20563" s="749" t="s">
        <v>47153</v>
      </c>
      <c r="B20563" s="749" t="str">
        <f aca="false">C20563&amp;D20563&amp;E20563&amp;F20563&amp;G20563&amp;H20563</f>
        <v>ROLO ESTATICO DE 9 RODAS,AUTOPROPELIDO,PARA COMPACTACAO DE ASFALTO,COM ESPESSURA DE 25 A 50MM,LARGURA DE COMPACTACAO 1,76M,CLASSE DE PESO 14T,INCLUSIVE OPERADOR</v>
      </c>
      <c r="C20563" s="749" t="s">
        <v>47154</v>
      </c>
      <c r="D20563" s="749" t="s">
        <v>47155</v>
      </c>
      <c r="E20563" s="749" t="s">
        <v>47156</v>
      </c>
      <c r="I20563" s="749" t="s">
        <v>1747</v>
      </c>
      <c r="J20563" s="749" t="n">
        <v>99.73</v>
      </c>
    </row>
    <row collapsed="false" customFormat="false" customHeight="true" hidden="true" ht="12.75" outlineLevel="0" r="20564">
      <c r="A20564" s="749" t="s">
        <v>47157</v>
      </c>
      <c r="B20564" s="749" t="str">
        <f aca="false">C20564&amp;D20564&amp;E20564&amp;F20564&amp;G20564&amp;H20564</f>
        <v>ROLO ESTATICO DE 9 RODAS,AUTOPROPELIDO,PARA COMPACTACAO DE ASFALTO,COM ESPESSURA DE 25 A 50MM,LARGURA DE COMPACTACAO 1,76M,CLASSE DE PESO 14T,INCLUSIVE OPERADOR</v>
      </c>
      <c r="C20564" s="749" t="s">
        <v>47154</v>
      </c>
      <c r="D20564" s="749" t="s">
        <v>47155</v>
      </c>
      <c r="E20564" s="749" t="s">
        <v>47156</v>
      </c>
      <c r="I20564" s="749" t="s">
        <v>1747</v>
      </c>
      <c r="J20564" s="749" t="n">
        <v>54.54</v>
      </c>
    </row>
    <row collapsed="false" customFormat="false" customHeight="true" hidden="true" ht="12.75" outlineLevel="0" r="20565">
      <c r="A20565" s="749" t="s">
        <v>47158</v>
      </c>
      <c r="B20565" s="749" t="str">
        <f aca="false">C20565&amp;D20565&amp;E20565&amp;F20565&amp;G20565&amp;H20565</f>
        <v>ROLO ESTATICO DE 9 RODAS,AUTOPROPELIDO,PARA COMPACTACAO DE ASFALTO,COM ESPESSURA DE 25 A 50MM,LARGURA DE COMPACTACAO 1,76M,CLASSE DE PESO 14T,INCLUSIVE OPERADOR</v>
      </c>
      <c r="C20565" s="749" t="s">
        <v>47154</v>
      </c>
      <c r="D20565" s="749" t="s">
        <v>47155</v>
      </c>
      <c r="E20565" s="749" t="s">
        <v>47156</v>
      </c>
      <c r="I20565" s="749" t="s">
        <v>1747</v>
      </c>
      <c r="J20565" s="749" t="n">
        <v>46.81</v>
      </c>
    </row>
    <row collapsed="false" customFormat="false" customHeight="true" hidden="true" ht="12.75" outlineLevel="0" r="20566">
      <c r="A20566" s="749" t="s">
        <v>47159</v>
      </c>
      <c r="B20566" s="749" t="str">
        <f aca="false">C20566&amp;D20566&amp;E20566&amp;F20566&amp;G20566&amp;H20566</f>
        <v>ROLO ESTATICO DE 9 RODAS,AUTOPROPELIDO,PARA COMPACTACAO DE ASFALTO,COM ESPESSURA DE 25 A 50MM,LARGURA DE COMPACTACAO 1,76M,CLASSE DE PESO 14T,INCLUSIVE OPERADOR</v>
      </c>
      <c r="C20566" s="749" t="s">
        <v>47154</v>
      </c>
      <c r="D20566" s="749" t="s">
        <v>47155</v>
      </c>
      <c r="E20566" s="749" t="s">
        <v>47156</v>
      </c>
      <c r="I20566" s="749" t="s">
        <v>1747</v>
      </c>
      <c r="J20566" s="749" t="n">
        <v>96.74</v>
      </c>
    </row>
    <row collapsed="false" customFormat="false" customHeight="true" hidden="true" ht="12.75" outlineLevel="0" r="20567">
      <c r="A20567" s="749" t="s">
        <v>47160</v>
      </c>
      <c r="B20567" s="749" t="str">
        <f aca="false">C20567&amp;D20567&amp;E20567&amp;F20567&amp;G20567&amp;H20567</f>
        <v>ROLO ESTATICO DE 9 RODAS,AUTOPROPELIDO,PARA COMPACTACAO DE ASFALTO,COM ESPESSURA DE 25 A 50MM,LARGURA DE COMPACTACAO 1,76M,CLASSE DE PESO 14T,INCLUSIVE OPERADOR</v>
      </c>
      <c r="C20567" s="749" t="s">
        <v>47154</v>
      </c>
      <c r="D20567" s="749" t="s">
        <v>47155</v>
      </c>
      <c r="E20567" s="749" t="s">
        <v>47156</v>
      </c>
      <c r="I20567" s="749" t="s">
        <v>1747</v>
      </c>
      <c r="J20567" s="749" t="n">
        <v>51.55</v>
      </c>
    </row>
    <row collapsed="false" customFormat="false" customHeight="true" hidden="true" ht="12.75" outlineLevel="0" r="20568">
      <c r="A20568" s="749" t="s">
        <v>47161</v>
      </c>
      <c r="B20568" s="749" t="str">
        <f aca="false">C20568&amp;D20568&amp;E20568&amp;F20568&amp;G20568&amp;H20568</f>
        <v>ROLO ESTATICO DE 9 RODAS,AUTOPROPELIDO,PARA COMPACTACAO DE ASFALTO,COM ESPESSURA DE 25 A 50MM,LARGURA DE COMPACTACAO 1,76M,CLASSE DE PESO 14T,INCLUSIVE OPERADOR</v>
      </c>
      <c r="C20568" s="749" t="s">
        <v>47154</v>
      </c>
      <c r="D20568" s="749" t="s">
        <v>47155</v>
      </c>
      <c r="E20568" s="749" t="s">
        <v>47156</v>
      </c>
      <c r="I20568" s="749" t="s">
        <v>1747</v>
      </c>
      <c r="J20568" s="749" t="n">
        <v>43.82</v>
      </c>
    </row>
    <row collapsed="false" customFormat="false" customHeight="true" hidden="true" ht="51" outlineLevel="0" r="20569">
      <c r="A20569" s="749" t="s">
        <v>47162</v>
      </c>
      <c r="B20569" s="758" t="str">
        <f aca="false">C20569&amp;D20569&amp;E20569&amp;F20569&amp;G20569&amp;H20569</f>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
      <c r="C20569" s="749" t="s">
        <v>47163</v>
      </c>
      <c r="D20569" s="749" t="s">
        <v>47164</v>
      </c>
      <c r="E20569" s="749" t="s">
        <v>47165</v>
      </c>
      <c r="F20569" s="749" t="s">
        <v>47166</v>
      </c>
      <c r="G20569" s="749" t="s">
        <v>47167</v>
      </c>
      <c r="H20569" s="749" t="s">
        <v>47168</v>
      </c>
      <c r="I20569" s="749" t="s">
        <v>1747</v>
      </c>
      <c r="J20569" s="749" t="n">
        <v>33.08</v>
      </c>
    </row>
    <row collapsed="false" customFormat="false" customHeight="true" hidden="true" ht="51" outlineLevel="0" r="20570">
      <c r="A20570" s="749" t="s">
        <v>47169</v>
      </c>
      <c r="B20570" s="758" t="str">
        <f aca="false">C20570&amp;D20570&amp;E20570&amp;F20570&amp;G20570&amp;H20570</f>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
      <c r="C20570" s="749" t="s">
        <v>47163</v>
      </c>
      <c r="D20570" s="749" t="s">
        <v>47164</v>
      </c>
      <c r="E20570" s="749" t="s">
        <v>47165</v>
      </c>
      <c r="F20570" s="749" t="s">
        <v>47166</v>
      </c>
      <c r="G20570" s="749" t="s">
        <v>47167</v>
      </c>
      <c r="H20570" s="749" t="s">
        <v>47168</v>
      </c>
      <c r="I20570" s="749" t="s">
        <v>1747</v>
      </c>
      <c r="J20570" s="749" t="n">
        <v>10.79</v>
      </c>
    </row>
    <row collapsed="false" customFormat="false" customHeight="true" hidden="true" ht="51" outlineLevel="0" r="20571">
      <c r="A20571" s="749" t="s">
        <v>47170</v>
      </c>
      <c r="B20571" s="758" t="str">
        <f aca="false">C20571&amp;D20571&amp;E20571&amp;F20571&amp;G20571&amp;H20571</f>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
      <c r="C20571" s="749" t="s">
        <v>47163</v>
      </c>
      <c r="D20571" s="749" t="s">
        <v>47164</v>
      </c>
      <c r="E20571" s="749" t="s">
        <v>47165</v>
      </c>
      <c r="F20571" s="749" t="s">
        <v>47166</v>
      </c>
      <c r="G20571" s="749" t="s">
        <v>47167</v>
      </c>
      <c r="H20571" s="749" t="s">
        <v>47168</v>
      </c>
      <c r="I20571" s="749" t="s">
        <v>1747</v>
      </c>
      <c r="J20571" s="749" t="n">
        <v>33.08</v>
      </c>
    </row>
    <row collapsed="false" customFormat="false" customHeight="true" hidden="true" ht="51" outlineLevel="0" r="20572">
      <c r="A20572" s="749" t="s">
        <v>47171</v>
      </c>
      <c r="B20572" s="758" t="str">
        <f aca="false">C20572&amp;D20572&amp;E20572&amp;F20572&amp;G20572&amp;H20572</f>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
      <c r="C20572" s="749" t="s">
        <v>47163</v>
      </c>
      <c r="D20572" s="749" t="s">
        <v>47164</v>
      </c>
      <c r="E20572" s="749" t="s">
        <v>47165</v>
      </c>
      <c r="F20572" s="749" t="s">
        <v>47166</v>
      </c>
      <c r="G20572" s="749" t="s">
        <v>47167</v>
      </c>
      <c r="H20572" s="749" t="s">
        <v>47168</v>
      </c>
      <c r="I20572" s="749" t="s">
        <v>1747</v>
      </c>
      <c r="J20572" s="749" t="n">
        <v>10.79</v>
      </c>
    </row>
    <row collapsed="false" customFormat="false" customHeight="true" hidden="true" ht="12.75" outlineLevel="0" r="20573">
      <c r="A20573" s="749" t="s">
        <v>47172</v>
      </c>
      <c r="B20573" s="749" t="str">
        <f aca="false">C20573&amp;D20573&amp;E20573&amp;F20573&amp;G20573&amp;H20573</f>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573" s="749" t="s">
        <v>47173</v>
      </c>
      <c r="D20573" s="749" t="s">
        <v>47174</v>
      </c>
      <c r="E20573" s="749" t="s">
        <v>47175</v>
      </c>
      <c r="F20573" s="749" t="s">
        <v>47176</v>
      </c>
      <c r="G20573" s="749" t="s">
        <v>47177</v>
      </c>
      <c r="H20573" s="749" t="s">
        <v>47178</v>
      </c>
      <c r="I20573" s="749" t="s">
        <v>1747</v>
      </c>
      <c r="J20573" s="749" t="n">
        <v>254.76</v>
      </c>
    </row>
    <row collapsed="false" customFormat="false" customHeight="true" hidden="true" ht="12.75" outlineLevel="0" r="20574">
      <c r="A20574" s="749" t="s">
        <v>47179</v>
      </c>
      <c r="B20574" s="749" t="str">
        <f aca="false">C20574&amp;D20574&amp;E20574&amp;F20574&amp;G20574&amp;H20574</f>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574" s="749" t="s">
        <v>47173</v>
      </c>
      <c r="D20574" s="749" t="s">
        <v>47174</v>
      </c>
      <c r="E20574" s="749" t="s">
        <v>47175</v>
      </c>
      <c r="F20574" s="749" t="s">
        <v>47176</v>
      </c>
      <c r="G20574" s="749" t="s">
        <v>47177</v>
      </c>
      <c r="H20574" s="749" t="s">
        <v>47178</v>
      </c>
      <c r="I20574" s="749" t="s">
        <v>1747</v>
      </c>
      <c r="J20574" s="749" t="n">
        <v>162.77</v>
      </c>
    </row>
    <row collapsed="false" customFormat="false" customHeight="true" hidden="true" ht="12.75" outlineLevel="0" r="20575">
      <c r="A20575" s="749" t="s">
        <v>47180</v>
      </c>
      <c r="B20575" s="749" t="str">
        <f aca="false">C20575&amp;D20575&amp;E20575&amp;F20575&amp;G20575&amp;H20575</f>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575" s="749" t="s">
        <v>47173</v>
      </c>
      <c r="D20575" s="749" t="s">
        <v>47174</v>
      </c>
      <c r="E20575" s="749" t="s">
        <v>47175</v>
      </c>
      <c r="F20575" s="749" t="s">
        <v>47176</v>
      </c>
      <c r="G20575" s="749" t="s">
        <v>47177</v>
      </c>
      <c r="H20575" s="749" t="s">
        <v>47178</v>
      </c>
      <c r="I20575" s="749" t="s">
        <v>1747</v>
      </c>
      <c r="J20575" s="749" t="n">
        <v>156.82</v>
      </c>
    </row>
    <row collapsed="false" customFormat="false" customHeight="true" hidden="true" ht="12.75" outlineLevel="0" r="20576">
      <c r="A20576" s="749" t="s">
        <v>47181</v>
      </c>
      <c r="B20576" s="749" t="str">
        <f aca="false">C20576&amp;D20576&amp;E20576&amp;F20576&amp;G20576&amp;H20576</f>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576" s="749" t="s">
        <v>47173</v>
      </c>
      <c r="D20576" s="749" t="s">
        <v>47174</v>
      </c>
      <c r="E20576" s="749" t="s">
        <v>47175</v>
      </c>
      <c r="F20576" s="749" t="s">
        <v>47176</v>
      </c>
      <c r="G20576" s="749" t="s">
        <v>47177</v>
      </c>
      <c r="H20576" s="749" t="s">
        <v>47178</v>
      </c>
      <c r="I20576" s="749" t="s">
        <v>1747</v>
      </c>
      <c r="J20576" s="749" t="n">
        <v>244.05</v>
      </c>
    </row>
    <row collapsed="false" customFormat="false" customHeight="true" hidden="true" ht="12.75" outlineLevel="0" r="20577">
      <c r="A20577" s="749" t="s">
        <v>47182</v>
      </c>
      <c r="B20577" s="749" t="str">
        <f aca="false">C20577&amp;D20577&amp;E20577&amp;F20577&amp;G20577&amp;H20577</f>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577" s="749" t="s">
        <v>47173</v>
      </c>
      <c r="D20577" s="749" t="s">
        <v>47174</v>
      </c>
      <c r="E20577" s="749" t="s">
        <v>47175</v>
      </c>
      <c r="F20577" s="749" t="s">
        <v>47176</v>
      </c>
      <c r="G20577" s="749" t="s">
        <v>47177</v>
      </c>
      <c r="H20577" s="749" t="s">
        <v>47178</v>
      </c>
      <c r="I20577" s="749" t="s">
        <v>1747</v>
      </c>
      <c r="J20577" s="749" t="n">
        <v>152.06</v>
      </c>
    </row>
    <row collapsed="false" customFormat="false" customHeight="true" hidden="true" ht="12.75" outlineLevel="0" r="20578">
      <c r="A20578" s="749" t="s">
        <v>47183</v>
      </c>
      <c r="B20578" s="749" t="str">
        <f aca="false">C20578&amp;D20578&amp;E20578&amp;F20578&amp;G20578&amp;H20578</f>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578" s="749" t="s">
        <v>47173</v>
      </c>
      <c r="D20578" s="749" t="s">
        <v>47174</v>
      </c>
      <c r="E20578" s="749" t="s">
        <v>47175</v>
      </c>
      <c r="F20578" s="749" t="s">
        <v>47176</v>
      </c>
      <c r="G20578" s="749" t="s">
        <v>47177</v>
      </c>
      <c r="H20578" s="749" t="s">
        <v>47178</v>
      </c>
      <c r="I20578" s="749" t="s">
        <v>1747</v>
      </c>
      <c r="J20578" s="749" t="n">
        <v>146.11</v>
      </c>
    </row>
    <row collapsed="false" customFormat="false" customHeight="true" hidden="true" ht="12.75" outlineLevel="0" r="20579">
      <c r="A20579" s="749" t="s">
        <v>47184</v>
      </c>
      <c r="B20579" s="749" t="str">
        <f aca="false">C20579&amp;D20579&amp;E20579&amp;F20579&amp;G20579&amp;H20579</f>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579" s="749" t="s">
        <v>47185</v>
      </c>
      <c r="D20579" s="749" t="s">
        <v>47186</v>
      </c>
      <c r="E20579" s="749" t="s">
        <v>47187</v>
      </c>
      <c r="F20579" s="749" t="s">
        <v>47188</v>
      </c>
      <c r="G20579" s="749" t="s">
        <v>47189</v>
      </c>
      <c r="I20579" s="749" t="s">
        <v>1747</v>
      </c>
      <c r="J20579" s="749" t="n">
        <v>2567.41</v>
      </c>
    </row>
    <row collapsed="false" customFormat="false" customHeight="true" hidden="true" ht="12.75" outlineLevel="0" r="20580">
      <c r="A20580" s="749" t="s">
        <v>47190</v>
      </c>
      <c r="B20580" s="749" t="str">
        <f aca="false">C20580&amp;D20580&amp;E20580&amp;F20580&amp;G20580&amp;H20580</f>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580" s="749" t="s">
        <v>47185</v>
      </c>
      <c r="D20580" s="749" t="s">
        <v>47186</v>
      </c>
      <c r="E20580" s="749" t="s">
        <v>47187</v>
      </c>
      <c r="F20580" s="749" t="s">
        <v>47188</v>
      </c>
      <c r="G20580" s="749" t="s">
        <v>47189</v>
      </c>
      <c r="I20580" s="749" t="s">
        <v>1747</v>
      </c>
      <c r="J20580" s="749" t="n">
        <v>1047.82</v>
      </c>
    </row>
    <row collapsed="false" customFormat="false" customHeight="true" hidden="true" ht="12.75" outlineLevel="0" r="20581">
      <c r="A20581" s="749" t="s">
        <v>47191</v>
      </c>
      <c r="B20581" s="749" t="str">
        <f aca="false">C20581&amp;D20581&amp;E20581&amp;F20581&amp;G20581&amp;H20581</f>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581" s="749" t="s">
        <v>47185</v>
      </c>
      <c r="D20581" s="749" t="s">
        <v>47186</v>
      </c>
      <c r="E20581" s="749" t="s">
        <v>47187</v>
      </c>
      <c r="F20581" s="749" t="s">
        <v>47188</v>
      </c>
      <c r="G20581" s="749" t="s">
        <v>47189</v>
      </c>
      <c r="I20581" s="749" t="s">
        <v>1747</v>
      </c>
      <c r="J20581" s="749" t="n">
        <v>744.57</v>
      </c>
    </row>
    <row collapsed="false" customFormat="false" customHeight="true" hidden="true" ht="12.75" outlineLevel="0" r="20582">
      <c r="A20582" s="749" t="s">
        <v>47192</v>
      </c>
      <c r="B20582" s="749" t="str">
        <f aca="false">C20582&amp;D20582&amp;E20582&amp;F20582&amp;G20582&amp;H20582</f>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582" s="749" t="s">
        <v>47185</v>
      </c>
      <c r="D20582" s="749" t="s">
        <v>47186</v>
      </c>
      <c r="E20582" s="749" t="s">
        <v>47187</v>
      </c>
      <c r="F20582" s="749" t="s">
        <v>47188</v>
      </c>
      <c r="G20582" s="749" t="s">
        <v>47189</v>
      </c>
      <c r="I20582" s="749" t="s">
        <v>1747</v>
      </c>
      <c r="J20582" s="749" t="n">
        <v>2506.69</v>
      </c>
    </row>
    <row collapsed="false" customFormat="false" customHeight="true" hidden="true" ht="12.75" outlineLevel="0" r="20583">
      <c r="A20583" s="749" t="s">
        <v>47193</v>
      </c>
      <c r="B20583" s="749" t="str">
        <f aca="false">C20583&amp;D20583&amp;E20583&amp;F20583&amp;G20583&amp;H20583</f>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583" s="749" t="s">
        <v>47185</v>
      </c>
      <c r="D20583" s="749" t="s">
        <v>47186</v>
      </c>
      <c r="E20583" s="749" t="s">
        <v>47187</v>
      </c>
      <c r="F20583" s="749" t="s">
        <v>47188</v>
      </c>
      <c r="G20583" s="749" t="s">
        <v>47189</v>
      </c>
      <c r="I20583" s="749" t="s">
        <v>1747</v>
      </c>
      <c r="J20583" s="749" t="n">
        <v>987.1</v>
      </c>
    </row>
    <row collapsed="false" customFormat="false" customHeight="true" hidden="true" ht="12.75" outlineLevel="0" r="20584">
      <c r="A20584" s="749" t="s">
        <v>47194</v>
      </c>
      <c r="B20584" s="749" t="str">
        <f aca="false">C20584&amp;D20584&amp;E20584&amp;F20584&amp;G20584&amp;H20584</f>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584" s="749" t="s">
        <v>47185</v>
      </c>
      <c r="D20584" s="749" t="s">
        <v>47186</v>
      </c>
      <c r="E20584" s="749" t="s">
        <v>47187</v>
      </c>
      <c r="F20584" s="749" t="s">
        <v>47188</v>
      </c>
      <c r="G20584" s="749" t="s">
        <v>47189</v>
      </c>
      <c r="I20584" s="749" t="s">
        <v>1747</v>
      </c>
      <c r="J20584" s="749" t="n">
        <v>683.85</v>
      </c>
    </row>
    <row collapsed="false" customFormat="false" customHeight="true" hidden="true" ht="12.75" outlineLevel="0" r="20585">
      <c r="A20585" s="749" t="s">
        <v>47195</v>
      </c>
      <c r="B20585" s="749" t="str">
        <f aca="false">C20585&amp;D20585&amp;E20585&amp;F20585&amp;G20585&amp;H20585</f>
        <v>USINA PARA MISTURA A FRIO,COM CAPACIDADE PARA 50T/H,COMPREENDENDO:ALIMENTADOR-DOSADOR DE FRIOS,ELEVADOR,SILO-TREMONHA,ALIMENTADOR DE FINOS,MISTURADOR,INSTALACAO DE ARMAZENAGEM E AQUECIMENTO DE ASFALTO E GRUPO GERADOR DE 60/66KVA,INCLUSIVEEQUIPE DE OPERACAO</v>
      </c>
      <c r="C20585" s="749" t="s">
        <v>47196</v>
      </c>
      <c r="D20585" s="749" t="s">
        <v>47197</v>
      </c>
      <c r="E20585" s="749" t="s">
        <v>47198</v>
      </c>
      <c r="F20585" s="749" t="s">
        <v>47199</v>
      </c>
      <c r="G20585" s="749" t="s">
        <v>47200</v>
      </c>
      <c r="I20585" s="749" t="s">
        <v>1747</v>
      </c>
      <c r="J20585" s="749" t="n">
        <v>444.6</v>
      </c>
    </row>
    <row collapsed="false" customFormat="false" customHeight="true" hidden="true" ht="12.75" outlineLevel="0" r="20586">
      <c r="A20586" s="749" t="s">
        <v>47201</v>
      </c>
      <c r="B20586" s="749" t="str">
        <f aca="false">C20586&amp;D20586&amp;E20586&amp;F20586&amp;G20586&amp;H20586</f>
        <v>USINA PARA MISTURA A FRIO,COM CAPACIDADE PARA 50T/H,COMPREENDENDO:ALIMENTADOR-DOSADOR DE FRIOS,ELEVADOR,SILO-TREMONHA,ALIMENTADOR DE FINOS,MISTURADOR,INSTALACAO DE ARMAZENAGEM E AQUECIMENTO DE ASFALTO E GRUPO GERADOR DE 60/66KVA,INCLUSIVEEQUIPE DE OPERACAO</v>
      </c>
      <c r="C20586" s="749" t="s">
        <v>47196</v>
      </c>
      <c r="D20586" s="749" t="s">
        <v>47197</v>
      </c>
      <c r="E20586" s="749" t="s">
        <v>47198</v>
      </c>
      <c r="F20586" s="749" t="s">
        <v>47199</v>
      </c>
      <c r="G20586" s="749" t="s">
        <v>47200</v>
      </c>
      <c r="I20586" s="749" t="s">
        <v>1747</v>
      </c>
      <c r="J20586" s="749" t="n">
        <v>194.2</v>
      </c>
    </row>
    <row collapsed="false" customFormat="false" customHeight="true" hidden="true" ht="12.75" outlineLevel="0" r="20587">
      <c r="A20587" s="749" t="s">
        <v>47202</v>
      </c>
      <c r="B20587" s="749" t="str">
        <f aca="false">C20587&amp;D20587&amp;E20587&amp;F20587&amp;G20587&amp;H20587</f>
        <v>USINA PARA MISTURA A FRIO,COM CAPACIDADE PARA 50T/H,COMPREENDENDO:ALIMENTADOR-DOSADOR DE FRIOS,ELEVADOR,SILO-TREMONHA,ALIMENTADOR DE FINOS,MISTURADOR,INSTALACAO DE ARMAZENAGEM E AQUECIMENTO DE ASFALTO E GRUPO GERADOR DE 60/66KVA,INCLUSIVEEQUIPE DE OPERACAO</v>
      </c>
      <c r="C20587" s="749" t="s">
        <v>47196</v>
      </c>
      <c r="D20587" s="749" t="s">
        <v>47197</v>
      </c>
      <c r="E20587" s="749" t="s">
        <v>47198</v>
      </c>
      <c r="F20587" s="749" t="s">
        <v>47199</v>
      </c>
      <c r="G20587" s="749" t="s">
        <v>47200</v>
      </c>
      <c r="I20587" s="749" t="s">
        <v>1747</v>
      </c>
      <c r="J20587" s="749" t="n">
        <v>146.88</v>
      </c>
    </row>
    <row collapsed="false" customFormat="false" customHeight="true" hidden="true" ht="12.75" outlineLevel="0" r="20588">
      <c r="A20588" s="749" t="s">
        <v>47203</v>
      </c>
      <c r="B20588" s="749" t="str">
        <f aca="false">C20588&amp;D20588&amp;E20588&amp;F20588&amp;G20588&amp;H20588</f>
        <v>USINA PARA MISTURA A FRIO,COM CAPACIDADE PARA 50T/H,COMPREENDENDO:ALIMENTADOR-DOSADOR DE FRIOS,ELEVADOR,SILO-TREMONHA,ALIMENTADOR DE FINOS,MISTURADOR,INSTALACAO DE ARMAZENAGEM E AQUECIMENTO DE ASFALTO E GRUPO GERADOR DE 60/66KVA,INCLUSIVEEQUIPE DE OPERACAO</v>
      </c>
      <c r="C20588" s="749" t="s">
        <v>47196</v>
      </c>
      <c r="D20588" s="749" t="s">
        <v>47197</v>
      </c>
      <c r="E20588" s="749" t="s">
        <v>47198</v>
      </c>
      <c r="F20588" s="749" t="s">
        <v>47199</v>
      </c>
      <c r="G20588" s="749" t="s">
        <v>47200</v>
      </c>
      <c r="I20588" s="749" t="s">
        <v>1747</v>
      </c>
      <c r="J20588" s="749" t="n">
        <v>427.04</v>
      </c>
    </row>
    <row collapsed="false" customFormat="false" customHeight="true" hidden="true" ht="12.75" outlineLevel="0" r="20589">
      <c r="A20589" s="749" t="s">
        <v>47204</v>
      </c>
      <c r="B20589" s="749" t="str">
        <f aca="false">C20589&amp;D20589&amp;E20589&amp;F20589&amp;G20589&amp;H20589</f>
        <v>USINA PARA MISTURA A FRIO,COM CAPACIDADE PARA 50T/H,COMPREENDENDO:ALIMENTADOR-DOSADOR DE FRIOS,ELEVADOR,SILO-TREMONHA,ALIMENTADOR DE FINOS,MISTURADOR,INSTALACAO DE ARMAZENAGEM E AQUECIMENTO DE ASFALTO E GRUPO GERADOR DE 60/66KVA,INCLUSIVEEQUIPE DE OPERACAO</v>
      </c>
      <c r="C20589" s="749" t="s">
        <v>47196</v>
      </c>
      <c r="D20589" s="749" t="s">
        <v>47197</v>
      </c>
      <c r="E20589" s="749" t="s">
        <v>47198</v>
      </c>
      <c r="F20589" s="749" t="s">
        <v>47199</v>
      </c>
      <c r="G20589" s="749" t="s">
        <v>47200</v>
      </c>
      <c r="I20589" s="749" t="s">
        <v>1747</v>
      </c>
      <c r="J20589" s="749" t="n">
        <v>176.64</v>
      </c>
    </row>
    <row collapsed="false" customFormat="false" customHeight="true" hidden="true" ht="12.75" outlineLevel="0" r="20590">
      <c r="A20590" s="749" t="s">
        <v>47205</v>
      </c>
      <c r="B20590" s="749" t="str">
        <f aca="false">C20590&amp;D20590&amp;E20590&amp;F20590&amp;G20590&amp;H20590</f>
        <v>USINA PARA MISTURA A FRIO,COM CAPACIDADE PARA 50T/H,COMPREENDENDO:ALIMENTADOR-DOSADOR DE FRIOS,ELEVADOR,SILO-TREMONHA,ALIMENTADOR DE FINOS,MISTURADOR,INSTALACAO DE ARMAZENAGEM E AQUECIMENTO DE ASFALTO E GRUPO GERADOR DE 60/66KVA,INCLUSIVEEQUIPE DE OPERACAO</v>
      </c>
      <c r="C20590" s="749" t="s">
        <v>47196</v>
      </c>
      <c r="D20590" s="749" t="s">
        <v>47197</v>
      </c>
      <c r="E20590" s="749" t="s">
        <v>47198</v>
      </c>
      <c r="F20590" s="749" t="s">
        <v>47199</v>
      </c>
      <c r="G20590" s="749" t="s">
        <v>47200</v>
      </c>
      <c r="I20590" s="749" t="s">
        <v>1747</v>
      </c>
      <c r="J20590" s="749" t="n">
        <v>129.32</v>
      </c>
    </row>
    <row collapsed="false" customFormat="false" customHeight="true" hidden="true" ht="12.75" outlineLevel="0" r="20591">
      <c r="A20591" s="749" t="s">
        <v>47206</v>
      </c>
      <c r="B20591" s="749" t="str">
        <f aca="false">C20591&amp;D20591&amp;E20591&amp;F20591&amp;G20591&amp;H20591</f>
        <v>SISTEMA DE AQUECIMENTO COM UM TANQUE FIXO DE 30000 LITROS PARA ASFALTO E UM TANQUE DE 20000 LITROS PARA COMBUSTIVEL,COMSISTEMA DE CIRCULACAO DE ASFALTO,INCLUSIVE OPERADOR</v>
      </c>
      <c r="C20591" s="749" t="s">
        <v>47207</v>
      </c>
      <c r="D20591" s="749" t="s">
        <v>47208</v>
      </c>
      <c r="E20591" s="749" t="s">
        <v>47209</v>
      </c>
      <c r="I20591" s="749" t="s">
        <v>1747</v>
      </c>
      <c r="J20591" s="749" t="n">
        <v>159.68</v>
      </c>
    </row>
    <row collapsed="false" customFormat="false" customHeight="true" hidden="true" ht="12.75" outlineLevel="0" r="20592">
      <c r="A20592" s="749" t="s">
        <v>47210</v>
      </c>
      <c r="B20592" s="749" t="str">
        <f aca="false">C20592&amp;D20592&amp;E20592&amp;F20592&amp;G20592&amp;H20592</f>
        <v>SISTEMA DE AQUECIMENTO COM UM TANQUE FIXO DE 30000 LITROS PARA ASFALTO E UM TANQUE DE 20000 LITROS PARA COMBUSTIVEL,COMSISTEMA DE CIRCULACAO DE ASFALTO,INCLUSIVE OPERADOR</v>
      </c>
      <c r="C20592" s="749" t="s">
        <v>47207</v>
      </c>
      <c r="D20592" s="749" t="s">
        <v>47208</v>
      </c>
      <c r="E20592" s="749" t="s">
        <v>47209</v>
      </c>
      <c r="I20592" s="749" t="s">
        <v>1747</v>
      </c>
      <c r="J20592" s="749" t="n">
        <v>33.15</v>
      </c>
    </row>
    <row collapsed="false" customFormat="false" customHeight="true" hidden="true" ht="12.75" outlineLevel="0" r="20593">
      <c r="A20593" s="749" t="s">
        <v>47211</v>
      </c>
      <c r="B20593" s="749" t="str">
        <f aca="false">C20593&amp;D20593&amp;E20593&amp;F20593&amp;G20593&amp;H20593</f>
        <v>SISTEMA DE AQUECIMENTO COM UM TANQUE FIXO DE 30000 LITROS PARA ASFALTO E UM TANQUE DE 20000 LITROS PARA COMBUSTIVEL,COMSISTEMA DE CIRCULACAO DE ASFALTO,INCLUSIVE OPERADOR</v>
      </c>
      <c r="C20593" s="749" t="s">
        <v>47207</v>
      </c>
      <c r="D20593" s="749" t="s">
        <v>47208</v>
      </c>
      <c r="E20593" s="749" t="s">
        <v>47209</v>
      </c>
      <c r="I20593" s="749" t="s">
        <v>1747</v>
      </c>
      <c r="J20593" s="749" t="n">
        <v>156.69</v>
      </c>
    </row>
    <row collapsed="false" customFormat="false" customHeight="true" hidden="true" ht="12.75" outlineLevel="0" r="20594">
      <c r="A20594" s="749" t="s">
        <v>47212</v>
      </c>
      <c r="B20594" s="749" t="str">
        <f aca="false">C20594&amp;D20594&amp;E20594&amp;F20594&amp;G20594&amp;H20594</f>
        <v>SISTEMA DE AQUECIMENTO COM UM TANQUE FIXO DE 30000 LITROS PARA ASFALTO E UM TANQUE DE 20000 LITROS PARA COMBUSTIVEL,COMSISTEMA DE CIRCULACAO DE ASFALTO,INCLUSIVE OPERADOR</v>
      </c>
      <c r="C20594" s="749" t="s">
        <v>47207</v>
      </c>
      <c r="D20594" s="749" t="s">
        <v>47208</v>
      </c>
      <c r="E20594" s="749" t="s">
        <v>47209</v>
      </c>
      <c r="I20594" s="749" t="s">
        <v>1747</v>
      </c>
      <c r="J20594" s="749" t="n">
        <v>30.16</v>
      </c>
    </row>
    <row collapsed="false" customFormat="false" customHeight="true" hidden="true" ht="12.75" outlineLevel="0" r="20595">
      <c r="A20595" s="749" t="s">
        <v>47213</v>
      </c>
      <c r="B20595" s="749" t="str">
        <f aca="false">C20595&amp;D20595&amp;E20595&amp;F20595&amp;G20595&amp;H20595</f>
        <v>PULVIMISTURADOR,LARGURA DE MISTURADOR DE 2,50M,TRACIONADO POR TRATOR DE PNEUS DE 61CV,INCLUSIVE ESTE E 2 OPERADORES</v>
      </c>
      <c r="C20595" s="749" t="s">
        <v>47214</v>
      </c>
      <c r="D20595" s="749" t="s">
        <v>47215</v>
      </c>
      <c r="I20595" s="749" t="s">
        <v>1747</v>
      </c>
      <c r="J20595" s="749" t="n">
        <v>100.89</v>
      </c>
    </row>
    <row collapsed="false" customFormat="false" customHeight="true" hidden="true" ht="12.75" outlineLevel="0" r="20596">
      <c r="A20596" s="749" t="s">
        <v>47216</v>
      </c>
      <c r="B20596" s="749" t="str">
        <f aca="false">C20596&amp;D20596&amp;E20596&amp;F20596&amp;G20596&amp;H20596</f>
        <v>PULVIMISTURADOR,LARGURA DE MISTURADOR DE 2,50M,TRACIONADO POR TRATOR DE PNEUS DE 61CV,INCLUSIVE ESTE E 2 OPERADORES</v>
      </c>
      <c r="C20596" s="749" t="s">
        <v>47214</v>
      </c>
      <c r="D20596" s="749" t="s">
        <v>47215</v>
      </c>
      <c r="I20596" s="749" t="s">
        <v>1747</v>
      </c>
      <c r="J20596" s="749" t="n">
        <v>63.29</v>
      </c>
    </row>
    <row collapsed="false" customFormat="false" customHeight="true" hidden="true" ht="12.75" outlineLevel="0" r="20597">
      <c r="A20597" s="749" t="s">
        <v>47217</v>
      </c>
      <c r="B20597" s="749" t="str">
        <f aca="false">C20597&amp;D20597&amp;E20597&amp;F20597&amp;G20597&amp;H20597</f>
        <v>PULVIMISTURADOR,LARGURA DE MISTURADOR DE 2,50M,TRACIONADO POR TRATOR DE PNEUS DE 61CV,INCLUSIVE ESTE E 2 OPERADORES</v>
      </c>
      <c r="C20597" s="749" t="s">
        <v>47214</v>
      </c>
      <c r="D20597" s="749" t="s">
        <v>47215</v>
      </c>
      <c r="I20597" s="749" t="s">
        <v>1747</v>
      </c>
      <c r="J20597" s="749" t="n">
        <v>58.62</v>
      </c>
    </row>
    <row collapsed="false" customFormat="false" customHeight="true" hidden="true" ht="12.75" outlineLevel="0" r="20598">
      <c r="A20598" s="749" t="s">
        <v>47218</v>
      </c>
      <c r="B20598" s="749" t="str">
        <f aca="false">C20598&amp;D20598&amp;E20598&amp;F20598&amp;G20598&amp;H20598</f>
        <v>PULVIMISTURADOR,LARGURA DE MISTURADOR DE 2,50M,TRACIONADO POR TRATOR DE PNEUS DE 61CV,INCLUSIVE ESTE E 2 OPERADORES</v>
      </c>
      <c r="C20598" s="749" t="s">
        <v>47214</v>
      </c>
      <c r="D20598" s="749" t="s">
        <v>47215</v>
      </c>
      <c r="I20598" s="749" t="s">
        <v>1747</v>
      </c>
      <c r="J20598" s="749" t="n">
        <v>94.91</v>
      </c>
    </row>
    <row collapsed="false" customFormat="false" customHeight="true" hidden="true" ht="12.75" outlineLevel="0" r="20599">
      <c r="A20599" s="749" t="s">
        <v>47219</v>
      </c>
      <c r="B20599" s="749" t="str">
        <f aca="false">C20599&amp;D20599&amp;E20599&amp;F20599&amp;G20599&amp;H20599</f>
        <v>PULVIMISTURADOR,LARGURA DE MISTURADOR DE 2,50M,TRACIONADO POR TRATOR DE PNEUS DE 61CV,INCLUSIVE ESTE E 2 OPERADORES</v>
      </c>
      <c r="C20599" s="749" t="s">
        <v>47214</v>
      </c>
      <c r="D20599" s="749" t="s">
        <v>47215</v>
      </c>
      <c r="I20599" s="749" t="s">
        <v>1747</v>
      </c>
      <c r="J20599" s="749" t="n">
        <v>57.31</v>
      </c>
    </row>
    <row collapsed="false" customFormat="false" customHeight="true" hidden="true" ht="12.75" outlineLevel="0" r="20600">
      <c r="A20600" s="749" t="s">
        <v>47220</v>
      </c>
      <c r="B20600" s="749" t="str">
        <f aca="false">C20600&amp;D20600&amp;E20600&amp;F20600&amp;G20600&amp;H20600</f>
        <v>PULVIMISTURADOR,LARGURA DE MISTURADOR DE 2,50M,TRACIONADO POR TRATOR DE PNEUS DE 61CV,INCLUSIVE ESTE E 2 OPERADORES</v>
      </c>
      <c r="C20600" s="749" t="s">
        <v>47214</v>
      </c>
      <c r="D20600" s="749" t="s">
        <v>47215</v>
      </c>
      <c r="I20600" s="749" t="s">
        <v>1747</v>
      </c>
      <c r="J20600" s="749" t="n">
        <v>52.64</v>
      </c>
    </row>
    <row collapsed="false" customFormat="false" customHeight="true" hidden="true" ht="12.75" outlineLevel="0" r="20601">
      <c r="A20601" s="749" t="s">
        <v>47221</v>
      </c>
      <c r="B20601" s="749" t="str">
        <f aca="false">C20601&amp;D20601&amp;E20601&amp;F20601&amp;G20601&amp;H20601</f>
        <v>DISTRIBUIDOR DE BETUME(ASFALTO) REBOCAVEL,MOTOR A GASOLINA,PARTIDA MANUAL,CAPACIDADE EFETIVA DO TANQUE DE 2.200L,BOMBA DE ENGRENAGEM DE DIAMETRO DE 2",180L/MIN,BARRA DE DISTRIBUICAO COM 2,00M,HASTE DE DISTRIBUICAO MANUAL PROVIDA DE REGISTRO PROPRIO,EXCLUSIVE OPERADOR</v>
      </c>
      <c r="C20601" s="749" t="s">
        <v>47222</v>
      </c>
      <c r="D20601" s="749" t="s">
        <v>47223</v>
      </c>
      <c r="E20601" s="749" t="s">
        <v>47224</v>
      </c>
      <c r="F20601" s="749" t="s">
        <v>47225</v>
      </c>
      <c r="G20601" s="749" t="s">
        <v>47226</v>
      </c>
      <c r="I20601" s="749" t="s">
        <v>1747</v>
      </c>
      <c r="J20601" s="749" t="n">
        <v>45.67</v>
      </c>
    </row>
    <row collapsed="false" customFormat="false" customHeight="true" hidden="true" ht="12.75" outlineLevel="0" r="20602">
      <c r="A20602" s="749" t="s">
        <v>47227</v>
      </c>
      <c r="B20602" s="749" t="str">
        <f aca="false">C20602&amp;D20602&amp;E20602&amp;F20602&amp;G20602&amp;H20602</f>
        <v>DISTRIBUIDOR DE BETUME(ASFALTO) REBOCAVEL,MOTOR A GASOLINA,PARTIDA MANUAL,CAPACIDADE EFETIVA DO TANQUE DE 2.200L,BOMBA DE ENGRENAGEM DE DIAMETRO DE 2",180L/MIN,BARRA DE DISTRIBUICAO COM 2,00M,HASTE DE DISTRIBUICAO MANUAL PROVIDA DE REGISTRO PROPRIO,EXCLUSIVE OPERADOR</v>
      </c>
      <c r="C20602" s="749" t="s">
        <v>47222</v>
      </c>
      <c r="D20602" s="749" t="s">
        <v>47223</v>
      </c>
      <c r="E20602" s="749" t="s">
        <v>47224</v>
      </c>
      <c r="F20602" s="749" t="s">
        <v>47225</v>
      </c>
      <c r="G20602" s="749" t="s">
        <v>47226</v>
      </c>
      <c r="I20602" s="749" t="s">
        <v>1747</v>
      </c>
      <c r="J20602" s="749" t="n">
        <v>13.16</v>
      </c>
    </row>
    <row collapsed="false" customFormat="false" customHeight="true" hidden="true" ht="12.75" outlineLevel="0" r="20603">
      <c r="A20603" s="749" t="s">
        <v>47228</v>
      </c>
      <c r="B20603" s="749" t="str">
        <f aca="false">C20603&amp;D20603&amp;E20603&amp;F20603&amp;G20603&amp;H20603</f>
        <v>DISTRIBUIDOR DE BETUME(ASFALTO) REBOCAVEL,MOTOR A GASOLINA,PARTIDA MANUAL,CAPACIDADE EFETIVA DE TANQUE DE 2.200L,BOMBA DE ENGRENAGEM DE DIAMETRO DE 2",180L/MIN,BARRA DE DISTRIBUICAO COM 2,00M,HASTE DE DISTRIBUICAO MANUAL PROVIDA DE REGISTRO PROPRIO,EXCLUSIVE OPERADOR</v>
      </c>
      <c r="C20603" s="749" t="s">
        <v>47222</v>
      </c>
      <c r="D20603" s="749" t="s">
        <v>47229</v>
      </c>
      <c r="E20603" s="749" t="s">
        <v>47224</v>
      </c>
      <c r="F20603" s="749" t="s">
        <v>47225</v>
      </c>
      <c r="G20603" s="749" t="s">
        <v>47226</v>
      </c>
      <c r="I20603" s="749" t="s">
        <v>1747</v>
      </c>
      <c r="J20603" s="749" t="n">
        <v>8.9</v>
      </c>
    </row>
    <row collapsed="false" customFormat="false" customHeight="true" hidden="true" ht="12.75" outlineLevel="0" r="20604">
      <c r="A20604" s="749" t="s">
        <v>47230</v>
      </c>
      <c r="B20604" s="749" t="str">
        <f aca="false">C20604&amp;D20604&amp;E20604&amp;F20604&amp;G20604&amp;H20604</f>
        <v>DISTRIBUIDOR DE BETUME(ASFALTO) REBOCAVEL,MOTOR A GASOLINA,PARTIDA MANUAL,CAPACIDADE EFETIVA DO TANQUE DE 2.200L,BOMBA DE ENGRENAGEM DE DIAMETRO DE 2",180L/MIN,BARRA DE DISTRIBUICAO COM 2,00M,HASTE DE DISTRIBUICAO MANUAL PROVIDA DE REGISTRO PROPRIO,EXCLUSIVE OPERADOR</v>
      </c>
      <c r="C20604" s="749" t="s">
        <v>47222</v>
      </c>
      <c r="D20604" s="749" t="s">
        <v>47223</v>
      </c>
      <c r="E20604" s="749" t="s">
        <v>47224</v>
      </c>
      <c r="F20604" s="749" t="s">
        <v>47225</v>
      </c>
      <c r="G20604" s="749" t="s">
        <v>47226</v>
      </c>
      <c r="I20604" s="749" t="s">
        <v>1747</v>
      </c>
      <c r="J20604" s="749" t="n">
        <v>45.67</v>
      </c>
    </row>
    <row collapsed="false" customFormat="false" customHeight="true" hidden="true" ht="12.75" outlineLevel="0" r="20605">
      <c r="A20605" s="749" t="s">
        <v>47231</v>
      </c>
      <c r="B20605" s="749" t="str">
        <f aca="false">C20605&amp;D20605&amp;E20605&amp;F20605&amp;G20605&amp;H20605</f>
        <v>DISTRIBUIDOR DE BETUME(ASFALTO) REBOCAVEL,MOTOR A GASOLINA,PARTIDA MANUAL,CAPACIDADE EFETIVA DO TANQUE DE 2.200L,BOMBA DE ENGRENAGEM DE DIAMETRO DE 2",180L/MIN,BARRA DE DISTRIBUICAO COM 2,00M,HASTE DE DISTRIBUICAO MANUAL PROVIDA DE REGISTRO PROPRIO,EXCLUSIVE OPERADOR</v>
      </c>
      <c r="C20605" s="749" t="s">
        <v>47222</v>
      </c>
      <c r="D20605" s="749" t="s">
        <v>47223</v>
      </c>
      <c r="E20605" s="749" t="s">
        <v>47224</v>
      </c>
      <c r="F20605" s="749" t="s">
        <v>47225</v>
      </c>
      <c r="G20605" s="749" t="s">
        <v>47226</v>
      </c>
      <c r="I20605" s="749" t="s">
        <v>1747</v>
      </c>
      <c r="J20605" s="749" t="n">
        <v>13.16</v>
      </c>
    </row>
    <row collapsed="false" customFormat="false" customHeight="true" hidden="true" ht="12.75" outlineLevel="0" r="20606">
      <c r="A20606" s="749" t="s">
        <v>47232</v>
      </c>
      <c r="B20606" s="749" t="str">
        <f aca="false">C20606&amp;D20606&amp;E20606&amp;F20606&amp;G20606&amp;H20606</f>
        <v>DISTRIBUIDOR DE BETUME(ASFALTO) REBOCAVEL,MOTOR A GASOLINA,PARTIDA MANUAL,CAPACIDADE EFETIVA DE TANQUE DE 2.200L,BOMBA DE ENGRENAGEM DE DIAMETRO DE 2",180L/MIN,BARRA DE DISTRIBUICAO COM 2,00M,HASTE DE DISTRIBUICAO MANUAL PROVIDA DE REGISTRO PROPRIO,EXCLUSIVE OPERADOR</v>
      </c>
      <c r="C20606" s="749" t="s">
        <v>47222</v>
      </c>
      <c r="D20606" s="749" t="s">
        <v>47229</v>
      </c>
      <c r="E20606" s="749" t="s">
        <v>47224</v>
      </c>
      <c r="F20606" s="749" t="s">
        <v>47225</v>
      </c>
      <c r="G20606" s="749" t="s">
        <v>47226</v>
      </c>
      <c r="I20606" s="749" t="s">
        <v>1747</v>
      </c>
      <c r="J20606" s="749" t="n">
        <v>8.9</v>
      </c>
    </row>
    <row collapsed="false" customFormat="false" customHeight="true" hidden="true" ht="12.75" outlineLevel="0" r="20607">
      <c r="A20607" s="749" t="s">
        <v>47233</v>
      </c>
      <c r="B20607" s="749" t="str">
        <f aca="false">C20607&amp;D20607&amp;E20607&amp;F20607&amp;G20607&amp;H20607</f>
        <v>DISTRIBUIDOR DE BETUME(ASFALTO) SOB PRESSAO,MOTOR A GASOLINA,MONTADO SOBRE CAMINHAO,CAPACIDADE EFETIVA DO TANQUE DE 5000L,INCLUSIVE ESTE COM MOTORISTA</v>
      </c>
      <c r="C20607" s="749" t="s">
        <v>47234</v>
      </c>
      <c r="D20607" s="749" t="s">
        <v>47235</v>
      </c>
      <c r="E20607" s="749" t="s">
        <v>47236</v>
      </c>
      <c r="I20607" s="749" t="s">
        <v>1747</v>
      </c>
      <c r="J20607" s="749" t="n">
        <v>203.48</v>
      </c>
    </row>
    <row collapsed="false" customFormat="false" customHeight="true" hidden="true" ht="12.75" outlineLevel="0" r="20608">
      <c r="A20608" s="749" t="s">
        <v>47237</v>
      </c>
      <c r="B20608" s="749" t="str">
        <f aca="false">C20608&amp;D20608&amp;E20608&amp;F20608&amp;G20608&amp;H20608</f>
        <v>DISTRIBUIDOR DE BETUME(ASFALTO) SOB PRESSAO,MOTOR A GASOLINA,MONTADO SOBRE CAMINHAO,CAPACIDADE EFETIVA DO TANQUE DE 5000L,INCLUSIVE ESTE COM MOTORISTA</v>
      </c>
      <c r="C20608" s="749" t="s">
        <v>47234</v>
      </c>
      <c r="D20608" s="749" t="s">
        <v>47235</v>
      </c>
      <c r="E20608" s="749" t="s">
        <v>47236</v>
      </c>
      <c r="I20608" s="749" t="s">
        <v>1747</v>
      </c>
      <c r="J20608" s="749" t="n">
        <v>80.45</v>
      </c>
    </row>
    <row collapsed="false" customFormat="false" customHeight="true" hidden="true" ht="12.75" outlineLevel="0" r="20609">
      <c r="A20609" s="749" t="s">
        <v>47238</v>
      </c>
      <c r="B20609" s="749" t="str">
        <f aca="false">C20609&amp;D20609&amp;E20609&amp;F20609&amp;G20609&amp;H20609</f>
        <v>DISTRIBUIDOR DE BETUME(ASFALTO) SOB PRESSAO,MOTOR A GASOLINA,MONTADO SOBRE CAMINHAO,CAPACIDADE EFETIVA DO TANQUE DE 5000L,INCLUSIVE ESTE COM MOTORISTA</v>
      </c>
      <c r="C20609" s="749" t="s">
        <v>47234</v>
      </c>
      <c r="D20609" s="749" t="s">
        <v>47235</v>
      </c>
      <c r="E20609" s="749" t="s">
        <v>47236</v>
      </c>
      <c r="I20609" s="749" t="s">
        <v>1747</v>
      </c>
      <c r="J20609" s="749" t="n">
        <v>64.71</v>
      </c>
    </row>
    <row collapsed="false" customFormat="false" customHeight="true" hidden="true" ht="12.75" outlineLevel="0" r="20610">
      <c r="A20610" s="749" t="s">
        <v>47239</v>
      </c>
      <c r="B20610" s="749" t="str">
        <f aca="false">C20610&amp;D20610&amp;E20610&amp;F20610&amp;G20610&amp;H20610</f>
        <v>DISTRIBUIDOR DE BETUME(ASFALTO) SOB PRESSAO,MOTOR A GASOLINA,MONTADO SOBRE CAMINHAO,CAPACIDADE EFETIVA DO TANQUE DE 5000L,INCLUSIVE ESTE COM MOTORISTA</v>
      </c>
      <c r="C20610" s="749" t="s">
        <v>47234</v>
      </c>
      <c r="D20610" s="749" t="s">
        <v>47235</v>
      </c>
      <c r="E20610" s="749" t="s">
        <v>47236</v>
      </c>
      <c r="I20610" s="749" t="s">
        <v>1747</v>
      </c>
      <c r="J20610" s="749" t="n">
        <v>200.81</v>
      </c>
    </row>
    <row collapsed="false" customFormat="false" customHeight="true" hidden="true" ht="12.75" outlineLevel="0" r="20611">
      <c r="A20611" s="749" t="s">
        <v>47240</v>
      </c>
      <c r="B20611" s="749" t="str">
        <f aca="false">C20611&amp;D20611&amp;E20611&amp;F20611&amp;G20611&amp;H20611</f>
        <v>DISTRIBUIDOR DE BETUME(ASFALTO) SOB PRESSAO,MOTOR A GASOLINA,MONTADO SOBRE CAMINHAO,CAPACIDADE EFETIVA DO TANQUE DE 5000L,INCLUSIVE ESTE COM MOTORISTA</v>
      </c>
      <c r="C20611" s="749" t="s">
        <v>47234</v>
      </c>
      <c r="D20611" s="749" t="s">
        <v>47235</v>
      </c>
      <c r="E20611" s="749" t="s">
        <v>47236</v>
      </c>
      <c r="I20611" s="749" t="s">
        <v>1747</v>
      </c>
      <c r="J20611" s="749" t="n">
        <v>77.78</v>
      </c>
    </row>
    <row collapsed="false" customFormat="false" customHeight="true" hidden="true" ht="12.75" outlineLevel="0" r="20612">
      <c r="A20612" s="749" t="s">
        <v>47241</v>
      </c>
      <c r="B20612" s="749" t="str">
        <f aca="false">C20612&amp;D20612&amp;E20612&amp;F20612&amp;G20612&amp;H20612</f>
        <v>DISTRIBUIDOR DE BETUME(ASFALTO) SOB PRESSAO,MOTOR A GASOLINA,MONTADO SOBRE CAMINHAO,CAPACIDADE EFETIVA DO TANQUE DE 5000L,INCLUSIVE ESTE COM MOTORISTA</v>
      </c>
      <c r="C20612" s="749" t="s">
        <v>47234</v>
      </c>
      <c r="D20612" s="749" t="s">
        <v>47235</v>
      </c>
      <c r="E20612" s="749" t="s">
        <v>47236</v>
      </c>
      <c r="I20612" s="749" t="s">
        <v>1747</v>
      </c>
      <c r="J20612" s="749" t="n">
        <v>62.04</v>
      </c>
    </row>
    <row collapsed="false" customFormat="false" customHeight="true" hidden="true" ht="12.75" outlineLevel="0" r="20613">
      <c r="A20613" s="749" t="s">
        <v>47242</v>
      </c>
      <c r="B20613" s="749" t="str">
        <f aca="false">C20613&amp;D20613&amp;E20613&amp;F20613&amp;G20613&amp;H20613</f>
        <v>ESPALHADOR DE AGREGADOS,REBOCAVEL,CAPACIDADE RASA DE 1,30M3,LARGURA MAXIMA DE DISTRIBUICAO DE 3,66M,COMPRIMENTO DE 4,10M,LARGURA DE 1,30M,ALTURA DE 1,00M,4 RODAS COM PNEUMATICOS 6X9(10 LONAS),PESO DE 860KG,DIAMETRO DO ROLO DE 12,7CM(5"),EXCLUSIVE OPERADOR</v>
      </c>
      <c r="C20613" s="749" t="s">
        <v>47243</v>
      </c>
      <c r="D20613" s="749" t="s">
        <v>47244</v>
      </c>
      <c r="E20613" s="749" t="s">
        <v>47245</v>
      </c>
      <c r="F20613" s="749" t="s">
        <v>47246</v>
      </c>
      <c r="G20613" s="749" t="s">
        <v>47247</v>
      </c>
      <c r="I20613" s="749" t="s">
        <v>1747</v>
      </c>
      <c r="J20613" s="749" t="n">
        <v>6.83</v>
      </c>
    </row>
    <row collapsed="false" customFormat="false" customHeight="true" hidden="true" ht="12.75" outlineLevel="0" r="20614">
      <c r="A20614" s="749" t="s">
        <v>47248</v>
      </c>
      <c r="B20614" s="749" t="str">
        <f aca="false">C20614&amp;D20614&amp;E20614&amp;F20614&amp;G20614&amp;H20614</f>
        <v>ESPALHADOR DE AGREGADOS,REBOCAVEL,CAPACIDADE RASA DE 1,30M3,LARGURA MAXIMA DE DISTRIBUICAO DE 3,66M,COMPRIMENTO DE 4,10M,LARGURA DE 1,30M,ALTURA DE 1,00M,4 RODAS COM PNEUMATICOS 6X9(10 LONAS),PESO DE 860KG,DIAMETRO DO ROLO DE 12,7CM(5"),EXCLUSIVE OPERADOR</v>
      </c>
      <c r="C20614" s="749" t="s">
        <v>47243</v>
      </c>
      <c r="D20614" s="749" t="s">
        <v>47244</v>
      </c>
      <c r="E20614" s="749" t="s">
        <v>47245</v>
      </c>
      <c r="F20614" s="749" t="s">
        <v>47246</v>
      </c>
      <c r="G20614" s="749" t="s">
        <v>47247</v>
      </c>
      <c r="I20614" s="749" t="s">
        <v>1747</v>
      </c>
      <c r="J20614" s="749" t="n">
        <v>3.11</v>
      </c>
    </row>
    <row collapsed="false" customFormat="false" customHeight="true" hidden="true" ht="12.75" outlineLevel="0" r="20615">
      <c r="A20615" s="749" t="s">
        <v>47249</v>
      </c>
      <c r="B20615" s="749" t="str">
        <f aca="false">C20615&amp;D20615&amp;E20615&amp;F20615&amp;G20615&amp;H20615</f>
        <v>ESPALHADOR DE AGREGADOS,REBOCAVEL,CAPACIDADE RASA DE 1,30M3,LARGURA MAXIMA DE DISTRIBUICAO DE 3,66M,COMPRIMENTO DE 4,10M,LARGURA DE 1,30M,ALTURA DE 1,00M,4 RODAS COM PNEUMATICOS 6X9(10 LONAS),PESO DE 860KG,DIAMETRO DO ROLO DE 12,7CM(5"),EXCLUSIVE OPERADOR</v>
      </c>
      <c r="C20615" s="749" t="s">
        <v>47243</v>
      </c>
      <c r="D20615" s="749" t="s">
        <v>47244</v>
      </c>
      <c r="E20615" s="749" t="s">
        <v>47245</v>
      </c>
      <c r="F20615" s="749" t="s">
        <v>47246</v>
      </c>
      <c r="G20615" s="749" t="s">
        <v>47247</v>
      </c>
      <c r="I20615" s="749" t="s">
        <v>1747</v>
      </c>
      <c r="J20615" s="749" t="n">
        <v>6.83</v>
      </c>
    </row>
    <row collapsed="false" customFormat="false" customHeight="true" hidden="true" ht="12.75" outlineLevel="0" r="20616">
      <c r="A20616" s="749" t="s">
        <v>47250</v>
      </c>
      <c r="B20616" s="749" t="str">
        <f aca="false">C20616&amp;D20616&amp;E20616&amp;F20616&amp;G20616&amp;H20616</f>
        <v>ESPALHADOR DE AGREGADOS,REBOCAVEL,CAPACIDADE RASA DE 1,30M3,LARGURA MAXIMA DE DISTRIBUICAO DE 3,66M,COMPRIMENTO DE 4,10M,LARGURA DE 1,30M,ALTURA DE 1,00M,4 RODAS COM PNEUMATICOS 6X9(10 LONAS),PESO DE 860KG,DIAMETRO DO ROLO DE 12,7CM(5"),EXCLUSIVE OPERADOR</v>
      </c>
      <c r="C20616" s="749" t="s">
        <v>47243</v>
      </c>
      <c r="D20616" s="749" t="s">
        <v>47244</v>
      </c>
      <c r="E20616" s="749" t="s">
        <v>47245</v>
      </c>
      <c r="F20616" s="749" t="s">
        <v>47246</v>
      </c>
      <c r="G20616" s="749" t="s">
        <v>47247</v>
      </c>
      <c r="I20616" s="749" t="s">
        <v>1747</v>
      </c>
      <c r="J20616" s="749" t="n">
        <v>3.11</v>
      </c>
    </row>
    <row collapsed="false" customFormat="false" customHeight="true" hidden="true" ht="12.75" outlineLevel="0" r="20617">
      <c r="A20617" s="749" t="s">
        <v>47251</v>
      </c>
      <c r="B20617" s="749" t="str">
        <f aca="false">C20617&amp;D20617&amp;E20617&amp;F20617&amp;G20617&amp;H20617</f>
        <v>VIBRO ACABADORA DE ASFALTO,SOBRE ESTEIRA,COM EXTENSAO PARA PAVIMENTACAO,LARGURA DE 4,27M,INCLUSIVE OPERADOR E AUXILIAR</v>
      </c>
      <c r="C20617" s="749" t="s">
        <v>47252</v>
      </c>
      <c r="D20617" s="749" t="s">
        <v>47253</v>
      </c>
      <c r="I20617" s="749" t="s">
        <v>1747</v>
      </c>
      <c r="J20617" s="749" t="n">
        <v>193.82</v>
      </c>
    </row>
    <row collapsed="false" customFormat="false" customHeight="true" hidden="true" ht="12.75" outlineLevel="0" r="20618">
      <c r="A20618" s="749" t="s">
        <v>47254</v>
      </c>
      <c r="B20618" s="749" t="str">
        <f aca="false">C20618&amp;D20618&amp;E20618&amp;F20618&amp;G20618&amp;H20618</f>
        <v>VIBRO ACABADORA DE ASFALTO,SOBRE ESTEIRA,COM EXTENSAO PARA PAVIMENTACAO,LARGURA DE 4,27M,INCLUSIVE OPERADOR E AUXILIAR</v>
      </c>
      <c r="C20618" s="749" t="s">
        <v>47252</v>
      </c>
      <c r="D20618" s="749" t="s">
        <v>47253</v>
      </c>
      <c r="I20618" s="749" t="s">
        <v>1747</v>
      </c>
      <c r="J20618" s="749" t="n">
        <v>117.6</v>
      </c>
    </row>
    <row collapsed="false" customFormat="false" customHeight="true" hidden="true" ht="12.75" outlineLevel="0" r="20619">
      <c r="A20619" s="749" t="s">
        <v>47255</v>
      </c>
      <c r="B20619" s="749" t="str">
        <f aca="false">C20619&amp;D20619&amp;E20619&amp;F20619&amp;G20619&amp;H20619</f>
        <v>VIBRO ACABADORA DE ASFALTO,SOBRE ESTEIRA,COM EXTENSAO PARA PAVIMENTACAO,LARGURA DE 4,27M,INCLUSIVE OPERADOR E AUXILIAR</v>
      </c>
      <c r="C20619" s="749" t="s">
        <v>47252</v>
      </c>
      <c r="D20619" s="749" t="s">
        <v>47253</v>
      </c>
      <c r="I20619" s="749" t="s">
        <v>1747</v>
      </c>
      <c r="J20619" s="749" t="n">
        <v>101.91</v>
      </c>
    </row>
    <row collapsed="false" customFormat="false" customHeight="true" hidden="true" ht="12.75" outlineLevel="0" r="20620">
      <c r="A20620" s="749" t="s">
        <v>47256</v>
      </c>
      <c r="B20620" s="749" t="str">
        <f aca="false">C20620&amp;D20620&amp;E20620&amp;F20620&amp;G20620&amp;H20620</f>
        <v>VIBRO ACABADORA DE ASFALTO,SOBRE ESTEIRA,COM EXTENSAO PARA PAVIMENTACAO,LARGURA DE 4,27M,INCLUSIVE OPERADOR E AUXILIAR</v>
      </c>
      <c r="C20620" s="749" t="s">
        <v>47252</v>
      </c>
      <c r="D20620" s="749" t="s">
        <v>47253</v>
      </c>
      <c r="I20620" s="749" t="s">
        <v>1747</v>
      </c>
      <c r="J20620" s="749" t="n">
        <v>188.9</v>
      </c>
    </row>
    <row collapsed="false" customFormat="false" customHeight="true" hidden="true" ht="12.75" outlineLevel="0" r="20621">
      <c r="A20621" s="749" t="s">
        <v>47257</v>
      </c>
      <c r="B20621" s="749" t="str">
        <f aca="false">C20621&amp;D20621&amp;E20621&amp;F20621&amp;G20621&amp;H20621</f>
        <v>VIBRO ACABADORA DE ASFALTO,SOBRE ESTEIRA,COM EXTENSAO PARA PAVIMENTACAO,LARGURA DE 4,27M,INCLUSIVE OPERADOR E AUXILIAR</v>
      </c>
      <c r="C20621" s="749" t="s">
        <v>47252</v>
      </c>
      <c r="D20621" s="749" t="s">
        <v>47253</v>
      </c>
      <c r="I20621" s="749" t="s">
        <v>1747</v>
      </c>
      <c r="J20621" s="749" t="n">
        <v>112.68</v>
      </c>
    </row>
    <row collapsed="false" customFormat="false" customHeight="true" hidden="true" ht="12.75" outlineLevel="0" r="20622">
      <c r="A20622" s="749" t="s">
        <v>47258</v>
      </c>
      <c r="B20622" s="749" t="str">
        <f aca="false">C20622&amp;D20622&amp;E20622&amp;F20622&amp;G20622&amp;H20622</f>
        <v>VIBRO ACABADORA DE ASFALTO,SOBRE ESTEIRA,COM EXTENSAO PARA PAVIMENTACAO,LARGURA DE 4,27M,INCLUSIVE OPERADOR E AUXILIAR</v>
      </c>
      <c r="C20622" s="749" t="s">
        <v>47252</v>
      </c>
      <c r="D20622" s="749" t="s">
        <v>47253</v>
      </c>
      <c r="I20622" s="749" t="s">
        <v>1747</v>
      </c>
      <c r="J20622" s="749" t="n">
        <v>96.99</v>
      </c>
    </row>
    <row collapsed="false" customFormat="false" customHeight="true" hidden="true" ht="12.75" outlineLevel="0" r="20623">
      <c r="A20623" s="749" t="s">
        <v>47259</v>
      </c>
      <c r="B20623" s="749" t="str">
        <f aca="false">C20623&amp;D20623&amp;E20623&amp;F20623&amp;G20623&amp;H20623</f>
        <v>VIBRO ACABADORA ELETRONICA DE ASFALTO,CAPACIDADE DO SILO DEASFALTO 10,5T,LARGURA DE 4,55M,INCLUSIVE OPERADOR E AUXILIAR</v>
      </c>
      <c r="C20623" s="749" t="s">
        <v>47260</v>
      </c>
      <c r="D20623" s="749" t="s">
        <v>47261</v>
      </c>
      <c r="I20623" s="749" t="s">
        <v>1747</v>
      </c>
      <c r="J20623" s="749" t="n">
        <v>195.18</v>
      </c>
    </row>
    <row collapsed="false" customFormat="false" customHeight="true" hidden="true" ht="12.75" outlineLevel="0" r="20624">
      <c r="A20624" s="749" t="s">
        <v>47262</v>
      </c>
      <c r="B20624" s="749" t="str">
        <f aca="false">C20624&amp;D20624&amp;E20624&amp;F20624&amp;G20624&amp;H20624</f>
        <v>VIBRO ACABADORA ELETRONICA DE ASFALTO,CAPACIDADE DO SILO DEASFALTO 10,5T,LARGURA DE 4,55M,INCLUSIVE OPERADOR E AUXILIAR</v>
      </c>
      <c r="C20624" s="749" t="s">
        <v>47260</v>
      </c>
      <c r="D20624" s="749" t="s">
        <v>47261</v>
      </c>
      <c r="I20624" s="749" t="s">
        <v>1747</v>
      </c>
      <c r="J20624" s="749" t="n">
        <v>118.42</v>
      </c>
    </row>
    <row collapsed="false" customFormat="false" customHeight="true" hidden="true" ht="12.75" outlineLevel="0" r="20625">
      <c r="A20625" s="749" t="s">
        <v>47263</v>
      </c>
      <c r="B20625" s="749" t="str">
        <f aca="false">C20625&amp;D20625&amp;E20625&amp;F20625&amp;G20625&amp;H20625</f>
        <v>VIBRO ACABADORA ELETRONICA DE ASFALTO,CAPACIDADE DO SILO DEASFALTO 10,5T,LARGURA DE 4,55M,INCLUSIVE OPERADOR E AUXILIAR</v>
      </c>
      <c r="C20625" s="749" t="s">
        <v>47260</v>
      </c>
      <c r="D20625" s="749" t="s">
        <v>47261</v>
      </c>
      <c r="I20625" s="749" t="s">
        <v>1747</v>
      </c>
      <c r="J20625" s="749" t="n">
        <v>102.59</v>
      </c>
    </row>
    <row collapsed="false" customFormat="false" customHeight="true" hidden="true" ht="12.75" outlineLevel="0" r="20626">
      <c r="A20626" s="749" t="s">
        <v>47264</v>
      </c>
      <c r="B20626" s="749" t="str">
        <f aca="false">C20626&amp;D20626&amp;E20626&amp;F20626&amp;G20626&amp;H20626</f>
        <v>VIBRO ACABADORA ELETRONICA DE ASFALTO,CAPACIDADE DO SILO DEASFALTO 10,5T,LARGURA DE 4,55M,INCLUSIVE OPERADOR E AUXILIAR</v>
      </c>
      <c r="C20626" s="749" t="s">
        <v>47260</v>
      </c>
      <c r="D20626" s="749" t="s">
        <v>47261</v>
      </c>
      <c r="I20626" s="749" t="s">
        <v>1747</v>
      </c>
      <c r="J20626" s="749" t="n">
        <v>190.26</v>
      </c>
    </row>
    <row collapsed="false" customFormat="false" customHeight="true" hidden="true" ht="12.75" outlineLevel="0" r="20627">
      <c r="A20627" s="749" t="s">
        <v>47265</v>
      </c>
      <c r="B20627" s="749" t="str">
        <f aca="false">C20627&amp;D20627&amp;E20627&amp;F20627&amp;G20627&amp;H20627</f>
        <v>VIBRO ACABADORA ELETRONICA DE ASFALTO,CAPACIDADE DO SILO DEASFALTO 10,5T,LARGURA DE 4,55M,INCLUSIVE OPERADOR E AUXILIAR</v>
      </c>
      <c r="C20627" s="749" t="s">
        <v>47260</v>
      </c>
      <c r="D20627" s="749" t="s">
        <v>47261</v>
      </c>
      <c r="I20627" s="749" t="s">
        <v>1747</v>
      </c>
      <c r="J20627" s="749" t="n">
        <v>113.5</v>
      </c>
    </row>
    <row collapsed="false" customFormat="false" customHeight="true" hidden="true" ht="12.75" outlineLevel="0" r="20628">
      <c r="A20628" s="749" t="s">
        <v>47266</v>
      </c>
      <c r="B20628" s="749" t="str">
        <f aca="false">C20628&amp;D20628&amp;E20628&amp;F20628&amp;G20628&amp;H20628</f>
        <v>VIBRO ACABADORA ELETRONICA DE ASFALTO,CAPACIDADE DO SILO DEASFALTO 10,5T,LARGURA DE 4,55M,INCLUSIVE OPERADOR E AUXILIAR</v>
      </c>
      <c r="C20628" s="749" t="s">
        <v>47260</v>
      </c>
      <c r="D20628" s="749" t="s">
        <v>47261</v>
      </c>
      <c r="I20628" s="749" t="s">
        <v>1747</v>
      </c>
      <c r="J20628" s="749" t="n">
        <v>97.67</v>
      </c>
    </row>
    <row collapsed="false" customFormat="false" customHeight="true" hidden="true" ht="12.75" outlineLevel="0" r="20629">
      <c r="A20629" s="749" t="s">
        <v>47267</v>
      </c>
      <c r="B20629" s="749" t="str">
        <f aca="false">C20629&amp;D20629&amp;E20629&amp;F20629&amp;G20629&amp;H20629</f>
        <v>MAQUINAS DE JUNTAS(SERRA DE CONCRETO) MOTOR A GASOLINA PARTIDA MANUAL,CHASSIS REFORCADO,GUARDA PROTETORA PARA ACOMODAR SERRAS DE ATE 14",SERRA PARA CONCRETO ESPECIALMENTE DESENVOLVIDA PARA ABERTURAS DE JUNTA DE DILATACAO COM 3.600RPM,INCLUSIVE OPERADOR</v>
      </c>
      <c r="C20629" s="749" t="s">
        <v>47268</v>
      </c>
      <c r="D20629" s="749" t="s">
        <v>47269</v>
      </c>
      <c r="E20629" s="749" t="s">
        <v>47270</v>
      </c>
      <c r="F20629" s="749" t="s">
        <v>47271</v>
      </c>
      <c r="G20629" s="749" t="s">
        <v>46933</v>
      </c>
      <c r="I20629" s="749" t="s">
        <v>1747</v>
      </c>
      <c r="J20629" s="749" t="n">
        <v>77.41</v>
      </c>
    </row>
    <row collapsed="false" customFormat="false" customHeight="true" hidden="true" ht="12.75" outlineLevel="0" r="20630">
      <c r="A20630" s="749" t="s">
        <v>47272</v>
      </c>
      <c r="B20630" s="749" t="str">
        <f aca="false">C20630&amp;D20630&amp;E20630&amp;F20630&amp;G20630&amp;H20630</f>
        <v>MAQUINAS DE JUNTAS(SERRA DE CONCRETO) MOTOR A GASOLINA PARTIDA MANUAL,CHASSIS REFORCADO,GUARDA PROTETORA PARA ACOMODAR SERRAS DE ATE 14",SERRA PARA CONCRETO ESPECIALMENTE DESENVOLVIDA PARA ABERTURAS DE JUNTA DE DILATACAO COM 3.600RPM,INCLUSIVE OPERADOR</v>
      </c>
      <c r="C20630" s="749" t="s">
        <v>47268</v>
      </c>
      <c r="D20630" s="749" t="s">
        <v>47269</v>
      </c>
      <c r="E20630" s="749" t="s">
        <v>47270</v>
      </c>
      <c r="F20630" s="749" t="s">
        <v>47271</v>
      </c>
      <c r="G20630" s="749" t="s">
        <v>46933</v>
      </c>
      <c r="I20630" s="749" t="s">
        <v>1747</v>
      </c>
      <c r="J20630" s="749" t="n">
        <v>24.06</v>
      </c>
    </row>
    <row collapsed="false" customFormat="false" customHeight="true" hidden="true" ht="12.75" outlineLevel="0" r="20631">
      <c r="A20631" s="749" t="s">
        <v>47273</v>
      </c>
      <c r="B20631" s="749" t="str">
        <f aca="false">C20631&amp;D20631&amp;E20631&amp;F20631&amp;G20631&amp;H20631</f>
        <v>MAQUINAS DE JUNTAS(SERRA DE CONCRETO) MOTOR A GASOLINA PARTIDA MANUAL,CHASSIS REFORCADO,GUARDA PROTETORA PARA ACOMADAR SERRAS DE ATE 14",SERRA PARA CONCRETO ESPECIALMENTE DESENVOLVIDA PARA ABERTURAS DE JUNTA DE DILATACAO COM 3.600RPM,INCLUSIVE OPERADOR</v>
      </c>
      <c r="C20631" s="749" t="s">
        <v>47268</v>
      </c>
      <c r="D20631" s="749" t="s">
        <v>47274</v>
      </c>
      <c r="E20631" s="749" t="s">
        <v>47270</v>
      </c>
      <c r="F20631" s="749" t="s">
        <v>47271</v>
      </c>
      <c r="G20631" s="749" t="s">
        <v>46933</v>
      </c>
      <c r="I20631" s="749" t="s">
        <v>1747</v>
      </c>
      <c r="J20631" s="749" t="n">
        <v>22.98</v>
      </c>
    </row>
    <row collapsed="false" customFormat="false" customHeight="true" hidden="true" ht="12.75" outlineLevel="0" r="20632">
      <c r="A20632" s="749" t="s">
        <v>47275</v>
      </c>
      <c r="B20632" s="749" t="str">
        <f aca="false">C20632&amp;D20632&amp;E20632&amp;F20632&amp;G20632&amp;H20632</f>
        <v>MAQUINAS DE JUNTAS(SERRA DE CONCRETO) MOTOR A GASOLINA PARTIDA MANUAL,CHASSIS REFORCADO,GUARDA PROTETORA PARA ACOMODAR SERRAS DE ATE 14",SERRA PARA CONCRETO ESPECIALMENTE DESENVOLVIDA PARA ABERTURAS DE JUNTA DE DILATACAO COM 3.600RPM,INCLUSIVE OPERADOR</v>
      </c>
      <c r="C20632" s="749" t="s">
        <v>47268</v>
      </c>
      <c r="D20632" s="749" t="s">
        <v>47269</v>
      </c>
      <c r="E20632" s="749" t="s">
        <v>47270</v>
      </c>
      <c r="F20632" s="749" t="s">
        <v>47271</v>
      </c>
      <c r="G20632" s="749" t="s">
        <v>46933</v>
      </c>
      <c r="I20632" s="749" t="s">
        <v>1747</v>
      </c>
      <c r="J20632" s="749" t="n">
        <v>74.42</v>
      </c>
    </row>
    <row collapsed="false" customFormat="false" customHeight="true" hidden="true" ht="12.75" outlineLevel="0" r="20633">
      <c r="A20633" s="749" t="s">
        <v>47276</v>
      </c>
      <c r="B20633" s="749" t="str">
        <f aca="false">C20633&amp;D20633&amp;E20633&amp;F20633&amp;G20633&amp;H20633</f>
        <v>MAQUINAS DE JUNTAS(SERRA DE CONCRETO) MOTOR A GASOLINA PARTIDA MANUAL,CHASSIS REFORCADO,GUARDA PROTETORA PARA ACOMODAR SERRAS DE ATE 14",SERRA PARA CONCRETO ESPECIALMENTE DESENVOLVIDA PARA ABERTURAS DE JUNTA DE DILATACAO COM 3.600RPM,INCLUSIVE OPERADOR</v>
      </c>
      <c r="C20633" s="749" t="s">
        <v>47268</v>
      </c>
      <c r="D20633" s="749" t="s">
        <v>47269</v>
      </c>
      <c r="E20633" s="749" t="s">
        <v>47270</v>
      </c>
      <c r="F20633" s="749" t="s">
        <v>47271</v>
      </c>
      <c r="G20633" s="749" t="s">
        <v>46933</v>
      </c>
      <c r="I20633" s="749" t="s">
        <v>1747</v>
      </c>
      <c r="J20633" s="749" t="n">
        <v>21.07</v>
      </c>
    </row>
    <row collapsed="false" customFormat="false" customHeight="true" hidden="true" ht="12.75" outlineLevel="0" r="20634">
      <c r="A20634" s="749" t="s">
        <v>47277</v>
      </c>
      <c r="B20634" s="749" t="str">
        <f aca="false">C20634&amp;D20634&amp;E20634&amp;F20634&amp;G20634&amp;H20634</f>
        <v>MAQUINAS DE JUNTAS(SERRA DE CONCRETO) MOTOR A GASOLINA PARTIDA MANUAL,CHASSIS REFORCADO,GUARDA PROTETORA PARA ACOMADAR SERRAS DE ATE 14",SERRA PARA CONCRETO ESPECIALMENTE DESENVOLVIDA PARA ABERTURAS DE JUNTA DE DILATACAO COM 3.600RPM,INCLUSIVE OPERADOR</v>
      </c>
      <c r="C20634" s="749" t="s">
        <v>47268</v>
      </c>
      <c r="D20634" s="749" t="s">
        <v>47274</v>
      </c>
      <c r="E20634" s="749" t="s">
        <v>47270</v>
      </c>
      <c r="F20634" s="749" t="s">
        <v>47271</v>
      </c>
      <c r="G20634" s="749" t="s">
        <v>46933</v>
      </c>
      <c r="I20634" s="749" t="s">
        <v>1747</v>
      </c>
      <c r="J20634" s="749" t="n">
        <v>19.99</v>
      </c>
    </row>
    <row collapsed="false" customFormat="false" customHeight="true" hidden="true" ht="12.75" outlineLevel="0" r="20635">
      <c r="A20635" s="749" t="s">
        <v>47278</v>
      </c>
      <c r="B20635" s="749" t="str">
        <f aca="false">C20635&amp;D20635&amp;E20635&amp;F20635&amp;G20635&amp;H20635</f>
        <v>VASSOURA MECANICA,REBOCAVEL,LARGURA DE TRABALHO DE 2,44MM,EXCLUSIVE OPERADOR</v>
      </c>
      <c r="C20635" s="749" t="s">
        <v>47279</v>
      </c>
      <c r="D20635" s="749" t="s">
        <v>47280</v>
      </c>
      <c r="I20635" s="749" t="s">
        <v>1747</v>
      </c>
      <c r="J20635" s="749" t="n">
        <v>13.6</v>
      </c>
    </row>
    <row collapsed="false" customFormat="false" customHeight="true" hidden="true" ht="12.75" outlineLevel="0" r="20636">
      <c r="A20636" s="749" t="s">
        <v>47281</v>
      </c>
      <c r="B20636" s="749" t="str">
        <f aca="false">C20636&amp;D20636&amp;E20636&amp;F20636&amp;G20636&amp;H20636</f>
        <v>VASSOURA MECANICA,REBOCAVEL,LARGURA DE TRABALHO DE 2,44M,EXCLUSIVE OPERADOR</v>
      </c>
      <c r="C20636" s="749" t="s">
        <v>47282</v>
      </c>
      <c r="D20636" s="749" t="s">
        <v>47247</v>
      </c>
      <c r="I20636" s="749" t="s">
        <v>1747</v>
      </c>
      <c r="J20636" s="749" t="n">
        <v>4.04</v>
      </c>
    </row>
    <row collapsed="false" customFormat="false" customHeight="true" hidden="true" ht="12.75" outlineLevel="0" r="20637">
      <c r="A20637" s="749" t="s">
        <v>47283</v>
      </c>
      <c r="B20637" s="749" t="str">
        <f aca="false">C20637&amp;D20637&amp;E20637&amp;F20637&amp;G20637&amp;H20637</f>
        <v>VASSOURA MECANICA,REBOCAVEL,LARGURA DE TRABALHO DE 2,44MM,EXCLUSIVE OPERADOR</v>
      </c>
      <c r="C20637" s="749" t="s">
        <v>47279</v>
      </c>
      <c r="D20637" s="749" t="s">
        <v>47280</v>
      </c>
      <c r="I20637" s="749" t="s">
        <v>1747</v>
      </c>
      <c r="J20637" s="749" t="n">
        <v>13.6</v>
      </c>
    </row>
    <row collapsed="false" customFormat="false" customHeight="true" hidden="true" ht="12.75" outlineLevel="0" r="20638">
      <c r="A20638" s="749" t="s">
        <v>47284</v>
      </c>
      <c r="B20638" s="749" t="str">
        <f aca="false">C20638&amp;D20638&amp;E20638&amp;F20638&amp;G20638&amp;H20638</f>
        <v>VASSOURA MECANICA,REBOCAVEL,LARGURA DE TRABALHO DE 2,44M,EXCLUSIVE OPERADOR</v>
      </c>
      <c r="C20638" s="749" t="s">
        <v>47282</v>
      </c>
      <c r="D20638" s="749" t="s">
        <v>47247</v>
      </c>
      <c r="I20638" s="749" t="s">
        <v>1747</v>
      </c>
      <c r="J20638" s="749" t="n">
        <v>4.04</v>
      </c>
    </row>
    <row collapsed="false" customFormat="false" customHeight="true" hidden="true" ht="12.75" outlineLevel="0" r="20639">
      <c r="A20639" s="749" t="s">
        <v>47285</v>
      </c>
      <c r="B20639" s="749" t="str">
        <f aca="false">C20639&amp;D20639&amp;E20639&amp;F20639&amp;G20639&amp;H20639</f>
        <v>VASSOURA MECANICA,COM ASPIRACAO (SUCCAO) E ESCOVA,CAPACIDADE DE 4M3,MONTADA SOBRE CHASSIS DE CAMINHAO,INCLUSIVE OPERADOR</v>
      </c>
      <c r="C20639" s="749" t="s">
        <v>47286</v>
      </c>
      <c r="D20639" s="749" t="s">
        <v>47287</v>
      </c>
      <c r="I20639" s="749" t="s">
        <v>1747</v>
      </c>
      <c r="J20639" s="749" t="n">
        <v>185.08</v>
      </c>
    </row>
    <row collapsed="false" customFormat="false" customHeight="true" hidden="true" ht="12.75" outlineLevel="0" r="20640">
      <c r="A20640" s="749" t="s">
        <v>47288</v>
      </c>
      <c r="B20640" s="749" t="str">
        <f aca="false">C20640&amp;D20640&amp;E20640&amp;F20640&amp;G20640&amp;H20640</f>
        <v>VASSOURA MECANICA,COM ASPIRACAO (SUCCAO) E ESCOVA,CAPACIDADE DE 4M3,MONTADA SOBRE CHASSIS DE CAMINHAO,INCLUSIVE OPERADOR</v>
      </c>
      <c r="C20640" s="749" t="s">
        <v>47286</v>
      </c>
      <c r="D20640" s="749" t="s">
        <v>47287</v>
      </c>
      <c r="I20640" s="749" t="s">
        <v>1747</v>
      </c>
      <c r="J20640" s="749" t="n">
        <v>114.87</v>
      </c>
    </row>
    <row collapsed="false" customFormat="false" customHeight="true" hidden="true" ht="12.75" outlineLevel="0" r="20641">
      <c r="A20641" s="749" t="s">
        <v>47289</v>
      </c>
      <c r="B20641" s="749" t="str">
        <f aca="false">C20641&amp;D20641&amp;E20641&amp;F20641&amp;G20641&amp;H20641</f>
        <v>VASSOURA MECANICA,COM ASPIRACAO (SUCCAO) E ESCOVA,CAPACIDADE DE 4M3,MONTADA SOBRE CHASSIS DE CAMINHAO,INCLUSIVE OPERADOR</v>
      </c>
      <c r="C20641" s="749" t="s">
        <v>47286</v>
      </c>
      <c r="D20641" s="749" t="s">
        <v>47287</v>
      </c>
      <c r="I20641" s="749" t="s">
        <v>1747</v>
      </c>
      <c r="J20641" s="749" t="n">
        <v>100.37</v>
      </c>
    </row>
    <row collapsed="false" customFormat="false" customHeight="true" hidden="true" ht="12.75" outlineLevel="0" r="20642">
      <c r="A20642" s="749" t="s">
        <v>47290</v>
      </c>
      <c r="B20642" s="749" t="str">
        <f aca="false">C20642&amp;D20642&amp;E20642&amp;F20642&amp;G20642&amp;H20642</f>
        <v>VASSOURA MECANICA,COM ASPIRACAO (SUCCAO) E ESCOVA,CAPACIDADE DE 4M3,MONTADA SOBRE CHASSIS DE CAMINHAO,INCLUSIVE OPERADOR</v>
      </c>
      <c r="C20642" s="749" t="s">
        <v>47286</v>
      </c>
      <c r="D20642" s="749" t="s">
        <v>47287</v>
      </c>
      <c r="I20642" s="749" t="s">
        <v>1747</v>
      </c>
      <c r="J20642" s="749" t="n">
        <v>182.09</v>
      </c>
    </row>
    <row collapsed="false" customFormat="false" customHeight="true" hidden="true" ht="12.75" outlineLevel="0" r="20643">
      <c r="A20643" s="749" t="s">
        <v>47291</v>
      </c>
      <c r="B20643" s="749" t="str">
        <f aca="false">C20643&amp;D20643&amp;E20643&amp;F20643&amp;G20643&amp;H20643</f>
        <v>VASSOURA MECANICA,COM ASPIRACAO (SUCCAO) E ESCOVA,CAPACIDADE DE 4M3,MONTADA SOBRE CHASSIS DE CAMINHAO,INCLUSIVE OPERADOR</v>
      </c>
      <c r="C20643" s="749" t="s">
        <v>47286</v>
      </c>
      <c r="D20643" s="749" t="s">
        <v>47287</v>
      </c>
      <c r="I20643" s="749" t="s">
        <v>1747</v>
      </c>
      <c r="J20643" s="749" t="n">
        <v>111.88</v>
      </c>
    </row>
    <row collapsed="false" customFormat="false" customHeight="true" hidden="true" ht="12.75" outlineLevel="0" r="20644">
      <c r="A20644" s="749" t="s">
        <v>47292</v>
      </c>
      <c r="B20644" s="749" t="str">
        <f aca="false">C20644&amp;D20644&amp;E20644&amp;F20644&amp;G20644&amp;H20644</f>
        <v>VASSOURA MECANICA,COM ASPIRACAO (SUCCAO) E ESCOVA,CAPACIDADE DE 4M3,MONTADA SOBRE CHASSIS DE CAMINHAO,INCLUSIVE OPERADOR</v>
      </c>
      <c r="C20644" s="749" t="s">
        <v>47286</v>
      </c>
      <c r="D20644" s="749" t="s">
        <v>47287</v>
      </c>
      <c r="I20644" s="749" t="s">
        <v>1747</v>
      </c>
      <c r="J20644" s="749" t="n">
        <v>97.38</v>
      </c>
    </row>
    <row collapsed="false" customFormat="false" customHeight="true" hidden="true" ht="12.75" outlineLevel="0" r="20645">
      <c r="A20645" s="749" t="s">
        <v>47293</v>
      </c>
      <c r="B20645" s="749" t="str">
        <f aca="false">C20645&amp;D20645&amp;E20645&amp;F20645&amp;G20645&amp;H20645</f>
        <v>DISTRIBUIDOR DE ASFALTO(BMB),INCLUSIVE OPERADOR</v>
      </c>
      <c r="C20645" s="749" t="s">
        <v>47294</v>
      </c>
      <c r="I20645" s="749" t="s">
        <v>1747</v>
      </c>
      <c r="J20645" s="749" t="n">
        <v>133.04</v>
      </c>
    </row>
    <row collapsed="false" customFormat="false" customHeight="true" hidden="true" ht="12.75" outlineLevel="0" r="20646">
      <c r="A20646" s="749" t="s">
        <v>47295</v>
      </c>
      <c r="B20646" s="749" t="str">
        <f aca="false">C20646&amp;D20646&amp;E20646&amp;F20646&amp;G20646&amp;H20646</f>
        <v>DISTRIBUIDOR DE ASFALTO(BMB),INCLUSIVE OPERADOR</v>
      </c>
      <c r="C20646" s="749" t="s">
        <v>47294</v>
      </c>
      <c r="I20646" s="749" t="s">
        <v>1747</v>
      </c>
      <c r="J20646" s="749" t="n">
        <v>63.1</v>
      </c>
    </row>
    <row collapsed="false" customFormat="false" customHeight="true" hidden="true" ht="12.75" outlineLevel="0" r="20647">
      <c r="A20647" s="749" t="s">
        <v>47296</v>
      </c>
      <c r="B20647" s="749" t="str">
        <f aca="false">C20647&amp;D20647&amp;E20647&amp;F20647&amp;G20647&amp;H20647</f>
        <v>DISTRIBUIDOR DE ASFALTO(BMB),INCLUSIVE OPERADOR</v>
      </c>
      <c r="C20647" s="749" t="s">
        <v>47294</v>
      </c>
      <c r="I20647" s="749" t="s">
        <v>1747</v>
      </c>
      <c r="J20647" s="749" t="n">
        <v>52.11</v>
      </c>
    </row>
    <row collapsed="false" customFormat="false" customHeight="true" hidden="true" ht="12.75" outlineLevel="0" r="20648">
      <c r="A20648" s="749" t="s">
        <v>47297</v>
      </c>
      <c r="B20648" s="749" t="str">
        <f aca="false">C20648&amp;D20648&amp;E20648&amp;F20648&amp;G20648&amp;H20648</f>
        <v>DISTRIBUIDOR DE ASFALTO(BMB),INCLUSIVE OPERADOR</v>
      </c>
      <c r="C20648" s="749" t="s">
        <v>47294</v>
      </c>
      <c r="I20648" s="749" t="s">
        <v>1747</v>
      </c>
      <c r="J20648" s="749" t="n">
        <v>130.05</v>
      </c>
    </row>
    <row collapsed="false" customFormat="false" customHeight="true" hidden="true" ht="12.75" outlineLevel="0" r="20649">
      <c r="A20649" s="749" t="s">
        <v>47298</v>
      </c>
      <c r="B20649" s="749" t="str">
        <f aca="false">C20649&amp;D20649&amp;E20649&amp;F20649&amp;G20649&amp;H20649</f>
        <v>DISTRIBUIDOR DE ASFALTO(BMB),INCLUSIVE OPERADOR</v>
      </c>
      <c r="C20649" s="749" t="s">
        <v>47294</v>
      </c>
      <c r="I20649" s="749" t="s">
        <v>1747</v>
      </c>
      <c r="J20649" s="749" t="n">
        <v>60.11</v>
      </c>
    </row>
    <row collapsed="false" customFormat="false" customHeight="true" hidden="true" ht="12.75" outlineLevel="0" r="20650">
      <c r="A20650" s="749" t="s">
        <v>47299</v>
      </c>
      <c r="B20650" s="749" t="str">
        <f aca="false">C20650&amp;D20650&amp;E20650&amp;F20650&amp;G20650&amp;H20650</f>
        <v>DISTRIBUIDOR DE ASFALTO(BMB),INCLUSIVE OPERADOR</v>
      </c>
      <c r="C20650" s="749" t="s">
        <v>47294</v>
      </c>
      <c r="I20650" s="749" t="s">
        <v>1747</v>
      </c>
      <c r="J20650" s="749" t="n">
        <v>49.12</v>
      </c>
    </row>
    <row collapsed="false" customFormat="false" customHeight="true" hidden="true" ht="12.75" outlineLevel="0" r="20651">
      <c r="A20651" s="749" t="s">
        <v>47300</v>
      </c>
      <c r="B20651" s="749" t="str">
        <f aca="false">C20651&amp;D20651&amp;E20651&amp;F20651&amp;G20651&amp;H20651</f>
        <v>MISTURADOR DE ASLFATO X BORRACHA,EXCLUSIVE OPERADOR</v>
      </c>
      <c r="C20651" s="749" t="s">
        <v>47301</v>
      </c>
      <c r="I20651" s="749" t="s">
        <v>1747</v>
      </c>
      <c r="J20651" s="749" t="n">
        <v>96.01</v>
      </c>
    </row>
    <row collapsed="false" customFormat="false" customHeight="true" hidden="true" ht="12.75" outlineLevel="0" r="20652">
      <c r="A20652" s="749" t="s">
        <v>47302</v>
      </c>
      <c r="B20652" s="749" t="str">
        <f aca="false">C20652&amp;D20652&amp;E20652&amp;F20652&amp;G20652&amp;H20652</f>
        <v>MISTURADOR DE ASFALTO X BORRACHA,EXCLUSIVE OPERADOR</v>
      </c>
      <c r="C20652" s="749" t="s">
        <v>47303</v>
      </c>
      <c r="I20652" s="749" t="s">
        <v>1747</v>
      </c>
      <c r="J20652" s="749" t="n">
        <v>43.39</v>
      </c>
    </row>
    <row collapsed="false" customFormat="false" customHeight="true" hidden="true" ht="12.75" outlineLevel="0" r="20653">
      <c r="A20653" s="749" t="s">
        <v>47304</v>
      </c>
      <c r="B20653" s="749" t="str">
        <f aca="false">C20653&amp;D20653&amp;E20653&amp;F20653&amp;G20653&amp;H20653</f>
        <v>MISTURADOR DE ASFALTO X BORRACHA,EXCLUSIVE OPERADOR</v>
      </c>
      <c r="C20653" s="749" t="s">
        <v>47303</v>
      </c>
      <c r="I20653" s="749" t="s">
        <v>1747</v>
      </c>
      <c r="J20653" s="749" t="n">
        <v>34.54</v>
      </c>
    </row>
    <row collapsed="false" customFormat="false" customHeight="true" hidden="true" ht="12.75" outlineLevel="0" r="20654">
      <c r="A20654" s="749" t="s">
        <v>47305</v>
      </c>
      <c r="B20654" s="749" t="str">
        <f aca="false">C20654&amp;D20654&amp;E20654&amp;F20654&amp;G20654&amp;H20654</f>
        <v>MISTURADOR DE ASLFATO X BORRACHA,EXCLUSIVE OPERADOR</v>
      </c>
      <c r="C20654" s="749" t="s">
        <v>47301</v>
      </c>
      <c r="I20654" s="749" t="s">
        <v>1747</v>
      </c>
      <c r="J20654" s="749" t="n">
        <v>96.01</v>
      </c>
    </row>
    <row collapsed="false" customFormat="false" customHeight="true" hidden="true" ht="12.75" outlineLevel="0" r="20655">
      <c r="A20655" s="749" t="s">
        <v>47306</v>
      </c>
      <c r="B20655" s="749" t="str">
        <f aca="false">C20655&amp;D20655&amp;E20655&amp;F20655&amp;G20655&amp;H20655</f>
        <v>MISTURADOR DE ASFALTO X BORRACHA,EXCLUSIVE OPERADOR</v>
      </c>
      <c r="C20655" s="749" t="s">
        <v>47303</v>
      </c>
      <c r="I20655" s="749" t="s">
        <v>1747</v>
      </c>
      <c r="J20655" s="749" t="n">
        <v>43.39</v>
      </c>
    </row>
    <row collapsed="false" customFormat="false" customHeight="true" hidden="true" ht="12.75" outlineLevel="0" r="20656">
      <c r="A20656" s="749" t="s">
        <v>47307</v>
      </c>
      <c r="B20656" s="749" t="str">
        <f aca="false">C20656&amp;D20656&amp;E20656&amp;F20656&amp;G20656&amp;H20656</f>
        <v>MISTURADOR DE ASFALTO X BORRACHA,EXCLUSIVE OPERADOR</v>
      </c>
      <c r="C20656" s="749" t="s">
        <v>47303</v>
      </c>
      <c r="I20656" s="749" t="s">
        <v>1747</v>
      </c>
      <c r="J20656" s="749" t="n">
        <v>34.54</v>
      </c>
    </row>
    <row collapsed="false" customFormat="false" customHeight="true" hidden="true" ht="12.75" outlineLevel="0" r="20657">
      <c r="A20657" s="749" t="s">
        <v>47308</v>
      </c>
      <c r="B20657" s="749" t="str">
        <f aca="false">C20657&amp;D20657&amp;E20657&amp;F20657&amp;G20657&amp;H20657</f>
        <v>RECUPERADOR DE ESTRADAS,INCLUSIVE OPERADOR</v>
      </c>
      <c r="C20657" s="749" t="s">
        <v>47309</v>
      </c>
      <c r="I20657" s="749" t="s">
        <v>1747</v>
      </c>
      <c r="J20657" s="749" t="n">
        <v>1246.29</v>
      </c>
    </row>
    <row collapsed="false" customFormat="false" customHeight="true" hidden="true" ht="12.75" outlineLevel="0" r="20658">
      <c r="A20658" s="749" t="s">
        <v>47310</v>
      </c>
      <c r="B20658" s="749" t="str">
        <f aca="false">C20658&amp;D20658&amp;E20658&amp;F20658&amp;G20658&amp;H20658</f>
        <v>RECUPERADOR DE ESTRADAS,INCLUSIVE OPERADOR</v>
      </c>
      <c r="C20658" s="749" t="s">
        <v>47309</v>
      </c>
      <c r="I20658" s="749" t="s">
        <v>1747</v>
      </c>
      <c r="J20658" s="749" t="n">
        <v>566.66</v>
      </c>
    </row>
    <row collapsed="false" customFormat="false" customHeight="true" hidden="true" ht="12.75" outlineLevel="0" r="20659">
      <c r="A20659" s="749" t="s">
        <v>47311</v>
      </c>
      <c r="B20659" s="749" t="str">
        <f aca="false">C20659&amp;D20659&amp;E20659&amp;F20659&amp;G20659&amp;H20659</f>
        <v>RECUPERADOR DE ESTRADAS,INCLUSIVE OPERADOR</v>
      </c>
      <c r="C20659" s="749" t="s">
        <v>47309</v>
      </c>
      <c r="I20659" s="749" t="s">
        <v>1747</v>
      </c>
      <c r="J20659" s="749" t="n">
        <v>433.88</v>
      </c>
    </row>
    <row collapsed="false" customFormat="false" customHeight="true" hidden="true" ht="12.75" outlineLevel="0" r="20660">
      <c r="A20660" s="749" t="s">
        <v>47312</v>
      </c>
      <c r="B20660" s="749" t="str">
        <f aca="false">C20660&amp;D20660&amp;E20660&amp;F20660&amp;G20660&amp;H20660</f>
        <v>RECUPERADOR DE ESTRADAS,INCLUSIVE OPERADOR</v>
      </c>
      <c r="C20660" s="749" t="s">
        <v>47309</v>
      </c>
      <c r="I20660" s="749" t="s">
        <v>1747</v>
      </c>
      <c r="J20660" s="749" t="n">
        <v>1243.3</v>
      </c>
    </row>
    <row collapsed="false" customFormat="false" customHeight="true" hidden="true" ht="12.75" outlineLevel="0" r="20661">
      <c r="A20661" s="749" t="s">
        <v>47313</v>
      </c>
      <c r="B20661" s="749" t="str">
        <f aca="false">C20661&amp;D20661&amp;E20661&amp;F20661&amp;G20661&amp;H20661</f>
        <v>RECUPERADOR DE ESTRADAS,INCLUSIVE OPERADOR</v>
      </c>
      <c r="C20661" s="749" t="s">
        <v>47309</v>
      </c>
      <c r="I20661" s="749" t="s">
        <v>1747</v>
      </c>
      <c r="J20661" s="749" t="n">
        <v>563.67</v>
      </c>
    </row>
    <row collapsed="false" customFormat="false" customHeight="true" hidden="true" ht="12.75" outlineLevel="0" r="20662">
      <c r="A20662" s="749" t="s">
        <v>47314</v>
      </c>
      <c r="B20662" s="749" t="str">
        <f aca="false">C20662&amp;D20662&amp;E20662&amp;F20662&amp;G20662&amp;H20662</f>
        <v>RECUPERADOR DE ESTRADAS,INCLUSIVE OPERADOR</v>
      </c>
      <c r="C20662" s="749" t="s">
        <v>47309</v>
      </c>
      <c r="I20662" s="749" t="s">
        <v>1747</v>
      </c>
      <c r="J20662" s="749" t="n">
        <v>430.89</v>
      </c>
    </row>
    <row collapsed="false" customFormat="false" customHeight="true" hidden="true" ht="12.75" outlineLevel="0" r="20663">
      <c r="A20663" s="749" t="s">
        <v>47315</v>
      </c>
      <c r="B20663" s="749" t="str">
        <f aca="false">C20663&amp;D20663&amp;E20663&amp;F20663&amp;G20663&amp;H20663</f>
        <v>SOQUETE VIBRATORIO DE 78KG,EXCLUSIVE OPERADOR</v>
      </c>
      <c r="C20663" s="749" t="s">
        <v>47316</v>
      </c>
      <c r="I20663" s="749" t="s">
        <v>1747</v>
      </c>
      <c r="J20663" s="749" t="n">
        <v>6.65</v>
      </c>
    </row>
    <row collapsed="false" customFormat="false" customHeight="true" hidden="true" ht="12.75" outlineLevel="0" r="20664">
      <c r="A20664" s="749" t="s">
        <v>47317</v>
      </c>
      <c r="B20664" s="749" t="str">
        <f aca="false">C20664&amp;D20664&amp;E20664&amp;F20664&amp;G20664&amp;H20664</f>
        <v>SOQUETE VIBRATORIO DE 78KG,EXCLUSIVE OPERADOR</v>
      </c>
      <c r="C20664" s="749" t="s">
        <v>47316</v>
      </c>
      <c r="I20664" s="749" t="s">
        <v>1747</v>
      </c>
      <c r="J20664" s="749" t="n">
        <v>1.34</v>
      </c>
    </row>
    <row collapsed="false" customFormat="false" customHeight="true" hidden="true" ht="12.75" outlineLevel="0" r="20665">
      <c r="A20665" s="749" t="s">
        <v>47318</v>
      </c>
      <c r="B20665" s="749" t="str">
        <f aca="false">C20665&amp;D20665&amp;E20665&amp;F20665&amp;G20665&amp;H20665</f>
        <v>SOQUETE VIBRATORIO DE 78KG,EXCLUSIVE OPERADOR</v>
      </c>
      <c r="C20665" s="749" t="s">
        <v>47316</v>
      </c>
      <c r="I20665" s="749" t="s">
        <v>1747</v>
      </c>
      <c r="J20665" s="749" t="n">
        <v>6.65</v>
      </c>
    </row>
    <row collapsed="false" customFormat="false" customHeight="true" hidden="true" ht="12.75" outlineLevel="0" r="20666">
      <c r="A20666" s="749" t="s">
        <v>47319</v>
      </c>
      <c r="B20666" s="749" t="str">
        <f aca="false">C20666&amp;D20666&amp;E20666&amp;F20666&amp;G20666&amp;H20666</f>
        <v>SOQUETE VIBRATORIO DE 78KG,EXCLUSIVE OPERADOR</v>
      </c>
      <c r="C20666" s="749" t="s">
        <v>47316</v>
      </c>
      <c r="I20666" s="749" t="s">
        <v>1747</v>
      </c>
      <c r="J20666" s="749" t="n">
        <v>1.34</v>
      </c>
    </row>
    <row collapsed="false" customFormat="false" customHeight="true" hidden="true" ht="12.75" outlineLevel="0" r="20667">
      <c r="A20667" s="749" t="s">
        <v>47320</v>
      </c>
      <c r="B20667" s="749" t="str">
        <f aca="false">C20667&amp;D20667&amp;E20667&amp;F20667&amp;G20667&amp;H20667</f>
        <v>DISCO ELETRICO,PARA COMPACTAR E DESEMPENAR PISOS DE CONCRETO,EXCLUSIVE OPERADOR</v>
      </c>
      <c r="C20667" s="749" t="s">
        <v>47321</v>
      </c>
      <c r="D20667" s="749" t="s">
        <v>47041</v>
      </c>
      <c r="I20667" s="749" t="s">
        <v>1747</v>
      </c>
      <c r="J20667" s="749" t="n">
        <v>3.01</v>
      </c>
    </row>
    <row collapsed="false" customFormat="false" customHeight="true" hidden="true" ht="12.75" outlineLevel="0" r="20668">
      <c r="A20668" s="749" t="s">
        <v>47322</v>
      </c>
      <c r="B20668" s="749" t="str">
        <f aca="false">C20668&amp;D20668&amp;E20668&amp;F20668&amp;G20668&amp;H20668</f>
        <v>DISCO ELETRICO,PARA COMPACTAR E DESEMPENAR PISOS DE CONCRETO,EXCLUSIVE OPERADOR</v>
      </c>
      <c r="C20668" s="749" t="s">
        <v>47321</v>
      </c>
      <c r="D20668" s="749" t="s">
        <v>47041</v>
      </c>
      <c r="I20668" s="749" t="s">
        <v>1747</v>
      </c>
      <c r="J20668" s="749" t="n">
        <v>1.06</v>
      </c>
    </row>
    <row collapsed="false" customFormat="false" customHeight="true" hidden="true" ht="12.75" outlineLevel="0" r="20669">
      <c r="A20669" s="749" t="s">
        <v>47323</v>
      </c>
      <c r="B20669" s="749" t="str">
        <f aca="false">C20669&amp;D20669&amp;E20669&amp;F20669&amp;G20669&amp;H20669</f>
        <v>DISCO ELETRICO,PARA COMPACTAR E DESEMPENAR PISOS DE CONCRETO,EXCLUSIVE OPERADOR</v>
      </c>
      <c r="C20669" s="749" t="s">
        <v>47321</v>
      </c>
      <c r="D20669" s="749" t="s">
        <v>47041</v>
      </c>
      <c r="I20669" s="749" t="s">
        <v>1747</v>
      </c>
      <c r="J20669" s="749" t="n">
        <v>3.01</v>
      </c>
    </row>
    <row collapsed="false" customFormat="false" customHeight="true" hidden="true" ht="12.75" outlineLevel="0" r="20670">
      <c r="A20670" s="749" t="s">
        <v>47324</v>
      </c>
      <c r="B20670" s="749" t="str">
        <f aca="false">C20670&amp;D20670&amp;E20670&amp;F20670&amp;G20670&amp;H20670</f>
        <v>DISCO ELETRICO,PARA COMPACTAR E DESEMPENAR PISOS DE CONCRETO,EXCLUSIVE OPERADOR</v>
      </c>
      <c r="C20670" s="749" t="s">
        <v>47321</v>
      </c>
      <c r="D20670" s="749" t="s">
        <v>47041</v>
      </c>
      <c r="I20670" s="749" t="s">
        <v>1747</v>
      </c>
      <c r="J20670" s="749" t="n">
        <v>1.06</v>
      </c>
    </row>
    <row collapsed="false" customFormat="false" customHeight="true" hidden="true" ht="12.75" outlineLevel="0" r="20671">
      <c r="A20671" s="749" t="s">
        <v>47325</v>
      </c>
      <c r="B20671" s="749" t="str">
        <f aca="false">C20671&amp;D20671&amp;E20671&amp;F20671&amp;G20671&amp;H20671</f>
        <v>DESEMPENADEIRA ELETRICA PARA ACABAMENTO DE PISOS DE CONCRETO,COMPACTADORA E ADENSADORA,EXCLUSIVE OPERADOR</v>
      </c>
      <c r="C20671" s="749" t="s">
        <v>47326</v>
      </c>
      <c r="D20671" s="749" t="s">
        <v>47327</v>
      </c>
      <c r="I20671" s="749" t="s">
        <v>1747</v>
      </c>
      <c r="J20671" s="749" t="n">
        <v>3.35</v>
      </c>
    </row>
    <row collapsed="false" customFormat="false" customHeight="true" hidden="true" ht="12.75" outlineLevel="0" r="20672">
      <c r="A20672" s="749" t="s">
        <v>47328</v>
      </c>
      <c r="B20672" s="749" t="str">
        <f aca="false">C20672&amp;D20672&amp;E20672&amp;F20672&amp;G20672&amp;H20672</f>
        <v>DESEMPENADEIRA ELETRICA PARA ACABAMENTO DE PISOS DE CONCRETO,COMPACTADORA E ADENSADORA,EXCLUSIVE OPERADOR</v>
      </c>
      <c r="C20672" s="749" t="s">
        <v>47326</v>
      </c>
      <c r="D20672" s="749" t="s">
        <v>47327</v>
      </c>
      <c r="I20672" s="749" t="s">
        <v>1747</v>
      </c>
      <c r="J20672" s="749" t="n">
        <v>1.28</v>
      </c>
    </row>
    <row collapsed="false" customFormat="false" customHeight="true" hidden="true" ht="12.75" outlineLevel="0" r="20673">
      <c r="A20673" s="749" t="s">
        <v>47329</v>
      </c>
      <c r="B20673" s="749" t="str">
        <f aca="false">C20673&amp;D20673&amp;E20673&amp;F20673&amp;G20673&amp;H20673</f>
        <v>DESEMPENADEIRA ELETRICA PARA ACABAMENTO DE PISOS DE CONCRETO,COMPACTADORA E ADENSADORA,EXCLUSIVE OPERADOR</v>
      </c>
      <c r="C20673" s="749" t="s">
        <v>47326</v>
      </c>
      <c r="D20673" s="749" t="s">
        <v>47327</v>
      </c>
      <c r="I20673" s="749" t="s">
        <v>1747</v>
      </c>
      <c r="J20673" s="749" t="n">
        <v>3.35</v>
      </c>
    </row>
    <row collapsed="false" customFormat="false" customHeight="true" hidden="true" ht="12.75" outlineLevel="0" r="20674">
      <c r="A20674" s="749" t="s">
        <v>47330</v>
      </c>
      <c r="B20674" s="749" t="str">
        <f aca="false">C20674&amp;D20674&amp;E20674&amp;F20674&amp;G20674&amp;H20674</f>
        <v>DESEMPENADEIRA ELETRICA PARA ACABAMENTO DE PISOS DE CONCRETO,COMPACTADORA E ADENSADORA,EXCLUSIVE OPERADOR</v>
      </c>
      <c r="C20674" s="749" t="s">
        <v>47326</v>
      </c>
      <c r="D20674" s="749" t="s">
        <v>47327</v>
      </c>
      <c r="I20674" s="749" t="s">
        <v>1747</v>
      </c>
      <c r="J20674" s="749" t="n">
        <v>1.28</v>
      </c>
    </row>
    <row collapsed="false" customFormat="false" customHeight="true" hidden="true" ht="12.75" outlineLevel="0" r="20675">
      <c r="A20675" s="749" t="s">
        <v>47331</v>
      </c>
      <c r="B20675" s="749" t="str">
        <f aca="false">C20675&amp;D20675&amp;E20675&amp;F20675&amp;G20675&amp;H20675</f>
        <v>MAQUINA DE DEMARCACAO DE FAIXAS A FRIO PARA USO RODOVIARIO E URBANO,EXCLUSIVE OPERADOR</v>
      </c>
      <c r="C20675" s="749" t="s">
        <v>47332</v>
      </c>
      <c r="D20675" s="749" t="s">
        <v>47333</v>
      </c>
      <c r="I20675" s="749" t="s">
        <v>1747</v>
      </c>
      <c r="J20675" s="749" t="n">
        <v>111.54</v>
      </c>
    </row>
    <row collapsed="false" customFormat="false" customHeight="true" hidden="true" ht="12.75" outlineLevel="0" r="20676">
      <c r="A20676" s="749" t="s">
        <v>47334</v>
      </c>
      <c r="B20676" s="749" t="str">
        <f aca="false">C20676&amp;D20676&amp;E20676&amp;F20676&amp;G20676&amp;H20676</f>
        <v>MAQUINA DE DEMARCACAO DE FAIXAS A FRIO PARA USO RODOVIARIO E URBANO,EXCLUSIVE OPERADOR</v>
      </c>
      <c r="C20676" s="749" t="s">
        <v>47332</v>
      </c>
      <c r="D20676" s="749" t="s">
        <v>47333</v>
      </c>
      <c r="I20676" s="749" t="s">
        <v>1747</v>
      </c>
      <c r="J20676" s="749" t="n">
        <v>47.48</v>
      </c>
    </row>
    <row collapsed="false" customFormat="false" customHeight="true" hidden="true" ht="12.75" outlineLevel="0" r="20677">
      <c r="A20677" s="749" t="s">
        <v>47335</v>
      </c>
      <c r="B20677" s="749" t="str">
        <f aca="false">C20677&amp;D20677&amp;E20677&amp;F20677&amp;G20677&amp;H20677</f>
        <v>MAQUINA DE DEMARCACAO DE FAIXAS A FRIO PARA USO RODOVIARIO E URBANO,EXCLUSIVE OPERADOR</v>
      </c>
      <c r="C20677" s="749" t="s">
        <v>47332</v>
      </c>
      <c r="D20677" s="749" t="s">
        <v>47333</v>
      </c>
      <c r="I20677" s="749" t="s">
        <v>1747</v>
      </c>
      <c r="J20677" s="749" t="n">
        <v>111.54</v>
      </c>
    </row>
    <row collapsed="false" customFormat="false" customHeight="true" hidden="true" ht="12.75" outlineLevel="0" r="20678">
      <c r="A20678" s="749" t="s">
        <v>47336</v>
      </c>
      <c r="B20678" s="749" t="str">
        <f aca="false">C20678&amp;D20678&amp;E20678&amp;F20678&amp;G20678&amp;H20678</f>
        <v>MAQUINA DE DEMARCACAO DE FAIXAS A FRIO PARA USO RODOVIARIO E URBANO,EXCLUSIVE OPERADOR</v>
      </c>
      <c r="C20678" s="749" t="s">
        <v>47332</v>
      </c>
      <c r="D20678" s="749" t="s">
        <v>47333</v>
      </c>
      <c r="I20678" s="749" t="s">
        <v>1747</v>
      </c>
      <c r="J20678" s="749" t="n">
        <v>47.48</v>
      </c>
    </row>
    <row collapsed="false" customFormat="false" customHeight="true" hidden="true" ht="12.75" outlineLevel="0" r="20679">
      <c r="A20679" s="749" t="s">
        <v>47337</v>
      </c>
      <c r="B20679" s="749" t="str">
        <f aca="false">C20679&amp;D20679&amp;E20679&amp;F20679&amp;G20679&amp;H20679</f>
        <v>MAQUINA DE DEMARCACAO DE FAIXAS,COM FUSOR APLICADOR E FUSORDERRETEDOR,PARA USO RODOVIARIO E URBANO,EXCLUSIVE OPERADOR</v>
      </c>
      <c r="C20679" s="749" t="s">
        <v>47338</v>
      </c>
      <c r="D20679" s="749" t="s">
        <v>47339</v>
      </c>
      <c r="I20679" s="749" t="s">
        <v>1747</v>
      </c>
      <c r="J20679" s="749" t="n">
        <v>142.38</v>
      </c>
    </row>
    <row collapsed="false" customFormat="false" customHeight="true" hidden="true" ht="12.75" outlineLevel="0" r="20680">
      <c r="A20680" s="749" t="s">
        <v>47340</v>
      </c>
      <c r="B20680" s="749" t="str">
        <f aca="false">C20680&amp;D20680&amp;E20680&amp;F20680&amp;G20680&amp;H20680</f>
        <v>MAQUINA DE DEMARCACAO DE FAIXAS,COM FUSOR APLICADOR E FUSORDERRETEDOR,PARA USO RODOVIARIO E URBANO</v>
      </c>
      <c r="C20680" s="749" t="s">
        <v>47338</v>
      </c>
      <c r="D20680" s="749" t="s">
        <v>47341</v>
      </c>
      <c r="I20680" s="749" t="s">
        <v>1747</v>
      </c>
      <c r="J20680" s="749" t="n">
        <v>60.61</v>
      </c>
    </row>
    <row collapsed="false" customFormat="false" customHeight="true" hidden="true" ht="12.75" outlineLevel="0" r="20681">
      <c r="A20681" s="749" t="s">
        <v>47342</v>
      </c>
      <c r="B20681" s="749" t="str">
        <f aca="false">C20681&amp;D20681&amp;E20681&amp;F20681&amp;G20681&amp;H20681</f>
        <v>MAQUINA DE DEMARCACAO DE FAIXAS,COM FUSOR APLICADOR E FUSORDERRETEDOR,PARA USO RODOVIARIO E URBANO,EXCLUSIVE OPERADOR</v>
      </c>
      <c r="C20681" s="749" t="s">
        <v>47338</v>
      </c>
      <c r="D20681" s="749" t="s">
        <v>47339</v>
      </c>
      <c r="I20681" s="749" t="s">
        <v>1747</v>
      </c>
      <c r="J20681" s="749" t="n">
        <v>142.38</v>
      </c>
    </row>
    <row collapsed="false" customFormat="false" customHeight="true" hidden="true" ht="12.75" outlineLevel="0" r="20682">
      <c r="A20682" s="749" t="s">
        <v>47343</v>
      </c>
      <c r="B20682" s="749" t="str">
        <f aca="false">C20682&amp;D20682&amp;E20682&amp;F20682&amp;G20682&amp;H20682</f>
        <v>MAQUINA DE DEMARCACAO DE FAIXAS,COM FUSOR APLICADOR E FUSORDERRETEDOR,PARA USO RODOVIARIO E URBANO</v>
      </c>
      <c r="C20682" s="749" t="s">
        <v>47338</v>
      </c>
      <c r="D20682" s="749" t="s">
        <v>47341</v>
      </c>
      <c r="I20682" s="749" t="s">
        <v>1747</v>
      </c>
      <c r="J20682" s="749" t="n">
        <v>60.61</v>
      </c>
    </row>
    <row collapsed="false" customFormat="false" customHeight="true" hidden="true" ht="12.75" outlineLevel="0" r="20683">
      <c r="A20683" s="749" t="s">
        <v>47344</v>
      </c>
      <c r="B20683" s="749" t="str">
        <f aca="false">C20683&amp;D20683&amp;E20683&amp;F20683&amp;G20683&amp;H20683</f>
        <v>EXTRUSORA DE GUIAS E SARJETAS SEM FORMAS,EXCLUSIVE OPERADOR</v>
      </c>
      <c r="C20683" s="749" t="s">
        <v>47345</v>
      </c>
      <c r="I20683" s="749" t="s">
        <v>1747</v>
      </c>
      <c r="J20683" s="749" t="n">
        <v>10.91</v>
      </c>
    </row>
    <row collapsed="false" customFormat="false" customHeight="true" hidden="true" ht="12.75" outlineLevel="0" r="20684">
      <c r="A20684" s="749" t="s">
        <v>47346</v>
      </c>
      <c r="B20684" s="749" t="str">
        <f aca="false">C20684&amp;D20684&amp;E20684&amp;F20684&amp;G20684&amp;H20684</f>
        <v>EXTRUSORA DE GUIAS E SARJETAS SEM FORMAS,EXCLUSIVE OPERADOR</v>
      </c>
      <c r="C20684" s="749" t="s">
        <v>47345</v>
      </c>
      <c r="I20684" s="749" t="s">
        <v>1747</v>
      </c>
      <c r="J20684" s="749" t="n">
        <v>2.29</v>
      </c>
    </row>
    <row collapsed="false" customFormat="false" customHeight="true" hidden="true" ht="12.75" outlineLevel="0" r="20685">
      <c r="A20685" s="749" t="s">
        <v>47347</v>
      </c>
      <c r="B20685" s="749" t="str">
        <f aca="false">C20685&amp;D20685&amp;E20685&amp;F20685&amp;G20685&amp;H20685</f>
        <v>EXTRUSORA DE GUIAS E SARJETAS SEM FORMAS,EXCLUSIVE OPERADOR</v>
      </c>
      <c r="C20685" s="749" t="s">
        <v>47345</v>
      </c>
      <c r="I20685" s="749" t="s">
        <v>1747</v>
      </c>
      <c r="J20685" s="749" t="n">
        <v>1.23</v>
      </c>
    </row>
    <row collapsed="false" customFormat="false" customHeight="true" hidden="true" ht="12.75" outlineLevel="0" r="20686">
      <c r="A20686" s="749" t="s">
        <v>47348</v>
      </c>
      <c r="B20686" s="749" t="str">
        <f aca="false">C20686&amp;D20686&amp;E20686&amp;F20686&amp;G20686&amp;H20686</f>
        <v>EXTRUSORA DE GUIAS E SARJETAS SEM FORMAS,EXCLUSIVE OPERADOR</v>
      </c>
      <c r="C20686" s="749" t="s">
        <v>47345</v>
      </c>
      <c r="I20686" s="749" t="s">
        <v>1747</v>
      </c>
      <c r="J20686" s="749" t="n">
        <v>10.91</v>
      </c>
    </row>
    <row collapsed="false" customFormat="false" customHeight="true" hidden="true" ht="12.75" outlineLevel="0" r="20687">
      <c r="A20687" s="749" t="s">
        <v>47349</v>
      </c>
      <c r="B20687" s="749" t="str">
        <f aca="false">C20687&amp;D20687&amp;E20687&amp;F20687&amp;G20687&amp;H20687</f>
        <v>EXTRUSORA DE GUIAS E SARJETAS SEM FORMAS,EXCLUSIVE OPERADOR</v>
      </c>
      <c r="C20687" s="749" t="s">
        <v>47345</v>
      </c>
      <c r="I20687" s="749" t="s">
        <v>1747</v>
      </c>
      <c r="J20687" s="749" t="n">
        <v>2.29</v>
      </c>
    </row>
    <row collapsed="false" customFormat="false" customHeight="true" hidden="true" ht="12.75" outlineLevel="0" r="20688">
      <c r="A20688" s="749" t="s">
        <v>47350</v>
      </c>
      <c r="B20688" s="749" t="str">
        <f aca="false">C20688&amp;D20688&amp;E20688&amp;F20688&amp;G20688&amp;H20688</f>
        <v>EXTRUSORA DE GUIAS E SARJETAS SEM FORMAS,EXCLUSIVE OPERADOR</v>
      </c>
      <c r="C20688" s="749" t="s">
        <v>47345</v>
      </c>
      <c r="I20688" s="749" t="s">
        <v>1747</v>
      </c>
      <c r="J20688" s="749" t="n">
        <v>1.23</v>
      </c>
    </row>
    <row collapsed="false" customFormat="false" customHeight="true" hidden="true" ht="12.75" outlineLevel="0" r="20689">
      <c r="A20689" s="749" t="s">
        <v>47351</v>
      </c>
      <c r="B20689" s="749" t="str">
        <f aca="false">C20689&amp;D20689&amp;E20689&amp;F20689&amp;G20689&amp;H20689</f>
        <v>MAQUINA POLIDORA,12A,220V,EXCLUSIVE ESMERIL E OPERADOR</v>
      </c>
      <c r="C20689" s="749" t="s">
        <v>47352</v>
      </c>
      <c r="I20689" s="749" t="s">
        <v>1747</v>
      </c>
      <c r="J20689" s="749" t="n">
        <v>3.94</v>
      </c>
    </row>
    <row collapsed="false" customFormat="false" customHeight="true" hidden="true" ht="12.75" outlineLevel="0" r="20690">
      <c r="A20690" s="749" t="s">
        <v>47353</v>
      </c>
      <c r="B20690" s="749" t="str">
        <f aca="false">C20690&amp;D20690&amp;E20690&amp;F20690&amp;G20690&amp;H20690</f>
        <v>MAQUINA POLIDORA,12A,220V,EXCLUSIVE ESMERIL E OPERADOR</v>
      </c>
      <c r="C20690" s="749" t="s">
        <v>47352</v>
      </c>
      <c r="I20690" s="749" t="s">
        <v>1747</v>
      </c>
      <c r="J20690" s="749" t="n">
        <v>0.79</v>
      </c>
    </row>
    <row collapsed="false" customFormat="false" customHeight="true" hidden="true" ht="12.75" outlineLevel="0" r="20691">
      <c r="A20691" s="749" t="s">
        <v>47354</v>
      </c>
      <c r="B20691" s="749" t="str">
        <f aca="false">C20691&amp;D20691&amp;E20691&amp;F20691&amp;G20691&amp;H20691</f>
        <v>MAQUINA POLIDORA,12A,220V,EXCLUSIVE ESMERIL E OPERADOR</v>
      </c>
      <c r="C20691" s="749" t="s">
        <v>47352</v>
      </c>
      <c r="I20691" s="749" t="s">
        <v>1747</v>
      </c>
      <c r="J20691" s="749" t="n">
        <v>3.94</v>
      </c>
    </row>
    <row collapsed="false" customFormat="false" customHeight="true" hidden="true" ht="12.75" outlineLevel="0" r="20692">
      <c r="A20692" s="749" t="s">
        <v>47355</v>
      </c>
      <c r="B20692" s="749" t="str">
        <f aca="false">C20692&amp;D20692&amp;E20692&amp;F20692&amp;G20692&amp;H20692</f>
        <v>MAQUINA POLIDORA,12A,220V,EXCLUSIVE ESMERIL E OPERADOR</v>
      </c>
      <c r="C20692" s="749" t="s">
        <v>47352</v>
      </c>
      <c r="I20692" s="749" t="s">
        <v>1747</v>
      </c>
      <c r="J20692" s="749" t="n">
        <v>0.79</v>
      </c>
    </row>
    <row collapsed="false" customFormat="false" customHeight="true" hidden="true" ht="12.75" outlineLevel="0" r="20693">
      <c r="A20693" s="749" t="s">
        <v>47356</v>
      </c>
      <c r="B20693" s="749" t="str">
        <f aca="false">C20693&amp;D20693&amp;E20693&amp;F20693&amp;G20693&amp;H20693</f>
        <v>BETONEIRA PARA 320L DE MISTURA SECA,DE CARREGAMENTO MECANICO E TAMBOR REVERSIVEL,COM MOTOR ELETRICO,EXCLUSIVE OPERADOR</v>
      </c>
      <c r="C20693" s="749" t="s">
        <v>47357</v>
      </c>
      <c r="D20693" s="749" t="s">
        <v>47358</v>
      </c>
      <c r="I20693" s="749" t="s">
        <v>1747</v>
      </c>
      <c r="J20693" s="749" t="n">
        <v>3.35</v>
      </c>
    </row>
    <row collapsed="false" customFormat="false" customHeight="true" hidden="true" ht="12.75" outlineLevel="0" r="20694">
      <c r="A20694" s="749" t="s">
        <v>47359</v>
      </c>
      <c r="B20694" s="749" t="str">
        <f aca="false">C20694&amp;D20694&amp;E20694&amp;F20694&amp;G20694&amp;H20694</f>
        <v>BETONEIRA PARA 320L DE MISTURA SECA,DE CARREGAMENTO MECANICO E TAMBOR REVERSIVEL,COM MOTOR ELETRICO,EXCLUSIVE OPERADOR</v>
      </c>
      <c r="C20694" s="749" t="s">
        <v>47357</v>
      </c>
      <c r="D20694" s="749" t="s">
        <v>47358</v>
      </c>
      <c r="I20694" s="749" t="s">
        <v>1747</v>
      </c>
      <c r="J20694" s="749" t="n">
        <v>0.47</v>
      </c>
    </row>
    <row collapsed="false" customFormat="false" customHeight="true" hidden="true" ht="12.75" outlineLevel="0" r="20695">
      <c r="A20695" s="749" t="s">
        <v>47360</v>
      </c>
      <c r="B20695" s="749" t="str">
        <f aca="false">C20695&amp;D20695&amp;E20695&amp;F20695&amp;G20695&amp;H20695</f>
        <v>BETONEIRA PARA 320L DE MISTURA SECA,DE CARREGAMENTO MECANICO E TAMBOR REVERSIVEL,COM MOTOR ELETRICO,EXCLUSIVE OPERADOR</v>
      </c>
      <c r="C20695" s="749" t="s">
        <v>47357</v>
      </c>
      <c r="D20695" s="749" t="s">
        <v>47358</v>
      </c>
      <c r="I20695" s="749" t="s">
        <v>1747</v>
      </c>
      <c r="J20695" s="749" t="n">
        <v>3.35</v>
      </c>
    </row>
    <row collapsed="false" customFormat="false" customHeight="true" hidden="true" ht="12.75" outlineLevel="0" r="20696">
      <c r="A20696" s="749" t="s">
        <v>47361</v>
      </c>
      <c r="B20696" s="749" t="str">
        <f aca="false">C20696&amp;D20696&amp;E20696&amp;F20696&amp;G20696&amp;H20696</f>
        <v>BETONEIRA PARA 320L DE MISTURA SECA,DE CARREGAMENTO MECANICO E TAMBOR REVERSIVEL,COM MOTOR ELETRICO,EXCLUSIVE OPERADOR</v>
      </c>
      <c r="C20696" s="749" t="s">
        <v>47357</v>
      </c>
      <c r="D20696" s="749" t="s">
        <v>47358</v>
      </c>
      <c r="I20696" s="749" t="s">
        <v>1747</v>
      </c>
      <c r="J20696" s="749" t="n">
        <v>0.47</v>
      </c>
    </row>
    <row collapsed="false" customFormat="false" customHeight="true" hidden="true" ht="12.75" outlineLevel="0" r="20697">
      <c r="A20697" s="749" t="s">
        <v>47362</v>
      </c>
      <c r="B20697" s="749" t="str">
        <f aca="false">C20697&amp;D20697&amp;E20697&amp;F20697&amp;G20697&amp;H20697</f>
        <v>BETONEIRA PARA 320L DE MISTURA SECA,DE CARREGAMENTO MECANICO E TAMBOR REVERSIVEL,COM MOTOR A GASOLINA,EXCLUSIVE OPERADOR</v>
      </c>
      <c r="C20697" s="749" t="s">
        <v>47357</v>
      </c>
      <c r="D20697" s="749" t="s">
        <v>47363</v>
      </c>
      <c r="I20697" s="749" t="s">
        <v>1747</v>
      </c>
      <c r="J20697" s="749" t="n">
        <v>8.55</v>
      </c>
    </row>
    <row collapsed="false" customFormat="false" customHeight="true" hidden="true" ht="12.75" outlineLevel="0" r="20698">
      <c r="A20698" s="749" t="s">
        <v>47364</v>
      </c>
      <c r="B20698" s="749" t="str">
        <f aca="false">C20698&amp;D20698&amp;E20698&amp;F20698&amp;G20698&amp;H20698</f>
        <v>BETONEIRA PARA 320L DE MISTURA SECA,DE CARREGAMENTO MECANICO E TAMBOR REVERSIVEL,COM MOTOR A GASOLINA,EXCLUSIVE OPERADOR</v>
      </c>
      <c r="C20698" s="749" t="s">
        <v>47357</v>
      </c>
      <c r="D20698" s="749" t="s">
        <v>47363</v>
      </c>
      <c r="I20698" s="749" t="s">
        <v>1747</v>
      </c>
      <c r="J20698" s="749" t="n">
        <v>0.69</v>
      </c>
    </row>
    <row collapsed="false" customFormat="false" customHeight="true" hidden="true" ht="12.75" outlineLevel="0" r="20699">
      <c r="A20699" s="749" t="s">
        <v>47365</v>
      </c>
      <c r="B20699" s="749" t="str">
        <f aca="false">C20699&amp;D20699&amp;E20699&amp;F20699&amp;G20699&amp;H20699</f>
        <v>BETONEIRA PARA 320L DE MISTURA SECA,DE CARREGAMENTO MECANICO E TAMBOR REVERSIVEL,COM MOTOR A GASOLINA,EXCLUSIVE OPERADOR</v>
      </c>
      <c r="C20699" s="749" t="s">
        <v>47357</v>
      </c>
      <c r="D20699" s="749" t="s">
        <v>47363</v>
      </c>
      <c r="I20699" s="749" t="s">
        <v>1747</v>
      </c>
      <c r="J20699" s="749" t="n">
        <v>8.55</v>
      </c>
    </row>
    <row collapsed="false" customFormat="false" customHeight="true" hidden="true" ht="12.75" outlineLevel="0" r="20700">
      <c r="A20700" s="749" t="s">
        <v>47366</v>
      </c>
      <c r="B20700" s="749" t="str">
        <f aca="false">C20700&amp;D20700&amp;E20700&amp;F20700&amp;G20700&amp;H20700</f>
        <v>BETONEIRA PARA 320L DE MISTURA SECA,DE CARREGAMENTO MECANICO E TAMBOR REVERSIVEL,COM MOTOR A GASOLINA,EXCLUSIVE OPERADOR</v>
      </c>
      <c r="C20700" s="749" t="s">
        <v>47357</v>
      </c>
      <c r="D20700" s="749" t="s">
        <v>47363</v>
      </c>
      <c r="I20700" s="749" t="s">
        <v>1747</v>
      </c>
      <c r="J20700" s="749" t="n">
        <v>0.69</v>
      </c>
    </row>
    <row collapsed="false" customFormat="false" customHeight="true" hidden="true" ht="12.75" outlineLevel="0" r="20701">
      <c r="A20701" s="749" t="s">
        <v>47367</v>
      </c>
      <c r="B20701" s="749" t="str">
        <f aca="false">C20701&amp;D20701&amp;E20701&amp;F20701&amp;G20701&amp;H20701</f>
        <v>BETONEIRA PARA 600L DE MISTURA SECA,DE CARREGAMENTO MECANICO E TAMBOR REVERSIVEL,COM MOTOR ELETRICO,EXCLUSIVE OPERADOR</v>
      </c>
      <c r="C20701" s="749" t="s">
        <v>47368</v>
      </c>
      <c r="D20701" s="749" t="s">
        <v>47358</v>
      </c>
      <c r="I20701" s="749" t="s">
        <v>1747</v>
      </c>
      <c r="J20701" s="749" t="n">
        <v>7.33</v>
      </c>
    </row>
    <row collapsed="false" customFormat="false" customHeight="true" hidden="true" ht="12.75" outlineLevel="0" r="20702">
      <c r="A20702" s="749" t="s">
        <v>47369</v>
      </c>
      <c r="B20702" s="749" t="str">
        <f aca="false">C20702&amp;D20702&amp;E20702&amp;F20702&amp;G20702&amp;H20702</f>
        <v>BETONEIRA PARA 600L DE MISTURA SECA,DE CARREGAMENTO MECANICO E TAMBOR REVERSIVEL,COM MOTOR ELETRICO,EXCLUSIVE OPERADOR</v>
      </c>
      <c r="C20702" s="749" t="s">
        <v>47368</v>
      </c>
      <c r="D20702" s="749" t="s">
        <v>47358</v>
      </c>
      <c r="I20702" s="749" t="s">
        <v>1747</v>
      </c>
      <c r="J20702" s="749" t="n">
        <v>2.32</v>
      </c>
    </row>
    <row collapsed="false" customFormat="false" customHeight="true" hidden="true" ht="12.75" outlineLevel="0" r="20703">
      <c r="A20703" s="749" t="s">
        <v>47370</v>
      </c>
      <c r="B20703" s="749" t="str">
        <f aca="false">C20703&amp;D20703&amp;E20703&amp;F20703&amp;G20703&amp;H20703</f>
        <v>BETONEIRA PARA 600L DE MISTURA SECA,DE CARREGAMENTO MECANICO E TAMBOR REVERSIVEL,COM MOTOR ELETRICO,EXCLUSIVE OPERADOR</v>
      </c>
      <c r="C20703" s="749" t="s">
        <v>47368</v>
      </c>
      <c r="D20703" s="749" t="s">
        <v>47358</v>
      </c>
      <c r="I20703" s="749" t="s">
        <v>1747</v>
      </c>
      <c r="J20703" s="749" t="n">
        <v>7.33</v>
      </c>
    </row>
    <row collapsed="false" customFormat="false" customHeight="true" hidden="true" ht="12.75" outlineLevel="0" r="20704">
      <c r="A20704" s="749" t="s">
        <v>47371</v>
      </c>
      <c r="B20704" s="749" t="str">
        <f aca="false">C20704&amp;D20704&amp;E20704&amp;F20704&amp;G20704&amp;H20704</f>
        <v>BETONEIRA PARA 600L DE MISTURA SECA,DE CARREGAMENTO MECANICO E TAMBOR REVERSIVEL,COM MOTOR ELETRICO,EXCLUSIVE OPERADOR</v>
      </c>
      <c r="C20704" s="749" t="s">
        <v>47368</v>
      </c>
      <c r="D20704" s="749" t="s">
        <v>47358</v>
      </c>
      <c r="I20704" s="749" t="s">
        <v>1747</v>
      </c>
      <c r="J20704" s="749" t="n">
        <v>2.32</v>
      </c>
    </row>
    <row collapsed="false" customFormat="false" customHeight="true" hidden="true" ht="12.75" outlineLevel="0" r="20705">
      <c r="A20705" s="749" t="s">
        <v>47372</v>
      </c>
      <c r="B20705" s="749" t="str">
        <f aca="false">C20705&amp;D20705&amp;E20705&amp;F20705&amp;G20705&amp;H20705</f>
        <v>BETONEIRA PARA 600L DE MISTURA SECA,DE CARREGAMENTO MECANICO E TAMBOR REVERSIVEL,COM MOTOR DIESEL,EXCLUSIVE OPERADOR</v>
      </c>
      <c r="C20705" s="749" t="s">
        <v>47368</v>
      </c>
      <c r="D20705" s="749" t="s">
        <v>47373</v>
      </c>
      <c r="I20705" s="749" t="s">
        <v>1747</v>
      </c>
      <c r="J20705" s="749" t="n">
        <v>15.63</v>
      </c>
    </row>
    <row collapsed="false" customFormat="false" customHeight="true" hidden="true" ht="12.75" outlineLevel="0" r="20706">
      <c r="A20706" s="749" t="s">
        <v>47374</v>
      </c>
      <c r="B20706" s="749" t="str">
        <f aca="false">C20706&amp;D20706&amp;E20706&amp;F20706&amp;G20706&amp;H20706</f>
        <v>BETONEIRA PARA 600L DE MISTURA SECA,DE CARREGAMENTO MECANICO E TAMBOR REVERSIVEL,COM MOTOR DIESEL,EXCLUSIVE OPERADOR</v>
      </c>
      <c r="C20706" s="749" t="s">
        <v>47368</v>
      </c>
      <c r="D20706" s="749" t="s">
        <v>47373</v>
      </c>
      <c r="I20706" s="749" t="s">
        <v>1747</v>
      </c>
      <c r="J20706" s="749" t="n">
        <v>3.88</v>
      </c>
    </row>
    <row collapsed="false" customFormat="false" customHeight="true" hidden="true" ht="12.75" outlineLevel="0" r="20707">
      <c r="A20707" s="749" t="s">
        <v>47375</v>
      </c>
      <c r="B20707" s="749" t="str">
        <f aca="false">C20707&amp;D20707&amp;E20707&amp;F20707&amp;G20707&amp;H20707</f>
        <v>BETONEIRA PARA 600L DE MISTURA SECA,DE CARREGAMENTO MECANICO E TAMBOR REVERSIVEL,COM MOTOR DIESEL,EXCLUSIVE OPERADOR</v>
      </c>
      <c r="C20707" s="749" t="s">
        <v>47368</v>
      </c>
      <c r="D20707" s="749" t="s">
        <v>47373</v>
      </c>
      <c r="I20707" s="749" t="s">
        <v>1747</v>
      </c>
      <c r="J20707" s="749" t="n">
        <v>15.63</v>
      </c>
    </row>
    <row collapsed="false" customFormat="false" customHeight="true" hidden="true" ht="12.75" outlineLevel="0" r="20708">
      <c r="A20708" s="749" t="s">
        <v>47376</v>
      </c>
      <c r="B20708" s="749" t="str">
        <f aca="false">C20708&amp;D20708&amp;E20708&amp;F20708&amp;G20708&amp;H20708</f>
        <v>BETONEIRA PARA 600L DE MISTURA SECA,DE CARREGAMENTO MECANICO E TAMBOR REVERSIVEL,COM MOTOR DIESEL,EXCLUSIVE OPERADOR</v>
      </c>
      <c r="C20708" s="749" t="s">
        <v>47368</v>
      </c>
      <c r="D20708" s="749" t="s">
        <v>47373</v>
      </c>
      <c r="I20708" s="749" t="s">
        <v>1747</v>
      </c>
      <c r="J20708" s="749" t="n">
        <v>3.88</v>
      </c>
    </row>
    <row collapsed="false" customFormat="false" customHeight="true" hidden="true" ht="12.75" outlineLevel="0" r="20709">
      <c r="A20709" s="749" t="s">
        <v>47377</v>
      </c>
      <c r="B20709" s="749" t="str">
        <f aca="false">C20709&amp;D20709&amp;E20709&amp;F20709&amp;G20709&amp;H20709</f>
        <v>MISTURADOR HORIZONTAL DE CONCRETO PARA 1.000L DE MISTURA SECA,CARREGADOR AUTOMATICO COM UM MOTOR ELETRICO,VELOCIDADE DOTAMBOR 20RPM,SOBRE RODAS DE FERRO,EXCLUSIVE OPERADOR</v>
      </c>
      <c r="C20709" s="749" t="s">
        <v>47378</v>
      </c>
      <c r="D20709" s="749" t="s">
        <v>47379</v>
      </c>
      <c r="E20709" s="749" t="s">
        <v>47380</v>
      </c>
      <c r="I20709" s="749" t="s">
        <v>1747</v>
      </c>
      <c r="J20709" s="749" t="n">
        <v>13.35</v>
      </c>
    </row>
    <row collapsed="false" customFormat="false" customHeight="true" hidden="true" ht="12.75" outlineLevel="0" r="20710">
      <c r="A20710" s="749" t="s">
        <v>47381</v>
      </c>
      <c r="B20710" s="749" t="str">
        <f aca="false">C20710&amp;D20710&amp;E20710&amp;F20710&amp;G20710&amp;H20710</f>
        <v>MISTURADOR HORIZONTAL DE CONCRETO PARA 1.000L DE MISTURA SECA,CARREGADOR AUTOMATICO COM UM MOTOR ELETRICO,VELOCIDADE DOTAMBOR 20RPM,SOBRE RODAS DE FERRO,EXCLUSIVE OPERADOR</v>
      </c>
      <c r="C20710" s="749" t="s">
        <v>47378</v>
      </c>
      <c r="D20710" s="749" t="s">
        <v>47379</v>
      </c>
      <c r="E20710" s="749" t="s">
        <v>47380</v>
      </c>
      <c r="I20710" s="749" t="s">
        <v>1747</v>
      </c>
      <c r="J20710" s="749" t="n">
        <v>5</v>
      </c>
    </row>
    <row collapsed="false" customFormat="false" customHeight="true" hidden="true" ht="12.75" outlineLevel="0" r="20711">
      <c r="A20711" s="749" t="s">
        <v>47382</v>
      </c>
      <c r="B20711" s="749" t="str">
        <f aca="false">C20711&amp;D20711&amp;E20711&amp;F20711&amp;G20711&amp;H20711</f>
        <v>MISTURADOR HORIZONTAL DE CONCRETO PARA 1.000L DE MISTURA SECA,CARREGADOR AUTOMATICO COM UM MOTOR ELETRICO,VELOCIDADE DOTAMBOR 20RPM,SOBRE RODAS DE FERRO,EXCLUSIVE OPERADOR</v>
      </c>
      <c r="C20711" s="749" t="s">
        <v>47378</v>
      </c>
      <c r="D20711" s="749" t="s">
        <v>47379</v>
      </c>
      <c r="E20711" s="749" t="s">
        <v>47380</v>
      </c>
      <c r="I20711" s="749" t="s">
        <v>1747</v>
      </c>
      <c r="J20711" s="749" t="n">
        <v>13.35</v>
      </c>
    </row>
    <row collapsed="false" customFormat="false" customHeight="true" hidden="true" ht="12.75" outlineLevel="0" r="20712">
      <c r="A20712" s="749" t="s">
        <v>47383</v>
      </c>
      <c r="B20712" s="749" t="str">
        <f aca="false">C20712&amp;D20712&amp;E20712&amp;F20712&amp;G20712&amp;H20712</f>
        <v>MISTURADOR HORIZONTAL DE CONCRETO PARA 1.000L DE MISTURA SECA,CARREGADOR AUTOMATICO COM UM MOTOR ELETRICO,VELOCIDADE DOTAMBOR 20RPM,SOBRE RODAS DE FERRO,EXCLUSIVE OPERADOR</v>
      </c>
      <c r="C20712" s="749" t="s">
        <v>47378</v>
      </c>
      <c r="D20712" s="749" t="s">
        <v>47379</v>
      </c>
      <c r="E20712" s="749" t="s">
        <v>47380</v>
      </c>
      <c r="I20712" s="749" t="s">
        <v>1747</v>
      </c>
      <c r="J20712" s="749" t="n">
        <v>5</v>
      </c>
    </row>
    <row collapsed="false" customFormat="false" customHeight="true" hidden="true" ht="12.75" outlineLevel="0" r="20713">
      <c r="A20713" s="749" t="s">
        <v>47384</v>
      </c>
      <c r="B20713" s="749" t="str">
        <f aca="false">C20713&amp;D20713&amp;E20713&amp;F20713&amp;G20713&amp;H20713</f>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713" s="749" t="s">
        <v>47385</v>
      </c>
      <c r="D20713" s="749" t="s">
        <v>47386</v>
      </c>
      <c r="E20713" s="749" t="s">
        <v>47387</v>
      </c>
      <c r="F20713" s="749" t="s">
        <v>47388</v>
      </c>
      <c r="G20713" s="749" t="s">
        <v>47389</v>
      </c>
      <c r="H20713" s="749" t="s">
        <v>47390</v>
      </c>
      <c r="I20713" s="749" t="s">
        <v>1747</v>
      </c>
      <c r="J20713" s="749" t="n">
        <v>253.49</v>
      </c>
    </row>
    <row collapsed="false" customFormat="false" customHeight="true" hidden="true" ht="12.75" outlineLevel="0" r="20714">
      <c r="A20714" s="749" t="s">
        <v>47391</v>
      </c>
      <c r="B20714" s="749" t="str">
        <f aca="false">C20714&amp;D20714&amp;E20714&amp;F20714&amp;G20714&amp;H20714</f>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714" s="749" t="s">
        <v>47385</v>
      </c>
      <c r="D20714" s="749" t="s">
        <v>47386</v>
      </c>
      <c r="E20714" s="749" t="s">
        <v>47387</v>
      </c>
      <c r="F20714" s="749" t="s">
        <v>47388</v>
      </c>
      <c r="G20714" s="749" t="s">
        <v>47389</v>
      </c>
      <c r="H20714" s="749" t="s">
        <v>47390</v>
      </c>
      <c r="I20714" s="749" t="s">
        <v>1747</v>
      </c>
      <c r="J20714" s="749" t="n">
        <v>208.12</v>
      </c>
    </row>
    <row collapsed="false" customFormat="false" customHeight="true" hidden="true" ht="12.75" outlineLevel="0" r="20715">
      <c r="A20715" s="749" t="s">
        <v>47392</v>
      </c>
      <c r="B20715" s="749" t="str">
        <f aca="false">C20715&amp;D20715&amp;E20715&amp;F20715&amp;G20715&amp;H20715</f>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715" s="749" t="s">
        <v>47385</v>
      </c>
      <c r="D20715" s="749" t="s">
        <v>47386</v>
      </c>
      <c r="E20715" s="749" t="s">
        <v>47387</v>
      </c>
      <c r="F20715" s="749" t="s">
        <v>47388</v>
      </c>
      <c r="G20715" s="749" t="s">
        <v>47389</v>
      </c>
      <c r="H20715" s="749" t="s">
        <v>47390</v>
      </c>
      <c r="I20715" s="749" t="s">
        <v>1747</v>
      </c>
      <c r="J20715" s="749" t="n">
        <v>191.36</v>
      </c>
    </row>
    <row collapsed="false" customFormat="false" customHeight="true" hidden="true" ht="12.75" outlineLevel="0" r="20716">
      <c r="A20716" s="749" t="s">
        <v>47393</v>
      </c>
      <c r="B20716" s="749" t="str">
        <f aca="false">C20716&amp;D20716&amp;E20716&amp;F20716&amp;G20716&amp;H20716</f>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716" s="749" t="s">
        <v>47385</v>
      </c>
      <c r="D20716" s="749" t="s">
        <v>47386</v>
      </c>
      <c r="E20716" s="749" t="s">
        <v>47387</v>
      </c>
      <c r="F20716" s="749" t="s">
        <v>47388</v>
      </c>
      <c r="G20716" s="749" t="s">
        <v>47389</v>
      </c>
      <c r="H20716" s="749" t="s">
        <v>47390</v>
      </c>
      <c r="I20716" s="749" t="s">
        <v>1747</v>
      </c>
      <c r="J20716" s="749" t="n">
        <v>231.69</v>
      </c>
    </row>
    <row collapsed="false" customFormat="false" customHeight="true" hidden="true" ht="12.75" outlineLevel="0" r="20717">
      <c r="A20717" s="749" t="s">
        <v>47394</v>
      </c>
      <c r="B20717" s="749" t="str">
        <f aca="false">C20717&amp;D20717&amp;E20717&amp;F20717&amp;G20717&amp;H20717</f>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717" s="749" t="s">
        <v>47385</v>
      </c>
      <c r="D20717" s="749" t="s">
        <v>47386</v>
      </c>
      <c r="E20717" s="749" t="s">
        <v>47387</v>
      </c>
      <c r="F20717" s="749" t="s">
        <v>47388</v>
      </c>
      <c r="G20717" s="749" t="s">
        <v>47389</v>
      </c>
      <c r="H20717" s="749" t="s">
        <v>47390</v>
      </c>
      <c r="I20717" s="749" t="s">
        <v>1747</v>
      </c>
      <c r="J20717" s="749" t="n">
        <v>186.32</v>
      </c>
    </row>
    <row collapsed="false" customFormat="false" customHeight="true" hidden="true" ht="12.75" outlineLevel="0" r="20718">
      <c r="A20718" s="749" t="s">
        <v>47395</v>
      </c>
      <c r="B20718" s="749" t="str">
        <f aca="false">C20718&amp;D20718&amp;E20718&amp;F20718&amp;G20718&amp;H20718</f>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718" s="749" t="s">
        <v>47385</v>
      </c>
      <c r="D20718" s="749" t="s">
        <v>47386</v>
      </c>
      <c r="E20718" s="749" t="s">
        <v>47387</v>
      </c>
      <c r="F20718" s="749" t="s">
        <v>47388</v>
      </c>
      <c r="G20718" s="749" t="s">
        <v>47389</v>
      </c>
      <c r="H20718" s="749" t="s">
        <v>47390</v>
      </c>
      <c r="I20718" s="749" t="s">
        <v>1747</v>
      </c>
      <c r="J20718" s="749" t="n">
        <v>169.56</v>
      </c>
    </row>
    <row collapsed="false" customFormat="false" customHeight="true" hidden="true" ht="12.75" outlineLevel="0" r="20719">
      <c r="A20719" s="749" t="s">
        <v>47396</v>
      </c>
      <c r="B20719" s="749" t="str">
        <f aca="false">C20719&amp;D20719&amp;E20719&amp;F20719&amp;G20719&amp;H20719</f>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20719" s="749" t="s">
        <v>47385</v>
      </c>
      <c r="D20719" s="749" t="s">
        <v>47397</v>
      </c>
      <c r="E20719" s="749" t="s">
        <v>47398</v>
      </c>
      <c r="F20719" s="749" t="s">
        <v>47399</v>
      </c>
      <c r="G20719" s="749" t="s">
        <v>47400</v>
      </c>
      <c r="H20719" s="749" t="s">
        <v>47401</v>
      </c>
      <c r="I20719" s="749" t="s">
        <v>1747</v>
      </c>
      <c r="J20719" s="749" t="n">
        <v>278.3</v>
      </c>
    </row>
    <row collapsed="false" customFormat="false" customHeight="true" hidden="true" ht="12.75" outlineLevel="0" r="20720">
      <c r="A20720" s="749" t="s">
        <v>47402</v>
      </c>
      <c r="B20720" s="749" t="str">
        <f aca="false">C20720&amp;D20720&amp;E20720&amp;F20720&amp;G20720&amp;H20720</f>
        <v>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v>
      </c>
      <c r="C20720" s="749" t="s">
        <v>47385</v>
      </c>
      <c r="D20720" s="749" t="s">
        <v>47397</v>
      </c>
      <c r="E20720" s="749" t="s">
        <v>47398</v>
      </c>
      <c r="F20720" s="749" t="s">
        <v>47403</v>
      </c>
      <c r="G20720" s="749" t="s">
        <v>47400</v>
      </c>
      <c r="H20720" s="749" t="s">
        <v>47401</v>
      </c>
      <c r="I20720" s="749" t="s">
        <v>1747</v>
      </c>
      <c r="J20720" s="749" t="n">
        <v>232.17</v>
      </c>
    </row>
    <row collapsed="false" customFormat="false" customHeight="true" hidden="true" ht="12.75" outlineLevel="0" r="20721">
      <c r="A20721" s="749" t="s">
        <v>47404</v>
      </c>
      <c r="B20721" s="749" t="str">
        <f aca="false">C20721&amp;D20721&amp;E20721&amp;F20721&amp;G20721&amp;H20721</f>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20721" s="749" t="s">
        <v>47385</v>
      </c>
      <c r="D20721" s="749" t="s">
        <v>47397</v>
      </c>
      <c r="E20721" s="749" t="s">
        <v>47398</v>
      </c>
      <c r="F20721" s="749" t="s">
        <v>47399</v>
      </c>
      <c r="G20721" s="749" t="s">
        <v>47400</v>
      </c>
      <c r="H20721" s="749" t="s">
        <v>47401</v>
      </c>
      <c r="I20721" s="749" t="s">
        <v>1747</v>
      </c>
      <c r="J20721" s="749" t="n">
        <v>215.22</v>
      </c>
    </row>
    <row collapsed="false" customFormat="false" customHeight="true" hidden="true" ht="12.75" outlineLevel="0" r="20722">
      <c r="A20722" s="749" t="s">
        <v>47405</v>
      </c>
      <c r="B20722" s="749" t="str">
        <f aca="false">C20722&amp;D20722&amp;E20722&amp;F20722&amp;G20722&amp;H20722</f>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20722" s="749" t="s">
        <v>47385</v>
      </c>
      <c r="D20722" s="749" t="s">
        <v>47397</v>
      </c>
      <c r="E20722" s="749" t="s">
        <v>47398</v>
      </c>
      <c r="F20722" s="749" t="s">
        <v>47399</v>
      </c>
      <c r="G20722" s="749" t="s">
        <v>47400</v>
      </c>
      <c r="H20722" s="749" t="s">
        <v>47401</v>
      </c>
      <c r="I20722" s="749" t="s">
        <v>1747</v>
      </c>
      <c r="J20722" s="749" t="n">
        <v>253.51</v>
      </c>
    </row>
    <row collapsed="false" customFormat="false" customHeight="true" hidden="true" ht="12.75" outlineLevel="0" r="20723">
      <c r="A20723" s="749" t="s">
        <v>47406</v>
      </c>
      <c r="B20723" s="749" t="str">
        <f aca="false">C20723&amp;D20723&amp;E20723&amp;F20723&amp;G20723&amp;H20723</f>
        <v>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v>
      </c>
      <c r="C20723" s="749" t="s">
        <v>47385</v>
      </c>
      <c r="D20723" s="749" t="s">
        <v>47397</v>
      </c>
      <c r="E20723" s="749" t="s">
        <v>47398</v>
      </c>
      <c r="F20723" s="749" t="s">
        <v>47403</v>
      </c>
      <c r="G20723" s="749" t="s">
        <v>47400</v>
      </c>
      <c r="H20723" s="749" t="s">
        <v>47401</v>
      </c>
      <c r="I20723" s="749" t="s">
        <v>1747</v>
      </c>
      <c r="J20723" s="749" t="n">
        <v>207.38</v>
      </c>
    </row>
    <row collapsed="false" customFormat="false" customHeight="true" hidden="true" ht="12.75" outlineLevel="0" r="20724">
      <c r="A20724" s="749" t="s">
        <v>47407</v>
      </c>
      <c r="B20724" s="749" t="str">
        <f aca="false">C20724&amp;D20724&amp;E20724&amp;F20724&amp;G20724&amp;H20724</f>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20724" s="749" t="s">
        <v>47385</v>
      </c>
      <c r="D20724" s="749" t="s">
        <v>47397</v>
      </c>
      <c r="E20724" s="749" t="s">
        <v>47398</v>
      </c>
      <c r="F20724" s="749" t="s">
        <v>47399</v>
      </c>
      <c r="G20724" s="749" t="s">
        <v>47400</v>
      </c>
      <c r="H20724" s="749" t="s">
        <v>47401</v>
      </c>
      <c r="I20724" s="749" t="s">
        <v>1747</v>
      </c>
      <c r="J20724" s="749" t="n">
        <v>190.43</v>
      </c>
    </row>
    <row collapsed="false" customFormat="false" customHeight="true" hidden="true" ht="12.75" outlineLevel="0" r="20725">
      <c r="A20725" s="749" t="s">
        <v>47408</v>
      </c>
      <c r="B20725" s="749" t="str">
        <f aca="false">C20725&amp;D20725&amp;E20725&amp;F20725&amp;G20725&amp;H20725</f>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20725" s="749" t="s">
        <v>47409</v>
      </c>
      <c r="D20725" s="749" t="s">
        <v>47410</v>
      </c>
      <c r="E20725" s="749" t="s">
        <v>47411</v>
      </c>
      <c r="F20725" s="749" t="s">
        <v>47412</v>
      </c>
      <c r="G20725" s="749" t="s">
        <v>47413</v>
      </c>
      <c r="H20725" s="749" t="s">
        <v>47414</v>
      </c>
      <c r="I20725" s="749" t="s">
        <v>1747</v>
      </c>
      <c r="J20725" s="749" t="n">
        <v>335.45</v>
      </c>
    </row>
    <row collapsed="false" customFormat="false" customHeight="true" hidden="true" ht="12.75" outlineLevel="0" r="20726">
      <c r="A20726" s="749" t="s">
        <v>47415</v>
      </c>
      <c r="B20726" s="749" t="str">
        <f aca="false">C20726&amp;D20726&amp;E20726&amp;F20726&amp;G20726&amp;H20726</f>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v>
      </c>
      <c r="C20726" s="749" t="s">
        <v>47409</v>
      </c>
      <c r="D20726" s="749" t="s">
        <v>47410</v>
      </c>
      <c r="E20726" s="749" t="s">
        <v>47411</v>
      </c>
      <c r="F20726" s="749" t="s">
        <v>47412</v>
      </c>
      <c r="G20726" s="749" t="s">
        <v>47413</v>
      </c>
      <c r="H20726" s="749" t="s">
        <v>47416</v>
      </c>
      <c r="I20726" s="749" t="s">
        <v>1747</v>
      </c>
      <c r="J20726" s="749" t="n">
        <v>281.82</v>
      </c>
    </row>
    <row collapsed="false" customFormat="false" customHeight="true" hidden="true" ht="12.75" outlineLevel="0" r="20727">
      <c r="A20727" s="749" t="s">
        <v>47417</v>
      </c>
      <c r="B20727" s="749" t="str">
        <f aca="false">C20727&amp;D20727&amp;E20727&amp;F20727&amp;G20727&amp;H20727</f>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20727" s="749" t="s">
        <v>47409</v>
      </c>
      <c r="D20727" s="749" t="s">
        <v>47410</v>
      </c>
      <c r="E20727" s="749" t="s">
        <v>47411</v>
      </c>
      <c r="F20727" s="749" t="s">
        <v>47412</v>
      </c>
      <c r="G20727" s="749" t="s">
        <v>47413</v>
      </c>
      <c r="H20727" s="749" t="s">
        <v>47414</v>
      </c>
      <c r="I20727" s="749" t="s">
        <v>1747</v>
      </c>
      <c r="J20727" s="749" t="n">
        <v>263.67</v>
      </c>
    </row>
    <row collapsed="false" customFormat="false" customHeight="true" hidden="true" ht="12.75" outlineLevel="0" r="20728">
      <c r="A20728" s="749" t="s">
        <v>47418</v>
      </c>
      <c r="B20728" s="749" t="str">
        <f aca="false">C20728&amp;D20728&amp;E20728&amp;F20728&amp;G20728&amp;H20728</f>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20728" s="749" t="s">
        <v>47409</v>
      </c>
      <c r="D20728" s="749" t="s">
        <v>47410</v>
      </c>
      <c r="E20728" s="749" t="s">
        <v>47411</v>
      </c>
      <c r="F20728" s="749" t="s">
        <v>47412</v>
      </c>
      <c r="G20728" s="749" t="s">
        <v>47413</v>
      </c>
      <c r="H20728" s="749" t="s">
        <v>47414</v>
      </c>
      <c r="I20728" s="749" t="s">
        <v>1747</v>
      </c>
      <c r="J20728" s="749" t="n">
        <v>304.87</v>
      </c>
    </row>
    <row collapsed="false" customFormat="false" customHeight="true" hidden="true" ht="12.75" outlineLevel="0" r="20729">
      <c r="A20729" s="749" t="s">
        <v>47419</v>
      </c>
      <c r="B20729" s="749" t="str">
        <f aca="false">C20729&amp;D20729&amp;E20729&amp;F20729&amp;G20729&amp;H20729</f>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v>
      </c>
      <c r="C20729" s="749" t="s">
        <v>47409</v>
      </c>
      <c r="D20729" s="749" t="s">
        <v>47410</v>
      </c>
      <c r="E20729" s="749" t="s">
        <v>47411</v>
      </c>
      <c r="F20729" s="749" t="s">
        <v>47412</v>
      </c>
      <c r="G20729" s="749" t="s">
        <v>47413</v>
      </c>
      <c r="H20729" s="749" t="s">
        <v>47416</v>
      </c>
      <c r="I20729" s="749" t="s">
        <v>1747</v>
      </c>
      <c r="J20729" s="749" t="n">
        <v>251.24</v>
      </c>
    </row>
    <row collapsed="false" customFormat="false" customHeight="true" hidden="true" ht="12.75" outlineLevel="0" r="20730">
      <c r="A20730" s="749" t="s">
        <v>47420</v>
      </c>
      <c r="B20730" s="749" t="str">
        <f aca="false">C20730&amp;D20730&amp;E20730&amp;F20730&amp;G20730&amp;H20730</f>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20730" s="749" t="s">
        <v>47409</v>
      </c>
      <c r="D20730" s="749" t="s">
        <v>47410</v>
      </c>
      <c r="E20730" s="749" t="s">
        <v>47411</v>
      </c>
      <c r="F20730" s="749" t="s">
        <v>47412</v>
      </c>
      <c r="G20730" s="749" t="s">
        <v>47413</v>
      </c>
      <c r="H20730" s="749" t="s">
        <v>47414</v>
      </c>
      <c r="I20730" s="749" t="s">
        <v>1747</v>
      </c>
      <c r="J20730" s="749" t="n">
        <v>233.09</v>
      </c>
    </row>
    <row collapsed="false" customFormat="false" customHeight="true" hidden="true" ht="12.75" outlineLevel="0" r="20731">
      <c r="A20731" s="749" t="s">
        <v>47421</v>
      </c>
      <c r="B20731" s="749" t="str">
        <f aca="false">C20731&amp;D20731&amp;E20731&amp;F20731&amp;G20731&amp;H20731</f>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20731" s="749" t="s">
        <v>47422</v>
      </c>
      <c r="D20731" s="749" t="s">
        <v>47423</v>
      </c>
      <c r="E20731" s="749" t="s">
        <v>47424</v>
      </c>
      <c r="F20731" s="749" t="s">
        <v>47425</v>
      </c>
      <c r="G20731" s="749" t="s">
        <v>47426</v>
      </c>
      <c r="H20731" s="749" t="s">
        <v>47427</v>
      </c>
      <c r="I20731" s="749" t="s">
        <v>1747</v>
      </c>
      <c r="J20731" s="749" t="n">
        <v>364.87</v>
      </c>
    </row>
    <row collapsed="false" customFormat="false" customHeight="true" hidden="true" ht="12.75" outlineLevel="0" r="20732">
      <c r="A20732" s="749" t="s">
        <v>47428</v>
      </c>
      <c r="B20732" s="749" t="str">
        <f aca="false">C20732&amp;D20732&amp;E20732&amp;F20732&amp;G20732&amp;H20732</f>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20732" s="749" t="s">
        <v>47422</v>
      </c>
      <c r="D20732" s="749" t="s">
        <v>47423</v>
      </c>
      <c r="E20732" s="749" t="s">
        <v>47424</v>
      </c>
      <c r="F20732" s="749" t="s">
        <v>47425</v>
      </c>
      <c r="G20732" s="749" t="s">
        <v>47426</v>
      </c>
      <c r="H20732" s="749" t="s">
        <v>47427</v>
      </c>
      <c r="I20732" s="749" t="s">
        <v>1747</v>
      </c>
      <c r="J20732" s="749" t="n">
        <v>304.38</v>
      </c>
    </row>
    <row collapsed="false" customFormat="false" customHeight="true" hidden="true" ht="12.75" outlineLevel="0" r="20733">
      <c r="A20733" s="749" t="s">
        <v>47429</v>
      </c>
      <c r="B20733" s="749" t="str">
        <f aca="false">C20733&amp;D20733&amp;E20733&amp;F20733&amp;G20733&amp;H20733</f>
        <v>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v>
      </c>
      <c r="C20733" s="749" t="s">
        <v>47422</v>
      </c>
      <c r="D20733" s="749" t="s">
        <v>47423</v>
      </c>
      <c r="E20733" s="749" t="s">
        <v>47430</v>
      </c>
      <c r="F20733" s="749" t="s">
        <v>47425</v>
      </c>
      <c r="G20733" s="749" t="s">
        <v>47426</v>
      </c>
      <c r="H20733" s="749" t="s">
        <v>47427</v>
      </c>
      <c r="I20733" s="749" t="s">
        <v>1747</v>
      </c>
      <c r="J20733" s="749" t="n">
        <v>284.51</v>
      </c>
    </row>
    <row collapsed="false" customFormat="false" customHeight="true" hidden="true" ht="12.75" outlineLevel="0" r="20734">
      <c r="A20734" s="749" t="s">
        <v>47431</v>
      </c>
      <c r="B20734" s="749" t="str">
        <f aca="false">C20734&amp;D20734&amp;E20734&amp;F20734&amp;G20734&amp;H20734</f>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20734" s="749" t="s">
        <v>47422</v>
      </c>
      <c r="D20734" s="749" t="s">
        <v>47423</v>
      </c>
      <c r="E20734" s="749" t="s">
        <v>47424</v>
      </c>
      <c r="F20734" s="749" t="s">
        <v>47425</v>
      </c>
      <c r="G20734" s="749" t="s">
        <v>47426</v>
      </c>
      <c r="H20734" s="749" t="s">
        <v>47427</v>
      </c>
      <c r="I20734" s="749" t="s">
        <v>1747</v>
      </c>
      <c r="J20734" s="749" t="n">
        <v>333.23</v>
      </c>
    </row>
    <row collapsed="false" customFormat="false" customHeight="true" hidden="true" ht="12.75" outlineLevel="0" r="20735">
      <c r="A20735" s="749" t="s">
        <v>47432</v>
      </c>
      <c r="B20735" s="749" t="str">
        <f aca="false">C20735&amp;D20735&amp;E20735&amp;F20735&amp;G20735&amp;H20735</f>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20735" s="749" t="s">
        <v>47422</v>
      </c>
      <c r="D20735" s="749" t="s">
        <v>47423</v>
      </c>
      <c r="E20735" s="749" t="s">
        <v>47424</v>
      </c>
      <c r="F20735" s="749" t="s">
        <v>47425</v>
      </c>
      <c r="G20735" s="749" t="s">
        <v>47426</v>
      </c>
      <c r="H20735" s="749" t="s">
        <v>47427</v>
      </c>
      <c r="I20735" s="749" t="s">
        <v>1747</v>
      </c>
      <c r="J20735" s="749" t="n">
        <v>272.74</v>
      </c>
    </row>
    <row collapsed="false" customFormat="false" customHeight="true" hidden="true" ht="12.75" outlineLevel="0" r="20736">
      <c r="A20736" s="749" t="s">
        <v>47433</v>
      </c>
      <c r="B20736" s="749" t="str">
        <f aca="false">C20736&amp;D20736&amp;E20736&amp;F20736&amp;G20736&amp;H20736</f>
        <v>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v>
      </c>
      <c r="C20736" s="749" t="s">
        <v>47422</v>
      </c>
      <c r="D20736" s="749" t="s">
        <v>47423</v>
      </c>
      <c r="E20736" s="749" t="s">
        <v>47430</v>
      </c>
      <c r="F20736" s="749" t="s">
        <v>47425</v>
      </c>
      <c r="G20736" s="749" t="s">
        <v>47426</v>
      </c>
      <c r="H20736" s="749" t="s">
        <v>47427</v>
      </c>
      <c r="I20736" s="749" t="s">
        <v>1747</v>
      </c>
      <c r="J20736" s="749" t="n">
        <v>252.87</v>
      </c>
    </row>
    <row collapsed="false" customFormat="false" customHeight="true" hidden="true" ht="12.75" outlineLevel="0" r="20737">
      <c r="A20737" s="749" t="s">
        <v>47434</v>
      </c>
      <c r="B20737" s="749" t="str">
        <f aca="false">C20737&amp;D20737&amp;E20737&amp;F20737&amp;G20737&amp;H20737</f>
        <v>VIBRADOR DE IMERSAO,TUBO DE 48X480MM,COM MANGOTE DE 5,00M DE COMPRIMENTO,MOTOR ELETRICO,EXCLUSIVE OPERADOR</v>
      </c>
      <c r="C20737" s="749" t="s">
        <v>47435</v>
      </c>
      <c r="D20737" s="749" t="s">
        <v>47436</v>
      </c>
      <c r="I20737" s="749" t="s">
        <v>1747</v>
      </c>
      <c r="J20737" s="749" t="n">
        <v>1.1</v>
      </c>
    </row>
    <row collapsed="false" customFormat="false" customHeight="true" hidden="true" ht="12.75" outlineLevel="0" r="20738">
      <c r="A20738" s="749" t="s">
        <v>47437</v>
      </c>
      <c r="B20738" s="749" t="str">
        <f aca="false">C20738&amp;D20738&amp;E20738&amp;F20738&amp;G20738&amp;H20738</f>
        <v>VIBRADOR DE IMERSAO,TUBO DE 48X480MM,COM MANGOTE DE 5,00M DE COMPRIMENTO,MOTOR ELETRICO,EXCLUSIVE OPERADOR</v>
      </c>
      <c r="C20738" s="749" t="s">
        <v>47435</v>
      </c>
      <c r="D20738" s="749" t="s">
        <v>47436</v>
      </c>
      <c r="I20738" s="749" t="s">
        <v>1747</v>
      </c>
      <c r="J20738" s="749" t="n">
        <v>0.24</v>
      </c>
    </row>
    <row collapsed="false" customFormat="false" customHeight="true" hidden="true" ht="12.75" outlineLevel="0" r="20739">
      <c r="A20739" s="749" t="s">
        <v>47438</v>
      </c>
      <c r="B20739" s="749" t="str">
        <f aca="false">C20739&amp;D20739&amp;E20739&amp;F20739&amp;G20739&amp;H20739</f>
        <v>VIBRADOR DE IMERSAO,TUBO DE 48X480MM,COM MANGOTE DE 5,00M DE COMPRIMENTO,MOTOR ELETRICO,EXCLUSIVE OPERADOR</v>
      </c>
      <c r="C20739" s="749" t="s">
        <v>47435</v>
      </c>
      <c r="D20739" s="749" t="s">
        <v>47436</v>
      </c>
      <c r="I20739" s="749" t="s">
        <v>1747</v>
      </c>
      <c r="J20739" s="749" t="n">
        <v>1.1</v>
      </c>
    </row>
    <row collapsed="false" customFormat="false" customHeight="true" hidden="true" ht="12.75" outlineLevel="0" r="20740">
      <c r="A20740" s="749" t="s">
        <v>47439</v>
      </c>
      <c r="B20740" s="749" t="str">
        <f aca="false">C20740&amp;D20740&amp;E20740&amp;F20740&amp;G20740&amp;H20740</f>
        <v>VIBRADOR DE IMERSAO,TUBO DE 48X480MM,COM MANGOTE DE 5,00M DE COMPRIMENTO,MOTOR ELETRICO,EXCLUSIVE OPERADOR</v>
      </c>
      <c r="C20740" s="749" t="s">
        <v>47435</v>
      </c>
      <c r="D20740" s="749" t="s">
        <v>47436</v>
      </c>
      <c r="I20740" s="749" t="s">
        <v>1747</v>
      </c>
      <c r="J20740" s="749" t="n">
        <v>0.24</v>
      </c>
    </row>
    <row collapsed="false" customFormat="false" customHeight="true" hidden="true" ht="12.75" outlineLevel="0" r="20741">
      <c r="A20741" s="749" t="s">
        <v>47440</v>
      </c>
      <c r="B20741" s="749" t="str">
        <f aca="false">C20741&amp;D20741&amp;E20741&amp;F20741&amp;G20741&amp;H20741</f>
        <v>VIBRADOR DE IMERSAO,TUBO DE 48X480MM,COM MANGOTE DE 5,00M DE COMPRIMENTO,MOTOR A GASOLINA,EXCLUSIVE OPERADOR</v>
      </c>
      <c r="C20741" s="749" t="s">
        <v>47435</v>
      </c>
      <c r="D20741" s="749" t="s">
        <v>47441</v>
      </c>
      <c r="I20741" s="749" t="s">
        <v>1747</v>
      </c>
      <c r="J20741" s="749" t="n">
        <v>3.48</v>
      </c>
    </row>
    <row collapsed="false" customFormat="false" customHeight="true" hidden="true" ht="12.75" outlineLevel="0" r="20742">
      <c r="A20742" s="749" t="s">
        <v>47442</v>
      </c>
      <c r="B20742" s="749" t="str">
        <f aca="false">C20742&amp;D20742&amp;E20742&amp;F20742&amp;G20742&amp;H20742</f>
        <v>VIBRADOR DE IMERSAO,TUBO DE 48X480MM,COM MANGOTE DE 5,00M DE COMPRIMENTO,MOTOR A GASOLINA,EXCLUSIVE OPERADOR</v>
      </c>
      <c r="C20742" s="749" t="s">
        <v>47435</v>
      </c>
      <c r="D20742" s="749" t="s">
        <v>47441</v>
      </c>
      <c r="I20742" s="749" t="s">
        <v>1747</v>
      </c>
      <c r="J20742" s="749" t="n">
        <v>0.39</v>
      </c>
    </row>
    <row collapsed="false" customFormat="false" customHeight="true" hidden="true" ht="12.75" outlineLevel="0" r="20743">
      <c r="A20743" s="749" t="s">
        <v>47443</v>
      </c>
      <c r="B20743" s="749" t="str">
        <f aca="false">C20743&amp;D20743&amp;E20743&amp;F20743&amp;G20743&amp;H20743</f>
        <v>VIBRADOR DE IMERSAO,TUBO DE 48X480MM,COM MANGOTE DE 5,00M DE COMPRIMENTO,MOTOR A GASOLINA,EXCLUSIVE OPERADOR</v>
      </c>
      <c r="C20743" s="749" t="s">
        <v>47435</v>
      </c>
      <c r="D20743" s="749" t="s">
        <v>47441</v>
      </c>
      <c r="I20743" s="749" t="s">
        <v>1747</v>
      </c>
      <c r="J20743" s="749" t="n">
        <v>3.48</v>
      </c>
    </row>
    <row collapsed="false" customFormat="false" customHeight="true" hidden="true" ht="12.75" outlineLevel="0" r="20744">
      <c r="A20744" s="749" t="s">
        <v>47444</v>
      </c>
      <c r="B20744" s="749" t="str">
        <f aca="false">C20744&amp;D20744&amp;E20744&amp;F20744&amp;G20744&amp;H20744</f>
        <v>VIBRADOR DE IMERSAO,TUBO DE 48X480MM,COM MANGOTE DE 5,00M DE COMPRIMENTO,MOTOR A GASOLINA,EXCLUSIVE OPERADOR</v>
      </c>
      <c r="C20744" s="749" t="s">
        <v>47435</v>
      </c>
      <c r="D20744" s="749" t="s">
        <v>47441</v>
      </c>
      <c r="I20744" s="749" t="s">
        <v>1747</v>
      </c>
      <c r="J20744" s="749" t="n">
        <v>0.39</v>
      </c>
    </row>
    <row collapsed="false" customFormat="false" customHeight="true" hidden="true" ht="12.75" outlineLevel="0" r="20745">
      <c r="A20745" s="749" t="s">
        <v>47445</v>
      </c>
      <c r="B20745" s="749" t="str">
        <f aca="false">C20745&amp;D20745&amp;E20745&amp;F20745&amp;G20745&amp;H20745</f>
        <v>REGUA VIBRADORA DUPLA,COM MOTOR A GASOLINA 4 TEMPOS,COM ATE6,00M,EXCLUSIVE OPERADOR</v>
      </c>
      <c r="C20745" s="749" t="s">
        <v>47446</v>
      </c>
      <c r="D20745" s="749" t="s">
        <v>47447</v>
      </c>
      <c r="I20745" s="749" t="s">
        <v>1747</v>
      </c>
      <c r="J20745" s="749" t="n">
        <v>9.35</v>
      </c>
    </row>
    <row collapsed="false" customFormat="false" customHeight="true" hidden="true" ht="12.75" outlineLevel="0" r="20746">
      <c r="A20746" s="749" t="s">
        <v>47448</v>
      </c>
      <c r="B20746" s="749" t="str">
        <f aca="false">C20746&amp;D20746&amp;E20746&amp;F20746&amp;G20746&amp;H20746</f>
        <v>REGUA VIBRADORA DUPLA,COM MOTOR A GASOLINA 4 TEMPOS,COM ATE6,00M,EXCLUSIVE OPERADOR</v>
      </c>
      <c r="C20746" s="749" t="s">
        <v>47446</v>
      </c>
      <c r="D20746" s="749" t="s">
        <v>47447</v>
      </c>
      <c r="I20746" s="749" t="s">
        <v>1747</v>
      </c>
      <c r="J20746" s="749" t="n">
        <v>1.38</v>
      </c>
    </row>
    <row collapsed="false" customFormat="false" customHeight="true" hidden="true" ht="12.75" outlineLevel="0" r="20747">
      <c r="A20747" s="749" t="s">
        <v>47449</v>
      </c>
      <c r="B20747" s="749" t="str">
        <f aca="false">C20747&amp;D20747&amp;E20747&amp;F20747&amp;G20747&amp;H20747</f>
        <v>REGUA VIBRADORA DUPLA,COM MOTOR A GASOLINA 4 TEMPOS,COM ATE6,00M,EXCLUSIVE OPERADOR</v>
      </c>
      <c r="C20747" s="749" t="s">
        <v>47446</v>
      </c>
      <c r="D20747" s="749" t="s">
        <v>47447</v>
      </c>
      <c r="I20747" s="749" t="s">
        <v>1747</v>
      </c>
      <c r="J20747" s="749" t="n">
        <v>9.35</v>
      </c>
    </row>
    <row collapsed="false" customFormat="false" customHeight="true" hidden="true" ht="12.75" outlineLevel="0" r="20748">
      <c r="A20748" s="749" t="s">
        <v>47450</v>
      </c>
      <c r="B20748" s="749" t="str">
        <f aca="false">C20748&amp;D20748&amp;E20748&amp;F20748&amp;G20748&amp;H20748</f>
        <v>REGUA VIBRADORA DUPLA,COM MOTOR A GASOLINA 4 TEMPOS,COM ATE6,00M,EXCLUSIVE OPERADOR</v>
      </c>
      <c r="C20748" s="749" t="s">
        <v>47446</v>
      </c>
      <c r="D20748" s="749" t="s">
        <v>47447</v>
      </c>
      <c r="I20748" s="749" t="s">
        <v>1747</v>
      </c>
      <c r="J20748" s="749" t="n">
        <v>1.38</v>
      </c>
    </row>
    <row collapsed="false" customFormat="false" customHeight="true" hidden="true" ht="12.75" outlineLevel="0" r="20749">
      <c r="A20749" s="749" t="s">
        <v>47451</v>
      </c>
      <c r="B20749" s="749" t="str">
        <f aca="false">C20749&amp;D20749&amp;E20749&amp;F20749&amp;G20749&amp;H20749</f>
        <v>CONJUNTO PARA PROJECAO DE CONCRETO,EXCLUSIVE OPERADOR</v>
      </c>
      <c r="C20749" s="749" t="s">
        <v>47452</v>
      </c>
      <c r="I20749" s="749" t="s">
        <v>1747</v>
      </c>
      <c r="J20749" s="749" t="n">
        <v>17.6</v>
      </c>
    </row>
    <row collapsed="false" customFormat="false" customHeight="true" hidden="true" ht="12.75" outlineLevel="0" r="20750">
      <c r="A20750" s="749" t="s">
        <v>47453</v>
      </c>
      <c r="B20750" s="749" t="str">
        <f aca="false">C20750&amp;D20750&amp;E20750&amp;F20750&amp;G20750&amp;H20750</f>
        <v>CONJUNTO PARA PROJECAO DE CONCRETO,EXCLUSIVE OPERADOR</v>
      </c>
      <c r="C20750" s="749" t="s">
        <v>47452</v>
      </c>
      <c r="I20750" s="749" t="s">
        <v>1747</v>
      </c>
      <c r="J20750" s="749" t="n">
        <v>7.12</v>
      </c>
    </row>
    <row collapsed="false" customFormat="false" customHeight="true" hidden="true" ht="12.75" outlineLevel="0" r="20751">
      <c r="A20751" s="749" t="s">
        <v>47454</v>
      </c>
      <c r="B20751" s="749" t="str">
        <f aca="false">C20751&amp;D20751&amp;E20751&amp;F20751&amp;G20751&amp;H20751</f>
        <v>CONJUNTO PARA PROJECAO DE CONCRETO,EXCLUSIVE OPERADOR</v>
      </c>
      <c r="C20751" s="749" t="s">
        <v>47452</v>
      </c>
      <c r="I20751" s="749" t="s">
        <v>1747</v>
      </c>
      <c r="J20751" s="749" t="n">
        <v>4.4</v>
      </c>
    </row>
    <row collapsed="false" customFormat="false" customHeight="true" hidden="true" ht="12.75" outlineLevel="0" r="20752">
      <c r="A20752" s="749" t="s">
        <v>47455</v>
      </c>
      <c r="B20752" s="749" t="str">
        <f aca="false">C20752&amp;D20752&amp;E20752&amp;F20752&amp;G20752&amp;H20752</f>
        <v>CONJUNTO PARA PROJECAO DE CONCRETO,EXCLUSIVE OPERADOR</v>
      </c>
      <c r="C20752" s="749" t="s">
        <v>47452</v>
      </c>
      <c r="I20752" s="749" t="s">
        <v>1747</v>
      </c>
      <c r="J20752" s="749" t="n">
        <v>17.6</v>
      </c>
    </row>
    <row collapsed="false" customFormat="false" customHeight="true" hidden="true" ht="12.75" outlineLevel="0" r="20753">
      <c r="A20753" s="749" t="s">
        <v>47456</v>
      </c>
      <c r="B20753" s="749" t="str">
        <f aca="false">C20753&amp;D20753&amp;E20753&amp;F20753&amp;G20753&amp;H20753</f>
        <v>CONJUNTO PARA PROJECAO DE CONCRETO,EXCLUSIVE OPERADOR</v>
      </c>
      <c r="C20753" s="749" t="s">
        <v>47452</v>
      </c>
      <c r="I20753" s="749" t="s">
        <v>1747</v>
      </c>
      <c r="J20753" s="749" t="n">
        <v>7.12</v>
      </c>
    </row>
    <row collapsed="false" customFormat="false" customHeight="true" hidden="true" ht="12.75" outlineLevel="0" r="20754">
      <c r="A20754" s="749" t="s">
        <v>47457</v>
      </c>
      <c r="B20754" s="749" t="str">
        <f aca="false">C20754&amp;D20754&amp;E20754&amp;F20754&amp;G20754&amp;H20754</f>
        <v>CONJUNTO PARA PROJECAO DE CONCRETO,EXCLUSIVE OPERADOR</v>
      </c>
      <c r="C20754" s="749" t="s">
        <v>47452</v>
      </c>
      <c r="I20754" s="749" t="s">
        <v>1747</v>
      </c>
      <c r="J20754" s="749" t="n">
        <v>4.4</v>
      </c>
    </row>
    <row collapsed="false" customFormat="false" customHeight="true" hidden="true" ht="12.75" outlineLevel="0" r="20755">
      <c r="A20755" s="749" t="s">
        <v>47458</v>
      </c>
      <c r="B20755" s="749" t="str">
        <f aca="false">C20755&amp;D20755&amp;E20755&amp;F20755&amp;G20755&amp;H20755</f>
        <v>BOMBA DE ARGAMASSA,COM UNIDADE MISTURADORA E BOMBEADORA ACOPLADAS,PARA 900 A 4.800L DE MISTURA SECA,COM MOTOR ELETRICO,EXCLUSIVE OPERADOR</v>
      </c>
      <c r="C20755" s="749" t="s">
        <v>47459</v>
      </c>
      <c r="D20755" s="749" t="s">
        <v>47460</v>
      </c>
      <c r="E20755" s="749" t="s">
        <v>47096</v>
      </c>
      <c r="I20755" s="749" t="s">
        <v>1747</v>
      </c>
      <c r="J20755" s="749" t="n">
        <v>49.27</v>
      </c>
    </row>
    <row collapsed="false" customFormat="false" customHeight="true" hidden="true" ht="12.75" outlineLevel="0" r="20756">
      <c r="A20756" s="749" t="s">
        <v>47461</v>
      </c>
      <c r="B20756" s="749" t="str">
        <f aca="false">C20756&amp;D20756&amp;E20756&amp;F20756&amp;G20756&amp;H20756</f>
        <v>BOMBA DE ARGAMASSA,COM UNIDADE MISTURADORA E BOMBEADORA ACOPLADAS,PARA 900 A 4.800L DE MISTURA SECA,COM MOTOR ELETRICO,EXCLUSIVE OPERADOR</v>
      </c>
      <c r="C20756" s="749" t="s">
        <v>47459</v>
      </c>
      <c r="D20756" s="749" t="s">
        <v>47460</v>
      </c>
      <c r="E20756" s="749" t="s">
        <v>47096</v>
      </c>
      <c r="I20756" s="749" t="s">
        <v>1747</v>
      </c>
      <c r="J20756" s="749" t="n">
        <v>32.25</v>
      </c>
    </row>
    <row collapsed="false" customFormat="false" customHeight="true" hidden="true" ht="12.75" outlineLevel="0" r="20757">
      <c r="A20757" s="749" t="s">
        <v>47462</v>
      </c>
      <c r="B20757" s="749" t="str">
        <f aca="false">C20757&amp;D20757&amp;E20757&amp;F20757&amp;G20757&amp;H20757</f>
        <v>BOMBA DE ARGAMASSA,COM UNIDADE MISTURADORA E BOMBEADORA ACOPLADAS,PARA 900 A 4.800L DE MISTURA SECA,COM MOTOR ELETRICO,EXCLUSIVE OPERADOR</v>
      </c>
      <c r="C20757" s="749" t="s">
        <v>47459</v>
      </c>
      <c r="D20757" s="749" t="s">
        <v>47460</v>
      </c>
      <c r="E20757" s="749" t="s">
        <v>47096</v>
      </c>
      <c r="I20757" s="749" t="s">
        <v>1747</v>
      </c>
      <c r="J20757" s="749" t="n">
        <v>49.27</v>
      </c>
    </row>
    <row collapsed="false" customFormat="false" customHeight="true" hidden="true" ht="12.75" outlineLevel="0" r="20758">
      <c r="A20758" s="749" t="s">
        <v>47463</v>
      </c>
      <c r="B20758" s="749" t="str">
        <f aca="false">C20758&amp;D20758&amp;E20758&amp;F20758&amp;G20758&amp;H20758</f>
        <v>BOMBA DE ARGAMASSA,COM UNIDADE MISTURADORA E BOMBEADORA ACOPLADAS,PARA 900 A 4.800L DE MISTURA SECA,COM MOTOR ELETRICO,EXCLUSIVE OPERADOR</v>
      </c>
      <c r="C20758" s="749" t="s">
        <v>47459</v>
      </c>
      <c r="D20758" s="749" t="s">
        <v>47460</v>
      </c>
      <c r="E20758" s="749" t="s">
        <v>47096</v>
      </c>
      <c r="I20758" s="749" t="s">
        <v>1747</v>
      </c>
      <c r="J20758" s="749" t="n">
        <v>32.25</v>
      </c>
    </row>
    <row collapsed="false" customFormat="false" customHeight="true" hidden="true" ht="12.75" outlineLevel="0" r="20759">
      <c r="A20759" s="749" t="s">
        <v>47464</v>
      </c>
      <c r="B20759" s="749" t="str">
        <f aca="false">C20759&amp;D20759&amp;E20759&amp;F20759&amp;G20759&amp;H20759</f>
        <v>BATE-ESTACAS COM CAPACIDADE DE CARGA 20T,TORRE COM ALTURA DE 8,00M,DISTANCIA ENTRE GUIAS DE 0,40M,GUINCHO DE 2 TAMBORESCOM CAPACIDADE DE CARGA DE 1,5T GOLPES POR MINUTO 50/60,MARTELO COM PESO ADEQUADO PARA TRABALHO CONTINUO DE 0,8T,INCLUSIVE CHEFE DE CRAVACAO E OPERADOR DE MAQUINA,EXCLUSIVE SERVENTES E SOLDADORES</v>
      </c>
      <c r="C20759" s="749" t="s">
        <v>47465</v>
      </c>
      <c r="D20759" s="749" t="s">
        <v>47466</v>
      </c>
      <c r="E20759" s="749" t="s">
        <v>47467</v>
      </c>
      <c r="F20759" s="749" t="s">
        <v>47468</v>
      </c>
      <c r="G20759" s="749" t="s">
        <v>47469</v>
      </c>
      <c r="H20759" s="749" t="s">
        <v>47470</v>
      </c>
      <c r="I20759" s="749" t="s">
        <v>1747</v>
      </c>
      <c r="J20759" s="749" t="n">
        <v>83.38</v>
      </c>
    </row>
    <row collapsed="false" customFormat="false" customHeight="true" hidden="true" ht="12.75" outlineLevel="0" r="20760">
      <c r="A20760" s="749" t="s">
        <v>47471</v>
      </c>
      <c r="B20760" s="749" t="str">
        <f aca="false">C20760&amp;D20760&amp;E20760&amp;F20760&amp;G20760&amp;H20760</f>
        <v>BATE-ESTACAS COM CAPACIDADE DE CARGA 20T,TORRE COM ALTURA DE 8,00M,DISTANCIA ENTRE GUIAS DE 0,40M,GUINCHO DE 2 TAMBORESCOM CAPACIDADE DE CARGA DE 1,5T GOLPES POR MINUTO 50/65,MARTELO COM PESO ADEQUADO PARA TRABALHO CONTINUO DE 0,8T,INCLUSIVE CHEFE DE CRAVACAO E OPERADOR DE MAQUINA,EXCLUSIVE SERVENTES E SOLDADORES</v>
      </c>
      <c r="C20760" s="749" t="s">
        <v>47465</v>
      </c>
      <c r="D20760" s="749" t="s">
        <v>47466</v>
      </c>
      <c r="E20760" s="749" t="s">
        <v>47472</v>
      </c>
      <c r="F20760" s="749" t="s">
        <v>47468</v>
      </c>
      <c r="G20760" s="749" t="s">
        <v>47469</v>
      </c>
      <c r="H20760" s="749" t="s">
        <v>47470</v>
      </c>
      <c r="I20760" s="749" t="s">
        <v>1747</v>
      </c>
      <c r="J20760" s="749" t="n">
        <v>58.02</v>
      </c>
    </row>
    <row collapsed="false" customFormat="false" customHeight="true" hidden="true" ht="12.75" outlineLevel="0" r="20761">
      <c r="A20761" s="749" t="s">
        <v>47473</v>
      </c>
      <c r="B20761" s="749" t="str">
        <f aca="false">C20761&amp;D20761&amp;E20761&amp;F20761&amp;G20761&amp;H20761</f>
        <v>BATE-ESTACAS COM CAPACIDADE DE CARGA 20T,TORRE COM ALTURA DE 8,00M,DISTANCIA ENTRE GUIAS DE 0,40M,GUINCHO DE 2 TAMBORESCOM CAPACIDADE DE CARGA DE 1,5T GOLPES POR MINUTO 50/65,MARTELO COM PESO ADEQUADO PARA TRABALHO CONTINUO DE 0,8T,INCLUSIVE CHEFE DE CRAVACAO E OPERADOR DE MAQUINA,EXCLUSIVE SERVENTES E SOLDADORES</v>
      </c>
      <c r="C20761" s="749" t="s">
        <v>47465</v>
      </c>
      <c r="D20761" s="749" t="s">
        <v>47466</v>
      </c>
      <c r="E20761" s="749" t="s">
        <v>47472</v>
      </c>
      <c r="F20761" s="749" t="s">
        <v>47468</v>
      </c>
      <c r="G20761" s="749" t="s">
        <v>47469</v>
      </c>
      <c r="H20761" s="749" t="s">
        <v>47470</v>
      </c>
      <c r="I20761" s="749" t="s">
        <v>1747</v>
      </c>
      <c r="J20761" s="749" t="n">
        <v>52.68</v>
      </c>
    </row>
    <row collapsed="false" customFormat="false" customHeight="true" hidden="true" ht="12.75" outlineLevel="0" r="20762">
      <c r="A20762" s="749" t="s">
        <v>47474</v>
      </c>
      <c r="B20762" s="749" t="str">
        <f aca="false">C20762&amp;D20762&amp;E20762&amp;F20762&amp;G20762&amp;H20762</f>
        <v>BATE-ESTACAS COM CAPACIDADE DE CARGA 20T,TORRE COM ALTURA DE 8,00M,DISTANCIA ENTRE GUIAS DE 0,40M,GUINCHO DE 2 TAMBORESCOM CAPACIDADE DE CARGA DE 1,5T GOLPES POR MINUTO 50/60,MARTELO COM PESO ADEQUADO PARA TRABALHO CONTINUO DE 0,8T,INCLUSIVE CHEFE DE CRAVACAO E OPERADOR DE MAQUINA,EXCLUSIVE SERVENTES E SOLDADORES</v>
      </c>
      <c r="C20762" s="749" t="s">
        <v>47465</v>
      </c>
      <c r="D20762" s="749" t="s">
        <v>47466</v>
      </c>
      <c r="E20762" s="749" t="s">
        <v>47467</v>
      </c>
      <c r="F20762" s="749" t="s">
        <v>47468</v>
      </c>
      <c r="G20762" s="749" t="s">
        <v>47469</v>
      </c>
      <c r="H20762" s="749" t="s">
        <v>47470</v>
      </c>
      <c r="I20762" s="749" t="s">
        <v>1747</v>
      </c>
      <c r="J20762" s="749" t="n">
        <v>80.39</v>
      </c>
    </row>
    <row collapsed="false" customFormat="false" customHeight="true" hidden="true" ht="12.75" outlineLevel="0" r="20763">
      <c r="A20763" s="749" t="s">
        <v>47475</v>
      </c>
      <c r="B20763" s="749" t="str">
        <f aca="false">C20763&amp;D20763&amp;E20763&amp;F20763&amp;G20763&amp;H20763</f>
        <v>BATE-ESTACAS COM CAPACIDADE DE CARGA 20T,TORRE COM ALTURA DE 8,00M,DISTANCIA ENTRE GUIAS DE 0,40M,GUINCHO DE 2 TAMBORESCOM CAPACIDADE DE CARGA DE 1,5T GOLPES POR MINUTO 50/65,MARTELO COM PESO ADEQUADO PARA TRABALHO CONTINUO DE 0,8T,INCLUSIVE CHEFE DE CRAVACAO E OPERADOR DE MAQUINA,EXCLUSIVE SERVENTES E SOLDADORES</v>
      </c>
      <c r="C20763" s="749" t="s">
        <v>47465</v>
      </c>
      <c r="D20763" s="749" t="s">
        <v>47466</v>
      </c>
      <c r="E20763" s="749" t="s">
        <v>47472</v>
      </c>
      <c r="F20763" s="749" t="s">
        <v>47468</v>
      </c>
      <c r="G20763" s="749" t="s">
        <v>47469</v>
      </c>
      <c r="H20763" s="749" t="s">
        <v>47470</v>
      </c>
      <c r="I20763" s="749" t="s">
        <v>1747</v>
      </c>
      <c r="J20763" s="749" t="n">
        <v>55.03</v>
      </c>
    </row>
    <row collapsed="false" customFormat="false" customHeight="true" hidden="true" ht="12.75" outlineLevel="0" r="20764">
      <c r="A20764" s="749" t="s">
        <v>47476</v>
      </c>
      <c r="B20764" s="749" t="str">
        <f aca="false">C20764&amp;D20764&amp;E20764&amp;F20764&amp;G20764&amp;H20764</f>
        <v>BATE-ESTACAS COM CAPACIDADE DE CARGA 20T,TORRE COM ALTURA DE 8,00M,DISTANCIA ENTRE GUIAS DE 0,40M,GUINCHO DE 2 TAMBORESCOM CAPACIDADE DE CARGA DE 1,5T GOLPES POR MINUTO 50/65,MARTELO COM PESO ADEQUADO PARA TRABALHO CONTINUO DE 0,8T,INCLUSIVE CHEFE DE CRAVACAO E OPERADOR DE MAQUINA,EXCLUSIVE SERVENTES E SOLDADORES</v>
      </c>
      <c r="C20764" s="749" t="s">
        <v>47465</v>
      </c>
      <c r="D20764" s="749" t="s">
        <v>47466</v>
      </c>
      <c r="E20764" s="749" t="s">
        <v>47472</v>
      </c>
      <c r="F20764" s="749" t="s">
        <v>47468</v>
      </c>
      <c r="G20764" s="749" t="s">
        <v>47469</v>
      </c>
      <c r="H20764" s="749" t="s">
        <v>47470</v>
      </c>
      <c r="I20764" s="749" t="s">
        <v>1747</v>
      </c>
      <c r="J20764" s="749" t="n">
        <v>49.69</v>
      </c>
    </row>
    <row collapsed="false" customFormat="false" customHeight="true" hidden="true" ht="12.75" outlineLevel="0" r="20765">
      <c r="A20765" s="749" t="s">
        <v>47477</v>
      </c>
      <c r="B20765" s="749" t="str">
        <f aca="false">C20765&amp;D20765&amp;E20765&amp;F20765&amp;G20765&amp;H20765</f>
        <v>BATE-ESTACAS C/CAPACIDADE CARGA 60T,TORRE C/ALTURA SIMPLES 10,60M E C/SUPLEMENTO 13,00M,DISTANCIA ENTRE GUIAS 0,54M,GUINCHO 2 TAMBORES C/CAPACIDADE CARGA 3,0T,GOLPES POR MINUTO 40/50,MARTELO C/PESO ADEQUADO P/TRABALHO CONTINUO 2,2T,INCLUSIVE CHEFE DE CRAVACAO,OPERADOR MAQUINA E AUXILIAR DE OPERACAO,EXCLUSIVE SERVENTES E SOLDADORES</v>
      </c>
      <c r="C20765" s="749" t="s">
        <v>47478</v>
      </c>
      <c r="D20765" s="749" t="s">
        <v>47479</v>
      </c>
      <c r="E20765" s="749" t="s">
        <v>47480</v>
      </c>
      <c r="F20765" s="749" t="s">
        <v>47481</v>
      </c>
      <c r="G20765" s="749" t="s">
        <v>47482</v>
      </c>
      <c r="H20765" s="749" t="s">
        <v>47483</v>
      </c>
      <c r="I20765" s="749" t="s">
        <v>1747</v>
      </c>
      <c r="J20765" s="749" t="n">
        <v>137.02</v>
      </c>
    </row>
    <row collapsed="false" customFormat="false" customHeight="true" hidden="true" ht="12.75" outlineLevel="0" r="20766">
      <c r="A20766" s="749" t="s">
        <v>47484</v>
      </c>
      <c r="B20766" s="749" t="str">
        <f aca="false">C20766&amp;D20766&amp;E20766&amp;F20766&amp;G20766&amp;H20766</f>
        <v>BATE-ESTACAS C/CAPACIDADE CARGA 60T,TORRE C/ALTURA SIMPLES 10,60M E C/SUPLEMENTO 13,00M,DISTANCIA ENTRE GUIAS 0,54M,GUINCHO 2 TAMBORES C/CAPACIDADE CARGA 3,0T,GOLPES POR MINUTO 40/50,MARTELO C/PESO ADEQUADO P/TRABALHO CONTINUO 2,2T,INCLUSIVE CHEFE DE CRAVACAO,OPERADOR MAQUINA E AUXILIAR DE OPERACAO,EXCLUSIVE SERVENTES E SOLDADORES</v>
      </c>
      <c r="C20766" s="749" t="s">
        <v>47478</v>
      </c>
      <c r="D20766" s="749" t="s">
        <v>47479</v>
      </c>
      <c r="E20766" s="749" t="s">
        <v>47480</v>
      </c>
      <c r="F20766" s="749" t="s">
        <v>47481</v>
      </c>
      <c r="G20766" s="749" t="s">
        <v>47482</v>
      </c>
      <c r="H20766" s="749" t="s">
        <v>47483</v>
      </c>
      <c r="I20766" s="749" t="s">
        <v>1747</v>
      </c>
      <c r="J20766" s="749" t="n">
        <v>92.09</v>
      </c>
    </row>
    <row collapsed="false" customFormat="false" customHeight="true" hidden="true" ht="12.75" outlineLevel="0" r="20767">
      <c r="A20767" s="749" t="s">
        <v>47485</v>
      </c>
      <c r="B20767" s="749" t="str">
        <f aca="false">C20767&amp;D20767&amp;E20767&amp;F20767&amp;G20767&amp;H20767</f>
        <v>BATE-ESTACAS C/CAPACIDADE CARGA 60T,TORRE C/ALTURA SIMPLES 10,60M E C/SUPLEMENTO 13,00M,DISTANCIA ENTRE GUIAS 0,54M,GUINCHO 2 TAMBORES C/CAPACIDADE CARGA 3,0T,GOLPES POR MINUTO 40/50,MARTELO C/PESO ADEQUADO P/TRABALHO CONTINUO 2,2T,INCLUSIVE CHEFE DE CRAVACAO,OPERADOR MAQUINA E AUXILIAR DE OPERACAO,EXCLUSIVE SERVENTES E SOLDADORES</v>
      </c>
      <c r="C20767" s="749" t="s">
        <v>47478</v>
      </c>
      <c r="D20767" s="749" t="s">
        <v>47479</v>
      </c>
      <c r="E20767" s="749" t="s">
        <v>47480</v>
      </c>
      <c r="F20767" s="749" t="s">
        <v>47481</v>
      </c>
      <c r="G20767" s="749" t="s">
        <v>47482</v>
      </c>
      <c r="H20767" s="749" t="s">
        <v>47483</v>
      </c>
      <c r="I20767" s="749" t="s">
        <v>1747</v>
      </c>
      <c r="J20767" s="749" t="n">
        <v>83.66</v>
      </c>
    </row>
    <row collapsed="false" customFormat="false" customHeight="true" hidden="true" ht="12.75" outlineLevel="0" r="20768">
      <c r="A20768" s="749" t="s">
        <v>47486</v>
      </c>
      <c r="B20768" s="749" t="str">
        <f aca="false">C20768&amp;D20768&amp;E20768&amp;F20768&amp;G20768&amp;H20768</f>
        <v>BATE-ESTACAS C/CAPACIDADE CARGA 60T,TORRE C/ALTURA SIMPLES 10,60M E C/SUPLEMENTO 13,00M,DISTANCIA ENTRE GUIAS 0,54M,GUINCHO 2 TAMBORES C/CAPACIDADE CARGA 3,0T,GOLPES POR MINUTO 40/50,MARTELO C/PESO ADEQUADO P/TRABALHO CONTINUO 2,2T,INCLUSIVE CHEFE DE CRAVACAO,OPERADOR MAQUINA E AUXILIAR DE OPERACAO,EXCLUSIVE SERVENTES E SOLDADORES</v>
      </c>
      <c r="C20768" s="749" t="s">
        <v>47478</v>
      </c>
      <c r="D20768" s="749" t="s">
        <v>47479</v>
      </c>
      <c r="E20768" s="749" t="s">
        <v>47480</v>
      </c>
      <c r="F20768" s="749" t="s">
        <v>47481</v>
      </c>
      <c r="G20768" s="749" t="s">
        <v>47482</v>
      </c>
      <c r="H20768" s="749" t="s">
        <v>47483</v>
      </c>
      <c r="I20768" s="749" t="s">
        <v>1747</v>
      </c>
      <c r="J20768" s="749" t="n">
        <v>131.36</v>
      </c>
    </row>
    <row collapsed="false" customFormat="false" customHeight="true" hidden="true" ht="12.75" outlineLevel="0" r="20769">
      <c r="A20769" s="749" t="s">
        <v>47487</v>
      </c>
      <c r="B20769" s="749" t="str">
        <f aca="false">C20769&amp;D20769&amp;E20769&amp;F20769&amp;G20769&amp;H20769</f>
        <v>BATE-ESTACAS C/CAPACIDADE CARGA 60T,TORRE C/ALTURA SIMPLES 10,60M E C/SUPLEMENTO 13,00M,DISTANCIA ENTRE GUIAS 0,54M,GUINCHO 2 TAMBORES C/CAPACIDADE CARGA 3,0T,GOLPES POR MINUTO 40/50,MARTELO C/PESO ADEQUADO P/TRABALHO CONTINUO 2,2T,INCLUSIVE CHEFE DE CRAVACAO,OPERADOR MAQUINA E AUXILIAR DE OPERACAO,EXCLUSIVE SERVENTES E SOLDADORES</v>
      </c>
      <c r="C20769" s="749" t="s">
        <v>47478</v>
      </c>
      <c r="D20769" s="749" t="s">
        <v>47479</v>
      </c>
      <c r="E20769" s="749" t="s">
        <v>47480</v>
      </c>
      <c r="F20769" s="749" t="s">
        <v>47481</v>
      </c>
      <c r="G20769" s="749" t="s">
        <v>47482</v>
      </c>
      <c r="H20769" s="749" t="s">
        <v>47483</v>
      </c>
      <c r="I20769" s="749" t="s">
        <v>1747</v>
      </c>
      <c r="J20769" s="749" t="n">
        <v>86.43</v>
      </c>
    </row>
    <row collapsed="false" customFormat="false" customHeight="true" hidden="true" ht="12.75" outlineLevel="0" r="20770">
      <c r="A20770" s="749" t="s">
        <v>47488</v>
      </c>
      <c r="B20770" s="749" t="str">
        <f aca="false">C20770&amp;D20770&amp;E20770&amp;F20770&amp;G20770&amp;H20770</f>
        <v>BATE-ESTACAS C/CAPACIDADE CARGA 60T,TORRE C/ALTURA SIMPLES 10,60M E C/SUPLEMENTO 13,00M,DISTANCIA ENTRE GUIAS 0,54M,GUINCHO 2 TAMBORES C/CAPACIDADE CARGA 3,0T,GOLPES POR MINUTO 40/50,MARTELO C/PESO ADEQUADO P/TRABALHO CONTINUO 2,2T,INCLUSIVE CHEFE DE CRAVACAO,OPERADOR MAQUINA E AUXILIAR DE OPERACAO,EXCLUSIVE SERVENTES E SOLDADORES</v>
      </c>
      <c r="C20770" s="749" t="s">
        <v>47478</v>
      </c>
      <c r="D20770" s="749" t="s">
        <v>47479</v>
      </c>
      <c r="E20770" s="749" t="s">
        <v>47480</v>
      </c>
      <c r="F20770" s="749" t="s">
        <v>47481</v>
      </c>
      <c r="G20770" s="749" t="s">
        <v>47482</v>
      </c>
      <c r="H20770" s="749" t="s">
        <v>47483</v>
      </c>
      <c r="I20770" s="749" t="s">
        <v>1747</v>
      </c>
      <c r="J20770" s="749" t="n">
        <v>78</v>
      </c>
    </row>
    <row collapsed="false" customFormat="false" customHeight="true" hidden="true" ht="12.75" outlineLevel="0" r="20771">
      <c r="A20771" s="749" t="s">
        <v>47489</v>
      </c>
      <c r="B20771" s="749" t="str">
        <f aca="false">C20771&amp;D20771&amp;E20771&amp;F20771&amp;G20771&amp;H20771</f>
        <v>BATE-ESTACAS CAPACIDADE CARGA 80T,TORRE ALTURA SIMPLES 12,60M,SUPLEMENTO 15,00M,DISTANCIA ENTRE GUIAS 0,54M,GUINCHO 2 TAMBORES CAPACIDADE CARGA 4,0T GOLPES POR MINUTO 30/40,MARTELO COM PESO ADEQUADO PARA TRABALHO CONTINUO 3,0T,INCLUSIVE CHEFE DE CRAVACAO,1 OPERADOR DE MAQUINA E 2 AUXILIARES DE OPERACAO,EXCLUSIVE SERVENTES E SOLDADORES</v>
      </c>
      <c r="C20771" s="749" t="s">
        <v>47490</v>
      </c>
      <c r="D20771" s="749" t="s">
        <v>47491</v>
      </c>
      <c r="E20771" s="749" t="s">
        <v>47492</v>
      </c>
      <c r="F20771" s="749" t="s">
        <v>47493</v>
      </c>
      <c r="G20771" s="749" t="s">
        <v>47494</v>
      </c>
      <c r="H20771" s="749" t="s">
        <v>47495</v>
      </c>
      <c r="I20771" s="749" t="s">
        <v>1747</v>
      </c>
      <c r="J20771" s="749" t="n">
        <v>198.34</v>
      </c>
    </row>
    <row collapsed="false" customFormat="false" customHeight="true" hidden="true" ht="12.75" outlineLevel="0" r="20772">
      <c r="A20772" s="749" t="s">
        <v>47496</v>
      </c>
      <c r="B20772" s="749" t="str">
        <f aca="false">C20772&amp;D20772&amp;E20772&amp;F20772&amp;G20772&amp;H20772</f>
        <v>BATE-ESTACAS CAPACIDADE CARGA 80T,TORRE ALTURA SIMPLES 12,60M,SUPLEMENTO 15,00M,DISTANCIA ENTRE GUIAS 0,54M,GUINCHO 2 TAMBORES CAPACIDADE CARGA 4,0T GOLPES POR MINUTO 30/40,MARTELO COM PESO ADEQUADO PARA TRABALHO CONTINUO 3,0T,INCLUSIVE CHEFE DE CRAVACAO,1 OPERADOR DE MAQUINA E 2 AUXILIARE DE OPERACAO,EXCLUSIVE SERVENTES E SOLDADORES</v>
      </c>
      <c r="C20772" s="749" t="s">
        <v>47490</v>
      </c>
      <c r="D20772" s="749" t="s">
        <v>47491</v>
      </c>
      <c r="E20772" s="749" t="s">
        <v>47492</v>
      </c>
      <c r="F20772" s="749" t="s">
        <v>47493</v>
      </c>
      <c r="G20772" s="749" t="s">
        <v>47497</v>
      </c>
      <c r="H20772" s="749" t="s">
        <v>47498</v>
      </c>
      <c r="I20772" s="749" t="s">
        <v>1747</v>
      </c>
      <c r="J20772" s="749" t="n">
        <v>134.95</v>
      </c>
    </row>
    <row collapsed="false" customFormat="false" customHeight="true" hidden="true" ht="12.75" outlineLevel="0" r="20773">
      <c r="A20773" s="749" t="s">
        <v>47499</v>
      </c>
      <c r="B20773" s="749" t="str">
        <f aca="false">C20773&amp;D20773&amp;E20773&amp;F20773&amp;G20773&amp;H20773</f>
        <v>BATE-ESTACAS CAPACIDADE CARGA 80T,TORRE ALTURA SIMPLES 12,60M,SUPLEMENTO 15,00M,DISTANCIA ENTRE GUIAS 0,54M,GUINCHO 2 TAMBORES CAPACIDADE CARGA 4,0T GOLPES POR MINUTO 30/40,MARTELO COM PESO ADEQUADO PARA TRABALHO CONTINUO 3,0T,INCLUSIVE CHEFE DE CRAVACAO,1 OPERADOR DE MAQUINA E 2 AUXILIARES DE OPERACAO,EXCLUSIVE SERVENTES E SOLDADORES</v>
      </c>
      <c r="C20773" s="749" t="s">
        <v>47490</v>
      </c>
      <c r="D20773" s="749" t="s">
        <v>47491</v>
      </c>
      <c r="E20773" s="749" t="s">
        <v>47492</v>
      </c>
      <c r="F20773" s="749" t="s">
        <v>47493</v>
      </c>
      <c r="G20773" s="749" t="s">
        <v>47494</v>
      </c>
      <c r="H20773" s="749" t="s">
        <v>47495</v>
      </c>
      <c r="I20773" s="749" t="s">
        <v>1747</v>
      </c>
      <c r="J20773" s="749" t="n">
        <v>122.87</v>
      </c>
    </row>
    <row collapsed="false" customFormat="false" customHeight="true" hidden="true" ht="12.75" outlineLevel="0" r="20774">
      <c r="A20774" s="749" t="s">
        <v>47500</v>
      </c>
      <c r="B20774" s="749" t="str">
        <f aca="false">C20774&amp;D20774&amp;E20774&amp;F20774&amp;G20774&amp;H20774</f>
        <v>BATE-ESTACAS CAPACIDADE CARGA 80T,TORRE ALTURA SIMPLES 12,60M,SUPLEMENTO 15,00M,DISTANCIA ENTRE GUIAS 0,54M,GUINCHO 2 TAMBORES CAPACIDADE CARGA 4,0T GOLPES POR MINUTO 30/40,MARTELO COM PESO ADEQUADO PARA TRABALHO CONTINUO 3,0T,INCLUSIVE CHEFE DE CRAVACAO,1 OPERADOR DE MAQUINA E 2 AUXILIARES DE OPERACAO,EXCLUSIVE SERVENTES E SOLDADORES</v>
      </c>
      <c r="C20774" s="749" t="s">
        <v>47490</v>
      </c>
      <c r="D20774" s="749" t="s">
        <v>47491</v>
      </c>
      <c r="E20774" s="749" t="s">
        <v>47492</v>
      </c>
      <c r="F20774" s="749" t="s">
        <v>47493</v>
      </c>
      <c r="G20774" s="749" t="s">
        <v>47494</v>
      </c>
      <c r="H20774" s="749" t="s">
        <v>47495</v>
      </c>
      <c r="I20774" s="749" t="s">
        <v>1747</v>
      </c>
      <c r="J20774" s="749" t="n">
        <v>190.01</v>
      </c>
    </row>
    <row collapsed="false" customFormat="false" customHeight="true" hidden="true" ht="12.75" outlineLevel="0" r="20775">
      <c r="A20775" s="749" t="s">
        <v>47501</v>
      </c>
      <c r="B20775" s="749" t="str">
        <f aca="false">C20775&amp;D20775&amp;E20775&amp;F20775&amp;G20775&amp;H20775</f>
        <v>BATE-ESTACAS CAPACIDADE CARGA 80T,TORRE ALTURA SIMPLES 12,60M,SUPLEMENTO 15,00M,DISTANCIA ENTRE GUIAS 0,54M,GUINCHO 2 TAMBORES CAPACIDADE CARGA 4,0T GOLPES POR MINUTO 30/40,MARTELO COM PESO ADEQUADO PARA TRABALHO CONTINUO 3,0T,INCLUSIVE CHEFE DE CRAVACAO,1 OPERADOR DE MAQUINA E 2 AUXILIARE DE OPERACAO,EXCLUSIVE SERVENTES E SOLDADORES</v>
      </c>
      <c r="C20775" s="749" t="s">
        <v>47490</v>
      </c>
      <c r="D20775" s="749" t="s">
        <v>47491</v>
      </c>
      <c r="E20775" s="749" t="s">
        <v>47492</v>
      </c>
      <c r="F20775" s="749" t="s">
        <v>47493</v>
      </c>
      <c r="G20775" s="749" t="s">
        <v>47497</v>
      </c>
      <c r="H20775" s="749" t="s">
        <v>47498</v>
      </c>
      <c r="I20775" s="749" t="s">
        <v>1747</v>
      </c>
      <c r="J20775" s="749" t="n">
        <v>126.62</v>
      </c>
    </row>
    <row collapsed="false" customFormat="false" customHeight="true" hidden="true" ht="12.75" outlineLevel="0" r="20776">
      <c r="A20776" s="749" t="s">
        <v>47502</v>
      </c>
      <c r="B20776" s="749" t="str">
        <f aca="false">C20776&amp;D20776&amp;E20776&amp;F20776&amp;G20776&amp;H20776</f>
        <v>BATE-ESTACAS CAPACIDADE CARGA 80T,TORRE ALTURA SIMPLES 12,60M,SUPLEMENTO 15,00M,DISTANCIA ENTRE GUIAS 0,54M,GUINCHO 2 TAMBORES CAPACIDADE CARGA 4,0T GOLPES POR MINUTO 30/40,MARTELO COM PESO ADEQUADO PARA TRABALHO CONTINUO 3,0T,INCLUSIVE CHEFE DE CRAVACAO,1 OPERADOR DE MAQUINA E 2 AUXILIARES DE OPERACAO,EXCLUSIVE SERVENTES E SOLDADORES</v>
      </c>
      <c r="C20776" s="749" t="s">
        <v>47490</v>
      </c>
      <c r="D20776" s="749" t="s">
        <v>47491</v>
      </c>
      <c r="E20776" s="749" t="s">
        <v>47492</v>
      </c>
      <c r="F20776" s="749" t="s">
        <v>47493</v>
      </c>
      <c r="G20776" s="749" t="s">
        <v>47494</v>
      </c>
      <c r="H20776" s="749" t="s">
        <v>47495</v>
      </c>
      <c r="I20776" s="749" t="s">
        <v>1747</v>
      </c>
      <c r="J20776" s="749" t="n">
        <v>114.54</v>
      </c>
    </row>
    <row collapsed="false" customFormat="false" customHeight="true" hidden="true" ht="12.75" outlineLevel="0" r="20777">
      <c r="A20777" s="749" t="s">
        <v>47503</v>
      </c>
      <c r="B20777" s="749" t="str">
        <f aca="false">C20777&amp;D20777&amp;E20777&amp;F20777&amp;G20777&amp;H20777</f>
        <v>BATE-ESTACAS PARA ESTACAS MOLDADAS NO LOCAL,COM CAPACIDADE DE CARGA 160T,TORRE COM ALTURA UTIL DE 15M E INCLINACAO DE 12º,GUINCHO COM 4 TAMBORES GUINCHO-GOLPES POR MINUTO 40/60,MARTELO PESO 4T,TUBO GUIA COM COMPRIMENTO DE 20M,INCLUSIVE CHEFE DE OPERACAO,1 OPERADOR DE MAQUINA E 2 AUXILIARES DE OPERACAO,EXCLUSIVE SERVENTES E SOLDADORES</v>
      </c>
      <c r="C20777" s="749" t="s">
        <v>47504</v>
      </c>
      <c r="D20777" s="749" t="s">
        <v>47505</v>
      </c>
      <c r="E20777" s="749" t="s">
        <v>47506</v>
      </c>
      <c r="F20777" s="749" t="s">
        <v>47507</v>
      </c>
      <c r="G20777" s="749" t="s">
        <v>47508</v>
      </c>
      <c r="H20777" s="749" t="s">
        <v>47498</v>
      </c>
      <c r="I20777" s="749" t="s">
        <v>1747</v>
      </c>
      <c r="J20777" s="749" t="n">
        <v>241.95</v>
      </c>
    </row>
    <row collapsed="false" customFormat="false" customHeight="true" hidden="true" ht="12.75" outlineLevel="0" r="20778">
      <c r="A20778" s="749" t="s">
        <v>47509</v>
      </c>
      <c r="B20778" s="749" t="str">
        <f aca="false">C20778&amp;D20778&amp;E20778&amp;F20778&amp;G20778&amp;H20778</f>
        <v>BATE-ESTACAS PARA ESTACAS MOLDADAS NO LOCAL,COM CAPACIDADE DE CARGA 160T,TORRE COM ALTURA UTIL DE 15M E INCLINACAO DE 12º,GUINCHO COM 4 TAMBORES GUINCHO-GOLPES POR MINUTO 40/60,MARTELO PESO 4T,TUBO GUIA COM COMPRIMENTO DE 20M,INCLUSIVE CHEFE DE OPERACAO,1 OPERADOR DE MAQUINA E 2 AUXILIARES DE OPERACAO,EXCLUSIVE SERVENTES E SOLDADORES</v>
      </c>
      <c r="C20778" s="749" t="s">
        <v>47504</v>
      </c>
      <c r="D20778" s="749" t="s">
        <v>47505</v>
      </c>
      <c r="E20778" s="749" t="s">
        <v>47506</v>
      </c>
      <c r="F20778" s="749" t="s">
        <v>47507</v>
      </c>
      <c r="G20778" s="749" t="s">
        <v>47508</v>
      </c>
      <c r="H20778" s="749" t="s">
        <v>47498</v>
      </c>
      <c r="I20778" s="749" t="s">
        <v>1747</v>
      </c>
      <c r="J20778" s="749" t="n">
        <v>146.12</v>
      </c>
    </row>
    <row collapsed="false" customFormat="false" customHeight="true" hidden="true" ht="12.75" outlineLevel="0" r="20779">
      <c r="A20779" s="749" t="s">
        <v>47510</v>
      </c>
      <c r="B20779" s="749" t="str">
        <f aca="false">C20779&amp;D20779&amp;E20779&amp;F20779&amp;G20779&amp;H20779</f>
        <v>BATE-ESTACAS PARA ESTACAS MOLDADAS NO LOCAL,COM CAPACIDADE DE CARGA 160T,TORRE COM ALTURA UTIL DE 15M E INCLINACAO DE 12º,GUINCHO COM 4 TAMBORES GUINCHO-GOLPES POR MINUTO 40/60,MARTELO PESO 4T,TUBO GUIA COM COMPRIMENTO DE 20M,INCLUSIVE CHEFE DE OPERACAO,1 OPERADOR DE MAQUINA E 2 AUXILIARES DE OPERACAO,EXCLUSIVE SERVENTES E SOLDADORES</v>
      </c>
      <c r="C20779" s="749" t="s">
        <v>47504</v>
      </c>
      <c r="D20779" s="749" t="s">
        <v>47505</v>
      </c>
      <c r="E20779" s="749" t="s">
        <v>47506</v>
      </c>
      <c r="F20779" s="749" t="s">
        <v>47507</v>
      </c>
      <c r="G20779" s="749" t="s">
        <v>47508</v>
      </c>
      <c r="H20779" s="749" t="s">
        <v>47498</v>
      </c>
      <c r="I20779" s="749" t="s">
        <v>1747</v>
      </c>
      <c r="J20779" s="749" t="n">
        <v>129.85</v>
      </c>
    </row>
    <row collapsed="false" customFormat="false" customHeight="true" hidden="true" ht="12.75" outlineLevel="0" r="20780">
      <c r="A20780" s="749" t="s">
        <v>47511</v>
      </c>
      <c r="B20780" s="749" t="str">
        <f aca="false">C20780&amp;D20780&amp;E20780&amp;F20780&amp;G20780&amp;H20780</f>
        <v>BATE-ESTACAS PARA ESTACAS MOLDADAS NO LOCAL,COM CAPACIDADE DE CARGA 160T,TORRE COM ALTURA UTIL DE 15M E INCLINACAO DE 12º,GUINCHO COM 4 TAMBORES GUINCHO-GOLPES POR MINUTO 40/60,MARTELO PESO 4T,TUBO GUIA COM COMPRIMENTO DE 20M,INCLUSIVE CHEFE DE OPERACAO,1 OPERADOR DE MAQUINA E 2 AUXILIARES DE OPERACAO,EXCLUSIVE SERVENTES E SOLDADORES</v>
      </c>
      <c r="C20780" s="749" t="s">
        <v>47504</v>
      </c>
      <c r="D20780" s="749" t="s">
        <v>47505</v>
      </c>
      <c r="E20780" s="749" t="s">
        <v>47506</v>
      </c>
      <c r="F20780" s="749" t="s">
        <v>47507</v>
      </c>
      <c r="G20780" s="749" t="s">
        <v>47508</v>
      </c>
      <c r="H20780" s="749" t="s">
        <v>47498</v>
      </c>
      <c r="I20780" s="749" t="s">
        <v>1747</v>
      </c>
      <c r="J20780" s="749" t="n">
        <v>233.62</v>
      </c>
    </row>
    <row collapsed="false" customFormat="false" customHeight="true" hidden="true" ht="12.75" outlineLevel="0" r="20781">
      <c r="A20781" s="749" t="s">
        <v>47512</v>
      </c>
      <c r="B20781" s="749" t="str">
        <f aca="false">C20781&amp;D20781&amp;E20781&amp;F20781&amp;G20781&amp;H20781</f>
        <v>BATE-ESTACAS PARA ESTACAS MOLDADAS NO LOCAL,COM CAPACIDADE DE CARGA 160T,TORRE COM ALTURA UTIL DE 15M E INCLINACAO DE 12º,GUINCHO COM 4 TAMBORES GUINCHO-GOLPES POR MINUTO 40/60,MARTELO PESO 4T,TUBO GUIA COM COMPRIMENTO DE 20M,INCLUSIVE CHEFE DE OPERACAO,1 OPERADOR DE MAQUINA E 2 AUXILIARES DE OPERACAO,EXCLUSIVE SERVENTES E SOLDADORES</v>
      </c>
      <c r="C20781" s="749" t="s">
        <v>47504</v>
      </c>
      <c r="D20781" s="749" t="s">
        <v>47505</v>
      </c>
      <c r="E20781" s="749" t="s">
        <v>47506</v>
      </c>
      <c r="F20781" s="749" t="s">
        <v>47507</v>
      </c>
      <c r="G20781" s="749" t="s">
        <v>47508</v>
      </c>
      <c r="H20781" s="749" t="s">
        <v>47498</v>
      </c>
      <c r="I20781" s="749" t="s">
        <v>1747</v>
      </c>
      <c r="J20781" s="749" t="n">
        <v>137.79</v>
      </c>
    </row>
    <row collapsed="false" customFormat="false" customHeight="true" hidden="true" ht="12.75" outlineLevel="0" r="20782">
      <c r="A20782" s="749" t="s">
        <v>47513</v>
      </c>
      <c r="B20782" s="749" t="str">
        <f aca="false">C20782&amp;D20782&amp;E20782&amp;F20782&amp;G20782&amp;H20782</f>
        <v>BATE-ESTACAS PARA ESTACAS MOLDADAS NO LOCAL,COM CAPACIDADE DE CARGA 160T,TORRE COM ALTURA UTIL DE 15M E INCLINACAO DE 12º,GUINCHO COM 4 TAMBORES GUINCHO-GOLPES POR MINUTO 40/60,MARTELO PESO 4T,TUBO GUIA COM COMPRIMENTO DE 20M,INCLUSIVE CHEFE DE OPERACAO,1 OPERADOR DE MAQUINA E 2 AUXILIARES DE OPERACAO,EXCLUSIVE SERVENTES E SOLDADORES</v>
      </c>
      <c r="C20782" s="749" t="s">
        <v>47504</v>
      </c>
      <c r="D20782" s="749" t="s">
        <v>47505</v>
      </c>
      <c r="E20782" s="749" t="s">
        <v>47506</v>
      </c>
      <c r="F20782" s="749" t="s">
        <v>47507</v>
      </c>
      <c r="G20782" s="749" t="s">
        <v>47508</v>
      </c>
      <c r="H20782" s="749" t="s">
        <v>47498</v>
      </c>
      <c r="I20782" s="749" t="s">
        <v>1747</v>
      </c>
      <c r="J20782" s="749" t="n">
        <v>121.52</v>
      </c>
    </row>
    <row collapsed="false" customFormat="false" customHeight="true" hidden="true" ht="12.75" outlineLevel="0" r="20783">
      <c r="A20783" s="749" t="s">
        <v>47514</v>
      </c>
      <c r="B20783" s="749" t="str">
        <f aca="false">C20783&amp;D20783&amp;E20783&amp;F20783&amp;G20783&amp;H20783</f>
        <v>CAMPANULA PARA TUBULAO PNEUMATICO PARA PRESSAO DE SERVICO DE 2,5KG/CM2 COM GUINCHO ELETRICO COM CAPACIDADE DE ICAMENTO DE CARGA ENTRE 500 E 800KG,VELOCIDADE DE 10,00 A 12,00M/MIN,EXCLUSIVE OPERADOR</v>
      </c>
      <c r="C20783" s="749" t="s">
        <v>47515</v>
      </c>
      <c r="D20783" s="749" t="s">
        <v>47516</v>
      </c>
      <c r="E20783" s="749" t="s">
        <v>47517</v>
      </c>
      <c r="F20783" s="749" t="s">
        <v>47096</v>
      </c>
      <c r="I20783" s="749" t="s">
        <v>1747</v>
      </c>
      <c r="J20783" s="749" t="n">
        <v>14.16</v>
      </c>
    </row>
    <row collapsed="false" customFormat="false" customHeight="true" hidden="true" ht="12.75" outlineLevel="0" r="20784">
      <c r="A20784" s="749" t="s">
        <v>47518</v>
      </c>
      <c r="B20784" s="749" t="str">
        <f aca="false">C20784&amp;D20784&amp;E20784&amp;F20784&amp;G20784&amp;H20784</f>
        <v>CAMPANULA PARA TUBULAO PNEUMATICO PARA PRESSAO DE SERVICO DE 2,5KG/CM2 COM GUINCHO ELETRICO COM CAPACIDADE DE ICAMENTO DE CARGA ENTRE 500 E 800KG,VELOCIDADE DE 10,00 A 12,00M/MIN,EXCLUSIVE OPERADOR</v>
      </c>
      <c r="C20784" s="749" t="s">
        <v>47515</v>
      </c>
      <c r="D20784" s="749" t="s">
        <v>47516</v>
      </c>
      <c r="E20784" s="749" t="s">
        <v>47517</v>
      </c>
      <c r="F20784" s="749" t="s">
        <v>47096</v>
      </c>
      <c r="I20784" s="749" t="s">
        <v>1747</v>
      </c>
      <c r="J20784" s="749" t="n">
        <v>9</v>
      </c>
    </row>
    <row collapsed="false" customFormat="false" customHeight="true" hidden="true" ht="12.75" outlineLevel="0" r="20785">
      <c r="A20785" s="749" t="s">
        <v>47519</v>
      </c>
      <c r="B20785" s="749" t="str">
        <f aca="false">C20785&amp;D20785&amp;E20785&amp;F20785&amp;G20785&amp;H20785</f>
        <v>CAMPANULA PARA TUBULAO PNEUMATICO PARA PRESSAO DE SERVICO DE 2,5KG/CM2 COM GUINCHO ELETRICO COM CAPACIDADE DE ICAMENTO DE CARGA ENTRE 500 E 800KG,VELOCIDADE DE 10,00 A 12,00M/MIN,EXCLUSIVE OPERADOR</v>
      </c>
      <c r="C20785" s="749" t="s">
        <v>47515</v>
      </c>
      <c r="D20785" s="749" t="s">
        <v>47516</v>
      </c>
      <c r="E20785" s="749" t="s">
        <v>47517</v>
      </c>
      <c r="F20785" s="749" t="s">
        <v>47096</v>
      </c>
      <c r="I20785" s="749" t="s">
        <v>1747</v>
      </c>
      <c r="J20785" s="749" t="n">
        <v>14.16</v>
      </c>
    </row>
    <row collapsed="false" customFormat="false" customHeight="true" hidden="true" ht="12.75" outlineLevel="0" r="20786">
      <c r="A20786" s="749" t="s">
        <v>47520</v>
      </c>
      <c r="B20786" s="749" t="str">
        <f aca="false">C20786&amp;D20786&amp;E20786&amp;F20786&amp;G20786&amp;H20786</f>
        <v>CAMPANULA PARA TUBULAO PNEUMATICO PARA PRESSAO DE SERVICO DE 2,5KG/CM2 COM GUINCHO ELETRICO COM CAPACIDADE DE ICAMENTO DE CARGA ENTRE 500 E 800KG,VELOCIDADE DE 10,00 A 12,00M/MIN,EXCLUSIVE OPERADOR</v>
      </c>
      <c r="C20786" s="749" t="s">
        <v>47515</v>
      </c>
      <c r="D20786" s="749" t="s">
        <v>47516</v>
      </c>
      <c r="E20786" s="749" t="s">
        <v>47517</v>
      </c>
      <c r="F20786" s="749" t="s">
        <v>47096</v>
      </c>
      <c r="I20786" s="749" t="s">
        <v>1747</v>
      </c>
      <c r="J20786" s="749" t="n">
        <v>9</v>
      </c>
    </row>
    <row collapsed="false" customFormat="false" customHeight="true" hidden="true" ht="12.75" outlineLevel="0" r="20787">
      <c r="A20787" s="749" t="s">
        <v>47521</v>
      </c>
      <c r="B20787" s="749" t="str">
        <f aca="false">C20787&amp;D20787&amp;E20787&amp;F20787&amp;G20787&amp;H20787</f>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20787" s="749" t="s">
        <v>47522</v>
      </c>
      <c r="D20787" s="749" t="s">
        <v>47523</v>
      </c>
      <c r="E20787" s="749" t="s">
        <v>47524</v>
      </c>
      <c r="F20787" s="749" t="s">
        <v>47525</v>
      </c>
      <c r="G20787" s="749" t="s">
        <v>47526</v>
      </c>
      <c r="H20787" s="749" t="s">
        <v>47527</v>
      </c>
      <c r="I20787" s="749" t="s">
        <v>1747</v>
      </c>
      <c r="J20787" s="749" t="n">
        <v>3.68</v>
      </c>
    </row>
    <row collapsed="false" customFormat="false" customHeight="true" hidden="true" ht="12.75" outlineLevel="0" r="20788">
      <c r="A20788" s="749" t="s">
        <v>47528</v>
      </c>
      <c r="B20788" s="749" t="str">
        <f aca="false">C20788&amp;D20788&amp;E20788&amp;F20788&amp;G20788&amp;H20788</f>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20788" s="749" t="s">
        <v>47522</v>
      </c>
      <c r="D20788" s="749" t="s">
        <v>47523</v>
      </c>
      <c r="E20788" s="749" t="s">
        <v>47524</v>
      </c>
      <c r="F20788" s="749" t="s">
        <v>47525</v>
      </c>
      <c r="G20788" s="749" t="s">
        <v>47526</v>
      </c>
      <c r="H20788" s="749" t="s">
        <v>47527</v>
      </c>
      <c r="I20788" s="749" t="s">
        <v>1747</v>
      </c>
      <c r="J20788" s="749" t="n">
        <v>0.45</v>
      </c>
    </row>
    <row collapsed="false" customFormat="false" customHeight="true" hidden="true" ht="12.75" outlineLevel="0" r="20789">
      <c r="A20789" s="749" t="s">
        <v>47529</v>
      </c>
      <c r="B20789" s="749" t="str">
        <f aca="false">C20789&amp;D20789&amp;E20789&amp;F20789&amp;G20789&amp;H20789</f>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20789" s="749" t="s">
        <v>47522</v>
      </c>
      <c r="D20789" s="749" t="s">
        <v>47523</v>
      </c>
      <c r="E20789" s="749" t="s">
        <v>47524</v>
      </c>
      <c r="F20789" s="749" t="s">
        <v>47525</v>
      </c>
      <c r="G20789" s="749" t="s">
        <v>47526</v>
      </c>
      <c r="H20789" s="749" t="s">
        <v>47527</v>
      </c>
      <c r="I20789" s="749" t="s">
        <v>1747</v>
      </c>
      <c r="J20789" s="749" t="n">
        <v>3.68</v>
      </c>
    </row>
    <row collapsed="false" customFormat="false" customHeight="true" hidden="true" ht="12.75" outlineLevel="0" r="20790">
      <c r="A20790" s="749" t="s">
        <v>47530</v>
      </c>
      <c r="B20790" s="749" t="str">
        <f aca="false">C20790&amp;D20790&amp;E20790&amp;F20790&amp;G20790&amp;H20790</f>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20790" s="749" t="s">
        <v>47522</v>
      </c>
      <c r="D20790" s="749" t="s">
        <v>47523</v>
      </c>
      <c r="E20790" s="749" t="s">
        <v>47524</v>
      </c>
      <c r="F20790" s="749" t="s">
        <v>47525</v>
      </c>
      <c r="G20790" s="749" t="s">
        <v>47526</v>
      </c>
      <c r="H20790" s="749" t="s">
        <v>47527</v>
      </c>
      <c r="I20790" s="749" t="s">
        <v>1747</v>
      </c>
      <c r="J20790" s="749" t="n">
        <v>0.45</v>
      </c>
    </row>
    <row collapsed="false" customFormat="false" customHeight="true" hidden="true" ht="12.75" outlineLevel="0" r="20791">
      <c r="A20791" s="749" t="s">
        <v>47531</v>
      </c>
      <c r="B20791" s="749" t="str">
        <f aca="false">C20791&amp;D20791&amp;E20791&amp;F20791&amp;G20791&amp;H20791</f>
        <v>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v>
      </c>
      <c r="C20791" s="749" t="s">
        <v>47522</v>
      </c>
      <c r="D20791" s="749" t="s">
        <v>47523</v>
      </c>
      <c r="E20791" s="749" t="s">
        <v>47524</v>
      </c>
      <c r="F20791" s="749" t="s">
        <v>47525</v>
      </c>
      <c r="G20791" s="749" t="s">
        <v>47532</v>
      </c>
      <c r="H20791" s="749" t="s">
        <v>47527</v>
      </c>
      <c r="I20791" s="749" t="s">
        <v>1747</v>
      </c>
      <c r="J20791" s="749" t="n">
        <v>10.43</v>
      </c>
    </row>
    <row collapsed="false" customFormat="false" customHeight="true" hidden="true" ht="12.75" outlineLevel="0" r="20792">
      <c r="A20792" s="749" t="s">
        <v>47533</v>
      </c>
      <c r="B20792" s="749" t="str">
        <f aca="false">C20792&amp;D20792&amp;E20792&amp;F20792&amp;G20792&amp;H20792</f>
        <v>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v>
      </c>
      <c r="C20792" s="749" t="s">
        <v>47522</v>
      </c>
      <c r="D20792" s="749" t="s">
        <v>47523</v>
      </c>
      <c r="E20792" s="749" t="s">
        <v>47524</v>
      </c>
      <c r="F20792" s="749" t="s">
        <v>47525</v>
      </c>
      <c r="G20792" s="749" t="s">
        <v>47534</v>
      </c>
      <c r="H20792" s="749" t="s">
        <v>47527</v>
      </c>
      <c r="I20792" s="749" t="s">
        <v>1747</v>
      </c>
      <c r="J20792" s="749" t="n">
        <v>0.47</v>
      </c>
    </row>
    <row collapsed="false" customFormat="false" customHeight="true" hidden="true" ht="12.75" outlineLevel="0" r="20793">
      <c r="A20793" s="749" t="s">
        <v>47535</v>
      </c>
      <c r="B20793" s="749" t="str">
        <f aca="false">C20793&amp;D20793&amp;E20793&amp;F20793&amp;G20793&amp;H20793</f>
        <v>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v>
      </c>
      <c r="C20793" s="749" t="s">
        <v>47522</v>
      </c>
      <c r="D20793" s="749" t="s">
        <v>47523</v>
      </c>
      <c r="E20793" s="749" t="s">
        <v>47524</v>
      </c>
      <c r="F20793" s="749" t="s">
        <v>47525</v>
      </c>
      <c r="G20793" s="749" t="s">
        <v>47532</v>
      </c>
      <c r="H20793" s="749" t="s">
        <v>47527</v>
      </c>
      <c r="I20793" s="749" t="s">
        <v>1747</v>
      </c>
      <c r="J20793" s="749" t="n">
        <v>10.43</v>
      </c>
    </row>
    <row collapsed="false" customFormat="false" customHeight="true" hidden="true" ht="12.75" outlineLevel="0" r="20794">
      <c r="A20794" s="749" t="s">
        <v>47536</v>
      </c>
      <c r="B20794" s="749" t="str">
        <f aca="false">C20794&amp;D20794&amp;E20794&amp;F20794&amp;G20794&amp;H20794</f>
        <v>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v>
      </c>
      <c r="C20794" s="749" t="s">
        <v>47522</v>
      </c>
      <c r="D20794" s="749" t="s">
        <v>47523</v>
      </c>
      <c r="E20794" s="749" t="s">
        <v>47524</v>
      </c>
      <c r="F20794" s="749" t="s">
        <v>47525</v>
      </c>
      <c r="G20794" s="749" t="s">
        <v>47534</v>
      </c>
      <c r="H20794" s="749" t="s">
        <v>47527</v>
      </c>
      <c r="I20794" s="749" t="s">
        <v>1747</v>
      </c>
      <c r="J20794" s="749" t="n">
        <v>0.47</v>
      </c>
    </row>
    <row collapsed="false" customFormat="false" customHeight="true" hidden="true" ht="12.75" outlineLevel="0" r="20795">
      <c r="A20795" s="749" t="s">
        <v>47537</v>
      </c>
      <c r="B20795" s="749" t="str">
        <f aca="false">C20795&amp;D20795&amp;E20795&amp;F20795&amp;G20795&amp;H20795</f>
        <v>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v>
      </c>
      <c r="C20795" s="749" t="s">
        <v>47522</v>
      </c>
      <c r="D20795" s="749" t="s">
        <v>47523</v>
      </c>
      <c r="E20795" s="749" t="s">
        <v>47524</v>
      </c>
      <c r="F20795" s="749" t="s">
        <v>47525</v>
      </c>
      <c r="G20795" s="749" t="s">
        <v>47538</v>
      </c>
      <c r="H20795" s="749" t="s">
        <v>47527</v>
      </c>
      <c r="I20795" s="749" t="s">
        <v>1747</v>
      </c>
      <c r="J20795" s="749" t="n">
        <v>15.47</v>
      </c>
    </row>
    <row collapsed="false" customFormat="false" customHeight="true" hidden="true" ht="12.75" outlineLevel="0" r="20796">
      <c r="A20796" s="749" t="s">
        <v>47539</v>
      </c>
      <c r="B20796" s="749" t="str">
        <f aca="false">C20796&amp;D20796&amp;E20796&amp;F20796&amp;G20796&amp;H20796</f>
        <v>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v>
      </c>
      <c r="C20796" s="749" t="s">
        <v>47522</v>
      </c>
      <c r="D20796" s="749" t="s">
        <v>47523</v>
      </c>
      <c r="E20796" s="749" t="s">
        <v>47540</v>
      </c>
      <c r="F20796" s="749" t="s">
        <v>47525</v>
      </c>
      <c r="G20796" s="749" t="s">
        <v>47538</v>
      </c>
      <c r="H20796" s="749" t="s">
        <v>47527</v>
      </c>
      <c r="I20796" s="749" t="s">
        <v>1747</v>
      </c>
      <c r="J20796" s="749" t="n">
        <v>0.58</v>
      </c>
    </row>
    <row collapsed="false" customFormat="false" customHeight="true" hidden="true" ht="12.75" outlineLevel="0" r="20797">
      <c r="A20797" s="749" t="s">
        <v>47541</v>
      </c>
      <c r="B20797" s="749" t="str">
        <f aca="false">C20797&amp;D20797&amp;E20797&amp;F20797&amp;G20797&amp;H20797</f>
        <v>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v>
      </c>
      <c r="C20797" s="749" t="s">
        <v>47522</v>
      </c>
      <c r="D20797" s="749" t="s">
        <v>47523</v>
      </c>
      <c r="E20797" s="749" t="s">
        <v>47524</v>
      </c>
      <c r="F20797" s="749" t="s">
        <v>47525</v>
      </c>
      <c r="G20797" s="749" t="s">
        <v>47538</v>
      </c>
      <c r="H20797" s="749" t="s">
        <v>47527</v>
      </c>
      <c r="I20797" s="749" t="s">
        <v>1747</v>
      </c>
      <c r="J20797" s="749" t="n">
        <v>15.47</v>
      </c>
    </row>
    <row collapsed="false" customFormat="false" customHeight="true" hidden="true" ht="12.75" outlineLevel="0" r="20798">
      <c r="A20798" s="749" t="s">
        <v>47542</v>
      </c>
      <c r="B20798" s="749" t="str">
        <f aca="false">C20798&amp;D20798&amp;E20798&amp;F20798&amp;G20798&amp;H20798</f>
        <v>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v>
      </c>
      <c r="C20798" s="749" t="s">
        <v>47522</v>
      </c>
      <c r="D20798" s="749" t="s">
        <v>47523</v>
      </c>
      <c r="E20798" s="749" t="s">
        <v>47540</v>
      </c>
      <c r="F20798" s="749" t="s">
        <v>47525</v>
      </c>
      <c r="G20798" s="749" t="s">
        <v>47538</v>
      </c>
      <c r="H20798" s="749" t="s">
        <v>47527</v>
      </c>
      <c r="I20798" s="749" t="s">
        <v>1747</v>
      </c>
      <c r="J20798" s="749" t="n">
        <v>0.58</v>
      </c>
    </row>
    <row collapsed="false" customFormat="false" customHeight="true" hidden="true" ht="12.75" outlineLevel="0" r="20799">
      <c r="A20799" s="749" t="s">
        <v>47543</v>
      </c>
      <c r="B20799" s="749" t="str">
        <f aca="false">C20799&amp;D20799&amp;E20799&amp;F20799&amp;G20799&amp;H20799</f>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20799" s="749" t="s">
        <v>47522</v>
      </c>
      <c r="D20799" s="749" t="s">
        <v>47523</v>
      </c>
      <c r="E20799" s="749" t="s">
        <v>47524</v>
      </c>
      <c r="F20799" s="749" t="s">
        <v>47525</v>
      </c>
      <c r="G20799" s="749" t="s">
        <v>47544</v>
      </c>
      <c r="H20799" s="749" t="s">
        <v>47527</v>
      </c>
      <c r="I20799" s="749" t="s">
        <v>1747</v>
      </c>
      <c r="J20799" s="749" t="n">
        <v>20.56</v>
      </c>
    </row>
    <row collapsed="false" customFormat="false" customHeight="true" hidden="true" ht="12.75" outlineLevel="0" r="20800">
      <c r="A20800" s="749" t="s">
        <v>47545</v>
      </c>
      <c r="B20800" s="749" t="str">
        <f aca="false">C20800&amp;D20800&amp;E20800&amp;F20800&amp;G20800&amp;H20800</f>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20800" s="749" t="s">
        <v>47522</v>
      </c>
      <c r="D20800" s="749" t="s">
        <v>47523</v>
      </c>
      <c r="E20800" s="749" t="s">
        <v>47524</v>
      </c>
      <c r="F20800" s="749" t="s">
        <v>47525</v>
      </c>
      <c r="G20800" s="749" t="s">
        <v>47544</v>
      </c>
      <c r="H20800" s="749" t="s">
        <v>47527</v>
      </c>
      <c r="I20800" s="749" t="s">
        <v>1747</v>
      </c>
      <c r="J20800" s="749" t="n">
        <v>0.74</v>
      </c>
    </row>
    <row collapsed="false" customFormat="false" customHeight="true" hidden="true" ht="12.75" outlineLevel="0" r="20801">
      <c r="A20801" s="749" t="s">
        <v>47546</v>
      </c>
      <c r="B20801" s="749" t="str">
        <f aca="false">C20801&amp;D20801&amp;E20801&amp;F20801&amp;G20801&amp;H20801</f>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20801" s="749" t="s">
        <v>47522</v>
      </c>
      <c r="D20801" s="749" t="s">
        <v>47523</v>
      </c>
      <c r="E20801" s="749" t="s">
        <v>47524</v>
      </c>
      <c r="F20801" s="749" t="s">
        <v>47525</v>
      </c>
      <c r="G20801" s="749" t="s">
        <v>47544</v>
      </c>
      <c r="H20801" s="749" t="s">
        <v>47527</v>
      </c>
      <c r="I20801" s="749" t="s">
        <v>1747</v>
      </c>
      <c r="J20801" s="749" t="n">
        <v>20.56</v>
      </c>
    </row>
    <row collapsed="false" customFormat="false" customHeight="true" hidden="true" ht="12.75" outlineLevel="0" r="20802">
      <c r="A20802" s="749" t="s">
        <v>47547</v>
      </c>
      <c r="B20802" s="749" t="str">
        <f aca="false">C20802&amp;D20802&amp;E20802&amp;F20802&amp;G20802&amp;H20802</f>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20802" s="749" t="s">
        <v>47522</v>
      </c>
      <c r="D20802" s="749" t="s">
        <v>47523</v>
      </c>
      <c r="E20802" s="749" t="s">
        <v>47524</v>
      </c>
      <c r="F20802" s="749" t="s">
        <v>47525</v>
      </c>
      <c r="G20802" s="749" t="s">
        <v>47544</v>
      </c>
      <c r="H20802" s="749" t="s">
        <v>47527</v>
      </c>
      <c r="I20802" s="749" t="s">
        <v>1747</v>
      </c>
      <c r="J20802" s="749" t="n">
        <v>0.74</v>
      </c>
    </row>
    <row collapsed="false" customFormat="false" customHeight="true" hidden="true" ht="12.75" outlineLevel="0" r="20803">
      <c r="A20803" s="749" t="s">
        <v>47548</v>
      </c>
      <c r="B20803" s="749" t="str">
        <f aca="false">C20803&amp;D20803&amp;E20803&amp;F20803&amp;G20803&amp;H20803</f>
        <v>BOMBA SUBMERSA COM MOTOR ELETRICO,PARA POCOS PROFUNDOS,EXCLUSIVE OPERADOR</v>
      </c>
      <c r="C20803" s="749" t="s">
        <v>47549</v>
      </c>
      <c r="D20803" s="749" t="s">
        <v>47033</v>
      </c>
      <c r="I20803" s="749" t="s">
        <v>1747</v>
      </c>
      <c r="J20803" s="749" t="n">
        <v>3.2</v>
      </c>
    </row>
    <row collapsed="false" customFormat="false" customHeight="true" hidden="true" ht="12.75" outlineLevel="0" r="20804">
      <c r="A20804" s="749" t="s">
        <v>47550</v>
      </c>
      <c r="B20804" s="749" t="str">
        <f aca="false">C20804&amp;D20804&amp;E20804&amp;F20804&amp;G20804&amp;H20804</f>
        <v>BOMBA SUBMERSA COM MOTOR ELETRICO,PARA POCOS PROFUNDOS,EXCLUSIVE OPERADOR</v>
      </c>
      <c r="C20804" s="749" t="s">
        <v>47549</v>
      </c>
      <c r="D20804" s="749" t="s">
        <v>47033</v>
      </c>
      <c r="I20804" s="749" t="s">
        <v>1747</v>
      </c>
      <c r="J20804" s="749" t="n">
        <v>0.35</v>
      </c>
    </row>
    <row collapsed="false" customFormat="false" customHeight="true" hidden="true" ht="12.75" outlineLevel="0" r="20805">
      <c r="A20805" s="749" t="s">
        <v>47551</v>
      </c>
      <c r="B20805" s="749" t="str">
        <f aca="false">C20805&amp;D20805&amp;E20805&amp;F20805&amp;G20805&amp;H20805</f>
        <v>BOMBA SUBMERSA COM MOTOR ELETRICO,PARA POCOS PROFUNDOS,EXCLUSIVE OPERADOR</v>
      </c>
      <c r="C20805" s="749" t="s">
        <v>47549</v>
      </c>
      <c r="D20805" s="749" t="s">
        <v>47033</v>
      </c>
      <c r="I20805" s="749" t="s">
        <v>1747</v>
      </c>
      <c r="J20805" s="749" t="n">
        <v>3.2</v>
      </c>
    </row>
    <row collapsed="false" customFormat="false" customHeight="true" hidden="true" ht="12.75" outlineLevel="0" r="20806">
      <c r="A20806" s="749" t="s">
        <v>47552</v>
      </c>
      <c r="B20806" s="749" t="str">
        <f aca="false">C20806&amp;D20806&amp;E20806&amp;F20806&amp;G20806&amp;H20806</f>
        <v>BOMBA SUBMERSA COM MOTOR ELETRICO,PARA POCOS PROFUNDOS,EXCLUSIVE OPERADOR</v>
      </c>
      <c r="C20806" s="749" t="s">
        <v>47549</v>
      </c>
      <c r="D20806" s="749" t="s">
        <v>47033</v>
      </c>
      <c r="I20806" s="749" t="s">
        <v>1747</v>
      </c>
      <c r="J20806" s="749" t="n">
        <v>0.35</v>
      </c>
    </row>
    <row collapsed="false" customFormat="false" customHeight="true" hidden="true" ht="12.75" outlineLevel="0" r="20807">
      <c r="A20807" s="749" t="s">
        <v>47553</v>
      </c>
      <c r="B20807" s="749" t="str">
        <f aca="false">C20807&amp;D20807&amp;E20807&amp;F20807&amp;G20807&amp;H20807</f>
        <v>BOMBA CENTRIFUGA SUBMERSIVEL PARA BOMBEAMENTO DE AGUAS SERVIDAS COM SOLIDOS DE ATE 5MM DE DIAMETRO EM SUSPENSAO,COM MOTOR ELETRICO,VAZAO MAXIMA DE 63M3/HORA,ROTOR SEMIABERTO,EXCLUSIVE OPERADOR,MANGUEIRA,CABOS E COMANDOS</v>
      </c>
      <c r="C20807" s="749" t="s">
        <v>47554</v>
      </c>
      <c r="D20807" s="749" t="s">
        <v>47555</v>
      </c>
      <c r="E20807" s="749" t="s">
        <v>47556</v>
      </c>
      <c r="F20807" s="749" t="s">
        <v>47557</v>
      </c>
      <c r="I20807" s="749" t="s">
        <v>1747</v>
      </c>
      <c r="J20807" s="749" t="n">
        <v>4.79</v>
      </c>
    </row>
    <row collapsed="false" customFormat="false" customHeight="true" hidden="true" ht="12.75" outlineLevel="0" r="20808">
      <c r="A20808" s="749" t="s">
        <v>47558</v>
      </c>
      <c r="B20808" s="749" t="str">
        <f aca="false">C20808&amp;D20808&amp;E20808&amp;F20808&amp;G20808&amp;H20808</f>
        <v>BOMBA CENTRIFUGA SUBMERSIVEL PARA BOMBEAMENTO DE AGUAS SERVIDAS COM SOLIDOS DE ATE 5MM DE DIAMETRO EM SUSPENSAO,COM MOTOR ELETRICO,VAZAO MAXIMA DE 63M3/HORA,ROTOR SEMIABERTO,EXCLUSIVE OPERADOR,MANGUEIRA,CABOS E COMANDOS</v>
      </c>
      <c r="C20808" s="749" t="s">
        <v>47554</v>
      </c>
      <c r="D20808" s="749" t="s">
        <v>47555</v>
      </c>
      <c r="E20808" s="749" t="s">
        <v>47556</v>
      </c>
      <c r="F20808" s="749" t="s">
        <v>47557</v>
      </c>
      <c r="I20808" s="749" t="s">
        <v>1747</v>
      </c>
      <c r="J20808" s="749" t="n">
        <v>0.87</v>
      </c>
    </row>
    <row collapsed="false" customFormat="false" customHeight="true" hidden="true" ht="12.75" outlineLevel="0" r="20809">
      <c r="A20809" s="749" t="s">
        <v>47559</v>
      </c>
      <c r="B20809" s="749" t="str">
        <f aca="false">C20809&amp;D20809&amp;E20809&amp;F20809&amp;G20809&amp;H20809</f>
        <v>BOMBA CENTRIFUGA SUBMERSIVEL PARA BOMBEAMENTO DE AGUAS SERVIDAS COM SOLIDOS DE ATE 5MM DE DIAMETRO EM SUSPENSAO,COM MOTOR ELETRICO,VAZAO MAXIMA DE 63M3/HORA,ROTOR SEMIABERTO,EXCLUSIVE OPERADOR,MANGUEIRA,CABOS E COMANDOS</v>
      </c>
      <c r="C20809" s="749" t="s">
        <v>47554</v>
      </c>
      <c r="D20809" s="749" t="s">
        <v>47555</v>
      </c>
      <c r="E20809" s="749" t="s">
        <v>47556</v>
      </c>
      <c r="F20809" s="749" t="s">
        <v>47557</v>
      </c>
      <c r="I20809" s="749" t="s">
        <v>1747</v>
      </c>
      <c r="J20809" s="749" t="n">
        <v>4.79</v>
      </c>
    </row>
    <row collapsed="false" customFormat="false" customHeight="true" hidden="true" ht="12.75" outlineLevel="0" r="20810">
      <c r="A20810" s="749" t="s">
        <v>47560</v>
      </c>
      <c r="B20810" s="749" t="str">
        <f aca="false">C20810&amp;D20810&amp;E20810&amp;F20810&amp;G20810&amp;H20810</f>
        <v>BOMBA CENTRIFUGA SUBMERSIVEL PARA BOMBEAMENTO DE AGUAS SERVIDAS COM SOLIDOS DE ATE 5MM DE DIAMETRO EM SUSPENSAO,COM MOTOR ELETRICO,VAZAO MAXIMA DE 63M3/HORA,ROTOR SEMIABERTO,EXCLUSIVE OPERADOR,MANGUEIRA,CABOS E COMANDOS</v>
      </c>
      <c r="C20810" s="749" t="s">
        <v>47554</v>
      </c>
      <c r="D20810" s="749" t="s">
        <v>47555</v>
      </c>
      <c r="E20810" s="749" t="s">
        <v>47556</v>
      </c>
      <c r="F20810" s="749" t="s">
        <v>47557</v>
      </c>
      <c r="I20810" s="749" t="s">
        <v>1747</v>
      </c>
      <c r="J20810" s="749" t="n">
        <v>0.87</v>
      </c>
    </row>
    <row collapsed="false" customFormat="false" customHeight="true" hidden="true" ht="12.75" outlineLevel="0" r="20811">
      <c r="A20811" s="749" t="s">
        <v>47561</v>
      </c>
      <c r="B20811" s="749" t="str">
        <f aca="false">C20811&amp;D20811&amp;E20811&amp;F20811&amp;G20811&amp;H20811</f>
        <v>BOMBA CENTRIFUGA,VEDACAO POR GAXETA GRAFITADA,ACOPLAMENTO POR LUVA ELASTICA,PARTIDA ELETRICA,EXCLUSIVE OPERADOR E MANGUEIRA</v>
      </c>
      <c r="C20811" s="749" t="s">
        <v>47562</v>
      </c>
      <c r="D20811" s="749" t="s">
        <v>47563</v>
      </c>
      <c r="E20811" s="749" t="s">
        <v>47564</v>
      </c>
      <c r="I20811" s="749" t="s">
        <v>1747</v>
      </c>
      <c r="J20811" s="749" t="n">
        <v>45.89</v>
      </c>
    </row>
    <row collapsed="false" customFormat="false" customHeight="true" hidden="true" ht="12.75" outlineLevel="0" r="20812">
      <c r="A20812" s="749" t="s">
        <v>47565</v>
      </c>
      <c r="B20812" s="749" t="str">
        <f aca="false">C20812&amp;D20812&amp;E20812&amp;F20812&amp;G20812&amp;H20812</f>
        <v>BOMBA CENTRIFUGA,VEDACAO POR GAXETA GRAFITADA,ACOPLAMENTO POR LUVA ELASTICA,PARTIDA ELETRICA,EXCLUSIVE OPERADOR E MANGUEIRA</v>
      </c>
      <c r="C20812" s="749" t="s">
        <v>47562</v>
      </c>
      <c r="D20812" s="749" t="s">
        <v>47563</v>
      </c>
      <c r="E20812" s="749" t="s">
        <v>47564</v>
      </c>
      <c r="I20812" s="749" t="s">
        <v>1747</v>
      </c>
      <c r="J20812" s="749" t="n">
        <v>3.62</v>
      </c>
    </row>
    <row collapsed="false" customFormat="false" customHeight="true" hidden="true" ht="12.75" outlineLevel="0" r="20813">
      <c r="A20813" s="749" t="s">
        <v>47566</v>
      </c>
      <c r="B20813" s="749" t="str">
        <f aca="false">C20813&amp;D20813&amp;E20813&amp;F20813&amp;G20813&amp;H20813</f>
        <v>BOMBA CENTRIFUGA,VEDACAO POR GAXETA GRAFITADA,ACOPLAMENTO POR LUVA ELASTICA,PARTIDA ELETRICA,EXCLUSIVE OPERADOR E MANGUEIRA</v>
      </c>
      <c r="C20813" s="749" t="s">
        <v>47562</v>
      </c>
      <c r="D20813" s="749" t="s">
        <v>47563</v>
      </c>
      <c r="E20813" s="749" t="s">
        <v>47564</v>
      </c>
      <c r="I20813" s="749" t="s">
        <v>1747</v>
      </c>
      <c r="J20813" s="749" t="n">
        <v>45.89</v>
      </c>
    </row>
    <row collapsed="false" customFormat="false" customHeight="true" hidden="true" ht="12.75" outlineLevel="0" r="20814">
      <c r="A20814" s="749" t="s">
        <v>47567</v>
      </c>
      <c r="B20814" s="749" t="str">
        <f aca="false">C20814&amp;D20814&amp;E20814&amp;F20814&amp;G20814&amp;H20814</f>
        <v>BOMBA CENTRIFUGA,VEDACAO POR GAXETA GRAFITADA,ACOPLAMENTO POR LUVA ELASTICA,PARTIDA ELETRICA,EXCLUSIVE OPERADOR E MANGUEIRA</v>
      </c>
      <c r="C20814" s="749" t="s">
        <v>47562</v>
      </c>
      <c r="D20814" s="749" t="s">
        <v>47563</v>
      </c>
      <c r="E20814" s="749" t="s">
        <v>47564</v>
      </c>
      <c r="I20814" s="749" t="s">
        <v>1747</v>
      </c>
      <c r="J20814" s="749" t="n">
        <v>3.62</v>
      </c>
    </row>
    <row collapsed="false" customFormat="false" customHeight="true" hidden="true" ht="12.75" outlineLevel="0" r="20815">
      <c r="A20815" s="749" t="s">
        <v>47568</v>
      </c>
      <c r="B20815" s="749" t="str">
        <f aca="false">C20815&amp;D20815&amp;E20815&amp;F20815&amp;G20815&amp;H20815</f>
        <v>ESCAVADEIRA SOBRE ESTEIRAS,VERSAO CLAM-SHELL,COM CAPACIDADEAPROXIMADA DA CACAMBA DE 0,38M3 (1/2JD3),INCLUSIVE OPERADORE AUXILIAR</v>
      </c>
      <c r="C20815" s="749" t="s">
        <v>47569</v>
      </c>
      <c r="D20815" s="749" t="s">
        <v>47570</v>
      </c>
      <c r="E20815" s="749" t="s">
        <v>47571</v>
      </c>
      <c r="I20815" s="749" t="s">
        <v>1747</v>
      </c>
      <c r="J20815" s="749" t="n">
        <v>182.48</v>
      </c>
    </row>
    <row collapsed="false" customFormat="false" customHeight="true" hidden="true" ht="12.75" outlineLevel="0" r="20816">
      <c r="A20816" s="749" t="s">
        <v>47572</v>
      </c>
      <c r="B20816" s="749" t="str">
        <f aca="false">C20816&amp;D20816&amp;E20816&amp;F20816&amp;G20816&amp;H20816</f>
        <v>ESCAVADEIRA SOBRE ESTEIRAS,VERSAO CLAM-SHELL,COM CAPACIDADEAPROXIMADA DA CACAMBA DE 0,38M3 (1/2JD3),INCLUSIVE OPERADORE AUXILIAR</v>
      </c>
      <c r="C20816" s="749" t="s">
        <v>47569</v>
      </c>
      <c r="D20816" s="749" t="s">
        <v>47570</v>
      </c>
      <c r="E20816" s="749" t="s">
        <v>47571</v>
      </c>
      <c r="I20816" s="749" t="s">
        <v>1747</v>
      </c>
      <c r="J20816" s="749" t="n">
        <v>109.05</v>
      </c>
    </row>
    <row collapsed="false" customFormat="false" customHeight="true" hidden="true" ht="12.75" outlineLevel="0" r="20817">
      <c r="A20817" s="749" t="s">
        <v>47573</v>
      </c>
      <c r="B20817" s="749" t="str">
        <f aca="false">C20817&amp;D20817&amp;E20817&amp;F20817&amp;G20817&amp;H20817</f>
        <v>ESCAVADEIRA SOBRE ESTEIRAS,VERSAO CLAM-SHELL,COM CAPACIDADEAPROXIMADA DA CACAMBA DE 0,38M3 (1/2JD3),INCLUSIVE OPERADORE AUXILIAR</v>
      </c>
      <c r="C20817" s="749" t="s">
        <v>47569</v>
      </c>
      <c r="D20817" s="749" t="s">
        <v>47570</v>
      </c>
      <c r="E20817" s="749" t="s">
        <v>47571</v>
      </c>
      <c r="I20817" s="749" t="s">
        <v>1747</v>
      </c>
      <c r="J20817" s="749" t="n">
        <v>95.22</v>
      </c>
    </row>
    <row collapsed="false" customFormat="false" customHeight="true" hidden="true" ht="12.75" outlineLevel="0" r="20818">
      <c r="A20818" s="749" t="s">
        <v>47574</v>
      </c>
      <c r="B20818" s="749" t="str">
        <f aca="false">C20818&amp;D20818&amp;E20818&amp;F20818&amp;G20818&amp;H20818</f>
        <v>ESCAVADEIRA SOBRE ESTEIRAS,VERSAO CLAM-SHELL,COM CAPACIDADEAPROXIMADA DA CACAMBA DE 0,38M3 (1/2JD3),INCLUSIVE OPERADORE AUXILIAR</v>
      </c>
      <c r="C20818" s="749" t="s">
        <v>47569</v>
      </c>
      <c r="D20818" s="749" t="s">
        <v>47570</v>
      </c>
      <c r="E20818" s="749" t="s">
        <v>47571</v>
      </c>
      <c r="I20818" s="749" t="s">
        <v>1747</v>
      </c>
      <c r="J20818" s="749" t="n">
        <v>177.56</v>
      </c>
    </row>
    <row collapsed="false" customFormat="false" customHeight="true" hidden="true" ht="12.75" outlineLevel="0" r="20819">
      <c r="A20819" s="749" t="s">
        <v>47575</v>
      </c>
      <c r="B20819" s="749" t="str">
        <f aca="false">C20819&amp;D20819&amp;E20819&amp;F20819&amp;G20819&amp;H20819</f>
        <v>ESCAVADEIRA SOBRE ESTEIRAS,VERSAO CLAM-SHELL,COM CAPACIDADEAPROXIMADA DA CACAMBA DE 0,38M3 (1/2JD3),INCLUSIVE OPERADORE AUXILIAR</v>
      </c>
      <c r="C20819" s="749" t="s">
        <v>47569</v>
      </c>
      <c r="D20819" s="749" t="s">
        <v>47570</v>
      </c>
      <c r="E20819" s="749" t="s">
        <v>47571</v>
      </c>
      <c r="I20819" s="749" t="s">
        <v>1747</v>
      </c>
      <c r="J20819" s="749" t="n">
        <v>104.13</v>
      </c>
    </row>
    <row collapsed="false" customFormat="false" customHeight="true" hidden="true" ht="12.75" outlineLevel="0" r="20820">
      <c r="A20820" s="749" t="s">
        <v>47576</v>
      </c>
      <c r="B20820" s="749" t="str">
        <f aca="false">C20820&amp;D20820&amp;E20820&amp;F20820&amp;G20820&amp;H20820</f>
        <v>ESCAVADEIRA SOBRE ESTEIRAS,VERSAO CLAM-SHELL,COM CAPACIDADEAPROXIMADA DA CACAMBA DE 0,38M3 (1/2JD3),INCLUSIVE OPERADORE AUXILIAR</v>
      </c>
      <c r="C20820" s="749" t="s">
        <v>47569</v>
      </c>
      <c r="D20820" s="749" t="s">
        <v>47570</v>
      </c>
      <c r="E20820" s="749" t="s">
        <v>47571</v>
      </c>
      <c r="I20820" s="749" t="s">
        <v>1747</v>
      </c>
      <c r="J20820" s="749" t="n">
        <v>90.3</v>
      </c>
    </row>
    <row collapsed="false" customFormat="false" customHeight="true" hidden="true" ht="12.75" outlineLevel="0" r="20821">
      <c r="A20821" s="749" t="s">
        <v>47577</v>
      </c>
      <c r="B20821" s="749" t="str">
        <f aca="false">C20821&amp;D20821&amp;E20821&amp;F20821&amp;G20821&amp;H20821</f>
        <v>ESCAVADEIRA SOBRE ESTEIRAS,VERSAO DRAGLINE OU CLAM-SHELL,COM CAPACIDADE APROXIMADA DA CACAMBA DE 0,57M3 (3/4JD3),INCLUSIVE OPERADOR E AUXILIAR</v>
      </c>
      <c r="C20821" s="749" t="s">
        <v>47578</v>
      </c>
      <c r="D20821" s="749" t="s">
        <v>47579</v>
      </c>
      <c r="E20821" s="749" t="s">
        <v>47580</v>
      </c>
      <c r="I20821" s="749" t="s">
        <v>1747</v>
      </c>
      <c r="J20821" s="749" t="n">
        <v>193.86</v>
      </c>
    </row>
    <row collapsed="false" customFormat="false" customHeight="true" hidden="true" ht="12.75" outlineLevel="0" r="20822">
      <c r="A20822" s="749" t="s">
        <v>47581</v>
      </c>
      <c r="B20822" s="749" t="str">
        <f aca="false">C20822&amp;D20822&amp;E20822&amp;F20822&amp;G20822&amp;H20822</f>
        <v>ESCAVADEIRA SOBRE ESTEIRAS,VERSAO DRAGLINE OU CLAM-SHELL,COM CAPACIDADE APROXIMADA DA CACAMBA DE 0,57M3 (3/4JD3),INCLUSIVE OPERADOR E AUXILIAR</v>
      </c>
      <c r="C20822" s="749" t="s">
        <v>47578</v>
      </c>
      <c r="D20822" s="749" t="s">
        <v>47579</v>
      </c>
      <c r="E20822" s="749" t="s">
        <v>47580</v>
      </c>
      <c r="I20822" s="749" t="s">
        <v>1747</v>
      </c>
      <c r="J20822" s="749" t="n">
        <v>110.19</v>
      </c>
    </row>
    <row collapsed="false" customFormat="false" customHeight="true" hidden="true" ht="12.75" outlineLevel="0" r="20823">
      <c r="A20823" s="749" t="s">
        <v>47582</v>
      </c>
      <c r="B20823" s="749" t="str">
        <f aca="false">C20823&amp;D20823&amp;E20823&amp;F20823&amp;G20823&amp;H20823</f>
        <v>ESCAVADEIRA SOBRE ESTEIRAS,VERSAO DRAGLINE OU CLAM-SHELL,COM CAPACIDADE APROXIMADA DA CACAMBA DE 0,57M3 (3/4JD3),INCLUSIVE OPERADOR E AUXILIAR</v>
      </c>
      <c r="C20823" s="749" t="s">
        <v>47578</v>
      </c>
      <c r="D20823" s="749" t="s">
        <v>47579</v>
      </c>
      <c r="E20823" s="749" t="s">
        <v>47580</v>
      </c>
      <c r="I20823" s="749" t="s">
        <v>1747</v>
      </c>
      <c r="J20823" s="749" t="n">
        <v>95.22</v>
      </c>
    </row>
    <row collapsed="false" customFormat="false" customHeight="true" hidden="true" ht="12.75" outlineLevel="0" r="20824">
      <c r="A20824" s="749" t="s">
        <v>47583</v>
      </c>
      <c r="B20824" s="749" t="str">
        <f aca="false">C20824&amp;D20824&amp;E20824&amp;F20824&amp;G20824&amp;H20824</f>
        <v>ESCAVADEIRA SOBRE ESTEIRAS,VERSAO DRAGLINE OU CLAM-SHELL,COM CAPACIDADE APROXIMADA DA CACAMBA DE 0,57M3 (3/4JD3),INCLUSIVE OPERADOR E AUXILIAR</v>
      </c>
      <c r="C20824" s="749" t="s">
        <v>47578</v>
      </c>
      <c r="D20824" s="749" t="s">
        <v>47579</v>
      </c>
      <c r="E20824" s="749" t="s">
        <v>47580</v>
      </c>
      <c r="I20824" s="749" t="s">
        <v>1747</v>
      </c>
      <c r="J20824" s="749" t="n">
        <v>188.94</v>
      </c>
    </row>
    <row collapsed="false" customFormat="false" customHeight="true" hidden="true" ht="12.75" outlineLevel="0" r="20825">
      <c r="A20825" s="749" t="s">
        <v>47584</v>
      </c>
      <c r="B20825" s="749" t="str">
        <f aca="false">C20825&amp;D20825&amp;E20825&amp;F20825&amp;G20825&amp;H20825</f>
        <v>ESCAVADEIRA SOBRE ESTEIRAS,VERSAO DRAGLINE OU CLAM-SHELL,COM CAPACIDADE APROXIMADA DA CACAMBA DE 0,57M3 (3/4JD3),INCLUSIVE OPERADOR E AUXILIAR</v>
      </c>
      <c r="C20825" s="749" t="s">
        <v>47578</v>
      </c>
      <c r="D20825" s="749" t="s">
        <v>47579</v>
      </c>
      <c r="E20825" s="749" t="s">
        <v>47580</v>
      </c>
      <c r="I20825" s="749" t="s">
        <v>1747</v>
      </c>
      <c r="J20825" s="749" t="n">
        <v>105.27</v>
      </c>
    </row>
    <row collapsed="false" customFormat="false" customHeight="true" hidden="true" ht="12.75" outlineLevel="0" r="20826">
      <c r="A20826" s="749" t="s">
        <v>47585</v>
      </c>
      <c r="B20826" s="749" t="str">
        <f aca="false">C20826&amp;D20826&amp;E20826&amp;F20826&amp;G20826&amp;H20826</f>
        <v>ESCAVADEIRA SOBRE ESTEIRAS,VERSAO DRAGLINE OU CLAM-SHELL,COM CAPACIDADE APROXIMADA DA CACAMBA DE 0,57M3 (3/4JD3),INCLUSIVE OPERADOR E AUXILIAR</v>
      </c>
      <c r="C20826" s="749" t="s">
        <v>47578</v>
      </c>
      <c r="D20826" s="749" t="s">
        <v>47579</v>
      </c>
      <c r="E20826" s="749" t="s">
        <v>47580</v>
      </c>
      <c r="I20826" s="749" t="s">
        <v>1747</v>
      </c>
      <c r="J20826" s="749" t="n">
        <v>90.3</v>
      </c>
    </row>
    <row collapsed="false" customFormat="false" customHeight="true" hidden="true" ht="12.75" outlineLevel="0" r="20827">
      <c r="A20827" s="749" t="s">
        <v>47586</v>
      </c>
      <c r="B20827" s="749" t="str">
        <f aca="false">C20827&amp;D20827&amp;E20827&amp;F20827&amp;G20827&amp;H20827</f>
        <v>ESCAVADEIRA SOBRE ESTEIRAS,VERSAO DRAGLINE OU CLAM-SHELL,COM CAPACIDADE APROXIMADA DA CACAMBA DE 0,76M3 (1JD3),INCLUSIVE OPERADOR E AUXILIAR</v>
      </c>
      <c r="C20827" s="749" t="s">
        <v>47578</v>
      </c>
      <c r="D20827" s="749" t="s">
        <v>47587</v>
      </c>
      <c r="E20827" s="749" t="s">
        <v>47588</v>
      </c>
      <c r="I20827" s="749" t="s">
        <v>1747</v>
      </c>
      <c r="J20827" s="749" t="n">
        <v>250.42</v>
      </c>
    </row>
    <row collapsed="false" customFormat="false" customHeight="true" hidden="true" ht="12.75" outlineLevel="0" r="20828">
      <c r="A20828" s="749" t="s">
        <v>47589</v>
      </c>
      <c r="B20828" s="749" t="str">
        <f aca="false">C20828&amp;D20828&amp;E20828&amp;F20828&amp;G20828&amp;H20828</f>
        <v>ESCAVADEIRA SOBRE ESTEIRAS,VERSAO DRAGLINE OU CLAM-SHELL,COM CAPACIDADE APROXIMADA DA CACAMBA DE 0,76M3 (1JD3),INCLUSIVE OPERADOR E AUXILIAR</v>
      </c>
      <c r="C20828" s="749" t="s">
        <v>47578</v>
      </c>
      <c r="D20828" s="749" t="s">
        <v>47587</v>
      </c>
      <c r="E20828" s="749" t="s">
        <v>47588</v>
      </c>
      <c r="I20828" s="749" t="s">
        <v>1747</v>
      </c>
      <c r="J20828" s="749" t="n">
        <v>131.2</v>
      </c>
    </row>
    <row collapsed="false" customFormat="false" customHeight="true" hidden="true" ht="12.75" outlineLevel="0" r="20829">
      <c r="A20829" s="749" t="s">
        <v>47590</v>
      </c>
      <c r="B20829" s="749" t="str">
        <f aca="false">C20829&amp;D20829&amp;E20829&amp;F20829&amp;G20829&amp;H20829</f>
        <v>ESCAVADEIRA SOBRE ESTEIRAS,VERSAO DRAGLINE OU CLAM-SHELL,COM CAPACIDADE APROXIMADA DA CACAMBA DE 0,76M3 (1JD3),INCLUSIVE OPERADOR E AUXILIAR</v>
      </c>
      <c r="C20829" s="749" t="s">
        <v>47578</v>
      </c>
      <c r="D20829" s="749" t="s">
        <v>47587</v>
      </c>
      <c r="E20829" s="749" t="s">
        <v>47588</v>
      </c>
      <c r="I20829" s="749" t="s">
        <v>1747</v>
      </c>
      <c r="J20829" s="749" t="n">
        <v>110.78</v>
      </c>
    </row>
    <row collapsed="false" customFormat="false" customHeight="true" hidden="true" ht="12.75" outlineLevel="0" r="20830">
      <c r="A20830" s="749" t="s">
        <v>47591</v>
      </c>
      <c r="B20830" s="749" t="str">
        <f aca="false">C20830&amp;D20830&amp;E20830&amp;F20830&amp;G20830&amp;H20830</f>
        <v>ESCAVADEIRA SOBRE ESTEIRAS,VERSAO DRAGLINE OU CLAM-SHELL,COM CAPACIDADE APROXIMADA DA CACAMBA DE 0,76M3 (1JD3),INCLUSIVE OPERADOR E AUXILIAR</v>
      </c>
      <c r="C20830" s="749" t="s">
        <v>47578</v>
      </c>
      <c r="D20830" s="749" t="s">
        <v>47587</v>
      </c>
      <c r="E20830" s="749" t="s">
        <v>47588</v>
      </c>
      <c r="I20830" s="749" t="s">
        <v>1747</v>
      </c>
      <c r="J20830" s="749" t="n">
        <v>245.5</v>
      </c>
    </row>
    <row collapsed="false" customFormat="false" customHeight="true" hidden="true" ht="12.75" outlineLevel="0" r="20831">
      <c r="A20831" s="749" t="s">
        <v>47592</v>
      </c>
      <c r="B20831" s="749" t="str">
        <f aca="false">C20831&amp;D20831&amp;E20831&amp;F20831&amp;G20831&amp;H20831</f>
        <v>ESCAVADEIRA SOBRE ESTEIRAS,VERSAO DRAGLINE OU CLAM-SHELL,COM CAPACIDADE APROXIMADA DA CACAMBA DE 0,76M3 (1JD3),INCLUSIVE OPERADOR E AUXILIAR</v>
      </c>
      <c r="C20831" s="749" t="s">
        <v>47578</v>
      </c>
      <c r="D20831" s="749" t="s">
        <v>47587</v>
      </c>
      <c r="E20831" s="749" t="s">
        <v>47588</v>
      </c>
      <c r="I20831" s="749" t="s">
        <v>1747</v>
      </c>
      <c r="J20831" s="749" t="n">
        <v>126.28</v>
      </c>
    </row>
    <row collapsed="false" customFormat="false" customHeight="true" hidden="true" ht="12.75" outlineLevel="0" r="20832">
      <c r="A20832" s="749" t="s">
        <v>47593</v>
      </c>
      <c r="B20832" s="749" t="str">
        <f aca="false">C20832&amp;D20832&amp;E20832&amp;F20832&amp;G20832&amp;H20832</f>
        <v>ESCAVADEIRA SOBRE ESTEIRAS,VERSAO DRAGLINE OU CLAM-SHELL,COM CAPACIDADE APROXIMADA DA CACAMBA DE 0,76M3 (1JD3),INCLUSIVE OPERADOR E AUXILIAR</v>
      </c>
      <c r="C20832" s="749" t="s">
        <v>47578</v>
      </c>
      <c r="D20832" s="749" t="s">
        <v>47587</v>
      </c>
      <c r="E20832" s="749" t="s">
        <v>47588</v>
      </c>
      <c r="I20832" s="749" t="s">
        <v>1747</v>
      </c>
      <c r="J20832" s="749" t="n">
        <v>105.86</v>
      </c>
    </row>
    <row collapsed="false" customFormat="false" customHeight="true" hidden="true" ht="12.75" outlineLevel="0" r="20833">
      <c r="A20833" s="749" t="s">
        <v>47594</v>
      </c>
      <c r="B20833" s="749" t="str">
        <f aca="false">C20833&amp;D20833&amp;E20833&amp;F20833&amp;G20833&amp;H20833</f>
        <v>ESCAVADEIRA SOBRE ESTEIRAS,VERSAO CLAM-SHELL,COM CAPACIDADE APROXIMADA DA CACAMBA DE 0,96M3 (1.1/4JD3),INCLUSIVE OPERADOR E AUXILIAR</v>
      </c>
      <c r="C20833" s="749" t="s">
        <v>47569</v>
      </c>
      <c r="D20833" s="749" t="s">
        <v>47595</v>
      </c>
      <c r="E20833" s="749" t="s">
        <v>47596</v>
      </c>
      <c r="I20833" s="749" t="s">
        <v>1747</v>
      </c>
      <c r="J20833" s="749" t="n">
        <v>200.17</v>
      </c>
    </row>
    <row collapsed="false" customFormat="false" customHeight="true" hidden="true" ht="12.75" outlineLevel="0" r="20834">
      <c r="A20834" s="749" t="s">
        <v>47597</v>
      </c>
      <c r="B20834" s="749" t="str">
        <f aca="false">C20834&amp;D20834&amp;E20834&amp;F20834&amp;G20834&amp;H20834</f>
        <v>ESCAVADEIRA SOBRE ESTEIRAS,VERSAO CLAM-SHELL,COM CAPACIDADE APROXIMADA DA CACAMBA DE 0,96M3 (1.1/4JD3),INCLUSIVE OPERADOR E AUXILIAR</v>
      </c>
      <c r="C20834" s="749" t="s">
        <v>47569</v>
      </c>
      <c r="D20834" s="749" t="s">
        <v>47595</v>
      </c>
      <c r="E20834" s="749" t="s">
        <v>47596</v>
      </c>
      <c r="I20834" s="749" t="s">
        <v>1747</v>
      </c>
      <c r="J20834" s="749" t="n">
        <v>92.26</v>
      </c>
    </row>
    <row collapsed="false" customFormat="false" customHeight="true" hidden="true" ht="12.75" outlineLevel="0" r="20835">
      <c r="A20835" s="749" t="s">
        <v>47598</v>
      </c>
      <c r="B20835" s="749" t="str">
        <f aca="false">C20835&amp;D20835&amp;E20835&amp;F20835&amp;G20835&amp;H20835</f>
        <v>ESCAVADEIRA SOBRE ESTEIRAS,VERSAO CLAM-SHELL,COM CAPACIDADEAPROXIMADA DA CACAMBA DE 0,96M3 (1.1/4JD3),INCLUSIVE OPERADOR E AUXILIAR</v>
      </c>
      <c r="C20835" s="749" t="s">
        <v>47569</v>
      </c>
      <c r="D20835" s="749" t="s">
        <v>47599</v>
      </c>
      <c r="E20835" s="749" t="s">
        <v>47600</v>
      </c>
      <c r="I20835" s="749" t="s">
        <v>1747</v>
      </c>
      <c r="J20835" s="749" t="n">
        <v>76.43</v>
      </c>
    </row>
    <row collapsed="false" customFormat="false" customHeight="true" hidden="true" ht="12.75" outlineLevel="0" r="20836">
      <c r="A20836" s="749" t="s">
        <v>47601</v>
      </c>
      <c r="B20836" s="749" t="str">
        <f aca="false">C20836&amp;D20836&amp;E20836&amp;F20836&amp;G20836&amp;H20836</f>
        <v>ESCAVADEIRA SOBRE ESTEIRAS,VERSAO CLAM-SHELL,COM CAPACIDADE APROXIMADA DA CACAMBA DE 0,96M3 (1.1/4JD3),INCLUSIVE OPERADOR E AUXILIAR</v>
      </c>
      <c r="C20836" s="749" t="s">
        <v>47569</v>
      </c>
      <c r="D20836" s="749" t="s">
        <v>47595</v>
      </c>
      <c r="E20836" s="749" t="s">
        <v>47596</v>
      </c>
      <c r="I20836" s="749" t="s">
        <v>1747</v>
      </c>
      <c r="J20836" s="749" t="n">
        <v>195.25</v>
      </c>
    </row>
    <row collapsed="false" customFormat="false" customHeight="true" hidden="true" ht="12.75" outlineLevel="0" r="20837">
      <c r="A20837" s="749" t="s">
        <v>47602</v>
      </c>
      <c r="B20837" s="749" t="str">
        <f aca="false">C20837&amp;D20837&amp;E20837&amp;F20837&amp;G20837&amp;H20837</f>
        <v>ESCAVADEIRA SOBRE ESTEIRAS,VERSAO CLAM-SHELL,COM CAPACIDADE APROXIMADA DA CACAMBA DE 0,96M3 (1.1/4JD3),INCLUSIVE OPERADOR E AUXILIAR</v>
      </c>
      <c r="C20837" s="749" t="s">
        <v>47569</v>
      </c>
      <c r="D20837" s="749" t="s">
        <v>47595</v>
      </c>
      <c r="E20837" s="749" t="s">
        <v>47596</v>
      </c>
      <c r="I20837" s="749" t="s">
        <v>1747</v>
      </c>
      <c r="J20837" s="749" t="n">
        <v>87.34</v>
      </c>
    </row>
    <row collapsed="false" customFormat="false" customHeight="true" hidden="true" ht="12.75" outlineLevel="0" r="20838">
      <c r="A20838" s="749" t="s">
        <v>47603</v>
      </c>
      <c r="B20838" s="749" t="str">
        <f aca="false">C20838&amp;D20838&amp;E20838&amp;F20838&amp;G20838&amp;H20838</f>
        <v>ESCAVADEIRA SOBRE ESTEIRAS,VERSAO CLAM-SHELL,COM CAPACIDADEAPROXIMADA DA CACAMBA DE 0,96M3 (1.1/4JD3),INCLUSIVE OPERADOR E AUXILIAR</v>
      </c>
      <c r="C20838" s="749" t="s">
        <v>47569</v>
      </c>
      <c r="D20838" s="749" t="s">
        <v>47599</v>
      </c>
      <c r="E20838" s="749" t="s">
        <v>47600</v>
      </c>
      <c r="I20838" s="749" t="s">
        <v>1747</v>
      </c>
      <c r="J20838" s="749" t="n">
        <v>71.51</v>
      </c>
    </row>
    <row collapsed="false" customFormat="false" customHeight="true" hidden="true" ht="12.75" outlineLevel="0" r="20839">
      <c r="A20839" s="749" t="s">
        <v>47604</v>
      </c>
      <c r="B20839" s="749" t="str">
        <f aca="false">C20839&amp;D20839&amp;E20839&amp;F20839&amp;G20839&amp;H20839</f>
        <v>CUSTO HORARIO CORRIDO DE UTILIZACAO DE EQUIPAMENTO DE JATO D'AGUA DE ALTA PRESSAO(SEWER-JET),MANGUEIRA DE 1" DE DIAMETRO,PRESSAO ATE 2.000 LIBRAS,PARA LIMPEZA DE SISTEMA DE ESGOTAMENTO PLUVIAL OU SANITARIO,INCLUSIVE EQUIPE DE OPERACAO E ABASTECIMENTO D'AGUA</v>
      </c>
      <c r="C20839" s="749" t="s">
        <v>47605</v>
      </c>
      <c r="D20839" s="749" t="s">
        <v>47606</v>
      </c>
      <c r="E20839" s="749" t="s">
        <v>47607</v>
      </c>
      <c r="F20839" s="749" t="s">
        <v>47608</v>
      </c>
      <c r="G20839" s="749" t="s">
        <v>47609</v>
      </c>
      <c r="I20839" s="749" t="s">
        <v>1747</v>
      </c>
      <c r="J20839" s="749" t="n">
        <v>204.96</v>
      </c>
    </row>
    <row collapsed="false" customFormat="false" customHeight="true" hidden="true" ht="12.75" outlineLevel="0" r="20840">
      <c r="A20840" s="749" t="s">
        <v>47610</v>
      </c>
      <c r="B20840" s="749" t="str">
        <f aca="false">C20840&amp;D20840&amp;E20840&amp;F20840&amp;G20840&amp;H20840</f>
        <v>CUSTO HORARIO CORRIDO DE UTILIZACAO DE EQUIPAMENTO DE JATO D'AGUA DE ALTA PRESSAO(SEWER-JET),MANGUEIRA DE 1" DE DIAMETRO,PRESSAO ATE 2.000 LIBRAS,PARA LIMPEZA DE SISTEMA DE ESGOTAMENTO PLUVIAL OU SANITARIO,INCLUSIVE EQUIPE DE OPERACAO E ABASTECIMENTO D'AGUA</v>
      </c>
      <c r="C20840" s="749" t="s">
        <v>47605</v>
      </c>
      <c r="D20840" s="749" t="s">
        <v>47606</v>
      </c>
      <c r="E20840" s="749" t="s">
        <v>47607</v>
      </c>
      <c r="F20840" s="749" t="s">
        <v>47608</v>
      </c>
      <c r="G20840" s="749" t="s">
        <v>47609</v>
      </c>
      <c r="I20840" s="749" t="s">
        <v>1747</v>
      </c>
      <c r="J20840" s="749" t="n">
        <v>196.38</v>
      </c>
    </row>
    <row collapsed="false" customFormat="false" customHeight="true" hidden="true" ht="12.75" outlineLevel="0" r="20841">
      <c r="A20841" s="749" t="s">
        <v>47611</v>
      </c>
      <c r="B20841" s="749" t="str">
        <f aca="false">C20841&amp;D20841&amp;E20841&amp;F20841&amp;G20841&amp;H20841</f>
        <v>CUSTO HORARIO CORRIDO DE UTILIZACAO DE EQUIPAMENTO COMBINADO 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v>
      </c>
      <c r="C20841" s="749" t="s">
        <v>47612</v>
      </c>
      <c r="D20841" s="749" t="s">
        <v>47613</v>
      </c>
      <c r="E20841" s="749" t="s">
        <v>47614</v>
      </c>
      <c r="F20841" s="749" t="s">
        <v>47615</v>
      </c>
      <c r="G20841" s="749" t="s">
        <v>47616</v>
      </c>
      <c r="H20841" s="749" t="s">
        <v>47617</v>
      </c>
      <c r="I20841" s="749" t="s">
        <v>1747</v>
      </c>
      <c r="J20841" s="749" t="n">
        <v>170.31</v>
      </c>
    </row>
    <row collapsed="false" customFormat="false" customHeight="true" hidden="true" ht="12.75" outlineLevel="0" r="20842">
      <c r="A20842" s="749" t="s">
        <v>47618</v>
      </c>
      <c r="B20842" s="749" t="str">
        <f aca="false">C20842&amp;D20842&amp;E20842&amp;F20842&amp;G20842&amp;H20842</f>
        <v>CUSTO HORARIO CORRIDO DE UTILIZACAO DE EQUIPAMENTO COMBINADO 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v>
      </c>
      <c r="C20842" s="749" t="s">
        <v>47612</v>
      </c>
      <c r="D20842" s="749" t="s">
        <v>47613</v>
      </c>
      <c r="E20842" s="749" t="s">
        <v>47614</v>
      </c>
      <c r="F20842" s="749" t="s">
        <v>47615</v>
      </c>
      <c r="G20842" s="749" t="s">
        <v>47616</v>
      </c>
      <c r="H20842" s="749" t="s">
        <v>47617</v>
      </c>
      <c r="I20842" s="749" t="s">
        <v>1747</v>
      </c>
      <c r="J20842" s="749" t="n">
        <v>161.73</v>
      </c>
    </row>
    <row collapsed="false" customFormat="false" customHeight="true" hidden="true" ht="12.75" outlineLevel="0" r="20843">
      <c r="A20843" s="749" t="s">
        <v>47619</v>
      </c>
      <c r="B20843" s="749" t="str">
        <f aca="false">C20843&amp;D20843&amp;E20843&amp;F20843&amp;G20843&amp;H20843</f>
        <v>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v>
      </c>
      <c r="C20843" s="749" t="s">
        <v>47620</v>
      </c>
      <c r="D20843" s="749" t="s">
        <v>47621</v>
      </c>
      <c r="E20843" s="749" t="s">
        <v>47622</v>
      </c>
      <c r="F20843" s="749" t="s">
        <v>47623</v>
      </c>
      <c r="G20843" s="749" t="s">
        <v>47624</v>
      </c>
      <c r="I20843" s="749" t="s">
        <v>1747</v>
      </c>
      <c r="J20843" s="749" t="n">
        <v>214.38</v>
      </c>
    </row>
    <row collapsed="false" customFormat="false" customHeight="true" hidden="true" ht="12.75" outlineLevel="0" r="20844">
      <c r="A20844" s="749" t="s">
        <v>47625</v>
      </c>
      <c r="B20844" s="749" t="str">
        <f aca="false">C20844&amp;D20844&amp;E20844&amp;F20844&amp;G20844&amp;H20844</f>
        <v>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v>
      </c>
      <c r="C20844" s="749" t="s">
        <v>47620</v>
      </c>
      <c r="D20844" s="749" t="s">
        <v>47621</v>
      </c>
      <c r="E20844" s="749" t="s">
        <v>47622</v>
      </c>
      <c r="F20844" s="749" t="s">
        <v>47623</v>
      </c>
      <c r="G20844" s="749" t="s">
        <v>47624</v>
      </c>
      <c r="I20844" s="749" t="s">
        <v>1747</v>
      </c>
      <c r="J20844" s="749" t="n">
        <v>205.8</v>
      </c>
    </row>
    <row collapsed="false" customFormat="false" customHeight="true" hidden="true" ht="12.75" outlineLevel="0" r="20845">
      <c r="A20845" s="749" t="s">
        <v>47626</v>
      </c>
      <c r="B20845" s="749" t="str">
        <f aca="false">C20845&amp;D20845&amp;E20845&amp;F20845&amp;G20845&amp;H20845</f>
        <v>COMPRESSOR DE AR,PORTATIL E REBOCAVEL,PRESSAO DE TRABALHO DE 102PSI,DESCARGA LIVRE EFETIVA DE 200PCM,MOTOR DIESEL,EXCLUSIVE OPERADOR</v>
      </c>
      <c r="C20845" s="749" t="s">
        <v>47627</v>
      </c>
      <c r="D20845" s="749" t="s">
        <v>47628</v>
      </c>
      <c r="E20845" s="749" t="s">
        <v>46933</v>
      </c>
      <c r="I20845" s="749" t="s">
        <v>1747</v>
      </c>
      <c r="J20845" s="749" t="n">
        <v>61.08</v>
      </c>
    </row>
    <row collapsed="false" customFormat="false" customHeight="true" hidden="true" ht="12.75" outlineLevel="0" r="20846">
      <c r="A20846" s="749" t="s">
        <v>47629</v>
      </c>
      <c r="B20846" s="749" t="str">
        <f aca="false">C20846&amp;D20846&amp;E20846&amp;F20846&amp;G20846&amp;H20846</f>
        <v>COMPRESSOR DE AR,PORTATIL E REBOCAVEL,PRESSAO DE TRABALHO DE 102PSI,DESCARGA LIVRE EFETIVA DE 200PCM,MOTOR DIESEL,EXCLUSIVE OPERADOR</v>
      </c>
      <c r="C20846" s="749" t="s">
        <v>47627</v>
      </c>
      <c r="D20846" s="749" t="s">
        <v>47628</v>
      </c>
      <c r="E20846" s="749" t="s">
        <v>46933</v>
      </c>
      <c r="I20846" s="749" t="s">
        <v>1747</v>
      </c>
      <c r="J20846" s="749" t="n">
        <v>12.36</v>
      </c>
    </row>
    <row collapsed="false" customFormat="false" customHeight="true" hidden="true" ht="12.75" outlineLevel="0" r="20847">
      <c r="A20847" s="749" t="s">
        <v>47630</v>
      </c>
      <c r="B20847" s="749" t="str">
        <f aca="false">C20847&amp;D20847&amp;E20847&amp;F20847&amp;G20847&amp;H20847</f>
        <v>COMPRESSOR DE AR,PORTATIL E REBOCAVEL,PRESSAO DE TRABALHO DE 102PSI,DESCARGA LIVRE EFETIVA DE 200PCM,MOTOR DIESEL,EXCLUSIVE OPERADOR</v>
      </c>
      <c r="C20847" s="749" t="s">
        <v>47627</v>
      </c>
      <c r="D20847" s="749" t="s">
        <v>47628</v>
      </c>
      <c r="E20847" s="749" t="s">
        <v>46933</v>
      </c>
      <c r="I20847" s="749" t="s">
        <v>1747</v>
      </c>
      <c r="J20847" s="749" t="n">
        <v>6.41</v>
      </c>
    </row>
    <row collapsed="false" customFormat="false" customHeight="true" hidden="true" ht="12.75" outlineLevel="0" r="20848">
      <c r="A20848" s="749" t="s">
        <v>47631</v>
      </c>
      <c r="B20848" s="749" t="str">
        <f aca="false">C20848&amp;D20848&amp;E20848&amp;F20848&amp;G20848&amp;H20848</f>
        <v>COMPRESSOR DE AR,PORTATIL E REBOCAVEL,PRESSAO DE TRABALHO DE 102PSI,DESCARGA LIVRE EFETIVA DE 200PCM,MOTOR DIESEL,EXCLUSIVE OPERADOR</v>
      </c>
      <c r="C20848" s="749" t="s">
        <v>47627</v>
      </c>
      <c r="D20848" s="749" t="s">
        <v>47628</v>
      </c>
      <c r="E20848" s="749" t="s">
        <v>46933</v>
      </c>
      <c r="I20848" s="749" t="s">
        <v>1747</v>
      </c>
      <c r="J20848" s="749" t="n">
        <v>61.08</v>
      </c>
    </row>
    <row collapsed="false" customFormat="false" customHeight="true" hidden="true" ht="12.75" outlineLevel="0" r="20849">
      <c r="A20849" s="749" t="s">
        <v>47632</v>
      </c>
      <c r="B20849" s="749" t="str">
        <f aca="false">C20849&amp;D20849&amp;E20849&amp;F20849&amp;G20849&amp;H20849</f>
        <v>COMPRESSOR DE AR,PORTATIL E REBOCAVEL,PRESSAO DE TRABALHO DE 102PSI,DESCARGA LIVRE EFETIVA DE 200PCM,MOTOR DIESEL,EXCLUSIVE OPERADOR</v>
      </c>
      <c r="C20849" s="749" t="s">
        <v>47627</v>
      </c>
      <c r="D20849" s="749" t="s">
        <v>47628</v>
      </c>
      <c r="E20849" s="749" t="s">
        <v>46933</v>
      </c>
      <c r="I20849" s="749" t="s">
        <v>1747</v>
      </c>
      <c r="J20849" s="749" t="n">
        <v>12.36</v>
      </c>
    </row>
    <row collapsed="false" customFormat="false" customHeight="true" hidden="true" ht="12.75" outlineLevel="0" r="20850">
      <c r="A20850" s="749" t="s">
        <v>47633</v>
      </c>
      <c r="B20850" s="749" t="str">
        <f aca="false">C20850&amp;D20850&amp;E20850&amp;F20850&amp;G20850&amp;H20850</f>
        <v>COMPRESSOR DE AR,PORTATIL E REBOCAVEL,PRESSAO DE TRABALHO DE 102PSI,DESCARGA LIVRE EFETIVA DE 200PCM,MOTOR DIESEL,EXCLUSIVE OPERADOR</v>
      </c>
      <c r="C20850" s="749" t="s">
        <v>47627</v>
      </c>
      <c r="D20850" s="749" t="s">
        <v>47628</v>
      </c>
      <c r="E20850" s="749" t="s">
        <v>46933</v>
      </c>
      <c r="I20850" s="749" t="s">
        <v>1747</v>
      </c>
      <c r="J20850" s="749" t="n">
        <v>6.41</v>
      </c>
    </row>
    <row collapsed="false" customFormat="false" customHeight="true" hidden="true" ht="12.75" outlineLevel="0" r="20851">
      <c r="A20851" s="749" t="s">
        <v>47634</v>
      </c>
      <c r="B20851" s="749" t="str">
        <f aca="false">C20851&amp;D20851&amp;E20851&amp;F20851&amp;G20851&amp;H20851</f>
        <v>COMPRESSOR DE AR,PORTATIL E REBOCAVEL,PRESSAO DE TRABALHO DE 102PSI,DESCARGA LIVRE EFETIVA DE 295PCM,MOTOR DIESEL,EXCLUSIVE OPERADOR</v>
      </c>
      <c r="C20851" s="749" t="s">
        <v>47627</v>
      </c>
      <c r="D20851" s="749" t="s">
        <v>47635</v>
      </c>
      <c r="E20851" s="749" t="s">
        <v>46933</v>
      </c>
      <c r="I20851" s="749" t="s">
        <v>1747</v>
      </c>
      <c r="J20851" s="749" t="n">
        <v>90.56</v>
      </c>
    </row>
    <row collapsed="false" customFormat="false" customHeight="true" hidden="true" ht="12.75" outlineLevel="0" r="20852">
      <c r="A20852" s="749" t="s">
        <v>47636</v>
      </c>
      <c r="B20852" s="749" t="str">
        <f aca="false">C20852&amp;D20852&amp;E20852&amp;F20852&amp;G20852&amp;H20852</f>
        <v>COMPRESSOR DE AR,PORTATIL E REBOCAVEL,PRESSAO DE TRABALHO DE 102PSI,DESCARGA LIVRE EFETIVA DE 295PCM,MOTOR DIESEL,EXCLUSIVE OPERADOR</v>
      </c>
      <c r="C20852" s="749" t="s">
        <v>47627</v>
      </c>
      <c r="D20852" s="749" t="s">
        <v>47635</v>
      </c>
      <c r="E20852" s="749" t="s">
        <v>46933</v>
      </c>
      <c r="I20852" s="749" t="s">
        <v>1747</v>
      </c>
      <c r="J20852" s="749" t="n">
        <v>18.75</v>
      </c>
    </row>
    <row collapsed="false" customFormat="false" customHeight="true" hidden="true" ht="12.75" outlineLevel="0" r="20853">
      <c r="A20853" s="749" t="s">
        <v>47637</v>
      </c>
      <c r="B20853" s="749" t="str">
        <f aca="false">C20853&amp;D20853&amp;E20853&amp;F20853&amp;G20853&amp;H20853</f>
        <v>COMPRESSOR DE AR,PORTATIL E REBOCAVEL,PRESSAO DE TRABALHO DE 102PSI,DESCARGA LIVRE EFETIVA DE 295PCM,MOTOR DIESEL,EXCLUSIVE OPERADOR</v>
      </c>
      <c r="C20853" s="749" t="s">
        <v>47627</v>
      </c>
      <c r="D20853" s="749" t="s">
        <v>47635</v>
      </c>
      <c r="E20853" s="749" t="s">
        <v>46933</v>
      </c>
      <c r="I20853" s="749" t="s">
        <v>1747</v>
      </c>
      <c r="J20853" s="749" t="n">
        <v>9.94</v>
      </c>
    </row>
    <row collapsed="false" customFormat="false" customHeight="true" hidden="true" ht="12.75" outlineLevel="0" r="20854">
      <c r="A20854" s="749" t="s">
        <v>47638</v>
      </c>
      <c r="B20854" s="749" t="str">
        <f aca="false">C20854&amp;D20854&amp;E20854&amp;F20854&amp;G20854&amp;H20854</f>
        <v>COMPRESSOR DE AR,PORTATIL E REBOCAVEL,PRESSAO DE TRABALHO DE 102PSI,DESCARGA LIVRE EFETIVA DE 295PCM,MOTOR DIESEL,EXCLUSIVE OPERADOR</v>
      </c>
      <c r="C20854" s="749" t="s">
        <v>47627</v>
      </c>
      <c r="D20854" s="749" t="s">
        <v>47635</v>
      </c>
      <c r="E20854" s="749" t="s">
        <v>46933</v>
      </c>
      <c r="I20854" s="749" t="s">
        <v>1747</v>
      </c>
      <c r="J20854" s="749" t="n">
        <v>90.56</v>
      </c>
    </row>
    <row collapsed="false" customFormat="false" customHeight="true" hidden="true" ht="12.75" outlineLevel="0" r="20855">
      <c r="A20855" s="749" t="s">
        <v>47639</v>
      </c>
      <c r="B20855" s="749" t="str">
        <f aca="false">C20855&amp;D20855&amp;E20855&amp;F20855&amp;G20855&amp;H20855</f>
        <v>COMPRESSOR DE AR,PORTATIL E REBOCAVEL,PRESSAO DE TRABALHO DE 102PSI,DESCARGA LIVRE EFETIVA DE 295PCM,MOTOR DIESEL,EXCLUSIVE OPERADOR</v>
      </c>
      <c r="C20855" s="749" t="s">
        <v>47627</v>
      </c>
      <c r="D20855" s="749" t="s">
        <v>47635</v>
      </c>
      <c r="E20855" s="749" t="s">
        <v>46933</v>
      </c>
      <c r="I20855" s="749" t="s">
        <v>1747</v>
      </c>
      <c r="J20855" s="749" t="n">
        <v>18.75</v>
      </c>
    </row>
    <row collapsed="false" customFormat="false" customHeight="true" hidden="true" ht="12.75" outlineLevel="0" r="20856">
      <c r="A20856" s="749" t="s">
        <v>47640</v>
      </c>
      <c r="B20856" s="749" t="str">
        <f aca="false">C20856&amp;D20856&amp;E20856&amp;F20856&amp;G20856&amp;H20856</f>
        <v>COMPRESSOR DE AR,PORTATIL E REBOCAVEL,PRESSAO DE TRABALHO DE 102PSI,DESCARGA LIVRE EFETIVA DE 295PCM,MOTOR DIESEL,EXCLUSIVE OPERADOR</v>
      </c>
      <c r="C20856" s="749" t="s">
        <v>47627</v>
      </c>
      <c r="D20856" s="749" t="s">
        <v>47635</v>
      </c>
      <c r="E20856" s="749" t="s">
        <v>46933</v>
      </c>
      <c r="I20856" s="749" t="s">
        <v>1747</v>
      </c>
      <c r="J20856" s="749" t="n">
        <v>9.94</v>
      </c>
    </row>
    <row collapsed="false" customFormat="false" customHeight="true" hidden="true" ht="12.75" outlineLevel="0" r="20857">
      <c r="A20857" s="749" t="s">
        <v>47641</v>
      </c>
      <c r="B20857" s="749" t="str">
        <f aca="false">C20857&amp;D20857&amp;E20857&amp;F20857&amp;G20857&amp;H20857</f>
        <v>COMPRESSOR DE AR,PORTATIL E REBOCAVEL,PRESSAO DE TRABALHO DE 102PSI,DESCARGA LIVRE EFETIVA DE 400PCM,MOTOR DIESEL,EXCLUSIVE OPERADOR</v>
      </c>
      <c r="C20857" s="749" t="s">
        <v>47627</v>
      </c>
      <c r="D20857" s="749" t="s">
        <v>47642</v>
      </c>
      <c r="E20857" s="749" t="s">
        <v>46933</v>
      </c>
      <c r="I20857" s="749" t="s">
        <v>1747</v>
      </c>
      <c r="J20857" s="749" t="n">
        <v>96.76</v>
      </c>
    </row>
    <row collapsed="false" customFormat="false" customHeight="true" hidden="true" ht="12.75" outlineLevel="0" r="20858">
      <c r="A20858" s="749" t="s">
        <v>47643</v>
      </c>
      <c r="B20858" s="749" t="str">
        <f aca="false">C20858&amp;D20858&amp;E20858&amp;F20858&amp;G20858&amp;H20858</f>
        <v>COMPRESSOR DE AR,PORTATIL E REBOCAVEL,PRESSAO DE TRABALHO DE 102PSI,DESCARGA LIVRE EFETIVA DE 400PCM,MOTOR DIESEL,EXCLUSIVE OPERADOR</v>
      </c>
      <c r="C20858" s="749" t="s">
        <v>47627</v>
      </c>
      <c r="D20858" s="749" t="s">
        <v>47642</v>
      </c>
      <c r="E20858" s="749" t="s">
        <v>46933</v>
      </c>
      <c r="I20858" s="749" t="s">
        <v>1747</v>
      </c>
      <c r="J20858" s="749" t="n">
        <v>19.68</v>
      </c>
    </row>
    <row collapsed="false" customFormat="false" customHeight="true" hidden="true" ht="12.75" outlineLevel="0" r="20859">
      <c r="A20859" s="749" t="s">
        <v>47644</v>
      </c>
      <c r="B20859" s="749" t="str">
        <f aca="false">C20859&amp;D20859&amp;E20859&amp;F20859&amp;G20859&amp;H20859</f>
        <v>COMPRESSOR DE AR,PORTATIL E REBOCAVEL,PRESSAO DE TRABALHO DE 102PSI,DESCARGA LIVRE EFETIVA DE 400PCM,MOTOR DIESEL,EXCLUSIVE OPERADOR</v>
      </c>
      <c r="C20859" s="749" t="s">
        <v>47627</v>
      </c>
      <c r="D20859" s="749" t="s">
        <v>47642</v>
      </c>
      <c r="E20859" s="749" t="s">
        <v>46933</v>
      </c>
      <c r="I20859" s="749" t="s">
        <v>1747</v>
      </c>
      <c r="J20859" s="749" t="n">
        <v>10.26</v>
      </c>
    </row>
    <row collapsed="false" customFormat="false" customHeight="true" hidden="true" ht="12.75" outlineLevel="0" r="20860">
      <c r="A20860" s="749" t="s">
        <v>47645</v>
      </c>
      <c r="B20860" s="749" t="str">
        <f aca="false">C20860&amp;D20860&amp;E20860&amp;F20860&amp;G20860&amp;H20860</f>
        <v>COMPRESSOR DE AR,PORTATIL E REBOCAVEL,PRESSAO DE TRABALHO DE 102PSI,DESCARGA LIVRE EFETIVA DE 400PCM,MOTOR DIESEL,EXCLUSIVE OPERADOR</v>
      </c>
      <c r="C20860" s="749" t="s">
        <v>47627</v>
      </c>
      <c r="D20860" s="749" t="s">
        <v>47642</v>
      </c>
      <c r="E20860" s="749" t="s">
        <v>46933</v>
      </c>
      <c r="I20860" s="749" t="s">
        <v>1747</v>
      </c>
      <c r="J20860" s="749" t="n">
        <v>96.76</v>
      </c>
    </row>
    <row collapsed="false" customFormat="false" customHeight="true" hidden="true" ht="12.75" outlineLevel="0" r="20861">
      <c r="A20861" s="749" t="s">
        <v>47646</v>
      </c>
      <c r="B20861" s="749" t="str">
        <f aca="false">C20861&amp;D20861&amp;E20861&amp;F20861&amp;G20861&amp;H20861</f>
        <v>COMPRESSOR DE AR,PORTATIL E REBOCAVEL,PRESSAO DE TRABALHO DE 102PSI,DESCARGA LIVRE EFETIVA DE 400PCM,MOTOR DIESEL,EXCLUSIVE OPERADOR</v>
      </c>
      <c r="C20861" s="749" t="s">
        <v>47627</v>
      </c>
      <c r="D20861" s="749" t="s">
        <v>47642</v>
      </c>
      <c r="E20861" s="749" t="s">
        <v>46933</v>
      </c>
      <c r="I20861" s="749" t="s">
        <v>1747</v>
      </c>
      <c r="J20861" s="749" t="n">
        <v>19.68</v>
      </c>
    </row>
    <row collapsed="false" customFormat="false" customHeight="true" hidden="true" ht="12.75" outlineLevel="0" r="20862">
      <c r="A20862" s="749" t="s">
        <v>47647</v>
      </c>
      <c r="B20862" s="749" t="str">
        <f aca="false">C20862&amp;D20862&amp;E20862&amp;F20862&amp;G20862&amp;H20862</f>
        <v>COMPRESSOR DE AR,PORTATIL E REBOCAVEL,PRESSAO DE TRABALHO DE 102PSI,DESCARGA LIVRE EFETIVA DE 400PCM,MOTOR DIESEL,EXCLUSIVE OPERADOR</v>
      </c>
      <c r="C20862" s="749" t="s">
        <v>47627</v>
      </c>
      <c r="D20862" s="749" t="s">
        <v>47642</v>
      </c>
      <c r="E20862" s="749" t="s">
        <v>46933</v>
      </c>
      <c r="I20862" s="749" t="s">
        <v>1747</v>
      </c>
      <c r="J20862" s="749" t="n">
        <v>10.26</v>
      </c>
    </row>
    <row collapsed="false" customFormat="false" customHeight="true" hidden="true" ht="12.75" outlineLevel="0" r="20863">
      <c r="A20863" s="749" t="s">
        <v>47648</v>
      </c>
      <c r="B20863" s="749" t="str">
        <f aca="false">C20863&amp;D20863&amp;E20863&amp;F20863&amp;G20863&amp;H20863</f>
        <v>COMPRESSOR DE AR,ESTACIONARIO,DESCARGA LIVRE EFETIVA DE 17,70M3/MIN E 624PCM,MOTOR ELETRICO,EXCLUSIVE OPERADOR</v>
      </c>
      <c r="C20863" s="749" t="s">
        <v>47649</v>
      </c>
      <c r="D20863" s="749" t="s">
        <v>47650</v>
      </c>
      <c r="I20863" s="749" t="s">
        <v>1747</v>
      </c>
      <c r="J20863" s="749" t="n">
        <v>146.82</v>
      </c>
    </row>
    <row collapsed="false" customFormat="false" customHeight="true" hidden="true" ht="12.75" outlineLevel="0" r="20864">
      <c r="A20864" s="749" t="s">
        <v>47651</v>
      </c>
      <c r="B20864" s="749" t="str">
        <f aca="false">C20864&amp;D20864&amp;E20864&amp;F20864&amp;G20864&amp;H20864</f>
        <v>COMPRESSOR DE AR,ESTACIONARIO,DESCARGA LIVRE EFETIVA DE 17,70M3/MIN E 624PCM,MOTOR ELETRICO,EXCLUSIVE OPERADOR</v>
      </c>
      <c r="C20864" s="749" t="s">
        <v>47649</v>
      </c>
      <c r="D20864" s="749" t="s">
        <v>47650</v>
      </c>
      <c r="I20864" s="749" t="s">
        <v>1747</v>
      </c>
      <c r="J20864" s="749" t="n">
        <v>31.76</v>
      </c>
    </row>
    <row collapsed="false" customFormat="false" customHeight="true" hidden="true" ht="12.75" outlineLevel="0" r="20865">
      <c r="A20865" s="749" t="s">
        <v>47652</v>
      </c>
      <c r="B20865" s="749" t="str">
        <f aca="false">C20865&amp;D20865&amp;E20865&amp;F20865&amp;G20865&amp;H20865</f>
        <v>COMPRESSOR DE AR,ESTACIONARIO,DESCARGA LIVRE EFETIVA DE 17,70M3/MIN E 624PCM,MOTOR ELETRICO,EXCLUSIVE OPERADOR</v>
      </c>
      <c r="C20865" s="749" t="s">
        <v>47649</v>
      </c>
      <c r="D20865" s="749" t="s">
        <v>47650</v>
      </c>
      <c r="I20865" s="749" t="s">
        <v>1747</v>
      </c>
      <c r="J20865" s="749" t="n">
        <v>17.67</v>
      </c>
    </row>
    <row collapsed="false" customFormat="false" customHeight="true" hidden="true" ht="12.75" outlineLevel="0" r="20866">
      <c r="A20866" s="749" t="s">
        <v>47653</v>
      </c>
      <c r="B20866" s="749" t="str">
        <f aca="false">C20866&amp;D20866&amp;E20866&amp;F20866&amp;G20866&amp;H20866</f>
        <v>COMPRESSOR DE AR,ESTACIONARIO,DESCARGA LIVRE EFETIVA DE 17,70M3/MIN E 624PCM,MOTOR ELETRICO,EXCLUSIVE OPERADOR</v>
      </c>
      <c r="C20866" s="749" t="s">
        <v>47649</v>
      </c>
      <c r="D20866" s="749" t="s">
        <v>47650</v>
      </c>
      <c r="I20866" s="749" t="s">
        <v>1747</v>
      </c>
      <c r="J20866" s="749" t="n">
        <v>146.82</v>
      </c>
    </row>
    <row collapsed="false" customFormat="false" customHeight="true" hidden="true" ht="12.75" outlineLevel="0" r="20867">
      <c r="A20867" s="749" t="s">
        <v>47654</v>
      </c>
      <c r="B20867" s="749" t="str">
        <f aca="false">C20867&amp;D20867&amp;E20867&amp;F20867&amp;G20867&amp;H20867</f>
        <v>COMPRESSOR DE AR,ESTACIONARIO,DESCARGA LIVRE EFETIVA DE 17,70M3/MIN E 624PCM,MOTOR ELETRICO,EXCLUSIVE OPERADOR</v>
      </c>
      <c r="C20867" s="749" t="s">
        <v>47649</v>
      </c>
      <c r="D20867" s="749" t="s">
        <v>47650</v>
      </c>
      <c r="I20867" s="749" t="s">
        <v>1747</v>
      </c>
      <c r="J20867" s="749" t="n">
        <v>31.76</v>
      </c>
    </row>
    <row collapsed="false" customFormat="false" customHeight="true" hidden="true" ht="12.75" outlineLevel="0" r="20868">
      <c r="A20868" s="749" t="s">
        <v>47655</v>
      </c>
      <c r="B20868" s="749" t="str">
        <f aca="false">C20868&amp;D20868&amp;E20868&amp;F20868&amp;G20868&amp;H20868</f>
        <v>COMPRESSOR DE AR,ESTACIONARIO,DESCARGA LIVRE EFETIVA DE 17,70M3/MIN E 624PCM,MOTOR ELETRICO,EXCLUSIVE OPERADOR</v>
      </c>
      <c r="C20868" s="749" t="s">
        <v>47649</v>
      </c>
      <c r="D20868" s="749" t="s">
        <v>47650</v>
      </c>
      <c r="I20868" s="749" t="s">
        <v>1747</v>
      </c>
      <c r="J20868" s="749" t="n">
        <v>17.67</v>
      </c>
    </row>
    <row collapsed="false" customFormat="false" customHeight="true" hidden="true" ht="12.75" outlineLevel="0" r="20869">
      <c r="A20869" s="749" t="s">
        <v>47656</v>
      </c>
      <c r="B20869" s="749" t="str">
        <f aca="false">C20869&amp;D20869&amp;E20869&amp;F20869&amp;G20869&amp;H20869</f>
        <v>GERADOR MONOFASICO,POTENCIA MAXIMA DE 2,5KVA(2500W),VOLTAGEM CA:110/220V,FREQUENCIA:60HZ,VOLTAGEM CC:12V-8,3A,EQUIPADO COM MOTOR A GASOLINA,EXCLUSIVE OPERADOR</v>
      </c>
      <c r="C20869" s="749" t="s">
        <v>47657</v>
      </c>
      <c r="D20869" s="749" t="s">
        <v>47658</v>
      </c>
      <c r="E20869" s="749" t="s">
        <v>47659</v>
      </c>
      <c r="I20869" s="749" t="s">
        <v>1747</v>
      </c>
      <c r="J20869" s="749" t="n">
        <v>7.5</v>
      </c>
    </row>
    <row collapsed="false" customFormat="false" customHeight="true" hidden="true" ht="12.75" outlineLevel="0" r="20870">
      <c r="A20870" s="749" t="s">
        <v>47660</v>
      </c>
      <c r="B20870" s="749" t="str">
        <f aca="false">C20870&amp;D20870&amp;E20870&amp;F20870&amp;G20870&amp;H20870</f>
        <v>GERADOR MONOFASICO,POTENCIA MAXIMA DE 2,5KVA(2500W),VOLTAGEM CA:110/220V,FREQUENCIA:60HZ,VOLTAGEM CC:12V-8,3A,EQUIPADO COM MOTOR A GASOLINA,EXCLUSIVE OPERADOR</v>
      </c>
      <c r="C20870" s="749" t="s">
        <v>47657</v>
      </c>
      <c r="D20870" s="749" t="s">
        <v>47658</v>
      </c>
      <c r="E20870" s="749" t="s">
        <v>47659</v>
      </c>
      <c r="I20870" s="749" t="s">
        <v>1747</v>
      </c>
      <c r="J20870" s="749" t="n">
        <v>0.88</v>
      </c>
    </row>
    <row collapsed="false" customFormat="false" customHeight="true" hidden="true" ht="12.75" outlineLevel="0" r="20871">
      <c r="A20871" s="749" t="s">
        <v>47661</v>
      </c>
      <c r="B20871" s="749" t="str">
        <f aca="false">C20871&amp;D20871&amp;E20871&amp;F20871&amp;G20871&amp;H20871</f>
        <v>GERADOR MONOFASICO,POTENCIA MAXIMA DE 2,5KVA(2500W),VOLTAGEM CA:110/220V,FREQUENCIA:60HZ,VOLTAGEM CC:12V-8,3A,EQUIPADO COM MOTOR A GASOLINA,EXCLUSIVE OPERADOR</v>
      </c>
      <c r="C20871" s="749" t="s">
        <v>47657</v>
      </c>
      <c r="D20871" s="749" t="s">
        <v>47658</v>
      </c>
      <c r="E20871" s="749" t="s">
        <v>47659</v>
      </c>
      <c r="I20871" s="749" t="s">
        <v>1747</v>
      </c>
      <c r="J20871" s="749" t="n">
        <v>0.15</v>
      </c>
    </row>
    <row collapsed="false" customFormat="false" customHeight="true" hidden="true" ht="12.75" outlineLevel="0" r="20872">
      <c r="A20872" s="749" t="s">
        <v>47662</v>
      </c>
      <c r="B20872" s="749" t="str">
        <f aca="false">C20872&amp;D20872&amp;E20872&amp;F20872&amp;G20872&amp;H20872</f>
        <v>GERADOR MONOFASICO,POTENCIA MAXIMA DE 2,5KVA(2500W),VOLTAGEM CA:110/220V,FREQUENCIA:60HZ,VOLTAGEM CC:12V-8,3A,EQUIPADO COM MOTOR A GASOLINA,EXCLUSIVE OPERADOR</v>
      </c>
      <c r="C20872" s="749" t="s">
        <v>47657</v>
      </c>
      <c r="D20872" s="749" t="s">
        <v>47658</v>
      </c>
      <c r="E20872" s="749" t="s">
        <v>47659</v>
      </c>
      <c r="I20872" s="749" t="s">
        <v>1747</v>
      </c>
      <c r="J20872" s="749" t="n">
        <v>7.5</v>
      </c>
    </row>
    <row collapsed="false" customFormat="false" customHeight="true" hidden="true" ht="12.75" outlineLevel="0" r="20873">
      <c r="A20873" s="749" t="s">
        <v>47663</v>
      </c>
      <c r="B20873" s="749" t="str">
        <f aca="false">C20873&amp;D20873&amp;E20873&amp;F20873&amp;G20873&amp;H20873</f>
        <v>GERADOR MONOFASICO,POTENCIA MAXIMA DE 2,5KVA(2500W),VOLTAGEM CA:110/220V,FREQUENCIA:60HZ,VOLTAGEM CC:12V-8,3A,EQUIPADO COM MOTOR A GASOLINA,EXCLUSIVE OPERADOR</v>
      </c>
      <c r="C20873" s="749" t="s">
        <v>47657</v>
      </c>
      <c r="D20873" s="749" t="s">
        <v>47658</v>
      </c>
      <c r="E20873" s="749" t="s">
        <v>47659</v>
      </c>
      <c r="I20873" s="749" t="s">
        <v>1747</v>
      </c>
      <c r="J20873" s="749" t="n">
        <v>0.88</v>
      </c>
    </row>
    <row collapsed="false" customFormat="false" customHeight="true" hidden="true" ht="12.75" outlineLevel="0" r="20874">
      <c r="A20874" s="749" t="s">
        <v>47664</v>
      </c>
      <c r="B20874" s="749" t="str">
        <f aca="false">C20874&amp;D20874&amp;E20874&amp;F20874&amp;G20874&amp;H20874</f>
        <v>GERADOR MONOFASICO,POTENCIA MAXIMA DE 2,5KVA(2500W),VOLTAGEM CA:110/220V,FREQUENCIA:60HZ,VOLTAGEM CC:12V-8,3A,EQUIPADO COM MOTOR A GASOLINA,EXCLUSIVE OPERADOR</v>
      </c>
      <c r="C20874" s="749" t="s">
        <v>47657</v>
      </c>
      <c r="D20874" s="749" t="s">
        <v>47658</v>
      </c>
      <c r="E20874" s="749" t="s">
        <v>47659</v>
      </c>
      <c r="I20874" s="749" t="s">
        <v>1747</v>
      </c>
      <c r="J20874" s="749" t="n">
        <v>0.15</v>
      </c>
    </row>
    <row collapsed="false" customFormat="false" customHeight="true" hidden="true" ht="12.75" outlineLevel="0" r="20875">
      <c r="A20875" s="749" t="s">
        <v>47665</v>
      </c>
      <c r="B20875" s="749" t="str">
        <f aca="false">C20875&amp;D20875&amp;E20875&amp;F20875&amp;G20875&amp;H20875</f>
        <v>GRUPO GERADOR,TRANSPORTAVEL SOBRE RODAS,COMPOSTO DE GERADORDE 53/60KVA,EXCLUSIVE OPERADOR</v>
      </c>
      <c r="C20875" s="749" t="s">
        <v>47666</v>
      </c>
      <c r="D20875" s="749" t="s">
        <v>47667</v>
      </c>
      <c r="I20875" s="749" t="s">
        <v>1747</v>
      </c>
      <c r="J20875" s="749" t="n">
        <v>63.65</v>
      </c>
    </row>
    <row collapsed="false" customFormat="false" customHeight="true" hidden="true" ht="12.75" outlineLevel="0" r="20876">
      <c r="A20876" s="749" t="s">
        <v>47668</v>
      </c>
      <c r="B20876" s="749" t="str">
        <f aca="false">C20876&amp;D20876&amp;E20876&amp;F20876&amp;G20876&amp;H20876</f>
        <v>GRUPO GERADOR,TRANSPORTAVEL SOBRE RODAS,COMPOSTO DE GERADORDE 53/60KVA,EXCLUSIVE OPERADOR</v>
      </c>
      <c r="C20876" s="749" t="s">
        <v>47666</v>
      </c>
      <c r="D20876" s="749" t="s">
        <v>47667</v>
      </c>
      <c r="I20876" s="749" t="s">
        <v>1747</v>
      </c>
      <c r="J20876" s="749" t="n">
        <v>10.84</v>
      </c>
    </row>
    <row collapsed="false" customFormat="false" customHeight="true" hidden="true" ht="12.75" outlineLevel="0" r="20877">
      <c r="A20877" s="749" t="s">
        <v>47669</v>
      </c>
      <c r="B20877" s="749" t="str">
        <f aca="false">C20877&amp;D20877&amp;E20877&amp;F20877&amp;G20877&amp;H20877</f>
        <v>GRUPO GERADOR,TRANSPORTAVEL SOBRE RODAS,COMPOSTO DE GERADORDE 53/60KVA,EXCLUSIVE OPERADOR</v>
      </c>
      <c r="C20877" s="749" t="s">
        <v>47666</v>
      </c>
      <c r="D20877" s="749" t="s">
        <v>47667</v>
      </c>
      <c r="I20877" s="749" t="s">
        <v>1747</v>
      </c>
      <c r="J20877" s="749" t="n">
        <v>4.7</v>
      </c>
    </row>
    <row collapsed="false" customFormat="false" customHeight="true" hidden="true" ht="12.75" outlineLevel="0" r="20878">
      <c r="A20878" s="749" t="s">
        <v>47670</v>
      </c>
      <c r="B20878" s="749" t="str">
        <f aca="false">C20878&amp;D20878&amp;E20878&amp;F20878&amp;G20878&amp;H20878</f>
        <v>GRUPO GERADOR,TRANSPORTAVEL SOBRE RODAS,COMPOSTO DE GERADORDE 53/60KVA,EXCLUSIVE OPERADOR</v>
      </c>
      <c r="C20878" s="749" t="s">
        <v>47666</v>
      </c>
      <c r="D20878" s="749" t="s">
        <v>47667</v>
      </c>
      <c r="I20878" s="749" t="s">
        <v>1747</v>
      </c>
      <c r="J20878" s="749" t="n">
        <v>63.65</v>
      </c>
    </row>
    <row collapsed="false" customFormat="false" customHeight="true" hidden="true" ht="12.75" outlineLevel="0" r="20879">
      <c r="A20879" s="749" t="s">
        <v>47671</v>
      </c>
      <c r="B20879" s="749" t="str">
        <f aca="false">C20879&amp;D20879&amp;E20879&amp;F20879&amp;G20879&amp;H20879</f>
        <v>GRUPO GERADOR,TRANSPORTAVEL SOBRE RODAS,COMPOSTO DE GERADORDE 53/60KVA,EXCLUSIVE OPERADOR</v>
      </c>
      <c r="C20879" s="749" t="s">
        <v>47666</v>
      </c>
      <c r="D20879" s="749" t="s">
        <v>47667</v>
      </c>
      <c r="I20879" s="749" t="s">
        <v>1747</v>
      </c>
      <c r="J20879" s="749" t="n">
        <v>10.84</v>
      </c>
    </row>
    <row collapsed="false" customFormat="false" customHeight="true" hidden="true" ht="12.75" outlineLevel="0" r="20880">
      <c r="A20880" s="749" t="s">
        <v>47672</v>
      </c>
      <c r="B20880" s="749" t="str">
        <f aca="false">C20880&amp;D20880&amp;E20880&amp;F20880&amp;G20880&amp;H20880</f>
        <v>GRUPO GERADOR,TRANSPORTAVEL SOBRE RODAS,COMPOSTO DE GERADORDE 53/60KVA,EXCLUSIVE OPERADOR</v>
      </c>
      <c r="C20880" s="749" t="s">
        <v>47666</v>
      </c>
      <c r="D20880" s="749" t="s">
        <v>47667</v>
      </c>
      <c r="I20880" s="749" t="s">
        <v>1747</v>
      </c>
      <c r="J20880" s="749" t="n">
        <v>4.7</v>
      </c>
    </row>
    <row collapsed="false" customFormat="false" customHeight="true" hidden="true" ht="12.75" outlineLevel="0" r="20881">
      <c r="A20881" s="749" t="s">
        <v>47673</v>
      </c>
      <c r="B20881" s="749" t="str">
        <f aca="false">C20881&amp;D20881&amp;E20881&amp;F20881&amp;G20881&amp;H20881</f>
        <v>GRUPO GERADOR,ESTACIONARIO,COM ALTERNADOR DE 125/145KVA,EXCLUSIVE OPERADOR</v>
      </c>
      <c r="C20881" s="749" t="s">
        <v>47674</v>
      </c>
      <c r="D20881" s="749" t="s">
        <v>47112</v>
      </c>
      <c r="I20881" s="749" t="s">
        <v>1747</v>
      </c>
      <c r="J20881" s="749" t="n">
        <v>129.1</v>
      </c>
    </row>
    <row collapsed="false" customFormat="false" customHeight="true" hidden="true" ht="12.75" outlineLevel="0" r="20882">
      <c r="A20882" s="749" t="s">
        <v>47675</v>
      </c>
      <c r="B20882" s="749" t="str">
        <f aca="false">C20882&amp;D20882&amp;E20882&amp;F20882&amp;G20882&amp;H20882</f>
        <v>GRUPO GERADOR,ESTACIONARIO,COM ALTERNADOR DE 125/145KVA,EXCLUSIVE OPERADOR</v>
      </c>
      <c r="C20882" s="749" t="s">
        <v>47674</v>
      </c>
      <c r="D20882" s="749" t="s">
        <v>47112</v>
      </c>
      <c r="I20882" s="749" t="s">
        <v>1747</v>
      </c>
      <c r="J20882" s="749" t="n">
        <v>17.58</v>
      </c>
    </row>
    <row collapsed="false" customFormat="false" customHeight="true" hidden="true" ht="12.75" outlineLevel="0" r="20883">
      <c r="A20883" s="749" t="s">
        <v>47676</v>
      </c>
      <c r="B20883" s="749" t="str">
        <f aca="false">C20883&amp;D20883&amp;E20883&amp;F20883&amp;G20883&amp;H20883</f>
        <v>GRUPO GERADOR,ESTACIONARIO,COM ALTERNADOR DE 125/145KVA,EXCLUSIVE OPERADOR</v>
      </c>
      <c r="C20883" s="749" t="s">
        <v>47674</v>
      </c>
      <c r="D20883" s="749" t="s">
        <v>47112</v>
      </c>
      <c r="I20883" s="749" t="s">
        <v>1747</v>
      </c>
      <c r="J20883" s="749" t="n">
        <v>4.91</v>
      </c>
    </row>
    <row collapsed="false" customFormat="false" customHeight="true" hidden="true" ht="12.75" outlineLevel="0" r="20884">
      <c r="A20884" s="749" t="s">
        <v>47677</v>
      </c>
      <c r="B20884" s="749" t="str">
        <f aca="false">C20884&amp;D20884&amp;E20884&amp;F20884&amp;G20884&amp;H20884</f>
        <v>GRUPO GERADOR,ESTACIONARIO,COM ALTERNADOR DE 125/145KVA,EXCLUSIVE OPERADOR</v>
      </c>
      <c r="C20884" s="749" t="s">
        <v>47674</v>
      </c>
      <c r="D20884" s="749" t="s">
        <v>47112</v>
      </c>
      <c r="I20884" s="749" t="s">
        <v>1747</v>
      </c>
      <c r="J20884" s="749" t="n">
        <v>129.1</v>
      </c>
    </row>
    <row collapsed="false" customFormat="false" customHeight="true" hidden="true" ht="12.75" outlineLevel="0" r="20885">
      <c r="A20885" s="749" t="s">
        <v>47678</v>
      </c>
      <c r="B20885" s="749" t="str">
        <f aca="false">C20885&amp;D20885&amp;E20885&amp;F20885&amp;G20885&amp;H20885</f>
        <v>GRUPO GERADOR,ESTACIONARIO,COM ALTERNADOR DE 125/145KVA,EXCLUSIVE OPERADOR</v>
      </c>
      <c r="C20885" s="749" t="s">
        <v>47674</v>
      </c>
      <c r="D20885" s="749" t="s">
        <v>47112</v>
      </c>
      <c r="I20885" s="749" t="s">
        <v>1747</v>
      </c>
      <c r="J20885" s="749" t="n">
        <v>17.58</v>
      </c>
    </row>
    <row collapsed="false" customFormat="false" customHeight="true" hidden="true" ht="12.75" outlineLevel="0" r="20886">
      <c r="A20886" s="749" t="s">
        <v>47679</v>
      </c>
      <c r="B20886" s="749" t="str">
        <f aca="false">C20886&amp;D20886&amp;E20886&amp;F20886&amp;G20886&amp;H20886</f>
        <v>GRUPO GERADOR,ESTACIONARIO,COM ALTERNADOR DE 125/145KVA,EXCLUSIVE OPERADOR</v>
      </c>
      <c r="C20886" s="749" t="s">
        <v>47674</v>
      </c>
      <c r="D20886" s="749" t="s">
        <v>47112</v>
      </c>
      <c r="I20886" s="749" t="s">
        <v>1747</v>
      </c>
      <c r="J20886" s="749" t="n">
        <v>4.91</v>
      </c>
    </row>
    <row collapsed="false" customFormat="false" customHeight="true" hidden="true" ht="12.75" outlineLevel="0" r="20887">
      <c r="A20887" s="749" t="s">
        <v>47680</v>
      </c>
      <c r="B20887" s="749" t="str">
        <f aca="false">C20887&amp;D20887&amp;E20887&amp;F20887&amp;G20887&amp;H20887</f>
        <v>MAQUINA DE SOLDA A ARCO,DE 375A,COM MOTOR ELETRICO,EXCLUSIVE OPERADOR</v>
      </c>
      <c r="C20887" s="749" t="s">
        <v>47681</v>
      </c>
      <c r="D20887" s="749" t="s">
        <v>47682</v>
      </c>
      <c r="I20887" s="749" t="s">
        <v>1747</v>
      </c>
      <c r="J20887" s="749" t="n">
        <v>10.5</v>
      </c>
    </row>
    <row collapsed="false" customFormat="false" customHeight="true" hidden="true" ht="12.75" outlineLevel="0" r="20888">
      <c r="A20888" s="749" t="s">
        <v>47683</v>
      </c>
      <c r="B20888" s="749" t="str">
        <f aca="false">C20888&amp;D20888&amp;E20888&amp;F20888&amp;G20888&amp;H20888</f>
        <v>MAQUINA DE SOLDA A ARCO,DE 375A,COM MOTOR ELETRICO,EXCLUSIVE OPERADOR</v>
      </c>
      <c r="C20888" s="749" t="s">
        <v>47681</v>
      </c>
      <c r="D20888" s="749" t="s">
        <v>47682</v>
      </c>
      <c r="I20888" s="749" t="s">
        <v>1747</v>
      </c>
      <c r="J20888" s="749" t="n">
        <v>1.36</v>
      </c>
    </row>
    <row collapsed="false" customFormat="false" customHeight="true" hidden="true" ht="12.75" outlineLevel="0" r="20889">
      <c r="A20889" s="749" t="s">
        <v>47684</v>
      </c>
      <c r="B20889" s="749" t="str">
        <f aca="false">C20889&amp;D20889&amp;E20889&amp;F20889&amp;G20889&amp;H20889</f>
        <v>MAQUINA DE SOLDA A ARCO,DE 375A,COM MOTOR ELETRICO,EXCLUSIVE OPERADOR</v>
      </c>
      <c r="C20889" s="749" t="s">
        <v>47681</v>
      </c>
      <c r="D20889" s="749" t="s">
        <v>47682</v>
      </c>
      <c r="I20889" s="749" t="s">
        <v>1747</v>
      </c>
      <c r="J20889" s="749" t="n">
        <v>0.33</v>
      </c>
    </row>
    <row collapsed="false" customFormat="false" customHeight="true" hidden="true" ht="12.75" outlineLevel="0" r="20890">
      <c r="A20890" s="749" t="s">
        <v>47685</v>
      </c>
      <c r="B20890" s="749" t="str">
        <f aca="false">C20890&amp;D20890&amp;E20890&amp;F20890&amp;G20890&amp;H20890</f>
        <v>MAQUINA DE SOLDA A ARCO,DE 375A,COM MOTOR ELETRICO,EXCLUSIVE OPERADOR</v>
      </c>
      <c r="C20890" s="749" t="s">
        <v>47681</v>
      </c>
      <c r="D20890" s="749" t="s">
        <v>47682</v>
      </c>
      <c r="I20890" s="749" t="s">
        <v>1747</v>
      </c>
      <c r="J20890" s="749" t="n">
        <v>10.5</v>
      </c>
    </row>
    <row collapsed="false" customFormat="false" customHeight="true" hidden="true" ht="12.75" outlineLevel="0" r="20891">
      <c r="A20891" s="749" t="s">
        <v>47686</v>
      </c>
      <c r="B20891" s="749" t="str">
        <f aca="false">C20891&amp;D20891&amp;E20891&amp;F20891&amp;G20891&amp;H20891</f>
        <v>MAQUINA DE SOLDA A ARCO,DE 375A,COM MOTOR ELETRICO,EXCLUSIVE OPERADOR</v>
      </c>
      <c r="C20891" s="749" t="s">
        <v>47681</v>
      </c>
      <c r="D20891" s="749" t="s">
        <v>47682</v>
      </c>
      <c r="I20891" s="749" t="s">
        <v>1747</v>
      </c>
      <c r="J20891" s="749" t="n">
        <v>1.36</v>
      </c>
    </row>
    <row collapsed="false" customFormat="false" customHeight="true" hidden="true" ht="12.75" outlineLevel="0" r="20892">
      <c r="A20892" s="749" t="s">
        <v>47687</v>
      </c>
      <c r="B20892" s="749" t="str">
        <f aca="false">C20892&amp;D20892&amp;E20892&amp;F20892&amp;G20892&amp;H20892</f>
        <v>MAQUINA DE SOLDA A ARCO,DE 375A,COM MOTOR ELETRICO,EXCLUSIVE OPERADOR</v>
      </c>
      <c r="C20892" s="749" t="s">
        <v>47681</v>
      </c>
      <c r="D20892" s="749" t="s">
        <v>47682</v>
      </c>
      <c r="I20892" s="749" t="s">
        <v>1747</v>
      </c>
      <c r="J20892" s="749" t="n">
        <v>0.33</v>
      </c>
    </row>
    <row collapsed="false" customFormat="false" customHeight="true" hidden="true" ht="12.75" outlineLevel="0" r="20893">
      <c r="A20893" s="749" t="s">
        <v>47688</v>
      </c>
      <c r="B20893" s="749" t="str">
        <f aca="false">C20893&amp;D20893&amp;E20893&amp;F20893&amp;G20893&amp;H20893</f>
        <v>MAQUINA DE SOLDA A ARCO,DE 375A,COM MOTOR DIESEL,EXCLUSIVE OPERADOR</v>
      </c>
      <c r="C20893" s="749" t="s">
        <v>47689</v>
      </c>
      <c r="D20893" s="749" t="s">
        <v>47690</v>
      </c>
      <c r="I20893" s="749" t="s">
        <v>1747</v>
      </c>
      <c r="J20893" s="749" t="n">
        <v>50.65</v>
      </c>
    </row>
    <row collapsed="false" customFormat="false" customHeight="true" hidden="true" ht="12.75" outlineLevel="0" r="20894">
      <c r="A20894" s="749" t="s">
        <v>47691</v>
      </c>
      <c r="B20894" s="749" t="str">
        <f aca="false">C20894&amp;D20894&amp;E20894&amp;F20894&amp;G20894&amp;H20894</f>
        <v>MAQUINA DE SOLDA A ARCO,DE 375A,COM MOTOR DIESEL,EXCLUSIVE OPERADOR</v>
      </c>
      <c r="C20894" s="749" t="s">
        <v>47689</v>
      </c>
      <c r="D20894" s="749" t="s">
        <v>47690</v>
      </c>
      <c r="I20894" s="749" t="s">
        <v>1747</v>
      </c>
      <c r="J20894" s="749" t="n">
        <v>14.07</v>
      </c>
    </row>
    <row collapsed="false" customFormat="false" customHeight="true" hidden="true" ht="12.75" outlineLevel="0" r="20895">
      <c r="A20895" s="749" t="s">
        <v>47692</v>
      </c>
      <c r="B20895" s="749" t="str">
        <f aca="false">C20895&amp;D20895&amp;E20895&amp;F20895&amp;G20895&amp;H20895</f>
        <v>MAQUINA DE SOLDA A ARCO,DE 375A,COM MOTOR DIESEL,EXCLUSIVE OPERADOR</v>
      </c>
      <c r="C20895" s="749" t="s">
        <v>47689</v>
      </c>
      <c r="D20895" s="749" t="s">
        <v>47690</v>
      </c>
      <c r="I20895" s="749" t="s">
        <v>1747</v>
      </c>
      <c r="J20895" s="749" t="n">
        <v>9.48</v>
      </c>
    </row>
    <row collapsed="false" customFormat="false" customHeight="true" hidden="true" ht="12.75" outlineLevel="0" r="20896">
      <c r="A20896" s="749" t="s">
        <v>47693</v>
      </c>
      <c r="B20896" s="749" t="str">
        <f aca="false">C20896&amp;D20896&amp;E20896&amp;F20896&amp;G20896&amp;H20896</f>
        <v>MAQUINA DE SOLDA A ARCO,DE 375A,COM MOTOR DIESEL,EXCLUSIVE OPERADOR</v>
      </c>
      <c r="C20896" s="749" t="s">
        <v>47689</v>
      </c>
      <c r="D20896" s="749" t="s">
        <v>47690</v>
      </c>
      <c r="I20896" s="749" t="s">
        <v>1747</v>
      </c>
      <c r="J20896" s="749" t="n">
        <v>50.65</v>
      </c>
    </row>
    <row collapsed="false" customFormat="false" customHeight="true" hidden="true" ht="12.75" outlineLevel="0" r="20897">
      <c r="A20897" s="749" t="s">
        <v>47694</v>
      </c>
      <c r="B20897" s="749" t="str">
        <f aca="false">C20897&amp;D20897&amp;E20897&amp;F20897&amp;G20897&amp;H20897</f>
        <v>MAQUINA DE SOLDA A ARCO,DE 375A,COM MOTOR DIESEL,EXCLUSIVE OPERADOR</v>
      </c>
      <c r="C20897" s="749" t="s">
        <v>47689</v>
      </c>
      <c r="D20897" s="749" t="s">
        <v>47690</v>
      </c>
      <c r="I20897" s="749" t="s">
        <v>1747</v>
      </c>
      <c r="J20897" s="749" t="n">
        <v>14.07</v>
      </c>
    </row>
    <row collapsed="false" customFormat="false" customHeight="true" hidden="true" ht="12.75" outlineLevel="0" r="20898">
      <c r="A20898" s="749" t="s">
        <v>47695</v>
      </c>
      <c r="B20898" s="749" t="str">
        <f aca="false">C20898&amp;D20898&amp;E20898&amp;F20898&amp;G20898&amp;H20898</f>
        <v>MAQUINA DE SOLDA A ARCO,DE 375A,COM MOTOR DIESEL,EXCLUSIVE OPERADOR</v>
      </c>
      <c r="C20898" s="749" t="s">
        <v>47689</v>
      </c>
      <c r="D20898" s="749" t="s">
        <v>47690</v>
      </c>
      <c r="I20898" s="749" t="s">
        <v>1747</v>
      </c>
      <c r="J20898" s="749" t="n">
        <v>9.48</v>
      </c>
    </row>
    <row collapsed="false" customFormat="false" customHeight="true" hidden="true" ht="12.75" outlineLevel="0" r="20899">
      <c r="A20899" s="749" t="s">
        <v>47696</v>
      </c>
      <c r="B20899" s="749" t="str">
        <f aca="false">C20899&amp;D20899&amp;E20899&amp;F20899&amp;G20899&amp;H20899</f>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899" s="749" t="s">
        <v>47697</v>
      </c>
      <c r="D20899" s="749" t="s">
        <v>47698</v>
      </c>
      <c r="E20899" s="749" t="s">
        <v>47699</v>
      </c>
      <c r="F20899" s="749" t="s">
        <v>47700</v>
      </c>
      <c r="G20899" s="749" t="s">
        <v>47701</v>
      </c>
      <c r="H20899" s="749" t="s">
        <v>47702</v>
      </c>
      <c r="I20899" s="749" t="s">
        <v>1747</v>
      </c>
      <c r="J20899" s="749" t="n">
        <v>835.23</v>
      </c>
    </row>
    <row collapsed="false" customFormat="false" customHeight="true" hidden="true" ht="12.75" outlineLevel="0" r="20900">
      <c r="A20900" s="749" t="s">
        <v>47703</v>
      </c>
      <c r="B20900" s="749" t="str">
        <f aca="false">C20900&amp;D20900&amp;E20900&amp;F20900&amp;G20900&amp;H20900</f>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900" s="749" t="s">
        <v>47697</v>
      </c>
      <c r="D20900" s="749" t="s">
        <v>47698</v>
      </c>
      <c r="E20900" s="749" t="s">
        <v>47699</v>
      </c>
      <c r="F20900" s="749" t="s">
        <v>47700</v>
      </c>
      <c r="G20900" s="749" t="s">
        <v>47701</v>
      </c>
      <c r="H20900" s="749" t="s">
        <v>47702</v>
      </c>
      <c r="I20900" s="749" t="s">
        <v>1747</v>
      </c>
      <c r="J20900" s="749" t="n">
        <v>450.24</v>
      </c>
    </row>
    <row collapsed="false" customFormat="false" customHeight="true" hidden="true" ht="12.75" outlineLevel="0" r="20901">
      <c r="A20901" s="749" t="s">
        <v>47704</v>
      </c>
      <c r="B20901" s="749" t="str">
        <f aca="false">C20901&amp;D20901&amp;E20901&amp;F20901&amp;G20901&amp;H20901</f>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901" s="749" t="s">
        <v>47697</v>
      </c>
      <c r="D20901" s="749" t="s">
        <v>47698</v>
      </c>
      <c r="E20901" s="749" t="s">
        <v>47699</v>
      </c>
      <c r="F20901" s="749" t="s">
        <v>47700</v>
      </c>
      <c r="G20901" s="749" t="s">
        <v>47701</v>
      </c>
      <c r="H20901" s="749" t="s">
        <v>47702</v>
      </c>
      <c r="I20901" s="749" t="s">
        <v>1747</v>
      </c>
      <c r="J20901" s="749" t="n">
        <v>369.2</v>
      </c>
    </row>
    <row collapsed="false" customFormat="false" customHeight="true" hidden="true" ht="12.75" outlineLevel="0" r="20902">
      <c r="A20902" s="749" t="s">
        <v>47705</v>
      </c>
      <c r="B20902" s="749" t="str">
        <f aca="false">C20902&amp;D20902&amp;E20902&amp;F20902&amp;G20902&amp;H20902</f>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902" s="749" t="s">
        <v>47697</v>
      </c>
      <c r="D20902" s="749" t="s">
        <v>47698</v>
      </c>
      <c r="E20902" s="749" t="s">
        <v>47699</v>
      </c>
      <c r="F20902" s="749" t="s">
        <v>47700</v>
      </c>
      <c r="G20902" s="749" t="s">
        <v>47701</v>
      </c>
      <c r="H20902" s="749" t="s">
        <v>47702</v>
      </c>
      <c r="I20902" s="749" t="s">
        <v>1747</v>
      </c>
      <c r="J20902" s="749" t="n">
        <v>832.24</v>
      </c>
    </row>
    <row collapsed="false" customFormat="false" customHeight="true" hidden="true" ht="12.75" outlineLevel="0" r="20903">
      <c r="A20903" s="749" t="s">
        <v>47706</v>
      </c>
      <c r="B20903" s="749" t="str">
        <f aca="false">C20903&amp;D20903&amp;E20903&amp;F20903&amp;G20903&amp;H20903</f>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903" s="749" t="s">
        <v>47697</v>
      </c>
      <c r="D20903" s="749" t="s">
        <v>47698</v>
      </c>
      <c r="E20903" s="749" t="s">
        <v>47699</v>
      </c>
      <c r="F20903" s="749" t="s">
        <v>47700</v>
      </c>
      <c r="G20903" s="749" t="s">
        <v>47701</v>
      </c>
      <c r="H20903" s="749" t="s">
        <v>47702</v>
      </c>
      <c r="I20903" s="749" t="s">
        <v>1747</v>
      </c>
      <c r="J20903" s="749" t="n">
        <v>447.25</v>
      </c>
    </row>
    <row collapsed="false" customFormat="false" customHeight="true" hidden="true" ht="12.75" outlineLevel="0" r="20904">
      <c r="A20904" s="749" t="s">
        <v>47707</v>
      </c>
      <c r="B20904" s="749" t="str">
        <f aca="false">C20904&amp;D20904&amp;E20904&amp;F20904&amp;G20904&amp;H20904</f>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904" s="749" t="s">
        <v>47697</v>
      </c>
      <c r="D20904" s="749" t="s">
        <v>47698</v>
      </c>
      <c r="E20904" s="749" t="s">
        <v>47699</v>
      </c>
      <c r="F20904" s="749" t="s">
        <v>47700</v>
      </c>
      <c r="G20904" s="749" t="s">
        <v>47701</v>
      </c>
      <c r="H20904" s="749" t="s">
        <v>47702</v>
      </c>
      <c r="I20904" s="749" t="s">
        <v>1747</v>
      </c>
      <c r="J20904" s="749" t="n">
        <v>366.21</v>
      </c>
    </row>
    <row collapsed="false" customFormat="false" customHeight="true" hidden="true" ht="12.75" outlineLevel="0" r="20905">
      <c r="A20905" s="749" t="s">
        <v>47708</v>
      </c>
      <c r="B20905" s="749" t="str">
        <f aca="false">C20905&amp;D20905&amp;E20905&amp;F20905&amp;G20905&amp;H20905</f>
        <v>CILINDRO HIDRAULICO DE 100T,COMANDO A DISTANCIA,MANGUEIRA DE ALTA PRESSAO DE BORRACHA REFORCADA DOTADA COM BOMBA DE COMANDO MANUAL DE 8.000 LIBRAS/POLEGADA QUADRADA OU 560KG/CM2,CAPACIDADE DE 12L,TUBO COM COMPRIMENTO PADRAO DE 3,00M,EXCLUSIVE OPERADOR</v>
      </c>
      <c r="C20905" s="749" t="s">
        <v>47709</v>
      </c>
      <c r="D20905" s="749" t="s">
        <v>47710</v>
      </c>
      <c r="E20905" s="749" t="s">
        <v>47711</v>
      </c>
      <c r="F20905" s="749" t="s">
        <v>47712</v>
      </c>
      <c r="G20905" s="749" t="s">
        <v>46930</v>
      </c>
      <c r="I20905" s="749" t="s">
        <v>1747</v>
      </c>
      <c r="J20905" s="749" t="n">
        <v>15.15</v>
      </c>
    </row>
    <row collapsed="false" customFormat="false" customHeight="true" hidden="true" ht="12.75" outlineLevel="0" r="20906">
      <c r="A20906" s="749" t="s">
        <v>47713</v>
      </c>
      <c r="B20906" s="749" t="str">
        <f aca="false">C20906&amp;D20906&amp;E20906&amp;F20906&amp;G20906&amp;H20906</f>
        <v>CILINDRO HIDRAULICO DE 100T,COMANDO A DISTANCIA,MANGUEIRA DE ALTA PRESSAO DE BORRACHA REFORCADA DOTADA COM BOMBA DE COMANDO MANUAL DE 8.000 LIBRAS/POLEGADA QUADRADA OU 560KG/CM2,CAPACIDADE DE 12L,TUBO COM COMPRIMENTO PADRAO DE 3,00M,EXCLUSIVE OPERADOR</v>
      </c>
      <c r="C20906" s="749" t="s">
        <v>47709</v>
      </c>
      <c r="D20906" s="749" t="s">
        <v>47710</v>
      </c>
      <c r="E20906" s="749" t="s">
        <v>47711</v>
      </c>
      <c r="F20906" s="749" t="s">
        <v>47712</v>
      </c>
      <c r="G20906" s="749" t="s">
        <v>46930</v>
      </c>
      <c r="I20906" s="749" t="s">
        <v>1747</v>
      </c>
      <c r="J20906" s="749" t="n">
        <v>12.62</v>
      </c>
    </row>
    <row collapsed="false" customFormat="false" customHeight="true" hidden="true" ht="12.75" outlineLevel="0" r="20907">
      <c r="A20907" s="749" t="s">
        <v>47714</v>
      </c>
      <c r="B20907" s="749" t="str">
        <f aca="false">C20907&amp;D20907&amp;E20907&amp;F20907&amp;G20907&amp;H20907</f>
        <v>CILINDRO HIDRAULICO DE 100T,COMANDO A DISTANCIA,MANGUEIRA DE ALTA PRESSAO DE BORRACHA REFORCADA DOTADA COM BOMBA DE COMANDO MANUAL DE 8.000 LIBRAS/POLEGADA QUADRADA OU 560KG/CM2,CAPACIDADE DE 12L,TUBO COM COMPRIMENTO PADRAO DE 3,00M,EXCLUSIVE OPERADOR</v>
      </c>
      <c r="C20907" s="749" t="s">
        <v>47709</v>
      </c>
      <c r="D20907" s="749" t="s">
        <v>47710</v>
      </c>
      <c r="E20907" s="749" t="s">
        <v>47711</v>
      </c>
      <c r="F20907" s="749" t="s">
        <v>47712</v>
      </c>
      <c r="G20907" s="749" t="s">
        <v>46930</v>
      </c>
      <c r="I20907" s="749" t="s">
        <v>1747</v>
      </c>
      <c r="J20907" s="749" t="n">
        <v>15.15</v>
      </c>
    </row>
    <row collapsed="false" customFormat="false" customHeight="true" hidden="true" ht="12.75" outlineLevel="0" r="20908">
      <c r="A20908" s="749" t="s">
        <v>47715</v>
      </c>
      <c r="B20908" s="749" t="str">
        <f aca="false">C20908&amp;D20908&amp;E20908&amp;F20908&amp;G20908&amp;H20908</f>
        <v>CILINDRO HIDRAULICO DE 100T,COMANDO A DISTANCIA,MANGUEIRA DE ALTA PRESSAO DE BORRACHA REFORCADA DOTADA COM BOMBA DE COMANDO MANUAL DE 8.000 LIBRAS/POLEGADA QUADRADA OU 560KG/CM2,CAPACIDADE DE 12L,TUBO COM COMPRIMENTO PADRAO DE 3,00M,EXCLUSIVE OPERADOR</v>
      </c>
      <c r="C20908" s="749" t="s">
        <v>47709</v>
      </c>
      <c r="D20908" s="749" t="s">
        <v>47710</v>
      </c>
      <c r="E20908" s="749" t="s">
        <v>47711</v>
      </c>
      <c r="F20908" s="749" t="s">
        <v>47712</v>
      </c>
      <c r="G20908" s="749" t="s">
        <v>46930</v>
      </c>
      <c r="I20908" s="749" t="s">
        <v>1747</v>
      </c>
      <c r="J20908" s="749" t="n">
        <v>12.62</v>
      </c>
    </row>
    <row collapsed="false" customFormat="false" customHeight="true" hidden="true" ht="12.75" outlineLevel="0" r="20909">
      <c r="A20909" s="749" t="s">
        <v>47716</v>
      </c>
      <c r="B20909" s="749" t="str">
        <f aca="false">C20909&amp;D20909&amp;E20909&amp;F20909&amp;G20909&amp;H20909</f>
        <v>CILINDRO HIDRAULICO DE 300T,COMANDO A DISTANCIA,MANGUEIRA DE ALTA PRESSAO DE BORRACHA REFORCADA DOTADA COM BOMBA DE COMANDO MANUAL DE 8.000 LIBRAS/POLEGADA QUADRADA OU 560KG/CM2,CAPACIDADE DE 12L,TUBO COM COMPRIMENTO PADRAO DE 3,00M,EXCLUSIVE OPERADOR</v>
      </c>
      <c r="C20909" s="749" t="s">
        <v>47717</v>
      </c>
      <c r="D20909" s="749" t="s">
        <v>47710</v>
      </c>
      <c r="E20909" s="749" t="s">
        <v>47711</v>
      </c>
      <c r="F20909" s="749" t="s">
        <v>47712</v>
      </c>
      <c r="G20909" s="749" t="s">
        <v>46930</v>
      </c>
      <c r="I20909" s="749" t="s">
        <v>1747</v>
      </c>
      <c r="J20909" s="749" t="n">
        <v>29.1</v>
      </c>
    </row>
    <row collapsed="false" customFormat="false" customHeight="true" hidden="true" ht="12.75" outlineLevel="0" r="20910">
      <c r="A20910" s="749" t="s">
        <v>47718</v>
      </c>
      <c r="B20910" s="749" t="str">
        <f aca="false">C20910&amp;D20910&amp;E20910&amp;F20910&amp;G20910&amp;H20910</f>
        <v>CILINDRO HIDRAULICO DE 300T,COMANDO A DISTANCIA,MANGUEIRA DE ALTA PRESSAO DE BORRACHA REFORCADA DOTADA COM BOMBA DE COMANDO MANUAL DE 8.000 LIBRAS/POLEGADA QUADRADA OU 560KG/CM2,CAPACIDADE DE 12L,TUBO COM COMPRIMENTO PADRAO DE 3,00M,EXCLUSIVE OPERADOR</v>
      </c>
      <c r="C20910" s="749" t="s">
        <v>47717</v>
      </c>
      <c r="D20910" s="749" t="s">
        <v>47710</v>
      </c>
      <c r="E20910" s="749" t="s">
        <v>47711</v>
      </c>
      <c r="F20910" s="749" t="s">
        <v>47712</v>
      </c>
      <c r="G20910" s="749" t="s">
        <v>46930</v>
      </c>
      <c r="I20910" s="749" t="s">
        <v>1747</v>
      </c>
      <c r="J20910" s="749" t="n">
        <v>24.25</v>
      </c>
    </row>
    <row collapsed="false" customFormat="false" customHeight="true" hidden="true" ht="12.75" outlineLevel="0" r="20911">
      <c r="A20911" s="749" t="s">
        <v>47719</v>
      </c>
      <c r="B20911" s="749" t="str">
        <f aca="false">C20911&amp;D20911&amp;E20911&amp;F20911&amp;G20911&amp;H20911</f>
        <v>CILINDRO HIDRAULICO DE 300T,COMANDO A DISTANCIA,MANGUEIRA DE ALTA PRESSAO DE BORRACHA REFORCADA DOTADA COM BOMBA DE COMANDO MANUAL DE 8.000 LIBRAS/POLEGADA QUADRADA OU 560KG/CM2,CAPACIDADE DE 12L,TUBO COM COMPRIMENTO PADRAO DE 3,00M,EXCLUSIVE OPERADOR</v>
      </c>
      <c r="C20911" s="749" t="s">
        <v>47717</v>
      </c>
      <c r="D20911" s="749" t="s">
        <v>47710</v>
      </c>
      <c r="E20911" s="749" t="s">
        <v>47711</v>
      </c>
      <c r="F20911" s="749" t="s">
        <v>47712</v>
      </c>
      <c r="G20911" s="749" t="s">
        <v>46930</v>
      </c>
      <c r="I20911" s="749" t="s">
        <v>1747</v>
      </c>
      <c r="J20911" s="749" t="n">
        <v>29.1</v>
      </c>
    </row>
    <row collapsed="false" customFormat="false" customHeight="true" hidden="true" ht="12.75" outlineLevel="0" r="20912">
      <c r="A20912" s="749" t="s">
        <v>47720</v>
      </c>
      <c r="B20912" s="749" t="str">
        <f aca="false">C20912&amp;D20912&amp;E20912&amp;F20912&amp;G20912&amp;H20912</f>
        <v>CILINDRO HIDRAULICO DE 300T,COMANDO A DISTANCIA,MANGUEIRA DE ALTA PRESSAO DE BORRACHA REFORCADA DOTADA COM BOMBA DE COMANDO MANUAL DE 8.000 LIBRAS/POLEGADA QUADRADA OU 560KG/CM2,CAPACIDADE DE 12L,TUBO COM COMPRIMENTO PADRAO DE 3,00M,EXCLUSIVE OPERADOR</v>
      </c>
      <c r="C20912" s="749" t="s">
        <v>47717</v>
      </c>
      <c r="D20912" s="749" t="s">
        <v>47710</v>
      </c>
      <c r="E20912" s="749" t="s">
        <v>47711</v>
      </c>
      <c r="F20912" s="749" t="s">
        <v>47712</v>
      </c>
      <c r="G20912" s="749" t="s">
        <v>46930</v>
      </c>
      <c r="I20912" s="749" t="s">
        <v>1747</v>
      </c>
      <c r="J20912" s="749" t="n">
        <v>24.25</v>
      </c>
    </row>
    <row collapsed="false" customFormat="false" customHeight="true" hidden="true" ht="12.75" outlineLevel="0" r="20913">
      <c r="A20913" s="749" t="s">
        <v>47721</v>
      </c>
      <c r="B20913" s="749" t="str">
        <f aca="false">C20913&amp;D20913&amp;E20913&amp;F20913&amp;G20913&amp;H20913</f>
        <v>TALHA GUINCHO MANUAL COM CAPACIDADE DE ICAMENTO DE 1.500KG E DE TRACAO DE 1.800KG,PESO DA TALHA DE 10KG,COMPOSTA DE CABO DE ACO COM CURSO ILIMITADO,ALAVANCA,GANCHO E CARRETEL,EXCLUSIVE OPERADOR</v>
      </c>
      <c r="C20913" s="749" t="s">
        <v>47722</v>
      </c>
      <c r="D20913" s="749" t="s">
        <v>47723</v>
      </c>
      <c r="E20913" s="749" t="s">
        <v>47724</v>
      </c>
      <c r="F20913" s="749" t="s">
        <v>47033</v>
      </c>
      <c r="I20913" s="749" t="s">
        <v>1747</v>
      </c>
      <c r="J20913" s="749" t="n">
        <v>0.23</v>
      </c>
    </row>
    <row collapsed="false" customFormat="false" customHeight="true" hidden="true" ht="12.75" outlineLevel="0" r="20914">
      <c r="A20914" s="749" t="s">
        <v>47725</v>
      </c>
      <c r="B20914" s="749" t="str">
        <f aca="false">C20914&amp;D20914&amp;E20914&amp;F20914&amp;G20914&amp;H20914</f>
        <v>TALHA GUINCHO MANUAL COM CAPACIDADE DE ICAMENTO DE 1.500KG E DE TRACAO DE 1.800KG,PESO DA TALHA DE 10KG,COMPOSTA DE CABO DE ACO COM CURSO ILIMITADO,ALAVANCA,GANCHO E CARRETEL,EXCLUSIVE OPERADOR</v>
      </c>
      <c r="C20914" s="749" t="s">
        <v>47722</v>
      </c>
      <c r="D20914" s="749" t="s">
        <v>47723</v>
      </c>
      <c r="E20914" s="749" t="s">
        <v>47724</v>
      </c>
      <c r="F20914" s="749" t="s">
        <v>47033</v>
      </c>
      <c r="I20914" s="749" t="s">
        <v>1747</v>
      </c>
      <c r="J20914" s="749" t="n">
        <v>0.23</v>
      </c>
    </row>
    <row collapsed="false" customFormat="false" customHeight="true" hidden="true" ht="12.75" outlineLevel="0" r="20915">
      <c r="A20915" s="749" t="s">
        <v>47726</v>
      </c>
      <c r="B20915" s="749" t="str">
        <f aca="false">C20915&amp;D20915&amp;E20915&amp;F20915&amp;G20915&amp;H20915</f>
        <v>TALHA GUINCHO MANUAL COM CAPACIDADE DE ICAMENTO DE 1.500KG E DE TRACAO DE 1.800KG,PESO DA TALHA DE 10KG,COMPOSTA DE CABO DE ACO COM CURSO ILIMITADO,ALAVANCA,GANCHO E CARRETEL,EXCLUSIVE OPERADOR</v>
      </c>
      <c r="C20915" s="749" t="s">
        <v>47722</v>
      </c>
      <c r="D20915" s="749" t="s">
        <v>47723</v>
      </c>
      <c r="E20915" s="749" t="s">
        <v>47724</v>
      </c>
      <c r="F20915" s="749" t="s">
        <v>47033</v>
      </c>
      <c r="I20915" s="749" t="s">
        <v>1747</v>
      </c>
      <c r="J20915" s="749" t="n">
        <v>0.23</v>
      </c>
    </row>
    <row collapsed="false" customFormat="false" customHeight="true" hidden="true" ht="12.75" outlineLevel="0" r="20916">
      <c r="A20916" s="749" t="s">
        <v>47727</v>
      </c>
      <c r="B20916" s="749" t="str">
        <f aca="false">C20916&amp;D20916&amp;E20916&amp;F20916&amp;G20916&amp;H20916</f>
        <v>TALHA GUINCHO MANUAL COM CAPACIDADE DE ICAMENTO DE 1.500KG E DE TRACAO DE 1.800KG,PESO DA TALHA DE 10KG,COMPOSTA DE CABO DE ACO COM CURSO ILIMITADO,ALAVANCA,GANCHO E CARRETEL,EXCLUSIVE OPERADOR</v>
      </c>
      <c r="C20916" s="749" t="s">
        <v>47722</v>
      </c>
      <c r="D20916" s="749" t="s">
        <v>47723</v>
      </c>
      <c r="E20916" s="749" t="s">
        <v>47724</v>
      </c>
      <c r="F20916" s="749" t="s">
        <v>47033</v>
      </c>
      <c r="I20916" s="749" t="s">
        <v>1747</v>
      </c>
      <c r="J20916" s="749" t="n">
        <v>0.23</v>
      </c>
    </row>
    <row collapsed="false" customFormat="false" customHeight="true" hidden="true" ht="12.75" outlineLevel="0" r="20917">
      <c r="A20917" s="749" t="s">
        <v>47728</v>
      </c>
      <c r="B20917" s="749" t="str">
        <f aca="false">C20917&amp;D20917&amp;E20917&amp;F20917&amp;G20917&amp;H20917</f>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
      <c r="C20917" s="749" t="s">
        <v>47729</v>
      </c>
      <c r="D20917" s="749" t="s">
        <v>47730</v>
      </c>
      <c r="E20917" s="749" t="s">
        <v>47731</v>
      </c>
      <c r="F20917" s="749" t="s">
        <v>47732</v>
      </c>
      <c r="G20917" s="749" t="s">
        <v>47733</v>
      </c>
      <c r="H20917" s="749" t="s">
        <v>46740</v>
      </c>
      <c r="I20917" s="749" t="s">
        <v>1747</v>
      </c>
      <c r="J20917" s="749" t="n">
        <v>0.97</v>
      </c>
    </row>
    <row collapsed="false" customFormat="false" customHeight="true" hidden="true" ht="12.75" outlineLevel="0" r="20918">
      <c r="A20918" s="749" t="s">
        <v>47734</v>
      </c>
      <c r="B20918" s="749" t="str">
        <f aca="false">C20918&amp;D20918&amp;E20918&amp;F20918&amp;G20918&amp;H20918</f>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
      <c r="C20918" s="749" t="s">
        <v>47729</v>
      </c>
      <c r="D20918" s="749" t="s">
        <v>47730</v>
      </c>
      <c r="E20918" s="749" t="s">
        <v>47731</v>
      </c>
      <c r="F20918" s="749" t="s">
        <v>47732</v>
      </c>
      <c r="G20918" s="749" t="s">
        <v>47733</v>
      </c>
      <c r="H20918" s="749" t="s">
        <v>46740</v>
      </c>
      <c r="I20918" s="749" t="s">
        <v>1747</v>
      </c>
      <c r="J20918" s="749" t="n">
        <v>0.97</v>
      </c>
    </row>
    <row collapsed="false" customFormat="false" customHeight="true" hidden="true" ht="12.75" outlineLevel="0" r="20919">
      <c r="A20919" s="749" t="s">
        <v>47735</v>
      </c>
      <c r="B20919" s="749" t="str">
        <f aca="false">C20919&amp;D20919&amp;E20919&amp;F20919&amp;G20919&amp;H20919</f>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
      <c r="C20919" s="749" t="s">
        <v>47729</v>
      </c>
      <c r="D20919" s="749" t="s">
        <v>47730</v>
      </c>
      <c r="E20919" s="749" t="s">
        <v>47731</v>
      </c>
      <c r="F20919" s="749" t="s">
        <v>47732</v>
      </c>
      <c r="G20919" s="749" t="s">
        <v>47733</v>
      </c>
      <c r="H20919" s="749" t="s">
        <v>46740</v>
      </c>
      <c r="I20919" s="749" t="s">
        <v>1747</v>
      </c>
      <c r="J20919" s="749" t="n">
        <v>0.97</v>
      </c>
    </row>
    <row collapsed="false" customFormat="false" customHeight="true" hidden="true" ht="12.75" outlineLevel="0" r="20920">
      <c r="A20920" s="749" t="s">
        <v>47736</v>
      </c>
      <c r="B20920" s="749" t="str">
        <f aca="false">C20920&amp;D20920&amp;E20920&amp;F20920&amp;G20920&amp;H20920</f>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
      <c r="C20920" s="749" t="s">
        <v>47729</v>
      </c>
      <c r="D20920" s="749" t="s">
        <v>47730</v>
      </c>
      <c r="E20920" s="749" t="s">
        <v>47731</v>
      </c>
      <c r="F20920" s="749" t="s">
        <v>47732</v>
      </c>
      <c r="G20920" s="749" t="s">
        <v>47733</v>
      </c>
      <c r="H20920" s="749" t="s">
        <v>46740</v>
      </c>
      <c r="I20920" s="749" t="s">
        <v>1747</v>
      </c>
      <c r="J20920" s="749" t="n">
        <v>0.97</v>
      </c>
    </row>
    <row collapsed="false" customFormat="false" customHeight="true" hidden="true" ht="12.75" outlineLevel="0" r="20921">
      <c r="A20921" s="749" t="s">
        <v>47737</v>
      </c>
      <c r="B20921" s="749" t="str">
        <f aca="false">C20921&amp;D20921&amp;E20921&amp;F20921&amp;G20921&amp;H20921</f>
        <v>SERRA CIRCULAR,EXCLUSIVE OPERADOR</v>
      </c>
      <c r="C20921" s="749" t="s">
        <v>47738</v>
      </c>
      <c r="I20921" s="749" t="s">
        <v>1747</v>
      </c>
      <c r="J20921" s="749" t="n">
        <v>3.05</v>
      </c>
    </row>
    <row collapsed="false" customFormat="false" customHeight="true" hidden="true" ht="12.75" outlineLevel="0" r="20922">
      <c r="A20922" s="749" t="s">
        <v>47739</v>
      </c>
      <c r="B20922" s="749" t="str">
        <f aca="false">C20922&amp;D20922&amp;E20922&amp;F20922&amp;G20922&amp;H20922</f>
        <v>SERRA CIRCULAR,EXCLUSIVE OPERADOR</v>
      </c>
      <c r="C20922" s="749" t="s">
        <v>47738</v>
      </c>
      <c r="I20922" s="749" t="s">
        <v>1747</v>
      </c>
      <c r="J20922" s="749" t="n">
        <v>0.48</v>
      </c>
    </row>
    <row collapsed="false" customFormat="false" customHeight="true" hidden="true" ht="12.75" outlineLevel="0" r="20923">
      <c r="A20923" s="749" t="s">
        <v>47740</v>
      </c>
      <c r="B20923" s="749" t="str">
        <f aca="false">C20923&amp;D20923&amp;E20923&amp;F20923&amp;G20923&amp;H20923</f>
        <v>SERRA CIRCULAR,EXCLUSIVE OPERADOR</v>
      </c>
      <c r="C20923" s="749" t="s">
        <v>47738</v>
      </c>
      <c r="I20923" s="749" t="s">
        <v>1747</v>
      </c>
      <c r="J20923" s="749" t="n">
        <v>0.17</v>
      </c>
    </row>
    <row collapsed="false" customFormat="false" customHeight="true" hidden="true" ht="12.75" outlineLevel="0" r="20924">
      <c r="A20924" s="749" t="s">
        <v>47741</v>
      </c>
      <c r="B20924" s="749" t="str">
        <f aca="false">C20924&amp;D20924&amp;E20924&amp;F20924&amp;G20924&amp;H20924</f>
        <v>SERRA CIRCULAR,EXCLUSIVE OPERADOR</v>
      </c>
      <c r="C20924" s="749" t="s">
        <v>47738</v>
      </c>
      <c r="I20924" s="749" t="s">
        <v>1747</v>
      </c>
      <c r="J20924" s="749" t="n">
        <v>3.05</v>
      </c>
    </row>
    <row collapsed="false" customFormat="false" customHeight="true" hidden="true" ht="12.75" outlineLevel="0" r="20925">
      <c r="A20925" s="749" t="s">
        <v>47742</v>
      </c>
      <c r="B20925" s="749" t="str">
        <f aca="false">C20925&amp;D20925&amp;E20925&amp;F20925&amp;G20925&amp;H20925</f>
        <v>SERRA CIRCULAR,EXCLUSIVE OPERADOR</v>
      </c>
      <c r="C20925" s="749" t="s">
        <v>47738</v>
      </c>
      <c r="I20925" s="749" t="s">
        <v>1747</v>
      </c>
      <c r="J20925" s="749" t="n">
        <v>0.48</v>
      </c>
    </row>
    <row collapsed="false" customFormat="false" customHeight="true" hidden="true" ht="12.75" outlineLevel="0" r="20926">
      <c r="A20926" s="749" t="s">
        <v>47743</v>
      </c>
      <c r="B20926" s="749" t="str">
        <f aca="false">C20926&amp;D20926&amp;E20926&amp;F20926&amp;G20926&amp;H20926</f>
        <v>SERRA CIRCULAR,EXCLUSIVE OPERADOR</v>
      </c>
      <c r="C20926" s="749" t="s">
        <v>47738</v>
      </c>
      <c r="I20926" s="749" t="s">
        <v>1747</v>
      </c>
      <c r="J20926" s="749" t="n">
        <v>0.17</v>
      </c>
    </row>
    <row collapsed="false" customFormat="false" customHeight="true" hidden="true" ht="12.75" outlineLevel="0" r="20927">
      <c r="A20927" s="749" t="s">
        <v>47744</v>
      </c>
      <c r="B20927" s="749" t="str">
        <f aca="false">C20927&amp;D20927&amp;E20927&amp;F20927&amp;G20927&amp;H20927</f>
        <v>TEODOLITO ELETRONICO COM PRECISAO DE 9S,PRUMO LASER,NIVEL ELETRONICO,PESO DE 4,3KG,INCLUSIVE MIRA,ADAPTADOR PARA PILHASE TRIPE,EXCLUSIVE EQUIPE DE TOPOGRAFIA</v>
      </c>
      <c r="C20927" s="749" t="s">
        <v>47745</v>
      </c>
      <c r="D20927" s="749" t="s">
        <v>47746</v>
      </c>
      <c r="E20927" s="749" t="s">
        <v>47747</v>
      </c>
      <c r="I20927" s="749" t="s">
        <v>1747</v>
      </c>
      <c r="J20927" s="749" t="n">
        <v>2.55</v>
      </c>
    </row>
    <row collapsed="false" customFormat="false" customHeight="true" hidden="true" ht="12.75" outlineLevel="0" r="20928">
      <c r="A20928" s="749" t="s">
        <v>47748</v>
      </c>
      <c r="B20928" s="749" t="str">
        <f aca="false">C20928&amp;D20928&amp;E20928&amp;F20928&amp;G20928&amp;H20928</f>
        <v>TEODOLITO ELETRONICO COM PRECISAO DE 9S,PRUMO LASER,NIVEL ELETRONICO,PESO DE 4,3KG,INCLUSIVE MIRA,ADAPTADOR PARA PILHASE TRIPE,EXCLUSIVE EQUIPE DE TOPOGRAFIA</v>
      </c>
      <c r="C20928" s="749" t="s">
        <v>47745</v>
      </c>
      <c r="D20928" s="749" t="s">
        <v>47746</v>
      </c>
      <c r="E20928" s="749" t="s">
        <v>47747</v>
      </c>
      <c r="I20928" s="749" t="s">
        <v>1747</v>
      </c>
      <c r="J20928" s="749" t="n">
        <v>1.73</v>
      </c>
    </row>
    <row collapsed="false" customFormat="false" customHeight="true" hidden="true" ht="12.75" outlineLevel="0" r="20929">
      <c r="A20929" s="749" t="s">
        <v>47749</v>
      </c>
      <c r="B20929" s="749" t="str">
        <f aca="false">C20929&amp;D20929&amp;E20929&amp;F20929&amp;G20929&amp;H20929</f>
        <v>TEODOLITO ELETRONICO COM PRECISAO DE 9S,PRUMO LASER,NIVEL ELETRONICO,PESO DE 4,3KG,INCLUSIVE MIRA,ADAPTADOR PARA PILHASE TRIPE,EXCLUSIVE EQUIPE DE TOPOGRAFIA</v>
      </c>
      <c r="C20929" s="749" t="s">
        <v>47745</v>
      </c>
      <c r="D20929" s="749" t="s">
        <v>47746</v>
      </c>
      <c r="E20929" s="749" t="s">
        <v>47747</v>
      </c>
      <c r="I20929" s="749" t="s">
        <v>1747</v>
      </c>
      <c r="J20929" s="749" t="n">
        <v>2.55</v>
      </c>
    </row>
    <row collapsed="false" customFormat="false" customHeight="true" hidden="true" ht="12.75" outlineLevel="0" r="20930">
      <c r="A20930" s="749" t="s">
        <v>47750</v>
      </c>
      <c r="B20930" s="749" t="str">
        <f aca="false">C20930&amp;D20930&amp;E20930&amp;F20930&amp;G20930&amp;H20930</f>
        <v>TEODOLITO ELETRONICO COM PRECISAO DE 9S,PRUMO LASER,NIVEL ELETRONICO,PESO DE 4,3KG,INCLUSIVE MIRA,ADAPTADOR PARA PILHASE TRIPE,EXCLUSIVE EQUIPE DE TOPOGRAFIA</v>
      </c>
      <c r="C20930" s="749" t="s">
        <v>47745</v>
      </c>
      <c r="D20930" s="749" t="s">
        <v>47746</v>
      </c>
      <c r="E20930" s="749" t="s">
        <v>47747</v>
      </c>
      <c r="I20930" s="749" t="s">
        <v>1747</v>
      </c>
      <c r="J20930" s="749" t="n">
        <v>1.73</v>
      </c>
    </row>
    <row collapsed="false" customFormat="false" customHeight="true" hidden="true" ht="12.75" outlineLevel="0" r="20931">
      <c r="A20931" s="749" t="s">
        <v>47751</v>
      </c>
      <c r="B20931" s="749" t="str">
        <f aca="false">C20931&amp;D20931&amp;E20931&amp;F20931&amp;G20931&amp;H20931</f>
        <v>MOTOSSERRA PARA ABATE,DESGALHAMENTO E TORAGEM DE ARVORES,EXCLUSIVE OPERADOR</v>
      </c>
      <c r="C20931" s="749" t="s">
        <v>47752</v>
      </c>
      <c r="D20931" s="749" t="s">
        <v>47247</v>
      </c>
      <c r="I20931" s="749" t="s">
        <v>1747</v>
      </c>
      <c r="J20931" s="749" t="n">
        <v>4.1</v>
      </c>
    </row>
    <row collapsed="false" customFormat="false" customHeight="true" hidden="true" ht="12.75" outlineLevel="0" r="20932">
      <c r="A20932" s="749" t="s">
        <v>47753</v>
      </c>
      <c r="B20932" s="749" t="str">
        <f aca="false">C20932&amp;D20932&amp;E20932&amp;F20932&amp;G20932&amp;H20932</f>
        <v>MOTOSSERRA PARA ABATE,DESGALHAMENTO E TORAGEM DE ARVORES,EXCLUSIVE OPERADOR</v>
      </c>
      <c r="C20932" s="749" t="s">
        <v>47752</v>
      </c>
      <c r="D20932" s="749" t="s">
        <v>47247</v>
      </c>
      <c r="I20932" s="749" t="s">
        <v>1747</v>
      </c>
      <c r="J20932" s="749" t="n">
        <v>0.08</v>
      </c>
    </row>
    <row collapsed="false" customFormat="false" customHeight="true" hidden="true" ht="12.75" outlineLevel="0" r="20933">
      <c r="A20933" s="749" t="s">
        <v>47754</v>
      </c>
      <c r="B20933" s="749" t="str">
        <f aca="false">C20933&amp;D20933&amp;E20933&amp;F20933&amp;G20933&amp;H20933</f>
        <v>MOTOSSERRA PARA ABATE,DESGALHAMENTO E TORAGEM DE ARVORES,EXCLUSIVE OPERADOR</v>
      </c>
      <c r="C20933" s="749" t="s">
        <v>47752</v>
      </c>
      <c r="D20933" s="749" t="s">
        <v>47247</v>
      </c>
      <c r="I20933" s="749" t="s">
        <v>1747</v>
      </c>
      <c r="J20933" s="749" t="n">
        <v>4.1</v>
      </c>
    </row>
    <row collapsed="false" customFormat="false" customHeight="true" hidden="true" ht="12.75" outlineLevel="0" r="20934">
      <c r="A20934" s="749" t="s">
        <v>47755</v>
      </c>
      <c r="B20934" s="749" t="str">
        <f aca="false">C20934&amp;D20934&amp;E20934&amp;F20934&amp;G20934&amp;H20934</f>
        <v>MOTOSSERRA PARA ABATE,DESGALHAMENTO E TORAGEM DE ARVORES,EXCLUSIVE OPERADOR</v>
      </c>
      <c r="C20934" s="749" t="s">
        <v>47752</v>
      </c>
      <c r="D20934" s="749" t="s">
        <v>47247</v>
      </c>
      <c r="I20934" s="749" t="s">
        <v>1747</v>
      </c>
      <c r="J20934" s="749" t="n">
        <v>0.08</v>
      </c>
    </row>
    <row collapsed="false" customFormat="false" customHeight="true" hidden="true" ht="12.75" outlineLevel="0" r="20935">
      <c r="A20935" s="749" t="s">
        <v>47756</v>
      </c>
      <c r="B20935" s="749" t="str">
        <f aca="false">C20935&amp;D20935&amp;E20935&amp;F20935&amp;G20935&amp;H20935</f>
        <v>ROCADEIRA COSTAL MOTORIZADA PARA PREPARO DE TERRENO,EXCLUSIVE OPERADOR</v>
      </c>
      <c r="C20935" s="749" t="s">
        <v>47757</v>
      </c>
      <c r="D20935" s="749" t="s">
        <v>47122</v>
      </c>
      <c r="I20935" s="749" t="s">
        <v>1747</v>
      </c>
      <c r="J20935" s="749" t="n">
        <v>4.44</v>
      </c>
    </row>
    <row collapsed="false" customFormat="false" customHeight="true" hidden="true" ht="12.75" outlineLevel="0" r="20936">
      <c r="A20936" s="749" t="s">
        <v>47758</v>
      </c>
      <c r="B20936" s="749" t="str">
        <f aca="false">C20936&amp;D20936&amp;E20936&amp;F20936&amp;G20936&amp;H20936</f>
        <v>ROCADEIRA COSTAL MOTORIZADA PARA PREPARO DE TERRENO,EXCLUSIVE OPERADOR</v>
      </c>
      <c r="C20936" s="749" t="s">
        <v>47757</v>
      </c>
      <c r="D20936" s="749" t="s">
        <v>47122</v>
      </c>
      <c r="I20936" s="749" t="s">
        <v>1747</v>
      </c>
      <c r="J20936" s="749" t="n">
        <v>0.29</v>
      </c>
    </row>
    <row collapsed="false" customFormat="false" customHeight="true" hidden="true" ht="12.75" outlineLevel="0" r="20937">
      <c r="A20937" s="749" t="s">
        <v>47759</v>
      </c>
      <c r="B20937" s="749" t="str">
        <f aca="false">C20937&amp;D20937&amp;E20937&amp;F20937&amp;G20937&amp;H20937</f>
        <v>ROCADEIRA COSTAL MOTORIZADA PARA PREPARO DE TERRENO,EXCLUSIVE OPERADOR</v>
      </c>
      <c r="C20937" s="749" t="s">
        <v>47757</v>
      </c>
      <c r="D20937" s="749" t="s">
        <v>47122</v>
      </c>
      <c r="I20937" s="749" t="s">
        <v>1747</v>
      </c>
      <c r="J20937" s="749" t="n">
        <v>4.44</v>
      </c>
    </row>
    <row collapsed="false" customFormat="false" customHeight="true" hidden="true" ht="12.75" outlineLevel="0" r="20938">
      <c r="A20938" s="749" t="s">
        <v>47760</v>
      </c>
      <c r="B20938" s="749" t="str">
        <f aca="false">C20938&amp;D20938&amp;E20938&amp;F20938&amp;G20938&amp;H20938</f>
        <v>ROCADEIRA COSTAL MOTORIZADA PARA PREPARO DE TERRENO,EXCLUSIVE OPERADOR</v>
      </c>
      <c r="C20938" s="749" t="s">
        <v>47757</v>
      </c>
      <c r="D20938" s="749" t="s">
        <v>47122</v>
      </c>
      <c r="I20938" s="749" t="s">
        <v>1747</v>
      </c>
      <c r="J20938" s="749" t="n">
        <v>0.29</v>
      </c>
    </row>
    <row collapsed="false" customFormat="false" customHeight="true" hidden="true" ht="12.75" outlineLevel="0" r="20939">
      <c r="A20939" s="749" t="s">
        <v>47761</v>
      </c>
      <c r="B20939" s="749" t="str">
        <f aca="false">C20939&amp;D20939&amp;E20939&amp;F20939&amp;G20939&amp;H20939</f>
        <v>ROTATIVA PARA EXECUCAO DE POCOS PROFUNDOS,SOBRE CAMINHAO DE12T (INCLUSIVE ESTE) COM TECNICO EM SONDAGEM E 3 SONDADORES,COM AS SEGUINTES ESPECIFICACOES MINIMAS:MOTOR DIESEL DE 162CV,COMPRESSOR DE AR ROTATIVO DE 270HP,DESCARGA LIVRE DE 747PCM E PRESSAO DE 150PSI</v>
      </c>
      <c r="C20939" s="749" t="s">
        <v>47762</v>
      </c>
      <c r="D20939" s="749" t="s">
        <v>47763</v>
      </c>
      <c r="E20939" s="749" t="s">
        <v>47764</v>
      </c>
      <c r="F20939" s="749" t="s">
        <v>47765</v>
      </c>
      <c r="G20939" s="749" t="s">
        <v>47766</v>
      </c>
      <c r="I20939" s="749" t="s">
        <v>1747</v>
      </c>
      <c r="J20939" s="749" t="n">
        <v>322.02</v>
      </c>
    </row>
    <row collapsed="false" customFormat="false" customHeight="true" hidden="true" ht="12.75" outlineLevel="0" r="20940">
      <c r="A20940" s="749" t="s">
        <v>47767</v>
      </c>
      <c r="B20940" s="749" t="str">
        <f aca="false">C20940&amp;D20940&amp;E20940&amp;F20940&amp;G20940&amp;H20940</f>
        <v>ROTATIVA PARA EXECUCAO DE POCOS PROFUNDOS,SOBRE CAMINHAO DE12T (INCLUSIVE ESTE) COM TECNICO EM SONDAGEM E 3 SONDADORES,COM AS SEGUINTES ESPECIFICACOES MINIMAS:MOTOR DIESEL DE 162CV,COMPRESSOR DE AR ROTATIVO DE 270HP,DESCARGA LIVRE DE 747PCM E PRESSAO DE 150PSI</v>
      </c>
      <c r="C20940" s="749" t="s">
        <v>47762</v>
      </c>
      <c r="D20940" s="749" t="s">
        <v>47763</v>
      </c>
      <c r="E20940" s="749" t="s">
        <v>47764</v>
      </c>
      <c r="F20940" s="749" t="s">
        <v>47765</v>
      </c>
      <c r="G20940" s="749" t="s">
        <v>47766</v>
      </c>
      <c r="I20940" s="749" t="s">
        <v>1747</v>
      </c>
      <c r="J20940" s="749" t="n">
        <v>188.89</v>
      </c>
    </row>
    <row collapsed="false" customFormat="false" customHeight="true" hidden="true" ht="12.75" outlineLevel="0" r="20941">
      <c r="A20941" s="749" t="s">
        <v>47768</v>
      </c>
      <c r="B20941" s="749" t="str">
        <f aca="false">C20941&amp;D20941&amp;E20941&amp;F20941&amp;G20941&amp;H20941</f>
        <v>ROTATIVA PARA EXECUCAO DE POCOS PROFUNDOS,SOBRE CAMINHAO DE12T (INCLUSIVE ESTE) COM TECNICO EM SONDAGEM E 3 SONDADORES,COM AS SEGUINTES ESPECIFICACOES MINIMAS:MOTOR DIESEL DE 162CV,COMPRESSOR DE AR ROTATIVO DE 270HP,DESCARGA LIVRE DE 747PCM E PRESSAO DE 150PSI</v>
      </c>
      <c r="C20941" s="749" t="s">
        <v>47762</v>
      </c>
      <c r="D20941" s="749" t="s">
        <v>47763</v>
      </c>
      <c r="E20941" s="749" t="s">
        <v>47764</v>
      </c>
      <c r="F20941" s="749" t="s">
        <v>47765</v>
      </c>
      <c r="G20941" s="749" t="s">
        <v>47766</v>
      </c>
      <c r="I20941" s="749" t="s">
        <v>1747</v>
      </c>
      <c r="J20941" s="749" t="n">
        <v>171.95</v>
      </c>
    </row>
    <row collapsed="false" customFormat="false" customHeight="true" hidden="true" ht="12.75" outlineLevel="0" r="20942">
      <c r="A20942" s="749" t="s">
        <v>47769</v>
      </c>
      <c r="B20942" s="749" t="str">
        <f aca="false">C20942&amp;D20942&amp;E20942&amp;F20942&amp;G20942&amp;H20942</f>
        <v>ROTATIVA PARA EXECUCAO DE POCOS PROFUNDOS,SOBRE CAMINHAO DE12T (INCLUSIVE ESTE) COM TECNICO EM SONDAGEM E 3 SONDADORES,COM AS SEGUINTES ESPECIFICACOES MINIMAS:MOTOR DIESEL DE 162CV,COMPRESSOR DE AR ROTATIVO DE 270HP,DESCARGA LIVRE DE 747PCM E PRESSAO DE 150PSI</v>
      </c>
      <c r="C20942" s="749" t="s">
        <v>47762</v>
      </c>
      <c r="D20942" s="749" t="s">
        <v>47763</v>
      </c>
      <c r="E20942" s="749" t="s">
        <v>47764</v>
      </c>
      <c r="F20942" s="749" t="s">
        <v>47765</v>
      </c>
      <c r="G20942" s="749" t="s">
        <v>47766</v>
      </c>
      <c r="I20942" s="749" t="s">
        <v>1747</v>
      </c>
      <c r="J20942" s="749" t="n">
        <v>310.66</v>
      </c>
    </row>
    <row collapsed="false" customFormat="false" customHeight="true" hidden="true" ht="12.75" outlineLevel="0" r="20943">
      <c r="A20943" s="749" t="s">
        <v>47770</v>
      </c>
      <c r="B20943" s="749" t="str">
        <f aca="false">C20943&amp;D20943&amp;E20943&amp;F20943&amp;G20943&amp;H20943</f>
        <v>ROTATIVA PARA EXECUCAO DE POCOS PROFUNDOS,SOBRE CAMINHAO DE12T (INCLUSIVE ESTE) COM TECNICO EM SONDAGEM E 3 SONDADORES,COM AS SEGUINTES ESPECIFICACOES MINIMAS:MOTOR DIESEL DE 162CV,COMPRESSOR DE AR ROTATIVO DE 270HP,DESCARGA LIVRE DE 747PCM E PRESSAO DE 150PSI</v>
      </c>
      <c r="C20943" s="749" t="s">
        <v>47762</v>
      </c>
      <c r="D20943" s="749" t="s">
        <v>47763</v>
      </c>
      <c r="E20943" s="749" t="s">
        <v>47764</v>
      </c>
      <c r="F20943" s="749" t="s">
        <v>47765</v>
      </c>
      <c r="G20943" s="749" t="s">
        <v>47766</v>
      </c>
      <c r="I20943" s="749" t="s">
        <v>1747</v>
      </c>
      <c r="J20943" s="749" t="n">
        <v>177.53</v>
      </c>
    </row>
    <row collapsed="false" customFormat="false" customHeight="true" hidden="true" ht="12.75" outlineLevel="0" r="20944">
      <c r="A20944" s="749" t="s">
        <v>47771</v>
      </c>
      <c r="B20944" s="749" t="str">
        <f aca="false">C20944&amp;D20944&amp;E20944&amp;F20944&amp;G20944&amp;H20944</f>
        <v>ROTATIVA PARA EXECUCAO DE POCOS PROFUNDOS,SOBRE CAMINHAO DE12T (INCLUSIVE ESTE) COM TECNICO EM SONDAGEM E 3 SONDADORES,COM AS SEGUINTES ESPECIFICACOES MINIMAS:MOTOR DIESEL DE 162CV,COMPRESSOR DE AR ROTATIVO DE 270HP,DESCARGA LIVRE DE 747PCM E PRESSAO DE 150PSI</v>
      </c>
      <c r="C20944" s="749" t="s">
        <v>47762</v>
      </c>
      <c r="D20944" s="749" t="s">
        <v>47763</v>
      </c>
      <c r="E20944" s="749" t="s">
        <v>47764</v>
      </c>
      <c r="F20944" s="749" t="s">
        <v>47765</v>
      </c>
      <c r="G20944" s="749" t="s">
        <v>47766</v>
      </c>
      <c r="I20944" s="749" t="s">
        <v>1747</v>
      </c>
      <c r="J20944" s="749" t="n">
        <v>160.59</v>
      </c>
    </row>
    <row collapsed="false" customFormat="false" customHeight="true" hidden="true" ht="12.75" outlineLevel="0" r="20945">
      <c r="A20945" s="749" t="s">
        <v>47772</v>
      </c>
      <c r="B20945" s="749" t="str">
        <f aca="false">C20945&amp;D20945&amp;E20945&amp;F20945&amp;G20945&amp;H20945</f>
        <v>RETIFICADOR DE SOLDA,ELETRICO,DE 430A</v>
      </c>
      <c r="C20945" s="749" t="s">
        <v>47773</v>
      </c>
      <c r="I20945" s="749" t="s">
        <v>1747</v>
      </c>
      <c r="J20945" s="749" t="n">
        <v>15.82</v>
      </c>
    </row>
    <row collapsed="false" customFormat="false" customHeight="true" hidden="true" ht="12.75" outlineLevel="0" r="20946">
      <c r="A20946" s="749" t="s">
        <v>47774</v>
      </c>
      <c r="B20946" s="749" t="str">
        <f aca="false">C20946&amp;D20946&amp;E20946&amp;F20946&amp;G20946&amp;H20946</f>
        <v>RETIFICADOR DE SOLDA,ELETRICO,DE 430A</v>
      </c>
      <c r="C20946" s="749" t="s">
        <v>47773</v>
      </c>
      <c r="I20946" s="749" t="s">
        <v>1747</v>
      </c>
      <c r="J20946" s="749" t="n">
        <v>0.11</v>
      </c>
    </row>
    <row collapsed="false" customFormat="false" customHeight="true" hidden="true" ht="12.75" outlineLevel="0" r="20947">
      <c r="A20947" s="749" t="s">
        <v>47775</v>
      </c>
      <c r="B20947" s="749" t="str">
        <f aca="false">C20947&amp;D20947&amp;E20947&amp;F20947&amp;G20947&amp;H20947</f>
        <v>RETIFICADOR DE SOLDA,ELETRICO,DE 430A</v>
      </c>
      <c r="C20947" s="749" t="s">
        <v>47773</v>
      </c>
      <c r="I20947" s="749" t="s">
        <v>1747</v>
      </c>
      <c r="J20947" s="749" t="n">
        <v>15.82</v>
      </c>
    </row>
    <row collapsed="false" customFormat="false" customHeight="true" hidden="true" ht="12.75" outlineLevel="0" r="20948">
      <c r="A20948" s="749" t="s">
        <v>47776</v>
      </c>
      <c r="B20948" s="749" t="str">
        <f aca="false">C20948&amp;D20948&amp;E20948&amp;F20948&amp;G20948&amp;H20948</f>
        <v>RETIFICADOR DE SOLDA,ELETRICO,DE 430A</v>
      </c>
      <c r="C20948" s="749" t="s">
        <v>47773</v>
      </c>
      <c r="I20948" s="749" t="s">
        <v>1747</v>
      </c>
      <c r="J20948" s="749" t="n">
        <v>0.11</v>
      </c>
    </row>
    <row collapsed="false" customFormat="false" customHeight="true" hidden="true" ht="12.75" outlineLevel="0" r="20949">
      <c r="A20949" s="749" t="s">
        <v>47777</v>
      </c>
      <c r="B20949" s="749" t="str">
        <f aca="false">C20949&amp;D20949&amp;E20949&amp;F20949&amp;G20949&amp;H20949</f>
        <v>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v>
      </c>
      <c r="C20949" s="749" t="s">
        <v>47778</v>
      </c>
      <c r="D20949" s="749" t="s">
        <v>47779</v>
      </c>
      <c r="E20949" s="749" t="s">
        <v>47780</v>
      </c>
      <c r="F20949" s="749" t="s">
        <v>47781</v>
      </c>
      <c r="G20949" s="749" t="s">
        <v>47782</v>
      </c>
      <c r="H20949" s="749" t="s">
        <v>47783</v>
      </c>
      <c r="I20949" s="749" t="s">
        <v>1747</v>
      </c>
      <c r="J20949" s="749" t="n">
        <v>81.08</v>
      </c>
    </row>
    <row collapsed="false" customFormat="false" customHeight="true" hidden="true" ht="12.75" outlineLevel="0" r="20950">
      <c r="A20950" s="749" t="s">
        <v>47784</v>
      </c>
      <c r="B20950" s="749" t="str">
        <f aca="false">C20950&amp;D20950&amp;E20950&amp;F20950&amp;G20950&amp;H20950</f>
        <v>EQUIPAMENTO P/VIDEO INSPECAO NO INTERIOR DE COLETORES E GALERIAS C/DIAM.A PARTIR DE 400MM,CAPACIDADE DE DESLOCAMENTO ATE100M,RESISTENTE A AGUA,IMAGENS GERADAS TRANSMITIDAS EM TEMPO REAL,SISTEMA DE GRAVACAO COM INSERCAO E EDICAO DE LEGENDAS,CAMERA DE VIDEO EM CORES COM MOVIMENTO PERISCOPIO,COM CAMINHONETA P/9 PASSAGEIROS,COM MOTORISTA,EXCLUSIVE OPERADOR</v>
      </c>
      <c r="C20950" s="749" t="s">
        <v>47785</v>
      </c>
      <c r="D20950" s="749" t="s">
        <v>47786</v>
      </c>
      <c r="E20950" s="749" t="s">
        <v>47787</v>
      </c>
      <c r="F20950" s="749" t="s">
        <v>47788</v>
      </c>
      <c r="G20950" s="749" t="s">
        <v>47789</v>
      </c>
      <c r="H20950" s="749" t="s">
        <v>47790</v>
      </c>
      <c r="I20950" s="749" t="s">
        <v>1747</v>
      </c>
      <c r="J20950" s="749" t="n">
        <v>38.98</v>
      </c>
    </row>
    <row collapsed="false" customFormat="false" customHeight="true" hidden="true" ht="12.75" outlineLevel="0" r="20951">
      <c r="A20951" s="749" t="s">
        <v>47791</v>
      </c>
      <c r="B20951" s="749" t="str">
        <f aca="false">C20951&amp;D20951&amp;E20951&amp;F20951&amp;G20951&amp;H20951</f>
        <v>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v>
      </c>
      <c r="C20951" s="749" t="s">
        <v>47778</v>
      </c>
      <c r="D20951" s="749" t="s">
        <v>47779</v>
      </c>
      <c r="E20951" s="749" t="s">
        <v>47780</v>
      </c>
      <c r="F20951" s="749" t="s">
        <v>47781</v>
      </c>
      <c r="G20951" s="749" t="s">
        <v>47782</v>
      </c>
      <c r="H20951" s="749" t="s">
        <v>47783</v>
      </c>
      <c r="I20951" s="749" t="s">
        <v>1747</v>
      </c>
      <c r="J20951" s="749" t="n">
        <v>78.41</v>
      </c>
    </row>
    <row collapsed="false" customFormat="false" customHeight="true" hidden="true" ht="12.75" outlineLevel="0" r="20952">
      <c r="A20952" s="749" t="s">
        <v>47792</v>
      </c>
      <c r="B20952" s="749" t="str">
        <f aca="false">C20952&amp;D20952&amp;E20952&amp;F20952&amp;G20952&amp;H20952</f>
        <v>EQUIPAMENTO P/VIDEO INSPECAO NO INTERIOR DE COLETORES E GALERIAS C/DIAM.A PARTIR DE 400MM,CAPACIDADE DE DESLOCAMENTO ATE100M,RESISTENTE A AGUA,IMAGENS GERADAS TRANSMITIDAS EM TEMPO REAL,SISTEMA DE GRAVACAO COM INSERCAO E EDICAO DE LEGENDAS,CAMERA DE VIDEO EM CORES COM MOVIMENTO PERISCOPIO,COM CAMINHONETA P/9 PASSAGEIROS,COM MOTORISTA,EXCLUSIVE OPERADOR</v>
      </c>
      <c r="C20952" s="749" t="s">
        <v>47785</v>
      </c>
      <c r="D20952" s="749" t="s">
        <v>47786</v>
      </c>
      <c r="E20952" s="749" t="s">
        <v>47787</v>
      </c>
      <c r="F20952" s="749" t="s">
        <v>47788</v>
      </c>
      <c r="G20952" s="749" t="s">
        <v>47789</v>
      </c>
      <c r="H20952" s="749" t="s">
        <v>47790</v>
      </c>
      <c r="I20952" s="749" t="s">
        <v>1747</v>
      </c>
      <c r="J20952" s="749" t="n">
        <v>36.31</v>
      </c>
    </row>
    <row collapsed="false" customFormat="false" customHeight="true" hidden="true" ht="12.75" outlineLevel="0" r="20953">
      <c r="A20953" s="749" t="s">
        <v>47793</v>
      </c>
      <c r="B20953" s="749" t="str">
        <f aca="false">C20953&amp;D20953&amp;E20953&amp;F20953&amp;G20953&amp;H20953</f>
        <v>ESPALHAMENTO DE SOLO PARA FINS DE EXECUCAO DE ATERRO COMPACTADO,EXCLUSIVE IRRIGACAO,FORNECIMENTO E TRANSPORTE DO MATERIAL,REFERINDO-SE O CUSTO AO MATERIAL COMPACTADO</v>
      </c>
      <c r="C20953" s="749" t="s">
        <v>47794</v>
      </c>
      <c r="D20953" s="749" t="s">
        <v>47795</v>
      </c>
      <c r="E20953" s="749" t="s">
        <v>47796</v>
      </c>
      <c r="I20953" s="749" t="s">
        <v>2478</v>
      </c>
      <c r="J20953" s="749" t="n">
        <v>0.56</v>
      </c>
    </row>
    <row collapsed="false" customFormat="false" customHeight="true" hidden="true" ht="12.75" outlineLevel="0" r="20954">
      <c r="A20954" s="749" t="s">
        <v>47797</v>
      </c>
      <c r="B20954" s="749" t="str">
        <f aca="false">C20954&amp;D20954&amp;E20954&amp;F20954&amp;G20954&amp;H20954</f>
        <v>ESPALHAMENTO DE SOLO PARA FINS DE EXECUCAO DE ATERRO COMPACTADO,EXCLUSIVE IRRIGACAO,FORNECIMENTO E TRANSPORTE DO MATERIAL,REFERINDO-SE O CUSTO AO MATERIAL COMPACTADO</v>
      </c>
      <c r="C20954" s="749" t="s">
        <v>47794</v>
      </c>
      <c r="D20954" s="749" t="s">
        <v>47795</v>
      </c>
      <c r="E20954" s="749" t="s">
        <v>47796</v>
      </c>
      <c r="I20954" s="749" t="s">
        <v>2478</v>
      </c>
      <c r="J20954" s="749" t="n">
        <v>0.55</v>
      </c>
    </row>
    <row collapsed="false" customFormat="false" customHeight="true" hidden="true" ht="12.75" outlineLevel="0" r="20955">
      <c r="A20955" s="749" t="s">
        <v>47798</v>
      </c>
      <c r="B20955" s="749" t="str">
        <f aca="false">C20955&amp;D20955&amp;E20955&amp;F20955&amp;G20955&amp;H20955</f>
        <v>ESPALHAMENTO DE SOLO,COM MOTONIVELADORA,SEM FINALIDADE DE EXECUCAO DE ATERRO DE RODOVIA,MEDIDO APOS O ESPALHAMENTO</v>
      </c>
      <c r="C20955" s="749" t="s">
        <v>47799</v>
      </c>
      <c r="D20955" s="749" t="s">
        <v>47800</v>
      </c>
      <c r="I20955" s="749" t="s">
        <v>2478</v>
      </c>
      <c r="J20955" s="749" t="n">
        <v>0.46</v>
      </c>
    </row>
    <row collapsed="false" customFormat="false" customHeight="true" hidden="true" ht="12.75" outlineLevel="0" r="20956">
      <c r="A20956" s="749" t="s">
        <v>47801</v>
      </c>
      <c r="B20956" s="749" t="str">
        <f aca="false">C20956&amp;D20956&amp;E20956&amp;F20956&amp;G20956&amp;H20956</f>
        <v>ESPALHAMENTO DE SOLO,COM MOTONIVELADORA,SEM FINALIDADE DE EXECUCAO DE ATERRO DE RODOVIA,MEDIDO APOS O ESPALHAMENTO</v>
      </c>
      <c r="C20956" s="749" t="s">
        <v>47799</v>
      </c>
      <c r="D20956" s="749" t="s">
        <v>47800</v>
      </c>
      <c r="I20956" s="749" t="s">
        <v>2478</v>
      </c>
      <c r="J20956" s="749" t="n">
        <v>0.45</v>
      </c>
    </row>
    <row collapsed="false" customFormat="false" customHeight="true" hidden="true" ht="12.75" outlineLevel="0" r="20957">
      <c r="A20957" s="749" t="s">
        <v>47802</v>
      </c>
      <c r="B20957" s="749" t="str">
        <f aca="false">C20957&amp;D20957&amp;E20957&amp;F20957&amp;G20957&amp;H20957</f>
        <v>REGULARIZACAO E COMPACTACAO DE SUBLEITO,DE ACORDO COM AS "INSTRUCOES PARA EXECUCAO",DO DER-RJ,INCLUSIVE EXECUCAO E O TRANSPORTE DE AGUA,MAS SEM TRANSPORTE E ESCAVACAO DE CORRETIVOS.O CUSTO SE APLICA A AREA EFETIVAMENTE REGULARIZADA</v>
      </c>
      <c r="C20957" s="749" t="s">
        <v>47803</v>
      </c>
      <c r="D20957" s="749" t="s">
        <v>47804</v>
      </c>
      <c r="E20957" s="749" t="s">
        <v>47805</v>
      </c>
      <c r="F20957" s="749" t="s">
        <v>47806</v>
      </c>
      <c r="I20957" s="749" t="s">
        <v>52</v>
      </c>
      <c r="J20957" s="749" t="n">
        <v>0.9</v>
      </c>
    </row>
    <row collapsed="false" customFormat="false" customHeight="true" hidden="true" ht="12.75" outlineLevel="0" r="20958">
      <c r="A20958" s="749" t="s">
        <v>47807</v>
      </c>
      <c r="B20958" s="749" t="str">
        <f aca="false">C20958&amp;D20958&amp;E20958&amp;F20958&amp;G20958&amp;H20958</f>
        <v>REGULARIZACAO E COMPACTACAO DE SUBLEITO,DE ACORDO COM AS "INSTRUCOES PARA EXECUCAO",DO DER-RJ,INCLUSIVE EXECUCAO E O TRANSPORTE DE AGUA,MAS SEM TRANSPORTE E ESCAVACAO DE CORRETIVOS.O CUSTO SE APLICA A AREA EFETIVAMENTE REGULARIZADA</v>
      </c>
      <c r="C20958" s="749" t="s">
        <v>47803</v>
      </c>
      <c r="D20958" s="749" t="s">
        <v>47804</v>
      </c>
      <c r="E20958" s="749" t="s">
        <v>47805</v>
      </c>
      <c r="F20958" s="749" t="s">
        <v>47806</v>
      </c>
      <c r="I20958" s="749" t="s">
        <v>52</v>
      </c>
      <c r="J20958" s="749" t="n">
        <v>0.86</v>
      </c>
    </row>
    <row collapsed="false" customFormat="false" customHeight="true" hidden="true" ht="25.5" outlineLevel="0" r="20959">
      <c r="A20959" s="749" t="s">
        <v>47808</v>
      </c>
      <c r="B20959" s="758" t="str">
        <f aca="false">C20959&amp;D20959&amp;E20959&amp;F20959&amp;G20959&amp;H20959</f>
        <v>REFORCO DE SUBLEITO,DE ACORDO COM AS "INSTRUCOES PARA EXECUCAO",DO DER-RJ,EXCLUSIVE ESCAVACAO,CARGA,TRANSPORTE E FORNECIMENTO DOS MATERIAIS</v>
      </c>
      <c r="C20959" s="749" t="s">
        <v>24124</v>
      </c>
      <c r="D20959" s="749" t="s">
        <v>47809</v>
      </c>
      <c r="E20959" s="749" t="s">
        <v>47810</v>
      </c>
      <c r="I20959" s="749" t="s">
        <v>2478</v>
      </c>
      <c r="J20959" s="749" t="n">
        <v>4.42</v>
      </c>
    </row>
    <row collapsed="false" customFormat="false" customHeight="true" hidden="true" ht="25.5" outlineLevel="0" r="20960">
      <c r="A20960" s="749" t="s">
        <v>47811</v>
      </c>
      <c r="B20960" s="758" t="str">
        <f aca="false">C20960&amp;D20960&amp;E20960&amp;F20960&amp;G20960&amp;H20960</f>
        <v>REFORCO DE SUBLEITO,DE ACORDO COM AS "INSTRUCOES PARA EXECUCAO",DO DER-RJ,EXCLUSIVE ESCAVACAO,CARGA,TRANSPORTE E FORNECIMENTO DOS MATERIAIS</v>
      </c>
      <c r="C20960" s="749" t="s">
        <v>24124</v>
      </c>
      <c r="D20960" s="749" t="s">
        <v>47809</v>
      </c>
      <c r="E20960" s="749" t="s">
        <v>47810</v>
      </c>
      <c r="I20960" s="749" t="s">
        <v>2478</v>
      </c>
      <c r="J20960" s="749" t="n">
        <v>4.23</v>
      </c>
    </row>
    <row collapsed="false" customFormat="false" customHeight="true" hidden="true" ht="12.75" outlineLevel="0" r="20961">
      <c r="A20961" s="749" t="s">
        <v>47812</v>
      </c>
      <c r="B20961" s="749" t="str">
        <f aca="false">C20961&amp;D20961&amp;E20961&amp;F20961&amp;G20961&amp;H20961</f>
        <v>CAMINHO DE SERVICO,REALIZADO MECANICAMENTE,INCLUSIVE ESCAVACAO,DESMATAMENTO,DESTOCAMENTO,ACERTO E COMPACTACAO</v>
      </c>
      <c r="C20961" s="749" t="s">
        <v>47813</v>
      </c>
      <c r="D20961" s="749" t="s">
        <v>47814</v>
      </c>
      <c r="I20961" s="749" t="s">
        <v>236</v>
      </c>
      <c r="J20961" s="749" t="n">
        <v>8.41</v>
      </c>
    </row>
    <row collapsed="false" customFormat="false" customHeight="true" hidden="true" ht="12.75" outlineLevel="0" r="20962">
      <c r="A20962" s="749" t="s">
        <v>47815</v>
      </c>
      <c r="B20962" s="749" t="str">
        <f aca="false">C20962&amp;D20962&amp;E20962&amp;F20962&amp;G20962&amp;H20962</f>
        <v>CAMINHO DE SERVICO,REALIZADO MECANICAMENTE,INCLUSIVE ESCAVACAO,DESMATAMENTO,DESTOCAMENTO,ACERTO E COMPACTACAO</v>
      </c>
      <c r="C20962" s="749" t="s">
        <v>47813</v>
      </c>
      <c r="D20962" s="749" t="s">
        <v>47814</v>
      </c>
      <c r="I20962" s="749" t="s">
        <v>236</v>
      </c>
      <c r="J20962" s="749" t="n">
        <v>8.17</v>
      </c>
    </row>
    <row collapsed="false" customFormat="false" customHeight="true" hidden="true" ht="12.75" outlineLevel="0" r="20963">
      <c r="A20963" s="749" t="s">
        <v>47816</v>
      </c>
      <c r="B20963" s="749" t="str">
        <f aca="false">C20963&amp;D20963&amp;E20963&amp;F20963&amp;G20963&amp;H20963</f>
        <v>ESPALHAMENTO E COMPACTACAO DE SOLOS,EM CAMADAS,PARA COMPLEMENTACAO LATERAL EM ATERROS,INCLUSIVE ESCAVACAO DENTEADA DO TALUDE DE ATERRO EXISTENTE,COM TRATOR DE LAMINA DE PEQUENO PORTE,EXCLUSIVE FORNECIMENTO E TRANSPORTE DO MATERIAL A SER USADO NO ATERRO</v>
      </c>
      <c r="C20963" s="749" t="s">
        <v>47817</v>
      </c>
      <c r="D20963" s="749" t="s">
        <v>47818</v>
      </c>
      <c r="E20963" s="749" t="s">
        <v>47819</v>
      </c>
      <c r="F20963" s="749" t="s">
        <v>47820</v>
      </c>
      <c r="G20963" s="749" t="s">
        <v>47821</v>
      </c>
      <c r="I20963" s="749" t="s">
        <v>2478</v>
      </c>
      <c r="J20963" s="749" t="n">
        <v>4.54</v>
      </c>
    </row>
    <row collapsed="false" customFormat="false" customHeight="true" hidden="true" ht="12.75" outlineLevel="0" r="20964">
      <c r="A20964" s="749" t="s">
        <v>47822</v>
      </c>
      <c r="B20964" s="749" t="str">
        <f aca="false">C20964&amp;D20964&amp;E20964&amp;F20964&amp;G20964&amp;H20964</f>
        <v>ESPALHAMENTO E COMPACTACAO DE SOLOS,EM CAMADAS,PARA COMPLEMENTACAO LATERAL EM ATERROS,INCLUSIVE ESCAVACAO DENTEADA DO TALUDE DE ATERRO EXISTENTE,COM TRATOR DE LAMINA DE PEQUENO PORTE,EXCLUSIVE FORNECIMENTO E TRANSPORTE DO MATERIAL A SER USADO NO ATERRO</v>
      </c>
      <c r="C20964" s="749" t="s">
        <v>47817</v>
      </c>
      <c r="D20964" s="749" t="s">
        <v>47818</v>
      </c>
      <c r="E20964" s="749" t="s">
        <v>47819</v>
      </c>
      <c r="F20964" s="749" t="s">
        <v>47820</v>
      </c>
      <c r="G20964" s="749" t="s">
        <v>47821</v>
      </c>
      <c r="I20964" s="749" t="s">
        <v>2478</v>
      </c>
      <c r="J20964" s="749" t="n">
        <v>4.41</v>
      </c>
    </row>
    <row collapsed="false" customFormat="false" customHeight="true" hidden="true" ht="12.75" outlineLevel="0" r="20965">
      <c r="A20965" s="749" t="s">
        <v>47823</v>
      </c>
      <c r="B20965" s="749" t="str">
        <f aca="false">C20965&amp;D20965&amp;E20965&amp;F20965&amp;G20965&amp;H20965</f>
        <v>ATERRO COMPACTADO EM CAMADAS DE NO MAXIMO 20CM,PARA EXECUCAO DE TERRA ARMADA,INCLUSIVE ESPALHAMENTO,IRRIGACAO E CONTROLE DE COMPACTACAO,EXCLUSIVE O FORNECIMENTO E O TRANSPORTE DOSMATERIAIS</v>
      </c>
      <c r="C20965" s="749" t="s">
        <v>47824</v>
      </c>
      <c r="D20965" s="749" t="s">
        <v>47825</v>
      </c>
      <c r="E20965" s="749" t="s">
        <v>47826</v>
      </c>
      <c r="F20965" s="749" t="s">
        <v>23399</v>
      </c>
      <c r="I20965" s="749" t="s">
        <v>2478</v>
      </c>
      <c r="J20965" s="749" t="n">
        <v>24.7</v>
      </c>
    </row>
    <row collapsed="false" customFormat="false" customHeight="true" hidden="true" ht="12.75" outlineLevel="0" r="20966">
      <c r="A20966" s="749" t="s">
        <v>47827</v>
      </c>
      <c r="B20966" s="749" t="str">
        <f aca="false">C20966&amp;D20966&amp;E20966&amp;F20966&amp;G20966&amp;H20966</f>
        <v>ATERRO COMPACTADO EM CAMADAS DE NO MAXIMO 20CM,PARA EXECUCAO DE TERRA ARMADA,INCLUSIVE ESPALHAMENTO,IRRIGACAO E CONTROLE DE COMPACTACAO,EXCLUSIVE O FORNECIMENTO E O TRANSPORTE DOSMATERIAIS</v>
      </c>
      <c r="C20966" s="749" t="s">
        <v>47824</v>
      </c>
      <c r="D20966" s="749" t="s">
        <v>47825</v>
      </c>
      <c r="E20966" s="749" t="s">
        <v>47826</v>
      </c>
      <c r="F20966" s="749" t="s">
        <v>23399</v>
      </c>
      <c r="I20966" s="749" t="s">
        <v>2478</v>
      </c>
      <c r="J20966" s="749" t="n">
        <v>21.88</v>
      </c>
    </row>
    <row collapsed="false" customFormat="false" customHeight="true" hidden="true" ht="12.75" outlineLevel="0" r="20967">
      <c r="A20967" s="749" t="s">
        <v>47828</v>
      </c>
      <c r="B20967" s="749" t="str">
        <f aca="false">C20967&amp;D20967&amp;E20967&amp;F20967&amp;G20967&amp;H20967</f>
        <v>RECOMPOSICAO MECANIZADA DE ATERRO,EXCLUSIVE ESCAVACAO E TRANSPORTE DE MATERIAL DA JAZIDA,INCLUSIVE ESCAVACAO PREVIA EM DEGRAUS</v>
      </c>
      <c r="C20967" s="749" t="s">
        <v>47829</v>
      </c>
      <c r="D20967" s="749" t="s">
        <v>47830</v>
      </c>
      <c r="E20967" s="749" t="s">
        <v>47831</v>
      </c>
      <c r="I20967" s="749" t="s">
        <v>2478</v>
      </c>
      <c r="J20967" s="749" t="n">
        <v>10.43</v>
      </c>
    </row>
    <row collapsed="false" customFormat="false" customHeight="true" hidden="true" ht="12.75" outlineLevel="0" r="20968">
      <c r="A20968" s="749" t="s">
        <v>47832</v>
      </c>
      <c r="B20968" s="749" t="str">
        <f aca="false">C20968&amp;D20968&amp;E20968&amp;F20968&amp;G20968&amp;H20968</f>
        <v>RECOMPOSICAO MECANIZADA DE ATERRO,EXCLUSIVE ESCAVACAO E TRANSPORTE DE MATERIAL DA JAZIDA,INCLUSIVE ESCAVACAO PREVIA EM DEGRAUS</v>
      </c>
      <c r="C20968" s="749" t="s">
        <v>47829</v>
      </c>
      <c r="D20968" s="749" t="s">
        <v>47830</v>
      </c>
      <c r="E20968" s="749" t="s">
        <v>47831</v>
      </c>
      <c r="I20968" s="749" t="s">
        <v>2478</v>
      </c>
      <c r="J20968" s="749" t="n">
        <v>9.7</v>
      </c>
    </row>
    <row collapsed="false" customFormat="false" customHeight="true" hidden="true" ht="12.75" outlineLevel="0" r="20969">
      <c r="A20969" s="749" t="s">
        <v>47833</v>
      </c>
      <c r="B20969" s="749" t="str">
        <f aca="false">C20969&amp;D20969&amp;E20969&amp;F20969&amp;G20969&amp;H20969</f>
        <v>REMOCAO DE MATERIAL SOLTO(1ª CATEGORIA),PROVENIENTE DE DESLIZAMENTO DE BARREIRAS, UTILIZANDO PA CARREGADEIRA DE 3,10M3,EXCLUSIVE DESPESAS COM CAMINHAO</v>
      </c>
      <c r="C20969" s="749" t="s">
        <v>47834</v>
      </c>
      <c r="D20969" s="749" t="s">
        <v>47835</v>
      </c>
      <c r="E20969" s="749" t="s">
        <v>47836</v>
      </c>
      <c r="I20969" s="749" t="s">
        <v>2478</v>
      </c>
      <c r="J20969" s="749" t="n">
        <v>2.3</v>
      </c>
    </row>
    <row collapsed="false" customFormat="false" customHeight="true" hidden="true" ht="12.75" outlineLevel="0" r="20970">
      <c r="A20970" s="749" t="s">
        <v>47837</v>
      </c>
      <c r="B20970" s="749" t="str">
        <f aca="false">C20970&amp;D20970&amp;E20970&amp;F20970&amp;G20970&amp;H20970</f>
        <v>REMOCAO DE MATERIAL SOLTO(1ª CATEGORIA),PROVENIENTE DE DESLIZAMENTO DE BARREIRAS, UTILIZANDO PA CARREGADEIRA DE 3,10M3,EXCLUSIVE DESPESAS COM CAMINHAO</v>
      </c>
      <c r="C20970" s="749" t="s">
        <v>47834</v>
      </c>
      <c r="D20970" s="749" t="s">
        <v>47835</v>
      </c>
      <c r="E20970" s="749" t="s">
        <v>47836</v>
      </c>
      <c r="I20970" s="749" t="s">
        <v>2478</v>
      </c>
      <c r="J20970" s="749" t="n">
        <v>2.25</v>
      </c>
    </row>
    <row collapsed="false" customFormat="false" customHeight="true" hidden="true" ht="12.75" outlineLevel="0" r="20971">
      <c r="A20971" s="749" t="s">
        <v>47838</v>
      </c>
      <c r="B20971" s="749" t="str">
        <f aca="false">C20971&amp;D20971&amp;E20971&amp;F20971&amp;G20971&amp;H20971</f>
        <v>EXECUCAO DE "TAPA-PANELA",COM MATERIAL DE 1ª CATEGORIA,COMPACTADO MANUALMENTE,MEDIDO NA PISTA APOS COMPACTACAO,INCLUSIVE TRANSPORTE,EXCLUSIVE ESCAVACAO DE JAZIDA</v>
      </c>
      <c r="C20971" s="749" t="s">
        <v>47839</v>
      </c>
      <c r="D20971" s="749" t="s">
        <v>47840</v>
      </c>
      <c r="E20971" s="749" t="s">
        <v>47841</v>
      </c>
      <c r="I20971" s="749" t="s">
        <v>2478</v>
      </c>
      <c r="J20971" s="749" t="n">
        <v>45.89</v>
      </c>
    </row>
    <row collapsed="false" customFormat="false" customHeight="true" hidden="true" ht="12.75" outlineLevel="0" r="20972">
      <c r="A20972" s="749" t="s">
        <v>47842</v>
      </c>
      <c r="B20972" s="749" t="str">
        <f aca="false">C20972&amp;D20972&amp;E20972&amp;F20972&amp;G20972&amp;H20972</f>
        <v>EXECUCAO DE "TAPA-PANELA",COM MATERIAL DE 1ª CATEGORIA,COMPACTADO MANUALMENTE,MEDIDO NA PISTA APOS COMPACTACAO,INCLUSIVE TRANSPORTE,EXCLUSIVE ESCAVACAO DE JAZIDA</v>
      </c>
      <c r="C20972" s="749" t="s">
        <v>47839</v>
      </c>
      <c r="D20972" s="749" t="s">
        <v>47840</v>
      </c>
      <c r="E20972" s="749" t="s">
        <v>47841</v>
      </c>
      <c r="I20972" s="749" t="s">
        <v>2478</v>
      </c>
      <c r="J20972" s="749" t="n">
        <v>40.91</v>
      </c>
    </row>
    <row collapsed="false" customFormat="false" customHeight="true" hidden="true" ht="12.75" outlineLevel="0" r="20973">
      <c r="A20973" s="749" t="s">
        <v>47843</v>
      </c>
      <c r="B20973" s="749" t="str">
        <f aca="false">C20973&amp;D20973&amp;E20973&amp;F20973&amp;G20973&amp;H20973</f>
        <v>COMBATE A EXSUDACAO,COMPREENDENDO ESPALHAMENTO MANUAL E COMPACTACAO DE AGREGADOS SOBRE A SUPERFICIE EXSUDADA,EXCLUSIVE FORNECIMENTO DO MATERIAL E TRANSPORTE</v>
      </c>
      <c r="C20973" s="749" t="s">
        <v>47844</v>
      </c>
      <c r="D20973" s="749" t="s">
        <v>47845</v>
      </c>
      <c r="E20973" s="749" t="s">
        <v>47846</v>
      </c>
      <c r="I20973" s="749" t="s">
        <v>52</v>
      </c>
      <c r="J20973" s="749" t="n">
        <v>4.78</v>
      </c>
    </row>
    <row collapsed="false" customFormat="false" customHeight="true" hidden="true" ht="12.75" outlineLevel="0" r="20974">
      <c r="A20974" s="749" t="s">
        <v>47847</v>
      </c>
      <c r="B20974" s="749" t="str">
        <f aca="false">C20974&amp;D20974&amp;E20974&amp;F20974&amp;G20974&amp;H20974</f>
        <v>COMBATE A EXSUDACAO,COMPREENDENDO ESPALHAMENTO MANUAL E COMPACTACAO DE AGREGADOS SOBRE A SUPERFICIE EXSUDADA,EXCLUSIVE FORNECIMENTO DO MATERIAL E TRANSPORTE</v>
      </c>
      <c r="C20974" s="749" t="s">
        <v>47844</v>
      </c>
      <c r="D20974" s="749" t="s">
        <v>47845</v>
      </c>
      <c r="E20974" s="749" t="s">
        <v>47846</v>
      </c>
      <c r="I20974" s="749" t="s">
        <v>52</v>
      </c>
      <c r="J20974" s="749" t="n">
        <v>4.35</v>
      </c>
    </row>
    <row collapsed="false" customFormat="false" customHeight="true" hidden="true" ht="12.75" outlineLevel="0" r="20975">
      <c r="A20975" s="749" t="s">
        <v>47848</v>
      </c>
      <c r="B20975" s="749" t="str">
        <f aca="false">C20975&amp;D20975&amp;E20975&amp;F20975&amp;G20975&amp;H20975</f>
        <v>BASE PARA REMENDO PROFUNDO(BRITA,SOLO X BRITA,SOLO ESTABILIZADO GRANULOMETRICAMENTE,SOLO MELHORADO COM CIMENTO),EXECUTADA MANUALMENTE,MEDIDA PELO VOLUME COMPACTADO,EXCLUSIVE FORNECIMENTO E TRANSPORTE DOS MATERIAIS</v>
      </c>
      <c r="C20975" s="749" t="s">
        <v>47849</v>
      </c>
      <c r="D20975" s="749" t="s">
        <v>47850</v>
      </c>
      <c r="E20975" s="749" t="s">
        <v>47851</v>
      </c>
      <c r="F20975" s="749" t="s">
        <v>47852</v>
      </c>
      <c r="I20975" s="749" t="s">
        <v>2478</v>
      </c>
      <c r="J20975" s="749" t="n">
        <v>238.67</v>
      </c>
    </row>
    <row collapsed="false" customFormat="false" customHeight="true" hidden="true" ht="12.75" outlineLevel="0" r="20976">
      <c r="A20976" s="749" t="s">
        <v>47853</v>
      </c>
      <c r="B20976" s="749" t="str">
        <f aca="false">C20976&amp;D20976&amp;E20976&amp;F20976&amp;G20976&amp;H20976</f>
        <v>BASE PARA REMENDO PROFUNDO(BRITA,SOLO X BRITA,SOLO ESTABILIZADO GRANULOMETRICAMENTE,SOLO MELHORADO COM CIMENTO),EXECUTADA MANUALMENTE,MEDIDA PELO VOLUME COMPACTADO,EXCLUSIVE FORNECIMENTO E TRANSPORTE DOS MATERIAIS</v>
      </c>
      <c r="C20976" s="749" t="s">
        <v>47849</v>
      </c>
      <c r="D20976" s="749" t="s">
        <v>47850</v>
      </c>
      <c r="E20976" s="749" t="s">
        <v>47851</v>
      </c>
      <c r="F20976" s="749" t="s">
        <v>47852</v>
      </c>
      <c r="I20976" s="749" t="s">
        <v>2478</v>
      </c>
      <c r="J20976" s="749" t="n">
        <v>221.67</v>
      </c>
    </row>
    <row collapsed="false" customFormat="false" customHeight="true" hidden="true" ht="12.75" outlineLevel="0" r="20977">
      <c r="A20977" s="749" t="s">
        <v>47854</v>
      </c>
      <c r="B20977" s="749" t="str">
        <f aca="false">C20977&amp;D20977&amp;E20977&amp;F20977&amp;G20977&amp;H20977</f>
        <v>EXECUCAO DE "TAPA-BURACO",UTILIZANDO MISTURA BETUMINOSA,MEDIDO NA CACAMBA DO CAMINHAO,EXCLUSIVE MATERIAIS E TRANSPORTE.SE FOR MEDIDO NO LOCAL,APOS A EXECUCAO,MULTIPLICAR ESTE CUSTO POR 1,35</v>
      </c>
      <c r="C20977" s="749" t="s">
        <v>47855</v>
      </c>
      <c r="D20977" s="749" t="s">
        <v>47856</v>
      </c>
      <c r="E20977" s="749" t="s">
        <v>47857</v>
      </c>
      <c r="F20977" s="749" t="s">
        <v>47858</v>
      </c>
      <c r="I20977" s="749" t="s">
        <v>2478</v>
      </c>
      <c r="J20977" s="749" t="n">
        <v>313.65</v>
      </c>
    </row>
    <row collapsed="false" customFormat="false" customHeight="true" hidden="true" ht="12.75" outlineLevel="0" r="20978">
      <c r="A20978" s="749" t="s">
        <v>47859</v>
      </c>
      <c r="B20978" s="749" t="str">
        <f aca="false">C20978&amp;D20978&amp;E20978&amp;F20978&amp;G20978&amp;H20978</f>
        <v>EXECUCAO DE "TAPA-BURACO",UTILIZANDO MISTURA BETUMINOSA,MEDIDO NA CACAMBA DO CAMINHAO,EXCLUSIVE MATERIAIS E TRANSPORTE.SE FOR MEDIDO NO LOCAL,APOS A EXECUCAO,MULTIPLICAR ESTE CUSTO POR 1,35</v>
      </c>
      <c r="C20978" s="749" t="s">
        <v>47855</v>
      </c>
      <c r="D20978" s="749" t="s">
        <v>47856</v>
      </c>
      <c r="E20978" s="749" t="s">
        <v>47857</v>
      </c>
      <c r="F20978" s="749" t="s">
        <v>47858</v>
      </c>
      <c r="I20978" s="749" t="s">
        <v>2478</v>
      </c>
      <c r="J20978" s="749" t="n">
        <v>274.5</v>
      </c>
    </row>
    <row collapsed="false" customFormat="false" customHeight="true" hidden="true" ht="12.75" outlineLevel="0" r="20979">
      <c r="A20979" s="749" t="s">
        <v>47860</v>
      </c>
      <c r="B20979" s="749" t="str">
        <f aca="false">C20979&amp;D20979&amp;E20979&amp;F20979&amp;G20979&amp;H20979</f>
        <v>RECOMPOSICAO DE REVESTIMENTO PRIMARIO,MEDIDO PELO VOLUME COMPACTADO,EXCLUSIVE ESCAVACAO E TRANSPORTE DE MATERIAL DE JAZIDA</v>
      </c>
      <c r="C20979" s="749" t="s">
        <v>47861</v>
      </c>
      <c r="D20979" s="749" t="s">
        <v>47862</v>
      </c>
      <c r="E20979" s="749" t="s">
        <v>27171</v>
      </c>
      <c r="I20979" s="749" t="s">
        <v>2478</v>
      </c>
      <c r="J20979" s="749" t="n">
        <v>7.44</v>
      </c>
    </row>
    <row collapsed="false" customFormat="false" customHeight="true" hidden="true" ht="12.75" outlineLevel="0" r="20980">
      <c r="A20980" s="749" t="s">
        <v>47863</v>
      </c>
      <c r="B20980" s="749" t="str">
        <f aca="false">C20980&amp;D20980&amp;E20980&amp;F20980&amp;G20980&amp;H20980</f>
        <v>RECOMPOSICAO DE REVESTIMENTO PRIMARIO,MEDIDO PELO VOLUME COMPACTADO,EXCLUSIVE ESCAVACAO E TRANSPORTE DE MATERIAL DE JAZIDA</v>
      </c>
      <c r="C20980" s="749" t="s">
        <v>47861</v>
      </c>
      <c r="D20980" s="749" t="s">
        <v>47862</v>
      </c>
      <c r="E20980" s="749" t="s">
        <v>27171</v>
      </c>
      <c r="I20980" s="749" t="s">
        <v>2478</v>
      </c>
      <c r="J20980" s="749" t="n">
        <v>7.11</v>
      </c>
    </row>
    <row collapsed="false" customFormat="false" customHeight="true" hidden="true" ht="12.75" outlineLevel="0" r="20981">
      <c r="A20981" s="749" t="s">
        <v>47864</v>
      </c>
      <c r="B20981" s="749" t="str">
        <f aca="false">C20981&amp;D20981&amp;E20981&amp;F20981&amp;G20981&amp;H20981</f>
        <v>ATERRO COMPACTADO MECANICAMENTE,EM ACOSTAMENTO,INCLUSIVE ESPALHAMENTO</v>
      </c>
      <c r="C20981" s="749" t="s">
        <v>47865</v>
      </c>
      <c r="D20981" s="749" t="s">
        <v>47866</v>
      </c>
      <c r="I20981" s="749" t="s">
        <v>2478</v>
      </c>
      <c r="J20981" s="749" t="n">
        <v>1.96</v>
      </c>
    </row>
    <row collapsed="false" customFormat="false" customHeight="true" hidden="true" ht="12.75" outlineLevel="0" r="20982">
      <c r="A20982" s="749" t="s">
        <v>47867</v>
      </c>
      <c r="B20982" s="749" t="str">
        <f aca="false">C20982&amp;D20982&amp;E20982&amp;F20982&amp;G20982&amp;H20982</f>
        <v>ATERRO COMPACTADO MECANICAMENTE,EM ACOSTAMENTO,INCLUSIVE ESPALHAMENTO</v>
      </c>
      <c r="C20982" s="749" t="s">
        <v>47865</v>
      </c>
      <c r="D20982" s="749" t="s">
        <v>47866</v>
      </c>
      <c r="I20982" s="749" t="s">
        <v>2478</v>
      </c>
      <c r="J20982" s="749" t="n">
        <v>1.91</v>
      </c>
    </row>
    <row collapsed="false" customFormat="false" customHeight="true" hidden="true" ht="12.75" outlineLevel="0" r="20983">
      <c r="A20983" s="749" t="s">
        <v>47868</v>
      </c>
      <c r="B20983" s="749" t="str">
        <f aca="false">C20983&amp;D20983&amp;E20983&amp;F20983&amp;G20983&amp;H20983</f>
        <v>RECUPERACAO DE BASE/CBUQ,EM ESPUMA ASFALTICA,"IN SITU",EM RODOVIA,AREA URBANA,ATE 20CM,COMPACTACAO AASHO NORMAL,INCLUSIVE MATERIAIS COM 3% DE CIMENTO</v>
      </c>
      <c r="C20983" s="749" t="s">
        <v>47869</v>
      </c>
      <c r="D20983" s="749" t="s">
        <v>47870</v>
      </c>
      <c r="E20983" s="749" t="s">
        <v>47871</v>
      </c>
      <c r="I20983" s="749" t="s">
        <v>2478</v>
      </c>
      <c r="J20983" s="749" t="n">
        <v>565.63</v>
      </c>
    </row>
    <row collapsed="false" customFormat="false" customHeight="true" hidden="true" ht="12.75" outlineLevel="0" r="20984">
      <c r="A20984" s="749" t="s">
        <v>47872</v>
      </c>
      <c r="B20984" s="749" t="str">
        <f aca="false">C20984&amp;D20984&amp;E20984&amp;F20984&amp;G20984&amp;H20984</f>
        <v>RECUPERACAO DE BASE/CBUQ,EM ESPUMA ASFALTICA,"IN SITU",EM RODOVIA,AREA URBANA,ATE 20CM,COMPACTACAO AASHO NORMAL,INCLUSIVE MATERIAIS COM 3% DE CIMENTO</v>
      </c>
      <c r="C20984" s="749" t="s">
        <v>47869</v>
      </c>
      <c r="D20984" s="749" t="s">
        <v>47870</v>
      </c>
      <c r="E20984" s="749" t="s">
        <v>47871</v>
      </c>
      <c r="I20984" s="749" t="s">
        <v>2478</v>
      </c>
      <c r="J20984" s="749" t="n">
        <v>563.91</v>
      </c>
    </row>
    <row collapsed="false" customFormat="false" customHeight="true" hidden="true" ht="12.75" outlineLevel="0" r="20985">
      <c r="A20985" s="749" t="s">
        <v>47873</v>
      </c>
      <c r="B20985" s="749" t="str">
        <f aca="false">C20985&amp;D20985&amp;E20985&amp;F20985&amp;G20985&amp;H20985</f>
        <v>RECUPERACAO DE BASE/CBUQ,EM ESPUMA ASFALTICA,"IN SITU",EM RODOVIA,AREA URBANA,ATE 20CM,COMPACTACAO AASHO NORMAL,INCLUSIVE MATERIAIS SENDO 6% DE CIMENTO</v>
      </c>
      <c r="C20985" s="749" t="s">
        <v>47869</v>
      </c>
      <c r="D20985" s="749" t="s">
        <v>47870</v>
      </c>
      <c r="E20985" s="749" t="s">
        <v>47874</v>
      </c>
      <c r="I20985" s="749" t="s">
        <v>2478</v>
      </c>
      <c r="J20985" s="749" t="n">
        <v>589.92</v>
      </c>
    </row>
    <row collapsed="false" customFormat="false" customHeight="true" hidden="true" ht="12.75" outlineLevel="0" r="20986">
      <c r="A20986" s="749" t="s">
        <v>47875</v>
      </c>
      <c r="B20986" s="749" t="str">
        <f aca="false">C20986&amp;D20986&amp;E20986&amp;F20986&amp;G20986&amp;H20986</f>
        <v>RECUPERACAO DE BASE/CBUQ,EM ESPUMA ASFALTICA,"IN SITU",EM RODOVIA,AREA URBANA,ATE 20CM,COMPACTACAO AASHO NORMAL,INCLUSIVE MATERIAIS SENDO 6% DE CIMENTO</v>
      </c>
      <c r="C20986" s="749" t="s">
        <v>47869</v>
      </c>
      <c r="D20986" s="749" t="s">
        <v>47870</v>
      </c>
      <c r="E20986" s="749" t="s">
        <v>47874</v>
      </c>
      <c r="I20986" s="749" t="s">
        <v>2478</v>
      </c>
      <c r="J20986" s="749" t="n">
        <v>588.2</v>
      </c>
    </row>
    <row collapsed="false" customFormat="false" customHeight="true" hidden="true" ht="12.75" outlineLevel="0" r="20987">
      <c r="A20987" s="749" t="s">
        <v>47876</v>
      </c>
      <c r="B20987" s="749" t="str">
        <f aca="false">C20987&amp;D20987&amp;E20987&amp;F20987&amp;G20987&amp;H20987</f>
        <v>RECUPERACAO DE BASE/CBUQ,EM ESPUMA ASFALTICA,"IN SITU",EM RODOVIA,AREA URBANA,ATE 20CM,INCLUSIVE COMPACTACAO AASHO NORMAL E MATERIAIS,COM 3% DE CIMENTO E 83KG DE CAP POR M3</v>
      </c>
      <c r="C20987" s="749" t="s">
        <v>47869</v>
      </c>
      <c r="D20987" s="749" t="s">
        <v>47877</v>
      </c>
      <c r="E20987" s="749" t="s">
        <v>47878</v>
      </c>
      <c r="I20987" s="749" t="s">
        <v>2478</v>
      </c>
      <c r="J20987" s="749" t="n">
        <v>351.09</v>
      </c>
    </row>
    <row collapsed="false" customFormat="false" customHeight="true" hidden="true" ht="12.75" outlineLevel="0" r="20988">
      <c r="A20988" s="749" t="s">
        <v>47879</v>
      </c>
      <c r="B20988" s="749" t="str">
        <f aca="false">C20988&amp;D20988&amp;E20988&amp;F20988&amp;G20988&amp;H20988</f>
        <v>RECUPERACAO DE BASE/CBUQ,EM ESPUMA ASFALTICA,"IN SITU",EM RODOVIA,AREA URBANA,ATE 20CM,INCLUSIVE COMPACTACAO AASHO NORMAL E MATERIAIS,COM 3% DE CIMENTO E 83KG DE CAP POR M3</v>
      </c>
      <c r="C20988" s="749" t="s">
        <v>47869</v>
      </c>
      <c r="D20988" s="749" t="s">
        <v>47877</v>
      </c>
      <c r="E20988" s="749" t="s">
        <v>47878</v>
      </c>
      <c r="I20988" s="749" t="s">
        <v>2478</v>
      </c>
      <c r="J20988" s="749" t="n">
        <v>350.03</v>
      </c>
    </row>
    <row collapsed="false" customFormat="false" customHeight="true" hidden="true" ht="12.75" outlineLevel="0" r="20989">
      <c r="A20989" s="749" t="s">
        <v>47880</v>
      </c>
      <c r="B20989" s="749" t="str">
        <f aca="false">C20989&amp;D20989&amp;E20989&amp;F20989&amp;G20989&amp;H20989</f>
        <v>RECUPERACAO DE PAVIMENTO COM RECICLAGEM DE BASE,INCORPORANDO A CAPA ASFALTICA,ATE 20CM,EXCLUSIVE MATERIAIS ADICIONADOS E COMPACTACAO</v>
      </c>
      <c r="C20989" s="749" t="s">
        <v>47881</v>
      </c>
      <c r="D20989" s="749" t="s">
        <v>47882</v>
      </c>
      <c r="E20989" s="749" t="s">
        <v>47883</v>
      </c>
      <c r="I20989" s="749" t="s">
        <v>2478</v>
      </c>
      <c r="J20989" s="749" t="n">
        <v>42.69</v>
      </c>
    </row>
    <row collapsed="false" customFormat="false" customHeight="true" hidden="true" ht="12.75" outlineLevel="0" r="20990">
      <c r="A20990" s="749" t="s">
        <v>47884</v>
      </c>
      <c r="B20990" s="749" t="str">
        <f aca="false">C20990&amp;D20990&amp;E20990&amp;F20990&amp;G20990&amp;H20990</f>
        <v>RECUPERACAO DE PAVIMENTO COM RECICLAGEM DE BASE,INCORPORANDO A CAPA ASFALTICA,ATE 20CM,EXCLUSIVE MATERIAIS ADICIONADOS E COMPACTACAO</v>
      </c>
      <c r="C20990" s="749" t="s">
        <v>47881</v>
      </c>
      <c r="D20990" s="749" t="s">
        <v>47882</v>
      </c>
      <c r="E20990" s="749" t="s">
        <v>47883</v>
      </c>
      <c r="I20990" s="749" t="s">
        <v>2478</v>
      </c>
      <c r="J20990" s="749" t="n">
        <v>41.96</v>
      </c>
    </row>
    <row collapsed="false" customFormat="false" customHeight="true" hidden="true" ht="12.75" outlineLevel="0" r="20991">
      <c r="A20991" s="749" t="s">
        <v>47885</v>
      </c>
      <c r="B20991" s="749" t="str">
        <f aca="false">C20991&amp;D20991&amp;E20991&amp;F20991&amp;G20991&amp;H20991</f>
        <v>RECOMPOSICAO DE CBUQ,EXCLUSIVE FORNECIMENTO E TRANSPORTE DOS MATERIAIS</v>
      </c>
      <c r="C20991" s="749" t="s">
        <v>47886</v>
      </c>
      <c r="D20991" s="749" t="s">
        <v>47887</v>
      </c>
      <c r="I20991" s="749" t="s">
        <v>2478</v>
      </c>
      <c r="J20991" s="749" t="n">
        <v>102.75</v>
      </c>
    </row>
    <row collapsed="false" customFormat="false" customHeight="true" hidden="true" ht="12.75" outlineLevel="0" r="20992">
      <c r="A20992" s="749" t="s">
        <v>47888</v>
      </c>
      <c r="B20992" s="749" t="str">
        <f aca="false">C20992&amp;D20992&amp;E20992&amp;F20992&amp;G20992&amp;H20992</f>
        <v>RECOMPOSICAO DE CBUQ,EXCLUSIVE FORNECIMENTO E TRANSPORTE DOS MATERIAIS</v>
      </c>
      <c r="C20992" s="749" t="s">
        <v>47886</v>
      </c>
      <c r="D20992" s="749" t="s">
        <v>47887</v>
      </c>
      <c r="I20992" s="749" t="s">
        <v>2478</v>
      </c>
      <c r="J20992" s="749" t="n">
        <v>96.37</v>
      </c>
    </row>
    <row collapsed="false" customFormat="false" customHeight="true" hidden="true" ht="12.75" outlineLevel="0" r="20993">
      <c r="A20993" s="749" t="s">
        <v>47889</v>
      </c>
      <c r="B20993" s="749" t="str">
        <f aca="false">C20993&amp;D20993&amp;E20993&amp;F20993&amp;G20993&amp;H20993</f>
        <v>RECOMPOSICAO ESTRUTURAL DE PAVIMENTO (COM REPARO DE BASE)CBUQ COM 5CM DE ESPESSURA</v>
      </c>
      <c r="C20993" s="749" t="s">
        <v>47890</v>
      </c>
      <c r="D20993" s="749" t="s">
        <v>47891</v>
      </c>
      <c r="I20993" s="749" t="s">
        <v>52</v>
      </c>
      <c r="J20993" s="749" t="n">
        <v>110.6</v>
      </c>
    </row>
    <row collapsed="false" customFormat="false" customHeight="true" hidden="true" ht="12.75" outlineLevel="0" r="20994">
      <c r="A20994" s="749" t="s">
        <v>47892</v>
      </c>
      <c r="B20994" s="749" t="str">
        <f aca="false">C20994&amp;D20994&amp;E20994&amp;F20994&amp;G20994&amp;H20994</f>
        <v>RECOMPOSICAO ESTRUTURAL DE PAVIMENTO (COM REPARO DE BASE)CBUQ COM 5CM DE ESPESSURA</v>
      </c>
      <c r="C20994" s="749" t="s">
        <v>47890</v>
      </c>
      <c r="D20994" s="749" t="s">
        <v>47891</v>
      </c>
      <c r="I20994" s="749" t="s">
        <v>52</v>
      </c>
      <c r="J20994" s="749" t="n">
        <v>102.76</v>
      </c>
    </row>
    <row collapsed="false" customFormat="false" customHeight="true" hidden="true" ht="12.75" outlineLevel="0" r="20995">
      <c r="A20995" s="749" t="s">
        <v>47893</v>
      </c>
      <c r="B20995" s="749" t="str">
        <f aca="false">C20995&amp;D20995&amp;E20995&amp;F20995&amp;G20995&amp;H20995</f>
        <v>RECOMPOSICAO DE CAMINHO DE SERVICO</v>
      </c>
      <c r="C20995" s="749" t="s">
        <v>47894</v>
      </c>
      <c r="I20995" s="749" t="s">
        <v>52</v>
      </c>
      <c r="J20995" s="749" t="n">
        <v>0.5</v>
      </c>
    </row>
    <row collapsed="false" customFormat="false" customHeight="true" hidden="true" ht="12.75" outlineLevel="0" r="20996">
      <c r="A20996" s="749" t="s">
        <v>47895</v>
      </c>
      <c r="B20996" s="749" t="str">
        <f aca="false">C20996&amp;D20996&amp;E20996&amp;F20996&amp;G20996&amp;H20996</f>
        <v>RECOMPOSICAO DE CAMINHO DE SERVICO</v>
      </c>
      <c r="C20996" s="749" t="s">
        <v>47894</v>
      </c>
      <c r="I20996" s="749" t="s">
        <v>52</v>
      </c>
      <c r="J20996" s="749" t="n">
        <v>0.48</v>
      </c>
    </row>
    <row collapsed="false" customFormat="false" customHeight="true" hidden="true" ht="12.75" outlineLevel="0" r="20997">
      <c r="A20997" s="749" t="s">
        <v>47896</v>
      </c>
      <c r="B20997" s="749" t="str">
        <f aca="false">C20997&amp;D20997&amp;E20997&amp;F20997&amp;G20997&amp;H20997</f>
        <v>ATERRO COMPACTADO MECANICAMENTE,EM CAMADAS DE 20CM,INCLUINDO ESPALHAMENTO E IRRIGACAO,MAS SEM O FORNECIMENTO E TRANSPORTE DO MATERIAL</v>
      </c>
      <c r="C20997" s="749" t="s">
        <v>47897</v>
      </c>
      <c r="D20997" s="749" t="s">
        <v>47898</v>
      </c>
      <c r="E20997" s="749" t="s">
        <v>47899</v>
      </c>
      <c r="I20997" s="749" t="s">
        <v>2478</v>
      </c>
      <c r="J20997" s="749" t="n">
        <v>1.79</v>
      </c>
    </row>
    <row collapsed="false" customFormat="false" customHeight="true" hidden="true" ht="12.75" outlineLevel="0" r="20998">
      <c r="A20998" s="749" t="s">
        <v>47900</v>
      </c>
      <c r="B20998" s="749" t="str">
        <f aca="false">C20998&amp;D20998&amp;E20998&amp;F20998&amp;G20998&amp;H20998</f>
        <v>ATERRO COMPACTADO MECANICAMENTE,EM CAMADAS DE 20CM,INCLUINDO ESPALHAMENTO E IRRIGACAO,MAS SEM O FORNECIMENTO E TRANSPORTE DO MATERIAL</v>
      </c>
      <c r="C20998" s="749" t="s">
        <v>47897</v>
      </c>
      <c r="D20998" s="749" t="s">
        <v>47898</v>
      </c>
      <c r="E20998" s="749" t="s">
        <v>47899</v>
      </c>
      <c r="I20998" s="749" t="s">
        <v>2478</v>
      </c>
      <c r="J20998" s="749" t="n">
        <v>1.74</v>
      </c>
    </row>
    <row collapsed="false" customFormat="false" customHeight="true" hidden="true" ht="12.75" outlineLevel="0" r="20999">
      <c r="A20999" s="749" t="s">
        <v>47901</v>
      </c>
      <c r="B20999" s="749" t="str">
        <f aca="false">C20999&amp;D20999&amp;E20999&amp;F20999&amp;G20999&amp;H20999</f>
        <v>ATERRO COMPACTADO MECANICAMENTE,EM CAMADAS DE 20CM,INCLUSIVE IRRIGACAO,EXCLUSIVE ESPALHAMENTO,FORNECIMENTO E TRANSPORTEDO MATERIAL</v>
      </c>
      <c r="C20999" s="749" t="s">
        <v>47902</v>
      </c>
      <c r="D20999" s="749" t="s">
        <v>47903</v>
      </c>
      <c r="E20999" s="749" t="s">
        <v>47904</v>
      </c>
      <c r="I20999" s="749" t="s">
        <v>2478</v>
      </c>
      <c r="J20999" s="749" t="n">
        <v>1.22</v>
      </c>
    </row>
    <row collapsed="false" customFormat="false" customHeight="true" hidden="true" ht="12.75" outlineLevel="0" r="21000">
      <c r="A21000" s="749" t="s">
        <v>47905</v>
      </c>
      <c r="B21000" s="749" t="str">
        <f aca="false">C21000&amp;D21000&amp;E21000&amp;F21000&amp;G21000&amp;H21000</f>
        <v>ATERRO COMPACTADO MECANICAMENTE,EM CAMADAS DE 20CM,INCLUSIVE IRRIGACAO,EXCLUSIVE ESPALHAMENTO,FORNECIMENTO E TRANSPORTEDO MATERIAL</v>
      </c>
      <c r="C21000" s="749" t="s">
        <v>47902</v>
      </c>
      <c r="D21000" s="749" t="s">
        <v>47903</v>
      </c>
      <c r="E21000" s="749" t="s">
        <v>47904</v>
      </c>
      <c r="I21000" s="749" t="s">
        <v>2478</v>
      </c>
      <c r="J21000" s="749" t="n">
        <v>1.19</v>
      </c>
    </row>
    <row collapsed="false" customFormat="false" customHeight="true" hidden="true" ht="12.75" outlineLevel="0" r="21001">
      <c r="A21001" s="749" t="s">
        <v>47906</v>
      </c>
      <c r="B21001" s="749" t="str">
        <f aca="false">C21001&amp;D21001&amp;E21001&amp;F21001&amp;G21001&amp;H21001</f>
        <v>LIMPEZA DE JAZIDAS</v>
      </c>
      <c r="C21001" s="749" t="s">
        <v>47907</v>
      </c>
      <c r="I21001" s="749" t="s">
        <v>52</v>
      </c>
      <c r="J21001" s="749" t="n">
        <v>0.16</v>
      </c>
    </row>
    <row collapsed="false" customFormat="false" customHeight="true" hidden="true" ht="12.75" outlineLevel="0" r="21002">
      <c r="A21002" s="749" t="s">
        <v>47908</v>
      </c>
      <c r="B21002" s="749" t="str">
        <f aca="false">C21002&amp;D21002&amp;E21002&amp;F21002&amp;G21002&amp;H21002</f>
        <v>LIMPEZA DE JAZIDAS</v>
      </c>
      <c r="C21002" s="749" t="s">
        <v>47907</v>
      </c>
      <c r="I21002" s="749" t="s">
        <v>52</v>
      </c>
      <c r="J21002" s="749" t="n">
        <v>0.16</v>
      </c>
    </row>
    <row collapsed="false" customFormat="false" customHeight="true" hidden="true" ht="12.75" outlineLevel="0" r="21003">
      <c r="A21003" s="749" t="s">
        <v>47909</v>
      </c>
      <c r="B21003" s="749" t="str">
        <f aca="false">C21003&amp;D21003&amp;E21003&amp;F21003&amp;G21003&amp;H21003</f>
        <v>LIMPEZA DE SUPERFICIES COM MOTONIVELADORA</v>
      </c>
      <c r="C21003" s="749" t="s">
        <v>47910</v>
      </c>
      <c r="I21003" s="749" t="s">
        <v>52</v>
      </c>
      <c r="J21003" s="749" t="n">
        <v>0.17</v>
      </c>
    </row>
    <row collapsed="false" customFormat="false" customHeight="true" hidden="true" ht="12.75" outlineLevel="0" r="21004">
      <c r="A21004" s="749" t="s">
        <v>47911</v>
      </c>
      <c r="B21004" s="749" t="str">
        <f aca="false">C21004&amp;D21004&amp;E21004&amp;F21004&amp;G21004&amp;H21004</f>
        <v>LIMPEZA DE SUPERFICIES COM MOTONIVELADORA</v>
      </c>
      <c r="C21004" s="749" t="s">
        <v>47910</v>
      </c>
      <c r="I21004" s="749" t="s">
        <v>52</v>
      </c>
      <c r="J21004" s="749" t="n">
        <v>0.17</v>
      </c>
    </row>
    <row collapsed="false" customFormat="false" customHeight="true" hidden="true" ht="12.75" outlineLevel="0" r="21005">
      <c r="A21005" s="749" t="s">
        <v>47912</v>
      </c>
      <c r="B21005" s="749" t="str">
        <f aca="false">C21005&amp;D21005&amp;E21005&amp;F21005&amp;G21005&amp;H21005</f>
        <v>PATROLAMENTO DE SUBLEITO DE RODOVIAIS</v>
      </c>
      <c r="C21005" s="749" t="s">
        <v>47913</v>
      </c>
      <c r="I21005" s="749" t="s">
        <v>52</v>
      </c>
      <c r="J21005" s="749" t="n">
        <v>0.23</v>
      </c>
    </row>
    <row collapsed="false" customFormat="false" customHeight="true" hidden="true" ht="12.75" outlineLevel="0" r="21006">
      <c r="A21006" s="749" t="s">
        <v>47914</v>
      </c>
      <c r="B21006" s="749" t="str">
        <f aca="false">C21006&amp;D21006&amp;E21006&amp;F21006&amp;G21006&amp;H21006</f>
        <v>PATROLAMENTO DE SUBLEITO DE RODOVIAIS</v>
      </c>
      <c r="C21006" s="749" t="s">
        <v>47913</v>
      </c>
      <c r="I21006" s="749" t="s">
        <v>52</v>
      </c>
      <c r="J21006" s="749" t="n">
        <v>0.22</v>
      </c>
    </row>
    <row collapsed="false" customFormat="false" customHeight="true" hidden="true" ht="12.75" outlineLevel="0" r="21007">
      <c r="A21007" s="749" t="s">
        <v>47915</v>
      </c>
      <c r="B21007" s="749" t="str">
        <f aca="false">C21007&amp;D21007&amp;E21007&amp;F21007&amp;G21007&amp;H21007</f>
        <v>REMOCAO (CARGA) DE TERRA OU ENTULHO COM RETROESCAVADEIRA COMCACAMBA DE 0,76M3 EM CONDICOES ESPECIAIS,GIRO DE 180°</v>
      </c>
      <c r="C21007" s="749" t="s">
        <v>47916</v>
      </c>
      <c r="D21007" s="749" t="s">
        <v>47917</v>
      </c>
      <c r="I21007" s="749" t="s">
        <v>6154</v>
      </c>
      <c r="J21007" s="749" t="n">
        <v>3.84</v>
      </c>
    </row>
    <row collapsed="false" customFormat="false" customHeight="true" hidden="true" ht="12.75" outlineLevel="0" r="21008">
      <c r="A21008" s="749" t="s">
        <v>47918</v>
      </c>
      <c r="B21008" s="749" t="str">
        <f aca="false">C21008&amp;D21008&amp;E21008&amp;F21008&amp;G21008&amp;H21008</f>
        <v>REMOCAO (CARGA) DE TERRA OU ENTULHO COM RETROESCAVADEIRA COMCACAMBA DE 0,76M3 EM CONDICOES ESPECIAIS,GIRO DE 180°</v>
      </c>
      <c r="C21008" s="749" t="s">
        <v>47916</v>
      </c>
      <c r="D21008" s="749" t="s">
        <v>47917</v>
      </c>
      <c r="I21008" s="749" t="s">
        <v>6154</v>
      </c>
      <c r="J21008" s="749" t="n">
        <v>3.74</v>
      </c>
    </row>
    <row collapsed="false" customFormat="false" customHeight="true" hidden="true" ht="12.75" outlineLevel="0" r="21009">
      <c r="A21009" s="749" t="s">
        <v>47919</v>
      </c>
      <c r="B21009" s="749" t="str">
        <f aca="false">C21009&amp;D21009&amp;E21009&amp;F21009&amp;G21009&amp;H21009</f>
        <v>ESCARIFICACAO E LEVANTAMENTO DE BASE E REVESTIMENTO,INCLUSIVE AFASTAMENTO LATERAL,USANDO MOTONIVELADORA</v>
      </c>
      <c r="C21009" s="749" t="s">
        <v>47920</v>
      </c>
      <c r="D21009" s="749" t="s">
        <v>47921</v>
      </c>
      <c r="I21009" s="749" t="s">
        <v>2478</v>
      </c>
      <c r="J21009" s="749" t="n">
        <v>28.18</v>
      </c>
    </row>
    <row collapsed="false" customFormat="false" customHeight="true" hidden="true" ht="12.75" outlineLevel="0" r="21010">
      <c r="A21010" s="749" t="s">
        <v>47922</v>
      </c>
      <c r="B21010" s="749" t="str">
        <f aca="false">C21010&amp;D21010&amp;E21010&amp;F21010&amp;G21010&amp;H21010</f>
        <v>ESCARIFICACAO E LEVANTAMENTO DE BASE E REVESTIMENTO,INCLUSIVE AFASTAMENTO LATERAL,USANDO MOTONIVELADORA</v>
      </c>
      <c r="C21010" s="749" t="s">
        <v>47920</v>
      </c>
      <c r="D21010" s="749" t="s">
        <v>47921</v>
      </c>
      <c r="I21010" s="749" t="s">
        <v>2478</v>
      </c>
      <c r="J21010" s="749" t="n">
        <v>27.51</v>
      </c>
    </row>
    <row collapsed="false" customFormat="false" customHeight="true" hidden="true" ht="12.75" outlineLevel="0" r="21011">
      <c r="A21011" s="749" t="s">
        <v>47923</v>
      </c>
      <c r="B21011" s="749" t="str">
        <f aca="false">C21011&amp;D21011&amp;E21011&amp;F21011&amp;G21011&amp;H21011</f>
        <v>ESCAVACAO DE SOLO MOLE COM MOTONIVELADORA</v>
      </c>
      <c r="C21011" s="749" t="s">
        <v>47924</v>
      </c>
      <c r="I21011" s="749" t="s">
        <v>2478</v>
      </c>
      <c r="J21011" s="749" t="n">
        <v>2.4</v>
      </c>
    </row>
    <row collapsed="false" customFormat="false" customHeight="true" hidden="true" ht="12.75" outlineLevel="0" r="21012">
      <c r="A21012" s="749" t="s">
        <v>47925</v>
      </c>
      <c r="B21012" s="749" t="str">
        <f aca="false">C21012&amp;D21012&amp;E21012&amp;F21012&amp;G21012&amp;H21012</f>
        <v>ESCAVACAO DE SOLO MOLE COM MOTONIVELADORA</v>
      </c>
      <c r="C21012" s="749" t="s">
        <v>47924</v>
      </c>
      <c r="I21012" s="749" t="s">
        <v>2478</v>
      </c>
      <c r="J21012" s="749" t="n">
        <v>2.34</v>
      </c>
    </row>
    <row collapsed="false" customFormat="false" customHeight="true" hidden="true" ht="12.75" outlineLevel="0" r="21013">
      <c r="A21013" s="749" t="s">
        <v>47926</v>
      </c>
      <c r="B21013" s="749" t="str">
        <f aca="false">C21013&amp;D21013&amp;E21013&amp;F21013&amp;G21013&amp;H21013</f>
        <v>ESCARIFICACAO DE SOLO COM MOTONIVELADORA</v>
      </c>
      <c r="C21013" s="749" t="s">
        <v>47927</v>
      </c>
      <c r="I21013" s="749" t="s">
        <v>2478</v>
      </c>
      <c r="J21013" s="749" t="n">
        <v>3.98</v>
      </c>
    </row>
    <row collapsed="false" customFormat="false" customHeight="true" hidden="true" ht="12.75" outlineLevel="0" r="21014">
      <c r="A21014" s="749" t="s">
        <v>47928</v>
      </c>
      <c r="B21014" s="749" t="str">
        <f aca="false">C21014&amp;D21014&amp;E21014&amp;F21014&amp;G21014&amp;H21014</f>
        <v>ESCARIFICACAO DE SOLO COM MOTONIVELADORA</v>
      </c>
      <c r="C21014" s="749" t="s">
        <v>47927</v>
      </c>
      <c r="I21014" s="749" t="s">
        <v>2478</v>
      </c>
      <c r="J21014" s="749" t="n">
        <v>3.89</v>
      </c>
    </row>
    <row collapsed="false" customFormat="false" customHeight="true" hidden="true" ht="12.75" outlineLevel="0" r="21015">
      <c r="A21015" s="749" t="s">
        <v>47929</v>
      </c>
      <c r="B21015" s="749" t="str">
        <f aca="false">C21015&amp;D21015&amp;E21015&amp;F21015&amp;G21015&amp;H21015</f>
        <v>LIMPEZA MECANIZADA DE SARJETA E MEIO-FIO,COM UTILIZACAO DE VASSOURA MECANICA</v>
      </c>
      <c r="C21015" s="749" t="s">
        <v>47930</v>
      </c>
      <c r="D21015" s="749" t="s">
        <v>47931</v>
      </c>
      <c r="I21015" s="749" t="s">
        <v>429</v>
      </c>
      <c r="J21015" s="749" t="n">
        <v>12.51</v>
      </c>
    </row>
    <row collapsed="false" customFormat="false" customHeight="true" hidden="true" ht="12.75" outlineLevel="0" r="21016">
      <c r="A21016" s="749" t="s">
        <v>47932</v>
      </c>
      <c r="B21016" s="749" t="str">
        <f aca="false">C21016&amp;D21016&amp;E21016&amp;F21016&amp;G21016&amp;H21016</f>
        <v>LIMPEZA MECANIZADA DE SARJETA E MEIO-FIO,COM UTILIZACAO DE VASSOURA MECANICA</v>
      </c>
      <c r="C21016" s="749" t="s">
        <v>47930</v>
      </c>
      <c r="D21016" s="749" t="s">
        <v>47931</v>
      </c>
      <c r="I21016" s="749" t="s">
        <v>429</v>
      </c>
      <c r="J21016" s="749" t="n">
        <v>12.04</v>
      </c>
    </row>
    <row collapsed="false" customFormat="false" customHeight="true" hidden="true" ht="12.75" outlineLevel="0" r="21017">
      <c r="A21017" s="749" t="s">
        <v>47933</v>
      </c>
      <c r="B21017" s="749" t="str">
        <f aca="false">C21017&amp;D21017&amp;E21017&amp;F21017&amp;G21017&amp;H21017</f>
        <v>ROCADA MECANICA,COM UTILIZACAO DE ROCADEIRA MECANICA,EXCLUSIVE LIMPEZA</v>
      </c>
      <c r="C21017" s="749" t="s">
        <v>47934</v>
      </c>
      <c r="D21017" s="749" t="s">
        <v>47935</v>
      </c>
      <c r="I21017" s="749" t="s">
        <v>52</v>
      </c>
      <c r="J21017" s="749" t="n">
        <v>0.21</v>
      </c>
    </row>
    <row collapsed="false" customFormat="false" customHeight="true" hidden="true" ht="12.75" outlineLevel="0" r="21018">
      <c r="A21018" s="749" t="s">
        <v>47936</v>
      </c>
      <c r="B21018" s="749" t="str">
        <f aca="false">C21018&amp;D21018&amp;E21018&amp;F21018&amp;G21018&amp;H21018</f>
        <v>ROCADA MECANICA,COM UTILIZACAO DE ROCADEIRA MECANICA,EXCLUSIVE LIMPEZA</v>
      </c>
      <c r="C21018" s="749" t="s">
        <v>47934</v>
      </c>
      <c r="D21018" s="749" t="s">
        <v>47935</v>
      </c>
      <c r="I21018" s="749" t="s">
        <v>52</v>
      </c>
      <c r="J21018" s="749" t="n">
        <v>0.19</v>
      </c>
    </row>
    <row collapsed="false" customFormat="false" customHeight="true" hidden="true" ht="12.75" outlineLevel="0" r="21019">
      <c r="A21019" s="749" t="s">
        <v>47937</v>
      </c>
      <c r="B21019" s="749" t="str">
        <f aca="false">C21019&amp;D21019&amp;E21019&amp;F21019&amp;G21019&amp;H21019</f>
        <v>VARRECAO DE PISTA COM VASSOURA MECANICA</v>
      </c>
      <c r="C21019" s="749" t="s">
        <v>47938</v>
      </c>
      <c r="I21019" s="749" t="s">
        <v>9140</v>
      </c>
      <c r="J21019" s="749" t="n">
        <v>107.43</v>
      </c>
    </row>
    <row collapsed="false" customFormat="false" customHeight="true" hidden="true" ht="12.75" outlineLevel="0" r="21020">
      <c r="A21020" s="749" t="s">
        <v>47939</v>
      </c>
      <c r="B21020" s="749" t="str">
        <f aca="false">C21020&amp;D21020&amp;E21020&amp;F21020&amp;G21020&amp;H21020</f>
        <v>VARRECAO DE PISTA COM VASSOURA MECANICA</v>
      </c>
      <c r="C21020" s="749" t="s">
        <v>47938</v>
      </c>
      <c r="I21020" s="749" t="s">
        <v>9140</v>
      </c>
      <c r="J21020" s="749" t="n">
        <v>103.15</v>
      </c>
    </row>
    <row collapsed="false" customFormat="false" customHeight="true" hidden="true" ht="12.75" outlineLevel="0" r="21021">
      <c r="A21021" s="749" t="s">
        <v>47940</v>
      </c>
      <c r="B21021" s="749" t="str">
        <f aca="false">C21021&amp;D21021&amp;E21021&amp;F21021&amp;G21021&amp;H21021</f>
        <v>DESOBSTRUCAO E LIMPEZA DE RUAS</v>
      </c>
      <c r="C21021" s="749" t="s">
        <v>47941</v>
      </c>
      <c r="I21021" s="749" t="s">
        <v>52</v>
      </c>
      <c r="J21021" s="749" t="n">
        <v>1.44</v>
      </c>
    </row>
    <row collapsed="false" customFormat="false" customHeight="true" hidden="true" ht="12.75" outlineLevel="0" r="21022">
      <c r="A21022" s="749" t="s">
        <v>47942</v>
      </c>
      <c r="B21022" s="749" t="str">
        <f aca="false">C21022&amp;D21022&amp;E21022&amp;F21022&amp;G21022&amp;H21022</f>
        <v>DESOBSTRUCAO E LIMPEZA DE RUAS</v>
      </c>
      <c r="C21022" s="749" t="s">
        <v>47941</v>
      </c>
      <c r="I21022" s="749" t="s">
        <v>52</v>
      </c>
      <c r="J21022" s="749" t="n">
        <v>1.36</v>
      </c>
    </row>
    <row collapsed="false" customFormat="false" customHeight="true" hidden="true" ht="12.75" outlineLevel="0" r="21023">
      <c r="A21023" s="749" t="s">
        <v>47943</v>
      </c>
      <c r="B21023" s="749" t="str">
        <f aca="false">C21023&amp;D21023&amp;E21023&amp;F21023&amp;G21023&amp;H21023</f>
        <v>LIMPEZA DE RUA COM AR COMPRIMIDO</v>
      </c>
      <c r="C21023" s="749" t="s">
        <v>47944</v>
      </c>
      <c r="I21023" s="749" t="s">
        <v>52</v>
      </c>
      <c r="J21023" s="749" t="n">
        <v>0.61</v>
      </c>
    </row>
    <row collapsed="false" customFormat="false" customHeight="true" hidden="true" ht="12.75" outlineLevel="0" r="21024">
      <c r="A21024" s="749" t="s">
        <v>47945</v>
      </c>
      <c r="B21024" s="749" t="str">
        <f aca="false">C21024&amp;D21024&amp;E21024&amp;F21024&amp;G21024&amp;H21024</f>
        <v>LIMPEZA DE RUA COM AR COMPRIMIDO</v>
      </c>
      <c r="C21024" s="749" t="s">
        <v>47944</v>
      </c>
      <c r="I21024" s="749" t="s">
        <v>52</v>
      </c>
      <c r="J21024" s="749" t="n">
        <v>0.59</v>
      </c>
    </row>
    <row collapsed="false" customFormat="false" customHeight="true" hidden="true" ht="12.75" outlineLevel="0" r="21025">
      <c r="A21025" s="749" t="s">
        <v>47946</v>
      </c>
      <c r="B21025" s="749" t="str">
        <f aca="false">C21025&amp;D21025&amp;E21025&amp;F21025&amp;G21025&amp;H21025</f>
        <v>DESOBSTRUCAO E LIMPEZA DE PISTA PARA EMBUTIMENTO DE FIACAO</v>
      </c>
      <c r="C21025" s="749" t="s">
        <v>47947</v>
      </c>
      <c r="I21025" s="749" t="s">
        <v>52</v>
      </c>
      <c r="J21025" s="749" t="n">
        <v>2.18</v>
      </c>
    </row>
    <row collapsed="false" customFormat="false" customHeight="true" hidden="true" ht="12.75" outlineLevel="0" r="21026">
      <c r="A21026" s="749" t="s">
        <v>47948</v>
      </c>
      <c r="B21026" s="749" t="str">
        <f aca="false">C21026&amp;D21026&amp;E21026&amp;F21026&amp;G21026&amp;H21026</f>
        <v>DESOBSTRUCAO E LIMPEZA DE PISTA PARA EMBUTIMENTO DE FIACAO</v>
      </c>
      <c r="C21026" s="749" t="s">
        <v>47947</v>
      </c>
      <c r="I21026" s="749" t="s">
        <v>52</v>
      </c>
      <c r="J21026" s="749" t="n">
        <v>2</v>
      </c>
    </row>
    <row collapsed="false" customFormat="false" customHeight="true" hidden="true" ht="12.75" outlineLevel="0" r="21027">
      <c r="A21027" s="749" t="s">
        <v>47949</v>
      </c>
      <c r="B21027" s="749" t="str">
        <f aca="false">C21027&amp;D21027&amp;E21027&amp;F21027&amp;G21027&amp;H21027</f>
        <v>LIMPEZA DE PISTA,COM UTILIZACAO DE COMPRESSOR DE AR,PARA EXECUCAO DE REVESTIMENTO COM CBUQ</v>
      </c>
      <c r="C21027" s="749" t="s">
        <v>47950</v>
      </c>
      <c r="D21027" s="749" t="s">
        <v>47951</v>
      </c>
      <c r="I21027" s="749" t="s">
        <v>52</v>
      </c>
      <c r="J21027" s="749" t="n">
        <v>0.31</v>
      </c>
    </row>
    <row collapsed="false" customFormat="false" customHeight="true" hidden="true" ht="12.75" outlineLevel="0" r="21028">
      <c r="A21028" s="749" t="s">
        <v>47952</v>
      </c>
      <c r="B21028" s="749" t="str">
        <f aca="false">C21028&amp;D21028&amp;E21028&amp;F21028&amp;G21028&amp;H21028</f>
        <v>LIMPEZA DE PISTA,COM UTILIZACAO DE COMPRESSOR DE AR,PARA EXECUCAO DE REVESTIMENTO COM CBUQ</v>
      </c>
      <c r="C21028" s="749" t="s">
        <v>47950</v>
      </c>
      <c r="D21028" s="749" t="s">
        <v>47951</v>
      </c>
      <c r="I21028" s="749" t="s">
        <v>52</v>
      </c>
      <c r="J21028" s="749" t="n">
        <v>0.29</v>
      </c>
    </row>
    <row collapsed="false" customFormat="false" customHeight="true" hidden="true" ht="12.75" outlineLevel="0" r="21029">
      <c r="A21029" s="749" t="s">
        <v>47953</v>
      </c>
      <c r="B21029" s="749" t="str">
        <f aca="false">C21029&amp;D21029&amp;E21029&amp;F21029&amp;G21029&amp;H21029</f>
        <v>LIMPEZA DE PISTA,COM UTILIZACAO DE COMPRESSOR DE AR,CAMINHAO BASCULANTE,PARA EXECUCAO DE REVESTIMENTO COM CBUQ</v>
      </c>
      <c r="C21029" s="749" t="s">
        <v>47954</v>
      </c>
      <c r="D21029" s="749" t="s">
        <v>47955</v>
      </c>
      <c r="I21029" s="749" t="s">
        <v>52</v>
      </c>
      <c r="J21029" s="749" t="n">
        <v>0.36</v>
      </c>
    </row>
    <row collapsed="false" customFormat="false" customHeight="true" hidden="true" ht="12.75" outlineLevel="0" r="21030">
      <c r="A21030" s="749" t="s">
        <v>47956</v>
      </c>
      <c r="B21030" s="749" t="str">
        <f aca="false">C21030&amp;D21030&amp;E21030&amp;F21030&amp;G21030&amp;H21030</f>
        <v>LIMPEZA DE PISTA,COM UTILIZACAO DE COMPRESSOR DE AR,CAMINHAO BASCULANTE,PARA EXECUCAO DE REVESTIMENTO COM CBUQ</v>
      </c>
      <c r="C21030" s="749" t="s">
        <v>47954</v>
      </c>
      <c r="D21030" s="749" t="s">
        <v>47955</v>
      </c>
      <c r="I21030" s="749" t="s">
        <v>52</v>
      </c>
      <c r="J21030" s="749" t="n">
        <v>0.34</v>
      </c>
    </row>
    <row collapsed="false" customFormat="false" customHeight="true" hidden="true" ht="12.75" outlineLevel="0" r="21031">
      <c r="A21031" s="749" t="s">
        <v>47957</v>
      </c>
      <c r="B21031" s="749" t="str">
        <f aca="false">C21031&amp;D21031&amp;E21031&amp;F21031&amp;G21031&amp;H21031</f>
        <v>SUB-BASE ESTABILIZADA,SEM MISTURA DE MATERIAIS,DE ACORDO COM AS "INSTRUCOES PARA EXECUCAO",DO DER-RJ,EXCLUSIVE ESCAVACAO E TRANSPORTE DOS MATERIAIS,INCLUSIVE TRANSPORTE DE AGUA</v>
      </c>
      <c r="C21031" s="749" t="s">
        <v>47958</v>
      </c>
      <c r="D21031" s="749" t="s">
        <v>47959</v>
      </c>
      <c r="E21031" s="749" t="s">
        <v>47960</v>
      </c>
      <c r="I21031" s="749" t="s">
        <v>2478</v>
      </c>
      <c r="J21031" s="749" t="n">
        <v>8.95</v>
      </c>
    </row>
    <row collapsed="false" customFormat="false" customHeight="true" hidden="true" ht="12.75" outlineLevel="0" r="21032">
      <c r="A21032" s="749" t="s">
        <v>47961</v>
      </c>
      <c r="B21032" s="749" t="str">
        <f aca="false">C21032&amp;D21032&amp;E21032&amp;F21032&amp;G21032&amp;H21032</f>
        <v>SUB-BASE ESTABILIZADA,SEM MISTURA DE MATERIAIS,DE ACORDO COM AS "INSTRUCOES PARA EXECUCAO",DO DER-RJ,EXCLUSIVE ESCAVACAO E TRANSPORTE DOS MATERIAIS,INCLUSIVE TRANSPORTE DE AGUA</v>
      </c>
      <c r="C21032" s="749" t="s">
        <v>47958</v>
      </c>
      <c r="D21032" s="749" t="s">
        <v>47959</v>
      </c>
      <c r="E21032" s="749" t="s">
        <v>47960</v>
      </c>
      <c r="I21032" s="749" t="s">
        <v>2478</v>
      </c>
      <c r="J21032" s="749" t="n">
        <v>8.43</v>
      </c>
    </row>
    <row collapsed="false" customFormat="false" customHeight="true" hidden="true" ht="12.75" outlineLevel="0" r="21033">
      <c r="A21033" s="749" t="s">
        <v>47962</v>
      </c>
      <c r="B21033" s="749" t="str">
        <f aca="false">C21033&amp;D21033&amp;E21033&amp;F21033&amp;G21033&amp;H21033</f>
        <v>BASE ESTABILIZADA,SEM MISTURA DE MATERIAIS,DE ACORDO COM AS"INSTRUCOES PARA EXECUCAO",DO DER-RJ,COMPACTADA EM DUAS CAMADAS,COM ENERGIA EQUIVALENTE A AASHO INTERMEDIARIA,EXCLUSIVEESCAVACAO E TRANSPORTE DOS MATERIAIS,INCLUSIVE TRANSPORTE DE AGUA</v>
      </c>
      <c r="C21033" s="749" t="s">
        <v>47963</v>
      </c>
      <c r="D21033" s="749" t="s">
        <v>47964</v>
      </c>
      <c r="E21033" s="749" t="s">
        <v>47965</v>
      </c>
      <c r="F21033" s="749" t="s">
        <v>47966</v>
      </c>
      <c r="G21033" s="749" t="s">
        <v>47967</v>
      </c>
      <c r="I21033" s="749" t="s">
        <v>2478</v>
      </c>
      <c r="J21033" s="749" t="n">
        <v>9.94</v>
      </c>
    </row>
    <row collapsed="false" customFormat="false" customHeight="true" hidden="true" ht="12.75" outlineLevel="0" r="21034">
      <c r="A21034" s="749" t="s">
        <v>47968</v>
      </c>
      <c r="B21034" s="749" t="str">
        <f aca="false">C21034&amp;D21034&amp;E21034&amp;F21034&amp;G21034&amp;H21034</f>
        <v>BASE ESTABILIZADA,SEM MISTURA DE MATERIAIS,DE ACORDO COM AS"INSTRUCOES PARA EXECUCAO",DO DER-RJ,COMPACTADA EM DUAS CAMADAS,COM ENERGIA EQUIVALENTE A AASHO INTERMEDIARIA,EXCLUSIVEESCAVACAO E TRANSPORTE DOS MATERIAIS,INCLUSIVE TRANSPORTE DE AGUA</v>
      </c>
      <c r="C21034" s="749" t="s">
        <v>47963</v>
      </c>
      <c r="D21034" s="749" t="s">
        <v>47964</v>
      </c>
      <c r="E21034" s="749" t="s">
        <v>47965</v>
      </c>
      <c r="F21034" s="749" t="s">
        <v>47966</v>
      </c>
      <c r="G21034" s="749" t="s">
        <v>47967</v>
      </c>
      <c r="I21034" s="749" t="s">
        <v>2478</v>
      </c>
      <c r="J21034" s="749" t="n">
        <v>9.37</v>
      </c>
    </row>
    <row collapsed="false" customFormat="false" customHeight="true" hidden="true" ht="12.75" outlineLevel="0" r="21035">
      <c r="A21035" s="749" t="s">
        <v>47969</v>
      </c>
      <c r="B21035" s="749" t="str">
        <f aca="false">C21035&amp;D21035&amp;E21035&amp;F21035&amp;G21035&amp;H21035</f>
        <v>BASE ESTABILIZADA,SEM MISTURA DE MATERIAIS,DE ACORDO COM AS"INSTRUCOES PARA EXECUCAO",DO DER-RJ,COMPACTADA EM DUAS CAMADAS,COM ENERGIA EQUIVALENTE A AASHO MODIFICADA,EXCLUSIVE ESCAVACAO E TRANSPORTE DOS MATERIAIS,INCLUSIVE TRANSPORTE DE AGUA</v>
      </c>
      <c r="C21035" s="749" t="s">
        <v>47963</v>
      </c>
      <c r="D21035" s="749" t="s">
        <v>47964</v>
      </c>
      <c r="E21035" s="749" t="s">
        <v>47970</v>
      </c>
      <c r="F21035" s="749" t="s">
        <v>47971</v>
      </c>
      <c r="G21035" s="749" t="s">
        <v>47972</v>
      </c>
      <c r="I21035" s="749" t="s">
        <v>2478</v>
      </c>
      <c r="J21035" s="749" t="n">
        <v>10.92</v>
      </c>
    </row>
    <row collapsed="false" customFormat="false" customHeight="true" hidden="true" ht="12.75" outlineLevel="0" r="21036">
      <c r="A21036" s="749" t="s">
        <v>47973</v>
      </c>
      <c r="B21036" s="749" t="str">
        <f aca="false">C21036&amp;D21036&amp;E21036&amp;F21036&amp;G21036&amp;H21036</f>
        <v>BASE ESTABILIZADA,SEM MISTURA DE MATERIAIS,DE ACORDO COM AS"INSTRUCOES PARA EXECUCAO",DO DER-RJ,COMPACTADA EM DUAS CAMADAS,COM ENERGIA EQUIVALENTE A AASHO MODIFICADA,EXCLUSIVE ESCAVACAO E TRANSPORTE DOS MATERIAIS,INCLUSIVE TRANSPORTE DE AGUA</v>
      </c>
      <c r="C21036" s="749" t="s">
        <v>47963</v>
      </c>
      <c r="D21036" s="749" t="s">
        <v>47964</v>
      </c>
      <c r="E21036" s="749" t="s">
        <v>47970</v>
      </c>
      <c r="F21036" s="749" t="s">
        <v>47971</v>
      </c>
      <c r="G21036" s="749" t="s">
        <v>47972</v>
      </c>
      <c r="I21036" s="749" t="s">
        <v>2478</v>
      </c>
      <c r="J21036" s="749" t="n">
        <v>10.28</v>
      </c>
    </row>
    <row collapsed="false" customFormat="false" customHeight="true" hidden="true" ht="12.75" outlineLevel="0" r="21037">
      <c r="A21037" s="749" t="s">
        <v>47974</v>
      </c>
      <c r="B21037" s="749" t="str">
        <f aca="false">C21037&amp;D21037&amp;E21037&amp;F21037&amp;G21037&amp;H21037</f>
        <v>SUB-BASE ESTABILIZADA GRANULOMETRICAMENTE,COM MISTURA DE 2 OU MAIS MATERIAIS,DE ACORDO COM AS "INSTRUCOES PARA EXECUCAO",DO DER-RJ,EXCLUSIVE ESCAVACAO E TRANSPORTE DOS MATERIAIS,INCLUSIVE TRANSPORTE DE AGUA</v>
      </c>
      <c r="C21037" s="749" t="s">
        <v>47975</v>
      </c>
      <c r="D21037" s="749" t="s">
        <v>47976</v>
      </c>
      <c r="E21037" s="749" t="s">
        <v>47977</v>
      </c>
      <c r="F21037" s="749" t="s">
        <v>47978</v>
      </c>
      <c r="I21037" s="749" t="s">
        <v>2478</v>
      </c>
      <c r="J21037" s="749" t="n">
        <v>10.84</v>
      </c>
    </row>
    <row collapsed="false" customFormat="false" customHeight="true" hidden="true" ht="12.75" outlineLevel="0" r="21038">
      <c r="A21038" s="749" t="s">
        <v>47979</v>
      </c>
      <c r="B21038" s="749" t="str">
        <f aca="false">C21038&amp;D21038&amp;E21038&amp;F21038&amp;G21038&amp;H21038</f>
        <v>SUB-BASE ESTABILIZADA GRANULOMETRICAMENTE,COM MISTURA DE 2 OU MAIS MATERIAIS,DE ACORDO COM AS "INSTRUCOES PARA EXECUCAO",DO DER-RJ,EXCLUSIVE ESCAVACAO E TRANSPORTE DOS MATERIAIS,INCLUSIVE TRANSPORTE DE AGUA</v>
      </c>
      <c r="C21038" s="749" t="s">
        <v>47975</v>
      </c>
      <c r="D21038" s="749" t="s">
        <v>47976</v>
      </c>
      <c r="E21038" s="749" t="s">
        <v>47977</v>
      </c>
      <c r="F21038" s="749" t="s">
        <v>47978</v>
      </c>
      <c r="I21038" s="749" t="s">
        <v>2478</v>
      </c>
      <c r="J21038" s="749" t="n">
        <v>10.21</v>
      </c>
    </row>
    <row collapsed="false" customFormat="false" customHeight="true" hidden="true" ht="12.75" outlineLevel="0" r="21039">
      <c r="A21039" s="749" t="s">
        <v>47980</v>
      </c>
      <c r="B21039" s="749" t="str">
        <f aca="false">C21039&amp;D21039&amp;E21039&amp;F21039&amp;G21039&amp;H21039</f>
        <v>BASE ESTABILIZADA GRANULOMETRICAMENTE,COM MISTURA DE 2 OU MAIS MATERIAIS,DE ACORDO COM AS "INSTRUCOES PARA EXECUCAO",DODER-RJ,COMPACTADA EM DUAS CAMADAS,COM ENERGIA EQUIVALENTE AAASHO INTERMEDIARIA,EXCLUSIVE ESCAVACAO E TRANSPORTE DOS MATERIAIS,INCLUINDO TRANSPORTE DE AGUA</v>
      </c>
      <c r="C21039" s="749" t="s">
        <v>47981</v>
      </c>
      <c r="D21039" s="749" t="s">
        <v>47982</v>
      </c>
      <c r="E21039" s="749" t="s">
        <v>47983</v>
      </c>
      <c r="F21039" s="749" t="s">
        <v>47984</v>
      </c>
      <c r="G21039" s="749" t="s">
        <v>47985</v>
      </c>
      <c r="I21039" s="749" t="s">
        <v>2478</v>
      </c>
      <c r="J21039" s="749" t="n">
        <v>12.03</v>
      </c>
    </row>
    <row collapsed="false" customFormat="false" customHeight="true" hidden="true" ht="12.75" outlineLevel="0" r="21040">
      <c r="A21040" s="749" t="s">
        <v>47986</v>
      </c>
      <c r="B21040" s="749" t="str">
        <f aca="false">C21040&amp;D21040&amp;E21040&amp;F21040&amp;G21040&amp;H21040</f>
        <v>BASE ESTABILIZADA GRANULOMETRICAMENTE,COM MISTURA DE 2 OU MAIS MATERIAIS,DE ACORDO COM AS "INSTRUCOES PARA EXECUCAO",DODER-RJ,COMPACTADA EM DUAS CAMADAS,COM ENERGIA EQUIVALENTE AAASHO INTERMEDIARIA,EXCLUSIVE ESCAVACAO E TRANSPORTE DOS MATERIAIS,INCLUINDO TRANSPORTE DE AGUA</v>
      </c>
      <c r="C21040" s="749" t="s">
        <v>47981</v>
      </c>
      <c r="D21040" s="749" t="s">
        <v>47982</v>
      </c>
      <c r="E21040" s="749" t="s">
        <v>47983</v>
      </c>
      <c r="F21040" s="749" t="s">
        <v>47984</v>
      </c>
      <c r="G21040" s="749" t="s">
        <v>47985</v>
      </c>
      <c r="I21040" s="749" t="s">
        <v>2478</v>
      </c>
      <c r="J21040" s="749" t="n">
        <v>11.33</v>
      </c>
    </row>
    <row collapsed="false" customFormat="false" customHeight="true" hidden="true" ht="12.75" outlineLevel="0" r="21041">
      <c r="A21041" s="749" t="s">
        <v>47987</v>
      </c>
      <c r="B21041" s="749" t="str">
        <f aca="false">C21041&amp;D21041&amp;E21041&amp;F21041&amp;G21041&amp;H21041</f>
        <v>BASE ESTABILIZADA GRANULOMETRICAMENTE,COM MISTURA DE 2 OU MAIS MATERIAIS,DE ACORDO COM AS "INSTRUCOES PARA EXECUCAO",DODER-RJ,COMPACTADA EM DUAS CAMADAS,COM ENERGIA EQUIVALENTE AAASHO MODIFICADA,EXCLUSIVE ESCAVACAO E TRANSPORTE DOS MATERIAIS,INCLUINDO TRANSPORTE DE AGUA</v>
      </c>
      <c r="C21041" s="749" t="s">
        <v>47981</v>
      </c>
      <c r="D21041" s="749" t="s">
        <v>47982</v>
      </c>
      <c r="E21041" s="749" t="s">
        <v>47983</v>
      </c>
      <c r="F21041" s="749" t="s">
        <v>47988</v>
      </c>
      <c r="G21041" s="749" t="s">
        <v>47989</v>
      </c>
      <c r="I21041" s="749" t="s">
        <v>2478</v>
      </c>
      <c r="J21041" s="749" t="n">
        <v>13.22</v>
      </c>
    </row>
    <row collapsed="false" customFormat="false" customHeight="true" hidden="true" ht="12.75" outlineLevel="0" r="21042">
      <c r="A21042" s="749" t="s">
        <v>47990</v>
      </c>
      <c r="B21042" s="749" t="str">
        <f aca="false">C21042&amp;D21042&amp;E21042&amp;F21042&amp;G21042&amp;H21042</f>
        <v>BASE ESTABILIZADA GRANULOMETRICAMENTE,COM MISTURA DE 2 OU MAIS MATERIAIS,DE ACORDO COM AS "INSTRUCOES PARA EXECUCAO",DODER-RJ,COMPACTADA EM DUAS CAMADAS,COM ENERGIA EQUIVALENTE AAASHO MODIFICADA,EXCLUSIVE ESCAVACAO E TRANSPORTE DOS MATERIAIS,INCLUINDO TRANSPORTE DE AGUA</v>
      </c>
      <c r="C21042" s="749" t="s">
        <v>47981</v>
      </c>
      <c r="D21042" s="749" t="s">
        <v>47982</v>
      </c>
      <c r="E21042" s="749" t="s">
        <v>47983</v>
      </c>
      <c r="F21042" s="749" t="s">
        <v>47988</v>
      </c>
      <c r="G21042" s="749" t="s">
        <v>47989</v>
      </c>
      <c r="I21042" s="749" t="s">
        <v>2478</v>
      </c>
      <c r="J21042" s="749" t="n">
        <v>12.44</v>
      </c>
    </row>
    <row collapsed="false" customFormat="false" customHeight="true" hidden="true" ht="12.75" outlineLevel="0" r="21043">
      <c r="A21043" s="749" t="s">
        <v>47991</v>
      </c>
      <c r="B21043" s="749" t="str">
        <f aca="false">C21043&amp;D21043&amp;E21043&amp;F21043&amp;G21043&amp;H21043</f>
        <v>BASE ESTABILIZADA GRANULOMETRICAMENTE,COM MISTURA DE 2 OU MAIS MATERIAIS,EM USINA,DE ACORDO COM AS "INSTRUCOES PARA EXECUCAO",DO DER-RJ,COMPACTADA EM DUAS CAMADAS,COM ENERGIA EQUIVALENTE A AASHO INTERMEDIARIA,EXCLUSIVE ESCAVACAO E TRANSPORTE DOS MATERIAIS,INCLUINDO TRANSPORTE DE AGUA</v>
      </c>
      <c r="C21043" s="749" t="s">
        <v>47981</v>
      </c>
      <c r="D21043" s="749" t="s">
        <v>47992</v>
      </c>
      <c r="E21043" s="749" t="s">
        <v>47993</v>
      </c>
      <c r="F21043" s="749" t="s">
        <v>47994</v>
      </c>
      <c r="G21043" s="749" t="s">
        <v>47995</v>
      </c>
      <c r="I21043" s="749" t="s">
        <v>2478</v>
      </c>
      <c r="J21043" s="749" t="n">
        <v>9.79</v>
      </c>
    </row>
    <row collapsed="false" customFormat="false" customHeight="true" hidden="true" ht="12.75" outlineLevel="0" r="21044">
      <c r="A21044" s="749" t="s">
        <v>47996</v>
      </c>
      <c r="B21044" s="749" t="str">
        <f aca="false">C21044&amp;D21044&amp;E21044&amp;F21044&amp;G21044&amp;H21044</f>
        <v>BASE ESTABILIZADA GRANULOMETRICAMENTE,COM MISTURA DE 2 OU MAIS MATERIAIS,EM USINA,DE ACORDO COM AS "INSTRUCOES PARA EXECUCAO",DO DER-RJ,COMPACTADA EM DUAS CAMADAS,COM ENERGIA EQUIVALENTE A AASHO INTERMEDIARIA,EXCLUSIVE ESCAVACAO E TRANSPORTE DOS MATERIAIS,INCLUINDO TRANSPORTE DE AGUA</v>
      </c>
      <c r="C21044" s="749" t="s">
        <v>47981</v>
      </c>
      <c r="D21044" s="749" t="s">
        <v>47992</v>
      </c>
      <c r="E21044" s="749" t="s">
        <v>47993</v>
      </c>
      <c r="F21044" s="749" t="s">
        <v>47994</v>
      </c>
      <c r="G21044" s="749" t="s">
        <v>47995</v>
      </c>
      <c r="I21044" s="749" t="s">
        <v>2478</v>
      </c>
      <c r="J21044" s="749" t="n">
        <v>9.41</v>
      </c>
    </row>
    <row collapsed="false" customFormat="false" customHeight="true" hidden="true" ht="12.75" outlineLevel="0" r="21045">
      <c r="A21045" s="749" t="s">
        <v>47997</v>
      </c>
      <c r="B21045" s="749" t="str">
        <f aca="false">C21045&amp;D21045&amp;E21045&amp;F21045&amp;G21045&amp;H21045</f>
        <v>BASE ESTABILIZADA GRANULOMETRICAMENTE,COM MISTURA DE 2 OU MAIS MATERIAIS,EM USINA,DE ACORDO COM AS "INSTRUCOES PARA EXECUCAO",DO DER-RJ,COMPACTADA EM DUAS CAMADAS,COM ENERGIA EQUIVALENTE A AASHO MODIFICADA,EXCLUSIVE ESCAVACAO E TRANSPORTE DOS MATERIAIS,INCLUINDO TRANSPORTE DE AGUA</v>
      </c>
      <c r="C21045" s="749" t="s">
        <v>47981</v>
      </c>
      <c r="D21045" s="749" t="s">
        <v>47992</v>
      </c>
      <c r="E21045" s="749" t="s">
        <v>47993</v>
      </c>
      <c r="F21045" s="749" t="s">
        <v>47998</v>
      </c>
      <c r="G21045" s="749" t="s">
        <v>47999</v>
      </c>
      <c r="I21045" s="749" t="s">
        <v>2478</v>
      </c>
      <c r="J21045" s="749" t="n">
        <v>11.51</v>
      </c>
    </row>
    <row collapsed="false" customFormat="false" customHeight="true" hidden="true" ht="12.75" outlineLevel="0" r="21046">
      <c r="A21046" s="749" t="s">
        <v>48000</v>
      </c>
      <c r="B21046" s="749" t="str">
        <f aca="false">C21046&amp;D21046&amp;E21046&amp;F21046&amp;G21046&amp;H21046</f>
        <v>BASE ESTABILIZADA GRANULOMETRICAMENTE,COM MISTURA DE 2 OU MAIS MATERIAIS,EM USINA,DE ACORDO COM AS "INSTRUCOES PARA EXECUCAO",DO DER-RJ,COMPACTADA EM DUAS CAMADAS,COM ENERGIA EQUIVALENTE A AASHO MODIFICADA,EXCLUSIVE ESCAVACAO E TRANSPORTE DOS MATERIAIS,INCLUINDO TRANSPORTE DE AGUA</v>
      </c>
      <c r="C21046" s="749" t="s">
        <v>47981</v>
      </c>
      <c r="D21046" s="749" t="s">
        <v>47992</v>
      </c>
      <c r="E21046" s="749" t="s">
        <v>47993</v>
      </c>
      <c r="F21046" s="749" t="s">
        <v>47998</v>
      </c>
      <c r="G21046" s="749" t="s">
        <v>47999</v>
      </c>
      <c r="I21046" s="749" t="s">
        <v>2478</v>
      </c>
      <c r="J21046" s="749" t="n">
        <v>11.05</v>
      </c>
    </row>
    <row collapsed="false" customFormat="false" customHeight="true" hidden="true" ht="12.75" outlineLevel="0" r="21047">
      <c r="A21047" s="749" t="s">
        <v>48001</v>
      </c>
      <c r="B21047" s="749" t="str">
        <f aca="false">C21047&amp;D21047&amp;E21047&amp;F21047&amp;G21047&amp;H21047</f>
        <v>BASE DE SOLO BETUME COM MISTURA EM USINA,COMPREENDENDO AS OPERACOES DE EXECUCAO E TRANSPORTE DE AGUA,EXCLUSIVE ESCAVACAO E TRANSPORTE DE SOLOS,FORNECIMENTO E TRANSPORTE DE MATERIAIS BETUMINOSOS E TRANSPORTE DA USINA PARA PISTA</v>
      </c>
      <c r="C21047" s="749" t="s">
        <v>48002</v>
      </c>
      <c r="D21047" s="749" t="s">
        <v>48003</v>
      </c>
      <c r="E21047" s="749" t="s">
        <v>48004</v>
      </c>
      <c r="F21047" s="749" t="s">
        <v>48005</v>
      </c>
      <c r="I21047" s="749" t="s">
        <v>2478</v>
      </c>
      <c r="J21047" s="749" t="n">
        <v>20.95</v>
      </c>
    </row>
    <row collapsed="false" customFormat="false" customHeight="true" hidden="true" ht="12.75" outlineLevel="0" r="21048">
      <c r="A21048" s="749" t="s">
        <v>48006</v>
      </c>
      <c r="B21048" s="749" t="str">
        <f aca="false">C21048&amp;D21048&amp;E21048&amp;F21048&amp;G21048&amp;H21048</f>
        <v>BASE DE SOLO BETUME COM MISTURA EM USINA,COMPREENDENDO AS OPERACOES DE EXECUCAO E TRANSPORTE DE AGUA,EXCLUSIVE ESCAVACAO E TRANSPORTE DE SOLOS,FORNECIMENTO E TRANSPORTE DE MATERIAIS BETUMINOSOS E TRANSPORTE DA USINA PARA PISTA</v>
      </c>
      <c r="C21048" s="749" t="s">
        <v>48002</v>
      </c>
      <c r="D21048" s="749" t="s">
        <v>48003</v>
      </c>
      <c r="E21048" s="749" t="s">
        <v>48004</v>
      </c>
      <c r="F21048" s="749" t="s">
        <v>48005</v>
      </c>
      <c r="I21048" s="749" t="s">
        <v>2478</v>
      </c>
      <c r="J21048" s="749" t="n">
        <v>20.01</v>
      </c>
    </row>
    <row collapsed="false" customFormat="false" customHeight="true" hidden="true" ht="12.75" outlineLevel="0" r="21049">
      <c r="A21049" s="749" t="s">
        <v>48007</v>
      </c>
      <c r="B21049" s="749" t="str">
        <f aca="false">C21049&amp;D21049&amp;E21049&amp;F21049&amp;G21049&amp;H21049</f>
        <v>BASE DE SOLO BETUME COM MISTURA NA PISTA,COMPREENDENDO AS OPERACOES DE EXECUCAO</v>
      </c>
      <c r="C21049" s="749" t="s">
        <v>48008</v>
      </c>
      <c r="D21049" s="749" t="s">
        <v>48009</v>
      </c>
      <c r="I21049" s="749" t="s">
        <v>2478</v>
      </c>
      <c r="J21049" s="749" t="n">
        <v>17.25</v>
      </c>
    </row>
    <row collapsed="false" customFormat="false" customHeight="true" hidden="true" ht="12.75" outlineLevel="0" r="21050">
      <c r="A21050" s="749" t="s">
        <v>48010</v>
      </c>
      <c r="B21050" s="749" t="str">
        <f aca="false">C21050&amp;D21050&amp;E21050&amp;F21050&amp;G21050&amp;H21050</f>
        <v>BASE DE SOLO BETUME COM MISTURA NA PISTA,COMPREENDENDO AS OPERACOES DE EXECUCAO</v>
      </c>
      <c r="C21050" s="749" t="s">
        <v>48008</v>
      </c>
      <c r="D21050" s="749" t="s">
        <v>48009</v>
      </c>
      <c r="I21050" s="749" t="s">
        <v>2478</v>
      </c>
      <c r="J21050" s="749" t="n">
        <v>16.45</v>
      </c>
    </row>
    <row collapsed="false" customFormat="false" customHeight="true" hidden="true" ht="12.75" outlineLevel="0" r="21051">
      <c r="A21051" s="749" t="s">
        <v>48011</v>
      </c>
      <c r="B21051" s="749" t="str">
        <f aca="false">C21051&amp;D21051&amp;E21051&amp;F21051&amp;G21051&amp;H21051</f>
        <v>BASE DE SOLO-CIMENTO,EXECUTADO "IN SITU",COMPREENDENDO AS OPERACOES DE EXECUCAO NA PISTA,INCLUSIVE TRANSPORTE DE AGUA,MAS SEM ESCAVACAO E TRANSPORTE DOS MATERIAIS E O FORNECIMENTOE TRANSPORTE DO CIMENTO.O CUSTO SE APLICA AO VOLUME DE SOLO-CIMENTO EXECUTADO,MEDIDO APOS A COMPACTACAO</v>
      </c>
      <c r="C21051" s="749" t="s">
        <v>48012</v>
      </c>
      <c r="D21051" s="749" t="s">
        <v>48013</v>
      </c>
      <c r="E21051" s="749" t="s">
        <v>48014</v>
      </c>
      <c r="F21051" s="749" t="s">
        <v>48015</v>
      </c>
      <c r="G21051" s="749" t="s">
        <v>48016</v>
      </c>
      <c r="I21051" s="749" t="s">
        <v>2478</v>
      </c>
      <c r="J21051" s="749" t="n">
        <v>6.88</v>
      </c>
    </row>
    <row collapsed="false" customFormat="false" customHeight="true" hidden="true" ht="12.75" outlineLevel="0" r="21052">
      <c r="A21052" s="749" t="s">
        <v>48017</v>
      </c>
      <c r="B21052" s="749" t="str">
        <f aca="false">C21052&amp;D21052&amp;E21052&amp;F21052&amp;G21052&amp;H21052</f>
        <v>BASE DE SOLO-CIMENTO,EXECUTADO "IN SITU",COMPREENDENDO AS OPERACOES DE EXECUCAO NA PISTA,INCLUSIVE TRANSPORTE DE AGUA,MAS SEM ESCAVACAO E TRANSPORTE DOS MATERIAIS E O FORNECIMENTOE TRANSPORTE DO CIMENTO.O CUSTO SE APLICA AO VOLUME DE SOLO-CIMENTO EXECUTADO,MEDIDO APOS A COMPACTACAO</v>
      </c>
      <c r="C21052" s="749" t="s">
        <v>48012</v>
      </c>
      <c r="D21052" s="749" t="s">
        <v>48013</v>
      </c>
      <c r="E21052" s="749" t="s">
        <v>48014</v>
      </c>
      <c r="F21052" s="749" t="s">
        <v>48015</v>
      </c>
      <c r="G21052" s="749" t="s">
        <v>48016</v>
      </c>
      <c r="I21052" s="749" t="s">
        <v>2478</v>
      </c>
      <c r="J21052" s="749" t="n">
        <v>6.49</v>
      </c>
    </row>
    <row collapsed="false" customFormat="false" customHeight="true" hidden="true" ht="12.75" outlineLevel="0" r="21053">
      <c r="A21053" s="749" t="s">
        <v>48018</v>
      </c>
      <c r="B21053" s="749" t="str">
        <f aca="false">C21053&amp;D21053&amp;E21053&amp;F21053&amp;G21053&amp;H21053</f>
        <v>BASE DE SOLO-CIMENTO,MISTURADO NA USINA,COMPREENDENDO AS OPERACOES DE EXECUCAO NA USINA E NA PISTA,EXCLUSIVE,AINDA,O TRANSPORTE DA USINA PARA A PISTA,INCLUSIVE TRANSPORTE DE AGUA,MAS SEM ESCAVACAO E TRANSPORTE DOS MATERIAIS E O FORNECIMENTO E TRANSPORTE DO CIMENTO.O CUSTO SE APLICA AO VOLUME DE SOLO-CIMENTO EXECUTADO,MEDIDO APOS A COMPACTACAO</v>
      </c>
      <c r="C21053" s="749" t="s">
        <v>48019</v>
      </c>
      <c r="D21053" s="749" t="s">
        <v>48020</v>
      </c>
      <c r="E21053" s="749" t="s">
        <v>48021</v>
      </c>
      <c r="F21053" s="749" t="s">
        <v>48022</v>
      </c>
      <c r="G21053" s="749" t="s">
        <v>48023</v>
      </c>
      <c r="H21053" s="749" t="s">
        <v>48024</v>
      </c>
      <c r="I21053" s="749" t="s">
        <v>2478</v>
      </c>
      <c r="J21053" s="749" t="n">
        <v>11.1</v>
      </c>
    </row>
    <row collapsed="false" customFormat="false" customHeight="true" hidden="true" ht="12.75" outlineLevel="0" r="21054">
      <c r="A21054" s="749" t="s">
        <v>48025</v>
      </c>
      <c r="B21054" s="749" t="str">
        <f aca="false">C21054&amp;D21054&amp;E21054&amp;F21054&amp;G21054&amp;H21054</f>
        <v>BASE DE SOLO-CIMENTO,MISTURADO NA USINA,COMPREENDENDO AS OPERACOES DE EXECUCAO NA USINA E NA PISTA,EXCLUSIVE,AINDA,O TRANSPORTE DA USINA PARA A PISTA,INCLUSIVE TRANSPORTE DE AGUA,MAS SEM ESCAVACAO E TRANSPORTE DOS MATERIAIS E O FORNECIMENTO E TRANSPORTE DO CIMENTO.O CUSTO SE APLICA AO VOLUME DE SOLO-CIMENTO EXECUTADO,MEDIDO APOS A COMPACTACAO</v>
      </c>
      <c r="C21054" s="749" t="s">
        <v>48019</v>
      </c>
      <c r="D21054" s="749" t="s">
        <v>48020</v>
      </c>
      <c r="E21054" s="749" t="s">
        <v>48021</v>
      </c>
      <c r="F21054" s="749" t="s">
        <v>48022</v>
      </c>
      <c r="G21054" s="749" t="s">
        <v>48023</v>
      </c>
      <c r="H21054" s="749" t="s">
        <v>48024</v>
      </c>
      <c r="I21054" s="749" t="s">
        <v>2478</v>
      </c>
      <c r="J21054" s="749" t="n">
        <v>10.62</v>
      </c>
    </row>
    <row collapsed="false" customFormat="false" customHeight="true" hidden="true" ht="12.75" outlineLevel="0" r="21055">
      <c r="A21055" s="749" t="s">
        <v>48026</v>
      </c>
      <c r="B21055" s="749" t="str">
        <f aca="false">C21055&amp;D21055&amp;E21055&amp;F21055&amp;G21055&amp;H21055</f>
        <v>SUB-BASE DE SOLO MELHORADO COM CIMENTO,DE ACORDO COM A INSTRUCAO TECNICA IT-08/80 DO DER-RJ,INCLUSIVE TRANSPORTE DE AGUA,EXCLUSIVE FORNECIMENTO DE CIMENTO,ESCAVACAO E TRANSPORTE DOS SOLOS</v>
      </c>
      <c r="C21055" s="749" t="s">
        <v>48027</v>
      </c>
      <c r="D21055" s="749" t="s">
        <v>48028</v>
      </c>
      <c r="E21055" s="749" t="s">
        <v>48029</v>
      </c>
      <c r="F21055" s="749" t="s">
        <v>48030</v>
      </c>
      <c r="I21055" s="749" t="s">
        <v>2478</v>
      </c>
      <c r="J21055" s="749" t="n">
        <v>7.43</v>
      </c>
    </row>
    <row collapsed="false" customFormat="false" customHeight="true" hidden="true" ht="12.75" outlineLevel="0" r="21056">
      <c r="A21056" s="749" t="s">
        <v>48031</v>
      </c>
      <c r="B21056" s="749" t="str">
        <f aca="false">C21056&amp;D21056&amp;E21056&amp;F21056&amp;G21056&amp;H21056</f>
        <v>SUB-BASE DE SOLO MELHORADO COM CIMENTO,DE ACORDO COM A INSTRUCAO TECNICA IT-08/80 DO DER-RJ,INCLUSIVE TRANSPORTE DE AGUA,EXCLUSIVE FORNECIMENTO DE CIMENTO,ESCAVACAO E TRANSPORTE DOS SOLOS</v>
      </c>
      <c r="C21056" s="749" t="s">
        <v>48027</v>
      </c>
      <c r="D21056" s="749" t="s">
        <v>48028</v>
      </c>
      <c r="E21056" s="749" t="s">
        <v>48029</v>
      </c>
      <c r="F21056" s="749" t="s">
        <v>48030</v>
      </c>
      <c r="I21056" s="749" t="s">
        <v>2478</v>
      </c>
      <c r="J21056" s="749" t="n">
        <v>7.03</v>
      </c>
    </row>
    <row collapsed="false" customFormat="false" customHeight="true" hidden="true" ht="12.75" outlineLevel="0" r="21057">
      <c r="A21057" s="749" t="s">
        <v>48032</v>
      </c>
      <c r="B21057" s="749" t="str">
        <f aca="false">C21057&amp;D21057&amp;E21057&amp;F21057&amp;G21057&amp;H21057</f>
        <v>CONTENCAO DE TERRAS COM SACOS DE ANIAGEM PREENCHIDOS COM SOLO-CIMENTO</v>
      </c>
      <c r="C21057" s="749" t="s">
        <v>48033</v>
      </c>
      <c r="D21057" s="749" t="s">
        <v>48034</v>
      </c>
      <c r="I21057" s="749" t="s">
        <v>2478</v>
      </c>
      <c r="J21057" s="749" t="n">
        <v>145.68</v>
      </c>
    </row>
    <row collapsed="false" customFormat="false" customHeight="true" hidden="true" ht="12.75" outlineLevel="0" r="21058">
      <c r="A21058" s="749" t="s">
        <v>48035</v>
      </c>
      <c r="B21058" s="749" t="str">
        <f aca="false">C21058&amp;D21058&amp;E21058&amp;F21058&amp;G21058&amp;H21058</f>
        <v>CONTENCAO DE TERRAS COM SACOS DE ANIAGEM PREENCHIDOS COM SOLO-CIMENTO</v>
      </c>
      <c r="C21058" s="749" t="s">
        <v>48033</v>
      </c>
      <c r="D21058" s="749" t="s">
        <v>48034</v>
      </c>
      <c r="I21058" s="749" t="s">
        <v>2478</v>
      </c>
      <c r="J21058" s="749" t="n">
        <v>138.95</v>
      </c>
    </row>
    <row collapsed="false" customFormat="false" customHeight="true" hidden="true" ht="12.75" outlineLevel="0" r="21059">
      <c r="A21059" s="749" t="s">
        <v>48036</v>
      </c>
      <c r="B21059" s="749" t="str">
        <f aca="false">C21059&amp;D21059&amp;E21059&amp;F21059&amp;G21059&amp;H21059</f>
        <v>BASE DE SOLO ESTABILIZADO COM MISTURA NA USINA(SOLO+BRITA),COMPREENDENDO A EXECUCAO NA USINA E NA PISTA,INCLUSIVE TRANSPORTE DE AGUA,EXCLUSIVE ESCAVACAO,CARGA E TRANSPORTE DOS SOLOS UTILIZADOS,FORNECIMENTO E TRANSPORTE DOS MATERIAIS.O CUSTO SE APLICA AO VOLUME MEDIDO APOS A COMPACTACAO</v>
      </c>
      <c r="C21059" s="749" t="s">
        <v>48037</v>
      </c>
      <c r="D21059" s="749" t="s">
        <v>48038</v>
      </c>
      <c r="E21059" s="749" t="s">
        <v>48039</v>
      </c>
      <c r="F21059" s="749" t="s">
        <v>48040</v>
      </c>
      <c r="G21059" s="749" t="s">
        <v>48041</v>
      </c>
      <c r="I21059" s="749" t="s">
        <v>2478</v>
      </c>
      <c r="J21059" s="749" t="n">
        <v>13.72</v>
      </c>
    </row>
    <row collapsed="false" customFormat="false" customHeight="true" hidden="true" ht="12.75" outlineLevel="0" r="21060">
      <c r="A21060" s="749" t="s">
        <v>48042</v>
      </c>
      <c r="B21060" s="749" t="str">
        <f aca="false">C21060&amp;D21060&amp;E21060&amp;F21060&amp;G21060&amp;H21060</f>
        <v>BASE DE SOLO ESTABILIZADO COM MISTURA NA USINA(SOLO+BRITA),COMPREENDENDO A EXECUCAO NA USINA E NA PISTA,INCLUSIVE TRANSPORTE DE AGUA,EXCLUSIVE ESCAVACAO,CARGA E TRANSPORTE DOS SOLOS UTILIZADOS,FORNECIMENTO E TRANSPORTE DOS MATERIAIS.O CUSTO SE APLICA AO VOLUME MEDIDO APOS A COMPACTACAO</v>
      </c>
      <c r="C21060" s="749" t="s">
        <v>48037</v>
      </c>
      <c r="D21060" s="749" t="s">
        <v>48038</v>
      </c>
      <c r="E21060" s="749" t="s">
        <v>48039</v>
      </c>
      <c r="F21060" s="749" t="s">
        <v>48040</v>
      </c>
      <c r="G21060" s="749" t="s">
        <v>48041</v>
      </c>
      <c r="I21060" s="749" t="s">
        <v>2478</v>
      </c>
      <c r="J21060" s="749" t="n">
        <v>13.13</v>
      </c>
    </row>
    <row collapsed="false" customFormat="false" customHeight="true" hidden="true" ht="12.75" outlineLevel="0" r="21061">
      <c r="A21061" s="749" t="s">
        <v>48043</v>
      </c>
      <c r="B21061" s="749" t="str">
        <f aca="false">C21061&amp;D21061&amp;E21061&amp;F21061&amp;G21061&amp;H21061</f>
        <v>BASE DE SOLO ESTABILIZADO COM MISTURA(SOLO+BRITA),COMPREENDENDO A EXECUCAO EXCLUSIVAMENTE NA PISTA,INCLUSIVE TRANSPORTEDE AGUA,EXCLUSIVE ESCAVACAO,CARGA E TRANSPORTE DOS SOLOS UTILIZADOS,FORNECIMENTO E TRANSPORTE DOS MATERIAIS.O CUSTO SE APLICA AO VOLUME MEDIDO APOS COMPACTACAO</v>
      </c>
      <c r="C21061" s="749" t="s">
        <v>48044</v>
      </c>
      <c r="D21061" s="749" t="s">
        <v>48045</v>
      </c>
      <c r="E21061" s="749" t="s">
        <v>48046</v>
      </c>
      <c r="F21061" s="749" t="s">
        <v>48047</v>
      </c>
      <c r="G21061" s="749" t="s">
        <v>48048</v>
      </c>
      <c r="I21061" s="749" t="s">
        <v>2478</v>
      </c>
      <c r="J21061" s="749" t="n">
        <v>9.38</v>
      </c>
    </row>
    <row collapsed="false" customFormat="false" customHeight="true" hidden="true" ht="12.75" outlineLevel="0" r="21062">
      <c r="A21062" s="749" t="s">
        <v>48049</v>
      </c>
      <c r="B21062" s="749" t="str">
        <f aca="false">C21062&amp;D21062&amp;E21062&amp;F21062&amp;G21062&amp;H21062</f>
        <v>BASE DE SOLO ESTABILIZADO COM MISTURA(SOLO+BRITA),COMPREENDENDO A EXECUCAO EXCLUSIVAMENTE NA PISTA,INCLUSIVE TRANSPORTEDE AGUA,EXCLUSIVE ESCAVACAO,CARGA E TRANSPORTE DOS SOLOS UTILIZADOS,FORNECIMENTO E TRANSPORTE DOS MATERIAIS.O CUSTO SE APLICA AO VOLUME MEDIDO APOS COMPACTACAO</v>
      </c>
      <c r="C21062" s="749" t="s">
        <v>48044</v>
      </c>
      <c r="D21062" s="749" t="s">
        <v>48045</v>
      </c>
      <c r="E21062" s="749" t="s">
        <v>48046</v>
      </c>
      <c r="F21062" s="749" t="s">
        <v>48047</v>
      </c>
      <c r="G21062" s="749" t="s">
        <v>48048</v>
      </c>
      <c r="I21062" s="749" t="s">
        <v>2478</v>
      </c>
      <c r="J21062" s="749" t="n">
        <v>8.88</v>
      </c>
    </row>
    <row collapsed="false" customFormat="false" customHeight="true" hidden="true" ht="12.75" outlineLevel="0" r="21063">
      <c r="A21063" s="749" t="s">
        <v>48050</v>
      </c>
      <c r="B21063" s="749" t="str">
        <f aca="false">C21063&amp;D21063&amp;E21063&amp;F21063&amp;G21063&amp;H21063</f>
        <v>BASE DE BRITA GRADUADA,MEDIDA APOS A COMPACTACAO,EXCLUSIVE O FORNECIMENTO E TRANSPORTE DOS MATERIAIS</v>
      </c>
      <c r="C21063" s="749" t="s">
        <v>48051</v>
      </c>
      <c r="D21063" s="749" t="s">
        <v>48052</v>
      </c>
      <c r="I21063" s="749" t="s">
        <v>2478</v>
      </c>
      <c r="J21063" s="749" t="n">
        <v>9.46</v>
      </c>
    </row>
    <row collapsed="false" customFormat="false" customHeight="true" hidden="true" ht="12.75" outlineLevel="0" r="21064">
      <c r="A21064" s="749" t="s">
        <v>48053</v>
      </c>
      <c r="B21064" s="749" t="str">
        <f aca="false">C21064&amp;D21064&amp;E21064&amp;F21064&amp;G21064&amp;H21064</f>
        <v>BASE DE BRITA GRADUADA,MEDIDA APOS A COMPACTACAO,EXCLUSIVE O FORNECIMENTO E TRANSPORTE DOS MATERIAIS</v>
      </c>
      <c r="C21064" s="749" t="s">
        <v>48051</v>
      </c>
      <c r="D21064" s="749" t="s">
        <v>48052</v>
      </c>
      <c r="I21064" s="749" t="s">
        <v>2478</v>
      </c>
      <c r="J21064" s="749" t="n">
        <v>8.96</v>
      </c>
    </row>
    <row collapsed="false" customFormat="false" customHeight="true" hidden="true" ht="12.75" outlineLevel="0" r="21065">
      <c r="A21065" s="749" t="s">
        <v>48054</v>
      </c>
      <c r="B21065" s="749" t="str">
        <f aca="false">C21065&amp;D21065&amp;E21065&amp;F21065&amp;G21065&amp;H21065</f>
        <v>BASE DE BRITA CORRIDA,MEDIDA APOS A COMPACTACAO,EXCLUSIVE OFORNECIMENTO E TRANSPORTE DOS MATERIAIS</v>
      </c>
      <c r="C21065" s="749" t="s">
        <v>48055</v>
      </c>
      <c r="D21065" s="749" t="s">
        <v>48056</v>
      </c>
      <c r="I21065" s="749" t="s">
        <v>2478</v>
      </c>
      <c r="J21065" s="749" t="n">
        <v>9.07</v>
      </c>
    </row>
    <row collapsed="false" customFormat="false" customHeight="true" hidden="true" ht="12.75" outlineLevel="0" r="21066">
      <c r="A21066" s="749" t="s">
        <v>48057</v>
      </c>
      <c r="B21066" s="749" t="str">
        <f aca="false">C21066&amp;D21066&amp;E21066&amp;F21066&amp;G21066&amp;H21066</f>
        <v>BASE DE BRITA CORRIDA,MEDIDA APOS A COMPACTACAO,EXCLUSIVE OFORNECIMENTO E TRANSPORTE DOS MATERIAIS</v>
      </c>
      <c r="C21066" s="749" t="s">
        <v>48055</v>
      </c>
      <c r="D21066" s="749" t="s">
        <v>48056</v>
      </c>
      <c r="I21066" s="749" t="s">
        <v>2478</v>
      </c>
      <c r="J21066" s="749" t="n">
        <v>8.56</v>
      </c>
    </row>
    <row collapsed="false" customFormat="false" customHeight="true" hidden="true" ht="12.75" outlineLevel="0" r="21067">
      <c r="A21067" s="749" t="s">
        <v>48058</v>
      </c>
      <c r="B21067" s="749" t="str">
        <f aca="false">C21067&amp;D21067&amp;E21067&amp;F21067&amp;G21067&amp;H21067</f>
        <v>BASE "TELFORD",MEDIDA APOS A COMPACTACAO,EXCLUSIVE O FORNECIMENTO E TRANSPORTE DOS MATERIAIS</v>
      </c>
      <c r="C21067" s="749" t="s">
        <v>48059</v>
      </c>
      <c r="D21067" s="749" t="s">
        <v>48060</v>
      </c>
      <c r="I21067" s="749" t="s">
        <v>2478</v>
      </c>
      <c r="J21067" s="749" t="n">
        <v>6.33</v>
      </c>
    </row>
    <row collapsed="false" customFormat="false" customHeight="true" hidden="true" ht="12.75" outlineLevel="0" r="21068">
      <c r="A21068" s="749" t="s">
        <v>48061</v>
      </c>
      <c r="B21068" s="749" t="str">
        <f aca="false">C21068&amp;D21068&amp;E21068&amp;F21068&amp;G21068&amp;H21068</f>
        <v>BASE "TELFORD",MEDIDA APOS A COMPACTACAO,EXCLUSIVE O FORNECIMENTO E TRANSPORTE DOS MATERIAIS</v>
      </c>
      <c r="C21068" s="749" t="s">
        <v>48059</v>
      </c>
      <c r="D21068" s="749" t="s">
        <v>48060</v>
      </c>
      <c r="I21068" s="749" t="s">
        <v>2478</v>
      </c>
      <c r="J21068" s="749" t="n">
        <v>5.99</v>
      </c>
    </row>
    <row collapsed="false" customFormat="false" customHeight="true" hidden="true" ht="12.75" outlineLevel="0" r="21069">
      <c r="A21069" s="749" t="s">
        <v>48062</v>
      </c>
      <c r="B21069" s="749" t="str">
        <f aca="false">C21069&amp;D21069&amp;E21069&amp;F21069&amp;G21069&amp;H21069</f>
        <v>BASE DE MACADAME HIDRAULICO,DE ACORDO COM A INSTRUCAO TECNICA IT-01/80,DO DER-RJ,O CUSTO INDENIZA AS OPERACOES DE EXECUCAO,EXCLUSIVE FORNECIMENTO E TRANSPORTE DOS MATERIAIS EMPREGADOS(BRITA,PO-DE-PEDRA,AREIA E AGUA)E SE APLICA AO VOLUME EXECUTADO,MEDIDO APOS COMPACTACAO</v>
      </c>
      <c r="C21069" s="749" t="s">
        <v>48063</v>
      </c>
      <c r="D21069" s="749" t="s">
        <v>48064</v>
      </c>
      <c r="E21069" s="749" t="s">
        <v>48065</v>
      </c>
      <c r="F21069" s="749" t="s">
        <v>48066</v>
      </c>
      <c r="G21069" s="749" t="s">
        <v>48067</v>
      </c>
      <c r="I21069" s="749" t="s">
        <v>2478</v>
      </c>
      <c r="J21069" s="749" t="n">
        <v>6.35</v>
      </c>
    </row>
    <row collapsed="false" customFormat="false" customHeight="true" hidden="true" ht="12.75" outlineLevel="0" r="21070">
      <c r="A21070" s="749" t="s">
        <v>48068</v>
      </c>
      <c r="B21070" s="749" t="str">
        <f aca="false">C21070&amp;D21070&amp;E21070&amp;F21070&amp;G21070&amp;H21070</f>
        <v>BASE DE MACADAME HIDRAULICO,DE ACORDO COM A INSTRUCAO TECNICA IT-01/80,DO DER-RJ,O CUSTO INDENIZA AS OPERACOES DE EXECUCAO,EXCLUSIVE FORNECIMENTO E TRANSPORTE DOS MATERIAIS EMPREGADOS(BRITA,PO-DE-PEDRA,AREIA E AGUA)E SE APLICA AO VOLUME EXECUTADO,MEDIDO APOS COMPACTACAO</v>
      </c>
      <c r="C21070" s="749" t="s">
        <v>48063</v>
      </c>
      <c r="D21070" s="749" t="s">
        <v>48064</v>
      </c>
      <c r="E21070" s="749" t="s">
        <v>48065</v>
      </c>
      <c r="F21070" s="749" t="s">
        <v>48066</v>
      </c>
      <c r="G21070" s="749" t="s">
        <v>48067</v>
      </c>
      <c r="I21070" s="749" t="s">
        <v>2478</v>
      </c>
      <c r="J21070" s="749" t="n">
        <v>6.03</v>
      </c>
    </row>
    <row collapsed="false" customFormat="false" customHeight="true" hidden="true" ht="12.75" outlineLevel="0" r="21071">
      <c r="A21071" s="749" t="s">
        <v>48069</v>
      </c>
      <c r="B21071" s="749" t="str">
        <f aca="false">C21071&amp;D21071&amp;E21071&amp;F21071&amp;G21071&amp;H21071</f>
        <v>BASE DE BRITA GRADUADA,COM ADICAO DE 1% DE CIMENTO,MEDIDA APOS A COMPACTACAO,EXCLUSIVE FORNECIMENTO E TRANSPORTE DOS MATERIAIS</v>
      </c>
      <c r="C21071" s="749" t="s">
        <v>48070</v>
      </c>
      <c r="D21071" s="749" t="s">
        <v>48071</v>
      </c>
      <c r="E21071" s="749" t="s">
        <v>23281</v>
      </c>
      <c r="I21071" s="749" t="s">
        <v>2478</v>
      </c>
      <c r="J21071" s="749" t="n">
        <v>9.46</v>
      </c>
    </row>
    <row collapsed="false" customFormat="false" customHeight="true" hidden="true" ht="12.75" outlineLevel="0" r="21072">
      <c r="A21072" s="749" t="s">
        <v>48072</v>
      </c>
      <c r="B21072" s="749" t="str">
        <f aca="false">C21072&amp;D21072&amp;E21072&amp;F21072&amp;G21072&amp;H21072</f>
        <v>BASE DE BRITA GRADUADA,COM ADICAO DE 1% DE CIMENTO,MEDIDA APOS A COMPACTACAO,EXCLUSIVE FORNECIMENTO E TRANSPORTE DOS MATERIAIS</v>
      </c>
      <c r="C21072" s="749" t="s">
        <v>48070</v>
      </c>
      <c r="D21072" s="749" t="s">
        <v>48071</v>
      </c>
      <c r="E21072" s="749" t="s">
        <v>23281</v>
      </c>
      <c r="I21072" s="749" t="s">
        <v>2478</v>
      </c>
      <c r="J21072" s="749" t="n">
        <v>8.96</v>
      </c>
    </row>
    <row collapsed="false" customFormat="false" customHeight="true" hidden="true" ht="12.75" outlineLevel="0" r="21073">
      <c r="A21073" s="749" t="s">
        <v>48073</v>
      </c>
      <c r="B21073" s="749" t="str">
        <f aca="false">C21073&amp;D21073&amp;E21073&amp;F21073&amp;G21073&amp;H21073</f>
        <v>SUB-BASE DE BRITA CORRIDA,MEDIDA APOS A COMPACTACAO,EXCLUSIVE FORNECIMENTO E TRANSPORTE DOS MATERIAIS</v>
      </c>
      <c r="C21073" s="749" t="s">
        <v>48074</v>
      </c>
      <c r="D21073" s="749" t="s">
        <v>48075</v>
      </c>
      <c r="I21073" s="749" t="s">
        <v>2478</v>
      </c>
      <c r="J21073" s="749" t="n">
        <v>9.07</v>
      </c>
    </row>
    <row collapsed="false" customFormat="false" customHeight="true" hidden="true" ht="12.75" outlineLevel="0" r="21074">
      <c r="A21074" s="749" t="s">
        <v>48076</v>
      </c>
      <c r="B21074" s="749" t="str">
        <f aca="false">C21074&amp;D21074&amp;E21074&amp;F21074&amp;G21074&amp;H21074</f>
        <v>SUB-BASE DE BRITA CORRIDA,MEDIDA APOS A COMPACTACAO,EXCLUSIVE FORNECIMENTO E TRANSPORTE DOS MATERIAIS</v>
      </c>
      <c r="C21074" s="749" t="s">
        <v>48074</v>
      </c>
      <c r="D21074" s="749" t="s">
        <v>48075</v>
      </c>
      <c r="I21074" s="749" t="s">
        <v>2478</v>
      </c>
      <c r="J21074" s="749" t="n">
        <v>8.56</v>
      </c>
    </row>
    <row collapsed="false" customFormat="false" customHeight="true" hidden="true" ht="12.75" outlineLevel="0" r="21075">
      <c r="A21075" s="749" t="s">
        <v>48077</v>
      </c>
      <c r="B21075" s="749" t="str">
        <f aca="false">C21075&amp;D21075&amp;E21075&amp;F21075&amp;G21075&amp;H21075</f>
        <v>IMPRIMACAO DE BASE DE PAVIMENTACAO,DE ACORDO COM AS "INSTRUCOES PARA EXECUCAO",DO DER-RJ,EXCLUSIVE O FORNECIMENTO E TRANSPORTE DO MATERIAL BETUMINOSO</v>
      </c>
      <c r="C21075" s="749" t="s">
        <v>24144</v>
      </c>
      <c r="D21075" s="749" t="s">
        <v>48078</v>
      </c>
      <c r="E21075" s="749" t="s">
        <v>48079</v>
      </c>
      <c r="I21075" s="749" t="s">
        <v>52</v>
      </c>
      <c r="J21075" s="749" t="n">
        <v>0.35</v>
      </c>
    </row>
    <row collapsed="false" customFormat="false" customHeight="true" hidden="true" ht="12.75" outlineLevel="0" r="21076">
      <c r="A21076" s="749" t="s">
        <v>48080</v>
      </c>
      <c r="B21076" s="749" t="str">
        <f aca="false">C21076&amp;D21076&amp;E21076&amp;F21076&amp;G21076&amp;H21076</f>
        <v>IMPRIMACAO DE BASE DE PAVIMENTACAO,DE ACORDO COM AS "INSTRUCOES PARA EXECUCAO",DO DER-RJ,EXCLUSIVE O FORNECIMENTO E TRANSPORTE DO MATERIAL BETUMINOSO</v>
      </c>
      <c r="C21076" s="749" t="s">
        <v>24144</v>
      </c>
      <c r="D21076" s="749" t="s">
        <v>48078</v>
      </c>
      <c r="E21076" s="749" t="s">
        <v>48079</v>
      </c>
      <c r="I21076" s="749" t="s">
        <v>52</v>
      </c>
      <c r="J21076" s="749" t="n">
        <v>0.34</v>
      </c>
    </row>
    <row collapsed="false" customFormat="false" customHeight="true" hidden="true" ht="12.75" outlineLevel="0" r="21077">
      <c r="A21077" s="749" t="s">
        <v>48081</v>
      </c>
      <c r="B21077" s="749" t="str">
        <f aca="false">C21077&amp;D21077&amp;E21077&amp;F21077&amp;G21077&amp;H21077</f>
        <v>PINTURA DE LIGACAO,DE ACORDO COM AS "INSTRUCOES PARA EXECUCAO",DO DER-RJ,EXCLUSIVE O FORNECIMENTO E TRANSPORTE DO MATERIAL BETUMINOSO</v>
      </c>
      <c r="C21077" s="749" t="s">
        <v>24148</v>
      </c>
      <c r="D21077" s="749" t="s">
        <v>48082</v>
      </c>
      <c r="E21077" s="749" t="s">
        <v>48083</v>
      </c>
      <c r="I21077" s="749" t="s">
        <v>52</v>
      </c>
      <c r="J21077" s="749" t="n">
        <v>0.23</v>
      </c>
    </row>
    <row collapsed="false" customFormat="false" customHeight="true" hidden="true" ht="12.75" outlineLevel="0" r="21078">
      <c r="A21078" s="749" t="s">
        <v>48084</v>
      </c>
      <c r="B21078" s="749" t="str">
        <f aca="false">C21078&amp;D21078&amp;E21078&amp;F21078&amp;G21078&amp;H21078</f>
        <v>PINTURA DE LIGACAO,DE ACORDO COM AS "INSTRUCOES PARA EXECUCAO",DO DER-RJ,EXCLUSIVE O FORNECIMENTO E TRANSPORTE DO MATERIAL BETUMINOSO</v>
      </c>
      <c r="C21078" s="749" t="s">
        <v>24148</v>
      </c>
      <c r="D21078" s="749" t="s">
        <v>48082</v>
      </c>
      <c r="E21078" s="749" t="s">
        <v>48083</v>
      </c>
      <c r="I21078" s="749" t="s">
        <v>52</v>
      </c>
      <c r="J21078" s="749" t="n">
        <v>0.22</v>
      </c>
    </row>
    <row collapsed="false" customFormat="false" customHeight="true" hidden="true" ht="12.75" outlineLevel="0" r="21079">
      <c r="A21079" s="749" t="s">
        <v>48085</v>
      </c>
      <c r="B21079" s="749" t="str">
        <f aca="false">C21079&amp;D21079&amp;E21079&amp;F21079&amp;G21079&amp;H21079</f>
        <v>BASE DE MACADAME BETUMINOSO(BASE NEGRA),DE ACORDO COM AS "INSTRUCOES PARA EXECUCAO",DO DER-RJ,EXCLUSIVE O FORNECIMENTO E TRANSPORTE DOS MATERIAIS</v>
      </c>
      <c r="C21079" s="749" t="s">
        <v>48086</v>
      </c>
      <c r="D21079" s="749" t="s">
        <v>48087</v>
      </c>
      <c r="E21079" s="749" t="s">
        <v>48088</v>
      </c>
      <c r="I21079" s="749" t="s">
        <v>2478</v>
      </c>
      <c r="J21079" s="749" t="n">
        <v>34.23</v>
      </c>
    </row>
    <row collapsed="false" customFormat="false" customHeight="true" hidden="true" ht="12.75" outlineLevel="0" r="21080">
      <c r="A21080" s="749" t="s">
        <v>48089</v>
      </c>
      <c r="B21080" s="749" t="str">
        <f aca="false">C21080&amp;D21080&amp;E21080&amp;F21080&amp;G21080&amp;H21080</f>
        <v>BASE DE MACADAME BETUMINOSO(BASE NEGRA),DE ACORDO COM AS "INSTRUCOES PARA EXECUCAO",DO DER-RJ,EXCLUSIVE O FORNECIMENTO E TRANSPORTE DOS MATERIAIS</v>
      </c>
      <c r="C21080" s="749" t="s">
        <v>48086</v>
      </c>
      <c r="D21080" s="749" t="s">
        <v>48087</v>
      </c>
      <c r="E21080" s="749" t="s">
        <v>48088</v>
      </c>
      <c r="I21080" s="749" t="s">
        <v>2478</v>
      </c>
      <c r="J21080" s="749" t="n">
        <v>32.41</v>
      </c>
    </row>
    <row collapsed="false" customFormat="false" customHeight="true" hidden="true" ht="12.75" outlineLevel="0" r="21081">
      <c r="A21081" s="749" t="s">
        <v>48090</v>
      </c>
      <c r="B21081" s="749" t="str">
        <f aca="false">C21081&amp;D21081&amp;E21081&amp;F21081&amp;G21081&amp;H21081</f>
        <v>REVESTIMENTO DO TIPO "PRE-MISTURADO A FRIO",DE ACORDO COM AS "INSTRUCOES PARA EXECUCAO",DO DER-RJ,EXCLUSIVE O FORNECIMENTO E TRANSPORTE DOS MATERIAIS</v>
      </c>
      <c r="C21081" s="749" t="s">
        <v>48091</v>
      </c>
      <c r="D21081" s="749" t="s">
        <v>48092</v>
      </c>
      <c r="E21081" s="749" t="s">
        <v>48093</v>
      </c>
      <c r="I21081" s="749" t="s">
        <v>2478</v>
      </c>
      <c r="J21081" s="749" t="n">
        <v>66.49</v>
      </c>
    </row>
    <row collapsed="false" customFormat="false" customHeight="true" hidden="true" ht="12.75" outlineLevel="0" r="21082">
      <c r="A21082" s="749" t="s">
        <v>48094</v>
      </c>
      <c r="B21082" s="749" t="str">
        <f aca="false">C21082&amp;D21082&amp;E21082&amp;F21082&amp;G21082&amp;H21082</f>
        <v>REVESTIMENTO DO TIPO "PRE-MISTURADO A FRIO",DE ACORDO COM AS "INSTRUCOES PARA EXECUCAO",DO DER-RJ,EXCLUSIVE O FORNECIMENTO E TRANSPORTE DOS MATERIAIS</v>
      </c>
      <c r="C21082" s="749" t="s">
        <v>48091</v>
      </c>
      <c r="D21082" s="749" t="s">
        <v>48092</v>
      </c>
      <c r="E21082" s="749" t="s">
        <v>48093</v>
      </c>
      <c r="I21082" s="749" t="s">
        <v>2478</v>
      </c>
      <c r="J21082" s="749" t="n">
        <v>62.86</v>
      </c>
    </row>
    <row collapsed="false" customFormat="false" customHeight="true" hidden="true" ht="12.75" outlineLevel="0" r="21083">
      <c r="A21083" s="749" t="s">
        <v>48095</v>
      </c>
      <c r="B21083" s="749" t="str">
        <f aca="false">C21083&amp;D21083&amp;E21083&amp;F21083&amp;G21083&amp;H21083</f>
        <v>REVESTIMENTO TIPO "PRE-MISTURADO A FRIO" DE ACORDO COM AS "INSTRUCOES PARA EXECUCAO" DO DER-RJ,COMPREENDENDO APENAS O ESPALHAMENTO E COMPACTACAO MECANICOS,EXCLUSIVE PREPARO,FORNECIMENTO E TRANSPORTE DOS MATERIAIS</v>
      </c>
      <c r="C21083" s="749" t="s">
        <v>48096</v>
      </c>
      <c r="D21083" s="749" t="s">
        <v>48097</v>
      </c>
      <c r="E21083" s="749" t="s">
        <v>48098</v>
      </c>
      <c r="F21083" s="749" t="s">
        <v>48060</v>
      </c>
      <c r="I21083" s="749" t="s">
        <v>2478</v>
      </c>
      <c r="J21083" s="749" t="n">
        <v>29.79</v>
      </c>
    </row>
    <row collapsed="false" customFormat="false" customHeight="true" hidden="true" ht="12.75" outlineLevel="0" r="21084">
      <c r="A21084" s="749" t="s">
        <v>48099</v>
      </c>
      <c r="B21084" s="749" t="str">
        <f aca="false">C21084&amp;D21084&amp;E21084&amp;F21084&amp;G21084&amp;H21084</f>
        <v>REVESTIMENTO TIPO "PRE-MISTURADO A FRIO" DE ACORDO COM AS "INSTRUCOES PARA EXECUCAO" DO DER-RJ,COMPREENDENDO APENAS O ESPALHAMENTO E COMPACTACAO MECANICOS,EXCLUSIVE PREPARO,FORNECIMENTO E TRANSPORTE DOS MATERIAIS</v>
      </c>
      <c r="C21084" s="749" t="s">
        <v>48096</v>
      </c>
      <c r="D21084" s="749" t="s">
        <v>48097</v>
      </c>
      <c r="E21084" s="749" t="s">
        <v>48098</v>
      </c>
      <c r="F21084" s="749" t="s">
        <v>48060</v>
      </c>
      <c r="I21084" s="749" t="s">
        <v>2478</v>
      </c>
      <c r="J21084" s="749" t="n">
        <v>27.53</v>
      </c>
    </row>
    <row collapsed="false" customFormat="false" customHeight="true" hidden="true" ht="12.75" outlineLevel="0" r="21085">
      <c r="A21085" s="749" t="s">
        <v>48100</v>
      </c>
      <c r="B21085" s="749" t="str">
        <f aca="false">C21085&amp;D21085&amp;E21085&amp;F21085&amp;G21085&amp;H21085</f>
        <v>REVESTIMENTO TIPO "PRE-MISTURADO A FRIO" DE ACORDO COM A "INSTRUCAO PARA EXECUCAO" DO DER-RJ,COMPREENDENDO APENAS O PREPARO DA MISTURA,EXCLUSIVE FORNECIMENTO E TRANSPORTE DOS MATERIAIS</v>
      </c>
      <c r="C21085" s="749" t="s">
        <v>48101</v>
      </c>
      <c r="D21085" s="749" t="s">
        <v>48102</v>
      </c>
      <c r="E21085" s="749" t="s">
        <v>48103</v>
      </c>
      <c r="F21085" s="749" t="s">
        <v>11017</v>
      </c>
      <c r="I21085" s="749" t="s">
        <v>2478</v>
      </c>
      <c r="J21085" s="749" t="n">
        <v>36.69</v>
      </c>
    </row>
    <row collapsed="false" customFormat="false" customHeight="true" hidden="true" ht="12.75" outlineLevel="0" r="21086">
      <c r="A21086" s="749" t="s">
        <v>48104</v>
      </c>
      <c r="B21086" s="749" t="str">
        <f aca="false">C21086&amp;D21086&amp;E21086&amp;F21086&amp;G21086&amp;H21086</f>
        <v>REVESTIMENTO TIPO "PRE-MISTURADO A FRIO" DE ACORDO COM A "INSTRUCAO PARA EXECUCAO" DO DER-RJ,COMPREENDENDO APENAS O PREPARO DA MISTURA,EXCLUSIVE FORNECIMENTO E TRANSPORTE DOS MATERIAIS</v>
      </c>
      <c r="C21086" s="749" t="s">
        <v>48101</v>
      </c>
      <c r="D21086" s="749" t="s">
        <v>48102</v>
      </c>
      <c r="E21086" s="749" t="s">
        <v>48103</v>
      </c>
      <c r="F21086" s="749" t="s">
        <v>11017</v>
      </c>
      <c r="I21086" s="749" t="s">
        <v>2478</v>
      </c>
      <c r="J21086" s="749" t="n">
        <v>35.32</v>
      </c>
    </row>
    <row collapsed="false" customFormat="false" customHeight="true" hidden="true" ht="12.75" outlineLevel="0" r="21087">
      <c r="A21087" s="749" t="s">
        <v>48105</v>
      </c>
      <c r="B21087" s="749" t="str">
        <f aca="false">C21087&amp;D21087&amp;E21087&amp;F21087&amp;G21087&amp;H21087</f>
        <v>REVESTIMENTO EM CONCRETO BETUMINOSO USINADO A QUENTE,DE GRANULOMETRIA ABERTA,TIPO "BINDER",DE ACORDO COM AS "INSTRUCOESPARA EXECUCAO",DO DER-RJ,COMPREENDENDO:PREPARO,ESPALHAMENTOE COMPACTACAO,EXCLUSIVE O FORNECIMENTO E TRANSPORTE DOS MATERIAIS</v>
      </c>
      <c r="C21087" s="749" t="s">
        <v>48106</v>
      </c>
      <c r="D21087" s="749" t="s">
        <v>48107</v>
      </c>
      <c r="E21087" s="749" t="s">
        <v>48108</v>
      </c>
      <c r="F21087" s="749" t="s">
        <v>48109</v>
      </c>
      <c r="G21087" s="749" t="s">
        <v>24233</v>
      </c>
      <c r="I21087" s="749" t="s">
        <v>2478</v>
      </c>
      <c r="J21087" s="749" t="n">
        <v>208.18</v>
      </c>
    </row>
    <row collapsed="false" customFormat="false" customHeight="true" hidden="true" ht="12.75" outlineLevel="0" r="21088">
      <c r="A21088" s="749" t="s">
        <v>48110</v>
      </c>
      <c r="B21088" s="749" t="str">
        <f aca="false">C21088&amp;D21088&amp;E21088&amp;F21088&amp;G21088&amp;H21088</f>
        <v>REVESTIMENTO EM CONCRETO BETUMINOSO USINADO A QUENTE,DE GRANULOMETRIA ABERTA,TIPO "BINDER",DE ACORDO COM AS "INSTRUCOESPARA EXECUCAO",DO DER-RJ,COMPREENDENDO:PREPARO,ESPALHAMENTOE COMPACTACAO,EXCLUSIVE O FORNECIMENTO E TRANSPORTE DOS MATERIAIS</v>
      </c>
      <c r="C21088" s="749" t="s">
        <v>48106</v>
      </c>
      <c r="D21088" s="749" t="s">
        <v>48107</v>
      </c>
      <c r="E21088" s="749" t="s">
        <v>48108</v>
      </c>
      <c r="F21088" s="749" t="s">
        <v>48109</v>
      </c>
      <c r="G21088" s="749" t="s">
        <v>24233</v>
      </c>
      <c r="I21088" s="749" t="s">
        <v>2478</v>
      </c>
      <c r="J21088" s="749" t="n">
        <v>202.4</v>
      </c>
    </row>
    <row collapsed="false" customFormat="false" customHeight="true" hidden="true" ht="12.75" outlineLevel="0" r="21089">
      <c r="A21089" s="749" t="s">
        <v>48111</v>
      </c>
      <c r="B21089" s="749" t="str">
        <f aca="false">C21089&amp;D21089&amp;E21089&amp;F21089&amp;G21089&amp;H21089</f>
        <v>REVESTIMENTO DO TIPO "PRE-MISTURADO AREIA-BETUME A FRIO",DEACORDO COM AS "INSTRUCOES PARA EXECUCAO",DO DER-RJ,EXCLUSIVE O FORNECIMENTO E TRANSPORTE DOS MATERIAIS</v>
      </c>
      <c r="C21089" s="749" t="s">
        <v>48112</v>
      </c>
      <c r="D21089" s="749" t="s">
        <v>48113</v>
      </c>
      <c r="E21089" s="749" t="s">
        <v>48114</v>
      </c>
      <c r="I21089" s="749" t="s">
        <v>2478</v>
      </c>
      <c r="J21089" s="749" t="n">
        <v>78.7</v>
      </c>
    </row>
    <row collapsed="false" customFormat="false" customHeight="true" hidden="true" ht="12.75" outlineLevel="0" r="21090">
      <c r="A21090" s="749" t="s">
        <v>48115</v>
      </c>
      <c r="B21090" s="749" t="str">
        <f aca="false">C21090&amp;D21090&amp;E21090&amp;F21090&amp;G21090&amp;H21090</f>
        <v>REVESTIMENTO DO TIPO "PRE-MISTURADO AREIA-BETUME A FRIO",DEACORDO COM AS "INSTRUCOES PARA EXECUCAO",DO DER-RJ,EXCLUSIVE O FORNECIMENTO E TRANSPORTE DOS MATERIAIS</v>
      </c>
      <c r="C21090" s="749" t="s">
        <v>48112</v>
      </c>
      <c r="D21090" s="749" t="s">
        <v>48113</v>
      </c>
      <c r="E21090" s="749" t="s">
        <v>48114</v>
      </c>
      <c r="I21090" s="749" t="s">
        <v>2478</v>
      </c>
      <c r="J21090" s="749" t="n">
        <v>74.76</v>
      </c>
    </row>
    <row collapsed="false" customFormat="false" customHeight="true" hidden="true" ht="12.75" outlineLevel="0" r="21091">
      <c r="A21091" s="749" t="s">
        <v>48116</v>
      </c>
      <c r="B21091" s="749" t="str">
        <f aca="false">C21091&amp;D21091&amp;E21091&amp;F21091&amp;G21091&amp;H21091</f>
        <v>REVESTIMENTO DO TIPO "PRE-MISTURADO AREIA-BETUME A QUENTE",DE ACORDO COM AS "INSTRUCOES PARA EXECUCAO",DO DER-RJ,EXCLUSIVE O FORNECIMENTO E TRANSPORTE DOS MATERIAIS</v>
      </c>
      <c r="C21091" s="749" t="s">
        <v>48117</v>
      </c>
      <c r="D21091" s="749" t="s">
        <v>48118</v>
      </c>
      <c r="E21091" s="749" t="s">
        <v>48119</v>
      </c>
      <c r="I21091" s="749" t="s">
        <v>2478</v>
      </c>
      <c r="J21091" s="749" t="n">
        <v>290.72</v>
      </c>
    </row>
    <row collapsed="false" customFormat="false" customHeight="true" hidden="true" ht="12.75" outlineLevel="0" r="21092">
      <c r="A21092" s="749" t="s">
        <v>48120</v>
      </c>
      <c r="B21092" s="749" t="str">
        <f aca="false">C21092&amp;D21092&amp;E21092&amp;F21092&amp;G21092&amp;H21092</f>
        <v>REVESTIMENTO DO TIPO "PRE-MISTURADO AREIA-BETUME A QUENTE",DE ACORDO COM AS "INSTRUCOES PARA EXECUCAO",DO DER-RJ,EXCLUSIVE O FORNECIMENTO E TRANSPORTE DOS MATERIAIS</v>
      </c>
      <c r="C21092" s="749" t="s">
        <v>48117</v>
      </c>
      <c r="D21092" s="749" t="s">
        <v>48118</v>
      </c>
      <c r="E21092" s="749" t="s">
        <v>48119</v>
      </c>
      <c r="I21092" s="749" t="s">
        <v>2478</v>
      </c>
      <c r="J21092" s="749" t="n">
        <v>282.46</v>
      </c>
    </row>
    <row collapsed="false" customFormat="false" customHeight="true" hidden="true" ht="12.75" outlineLevel="0" r="21093">
      <c r="A21093" s="749" t="s">
        <v>48121</v>
      </c>
      <c r="B21093" s="749" t="str">
        <f aca="false">C21093&amp;D21093&amp;E21093&amp;F21093&amp;G21093&amp;H21093</f>
        <v>CAPA SELANTE,EXCLUSIVE O FORNECIMENTO E TRANSPORTE DOS MATERIAIS</v>
      </c>
      <c r="C21093" s="749" t="s">
        <v>48122</v>
      </c>
      <c r="D21093" s="749" t="s">
        <v>11017</v>
      </c>
      <c r="I21093" s="749" t="s">
        <v>52</v>
      </c>
      <c r="J21093" s="749" t="n">
        <v>0.58</v>
      </c>
    </row>
    <row collapsed="false" customFormat="false" customHeight="true" hidden="true" ht="12.75" outlineLevel="0" r="21094">
      <c r="A21094" s="749" t="s">
        <v>48123</v>
      </c>
      <c r="B21094" s="749" t="str">
        <f aca="false">C21094&amp;D21094&amp;E21094&amp;F21094&amp;G21094&amp;H21094</f>
        <v>CAPA SELANTE,EXCLUSIVE O FORNECIMENTO E TRANSPORTE DOS MATERIAIS</v>
      </c>
      <c r="C21094" s="749" t="s">
        <v>48122</v>
      </c>
      <c r="D21094" s="749" t="s">
        <v>11017</v>
      </c>
      <c r="I21094" s="749" t="s">
        <v>52</v>
      </c>
      <c r="J21094" s="749" t="n">
        <v>0.56</v>
      </c>
    </row>
    <row collapsed="false" customFormat="false" customHeight="true" hidden="true" ht="12.75" outlineLevel="0" r="21095">
      <c r="A21095" s="749" t="s">
        <v>48124</v>
      </c>
      <c r="B21095" s="749" t="str">
        <f aca="false">C21095&amp;D21095&amp;E21095&amp;F21095&amp;G21095&amp;H21095</f>
        <v>REVESTIMENTO DO TIPO "LAMA ASFALTICA FINA",DE ACORDO COM AS"INSTRUCOES PARA EXECUCAO",DO DER-RJ,EXCLUSIVE O FORNECIMENTO E TRANSPORTE DOS MATERIAIS</v>
      </c>
      <c r="C21095" s="749" t="s">
        <v>48125</v>
      </c>
      <c r="D21095" s="749" t="s">
        <v>48126</v>
      </c>
      <c r="E21095" s="749" t="s">
        <v>48127</v>
      </c>
      <c r="I21095" s="749" t="s">
        <v>52</v>
      </c>
      <c r="J21095" s="749" t="n">
        <v>2.42</v>
      </c>
    </row>
    <row collapsed="false" customFormat="false" customHeight="true" hidden="true" ht="12.75" outlineLevel="0" r="21096">
      <c r="A21096" s="749" t="s">
        <v>48128</v>
      </c>
      <c r="B21096" s="749" t="str">
        <f aca="false">C21096&amp;D21096&amp;E21096&amp;F21096&amp;G21096&amp;H21096</f>
        <v>REVESTIMENTO DO TIPO "LAMA ASFALTICA FINA",DE ACORDO COM AS"INSTRUCOES PARA EXECUCAO",DO DER-RJ,EXCLUSIVE O FORNECIMENTO E TRANSPORTE DOS MATERIAIS</v>
      </c>
      <c r="C21096" s="749" t="s">
        <v>48125</v>
      </c>
      <c r="D21096" s="749" t="s">
        <v>48126</v>
      </c>
      <c r="E21096" s="749" t="s">
        <v>48127</v>
      </c>
      <c r="I21096" s="749" t="s">
        <v>52</v>
      </c>
      <c r="J21096" s="749" t="n">
        <v>2.33</v>
      </c>
    </row>
    <row collapsed="false" customFormat="false" customHeight="true" hidden="true" ht="12.75" outlineLevel="0" r="21097">
      <c r="A21097" s="749" t="s">
        <v>48129</v>
      </c>
      <c r="B21097" s="749" t="str">
        <f aca="false">C21097&amp;D21097&amp;E21097&amp;F21097&amp;G21097&amp;H21097</f>
        <v>REVESTIMENTO DO TIPO "LAMA ASFALTICA GROSSA",DE ACORDO COM AS "INSTRUCOES PARA EXECUCAO",DO DER-RJ,EXCLUSIVE O FORNECIMENTO E TRANSPORTE DOS MATERIAIS</v>
      </c>
      <c r="C21097" s="749" t="s">
        <v>48130</v>
      </c>
      <c r="D21097" s="749" t="s">
        <v>48131</v>
      </c>
      <c r="E21097" s="749" t="s">
        <v>48132</v>
      </c>
      <c r="I21097" s="749" t="s">
        <v>52</v>
      </c>
      <c r="J21097" s="749" t="n">
        <v>3.95</v>
      </c>
    </row>
    <row collapsed="false" customFormat="false" customHeight="true" hidden="true" ht="12.75" outlineLevel="0" r="21098">
      <c r="A21098" s="749" t="s">
        <v>48133</v>
      </c>
      <c r="B21098" s="749" t="str">
        <f aca="false">C21098&amp;D21098&amp;E21098&amp;F21098&amp;G21098&amp;H21098</f>
        <v>REVESTIMENTO DO TIPO "LAMA ASFALTICA GROSSA",DE ACORDO COM AS "INSTRUCOES PARA EXECUCAO",DO DER-RJ,EXCLUSIVE O FORNECIMENTO E TRANSPORTE DOS MATERIAIS</v>
      </c>
      <c r="C21098" s="749" t="s">
        <v>48130</v>
      </c>
      <c r="D21098" s="749" t="s">
        <v>48131</v>
      </c>
      <c r="E21098" s="749" t="s">
        <v>48132</v>
      </c>
      <c r="I21098" s="749" t="s">
        <v>52</v>
      </c>
      <c r="J21098" s="749" t="n">
        <v>3.79</v>
      </c>
    </row>
    <row collapsed="false" customFormat="false" customHeight="true" hidden="true" ht="12.75" outlineLevel="0" r="21099">
      <c r="A21099" s="749" t="s">
        <v>48134</v>
      </c>
      <c r="B21099" s="749" t="str">
        <f aca="false">C21099&amp;D21099&amp;E21099&amp;F21099&amp;G21099&amp;H21099</f>
        <v>REVESTIMENTO EM CONCRETO BETUMINOSO USINADO A QUENTE,DE ACORDO COM AS "INSTRUCOES PARA EXECUCAO" DO DER-RJ,COMPREENDENDO PREPARO,ESPALHAMENTO E COMPACTACAO MECANICOS,EXCLUSIVE O FORNECIMENTO E TRANSPORTE DOS MATERIAIS,CONSIDERANDO UMA PRODUCAO DE USINA DE 10,00M3/H</v>
      </c>
      <c r="C21099" s="749" t="s">
        <v>48135</v>
      </c>
      <c r="D21099" s="749" t="s">
        <v>48136</v>
      </c>
      <c r="E21099" s="749" t="s">
        <v>48137</v>
      </c>
      <c r="F21099" s="749" t="s">
        <v>48138</v>
      </c>
      <c r="G21099" s="749" t="s">
        <v>48139</v>
      </c>
      <c r="I21099" s="749" t="s">
        <v>2478</v>
      </c>
      <c r="J21099" s="749" t="n">
        <v>302.69</v>
      </c>
    </row>
    <row collapsed="false" customFormat="false" customHeight="true" hidden="true" ht="12.75" outlineLevel="0" r="21100">
      <c r="A21100" s="749" t="s">
        <v>48140</v>
      </c>
      <c r="B21100" s="749" t="str">
        <f aca="false">C21100&amp;D21100&amp;E21100&amp;F21100&amp;G21100&amp;H21100</f>
        <v>REVESTIMENTO EM CONCRETO BETUMINOSO USINADO A QUENTE,DE ACORDO COM AS "INSTRUCOES PARA EXECUCAO" DO DER-RJ,COMPREENDENDO PREPARO,ESPALHAMENTO E COMPACTACAO MECANICOS,EXCLUSIVE O FORNECIMENTO E TRANSPORTE DOS MATERIAIS,CONSIDERANDO UMA PRODUCAO DE USINA DE 10,00M3/H</v>
      </c>
      <c r="C21100" s="749" t="s">
        <v>48135</v>
      </c>
      <c r="D21100" s="749" t="s">
        <v>48136</v>
      </c>
      <c r="E21100" s="749" t="s">
        <v>48137</v>
      </c>
      <c r="F21100" s="749" t="s">
        <v>48138</v>
      </c>
      <c r="G21100" s="749" t="s">
        <v>48139</v>
      </c>
      <c r="I21100" s="749" t="s">
        <v>2478</v>
      </c>
      <c r="J21100" s="749" t="n">
        <v>292.76</v>
      </c>
    </row>
    <row collapsed="false" customFormat="false" customHeight="true" hidden="true" ht="12.75" outlineLevel="0" r="21101">
      <c r="A21101" s="749" t="s">
        <v>48141</v>
      </c>
      <c r="B21101" s="749" t="str">
        <f aca="false">C21101&amp;D21101&amp;E21101&amp;F21101&amp;G21101&amp;H21101</f>
        <v>REVESTIMENTO EM CONCRETO BETUMINOSO USINADO A QUENTE,DE ACORDO COM AS "INSTRUCOES PARA EXECUCAO",DO DER-RJ,COMPREENDENDO PREPARO,ESPALHAMENTO E COMPACTACAO MECANICOS,EXCLUSIVE O FORNECIMENTO E TRANSPORTE DOS MATERIAIS,CONSIDERANDO UMA PRODUCAO DE USINA DE 14,00M3/H</v>
      </c>
      <c r="C21101" s="749" t="s">
        <v>48135</v>
      </c>
      <c r="D21101" s="749" t="s">
        <v>48142</v>
      </c>
      <c r="E21101" s="749" t="s">
        <v>48137</v>
      </c>
      <c r="F21101" s="749" t="s">
        <v>48138</v>
      </c>
      <c r="G21101" s="749" t="s">
        <v>48143</v>
      </c>
      <c r="I21101" s="749" t="s">
        <v>2478</v>
      </c>
      <c r="J21101" s="749" t="n">
        <v>217.79</v>
      </c>
    </row>
    <row collapsed="false" customFormat="false" customHeight="true" hidden="true" ht="12.75" outlineLevel="0" r="21102">
      <c r="A21102" s="749" t="s">
        <v>48144</v>
      </c>
      <c r="B21102" s="749" t="str">
        <f aca="false">C21102&amp;D21102&amp;E21102&amp;F21102&amp;G21102&amp;H21102</f>
        <v>REVESTIMENTO EM CONCRETO BETUMINOSO USINADO A QUENTE,DE ACORDO COM AS "INSTRUCOES PARA EXECUCAO",DO DER-RJ,COMPREENDENDO PREPARO,ESPALHAMENTO E COMPACTACAO MECANICOS,EXCLUSIVE O FORNECIMENTO E TRANSPORTE DOS MATERIAIS,CONSIDERANDO UMA PRODUCAO DE USINA DE 14,00M3/H</v>
      </c>
      <c r="C21102" s="749" t="s">
        <v>48135</v>
      </c>
      <c r="D21102" s="749" t="s">
        <v>48142</v>
      </c>
      <c r="E21102" s="749" t="s">
        <v>48137</v>
      </c>
      <c r="F21102" s="749" t="s">
        <v>48138</v>
      </c>
      <c r="G21102" s="749" t="s">
        <v>48143</v>
      </c>
      <c r="I21102" s="749" t="s">
        <v>2478</v>
      </c>
      <c r="J21102" s="749" t="n">
        <v>210.7</v>
      </c>
    </row>
    <row collapsed="false" customFormat="false" customHeight="true" hidden="true" ht="12.75" outlineLevel="0" r="21103">
      <c r="A21103" s="749" t="s">
        <v>48145</v>
      </c>
      <c r="B21103" s="749" t="str">
        <f aca="false">C21103&amp;D21103&amp;E21103&amp;F21103&amp;G21103&amp;H21103</f>
        <v>REVESTIMENTO EM CONCRETO BETUMINOSO USINADO A QUENTE,DE ACORDO COM AS "INSTRUCOES PARA EXECUCAO",DO DER-RJ,COMPREENDENDO PREPARO,ESPALHAMENTO E COMPACTACAO MECANICOS,EXCLUSIVE O FORNECIMENTO E TRANSPORTE DOS MATERIAIS,CONSIDERANDO UMA PRODUCAO DE USINA DE 20,00M3/H</v>
      </c>
      <c r="C21103" s="749" t="s">
        <v>48135</v>
      </c>
      <c r="D21103" s="749" t="s">
        <v>48142</v>
      </c>
      <c r="E21103" s="749" t="s">
        <v>48137</v>
      </c>
      <c r="F21103" s="749" t="s">
        <v>48138</v>
      </c>
      <c r="G21103" s="749" t="s">
        <v>48146</v>
      </c>
      <c r="I21103" s="749" t="s">
        <v>2478</v>
      </c>
      <c r="J21103" s="749" t="n">
        <v>154.12</v>
      </c>
    </row>
    <row collapsed="false" customFormat="false" customHeight="true" hidden="true" ht="12.75" outlineLevel="0" r="21104">
      <c r="A21104" s="749" t="s">
        <v>48147</v>
      </c>
      <c r="B21104" s="749" t="str">
        <f aca="false">C21104&amp;D21104&amp;E21104&amp;F21104&amp;G21104&amp;H21104</f>
        <v>REVESTIMENTO EM CONCRETO BETUMINOSO USINADO A QUENTE,DE ACORDO COM AS "INSTRUCOES PARA EXECUCAO",DO DER-RJ,COMPREENDENDO PREPARO,ESPALHAMENTO E COMPACTACAO MECANICOS,EXCLUSIVE O FORNECIMENTO E TRANSPORTE DOS MATERIAIS,CONSIDERANDO UMA PRODUCAO DE USINA DE 20,00M3/H</v>
      </c>
      <c r="C21104" s="749" t="s">
        <v>48135</v>
      </c>
      <c r="D21104" s="749" t="s">
        <v>48142</v>
      </c>
      <c r="E21104" s="749" t="s">
        <v>48137</v>
      </c>
      <c r="F21104" s="749" t="s">
        <v>48138</v>
      </c>
      <c r="G21104" s="749" t="s">
        <v>48146</v>
      </c>
      <c r="I21104" s="749" t="s">
        <v>2478</v>
      </c>
      <c r="J21104" s="749" t="n">
        <v>149.16</v>
      </c>
    </row>
    <row collapsed="false" customFormat="false" customHeight="true" hidden="true" ht="12.75" outlineLevel="0" r="21105">
      <c r="A21105" s="749" t="s">
        <v>48148</v>
      </c>
      <c r="B21105" s="749" t="str">
        <f aca="false">C21105&amp;D21105&amp;E21105&amp;F21105&amp;G21105&amp;H21105</f>
        <v>REVESTIMENTO EM CONCRETO BETUMINOSO USINADO A QUENTE,DE ACORDO COM AS "INSTRUCOES PARA EXECUCAO",DO DER-RJ,COMPREENDENDO PREPARO,ESPALHAMENTO E COMPACTACAO MECANICOS,EXCLUSIVE O FORNECIMENTO E TRANSPORTE DOS MATERIAIS,CONSIDERANDO UMA PRODUCAO DE USINA DE 25,00M3/H</v>
      </c>
      <c r="C21105" s="749" t="s">
        <v>48135</v>
      </c>
      <c r="D21105" s="749" t="s">
        <v>48142</v>
      </c>
      <c r="E21105" s="749" t="s">
        <v>48137</v>
      </c>
      <c r="F21105" s="749" t="s">
        <v>48138</v>
      </c>
      <c r="G21105" s="749" t="s">
        <v>48149</v>
      </c>
      <c r="I21105" s="749" t="s">
        <v>2478</v>
      </c>
      <c r="J21105" s="749" t="n">
        <v>124.42</v>
      </c>
    </row>
    <row collapsed="false" customFormat="false" customHeight="true" hidden="true" ht="12.75" outlineLevel="0" r="21106">
      <c r="A21106" s="749" t="s">
        <v>48150</v>
      </c>
      <c r="B21106" s="749" t="str">
        <f aca="false">C21106&amp;D21106&amp;E21106&amp;F21106&amp;G21106&amp;H21106</f>
        <v>REVESTIMENTO EM CONCRETO BETUMINOSO USINADO A QUENTE,DE ACORDO COM AS "INSTRUCOES PARA EXECUCAO",DO DER-RJ,COMPREENDENDO PREPARO,ESPALHAMENTO E COMPACTACAO MECANICOS,EXCLUSIVE O FORNECIMENTO E TRANSPORTE DOS MATERIAIS,CONSIDERANDO UMA PRODUCAO DE USINA DE 25,00M3/H</v>
      </c>
      <c r="C21106" s="749" t="s">
        <v>48135</v>
      </c>
      <c r="D21106" s="749" t="s">
        <v>48142</v>
      </c>
      <c r="E21106" s="749" t="s">
        <v>48137</v>
      </c>
      <c r="F21106" s="749" t="s">
        <v>48138</v>
      </c>
      <c r="G21106" s="749" t="s">
        <v>48149</v>
      </c>
      <c r="I21106" s="749" t="s">
        <v>2478</v>
      </c>
      <c r="J21106" s="749" t="n">
        <v>120.45</v>
      </c>
    </row>
    <row collapsed="false" customFormat="false" customHeight="true" hidden="true" ht="12.75" outlineLevel="0" r="21107">
      <c r="A21107" s="749" t="s">
        <v>48151</v>
      </c>
      <c r="B21107" s="749" t="str">
        <f aca="false">C21107&amp;D21107&amp;E21107&amp;F21107&amp;G21107&amp;H21107</f>
        <v>REVESTIMENTO EM CONCRETO BETUMINOSO USINADO A QUENTE,DE ACORDO COM AS "INSTRUCOES PARA EXECUCAO",DO DER-RJ,COMPREENDENDO APENAS O PREPARO DA MISTURA,EXCLUSIVE O FORNECIMENTO E TRANSPORTE DOS MATERIAIS,CONSIDERANDO UMA PRODUCAO DE USINA DE 10,00M3/H</v>
      </c>
      <c r="C21107" s="749" t="s">
        <v>48135</v>
      </c>
      <c r="D21107" s="749" t="s">
        <v>48142</v>
      </c>
      <c r="E21107" s="749" t="s">
        <v>48152</v>
      </c>
      <c r="F21107" s="749" t="s">
        <v>48153</v>
      </c>
      <c r="G21107" s="749" t="s">
        <v>48154</v>
      </c>
      <c r="I21107" s="749" t="s">
        <v>2478</v>
      </c>
      <c r="J21107" s="749" t="n">
        <v>259.58</v>
      </c>
    </row>
    <row collapsed="false" customFormat="false" customHeight="true" hidden="true" ht="12.75" outlineLevel="0" r="21108">
      <c r="A21108" s="749" t="s">
        <v>48155</v>
      </c>
      <c r="B21108" s="749" t="str">
        <f aca="false">C21108&amp;D21108&amp;E21108&amp;F21108&amp;G21108&amp;H21108</f>
        <v>REVESTIMENTO EM CONCRETO BETUMINOSO USINADO A QUENTE,DE ACORDO COM AS "INSTRUCOES PARA EXECUCAO",DO DER-RJ,COMPREENDENDO APENAS O PREPARO DA MISTURA,EXCLUSIVE O FORNECIMENTO E TRANSPORTE DOS MATERIAIS,CONSIDERANDO UMA PRODUCAO DE USINA DE 10,00M3/H</v>
      </c>
      <c r="C21108" s="749" t="s">
        <v>48135</v>
      </c>
      <c r="D21108" s="749" t="s">
        <v>48142</v>
      </c>
      <c r="E21108" s="749" t="s">
        <v>48152</v>
      </c>
      <c r="F21108" s="749" t="s">
        <v>48153</v>
      </c>
      <c r="G21108" s="749" t="s">
        <v>48154</v>
      </c>
      <c r="I21108" s="749" t="s">
        <v>2478</v>
      </c>
      <c r="J21108" s="749" t="n">
        <v>253.13</v>
      </c>
    </row>
    <row collapsed="false" customFormat="false" customHeight="true" hidden="true" ht="12.75" outlineLevel="0" r="21109">
      <c r="A21109" s="749" t="s">
        <v>48156</v>
      </c>
      <c r="B21109" s="749" t="str">
        <f aca="false">C21109&amp;D21109&amp;E21109&amp;F21109&amp;G21109&amp;H21109</f>
        <v>REVESTIMENTO EM CONCRETO BETUMINOSO USINADO A QUENTE,DE ACORDO COM AS "INSTRUCOES PARA EXECUCAO",DO DER-RJ,COMPREENDENDO APENAS O PREPARO DA MISTURA,EXCLUSIVE O FORNECIMENTO E TRANSPORTE DOS MATERIAIS,CONSIDERANDO UMA PRODUCAO DE USINA DE 14,00M3/H</v>
      </c>
      <c r="C21109" s="749" t="s">
        <v>48135</v>
      </c>
      <c r="D21109" s="749" t="s">
        <v>48142</v>
      </c>
      <c r="E21109" s="749" t="s">
        <v>48152</v>
      </c>
      <c r="F21109" s="749" t="s">
        <v>48153</v>
      </c>
      <c r="G21109" s="749" t="s">
        <v>48157</v>
      </c>
      <c r="I21109" s="749" t="s">
        <v>2478</v>
      </c>
      <c r="J21109" s="749" t="n">
        <v>185.42</v>
      </c>
    </row>
    <row collapsed="false" customFormat="false" customHeight="true" hidden="true" ht="12.75" outlineLevel="0" r="21110">
      <c r="A21110" s="749" t="s">
        <v>48158</v>
      </c>
      <c r="B21110" s="749" t="str">
        <f aca="false">C21110&amp;D21110&amp;E21110&amp;F21110&amp;G21110&amp;H21110</f>
        <v>REVESTIMENTO EM CONCRETO BETUMINOSO USINADO A QUENTE,DE ACORDO COM AS "INSTRUCOES PARA EXECUCAO",DO DER-RJ,COMPREENDENDO APENAS O PREPARO DA MISTURA,EXCLUSIVE O FORNECIMENTO E TRANSPORTE DOS MATERIAIS,CONSIDERANDO UMA PRODUCAO DE USINA DE 14,00M3/H</v>
      </c>
      <c r="C21110" s="749" t="s">
        <v>48135</v>
      </c>
      <c r="D21110" s="749" t="s">
        <v>48142</v>
      </c>
      <c r="E21110" s="749" t="s">
        <v>48152</v>
      </c>
      <c r="F21110" s="749" t="s">
        <v>48153</v>
      </c>
      <c r="G21110" s="749" t="s">
        <v>48157</v>
      </c>
      <c r="I21110" s="749" t="s">
        <v>2478</v>
      </c>
      <c r="J21110" s="749" t="n">
        <v>180.81</v>
      </c>
    </row>
    <row collapsed="false" customFormat="false" customHeight="true" hidden="true" ht="12.75" outlineLevel="0" r="21111">
      <c r="A21111" s="749" t="s">
        <v>48159</v>
      </c>
      <c r="B21111" s="749" t="str">
        <f aca="false">C21111&amp;D21111&amp;E21111&amp;F21111&amp;G21111&amp;H21111</f>
        <v>REVESTIMENTO EM CONCRETO BETUMINOSO USINADO A QUENTE,DE ACORDO COM AS "INSTRUCOES PARA EXECUCAO",DO DER-RJ,COMPREENDENDO APENAS O PREPARO DA MISTURA,EXCLUSIVE O FORNECIMENTO E TRANSPORTE DOS MATERIAIS,CONSIDERANDO UMA PRODUCAO DE USINA DE 20,00M3/H</v>
      </c>
      <c r="C21111" s="749" t="s">
        <v>48135</v>
      </c>
      <c r="D21111" s="749" t="s">
        <v>48142</v>
      </c>
      <c r="E21111" s="749" t="s">
        <v>48152</v>
      </c>
      <c r="F21111" s="749" t="s">
        <v>48160</v>
      </c>
      <c r="G21111" s="749" t="s">
        <v>48154</v>
      </c>
      <c r="I21111" s="749" t="s">
        <v>2478</v>
      </c>
      <c r="J21111" s="749" t="n">
        <v>129.79</v>
      </c>
    </row>
    <row collapsed="false" customFormat="false" customHeight="true" hidden="true" ht="12.75" outlineLevel="0" r="21112">
      <c r="A21112" s="749" t="s">
        <v>48161</v>
      </c>
      <c r="B21112" s="749" t="str">
        <f aca="false">C21112&amp;D21112&amp;E21112&amp;F21112&amp;G21112&amp;H21112</f>
        <v>REVESTIMENTO EM CONCRETO BETUMINOSO USINADO A QUENTE,DE ACORDO COM AS "INSTRUCOES PARA EXECUCAO",DO DER-RJ,COMPREENDENDO APENAS O PREPARO DA MISTURA,EXCLUSIVE O FORNECIMENTO E TRANSPORTE DOS MATERIAIS,CONSIDERANDO UMA PRODUCAO DE USINA DE 20,00M3/H</v>
      </c>
      <c r="C21112" s="749" t="s">
        <v>48135</v>
      </c>
      <c r="D21112" s="749" t="s">
        <v>48142</v>
      </c>
      <c r="E21112" s="749" t="s">
        <v>48152</v>
      </c>
      <c r="F21112" s="749" t="s">
        <v>48160</v>
      </c>
      <c r="G21112" s="749" t="s">
        <v>48154</v>
      </c>
      <c r="I21112" s="749" t="s">
        <v>2478</v>
      </c>
      <c r="J21112" s="749" t="n">
        <v>126.56</v>
      </c>
    </row>
    <row collapsed="false" customFormat="false" customHeight="true" hidden="true" ht="12.75" outlineLevel="0" r="21113">
      <c r="A21113" s="749" t="s">
        <v>48162</v>
      </c>
      <c r="B21113" s="749" t="str">
        <f aca="false">C21113&amp;D21113&amp;E21113&amp;F21113&amp;G21113&amp;H21113</f>
        <v>REVESTIMENTO EM CONCRETO BETUMINOSO USINADO A QUENTE,DE ACORDO COM AS "INSTRUCOES PARA EXECUCAO",DO DER-RJ,COMPREENDENDO APENAS O PREPARO DA MISTURA,EXCLUSIVE O FORNECIMENTO E TRANSPORTE DOS MATERIAIS,CONSIDERANDO UMA PRODUCAO DE USINA DE 25,00M3/H</v>
      </c>
      <c r="C21113" s="749" t="s">
        <v>48135</v>
      </c>
      <c r="D21113" s="749" t="s">
        <v>48142</v>
      </c>
      <c r="E21113" s="749" t="s">
        <v>48152</v>
      </c>
      <c r="F21113" s="749" t="s">
        <v>48160</v>
      </c>
      <c r="G21113" s="749" t="s">
        <v>48163</v>
      </c>
      <c r="I21113" s="749" t="s">
        <v>2478</v>
      </c>
      <c r="J21113" s="749" t="n">
        <v>103.83</v>
      </c>
    </row>
    <row collapsed="false" customFormat="false" customHeight="true" hidden="true" ht="12.75" outlineLevel="0" r="21114">
      <c r="A21114" s="749" t="s">
        <v>48164</v>
      </c>
      <c r="B21114" s="749" t="str">
        <f aca="false">C21114&amp;D21114&amp;E21114&amp;F21114&amp;G21114&amp;H21114</f>
        <v>REVESTIMENTO EM CONCRETO BETUMINOSO USINADO A QUENTE,DE ACORDO COM AS "INSTRUCOES PARA EXECUCAO",DO DER-RJ,COMPREENDENDO APENAS O PREPARO DA MISTURA,EXCLUSIVE O FORNECIMENTO E TRANSPORTE DOS MATERIAIS,CONSIDERANDO UMA PRODUCAO DE USINA DE 25,00M3/H</v>
      </c>
      <c r="C21114" s="749" t="s">
        <v>48135</v>
      </c>
      <c r="D21114" s="749" t="s">
        <v>48142</v>
      </c>
      <c r="E21114" s="749" t="s">
        <v>48152</v>
      </c>
      <c r="F21114" s="749" t="s">
        <v>48160</v>
      </c>
      <c r="G21114" s="749" t="s">
        <v>48163</v>
      </c>
      <c r="I21114" s="749" t="s">
        <v>2478</v>
      </c>
      <c r="J21114" s="749" t="n">
        <v>101.25</v>
      </c>
    </row>
    <row collapsed="false" customFormat="false" customHeight="true" hidden="true" ht="12.75" outlineLevel="0" r="21115">
      <c r="A21115" s="749" t="s">
        <v>48165</v>
      </c>
      <c r="B21115" s="749" t="str">
        <f aca="false">C21115&amp;D21115&amp;E21115&amp;F21115&amp;G21115&amp;H21115</f>
        <v>REVESTIMENTO DE CONCRETO BETUMINOSO USINADO A QUENTE,DE ACORDO COM A "INSTRUCAO PARA EXECUCAO"DO DER-RJ,COMPREENDENDO APENAS O ESPALHAMENTO E COMPACTACAO MANUAIS,UTILIZANDO SOQUETE VIBRATORIO,EXCLUSIVE PREPARO,FORNECIMENTO E TRANSPORTE DOSMATERIAIS</v>
      </c>
      <c r="C21115" s="749" t="s">
        <v>48166</v>
      </c>
      <c r="D21115" s="749" t="s">
        <v>48167</v>
      </c>
      <c r="E21115" s="749" t="s">
        <v>48168</v>
      </c>
      <c r="F21115" s="749" t="s">
        <v>48169</v>
      </c>
      <c r="G21115" s="749" t="s">
        <v>23399</v>
      </c>
      <c r="I21115" s="749" t="s">
        <v>2478</v>
      </c>
      <c r="J21115" s="749" t="n">
        <v>110.87</v>
      </c>
    </row>
    <row collapsed="false" customFormat="false" customHeight="true" hidden="true" ht="12.75" outlineLevel="0" r="21116">
      <c r="A21116" s="749" t="s">
        <v>48170</v>
      </c>
      <c r="B21116" s="749" t="str">
        <f aca="false">C21116&amp;D21116&amp;E21116&amp;F21116&amp;G21116&amp;H21116</f>
        <v>REVESTIMENTO DE CONCRETO BETUMINOSO USINADO A QUENTE,DE ACORDO COM A "INSTRUCAO PARA EXECUCAO"DO DER-RJ,COMPREENDENDO APENAS O ESPALHAMENTO E COMPACTACAO MANUAIS,UTILIZANDO SOQUETE VIBRATORIO,EXCLUSIVE PREPARO,FORNECIMENTO E TRANSPORTE DOSMATERIAIS</v>
      </c>
      <c r="C21116" s="749" t="s">
        <v>48166</v>
      </c>
      <c r="D21116" s="749" t="s">
        <v>48167</v>
      </c>
      <c r="E21116" s="749" t="s">
        <v>48168</v>
      </c>
      <c r="F21116" s="749" t="s">
        <v>48169</v>
      </c>
      <c r="G21116" s="749" t="s">
        <v>23399</v>
      </c>
      <c r="I21116" s="749" t="s">
        <v>2478</v>
      </c>
      <c r="J21116" s="749" t="n">
        <v>97.42</v>
      </c>
    </row>
    <row collapsed="false" customFormat="false" customHeight="true" hidden="true" ht="12.75" outlineLevel="0" r="21117">
      <c r="A21117" s="749" t="s">
        <v>48171</v>
      </c>
      <c r="B21117" s="749" t="str">
        <f aca="false">C21117&amp;D21117&amp;E21117&amp;F21117&amp;G21117&amp;H21117</f>
        <v>REVESTIMENTO EM CONCRETO BETUMINOSO USINADO A QUENTE,DE ACORDO COM AS "INSTRUCOES PARA EXECUCAO"DO DER-RJ,COMPREENDENDOAPENAS O ESPALHAMENTO E A COMPACTACAO MECANICOS,EXCLUSIVE OFORNECIMENTO E TRANSPORTE DOS MATERIAIS,CONSIDERANDO UMA PRODUCAO DE USINA DE 10,00M3/H</v>
      </c>
      <c r="C21117" s="749" t="s">
        <v>48135</v>
      </c>
      <c r="D21117" s="749" t="s">
        <v>48172</v>
      </c>
      <c r="E21117" s="749" t="s">
        <v>48173</v>
      </c>
      <c r="F21117" s="749" t="s">
        <v>48174</v>
      </c>
      <c r="G21117" s="749" t="s">
        <v>48175</v>
      </c>
      <c r="I21117" s="749" t="s">
        <v>2478</v>
      </c>
      <c r="J21117" s="749" t="n">
        <v>43.1</v>
      </c>
    </row>
    <row collapsed="false" customFormat="false" customHeight="true" hidden="true" ht="12.75" outlineLevel="0" r="21118">
      <c r="A21118" s="749" t="s">
        <v>48176</v>
      </c>
      <c r="B21118" s="749" t="str">
        <f aca="false">C21118&amp;D21118&amp;E21118&amp;F21118&amp;G21118&amp;H21118</f>
        <v>REVESTIMENTO EM CONCRETO BETUMINOSO USINADO A QUENTE,DE ACORDO COM AS "INSTRUCOES PARA EXECUCAO"DO DER-RJ,COMPREENDENDOAPENAS O ESPALHAMENTO E A COMPACTACAO MECANICOS,EXCLUSIVE OFORNECIMENTO E TRANSPORTE DOS MATERIAIS,CONSIDERANDO UMA PRODUCAO DE USINA DE 10,00M3/H</v>
      </c>
      <c r="C21118" s="749" t="s">
        <v>48135</v>
      </c>
      <c r="D21118" s="749" t="s">
        <v>48172</v>
      </c>
      <c r="E21118" s="749" t="s">
        <v>48173</v>
      </c>
      <c r="F21118" s="749" t="s">
        <v>48174</v>
      </c>
      <c r="G21118" s="749" t="s">
        <v>48175</v>
      </c>
      <c r="I21118" s="749" t="s">
        <v>2478</v>
      </c>
      <c r="J21118" s="749" t="n">
        <v>39.63</v>
      </c>
    </row>
    <row collapsed="false" customFormat="false" customHeight="true" hidden="true" ht="12.75" outlineLevel="0" r="21119">
      <c r="A21119" s="749" t="s">
        <v>48177</v>
      </c>
      <c r="B21119" s="749" t="str">
        <f aca="false">C21119&amp;D21119&amp;E21119&amp;F21119&amp;G21119&amp;H21119</f>
        <v>REVESTIMENTO EM CONCRETO BETUMINOSO USINADO A QUENTE,DE ACORDO COM AS "INSTRUCOES PARA EXECUCAO",DO DER-RJ,COMPREENDENDO APENAS O ESPALHAMENTO E A COMPACTACAO MECANICOS,EXCLUSIVE O FORNECIMENTO E TRANSPORTE DOS MATERIAIS,CONSIDERANDO UMA PRODUCAO DE USINA DE 14,00M3/H</v>
      </c>
      <c r="C21119" s="749" t="s">
        <v>48135</v>
      </c>
      <c r="D21119" s="749" t="s">
        <v>48142</v>
      </c>
      <c r="E21119" s="749" t="s">
        <v>48178</v>
      </c>
      <c r="F21119" s="749" t="s">
        <v>48179</v>
      </c>
      <c r="G21119" s="749" t="s">
        <v>48180</v>
      </c>
      <c r="I21119" s="749" t="s">
        <v>2478</v>
      </c>
      <c r="J21119" s="749" t="n">
        <v>32.37</v>
      </c>
    </row>
    <row collapsed="false" customFormat="false" customHeight="true" hidden="true" ht="12.75" outlineLevel="0" r="21120">
      <c r="A21120" s="749" t="s">
        <v>48181</v>
      </c>
      <c r="B21120" s="749" t="str">
        <f aca="false">C21120&amp;D21120&amp;E21120&amp;F21120&amp;G21120&amp;H21120</f>
        <v>REVESTIMENTO EM CONCRETO BETUMINOSO USINADO A QUENTE,DE ACORDO COM AS "INSTRUCOES PARA EXECUCAO",DO DER-RJ,COMPREENDENDO APENAS O ESPALHAMENTO E A COMPACTACAO MECANICOS,EXCLUSIVE O FORNECIMENTO E TRANSPORTE DOS MATERIAIS,CONSIDERANDO UMA PRODUCAO DE USINA DE 14,00M3/H</v>
      </c>
      <c r="C21120" s="749" t="s">
        <v>48135</v>
      </c>
      <c r="D21120" s="749" t="s">
        <v>48142</v>
      </c>
      <c r="E21120" s="749" t="s">
        <v>48178</v>
      </c>
      <c r="F21120" s="749" t="s">
        <v>48179</v>
      </c>
      <c r="G21120" s="749" t="s">
        <v>48180</v>
      </c>
      <c r="I21120" s="749" t="s">
        <v>2478</v>
      </c>
      <c r="J21120" s="749" t="n">
        <v>29.89</v>
      </c>
    </row>
    <row collapsed="false" customFormat="false" customHeight="true" hidden="true" ht="12.75" outlineLevel="0" r="21121">
      <c r="A21121" s="749" t="s">
        <v>48182</v>
      </c>
      <c r="B21121" s="749" t="str">
        <f aca="false">C21121&amp;D21121&amp;E21121&amp;F21121&amp;G21121&amp;H21121</f>
        <v>REVESTIMENTO EM CONCRETO BETUMINOSO USINADO A QUENTE,DE ACORDO COM AS "INSTRUCOES PARA EXECUCAO",DO DER-RJ,COMPREENDENDO APENAS O ESPALHAMENTO E A COMPACTACAO MECANICOS,EXCLUSIVE O FORNECIMENTO E TRANSPORTE DOS MATERIAIS,CONSIDERANDO UMA PRODUCAO DE USINA DE 20,00M3/H</v>
      </c>
      <c r="C21121" s="749" t="s">
        <v>48135</v>
      </c>
      <c r="D21121" s="749" t="s">
        <v>48142</v>
      </c>
      <c r="E21121" s="749" t="s">
        <v>48178</v>
      </c>
      <c r="F21121" s="749" t="s">
        <v>48179</v>
      </c>
      <c r="G21121" s="749" t="s">
        <v>48183</v>
      </c>
      <c r="I21121" s="749" t="s">
        <v>2478</v>
      </c>
      <c r="J21121" s="749" t="n">
        <v>24.33</v>
      </c>
    </row>
    <row collapsed="false" customFormat="false" customHeight="true" hidden="true" ht="12.75" outlineLevel="0" r="21122">
      <c r="A21122" s="749" t="s">
        <v>48184</v>
      </c>
      <c r="B21122" s="749" t="str">
        <f aca="false">C21122&amp;D21122&amp;E21122&amp;F21122&amp;G21122&amp;H21122</f>
        <v>REVESTIMENTO EM CONCRETO BETUMINOSO USINADO A QUENTE,DE ACORDO COM AS "INSTRUCOES PARA EXECUCAO",DO DER-RJ,COMPREENDENDO APENAS O ESPALHAMENTO E A COMPACTACAO MECANICOS,EXCLUSIVE O FORNECIMENTO E TRANSPORTE DOS MATERIAIS,CONSIDERANDO UMA PRODUCAO DE USINA DE 20,00M3/H</v>
      </c>
      <c r="C21122" s="749" t="s">
        <v>48135</v>
      </c>
      <c r="D21122" s="749" t="s">
        <v>48142</v>
      </c>
      <c r="E21122" s="749" t="s">
        <v>48178</v>
      </c>
      <c r="F21122" s="749" t="s">
        <v>48179</v>
      </c>
      <c r="G21122" s="749" t="s">
        <v>48183</v>
      </c>
      <c r="I21122" s="749" t="s">
        <v>2478</v>
      </c>
      <c r="J21122" s="749" t="n">
        <v>22.59</v>
      </c>
    </row>
    <row collapsed="false" customFormat="false" customHeight="true" hidden="true" ht="12.75" outlineLevel="0" r="21123">
      <c r="A21123" s="749" t="s">
        <v>48185</v>
      </c>
      <c r="B21123" s="749" t="str">
        <f aca="false">C21123&amp;D21123&amp;E21123&amp;F21123&amp;G21123&amp;H21123</f>
        <v>REVESTIMENTO EM CONCRETO BETUMINOSO USINADO A QUENTE,DE ACORDO COM AS "INSTRUCOES PARA EXECUCAO",DO DER-RJ,COMPREENDENDO APENAS O ESPALHAMENTO E A COMPACTACAO MECANICOS,EXCLUSIVE O FORNECIMENTO E TRANSPORTE DOS MATERIAIS,CONSIDERANDO UMA PRODUCAO DE USINA DE 25,00M3/H</v>
      </c>
      <c r="C21123" s="749" t="s">
        <v>48135</v>
      </c>
      <c r="D21123" s="749" t="s">
        <v>48142</v>
      </c>
      <c r="E21123" s="749" t="s">
        <v>48178</v>
      </c>
      <c r="F21123" s="749" t="s">
        <v>48179</v>
      </c>
      <c r="G21123" s="749" t="s">
        <v>48186</v>
      </c>
      <c r="I21123" s="749" t="s">
        <v>2478</v>
      </c>
      <c r="J21123" s="749" t="n">
        <v>20.59</v>
      </c>
    </row>
    <row collapsed="false" customFormat="false" customHeight="true" hidden="true" ht="12.75" outlineLevel="0" r="21124">
      <c r="A21124" s="749" t="s">
        <v>48187</v>
      </c>
      <c r="B21124" s="749" t="str">
        <f aca="false">C21124&amp;D21124&amp;E21124&amp;F21124&amp;G21124&amp;H21124</f>
        <v>REVESTIMENTO EM CONCRETO BETUMINOSO USINADO A QUENTE,DE ACORDO COM AS "INSTRUCOES PARA EXECUCAO",DO DER-RJ,COMPREENDENDO APENAS O ESPALHAMENTO E A COMPACTACAO MECANICOS,EXCLUSIVE O FORNECIMENTO E TRANSPORTE DOS MATERIAIS,CONSIDERANDO UMA PRODUCAO DE USINA DE 25,00M3/H</v>
      </c>
      <c r="C21124" s="749" t="s">
        <v>48135</v>
      </c>
      <c r="D21124" s="749" t="s">
        <v>48142</v>
      </c>
      <c r="E21124" s="749" t="s">
        <v>48178</v>
      </c>
      <c r="F21124" s="749" t="s">
        <v>48179</v>
      </c>
      <c r="G21124" s="749" t="s">
        <v>48186</v>
      </c>
      <c r="I21124" s="749" t="s">
        <v>2478</v>
      </c>
      <c r="J21124" s="749" t="n">
        <v>19.2</v>
      </c>
    </row>
    <row collapsed="false" customFormat="false" customHeight="true" hidden="true" ht="12.75" outlineLevel="0" r="21125">
      <c r="A21125" s="749" t="s">
        <v>48188</v>
      </c>
      <c r="B21125" s="749" t="str">
        <f aca="false">C21125&amp;D21125&amp;E21125&amp;F21125&amp;G21125&amp;H21125</f>
        <v>CAMADA POROSA DE ATRITO EM CBUQ MODIFICADO POR POLIMERO,NIVELADO ELETRONICAMENTE,EM RODOVIA,EXCLUSIVE MATERIAIS</v>
      </c>
      <c r="C21125" s="749" t="s">
        <v>48189</v>
      </c>
      <c r="D21125" s="749" t="s">
        <v>48190</v>
      </c>
      <c r="I21125" s="749" t="s">
        <v>2478</v>
      </c>
      <c r="J21125" s="749" t="n">
        <v>217.79</v>
      </c>
    </row>
    <row collapsed="false" customFormat="false" customHeight="true" hidden="true" ht="12.75" outlineLevel="0" r="21126">
      <c r="A21126" s="749" t="s">
        <v>48191</v>
      </c>
      <c r="B21126" s="749" t="str">
        <f aca="false">C21126&amp;D21126&amp;E21126&amp;F21126&amp;G21126&amp;H21126</f>
        <v>CAMADA POROSA DE ATRITO EM CBUQ MODIFICADO POR POLIMERO,NIVELADO ELETRONICAMENTE,EM RODOVIA,EXCLUSIVE MATERIAIS</v>
      </c>
      <c r="C21126" s="749" t="s">
        <v>48189</v>
      </c>
      <c r="D21126" s="749" t="s">
        <v>48190</v>
      </c>
      <c r="I21126" s="749" t="s">
        <v>2478</v>
      </c>
      <c r="J21126" s="749" t="n">
        <v>210.7</v>
      </c>
    </row>
    <row collapsed="false" customFormat="false" customHeight="true" hidden="true" ht="12.75" outlineLevel="0" r="21127">
      <c r="A21127" s="749" t="s">
        <v>48192</v>
      </c>
      <c r="B21127" s="749" t="str">
        <f aca="false">C21127&amp;D21127&amp;E21127&amp;F21127&amp;G21127&amp;H21127</f>
        <v>REVESTIMENTO DO TIPO "TRATAMENTO SUPERFICIAL BETUMINOSO SIMPLES" DE ACORDO COM AS "INSTRUCOES PARA EXECUCAO",DO DER-RJ,EXCLUSIVE O FORNECIMENTO E TRANSPORTE DOS MATERIAIS</v>
      </c>
      <c r="C21127" s="749" t="s">
        <v>23541</v>
      </c>
      <c r="D21127" s="749" t="s">
        <v>48193</v>
      </c>
      <c r="E21127" s="749" t="s">
        <v>48194</v>
      </c>
      <c r="I21127" s="749" t="s">
        <v>52</v>
      </c>
      <c r="J21127" s="749" t="n">
        <v>1.06</v>
      </c>
    </row>
    <row collapsed="false" customFormat="false" customHeight="true" hidden="true" ht="12.75" outlineLevel="0" r="21128">
      <c r="A21128" s="749" t="s">
        <v>48195</v>
      </c>
      <c r="B21128" s="749" t="str">
        <f aca="false">C21128&amp;D21128&amp;E21128&amp;F21128&amp;G21128&amp;H21128</f>
        <v>REVESTIMENTO DO TIPO "TRATAMENTO SUPERFICIAL BETUMINOSO SIMPLES" DE ACORDO COM AS "INSTRUCOES PARA EXECUCAO",DO DER-RJ,EXCLUSIVE O FORNECIMENTO E TRANSPORTE DOS MATERIAIS</v>
      </c>
      <c r="C21128" s="749" t="s">
        <v>23541</v>
      </c>
      <c r="D21128" s="749" t="s">
        <v>48193</v>
      </c>
      <c r="E21128" s="749" t="s">
        <v>48194</v>
      </c>
      <c r="I21128" s="749" t="s">
        <v>52</v>
      </c>
      <c r="J21128" s="749" t="n">
        <v>1.01</v>
      </c>
    </row>
    <row collapsed="false" customFormat="false" customHeight="true" hidden="true" ht="12.75" outlineLevel="0" r="21129">
      <c r="A21129" s="749" t="s">
        <v>48196</v>
      </c>
      <c r="B21129" s="749" t="str">
        <f aca="false">C21129&amp;D21129&amp;E21129&amp;F21129&amp;G21129&amp;H21129</f>
        <v>REVESTIMENTO DO TIPO "TRATAMENTO SUPERFICIAL BETUMINOSO DUPLO" DE ACORDO COM AS "INSTRUCOES PARA EXECUCAO",DO DER-RJ,EXCLUSIVE O FORNECIMENTO E TRANSPORTE DOS MATERIAIS</v>
      </c>
      <c r="C21129" s="749" t="s">
        <v>23546</v>
      </c>
      <c r="D21129" s="749" t="s">
        <v>48197</v>
      </c>
      <c r="E21129" s="749" t="s">
        <v>48198</v>
      </c>
      <c r="I21129" s="749" t="s">
        <v>52</v>
      </c>
      <c r="J21129" s="749" t="n">
        <v>2.02</v>
      </c>
    </row>
    <row collapsed="false" customFormat="false" customHeight="true" hidden="true" ht="12.75" outlineLevel="0" r="21130">
      <c r="A21130" s="749" t="s">
        <v>48199</v>
      </c>
      <c r="B21130" s="749" t="str">
        <f aca="false">C21130&amp;D21130&amp;E21130&amp;F21130&amp;G21130&amp;H21130</f>
        <v>REVESTIMENTO DO TIPO "TRATAMENTO SUPERFICIAL BETUMINOSO DUPLO" DE ACORDO COM AS "INSTRUCOES PARA EXECUCAO",DO DER-RJ,EXCLUSIVE O FORNECIMENTO E TRANSPORTE DOS MATERIAIS</v>
      </c>
      <c r="C21130" s="749" t="s">
        <v>23546</v>
      </c>
      <c r="D21130" s="749" t="s">
        <v>48197</v>
      </c>
      <c r="E21130" s="749" t="s">
        <v>48198</v>
      </c>
      <c r="I21130" s="749" t="s">
        <v>52</v>
      </c>
      <c r="J21130" s="749" t="n">
        <v>1.93</v>
      </c>
    </row>
    <row collapsed="false" customFormat="false" customHeight="true" hidden="true" ht="12.75" outlineLevel="0" r="21131">
      <c r="A21131" s="749" t="s">
        <v>48200</v>
      </c>
      <c r="B21131" s="749" t="str">
        <f aca="false">C21131&amp;D21131&amp;E21131&amp;F21131&amp;G21131&amp;H21131</f>
        <v>REVESTIMENTO DO TIPO "TRATAMENTO SUPERFICIAL DUPLO",POR PENETRACAO DIRETA,COM CAPA SELANTE,DE ACORDO COM AS "INSTRUCOESPARA EXECUCAO",DO DER-RJ,EXCLUSIVE O FORNECIMENTO E TRANSPORTE DOS MATERIAIS</v>
      </c>
      <c r="C21131" s="749" t="s">
        <v>48201</v>
      </c>
      <c r="D21131" s="749" t="s">
        <v>48202</v>
      </c>
      <c r="E21131" s="749" t="s">
        <v>48203</v>
      </c>
      <c r="F21131" s="749" t="s">
        <v>48204</v>
      </c>
      <c r="I21131" s="749" t="s">
        <v>52</v>
      </c>
      <c r="J21131" s="749" t="n">
        <v>2.53</v>
      </c>
    </row>
    <row collapsed="false" customFormat="false" customHeight="true" hidden="true" ht="12.75" outlineLevel="0" r="21132">
      <c r="A21132" s="749" t="s">
        <v>48205</v>
      </c>
      <c r="B21132" s="749" t="str">
        <f aca="false">C21132&amp;D21132&amp;E21132&amp;F21132&amp;G21132&amp;H21132</f>
        <v>REVESTIMENTO DO TIPO "TRATAMENTO SUPERFICIAL DUPLO",POR PENETRACAO DIRETA,COM CAPA SELANTE,DE ACORDO COM AS "INSTRUCOESPARA EXECUCAO",DO DER-RJ,EXCLUSIVE O FORNECIMENTO E TRANSPORTE DOS MATERIAIS</v>
      </c>
      <c r="C21132" s="749" t="s">
        <v>48201</v>
      </c>
      <c r="D21132" s="749" t="s">
        <v>48202</v>
      </c>
      <c r="E21132" s="749" t="s">
        <v>48203</v>
      </c>
      <c r="F21132" s="749" t="s">
        <v>48204</v>
      </c>
      <c r="I21132" s="749" t="s">
        <v>52</v>
      </c>
      <c r="J21132" s="749" t="n">
        <v>2.42</v>
      </c>
    </row>
    <row collapsed="false" customFormat="false" customHeight="true" hidden="true" ht="12.75" outlineLevel="0" r="21133">
      <c r="A21133" s="749" t="s">
        <v>48206</v>
      </c>
      <c r="B21133" s="749" t="str">
        <f aca="false">C21133&amp;D21133&amp;E21133&amp;F21133&amp;G21133&amp;H21133</f>
        <v>REVESTIMENTO DO TIPO "TRATAMENTO SUPERFICIAL TRIPLO" POR PENETRACAO INVERSA,DE ACORDO COM AS "INSTRUCOES PARA EXECUCAO",DER-RJ,EXCLUSIVE O FORNECIMENTO E TRANSPORTE DOS MATERIAIS</v>
      </c>
      <c r="C21133" s="749" t="s">
        <v>48207</v>
      </c>
      <c r="D21133" s="749" t="s">
        <v>48208</v>
      </c>
      <c r="E21133" s="749" t="s">
        <v>48209</v>
      </c>
      <c r="I21133" s="749" t="s">
        <v>52</v>
      </c>
      <c r="J21133" s="749" t="n">
        <v>3.26</v>
      </c>
    </row>
    <row collapsed="false" customFormat="false" customHeight="true" hidden="true" ht="12.75" outlineLevel="0" r="21134">
      <c r="A21134" s="749" t="s">
        <v>48210</v>
      </c>
      <c r="B21134" s="749" t="str">
        <f aca="false">C21134&amp;D21134&amp;E21134&amp;F21134&amp;G21134&amp;H21134</f>
        <v>REVESTIMENTO DO TIPO "TRATAMENTO SUPERFICIAL TRIPLO" POR PENETRACAO INVERSA,DE ACORDO COM AS "INSTRUCOES PARA EXECUCAO",DER-RJ,EXCLUSIVE O FORNECIMENTO E TRANSPORTE DOS MATERIAIS</v>
      </c>
      <c r="C21134" s="749" t="s">
        <v>48207</v>
      </c>
      <c r="D21134" s="749" t="s">
        <v>48208</v>
      </c>
      <c r="E21134" s="749" t="s">
        <v>48209</v>
      </c>
      <c r="I21134" s="749" t="s">
        <v>52</v>
      </c>
      <c r="J21134" s="749" t="n">
        <v>3.11</v>
      </c>
    </row>
    <row collapsed="false" customFormat="false" customHeight="true" hidden="true" ht="12.75" outlineLevel="0" r="21135">
      <c r="A21135" s="749" t="s">
        <v>48211</v>
      </c>
      <c r="B21135" s="749" t="str">
        <f aca="false">C21135&amp;D21135&amp;E21135&amp;F21135&amp;G21135&amp;H21135</f>
        <v>REVESTIMENTO EM PLACAS DE CONCRETO,DE ACORDO COM AS "INSTRUCOES PARA EXECUCAO",DO DER-RJ,PRODUCAO MEDIA DE 25,50M3/H,INCLUSIVE O TRANSPORTE DOS MATERIAIS,MAS SEM O FORNECIMENTO DOS MESMOS</v>
      </c>
      <c r="C21135" s="749" t="s">
        <v>48212</v>
      </c>
      <c r="D21135" s="749" t="s">
        <v>48213</v>
      </c>
      <c r="E21135" s="749" t="s">
        <v>48214</v>
      </c>
      <c r="F21135" s="749" t="s">
        <v>48215</v>
      </c>
      <c r="I21135" s="749" t="s">
        <v>2478</v>
      </c>
      <c r="J21135" s="749" t="n">
        <v>39.19</v>
      </c>
    </row>
    <row collapsed="false" customFormat="false" customHeight="true" hidden="true" ht="12.75" outlineLevel="0" r="21136">
      <c r="A21136" s="749" t="s">
        <v>48216</v>
      </c>
      <c r="B21136" s="749" t="str">
        <f aca="false">C21136&amp;D21136&amp;E21136&amp;F21136&amp;G21136&amp;H21136</f>
        <v>REVESTIMENTO EM PLACAS DE CONCRETO,DE ACORDO COM AS "INSTRUCOES PARA EXECUCAO",DO DER-RJ,PRODUCAO MEDIA DE 25,50M3/H,INCLUSIVE O TRANSPORTE DOS MATERIAIS,MAS SEM O FORNECIMENTO DOS MESMOS</v>
      </c>
      <c r="C21136" s="749" t="s">
        <v>48212</v>
      </c>
      <c r="D21136" s="749" t="s">
        <v>48213</v>
      </c>
      <c r="E21136" s="749" t="s">
        <v>48214</v>
      </c>
      <c r="F21136" s="749" t="s">
        <v>48215</v>
      </c>
      <c r="I21136" s="749" t="s">
        <v>2478</v>
      </c>
      <c r="J21136" s="749" t="n">
        <v>35.73</v>
      </c>
    </row>
    <row collapsed="false" customFormat="false" customHeight="true" hidden="true" ht="12.75" outlineLevel="0" r="21137">
      <c r="A21137" s="749" t="s">
        <v>48217</v>
      </c>
      <c r="B21137" s="749" t="str">
        <f aca="false">C21137&amp;D21137&amp;E21137&amp;F21137&amp;G21137&amp;H21137</f>
        <v>REVESTIMENTO EM PLACAS DE CONCRETO,DE ACORDO COM AS "INSTRUCOES PARA EXECUCAO",DO DER-RJ,PRODUCAO MEDIA DE 35,00M3/H,INCLUSIVE O TRANSPORTE DOS MATERIAIS,MAS SEM O FORNECIMENTO DOS MESMOS</v>
      </c>
      <c r="C21137" s="749" t="s">
        <v>48212</v>
      </c>
      <c r="D21137" s="749" t="s">
        <v>48218</v>
      </c>
      <c r="E21137" s="749" t="s">
        <v>48214</v>
      </c>
      <c r="F21137" s="749" t="s">
        <v>48215</v>
      </c>
      <c r="I21137" s="749" t="s">
        <v>2478</v>
      </c>
      <c r="J21137" s="749" t="n">
        <v>31.97</v>
      </c>
    </row>
    <row collapsed="false" customFormat="false" customHeight="true" hidden="true" ht="12.75" outlineLevel="0" r="21138">
      <c r="A21138" s="749" t="s">
        <v>48219</v>
      </c>
      <c r="B21138" s="749" t="str">
        <f aca="false">C21138&amp;D21138&amp;E21138&amp;F21138&amp;G21138&amp;H21138</f>
        <v>REVESTIMENTO EM PLACAS DE CONCRETO,DE ACORDO COM AS "INSTRUCOES PARA EXECUCAO",DO DER-RJ,PRODUCAO MEDIA DE 35,00M3/H,INCLUSIVE O TRANSPORTE DOS MATERIAIS,MAS SEM O FORNECIMENTO DOS MESMOS</v>
      </c>
      <c r="C21138" s="749" t="s">
        <v>48212</v>
      </c>
      <c r="D21138" s="749" t="s">
        <v>48218</v>
      </c>
      <c r="E21138" s="749" t="s">
        <v>48214</v>
      </c>
      <c r="F21138" s="749" t="s">
        <v>48215</v>
      </c>
      <c r="I21138" s="749" t="s">
        <v>2478</v>
      </c>
      <c r="J21138" s="749" t="n">
        <v>29.23</v>
      </c>
    </row>
    <row collapsed="false" customFormat="false" customHeight="true" hidden="true" ht="12.75" outlineLevel="0" r="21139">
      <c r="A21139" s="749" t="s">
        <v>48220</v>
      </c>
      <c r="B21139" s="749" t="str">
        <f aca="false">C21139&amp;D21139&amp;E21139&amp;F21139&amp;G21139&amp;H21139</f>
        <v>RECOMPOSICAO DE PLACA DE CONCRETO,INCLUSIVE CORRECAO DE SUPORTE DEFICIENTE,EXCLUSIVE MATERIAIS</v>
      </c>
      <c r="C21139" s="749" t="s">
        <v>48221</v>
      </c>
      <c r="D21139" s="749" t="s">
        <v>48222</v>
      </c>
      <c r="I21139" s="749" t="s">
        <v>2478</v>
      </c>
      <c r="J21139" s="749" t="n">
        <v>497.79</v>
      </c>
    </row>
    <row collapsed="false" customFormat="false" customHeight="true" hidden="true" ht="12.75" outlineLevel="0" r="21140">
      <c r="A21140" s="749" t="s">
        <v>48223</v>
      </c>
      <c r="B21140" s="749" t="str">
        <f aca="false">C21140&amp;D21140&amp;E21140&amp;F21140&amp;G21140&amp;H21140</f>
        <v>RECOMPOSICAO DE PLACA DE CONCRETO,INCLUSIVE CORRECAO DE SUPORTE DEFICIENTE,EXCLUSIVE MATERIAIS</v>
      </c>
      <c r="C21140" s="749" t="s">
        <v>48221</v>
      </c>
      <c r="D21140" s="749" t="s">
        <v>48222</v>
      </c>
      <c r="I21140" s="749" t="s">
        <v>2478</v>
      </c>
      <c r="J21140" s="749" t="n">
        <v>444.46</v>
      </c>
    </row>
    <row collapsed="false" customFormat="false" customHeight="true" hidden="true" ht="12.75" outlineLevel="0" r="21141">
      <c r="A21141" s="749" t="s">
        <v>48224</v>
      </c>
      <c r="B21141" s="749" t="str">
        <f aca="false">C21141&amp;D21141&amp;E21141&amp;F21141&amp;G21141&amp;H21141</f>
        <v>LIMPEZA DE JUNTAS DE PAVIMENTO DE CONCRETO UTILIZANDO AR COMPRIMIDO E POSTERIOR ENCHIMENTO COM ASFALTO,EXCLUSIVE MATERIAIS</v>
      </c>
      <c r="C21141" s="749" t="s">
        <v>48225</v>
      </c>
      <c r="D21141" s="749" t="s">
        <v>48226</v>
      </c>
      <c r="E21141" s="749" t="s">
        <v>11033</v>
      </c>
      <c r="I21141" s="749" t="s">
        <v>236</v>
      </c>
      <c r="J21141" s="749" t="n">
        <v>1.73</v>
      </c>
    </row>
    <row collapsed="false" customFormat="false" customHeight="true" hidden="true" ht="12.75" outlineLevel="0" r="21142">
      <c r="A21142" s="749" t="s">
        <v>48227</v>
      </c>
      <c r="B21142" s="749" t="str">
        <f aca="false">C21142&amp;D21142&amp;E21142&amp;F21142&amp;G21142&amp;H21142</f>
        <v>LIMPEZA DE JUNTAS DE PAVIMENTO DE CONCRETO UTILIZANDO AR COMPRIMIDO E POSTERIOR ENCHIMENTO COM ASFALTO,EXCLUSIVE MATERIAIS</v>
      </c>
      <c r="C21142" s="749" t="s">
        <v>48225</v>
      </c>
      <c r="D21142" s="749" t="s">
        <v>48226</v>
      </c>
      <c r="E21142" s="749" t="s">
        <v>11033</v>
      </c>
      <c r="I21142" s="749" t="s">
        <v>236</v>
      </c>
      <c r="J21142" s="749" t="n">
        <v>1.57</v>
      </c>
    </row>
    <row collapsed="false" customFormat="false" customHeight="true" hidden="true" ht="12.75" outlineLevel="0" r="21143">
      <c r="A21143" s="749" t="s">
        <v>48228</v>
      </c>
      <c r="B21143" s="749" t="str">
        <f aca="false">C21143&amp;D21143&amp;E21143&amp;F21143&amp;G21143&amp;H21143</f>
        <v>BASE DE MACADAME CIMENTADO DE MISTURA PREVIA(CONCRETO MAGRO),DE ACORDO COM A INSTRUCAO TECNICA IT-07/80 DO DER-RJ,EXCLUSIVE FORNECIMENTO DOS MATERIAIS E RESPECTIVOS TRANSPORTES</v>
      </c>
      <c r="C21143" s="749" t="s">
        <v>23419</v>
      </c>
      <c r="D21143" s="749" t="s">
        <v>48229</v>
      </c>
      <c r="E21143" s="749" t="s">
        <v>48230</v>
      </c>
      <c r="I21143" s="749" t="s">
        <v>2478</v>
      </c>
      <c r="J21143" s="749" t="n">
        <v>2.52</v>
      </c>
    </row>
    <row collapsed="false" customFormat="false" customHeight="true" hidden="true" ht="12.75" outlineLevel="0" r="21144">
      <c r="A21144" s="749" t="s">
        <v>48231</v>
      </c>
      <c r="B21144" s="749" t="str">
        <f aca="false">C21144&amp;D21144&amp;E21144&amp;F21144&amp;G21144&amp;H21144</f>
        <v>BASE DE MACADAME CIMENTADO DE MISTURA PREVIA(CONCRETO MAGRO),DE ACORDO COM A INSTRUCAO TECNICA IT-07/80 DO DER-RJ,EXCLUSIVE FORNECIMENTO DOS MATERIAIS E RESPECTIVOS TRANSPORTES</v>
      </c>
      <c r="C21144" s="749" t="s">
        <v>23419</v>
      </c>
      <c r="D21144" s="749" t="s">
        <v>48229</v>
      </c>
      <c r="E21144" s="749" t="s">
        <v>48230</v>
      </c>
      <c r="I21144" s="749" t="s">
        <v>2478</v>
      </c>
      <c r="J21144" s="749" t="n">
        <v>2.35</v>
      </c>
    </row>
    <row collapsed="false" customFormat="false" customHeight="true" hidden="true" ht="12.75" outlineLevel="0" r="21145">
      <c r="A21145" s="749" t="s">
        <v>48232</v>
      </c>
      <c r="B21145" s="749" t="str">
        <f aca="false">C21145&amp;D21145&amp;E21145&amp;F21145&amp;G21145&amp;H21145</f>
        <v>EXECUCAO DE BANQUETA DE SOLO,EM ATERRO,MEDIDO PELO VOLUME DE BANQUETA</v>
      </c>
      <c r="C21145" s="749" t="s">
        <v>48233</v>
      </c>
      <c r="D21145" s="749" t="s">
        <v>48234</v>
      </c>
      <c r="I21145" s="749" t="s">
        <v>2478</v>
      </c>
      <c r="J21145" s="749" t="n">
        <v>13.04</v>
      </c>
    </row>
    <row collapsed="false" customFormat="false" customHeight="true" hidden="true" ht="12.75" outlineLevel="0" r="21146">
      <c r="A21146" s="749" t="s">
        <v>48235</v>
      </c>
      <c r="B21146" s="749" t="str">
        <f aca="false">C21146&amp;D21146&amp;E21146&amp;F21146&amp;G21146&amp;H21146</f>
        <v>EXECUCAO DE BANQUETA DE SOLO,EM ATERRO,MEDIDO PELO VOLUME DE BANQUETA</v>
      </c>
      <c r="C21146" s="749" t="s">
        <v>48233</v>
      </c>
      <c r="D21146" s="749" t="s">
        <v>48234</v>
      </c>
      <c r="I21146" s="749" t="s">
        <v>2478</v>
      </c>
      <c r="J21146" s="749" t="n">
        <v>11.3</v>
      </c>
    </row>
    <row collapsed="false" customFormat="false" customHeight="true" hidden="true" ht="12.75" outlineLevel="0" r="21147">
      <c r="A21147" s="749" t="s">
        <v>48236</v>
      </c>
      <c r="B21147" s="749" t="str">
        <f aca="false">C21147&amp;D21147&amp;E21147&amp;F21147&amp;G21147&amp;H21147</f>
        <v>LIMPEZA MANUAL DE VALAS DE PROTECAO</v>
      </c>
      <c r="C21147" s="749" t="s">
        <v>48237</v>
      </c>
      <c r="I21147" s="749" t="s">
        <v>236</v>
      </c>
      <c r="J21147" s="749" t="n">
        <v>1.11</v>
      </c>
    </row>
    <row collapsed="false" customFormat="false" customHeight="true" hidden="true" ht="12.75" outlineLevel="0" r="21148">
      <c r="A21148" s="749" t="s">
        <v>48238</v>
      </c>
      <c r="B21148" s="749" t="str">
        <f aca="false">C21148&amp;D21148&amp;E21148&amp;F21148&amp;G21148&amp;H21148</f>
        <v>LIMPEZA MANUAL DE VALAS DE PROTECAO</v>
      </c>
      <c r="C21148" s="749" t="s">
        <v>48237</v>
      </c>
      <c r="I21148" s="749" t="s">
        <v>236</v>
      </c>
      <c r="J21148" s="749" t="n">
        <v>0.96</v>
      </c>
    </row>
    <row collapsed="false" customFormat="false" customHeight="true" hidden="true" ht="12.75" outlineLevel="0" r="21149">
      <c r="A21149" s="749" t="s">
        <v>48239</v>
      </c>
      <c r="B21149" s="749" t="str">
        <f aca="false">C21149&amp;D21149&amp;E21149&amp;F21149&amp;G21149&amp;H21149</f>
        <v>CAPINA MANUAL EM SERVICOS RODOVIARIOS</v>
      </c>
      <c r="C21149" s="749" t="s">
        <v>48240</v>
      </c>
      <c r="I21149" s="749" t="s">
        <v>52</v>
      </c>
      <c r="J21149" s="749" t="n">
        <v>1.19</v>
      </c>
    </row>
    <row collapsed="false" customFormat="false" customHeight="true" hidden="true" ht="12.75" outlineLevel="0" r="21150">
      <c r="A21150" s="749" t="s">
        <v>48241</v>
      </c>
      <c r="B21150" s="749" t="str">
        <f aca="false">C21150&amp;D21150&amp;E21150&amp;F21150&amp;G21150&amp;H21150</f>
        <v>CAPINA MANUAL EM SERVICOS RODOVIARIOS</v>
      </c>
      <c r="C21150" s="749" t="s">
        <v>48240</v>
      </c>
      <c r="I21150" s="749" t="s">
        <v>52</v>
      </c>
      <c r="J21150" s="749" t="n">
        <v>1.03</v>
      </c>
    </row>
    <row collapsed="false" customFormat="false" customHeight="true" hidden="true" ht="12.75" outlineLevel="0" r="21151">
      <c r="A21151" s="749" t="s">
        <v>48242</v>
      </c>
      <c r="B21151" s="749" t="str">
        <f aca="false">C21151&amp;D21151&amp;E21151&amp;F21151&amp;G21151&amp;H21151</f>
        <v>LIMPEZA MANUAL DE MEIOS-FIOS E SARJETAS</v>
      </c>
      <c r="C21151" s="749" t="s">
        <v>48243</v>
      </c>
      <c r="I21151" s="749" t="s">
        <v>429</v>
      </c>
      <c r="J21151" s="749" t="n">
        <v>298.08</v>
      </c>
    </row>
    <row collapsed="false" customFormat="false" customHeight="true" hidden="true" ht="12.75" outlineLevel="0" r="21152">
      <c r="A21152" s="749" t="s">
        <v>48244</v>
      </c>
      <c r="B21152" s="749" t="str">
        <f aca="false">C21152&amp;D21152&amp;E21152&amp;F21152&amp;G21152&amp;H21152</f>
        <v>LIMPEZA MANUAL DE MEIOS-FIOS E SARJETAS</v>
      </c>
      <c r="C21152" s="749" t="s">
        <v>48243</v>
      </c>
      <c r="I21152" s="749" t="s">
        <v>429</v>
      </c>
      <c r="J21152" s="749" t="n">
        <v>258.32</v>
      </c>
    </row>
    <row collapsed="false" customFormat="false" customHeight="true" hidden="true" ht="12.75" outlineLevel="0" r="21153">
      <c r="A21153" s="749" t="s">
        <v>48245</v>
      </c>
      <c r="B21153" s="749" t="str">
        <f aca="false">C21153&amp;D21153&amp;E21153&amp;F21153&amp;G21153&amp;H21153</f>
        <v>RETIRADA(EXTRACAO) DE BALIZADORES DANIFICADOS E ASSENTAMENTO DE NOVOS,EXCLUSIVE FORNECIMENTO</v>
      </c>
      <c r="C21153" s="749" t="s">
        <v>48246</v>
      </c>
      <c r="D21153" s="749" t="s">
        <v>48247</v>
      </c>
      <c r="I21153" s="749" t="s">
        <v>30</v>
      </c>
      <c r="J21153" s="749" t="n">
        <v>18.77</v>
      </c>
    </row>
    <row collapsed="false" customFormat="false" customHeight="true" hidden="true" ht="12.75" outlineLevel="0" r="21154">
      <c r="A21154" s="749" t="s">
        <v>48248</v>
      </c>
      <c r="B21154" s="749" t="str">
        <f aca="false">C21154&amp;D21154&amp;E21154&amp;F21154&amp;G21154&amp;H21154</f>
        <v>RETIRADA(EXTRACAO) DE BALIZADORES DANIFICADOS E ASSENTAMENTO DE NOVOS,EXCLUSIVE FORNECIMENTO</v>
      </c>
      <c r="C21154" s="749" t="s">
        <v>48246</v>
      </c>
      <c r="D21154" s="749" t="s">
        <v>48247</v>
      </c>
      <c r="I21154" s="749" t="s">
        <v>30</v>
      </c>
      <c r="J21154" s="749" t="n">
        <v>16.27</v>
      </c>
    </row>
    <row collapsed="false" customFormat="false" customHeight="true" hidden="true" ht="12.75" outlineLevel="0" r="21155">
      <c r="A21155" s="749" t="s">
        <v>48249</v>
      </c>
      <c r="B21155" s="749" t="str">
        <f aca="false">C21155&amp;D21155&amp;E21155&amp;F21155&amp;G21155&amp;H21155</f>
        <v>RECOLOCACAO DE PLACA DE SINALIZACAO</v>
      </c>
      <c r="C21155" s="749" t="s">
        <v>48250</v>
      </c>
      <c r="I21155" s="749" t="s">
        <v>30</v>
      </c>
      <c r="J21155" s="749" t="n">
        <v>15.18</v>
      </c>
    </row>
    <row collapsed="false" customFormat="false" customHeight="true" hidden="true" ht="12.75" outlineLevel="0" r="21156">
      <c r="A21156" s="749" t="s">
        <v>48251</v>
      </c>
      <c r="B21156" s="749" t="str">
        <f aca="false">C21156&amp;D21156&amp;E21156&amp;F21156&amp;G21156&amp;H21156</f>
        <v>RECOLOCACAO DE PLACA DE SINALIZACAO</v>
      </c>
      <c r="C21156" s="749" t="s">
        <v>48250</v>
      </c>
      <c r="I21156" s="749" t="s">
        <v>30</v>
      </c>
      <c r="J21156" s="749" t="n">
        <v>13.16</v>
      </c>
    </row>
    <row collapsed="false" customFormat="false" customHeight="true" hidden="true" ht="12.75" outlineLevel="0" r="21157">
      <c r="A21157" s="749" t="s">
        <v>48252</v>
      </c>
      <c r="B21157" s="749" t="str">
        <f aca="false">C21157&amp;D21157&amp;E21157&amp;F21157&amp;G21157&amp;H21157</f>
        <v>LIMPEZA MANUAL DE PONTES,CONSTANDO DE VARREDURA E REMOCAO DE ENTULHO,INCLUSIVE AFASTAMENTO LATERAL</v>
      </c>
      <c r="C21157" s="749" t="s">
        <v>48253</v>
      </c>
      <c r="D21157" s="749" t="s">
        <v>48254</v>
      </c>
      <c r="I21157" s="749" t="s">
        <v>236</v>
      </c>
      <c r="J21157" s="749" t="n">
        <v>0.89</v>
      </c>
    </row>
    <row collapsed="false" customFormat="false" customHeight="true" hidden="true" ht="12.75" outlineLevel="0" r="21158">
      <c r="A21158" s="749" t="s">
        <v>48255</v>
      </c>
      <c r="B21158" s="749" t="str">
        <f aca="false">C21158&amp;D21158&amp;E21158&amp;F21158&amp;G21158&amp;H21158</f>
        <v>LIMPEZA MANUAL DE PONTES,CONSTANDO DE VARREDURA E REMOCAO DE ENTULHO,INCLUSIVE AFASTAMENTO LATERAL</v>
      </c>
      <c r="C21158" s="749" t="s">
        <v>48253</v>
      </c>
      <c r="D21158" s="749" t="s">
        <v>48254</v>
      </c>
      <c r="I21158" s="749" t="s">
        <v>236</v>
      </c>
      <c r="J21158" s="749" t="n">
        <v>0.77</v>
      </c>
    </row>
    <row collapsed="false" customFormat="false" customHeight="true" hidden="true" ht="12.75" outlineLevel="0" r="21159">
      <c r="A21159" s="749" t="s">
        <v>48256</v>
      </c>
      <c r="B21159" s="749" t="str">
        <f aca="false">C21159&amp;D21159&amp;E21159&amp;F21159&amp;G21159&amp;H21159</f>
        <v>REMOCAO MANUAL DE MATERIAL SOLTO (1ªCATEGORIA),PROVENIENTE DE DESLIZAMENTO DE BARREIRA,EXCLUSIVE TRANSPORTE</v>
      </c>
      <c r="C21159" s="749" t="s">
        <v>48257</v>
      </c>
      <c r="D21159" s="749" t="s">
        <v>48258</v>
      </c>
      <c r="I21159" s="749" t="s">
        <v>2478</v>
      </c>
      <c r="J21159" s="749" t="n">
        <v>16.24</v>
      </c>
    </row>
    <row collapsed="false" customFormat="false" customHeight="true" hidden="true" ht="12.75" outlineLevel="0" r="21160">
      <c r="A21160" s="749" t="s">
        <v>48259</v>
      </c>
      <c r="B21160" s="749" t="str">
        <f aca="false">C21160&amp;D21160&amp;E21160&amp;F21160&amp;G21160&amp;H21160</f>
        <v>REMOCAO MANUAL DE MATERIAL SOLTO (1ªCATEGORIA),PROVENIENTE DE DESLIZAMENTO DE BARREIRA,EXCLUSIVE TRANSPORTE</v>
      </c>
      <c r="C21160" s="749" t="s">
        <v>48257</v>
      </c>
      <c r="D21160" s="749" t="s">
        <v>48258</v>
      </c>
      <c r="I21160" s="749" t="s">
        <v>2478</v>
      </c>
      <c r="J21160" s="749" t="n">
        <v>14.07</v>
      </c>
    </row>
    <row collapsed="false" customFormat="false" customHeight="true" hidden="true" ht="12.75" outlineLevel="0" r="21161">
      <c r="A21161" s="749" t="s">
        <v>48260</v>
      </c>
      <c r="B21161" s="749" t="str">
        <f aca="false">C21161&amp;D21161&amp;E21161&amp;F21161&amp;G21161&amp;H21161</f>
        <v>REMOCAO MANUAL DE MATERIAL SOLTO (1ªCATEGORIA),PROVENIENTE DE DESLIZAMENTO DE BARREIRA,INCLUSIVE TRANSPORTE A 3KM</v>
      </c>
      <c r="C21161" s="749" t="s">
        <v>48257</v>
      </c>
      <c r="D21161" s="749" t="s">
        <v>48261</v>
      </c>
      <c r="I21161" s="749" t="s">
        <v>2478</v>
      </c>
      <c r="J21161" s="749" t="n">
        <v>23.23</v>
      </c>
    </row>
    <row collapsed="false" customFormat="false" customHeight="true" hidden="true" ht="12.75" outlineLevel="0" r="21162">
      <c r="A21162" s="749" t="s">
        <v>48262</v>
      </c>
      <c r="B21162" s="749" t="str">
        <f aca="false">C21162&amp;D21162&amp;E21162&amp;F21162&amp;G21162&amp;H21162</f>
        <v>REMOCAO MANUAL DE MATERIAL SOLTO (1ªCATEGORIA),PROVENIENTE DE DESLIZAMENTO DE BARREIRA,INCLUSIVE TRANSPORTE A 3KM</v>
      </c>
      <c r="C21162" s="749" t="s">
        <v>48257</v>
      </c>
      <c r="D21162" s="749" t="s">
        <v>48261</v>
      </c>
      <c r="I21162" s="749" t="s">
        <v>2478</v>
      </c>
      <c r="J21162" s="749" t="n">
        <v>20.82</v>
      </c>
    </row>
    <row collapsed="false" customFormat="false" customHeight="true" hidden="true" ht="12.75" outlineLevel="0" r="21163">
      <c r="A21163" s="749" t="s">
        <v>48263</v>
      </c>
      <c r="B21163" s="749" t="str">
        <f aca="false">C21163&amp;D21163&amp;E21163&amp;F21163&amp;G21163&amp;H21163</f>
        <v>RECOMPOSICAO MANUAL DE ATERRO,EXCLUSIVE ESCAVACAO E TRANSPORTE DE MATERIAL DE JAZIDA</v>
      </c>
      <c r="C21163" s="749" t="s">
        <v>48264</v>
      </c>
      <c r="D21163" s="749" t="s">
        <v>48265</v>
      </c>
      <c r="I21163" s="749" t="s">
        <v>2478</v>
      </c>
      <c r="J21163" s="749" t="n">
        <v>73.56</v>
      </c>
    </row>
    <row collapsed="false" customFormat="false" customHeight="true" hidden="true" ht="12.75" outlineLevel="0" r="21164">
      <c r="A21164" s="749" t="s">
        <v>48266</v>
      </c>
      <c r="B21164" s="749" t="str">
        <f aca="false">C21164&amp;D21164&amp;E21164&amp;F21164&amp;G21164&amp;H21164</f>
        <v>RECOMPOSICAO MANUAL DE ATERRO,EXCLUSIVE ESCAVACAO E TRANSPORTE DE MATERIAL DE JAZIDA</v>
      </c>
      <c r="C21164" s="749" t="s">
        <v>48264</v>
      </c>
      <c r="D21164" s="749" t="s">
        <v>48265</v>
      </c>
      <c r="I21164" s="749" t="s">
        <v>2478</v>
      </c>
      <c r="J21164" s="749" t="n">
        <v>64.02</v>
      </c>
    </row>
    <row collapsed="false" customFormat="false" customHeight="true" hidden="true" ht="12.75" outlineLevel="0" r="21165">
      <c r="A21165" s="749" t="s">
        <v>48267</v>
      </c>
      <c r="B21165" s="749" t="str">
        <f aca="false">C21165&amp;D21165&amp;E21165&amp;F21165&amp;G21165&amp;H21165</f>
        <v>LIMPEZA MANUAL DE CAIXA DE RALO</v>
      </c>
      <c r="C21165" s="749" t="s">
        <v>48268</v>
      </c>
      <c r="I21165" s="749" t="s">
        <v>30</v>
      </c>
      <c r="J21165" s="749" t="n">
        <v>8.04</v>
      </c>
    </row>
    <row collapsed="false" customFormat="false" customHeight="true" hidden="true" ht="12.75" outlineLevel="0" r="21166">
      <c r="A21166" s="749" t="s">
        <v>48269</v>
      </c>
      <c r="B21166" s="749" t="str">
        <f aca="false">C21166&amp;D21166&amp;E21166&amp;F21166&amp;G21166&amp;H21166</f>
        <v>LIMPEZA MANUAL DE CAIXA DE RALO</v>
      </c>
      <c r="C21166" s="749" t="s">
        <v>48268</v>
      </c>
      <c r="I21166" s="749" t="s">
        <v>30</v>
      </c>
      <c r="J21166" s="749" t="n">
        <v>6.97</v>
      </c>
    </row>
    <row collapsed="false" customFormat="false" customHeight="true" hidden="true" ht="12.75" outlineLevel="0" r="21167">
      <c r="A21167" s="749" t="s">
        <v>48270</v>
      </c>
      <c r="B21167" s="749" t="str">
        <f aca="false">C21167&amp;D21167&amp;E21167&amp;F21167&amp;G21167&amp;H21167</f>
        <v>REMOCAO DE DEFENSAS METALICAS,EXCLUSIVE TRANSPORTE</v>
      </c>
      <c r="C21167" s="749" t="s">
        <v>48271</v>
      </c>
      <c r="I21167" s="749" t="s">
        <v>236</v>
      </c>
      <c r="J21167" s="749" t="n">
        <v>11.17</v>
      </c>
    </row>
    <row collapsed="false" customFormat="false" customHeight="true" hidden="true" ht="12.75" outlineLevel="0" r="21168">
      <c r="A21168" s="749" t="s">
        <v>48272</v>
      </c>
      <c r="B21168" s="749" t="str">
        <f aca="false">C21168&amp;D21168&amp;E21168&amp;F21168&amp;G21168&amp;H21168</f>
        <v>REMOCAO DE DEFENSAS METALICAS,EXCLUSIVE TRANSPORTE</v>
      </c>
      <c r="C21168" s="749" t="s">
        <v>48271</v>
      </c>
      <c r="I21168" s="749" t="s">
        <v>236</v>
      </c>
      <c r="J21168" s="749" t="n">
        <v>9.68</v>
      </c>
    </row>
    <row collapsed="false" customFormat="false" customHeight="true" hidden="true" ht="12.75" outlineLevel="0" r="21169">
      <c r="A21169" s="749" t="s">
        <v>48273</v>
      </c>
      <c r="B21169" s="749" t="str">
        <f aca="false">C21169&amp;D21169&amp;E21169&amp;F21169&amp;G21169&amp;H21169</f>
        <v>RECUPERACAO DE MEIO-FIO COM ARGAMASSA DE CIMENTO E AREIA</v>
      </c>
      <c r="C21169" s="749" t="s">
        <v>48274</v>
      </c>
      <c r="I21169" s="749" t="s">
        <v>236</v>
      </c>
      <c r="J21169" s="749" t="n">
        <v>3.16</v>
      </c>
    </row>
    <row collapsed="false" customFormat="false" customHeight="true" hidden="true" ht="12.75" outlineLevel="0" r="21170">
      <c r="A21170" s="749" t="s">
        <v>48275</v>
      </c>
      <c r="B21170" s="749" t="str">
        <f aca="false">C21170&amp;D21170&amp;E21170&amp;F21170&amp;G21170&amp;H21170</f>
        <v>RECUPERACAO DE MEIO-FIO COM ARGAMASSA DE CIMENTO E AREIA</v>
      </c>
      <c r="C21170" s="749" t="s">
        <v>48274</v>
      </c>
      <c r="I21170" s="749" t="s">
        <v>236</v>
      </c>
      <c r="J21170" s="749" t="n">
        <v>2.8</v>
      </c>
    </row>
    <row collapsed="false" customFormat="false" customHeight="true" hidden="true" ht="12.75" outlineLevel="0" r="21171">
      <c r="A21171" s="749" t="s">
        <v>48276</v>
      </c>
      <c r="B21171" s="749" t="str">
        <f aca="false">C21171&amp;D21171&amp;E21171&amp;F21171&amp;G21171&amp;H21171</f>
        <v>LIMPEZA DE CAIXA COLETORA</v>
      </c>
      <c r="C21171" s="749" t="s">
        <v>48277</v>
      </c>
      <c r="I21171" s="749" t="s">
        <v>30</v>
      </c>
      <c r="J21171" s="749" t="n">
        <v>8.94</v>
      </c>
    </row>
    <row collapsed="false" customFormat="false" customHeight="true" hidden="true" ht="12.75" outlineLevel="0" r="21172">
      <c r="A21172" s="749" t="s">
        <v>48278</v>
      </c>
      <c r="B21172" s="749" t="str">
        <f aca="false">C21172&amp;D21172&amp;E21172&amp;F21172&amp;G21172&amp;H21172</f>
        <v>LIMPEZA DE CAIXA COLETORA</v>
      </c>
      <c r="C21172" s="749" t="s">
        <v>48277</v>
      </c>
      <c r="I21172" s="749" t="s">
        <v>30</v>
      </c>
      <c r="J21172" s="749" t="n">
        <v>7.74</v>
      </c>
    </row>
    <row collapsed="false" customFormat="false" customHeight="true" hidden="true" ht="12.75" outlineLevel="0" r="21173">
      <c r="A21173" s="749" t="s">
        <v>48279</v>
      </c>
      <c r="B21173" s="749" t="str">
        <f aca="false">C21173&amp;D21173&amp;E21173&amp;F21173&amp;G21173&amp;H21173</f>
        <v>LIMPEZA DE DESCIDA D'AGUA EM DEGRAUS</v>
      </c>
      <c r="C21173" s="749" t="s">
        <v>48280</v>
      </c>
      <c r="I21173" s="749" t="s">
        <v>236</v>
      </c>
      <c r="J21173" s="749" t="n">
        <v>11.17</v>
      </c>
    </row>
    <row collapsed="false" customFormat="false" customHeight="true" hidden="true" ht="12.75" outlineLevel="0" r="21174">
      <c r="A21174" s="749" t="s">
        <v>48281</v>
      </c>
      <c r="B21174" s="749" t="str">
        <f aca="false">C21174&amp;D21174&amp;E21174&amp;F21174&amp;G21174&amp;H21174</f>
        <v>LIMPEZA DE DESCIDA D'AGUA EM DEGRAUS</v>
      </c>
      <c r="C21174" s="749" t="s">
        <v>48280</v>
      </c>
      <c r="I21174" s="749" t="s">
        <v>236</v>
      </c>
      <c r="J21174" s="749" t="n">
        <v>9.68</v>
      </c>
    </row>
    <row collapsed="false" customFormat="false" customHeight="true" hidden="true" ht="12.75" outlineLevel="0" r="21175">
      <c r="A21175" s="749" t="s">
        <v>48282</v>
      </c>
      <c r="B21175" s="749" t="str">
        <f aca="false">C21175&amp;D21175&amp;E21175&amp;F21175&amp;G21175&amp;H21175</f>
        <v>LIMPEZA DE BUEIRO DE GREIDE</v>
      </c>
      <c r="C21175" s="749" t="s">
        <v>48283</v>
      </c>
      <c r="I21175" s="749" t="s">
        <v>236</v>
      </c>
      <c r="J21175" s="749" t="n">
        <v>17.88</v>
      </c>
    </row>
    <row collapsed="false" customFormat="false" customHeight="true" hidden="true" ht="12.75" outlineLevel="0" r="21176">
      <c r="A21176" s="749" t="s">
        <v>48284</v>
      </c>
      <c r="B21176" s="749" t="str">
        <f aca="false">C21176&amp;D21176&amp;E21176&amp;F21176&amp;G21176&amp;H21176</f>
        <v>LIMPEZA DE BUEIRO DE GREIDE</v>
      </c>
      <c r="C21176" s="749" t="s">
        <v>48283</v>
      </c>
      <c r="I21176" s="749" t="s">
        <v>236</v>
      </c>
      <c r="J21176" s="749" t="n">
        <v>15.49</v>
      </c>
    </row>
    <row collapsed="false" customFormat="false" customHeight="true" hidden="true" ht="12.75" outlineLevel="0" r="21177">
      <c r="A21177" s="749" t="s">
        <v>48285</v>
      </c>
      <c r="B21177" s="749" t="str">
        <f aca="false">C21177&amp;D21177&amp;E21177&amp;F21177&amp;G21177&amp;H21177</f>
        <v>LIMPEZA DE BUEIRO DE GROTA</v>
      </c>
      <c r="C21177" s="749" t="s">
        <v>48286</v>
      </c>
      <c r="I21177" s="749" t="s">
        <v>236</v>
      </c>
      <c r="J21177" s="749" t="n">
        <v>13.41</v>
      </c>
    </row>
    <row collapsed="false" customFormat="false" customHeight="true" hidden="true" ht="12.75" outlineLevel="0" r="21178">
      <c r="A21178" s="749" t="s">
        <v>48287</v>
      </c>
      <c r="B21178" s="749" t="str">
        <f aca="false">C21178&amp;D21178&amp;E21178&amp;F21178&amp;G21178&amp;H21178</f>
        <v>LIMPEZA DE BUEIRO DE GROTA</v>
      </c>
      <c r="C21178" s="749" t="s">
        <v>48286</v>
      </c>
      <c r="I21178" s="749" t="s">
        <v>236</v>
      </c>
      <c r="J21178" s="749" t="n">
        <v>11.62</v>
      </c>
    </row>
    <row collapsed="false" customFormat="false" customHeight="true" hidden="true" ht="12.75" outlineLevel="0" r="21179">
      <c r="A21179" s="749" t="s">
        <v>48288</v>
      </c>
      <c r="B21179" s="749" t="str">
        <f aca="false">C21179&amp;D21179&amp;E21179&amp;F21179&amp;G21179&amp;H21179</f>
        <v>LIMPEZA MANUAL DE SAIDAS DE AGUA</v>
      </c>
      <c r="C21179" s="749" t="s">
        <v>48289</v>
      </c>
      <c r="I21179" s="749" t="s">
        <v>30</v>
      </c>
      <c r="J21179" s="749" t="n">
        <v>4.47</v>
      </c>
    </row>
    <row collapsed="false" customFormat="false" customHeight="true" hidden="true" ht="12.75" outlineLevel="0" r="21180">
      <c r="A21180" s="749" t="s">
        <v>48290</v>
      </c>
      <c r="B21180" s="749" t="str">
        <f aca="false">C21180&amp;D21180&amp;E21180&amp;F21180&amp;G21180&amp;H21180</f>
        <v>LIMPEZA MANUAL DE SAIDAS DE AGUA</v>
      </c>
      <c r="C21180" s="749" t="s">
        <v>48289</v>
      </c>
      <c r="I21180" s="749" t="s">
        <v>30</v>
      </c>
      <c r="J21180" s="749" t="n">
        <v>3.87</v>
      </c>
    </row>
    <row collapsed="false" customFormat="false" customHeight="true" hidden="true" ht="12.75" outlineLevel="0" r="21181">
      <c r="A21181" s="749" t="s">
        <v>48291</v>
      </c>
      <c r="B21181" s="749" t="str">
        <f aca="false">C21181&amp;D21181&amp;E21181&amp;F21181&amp;G21181&amp;H21181</f>
        <v>CAMADA DE BLOQUEIO(COLCHAO),ESPALHADO E COMPRIMIDO MECANICAMENTE,EXCLUSIVE O MATERIAL E MEDIDO APOS A COMPACTACAO</v>
      </c>
      <c r="C21181" s="749" t="s">
        <v>48292</v>
      </c>
      <c r="D21181" s="749" t="s">
        <v>48293</v>
      </c>
      <c r="I21181" s="749" t="s">
        <v>2478</v>
      </c>
      <c r="J21181" s="749" t="n">
        <v>4</v>
      </c>
    </row>
    <row collapsed="false" customFormat="false" customHeight="true" hidden="true" ht="12.75" outlineLevel="0" r="21182">
      <c r="A21182" s="749" t="s">
        <v>48294</v>
      </c>
      <c r="B21182" s="749" t="str">
        <f aca="false">C21182&amp;D21182&amp;E21182&amp;F21182&amp;G21182&amp;H21182</f>
        <v>CAMADA DE BLOQUEIO(COLCHAO),ESPALHADO E COMPRIMIDO MECANICAMENTE,EXCLUSIVE O MATERIAL E MEDIDO APOS A COMPACTACAO</v>
      </c>
      <c r="C21182" s="749" t="s">
        <v>48292</v>
      </c>
      <c r="D21182" s="749" t="s">
        <v>48293</v>
      </c>
      <c r="I21182" s="749" t="s">
        <v>2478</v>
      </c>
      <c r="J21182" s="749" t="n">
        <v>3.79</v>
      </c>
    </row>
    <row collapsed="false" customFormat="false" customHeight="true" hidden="true" ht="12.75" outlineLevel="0" r="21183">
      <c r="A21183" s="749" t="s">
        <v>48295</v>
      </c>
      <c r="B21183" s="749" t="str">
        <f aca="false">C21183&amp;D21183&amp;E21183&amp;F21183&amp;G21183&amp;H21183</f>
        <v>ESPALHAMENTO COM MOTONIVELADORA E COMPACTACAO MECANICA DE MISTURAS BETUMINOSAS</v>
      </c>
      <c r="C21183" s="749" t="s">
        <v>48296</v>
      </c>
      <c r="D21183" s="749" t="s">
        <v>48297</v>
      </c>
      <c r="I21183" s="749" t="s">
        <v>2478</v>
      </c>
      <c r="J21183" s="749" t="n">
        <v>23.36</v>
      </c>
    </row>
    <row collapsed="false" customFormat="false" customHeight="true" hidden="true" ht="12.75" outlineLevel="0" r="21184">
      <c r="A21184" s="749" t="s">
        <v>48298</v>
      </c>
      <c r="B21184" s="749" t="str">
        <f aca="false">C21184&amp;D21184&amp;E21184&amp;F21184&amp;G21184&amp;H21184</f>
        <v>ESPALHAMENTO COM MOTONIVELADORA E COMPACTACAO MECANICA DE MISTURAS BETUMINOSAS</v>
      </c>
      <c r="C21184" s="749" t="s">
        <v>48296</v>
      </c>
      <c r="D21184" s="749" t="s">
        <v>48297</v>
      </c>
      <c r="I21184" s="749" t="s">
        <v>2478</v>
      </c>
      <c r="J21184" s="749" t="n">
        <v>22.16</v>
      </c>
    </row>
    <row collapsed="false" customFormat="false" customHeight="true" hidden="true" ht="12.75" outlineLevel="0" r="21185">
      <c r="A21185" s="749" t="s">
        <v>48299</v>
      </c>
      <c r="B21185" s="749" t="str">
        <f aca="false">C21185&amp;D21185&amp;E21185&amp;F21185&amp;G21185&amp;H21185</f>
        <v>ESPALHAMENTO E COMPACTACAO DE CBUQ,MEDIDO POR HORA</v>
      </c>
      <c r="C21185" s="749" t="s">
        <v>48300</v>
      </c>
      <c r="I21185" s="749" t="s">
        <v>1747</v>
      </c>
      <c r="J21185" s="749" t="n">
        <v>453.24</v>
      </c>
    </row>
    <row collapsed="false" customFormat="false" customHeight="true" hidden="true" ht="12.75" outlineLevel="0" r="21186">
      <c r="A21186" s="749" t="s">
        <v>48301</v>
      </c>
      <c r="B21186" s="749" t="str">
        <f aca="false">C21186&amp;D21186&amp;E21186&amp;F21186&amp;G21186&amp;H21186</f>
        <v>ESPALHAMENTO E COMPACTACAO DE CBUQ,MEDIDO POR HORA</v>
      </c>
      <c r="C21186" s="749" t="s">
        <v>48300</v>
      </c>
      <c r="I21186" s="749" t="s">
        <v>1747</v>
      </c>
      <c r="J21186" s="749" t="n">
        <v>418.48</v>
      </c>
    </row>
    <row collapsed="false" customFormat="false" customHeight="true" hidden="true" ht="12.75" outlineLevel="0" r="21187">
      <c r="A21187" s="749" t="s">
        <v>48302</v>
      </c>
      <c r="B21187" s="749" t="str">
        <f aca="false">C21187&amp;D21187&amp;E21187&amp;F21187&amp;G21187&amp;H21187</f>
        <v>RECOMPOSICAO PARCIAL DE CERCA DE ARAME FARPADO E MOIRAO,CONSIDERANDO SOMENTE O FORNECIMENTO E A COLOCACAO DE ARAME</v>
      </c>
      <c r="C21187" s="749" t="s">
        <v>48303</v>
      </c>
      <c r="D21187" s="749" t="s">
        <v>48304</v>
      </c>
      <c r="I21187" s="749" t="s">
        <v>236</v>
      </c>
      <c r="J21187" s="749" t="n">
        <v>6.6</v>
      </c>
    </row>
    <row collapsed="false" customFormat="false" customHeight="true" hidden="true" ht="12.75" outlineLevel="0" r="21188">
      <c r="A21188" s="749" t="s">
        <v>48305</v>
      </c>
      <c r="B21188" s="749" t="str">
        <f aca="false">C21188&amp;D21188&amp;E21188&amp;F21188&amp;G21188&amp;H21188</f>
        <v>RECOMPOSICAO PARCIAL DE CERCA DE ARAME FARPADO E MOIRAO,CONSIDERANDO SOMENTE O FORNECIMENTO E A COLOCACAO DE ARAME</v>
      </c>
      <c r="C21188" s="749" t="s">
        <v>48303</v>
      </c>
      <c r="D21188" s="749" t="s">
        <v>48304</v>
      </c>
      <c r="I21188" s="749" t="s">
        <v>236</v>
      </c>
      <c r="J21188" s="749" t="n">
        <v>6.26</v>
      </c>
    </row>
    <row collapsed="false" customFormat="false" customHeight="true" hidden="true" ht="12.75" outlineLevel="0" r="21189">
      <c r="A21189" s="749" t="s">
        <v>48306</v>
      </c>
      <c r="B21189" s="749" t="str">
        <f aca="false">C21189&amp;D21189&amp;E21189&amp;F21189&amp;G21189&amp;H21189</f>
        <v>RECOMPOSICAO TOTAL DE CERCA DE ARAME FARPADO E MOIRAO DE CONCRETO,INCLUSIVE FORNECIMENTO DOS MATERIAIS</v>
      </c>
      <c r="C21189" s="749" t="s">
        <v>48307</v>
      </c>
      <c r="D21189" s="749" t="s">
        <v>48308</v>
      </c>
      <c r="I21189" s="749" t="s">
        <v>236</v>
      </c>
      <c r="J21189" s="749" t="n">
        <v>14.1</v>
      </c>
    </row>
    <row collapsed="false" customFormat="false" customHeight="true" hidden="true" ht="12.75" outlineLevel="0" r="21190">
      <c r="A21190" s="749" t="s">
        <v>48309</v>
      </c>
      <c r="B21190" s="749" t="str">
        <f aca="false">C21190&amp;D21190&amp;E21190&amp;F21190&amp;G21190&amp;H21190</f>
        <v>RECOMPOSICAO TOTAL DE CERCA DE ARAME FARPADO E MOIRAO DE CONCRETO,INCLUSIVE FORNECIMENTO DOS MATERIAIS</v>
      </c>
      <c r="C21190" s="749" t="s">
        <v>48307</v>
      </c>
      <c r="D21190" s="749" t="s">
        <v>48308</v>
      </c>
      <c r="I21190" s="749" t="s">
        <v>236</v>
      </c>
      <c r="J21190" s="749" t="n">
        <v>12.88</v>
      </c>
    </row>
    <row collapsed="false" customFormat="false" customHeight="true" hidden="true" ht="12.75" outlineLevel="0" r="21191">
      <c r="A21191" s="749" t="s">
        <v>48310</v>
      </c>
      <c r="B21191" s="749" t="str">
        <f aca="false">C21191&amp;D21191&amp;E21191&amp;F21191&amp;G21191&amp;H21191</f>
        <v>RECOMPOSICAO TOTAL DE CERCA DE ARAME FARPADO E MOIRAO DE CONCRETO,EXCLUSIVE FORNECIMENTO DOS MATERIAIS</v>
      </c>
      <c r="C21191" s="749" t="s">
        <v>48307</v>
      </c>
      <c r="D21191" s="749" t="s">
        <v>48311</v>
      </c>
      <c r="I21191" s="749" t="s">
        <v>236</v>
      </c>
      <c r="J21191" s="749" t="n">
        <v>7.45</v>
      </c>
    </row>
    <row collapsed="false" customFormat="false" customHeight="true" hidden="true" ht="12.75" outlineLevel="0" r="21192">
      <c r="A21192" s="749" t="s">
        <v>48312</v>
      </c>
      <c r="B21192" s="749" t="str">
        <f aca="false">C21192&amp;D21192&amp;E21192&amp;F21192&amp;G21192&amp;H21192</f>
        <v>RECOMPOSICAO TOTAL DE CERCA DE ARAME FARPADO E MOIRAO DE CONCRETO,EXCLUSIVE FORNECIMENTO DOS MATERIAIS</v>
      </c>
      <c r="C21192" s="749" t="s">
        <v>48307</v>
      </c>
      <c r="D21192" s="749" t="s">
        <v>48311</v>
      </c>
      <c r="I21192" s="749" t="s">
        <v>236</v>
      </c>
      <c r="J21192" s="749" t="n">
        <v>6.45</v>
      </c>
    </row>
    <row collapsed="false" customFormat="false" customHeight="true" hidden="true" ht="12.75" outlineLevel="0" r="21193">
      <c r="A21193" s="749" t="s">
        <v>48313</v>
      </c>
      <c r="B21193" s="749" t="str">
        <f aca="false">C21193&amp;D21193&amp;E21193&amp;F21193&amp;G21193&amp;H21193</f>
        <v>SARJETA DE CORTE TRIANGULAR,COM COBERTURA VEGETAL,MEDINDO 1,25M DE BASE E 0,25M DE ALTURA,INCLUSIVE ESCAVACAO MECANICA E ACERTO MANUAL DO TERRENO</v>
      </c>
      <c r="C21193" s="749" t="s">
        <v>48314</v>
      </c>
      <c r="D21193" s="749" t="s">
        <v>48315</v>
      </c>
      <c r="E21193" s="749" t="s">
        <v>48316</v>
      </c>
      <c r="I21193" s="749" t="s">
        <v>236</v>
      </c>
      <c r="J21193" s="749" t="n">
        <v>29.54</v>
      </c>
    </row>
    <row collapsed="false" customFormat="false" customHeight="true" hidden="true" ht="12.75" outlineLevel="0" r="21194">
      <c r="A21194" s="749" t="s">
        <v>48317</v>
      </c>
      <c r="B21194" s="749" t="str">
        <f aca="false">C21194&amp;D21194&amp;E21194&amp;F21194&amp;G21194&amp;H21194</f>
        <v>SARJETA DE CORTE TRIANGULAR,COM COBERTURA VEGETAL,MEDINDO 1,25M DE BASE E 0,25M DE ALTURA,INCLUSIVE ESCAVACAO MECANICA E ACERTO MANUAL DO TERRENO</v>
      </c>
      <c r="C21194" s="749" t="s">
        <v>48314</v>
      </c>
      <c r="D21194" s="749" t="s">
        <v>48315</v>
      </c>
      <c r="E21194" s="749" t="s">
        <v>48316</v>
      </c>
      <c r="I21194" s="749" t="s">
        <v>236</v>
      </c>
      <c r="J21194" s="749" t="n">
        <v>27.16</v>
      </c>
    </row>
    <row collapsed="false" customFormat="false" customHeight="true" hidden="true" ht="12.75" outlineLevel="0" r="21195">
      <c r="A21195" s="749" t="s">
        <v>48318</v>
      </c>
      <c r="B21195" s="749" t="str">
        <f aca="false">C21195&amp;D21195&amp;E21195&amp;F21195&amp;G21195&amp;H21195</f>
        <v>SARJETA DE CORTE TRIANGULAR,COM COBERTURA VEGETAL,MEDINDO 1,50M DE BASE E 0,30M DE ALTURA,INCLUSIVE ESCAVACAO MECANICA E ACERTO MANUAL DO TERRENO</v>
      </c>
      <c r="C21195" s="749" t="s">
        <v>48314</v>
      </c>
      <c r="D21195" s="749" t="s">
        <v>48319</v>
      </c>
      <c r="E21195" s="749" t="s">
        <v>48316</v>
      </c>
      <c r="I21195" s="749" t="s">
        <v>236</v>
      </c>
      <c r="J21195" s="749" t="n">
        <v>30.54</v>
      </c>
    </row>
    <row collapsed="false" customFormat="false" customHeight="true" hidden="true" ht="12.75" outlineLevel="0" r="21196">
      <c r="A21196" s="749" t="s">
        <v>48320</v>
      </c>
      <c r="B21196" s="749" t="str">
        <f aca="false">C21196&amp;D21196&amp;E21196&amp;F21196&amp;G21196&amp;H21196</f>
        <v>SARJETA DE CORTE TRIANGULAR,COM COBERTURA VEGETAL,MEDINDO 1,50M DE BASE E 0,30M DE ALTURA,INCLUSIVE ESCAVACAO MECANICA E ACERTO MANUAL DO TERRENO</v>
      </c>
      <c r="C21196" s="749" t="s">
        <v>48314</v>
      </c>
      <c r="D21196" s="749" t="s">
        <v>48319</v>
      </c>
      <c r="E21196" s="749" t="s">
        <v>48316</v>
      </c>
      <c r="I21196" s="749" t="s">
        <v>236</v>
      </c>
      <c r="J21196" s="749" t="n">
        <v>28.3</v>
      </c>
    </row>
    <row collapsed="false" customFormat="false" customHeight="true" hidden="true" ht="12.75" outlineLevel="0" r="21197">
      <c r="A21197" s="749" t="s">
        <v>48321</v>
      </c>
      <c r="B21197" s="749" t="str">
        <f aca="false">C21197&amp;D21197&amp;E21197&amp;F21197&amp;G21197&amp;H21197</f>
        <v>SARJETA DE CORTE TRIANGULAR,COM COBERTURA VEGETAL,MEDINDO 1,85M DE BASE E 0,35M DE ALTURA,INCLUSIVE ESCAVACAO MECANICA E ACERTO MANUAL DO TERRENO</v>
      </c>
      <c r="C21197" s="749" t="s">
        <v>48314</v>
      </c>
      <c r="D21197" s="749" t="s">
        <v>48322</v>
      </c>
      <c r="E21197" s="749" t="s">
        <v>48316</v>
      </c>
      <c r="I21197" s="749" t="s">
        <v>236</v>
      </c>
      <c r="J21197" s="749" t="n">
        <v>37.02</v>
      </c>
    </row>
    <row collapsed="false" customFormat="false" customHeight="true" hidden="true" ht="12.75" outlineLevel="0" r="21198">
      <c r="A21198" s="749" t="s">
        <v>48323</v>
      </c>
      <c r="B21198" s="749" t="str">
        <f aca="false">C21198&amp;D21198&amp;E21198&amp;F21198&amp;G21198&amp;H21198</f>
        <v>SARJETA DE CORTE TRIANGULAR,COM COBERTURA VEGETAL,MEDINDO 1,85M DE BASE E 0,35M DE ALTURA,INCLUSIVE ESCAVACAO MECANICA E ACERTO MANUAL DO TERRENO</v>
      </c>
      <c r="C21198" s="749" t="s">
        <v>48314</v>
      </c>
      <c r="D21198" s="749" t="s">
        <v>48322</v>
      </c>
      <c r="E21198" s="749" t="s">
        <v>48316</v>
      </c>
      <c r="I21198" s="749" t="s">
        <v>236</v>
      </c>
      <c r="J21198" s="749" t="n">
        <v>34.31</v>
      </c>
    </row>
    <row collapsed="false" customFormat="false" customHeight="true" hidden="true" ht="12.75" outlineLevel="0" r="21199">
      <c r="A21199" s="749" t="s">
        <v>48324</v>
      </c>
      <c r="B21199" s="749" t="str">
        <f aca="false">C21199&amp;D21199&amp;E21199&amp;F21199&amp;G21199&amp;H21199</f>
        <v>VALETA DE PROTECAO,DE CORTE TRAPEZOIDAL,REVESTIMENTO VEGETAL,MEDINDO 0,60M NA BASE MENOR,1,20M NA BASE MAIOR E 0,30M DEALTURA,INCLUSIVE REATERRO DO MATERIAL ESCAVADO A JUSANTE</v>
      </c>
      <c r="C21199" s="749" t="s">
        <v>48325</v>
      </c>
      <c r="D21199" s="749" t="s">
        <v>48326</v>
      </c>
      <c r="E21199" s="749" t="s">
        <v>48327</v>
      </c>
      <c r="I21199" s="749" t="s">
        <v>236</v>
      </c>
      <c r="J21199" s="749" t="n">
        <v>41.12</v>
      </c>
    </row>
    <row collapsed="false" customFormat="false" customHeight="true" hidden="true" ht="12.75" outlineLevel="0" r="21200">
      <c r="A21200" s="749" t="s">
        <v>48328</v>
      </c>
      <c r="B21200" s="749" t="str">
        <f aca="false">C21200&amp;D21200&amp;E21200&amp;F21200&amp;G21200&amp;H21200</f>
        <v>VALETA DE PROTECAO,DE CORTE TRAPEZOIDAL,REVESTIMENTO VEGETAL,MEDINDO 0,60M NA BASE MENOR,1,20M NA BASE MAIOR E 0,30M DEALTURA,INCLUSIVE REATERRO DO MATERIAL ESCAVADO A JUSANTE</v>
      </c>
      <c r="C21200" s="749" t="s">
        <v>48325</v>
      </c>
      <c r="D21200" s="749" t="s">
        <v>48326</v>
      </c>
      <c r="E21200" s="749" t="s">
        <v>48327</v>
      </c>
      <c r="I21200" s="749" t="s">
        <v>236</v>
      </c>
      <c r="J21200" s="749" t="n">
        <v>37.36</v>
      </c>
    </row>
    <row collapsed="false" customFormat="false" customHeight="true" hidden="true" ht="12.75" outlineLevel="0" r="21201">
      <c r="A21201" s="749" t="s">
        <v>48329</v>
      </c>
      <c r="B21201" s="749" t="str">
        <f aca="false">C21201&amp;D21201&amp;E21201&amp;F21201&amp;G21201&amp;H21201</f>
        <v>VALETA DE PROTECAO,DE CORTE TRAPEZOIDAL,REVESTIMENTO VEGETAL,MEDINDO 0,80M NA BASE MENOR,1,60M NA BASE MAIOR E 0,40M DEALTURA,INCLUSIVE REATERRO DO MATERIAL ESCAVADO A JUSANTE</v>
      </c>
      <c r="C21201" s="749" t="s">
        <v>48325</v>
      </c>
      <c r="D21201" s="749" t="s">
        <v>48330</v>
      </c>
      <c r="E21201" s="749" t="s">
        <v>48327</v>
      </c>
      <c r="I21201" s="749" t="s">
        <v>236</v>
      </c>
      <c r="J21201" s="749" t="n">
        <v>57.99</v>
      </c>
    </row>
    <row collapsed="false" customFormat="false" customHeight="true" hidden="true" ht="12.75" outlineLevel="0" r="21202">
      <c r="A21202" s="749" t="s">
        <v>48331</v>
      </c>
      <c r="B21202" s="749" t="str">
        <f aca="false">C21202&amp;D21202&amp;E21202&amp;F21202&amp;G21202&amp;H21202</f>
        <v>VALETA DE PROTECAO,DE CORTE TRAPEZOIDAL,REVESTIMENTO VEGETAL,MEDINDO 0,80M NA BASE MENOR,1,60M NA BASE MAIOR E 0,40M DEALTURA,INCLUSIVE REATERRO DO MATERIAL ESCAVADO A JUSANTE</v>
      </c>
      <c r="C21202" s="749" t="s">
        <v>48325</v>
      </c>
      <c r="D21202" s="749" t="s">
        <v>48330</v>
      </c>
      <c r="E21202" s="749" t="s">
        <v>48327</v>
      </c>
      <c r="I21202" s="749" t="s">
        <v>236</v>
      </c>
      <c r="J21202" s="749" t="n">
        <v>52.47</v>
      </c>
    </row>
    <row collapsed="false" customFormat="false" customHeight="true" hidden="true" ht="12.75" outlineLevel="0" r="21203">
      <c r="A21203" s="749" t="s">
        <v>48332</v>
      </c>
      <c r="B21203" s="749" t="str">
        <f aca="false">C21203&amp;D21203&amp;E21203&amp;F21203&amp;G21203&amp;H21203</f>
        <v>VALETA DE PROTECAO,DE CORTE OU ATERRO,SEM REVESTIMENTO(0,40M3/M).O CUSTO PARA OUTRAS VALETAS SEMELHANTES E PROPORCIONALAO VOLUME</v>
      </c>
      <c r="C21203" s="749" t="s">
        <v>48333</v>
      </c>
      <c r="D21203" s="749" t="s">
        <v>48334</v>
      </c>
      <c r="E21203" s="749" t="s">
        <v>48335</v>
      </c>
      <c r="I21203" s="749" t="s">
        <v>236</v>
      </c>
      <c r="J21203" s="749" t="n">
        <v>21.61</v>
      </c>
    </row>
    <row collapsed="false" customFormat="false" customHeight="true" hidden="true" ht="12.75" outlineLevel="0" r="21204">
      <c r="A21204" s="749" t="s">
        <v>48336</v>
      </c>
      <c r="B21204" s="749" t="str">
        <f aca="false">C21204&amp;D21204&amp;E21204&amp;F21204&amp;G21204&amp;H21204</f>
        <v>VALETA DE PROTECAO,DE CORTE OU ATERRO,SEM REVESTIMENTO(0,40M3/M).O CUSTO PARA OUTRAS VALETAS SEMELHANTES E PROPORCIONALAO VOLUME</v>
      </c>
      <c r="C21204" s="749" t="s">
        <v>48333</v>
      </c>
      <c r="D21204" s="749" t="s">
        <v>48334</v>
      </c>
      <c r="E21204" s="749" t="s">
        <v>48335</v>
      </c>
      <c r="I21204" s="749" t="s">
        <v>236</v>
      </c>
      <c r="J21204" s="749" t="n">
        <v>18.72</v>
      </c>
    </row>
    <row collapsed="false" customFormat="false" customHeight="true" hidden="true" ht="12.75" outlineLevel="0" r="21205">
      <c r="A21205" s="749" t="s">
        <v>48337</v>
      </c>
      <c r="B21205" s="749" t="str">
        <f aca="false">C21205&amp;D21205&amp;E21205&amp;F21205&amp;G21205&amp;H21205</f>
        <v>VALETA DE PROTECAO DE CORTE OU ATERRO(0,40M3/M),INCLUSIVE REVESTIMENTO VEGETAL</v>
      </c>
      <c r="C21205" s="749" t="s">
        <v>48338</v>
      </c>
      <c r="D21205" s="749" t="s">
        <v>48339</v>
      </c>
      <c r="I21205" s="749" t="s">
        <v>236</v>
      </c>
      <c r="J21205" s="749" t="n">
        <v>68.56</v>
      </c>
    </row>
    <row collapsed="false" customFormat="false" customHeight="true" hidden="true" ht="12.75" outlineLevel="0" r="21206">
      <c r="A21206" s="749" t="s">
        <v>48340</v>
      </c>
      <c r="B21206" s="749" t="str">
        <f aca="false">C21206&amp;D21206&amp;E21206&amp;F21206&amp;G21206&amp;H21206</f>
        <v>VALETA DE PROTECAO DE CORTE OU ATERRO(0,40M3/M),INCLUSIVE REVESTIMENTO VEGETAL</v>
      </c>
      <c r="C21206" s="749" t="s">
        <v>48338</v>
      </c>
      <c r="D21206" s="749" t="s">
        <v>48339</v>
      </c>
      <c r="I21206" s="749" t="s">
        <v>236</v>
      </c>
      <c r="J21206" s="749" t="n">
        <v>60.51</v>
      </c>
    </row>
    <row collapsed="false" customFormat="false" customHeight="true" hidden="true" ht="12.75" outlineLevel="0" r="21207">
      <c r="A21207" s="749" t="s">
        <v>48341</v>
      </c>
      <c r="B21207" s="749" t="str">
        <f aca="false">C21207&amp;D21207&amp;E21207&amp;F21207&amp;G21207&amp;H21207</f>
        <v>SARJETA DE CORTE OU BANQUETAS EM TALUDES ESCALONADOS,FORMA TRIANGULAR,REVESTIDA DE CONCRETO SIMPLES,COM 0,08M DE ESPESSURA MEDINDO 1,25M NA BASE E 0,25M DE ALTURA,INCLUSIVE ESCAVACAO MECANICA,ACERTO MANUAL DO TERRENO,FORNECIMENTO DOS MATERIAIS E REJUNTAMENTO</v>
      </c>
      <c r="C21207" s="749" t="s">
        <v>48342</v>
      </c>
      <c r="D21207" s="749" t="s">
        <v>48343</v>
      </c>
      <c r="E21207" s="749" t="s">
        <v>48344</v>
      </c>
      <c r="F21207" s="749" t="s">
        <v>48345</v>
      </c>
      <c r="G21207" s="749" t="s">
        <v>48346</v>
      </c>
      <c r="I21207" s="749" t="s">
        <v>236</v>
      </c>
      <c r="J21207" s="749" t="n">
        <v>60.76</v>
      </c>
    </row>
    <row collapsed="false" customFormat="false" customHeight="true" hidden="true" ht="12.75" outlineLevel="0" r="21208">
      <c r="A21208" s="749" t="s">
        <v>48347</v>
      </c>
      <c r="B21208" s="749" t="str">
        <f aca="false">C21208&amp;D21208&amp;E21208&amp;F21208&amp;G21208&amp;H21208</f>
        <v>SARJETA DE CORTE OU BANQUETAS EM TALUDES ESCALONADOS,FORMA TRIANGULAR,REVESTIDA DE CONCRETO SIMPLES,COM 0,08M DE ESPESSURA MEDINDO 1,25M NA BASE E 0,25M DE ALTURA,INCLUSIVE ESCAVACAO MECANICA,ACERTO MANUAL DO TERRENO,FORNECIMENTO DOS MATERIAIS E REJUNTAMENTO</v>
      </c>
      <c r="C21208" s="749" t="s">
        <v>48342</v>
      </c>
      <c r="D21208" s="749" t="s">
        <v>48343</v>
      </c>
      <c r="E21208" s="749" t="s">
        <v>48344</v>
      </c>
      <c r="F21208" s="749" t="s">
        <v>48345</v>
      </c>
      <c r="G21208" s="749" t="s">
        <v>48346</v>
      </c>
      <c r="I21208" s="749" t="s">
        <v>236</v>
      </c>
      <c r="J21208" s="749" t="n">
        <v>56.78</v>
      </c>
    </row>
    <row collapsed="false" customFormat="false" customHeight="true" hidden="true" ht="12.75" outlineLevel="0" r="21209">
      <c r="A21209" s="749" t="s">
        <v>48348</v>
      </c>
      <c r="B21209" s="749" t="str">
        <f aca="false">C21209&amp;D21209&amp;E21209&amp;F21209&amp;G21209&amp;H21209</f>
        <v>SARJETA DE CORTE OU BANQUETAS EM TALUDES ESCALONADOS,FORMA TRIANGULAR,REVESTIDA DE CONCRETO SIMPLES,COM 0,08M DE ESPESSURA,MEDINDO 1,50M NA BASE E 0,30M DE ALTURA,INCLUSIVE ESCAVACAO MECANICA,ACERTO MANUAL DO TERRENO,FORNECIMENTO DOS MATERIAIS E REJUNTAMENTO</v>
      </c>
      <c r="C21209" s="749" t="s">
        <v>48342</v>
      </c>
      <c r="D21209" s="749" t="s">
        <v>48343</v>
      </c>
      <c r="E21209" s="749" t="s">
        <v>48349</v>
      </c>
      <c r="F21209" s="749" t="s">
        <v>48345</v>
      </c>
      <c r="G21209" s="749" t="s">
        <v>48346</v>
      </c>
      <c r="I21209" s="749" t="s">
        <v>236</v>
      </c>
      <c r="J21209" s="749" t="n">
        <v>72.73</v>
      </c>
    </row>
    <row collapsed="false" customFormat="false" customHeight="true" hidden="true" ht="12.75" outlineLevel="0" r="21210">
      <c r="A21210" s="749" t="s">
        <v>48350</v>
      </c>
      <c r="B21210" s="749" t="str">
        <f aca="false">C21210&amp;D21210&amp;E21210&amp;F21210&amp;G21210&amp;H21210</f>
        <v>SARJETA DE CORTE OU BANQUETAS EM TALUDES ESCALONADOS,FORMA TRIANGULAR,REVESTIDA DE CONCRETO SIMPLES,COM 0,08M DE ESPESSURA,MEDINDO 1,50M NA BASE E 0,30M DE ALTURA,INCLUSIVE ESCAVACAO MECANICA,ACERTO MANUAL DO TERRENO,FORNECIMENTO DOS MATERIAIS E REJUNTAMENTO</v>
      </c>
      <c r="C21210" s="749" t="s">
        <v>48342</v>
      </c>
      <c r="D21210" s="749" t="s">
        <v>48343</v>
      </c>
      <c r="E21210" s="749" t="s">
        <v>48349</v>
      </c>
      <c r="F21210" s="749" t="s">
        <v>48345</v>
      </c>
      <c r="G21210" s="749" t="s">
        <v>48346</v>
      </c>
      <c r="I21210" s="749" t="s">
        <v>236</v>
      </c>
      <c r="J21210" s="749" t="n">
        <v>67.88</v>
      </c>
    </row>
    <row collapsed="false" customFormat="false" customHeight="true" hidden="true" ht="12.75" outlineLevel="0" r="21211">
      <c r="A21211" s="749" t="s">
        <v>48351</v>
      </c>
      <c r="B21211" s="749" t="str">
        <f aca="false">C21211&amp;D21211&amp;E21211&amp;F21211&amp;G21211&amp;H21211</f>
        <v>SARJETA DE CORTE OU BANQUETAS EM TALUDES ESCALONADOS,FORMA TRIANGULAR,REVESTIDA DE CONCRETO SIMPLES,COM 0,08M DE ESPESSURA,MEDINDO 1,85M NA BASE E 0,35M DE ALTURA,INCLUSIVE ESCAVACAO MECANICA,ACERTO MANUAL DO TERRENO,FORNECIMENTO DOS MATERIAIS E REJUNTAMENTO</v>
      </c>
      <c r="C21211" s="749" t="s">
        <v>48342</v>
      </c>
      <c r="D21211" s="749" t="s">
        <v>48343</v>
      </c>
      <c r="E21211" s="749" t="s">
        <v>48352</v>
      </c>
      <c r="F21211" s="749" t="s">
        <v>48345</v>
      </c>
      <c r="G21211" s="749" t="s">
        <v>48346</v>
      </c>
      <c r="I21211" s="749" t="s">
        <v>236</v>
      </c>
      <c r="J21211" s="749" t="n">
        <v>90.16</v>
      </c>
    </row>
    <row collapsed="false" customFormat="false" customHeight="true" hidden="true" ht="12.75" outlineLevel="0" r="21212">
      <c r="A21212" s="749" t="s">
        <v>48353</v>
      </c>
      <c r="B21212" s="749" t="str">
        <f aca="false">C21212&amp;D21212&amp;E21212&amp;F21212&amp;G21212&amp;H21212</f>
        <v>SARJETA DE CORTE OU BANQUETAS EM TALUDES ESCALONADOS,FORMA TRIANGULAR,REVESTIDA DE CONCRETO SIMPLES,COM 0,08M DE ESPESSURA,MEDINDO 1,85M NA BASE E 0,35M DE ALTURA,INCLUSIVE ESCAVACAO MECANICA,ACERTO MANUAL DO TERRENO,FORNECIMENTO DOS MATERIAIS E REJUNTAMENTO</v>
      </c>
      <c r="C21212" s="749" t="s">
        <v>48342</v>
      </c>
      <c r="D21212" s="749" t="s">
        <v>48343</v>
      </c>
      <c r="E21212" s="749" t="s">
        <v>48352</v>
      </c>
      <c r="F21212" s="749" t="s">
        <v>48345</v>
      </c>
      <c r="G21212" s="749" t="s">
        <v>48346</v>
      </c>
      <c r="I21212" s="749" t="s">
        <v>236</v>
      </c>
      <c r="J21212" s="749" t="n">
        <v>84.04</v>
      </c>
    </row>
    <row collapsed="false" customFormat="false" customHeight="true" hidden="true" ht="12.75" outlineLevel="0" r="21213">
      <c r="A21213" s="749" t="s">
        <v>48354</v>
      </c>
      <c r="B21213" s="749" t="str">
        <f aca="false">C21213&amp;D21213&amp;E21213&amp;F21213&amp;G21213&amp;H21213</f>
        <v>VALETA DE PROTECAO DE CORTE OU DE ATERRO,TRAPEZOIDAL,REVESTIDA DE CONCRETO SIMPLES,COM 0,08M DE ESPESSURA,MEDINDO 0,80MNA BASE MENOR,2,00M NA BASE MAIOR E 0,60M DE ALTURA,INCLUSIVE FORNECIMENTO DOS MATERIAIS,ESCAVACAO MECANICA,ACERTO MANUAL DO TERRENO E REJUNTAMENTO</v>
      </c>
      <c r="C21213" s="749" t="s">
        <v>48355</v>
      </c>
      <c r="D21213" s="749" t="s">
        <v>48356</v>
      </c>
      <c r="E21213" s="749" t="s">
        <v>48357</v>
      </c>
      <c r="F21213" s="749" t="s">
        <v>48358</v>
      </c>
      <c r="G21213" s="749" t="s">
        <v>48359</v>
      </c>
      <c r="I21213" s="749" t="s">
        <v>236</v>
      </c>
      <c r="J21213" s="749" t="n">
        <v>199.82</v>
      </c>
    </row>
    <row collapsed="false" customFormat="false" customHeight="true" hidden="true" ht="12.75" outlineLevel="0" r="21214">
      <c r="A21214" s="749" t="s">
        <v>48360</v>
      </c>
      <c r="B21214" s="749" t="str">
        <f aca="false">C21214&amp;D21214&amp;E21214&amp;F21214&amp;G21214&amp;H21214</f>
        <v>VALETA DE PROTECAO DE CORTE OU DE ATERRO,TRAPEZOIDAL,REVESTIDA DE CONCRETO SIMPLES,COM 0,08M DE ESPESSURA,MEDINDO 0,80MNA BASE MENOR,2,00M NA BASE MAIOR E 0,60M DE ALTURA,INCLUSIVE FORNECIMENTO DOS MATERIAIS,ESCAVACAO MECANICA,ACERTO MANUAL DO TERRENO E REJUNTAMENTO</v>
      </c>
      <c r="C21214" s="749" t="s">
        <v>48355</v>
      </c>
      <c r="D21214" s="749" t="s">
        <v>48356</v>
      </c>
      <c r="E21214" s="749" t="s">
        <v>48357</v>
      </c>
      <c r="F21214" s="749" t="s">
        <v>48358</v>
      </c>
      <c r="G21214" s="749" t="s">
        <v>48359</v>
      </c>
      <c r="I21214" s="749" t="s">
        <v>236</v>
      </c>
      <c r="J21214" s="749" t="n">
        <v>183.15</v>
      </c>
    </row>
    <row collapsed="false" customFormat="false" customHeight="true" hidden="true" ht="12.75" outlineLevel="0" r="21215">
      <c r="A21215" s="749" t="s">
        <v>48361</v>
      </c>
      <c r="B21215" s="749" t="str">
        <f aca="false">C21215&amp;D21215&amp;E21215&amp;F21215&amp;G21215&amp;H21215</f>
        <v>VALETA DE PROTECAO DE CORTE OU DE ATERRO,TRAPEZOIDAL,REVESTIDA DE CONCRETO SIMPLES,COM 0,08M DE ESPESSURA,MEDINDO 1,00MNA BASE MENOR,2,20M NA BASE MAIOR E 0,60M DE ALTURA,INCLUSIVE FORNECIMENTO DOS MATERIAIS,ESCAVACAO MECANICA,ACERTO MANUAL DO TERRENO E REJUNTAMENTO</v>
      </c>
      <c r="C21215" s="749" t="s">
        <v>48355</v>
      </c>
      <c r="D21215" s="749" t="s">
        <v>48362</v>
      </c>
      <c r="E21215" s="749" t="s">
        <v>48363</v>
      </c>
      <c r="F21215" s="749" t="s">
        <v>48358</v>
      </c>
      <c r="G21215" s="749" t="s">
        <v>48359</v>
      </c>
      <c r="I21215" s="749" t="s">
        <v>236</v>
      </c>
      <c r="J21215" s="749" t="n">
        <v>207.6</v>
      </c>
    </row>
    <row collapsed="false" customFormat="false" customHeight="true" hidden="true" ht="12.75" outlineLevel="0" r="21216">
      <c r="A21216" s="749" t="s">
        <v>48364</v>
      </c>
      <c r="B21216" s="749" t="str">
        <f aca="false">C21216&amp;D21216&amp;E21216&amp;F21216&amp;G21216&amp;H21216</f>
        <v>VALETA DE PROTECAO DE CORTE OU DE ATERRO,TRAPEZOIDAL,REVESTIDA DE CONCRETO SIMPLES,COM 0,08M DE ESPESSURA,MEDINDO 1,00MNA BASE MENOR,2,20M NA BASE MAIOR E 0,60M DE ALTURA,INCLUSIVE FORNECIMENTO DOS MATERIAIS,ESCAVACAO MECANICA,ACERTO MANUAL DO TERRENO E REJUNTAMENTO</v>
      </c>
      <c r="C21216" s="749" t="s">
        <v>48355</v>
      </c>
      <c r="D21216" s="749" t="s">
        <v>48362</v>
      </c>
      <c r="E21216" s="749" t="s">
        <v>48363</v>
      </c>
      <c r="F21216" s="749" t="s">
        <v>48358</v>
      </c>
      <c r="G21216" s="749" t="s">
        <v>48359</v>
      </c>
      <c r="I21216" s="749" t="s">
        <v>236</v>
      </c>
      <c r="J21216" s="749" t="n">
        <v>190.56</v>
      </c>
    </row>
    <row collapsed="false" customFormat="false" customHeight="true" hidden="true" ht="12.75" outlineLevel="0" r="21217">
      <c r="A21217" s="749" t="s">
        <v>48365</v>
      </c>
      <c r="B21217" s="749" t="str">
        <f aca="false">C21217&amp;D21217&amp;E21217&amp;F21217&amp;G21217&amp;H21217</f>
        <v>BANQUETA PARA ATERRO,TRIANGULAR,DE CONCRETO SIMPLES COM 0,08M DE ESPESSURA,MEDINDO 0,42M NA BASE E 0,15M DE ALTURA,TENDO UM DOS PARAMENTOS INCLINACAO DE 15%,INCLUSIVE FORNECIMENTODOS MATERIAIS,ESCAVACAO MANUAL DO TERRENO E REJUNTAMENTO</v>
      </c>
      <c r="C21217" s="749" t="s">
        <v>48366</v>
      </c>
      <c r="D21217" s="749" t="s">
        <v>48367</v>
      </c>
      <c r="E21217" s="749" t="s">
        <v>48368</v>
      </c>
      <c r="F21217" s="749" t="s">
        <v>48369</v>
      </c>
      <c r="I21217" s="749" t="s">
        <v>236</v>
      </c>
      <c r="J21217" s="749" t="n">
        <v>49.9</v>
      </c>
    </row>
    <row collapsed="false" customFormat="false" customHeight="true" hidden="true" ht="12.75" outlineLevel="0" r="21218">
      <c r="A21218" s="749" t="s">
        <v>48370</v>
      </c>
      <c r="B21218" s="749" t="str">
        <f aca="false">C21218&amp;D21218&amp;E21218&amp;F21218&amp;G21218&amp;H21218</f>
        <v>BANQUETA PARA ATERRO,TRIANGULAR,DE CONCRETO SIMPLES COM 0,08M DE ESPESSURA,MEDINDO 0,42M NA BASE E 0,15M DE ALTURA,TENDO UM DOS PARAMENTOS INCLINACAO DE 15%,INCLUSIVE FORNECIMENTODOS MATERIAIS,ESCAVACAO MANUAL DO TERRENO E REJUNTAMENTO</v>
      </c>
      <c r="C21218" s="749" t="s">
        <v>48366</v>
      </c>
      <c r="D21218" s="749" t="s">
        <v>48367</v>
      </c>
      <c r="E21218" s="749" t="s">
        <v>48368</v>
      </c>
      <c r="F21218" s="749" t="s">
        <v>48369</v>
      </c>
      <c r="I21218" s="749" t="s">
        <v>236</v>
      </c>
      <c r="J21218" s="749" t="n">
        <v>45.69</v>
      </c>
    </row>
    <row collapsed="false" customFormat="false" customHeight="true" hidden="true" ht="12.75" outlineLevel="0" r="21219">
      <c r="A21219" s="749" t="s">
        <v>48371</v>
      </c>
      <c r="B21219" s="749" t="str">
        <f aca="false">C21219&amp;D21219&amp;E21219&amp;F21219&amp;G21219&amp;H21219</f>
        <v>SARJETA DE CORTE EM SOLO,FORMA TRAPEZOIDAL,EM CONCRETO SIMPLES,COM 0,08M DE ESPESSURA,MEDINDO 1,20M NA BASE MAIOR,0,40MNA BASE MENOR E 0,40M DE ALTURA,INCLUSIVE FORNECIMENTO DOS MATERIAIS E ESCAVACAO</v>
      </c>
      <c r="C21219" s="749" t="s">
        <v>48372</v>
      </c>
      <c r="D21219" s="749" t="s">
        <v>48373</v>
      </c>
      <c r="E21219" s="749" t="s">
        <v>48374</v>
      </c>
      <c r="F21219" s="749" t="s">
        <v>48375</v>
      </c>
      <c r="I21219" s="749" t="s">
        <v>236</v>
      </c>
      <c r="J21219" s="749" t="n">
        <v>124.08</v>
      </c>
    </row>
    <row collapsed="false" customFormat="false" customHeight="true" hidden="true" ht="12.75" outlineLevel="0" r="21220">
      <c r="A21220" s="749" t="s">
        <v>48376</v>
      </c>
      <c r="B21220" s="749" t="str">
        <f aca="false">C21220&amp;D21220&amp;E21220&amp;F21220&amp;G21220&amp;H21220</f>
        <v>SARJETA DE CORTE EM SOLO,FORMA TRAPEZOIDAL,EM CONCRETO SIMPLES,COM 0,08M DE ESPESSURA,MEDINDO 1,20M NA BASE MAIOR,0,40MNA BASE MENOR E 0,40M DE ALTURA,INCLUSIVE FORNECIMENTO DOS MATERIAIS E ESCAVACAO</v>
      </c>
      <c r="C21220" s="749" t="s">
        <v>48372</v>
      </c>
      <c r="D21220" s="749" t="s">
        <v>48373</v>
      </c>
      <c r="E21220" s="749" t="s">
        <v>48374</v>
      </c>
      <c r="F21220" s="749" t="s">
        <v>48375</v>
      </c>
      <c r="I21220" s="749" t="s">
        <v>236</v>
      </c>
      <c r="J21220" s="749" t="n">
        <v>113.74</v>
      </c>
    </row>
    <row collapsed="false" customFormat="false" customHeight="true" hidden="true" ht="12.75" outlineLevel="0" r="21221">
      <c r="A21221" s="749" t="s">
        <v>48377</v>
      </c>
      <c r="B21221" s="749" t="str">
        <f aca="false">C21221&amp;D21221&amp;E21221&amp;F21221&amp;G21221&amp;H21221</f>
        <v>SARJETA DE CORTE,FORMA TRIANGULAR,EM CONCRETO SIMPLES,COM 0,08M DE ESPESSURA,MEDINDO 0,80M NA BASE E 0,25M NA ALTURA,INCLUSIVE FORNECIMENTO DOS MATERIAIS E ESCAVACAO MECANICA</v>
      </c>
      <c r="C21221" s="749" t="s">
        <v>48378</v>
      </c>
      <c r="D21221" s="749" t="s">
        <v>48379</v>
      </c>
      <c r="E21221" s="749" t="s">
        <v>48380</v>
      </c>
      <c r="I21221" s="749" t="s">
        <v>236</v>
      </c>
      <c r="J21221" s="749" t="n">
        <v>43.1</v>
      </c>
    </row>
    <row collapsed="false" customFormat="false" customHeight="true" hidden="true" ht="12.75" outlineLevel="0" r="21222">
      <c r="A21222" s="749" t="s">
        <v>48381</v>
      </c>
      <c r="B21222" s="749" t="str">
        <f aca="false">C21222&amp;D21222&amp;E21222&amp;F21222&amp;G21222&amp;H21222</f>
        <v>SARJETA DE CORTE,FORMA TRIANGULAR,EM CONCRETO SIMPLES,COM 0,08M DE ESPESSURA,MEDINDO 0,80M NA BASE E 0,25M NA ALTURA,INCLUSIVE FORNECIMENTO DOS MATERIAIS E ESCAVACAO MECANICA</v>
      </c>
      <c r="C21222" s="749" t="s">
        <v>48378</v>
      </c>
      <c r="D21222" s="749" t="s">
        <v>48379</v>
      </c>
      <c r="E21222" s="749" t="s">
        <v>48380</v>
      </c>
      <c r="I21222" s="749" t="s">
        <v>236</v>
      </c>
      <c r="J21222" s="749" t="n">
        <v>40.16</v>
      </c>
    </row>
    <row collapsed="false" customFormat="false" customHeight="true" hidden="true" ht="12.75" outlineLevel="0" r="21223">
      <c r="A21223" s="749" t="s">
        <v>48382</v>
      </c>
      <c r="B21223" s="749" t="str">
        <f aca="false">C21223&amp;D21223&amp;E21223&amp;F21223&amp;G21223&amp;H21223</f>
        <v>SARJETA DE CORTE EM SOLO,FORMA TRAPEZOIDAL,EM CONCRETO ARMADO,COM 0,10M DE ESPESSURA,MEDINDO 1,00M NA BASE MAIOR,0,40M NA BASE MENOR E 0,60M DE ALTURA,INCLUSIVE FORNECIMENTO DOS MATERIAIS E ESCAVACAO MECANICA</v>
      </c>
      <c r="C21223" s="749" t="s">
        <v>48383</v>
      </c>
      <c r="D21223" s="749" t="s">
        <v>48384</v>
      </c>
      <c r="E21223" s="749" t="s">
        <v>48385</v>
      </c>
      <c r="F21223" s="749" t="s">
        <v>48386</v>
      </c>
      <c r="I21223" s="749" t="s">
        <v>236</v>
      </c>
      <c r="J21223" s="749" t="n">
        <v>340.99</v>
      </c>
    </row>
    <row collapsed="false" customFormat="false" customHeight="true" hidden="true" ht="12.75" outlineLevel="0" r="21224">
      <c r="A21224" s="749" t="s">
        <v>48387</v>
      </c>
      <c r="B21224" s="749" t="str">
        <f aca="false">C21224&amp;D21224&amp;E21224&amp;F21224&amp;G21224&amp;H21224</f>
        <v>SARJETA DE CORTE EM SOLO,FORMA TRAPEZOIDAL,EM CONCRETO ARMADO,COM 0,10M DE ESPESSURA,MEDINDO 1,00M NA BASE MAIOR,0,40M NA BASE MENOR E 0,60M DE ALTURA,INCLUSIVE FORNECIMENTO DOS MATERIAIS E ESCAVACAO MECANICA</v>
      </c>
      <c r="C21224" s="749" t="s">
        <v>48383</v>
      </c>
      <c r="D21224" s="749" t="s">
        <v>48384</v>
      </c>
      <c r="E21224" s="749" t="s">
        <v>48385</v>
      </c>
      <c r="F21224" s="749" t="s">
        <v>48386</v>
      </c>
      <c r="I21224" s="749" t="s">
        <v>236</v>
      </c>
      <c r="J21224" s="749" t="n">
        <v>312.69</v>
      </c>
    </row>
    <row collapsed="false" customFormat="false" customHeight="true" hidden="true" ht="12.75" outlineLevel="0" r="21225">
      <c r="A21225" s="749" t="s">
        <v>48388</v>
      </c>
      <c r="B21225" s="749" t="str">
        <f aca="false">C21225&amp;D21225&amp;E21225&amp;F21225&amp;G21225&amp;H21225</f>
        <v>SARJETA DE CORTE EM SOLO,FORMA RETANGULAR,EM CONCRETO ARMADO,COM 0,10M DE ESPESSURA,MEDINDO 0,40M DE LARGURA E 0,40M DEALTURA,INCLUSIVE FORNECIMENTO DOS MATERIAIS E ESCAVACAO MECANICA</v>
      </c>
      <c r="C21225" s="749" t="s">
        <v>48389</v>
      </c>
      <c r="D21225" s="749" t="s">
        <v>48390</v>
      </c>
      <c r="E21225" s="749" t="s">
        <v>48391</v>
      </c>
      <c r="F21225" s="749" t="s">
        <v>43062</v>
      </c>
      <c r="I21225" s="749" t="s">
        <v>236</v>
      </c>
      <c r="J21225" s="749" t="n">
        <v>247.07</v>
      </c>
    </row>
    <row collapsed="false" customFormat="false" customHeight="true" hidden="true" ht="12.75" outlineLevel="0" r="21226">
      <c r="A21226" s="749" t="s">
        <v>48392</v>
      </c>
      <c r="B21226" s="749" t="str">
        <f aca="false">C21226&amp;D21226&amp;E21226&amp;F21226&amp;G21226&amp;H21226</f>
        <v>SARJETA DE CORTE EM SOLO,FORMA RETANGULAR,EM CONCRETO ARMADO,COM 0,10M DE ESPESSURA,MEDINDO 0,40M DE LARGURA E 0,40M DEALTURA,INCLUSIVE FORNECIMENTO DOS MATERIAIS E ESCAVACAO MECANICA</v>
      </c>
      <c r="C21226" s="749" t="s">
        <v>48389</v>
      </c>
      <c r="D21226" s="749" t="s">
        <v>48390</v>
      </c>
      <c r="E21226" s="749" t="s">
        <v>48391</v>
      </c>
      <c r="F21226" s="749" t="s">
        <v>43062</v>
      </c>
      <c r="I21226" s="749" t="s">
        <v>236</v>
      </c>
      <c r="J21226" s="749" t="n">
        <v>226.73</v>
      </c>
    </row>
    <row collapsed="false" customFormat="false" customHeight="true" hidden="true" ht="12.75" outlineLevel="0" r="21227">
      <c r="A21227" s="749" t="s">
        <v>48393</v>
      </c>
      <c r="B21227" s="749" t="str">
        <f aca="false">C21227&amp;D21227&amp;E21227&amp;F21227&amp;G21227&amp;H21227</f>
        <v>SARJETA DE CORTE EM SOLO,FORMA RETANGULAR,EM CONCRETO ARMADO,COM 0,10M DE ESPESSURA,MEDINDO 0,50M DE LARGURA E 0,40M DEALTURA,INCLUSIVE FORNECIMENTO DOS MATERIAIS E ESCAVACAO MECANICA</v>
      </c>
      <c r="C21227" s="749" t="s">
        <v>48389</v>
      </c>
      <c r="D21227" s="749" t="s">
        <v>48394</v>
      </c>
      <c r="E21227" s="749" t="s">
        <v>48391</v>
      </c>
      <c r="F21227" s="749" t="s">
        <v>43062</v>
      </c>
      <c r="I21227" s="749" t="s">
        <v>236</v>
      </c>
      <c r="J21227" s="749" t="n">
        <v>255.27</v>
      </c>
    </row>
    <row collapsed="false" customFormat="false" customHeight="true" hidden="true" ht="12.75" outlineLevel="0" r="21228">
      <c r="A21228" s="749" t="s">
        <v>48395</v>
      </c>
      <c r="B21228" s="749" t="str">
        <f aca="false">C21228&amp;D21228&amp;E21228&amp;F21228&amp;G21228&amp;H21228</f>
        <v>SARJETA DE CORTE EM SOLO,FORMA RETANGULAR,EM CONCRETO ARMADO,COM 0,10M DE ESPESSURA,MEDINDO 0,50M DE LARGURA E 0,40M DEALTURA,INCLUSIVE FORNECIMENTO DOS MATERIAIS E ESCAVACAO MECANICA</v>
      </c>
      <c r="C21228" s="749" t="s">
        <v>48389</v>
      </c>
      <c r="D21228" s="749" t="s">
        <v>48394</v>
      </c>
      <c r="E21228" s="749" t="s">
        <v>48391</v>
      </c>
      <c r="F21228" s="749" t="s">
        <v>43062</v>
      </c>
      <c r="I21228" s="749" t="s">
        <v>236</v>
      </c>
      <c r="J21228" s="749" t="n">
        <v>234.47</v>
      </c>
    </row>
    <row collapsed="false" customFormat="false" customHeight="true" hidden="true" ht="12.75" outlineLevel="0" r="21229">
      <c r="A21229" s="749" t="s">
        <v>48396</v>
      </c>
      <c r="B21229" s="749" t="str">
        <f aca="false">C21229&amp;D21229&amp;E21229&amp;F21229&amp;G21229&amp;H21229</f>
        <v>SARJETA DE CORTE EM SOLO,FORMA RETANGULAR,EM CONCRETO ARMADO,COM 0,10M DE ESPESSURA,MEDINDO 0,60M DE LARGURA E 0,40M DEALTURA,INCLUSIVE FORNECIMENTO DOS MATERIAIS E ESCAVACAO MECANICA</v>
      </c>
      <c r="C21229" s="749" t="s">
        <v>48389</v>
      </c>
      <c r="D21229" s="749" t="s">
        <v>48397</v>
      </c>
      <c r="E21229" s="749" t="s">
        <v>48391</v>
      </c>
      <c r="F21229" s="749" t="s">
        <v>43062</v>
      </c>
      <c r="I21229" s="749" t="s">
        <v>236</v>
      </c>
      <c r="J21229" s="749" t="n">
        <v>263.48</v>
      </c>
    </row>
    <row collapsed="false" customFormat="false" customHeight="true" hidden="true" ht="12.75" outlineLevel="0" r="21230">
      <c r="A21230" s="749" t="s">
        <v>48398</v>
      </c>
      <c r="B21230" s="749" t="str">
        <f aca="false">C21230&amp;D21230&amp;E21230&amp;F21230&amp;G21230&amp;H21230</f>
        <v>SARJETA DE CORTE EM SOLO,FORMA RETANGULAR,EM CONCRETO ARMADO,COM 0,10M DE ESPESSURA,MEDINDO 0,60M DE LARGURA E 0,40M DEALTURA,INCLUSIVE FORNECIMENTO DOS MATERIAIS E ESCAVACAO MECANICA</v>
      </c>
      <c r="C21230" s="749" t="s">
        <v>48389</v>
      </c>
      <c r="D21230" s="749" t="s">
        <v>48397</v>
      </c>
      <c r="E21230" s="749" t="s">
        <v>48391</v>
      </c>
      <c r="F21230" s="749" t="s">
        <v>43062</v>
      </c>
      <c r="I21230" s="749" t="s">
        <v>236</v>
      </c>
      <c r="J21230" s="749" t="n">
        <v>242.2</v>
      </c>
    </row>
    <row collapsed="false" customFormat="false" customHeight="true" hidden="true" ht="12.75" outlineLevel="0" r="21231">
      <c r="A21231" s="749" t="s">
        <v>48399</v>
      </c>
      <c r="B21231" s="749" t="str">
        <f aca="false">C21231&amp;D21231&amp;E21231&amp;F21231&amp;G21231&amp;H21231</f>
        <v>SARJETA DE CORTE EM SOLO,FORMA RETANGULAR,EM CONCRETO ARMADO,COM 0,10M DE ESPESSURA,MEDINDO 0,80M DE LARGURA E 0,50M DEALTURA,INCLUSIVE FORNECIMENTO DOS MATERIAIS E ESCAVACAO MECANICA</v>
      </c>
      <c r="C21231" s="749" t="s">
        <v>48389</v>
      </c>
      <c r="D21231" s="749" t="s">
        <v>48400</v>
      </c>
      <c r="E21231" s="749" t="s">
        <v>48391</v>
      </c>
      <c r="F21231" s="749" t="s">
        <v>43062</v>
      </c>
      <c r="I21231" s="749" t="s">
        <v>236</v>
      </c>
      <c r="J21231" s="749" t="n">
        <v>326.17</v>
      </c>
    </row>
    <row collapsed="false" customFormat="false" customHeight="true" hidden="true" ht="12.75" outlineLevel="0" r="21232">
      <c r="A21232" s="749" t="s">
        <v>48401</v>
      </c>
      <c r="B21232" s="749" t="str">
        <f aca="false">C21232&amp;D21232&amp;E21232&amp;F21232&amp;G21232&amp;H21232</f>
        <v>SARJETA DE CORTE EM SOLO,FORMA RETANGULAR,EM CONCRETO ARMADO,COM 0,10M DE ESPESSURA,MEDINDO 0,80M DE LARGURA E 0,50M DEALTURA,INCLUSIVE FORNECIMENTO DOS MATERIAIS E ESCAVACAO MECANICA</v>
      </c>
      <c r="C21232" s="749" t="s">
        <v>48389</v>
      </c>
      <c r="D21232" s="749" t="s">
        <v>48400</v>
      </c>
      <c r="E21232" s="749" t="s">
        <v>48391</v>
      </c>
      <c r="F21232" s="749" t="s">
        <v>43062</v>
      </c>
      <c r="I21232" s="749" t="s">
        <v>236</v>
      </c>
      <c r="J21232" s="749" t="n">
        <v>299.71</v>
      </c>
    </row>
    <row collapsed="false" customFormat="false" customHeight="true" hidden="true" ht="12.75" outlineLevel="0" r="21233">
      <c r="A21233" s="749" t="s">
        <v>48402</v>
      </c>
      <c r="B21233" s="749" t="str">
        <f aca="false">C21233&amp;D21233&amp;E21233&amp;F21233&amp;G21233&amp;H21233</f>
        <v>SARJETA DE CORTE EM ROCHA,FORMA TRAPEZOIDAL,EM CONCRETO ARMADO,COM 0,10M DE ESPESSURA,MEDINDO 0,72M NA BASE MAIOR,0,60MNA BASE MENOR E 0,60M DE ALTURA,INCLUSIVE FORNECIMENTO DOSMATERIAIS E ESCAVACAO A FRIO</v>
      </c>
      <c r="C21233" s="749" t="s">
        <v>48403</v>
      </c>
      <c r="D21233" s="749" t="s">
        <v>48404</v>
      </c>
      <c r="E21233" s="749" t="s">
        <v>48405</v>
      </c>
      <c r="F21233" s="749" t="s">
        <v>48406</v>
      </c>
      <c r="I21233" s="749" t="s">
        <v>236</v>
      </c>
      <c r="J21233" s="749" t="n">
        <v>493.05</v>
      </c>
    </row>
    <row collapsed="false" customFormat="false" customHeight="true" hidden="true" ht="12.75" outlineLevel="0" r="21234">
      <c r="A21234" s="749" t="s">
        <v>48407</v>
      </c>
      <c r="B21234" s="749" t="str">
        <f aca="false">C21234&amp;D21234&amp;E21234&amp;F21234&amp;G21234&amp;H21234</f>
        <v>SARJETA DE CORTE EM ROCHA,FORMA TRAPEZOIDAL,EM CONCRETO ARMADO,COM 0,10M DE ESPESSURA,MEDINDO 0,72M NA BASE MAIOR,0,60MNA BASE MENOR E 0,60M DE ALTURA,INCLUSIVE FORNECIMENTO DOSMATERIAIS E ESCAVACAO A FRIO</v>
      </c>
      <c r="C21234" s="749" t="s">
        <v>48403</v>
      </c>
      <c r="D21234" s="749" t="s">
        <v>48404</v>
      </c>
      <c r="E21234" s="749" t="s">
        <v>48405</v>
      </c>
      <c r="F21234" s="749" t="s">
        <v>48406</v>
      </c>
      <c r="I21234" s="749" t="s">
        <v>236</v>
      </c>
      <c r="J21234" s="749" t="n">
        <v>452</v>
      </c>
    </row>
    <row collapsed="false" customFormat="false" customHeight="true" hidden="true" ht="12.75" outlineLevel="0" r="21235">
      <c r="A21235" s="749" t="s">
        <v>48408</v>
      </c>
      <c r="B21235" s="749" t="str">
        <f aca="false">C21235&amp;D21235&amp;E21235&amp;F21235&amp;G21235&amp;H21235</f>
        <v>DESCIDA D'AGUA,RETANGULAR(RAPIDO)EM CONCRETO ARMADO,COM 0,10M DE ESPESSURA,TENDO NA BASE 0,60M E DE ALTURA 0,20M,MEDIDAPELO COMPRIMENTO REAL,INCLUSIVE VIGAS TRANSVERSAIS DE ANCORAGEM NO SOLO A CADA 5,00M,COM FORNECIMENTO DOS MATERIAIS E ESCAVACAO,EXCLUSIVE DISSIPADOR DE ENERGIA</v>
      </c>
      <c r="C21235" s="749" t="s">
        <v>48409</v>
      </c>
      <c r="D21235" s="749" t="s">
        <v>48410</v>
      </c>
      <c r="E21235" s="749" t="s">
        <v>48411</v>
      </c>
      <c r="F21235" s="749" t="s">
        <v>48412</v>
      </c>
      <c r="G21235" s="749" t="s">
        <v>48413</v>
      </c>
      <c r="I21235" s="749" t="s">
        <v>236</v>
      </c>
      <c r="J21235" s="749" t="n">
        <v>208.73</v>
      </c>
    </row>
    <row collapsed="false" customFormat="false" customHeight="true" hidden="true" ht="12.75" outlineLevel="0" r="21236">
      <c r="A21236" s="749" t="s">
        <v>48414</v>
      </c>
      <c r="B21236" s="749" t="str">
        <f aca="false">C21236&amp;D21236&amp;E21236&amp;F21236&amp;G21236&amp;H21236</f>
        <v>DESCIDA D'AGUA,RETANGULAR(RAPIDO)EM CONCRETO ARMADO,COM 0,10M DE ESPESSURA,TENDO NA BASE 0,60M E DE ALTURA 0,20M,MEDIDAPELO COMPRIMENTO REAL,INCLUSIVE VIGAS TRANSVERSAIS DE ANCORAGEM NO SOLO A CADA 5,00M,COM FORNECIMENTO DOS MATERIAIS E ESCAVACAO,EXCLUSIVE DISSIPADOR DE ENERGIA</v>
      </c>
      <c r="C21236" s="749" t="s">
        <v>48409</v>
      </c>
      <c r="D21236" s="749" t="s">
        <v>48410</v>
      </c>
      <c r="E21236" s="749" t="s">
        <v>48411</v>
      </c>
      <c r="F21236" s="749" t="s">
        <v>48412</v>
      </c>
      <c r="G21236" s="749" t="s">
        <v>48413</v>
      </c>
      <c r="I21236" s="749" t="s">
        <v>236</v>
      </c>
      <c r="J21236" s="749" t="n">
        <v>191.5</v>
      </c>
    </row>
    <row collapsed="false" customFormat="false" customHeight="true" hidden="true" ht="12.75" outlineLevel="0" r="21237">
      <c r="A21237" s="749" t="s">
        <v>48415</v>
      </c>
      <c r="B21237" s="749" t="str">
        <f aca="false">C21237&amp;D21237&amp;E21237&amp;F21237&amp;G21237&amp;H21237</f>
        <v>DESCIDA D'AGUA,RETANGULAR(RAPIDO)EM CONCRETO ARMADO,COM 0,10M DE ESPESSURA,TENDO NA BASE 0,80M E DE ALTURA 0,30M,MEDIDAPELO COMPRIMENTO REAL,INCLUSIVE VIGAS TRANSVERSAIS DE ANCORAGEM NO SOLO A CADA 5,00M,COM FORNECIMENTO DOS MATERIAIS E ESCAVACAO,EXCLUSIVE DISSIPADOR DE ENERGIA</v>
      </c>
      <c r="C21237" s="749" t="s">
        <v>48409</v>
      </c>
      <c r="D21237" s="749" t="s">
        <v>48416</v>
      </c>
      <c r="E21237" s="749" t="s">
        <v>48411</v>
      </c>
      <c r="F21237" s="749" t="s">
        <v>48412</v>
      </c>
      <c r="G21237" s="749" t="s">
        <v>48413</v>
      </c>
      <c r="I21237" s="749" t="s">
        <v>236</v>
      </c>
      <c r="J21237" s="749" t="n">
        <v>274.79</v>
      </c>
    </row>
    <row collapsed="false" customFormat="false" customHeight="true" hidden="true" ht="12.75" outlineLevel="0" r="21238">
      <c r="A21238" s="749" t="s">
        <v>48417</v>
      </c>
      <c r="B21238" s="749" t="str">
        <f aca="false">C21238&amp;D21238&amp;E21238&amp;F21238&amp;G21238&amp;H21238</f>
        <v>DESCIDA D'AGUA,RETANGULAR(RAPIDO)EM CONCRETO ARMADO,COM 0,10M DE ESPESSURA,TENDO NA BASE 0,80M E DE ALTURA 0,30M,MEDIDAPELO COMPRIMENTO REAL,INCLUSIVE VIGAS TRANSVERSAIS DE ANCORAGEM NO SOLO A CADA 5,00M,COM FORNECIMENTO DOS MATERIAIS E ESCAVACAO,EXCLUSIVE DISSIPADOR DE ENERGIA</v>
      </c>
      <c r="C21238" s="749" t="s">
        <v>48409</v>
      </c>
      <c r="D21238" s="749" t="s">
        <v>48416</v>
      </c>
      <c r="E21238" s="749" t="s">
        <v>48411</v>
      </c>
      <c r="F21238" s="749" t="s">
        <v>48412</v>
      </c>
      <c r="G21238" s="749" t="s">
        <v>48413</v>
      </c>
      <c r="I21238" s="749" t="s">
        <v>236</v>
      </c>
      <c r="J21238" s="749" t="n">
        <v>251.82</v>
      </c>
    </row>
    <row collapsed="false" customFormat="false" customHeight="true" hidden="true" ht="12.75" outlineLevel="0" r="21239">
      <c r="A21239" s="749" t="s">
        <v>48418</v>
      </c>
      <c r="B21239" s="749" t="str">
        <f aca="false">C21239&amp;D21239&amp;E21239&amp;F21239&amp;G21239&amp;H21239</f>
        <v>DESCIDA D'AGUA,RETANGULAR(RAPIDO)EM CONCRETO ARMADO,COM 0,10M DE ESPESSURA,TENDO NA BASE 1,00M E DE ALTURA 0,40M,MEDIDAPELO COMPRIMENTO REAL,INCLUSIVE VIGAS TRANSVERSAIS DE ANCORAGEM NO SOLO A CADA 5,00M,COM FORNECIMENTO DOS MATERIAIS E ESCAVACAO,EXCLUSIVE DISSIPADOR DE ENERGIA</v>
      </c>
      <c r="C21239" s="749" t="s">
        <v>48409</v>
      </c>
      <c r="D21239" s="749" t="s">
        <v>48419</v>
      </c>
      <c r="E21239" s="749" t="s">
        <v>48411</v>
      </c>
      <c r="F21239" s="749" t="s">
        <v>48412</v>
      </c>
      <c r="G21239" s="749" t="s">
        <v>48413</v>
      </c>
      <c r="I21239" s="749" t="s">
        <v>236</v>
      </c>
      <c r="J21239" s="749" t="n">
        <v>342.11</v>
      </c>
    </row>
    <row collapsed="false" customFormat="false" customHeight="true" hidden="true" ht="12.75" outlineLevel="0" r="21240">
      <c r="A21240" s="749" t="s">
        <v>48420</v>
      </c>
      <c r="B21240" s="749" t="str">
        <f aca="false">C21240&amp;D21240&amp;E21240&amp;F21240&amp;G21240&amp;H21240</f>
        <v>DESCIDA D'AGUA,RETANGULAR(RAPIDO)EM CONCRETO ARMADO,COM 0,10M DE ESPESSURA,TENDO NA BASE 1,00M E DE ALTURA 0,40M,MEDIDAPELO COMPRIMENTO REAL,INCLUSIVE VIGAS TRANSVERSAIS DE ANCORAGEM NO SOLO A CADA 5,00M,COM FORNECIMENTO DOS MATERIAIS E ESCAVACAO,EXCLUSIVE DISSIPADOR DE ENERGIA</v>
      </c>
      <c r="C21240" s="749" t="s">
        <v>48409</v>
      </c>
      <c r="D21240" s="749" t="s">
        <v>48419</v>
      </c>
      <c r="E21240" s="749" t="s">
        <v>48411</v>
      </c>
      <c r="F21240" s="749" t="s">
        <v>48412</v>
      </c>
      <c r="G21240" s="749" t="s">
        <v>48413</v>
      </c>
      <c r="I21240" s="749" t="s">
        <v>236</v>
      </c>
      <c r="J21240" s="749" t="n">
        <v>313.01</v>
      </c>
    </row>
    <row collapsed="false" customFormat="false" customHeight="true" hidden="true" ht="12.75" outlineLevel="0" r="21241">
      <c r="A21241" s="749" t="s">
        <v>48421</v>
      </c>
      <c r="B21241" s="749" t="str">
        <f aca="false">C21241&amp;D21241&amp;E21241&amp;F21241&amp;G21241&amp;H21241</f>
        <v>DESCIDA D'AGUA,EM DEGRAUS,FORMA RETANGULAR EM CONCRETO ARMADO,FUNDO LISO,MEDINDO 0,70M DE BASE E 0,30M DE ALTURA,INCLUSIVE VIGAS TRANSVERSAIS DE ANCORAGEM NO SOLO A CADA 5,00M,DEGRAUS COM MEDIDAS COERENTES COM A INCLINACAO DO TERRENO,MEDIDA PELO SEU COMPRIMENTO REAL(DA CAIXA COLETORA AO DISSIPADOR DE ENERGIA),FORNECIMENTO DOS MATERIAIS E ESCAVACAO</v>
      </c>
      <c r="C21241" s="749" t="s">
        <v>48422</v>
      </c>
      <c r="D21241" s="749" t="s">
        <v>48423</v>
      </c>
      <c r="E21241" s="749" t="s">
        <v>48424</v>
      </c>
      <c r="F21241" s="749" t="s">
        <v>48425</v>
      </c>
      <c r="G21241" s="749" t="s">
        <v>48426</v>
      </c>
      <c r="H21241" s="749" t="s">
        <v>48427</v>
      </c>
      <c r="I21241" s="749" t="s">
        <v>236</v>
      </c>
      <c r="J21241" s="749" t="n">
        <v>305.37</v>
      </c>
    </row>
    <row collapsed="false" customFormat="false" customHeight="true" hidden="true" ht="12.75" outlineLevel="0" r="21242">
      <c r="A21242" s="749" t="s">
        <v>48428</v>
      </c>
      <c r="B21242" s="749" t="str">
        <f aca="false">C21242&amp;D21242&amp;E21242&amp;F21242&amp;G21242&amp;H21242</f>
        <v>DESCIDA D'AGUA,EM DEGRAUS,FORMA RETANGULAR EM CONCRETO ARMADO,FUNDO LISO,MEDINDO 0,70M DE BASE E 0,30M DE ALTURA,INCLUSIVE VIGAS TRANSVERSAIS DE ANCORAGEM NO SOLO A CADA 5,00M,DEGRAUS COM MEDIDAS COERENTES COM A INCLINACAO DO TERRENO,MEDIDA PELO SEU COMPRIMENTO REAL(DA CAIXA COLETORA AO DISSIPADOR DE ENERGIA),FORNECIMENTO DOS MATERIAIS E ESCAVACAO</v>
      </c>
      <c r="C21242" s="749" t="s">
        <v>48422</v>
      </c>
      <c r="D21242" s="749" t="s">
        <v>48423</v>
      </c>
      <c r="E21242" s="749" t="s">
        <v>48424</v>
      </c>
      <c r="F21242" s="749" t="s">
        <v>48425</v>
      </c>
      <c r="G21242" s="749" t="s">
        <v>48426</v>
      </c>
      <c r="H21242" s="749" t="s">
        <v>48427</v>
      </c>
      <c r="I21242" s="749" t="s">
        <v>236</v>
      </c>
      <c r="J21242" s="749" t="n">
        <v>281.01</v>
      </c>
    </row>
    <row collapsed="false" customFormat="false" customHeight="true" hidden="true" ht="12.75" outlineLevel="0" r="21243">
      <c r="A21243" s="749" t="s">
        <v>48429</v>
      </c>
      <c r="B21243" s="749" t="str">
        <f aca="false">C21243&amp;D21243&amp;E21243&amp;F21243&amp;G21243&amp;H21243</f>
        <v>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 DE ENERGIA),FORNECIMENTO DOS MATERIAIS E ESCAVACAO</v>
      </c>
      <c r="C21243" s="749" t="s">
        <v>48422</v>
      </c>
      <c r="D21243" s="749" t="s">
        <v>48430</v>
      </c>
      <c r="E21243" s="749" t="s">
        <v>48424</v>
      </c>
      <c r="F21243" s="749" t="s">
        <v>48425</v>
      </c>
      <c r="G21243" s="749" t="s">
        <v>48431</v>
      </c>
      <c r="H21243" s="749" t="s">
        <v>48432</v>
      </c>
      <c r="I21243" s="749" t="s">
        <v>236</v>
      </c>
      <c r="J21243" s="749" t="n">
        <v>404.98</v>
      </c>
    </row>
    <row collapsed="false" customFormat="false" customHeight="true" hidden="true" ht="12.75" outlineLevel="0" r="21244">
      <c r="A21244" s="749" t="s">
        <v>48433</v>
      </c>
      <c r="B21244" s="749" t="str">
        <f aca="false">C21244&amp;D21244&amp;E21244&amp;F21244&amp;G21244&amp;H21244</f>
        <v>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 DE ENERGIA),FORNECIMENTO DOS MATERIAIS E ESCAVACAO</v>
      </c>
      <c r="C21244" s="749" t="s">
        <v>48422</v>
      </c>
      <c r="D21244" s="749" t="s">
        <v>48430</v>
      </c>
      <c r="E21244" s="749" t="s">
        <v>48424</v>
      </c>
      <c r="F21244" s="749" t="s">
        <v>48425</v>
      </c>
      <c r="G21244" s="749" t="s">
        <v>48431</v>
      </c>
      <c r="H21244" s="749" t="s">
        <v>48432</v>
      </c>
      <c r="I21244" s="749" t="s">
        <v>236</v>
      </c>
      <c r="J21244" s="749" t="n">
        <v>373.03</v>
      </c>
    </row>
    <row collapsed="false" customFormat="false" customHeight="true" hidden="true" ht="12.75" outlineLevel="0" r="21245">
      <c r="A21245" s="749" t="s">
        <v>48434</v>
      </c>
      <c r="B21245" s="749" t="str">
        <f aca="false">C21245&amp;D21245&amp;E21245&amp;F21245&amp;G21245&amp;H21245</f>
        <v>DESCIDA D'AGUA,EM DEGRAUS,FORMA RETANGULAR EM CONCRETO ARMADO,FUNDO LISO,MEDINDO 1,10M DE BASE E 0,50M DE ALTURA,INCLUSIVE VIGAS TRANSVERSAIS DE ANCORAGEM NO SOLO A CADA 5,00M,DEGRAUS COM MEDIDAS COERENTES COM A INCLINACAO DO TERRENO,MEDIDA PELO SEU COMPRIMENTO REAL(DA CAIXA COLETORA AO DISSIPADOR DE ENERGIA),FORNECIMENTO DOS MATERIAIS E ESCAVACAO</v>
      </c>
      <c r="C21245" s="749" t="s">
        <v>48422</v>
      </c>
      <c r="D21245" s="749" t="s">
        <v>48435</v>
      </c>
      <c r="E21245" s="749" t="s">
        <v>48424</v>
      </c>
      <c r="F21245" s="749" t="s">
        <v>48425</v>
      </c>
      <c r="G21245" s="749" t="s">
        <v>48426</v>
      </c>
      <c r="H21245" s="749" t="s">
        <v>48427</v>
      </c>
      <c r="I21245" s="749" t="s">
        <v>236</v>
      </c>
      <c r="J21245" s="749" t="n">
        <v>498.34</v>
      </c>
    </row>
    <row collapsed="false" customFormat="false" customHeight="true" hidden="true" ht="12.75" outlineLevel="0" r="21246">
      <c r="A21246" s="749" t="s">
        <v>48436</v>
      </c>
      <c r="B21246" s="749" t="str">
        <f aca="false">C21246&amp;D21246&amp;E21246&amp;F21246&amp;G21246&amp;H21246</f>
        <v>DESCIDA D'AGUA,EM DEGRAUS,FORMA RETANGULAR EM CONCRETO ARMADO,FUNDO LISO,MEDINDO 1,10M DE BASE E 0,50M DE ALTURA,INCLUSIVE VIGAS TRANSVERSAIS DE ANCORAGEM NO SOLO A CADA 5,00M,DEGRAUS COM MEDIDAS COERENTES COM A INCLINACAO DO TERRENO,MEDIDA PELO SEU COMPRIMENTO REAL(DA CAIXA COLETORA AO DISSIPADOR DE ENERGIA),FORNECIMENTO DOS MATERIAIS E ESCAVACAO</v>
      </c>
      <c r="C21246" s="749" t="s">
        <v>48422</v>
      </c>
      <c r="D21246" s="749" t="s">
        <v>48435</v>
      </c>
      <c r="E21246" s="749" t="s">
        <v>48424</v>
      </c>
      <c r="F21246" s="749" t="s">
        <v>48425</v>
      </c>
      <c r="G21246" s="749" t="s">
        <v>48426</v>
      </c>
      <c r="H21246" s="749" t="s">
        <v>48427</v>
      </c>
      <c r="I21246" s="749" t="s">
        <v>236</v>
      </c>
      <c r="J21246" s="749" t="n">
        <v>459.03</v>
      </c>
    </row>
    <row collapsed="false" customFormat="false" customHeight="true" hidden="true" ht="12.75" outlineLevel="0" r="21247">
      <c r="A21247" s="749" t="s">
        <v>48437</v>
      </c>
      <c r="B21247" s="749" t="str">
        <f aca="false">C21247&amp;D21247&amp;E21247&amp;F21247&amp;G21247&amp;H21247</f>
        <v>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v>
      </c>
      <c r="C21247" s="749" t="s">
        <v>48422</v>
      </c>
      <c r="D21247" s="749" t="s">
        <v>48438</v>
      </c>
      <c r="E21247" s="749" t="s">
        <v>48439</v>
      </c>
      <c r="F21247" s="749" t="s">
        <v>48440</v>
      </c>
      <c r="G21247" s="749" t="s">
        <v>48441</v>
      </c>
      <c r="H21247" s="749" t="s">
        <v>48442</v>
      </c>
      <c r="I21247" s="749" t="s">
        <v>236</v>
      </c>
      <c r="J21247" s="749" t="n">
        <v>425.27</v>
      </c>
    </row>
    <row collapsed="false" customFormat="false" customHeight="true" hidden="true" ht="12.75" outlineLevel="0" r="21248">
      <c r="A21248" s="749" t="s">
        <v>48443</v>
      </c>
      <c r="B21248" s="749" t="str">
        <f aca="false">C21248&amp;D21248&amp;E21248&amp;F21248&amp;G21248&amp;H21248</f>
        <v>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v>
      </c>
      <c r="C21248" s="749" t="s">
        <v>48422</v>
      </c>
      <c r="D21248" s="749" t="s">
        <v>48438</v>
      </c>
      <c r="E21248" s="749" t="s">
        <v>48439</v>
      </c>
      <c r="F21248" s="749" t="s">
        <v>48440</v>
      </c>
      <c r="G21248" s="749" t="s">
        <v>48441</v>
      </c>
      <c r="H21248" s="749" t="s">
        <v>48442</v>
      </c>
      <c r="I21248" s="749" t="s">
        <v>236</v>
      </c>
      <c r="J21248" s="749" t="n">
        <v>390.9</v>
      </c>
    </row>
    <row collapsed="false" customFormat="false" customHeight="true" hidden="true" ht="12.75" outlineLevel="0" r="21249">
      <c r="A21249" s="749" t="s">
        <v>48444</v>
      </c>
      <c r="B21249" s="749" t="str">
        <f aca="false">C21249&amp;D21249&amp;E21249&amp;F21249&amp;G21249&amp;H21249</f>
        <v>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v>
      </c>
      <c r="C21249" s="749" t="s">
        <v>48422</v>
      </c>
      <c r="D21249" s="749" t="s">
        <v>48445</v>
      </c>
      <c r="E21249" s="749" t="s">
        <v>48446</v>
      </c>
      <c r="F21249" s="749" t="s">
        <v>48440</v>
      </c>
      <c r="G21249" s="749" t="s">
        <v>48441</v>
      </c>
      <c r="H21249" s="749" t="s">
        <v>48442</v>
      </c>
      <c r="I21249" s="749" t="s">
        <v>236</v>
      </c>
      <c r="J21249" s="749" t="n">
        <v>524.08</v>
      </c>
    </row>
    <row collapsed="false" customFormat="false" customHeight="true" hidden="true" ht="12.75" outlineLevel="0" r="21250">
      <c r="A21250" s="749" t="s">
        <v>48447</v>
      </c>
      <c r="B21250" s="749" t="str">
        <f aca="false">C21250&amp;D21250&amp;E21250&amp;F21250&amp;G21250&amp;H21250</f>
        <v>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v>
      </c>
      <c r="C21250" s="749" t="s">
        <v>48422</v>
      </c>
      <c r="D21250" s="749" t="s">
        <v>48445</v>
      </c>
      <c r="E21250" s="749" t="s">
        <v>48446</v>
      </c>
      <c r="F21250" s="749" t="s">
        <v>48440</v>
      </c>
      <c r="G21250" s="749" t="s">
        <v>48441</v>
      </c>
      <c r="H21250" s="749" t="s">
        <v>48442</v>
      </c>
      <c r="I21250" s="749" t="s">
        <v>236</v>
      </c>
      <c r="J21250" s="749" t="n">
        <v>481.22</v>
      </c>
    </row>
    <row collapsed="false" customFormat="false" customHeight="true" hidden="true" ht="12.75" outlineLevel="0" r="21251">
      <c r="A21251" s="749" t="s">
        <v>48448</v>
      </c>
      <c r="B21251" s="749" t="str">
        <f aca="false">C21251&amp;D21251&amp;E21251&amp;F21251&amp;G21251&amp;H21251</f>
        <v>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v>
      </c>
      <c r="C21251" s="749" t="s">
        <v>48422</v>
      </c>
      <c r="D21251" s="749" t="s">
        <v>48449</v>
      </c>
      <c r="E21251" s="749" t="s">
        <v>48450</v>
      </c>
      <c r="F21251" s="749" t="s">
        <v>48440</v>
      </c>
      <c r="G21251" s="749" t="s">
        <v>48441</v>
      </c>
      <c r="H21251" s="749" t="s">
        <v>48442</v>
      </c>
      <c r="I21251" s="749" t="s">
        <v>236</v>
      </c>
      <c r="J21251" s="749" t="n">
        <v>671.33</v>
      </c>
    </row>
    <row collapsed="false" customFormat="false" customHeight="true" hidden="true" ht="12.75" outlineLevel="0" r="21252">
      <c r="A21252" s="749" t="s">
        <v>48451</v>
      </c>
      <c r="B21252" s="749" t="str">
        <f aca="false">C21252&amp;D21252&amp;E21252&amp;F21252&amp;G21252&amp;H21252</f>
        <v>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v>
      </c>
      <c r="C21252" s="749" t="s">
        <v>48422</v>
      </c>
      <c r="D21252" s="749" t="s">
        <v>48449</v>
      </c>
      <c r="E21252" s="749" t="s">
        <v>48450</v>
      </c>
      <c r="F21252" s="749" t="s">
        <v>48440</v>
      </c>
      <c r="G21252" s="749" t="s">
        <v>48441</v>
      </c>
      <c r="H21252" s="749" t="s">
        <v>48442</v>
      </c>
      <c r="I21252" s="749" t="s">
        <v>236</v>
      </c>
      <c r="J21252" s="749" t="n">
        <v>616.79</v>
      </c>
    </row>
    <row collapsed="false" customFormat="false" customHeight="true" hidden="true" ht="12.75" outlineLevel="0" r="21253">
      <c r="A21253" s="749" t="s">
        <v>48452</v>
      </c>
      <c r="B21253" s="749" t="str">
        <f aca="false">C21253&amp;D21253&amp;E21253&amp;F21253&amp;G21253&amp;H21253</f>
        <v>SAIDA D'AGUA,DE UM SO LADO,COM 0,70M DE BASE,FORMANDO DE UMLADO UM ANGULO DE 30º COM O MEIO-FIO E DE OUTRO 90º,PARA DESCIDA D'AGUA,DE 0,70X0,30M,INCLUSIVE FORNECIMENTO DOS MATERIAIS</v>
      </c>
      <c r="C21253" s="749" t="s">
        <v>48453</v>
      </c>
      <c r="D21253" s="749" t="s">
        <v>48454</v>
      </c>
      <c r="E21253" s="749" t="s">
        <v>48455</v>
      </c>
      <c r="F21253" s="749" t="s">
        <v>11033</v>
      </c>
      <c r="I21253" s="749" t="s">
        <v>30</v>
      </c>
      <c r="J21253" s="749" t="n">
        <v>390.3</v>
      </c>
    </row>
    <row collapsed="false" customFormat="false" customHeight="true" hidden="true" ht="12.75" outlineLevel="0" r="21254">
      <c r="A21254" s="749" t="s">
        <v>48456</v>
      </c>
      <c r="B21254" s="749" t="str">
        <f aca="false">C21254&amp;D21254&amp;E21254&amp;F21254&amp;G21254&amp;H21254</f>
        <v>SAIDA D'AGUA,DE UM SO LADO,COM 0,70M DE BASE,FORMANDO DE UMLADO UM ANGULO DE 30º COM O MEIO-FIO E DE OUTRO 90º,PARA DESCIDA D'AGUA,DE 0,70X0,30M,INCLUSIVE FORNECIMENTO DOS MATERIAIS</v>
      </c>
      <c r="C21254" s="749" t="s">
        <v>48453</v>
      </c>
      <c r="D21254" s="749" t="s">
        <v>48454</v>
      </c>
      <c r="E21254" s="749" t="s">
        <v>48455</v>
      </c>
      <c r="F21254" s="749" t="s">
        <v>11033</v>
      </c>
      <c r="I21254" s="749" t="s">
        <v>30</v>
      </c>
      <c r="J21254" s="749" t="n">
        <v>356.48</v>
      </c>
    </row>
    <row collapsed="false" customFormat="false" customHeight="true" hidden="true" ht="12.75" outlineLevel="0" r="21255">
      <c r="A21255" s="749" t="s">
        <v>48457</v>
      </c>
      <c r="B21255" s="749" t="str">
        <f aca="false">C21255&amp;D21255&amp;E21255&amp;F21255&amp;G21255&amp;H21255</f>
        <v>SAIDA D'AGUA,DE UM SO LADO,COM 0,70M DE BASE,FORMANDO DE UMLADO UM ANGULO DE 30º COM O MEIO-FIO E DO OUTRO 90º,PARA DESCIDA D'AGUA,DE 0,90X0,40M,INCLUSIVE FORNECIMENTO DOS MATERIAIS</v>
      </c>
      <c r="C21255" s="749" t="s">
        <v>48453</v>
      </c>
      <c r="D21255" s="749" t="s">
        <v>48458</v>
      </c>
      <c r="E21255" s="749" t="s">
        <v>48459</v>
      </c>
      <c r="F21255" s="749" t="s">
        <v>11033</v>
      </c>
      <c r="I21255" s="749" t="s">
        <v>30</v>
      </c>
      <c r="J21255" s="749" t="n">
        <v>575.55</v>
      </c>
    </row>
    <row collapsed="false" customFormat="false" customHeight="true" hidden="true" ht="12.75" outlineLevel="0" r="21256">
      <c r="A21256" s="749" t="s">
        <v>48460</v>
      </c>
      <c r="B21256" s="749" t="str">
        <f aca="false">C21256&amp;D21256&amp;E21256&amp;F21256&amp;G21256&amp;H21256</f>
        <v>SAIDA D'AGUA,DE UM SO LADO,COM 0,70M DE BASE,FORMANDO DE UMLADO UM ANGULO DE 30º COM O MEIO-FIO E DO OUTRO 90º,PARA DESCIDA D'AGUA,DE 0,90X0,40M,INCLUSIVE FORNECIMENTO DOS MATERIAIS</v>
      </c>
      <c r="C21256" s="749" t="s">
        <v>48453</v>
      </c>
      <c r="D21256" s="749" t="s">
        <v>48458</v>
      </c>
      <c r="E21256" s="749" t="s">
        <v>48459</v>
      </c>
      <c r="F21256" s="749" t="s">
        <v>11033</v>
      </c>
      <c r="I21256" s="749" t="s">
        <v>30</v>
      </c>
      <c r="J21256" s="749" t="n">
        <v>525.64</v>
      </c>
    </row>
    <row collapsed="false" customFormat="false" customHeight="true" hidden="true" ht="12.75" outlineLevel="0" r="21257">
      <c r="A21257" s="749" t="s">
        <v>48461</v>
      </c>
      <c r="B21257" s="749" t="str">
        <f aca="false">C21257&amp;D21257&amp;E21257&amp;F21257&amp;G21257&amp;H21257</f>
        <v>SAIDA D'AGUA,DE UM SO LADO,COM 0,70M DE BASE,FORMANDO DE UMLADO UM ANGULO DE 30º COM O MEIO-FIO E DO OUTRO 90º,PARA DESCIDA D'AGUA,DE 1,10X0,50M,INCLUSIVE FORNECIMENTO DOS MATERIAIS</v>
      </c>
      <c r="C21257" s="749" t="s">
        <v>48453</v>
      </c>
      <c r="D21257" s="749" t="s">
        <v>48458</v>
      </c>
      <c r="E21257" s="749" t="s">
        <v>48462</v>
      </c>
      <c r="F21257" s="749" t="s">
        <v>11033</v>
      </c>
      <c r="I21257" s="749" t="s">
        <v>30</v>
      </c>
      <c r="J21257" s="749" t="n">
        <v>662.24</v>
      </c>
    </row>
    <row collapsed="false" customFormat="false" customHeight="true" hidden="true" ht="12.75" outlineLevel="0" r="21258">
      <c r="A21258" s="749" t="s">
        <v>48463</v>
      </c>
      <c r="B21258" s="749" t="str">
        <f aca="false">C21258&amp;D21258&amp;E21258&amp;F21258&amp;G21258&amp;H21258</f>
        <v>SAIDA D'AGUA,DE UM SO LADO,COM 0,70M DE BASE,FORMANDO DE UMLADO UM ANGULO DE 30º COM O MEIO-FIO E DO OUTRO 90º,PARA DESCIDA D'AGUA,DE 1,10X0,50M,INCLUSIVE FORNECIMENTO DOS MATERIAIS</v>
      </c>
      <c r="C21258" s="749" t="s">
        <v>48453</v>
      </c>
      <c r="D21258" s="749" t="s">
        <v>48458</v>
      </c>
      <c r="E21258" s="749" t="s">
        <v>48462</v>
      </c>
      <c r="F21258" s="749" t="s">
        <v>11033</v>
      </c>
      <c r="I21258" s="749" t="s">
        <v>30</v>
      </c>
      <c r="J21258" s="749" t="n">
        <v>602.69</v>
      </c>
    </row>
    <row collapsed="false" customFormat="false" customHeight="true" hidden="true" ht="12.75" outlineLevel="0" r="21259">
      <c r="A21259" s="749" t="s">
        <v>48464</v>
      </c>
      <c r="B21259" s="749" t="str">
        <f aca="false">C21259&amp;D21259&amp;E21259&amp;F21259&amp;G21259&amp;H21259</f>
        <v>SAIDA D'AGUA,DE DOIS LADOS,COM 0,70M DE BASE,FORMANDO DE UMLADO UM ANGULO DE 30º COM O MEIO-FIO E DO OUTRO 90º,PARA DESCIDA D'AGUA,DE 0,70X0,30M,INCLUSIVE FORNECIMENTO DOS MATERIAIS</v>
      </c>
      <c r="C21259" s="749" t="s">
        <v>48465</v>
      </c>
      <c r="D21259" s="749" t="s">
        <v>48458</v>
      </c>
      <c r="E21259" s="749" t="s">
        <v>48455</v>
      </c>
      <c r="F21259" s="749" t="s">
        <v>11033</v>
      </c>
      <c r="I21259" s="749" t="s">
        <v>30</v>
      </c>
      <c r="J21259" s="749" t="n">
        <v>552.46</v>
      </c>
    </row>
    <row collapsed="false" customFormat="false" customHeight="true" hidden="true" ht="12.75" outlineLevel="0" r="21260">
      <c r="A21260" s="749" t="s">
        <v>48466</v>
      </c>
      <c r="B21260" s="749" t="str">
        <f aca="false">C21260&amp;D21260&amp;E21260&amp;F21260&amp;G21260&amp;H21260</f>
        <v>SAIDA D'AGUA,DE DOIS LADOS,COM 0,70M DE BASE,FORMANDO DE UMLADO UM ANGULO DE 30º COM O MEIO-FIO E DO OUTRO 90º,PARA DESCIDA D'AGUA,DE 0,70X0,30M,INCLUSIVE FORNECIMENTO DOS MATERIAIS</v>
      </c>
      <c r="C21260" s="749" t="s">
        <v>48465</v>
      </c>
      <c r="D21260" s="749" t="s">
        <v>48458</v>
      </c>
      <c r="E21260" s="749" t="s">
        <v>48455</v>
      </c>
      <c r="F21260" s="749" t="s">
        <v>11033</v>
      </c>
      <c r="I21260" s="749" t="s">
        <v>30</v>
      </c>
      <c r="J21260" s="749" t="n">
        <v>506.42</v>
      </c>
    </row>
    <row collapsed="false" customFormat="false" customHeight="true" hidden="true" ht="12.75" outlineLevel="0" r="21261">
      <c r="A21261" s="749" t="s">
        <v>48467</v>
      </c>
      <c r="B21261" s="749" t="str">
        <f aca="false">C21261&amp;D21261&amp;E21261&amp;F21261&amp;G21261&amp;H21261</f>
        <v>SAIDA D'AGUA,DE DOIS LADOS,COM 0,70M DE BASE,FORMANDO DE UMLADO UM ANGULO DE 30º COM O MEIO-FIO E DO OUTRO 90º,PARA DESCIDA D'AGUA,DE 0,90X0,40M,INCLUSIVE FORNECIMENTO DOS MATERIAIS</v>
      </c>
      <c r="C21261" s="749" t="s">
        <v>48465</v>
      </c>
      <c r="D21261" s="749" t="s">
        <v>48458</v>
      </c>
      <c r="E21261" s="749" t="s">
        <v>48459</v>
      </c>
      <c r="F21261" s="749" t="s">
        <v>11033</v>
      </c>
      <c r="I21261" s="749" t="s">
        <v>30</v>
      </c>
      <c r="J21261" s="749" t="n">
        <v>690.82</v>
      </c>
    </row>
    <row collapsed="false" customFormat="false" customHeight="true" hidden="true" ht="12.75" outlineLevel="0" r="21262">
      <c r="A21262" s="749" t="s">
        <v>48468</v>
      </c>
      <c r="B21262" s="749" t="str">
        <f aca="false">C21262&amp;D21262&amp;E21262&amp;F21262&amp;G21262&amp;H21262</f>
        <v>SAIDA D'AGUA,DE DOIS LADOS,COM 0,70M DE BASE,FORMANDO DE UMLADO UM ANGULO DE 30º COM O MEIO-FIO E DO OUTRO 90º,PARA DESCIDA D'AGUA,DE 0,90X0,40M,INCLUSIVE FORNECIMENTO DOS MATERIAIS</v>
      </c>
      <c r="C21262" s="749" t="s">
        <v>48465</v>
      </c>
      <c r="D21262" s="749" t="s">
        <v>48458</v>
      </c>
      <c r="E21262" s="749" t="s">
        <v>48459</v>
      </c>
      <c r="F21262" s="749" t="s">
        <v>11033</v>
      </c>
      <c r="I21262" s="749" t="s">
        <v>30</v>
      </c>
      <c r="J21262" s="749" t="n">
        <v>631.95</v>
      </c>
    </row>
    <row collapsed="false" customFormat="false" customHeight="true" hidden="true" ht="12.75" outlineLevel="0" r="21263">
      <c r="A21263" s="749" t="s">
        <v>48469</v>
      </c>
      <c r="B21263" s="749" t="str">
        <f aca="false">C21263&amp;D21263&amp;E21263&amp;F21263&amp;G21263&amp;H21263</f>
        <v>SAIDA D'AGUA,DE DOIS LADOS,COM 0,70M DE BASE,FORMANDO DE UMLADO UM ANGULO DE 30º COM O MEIO-FIO E DO OUTRO 90º,PARA DESCIDA D'AGUA,DE 1,10X0,50M,INCLUSIVE FORNECIMENTO DOS MATERIAIS</v>
      </c>
      <c r="C21263" s="749" t="s">
        <v>48465</v>
      </c>
      <c r="D21263" s="749" t="s">
        <v>48458</v>
      </c>
      <c r="E21263" s="749" t="s">
        <v>48462</v>
      </c>
      <c r="F21263" s="749" t="s">
        <v>11033</v>
      </c>
      <c r="I21263" s="749" t="s">
        <v>30</v>
      </c>
      <c r="J21263" s="749" t="n">
        <v>806.39</v>
      </c>
    </row>
    <row collapsed="false" customFormat="false" customHeight="true" hidden="true" ht="12.75" outlineLevel="0" r="21264">
      <c r="A21264" s="749" t="s">
        <v>48470</v>
      </c>
      <c r="B21264" s="749" t="str">
        <f aca="false">C21264&amp;D21264&amp;E21264&amp;F21264&amp;G21264&amp;H21264</f>
        <v>SAIDA D'AGUA,DE DOIS LADOS,COM 0,70M DE BASE,FORMANDO DE UMLADO UM ANGULO DE 30º COM O MEIO-FIO E DO OUTRO 90º,PARA DESCIDA D'AGUA,DE 1,10X0,50M,INCLUSIVE FORNECIMENTO DOS MATERIAIS</v>
      </c>
      <c r="C21264" s="749" t="s">
        <v>48465</v>
      </c>
      <c r="D21264" s="749" t="s">
        <v>48458</v>
      </c>
      <c r="E21264" s="749" t="s">
        <v>48462</v>
      </c>
      <c r="F21264" s="749" t="s">
        <v>11033</v>
      </c>
      <c r="I21264" s="749" t="s">
        <v>30</v>
      </c>
      <c r="J21264" s="749" t="n">
        <v>736.92</v>
      </c>
    </row>
    <row collapsed="false" customFormat="false" customHeight="true" hidden="true" ht="12.75" outlineLevel="0" r="21265">
      <c r="A21265" s="749" t="s">
        <v>48471</v>
      </c>
      <c r="B21265" s="749" t="str">
        <f aca="false">C21265&amp;D21265&amp;E21265&amp;F21265&amp;G21265&amp;H21265</f>
        <v>CAIXA COLETORA PRISMATICA RETANGULAR,EM CONCRETO ARMADO DE 0,15M DE ESPESSURA,MEDINDO 1,00X1,30M DE BASE E 1,60M DE ALTURA,TAMPA DE CONCRETO ARMADO VAZADA,INCLUSIVE FORNECIMENTO DOS MATERIAIS E ESCAVACAO MANUAL</v>
      </c>
      <c r="C21265" s="749" t="s">
        <v>48472</v>
      </c>
      <c r="D21265" s="749" t="s">
        <v>48473</v>
      </c>
      <c r="E21265" s="749" t="s">
        <v>48474</v>
      </c>
      <c r="F21265" s="749" t="s">
        <v>48475</v>
      </c>
      <c r="I21265" s="749" t="s">
        <v>30</v>
      </c>
      <c r="J21265" s="749" t="n">
        <v>4023.74</v>
      </c>
    </row>
    <row collapsed="false" customFormat="false" customHeight="true" hidden="true" ht="12.75" outlineLevel="0" r="21266">
      <c r="A21266" s="749" t="s">
        <v>48476</v>
      </c>
      <c r="B21266" s="749" t="str">
        <f aca="false">C21266&amp;D21266&amp;E21266&amp;F21266&amp;G21266&amp;H21266</f>
        <v>CAIXA COLETORA PRISMATICA RETANGULAR,EM CONCRETO ARMADO DE 0,15M DE ESPESSURA,MEDINDO 1,00X1,30M DE BASE E 1,60M DE ALTURA,TAMPA DE CONCRETO ARMADO VAZADA,INCLUSIVE FORNECIMENTO DOS MATERIAIS E ESCAVACAO MANUAL</v>
      </c>
      <c r="C21266" s="749" t="s">
        <v>48472</v>
      </c>
      <c r="D21266" s="749" t="s">
        <v>48473</v>
      </c>
      <c r="E21266" s="749" t="s">
        <v>48474</v>
      </c>
      <c r="F21266" s="749" t="s">
        <v>48475</v>
      </c>
      <c r="I21266" s="749" t="s">
        <v>30</v>
      </c>
      <c r="J21266" s="749" t="n">
        <v>3631.93</v>
      </c>
    </row>
    <row collapsed="false" customFormat="false" customHeight="true" hidden="true" ht="12.75" outlineLevel="0" r="21267">
      <c r="A21267" s="749" t="s">
        <v>48477</v>
      </c>
      <c r="B21267" s="749" t="str">
        <f aca="false">C21267&amp;D21267&amp;E21267&amp;F21267&amp;G21267&amp;H21267</f>
        <v>CAIXA COLETORA PRISMATICA RETANGULAR,EM CONCRETO ARMADO DE 0,15M DE ESPESSURA,MEDINDO 1,00X1,30M DE BASE E 1,80M DE ALTURA,TAMPA DE CONCRETO ARMADO VAZADA,INCLUSIVE FORNECIMENTO DOS MATERIAIS E ESCAVACAO MANUAL</v>
      </c>
      <c r="C21267" s="749" t="s">
        <v>48472</v>
      </c>
      <c r="D21267" s="749" t="s">
        <v>48478</v>
      </c>
      <c r="E21267" s="749" t="s">
        <v>48474</v>
      </c>
      <c r="F21267" s="749" t="s">
        <v>48475</v>
      </c>
      <c r="I21267" s="749" t="s">
        <v>30</v>
      </c>
      <c r="J21267" s="749" t="n">
        <v>4402.99</v>
      </c>
    </row>
    <row collapsed="false" customFormat="false" customHeight="true" hidden="true" ht="12.75" outlineLevel="0" r="21268">
      <c r="A21268" s="749" t="s">
        <v>48479</v>
      </c>
      <c r="B21268" s="749" t="str">
        <f aca="false">C21268&amp;D21268&amp;E21268&amp;F21268&amp;G21268&amp;H21268</f>
        <v>CAIXA COLETORA PRISMATICA RETANGULAR,EM CONCRETO ARMADO DE 0,15M DE ESPESSURA,MEDINDO 1,00X1,30M DE BASE E 1,80M DE ALTURA,TAMPA DE CONCRETO ARMADO VAZADA,INCLUSIVE FORNECIMENTO DOS MATERIAIS E ESCAVACAO MANUAL</v>
      </c>
      <c r="C21268" s="749" t="s">
        <v>48472</v>
      </c>
      <c r="D21268" s="749" t="s">
        <v>48478</v>
      </c>
      <c r="E21268" s="749" t="s">
        <v>48474</v>
      </c>
      <c r="F21268" s="749" t="s">
        <v>48475</v>
      </c>
      <c r="I21268" s="749" t="s">
        <v>30</v>
      </c>
      <c r="J21268" s="749" t="n">
        <v>3970.82</v>
      </c>
    </row>
    <row collapsed="false" customFormat="false" customHeight="true" hidden="true" ht="12.75" outlineLevel="0" r="21269">
      <c r="A21269" s="749" t="s">
        <v>48480</v>
      </c>
      <c r="B21269" s="749" t="str">
        <f aca="false">C21269&amp;D21269&amp;E21269&amp;F21269&amp;G21269&amp;H21269</f>
        <v>CAIXA COLETORA PRISMATICA RETANGULAR,EM CONCRETO ARMADO DE 0,15M DE ESPESSURA,MEDINDO 1,00X1,30M DE BASE E 2,00M DE ALTURA,TAMPA DE CONCRETO ARMADO VAZADA,INCLUSIVE FORNECIMENTO DOS MATERIAIS E ESCAVACAO MANUAL</v>
      </c>
      <c r="C21269" s="749" t="s">
        <v>48472</v>
      </c>
      <c r="D21269" s="749" t="s">
        <v>48481</v>
      </c>
      <c r="E21269" s="749" t="s">
        <v>48474</v>
      </c>
      <c r="F21269" s="749" t="s">
        <v>48475</v>
      </c>
      <c r="I21269" s="749" t="s">
        <v>30</v>
      </c>
      <c r="J21269" s="749" t="n">
        <v>4947.02</v>
      </c>
    </row>
    <row collapsed="false" customFormat="false" customHeight="true" hidden="true" ht="12.75" outlineLevel="0" r="21270">
      <c r="A21270" s="749" t="s">
        <v>48482</v>
      </c>
      <c r="B21270" s="749" t="str">
        <f aca="false">C21270&amp;D21270&amp;E21270&amp;F21270&amp;G21270&amp;H21270</f>
        <v>CAIXA COLETORA PRISMATICA RETANGULAR,EM CONCRETO ARMADO DE 0,15M DE ESPESSURA,MEDINDO 1,00X1,30M DE BASE E 2,00M DE ALTURA,TAMPA DE CONCRETO ARMADO VAZADA,INCLUSIVE FORNECIMENTO DOS MATERIAIS E ESCAVACAO MANUAL</v>
      </c>
      <c r="C21270" s="749" t="s">
        <v>48472</v>
      </c>
      <c r="D21270" s="749" t="s">
        <v>48481</v>
      </c>
      <c r="E21270" s="749" t="s">
        <v>48474</v>
      </c>
      <c r="F21270" s="749" t="s">
        <v>48475</v>
      </c>
      <c r="I21270" s="749" t="s">
        <v>30</v>
      </c>
      <c r="J21270" s="749" t="n">
        <v>4452.52</v>
      </c>
    </row>
    <row collapsed="false" customFormat="false" customHeight="true" hidden="true" ht="12.75" outlineLevel="0" r="21271">
      <c r="A21271" s="749" t="s">
        <v>48483</v>
      </c>
      <c r="B21271" s="749" t="str">
        <f aca="false">C21271&amp;D21271&amp;E21271&amp;F21271&amp;G21271&amp;H21271</f>
        <v>CAIXA COLETORA PRISMATICA RETANGULAR,EM CONCRETO ARMADO DE 0,15M DE ESPESSURA,MEDINDO 1,00X1,30M DE BASE E 2,20M DE ALTURA,TAMPA DE CONCRETO ARMADO VAZADA,INCLUSIVE FORNECIMENTO DOS MATERIAIS E ESCAVACAO MANUAL</v>
      </c>
      <c r="C21271" s="749" t="s">
        <v>48472</v>
      </c>
      <c r="D21271" s="749" t="s">
        <v>48484</v>
      </c>
      <c r="E21271" s="749" t="s">
        <v>48474</v>
      </c>
      <c r="F21271" s="749" t="s">
        <v>48475</v>
      </c>
      <c r="I21271" s="749" t="s">
        <v>30</v>
      </c>
      <c r="J21271" s="749" t="n">
        <v>5540.85</v>
      </c>
    </row>
    <row collapsed="false" customFormat="false" customHeight="true" hidden="true" ht="12.75" outlineLevel="0" r="21272">
      <c r="A21272" s="749" t="s">
        <v>48485</v>
      </c>
      <c r="B21272" s="749" t="str">
        <f aca="false">C21272&amp;D21272&amp;E21272&amp;F21272&amp;G21272&amp;H21272</f>
        <v>CAIXA COLETORA PRISMATICA RETANGULAR,EM CONCRETO ARMADO DE 0,15M DE ESPESSURA,MEDINDO 1,00X1,30M DE BASE E 2,20M DE ALTURA,TAMPA DE CONCRETO ARMADO VAZADA,INCLUSIVE FORNECIMENTO DOS MATERIAIS E ESCAVACAO MANUAL</v>
      </c>
      <c r="C21272" s="749" t="s">
        <v>48472</v>
      </c>
      <c r="D21272" s="749" t="s">
        <v>48484</v>
      </c>
      <c r="E21272" s="749" t="s">
        <v>48474</v>
      </c>
      <c r="F21272" s="749" t="s">
        <v>48475</v>
      </c>
      <c r="I21272" s="749" t="s">
        <v>30</v>
      </c>
      <c r="J21272" s="749" t="n">
        <v>4977.38</v>
      </c>
    </row>
    <row collapsed="false" customFormat="false" customHeight="true" hidden="true" ht="12.75" outlineLevel="0" r="21273">
      <c r="A21273" s="749" t="s">
        <v>48486</v>
      </c>
      <c r="B21273" s="749" t="str">
        <f aca="false">C21273&amp;D21273&amp;E21273&amp;F21273&amp;G21273&amp;H21273</f>
        <v>CAIXA COLETORA PRISMATICA RETANGULAR,EM CONCRETO ARMADO DE 0,15M DE ESPESSURA,MEDINDO 1,00X1,30M DE BASE E 2,40M DE ALTURA,TAMPA DE CONCRETO ARMADO VAZADA,INCLUSIVE FORNECIMENTO DOS MATERIAIS E ESCAVACAO MANUAL</v>
      </c>
      <c r="C21273" s="749" t="s">
        <v>48472</v>
      </c>
      <c r="D21273" s="749" t="s">
        <v>48487</v>
      </c>
      <c r="E21273" s="749" t="s">
        <v>48474</v>
      </c>
      <c r="F21273" s="749" t="s">
        <v>48475</v>
      </c>
      <c r="I21273" s="749" t="s">
        <v>30</v>
      </c>
      <c r="J21273" s="749" t="n">
        <v>6180.08</v>
      </c>
    </row>
    <row collapsed="false" customFormat="false" customHeight="true" hidden="true" ht="12.75" outlineLevel="0" r="21274">
      <c r="A21274" s="749" t="s">
        <v>48488</v>
      </c>
      <c r="B21274" s="749" t="str">
        <f aca="false">C21274&amp;D21274&amp;E21274&amp;F21274&amp;G21274&amp;H21274</f>
        <v>CAIXA COLETORA PRISMATICA RETANGULAR,EM CONCRETO ARMADO DE 0,15M DE ESPESSURA,MEDINDO 1,00X1,30M DE BASE E 2,40M DE ALTURA,TAMPA DE CONCRETO ARMADO VAZADA,INCLUSIVE FORNECIMENTO DOS MATERIAIS E ESCAVACAO MANUAL</v>
      </c>
      <c r="C21274" s="749" t="s">
        <v>48472</v>
      </c>
      <c r="D21274" s="749" t="s">
        <v>48487</v>
      </c>
      <c r="E21274" s="749" t="s">
        <v>48474</v>
      </c>
      <c r="F21274" s="749" t="s">
        <v>48475</v>
      </c>
      <c r="I21274" s="749" t="s">
        <v>30</v>
      </c>
      <c r="J21274" s="749" t="n">
        <v>5541.59</v>
      </c>
    </row>
    <row collapsed="false" customFormat="false" customHeight="true" hidden="true" ht="12.75" outlineLevel="0" r="21275">
      <c r="A21275" s="749" t="s">
        <v>48489</v>
      </c>
      <c r="B21275" s="749" t="str">
        <f aca="false">C21275&amp;D21275&amp;E21275&amp;F21275&amp;G21275&amp;H21275</f>
        <v>CAIXA COLETORA PRISMATICA RETANGULAR,EM CONCRETO ARMADO DE 0,15M DE ESPESSURA,MEDINDO 1,00X1,30M DE BASE E 2,60M DE ALTURA,TAMPA DE CONCRETO ARMADO VAZADA,INCLUSIVE FORNECIMENTO DOS MATERIAIS E ESCAVACAO MANUAL</v>
      </c>
      <c r="C21275" s="749" t="s">
        <v>48472</v>
      </c>
      <c r="D21275" s="749" t="s">
        <v>48490</v>
      </c>
      <c r="E21275" s="749" t="s">
        <v>48474</v>
      </c>
      <c r="F21275" s="749" t="s">
        <v>48475</v>
      </c>
      <c r="I21275" s="749" t="s">
        <v>30</v>
      </c>
      <c r="J21275" s="749" t="n">
        <v>6813.06</v>
      </c>
    </row>
    <row collapsed="false" customFormat="false" customHeight="true" hidden="true" ht="12.75" outlineLevel="0" r="21276">
      <c r="A21276" s="749" t="s">
        <v>48491</v>
      </c>
      <c r="B21276" s="749" t="str">
        <f aca="false">C21276&amp;D21276&amp;E21276&amp;F21276&amp;G21276&amp;H21276</f>
        <v>CAIXA COLETORA PRISMATICA RETANGULAR,EM CONCRETO ARMADO DE 0,15M DE ESPESSURA,MEDINDO 1,00X1,30M DE BASE E 2,60M DE ALTURA,TAMPA DE CONCRETO ARMADO VAZADA,INCLUSIVE FORNECIMENTO DOS MATERIAIS E ESCAVACAO MANUAL</v>
      </c>
      <c r="C21276" s="749" t="s">
        <v>48472</v>
      </c>
      <c r="D21276" s="749" t="s">
        <v>48490</v>
      </c>
      <c r="E21276" s="749" t="s">
        <v>48474</v>
      </c>
      <c r="F21276" s="749" t="s">
        <v>48475</v>
      </c>
      <c r="I21276" s="749" t="s">
        <v>30</v>
      </c>
      <c r="J21276" s="749" t="n">
        <v>6100.42</v>
      </c>
    </row>
    <row collapsed="false" customFormat="false" customHeight="true" hidden="true" ht="12.75" outlineLevel="0" r="21277">
      <c r="A21277" s="749" t="s">
        <v>48492</v>
      </c>
      <c r="B21277" s="749" t="str">
        <f aca="false">C21277&amp;D21277&amp;E21277&amp;F21277&amp;G21277&amp;H21277</f>
        <v>CAIXA COLETORA,EM BLOCOS DE CONCRETO,COM DIMENSOES INTERNASDE 1,30X1,00M E ALTURA DE 1,60M,INCLUSIVE TAMPA DE CONCRETOARMADO E ESCAVACAO</v>
      </c>
      <c r="C21277" s="749" t="s">
        <v>48493</v>
      </c>
      <c r="D21277" s="749" t="s">
        <v>48494</v>
      </c>
      <c r="E21277" s="749" t="s">
        <v>48495</v>
      </c>
      <c r="I21277" s="749" t="s">
        <v>30</v>
      </c>
      <c r="J21277" s="749" t="n">
        <v>1077.22</v>
      </c>
    </row>
    <row collapsed="false" customFormat="false" customHeight="true" hidden="true" ht="12.75" outlineLevel="0" r="21278">
      <c r="A21278" s="749" t="s">
        <v>48496</v>
      </c>
      <c r="B21278" s="749" t="str">
        <f aca="false">C21278&amp;D21278&amp;E21278&amp;F21278&amp;G21278&amp;H21278</f>
        <v>CAIXA COLETORA,EM BLOCOS DE CONCRETO,COM DIMENSOES INTERNASDE 1,30X1,00M E ALTURA DE 1,60M,INCLUSIVE TAMPA DE CONCRETOARMADO E ESCAVACAO</v>
      </c>
      <c r="C21278" s="749" t="s">
        <v>48493</v>
      </c>
      <c r="D21278" s="749" t="s">
        <v>48494</v>
      </c>
      <c r="E21278" s="749" t="s">
        <v>48495</v>
      </c>
      <c r="I21278" s="749" t="s">
        <v>30</v>
      </c>
      <c r="J21278" s="749" t="n">
        <v>966.41</v>
      </c>
    </row>
    <row collapsed="false" customFormat="false" customHeight="true" hidden="true" ht="12.75" outlineLevel="0" r="21279">
      <c r="A21279" s="749" t="s">
        <v>48497</v>
      </c>
      <c r="B21279" s="749" t="str">
        <f aca="false">C21279&amp;D21279&amp;E21279&amp;F21279&amp;G21279&amp;H21279</f>
        <v>SAIDA D'AGUA PARA DRENOS TRANSVERSAIS,EM CONCRETO ARMADO,COM 0,10M DE ESPESSURA,MEDINDO EXTERNAMENTE 1,15X0,60M DE BASE,PAREDES LATERAIS DE ALTURA VARIAVEL 1,00 A 0,10M</v>
      </c>
      <c r="C21279" s="749" t="s">
        <v>48498</v>
      </c>
      <c r="D21279" s="749" t="s">
        <v>48499</v>
      </c>
      <c r="E21279" s="749" t="s">
        <v>48500</v>
      </c>
      <c r="I21279" s="749" t="s">
        <v>30</v>
      </c>
      <c r="J21279" s="749" t="n">
        <v>728.6</v>
      </c>
    </row>
    <row collapsed="false" customFormat="false" customHeight="true" hidden="true" ht="12.75" outlineLevel="0" r="21280">
      <c r="A21280" s="749" t="s">
        <v>48501</v>
      </c>
      <c r="B21280" s="749" t="str">
        <f aca="false">C21280&amp;D21280&amp;E21280&amp;F21280&amp;G21280&amp;H21280</f>
        <v>SAIDA D'AGUA PARA DRENOS TRANSVERSAIS,EM CONCRETO ARMADO,COM 0,10M DE ESPESSURA,MEDINDO EXTERNAMENTE 1,15X0,60M DE BASE,PAREDES LATERAIS DE ALTURA VARIAVEL 1,00 A 0,10M</v>
      </c>
      <c r="C21280" s="749" t="s">
        <v>48498</v>
      </c>
      <c r="D21280" s="749" t="s">
        <v>48499</v>
      </c>
      <c r="E21280" s="749" t="s">
        <v>48500</v>
      </c>
      <c r="I21280" s="749" t="s">
        <v>30</v>
      </c>
      <c r="J21280" s="749" t="n">
        <v>660.04</v>
      </c>
    </row>
    <row collapsed="false" customFormat="false" customHeight="true" hidden="true" ht="12.75" outlineLevel="0" r="21281">
      <c r="A21281" s="749" t="s">
        <v>48502</v>
      </c>
      <c r="B21281" s="749" t="str">
        <f aca="false">C21281&amp;D21281&amp;E21281&amp;F21281&amp;G21281&amp;H21281</f>
        <v>DISSIPADOR DE ENERGIA TIPO,EM CONCRETO ARMADO,MEDINDO 1,70X1,15M DE BASE E 0,50M DE ALTURA,INCLUSIVE 10 RESSALTOS DE CONCRETO DE 0,10X0,20X0,15M,COM FORNECIMENTO DOS MATERIAIS E ESCAVACAO</v>
      </c>
      <c r="C21281" s="749" t="s">
        <v>48503</v>
      </c>
      <c r="D21281" s="749" t="s">
        <v>48504</v>
      </c>
      <c r="E21281" s="749" t="s">
        <v>48505</v>
      </c>
      <c r="F21281" s="749" t="s">
        <v>48506</v>
      </c>
      <c r="I21281" s="749" t="s">
        <v>30</v>
      </c>
      <c r="J21281" s="749" t="n">
        <v>1250.16</v>
      </c>
    </row>
    <row collapsed="false" customFormat="false" customHeight="true" hidden="true" ht="12.75" outlineLevel="0" r="21282">
      <c r="A21282" s="749" t="s">
        <v>48507</v>
      </c>
      <c r="B21282" s="749" t="str">
        <f aca="false">C21282&amp;D21282&amp;E21282&amp;F21282&amp;G21282&amp;H21282</f>
        <v>DISSIPADOR DE ENERGIA TIPO,EM CONCRETO ARMADO,MEDINDO 1,70X1,15M DE BASE E 0,50M DE ALTURA,INCLUSIVE 10 RESSALTOS DE CONCRETO DE 0,10X0,20X0,15M,COM FORNECIMENTO DOS MATERIAIS E ESCAVACAO</v>
      </c>
      <c r="C21282" s="749" t="s">
        <v>48503</v>
      </c>
      <c r="D21282" s="749" t="s">
        <v>48504</v>
      </c>
      <c r="E21282" s="749" t="s">
        <v>48505</v>
      </c>
      <c r="F21282" s="749" t="s">
        <v>48506</v>
      </c>
      <c r="I21282" s="749" t="s">
        <v>30</v>
      </c>
      <c r="J21282" s="749" t="n">
        <v>1149.48</v>
      </c>
    </row>
    <row collapsed="false" customFormat="false" customHeight="true" hidden="true" ht="12.75" outlineLevel="0" r="21283">
      <c r="A21283" s="749" t="s">
        <v>48508</v>
      </c>
      <c r="B21283" s="749" t="str">
        <f aca="false">C21283&amp;D21283&amp;E21283&amp;F21283&amp;G21283&amp;H21283</f>
        <v>DISSIPADOR DE ENERGIA TIPO,EM CONCRETO ARMADO,MEDINDO 1,90X1,15M DE BASE E 0,50M DE ALTURA,INCLUSIVE 10 RESSALTOS DE CONCRETO DE 0,10X0,20X0,15M,COM FORNECIMENTO DOS MATERIAIS E ESCAVACAO</v>
      </c>
      <c r="C21283" s="749" t="s">
        <v>48509</v>
      </c>
      <c r="D21283" s="749" t="s">
        <v>48504</v>
      </c>
      <c r="E21283" s="749" t="s">
        <v>48505</v>
      </c>
      <c r="F21283" s="749" t="s">
        <v>48506</v>
      </c>
      <c r="I21283" s="749" t="s">
        <v>30</v>
      </c>
      <c r="J21283" s="749" t="n">
        <v>1335.67</v>
      </c>
    </row>
    <row collapsed="false" customFormat="false" customHeight="true" hidden="true" ht="12.75" outlineLevel="0" r="21284">
      <c r="A21284" s="749" t="s">
        <v>48510</v>
      </c>
      <c r="B21284" s="749" t="str">
        <f aca="false">C21284&amp;D21284&amp;E21284&amp;F21284&amp;G21284&amp;H21284</f>
        <v>DISSIPADOR DE ENERGIA TIPO,EM CONCRETO ARMADO,MEDINDO 1,90X1,15M DE BASE E 0,50M DE ALTURA,INCLUSIVE 10 RESSALTOS DE CONCRETO DE 0,10X0,20X0,15M,COM FORNECIMENTO DOS MATERIAIS E ESCAVACAO</v>
      </c>
      <c r="C21284" s="749" t="s">
        <v>48509</v>
      </c>
      <c r="D21284" s="749" t="s">
        <v>48504</v>
      </c>
      <c r="E21284" s="749" t="s">
        <v>48505</v>
      </c>
      <c r="F21284" s="749" t="s">
        <v>48506</v>
      </c>
      <c r="I21284" s="749" t="s">
        <v>30</v>
      </c>
      <c r="J21284" s="749" t="n">
        <v>1228.96</v>
      </c>
    </row>
    <row collapsed="false" customFormat="false" customHeight="true" hidden="true" ht="12.75" outlineLevel="0" r="21285">
      <c r="A21285" s="749" t="s">
        <v>48511</v>
      </c>
      <c r="B21285" s="749" t="str">
        <f aca="false">C21285&amp;D21285&amp;E21285&amp;F21285&amp;G21285&amp;H21285</f>
        <v>DISSIPADOR DE ENERGIA TIPO,EM CONCRETO ARMADO,MEDINDO 2,10X1,15M DE BASE E 0,50M DE ALTURA,INCLUSIVE 10 RESSALTOS DE CONCRETO DE 0,10X0,20X0,15M,COM FORNECIMENTO DOS MATERIAIS E ESCAVACAO</v>
      </c>
      <c r="C21285" s="749" t="s">
        <v>48512</v>
      </c>
      <c r="D21285" s="749" t="s">
        <v>48504</v>
      </c>
      <c r="E21285" s="749" t="s">
        <v>48505</v>
      </c>
      <c r="F21285" s="749" t="s">
        <v>48506</v>
      </c>
      <c r="I21285" s="749" t="s">
        <v>30</v>
      </c>
      <c r="J21285" s="749" t="n">
        <v>1438.9</v>
      </c>
    </row>
    <row collapsed="false" customFormat="false" customHeight="true" hidden="true" ht="12.75" outlineLevel="0" r="21286">
      <c r="A21286" s="749" t="s">
        <v>48513</v>
      </c>
      <c r="B21286" s="749" t="str">
        <f aca="false">C21286&amp;D21286&amp;E21286&amp;F21286&amp;G21286&amp;H21286</f>
        <v>DISSIPADOR DE ENERGIA TIPO,EM CONCRETO ARMADO,MEDINDO 2,10X1,15M DE BASE E 0,50M DE ALTURA,INCLUSIVE 10 RESSALTOS DE CONCRETO DE 0,10X0,20X0,15M,COM FORNECIMENTO DOS MATERIAIS E ESCAVACAO</v>
      </c>
      <c r="C21286" s="749" t="s">
        <v>48512</v>
      </c>
      <c r="D21286" s="749" t="s">
        <v>48504</v>
      </c>
      <c r="E21286" s="749" t="s">
        <v>48505</v>
      </c>
      <c r="F21286" s="749" t="s">
        <v>48506</v>
      </c>
      <c r="I21286" s="749" t="s">
        <v>30</v>
      </c>
      <c r="J21286" s="749" t="n">
        <v>1323.86</v>
      </c>
    </row>
    <row collapsed="false" customFormat="false" customHeight="true" hidden="true" ht="12.75" outlineLevel="0" r="21287">
      <c r="A21287" s="749" t="s">
        <v>48514</v>
      </c>
      <c r="B21287" s="749" t="str">
        <f aca="false">C21287&amp;D21287&amp;E21287&amp;F21287&amp;G21287&amp;H21287</f>
        <v>TAMPA PARA CAIXA COLETORA,EM CONCRETO ARMADO,INCLUSIVE TODOS OS MATERIAIS E COLOCACAO (ESPESSURA DE 6CM)</v>
      </c>
      <c r="C21287" s="749" t="s">
        <v>48515</v>
      </c>
      <c r="D21287" s="749" t="s">
        <v>48516</v>
      </c>
      <c r="I21287" s="749" t="s">
        <v>52</v>
      </c>
      <c r="J21287" s="749" t="n">
        <v>129.82</v>
      </c>
    </row>
    <row collapsed="false" customFormat="false" customHeight="true" hidden="true" ht="12.75" outlineLevel="0" r="21288">
      <c r="A21288" s="749" t="s">
        <v>48517</v>
      </c>
      <c r="B21288" s="749" t="str">
        <f aca="false">C21288&amp;D21288&amp;E21288&amp;F21288&amp;G21288&amp;H21288</f>
        <v>TAMPA PARA CAIXA COLETORA,EM CONCRETO ARMADO,INCLUSIVE TODOS OS MATERIAIS E COLOCACAO (ESPESSURA DE 6CM)</v>
      </c>
      <c r="C21288" s="749" t="s">
        <v>48515</v>
      </c>
      <c r="D21288" s="749" t="s">
        <v>48516</v>
      </c>
      <c r="I21288" s="749" t="s">
        <v>52</v>
      </c>
      <c r="J21288" s="749" t="n">
        <v>118.37</v>
      </c>
    </row>
    <row collapsed="false" customFormat="false" customHeight="true" hidden="true" ht="12.75" outlineLevel="0" r="21289">
      <c r="A21289" s="749" t="s">
        <v>48518</v>
      </c>
      <c r="B21289" s="749" t="str">
        <f aca="false">C21289&amp;D21289&amp;E21289&amp;F21289&amp;G21289&amp;H21289</f>
        <v>DISSIPADOR DE ENERGIA EM PEDRA ARGAMASSADA,INCLUSIVE MATERIAIS DE ESCAVACAO,MEDIDO POR VOLUME DE PEDRA ARGAMASSADA</v>
      </c>
      <c r="C21289" s="749" t="s">
        <v>48519</v>
      </c>
      <c r="D21289" s="749" t="s">
        <v>48520</v>
      </c>
      <c r="I21289" s="749" t="s">
        <v>2478</v>
      </c>
      <c r="J21289" s="749" t="n">
        <v>480.88</v>
      </c>
    </row>
    <row collapsed="false" customFormat="false" customHeight="true" hidden="true" ht="12.75" outlineLevel="0" r="21290">
      <c r="A21290" s="749" t="s">
        <v>48521</v>
      </c>
      <c r="B21290" s="749" t="str">
        <f aca="false">C21290&amp;D21290&amp;E21290&amp;F21290&amp;G21290&amp;H21290</f>
        <v>DISSIPADOR DE ENERGIA EM PEDRA ARGAMASSADA,INCLUSIVE MATERIAIS DE ESCAVACAO,MEDIDO POR VOLUME DE PEDRA ARGAMASSADA</v>
      </c>
      <c r="C21290" s="749" t="s">
        <v>48519</v>
      </c>
      <c r="D21290" s="749" t="s">
        <v>48520</v>
      </c>
      <c r="I21290" s="749" t="s">
        <v>2478</v>
      </c>
      <c r="J21290" s="749" t="n">
        <v>432.29</v>
      </c>
    </row>
    <row collapsed="false" customFormat="false" customHeight="true" hidden="true" ht="12.75" outlineLevel="0" r="21291">
      <c r="A21291" s="749" t="s">
        <v>48522</v>
      </c>
      <c r="B21291" s="749" t="str">
        <f aca="false">C21291&amp;D21291&amp;E21291&amp;F21291&amp;G21291&amp;H21291</f>
        <v>DRENO PROFUNDO PARA CORTE EM SOLO,TRAPEZOIDAL,MEDINDO 0,60MNA BASE MENOR,0,70M NA BASE MAIOR E 1,50M DE ALTURA,DIAMETRO DO TUBO DE 0,20M,FORNECIMENTO DOS MATERIAIS E EXECUCAO,INCLUSIVE SELO,ENCHIMENTO FILTRANTE,MATERIAL DRENANTE E ESCAVACAO</v>
      </c>
      <c r="C21291" s="749" t="s">
        <v>48523</v>
      </c>
      <c r="D21291" s="749" t="s">
        <v>48524</v>
      </c>
      <c r="E21291" s="749" t="s">
        <v>48525</v>
      </c>
      <c r="F21291" s="749" t="s">
        <v>48526</v>
      </c>
      <c r="G21291" s="749" t="s">
        <v>11365</v>
      </c>
      <c r="I21291" s="749" t="s">
        <v>236</v>
      </c>
      <c r="J21291" s="749" t="n">
        <v>149.64</v>
      </c>
    </row>
    <row collapsed="false" customFormat="false" customHeight="true" hidden="true" ht="12.75" outlineLevel="0" r="21292">
      <c r="A21292" s="749" t="s">
        <v>48527</v>
      </c>
      <c r="B21292" s="749" t="str">
        <f aca="false">C21292&amp;D21292&amp;E21292&amp;F21292&amp;G21292&amp;H21292</f>
        <v>DRENO PROFUNDO PARA CORTE EM SOLO,TRAPEZOIDAL,MEDINDO 0,60MNA BASE MENOR,0,70M NA BASE MAIOR E 1,50M DE ALTURA,DIAMETRO DO TUBO DE 0,20M,FORNECIMENTO DOS MATERIAIS E EXECUCAO,INCLUSIVE SELO,ENCHIMENTO FILTRANTE,MATERIAL DRENANTE E ESCAVACAO</v>
      </c>
      <c r="C21292" s="749" t="s">
        <v>48523</v>
      </c>
      <c r="D21292" s="749" t="s">
        <v>48524</v>
      </c>
      <c r="E21292" s="749" t="s">
        <v>48525</v>
      </c>
      <c r="F21292" s="749" t="s">
        <v>48526</v>
      </c>
      <c r="G21292" s="749" t="s">
        <v>11365</v>
      </c>
      <c r="I21292" s="749" t="s">
        <v>236</v>
      </c>
      <c r="J21292" s="749" t="n">
        <v>139.89</v>
      </c>
    </row>
    <row collapsed="false" customFormat="false" customHeight="true" hidden="true" ht="12.75" outlineLevel="0" r="21293">
      <c r="A21293" s="749" t="s">
        <v>48528</v>
      </c>
      <c r="B21293" s="749" t="str">
        <f aca="false">C21293&amp;D21293&amp;E21293&amp;F21293&amp;G21293&amp;H21293</f>
        <v>DRENO PROFUNDO PARA CORTE EM SOLO,TRAPEZOIDAL,MEDINDO 0,65MNA BASE MENOR,0,75M NA BASE MAIOR E 1,50M DE ALTURA,DIAMETRO DO TUBO DE 0,30M,FORNECIMENTO DOS MATERIAIS E EXECUCAO,INCLUSIVE SELO,ENCHIMENTO FILTRANTE,MATERIAL DRENANTE E ESCAVACAO</v>
      </c>
      <c r="C21293" s="749" t="s">
        <v>48529</v>
      </c>
      <c r="D21293" s="749" t="s">
        <v>48530</v>
      </c>
      <c r="E21293" s="749" t="s">
        <v>48531</v>
      </c>
      <c r="F21293" s="749" t="s">
        <v>48526</v>
      </c>
      <c r="G21293" s="749" t="s">
        <v>11365</v>
      </c>
      <c r="I21293" s="749" t="s">
        <v>236</v>
      </c>
      <c r="J21293" s="749" t="n">
        <v>165.12</v>
      </c>
    </row>
    <row collapsed="false" customFormat="false" customHeight="true" hidden="true" ht="12.75" outlineLevel="0" r="21294">
      <c r="A21294" s="749" t="s">
        <v>48532</v>
      </c>
      <c r="B21294" s="749" t="str">
        <f aca="false">C21294&amp;D21294&amp;E21294&amp;F21294&amp;G21294&amp;H21294</f>
        <v>DRENO PROFUNDO PARA CORTE EM SOLO,TRAPEZOIDAL,MEDINDO 0,65MNA BASE MENOR,0,75M NA BASE MAIOR E 1,50M DE ALTURA,DIAMETRO DO TUBO DE 0,30M,FORNECIMENTO DOS MATERIAIS E EXECUCAO,INCLUSIVE SELO,ENCHIMENTO FILTRANTE,MATERIAL DRENANTE E ESCAVACAO</v>
      </c>
      <c r="C21294" s="749" t="s">
        <v>48529</v>
      </c>
      <c r="D21294" s="749" t="s">
        <v>48530</v>
      </c>
      <c r="E21294" s="749" t="s">
        <v>48531</v>
      </c>
      <c r="F21294" s="749" t="s">
        <v>48526</v>
      </c>
      <c r="G21294" s="749" t="s">
        <v>11365</v>
      </c>
      <c r="I21294" s="749" t="s">
        <v>236</v>
      </c>
      <c r="J21294" s="749" t="n">
        <v>154.45</v>
      </c>
    </row>
    <row collapsed="false" customFormat="false" customHeight="true" hidden="true" ht="12.75" outlineLevel="0" r="21295">
      <c r="A21295" s="749" t="s">
        <v>48533</v>
      </c>
      <c r="B21295" s="749" t="str">
        <f aca="false">C21295&amp;D21295&amp;E21295&amp;F21295&amp;G21295&amp;H21295</f>
        <v>DRENO PROFUNDO PARA CORTE EM SOLO,TRAPEZOIDAL,MEDINDO 0,70MNA BASE MENOR,0,80M NA BASE MAIOR E 1,50M DE ALTURA,DIAMETRO DO TUBO DE 0,40M,FORNECIMENTO DOS MATERIAIS E EXECUCAO,INCLUSIVE SELO,ENCHIMENTO FILTRANTE,MATERIAL DRENANTE E ESCAVACAO</v>
      </c>
      <c r="C21295" s="749" t="s">
        <v>48534</v>
      </c>
      <c r="D21295" s="749" t="s">
        <v>48535</v>
      </c>
      <c r="E21295" s="749" t="s">
        <v>48536</v>
      </c>
      <c r="F21295" s="749" t="s">
        <v>48526</v>
      </c>
      <c r="G21295" s="749" t="s">
        <v>11365</v>
      </c>
      <c r="I21295" s="749" t="s">
        <v>236</v>
      </c>
      <c r="J21295" s="749" t="n">
        <v>191.14</v>
      </c>
    </row>
    <row collapsed="false" customFormat="false" customHeight="true" hidden="true" ht="12.75" outlineLevel="0" r="21296">
      <c r="A21296" s="749" t="s">
        <v>48537</v>
      </c>
      <c r="B21296" s="749" t="str">
        <f aca="false">C21296&amp;D21296&amp;E21296&amp;F21296&amp;G21296&amp;H21296</f>
        <v>DRENO PROFUNDO PARA CORTE EM SOLO,TRAPEZOIDAL,MEDINDO 0,70MNA BASE MENOR,0,80M NA BASE MAIOR E 1,50M DE ALTURA,DIAMETRO DO TUBO DE 0,40M,FORNECIMENTO DOS MATERIAIS E EXECUCAO,INCLUSIVE SELO,ENCHIMENTO FILTRANTE,MATERIAL DRENANTE E ESCAVACAO</v>
      </c>
      <c r="C21296" s="749" t="s">
        <v>48534</v>
      </c>
      <c r="D21296" s="749" t="s">
        <v>48535</v>
      </c>
      <c r="E21296" s="749" t="s">
        <v>48536</v>
      </c>
      <c r="F21296" s="749" t="s">
        <v>48526</v>
      </c>
      <c r="G21296" s="749" t="s">
        <v>11365</v>
      </c>
      <c r="I21296" s="749" t="s">
        <v>236</v>
      </c>
      <c r="J21296" s="749" t="n">
        <v>179.54</v>
      </c>
    </row>
    <row collapsed="false" customFormat="false" customHeight="true" hidden="true" ht="12.75" outlineLevel="0" r="21297">
      <c r="A21297" s="749" t="s">
        <v>48538</v>
      </c>
      <c r="B21297" s="749" t="str">
        <f aca="false">C21297&amp;D21297&amp;E21297&amp;F21297&amp;G21297&amp;H21297</f>
        <v>DRENO PROFUNDO PARA CORTE EM SOLO,TRAPEZOIDAL,MEDINDO 0,60MNA BASE MENOR,0,70M NA BASE MAIOR E 1,50M DE ALTURA,DIAMETRO DO TUBO DE 0,20M,FORNECIMENTO DOS MATERIAIS E EXECUCAO,INCLUSIVE SELO,ENCHIMENTO FILTRANTE,MATERIAL DRENANTE E ESCAVACAO,EXCLUSIVE FORNECIMENTO DO TUBO</v>
      </c>
      <c r="C21297" s="749" t="s">
        <v>48523</v>
      </c>
      <c r="D21297" s="749" t="s">
        <v>48524</v>
      </c>
      <c r="E21297" s="749" t="s">
        <v>48525</v>
      </c>
      <c r="F21297" s="749" t="s">
        <v>48526</v>
      </c>
      <c r="G21297" s="749" t="s">
        <v>48539</v>
      </c>
      <c r="I21297" s="749" t="s">
        <v>236</v>
      </c>
      <c r="J21297" s="749" t="n">
        <v>125.33</v>
      </c>
    </row>
    <row collapsed="false" customFormat="false" customHeight="true" hidden="true" ht="12.75" outlineLevel="0" r="21298">
      <c r="A21298" s="749" t="s">
        <v>48540</v>
      </c>
      <c r="B21298" s="749" t="str">
        <f aca="false">C21298&amp;D21298&amp;E21298&amp;F21298&amp;G21298&amp;H21298</f>
        <v>DRENO PROFUNDO PARA CORTE EM SOLO,TRAPEZOIDAL,MEDINDO 0,60MNA BASE MENOR,0,70M NA BASE MAIOR E 1,50M DE ALTURA,DIAMETRO DO TUBO DE 0,20M,FORNECIMENTO DOS MATERIAIS E EXECUCAO,INCLUSIVE SELO,ENCHIMENTO FILTRANTE,MATERIAL DRENANTE E ESCAVACAO,EXCLUSIVE FORNECIMENTO DO TUBO</v>
      </c>
      <c r="C21298" s="749" t="s">
        <v>48523</v>
      </c>
      <c r="D21298" s="749" t="s">
        <v>48524</v>
      </c>
      <c r="E21298" s="749" t="s">
        <v>48525</v>
      </c>
      <c r="F21298" s="749" t="s">
        <v>48526</v>
      </c>
      <c r="G21298" s="749" t="s">
        <v>48539</v>
      </c>
      <c r="I21298" s="749" t="s">
        <v>236</v>
      </c>
      <c r="J21298" s="749" t="n">
        <v>115.58</v>
      </c>
    </row>
    <row collapsed="false" customFormat="false" customHeight="true" hidden="true" ht="12.75" outlineLevel="0" r="21299">
      <c r="A21299" s="749" t="s">
        <v>48541</v>
      </c>
      <c r="B21299" s="749" t="str">
        <f aca="false">C21299&amp;D21299&amp;E21299&amp;F21299&amp;G21299&amp;H21299</f>
        <v>DRENO PROFUNDO PARA CORTE EM SOLO,TRAPEZOIDAL,MEDINDO 0,65MNA BASE MENOR,0,75M NA BASE MAIOR E 1,50M DE ALTURA,DIAMETRO DO TUBO DE 0,30M,FORNECIMENTO DOS MATERIAIS E EXECUCAO,INCLUSIVE SELO,ENCHIMENTO FILTRANTE,MATERIAL DRENANTE E ESCAVACAO,EXCLUSIVE FORNECIMENTO DO TUBO</v>
      </c>
      <c r="C21299" s="749" t="s">
        <v>48529</v>
      </c>
      <c r="D21299" s="749" t="s">
        <v>48530</v>
      </c>
      <c r="E21299" s="749" t="s">
        <v>48531</v>
      </c>
      <c r="F21299" s="749" t="s">
        <v>48526</v>
      </c>
      <c r="G21299" s="749" t="s">
        <v>48539</v>
      </c>
      <c r="I21299" s="749" t="s">
        <v>236</v>
      </c>
      <c r="J21299" s="749" t="n">
        <v>134.52</v>
      </c>
    </row>
    <row collapsed="false" customFormat="false" customHeight="true" hidden="true" ht="12.75" outlineLevel="0" r="21300">
      <c r="A21300" s="749" t="s">
        <v>48542</v>
      </c>
      <c r="B21300" s="749" t="str">
        <f aca="false">C21300&amp;D21300&amp;E21300&amp;F21300&amp;G21300&amp;H21300</f>
        <v>DRENO PROFUNDO PARA CORTE EM SOLO,TRAPEZOIDAL,MEDINDO 0,65MNA BASE MENOR,0,75M NA BASE MAIOR E 1,50M DE ALTURA,DIAMETRO DO TUBO DE 0,30M,FORNECIMENTO DOS MATERIAIS E EXECUCAO,INCLUSIVE SELO,ENCHIMENTO FILTRANTE,MATERIAL DRENANTE E ESCAVACAO,EXCLUSIVE FORNECIMENTO DO TUBO</v>
      </c>
      <c r="C21300" s="749" t="s">
        <v>48529</v>
      </c>
      <c r="D21300" s="749" t="s">
        <v>48530</v>
      </c>
      <c r="E21300" s="749" t="s">
        <v>48531</v>
      </c>
      <c r="F21300" s="749" t="s">
        <v>48526</v>
      </c>
      <c r="G21300" s="749" t="s">
        <v>48539</v>
      </c>
      <c r="I21300" s="749" t="s">
        <v>236</v>
      </c>
      <c r="J21300" s="749" t="n">
        <v>123.85</v>
      </c>
    </row>
    <row collapsed="false" customFormat="false" customHeight="true" hidden="true" ht="12.75" outlineLevel="0" r="21301">
      <c r="A21301" s="749" t="s">
        <v>48543</v>
      </c>
      <c r="B21301" s="749" t="str">
        <f aca="false">C21301&amp;D21301&amp;E21301&amp;F21301&amp;G21301&amp;H21301</f>
        <v>DRENO PROFUNDO PARA CORTE EM SOLO,TRAPEZOIDAL,MEDINDO 0,70MNA BASE MENOR,0,80M NA BASE MAIOR E 1,50M DE ALTURA,DIAMETRO DO TUBO DE 0,40M,FORNECIMENTO DOS MATERIAIS E EXECUCAO,INCLUSIVE SELO,ENCHIMENTO FILTRANTE,MATERIAL DRENANTE E ESCAVACAO,EXCLUSIVE FORNECIMENTO DO TUBO</v>
      </c>
      <c r="C21301" s="749" t="s">
        <v>48534</v>
      </c>
      <c r="D21301" s="749" t="s">
        <v>48535</v>
      </c>
      <c r="E21301" s="749" t="s">
        <v>48536</v>
      </c>
      <c r="F21301" s="749" t="s">
        <v>48526</v>
      </c>
      <c r="G21301" s="749" t="s">
        <v>48539</v>
      </c>
      <c r="I21301" s="749" t="s">
        <v>236</v>
      </c>
      <c r="J21301" s="749" t="n">
        <v>142.88</v>
      </c>
    </row>
    <row collapsed="false" customFormat="false" customHeight="true" hidden="true" ht="12.75" outlineLevel="0" r="21302">
      <c r="A21302" s="749" t="s">
        <v>48544</v>
      </c>
      <c r="B21302" s="749" t="str">
        <f aca="false">C21302&amp;D21302&amp;E21302&amp;F21302&amp;G21302&amp;H21302</f>
        <v>DRENO PROFUNDO PARA CORTE EM SOLO,TRAPEZOIDAL,MEDINDO 0,70MNA BASE MENOR,0,80M NA BASE MAIOR E 1,50M DE ALTURA,DIAMETRO DO TUBO DE 0,40M,FORNECIMENTO DOS MATERIAIS E EXECUCAO,INCLUSIVE SELO,ENCHIMENTO FILTRANTE,MATERIAL DRENANTE E ESCAVACAO,EXCLUSIVE FORNECIMENTO DO TUBO</v>
      </c>
      <c r="C21302" s="749" t="s">
        <v>48534</v>
      </c>
      <c r="D21302" s="749" t="s">
        <v>48535</v>
      </c>
      <c r="E21302" s="749" t="s">
        <v>48536</v>
      </c>
      <c r="F21302" s="749" t="s">
        <v>48526</v>
      </c>
      <c r="G21302" s="749" t="s">
        <v>48539</v>
      </c>
      <c r="I21302" s="749" t="s">
        <v>236</v>
      </c>
      <c r="J21302" s="749" t="n">
        <v>131.28</v>
      </c>
    </row>
    <row collapsed="false" customFormat="false" customHeight="true" hidden="true" ht="12.75" outlineLevel="0" r="21303">
      <c r="A21303" s="749" t="s">
        <v>48545</v>
      </c>
      <c r="B21303" s="749" t="str">
        <f aca="false">C21303&amp;D21303&amp;E21303&amp;F21303&amp;G21303&amp;H21303</f>
        <v>DRENO PROFUNDO PARA CORTE EM ROCHA,TRAPEZOIDAL,MEDINDO 0,30M NA BASE MENOR,0,40M NA BASE MAIOR E 0,20M DE ALTURA,DIAMETRO DO TUBO DE 0,20M,FORNECIMENTO DOS MATERIAIS E EXECUCAO,INCLUSIVE SELO,ENCHIMENTO FILTRANTE,MATERIAL DRENANTE E ESCAVACAO</v>
      </c>
      <c r="C21303" s="749" t="s">
        <v>48546</v>
      </c>
      <c r="D21303" s="749" t="s">
        <v>48547</v>
      </c>
      <c r="E21303" s="749" t="s">
        <v>48548</v>
      </c>
      <c r="F21303" s="749" t="s">
        <v>48549</v>
      </c>
      <c r="G21303" s="749" t="s">
        <v>7901</v>
      </c>
      <c r="I21303" s="749" t="s">
        <v>236</v>
      </c>
      <c r="J21303" s="749" t="n">
        <v>141.25</v>
      </c>
    </row>
    <row collapsed="false" customFormat="false" customHeight="true" hidden="true" ht="12.75" outlineLevel="0" r="21304">
      <c r="A21304" s="749" t="s">
        <v>48550</v>
      </c>
      <c r="B21304" s="749" t="str">
        <f aca="false">C21304&amp;D21304&amp;E21304&amp;F21304&amp;G21304&amp;H21304</f>
        <v>DRENO PROFUNDO PARA CORTE EM ROCHA,TRAPEZOIDAL,MEDINDO 0,30M NA BASE MENOR,0,40M NA BASE MAIOR E 0,20M DE ALTURA,DIAMETRO DO TUBO DE 0,20M,FORNECIMENTO DOS MATERIAIS E EXECUCAO,INCLUSIVE SELO,ENCHIMENTO FILTRANTE,MATERIAL DRENANTE E ESCAVACAO</v>
      </c>
      <c r="C21304" s="749" t="s">
        <v>48546</v>
      </c>
      <c r="D21304" s="749" t="s">
        <v>48547</v>
      </c>
      <c r="E21304" s="749" t="s">
        <v>48548</v>
      </c>
      <c r="F21304" s="749" t="s">
        <v>48549</v>
      </c>
      <c r="G21304" s="749" t="s">
        <v>7901</v>
      </c>
      <c r="I21304" s="749" t="s">
        <v>236</v>
      </c>
      <c r="J21304" s="749" t="n">
        <v>131.7</v>
      </c>
    </row>
    <row collapsed="false" customFormat="false" customHeight="true" hidden="true" ht="12.75" outlineLevel="0" r="21305">
      <c r="A21305" s="749" t="s">
        <v>48551</v>
      </c>
      <c r="B21305" s="749" t="str">
        <f aca="false">C21305&amp;D21305&amp;E21305&amp;F21305&amp;G21305&amp;H21305</f>
        <v>DRENO PROFUNDO PARA CORTE EM ROCHA,TRAPEZOIDAL,MEDINDO 0,40M NA BASE MENOR,0,50M NA BASE MAIOR E 0,30M DE ALTURA,DIAMETRO DO TUBO DE 0,30M,FORNECIMENTO DOS MATERIAIS E EXECUCAO,INCLUSIVE SELO,ENCHIMENTO FILTRANTE,MATERIAL DRENANTE E ESCAVACAO</v>
      </c>
      <c r="C21305" s="749" t="s">
        <v>48552</v>
      </c>
      <c r="D21305" s="749" t="s">
        <v>48553</v>
      </c>
      <c r="E21305" s="749" t="s">
        <v>48554</v>
      </c>
      <c r="F21305" s="749" t="s">
        <v>48549</v>
      </c>
      <c r="G21305" s="749" t="s">
        <v>7901</v>
      </c>
      <c r="I21305" s="749" t="s">
        <v>236</v>
      </c>
      <c r="J21305" s="749" t="n">
        <v>178.37</v>
      </c>
    </row>
    <row collapsed="false" customFormat="false" customHeight="true" hidden="true" ht="12.75" outlineLevel="0" r="21306">
      <c r="A21306" s="749" t="s">
        <v>48555</v>
      </c>
      <c r="B21306" s="749" t="str">
        <f aca="false">C21306&amp;D21306&amp;E21306&amp;F21306&amp;G21306&amp;H21306</f>
        <v>DRENO PROFUNDO PARA CORTE EM ROCHA,TRAPEZOIDAL,MEDINDO 0,40M NA BASE MENOR,0,50M NA BASE MAIOR E 0,30M DE ALTURA,DIAMETRO DO TUBO DE 0,30M,FORNECIMENTO DOS MATERIAIS E EXECUCAO,INCLUSIVE SELO,ENCHIMENTO FILTRANTE,MATERIAL DRENANTE E ESCAVACAO</v>
      </c>
      <c r="C21306" s="749" t="s">
        <v>48552</v>
      </c>
      <c r="D21306" s="749" t="s">
        <v>48553</v>
      </c>
      <c r="E21306" s="749" t="s">
        <v>48554</v>
      </c>
      <c r="F21306" s="749" t="s">
        <v>48549</v>
      </c>
      <c r="G21306" s="749" t="s">
        <v>7901</v>
      </c>
      <c r="I21306" s="749" t="s">
        <v>236</v>
      </c>
      <c r="J21306" s="749" t="n">
        <v>166.14</v>
      </c>
    </row>
    <row collapsed="false" customFormat="false" customHeight="true" hidden="true" ht="12.75" outlineLevel="0" r="21307">
      <c r="A21307" s="749" t="s">
        <v>48556</v>
      </c>
      <c r="B21307" s="749" t="str">
        <f aca="false">C21307&amp;D21307&amp;E21307&amp;F21307&amp;G21307&amp;H21307</f>
        <v>DRENO PROFUNDO PARA CORTE EM ROCHA,TRAPEZOIDAL,MEDINDO 0,50M NA BASE MENOR,0,60M NA BASE MAIOR E 0,40M DE ALTURA,DIAMETRO DO TUBO DE 0,40M,FORNECIMENTO DOS MATERIAIS E EXECUCAO,INCLUSIVE SELO,ENCHIMENTO FILTRANTE,MATERIAL DRENANTE E ESCAVACAO</v>
      </c>
      <c r="C21307" s="749" t="s">
        <v>48557</v>
      </c>
      <c r="D21307" s="749" t="s">
        <v>48558</v>
      </c>
      <c r="E21307" s="749" t="s">
        <v>48559</v>
      </c>
      <c r="F21307" s="749" t="s">
        <v>48549</v>
      </c>
      <c r="G21307" s="749" t="s">
        <v>7901</v>
      </c>
      <c r="I21307" s="749" t="s">
        <v>236</v>
      </c>
      <c r="J21307" s="749" t="n">
        <v>223.66</v>
      </c>
    </row>
    <row collapsed="false" customFormat="false" customHeight="true" hidden="true" ht="12.75" outlineLevel="0" r="21308">
      <c r="A21308" s="749" t="s">
        <v>48560</v>
      </c>
      <c r="B21308" s="749" t="str">
        <f aca="false">C21308&amp;D21308&amp;E21308&amp;F21308&amp;G21308&amp;H21308</f>
        <v>DRENO PROFUNDO PARA CORTE EM ROCHA,TRAPEZOIDAL,MEDINDO 0,50M NA BASE MENOR,0,60M NA BASE MAIOR E 0,40M DE ALTURA,DIAMETRO DO TUBO DE 0,40M,FORNECIMENTO DOS MATERIAIS E EXECUCAO,INCLUSIVE SELO,ENCHIMENTO FILTRANTE,MATERIAL DRENANTE E ESCAVACAO</v>
      </c>
      <c r="C21308" s="749" t="s">
        <v>48557</v>
      </c>
      <c r="D21308" s="749" t="s">
        <v>48558</v>
      </c>
      <c r="E21308" s="749" t="s">
        <v>48559</v>
      </c>
      <c r="F21308" s="749" t="s">
        <v>48549</v>
      </c>
      <c r="G21308" s="749" t="s">
        <v>7901</v>
      </c>
      <c r="I21308" s="749" t="s">
        <v>236</v>
      </c>
      <c r="J21308" s="749" t="n">
        <v>209.02</v>
      </c>
    </row>
    <row collapsed="false" customFormat="false" customHeight="true" hidden="true" ht="12.75" outlineLevel="0" r="21309">
      <c r="A21309" s="749" t="s">
        <v>48561</v>
      </c>
      <c r="B21309" s="749" t="str">
        <f aca="false">C21309&amp;D21309&amp;E21309&amp;F21309&amp;G21309&amp;H21309</f>
        <v>DRENO PROFUNDO PARA CORTE EM ROCHA,TRAPEZOIDAL,MEDINDO 0,30M NA BASE MENOR,0,40M NA BASE MAIOR E 0,20M DE ALTURA,FORNECIMENTO DOS MATERIAIS E EXECUCAO,INCLUSIVE SELO,ENCHIMENTO FILTRANTE,MATERIAL DRENANTE E ESCAVACAO,EXCLUSIVE FORNECIMENTODO TUBO</v>
      </c>
      <c r="C21309" s="749" t="s">
        <v>48546</v>
      </c>
      <c r="D21309" s="749" t="s">
        <v>48562</v>
      </c>
      <c r="E21309" s="749" t="s">
        <v>48563</v>
      </c>
      <c r="F21309" s="749" t="s">
        <v>48564</v>
      </c>
      <c r="G21309" s="749" t="s">
        <v>19798</v>
      </c>
      <c r="I21309" s="749" t="s">
        <v>236</v>
      </c>
      <c r="J21309" s="749" t="n">
        <v>116.94</v>
      </c>
    </row>
    <row collapsed="false" customFormat="false" customHeight="true" hidden="true" ht="12.75" outlineLevel="0" r="21310">
      <c r="A21310" s="749" t="s">
        <v>48565</v>
      </c>
      <c r="B21310" s="749" t="str">
        <f aca="false">C21310&amp;D21310&amp;E21310&amp;F21310&amp;G21310&amp;H21310</f>
        <v>DRENO PROFUNDO PARA CORTE EM ROCHA,TRAPEZOIDAL,MEDINDO 0,30M NA BASE MENOR,0,40M NA BASE MAIOR E 0,20M DE ALTURA,FORNECIMENTO DOS MATERIAIS E EXECUCAO,INCLUSIVE SELO,ENCHIMENTO FILTRANTE,MATERIAL DRENANTE E ESCAVACAO,EXCLUSIVE FORNECIMENTODO TUBO</v>
      </c>
      <c r="C21310" s="749" t="s">
        <v>48546</v>
      </c>
      <c r="D21310" s="749" t="s">
        <v>48562</v>
      </c>
      <c r="E21310" s="749" t="s">
        <v>48563</v>
      </c>
      <c r="F21310" s="749" t="s">
        <v>48564</v>
      </c>
      <c r="G21310" s="749" t="s">
        <v>19798</v>
      </c>
      <c r="I21310" s="749" t="s">
        <v>236</v>
      </c>
      <c r="J21310" s="749" t="n">
        <v>107.39</v>
      </c>
    </row>
    <row collapsed="false" customFormat="false" customHeight="true" hidden="true" ht="12.75" outlineLevel="0" r="21311">
      <c r="A21311" s="749" t="s">
        <v>48566</v>
      </c>
      <c r="B21311" s="749" t="str">
        <f aca="false">C21311&amp;D21311&amp;E21311&amp;F21311&amp;G21311&amp;H21311</f>
        <v>DRENO PROFUNDO PARA CORTE EM ROCHA,TRAPEZOIDAL,MEDINDO 0,40M NA BASE MENOR,0,50M NA BASE MAIOR E 1,50M DE ALTURA,FORNECIMENTO DOS MATERIAIS E EXECUCAO,INCLUSIVE SELO,ENCHIMENTO FILTRANTE,MATERIAL DRENANTE E ESCAVACAO,EXCLUSIVE FORNECIMENTODO TUBO</v>
      </c>
      <c r="C21311" s="749" t="s">
        <v>48552</v>
      </c>
      <c r="D21311" s="749" t="s">
        <v>48567</v>
      </c>
      <c r="E21311" s="749" t="s">
        <v>48563</v>
      </c>
      <c r="F21311" s="749" t="s">
        <v>48564</v>
      </c>
      <c r="G21311" s="749" t="s">
        <v>19798</v>
      </c>
      <c r="I21311" s="749" t="s">
        <v>236</v>
      </c>
      <c r="J21311" s="749" t="n">
        <v>147.77</v>
      </c>
    </row>
    <row collapsed="false" customFormat="false" customHeight="true" hidden="true" ht="12.75" outlineLevel="0" r="21312">
      <c r="A21312" s="749" t="s">
        <v>48568</v>
      </c>
      <c r="B21312" s="749" t="str">
        <f aca="false">C21312&amp;D21312&amp;E21312&amp;F21312&amp;G21312&amp;H21312</f>
        <v>DRENO PROFUNDO PARA CORTE EM ROCHA,TRAPEZOIDAL,MEDINDO 0,40M NA BASE MENOR,0,50M NA BASE MAIOR E 1,50M DE ALTURA,FORNECIMENTO DOS MATERIAIS E EXECUCAO,INCLUSIVE SELO,ENCHIMENTO FILTRANTE,MATERIAL DRENANTE E ESCAVACAO,EXCLUSIVE FORNECIMENTODO TUBO</v>
      </c>
      <c r="C21312" s="749" t="s">
        <v>48552</v>
      </c>
      <c r="D21312" s="749" t="s">
        <v>48567</v>
      </c>
      <c r="E21312" s="749" t="s">
        <v>48563</v>
      </c>
      <c r="F21312" s="749" t="s">
        <v>48564</v>
      </c>
      <c r="G21312" s="749" t="s">
        <v>19798</v>
      </c>
      <c r="I21312" s="749" t="s">
        <v>236</v>
      </c>
      <c r="J21312" s="749" t="n">
        <v>135.54</v>
      </c>
    </row>
    <row collapsed="false" customFormat="false" customHeight="true" hidden="true" ht="12.75" outlineLevel="0" r="21313">
      <c r="A21313" s="749" t="s">
        <v>48569</v>
      </c>
      <c r="B21313" s="749" t="str">
        <f aca="false">C21313&amp;D21313&amp;E21313&amp;F21313&amp;G21313&amp;H21313</f>
        <v>DRENO PROFUNDO PARA CORTE EM ROCHA,TRAPEZOIDAL,MEDINDO 0,50M NA BASE MENOR,0,60M NA BASE MAIOR E 1,50M DE ALTURA,FORNECIMENTO DOS MATERIAIS E EXECUCAO,INCLUSIVE SELO,ENCHIMENTO FILTRANTE,MATERIAL DRENANTE E ESCAVACAO,EXCLUSIVE FORNECIMENTODO TUBO</v>
      </c>
      <c r="C21313" s="749" t="s">
        <v>48557</v>
      </c>
      <c r="D21313" s="749" t="s">
        <v>48570</v>
      </c>
      <c r="E21313" s="749" t="s">
        <v>48563</v>
      </c>
      <c r="F21313" s="749" t="s">
        <v>48564</v>
      </c>
      <c r="G21313" s="749" t="s">
        <v>19798</v>
      </c>
      <c r="I21313" s="749" t="s">
        <v>236</v>
      </c>
      <c r="J21313" s="749" t="n">
        <v>175.4</v>
      </c>
    </row>
    <row collapsed="false" customFormat="false" customHeight="true" hidden="true" ht="12.75" outlineLevel="0" r="21314">
      <c r="A21314" s="749" t="s">
        <v>48571</v>
      </c>
      <c r="B21314" s="749" t="str">
        <f aca="false">C21314&amp;D21314&amp;E21314&amp;F21314&amp;G21314&amp;H21314</f>
        <v>DRENO PROFUNDO PARA CORTE EM ROCHA,TRAPEZOIDAL,MEDINDO 0,50M NA BASE MENOR,0,60M NA BASE MAIOR E 1,50M DE ALTURA,FORNECIMENTO DOS MATERIAIS E EXECUCAO,INCLUSIVE SELO,ENCHIMENTO FILTRANTE,MATERIAL DRENANTE E ESCAVACAO,EXCLUSIVE FORNECIMENTODO TUBO</v>
      </c>
      <c r="C21314" s="749" t="s">
        <v>48557</v>
      </c>
      <c r="D21314" s="749" t="s">
        <v>48570</v>
      </c>
      <c r="E21314" s="749" t="s">
        <v>48563</v>
      </c>
      <c r="F21314" s="749" t="s">
        <v>48564</v>
      </c>
      <c r="G21314" s="749" t="s">
        <v>19798</v>
      </c>
      <c r="I21314" s="749" t="s">
        <v>236</v>
      </c>
      <c r="J21314" s="749" t="n">
        <v>160.76</v>
      </c>
    </row>
    <row collapsed="false" customFormat="false" customHeight="true" hidden="true" ht="12.75" outlineLevel="0" r="21315">
      <c r="A21315" s="749" t="s">
        <v>48572</v>
      </c>
      <c r="B21315" s="749" t="str">
        <f aca="false">C21315&amp;D21315&amp;E21315&amp;F21315&amp;G21315&amp;H21315</f>
        <v>DRENO PROFUNDO PARA CORTE EM SOLO,TRAPEZOIDAL,MEDINDO 0,60MNA BASE MENOR,0,70M NA BASE MAIOR E 1,50M DE ALTURA,COM UTILIZACAO DE MANTA GEOTEXTIL EM DRENO SUBTERRANEO,FORNECIMENTODOS MATERIAIS E EXECUCAO,INCLUSIVE SELO,ENCHIMENTO FILTRANTE,MATERIAL DRENANTE E ESCAVACAO</v>
      </c>
      <c r="C21315" s="749" t="s">
        <v>48523</v>
      </c>
      <c r="D21315" s="749" t="s">
        <v>48573</v>
      </c>
      <c r="E21315" s="749" t="s">
        <v>48574</v>
      </c>
      <c r="F21315" s="749" t="s">
        <v>48575</v>
      </c>
      <c r="G21315" s="749" t="s">
        <v>48576</v>
      </c>
      <c r="I21315" s="749" t="s">
        <v>236</v>
      </c>
      <c r="J21315" s="749" t="n">
        <v>170.6</v>
      </c>
    </row>
    <row collapsed="false" customFormat="false" customHeight="true" hidden="true" ht="12.75" outlineLevel="0" r="21316">
      <c r="A21316" s="749" t="s">
        <v>48577</v>
      </c>
      <c r="B21316" s="749" t="str">
        <f aca="false">C21316&amp;D21316&amp;E21316&amp;F21316&amp;G21316&amp;H21316</f>
        <v>DRENO PROFUNDO PARA CORTE EM SOLO,TRAPEZOIDAL,MEDINDO 0,60MNA BASE MENOR,0,70M NA BASE MAIOR E 1,50M DE ALTURA,COM UTILIZACAO DE MANTA GEOTEXTIL EM DRENO SUBTERRANEO,FORNECIMENTODOS MATERIAIS E EXECUCAO,INCLUSIVE SELO,ENCHIMENTO FILTRANTE,MATERIAL DRENANTE E ESCAVACAO</v>
      </c>
      <c r="C21316" s="749" t="s">
        <v>48523</v>
      </c>
      <c r="D21316" s="749" t="s">
        <v>48573</v>
      </c>
      <c r="E21316" s="749" t="s">
        <v>48574</v>
      </c>
      <c r="F21316" s="749" t="s">
        <v>48575</v>
      </c>
      <c r="G21316" s="749" t="s">
        <v>48576</v>
      </c>
      <c r="I21316" s="749" t="s">
        <v>236</v>
      </c>
      <c r="J21316" s="749" t="n">
        <v>160.57</v>
      </c>
    </row>
    <row collapsed="false" customFormat="false" customHeight="true" hidden="true" ht="12.75" outlineLevel="0" r="21317">
      <c r="A21317" s="749" t="s">
        <v>48578</v>
      </c>
      <c r="B21317" s="749" t="str">
        <f aca="false">C21317&amp;D21317&amp;E21317&amp;F21317&amp;G21317&amp;H21317</f>
        <v>DRENO PROFUNDO PARA CORTE EM SOLO,TRAPEZOIDAL,MEDINDO 0,65MNA BASE MENOR,0,75M NA BASE MAIOR E 1,50M DE ALTURA,COM UTILIZACAO DE MANTA GEOTEXTIL EM DRENO SUBTERRANEO,FORNECIMENTODOS MATERIAIS E EXECUCAO,INCLUSIVE SELO,ENCHIMENTO FILTRANTE,MATERIAL DRENANTE E ESCAVACAO</v>
      </c>
      <c r="C21317" s="749" t="s">
        <v>48529</v>
      </c>
      <c r="D21317" s="749" t="s">
        <v>48579</v>
      </c>
      <c r="E21317" s="749" t="s">
        <v>48574</v>
      </c>
      <c r="F21317" s="749" t="s">
        <v>48575</v>
      </c>
      <c r="G21317" s="749" t="s">
        <v>48576</v>
      </c>
      <c r="I21317" s="749" t="s">
        <v>236</v>
      </c>
      <c r="J21317" s="749" t="n">
        <v>188.01</v>
      </c>
    </row>
    <row collapsed="false" customFormat="false" customHeight="true" hidden="true" ht="12.75" outlineLevel="0" r="21318">
      <c r="A21318" s="749" t="s">
        <v>48580</v>
      </c>
      <c r="B21318" s="749" t="str">
        <f aca="false">C21318&amp;D21318&amp;E21318&amp;F21318&amp;G21318&amp;H21318</f>
        <v>DRENO PROFUNDO PARA CORTE EM SOLO,TRAPEZOIDAL,MEDINDO 0,65MNA BASE MENOR,0,75M NA BASE MAIOR E 1,50M DE ALTURA,COM UTILIZACAO DE MANTA GEOTEXTIL EM DRENO SUBTERRANEO,FORNECIMENTODOS MATERIAIS E EXECUCAO,INCLUSIVE SELO,ENCHIMENTO FILTRANTE,MATERIAL DRENANTE E ESCAVACAO</v>
      </c>
      <c r="C21318" s="749" t="s">
        <v>48529</v>
      </c>
      <c r="D21318" s="749" t="s">
        <v>48579</v>
      </c>
      <c r="E21318" s="749" t="s">
        <v>48574</v>
      </c>
      <c r="F21318" s="749" t="s">
        <v>48575</v>
      </c>
      <c r="G21318" s="749" t="s">
        <v>48576</v>
      </c>
      <c r="I21318" s="749" t="s">
        <v>236</v>
      </c>
      <c r="J21318" s="749" t="n">
        <v>176.88</v>
      </c>
    </row>
    <row collapsed="false" customFormat="false" customHeight="true" hidden="true" ht="12.75" outlineLevel="0" r="21319">
      <c r="A21319" s="749" t="s">
        <v>48581</v>
      </c>
      <c r="B21319" s="749" t="str">
        <f aca="false">C21319&amp;D21319&amp;E21319&amp;F21319&amp;G21319&amp;H21319</f>
        <v>DRENO PROFUNDO PARA CORTE EM SOLO,TRAPEZOIDAL,MEDINDO 0,70MNA BASE MENOR,0,80M NA BASE MAIOR E 1,50M DE ALTURA,COM UTILIZACAO DE MANTA GEOTEXTIL EM DRENO SUBTERRANEO,FORNECIMENTODOS MATERIAIS E EXECUCAO,INCLUSIVE SELO,ENCHIMENTO FILTRANTE,MATERIAL DRENANTE E ESCAVACAO</v>
      </c>
      <c r="C21319" s="749" t="s">
        <v>48534</v>
      </c>
      <c r="D21319" s="749" t="s">
        <v>48582</v>
      </c>
      <c r="E21319" s="749" t="s">
        <v>48574</v>
      </c>
      <c r="F21319" s="749" t="s">
        <v>48575</v>
      </c>
      <c r="G21319" s="749" t="s">
        <v>48576</v>
      </c>
      <c r="I21319" s="749" t="s">
        <v>236</v>
      </c>
      <c r="J21319" s="749" t="n">
        <v>216.28</v>
      </c>
    </row>
    <row collapsed="false" customFormat="false" customHeight="true" hidden="true" ht="12.75" outlineLevel="0" r="21320">
      <c r="A21320" s="749" t="s">
        <v>48583</v>
      </c>
      <c r="B21320" s="749" t="str">
        <f aca="false">C21320&amp;D21320&amp;E21320&amp;F21320&amp;G21320&amp;H21320</f>
        <v>DRENO PROFUNDO PARA CORTE EM SOLO,TRAPEZOIDAL,MEDINDO 0,70MNA BASE MENOR,0,80M NA BASE MAIOR E 1,50M DE ALTURA,COM UTILIZACAO DE MANTA GEOTEXTIL EM DRENO SUBTERRANEO,FORNECIMENTODOS MATERIAIS E EXECUCAO,INCLUSIVE SELO,ENCHIMENTO FILTRANTE,MATERIAL DRENANTE E ESCAVACAO</v>
      </c>
      <c r="C21320" s="749" t="s">
        <v>48534</v>
      </c>
      <c r="D21320" s="749" t="s">
        <v>48582</v>
      </c>
      <c r="E21320" s="749" t="s">
        <v>48574</v>
      </c>
      <c r="F21320" s="749" t="s">
        <v>48575</v>
      </c>
      <c r="G21320" s="749" t="s">
        <v>48576</v>
      </c>
      <c r="I21320" s="749" t="s">
        <v>236</v>
      </c>
      <c r="J21320" s="749" t="n">
        <v>204.11</v>
      </c>
    </row>
    <row collapsed="false" customFormat="false" customHeight="true" hidden="true" ht="12.75" outlineLevel="0" r="21321">
      <c r="A21321" s="749" t="s">
        <v>48584</v>
      </c>
      <c r="B21321" s="749" t="str">
        <f aca="false">C21321&amp;D21321&amp;E21321&amp;F21321&amp;G21321&amp;H21321</f>
        <v>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v>
      </c>
      <c r="C21321" s="749" t="s">
        <v>48523</v>
      </c>
      <c r="D21321" s="749" t="s">
        <v>48585</v>
      </c>
      <c r="E21321" s="749" t="s">
        <v>48586</v>
      </c>
      <c r="F21321" s="749" t="s">
        <v>48587</v>
      </c>
      <c r="G21321" s="749" t="s">
        <v>48549</v>
      </c>
      <c r="H21321" s="749" t="s">
        <v>7901</v>
      </c>
      <c r="I21321" s="749" t="s">
        <v>236</v>
      </c>
      <c r="J21321" s="749" t="n">
        <v>146.29</v>
      </c>
    </row>
    <row collapsed="false" customFormat="false" customHeight="true" hidden="true" ht="12.75" outlineLevel="0" r="21322">
      <c r="A21322" s="749" t="s">
        <v>48588</v>
      </c>
      <c r="B21322" s="749" t="str">
        <f aca="false">C21322&amp;D21322&amp;E21322&amp;F21322&amp;G21322&amp;H21322</f>
        <v>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v>
      </c>
      <c r="C21322" s="749" t="s">
        <v>48523</v>
      </c>
      <c r="D21322" s="749" t="s">
        <v>48585</v>
      </c>
      <c r="E21322" s="749" t="s">
        <v>48586</v>
      </c>
      <c r="F21322" s="749" t="s">
        <v>48587</v>
      </c>
      <c r="G21322" s="749" t="s">
        <v>48549</v>
      </c>
      <c r="H21322" s="749" t="s">
        <v>7901</v>
      </c>
      <c r="I21322" s="749" t="s">
        <v>236</v>
      </c>
      <c r="J21322" s="749" t="n">
        <v>136.26</v>
      </c>
    </row>
    <row collapsed="false" customFormat="false" customHeight="true" hidden="true" ht="12.75" outlineLevel="0" r="21323">
      <c r="A21323" s="749" t="s">
        <v>48589</v>
      </c>
      <c r="B21323" s="749" t="str">
        <f aca="false">C21323&amp;D21323&amp;E21323&amp;F21323&amp;G21323&amp;H21323</f>
        <v>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v>
      </c>
      <c r="C21323" s="749" t="s">
        <v>48529</v>
      </c>
      <c r="D21323" s="749" t="s">
        <v>48590</v>
      </c>
      <c r="E21323" s="749" t="s">
        <v>48586</v>
      </c>
      <c r="F21323" s="749" t="s">
        <v>48591</v>
      </c>
      <c r="G21323" s="749" t="s">
        <v>48526</v>
      </c>
      <c r="H21323" s="749" t="s">
        <v>11365</v>
      </c>
      <c r="I21323" s="749" t="s">
        <v>236</v>
      </c>
      <c r="J21323" s="749" t="n">
        <v>157.41</v>
      </c>
    </row>
    <row collapsed="false" customFormat="false" customHeight="true" hidden="true" ht="12.75" outlineLevel="0" r="21324">
      <c r="A21324" s="749" t="s">
        <v>48592</v>
      </c>
      <c r="B21324" s="749" t="str">
        <f aca="false">C21324&amp;D21324&amp;E21324&amp;F21324&amp;G21324&amp;H21324</f>
        <v>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v>
      </c>
      <c r="C21324" s="749" t="s">
        <v>48529</v>
      </c>
      <c r="D21324" s="749" t="s">
        <v>48590</v>
      </c>
      <c r="E21324" s="749" t="s">
        <v>48586</v>
      </c>
      <c r="F21324" s="749" t="s">
        <v>48591</v>
      </c>
      <c r="G21324" s="749" t="s">
        <v>48526</v>
      </c>
      <c r="H21324" s="749" t="s">
        <v>11365</v>
      </c>
      <c r="I21324" s="749" t="s">
        <v>236</v>
      </c>
      <c r="J21324" s="749" t="n">
        <v>146.28</v>
      </c>
    </row>
    <row collapsed="false" customFormat="false" customHeight="true" hidden="true" ht="12.75" outlineLevel="0" r="21325">
      <c r="A21325" s="749" t="s">
        <v>48593</v>
      </c>
      <c r="B21325" s="749" t="str">
        <f aca="false">C21325&amp;D21325&amp;E21325&amp;F21325&amp;G21325&amp;H21325</f>
        <v>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v>
      </c>
      <c r="C21325" s="749" t="s">
        <v>48534</v>
      </c>
      <c r="D21325" s="749" t="s">
        <v>48594</v>
      </c>
      <c r="E21325" s="749" t="s">
        <v>48586</v>
      </c>
      <c r="F21325" s="749" t="s">
        <v>48595</v>
      </c>
      <c r="G21325" s="749" t="s">
        <v>48526</v>
      </c>
      <c r="H21325" s="749" t="s">
        <v>11365</v>
      </c>
      <c r="I21325" s="749" t="s">
        <v>236</v>
      </c>
      <c r="J21325" s="749" t="n">
        <v>168.02</v>
      </c>
    </row>
    <row collapsed="false" customFormat="false" customHeight="true" hidden="true" ht="12.75" outlineLevel="0" r="21326">
      <c r="A21326" s="749" t="s">
        <v>48596</v>
      </c>
      <c r="B21326" s="749" t="str">
        <f aca="false">C21326&amp;D21326&amp;E21326&amp;F21326&amp;G21326&amp;H21326</f>
        <v>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v>
      </c>
      <c r="C21326" s="749" t="s">
        <v>48534</v>
      </c>
      <c r="D21326" s="749" t="s">
        <v>48594</v>
      </c>
      <c r="E21326" s="749" t="s">
        <v>48586</v>
      </c>
      <c r="F21326" s="749" t="s">
        <v>48595</v>
      </c>
      <c r="G21326" s="749" t="s">
        <v>48526</v>
      </c>
      <c r="H21326" s="749" t="s">
        <v>11365</v>
      </c>
      <c r="I21326" s="749" t="s">
        <v>236</v>
      </c>
      <c r="J21326" s="749" t="n">
        <v>155.85</v>
      </c>
    </row>
    <row collapsed="false" customFormat="false" customHeight="true" hidden="true" ht="12.75" outlineLevel="0" r="21327">
      <c r="A21327" s="749" t="s">
        <v>48597</v>
      </c>
      <c r="B21327" s="749" t="str">
        <f aca="false">C21327&amp;D21327&amp;E21327&amp;F21327&amp;G21327&amp;H21327</f>
        <v>DRENO PROFUNDO PARA CORTE EM ROCHA,TRAPEZOIDAL,MEDINDO 0,30M NA BASE MENOR,0,40M NA BASE MAIOR E 0,20M DE ALTURA,COM UTILIZACAO DE MANTA GEOTEXTIL EM DRENO SUBTERRANEO,FORNECIMENTODOS MATERIAIS E EXECUCAO,INCLUSIVE SELO,ENCHIMENTO FILTRANTE,MATERIAL DRENANTE E ESCAVACAO</v>
      </c>
      <c r="C21327" s="749" t="s">
        <v>48546</v>
      </c>
      <c r="D21327" s="749" t="s">
        <v>48598</v>
      </c>
      <c r="E21327" s="749" t="s">
        <v>48599</v>
      </c>
      <c r="F21327" s="749" t="s">
        <v>48575</v>
      </c>
      <c r="G21327" s="749" t="s">
        <v>48576</v>
      </c>
      <c r="I21327" s="749" t="s">
        <v>236</v>
      </c>
      <c r="J21327" s="749" t="n">
        <v>151.94</v>
      </c>
    </row>
    <row collapsed="false" customFormat="false" customHeight="true" hidden="true" ht="12.75" outlineLevel="0" r="21328">
      <c r="A21328" s="749" t="s">
        <v>48600</v>
      </c>
      <c r="B21328" s="749" t="str">
        <f aca="false">C21328&amp;D21328&amp;E21328&amp;F21328&amp;G21328&amp;H21328</f>
        <v>DRENO PROFUNDO PARA CORTE EM ROCHA,TRAPEZOIDAL,MEDINDO 0,30M NA BASE MENOR,0,40M NA BASE MAIOR E 0,20M DE ALTURA,COM UTILIZACAO DE MANTA GEOTEXTIL EM DRENO SUBTERRANEO,FORNECIMENTODOS MATERIAIS E EXECUCAO,INCLUSIVE SELO,ENCHIMENTO FILTRANTE,MATERIAL DRENANTE E ESCAVACAO</v>
      </c>
      <c r="C21328" s="749" t="s">
        <v>48546</v>
      </c>
      <c r="D21328" s="749" t="s">
        <v>48598</v>
      </c>
      <c r="E21328" s="749" t="s">
        <v>48599</v>
      </c>
      <c r="F21328" s="749" t="s">
        <v>48575</v>
      </c>
      <c r="G21328" s="749" t="s">
        <v>48576</v>
      </c>
      <c r="I21328" s="749" t="s">
        <v>236</v>
      </c>
      <c r="J21328" s="749" t="n">
        <v>142.28</v>
      </c>
    </row>
    <row collapsed="false" customFormat="false" customHeight="true" hidden="true" ht="12.75" outlineLevel="0" r="21329">
      <c r="A21329" s="749" t="s">
        <v>48601</v>
      </c>
      <c r="B21329" s="749" t="str">
        <f aca="false">C21329&amp;D21329&amp;E21329&amp;F21329&amp;G21329&amp;H21329</f>
        <v>DRENO PROFUNDO PARA CORTE EM ROCHA,TRAPEZOIDAL,MEDINDO 0,40M NA BASE MENOR,0,50M NA BASE MAIOR E 0,30M DE ALTURA,COM UTILIZACAO DE MANTA GEOTEXTIL EM DRENO SUBTERRANEO,FORNECIMENTODOS MATERIAIS E EXECUCAO,INCLUSIVE SELO,ENCHIMENTO FILTRANTE,MATERIAL DRENANTE E ESCAVACAO</v>
      </c>
      <c r="C21329" s="749" t="s">
        <v>48552</v>
      </c>
      <c r="D21329" s="749" t="s">
        <v>48602</v>
      </c>
      <c r="E21329" s="749" t="s">
        <v>48599</v>
      </c>
      <c r="F21329" s="749" t="s">
        <v>48575</v>
      </c>
      <c r="G21329" s="749" t="s">
        <v>48576</v>
      </c>
      <c r="I21329" s="749" t="s">
        <v>236</v>
      </c>
      <c r="J21329" s="749" t="n">
        <v>190.64</v>
      </c>
    </row>
    <row collapsed="false" customFormat="false" customHeight="true" hidden="true" ht="12.75" outlineLevel="0" r="21330">
      <c r="A21330" s="749" t="s">
        <v>48603</v>
      </c>
      <c r="B21330" s="749" t="str">
        <f aca="false">C21330&amp;D21330&amp;E21330&amp;F21330&amp;G21330&amp;H21330</f>
        <v>DRENO PROFUNDO PARA CORTE EM ROCHA,TRAPEZOIDAL,MEDINDO 0,40M NA BASE MENOR,0,50M NA BASE MAIOR E 0,30M DE ALTURA,COM UTILIZACAO DE MANTA GEOTEXTIL EM DRENO SUBTERRANEO,FORNECIMENTODOS MATERIAIS E EXECUCAO,INCLUSIVE SELO,ENCHIMENTO FILTRANTE,MATERIAL DRENANTE E ESCAVACAO</v>
      </c>
      <c r="C21330" s="749" t="s">
        <v>48552</v>
      </c>
      <c r="D21330" s="749" t="s">
        <v>48602</v>
      </c>
      <c r="E21330" s="749" t="s">
        <v>48599</v>
      </c>
      <c r="F21330" s="749" t="s">
        <v>48575</v>
      </c>
      <c r="G21330" s="749" t="s">
        <v>48576</v>
      </c>
      <c r="I21330" s="749" t="s">
        <v>236</v>
      </c>
      <c r="J21330" s="749" t="n">
        <v>178.21</v>
      </c>
    </row>
    <row collapsed="false" customFormat="false" customHeight="true" hidden="true" ht="12.75" outlineLevel="0" r="21331">
      <c r="A21331" s="749" t="s">
        <v>48604</v>
      </c>
      <c r="B21331" s="749" t="str">
        <f aca="false">C21331&amp;D21331&amp;E21331&amp;F21331&amp;G21331&amp;H21331</f>
        <v>DRENO PROFUNDO PARA CORTE EM ROCHA,TRAPEZOIDAL,MEDINDO 0,50M NA BASE MENOR,0,60M NA BASE MAIOR E 0,40M DE ALTURA,COM UTILIZACAO DE MANTA GEOTEXTIL EM DRENO SUBTERRANEO,FORNECIMENTODOS MATERIAIS E EXECUCAO,INCLUSIVE SELO,ENCHIMENTO FILTRANTE,MATERIAL DRENANTE E ESCAVACAO</v>
      </c>
      <c r="C21331" s="749" t="s">
        <v>48557</v>
      </c>
      <c r="D21331" s="749" t="s">
        <v>48605</v>
      </c>
      <c r="E21331" s="749" t="s">
        <v>48599</v>
      </c>
      <c r="F21331" s="749" t="s">
        <v>48575</v>
      </c>
      <c r="G21331" s="749" t="s">
        <v>48576</v>
      </c>
      <c r="I21331" s="749" t="s">
        <v>236</v>
      </c>
      <c r="J21331" s="749" t="n">
        <v>237.51</v>
      </c>
    </row>
    <row collapsed="false" customFormat="false" customHeight="true" hidden="true" ht="12.75" outlineLevel="0" r="21332">
      <c r="A21332" s="749" t="s">
        <v>48606</v>
      </c>
      <c r="B21332" s="749" t="str">
        <f aca="false">C21332&amp;D21332&amp;E21332&amp;F21332&amp;G21332&amp;H21332</f>
        <v>DRENO PROFUNDO PARA CORTE EM ROCHA,TRAPEZOIDAL,MEDINDO 0,50M NA BASE MENOR,0,60M NA BASE MAIOR E 0,40M DE ALTURA,COM UTILIZACAO DE MANTA GEOTEXTIL EM DRENO SUBTERRANEO,FORNECIMENTODOS MATERIAIS E EXECUCAO,INCLUSIVE SELO,ENCHIMENTO FILTRANTE,MATERIAL DRENANTE E ESCAVACAO</v>
      </c>
      <c r="C21332" s="749" t="s">
        <v>48557</v>
      </c>
      <c r="D21332" s="749" t="s">
        <v>48605</v>
      </c>
      <c r="E21332" s="749" t="s">
        <v>48599</v>
      </c>
      <c r="F21332" s="749" t="s">
        <v>48575</v>
      </c>
      <c r="G21332" s="749" t="s">
        <v>48576</v>
      </c>
      <c r="I21332" s="749" t="s">
        <v>236</v>
      </c>
      <c r="J21332" s="749" t="n">
        <v>222.58</v>
      </c>
    </row>
    <row collapsed="false" customFormat="false" customHeight="true" hidden="true" ht="12.75" outlineLevel="0" r="21333">
      <c r="A21333" s="749" t="s">
        <v>48607</v>
      </c>
      <c r="B21333" s="749" t="str">
        <f aca="false">C21333&amp;D21333&amp;E21333&amp;F21333&amp;G21333&amp;H21333</f>
        <v>DRENO PROFUNDO PARA CORTE EM ROCHA,TRAPEZOIDAL,MEDINDO 0,30M NA BASE MENOR,0,40M NA BASE MAIOR E 0,20M DE ALTURA,EXCLUSIVE FORNECIMENTO O TUBO,COM UTILIZACAO DE MANTA GEOTEXTIL EMDRENO SUBTERRANEO,FORNECIMENTO DOS MATERIAIS E EXECUCAO,INCLUSIVE SELO,ENCHIMENTO FILTRANTE,MATERIAL DRENANTE E ESCAVACAO</v>
      </c>
      <c r="C21333" s="749" t="s">
        <v>48546</v>
      </c>
      <c r="D21333" s="749" t="s">
        <v>48608</v>
      </c>
      <c r="E21333" s="749" t="s">
        <v>48609</v>
      </c>
      <c r="F21333" s="749" t="s">
        <v>48595</v>
      </c>
      <c r="G21333" s="749" t="s">
        <v>48526</v>
      </c>
      <c r="H21333" s="749" t="s">
        <v>11365</v>
      </c>
      <c r="I21333" s="749" t="s">
        <v>236</v>
      </c>
      <c r="J21333" s="749" t="n">
        <v>127.89</v>
      </c>
    </row>
    <row collapsed="false" customFormat="false" customHeight="true" hidden="true" ht="12.75" outlineLevel="0" r="21334">
      <c r="A21334" s="749" t="s">
        <v>48610</v>
      </c>
      <c r="B21334" s="749" t="str">
        <f aca="false">C21334&amp;D21334&amp;E21334&amp;F21334&amp;G21334&amp;H21334</f>
        <v>DRENO PROFUNDO PARA CORTE EM ROCHA,TRAPEZOIDAL,MEDINDO 0,30M NA BASE MENOR,0,40M NA BASE MAIOR E 0,20M DE ALTURA,EXCLUSIVE FORNECIMENTO O TUBO,COM UTILIZACAO DE MANTA GEOTEXTIL EMDRENO SUBTERRANEO,FORNECIMENTO DOS MATERIAIS E EXECUCAO,INCLUSIVE SELO,ENCHIMENTO FILTRANTE,MATERIAL DRENANTE E ESCAVACAO</v>
      </c>
      <c r="C21334" s="749" t="s">
        <v>48546</v>
      </c>
      <c r="D21334" s="749" t="s">
        <v>48608</v>
      </c>
      <c r="E21334" s="749" t="s">
        <v>48609</v>
      </c>
      <c r="F21334" s="749" t="s">
        <v>48595</v>
      </c>
      <c r="G21334" s="749" t="s">
        <v>48526</v>
      </c>
      <c r="H21334" s="749" t="s">
        <v>11365</v>
      </c>
      <c r="I21334" s="749" t="s">
        <v>236</v>
      </c>
      <c r="J21334" s="749" t="n">
        <v>118.23</v>
      </c>
    </row>
    <row collapsed="false" customFormat="false" customHeight="true" hidden="true" ht="12.75" outlineLevel="0" r="21335">
      <c r="A21335" s="749" t="s">
        <v>48611</v>
      </c>
      <c r="B21335" s="749" t="str">
        <f aca="false">C21335&amp;D21335&amp;E21335&amp;F21335&amp;G21335&amp;H21335</f>
        <v>DRENO PROFUNDO PARA CORTE EM ROCHA,TRAPEZOIDAL,MEDINDO 0,40M NA BASE MENOR,0,50M NA BASE MAIOR E 0,30M DE ALTURA,EXCLUSIVE FORNECIMENTO DO TUBO,COM UTILIZACAO DE MANTA GEOTEXTIL EMDRENO SUBTERRANEO,FORNECIMENTO DOS MATERIAIS E EXECUCAO,INCLUSIVE SELO,ENCHIMENTO FILTRANTE,MATERIAL DRENANTE E ESCAVACAO</v>
      </c>
      <c r="C21335" s="749" t="s">
        <v>48552</v>
      </c>
      <c r="D21335" s="749" t="s">
        <v>48612</v>
      </c>
      <c r="E21335" s="749" t="s">
        <v>48613</v>
      </c>
      <c r="F21335" s="749" t="s">
        <v>48595</v>
      </c>
      <c r="G21335" s="749" t="s">
        <v>48526</v>
      </c>
      <c r="H21335" s="749" t="s">
        <v>11365</v>
      </c>
      <c r="I21335" s="749" t="s">
        <v>236</v>
      </c>
      <c r="J21335" s="749" t="n">
        <v>159.63</v>
      </c>
    </row>
    <row collapsed="false" customFormat="false" customHeight="true" hidden="true" ht="12.75" outlineLevel="0" r="21336">
      <c r="A21336" s="749" t="s">
        <v>48614</v>
      </c>
      <c r="B21336" s="749" t="str">
        <f aca="false">C21336&amp;D21336&amp;E21336&amp;F21336&amp;G21336&amp;H21336</f>
        <v>DRENO PROFUNDO PARA CORTE EM ROCHA,TRAPEZOIDAL,MEDINDO 0,40M NA BASE MENOR,0,50M NA BASE MAIOR E 0,30M DE ALTURA,EXCLUSIVE FORNECIMENTO DO TUBO,COM UTILIZACAO DE MANTA GEOTEXTIL EMDRENO SUBTERRANEO,FORNECIMENTO DOS MATERIAIS E EXECUCAO,INCLUSIVE SELO,ENCHIMENTO FILTRANTE,MATERIAL DRENANTE E ESCAVACAO</v>
      </c>
      <c r="C21336" s="749" t="s">
        <v>48552</v>
      </c>
      <c r="D21336" s="749" t="s">
        <v>48612</v>
      </c>
      <c r="E21336" s="749" t="s">
        <v>48613</v>
      </c>
      <c r="F21336" s="749" t="s">
        <v>48595</v>
      </c>
      <c r="G21336" s="749" t="s">
        <v>48526</v>
      </c>
      <c r="H21336" s="749" t="s">
        <v>11365</v>
      </c>
      <c r="I21336" s="749" t="s">
        <v>236</v>
      </c>
      <c r="J21336" s="749" t="n">
        <v>147.25</v>
      </c>
    </row>
    <row collapsed="false" customFormat="false" customHeight="true" hidden="true" ht="12.75" outlineLevel="0" r="21337">
      <c r="A21337" s="749" t="s">
        <v>48615</v>
      </c>
      <c r="B21337" s="749" t="str">
        <f aca="false">C21337&amp;D21337&amp;E21337&amp;F21337&amp;G21337&amp;H21337</f>
        <v>DRENO PROFUNDO PARA CORTE EM ROCHA,TRAPEZOIDAL,MEDINDO 0,50M NA BASE MENOR,0,60M NA BASE MAIOR E 0,40M DE ALTURA,EXCLUSIVE FORNECIMENTO DO TUBO,COM UTILIZACAO DE MANTA GEOTEXTIL EMDRENO SUBTERRANEO,FORNECIMENTO DOS MATERIAIS E EXECUCAO,INCLUSIVE SELO,ENCHIMENTO FILTRANTE,MATERIAL DRENANTE E ESCAVACAO</v>
      </c>
      <c r="C21337" s="749" t="s">
        <v>48557</v>
      </c>
      <c r="D21337" s="749" t="s">
        <v>48616</v>
      </c>
      <c r="E21337" s="749" t="s">
        <v>48613</v>
      </c>
      <c r="F21337" s="749" t="s">
        <v>48595</v>
      </c>
      <c r="G21337" s="749" t="s">
        <v>48526</v>
      </c>
      <c r="H21337" s="749" t="s">
        <v>11365</v>
      </c>
      <c r="I21337" s="749" t="s">
        <v>236</v>
      </c>
      <c r="J21337" s="749" t="n">
        <v>189.25</v>
      </c>
    </row>
    <row collapsed="false" customFormat="false" customHeight="true" hidden="true" ht="12.75" outlineLevel="0" r="21338">
      <c r="A21338" s="749" t="s">
        <v>48617</v>
      </c>
      <c r="B21338" s="749" t="str">
        <f aca="false">C21338&amp;D21338&amp;E21338&amp;F21338&amp;G21338&amp;H21338</f>
        <v>DRENO PROFUNDO PARA CORTE EM ROCHA,TRAPEZOIDAL,MEDINDO 0,50M NA BASE MENOR,0,60M NA BASE MAIOR E 0,40M DE ALTURA,EXCLUSIVE FORNECIMENTO DO TUBO,COM UTILIZACAO DE MANTA GEOTEXTIL EMDRENO SUBTERRANEO,FORNECIMENTO DOS MATERIAIS E EXECUCAO,INCLUSIVE SELO,ENCHIMENTO FILTRANTE,MATERIAL DRENANTE E ESCAVACAO</v>
      </c>
      <c r="C21338" s="749" t="s">
        <v>48557</v>
      </c>
      <c r="D21338" s="749" t="s">
        <v>48616</v>
      </c>
      <c r="E21338" s="749" t="s">
        <v>48613</v>
      </c>
      <c r="F21338" s="749" t="s">
        <v>48595</v>
      </c>
      <c r="G21338" s="749" t="s">
        <v>48526</v>
      </c>
      <c r="H21338" s="749" t="s">
        <v>11365</v>
      </c>
      <c r="I21338" s="749" t="s">
        <v>236</v>
      </c>
      <c r="J21338" s="749" t="n">
        <v>174.32</v>
      </c>
    </row>
    <row collapsed="false" customFormat="false" customHeight="true" hidden="true" ht="12.75" outlineLevel="0" r="21339">
      <c r="A21339" s="749" t="s">
        <v>48618</v>
      </c>
      <c r="B21339" s="749" t="str">
        <f aca="false">C21339&amp;D21339&amp;E21339&amp;F21339&amp;G21339&amp;H21339</f>
        <v>DRENO RASO COM PEDRA BRITADA E MANTA GEOTEXTIL,INCLUSIVE ESCAVACAO E FORNECIMENTO DOS MATERIAIS</v>
      </c>
      <c r="C21339" s="749" t="s">
        <v>48619</v>
      </c>
      <c r="D21339" s="749" t="s">
        <v>48620</v>
      </c>
      <c r="I21339" s="749" t="s">
        <v>236</v>
      </c>
      <c r="J21339" s="749" t="n">
        <v>59.09</v>
      </c>
    </row>
    <row collapsed="false" customFormat="false" customHeight="true" hidden="true" ht="12.75" outlineLevel="0" r="21340">
      <c r="A21340" s="749" t="s">
        <v>48621</v>
      </c>
      <c r="B21340" s="749" t="str">
        <f aca="false">C21340&amp;D21340&amp;E21340&amp;F21340&amp;G21340&amp;H21340</f>
        <v>DRENO RASO COM PEDRA BRITADA E MANTA GEOTEXTIL,INCLUSIVE ESCAVACAO E FORNECIMENTO DOS MATERIAIS</v>
      </c>
      <c r="C21340" s="749" t="s">
        <v>48619</v>
      </c>
      <c r="D21340" s="749" t="s">
        <v>48620</v>
      </c>
      <c r="I21340" s="749" t="s">
        <v>236</v>
      </c>
      <c r="J21340" s="749" t="n">
        <v>56.42</v>
      </c>
    </row>
    <row collapsed="false" customFormat="false" customHeight="true" hidden="true" ht="12.75" outlineLevel="0" r="21341">
      <c r="A21341" s="749" t="s">
        <v>48622</v>
      </c>
      <c r="B21341" s="749" t="str">
        <f aca="false">C21341&amp;D21341&amp;E21341&amp;F21341&amp;G21341&amp;H21341</f>
        <v>DRENO RASO COM PEDRA BRITADA,INCLUSIVE ESCAVACAO E FORNECIMENTO DOS MATERIAIS</v>
      </c>
      <c r="C21341" s="749" t="s">
        <v>48623</v>
      </c>
      <c r="D21341" s="749" t="s">
        <v>28030</v>
      </c>
      <c r="I21341" s="749" t="s">
        <v>236</v>
      </c>
      <c r="J21341" s="749" t="n">
        <v>44.21</v>
      </c>
    </row>
    <row collapsed="false" customFormat="false" customHeight="true" hidden="true" ht="12.75" outlineLevel="0" r="21342">
      <c r="A21342" s="749" t="s">
        <v>48624</v>
      </c>
      <c r="B21342" s="749" t="str">
        <f aca="false">C21342&amp;D21342&amp;E21342&amp;F21342&amp;G21342&amp;H21342</f>
        <v>DRENO RASO COM PEDRA BRITADA,INCLUSIVE ESCAVACAO E FORNECIMENTO DOS MATERIAIS</v>
      </c>
      <c r="C21342" s="749" t="s">
        <v>48623</v>
      </c>
      <c r="D21342" s="749" t="s">
        <v>28030</v>
      </c>
      <c r="I21342" s="749" t="s">
        <v>236</v>
      </c>
      <c r="J21342" s="749" t="n">
        <v>41.93</v>
      </c>
    </row>
    <row collapsed="false" customFormat="false" customHeight="true" hidden="true" ht="12.75" outlineLevel="0" r="21343">
      <c r="A21343" s="749" t="s">
        <v>48625</v>
      </c>
      <c r="B21343" s="749" t="str">
        <f aca="false">C21343&amp;D21343&amp;E21343&amp;F21343&amp;G21343&amp;H21343</f>
        <v>DEFENSA METALICA,MODELO SEMI-MALEAVEL SIMPLES,GALVANIZADA,CONSTITUIDA DE GUIA DESLIZANTE,ESPACADOR,CALCO,PLAQUETA,ACESSORIOS DE APERTO E POSTE CRAVADO POR MEIO DE COMPRESSAO.O COMPRIMENTO UTIL DO CONJUNTO E DE 4,00M,MONTAGEM E ASSENTAMENTO,EXCLUSIVE A DEFENSA METALICA(VIDE FAMILIA 20.041)</v>
      </c>
      <c r="C21343" s="749" t="s">
        <v>48626</v>
      </c>
      <c r="D21343" s="749" t="s">
        <v>48627</v>
      </c>
      <c r="E21343" s="749" t="s">
        <v>48628</v>
      </c>
      <c r="F21343" s="749" t="s">
        <v>48629</v>
      </c>
      <c r="G21343" s="749" t="s">
        <v>48630</v>
      </c>
      <c r="I21343" s="749" t="s">
        <v>236</v>
      </c>
      <c r="J21343" s="749" t="n">
        <v>16.94</v>
      </c>
    </row>
    <row collapsed="false" customFormat="false" customHeight="true" hidden="true" ht="12.75" outlineLevel="0" r="21344">
      <c r="A21344" s="749" t="s">
        <v>48631</v>
      </c>
      <c r="B21344" s="749" t="str">
        <f aca="false">C21344&amp;D21344&amp;E21344&amp;F21344&amp;G21344&amp;H21344</f>
        <v>DEFENSA METALICA,MODELO SEMI-MALEAVEL SIMPLES,GALVANIZADA,CONSTITUIDA DE GUIA DESLIZANTE,ESPACADOR,CALCO,PLAQUETA,ACESSORIOS DE APERTO E POSTE CRAVADO POR MEIO DE COMPRESSAO.O COMPRIMENTO UTIL DO CONJUNTO E DE 4,00M,MONTAGEM E ASSENTAMENTO,EXCLUSIVE A DEFENSA METALICA(VIDE FAMILIA 20.041)</v>
      </c>
      <c r="C21344" s="749" t="s">
        <v>48626</v>
      </c>
      <c r="D21344" s="749" t="s">
        <v>48627</v>
      </c>
      <c r="E21344" s="749" t="s">
        <v>48628</v>
      </c>
      <c r="F21344" s="749" t="s">
        <v>48629</v>
      </c>
      <c r="G21344" s="749" t="s">
        <v>48630</v>
      </c>
      <c r="I21344" s="749" t="s">
        <v>236</v>
      </c>
      <c r="J21344" s="749" t="n">
        <v>16.29</v>
      </c>
    </row>
    <row collapsed="false" customFormat="false" customHeight="true" hidden="true" ht="12.75" outlineLevel="0" r="21345">
      <c r="A21345" s="749" t="s">
        <v>48632</v>
      </c>
      <c r="B21345" s="749" t="str">
        <f aca="false">C21345&amp;D21345&amp;E21345&amp;F21345&amp;G21345&amp;H21345</f>
        <v>DEFENSA METALICA,MODELO SEMI-MALEAVEL DUPLA,GALVANIZADA,CONSTITUIDA DE GUIA DESLIZANTE,ESPACADOR,CALCO,PLAQUETA,ACESSORIO DE APERTO E POSTE CRAVADO POR MEIO DE COMPRESSAO.O COMPRIMENTO UTIL DO CONJUNTO E DE 4,00M,MONTAGEM E ASSENTAMENTO,EXCLUSIVE A DEFENSA METALICA(VIDE FAMILIA 20.041)</v>
      </c>
      <c r="C21345" s="749" t="s">
        <v>48633</v>
      </c>
      <c r="D21345" s="749" t="s">
        <v>48634</v>
      </c>
      <c r="E21345" s="749" t="s">
        <v>48635</v>
      </c>
      <c r="F21345" s="749" t="s">
        <v>48636</v>
      </c>
      <c r="G21345" s="749" t="s">
        <v>48637</v>
      </c>
      <c r="I21345" s="749" t="s">
        <v>236</v>
      </c>
      <c r="J21345" s="749" t="n">
        <v>24.84</v>
      </c>
    </row>
    <row collapsed="false" customFormat="false" customHeight="true" hidden="true" ht="12.75" outlineLevel="0" r="21346">
      <c r="A21346" s="749" t="s">
        <v>48638</v>
      </c>
      <c r="B21346" s="749" t="str">
        <f aca="false">C21346&amp;D21346&amp;E21346&amp;F21346&amp;G21346&amp;H21346</f>
        <v>DEFENSA METALICA,MODELO SEMI-MALEAVEL DUPLA,GALVANIZADA,CONSTITUIDA DE GUIA DESLIZANTE,ESPACADOR,CALCO,PLAQUETA,ACESSORIO DE APERTO E POSTE CRAVADO POR MEIO DE COMPRESSAO.O COMPRIMENTO UTIL DO CONJUNTO E DE 4,00M,MONTAGEM E ASSENTAMENTO,EXCLUSIVE A DEFENSA METALICA(VIDE FAMILIA 20.041)</v>
      </c>
      <c r="C21346" s="749" t="s">
        <v>48633</v>
      </c>
      <c r="D21346" s="749" t="s">
        <v>48634</v>
      </c>
      <c r="E21346" s="749" t="s">
        <v>48635</v>
      </c>
      <c r="F21346" s="749" t="s">
        <v>48636</v>
      </c>
      <c r="G21346" s="749" t="s">
        <v>48637</v>
      </c>
      <c r="I21346" s="749" t="s">
        <v>236</v>
      </c>
      <c r="J21346" s="749" t="n">
        <v>23.89</v>
      </c>
    </row>
    <row collapsed="false" customFormat="false" customHeight="true" hidden="true" ht="12.75" outlineLevel="0" r="21347">
      <c r="A21347" s="749" t="s">
        <v>48639</v>
      </c>
      <c r="B21347" s="749" t="str">
        <f aca="false">C21347&amp;D21347&amp;E21347&amp;F21347&amp;G21347&amp;H21347</f>
        <v>DEFENSA METALICA,MODELO MALEAVEL SIMPLES,GALVANIZADA,CONSTITUIDA DE GUIA DESLIZANTE,ESPACADOR,CALCO,PLAQUETA,ACESSORIO DE APERTO E POSTE CRAVADO POR MEIO DE COMPRESSAO.O COMPRIMENTO UTIL DO CONJUNTO E DE 4,00M,MONTAGEM E ASSENTAMENTO,EXCLUSIVE A DEFENSA METALICA(VIDE FAMILIA 20.041)</v>
      </c>
      <c r="C21347" s="749" t="s">
        <v>48640</v>
      </c>
      <c r="D21347" s="749" t="s">
        <v>48641</v>
      </c>
      <c r="E21347" s="749" t="s">
        <v>48642</v>
      </c>
      <c r="F21347" s="749" t="s">
        <v>48643</v>
      </c>
      <c r="G21347" s="749" t="s">
        <v>48644</v>
      </c>
      <c r="I21347" s="749" t="s">
        <v>236</v>
      </c>
      <c r="J21347" s="749" t="n">
        <v>20.32</v>
      </c>
    </row>
    <row collapsed="false" customFormat="false" customHeight="true" hidden="true" ht="12.75" outlineLevel="0" r="21348">
      <c r="A21348" s="749" t="s">
        <v>48645</v>
      </c>
      <c r="B21348" s="749" t="str">
        <f aca="false">C21348&amp;D21348&amp;E21348&amp;F21348&amp;G21348&amp;H21348</f>
        <v>DEFENSA METALICA,MODELO MALEAVEL SIMPLES,GALVANIZADA,CONSTITUIDA DE GUIA DESLIZANTE,ESPACADOR,CALCO,PLAQUETA,ACESSORIO DE APERTO E POSTE CRAVADO POR MEIO DE COMPRESSAO.O COMPRIMENTO UTIL DO CONJUNTO E DE 4,00M,MONTAGEM E ASSENTAMENTO,EXCLUSIVE A DEFENSA METALICA(VIDE FAMILIA 20.041)</v>
      </c>
      <c r="C21348" s="749" t="s">
        <v>48640</v>
      </c>
      <c r="D21348" s="749" t="s">
        <v>48641</v>
      </c>
      <c r="E21348" s="749" t="s">
        <v>48642</v>
      </c>
      <c r="F21348" s="749" t="s">
        <v>48643</v>
      </c>
      <c r="G21348" s="749" t="s">
        <v>48644</v>
      </c>
      <c r="I21348" s="749" t="s">
        <v>236</v>
      </c>
      <c r="J21348" s="749" t="n">
        <v>19.53</v>
      </c>
    </row>
    <row collapsed="false" customFormat="false" customHeight="true" hidden="true" ht="12.75" outlineLevel="0" r="21349">
      <c r="A21349" s="749" t="s">
        <v>48646</v>
      </c>
      <c r="B21349" s="749" t="str">
        <f aca="false">C21349&amp;D21349&amp;E21349&amp;F21349&amp;G21349&amp;H21349</f>
        <v>DEFENSA METALICA,MODELO MALEAVEL DUPLA,GALVANIZADA,CONSTITUIDA DE GUIA DESLIZANTE,ESPACADOR,CALCO,PLAQUETA,ACESSORIO DEAPERTO E POSTE CRAVADO POR MEIO DE COMPRESSAO.O COMPRIMENTOUTIL DO CONJUNTO E DE 4,00M,MONTAGEM E ASSENTAMENTO,EXCLUSIVE A DEFENSA METALICA(VIDE FAMILIA 20.041)</v>
      </c>
      <c r="C21349" s="749" t="s">
        <v>48647</v>
      </c>
      <c r="D21349" s="749" t="s">
        <v>48648</v>
      </c>
      <c r="E21349" s="749" t="s">
        <v>48649</v>
      </c>
      <c r="F21349" s="749" t="s">
        <v>48650</v>
      </c>
      <c r="G21349" s="749" t="s">
        <v>48651</v>
      </c>
      <c r="I21349" s="749" t="s">
        <v>236</v>
      </c>
      <c r="J21349" s="749" t="n">
        <v>33.87</v>
      </c>
    </row>
    <row collapsed="false" customFormat="false" customHeight="true" hidden="true" ht="12.75" outlineLevel="0" r="21350">
      <c r="A21350" s="749" t="s">
        <v>48652</v>
      </c>
      <c r="B21350" s="749" t="str">
        <f aca="false">C21350&amp;D21350&amp;E21350&amp;F21350&amp;G21350&amp;H21350</f>
        <v>DEFENSA METALICA,MODELO MALEAVEL DUPLA,GALVANIZADA,CONSTITUIDA DE GUIA DESLIZANTE,ESPACADOR,CALCO,PLAQUETA,ACESSORIO DEAPERTO E POSTE CRAVADO POR MEIO DE COMPRESSAO.O COMPRIMENTOUTIL DO CONJUNTO E DE 4,00M,MONTAGEM E ASSENTAMENTO,EXCLUSIVE A DEFENSA METALICA(VIDE FAMILIA 20.041)</v>
      </c>
      <c r="C21350" s="749" t="s">
        <v>48647</v>
      </c>
      <c r="D21350" s="749" t="s">
        <v>48648</v>
      </c>
      <c r="E21350" s="749" t="s">
        <v>48649</v>
      </c>
      <c r="F21350" s="749" t="s">
        <v>48650</v>
      </c>
      <c r="G21350" s="749" t="s">
        <v>48651</v>
      </c>
      <c r="I21350" s="749" t="s">
        <v>236</v>
      </c>
      <c r="J21350" s="749" t="n">
        <v>32.56</v>
      </c>
    </row>
    <row collapsed="false" customFormat="false" customHeight="true" hidden="true" ht="12.75" outlineLevel="0" r="21351">
      <c r="A21351" s="749" t="s">
        <v>48653</v>
      </c>
      <c r="B21351" s="749" t="str">
        <f aca="false">C21351&amp;D21351&amp;E21351&amp;F21351&amp;G21351&amp;H21351</f>
        <v>DEFENSA METALICA,MODELO SEMI-MALEAVEL SIMPLES,GALVANIZADA,CONSTITUIDA DE GUIA DESLIZANTE,ESPACADOR,CALCO,PLAQUETA,ACESSORIOS DE APERTO E POSTE COM COMPRIMENTO DE 1,80M.FORNECIMENTO</v>
      </c>
      <c r="C21351" s="749" t="s">
        <v>48626</v>
      </c>
      <c r="D21351" s="749" t="s">
        <v>48627</v>
      </c>
      <c r="E21351" s="749" t="s">
        <v>48654</v>
      </c>
      <c r="I21351" s="749" t="s">
        <v>236</v>
      </c>
      <c r="J21351" s="749" t="n">
        <v>235</v>
      </c>
    </row>
    <row collapsed="false" customFormat="false" customHeight="true" hidden="true" ht="12.75" outlineLevel="0" r="21352">
      <c r="A21352" s="749" t="s">
        <v>48655</v>
      </c>
      <c r="B21352" s="749" t="str">
        <f aca="false">C21352&amp;D21352&amp;E21352&amp;F21352&amp;G21352&amp;H21352</f>
        <v>DEFENSA METALICA,MODELO SEMI-MALEAVEL SIMPLES,GALVANIZADA,CONSTITUIDA DE GUIA DESLIZANTE,ESPACADOR,CALCO,PLAQUETA,ACESSORIOS DE APERTO E POSTE COM COMPRIMENTO DE 1,80M.FORNECIMENTO</v>
      </c>
      <c r="C21352" s="749" t="s">
        <v>48626</v>
      </c>
      <c r="D21352" s="749" t="s">
        <v>48627</v>
      </c>
      <c r="E21352" s="749" t="s">
        <v>48654</v>
      </c>
      <c r="I21352" s="749" t="s">
        <v>236</v>
      </c>
      <c r="J21352" s="749" t="n">
        <v>235</v>
      </c>
    </row>
    <row collapsed="false" customFormat="false" customHeight="true" hidden="true" ht="12.75" outlineLevel="0" r="21353">
      <c r="A21353" s="749" t="s">
        <v>48656</v>
      </c>
      <c r="B21353" s="749" t="str">
        <f aca="false">C21353&amp;D21353&amp;E21353&amp;F21353&amp;G21353&amp;H21353</f>
        <v>DEFENSA METALICA,MODELO SEMI-MALEAVEL DUPLA,GALVANIZADA,CONSTITUIDA DE GUIA DESLIZANTE,ESPACADOR,CALCO,PLAQUETA,ACESSORIOS DE APERTO E POSTE COM COMPRIMENTO DE 1,80M.FORNECIMENTO</v>
      </c>
      <c r="C21353" s="749" t="s">
        <v>48633</v>
      </c>
      <c r="D21353" s="749" t="s">
        <v>48634</v>
      </c>
      <c r="E21353" s="749" t="s">
        <v>48657</v>
      </c>
      <c r="I21353" s="749" t="s">
        <v>236</v>
      </c>
      <c r="J21353" s="749" t="n">
        <v>415</v>
      </c>
    </row>
    <row collapsed="false" customFormat="false" customHeight="true" hidden="true" ht="12.75" outlineLevel="0" r="21354">
      <c r="A21354" s="749" t="s">
        <v>48658</v>
      </c>
      <c r="B21354" s="749" t="str">
        <f aca="false">C21354&amp;D21354&amp;E21354&amp;F21354&amp;G21354&amp;H21354</f>
        <v>DEFENSA METALICA,MODELO SEMI-MALEAVEL DUPLA,GALVANIZADA,CONSTITUIDA DE GUIA DESLIZANTE,ESPACADOR,CALCO,PLAQUETA,ACESSORIOS DE APERTO E POSTE COM COMPRIMENTO DE 1,80M.FORNECIMENTO</v>
      </c>
      <c r="C21354" s="749" t="s">
        <v>48633</v>
      </c>
      <c r="D21354" s="749" t="s">
        <v>48634</v>
      </c>
      <c r="E21354" s="749" t="s">
        <v>48657</v>
      </c>
      <c r="I21354" s="749" t="s">
        <v>236</v>
      </c>
      <c r="J21354" s="749" t="n">
        <v>415</v>
      </c>
    </row>
    <row collapsed="false" customFormat="false" customHeight="true" hidden="true" ht="12.75" outlineLevel="0" r="21355">
      <c r="A21355" s="749" t="s">
        <v>48659</v>
      </c>
      <c r="B21355" s="749" t="str">
        <f aca="false">C21355&amp;D21355&amp;E21355&amp;F21355&amp;G21355&amp;H21355</f>
        <v>DEFENSA METALICA,MODELO MALEAVEL SIMPLES,GALVANIZADA,CONSTITUIDA DE GUIA DESLIZANTE,ESPACADOR,CALCO,PLAQUETA,ACESSORIOSDE APERTO E POSTE COM COMPRIMENTO DE 1,80M.FORNECIMENTO</v>
      </c>
      <c r="C21355" s="749" t="s">
        <v>48640</v>
      </c>
      <c r="D21355" s="749" t="s">
        <v>48660</v>
      </c>
      <c r="E21355" s="749" t="s">
        <v>48661</v>
      </c>
      <c r="I21355" s="749" t="s">
        <v>236</v>
      </c>
      <c r="J21355" s="749" t="n">
        <v>383</v>
      </c>
    </row>
    <row collapsed="false" customFormat="false" customHeight="true" hidden="true" ht="12.75" outlineLevel="0" r="21356">
      <c r="A21356" s="749" t="s">
        <v>48662</v>
      </c>
      <c r="B21356" s="749" t="str">
        <f aca="false">C21356&amp;D21356&amp;E21356&amp;F21356&amp;G21356&amp;H21356</f>
        <v>DEFENSA METALICA,MODELO MALEAVEL SIMPLES,GALVANIZADA,CONSTITUIDA DE GUIA DESLIZANTE,ESPACADOR,CALCO,PLAQUETA,ACESSORIOSDE APERTO E POSTE COM COMPRIMENTO DE 1,80M.FORNECIMENTO</v>
      </c>
      <c r="C21356" s="749" t="s">
        <v>48640</v>
      </c>
      <c r="D21356" s="749" t="s">
        <v>48660</v>
      </c>
      <c r="E21356" s="749" t="s">
        <v>48661</v>
      </c>
      <c r="I21356" s="749" t="s">
        <v>236</v>
      </c>
      <c r="J21356" s="749" t="n">
        <v>383</v>
      </c>
    </row>
    <row collapsed="false" customFormat="false" customHeight="true" hidden="true" ht="12.75" outlineLevel="0" r="21357">
      <c r="A21357" s="749" t="s">
        <v>48663</v>
      </c>
      <c r="B21357" s="749" t="str">
        <f aca="false">C21357&amp;D21357&amp;E21357&amp;F21357&amp;G21357&amp;H21357</f>
        <v>DEFENSA METALICA,MODELO MALEAVEL DUPLA,GALVANIZADA,CONSTITUIDA DE GUIA DESLIZANTE,ESPACADOR,CALCO,PLAQUETA,ACESSORIOS DE APERTO E POSTE COM COMPRIMENTO DE 1,80M.FORNECIMENTO</v>
      </c>
      <c r="C21357" s="749" t="s">
        <v>48647</v>
      </c>
      <c r="D21357" s="749" t="s">
        <v>48664</v>
      </c>
      <c r="E21357" s="749" t="s">
        <v>48665</v>
      </c>
      <c r="I21357" s="749" t="s">
        <v>236</v>
      </c>
      <c r="J21357" s="749" t="n">
        <v>468</v>
      </c>
    </row>
    <row collapsed="false" customFormat="false" customHeight="true" hidden="true" ht="12.75" outlineLevel="0" r="21358">
      <c r="A21358" s="749" t="s">
        <v>48666</v>
      </c>
      <c r="B21358" s="749" t="str">
        <f aca="false">C21358&amp;D21358&amp;E21358&amp;F21358&amp;G21358&amp;H21358</f>
        <v>DEFENSA METALICA,MODELO MALEAVEL DUPLA,GALVANIZADA,CONSTITUIDA DE GUIA DESLIZANTE,ESPACADOR,CALCO,PLAQUETA,ACESSORIOS DE APERTO E POSTE COM COMPRIMENTO DE 1,80M.FORNECIMENTO</v>
      </c>
      <c r="C21358" s="749" t="s">
        <v>48647</v>
      </c>
      <c r="D21358" s="749" t="s">
        <v>48664</v>
      </c>
      <c r="E21358" s="749" t="s">
        <v>48665</v>
      </c>
      <c r="I21358" s="749" t="s">
        <v>236</v>
      </c>
      <c r="J21358" s="749" t="n">
        <v>468</v>
      </c>
    </row>
    <row collapsed="false" customFormat="false" customHeight="true" hidden="true" ht="12.75" outlineLevel="0" r="21359">
      <c r="A21359" s="749" t="s">
        <v>48667</v>
      </c>
      <c r="B21359" s="749" t="str">
        <f aca="false">C21359&amp;D21359&amp;E21359&amp;F21359&amp;G21359&amp;H21359</f>
        <v>BOCA PARA BUEIRO SIMPLES,MULTI-PLATE CIRCULAR,COM 1,90M DE DIAMETRO,EM CONCRETO ARMADO 15MPA,INCLUSIVE TODOS OS MATERIAIS E ESCAVACAO MANUAL DA LAJE DA BASE,EXCLUSIVE REATERRO</v>
      </c>
      <c r="C21359" s="749" t="s">
        <v>48668</v>
      </c>
      <c r="D21359" s="749" t="s">
        <v>48669</v>
      </c>
      <c r="E21359" s="749" t="s">
        <v>48670</v>
      </c>
      <c r="I21359" s="749" t="s">
        <v>30</v>
      </c>
      <c r="J21359" s="749" t="n">
        <v>4577.96</v>
      </c>
    </row>
    <row collapsed="false" customFormat="false" customHeight="true" hidden="true" ht="12.75" outlineLevel="0" r="21360">
      <c r="A21360" s="749" t="s">
        <v>48671</v>
      </c>
      <c r="B21360" s="749" t="str">
        <f aca="false">C21360&amp;D21360&amp;E21360&amp;F21360&amp;G21360&amp;H21360</f>
        <v>BOCA PARA BUEIRO SIMPLES,MULTI-PLATE CIRCULAR,COM 1,90M DE DIAMETRO,EM CONCRETO ARMADO 15MPA,INCLUSIVE TODOS OS MATERIAIS E ESCAVACAO MANUAL DA LAJE DA BASE,EXCLUSIVE REATERRO</v>
      </c>
      <c r="C21360" s="749" t="s">
        <v>48668</v>
      </c>
      <c r="D21360" s="749" t="s">
        <v>48669</v>
      </c>
      <c r="E21360" s="749" t="s">
        <v>48670</v>
      </c>
      <c r="I21360" s="749" t="s">
        <v>30</v>
      </c>
      <c r="J21360" s="749" t="n">
        <v>4203.46</v>
      </c>
    </row>
    <row collapsed="false" customFormat="false" customHeight="true" hidden="true" ht="12.75" outlineLevel="0" r="21361">
      <c r="A21361" s="749" t="s">
        <v>48672</v>
      </c>
      <c r="B21361" s="749" t="str">
        <f aca="false">C21361&amp;D21361&amp;E21361&amp;F21361&amp;G21361&amp;H21361</f>
        <v>BOCA PARA BUEIRO DUPLO,MULTI-PLATE CIRCULAR,COM 1,90M DE DIAMETRO,EM CONCRETO ARMADO 15MPA,INCLUSIVE TODOS OS MATERIAISE ESCAVACAO MANUAL DA LAJE DA BASE,EXCLUSIVE REATERRO</v>
      </c>
      <c r="C21361" s="749" t="s">
        <v>48673</v>
      </c>
      <c r="D21361" s="749" t="s">
        <v>48674</v>
      </c>
      <c r="E21361" s="749" t="s">
        <v>48675</v>
      </c>
      <c r="I21361" s="749" t="s">
        <v>30</v>
      </c>
      <c r="J21361" s="749" t="n">
        <v>8546.69</v>
      </c>
    </row>
    <row collapsed="false" customFormat="false" customHeight="true" hidden="true" ht="12.75" outlineLevel="0" r="21362">
      <c r="A21362" s="749" t="s">
        <v>48676</v>
      </c>
      <c r="B21362" s="749" t="str">
        <f aca="false">C21362&amp;D21362&amp;E21362&amp;F21362&amp;G21362&amp;H21362</f>
        <v>BOCA PARA BUEIRO DUPLO,MULTI-PLATE CIRCULAR,COM 1,90M DE DIAMETRO,EM CONCRETO ARMADO 15MPA,INCLUSIVE TODOS OS MATERIAISE ESCAVACAO MANUAL DA LAJE DA BASE,EXCLUSIVE REATERRO</v>
      </c>
      <c r="C21362" s="749" t="s">
        <v>48673</v>
      </c>
      <c r="D21362" s="749" t="s">
        <v>48674</v>
      </c>
      <c r="E21362" s="749" t="s">
        <v>48675</v>
      </c>
      <c r="I21362" s="749" t="s">
        <v>30</v>
      </c>
      <c r="J21362" s="749" t="n">
        <v>7877.76</v>
      </c>
    </row>
    <row collapsed="false" customFormat="false" customHeight="true" hidden="true" ht="12.75" outlineLevel="0" r="21363">
      <c r="A21363" s="749" t="s">
        <v>48677</v>
      </c>
      <c r="B21363" s="749" t="str">
        <f aca="false">C21363&amp;D21363&amp;E21363&amp;F21363&amp;G21363&amp;H21363</f>
        <v>BOCA PARA BUEIRO TRIPLO,MULTI-PLATE CIRCULAR,COM 1,90M DE DIAMETRO,EM CONCRETO ARMADO 15MPA,INCLUSIVE TODOS OS MATERIAIS E ESCAVACAO MANUAL DA LAJE DA BASE,EXCLUSIVE REATERRO</v>
      </c>
      <c r="C21363" s="749" t="s">
        <v>48678</v>
      </c>
      <c r="D21363" s="749" t="s">
        <v>48679</v>
      </c>
      <c r="E21363" s="749" t="s">
        <v>48680</v>
      </c>
      <c r="I21363" s="749" t="s">
        <v>30</v>
      </c>
      <c r="J21363" s="749" t="n">
        <v>13170.22</v>
      </c>
    </row>
    <row collapsed="false" customFormat="false" customHeight="true" hidden="true" ht="12.75" outlineLevel="0" r="21364">
      <c r="A21364" s="749" t="s">
        <v>48681</v>
      </c>
      <c r="B21364" s="749" t="str">
        <f aca="false">C21364&amp;D21364&amp;E21364&amp;F21364&amp;G21364&amp;H21364</f>
        <v>BOCA PARA BUEIRO TRIPLO,MULTI-PLATE CIRCULAR,COM 1,90M DE DIAMETRO,EM CONCRETO ARMADO 15MPA,INCLUSIVE TODOS OS MATERIAIS E ESCAVACAO MANUAL DA LAJE DA BASE,EXCLUSIVE REATERRO</v>
      </c>
      <c r="C21364" s="749" t="s">
        <v>48678</v>
      </c>
      <c r="D21364" s="749" t="s">
        <v>48679</v>
      </c>
      <c r="E21364" s="749" t="s">
        <v>48680</v>
      </c>
      <c r="I21364" s="749" t="s">
        <v>30</v>
      </c>
      <c r="J21364" s="749" t="n">
        <v>12143.19</v>
      </c>
    </row>
    <row collapsed="false" customFormat="false" customHeight="true" hidden="true" ht="12.75" outlineLevel="0" r="21365">
      <c r="A21365" s="749" t="s">
        <v>48682</v>
      </c>
      <c r="B21365" s="749" t="str">
        <f aca="false">C21365&amp;D21365&amp;E21365&amp;F21365&amp;G21365&amp;H21365</f>
        <v>BOCA PARA BUEIRO SIMPLES,MULTI-PLATE CIRCULAR,COM 2,30M DE DIAMETRO,EM CONCRETO ARMADO 15MPA,INCLUINDO TODOS OS MATERIAIS E ESCAVACAO MANUAL DA LAJE DA BASE,EXCLUSIVE REATERRO</v>
      </c>
      <c r="C21365" s="749" t="s">
        <v>48683</v>
      </c>
      <c r="D21365" s="749" t="s">
        <v>48684</v>
      </c>
      <c r="E21365" s="749" t="s">
        <v>48670</v>
      </c>
      <c r="I21365" s="749" t="s">
        <v>30</v>
      </c>
      <c r="J21365" s="749" t="n">
        <v>5954.8</v>
      </c>
    </row>
    <row collapsed="false" customFormat="false" customHeight="true" hidden="true" ht="12.75" outlineLevel="0" r="21366">
      <c r="A21366" s="749" t="s">
        <v>48685</v>
      </c>
      <c r="B21366" s="749" t="str">
        <f aca="false">C21366&amp;D21366&amp;E21366&amp;F21366&amp;G21366&amp;H21366</f>
        <v>BOCA PARA BUEIRO SIMPLES,MULTI-PLATE CIRCULAR,COM 2,30M DE DIAMETRO,EM CONCRETO ARMADO 15MPA,INCLUINDO TODOS OS MATERIAIS E ESCAVACAO MANUAL DA LAJE DA BASE,EXCLUSIVE REATERRO</v>
      </c>
      <c r="C21366" s="749" t="s">
        <v>48683</v>
      </c>
      <c r="D21366" s="749" t="s">
        <v>48684</v>
      </c>
      <c r="E21366" s="749" t="s">
        <v>48670</v>
      </c>
      <c r="I21366" s="749" t="s">
        <v>30</v>
      </c>
      <c r="J21366" s="749" t="n">
        <v>5469.52</v>
      </c>
    </row>
    <row collapsed="false" customFormat="false" customHeight="true" hidden="true" ht="12.75" outlineLevel="0" r="21367">
      <c r="A21367" s="749" t="s">
        <v>48686</v>
      </c>
      <c r="B21367" s="749" t="str">
        <f aca="false">C21367&amp;D21367&amp;E21367&amp;F21367&amp;G21367&amp;H21367</f>
        <v>BOCA PARA BUEIRO DUPLO,MULTI-PLATE CIRCULAR,COM 2,30M DE DIAMETRO,EM CONCRETO ARMADO 15MPA,INCLUINDO TODOS OS MATERIAISE ESCAVACAO MANUAL DA LAJE DA BASE,EXCLUSIVE REATERRO</v>
      </c>
      <c r="C21367" s="749" t="s">
        <v>48687</v>
      </c>
      <c r="D21367" s="749" t="s">
        <v>48688</v>
      </c>
      <c r="E21367" s="749" t="s">
        <v>48675</v>
      </c>
      <c r="I21367" s="749" t="s">
        <v>30</v>
      </c>
      <c r="J21367" s="749" t="n">
        <v>11264.49</v>
      </c>
    </row>
    <row collapsed="false" customFormat="false" customHeight="true" hidden="true" ht="12.75" outlineLevel="0" r="21368">
      <c r="A21368" s="749" t="s">
        <v>48689</v>
      </c>
      <c r="B21368" s="749" t="str">
        <f aca="false">C21368&amp;D21368&amp;E21368&amp;F21368&amp;G21368&amp;H21368</f>
        <v>BOCA PARA BUEIRO DUPLO,MULTI-PLATE CIRCULAR,COM 2,30M DE DIAMETRO,EM CONCRETO ARMADO 15MPA,INCLUINDO TODOS OS MATERIAISE ESCAVACAO MANUAL DA LAJE DA BASE,EXCLUSIVE REATERRO</v>
      </c>
      <c r="C21368" s="749" t="s">
        <v>48687</v>
      </c>
      <c r="D21368" s="749" t="s">
        <v>48688</v>
      </c>
      <c r="E21368" s="749" t="s">
        <v>48675</v>
      </c>
      <c r="I21368" s="749" t="s">
        <v>30</v>
      </c>
      <c r="J21368" s="749" t="n">
        <v>10380.13</v>
      </c>
    </row>
    <row collapsed="false" customFormat="false" customHeight="true" hidden="true" ht="12.75" outlineLevel="0" r="21369">
      <c r="A21369" s="749" t="s">
        <v>48690</v>
      </c>
      <c r="B21369" s="749" t="str">
        <f aca="false">C21369&amp;D21369&amp;E21369&amp;F21369&amp;G21369&amp;H21369</f>
        <v>BOCA PARA BUEIRO TRIPLO,MULTI-PLATE CIRCULAR,COM 2,30M DE DIAMETRO,EM CONCRETO ARMADO 15MPA,INCLUINDO TODOS OS MATERIAIS E ESCAVACAO MANUAL DA LAJE DA BASE,EXCLUSIVE REATERRO</v>
      </c>
      <c r="C21369" s="749" t="s">
        <v>48691</v>
      </c>
      <c r="D21369" s="749" t="s">
        <v>48692</v>
      </c>
      <c r="E21369" s="749" t="s">
        <v>48680</v>
      </c>
      <c r="I21369" s="749" t="s">
        <v>30</v>
      </c>
      <c r="J21369" s="749" t="n">
        <v>16984.84</v>
      </c>
    </row>
    <row collapsed="false" customFormat="false" customHeight="true" hidden="true" ht="12.75" outlineLevel="0" r="21370">
      <c r="A21370" s="749" t="s">
        <v>48693</v>
      </c>
      <c r="B21370" s="749" t="str">
        <f aca="false">C21370&amp;D21370&amp;E21370&amp;F21370&amp;G21370&amp;H21370</f>
        <v>BOCA PARA BUEIRO TRIPLO,MULTI-PLATE CIRCULAR,COM 2,30M DE DIAMETRO,EM CONCRETO ARMADO 15MPA,INCLUINDO TODOS OS MATERIAIS E ESCAVACAO MANUAL DA LAJE DA BASE,EXCLUSIVE REATERRO</v>
      </c>
      <c r="C21370" s="749" t="s">
        <v>48691</v>
      </c>
      <c r="D21370" s="749" t="s">
        <v>48692</v>
      </c>
      <c r="E21370" s="749" t="s">
        <v>48680</v>
      </c>
      <c r="I21370" s="749" t="s">
        <v>30</v>
      </c>
      <c r="J21370" s="749" t="n">
        <v>15664.09</v>
      </c>
    </row>
    <row collapsed="false" customFormat="false" customHeight="true" hidden="true" ht="12.75" outlineLevel="0" r="21371">
      <c r="A21371" s="749" t="s">
        <v>48694</v>
      </c>
      <c r="B21371" s="749" t="str">
        <f aca="false">C21371&amp;D21371&amp;E21371&amp;F21371&amp;G21371&amp;H21371</f>
        <v>BOCA PARA BUEIRO SIMPLES,MULTI-PLATE CIRCULAR,COM 2,65M DE DIAMETRO,EM CONCRETO ARMADO 15MPA,INCLUINDO TODOS OS MATERIAIS E ESCAVACAO MANUAL DA LAJE DA BASE,EXCLUSIVE REATERRO</v>
      </c>
      <c r="C21371" s="749" t="s">
        <v>48695</v>
      </c>
      <c r="D21371" s="749" t="s">
        <v>48684</v>
      </c>
      <c r="E21371" s="749" t="s">
        <v>48670</v>
      </c>
      <c r="I21371" s="749" t="s">
        <v>30</v>
      </c>
      <c r="J21371" s="749" t="n">
        <v>8309.89</v>
      </c>
    </row>
    <row collapsed="false" customFormat="false" customHeight="true" hidden="true" ht="12.75" outlineLevel="0" r="21372">
      <c r="A21372" s="749" t="s">
        <v>48696</v>
      </c>
      <c r="B21372" s="749" t="str">
        <f aca="false">C21372&amp;D21372&amp;E21372&amp;F21372&amp;G21372&amp;H21372</f>
        <v>BOCA PARA BUEIRO SIMPLES,MULTI-PLATE CIRCULAR,COM 2,65M DE DIAMETRO,EM CONCRETO ARMADO 15MPA,INCLUINDO TODOS OS MATERIAIS E ESCAVACAO MANUAL DA LAJE DA BASE,EXCLUSIVE REATERRO</v>
      </c>
      <c r="C21372" s="749" t="s">
        <v>48695</v>
      </c>
      <c r="D21372" s="749" t="s">
        <v>48684</v>
      </c>
      <c r="E21372" s="749" t="s">
        <v>48670</v>
      </c>
      <c r="I21372" s="749" t="s">
        <v>30</v>
      </c>
      <c r="J21372" s="749" t="n">
        <v>7655.69</v>
      </c>
    </row>
    <row collapsed="false" customFormat="false" customHeight="true" hidden="true" ht="12.75" outlineLevel="0" r="21373">
      <c r="A21373" s="749" t="s">
        <v>48697</v>
      </c>
      <c r="B21373" s="749" t="str">
        <f aca="false">C21373&amp;D21373&amp;E21373&amp;F21373&amp;G21373&amp;H21373</f>
        <v>BOCA PARA BUEIRO DUPLO,MULTI-PLATE CIRCULAR,COM 2,65M DE DIAMETRO,EM CONCRETO ARMADO 15MPA,INCLUINDO TODOS OS MATERIAISE ESCAVACAO MANUAL DA LAJE DA BASE,EXCLUSIVE REATERRO</v>
      </c>
      <c r="C21373" s="749" t="s">
        <v>48698</v>
      </c>
      <c r="D21373" s="749" t="s">
        <v>48688</v>
      </c>
      <c r="E21373" s="749" t="s">
        <v>48675</v>
      </c>
      <c r="I21373" s="749" t="s">
        <v>30</v>
      </c>
      <c r="J21373" s="749" t="n">
        <v>13065.79</v>
      </c>
    </row>
    <row collapsed="false" customFormat="false" customHeight="true" hidden="true" ht="12.75" outlineLevel="0" r="21374">
      <c r="A21374" s="749" t="s">
        <v>48699</v>
      </c>
      <c r="B21374" s="749" t="str">
        <f aca="false">C21374&amp;D21374&amp;E21374&amp;F21374&amp;G21374&amp;H21374</f>
        <v>BOCA PARA BUEIRO DUPLO,MULTI-PLATE CIRCULAR,COM 2,65M DE DIAMETRO,EM CONCRETO ARMADO 15MPA,INCLUINDO TODOS OS MATERIAISE ESCAVACAO MANUAL DA LAJE DA BASE,EXCLUSIVE REATERRO</v>
      </c>
      <c r="C21374" s="749" t="s">
        <v>48698</v>
      </c>
      <c r="D21374" s="749" t="s">
        <v>48688</v>
      </c>
      <c r="E21374" s="749" t="s">
        <v>48675</v>
      </c>
      <c r="I21374" s="749" t="s">
        <v>30</v>
      </c>
      <c r="J21374" s="749" t="n">
        <v>12020.21</v>
      </c>
    </row>
    <row collapsed="false" customFormat="false" customHeight="true" hidden="true" ht="12.75" outlineLevel="0" r="21375">
      <c r="A21375" s="749" t="s">
        <v>48700</v>
      </c>
      <c r="B21375" s="749" t="str">
        <f aca="false">C21375&amp;D21375&amp;E21375&amp;F21375&amp;G21375&amp;H21375</f>
        <v>BOCA PARA BUEIRO TRIPLO,MULTI-PLATE CIRCULAR,COM 2,65M DE DIAMETRO,EM CONCRETO ARMADO 15MPA,INCLUINDO TODOS OS MATERIAIS E ESCAVACAO MANUAL DA LAJE DA BASE,EXCLUSIVE REATERRO</v>
      </c>
      <c r="C21375" s="749" t="s">
        <v>48701</v>
      </c>
      <c r="D21375" s="749" t="s">
        <v>48692</v>
      </c>
      <c r="E21375" s="749" t="s">
        <v>48680</v>
      </c>
      <c r="I21375" s="749" t="s">
        <v>30</v>
      </c>
      <c r="J21375" s="749" t="n">
        <v>23530.58</v>
      </c>
    </row>
    <row collapsed="false" customFormat="false" customHeight="true" hidden="true" ht="12.75" outlineLevel="0" r="21376">
      <c r="A21376" s="749" t="s">
        <v>48702</v>
      </c>
      <c r="B21376" s="749" t="str">
        <f aca="false">C21376&amp;D21376&amp;E21376&amp;F21376&amp;G21376&amp;H21376</f>
        <v>BOCA PARA BUEIRO TRIPLO,MULTI-PLATE CIRCULAR,COM 2,65M DE DIAMETRO,EM CONCRETO ARMADO 15MPA,INCLUINDO TODOS OS MATERIAIS E ESCAVACAO MANUAL DA LAJE DA BASE,EXCLUSIVE REATERRO</v>
      </c>
      <c r="C21376" s="749" t="s">
        <v>48701</v>
      </c>
      <c r="D21376" s="749" t="s">
        <v>48692</v>
      </c>
      <c r="E21376" s="749" t="s">
        <v>48680</v>
      </c>
      <c r="I21376" s="749" t="s">
        <v>30</v>
      </c>
      <c r="J21376" s="749" t="n">
        <v>21738.39</v>
      </c>
    </row>
    <row collapsed="false" customFormat="false" customHeight="true" hidden="true" ht="12.75" outlineLevel="0" r="21377">
      <c r="A21377" s="749" t="s">
        <v>48703</v>
      </c>
      <c r="B21377" s="749" t="str">
        <f aca="false">C21377&amp;D21377&amp;E21377&amp;F21377&amp;G21377&amp;H21377</f>
        <v>BOCA PARA BUEIRO SIMPLES,MULTI-PLATE CIRCULAR,COM 3,05M DE DIAMETRO,EM CONCRETO ARMADO 15MPA,INCLUINDO TODOS OS MATERIAIS E ESCAVACAO MANUAL DA LAJE DA BASE,EXCLUSIVE REATERRO</v>
      </c>
      <c r="C21377" s="749" t="s">
        <v>48704</v>
      </c>
      <c r="D21377" s="749" t="s">
        <v>48684</v>
      </c>
      <c r="E21377" s="749" t="s">
        <v>48670</v>
      </c>
      <c r="I21377" s="749" t="s">
        <v>30</v>
      </c>
      <c r="J21377" s="749" t="n">
        <v>10653.4</v>
      </c>
    </row>
    <row collapsed="false" customFormat="false" customHeight="true" hidden="true" ht="12.75" outlineLevel="0" r="21378">
      <c r="A21378" s="749" t="s">
        <v>48705</v>
      </c>
      <c r="B21378" s="749" t="str">
        <f aca="false">C21378&amp;D21378&amp;E21378&amp;F21378&amp;G21378&amp;H21378</f>
        <v>BOCA PARA BUEIRO SIMPLES,MULTI-PLATE CIRCULAR,COM 3,05M DE DIAMETRO,EM CONCRETO ARMADO 15MPA,INCLUINDO TODOS OS MATERIAIS E ESCAVACAO MANUAL DA LAJE DA BASE,EXCLUSIVE REATERRO</v>
      </c>
      <c r="C21378" s="749" t="s">
        <v>48704</v>
      </c>
      <c r="D21378" s="749" t="s">
        <v>48684</v>
      </c>
      <c r="E21378" s="749" t="s">
        <v>48670</v>
      </c>
      <c r="I21378" s="749" t="s">
        <v>30</v>
      </c>
      <c r="J21378" s="749" t="n">
        <v>9817</v>
      </c>
    </row>
    <row collapsed="false" customFormat="false" customHeight="true" hidden="true" ht="12.75" outlineLevel="0" r="21379">
      <c r="A21379" s="749" t="s">
        <v>48706</v>
      </c>
      <c r="B21379" s="749" t="str">
        <f aca="false">C21379&amp;D21379&amp;E21379&amp;F21379&amp;G21379&amp;H21379</f>
        <v>BOCA PARA BUEIRO DUPLO,MULTI-PLATE CIRCULAR,COM 3,05M DE DIAMETRO,EM CONCRETO ARMADO 15MPA,INCLUINDO TODOS OS MATERIAISE ESCAVACAO MANUAL DA LAJE DA BASE,EXCLUSIVE REATERRO</v>
      </c>
      <c r="C21379" s="749" t="s">
        <v>48707</v>
      </c>
      <c r="D21379" s="749" t="s">
        <v>48688</v>
      </c>
      <c r="E21379" s="749" t="s">
        <v>48675</v>
      </c>
      <c r="I21379" s="749" t="s">
        <v>30</v>
      </c>
      <c r="J21379" s="749" t="n">
        <v>14827.23</v>
      </c>
    </row>
    <row collapsed="false" customFormat="false" customHeight="true" hidden="true" ht="12.75" outlineLevel="0" r="21380">
      <c r="A21380" s="749" t="s">
        <v>48708</v>
      </c>
      <c r="B21380" s="749" t="str">
        <f aca="false">C21380&amp;D21380&amp;E21380&amp;F21380&amp;G21380&amp;H21380</f>
        <v>BOCA PARA BUEIRO DUPLO,MULTI-PLATE CIRCULAR,COM 3,05M DE DIAMETRO,EM CONCRETO ARMADO 15MPA,INCLUINDO TODOS OS MATERIAISE ESCAVACAO MANUAL DA LAJE DA BASE,EXCLUSIVE REATERRO</v>
      </c>
      <c r="C21380" s="749" t="s">
        <v>48707</v>
      </c>
      <c r="D21380" s="749" t="s">
        <v>48688</v>
      </c>
      <c r="E21380" s="749" t="s">
        <v>48675</v>
      </c>
      <c r="I21380" s="749" t="s">
        <v>30</v>
      </c>
      <c r="J21380" s="749" t="n">
        <v>13622.3</v>
      </c>
    </row>
    <row collapsed="false" customFormat="false" customHeight="true" hidden="true" ht="12.75" outlineLevel="0" r="21381">
      <c r="A21381" s="749" t="s">
        <v>48709</v>
      </c>
      <c r="B21381" s="749" t="str">
        <f aca="false">C21381&amp;D21381&amp;E21381&amp;F21381&amp;G21381&amp;H21381</f>
        <v>BOCA PARA BUEIRO TRIPLO,MULTI-PLATE CIRCULAR,COM 3,05M DE DIAMETRO,EM CONCRETO ARMADO 15MPA,INCLUINDO TODOS OS MATERIAIS E ESCAVACAO MANUAL DA LAJE DA BASE,EXCLUSIVE REATERRO</v>
      </c>
      <c r="C21381" s="749" t="s">
        <v>48710</v>
      </c>
      <c r="D21381" s="749" t="s">
        <v>48692</v>
      </c>
      <c r="E21381" s="749" t="s">
        <v>48680</v>
      </c>
      <c r="I21381" s="749" t="s">
        <v>30</v>
      </c>
      <c r="J21381" s="749" t="n">
        <v>28345.02</v>
      </c>
    </row>
    <row collapsed="false" customFormat="false" customHeight="true" hidden="true" ht="12.75" outlineLevel="0" r="21382">
      <c r="A21382" s="749" t="s">
        <v>48711</v>
      </c>
      <c r="B21382" s="749" t="str">
        <f aca="false">C21382&amp;D21382&amp;E21382&amp;F21382&amp;G21382&amp;H21382</f>
        <v>BOCA PARA BUEIRO TRIPLO,MULTI-PLATE CIRCULAR,COM 3,05M DE DIAMETRO,EM CONCRETO ARMADO 15MPA,INCLUINDO TODOS OS MATERIAIS E ESCAVACAO MANUAL DA LAJE DA BASE,EXCLUSIVE REATERRO</v>
      </c>
      <c r="C21382" s="749" t="s">
        <v>48710</v>
      </c>
      <c r="D21382" s="749" t="s">
        <v>48692</v>
      </c>
      <c r="E21382" s="749" t="s">
        <v>48680</v>
      </c>
      <c r="I21382" s="749" t="s">
        <v>30</v>
      </c>
      <c r="J21382" s="749" t="n">
        <v>26199.56</v>
      </c>
    </row>
    <row collapsed="false" customFormat="false" customHeight="true" hidden="true" ht="12.75" outlineLevel="0" r="21383">
      <c r="A21383" s="749" t="s">
        <v>48712</v>
      </c>
      <c r="B21383" s="749" t="str">
        <f aca="false">C21383&amp;D21383&amp;E21383&amp;F21383&amp;G21383&amp;H21383</f>
        <v>BOCA PARA BUEIRO SIMPLES,MULTI-PLATE LENTICULAR,COM 1,85M DE VAO E 1,40M DE ALTURA,EM CONCRETO ARMADO 15MPA,INCLUSIVE TODOS OS MATERIAIS E ESCAVACAO MANUAL DA LAJE DA BASE,EXCLUSIVE REATERRO</v>
      </c>
      <c r="C21383" s="749" t="s">
        <v>48713</v>
      </c>
      <c r="D21383" s="749" t="s">
        <v>48714</v>
      </c>
      <c r="E21383" s="749" t="s">
        <v>48715</v>
      </c>
      <c r="F21383" s="749" t="s">
        <v>25159</v>
      </c>
      <c r="I21383" s="749" t="s">
        <v>30</v>
      </c>
      <c r="J21383" s="749" t="n">
        <v>3201.21</v>
      </c>
    </row>
    <row collapsed="false" customFormat="false" customHeight="true" hidden="true" ht="12.75" outlineLevel="0" r="21384">
      <c r="A21384" s="749" t="s">
        <v>48716</v>
      </c>
      <c r="B21384" s="749" t="str">
        <f aca="false">C21384&amp;D21384&amp;E21384&amp;F21384&amp;G21384&amp;H21384</f>
        <v>BOCA PARA BUEIRO SIMPLES,MULTI-PLATE LENTICULAR,COM 1,85M DE VAO E 1,40M DE ALTURA,EM CONCRETO ARMADO 15MPA,INCLUSIVE TODOS OS MATERIAIS E ESCAVACAO MANUAL DA LAJE DA BASE,EXCLUSIVE REATERRO</v>
      </c>
      <c r="C21384" s="749" t="s">
        <v>48713</v>
      </c>
      <c r="D21384" s="749" t="s">
        <v>48714</v>
      </c>
      <c r="E21384" s="749" t="s">
        <v>48715</v>
      </c>
      <c r="F21384" s="749" t="s">
        <v>25159</v>
      </c>
      <c r="I21384" s="749" t="s">
        <v>30</v>
      </c>
      <c r="J21384" s="749" t="n">
        <v>2938.35</v>
      </c>
    </row>
    <row collapsed="false" customFormat="false" customHeight="true" hidden="true" ht="12.75" outlineLevel="0" r="21385">
      <c r="A21385" s="749" t="s">
        <v>48717</v>
      </c>
      <c r="B21385" s="749" t="str">
        <f aca="false">C21385&amp;D21385&amp;E21385&amp;F21385&amp;G21385&amp;H21385</f>
        <v>BOCA PARA BUEIRO DUPLO,MULTI-PLATE LENTICULAR,COM 1,85M DE VAO E 1,40M DE ALTURA,EM CONCRETO ARMADO 15MPA,INCLUSIVE TODOS OS MATERIAIS E ESCAVACAO MANUAL DA LAJE DA BASE,EXCLUSIVEREATERRO</v>
      </c>
      <c r="C21385" s="749" t="s">
        <v>48718</v>
      </c>
      <c r="D21385" s="749" t="s">
        <v>48719</v>
      </c>
      <c r="E21385" s="749" t="s">
        <v>48720</v>
      </c>
      <c r="F21385" s="749" t="s">
        <v>48721</v>
      </c>
      <c r="I21385" s="749" t="s">
        <v>30</v>
      </c>
      <c r="J21385" s="749" t="n">
        <v>7568.89</v>
      </c>
    </row>
    <row collapsed="false" customFormat="false" customHeight="true" hidden="true" ht="12.75" outlineLevel="0" r="21386">
      <c r="A21386" s="749" t="s">
        <v>48722</v>
      </c>
      <c r="B21386" s="749" t="str">
        <f aca="false">C21386&amp;D21386&amp;E21386&amp;F21386&amp;G21386&amp;H21386</f>
        <v>BOCA PARA BUEIRO DUPLO,MULTI-PLATE LENTICULAR,COM 1,85M DE VAO E 1,40M DE ALTURA,EM CONCRETO ARMADO 15MPA,INCLUSIVE TODOS OS MATERIAIS E ESCAVACAO MANUAL DA LAJE DA BASE,EXCLUSIVEREATERRO</v>
      </c>
      <c r="C21386" s="749" t="s">
        <v>48718</v>
      </c>
      <c r="D21386" s="749" t="s">
        <v>48719</v>
      </c>
      <c r="E21386" s="749" t="s">
        <v>48720</v>
      </c>
      <c r="F21386" s="749" t="s">
        <v>48721</v>
      </c>
      <c r="I21386" s="749" t="s">
        <v>30</v>
      </c>
      <c r="J21386" s="749" t="n">
        <v>6972.32</v>
      </c>
    </row>
    <row collapsed="false" customFormat="false" customHeight="true" hidden="true" ht="12.75" outlineLevel="0" r="21387">
      <c r="A21387" s="749" t="s">
        <v>48723</v>
      </c>
      <c r="B21387" s="749" t="str">
        <f aca="false">C21387&amp;D21387&amp;E21387&amp;F21387&amp;G21387&amp;H21387</f>
        <v>BOCA PARA BUEIRO TRIPLO,MULTI-PLATE LENTICULAR,COM 1,85M DEVAO E 1,40M DE ALTURA,EM CONCRETO ARMADO 15MPA,INCLUSIVE TODOS OS MATERIAIS E ESCAVACAO MANUAL DA LAJE DA BASE,EXCLUSIVE REATERRO</v>
      </c>
      <c r="C21387" s="749" t="s">
        <v>48724</v>
      </c>
      <c r="D21387" s="749" t="s">
        <v>48725</v>
      </c>
      <c r="E21387" s="749" t="s">
        <v>48726</v>
      </c>
      <c r="F21387" s="749" t="s">
        <v>48727</v>
      </c>
      <c r="I21387" s="749" t="s">
        <v>30</v>
      </c>
      <c r="J21387" s="749" t="n">
        <v>12071.88</v>
      </c>
    </row>
    <row collapsed="false" customFormat="false" customHeight="true" hidden="true" ht="12.75" outlineLevel="0" r="21388">
      <c r="A21388" s="749" t="s">
        <v>48728</v>
      </c>
      <c r="B21388" s="749" t="str">
        <f aca="false">C21388&amp;D21388&amp;E21388&amp;F21388&amp;G21388&amp;H21388</f>
        <v>BOCA PARA BUEIRO TRIPLO,MULTI-PLATE LENTICULAR,COM 1,85M DEVAO E 1,40M DE ALTURA,EM CONCRETO ARMADO 15MPA,INCLUSIVE TODOS OS MATERIAIS E ESCAVACAO MANUAL DA LAJE DA BASE,EXCLUSIVE REATERRO</v>
      </c>
      <c r="C21388" s="749" t="s">
        <v>48724</v>
      </c>
      <c r="D21388" s="749" t="s">
        <v>48725</v>
      </c>
      <c r="E21388" s="749" t="s">
        <v>48726</v>
      </c>
      <c r="F21388" s="749" t="s">
        <v>48727</v>
      </c>
      <c r="I21388" s="749" t="s">
        <v>30</v>
      </c>
      <c r="J21388" s="749" t="n">
        <v>11151.47</v>
      </c>
    </row>
    <row collapsed="false" customFormat="false" customHeight="true" hidden="true" ht="12.75" outlineLevel="0" r="21389">
      <c r="A21389" s="749" t="s">
        <v>48729</v>
      </c>
      <c r="B21389" s="749" t="str">
        <f aca="false">C21389&amp;D21389&amp;E21389&amp;F21389&amp;G21389&amp;H21389</f>
        <v>BOCA PARA BUEIRO SIMPLES,MULTI-PLATE LENTICULAR,COM 2,20M DE VAO E 1,70M DE ALTURA,EM CONCRETO ARMADO 15MPA,INCLUSIVE TODOS OS MATERIAIS E ESCAVACAO MANUAL DA LAJE DA BASE,EXCLUSIVE REATERRO</v>
      </c>
      <c r="C21389" s="749" t="s">
        <v>48730</v>
      </c>
      <c r="D21389" s="749" t="s">
        <v>48731</v>
      </c>
      <c r="E21389" s="749" t="s">
        <v>48715</v>
      </c>
      <c r="F21389" s="749" t="s">
        <v>25159</v>
      </c>
      <c r="I21389" s="749" t="s">
        <v>30</v>
      </c>
      <c r="J21389" s="749" t="n">
        <v>4683.04</v>
      </c>
    </row>
    <row collapsed="false" customFormat="false" customHeight="true" hidden="true" ht="12.75" outlineLevel="0" r="21390">
      <c r="A21390" s="749" t="s">
        <v>48732</v>
      </c>
      <c r="B21390" s="749" t="str">
        <f aca="false">C21390&amp;D21390&amp;E21390&amp;F21390&amp;G21390&amp;H21390</f>
        <v>BOCA PARA BUEIRO SIMPLES,MULTI-PLATE LENTICULAR,COM 2,20M DE VAO E 1,70M DE ALTURA,EM CONCRETO ARMADO 15MPA,INCLUSIVE TODOS OS MATERIAIS E ESCAVACAO MANUAL DA LAJE DA BASE,EXCLUSIVE REATERRO</v>
      </c>
      <c r="C21390" s="749" t="s">
        <v>48730</v>
      </c>
      <c r="D21390" s="749" t="s">
        <v>48731</v>
      </c>
      <c r="E21390" s="749" t="s">
        <v>48715</v>
      </c>
      <c r="F21390" s="749" t="s">
        <v>25159</v>
      </c>
      <c r="I21390" s="749" t="s">
        <v>30</v>
      </c>
      <c r="J21390" s="749" t="n">
        <v>4306.13</v>
      </c>
    </row>
    <row collapsed="false" customFormat="false" customHeight="true" hidden="true" ht="12.75" outlineLevel="0" r="21391">
      <c r="A21391" s="749" t="s">
        <v>48733</v>
      </c>
      <c r="B21391" s="749" t="str">
        <f aca="false">C21391&amp;D21391&amp;E21391&amp;F21391&amp;G21391&amp;H21391</f>
        <v>BOCA PARA BUEIRO DUPLO,MULTI-PLATE LENTICULAR,COM 2,20M DE VAO E 1,70M DE ALTURA,EM CONCRETO ARMADO 15MPA,INCLUSIVE TODOS OS MATERIAIS E ESCAVACAO MANUAL DA LAJE DA BASE,EXCLUSIVEREATERRO</v>
      </c>
      <c r="C21391" s="749" t="s">
        <v>48734</v>
      </c>
      <c r="D21391" s="749" t="s">
        <v>48735</v>
      </c>
      <c r="E21391" s="749" t="s">
        <v>48720</v>
      </c>
      <c r="F21391" s="749" t="s">
        <v>48721</v>
      </c>
      <c r="I21391" s="749" t="s">
        <v>30</v>
      </c>
      <c r="J21391" s="749" t="n">
        <v>9622.84</v>
      </c>
    </row>
    <row collapsed="false" customFormat="false" customHeight="true" hidden="true" ht="12.75" outlineLevel="0" r="21392">
      <c r="A21392" s="749" t="s">
        <v>48736</v>
      </c>
      <c r="B21392" s="749" t="str">
        <f aca="false">C21392&amp;D21392&amp;E21392&amp;F21392&amp;G21392&amp;H21392</f>
        <v>BOCA PARA BUEIRO DUPLO,MULTI-PLATE LENTICULAR,COM 2,20M DE VAO E 1,70M DE ALTURA,EM CONCRETO ARMADO 15MPA,INCLUSIVE TODOS OS MATERIAIS E ESCAVACAO MANUAL DA LAJE DA BASE,EXCLUSIVEREATERRO</v>
      </c>
      <c r="C21392" s="749" t="s">
        <v>48734</v>
      </c>
      <c r="D21392" s="749" t="s">
        <v>48735</v>
      </c>
      <c r="E21392" s="749" t="s">
        <v>48720</v>
      </c>
      <c r="F21392" s="749" t="s">
        <v>48721</v>
      </c>
      <c r="I21392" s="749" t="s">
        <v>30</v>
      </c>
      <c r="J21392" s="749" t="n">
        <v>8861.75</v>
      </c>
    </row>
    <row collapsed="false" customFormat="false" customHeight="true" hidden="true" ht="12.75" outlineLevel="0" r="21393">
      <c r="A21393" s="749" t="s">
        <v>48737</v>
      </c>
      <c r="B21393" s="749" t="str">
        <f aca="false">C21393&amp;D21393&amp;E21393&amp;F21393&amp;G21393&amp;H21393</f>
        <v>BOCA PARA BUEIRO TRIPLO,MULTI-PLATE LENTICULAR,COM 2,20M DEVAO E 1,70M DE ALTURA,EM CONCRETO ARMADO 15MPA,INCLUSIVE TODOS OS MATERIAIS E ESCAVACAO MANUAL DA LAJE DA BASE,EXCLUSIVE REATERRO</v>
      </c>
      <c r="C21393" s="749" t="s">
        <v>48738</v>
      </c>
      <c r="D21393" s="749" t="s">
        <v>48739</v>
      </c>
      <c r="E21393" s="749" t="s">
        <v>48726</v>
      </c>
      <c r="F21393" s="749" t="s">
        <v>48727</v>
      </c>
      <c r="I21393" s="749" t="s">
        <v>30</v>
      </c>
      <c r="J21393" s="749" t="n">
        <v>14434.33</v>
      </c>
    </row>
    <row collapsed="false" customFormat="false" customHeight="true" hidden="true" ht="12.75" outlineLevel="0" r="21394">
      <c r="A21394" s="749" t="s">
        <v>48740</v>
      </c>
      <c r="B21394" s="749" t="str">
        <f aca="false">C21394&amp;D21394&amp;E21394&amp;F21394&amp;G21394&amp;H21394</f>
        <v>BOCA PARA BUEIRO TRIPLO,MULTI-PLATE LENTICULAR,COM 2,20M DEVAO E 1,70M DE ALTURA,EM CONCRETO ARMADO 15MPA,INCLUSIVE TODOS OS MATERIAIS E ESCAVACAO MANUAL DA LAJE DA BASE,EXCLUSIVE REATERRO</v>
      </c>
      <c r="C21394" s="749" t="s">
        <v>48738</v>
      </c>
      <c r="D21394" s="749" t="s">
        <v>48739</v>
      </c>
      <c r="E21394" s="749" t="s">
        <v>48726</v>
      </c>
      <c r="F21394" s="749" t="s">
        <v>48727</v>
      </c>
      <c r="I21394" s="749" t="s">
        <v>30</v>
      </c>
      <c r="J21394" s="749" t="n">
        <v>13356.39</v>
      </c>
    </row>
    <row collapsed="false" customFormat="false" customHeight="true" hidden="true" ht="12.75" outlineLevel="0" r="21395">
      <c r="A21395" s="749" t="s">
        <v>48741</v>
      </c>
      <c r="B21395" s="749" t="str">
        <f aca="false">C21395&amp;D21395&amp;E21395&amp;F21395&amp;G21395&amp;H21395</f>
        <v>BOCA PARA BUEIRO SIMPLES,MULTI-PLATE LENTICULAR,COM 2,85M DE VAO E 1,85M DE ALTURA,EM CONCRETO ARMADO 15MPA,INCLUSIVE TODOS OS MATERIAIS E ESCAVACAO MANUAL DA LAJE DA BASE,EXCLUSIVE REATERRO</v>
      </c>
      <c r="C21395" s="749" t="s">
        <v>48742</v>
      </c>
      <c r="D21395" s="749" t="s">
        <v>48743</v>
      </c>
      <c r="E21395" s="749" t="s">
        <v>48715</v>
      </c>
      <c r="F21395" s="749" t="s">
        <v>25159</v>
      </c>
      <c r="I21395" s="749" t="s">
        <v>30</v>
      </c>
      <c r="J21395" s="749" t="n">
        <v>5940.52</v>
      </c>
    </row>
    <row collapsed="false" customFormat="false" customHeight="true" hidden="true" ht="12.75" outlineLevel="0" r="21396">
      <c r="A21396" s="749" t="s">
        <v>48744</v>
      </c>
      <c r="B21396" s="749" t="str">
        <f aca="false">C21396&amp;D21396&amp;E21396&amp;F21396&amp;G21396&amp;H21396</f>
        <v>BOCA PARA BUEIRO SIMPLES,MULTI-PLATE LENTICULAR,COM 2,85M DE VAO E 1,85M DE ALTURA,EM CONCRETO ARMADO 15MPA,INCLUSIVE TODOS OS MATERIAIS E ESCAVACAO MANUAL DA LAJE DA BASE,EXCLUSIVE REATERRO</v>
      </c>
      <c r="C21396" s="749" t="s">
        <v>48742</v>
      </c>
      <c r="D21396" s="749" t="s">
        <v>48743</v>
      </c>
      <c r="E21396" s="749" t="s">
        <v>48715</v>
      </c>
      <c r="F21396" s="749" t="s">
        <v>25159</v>
      </c>
      <c r="I21396" s="749" t="s">
        <v>30</v>
      </c>
      <c r="J21396" s="749" t="n">
        <v>5470.07</v>
      </c>
    </row>
    <row collapsed="false" customFormat="false" customHeight="true" hidden="true" ht="12.75" outlineLevel="0" r="21397">
      <c r="A21397" s="749" t="s">
        <v>48745</v>
      </c>
      <c r="B21397" s="749" t="str">
        <f aca="false">C21397&amp;D21397&amp;E21397&amp;F21397&amp;G21397&amp;H21397</f>
        <v>BOCA PARA BUEIRO DUPLO,MULTI-PLATE LENTICULAR,COM 2,85M DE VAO E 1,85M DE ALTURA,EM CONCRETO ARMADO 15MPA,INCLUSIVE TODOS OS MATERIAIS E ESCAVACAO MANUAL DA LAJE DA BASE,EXCLUSIVEREATERRO</v>
      </c>
      <c r="C21397" s="749" t="s">
        <v>48746</v>
      </c>
      <c r="D21397" s="749" t="s">
        <v>48747</v>
      </c>
      <c r="E21397" s="749" t="s">
        <v>48720</v>
      </c>
      <c r="F21397" s="749" t="s">
        <v>48721</v>
      </c>
      <c r="I21397" s="749" t="s">
        <v>30</v>
      </c>
      <c r="J21397" s="749" t="n">
        <v>11757.71</v>
      </c>
    </row>
    <row collapsed="false" customFormat="false" customHeight="true" hidden="true" ht="12.75" outlineLevel="0" r="21398">
      <c r="A21398" s="749" t="s">
        <v>48748</v>
      </c>
      <c r="B21398" s="749" t="str">
        <f aca="false">C21398&amp;D21398&amp;E21398&amp;F21398&amp;G21398&amp;H21398</f>
        <v>BOCA PARA BUEIRO DUPLO,MULTI-PLATE LENTICULAR,COM 2,85M DE VAO E 1,85M DE ALTURA,EM CONCRETO ARMADO 15MPA,INCLUSIVE TODOS OS MATERIAIS E ESCAVACAO MANUAL DA LAJE DA BASE,EXCLUSIVEREATERRO</v>
      </c>
      <c r="C21398" s="749" t="s">
        <v>48746</v>
      </c>
      <c r="D21398" s="749" t="s">
        <v>48747</v>
      </c>
      <c r="E21398" s="749" t="s">
        <v>48720</v>
      </c>
      <c r="F21398" s="749" t="s">
        <v>48721</v>
      </c>
      <c r="I21398" s="749" t="s">
        <v>30</v>
      </c>
      <c r="J21398" s="749" t="n">
        <v>10827.98</v>
      </c>
    </row>
    <row collapsed="false" customFormat="false" customHeight="true" hidden="true" ht="12.75" outlineLevel="0" r="21399">
      <c r="A21399" s="749" t="s">
        <v>48749</v>
      </c>
      <c r="B21399" s="749" t="str">
        <f aca="false">C21399&amp;D21399&amp;E21399&amp;F21399&amp;G21399&amp;H21399</f>
        <v>BOCA PARA BUEIRO TRIPLO,MULTI-PLATE LENTICULAR,COM 2,85M DEVAO E 1,85M DE ALTURA,EM CONCRETO ARMADO 15MPA,INCLUSIVE TODOS OS MATERIAIS E ESCAVACAO MANUAL DA LAJE DA BASE,EXCLUSIVE REATERRO</v>
      </c>
      <c r="C21399" s="749" t="s">
        <v>48750</v>
      </c>
      <c r="D21399" s="749" t="s">
        <v>48751</v>
      </c>
      <c r="E21399" s="749" t="s">
        <v>48726</v>
      </c>
      <c r="F21399" s="749" t="s">
        <v>48727</v>
      </c>
      <c r="I21399" s="749" t="s">
        <v>30</v>
      </c>
      <c r="J21399" s="749" t="n">
        <v>18441.48</v>
      </c>
    </row>
    <row collapsed="false" customFormat="false" customHeight="true" hidden="true" ht="12.75" outlineLevel="0" r="21400">
      <c r="A21400" s="749" t="s">
        <v>48752</v>
      </c>
      <c r="B21400" s="749" t="str">
        <f aca="false">C21400&amp;D21400&amp;E21400&amp;F21400&amp;G21400&amp;H21400</f>
        <v>BOCA PARA BUEIRO TRIPLO,MULTI-PLATE LENTICULAR,COM 2,85M DEVAO E 1,85M DE ALTURA,EM CONCRETO ARMADO 15MPA,INCLUSIVE TODOS OS MATERIAIS E ESCAVACAO MANUAL DA LAJE DA BASE,EXCLUSIVE REATERRO</v>
      </c>
      <c r="C21400" s="749" t="s">
        <v>48750</v>
      </c>
      <c r="D21400" s="749" t="s">
        <v>48751</v>
      </c>
      <c r="E21400" s="749" t="s">
        <v>48726</v>
      </c>
      <c r="F21400" s="749" t="s">
        <v>48727</v>
      </c>
      <c r="I21400" s="749" t="s">
        <v>30</v>
      </c>
      <c r="J21400" s="749" t="n">
        <v>17044.62</v>
      </c>
    </row>
    <row collapsed="false" customFormat="false" customHeight="true" hidden="true" ht="12.75" outlineLevel="0" r="21401">
      <c r="A21401" s="749" t="s">
        <v>48753</v>
      </c>
      <c r="B21401" s="749" t="str">
        <f aca="false">C21401&amp;D21401&amp;E21401&amp;F21401&amp;G21401&amp;H21401</f>
        <v>BOCA PARA BUEIRO SIMPLES TUBULAR DE CONCRETO,DIAMETRO DE 0,40M EM CONCRETO CICLOPICO,INCLUSIVE FORMA,ESCAVACAO,REATERROE FORNECIMENTO DOS MATERIAIS,EXCLUSIVE ESCAVACAO DE MATERIAL DE REATERRO NA JAZIDA E SEU TRANSPORTE AO CANTEIRO</v>
      </c>
      <c r="C21401" s="749" t="s">
        <v>48754</v>
      </c>
      <c r="D21401" s="749" t="s">
        <v>48755</v>
      </c>
      <c r="E21401" s="749" t="s">
        <v>48756</v>
      </c>
      <c r="F21401" s="749" t="s">
        <v>48757</v>
      </c>
      <c r="I21401" s="749" t="s">
        <v>30</v>
      </c>
      <c r="J21401" s="749" t="n">
        <v>383.7</v>
      </c>
    </row>
    <row collapsed="false" customFormat="false" customHeight="true" hidden="true" ht="12.75" outlineLevel="0" r="21402">
      <c r="A21402" s="749" t="s">
        <v>48758</v>
      </c>
      <c r="B21402" s="749" t="str">
        <f aca="false">C21402&amp;D21402&amp;E21402&amp;F21402&amp;G21402&amp;H21402</f>
        <v>BOCA PARA BUEIRO SIMPLES TUBULAR DE CONCRETO,DIAMETRO DE 0,40M EM CONCRETO CICLOPICO,INCLUSIVE FORMA,ESCAVACAO,REATERROE FORNECIMENTO DOS MATERIAIS,EXCLUSIVE ESCAVACAO DE MATERIAL DE REATERRO NA JAZIDA E SEU TRANSPORTE AO CANTEIRO</v>
      </c>
      <c r="C21402" s="749" t="s">
        <v>48754</v>
      </c>
      <c r="D21402" s="749" t="s">
        <v>48755</v>
      </c>
      <c r="E21402" s="749" t="s">
        <v>48756</v>
      </c>
      <c r="F21402" s="749" t="s">
        <v>48757</v>
      </c>
      <c r="I21402" s="749" t="s">
        <v>30</v>
      </c>
      <c r="J21402" s="749" t="n">
        <v>348.47</v>
      </c>
    </row>
    <row collapsed="false" customFormat="false" customHeight="true" hidden="true" ht="12.75" outlineLevel="0" r="21403">
      <c r="A21403" s="749" t="s">
        <v>48759</v>
      </c>
      <c r="B21403" s="749" t="str">
        <f aca="false">C21403&amp;D21403&amp;E21403&amp;F21403&amp;G21403&amp;H21403</f>
        <v>BOCA PARA BUEIRO SIMPLES TUBULAR DE CONCRETO,DIAMETRO DE 0,60M EM CONCRETO CICLOPICO,INCLUSIVE FORMA,ESCAVACAO,REATERROE FORNECIMENTO DOS MATERIAIS,EXCLUSIVE ESCAVACAO DE MATERIAL DE REATERRO NA JAZIDA E SEU TRANSPORTE AO CANTEIRO</v>
      </c>
      <c r="C21403" s="749" t="s">
        <v>48760</v>
      </c>
      <c r="D21403" s="749" t="s">
        <v>48755</v>
      </c>
      <c r="E21403" s="749" t="s">
        <v>48756</v>
      </c>
      <c r="F21403" s="749" t="s">
        <v>48757</v>
      </c>
      <c r="I21403" s="749" t="s">
        <v>30</v>
      </c>
      <c r="J21403" s="749" t="n">
        <v>638.38</v>
      </c>
    </row>
    <row collapsed="false" customFormat="false" customHeight="true" hidden="true" ht="12.75" outlineLevel="0" r="21404">
      <c r="A21404" s="749" t="s">
        <v>48761</v>
      </c>
      <c r="B21404" s="749" t="str">
        <f aca="false">C21404&amp;D21404&amp;E21404&amp;F21404&amp;G21404&amp;H21404</f>
        <v>BOCA PARA BUEIRO SIMPLES TUBULAR DE CONCRETO,DIAMETRO DE 0,60M EM CONCRETO CICLOPICO,INCLUSIVE FORMA,ESCAVACAO,REATERROE FORNECIMENTO DOS MATERIAIS,EXCLUSIVE ESCAVACAO DE MATERIAL DE REATERRO NA JAZIDA E SEU TRANSPORTE AO CANTEIRO</v>
      </c>
      <c r="C21404" s="749" t="s">
        <v>48760</v>
      </c>
      <c r="D21404" s="749" t="s">
        <v>48755</v>
      </c>
      <c r="E21404" s="749" t="s">
        <v>48756</v>
      </c>
      <c r="F21404" s="749" t="s">
        <v>48757</v>
      </c>
      <c r="I21404" s="749" t="s">
        <v>30</v>
      </c>
      <c r="J21404" s="749" t="n">
        <v>580.98</v>
      </c>
    </row>
    <row collapsed="false" customFormat="false" customHeight="true" hidden="true" ht="12.75" outlineLevel="0" r="21405">
      <c r="A21405" s="749" t="s">
        <v>48762</v>
      </c>
      <c r="B21405" s="749" t="str">
        <f aca="false">C21405&amp;D21405&amp;E21405&amp;F21405&amp;G21405&amp;H21405</f>
        <v>BOCA PARA BUEIRO SIMPLES TUBULAR DE CONCRETO,DIAMETRO DE 0,80M EM CONCRETO CICLOPICO,INCLUSIVE FORMA,ESCAVACAO,REATERROE FORNECIMENTO DOS MATERIAIS,EXCLUSIVE ESCAVACAO DE MATERIAL DE REATERRO NA JAZIDA E SEU TRANSPORTE AO CANTEIRO</v>
      </c>
      <c r="C21405" s="749" t="s">
        <v>48763</v>
      </c>
      <c r="D21405" s="749" t="s">
        <v>48755</v>
      </c>
      <c r="E21405" s="749" t="s">
        <v>48756</v>
      </c>
      <c r="F21405" s="749" t="s">
        <v>48757</v>
      </c>
      <c r="I21405" s="749" t="s">
        <v>30</v>
      </c>
      <c r="J21405" s="749" t="n">
        <v>968.07</v>
      </c>
    </row>
    <row collapsed="false" customFormat="false" customHeight="true" hidden="true" ht="12.75" outlineLevel="0" r="21406">
      <c r="A21406" s="749" t="s">
        <v>48764</v>
      </c>
      <c r="B21406" s="749" t="str">
        <f aca="false">C21406&amp;D21406&amp;E21406&amp;F21406&amp;G21406&amp;H21406</f>
        <v>BOCA PARA BUEIRO SIMPLES TUBULAR DE CONCRETO,DIAMETRO DE 0,80M EM CONCRETO CICLOPICO,INCLUSIVE FORMA,ESCAVACAO,REATERROE FORNECIMENTO DOS MATERIAIS,EXCLUSIVE ESCAVACAO DE MATERIAL DE REATERRO NA JAZIDA E SEU TRANSPORTE AO CANTEIRO</v>
      </c>
      <c r="C21406" s="749" t="s">
        <v>48763</v>
      </c>
      <c r="D21406" s="749" t="s">
        <v>48755</v>
      </c>
      <c r="E21406" s="749" t="s">
        <v>48756</v>
      </c>
      <c r="F21406" s="749" t="s">
        <v>48757</v>
      </c>
      <c r="I21406" s="749" t="s">
        <v>30</v>
      </c>
      <c r="J21406" s="749" t="n">
        <v>882.51</v>
      </c>
    </row>
    <row collapsed="false" customFormat="false" customHeight="true" hidden="true" ht="12.75" outlineLevel="0" r="21407">
      <c r="A21407" s="749" t="s">
        <v>48765</v>
      </c>
      <c r="B21407" s="749" t="str">
        <f aca="false">C21407&amp;D21407&amp;E21407&amp;F21407&amp;G21407&amp;H21407</f>
        <v>BOCA PARA BUEIRO SIMPLES TUBULAR DE CONCRETO,DIAMETRO DE 1,00M EM CONCRETO CICLOPICO,INCLUSIVE FORMA,ESCAVACAO,REATERROE FORNECIMENTO DOS MATERIAIS,EXCLUSIVE ESCAVACAO DE MATERIAL DE REATERRO NA JAZIDA E SEU TRANSPORTE AO CANTEIRO</v>
      </c>
      <c r="C21407" s="749" t="s">
        <v>48766</v>
      </c>
      <c r="D21407" s="749" t="s">
        <v>48755</v>
      </c>
      <c r="E21407" s="749" t="s">
        <v>48756</v>
      </c>
      <c r="F21407" s="749" t="s">
        <v>48757</v>
      </c>
      <c r="I21407" s="749" t="s">
        <v>30</v>
      </c>
      <c r="J21407" s="749" t="n">
        <v>1378.74</v>
      </c>
    </row>
    <row collapsed="false" customFormat="false" customHeight="true" hidden="true" ht="12.75" outlineLevel="0" r="21408">
      <c r="A21408" s="749" t="s">
        <v>48767</v>
      </c>
      <c r="B21408" s="749" t="str">
        <f aca="false">C21408&amp;D21408&amp;E21408&amp;F21408&amp;G21408&amp;H21408</f>
        <v>BOCA PARA BUEIRO SIMPLES TUBULAR DE CONCRETO,DIAMETRO DE 1,00M EM CONCRETO CICLOPICO,INCLUSIVE FORMA,ESCAVACAO,REATERROE FORNECIMENTO DOS MATERIAIS,EXCLUSIVE ESCAVACAO DE MATERIAL DE REATERRO NA JAZIDA E SEU TRANSPORTE AO CANTEIRO</v>
      </c>
      <c r="C21408" s="749" t="s">
        <v>48766</v>
      </c>
      <c r="D21408" s="749" t="s">
        <v>48755</v>
      </c>
      <c r="E21408" s="749" t="s">
        <v>48756</v>
      </c>
      <c r="F21408" s="749" t="s">
        <v>48757</v>
      </c>
      <c r="I21408" s="749" t="s">
        <v>30</v>
      </c>
      <c r="J21408" s="749" t="n">
        <v>1258.67</v>
      </c>
    </row>
    <row collapsed="false" customFormat="false" customHeight="true" hidden="true" ht="12.75" outlineLevel="0" r="21409">
      <c r="A21409" s="749" t="s">
        <v>48768</v>
      </c>
      <c r="B21409" s="749" t="str">
        <f aca="false">C21409&amp;D21409&amp;E21409&amp;F21409&amp;G21409&amp;H21409</f>
        <v>BOCA PARA BUEIRO SIMPLES TUBULAR DE CONCRETO,DIAMETRO DE 1,20M,EM CONCRETO CICLOPICO,INCLUSIVE FORMA,ESCAVACAO,REATERROE FORNECIMENTO DOS MATERIAIS,EXCLUSIVE ESCAVACAO DE MATERIAL DE REATERRO NA JAZIDA E SEU TRANSPORTE AO CANTEIRO</v>
      </c>
      <c r="C21409" s="749" t="s">
        <v>48769</v>
      </c>
      <c r="D21409" s="749" t="s">
        <v>48770</v>
      </c>
      <c r="E21409" s="749" t="s">
        <v>48756</v>
      </c>
      <c r="F21409" s="749" t="s">
        <v>48757</v>
      </c>
      <c r="I21409" s="749" t="s">
        <v>30</v>
      </c>
      <c r="J21409" s="749" t="n">
        <v>1875.03</v>
      </c>
    </row>
    <row collapsed="false" customFormat="false" customHeight="true" hidden="true" ht="12.75" outlineLevel="0" r="21410">
      <c r="A21410" s="749" t="s">
        <v>48771</v>
      </c>
      <c r="B21410" s="749" t="str">
        <f aca="false">C21410&amp;D21410&amp;E21410&amp;F21410&amp;G21410&amp;H21410</f>
        <v>BOCA PARA BUEIRO SIMPLES TUBULAR DE CONCRETO,DIAMETRO DE 1,20M,EM CONCRETO CICLOPICO,INCLUSIVE FORMA,ESCAVACAO,REATERROE FORNECIMENTO DOS MATERIAIS,EXCLUSIVE ESCAVACAO DE MATERIAL DE REATERRO NA JAZIDA E SEU TRANSPORTE AO CANTEIRO</v>
      </c>
      <c r="C21410" s="749" t="s">
        <v>48769</v>
      </c>
      <c r="D21410" s="749" t="s">
        <v>48770</v>
      </c>
      <c r="E21410" s="749" t="s">
        <v>48756</v>
      </c>
      <c r="F21410" s="749" t="s">
        <v>48757</v>
      </c>
      <c r="I21410" s="749" t="s">
        <v>30</v>
      </c>
      <c r="J21410" s="749" t="n">
        <v>1713.84</v>
      </c>
    </row>
    <row collapsed="false" customFormat="false" customHeight="true" hidden="true" ht="12.75" outlineLevel="0" r="21411">
      <c r="A21411" s="749" t="s">
        <v>48772</v>
      </c>
      <c r="B21411" s="749" t="str">
        <f aca="false">C21411&amp;D21411&amp;E21411&amp;F21411&amp;G21411&amp;H21411</f>
        <v>BOCA PARA BUEIRO SIMPLES TUBULAR DE CONCRETO,DIAMETRO DE 1,50M EM CONCRETO CICLOPICO,INCLUSIVE FORMA,ESCAVACAO,REATERROE FORNECIMENTO DOS MATERIAIS,EXCLUSIVE ESCAVACAO DE MATERIAL DE REATERRO NA JAZIDA E SEU TRANSPORTE AO CANTEIRO</v>
      </c>
      <c r="C21411" s="749" t="s">
        <v>48773</v>
      </c>
      <c r="D21411" s="749" t="s">
        <v>48755</v>
      </c>
      <c r="E21411" s="749" t="s">
        <v>48756</v>
      </c>
      <c r="F21411" s="749" t="s">
        <v>48757</v>
      </c>
      <c r="I21411" s="749" t="s">
        <v>30</v>
      </c>
      <c r="J21411" s="749" t="n">
        <v>3059.97</v>
      </c>
    </row>
    <row collapsed="false" customFormat="false" customHeight="true" hidden="true" ht="12.75" outlineLevel="0" r="21412">
      <c r="A21412" s="749" t="s">
        <v>48774</v>
      </c>
      <c r="B21412" s="749" t="str">
        <f aca="false">C21412&amp;D21412&amp;E21412&amp;F21412&amp;G21412&amp;H21412</f>
        <v>BOCA PARA BUEIRO SIMPLES TUBULAR DE CONCRETO,DIAMETRO DE 1,50M EM CONCRETO CICLOPICO,INCLUSIVE FORMA,ESCAVACAO,REATERROE FORNECIMENTO DOS MATERIAIS,EXCLUSIVE ESCAVACAO DE MATERIAL DE REATERRO NA JAZIDA E SEU TRANSPORTE AO CANTEIRO</v>
      </c>
      <c r="C21412" s="749" t="s">
        <v>48773</v>
      </c>
      <c r="D21412" s="749" t="s">
        <v>48755</v>
      </c>
      <c r="E21412" s="749" t="s">
        <v>48756</v>
      </c>
      <c r="F21412" s="749" t="s">
        <v>48757</v>
      </c>
      <c r="I21412" s="749" t="s">
        <v>30</v>
      </c>
      <c r="J21412" s="749" t="n">
        <v>2810.19</v>
      </c>
    </row>
    <row collapsed="false" customFormat="false" customHeight="true" hidden="true" ht="12.75" outlineLevel="0" r="21413">
      <c r="A21413" s="749" t="s">
        <v>48775</v>
      </c>
      <c r="B21413" s="749" t="str">
        <f aca="false">C21413&amp;D21413&amp;E21413&amp;F21413&amp;G21413&amp;H21413</f>
        <v>BOCA PARA BUEIRO SIMPLES TUBULAR DE CONCRETO,DIAMETRO DE 2,00M EM CONCRETO CICLOPICO,INCLUSIVE FORMA,ESCAVACAO,REATERROE FORNECIMENTO DOS MATERIAIS,EXCLUSIVE ESCAVACAO DE MATERIAL DE REATERRO NA JAZIDA E SEU TRANSPORTE AO CANTEIRO</v>
      </c>
      <c r="C21413" s="749" t="s">
        <v>48776</v>
      </c>
      <c r="D21413" s="749" t="s">
        <v>48755</v>
      </c>
      <c r="E21413" s="749" t="s">
        <v>48756</v>
      </c>
      <c r="F21413" s="749" t="s">
        <v>48757</v>
      </c>
      <c r="I21413" s="749" t="s">
        <v>30</v>
      </c>
      <c r="J21413" s="749" t="n">
        <v>3774.17</v>
      </c>
    </row>
    <row collapsed="false" customFormat="false" customHeight="true" hidden="true" ht="12.75" outlineLevel="0" r="21414">
      <c r="A21414" s="749" t="s">
        <v>48777</v>
      </c>
      <c r="B21414" s="749" t="str">
        <f aca="false">C21414&amp;D21414&amp;E21414&amp;F21414&amp;G21414&amp;H21414</f>
        <v>BOCA PARA BUEIRO SIMPLES TUBULAR DE CONCRETO,DIAMETRO DE 2,00M EM CONCRETO CICLOPICO,INCLUSIVE FORMA,ESCAVACAO,REATERROE FORNECIMENTO DOS MATERIAIS,EXCLUSIVE ESCAVACAO DE MATERIAL DE REATERRO NA JAZIDA E SEU TRANSPORTE AO CANTEIRO</v>
      </c>
      <c r="C21414" s="749" t="s">
        <v>48776</v>
      </c>
      <c r="D21414" s="749" t="s">
        <v>48755</v>
      </c>
      <c r="E21414" s="749" t="s">
        <v>48756</v>
      </c>
      <c r="F21414" s="749" t="s">
        <v>48757</v>
      </c>
      <c r="I21414" s="749" t="s">
        <v>30</v>
      </c>
      <c r="J21414" s="749" t="n">
        <v>3449.89</v>
      </c>
    </row>
    <row collapsed="false" customFormat="false" customHeight="true" hidden="true" ht="12.75" outlineLevel="0" r="21415">
      <c r="A21415" s="749" t="s">
        <v>48778</v>
      </c>
      <c r="B21415" s="749" t="str">
        <f aca="false">C21415&amp;D21415&amp;E21415&amp;F21415&amp;G21415&amp;H21415</f>
        <v>BOCA PARA BUEIRO DUPLO TUBULAR DE CONCRETO,DIAMETRO DE 0,40M EM CONCRETO CICLOPICO,INCLUSIVE FORMA,ESCAVACAO,REATERRO EFORNECIMENTO DOS MATERIAIS,EXCLUSIVE ESCAVACAO DE MATERIAL DE REATERRO NA JAZIDA E SEU TRANSPORTE AO CANTEIRO</v>
      </c>
      <c r="C21415" s="749" t="s">
        <v>48779</v>
      </c>
      <c r="D21415" s="749" t="s">
        <v>48780</v>
      </c>
      <c r="E21415" s="749" t="s">
        <v>48781</v>
      </c>
      <c r="F21415" s="749" t="s">
        <v>48782</v>
      </c>
      <c r="I21415" s="749" t="s">
        <v>30</v>
      </c>
      <c r="J21415" s="749" t="n">
        <v>547.46</v>
      </c>
    </row>
    <row collapsed="false" customFormat="false" customHeight="true" hidden="true" ht="12.75" outlineLevel="0" r="21416">
      <c r="A21416" s="749" t="s">
        <v>48783</v>
      </c>
      <c r="B21416" s="749" t="str">
        <f aca="false">C21416&amp;D21416&amp;E21416&amp;F21416&amp;G21416&amp;H21416</f>
        <v>BOCA PARA BUEIRO DUPLO TUBULAR DE CONCRETO,DIAMETRO DE 0,40M EM CONCRETO CICLOPICO,INCLUSIVE FORMA,ESCAVACAO,REATERRO EFORNECIMENTO DOS MATERIAIS,EXCLUSIVE ESCAVACAO DE MATERIAL DE REATERRO NA JAZIDA E SEU TRANSPORTE AO CANTEIRO</v>
      </c>
      <c r="C21416" s="749" t="s">
        <v>48779</v>
      </c>
      <c r="D21416" s="749" t="s">
        <v>48780</v>
      </c>
      <c r="E21416" s="749" t="s">
        <v>48781</v>
      </c>
      <c r="F21416" s="749" t="s">
        <v>48782</v>
      </c>
      <c r="I21416" s="749" t="s">
        <v>30</v>
      </c>
      <c r="J21416" s="749" t="n">
        <v>497.85</v>
      </c>
    </row>
    <row collapsed="false" customFormat="false" customHeight="true" hidden="true" ht="12.75" outlineLevel="0" r="21417">
      <c r="A21417" s="749" t="s">
        <v>48784</v>
      </c>
      <c r="B21417" s="749" t="str">
        <f aca="false">C21417&amp;D21417&amp;E21417&amp;F21417&amp;G21417&amp;H21417</f>
        <v>BOCA PARA BUEIRO DUPLO TUBULAR DE CONCRETO,DIAMETRO DE 0,60M EM CONCRETO CICLOPICO,INCLUSIVE FORMA,ESCAVACAO,REATERRO EFORNECIMENTO DOS MATERIAIS,EXCLUSIVE ESCAVACAO DE MATERIAL DE REATERRO NA JAZIDA E SEU TRANSPORTE AO CANTEIRO</v>
      </c>
      <c r="C21417" s="749" t="s">
        <v>48785</v>
      </c>
      <c r="D21417" s="749" t="s">
        <v>48780</v>
      </c>
      <c r="E21417" s="749" t="s">
        <v>48781</v>
      </c>
      <c r="F21417" s="749" t="s">
        <v>48782</v>
      </c>
      <c r="I21417" s="749" t="s">
        <v>30</v>
      </c>
      <c r="J21417" s="749" t="n">
        <v>915.07</v>
      </c>
    </row>
    <row collapsed="false" customFormat="false" customHeight="true" hidden="true" ht="12.75" outlineLevel="0" r="21418">
      <c r="A21418" s="749" t="s">
        <v>48786</v>
      </c>
      <c r="B21418" s="749" t="str">
        <f aca="false">C21418&amp;D21418&amp;E21418&amp;F21418&amp;G21418&amp;H21418</f>
        <v>BOCA PARA BUEIRO DUPLO TUBULAR DE CONCRETO,DIAMETRO DE 0,60M EM CONCRETO CICLOPICO,INCLUSIVE FORMA,ESCAVACAO,REATERRO EFORNECIMENTO DOS MATERIAIS,EXCLUSIVE ESCAVACAO DE MATERIAL DE REATERRO NA JAZIDA E SEU TRANSPORTE AO CANTEIRO</v>
      </c>
      <c r="C21418" s="749" t="s">
        <v>48785</v>
      </c>
      <c r="D21418" s="749" t="s">
        <v>48780</v>
      </c>
      <c r="E21418" s="749" t="s">
        <v>48781</v>
      </c>
      <c r="F21418" s="749" t="s">
        <v>48782</v>
      </c>
      <c r="I21418" s="749" t="s">
        <v>30</v>
      </c>
      <c r="J21418" s="749" t="n">
        <v>833.73</v>
      </c>
    </row>
    <row collapsed="false" customFormat="false" customHeight="true" hidden="true" ht="12.75" outlineLevel="0" r="21419">
      <c r="A21419" s="749" t="s">
        <v>48787</v>
      </c>
      <c r="B21419" s="749" t="str">
        <f aca="false">C21419&amp;D21419&amp;E21419&amp;F21419&amp;G21419&amp;H21419</f>
        <v>BOCA PARA BUEIRO DUPLO TUBULAR DE CONCRETO,DIAMETRO DE 0,80M EM CONCRETO CICLOPICO,INCLUSIVE FORMA,ESCAVACAO,REATERRO EFORNECIMENTO DOS MATERIAIS,EXCLUSIVE ESCAVACAO DE MATERIAL DE REATERRO NA JAZIDA E SEU TRANSPORTE AO CANTEIRO</v>
      </c>
      <c r="C21419" s="749" t="s">
        <v>48788</v>
      </c>
      <c r="D21419" s="749" t="s">
        <v>48780</v>
      </c>
      <c r="E21419" s="749" t="s">
        <v>48781</v>
      </c>
      <c r="F21419" s="749" t="s">
        <v>48782</v>
      </c>
      <c r="I21419" s="749" t="s">
        <v>30</v>
      </c>
      <c r="J21419" s="749" t="n">
        <v>1388.53</v>
      </c>
    </row>
    <row collapsed="false" customFormat="false" customHeight="true" hidden="true" ht="12.75" outlineLevel="0" r="21420">
      <c r="A21420" s="749" t="s">
        <v>48789</v>
      </c>
      <c r="B21420" s="749" t="str">
        <f aca="false">C21420&amp;D21420&amp;E21420&amp;F21420&amp;G21420&amp;H21420</f>
        <v>BOCA PARA BUEIRO DUPLO TUBULAR DE CONCRETO,DIAMETRO DE 0,80M EM CONCRETO CICLOPICO,INCLUSIVE FORMA,ESCAVACAO,REATERRO EFORNECIMENTO DOS MATERIAIS,EXCLUSIVE ESCAVACAO DE MATERIAL DE REATERRO NA JAZIDA E SEU TRANSPORTE AO CANTEIRO</v>
      </c>
      <c r="C21420" s="749" t="s">
        <v>48788</v>
      </c>
      <c r="D21420" s="749" t="s">
        <v>48780</v>
      </c>
      <c r="E21420" s="749" t="s">
        <v>48781</v>
      </c>
      <c r="F21420" s="749" t="s">
        <v>48782</v>
      </c>
      <c r="I21420" s="749" t="s">
        <v>30</v>
      </c>
      <c r="J21420" s="749" t="n">
        <v>1266.95</v>
      </c>
    </row>
    <row collapsed="false" customFormat="false" customHeight="true" hidden="true" ht="12.75" outlineLevel="0" r="21421">
      <c r="A21421" s="749" t="s">
        <v>48790</v>
      </c>
      <c r="B21421" s="749" t="str">
        <f aca="false">C21421&amp;D21421&amp;E21421&amp;F21421&amp;G21421&amp;H21421</f>
        <v>BOCA PARA BUEIRO DUPLO TUBULAR DE CONCRETO,DIAMETRO DE 1,00M EM CONCRETO CICLOPICO,INCLUSIVE FORMA,ESCAVACAO,REATERRO EFORNECIMENTO DOS MATERIAIS,EXCLUSIVE ESCAVACAO DE MATERIAL DE REATERRO NA JAZIDA E SEU TRANSPORTE AO CANTEIRO</v>
      </c>
      <c r="C21421" s="749" t="s">
        <v>48791</v>
      </c>
      <c r="D21421" s="749" t="s">
        <v>48780</v>
      </c>
      <c r="E21421" s="749" t="s">
        <v>48781</v>
      </c>
      <c r="F21421" s="749" t="s">
        <v>48782</v>
      </c>
      <c r="I21421" s="749" t="s">
        <v>30</v>
      </c>
      <c r="J21421" s="749" t="n">
        <v>1974.13</v>
      </c>
    </row>
    <row collapsed="false" customFormat="false" customHeight="true" hidden="true" ht="12.75" outlineLevel="0" r="21422">
      <c r="A21422" s="749" t="s">
        <v>48792</v>
      </c>
      <c r="B21422" s="749" t="str">
        <f aca="false">C21422&amp;D21422&amp;E21422&amp;F21422&amp;G21422&amp;H21422</f>
        <v>BOCA PARA BUEIRO DUPLO TUBULAR DE CONCRETO,DIAMETRO DE 1,00M EM CONCRETO CICLOPICO,INCLUSIVE FORMA,ESCAVACAO,REATERRO EFORNECIMENTO DOS MATERIAIS,EXCLUSIVE ESCAVACAO DE MATERIAL DE REATERRO NA JAZIDA E SEU TRANSPORTE AO CANTEIRO</v>
      </c>
      <c r="C21422" s="749" t="s">
        <v>48791</v>
      </c>
      <c r="D21422" s="749" t="s">
        <v>48780</v>
      </c>
      <c r="E21422" s="749" t="s">
        <v>48781</v>
      </c>
      <c r="F21422" s="749" t="s">
        <v>48782</v>
      </c>
      <c r="I21422" s="749" t="s">
        <v>30</v>
      </c>
      <c r="J21422" s="749" t="n">
        <v>1803.47</v>
      </c>
    </row>
    <row collapsed="false" customFormat="false" customHeight="true" hidden="true" ht="12.75" outlineLevel="0" r="21423">
      <c r="A21423" s="749" t="s">
        <v>48793</v>
      </c>
      <c r="B21423" s="749" t="str">
        <f aca="false">C21423&amp;D21423&amp;E21423&amp;F21423&amp;G21423&amp;H21423</f>
        <v>BOCA PARA BUEIRO DUPLO TUBULAR DE CONCRETO,DIAMETRO DE 1,20M EM CONCRETO CICLOPICO,INCLUSIVE FORMA,ESCAVACAO,REATERRO EFORNECIMENTO DOS MATERIAIS,EXCLUSIVE ESCAVACAO DE MATERIAL DE REATERRO NA JAZIDA E SEU TRANSPORTE AO CANTEIRO</v>
      </c>
      <c r="C21423" s="749" t="s">
        <v>48794</v>
      </c>
      <c r="D21423" s="749" t="s">
        <v>48780</v>
      </c>
      <c r="E21423" s="749" t="s">
        <v>48781</v>
      </c>
      <c r="F21423" s="749" t="s">
        <v>48782</v>
      </c>
      <c r="I21423" s="749" t="s">
        <v>30</v>
      </c>
      <c r="J21423" s="749" t="n">
        <v>2678.52</v>
      </c>
    </row>
    <row collapsed="false" customFormat="false" customHeight="true" hidden="true" ht="12.75" outlineLevel="0" r="21424">
      <c r="A21424" s="749" t="s">
        <v>48795</v>
      </c>
      <c r="B21424" s="749" t="str">
        <f aca="false">C21424&amp;D21424&amp;E21424&amp;F21424&amp;G21424&amp;H21424</f>
        <v>BOCA PARA BUEIRO DUPLO TUBULAR DE CONCRETO,DIAMETRO DE 1,20M EM CONCRETO CICLOPICO,INCLUSIVE FORMA,ESCAVACAO,REATERRO EFORNECIMENTO DOS MATERIAIS,EXCLUSIVE ESCAVACAO DE MATERIAL DE REATERRO NA JAZIDA E SEU TRANSPORTE AO CANTEIRO</v>
      </c>
      <c r="C21424" s="749" t="s">
        <v>48794</v>
      </c>
      <c r="D21424" s="749" t="s">
        <v>48780</v>
      </c>
      <c r="E21424" s="749" t="s">
        <v>48781</v>
      </c>
      <c r="F21424" s="749" t="s">
        <v>48782</v>
      </c>
      <c r="I21424" s="749" t="s">
        <v>30</v>
      </c>
      <c r="J21424" s="749" t="n">
        <v>2449.53</v>
      </c>
    </row>
    <row collapsed="false" customFormat="false" customHeight="true" hidden="true" ht="12.75" outlineLevel="0" r="21425">
      <c r="A21425" s="749" t="s">
        <v>48796</v>
      </c>
      <c r="B21425" s="749" t="str">
        <f aca="false">C21425&amp;D21425&amp;E21425&amp;F21425&amp;G21425&amp;H21425</f>
        <v>BOCA PARA BUEIRO DUPLO TUBULAR DE CONCRETO,DIAMETRO DE 1,50M EM CONCRETO CICLOPICO,INCLUSIVE FORMA,ESCAVACAO,REATERRO EFORNECIMENTO DOS MATERIAIS,EXCLUSIVE ESCAVACAO DE MATERIAL DE REATERRO NA JAZIDA E SEU TRANSPORTE AO CANTEIRO</v>
      </c>
      <c r="C21425" s="749" t="s">
        <v>48797</v>
      </c>
      <c r="D21425" s="749" t="s">
        <v>48780</v>
      </c>
      <c r="E21425" s="749" t="s">
        <v>48781</v>
      </c>
      <c r="F21425" s="749" t="s">
        <v>48782</v>
      </c>
      <c r="I21425" s="749" t="s">
        <v>30</v>
      </c>
      <c r="J21425" s="749" t="n">
        <v>3493.6</v>
      </c>
    </row>
    <row collapsed="false" customFormat="false" customHeight="true" hidden="true" ht="12.75" outlineLevel="0" r="21426">
      <c r="A21426" s="749" t="s">
        <v>48798</v>
      </c>
      <c r="B21426" s="749" t="str">
        <f aca="false">C21426&amp;D21426&amp;E21426&amp;F21426&amp;G21426&amp;H21426</f>
        <v>BOCA PARA BUEIRO DUPLO TUBULAR DE CONCRETO,DIAMETRO DE 1,50M EM CONCRETO CICLOPICO,INCLUSIVE FORMA,ESCAVACAO,REATERRO EFORNECIMENTO DOS MATERIAIS,EXCLUSIVE ESCAVACAO DE MATERIAL DE REATERRO NA JAZIDA E SEU TRANSPORTE AO CANTEIRO</v>
      </c>
      <c r="C21426" s="749" t="s">
        <v>48797</v>
      </c>
      <c r="D21426" s="749" t="s">
        <v>48780</v>
      </c>
      <c r="E21426" s="749" t="s">
        <v>48781</v>
      </c>
      <c r="F21426" s="749" t="s">
        <v>48782</v>
      </c>
      <c r="I21426" s="749" t="s">
        <v>30</v>
      </c>
      <c r="J21426" s="749" t="n">
        <v>3196.72</v>
      </c>
    </row>
    <row collapsed="false" customFormat="false" customHeight="true" hidden="true" ht="12.75" outlineLevel="0" r="21427">
      <c r="A21427" s="749" t="s">
        <v>48799</v>
      </c>
      <c r="B21427" s="749" t="str">
        <f aca="false">C21427&amp;D21427&amp;E21427&amp;F21427&amp;G21427&amp;H21427</f>
        <v>BOCA PARA BUEIRO DUPLO TUBULAR DE CONCRETO,DIAMETRO DE 2,00M EM CONCRETO CICLOPICO,INCLUSIVE FORMA,ESCAVACAO,REATERRO EFORNECIMENTO DOS MATERIAIS,EXCLUSIVE ESCAVACAO DE MATERIAL DE REATERRO NA JAZIDA E SEU TRANSPORTE AO CANTEIRO</v>
      </c>
      <c r="C21427" s="749" t="s">
        <v>48800</v>
      </c>
      <c r="D21427" s="749" t="s">
        <v>48780</v>
      </c>
      <c r="E21427" s="749" t="s">
        <v>48781</v>
      </c>
      <c r="F21427" s="749" t="s">
        <v>48782</v>
      </c>
      <c r="I21427" s="749" t="s">
        <v>30</v>
      </c>
      <c r="J21427" s="749" t="n">
        <v>4580.99</v>
      </c>
    </row>
    <row collapsed="false" customFormat="false" customHeight="true" hidden="true" ht="12.75" outlineLevel="0" r="21428">
      <c r="A21428" s="749" t="s">
        <v>48801</v>
      </c>
      <c r="B21428" s="749" t="str">
        <f aca="false">C21428&amp;D21428&amp;E21428&amp;F21428&amp;G21428&amp;H21428</f>
        <v>BOCA PARA BUEIRO DUPLO TUBULAR DE CONCRETO,DIAMETRO DE 2,00M EM CONCRETO CICLOPICO,INCLUSIVE FORMA,ESCAVACAO,REATERRO EFORNECIMENTO DOS MATERIAIS,EXCLUSIVE ESCAVACAO DE MATERIAL DE REATERRO NA JAZIDA E SEU TRANSPORTE AO CANTEIRO</v>
      </c>
      <c r="C21428" s="749" t="s">
        <v>48800</v>
      </c>
      <c r="D21428" s="749" t="s">
        <v>48780</v>
      </c>
      <c r="E21428" s="749" t="s">
        <v>48781</v>
      </c>
      <c r="F21428" s="749" t="s">
        <v>48782</v>
      </c>
      <c r="I21428" s="749" t="s">
        <v>30</v>
      </c>
      <c r="J21428" s="749" t="n">
        <v>4194.89</v>
      </c>
    </row>
    <row collapsed="false" customFormat="false" customHeight="true" hidden="true" ht="12.75" outlineLevel="0" r="21429">
      <c r="A21429" s="749" t="s">
        <v>48802</v>
      </c>
      <c r="B21429" s="749" t="str">
        <f aca="false">C21429&amp;D21429&amp;E21429&amp;F21429&amp;G21429&amp;H21429</f>
        <v>BOCA PARA BUEIRO TRIPLO TUBULAR DE CONCRETO,DIAMETRO DE 0,40M EM CONCRETO CICLOPICO,INCLUSIVE FORMA,ESCAVACAO,REATERRO E FORNECIMENTO DOS MATERIAIS,EXCLUSIVE ESCAVACAO DE MATERIALDE REATERRO NA JAZIDA E SEU TRANSPORTE AO CANTEIRO</v>
      </c>
      <c r="C21429" s="749" t="s">
        <v>48803</v>
      </c>
      <c r="D21429" s="749" t="s">
        <v>48804</v>
      </c>
      <c r="E21429" s="749" t="s">
        <v>48805</v>
      </c>
      <c r="F21429" s="749" t="s">
        <v>48806</v>
      </c>
      <c r="I21429" s="749" t="s">
        <v>30</v>
      </c>
      <c r="J21429" s="749" t="n">
        <v>710.88</v>
      </c>
    </row>
    <row collapsed="false" customFormat="false" customHeight="true" hidden="true" ht="12.75" outlineLevel="0" r="21430">
      <c r="A21430" s="749" t="s">
        <v>48807</v>
      </c>
      <c r="B21430" s="749" t="str">
        <f aca="false">C21430&amp;D21430&amp;E21430&amp;F21430&amp;G21430&amp;H21430</f>
        <v>BOCA PARA BUEIRO TRIPLO TUBULAR DE CONCRETO,DIAMETRO DE 0,40M EM CONCRETO CICLOPICO,INCLUSIVE FORMA,ESCAVACAO,REATERRO E FORNECIMENTO DOS MATERIAIS,EXCLUSIVE ESCAVACAO DE MATERIALDE REATERRO NA JAZIDA E SEU TRANSPORTE AO CANTEIRO</v>
      </c>
      <c r="C21430" s="749" t="s">
        <v>48803</v>
      </c>
      <c r="D21430" s="749" t="s">
        <v>48804</v>
      </c>
      <c r="E21430" s="749" t="s">
        <v>48805</v>
      </c>
      <c r="F21430" s="749" t="s">
        <v>48806</v>
      </c>
      <c r="I21430" s="749" t="s">
        <v>30</v>
      </c>
      <c r="J21430" s="749" t="n">
        <v>646.92</v>
      </c>
    </row>
    <row collapsed="false" customFormat="false" customHeight="true" hidden="true" ht="12.75" outlineLevel="0" r="21431">
      <c r="A21431" s="749" t="s">
        <v>48808</v>
      </c>
      <c r="B21431" s="749" t="str">
        <f aca="false">C21431&amp;D21431&amp;E21431&amp;F21431&amp;G21431&amp;H21431</f>
        <v>BOCA PARA BUEIRO TRIPLO TUBULAR DE CONCRETO,DIAMETRO DE 0,60M EM CONCRETO CICLOPICO,INCLUSIVE FORMA,ESCAVACAO,REATERRO E FORNECIMENTO DOS MATERIAIS,EXCLUSIVE ESCAVACAO DE MATERIALDE REATERRO NA JAZIDA E SEU TRANSPORTE AO CANTEIRO</v>
      </c>
      <c r="C21431" s="749" t="s">
        <v>48809</v>
      </c>
      <c r="D21431" s="749" t="s">
        <v>48804</v>
      </c>
      <c r="E21431" s="749" t="s">
        <v>48805</v>
      </c>
      <c r="F21431" s="749" t="s">
        <v>48806</v>
      </c>
      <c r="I21431" s="749" t="s">
        <v>30</v>
      </c>
      <c r="J21431" s="749" t="n">
        <v>1191.43</v>
      </c>
    </row>
    <row collapsed="false" customFormat="false" customHeight="true" hidden="true" ht="12.75" outlineLevel="0" r="21432">
      <c r="A21432" s="749" t="s">
        <v>48810</v>
      </c>
      <c r="B21432" s="749" t="str">
        <f aca="false">C21432&amp;D21432&amp;E21432&amp;F21432&amp;G21432&amp;H21432</f>
        <v>BOCA PARA BUEIRO TRIPLO TUBULAR DE CONCRETO,DIAMETRO DE 0,60M EM CONCRETO CICLOPICO,INCLUSIVE FORMA,ESCAVACAO,REATERRO E FORNECIMENTO DOS MATERIAIS,EXCLUSIVE ESCAVACAO DE MATERIALDE REATERRO NA JAZIDA E SEU TRANSPORTE AO CANTEIRO</v>
      </c>
      <c r="C21432" s="749" t="s">
        <v>48809</v>
      </c>
      <c r="D21432" s="749" t="s">
        <v>48804</v>
      </c>
      <c r="E21432" s="749" t="s">
        <v>48805</v>
      </c>
      <c r="F21432" s="749" t="s">
        <v>48806</v>
      </c>
      <c r="I21432" s="749" t="s">
        <v>30</v>
      </c>
      <c r="J21432" s="749" t="n">
        <v>1086.15</v>
      </c>
    </row>
    <row collapsed="false" customFormat="false" customHeight="true" hidden="true" ht="12.75" outlineLevel="0" r="21433">
      <c r="A21433" s="749" t="s">
        <v>48811</v>
      </c>
      <c r="B21433" s="749" t="str">
        <f aca="false">C21433&amp;D21433&amp;E21433&amp;F21433&amp;G21433&amp;H21433</f>
        <v>BOCA PARA BUEIRO TRIPLO TUBULAR DE CONCRETO,DIAMETRO DE 0,80M EM CONCRETO CICLOPICO,INCLUSIVE FORMA,ESCAVACAO,REATERRO E FORNECIMENTO DOS MATERIAIS,EXCLUSIVE ESCAVACAO DE MATERIALDE REATERRO NA JAZIDA E SEU TRANSPORTE AO CANTEIRO</v>
      </c>
      <c r="C21433" s="749" t="s">
        <v>48812</v>
      </c>
      <c r="D21433" s="749" t="s">
        <v>48804</v>
      </c>
      <c r="E21433" s="749" t="s">
        <v>48805</v>
      </c>
      <c r="F21433" s="749" t="s">
        <v>48806</v>
      </c>
      <c r="I21433" s="749" t="s">
        <v>30</v>
      </c>
      <c r="J21433" s="749" t="n">
        <v>1808.65</v>
      </c>
    </row>
    <row collapsed="false" customFormat="false" customHeight="true" hidden="true" ht="12.75" outlineLevel="0" r="21434">
      <c r="A21434" s="749" t="s">
        <v>48813</v>
      </c>
      <c r="B21434" s="749" t="str">
        <f aca="false">C21434&amp;D21434&amp;E21434&amp;F21434&amp;G21434&amp;H21434</f>
        <v>BOCA PARA BUEIRO TRIPLO TUBULAR DE CONCRETO,DIAMETRO DE 0,80M EM CONCRETO CICLOPICO,INCLUSIVE FORMA,ESCAVACAO,REATERRO E FORNECIMENTO DOS MATERIAIS,EXCLUSIVE ESCAVACAO DE MATERIALDE REATERRO NA JAZIDA E SEU TRANSPORTE AO CANTEIRO</v>
      </c>
      <c r="C21434" s="749" t="s">
        <v>48812</v>
      </c>
      <c r="D21434" s="749" t="s">
        <v>48804</v>
      </c>
      <c r="E21434" s="749" t="s">
        <v>48805</v>
      </c>
      <c r="F21434" s="749" t="s">
        <v>48806</v>
      </c>
      <c r="I21434" s="749" t="s">
        <v>30</v>
      </c>
      <c r="J21434" s="749" t="n">
        <v>1651.08</v>
      </c>
    </row>
    <row collapsed="false" customFormat="false" customHeight="true" hidden="true" ht="12.75" outlineLevel="0" r="21435">
      <c r="A21435" s="749" t="s">
        <v>48814</v>
      </c>
      <c r="B21435" s="749" t="str">
        <f aca="false">C21435&amp;D21435&amp;E21435&amp;F21435&amp;G21435&amp;H21435</f>
        <v>BOCA PARA BUEIRO TRIPLO TUBULAR DE CONCRETO,DIAMETRO DE 1,00M EM CONCRETO CICLOPICO,INCLUSIVE FORMA,ESCAVACAO,REATERRO E FORNECIMENTO DOS MATERIAIS,EXCLUSIVE ESCAVACAO DE MATERIALDE REATERRO NA JAZIDA E SEU TRANSPORTE AO CANTEIRO</v>
      </c>
      <c r="C21435" s="749" t="s">
        <v>48815</v>
      </c>
      <c r="D21435" s="749" t="s">
        <v>48804</v>
      </c>
      <c r="E21435" s="749" t="s">
        <v>48805</v>
      </c>
      <c r="F21435" s="749" t="s">
        <v>48806</v>
      </c>
      <c r="I21435" s="749" t="s">
        <v>30</v>
      </c>
      <c r="J21435" s="749" t="n">
        <v>2569.86</v>
      </c>
    </row>
    <row collapsed="false" customFormat="false" customHeight="true" hidden="true" ht="12.75" outlineLevel="0" r="21436">
      <c r="A21436" s="749" t="s">
        <v>48816</v>
      </c>
      <c r="B21436" s="749" t="str">
        <f aca="false">C21436&amp;D21436&amp;E21436&amp;F21436&amp;G21436&amp;H21436</f>
        <v>BOCA PARA BUEIRO TRIPLO TUBULAR DE CONCRETO,DIAMETRO DE 1,00M EM CONCRETO CICLOPICO,INCLUSIVE FORMA,ESCAVACAO,REATERRO E FORNECIMENTO DOS MATERIAIS,EXCLUSIVE ESCAVACAO DE MATERIALDE REATERRO NA JAZIDA E SEU TRANSPORTE AO CANTEIRO</v>
      </c>
      <c r="C21436" s="749" t="s">
        <v>48815</v>
      </c>
      <c r="D21436" s="749" t="s">
        <v>48804</v>
      </c>
      <c r="E21436" s="749" t="s">
        <v>48805</v>
      </c>
      <c r="F21436" s="749" t="s">
        <v>48806</v>
      </c>
      <c r="I21436" s="749" t="s">
        <v>30</v>
      </c>
      <c r="J21436" s="749" t="n">
        <v>2348.58</v>
      </c>
    </row>
    <row collapsed="false" customFormat="false" customHeight="true" hidden="true" ht="12.75" outlineLevel="0" r="21437">
      <c r="A21437" s="749" t="s">
        <v>48817</v>
      </c>
      <c r="B21437" s="749" t="str">
        <f aca="false">C21437&amp;D21437&amp;E21437&amp;F21437&amp;G21437&amp;H21437</f>
        <v>BOCA PARA BUEIRO TRIPLO TUBULAR DE CONCRETO,DIAMETRO DE 1,20M EM CONCRETO CICLOPICO,INCLUSIVE FORMA,ESCAVACAO,REATERRO E FORNECIMENTO DOS MATERIAIS,EXCLUSIVE ESCAVACAO DE MATERIALDE REATERRO NA JAZIDA E SEU TRANSPORTE AO CANTEIRO</v>
      </c>
      <c r="C21437" s="749" t="s">
        <v>48818</v>
      </c>
      <c r="D21437" s="749" t="s">
        <v>48804</v>
      </c>
      <c r="E21437" s="749" t="s">
        <v>48805</v>
      </c>
      <c r="F21437" s="749" t="s">
        <v>48806</v>
      </c>
      <c r="I21437" s="749" t="s">
        <v>30</v>
      </c>
      <c r="J21437" s="749" t="n">
        <v>3482.02</v>
      </c>
    </row>
    <row collapsed="false" customFormat="false" customHeight="true" hidden="true" ht="12.75" outlineLevel="0" r="21438">
      <c r="A21438" s="749" t="s">
        <v>48819</v>
      </c>
      <c r="B21438" s="749" t="str">
        <f aca="false">C21438&amp;D21438&amp;E21438&amp;F21438&amp;G21438&amp;H21438</f>
        <v>BOCA PARA BUEIRO TRIPLO TUBULAR DE CONCRETO,DIAMETRO DE 1,20M EM CONCRETO CICLOPICO,INCLUSIVE FORMA,ESCAVACAO,REATERRO E FORNECIMENTO DOS MATERIAIS,EXCLUSIVE ESCAVACAO DE MATERIALDE REATERRO NA JAZIDA E SEU TRANSPORTE AO CANTEIRO</v>
      </c>
      <c r="C21438" s="749" t="s">
        <v>48818</v>
      </c>
      <c r="D21438" s="749" t="s">
        <v>48804</v>
      </c>
      <c r="E21438" s="749" t="s">
        <v>48805</v>
      </c>
      <c r="F21438" s="749" t="s">
        <v>48806</v>
      </c>
      <c r="I21438" s="749" t="s">
        <v>30</v>
      </c>
      <c r="J21438" s="749" t="n">
        <v>3185.22</v>
      </c>
    </row>
    <row collapsed="false" customFormat="false" customHeight="true" hidden="true" ht="12.75" outlineLevel="0" r="21439">
      <c r="A21439" s="749" t="s">
        <v>48820</v>
      </c>
      <c r="B21439" s="749" t="str">
        <f aca="false">C21439&amp;D21439&amp;E21439&amp;F21439&amp;G21439&amp;H21439</f>
        <v>BOCA PARA BUEIRO TRIPLO TUBULAR DE CONCRETO,DIAMETRO DE 1,50M EM CONCRETO CICLOPICO,INCLUSIVE FORMA,ESCAVACAO,REATERRO E FORNECIMENTO DOS MATERIAIS,EXCLUSIVE ESCAVACAO DE MATERIALDE REATERRO NA JAZIDA E SEU TRANSPORTE AO CANTEIRO</v>
      </c>
      <c r="C21439" s="749" t="s">
        <v>48821</v>
      </c>
      <c r="D21439" s="749" t="s">
        <v>48804</v>
      </c>
      <c r="E21439" s="749" t="s">
        <v>48805</v>
      </c>
      <c r="F21439" s="749" t="s">
        <v>48806</v>
      </c>
      <c r="I21439" s="749" t="s">
        <v>30</v>
      </c>
      <c r="J21439" s="749" t="n">
        <v>4723.53</v>
      </c>
    </row>
    <row collapsed="false" customFormat="false" customHeight="true" hidden="true" ht="12.75" outlineLevel="0" r="21440">
      <c r="A21440" s="749" t="s">
        <v>48822</v>
      </c>
      <c r="B21440" s="749" t="str">
        <f aca="false">C21440&amp;D21440&amp;E21440&amp;F21440&amp;G21440&amp;H21440</f>
        <v>BOCA PARA BUEIRO TRIPLO TUBULAR DE CONCRETO,DIAMETRO DE 1,50M EM CONCRETO CICLOPICO,INCLUSIVE FORMA,ESCAVACAO,REATERRO E FORNECIMENTO DOS MATERIAIS,EXCLUSIVE ESCAVACAO DE MATERIALDE REATERRO NA JAZIDA E SEU TRANSPORTE AO CANTEIRO</v>
      </c>
      <c r="C21440" s="749" t="s">
        <v>48821</v>
      </c>
      <c r="D21440" s="749" t="s">
        <v>48804</v>
      </c>
      <c r="E21440" s="749" t="s">
        <v>48805</v>
      </c>
      <c r="F21440" s="749" t="s">
        <v>48806</v>
      </c>
      <c r="I21440" s="749" t="s">
        <v>30</v>
      </c>
      <c r="J21440" s="749" t="n">
        <v>4322.9</v>
      </c>
    </row>
    <row collapsed="false" customFormat="false" customHeight="true" hidden="true" ht="12.75" outlineLevel="0" r="21441">
      <c r="A21441" s="749" t="s">
        <v>48823</v>
      </c>
      <c r="B21441" s="749" t="str">
        <f aca="false">C21441&amp;D21441&amp;E21441&amp;F21441&amp;G21441&amp;H21441</f>
        <v>BOCA PARA BUEIRO TRIPLO TUBULAR DE CONCRETO,DIAMETRO DE 2,00M EM CONCRETO CICLOPICO,INCLUSIVE FORMA,ESCAVACAO,REATERRO E FORNECIMENTO DOS MATERIAIS,EXCLUSIVE ESCAVACAO DE MATERIALDE REATERRO NA JAZIDA E SEU TRANSPORTE AO CANTEIRO</v>
      </c>
      <c r="C21441" s="749" t="s">
        <v>48824</v>
      </c>
      <c r="D21441" s="749" t="s">
        <v>48804</v>
      </c>
      <c r="E21441" s="749" t="s">
        <v>48805</v>
      </c>
      <c r="F21441" s="749" t="s">
        <v>48806</v>
      </c>
      <c r="I21441" s="749" t="s">
        <v>30</v>
      </c>
      <c r="J21441" s="749" t="n">
        <v>6211.66</v>
      </c>
    </row>
    <row collapsed="false" customFormat="false" customHeight="true" hidden="true" ht="12.75" outlineLevel="0" r="21442">
      <c r="A21442" s="749" t="s">
        <v>48825</v>
      </c>
      <c r="B21442" s="749" t="str">
        <f aca="false">C21442&amp;D21442&amp;E21442&amp;F21442&amp;G21442&amp;H21442</f>
        <v>BOCA PARA BUEIRO TRIPLO TUBULAR DE CONCRETO,DIAMETRO DE 2,00M EM CONCRETO CICLOPICO,INCLUSIVE FORMA,ESCAVACAO,REATERRO E FORNECIMENTO DOS MATERIAIS,EXCLUSIVE ESCAVACAO DE MATERIALDE REATERRO NA JAZIDA E SEU TRANSPORTE AO CANTEIRO</v>
      </c>
      <c r="C21442" s="749" t="s">
        <v>48824</v>
      </c>
      <c r="D21442" s="749" t="s">
        <v>48804</v>
      </c>
      <c r="E21442" s="749" t="s">
        <v>48805</v>
      </c>
      <c r="F21442" s="749" t="s">
        <v>48806</v>
      </c>
      <c r="I21442" s="749" t="s">
        <v>30</v>
      </c>
      <c r="J21442" s="749" t="n">
        <v>5686.3</v>
      </c>
    </row>
    <row collapsed="false" customFormat="false" customHeight="true" hidden="true" ht="12.75" outlineLevel="0" r="21443">
      <c r="A21443" s="749" t="s">
        <v>48826</v>
      </c>
      <c r="B21443" s="749" t="str">
        <f aca="false">C21443&amp;D21443&amp;E21443&amp;F21443&amp;G21443&amp;H21443</f>
        <v>BUEIRO SIMPLES TUBULAR,DE CONCRETO SIMPLES(PS-1),DIAMETRO DE 0,40M,ASSENTE EM BERCO DE CONCRETO CICLOPICO,COM ALTURA DEREATERRO H=0,80M,INCLUSIVE ESCAVACAO,FORNECIMENTO DOS MATERIAIS E REATERRO,EXCLUSIVE ESCAVACAO DE MATERIAL DE REATERRO NA JAZIDA E SEU TRANSPORTE AO CANTEIRO</v>
      </c>
      <c r="C21443" s="749" t="s">
        <v>48827</v>
      </c>
      <c r="D21443" s="749" t="s">
        <v>48828</v>
      </c>
      <c r="E21443" s="749" t="s">
        <v>48829</v>
      </c>
      <c r="F21443" s="749" t="s">
        <v>48830</v>
      </c>
      <c r="G21443" s="749" t="s">
        <v>48831</v>
      </c>
      <c r="I21443" s="749" t="s">
        <v>236</v>
      </c>
      <c r="J21443" s="749" t="n">
        <v>209.57</v>
      </c>
    </row>
    <row collapsed="false" customFormat="false" customHeight="true" hidden="true" ht="12.75" outlineLevel="0" r="21444">
      <c r="A21444" s="749" t="s">
        <v>48832</v>
      </c>
      <c r="B21444" s="749" t="str">
        <f aca="false">C21444&amp;D21444&amp;E21444&amp;F21444&amp;G21444&amp;H21444</f>
        <v>BUEIRO SIMPLES TUBULAR,DE CONCRETO SIMPLES(PS-1),DIAMETRO DE 0,40M,ASSENTE EM BERCO DE CONCRETO CICLOPICO,COM ALTURA DEREATERRO H=0,80M,INCLUSIVE ESCAVACAO,FORNECIMENTO DOS MATERIAIS E REATERRO,EXCLUSIVE ESCAVACAO DE MATERIAL DE REATERRO NA JAZIDA E SEU TRANSPORTE AO CANTEIRO</v>
      </c>
      <c r="C21444" s="749" t="s">
        <v>48827</v>
      </c>
      <c r="D21444" s="749" t="s">
        <v>48828</v>
      </c>
      <c r="E21444" s="749" t="s">
        <v>48829</v>
      </c>
      <c r="F21444" s="749" t="s">
        <v>48830</v>
      </c>
      <c r="G21444" s="749" t="s">
        <v>48831</v>
      </c>
      <c r="I21444" s="749" t="s">
        <v>236</v>
      </c>
      <c r="J21444" s="749" t="n">
        <v>196.92</v>
      </c>
    </row>
    <row collapsed="false" customFormat="false" customHeight="true" hidden="true" ht="12.75" outlineLevel="0" r="21445">
      <c r="A21445" s="749" t="s">
        <v>48833</v>
      </c>
      <c r="B21445" s="749" t="str">
        <f aca="false">C21445&amp;D21445&amp;E21445&amp;F21445&amp;G21445&amp;H21445</f>
        <v>BUEIRO SIMPLES TUBULAR DE CONCRETO SIMPLES(PS-1),DIAMETRO DE 0,40M,ASSENTE EM BERCO DE CONCRETO CICLOPICO,COM ALTURA DEREATERRO H=1,50M,INCLUSIVE ESCAVACAO,FORNECIMENTO DOS MATERIAIS E REATERRO,EXCLUSIVE ESCAVACAO DE MATERIAL DE REATERRO NA JAZIDA E SEU TRANSPORTE AO CANTEIRO</v>
      </c>
      <c r="C21445" s="749" t="s">
        <v>48834</v>
      </c>
      <c r="D21445" s="749" t="s">
        <v>48828</v>
      </c>
      <c r="E21445" s="749" t="s">
        <v>48835</v>
      </c>
      <c r="F21445" s="749" t="s">
        <v>48830</v>
      </c>
      <c r="G21445" s="749" t="s">
        <v>48831</v>
      </c>
      <c r="I21445" s="749" t="s">
        <v>236</v>
      </c>
      <c r="J21445" s="749" t="n">
        <v>265.59</v>
      </c>
    </row>
    <row collapsed="false" customFormat="false" customHeight="true" hidden="true" ht="12.75" outlineLevel="0" r="21446">
      <c r="A21446" s="749" t="s">
        <v>48836</v>
      </c>
      <c r="B21446" s="749" t="str">
        <f aca="false">C21446&amp;D21446&amp;E21446&amp;F21446&amp;G21446&amp;H21446</f>
        <v>BUEIRO SIMPLES TUBULAR DE CONCRETO SIMPLES(PS-1),DIAMETRO DE 0,40M,ASSENTE EM BERCO DE CONCRETO CICLOPICO,COM ALTURA DEREATERRO H=1,50M,INCLUSIVE ESCAVACAO,FORNECIMENTO DOS MATERIAIS E REATERRO,EXCLUSIVE ESCAVACAO DE MATERIAL DE REATERRO NA JAZIDA E SEU TRANSPORTE AO CANTEIRO</v>
      </c>
      <c r="C21446" s="749" t="s">
        <v>48834</v>
      </c>
      <c r="D21446" s="749" t="s">
        <v>48828</v>
      </c>
      <c r="E21446" s="749" t="s">
        <v>48835</v>
      </c>
      <c r="F21446" s="749" t="s">
        <v>48830</v>
      </c>
      <c r="G21446" s="749" t="s">
        <v>48831</v>
      </c>
      <c r="I21446" s="749" t="s">
        <v>236</v>
      </c>
      <c r="J21446" s="749" t="n">
        <v>250.57</v>
      </c>
    </row>
    <row collapsed="false" customFormat="false" customHeight="true" hidden="true" ht="12.75" outlineLevel="0" r="21447">
      <c r="A21447" s="749" t="s">
        <v>48837</v>
      </c>
      <c r="B21447" s="749" t="str">
        <f aca="false">C21447&amp;D21447&amp;E21447&amp;F21447&amp;G21447&amp;H21447</f>
        <v>BUEIRO SIMPLES TUBULAR,DE CONCRETO SIMPLES(PS-1),DIAMETRO DE 0,40M,ASSENTE EM BERCO DE CONCRETO CICLOPICO,COM ALTURA DEREATERRO H=3,00M,INCLUSIVE ESCAVACAO,FORNECIMENTO DOS MATERIAIS E REATERRO,EXCLUSIVE ESCAVACAO DE MATERIAL DE REATERRO NA JAZIDA E SEU TRANSPORTE AO CANTEIRO</v>
      </c>
      <c r="C21447" s="749" t="s">
        <v>48827</v>
      </c>
      <c r="D21447" s="749" t="s">
        <v>48828</v>
      </c>
      <c r="E21447" s="749" t="s">
        <v>48838</v>
      </c>
      <c r="F21447" s="749" t="s">
        <v>48830</v>
      </c>
      <c r="G21447" s="749" t="s">
        <v>48831</v>
      </c>
      <c r="I21447" s="749" t="s">
        <v>236</v>
      </c>
      <c r="J21447" s="749" t="n">
        <v>469.12</v>
      </c>
    </row>
    <row collapsed="false" customFormat="false" customHeight="true" hidden="true" ht="12.75" outlineLevel="0" r="21448">
      <c r="A21448" s="749" t="s">
        <v>48839</v>
      </c>
      <c r="B21448" s="749" t="str">
        <f aca="false">C21448&amp;D21448&amp;E21448&amp;F21448&amp;G21448&amp;H21448</f>
        <v>BUEIRO SIMPLES TUBULAR,DE CONCRETO SIMPLES(PS-1),DIAMETRO DE 0,40M,ASSENTE EM BERCO DE CONCRETO CICLOPICO,COM ALTURA DEREATERRO H=3,00M,INCLUSIVE ESCAVACAO,FORNECIMENTO DOS MATERIAIS E REATERRO,EXCLUSIVE ESCAVACAO DE MATERIAL DE REATERRO NA JAZIDA E SEU TRANSPORTE AO CANTEIRO</v>
      </c>
      <c r="C21448" s="749" t="s">
        <v>48827</v>
      </c>
      <c r="D21448" s="749" t="s">
        <v>48828</v>
      </c>
      <c r="E21448" s="749" t="s">
        <v>48838</v>
      </c>
      <c r="F21448" s="749" t="s">
        <v>48830</v>
      </c>
      <c r="G21448" s="749" t="s">
        <v>48831</v>
      </c>
      <c r="I21448" s="749" t="s">
        <v>236</v>
      </c>
      <c r="J21448" s="749" t="n">
        <v>446.04</v>
      </c>
    </row>
    <row collapsed="false" customFormat="false" customHeight="true" hidden="true" ht="12.75" outlineLevel="0" r="21449">
      <c r="A21449" s="749" t="s">
        <v>48840</v>
      </c>
      <c r="B21449" s="749" t="str">
        <f aca="false">C21449&amp;D21449&amp;E21449&amp;F21449&amp;G21449&amp;H21449</f>
        <v>BUEIRO SIMPLES TUBULAR,DE CONCRETO SIMPLES(PS-1),DIAMETRO DE 0,40M,ASSENTE EM BERCO DE CONCRETO CICLOPICO,COM ALTURA DEREATERRO H=4,00M,INCLUSIVE ESCAVACAO,FORNECIMENTO DOS MATERIAIS E REATERRO,EXCLUSIVE ESCAVACAO DE MATERIAL DE REATERRO NA JAZIDA E SEU TRANSPORTE AO CANTEIRO</v>
      </c>
      <c r="C21449" s="749" t="s">
        <v>48827</v>
      </c>
      <c r="D21449" s="749" t="s">
        <v>48828</v>
      </c>
      <c r="E21449" s="749" t="s">
        <v>48841</v>
      </c>
      <c r="F21449" s="749" t="s">
        <v>48830</v>
      </c>
      <c r="G21449" s="749" t="s">
        <v>48831</v>
      </c>
      <c r="I21449" s="749" t="s">
        <v>236</v>
      </c>
      <c r="J21449" s="749" t="n">
        <v>643.6</v>
      </c>
    </row>
    <row collapsed="false" customFormat="false" customHeight="true" hidden="true" ht="12.75" outlineLevel="0" r="21450">
      <c r="A21450" s="749" t="s">
        <v>48842</v>
      </c>
      <c r="B21450" s="749" t="str">
        <f aca="false">C21450&amp;D21450&amp;E21450&amp;F21450&amp;G21450&amp;H21450</f>
        <v>BUEIRO SIMPLES TUBULAR,DE CONCRETO SIMPLES(PS-1),DIAMETRO DE 0,40M,ASSENTE EM BERCO DE CONCRETO CICLOPICO,COM ALTURA DEREATERRO H=4,00M,INCLUSIVE ESCAVACAO,FORNECIMENTO DOS MATERIAIS E REATERRO,EXCLUSIVE ESCAVACAO DE MATERIAL DE REATERRO NA JAZIDA E SEU TRANSPORTE AO CANTEIRO</v>
      </c>
      <c r="C21450" s="749" t="s">
        <v>48827</v>
      </c>
      <c r="D21450" s="749" t="s">
        <v>48828</v>
      </c>
      <c r="E21450" s="749" t="s">
        <v>48841</v>
      </c>
      <c r="F21450" s="749" t="s">
        <v>48830</v>
      </c>
      <c r="G21450" s="749" t="s">
        <v>48831</v>
      </c>
      <c r="I21450" s="749" t="s">
        <v>236</v>
      </c>
      <c r="J21450" s="749" t="n">
        <v>613.89</v>
      </c>
    </row>
    <row collapsed="false" customFormat="false" customHeight="true" hidden="true" ht="12.75" outlineLevel="0" r="21451">
      <c r="A21451" s="749" t="s">
        <v>48843</v>
      </c>
      <c r="B21451" s="749" t="str">
        <f aca="false">C21451&amp;D21451&amp;E21451&amp;F21451&amp;G21451&amp;H21451</f>
        <v>BUEIRO DUPLO TUBULAR,DE CONCRETO SIMPLES(PS-1),DIAMETRO DE 0,40M,ASSENTE EM BERCO DE CONCRETO CICLOPICO,COM ALTURA DE REATERRO H=0,80M,INCLUSIVE ESCAVACAO,FORNECIMENTO DOS MATERIAIS E REATERRO,EXCLUSIVE ESCAVACAO DE MATERIAL DE REATERRO NAJAZIDA E SEU TRANSPORTE AO CANTEIRO</v>
      </c>
      <c r="C21451" s="749" t="s">
        <v>48844</v>
      </c>
      <c r="D21451" s="749" t="s">
        <v>48845</v>
      </c>
      <c r="E21451" s="749" t="s">
        <v>48846</v>
      </c>
      <c r="F21451" s="749" t="s">
        <v>48847</v>
      </c>
      <c r="G21451" s="749" t="s">
        <v>48848</v>
      </c>
      <c r="I21451" s="749" t="s">
        <v>236</v>
      </c>
      <c r="J21451" s="749" t="n">
        <v>361.64</v>
      </c>
    </row>
    <row collapsed="false" customFormat="false" customHeight="true" hidden="true" ht="12.75" outlineLevel="0" r="21452">
      <c r="A21452" s="749" t="s">
        <v>48849</v>
      </c>
      <c r="B21452" s="749" t="str">
        <f aca="false">C21452&amp;D21452&amp;E21452&amp;F21452&amp;G21452&amp;H21452</f>
        <v>BUEIRO DUPLO TUBULAR,DE CONCRETO SIMPLES(PS-1),DIAMETRO DE 0,40M,ASSENTE EM BERCO DE CONCRETO CICLOPICO,COM ALTURA DE REATERRO H=0,80M,INCLUSIVE ESCAVACAO,FORNECIMENTO DOS MATERIAIS E REATERRO,EXCLUSIVE ESCAVACAO DE MATERIAL DE REATERRO NAJAZIDA E SEU TRANSPORTE AO CANTEIRO</v>
      </c>
      <c r="C21452" s="749" t="s">
        <v>48844</v>
      </c>
      <c r="D21452" s="749" t="s">
        <v>48845</v>
      </c>
      <c r="E21452" s="749" t="s">
        <v>48846</v>
      </c>
      <c r="F21452" s="749" t="s">
        <v>48847</v>
      </c>
      <c r="G21452" s="749" t="s">
        <v>48848</v>
      </c>
      <c r="I21452" s="749" t="s">
        <v>236</v>
      </c>
      <c r="J21452" s="749" t="n">
        <v>339.82</v>
      </c>
    </row>
    <row collapsed="false" customFormat="false" customHeight="true" hidden="true" ht="12.75" outlineLevel="0" r="21453">
      <c r="A21453" s="749" t="s">
        <v>48850</v>
      </c>
      <c r="B21453" s="749" t="str">
        <f aca="false">C21453&amp;D21453&amp;E21453&amp;F21453&amp;G21453&amp;H21453</f>
        <v>BUEIRO DUPLO TUBULAR,DE CONCRETO SIMPLES(PS-1),DIAMETRO DE 0,40M,ASSENTE EM BERCO DE CONCRETO CICLOPICO,COM ALTURA DE REATERRO H=1,50M,INCLUSIVE ESCAVACAO,FORNECIMENTO DOS MATERIAIS E REATERRO,EXCLUSIVE ESCAVACAO DE MATERIAL DE REATERRO NAJAZIDA E SEU TRANSPORTE AO CANTEIRO</v>
      </c>
      <c r="C21453" s="749" t="s">
        <v>48844</v>
      </c>
      <c r="D21453" s="749" t="s">
        <v>48845</v>
      </c>
      <c r="E21453" s="749" t="s">
        <v>48851</v>
      </c>
      <c r="F21453" s="749" t="s">
        <v>48847</v>
      </c>
      <c r="G21453" s="749" t="s">
        <v>48848</v>
      </c>
      <c r="I21453" s="749" t="s">
        <v>236</v>
      </c>
      <c r="J21453" s="749" t="n">
        <v>434.03</v>
      </c>
    </row>
    <row collapsed="false" customFormat="false" customHeight="true" hidden="true" ht="12.75" outlineLevel="0" r="21454">
      <c r="A21454" s="749" t="s">
        <v>48852</v>
      </c>
      <c r="B21454" s="749" t="str">
        <f aca="false">C21454&amp;D21454&amp;E21454&amp;F21454&amp;G21454&amp;H21454</f>
        <v>BUEIRO DUPLO TUBULAR,DE CONCRETO SIMPLES(PS-1),DIAMETRO DE 0,40M,ASSENTE EM BERCO DE CONCRETO CICLOPICO,COM ALTURA DE REATERRO H=1,50M,INCLUSIVE ESCAVACAO,FORNECIMENTO DOS MATERIAIS E REATERRO,EXCLUSIVE ESCAVACAO DE MATERIAL DE REATERRO NAJAZIDA E SEU TRANSPORTE AO CANTEIRO</v>
      </c>
      <c r="C21454" s="749" t="s">
        <v>48844</v>
      </c>
      <c r="D21454" s="749" t="s">
        <v>48845</v>
      </c>
      <c r="E21454" s="749" t="s">
        <v>48851</v>
      </c>
      <c r="F21454" s="749" t="s">
        <v>48847</v>
      </c>
      <c r="G21454" s="749" t="s">
        <v>48848</v>
      </c>
      <c r="I21454" s="749" t="s">
        <v>236</v>
      </c>
      <c r="J21454" s="749" t="n">
        <v>409.25</v>
      </c>
    </row>
    <row collapsed="false" customFormat="false" customHeight="true" hidden="true" ht="12.75" outlineLevel="0" r="21455">
      <c r="A21455" s="749" t="s">
        <v>48853</v>
      </c>
      <c r="B21455" s="749" t="str">
        <f aca="false">C21455&amp;D21455&amp;E21455&amp;F21455&amp;G21455&amp;H21455</f>
        <v>BUEIRO DUPLO TUBULAR,DE CONCRETO SIMPLES(PS-1),DIAMETRO DE 0,40M,ASSENTE EM BERCO DE CONCRETO CICLOPICO,COM ALTURA DE REATERRO H=3,00M,INCLUSIVE ESCAVACAO FORNECIMENTO DOS MATERIAIS E REATERRO,EXCLUSIVE ESCAVACAO DE MATERIAL DE REATERRO NAJAZIDA E SEU TRANSPORTE AO CANTEIRO</v>
      </c>
      <c r="C21455" s="749" t="s">
        <v>48844</v>
      </c>
      <c r="D21455" s="749" t="s">
        <v>48845</v>
      </c>
      <c r="E21455" s="749" t="s">
        <v>48854</v>
      </c>
      <c r="F21455" s="749" t="s">
        <v>48847</v>
      </c>
      <c r="G21455" s="749" t="s">
        <v>48848</v>
      </c>
      <c r="I21455" s="749" t="s">
        <v>236</v>
      </c>
      <c r="J21455" s="749" t="n">
        <v>653.3</v>
      </c>
    </row>
    <row collapsed="false" customFormat="false" customHeight="true" hidden="true" ht="12.75" outlineLevel="0" r="21456">
      <c r="A21456" s="749" t="s">
        <v>48855</v>
      </c>
      <c r="B21456" s="749" t="str">
        <f aca="false">C21456&amp;D21456&amp;E21456&amp;F21456&amp;G21456&amp;H21456</f>
        <v>BUEIRO DUPLO TUBULAR,DE CONCRETO SIMPLES(PS-1),DIAMETRO DE 0,40M,ASSENTE EM BERCO DE CONCRETO CICLOPICO,COM ALTURA DE REATERRO H=3,00M,INCLUSIVE ESCAVACAO FORNECIMENTO DOS MATERIAIS E REATERRO,EXCLUSIVE ESCAVACAO DE MATERIAL DE REATERRO NAJAZIDA E SEU TRANSPORTE AO CANTEIRO</v>
      </c>
      <c r="C21456" s="749" t="s">
        <v>48844</v>
      </c>
      <c r="D21456" s="749" t="s">
        <v>48845</v>
      </c>
      <c r="E21456" s="749" t="s">
        <v>48854</v>
      </c>
      <c r="F21456" s="749" t="s">
        <v>48847</v>
      </c>
      <c r="G21456" s="749" t="s">
        <v>48848</v>
      </c>
      <c r="I21456" s="749" t="s">
        <v>236</v>
      </c>
      <c r="J21456" s="749" t="n">
        <v>619.8</v>
      </c>
    </row>
    <row collapsed="false" customFormat="false" customHeight="true" hidden="true" ht="12.75" outlineLevel="0" r="21457">
      <c r="A21457" s="749" t="s">
        <v>48856</v>
      </c>
      <c r="B21457" s="749" t="str">
        <f aca="false">C21457&amp;D21457&amp;E21457&amp;F21457&amp;G21457&amp;H21457</f>
        <v>BUEIRO DUPLO TUBULAR,DE CONCRETO SIMPLES(PS-1),DIAMETRO DE 0,40M ASSENTE EM BERCO DE CONCRETO CICLOPICO,COM ALTURA DE REATERRO H=4,00M,INCLUSIVE ESCAVACAO,FORNECIMENTO DOS MATERIAIS E REATERRO,EXCLUSIVE ESCAVACAO DE MATERIAL DE REATERRO NAJAZIDA E SEU TRANSPORTE AO CANTEIRO</v>
      </c>
      <c r="C21457" s="749" t="s">
        <v>48844</v>
      </c>
      <c r="D21457" s="749" t="s">
        <v>48857</v>
      </c>
      <c r="E21457" s="749" t="s">
        <v>48858</v>
      </c>
      <c r="F21457" s="749" t="s">
        <v>48847</v>
      </c>
      <c r="G21457" s="749" t="s">
        <v>48848</v>
      </c>
      <c r="I21457" s="749" t="s">
        <v>236</v>
      </c>
      <c r="J21457" s="749" t="n">
        <v>840.5</v>
      </c>
    </row>
    <row collapsed="false" customFormat="false" customHeight="true" hidden="true" ht="12.75" outlineLevel="0" r="21458">
      <c r="A21458" s="749" t="s">
        <v>48859</v>
      </c>
      <c r="B21458" s="749" t="str">
        <f aca="false">C21458&amp;D21458&amp;E21458&amp;F21458&amp;G21458&amp;H21458</f>
        <v>BUEIRO DUPLO TUBULAR,DE CONCRETO SIMPLES(PS-1),DIAMETRO DE 0,40M ASSENTE EM BERCO DE CONCRETO CICLOPICO,COM ALTURA DE REATERRO H=4,00M,INCLUSIVE ESCAVACAO,FORNECIMENTO DOS MATERIAIS E REATERRO,EXCLUSIVE ESCAVACAO DE MATERIAL DE REATERRO NAJAZIDA E SEU TRANSPORTE AO CANTEIRO</v>
      </c>
      <c r="C21458" s="749" t="s">
        <v>48844</v>
      </c>
      <c r="D21458" s="749" t="s">
        <v>48857</v>
      </c>
      <c r="E21458" s="749" t="s">
        <v>48858</v>
      </c>
      <c r="F21458" s="749" t="s">
        <v>48847</v>
      </c>
      <c r="G21458" s="749" t="s">
        <v>48848</v>
      </c>
      <c r="I21458" s="749" t="s">
        <v>236</v>
      </c>
      <c r="J21458" s="749" t="n">
        <v>799.97</v>
      </c>
    </row>
    <row collapsed="false" customFormat="false" customHeight="true" hidden="true" ht="12.75" outlineLevel="0" r="21459">
      <c r="A21459" s="749" t="s">
        <v>48860</v>
      </c>
      <c r="B21459" s="749" t="str">
        <f aca="false">C21459&amp;D21459&amp;E21459&amp;F21459&amp;G21459&amp;H21459</f>
        <v>BUEIRO TRIPLO TUBULAR,DE CONCRETO SIMPLES(PS-1),DIAMETRO DE0,40M,ASSENTE EM BERCO DE CONCRETO CICLOPICO,COM ALTURA DE REATERRO H=0,80M,INCLUSIVE ESCAVACAO,FORNECIMENTO DOS MATERIAIS E REATERRO,EXCLUSIVE ESCAVACAO DE MATERIAL DE REATERRO NA JAZIDA E SEU TRANSPORTE AO CANTEIRO</v>
      </c>
      <c r="C21459" s="749" t="s">
        <v>48861</v>
      </c>
      <c r="D21459" s="749" t="s">
        <v>48862</v>
      </c>
      <c r="E21459" s="749" t="s">
        <v>48863</v>
      </c>
      <c r="F21459" s="749" t="s">
        <v>48864</v>
      </c>
      <c r="G21459" s="749" t="s">
        <v>48865</v>
      </c>
      <c r="I21459" s="749" t="s">
        <v>236</v>
      </c>
      <c r="J21459" s="749" t="n">
        <v>523.32</v>
      </c>
    </row>
    <row collapsed="false" customFormat="false" customHeight="true" hidden="true" ht="12.75" outlineLevel="0" r="21460">
      <c r="A21460" s="749" t="s">
        <v>48866</v>
      </c>
      <c r="B21460" s="749" t="str">
        <f aca="false">C21460&amp;D21460&amp;E21460&amp;F21460&amp;G21460&amp;H21460</f>
        <v>BUEIRO TRIPLO TUBULAR,DE CONCRETO SIMPLES(PS-1),DIAMETRO DE0,40M,ASSENTE EM BERCO DE CONCRETO CICLOPICO,COM ALTURA DE REATERRO H=0,80M,INCLUSIVE ESCAVACAO,FORNECIMENTO DOS MATERIAIS E REATERRO,EXCLUSIVE ESCAVACAO DE MATERIAL DE REATERRO NA JAZIDA E SEU TRANSPORTE AO CANTEIRO</v>
      </c>
      <c r="C21460" s="749" t="s">
        <v>48861</v>
      </c>
      <c r="D21460" s="749" t="s">
        <v>48862</v>
      </c>
      <c r="E21460" s="749" t="s">
        <v>48863</v>
      </c>
      <c r="F21460" s="749" t="s">
        <v>48864</v>
      </c>
      <c r="G21460" s="749" t="s">
        <v>48865</v>
      </c>
      <c r="I21460" s="749" t="s">
        <v>236</v>
      </c>
      <c r="J21460" s="749" t="n">
        <v>491.8</v>
      </c>
    </row>
    <row collapsed="false" customFormat="false" customHeight="true" hidden="true" ht="12.75" outlineLevel="0" r="21461">
      <c r="A21461" s="749" t="s">
        <v>48867</v>
      </c>
      <c r="B21461" s="749" t="str">
        <f aca="false">C21461&amp;D21461&amp;E21461&amp;F21461&amp;G21461&amp;H21461</f>
        <v>BUEIRO TRIPLO TUBULAR,DE CONCRETO SIMPLES(PS-1),DIAMETRO DE0,40M,ASSENTE EM BERCO DE CONCRETO CICLOPICO,COM ALTURA DE REATERRO H=1,50M,INCLUSIVE ESCAVACAO,FORNECIMENTO DOS MATERIAIS E REATERRO,EXCLUSIVE ESCAVACAO DE MATERIAL DE REATERRO NA JAZIDA E SEU TRANSPORTE AO CANTEIRO</v>
      </c>
      <c r="C21461" s="749" t="s">
        <v>48861</v>
      </c>
      <c r="D21461" s="749" t="s">
        <v>48862</v>
      </c>
      <c r="E21461" s="749" t="s">
        <v>48868</v>
      </c>
      <c r="F21461" s="749" t="s">
        <v>48864</v>
      </c>
      <c r="G21461" s="749" t="s">
        <v>48865</v>
      </c>
      <c r="I21461" s="749" t="s">
        <v>236</v>
      </c>
      <c r="J21461" s="749" t="n">
        <v>608.18</v>
      </c>
    </row>
    <row collapsed="false" customFormat="false" customHeight="true" hidden="true" ht="12.75" outlineLevel="0" r="21462">
      <c r="A21462" s="749" t="s">
        <v>48869</v>
      </c>
      <c r="B21462" s="749" t="str">
        <f aca="false">C21462&amp;D21462&amp;E21462&amp;F21462&amp;G21462&amp;H21462</f>
        <v>BUEIRO TRIPLO TUBULAR,DE CONCRETO SIMPLES(PS-1),DIAMETRO DE0,40M,ASSENTE EM BERCO DE CONCRETO CICLOPICO,COM ALTURA DE REATERRO H=1,50M,INCLUSIVE ESCAVACAO,FORNECIMENTO DOS MATERIAIS E REATERRO,EXCLUSIVE ESCAVACAO DE MATERIAL DE REATERRO NA JAZIDA E SEU TRANSPORTE AO CANTEIRO</v>
      </c>
      <c r="C21462" s="749" t="s">
        <v>48861</v>
      </c>
      <c r="D21462" s="749" t="s">
        <v>48862</v>
      </c>
      <c r="E21462" s="749" t="s">
        <v>48868</v>
      </c>
      <c r="F21462" s="749" t="s">
        <v>48864</v>
      </c>
      <c r="G21462" s="749" t="s">
        <v>48865</v>
      </c>
      <c r="I21462" s="749" t="s">
        <v>236</v>
      </c>
      <c r="J21462" s="749" t="n">
        <v>573.21</v>
      </c>
    </row>
    <row collapsed="false" customFormat="false" customHeight="true" hidden="true" ht="12.75" outlineLevel="0" r="21463">
      <c r="A21463" s="749" t="s">
        <v>48870</v>
      </c>
      <c r="B21463" s="749" t="str">
        <f aca="false">C21463&amp;D21463&amp;E21463&amp;F21463&amp;G21463&amp;H21463</f>
        <v>BUEIRO TRIPLO TUBULAR,DE CONCRETO SIMPLES(PS-1),DIAMETRO DE0,40M,ASSENTE EM BERCO DE CONCRETO CICLOPICO,COM ALTURA DE REATERRO H=3,00M,INCLUSIVE ESCAVACAO,FORNECIMENTO DOS MATERIAIS E REATERRO,EXCLUSIVE ESCAVACAO DE MATERIAL DE REATERRO NA JAZIDA E SEU TRANSPORTE AO CANTEIRO</v>
      </c>
      <c r="C21463" s="749" t="s">
        <v>48861</v>
      </c>
      <c r="D21463" s="749" t="s">
        <v>48862</v>
      </c>
      <c r="E21463" s="749" t="s">
        <v>48871</v>
      </c>
      <c r="F21463" s="749" t="s">
        <v>48864</v>
      </c>
      <c r="G21463" s="749" t="s">
        <v>48865</v>
      </c>
      <c r="I21463" s="749" t="s">
        <v>236</v>
      </c>
      <c r="J21463" s="749" t="n">
        <v>851.79</v>
      </c>
    </row>
    <row collapsed="false" customFormat="false" customHeight="true" hidden="true" ht="12.75" outlineLevel="0" r="21464">
      <c r="A21464" s="749" t="s">
        <v>48872</v>
      </c>
      <c r="B21464" s="749" t="str">
        <f aca="false">C21464&amp;D21464&amp;E21464&amp;F21464&amp;G21464&amp;H21464</f>
        <v>BUEIRO TRIPLO TUBULAR,DE CONCRETO SIMPLES(PS-1),DIAMETRO DE0,40M,ASSENTE EM BERCO DE CONCRETO CICLOPICO,COM ALTURA DE REATERRO H=3,00M,INCLUSIVE ESCAVACAO,FORNECIMENTO DOS MATERIAIS E REATERRO,EXCLUSIVE ESCAVACAO DE MATERIAL DE REATERRO NA JAZIDA E SEU TRANSPORTE AO CANTEIRO</v>
      </c>
      <c r="C21464" s="749" t="s">
        <v>48861</v>
      </c>
      <c r="D21464" s="749" t="s">
        <v>48862</v>
      </c>
      <c r="E21464" s="749" t="s">
        <v>48871</v>
      </c>
      <c r="F21464" s="749" t="s">
        <v>48864</v>
      </c>
      <c r="G21464" s="749" t="s">
        <v>48865</v>
      </c>
      <c r="I21464" s="749" t="s">
        <v>236</v>
      </c>
      <c r="J21464" s="749" t="n">
        <v>807.18</v>
      </c>
    </row>
    <row collapsed="false" customFormat="false" customHeight="true" hidden="true" ht="12.75" outlineLevel="0" r="21465">
      <c r="A21465" s="749" t="s">
        <v>48873</v>
      </c>
      <c r="B21465" s="749" t="str">
        <f aca="false">C21465&amp;D21465&amp;E21465&amp;F21465&amp;G21465&amp;H21465</f>
        <v>BUEIRO TRIPLO TUBULAR,DE CONCRETO SIMPLES(PS-1),DIAMETRO DE0,40M ASSENTE EM BERCO DE CONCRETO CICLOPICO,COM ALTURA DE REATERRO H=4,00M,INCLUSIVE ESCAVACAO,FORNECIMENTO DOS MATERIAIS E REATERRO,EXCLUSIVE ESCAVACAO DE MATERIAL DE REATERRO NA JAZIDA E SEU TRANSPORTE AO CANTEIRO</v>
      </c>
      <c r="C21465" s="749" t="s">
        <v>48861</v>
      </c>
      <c r="D21465" s="749" t="s">
        <v>48874</v>
      </c>
      <c r="E21465" s="749" t="s">
        <v>48875</v>
      </c>
      <c r="F21465" s="749" t="s">
        <v>48864</v>
      </c>
      <c r="G21465" s="749" t="s">
        <v>48865</v>
      </c>
      <c r="I21465" s="749" t="s">
        <v>236</v>
      </c>
      <c r="J21465" s="749" t="n">
        <v>1053.55</v>
      </c>
    </row>
    <row collapsed="false" customFormat="false" customHeight="true" hidden="true" ht="12.75" outlineLevel="0" r="21466">
      <c r="A21466" s="749" t="s">
        <v>48876</v>
      </c>
      <c r="B21466" s="749" t="str">
        <f aca="false">C21466&amp;D21466&amp;E21466&amp;F21466&amp;G21466&amp;H21466</f>
        <v>BUEIRO TRIPLO TUBULAR,DE CONCRETO SIMPLES(PS-1),DIAMETRO DE0,40M ASSENTE EM BERCO DE CONCRETO CICLOPICO,COM ALTURA DE REATERRO H=4,00M,INCLUSIVE ESCAVACAO,FORNECIMENTO DOS MATERIAIS E REATERRO,EXCLUSIVE ESCAVACAO DE MATERIAL DE REATERRO NA JAZIDA E SEU TRANSPORTE AO CANTEIRO</v>
      </c>
      <c r="C21466" s="749" t="s">
        <v>48861</v>
      </c>
      <c r="D21466" s="749" t="s">
        <v>48874</v>
      </c>
      <c r="E21466" s="749" t="s">
        <v>48875</v>
      </c>
      <c r="F21466" s="749" t="s">
        <v>48864</v>
      </c>
      <c r="G21466" s="749" t="s">
        <v>48865</v>
      </c>
      <c r="I21466" s="749" t="s">
        <v>236</v>
      </c>
      <c r="J21466" s="749" t="n">
        <v>1001.44</v>
      </c>
    </row>
    <row collapsed="false" customFormat="false" customHeight="true" hidden="true" ht="12.75" outlineLevel="0" r="21467">
      <c r="A21467" s="749" t="s">
        <v>48877</v>
      </c>
      <c r="B21467" s="749" t="str">
        <f aca="false">C21467&amp;D21467&amp;E21467&amp;F21467&amp;G21467&amp;H21467</f>
        <v>BUEIRO SIMPLES TUBULAR,DE CONCRETO SIMPLES(PS-1),DIAMETRO DE 0,60M,ASSENTE EM BERCO DE CONCRETO CICLOPICO,COM ALTURA DEREATERRO H=0,80M,INCLUSIVE ESCAVACAO,FORNECIMENTO DOS MATERIAIS E REATERRO,EXCLUSIVE ESCAVACAO DE MATERIAL DE REATERRO NA JAZIDA E SEU TRANSPORTE AO CANTEIRO</v>
      </c>
      <c r="C21467" s="749" t="s">
        <v>48827</v>
      </c>
      <c r="D21467" s="749" t="s">
        <v>48878</v>
      </c>
      <c r="E21467" s="749" t="s">
        <v>48829</v>
      </c>
      <c r="F21467" s="749" t="s">
        <v>48830</v>
      </c>
      <c r="G21467" s="749" t="s">
        <v>48831</v>
      </c>
      <c r="I21467" s="749" t="s">
        <v>236</v>
      </c>
      <c r="J21467" s="749" t="n">
        <v>348.86</v>
      </c>
    </row>
    <row collapsed="false" customFormat="false" customHeight="true" hidden="true" ht="12.75" outlineLevel="0" r="21468">
      <c r="A21468" s="749" t="s">
        <v>48879</v>
      </c>
      <c r="B21468" s="749" t="str">
        <f aca="false">C21468&amp;D21468&amp;E21468&amp;F21468&amp;G21468&amp;H21468</f>
        <v>BUEIRO SIMPLES TUBULAR,DE CONCRETO SIMPLES(PS-1),DIAMETRO DE 0,60M,ASSENTE EM BERCO DE CONCRETO CICLOPICO,COM ALTURA DEREATERRO H=0,80M,INCLUSIVE ESCAVACAO,FORNECIMENTO DOS MATERIAIS E REATERRO,EXCLUSIVE ESCAVACAO DE MATERIAL DE REATERRO NA JAZIDA E SEU TRANSPORTE AO CANTEIRO</v>
      </c>
      <c r="C21468" s="749" t="s">
        <v>48827</v>
      </c>
      <c r="D21468" s="749" t="s">
        <v>48878</v>
      </c>
      <c r="E21468" s="749" t="s">
        <v>48829</v>
      </c>
      <c r="F21468" s="749" t="s">
        <v>48830</v>
      </c>
      <c r="G21468" s="749" t="s">
        <v>48831</v>
      </c>
      <c r="I21468" s="749" t="s">
        <v>236</v>
      </c>
      <c r="J21468" s="749" t="n">
        <v>329.21</v>
      </c>
    </row>
    <row collapsed="false" customFormat="false" customHeight="true" hidden="true" ht="12.75" outlineLevel="0" r="21469">
      <c r="A21469" s="749" t="s">
        <v>48880</v>
      </c>
      <c r="B21469" s="749" t="str">
        <f aca="false">C21469&amp;D21469&amp;E21469&amp;F21469&amp;G21469&amp;H21469</f>
        <v>BUEIRO SIMPLES TUBULAR,DE CONCRETO SIMPLES(PS-1),DIAMETRO DE 0,60M,ASSENTE EM BERCO DE CONCRETO CICLOPICO,COM ALTURA DEREATERRO H=1,50M,INCLUSIVE ESCAVACAO,FORNECIMENTO DOS MATERIAIS E REATERRO,EXCLUSIVE ESCAVACAO DE MATERIAL DE REATERRO NA JAZIDA E SEU TRANSPORTE AO CANTEIRO</v>
      </c>
      <c r="C21469" s="749" t="s">
        <v>48827</v>
      </c>
      <c r="D21469" s="749" t="s">
        <v>48878</v>
      </c>
      <c r="E21469" s="749" t="s">
        <v>48835</v>
      </c>
      <c r="F21469" s="749" t="s">
        <v>48830</v>
      </c>
      <c r="G21469" s="749" t="s">
        <v>48831</v>
      </c>
      <c r="I21469" s="749" t="s">
        <v>236</v>
      </c>
      <c r="J21469" s="749" t="n">
        <v>423.52</v>
      </c>
    </row>
    <row collapsed="false" customFormat="false" customHeight="true" hidden="true" ht="12.75" outlineLevel="0" r="21470">
      <c r="A21470" s="749" t="s">
        <v>48881</v>
      </c>
      <c r="B21470" s="749" t="str">
        <f aca="false">C21470&amp;D21470&amp;E21470&amp;F21470&amp;G21470&amp;H21470</f>
        <v>BUEIRO SIMPLES TUBULAR,DE CONCRETO SIMPLES(PS-1),DIAMETRO DE 0,60M,ASSENTE EM BERCO DE CONCRETO CICLOPICO,COM ALTURA DEREATERRO H=1,50M,INCLUSIVE ESCAVACAO,FORNECIMENTO DOS MATERIAIS E REATERRO,EXCLUSIVE ESCAVACAO DE MATERIAL DE REATERRO NA JAZIDA E SEU TRANSPORTE AO CANTEIRO</v>
      </c>
      <c r="C21470" s="749" t="s">
        <v>48827</v>
      </c>
      <c r="D21470" s="749" t="s">
        <v>48878</v>
      </c>
      <c r="E21470" s="749" t="s">
        <v>48835</v>
      </c>
      <c r="F21470" s="749" t="s">
        <v>48830</v>
      </c>
      <c r="G21470" s="749" t="s">
        <v>48831</v>
      </c>
      <c r="I21470" s="749" t="s">
        <v>236</v>
      </c>
      <c r="J21470" s="749" t="n">
        <v>400.83</v>
      </c>
    </row>
    <row collapsed="false" customFormat="false" customHeight="true" hidden="true" ht="12.75" outlineLevel="0" r="21471">
      <c r="A21471" s="749" t="s">
        <v>48882</v>
      </c>
      <c r="B21471" s="749" t="str">
        <f aca="false">C21471&amp;D21471&amp;E21471&amp;F21471&amp;G21471&amp;H21471</f>
        <v>BUEIRO SIMPLES TUBULAR,DE CONCRETO SIMPLES(PS-1),DIAMETRO DE 0,60M,ASSENTE EM BERCO DE CONCRETO CICLOPICO,COM ALTURA DEREATERRO H=3,00M,INCLUSIVE ESCAVACAO,FORNECIMENTO DOS MATERIAIS E REATERRO,EXCLUSIVE ESCAVACAO DE MATERIAL DE REATERRO NA JAZIDA E SEU TRANSPORTE AO CANTEIRO</v>
      </c>
      <c r="C21471" s="749" t="s">
        <v>48827</v>
      </c>
      <c r="D21471" s="749" t="s">
        <v>48878</v>
      </c>
      <c r="E21471" s="749" t="s">
        <v>48838</v>
      </c>
      <c r="F21471" s="749" t="s">
        <v>48830</v>
      </c>
      <c r="G21471" s="749" t="s">
        <v>48831</v>
      </c>
      <c r="I21471" s="749" t="s">
        <v>236</v>
      </c>
      <c r="J21471" s="749" t="n">
        <v>644.83</v>
      </c>
    </row>
    <row collapsed="false" customFormat="false" customHeight="true" hidden="true" ht="12.75" outlineLevel="0" r="21472">
      <c r="A21472" s="749" t="s">
        <v>48883</v>
      </c>
      <c r="B21472" s="749" t="str">
        <f aca="false">C21472&amp;D21472&amp;E21472&amp;F21472&amp;G21472&amp;H21472</f>
        <v>BUEIRO SIMPLES TUBULAR,DE CONCRETO SIMPLES(PS-1),DIAMETRO DE 0,60M,ASSENTE EM BERCO DE CONCRETO CICLOPICO,COM ALTURA DEREATERRO H=3,00M,INCLUSIVE ESCAVACAO,FORNECIMENTO DOS MATERIAIS E REATERRO,EXCLUSIVE ESCAVACAO DE MATERIAL DE REATERRO NA JAZIDA E SEU TRANSPORTE AO CANTEIRO</v>
      </c>
      <c r="C21472" s="749" t="s">
        <v>48827</v>
      </c>
      <c r="D21472" s="749" t="s">
        <v>48878</v>
      </c>
      <c r="E21472" s="749" t="s">
        <v>48838</v>
      </c>
      <c r="F21472" s="749" t="s">
        <v>48830</v>
      </c>
      <c r="G21472" s="749" t="s">
        <v>48831</v>
      </c>
      <c r="I21472" s="749" t="s">
        <v>236</v>
      </c>
      <c r="J21472" s="749" t="n">
        <v>613.41</v>
      </c>
    </row>
    <row collapsed="false" customFormat="false" customHeight="true" hidden="true" ht="12.75" outlineLevel="0" r="21473">
      <c r="A21473" s="749" t="s">
        <v>48884</v>
      </c>
      <c r="B21473" s="749" t="str">
        <f aca="false">C21473&amp;D21473&amp;E21473&amp;F21473&amp;G21473&amp;H21473</f>
        <v>BUEIRO SIMPLES TUBULAR,DE CONCRETO SIMPLES(PS-1),DIAMETRO DE 0,60M,ASSENTE EM BERCO DE CONCRETO CICLOPICO,COM ALTURA DEREATERRO H=4,00M,INCLUSIVE ESCAVACAO,FORNECIMENTO DOS MATERIAIS E REATERRO,EXCLUSIVE ESCAVACAO DE MATERIAL DE REATERRO NA JAZIDA E SEU TRANSPORTE AO CANTEIRO</v>
      </c>
      <c r="C21473" s="749" t="s">
        <v>48827</v>
      </c>
      <c r="D21473" s="749" t="s">
        <v>48878</v>
      </c>
      <c r="E21473" s="749" t="s">
        <v>48841</v>
      </c>
      <c r="F21473" s="749" t="s">
        <v>48830</v>
      </c>
      <c r="G21473" s="749" t="s">
        <v>48831</v>
      </c>
      <c r="I21473" s="749" t="s">
        <v>236</v>
      </c>
      <c r="J21473" s="749" t="n">
        <v>836.05</v>
      </c>
    </row>
    <row collapsed="false" customFormat="false" customHeight="true" hidden="true" ht="12.75" outlineLevel="0" r="21474">
      <c r="A21474" s="749" t="s">
        <v>48885</v>
      </c>
      <c r="B21474" s="749" t="str">
        <f aca="false">C21474&amp;D21474&amp;E21474&amp;F21474&amp;G21474&amp;H21474</f>
        <v>BUEIRO SIMPLES TUBULAR,DE CONCRETO SIMPLES(PS-1),DIAMETRO DE 0,60M,ASSENTE EM BERCO DE CONCRETO CICLOPICO,COM ALTURA DEREATERRO H=4,00M,INCLUSIVE ESCAVACAO,FORNECIMENTO DOS MATERIAIS E REATERRO,EXCLUSIVE ESCAVACAO DE MATERIAL DE REATERRO NA JAZIDA E SEU TRANSPORTE AO CANTEIRO</v>
      </c>
      <c r="C21474" s="749" t="s">
        <v>48827</v>
      </c>
      <c r="D21474" s="749" t="s">
        <v>48878</v>
      </c>
      <c r="E21474" s="749" t="s">
        <v>48841</v>
      </c>
      <c r="F21474" s="749" t="s">
        <v>48830</v>
      </c>
      <c r="G21474" s="749" t="s">
        <v>48831</v>
      </c>
      <c r="I21474" s="749" t="s">
        <v>236</v>
      </c>
      <c r="J21474" s="749" t="n">
        <v>797.47</v>
      </c>
    </row>
    <row collapsed="false" customFormat="false" customHeight="true" hidden="true" ht="12.75" outlineLevel="0" r="21475">
      <c r="A21475" s="749" t="s">
        <v>48886</v>
      </c>
      <c r="B21475" s="749" t="str">
        <f aca="false">C21475&amp;D21475&amp;E21475&amp;F21475&amp;G21475&amp;H21475</f>
        <v>BUEIRO DUPLO TUBULAR,DE CONCRETO SIMPLES(PS-1),DIAMETRO DE 0,60M,ASSENTE EM BERCO DE CONCRETO CICLOPICO,COM ALTURA DE REATERRO H=0,80M,INCLUSIVE ESCAVACAO,FORNECIMENTO DOS MATERIAIS E REATERRO,EXCLUSIVE ESCAVACAO DE MATERIAL DE REATERRO NAJAZIDA E SEU TRANSPORTE AO CANTEIRO</v>
      </c>
      <c r="C21475" s="749" t="s">
        <v>48844</v>
      </c>
      <c r="D21475" s="749" t="s">
        <v>48887</v>
      </c>
      <c r="E21475" s="749" t="s">
        <v>48846</v>
      </c>
      <c r="F21475" s="749" t="s">
        <v>48847</v>
      </c>
      <c r="G21475" s="749" t="s">
        <v>48848</v>
      </c>
      <c r="I21475" s="749" t="s">
        <v>236</v>
      </c>
      <c r="J21475" s="749" t="n">
        <v>621.92</v>
      </c>
    </row>
    <row collapsed="false" customFormat="false" customHeight="true" hidden="true" ht="12.75" outlineLevel="0" r="21476">
      <c r="A21476" s="749" t="s">
        <v>48888</v>
      </c>
      <c r="B21476" s="749" t="str">
        <f aca="false">C21476&amp;D21476&amp;E21476&amp;F21476&amp;G21476&amp;H21476</f>
        <v>BUEIRO DUPLO TUBULAR,DE CONCRETO SIMPLES(PS-1),DIAMETRO DE 0,60M,ASSENTE EM BERCO DE CONCRETO CICLOPICO,COM ALTURA DE REATERRO H=0,80M,INCLUSIVE ESCAVACAO,FORNECIMENTO DOS MATERIAIS E REATERRO,EXCLUSIVE ESCAVACAO DE MATERIAL DE REATERRO NAJAZIDA E SEU TRANSPORTE AO CANTEIRO</v>
      </c>
      <c r="C21476" s="749" t="s">
        <v>48844</v>
      </c>
      <c r="D21476" s="749" t="s">
        <v>48887</v>
      </c>
      <c r="E21476" s="749" t="s">
        <v>48846</v>
      </c>
      <c r="F21476" s="749" t="s">
        <v>48847</v>
      </c>
      <c r="G21476" s="749" t="s">
        <v>48848</v>
      </c>
      <c r="I21476" s="749" t="s">
        <v>236</v>
      </c>
      <c r="J21476" s="749" t="n">
        <v>587.34</v>
      </c>
    </row>
    <row collapsed="false" customFormat="false" customHeight="true" hidden="true" ht="12.75" outlineLevel="0" r="21477">
      <c r="A21477" s="749" t="s">
        <v>48889</v>
      </c>
      <c r="B21477" s="749" t="str">
        <f aca="false">C21477&amp;D21477&amp;E21477&amp;F21477&amp;G21477&amp;H21477</f>
        <v>BUEIRO DUPLO TUBULAR,DE CONCRETO SIMPLES(PS-1),DIAMETRO DE 0,60M,ASSENTE EM BERCO DE CONCRETO CICLOPICO,COM ALTURA DE REATERRO H=1,50M,INCLUSIVE ESCAVACAO,FORNECIMENTO DOS MATERIAIS E REATERRO,EXCLUSIVE ESCAVACAO DE MATERIAL DE REATERRO NAJAZIDA E SEU TRANSPORTE AO CANTEIRO</v>
      </c>
      <c r="C21477" s="749" t="s">
        <v>48844</v>
      </c>
      <c r="D21477" s="749" t="s">
        <v>48887</v>
      </c>
      <c r="E21477" s="749" t="s">
        <v>48851</v>
      </c>
      <c r="F21477" s="749" t="s">
        <v>48847</v>
      </c>
      <c r="G21477" s="749" t="s">
        <v>48848</v>
      </c>
      <c r="I21477" s="749" t="s">
        <v>236</v>
      </c>
      <c r="J21477" s="749" t="n">
        <v>712.68</v>
      </c>
    </row>
    <row collapsed="false" customFormat="false" customHeight="true" hidden="true" ht="12.75" outlineLevel="0" r="21478">
      <c r="A21478" s="749" t="s">
        <v>48890</v>
      </c>
      <c r="B21478" s="749" t="str">
        <f aca="false">C21478&amp;D21478&amp;E21478&amp;F21478&amp;G21478&amp;H21478</f>
        <v>BUEIRO DUPLO TUBULAR,DE CONCRETO SIMPLES(PS-1),DIAMETRO DE 0,60M,ASSENTE EM BERCO DE CONCRETO CICLOPICO,COM ALTURA DE REATERRO H=1,50M,INCLUSIVE ESCAVACAO,FORNECIMENTO DOS MATERIAIS E REATERRO,EXCLUSIVE ESCAVACAO DE MATERIAL DE REATERRO NAJAZIDA E SEU TRANSPORTE AO CANTEIRO</v>
      </c>
      <c r="C21478" s="749" t="s">
        <v>48844</v>
      </c>
      <c r="D21478" s="749" t="s">
        <v>48887</v>
      </c>
      <c r="E21478" s="749" t="s">
        <v>48851</v>
      </c>
      <c r="F21478" s="749" t="s">
        <v>48847</v>
      </c>
      <c r="G21478" s="749" t="s">
        <v>48848</v>
      </c>
      <c r="I21478" s="749" t="s">
        <v>236</v>
      </c>
      <c r="J21478" s="749" t="n">
        <v>674.4</v>
      </c>
    </row>
    <row collapsed="false" customFormat="false" customHeight="true" hidden="true" ht="12.75" outlineLevel="0" r="21479">
      <c r="A21479" s="749" t="s">
        <v>48891</v>
      </c>
      <c r="B21479" s="749" t="str">
        <f aca="false">C21479&amp;D21479&amp;E21479&amp;F21479&amp;G21479&amp;H21479</f>
        <v>BUEIRO DUPLO TUBULAR,DE CONCRETO SIMPLES(PS-1),DIAMETRO DE 0,60M,ASSENTE EM BERCO DE CONCRETO CICLOPICO,COM ALTURA DE REATERRO H=3,00M,INCLUSIVE ESCAVACAO,FORNECIMENTO DOS MATERIAIS E REATERRO,EXCLUSIVE ESCAVACAO DE MATERIAL DE REATERRO NAJAZIDA E SEU TRANSPORTE AO CANTEIRO</v>
      </c>
      <c r="C21479" s="749" t="s">
        <v>48844</v>
      </c>
      <c r="D21479" s="749" t="s">
        <v>48887</v>
      </c>
      <c r="E21479" s="749" t="s">
        <v>48892</v>
      </c>
      <c r="F21479" s="749" t="s">
        <v>48847</v>
      </c>
      <c r="G21479" s="749" t="s">
        <v>48848</v>
      </c>
      <c r="I21479" s="749" t="s">
        <v>236</v>
      </c>
      <c r="J21479" s="749" t="n">
        <v>963.52</v>
      </c>
    </row>
    <row collapsed="false" customFormat="false" customHeight="true" hidden="true" ht="12.75" outlineLevel="0" r="21480">
      <c r="A21480" s="749" t="s">
        <v>48893</v>
      </c>
      <c r="B21480" s="749" t="str">
        <f aca="false">C21480&amp;D21480&amp;E21480&amp;F21480&amp;G21480&amp;H21480</f>
        <v>BUEIRO DUPLO TUBULAR,DE CONCRETO SIMPLES(PS-1),DIAMETRO DE 0,60M,ASSENTE EM BERCO DE CONCRETO CICLOPICO,COM ALTURA DE REATERRO H=3,00M,INCLUSIVE ESCAVACAO,FORNECIMENTO DOS MATERIAIS E REATERRO,EXCLUSIVE ESCAVACAO DE MATERIAL DE REATERRO NAJAZIDA E SEU TRANSPORTE AO CANTEIRO</v>
      </c>
      <c r="C21480" s="749" t="s">
        <v>48844</v>
      </c>
      <c r="D21480" s="749" t="s">
        <v>48887</v>
      </c>
      <c r="E21480" s="749" t="s">
        <v>48892</v>
      </c>
      <c r="F21480" s="749" t="s">
        <v>48847</v>
      </c>
      <c r="G21480" s="749" t="s">
        <v>48848</v>
      </c>
      <c r="I21480" s="749" t="s">
        <v>236</v>
      </c>
      <c r="J21480" s="749" t="n">
        <v>915.46</v>
      </c>
    </row>
    <row collapsed="false" customFormat="false" customHeight="true" hidden="true" ht="12.75" outlineLevel="0" r="21481">
      <c r="A21481" s="749" t="s">
        <v>48894</v>
      </c>
      <c r="B21481" s="749" t="str">
        <f aca="false">C21481&amp;D21481&amp;E21481&amp;F21481&amp;G21481&amp;H21481</f>
        <v>BUEIRO DUPLO TUBULAR,DE CONCRETO SIMPLES(PS-1),DIAMETRO DE 0,60M,ASSENTE EM BERCO DE CONCRETO CICLOPICO,COM ALTURA DE REATERRO H=4,00M,INCLUSIVE ESCAVACAO,FORNECIMENTO DOS MATERIAIS E REATERRO,EXCLUSIVE ESCAVACAO DE MATERIAL DE REATERRO NAJAZIDA E SEU TRANSPORTE AO CANTEIRO</v>
      </c>
      <c r="C21481" s="749" t="s">
        <v>48844</v>
      </c>
      <c r="D21481" s="749" t="s">
        <v>48887</v>
      </c>
      <c r="E21481" s="749" t="s">
        <v>48858</v>
      </c>
      <c r="F21481" s="749" t="s">
        <v>48847</v>
      </c>
      <c r="G21481" s="749" t="s">
        <v>48848</v>
      </c>
      <c r="I21481" s="749" t="s">
        <v>236</v>
      </c>
      <c r="J21481" s="749" t="n">
        <v>1174.29</v>
      </c>
    </row>
    <row collapsed="false" customFormat="false" customHeight="true" hidden="true" ht="12.75" outlineLevel="0" r="21482">
      <c r="A21482" s="749" t="s">
        <v>48895</v>
      </c>
      <c r="B21482" s="749" t="str">
        <f aca="false">C21482&amp;D21482&amp;E21482&amp;F21482&amp;G21482&amp;H21482</f>
        <v>BUEIRO DUPLO TUBULAR,DE CONCRETO SIMPLES(PS-1),DIAMETRO DE 0,60M,ASSENTE EM BERCO DE CONCRETO CICLOPICO,COM ALTURA DE REATERRO H=4,00M,INCLUSIVE ESCAVACAO,FORNECIMENTO DOS MATERIAIS E REATERRO,EXCLUSIVE ESCAVACAO DE MATERIAL DE REATERRO NAJAZIDA E SEU TRANSPORTE AO CANTEIRO</v>
      </c>
      <c r="C21482" s="749" t="s">
        <v>48844</v>
      </c>
      <c r="D21482" s="749" t="s">
        <v>48887</v>
      </c>
      <c r="E21482" s="749" t="s">
        <v>48858</v>
      </c>
      <c r="F21482" s="749" t="s">
        <v>48847</v>
      </c>
      <c r="G21482" s="749" t="s">
        <v>48848</v>
      </c>
      <c r="I21482" s="749" t="s">
        <v>236</v>
      </c>
      <c r="J21482" s="749" t="n">
        <v>1118.44</v>
      </c>
    </row>
    <row collapsed="false" customFormat="false" customHeight="true" hidden="true" ht="12.75" outlineLevel="0" r="21483">
      <c r="A21483" s="749" t="s">
        <v>48896</v>
      </c>
      <c r="B21483" s="749" t="str">
        <f aca="false">C21483&amp;D21483&amp;E21483&amp;F21483&amp;G21483&amp;H21483</f>
        <v>BUEIRO TRIPLO TUBULAR,DE CONCRETO SIMPLES(PS-1),DIAMETRO DE0,60M,ASSENTE EM BERCO DE CONCRETO CICLOPICO,COM ALTURA DE REATERRO H=0,80M,INCLUSIVE ESCAVACAO,FORNECIMENTO DOS MATERIAIS E REATERRO,EXCLUSIVE ESCAVACAO DE MATERIAL DE REATERRO NA JAZIDA E SEU TRANSPORTE AO CANTEIRO</v>
      </c>
      <c r="C21483" s="749" t="s">
        <v>48861</v>
      </c>
      <c r="D21483" s="749" t="s">
        <v>48897</v>
      </c>
      <c r="E21483" s="749" t="s">
        <v>48863</v>
      </c>
      <c r="F21483" s="749" t="s">
        <v>48864</v>
      </c>
      <c r="G21483" s="749" t="s">
        <v>48865</v>
      </c>
      <c r="I21483" s="749" t="s">
        <v>236</v>
      </c>
      <c r="J21483" s="749" t="n">
        <v>914.99</v>
      </c>
    </row>
    <row collapsed="false" customFormat="false" customHeight="true" hidden="true" ht="12.75" outlineLevel="0" r="21484">
      <c r="A21484" s="749" t="s">
        <v>48898</v>
      </c>
      <c r="B21484" s="749" t="str">
        <f aca="false">C21484&amp;D21484&amp;E21484&amp;F21484&amp;G21484&amp;H21484</f>
        <v>BUEIRO TRIPLO TUBULAR,DE CONCRETO SIMPLES(PS-1),DIAMETRO DE0,60M,ASSENTE EM BERCO DE CONCRETO CICLOPICO,COM ALTURA DE REATERRO H=0,80M,INCLUSIVE ESCAVACAO,FORNECIMENTO DOS MATERIAIS E REATERRO,EXCLUSIVE ESCAVACAO DE MATERIAL DE REATERRO NA JAZIDA E SEU TRANSPORTE AO CANTEIRO</v>
      </c>
      <c r="C21484" s="749" t="s">
        <v>48861</v>
      </c>
      <c r="D21484" s="749" t="s">
        <v>48897</v>
      </c>
      <c r="E21484" s="749" t="s">
        <v>48863</v>
      </c>
      <c r="F21484" s="749" t="s">
        <v>48864</v>
      </c>
      <c r="G21484" s="749" t="s">
        <v>48865</v>
      </c>
      <c r="I21484" s="749" t="s">
        <v>236</v>
      </c>
      <c r="J21484" s="749" t="n">
        <v>864.4</v>
      </c>
    </row>
    <row collapsed="false" customFormat="false" customHeight="true" hidden="true" ht="12.75" outlineLevel="0" r="21485">
      <c r="A21485" s="749" t="s">
        <v>48899</v>
      </c>
      <c r="B21485" s="749" t="str">
        <f aca="false">C21485&amp;D21485&amp;E21485&amp;F21485&amp;G21485&amp;H21485</f>
        <v>BUEIRO TRIPLO TUBULAR,DE CONCRETO SIMPLES(PS-1),DIAMETRO DE0,60M,ASSENTE EM BERCO DE CONCRETO CICLOPICO,COM ALTURA DE REATERRO H=1,50M,INCLUSIVE ESCAVACAO,FORNECIMENTO DOS MATERIAIS E REATERRO,EXCLUSIVE ESCAVACAO DE MATERIAL DE REATERRO NA JAZIDA E SEU TRANSPORTE AO CANTEIRO</v>
      </c>
      <c r="C21485" s="749" t="s">
        <v>48861</v>
      </c>
      <c r="D21485" s="749" t="s">
        <v>48897</v>
      </c>
      <c r="E21485" s="749" t="s">
        <v>48868</v>
      </c>
      <c r="F21485" s="749" t="s">
        <v>48864</v>
      </c>
      <c r="G21485" s="749" t="s">
        <v>48865</v>
      </c>
      <c r="I21485" s="749" t="s">
        <v>236</v>
      </c>
      <c r="J21485" s="749" t="n">
        <v>1024.14</v>
      </c>
    </row>
    <row collapsed="false" customFormat="false" customHeight="true" hidden="true" ht="12.75" outlineLevel="0" r="21486">
      <c r="A21486" s="749" t="s">
        <v>48900</v>
      </c>
      <c r="B21486" s="749" t="str">
        <f aca="false">C21486&amp;D21486&amp;E21486&amp;F21486&amp;G21486&amp;H21486</f>
        <v>BUEIRO TRIPLO TUBULAR,DE CONCRETO SIMPLES(PS-1),DIAMETRO DE0,60M,ASSENTE EM BERCO DE CONCRETO CICLOPICO,COM ALTURA DE REATERRO H=1,50M,INCLUSIVE ESCAVACAO,FORNECIMENTO DOS MATERIAIS E REATERRO,EXCLUSIVE ESCAVACAO DE MATERIAL DE REATERRO NA JAZIDA E SEU TRANSPORTE AO CANTEIRO</v>
      </c>
      <c r="C21486" s="749" t="s">
        <v>48861</v>
      </c>
      <c r="D21486" s="749" t="s">
        <v>48897</v>
      </c>
      <c r="E21486" s="749" t="s">
        <v>48868</v>
      </c>
      <c r="F21486" s="749" t="s">
        <v>48864</v>
      </c>
      <c r="G21486" s="749" t="s">
        <v>48865</v>
      </c>
      <c r="I21486" s="749" t="s">
        <v>236</v>
      </c>
      <c r="J21486" s="749" t="n">
        <v>969.09</v>
      </c>
    </row>
    <row collapsed="false" customFormat="false" customHeight="true" hidden="true" ht="12.75" outlineLevel="0" r="21487">
      <c r="A21487" s="749" t="s">
        <v>48901</v>
      </c>
      <c r="B21487" s="749" t="str">
        <f aca="false">C21487&amp;D21487&amp;E21487&amp;F21487&amp;G21487&amp;H21487</f>
        <v>BUEIRO TRIPLO TUBULAR,DE CONCRETO SIMPLES(PS-1),DIAMETRO DE0,60M,ASSENTE EM BERCO DE CONCRETO CICLOPICO,COM ALTURA DE REATERRO H=3,00M,INCLUSIVE ESCAVACAO,FORNECIMENTO DOS MATERIAIS E REATERRO,EXCLUSIVE ESCAVACAO DE MATERIAL DE REATERRO NA JAZIDA E SEU TRANSPORTE AO CANTEIRO</v>
      </c>
      <c r="C21487" s="749" t="s">
        <v>48861</v>
      </c>
      <c r="D21487" s="749" t="s">
        <v>48897</v>
      </c>
      <c r="E21487" s="749" t="s">
        <v>48871</v>
      </c>
      <c r="F21487" s="749" t="s">
        <v>48864</v>
      </c>
      <c r="G21487" s="749" t="s">
        <v>48865</v>
      </c>
      <c r="I21487" s="749" t="s">
        <v>236</v>
      </c>
      <c r="J21487" s="749" t="n">
        <v>1308.81</v>
      </c>
    </row>
    <row collapsed="false" customFormat="false" customHeight="true" hidden="true" ht="12.75" outlineLevel="0" r="21488">
      <c r="A21488" s="749" t="s">
        <v>48902</v>
      </c>
      <c r="B21488" s="749" t="str">
        <f aca="false">C21488&amp;D21488&amp;E21488&amp;F21488&amp;G21488&amp;H21488</f>
        <v>BUEIRO TRIPLO TUBULAR,DE CONCRETO SIMPLES(PS-1),DIAMETRO DE0,60M,ASSENTE EM BERCO DE CONCRETO CICLOPICO,COM ALTURA DE REATERRO H=3,00M,INCLUSIVE ESCAVACAO,FORNECIMENTO DOS MATERIAIS E REATERRO,EXCLUSIVE ESCAVACAO DE MATERIAL DE REATERRO NA JAZIDA E SEU TRANSPORTE AO CANTEIRO</v>
      </c>
      <c r="C21488" s="749" t="s">
        <v>48861</v>
      </c>
      <c r="D21488" s="749" t="s">
        <v>48897</v>
      </c>
      <c r="E21488" s="749" t="s">
        <v>48871</v>
      </c>
      <c r="F21488" s="749" t="s">
        <v>48864</v>
      </c>
      <c r="G21488" s="749" t="s">
        <v>48865</v>
      </c>
      <c r="I21488" s="749" t="s">
        <v>236</v>
      </c>
      <c r="J21488" s="749" t="n">
        <v>1242.77</v>
      </c>
    </row>
    <row collapsed="false" customFormat="false" customHeight="true" hidden="true" ht="12.75" outlineLevel="0" r="21489">
      <c r="A21489" s="749" t="s">
        <v>48903</v>
      </c>
      <c r="B21489" s="749" t="str">
        <f aca="false">C21489&amp;D21489&amp;E21489&amp;F21489&amp;G21489&amp;H21489</f>
        <v>BUEIRO TRIPLO TUBULAR,DE CONCRETO SIMPLES(PS-1),DIAMETRO DE0,60M,ASSENTE EM BERCO DE CONCRETO CICLOPICO,COM ALTURA DE REATERRO H=4,00M,INCLUSIVE ESCAVACAO,FORNECIMENTO DOS MATERIAIS E REATERRO,EXCLUSIVE ESCAVACAO DE MATERIAL DE REATERRO NA JAZIDA E SEU TRANSPORTE AO CANTEIRO</v>
      </c>
      <c r="C21489" s="749" t="s">
        <v>48861</v>
      </c>
      <c r="D21489" s="749" t="s">
        <v>48897</v>
      </c>
      <c r="E21489" s="749" t="s">
        <v>48875</v>
      </c>
      <c r="F21489" s="749" t="s">
        <v>48864</v>
      </c>
      <c r="G21489" s="749" t="s">
        <v>48865</v>
      </c>
      <c r="I21489" s="749" t="s">
        <v>236</v>
      </c>
      <c r="J21489" s="749" t="n">
        <v>1542.24</v>
      </c>
    </row>
    <row collapsed="false" customFormat="false" customHeight="true" hidden="true" ht="12.75" outlineLevel="0" r="21490">
      <c r="A21490" s="749" t="s">
        <v>48904</v>
      </c>
      <c r="B21490" s="749" t="str">
        <f aca="false">C21490&amp;D21490&amp;E21490&amp;F21490&amp;G21490&amp;H21490</f>
        <v>BUEIRO TRIPLO TUBULAR,DE CONCRETO SIMPLES(PS-1),DIAMETRO DE0,60M,ASSENTE EM BERCO DE CONCRETO CICLOPICO,COM ALTURA DE REATERRO H=4,00M,INCLUSIVE ESCAVACAO,FORNECIMENTO DOS MATERIAIS E REATERRO,EXCLUSIVE ESCAVACAO DE MATERIAL DE REATERRO NA JAZIDA E SEU TRANSPORTE AO CANTEIRO</v>
      </c>
      <c r="C21490" s="749" t="s">
        <v>48861</v>
      </c>
      <c r="D21490" s="749" t="s">
        <v>48897</v>
      </c>
      <c r="E21490" s="749" t="s">
        <v>48875</v>
      </c>
      <c r="F21490" s="749" t="s">
        <v>48864</v>
      </c>
      <c r="G21490" s="749" t="s">
        <v>48865</v>
      </c>
      <c r="I21490" s="749" t="s">
        <v>236</v>
      </c>
      <c r="J21490" s="749" t="n">
        <v>1467.69</v>
      </c>
    </row>
    <row collapsed="false" customFormat="false" customHeight="true" hidden="true" ht="12.75" outlineLevel="0" r="21491">
      <c r="A21491" s="749" t="s">
        <v>48905</v>
      </c>
      <c r="B21491" s="749" t="str">
        <f aca="false">C21491&amp;D21491&amp;E21491&amp;F21491&amp;G21491&amp;H21491</f>
        <v>PASSAGEM DE GADO,CONSTITUIDA DE CHAPAS GALVANIZADAS,COM ESPESSURA DE 2,70MM,PARAFUSOS,PORCAS E FERRAMENTAS NECESSARIAS,COM DIMENSOES EM TORNO DE 2,20M DE VAO E 2,25M DE ALTURA,RECOBRIMENTO MINIMO DE 0,30M E MAXIMO DE 8,90M,SOB A INFLUENCIADO TREM-TIPO RODOVIARIO.FORNECIMENTO</v>
      </c>
      <c r="C21491" s="749" t="s">
        <v>48906</v>
      </c>
      <c r="D21491" s="749" t="s">
        <v>48907</v>
      </c>
      <c r="E21491" s="749" t="s">
        <v>48908</v>
      </c>
      <c r="F21491" s="749" t="s">
        <v>48909</v>
      </c>
      <c r="G21491" s="749" t="s">
        <v>48910</v>
      </c>
      <c r="I21491" s="749" t="s">
        <v>236</v>
      </c>
      <c r="J21491" s="749" t="n">
        <v>4590</v>
      </c>
    </row>
    <row collapsed="false" customFormat="false" customHeight="true" hidden="true" ht="12.75" outlineLevel="0" r="21492">
      <c r="A21492" s="749" t="s">
        <v>48911</v>
      </c>
      <c r="B21492" s="749" t="str">
        <f aca="false">C21492&amp;D21492&amp;E21492&amp;F21492&amp;G21492&amp;H21492</f>
        <v>PASSAGEM DE GADO,CONSTITUIDA DE CHAPAS GALVANIZADAS,COM ESPESSURA DE 2,70MM,PARAFUSOS,PORCAS E FERRAMENTAS NECESSARIAS,COM DIMENSOES EM TORNO DE 2,20M DE VAO E 2,25M DE ALTURA,RECOBRIMENTO MINIMO DE 0,30M E MAXIMO DE 8,90M,SOB A INFLUENCIADO TREM-TIPO RODOVIARIO.FORNECIMENTO</v>
      </c>
      <c r="C21492" s="749" t="s">
        <v>48906</v>
      </c>
      <c r="D21492" s="749" t="s">
        <v>48907</v>
      </c>
      <c r="E21492" s="749" t="s">
        <v>48908</v>
      </c>
      <c r="F21492" s="749" t="s">
        <v>48909</v>
      </c>
      <c r="G21492" s="749" t="s">
        <v>48910</v>
      </c>
      <c r="I21492" s="749" t="s">
        <v>236</v>
      </c>
      <c r="J21492" s="749" t="n">
        <v>4590</v>
      </c>
    </row>
    <row collapsed="false" customFormat="false" customHeight="true" hidden="true" ht="12.75" outlineLevel="0" r="21493">
      <c r="A21493" s="749" t="s">
        <v>48912</v>
      </c>
      <c r="B21493" s="749" t="str">
        <f aca="false">C21493&amp;D21493&amp;E21493&amp;F21493&amp;G21493&amp;H21493</f>
        <v>PASSAGEM DE GADO,CONSTITUIDA DE CHAPAS COM REVESTIMENTO EPOXY,COM ESPESSURA DE 2,70MM,PARAFUSOS,PORCAS E FERRAMENTAS NECESSARIAS,COM DIMENSOES EM TORNO DE 2,20M DE VAO E 2,25M DE ALTURA,RECOBRIMENTO MINIMO DE 0,30M E MAXIMO DE 8,90M,SOB A INFLUENCIA DO TREM-TIPO RODOVIARIO.FORNECIMENTO</v>
      </c>
      <c r="C21493" s="749" t="s">
        <v>48913</v>
      </c>
      <c r="D21493" s="749" t="s">
        <v>48914</v>
      </c>
      <c r="E21493" s="749" t="s">
        <v>48915</v>
      </c>
      <c r="F21493" s="749" t="s">
        <v>48916</v>
      </c>
      <c r="G21493" s="749" t="s">
        <v>48917</v>
      </c>
      <c r="I21493" s="749" t="s">
        <v>236</v>
      </c>
      <c r="J21493" s="749" t="n">
        <v>4794</v>
      </c>
    </row>
    <row collapsed="false" customFormat="false" customHeight="true" hidden="true" ht="12.75" outlineLevel="0" r="21494">
      <c r="A21494" s="749" t="s">
        <v>48918</v>
      </c>
      <c r="B21494" s="749" t="str">
        <f aca="false">C21494&amp;D21494&amp;E21494&amp;F21494&amp;G21494&amp;H21494</f>
        <v>PASSAGEM DE GADO,CONSTITUIDA DE CHAPAS COM REVESTIMENTO EPOXY,COM ESPESSURA DE 2,70MM,PARAFUSOS,PORCAS E FERRAMENTAS NECESSARIAS,COM DIMENSOES EM TORNO DE 2,20M DE VAO E 2,25M DE ALTURA,RECOBRIMENTO MINIMO DE 0,30M E MAXIMO DE 8,90M,SOB A INFLUENCIA DO TREM-TIPO RODOVIARIO.FORNECIMENTO</v>
      </c>
      <c r="C21494" s="749" t="s">
        <v>48913</v>
      </c>
      <c r="D21494" s="749" t="s">
        <v>48914</v>
      </c>
      <c r="E21494" s="749" t="s">
        <v>48915</v>
      </c>
      <c r="F21494" s="749" t="s">
        <v>48916</v>
      </c>
      <c r="G21494" s="749" t="s">
        <v>48917</v>
      </c>
      <c r="I21494" s="749" t="s">
        <v>236</v>
      </c>
      <c r="J21494" s="749" t="n">
        <v>4794</v>
      </c>
    </row>
    <row collapsed="false" customFormat="false" customHeight="true" hidden="true" ht="12.75" outlineLevel="0" r="21495">
      <c r="A21495" s="749" t="s">
        <v>48919</v>
      </c>
      <c r="B21495" s="749" t="str">
        <f aca="false">C21495&amp;D21495&amp;E21495&amp;F21495&amp;G21495&amp;H21495</f>
        <v>PASSAGEM DE GADO,CONSTITUIDA DE CHAPAS GALVANIZADAS,COM ESPESSURA DE 2,70MM,PARAFUSOS,PORCAS E FERRAMENTAS NECESSARIAS,COM DIMENSOES EM TORNO DE 2,90M DE VAO E 3,10M DE ALTURA,RECOBRIMENTO MINIMO DE 0,60M E MAXIMO DE 11,40M,SOB A INFLUENCIA DO TREM-TIPO RODOVIARIO.FORNECIMENTO</v>
      </c>
      <c r="C21495" s="749" t="s">
        <v>48906</v>
      </c>
      <c r="D21495" s="749" t="s">
        <v>48907</v>
      </c>
      <c r="E21495" s="749" t="s">
        <v>48920</v>
      </c>
      <c r="F21495" s="749" t="s">
        <v>48921</v>
      </c>
      <c r="G21495" s="749" t="s">
        <v>48922</v>
      </c>
      <c r="I21495" s="749" t="s">
        <v>236</v>
      </c>
      <c r="J21495" s="749" t="n">
        <v>5832</v>
      </c>
    </row>
    <row collapsed="false" customFormat="false" customHeight="true" hidden="true" ht="12.75" outlineLevel="0" r="21496">
      <c r="A21496" s="749" t="s">
        <v>48923</v>
      </c>
      <c r="B21496" s="749" t="str">
        <f aca="false">C21496&amp;D21496&amp;E21496&amp;F21496&amp;G21496&amp;H21496</f>
        <v>PASSAGEM DE GADO,CONSTITUIDA DE CHAPAS GALVANIZADAS,COM ESPESSURA DE 2,70MM,PARAFUSOS,PORCAS E FERRAMENTAS NECESSARIAS,COM DIMENSOES EM TORNO DE 2,90M DE VAO E 3,10M DE ALTURA,RECOBRIMENTO MINIMO DE 0,60M E MAXIMO DE 11,40M,SOB A INFLUENCIA DO TREM-TIPO RODOVIARIO.FORNECIMENTO</v>
      </c>
      <c r="C21496" s="749" t="s">
        <v>48906</v>
      </c>
      <c r="D21496" s="749" t="s">
        <v>48907</v>
      </c>
      <c r="E21496" s="749" t="s">
        <v>48920</v>
      </c>
      <c r="F21496" s="749" t="s">
        <v>48921</v>
      </c>
      <c r="G21496" s="749" t="s">
        <v>48922</v>
      </c>
      <c r="I21496" s="749" t="s">
        <v>236</v>
      </c>
      <c r="J21496" s="749" t="n">
        <v>5832</v>
      </c>
    </row>
    <row collapsed="false" customFormat="false" customHeight="true" hidden="true" ht="12.75" outlineLevel="0" r="21497">
      <c r="A21497" s="749" t="s">
        <v>48924</v>
      </c>
      <c r="B21497" s="749" t="str">
        <f aca="false">C21497&amp;D21497&amp;E21497&amp;F21497&amp;G21497&amp;H21497</f>
        <v>PASSAGEM DE GADO,CONSTITUIDA DE CHAPAS COM REVESTIMENTO EPOXY,COM ESPESSURA DE 2,70MM,PARAFUSOS,PORCAS E FERRAMENTAS NECESSARIAS,COM DIMENSOES EM TORNO DE 2,90M DE VAO E 3,10M DE ALTURA,RECOBRIMENTO MINIMO DE 0,60M E MAXIMO DE 11,40M,SOB AINFLUENCIA DO TREM-TIPO RODOVIARIO.FORNECIMENTO</v>
      </c>
      <c r="C21497" s="749" t="s">
        <v>48913</v>
      </c>
      <c r="D21497" s="749" t="s">
        <v>48914</v>
      </c>
      <c r="E21497" s="749" t="s">
        <v>48925</v>
      </c>
      <c r="F21497" s="749" t="s">
        <v>48926</v>
      </c>
      <c r="G21497" s="749" t="s">
        <v>48927</v>
      </c>
      <c r="I21497" s="749" t="s">
        <v>236</v>
      </c>
      <c r="J21497" s="749" t="n">
        <v>6091.2</v>
      </c>
    </row>
    <row collapsed="false" customFormat="false" customHeight="true" hidden="true" ht="12.75" outlineLevel="0" r="21498">
      <c r="A21498" s="749" t="s">
        <v>48928</v>
      </c>
      <c r="B21498" s="749" t="str">
        <f aca="false">C21498&amp;D21498&amp;E21498&amp;F21498&amp;G21498&amp;H21498</f>
        <v>PASSAGEM DE GADO,CONSTITUIDA DE CHAPAS COM REVESTIMENTO EPOXY,COM ESPESSURA DE 2,70MM,PARAFUSOS,PORCAS E FERRAMENTAS NECESSARIAS,COM DIMENSOES EM TORNO DE 2,90M DE VAO E 3,10M DE ALTURA,RECOBRIMENTO MINIMO DE 0,60M E MAXIMO DE 11,40M,SOB AINFLUENCIA DO TREM-TIPO RODOVIARIO.FORNECIMENTO</v>
      </c>
      <c r="C21498" s="749" t="s">
        <v>48913</v>
      </c>
      <c r="D21498" s="749" t="s">
        <v>48914</v>
      </c>
      <c r="E21498" s="749" t="s">
        <v>48925</v>
      </c>
      <c r="F21498" s="749" t="s">
        <v>48926</v>
      </c>
      <c r="G21498" s="749" t="s">
        <v>48927</v>
      </c>
      <c r="I21498" s="749" t="s">
        <v>236</v>
      </c>
      <c r="J21498" s="749" t="n">
        <v>6091.2</v>
      </c>
    </row>
    <row collapsed="false" customFormat="false" customHeight="true" hidden="true" ht="12.75" outlineLevel="0" r="21499">
      <c r="A21499" s="749" t="s">
        <v>48929</v>
      </c>
      <c r="B21499" s="749" t="str">
        <f aca="false">C21499&amp;D21499&amp;E21499&amp;F21499&amp;G21499&amp;H21499</f>
        <v>PASSAGEM INFERIOR,CONSTITUIDA DE CHAPAS GALVANIZADAS COM ESPESSURA DE 2,70MM,PARAFUSOS,PORCAS E FERRAMENTAS NECESSARIAS,COM DIMENSOES EM TORNO DE 3,70M DE VAO E 3,50M DE ALTURA,RECOBRIMENTO MINIMO DE 0,60M E MAXIMO DE 11,10M,SOB A INFLUENCIA DO TREM-TIPO RODOVIARIO.FORNECIMENTO</v>
      </c>
      <c r="C21499" s="749" t="s">
        <v>48930</v>
      </c>
      <c r="D21499" s="749" t="s">
        <v>48931</v>
      </c>
      <c r="E21499" s="749" t="s">
        <v>48932</v>
      </c>
      <c r="F21499" s="749" t="s">
        <v>48933</v>
      </c>
      <c r="G21499" s="749" t="s">
        <v>48934</v>
      </c>
      <c r="I21499" s="749" t="s">
        <v>236</v>
      </c>
      <c r="J21499" s="749" t="n">
        <v>6804</v>
      </c>
    </row>
    <row collapsed="false" customFormat="false" customHeight="true" hidden="true" ht="12.75" outlineLevel="0" r="21500">
      <c r="A21500" s="749" t="s">
        <v>48935</v>
      </c>
      <c r="B21500" s="749" t="str">
        <f aca="false">C21500&amp;D21500&amp;E21500&amp;F21500&amp;G21500&amp;H21500</f>
        <v>PASSAGEM INFERIOR,CONSTITUIDA DE CHAPAS GALVANIZADAS COM ESPESSURA DE 2,70MM,PARAFUSOS,PORCAS E FERRAMENTAS NECESSARIAS,COM DIMENSOES EM TORNO DE 3,70M DE VAO E 3,50M DE ALTURA,RECOBRIMENTO MINIMO DE 0,60M E MAXIMO DE 11,10M,SOB A INFLUENCIA DO TREM-TIPO RODOVIARIO.FORNECIMENTO</v>
      </c>
      <c r="C21500" s="749" t="s">
        <v>48930</v>
      </c>
      <c r="D21500" s="749" t="s">
        <v>48931</v>
      </c>
      <c r="E21500" s="749" t="s">
        <v>48932</v>
      </c>
      <c r="F21500" s="749" t="s">
        <v>48933</v>
      </c>
      <c r="G21500" s="749" t="s">
        <v>48934</v>
      </c>
      <c r="I21500" s="749" t="s">
        <v>236</v>
      </c>
      <c r="J21500" s="749" t="n">
        <v>6804</v>
      </c>
    </row>
    <row collapsed="false" customFormat="false" customHeight="true" hidden="true" ht="12.75" outlineLevel="0" r="21501">
      <c r="A21501" s="749" t="s">
        <v>48936</v>
      </c>
      <c r="B21501" s="749" t="str">
        <f aca="false">C21501&amp;D21501&amp;E21501&amp;F21501&amp;G21501&amp;H21501</f>
        <v>PASSAGEM INFERIOR,CONSTITUIDA DE CHAPAS COM REVESTIMENTO EPOXY,COM ESPESSURA DE 2,70MM,PARAFUSOS,PORCAS E FERRAMENTAS NECESSARIAS,COM DIMENSOES EM TORNO DE 3,70M DE VAO E 3,50M DEALTURA,RECOBRIMENTO MINIMO DE 0,60M E MAXIMO DE 11,10M,SOB A INFLUENCIA DO TREM-TIPO RODOVIARIO.FORNECIMENTO</v>
      </c>
      <c r="C21501" s="749" t="s">
        <v>48937</v>
      </c>
      <c r="D21501" s="749" t="s">
        <v>48938</v>
      </c>
      <c r="E21501" s="749" t="s">
        <v>48939</v>
      </c>
      <c r="F21501" s="749" t="s">
        <v>48940</v>
      </c>
      <c r="G21501" s="749" t="s">
        <v>48941</v>
      </c>
      <c r="I21501" s="749" t="s">
        <v>236</v>
      </c>
      <c r="J21501" s="749" t="n">
        <v>7106.4</v>
      </c>
    </row>
    <row collapsed="false" customFormat="false" customHeight="true" hidden="true" ht="12.75" outlineLevel="0" r="21502">
      <c r="A21502" s="749" t="s">
        <v>48942</v>
      </c>
      <c r="B21502" s="749" t="str">
        <f aca="false">C21502&amp;D21502&amp;E21502&amp;F21502&amp;G21502&amp;H21502</f>
        <v>PASSAGEM INFERIOR,CONSTITUIDA DE CHAPAS COM REVESTIMENTO EPOXY,COM ESPESSURA DE 2,70MM,PARAFUSOS,PORCAS E FERRAMENTAS NECESSARIAS,COM DIMENSOES EM TORNO DE 3,70M DE VAO E 3,50M DEALTURA,RECOBRIMENTO MINIMO DE 0,60M E MAXIMO DE 11,10M,SOB A INFLUENCIA DO TREM-TIPO RODOVIARIO.FORNECIMENTO</v>
      </c>
      <c r="C21502" s="749" t="s">
        <v>48937</v>
      </c>
      <c r="D21502" s="749" t="s">
        <v>48938</v>
      </c>
      <c r="E21502" s="749" t="s">
        <v>48939</v>
      </c>
      <c r="F21502" s="749" t="s">
        <v>48940</v>
      </c>
      <c r="G21502" s="749" t="s">
        <v>48941</v>
      </c>
      <c r="I21502" s="749" t="s">
        <v>236</v>
      </c>
      <c r="J21502" s="749" t="n">
        <v>7106.4</v>
      </c>
    </row>
    <row collapsed="false" customFormat="false" customHeight="true" hidden="true" ht="12.75" outlineLevel="0" r="21503">
      <c r="A21503" s="749" t="s">
        <v>48943</v>
      </c>
      <c r="B21503" s="749" t="str">
        <f aca="false">C21503&amp;D21503&amp;E21503&amp;F21503&amp;G21503&amp;H21503</f>
        <v>PASSAGEM INFERIOR,CONSTITUIDA DE CHAPAS GALVANIZADAS,COM ESPESSURA DE 2,70MM,PARAFUSOS,PORCAS E FERRAMENTAS NECESSARIAS,COM DIMENSOES EM TORNO DE 4,20M DE VAO E 3,90M DE ALTURA,RECOBRIMENTO MAXIMO DE 9,70M,SOB A INFLUENCIA DO TREM-TIPO RODOVIARIO.FORNECIMENTO</v>
      </c>
      <c r="C21503" s="749" t="s">
        <v>48944</v>
      </c>
      <c r="D21503" s="749" t="s">
        <v>48931</v>
      </c>
      <c r="E21503" s="749" t="s">
        <v>48945</v>
      </c>
      <c r="F21503" s="749" t="s">
        <v>48946</v>
      </c>
      <c r="G21503" s="749" t="s">
        <v>48947</v>
      </c>
      <c r="I21503" s="749" t="s">
        <v>236</v>
      </c>
      <c r="J21503" s="749" t="n">
        <v>7758</v>
      </c>
    </row>
    <row collapsed="false" customFormat="false" customHeight="true" hidden="true" ht="12.75" outlineLevel="0" r="21504">
      <c r="A21504" s="749" t="s">
        <v>48948</v>
      </c>
      <c r="B21504" s="749" t="str">
        <f aca="false">C21504&amp;D21504&amp;E21504&amp;F21504&amp;G21504&amp;H21504</f>
        <v>PASSAGEM INFERIOR,CONSTITUIDA DE CHAPAS GALVANIZADAS,COM ESPESSURA DE 2,70MM,PARAFUSOS,PORCAS E FERRAMENTAS NECESSARIAS,COM DIMENSOES EM TORNO DE 4,20M DE VAO E 3,90M DE ALTURA,RECOBRIMENTO MAXIMO DE 9,70M,SOB A INFLUENCIA DO TREM-TIPO RODOVIARIO.FORNECIMENTO</v>
      </c>
      <c r="C21504" s="749" t="s">
        <v>48944</v>
      </c>
      <c r="D21504" s="749" t="s">
        <v>48931</v>
      </c>
      <c r="E21504" s="749" t="s">
        <v>48945</v>
      </c>
      <c r="F21504" s="749" t="s">
        <v>48946</v>
      </c>
      <c r="G21504" s="749" t="s">
        <v>48947</v>
      </c>
      <c r="I21504" s="749" t="s">
        <v>236</v>
      </c>
      <c r="J21504" s="749" t="n">
        <v>7758</v>
      </c>
    </row>
    <row collapsed="false" customFormat="false" customHeight="true" hidden="true" ht="12.75" outlineLevel="0" r="21505">
      <c r="A21505" s="749" t="s">
        <v>48949</v>
      </c>
      <c r="B21505" s="749" t="str">
        <f aca="false">C21505&amp;D21505&amp;E21505&amp;F21505&amp;G21505&amp;H21505</f>
        <v>PASSAGEM INFERIOR,CONSTITUIDA DE CHAPAS COM REVESTIMENTO EPOXY,COM ESPESSURA DE 2,70MM,PARAFUSOS,PORCAS E FERRAMENTAS NECESSARIAS,COM DIMENSOES EM TORNO DE 4,20M DE VAO E 3,90M DEALTURA,RECOBRIMENTO MAXIMO DE 9,70M,SOB A INFLUENCIA DO TREM-TIPO RODOVIARIO.FORNECIMENTO</v>
      </c>
      <c r="C21505" s="749" t="s">
        <v>48937</v>
      </c>
      <c r="D21505" s="749" t="s">
        <v>48938</v>
      </c>
      <c r="E21505" s="749" t="s">
        <v>48950</v>
      </c>
      <c r="F21505" s="749" t="s">
        <v>48951</v>
      </c>
      <c r="G21505" s="749" t="s">
        <v>48952</v>
      </c>
      <c r="I21505" s="749" t="s">
        <v>236</v>
      </c>
      <c r="J21505" s="749" t="n">
        <v>8102.8</v>
      </c>
    </row>
    <row collapsed="false" customFormat="false" customHeight="true" hidden="true" ht="12.75" outlineLevel="0" r="21506">
      <c r="A21506" s="749" t="s">
        <v>48953</v>
      </c>
      <c r="B21506" s="749" t="str">
        <f aca="false">C21506&amp;D21506&amp;E21506&amp;F21506&amp;G21506&amp;H21506</f>
        <v>PASSAGEM INFERIOR,CONSTITUIDA DE CHAPAS COM REVESTIMENTO EPOXY,COM ESPESSURA DE 2,70MM,PARAFUSOS,PORCAS E FERRAMENTAS NECESSARIAS,COM DIMENSOES EM TORNO DE 4,20M DE VAO E 3,90M DEALTURA,RECOBRIMENTO MAXIMO DE 9,70M,SOB A INFLUENCIA DO TREM-TIPO RODOVIARIO.FORNECIMENTO</v>
      </c>
      <c r="C21506" s="749" t="s">
        <v>48937</v>
      </c>
      <c r="D21506" s="749" t="s">
        <v>48938</v>
      </c>
      <c r="E21506" s="749" t="s">
        <v>48950</v>
      </c>
      <c r="F21506" s="749" t="s">
        <v>48951</v>
      </c>
      <c r="G21506" s="749" t="s">
        <v>48952</v>
      </c>
      <c r="I21506" s="749" t="s">
        <v>236</v>
      </c>
      <c r="J21506" s="749" t="n">
        <v>8102.8</v>
      </c>
    </row>
    <row collapsed="false" customFormat="false" customHeight="true" hidden="true" ht="12.75" outlineLevel="0" r="21507">
      <c r="A21507" s="749" t="s">
        <v>48954</v>
      </c>
      <c r="B21507" s="749" t="str">
        <f aca="false">C21507&amp;D21507&amp;E21507&amp;F21507&amp;G21507&amp;H21507</f>
        <v>PASSAGEM INFERIOR,CONSTITUIDA DE CHAPAS GALVANIZADAS,COM ESPESSURA DE 2,70MM,PARAFUSOS,PORCAS E FERRAMENTAS NECESSARIAS,COM DIMENSOES EM TORNO DE 4,80M DE VAO E 4,75M DE ALTURA,RECOBRIMENTO MINIMO DE 0,90M E MAXIMO DE 8,50M,SOB A INFLUENCIA DO TREM-TIPO RODOVIARIO.FORNECIMENTO</v>
      </c>
      <c r="C21507" s="749" t="s">
        <v>48944</v>
      </c>
      <c r="D21507" s="749" t="s">
        <v>48931</v>
      </c>
      <c r="E21507" s="749" t="s">
        <v>48955</v>
      </c>
      <c r="F21507" s="749" t="s">
        <v>48956</v>
      </c>
      <c r="G21507" s="749" t="s">
        <v>48922</v>
      </c>
      <c r="I21507" s="749" t="s">
        <v>236</v>
      </c>
      <c r="J21507" s="749" t="n">
        <v>9108</v>
      </c>
    </row>
    <row collapsed="false" customFormat="false" customHeight="true" hidden="true" ht="12.75" outlineLevel="0" r="21508">
      <c r="A21508" s="749" t="s">
        <v>48957</v>
      </c>
      <c r="B21508" s="749" t="str">
        <f aca="false">C21508&amp;D21508&amp;E21508&amp;F21508&amp;G21508&amp;H21508</f>
        <v>PASSAGEM INFERIOR,CONSTITUIDA DE CHAPAS GALVANIZADAS,COM ESPESSURA DE 2,70MM,PARAFUSOS,PORCAS E FERRAMENTAS NECESSARIAS,COM DIMENSOES EM TORNO DE 4,80M DE VAO E 4,75M DE ALTURA,RECOBRIMENTO MINIMO DE 0,90M E MAXIMO DE 8,50M,SOB A INFLUENCIA DO TREM-TIPO RODOVIARIO.FORNECIMENTO</v>
      </c>
      <c r="C21508" s="749" t="s">
        <v>48944</v>
      </c>
      <c r="D21508" s="749" t="s">
        <v>48931</v>
      </c>
      <c r="E21508" s="749" t="s">
        <v>48955</v>
      </c>
      <c r="F21508" s="749" t="s">
        <v>48956</v>
      </c>
      <c r="G21508" s="749" t="s">
        <v>48922</v>
      </c>
      <c r="I21508" s="749" t="s">
        <v>236</v>
      </c>
      <c r="J21508" s="749" t="n">
        <v>9108</v>
      </c>
    </row>
    <row collapsed="false" customFormat="false" customHeight="true" hidden="true" ht="12.75" outlineLevel="0" r="21509">
      <c r="A21509" s="749" t="s">
        <v>48958</v>
      </c>
      <c r="B21509" s="749" t="str">
        <f aca="false">C21509&amp;D21509&amp;E21509&amp;F21509&amp;G21509&amp;H21509</f>
        <v>PASSAGEM INFERIOR,CONSTITUIDA DE CHAPAS COM REVESTIMENTO EPOXY,COM ESPESSURA DE 2,70MM,PARAFUSOS,PORCAS E FERRAMENTAS NECESSARIAS,COM DIMENSOES EM TORNO DE 4,80M DE VAO E 4,75M DEALTURA,RECOBRIMENTO MINIMO DE 0,90M E MAXIMO DE 8,50M,SOB AINFLUENCIA DO TREM-TIPO RODOVIARIO.FORNECIMENTO</v>
      </c>
      <c r="C21509" s="749" t="s">
        <v>48937</v>
      </c>
      <c r="D21509" s="749" t="s">
        <v>48938</v>
      </c>
      <c r="E21509" s="749" t="s">
        <v>48959</v>
      </c>
      <c r="F21509" s="749" t="s">
        <v>48960</v>
      </c>
      <c r="G21509" s="749" t="s">
        <v>48927</v>
      </c>
      <c r="I21509" s="749" t="s">
        <v>236</v>
      </c>
      <c r="J21509" s="749" t="n">
        <v>9512.8</v>
      </c>
    </row>
    <row collapsed="false" customFormat="false" customHeight="true" hidden="true" ht="12.75" outlineLevel="0" r="21510">
      <c r="A21510" s="749" t="s">
        <v>48961</v>
      </c>
      <c r="B21510" s="749" t="str">
        <f aca="false">C21510&amp;D21510&amp;E21510&amp;F21510&amp;G21510&amp;H21510</f>
        <v>PASSAGEM INFERIOR,CONSTITUIDA DE CHAPAS COM REVESTIMENTO EPOXY,COM ESPESSURA DE 2,70MM,PARAFUSOS,PORCAS E FERRAMENTAS NECESSARIAS,COM DIMENSOES EM TORNO DE 4,80M DE VAO E 4,75M DEALTURA,RECOBRIMENTO MINIMO DE 0,90M E MAXIMO DE 8,50M,SOB AINFLUENCIA DO TREM-TIPO RODOVIARIO.FORNECIMENTO</v>
      </c>
      <c r="C21510" s="749" t="s">
        <v>48937</v>
      </c>
      <c r="D21510" s="749" t="s">
        <v>48938</v>
      </c>
      <c r="E21510" s="749" t="s">
        <v>48959</v>
      </c>
      <c r="F21510" s="749" t="s">
        <v>48960</v>
      </c>
      <c r="G21510" s="749" t="s">
        <v>48927</v>
      </c>
      <c r="I21510" s="749" t="s">
        <v>236</v>
      </c>
      <c r="J21510" s="749" t="n">
        <v>9512.8</v>
      </c>
    </row>
    <row collapsed="false" customFormat="false" customHeight="true" hidden="true" ht="12.75" outlineLevel="0" r="21511">
      <c r="A21511" s="749" t="s">
        <v>48962</v>
      </c>
      <c r="B21511" s="749" t="str">
        <f aca="false">C21511&amp;D21511&amp;E21511&amp;F21511&amp;G21511&amp;H21511</f>
        <v>PASSAGEM INFERIOR,CONSTITUIDA DE CHAPAS GALVANIZADAS,COM ESPESSURA DE 3,40MM,PARAFUSOS,PORCAS E FERRAMENTAS NECESSARIAS,COM DIMENSOES EM TORNO DE 5,00M DE VAO E 4,85M DE ALTURA,RECOBRIMENTO MINIMO DE 0,90M E MAXIMO DE 8,60M,SOB A INFLUENCIA DO TREM-TIPO RODOVIARIO.FORNECIMENTO</v>
      </c>
      <c r="C21511" s="749" t="s">
        <v>48944</v>
      </c>
      <c r="D21511" s="749" t="s">
        <v>48963</v>
      </c>
      <c r="E21511" s="749" t="s">
        <v>48964</v>
      </c>
      <c r="F21511" s="749" t="s">
        <v>48965</v>
      </c>
      <c r="G21511" s="749" t="s">
        <v>48922</v>
      </c>
      <c r="I21511" s="749" t="s">
        <v>236</v>
      </c>
      <c r="J21511" s="749" t="n">
        <v>11322.5</v>
      </c>
    </row>
    <row collapsed="false" customFormat="false" customHeight="true" hidden="true" ht="12.75" outlineLevel="0" r="21512">
      <c r="A21512" s="749" t="s">
        <v>48966</v>
      </c>
      <c r="B21512" s="749" t="str">
        <f aca="false">C21512&amp;D21512&amp;E21512&amp;F21512&amp;G21512&amp;H21512</f>
        <v>PASSAGEM INFERIOR,CONSTITUIDA DE CHAPAS GALVANIZADAS,COM ESPESSURA DE 3,40MM,PARAFUSOS,PORCAS E FERRAMENTAS NECESSARIAS,COM DIMENSOES EM TORNO DE 5,00M DE VAO E 4,85M DE ALTURA,RECOBRIMENTO MINIMO DE 0,90M E MAXIMO DE 8,60M,SOB A INFLUENCIA DO TREM-TIPO RODOVIARIO.FORNECIMENTO</v>
      </c>
      <c r="C21512" s="749" t="s">
        <v>48944</v>
      </c>
      <c r="D21512" s="749" t="s">
        <v>48963</v>
      </c>
      <c r="E21512" s="749" t="s">
        <v>48964</v>
      </c>
      <c r="F21512" s="749" t="s">
        <v>48965</v>
      </c>
      <c r="G21512" s="749" t="s">
        <v>48922</v>
      </c>
      <c r="I21512" s="749" t="s">
        <v>236</v>
      </c>
      <c r="J21512" s="749" t="n">
        <v>11322.5</v>
      </c>
    </row>
    <row collapsed="false" customFormat="false" customHeight="true" hidden="true" ht="12.75" outlineLevel="0" r="21513">
      <c r="A21513" s="749" t="s">
        <v>48967</v>
      </c>
      <c r="B21513" s="749" t="str">
        <f aca="false">C21513&amp;D21513&amp;E21513&amp;F21513&amp;G21513&amp;H21513</f>
        <v>PASSAGEM INFERIOR,CONSTITUIDA DE CHAPAS COM RESVESTIMENTO EPOXY,COM ESPESSURA DE 3,40MM,PARAFUSOS,PORCAS E FERRAMENTAS NECESSARIAS,COM DIMENSOES EM TORNO DE 5,00M DE VAO E 4,85M DE ALTURA,RECOBRIMENTO MINIMO DE 0,90M E MAXIMO DE 8,60M,SOB A INFLUENCIA DO TREM-TIPO RODOVIARIO.FORNECIMENTO</v>
      </c>
      <c r="C21513" s="749" t="s">
        <v>48968</v>
      </c>
      <c r="D21513" s="749" t="s">
        <v>48969</v>
      </c>
      <c r="E21513" s="749" t="s">
        <v>48970</v>
      </c>
      <c r="F21513" s="749" t="s">
        <v>48971</v>
      </c>
      <c r="G21513" s="749" t="s">
        <v>48941</v>
      </c>
      <c r="I21513" s="749" t="s">
        <v>236</v>
      </c>
      <c r="J21513" s="749" t="n">
        <v>11775.4</v>
      </c>
    </row>
    <row collapsed="false" customFormat="false" customHeight="true" hidden="true" ht="12.75" outlineLevel="0" r="21514">
      <c r="A21514" s="749" t="s">
        <v>48972</v>
      </c>
      <c r="B21514" s="749" t="str">
        <f aca="false">C21514&amp;D21514&amp;E21514&amp;F21514&amp;G21514&amp;H21514</f>
        <v>PASSAGEM INFERIOR,CONSTITUIDA DE CHAPAS COM RESVESTIMENTO EPOXY,COM ESPESSURA DE 3,40MM,PARAFUSOS,PORCAS E FERRAMENTAS NECESSARIAS,COM DIMENSOES EM TORNO DE 5,00M DE VAO E 4,85M DE ALTURA,RECOBRIMENTO MINIMO DE 0,90M E MAXIMO DE 8,60M,SOB A INFLUENCIA DO TREM-TIPO RODOVIARIO.FORNECIMENTO</v>
      </c>
      <c r="C21514" s="749" t="s">
        <v>48968</v>
      </c>
      <c r="D21514" s="749" t="s">
        <v>48969</v>
      </c>
      <c r="E21514" s="749" t="s">
        <v>48970</v>
      </c>
      <c r="F21514" s="749" t="s">
        <v>48971</v>
      </c>
      <c r="G21514" s="749" t="s">
        <v>48941</v>
      </c>
      <c r="I21514" s="749" t="s">
        <v>236</v>
      </c>
      <c r="J21514" s="749" t="n">
        <v>11775.4</v>
      </c>
    </row>
    <row collapsed="false" customFormat="false" customHeight="true" hidden="true" ht="12.75" outlineLevel="0" r="21515">
      <c r="A21515" s="749" t="s">
        <v>48973</v>
      </c>
      <c r="B21515" s="749" t="str">
        <f aca="false">C21515&amp;D21515&amp;E21515&amp;F21515&amp;G21515&amp;H21515</f>
        <v>PASSAGEM INFERIOR,CONSTITUIDA DE CHAPAS GALVANIZADAS,COM ESPESSURA DE 4,70MM,PARAFUSOS,PORCAS E FERRAMENTAS NECESSARIAS,COM DIMENSOES EM TORNO DE 5,85M DE VAO E 5,30M DE ALTURA,RECOBRIMENTO MINIMO DE 0,90M E MAXIMO DE 8,50M,SOB A INFLUENCIA DO TREM-TIPO RODOVIARIO.FORNECIMENTO</v>
      </c>
      <c r="C21515" s="749" t="s">
        <v>48944</v>
      </c>
      <c r="D21515" s="749" t="s">
        <v>48974</v>
      </c>
      <c r="E21515" s="749" t="s">
        <v>48975</v>
      </c>
      <c r="F21515" s="749" t="s">
        <v>48956</v>
      </c>
      <c r="G21515" s="749" t="s">
        <v>48922</v>
      </c>
      <c r="I21515" s="749" t="s">
        <v>236</v>
      </c>
      <c r="J21515" s="749" t="n">
        <v>16716.7</v>
      </c>
    </row>
    <row collapsed="false" customFormat="false" customHeight="true" hidden="true" ht="12.75" outlineLevel="0" r="21516">
      <c r="A21516" s="749" t="s">
        <v>48976</v>
      </c>
      <c r="B21516" s="749" t="str">
        <f aca="false">C21516&amp;D21516&amp;E21516&amp;F21516&amp;G21516&amp;H21516</f>
        <v>PASSAGEM INFERIOR,CONSTITUIDA DE CHAPAS GALVANIZADAS,COM ESPESSURA DE 4,70MM,PARAFUSOS,PORCAS E FERRAMENTAS NECESSARIAS,COM DIMENSOES EM TORNO DE 5,85M DE VAO E 5,30M DE ALTURA,RECOBRIMENTO MINIMO DE 0,90M E MAXIMO DE 8,50M,SOB A INFLUENCIA DO TREM-TIPO RODOVIARIO.FORNECIMENTO</v>
      </c>
      <c r="C21516" s="749" t="s">
        <v>48944</v>
      </c>
      <c r="D21516" s="749" t="s">
        <v>48974</v>
      </c>
      <c r="E21516" s="749" t="s">
        <v>48975</v>
      </c>
      <c r="F21516" s="749" t="s">
        <v>48956</v>
      </c>
      <c r="G21516" s="749" t="s">
        <v>48922</v>
      </c>
      <c r="I21516" s="749" t="s">
        <v>236</v>
      </c>
      <c r="J21516" s="749" t="n">
        <v>16716.7</v>
      </c>
    </row>
    <row collapsed="false" customFormat="false" customHeight="true" hidden="true" ht="12.75" outlineLevel="0" r="21517">
      <c r="A21517" s="749" t="s">
        <v>48977</v>
      </c>
      <c r="B21517" s="749" t="str">
        <f aca="false">C21517&amp;D21517&amp;E21517&amp;F21517&amp;G21517&amp;H21517</f>
        <v>PASSAGEM INFERIOR,CONSTITUIDA DE CHAPAS COM REVESTIMENTO EPOXY,COM ESPESSURA DE 4,70MM,PARAFUSOS,PORCAS E FERRAMENTAS NECESSARIAS,COM DIMENSOES EM TORNO DE 5,85M DE VAO E 5,30M DEALTURA,RECOBRIMENTO MINIMO DE 0,90M E MAXIMO DE 8,50M,SOB AINFLUENCIA DO TREM-TIPO RODOVIARIO.FORNECIMENTO</v>
      </c>
      <c r="C21517" s="749" t="s">
        <v>48937</v>
      </c>
      <c r="D21517" s="749" t="s">
        <v>48978</v>
      </c>
      <c r="E21517" s="749" t="s">
        <v>48979</v>
      </c>
      <c r="F21517" s="749" t="s">
        <v>48960</v>
      </c>
      <c r="G21517" s="749" t="s">
        <v>48927</v>
      </c>
      <c r="I21517" s="749" t="s">
        <v>236</v>
      </c>
      <c r="J21517" s="749" t="n">
        <v>17617.6</v>
      </c>
    </row>
    <row collapsed="false" customFormat="false" customHeight="true" hidden="true" ht="12.75" outlineLevel="0" r="21518">
      <c r="A21518" s="749" t="s">
        <v>48980</v>
      </c>
      <c r="B21518" s="749" t="str">
        <f aca="false">C21518&amp;D21518&amp;E21518&amp;F21518&amp;G21518&amp;H21518</f>
        <v>PASSAGEM INFERIOR,CONSTITUIDA DE CHAPAS COM REVESTIMENTO EPOXY,COM ESPESSURA DE 4,70MM,PARAFUSOS,PORCAS E FERRAMENTAS NECESSARIAS,COM DIMENSOES EM TORNO DE 5,85M DE VAO E 5,30M DEALTURA,RECOBRIMENTO MINIMO DE 0,90M E MAXIMO DE 8,50M,SOB AINFLUENCIA DO TREM-TIPO RODOVIARIO.FORNECIMENTO</v>
      </c>
      <c r="C21518" s="749" t="s">
        <v>48937</v>
      </c>
      <c r="D21518" s="749" t="s">
        <v>48978</v>
      </c>
      <c r="E21518" s="749" t="s">
        <v>48979</v>
      </c>
      <c r="F21518" s="749" t="s">
        <v>48960</v>
      </c>
      <c r="G21518" s="749" t="s">
        <v>48927</v>
      </c>
      <c r="I21518" s="749" t="s">
        <v>236</v>
      </c>
      <c r="J21518" s="749" t="n">
        <v>17617.6</v>
      </c>
    </row>
    <row collapsed="false" customFormat="false" customHeight="true" hidden="true" ht="12.75" outlineLevel="0" r="21519">
      <c r="A21519" s="749" t="s">
        <v>48981</v>
      </c>
      <c r="B21519" s="749" t="str">
        <f aca="false">C21519&amp;D21519&amp;E21519&amp;F21519&amp;G21519&amp;H21519</f>
        <v>BUEIRO SIMPLES CIRCULAR,CONSTITUIDO DE CHAPAS GALVANIZADAS COM ESPESSURA DE 2.00MM,DIAMETRO DE 0,60M,PARAFUSOS,PORCAS EFERRAMENTAS NECESSARIAS,RECOBRIMENTO MINIMO DE 0,30M E MAXIMO DE 25,00M,SOB A INFLUENCIA DO TREM-TIPO RODOVIARIO.FORNECIMENTO</v>
      </c>
      <c r="C21519" s="749" t="s">
        <v>48982</v>
      </c>
      <c r="D21519" s="749" t="s">
        <v>48983</v>
      </c>
      <c r="E21519" s="749" t="s">
        <v>48984</v>
      </c>
      <c r="F21519" s="749" t="s">
        <v>48985</v>
      </c>
      <c r="G21519" s="749" t="s">
        <v>17187</v>
      </c>
      <c r="I21519" s="749" t="s">
        <v>236</v>
      </c>
      <c r="J21519" s="749" t="n">
        <v>667.8</v>
      </c>
    </row>
    <row collapsed="false" customFormat="false" customHeight="true" hidden="true" ht="12.75" outlineLevel="0" r="21520">
      <c r="A21520" s="749" t="s">
        <v>48986</v>
      </c>
      <c r="B21520" s="749" t="str">
        <f aca="false">C21520&amp;D21520&amp;E21520&amp;F21520&amp;G21520&amp;H21520</f>
        <v>BUEIRO SIMPLES CIRCULAR,CONSTITUIDO DE CHAPAS GALVANIZADAS COM ESPESSURA DE 2.00MM,DIAMETRO DE 0,60M,PARAFUSOS,PORCAS EFERRAMENTAS NECESSARIAS,RECOBRIMENTO MINIMO DE 0,30M E MAXIMO DE 25,00M,SOB A INFLUENCIA DO TREM-TIPO RODOVIARIO.FORNECIMENTO</v>
      </c>
      <c r="C21520" s="749" t="s">
        <v>48982</v>
      </c>
      <c r="D21520" s="749" t="s">
        <v>48983</v>
      </c>
      <c r="E21520" s="749" t="s">
        <v>48984</v>
      </c>
      <c r="F21520" s="749" t="s">
        <v>48985</v>
      </c>
      <c r="G21520" s="749" t="s">
        <v>17187</v>
      </c>
      <c r="I21520" s="749" t="s">
        <v>236</v>
      </c>
      <c r="J21520" s="749" t="n">
        <v>667.8</v>
      </c>
    </row>
    <row collapsed="false" customFormat="false" customHeight="true" hidden="true" ht="12.75" outlineLevel="0" r="21521">
      <c r="A21521" s="749" t="s">
        <v>48987</v>
      </c>
      <c r="B21521" s="749" t="str">
        <f aca="false">C21521&amp;D21521&amp;E21521&amp;F21521&amp;G21521&amp;H21521</f>
        <v>BUEIRO SIMPLES CIRCULAR,CONSTITUIDO DE CHAPAS COM REVESTIMENTO EPOXY,COM ESPESSURA DE 2,00MM,DIAMETRO DE 0,60M,PARAFUSOS,PORCAS E FERRAMENTAS NECESSARIAS,RECOBRIMENTO MINIMO DE 0,30M E MAXIMO DE 25,00M,SOB A INFLUENCIA DO TREM-TIPO RODOVIARIO.FORNECIMENTO</v>
      </c>
      <c r="C21521" s="749" t="s">
        <v>48988</v>
      </c>
      <c r="D21521" s="749" t="s">
        <v>48989</v>
      </c>
      <c r="E21521" s="749" t="s">
        <v>48990</v>
      </c>
      <c r="F21521" s="749" t="s">
        <v>48991</v>
      </c>
      <c r="G21521" s="749" t="s">
        <v>48992</v>
      </c>
      <c r="I21521" s="749" t="s">
        <v>236</v>
      </c>
      <c r="J21521" s="749" t="n">
        <v>697.2</v>
      </c>
    </row>
    <row collapsed="false" customFormat="false" customHeight="true" hidden="true" ht="12.75" outlineLevel="0" r="21522">
      <c r="A21522" s="749" t="s">
        <v>48993</v>
      </c>
      <c r="B21522" s="749" t="str">
        <f aca="false">C21522&amp;D21522&amp;E21522&amp;F21522&amp;G21522&amp;H21522</f>
        <v>BUEIRO SIMPLES CIRCULAR,CONSTITUIDO DE CHAPAS COM REVESTIMENTO EPOXY,COM ESPESSURA DE 2,00MM,DIAMETRO DE 0,60M,PARAFUSOS,PORCAS E FERRAMENTAS NECESSARIAS,RECOBRIMENTO MINIMO DE 0,30M E MAXIMO DE 25,00M,SOB A INFLUENCIA DO TREM-TIPO RODOVIARIO.FORNECIMENTO</v>
      </c>
      <c r="C21522" s="749" t="s">
        <v>48988</v>
      </c>
      <c r="D21522" s="749" t="s">
        <v>48989</v>
      </c>
      <c r="E21522" s="749" t="s">
        <v>48990</v>
      </c>
      <c r="F21522" s="749" t="s">
        <v>48991</v>
      </c>
      <c r="G21522" s="749" t="s">
        <v>48992</v>
      </c>
      <c r="I21522" s="749" t="s">
        <v>236</v>
      </c>
      <c r="J21522" s="749" t="n">
        <v>697.2</v>
      </c>
    </row>
    <row collapsed="false" customFormat="false" customHeight="true" hidden="true" ht="12.75" outlineLevel="0" r="21523">
      <c r="A21523" s="749" t="s">
        <v>48994</v>
      </c>
      <c r="B21523" s="749" t="str">
        <f aca="false">C21523&amp;D21523&amp;E21523&amp;F21523&amp;G21523&amp;H21523</f>
        <v>BUEIRO SIMPLES CIRCULAR,CONSTITUIDO DE CHAPAS GALVANIZADAS COM ESPESSURA DE 2,00MM,DIAMETRO DE 0,80M,PARAFUSOS,PORCAS EFERRAMENTAS NECESSARIAS,RECOBRIMENTO MINIMO DE 0,30M E MAXIMO DE 18,80M,SOB A INFLUENCIA DO TREM-TIPO RODOVIARIO.FORNECIMENTO</v>
      </c>
      <c r="C21523" s="749" t="s">
        <v>48982</v>
      </c>
      <c r="D21523" s="749" t="s">
        <v>48995</v>
      </c>
      <c r="E21523" s="749" t="s">
        <v>48984</v>
      </c>
      <c r="F21523" s="749" t="s">
        <v>48996</v>
      </c>
      <c r="G21523" s="749" t="s">
        <v>17187</v>
      </c>
      <c r="I21523" s="749" t="s">
        <v>236</v>
      </c>
      <c r="J21523" s="749" t="n">
        <v>858.6</v>
      </c>
    </row>
    <row collapsed="false" customFormat="false" customHeight="true" hidden="true" ht="12.75" outlineLevel="0" r="21524">
      <c r="A21524" s="749" t="s">
        <v>48997</v>
      </c>
      <c r="B21524" s="749" t="str">
        <f aca="false">C21524&amp;D21524&amp;E21524&amp;F21524&amp;G21524&amp;H21524</f>
        <v>BUEIRO SIMPLES CIRCULAR,CONSTITUIDO DE CHAPAS GALVANIZADAS COM ESPESSURA DE 2,00MM,DIAMETRO DE 0,80M,PARAFUSOS,PORCAS EFERRAMENTAS NECESSARIAS,RECOBRIMENTO MINIMO DE 0,30M E MAXIMO DE 18,80M,SOB A INFLUENCIA DO TREM-TIPO RODOVIARIO.FORNECIMENTO</v>
      </c>
      <c r="C21524" s="749" t="s">
        <v>48982</v>
      </c>
      <c r="D21524" s="749" t="s">
        <v>48995</v>
      </c>
      <c r="E21524" s="749" t="s">
        <v>48984</v>
      </c>
      <c r="F21524" s="749" t="s">
        <v>48996</v>
      </c>
      <c r="G21524" s="749" t="s">
        <v>17187</v>
      </c>
      <c r="I21524" s="749" t="s">
        <v>236</v>
      </c>
      <c r="J21524" s="749" t="n">
        <v>858.6</v>
      </c>
    </row>
    <row collapsed="false" customFormat="false" customHeight="true" hidden="true" ht="12.75" outlineLevel="0" r="21525">
      <c r="A21525" s="749" t="s">
        <v>48998</v>
      </c>
      <c r="B21525" s="749" t="str">
        <f aca="false">C21525&amp;D21525&amp;E21525&amp;F21525&amp;G21525&amp;H21525</f>
        <v>BUEIRO SIMPLES CIRCULAR,CONSTITUIDO DE CHAPAS COM REVESTIMENTO EPOXY,COM ESPESSURA DE 2,00MM,DIAMETRO DE 0,80M,PARAFUSOS,PORCAS E FERRAMENTAS NECESSARIAS,RECOBRIMENTO MINIMO DE 0,30M E MAXIMO DE 18,80M,SOB A INFLUENCIA DO TREM-TIPO RODOVIARIO.FORNECIMENTO</v>
      </c>
      <c r="C21525" s="749" t="s">
        <v>48988</v>
      </c>
      <c r="D21525" s="749" t="s">
        <v>48999</v>
      </c>
      <c r="E21525" s="749" t="s">
        <v>48990</v>
      </c>
      <c r="F21525" s="749" t="s">
        <v>49000</v>
      </c>
      <c r="G21525" s="749" t="s">
        <v>48992</v>
      </c>
      <c r="I21525" s="749" t="s">
        <v>236</v>
      </c>
      <c r="J21525" s="749" t="n">
        <v>896.4</v>
      </c>
    </row>
    <row collapsed="false" customFormat="false" customHeight="true" hidden="true" ht="12.75" outlineLevel="0" r="21526">
      <c r="A21526" s="749" t="s">
        <v>49001</v>
      </c>
      <c r="B21526" s="749" t="str">
        <f aca="false">C21526&amp;D21526&amp;E21526&amp;F21526&amp;G21526&amp;H21526</f>
        <v>BUEIRO SIMPLES CIRCULAR,CONSTITUIDO DE CHAPAS COM REVESTIMENTO EPOXY,COM ESPESSURA DE 2,00MM,DIAMETRO DE 0,80M,PARAFUSOS,PORCAS E FERRAMENTAS NECESSARIAS,RECOBRIMENTO MINIMO DE 0,30M E MAXIMO DE 18,80M,SOB A INFLUENCIA DO TREM-TIPO RODOVIARIO.FORNECIMENTO</v>
      </c>
      <c r="C21526" s="749" t="s">
        <v>48988</v>
      </c>
      <c r="D21526" s="749" t="s">
        <v>48999</v>
      </c>
      <c r="E21526" s="749" t="s">
        <v>48990</v>
      </c>
      <c r="F21526" s="749" t="s">
        <v>49000</v>
      </c>
      <c r="G21526" s="749" t="s">
        <v>48992</v>
      </c>
      <c r="I21526" s="749" t="s">
        <v>236</v>
      </c>
      <c r="J21526" s="749" t="n">
        <v>896.4</v>
      </c>
    </row>
    <row collapsed="false" customFormat="false" customHeight="true" hidden="true" ht="12.75" outlineLevel="0" r="21527">
      <c r="A21527" s="749" t="s">
        <v>49002</v>
      </c>
      <c r="B21527" s="749" t="str">
        <f aca="false">C21527&amp;D21527&amp;E21527&amp;F21527&amp;G21527&amp;H21527</f>
        <v>BUEIRO SIMPLES CIRCULAR,CONSTITUIDO DE CHAPAS GALVANIZADAS,COM ESPESSURA DE 2,00MM,DIAMETRO DE 1,00M,PARAFUSOS,PORCAS EFERRAMENTAS NECESSARIAS,RECOBRIMENTO MINIMO DE 0,30M E MAXIMO DE 15,00M,SOB A INFLUENCIA DO TREM-TIPO RODOVIARIO.FORNECIMENTO</v>
      </c>
      <c r="C21527" s="749" t="s">
        <v>49003</v>
      </c>
      <c r="D21527" s="749" t="s">
        <v>49004</v>
      </c>
      <c r="E21527" s="749" t="s">
        <v>48984</v>
      </c>
      <c r="F21527" s="749" t="s">
        <v>49005</v>
      </c>
      <c r="G21527" s="749" t="s">
        <v>17187</v>
      </c>
      <c r="I21527" s="749" t="s">
        <v>236</v>
      </c>
      <c r="J21527" s="749" t="n">
        <v>1065.3</v>
      </c>
    </row>
    <row collapsed="false" customFormat="false" customHeight="true" hidden="true" ht="12.75" outlineLevel="0" r="21528">
      <c r="A21528" s="749" t="s">
        <v>49006</v>
      </c>
      <c r="B21528" s="749" t="str">
        <f aca="false">C21528&amp;D21528&amp;E21528&amp;F21528&amp;G21528&amp;H21528</f>
        <v>BUEIRO SIMPLES CIRCULAR,CONSTITUIDO DE CHAPAS GALVANIZADAS,COM ESPESSURA DE 2,00MM,DIAMETRO DE 1,00M,PARAFUSOS,PORCAS EFERRAMENTAS NECESSARIAS,RECOBRIMENTO MINIMO DE 0,30M E MAXIMO DE 15,00M,SOB A INFLUENCIA DO TREM-TIPO RODOVIARIO.FORNECIMENTO</v>
      </c>
      <c r="C21528" s="749" t="s">
        <v>49003</v>
      </c>
      <c r="D21528" s="749" t="s">
        <v>49004</v>
      </c>
      <c r="E21528" s="749" t="s">
        <v>48984</v>
      </c>
      <c r="F21528" s="749" t="s">
        <v>49005</v>
      </c>
      <c r="G21528" s="749" t="s">
        <v>17187</v>
      </c>
      <c r="I21528" s="749" t="s">
        <v>236</v>
      </c>
      <c r="J21528" s="749" t="n">
        <v>1065.3</v>
      </c>
    </row>
    <row collapsed="false" customFormat="false" customHeight="true" hidden="true" ht="12.75" outlineLevel="0" r="21529">
      <c r="A21529" s="749" t="s">
        <v>49007</v>
      </c>
      <c r="B21529" s="749" t="str">
        <f aca="false">C21529&amp;D21529&amp;E21529&amp;F21529&amp;G21529&amp;H21529</f>
        <v>BUEIRO SIMPLES CIRCULAR,CONSTITUIDO DE CHAPAS COM RESVESTIMENTO EPOXY,COM ESPESSURA DE 2MM,DIAMETRO DE 1,00M,PARAFUSOS,PORCAS E FERRAMENTAS NECESSARIAS,RECOBRIMENTO MINIMO DE 0,30M E MAXIMO DE 15,00M,SOB A INFLUENCIA DO TREM-TIPO RODOVIARIO.FORNECIMENTO</v>
      </c>
      <c r="C21529" s="749" t="s">
        <v>49008</v>
      </c>
      <c r="D21529" s="749" t="s">
        <v>49009</v>
      </c>
      <c r="E21529" s="749" t="s">
        <v>49010</v>
      </c>
      <c r="F21529" s="749" t="s">
        <v>49011</v>
      </c>
      <c r="G21529" s="749" t="s">
        <v>26658</v>
      </c>
      <c r="I21529" s="749" t="s">
        <v>236</v>
      </c>
      <c r="J21529" s="749" t="n">
        <v>1112.2</v>
      </c>
    </row>
    <row collapsed="false" customFormat="false" customHeight="true" hidden="true" ht="12.75" outlineLevel="0" r="21530">
      <c r="A21530" s="749" t="s">
        <v>49012</v>
      </c>
      <c r="B21530" s="749" t="str">
        <f aca="false">C21530&amp;D21530&amp;E21530&amp;F21530&amp;G21530&amp;H21530</f>
        <v>BUEIRO SIMPLES CIRCULAR,CONSTITUIDO DE CHAPAS COM RESVESTIMENTO EPOXY,COM ESPESSURA DE 2MM,DIAMETRO DE 1,00M,PARAFUSOS,PORCAS E FERRAMENTAS NECESSARIAS,RECOBRIMENTO MINIMO DE 0,30M E MAXIMO DE 15,00M,SOB A INFLUENCIA DO TREM-TIPO RODOVIARIO.FORNECIMENTO</v>
      </c>
      <c r="C21530" s="749" t="s">
        <v>49008</v>
      </c>
      <c r="D21530" s="749" t="s">
        <v>49009</v>
      </c>
      <c r="E21530" s="749" t="s">
        <v>49010</v>
      </c>
      <c r="F21530" s="749" t="s">
        <v>49011</v>
      </c>
      <c r="G21530" s="749" t="s">
        <v>26658</v>
      </c>
      <c r="I21530" s="749" t="s">
        <v>236</v>
      </c>
      <c r="J21530" s="749" t="n">
        <v>1112.2</v>
      </c>
    </row>
    <row collapsed="false" customFormat="false" customHeight="true" hidden="true" ht="12.75" outlineLevel="0" r="21531">
      <c r="A21531" s="749" t="s">
        <v>49013</v>
      </c>
      <c r="B21531" s="749" t="str">
        <f aca="false">C21531&amp;D21531&amp;E21531&amp;F21531&amp;G21531&amp;H21531</f>
        <v>BUEIRO SIMPLES CIRCULAR,CONSTITUIDO DE CHAPAS GALVANIZADAS,COM ESPESSURA DE 2MM,DIAMETRO DE 1,20M,PARAFUSOS,PORCAS E FERRAMENTAS NECESSARIAS,RECOBRIMENTO MINIMO DE 0,30M E MAXIMO DE 12,50M,SOB A INFLUENCIA DO TREM-TIPO RODOVIARIO.FORNECIMENTO</v>
      </c>
      <c r="C21531" s="749" t="s">
        <v>49003</v>
      </c>
      <c r="D21531" s="749" t="s">
        <v>49014</v>
      </c>
      <c r="E21531" s="749" t="s">
        <v>49015</v>
      </c>
      <c r="F21531" s="749" t="s">
        <v>49016</v>
      </c>
      <c r="G21531" s="749" t="s">
        <v>12104</v>
      </c>
      <c r="I21531" s="749" t="s">
        <v>236</v>
      </c>
      <c r="J21531" s="749" t="n">
        <v>1240.2</v>
      </c>
    </row>
    <row collapsed="false" customFormat="false" customHeight="true" hidden="true" ht="12.75" outlineLevel="0" r="21532">
      <c r="A21532" s="749" t="s">
        <v>49017</v>
      </c>
      <c r="B21532" s="749" t="str">
        <f aca="false">C21532&amp;D21532&amp;E21532&amp;F21532&amp;G21532&amp;H21532</f>
        <v>BUEIRO SIMPLES CIRCULAR,CONSTITUIDO DE CHAPAS GALVANIZADAS,COM ESPESSURA DE 2MM,DIAMETRO DE 1,20M,PARAFUSOS,PORCAS E FERRAMENTAS NECESSARIAS,RECOBRIMENTO MINIMO DE 0,30M E MAXIMO DE 12,50M,SOB A INFLUENCIA DO TREM-TIPO RODOVIARIO.FORNECIMENTO</v>
      </c>
      <c r="C21532" s="749" t="s">
        <v>49003</v>
      </c>
      <c r="D21532" s="749" t="s">
        <v>49014</v>
      </c>
      <c r="E21532" s="749" t="s">
        <v>49015</v>
      </c>
      <c r="F21532" s="749" t="s">
        <v>49016</v>
      </c>
      <c r="G21532" s="749" t="s">
        <v>12104</v>
      </c>
      <c r="I21532" s="749" t="s">
        <v>236</v>
      </c>
      <c r="J21532" s="749" t="n">
        <v>1240.2</v>
      </c>
    </row>
    <row collapsed="false" customFormat="false" customHeight="true" hidden="true" ht="12.75" outlineLevel="0" r="21533">
      <c r="A21533" s="749" t="s">
        <v>49018</v>
      </c>
      <c r="B21533" s="749" t="str">
        <f aca="false">C21533&amp;D21533&amp;E21533&amp;F21533&amp;G21533&amp;H21533</f>
        <v>BUEIRO SIMPLES CIRCULAR,CONSTITUIDO DE CHAPAS COM REVESTIMENTO EPOXY,COM ESPESSURA DE 2MM,DIAMETRO DE 1,20M,PARAFUSOS,PORCAS E FERRAMENTAS NECESSARIAS,RECOBRIMENTO MINIMO DE 0,30ME MAXIMO DE 12,50M,SOB A INFLUENCIA DO TREM-TIPO RODOVIARIO.FORNECIMENTO</v>
      </c>
      <c r="C21533" s="749" t="s">
        <v>48988</v>
      </c>
      <c r="D21533" s="749" t="s">
        <v>49019</v>
      </c>
      <c r="E21533" s="749" t="s">
        <v>49020</v>
      </c>
      <c r="F21533" s="749" t="s">
        <v>49021</v>
      </c>
      <c r="G21533" s="749" t="s">
        <v>20605</v>
      </c>
      <c r="I21533" s="749" t="s">
        <v>236</v>
      </c>
      <c r="J21533" s="749" t="n">
        <v>1294.8</v>
      </c>
    </row>
    <row collapsed="false" customFormat="false" customHeight="true" hidden="true" ht="12.75" outlineLevel="0" r="21534">
      <c r="A21534" s="749" t="s">
        <v>49022</v>
      </c>
      <c r="B21534" s="749" t="str">
        <f aca="false">C21534&amp;D21534&amp;E21534&amp;F21534&amp;G21534&amp;H21534</f>
        <v>BUEIRO SIMPLES CIRCULAR,CONSTITUIDO DE CHAPAS COM REVESTIMENTO EPOXY,COM ESPESSURA DE 2MM,DIAMETRO DE 1,20M,PARAFUSOS,PORCAS E FERRAMENTAS NECESSARIAS,RECOBRIMENTO MINIMO DE 0,30ME MAXIMO DE 12,50M,SOB A INFLUENCIA DO TREM-TIPO RODOVIARIO.FORNECIMENTO</v>
      </c>
      <c r="C21534" s="749" t="s">
        <v>48988</v>
      </c>
      <c r="D21534" s="749" t="s">
        <v>49019</v>
      </c>
      <c r="E21534" s="749" t="s">
        <v>49020</v>
      </c>
      <c r="F21534" s="749" t="s">
        <v>49021</v>
      </c>
      <c r="G21534" s="749" t="s">
        <v>20605</v>
      </c>
      <c r="I21534" s="749" t="s">
        <v>236</v>
      </c>
      <c r="J21534" s="749" t="n">
        <v>1294.8</v>
      </c>
    </row>
    <row collapsed="false" customFormat="false" customHeight="true" hidden="true" ht="12.75" outlineLevel="0" r="21535">
      <c r="A21535" s="749" t="s">
        <v>49023</v>
      </c>
      <c r="B21535" s="749" t="str">
        <f aca="false">C21535&amp;D21535&amp;E21535&amp;F21535&amp;G21535&amp;H21535</f>
        <v>BUEIRO SIMPLES CIRCULAR,CONSTITUIDO DE CHAPAS GALVANIZADAS,COM ESPESSURA DE 2MM,DIAMETRO DE 1,50M,PARAFUSOS,PORCAS E FERRAMENTAS NECESSARIAS,RECOBRIMENTO MINIMO DE 0,30M E MAXIMO DE 10,00M,SOB A INFLUENCIA DO TREM-TIPO RODOVIARIO.FORNECIMENTO</v>
      </c>
      <c r="C21535" s="749" t="s">
        <v>49003</v>
      </c>
      <c r="D21535" s="749" t="s">
        <v>49024</v>
      </c>
      <c r="E21535" s="749" t="s">
        <v>49015</v>
      </c>
      <c r="F21535" s="749" t="s">
        <v>49025</v>
      </c>
      <c r="G21535" s="749" t="s">
        <v>12104</v>
      </c>
      <c r="I21535" s="749" t="s">
        <v>236</v>
      </c>
      <c r="J21535" s="749" t="n">
        <v>1526.4</v>
      </c>
    </row>
    <row collapsed="false" customFormat="false" customHeight="true" hidden="true" ht="12.75" outlineLevel="0" r="21536">
      <c r="A21536" s="749" t="s">
        <v>49026</v>
      </c>
      <c r="B21536" s="749" t="str">
        <f aca="false">C21536&amp;D21536&amp;E21536&amp;F21536&amp;G21536&amp;H21536</f>
        <v>BUEIRO SIMPLES CIRCULAR,CONSTITUIDO DE CHAPAS GALVANIZADAS,COM ESPESSURA DE 2MM,DIAMETRO DE 1,50M,PARAFUSOS,PORCAS E FERRAMENTAS NECESSARIAS,RECOBRIMENTO MINIMO DE 0,30M E MAXIMO DE 10,00M,SOB A INFLUENCIA DO TREM-TIPO RODOVIARIO.FORNECIMENTO</v>
      </c>
      <c r="C21536" s="749" t="s">
        <v>49003</v>
      </c>
      <c r="D21536" s="749" t="s">
        <v>49024</v>
      </c>
      <c r="E21536" s="749" t="s">
        <v>49015</v>
      </c>
      <c r="F21536" s="749" t="s">
        <v>49025</v>
      </c>
      <c r="G21536" s="749" t="s">
        <v>12104</v>
      </c>
      <c r="I21536" s="749" t="s">
        <v>236</v>
      </c>
      <c r="J21536" s="749" t="n">
        <v>1526.4</v>
      </c>
    </row>
    <row collapsed="false" customFormat="false" customHeight="true" hidden="true" ht="12.75" outlineLevel="0" r="21537">
      <c r="A21537" s="749" t="s">
        <v>49027</v>
      </c>
      <c r="B21537" s="749" t="str">
        <f aca="false">C21537&amp;D21537&amp;E21537&amp;F21537&amp;G21537&amp;H21537</f>
        <v>BUEIRO SIMPLES CIRCULAR,CONSTITUIDO DE CHAPAS COM REVESTIMENTO EPOXY,COM ESPESSURA DE 2MM,DIAMETRO DE 1,50M,PARAFUSOS,PORCAS E FERRAMENTAS NECESSARIAS,RECOBRIMENTO MINIMO DE 0,30ME MAXIMO DE 10,00M,SOB A INFLUENCIA DO TREM-TIPO RODOVIARIO.FORNECIMENTO</v>
      </c>
      <c r="C21537" s="749" t="s">
        <v>48988</v>
      </c>
      <c r="D21537" s="749" t="s">
        <v>49028</v>
      </c>
      <c r="E21537" s="749" t="s">
        <v>49020</v>
      </c>
      <c r="F21537" s="749" t="s">
        <v>49029</v>
      </c>
      <c r="G21537" s="749" t="s">
        <v>20605</v>
      </c>
      <c r="I21537" s="749" t="s">
        <v>236</v>
      </c>
      <c r="J21537" s="749" t="n">
        <v>1593.6</v>
      </c>
    </row>
    <row collapsed="false" customFormat="false" customHeight="true" hidden="true" ht="12.75" outlineLevel="0" r="21538">
      <c r="A21538" s="749" t="s">
        <v>49030</v>
      </c>
      <c r="B21538" s="749" t="str">
        <f aca="false">C21538&amp;D21538&amp;E21538&amp;F21538&amp;G21538&amp;H21538</f>
        <v>BUEIRO SIMPLES CIRCULAR,CONSTITUIDO DE CHAPAS COM REVESTIMENTO EPOXY,COM ESPESSURA DE 2MM,DIAMETRO DE 1,50M,PARAFUSOS,PORCAS E FERRAMENTAS NECESSARIAS,RECOBRIMENTO MINIMO DE 0,30ME MAXIMO DE 10,00M,SOB A INFLUENCIA DO TREM-TIPO RODOVIARIO.FORNECIMENTO</v>
      </c>
      <c r="C21538" s="749" t="s">
        <v>48988</v>
      </c>
      <c r="D21538" s="749" t="s">
        <v>49028</v>
      </c>
      <c r="E21538" s="749" t="s">
        <v>49020</v>
      </c>
      <c r="F21538" s="749" t="s">
        <v>49029</v>
      </c>
      <c r="G21538" s="749" t="s">
        <v>20605</v>
      </c>
      <c r="I21538" s="749" t="s">
        <v>236</v>
      </c>
      <c r="J21538" s="749" t="n">
        <v>1593.6</v>
      </c>
    </row>
    <row collapsed="false" customFormat="false" customHeight="true" hidden="true" ht="12.75" outlineLevel="0" r="21539">
      <c r="A21539" s="749" t="s">
        <v>49031</v>
      </c>
      <c r="B21539" s="749" t="str">
        <f aca="false">C21539&amp;D21539&amp;E21539&amp;F21539&amp;G21539&amp;H21539</f>
        <v>BUEIRO SIMPLES CIRCULAR,CONSTITUIDO DE CHAPAS GALVANIZADAS,COM ESPESSURA DE 2MM,DIAMETRO DE 1,80M,PARAFUSOS,PORCAS E FERRAMENTAS NECESSARIAS,RECOBRIMENTO MINIMO DE 0,40M E MAXIMO DE 8,30M,SOB A INFLUENCIA DO TREM-TIPO RODOVIARIO.FORNECIMENTO</v>
      </c>
      <c r="C21539" s="749" t="s">
        <v>49003</v>
      </c>
      <c r="D21539" s="749" t="s">
        <v>49032</v>
      </c>
      <c r="E21539" s="749" t="s">
        <v>49033</v>
      </c>
      <c r="F21539" s="749" t="s">
        <v>49034</v>
      </c>
      <c r="G21539" s="749" t="s">
        <v>11365</v>
      </c>
      <c r="I21539" s="749" t="s">
        <v>236</v>
      </c>
      <c r="J21539" s="749" t="n">
        <v>1860.3</v>
      </c>
    </row>
    <row collapsed="false" customFormat="false" customHeight="true" hidden="true" ht="12.75" outlineLevel="0" r="21540">
      <c r="A21540" s="749" t="s">
        <v>49035</v>
      </c>
      <c r="B21540" s="749" t="str">
        <f aca="false">C21540&amp;D21540&amp;E21540&amp;F21540&amp;G21540&amp;H21540</f>
        <v>BUEIRO SIMPLES CIRCULAR,CONSTITUIDO DE CHAPAS GALVANIZADAS,COM ESPESSURA DE 2MM,DIAMETRO DE 1,80M,PARAFUSOS,PORCAS E FERRAMENTAS NECESSARIAS,RECOBRIMENTO MINIMO DE 0,40M E MAXIMO DE 8,30M,SOB A INFLUENCIA DO TREM-TIPO RODOVIARIO.FORNECIMENTO</v>
      </c>
      <c r="C21540" s="749" t="s">
        <v>49003</v>
      </c>
      <c r="D21540" s="749" t="s">
        <v>49032</v>
      </c>
      <c r="E21540" s="749" t="s">
        <v>49033</v>
      </c>
      <c r="F21540" s="749" t="s">
        <v>49034</v>
      </c>
      <c r="G21540" s="749" t="s">
        <v>11365</v>
      </c>
      <c r="I21540" s="749" t="s">
        <v>236</v>
      </c>
      <c r="J21540" s="749" t="n">
        <v>1860.3</v>
      </c>
    </row>
    <row collapsed="false" customFormat="false" customHeight="true" hidden="true" ht="12.75" outlineLevel="0" r="21541">
      <c r="A21541" s="749" t="s">
        <v>49036</v>
      </c>
      <c r="B21541" s="749" t="str">
        <f aca="false">C21541&amp;D21541&amp;E21541&amp;F21541&amp;G21541&amp;H21541</f>
        <v>BUEIRO SIMPLES CIRCULAR,CONSTITUIDO DE CHAPAS COM REVESTIMENTO EPOXY,COM ESPESSURA DE 2MM,DIAMETRO DE 1,80M,PARAFUSOS,PORCAS E FERRAMENTAS NECESSARIAS,RECOBRIMENTO MINIMO DE 0,40ME MAXIMO DE 8,30M,SOB A INFLUENCIA DO TREM-TIPO RODOVIARIO.FORNECIMENTO</v>
      </c>
      <c r="C21541" s="749" t="s">
        <v>48988</v>
      </c>
      <c r="D21541" s="749" t="s">
        <v>49037</v>
      </c>
      <c r="E21541" s="749" t="s">
        <v>49038</v>
      </c>
      <c r="F21541" s="749" t="s">
        <v>49039</v>
      </c>
      <c r="G21541" s="749" t="s">
        <v>21072</v>
      </c>
      <c r="I21541" s="749" t="s">
        <v>236</v>
      </c>
      <c r="J21541" s="749" t="n">
        <v>1942.2</v>
      </c>
    </row>
    <row collapsed="false" customFormat="false" customHeight="true" hidden="true" ht="12.75" outlineLevel="0" r="21542">
      <c r="A21542" s="749" t="s">
        <v>49040</v>
      </c>
      <c r="B21542" s="749" t="str">
        <f aca="false">C21542&amp;D21542&amp;E21542&amp;F21542&amp;G21542&amp;H21542</f>
        <v>BUEIRO SIMPLES CIRCULAR,CONSTITUIDO DE CHAPAS COM REVESTIMENTO EPOXY,COM ESPESSURA DE 2MM,DIAMETRO DE 1,80M,PARAFUSOS,PORCAS E FERRAMENTAS NECESSARIAS,RECOBRIMENTO MINIMO DE 0,40ME MAXIMO DE 8,30M,SOB A INFLUENCIA DO TREM-TIPO RODOVIARIO.FORNECIMENTO</v>
      </c>
      <c r="C21542" s="749" t="s">
        <v>48988</v>
      </c>
      <c r="D21542" s="749" t="s">
        <v>49037</v>
      </c>
      <c r="E21542" s="749" t="s">
        <v>49038</v>
      </c>
      <c r="F21542" s="749" t="s">
        <v>49039</v>
      </c>
      <c r="G21542" s="749" t="s">
        <v>21072</v>
      </c>
      <c r="I21542" s="749" t="s">
        <v>236</v>
      </c>
      <c r="J21542" s="749" t="n">
        <v>1942.2</v>
      </c>
    </row>
    <row collapsed="false" customFormat="false" customHeight="true" hidden="true" ht="12.75" outlineLevel="0" r="21543">
      <c r="A21543" s="749" t="s">
        <v>49041</v>
      </c>
      <c r="B21543" s="749" t="str">
        <f aca="false">C21543&amp;D21543&amp;E21543&amp;F21543&amp;G21543&amp;H21543</f>
        <v>BUEIRO SIMPLES CIRCULAR,CONSTITUIDO DE CHAPAS GALVANIZADAS,COM ESPESSURA DE 2MM,DIAMETRO DE 2,00M,PARAFUSOS,PORCAS E FERRAMENTAS NECESSARIAS,RECOBRIMENTO MINIMO DE 0,50M E MAXIMO DE 7,50M,SOB A INFLUENCIA DO TREM-TIPO RODOVIARIO.FORNECIMENTO</v>
      </c>
      <c r="C21543" s="749" t="s">
        <v>49003</v>
      </c>
      <c r="D21543" s="749" t="s">
        <v>49042</v>
      </c>
      <c r="E21543" s="749" t="s">
        <v>49043</v>
      </c>
      <c r="F21543" s="749" t="s">
        <v>49044</v>
      </c>
      <c r="G21543" s="749" t="s">
        <v>11365</v>
      </c>
      <c r="I21543" s="749" t="s">
        <v>236</v>
      </c>
      <c r="J21543" s="749" t="n">
        <v>2051.1</v>
      </c>
    </row>
    <row collapsed="false" customFormat="false" customHeight="true" hidden="true" ht="12.75" outlineLevel="0" r="21544">
      <c r="A21544" s="749" t="s">
        <v>49045</v>
      </c>
      <c r="B21544" s="749" t="str">
        <f aca="false">C21544&amp;D21544&amp;E21544&amp;F21544&amp;G21544&amp;H21544</f>
        <v>BUEIRO SIMPLES CIRCULAR,CONSTITUIDO DE CHAPAS GALVANIZADAS,COM ESPESSURA DE 2MM,DIAMETRO DE 2,00M,PARAFUSOS,PORCAS E FERRAMENTAS NECESSARIAS,RECOBRIMENTO MINIMO DE 0,50M E MAXIMO DE 7,50M,SOB A INFLUENCIA DO TREM-TIPO RODOVIARIO.FORNECIMENTO</v>
      </c>
      <c r="C21544" s="749" t="s">
        <v>49003</v>
      </c>
      <c r="D21544" s="749" t="s">
        <v>49042</v>
      </c>
      <c r="E21544" s="749" t="s">
        <v>49043</v>
      </c>
      <c r="F21544" s="749" t="s">
        <v>49044</v>
      </c>
      <c r="G21544" s="749" t="s">
        <v>11365</v>
      </c>
      <c r="I21544" s="749" t="s">
        <v>236</v>
      </c>
      <c r="J21544" s="749" t="n">
        <v>2051.1</v>
      </c>
    </row>
    <row collapsed="false" customFormat="false" customHeight="true" hidden="true" ht="12.75" outlineLevel="0" r="21545">
      <c r="A21545" s="749" t="s">
        <v>49046</v>
      </c>
      <c r="B21545" s="749" t="str">
        <f aca="false">C21545&amp;D21545&amp;E21545&amp;F21545&amp;G21545&amp;H21545</f>
        <v>BUEIRO SIMPLES CIRCULAR,CONSTITUIDO DE CHAPAS COM REVESTIMENTO EPOXY,COM ESPESSURA DE 2MM,DIAMETRO DE 2,00M,PARAFUSOS,PORCAS E FERRAMENTAS NECESSARIAS,RECOBRIMENTO MINIMO DE 0,50ME MAXIMO DE 7,50M,SOB INFLUENCIA DO TREM-TIPO RODOVIARIO.FORNECIMENTO</v>
      </c>
      <c r="C21545" s="749" t="s">
        <v>48988</v>
      </c>
      <c r="D21545" s="749" t="s">
        <v>49047</v>
      </c>
      <c r="E21545" s="749" t="s">
        <v>49048</v>
      </c>
      <c r="F21545" s="749" t="s">
        <v>49049</v>
      </c>
      <c r="G21545" s="749" t="s">
        <v>26684</v>
      </c>
      <c r="I21545" s="749" t="s">
        <v>236</v>
      </c>
      <c r="J21545" s="749" t="n">
        <v>2141.4</v>
      </c>
    </row>
    <row collapsed="false" customFormat="false" customHeight="true" hidden="true" ht="12.75" outlineLevel="0" r="21546">
      <c r="A21546" s="749" t="s">
        <v>49050</v>
      </c>
      <c r="B21546" s="749" t="str">
        <f aca="false">C21546&amp;D21546&amp;E21546&amp;F21546&amp;G21546&amp;H21546</f>
        <v>BUEIRO SIMPLES CIRCULAR,CONSTITUIDO DE CHAPAS COM REVESTIMENTO EPOXY,COM ESPESSURA DE 2MM,DIAMETRO DE 2,00M,PARAFUSOS,PORCAS E FERRAMENTAS NECESSARIAS,RECOBRIMENTO MINIMO DE 0,50ME MAXIMO DE 7,50M,SOB INFLUENCIA DO TREM-TIPO RODOVIARIO.FORNECIMENTO</v>
      </c>
      <c r="C21546" s="749" t="s">
        <v>48988</v>
      </c>
      <c r="D21546" s="749" t="s">
        <v>49047</v>
      </c>
      <c r="E21546" s="749" t="s">
        <v>49048</v>
      </c>
      <c r="F21546" s="749" t="s">
        <v>49049</v>
      </c>
      <c r="G21546" s="749" t="s">
        <v>26684</v>
      </c>
      <c r="I21546" s="749" t="s">
        <v>236</v>
      </c>
      <c r="J21546" s="749" t="n">
        <v>2141.4</v>
      </c>
    </row>
    <row collapsed="false" customFormat="false" customHeight="true" hidden="true" ht="12.75" outlineLevel="0" r="21547">
      <c r="A21547" s="749" t="s">
        <v>49051</v>
      </c>
      <c r="B21547" s="749" t="str">
        <f aca="false">C21547&amp;D21547&amp;E21547&amp;F21547&amp;G21547&amp;H21547</f>
        <v>BUEIRO SIMPLES CIRCULAR,CONSTITUIDO DE CHAPAS GALVANIZADAS,COM ESPESSURA DE 2,70MM,DIAMETRO DE 2,20M,PARAFUSOS,PORCAS EFERRAMENTAS NECESSARIAS,RECOBRIMENTO MINIMO DE 0,50M E MAXIMO DE 9,50M,SOB A INFLUENCIA DO TREM-TIPO RODOVIARIO.FORNECIMENTO</v>
      </c>
      <c r="C21547" s="749" t="s">
        <v>49003</v>
      </c>
      <c r="D21547" s="749" t="s">
        <v>49052</v>
      </c>
      <c r="E21547" s="749" t="s">
        <v>49053</v>
      </c>
      <c r="F21547" s="749" t="s">
        <v>49054</v>
      </c>
      <c r="G21547" s="749" t="s">
        <v>13192</v>
      </c>
      <c r="I21547" s="749" t="s">
        <v>236</v>
      </c>
      <c r="J21547" s="749" t="n">
        <v>2708.4</v>
      </c>
    </row>
    <row collapsed="false" customFormat="false" customHeight="true" hidden="true" ht="12.75" outlineLevel="0" r="21548">
      <c r="A21548" s="749" t="s">
        <v>49055</v>
      </c>
      <c r="B21548" s="749" t="str">
        <f aca="false">C21548&amp;D21548&amp;E21548&amp;F21548&amp;G21548&amp;H21548</f>
        <v>BUEIRO SIMPLES CIRCULAR,CONSTITUIDO DE CHAPAS GALVANIZADAS,COM ESPESSURA DE 2,70MM,DIAMETRO DE 2,20M,PARAFUSOS,PORCAS EFERRAMENTAS NECESSARIAS,RECOBRIMENTO MINIMO DE 0,50M E MAXIMO DE 9,50M,SOB A INFLUENCIA DO TREM-TIPO RODOVIARIO.FORNECIMENTO</v>
      </c>
      <c r="C21548" s="749" t="s">
        <v>49003</v>
      </c>
      <c r="D21548" s="749" t="s">
        <v>49052</v>
      </c>
      <c r="E21548" s="749" t="s">
        <v>49053</v>
      </c>
      <c r="F21548" s="749" t="s">
        <v>49054</v>
      </c>
      <c r="G21548" s="749" t="s">
        <v>13192</v>
      </c>
      <c r="I21548" s="749" t="s">
        <v>236</v>
      </c>
      <c r="J21548" s="749" t="n">
        <v>2708.4</v>
      </c>
    </row>
    <row collapsed="false" customFormat="false" customHeight="true" hidden="true" ht="12.75" outlineLevel="0" r="21549">
      <c r="A21549" s="749" t="s">
        <v>49056</v>
      </c>
      <c r="B21549" s="749" t="str">
        <f aca="false">C21549&amp;D21549&amp;E21549&amp;F21549&amp;G21549&amp;H21549</f>
        <v>BUEIRO SIMPLES CIRCULAR,CONSTITUIDO DE CHAPAS COM REVESTIMENTO EPOXY,COM ESPESSURA DE 2,70MM,DIAMETRO DE 2,20M,PARAFUSOS,PORCAS E FERRAMENTAS NECESSARIAS,RECOBRIMENTO MINIMO DE 0,50M E MAXIMO DE 9,50M,SOB A INFLUENCIA DO TREM-TIPO RODOVIARIO.FORNECIMENTO</v>
      </c>
      <c r="C21549" s="749" t="s">
        <v>48988</v>
      </c>
      <c r="D21549" s="749" t="s">
        <v>49057</v>
      </c>
      <c r="E21549" s="749" t="s">
        <v>49058</v>
      </c>
      <c r="F21549" s="749" t="s">
        <v>49059</v>
      </c>
      <c r="G21549" s="749" t="s">
        <v>43920</v>
      </c>
      <c r="I21549" s="749" t="s">
        <v>236</v>
      </c>
      <c r="J21549" s="749" t="n">
        <v>2946.3</v>
      </c>
    </row>
    <row collapsed="false" customFormat="false" customHeight="true" hidden="true" ht="12.75" outlineLevel="0" r="21550">
      <c r="A21550" s="749" t="s">
        <v>49060</v>
      </c>
      <c r="B21550" s="749" t="str">
        <f aca="false">C21550&amp;D21550&amp;E21550&amp;F21550&amp;G21550&amp;H21550</f>
        <v>BUEIRO SIMPLES CIRCULAR,CONSTITUIDO DE CHAPAS COM REVESTIMENTO EPOXY,COM ESPESSURA DE 2,70MM,DIAMETRO DE 2,20M,PARAFUSOS,PORCAS E FERRAMENTAS NECESSARIAS,RECOBRIMENTO MINIMO DE 0,50M E MAXIMO DE 9,50M,SOB A INFLUENCIA DO TREM-TIPO RODOVIARIO.FORNECIMENTO</v>
      </c>
      <c r="C21550" s="749" t="s">
        <v>48988</v>
      </c>
      <c r="D21550" s="749" t="s">
        <v>49057</v>
      </c>
      <c r="E21550" s="749" t="s">
        <v>49058</v>
      </c>
      <c r="F21550" s="749" t="s">
        <v>49059</v>
      </c>
      <c r="G21550" s="749" t="s">
        <v>43920</v>
      </c>
      <c r="I21550" s="749" t="s">
        <v>236</v>
      </c>
      <c r="J21550" s="749" t="n">
        <v>2946.3</v>
      </c>
    </row>
    <row collapsed="false" customFormat="false" customHeight="true" hidden="true" ht="12.75" outlineLevel="0" r="21551">
      <c r="A21551" s="749" t="s">
        <v>49061</v>
      </c>
      <c r="B21551" s="749" t="str">
        <f aca="false">C21551&amp;D21551&amp;E21551&amp;F21551&amp;G21551&amp;H21551</f>
        <v>BUEIRO SIMPLES CIRCULAR,CONSTITUIDO DE CHAPAS GALVANIZADAS,COM ESPESSURA DE 2,70MM,DIAMETRO DE 2,40M,PARAFUSOS,PORCAS EFERRAMENTAS NECESSARIAS,RECOBRIMENTO MINIMO DE 0,50M E MAXIMO DE 8,70M,SOB A INFLUENCIA DO TREM-TIPO RODOVIARIO.FORNECIMENTO</v>
      </c>
      <c r="C21551" s="749" t="s">
        <v>49003</v>
      </c>
      <c r="D21551" s="749" t="s">
        <v>49062</v>
      </c>
      <c r="E21551" s="749" t="s">
        <v>49053</v>
      </c>
      <c r="F21551" s="749" t="s">
        <v>49063</v>
      </c>
      <c r="G21551" s="749" t="s">
        <v>13192</v>
      </c>
      <c r="I21551" s="749" t="s">
        <v>236</v>
      </c>
      <c r="J21551" s="749" t="n">
        <v>2945.2</v>
      </c>
    </row>
    <row collapsed="false" customFormat="false" customHeight="true" hidden="true" ht="12.75" outlineLevel="0" r="21552">
      <c r="A21552" s="749" t="s">
        <v>49064</v>
      </c>
      <c r="B21552" s="749" t="str">
        <f aca="false">C21552&amp;D21552&amp;E21552&amp;F21552&amp;G21552&amp;H21552</f>
        <v>BUEIRO SIMPLES CIRCULAR,CONSTITUIDO DE CHAPAS GALVANIZADAS,COM ESPESSURA DE 2,70MM,DIAMETRO DE 2,40M,PARAFUSOS,PORCAS EFERRAMENTAS NECESSARIAS,RECOBRIMENTO MINIMO DE 0,50M E MAXIMO DE 8,70M,SOB A INFLUENCIA DO TREM-TIPO RODOVIARIO.FORNECIMENTO</v>
      </c>
      <c r="C21552" s="749" t="s">
        <v>49003</v>
      </c>
      <c r="D21552" s="749" t="s">
        <v>49062</v>
      </c>
      <c r="E21552" s="749" t="s">
        <v>49053</v>
      </c>
      <c r="F21552" s="749" t="s">
        <v>49063</v>
      </c>
      <c r="G21552" s="749" t="s">
        <v>13192</v>
      </c>
      <c r="I21552" s="749" t="s">
        <v>236</v>
      </c>
      <c r="J21552" s="749" t="n">
        <v>2945.2</v>
      </c>
    </row>
    <row collapsed="false" customFormat="false" customHeight="true" hidden="true" ht="12.75" outlineLevel="0" r="21553">
      <c r="A21553" s="749" t="s">
        <v>49065</v>
      </c>
      <c r="B21553" s="749" t="str">
        <f aca="false">C21553&amp;D21553&amp;E21553&amp;F21553&amp;G21553&amp;H21553</f>
        <v>BUEIRO SIMPLES CIRCULAR,CONSTITUIDO DE CHAPAS COM REVESTIMENTO EPOXY,COM ESPESSURA DE 2,70MM,DIAMETRO DE 2,40M,PARAFUSOS,PORCAS E FERRAMENTAS NECESSARIAS,RECOBRIMENTO MINIMO DE 0,50M E MAXIMO DE 8,70M,SOB A INFLUENCIA DO TREM-TIPO RODOVIARIO.FORNECIMENTO</v>
      </c>
      <c r="C21553" s="749" t="s">
        <v>48988</v>
      </c>
      <c r="D21553" s="749" t="s">
        <v>49066</v>
      </c>
      <c r="E21553" s="749" t="s">
        <v>49058</v>
      </c>
      <c r="F21553" s="749" t="s">
        <v>49067</v>
      </c>
      <c r="G21553" s="749" t="s">
        <v>43920</v>
      </c>
      <c r="I21553" s="749" t="s">
        <v>236</v>
      </c>
      <c r="J21553" s="749" t="n">
        <v>3203.9</v>
      </c>
    </row>
    <row collapsed="false" customFormat="false" customHeight="true" hidden="true" ht="12.75" outlineLevel="0" r="21554">
      <c r="A21554" s="749" t="s">
        <v>49068</v>
      </c>
      <c r="B21554" s="749" t="str">
        <f aca="false">C21554&amp;D21554&amp;E21554&amp;F21554&amp;G21554&amp;H21554</f>
        <v>BUEIRO SIMPLES CIRCULAR,CONSTITUIDO DE CHAPAS COM REVESTIMENTO EPOXY,COM ESPESSURA DE 2,70MM,DIAMETRO DE 2,40M,PARAFUSOS,PORCAS E FERRAMENTAS NECESSARIAS,RECOBRIMENTO MINIMO DE 0,50M E MAXIMO DE 8,70M,SOB A INFLUENCIA DO TREM-TIPO RODOVIARIO.FORNECIMENTO</v>
      </c>
      <c r="C21554" s="749" t="s">
        <v>48988</v>
      </c>
      <c r="D21554" s="749" t="s">
        <v>49066</v>
      </c>
      <c r="E21554" s="749" t="s">
        <v>49058</v>
      </c>
      <c r="F21554" s="749" t="s">
        <v>49067</v>
      </c>
      <c r="G21554" s="749" t="s">
        <v>43920</v>
      </c>
      <c r="I21554" s="749" t="s">
        <v>236</v>
      </c>
      <c r="J21554" s="749" t="n">
        <v>3203.9</v>
      </c>
    </row>
    <row collapsed="false" customFormat="false" customHeight="true" hidden="true" ht="12.75" outlineLevel="0" r="21555">
      <c r="A21555" s="749" t="s">
        <v>49069</v>
      </c>
      <c r="B21555" s="749" t="str">
        <f aca="false">C21555&amp;D21555&amp;E21555&amp;F21555&amp;G21555&amp;H21555</f>
        <v>BUEIRO SIMPLES CIRCULAR,CONSTITUIDO DE CHAPAS GALVANIZADAS,COM ESPESSURA DE 3,40MM,DIAMETRO DE 2,60M,PARAFUSOS,PORCAS EFERRAMENTAS NECESSARIAS,RECOBRIMENTO MINIMO DE 0,50M E MAXIMO DE 10,60M,SOB A INFLUENCIA DO TREM-TIPO RODOVIARIO.FORNECIMENTO</v>
      </c>
      <c r="C21555" s="749" t="s">
        <v>49003</v>
      </c>
      <c r="D21555" s="749" t="s">
        <v>49070</v>
      </c>
      <c r="E21555" s="749" t="s">
        <v>49053</v>
      </c>
      <c r="F21555" s="749" t="s">
        <v>49071</v>
      </c>
      <c r="G21555" s="749" t="s">
        <v>17187</v>
      </c>
      <c r="I21555" s="749" t="s">
        <v>236</v>
      </c>
      <c r="J21555" s="749" t="n">
        <v>3886</v>
      </c>
    </row>
    <row collapsed="false" customFormat="false" customHeight="true" hidden="true" ht="12.75" outlineLevel="0" r="21556">
      <c r="A21556" s="749" t="s">
        <v>49072</v>
      </c>
      <c r="B21556" s="749" t="str">
        <f aca="false">C21556&amp;D21556&amp;E21556&amp;F21556&amp;G21556&amp;H21556</f>
        <v>BUEIRO SIMPLES CIRCULAR,CONSTITUIDO DE CHAPAS GALVANIZADAS,COM ESPESSURA DE 3,40MM,DIAMETRO DE 2,60M,PARAFUSOS,PORCAS EFERRAMENTAS NECESSARIAS,RECOBRIMENTO MINIMO DE 0,50M E MAXIMO DE 10,60M,SOB A INFLUENCIA DO TREM-TIPO RODOVIARIO.FORNECIMENTO</v>
      </c>
      <c r="C21556" s="749" t="s">
        <v>49003</v>
      </c>
      <c r="D21556" s="749" t="s">
        <v>49070</v>
      </c>
      <c r="E21556" s="749" t="s">
        <v>49053</v>
      </c>
      <c r="F21556" s="749" t="s">
        <v>49071</v>
      </c>
      <c r="G21556" s="749" t="s">
        <v>17187</v>
      </c>
      <c r="I21556" s="749" t="s">
        <v>236</v>
      </c>
      <c r="J21556" s="749" t="n">
        <v>3886</v>
      </c>
    </row>
    <row collapsed="false" customFormat="false" customHeight="true" hidden="true" ht="12.75" outlineLevel="0" r="21557">
      <c r="A21557" s="749" t="s">
        <v>49073</v>
      </c>
      <c r="B21557" s="749" t="str">
        <f aca="false">C21557&amp;D21557&amp;E21557&amp;F21557&amp;G21557&amp;H21557</f>
        <v>BUEIRO SIMPLES CIRCULAR,CONSTITUIDO DE CHAPAS COM REVESTIMENTO EPOXY,COM ESPESSURA DE 3,40MM,DIAMETRO DE 2,60M,PARAFUSOS,PORCAS E FERRAMENTAS NECESSARIAS,RECOBRIMENTO MINIMO DE 0,50M E MAXIMO DE 10,60M, SOB A INFLUENCIA DO TREM-TIPO RODOVIARIO.FORNECIMENTO</v>
      </c>
      <c r="C21557" s="749" t="s">
        <v>48988</v>
      </c>
      <c r="D21557" s="749" t="s">
        <v>49074</v>
      </c>
      <c r="E21557" s="749" t="s">
        <v>49058</v>
      </c>
      <c r="F21557" s="749" t="s">
        <v>49075</v>
      </c>
      <c r="G21557" s="749" t="s">
        <v>49076</v>
      </c>
      <c r="I21557" s="749" t="s">
        <v>236</v>
      </c>
      <c r="J21557" s="749" t="n">
        <v>4154</v>
      </c>
    </row>
    <row collapsed="false" customFormat="false" customHeight="true" hidden="true" ht="12.75" outlineLevel="0" r="21558">
      <c r="A21558" s="749" t="s">
        <v>49077</v>
      </c>
      <c r="B21558" s="749" t="str">
        <f aca="false">C21558&amp;D21558&amp;E21558&amp;F21558&amp;G21558&amp;H21558</f>
        <v>BUEIRO SIMPLES CIRCULAR,CONSTITUIDO DE CHAPAS COM REVESTIMENTO EPOXY,COM ESPESSURA DE 3,40MM,DIAMETRO DE 2,60M,PARAFUSOS,PORCAS E FERRAMENTAS NECESSARIAS,RECOBRIMENTO MINIMO DE 0,50M E MAXIMO DE 10,60M, SOB A INFLUENCIA DO TREM-TIPO RODOVIARIO.FORNECIMENTO</v>
      </c>
      <c r="C21558" s="749" t="s">
        <v>48988</v>
      </c>
      <c r="D21558" s="749" t="s">
        <v>49074</v>
      </c>
      <c r="E21558" s="749" t="s">
        <v>49058</v>
      </c>
      <c r="F21558" s="749" t="s">
        <v>49075</v>
      </c>
      <c r="G21558" s="749" t="s">
        <v>49076</v>
      </c>
      <c r="I21558" s="749" t="s">
        <v>236</v>
      </c>
      <c r="J21558" s="749" t="n">
        <v>4154</v>
      </c>
    </row>
    <row collapsed="false" customFormat="false" customHeight="true" hidden="true" ht="12.75" outlineLevel="0" r="21559">
      <c r="A21559" s="749" t="s">
        <v>49078</v>
      </c>
      <c r="B21559" s="749" t="str">
        <f aca="false">C21559&amp;D21559&amp;E21559&amp;F21559&amp;G21559&amp;H21559</f>
        <v>BUEIRO SIMPLES CIRCULAR,CONSTITUIDO DE CHAPAS GALVANIZADAS,COM ESPESSURA DE 3,40MM,DIAMETRO DE 2,80M,PARAFUSOS,PORCAS EFERRAMENTAS NECESSARIAS,RECOBRIMENTO MINIMO DE 0,50M E MAXIMO DE 9,80M,SOB A INFLUENCIA DO TREM-TIPO RODOVIARIO. FORNECIMENTO</v>
      </c>
      <c r="C21559" s="749" t="s">
        <v>49003</v>
      </c>
      <c r="D21559" s="749" t="s">
        <v>49079</v>
      </c>
      <c r="E21559" s="749" t="s">
        <v>49053</v>
      </c>
      <c r="F21559" s="749" t="s">
        <v>49080</v>
      </c>
      <c r="G21559" s="749" t="s">
        <v>17187</v>
      </c>
      <c r="I21559" s="749" t="s">
        <v>236</v>
      </c>
      <c r="J21559" s="749" t="n">
        <v>4234</v>
      </c>
    </row>
    <row collapsed="false" customFormat="false" customHeight="true" hidden="true" ht="12.75" outlineLevel="0" r="21560">
      <c r="A21560" s="749" t="s">
        <v>49081</v>
      </c>
      <c r="B21560" s="749" t="str">
        <f aca="false">C21560&amp;D21560&amp;E21560&amp;F21560&amp;G21560&amp;H21560</f>
        <v>BUEIRO SIMPLES CIRCULAR,CONSTITUIDO DE CHAPAS GALVANIZADAS,COM ESPESSURA DE 3,40MM,DIAMETRO DE 2,80M,PARAFUSOS,PORCAS EFERRAMENTAS NECESSARIAS,RECOBRIMENTO MINIMO DE 0,50M E MAXIMO DE 9,80M,SOB A INFLUENCIA DO TREM-TIPO RODOVIARIO. FORNECIMENTO</v>
      </c>
      <c r="C21560" s="749" t="s">
        <v>49003</v>
      </c>
      <c r="D21560" s="749" t="s">
        <v>49079</v>
      </c>
      <c r="E21560" s="749" t="s">
        <v>49053</v>
      </c>
      <c r="F21560" s="749" t="s">
        <v>49080</v>
      </c>
      <c r="G21560" s="749" t="s">
        <v>17187</v>
      </c>
      <c r="I21560" s="749" t="s">
        <v>236</v>
      </c>
      <c r="J21560" s="749" t="n">
        <v>4234</v>
      </c>
    </row>
    <row collapsed="false" customFormat="false" customHeight="true" hidden="true" ht="12.75" outlineLevel="0" r="21561">
      <c r="A21561" s="749" t="s">
        <v>49082</v>
      </c>
      <c r="B21561" s="749" t="str">
        <f aca="false">C21561&amp;D21561&amp;E21561&amp;F21561&amp;G21561&amp;H21561</f>
        <v>BUEIRO SIMPLES CIRCULAR,CONSTITUIDO DE CHAPAS COM REVESTIMENTO EPOXY,COM ESPESSURA DE 3,40MM,DIAMETRO DE 2,80M,PARAFUSOS,PORCAS E FERRAMENTAS NECESSARIAS,RECOBRIMENTO MINIMO DE 0,50M E MAXIMO DE 9,80M,SOB A INFLUENCIA DO TREM-TIPO RODOVIARIO.FORNECIMENTO</v>
      </c>
      <c r="C21561" s="749" t="s">
        <v>48988</v>
      </c>
      <c r="D21561" s="749" t="s">
        <v>49083</v>
      </c>
      <c r="E21561" s="749" t="s">
        <v>49058</v>
      </c>
      <c r="F21561" s="749" t="s">
        <v>49084</v>
      </c>
      <c r="G21561" s="749" t="s">
        <v>43920</v>
      </c>
      <c r="I21561" s="749" t="s">
        <v>236</v>
      </c>
      <c r="J21561" s="749" t="n">
        <v>4526</v>
      </c>
    </row>
    <row collapsed="false" customFormat="false" customHeight="true" hidden="true" ht="12.75" outlineLevel="0" r="21562">
      <c r="A21562" s="749" t="s">
        <v>49085</v>
      </c>
      <c r="B21562" s="749" t="str">
        <f aca="false">C21562&amp;D21562&amp;E21562&amp;F21562&amp;G21562&amp;H21562</f>
        <v>BUEIRO SIMPLES CIRCULAR,CONSTITUIDO DE CHAPAS COM REVESTIMENTO EPOXY,COM ESPESSURA DE 3,40MM,DIAMETRO DE 2,80M,PARAFUSOS,PORCAS E FERRAMENTAS NECESSARIAS,RECOBRIMENTO MINIMO DE 0,50M E MAXIMO DE 9,80M,SOB A INFLUENCIA DO TREM-TIPO RODOVIARIO.FORNECIMENTO</v>
      </c>
      <c r="C21562" s="749" t="s">
        <v>48988</v>
      </c>
      <c r="D21562" s="749" t="s">
        <v>49083</v>
      </c>
      <c r="E21562" s="749" t="s">
        <v>49058</v>
      </c>
      <c r="F21562" s="749" t="s">
        <v>49084</v>
      </c>
      <c r="G21562" s="749" t="s">
        <v>43920</v>
      </c>
      <c r="I21562" s="749" t="s">
        <v>236</v>
      </c>
      <c r="J21562" s="749" t="n">
        <v>4526</v>
      </c>
    </row>
    <row collapsed="false" customFormat="false" customHeight="true" hidden="true" ht="12.75" outlineLevel="0" r="21563">
      <c r="A21563" s="749" t="s">
        <v>49086</v>
      </c>
      <c r="B21563" s="749" t="str">
        <f aca="false">C21563&amp;D21563&amp;E21563&amp;F21563&amp;G21563&amp;H21563</f>
        <v>BUEIRO SIMPLES CIRCULAR,CONSTITUIDO DE CHAPAS GALVANIZADAS,COM ESPESSURA DE 2,70MM,DIAMETRO DE 3,05M,PARAFUSOS,PORCAS EFERRAMENTAS NECESSARIAS,RECOBRIMENTO MINIMO DE 0,45M E MAXIMO DE 13,10M,SOB A INFLUENCIA DO TREM-TIPO RODOVIARIO.FORNECIMENTO</v>
      </c>
      <c r="C21563" s="749" t="s">
        <v>49003</v>
      </c>
      <c r="D21563" s="749" t="s">
        <v>49087</v>
      </c>
      <c r="E21563" s="749" t="s">
        <v>49088</v>
      </c>
      <c r="F21563" s="749" t="s">
        <v>49089</v>
      </c>
      <c r="G21563" s="749" t="s">
        <v>17187</v>
      </c>
      <c r="I21563" s="749" t="s">
        <v>236</v>
      </c>
      <c r="J21563" s="749" t="n">
        <v>5652.5</v>
      </c>
    </row>
    <row collapsed="false" customFormat="false" customHeight="true" hidden="true" ht="12.75" outlineLevel="0" r="21564">
      <c r="A21564" s="749" t="s">
        <v>49090</v>
      </c>
      <c r="B21564" s="749" t="str">
        <f aca="false">C21564&amp;D21564&amp;E21564&amp;F21564&amp;G21564&amp;H21564</f>
        <v>BUEIRO SIMPLES CIRCULAR,CONSTITUIDO DE CHAPAS GALVANIZADAS,COM ESPESSURA DE 2,70MM,DIAMETRO DE 3,05M,PARAFUSOS,PORCAS EFERRAMENTAS NECESSARIAS,RECOBRIMENTO MINIMO DE 0,45M E MAXIMO DE 13,10M,SOB A INFLUENCIA DO TREM-TIPO RODOVIARIO.FORNECIMENTO</v>
      </c>
      <c r="C21564" s="749" t="s">
        <v>49003</v>
      </c>
      <c r="D21564" s="749" t="s">
        <v>49087</v>
      </c>
      <c r="E21564" s="749" t="s">
        <v>49088</v>
      </c>
      <c r="F21564" s="749" t="s">
        <v>49089</v>
      </c>
      <c r="G21564" s="749" t="s">
        <v>17187</v>
      </c>
      <c r="I21564" s="749" t="s">
        <v>236</v>
      </c>
      <c r="J21564" s="749" t="n">
        <v>5652.5</v>
      </c>
    </row>
    <row collapsed="false" customFormat="false" customHeight="true" hidden="true" ht="12.75" outlineLevel="0" r="21565">
      <c r="A21565" s="749" t="s">
        <v>49091</v>
      </c>
      <c r="B21565" s="749" t="str">
        <f aca="false">C21565&amp;D21565&amp;E21565&amp;F21565&amp;G21565&amp;H21565</f>
        <v>BUEIRO SIMPLES CIRCULAR,CONSTITUIDO DE CHAPAS COM REVESTIMENTO EPOXY,COM ESPESSURA DE 2,70MM,DIAMETRO DE 3,05M,PARAFUSOS,PORCAS E FERRAMENTAS NECESSARIAS,RECOBRIMENTO MINIMO DE 0,45M E MAXIMO DE 13,10M, SOB A INFLUENCIA DO TREM-TIPO RODOVIARIO.FORNECIMENTO</v>
      </c>
      <c r="C21565" s="749" t="s">
        <v>48988</v>
      </c>
      <c r="D21565" s="749" t="s">
        <v>49092</v>
      </c>
      <c r="E21565" s="749" t="s">
        <v>49093</v>
      </c>
      <c r="F21565" s="749" t="s">
        <v>49094</v>
      </c>
      <c r="G21565" s="749" t="s">
        <v>49076</v>
      </c>
      <c r="I21565" s="749" t="s">
        <v>236</v>
      </c>
      <c r="J21565" s="749" t="n">
        <v>5904.44</v>
      </c>
    </row>
    <row collapsed="false" customFormat="false" customHeight="true" hidden="true" ht="12.75" outlineLevel="0" r="21566">
      <c r="A21566" s="749" t="s">
        <v>49095</v>
      </c>
      <c r="B21566" s="749" t="str">
        <f aca="false">C21566&amp;D21566&amp;E21566&amp;F21566&amp;G21566&amp;H21566</f>
        <v>BUEIRO SIMPLES CIRCULAR,CONSTITUIDO DE CHAPAS COM REVESTIMENTO EPOXY,COM ESPESSURA DE 2,70MM,DIAMETRO DE 3,05M,PARAFUSOS,PORCAS E FERRAMENTAS NECESSARIAS,RECOBRIMENTO MINIMO DE 0,45M E MAXIMO DE 13,10M, SOB A INFLUENCIA DO TREM-TIPO RODOVIARIO.FORNECIMENTO</v>
      </c>
      <c r="C21566" s="749" t="s">
        <v>48988</v>
      </c>
      <c r="D21566" s="749" t="s">
        <v>49092</v>
      </c>
      <c r="E21566" s="749" t="s">
        <v>49093</v>
      </c>
      <c r="F21566" s="749" t="s">
        <v>49094</v>
      </c>
      <c r="G21566" s="749" t="s">
        <v>49076</v>
      </c>
      <c r="I21566" s="749" t="s">
        <v>236</v>
      </c>
      <c r="J21566" s="749" t="n">
        <v>5904.44</v>
      </c>
    </row>
    <row collapsed="false" customFormat="false" customHeight="true" hidden="true" ht="12.75" outlineLevel="0" r="21567">
      <c r="A21567" s="749" t="s">
        <v>49096</v>
      </c>
      <c r="B21567" s="749" t="str">
        <f aca="false">C21567&amp;D21567&amp;E21567&amp;F21567&amp;G21567&amp;H21567</f>
        <v>BUEIRO SIMPLES CIRCULAR,CONSTITUIDO DE CHAPAS GALVANIZADAS,COM ESPESSURA DE 2,70MM,DIAMETRO DE 3,40M,PARAFUSOS,PORCAS EFERRAMENTAS NECESSARIAS,RECOBRIMENTO MINIMO DE 0,45M E MAXIMO DE 11,70M,SOB A INFLUENCIA DO TREM-TIPO RODOVIARIO.FORNECIMENTO</v>
      </c>
      <c r="C21567" s="749" t="s">
        <v>49003</v>
      </c>
      <c r="D21567" s="749" t="s">
        <v>49097</v>
      </c>
      <c r="E21567" s="749" t="s">
        <v>49088</v>
      </c>
      <c r="F21567" s="749" t="s">
        <v>49098</v>
      </c>
      <c r="G21567" s="749" t="s">
        <v>17187</v>
      </c>
      <c r="I21567" s="749" t="s">
        <v>236</v>
      </c>
      <c r="J21567" s="749" t="n">
        <v>6352.5</v>
      </c>
    </row>
    <row collapsed="false" customFormat="false" customHeight="true" hidden="true" ht="12.75" outlineLevel="0" r="21568">
      <c r="A21568" s="749" t="s">
        <v>49099</v>
      </c>
      <c r="B21568" s="749" t="str">
        <f aca="false">C21568&amp;D21568&amp;E21568&amp;F21568&amp;G21568&amp;H21568</f>
        <v>BUEIRO SIMPLES CIRCULAR,CONSTITUIDO DE CHAPAS GALVANIZADAS,COM ESPESSURA DE 2,70MM,DIAMETRO DE 3,40M,PARAFUSOS,PORCAS EFERRAMENTAS NECESSARIAS,RECOBRIMENTO MINIMO DE 0,45M E MAXIMO DE 11,70M,SOB A INFLUENCIA DO TREM-TIPO RODOVIARIO.FORNECIMENTO</v>
      </c>
      <c r="C21568" s="749" t="s">
        <v>49003</v>
      </c>
      <c r="D21568" s="749" t="s">
        <v>49097</v>
      </c>
      <c r="E21568" s="749" t="s">
        <v>49088</v>
      </c>
      <c r="F21568" s="749" t="s">
        <v>49098</v>
      </c>
      <c r="G21568" s="749" t="s">
        <v>17187</v>
      </c>
      <c r="I21568" s="749" t="s">
        <v>236</v>
      </c>
      <c r="J21568" s="749" t="n">
        <v>6352.5</v>
      </c>
    </row>
    <row collapsed="false" customFormat="false" customHeight="true" hidden="true" ht="12.75" outlineLevel="0" r="21569">
      <c r="A21569" s="749" t="s">
        <v>49100</v>
      </c>
      <c r="B21569" s="749" t="str">
        <f aca="false">C21569&amp;D21569&amp;E21569&amp;F21569&amp;G21569&amp;H21569</f>
        <v>BUEIRO SIMPLES CIRCULAR,CONSTITUIDO DE CHAPAS COM REVESTIMENTO EPOXY,COM ESPESSURA DE 2,70MM,DIAMETRO DE 3,40M,PARAFUSOS,PORCAS E FERRAMENTAS NECESSARIAS,RECOBRIMENTO MINIMO DE 0,45M E MAXIMO DE 11,70M, SOB A INFLUENCIA DO TREM-TIPO RODOVIARIO.FORNECIMENTO</v>
      </c>
      <c r="C21569" s="749" t="s">
        <v>48988</v>
      </c>
      <c r="D21569" s="749" t="s">
        <v>49101</v>
      </c>
      <c r="E21569" s="749" t="s">
        <v>49093</v>
      </c>
      <c r="F21569" s="749" t="s">
        <v>49102</v>
      </c>
      <c r="G21569" s="749" t="s">
        <v>49076</v>
      </c>
      <c r="I21569" s="749" t="s">
        <v>236</v>
      </c>
      <c r="J21569" s="749" t="n">
        <v>6635.64</v>
      </c>
    </row>
    <row collapsed="false" customFormat="false" customHeight="true" hidden="true" ht="12.75" outlineLevel="0" r="21570">
      <c r="A21570" s="749" t="s">
        <v>49103</v>
      </c>
      <c r="B21570" s="749" t="str">
        <f aca="false">C21570&amp;D21570&amp;E21570&amp;F21570&amp;G21570&amp;H21570</f>
        <v>BUEIRO SIMPLES CIRCULAR,CONSTITUIDO DE CHAPAS COM REVESTIMENTO EPOXY,COM ESPESSURA DE 2,70MM,DIAMETRO DE 3,40M,PARAFUSOS,PORCAS E FERRAMENTAS NECESSARIAS,RECOBRIMENTO MINIMO DE 0,45M E MAXIMO DE 11,70M, SOB A INFLUENCIA DO TREM-TIPO RODOVIARIO.FORNECIMENTO</v>
      </c>
      <c r="C21570" s="749" t="s">
        <v>48988</v>
      </c>
      <c r="D21570" s="749" t="s">
        <v>49101</v>
      </c>
      <c r="E21570" s="749" t="s">
        <v>49093</v>
      </c>
      <c r="F21570" s="749" t="s">
        <v>49102</v>
      </c>
      <c r="G21570" s="749" t="s">
        <v>49076</v>
      </c>
      <c r="I21570" s="749" t="s">
        <v>236</v>
      </c>
      <c r="J21570" s="749" t="n">
        <v>6635.64</v>
      </c>
    </row>
    <row collapsed="false" customFormat="false" customHeight="true" hidden="true" ht="12.75" outlineLevel="0" r="21571">
      <c r="A21571" s="749" t="s">
        <v>49104</v>
      </c>
      <c r="B21571" s="749" t="str">
        <f aca="false">C21571&amp;D21571&amp;E21571&amp;F21571&amp;G21571&amp;H21571</f>
        <v>BUEIRO SIMPLES CIRCULAR,CONSTITUIDO DE CHAPAS GALVANIZADAS,COM ESPESSURA DE 2,70MM,DIAMETRO DE 3,80M,PARAFUSOS,PORCAS EFERRAMENTAS NECESSARIAS,RECOBRIMENTO MINIMO DE 0,60M E MAXIMO DE 10,50M,SOB A INFLUENCIA DO TREM-TIPO RODOVIARIO.FORNECIMENTO</v>
      </c>
      <c r="C21571" s="749" t="s">
        <v>49003</v>
      </c>
      <c r="D21571" s="749" t="s">
        <v>49105</v>
      </c>
      <c r="E21571" s="749" t="s">
        <v>49106</v>
      </c>
      <c r="F21571" s="749" t="s">
        <v>49107</v>
      </c>
      <c r="G21571" s="749" t="s">
        <v>17187</v>
      </c>
      <c r="I21571" s="749" t="s">
        <v>236</v>
      </c>
      <c r="J21571" s="749" t="n">
        <v>7070</v>
      </c>
    </row>
    <row collapsed="false" customFormat="false" customHeight="true" hidden="true" ht="12.75" outlineLevel="0" r="21572">
      <c r="A21572" s="749" t="s">
        <v>49108</v>
      </c>
      <c r="B21572" s="749" t="str">
        <f aca="false">C21572&amp;D21572&amp;E21572&amp;F21572&amp;G21572&amp;H21572</f>
        <v>BUEIRO SIMPLES CIRCULAR,CONSTITUIDO DE CHAPAS GALVANIZADAS,COM ESPESSURA DE 2,70MM,DIAMETRO DE 3,80M,PARAFUSOS,PORCAS EFERRAMENTAS NECESSARIAS,RECOBRIMENTO MINIMO DE 0,60M E MAXIMO DE 10,50M,SOB A INFLUENCIA DO TREM-TIPO RODOVIARIO.FORNECIMENTO</v>
      </c>
      <c r="C21572" s="749" t="s">
        <v>49003</v>
      </c>
      <c r="D21572" s="749" t="s">
        <v>49105</v>
      </c>
      <c r="E21572" s="749" t="s">
        <v>49106</v>
      </c>
      <c r="F21572" s="749" t="s">
        <v>49107</v>
      </c>
      <c r="G21572" s="749" t="s">
        <v>17187</v>
      </c>
      <c r="I21572" s="749" t="s">
        <v>236</v>
      </c>
      <c r="J21572" s="749" t="n">
        <v>7070</v>
      </c>
    </row>
    <row collapsed="false" customFormat="false" customHeight="true" hidden="true" ht="12.75" outlineLevel="0" r="21573">
      <c r="A21573" s="749" t="s">
        <v>49109</v>
      </c>
      <c r="B21573" s="749" t="str">
        <f aca="false">C21573&amp;D21573&amp;E21573&amp;F21573&amp;G21573&amp;H21573</f>
        <v>BUEIRO SIMPLES CIRCULAR,CONSTITUIDO DE CHAPAS COM REVESTIMENTO EPOXY,COM ESPESSURA DE 2,70MM,DIAMETRO DE 3,80M,PARAFUSOS,PORCAS E FERRAMENTAS NECESSARIAS,RECOBRIMENTO MINIMO DE 0,60M E MAXIMO DE 10,50M, SOB A INFLUENCIA DO TREM-TIPO RODOVIARIO.FORNECIMENTO</v>
      </c>
      <c r="C21573" s="749" t="s">
        <v>48988</v>
      </c>
      <c r="D21573" s="749" t="s">
        <v>49110</v>
      </c>
      <c r="E21573" s="749" t="s">
        <v>49111</v>
      </c>
      <c r="F21573" s="749" t="s">
        <v>49112</v>
      </c>
      <c r="G21573" s="749" t="s">
        <v>49076</v>
      </c>
      <c r="I21573" s="749" t="s">
        <v>236</v>
      </c>
      <c r="J21573" s="749" t="n">
        <v>7385.12</v>
      </c>
    </row>
    <row collapsed="false" customFormat="false" customHeight="true" hidden="true" ht="12.75" outlineLevel="0" r="21574">
      <c r="A21574" s="749" t="s">
        <v>49113</v>
      </c>
      <c r="B21574" s="749" t="str">
        <f aca="false">C21574&amp;D21574&amp;E21574&amp;F21574&amp;G21574&amp;H21574</f>
        <v>BUEIRO SIMPLES CIRCULAR,CONSTITUIDO DE CHAPAS COM REVESTIMENTO EPOXY,COM ESPESSURA DE 2,70MM,DIAMETRO DE 3,80M,PARAFUSOS,PORCAS E FERRAMENTAS NECESSARIAS,RECOBRIMENTO MINIMO DE 0,60M E MAXIMO DE 10,50M, SOB A INFLUENCIA DO TREM-TIPO RODOVIARIO.FORNECIMENTO</v>
      </c>
      <c r="C21574" s="749" t="s">
        <v>48988</v>
      </c>
      <c r="D21574" s="749" t="s">
        <v>49110</v>
      </c>
      <c r="E21574" s="749" t="s">
        <v>49111</v>
      </c>
      <c r="F21574" s="749" t="s">
        <v>49112</v>
      </c>
      <c r="G21574" s="749" t="s">
        <v>49076</v>
      </c>
      <c r="I21574" s="749" t="s">
        <v>236</v>
      </c>
      <c r="J21574" s="749" t="n">
        <v>7385.12</v>
      </c>
    </row>
    <row collapsed="false" customFormat="false" customHeight="true" hidden="true" ht="12.75" outlineLevel="0" r="21575">
      <c r="A21575" s="749" t="s">
        <v>49114</v>
      </c>
      <c r="B21575" s="749" t="str">
        <f aca="false">C21575&amp;D21575&amp;E21575&amp;F21575&amp;G21575&amp;H21575</f>
        <v>BUEIRO SIMPLES CIRCULAR,CONSTITUIDO DE CHAPAS GALVANIZADAS,COM ESPESSURA DE 2,70MM,DIAMETRO DE 4,20M,PARAFUSOS,PORCAS EFERRAMENTAS NECESSARIAS,RECOBRIMENTO MINIMO DE 0,60M E MAXIMO DE 9,50M,SOB A INFLUENCIA DO TREM-TIPO RODOVIARIO. FORNECIMENTO</v>
      </c>
      <c r="C21575" s="749" t="s">
        <v>49003</v>
      </c>
      <c r="D21575" s="749" t="s">
        <v>49115</v>
      </c>
      <c r="E21575" s="749" t="s">
        <v>49106</v>
      </c>
      <c r="F21575" s="749" t="s">
        <v>49116</v>
      </c>
      <c r="G21575" s="749" t="s">
        <v>17187</v>
      </c>
      <c r="I21575" s="749" t="s">
        <v>236</v>
      </c>
      <c r="J21575" s="749" t="n">
        <v>7770</v>
      </c>
    </row>
    <row collapsed="false" customFormat="false" customHeight="true" hidden="true" ht="12.75" outlineLevel="0" r="21576">
      <c r="A21576" s="749" t="s">
        <v>49117</v>
      </c>
      <c r="B21576" s="749" t="str">
        <f aca="false">C21576&amp;D21576&amp;E21576&amp;F21576&amp;G21576&amp;H21576</f>
        <v>BUEIRO SIMPLES CIRCULAR,CONSTITUIDO DE CHAPAS GALVANIZADAS,COM ESPESSURA DE 2,70MM,DIAMETRO DE 4,20M,PARAFUSOS,PORCAS EFERRAMENTAS NECESSARIAS,RECOBRIMENTO MINIMO DE 0,60M E MAXIMO DE 9,50M,SOB A INFLUENCIA DO TREM-TIPO RODOVIARIO. FORNECIMENTO</v>
      </c>
      <c r="C21576" s="749" t="s">
        <v>49003</v>
      </c>
      <c r="D21576" s="749" t="s">
        <v>49115</v>
      </c>
      <c r="E21576" s="749" t="s">
        <v>49106</v>
      </c>
      <c r="F21576" s="749" t="s">
        <v>49116</v>
      </c>
      <c r="G21576" s="749" t="s">
        <v>17187</v>
      </c>
      <c r="I21576" s="749" t="s">
        <v>236</v>
      </c>
      <c r="J21576" s="749" t="n">
        <v>7770</v>
      </c>
    </row>
    <row collapsed="false" customFormat="false" customHeight="true" hidden="true" ht="12.75" outlineLevel="0" r="21577">
      <c r="A21577" s="749" t="s">
        <v>49118</v>
      </c>
      <c r="B21577" s="749" t="str">
        <f aca="false">C21577&amp;D21577&amp;E21577&amp;F21577&amp;G21577&amp;H21577</f>
        <v>BUEIRO SIMPLES CIRCULAR,CONSTITUIDO DE CHAPAS COM REVESTIMENTO EPOXY,COM ESPESSURA DE 2,70MM,DIAMETRO DE 4,20M,PARAFUSOS,PORCAS E FERRAMENTAS NECESSARIAS,RECOBRIMENTO MINIMO DE 0,60M E MAXIMO DE 9,50M,SOB A INFLUENCIA DO TREM-TIPO RODOVIARIO.FORNECIMENTO</v>
      </c>
      <c r="C21577" s="749" t="s">
        <v>48988</v>
      </c>
      <c r="D21577" s="749" t="s">
        <v>49119</v>
      </c>
      <c r="E21577" s="749" t="s">
        <v>49111</v>
      </c>
      <c r="F21577" s="749" t="s">
        <v>49059</v>
      </c>
      <c r="G21577" s="749" t="s">
        <v>43920</v>
      </c>
      <c r="I21577" s="749" t="s">
        <v>236</v>
      </c>
      <c r="J21577" s="749" t="n">
        <v>8116.32</v>
      </c>
    </row>
    <row collapsed="false" customFormat="false" customHeight="true" hidden="true" ht="12.75" outlineLevel="0" r="21578">
      <c r="A21578" s="749" t="s">
        <v>49120</v>
      </c>
      <c r="B21578" s="749" t="str">
        <f aca="false">C21578&amp;D21578&amp;E21578&amp;F21578&amp;G21578&amp;H21578</f>
        <v>BUEIRO SIMPLES CIRCULAR,CONSTITUIDO DE CHAPAS COM REVESTIMENTO EPOXY,COM ESPESSURA DE 2,70MM,DIAMETRO DE 4,20M,PARAFUSOS,PORCAS E FERRAMENTAS NECESSARIAS,RECOBRIMENTO MINIMO DE 0,60M E MAXIMO DE 9,50M,SOB A INFLUENCIA DO TREM-TIPO RODOVIARIO.FORNECIMENTO</v>
      </c>
      <c r="C21578" s="749" t="s">
        <v>48988</v>
      </c>
      <c r="D21578" s="749" t="s">
        <v>49119</v>
      </c>
      <c r="E21578" s="749" t="s">
        <v>49111</v>
      </c>
      <c r="F21578" s="749" t="s">
        <v>49059</v>
      </c>
      <c r="G21578" s="749" t="s">
        <v>43920</v>
      </c>
      <c r="I21578" s="749" t="s">
        <v>236</v>
      </c>
      <c r="J21578" s="749" t="n">
        <v>8116.32</v>
      </c>
    </row>
    <row collapsed="false" customFormat="false" customHeight="true" hidden="true" ht="12.75" outlineLevel="0" r="21579">
      <c r="A21579" s="749" t="s">
        <v>49121</v>
      </c>
      <c r="B21579" s="749" t="str">
        <f aca="false">C21579&amp;D21579&amp;E21579&amp;F21579&amp;G21579&amp;H21579</f>
        <v>BUEIRO SIMPLES CIRCULAR,CONSTITUIDO DE CHAPAS GALVANIZADAS,COM ESPESSURA DE 2,70MM,DIAMETRO DE 4,60M,PARAFUSOS,PORCAS EFERRAMENTAS NECESSARIAS,RECOBRIMENTO MINIMO DE 0,60M E MAXIMO DE 8,70M,SOB A INFLUENCIA DO TREM-TIPO RODOVIARIO. FORNECIMENTO</v>
      </c>
      <c r="C21579" s="749" t="s">
        <v>49003</v>
      </c>
      <c r="D21579" s="749" t="s">
        <v>49122</v>
      </c>
      <c r="E21579" s="749" t="s">
        <v>49106</v>
      </c>
      <c r="F21579" s="749" t="s">
        <v>49123</v>
      </c>
      <c r="G21579" s="749" t="s">
        <v>17187</v>
      </c>
      <c r="I21579" s="749" t="s">
        <v>236</v>
      </c>
      <c r="J21579" s="749" t="n">
        <v>8487.5</v>
      </c>
    </row>
    <row collapsed="false" customFormat="false" customHeight="true" hidden="true" ht="12.75" outlineLevel="0" r="21580">
      <c r="A21580" s="749" t="s">
        <v>49124</v>
      </c>
      <c r="B21580" s="749" t="str">
        <f aca="false">C21580&amp;D21580&amp;E21580&amp;F21580&amp;G21580&amp;H21580</f>
        <v>BUEIRO SIMPLES CIRCULAR,CONSTITUIDO DE CHAPAS GALVANIZADAS,COM ESPESSURA DE 2,70MM,DIAMETRO DE 4,60M,PARAFUSOS,PORCAS EFERRAMENTAS NECESSARIAS,RECOBRIMENTO MINIMO DE 0,60M E MAXIMO DE 8,70M,SOB A INFLUENCIA DO TREM-TIPO RODOVIARIO. FORNECIMENTO</v>
      </c>
      <c r="C21580" s="749" t="s">
        <v>49003</v>
      </c>
      <c r="D21580" s="749" t="s">
        <v>49122</v>
      </c>
      <c r="E21580" s="749" t="s">
        <v>49106</v>
      </c>
      <c r="F21580" s="749" t="s">
        <v>49123</v>
      </c>
      <c r="G21580" s="749" t="s">
        <v>17187</v>
      </c>
      <c r="I21580" s="749" t="s">
        <v>236</v>
      </c>
      <c r="J21580" s="749" t="n">
        <v>8487.5</v>
      </c>
    </row>
    <row collapsed="false" customFormat="false" customHeight="true" hidden="true" ht="12.75" outlineLevel="0" r="21581">
      <c r="A21581" s="749" t="s">
        <v>49125</v>
      </c>
      <c r="B21581" s="749" t="str">
        <f aca="false">C21581&amp;D21581&amp;E21581&amp;F21581&amp;G21581&amp;H21581</f>
        <v>BUEIRO SIMPLES CIRCULAR,CONSTITUIDO DE CHAPAS COM REVESTIMENTO EPOXY,COM ESPESSURA DE 2,70MM,DIAMETRO DE 4,60M,PARAFUSOS,PORCAS E FERRAMENTAS NECESSARIAS,RECOBRIMENTO MINIMO DE 0,60M E MAXIMO DE 8,70M,SOB A INFLUENCIA DO TREM-TIPO RODOVIARIO.FORNECIMENTO</v>
      </c>
      <c r="C21581" s="749" t="s">
        <v>48988</v>
      </c>
      <c r="D21581" s="749" t="s">
        <v>49126</v>
      </c>
      <c r="E21581" s="749" t="s">
        <v>49111</v>
      </c>
      <c r="F21581" s="749" t="s">
        <v>49067</v>
      </c>
      <c r="G21581" s="749" t="s">
        <v>43920</v>
      </c>
      <c r="I21581" s="749" t="s">
        <v>236</v>
      </c>
      <c r="J21581" s="749" t="n">
        <v>8865.8</v>
      </c>
    </row>
    <row collapsed="false" customFormat="false" customHeight="true" hidden="true" ht="12.75" outlineLevel="0" r="21582">
      <c r="A21582" s="749" t="s">
        <v>49127</v>
      </c>
      <c r="B21582" s="749" t="str">
        <f aca="false">C21582&amp;D21582&amp;E21582&amp;F21582&amp;G21582&amp;H21582</f>
        <v>BUEIRO SIMPLES CIRCULAR,CONSTITUIDO DE CHAPAS COM REVESTIMENTO EPOXY,COM ESPESSURA DE 2,70MM,DIAMETRO DE 4,60M,PARAFUSOS,PORCAS E FERRAMENTAS NECESSARIAS,RECOBRIMENTO MINIMO DE 0,60M E MAXIMO DE 8,70M,SOB A INFLUENCIA DO TREM-TIPO RODOVIARIO.FORNECIMENTO</v>
      </c>
      <c r="C21582" s="749" t="s">
        <v>48988</v>
      </c>
      <c r="D21582" s="749" t="s">
        <v>49126</v>
      </c>
      <c r="E21582" s="749" t="s">
        <v>49111</v>
      </c>
      <c r="F21582" s="749" t="s">
        <v>49067</v>
      </c>
      <c r="G21582" s="749" t="s">
        <v>43920</v>
      </c>
      <c r="I21582" s="749" t="s">
        <v>236</v>
      </c>
      <c r="J21582" s="749" t="n">
        <v>8865.8</v>
      </c>
    </row>
    <row collapsed="false" customFormat="false" customHeight="true" hidden="true" ht="12.75" outlineLevel="0" r="21583">
      <c r="A21583" s="749" t="s">
        <v>49128</v>
      </c>
      <c r="B21583" s="749" t="str">
        <f aca="false">C21583&amp;D21583&amp;E21583&amp;F21583&amp;G21583&amp;H21583</f>
        <v>BUEIRO SIMPLES LENTICULAR,CONSTITUIDO DE CHAPAS GALVANIZADAS,COM ESPESSURA DE 2MM,PARAFUSOS,PORCAS E FERRAMENTAS NECESSARIAS,COM DIMENSOES EM TORNO DE 1,00M DE VAO E 0,80M DE ALTURA,RECOBRIMENTO MINIMO DE 0,30M E MAXIMO DE 6,80M,SOB A INFLUENCIA DO TREM-TIPO RODOVIARIO.FORNECIMENTO</v>
      </c>
      <c r="C21583" s="749" t="s">
        <v>49129</v>
      </c>
      <c r="D21583" s="749" t="s">
        <v>49130</v>
      </c>
      <c r="E21583" s="749" t="s">
        <v>49131</v>
      </c>
      <c r="F21583" s="749" t="s">
        <v>49132</v>
      </c>
      <c r="G21583" s="749" t="s">
        <v>49133</v>
      </c>
      <c r="I21583" s="749" t="s">
        <v>236</v>
      </c>
      <c r="J21583" s="749" t="n">
        <v>1052.1</v>
      </c>
    </row>
    <row collapsed="false" customFormat="false" customHeight="true" hidden="true" ht="12.75" outlineLevel="0" r="21584">
      <c r="A21584" s="749" t="s">
        <v>49134</v>
      </c>
      <c r="B21584" s="749" t="str">
        <f aca="false">C21584&amp;D21584&amp;E21584&amp;F21584&amp;G21584&amp;H21584</f>
        <v>BUEIRO SIMPLES LENTICULAR,CONSTITUIDO DE CHAPAS GALVANIZADAS,COM ESPESSURA DE 2MM,PARAFUSOS,PORCAS E FERRAMENTAS NECESSARIAS,COM DIMENSOES EM TORNO DE 1,00M DE VAO E 0,80M DE ALTURA,RECOBRIMENTO MINIMO DE 0,30M E MAXIMO DE 6,80M,SOB A INFLUENCIA DO TREM-TIPO RODOVIARIO.FORNECIMENTO</v>
      </c>
      <c r="C21584" s="749" t="s">
        <v>49129</v>
      </c>
      <c r="D21584" s="749" t="s">
        <v>49130</v>
      </c>
      <c r="E21584" s="749" t="s">
        <v>49131</v>
      </c>
      <c r="F21584" s="749" t="s">
        <v>49132</v>
      </c>
      <c r="G21584" s="749" t="s">
        <v>49133</v>
      </c>
      <c r="I21584" s="749" t="s">
        <v>236</v>
      </c>
      <c r="J21584" s="749" t="n">
        <v>1052.1</v>
      </c>
    </row>
    <row collapsed="false" customFormat="false" customHeight="true" hidden="true" ht="12.75" outlineLevel="0" r="21585">
      <c r="A21585" s="749" t="s">
        <v>49135</v>
      </c>
      <c r="B21585" s="749" t="str">
        <f aca="false">C21585&amp;D21585&amp;E21585&amp;F21585&amp;G21585&amp;H21585</f>
        <v>BUEIRO SIMPLES LENTICULAR,CONSTITUIDO DE CHAPAS COM REVESTIMENTO EPOXY,COM ESPESSURA DE 2MM,PARAFUSOS,PORCAS E FERRAMENTAS NECESSARIAS,COM DIMENSOES EM TORNO DE 1,00M DE VAO E 0,80M DE ALTURA,RECOBRIMENTO MINIMO DE 0,30M E MAXIMO DE 6,80M,SOB A INFLUENCIA DO TREM-TIPO RODOVIARIO.FORNECIMENTO</v>
      </c>
      <c r="C21585" s="749" t="s">
        <v>49136</v>
      </c>
      <c r="D21585" s="749" t="s">
        <v>49137</v>
      </c>
      <c r="E21585" s="749" t="s">
        <v>49138</v>
      </c>
      <c r="F21585" s="749" t="s">
        <v>49139</v>
      </c>
      <c r="G21585" s="749" t="s">
        <v>49140</v>
      </c>
      <c r="I21585" s="749" t="s">
        <v>236</v>
      </c>
      <c r="J21585" s="749" t="n">
        <v>1102.5</v>
      </c>
    </row>
    <row collapsed="false" customFormat="false" customHeight="true" hidden="true" ht="12.75" outlineLevel="0" r="21586">
      <c r="A21586" s="749" t="s">
        <v>49141</v>
      </c>
      <c r="B21586" s="749" t="str">
        <f aca="false">C21586&amp;D21586&amp;E21586&amp;F21586&amp;G21586&amp;H21586</f>
        <v>BUEIRO SIMPLES LENTICULAR,CONSTITUIDO DE CHAPAS COM REVESTIMENTO EPOXY,COM ESPESSURA DE 2MM,PARAFUSOS,PORCAS E FERRAMENTAS NECESSARIAS,COM DIMENSOES EM TORNO DE 1,00M DE VAO E 0,80M DE ALTURA,RECOBRIMENTO MINIMO DE 0,30M E MAXIMO DE 6,80M,SOB A INFLUENCIA DO TREM-TIPO RODOVIARIO.FORNECIMENTO</v>
      </c>
      <c r="C21586" s="749" t="s">
        <v>49136</v>
      </c>
      <c r="D21586" s="749" t="s">
        <v>49137</v>
      </c>
      <c r="E21586" s="749" t="s">
        <v>49138</v>
      </c>
      <c r="F21586" s="749" t="s">
        <v>49139</v>
      </c>
      <c r="G21586" s="749" t="s">
        <v>49140</v>
      </c>
      <c r="I21586" s="749" t="s">
        <v>236</v>
      </c>
      <c r="J21586" s="749" t="n">
        <v>1102.5</v>
      </c>
    </row>
    <row collapsed="false" customFormat="false" customHeight="true" hidden="true" ht="12.75" outlineLevel="0" r="21587">
      <c r="A21587" s="749" t="s">
        <v>49142</v>
      </c>
      <c r="B21587" s="749" t="str">
        <f aca="false">C21587&amp;D21587&amp;E21587&amp;F21587&amp;G21587&amp;H21587</f>
        <v>BUEIRO SIMPLES LENTICULAR,CONSTITUIDO DE CHAPAS GALVANIZADAS,COM ESPESSURA DE 2MM,PARAFUSOS,PORCAS E FERRAMENTAS NECESSARIAS,COM DIMENSOES EM TORNO DE 1,20M DE VAO E 1,00M DE ALTURA,RECOBRIMENTO MINIMO DE 0,30M E MAXIMO DE 9,00M,SOB A INFLUENCIA DO TREM-TIPO RODOVIARIO.FORNECIMENTO</v>
      </c>
      <c r="C21587" s="749" t="s">
        <v>49129</v>
      </c>
      <c r="D21587" s="749" t="s">
        <v>49130</v>
      </c>
      <c r="E21587" s="749" t="s">
        <v>49143</v>
      </c>
      <c r="F21587" s="749" t="s">
        <v>49144</v>
      </c>
      <c r="G21587" s="749" t="s">
        <v>49133</v>
      </c>
      <c r="I21587" s="749" t="s">
        <v>236</v>
      </c>
      <c r="J21587" s="749" t="n">
        <v>1319.3</v>
      </c>
    </row>
    <row collapsed="false" customFormat="false" customHeight="true" hidden="true" ht="12.75" outlineLevel="0" r="21588">
      <c r="A21588" s="749" t="s">
        <v>49145</v>
      </c>
      <c r="B21588" s="749" t="str">
        <f aca="false">C21588&amp;D21588&amp;E21588&amp;F21588&amp;G21588&amp;H21588</f>
        <v>BUEIRO SIMPLES LENTICULAR,CONSTITUIDO DE CHAPAS GALVANIZADAS,COM ESPESSURA DE 2MM,PARAFUSOS,PORCAS E FERRAMENTAS NECESSARIAS,COM DIMENSOES EM TORNO DE 1,20M DE VAO E 1,00M DE ALTURA,RECOBRIMENTO MINIMO DE 0,30M E MAXIMO DE 9,00M,SOB A INFLUENCIA DO TREM-TIPO RODOVIARIO.FORNECIMENTO</v>
      </c>
      <c r="C21588" s="749" t="s">
        <v>49129</v>
      </c>
      <c r="D21588" s="749" t="s">
        <v>49130</v>
      </c>
      <c r="E21588" s="749" t="s">
        <v>49143</v>
      </c>
      <c r="F21588" s="749" t="s">
        <v>49144</v>
      </c>
      <c r="G21588" s="749" t="s">
        <v>49133</v>
      </c>
      <c r="I21588" s="749" t="s">
        <v>236</v>
      </c>
      <c r="J21588" s="749" t="n">
        <v>1319.3</v>
      </c>
    </row>
    <row collapsed="false" customFormat="false" customHeight="true" hidden="true" ht="12.75" outlineLevel="0" r="21589">
      <c r="A21589" s="749" t="s">
        <v>49146</v>
      </c>
      <c r="B21589" s="749" t="str">
        <f aca="false">C21589&amp;D21589&amp;E21589&amp;F21589&amp;G21589&amp;H21589</f>
        <v>BUEIRO SIMPLES LENTICULAR,CONSTITUIDO DE CHAPAS COM REVESTIMENTO EPOXY,COM ESPESSURA DE 2MM,PARAFUSOS,PORCAS E FERRAMENTAS NECESSARIAS,COM DIMENSOES EM TORNO DE 1,20M DE VAO E 1,00M DE ALTURA,RECOBRIMENTO MINIMO DE 0,30M E MAXIMO DE 9,00M,SOB A INFLUENCIA DO TREM-TIPO RODOVIARIO.FORNECIMENTO</v>
      </c>
      <c r="C21589" s="749" t="s">
        <v>49136</v>
      </c>
      <c r="D21589" s="749" t="s">
        <v>49137</v>
      </c>
      <c r="E21589" s="749" t="s">
        <v>49147</v>
      </c>
      <c r="F21589" s="749" t="s">
        <v>49148</v>
      </c>
      <c r="G21589" s="749" t="s">
        <v>49140</v>
      </c>
      <c r="I21589" s="749" t="s">
        <v>236</v>
      </c>
      <c r="J21589" s="749" t="n">
        <v>1382.5</v>
      </c>
    </row>
    <row collapsed="false" customFormat="false" customHeight="true" hidden="true" ht="12.75" outlineLevel="0" r="21590">
      <c r="A21590" s="749" t="s">
        <v>49149</v>
      </c>
      <c r="B21590" s="749" t="str">
        <f aca="false">C21590&amp;D21590&amp;E21590&amp;F21590&amp;G21590&amp;H21590</f>
        <v>BUEIRO SIMPLES LENTICULAR,CONSTITUIDO DE CHAPAS COM REVESTIMENTO EPOXY,COM ESPESSURA DE 2MM,PARAFUSOS,PORCAS E FERRAMENTAS NECESSARIAS,COM DIMENSOES EM TORNO DE 1,20M DE VAO E 1,00M DE ALTURA,RECOBRIMENTO MINIMO DE 0,30M E MAXIMO DE 9,00M,SOB A INFLUENCIA DO TREM-TIPO RODOVIARIO.FORNECIMENTO</v>
      </c>
      <c r="C21590" s="749" t="s">
        <v>49136</v>
      </c>
      <c r="D21590" s="749" t="s">
        <v>49137</v>
      </c>
      <c r="E21590" s="749" t="s">
        <v>49147</v>
      </c>
      <c r="F21590" s="749" t="s">
        <v>49148</v>
      </c>
      <c r="G21590" s="749" t="s">
        <v>49140</v>
      </c>
      <c r="I21590" s="749" t="s">
        <v>236</v>
      </c>
      <c r="J21590" s="749" t="n">
        <v>1382.5</v>
      </c>
    </row>
    <row collapsed="false" customFormat="false" customHeight="true" hidden="true" ht="12.75" outlineLevel="0" r="21591">
      <c r="A21591" s="749" t="s">
        <v>49150</v>
      </c>
      <c r="B21591" s="749" t="str">
        <f aca="false">C21591&amp;D21591&amp;E21591&amp;F21591&amp;G21591&amp;H21591</f>
        <v>BUEIRO SIMPLES LENTICULAR,CONSTITUIDO DE CHAPAS GALVANIZADAS,COM ESPESSURA DE 2MM,PARAFUSOS,PORCAS E FERRAMENTAS NECESSARIAS,COM DIMENSOES EM TORNO DE 1,45M DE VAO E 1,10M DE ALTURA,RECOBRIMENTO MINIMO DE 0,40M E MAXIMO DE 7,40M,SOB A INFLUENCIA DO TREM-TIPO RODOVIARIO.FORNECIMENTO</v>
      </c>
      <c r="C21591" s="749" t="s">
        <v>49129</v>
      </c>
      <c r="D21591" s="749" t="s">
        <v>49130</v>
      </c>
      <c r="E21591" s="749" t="s">
        <v>49151</v>
      </c>
      <c r="F21591" s="749" t="s">
        <v>49152</v>
      </c>
      <c r="G21591" s="749" t="s">
        <v>49133</v>
      </c>
      <c r="I21591" s="749" t="s">
        <v>236</v>
      </c>
      <c r="J21591" s="749" t="n">
        <v>1569.8</v>
      </c>
    </row>
    <row collapsed="false" customFormat="false" customHeight="true" hidden="true" ht="12.75" outlineLevel="0" r="21592">
      <c r="A21592" s="749" t="s">
        <v>49153</v>
      </c>
      <c r="B21592" s="749" t="str">
        <f aca="false">C21592&amp;D21592&amp;E21592&amp;F21592&amp;G21592&amp;H21592</f>
        <v>BUEIRO SIMPLES LENTICULAR,CONSTITUIDO DE CHAPAS GALVANIZADAS,COM ESPESSURA DE 2MM,PARAFUSOS,PORCAS E FERRAMENTAS NECESSARIAS,COM DIMENSOES EM TORNO DE 1,45M DE VAO E 1,10M DE ALTURA,RECOBRIMENTO MINIMO DE 0,40M E MAXIMO DE 7,40M,SOB A INFLUENCIA DO TREM-TIPO RODOVIARIO.FORNECIMENTO</v>
      </c>
      <c r="C21592" s="749" t="s">
        <v>49129</v>
      </c>
      <c r="D21592" s="749" t="s">
        <v>49130</v>
      </c>
      <c r="E21592" s="749" t="s">
        <v>49151</v>
      </c>
      <c r="F21592" s="749" t="s">
        <v>49152</v>
      </c>
      <c r="G21592" s="749" t="s">
        <v>49133</v>
      </c>
      <c r="I21592" s="749" t="s">
        <v>236</v>
      </c>
      <c r="J21592" s="749" t="n">
        <v>1569.8</v>
      </c>
    </row>
    <row collapsed="false" customFormat="false" customHeight="true" hidden="true" ht="12.75" outlineLevel="0" r="21593">
      <c r="A21593" s="749" t="s">
        <v>49154</v>
      </c>
      <c r="B21593" s="749" t="str">
        <f aca="false">C21593&amp;D21593&amp;E21593&amp;F21593&amp;G21593&amp;H21593</f>
        <v>BUEIRO SIMPLES LENTICULAR,CONSTITUIDO DE CHAPAS COM REVESTIMENTO EPOXY,COM ESPESSURA DE 2MM,PARAFUSOS,PORCAS E FERRAMENTAS NECESSARIAS,COM DIMENSOES EM TORNO DE 1,45M DE VAO E 1,10M DE ALTURA,RECOBRIMENTO MINIMO DE 0,40M E MAXIMO DE 7,40M,SOB A INFLUENCIA DO TREM-TIPO RODOVIARIO.FORNECIMENTO</v>
      </c>
      <c r="C21593" s="749" t="s">
        <v>49136</v>
      </c>
      <c r="D21593" s="749" t="s">
        <v>49137</v>
      </c>
      <c r="E21593" s="749" t="s">
        <v>49155</v>
      </c>
      <c r="F21593" s="749" t="s">
        <v>49156</v>
      </c>
      <c r="G21593" s="749" t="s">
        <v>49140</v>
      </c>
      <c r="I21593" s="749" t="s">
        <v>236</v>
      </c>
      <c r="J21593" s="749" t="n">
        <v>1645</v>
      </c>
    </row>
    <row collapsed="false" customFormat="false" customHeight="true" hidden="true" ht="12.75" outlineLevel="0" r="21594">
      <c r="A21594" s="749" t="s">
        <v>49157</v>
      </c>
      <c r="B21594" s="749" t="str">
        <f aca="false">C21594&amp;D21594&amp;E21594&amp;F21594&amp;G21594&amp;H21594</f>
        <v>BUEIRO SIMPLES LENTICULAR,CONSTITUIDO DE CHAPAS COM REVESTIMENTO EPOXY,COM ESPESSURA DE 2MM,PARAFUSOS,PORCAS E FERRAMENTAS NECESSARIAS,COM DIMENSOES EM TORNO DE 1,45M DE VAO E 1,10M DE ALTURA,RECOBRIMENTO MINIMO DE 0,40M E MAXIMO DE 7,40M,SOB A INFLUENCIA DO TREM-TIPO RODOVIARIO.FORNECIMENTO</v>
      </c>
      <c r="C21594" s="749" t="s">
        <v>49136</v>
      </c>
      <c r="D21594" s="749" t="s">
        <v>49137</v>
      </c>
      <c r="E21594" s="749" t="s">
        <v>49155</v>
      </c>
      <c r="F21594" s="749" t="s">
        <v>49156</v>
      </c>
      <c r="G21594" s="749" t="s">
        <v>49140</v>
      </c>
      <c r="I21594" s="749" t="s">
        <v>236</v>
      </c>
      <c r="J21594" s="749" t="n">
        <v>1645</v>
      </c>
    </row>
    <row collapsed="false" customFormat="false" customHeight="true" hidden="true" ht="12.75" outlineLevel="0" r="21595">
      <c r="A21595" s="749" t="s">
        <v>49158</v>
      </c>
      <c r="B21595" s="749" t="str">
        <f aca="false">C21595&amp;D21595&amp;E21595&amp;F21595&amp;G21595&amp;H21595</f>
        <v>BUEIRO SIMPLES LENTICULAR,CONSTITUIDO DE CHAPAS GALVANIZADAS,COM ESPESSURA DE 2MM,PARAFUSOS,PORCAS E FERRAMENTAS NECESSARIAS,COM DIMENSOES EM TORNO DE 1,85M DE VAO E 1,50M DE ALTURA,RECOBRIMENTO MINIMO DE 0,50M E MAXIMO DE 8,10M,SOB A INFLUENCIA DO TREM-TIPO RODOVIARIO.FORNECIMENTO</v>
      </c>
      <c r="C21595" s="749" t="s">
        <v>49129</v>
      </c>
      <c r="D21595" s="749" t="s">
        <v>49130</v>
      </c>
      <c r="E21595" s="749" t="s">
        <v>49159</v>
      </c>
      <c r="F21595" s="749" t="s">
        <v>49160</v>
      </c>
      <c r="G21595" s="749" t="s">
        <v>49133</v>
      </c>
      <c r="I21595" s="749" t="s">
        <v>236</v>
      </c>
      <c r="J21595" s="749" t="n">
        <v>1887.1</v>
      </c>
    </row>
    <row collapsed="false" customFormat="false" customHeight="true" hidden="true" ht="12.75" outlineLevel="0" r="21596">
      <c r="A21596" s="749" t="s">
        <v>49161</v>
      </c>
      <c r="B21596" s="749" t="str">
        <f aca="false">C21596&amp;D21596&amp;E21596&amp;F21596&amp;G21596&amp;H21596</f>
        <v>BUEIRO SIMPLES LENTICULAR,CONSTITUIDO DE CHAPAS GALVANIZADAS,COM ESPESSURA DE 2MM,PARAFUSOS,PORCAS E FERRAMENTAS NECESSARIAS,COM DIMENSOES EM TORNO DE 1,85M DE VAO E 1,50M DE ALTURA,RECOBRIMENTO MINIMO DE 0,50M E MAXIMO DE 8,10M,SOB A INFLUENCIA DO TREM-TIPO RODOVIARIO.FORNECIMENTO</v>
      </c>
      <c r="C21596" s="749" t="s">
        <v>49129</v>
      </c>
      <c r="D21596" s="749" t="s">
        <v>49130</v>
      </c>
      <c r="E21596" s="749" t="s">
        <v>49159</v>
      </c>
      <c r="F21596" s="749" t="s">
        <v>49160</v>
      </c>
      <c r="G21596" s="749" t="s">
        <v>49133</v>
      </c>
      <c r="I21596" s="749" t="s">
        <v>236</v>
      </c>
      <c r="J21596" s="749" t="n">
        <v>1887.1</v>
      </c>
    </row>
    <row collapsed="false" customFormat="false" customHeight="true" hidden="true" ht="12.75" outlineLevel="0" r="21597">
      <c r="A21597" s="749" t="s">
        <v>49162</v>
      </c>
      <c r="B21597" s="749" t="str">
        <f aca="false">C21597&amp;D21597&amp;E21597&amp;F21597&amp;G21597&amp;H21597</f>
        <v>BUEIRO SIMPLES LENTICULAR,CONSTITUIDO DE CHAPAS COM REVESTIMENTO EPOXY,COM ESPESSURA DE 2MM,PARAFUSOS,PORCAS E FERRAMENTAS NECESSARIAS,COM DIMENSOES EM TORNO DE 1,85M DE VAO E 1,50M DE ALTURA,RECOBRIMENTO MINIMO DE 0,50M E MAXIMO DE 8,10M,SOB A INFLUENCIA DO TREM-TIPO RODOVIARIO.FORNECIMENTO</v>
      </c>
      <c r="C21597" s="749" t="s">
        <v>49136</v>
      </c>
      <c r="D21597" s="749" t="s">
        <v>49137</v>
      </c>
      <c r="E21597" s="749" t="s">
        <v>49163</v>
      </c>
      <c r="F21597" s="749" t="s">
        <v>49164</v>
      </c>
      <c r="G21597" s="749" t="s">
        <v>49140</v>
      </c>
      <c r="I21597" s="749" t="s">
        <v>236</v>
      </c>
      <c r="J21597" s="749" t="n">
        <v>1977.5</v>
      </c>
    </row>
    <row collapsed="false" customFormat="false" customHeight="true" hidden="true" ht="12.75" outlineLevel="0" r="21598">
      <c r="A21598" s="749" t="s">
        <v>49165</v>
      </c>
      <c r="B21598" s="749" t="str">
        <f aca="false">C21598&amp;D21598&amp;E21598&amp;F21598&amp;G21598&amp;H21598</f>
        <v>BUEIRO SIMPLES LENTICULAR,CONSTITUIDO DE CHAPAS COM REVESTIMENTO EPOXY,COM ESPESSURA DE 2MM,PARAFUSOS,PORCAS E FERRAMENTAS NECESSARIAS,COM DIMENSOES EM TORNO DE 1,85M DE VAO E 1,50M DE ALTURA,RECOBRIMENTO MINIMO DE 0,50M E MAXIMO DE 8,10M,SOB A INFLUENCIA DO TREM-TIPO RODOVIARIO.FORNECIMENTO</v>
      </c>
      <c r="C21598" s="749" t="s">
        <v>49136</v>
      </c>
      <c r="D21598" s="749" t="s">
        <v>49137</v>
      </c>
      <c r="E21598" s="749" t="s">
        <v>49163</v>
      </c>
      <c r="F21598" s="749" t="s">
        <v>49164</v>
      </c>
      <c r="G21598" s="749" t="s">
        <v>49140</v>
      </c>
      <c r="I21598" s="749" t="s">
        <v>236</v>
      </c>
      <c r="J21598" s="749" t="n">
        <v>1977.5</v>
      </c>
    </row>
    <row collapsed="false" customFormat="false" customHeight="true" hidden="true" ht="12.75" outlineLevel="0" r="21599">
      <c r="A21599" s="749" t="s">
        <v>49166</v>
      </c>
      <c r="B21599" s="749" t="str">
        <f aca="false">C21599&amp;D21599&amp;E21599&amp;F21599&amp;G21599&amp;H21599</f>
        <v>BUEIRO SIMPLES LENTICULAR,CONSTITUIDO DE CHAPAS GALVANIZADAS,COM ESPESSURA DE 2MM,PARAFUSOS,PORCAS E FERRAMENTAS NECESSARIAS,COM DIMENSOES EM TORNO DE 2,15M DE VAO E 1,60M DE ALTURA,RECOBRIMENTO MINIMO DE 0,60M E MAXIMO DE 7,00M,SOB A INFLUENCIA DO TREM-TIPO RODOVIARIO.FORNECIMENTO</v>
      </c>
      <c r="C21599" s="749" t="s">
        <v>49129</v>
      </c>
      <c r="D21599" s="749" t="s">
        <v>49130</v>
      </c>
      <c r="E21599" s="749" t="s">
        <v>49167</v>
      </c>
      <c r="F21599" s="749" t="s">
        <v>49168</v>
      </c>
      <c r="G21599" s="749" t="s">
        <v>49133</v>
      </c>
      <c r="I21599" s="749" t="s">
        <v>236</v>
      </c>
      <c r="J21599" s="749" t="n">
        <v>2104.2</v>
      </c>
    </row>
    <row collapsed="false" customFormat="false" customHeight="true" hidden="true" ht="12.75" outlineLevel="0" r="21600">
      <c r="A21600" s="749" t="s">
        <v>49169</v>
      </c>
      <c r="B21600" s="749" t="str">
        <f aca="false">C21600&amp;D21600&amp;E21600&amp;F21600&amp;G21600&amp;H21600</f>
        <v>BUEIRO SIMPLES LENTICULAR,CONSTITUIDO DE CHAPAS GALVANIZADAS,COM ESPESSURA DE 2MM,PARAFUSOS,PORCAS E FERRAMENTAS NECESSARIAS,COM DIMENSOES EM TORNO DE 2,15M DE VAO E 1,60M DE ALTURA,RECOBRIMENTO MINIMO DE 0,60M E MAXIMO DE 7,00M,SOB A INFLUENCIA DO TREM-TIPO RODOVIARIO.FORNECIMENTO</v>
      </c>
      <c r="C21600" s="749" t="s">
        <v>49129</v>
      </c>
      <c r="D21600" s="749" t="s">
        <v>49130</v>
      </c>
      <c r="E21600" s="749" t="s">
        <v>49167</v>
      </c>
      <c r="F21600" s="749" t="s">
        <v>49168</v>
      </c>
      <c r="G21600" s="749" t="s">
        <v>49133</v>
      </c>
      <c r="I21600" s="749" t="s">
        <v>236</v>
      </c>
      <c r="J21600" s="749" t="n">
        <v>2104.2</v>
      </c>
    </row>
    <row collapsed="false" customFormat="false" customHeight="true" hidden="true" ht="12.75" outlineLevel="0" r="21601">
      <c r="A21601" s="749" t="s">
        <v>49170</v>
      </c>
      <c r="B21601" s="749" t="str">
        <f aca="false">C21601&amp;D21601&amp;E21601&amp;F21601&amp;G21601&amp;H21601</f>
        <v>BUEIRO SIMPLES LENTICULAR,CONSTITUIDO DE CHAPAS COM REVESTIMENTO EPOXY,COM ESPESSURA DE 2MM,PARAFUSOS,PORCAS E FERRAMENTAS NECESSARIAS,COM DIMENSOES EM TORNO DE 2,15M DE VAO E 1,60M DE ALTURA,RECOBRIMENTO MINIMO DE 0,60M E MAXIMO DE 7,00M,SOB A INFLUENCIA DO TREM-TIPO RODOVIARIO.FORNECIMENTO</v>
      </c>
      <c r="C21601" s="749" t="s">
        <v>49136</v>
      </c>
      <c r="D21601" s="749" t="s">
        <v>49137</v>
      </c>
      <c r="E21601" s="749" t="s">
        <v>49171</v>
      </c>
      <c r="F21601" s="749" t="s">
        <v>49172</v>
      </c>
      <c r="G21601" s="749" t="s">
        <v>49140</v>
      </c>
      <c r="I21601" s="749" t="s">
        <v>236</v>
      </c>
      <c r="J21601" s="749" t="n">
        <v>2205</v>
      </c>
    </row>
    <row collapsed="false" customFormat="false" customHeight="true" hidden="true" ht="12.75" outlineLevel="0" r="21602">
      <c r="A21602" s="749" t="s">
        <v>49173</v>
      </c>
      <c r="B21602" s="749" t="str">
        <f aca="false">C21602&amp;D21602&amp;E21602&amp;F21602&amp;G21602&amp;H21602</f>
        <v>BUEIRO SIMPLES LENTICULAR,CONSTITUIDO DE CHAPAS COM REVESTIMENTO EPOXY,COM ESPESSURA DE 2MM,PARAFUSOS,PORCAS E FERRAMENTAS NECESSARIAS,COM DIMENSOES EM TORNO DE 2,15M DE VAO E 1,60M DE ALTURA,RECOBRIMENTO MINIMO DE 0,60M E MAXIMO DE 7,00M,SOB A INFLUENCIA DO TREM-TIPO RODOVIARIO.FORNECIMENTO</v>
      </c>
      <c r="C21602" s="749" t="s">
        <v>49136</v>
      </c>
      <c r="D21602" s="749" t="s">
        <v>49137</v>
      </c>
      <c r="E21602" s="749" t="s">
        <v>49171</v>
      </c>
      <c r="F21602" s="749" t="s">
        <v>49172</v>
      </c>
      <c r="G21602" s="749" t="s">
        <v>49140</v>
      </c>
      <c r="I21602" s="749" t="s">
        <v>236</v>
      </c>
      <c r="J21602" s="749" t="n">
        <v>2205</v>
      </c>
    </row>
    <row collapsed="false" customFormat="false" customHeight="true" hidden="true" ht="12.75" outlineLevel="0" r="21603">
      <c r="A21603" s="749" t="s">
        <v>49174</v>
      </c>
      <c r="B21603" s="749" t="str">
        <f aca="false">C21603&amp;D21603&amp;E21603&amp;F21603&amp;G21603&amp;H21603</f>
        <v>BUEIRO SIMPLES LENTICULAR,CONSTITUIDO DE CHAPAS GALVANIZADAS,COM ESPESSURA DE 2MM,PARAFUSOS,PORCAS E FERRAMENTAS NECESSARIAS,COM DIMENSOES EM TORNO DE 2,30M DE VAO E 1,65M DE ALTURA,RECOBRIMENTO MINIMO DE 0,60M E MAXIMO DE 6,50M,SOB A INFLUENCIA DO TREM-TIPO RODOVIARIO.FORNECIMENTO</v>
      </c>
      <c r="C21603" s="749" t="s">
        <v>49129</v>
      </c>
      <c r="D21603" s="749" t="s">
        <v>49130</v>
      </c>
      <c r="E21603" s="749" t="s">
        <v>49175</v>
      </c>
      <c r="F21603" s="749" t="s">
        <v>49176</v>
      </c>
      <c r="G21603" s="749" t="s">
        <v>49133</v>
      </c>
      <c r="I21603" s="749" t="s">
        <v>236</v>
      </c>
      <c r="J21603" s="749" t="n">
        <v>2204.4</v>
      </c>
    </row>
    <row collapsed="false" customFormat="false" customHeight="true" hidden="true" ht="12.75" outlineLevel="0" r="21604">
      <c r="A21604" s="749" t="s">
        <v>49177</v>
      </c>
      <c r="B21604" s="749" t="str">
        <f aca="false">C21604&amp;D21604&amp;E21604&amp;F21604&amp;G21604&amp;H21604</f>
        <v>BUEIRO SIMPLES LENTICULAR,CONSTITUIDO DE CHAPAS GALVANIZADAS,COM ESPESSURA DE 2MM,PARAFUSOS,PORCAS E FERRAMENTAS NECESSARIAS,COM DIMENSOES EM TORNO DE 2,30M DE VAO E 1,65M DE ALTURA,RECOBRIMENTO MINIMO DE 0,60M E MAXIMO DE 6,50M,SOB A INFLUENCIA DO TREM-TIPO RODOVIARIO.FORNECIMENTO</v>
      </c>
      <c r="C21604" s="749" t="s">
        <v>49129</v>
      </c>
      <c r="D21604" s="749" t="s">
        <v>49130</v>
      </c>
      <c r="E21604" s="749" t="s">
        <v>49175</v>
      </c>
      <c r="F21604" s="749" t="s">
        <v>49176</v>
      </c>
      <c r="G21604" s="749" t="s">
        <v>49133</v>
      </c>
      <c r="I21604" s="749" t="s">
        <v>236</v>
      </c>
      <c r="J21604" s="749" t="n">
        <v>2204.4</v>
      </c>
    </row>
    <row collapsed="false" customFormat="false" customHeight="true" hidden="true" ht="12.75" outlineLevel="0" r="21605">
      <c r="A21605" s="749" t="s">
        <v>49178</v>
      </c>
      <c r="B21605" s="749" t="str">
        <f aca="false">C21605&amp;D21605&amp;E21605&amp;F21605&amp;G21605&amp;H21605</f>
        <v>BUEIRO SIMPLES LENTICULAR,CONSTITUIDO DE CHAPAS COM REVESTIMENTO EPOXY,COM ESPESSURA DE 2MM,PARAFUSOS,PORCAS E FERRAMENTAS NECESSARIAS,COM DIMENSOES EM TORNO DE 2,30M DE VAO E 1,65M DE ALTURA,RECOBRIMENTO MINIMO DE 0,60M E MAXIMO DE 6,50M,SOB A INFLUENCIA DO TREM-TIPO RODOVIARIO.FORNECIMENTO</v>
      </c>
      <c r="C21605" s="749" t="s">
        <v>49136</v>
      </c>
      <c r="D21605" s="749" t="s">
        <v>49137</v>
      </c>
      <c r="E21605" s="749" t="s">
        <v>49179</v>
      </c>
      <c r="F21605" s="749" t="s">
        <v>49180</v>
      </c>
      <c r="G21605" s="749" t="s">
        <v>49140</v>
      </c>
      <c r="I21605" s="749" t="s">
        <v>236</v>
      </c>
      <c r="J21605" s="749" t="n">
        <v>2310</v>
      </c>
    </row>
    <row collapsed="false" customFormat="false" customHeight="true" hidden="true" ht="12.75" outlineLevel="0" r="21606">
      <c r="A21606" s="749" t="s">
        <v>49181</v>
      </c>
      <c r="B21606" s="749" t="str">
        <f aca="false">C21606&amp;D21606&amp;E21606&amp;F21606&amp;G21606&amp;H21606</f>
        <v>BUEIRO SIMPLES LENTICULAR,CONSTITUIDO DE CHAPAS COM REVESTIMENTO EPOXY,COM ESPESSURA DE 2MM,PARAFUSOS,PORCAS E FERRAMENTAS NECESSARIAS,COM DIMENSOES EM TORNO DE 2,30M DE VAO E 1,65M DE ALTURA,RECOBRIMENTO MINIMO DE 0,60M E MAXIMO DE 6,50M,SOB A INFLUENCIA DO TREM-TIPO RODOVIARIO.FORNECIMENTO</v>
      </c>
      <c r="C21606" s="749" t="s">
        <v>49136</v>
      </c>
      <c r="D21606" s="749" t="s">
        <v>49137</v>
      </c>
      <c r="E21606" s="749" t="s">
        <v>49179</v>
      </c>
      <c r="F21606" s="749" t="s">
        <v>49180</v>
      </c>
      <c r="G21606" s="749" t="s">
        <v>49140</v>
      </c>
      <c r="I21606" s="749" t="s">
        <v>236</v>
      </c>
      <c r="J21606" s="749" t="n">
        <v>2310</v>
      </c>
    </row>
    <row collapsed="false" customFormat="false" customHeight="true" hidden="true" ht="12.75" outlineLevel="0" r="21607">
      <c r="A21607" s="749" t="s">
        <v>49182</v>
      </c>
      <c r="B21607" s="749" t="str">
        <f aca="false">C21607&amp;D21607&amp;E21607&amp;F21607&amp;G21607&amp;H21607</f>
        <v>BUEIRO SIMPLES LENTICULAR,CONSTITUIDO DE CHAPAS GALVANIZADAS,COM ESPESSURA DE 2MM,PARAFUSOS,PORCAS E FERRAMENTAS NECESSARIAS,COM DIMENSOES EM TORNO DE 2,50M DE VAO E 2,20M DE ALTURA,RECOBRIMENTO MINIMO DE 0,60M E MAXIMO DE 6,00M,SOB A INFLUENCIA DO TREM-TIPO RODOVIARIO.FORNECIMENTO</v>
      </c>
      <c r="C21607" s="749" t="s">
        <v>49129</v>
      </c>
      <c r="D21607" s="749" t="s">
        <v>49130</v>
      </c>
      <c r="E21607" s="749" t="s">
        <v>49183</v>
      </c>
      <c r="F21607" s="749" t="s">
        <v>49184</v>
      </c>
      <c r="G21607" s="749" t="s">
        <v>49133</v>
      </c>
      <c r="I21607" s="749" t="s">
        <v>236</v>
      </c>
      <c r="J21607" s="749" t="n">
        <v>2638.6</v>
      </c>
    </row>
    <row collapsed="false" customFormat="false" customHeight="true" hidden="true" ht="12.75" outlineLevel="0" r="21608">
      <c r="A21608" s="749" t="s">
        <v>49185</v>
      </c>
      <c r="B21608" s="749" t="str">
        <f aca="false">C21608&amp;D21608&amp;E21608&amp;F21608&amp;G21608&amp;H21608</f>
        <v>BUEIRO SIMPLES LENTICULAR,CONSTITUIDO DE CHAPAS GALVANIZADAS,COM ESPESSURA DE 2MM,PARAFUSOS,PORCAS E FERRAMENTAS NECESSARIAS,COM DIMENSOES EM TORNO DE 2,50M DE VAO E 2,20M DE ALTURA,RECOBRIMENTO MINIMO DE 0,60M E MAXIMO DE 6,00M,SOB A INFLUENCIA DO TREM-TIPO RODOVIARIO.FORNECIMENTO</v>
      </c>
      <c r="C21608" s="749" t="s">
        <v>49129</v>
      </c>
      <c r="D21608" s="749" t="s">
        <v>49130</v>
      </c>
      <c r="E21608" s="749" t="s">
        <v>49183</v>
      </c>
      <c r="F21608" s="749" t="s">
        <v>49184</v>
      </c>
      <c r="G21608" s="749" t="s">
        <v>49133</v>
      </c>
      <c r="I21608" s="749" t="s">
        <v>236</v>
      </c>
      <c r="J21608" s="749" t="n">
        <v>2638.6</v>
      </c>
    </row>
    <row collapsed="false" customFormat="false" customHeight="true" hidden="true" ht="12.75" outlineLevel="0" r="21609">
      <c r="A21609" s="749" t="s">
        <v>49186</v>
      </c>
      <c r="B21609" s="749" t="str">
        <f aca="false">C21609&amp;D21609&amp;E21609&amp;F21609&amp;G21609&amp;H21609</f>
        <v>BUEIRO SIMPLES LENTICULAR,CONSTITUIDO DE CHAPAS COM REVESTIMENTO EPOXY,COM ESPESSURA DE 2MM,PARAFUSOS,PORCAS E FERRAMENTAS NECESSARIAS,COM DIMENSOES EM TORNO DE 2,50M DE VAO E 2,20M DE ALTURA,RECOBRIMENTO MINIMO DE 0,60M E MAXIMO DE 6,00M,SOB A INFLUENCIA DO TREM-TIPO RODOVIARIO.FORNECIMENTO</v>
      </c>
      <c r="C21609" s="749" t="s">
        <v>49136</v>
      </c>
      <c r="D21609" s="749" t="s">
        <v>49137</v>
      </c>
      <c r="E21609" s="749" t="s">
        <v>49187</v>
      </c>
      <c r="F21609" s="749" t="s">
        <v>49188</v>
      </c>
      <c r="G21609" s="749" t="s">
        <v>49140</v>
      </c>
      <c r="I21609" s="749" t="s">
        <v>236</v>
      </c>
      <c r="J21609" s="749" t="n">
        <v>2765</v>
      </c>
    </row>
    <row collapsed="false" customFormat="false" customHeight="true" hidden="true" ht="12.75" outlineLevel="0" r="21610">
      <c r="A21610" s="749" t="s">
        <v>49189</v>
      </c>
      <c r="B21610" s="749" t="str">
        <f aca="false">C21610&amp;D21610&amp;E21610&amp;F21610&amp;G21610&amp;H21610</f>
        <v>BUEIRO SIMPLES LENTICULAR,CONSTITUIDO DE CHAPAS COM REVESTIMENTO EPOXY,COM ESPESSURA DE 2MM,PARAFUSOS,PORCAS E FERRAMENTAS NECESSARIAS,COM DIMENSOES EM TORNO DE 2,50M DE VAO E 2,20M DE ALTURA,RECOBRIMENTO MINIMO DE 0,60M E MAXIMO DE 6,00M,SOB A INFLUENCIA DO TREM-TIPO RODOVIARIO.FORNECIMENTO</v>
      </c>
      <c r="C21610" s="749" t="s">
        <v>49136</v>
      </c>
      <c r="D21610" s="749" t="s">
        <v>49137</v>
      </c>
      <c r="E21610" s="749" t="s">
        <v>49187</v>
      </c>
      <c r="F21610" s="749" t="s">
        <v>49188</v>
      </c>
      <c r="G21610" s="749" t="s">
        <v>49140</v>
      </c>
      <c r="I21610" s="749" t="s">
        <v>236</v>
      </c>
      <c r="J21610" s="749" t="n">
        <v>2765</v>
      </c>
    </row>
    <row collapsed="false" customFormat="false" customHeight="true" hidden="true" ht="12.75" outlineLevel="0" r="21611">
      <c r="A21611" s="749" t="s">
        <v>49190</v>
      </c>
      <c r="B21611" s="749" t="str">
        <f aca="false">C21611&amp;D21611&amp;E21611&amp;F21611&amp;G21611&amp;H21611</f>
        <v>BUEIRO SIMPLES LENTICULAR,CONTITUIDO DE CHAPAS GALVANIZADAS,COM ESPESSURA DE 2,70MM,PARAFUSOS,PORCAS E FERRAMENTAS NECESSARIAS,COM DIMENSOES EM TORNO DE 3,05M DE VAO E 2,05M DE ALTURA,RECOBRIMENTO MINIMO DE 0,60M E MAXIMO DE 6,80M,SOB A INFLUENCIA DO TREM-TIPO RODOVIRIO.FORNECIMENTO</v>
      </c>
      <c r="C21611" s="749" t="s">
        <v>49191</v>
      </c>
      <c r="D21611" s="749" t="s">
        <v>49192</v>
      </c>
      <c r="E21611" s="749" t="s">
        <v>49193</v>
      </c>
      <c r="F21611" s="749" t="s">
        <v>49194</v>
      </c>
      <c r="G21611" s="749" t="s">
        <v>49195</v>
      </c>
      <c r="I21611" s="749" t="s">
        <v>236</v>
      </c>
      <c r="J21611" s="749" t="n">
        <v>3463.2</v>
      </c>
    </row>
    <row collapsed="false" customFormat="false" customHeight="true" hidden="true" ht="12.75" outlineLevel="0" r="21612">
      <c r="A21612" s="749" t="s">
        <v>49196</v>
      </c>
      <c r="B21612" s="749" t="str">
        <f aca="false">C21612&amp;D21612&amp;E21612&amp;F21612&amp;G21612&amp;H21612</f>
        <v>BUEIRO SIMPLES LENTICULAR,CONTITUIDO DE CHAPAS GALVANIZADAS,COM ESPESSURA DE 2,70MM,PARAFUSOS,PORCAS E FERRAMENTAS NECESSARIAS,COM DIMENSOES EM TORNO DE 3,05M DE VAO E 2,05M DE ALTURA,RECOBRIMENTO MINIMO DE 0,60M E MAXIMO DE 6,80M,SOB A INFLUENCIA DO TREM-TIPO RODOVIRIO.FORNECIMENTO</v>
      </c>
      <c r="C21612" s="749" t="s">
        <v>49191</v>
      </c>
      <c r="D21612" s="749" t="s">
        <v>49192</v>
      </c>
      <c r="E21612" s="749" t="s">
        <v>49193</v>
      </c>
      <c r="F21612" s="749" t="s">
        <v>49194</v>
      </c>
      <c r="G21612" s="749" t="s">
        <v>49195</v>
      </c>
      <c r="I21612" s="749" t="s">
        <v>236</v>
      </c>
      <c r="J21612" s="749" t="n">
        <v>3463.2</v>
      </c>
    </row>
    <row collapsed="false" customFormat="false" customHeight="true" hidden="true" ht="12.75" outlineLevel="0" r="21613">
      <c r="A21613" s="749" t="s">
        <v>49197</v>
      </c>
      <c r="B21613" s="749" t="str">
        <f aca="false">C21613&amp;D21613&amp;E21613&amp;F21613&amp;G21613&amp;H21613</f>
        <v>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v>
      </c>
      <c r="C21613" s="749" t="s">
        <v>49136</v>
      </c>
      <c r="D21613" s="749" t="s">
        <v>49198</v>
      </c>
      <c r="E21613" s="749" t="s">
        <v>49199</v>
      </c>
      <c r="F21613" s="749" t="s">
        <v>49200</v>
      </c>
      <c r="G21613" s="749" t="s">
        <v>49201</v>
      </c>
      <c r="I21613" s="749" t="s">
        <v>236</v>
      </c>
      <c r="J21613" s="749" t="n">
        <v>3751.8</v>
      </c>
    </row>
    <row collapsed="false" customFormat="false" customHeight="true" hidden="true" ht="12.75" outlineLevel="0" r="21614">
      <c r="A21614" s="749" t="s">
        <v>49202</v>
      </c>
      <c r="B21614" s="749" t="str">
        <f aca="false">C21614&amp;D21614&amp;E21614&amp;F21614&amp;G21614&amp;H21614</f>
        <v>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v>
      </c>
      <c r="C21614" s="749" t="s">
        <v>49136</v>
      </c>
      <c r="D21614" s="749" t="s">
        <v>49198</v>
      </c>
      <c r="E21614" s="749" t="s">
        <v>49199</v>
      </c>
      <c r="F21614" s="749" t="s">
        <v>49200</v>
      </c>
      <c r="G21614" s="749" t="s">
        <v>49201</v>
      </c>
      <c r="I21614" s="749" t="s">
        <v>236</v>
      </c>
      <c r="J21614" s="749" t="n">
        <v>3751.8</v>
      </c>
    </row>
    <row collapsed="false" customFormat="false" customHeight="true" hidden="true" ht="12.75" outlineLevel="0" r="21615">
      <c r="A21615" s="749" t="s">
        <v>49203</v>
      </c>
      <c r="B21615" s="749" t="str">
        <f aca="false">C21615&amp;D21615&amp;E21615&amp;F21615&amp;G21615&amp;H21615</f>
        <v>BUEIRO SIMPLES LENTICULAR,CONSTITUIDO DE CHAPAS GALVANIZADAS,COM ESPESSURA DE 2,70MM,PARAFUSOS,PORCAS E FERRAMENTAS NECESSARIAS,COM DIMENSOES EM TORNO DE 4,15M DE VAO E 2,80M DE ALTURA,RECOBRIMENTO MINIMO DE 0,60M E MAXIMO DE 6,80M,SOB A INFLUENCIA DO TREM-TIPO RODOVIARIO.FORNECIMENTO</v>
      </c>
      <c r="C21615" s="749" t="s">
        <v>49129</v>
      </c>
      <c r="D21615" s="749" t="s">
        <v>49204</v>
      </c>
      <c r="E21615" s="749" t="s">
        <v>49205</v>
      </c>
      <c r="F21615" s="749" t="s">
        <v>49206</v>
      </c>
      <c r="G21615" s="749" t="s">
        <v>49207</v>
      </c>
      <c r="I21615" s="749" t="s">
        <v>236</v>
      </c>
      <c r="J21615" s="749" t="n">
        <v>6678</v>
      </c>
    </row>
    <row collapsed="false" customFormat="false" customHeight="true" hidden="true" ht="12.75" outlineLevel="0" r="21616">
      <c r="A21616" s="749" t="s">
        <v>49208</v>
      </c>
      <c r="B21616" s="749" t="str">
        <f aca="false">C21616&amp;D21616&amp;E21616&amp;F21616&amp;G21616&amp;H21616</f>
        <v>BUEIRO SIMPLES LENTICULAR,CONSTITUIDO DE CHAPAS GALVANIZADAS,COM ESPESSURA DE 2,70MM,PARAFUSOS,PORCAS E FERRAMENTAS NECESSARIAS,COM DIMENSOES EM TORNO DE 4,15M DE VAO E 2,80M DE ALTURA,RECOBRIMENTO MINIMO DE 0,60M E MAXIMO DE 6,80M,SOB A INFLUENCIA DO TREM-TIPO RODOVIARIO.FORNECIMENTO</v>
      </c>
      <c r="C21616" s="749" t="s">
        <v>49129</v>
      </c>
      <c r="D21616" s="749" t="s">
        <v>49204</v>
      </c>
      <c r="E21616" s="749" t="s">
        <v>49205</v>
      </c>
      <c r="F21616" s="749" t="s">
        <v>49206</v>
      </c>
      <c r="G21616" s="749" t="s">
        <v>49207</v>
      </c>
      <c r="I21616" s="749" t="s">
        <v>236</v>
      </c>
      <c r="J21616" s="749" t="n">
        <v>6678</v>
      </c>
    </row>
    <row collapsed="false" customFormat="false" customHeight="true" hidden="true" ht="12.75" outlineLevel="0" r="21617">
      <c r="A21617" s="749" t="s">
        <v>49209</v>
      </c>
      <c r="B21617" s="749" t="str">
        <f aca="false">C21617&amp;D21617&amp;E21617&amp;F21617&amp;G21617&amp;H21617</f>
        <v>BUEIRO SIMPLES LENTICULAR,CONSTITUIDO DE CHAPAS COM REVESTIMENTO EPOXY,COM ESPESSURA DE 2,70MM,PARAFUSOS,PORCAS E FERRAMENTAS NECESSARIAS,DIMENSOES EM TORNO DE 4,15M DE VAO E 2,80M DE ALTURA,RECOBRIMENTO MINIMO DE 0,60M E MAXIMO DE 6,80M,SOB A INFLUENCIA DO TREM-TIPO RODOVIARIO.FORNECIMENTO</v>
      </c>
      <c r="C21617" s="749" t="s">
        <v>49136</v>
      </c>
      <c r="D21617" s="749" t="s">
        <v>49198</v>
      </c>
      <c r="E21617" s="749" t="s">
        <v>49210</v>
      </c>
      <c r="F21617" s="749" t="s">
        <v>49211</v>
      </c>
      <c r="G21617" s="749" t="s">
        <v>49212</v>
      </c>
      <c r="I21617" s="749" t="s">
        <v>236</v>
      </c>
      <c r="J21617" s="749" t="n">
        <v>6974.8</v>
      </c>
    </row>
    <row collapsed="false" customFormat="false" customHeight="true" hidden="true" ht="12.75" outlineLevel="0" r="21618">
      <c r="A21618" s="749" t="s">
        <v>49213</v>
      </c>
      <c r="B21618" s="749" t="str">
        <f aca="false">C21618&amp;D21618&amp;E21618&amp;F21618&amp;G21618&amp;H21618</f>
        <v>BUEIRO SIMPLES LENTICULAR,CONSTITUIDO DE CHAPAS COM REVESTIMENTO EPOXY,COM ESPESSURA DE 2,70MM,PARAFUSOS,PORCAS E FERRAMENTAS NECESSARIAS,DIMENSOES EM TORNO DE 4,15M DE VAO E 2,80M DE ALTURA,RECOBRIMENTO MINIMO DE 0,60M E MAXIMO DE 6,80M,SOB A INFLUENCIA DO TREM-TIPO RODOVIARIO.FORNECIMENTO</v>
      </c>
      <c r="C21618" s="749" t="s">
        <v>49136</v>
      </c>
      <c r="D21618" s="749" t="s">
        <v>49198</v>
      </c>
      <c r="E21618" s="749" t="s">
        <v>49210</v>
      </c>
      <c r="F21618" s="749" t="s">
        <v>49211</v>
      </c>
      <c r="G21618" s="749" t="s">
        <v>49212</v>
      </c>
      <c r="I21618" s="749" t="s">
        <v>236</v>
      </c>
      <c r="J21618" s="749" t="n">
        <v>6974.8</v>
      </c>
    </row>
    <row collapsed="false" customFormat="false" customHeight="true" hidden="true" ht="12.75" outlineLevel="0" r="21619">
      <c r="A21619" s="749" t="s">
        <v>49214</v>
      </c>
      <c r="B21619" s="749" t="str">
        <f aca="false">C21619&amp;D21619&amp;E21619&amp;F21619&amp;G21619&amp;H21619</f>
        <v>BUEIRO SIMPLES LENTICULAR,CONSTITUIDO DE CHAPAS GALVANIZADAS,COM ESPESSURA DE 3,40MM,PARAFUSOS,PORCAS E FERRAMENTAS NECESSARIAS,COM DIMENSOES EM TORNO DE 4,80M DE VAO E 3,05M DE ALTURA,RECOBRIMENTO MINIMO DE 0,75M E MAXIMO DE 5,80M,SOB A INFLUENCIA DO TREM-TIPO RODOVIARIO.FORNECIMENTO</v>
      </c>
      <c r="C21619" s="749" t="s">
        <v>49129</v>
      </c>
      <c r="D21619" s="749" t="s">
        <v>49215</v>
      </c>
      <c r="E21619" s="749" t="s">
        <v>49216</v>
      </c>
      <c r="F21619" s="749" t="s">
        <v>49217</v>
      </c>
      <c r="G21619" s="749" t="s">
        <v>49207</v>
      </c>
      <c r="I21619" s="749" t="s">
        <v>236</v>
      </c>
      <c r="J21619" s="749" t="n">
        <v>9012.5</v>
      </c>
    </row>
    <row collapsed="false" customFormat="false" customHeight="true" hidden="true" ht="12.75" outlineLevel="0" r="21620">
      <c r="A21620" s="749" t="s">
        <v>49218</v>
      </c>
      <c r="B21620" s="749" t="str">
        <f aca="false">C21620&amp;D21620&amp;E21620&amp;F21620&amp;G21620&amp;H21620</f>
        <v>BUEIRO SIMPLES LENTICULAR,CONSTITUIDO DE CHAPAS GALVANIZADAS,COM ESPESSURA DE 3,40MM,PARAFUSOS,PORCAS E FERRAMENTAS NECESSARIAS,COM DIMENSOES EM TORNO DE 4,80M DE VAO E 3,05M DE ALTURA,RECOBRIMENTO MINIMO DE 0,75M E MAXIMO DE 5,80M,SOB A INFLUENCIA DO TREM-TIPO RODOVIARIO.FORNECIMENTO</v>
      </c>
      <c r="C21620" s="749" t="s">
        <v>49129</v>
      </c>
      <c r="D21620" s="749" t="s">
        <v>49215</v>
      </c>
      <c r="E21620" s="749" t="s">
        <v>49216</v>
      </c>
      <c r="F21620" s="749" t="s">
        <v>49217</v>
      </c>
      <c r="G21620" s="749" t="s">
        <v>49207</v>
      </c>
      <c r="I21620" s="749" t="s">
        <v>236</v>
      </c>
      <c r="J21620" s="749" t="n">
        <v>9012.5</v>
      </c>
    </row>
    <row collapsed="false" customFormat="false" customHeight="true" hidden="true" ht="12.75" outlineLevel="0" r="21621">
      <c r="A21621" s="749" t="s">
        <v>49219</v>
      </c>
      <c r="B21621" s="749" t="str">
        <f aca="false">C21621&amp;D21621&amp;E21621&amp;F21621&amp;G21621&amp;H21621</f>
        <v>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v>
      </c>
      <c r="C21621" s="749" t="s">
        <v>49136</v>
      </c>
      <c r="D21621" s="749" t="s">
        <v>49220</v>
      </c>
      <c r="E21621" s="749" t="s">
        <v>49221</v>
      </c>
      <c r="F21621" s="749" t="s">
        <v>49222</v>
      </c>
      <c r="G21621" s="749" t="s">
        <v>49201</v>
      </c>
      <c r="I21621" s="749" t="s">
        <v>236</v>
      </c>
      <c r="J21621" s="749" t="n">
        <v>9373</v>
      </c>
    </row>
    <row collapsed="false" customFormat="false" customHeight="true" hidden="true" ht="12.75" outlineLevel="0" r="21622">
      <c r="A21622" s="749" t="s">
        <v>49223</v>
      </c>
      <c r="B21622" s="749" t="str">
        <f aca="false">C21622&amp;D21622&amp;E21622&amp;F21622&amp;G21622&amp;H21622</f>
        <v>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v>
      </c>
      <c r="C21622" s="749" t="s">
        <v>49136</v>
      </c>
      <c r="D21622" s="749" t="s">
        <v>49220</v>
      </c>
      <c r="E21622" s="749" t="s">
        <v>49221</v>
      </c>
      <c r="F21622" s="749" t="s">
        <v>49222</v>
      </c>
      <c r="G21622" s="749" t="s">
        <v>49201</v>
      </c>
      <c r="I21622" s="749" t="s">
        <v>236</v>
      </c>
      <c r="J21622" s="749" t="n">
        <v>9373</v>
      </c>
    </row>
    <row collapsed="false" customFormat="false" customHeight="true" hidden="true" ht="12.75" outlineLevel="0" r="21623">
      <c r="A21623" s="749" t="s">
        <v>49224</v>
      </c>
      <c r="B21623" s="749" t="str">
        <f aca="false">C21623&amp;D21623&amp;E21623&amp;F21623&amp;G21623&amp;H21623</f>
        <v>BUEIRO SIMPLES LENTICULAR,CONSTITUIDO DE CHAPAS GALVANIZADAS,COM ESPESSURA DE 3,40MM,PARAFUSOS,PORCAS E FERRAMENTAS NECESSARIAS,COM DIMENSOES EM TORNO DE 5,45M DE VAO E 3,35M DE ALTURA,RECOBRIMENTO MINIMO DE 0,75M E MAXIMO DE 4,40M,SOB A INFLUENCIA DO TREM-TIPO RODOVIARIO.FORNECIMENTO</v>
      </c>
      <c r="C21623" s="749" t="s">
        <v>49129</v>
      </c>
      <c r="D21623" s="749" t="s">
        <v>49215</v>
      </c>
      <c r="E21623" s="749" t="s">
        <v>49225</v>
      </c>
      <c r="F21623" s="749" t="s">
        <v>49226</v>
      </c>
      <c r="G21623" s="749" t="s">
        <v>49207</v>
      </c>
      <c r="I21623" s="749" t="s">
        <v>236</v>
      </c>
      <c r="J21623" s="749" t="n">
        <v>10150</v>
      </c>
    </row>
    <row collapsed="false" customFormat="false" customHeight="true" hidden="true" ht="12.75" outlineLevel="0" r="21624">
      <c r="A21624" s="749" t="s">
        <v>49227</v>
      </c>
      <c r="B21624" s="749" t="str">
        <f aca="false">C21624&amp;D21624&amp;E21624&amp;F21624&amp;G21624&amp;H21624</f>
        <v>BUEIRO SIMPLES LENTICULAR,CONSTITUIDO DE CHAPAS GALVANIZADAS,COM ESPESSURA DE 3,40MM,PARAFUSOS,PORCAS E FERRAMENTAS NECESSARIAS,COM DIMENSOES EM TORNO DE 5,45M DE VAO E 3,35M DE ALTURA,RECOBRIMENTO MINIMO DE 0,75M E MAXIMO DE 4,40M,SOB A INFLUENCIA DO TREM-TIPO RODOVIARIO.FORNECIMENTO</v>
      </c>
      <c r="C21624" s="749" t="s">
        <v>49129</v>
      </c>
      <c r="D21624" s="749" t="s">
        <v>49215</v>
      </c>
      <c r="E21624" s="749" t="s">
        <v>49225</v>
      </c>
      <c r="F21624" s="749" t="s">
        <v>49226</v>
      </c>
      <c r="G21624" s="749" t="s">
        <v>49207</v>
      </c>
      <c r="I21624" s="749" t="s">
        <v>236</v>
      </c>
      <c r="J21624" s="749" t="n">
        <v>10150</v>
      </c>
    </row>
    <row collapsed="false" customFormat="false" customHeight="true" hidden="true" ht="12.75" outlineLevel="0" r="21625">
      <c r="A21625" s="749" t="s">
        <v>49228</v>
      </c>
      <c r="B21625" s="749" t="str">
        <f aca="false">C21625&amp;D21625&amp;E21625&amp;F21625&amp;G21625&amp;H21625</f>
        <v>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v>
      </c>
      <c r="C21625" s="749" t="s">
        <v>49136</v>
      </c>
      <c r="D21625" s="749" t="s">
        <v>49220</v>
      </c>
      <c r="E21625" s="749" t="s">
        <v>49229</v>
      </c>
      <c r="F21625" s="749" t="s">
        <v>49230</v>
      </c>
      <c r="G21625" s="749" t="s">
        <v>49201</v>
      </c>
      <c r="I21625" s="749" t="s">
        <v>236</v>
      </c>
      <c r="J21625" s="749" t="n">
        <v>10556</v>
      </c>
    </row>
    <row collapsed="false" customFormat="false" customHeight="true" hidden="true" ht="12.75" outlineLevel="0" r="21626">
      <c r="A21626" s="749" t="s">
        <v>49231</v>
      </c>
      <c r="B21626" s="749" t="str">
        <f aca="false">C21626&amp;D21626&amp;E21626&amp;F21626&amp;G21626&amp;H21626</f>
        <v>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v>
      </c>
      <c r="C21626" s="749" t="s">
        <v>49136</v>
      </c>
      <c r="D21626" s="749" t="s">
        <v>49220</v>
      </c>
      <c r="E21626" s="749" t="s">
        <v>49229</v>
      </c>
      <c r="F21626" s="749" t="s">
        <v>49230</v>
      </c>
      <c r="G21626" s="749" t="s">
        <v>49201</v>
      </c>
      <c r="I21626" s="749" t="s">
        <v>236</v>
      </c>
      <c r="J21626" s="749" t="n">
        <v>10556</v>
      </c>
    </row>
    <row collapsed="false" customFormat="false" customHeight="true" hidden="true" ht="12.75" outlineLevel="0" r="21627">
      <c r="A21627" s="749" t="s">
        <v>49232</v>
      </c>
      <c r="B21627" s="749" t="str">
        <f aca="false">C21627&amp;D21627&amp;E21627&amp;F21627&amp;G21627&amp;H21627</f>
        <v>BUEIRO SIMPLES LENTICULAR,CONSTITUIDO DE CHAPAS GALVANIZADAS,COM ESPESSURA DE 3,40MM,PARAFUSOS,PORCAS E FERRAMENTAS NECESSARIAS,COM DIMENSOES EM TORNO DE 6,60M DE VAO E 3,85M DE ALTURA,RECOBRIMENTO MINIMO DE 0,90M E MAXIMO DE 3,30M,SOB A INFLUENCIA DO TREM-TIPO RODOVIARIO.FORNECIMENTO</v>
      </c>
      <c r="C21627" s="749" t="s">
        <v>49129</v>
      </c>
      <c r="D21627" s="749" t="s">
        <v>49215</v>
      </c>
      <c r="E21627" s="749" t="s">
        <v>49233</v>
      </c>
      <c r="F21627" s="749" t="s">
        <v>49234</v>
      </c>
      <c r="G21627" s="749" t="s">
        <v>49207</v>
      </c>
      <c r="I21627" s="749" t="s">
        <v>236</v>
      </c>
      <c r="J21627" s="749" t="n">
        <v>12040</v>
      </c>
    </row>
    <row collapsed="false" customFormat="false" customHeight="true" hidden="true" ht="12.75" outlineLevel="0" r="21628">
      <c r="A21628" s="749" t="s">
        <v>49235</v>
      </c>
      <c r="B21628" s="749" t="str">
        <f aca="false">C21628&amp;D21628&amp;E21628&amp;F21628&amp;G21628&amp;H21628</f>
        <v>BUEIRO SIMPLES LENTICULAR,CONSTITUIDO DE CHAPAS GALVANIZADAS,COM ESPESSURA DE 3,40MM,PARAFUSOS,PORCAS E FERRAMENTAS NECESSARIAS,COM DIMENSOES EM TORNO DE 6,60M DE VAO E 3,85M DE ALTURA,RECOBRIMENTO MINIMO DE 0,90M E MAXIMO DE 3,30M,SOB A INFLUENCIA DO TREM-TIPO RODOVIARIO.FORNECIMENTO</v>
      </c>
      <c r="C21628" s="749" t="s">
        <v>49129</v>
      </c>
      <c r="D21628" s="749" t="s">
        <v>49215</v>
      </c>
      <c r="E21628" s="749" t="s">
        <v>49233</v>
      </c>
      <c r="F21628" s="749" t="s">
        <v>49234</v>
      </c>
      <c r="G21628" s="749" t="s">
        <v>49207</v>
      </c>
      <c r="I21628" s="749" t="s">
        <v>236</v>
      </c>
      <c r="J21628" s="749" t="n">
        <v>12040</v>
      </c>
    </row>
    <row collapsed="false" customFormat="false" customHeight="true" hidden="true" ht="12.75" outlineLevel="0" r="21629">
      <c r="A21629" s="749" t="s">
        <v>49236</v>
      </c>
      <c r="B21629" s="749" t="str">
        <f aca="false">C21629&amp;D21629&amp;E21629&amp;F21629&amp;G21629&amp;H21629</f>
        <v>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v>
      </c>
      <c r="C21629" s="749" t="s">
        <v>49136</v>
      </c>
      <c r="D21629" s="749" t="s">
        <v>49220</v>
      </c>
      <c r="E21629" s="749" t="s">
        <v>49237</v>
      </c>
      <c r="F21629" s="749" t="s">
        <v>49238</v>
      </c>
      <c r="G21629" s="749" t="s">
        <v>49201</v>
      </c>
      <c r="I21629" s="749" t="s">
        <v>236</v>
      </c>
      <c r="J21629" s="749" t="n">
        <v>12521.6</v>
      </c>
    </row>
    <row collapsed="false" customFormat="false" customHeight="true" hidden="true" ht="12.75" outlineLevel="0" r="21630">
      <c r="A21630" s="749" t="s">
        <v>49239</v>
      </c>
      <c r="B21630" s="749" t="str">
        <f aca="false">C21630&amp;D21630&amp;E21630&amp;F21630&amp;G21630&amp;H21630</f>
        <v>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v>
      </c>
      <c r="C21630" s="749" t="s">
        <v>49136</v>
      </c>
      <c r="D21630" s="749" t="s">
        <v>49220</v>
      </c>
      <c r="E21630" s="749" t="s">
        <v>49237</v>
      </c>
      <c r="F21630" s="749" t="s">
        <v>49238</v>
      </c>
      <c r="G21630" s="749" t="s">
        <v>49201</v>
      </c>
      <c r="I21630" s="749" t="s">
        <v>236</v>
      </c>
      <c r="J21630" s="749" t="n">
        <v>12521.6</v>
      </c>
    </row>
    <row collapsed="false" customFormat="false" customHeight="true" hidden="true" ht="12.75" outlineLevel="0" r="21631">
      <c r="A21631" s="749" t="s">
        <v>49240</v>
      </c>
      <c r="B21631" s="749" t="str">
        <f aca="false">C21631&amp;D21631&amp;E21631&amp;F21631&amp;G21631&amp;H21631</f>
        <v>BUEIRO SIMPLES EM ARCO,CONSTITUIDO DE CHAPAS GALVANIZADAS COM 3,40MM DE ESPESSURA,PARAFUSOS,PORCAS E FERRAMENTAS NECESSARIAS,COM DIMENSOES EM TORNO DE 5,92M DE VAO E 2,08M DE ALTURA,RECOBRIMENTO MINIMO DE 0,75M E MAXIMO DE 4,00M,SOB A INFLUENCIA DO TREM-TIPO RODOVIARIO.FORNECIMENTO</v>
      </c>
      <c r="C21631" s="749" t="s">
        <v>49241</v>
      </c>
      <c r="D21631" s="749" t="s">
        <v>49242</v>
      </c>
      <c r="E21631" s="749" t="s">
        <v>49243</v>
      </c>
      <c r="F21631" s="749" t="s">
        <v>49244</v>
      </c>
      <c r="G21631" s="749" t="s">
        <v>49133</v>
      </c>
      <c r="I21631" s="749" t="s">
        <v>236</v>
      </c>
      <c r="J21631" s="749" t="n">
        <v>7291.2</v>
      </c>
    </row>
    <row collapsed="false" customFormat="false" customHeight="true" hidden="true" ht="12.75" outlineLevel="0" r="21632">
      <c r="A21632" s="749" t="s">
        <v>49245</v>
      </c>
      <c r="B21632" s="749" t="str">
        <f aca="false">C21632&amp;D21632&amp;E21632&amp;F21632&amp;G21632&amp;H21632</f>
        <v>BUEIRO SIMPLES EM ARCO,CONSTITUIDO DE CHAPAS GALVANIZADAS COM 3,40MM DE ESPESSURA,PARAFUSOS,PORCAS E FERRAMENTAS NECESSARIAS,COM DIMENSOES EM TORNO DE 5,92M DE VAO E 2,08M DE ALTURA,RECOBRIMENTO MINIMO DE 0,75M E MAXIMO DE 4,00M,SOB A INFLUENCIA DO TREM-TIPO RODOVIARIO.FORNECIMENTO</v>
      </c>
      <c r="C21632" s="749" t="s">
        <v>49241</v>
      </c>
      <c r="D21632" s="749" t="s">
        <v>49242</v>
      </c>
      <c r="E21632" s="749" t="s">
        <v>49243</v>
      </c>
      <c r="F21632" s="749" t="s">
        <v>49244</v>
      </c>
      <c r="G21632" s="749" t="s">
        <v>49133</v>
      </c>
      <c r="I21632" s="749" t="s">
        <v>236</v>
      </c>
      <c r="J21632" s="749" t="n">
        <v>7291.2</v>
      </c>
    </row>
    <row collapsed="false" customFormat="false" customHeight="true" hidden="true" ht="12.75" outlineLevel="0" r="21633">
      <c r="A21633" s="749" t="s">
        <v>49246</v>
      </c>
      <c r="B21633" s="749" t="str">
        <f aca="false">C21633&amp;D21633&amp;E21633&amp;F21633&amp;G21633&amp;H21633</f>
        <v>BUEIRO SIMPLES EM ARCO,CONSTITUIDO DE CHAPAS COM REVESTIMENTO EPOXY,COM 3,40MM DE ESPESSURA,PARAFUSOS,PORCAS E FERRAMENTAS NECESSARIAS,COM DIMENSOES EM TORNO DE 5,92M DE VAO E 2,08M DE ALTURA,RECOBRIMENTO MINIMO DE 0,75M E MAXIMO DE 4,00M,SOB A INFLUENCIA DO TREM-TIPO RODOVIARIO.FORNECIMENTO</v>
      </c>
      <c r="C21633" s="749" t="s">
        <v>49247</v>
      </c>
      <c r="D21633" s="749" t="s">
        <v>49248</v>
      </c>
      <c r="E21633" s="749" t="s">
        <v>49249</v>
      </c>
      <c r="F21633" s="749" t="s">
        <v>49250</v>
      </c>
      <c r="G21633" s="749" t="s">
        <v>49251</v>
      </c>
      <c r="I21633" s="749" t="s">
        <v>236</v>
      </c>
      <c r="J21633" s="749" t="n">
        <v>7588.8</v>
      </c>
    </row>
    <row collapsed="false" customFormat="false" customHeight="true" hidden="true" ht="12.75" outlineLevel="0" r="21634">
      <c r="A21634" s="749" t="s">
        <v>49252</v>
      </c>
      <c r="B21634" s="749" t="str">
        <f aca="false">C21634&amp;D21634&amp;E21634&amp;F21634&amp;G21634&amp;H21634</f>
        <v>BUEIRO SIMPLES EM ARCO,CONSTITUIDO DE CHAPAS COM REVESTIMENTO EPOXY,COM 3,40MM DE ESPESSURA,PARAFUSOS,PORCAS E FERRAMENTAS NECESSARIAS,COM DIMENSOES EM TORNO DE 5,92M DE VAO E 2,08M DE ALTURA,RECOBRIMENTO MINIMO DE 0,75M E MAXIMO DE 4,00M,SOB A INFLUENCIA DO TREM-TIPO RODOVIARIO.FORNECIMENTO</v>
      </c>
      <c r="C21634" s="749" t="s">
        <v>49247</v>
      </c>
      <c r="D21634" s="749" t="s">
        <v>49248</v>
      </c>
      <c r="E21634" s="749" t="s">
        <v>49249</v>
      </c>
      <c r="F21634" s="749" t="s">
        <v>49250</v>
      </c>
      <c r="G21634" s="749" t="s">
        <v>49251</v>
      </c>
      <c r="I21634" s="749" t="s">
        <v>236</v>
      </c>
      <c r="J21634" s="749" t="n">
        <v>7588.8</v>
      </c>
    </row>
    <row collapsed="false" customFormat="false" customHeight="true" hidden="true" ht="12.75" outlineLevel="0" r="21635">
      <c r="A21635" s="749" t="s">
        <v>49253</v>
      </c>
      <c r="B21635" s="749" t="str">
        <f aca="false">C21635&amp;D21635&amp;E21635&amp;F21635&amp;G21635&amp;H21635</f>
        <v>BUEIRO SIMPLES EM ARCO,CONSTITUIDO DE CHAPAS GALVANIZADAS COM 3,40MM DE ESPESSURA,PARAFUSOS,PORCAS E FERRAMENTAS NECESSARIAS,COM DIMENSOES EM TORNO DE 6,12M DE VAO E 2,77M DE ALTURA,RECOBRIMENTO MINIMO DE 0,75M E MAXIMO DE 4,00M,SOB A INFLUENCIA DO TREM-TIPO RODOVIARIO.FORNECIMENTO</v>
      </c>
      <c r="C21635" s="749" t="s">
        <v>49241</v>
      </c>
      <c r="D21635" s="749" t="s">
        <v>49242</v>
      </c>
      <c r="E21635" s="749" t="s">
        <v>49254</v>
      </c>
      <c r="F21635" s="749" t="s">
        <v>49244</v>
      </c>
      <c r="G21635" s="749" t="s">
        <v>49133</v>
      </c>
      <c r="I21635" s="749" t="s">
        <v>236</v>
      </c>
      <c r="J21635" s="749" t="n">
        <v>8565.2</v>
      </c>
    </row>
    <row collapsed="false" customFormat="false" customHeight="true" hidden="true" ht="12.75" outlineLevel="0" r="21636">
      <c r="A21636" s="749" t="s">
        <v>49255</v>
      </c>
      <c r="B21636" s="749" t="str">
        <f aca="false">C21636&amp;D21636&amp;E21636&amp;F21636&amp;G21636&amp;H21636</f>
        <v>BUEIRO SIMPLES EM ARCO,CONSTITUIDO DE CHAPAS GALVANIZADAS COM 3,40MM DE ESPESSURA,PARAFUSOS,PORCAS E FERRAMENTAS NECESSARIAS,COM DIMENSOES EM TORNO DE 6,12M DE VAO E 2,77M DE ALTURA,RECOBRIMENTO MINIMO DE 0,75M E MAXIMO DE 4,00M,SOB A INFLUENCIA DO TREM-TIPO RODOVIARIO.FORNECIMENTO</v>
      </c>
      <c r="C21636" s="749" t="s">
        <v>49241</v>
      </c>
      <c r="D21636" s="749" t="s">
        <v>49242</v>
      </c>
      <c r="E21636" s="749" t="s">
        <v>49254</v>
      </c>
      <c r="F21636" s="749" t="s">
        <v>49244</v>
      </c>
      <c r="G21636" s="749" t="s">
        <v>49133</v>
      </c>
      <c r="I21636" s="749" t="s">
        <v>236</v>
      </c>
      <c r="J21636" s="749" t="n">
        <v>8565.2</v>
      </c>
    </row>
    <row collapsed="false" customFormat="false" customHeight="true" hidden="true" ht="12.75" outlineLevel="0" r="21637">
      <c r="A21637" s="749" t="s">
        <v>49256</v>
      </c>
      <c r="B21637" s="749" t="str">
        <f aca="false">C21637&amp;D21637&amp;E21637&amp;F21637&amp;G21637&amp;H21637</f>
        <v>BUEIRO SIMPLES EM ARCO,CONSTITUIDO DE CHAPAS COM REVESTIMENTO EPOXY,COM 3,40MM DE ESPESSURA,PARAFUSOS,PORCAS E FERRAMENTAS NECESSARIAS,COM DIMENSOES EM TORNO DE 6,12M DE VAO E 2,77M DE ALTURA,RECOBRIMENTO MINIMO DE 0,75M E MAXIMO DE 4,00M,SOB A INFLUENCIA DO TREM-TIPO RODOVIARIO.FORNECIMENTO</v>
      </c>
      <c r="C21637" s="749" t="s">
        <v>49247</v>
      </c>
      <c r="D21637" s="749" t="s">
        <v>49248</v>
      </c>
      <c r="E21637" s="749" t="s">
        <v>49257</v>
      </c>
      <c r="F21637" s="749" t="s">
        <v>49250</v>
      </c>
      <c r="G21637" s="749" t="s">
        <v>49251</v>
      </c>
      <c r="I21637" s="749" t="s">
        <v>236</v>
      </c>
      <c r="J21637" s="749" t="n">
        <v>8914.8</v>
      </c>
    </row>
    <row collapsed="false" customFormat="false" customHeight="true" hidden="true" ht="12.75" outlineLevel="0" r="21638">
      <c r="A21638" s="749" t="s">
        <v>49258</v>
      </c>
      <c r="B21638" s="749" t="str">
        <f aca="false">C21638&amp;D21638&amp;E21638&amp;F21638&amp;G21638&amp;H21638</f>
        <v>BUEIRO SIMPLES EM ARCO,CONSTITUIDO DE CHAPAS COM REVESTIMENTO EPOXY,COM 3,40MM DE ESPESSURA,PARAFUSOS,PORCAS E FERRAMENTAS NECESSARIAS,COM DIMENSOES EM TORNO DE 6,12M DE VAO E 2,77M DE ALTURA,RECOBRIMENTO MINIMO DE 0,75M E MAXIMO DE 4,00M,SOB A INFLUENCIA DO TREM-TIPO RODOVIARIO.FORNECIMENTO</v>
      </c>
      <c r="C21638" s="749" t="s">
        <v>49247</v>
      </c>
      <c r="D21638" s="749" t="s">
        <v>49248</v>
      </c>
      <c r="E21638" s="749" t="s">
        <v>49257</v>
      </c>
      <c r="F21638" s="749" t="s">
        <v>49250</v>
      </c>
      <c r="G21638" s="749" t="s">
        <v>49251</v>
      </c>
      <c r="I21638" s="749" t="s">
        <v>236</v>
      </c>
      <c r="J21638" s="749" t="n">
        <v>8914.8</v>
      </c>
    </row>
    <row collapsed="false" customFormat="false" customHeight="true" hidden="true" ht="12.75" outlineLevel="0" r="21639">
      <c r="A21639" s="749" t="s">
        <v>49259</v>
      </c>
      <c r="B21639" s="749" t="str">
        <f aca="false">C21639&amp;D21639&amp;E21639&amp;F21639&amp;G21639&amp;H21639</f>
        <v>BUEIRO SIMPLES EM ARCO,CONSTITUIDO DE CHAPAS GALVANIZADAS,COM 3,40MM DE ESPESSURA,PARAFUSOS,PORCAS E FERRAMENTAS NECESSARIAS,COM DIMENSOES EM TORNO DE 6,78M DE VAO E 2,41M DE ALTURA,RECOBRIMENTO MINIMO DE 0,75M E MAXIMO DE 3,50M,SOB A INFLUENCIA DO TREM-TIPO RODOVIARIO.FORNECIMENTO</v>
      </c>
      <c r="C21639" s="749" t="s">
        <v>49260</v>
      </c>
      <c r="D21639" s="749" t="s">
        <v>49242</v>
      </c>
      <c r="E21639" s="749" t="s">
        <v>49261</v>
      </c>
      <c r="F21639" s="749" t="s">
        <v>49262</v>
      </c>
      <c r="G21639" s="749" t="s">
        <v>49133</v>
      </c>
      <c r="I21639" s="749" t="s">
        <v>236</v>
      </c>
      <c r="J21639" s="749" t="n">
        <v>8232</v>
      </c>
    </row>
    <row collapsed="false" customFormat="false" customHeight="true" hidden="true" ht="12.75" outlineLevel="0" r="21640">
      <c r="A21640" s="749" t="s">
        <v>49263</v>
      </c>
      <c r="B21640" s="749" t="str">
        <f aca="false">C21640&amp;D21640&amp;E21640&amp;F21640&amp;G21640&amp;H21640</f>
        <v>BUEIRO SIMPLES EM ARCO,CONSTITUIDO DE CHAPAS GALVANIZADAS,COM 3,40MM DE ESPESSURA,PARAFUSOS,PORCAS E FERRAMENTAS NECESSARIAS,COM DIMENSOES EM TORNO DE 6,78M DE VAO E 2,41M DE ALTURA,RECOBRIMENTO MINIMO DE 0,75M E MAXIMO DE 3,50M,SOB A INFLUENCIA DO TREM-TIPO RODOVIARIO.FORNECIMENTO</v>
      </c>
      <c r="C21640" s="749" t="s">
        <v>49260</v>
      </c>
      <c r="D21640" s="749" t="s">
        <v>49242</v>
      </c>
      <c r="E21640" s="749" t="s">
        <v>49261</v>
      </c>
      <c r="F21640" s="749" t="s">
        <v>49262</v>
      </c>
      <c r="G21640" s="749" t="s">
        <v>49133</v>
      </c>
      <c r="I21640" s="749" t="s">
        <v>236</v>
      </c>
      <c r="J21640" s="749" t="n">
        <v>8232</v>
      </c>
    </row>
    <row collapsed="false" customFormat="false" customHeight="true" hidden="true" ht="12.75" outlineLevel="0" r="21641">
      <c r="A21641" s="749" t="s">
        <v>49264</v>
      </c>
      <c r="B21641" s="749" t="str">
        <f aca="false">C21641&amp;D21641&amp;E21641&amp;F21641&amp;G21641&amp;H21641</f>
        <v>BUEIRO SIMPLES EM ARCO,CONSTITUIDO DE CHAPAS COM REVESTIMENTO EPOXY,COM 3,40MM DE ESPESSURA,PARAFUSOS,PORCAS E FERRAMENTAS NECESSARIAS,COM DIMENSOES EM TORNO DE 6,78M DE VAO E 2,41M DE ALTURA,RECOBRIMENTO MINIMO DE 0,75M E MAXIMO DE 3,50M,SOB A INFLUENCIA DO TREM-TIPO RODOVIARIO.FORNECIMENTO</v>
      </c>
      <c r="C21641" s="749" t="s">
        <v>49247</v>
      </c>
      <c r="D21641" s="749" t="s">
        <v>49248</v>
      </c>
      <c r="E21641" s="749" t="s">
        <v>49265</v>
      </c>
      <c r="F21641" s="749" t="s">
        <v>49266</v>
      </c>
      <c r="G21641" s="749" t="s">
        <v>49251</v>
      </c>
      <c r="I21641" s="749" t="s">
        <v>236</v>
      </c>
      <c r="J21641" s="749" t="n">
        <v>8568</v>
      </c>
    </row>
    <row collapsed="false" customFormat="false" customHeight="true" hidden="true" ht="12.75" outlineLevel="0" r="21642">
      <c r="A21642" s="749" t="s">
        <v>49267</v>
      </c>
      <c r="B21642" s="749" t="str">
        <f aca="false">C21642&amp;D21642&amp;E21642&amp;F21642&amp;G21642&amp;H21642</f>
        <v>BUEIRO SIMPLES EM ARCO,CONSTITUIDO DE CHAPAS COM REVESTIMENTO EPOXY,COM 3,40MM DE ESPESSURA,PARAFUSOS,PORCAS E FERRAMENTAS NECESSARIAS,COM DIMENSOES EM TORNO DE 6,78M DE VAO E 2,41M DE ALTURA,RECOBRIMENTO MINIMO DE 0,75M E MAXIMO DE 3,50M,SOB A INFLUENCIA DO TREM-TIPO RODOVIARIO.FORNECIMENTO</v>
      </c>
      <c r="C21642" s="749" t="s">
        <v>49247</v>
      </c>
      <c r="D21642" s="749" t="s">
        <v>49248</v>
      </c>
      <c r="E21642" s="749" t="s">
        <v>49265</v>
      </c>
      <c r="F21642" s="749" t="s">
        <v>49266</v>
      </c>
      <c r="G21642" s="749" t="s">
        <v>49251</v>
      </c>
      <c r="I21642" s="749" t="s">
        <v>236</v>
      </c>
      <c r="J21642" s="749" t="n">
        <v>8568</v>
      </c>
    </row>
    <row collapsed="false" customFormat="false" customHeight="true" hidden="true" ht="12.75" outlineLevel="0" r="21643">
      <c r="A21643" s="749" t="s">
        <v>49268</v>
      </c>
      <c r="B21643" s="749" t="str">
        <f aca="false">C21643&amp;D21643&amp;E21643&amp;F21643&amp;G21643&amp;H21643</f>
        <v>BUEIRO SIMPLES EM ARCO,CONSTITUIDO DE CHAPAS GALVANIZADAS,COM 3,40MM DE ESPESSURA,PARAFUSOS,PORCAS E FERRAMENTAS NECESSARIAS,COM DIMENSOES EM TORNO DE 6,96M DE VAO E 4,42M DE ALTURA,RECOBRIMENTO MINIMO DE 0,75M E MAXIMO DE 4,00M,SOB A INFLUENCIA DO TREM-TIPO RODOVIARIO.FORNECIMENTO</v>
      </c>
      <c r="C21643" s="749" t="s">
        <v>49260</v>
      </c>
      <c r="D21643" s="749" t="s">
        <v>49242</v>
      </c>
      <c r="E21643" s="749" t="s">
        <v>49269</v>
      </c>
      <c r="F21643" s="749" t="s">
        <v>49244</v>
      </c>
      <c r="G21643" s="749" t="s">
        <v>49133</v>
      </c>
      <c r="I21643" s="749" t="s">
        <v>236</v>
      </c>
      <c r="J21643" s="749" t="n">
        <v>11564</v>
      </c>
    </row>
    <row collapsed="false" customFormat="false" customHeight="true" hidden="true" ht="12.75" outlineLevel="0" r="21644">
      <c r="A21644" s="749" t="s">
        <v>49270</v>
      </c>
      <c r="B21644" s="749" t="str">
        <f aca="false">C21644&amp;D21644&amp;E21644&amp;F21644&amp;G21644&amp;H21644</f>
        <v>BUEIRO SIMPLES EM ARCO,CONSTITUIDO DE CHAPAS GALVANIZADAS,COM 3,40MM DE ESPESSURA,PARAFUSOS,PORCAS E FERRAMENTAS NECESSARIAS,COM DIMENSOES EM TORNO DE 6,96M DE VAO E 4,42M DE ALTURA,RECOBRIMENTO MINIMO DE 0,75M E MAXIMO DE 4,00M,SOB A INFLUENCIA DO TREM-TIPO RODOVIARIO.FORNECIMENTO</v>
      </c>
      <c r="C21644" s="749" t="s">
        <v>49260</v>
      </c>
      <c r="D21644" s="749" t="s">
        <v>49242</v>
      </c>
      <c r="E21644" s="749" t="s">
        <v>49269</v>
      </c>
      <c r="F21644" s="749" t="s">
        <v>49244</v>
      </c>
      <c r="G21644" s="749" t="s">
        <v>49133</v>
      </c>
      <c r="I21644" s="749" t="s">
        <v>236</v>
      </c>
      <c r="J21644" s="749" t="n">
        <v>11564</v>
      </c>
    </row>
    <row collapsed="false" customFormat="false" customHeight="true" hidden="true" ht="12.75" outlineLevel="0" r="21645">
      <c r="A21645" s="749" t="s">
        <v>49271</v>
      </c>
      <c r="B21645" s="749" t="str">
        <f aca="false">C21645&amp;D21645&amp;E21645&amp;F21645&amp;G21645&amp;H21645</f>
        <v>BUEIRO SIMPLES EM ARCO,CONSTITUIDO DE CHAPAS COM REVESTIMENTO EPOXY,COM 3,40MM DE ESPESSURA,PARAFUSOS,PORCAS E FERRAMENTAS NECESSARIAS,COM DIMENSOES EM TORNO DE 6,96M DE VAO E 4,42M DE ALTURA,RECOBRIMENTO MINIMO DE 0,75M E MAXIMO DE 4,00M,SOB A INFLUENCIA DO TREM-TIPO RODOVIARIO.FORNECIMENTO</v>
      </c>
      <c r="C21645" s="749" t="s">
        <v>49247</v>
      </c>
      <c r="D21645" s="749" t="s">
        <v>49248</v>
      </c>
      <c r="E21645" s="749" t="s">
        <v>49272</v>
      </c>
      <c r="F21645" s="749" t="s">
        <v>49250</v>
      </c>
      <c r="G21645" s="749" t="s">
        <v>49251</v>
      </c>
      <c r="I21645" s="749" t="s">
        <v>236</v>
      </c>
      <c r="J21645" s="749" t="n">
        <v>12036</v>
      </c>
    </row>
    <row collapsed="false" customFormat="false" customHeight="true" hidden="true" ht="12.75" outlineLevel="0" r="21646">
      <c r="A21646" s="749" t="s">
        <v>49273</v>
      </c>
      <c r="B21646" s="749" t="str">
        <f aca="false">C21646&amp;D21646&amp;E21646&amp;F21646&amp;G21646&amp;H21646</f>
        <v>BUEIRO SIMPLES EM ARCO,CONSTITUIDO DE CHAPAS COM REVESTIMENTO EPOXY,COM 3,40MM DE ESPESSURA,PARAFUSOS,PORCAS E FERRAMENTAS NECESSARIAS,COM DIMENSOES EM TORNO DE 6,96M DE VAO E 4,42M DE ALTURA,RECOBRIMENTO MINIMO DE 0,75M E MAXIMO DE 4,00M,SOB A INFLUENCIA DO TREM-TIPO RODOVIARIO.FORNECIMENTO</v>
      </c>
      <c r="C21646" s="749" t="s">
        <v>49247</v>
      </c>
      <c r="D21646" s="749" t="s">
        <v>49248</v>
      </c>
      <c r="E21646" s="749" t="s">
        <v>49272</v>
      </c>
      <c r="F21646" s="749" t="s">
        <v>49250</v>
      </c>
      <c r="G21646" s="749" t="s">
        <v>49251</v>
      </c>
      <c r="I21646" s="749" t="s">
        <v>236</v>
      </c>
      <c r="J21646" s="749" t="n">
        <v>12036</v>
      </c>
    </row>
    <row collapsed="false" customFormat="false" customHeight="true" hidden="true" ht="12.75" outlineLevel="0" r="21647">
      <c r="A21647" s="749" t="s">
        <v>49274</v>
      </c>
      <c r="B21647" s="749" t="str">
        <f aca="false">C21647&amp;D21647&amp;E21647&amp;F21647&amp;G21647&amp;H21647</f>
        <v>BUEIRO SIMPLES EM ARCO,CONSTITUIDO DE CHAPAS GALVANIZADAS,COM 3,40MM DE ESPESSURA,PARAFUSOS,PORCAS E FERRAMENTAS NECESSARIAS,COM DIMENSOES EM TORNO DE 7,67M DE VAO E 2,57M DE ALTURA,RECOBRIMENTO MINIMO DE 0,90M E MAXIMO DE 3,00M,SOB A INFLUENCIA DO TREM-TIPO RODOVIARIO.FORNECIMENTO</v>
      </c>
      <c r="C21647" s="749" t="s">
        <v>49260</v>
      </c>
      <c r="D21647" s="749" t="s">
        <v>49242</v>
      </c>
      <c r="E21647" s="749" t="s">
        <v>49275</v>
      </c>
      <c r="F21647" s="749" t="s">
        <v>49276</v>
      </c>
      <c r="G21647" s="749" t="s">
        <v>49133</v>
      </c>
      <c r="I21647" s="749" t="s">
        <v>236</v>
      </c>
      <c r="J21647" s="749" t="n">
        <v>9016</v>
      </c>
    </row>
    <row collapsed="false" customFormat="false" customHeight="true" hidden="true" ht="12.75" outlineLevel="0" r="21648">
      <c r="A21648" s="749" t="s">
        <v>49277</v>
      </c>
      <c r="B21648" s="749" t="str">
        <f aca="false">C21648&amp;D21648&amp;E21648&amp;F21648&amp;G21648&amp;H21648</f>
        <v>BUEIRO SIMPLES EM ARCO,CONSTITUIDO DE CHAPAS GALVANIZADAS,COM 3,40MM DE ESPESSURA,PARAFUSOS,PORCAS E FERRAMENTAS NECESSARIAS,COM DIMENSOES EM TORNO DE 7,67M DE VAO E 2,57M DE ALTURA,RECOBRIMENTO MINIMO DE 0,90M E MAXIMO DE 3,00M,SOB A INFLUENCIA DO TREM-TIPO RODOVIARIO.FORNECIMENTO</v>
      </c>
      <c r="C21648" s="749" t="s">
        <v>49260</v>
      </c>
      <c r="D21648" s="749" t="s">
        <v>49242</v>
      </c>
      <c r="E21648" s="749" t="s">
        <v>49275</v>
      </c>
      <c r="F21648" s="749" t="s">
        <v>49276</v>
      </c>
      <c r="G21648" s="749" t="s">
        <v>49133</v>
      </c>
      <c r="I21648" s="749" t="s">
        <v>236</v>
      </c>
      <c r="J21648" s="749" t="n">
        <v>9016</v>
      </c>
    </row>
    <row collapsed="false" customFormat="false" customHeight="true" hidden="true" ht="12.75" outlineLevel="0" r="21649">
      <c r="A21649" s="749" t="s">
        <v>49278</v>
      </c>
      <c r="B21649" s="749" t="str">
        <f aca="false">C21649&amp;D21649&amp;E21649&amp;F21649&amp;G21649&amp;H21649</f>
        <v>BUEIRO SIMPLES EM ARCO,CONSTITUIDO DE CHAPAS COM REVESTIMENTO EPOXY,COM 3,40MM DE ESPESSURA,PARAFUSOS,PORCAS E FERRAMENTAS NECESSARIAS,COM DIMENSOES EM TORNO DE 7,67M DE VAO E 2,57M DE ALTURA,RECOBRIMENTO MINIMO DE 0,90M E MAXIMO DE 3,00M,SOB A INFLUENCIA DO TREM-TIPO RODOVIARIO.FORNECIMENTO</v>
      </c>
      <c r="C21649" s="749" t="s">
        <v>49247</v>
      </c>
      <c r="D21649" s="749" t="s">
        <v>49248</v>
      </c>
      <c r="E21649" s="749" t="s">
        <v>49279</v>
      </c>
      <c r="F21649" s="749" t="s">
        <v>49280</v>
      </c>
      <c r="G21649" s="749" t="s">
        <v>49251</v>
      </c>
      <c r="I21649" s="749" t="s">
        <v>236</v>
      </c>
      <c r="J21649" s="749" t="n">
        <v>9384</v>
      </c>
    </row>
    <row collapsed="false" customFormat="false" customHeight="true" hidden="true" ht="12.75" outlineLevel="0" r="21650">
      <c r="A21650" s="749" t="s">
        <v>49281</v>
      </c>
      <c r="B21650" s="749" t="str">
        <f aca="false">C21650&amp;D21650&amp;E21650&amp;F21650&amp;G21650&amp;H21650</f>
        <v>BUEIRO SIMPLES EM ARCO,CONSTITUIDO DE CHAPAS COM REVESTIMENTO EPOXY,COM 3,40MM DE ESPESSURA,PARAFUSOS,PORCAS E FERRAMENTAS NECESSARIAS,COM DIMENSOES EM TORNO DE 7,67M DE VAO E 2,57M DE ALTURA,RECOBRIMENTO MINIMO DE 0,90M E MAXIMO DE 3,00M,SOB A INFLUENCIA DO TREM-TIPO RODOVIARIO.FORNECIMENTO</v>
      </c>
      <c r="C21650" s="749" t="s">
        <v>49247</v>
      </c>
      <c r="D21650" s="749" t="s">
        <v>49248</v>
      </c>
      <c r="E21650" s="749" t="s">
        <v>49279</v>
      </c>
      <c r="F21650" s="749" t="s">
        <v>49280</v>
      </c>
      <c r="G21650" s="749" t="s">
        <v>49251</v>
      </c>
      <c r="I21650" s="749" t="s">
        <v>236</v>
      </c>
      <c r="J21650" s="749" t="n">
        <v>9384</v>
      </c>
    </row>
    <row collapsed="false" customFormat="false" customHeight="true" hidden="true" ht="12.75" outlineLevel="0" r="21651">
      <c r="A21651" s="749" t="s">
        <v>49282</v>
      </c>
      <c r="B21651" s="749" t="str">
        <f aca="false">C21651&amp;D21651&amp;E21651&amp;F21651&amp;G21651&amp;H21651</f>
        <v>BUEIRO SIMPLES EM ARCO,CONSTITUIDO DE CHAPAS GALVANIZADAS,COM 3,40MM DE ESPESSURA,PARAFUSOS,PORCAS E FERRAMENTAS NECESSARIAS,COM DIMENSOES EM TORNO DE 7,85M DE VAO E 4,60M DE ALTURA,RECOBRIMENTO MINIMO DE 0,90M E MAXIMO DE 3,00M,SOB A INFLUENCIA DO TREM-TIPO RODOVIARIO.FORNECIMENTO</v>
      </c>
      <c r="C21651" s="749" t="s">
        <v>49260</v>
      </c>
      <c r="D21651" s="749" t="s">
        <v>49242</v>
      </c>
      <c r="E21651" s="749" t="s">
        <v>49283</v>
      </c>
      <c r="F21651" s="749" t="s">
        <v>49276</v>
      </c>
      <c r="G21651" s="749" t="s">
        <v>49133</v>
      </c>
      <c r="I21651" s="749" t="s">
        <v>236</v>
      </c>
      <c r="J21651" s="749" t="n">
        <v>12308.8</v>
      </c>
    </row>
    <row collapsed="false" customFormat="false" customHeight="true" hidden="true" ht="12.75" outlineLevel="0" r="21652">
      <c r="A21652" s="749" t="s">
        <v>49284</v>
      </c>
      <c r="B21652" s="749" t="str">
        <f aca="false">C21652&amp;D21652&amp;E21652&amp;F21652&amp;G21652&amp;H21652</f>
        <v>BUEIRO SIMPLES EM ARCO,CONSTITUIDO DE CHAPAS GALVANIZADAS,COM 3,40MM DE ESPESSURA,PARAFUSOS,PORCAS E FERRAMENTAS NECESSARIAS,COM DIMENSOES EM TORNO DE 7,85M DE VAO E 4,60M DE ALTURA,RECOBRIMENTO MINIMO DE 0,90M E MAXIMO DE 3,00M,SOB A INFLUENCIA DO TREM-TIPO RODOVIARIO.FORNECIMENTO</v>
      </c>
      <c r="C21652" s="749" t="s">
        <v>49260</v>
      </c>
      <c r="D21652" s="749" t="s">
        <v>49242</v>
      </c>
      <c r="E21652" s="749" t="s">
        <v>49283</v>
      </c>
      <c r="F21652" s="749" t="s">
        <v>49276</v>
      </c>
      <c r="G21652" s="749" t="s">
        <v>49133</v>
      </c>
      <c r="I21652" s="749" t="s">
        <v>236</v>
      </c>
      <c r="J21652" s="749" t="n">
        <v>12308.8</v>
      </c>
    </row>
    <row collapsed="false" customFormat="false" customHeight="true" hidden="true" ht="12.75" outlineLevel="0" r="21653">
      <c r="A21653" s="749" t="s">
        <v>49285</v>
      </c>
      <c r="B21653" s="749" t="str">
        <f aca="false">C21653&amp;D21653&amp;E21653&amp;F21653&amp;G21653&amp;H21653</f>
        <v>BUEIRO SIMPLES EM ARCO,CONSTITUIDO DE CHAPAS COM REVESTIMENTO EPOXY,COM 3,40MM DE ESPESSURA,PARAFUSOS,PORCAS E FERRAMENTAS NECESSARIAS,COM DIMENSOES EM TORNO DE 7,85M DE VAO E 4,60M DE ALTURA,RECOBRIMENTO MINIMO DE 0,90M E MAXIMO DE 3,00M,SOB A INFLUENCIA DO TREM-TIPO RODOVIARIO.FORNECIMENTO</v>
      </c>
      <c r="C21653" s="749" t="s">
        <v>49247</v>
      </c>
      <c r="D21653" s="749" t="s">
        <v>49248</v>
      </c>
      <c r="E21653" s="749" t="s">
        <v>49286</v>
      </c>
      <c r="F21653" s="749" t="s">
        <v>49280</v>
      </c>
      <c r="G21653" s="749" t="s">
        <v>49251</v>
      </c>
      <c r="I21653" s="749" t="s">
        <v>236</v>
      </c>
      <c r="J21653" s="749" t="n">
        <v>12811.2</v>
      </c>
    </row>
    <row collapsed="false" customFormat="false" customHeight="true" hidden="true" ht="12.75" outlineLevel="0" r="21654">
      <c r="A21654" s="749" t="s">
        <v>49287</v>
      </c>
      <c r="B21654" s="749" t="str">
        <f aca="false">C21654&amp;D21654&amp;E21654&amp;F21654&amp;G21654&amp;H21654</f>
        <v>BUEIRO SIMPLES EM ARCO,CONSTITUIDO DE CHAPAS COM REVESTIMENTO EPOXY,COM 3,40MM DE ESPESSURA,PARAFUSOS,PORCAS E FERRAMENTAS NECESSARIAS,COM DIMENSOES EM TORNO DE 7,85M DE VAO E 4,60M DE ALTURA,RECOBRIMENTO MINIMO DE 0,90M E MAXIMO DE 3,00M,SOB A INFLUENCIA DO TREM-TIPO RODOVIARIO.FORNECIMENTO</v>
      </c>
      <c r="C21654" s="749" t="s">
        <v>49247</v>
      </c>
      <c r="D21654" s="749" t="s">
        <v>49248</v>
      </c>
      <c r="E21654" s="749" t="s">
        <v>49286</v>
      </c>
      <c r="F21654" s="749" t="s">
        <v>49280</v>
      </c>
      <c r="G21654" s="749" t="s">
        <v>49251</v>
      </c>
      <c r="I21654" s="749" t="s">
        <v>236</v>
      </c>
      <c r="J21654" s="749" t="n">
        <v>12811.2</v>
      </c>
    </row>
    <row collapsed="false" customFormat="false" customHeight="true" hidden="true" ht="12.75" outlineLevel="0" r="21655">
      <c r="A21655" s="749" t="s">
        <v>49288</v>
      </c>
      <c r="B21655" s="749" t="str">
        <f aca="false">C21655&amp;D21655&amp;E21655&amp;F21655&amp;G21655&amp;H21655</f>
        <v>BUEIRO SIMPLES EM ARCO,CONSTITUIDO DE CHAPAS GALVANIZADAS COM 3,40MM DE ESPESSURA,PARAFUSOS,PORCAS E FERRAMENTAS NECESSARIAS,COM DIMENSOES EM TORNO DE 8,79M DE VAO E 2,95M DE ALTURA,RECOBRIMENTO MINIMO DE 0,90M E MAXIMO DE 3,50M,SOB A INFLUENCIA DO TREM-TIPO RODOVIARIO.FORNECIMENTO</v>
      </c>
      <c r="C21655" s="749" t="s">
        <v>49241</v>
      </c>
      <c r="D21655" s="749" t="s">
        <v>49242</v>
      </c>
      <c r="E21655" s="749" t="s">
        <v>49289</v>
      </c>
      <c r="F21655" s="749" t="s">
        <v>49290</v>
      </c>
      <c r="G21655" s="749" t="s">
        <v>49133</v>
      </c>
      <c r="I21655" s="749" t="s">
        <v>236</v>
      </c>
      <c r="J21655" s="749" t="n">
        <v>10133.2</v>
      </c>
    </row>
    <row collapsed="false" customFormat="false" customHeight="true" hidden="true" ht="12.75" outlineLevel="0" r="21656">
      <c r="A21656" s="749" t="s">
        <v>49291</v>
      </c>
      <c r="B21656" s="749" t="str">
        <f aca="false">C21656&amp;D21656&amp;E21656&amp;F21656&amp;G21656&amp;H21656</f>
        <v>BUEIRO SIMPLES EM ARCO,CONSTITUIDO DE CHAPAS GALVANIZADAS COM 3,40MM DE ESPESSURA,PARAFUSOS,PORCAS E FERRAMENTAS NECESSARIAS,COM DIMENSOES EM TORNO DE 8,79M DE VAO E 2,95M DE ALTURA,RECOBRIMENTO MINIMO DE 0,90M E MAXIMO DE 3,50M,SOB A INFLUENCIA DO TREM-TIPO RODOVIARIO.FORNECIMENTO</v>
      </c>
      <c r="C21656" s="749" t="s">
        <v>49241</v>
      </c>
      <c r="D21656" s="749" t="s">
        <v>49242</v>
      </c>
      <c r="E21656" s="749" t="s">
        <v>49289</v>
      </c>
      <c r="F21656" s="749" t="s">
        <v>49290</v>
      </c>
      <c r="G21656" s="749" t="s">
        <v>49133</v>
      </c>
      <c r="I21656" s="749" t="s">
        <v>236</v>
      </c>
      <c r="J21656" s="749" t="n">
        <v>10133.2</v>
      </c>
    </row>
    <row collapsed="false" customFormat="false" customHeight="true" hidden="true" ht="12.75" outlineLevel="0" r="21657">
      <c r="A21657" s="749" t="s">
        <v>49292</v>
      </c>
      <c r="B21657" s="749" t="str">
        <f aca="false">C21657&amp;D21657&amp;E21657&amp;F21657&amp;G21657&amp;H21657</f>
        <v>BUEIRO SIMPLES EM ARCO,CONSTITUIDO DE CHAPAS COM REVESTIMENTO EPOXY,COM 3,40M DE ESPESSURA,PARAFUSOS,PORCAS E FERRAMENTAAS NECESSARIAS,COM DIMENSOES EM TORNO DE 8,79M DE VAO E 2,95M DE ALTURA,RECOBRIMENTO MINIMO DE 0,90M E MAXIMO DE 3,50M,SOB A INFLUENCIA DO TREM-TIPO RODOVIARIO.FORNECIMENTO</v>
      </c>
      <c r="C21657" s="749" t="s">
        <v>49247</v>
      </c>
      <c r="D21657" s="749" t="s">
        <v>49293</v>
      </c>
      <c r="E21657" s="749" t="s">
        <v>49294</v>
      </c>
      <c r="F21657" s="749" t="s">
        <v>49295</v>
      </c>
      <c r="G21657" s="749" t="s">
        <v>49251</v>
      </c>
      <c r="I21657" s="749" t="s">
        <v>236</v>
      </c>
      <c r="J21657" s="749" t="n">
        <v>10546.8</v>
      </c>
    </row>
    <row collapsed="false" customFormat="false" customHeight="true" hidden="true" ht="12.75" outlineLevel="0" r="21658">
      <c r="A21658" s="749" t="s">
        <v>49296</v>
      </c>
      <c r="B21658" s="749" t="str">
        <f aca="false">C21658&amp;D21658&amp;E21658&amp;F21658&amp;G21658&amp;H21658</f>
        <v>BUEIRO SIMPLES EM ARCO,CONSTITUIDO DE CHAPAS COM REVESTIMENTO EPOXY,COM 3,40M DE ESPESSURA,PARAFUSOS,PORCAS E FERRAMENTAAS NECESSARIAS,COM DIMENSOES EM TORNO DE 8,79M DE VAO E 2,95M DE ALTURA,RECOBRIMENTO MINIMO DE 0,90M E MAXIMO DE 3,50M,SOB A INFLUENCIA DO TREM-TIPO RODOVIARIO.FORNECIMENTO</v>
      </c>
      <c r="C21658" s="749" t="s">
        <v>49247</v>
      </c>
      <c r="D21658" s="749" t="s">
        <v>49293</v>
      </c>
      <c r="E21658" s="749" t="s">
        <v>49294</v>
      </c>
      <c r="F21658" s="749" t="s">
        <v>49295</v>
      </c>
      <c r="G21658" s="749" t="s">
        <v>49251</v>
      </c>
      <c r="I21658" s="749" t="s">
        <v>236</v>
      </c>
      <c r="J21658" s="749" t="n">
        <v>10546.8</v>
      </c>
    </row>
    <row collapsed="false" customFormat="false" customHeight="true" hidden="true" ht="12.75" outlineLevel="0" r="21659">
      <c r="A21659" s="749" t="s">
        <v>49297</v>
      </c>
      <c r="B21659" s="749" t="str">
        <f aca="false">C21659&amp;D21659&amp;E21659&amp;F21659&amp;G21659&amp;H21659</f>
        <v>BUEIRO SIMPLES EM ARCO,CONSTITUIDO DE CHAPAS GALVANIZADAS,COM 3,40MM DE ESPESSURA,PARAFUSOS,PORCAS E FERRAMENTAS NECESSARIAS,COM DIMENSOES EM TORNO DE 8,97M DE VAO E 5,00M DE ALTURA,RECOBRIMENTO MINIMO DE 0,90M E MAXIMO DE 4,00M,SOB A INFLUENCIA DO TREM-TIPO RODOVIARIO.FORNECIMENTO</v>
      </c>
      <c r="C21659" s="749" t="s">
        <v>49260</v>
      </c>
      <c r="D21659" s="749" t="s">
        <v>49242</v>
      </c>
      <c r="E21659" s="749" t="s">
        <v>49298</v>
      </c>
      <c r="F21659" s="749" t="s">
        <v>49299</v>
      </c>
      <c r="G21659" s="749" t="s">
        <v>49133</v>
      </c>
      <c r="I21659" s="749" t="s">
        <v>236</v>
      </c>
      <c r="J21659" s="749" t="n">
        <v>13661.2</v>
      </c>
    </row>
    <row collapsed="false" customFormat="false" customHeight="true" hidden="true" ht="12.75" outlineLevel="0" r="21660">
      <c r="A21660" s="749" t="s">
        <v>49300</v>
      </c>
      <c r="B21660" s="749" t="str">
        <f aca="false">C21660&amp;D21660&amp;E21660&amp;F21660&amp;G21660&amp;H21660</f>
        <v>BUEIRO SIMPLES EM ARCO,CONSTITUIDO DE CHAPAS GALVANIZADAS,COM 3,40MM DE ESPESSURA,PARAFUSOS,PORCAS E FERRAMENTAS NECESSARIAS,COM DIMENSOES EM TORNO DE 8,97M DE VAO E 5,00M DE ALTURA,RECOBRIMENTO MINIMO DE 0,90M E MAXIMO DE 4,00M,SOB A INFLUENCIA DO TREM-TIPO RODOVIARIO.FORNECIMENTO</v>
      </c>
      <c r="C21660" s="749" t="s">
        <v>49260</v>
      </c>
      <c r="D21660" s="749" t="s">
        <v>49242</v>
      </c>
      <c r="E21660" s="749" t="s">
        <v>49298</v>
      </c>
      <c r="F21660" s="749" t="s">
        <v>49299</v>
      </c>
      <c r="G21660" s="749" t="s">
        <v>49133</v>
      </c>
      <c r="I21660" s="749" t="s">
        <v>236</v>
      </c>
      <c r="J21660" s="749" t="n">
        <v>13661.2</v>
      </c>
    </row>
    <row collapsed="false" customFormat="false" customHeight="true" hidden="true" ht="12.75" outlineLevel="0" r="21661">
      <c r="A21661" s="749" t="s">
        <v>49301</v>
      </c>
      <c r="B21661" s="749" t="str">
        <f aca="false">C21661&amp;D21661&amp;E21661&amp;F21661&amp;G21661&amp;H21661</f>
        <v>BUEIRO SIMPLES EM ARCO,CONSTITUIDO DE CHAPAS COM REVESTIMENTO EPOXY,COM 3,40MM DE ESPESSURA,PARAFUSOS,PORCAS E FERRAMENTAS NECESSARIAS,COM DIMENSOES EM TORNO DE 8,97M DE VAO E 5,00M DE ALTURA,RECOBRIMENTO MINIMO DE 0,90M E MAXIMO DE 4,00M,SOB A INFLUENCIA DO TREM-TIPO RODOVIARIO.FORNECIMENTO</v>
      </c>
      <c r="C21661" s="749" t="s">
        <v>49247</v>
      </c>
      <c r="D21661" s="749" t="s">
        <v>49248</v>
      </c>
      <c r="E21661" s="749" t="s">
        <v>49302</v>
      </c>
      <c r="F21661" s="749" t="s">
        <v>49303</v>
      </c>
      <c r="G21661" s="749" t="s">
        <v>49251</v>
      </c>
      <c r="I21661" s="749" t="s">
        <v>236</v>
      </c>
      <c r="J21661" s="749" t="n">
        <v>14218.8</v>
      </c>
    </row>
    <row collapsed="false" customFormat="false" customHeight="true" hidden="true" ht="12.75" outlineLevel="0" r="21662">
      <c r="A21662" s="749" t="s">
        <v>49304</v>
      </c>
      <c r="B21662" s="749" t="str">
        <f aca="false">C21662&amp;D21662&amp;E21662&amp;F21662&amp;G21662&amp;H21662</f>
        <v>BUEIRO SIMPLES EM ARCO,CONSTITUIDO DE CHAPAS COM REVESTIMENTO EPOXY,COM 3,40MM DE ESPESSURA,PARAFUSOS,PORCAS E FERRAMENTAS NECESSARIAS,COM DIMENSOES EM TORNO DE 8,97M DE VAO E 5,00M DE ALTURA,RECOBRIMENTO MINIMO DE 0,90M E MAXIMO DE 4,00M,SOB A INFLUENCIA DO TREM-TIPO RODOVIARIO.FORNECIMENTO</v>
      </c>
      <c r="C21662" s="749" t="s">
        <v>49247</v>
      </c>
      <c r="D21662" s="749" t="s">
        <v>49248</v>
      </c>
      <c r="E21662" s="749" t="s">
        <v>49302</v>
      </c>
      <c r="F21662" s="749" t="s">
        <v>49303</v>
      </c>
      <c r="G21662" s="749" t="s">
        <v>49251</v>
      </c>
      <c r="I21662" s="749" t="s">
        <v>236</v>
      </c>
      <c r="J21662" s="749" t="n">
        <v>14218.8</v>
      </c>
    </row>
    <row collapsed="false" customFormat="false" customHeight="true" hidden="true" ht="12.75" outlineLevel="0" r="21663">
      <c r="A21663" s="749" t="s">
        <v>49305</v>
      </c>
      <c r="B21663" s="749" t="str">
        <f aca="false">C21663&amp;D21663&amp;E21663&amp;F21663&amp;G21663&amp;H21663</f>
        <v>BUEIRO SIMPLES EM ARCO,CONSTITUIDO DE CHAPAS GALVANIZADAS,COM 4,70MM DE ESPESSURA,PARAFUSOS,PORCAS E FERRAMENTAS NECESSARIAS,COM DIMENSOES EM TORNO DE 9,45M DE VAO E 3,07M DE ALTURA,RECOBRIMENTO MINIMO DE 0,90M E MAXIMO DE 4,00M,SOB A INFLUENCIA DO TREM-TIPO RODOVIARIO.FORNECIMENTO</v>
      </c>
      <c r="C21663" s="749" t="s">
        <v>49260</v>
      </c>
      <c r="D21663" s="749" t="s">
        <v>49306</v>
      </c>
      <c r="E21663" s="749" t="s">
        <v>49307</v>
      </c>
      <c r="F21663" s="749" t="s">
        <v>49299</v>
      </c>
      <c r="G21663" s="749" t="s">
        <v>49133</v>
      </c>
      <c r="I21663" s="749" t="s">
        <v>236</v>
      </c>
      <c r="J21663" s="749" t="n">
        <v>13745.4</v>
      </c>
    </row>
    <row collapsed="false" customFormat="false" customHeight="true" hidden="true" ht="12.75" outlineLevel="0" r="21664">
      <c r="A21664" s="749" t="s">
        <v>49308</v>
      </c>
      <c r="B21664" s="749" t="str">
        <f aca="false">C21664&amp;D21664&amp;E21664&amp;F21664&amp;G21664&amp;H21664</f>
        <v>BUEIRO SIMPLES EM ARCO,CONSTITUIDO DE CHAPAS GALVANIZADAS,COM 4,70MM DE ESPESSURA,PARAFUSOS,PORCAS E FERRAMENTAS NECESSARIAS,COM DIMENSOES EM TORNO DE 9,45M DE VAO E 3,07M DE ALTURA,RECOBRIMENTO MINIMO DE 0,90M E MAXIMO DE 4,00M,SOB A INFLUENCIA DO TREM-TIPO RODOVIARIO.FORNECIMENTO</v>
      </c>
      <c r="C21664" s="749" t="s">
        <v>49260</v>
      </c>
      <c r="D21664" s="749" t="s">
        <v>49306</v>
      </c>
      <c r="E21664" s="749" t="s">
        <v>49307</v>
      </c>
      <c r="F21664" s="749" t="s">
        <v>49299</v>
      </c>
      <c r="G21664" s="749" t="s">
        <v>49133</v>
      </c>
      <c r="I21664" s="749" t="s">
        <v>236</v>
      </c>
      <c r="J21664" s="749" t="n">
        <v>13745.4</v>
      </c>
    </row>
    <row collapsed="false" customFormat="false" customHeight="true" hidden="true" ht="12.75" outlineLevel="0" r="21665">
      <c r="A21665" s="749" t="s">
        <v>49309</v>
      </c>
      <c r="B21665" s="749" t="str">
        <f aca="false">C21665&amp;D21665&amp;E21665&amp;F21665&amp;G21665&amp;H21665</f>
        <v>BUEIRO SIMPLES EM ARCO,CONSTITUIDO DE CHAPAS COM REVESTIMENTO EPOXY,COM 4,70MM DE ESPESSURA,PARAFUSOS,PORCAS E FERRAMENTAS NECESSARIAS,COM DIMENSOES EM TORNO DE 9,45M DE VAO E 3,07M DE ALTURA,RECOBRIMENTO MINIMO DE 0,90M E MAXIMO DE 4,00M,SOB A INFLUENCIA DO TREM-TIPO RODOVIARIO.FORNECIMENTO</v>
      </c>
      <c r="C21665" s="749" t="s">
        <v>49247</v>
      </c>
      <c r="D21665" s="749" t="s">
        <v>49310</v>
      </c>
      <c r="E21665" s="749" t="s">
        <v>49311</v>
      </c>
      <c r="F21665" s="749" t="s">
        <v>49303</v>
      </c>
      <c r="G21665" s="749" t="s">
        <v>49251</v>
      </c>
      <c r="I21665" s="749" t="s">
        <v>236</v>
      </c>
      <c r="J21665" s="749" t="n">
        <v>14484.4</v>
      </c>
    </row>
    <row collapsed="false" customFormat="false" customHeight="true" hidden="true" ht="12.75" outlineLevel="0" r="21666">
      <c r="A21666" s="749" t="s">
        <v>49312</v>
      </c>
      <c r="B21666" s="749" t="str">
        <f aca="false">C21666&amp;D21666&amp;E21666&amp;F21666&amp;G21666&amp;H21666</f>
        <v>BUEIRO SIMPLES EM ARCO,CONSTITUIDO DE CHAPAS COM REVESTIMENTO EPOXY,COM 4,70MM DE ESPESSURA,PARAFUSOS,PORCAS E FERRAMENTAS NECESSARIAS,COM DIMENSOES EM TORNO DE 9,45M DE VAO E 3,07M DE ALTURA,RECOBRIMENTO MINIMO DE 0,90M E MAXIMO DE 4,00M,SOB A INFLUENCIA DO TREM-TIPO RODOVIARIO.FORNECIMENTO</v>
      </c>
      <c r="C21666" s="749" t="s">
        <v>49247</v>
      </c>
      <c r="D21666" s="749" t="s">
        <v>49310</v>
      </c>
      <c r="E21666" s="749" t="s">
        <v>49311</v>
      </c>
      <c r="F21666" s="749" t="s">
        <v>49303</v>
      </c>
      <c r="G21666" s="749" t="s">
        <v>49251</v>
      </c>
      <c r="I21666" s="749" t="s">
        <v>236</v>
      </c>
      <c r="J21666" s="749" t="n">
        <v>14484.4</v>
      </c>
    </row>
    <row collapsed="false" customFormat="false" customHeight="true" hidden="true" ht="12.75" outlineLevel="0" r="21667">
      <c r="A21667" s="749" t="s">
        <v>49313</v>
      </c>
      <c r="B21667" s="749" t="str">
        <f aca="false">C21667&amp;D21667&amp;E21667&amp;F21667&amp;G21667&amp;H21667</f>
        <v>BUEIRO SIMPLES EM ARCO,CONSTITUIDO DE CHAPAS GALVANIZADAS,COM 4,70MM DE ESPESSURA,PARAFUSOS,PORCAS E FERRAMENTAS NECESSARIAS,COM DIMENSOES EM TORNO DE 9,86M DE VAO E 6,07M DE ALTURA,RECOBRIMENTO MINIMO DE 0,90M E MAXIMO DE 4,00M,SOB A INFLUENCIA DO TREM-TIPO RODOVIARIO.FORNECIMENTO</v>
      </c>
      <c r="C21667" s="749" t="s">
        <v>49260</v>
      </c>
      <c r="D21667" s="749" t="s">
        <v>49306</v>
      </c>
      <c r="E21667" s="749" t="s">
        <v>49314</v>
      </c>
      <c r="F21667" s="749" t="s">
        <v>49299</v>
      </c>
      <c r="G21667" s="749" t="s">
        <v>49133</v>
      </c>
      <c r="I21667" s="749" t="s">
        <v>236</v>
      </c>
      <c r="J21667" s="749" t="n">
        <v>20553</v>
      </c>
    </row>
    <row collapsed="false" customFormat="false" customHeight="true" hidden="true" ht="12.75" outlineLevel="0" r="21668">
      <c r="A21668" s="749" t="s">
        <v>49315</v>
      </c>
      <c r="B21668" s="749" t="str">
        <f aca="false">C21668&amp;D21668&amp;E21668&amp;F21668&amp;G21668&amp;H21668</f>
        <v>BUEIRO SIMPLES EM ARCO,CONSTITUIDO DE CHAPAS GALVANIZADAS,COM 4,70MM DE ESPESSURA,PARAFUSOS,PORCAS E FERRAMENTAS NECESSARIAS,COM DIMENSOES EM TORNO DE 9,86M DE VAO E 6,07M DE ALTURA,RECOBRIMENTO MINIMO DE 0,90M E MAXIMO DE 4,00M,SOB A INFLUENCIA DO TREM-TIPO RODOVIARIO.FORNECIMENTO</v>
      </c>
      <c r="C21668" s="749" t="s">
        <v>49260</v>
      </c>
      <c r="D21668" s="749" t="s">
        <v>49306</v>
      </c>
      <c r="E21668" s="749" t="s">
        <v>49314</v>
      </c>
      <c r="F21668" s="749" t="s">
        <v>49299</v>
      </c>
      <c r="G21668" s="749" t="s">
        <v>49133</v>
      </c>
      <c r="I21668" s="749" t="s">
        <v>236</v>
      </c>
      <c r="J21668" s="749" t="n">
        <v>20553</v>
      </c>
    </row>
    <row collapsed="false" customFormat="false" customHeight="true" hidden="true" ht="12.75" outlineLevel="0" r="21669">
      <c r="A21669" s="749" t="s">
        <v>49316</v>
      </c>
      <c r="B21669" s="749" t="str">
        <f aca="false">C21669&amp;D21669&amp;E21669&amp;F21669&amp;G21669&amp;H21669</f>
        <v>BUEIRO SIMPLES EM ARCO,CONSTITUIDO DE CHAPAS COM REVESTIMENTO EPOXY,COM 4,70MM DE ESPESSURA,PARAFUSOS,PORCAS E FERRAMENTAS NECESSARIAS,COM DIMENSOES EM TORNO DE 9,86M DE VAO E 6,07M DE ALTURA,RECOBRIMENTO MINIMO DE 0,90M E MAXIMO DE 4,00M,SOB A INFLUENCIA DO TREM-TIPO RODOVIARIO.FORNECIMENTO</v>
      </c>
      <c r="C21669" s="749" t="s">
        <v>49247</v>
      </c>
      <c r="D21669" s="749" t="s">
        <v>49310</v>
      </c>
      <c r="E21669" s="749" t="s">
        <v>49317</v>
      </c>
      <c r="F21669" s="749" t="s">
        <v>49303</v>
      </c>
      <c r="G21669" s="749" t="s">
        <v>49251</v>
      </c>
      <c r="I21669" s="749" t="s">
        <v>236</v>
      </c>
      <c r="J21669" s="749" t="n">
        <v>21658</v>
      </c>
    </row>
    <row collapsed="false" customFormat="false" customHeight="true" hidden="true" ht="12.75" outlineLevel="0" r="21670">
      <c r="A21670" s="749" t="s">
        <v>49318</v>
      </c>
      <c r="B21670" s="749" t="str">
        <f aca="false">C21670&amp;D21670&amp;E21670&amp;F21670&amp;G21670&amp;H21670</f>
        <v>BUEIRO SIMPLES EM ARCO,CONSTITUIDO DE CHAPAS COM REVESTIMENTO EPOXY,COM 4,70MM DE ESPESSURA,PARAFUSOS,PORCAS E FERRAMENTAS NECESSARIAS,COM DIMENSOES EM TORNO DE 9,86M DE VAO E 6,07M DE ALTURA,RECOBRIMENTO MINIMO DE 0,90M E MAXIMO DE 4,00M,SOB A INFLUENCIA DO TREM-TIPO RODOVIARIO.FORNECIMENTO</v>
      </c>
      <c r="C21670" s="749" t="s">
        <v>49247</v>
      </c>
      <c r="D21670" s="749" t="s">
        <v>49310</v>
      </c>
      <c r="E21670" s="749" t="s">
        <v>49317</v>
      </c>
      <c r="F21670" s="749" t="s">
        <v>49303</v>
      </c>
      <c r="G21670" s="749" t="s">
        <v>49251</v>
      </c>
      <c r="I21670" s="749" t="s">
        <v>236</v>
      </c>
      <c r="J21670" s="749" t="n">
        <v>21658</v>
      </c>
    </row>
    <row collapsed="false" customFormat="false" customHeight="true" hidden="true" ht="12.75" outlineLevel="0" r="21671">
      <c r="A21671" s="749" t="s">
        <v>49319</v>
      </c>
      <c r="B21671" s="749" t="str">
        <f aca="false">C21671&amp;D21671&amp;E21671&amp;F21671&amp;G21671&amp;H21671</f>
        <v>BUEIRO SIMPLES EM ARCO,CONSTITUIDO DE CHAPAS GALVANIZADAS,COM 6,30MM DE ESPESSURA,PARAFUSOS,PORCAS E FERRAMENTAS NECESSARIAS,COM DIMENSOES EM TORNO DE 10,77M DE VAO E 3,48M DE ALTURA,RECOBRIMENTO MINIMO DE 1,20M E MAXIMO DE 4,00M,SOB A INFLUENCIA DO TREM-TIPO RODOVIARIO.FORNECIMENTO</v>
      </c>
      <c r="C21671" s="749" t="s">
        <v>49260</v>
      </c>
      <c r="D21671" s="749" t="s">
        <v>49320</v>
      </c>
      <c r="E21671" s="749" t="s">
        <v>49321</v>
      </c>
      <c r="F21671" s="749" t="s">
        <v>49322</v>
      </c>
      <c r="G21671" s="749" t="s">
        <v>49323</v>
      </c>
      <c r="I21671" s="749" t="s">
        <v>236</v>
      </c>
      <c r="J21671" s="749" t="n">
        <v>19910</v>
      </c>
    </row>
    <row collapsed="false" customFormat="false" customHeight="true" hidden="true" ht="12.75" outlineLevel="0" r="21672">
      <c r="A21672" s="749" t="s">
        <v>49324</v>
      </c>
      <c r="B21672" s="749" t="str">
        <f aca="false">C21672&amp;D21672&amp;E21672&amp;F21672&amp;G21672&amp;H21672</f>
        <v>BUEIRO SIMPLES EM ARCO,CONSTITUIDO DE CHAPAS GALVANIZADAS,COM 6,30MM DE ESPESSURA,PARAFUSOS,PORCAS E FERRAMENTAS NECESSARIAS,COM DIMENSOES EM TORNO DE 10,77M DE VAO E 3,48M DE ALTURA,RECOBRIMENTO MINIMO DE 1,20M E MAXIMO DE 4,00M,SOB A INFLUENCIA DO TREM-TIPO RODOVIARIO.FORNECIMENTO</v>
      </c>
      <c r="C21672" s="749" t="s">
        <v>49260</v>
      </c>
      <c r="D21672" s="749" t="s">
        <v>49320</v>
      </c>
      <c r="E21672" s="749" t="s">
        <v>49321</v>
      </c>
      <c r="F21672" s="749" t="s">
        <v>49322</v>
      </c>
      <c r="G21672" s="749" t="s">
        <v>49323</v>
      </c>
      <c r="I21672" s="749" t="s">
        <v>236</v>
      </c>
      <c r="J21672" s="749" t="n">
        <v>19910</v>
      </c>
    </row>
    <row collapsed="false" customFormat="false" customHeight="true" hidden="true" ht="12.75" outlineLevel="0" r="21673">
      <c r="A21673" s="749" t="s">
        <v>49325</v>
      </c>
      <c r="B21673" s="749" t="str">
        <f aca="false">C21673&amp;D21673&amp;E21673&amp;F21673&amp;G21673&amp;H21673</f>
        <v>BUEIRO SIMPLES EM ARCO,CONSTITUIDO DE CHAPAS COM REVESTIMENTO EPOXY,COM 6,30MM DE ESPESSURA,PARAFUSOS,PORCAS E FERRAMENTAS NECESSARIAS,COM DIMENSOES EM TORNO DE 10,77M DE VAO,3,48M DE ALTURA,RECOBRIMENTO MINIMO DE 1,20M E MAXIMO DE 4,00M,SOB A INFLUENCIA DO TREM-TIPO RODOVIARIO.FORNECIMENTO</v>
      </c>
      <c r="C21673" s="749" t="s">
        <v>49247</v>
      </c>
      <c r="D21673" s="749" t="s">
        <v>49326</v>
      </c>
      <c r="E21673" s="749" t="s">
        <v>49327</v>
      </c>
      <c r="F21673" s="749" t="s">
        <v>49328</v>
      </c>
      <c r="G21673" s="749" t="s">
        <v>49212</v>
      </c>
      <c r="I21673" s="749" t="s">
        <v>236</v>
      </c>
      <c r="J21673" s="749" t="n">
        <v>21230</v>
      </c>
    </row>
    <row collapsed="false" customFormat="false" customHeight="true" hidden="true" ht="12.75" outlineLevel="0" r="21674">
      <c r="A21674" s="749" t="s">
        <v>49329</v>
      </c>
      <c r="B21674" s="749" t="str">
        <f aca="false">C21674&amp;D21674&amp;E21674&amp;F21674&amp;G21674&amp;H21674</f>
        <v>BUEIRO SIMPLES EM ARCO,CONSTITUIDO DE CHAPAS COM REVESTIMENTO EPOXY,COM 6,30MM DE ESPESSURA,PARAFUSOS,PORCAS E FERRAMENTAS NECESSARIAS,COM DIMENSOES EM TORNO DE 10,77M DE VAO,3,48M DE ALTURA,RECOBRIMENTO MINIMO DE 1,20M E MAXIMO DE 4,00M,SOB A INFLUENCIA DO TREM-TIPO RODOVIARIO.FORNECIMENTO</v>
      </c>
      <c r="C21674" s="749" t="s">
        <v>49247</v>
      </c>
      <c r="D21674" s="749" t="s">
        <v>49326</v>
      </c>
      <c r="E21674" s="749" t="s">
        <v>49327</v>
      </c>
      <c r="F21674" s="749" t="s">
        <v>49328</v>
      </c>
      <c r="G21674" s="749" t="s">
        <v>49212</v>
      </c>
      <c r="I21674" s="749" t="s">
        <v>236</v>
      </c>
      <c r="J21674" s="749" t="n">
        <v>21230</v>
      </c>
    </row>
    <row collapsed="false" customFormat="false" customHeight="true" hidden="true" ht="12.75" outlineLevel="0" r="21675">
      <c r="A21675" s="749" t="s">
        <v>49330</v>
      </c>
      <c r="B21675" s="749" t="str">
        <f aca="false">C21675&amp;D21675&amp;E21675&amp;F21675&amp;G21675&amp;H21675</f>
        <v>BUEIRO SIMPLES EM ARCO,CONSTITUIDO DE CHAPAS GALVANIZADAS,COM 6,30MM DE ESPESSURA,PARAFUSOS,PORCAS E FERRAMENTAS NECESSARIAS,COM DIMENSOES EM TORNO DE 10,97M DE VAO E 6,53M DE ALTURA,RECOBRIMENTO MINIMO DE 1,20M E MAXIMO DE 4,50M,SOB A INFLUENCIA DO TREM-TIPO RODOVIARIO.FORNECIMENTO</v>
      </c>
      <c r="C21675" s="749" t="s">
        <v>49260</v>
      </c>
      <c r="D21675" s="749" t="s">
        <v>49320</v>
      </c>
      <c r="E21675" s="749" t="s">
        <v>49331</v>
      </c>
      <c r="F21675" s="749" t="s">
        <v>49332</v>
      </c>
      <c r="G21675" s="749" t="s">
        <v>49323</v>
      </c>
      <c r="I21675" s="749" t="s">
        <v>236</v>
      </c>
      <c r="J21675" s="749" t="n">
        <v>28272.2</v>
      </c>
    </row>
    <row collapsed="false" customFormat="false" customHeight="true" hidden="true" ht="12.75" outlineLevel="0" r="21676">
      <c r="A21676" s="749" t="s">
        <v>49333</v>
      </c>
      <c r="B21676" s="749" t="str">
        <f aca="false">C21676&amp;D21676&amp;E21676&amp;F21676&amp;G21676&amp;H21676</f>
        <v>BUEIRO SIMPLES EM ARCO,CONSTITUIDO DE CHAPAS GALVANIZADAS,COM 6,30MM DE ESPESSURA,PARAFUSOS,PORCAS E FERRAMENTAS NECESSARIAS,COM DIMENSOES EM TORNO DE 10,97M DE VAO E 6,53M DE ALTURA,RECOBRIMENTO MINIMO DE 1,20M E MAXIMO DE 4,50M,SOB A INFLUENCIA DO TREM-TIPO RODOVIARIO.FORNECIMENTO</v>
      </c>
      <c r="C21676" s="749" t="s">
        <v>49260</v>
      </c>
      <c r="D21676" s="749" t="s">
        <v>49320</v>
      </c>
      <c r="E21676" s="749" t="s">
        <v>49331</v>
      </c>
      <c r="F21676" s="749" t="s">
        <v>49332</v>
      </c>
      <c r="G21676" s="749" t="s">
        <v>49323</v>
      </c>
      <c r="I21676" s="749" t="s">
        <v>236</v>
      </c>
      <c r="J21676" s="749" t="n">
        <v>28272.2</v>
      </c>
    </row>
    <row collapsed="false" customFormat="false" customHeight="true" hidden="true" ht="12.75" outlineLevel="0" r="21677">
      <c r="A21677" s="749" t="s">
        <v>49334</v>
      </c>
      <c r="B21677" s="749" t="str">
        <f aca="false">C21677&amp;D21677&amp;E21677&amp;F21677&amp;G21677&amp;H21677</f>
        <v>BUEIRO SIMPLES EM ARCO,CONSTITUIDO DE CHAPAS COM REVESTIMENTO EPOXY,COM 6,30MM DE ESPESSURA,PARAFUSOS,PORCAS E FERRAMENTAS NECESSARIAS,COM DIMENSOES EM TORNO DE 10,97M DE VAO E 6,53M DE ALTURA,RECOBRIMENTO MINIMO DE 1,20M E MAXIMO DE 4,50M,SOB A INFLUENCIA DO TREM-TIPO RODOVIARIO.FORNECIMENTO</v>
      </c>
      <c r="C21677" s="749" t="s">
        <v>49247</v>
      </c>
      <c r="D21677" s="749" t="s">
        <v>49326</v>
      </c>
      <c r="E21677" s="749" t="s">
        <v>49335</v>
      </c>
      <c r="F21677" s="749" t="s">
        <v>49336</v>
      </c>
      <c r="G21677" s="749" t="s">
        <v>49251</v>
      </c>
      <c r="I21677" s="749" t="s">
        <v>236</v>
      </c>
      <c r="J21677" s="749" t="n">
        <v>30146.6</v>
      </c>
    </row>
    <row collapsed="false" customFormat="false" customHeight="true" hidden="true" ht="12.75" outlineLevel="0" r="21678">
      <c r="A21678" s="749" t="s">
        <v>49337</v>
      </c>
      <c r="B21678" s="749" t="str">
        <f aca="false">C21678&amp;D21678&amp;E21678&amp;F21678&amp;G21678&amp;H21678</f>
        <v>BUEIRO SIMPLES EM ARCO,CONSTITUIDO DE CHAPAS COM REVESTIMENTO EPOXY,COM 6,30MM DE ESPESSURA,PARAFUSOS,PORCAS E FERRAMENTAS NECESSARIAS,COM DIMENSOES EM TORNO DE 10,97M DE VAO E 6,53M DE ALTURA,RECOBRIMENTO MINIMO DE 1,20M E MAXIMO DE 4,50M,SOB A INFLUENCIA DO TREM-TIPO RODOVIARIO.FORNECIMENTO</v>
      </c>
      <c r="C21678" s="749" t="s">
        <v>49247</v>
      </c>
      <c r="D21678" s="749" t="s">
        <v>49326</v>
      </c>
      <c r="E21678" s="749" t="s">
        <v>49335</v>
      </c>
      <c r="F21678" s="749" t="s">
        <v>49336</v>
      </c>
      <c r="G21678" s="749" t="s">
        <v>49251</v>
      </c>
      <c r="I21678" s="749" t="s">
        <v>236</v>
      </c>
      <c r="J21678" s="749" t="n">
        <v>30146.6</v>
      </c>
    </row>
    <row collapsed="false" customFormat="false" customHeight="true" hidden="true" ht="12.75" outlineLevel="0" r="21679">
      <c r="A21679" s="749" t="s">
        <v>49338</v>
      </c>
      <c r="B21679" s="749" t="str">
        <f aca="false">C21679&amp;D21679&amp;E21679&amp;F21679&amp;G21679&amp;H21679</f>
        <v>BUEIRO SIMPLES EM ARCO,CONSTITUIDO DE CHAPAS GALVANIZADAS,COM 6,30MM DE ESPESSURA,PARAFUSOS,PORCAS E FERRAMENTAS NECESSARIAS,COM DIMENSOES EM TORNO DE 11,58M DE VAO E 7,16M DE ALTURA,RECOBRIMENTO MINIMO DE 1,20M E MAXIMO DE 4,50M,SOB A INFLUENCIA DO TREM-TIPO RODOVIARIO.FORNECIMENTO</v>
      </c>
      <c r="C21679" s="749" t="s">
        <v>49260</v>
      </c>
      <c r="D21679" s="749" t="s">
        <v>49320</v>
      </c>
      <c r="E21679" s="749" t="s">
        <v>49339</v>
      </c>
      <c r="F21679" s="749" t="s">
        <v>49332</v>
      </c>
      <c r="G21679" s="749" t="s">
        <v>49323</v>
      </c>
      <c r="I21679" s="749" t="s">
        <v>236</v>
      </c>
      <c r="J21679" s="749" t="n">
        <v>30027.9</v>
      </c>
    </row>
    <row collapsed="false" customFormat="false" customHeight="true" hidden="true" ht="12.75" outlineLevel="0" r="21680">
      <c r="A21680" s="749" t="s">
        <v>49340</v>
      </c>
      <c r="B21680" s="749" t="str">
        <f aca="false">C21680&amp;D21680&amp;E21680&amp;F21680&amp;G21680&amp;H21680</f>
        <v>BUEIRO SIMPLES EM ARCO,CONSTITUIDO DE CHAPAS GALVANIZADAS,COM 6,30MM DE ESPESSURA,PARAFUSOS,PORCAS E FERRAMENTAS NECESSARIAS,COM DIMENSOES EM TORNO DE 11,58M DE VAO E 7,16M DE ALTURA,RECOBRIMENTO MINIMO DE 1,20M E MAXIMO DE 4,50M,SOB A INFLUENCIA DO TREM-TIPO RODOVIARIO.FORNECIMENTO</v>
      </c>
      <c r="C21680" s="749" t="s">
        <v>49260</v>
      </c>
      <c r="D21680" s="749" t="s">
        <v>49320</v>
      </c>
      <c r="E21680" s="749" t="s">
        <v>49339</v>
      </c>
      <c r="F21680" s="749" t="s">
        <v>49332</v>
      </c>
      <c r="G21680" s="749" t="s">
        <v>49323</v>
      </c>
      <c r="I21680" s="749" t="s">
        <v>236</v>
      </c>
      <c r="J21680" s="749" t="n">
        <v>30027.9</v>
      </c>
    </row>
    <row collapsed="false" customFormat="false" customHeight="true" hidden="true" ht="12.75" outlineLevel="0" r="21681">
      <c r="A21681" s="749" t="s">
        <v>49341</v>
      </c>
      <c r="B21681" s="749" t="str">
        <f aca="false">C21681&amp;D21681&amp;E21681&amp;F21681&amp;G21681&amp;H21681</f>
        <v>BUEIRO SIMPLES EM ARCO,CONSTITUIDO DE CHAPAS COM REVESTIMENTO EPOXY,COM 6,30MM DE ESPESSURA,PARAFUSOS,PORCAS E FERRAMENTAS NECESSARIAS,COM DIMENSOES EM TORNO DE 11,58M DE VAO E 7,16M DE ALTURA,RECOBRIMENTO MINIMO DE 1,20M E MAXIMO DE 4,50M,SOB A INFLUENCIA DO TREM-TIPO RODOVIARIO.FORNECIMENTO</v>
      </c>
      <c r="C21681" s="749" t="s">
        <v>49247</v>
      </c>
      <c r="D21681" s="749" t="s">
        <v>49326</v>
      </c>
      <c r="E21681" s="749" t="s">
        <v>49342</v>
      </c>
      <c r="F21681" s="749" t="s">
        <v>49343</v>
      </c>
      <c r="G21681" s="749" t="s">
        <v>49251</v>
      </c>
      <c r="I21681" s="749" t="s">
        <v>236</v>
      </c>
      <c r="J21681" s="749" t="n">
        <v>32018.7</v>
      </c>
    </row>
    <row collapsed="false" customFormat="false" customHeight="true" hidden="true" ht="12.75" outlineLevel="0" r="21682">
      <c r="A21682" s="749" t="s">
        <v>49344</v>
      </c>
      <c r="B21682" s="749" t="str">
        <f aca="false">C21682&amp;D21682&amp;E21682&amp;F21682&amp;G21682&amp;H21682</f>
        <v>BUEIRO SIMPLES EM ARCO,CONSTITUIDO DE CHAPAS COM REVESTIMENTO EPOXY,COM 6,30MM DE ESPESSURA,PARAFUSOS,PORCAS E FERRAMENTAS NECESSARIAS,COM DIMENSOES EM TORNO DE 11,58M DE VAO E 7,16M DE ALTURA,RECOBRIMENTO MINIMO DE 1,20M E MAXIMO DE 4,50M,SOB A INFLUENCIA DO TREM-TIPO RODOVIARIO.FORNECIMENTO</v>
      </c>
      <c r="C21682" s="749" t="s">
        <v>49247</v>
      </c>
      <c r="D21682" s="749" t="s">
        <v>49326</v>
      </c>
      <c r="E21682" s="749" t="s">
        <v>49342</v>
      </c>
      <c r="F21682" s="749" t="s">
        <v>49343</v>
      </c>
      <c r="G21682" s="749" t="s">
        <v>49251</v>
      </c>
      <c r="I21682" s="749" t="s">
        <v>236</v>
      </c>
      <c r="J21682" s="749" t="n">
        <v>32018.7</v>
      </c>
    </row>
    <row collapsed="false" customFormat="false" customHeight="true" hidden="true" ht="12.75" outlineLevel="0" r="21683">
      <c r="A21683" s="749" t="s">
        <v>49345</v>
      </c>
      <c r="B21683" s="749" t="str">
        <f aca="false">C21683&amp;D21683&amp;E21683&amp;F21683&amp;G21683&amp;H21683</f>
        <v>BUEIRO SIMPLES EM ARCO,CONSTITUIDO DE CHAPAS GALVANIZADAS,COM 6,30MM DE ESPESSURA,PARAFUSOS,PORCAS E FERRAMENTAS NECESSARIAS,COM DIMENSOES EM TORNO DE 11,78M DE VAO E 4,80M DE ALTURA,RECOBRIMENTO MINIMO DE 1,20M E MAXIMO DE 4,50M,SOB A INFLUENCIA DO TREM-TIPO RODOVIARIO.FORNECIMENTO</v>
      </c>
      <c r="C21683" s="749" t="s">
        <v>49260</v>
      </c>
      <c r="D21683" s="749" t="s">
        <v>49320</v>
      </c>
      <c r="E21683" s="749" t="s">
        <v>49346</v>
      </c>
      <c r="F21683" s="749" t="s">
        <v>49332</v>
      </c>
      <c r="G21683" s="749" t="s">
        <v>49323</v>
      </c>
      <c r="I21683" s="749" t="s">
        <v>236</v>
      </c>
      <c r="J21683" s="749" t="n">
        <v>23421.4</v>
      </c>
    </row>
    <row collapsed="false" customFormat="false" customHeight="true" hidden="true" ht="12.75" outlineLevel="0" r="21684">
      <c r="A21684" s="749" t="s">
        <v>49347</v>
      </c>
      <c r="B21684" s="749" t="str">
        <f aca="false">C21684&amp;D21684&amp;E21684&amp;F21684&amp;G21684&amp;H21684</f>
        <v>BUEIRO SIMPLES EM ARCO,CONSTITUIDO DE CHAPAS GALVANIZADAS,COM 6,30MM DE ESPESSURA,PARAFUSOS,PORCAS E FERRAMENTAS NECESSARIAS,COM DIMENSOES EM TORNO DE 11,78M DE VAO E 4,80M DE ALTURA,RECOBRIMENTO MINIMO DE 1,20M E MAXIMO DE 4,50M,SOB A INFLUENCIA DO TREM-TIPO RODOVIARIO.FORNECIMENTO</v>
      </c>
      <c r="C21684" s="749" t="s">
        <v>49260</v>
      </c>
      <c r="D21684" s="749" t="s">
        <v>49320</v>
      </c>
      <c r="E21684" s="749" t="s">
        <v>49346</v>
      </c>
      <c r="F21684" s="749" t="s">
        <v>49332</v>
      </c>
      <c r="G21684" s="749" t="s">
        <v>49323</v>
      </c>
      <c r="I21684" s="749" t="s">
        <v>236</v>
      </c>
      <c r="J21684" s="749" t="n">
        <v>23421.4</v>
      </c>
    </row>
    <row collapsed="false" customFormat="false" customHeight="true" hidden="true" ht="12.75" outlineLevel="0" r="21685">
      <c r="A21685" s="749" t="s">
        <v>49348</v>
      </c>
      <c r="B21685" s="749" t="str">
        <f aca="false">C21685&amp;D21685&amp;E21685&amp;F21685&amp;G21685&amp;H21685</f>
        <v>BUEIRO SIMPLES EM ARCO,CONSTITUIDO DE CHAPAS COM REVESTIMENTO EPOXY,COM 6,30MM DE ESPESSURA,PARAFUSOS,PORCAS E FERRAMENTAS NECESSARIAS,COM DIMENSOES EM TORNO DE 11,78M DE VAO E 4,80M DE ALTURA,RECOBRIMENTO MINIMO DE 1,20M E MAXIMO DE 4,50M,SOB A INFLUENCIA DO TREM-TIPO RODOVIARIO.FORNECIMENTO</v>
      </c>
      <c r="C21685" s="749" t="s">
        <v>49247</v>
      </c>
      <c r="D21685" s="749" t="s">
        <v>49326</v>
      </c>
      <c r="E21685" s="749" t="s">
        <v>49349</v>
      </c>
      <c r="F21685" s="749" t="s">
        <v>49350</v>
      </c>
      <c r="G21685" s="749" t="s">
        <v>49251</v>
      </c>
      <c r="I21685" s="749" t="s">
        <v>236</v>
      </c>
      <c r="J21685" s="749" t="n">
        <v>24974.2</v>
      </c>
    </row>
    <row collapsed="false" customFormat="false" customHeight="true" hidden="true" ht="12.75" outlineLevel="0" r="21686">
      <c r="A21686" s="749" t="s">
        <v>49351</v>
      </c>
      <c r="B21686" s="749" t="str">
        <f aca="false">C21686&amp;D21686&amp;E21686&amp;F21686&amp;G21686&amp;H21686</f>
        <v>BUEIRO SIMPLES EM ARCO,CONSTITUIDO DE CHAPAS COM REVESTIMENTO EPOXY,COM 6,30MM DE ESPESSURA,PARAFUSOS,PORCAS E FERRAMENTAS NECESSARIAS,COM DIMENSOES EM TORNO DE 11,78M DE VAO E 4,80M DE ALTURA,RECOBRIMENTO MINIMO DE 1,20M E MAXIMO DE 4,50M,SOB A INFLUENCIA DO TREM-TIPO RODOVIARIO.FORNECIMENTO</v>
      </c>
      <c r="C21686" s="749" t="s">
        <v>49247</v>
      </c>
      <c r="D21686" s="749" t="s">
        <v>49326</v>
      </c>
      <c r="E21686" s="749" t="s">
        <v>49349</v>
      </c>
      <c r="F21686" s="749" t="s">
        <v>49350</v>
      </c>
      <c r="G21686" s="749" t="s">
        <v>49251</v>
      </c>
      <c r="I21686" s="749" t="s">
        <v>236</v>
      </c>
      <c r="J21686" s="749" t="n">
        <v>24974.2</v>
      </c>
    </row>
    <row collapsed="false" customFormat="false" customHeight="true" hidden="true" ht="12.75" outlineLevel="0" r="21687">
      <c r="A21687" s="749" t="s">
        <v>49352</v>
      </c>
      <c r="B21687" s="749" t="str">
        <f aca="false">C21687&amp;D21687&amp;E21687&amp;F21687&amp;G21687&amp;H21687</f>
        <v>TUNNEL LINER,PARA PROCESSO NAO DESTRUTIVO,CIRCULAR,CONSTITUIDO DE CHAPAS GALVANIZADAS,COM ESPESSURA DE 2,70MM, DIAMETRODE 1,20M,PARAFUSOS,PORCAS E FERRAMENTAS NECESSARIAS,RECOBRIMENTO MINIMO DE 1,20M E MAXIMO DE 12,90M,SOB A INFLUENCIA DOTREM-TIPO RODOVIARIO.FORNECIMENTO</v>
      </c>
      <c r="C21687" s="749" t="s">
        <v>49353</v>
      </c>
      <c r="D21687" s="749" t="s">
        <v>49354</v>
      </c>
      <c r="E21687" s="749" t="s">
        <v>49355</v>
      </c>
      <c r="F21687" s="749" t="s">
        <v>49356</v>
      </c>
      <c r="G21687" s="749" t="s">
        <v>49357</v>
      </c>
      <c r="I21687" s="749" t="s">
        <v>236</v>
      </c>
      <c r="J21687" s="749" t="n">
        <v>2013</v>
      </c>
    </row>
    <row collapsed="false" customFormat="false" customHeight="true" hidden="true" ht="12.75" outlineLevel="0" r="21688">
      <c r="A21688" s="749" t="s">
        <v>49358</v>
      </c>
      <c r="B21688" s="749" t="str">
        <f aca="false">C21688&amp;D21688&amp;E21688&amp;F21688&amp;G21688&amp;H21688</f>
        <v>TUNNEL LINER,PARA PROCESSO NAO DESTRUTIVO,CIRCULAR,CONSTITUIDO DE CHAPAS GALVANIZADAS,COM ESPESSURA DE 2,70MM, DIAMETRODE 1,20M,PARAFUSOS,PORCAS E FERRAMENTAS NECESSARIAS,RECOBRIMENTO MINIMO DE 1,20M E MAXIMO DE 12,90M,SOB A INFLUENCIA DOTREM-TIPO RODOVIARIO.FORNECIMENTO</v>
      </c>
      <c r="C21688" s="749" t="s">
        <v>49353</v>
      </c>
      <c r="D21688" s="749" t="s">
        <v>49354</v>
      </c>
      <c r="E21688" s="749" t="s">
        <v>49355</v>
      </c>
      <c r="F21688" s="749" t="s">
        <v>49356</v>
      </c>
      <c r="G21688" s="749" t="s">
        <v>49357</v>
      </c>
      <c r="I21688" s="749" t="s">
        <v>236</v>
      </c>
      <c r="J21688" s="749" t="n">
        <v>2013</v>
      </c>
    </row>
    <row collapsed="false" customFormat="false" customHeight="true" hidden="true" ht="12.75" outlineLevel="0" r="21689">
      <c r="A21689" s="749" t="s">
        <v>49359</v>
      </c>
      <c r="B21689" s="749" t="str">
        <f aca="false">C21689&amp;D21689&amp;E21689&amp;F21689&amp;G21689&amp;H21689</f>
        <v>TUNNEL LINER,PARA PROCESSO NAO DESTRUTIVO,CIRCULAR,CONSTITUIDO DE CHAPAS COM REVESTIMENTO EPOXY,COM ESPESSURA DE 2,70MM,DIAMETRO DE 1,20M,PARAFUSOS,PORCAS E FERRAMENTAS NECESSARIAS,RECOBRIMENTO MINIMO DE 1,20M E MAXIMO DE 12,90M,SOB A INFLUENCIA DO TREM-TIPO RODOVIARIO.FORNECIMENTO</v>
      </c>
      <c r="C21689" s="749" t="s">
        <v>49353</v>
      </c>
      <c r="D21689" s="749" t="s">
        <v>49360</v>
      </c>
      <c r="E21689" s="749" t="s">
        <v>49361</v>
      </c>
      <c r="F21689" s="749" t="s">
        <v>49362</v>
      </c>
      <c r="G21689" s="749" t="s">
        <v>49133</v>
      </c>
      <c r="I21689" s="749" t="s">
        <v>236</v>
      </c>
      <c r="J21689" s="749" t="n">
        <v>2086.2</v>
      </c>
    </row>
    <row collapsed="false" customFormat="false" customHeight="true" hidden="true" ht="12.75" outlineLevel="0" r="21690">
      <c r="A21690" s="749" t="s">
        <v>49363</v>
      </c>
      <c r="B21690" s="749" t="str">
        <f aca="false">C21690&amp;D21690&amp;E21690&amp;F21690&amp;G21690&amp;H21690</f>
        <v>TUNNEL LINER,PARA PROCESSO NAO DESTRUTIVO,CIRCULAR,CONSTITUIDO DE CHAPAS COM REVESTIMENTO EPOXY,COM ESPESSURA DE 2,70MM,DIAMETRO DE 1,20M,PARAFUSOS,PORCAS E FERRAMENTAS NECESSARIAS,RECOBRIMENTO MINIMO DE 1,20M E MAXIMO DE 12,90M,SOB A INFLUENCIA DO TREM-TIPO RODOVIARIO.FORNECIMENTO</v>
      </c>
      <c r="C21690" s="749" t="s">
        <v>49353</v>
      </c>
      <c r="D21690" s="749" t="s">
        <v>49360</v>
      </c>
      <c r="E21690" s="749" t="s">
        <v>49361</v>
      </c>
      <c r="F21690" s="749" t="s">
        <v>49362</v>
      </c>
      <c r="G21690" s="749" t="s">
        <v>49133</v>
      </c>
      <c r="I21690" s="749" t="s">
        <v>236</v>
      </c>
      <c r="J21690" s="749" t="n">
        <v>2086.2</v>
      </c>
    </row>
    <row collapsed="false" customFormat="false" customHeight="true" hidden="true" ht="12.75" outlineLevel="0" r="21691">
      <c r="A21691" s="749" t="s">
        <v>49364</v>
      </c>
      <c r="B21691" s="749" t="str">
        <f aca="false">C21691&amp;D21691&amp;E21691&amp;F21691&amp;G21691&amp;H21691</f>
        <v>TUNNEL LINER,PARA PROCESSO NAO DESTRUTIVO,CIRCULAR,CONSTITUIDO DE CHAPAS GALVANIZADAS,COM ESPESSURA DE 2,70MM, DIAMETRODE 1,60M,PARAFUSOS,PORCAS E FERRAMENTAS NECESSARIAS,RECOBRIMENTO MINIMO DE 1,20M E MAXIMO DE 9,60M, SOB A INFLUENCIA DOTREM-TIPO RODOVIARIO.FORNECIMENTO</v>
      </c>
      <c r="C21691" s="749" t="s">
        <v>49353</v>
      </c>
      <c r="D21691" s="749" t="s">
        <v>49354</v>
      </c>
      <c r="E21691" s="749" t="s">
        <v>49365</v>
      </c>
      <c r="F21691" s="749" t="s">
        <v>49366</v>
      </c>
      <c r="G21691" s="749" t="s">
        <v>49357</v>
      </c>
      <c r="I21691" s="749" t="s">
        <v>236</v>
      </c>
      <c r="J21691" s="749" t="n">
        <v>2673</v>
      </c>
    </row>
    <row collapsed="false" customFormat="false" customHeight="true" hidden="true" ht="12.75" outlineLevel="0" r="21692">
      <c r="A21692" s="749" t="s">
        <v>49367</v>
      </c>
      <c r="B21692" s="749" t="str">
        <f aca="false">C21692&amp;D21692&amp;E21692&amp;F21692&amp;G21692&amp;H21692</f>
        <v>TUNNEL LINER,PARA PROCESSO NAO DESTRUTIVO,CIRCULAR,CONSTITUIDO DE CHAPAS GALVANIZADAS,COM ESPESSURA DE 2,70MM, DIAMETRODE 1,60M,PARAFUSOS,PORCAS E FERRAMENTAS NECESSARIAS,RECOBRIMENTO MINIMO DE 1,20M E MAXIMO DE 9,60M, SOB A INFLUENCIA DOTREM-TIPO RODOVIARIO.FORNECIMENTO</v>
      </c>
      <c r="C21692" s="749" t="s">
        <v>49353</v>
      </c>
      <c r="D21692" s="749" t="s">
        <v>49354</v>
      </c>
      <c r="E21692" s="749" t="s">
        <v>49365</v>
      </c>
      <c r="F21692" s="749" t="s">
        <v>49366</v>
      </c>
      <c r="G21692" s="749" t="s">
        <v>49357</v>
      </c>
      <c r="I21692" s="749" t="s">
        <v>236</v>
      </c>
      <c r="J21692" s="749" t="n">
        <v>2673</v>
      </c>
    </row>
    <row collapsed="false" customFormat="false" customHeight="true" hidden="true" ht="12.75" outlineLevel="0" r="21693">
      <c r="A21693" s="749" t="s">
        <v>49368</v>
      </c>
      <c r="B21693" s="749" t="str">
        <f aca="false">C21693&amp;D21693&amp;E21693&amp;F21693&amp;G21693&amp;H21693</f>
        <v>TUNNEL LINER,PARA PROCESSO NAO DESTRUTIVO,CIRCULAR,CONSTITUIDO DE CHAPAS COM REVESTIMENTO EPOXY,COM ESPESSURA DE 2,70MM,DIAMETRO DE 1,60M,PARAFUSOS,PORCAS E FERRAMENTAS NECESSARIAS,RECOBRIMENTO MINIMO DE 1,20M E MAXIMO DE 9,60M,SOB A INFLUENCIA DO TREM-TIPO RODOVIARIO.FORNECIMENTO</v>
      </c>
      <c r="C21693" s="749" t="s">
        <v>49353</v>
      </c>
      <c r="D21693" s="749" t="s">
        <v>49360</v>
      </c>
      <c r="E21693" s="749" t="s">
        <v>49369</v>
      </c>
      <c r="F21693" s="749" t="s">
        <v>49370</v>
      </c>
      <c r="G21693" s="749" t="s">
        <v>49371</v>
      </c>
      <c r="I21693" s="749" t="s">
        <v>236</v>
      </c>
      <c r="J21693" s="749" t="n">
        <v>2770.2</v>
      </c>
    </row>
    <row collapsed="false" customFormat="false" customHeight="true" hidden="true" ht="12.75" outlineLevel="0" r="21694">
      <c r="A21694" s="749" t="s">
        <v>49372</v>
      </c>
      <c r="B21694" s="749" t="str">
        <f aca="false">C21694&amp;D21694&amp;E21694&amp;F21694&amp;G21694&amp;H21694</f>
        <v>TUNNEL LINER,PARA PROCESSO NAO DESTRUTIVO,CIRCULAR,CONSTITUIDO DE CHAPAS COM REVESTIMENTO EPOXY,COM ESPESSURA DE 2,70MM,DIAMETRO DE 1,60M,PARAFUSOS,PORCAS E FERRAMENTAS NECESSARIAS,RECOBRIMENTO MINIMO DE 1,20M E MAXIMO DE 9,60M,SOB A INFLUENCIA DO TREM-TIPO RODOVIARIO.FORNECIMENTO</v>
      </c>
      <c r="C21694" s="749" t="s">
        <v>49353</v>
      </c>
      <c r="D21694" s="749" t="s">
        <v>49360</v>
      </c>
      <c r="E21694" s="749" t="s">
        <v>49369</v>
      </c>
      <c r="F21694" s="749" t="s">
        <v>49370</v>
      </c>
      <c r="G21694" s="749" t="s">
        <v>49371</v>
      </c>
      <c r="I21694" s="749" t="s">
        <v>236</v>
      </c>
      <c r="J21694" s="749" t="n">
        <v>2770.2</v>
      </c>
    </row>
    <row collapsed="false" customFormat="false" customHeight="true" hidden="true" ht="12.75" outlineLevel="0" r="21695">
      <c r="A21695" s="749" t="s">
        <v>49373</v>
      </c>
      <c r="B21695" s="749" t="str">
        <f aca="false">C21695&amp;D21695&amp;E21695&amp;F21695&amp;G21695&amp;H21695</f>
        <v>TUNNEL LINER,PARA PROCESSO NAO DESTRUTIVO,CIRCULAR,CONSTITUIDO DE CHAPAS GALVANIZADAS,COM ESPESSURA DE 2,70MM, DIAMETRODE 2,00M,PARAFUSOS,PORCAS E FERRAMENTAS NECESSARIAS,RECOBRIMENTO MINIMO DE 1,50M E MAXIMO DE 7,70M, SOB A INFLUENCIA DOTREM-TIPO RODOVIARIO.FORNECIMENTO</v>
      </c>
      <c r="C21695" s="749" t="s">
        <v>49353</v>
      </c>
      <c r="D21695" s="749" t="s">
        <v>49354</v>
      </c>
      <c r="E21695" s="749" t="s">
        <v>49374</v>
      </c>
      <c r="F21695" s="749" t="s">
        <v>49375</v>
      </c>
      <c r="G21695" s="749" t="s">
        <v>49357</v>
      </c>
      <c r="I21695" s="749" t="s">
        <v>236</v>
      </c>
      <c r="J21695" s="749" t="n">
        <v>3349.5</v>
      </c>
    </row>
    <row collapsed="false" customFormat="false" customHeight="true" hidden="true" ht="12.75" outlineLevel="0" r="21696">
      <c r="A21696" s="749" t="s">
        <v>49376</v>
      </c>
      <c r="B21696" s="749" t="str">
        <f aca="false">C21696&amp;D21696&amp;E21696&amp;F21696&amp;G21696&amp;H21696</f>
        <v>TUNNEL LINER,PARA PROCESSO NAO DESTRUTIVO,CIRCULAR,CONSTITUIDO DE CHAPAS GALVANIZADAS,COM ESPESSURA DE 2,70MM, DIAMETRODE 2,00M,PARAFUSOS,PORCAS E FERRAMENTAS NECESSARIAS,RECOBRIMENTO MINIMO DE 1,50M E MAXIMO DE 7,70M, SOB A INFLUENCIA DOTREM-TIPO RODOVIARIO.FORNECIMENTO</v>
      </c>
      <c r="C21696" s="749" t="s">
        <v>49353</v>
      </c>
      <c r="D21696" s="749" t="s">
        <v>49354</v>
      </c>
      <c r="E21696" s="749" t="s">
        <v>49374</v>
      </c>
      <c r="F21696" s="749" t="s">
        <v>49375</v>
      </c>
      <c r="G21696" s="749" t="s">
        <v>49357</v>
      </c>
      <c r="I21696" s="749" t="s">
        <v>236</v>
      </c>
      <c r="J21696" s="749" t="n">
        <v>3349.5</v>
      </c>
    </row>
    <row collapsed="false" customFormat="false" customHeight="true" hidden="true" ht="12.75" outlineLevel="0" r="21697">
      <c r="A21697" s="749" t="s">
        <v>49377</v>
      </c>
      <c r="B21697" s="749" t="str">
        <f aca="false">C21697&amp;D21697&amp;E21697&amp;F21697&amp;G21697&amp;H21697</f>
        <v>TUNNEL LINER,PARA PROCESSO NAO DESTRUTIVO,CIRCULAR,CONSTITUIDO DE CHAPAS COM REVESTIMENTO EPOXY,COM ESPESSURA DE 2,70MM,DIAMETRO DE 2,00M,PARAFUSOS,PORCAS E FERRAMENTAS NECESSARIAS,RECOBRIMENTO MINIMO DE 1,50M E MAXIMO DE 7,70M,SOB A INFLUENCIA DO TREM-TIPO RODOVIARIO.FORNECIMENTO</v>
      </c>
      <c r="C21697" s="749" t="s">
        <v>49353</v>
      </c>
      <c r="D21697" s="749" t="s">
        <v>49360</v>
      </c>
      <c r="E21697" s="749" t="s">
        <v>49378</v>
      </c>
      <c r="F21697" s="749" t="s">
        <v>49379</v>
      </c>
      <c r="G21697" s="749" t="s">
        <v>49371</v>
      </c>
      <c r="I21697" s="749" t="s">
        <v>236</v>
      </c>
      <c r="J21697" s="749" t="n">
        <v>3471.3</v>
      </c>
    </row>
    <row collapsed="false" customFormat="false" customHeight="true" hidden="true" ht="12.75" outlineLevel="0" r="21698">
      <c r="A21698" s="749" t="s">
        <v>49380</v>
      </c>
      <c r="B21698" s="749" t="str">
        <f aca="false">C21698&amp;D21698&amp;E21698&amp;F21698&amp;G21698&amp;H21698</f>
        <v>TUNNEL LINER,PARA PROCESSO NAO DESTRUTIVO,CIRCULAR,CONSTITUIDO DE CHAPAS COM REVESTIMENTO EPOXY,COM ESPESSURA DE 2,70MM,DIAMETRO DE 2,00M,PARAFUSOS,PORCAS E FERRAMENTAS NECESSARIAS,RECOBRIMENTO MINIMO DE 1,50M E MAXIMO DE 7,70M,SOB A INFLUENCIA DO TREM-TIPO RODOVIARIO.FORNECIMENTO</v>
      </c>
      <c r="C21698" s="749" t="s">
        <v>49353</v>
      </c>
      <c r="D21698" s="749" t="s">
        <v>49360</v>
      </c>
      <c r="E21698" s="749" t="s">
        <v>49378</v>
      </c>
      <c r="F21698" s="749" t="s">
        <v>49379</v>
      </c>
      <c r="G21698" s="749" t="s">
        <v>49371</v>
      </c>
      <c r="I21698" s="749" t="s">
        <v>236</v>
      </c>
      <c r="J21698" s="749" t="n">
        <v>3471.3</v>
      </c>
    </row>
    <row collapsed="false" customFormat="false" customHeight="true" hidden="true" ht="12.75" outlineLevel="0" r="21699">
      <c r="A21699" s="749" t="s">
        <v>49381</v>
      </c>
      <c r="B21699" s="749" t="str">
        <f aca="false">C21699&amp;D21699&amp;E21699&amp;F21699&amp;G21699&amp;H21699</f>
        <v>TUNNEL LINER,PARA PROCESSO NAO DESTRUTIVO,CIRCULAR,CONSTITUIDO DE CHAPAS GALVANIZADAS,COM ESPESSURA DE 2,70MM, DIAMETRODE 2,40M,PARAFUSOS,PORCAS E FERRAMENTAS NECESSARIAS,RECOBRIMENTO MINIMO DE 1,90M E MAXIMO DE 6,40M, SOB A INFLUENCIA DOTREM-TIPO RODOVIARIO.FORNECIMENTO</v>
      </c>
      <c r="C21699" s="749" t="s">
        <v>49353</v>
      </c>
      <c r="D21699" s="749" t="s">
        <v>49354</v>
      </c>
      <c r="E21699" s="749" t="s">
        <v>49382</v>
      </c>
      <c r="F21699" s="749" t="s">
        <v>49383</v>
      </c>
      <c r="G21699" s="749" t="s">
        <v>49357</v>
      </c>
      <c r="I21699" s="749" t="s">
        <v>236</v>
      </c>
      <c r="J21699" s="749" t="n">
        <v>4026</v>
      </c>
    </row>
    <row collapsed="false" customFormat="false" customHeight="true" hidden="true" ht="12.75" outlineLevel="0" r="21700">
      <c r="A21700" s="749" t="s">
        <v>49384</v>
      </c>
      <c r="B21700" s="749" t="str">
        <f aca="false">C21700&amp;D21700&amp;E21700&amp;F21700&amp;G21700&amp;H21700</f>
        <v>TUNNEL LINER,PARA PROCESSO NAO DESTRUTIVO,CIRCULAR,CONSTITUIDO DE CHAPAS GALVANIZADAS,COM ESPESSURA DE 2,70MM, DIAMETRODE 2,40M,PARAFUSOS,PORCAS E FERRAMENTAS NECESSARIAS,RECOBRIMENTO MINIMO DE 1,90M E MAXIMO DE 6,40M, SOB A INFLUENCIA DOTREM-TIPO RODOVIARIO.FORNECIMENTO</v>
      </c>
      <c r="C21700" s="749" t="s">
        <v>49353</v>
      </c>
      <c r="D21700" s="749" t="s">
        <v>49354</v>
      </c>
      <c r="E21700" s="749" t="s">
        <v>49382</v>
      </c>
      <c r="F21700" s="749" t="s">
        <v>49383</v>
      </c>
      <c r="G21700" s="749" t="s">
        <v>49357</v>
      </c>
      <c r="I21700" s="749" t="s">
        <v>236</v>
      </c>
      <c r="J21700" s="749" t="n">
        <v>4026</v>
      </c>
    </row>
    <row collapsed="false" customFormat="false" customHeight="true" hidden="true" ht="12.75" outlineLevel="0" r="21701">
      <c r="A21701" s="749" t="s">
        <v>49385</v>
      </c>
      <c r="B21701" s="749" t="str">
        <f aca="false">C21701&amp;D21701&amp;E21701&amp;F21701&amp;G21701&amp;H21701</f>
        <v>TUNNEL LINER,PARA PROCESSO NAO DESTRUTIVO,CIRCULAR,CONSTITUIDO DE CHAPAS COM REVESTIMENTO EPOXY,COM ESPESSURA DE 2,70MM,DIAMETRO DE 2,40M,PARAFUSOS,PORCAS E FERRAMENTAS NECESSARIAS,RECOBRIMENTO MINIMO DE 1,90M E MAXIMO DE 6,40M,SOB A INFLUENCIA DO TREM-TIPO RODOVIARIO.FORNECIMENTO</v>
      </c>
      <c r="C21701" s="749" t="s">
        <v>49353</v>
      </c>
      <c r="D21701" s="749" t="s">
        <v>49360</v>
      </c>
      <c r="E21701" s="749" t="s">
        <v>49386</v>
      </c>
      <c r="F21701" s="749" t="s">
        <v>49387</v>
      </c>
      <c r="G21701" s="749" t="s">
        <v>49371</v>
      </c>
      <c r="I21701" s="749" t="s">
        <v>236</v>
      </c>
      <c r="J21701" s="749" t="n">
        <v>4172.4</v>
      </c>
    </row>
    <row collapsed="false" customFormat="false" customHeight="true" hidden="true" ht="12.75" outlineLevel="0" r="21702">
      <c r="A21702" s="749" t="s">
        <v>49388</v>
      </c>
      <c r="B21702" s="749" t="str">
        <f aca="false">C21702&amp;D21702&amp;E21702&amp;F21702&amp;G21702&amp;H21702</f>
        <v>TUNNEL LINER,PARA PROCESSO NAO DESTRUTIVO,CIRCULAR,CONSTITUIDO DE CHAPAS COM REVESTIMENTO EPOXY,COM ESPESSURA DE 2,70MM,DIAMETRO DE 2,40M,PARAFUSOS,PORCAS E FERRAMENTAS NECESSARIAS,RECOBRIMENTO MINIMO DE 1,90M E MAXIMO DE 6,40M,SOB A INFLUENCIA DO TREM-TIPO RODOVIARIO.FORNECIMENTO</v>
      </c>
      <c r="C21702" s="749" t="s">
        <v>49353</v>
      </c>
      <c r="D21702" s="749" t="s">
        <v>49360</v>
      </c>
      <c r="E21702" s="749" t="s">
        <v>49386</v>
      </c>
      <c r="F21702" s="749" t="s">
        <v>49387</v>
      </c>
      <c r="G21702" s="749" t="s">
        <v>49371</v>
      </c>
      <c r="I21702" s="749" t="s">
        <v>236</v>
      </c>
      <c r="J21702" s="749" t="n">
        <v>4172.4</v>
      </c>
    </row>
    <row collapsed="false" customFormat="false" customHeight="true" hidden="true" ht="12.75" outlineLevel="0" r="21703">
      <c r="A21703" s="749" t="s">
        <v>49389</v>
      </c>
      <c r="B21703" s="749" t="str">
        <f aca="false">C21703&amp;D21703&amp;E21703&amp;F21703&amp;G21703&amp;H21703</f>
        <v>TUNNEL LINER,PARA PROCESSO NAO DESTRUTIVO,CIRCULAR,CONSTITUIDO DE CHAPAS GALVANIZADAS,COM ESPESSURA DE 2,70MM, DIAMETRODE 2,80M,PARAFUSOS,PORCAS E FERRAMENTAS NECESSARIAS,RECOBRIMENTO MINIMO DE 2,20M E MAXIMO DE 5,50M, SOB A INFLUENCIA DOTREM-TIPO RODOVIARIO.FORNECIMENTO</v>
      </c>
      <c r="C21703" s="749" t="s">
        <v>49353</v>
      </c>
      <c r="D21703" s="749" t="s">
        <v>49354</v>
      </c>
      <c r="E21703" s="749" t="s">
        <v>49390</v>
      </c>
      <c r="F21703" s="749" t="s">
        <v>49391</v>
      </c>
      <c r="G21703" s="749" t="s">
        <v>49357</v>
      </c>
      <c r="I21703" s="749" t="s">
        <v>236</v>
      </c>
      <c r="J21703" s="749" t="n">
        <v>4686</v>
      </c>
    </row>
    <row collapsed="false" customFormat="false" customHeight="true" hidden="true" ht="12.75" outlineLevel="0" r="21704">
      <c r="A21704" s="749" t="s">
        <v>49392</v>
      </c>
      <c r="B21704" s="749" t="str">
        <f aca="false">C21704&amp;D21704&amp;E21704&amp;F21704&amp;G21704&amp;H21704</f>
        <v>TUNNEL LINER,PARA PROCESSO NAO DESTRUTIVO,CIRCULAR,CONSTITUIDO DE CHAPAS GALVANIZADAS,COM ESPESSURA DE 2,70MM, DIAMETRODE 2,80M,PARAFUSOS,PORCAS E FERRAMENTAS NECESSARIAS,RECOBRIMENTO MINIMO DE 2,20M E MAXIMO DE 5,50M, SOB A INFLUENCIA DOTREM-TIPO RODOVIARIO.FORNECIMENTO</v>
      </c>
      <c r="C21704" s="749" t="s">
        <v>49353</v>
      </c>
      <c r="D21704" s="749" t="s">
        <v>49354</v>
      </c>
      <c r="E21704" s="749" t="s">
        <v>49390</v>
      </c>
      <c r="F21704" s="749" t="s">
        <v>49391</v>
      </c>
      <c r="G21704" s="749" t="s">
        <v>49357</v>
      </c>
      <c r="I21704" s="749" t="s">
        <v>236</v>
      </c>
      <c r="J21704" s="749" t="n">
        <v>4686</v>
      </c>
    </row>
    <row collapsed="false" customFormat="false" customHeight="true" hidden="true" ht="12.75" outlineLevel="0" r="21705">
      <c r="A21705" s="749" t="s">
        <v>49393</v>
      </c>
      <c r="B21705" s="749" t="str">
        <f aca="false">C21705&amp;D21705&amp;E21705&amp;F21705&amp;G21705&amp;H21705</f>
        <v>TUNNEL LINER,PARA PROCESSO NAO DESTRUTIVO,CIRCULAR,CONSTITUIDO DE CHAPAS COM REVESTIMENTO EPOXY,COM ESPESSURA DE 2,70MM,DIAMETRO DE 2,80M,PARAFUSOS,PORCAS E FERRAMENTAS NECESSARIAS,RECOBRIMENTO MINIMO DE 2,20M E MAXIMO DE 5,50M,SOB A INFLUENCIA DO TREM-TIPO RODOVIARIO.FORNECIMENTO</v>
      </c>
      <c r="C21705" s="749" t="s">
        <v>49353</v>
      </c>
      <c r="D21705" s="749" t="s">
        <v>49360</v>
      </c>
      <c r="E21705" s="749" t="s">
        <v>49394</v>
      </c>
      <c r="F21705" s="749" t="s">
        <v>49395</v>
      </c>
      <c r="G21705" s="749" t="s">
        <v>49371</v>
      </c>
      <c r="I21705" s="749" t="s">
        <v>236</v>
      </c>
      <c r="J21705" s="749" t="n">
        <v>4856.4</v>
      </c>
    </row>
    <row collapsed="false" customFormat="false" customHeight="true" hidden="true" ht="12.75" outlineLevel="0" r="21706">
      <c r="A21706" s="749" t="s">
        <v>49396</v>
      </c>
      <c r="B21706" s="749" t="str">
        <f aca="false">C21706&amp;D21706&amp;E21706&amp;F21706&amp;G21706&amp;H21706</f>
        <v>TUNNEL LINER,PARA PROCESSO NAO DESTRUTIVO,CIRCULAR,CONSTITUIDO DE CHAPAS COM REVESTIMENTO EPOXY,COM ESPESSURA DE 2,70MM,DIAMETRO DE 2,80M,PARAFUSOS,PORCAS E FERRAMENTAS NECESSARIAS,RECOBRIMENTO MINIMO DE 2,20M E MAXIMO DE 5,50M,SOB A INFLUENCIA DO TREM-TIPO RODOVIARIO.FORNECIMENTO</v>
      </c>
      <c r="C21706" s="749" t="s">
        <v>49353</v>
      </c>
      <c r="D21706" s="749" t="s">
        <v>49360</v>
      </c>
      <c r="E21706" s="749" t="s">
        <v>49394</v>
      </c>
      <c r="F21706" s="749" t="s">
        <v>49395</v>
      </c>
      <c r="G21706" s="749" t="s">
        <v>49371</v>
      </c>
      <c r="I21706" s="749" t="s">
        <v>236</v>
      </c>
      <c r="J21706" s="749" t="n">
        <v>4856.4</v>
      </c>
    </row>
    <row collapsed="false" customFormat="false" customHeight="true" hidden="true" ht="12.75" outlineLevel="0" r="21707">
      <c r="A21707" s="749" t="s">
        <v>49397</v>
      </c>
      <c r="B21707" s="749" t="str">
        <f aca="false">C21707&amp;D21707&amp;E21707&amp;F21707&amp;G21707&amp;H21707</f>
        <v>TUNNEL LINER,PARA PROCESSO NAO DESTRUTIVO,CIRCULAR,CONSTITUIDO DE CHAPAS GALVANIZADAS,COM ESPESSURA DE 2,70MM, DIAMETRODE 3,20M,PARAFUSOS,PORCAS E FERRAMENTAS NECESSARIAS,RECOBRIMENTO MINIMO DE 2,40M E MAXIMO DE 4,80M, SOB A INFLUENCIA DOTREM-TIPO RODOVIARIO.FORNECIMENTO</v>
      </c>
      <c r="C21707" s="749" t="s">
        <v>49353</v>
      </c>
      <c r="D21707" s="749" t="s">
        <v>49354</v>
      </c>
      <c r="E21707" s="749" t="s">
        <v>49398</v>
      </c>
      <c r="F21707" s="749" t="s">
        <v>49399</v>
      </c>
      <c r="G21707" s="749" t="s">
        <v>49357</v>
      </c>
      <c r="I21707" s="749" t="s">
        <v>236</v>
      </c>
      <c r="J21707" s="749" t="n">
        <v>5362.5</v>
      </c>
    </row>
    <row collapsed="false" customFormat="false" customHeight="true" hidden="true" ht="12.75" outlineLevel="0" r="21708">
      <c r="A21708" s="749" t="s">
        <v>49400</v>
      </c>
      <c r="B21708" s="749" t="str">
        <f aca="false">C21708&amp;D21708&amp;E21708&amp;F21708&amp;G21708&amp;H21708</f>
        <v>TUNNEL LINER,PARA PROCESSO NAO DESTRUTIVO,CIRCULAR,CONSTITUIDO DE CHAPAS GALVANIZADAS,COM ESPESSURA DE 2,70MM, DIAMETRODE 3,20M,PARAFUSOS,PORCAS E FERRAMENTAS NECESSARIAS,RECOBRIMENTO MINIMO DE 2,40M E MAXIMO DE 4,80M, SOB A INFLUENCIA DOTREM-TIPO RODOVIARIO.FORNECIMENTO</v>
      </c>
      <c r="C21708" s="749" t="s">
        <v>49353</v>
      </c>
      <c r="D21708" s="749" t="s">
        <v>49354</v>
      </c>
      <c r="E21708" s="749" t="s">
        <v>49398</v>
      </c>
      <c r="F21708" s="749" t="s">
        <v>49399</v>
      </c>
      <c r="G21708" s="749" t="s">
        <v>49357</v>
      </c>
      <c r="I21708" s="749" t="s">
        <v>236</v>
      </c>
      <c r="J21708" s="749" t="n">
        <v>5362.5</v>
      </c>
    </row>
    <row collapsed="false" customFormat="false" customHeight="true" hidden="true" ht="12.75" outlineLevel="0" r="21709">
      <c r="A21709" s="749" t="s">
        <v>49401</v>
      </c>
      <c r="B21709" s="749" t="str">
        <f aca="false">C21709&amp;D21709&amp;E21709&amp;F21709&amp;G21709&amp;H21709</f>
        <v>TUNNEL LINER,PARA PROCESSO NAO DESTRUTIVO,CIRCULAR,CONSTITUIDO DE CHAPAS COM REVESTIMENTO EPOXY,COM ESPESSURA DE 2,70MM,DIAMETRO DE 3,20M,PARAFUSOS,PORCAS E FERRAMENTAS NECESSARIAS,RECOBRIMENTO MINIMO DE 2,40M E MAXIMO DE 4,80M,SOB A INFLUENCIA DO TREM-TIPO RODOVIARIO.FORNECIMENTO</v>
      </c>
      <c r="C21709" s="749" t="s">
        <v>49353</v>
      </c>
      <c r="D21709" s="749" t="s">
        <v>49360</v>
      </c>
      <c r="E21709" s="749" t="s">
        <v>49402</v>
      </c>
      <c r="F21709" s="749" t="s">
        <v>49403</v>
      </c>
      <c r="G21709" s="749" t="s">
        <v>49371</v>
      </c>
      <c r="I21709" s="749" t="s">
        <v>236</v>
      </c>
      <c r="J21709" s="749" t="n">
        <v>5557.5</v>
      </c>
    </row>
    <row collapsed="false" customFormat="false" customHeight="true" hidden="true" ht="12.75" outlineLevel="0" r="21710">
      <c r="A21710" s="749" t="s">
        <v>49404</v>
      </c>
      <c r="B21710" s="749" t="str">
        <f aca="false">C21710&amp;D21710&amp;E21710&amp;F21710&amp;G21710&amp;H21710</f>
        <v>TUNNEL LINER,PARA PROCESSO NAO DESTRUTIVO,CIRCULAR,CONSTITUIDO DE CHAPAS COM REVESTIMENTO EPOXY,COM ESPESSURA DE 2,70MM,DIAMETRO DE 3,20M,PARAFUSOS,PORCAS E FERRAMENTAS NECESSARIAS,RECOBRIMENTO MINIMO DE 2,40M E MAXIMO DE 4,80M,SOB A INFLUENCIA DO TREM-TIPO RODOVIARIO.FORNECIMENTO</v>
      </c>
      <c r="C21710" s="749" t="s">
        <v>49353</v>
      </c>
      <c r="D21710" s="749" t="s">
        <v>49360</v>
      </c>
      <c r="E21710" s="749" t="s">
        <v>49402</v>
      </c>
      <c r="F21710" s="749" t="s">
        <v>49403</v>
      </c>
      <c r="G21710" s="749" t="s">
        <v>49371</v>
      </c>
      <c r="I21710" s="749" t="s">
        <v>236</v>
      </c>
      <c r="J21710" s="749" t="n">
        <v>5557.5</v>
      </c>
    </row>
    <row collapsed="false" customFormat="false" customHeight="true" hidden="true" ht="12.75" outlineLevel="0" r="21711">
      <c r="A21711" s="749" t="s">
        <v>49405</v>
      </c>
      <c r="B21711" s="749" t="str">
        <f aca="false">C21711&amp;D21711&amp;E21711&amp;F21711&amp;G21711&amp;H21711</f>
        <v>TUNNEL LINER,PARA PROCESSO NAO DESTRUTIVO,CIRCULAR,CONSTITUIDO DE CHAPAS GALVANIZADS,COM ESPESSURA DE 2,70MM,DIAMETRO DE 3,60M,PARAFUSOS,PORCAS E FERRAMENTAS NECESSARIAS,RECOBRIMENTO MINIMO DE 2,60M E MAXIMO DE 4,30M,SOB A INFLUENCIA DO TREM-TIPO RODOVIARIO.FORNECIMENTO</v>
      </c>
      <c r="C21711" s="749" t="s">
        <v>49353</v>
      </c>
      <c r="D21711" s="749" t="s">
        <v>49406</v>
      </c>
      <c r="E21711" s="749" t="s">
        <v>49407</v>
      </c>
      <c r="F21711" s="749" t="s">
        <v>49408</v>
      </c>
      <c r="G21711" s="749" t="s">
        <v>49409</v>
      </c>
      <c r="I21711" s="749" t="s">
        <v>236</v>
      </c>
      <c r="J21711" s="749" t="n">
        <v>6022.5</v>
      </c>
    </row>
    <row collapsed="false" customFormat="false" customHeight="true" hidden="true" ht="12.75" outlineLevel="0" r="21712">
      <c r="A21712" s="749" t="s">
        <v>49410</v>
      </c>
      <c r="B21712" s="749" t="str">
        <f aca="false">C21712&amp;D21712&amp;E21712&amp;F21712&amp;G21712&amp;H21712</f>
        <v>TUNNEL LINER,PARA PROCESSO NAO DESTRUTIVO,CIRCULAR,CONSTITUIDO DE CHAPAS GALVANIZADS,COM ESPESSURA DE 2,70MM,DIAMETRO DE 3,60M,PARAFUSOS,PORCAS E FERRAMENTAS NECESSARIAS,RECOBRIMENTO MINIMO DE 2,60M E MAXIMO DE 4,30M,SOB A INFLUENCIA DO TREM-TIPO RODOVIARIO.FORNECIMENTO</v>
      </c>
      <c r="C21712" s="749" t="s">
        <v>49353</v>
      </c>
      <c r="D21712" s="749" t="s">
        <v>49406</v>
      </c>
      <c r="E21712" s="749" t="s">
        <v>49407</v>
      </c>
      <c r="F21712" s="749" t="s">
        <v>49408</v>
      </c>
      <c r="G21712" s="749" t="s">
        <v>49409</v>
      </c>
      <c r="I21712" s="749" t="s">
        <v>236</v>
      </c>
      <c r="J21712" s="749" t="n">
        <v>6022.5</v>
      </c>
    </row>
    <row collapsed="false" customFormat="false" customHeight="true" hidden="true" ht="12.75" outlineLevel="0" r="21713">
      <c r="A21713" s="749" t="s">
        <v>49411</v>
      </c>
      <c r="B21713" s="749" t="str">
        <f aca="false">C21713&amp;D21713&amp;E21713&amp;F21713&amp;G21713&amp;H21713</f>
        <v>TUNNEL LINER,PARA PROCESSO NAO DESTRUTIVO,CIRCULAR,CONSTITUIDO DE CHAPAS COM REVESTIMENTO EPOXY,COM ESPESSURA DE 2,70MM,DIAMETRO DE 3,60M,PARAFUSOS,PORCAS E FERRAMENTAS NECESSARIAS,RECOBRIMENTO MINIMO DE 2.60M E MAXIMO DE 4,30M,SOB A INFLUENCIA DO TREM-TIPO RODOVIARIO.FORNECIMENTO</v>
      </c>
      <c r="C21713" s="749" t="s">
        <v>49353</v>
      </c>
      <c r="D21713" s="749" t="s">
        <v>49360</v>
      </c>
      <c r="E21713" s="749" t="s">
        <v>49412</v>
      </c>
      <c r="F21713" s="749" t="s">
        <v>49413</v>
      </c>
      <c r="G21713" s="749" t="s">
        <v>49371</v>
      </c>
      <c r="I21713" s="749" t="s">
        <v>236</v>
      </c>
      <c r="J21713" s="749" t="n">
        <v>6241.5</v>
      </c>
    </row>
    <row collapsed="false" customFormat="false" customHeight="true" hidden="true" ht="12.75" outlineLevel="0" r="21714">
      <c r="A21714" s="749" t="s">
        <v>49414</v>
      </c>
      <c r="B21714" s="749" t="str">
        <f aca="false">C21714&amp;D21714&amp;E21714&amp;F21714&amp;G21714&amp;H21714</f>
        <v>TUNNEL LINER,PARA PROCESSO NAO DESTRUTIVO,CIRCULAR,CONSTITUIDO DE CHAPAS COM REVESTIMENTO EPOXY,COM ESPESSURA DE 2,70MM,DIAMETRO DE 3,60M,PARAFUSOS,PORCAS E FERRAMENTAS NECESSARIAS,RECOBRIMENTO MINIMO DE 2.60M E MAXIMO DE 4,30M,SOB A INFLUENCIA DO TREM-TIPO RODOVIARIO.FORNECIMENTO</v>
      </c>
      <c r="C21714" s="749" t="s">
        <v>49353</v>
      </c>
      <c r="D21714" s="749" t="s">
        <v>49360</v>
      </c>
      <c r="E21714" s="749" t="s">
        <v>49412</v>
      </c>
      <c r="F21714" s="749" t="s">
        <v>49413</v>
      </c>
      <c r="G21714" s="749" t="s">
        <v>49371</v>
      </c>
      <c r="I21714" s="749" t="s">
        <v>236</v>
      </c>
      <c r="J21714" s="749" t="n">
        <v>6241.5</v>
      </c>
    </row>
    <row collapsed="false" customFormat="false" customHeight="true" hidden="true" ht="12.75" outlineLevel="0" r="21715">
      <c r="A21715" s="749" t="s">
        <v>49415</v>
      </c>
      <c r="B21715" s="749" t="str">
        <f aca="false">C21715&amp;D21715&amp;E21715&amp;F21715&amp;G21715&amp;H21715</f>
        <v>TUNNEL LINER,PARA PROCESSO NAO DESTRUTIVO,CIRCULAR,CONSTITUIDO DE CHAPAS GALVANIZADAS,COM ESPESSURA DE 3,40MM, DIAMETRODE 4,00M,PARAFUSOS,PORCAS E FERRAMENTAS NECESSARIAS,RECOBRIMENTO MINIMO DE 2,80M E MAXIMO 4,60M,SOB A INFLUENCIA DO TREM-TIPO RODOVIARIO.FORNECIMENTO</v>
      </c>
      <c r="C21715" s="749" t="s">
        <v>49353</v>
      </c>
      <c r="D21715" s="749" t="s">
        <v>49416</v>
      </c>
      <c r="E21715" s="749" t="s">
        <v>49417</v>
      </c>
      <c r="F21715" s="749" t="s">
        <v>49418</v>
      </c>
      <c r="G21715" s="749" t="s">
        <v>48952</v>
      </c>
      <c r="I21715" s="749" t="s">
        <v>236</v>
      </c>
      <c r="J21715" s="749" t="n">
        <v>7900</v>
      </c>
    </row>
    <row collapsed="false" customFormat="false" customHeight="true" hidden="true" ht="12.75" outlineLevel="0" r="21716">
      <c r="A21716" s="749" t="s">
        <v>49419</v>
      </c>
      <c r="B21716" s="749" t="str">
        <f aca="false">C21716&amp;D21716&amp;E21716&amp;F21716&amp;G21716&amp;H21716</f>
        <v>TUNNEL LINER,PARA PROCESSO NAO DESTRUTIVO,CIRCULAR,CONSTITUIDO DE CHAPAS GALVANIZADAS,COM ESPESSURA DE 3,40MM, DIAMETRODE 4,00M,PARAFUSOS,PORCAS E FERRAMENTAS NECESSARIAS,RECOBRIMENTO MINIMO DE 2,80M E MAXIMO 4,60M,SOB A INFLUENCIA DO TREM-TIPO RODOVIARIO.FORNECIMENTO</v>
      </c>
      <c r="C21716" s="749" t="s">
        <v>49353</v>
      </c>
      <c r="D21716" s="749" t="s">
        <v>49416</v>
      </c>
      <c r="E21716" s="749" t="s">
        <v>49417</v>
      </c>
      <c r="F21716" s="749" t="s">
        <v>49418</v>
      </c>
      <c r="G21716" s="749" t="s">
        <v>48952</v>
      </c>
      <c r="I21716" s="749" t="s">
        <v>236</v>
      </c>
      <c r="J21716" s="749" t="n">
        <v>7900</v>
      </c>
    </row>
    <row collapsed="false" customFormat="false" customHeight="true" hidden="true" ht="12.75" outlineLevel="0" r="21717">
      <c r="A21717" s="749" t="s">
        <v>49420</v>
      </c>
      <c r="B21717" s="749" t="str">
        <f aca="false">C21717&amp;D21717&amp;E21717&amp;F21717&amp;G21717&amp;H21717</f>
        <v>TUNNEL LINER,PARA PROCESSO NAO DESTRUTIVO,CIRCULAR,CONSTITUIDO DE CHAPAS COM REVESTIMENTO EPOXY,COM ESPESSURA DE 3,40MM,DIAMETRO DE 4,00M,PARAFUSOS,PORCAS E FERRAMENTAS NECESSARIAS,RECOBRIMENTO MINIMO DE 2,80M E MAXIMO DE 4,60M,SOB A INFLUENCIA DO TREM-TIPO RODOVIARIO.FORNECIMENTO</v>
      </c>
      <c r="C21717" s="749" t="s">
        <v>49353</v>
      </c>
      <c r="D21717" s="749" t="s">
        <v>49421</v>
      </c>
      <c r="E21717" s="749" t="s">
        <v>49422</v>
      </c>
      <c r="F21717" s="749" t="s">
        <v>49423</v>
      </c>
      <c r="G21717" s="749" t="s">
        <v>49371</v>
      </c>
      <c r="I21717" s="749" t="s">
        <v>236</v>
      </c>
      <c r="J21717" s="749" t="n">
        <v>8400</v>
      </c>
    </row>
    <row collapsed="false" customFormat="false" customHeight="true" hidden="true" ht="12.75" outlineLevel="0" r="21718">
      <c r="A21718" s="749" t="s">
        <v>49424</v>
      </c>
      <c r="B21718" s="749" t="str">
        <f aca="false">C21718&amp;D21718&amp;E21718&amp;F21718&amp;G21718&amp;H21718</f>
        <v>TUNNEL LINER,PARA PROCESSO NAO DESTRUTIVO,CIRCULAR,CONSTITUIDO DE CHAPAS COM REVESTIMENTO EPOXY,COM ESPESSURA DE 3,40MM,DIAMETRO DE 4,00M,PARAFUSOS,PORCAS E FERRAMENTAS NECESSARIAS,RECOBRIMENTO MINIMO DE 2,80M E MAXIMO DE 4,60M,SOB A INFLUENCIA DO TREM-TIPO RODOVIARIO.FORNECIMENTO</v>
      </c>
      <c r="C21718" s="749" t="s">
        <v>49353</v>
      </c>
      <c r="D21718" s="749" t="s">
        <v>49421</v>
      </c>
      <c r="E21718" s="749" t="s">
        <v>49422</v>
      </c>
      <c r="F21718" s="749" t="s">
        <v>49423</v>
      </c>
      <c r="G21718" s="749" t="s">
        <v>49371</v>
      </c>
      <c r="I21718" s="749" t="s">
        <v>236</v>
      </c>
      <c r="J21718" s="749" t="n">
        <v>8400</v>
      </c>
    </row>
    <row collapsed="false" customFormat="false" customHeight="true" hidden="true" ht="12.75" outlineLevel="0" r="21719">
      <c r="A21719" s="749" t="s">
        <v>49425</v>
      </c>
      <c r="B21719" s="749" t="str">
        <f aca="false">C21719&amp;D21719&amp;E21719&amp;F21719&amp;G21719&amp;H21719</f>
        <v>TUNNEL LINER,PARA PROCESSO NAO DESTRUTIVO,CIRCULAR,CONSTITUIDO DE CHAPAS GALVANIZADAS,COM ESPESSURA DE 4,70MM, DIAMETRODE 4,40M,PARAFUSOS,PORCAS E FERRAMENTAS NECESSARIAS,RECOBRIMENTO MINIMO DE 3,00M E MAXIMO DE 5,20M, SOB A INFLUENCIA DOTREM-TIPO RODOVIARIO.FORNECIMENTO</v>
      </c>
      <c r="C21719" s="749" t="s">
        <v>49353</v>
      </c>
      <c r="D21719" s="749" t="s">
        <v>49426</v>
      </c>
      <c r="E21719" s="749" t="s">
        <v>49427</v>
      </c>
      <c r="F21719" s="749" t="s">
        <v>49428</v>
      </c>
      <c r="G21719" s="749" t="s">
        <v>49357</v>
      </c>
      <c r="I21719" s="749" t="s">
        <v>236</v>
      </c>
      <c r="J21719" s="749" t="n">
        <v>11325</v>
      </c>
    </row>
    <row collapsed="false" customFormat="false" customHeight="true" hidden="true" ht="12.75" outlineLevel="0" r="21720">
      <c r="A21720" s="749" t="s">
        <v>49429</v>
      </c>
      <c r="B21720" s="749" t="str">
        <f aca="false">C21720&amp;D21720&amp;E21720&amp;F21720&amp;G21720&amp;H21720</f>
        <v>TUNNEL LINER,PARA PROCESSO NAO DESTRUTIVO,CIRCULAR,CONSTITUIDO DE CHAPAS GALVANIZADAS,COM ESPESSURA DE 4,70MM, DIAMETRODE 4,40M,PARAFUSOS,PORCAS E FERRAMENTAS NECESSARIAS,RECOBRIMENTO MINIMO DE 3,00M E MAXIMO DE 5,20M, SOB A INFLUENCIA DOTREM-TIPO RODOVIARIO.FORNECIMENTO</v>
      </c>
      <c r="C21720" s="749" t="s">
        <v>49353</v>
      </c>
      <c r="D21720" s="749" t="s">
        <v>49426</v>
      </c>
      <c r="E21720" s="749" t="s">
        <v>49427</v>
      </c>
      <c r="F21720" s="749" t="s">
        <v>49428</v>
      </c>
      <c r="G21720" s="749" t="s">
        <v>49357</v>
      </c>
      <c r="I21720" s="749" t="s">
        <v>236</v>
      </c>
      <c r="J21720" s="749" t="n">
        <v>11325</v>
      </c>
    </row>
    <row collapsed="false" customFormat="false" customHeight="true" hidden="true" ht="12.75" outlineLevel="0" r="21721">
      <c r="A21721" s="749" t="s">
        <v>49430</v>
      </c>
      <c r="B21721" s="749" t="str">
        <f aca="false">C21721&amp;D21721&amp;E21721&amp;F21721&amp;G21721&amp;H21721</f>
        <v>TUNNEL LINER,PARA PROCESSO NAO DESTRUTIVO,CIRCULAR,CONSTITUIDO DE CHAPAS COM REVESTIMENTO EPOXY,COM 4,70MM DE ESPESSURA,DIAMETRO DE 4,40M,PARAFUSOS,PORCAS E FERRAMENTAS NECESSARIAS,RECOBRIMENTO MINIMO DE 3,00M E MAXIMO DE 5,20M,SOB A INFLUENCIA DO TREM-TIPO RODOVIARIO.FORNECIMENTO</v>
      </c>
      <c r="C21721" s="749" t="s">
        <v>49353</v>
      </c>
      <c r="D21721" s="749" t="s">
        <v>49431</v>
      </c>
      <c r="E21721" s="749" t="s">
        <v>49432</v>
      </c>
      <c r="F21721" s="749" t="s">
        <v>49433</v>
      </c>
      <c r="G21721" s="749" t="s">
        <v>49371</v>
      </c>
      <c r="I21721" s="749" t="s">
        <v>236</v>
      </c>
      <c r="J21721" s="749" t="n">
        <v>12306.5</v>
      </c>
    </row>
    <row collapsed="false" customFormat="false" customHeight="true" hidden="true" ht="12.75" outlineLevel="0" r="21722">
      <c r="A21722" s="749" t="s">
        <v>49434</v>
      </c>
      <c r="B21722" s="749" t="str">
        <f aca="false">C21722&amp;D21722&amp;E21722&amp;F21722&amp;G21722&amp;H21722</f>
        <v>TUNNEL LINER,PARA PROCESSO NAO DESTRUTIVO,CIRCULAR,CONSTITUIDO DE CHAPAS COM REVESTIMENTO EPOXY,COM 4,70MM DE ESPESSURA,DIAMETRO DE 4,40M,PARAFUSOS,PORCAS E FERRAMENTAS NECESSARIAS,RECOBRIMENTO MINIMO DE 3,00M E MAXIMO DE 5,20M,SOB A INFLUENCIA DO TREM-TIPO RODOVIARIO.FORNECIMENTO</v>
      </c>
      <c r="C21722" s="749" t="s">
        <v>49353</v>
      </c>
      <c r="D21722" s="749" t="s">
        <v>49431</v>
      </c>
      <c r="E21722" s="749" t="s">
        <v>49432</v>
      </c>
      <c r="F21722" s="749" t="s">
        <v>49433</v>
      </c>
      <c r="G21722" s="749" t="s">
        <v>49371</v>
      </c>
      <c r="I21722" s="749" t="s">
        <v>236</v>
      </c>
      <c r="J21722" s="749" t="n">
        <v>12306.5</v>
      </c>
    </row>
    <row collapsed="false" customFormat="false" customHeight="true" hidden="true" ht="12.75" outlineLevel="0" r="21723">
      <c r="A21723" s="749" t="s">
        <v>49435</v>
      </c>
      <c r="B21723" s="749" t="str">
        <f aca="false">C21723&amp;D21723&amp;E21723&amp;F21723&amp;G21723&amp;H21723</f>
        <v>TUNNEL LINER,PARA PROCESSO NAO DESTRUTIVO,CIRCULAR,CONSTITUIDO DE CHAPAS GALVANIZADAS,COM ESPESSURA DE 6,30MM, DIAMETRODE 4,80M,PARAFUSOS,PORCAS E FERRAMENTAS NECESSARIAS,RECOBRIMENTO MINIMO DE 3,20M E MAXIMO DE 5,80M, SOB A INFLUENCIA DOTREM-TIPO RODOVIARIO.FORNECIMENTO</v>
      </c>
      <c r="C21723" s="749" t="s">
        <v>49353</v>
      </c>
      <c r="D21723" s="749" t="s">
        <v>49436</v>
      </c>
      <c r="E21723" s="749" t="s">
        <v>49437</v>
      </c>
      <c r="F21723" s="749" t="s">
        <v>49438</v>
      </c>
      <c r="G21723" s="749" t="s">
        <v>49357</v>
      </c>
      <c r="I21723" s="749" t="s">
        <v>236</v>
      </c>
      <c r="J21723" s="749" t="n">
        <v>15758.4</v>
      </c>
    </row>
    <row collapsed="false" customFormat="false" customHeight="true" hidden="true" ht="12.75" outlineLevel="0" r="21724">
      <c r="A21724" s="749" t="s">
        <v>49439</v>
      </c>
      <c r="B21724" s="749" t="str">
        <f aca="false">C21724&amp;D21724&amp;E21724&amp;F21724&amp;G21724&amp;H21724</f>
        <v>TUNNEL LINER,PARA PROCESSO NAO DESTRUTIVO,CIRCULAR,CONSTITUIDO DE CHAPAS GALVANIZADAS,COM ESPESSURA DE 6,30MM, DIAMETRODE 4,80M,PARAFUSOS,PORCAS E FERRAMENTAS NECESSARIAS,RECOBRIMENTO MINIMO DE 3,20M E MAXIMO DE 5,80M, SOB A INFLUENCIA DOTREM-TIPO RODOVIARIO.FORNECIMENTO</v>
      </c>
      <c r="C21724" s="749" t="s">
        <v>49353</v>
      </c>
      <c r="D21724" s="749" t="s">
        <v>49436</v>
      </c>
      <c r="E21724" s="749" t="s">
        <v>49437</v>
      </c>
      <c r="F21724" s="749" t="s">
        <v>49438</v>
      </c>
      <c r="G21724" s="749" t="s">
        <v>49357</v>
      </c>
      <c r="I21724" s="749" t="s">
        <v>236</v>
      </c>
      <c r="J21724" s="749" t="n">
        <v>15758.4</v>
      </c>
    </row>
    <row collapsed="false" customFormat="false" customHeight="true" hidden="true" ht="12.75" outlineLevel="0" r="21725">
      <c r="A21725" s="749" t="s">
        <v>49440</v>
      </c>
      <c r="B21725" s="749" t="str">
        <f aca="false">C21725&amp;D21725&amp;E21725&amp;F21725&amp;G21725&amp;H21725</f>
        <v>TUNNEL LINER,PARA PROCESSO NAO DESTRUTIVO,CIRCULAR,CONSTITUIDO DE CHAPAS COM REVESTIMENTO EPOXY,COM ESPESSURA DE 6,30MM,DIAMETRO DE 4,80M,PARAFUSOS,PORCAS E FERRAMENTAS NECESSARIAS,RECOBRIMENTO MINIMO DE 3,20M E MAXIMO DE 5,80M,SOB A INFLUENCIA DO TREM-TIPO RODOVIARIO.FORNECIMENTO</v>
      </c>
      <c r="C21725" s="749" t="s">
        <v>49353</v>
      </c>
      <c r="D21725" s="749" t="s">
        <v>49441</v>
      </c>
      <c r="E21725" s="749" t="s">
        <v>49442</v>
      </c>
      <c r="F21725" s="749" t="s">
        <v>49443</v>
      </c>
      <c r="G21725" s="749" t="s">
        <v>49371</v>
      </c>
      <c r="I21725" s="749" t="s">
        <v>236</v>
      </c>
      <c r="J21725" s="749" t="n">
        <v>17259.2</v>
      </c>
    </row>
    <row collapsed="false" customFormat="false" customHeight="true" hidden="true" ht="12.75" outlineLevel="0" r="21726">
      <c r="A21726" s="749" t="s">
        <v>49444</v>
      </c>
      <c r="B21726" s="749" t="str">
        <f aca="false">C21726&amp;D21726&amp;E21726&amp;F21726&amp;G21726&amp;H21726</f>
        <v>TUNNEL LINER,PARA PROCESSO NAO DESTRUTIVO,CIRCULAR,CONSTITUIDO DE CHAPAS COM REVESTIMENTO EPOXY,COM ESPESSURA DE 6,30MM,DIAMETRO DE 4,80M,PARAFUSOS,PORCAS E FERRAMENTAS NECESSARIAS,RECOBRIMENTO MINIMO DE 3,20M E MAXIMO DE 5,80M,SOB A INFLUENCIA DO TREM-TIPO RODOVIARIO.FORNECIMENTO</v>
      </c>
      <c r="C21726" s="749" t="s">
        <v>49353</v>
      </c>
      <c r="D21726" s="749" t="s">
        <v>49441</v>
      </c>
      <c r="E21726" s="749" t="s">
        <v>49442</v>
      </c>
      <c r="F21726" s="749" t="s">
        <v>49443</v>
      </c>
      <c r="G21726" s="749" t="s">
        <v>49371</v>
      </c>
      <c r="I21726" s="749" t="s">
        <v>236</v>
      </c>
      <c r="J21726" s="749" t="n">
        <v>17259.2</v>
      </c>
    </row>
    <row collapsed="false" customFormat="false" customHeight="true" hidden="true" ht="12.75" outlineLevel="0" r="21727">
      <c r="A21727" s="749" t="s">
        <v>49445</v>
      </c>
      <c r="B21727" s="749" t="str">
        <f aca="false">C21727&amp;D21727&amp;E21727&amp;F21727&amp;G21727&amp;H21727</f>
        <v>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v>
      </c>
      <c r="C21727" s="749" t="s">
        <v>49446</v>
      </c>
      <c r="D21727" s="749" t="s">
        <v>49447</v>
      </c>
      <c r="E21727" s="749" t="s">
        <v>49448</v>
      </c>
      <c r="F21727" s="749" t="s">
        <v>49449</v>
      </c>
      <c r="G21727" s="749" t="s">
        <v>49450</v>
      </c>
      <c r="H21727" s="749" t="s">
        <v>49451</v>
      </c>
      <c r="I21727" s="749" t="s">
        <v>236</v>
      </c>
      <c r="J21727" s="749" t="n">
        <v>86.14</v>
      </c>
    </row>
    <row collapsed="false" customFormat="false" customHeight="true" hidden="true" ht="12.75" outlineLevel="0" r="21728">
      <c r="A21728" s="749" t="s">
        <v>49452</v>
      </c>
      <c r="B21728" s="749" t="str">
        <f aca="false">C21728&amp;D21728&amp;E21728&amp;F21728&amp;G21728&amp;H21728</f>
        <v>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v>
      </c>
      <c r="C21728" s="749" t="s">
        <v>49446</v>
      </c>
      <c r="D21728" s="749" t="s">
        <v>49447</v>
      </c>
      <c r="E21728" s="749" t="s">
        <v>49448</v>
      </c>
      <c r="F21728" s="749" t="s">
        <v>49449</v>
      </c>
      <c r="G21728" s="749" t="s">
        <v>49450</v>
      </c>
      <c r="H21728" s="749" t="s">
        <v>49451</v>
      </c>
      <c r="I21728" s="749" t="s">
        <v>236</v>
      </c>
      <c r="J21728" s="749" t="n">
        <v>77.52</v>
      </c>
    </row>
    <row collapsed="false" customFormat="false" customHeight="true" hidden="true" ht="12.75" outlineLevel="0" r="21729">
      <c r="A21729" s="749" t="s">
        <v>49453</v>
      </c>
      <c r="B21729" s="749" t="str">
        <f aca="false">C21729&amp;D21729&amp;E21729&amp;F21729&amp;G21729&amp;H21729</f>
        <v>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v>
      </c>
      <c r="C21729" s="749" t="s">
        <v>49446</v>
      </c>
      <c r="D21729" s="749" t="s">
        <v>49447</v>
      </c>
      <c r="E21729" s="749" t="s">
        <v>49454</v>
      </c>
      <c r="F21729" s="749" t="s">
        <v>49455</v>
      </c>
      <c r="G21729" s="749" t="s">
        <v>49456</v>
      </c>
      <c r="H21729" s="749" t="s">
        <v>49457</v>
      </c>
      <c r="I21729" s="749" t="s">
        <v>236</v>
      </c>
      <c r="J21729" s="749" t="n">
        <v>247.93</v>
      </c>
    </row>
    <row collapsed="false" customFormat="false" customHeight="true" hidden="true" ht="12.75" outlineLevel="0" r="21730">
      <c r="A21730" s="749" t="s">
        <v>49458</v>
      </c>
      <c r="B21730" s="749" t="str">
        <f aca="false">C21730&amp;D21730&amp;E21730&amp;F21730&amp;G21730&amp;H21730</f>
        <v>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v>
      </c>
      <c r="C21730" s="749" t="s">
        <v>49446</v>
      </c>
      <c r="D21730" s="749" t="s">
        <v>49447</v>
      </c>
      <c r="E21730" s="749" t="s">
        <v>49454</v>
      </c>
      <c r="F21730" s="749" t="s">
        <v>49455</v>
      </c>
      <c r="G21730" s="749" t="s">
        <v>49456</v>
      </c>
      <c r="H21730" s="749" t="s">
        <v>49457</v>
      </c>
      <c r="I21730" s="749" t="s">
        <v>236</v>
      </c>
      <c r="J21730" s="749" t="n">
        <v>221.79</v>
      </c>
    </row>
    <row collapsed="false" customFormat="false" customHeight="true" hidden="true" ht="12.75" outlineLevel="0" r="21731">
      <c r="A21731" s="749" t="s">
        <v>49459</v>
      </c>
      <c r="B21731" s="749" t="str">
        <f aca="false">C21731&amp;D21731&amp;E21731&amp;F21731&amp;G21731&amp;H21731</f>
        <v>PASSAGEM INFERIOR CONSTITUIDA DE CHAPAS GALVANIZADAS OU REVESTIDAS COM EPOXY,ESPESSURA DE 2,70MM,PARAFUSOS,PORCAS E FERRAMENTAS NECESSARIAS,COM DIMENSOES EM TORNO DE 3,70M DE VAO E 3,50M DE ALTURA,RECOBRIMENTO MINIMO DE 0,60M E MAXIMO DE 11,10M,SOB A INFLUENCIA DO TREM-TIPO RODOVIARIO,EXCLUSIVE ANDAIME.ASSENTAMENTO</v>
      </c>
      <c r="C21731" s="749" t="s">
        <v>49460</v>
      </c>
      <c r="D21731" s="749" t="s">
        <v>49461</v>
      </c>
      <c r="E21731" s="749" t="s">
        <v>49462</v>
      </c>
      <c r="F21731" s="749" t="s">
        <v>49463</v>
      </c>
      <c r="G21731" s="749" t="s">
        <v>49464</v>
      </c>
      <c r="H21731" s="749" t="s">
        <v>49465</v>
      </c>
      <c r="I21731" s="749" t="s">
        <v>236</v>
      </c>
      <c r="J21731" s="749" t="n">
        <v>134.36</v>
      </c>
    </row>
    <row collapsed="false" customFormat="false" customHeight="true" hidden="true" ht="12.75" outlineLevel="0" r="21732">
      <c r="A21732" s="749" t="s">
        <v>49466</v>
      </c>
      <c r="B21732" s="749" t="str">
        <f aca="false">C21732&amp;D21732&amp;E21732&amp;F21732&amp;G21732&amp;H21732</f>
        <v>PASSAGEM INFERIOR CONSTITUIDA DE CHAPAS GALVANIZADAS OU REVESTIDAS COM EPOXY,ESPESSURA DE 2,70MM,PARAFUSOS,PORCAS E FERRAMENTAS NECESSARIAS,COM DIMENSOES EM TORNO DE 3,70M DE VAO E 3,50M DE ALTURA,RECOBRIMENTO MINIMO DE 0,60M E MAXIMO DE 11,10M,SOB A INFLUENCIA DO TREM-TIPO RODOVIARIO,EXCLUSIVE ANDAIME.ASSENTAMENTO</v>
      </c>
      <c r="C21732" s="749" t="s">
        <v>49460</v>
      </c>
      <c r="D21732" s="749" t="s">
        <v>49461</v>
      </c>
      <c r="E21732" s="749" t="s">
        <v>49462</v>
      </c>
      <c r="F21732" s="749" t="s">
        <v>49463</v>
      </c>
      <c r="G21732" s="749" t="s">
        <v>49464</v>
      </c>
      <c r="H21732" s="749" t="s">
        <v>49465</v>
      </c>
      <c r="I21732" s="749" t="s">
        <v>236</v>
      </c>
      <c r="J21732" s="749" t="n">
        <v>124.98</v>
      </c>
    </row>
    <row collapsed="false" customFormat="false" customHeight="true" hidden="true" ht="12.75" outlineLevel="0" r="21733">
      <c r="A21733" s="749" t="s">
        <v>49467</v>
      </c>
      <c r="B21733" s="749" t="str">
        <f aca="false">C21733&amp;D21733&amp;E21733&amp;F21733&amp;G21733&amp;H21733</f>
        <v>PASSAGEM INFERIOR CONSTITUIDA DE CHAPAS GALVANIZADAS OU REVESTIDAS COM EPOXY,ESPESSURA DE 2,70MM,PARAFUSOS,PORCAS E FERRAMENTAS NECESSARIAS,COM DIMENSOES EM TORNO DE 4,20M DE VAO E 3,90M DE ALTURA,RECOBRIMENTO MINIMO DE 0,60M E MAXIMO DE 9,70M,SOB A INFLUENCIA DO TREM-TIPO RODOVIARIO,EXCLUSIVE ANDAIME.ASSENTAMENTO</v>
      </c>
      <c r="C21733" s="749" t="s">
        <v>49460</v>
      </c>
      <c r="D21733" s="749" t="s">
        <v>49461</v>
      </c>
      <c r="E21733" s="749" t="s">
        <v>49468</v>
      </c>
      <c r="F21733" s="749" t="s">
        <v>49469</v>
      </c>
      <c r="G21733" s="749" t="s">
        <v>49470</v>
      </c>
      <c r="H21733" s="749" t="s">
        <v>49457</v>
      </c>
      <c r="I21733" s="749" t="s">
        <v>236</v>
      </c>
      <c r="J21733" s="749" t="n">
        <v>564.25</v>
      </c>
    </row>
    <row collapsed="false" customFormat="false" customHeight="true" hidden="true" ht="12.75" outlineLevel="0" r="21734">
      <c r="A21734" s="749" t="s">
        <v>49471</v>
      </c>
      <c r="B21734" s="749" t="str">
        <f aca="false">C21734&amp;D21734&amp;E21734&amp;F21734&amp;G21734&amp;H21734</f>
        <v>PASSAGEM INFERIOR CONSTITUIDA DE CHAPAS GALVANIZADAS OU REVESTIDAS COM EPOXY,ESPESSURA DE 2,70MM,PARAFUSOS,PORCAS E FERRAMENTAS NECESSARIAS,COM DIMENSOES EM TORNO DE 4,20M DE VAO E 3,90M DE ALTURA,RECOBRIMENTO MINIMO DE 0,60M E MAXIMO DE 9,70M,SOB A INFLUENCIA DO TREM-TIPO RODOVIARIO,EXCLUSIVE ANDAIME.ASSENTAMENTO</v>
      </c>
      <c r="C21734" s="749" t="s">
        <v>49460</v>
      </c>
      <c r="D21734" s="749" t="s">
        <v>49461</v>
      </c>
      <c r="E21734" s="749" t="s">
        <v>49468</v>
      </c>
      <c r="F21734" s="749" t="s">
        <v>49469</v>
      </c>
      <c r="G21734" s="749" t="s">
        <v>49470</v>
      </c>
      <c r="H21734" s="749" t="s">
        <v>49457</v>
      </c>
      <c r="I21734" s="749" t="s">
        <v>236</v>
      </c>
      <c r="J21734" s="749" t="n">
        <v>522.04</v>
      </c>
    </row>
    <row collapsed="false" customFormat="false" customHeight="true" hidden="true" ht="12.75" outlineLevel="0" r="21735">
      <c r="A21735" s="749" t="s">
        <v>49472</v>
      </c>
      <c r="B21735" s="749" t="str">
        <f aca="false">C21735&amp;D21735&amp;E21735&amp;F21735&amp;G21735&amp;H21735</f>
        <v>PASSAGEM INFERIOR CONSTITUIDA DE CHAPAS GALVANIZADAS OU REVESTIDAS COM EPOXY,ESPESSURA DE 2,70MM,PARAFUSOS,PORCAS E FERRAMENTAS NECESSARIAS,COM DIMENSOES EM TORNO DE 4,80M DE VAO E 4,75M DE ALTURA,RECOBRIMENTO MINIMO DE 0,90M E MAXIMO DE 8,50M,SOB A INFLUENCIA DO TREM-TIPO RODOVIARIO,EXCLUSIVE ANDAIME.ASSENTAMENTO</v>
      </c>
      <c r="C21735" s="749" t="s">
        <v>49460</v>
      </c>
      <c r="D21735" s="749" t="s">
        <v>49461</v>
      </c>
      <c r="E21735" s="749" t="s">
        <v>49473</v>
      </c>
      <c r="F21735" s="749" t="s">
        <v>49474</v>
      </c>
      <c r="G21735" s="749" t="s">
        <v>49475</v>
      </c>
      <c r="H21735" s="749" t="s">
        <v>49457</v>
      </c>
      <c r="I21735" s="749" t="s">
        <v>236</v>
      </c>
      <c r="J21735" s="749" t="n">
        <v>644.85</v>
      </c>
    </row>
    <row collapsed="false" customFormat="false" customHeight="true" hidden="true" ht="12.75" outlineLevel="0" r="21736">
      <c r="A21736" s="749" t="s">
        <v>49476</v>
      </c>
      <c r="B21736" s="749" t="str">
        <f aca="false">C21736&amp;D21736&amp;E21736&amp;F21736&amp;G21736&amp;H21736</f>
        <v>PASSAGEM INFERIOR CONSTITUIDA DE CHAPAS GALVANIZADAS OU REVESTIDAS COM EPOXY,ESPESSURA DE 2,70MM,PARAFUSOS,PORCAS E FERRAMENTAS NECESSARIAS,COM DIMENSOES EM TORNO DE 4,80M DE VAO E 4,75M DE ALTURA,RECOBRIMENTO MINIMO DE 0,90M E MAXIMO DE 8,50M,SOB A INFLUENCIA DO TREM-TIPO RODOVIARIO,EXCLUSIVE ANDAIME.ASSENTAMENTO</v>
      </c>
      <c r="C21736" s="749" t="s">
        <v>49460</v>
      </c>
      <c r="D21736" s="749" t="s">
        <v>49461</v>
      </c>
      <c r="E21736" s="749" t="s">
        <v>49473</v>
      </c>
      <c r="F21736" s="749" t="s">
        <v>49474</v>
      </c>
      <c r="G21736" s="749" t="s">
        <v>49475</v>
      </c>
      <c r="H21736" s="749" t="s">
        <v>49457</v>
      </c>
      <c r="I21736" s="749" t="s">
        <v>236</v>
      </c>
      <c r="J21736" s="749" t="n">
        <v>596.62</v>
      </c>
    </row>
    <row collapsed="false" customFormat="false" customHeight="true" hidden="true" ht="12.75" outlineLevel="0" r="21737">
      <c r="A21737" s="749" t="s">
        <v>49477</v>
      </c>
      <c r="B21737" s="749" t="str">
        <f aca="false">C21737&amp;D21737&amp;E21737&amp;F21737&amp;G21737&amp;H21737</f>
        <v>PASSAGEM INFERIOR CONSTITUIDA DE CHAPAS GALVANIZADAS OU REVESTIDAS COM EPOXY,ESPESSURA DE 3,40MM,PARAFUSOS,PORCAS E FERRAMENTAS NECESSARIAS,COM DIMENSOES EM TORNO DE 5,00M DE VAO E 4,85M DE ALTURA,RECOBRIMENTO MINIMO DE 0,90M E MAXIMO DE 8,60M,SOB A INFLUENCIA DO TREM-TIPO RODOVIARIO,EXCLUSIVE ANDAIME.ASSENTAMENTO</v>
      </c>
      <c r="C21737" s="749" t="s">
        <v>49460</v>
      </c>
      <c r="D21737" s="749" t="s">
        <v>49478</v>
      </c>
      <c r="E21737" s="749" t="s">
        <v>49479</v>
      </c>
      <c r="F21737" s="749" t="s">
        <v>49480</v>
      </c>
      <c r="G21737" s="749" t="s">
        <v>49481</v>
      </c>
      <c r="H21737" s="749" t="s">
        <v>49457</v>
      </c>
      <c r="I21737" s="749" t="s">
        <v>236</v>
      </c>
      <c r="J21737" s="749" t="n">
        <v>752.33</v>
      </c>
    </row>
    <row collapsed="false" customFormat="false" customHeight="true" hidden="true" ht="12.75" outlineLevel="0" r="21738">
      <c r="A21738" s="749" t="s">
        <v>49482</v>
      </c>
      <c r="B21738" s="749" t="str">
        <f aca="false">C21738&amp;D21738&amp;E21738&amp;F21738&amp;G21738&amp;H21738</f>
        <v>PASSAGEM INFERIOR CONSTITUIDA DE CHAPAS GALVANIZADAS OU REVESTIDAS COM EPOXY,ESPESSURA DE 3,40MM,PARAFUSOS,PORCAS E FERRAMENTAS NECESSARIAS,COM DIMENSOES EM TORNO DE 5,00M DE VAO E 4,85M DE ALTURA,RECOBRIMENTO MINIMO DE 0,90M E MAXIMO DE 8,60M,SOB A INFLUENCIA DO TREM-TIPO RODOVIARIO,EXCLUSIVE ANDAIME.ASSENTAMENTO</v>
      </c>
      <c r="C21738" s="749" t="s">
        <v>49460</v>
      </c>
      <c r="D21738" s="749" t="s">
        <v>49478</v>
      </c>
      <c r="E21738" s="749" t="s">
        <v>49479</v>
      </c>
      <c r="F21738" s="749" t="s">
        <v>49480</v>
      </c>
      <c r="G21738" s="749" t="s">
        <v>49481</v>
      </c>
      <c r="H21738" s="749" t="s">
        <v>49457</v>
      </c>
      <c r="I21738" s="749" t="s">
        <v>236</v>
      </c>
      <c r="J21738" s="749" t="n">
        <v>696.06</v>
      </c>
    </row>
    <row collapsed="false" customFormat="false" customHeight="true" hidden="true" ht="12.75" outlineLevel="0" r="21739">
      <c r="A21739" s="749" t="s">
        <v>49483</v>
      </c>
      <c r="B21739" s="749" t="str">
        <f aca="false">C21739&amp;D21739&amp;E21739&amp;F21739&amp;G21739&amp;H21739</f>
        <v>PASSAGEM INFERIOR CONSTITUIDA DE CHAPAS GALVANIZADAS OU REVESTIDAS COM EPOXY,ESPESSURA DE 4,70MM,PARAFUSOS,PORCAS E FERRAMENTAS NECESSARIAS,COM DIMENSOES EM TORNO DE 5,85M DE VAO E 5,30M DE ALTURA,RECOBRIMENTO MINIMO DE 0,90M E MAXIMO DE 8,50M,SOB A INFLUENCIA DO TREM-TIPO RODOVIARIO,EXCLUSIVE ANDAIME.ASSENTAMENTO</v>
      </c>
      <c r="C21739" s="749" t="s">
        <v>49460</v>
      </c>
      <c r="D21739" s="749" t="s">
        <v>49484</v>
      </c>
      <c r="E21739" s="749" t="s">
        <v>49485</v>
      </c>
      <c r="F21739" s="749" t="s">
        <v>49486</v>
      </c>
      <c r="G21739" s="749" t="s">
        <v>49475</v>
      </c>
      <c r="H21739" s="749" t="s">
        <v>49457</v>
      </c>
      <c r="I21739" s="749" t="s">
        <v>236</v>
      </c>
      <c r="J21739" s="749" t="n">
        <v>902.8</v>
      </c>
    </row>
    <row collapsed="false" customFormat="false" customHeight="true" hidden="true" ht="12.75" outlineLevel="0" r="21740">
      <c r="A21740" s="749" t="s">
        <v>49487</v>
      </c>
      <c r="B21740" s="749" t="str">
        <f aca="false">C21740&amp;D21740&amp;E21740&amp;F21740&amp;G21740&amp;H21740</f>
        <v>PASSAGEM INFERIOR CONSTITUIDA DE CHAPAS GALVANIZADAS OU REVESTIDAS COM EPOXY,ESPESSURA DE 4,70MM,PARAFUSOS,PORCAS E FERRAMENTAS NECESSARIAS,COM DIMENSOES EM TORNO DE 5,85M DE VAO E 5,30M DE ALTURA,RECOBRIMENTO MINIMO DE 0,90M E MAXIMO DE 8,50M,SOB A INFLUENCIA DO TREM-TIPO RODOVIARIO,EXCLUSIVE ANDAIME.ASSENTAMENTO</v>
      </c>
      <c r="C21740" s="749" t="s">
        <v>49460</v>
      </c>
      <c r="D21740" s="749" t="s">
        <v>49484</v>
      </c>
      <c r="E21740" s="749" t="s">
        <v>49485</v>
      </c>
      <c r="F21740" s="749" t="s">
        <v>49486</v>
      </c>
      <c r="G21740" s="749" t="s">
        <v>49475</v>
      </c>
      <c r="H21740" s="749" t="s">
        <v>49457</v>
      </c>
      <c r="I21740" s="749" t="s">
        <v>236</v>
      </c>
      <c r="J21740" s="749" t="n">
        <v>835.27</v>
      </c>
    </row>
    <row collapsed="false" customFormat="false" customHeight="true" hidden="true" ht="12.75" outlineLevel="0" r="21741">
      <c r="A21741" s="749" t="s">
        <v>49488</v>
      </c>
      <c r="B21741" s="749" t="str">
        <f aca="false">C21741&amp;D21741&amp;E21741&amp;F21741&amp;G21741&amp;H21741</f>
        <v>BUEIRO SIMPLES CIRCULAR,CONSTITUIDO DE CHAPAS GALVANIZADAS OU REVESTIDAS COM EPOXY,ESPESSURA DE 2MM,DIAMETRO DE 0,60M,PARAFUSOS,PORCAS E FERRAMENTAS NECESSARIAS,RECOBRIMENTO MINIMO DE 0,30M E MAXIMO DE 25,00M,SOB A INFLUENCIA DO TREM-TIPO RODOVIARIO,EXCLUSIVE ANDAIME.ASSENTAMENTO</v>
      </c>
      <c r="C21741" s="749" t="s">
        <v>49489</v>
      </c>
      <c r="D21741" s="749" t="s">
        <v>49490</v>
      </c>
      <c r="E21741" s="749" t="s">
        <v>49491</v>
      </c>
      <c r="F21741" s="749" t="s">
        <v>49492</v>
      </c>
      <c r="G21741" s="749" t="s">
        <v>49493</v>
      </c>
      <c r="I21741" s="749" t="s">
        <v>236</v>
      </c>
      <c r="J21741" s="749" t="n">
        <v>24.98</v>
      </c>
    </row>
    <row collapsed="false" customFormat="false" customHeight="true" hidden="true" ht="12.75" outlineLevel="0" r="21742">
      <c r="A21742" s="749" t="s">
        <v>49494</v>
      </c>
      <c r="B21742" s="749" t="str">
        <f aca="false">C21742&amp;D21742&amp;E21742&amp;F21742&amp;G21742&amp;H21742</f>
        <v>BUEIRO SIMPLES CIRCULAR,CONSTITUIDO DE CHAPAS GALVANIZADAS OU REVESTIDAS COM EPOXY,ESPESSURA DE 2MM,DIAMETRO DE 0,60M,PARAFUSOS,PORCAS E FERRAMENTAS NECESSARIAS,RECOBRIMENTO MINIMO DE 0,30M E MAXIMO DE 25,00M,SOB A INFLUENCIA DO TREM-TIPO RODOVIARIO,EXCLUSIVE ANDAIME.ASSENTAMENTO</v>
      </c>
      <c r="C21742" s="749" t="s">
        <v>49489</v>
      </c>
      <c r="D21742" s="749" t="s">
        <v>49490</v>
      </c>
      <c r="E21742" s="749" t="s">
        <v>49491</v>
      </c>
      <c r="F21742" s="749" t="s">
        <v>49492</v>
      </c>
      <c r="G21742" s="749" t="s">
        <v>49493</v>
      </c>
      <c r="I21742" s="749" t="s">
        <v>236</v>
      </c>
      <c r="J21742" s="749" t="n">
        <v>22.48</v>
      </c>
    </row>
    <row collapsed="false" customFormat="false" customHeight="true" hidden="true" ht="12.75" outlineLevel="0" r="21743">
      <c r="A21743" s="749" t="s">
        <v>49495</v>
      </c>
      <c r="B21743" s="749" t="str">
        <f aca="false">C21743&amp;D21743&amp;E21743&amp;F21743&amp;G21743&amp;H21743</f>
        <v>BUEIRO SIMPLES CIRCULAR,CONSTITUIDO DE CHAPAS GALVANIZADAS OU REVESTIDAS COM EPOXY,ESPESSURA DE 2MM,DIAMETRO DE 0,80M,PARAFUSOS,PORCAS E FERRAMENTAS NECESSARIAS,RECOBRIMENTO MINIMO DE 0,30M E MAXIMO DE 18,80M,SOB A INFLUENCIA DO TREM-TIPO RODOVIARIO,EXCLUSIVE ANDAIME.ASSENTAMENTO</v>
      </c>
      <c r="C21743" s="749" t="s">
        <v>49489</v>
      </c>
      <c r="D21743" s="749" t="s">
        <v>49496</v>
      </c>
      <c r="E21743" s="749" t="s">
        <v>49491</v>
      </c>
      <c r="F21743" s="749" t="s">
        <v>49497</v>
      </c>
      <c r="G21743" s="749" t="s">
        <v>49493</v>
      </c>
      <c r="I21743" s="749" t="s">
        <v>236</v>
      </c>
      <c r="J21743" s="749" t="n">
        <v>33.31</v>
      </c>
    </row>
    <row collapsed="false" customFormat="false" customHeight="true" hidden="true" ht="12.75" outlineLevel="0" r="21744">
      <c r="A21744" s="749" t="s">
        <v>49498</v>
      </c>
      <c r="B21744" s="749" t="str">
        <f aca="false">C21744&amp;D21744&amp;E21744&amp;F21744&amp;G21744&amp;H21744</f>
        <v>BUEIRO SIMPLES CIRCULAR,CONSTITUIDO DE CHAPAS GALVANIZADAS OU REVESTIDAS COM EPOXY,ESPESSURA DE 2MM,DIAMETRO DE 0,80M,PARAFUSOS,PORCAS E FERRAMENTAS NECESSARIAS,RECOBRIMENTO MINIMO DE 0,30M E MAXIMO DE 18,80M,SOB A INFLUENCIA DO TREM-TIPO RODOVIARIO,EXCLUSIVE ANDAIME.ASSENTAMENTO</v>
      </c>
      <c r="C21744" s="749" t="s">
        <v>49489</v>
      </c>
      <c r="D21744" s="749" t="s">
        <v>49496</v>
      </c>
      <c r="E21744" s="749" t="s">
        <v>49491</v>
      </c>
      <c r="F21744" s="749" t="s">
        <v>49497</v>
      </c>
      <c r="G21744" s="749" t="s">
        <v>49493</v>
      </c>
      <c r="I21744" s="749" t="s">
        <v>236</v>
      </c>
      <c r="J21744" s="749" t="n">
        <v>29.97</v>
      </c>
    </row>
    <row collapsed="false" customFormat="false" customHeight="true" hidden="true" ht="12.75" outlineLevel="0" r="21745">
      <c r="A21745" s="749" t="s">
        <v>49499</v>
      </c>
      <c r="B21745" s="749" t="str">
        <f aca="false">C21745&amp;D21745&amp;E21745&amp;F21745&amp;G21745&amp;H21745</f>
        <v>BUEIRO SIMPLES CIRCULAR,CONSTITUIDO DE CHAPAS GALVANIZADAS OU REVESTIDAS COM EPOXY,ESPESSURA DE 2MM,DIAMETRO DE 1,00M,PARAFUSOS,PORCAS E FERRAMENTAS NECESSARIAS,RECOBRIMENTO MINIMO DE 0,30M E MAXIMO DE 15,00M,SOB A INFLUENCIA DO TREM-TIPO RODOVIARIO,EXCLUSIVE ANDAIME.ASSENTAMENTO</v>
      </c>
      <c r="C21745" s="749" t="s">
        <v>49489</v>
      </c>
      <c r="D21745" s="749" t="s">
        <v>49500</v>
      </c>
      <c r="E21745" s="749" t="s">
        <v>49491</v>
      </c>
      <c r="F21745" s="749" t="s">
        <v>49501</v>
      </c>
      <c r="G21745" s="749" t="s">
        <v>49493</v>
      </c>
      <c r="I21745" s="749" t="s">
        <v>236</v>
      </c>
      <c r="J21745" s="749" t="n">
        <v>41.63</v>
      </c>
    </row>
    <row collapsed="false" customFormat="false" customHeight="true" hidden="true" ht="12.75" outlineLevel="0" r="21746">
      <c r="A21746" s="749" t="s">
        <v>49502</v>
      </c>
      <c r="B21746" s="749" t="str">
        <f aca="false">C21746&amp;D21746&amp;E21746&amp;F21746&amp;G21746&amp;H21746</f>
        <v>BUEIRO SIMPLES CIRCULAR,CONSTITUIDO DE CHAPAS GALVANIZADAS OU REVESTIDAS COM EPOXY,ESPESSURA DE 2MM,DIAMETRO DE 1,00M,PARAFUSOS,PORCAS E FERRAMENTAS NECESSARIAS,RECOBRIMENTO MINIMO DE 0,30M E MAXIMO DE 15,00M,SOB A INFLUENCIA DO TREM-TIPO RODOVIARIO,EXCLUSIVE ANDAIME.ASSENTAMENTO</v>
      </c>
      <c r="C21746" s="749" t="s">
        <v>49489</v>
      </c>
      <c r="D21746" s="749" t="s">
        <v>49500</v>
      </c>
      <c r="E21746" s="749" t="s">
        <v>49491</v>
      </c>
      <c r="F21746" s="749" t="s">
        <v>49501</v>
      </c>
      <c r="G21746" s="749" t="s">
        <v>49493</v>
      </c>
      <c r="I21746" s="749" t="s">
        <v>236</v>
      </c>
      <c r="J21746" s="749" t="n">
        <v>37.46</v>
      </c>
    </row>
    <row collapsed="false" customFormat="false" customHeight="true" hidden="true" ht="12.75" outlineLevel="0" r="21747">
      <c r="A21747" s="749" t="s">
        <v>49503</v>
      </c>
      <c r="B21747" s="749" t="str">
        <f aca="false">C21747&amp;D21747&amp;E21747&amp;F21747&amp;G21747&amp;H21747</f>
        <v>BUEIRO SIMPLES CIRCULAR,CONSTITUIDO DE CHAPAS GALVANIZADAS OU REVESTIDAS COM EPOXY,ESPESSURA DE 2MM,DIAMETRO DE 1,20M,PARAFUSOS,PORCAS E FERRAMENTAS NECESSARIAS,RECOBRIMENTO MINIMO DE 0,30M E MAXIMO DE 12,50M,SOB A INFLUENCIA DO TREM-TIPO RODOVIARIO,EXCLUSIVE ANDAIME.ASSENTAMENTO</v>
      </c>
      <c r="C21747" s="749" t="s">
        <v>49489</v>
      </c>
      <c r="D21747" s="749" t="s">
        <v>49504</v>
      </c>
      <c r="E21747" s="749" t="s">
        <v>49491</v>
      </c>
      <c r="F21747" s="749" t="s">
        <v>49505</v>
      </c>
      <c r="G21747" s="749" t="s">
        <v>49493</v>
      </c>
      <c r="I21747" s="749" t="s">
        <v>236</v>
      </c>
      <c r="J21747" s="749" t="n">
        <v>49.96</v>
      </c>
    </row>
    <row collapsed="false" customFormat="false" customHeight="true" hidden="true" ht="12.75" outlineLevel="0" r="21748">
      <c r="A21748" s="749" t="s">
        <v>49506</v>
      </c>
      <c r="B21748" s="749" t="str">
        <f aca="false">C21748&amp;D21748&amp;E21748&amp;F21748&amp;G21748&amp;H21748</f>
        <v>BUEIRO SIMPLES CIRCULAR,CONSTITUIDO DE CHAPAS GALVANIZADAS OU REVESTIDAS COM EPOXY,ESPESSURA DE 2MM,DIAMETRO DE 1,20M,PARAFUSOS,PORCAS E FERRAMENTAS NECESSARIAS,RECOBRIMENTO MINIMO DE 0,30M E MAXIMO DE 12,50M,SOB A INFLUENCIA DO TREM-TIPO RODOVIARIO,EXCLUSIVE ANDAIME.ASSENTAMENTO</v>
      </c>
      <c r="C21748" s="749" t="s">
        <v>49489</v>
      </c>
      <c r="D21748" s="749" t="s">
        <v>49504</v>
      </c>
      <c r="E21748" s="749" t="s">
        <v>49491</v>
      </c>
      <c r="F21748" s="749" t="s">
        <v>49505</v>
      </c>
      <c r="G21748" s="749" t="s">
        <v>49493</v>
      </c>
      <c r="I21748" s="749" t="s">
        <v>236</v>
      </c>
      <c r="J21748" s="749" t="n">
        <v>44.96</v>
      </c>
    </row>
    <row collapsed="false" customFormat="false" customHeight="true" hidden="true" ht="12.75" outlineLevel="0" r="21749">
      <c r="A21749" s="749" t="s">
        <v>49507</v>
      </c>
      <c r="B21749" s="749" t="str">
        <f aca="false">C21749&amp;D21749&amp;E21749&amp;F21749&amp;G21749&amp;H21749</f>
        <v>BUEIRO SIMPLES CIRCULAR,CONSTITUIDO DE CHAPAS GALVANIZADAS OU REVESTIDAS COM EPOXY,ESPESSURA DE 2MM,DIAMETRO DE 1,50M,PARAFUSOS,PORCAS E FERRAMENTAS NECESSARIAS,RECOBRIMENTO MINIMO DE 0,30M E MAXIMO DE 10,00M,SOB A INFLUENCIA DO TREM-TIPO RODOVIARIO,EXCLUSIVE ANDAIME.ASSENTAMENTO</v>
      </c>
      <c r="C21749" s="749" t="s">
        <v>49489</v>
      </c>
      <c r="D21749" s="749" t="s">
        <v>49508</v>
      </c>
      <c r="E21749" s="749" t="s">
        <v>49491</v>
      </c>
      <c r="F21749" s="749" t="s">
        <v>49509</v>
      </c>
      <c r="G21749" s="749" t="s">
        <v>49493</v>
      </c>
      <c r="I21749" s="749" t="s">
        <v>236</v>
      </c>
      <c r="J21749" s="749" t="n">
        <v>62.45</v>
      </c>
    </row>
    <row collapsed="false" customFormat="false" customHeight="true" hidden="true" ht="12.75" outlineLevel="0" r="21750">
      <c r="A21750" s="749" t="s">
        <v>49510</v>
      </c>
      <c r="B21750" s="749" t="str">
        <f aca="false">C21750&amp;D21750&amp;E21750&amp;F21750&amp;G21750&amp;H21750</f>
        <v>BUEIRO SIMPLES CIRCULAR,CONSTITUIDO DE CHAPAS GALVANIZADAS OU REVESTIDAS COM EPOXY,ESPESSURA DE 2MM,DIAMETRO DE 1,50M,PARAFUSOS,PORCAS E FERRAMENTAS NECESSARIAS,RECOBRIMENTO MINIMO DE 0,30M E MAXIMO DE 10,00M,SOB A INFLUENCIA DO TREM-TIPO RODOVIARIO,EXCLUSIVE ANDAIME.ASSENTAMENTO</v>
      </c>
      <c r="C21750" s="749" t="s">
        <v>49489</v>
      </c>
      <c r="D21750" s="749" t="s">
        <v>49508</v>
      </c>
      <c r="E21750" s="749" t="s">
        <v>49491</v>
      </c>
      <c r="F21750" s="749" t="s">
        <v>49509</v>
      </c>
      <c r="G21750" s="749" t="s">
        <v>49493</v>
      </c>
      <c r="I21750" s="749" t="s">
        <v>236</v>
      </c>
      <c r="J21750" s="749" t="n">
        <v>56.2</v>
      </c>
    </row>
    <row collapsed="false" customFormat="false" customHeight="true" hidden="true" ht="12.75" outlineLevel="0" r="21751">
      <c r="A21751" s="749" t="s">
        <v>49511</v>
      </c>
      <c r="B21751" s="749" t="str">
        <f aca="false">C21751&amp;D21751&amp;E21751&amp;F21751&amp;G21751&amp;H21751</f>
        <v>BUEIRO SIMPLES CIRCULAR,CONSTITUIDO DE CHAPAS GALVANIZADAS OU REVESTIDAS COM EPOXY,ESPESSURA DE 2MM,DIAMETRO DE 1,80M,PARAFUSOS,PORCAS E FERRAMENTAS NECESSARIAS,RECOBRIMENTO MINIMO DE 0,40M E MAXIMO DE 8,30M,SOB A INFLUENCIA DO TREM-TIPO RODOVIARIO,EXCLUSIVE ANDAIME.ASSENTAMENTO</v>
      </c>
      <c r="C21751" s="749" t="s">
        <v>49489</v>
      </c>
      <c r="D21751" s="749" t="s">
        <v>49512</v>
      </c>
      <c r="E21751" s="749" t="s">
        <v>49491</v>
      </c>
      <c r="F21751" s="749" t="s">
        <v>49513</v>
      </c>
      <c r="G21751" s="749" t="s">
        <v>49514</v>
      </c>
      <c r="I21751" s="749" t="s">
        <v>236</v>
      </c>
      <c r="J21751" s="749" t="n">
        <v>73.47</v>
      </c>
    </row>
    <row collapsed="false" customFormat="false" customHeight="true" hidden="true" ht="12.75" outlineLevel="0" r="21752">
      <c r="A21752" s="749" t="s">
        <v>49515</v>
      </c>
      <c r="B21752" s="749" t="str">
        <f aca="false">C21752&amp;D21752&amp;E21752&amp;F21752&amp;G21752&amp;H21752</f>
        <v>BUEIRO SIMPLES CIRCULAR,CONSTITUIDO DE CHAPAS GALVANIZADAS OU REVESTIDAS COM EPOXY,ESPESSURA DE 2MM,DIAMETRO DE 1,80M,PARAFUSOS,PORCAS E FERRAMENTAS NECESSARIAS,RECOBRIMENTO MINIMO DE 0,40M E MAXIMO DE 8,30M,SOB A INFLUENCIA DO TREM-TIPO RODOVIARIO,EXCLUSIVE ANDAIME.ASSENTAMENTO</v>
      </c>
      <c r="C21752" s="749" t="s">
        <v>49489</v>
      </c>
      <c r="D21752" s="749" t="s">
        <v>49512</v>
      </c>
      <c r="E21752" s="749" t="s">
        <v>49491</v>
      </c>
      <c r="F21752" s="749" t="s">
        <v>49513</v>
      </c>
      <c r="G21752" s="749" t="s">
        <v>49514</v>
      </c>
      <c r="I21752" s="749" t="s">
        <v>236</v>
      </c>
      <c r="J21752" s="749" t="n">
        <v>66.12</v>
      </c>
    </row>
    <row collapsed="false" customFormat="false" customHeight="true" hidden="true" ht="12.75" outlineLevel="0" r="21753">
      <c r="A21753" s="749" t="s">
        <v>49516</v>
      </c>
      <c r="B21753" s="749" t="str">
        <f aca="false">C21753&amp;D21753&amp;E21753&amp;F21753&amp;G21753&amp;H21753</f>
        <v>BUEIRO SIMPLES CIRCULAR,CONSTITUIDO DE CHAPAS GALVANIZADAS OU REVESTIDAS COM EPOXY,ESPESSURA DE 2MM,DIAMETRO DE 2,00M,PARAFUSOS,PORCAS E FERRAMENTAS NECESSARIAS,RECOBRIMENTO MINIMO DE 0,50M E MAXIMO DE 7,50M,SOB A INFLUENCIA DO TREM-TIPO RODOVIARIO,EXCLUSIVE ANDAIME.ASSENTAMENTO</v>
      </c>
      <c r="C21753" s="749" t="s">
        <v>49489</v>
      </c>
      <c r="D21753" s="749" t="s">
        <v>49517</v>
      </c>
      <c r="E21753" s="749" t="s">
        <v>49491</v>
      </c>
      <c r="F21753" s="749" t="s">
        <v>49518</v>
      </c>
      <c r="G21753" s="749" t="s">
        <v>49514</v>
      </c>
      <c r="I21753" s="749" t="s">
        <v>236</v>
      </c>
      <c r="J21753" s="749" t="n">
        <v>78.07</v>
      </c>
    </row>
    <row collapsed="false" customFormat="false" customHeight="true" hidden="true" ht="12.75" outlineLevel="0" r="21754">
      <c r="A21754" s="749" t="s">
        <v>49519</v>
      </c>
      <c r="B21754" s="749" t="str">
        <f aca="false">C21754&amp;D21754&amp;E21754&amp;F21754&amp;G21754&amp;H21754</f>
        <v>BUEIRO SIMPLES CIRCULAR,CONSTITUIDO DE CHAPAS GALVANIZADAS OU REVESTIDAS COM EPOXY,ESPESSURA DE 2MM,DIAMETRO DE 2,00M,PARAFUSOS,PORCAS E FERRAMENTAS NECESSARIAS,RECOBRIMENTO MINIMO DE 0,50M E MAXIMO DE 7,50M,SOB A INFLUENCIA DO TREM-TIPO RODOVIARIO,EXCLUSIVE ANDAIME.ASSENTAMENTO</v>
      </c>
      <c r="C21754" s="749" t="s">
        <v>49489</v>
      </c>
      <c r="D21754" s="749" t="s">
        <v>49517</v>
      </c>
      <c r="E21754" s="749" t="s">
        <v>49491</v>
      </c>
      <c r="F21754" s="749" t="s">
        <v>49518</v>
      </c>
      <c r="G21754" s="749" t="s">
        <v>49514</v>
      </c>
      <c r="I21754" s="749" t="s">
        <v>236</v>
      </c>
      <c r="J21754" s="749" t="n">
        <v>70.25</v>
      </c>
    </row>
    <row collapsed="false" customFormat="false" customHeight="true" hidden="true" ht="12.75" outlineLevel="0" r="21755">
      <c r="A21755" s="749" t="s">
        <v>49520</v>
      </c>
      <c r="B21755" s="749" t="str">
        <f aca="false">C21755&amp;D21755&amp;E21755&amp;F21755&amp;G21755&amp;H21755</f>
        <v>BUEIRO SIMPLES CIRCULAR,CONSTITUIDO DE CHAPAS GALVANIZADAS OU REVESTIDAS COM EPOXY,ESPESSURA DE 2,70MM,DIAMETRO DE 2,20M,PARAFUSOS,PORCAS E FERRAMENTAS NECESSARIAS,RECOBRIMENTO MINIMO DE 0,50M E MAXIMO DE 9,50M,SOB A INFLUENCIA DO TREM-TIPO RODOVIARIO,EXCLUSIVE ANDAIME.ASSENTAMENTO</v>
      </c>
      <c r="C21755" s="749" t="s">
        <v>49489</v>
      </c>
      <c r="D21755" s="749" t="s">
        <v>49521</v>
      </c>
      <c r="E21755" s="749" t="s">
        <v>49522</v>
      </c>
      <c r="F21755" s="749" t="s">
        <v>49523</v>
      </c>
      <c r="G21755" s="749" t="s">
        <v>49524</v>
      </c>
      <c r="I21755" s="749" t="s">
        <v>236</v>
      </c>
      <c r="J21755" s="749" t="n">
        <v>86.14</v>
      </c>
    </row>
    <row collapsed="false" customFormat="false" customHeight="true" hidden="true" ht="12.75" outlineLevel="0" r="21756">
      <c r="A21756" s="749" t="s">
        <v>49525</v>
      </c>
      <c r="B21756" s="749" t="str">
        <f aca="false">C21756&amp;D21756&amp;E21756&amp;F21756&amp;G21756&amp;H21756</f>
        <v>BUEIRO SIMPLES CIRCULAR,CONSTITUIDO DE CHAPAS GALVANIZADAS OU REVESTIDAS COM EPOXY,ESPESSURA DE 2,70MM,DIAMETRO DE 2,20M,PARAFUSOS,PORCAS E FERRAMENTAS NECESSARIAS,RECOBRIMENTO MINIMO DE 0,50M E MAXIMO DE 9,50M,SOB A INFLUENCIA DO TREM-TIPO RODOVIARIO,EXCLUSIVE ANDAIME.ASSENTAMENTO</v>
      </c>
      <c r="C21756" s="749" t="s">
        <v>49489</v>
      </c>
      <c r="D21756" s="749" t="s">
        <v>49521</v>
      </c>
      <c r="E21756" s="749" t="s">
        <v>49522</v>
      </c>
      <c r="F21756" s="749" t="s">
        <v>49523</v>
      </c>
      <c r="G21756" s="749" t="s">
        <v>49524</v>
      </c>
      <c r="I21756" s="749" t="s">
        <v>236</v>
      </c>
      <c r="J21756" s="749" t="n">
        <v>77.52</v>
      </c>
    </row>
    <row collapsed="false" customFormat="false" customHeight="true" hidden="true" ht="12.75" outlineLevel="0" r="21757">
      <c r="A21757" s="749" t="s">
        <v>49526</v>
      </c>
      <c r="B21757" s="749" t="str">
        <f aca="false">C21757&amp;D21757&amp;E21757&amp;F21757&amp;G21757&amp;H21757</f>
        <v>BUEIRO SIMPLES CIRCULAR,CONSTITUIDO DE CHAPAS GALVANIZADAS OU REVESTIDAS COM EPOXY,ESPESSURA DE 2,70MM,DIAMETRO DE 2,40M,PARAFUSOS,PORCAS E FERRAMENTAS NECESSARIAS,RECOBRIMENTO MINIMO DE 0,50M E MAXIMO DE 8,70M,SOB A INFLUENCIA DO TREM-TIPO RODOVIARIO,EXCLUSIVE ANDAIME.ASSENTAMENTO</v>
      </c>
      <c r="C21757" s="749" t="s">
        <v>49489</v>
      </c>
      <c r="D21757" s="749" t="s">
        <v>49527</v>
      </c>
      <c r="E21757" s="749" t="s">
        <v>49522</v>
      </c>
      <c r="F21757" s="749" t="s">
        <v>49528</v>
      </c>
      <c r="G21757" s="749" t="s">
        <v>49524</v>
      </c>
      <c r="I21757" s="749" t="s">
        <v>236</v>
      </c>
      <c r="J21757" s="749" t="n">
        <v>110.19</v>
      </c>
    </row>
    <row collapsed="false" customFormat="false" customHeight="true" hidden="true" ht="12.75" outlineLevel="0" r="21758">
      <c r="A21758" s="749" t="s">
        <v>49529</v>
      </c>
      <c r="B21758" s="749" t="str">
        <f aca="false">C21758&amp;D21758&amp;E21758&amp;F21758&amp;G21758&amp;H21758</f>
        <v>BUEIRO SIMPLES CIRCULAR,CONSTITUIDO DE CHAPAS GALVANIZADAS OU REVESTIDAS COM EPOXY,ESPESSURA DE 2,70MM,DIAMETRO DE 2,40M,PARAFUSOS,PORCAS E FERRAMENTAS NECESSARIAS,RECOBRIMENTO MINIMO DE 0,50M E MAXIMO DE 8,70M,SOB A INFLUENCIA DO TREM-TIPO RODOVIARIO,EXCLUSIVE ANDAIME.ASSENTAMENTO</v>
      </c>
      <c r="C21758" s="749" t="s">
        <v>49489</v>
      </c>
      <c r="D21758" s="749" t="s">
        <v>49527</v>
      </c>
      <c r="E21758" s="749" t="s">
        <v>49522</v>
      </c>
      <c r="F21758" s="749" t="s">
        <v>49528</v>
      </c>
      <c r="G21758" s="749" t="s">
        <v>49524</v>
      </c>
      <c r="I21758" s="749" t="s">
        <v>236</v>
      </c>
      <c r="J21758" s="749" t="n">
        <v>98.57</v>
      </c>
    </row>
    <row collapsed="false" customFormat="false" customHeight="true" hidden="true" ht="12.75" outlineLevel="0" r="21759">
      <c r="A21759" s="749" t="s">
        <v>49530</v>
      </c>
      <c r="B21759" s="749" t="str">
        <f aca="false">C21759&amp;D21759&amp;E21759&amp;F21759&amp;G21759&amp;H21759</f>
        <v>BUEIRO SIMPLES CIRCULAR,CONSTITUIDO DE CHAPAS GALVANIZADAS OU REVESTIDAS COM EPOXY,ESPESSURA DE 3,40MM,DIAMETRO DE 2,60M,PARAFUSOS,PORCAS E FERRAMENTAS NECESSARIAS,RECOBRIMENTO MINIMO DE 0,50M E MAXIMO DE 10,60M,SOB A INFLUENCIA DO TREM-TIPO RODOVIARIO,EXCLUSIVE ANDAIME.ASSENTAMENTO</v>
      </c>
      <c r="C21759" s="749" t="s">
        <v>49489</v>
      </c>
      <c r="D21759" s="749" t="s">
        <v>49531</v>
      </c>
      <c r="E21759" s="749" t="s">
        <v>49522</v>
      </c>
      <c r="F21759" s="749" t="s">
        <v>49532</v>
      </c>
      <c r="G21759" s="749" t="s">
        <v>49533</v>
      </c>
      <c r="I21759" s="749" t="s">
        <v>236</v>
      </c>
      <c r="J21759" s="749" t="n">
        <v>119</v>
      </c>
    </row>
    <row collapsed="false" customFormat="false" customHeight="true" hidden="true" ht="12.75" outlineLevel="0" r="21760">
      <c r="A21760" s="749" t="s">
        <v>49534</v>
      </c>
      <c r="B21760" s="749" t="str">
        <f aca="false">C21760&amp;D21760&amp;E21760&amp;F21760&amp;G21760&amp;H21760</f>
        <v>BUEIRO SIMPLES CIRCULAR,CONSTITUIDO DE CHAPAS GALVANIZADAS OU REVESTIDAS COM EPOXY,ESPESSURA DE 3,40MM,DIAMETRO DE 2,60M,PARAFUSOS,PORCAS E FERRAMENTAS NECESSARIAS,RECOBRIMENTO MINIMO DE 0,50M E MAXIMO DE 10,60M,SOB A INFLUENCIA DO TREM-TIPO RODOVIARIO,EXCLUSIVE ANDAIME.ASSENTAMENTO</v>
      </c>
      <c r="C21760" s="749" t="s">
        <v>49489</v>
      </c>
      <c r="D21760" s="749" t="s">
        <v>49531</v>
      </c>
      <c r="E21760" s="749" t="s">
        <v>49522</v>
      </c>
      <c r="F21760" s="749" t="s">
        <v>49532</v>
      </c>
      <c r="G21760" s="749" t="s">
        <v>49533</v>
      </c>
      <c r="I21760" s="749" t="s">
        <v>236</v>
      </c>
      <c r="J21760" s="749" t="n">
        <v>106.45</v>
      </c>
    </row>
    <row collapsed="false" customFormat="false" customHeight="true" hidden="true" ht="12.75" outlineLevel="0" r="21761">
      <c r="A21761" s="749" t="s">
        <v>49535</v>
      </c>
      <c r="B21761" s="749" t="str">
        <f aca="false">C21761&amp;D21761&amp;E21761&amp;F21761&amp;G21761&amp;H21761</f>
        <v>BUEIRO SIMPLES CIRCULAR,CONSTITUIDO DE CHAPAS GALVANIZADAS OU REVESTIDAS COM EPOXY,ESPESSURA DE 3,40MM,DIAMETRO DE 2,80M,PARAFUSOS,PORCAS E FERRAMENTAS NECESSARIAS,RECOBRIMENTO MINIMO DE 0,50M E MAXIMO DE 9,80M,SOB A INFLUENCIA DO TREM-TIPO RODOVIARIO,EXCLUSIVE ANDAIME.ASSENTAMENTO</v>
      </c>
      <c r="C21761" s="749" t="s">
        <v>49489</v>
      </c>
      <c r="D21761" s="749" t="s">
        <v>49536</v>
      </c>
      <c r="E21761" s="749" t="s">
        <v>49522</v>
      </c>
      <c r="F21761" s="749" t="s">
        <v>49537</v>
      </c>
      <c r="G21761" s="749" t="s">
        <v>49524</v>
      </c>
      <c r="I21761" s="749" t="s">
        <v>236</v>
      </c>
      <c r="J21761" s="749" t="n">
        <v>129.24</v>
      </c>
    </row>
    <row collapsed="false" customFormat="false" customHeight="true" hidden="true" ht="12.75" outlineLevel="0" r="21762">
      <c r="A21762" s="749" t="s">
        <v>49538</v>
      </c>
      <c r="B21762" s="749" t="str">
        <f aca="false">C21762&amp;D21762&amp;E21762&amp;F21762&amp;G21762&amp;H21762</f>
        <v>BUEIRO SIMPLES CIRCULAR,CONSTITUIDO DE CHAPAS GALVANIZADAS OU REVESTIDAS COM EPOXY,ESPESSURA DE 3,40MM,DIAMETRO DE 2,80M,PARAFUSOS,PORCAS E FERRAMENTAS NECESSARIAS,RECOBRIMENTO MINIMO DE 0,50M E MAXIMO DE 9,80M,SOB A INFLUENCIA DO TREM-TIPO RODOVIARIO,EXCLUSIVE ANDAIME.ASSENTAMENTO</v>
      </c>
      <c r="C21762" s="749" t="s">
        <v>49489</v>
      </c>
      <c r="D21762" s="749" t="s">
        <v>49536</v>
      </c>
      <c r="E21762" s="749" t="s">
        <v>49522</v>
      </c>
      <c r="F21762" s="749" t="s">
        <v>49537</v>
      </c>
      <c r="G21762" s="749" t="s">
        <v>49524</v>
      </c>
      <c r="I21762" s="749" t="s">
        <v>236</v>
      </c>
      <c r="J21762" s="749" t="n">
        <v>115.62</v>
      </c>
    </row>
    <row collapsed="false" customFormat="false" customHeight="true" hidden="true" ht="12.75" outlineLevel="0" r="21763">
      <c r="A21763" s="749" t="s">
        <v>49539</v>
      </c>
      <c r="B21763" s="749" t="str">
        <f aca="false">C21763&amp;D21763&amp;E21763&amp;F21763&amp;G21763&amp;H21763</f>
        <v>BUEIRO SIMPLES CIRCULAR,CONSTITUIDO DE CHAPAS GALVANIZADAS OU REVESTIDAS COM EPOXY,ESPESSURA DE 2,70MM,DIAMETRO DE 3,05M,PARAFUSOS,PORCAS E FERRAMENTAS NECESSARIAS,RECOBRIMENTO MINIMO DE 0,45M E MAXIMO DE 13,10M,SOB A INFLUENCIA DO TREM-TIPA RODOVIARIO,EXCLUSIVE ANDAIME.ASSENTAMENTO</v>
      </c>
      <c r="C21763" s="749" t="s">
        <v>49489</v>
      </c>
      <c r="D21763" s="749" t="s">
        <v>49540</v>
      </c>
      <c r="E21763" s="749" t="s">
        <v>49522</v>
      </c>
      <c r="F21763" s="749" t="s">
        <v>49541</v>
      </c>
      <c r="G21763" s="749" t="s">
        <v>49542</v>
      </c>
      <c r="I21763" s="749" t="s">
        <v>236</v>
      </c>
      <c r="J21763" s="749" t="n">
        <v>270.47</v>
      </c>
    </row>
    <row collapsed="false" customFormat="false" customHeight="true" hidden="true" ht="12.75" outlineLevel="0" r="21764">
      <c r="A21764" s="749" t="s">
        <v>49543</v>
      </c>
      <c r="B21764" s="749" t="str">
        <f aca="false">C21764&amp;D21764&amp;E21764&amp;F21764&amp;G21764&amp;H21764</f>
        <v>BUEIRO SIMPLES CIRCULAR,CONSTITUIDO DE CHAPAS GALVANIZADAS OU REVESTIDAS COM EPOXY,ESPESSURA DE 2,70MM,DIAMETRO DE 3,05M,PARAFUSOS,PORCAS E FERRAMENTAS NECESSARIAS,RECOBRIMENTO MINIMO DE 0,45M E MAXIMO DE 13,10M,SOB A INFLUENCIA DO TREM-TIPA RODOVIARIO,EXCLUSIVE ANDAIME.ASSENTAMENTO</v>
      </c>
      <c r="C21764" s="749" t="s">
        <v>49489</v>
      </c>
      <c r="D21764" s="749" t="s">
        <v>49540</v>
      </c>
      <c r="E21764" s="749" t="s">
        <v>49522</v>
      </c>
      <c r="F21764" s="749" t="s">
        <v>49541</v>
      </c>
      <c r="G21764" s="749" t="s">
        <v>49542</v>
      </c>
      <c r="I21764" s="749" t="s">
        <v>236</v>
      </c>
      <c r="J21764" s="749" t="n">
        <v>241.95</v>
      </c>
    </row>
    <row collapsed="false" customFormat="false" customHeight="true" hidden="true" ht="12.75" outlineLevel="0" r="21765">
      <c r="A21765" s="749" t="s">
        <v>49544</v>
      </c>
      <c r="B21765" s="749" t="str">
        <f aca="false">C21765&amp;D21765&amp;E21765&amp;F21765&amp;G21765&amp;H21765</f>
        <v>BUEIRO SIMPLES CIRCULAR,CONSTITUIDO DE CHAPAS GALVANIZADAS OU REVESTIDAS COM EPOXY,ESPESSURA DE 2,70MM,DIAMETRO DE 3,40M,PARAFUSOS,PORCAS E FERRAMENTAS NECESSARIAS,RECOBRIMENTO MINIMO DE 0,45M E MAXIMO DE 11,70M,SOB A INFLUENCIA DO TREM-TIPO RODOVIARIO,EXCLUSIVE ANDAIME.ASSENTAMENTO</v>
      </c>
      <c r="C21765" s="749" t="s">
        <v>49489</v>
      </c>
      <c r="D21765" s="749" t="s">
        <v>49545</v>
      </c>
      <c r="E21765" s="749" t="s">
        <v>49522</v>
      </c>
      <c r="F21765" s="749" t="s">
        <v>49546</v>
      </c>
      <c r="G21765" s="749" t="s">
        <v>49533</v>
      </c>
      <c r="I21765" s="749" t="s">
        <v>236</v>
      </c>
      <c r="J21765" s="749" t="n">
        <v>330.57</v>
      </c>
    </row>
    <row collapsed="false" customFormat="false" customHeight="true" hidden="true" ht="12.75" outlineLevel="0" r="21766">
      <c r="A21766" s="749" t="s">
        <v>49547</v>
      </c>
      <c r="B21766" s="749" t="str">
        <f aca="false">C21766&amp;D21766&amp;E21766&amp;F21766&amp;G21766&amp;H21766</f>
        <v>BUEIRO SIMPLES CIRCULAR,CONSTITUIDO DE CHAPAS GALVANIZADAS OU REVESTIDAS COM EPOXY,ESPESSURA DE 2,70MM,DIAMETRO DE 3,40M,PARAFUSOS,PORCAS E FERRAMENTAS NECESSARIAS,RECOBRIMENTO MINIMO DE 0,45M E MAXIMO DE 11,70M,SOB A INFLUENCIA DO TREM-TIPO RODOVIARIO,EXCLUSIVE ANDAIME.ASSENTAMENTO</v>
      </c>
      <c r="C21766" s="749" t="s">
        <v>49489</v>
      </c>
      <c r="D21766" s="749" t="s">
        <v>49545</v>
      </c>
      <c r="E21766" s="749" t="s">
        <v>49522</v>
      </c>
      <c r="F21766" s="749" t="s">
        <v>49546</v>
      </c>
      <c r="G21766" s="749" t="s">
        <v>49533</v>
      </c>
      <c r="I21766" s="749" t="s">
        <v>236</v>
      </c>
      <c r="J21766" s="749" t="n">
        <v>295.72</v>
      </c>
    </row>
    <row collapsed="false" customFormat="false" customHeight="true" hidden="true" ht="12.75" outlineLevel="0" r="21767">
      <c r="A21767" s="749" t="s">
        <v>49548</v>
      </c>
      <c r="B21767" s="749" t="str">
        <f aca="false">C21767&amp;D21767&amp;E21767&amp;F21767&amp;G21767&amp;H21767</f>
        <v>BUEIRO SIMPLES CIRCULAR,CONSTITUIDO DE CHAPAS GALVANIZADAS OU REVESTIDAS COM EPOXY,ESPESSURA DE 2,70MM,DIAMETRO DE 3,80M,PARAFUSOS,PORCAS E FERRAMENTAS NECESSARIAS,RECOBRIMENTO MINIMO DE 0,60M E MAXIMO DE 10,50M,SOB A INFLUENCIA DO TREM-TIPO RODOVIARIO,EXCLUSIVE ANDAIME.ASSENTAMENTO</v>
      </c>
      <c r="C21767" s="749" t="s">
        <v>49489</v>
      </c>
      <c r="D21767" s="749" t="s">
        <v>49549</v>
      </c>
      <c r="E21767" s="749" t="s">
        <v>49522</v>
      </c>
      <c r="F21767" s="749" t="s">
        <v>49550</v>
      </c>
      <c r="G21767" s="749" t="s">
        <v>49533</v>
      </c>
      <c r="I21767" s="749" t="s">
        <v>236</v>
      </c>
      <c r="J21767" s="749" t="n">
        <v>330.57</v>
      </c>
    </row>
    <row collapsed="false" customFormat="false" customHeight="true" hidden="true" ht="12.75" outlineLevel="0" r="21768">
      <c r="A21768" s="749" t="s">
        <v>49551</v>
      </c>
      <c r="B21768" s="749" t="str">
        <f aca="false">C21768&amp;D21768&amp;E21768&amp;F21768&amp;G21768&amp;H21768</f>
        <v>BUEIRO SIMPLES CIRCULAR,CONSTITUIDO DE CHAPAS GALVANIZADAS OU REVESTIDAS COM EPOXY,ESPESSURA DE 2,70MM,DIAMETRO DE 3,80M,PARAFUSOS,PORCAS E FERRAMENTAS NECESSARIAS,RECOBRIMENTO MINIMO DE 0,60M E MAXIMO DE 10,50M,SOB A INFLUENCIA DO TREM-TIPO RODOVIARIO,EXCLUSIVE ANDAIME.ASSENTAMENTO</v>
      </c>
      <c r="C21768" s="749" t="s">
        <v>49489</v>
      </c>
      <c r="D21768" s="749" t="s">
        <v>49549</v>
      </c>
      <c r="E21768" s="749" t="s">
        <v>49522</v>
      </c>
      <c r="F21768" s="749" t="s">
        <v>49550</v>
      </c>
      <c r="G21768" s="749" t="s">
        <v>49533</v>
      </c>
      <c r="I21768" s="749" t="s">
        <v>236</v>
      </c>
      <c r="J21768" s="749" t="n">
        <v>295.72</v>
      </c>
    </row>
    <row collapsed="false" customFormat="false" customHeight="true" hidden="true" ht="12.75" outlineLevel="0" r="21769">
      <c r="A21769" s="749" t="s">
        <v>49552</v>
      </c>
      <c r="B21769" s="749" t="str">
        <f aca="false">C21769&amp;D21769&amp;E21769&amp;F21769&amp;G21769&amp;H21769</f>
        <v>BUEIRO SIMPLES CIRCULAR,CONSTITUIDO DE CHAPAS GALVANIZADAS OU REVESTIDAS COM EPOXY,ESPESSURA DE 2,70MM,DIAMETRO DE 4,20M,PARAFUSOS,PORCAS E FERRAMENTAS NECESSARIAS,RECOBRIMENTO MINIMO DE 0,60M E MAXIMO DE 9,50M,SOB A INFLUENCIA DO TREM-TIPO RODOVIARIO,EXCLUSIVE ANDAIME.ASSENTAMENTO</v>
      </c>
      <c r="C21769" s="749" t="s">
        <v>49489</v>
      </c>
      <c r="D21769" s="749" t="s">
        <v>49553</v>
      </c>
      <c r="E21769" s="749" t="s">
        <v>49522</v>
      </c>
      <c r="F21769" s="749" t="s">
        <v>49554</v>
      </c>
      <c r="G21769" s="749" t="s">
        <v>49524</v>
      </c>
      <c r="I21769" s="749" t="s">
        <v>236</v>
      </c>
      <c r="J21769" s="749" t="n">
        <v>564.25</v>
      </c>
    </row>
    <row collapsed="false" customFormat="false" customHeight="true" hidden="true" ht="12.75" outlineLevel="0" r="21770">
      <c r="A21770" s="749" t="s">
        <v>49555</v>
      </c>
      <c r="B21770" s="749" t="str">
        <f aca="false">C21770&amp;D21770&amp;E21770&amp;F21770&amp;G21770&amp;H21770</f>
        <v>BUEIRO SIMPLES CIRCULAR,CONSTITUIDO DE CHAPAS GALVANIZADAS OU REVESTIDAS COM EPOXY,ESPESSURA DE 2,70MM,DIAMETRO DE 4,20M,PARAFUSOS,PORCAS E FERRAMENTAS NECESSARIAS,RECOBRIMENTO MINIMO DE 0,60M E MAXIMO DE 9,50M,SOB A INFLUENCIA DO TREM-TIPO RODOVIARIO,EXCLUSIVE ANDAIME.ASSENTAMENTO</v>
      </c>
      <c r="C21770" s="749" t="s">
        <v>49489</v>
      </c>
      <c r="D21770" s="749" t="s">
        <v>49553</v>
      </c>
      <c r="E21770" s="749" t="s">
        <v>49522</v>
      </c>
      <c r="F21770" s="749" t="s">
        <v>49554</v>
      </c>
      <c r="G21770" s="749" t="s">
        <v>49524</v>
      </c>
      <c r="I21770" s="749" t="s">
        <v>236</v>
      </c>
      <c r="J21770" s="749" t="n">
        <v>522.04</v>
      </c>
    </row>
    <row collapsed="false" customFormat="false" customHeight="true" hidden="true" ht="12.75" outlineLevel="0" r="21771">
      <c r="A21771" s="749" t="s">
        <v>49556</v>
      </c>
      <c r="B21771" s="749" t="str">
        <f aca="false">C21771&amp;D21771&amp;E21771&amp;F21771&amp;G21771&amp;H21771</f>
        <v>BUEIRO SIMPLES CIRCULAR,CONSTITUIDO DE CHAPAS GALVANIZADAS OU REVESTIDAS COM EPOXY,ESPESSURA DE 2,70MM,DIAMETRO DE 4,60M,PARAFUSOS,PORCAS E FERRAMENTAS NECESSARIAS,RECOBRIMENTO MINIMO DE 0,60M E MAXIMO DE 8,70M,SOB A INFLUENCIA DO TREM-TIPO RODOVIARIO,EXCLUSIVE ANDAIME.ASSENTAMENTO</v>
      </c>
      <c r="C21771" s="749" t="s">
        <v>49489</v>
      </c>
      <c r="D21771" s="749" t="s">
        <v>49557</v>
      </c>
      <c r="E21771" s="749" t="s">
        <v>49522</v>
      </c>
      <c r="F21771" s="749" t="s">
        <v>49558</v>
      </c>
      <c r="G21771" s="749" t="s">
        <v>49524</v>
      </c>
      <c r="I21771" s="749" t="s">
        <v>236</v>
      </c>
      <c r="J21771" s="749" t="n">
        <v>644.85</v>
      </c>
    </row>
    <row collapsed="false" customFormat="false" customHeight="true" hidden="true" ht="12.75" outlineLevel="0" r="21772">
      <c r="A21772" s="749" t="s">
        <v>49559</v>
      </c>
      <c r="B21772" s="749" t="str">
        <f aca="false">C21772&amp;D21772&amp;E21772&amp;F21772&amp;G21772&amp;H21772</f>
        <v>BUEIRO SIMPLES CIRCULAR,CONSTITUIDO DE CHAPAS GALVANIZADAS OU REVESTIDAS COM EPOXY,ESPESSURA DE 2,70MM,DIAMETRO DE 4,60M,PARAFUSOS,PORCAS E FERRAMENTAS NECESSARIAS,RECOBRIMENTO MINIMO DE 0,60M E MAXIMO DE 8,70M,SOB A INFLUENCIA DO TREM-TIPO RODOVIARIO,EXCLUSIVE ANDAIME.ASSENTAMENTO</v>
      </c>
      <c r="C21772" s="749" t="s">
        <v>49489</v>
      </c>
      <c r="D21772" s="749" t="s">
        <v>49557</v>
      </c>
      <c r="E21772" s="749" t="s">
        <v>49522</v>
      </c>
      <c r="F21772" s="749" t="s">
        <v>49558</v>
      </c>
      <c r="G21772" s="749" t="s">
        <v>49524</v>
      </c>
      <c r="I21772" s="749" t="s">
        <v>236</v>
      </c>
      <c r="J21772" s="749" t="n">
        <v>596.62</v>
      </c>
    </row>
    <row collapsed="false" customFormat="false" customHeight="true" hidden="true" ht="12.75" outlineLevel="0" r="21773">
      <c r="A21773" s="749" t="s">
        <v>49560</v>
      </c>
      <c r="B21773" s="749" t="str">
        <f aca="false">C21773&amp;D21773&amp;E21773&amp;F21773&amp;G21773&amp;H21773</f>
        <v>BUEIRO SIMPLES LENTICULAR,CONSTITUIDO DE CHAPAS GALVANIZADAS OU REVESTIDAS COM EPOXY,ESPESSURA DE 2MM,PARAFUSOS,PORCAS E FERRAMENTAS NECESSARIAS,COM DIMENSOES EM TORNO DE 1,00M DEVAO E 0,80M DE ALTURA,RECOBRIMENTO MINIMO DE 0,30M E MAXIMODE 6,80M,SOB A INFLUENCIA DO TREM-TIPO RODOVIARIO,EXCLUSIVEANDAIME.ASSENTAMENTO</v>
      </c>
      <c r="C21773" s="749" t="s">
        <v>49129</v>
      </c>
      <c r="D21773" s="749" t="s">
        <v>49561</v>
      </c>
      <c r="E21773" s="749" t="s">
        <v>49562</v>
      </c>
      <c r="F21773" s="749" t="s">
        <v>49563</v>
      </c>
      <c r="G21773" s="749" t="s">
        <v>49564</v>
      </c>
      <c r="H21773" s="749" t="s">
        <v>49565</v>
      </c>
      <c r="I21773" s="749" t="s">
        <v>236</v>
      </c>
      <c r="J21773" s="749" t="n">
        <v>41.63</v>
      </c>
    </row>
    <row collapsed="false" customFormat="false" customHeight="true" hidden="true" ht="12.75" outlineLevel="0" r="21774">
      <c r="A21774" s="749" t="s">
        <v>49566</v>
      </c>
      <c r="B21774" s="749" t="str">
        <f aca="false">C21774&amp;D21774&amp;E21774&amp;F21774&amp;G21774&amp;H21774</f>
        <v>BUEIRO SIMPLES LENTICULAR,CONSTITUIDO DE CHAPAS GALVANIZADAS OU REVESTIDAS COM EPOXY,ESPESSURA DE 2MM,PARAFUSOS,PORCAS E FERRAMENTAS NECESSARIAS,COM DIMENSOES EM TORNO DE 1,00M DEVAO E 0,80M DE ALTURA,RECOBRIMENTO MINIMO DE 0,30M E MAXIMODE 6,80M,SOB A INFLUENCIA DO TREM-TIPO RODOVIARIO,EXCLUSIVEANDAIME.ASSENTAMENTO</v>
      </c>
      <c r="C21774" s="749" t="s">
        <v>49129</v>
      </c>
      <c r="D21774" s="749" t="s">
        <v>49561</v>
      </c>
      <c r="E21774" s="749" t="s">
        <v>49562</v>
      </c>
      <c r="F21774" s="749" t="s">
        <v>49563</v>
      </c>
      <c r="G21774" s="749" t="s">
        <v>49564</v>
      </c>
      <c r="H21774" s="749" t="s">
        <v>49565</v>
      </c>
      <c r="I21774" s="749" t="s">
        <v>236</v>
      </c>
      <c r="J21774" s="749" t="n">
        <v>37.46</v>
      </c>
    </row>
    <row collapsed="false" customFormat="false" customHeight="true" hidden="true" ht="12.75" outlineLevel="0" r="21775">
      <c r="A21775" s="749" t="s">
        <v>49567</v>
      </c>
      <c r="B21775" s="749" t="str">
        <f aca="false">C21775&amp;D21775&amp;E21775&amp;F21775&amp;G21775&amp;H21775</f>
        <v>BUEIRO SIMPLES LENTICULAR,CONSTITUIDO DE CHAPAS GALVANIZADAS OU REVESTIDAS COM EPOXY,ESPESSURA DE 2MM,PARAFUSOS,PORCAS E FERRAMENTAS NECESSARIAS,COM DIMENSOES EM TORNO DE 1,20M DEVAO E 1,00M DE ALTURA,RECOBRIMENTO MINIMO DE 0,30M E MAXIMODE 9,00M,SOB A INFLUENCIA DO TREM-TIPO RODOVIARIO,EXCLUSIVEANDAIME.ASSENTAMENTO</v>
      </c>
      <c r="C21775" s="749" t="s">
        <v>49129</v>
      </c>
      <c r="D21775" s="749" t="s">
        <v>49561</v>
      </c>
      <c r="E21775" s="749" t="s">
        <v>49568</v>
      </c>
      <c r="F21775" s="749" t="s">
        <v>49569</v>
      </c>
      <c r="G21775" s="749" t="s">
        <v>49570</v>
      </c>
      <c r="H21775" s="749" t="s">
        <v>49565</v>
      </c>
      <c r="I21775" s="749" t="s">
        <v>236</v>
      </c>
      <c r="J21775" s="749" t="n">
        <v>49.96</v>
      </c>
    </row>
    <row collapsed="false" customFormat="false" customHeight="true" hidden="true" ht="12.75" outlineLevel="0" r="21776">
      <c r="A21776" s="749" t="s">
        <v>49571</v>
      </c>
      <c r="B21776" s="749" t="str">
        <f aca="false">C21776&amp;D21776&amp;E21776&amp;F21776&amp;G21776&amp;H21776</f>
        <v>BUEIRO SIMPLES LENTICULAR,CONSTITUIDO DE CHAPAS GALVANIZADAS OU REVESTIDAS COM EPOXY,ESPESSURA DE 2MM,PARAFUSOS,PORCAS E FERRAMENTAS NECESSARIAS,COM DIMENSOES EM TORNO DE 1,20M DEVAO E 1,00M DE ALTURA,RECOBRIMENTO MINIMO DE 0,30M E MAXIMODE 9,00M,SOB A INFLUENCIA DO TREM-TIPO RODOVIARIO,EXCLUSIVEANDAIME.ASSENTAMENTO</v>
      </c>
      <c r="C21776" s="749" t="s">
        <v>49129</v>
      </c>
      <c r="D21776" s="749" t="s">
        <v>49561</v>
      </c>
      <c r="E21776" s="749" t="s">
        <v>49568</v>
      </c>
      <c r="F21776" s="749" t="s">
        <v>49569</v>
      </c>
      <c r="G21776" s="749" t="s">
        <v>49570</v>
      </c>
      <c r="H21776" s="749" t="s">
        <v>49565</v>
      </c>
      <c r="I21776" s="749" t="s">
        <v>236</v>
      </c>
      <c r="J21776" s="749" t="n">
        <v>44.96</v>
      </c>
    </row>
    <row collapsed="false" customFormat="false" customHeight="true" hidden="true" ht="12.75" outlineLevel="0" r="21777">
      <c r="A21777" s="749" t="s">
        <v>49572</v>
      </c>
      <c r="B21777" s="749" t="str">
        <f aca="false">C21777&amp;D21777&amp;E21777&amp;F21777&amp;G21777&amp;H21777</f>
        <v>BUEIRO SIMPLES LENTICULAR,CONSTITUIDO DE CHAPAS GALVANIZADAS OU REVESTIDAS COM EPOXY,ESPESSURA DE 2MM,PARAFUSOS,PORCAS E FERRAMENTAS NECESSARIAS,COM DIMENSOES EM TORNO DE 1,45M DEVAO E 1,10M DE ALTURA,RECOBRIMENTO MINIMO DE 0,40M E MAXIMODE 7,40M,SOB A INFLUENCIA DO TREM-TIPO RODOVIARIO,EXCLUSIVEANDAIME.ASSENTAMENTO</v>
      </c>
      <c r="C21777" s="749" t="s">
        <v>49129</v>
      </c>
      <c r="D21777" s="749" t="s">
        <v>49561</v>
      </c>
      <c r="E21777" s="749" t="s">
        <v>49573</v>
      </c>
      <c r="F21777" s="749" t="s">
        <v>49574</v>
      </c>
      <c r="G21777" s="749" t="s">
        <v>49575</v>
      </c>
      <c r="H21777" s="749" t="s">
        <v>49565</v>
      </c>
      <c r="I21777" s="749" t="s">
        <v>236</v>
      </c>
      <c r="J21777" s="749" t="n">
        <v>58.09</v>
      </c>
    </row>
    <row collapsed="false" customFormat="false" customHeight="true" hidden="true" ht="12.75" outlineLevel="0" r="21778">
      <c r="A21778" s="749" t="s">
        <v>49576</v>
      </c>
      <c r="B21778" s="749" t="str">
        <f aca="false">C21778&amp;D21778&amp;E21778&amp;F21778&amp;G21778&amp;H21778</f>
        <v>BUEIRO SIMPLES LENTICULAR,CONSTITUIDO DE CHAPAS GALVANIZADAS OU REVESTIDAS COM EPOXY,ESPESSURA DE 2MM,PARAFUSOS,PORCAS E FERRAMENTAS NECESSARIAS,COM DIMENSOES EM TORNO DE 1,45M DEVAO E 1,10M DE ALTURA,RECOBRIMENTO MINIMO DE 0,40M E MAXIMODE 7,40M,SOB A INFLUENCIA DO TREM-TIPO RODOVIARIO,EXCLUSIVEANDAIME.ASSENTAMENTO</v>
      </c>
      <c r="C21778" s="749" t="s">
        <v>49129</v>
      </c>
      <c r="D21778" s="749" t="s">
        <v>49561</v>
      </c>
      <c r="E21778" s="749" t="s">
        <v>49573</v>
      </c>
      <c r="F21778" s="749" t="s">
        <v>49574</v>
      </c>
      <c r="G21778" s="749" t="s">
        <v>49575</v>
      </c>
      <c r="H21778" s="749" t="s">
        <v>49565</v>
      </c>
      <c r="I21778" s="749" t="s">
        <v>236</v>
      </c>
      <c r="J21778" s="749" t="n">
        <v>52.28</v>
      </c>
    </row>
    <row collapsed="false" customFormat="false" customHeight="true" hidden="true" ht="12.75" outlineLevel="0" r="21779">
      <c r="A21779" s="749" t="s">
        <v>49577</v>
      </c>
      <c r="B21779" s="749" t="str">
        <f aca="false">C21779&amp;D21779&amp;E21779&amp;F21779&amp;G21779&amp;H21779</f>
        <v>BUEIRO SIMPLES LENTICULAR,CONSTITUIDO DE CHAPAS GALVANIZADAS OU REVESTIDAS COM EPOXY,ESPESSURA DE 2MM,PARAFUSOS,PORCAS E FERRAMENTAS NECESSARIAS,COM DIMENSOES EM TORNO DE 1,85M DEVAO E 1,50M DE ALTURA,RECOBRIMENTO MINIMO DE 0,50M E MAXIMODE 8,10M,SOB A INFLUENCIA DO TREM-TIPO RODOVIARIO,EXCLUSIVEANDAIME.ASSENTAMENTO</v>
      </c>
      <c r="C21779" s="749" t="s">
        <v>49129</v>
      </c>
      <c r="D21779" s="749" t="s">
        <v>49561</v>
      </c>
      <c r="E21779" s="749" t="s">
        <v>49578</v>
      </c>
      <c r="F21779" s="749" t="s">
        <v>49579</v>
      </c>
      <c r="G21779" s="749" t="s">
        <v>49580</v>
      </c>
      <c r="H21779" s="749" t="s">
        <v>49565</v>
      </c>
      <c r="I21779" s="749" t="s">
        <v>236</v>
      </c>
      <c r="J21779" s="749" t="n">
        <v>73.47</v>
      </c>
    </row>
    <row collapsed="false" customFormat="false" customHeight="true" hidden="true" ht="12.75" outlineLevel="0" r="21780">
      <c r="A21780" s="749" t="s">
        <v>49581</v>
      </c>
      <c r="B21780" s="749" t="str">
        <f aca="false">C21780&amp;D21780&amp;E21780&amp;F21780&amp;G21780&amp;H21780</f>
        <v>BUEIRO SIMPLES LENTICULAR,CONSTITUIDO DE CHAPAS GALVANIZADAS OU REVESTIDAS COM EPOXY,ESPESSURA DE 2MM,PARAFUSOS,PORCAS E FERRAMENTAS NECESSARIAS,COM DIMENSOES EM TORNO DE 1,85M DEVAO E 1,50M DE ALTURA,RECOBRIMENTO MINIMO DE 0,50M E MAXIMODE 8,10M,SOB A INFLUENCIA DO TREM-TIPO RODOVIARIO,EXCLUSIVEANDAIME.ASSENTAMENTO</v>
      </c>
      <c r="C21780" s="749" t="s">
        <v>49129</v>
      </c>
      <c r="D21780" s="749" t="s">
        <v>49561</v>
      </c>
      <c r="E21780" s="749" t="s">
        <v>49578</v>
      </c>
      <c r="F21780" s="749" t="s">
        <v>49579</v>
      </c>
      <c r="G21780" s="749" t="s">
        <v>49580</v>
      </c>
      <c r="H21780" s="749" t="s">
        <v>49565</v>
      </c>
      <c r="I21780" s="749" t="s">
        <v>236</v>
      </c>
      <c r="J21780" s="749" t="n">
        <v>66.12</v>
      </c>
    </row>
    <row collapsed="false" customFormat="false" customHeight="true" hidden="true" ht="12.75" outlineLevel="0" r="21781">
      <c r="A21781" s="749" t="s">
        <v>49582</v>
      </c>
      <c r="B21781" s="749" t="str">
        <f aca="false">C21781&amp;D21781&amp;E21781&amp;F21781&amp;G21781&amp;H21781</f>
        <v>BUEIRO SIMPLES LENTICULAR,CONSTITUIDO DE CHAPAS GALVANIZADAS OU REVESTIDAS COM EPOXY,ESPESSURA DE 2MM,PARAFUSOS,PORCAS E FERRAMENTAS NECESSARIAS,COM DIMENSOES EM TORNO DE 2,15M DEVAO E 1,60M DE ALTURA,RECOBRIMENTO MINIMO DE 0,60M E MAXIMODE 7,00M,SOB A INFLUENCIA DO TREM-TIPO RODOVIARIO,EXCLUSIVEANDAIME.ASSENTAMENTO</v>
      </c>
      <c r="C21781" s="749" t="s">
        <v>49129</v>
      </c>
      <c r="D21781" s="749" t="s">
        <v>49561</v>
      </c>
      <c r="E21781" s="749" t="s">
        <v>49583</v>
      </c>
      <c r="F21781" s="749" t="s">
        <v>49584</v>
      </c>
      <c r="G21781" s="749" t="s">
        <v>49585</v>
      </c>
      <c r="H21781" s="749" t="s">
        <v>49565</v>
      </c>
      <c r="I21781" s="749" t="s">
        <v>236</v>
      </c>
      <c r="J21781" s="749" t="n">
        <v>83.27</v>
      </c>
    </row>
    <row collapsed="false" customFormat="false" customHeight="true" hidden="true" ht="12.75" outlineLevel="0" r="21782">
      <c r="A21782" s="749" t="s">
        <v>49586</v>
      </c>
      <c r="B21782" s="749" t="str">
        <f aca="false">C21782&amp;D21782&amp;E21782&amp;F21782&amp;G21782&amp;H21782</f>
        <v>BUEIRO SIMPLES LENTICULAR,CONSTITUIDO DE CHAPAS GALVANIZADAS OU REVESTIDAS COM EPOXY,ESPESSURA DE 2MM,PARAFUSOS,PORCAS E FERRAMENTAS NECESSARIAS,COM DIMENSOES EM TORNO DE 2,15M DEVAO E 1,60M DE ALTURA,RECOBRIMENTO MINIMO DE 0,60M E MAXIMODE 7,00M,SOB A INFLUENCIA DO TREM-TIPO RODOVIARIO,EXCLUSIVEANDAIME.ASSENTAMENTO</v>
      </c>
      <c r="C21782" s="749" t="s">
        <v>49129</v>
      </c>
      <c r="D21782" s="749" t="s">
        <v>49561</v>
      </c>
      <c r="E21782" s="749" t="s">
        <v>49583</v>
      </c>
      <c r="F21782" s="749" t="s">
        <v>49584</v>
      </c>
      <c r="G21782" s="749" t="s">
        <v>49585</v>
      </c>
      <c r="H21782" s="749" t="s">
        <v>49565</v>
      </c>
      <c r="I21782" s="749" t="s">
        <v>236</v>
      </c>
      <c r="J21782" s="749" t="n">
        <v>74.93</v>
      </c>
    </row>
    <row collapsed="false" customFormat="false" customHeight="true" hidden="true" ht="12.75" outlineLevel="0" r="21783">
      <c r="A21783" s="749" t="s">
        <v>49587</v>
      </c>
      <c r="B21783" s="749" t="str">
        <f aca="false">C21783&amp;D21783&amp;E21783&amp;F21783&amp;G21783&amp;H21783</f>
        <v>BUEIRO SIMPLES LENTICULAR,CONSTITUIDO DE CHAPAS GALVANIZADAS OU REVESTIDAS COM EPOXY,ESPESSURA DE 2MM,PARAFUSOS,PORCAS E FERRAMENTAS NECESSARIAS,COM DIMENSOES EM TORNO DE 2,30M DEVAO E 1,65M DE ALTURA,RECOBRIMENTO MINIMO DE 0,60M E MAXIMODE 6,50M,SOB A INFLUENCIA DO TREM-TIPO RODOVIARIO,EXCLUSIVEANDAIME.ASSENTAMENTO</v>
      </c>
      <c r="C21783" s="749" t="s">
        <v>49129</v>
      </c>
      <c r="D21783" s="749" t="s">
        <v>49561</v>
      </c>
      <c r="E21783" s="749" t="s">
        <v>49588</v>
      </c>
      <c r="F21783" s="749" t="s">
        <v>49589</v>
      </c>
      <c r="G21783" s="749" t="s">
        <v>49590</v>
      </c>
      <c r="H21783" s="749" t="s">
        <v>49565</v>
      </c>
      <c r="I21783" s="749" t="s">
        <v>236</v>
      </c>
      <c r="J21783" s="749" t="n">
        <v>89.22</v>
      </c>
    </row>
    <row collapsed="false" customFormat="false" customHeight="true" hidden="true" ht="12.75" outlineLevel="0" r="21784">
      <c r="A21784" s="749" t="s">
        <v>49591</v>
      </c>
      <c r="B21784" s="749" t="str">
        <f aca="false">C21784&amp;D21784&amp;E21784&amp;F21784&amp;G21784&amp;H21784</f>
        <v>BUEIRO SIMPLES LENTICULAR,CONSTITUIDO DE CHAPAS GALVANIZADAS OU REVESTIDAS COM EPOXY,ESPESSURA DE 2MM,PARAFUSOS,PORCAS E FERRAMENTAS NECESSARIAS,COM DIMENSOES EM TORNO DE 2,30M DEVAO E 1,65M DE ALTURA,RECOBRIMENTO MINIMO DE 0,60M E MAXIMODE 6,50M,SOB A INFLUENCIA DO TREM-TIPO RODOVIARIO,EXCLUSIVEANDAIME.ASSENTAMENTO</v>
      </c>
      <c r="C21784" s="749" t="s">
        <v>49129</v>
      </c>
      <c r="D21784" s="749" t="s">
        <v>49561</v>
      </c>
      <c r="E21784" s="749" t="s">
        <v>49588</v>
      </c>
      <c r="F21784" s="749" t="s">
        <v>49589</v>
      </c>
      <c r="G21784" s="749" t="s">
        <v>49590</v>
      </c>
      <c r="H21784" s="749" t="s">
        <v>49565</v>
      </c>
      <c r="I21784" s="749" t="s">
        <v>236</v>
      </c>
      <c r="J21784" s="749" t="n">
        <v>80.29</v>
      </c>
    </row>
    <row collapsed="false" customFormat="false" customHeight="true" hidden="true" ht="12.75" outlineLevel="0" r="21785">
      <c r="A21785" s="749" t="s">
        <v>49592</v>
      </c>
      <c r="B21785" s="749" t="str">
        <f aca="false">C21785&amp;D21785&amp;E21785&amp;F21785&amp;G21785&amp;H21785</f>
        <v>BUEIRO SIMPLES LENTICULAR,CONSTITUIDO DE CHAPAS GALVANIZADAS OU REVESTIDAS COM EPOXY,ESPESSURA DE 2MM,PARAFUSOS,PORCAS E FERRAMENTAS NECESSARIAS,COM DIMENSOES EM TORNO DE 2,50M DEVAO E 2,20M DE ALTURA,RECOBRIMENTO MINIMO DE 0,60M E MAXIMODE 6,00M,SOB A INFLUENCIA DO TREM-TIPO RODOVIARIO,EXCLUSIVEANDAIME.ASSENTAMENTO</v>
      </c>
      <c r="C21785" s="749" t="s">
        <v>49129</v>
      </c>
      <c r="D21785" s="749" t="s">
        <v>49561</v>
      </c>
      <c r="E21785" s="749" t="s">
        <v>49593</v>
      </c>
      <c r="F21785" s="749" t="s">
        <v>49594</v>
      </c>
      <c r="G21785" s="749" t="s">
        <v>49595</v>
      </c>
      <c r="H21785" s="749" t="s">
        <v>49565</v>
      </c>
      <c r="I21785" s="749" t="s">
        <v>236</v>
      </c>
      <c r="J21785" s="749" t="n">
        <v>96.08</v>
      </c>
    </row>
    <row collapsed="false" customFormat="false" customHeight="true" hidden="true" ht="12.75" outlineLevel="0" r="21786">
      <c r="A21786" s="749" t="s">
        <v>49596</v>
      </c>
      <c r="B21786" s="749" t="str">
        <f aca="false">C21786&amp;D21786&amp;E21786&amp;F21786&amp;G21786&amp;H21786</f>
        <v>BUEIRO SIMPLES LENTICULAR,CONSTITUIDO DE CHAPAS GALVANIZADAS OU REVESTIDAS COM EPOXY,ESPESSURA DE 2MM,PARAFUSOS,PORCAS E FERRAMENTAS NECESSARIAS,COM DIMENSOES EM TORNO DE 2,50M DEVAO E 2,20M DE ALTURA,RECOBRIMENTO MINIMO DE 0,60M E MAXIMODE 6,00M,SOB A INFLUENCIA DO TREM-TIPO RODOVIARIO,EXCLUSIVEANDAIME.ASSENTAMENTO</v>
      </c>
      <c r="C21786" s="749" t="s">
        <v>49129</v>
      </c>
      <c r="D21786" s="749" t="s">
        <v>49561</v>
      </c>
      <c r="E21786" s="749" t="s">
        <v>49593</v>
      </c>
      <c r="F21786" s="749" t="s">
        <v>49594</v>
      </c>
      <c r="G21786" s="749" t="s">
        <v>49595</v>
      </c>
      <c r="H21786" s="749" t="s">
        <v>49565</v>
      </c>
      <c r="I21786" s="749" t="s">
        <v>236</v>
      </c>
      <c r="J21786" s="749" t="n">
        <v>86.46</v>
      </c>
    </row>
    <row collapsed="false" customFormat="false" customHeight="true" hidden="true" ht="12.75" outlineLevel="0" r="21787">
      <c r="A21787" s="749" t="s">
        <v>49597</v>
      </c>
      <c r="B21787" s="749" t="str">
        <f aca="false">C21787&amp;D21787&amp;E21787&amp;F21787&amp;G21787&amp;H21787</f>
        <v>BUEIRO SIMPLES LENTICULAR,CONSTITUIDO DE CHAPAS GALVANIZADAS OU REVESTIDAS COM EPOXY,ESPESSURA DE 2,70MM,PARAFUSOS,PORCAS E FERRAMENTAS NECESSARIAS,COM DIMENSOES EM TORNO DE 3,05MDE VAO E 2,05M DE ALTURA,RECOBRIMENTO MINIMO DE 0,60M E MAXIMO DE 6,80M,SOB A INFLUENCIA DO TREM-TIPO RODOVIARIO,EXCLUSIVE ANDAIME.ASSENTAMENTO</v>
      </c>
      <c r="C21787" s="749" t="s">
        <v>49129</v>
      </c>
      <c r="D21787" s="749" t="s">
        <v>49598</v>
      </c>
      <c r="E21787" s="749" t="s">
        <v>49599</v>
      </c>
      <c r="F21787" s="749" t="s">
        <v>49600</v>
      </c>
      <c r="G21787" s="749" t="s">
        <v>49601</v>
      </c>
      <c r="H21787" s="749" t="s">
        <v>49602</v>
      </c>
      <c r="I21787" s="749" t="s">
        <v>236</v>
      </c>
      <c r="J21787" s="749" t="n">
        <v>297.52</v>
      </c>
    </row>
    <row collapsed="false" customFormat="false" customHeight="true" hidden="true" ht="12.75" outlineLevel="0" r="21788">
      <c r="A21788" s="749" t="s">
        <v>49603</v>
      </c>
      <c r="B21788" s="749" t="str">
        <f aca="false">C21788&amp;D21788&amp;E21788&amp;F21788&amp;G21788&amp;H21788</f>
        <v>BUEIRO SIMPLES LENTICULAR,CONSTITUIDO DE CHAPAS GALVANIZADAS OU REVESTIDAS COM EPOXY,ESPESSURA DE 2,70MM,PARAFUSOS,PORCAS E FERRAMENTAS NECESSARIAS,COM DIMENSOES EM TORNO DE 3,05MDE VAO E 2,05M DE ALTURA,RECOBRIMENTO MINIMO DE 0,60M E MAXIMO DE 6,80M,SOB A INFLUENCIA DO TREM-TIPO RODOVIARIO,EXCLUSIVE ANDAIME.ASSENTAMENTO</v>
      </c>
      <c r="C21788" s="749" t="s">
        <v>49129</v>
      </c>
      <c r="D21788" s="749" t="s">
        <v>49598</v>
      </c>
      <c r="E21788" s="749" t="s">
        <v>49599</v>
      </c>
      <c r="F21788" s="749" t="s">
        <v>49600</v>
      </c>
      <c r="G21788" s="749" t="s">
        <v>49601</v>
      </c>
      <c r="H21788" s="749" t="s">
        <v>49602</v>
      </c>
      <c r="I21788" s="749" t="s">
        <v>236</v>
      </c>
      <c r="J21788" s="749" t="n">
        <v>266.15</v>
      </c>
    </row>
    <row collapsed="false" customFormat="false" customHeight="true" hidden="true" ht="12.75" outlineLevel="0" r="21789">
      <c r="A21789" s="749" t="s">
        <v>49604</v>
      </c>
      <c r="B21789" s="749" t="str">
        <f aca="false">C21789&amp;D21789&amp;E21789&amp;F21789&amp;G21789&amp;H21789</f>
        <v>BUEIRO SIMPLES LENTICULAR,CONSTITUIDO DE CHAPAS GALVANIZADAS OU REVESTIDAS COM EPOXY,ESPESSURA DE 2,70MM,PARAFUSOS,PORCAS E FERRAMENTAS NECESSARIAS,COM DIMENSOES EM TORNO DE 4,15MDE VAO E 2,80M DE ALTURA,RECOBRIMENTO MINIMO DE 0,60M E MAXIMO DE 6,80M,SOB A INFLUENCIA DO TREM-TIPO RODOVIARIO,EXCLUSIVE ANDAIME.ASSENTAMENTO</v>
      </c>
      <c r="C21789" s="749" t="s">
        <v>49129</v>
      </c>
      <c r="D21789" s="749" t="s">
        <v>49598</v>
      </c>
      <c r="E21789" s="749" t="s">
        <v>49605</v>
      </c>
      <c r="F21789" s="749" t="s">
        <v>49606</v>
      </c>
      <c r="G21789" s="749" t="s">
        <v>49601</v>
      </c>
      <c r="H21789" s="749" t="s">
        <v>49602</v>
      </c>
      <c r="I21789" s="749" t="s">
        <v>236</v>
      </c>
      <c r="J21789" s="749" t="n">
        <v>425.03</v>
      </c>
    </row>
    <row collapsed="false" customFormat="false" customHeight="true" hidden="true" ht="12.75" outlineLevel="0" r="21790">
      <c r="A21790" s="749" t="s">
        <v>49607</v>
      </c>
      <c r="B21790" s="749" t="str">
        <f aca="false">C21790&amp;D21790&amp;E21790&amp;F21790&amp;G21790&amp;H21790</f>
        <v>BUEIRO SIMPLES LENTICULAR,CONSTITUIDO DE CHAPAS GALVANIZADAS OU REVESTIDAS COM EPOXY,ESPESSURA DE 2,70MM,PARAFUSOS,PORCAS E FERRAMENTAS NECESSARIAS,COM DIMENSOES EM TORNO DE 4,15MDE VAO E 2,80M DE ALTURA,RECOBRIMENTO MINIMO DE 0,60M E MAXIMO DE 6,80M,SOB A INFLUENCIA DO TREM-TIPO RODOVIARIO,EXCLUSIVE ANDAIME.ASSENTAMENTO</v>
      </c>
      <c r="C21790" s="749" t="s">
        <v>49129</v>
      </c>
      <c r="D21790" s="749" t="s">
        <v>49598</v>
      </c>
      <c r="E21790" s="749" t="s">
        <v>49605</v>
      </c>
      <c r="F21790" s="749" t="s">
        <v>49606</v>
      </c>
      <c r="G21790" s="749" t="s">
        <v>49601</v>
      </c>
      <c r="H21790" s="749" t="s">
        <v>49602</v>
      </c>
      <c r="I21790" s="749" t="s">
        <v>236</v>
      </c>
      <c r="J21790" s="749" t="n">
        <v>380.21</v>
      </c>
    </row>
    <row collapsed="false" customFormat="false" customHeight="true" hidden="true" ht="12.75" outlineLevel="0" r="21791">
      <c r="A21791" s="749" t="s">
        <v>49608</v>
      </c>
      <c r="B21791" s="749" t="str">
        <f aca="false">C21791&amp;D21791&amp;E21791&amp;F21791&amp;G21791&amp;H21791</f>
        <v>BUEIRO SIMPLES LENTICULAR,CONSTITUIDO DE CHAPAS GALVANIZADAS OU REVESTIDAS COM EPOXY,ESPESSURA DE 3,40MM,PARAFUSOS,PORCAS E FERRAMENTAS NECESSARIAS,COM DIMENSOES EM TORNO DE 4,80MDE VAO E 3,05M DE ALTURA,RECOBRIMENTO MINIMO DE 0,75M E MAXIMO DE 5,80M,SOB A INFLUENCIA DO TREM-TIPO RODOVIARIO,EXCLUSIVE ANDAIME.ASSENTAMENTO</v>
      </c>
      <c r="C21791" s="749" t="s">
        <v>49129</v>
      </c>
      <c r="D21791" s="749" t="s">
        <v>49609</v>
      </c>
      <c r="E21791" s="749" t="s">
        <v>49610</v>
      </c>
      <c r="F21791" s="749" t="s">
        <v>49611</v>
      </c>
      <c r="G21791" s="749" t="s">
        <v>49612</v>
      </c>
      <c r="H21791" s="749" t="s">
        <v>49602</v>
      </c>
      <c r="I21791" s="749" t="s">
        <v>236</v>
      </c>
      <c r="J21791" s="749" t="n">
        <v>644.85</v>
      </c>
    </row>
    <row collapsed="false" customFormat="false" customHeight="true" hidden="true" ht="12.75" outlineLevel="0" r="21792">
      <c r="A21792" s="749" t="s">
        <v>49613</v>
      </c>
      <c r="B21792" s="749" t="str">
        <f aca="false">C21792&amp;D21792&amp;E21792&amp;F21792&amp;G21792&amp;H21792</f>
        <v>BUEIRO SIMPLES LENTICULAR,CONSTITUIDO DE CHAPAS GALVANIZADAS OU REVESTIDAS COM EPOXY,ESPESSURA DE 3,40MM,PARAFUSOS,PORCAS E FERRAMENTAS NECESSARIAS,COM DIMENSOES EM TORNO DE 4,80MDE VAO E 3,05M DE ALTURA,RECOBRIMENTO MINIMO DE 0,75M E MAXIMO DE 5,80M,SOB A INFLUENCIA DO TREM-TIPO RODOVIARIO,EXCLUSIVE ANDAIME.ASSENTAMENTO</v>
      </c>
      <c r="C21792" s="749" t="s">
        <v>49129</v>
      </c>
      <c r="D21792" s="749" t="s">
        <v>49609</v>
      </c>
      <c r="E21792" s="749" t="s">
        <v>49610</v>
      </c>
      <c r="F21792" s="749" t="s">
        <v>49611</v>
      </c>
      <c r="G21792" s="749" t="s">
        <v>49612</v>
      </c>
      <c r="H21792" s="749" t="s">
        <v>49602</v>
      </c>
      <c r="I21792" s="749" t="s">
        <v>236</v>
      </c>
      <c r="J21792" s="749" t="n">
        <v>596.62</v>
      </c>
    </row>
    <row collapsed="false" customFormat="false" customHeight="true" hidden="true" ht="12.75" outlineLevel="0" r="21793">
      <c r="A21793" s="749" t="s">
        <v>49614</v>
      </c>
      <c r="B21793" s="749" t="str">
        <f aca="false">C21793&amp;D21793&amp;E21793&amp;F21793&amp;G21793&amp;H21793</f>
        <v>BUEIRO SIMPLES LENTICULAR,CONSTITUIDO DE CHAPAS GALVANIZADAS OU REVESTIDAS COM EPOXY,ESPESSURA DE 3,40MM,PARAFUSOS,PORCAS E FERRAMENTAS NECESSARIAS,COM DIMENSOES EM TORNO DE 5,45MDE VAO E 3,35M DE ALTURA,RECOBRIMENTO MINIMO DE 0,75M E MAXIMO DE 4,40M,SOB A INFLUENCIA DO TREM-TIPO RODOVIARIO,EXCLUSIVE ANDAIME.ASSENTAMENTO</v>
      </c>
      <c r="C21793" s="749" t="s">
        <v>49129</v>
      </c>
      <c r="D21793" s="749" t="s">
        <v>49609</v>
      </c>
      <c r="E21793" s="749" t="s">
        <v>49615</v>
      </c>
      <c r="F21793" s="749" t="s">
        <v>49616</v>
      </c>
      <c r="G21793" s="749" t="s">
        <v>49617</v>
      </c>
      <c r="H21793" s="749" t="s">
        <v>49602</v>
      </c>
      <c r="I21793" s="749" t="s">
        <v>236</v>
      </c>
      <c r="J21793" s="749" t="n">
        <v>752.33</v>
      </c>
    </row>
    <row collapsed="false" customFormat="false" customHeight="true" hidden="true" ht="12.75" outlineLevel="0" r="21794">
      <c r="A21794" s="749" t="s">
        <v>49618</v>
      </c>
      <c r="B21794" s="749" t="str">
        <f aca="false">C21794&amp;D21794&amp;E21794&amp;F21794&amp;G21794&amp;H21794</f>
        <v>BUEIRO SIMPLES LENTICULAR,CONSTITUIDO DE CHAPAS GALVANIZADAS OU REVESTIDAS COM EPOXY,ESPESSURA DE 3,40MM,PARAFUSOS,PORCAS E FERRAMENTAS NECESSARIAS,COM DIMENSOES EM TORNO DE 5,45MDE VAO E 3,35M DE ALTURA,RECOBRIMENTO MINIMO DE 0,75M E MAXIMO DE 4,40M,SOB A INFLUENCIA DO TREM-TIPO RODOVIARIO,EXCLUSIVE ANDAIME.ASSENTAMENTO</v>
      </c>
      <c r="C21794" s="749" t="s">
        <v>49129</v>
      </c>
      <c r="D21794" s="749" t="s">
        <v>49609</v>
      </c>
      <c r="E21794" s="749" t="s">
        <v>49615</v>
      </c>
      <c r="F21794" s="749" t="s">
        <v>49616</v>
      </c>
      <c r="G21794" s="749" t="s">
        <v>49617</v>
      </c>
      <c r="H21794" s="749" t="s">
        <v>49602</v>
      </c>
      <c r="I21794" s="749" t="s">
        <v>236</v>
      </c>
      <c r="J21794" s="749" t="n">
        <v>696.06</v>
      </c>
    </row>
    <row collapsed="false" customFormat="false" customHeight="true" hidden="true" ht="12.75" outlineLevel="0" r="21795">
      <c r="A21795" s="749" t="s">
        <v>49619</v>
      </c>
      <c r="B21795" s="749" t="str">
        <f aca="false">C21795&amp;D21795&amp;E21795&amp;F21795&amp;G21795&amp;H21795</f>
        <v>BUEIRO SIMPLES LENTICULAR,CONSTITUIDO DE CHAPAS GALVANIZADAS OU REVESTIDAS COM EPOXY,ESPESSURA DE 3,40MM,PARAFUSOS,PORCAAS E FERRAMENTAS NECESSARIAS,COM DIMENSOES EM TORNO DE 6,60MDE VAO E 3,85M DE ALTURA,RECOBRIMENTO MINIMO DE 0,90M E MAXIMO DE 3,30M,SOB A INFLUENCIA DO TREM-TIPO RODOVIARIO,EXCLUSIVE ANDAIME.ASSENTAMENTO</v>
      </c>
      <c r="C21795" s="749" t="s">
        <v>49129</v>
      </c>
      <c r="D21795" s="749" t="s">
        <v>49609</v>
      </c>
      <c r="E21795" s="749" t="s">
        <v>49620</v>
      </c>
      <c r="F21795" s="749" t="s">
        <v>49621</v>
      </c>
      <c r="G21795" s="749" t="s">
        <v>49622</v>
      </c>
      <c r="H21795" s="749" t="s">
        <v>49602</v>
      </c>
      <c r="I21795" s="749" t="s">
        <v>236</v>
      </c>
      <c r="J21795" s="749" t="n">
        <v>902.8</v>
      </c>
    </row>
    <row collapsed="false" customFormat="false" customHeight="true" hidden="true" ht="12.75" outlineLevel="0" r="21796">
      <c r="A21796" s="749" t="s">
        <v>49623</v>
      </c>
      <c r="B21796" s="749" t="str">
        <f aca="false">C21796&amp;D21796&amp;E21796&amp;F21796&amp;G21796&amp;H21796</f>
        <v>BUEIRO SIMPLES LENTICULAR,CONSTITUIDO DE CHAPAS GALVANIZADAS OU REVESTIDAS COM EPOXY,ESPESSURA DE 3,40MM,PARAFUSOS,PORCAAS E FERRAMENTAS NECESSARIAS,COM DIMENSOES EM TORNO DE 6,60MDE VAO E 3,85M DE ALTURA,RECOBRIMENTO MINIMO DE 0,90M E MAXIMO DE 3,30M,SOB A INFLUENCIA DO TREM-TIPO RODOVIARIO,EXCLUSIVE ANDAIME.ASSENTAMENTO</v>
      </c>
      <c r="C21796" s="749" t="s">
        <v>49129</v>
      </c>
      <c r="D21796" s="749" t="s">
        <v>49609</v>
      </c>
      <c r="E21796" s="749" t="s">
        <v>49620</v>
      </c>
      <c r="F21796" s="749" t="s">
        <v>49621</v>
      </c>
      <c r="G21796" s="749" t="s">
        <v>49622</v>
      </c>
      <c r="H21796" s="749" t="s">
        <v>49602</v>
      </c>
      <c r="I21796" s="749" t="s">
        <v>236</v>
      </c>
      <c r="J21796" s="749" t="n">
        <v>835.27</v>
      </c>
    </row>
    <row collapsed="false" customFormat="false" customHeight="true" hidden="true" ht="12.75" outlineLevel="0" r="21797">
      <c r="A21797" s="749" t="s">
        <v>49624</v>
      </c>
      <c r="B21797" s="749" t="str">
        <f aca="false">C21797&amp;D21797&amp;E21797&amp;F21797&amp;G21797&amp;H21797</f>
        <v>BUEIRO SIMPLES EM ARCO,CONSTITUIDO DE CHAPAS GALVANIZADAS OU REVESTIDAS COM EPOXY,ESPESSURA DE 3,40MM,PARAFUSOS,PORCAS E FERRAMENTAS NECESSARIAS,COM DIMENSOES EM TORNO DE 5,92M DEVAO E 2,08M DE ALTURA,RECOBRIMENTO MINIMO DE 0,75M E MAXIMODE 4,00M,SOB A INFLUENCIA DO TREM-TIPO RODOVIARIO,EXCLUSIVEANDAIME.ASSENTAMENTO</v>
      </c>
      <c r="C21797" s="749" t="s">
        <v>49625</v>
      </c>
      <c r="D21797" s="749" t="s">
        <v>49626</v>
      </c>
      <c r="E21797" s="749" t="s">
        <v>49627</v>
      </c>
      <c r="F21797" s="749" t="s">
        <v>49628</v>
      </c>
      <c r="G21797" s="749" t="s">
        <v>49629</v>
      </c>
      <c r="H21797" s="749" t="s">
        <v>49565</v>
      </c>
      <c r="I21797" s="749" t="s">
        <v>236</v>
      </c>
      <c r="J21797" s="749" t="n">
        <v>1025.91</v>
      </c>
    </row>
    <row collapsed="false" customFormat="false" customHeight="true" hidden="true" ht="12.75" outlineLevel="0" r="21798">
      <c r="A21798" s="749" t="s">
        <v>49630</v>
      </c>
      <c r="B21798" s="749" t="str">
        <f aca="false">C21798&amp;D21798&amp;E21798&amp;F21798&amp;G21798&amp;H21798</f>
        <v>BUEIRO SIMPLES EM ARCO,CONSTITUIDO DE CHAPAS GALVANIZADAS OU REVESTIDAS COM EPOXY,ESPESSURA DE 3,40MM,PARAFUSOS,PORCAS E FERRAMENTAS NECESSARIAS,COM DIMENSOES EM TORNO DE 5,92M DEVAO E 2,08M DE ALTURA,RECOBRIMENTO MINIMO DE 0,75M E MAXIMODE 4,00M,SOB A INFLUENCIA DO TREM-TIPO RODOVIARIO,EXCLUSIVEANDAIME.ASSENTAMENTO</v>
      </c>
      <c r="C21798" s="749" t="s">
        <v>49625</v>
      </c>
      <c r="D21798" s="749" t="s">
        <v>49626</v>
      </c>
      <c r="E21798" s="749" t="s">
        <v>49627</v>
      </c>
      <c r="F21798" s="749" t="s">
        <v>49628</v>
      </c>
      <c r="G21798" s="749" t="s">
        <v>49629</v>
      </c>
      <c r="H21798" s="749" t="s">
        <v>49565</v>
      </c>
      <c r="I21798" s="749" t="s">
        <v>236</v>
      </c>
      <c r="J21798" s="749" t="n">
        <v>949.17</v>
      </c>
    </row>
    <row collapsed="false" customFormat="false" customHeight="true" hidden="true" ht="12.75" outlineLevel="0" r="21799">
      <c r="A21799" s="749" t="s">
        <v>49631</v>
      </c>
      <c r="B21799" s="749" t="str">
        <f aca="false">C21799&amp;D21799&amp;E21799&amp;F21799&amp;G21799&amp;H21799</f>
        <v>BUEIRO SIMPLES EM ARCO,CONSTITUIDO DE CHAPAS GALVANIZADAS OU REVESTIDAS COM EPOXY,ESPESSURA DE 3,40MM,PARAFUSOS,PORCAS E FERRAMENTAS NECESSARIAS,COM DIMENSOES EM TORNO DE 6,12M DEVAO E 2,77M DE ALTURA,RECOBRIMENTO MINIMO DE 0,75M E MAXIMODE 4,00M,SOB A INFLUENCIA DO TREM-TIPO RODOVIARIO,EXCLUSIVEANDAIME.ASSENTAMENTO</v>
      </c>
      <c r="C21799" s="749" t="s">
        <v>49625</v>
      </c>
      <c r="D21799" s="749" t="s">
        <v>49626</v>
      </c>
      <c r="E21799" s="749" t="s">
        <v>49632</v>
      </c>
      <c r="F21799" s="749" t="s">
        <v>49633</v>
      </c>
      <c r="G21799" s="749" t="s">
        <v>49629</v>
      </c>
      <c r="H21799" s="749" t="s">
        <v>49565</v>
      </c>
      <c r="I21799" s="749" t="s">
        <v>236</v>
      </c>
      <c r="J21799" s="749" t="n">
        <v>1327.64</v>
      </c>
    </row>
    <row collapsed="false" customFormat="false" customHeight="true" hidden="true" ht="12.75" outlineLevel="0" r="21800">
      <c r="A21800" s="749" t="s">
        <v>49634</v>
      </c>
      <c r="B21800" s="749" t="str">
        <f aca="false">C21800&amp;D21800&amp;E21800&amp;F21800&amp;G21800&amp;H21800</f>
        <v>BUEIRO SIMPLES EM ARCO,CONSTITUIDO DE CHAPAS GALVANIZADAS OU REVESTIDAS COM EPOXY,ESPESSURA DE 3,40MM,PARAFUSOS,PORCAS E FERRAMENTAS NECESSARIAS,COM DIMENSOES EM TORNO DE 6,12M DEVAO E 2,77M DE ALTURA,RECOBRIMENTO MINIMO DE 0,75M E MAXIMODE 4,00M,SOB A INFLUENCIA DO TREM-TIPO RODOVIARIO,EXCLUSIVEANDAIME.ASSENTAMENTO</v>
      </c>
      <c r="C21800" s="749" t="s">
        <v>49625</v>
      </c>
      <c r="D21800" s="749" t="s">
        <v>49626</v>
      </c>
      <c r="E21800" s="749" t="s">
        <v>49632</v>
      </c>
      <c r="F21800" s="749" t="s">
        <v>49633</v>
      </c>
      <c r="G21800" s="749" t="s">
        <v>49629</v>
      </c>
      <c r="H21800" s="749" t="s">
        <v>49565</v>
      </c>
      <c r="I21800" s="749" t="s">
        <v>236</v>
      </c>
      <c r="J21800" s="749" t="n">
        <v>1228.34</v>
      </c>
    </row>
    <row collapsed="false" customFormat="false" customHeight="true" hidden="true" ht="12.75" outlineLevel="0" r="21801">
      <c r="A21801" s="749" t="s">
        <v>49635</v>
      </c>
      <c r="B21801" s="749" t="str">
        <f aca="false">C21801&amp;D21801&amp;E21801&amp;F21801&amp;G21801&amp;H21801</f>
        <v>BUEIRO SIMPLES EM ARCO,CONSTITUIDO DE CHAPAS GALVANIZADAS OU REVESTIDAS COM EPOXY,ESPESSURA DE 3,40MM,PARAFUSOS,PORCAS E FERRAMENTAS NECESSARIAS,COM DIMENSOES EM TORNO DE 6,78M DEVAO E 2,41M DE ALTURA,RECOBRIMENTO MINIMO DE 0,75M E MAXIMODE 3,50M,SOB A INFLUENCIA DO TREM-TIPO RODOVIARIO,EXCLUSIVEANDAIME.ASSENTAMENTO</v>
      </c>
      <c r="C21801" s="749" t="s">
        <v>49625</v>
      </c>
      <c r="D21801" s="749" t="s">
        <v>49626</v>
      </c>
      <c r="E21801" s="749" t="s">
        <v>49636</v>
      </c>
      <c r="F21801" s="749" t="s">
        <v>49637</v>
      </c>
      <c r="G21801" s="749" t="s">
        <v>49638</v>
      </c>
      <c r="H21801" s="749" t="s">
        <v>49565</v>
      </c>
      <c r="I21801" s="749" t="s">
        <v>236</v>
      </c>
      <c r="J21801" s="749" t="n">
        <v>1025.91</v>
      </c>
    </row>
    <row collapsed="false" customFormat="false" customHeight="true" hidden="true" ht="12.75" outlineLevel="0" r="21802">
      <c r="A21802" s="749" t="s">
        <v>49639</v>
      </c>
      <c r="B21802" s="749" t="str">
        <f aca="false">C21802&amp;D21802&amp;E21802&amp;F21802&amp;G21802&amp;H21802</f>
        <v>BUEIRO SIMPLES EM ARCO,CONSTITUIDO DE CHAPAS GALVANIZADAS OU REVESTIDAS COM EPOXY,ESPESSURA DE 3,40MM,PARAFUSOS,PORCAS E FERRAMENTAS NECESSARIAS,COM DIMENSOES EM TORNO DE 6,78M DEVAO E 2,41M DE ALTURA,RECOBRIMENTO MINIMO DE 0,75M E MAXIMODE 3,50M,SOB A INFLUENCIA DO TREM-TIPO RODOVIARIO,EXCLUSIVEANDAIME.ASSENTAMENTO</v>
      </c>
      <c r="C21802" s="749" t="s">
        <v>49625</v>
      </c>
      <c r="D21802" s="749" t="s">
        <v>49626</v>
      </c>
      <c r="E21802" s="749" t="s">
        <v>49636</v>
      </c>
      <c r="F21802" s="749" t="s">
        <v>49637</v>
      </c>
      <c r="G21802" s="749" t="s">
        <v>49638</v>
      </c>
      <c r="H21802" s="749" t="s">
        <v>49565</v>
      </c>
      <c r="I21802" s="749" t="s">
        <v>236</v>
      </c>
      <c r="J21802" s="749" t="n">
        <v>949.17</v>
      </c>
    </row>
    <row collapsed="false" customFormat="false" customHeight="true" hidden="true" ht="12.75" outlineLevel="0" r="21803">
      <c r="A21803" s="749" t="s">
        <v>49640</v>
      </c>
      <c r="B21803" s="749" t="str">
        <f aca="false">C21803&amp;D21803&amp;E21803&amp;F21803&amp;G21803&amp;H21803</f>
        <v>BUEIRO SIMPLES EM ARCO,CONSTITUIDO DE CHAPAS GALVANIZADAS OU REVESTIDAS COM EPOXY,ESPESSURA DE 3,40MM,PARAFUSO,PORCAS EFERRAMENTAS NECESSARIAS,COM DIMENSOES EM TORNO DE 6,96M DE VAO E 4,42M DE ALTURA,RECOBRIMENTO MINIMO DE 0,75M E MAXIMO DE 4,00M,SOB A INFLUENCIA DO TREM-TIPO RODOVIARIO,EXCLUSIVE ANDAIME.ASSENTAMENTO</v>
      </c>
      <c r="C21803" s="749" t="s">
        <v>49625</v>
      </c>
      <c r="D21803" s="749" t="s">
        <v>49641</v>
      </c>
      <c r="E21803" s="749" t="s">
        <v>49642</v>
      </c>
      <c r="F21803" s="749" t="s">
        <v>49643</v>
      </c>
      <c r="G21803" s="749" t="s">
        <v>49644</v>
      </c>
      <c r="H21803" s="749" t="s">
        <v>49645</v>
      </c>
      <c r="I21803" s="749" t="s">
        <v>236</v>
      </c>
      <c r="J21803" s="749" t="n">
        <v>1327.64</v>
      </c>
    </row>
    <row collapsed="false" customFormat="false" customHeight="true" hidden="true" ht="12.75" outlineLevel="0" r="21804">
      <c r="A21804" s="749" t="s">
        <v>49646</v>
      </c>
      <c r="B21804" s="749" t="str">
        <f aca="false">C21804&amp;D21804&amp;E21804&amp;F21804&amp;G21804&amp;H21804</f>
        <v>BUEIRO SIMPLES EM ARCO,CONSTITUIDO DE CHAPAS GALVANIZADAS OU REVESTIDAS COM EPOXY,ESPESSURA DE 3,40MM,PARAFUSO,PORCAS EFERRAMENTAS NECESSARIAS,COM DIMENSOES EM TORNO DE 6,96M DE VAO E 4,42M DE ALTURA,RECOBRIMENTO MINIMO DE 0,75M E MAXIMO DE 4,00M,SOB A INFLUENCIA DO TREM-TIPO RODOVIARIO,EXCLUSIVE ANDAIME.ASSENTAMENTO</v>
      </c>
      <c r="C21804" s="749" t="s">
        <v>49625</v>
      </c>
      <c r="D21804" s="749" t="s">
        <v>49641</v>
      </c>
      <c r="E21804" s="749" t="s">
        <v>49642</v>
      </c>
      <c r="F21804" s="749" t="s">
        <v>49643</v>
      </c>
      <c r="G21804" s="749" t="s">
        <v>49644</v>
      </c>
      <c r="H21804" s="749" t="s">
        <v>49645</v>
      </c>
      <c r="I21804" s="749" t="s">
        <v>236</v>
      </c>
      <c r="J21804" s="749" t="n">
        <v>1228.34</v>
      </c>
    </row>
    <row collapsed="false" customFormat="false" customHeight="true" hidden="true" ht="12.75" outlineLevel="0" r="21805">
      <c r="A21805" s="749" t="s">
        <v>49647</v>
      </c>
      <c r="B21805" s="749" t="str">
        <f aca="false">C21805&amp;D21805&amp;E21805&amp;F21805&amp;G21805&amp;H21805</f>
        <v>BUEIRO SIMPLES EM ARCO,CONSTITUIDO DE CHAPAS GALVANIZADAS OU REVESTIDAS COM EPOXY,ESPESSURA DE 3,40MM,PARAFUSOS,PORCAS E FERRAMENTAS NECESSARIAS,COM DIMENSOES EM TORNO DE 7,67M DEVAO E 2,57M DE ALTURA,RECOBRIMENTO MINIMO DE 0,90M E MAXIMODE 3,00M,SOB A INFLUENCIA DO TREM-TIPO RODOVIARIO,EXCLUSIVEANDAIME.ASSENTAMENTO</v>
      </c>
      <c r="C21805" s="749" t="s">
        <v>49625</v>
      </c>
      <c r="D21805" s="749" t="s">
        <v>49626</v>
      </c>
      <c r="E21805" s="749" t="s">
        <v>49648</v>
      </c>
      <c r="F21805" s="749" t="s">
        <v>49649</v>
      </c>
      <c r="G21805" s="749" t="s">
        <v>49650</v>
      </c>
      <c r="H21805" s="749" t="s">
        <v>49565</v>
      </c>
      <c r="I21805" s="749" t="s">
        <v>236</v>
      </c>
      <c r="J21805" s="749" t="n">
        <v>1187.89</v>
      </c>
    </row>
    <row collapsed="false" customFormat="false" customHeight="true" hidden="true" ht="12.75" outlineLevel="0" r="21806">
      <c r="A21806" s="749" t="s">
        <v>49651</v>
      </c>
      <c r="B21806" s="749" t="str">
        <f aca="false">C21806&amp;D21806&amp;E21806&amp;F21806&amp;G21806&amp;H21806</f>
        <v>BUEIRO SIMPLES EM ARCO,CONSTITUIDO DE CHAPAS GALVANIZADAS OU REVESTIDAS COM EPOXY,ESPESSURA DE 3,40MM,PARAFUSOS,PORCAS E FERRAMENTAS NECESSARIAS,COM DIMENSOES EM TORNO DE 7,67M DEVAO E 2,57M DE ALTURA,RECOBRIMENTO MINIMO DE 0,90M E MAXIMODE 3,00M,SOB A INFLUENCIA DO TREM-TIPO RODOVIARIO,EXCLUSIVEANDAIME.ASSENTAMENTO</v>
      </c>
      <c r="C21806" s="749" t="s">
        <v>49625</v>
      </c>
      <c r="D21806" s="749" t="s">
        <v>49626</v>
      </c>
      <c r="E21806" s="749" t="s">
        <v>49648</v>
      </c>
      <c r="F21806" s="749" t="s">
        <v>49649</v>
      </c>
      <c r="G21806" s="749" t="s">
        <v>49650</v>
      </c>
      <c r="H21806" s="749" t="s">
        <v>49565</v>
      </c>
      <c r="I21806" s="749" t="s">
        <v>236</v>
      </c>
      <c r="J21806" s="749" t="n">
        <v>1099.04</v>
      </c>
    </row>
    <row collapsed="false" customFormat="false" customHeight="true" hidden="true" ht="12.75" outlineLevel="0" r="21807">
      <c r="A21807" s="749" t="s">
        <v>49652</v>
      </c>
      <c r="B21807" s="749" t="str">
        <f aca="false">C21807&amp;D21807&amp;E21807&amp;F21807&amp;G21807&amp;H21807</f>
        <v>BUEIRO SIMPLES EM ARCO,CONSTITUIDO DE CHAPAS GALVANIZADAS OU REVESTIDAS COM EPOXY,ESPESSURA DE 3,40MM,PARAFUSOS,PORCAS E FERRAMENTAS NECESSARIAS,COM DIMENSOES EM TORNO DE 7,85M DEVAO E 4,60M DE ALTURA,RECOBRIMENTO MINIMO DE 0,90M E MAXIMODE 3,00M,SOB A INFLUENCIA DO TREM-TIPO RODOVIARIO,EXCLUSIVEANDAIME.ASSENTAMENTO</v>
      </c>
      <c r="C21807" s="749" t="s">
        <v>49625</v>
      </c>
      <c r="D21807" s="749" t="s">
        <v>49626</v>
      </c>
      <c r="E21807" s="749" t="s">
        <v>49653</v>
      </c>
      <c r="F21807" s="749" t="s">
        <v>49654</v>
      </c>
      <c r="G21807" s="749" t="s">
        <v>49650</v>
      </c>
      <c r="H21807" s="749" t="s">
        <v>49565</v>
      </c>
      <c r="I21807" s="749" t="s">
        <v>236</v>
      </c>
      <c r="J21807" s="749" t="n">
        <v>1456.13</v>
      </c>
    </row>
    <row collapsed="false" customFormat="false" customHeight="true" hidden="true" ht="12.75" outlineLevel="0" r="21808">
      <c r="A21808" s="749" t="s">
        <v>49655</v>
      </c>
      <c r="B21808" s="749" t="str">
        <f aca="false">C21808&amp;D21808&amp;E21808&amp;F21808&amp;G21808&amp;H21808</f>
        <v>BUEIRO SIMPLES EM ARCO,CONSTITUIDO DE CHAPAS GALVANIZADAS OU REVESTIDAS COM EPOXY,ESPESSURA DE 3,40MM,PARAFUSOS,PORCAS E FERRAMENTAS NECESSARIAS,COM DIMENSOES EM TORNO DE 7,85M DEVAO E 4,60M DE ALTURA,RECOBRIMENTO MINIMO DE 0,90M E MAXIMODE 3,00M,SOB A INFLUENCIA DO TREM-TIPO RODOVIARIO,EXCLUSIVEANDAIME.ASSENTAMENTO</v>
      </c>
      <c r="C21808" s="749" t="s">
        <v>49625</v>
      </c>
      <c r="D21808" s="749" t="s">
        <v>49626</v>
      </c>
      <c r="E21808" s="749" t="s">
        <v>49653</v>
      </c>
      <c r="F21808" s="749" t="s">
        <v>49654</v>
      </c>
      <c r="G21808" s="749" t="s">
        <v>49650</v>
      </c>
      <c r="H21808" s="749" t="s">
        <v>49565</v>
      </c>
      <c r="I21808" s="749" t="s">
        <v>236</v>
      </c>
      <c r="J21808" s="749" t="n">
        <v>1347.21</v>
      </c>
    </row>
    <row collapsed="false" customFormat="false" customHeight="true" hidden="true" ht="12.75" outlineLevel="0" r="21809">
      <c r="A21809" s="749" t="s">
        <v>49656</v>
      </c>
      <c r="B21809" s="749" t="str">
        <f aca="false">C21809&amp;D21809&amp;E21809&amp;F21809&amp;G21809&amp;H21809</f>
        <v>BUEIRO SIMPLES EM ARCO,CONSTITUIDO DE CHAPAS GALVANIZADAS OU REVESTIDAS COM EPOXY,ESPESSURA DE 3,40MM,PARAFUSOS,PORCAS E FERRAMENTAS NECESSARIAS,COM DIMENSOES EM TORNO DE 8,79M DEVAO E 2,95M DE ALTURA,RECOBRIMENTO MINIMO DE 0,90M E MAXIMODE 3,50M,SOB A INFLUENCIA DO TREM-TIPO RODOVIARIO,EXCLUSIVEANDAIME.ASSENTAMENTO</v>
      </c>
      <c r="C21809" s="749" t="s">
        <v>49625</v>
      </c>
      <c r="D21809" s="749" t="s">
        <v>49626</v>
      </c>
      <c r="E21809" s="749" t="s">
        <v>49657</v>
      </c>
      <c r="F21809" s="749" t="s">
        <v>49658</v>
      </c>
      <c r="G21809" s="749" t="s">
        <v>49638</v>
      </c>
      <c r="H21809" s="749" t="s">
        <v>49565</v>
      </c>
      <c r="I21809" s="749" t="s">
        <v>236</v>
      </c>
      <c r="J21809" s="749" t="n">
        <v>1187.89</v>
      </c>
    </row>
    <row collapsed="false" customFormat="false" customHeight="true" hidden="true" ht="12.75" outlineLevel="0" r="21810">
      <c r="A21810" s="749" t="s">
        <v>49659</v>
      </c>
      <c r="B21810" s="749" t="str">
        <f aca="false">C21810&amp;D21810&amp;E21810&amp;F21810&amp;G21810&amp;H21810</f>
        <v>BUEIRO SIMPLES EM ARCO,CONSTITUIDO DE CHAPAS GALVANIZADAS OU REVESTIDAS COM EPOXY,ESPESSURA DE 3,40MM,PARAFUSOS,PORCAS E FERRAMENTAS NECESSARIAS,COM DIMENSOES EM TORNO DE 8,79M DEVAO E 2,95M DE ALTURA,RECOBRIMENTO MINIMO DE 0,90M E MAXIMODE 3,50M,SOB A INFLUENCIA DO TREM-TIPO RODOVIARIO,EXCLUSIVEANDAIME.ASSENTAMENTO</v>
      </c>
      <c r="C21810" s="749" t="s">
        <v>49625</v>
      </c>
      <c r="D21810" s="749" t="s">
        <v>49626</v>
      </c>
      <c r="E21810" s="749" t="s">
        <v>49657</v>
      </c>
      <c r="F21810" s="749" t="s">
        <v>49658</v>
      </c>
      <c r="G21810" s="749" t="s">
        <v>49638</v>
      </c>
      <c r="H21810" s="749" t="s">
        <v>49565</v>
      </c>
      <c r="I21810" s="749" t="s">
        <v>236</v>
      </c>
      <c r="J21810" s="749" t="n">
        <v>1099.04</v>
      </c>
    </row>
    <row collapsed="false" customFormat="false" customHeight="true" hidden="true" ht="12.75" outlineLevel="0" r="21811">
      <c r="A21811" s="749" t="s">
        <v>49660</v>
      </c>
      <c r="B21811" s="749" t="str">
        <f aca="false">C21811&amp;D21811&amp;E21811&amp;F21811&amp;G21811&amp;H21811</f>
        <v>BUEIRO SIMPLES EM ARCO,CONSTITUIDO DE CHAPAS GALVANIZADAS OU REVESTIDAS COM EPOXY,ESPESSURA DE 3,40MM,PARAFUSOS PORCAS E FERRAMENTAS NECESSARIAS,COM DIMENSOES EM TORNO DE 8,97M DEVAO E 5,00M DE ALTURA,RECOBRIMENTO MINIMO DE 0,90M E MAXIMODE 4,00M,SOB A INFLUENCIA DO TREM-TIPO RODOVIARIO,EXCLUSIVEANDAIME.ASSENTAMENTO</v>
      </c>
      <c r="C21811" s="749" t="s">
        <v>49625</v>
      </c>
      <c r="D21811" s="749" t="s">
        <v>49661</v>
      </c>
      <c r="E21811" s="749" t="s">
        <v>49662</v>
      </c>
      <c r="F21811" s="749" t="s">
        <v>49663</v>
      </c>
      <c r="G21811" s="749" t="s">
        <v>49629</v>
      </c>
      <c r="H21811" s="749" t="s">
        <v>49565</v>
      </c>
      <c r="I21811" s="749" t="s">
        <v>236</v>
      </c>
      <c r="J21811" s="749" t="n">
        <v>1612.14</v>
      </c>
    </row>
    <row collapsed="false" customFormat="false" customHeight="true" hidden="true" ht="12.75" outlineLevel="0" r="21812">
      <c r="A21812" s="749" t="s">
        <v>49664</v>
      </c>
      <c r="B21812" s="749" t="str">
        <f aca="false">C21812&amp;D21812&amp;E21812&amp;F21812&amp;G21812&amp;H21812</f>
        <v>BUEIRO SIMPLES EM ARCO,CONSTITUIDO DE CHAPAS GALVANIZADAS OU REVESTIDAS COM EPOXY,ESPESSURA DE 3,40MM,PARAFUSOS PORCAS E FERRAMENTAS NECESSARIAS,COM DIMENSOES EM TORNO DE 8,97M DEVAO E 5,00M DE ALTURA,RECOBRIMENTO MINIMO DE 0,90M E MAXIMODE 4,00M,SOB A INFLUENCIA DO TREM-TIPO RODOVIARIO,EXCLUSIVEANDAIME.ASSENTAMENTO</v>
      </c>
      <c r="C21812" s="749" t="s">
        <v>49625</v>
      </c>
      <c r="D21812" s="749" t="s">
        <v>49661</v>
      </c>
      <c r="E21812" s="749" t="s">
        <v>49662</v>
      </c>
      <c r="F21812" s="749" t="s">
        <v>49663</v>
      </c>
      <c r="G21812" s="749" t="s">
        <v>49629</v>
      </c>
      <c r="H21812" s="749" t="s">
        <v>49565</v>
      </c>
      <c r="I21812" s="749" t="s">
        <v>236</v>
      </c>
      <c r="J21812" s="749" t="n">
        <v>1491.56</v>
      </c>
    </row>
    <row collapsed="false" customFormat="false" customHeight="true" hidden="true" ht="12.75" outlineLevel="0" r="21813">
      <c r="A21813" s="749" t="s">
        <v>49665</v>
      </c>
      <c r="B21813" s="749" t="str">
        <f aca="false">C21813&amp;D21813&amp;E21813&amp;F21813&amp;G21813&amp;H21813</f>
        <v>BUEIRO SIMPLES EM ARCO,CONSTITUIDO DE CHAPAS GALVANIZADAS OU REVESTIDAS COM EPOXY,ESPESSURA DE 4,70MM,PARAFUSOS,PORCAS E FERRAMENTAS NECESSARIAS,COM DIMENSOES EM TORNO DE 9,45M DEVAO E 3,07M DE ALTURA,RECOBRIMENTO MINIMO DE 0,90M E MAXIMODE 4,00M,SOB A INFLUENCIA DO TREM-TIPO RODOVIARIO,EXCLUSIVEANDAIME.ASSENTAMENTO</v>
      </c>
      <c r="C21813" s="749" t="s">
        <v>49625</v>
      </c>
      <c r="D21813" s="749" t="s">
        <v>49666</v>
      </c>
      <c r="E21813" s="749" t="s">
        <v>49667</v>
      </c>
      <c r="F21813" s="749" t="s">
        <v>49668</v>
      </c>
      <c r="G21813" s="749" t="s">
        <v>49629</v>
      </c>
      <c r="H21813" s="749" t="s">
        <v>49565</v>
      </c>
      <c r="I21813" s="749" t="s">
        <v>236</v>
      </c>
      <c r="J21813" s="749" t="n">
        <v>1327.64</v>
      </c>
    </row>
    <row collapsed="false" customFormat="false" customHeight="true" hidden="true" ht="12.75" outlineLevel="0" r="21814">
      <c r="A21814" s="749" t="s">
        <v>49669</v>
      </c>
      <c r="B21814" s="749" t="str">
        <f aca="false">C21814&amp;D21814&amp;E21814&amp;F21814&amp;G21814&amp;H21814</f>
        <v>BUEIRO SIMPLES EM ARCO,CONSTITUIDO DE CHAPAS GALVANIZADAS OU REVESTIDAS COM EPOXY,ESPESSURA DE 4,70MM,PARAFUSOS,PORCAS E FERRAMENTAS NECESSARIAS,COM DIMENSOES EM TORNO DE 9,45M DEVAO E 3,07M DE ALTURA,RECOBRIMENTO MINIMO DE 0,90M E MAXIMODE 4,00M,SOB A INFLUENCIA DO TREM-TIPO RODOVIARIO,EXCLUSIVEANDAIME.ASSENTAMENTO</v>
      </c>
      <c r="C21814" s="749" t="s">
        <v>49625</v>
      </c>
      <c r="D21814" s="749" t="s">
        <v>49666</v>
      </c>
      <c r="E21814" s="749" t="s">
        <v>49667</v>
      </c>
      <c r="F21814" s="749" t="s">
        <v>49668</v>
      </c>
      <c r="G21814" s="749" t="s">
        <v>49629</v>
      </c>
      <c r="H21814" s="749" t="s">
        <v>49565</v>
      </c>
      <c r="I21814" s="749" t="s">
        <v>236</v>
      </c>
      <c r="J21814" s="749" t="n">
        <v>1228.34</v>
      </c>
    </row>
    <row collapsed="false" customFormat="false" customHeight="true" hidden="true" ht="12.75" outlineLevel="0" r="21815">
      <c r="A21815" s="749" t="s">
        <v>49670</v>
      </c>
      <c r="B21815" s="749" t="str">
        <f aca="false">C21815&amp;D21815&amp;E21815&amp;F21815&amp;G21815&amp;H21815</f>
        <v>BUEIRO SIMPLES EM ARCO,CONSTITUIDO DE CHAPAS GALVANIZADAS OU REVESTIDAS COM EPOXY,ESPESSURA DE 4,70MM,PARAFUSOS,PORCAS E FERRAMENTAS NECESSARIAS,COM DIMENSOES EM TORNO DE 9,86M DEVAO E 6,07M DE ALTURA,RECOBRIMENTO MINIMO DE 0,90M E MAXIMODE 4,00M,SOB A INFLUENCIA DO TREM-TIPO RODOVIARIO,EXCLUSIVEANDAIME.ASSENTAMENTO</v>
      </c>
      <c r="C21815" s="749" t="s">
        <v>49625</v>
      </c>
      <c r="D21815" s="749" t="s">
        <v>49666</v>
      </c>
      <c r="E21815" s="749" t="s">
        <v>49671</v>
      </c>
      <c r="F21815" s="749" t="s">
        <v>49672</v>
      </c>
      <c r="G21815" s="749" t="s">
        <v>49629</v>
      </c>
      <c r="H21815" s="749" t="s">
        <v>49565</v>
      </c>
      <c r="I21815" s="749" t="s">
        <v>236</v>
      </c>
      <c r="J21815" s="749" t="n">
        <v>2051.82</v>
      </c>
    </row>
    <row collapsed="false" customFormat="false" customHeight="true" hidden="true" ht="12.75" outlineLevel="0" r="21816">
      <c r="A21816" s="749" t="s">
        <v>49673</v>
      </c>
      <c r="B21816" s="749" t="str">
        <f aca="false">C21816&amp;D21816&amp;E21816&amp;F21816&amp;G21816&amp;H21816</f>
        <v>BUEIRO SIMPLES EM ARCO,CONSTITUIDO DE CHAPAS GALVANIZADAS OU REVESTIDAS COM EPOXY,ESPESSURA DE 4,70MM,PARAFUSOS,PORCAS E FERRAMENTAS NECESSARIAS,COM DIMENSOES EM TORNO DE 9,86M DEVAO E 6,07M DE ALTURA,RECOBRIMENTO MINIMO DE 0,90M E MAXIMODE 4,00M,SOB A INFLUENCIA DO TREM-TIPO RODOVIARIO,EXCLUSIVEANDAIME.ASSENTAMENTO</v>
      </c>
      <c r="C21816" s="749" t="s">
        <v>49625</v>
      </c>
      <c r="D21816" s="749" t="s">
        <v>49666</v>
      </c>
      <c r="E21816" s="749" t="s">
        <v>49671</v>
      </c>
      <c r="F21816" s="749" t="s">
        <v>49672</v>
      </c>
      <c r="G21816" s="749" t="s">
        <v>49629</v>
      </c>
      <c r="H21816" s="749" t="s">
        <v>49565</v>
      </c>
      <c r="I21816" s="749" t="s">
        <v>236</v>
      </c>
      <c r="J21816" s="749" t="n">
        <v>1898.35</v>
      </c>
    </row>
    <row collapsed="false" customFormat="false" customHeight="true" hidden="true" ht="12.75" outlineLevel="0" r="21817">
      <c r="A21817" s="749" t="s">
        <v>49674</v>
      </c>
      <c r="B21817" s="749" t="str">
        <f aca="false">C21817&amp;D21817&amp;E21817&amp;F21817&amp;G21817&amp;H21817</f>
        <v>BUEIRO SIMPLES EM ARCO,CONSTITUIDO DE CHAPAS GALVANIZADAS OU REVESTIDAS COM EPOXY,ESPESSURA DE 6,30MM,PARAFUSOS,PORCAS E FERRAMENTAS NECESSARIAS,COM DIMENSOES EM TORNO DE 10,77M DE VAO E 3,48M DE ALTURA,RECOBRIMENTO MINIMO DE 1,20M E MAXIMO DE 4,00M,SOB A INFLUENCIA DO TREM-TIPO RODOVIARIO,EXCLUSIVE ANDAIME.ASSENTAMENTO</v>
      </c>
      <c r="C21817" s="749" t="s">
        <v>49625</v>
      </c>
      <c r="D21817" s="749" t="s">
        <v>49675</v>
      </c>
      <c r="E21817" s="749" t="s">
        <v>49676</v>
      </c>
      <c r="F21817" s="749" t="s">
        <v>49677</v>
      </c>
      <c r="G21817" s="749" t="s">
        <v>49678</v>
      </c>
      <c r="H21817" s="749" t="s">
        <v>49679</v>
      </c>
      <c r="I21817" s="749" t="s">
        <v>236</v>
      </c>
      <c r="J21817" s="749" t="n">
        <v>1612.14</v>
      </c>
    </row>
    <row collapsed="false" customFormat="false" customHeight="true" hidden="true" ht="12.75" outlineLevel="0" r="21818">
      <c r="A21818" s="749" t="s">
        <v>49680</v>
      </c>
      <c r="B21818" s="749" t="str">
        <f aca="false">C21818&amp;D21818&amp;E21818&amp;F21818&amp;G21818&amp;H21818</f>
        <v>BUEIRO SIMPLES EM ARCO,CONSTITUIDO DE CHAPAS GALVANIZADAS OU REVESTIDAS COM EPOXY,ESPESSURA DE 6,30MM,PARAFUSOS,PORCAS E FERRAMENTAS NECESSARIAS,COM DIMENSOES EM TORNO DE 10,77M DE VAO E 3,48M DE ALTURA,RECOBRIMENTO MINIMO DE 1,20M E MAXIMO DE 4,00M,SOB A INFLUENCIA DO TREM-TIPO RODOVIARIO,EXCLUSIVE ANDAIME.ASSENTAMENTO</v>
      </c>
      <c r="C21818" s="749" t="s">
        <v>49625</v>
      </c>
      <c r="D21818" s="749" t="s">
        <v>49675</v>
      </c>
      <c r="E21818" s="749" t="s">
        <v>49676</v>
      </c>
      <c r="F21818" s="749" t="s">
        <v>49677</v>
      </c>
      <c r="G21818" s="749" t="s">
        <v>49678</v>
      </c>
      <c r="H21818" s="749" t="s">
        <v>49679</v>
      </c>
      <c r="I21818" s="749" t="s">
        <v>236</v>
      </c>
      <c r="J21818" s="749" t="n">
        <v>1491.56</v>
      </c>
    </row>
    <row collapsed="false" customFormat="false" customHeight="true" hidden="true" ht="12.75" outlineLevel="0" r="21819">
      <c r="A21819" s="749" t="s">
        <v>49681</v>
      </c>
      <c r="B21819" s="749" t="str">
        <f aca="false">C21819&amp;D21819&amp;E21819&amp;F21819&amp;G21819&amp;H21819</f>
        <v>BUEIRO SIMPLES EM ARCO,CONSTITUIDO DE CHAPAS GALVANIZADAS OU REVESTIDAS COM EPOXY,ESPESSURA DE 6,30MM,PARAFUSOS,PORCAS E FERRAMENTAS NECESSARIAS,COM DIMENSOES EM TORNO DE 10,97M DE VAO E 6,53M DE ALTURA,RECOBRIMENTO MINIMO DE 1,20M E MAXIMO DE 4,50M,SOB A INFLUENCIA DO TREM-TIPO RODOVIARIO,EXCLUSIVE ANDAIME.ASSENTAMENTO</v>
      </c>
      <c r="C21819" s="749" t="s">
        <v>49625</v>
      </c>
      <c r="D21819" s="749" t="s">
        <v>49675</v>
      </c>
      <c r="E21819" s="749" t="s">
        <v>49682</v>
      </c>
      <c r="F21819" s="749" t="s">
        <v>49683</v>
      </c>
      <c r="G21819" s="749" t="s">
        <v>49684</v>
      </c>
      <c r="H21819" s="749" t="s">
        <v>49679</v>
      </c>
      <c r="I21819" s="749" t="s">
        <v>236</v>
      </c>
      <c r="J21819" s="749" t="n">
        <v>2507.78</v>
      </c>
    </row>
    <row collapsed="false" customFormat="false" customHeight="true" hidden="true" ht="12.75" outlineLevel="0" r="21820">
      <c r="A21820" s="749" t="s">
        <v>49685</v>
      </c>
      <c r="B21820" s="749" t="str">
        <f aca="false">C21820&amp;D21820&amp;E21820&amp;F21820&amp;G21820&amp;H21820</f>
        <v>BUEIRO SIMPLES EM ARCO,CONSTITUIDO DE CHAPAS GALVANIZADAS OU REVESTIDAS COM EPOXY,ESPESSURA DE 6,30MM,PARAFUSOS,PORCAS E FERRAMENTAS NECESSARIAS,COM DIMENSOES EM TORNO DE 10,97M DE VAO E 6,53M DE ALTURA,RECOBRIMENTO MINIMO DE 1,20M E MAXIMO DE 4,50M,SOB A INFLUENCIA DO TREM-TIPO RODOVIARIO,EXCLUSIVE ANDAIME.ASSENTAMENTO</v>
      </c>
      <c r="C21820" s="749" t="s">
        <v>49625</v>
      </c>
      <c r="D21820" s="749" t="s">
        <v>49675</v>
      </c>
      <c r="E21820" s="749" t="s">
        <v>49682</v>
      </c>
      <c r="F21820" s="749" t="s">
        <v>49683</v>
      </c>
      <c r="G21820" s="749" t="s">
        <v>49684</v>
      </c>
      <c r="H21820" s="749" t="s">
        <v>49679</v>
      </c>
      <c r="I21820" s="749" t="s">
        <v>236</v>
      </c>
      <c r="J21820" s="749" t="n">
        <v>2320.2</v>
      </c>
    </row>
    <row collapsed="false" customFormat="false" customHeight="true" hidden="true" ht="12.75" outlineLevel="0" r="21821">
      <c r="A21821" s="749" t="s">
        <v>49686</v>
      </c>
      <c r="B21821" s="749" t="str">
        <f aca="false">C21821&amp;D21821&amp;E21821&amp;F21821&amp;G21821&amp;H21821</f>
        <v>BUEIRO SIMPLES EM ARCO,CONSTITUIDO DE CHAPAS GALVANIZADAS OU REVESTIDAS COM EPOXY,ESPESSURA DE 6,30MM,PARAFUSOS,PORCAS E FERRAMENTAS NECESSARIAS,COM DIMENSOES EM TORNO DE 11,58M DE VAO E 7,16M DE ALTURA,RECOBRIMENTO MINIMO DE 1,20M E MAXIMO DE 4,50M,SOB A INFLUENCIA DO TREM-TIPO RODOVIARIO,EXCLUSIVE ANDAIME.ASSENTAMENTO</v>
      </c>
      <c r="C21821" s="749" t="s">
        <v>49625</v>
      </c>
      <c r="D21821" s="749" t="s">
        <v>49675</v>
      </c>
      <c r="E21821" s="749" t="s">
        <v>49687</v>
      </c>
      <c r="F21821" s="749" t="s">
        <v>49688</v>
      </c>
      <c r="G21821" s="749" t="s">
        <v>49684</v>
      </c>
      <c r="H21821" s="749" t="s">
        <v>49679</v>
      </c>
      <c r="I21821" s="749" t="s">
        <v>236</v>
      </c>
      <c r="J21821" s="749" t="n">
        <v>1880.83</v>
      </c>
    </row>
    <row collapsed="false" customFormat="false" customHeight="true" hidden="true" ht="12.75" outlineLevel="0" r="21822">
      <c r="A21822" s="749" t="s">
        <v>49689</v>
      </c>
      <c r="B21822" s="749" t="str">
        <f aca="false">C21822&amp;D21822&amp;E21822&amp;F21822&amp;G21822&amp;H21822</f>
        <v>BUEIRO SIMPLES EM ARCO,CONSTITUIDO DE CHAPAS GALVANIZADAS OU REVESTIDAS COM EPOXY,ESPESSURA DE 6,30MM,PARAFUSOS,PORCAS E FERRAMENTAS NECESSARIAS,COM DIMENSOES EM TORNO DE 11,58M DE VAO E 7,16M DE ALTURA,RECOBRIMENTO MINIMO DE 1,20M E MAXIMO DE 4,50M,SOB A INFLUENCIA DO TREM-TIPO RODOVIARIO,EXCLUSIVE ANDAIME.ASSENTAMENTO</v>
      </c>
      <c r="C21822" s="749" t="s">
        <v>49625</v>
      </c>
      <c r="D21822" s="749" t="s">
        <v>49675</v>
      </c>
      <c r="E21822" s="749" t="s">
        <v>49687</v>
      </c>
      <c r="F21822" s="749" t="s">
        <v>49688</v>
      </c>
      <c r="G21822" s="749" t="s">
        <v>49684</v>
      </c>
      <c r="H21822" s="749" t="s">
        <v>49679</v>
      </c>
      <c r="I21822" s="749" t="s">
        <v>236</v>
      </c>
      <c r="J21822" s="749" t="n">
        <v>1740.15</v>
      </c>
    </row>
    <row collapsed="false" customFormat="false" customHeight="true" hidden="true" ht="12.75" outlineLevel="0" r="21823">
      <c r="A21823" s="749" t="s">
        <v>49690</v>
      </c>
      <c r="B21823" s="749" t="str">
        <f aca="false">C21823&amp;D21823&amp;E21823&amp;F21823&amp;G21823&amp;H21823</f>
        <v>BUEIRO SIMPLES EM ARCO,CONSTITUIDO DE CHAPAS GALVANIZADAS OU REVESTIDAS COM EPOXY,ESPESSURA DE 6,30MM,PARAFUSOS,PORCAS E FERRAMENTAS NECESSARIAS,COM DIMENSOES EM TORNO DE 11,78M DE VAO E 4,80M DE ALTURA,RECOBRIMENTO MINIMO DE 1,20M E MAXIMO DE 4,50M,SOB A INFLUENCIA DO TREM-TIPO RODOVIARIO,EXCLUSIVE ANDAIME.ASSENTAMENTO</v>
      </c>
      <c r="C21823" s="749" t="s">
        <v>49625</v>
      </c>
      <c r="D21823" s="749" t="s">
        <v>49675</v>
      </c>
      <c r="E21823" s="749" t="s">
        <v>49691</v>
      </c>
      <c r="F21823" s="749" t="s">
        <v>49692</v>
      </c>
      <c r="G21823" s="749" t="s">
        <v>49684</v>
      </c>
      <c r="H21823" s="749" t="s">
        <v>49679</v>
      </c>
      <c r="I21823" s="749" t="s">
        <v>236</v>
      </c>
      <c r="J21823" s="749" t="n">
        <v>2821.25</v>
      </c>
    </row>
    <row collapsed="false" customFormat="false" customHeight="true" hidden="true" ht="12.75" outlineLevel="0" r="21824">
      <c r="A21824" s="749" t="s">
        <v>49693</v>
      </c>
      <c r="B21824" s="749" t="str">
        <f aca="false">C21824&amp;D21824&amp;E21824&amp;F21824&amp;G21824&amp;H21824</f>
        <v>BUEIRO SIMPLES EM ARCO,CONSTITUIDO DE CHAPAS GALVANIZADAS OU REVESTIDAS COM EPOXY,ESPESSURA DE 6,30MM,PARAFUSOS,PORCAS E FERRAMENTAS NECESSARIAS,COM DIMENSOES EM TORNO DE 11,78M DE VAO E 4,80M DE ALTURA,RECOBRIMENTO MINIMO DE 1,20M E MAXIMO DE 4,50M,SOB A INFLUENCIA DO TREM-TIPO RODOVIARIO,EXCLUSIVE ANDAIME.ASSENTAMENTO</v>
      </c>
      <c r="C21824" s="749" t="s">
        <v>49625</v>
      </c>
      <c r="D21824" s="749" t="s">
        <v>49675</v>
      </c>
      <c r="E21824" s="749" t="s">
        <v>49691</v>
      </c>
      <c r="F21824" s="749" t="s">
        <v>49692</v>
      </c>
      <c r="G21824" s="749" t="s">
        <v>49684</v>
      </c>
      <c r="H21824" s="749" t="s">
        <v>49679</v>
      </c>
      <c r="I21824" s="749" t="s">
        <v>236</v>
      </c>
      <c r="J21824" s="749" t="n">
        <v>2610.23</v>
      </c>
    </row>
    <row collapsed="false" customFormat="false" customHeight="true" hidden="true" ht="12.75" outlineLevel="0" r="21825">
      <c r="A21825" s="749" t="s">
        <v>49694</v>
      </c>
      <c r="B21825" s="749" t="str">
        <f aca="false">C21825&amp;D21825&amp;E21825&amp;F21825&amp;G21825&amp;H21825</f>
        <v>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 ESCAVACAO DENTRO DO TUNEL.ASSENTAMENTO</v>
      </c>
      <c r="C21825" s="749" t="s">
        <v>49353</v>
      </c>
      <c r="D21825" s="749" t="s">
        <v>49695</v>
      </c>
      <c r="E21825" s="749" t="s">
        <v>49696</v>
      </c>
      <c r="F21825" s="749" t="s">
        <v>49697</v>
      </c>
      <c r="G21825" s="749" t="s">
        <v>49698</v>
      </c>
      <c r="H21825" s="749" t="s">
        <v>49699</v>
      </c>
      <c r="I21825" s="749" t="s">
        <v>236</v>
      </c>
      <c r="J21825" s="749" t="n">
        <v>2218.8</v>
      </c>
    </row>
    <row collapsed="false" customFormat="false" customHeight="true" hidden="true" ht="12.75" outlineLevel="0" r="21826">
      <c r="A21826" s="749" t="s">
        <v>49700</v>
      </c>
      <c r="B21826" s="749" t="str">
        <f aca="false">C21826&amp;D21826&amp;E21826&amp;F21826&amp;G21826&amp;H21826</f>
        <v>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 ESCAVACAO DENTRO DO TUNEL.ASSENTAMENTO</v>
      </c>
      <c r="C21826" s="749" t="s">
        <v>49353</v>
      </c>
      <c r="D21826" s="749" t="s">
        <v>49695</v>
      </c>
      <c r="E21826" s="749" t="s">
        <v>49696</v>
      </c>
      <c r="F21826" s="749" t="s">
        <v>49697</v>
      </c>
      <c r="G21826" s="749" t="s">
        <v>49698</v>
      </c>
      <c r="H21826" s="749" t="s">
        <v>49699</v>
      </c>
      <c r="I21826" s="749" t="s">
        <v>236</v>
      </c>
      <c r="J21826" s="749" t="n">
        <v>1993.5</v>
      </c>
    </row>
    <row collapsed="false" customFormat="false" customHeight="true" hidden="true" ht="12.75" outlineLevel="0" r="21827">
      <c r="A21827" s="749" t="s">
        <v>49701</v>
      </c>
      <c r="B21827" s="749" t="str">
        <f aca="false">C21827&amp;D21827&amp;E21827&amp;F21827&amp;G21827&amp;H21827</f>
        <v>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 ESCAVACAO DENTRO DO TUNEL.ASSENTAMENTO</v>
      </c>
      <c r="C21827" s="749" t="s">
        <v>49353</v>
      </c>
      <c r="D21827" s="749" t="s">
        <v>49695</v>
      </c>
      <c r="E21827" s="749" t="s">
        <v>49702</v>
      </c>
      <c r="F21827" s="749" t="s">
        <v>49703</v>
      </c>
      <c r="G21827" s="749" t="s">
        <v>49698</v>
      </c>
      <c r="H21827" s="749" t="s">
        <v>49699</v>
      </c>
      <c r="I21827" s="749" t="s">
        <v>236</v>
      </c>
      <c r="J21827" s="749" t="n">
        <v>1725.73</v>
      </c>
    </row>
    <row collapsed="false" customFormat="false" customHeight="true" hidden="true" ht="12.75" outlineLevel="0" r="21828">
      <c r="A21828" s="749" t="s">
        <v>49704</v>
      </c>
      <c r="B21828" s="749" t="str">
        <f aca="false">C21828&amp;D21828&amp;E21828&amp;F21828&amp;G21828&amp;H21828</f>
        <v>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 ESCAVACAO DENTRO DO TUNEL.ASSENTAMENTO</v>
      </c>
      <c r="C21828" s="749" t="s">
        <v>49353</v>
      </c>
      <c r="D21828" s="749" t="s">
        <v>49695</v>
      </c>
      <c r="E21828" s="749" t="s">
        <v>49702</v>
      </c>
      <c r="F21828" s="749" t="s">
        <v>49703</v>
      </c>
      <c r="G21828" s="749" t="s">
        <v>49698</v>
      </c>
      <c r="H21828" s="749" t="s">
        <v>49699</v>
      </c>
      <c r="I21828" s="749" t="s">
        <v>236</v>
      </c>
      <c r="J21828" s="749" t="n">
        <v>1550.5</v>
      </c>
    </row>
    <row collapsed="false" customFormat="false" customHeight="true" hidden="true" ht="12.75" outlineLevel="0" r="21829">
      <c r="A21829" s="749" t="s">
        <v>49705</v>
      </c>
      <c r="B21829" s="749" t="str">
        <f aca="false">C21829&amp;D21829&amp;E21829&amp;F21829&amp;G21829&amp;H21829</f>
        <v>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 ESCAVACAO DENTRO DO TUNEL.ASSENTAMENTO</v>
      </c>
      <c r="C21829" s="749" t="s">
        <v>49353</v>
      </c>
      <c r="D21829" s="749" t="s">
        <v>49695</v>
      </c>
      <c r="E21829" s="749" t="s">
        <v>49706</v>
      </c>
      <c r="F21829" s="749" t="s">
        <v>49707</v>
      </c>
      <c r="G21829" s="749" t="s">
        <v>49698</v>
      </c>
      <c r="H21829" s="749" t="s">
        <v>49699</v>
      </c>
      <c r="I21829" s="749" t="s">
        <v>236</v>
      </c>
      <c r="J21829" s="749" t="n">
        <v>1350.57</v>
      </c>
    </row>
    <row collapsed="false" customFormat="false" customHeight="true" hidden="true" ht="12.75" outlineLevel="0" r="21830">
      <c r="A21830" s="749" t="s">
        <v>49708</v>
      </c>
      <c r="B21830" s="749" t="str">
        <f aca="false">C21830&amp;D21830&amp;E21830&amp;F21830&amp;G21830&amp;H21830</f>
        <v>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 ESCAVACAO DENTRO DO TUNEL.ASSENTAMENTO</v>
      </c>
      <c r="C21830" s="749" t="s">
        <v>49353</v>
      </c>
      <c r="D21830" s="749" t="s">
        <v>49695</v>
      </c>
      <c r="E21830" s="749" t="s">
        <v>49706</v>
      </c>
      <c r="F21830" s="749" t="s">
        <v>49707</v>
      </c>
      <c r="G21830" s="749" t="s">
        <v>49698</v>
      </c>
      <c r="H21830" s="749" t="s">
        <v>49699</v>
      </c>
      <c r="I21830" s="749" t="s">
        <v>236</v>
      </c>
      <c r="J21830" s="749" t="n">
        <v>1213.43</v>
      </c>
    </row>
    <row collapsed="false" customFormat="false" customHeight="true" hidden="true" ht="12.75" outlineLevel="0" r="21831">
      <c r="A21831" s="749" t="s">
        <v>49709</v>
      </c>
      <c r="B21831" s="749" t="str">
        <f aca="false">C21831&amp;D21831&amp;E21831&amp;F21831&amp;G21831&amp;H21831</f>
        <v>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 ESCAVACAO DENTRO DO TUNEL.ASSENTAMENTO</v>
      </c>
      <c r="C21831" s="749" t="s">
        <v>49353</v>
      </c>
      <c r="D21831" s="749" t="s">
        <v>49695</v>
      </c>
      <c r="E21831" s="749" t="s">
        <v>49710</v>
      </c>
      <c r="F21831" s="749" t="s">
        <v>49711</v>
      </c>
      <c r="G21831" s="749" t="s">
        <v>49698</v>
      </c>
      <c r="H21831" s="749" t="s">
        <v>49699</v>
      </c>
      <c r="I21831" s="749" t="s">
        <v>236</v>
      </c>
      <c r="J21831" s="749" t="n">
        <v>1725.73</v>
      </c>
    </row>
    <row collapsed="false" customFormat="false" customHeight="true" hidden="true" ht="12.75" outlineLevel="0" r="21832">
      <c r="A21832" s="749" t="s">
        <v>49712</v>
      </c>
      <c r="B21832" s="749" t="str">
        <f aca="false">C21832&amp;D21832&amp;E21832&amp;F21832&amp;G21832&amp;H21832</f>
        <v>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 ESCAVACAO DENTRO DO TUNEL.ASSENTAMENTO</v>
      </c>
      <c r="C21832" s="749" t="s">
        <v>49353</v>
      </c>
      <c r="D21832" s="749" t="s">
        <v>49695</v>
      </c>
      <c r="E21832" s="749" t="s">
        <v>49710</v>
      </c>
      <c r="F21832" s="749" t="s">
        <v>49711</v>
      </c>
      <c r="G21832" s="749" t="s">
        <v>49698</v>
      </c>
      <c r="H21832" s="749" t="s">
        <v>49699</v>
      </c>
      <c r="I21832" s="749" t="s">
        <v>236</v>
      </c>
      <c r="J21832" s="749" t="n">
        <v>1550.5</v>
      </c>
    </row>
    <row collapsed="false" customFormat="false" customHeight="true" hidden="true" ht="12.75" outlineLevel="0" r="21833">
      <c r="A21833" s="749" t="s">
        <v>49713</v>
      </c>
      <c r="B21833" s="749" t="str">
        <f aca="false">C21833&amp;D21833&amp;E21833&amp;F21833&amp;G21833&amp;H21833</f>
        <v>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 ESCAVACAO DENTRO DO TUNEL.ASSENTAMENTO</v>
      </c>
      <c r="C21833" s="749" t="s">
        <v>49353</v>
      </c>
      <c r="D21833" s="749" t="s">
        <v>49695</v>
      </c>
      <c r="E21833" s="749" t="s">
        <v>49714</v>
      </c>
      <c r="F21833" s="749" t="s">
        <v>49715</v>
      </c>
      <c r="G21833" s="749" t="s">
        <v>49698</v>
      </c>
      <c r="H21833" s="749" t="s">
        <v>49699</v>
      </c>
      <c r="I21833" s="749" t="s">
        <v>236</v>
      </c>
      <c r="J21833" s="749" t="n">
        <v>1725.73</v>
      </c>
    </row>
    <row collapsed="false" customFormat="false" customHeight="true" hidden="true" ht="12.75" outlineLevel="0" r="21834">
      <c r="A21834" s="749" t="s">
        <v>49716</v>
      </c>
      <c r="B21834" s="749" t="str">
        <f aca="false">C21834&amp;D21834&amp;E21834&amp;F21834&amp;G21834&amp;H21834</f>
        <v>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 ESCAVACAO DENTRO DO TUNEL.ASSENTAMENTO</v>
      </c>
      <c r="C21834" s="749" t="s">
        <v>49353</v>
      </c>
      <c r="D21834" s="749" t="s">
        <v>49695</v>
      </c>
      <c r="E21834" s="749" t="s">
        <v>49714</v>
      </c>
      <c r="F21834" s="749" t="s">
        <v>49715</v>
      </c>
      <c r="G21834" s="749" t="s">
        <v>49698</v>
      </c>
      <c r="H21834" s="749" t="s">
        <v>49699</v>
      </c>
      <c r="I21834" s="749" t="s">
        <v>236</v>
      </c>
      <c r="J21834" s="749" t="n">
        <v>1550.5</v>
      </c>
    </row>
    <row collapsed="false" customFormat="false" customHeight="true" hidden="true" ht="12.75" outlineLevel="0" r="21835">
      <c r="A21835" s="749" t="s">
        <v>49717</v>
      </c>
      <c r="B21835" s="749" t="str">
        <f aca="false">C21835&amp;D21835&amp;E21835&amp;F21835&amp;G21835&amp;H21835</f>
        <v>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 ESCAVACAO DENTRO DO TUNEL.ASSENTAMENTO</v>
      </c>
      <c r="C21835" s="749" t="s">
        <v>49353</v>
      </c>
      <c r="D21835" s="749" t="s">
        <v>49695</v>
      </c>
      <c r="E21835" s="749" t="s">
        <v>49718</v>
      </c>
      <c r="F21835" s="749" t="s">
        <v>49719</v>
      </c>
      <c r="G21835" s="749" t="s">
        <v>49698</v>
      </c>
      <c r="H21835" s="749" t="s">
        <v>49699</v>
      </c>
      <c r="I21835" s="749" t="s">
        <v>236</v>
      </c>
      <c r="J21835" s="749" t="n">
        <v>2218.8</v>
      </c>
    </row>
    <row collapsed="false" customFormat="false" customHeight="true" hidden="true" ht="12.75" outlineLevel="0" r="21836">
      <c r="A21836" s="749" t="s">
        <v>49720</v>
      </c>
      <c r="B21836" s="749" t="str">
        <f aca="false">C21836&amp;D21836&amp;E21836&amp;F21836&amp;G21836&amp;H21836</f>
        <v>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 ESCAVACAO DENTRO DO TUNEL.ASSENTAMENTO</v>
      </c>
      <c r="C21836" s="749" t="s">
        <v>49353</v>
      </c>
      <c r="D21836" s="749" t="s">
        <v>49695</v>
      </c>
      <c r="E21836" s="749" t="s">
        <v>49718</v>
      </c>
      <c r="F21836" s="749" t="s">
        <v>49719</v>
      </c>
      <c r="G21836" s="749" t="s">
        <v>49698</v>
      </c>
      <c r="H21836" s="749" t="s">
        <v>49699</v>
      </c>
      <c r="I21836" s="749" t="s">
        <v>236</v>
      </c>
      <c r="J21836" s="749" t="n">
        <v>1993.5</v>
      </c>
    </row>
    <row collapsed="false" customFormat="false" customHeight="true" hidden="true" ht="12.75" outlineLevel="0" r="21837">
      <c r="A21837" s="749" t="s">
        <v>49721</v>
      </c>
      <c r="B21837" s="749" t="str">
        <f aca="false">C21837&amp;D21837&amp;E21837&amp;F21837&amp;G21837&amp;H21837</f>
        <v>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 ESCAVACAO DENTRO DO TUNEL.ASSENTAMENTO</v>
      </c>
      <c r="C21837" s="749" t="s">
        <v>49353</v>
      </c>
      <c r="D21837" s="749" t="s">
        <v>49695</v>
      </c>
      <c r="E21837" s="749" t="s">
        <v>49722</v>
      </c>
      <c r="F21837" s="749" t="s">
        <v>49723</v>
      </c>
      <c r="G21837" s="749" t="s">
        <v>49698</v>
      </c>
      <c r="H21837" s="749" t="s">
        <v>49699</v>
      </c>
      <c r="I21837" s="749" t="s">
        <v>236</v>
      </c>
      <c r="J21837" s="749" t="n">
        <v>3451.47</v>
      </c>
    </row>
    <row collapsed="false" customFormat="false" customHeight="true" hidden="true" ht="12.75" outlineLevel="0" r="21838">
      <c r="A21838" s="749" t="s">
        <v>49724</v>
      </c>
      <c r="B21838" s="749" t="str">
        <f aca="false">C21838&amp;D21838&amp;E21838&amp;F21838&amp;G21838&amp;H21838</f>
        <v>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 ESCAVACAO DENTRO DO TUNEL.ASSENTAMENTO</v>
      </c>
      <c r="C21838" s="749" t="s">
        <v>49353</v>
      </c>
      <c r="D21838" s="749" t="s">
        <v>49695</v>
      </c>
      <c r="E21838" s="749" t="s">
        <v>49722</v>
      </c>
      <c r="F21838" s="749" t="s">
        <v>49723</v>
      </c>
      <c r="G21838" s="749" t="s">
        <v>49698</v>
      </c>
      <c r="H21838" s="749" t="s">
        <v>49699</v>
      </c>
      <c r="I21838" s="749" t="s">
        <v>236</v>
      </c>
      <c r="J21838" s="749" t="n">
        <v>3101</v>
      </c>
    </row>
    <row collapsed="false" customFormat="false" customHeight="true" hidden="true" ht="12.75" outlineLevel="0" r="21839">
      <c r="A21839" s="749" t="s">
        <v>49725</v>
      </c>
      <c r="B21839" s="749" t="str">
        <f aca="false">C21839&amp;D21839&amp;E21839&amp;F21839&amp;G21839&amp;H21839</f>
        <v>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 ESCAVACAO DENTRO DO TUNEL.ASSENTAMENTO</v>
      </c>
      <c r="C21839" s="749" t="s">
        <v>49353</v>
      </c>
      <c r="D21839" s="749" t="s">
        <v>49695</v>
      </c>
      <c r="E21839" s="749" t="s">
        <v>49726</v>
      </c>
      <c r="F21839" s="749" t="s">
        <v>49727</v>
      </c>
      <c r="G21839" s="749" t="s">
        <v>49698</v>
      </c>
      <c r="H21839" s="749" t="s">
        <v>49699</v>
      </c>
      <c r="I21839" s="749" t="s">
        <v>236</v>
      </c>
      <c r="J21839" s="749" t="n">
        <v>3451.47</v>
      </c>
    </row>
    <row collapsed="false" customFormat="false" customHeight="true" hidden="true" ht="12.75" outlineLevel="0" r="21840">
      <c r="A21840" s="749" t="s">
        <v>49728</v>
      </c>
      <c r="B21840" s="749" t="str">
        <f aca="false">C21840&amp;D21840&amp;E21840&amp;F21840&amp;G21840&amp;H21840</f>
        <v>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 ESCAVACAO DENTRO DO TUNEL.ASSENTAMENTO</v>
      </c>
      <c r="C21840" s="749" t="s">
        <v>49353</v>
      </c>
      <c r="D21840" s="749" t="s">
        <v>49695</v>
      </c>
      <c r="E21840" s="749" t="s">
        <v>49726</v>
      </c>
      <c r="F21840" s="749" t="s">
        <v>49727</v>
      </c>
      <c r="G21840" s="749" t="s">
        <v>49698</v>
      </c>
      <c r="H21840" s="749" t="s">
        <v>49699</v>
      </c>
      <c r="I21840" s="749" t="s">
        <v>236</v>
      </c>
      <c r="J21840" s="749" t="n">
        <v>3101</v>
      </c>
    </row>
    <row collapsed="false" customFormat="false" customHeight="true" hidden="true" ht="12.75" outlineLevel="0" r="21841">
      <c r="A21841" s="749" t="s">
        <v>49729</v>
      </c>
      <c r="B21841" s="749" t="str">
        <f aca="false">C21841&amp;D21841&amp;E21841&amp;F21841&amp;G21841&amp;H21841</f>
        <v>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 ESCAVACAO DENTRO DO TUNEL.ASSENTAMENTO</v>
      </c>
      <c r="C21841" s="749" t="s">
        <v>49353</v>
      </c>
      <c r="D21841" s="749" t="s">
        <v>49695</v>
      </c>
      <c r="E21841" s="749" t="s">
        <v>49730</v>
      </c>
      <c r="F21841" s="749" t="s">
        <v>49731</v>
      </c>
      <c r="G21841" s="749" t="s">
        <v>49698</v>
      </c>
      <c r="H21841" s="749" t="s">
        <v>49699</v>
      </c>
      <c r="I21841" s="749" t="s">
        <v>236</v>
      </c>
      <c r="J21841" s="749" t="n">
        <v>7484.38</v>
      </c>
    </row>
    <row collapsed="false" customFormat="false" customHeight="true" hidden="true" ht="12.75" outlineLevel="0" r="21842">
      <c r="A21842" s="749" t="s">
        <v>49732</v>
      </c>
      <c r="B21842" s="749" t="str">
        <f aca="false">C21842&amp;D21842&amp;E21842&amp;F21842&amp;G21842&amp;H21842</f>
        <v>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 ESCAVACAO DENTRO DO TUNEL.ASSENTAMENTO</v>
      </c>
      <c r="C21842" s="749" t="s">
        <v>49353</v>
      </c>
      <c r="D21842" s="749" t="s">
        <v>49695</v>
      </c>
      <c r="E21842" s="749" t="s">
        <v>49730</v>
      </c>
      <c r="F21842" s="749" t="s">
        <v>49731</v>
      </c>
      <c r="G21842" s="749" t="s">
        <v>49698</v>
      </c>
      <c r="H21842" s="749" t="s">
        <v>49699</v>
      </c>
      <c r="I21842" s="749" t="s">
        <v>236</v>
      </c>
      <c r="J21842" s="749" t="n">
        <v>6724.65</v>
      </c>
    </row>
    <row collapsed="false" customFormat="false" customHeight="true" hidden="true" ht="12.75" outlineLevel="0" r="21843">
      <c r="A21843" s="749" t="s">
        <v>49733</v>
      </c>
      <c r="B21843" s="749" t="str">
        <f aca="false">C21843&amp;D21843&amp;E21843&amp;F21843&amp;G21843&amp;H21843</f>
        <v>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 ESCAVACAO DENTRO DO TUNEL.ASSENTAMENTO</v>
      </c>
      <c r="C21843" s="749" t="s">
        <v>49353</v>
      </c>
      <c r="D21843" s="749" t="s">
        <v>49695</v>
      </c>
      <c r="E21843" s="749" t="s">
        <v>49734</v>
      </c>
      <c r="F21843" s="749" t="s">
        <v>49735</v>
      </c>
      <c r="G21843" s="749" t="s">
        <v>49698</v>
      </c>
      <c r="H21843" s="749" t="s">
        <v>49699</v>
      </c>
      <c r="I21843" s="749" t="s">
        <v>236</v>
      </c>
      <c r="J21843" s="749" t="n">
        <v>7765.81</v>
      </c>
    </row>
    <row collapsed="false" customFormat="false" customHeight="true" hidden="true" ht="12.75" outlineLevel="0" r="21844">
      <c r="A21844" s="749" t="s">
        <v>49736</v>
      </c>
      <c r="B21844" s="749" t="str">
        <f aca="false">C21844&amp;D21844&amp;E21844&amp;F21844&amp;G21844&amp;H21844</f>
        <v>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 ESCAVACAO DENTRO DO TUNEL.ASSENTAMENTO</v>
      </c>
      <c r="C21844" s="749" t="s">
        <v>49353</v>
      </c>
      <c r="D21844" s="749" t="s">
        <v>49695</v>
      </c>
      <c r="E21844" s="749" t="s">
        <v>49734</v>
      </c>
      <c r="F21844" s="749" t="s">
        <v>49735</v>
      </c>
      <c r="G21844" s="749" t="s">
        <v>49698</v>
      </c>
      <c r="H21844" s="749" t="s">
        <v>49699</v>
      </c>
      <c r="I21844" s="749" t="s">
        <v>236</v>
      </c>
      <c r="J21844" s="749" t="n">
        <v>6977.25</v>
      </c>
    </row>
    <row collapsed="false" customFormat="false" customHeight="true" hidden="true" ht="12.75" outlineLevel="0" r="21845">
      <c r="A21845" s="749" t="s">
        <v>49737</v>
      </c>
      <c r="B21845" s="749" t="str">
        <f aca="false">C21845&amp;D21845&amp;E21845&amp;F21845&amp;G21845&amp;H21845</f>
        <v>BRITAGEM DE ROCHA,APROVEITAMENTO DA ESCAVACAO DE MATERIAL DE 3ª CATEGORIA,PARA IMPLANTACAO OU ALARGAMENTO DE RODOVIAS,EXCLUSIVE O TRANSPORTE DO BRITADOR,INCLUSIVE ESCAVACAO(POR M3DE PEDRA BRITADA)</v>
      </c>
      <c r="C21845" s="749" t="s">
        <v>49738</v>
      </c>
      <c r="D21845" s="749" t="s">
        <v>49739</v>
      </c>
      <c r="E21845" s="749" t="s">
        <v>49740</v>
      </c>
      <c r="F21845" s="749" t="s">
        <v>49741</v>
      </c>
      <c r="I21845" s="749" t="s">
        <v>2478</v>
      </c>
      <c r="J21845" s="749" t="n">
        <v>52.44</v>
      </c>
    </row>
    <row collapsed="false" customFormat="false" customHeight="true" hidden="true" ht="12.75" outlineLevel="0" r="21846">
      <c r="A21846" s="749" t="s">
        <v>49742</v>
      </c>
      <c r="B21846" s="749" t="str">
        <f aca="false">C21846&amp;D21846&amp;E21846&amp;F21846&amp;G21846&amp;H21846</f>
        <v>BRITAGEM DE ROCHA,APROVEITAMENTO DA ESCAVACAO DE MATERIAL DE 3ª CATEGORIA,PARA IMPLANTACAO OU ALARGAMENTO DE RODOVIAS,EXCLUSIVE O TRANSPORTE DO BRITADOR,INCLUSIVE ESCAVACAO(POR M3DE PEDRA BRITADA)</v>
      </c>
      <c r="C21846" s="749" t="s">
        <v>49738</v>
      </c>
      <c r="D21846" s="749" t="s">
        <v>49739</v>
      </c>
      <c r="E21846" s="749" t="s">
        <v>49740</v>
      </c>
      <c r="F21846" s="749" t="s">
        <v>49741</v>
      </c>
      <c r="I21846" s="749" t="s">
        <v>2478</v>
      </c>
      <c r="J21846" s="749" t="n">
        <v>50.9</v>
      </c>
    </row>
    <row collapsed="false" customFormat="false" customHeight="true" hidden="true" ht="12.75" outlineLevel="0" r="21847">
      <c r="A21847" s="749" t="s">
        <v>49743</v>
      </c>
      <c r="B21847" s="749" t="str">
        <f aca="false">C21847&amp;D21847&amp;E21847&amp;F21847&amp;G21847&amp;H21847</f>
        <v>EXTRACAO DE ROCHA EM EXPLORACAO DE PEDREIRA,EXCLUSIVE BRITAGEM</v>
      </c>
      <c r="C21847" s="749" t="s">
        <v>49744</v>
      </c>
      <c r="D21847" s="749" t="s">
        <v>36122</v>
      </c>
      <c r="I21847" s="749" t="s">
        <v>2478</v>
      </c>
      <c r="J21847" s="749" t="n">
        <v>19.88</v>
      </c>
    </row>
    <row collapsed="false" customFormat="false" customHeight="true" hidden="true" ht="12.75" outlineLevel="0" r="21848">
      <c r="A21848" s="749" t="s">
        <v>49745</v>
      </c>
      <c r="B21848" s="749" t="str">
        <f aca="false">C21848&amp;D21848&amp;E21848&amp;F21848&amp;G21848&amp;H21848</f>
        <v>EXTRACAO DE ROCHA EM EXPLORACAO DE PEDREIRA,EXCLUSIVE BRITAGEM</v>
      </c>
      <c r="C21848" s="749" t="s">
        <v>49744</v>
      </c>
      <c r="D21848" s="749" t="s">
        <v>36122</v>
      </c>
      <c r="I21848" s="749" t="s">
        <v>2478</v>
      </c>
      <c r="J21848" s="749" t="n">
        <v>18.38</v>
      </c>
    </row>
    <row collapsed="false" customFormat="false" customHeight="true" hidden="true" ht="12.75" outlineLevel="0" r="21849">
      <c r="A21849" s="749" t="s">
        <v>49746</v>
      </c>
      <c r="B21849" s="749" t="str">
        <f aca="false">C21849&amp;D21849&amp;E21849&amp;F21849&amp;G21849&amp;H21849</f>
        <v>FRAGMENTACAO,CARGA,TRANSPORTE E BRITAGEM DE ROCHA JA EXTRAIDA,EM EXPLORACAO DE PEDREIRA,EXCLUSIVE TRANSPORTE DO BRITADOR(POR M3 DE PEDRA BRITADA)</v>
      </c>
      <c r="C21849" s="749" t="s">
        <v>49747</v>
      </c>
      <c r="D21849" s="749" t="s">
        <v>49748</v>
      </c>
      <c r="E21849" s="749" t="s">
        <v>49749</v>
      </c>
      <c r="I21849" s="749" t="s">
        <v>2478</v>
      </c>
      <c r="J21849" s="749" t="n">
        <v>54.99</v>
      </c>
    </row>
    <row collapsed="false" customFormat="false" customHeight="true" hidden="true" ht="12.75" outlineLevel="0" r="21850">
      <c r="A21850" s="749" t="s">
        <v>49750</v>
      </c>
      <c r="B21850" s="749" t="str">
        <f aca="false">C21850&amp;D21850&amp;E21850&amp;F21850&amp;G21850&amp;H21850</f>
        <v>FRAGMENTACAO,CARGA,TRANSPORTE E BRITAGEM DE ROCHA JA EXTRAIDA,EM EXPLORACAO DE PEDREIRA,EXCLUSIVE TRANSPORTE DO BRITADOR(POR M3 DE PEDRA BRITADA)</v>
      </c>
      <c r="C21850" s="749" t="s">
        <v>49747</v>
      </c>
      <c r="D21850" s="749" t="s">
        <v>49748</v>
      </c>
      <c r="E21850" s="749" t="s">
        <v>49749</v>
      </c>
      <c r="I21850" s="749" t="s">
        <v>2478</v>
      </c>
      <c r="J21850" s="749" t="n">
        <v>52.72</v>
      </c>
    </row>
    <row collapsed="false" customFormat="false" customHeight="true" hidden="true" ht="12.75" outlineLevel="0" r="21851">
      <c r="A21851" s="749" t="s">
        <v>49751</v>
      </c>
      <c r="B21851" s="749" t="str">
        <f aca="false">C21851&amp;D21851&amp;E21851&amp;F21851&amp;G21851&amp;H21851</f>
        <v>EXTRACAO DE AREIA DE RIO,POR MEIO DE DRAGAGEM,INCLUSIVE CARGA,SENDO O CUSTO REFERIDO AO VOLUME DO CAMINHAO</v>
      </c>
      <c r="C21851" s="749" t="s">
        <v>49752</v>
      </c>
      <c r="D21851" s="749" t="s">
        <v>49753</v>
      </c>
      <c r="I21851" s="749" t="s">
        <v>2478</v>
      </c>
      <c r="J21851" s="749" t="n">
        <v>6.15</v>
      </c>
    </row>
    <row collapsed="false" customFormat="false" customHeight="true" hidden="true" ht="12.75" outlineLevel="0" r="21852">
      <c r="A21852" s="749" t="s">
        <v>49754</v>
      </c>
      <c r="B21852" s="749" t="str">
        <f aca="false">C21852&amp;D21852&amp;E21852&amp;F21852&amp;G21852&amp;H21852</f>
        <v>EXTRACAO DE AREIA DE RIO,POR MEIO DE DRAGAGEM,INCLUSIVE CARGA,SENDO O CUSTO REFERIDO AO VOLUME DO CAMINHAO</v>
      </c>
      <c r="C21852" s="749" t="s">
        <v>49752</v>
      </c>
      <c r="D21852" s="749" t="s">
        <v>49753</v>
      </c>
      <c r="I21852" s="749" t="s">
        <v>2478</v>
      </c>
      <c r="J21852" s="749" t="n">
        <v>5.91</v>
      </c>
    </row>
    <row collapsed="false" customFormat="false" customHeight="true" hidden="true" ht="12.75" outlineLevel="0" r="21853">
      <c r="A21853" s="749" t="s">
        <v>49755</v>
      </c>
      <c r="B21853" s="749" t="str">
        <f aca="false">C21853&amp;D21853&amp;E21853&amp;F21853&amp;G21853&amp;H21853</f>
        <v>AREIA,INCLUSIVE TRANPORTE,PARA REGIAO METROPOLITANA DO RIO DE JANEIRO.FORNECIMENTO</v>
      </c>
      <c r="C21853" s="749" t="s">
        <v>49756</v>
      </c>
      <c r="D21853" s="749" t="s">
        <v>49757</v>
      </c>
      <c r="I21853" s="749" t="s">
        <v>2478</v>
      </c>
      <c r="J21853" s="749" t="n">
        <v>55</v>
      </c>
    </row>
    <row collapsed="false" customFormat="false" customHeight="true" hidden="true" ht="12.75" outlineLevel="0" r="21854">
      <c r="A21854" s="749" t="s">
        <v>49758</v>
      </c>
      <c r="B21854" s="749" t="str">
        <f aca="false">C21854&amp;D21854&amp;E21854&amp;F21854&amp;G21854&amp;H21854</f>
        <v>AREIA,INCLUSIVE TRANPORTE,PARA REGIAO METROPOLITANA DO RIO DE JANEIRO.FORNECIMENTO</v>
      </c>
      <c r="C21854" s="749" t="s">
        <v>49756</v>
      </c>
      <c r="D21854" s="749" t="s">
        <v>49757</v>
      </c>
      <c r="I21854" s="749" t="s">
        <v>2478</v>
      </c>
      <c r="J21854" s="749" t="n">
        <v>55</v>
      </c>
    </row>
    <row collapsed="false" customFormat="false" customHeight="true" hidden="true" ht="12.75" outlineLevel="0" r="21855">
      <c r="A21855" s="749" t="s">
        <v>49759</v>
      </c>
      <c r="B21855" s="749" t="str">
        <f aca="false">C21855&amp;D21855&amp;E21855&amp;F21855&amp;G21855&amp;H21855</f>
        <v>CIMENTO PORTLAND CP-II-32,INCLUSIVE TRANSPORTE.FORNECIMENTO</v>
      </c>
      <c r="C21855" s="749" t="s">
        <v>49760</v>
      </c>
      <c r="I21855" s="749" t="s">
        <v>1404</v>
      </c>
      <c r="J21855" s="749" t="n">
        <v>0.34</v>
      </c>
    </row>
    <row collapsed="false" customFormat="false" customHeight="true" hidden="true" ht="12.75" outlineLevel="0" r="21856">
      <c r="A21856" s="749" t="s">
        <v>49761</v>
      </c>
      <c r="B21856" s="749" t="str">
        <f aca="false">C21856&amp;D21856&amp;E21856&amp;F21856&amp;G21856&amp;H21856</f>
        <v>CIMENTO PORTLAND CP-II-32,INCLUSIVE TRANSPORTE.FORNECIMENTO</v>
      </c>
      <c r="C21856" s="749" t="s">
        <v>49760</v>
      </c>
      <c r="I21856" s="749" t="s">
        <v>1404</v>
      </c>
      <c r="J21856" s="749" t="n">
        <v>0.34</v>
      </c>
    </row>
    <row collapsed="false" customFormat="false" customHeight="true" hidden="true" ht="12.75" outlineLevel="0" r="21857">
      <c r="A21857" s="749" t="s">
        <v>49762</v>
      </c>
      <c r="B21857" s="749" t="str">
        <f aca="false">C21857&amp;D21857&amp;E21857&amp;F21857&amp;G21857&amp;H21857</f>
        <v>CASCALHINHO(PEDRA ZERO),INCLUSIVE TRANSPORTE,PARA REGIAO METROPOLITANA DO RIO DE JANEIRO.FORNECIMENTO</v>
      </c>
      <c r="C21857" s="749" t="s">
        <v>49763</v>
      </c>
      <c r="D21857" s="749" t="s">
        <v>49764</v>
      </c>
      <c r="I21857" s="749" t="s">
        <v>2478</v>
      </c>
      <c r="J21857" s="749" t="n">
        <v>74.42</v>
      </c>
    </row>
    <row collapsed="false" customFormat="false" customHeight="true" hidden="true" ht="12.75" outlineLevel="0" r="21858">
      <c r="A21858" s="749" t="s">
        <v>49765</v>
      </c>
      <c r="B21858" s="749" t="str">
        <f aca="false">C21858&amp;D21858&amp;E21858&amp;F21858&amp;G21858&amp;H21858</f>
        <v>CASCALHINHO(PEDRA ZERO),INCLUSIVE TRANSPORTE,PARA REGIAO METROPOLITANA DO RIO DE JANEIRO.FORNECIMENTO</v>
      </c>
      <c r="C21858" s="749" t="s">
        <v>49763</v>
      </c>
      <c r="D21858" s="749" t="s">
        <v>49764</v>
      </c>
      <c r="I21858" s="749" t="s">
        <v>2478</v>
      </c>
      <c r="J21858" s="749" t="n">
        <v>74.42</v>
      </c>
    </row>
    <row collapsed="false" customFormat="false" customHeight="true" hidden="true" ht="12.75" outlineLevel="0" r="21859">
      <c r="A21859" s="749" t="s">
        <v>49766</v>
      </c>
      <c r="B21859" s="749" t="str">
        <f aca="false">C21859&amp;D21859&amp;E21859&amp;F21859&amp;G21859&amp;H21859</f>
        <v>PEDRA BRITADA Nº1,INCLUSIVE TRANSPORTE,PARA REGIAO METROPOLITANA DO RIO DE JANEIRO.FORNECIMENTO</v>
      </c>
      <c r="C21859" s="749" t="s">
        <v>49767</v>
      </c>
      <c r="D21859" s="749" t="s">
        <v>49768</v>
      </c>
      <c r="I21859" s="749" t="s">
        <v>2478</v>
      </c>
      <c r="J21859" s="749" t="n">
        <v>74.87</v>
      </c>
    </row>
    <row collapsed="false" customFormat="false" customHeight="true" hidden="true" ht="12.75" outlineLevel="0" r="21860">
      <c r="A21860" s="749" t="s">
        <v>49769</v>
      </c>
      <c r="B21860" s="749" t="str">
        <f aca="false">C21860&amp;D21860&amp;E21860&amp;F21860&amp;G21860&amp;H21860</f>
        <v>PEDRA BRITADA Nº1,INCLUSIVE TRANSPORTE,PARA REGIAO METROPOLITANA DO RIO DE JANEIRO.FORNECIMENTO</v>
      </c>
      <c r="C21860" s="749" t="s">
        <v>49767</v>
      </c>
      <c r="D21860" s="749" t="s">
        <v>49768</v>
      </c>
      <c r="I21860" s="749" t="s">
        <v>2478</v>
      </c>
      <c r="J21860" s="749" t="n">
        <v>74.87</v>
      </c>
    </row>
    <row collapsed="false" customFormat="false" customHeight="true" hidden="true" ht="12.75" outlineLevel="0" r="21861">
      <c r="A21861" s="749" t="s">
        <v>49770</v>
      </c>
      <c r="B21861" s="749" t="str">
        <f aca="false">C21861&amp;D21861&amp;E21861&amp;F21861&amp;G21861&amp;H21861</f>
        <v>PEDRA BRITADA Nº2,INCLUSIVE TRANSPORTE,PARA REGIAO METROPOLITANA DO RIO DE JANEIRO.FORNECIMENTO</v>
      </c>
      <c r="C21861" s="749" t="s">
        <v>49771</v>
      </c>
      <c r="D21861" s="749" t="s">
        <v>49768</v>
      </c>
      <c r="I21861" s="749" t="s">
        <v>2478</v>
      </c>
      <c r="J21861" s="749" t="n">
        <v>75.55</v>
      </c>
    </row>
    <row collapsed="false" customFormat="false" customHeight="true" hidden="true" ht="12.75" outlineLevel="0" r="21862">
      <c r="A21862" s="749" t="s">
        <v>49772</v>
      </c>
      <c r="B21862" s="749" t="str">
        <f aca="false">C21862&amp;D21862&amp;E21862&amp;F21862&amp;G21862&amp;H21862</f>
        <v>PEDRA BRITADA Nº2,INCLUSIVE TRANSPORTE,PARA REGIAO METROPOLITANA DO RIO DE JANEIRO.FORNECIMENTO</v>
      </c>
      <c r="C21862" s="749" t="s">
        <v>49771</v>
      </c>
      <c r="D21862" s="749" t="s">
        <v>49768</v>
      </c>
      <c r="I21862" s="749" t="s">
        <v>2478</v>
      </c>
      <c r="J21862" s="749" t="n">
        <v>75.55</v>
      </c>
    </row>
    <row collapsed="false" customFormat="false" customHeight="true" hidden="true" ht="12.75" outlineLevel="0" r="21863">
      <c r="A21863" s="749" t="s">
        <v>49773</v>
      </c>
      <c r="B21863" s="749" t="str">
        <f aca="false">C21863&amp;D21863&amp;E21863&amp;F21863&amp;G21863&amp;H21863</f>
        <v>PEDRA BRITADA Nº3,INCLUSIVE TRANSPORTE,PARA REGIAO METROPOLITANA DO RIO DE JANEIRO.FORNECIMENTO</v>
      </c>
      <c r="C21863" s="749" t="s">
        <v>49774</v>
      </c>
      <c r="D21863" s="749" t="s">
        <v>49768</v>
      </c>
      <c r="I21863" s="749" t="s">
        <v>2478</v>
      </c>
      <c r="J21863" s="749" t="n">
        <v>76.16</v>
      </c>
    </row>
    <row collapsed="false" customFormat="false" customHeight="true" hidden="true" ht="12.75" outlineLevel="0" r="21864">
      <c r="A21864" s="749" t="s">
        <v>49775</v>
      </c>
      <c r="B21864" s="749" t="str">
        <f aca="false">C21864&amp;D21864&amp;E21864&amp;F21864&amp;G21864&amp;H21864</f>
        <v>PEDRA BRITADA Nº3,INCLUSIVE TRANSPORTE,PARA REGIAO METROPOLITANA DO RIO DE JANEIRO.FORNECIMENTO</v>
      </c>
      <c r="C21864" s="749" t="s">
        <v>49774</v>
      </c>
      <c r="D21864" s="749" t="s">
        <v>49768</v>
      </c>
      <c r="I21864" s="749" t="s">
        <v>2478</v>
      </c>
      <c r="J21864" s="749" t="n">
        <v>76.16</v>
      </c>
    </row>
    <row collapsed="false" customFormat="false" customHeight="true" hidden="true" ht="12.75" outlineLevel="0" r="21865">
      <c r="A21865" s="749" t="s">
        <v>49776</v>
      </c>
      <c r="B21865" s="749" t="str">
        <f aca="false">C21865&amp;D21865&amp;E21865&amp;F21865&amp;G21865&amp;H21865</f>
        <v>BRITA CORRIDA,INCLUSIVE TRANSPORTE,PARA REGIAO METROPOLITANA DO RIO DE JANEIRO.FORNECIMENTO</v>
      </c>
      <c r="C21865" s="749" t="s">
        <v>49777</v>
      </c>
      <c r="D21865" s="749" t="s">
        <v>49778</v>
      </c>
      <c r="I21865" s="749" t="s">
        <v>2478</v>
      </c>
      <c r="J21865" s="749" t="n">
        <v>42.25</v>
      </c>
    </row>
    <row collapsed="false" customFormat="false" customHeight="true" hidden="true" ht="12.75" outlineLevel="0" r="21866">
      <c r="A21866" s="749" t="s">
        <v>49779</v>
      </c>
      <c r="B21866" s="749" t="str">
        <f aca="false">C21866&amp;D21866&amp;E21866&amp;F21866&amp;G21866&amp;H21866</f>
        <v>BRITA CORRIDA,INCLUSIVE TRANSPORTE,PARA REGIAO METROPOLITANA DO RIO DE JANEIRO.FORNECIMENTO</v>
      </c>
      <c r="C21866" s="749" t="s">
        <v>49777</v>
      </c>
      <c r="D21866" s="749" t="s">
        <v>49778</v>
      </c>
      <c r="I21866" s="749" t="s">
        <v>2478</v>
      </c>
      <c r="J21866" s="749" t="n">
        <v>42.25</v>
      </c>
    </row>
    <row collapsed="false" customFormat="false" customHeight="true" hidden="true" ht="12.75" outlineLevel="0" r="21867">
      <c r="A21867" s="749" t="s">
        <v>49780</v>
      </c>
      <c r="B21867" s="749" t="str">
        <f aca="false">C21867&amp;D21867&amp;E21867&amp;F21867&amp;G21867&amp;H21867</f>
        <v>PO-DE-PEDRA, INCLUSIVE TRANSPORTE PARA REGIAO METROPOLITANADO RIO DE JANEIRO.FORNECIMENTO</v>
      </c>
      <c r="C21867" s="749" t="s">
        <v>49781</v>
      </c>
      <c r="D21867" s="749" t="s">
        <v>49782</v>
      </c>
      <c r="I21867" s="749" t="s">
        <v>2478</v>
      </c>
      <c r="J21867" s="749" t="n">
        <v>43.68</v>
      </c>
    </row>
    <row collapsed="false" customFormat="false" customHeight="true" hidden="true" ht="12.75" outlineLevel="0" r="21868">
      <c r="A21868" s="749" t="s">
        <v>49783</v>
      </c>
      <c r="B21868" s="749" t="str">
        <f aca="false">C21868&amp;D21868&amp;E21868&amp;F21868&amp;G21868&amp;H21868</f>
        <v>PO-DE-PEDRA, INCLUSIVE TRANSPORTE PARA REGIAO METROPOLITANADO RIO DE JANEIRO.FORNECIMENTO</v>
      </c>
      <c r="C21868" s="749" t="s">
        <v>49781</v>
      </c>
      <c r="D21868" s="749" t="s">
        <v>49782</v>
      </c>
      <c r="I21868" s="749" t="s">
        <v>2478</v>
      </c>
      <c r="J21868" s="749" t="n">
        <v>43.68</v>
      </c>
    </row>
    <row collapsed="false" customFormat="false" customHeight="true" hidden="true" ht="12.75" outlineLevel="0" r="21869">
      <c r="A21869" s="749" t="s">
        <v>49784</v>
      </c>
      <c r="B21869" s="749" t="str">
        <f aca="false">C21869&amp;D21869&amp;E21869&amp;F21869&amp;G21869&amp;H21869</f>
        <v>BRITA GRADUADA,INCLUSIVE TRANSPORTE,PARA REGIAO METROPOLITANA DO RIO DE JANEIRO.FORNECIMENTO</v>
      </c>
      <c r="C21869" s="749" t="s">
        <v>49785</v>
      </c>
      <c r="D21869" s="749" t="s">
        <v>49786</v>
      </c>
      <c r="I21869" s="749" t="s">
        <v>2478</v>
      </c>
      <c r="J21869" s="749" t="n">
        <v>75.21</v>
      </c>
    </row>
    <row collapsed="false" customFormat="false" customHeight="true" hidden="true" ht="12.75" outlineLevel="0" r="21870">
      <c r="A21870" s="749" t="s">
        <v>49787</v>
      </c>
      <c r="B21870" s="749" t="str">
        <f aca="false">C21870&amp;D21870&amp;E21870&amp;F21870&amp;G21870&amp;H21870</f>
        <v>BRITA GRADUADA,INCLUSIVE TRANSPORTE,PARA REGIAO METROPOLITANA DO RIO DE JANEIRO.FORNECIMENTO</v>
      </c>
      <c r="C21870" s="749" t="s">
        <v>49785</v>
      </c>
      <c r="D21870" s="749" t="s">
        <v>49786</v>
      </c>
      <c r="I21870" s="749" t="s">
        <v>2478</v>
      </c>
      <c r="J21870" s="749" t="n">
        <v>75.21</v>
      </c>
    </row>
    <row collapsed="false" customFormat="false" customHeight="true" hidden="true" ht="12.75" outlineLevel="0" r="21871">
      <c r="A21871" s="749" t="s">
        <v>49788</v>
      </c>
      <c r="B21871" s="749" t="str">
        <f aca="false">C21871&amp;D21871&amp;E21871&amp;F21871&amp;G21871&amp;H21871</f>
        <v>BRITA GRADUADA COM ADICAO DE 1% DE CIMENTO,INCLUSIVE TRANSPORTE,PARA REGIAO METROPOLITANA DO RIO DE JANEIRO.FORNECIMENTO</v>
      </c>
      <c r="C21871" s="749" t="s">
        <v>49789</v>
      </c>
      <c r="D21871" s="749" t="s">
        <v>49790</v>
      </c>
      <c r="I21871" s="749" t="s">
        <v>2478</v>
      </c>
      <c r="J21871" s="749" t="n">
        <v>82.71</v>
      </c>
    </row>
    <row collapsed="false" customFormat="false" customHeight="true" hidden="true" ht="12.75" outlineLevel="0" r="21872">
      <c r="A21872" s="749" t="s">
        <v>49791</v>
      </c>
      <c r="B21872" s="749" t="str">
        <f aca="false">C21872&amp;D21872&amp;E21872&amp;F21872&amp;G21872&amp;H21872</f>
        <v>BRITA GRADUADA COM ADICAO DE 1% DE CIMENTO,INCLUSIVE TRANSPORTE,PARA REGIAO METROPOLITANA DO RIO DE JANEIRO.FORNECIMENTO</v>
      </c>
      <c r="C21872" s="749" t="s">
        <v>49789</v>
      </c>
      <c r="D21872" s="749" t="s">
        <v>49790</v>
      </c>
      <c r="I21872" s="749" t="s">
        <v>2478</v>
      </c>
      <c r="J21872" s="749" t="n">
        <v>82.71</v>
      </c>
    </row>
    <row collapsed="false" customFormat="false" customHeight="true" hidden="true" ht="12.75" outlineLevel="0" r="21873">
      <c r="A21873" s="749" t="s">
        <v>49792</v>
      </c>
      <c r="B21873" s="749" t="str">
        <f aca="false">C21873&amp;D21873&amp;E21873&amp;F21873&amp;G21873&amp;H21873</f>
        <v>PEDRA-DE-MAO,INCLUSIVE TRANSPORTE,PARA REGIAO METROPOLITANADO RIO DE JANEIRO.FORNECIMENTO</v>
      </c>
      <c r="C21873" s="749" t="s">
        <v>49793</v>
      </c>
      <c r="D21873" s="749" t="s">
        <v>49782</v>
      </c>
      <c r="I21873" s="749" t="s">
        <v>2478</v>
      </c>
      <c r="J21873" s="749" t="n">
        <v>82.33</v>
      </c>
    </row>
    <row collapsed="false" customFormat="false" customHeight="true" hidden="true" ht="12.75" outlineLevel="0" r="21874">
      <c r="A21874" s="749" t="s">
        <v>49794</v>
      </c>
      <c r="B21874" s="749" t="str">
        <f aca="false">C21874&amp;D21874&amp;E21874&amp;F21874&amp;G21874&amp;H21874</f>
        <v>PEDRA-DE-MAO,INCLUSIVE TRANSPORTE,PARA REGIAO METROPOLITANADO RIO DE JANEIRO.FORNECIMENTO</v>
      </c>
      <c r="C21874" s="749" t="s">
        <v>49793</v>
      </c>
      <c r="D21874" s="749" t="s">
        <v>49782</v>
      </c>
      <c r="I21874" s="749" t="s">
        <v>2478</v>
      </c>
      <c r="J21874" s="749" t="n">
        <v>82.33</v>
      </c>
    </row>
    <row collapsed="false" customFormat="false" customHeight="true" hidden="true" ht="12.75" outlineLevel="0" r="21875">
      <c r="A21875" s="749" t="s">
        <v>49795</v>
      </c>
      <c r="B21875" s="749" t="str">
        <f aca="false">C21875&amp;D21875&amp;E21875&amp;F21875&amp;G21875&amp;H21875</f>
        <v>PO-DE-PEDRA,SEM CONSIDERAR O TRANSPORTE DA PEDREIRA ATE O LOCAL DE UTILIZACAO,INCLUSIVE CARGA NO CAMINHAO.FORNECIMENTO</v>
      </c>
      <c r="C21875" s="749" t="s">
        <v>49796</v>
      </c>
      <c r="D21875" s="749" t="s">
        <v>49797</v>
      </c>
      <c r="I21875" s="749" t="s">
        <v>2478</v>
      </c>
      <c r="J21875" s="749" t="n">
        <v>28.08</v>
      </c>
    </row>
    <row collapsed="false" customFormat="false" customHeight="true" hidden="true" ht="12.75" outlineLevel="0" r="21876">
      <c r="A21876" s="749" t="s">
        <v>49798</v>
      </c>
      <c r="B21876" s="749" t="str">
        <f aca="false">C21876&amp;D21876&amp;E21876&amp;F21876&amp;G21876&amp;H21876</f>
        <v>PO-DE-PEDRA,SEM CONSIDERAR O TRANSPORTE DA PEDREIRA ATE O LOCAL DE UTILIZACAO,INCLUSIVE CARGA NO CAMINHAO.FORNECIMENTO</v>
      </c>
      <c r="C21876" s="749" t="s">
        <v>49796</v>
      </c>
      <c r="D21876" s="749" t="s">
        <v>49797</v>
      </c>
      <c r="I21876" s="749" t="s">
        <v>2478</v>
      </c>
      <c r="J21876" s="749" t="n">
        <v>28.08</v>
      </c>
    </row>
    <row collapsed="false" customFormat="false" customHeight="true" hidden="true" ht="12.75" outlineLevel="0" r="21877">
      <c r="A21877" s="749" t="s">
        <v>49799</v>
      </c>
      <c r="B21877" s="749" t="str">
        <f aca="false">C21877&amp;D21877&amp;E21877&amp;F21877&amp;G21877&amp;H21877</f>
        <v>POLIMERO TIPO SBS GRANULADO,INCLUSIVE TRANSPORTE.FORNECIMENTO</v>
      </c>
      <c r="C21877" s="749" t="s">
        <v>49800</v>
      </c>
      <c r="D21877" s="749" t="s">
        <v>11365</v>
      </c>
      <c r="I21877" s="749" t="s">
        <v>1404</v>
      </c>
      <c r="J21877" s="749" t="n">
        <v>2.91</v>
      </c>
    </row>
    <row collapsed="false" customFormat="false" customHeight="true" hidden="true" ht="12.75" outlineLevel="0" r="21878">
      <c r="A21878" s="749" t="s">
        <v>49801</v>
      </c>
      <c r="B21878" s="749" t="str">
        <f aca="false">C21878&amp;D21878&amp;E21878&amp;F21878&amp;G21878&amp;H21878</f>
        <v>POLIMERO TIPO SBS GRANULADO,INCLUSIVE TRANSPORTE.FORNECIMENTO</v>
      </c>
      <c r="C21878" s="749" t="s">
        <v>49800</v>
      </c>
      <c r="D21878" s="749" t="s">
        <v>11365</v>
      </c>
      <c r="I21878" s="749" t="s">
        <v>1404</v>
      </c>
      <c r="J21878" s="749" t="n">
        <v>2.91</v>
      </c>
    </row>
    <row collapsed="false" customFormat="false" customHeight="true" hidden="true" ht="12.75" outlineLevel="0" r="21879">
      <c r="A21879" s="749" t="s">
        <v>49802</v>
      </c>
      <c r="B21879" s="749" t="str">
        <f aca="false">C21879&amp;D21879&amp;E21879&amp;F21879&amp;G21879&amp;H21879</f>
        <v>CONCRETO BETUMINOSO USINADO A QUENTE.PREPARO E FORNECIMENTO</v>
      </c>
      <c r="C21879" s="749" t="s">
        <v>49803</v>
      </c>
      <c r="I21879" s="749" t="s">
        <v>2478</v>
      </c>
      <c r="J21879" s="749" t="n">
        <v>719</v>
      </c>
    </row>
    <row collapsed="false" customFormat="false" customHeight="true" hidden="true" ht="12.75" outlineLevel="0" r="21880">
      <c r="A21880" s="749" t="s">
        <v>49804</v>
      </c>
      <c r="B21880" s="749" t="str">
        <f aca="false">C21880&amp;D21880&amp;E21880&amp;F21880&amp;G21880&amp;H21880</f>
        <v>CONCRETO BETUMINOSO USINADO A QUENTE.PREPARO E FORNECIMENTO</v>
      </c>
      <c r="C21880" s="749" t="s">
        <v>49803</v>
      </c>
      <c r="I21880" s="749" t="s">
        <v>2478</v>
      </c>
      <c r="J21880" s="749" t="n">
        <v>713.08</v>
      </c>
    </row>
    <row collapsed="false" customFormat="false" customHeight="true" hidden="true" ht="12.75" outlineLevel="0" r="21881">
      <c r="A21881" s="749" t="s">
        <v>49805</v>
      </c>
      <c r="B21881" s="749" t="str">
        <f aca="false">C21881&amp;D21881&amp;E21881&amp;F21881&amp;G21881&amp;H21881</f>
        <v>CONCRETO BETUMINOSO USINADO A QUENTE,EXCLUSIVE FORNECIMENTODO CAP.PREPARO E FORNECIMENTO</v>
      </c>
      <c r="C21881" s="749" t="s">
        <v>49806</v>
      </c>
      <c r="D21881" s="749" t="s">
        <v>49807</v>
      </c>
      <c r="I21881" s="749" t="s">
        <v>2478</v>
      </c>
      <c r="J21881" s="749" t="n">
        <v>303.33</v>
      </c>
    </row>
    <row collapsed="false" customFormat="false" customHeight="true" hidden="true" ht="12.75" outlineLevel="0" r="21882">
      <c r="A21882" s="749" t="s">
        <v>49808</v>
      </c>
      <c r="B21882" s="749" t="str">
        <f aca="false">C21882&amp;D21882&amp;E21882&amp;F21882&amp;G21882&amp;H21882</f>
        <v>CONCRETO BETUMINOSO USINADO A QUENTE,EXCLUSIVE FORNECIMENTODO CAP.PREPARO E FORNECIMENTO</v>
      </c>
      <c r="C21882" s="749" t="s">
        <v>49806</v>
      </c>
      <c r="D21882" s="749" t="s">
        <v>49807</v>
      </c>
      <c r="I21882" s="749" t="s">
        <v>2478</v>
      </c>
      <c r="J21882" s="749" t="n">
        <v>297.42</v>
      </c>
    </row>
    <row collapsed="false" customFormat="false" customHeight="true" hidden="true" ht="12.75" outlineLevel="0" r="21883">
      <c r="A21883" s="749" t="s">
        <v>49809</v>
      </c>
      <c r="B21883" s="749" t="str">
        <f aca="false">C21883&amp;D21883&amp;E21883&amp;F21883&amp;G21883&amp;H21883</f>
        <v>CONCRETO BETUMINOSO USINADO A QUENTE,EXCLUSIVE PREPARO,INCLUSIVE TRANSPORTE.CUSTO SOMENTE DOS MATERIAIS.FORNECIMENTO</v>
      </c>
      <c r="C21883" s="749" t="s">
        <v>49810</v>
      </c>
      <c r="D21883" s="749" t="s">
        <v>49811</v>
      </c>
      <c r="I21883" s="749" t="s">
        <v>2478</v>
      </c>
      <c r="J21883" s="749" t="n">
        <v>506</v>
      </c>
    </row>
    <row collapsed="false" customFormat="false" customHeight="true" hidden="true" ht="12.75" outlineLevel="0" r="21884">
      <c r="A21884" s="749" t="s">
        <v>49812</v>
      </c>
      <c r="B21884" s="749" t="str">
        <f aca="false">C21884&amp;D21884&amp;E21884&amp;F21884&amp;G21884&amp;H21884</f>
        <v>CONCRETO BETUMINOSO USINADO A QUENTE,EXCLUSIVE PREPARO,INCLUSIVE TRANSPORTE.CUSTO SOMENTE DOS MATERIAIS.FORNECIMENTO</v>
      </c>
      <c r="C21884" s="749" t="s">
        <v>49810</v>
      </c>
      <c r="D21884" s="749" t="s">
        <v>49811</v>
      </c>
      <c r="I21884" s="749" t="s">
        <v>2478</v>
      </c>
      <c r="J21884" s="749" t="n">
        <v>506</v>
      </c>
    </row>
    <row collapsed="false" customFormat="false" customHeight="true" hidden="true" ht="12.75" outlineLevel="0" r="21885">
      <c r="A21885" s="749" t="s">
        <v>49813</v>
      </c>
      <c r="B21885" s="749" t="str">
        <f aca="false">C21885&amp;D21885&amp;E21885&amp;F21885&amp;G21885&amp;H21885</f>
        <v>CONCRETO BETUMINOSO USINADO A QUENTE,MASSA MUITO FINA.PREPARO E FORNECIMENTO</v>
      </c>
      <c r="C21885" s="749" t="s">
        <v>49814</v>
      </c>
      <c r="D21885" s="749" t="s">
        <v>49815</v>
      </c>
      <c r="I21885" s="749" t="s">
        <v>2478</v>
      </c>
      <c r="J21885" s="749" t="n">
        <v>713.47</v>
      </c>
    </row>
    <row collapsed="false" customFormat="false" customHeight="true" hidden="true" ht="12.75" outlineLevel="0" r="21886">
      <c r="A21886" s="749" t="s">
        <v>49816</v>
      </c>
      <c r="B21886" s="749" t="str">
        <f aca="false">C21886&amp;D21886&amp;E21886&amp;F21886&amp;G21886&amp;H21886</f>
        <v>CONCRETO BETUMINOSO USINADO A QUENTE,MASSA MUITO FINA.PREPARO E FORNECIMENTO</v>
      </c>
      <c r="C21886" s="749" t="s">
        <v>49814</v>
      </c>
      <c r="D21886" s="749" t="s">
        <v>49815</v>
      </c>
      <c r="I21886" s="749" t="s">
        <v>2478</v>
      </c>
      <c r="J21886" s="749" t="n">
        <v>707.56</v>
      </c>
    </row>
    <row collapsed="false" customFormat="false" customHeight="true" hidden="true" ht="12.75" outlineLevel="0" r="21887">
      <c r="A21887" s="749" t="s">
        <v>49817</v>
      </c>
      <c r="B21887" s="749" t="str">
        <f aca="false">C21887&amp;D21887&amp;E21887&amp;F21887&amp;G21887&amp;H21887</f>
        <v>CONCRETO BETUMINOSO USINADO A QUENTE,MASSA MUITO FINA.FORNECIMENTO,EXCLUSIVE PREPARO</v>
      </c>
      <c r="C21887" s="749" t="s">
        <v>49818</v>
      </c>
      <c r="D21887" s="749" t="s">
        <v>49819</v>
      </c>
      <c r="I21887" s="749" t="s">
        <v>2478</v>
      </c>
      <c r="J21887" s="749" t="n">
        <v>513.76</v>
      </c>
    </row>
    <row collapsed="false" customFormat="false" customHeight="true" hidden="true" ht="12.75" outlineLevel="0" r="21888">
      <c r="A21888" s="749" t="s">
        <v>49820</v>
      </c>
      <c r="B21888" s="749" t="str">
        <f aca="false">C21888&amp;D21888&amp;E21888&amp;F21888&amp;G21888&amp;H21888</f>
        <v>CONCRETO BETUMINOSO USINADO A QUENTE,MASSA MUITO FINA.FORNECIMENTO,EXCLUSIVE PREPARO</v>
      </c>
      <c r="C21888" s="749" t="s">
        <v>49818</v>
      </c>
      <c r="D21888" s="749" t="s">
        <v>49819</v>
      </c>
      <c r="I21888" s="749" t="s">
        <v>2478</v>
      </c>
      <c r="J21888" s="749" t="n">
        <v>513.76</v>
      </c>
    </row>
    <row collapsed="false" customFormat="false" customHeight="true" hidden="true" ht="12.75" outlineLevel="0" r="21889">
      <c r="A21889" s="749" t="s">
        <v>49821</v>
      </c>
      <c r="B21889" s="749" t="str">
        <f aca="false">C21889&amp;D21889&amp;E21889&amp;F21889&amp;G21889&amp;H21889</f>
        <v>LAMA ASFALTICA,FINA,INCLUSIVE TRANSPORTE.CUSTO SOMENTE DOS MATERIAIS.FORNECIMENTO</v>
      </c>
      <c r="C21889" s="749" t="s">
        <v>49822</v>
      </c>
      <c r="D21889" s="749" t="s">
        <v>49823</v>
      </c>
      <c r="I21889" s="749" t="s">
        <v>52</v>
      </c>
      <c r="J21889" s="749" t="n">
        <v>1.93</v>
      </c>
    </row>
    <row collapsed="false" customFormat="false" customHeight="true" hidden="true" ht="12.75" outlineLevel="0" r="21890">
      <c r="A21890" s="749" t="s">
        <v>49824</v>
      </c>
      <c r="B21890" s="749" t="str">
        <f aca="false">C21890&amp;D21890&amp;E21890&amp;F21890&amp;G21890&amp;H21890</f>
        <v>LAMA ASFALTICA,FINA,INCLUSIVE TRANSPORTE.CUSTO SOMENTE DOS MATERIAIS.FORNECIMENTO</v>
      </c>
      <c r="C21890" s="749" t="s">
        <v>49822</v>
      </c>
      <c r="D21890" s="749" t="s">
        <v>49823</v>
      </c>
      <c r="I21890" s="749" t="s">
        <v>52</v>
      </c>
      <c r="J21890" s="749" t="n">
        <v>1.93</v>
      </c>
    </row>
    <row collapsed="false" customFormat="false" customHeight="true" hidden="true" ht="12.75" outlineLevel="0" r="21891">
      <c r="A21891" s="749" t="s">
        <v>49825</v>
      </c>
      <c r="B21891" s="749" t="str">
        <f aca="false">C21891&amp;D21891&amp;E21891&amp;F21891&amp;G21891&amp;H21891</f>
        <v>LAMA ASFALTICA,GROSSA,INCLUSIVE TRANSPORTE.CUSTO SOMENTE DOS MATERIAIS.FORNECIMENTO</v>
      </c>
      <c r="C21891" s="749" t="s">
        <v>49826</v>
      </c>
      <c r="D21891" s="749" t="s">
        <v>49827</v>
      </c>
      <c r="I21891" s="749" t="s">
        <v>52</v>
      </c>
      <c r="J21891" s="749" t="n">
        <v>4.56</v>
      </c>
    </row>
    <row collapsed="false" customFormat="false" customHeight="true" hidden="true" ht="12.75" outlineLevel="0" r="21892">
      <c r="A21892" s="749" t="s">
        <v>49828</v>
      </c>
      <c r="B21892" s="749" t="str">
        <f aca="false">C21892&amp;D21892&amp;E21892&amp;F21892&amp;G21892&amp;H21892</f>
        <v>LAMA ASFALTICA,GROSSA,INCLUSIVE TRANSPORTE.CUSTO SOMENTE DOS MATERIAIS.FORNECIMENTO</v>
      </c>
      <c r="C21892" s="749" t="s">
        <v>49826</v>
      </c>
      <c r="D21892" s="749" t="s">
        <v>49827</v>
      </c>
      <c r="I21892" s="749" t="s">
        <v>52</v>
      </c>
      <c r="J21892" s="749" t="n">
        <v>4.56</v>
      </c>
    </row>
    <row collapsed="false" customFormat="false" customHeight="true" hidden="true" ht="12.75" outlineLevel="0" r="21893">
      <c r="A21893" s="749" t="s">
        <v>49829</v>
      </c>
      <c r="B21893" s="749" t="str">
        <f aca="false">C21893&amp;D21893&amp;E21893&amp;F21893&amp;G21893&amp;H21893</f>
        <v>CAMADA POROSA DE ATRITO EM CBUQ,MODIFICADO POR POLIMERO,INCLUSIVE TRANSPORTE.CUSTO SOMENTE DOS MATERIAIS.FORNECIMENTO</v>
      </c>
      <c r="C21893" s="749" t="s">
        <v>49830</v>
      </c>
      <c r="D21893" s="749" t="s">
        <v>49831</v>
      </c>
      <c r="I21893" s="749" t="s">
        <v>2478</v>
      </c>
      <c r="J21893" s="749" t="n">
        <v>574.75</v>
      </c>
    </row>
    <row collapsed="false" customFormat="false" customHeight="true" hidden="true" ht="12.75" outlineLevel="0" r="21894">
      <c r="A21894" s="749" t="s">
        <v>49832</v>
      </c>
      <c r="B21894" s="749" t="str">
        <f aca="false">C21894&amp;D21894&amp;E21894&amp;F21894&amp;G21894&amp;H21894</f>
        <v>CAMADA POROSA DE ATRITO EM CBUQ,MODIFICADO POR POLIMERO,INCLUSIVE TRANSPORTE.CUSTO SOMENTE DOS MATERIAIS.FORNECIMENTO</v>
      </c>
      <c r="C21894" s="749" t="s">
        <v>49830</v>
      </c>
      <c r="D21894" s="749" t="s">
        <v>49831</v>
      </c>
      <c r="I21894" s="749" t="s">
        <v>2478</v>
      </c>
      <c r="J21894" s="749" t="n">
        <v>574.75</v>
      </c>
    </row>
    <row collapsed="false" customFormat="false" customHeight="true" hidden="true" ht="12.75" outlineLevel="0" r="21895">
      <c r="A21895" s="749" t="s">
        <v>49833</v>
      </c>
      <c r="B21895" s="749" t="str">
        <f aca="false">C21895&amp;D21895&amp;E21895&amp;F21895&amp;G21895&amp;H21895</f>
        <v>CONCRETO BETUMINOSO USINADO A QUENTE TIPO "BINDER",EXCLUSIVE PREPARO,INCLUSIVE TRANSPORTE.CUSTO SOMENTE DOS MATERIAIS.FORNECIMENTO</v>
      </c>
      <c r="C21895" s="749" t="s">
        <v>49834</v>
      </c>
      <c r="D21895" s="749" t="s">
        <v>49835</v>
      </c>
      <c r="E21895" s="749" t="s">
        <v>25184</v>
      </c>
      <c r="I21895" s="749" t="s">
        <v>2478</v>
      </c>
      <c r="J21895" s="749" t="n">
        <v>309.06</v>
      </c>
    </row>
    <row collapsed="false" customFormat="false" customHeight="true" hidden="true" ht="12.75" outlineLevel="0" r="21896">
      <c r="A21896" s="749" t="s">
        <v>49836</v>
      </c>
      <c r="B21896" s="749" t="str">
        <f aca="false">C21896&amp;D21896&amp;E21896&amp;F21896&amp;G21896&amp;H21896</f>
        <v>CONCRETO BETUMINOSO USINADO A QUENTE TIPO "BINDER",EXCLUSIVE PREPARO,INCLUSIVE TRANSPORTE.CUSTO SOMENTE DOS MATERIAIS.FORNECIMENTO</v>
      </c>
      <c r="C21896" s="749" t="s">
        <v>49834</v>
      </c>
      <c r="D21896" s="749" t="s">
        <v>49835</v>
      </c>
      <c r="E21896" s="749" t="s">
        <v>25184</v>
      </c>
      <c r="I21896" s="749" t="s">
        <v>2478</v>
      </c>
      <c r="J21896" s="749" t="n">
        <v>309.06</v>
      </c>
    </row>
    <row collapsed="false" customFormat="false" customHeight="true" hidden="true" ht="12.75" outlineLevel="0" r="21897">
      <c r="A21897" s="749" t="s">
        <v>49837</v>
      </c>
      <c r="B21897" s="749" t="str">
        <f aca="false">C21897&amp;D21897&amp;E21897&amp;F21897&amp;G21897&amp;H21897</f>
        <v>IMPRIMACAO,INCLUSIVE TRANSPORTE.CUSTO SOMENTE DOS MATERIAIS.FORNECIMENTO</v>
      </c>
      <c r="C21897" s="749" t="s">
        <v>49838</v>
      </c>
      <c r="D21897" s="749" t="s">
        <v>20605</v>
      </c>
      <c r="I21897" s="749" t="s">
        <v>52</v>
      </c>
      <c r="J21897" s="749" t="n">
        <v>5.14</v>
      </c>
    </row>
    <row collapsed="false" customFormat="false" customHeight="true" hidden="true" ht="12.75" outlineLevel="0" r="21898">
      <c r="A21898" s="749" t="s">
        <v>49839</v>
      </c>
      <c r="B21898" s="749" t="str">
        <f aca="false">C21898&amp;D21898&amp;E21898&amp;F21898&amp;G21898&amp;H21898</f>
        <v>IMPRIMACAO,INCLUSIVE TRANSPORTE.CUSTO SOMENTE DOS MATERIAIS.FORNECIMENTO</v>
      </c>
      <c r="C21898" s="749" t="s">
        <v>49838</v>
      </c>
      <c r="D21898" s="749" t="s">
        <v>20605</v>
      </c>
      <c r="I21898" s="749" t="s">
        <v>52</v>
      </c>
      <c r="J21898" s="749" t="n">
        <v>5.14</v>
      </c>
    </row>
    <row collapsed="false" customFormat="false" customHeight="true" hidden="true" ht="12.75" outlineLevel="0" r="21899">
      <c r="A21899" s="749" t="s">
        <v>49840</v>
      </c>
      <c r="B21899" s="749" t="str">
        <f aca="false">C21899&amp;D21899&amp;E21899&amp;F21899&amp;G21899&amp;H21899</f>
        <v>PINTURA DE LIGACAO,INCLUSIVE TRANSPORTE.CUSTO SOMENTE DOS MATERIAIS.FORNECIMENTO</v>
      </c>
      <c r="C21899" s="749" t="s">
        <v>49841</v>
      </c>
      <c r="D21899" s="749" t="s">
        <v>49842</v>
      </c>
      <c r="I21899" s="749" t="s">
        <v>52</v>
      </c>
      <c r="J21899" s="749" t="n">
        <v>1.49</v>
      </c>
    </row>
    <row collapsed="false" customFormat="false" customHeight="true" hidden="true" ht="12.75" outlineLevel="0" r="21900">
      <c r="A21900" s="749" t="s">
        <v>49843</v>
      </c>
      <c r="B21900" s="749" t="str">
        <f aca="false">C21900&amp;D21900&amp;E21900&amp;F21900&amp;G21900&amp;H21900</f>
        <v>PINTURA DE LIGACAO,INCLUSIVE TRANSPORTE.CUSTO SOMENTE DOS MATERIAIS.FORNECIMENTO</v>
      </c>
      <c r="C21900" s="749" t="s">
        <v>49841</v>
      </c>
      <c r="D21900" s="749" t="s">
        <v>49842</v>
      </c>
      <c r="I21900" s="749" t="s">
        <v>52</v>
      </c>
      <c r="J21900" s="749" t="n">
        <v>1.49</v>
      </c>
    </row>
    <row collapsed="false" customFormat="false" customHeight="true" hidden="true" ht="12.75" outlineLevel="0" r="21901">
      <c r="A21901" s="749" t="s">
        <v>49844</v>
      </c>
      <c r="B21901" s="749" t="str">
        <f aca="false">C21901&amp;D21901&amp;E21901&amp;F21901&amp;G21901&amp;H21901</f>
        <v>PRE-MISTURADO A FRIO.PREPARO E FORNECIMENTO</v>
      </c>
      <c r="C21901" s="749" t="s">
        <v>49845</v>
      </c>
      <c r="I21901" s="749" t="s">
        <v>2478</v>
      </c>
      <c r="J21901" s="749" t="n">
        <v>617.41</v>
      </c>
    </row>
    <row collapsed="false" customFormat="false" customHeight="true" hidden="true" ht="12.75" outlineLevel="0" r="21902">
      <c r="A21902" s="749" t="s">
        <v>49846</v>
      </c>
      <c r="B21902" s="749" t="str">
        <f aca="false">C21902&amp;D21902&amp;E21902&amp;F21902&amp;G21902&amp;H21902</f>
        <v>PRE-MISTURADO A FRIO.PREPARO E FORNECIMENTO</v>
      </c>
      <c r="C21902" s="749" t="s">
        <v>49845</v>
      </c>
      <c r="I21902" s="749" t="s">
        <v>2478</v>
      </c>
      <c r="J21902" s="749" t="n">
        <v>615.66</v>
      </c>
    </row>
    <row collapsed="false" customFormat="false" customHeight="true" hidden="true" ht="12.75" outlineLevel="0" r="21903">
      <c r="A21903" s="749" t="s">
        <v>49847</v>
      </c>
      <c r="B21903" s="749" t="str">
        <f aca="false">C21903&amp;D21903&amp;E21903&amp;F21903&amp;G21903&amp;H21903</f>
        <v>TRATAMENTO SUPERFICIAL SIMPLES,INCLUSIVE TRANSPORTE.CUSTO SOMENTE DOS MATERIAIS.FORNECIMENTO</v>
      </c>
      <c r="C21903" s="749" t="s">
        <v>49848</v>
      </c>
      <c r="D21903" s="749" t="s">
        <v>49849</v>
      </c>
      <c r="I21903" s="749" t="s">
        <v>52</v>
      </c>
      <c r="J21903" s="749" t="n">
        <v>3.7</v>
      </c>
    </row>
    <row collapsed="false" customFormat="false" customHeight="true" hidden="true" ht="12.75" outlineLevel="0" r="21904">
      <c r="A21904" s="749" t="s">
        <v>49850</v>
      </c>
      <c r="B21904" s="749" t="str">
        <f aca="false">C21904&amp;D21904&amp;E21904&amp;F21904&amp;G21904&amp;H21904</f>
        <v>TRATAMENTO SUPERFICIAL SIMPLES,INCLUSIVE TRANSPORTE.CUSTO SOMENTE DOS MATERIAIS.FORNECIMENTO</v>
      </c>
      <c r="C21904" s="749" t="s">
        <v>49848</v>
      </c>
      <c r="D21904" s="749" t="s">
        <v>49849</v>
      </c>
      <c r="I21904" s="749" t="s">
        <v>52</v>
      </c>
      <c r="J21904" s="749" t="n">
        <v>3.7</v>
      </c>
    </row>
    <row collapsed="false" customFormat="false" customHeight="true" hidden="true" ht="12.75" outlineLevel="0" r="21905">
      <c r="A21905" s="749" t="s">
        <v>49851</v>
      </c>
      <c r="B21905" s="749" t="str">
        <f aca="false">C21905&amp;D21905&amp;E21905&amp;F21905&amp;G21905&amp;H21905</f>
        <v>TRATAMENTO SUPERFICIAL DUPLO,UTILIZANDO ESCORIA DE ACIARIA.CUSTO SOMENTE DOS MATERIAIS,EXCLUSIVE TRANSPORTE DA ESCORIA DE ACIARIA.FORNECIMENTO</v>
      </c>
      <c r="C21905" s="749" t="s">
        <v>49852</v>
      </c>
      <c r="D21905" s="749" t="s">
        <v>49853</v>
      </c>
      <c r="E21905" s="749" t="s">
        <v>49854</v>
      </c>
      <c r="I21905" s="749" t="s">
        <v>52</v>
      </c>
      <c r="J21905" s="749" t="n">
        <v>9.65</v>
      </c>
    </row>
    <row collapsed="false" customFormat="false" customHeight="true" hidden="true" ht="12.75" outlineLevel="0" r="21906">
      <c r="A21906" s="749" t="s">
        <v>49855</v>
      </c>
      <c r="B21906" s="749" t="str">
        <f aca="false">C21906&amp;D21906&amp;E21906&amp;F21906&amp;G21906&amp;H21906</f>
        <v>TRATAMENTO SUPERFICIAL DUPLO,UTILIZANDO ESCORIA DE ACIARIA.CUSTO SOMENTE DOS MATERIAIS,EXCLUSIVE TRANSPORTE DA ESCORIA DE ACIARIA.FORNECIMENTO</v>
      </c>
      <c r="C21906" s="749" t="s">
        <v>49852</v>
      </c>
      <c r="D21906" s="749" t="s">
        <v>49853</v>
      </c>
      <c r="E21906" s="749" t="s">
        <v>49854</v>
      </c>
      <c r="I21906" s="749" t="s">
        <v>52</v>
      </c>
      <c r="J21906" s="749" t="n">
        <v>9.65</v>
      </c>
    </row>
    <row collapsed="false" customFormat="false" customHeight="true" hidden="true" ht="12.75" outlineLevel="0" r="21907">
      <c r="A21907" s="749" t="s">
        <v>49856</v>
      </c>
      <c r="B21907" s="749" t="str">
        <f aca="false">C21907&amp;D21907&amp;E21907&amp;F21907&amp;G21907&amp;H21907</f>
        <v>TRATAMENTO SUPERFICIAL DUPLO,INCLUSIVE TRANSPORTE.CUSTO SOMENTE DOS MATERIAIS.FORNECIMENTO</v>
      </c>
      <c r="C21907" s="749" t="s">
        <v>49857</v>
      </c>
      <c r="D21907" s="749" t="s">
        <v>49858</v>
      </c>
      <c r="I21907" s="749" t="s">
        <v>52</v>
      </c>
      <c r="J21907" s="749" t="n">
        <v>10.23</v>
      </c>
    </row>
    <row collapsed="false" customFormat="false" customHeight="true" hidden="true" ht="12.75" outlineLevel="0" r="21908">
      <c r="A21908" s="749" t="s">
        <v>49859</v>
      </c>
      <c r="B21908" s="749" t="str">
        <f aca="false">C21908&amp;D21908&amp;E21908&amp;F21908&amp;G21908&amp;H21908</f>
        <v>TRATAMENTO SUPERFICIAL DUPLO,INCLUSIVE TRANSPORTE.CUSTO SOMENTE DOS MATERIAIS.FORNECIMENTO</v>
      </c>
      <c r="C21908" s="749" t="s">
        <v>49857</v>
      </c>
      <c r="D21908" s="749" t="s">
        <v>49858</v>
      </c>
      <c r="I21908" s="749" t="s">
        <v>52</v>
      </c>
      <c r="J21908" s="749" t="n">
        <v>10.23</v>
      </c>
    </row>
    <row collapsed="false" customFormat="false" customHeight="true" hidden="true" ht="12.75" outlineLevel="0" r="21909">
      <c r="A21909" s="749" t="s">
        <v>49860</v>
      </c>
      <c r="B21909" s="749" t="str">
        <f aca="false">C21909&amp;D21909&amp;E21909&amp;F21909&amp;G21909&amp;H21909</f>
        <v>TRATAMENTO SUPERFICIAL TRIPLO,INCLUSIVE TRANSPORTE.CUSTO SOMENTE DOS MATERIAIS.FORNECIMENTO</v>
      </c>
      <c r="C21909" s="749" t="s">
        <v>49861</v>
      </c>
      <c r="D21909" s="749" t="s">
        <v>49862</v>
      </c>
      <c r="I21909" s="749" t="s">
        <v>52</v>
      </c>
      <c r="J21909" s="749" t="n">
        <v>13.3</v>
      </c>
    </row>
    <row collapsed="false" customFormat="false" customHeight="true" hidden="true" ht="12.75" outlineLevel="0" r="21910">
      <c r="A21910" s="749" t="s">
        <v>49863</v>
      </c>
      <c r="B21910" s="749" t="str">
        <f aca="false">C21910&amp;D21910&amp;E21910&amp;F21910&amp;G21910&amp;H21910</f>
        <v>TRATAMENTO SUPERFICIAL TRIPLO,INCLUSIVE TRANSPORTE.CUSTO SOMENTE DOS MATERIAIS.FORNECIMENTO</v>
      </c>
      <c r="C21910" s="749" t="s">
        <v>49861</v>
      </c>
      <c r="D21910" s="749" t="s">
        <v>49862</v>
      </c>
      <c r="I21910" s="749" t="s">
        <v>52</v>
      </c>
      <c r="J21910" s="749" t="n">
        <v>13.3</v>
      </c>
    </row>
    <row collapsed="false" customFormat="false" customHeight="true" hidden="true" ht="12.75" outlineLevel="0" r="21911">
      <c r="A21911" s="749" t="s">
        <v>49864</v>
      </c>
      <c r="B21911" s="749" t="str">
        <f aca="false">C21911&amp;D21911&amp;E21911&amp;F21911&amp;G21911&amp;H21911</f>
        <v>EMULSAO ASFALTICA CATIONICA,TIPO RR-2C,INCLUSIVE TRANSPORTE.CUSTO SOMENTE DOS MATERIAIS.FORNECIMENTO</v>
      </c>
      <c r="C21911" s="749" t="s">
        <v>49865</v>
      </c>
      <c r="D21911" s="749" t="s">
        <v>49866</v>
      </c>
      <c r="I21911" s="749" t="s">
        <v>6154</v>
      </c>
      <c r="J21911" s="749" t="n">
        <v>2989.2</v>
      </c>
    </row>
    <row collapsed="false" customFormat="false" customHeight="true" hidden="true" ht="12.75" outlineLevel="0" r="21912">
      <c r="A21912" s="749" t="s">
        <v>49867</v>
      </c>
      <c r="B21912" s="749" t="str">
        <f aca="false">C21912&amp;D21912&amp;E21912&amp;F21912&amp;G21912&amp;H21912</f>
        <v>EMULSAO ASFALTICA CATIONICA,TIPO RR-2C,INCLUSIVE TRANSPORTE.CUSTO SOMENTE DOS MATERIAIS.FORNECIMENTO</v>
      </c>
      <c r="C21912" s="749" t="s">
        <v>49865</v>
      </c>
      <c r="D21912" s="749" t="s">
        <v>49866</v>
      </c>
      <c r="I21912" s="749" t="s">
        <v>6154</v>
      </c>
      <c r="J21912" s="749" t="n">
        <v>2989.2</v>
      </c>
    </row>
    <row collapsed="false" customFormat="false" customHeight="true" hidden="true" ht="12.75" outlineLevel="0" r="21913">
      <c r="A21913" s="749" t="s">
        <v>49868</v>
      </c>
      <c r="B21913" s="749" t="str">
        <f aca="false">C21913&amp;D21913&amp;E21913&amp;F21913&amp;G21913&amp;H21913</f>
        <v>EMULSAO ASFALTICA CATIONICA,TIPO RL-1C,INCLUSIVE TRANSPORTE.CUSTO SOMENTE DOS MATERIAIS.FORNECIMENTO</v>
      </c>
      <c r="C21913" s="749" t="s">
        <v>49869</v>
      </c>
      <c r="D21913" s="749" t="s">
        <v>49866</v>
      </c>
      <c r="I21913" s="749" t="s">
        <v>6154</v>
      </c>
      <c r="J21913" s="749" t="n">
        <v>2309.5</v>
      </c>
    </row>
    <row collapsed="false" customFormat="false" customHeight="true" hidden="true" ht="12.75" outlineLevel="0" r="21914">
      <c r="A21914" s="749" t="s">
        <v>49870</v>
      </c>
      <c r="B21914" s="749" t="str">
        <f aca="false">C21914&amp;D21914&amp;E21914&amp;F21914&amp;G21914&amp;H21914</f>
        <v>EMULSAO ASFALTICA CATIONICA,TIPO RL-1C,INCLUSIVE TRANSPORTE.CUSTO SOMENTE DOS MATERIAIS.FORNECIMENTO</v>
      </c>
      <c r="C21914" s="749" t="s">
        <v>49869</v>
      </c>
      <c r="D21914" s="749" t="s">
        <v>49866</v>
      </c>
      <c r="I21914" s="749" t="s">
        <v>6154</v>
      </c>
      <c r="J21914" s="749" t="n">
        <v>2309.5</v>
      </c>
    </row>
    <row collapsed="false" customFormat="false" customHeight="true" hidden="true" ht="12.75" outlineLevel="0" r="21915">
      <c r="A21915" s="749" t="s">
        <v>49871</v>
      </c>
      <c r="B21915" s="749" t="str">
        <f aca="false">C21915&amp;D21915&amp;E21915&amp;F21915&amp;G21915&amp;H21915</f>
        <v>EMULSAO ASFALTICA CATIONICA RR-1C,INCLUSIVE TRANSPORTE.CUSTO SOMENTE DOS MATERIAIS.FORNECIMENTO</v>
      </c>
      <c r="C21915" s="749" t="s">
        <v>49872</v>
      </c>
      <c r="D21915" s="749" t="s">
        <v>49873</v>
      </c>
      <c r="I21915" s="749" t="s">
        <v>6154</v>
      </c>
      <c r="J21915" s="749" t="n">
        <v>1833.6</v>
      </c>
    </row>
    <row collapsed="false" customFormat="false" customHeight="true" hidden="true" ht="12.75" outlineLevel="0" r="21916">
      <c r="A21916" s="749" t="s">
        <v>49874</v>
      </c>
      <c r="B21916" s="749" t="str">
        <f aca="false">C21916&amp;D21916&amp;E21916&amp;F21916&amp;G21916&amp;H21916</f>
        <v>EMULSAO ASFALTICA CATIONICA RR-1C,INCLUSIVE TRANSPORTE.CUSTO SOMENTE DOS MATERIAIS.FORNECIMENTO</v>
      </c>
      <c r="C21916" s="749" t="s">
        <v>49872</v>
      </c>
      <c r="D21916" s="749" t="s">
        <v>49873</v>
      </c>
      <c r="I21916" s="749" t="s">
        <v>6154</v>
      </c>
      <c r="J21916" s="749" t="n">
        <v>1833.6</v>
      </c>
    </row>
    <row collapsed="false" customFormat="false" customHeight="true" hidden="true" ht="12.75" outlineLevel="0" r="21917">
      <c r="A21917" s="749" t="s">
        <v>49875</v>
      </c>
      <c r="B21917" s="749" t="str">
        <f aca="false">C21917&amp;D21917&amp;E21917&amp;F21917&amp;G21917&amp;H21917</f>
        <v>EMULSAO ASFALTICA CATIONICA,TIPO RM-1C,INCLUSIVE TRANSPORTE.CUSTO SOMENTE DOS MATERIAIS.FORNECIMENTO</v>
      </c>
      <c r="C21917" s="749" t="s">
        <v>49876</v>
      </c>
      <c r="D21917" s="749" t="s">
        <v>49866</v>
      </c>
      <c r="I21917" s="749" t="s">
        <v>6154</v>
      </c>
      <c r="J21917" s="749" t="n">
        <v>3621.9</v>
      </c>
    </row>
    <row collapsed="false" customFormat="false" customHeight="true" hidden="true" ht="12.75" outlineLevel="0" r="21918">
      <c r="A21918" s="749" t="s">
        <v>49877</v>
      </c>
      <c r="B21918" s="749" t="str">
        <f aca="false">C21918&amp;D21918&amp;E21918&amp;F21918&amp;G21918&amp;H21918</f>
        <v>EMULSAO ASFALTICA CATIONICA,TIPO RM-1C,INCLUSIVE TRANSPORTE.CUSTO SOMENTE DOS MATERIAIS.FORNECIMENTO</v>
      </c>
      <c r="C21918" s="749" t="s">
        <v>49876</v>
      </c>
      <c r="D21918" s="749" t="s">
        <v>49866</v>
      </c>
      <c r="I21918" s="749" t="s">
        <v>6154</v>
      </c>
      <c r="J21918" s="749" t="n">
        <v>3621.9</v>
      </c>
    </row>
    <row collapsed="false" customFormat="false" customHeight="true" hidden="true" ht="12.75" outlineLevel="0" r="21919">
      <c r="A21919" s="749" t="s">
        <v>49878</v>
      </c>
      <c r="B21919" s="749" t="str">
        <f aca="false">C21919&amp;D21919&amp;E21919&amp;F21919&amp;G21919&amp;H21919</f>
        <v>ASFALTO DILUIDO,TIPO CM-30,INCLUSIVE TRANSPORTE.CUSTO SOMENTE DOS MATERIAIS.FORNECIMENTO</v>
      </c>
      <c r="C21919" s="749" t="s">
        <v>49879</v>
      </c>
      <c r="D21919" s="749" t="s">
        <v>49880</v>
      </c>
      <c r="I21919" s="749" t="s">
        <v>6154</v>
      </c>
      <c r="J21919" s="749" t="n">
        <v>5140.7</v>
      </c>
    </row>
    <row collapsed="false" customFormat="false" customHeight="true" hidden="true" ht="12.75" outlineLevel="0" r="21920">
      <c r="A21920" s="749" t="s">
        <v>49881</v>
      </c>
      <c r="B21920" s="749" t="str">
        <f aca="false">C21920&amp;D21920&amp;E21920&amp;F21920&amp;G21920&amp;H21920</f>
        <v>ASFALTO DILUIDO,TIPO CM-30,INCLUSIVE TRANSPORTE.CUSTO SOMENTE DOS MATERIAIS.FORNECIMENTO</v>
      </c>
      <c r="C21920" s="749" t="s">
        <v>49879</v>
      </c>
      <c r="D21920" s="749" t="s">
        <v>49880</v>
      </c>
      <c r="I21920" s="749" t="s">
        <v>6154</v>
      </c>
      <c r="J21920" s="749" t="n">
        <v>5140.7</v>
      </c>
    </row>
    <row collapsed="false" customFormat="false" customHeight="true" hidden="true" ht="12.75" outlineLevel="0" r="21921">
      <c r="A21921" s="749" t="s">
        <v>49882</v>
      </c>
      <c r="B21921" s="749" t="str">
        <f aca="false">C21921&amp;D21921&amp;E21921&amp;F21921&amp;G21921&amp;H21921</f>
        <v>MATERIAL BETUMINOSO,TIPO CIMENTO ASFALTICO CAP-30/45,INCLUSIVE TRANSPORTE.CUSTO SOMENTE DOS MATERIAIS.FORNECIMENTO</v>
      </c>
      <c r="C21921" s="749" t="s">
        <v>49883</v>
      </c>
      <c r="D21921" s="749" t="s">
        <v>49884</v>
      </c>
      <c r="I21921" s="749" t="s">
        <v>6154</v>
      </c>
      <c r="J21921" s="749" t="n">
        <v>3489.3</v>
      </c>
    </row>
    <row collapsed="false" customFormat="false" customHeight="true" hidden="true" ht="12.75" outlineLevel="0" r="21922">
      <c r="A21922" s="749" t="s">
        <v>49885</v>
      </c>
      <c r="B21922" s="749" t="str">
        <f aca="false">C21922&amp;D21922&amp;E21922&amp;F21922&amp;G21922&amp;H21922</f>
        <v>MATERIAL BETUMINOSO,TIPO CIMENTO ASFALTICO CAP-30/45,INCLUSIVE TRANSPORTE.CUSTO SOMENTE DOS MATERIAIS.FORNECIMENTO</v>
      </c>
      <c r="C21922" s="749" t="s">
        <v>49883</v>
      </c>
      <c r="D21922" s="749" t="s">
        <v>49884</v>
      </c>
      <c r="I21922" s="749" t="s">
        <v>6154</v>
      </c>
      <c r="J21922" s="749" t="n">
        <v>3489.3</v>
      </c>
    </row>
    <row collapsed="false" customFormat="false" customHeight="true" hidden="true" ht="12.75" outlineLevel="0" r="21923">
      <c r="A21923" s="749" t="s">
        <v>49886</v>
      </c>
      <c r="B21923" s="749" t="str">
        <f aca="false">C21923&amp;D21923&amp;E21923&amp;F21923&amp;G21923&amp;H21923</f>
        <v>MATERIAL BETUMINOSO,TIPO CIMENTO ASFALTICO CAP-50/70,INCLUSIVE TRANSPORTE.FORNECIMENTO</v>
      </c>
      <c r="C21923" s="749" t="s">
        <v>49887</v>
      </c>
      <c r="D21923" s="749" t="s">
        <v>49888</v>
      </c>
      <c r="I21923" s="749" t="s">
        <v>6154</v>
      </c>
      <c r="J21923" s="749" t="n">
        <v>3298.9</v>
      </c>
    </row>
    <row collapsed="false" customFormat="false" customHeight="true" hidden="true" ht="12.75" outlineLevel="0" r="21924">
      <c r="A21924" s="749" t="s">
        <v>49889</v>
      </c>
      <c r="B21924" s="749" t="str">
        <f aca="false">C21924&amp;D21924&amp;E21924&amp;F21924&amp;G21924&amp;H21924</f>
        <v>MATERIAL BETUMINOSO,TIPO CIMENTO ASFALTICO CAP-50/70,INCLUSIVE TRANSPORTE.FORNECIMENTO</v>
      </c>
      <c r="C21924" s="749" t="s">
        <v>49887</v>
      </c>
      <c r="D21924" s="749" t="s">
        <v>49888</v>
      </c>
      <c r="I21924" s="749" t="s">
        <v>6154</v>
      </c>
      <c r="J21924" s="749" t="n">
        <v>3298.9</v>
      </c>
    </row>
    <row collapsed="false" customFormat="false" customHeight="true" hidden="true" ht="12.75" outlineLevel="0" r="21925">
      <c r="A21925" s="749" t="s">
        <v>49890</v>
      </c>
      <c r="B21925" s="749" t="str">
        <f aca="false">C21925&amp;D21925&amp;E21925&amp;F21925&amp;G21925&amp;H21925</f>
        <v>DOPE DE ADESIVIDADE,EXCLUSIVE TRANSPORTE.FORNECIMENTO</v>
      </c>
      <c r="C21925" s="749" t="s">
        <v>49891</v>
      </c>
      <c r="I21925" s="749" t="s">
        <v>6154</v>
      </c>
      <c r="J21925" s="749" t="n">
        <v>36808.1</v>
      </c>
    </row>
    <row collapsed="false" customFormat="false" customHeight="true" hidden="true" ht="12.75" outlineLevel="0" r="21926">
      <c r="A21926" s="749" t="s">
        <v>49892</v>
      </c>
      <c r="B21926" s="749" t="str">
        <f aca="false">C21926&amp;D21926&amp;E21926&amp;F21926&amp;G21926&amp;H21926</f>
        <v>DOPE DE ADESIVIDADE,EXCLUSIVE TRANSPORTE.FORNECIMENTO</v>
      </c>
      <c r="C21926" s="749" t="s">
        <v>49891</v>
      </c>
      <c r="I21926" s="749" t="s">
        <v>6154</v>
      </c>
      <c r="J21926" s="749" t="n">
        <v>36808.1</v>
      </c>
    </row>
    <row collapsed="false" customFormat="false" customHeight="true" hidden="true" ht="12.75" outlineLevel="0" r="21927">
      <c r="A21927" s="749" t="s">
        <v>49893</v>
      </c>
      <c r="B21927" s="749" t="str">
        <f aca="false">C21927&amp;D21927&amp;E21927&amp;F21927&amp;G21927&amp;H21927</f>
        <v>SAIBRO,INCLUSIVE TRANSPORTE.FORNECIMENTO</v>
      </c>
      <c r="C21927" s="749" t="s">
        <v>49894</v>
      </c>
      <c r="I21927" s="749" t="s">
        <v>2478</v>
      </c>
      <c r="J21927" s="749" t="n">
        <v>55.43</v>
      </c>
    </row>
    <row collapsed="false" customFormat="false" customHeight="true" hidden="true" ht="12.75" outlineLevel="0" r="21928">
      <c r="A21928" s="749" t="s">
        <v>49895</v>
      </c>
      <c r="B21928" s="749" t="str">
        <f aca="false">C21928&amp;D21928&amp;E21928&amp;F21928&amp;G21928&amp;H21928</f>
        <v>SAIBRO,INCLUSIVE TRANSPORTE.FORNECIMENTO</v>
      </c>
      <c r="C21928" s="749" t="s">
        <v>49894</v>
      </c>
      <c r="I21928" s="749" t="s">
        <v>2478</v>
      </c>
      <c r="J21928" s="749" t="n">
        <v>55.43</v>
      </c>
    </row>
    <row collapsed="false" customFormat="false" customHeight="true" hidden="true" ht="12.75" outlineLevel="0" r="21929">
      <c r="A21929" s="749" t="s">
        <v>49896</v>
      </c>
      <c r="B21929" s="749" t="str">
        <f aca="false">C21929&amp;D21929&amp;E21929&amp;F21929&amp;G21929&amp;H21929</f>
        <v>SAIBRO,EXCLUSIVE TRANSPORTE,INCLUSIVE CARGA NO CAMINHAO</v>
      </c>
      <c r="C21929" s="749" t="s">
        <v>49897</v>
      </c>
      <c r="I21929" s="749" t="s">
        <v>2478</v>
      </c>
      <c r="J21929" s="749" t="n">
        <v>27.44</v>
      </c>
    </row>
    <row collapsed="false" customFormat="false" customHeight="true" hidden="true" ht="12.75" outlineLevel="0" r="21930">
      <c r="A21930" s="749" t="s">
        <v>49898</v>
      </c>
      <c r="B21930" s="749" t="str">
        <f aca="false">C21930&amp;D21930&amp;E21930&amp;F21930&amp;G21930&amp;H21930</f>
        <v>SAIBRO,EXCLUSIVE TRANSPORTE,INCLUSIVE CARGA NO CAMINHAO</v>
      </c>
      <c r="C21930" s="749" t="s">
        <v>49897</v>
      </c>
      <c r="I21930" s="749" t="s">
        <v>2478</v>
      </c>
      <c r="J21930" s="749" t="n">
        <v>27.44</v>
      </c>
    </row>
    <row collapsed="false" customFormat="false" customHeight="true" hidden="true" ht="25.5" outlineLevel="0" r="21931">
      <c r="A21931" s="749" t="s">
        <v>49899</v>
      </c>
      <c r="B21931" s="758" t="str">
        <f aca="false">C21931&amp;D21931&amp;E21931&amp;F21931&amp;G21931&amp;H21931</f>
        <v>PINTURA COM CAL,DE GUARDA-CORPO,GUARDA-RODA E MURETA DE PROTECAO EM PONTES E VIADUTOS,MEDIDA PELO DOBRO DA AREA TOTAL(LARGURA X ALTURA)</v>
      </c>
      <c r="C21931" s="749" t="s">
        <v>49900</v>
      </c>
      <c r="D21931" s="749" t="s">
        <v>49901</v>
      </c>
      <c r="E21931" s="749" t="s">
        <v>49902</v>
      </c>
      <c r="I21931" s="749" t="s">
        <v>52</v>
      </c>
      <c r="J21931" s="749" t="n">
        <v>4.83</v>
      </c>
    </row>
    <row collapsed="false" customFormat="false" customHeight="true" hidden="true" ht="25.5" outlineLevel="0" r="21932">
      <c r="A21932" s="749" t="s">
        <v>49903</v>
      </c>
      <c r="B21932" s="758" t="str">
        <f aca="false">C21932&amp;D21932&amp;E21932&amp;F21932&amp;G21932&amp;H21932</f>
        <v>PINTURA COM CAL,DE GUARDA-CORPO,GUARDA-RODA E MURETA DE PROTECAO EM PONTES E VIADUTOS,MEDIDA PELO DOBRO DA AREA TOTAL(LARGURA X ALTURA)</v>
      </c>
      <c r="C21932" s="749" t="s">
        <v>49900</v>
      </c>
      <c r="D21932" s="749" t="s">
        <v>49901</v>
      </c>
      <c r="E21932" s="749" t="s">
        <v>49902</v>
      </c>
      <c r="I21932" s="749" t="s">
        <v>52</v>
      </c>
      <c r="J21932" s="749" t="n">
        <v>4.23</v>
      </c>
    </row>
    <row collapsed="false" customFormat="false" customHeight="true" hidden="true" ht="12.75" outlineLevel="0" r="21933">
      <c r="A21933" s="749" t="s">
        <v>49904</v>
      </c>
      <c r="B21933" s="749" t="str">
        <f aca="false">C21933&amp;D21933&amp;E21933&amp;F21933&amp;G21933&amp;H21933</f>
        <v>PO-DE-BORRACHA GRANULADO(DENSIDADE ENTRE 0,3 E 0,4),INCLUSIVE TRANSPORTE PARA REGIAO METROPOLITANA DO RIO DE JANEIRO.FORNECIMENTO</v>
      </c>
      <c r="C21933" s="749" t="s">
        <v>49905</v>
      </c>
      <c r="D21933" s="749" t="s">
        <v>49906</v>
      </c>
      <c r="E21933" s="749" t="s">
        <v>26684</v>
      </c>
      <c r="I21933" s="749" t="s">
        <v>6154</v>
      </c>
      <c r="J21933" s="749" t="n">
        <v>687.25</v>
      </c>
    </row>
    <row collapsed="false" customFormat="false" customHeight="true" hidden="true" ht="12.75" outlineLevel="0" r="21934">
      <c r="A21934" s="749" t="s">
        <v>49907</v>
      </c>
      <c r="B21934" s="749" t="str">
        <f aca="false">C21934&amp;D21934&amp;E21934&amp;F21934&amp;G21934&amp;H21934</f>
        <v>PO-DE-BORRACHA GRANULADO(DENSIDADE ENTRE 0,3 E 0,4),INCLUSIVE TRANSPORTE PARA REGIAO METROPOLITANA DO RIO DE JANEIRO.FORNECIMENTO</v>
      </c>
      <c r="C21934" s="749" t="s">
        <v>49905</v>
      </c>
      <c r="D21934" s="749" t="s">
        <v>49906</v>
      </c>
      <c r="E21934" s="749" t="s">
        <v>26684</v>
      </c>
      <c r="I21934" s="749" t="s">
        <v>6154</v>
      </c>
      <c r="J21934" s="749" t="n">
        <v>687.25</v>
      </c>
    </row>
    <row collapsed="false" customFormat="false" customHeight="true" hidden="true" ht="12.75" outlineLevel="0" r="21935">
      <c r="A21935" s="749" t="s">
        <v>49908</v>
      </c>
      <c r="B21935" s="749" t="str">
        <f aca="false">C21935&amp;D21935&amp;E21935&amp;F21935&amp;G21935&amp;H21935</f>
        <v>PINTURA DE MEIO-FIO COM CAL,COM UMA DEMAO</v>
      </c>
      <c r="C21935" s="749" t="s">
        <v>49909</v>
      </c>
      <c r="I21935" s="749" t="s">
        <v>236</v>
      </c>
      <c r="J21935" s="749" t="n">
        <v>0.5</v>
      </c>
    </row>
    <row collapsed="false" customFormat="false" customHeight="true" hidden="true" ht="12.75" outlineLevel="0" r="21936">
      <c r="A21936" s="749" t="s">
        <v>49910</v>
      </c>
      <c r="B21936" s="749" t="str">
        <f aca="false">C21936&amp;D21936&amp;E21936&amp;F21936&amp;G21936&amp;H21936</f>
        <v>PINTURA DE MEIO-FIO COM CAL,COM UMA DEMAO</v>
      </c>
      <c r="C21936" s="749" t="s">
        <v>49909</v>
      </c>
      <c r="I21936" s="749" t="s">
        <v>236</v>
      </c>
      <c r="J21936" s="749" t="n">
        <v>0.44</v>
      </c>
    </row>
    <row collapsed="false" customFormat="false" customHeight="true" hidden="true" ht="25.5" outlineLevel="0" r="21937">
      <c r="A21937" s="749" t="s">
        <v>49911</v>
      </c>
      <c r="B21937" s="758" t="str">
        <f aca="false">C21937&amp;D21937&amp;E21937&amp;F21937&amp;G21937&amp;H21937</f>
        <v>PINTURA COM TINTA A BASE DE PVA,DE GUARDA-CORPO,GUARDA-RODAE MURETA DE PROTECAO EM PONTES E VIADUTOS,MEDIDA PELO DOBRODA AREA TOTAL(LARGURA X ALTURA)</v>
      </c>
      <c r="C21937" s="749" t="s">
        <v>49912</v>
      </c>
      <c r="D21937" s="749" t="s">
        <v>49913</v>
      </c>
      <c r="E21937" s="749" t="s">
        <v>49914</v>
      </c>
      <c r="I21937" s="749" t="s">
        <v>52</v>
      </c>
      <c r="J21937" s="749" t="n">
        <v>6.82</v>
      </c>
    </row>
    <row collapsed="false" customFormat="false" customHeight="true" hidden="true" ht="25.5" outlineLevel="0" r="21938">
      <c r="A21938" s="749" t="s">
        <v>49915</v>
      </c>
      <c r="B21938" s="758" t="str">
        <f aca="false">C21938&amp;D21938&amp;E21938&amp;F21938&amp;G21938&amp;H21938</f>
        <v>PINTURA COM TINTA A BASE DE PVA,DE GUARDA-CORPO,GUARDA-RODAE MURETA DE PROTECAO EM PONTES E VIADUTOS,MEDIDA PELO DOBRODA AREA TOTAL(LARGURA X ALTURA)</v>
      </c>
      <c r="C21938" s="749" t="s">
        <v>49912</v>
      </c>
      <c r="D21938" s="749" t="s">
        <v>49913</v>
      </c>
      <c r="E21938" s="749" t="s">
        <v>49914</v>
      </c>
      <c r="I21938" s="749" t="s">
        <v>52</v>
      </c>
      <c r="J21938" s="749" t="n">
        <v>6.03</v>
      </c>
    </row>
    <row collapsed="false" customFormat="false" customHeight="true" hidden="true" ht="12.75" outlineLevel="0" r="21939">
      <c r="A21939" s="749" t="s">
        <v>49916</v>
      </c>
      <c r="B21939" s="749" t="str">
        <f aca="false">C21939&amp;D21939&amp;E21939&amp;F21939&amp;G21939&amp;H21939</f>
        <v>DEFENSAS METALICAS:RECUPERACAO E ASSENTAMENTO COM RETIRADA,PINTURA EM 2 DEMAOS E POSTERIOR RECOLOCACAO</v>
      </c>
      <c r="C21939" s="749" t="s">
        <v>49917</v>
      </c>
      <c r="D21939" s="749" t="s">
        <v>49918</v>
      </c>
      <c r="I21939" s="749" t="s">
        <v>236</v>
      </c>
      <c r="J21939" s="749" t="n">
        <v>73.95</v>
      </c>
    </row>
    <row collapsed="false" customFormat="false" customHeight="true" hidden="true" ht="12.75" outlineLevel="0" r="21940">
      <c r="A21940" s="749" t="s">
        <v>49919</v>
      </c>
      <c r="B21940" s="749" t="str">
        <f aca="false">C21940&amp;D21940&amp;E21940&amp;F21940&amp;G21940&amp;H21940</f>
        <v>DEFENSAS METALICAS:RECUPERACAO E ASSENTAMENTO COM RETIRADA,PINTURA EM 2 DEMAOS E POSTERIOR RECOLOCACAO</v>
      </c>
      <c r="C21940" s="749" t="s">
        <v>49917</v>
      </c>
      <c r="D21940" s="749" t="s">
        <v>49918</v>
      </c>
      <c r="I21940" s="749" t="s">
        <v>236</v>
      </c>
      <c r="J21940" s="749" t="n">
        <v>64.18</v>
      </c>
    </row>
    <row collapsed="false" customFormat="false" customHeight="true" hidden="true" ht="12.75" outlineLevel="0" r="21941">
      <c r="A21941" s="749" t="s">
        <v>49920</v>
      </c>
      <c r="B21941" s="749" t="str">
        <f aca="false">C21941&amp;D21941&amp;E21941&amp;F21941&amp;G21941&amp;H21941</f>
        <v>EMULSAO ASFALTICA CATIONICA,TIPO RR-2C,EXCLUSIVE TRANSPORTE.CUSTO SOMENTE DOS MATERIAIS.FORNECIMENTO</v>
      </c>
      <c r="C21941" s="749" t="s">
        <v>49921</v>
      </c>
      <c r="D21941" s="749" t="s">
        <v>49866</v>
      </c>
      <c r="I21941" s="749" t="s">
        <v>6154</v>
      </c>
      <c r="J21941" s="749" t="n">
        <v>2846.8</v>
      </c>
    </row>
    <row collapsed="false" customFormat="false" customHeight="true" hidden="true" ht="12.75" outlineLevel="0" r="21942">
      <c r="A21942" s="749" t="s">
        <v>49922</v>
      </c>
      <c r="B21942" s="749" t="str">
        <f aca="false">C21942&amp;D21942&amp;E21942&amp;F21942&amp;G21942&amp;H21942</f>
        <v>EMULSAO ASFALTICA CATIONICA,TIPO RR-2C,EXCLUSIVE TRANSPORTE.CUSTO SOMENTE DOS MATERIAIS.FORNECIMENTO</v>
      </c>
      <c r="C21942" s="749" t="s">
        <v>49921</v>
      </c>
      <c r="D21942" s="749" t="s">
        <v>49866</v>
      </c>
      <c r="I21942" s="749" t="s">
        <v>6154</v>
      </c>
      <c r="J21942" s="749" t="n">
        <v>2846.8</v>
      </c>
    </row>
    <row collapsed="false" customFormat="false" customHeight="true" hidden="true" ht="12.75" outlineLevel="0" r="21943">
      <c r="A21943" s="749" t="s">
        <v>49923</v>
      </c>
      <c r="B21943" s="749" t="str">
        <f aca="false">C21943&amp;D21943&amp;E21943&amp;F21943&amp;G21943&amp;H21943</f>
        <v>EMULSAO ASFALTICA CATIONICA,TIPO RL-1C,EXCLUSIVE TRANSPORTE.CUSTO SOMENTE DOS MATERIAIS.FORNECIMENTO</v>
      </c>
      <c r="C21943" s="749" t="s">
        <v>49924</v>
      </c>
      <c r="D21943" s="749" t="s">
        <v>49866</v>
      </c>
      <c r="I21943" s="749" t="s">
        <v>6154</v>
      </c>
      <c r="J21943" s="749" t="n">
        <v>2199.5</v>
      </c>
    </row>
    <row collapsed="false" customFormat="false" customHeight="true" hidden="true" ht="12.75" outlineLevel="0" r="21944">
      <c r="A21944" s="749" t="s">
        <v>49925</v>
      </c>
      <c r="B21944" s="749" t="str">
        <f aca="false">C21944&amp;D21944&amp;E21944&amp;F21944&amp;G21944&amp;H21944</f>
        <v>EMULSAO ASFALTICA CATIONICA,TIPO RL-1C,EXCLUSIVE TRANSPORTE.CUSTO SOMENTE DOS MATERIAIS.FORNECIMENTO</v>
      </c>
      <c r="C21944" s="749" t="s">
        <v>49924</v>
      </c>
      <c r="D21944" s="749" t="s">
        <v>49866</v>
      </c>
      <c r="I21944" s="749" t="s">
        <v>6154</v>
      </c>
      <c r="J21944" s="749" t="n">
        <v>2199.5</v>
      </c>
    </row>
    <row collapsed="false" customFormat="false" customHeight="true" hidden="true" ht="12.75" outlineLevel="0" r="21945">
      <c r="A21945" s="749" t="s">
        <v>49926</v>
      </c>
      <c r="B21945" s="749" t="str">
        <f aca="false">C21945&amp;D21945&amp;E21945&amp;F21945&amp;G21945&amp;H21945</f>
        <v>EMULSAO ASFALTICA CATIONICA,TIPO RR-1C,EXCLUSIVE TRANSPORTE.CUSTO SOMENTE DOS MATERIAIS.FORNECIMENTO</v>
      </c>
      <c r="C21945" s="749" t="s">
        <v>49927</v>
      </c>
      <c r="D21945" s="749" t="s">
        <v>49866</v>
      </c>
      <c r="I21945" s="749" t="s">
        <v>6154</v>
      </c>
      <c r="J21945" s="749" t="n">
        <v>1746.3</v>
      </c>
    </row>
    <row collapsed="false" customFormat="false" customHeight="true" hidden="true" ht="12.75" outlineLevel="0" r="21946">
      <c r="A21946" s="749" t="s">
        <v>49928</v>
      </c>
      <c r="B21946" s="749" t="str">
        <f aca="false">C21946&amp;D21946&amp;E21946&amp;F21946&amp;G21946&amp;H21946</f>
        <v>EMULSAO ASFALTICA CATIONICA,TIPO RR-1C,EXCLUSIVE TRANSPORTE.CUSTO SOMENTE DOS MATERIAIS.FORNECIMENTO</v>
      </c>
      <c r="C21946" s="749" t="s">
        <v>49927</v>
      </c>
      <c r="D21946" s="749" t="s">
        <v>49866</v>
      </c>
      <c r="I21946" s="749" t="s">
        <v>6154</v>
      </c>
      <c r="J21946" s="749" t="n">
        <v>1746.3</v>
      </c>
    </row>
    <row collapsed="false" customFormat="false" customHeight="true" hidden="true" ht="12.75" outlineLevel="0" r="21947">
      <c r="A21947" s="749" t="s">
        <v>49929</v>
      </c>
      <c r="B21947" s="749" t="str">
        <f aca="false">C21947&amp;D21947&amp;E21947&amp;F21947&amp;G21947&amp;H21947</f>
        <v>EMULSAO ASFALTICA CATIONICA,TIPO RM-1C,EXCLUSIVE TRANSPORTE.CUSTO SOMENTE DOS MATERIAIS.FORNECIMENTO</v>
      </c>
      <c r="C21947" s="749" t="s">
        <v>49930</v>
      </c>
      <c r="D21947" s="749" t="s">
        <v>49866</v>
      </c>
      <c r="I21947" s="749" t="s">
        <v>6154</v>
      </c>
      <c r="J21947" s="749" t="n">
        <v>3449.4</v>
      </c>
    </row>
    <row collapsed="false" customFormat="false" customHeight="true" hidden="true" ht="12.75" outlineLevel="0" r="21948">
      <c r="A21948" s="749" t="s">
        <v>49931</v>
      </c>
      <c r="B21948" s="749" t="str">
        <f aca="false">C21948&amp;D21948&amp;E21948&amp;F21948&amp;G21948&amp;H21948</f>
        <v>EMULSAO ASFALTICA CATIONICA,TIPO RM-1C,EXCLUSIVE TRANSPORTE.CUSTO SOMENTE DOS MATERIAIS.FORNECIMENTO</v>
      </c>
      <c r="C21948" s="749" t="s">
        <v>49930</v>
      </c>
      <c r="D21948" s="749" t="s">
        <v>49866</v>
      </c>
      <c r="I21948" s="749" t="s">
        <v>6154</v>
      </c>
      <c r="J21948" s="749" t="n">
        <v>3449.4</v>
      </c>
    </row>
    <row collapsed="false" customFormat="false" customHeight="true" hidden="true" ht="12.75" outlineLevel="0" r="21949">
      <c r="A21949" s="749" t="s">
        <v>49932</v>
      </c>
      <c r="B21949" s="749" t="str">
        <f aca="false">C21949&amp;D21949&amp;E21949&amp;F21949&amp;G21949&amp;H21949</f>
        <v>ASFALTO DILUIDO,TIPO CM-30,EXCLUSIVE TRANSPORTE.CUSTO SOMENTE DOS MATEIRIAS.FORNECIMENTO</v>
      </c>
      <c r="C21949" s="749" t="s">
        <v>49933</v>
      </c>
      <c r="D21949" s="749" t="s">
        <v>49934</v>
      </c>
      <c r="I21949" s="749" t="s">
        <v>6154</v>
      </c>
      <c r="J21949" s="749" t="n">
        <v>4895.9</v>
      </c>
    </row>
    <row collapsed="false" customFormat="false" customHeight="true" hidden="true" ht="12.75" outlineLevel="0" r="21950">
      <c r="A21950" s="749" t="s">
        <v>49935</v>
      </c>
      <c r="B21950" s="749" t="str">
        <f aca="false">C21950&amp;D21950&amp;E21950&amp;F21950&amp;G21950&amp;H21950</f>
        <v>ASFALTO DILUIDO,TIPO CM-30,EXCLUSIVE TRANSPORTE.CUSTO SOMENTE DOS MATEIRIAS.FORNECIMENTO</v>
      </c>
      <c r="C21950" s="749" t="s">
        <v>49933</v>
      </c>
      <c r="D21950" s="749" t="s">
        <v>49934</v>
      </c>
      <c r="I21950" s="749" t="s">
        <v>6154</v>
      </c>
      <c r="J21950" s="749" t="n">
        <v>4895.9</v>
      </c>
    </row>
    <row collapsed="false" customFormat="false" customHeight="true" hidden="true" ht="12.75" outlineLevel="0" r="21951">
      <c r="A21951" s="749" t="s">
        <v>49936</v>
      </c>
      <c r="B21951" s="749" t="str">
        <f aca="false">C21951&amp;D21951&amp;E21951&amp;F21951&amp;G21951&amp;H21951</f>
        <v>MATERIAL BETUMINOSO,TIPO CIMENTO ASFALTICO CAP-30/45,EXCLUSIVE TRANSPORTE.CUSTO SOMENTE DOS MATERIAIS.FORNECIMENTO</v>
      </c>
      <c r="C21951" s="749" t="s">
        <v>49937</v>
      </c>
      <c r="D21951" s="749" t="s">
        <v>49884</v>
      </c>
      <c r="I21951" s="749" t="s">
        <v>6154</v>
      </c>
      <c r="J21951" s="749" t="n">
        <v>3323.2</v>
      </c>
    </row>
    <row collapsed="false" customFormat="false" customHeight="true" hidden="true" ht="12.75" outlineLevel="0" r="21952">
      <c r="A21952" s="749" t="s">
        <v>49938</v>
      </c>
      <c r="B21952" s="749" t="str">
        <f aca="false">C21952&amp;D21952&amp;E21952&amp;F21952&amp;G21952&amp;H21952</f>
        <v>MATERIAL BETUMINOSO,TIPO CIMENTO ASFALTICO CAP-30/45,EXCLUSIVE TRANSPORTE.CUSTO SOMENTE DOS MATERIAIS.FORNECIMENTO</v>
      </c>
      <c r="C21952" s="749" t="s">
        <v>49937</v>
      </c>
      <c r="D21952" s="749" t="s">
        <v>49884</v>
      </c>
      <c r="I21952" s="749" t="s">
        <v>6154</v>
      </c>
      <c r="J21952" s="749" t="n">
        <v>3323.2</v>
      </c>
    </row>
    <row collapsed="false" customFormat="false" customHeight="true" hidden="true" ht="12.75" outlineLevel="0" r="21953">
      <c r="A21953" s="749" t="s">
        <v>49939</v>
      </c>
      <c r="B21953" s="749" t="str">
        <f aca="false">C21953&amp;D21953&amp;E21953&amp;F21953&amp;G21953&amp;H21953</f>
        <v>MATERIAL BETUMINOSO,TIPO CIMENTO ASFALTICO CAP-50/70,EXCLUSIVE TRANSPORTE.CUSTO SOMENTE DOS MATERIAIS.FORNECIMENTO</v>
      </c>
      <c r="C21953" s="749" t="s">
        <v>49940</v>
      </c>
      <c r="D21953" s="749" t="s">
        <v>49884</v>
      </c>
      <c r="I21953" s="749" t="s">
        <v>6154</v>
      </c>
      <c r="J21953" s="749" t="n">
        <v>3141.8</v>
      </c>
    </row>
    <row collapsed="false" customFormat="false" customHeight="true" hidden="true" ht="12.75" outlineLevel="0" r="21954">
      <c r="A21954" s="749" t="s">
        <v>49941</v>
      </c>
      <c r="B21954" s="749" t="str">
        <f aca="false">C21954&amp;D21954&amp;E21954&amp;F21954&amp;G21954&amp;H21954</f>
        <v>MATERIAL BETUMINOSO,TIPO CIMENTO ASFALTICO CAP-50/70,EXCLUSIVE TRANSPORTE.CUSTO SOMENTE DOS MATERIAIS.FORNECIMENTO</v>
      </c>
      <c r="C21954" s="749" t="s">
        <v>49940</v>
      </c>
      <c r="D21954" s="749" t="s">
        <v>49884</v>
      </c>
      <c r="I21954" s="749" t="s">
        <v>6154</v>
      </c>
      <c r="J21954" s="749" t="n">
        <v>3141.8</v>
      </c>
    </row>
    <row collapsed="false" customFormat="false" customHeight="true" hidden="true" ht="12.75" outlineLevel="0" r="21955">
      <c r="A21955" s="749" t="s">
        <v>49942</v>
      </c>
      <c r="B21955" s="749" t="str">
        <f aca="false">C21955&amp;D21955&amp;E21955&amp;F21955&amp;G21955&amp;H21955</f>
        <v>CASCALHINHO (PEDRA ZERO) PARA REGIAO DE CAMPOS,EXCLUSIVE TRANSPORTE,INCLUSIVE CARGA NO CAMINHAO.FORNECIMENTO</v>
      </c>
      <c r="C21955" s="749" t="s">
        <v>49943</v>
      </c>
      <c r="D21955" s="749" t="s">
        <v>49944</v>
      </c>
      <c r="I21955" s="749" t="s">
        <v>2478</v>
      </c>
      <c r="J21955" s="749" t="n">
        <v>55.79</v>
      </c>
    </row>
    <row collapsed="false" customFormat="false" customHeight="true" hidden="true" ht="12.75" outlineLevel="0" r="21956">
      <c r="A21956" s="749" t="s">
        <v>49945</v>
      </c>
      <c r="B21956" s="749" t="str">
        <f aca="false">C21956&amp;D21956&amp;E21956&amp;F21956&amp;G21956&amp;H21956</f>
        <v>CASCALHINHO (PEDRA ZERO) PARA REGIAO DE CAMPOS,EXCLUSIVE TRANSPORTE,INCLUSIVE CARGA NO CAMINHAO.FORNECIMENTO</v>
      </c>
      <c r="C21956" s="749" t="s">
        <v>49943</v>
      </c>
      <c r="D21956" s="749" t="s">
        <v>49944</v>
      </c>
      <c r="I21956" s="749" t="s">
        <v>2478</v>
      </c>
      <c r="J21956" s="749" t="n">
        <v>55.79</v>
      </c>
    </row>
    <row collapsed="false" customFormat="false" customHeight="true" hidden="true" ht="12.75" outlineLevel="0" r="21957">
      <c r="A21957" s="749" t="s">
        <v>49946</v>
      </c>
      <c r="B21957" s="749" t="str">
        <f aca="false">C21957&amp;D21957&amp;E21957&amp;F21957&amp;G21957&amp;H21957</f>
        <v>PEDRA BRITADA 1,2 E 3 PARA REGIAO DE CAMPOS,EXCLUSIVE TRANPORTE,INCLUSIVE CARGA NO CAMINHAO.FORNECIMENTO</v>
      </c>
      <c r="C21957" s="749" t="s">
        <v>49947</v>
      </c>
      <c r="D21957" s="749" t="s">
        <v>49948</v>
      </c>
      <c r="I21957" s="749" t="s">
        <v>2478</v>
      </c>
      <c r="J21957" s="749" t="n">
        <v>49.23</v>
      </c>
    </row>
    <row collapsed="false" customFormat="false" customHeight="true" hidden="true" ht="12.75" outlineLevel="0" r="21958">
      <c r="A21958" s="749" t="s">
        <v>49949</v>
      </c>
      <c r="B21958" s="749" t="str">
        <f aca="false">C21958&amp;D21958&amp;E21958&amp;F21958&amp;G21958&amp;H21958</f>
        <v>PEDRA BRITADA 1,2 E 3 PARA REGIAO DE CAMPOS,EXCLUSIVE TRANPORTE,INCLUSIVE CARGA NO CAMINHAO.FORNECIMENTO</v>
      </c>
      <c r="C21958" s="749" t="s">
        <v>49947</v>
      </c>
      <c r="D21958" s="749" t="s">
        <v>49948</v>
      </c>
      <c r="I21958" s="749" t="s">
        <v>2478</v>
      </c>
      <c r="J21958" s="749" t="n">
        <v>49.23</v>
      </c>
    </row>
    <row collapsed="false" customFormat="false" customHeight="true" hidden="true" ht="12.75" outlineLevel="0" r="21959">
      <c r="A21959" s="749" t="s">
        <v>49950</v>
      </c>
      <c r="B21959" s="749" t="str">
        <f aca="false">C21959&amp;D21959&amp;E21959&amp;F21959&amp;G21959&amp;H21959</f>
        <v>BRITA CORRIDA PARA REGIAO DE CAMPOS,EXCLUSIVE TRANSPORTE,INCLUSIVE CARGA NO CAMINHAO.FORNECIMENTO</v>
      </c>
      <c r="C21959" s="749" t="s">
        <v>49951</v>
      </c>
      <c r="D21959" s="749" t="s">
        <v>49952</v>
      </c>
      <c r="I21959" s="749" t="s">
        <v>2478</v>
      </c>
      <c r="J21959" s="749" t="n">
        <v>33</v>
      </c>
    </row>
    <row collapsed="false" customFormat="false" customHeight="true" hidden="true" ht="12.75" outlineLevel="0" r="21960">
      <c r="A21960" s="749" t="s">
        <v>49953</v>
      </c>
      <c r="B21960" s="749" t="str">
        <f aca="false">C21960&amp;D21960&amp;E21960&amp;F21960&amp;G21960&amp;H21960</f>
        <v>BRITA CORRIDA PARA REGIAO DE CAMPOS,EXCLUSIVE TRANSPORTE,INCLUSIVE CARGA NO CAMINHAO.FORNECIMENTO</v>
      </c>
      <c r="C21960" s="749" t="s">
        <v>49951</v>
      </c>
      <c r="D21960" s="749" t="s">
        <v>49952</v>
      </c>
      <c r="I21960" s="749" t="s">
        <v>2478</v>
      </c>
      <c r="J21960" s="749" t="n">
        <v>33</v>
      </c>
    </row>
    <row collapsed="false" customFormat="false" customHeight="true" hidden="true" ht="12.75" outlineLevel="0" r="21961">
      <c r="A21961" s="749" t="s">
        <v>49954</v>
      </c>
      <c r="B21961" s="749" t="str">
        <f aca="false">C21961&amp;D21961&amp;E21961&amp;F21961&amp;G21961&amp;H21961</f>
        <v>PO-DE-PEDRA,PARA REGIAO DE CAMPOS,EXCLUSIVE TRANSPORTE,INCLUSIVE CARGA NO CAMINHAO.FORNECIMENTO</v>
      </c>
      <c r="C21961" s="749" t="s">
        <v>49955</v>
      </c>
      <c r="D21961" s="749" t="s">
        <v>49956</v>
      </c>
      <c r="I21961" s="749" t="s">
        <v>2478</v>
      </c>
      <c r="J21961" s="749" t="n">
        <v>26</v>
      </c>
    </row>
    <row collapsed="false" customFormat="false" customHeight="true" hidden="true" ht="12.75" outlineLevel="0" r="21962">
      <c r="A21962" s="749" t="s">
        <v>49957</v>
      </c>
      <c r="B21962" s="749" t="str">
        <f aca="false">C21962&amp;D21962&amp;E21962&amp;F21962&amp;G21962&amp;H21962</f>
        <v>PO-DE-PEDRA,PARA REGIAO DE CAMPOS,EXCLUSIVE TRANSPORTE,INCLUSIVE CARGA NO CAMINHAO.FORNECIMENTO</v>
      </c>
      <c r="C21962" s="749" t="s">
        <v>49955</v>
      </c>
      <c r="D21962" s="749" t="s">
        <v>49956</v>
      </c>
      <c r="I21962" s="749" t="s">
        <v>2478</v>
      </c>
      <c r="J21962" s="749" t="n">
        <v>26</v>
      </c>
    </row>
    <row collapsed="false" customFormat="false" customHeight="true" hidden="true" ht="12.75" outlineLevel="0" r="21963">
      <c r="A21963" s="749" t="s">
        <v>49958</v>
      </c>
      <c r="B21963" s="749" t="str">
        <f aca="false">C21963&amp;D21963&amp;E21963&amp;F21963&amp;G21963&amp;H21963</f>
        <v>PEDRA-DE-MAO PARA REGIAO DE CAMPOS,EXCLUSIVE TRANSPORTE,INCLUSIVE CARGA NO CAMINHAO.FORNECIMENTO</v>
      </c>
      <c r="C21963" s="749" t="s">
        <v>49959</v>
      </c>
      <c r="D21963" s="749" t="s">
        <v>49960</v>
      </c>
      <c r="I21963" s="749" t="s">
        <v>2478</v>
      </c>
      <c r="J21963" s="749" t="n">
        <v>47.99</v>
      </c>
    </row>
    <row collapsed="false" customFormat="false" customHeight="true" hidden="true" ht="12.75" outlineLevel="0" r="21964">
      <c r="A21964" s="749" t="s">
        <v>49961</v>
      </c>
      <c r="B21964" s="749" t="str">
        <f aca="false">C21964&amp;D21964&amp;E21964&amp;F21964&amp;G21964&amp;H21964</f>
        <v>PEDRA-DE-MAO PARA REGIAO DE CAMPOS,EXCLUSIVE TRANSPORTE,INCLUSIVE CARGA NO CAMINHAO.FORNECIMENTO</v>
      </c>
      <c r="C21964" s="749" t="s">
        <v>49959</v>
      </c>
      <c r="D21964" s="749" t="s">
        <v>49960</v>
      </c>
      <c r="I21964" s="749" t="s">
        <v>2478</v>
      </c>
      <c r="J21964" s="749" t="n">
        <v>47.99</v>
      </c>
    </row>
    <row collapsed="false" customFormat="false" customHeight="true" hidden="true" ht="12.75" outlineLevel="0" r="21965">
      <c r="A21965" s="749" t="s">
        <v>49962</v>
      </c>
      <c r="B21965" s="749" t="str">
        <f aca="false">C21965&amp;D21965&amp;E21965&amp;F21965&amp;G21965&amp;H21965</f>
        <v>AREIA PARA A REGIAO DE CAMPOS DOS GOYTACAZES,EXCLUSIVE TRANSPORTE,INCLUSIVE CARGA NO CAMINHAO.FORNECIMENTO</v>
      </c>
      <c r="C21965" s="749" t="s">
        <v>49963</v>
      </c>
      <c r="D21965" s="749" t="s">
        <v>49964</v>
      </c>
      <c r="I21965" s="749" t="s">
        <v>2478</v>
      </c>
      <c r="J21965" s="749" t="n">
        <v>12</v>
      </c>
    </row>
    <row collapsed="false" customFormat="false" customHeight="true" hidden="true" ht="12.75" outlineLevel="0" r="21966">
      <c r="A21966" s="749" t="s">
        <v>49965</v>
      </c>
      <c r="B21966" s="749" t="str">
        <f aca="false">C21966&amp;D21966&amp;E21966&amp;F21966&amp;G21966&amp;H21966</f>
        <v>AREIA PARA A REGIAO DE CAMPOS DOS GOYTACAZES,EXCLUSIVE TRANSPORTE,INCLUSIVE CARGA NO CAMINHAO.FORNECIMENTO</v>
      </c>
      <c r="C21966" s="749" t="s">
        <v>49963</v>
      </c>
      <c r="D21966" s="749" t="s">
        <v>49964</v>
      </c>
      <c r="I21966" s="749" t="s">
        <v>2478</v>
      </c>
      <c r="J21966" s="749" t="n">
        <v>12</v>
      </c>
    </row>
    <row collapsed="false" customFormat="false" customHeight="true" hidden="true" ht="12.75" outlineLevel="0" r="21967">
      <c r="A21967" s="749" t="s">
        <v>49966</v>
      </c>
      <c r="B21967" s="749" t="str">
        <f aca="false">C21967&amp;D21967&amp;E21967&amp;F21967&amp;G21967&amp;H21967</f>
        <v>CASCALHINHO (PEDRA ZERO) PARA REGIAO DE ITAPERUNA,EXCLUSIVETRANSPORTE,INCLUSIVE CARGA NO CAMINHAO.FORNECIMENTO</v>
      </c>
      <c r="C21967" s="749" t="s">
        <v>49967</v>
      </c>
      <c r="D21967" s="749" t="s">
        <v>49968</v>
      </c>
      <c r="I21967" s="749" t="s">
        <v>2478</v>
      </c>
      <c r="J21967" s="749" t="n">
        <v>71.56</v>
      </c>
    </row>
    <row collapsed="false" customFormat="false" customHeight="true" hidden="true" ht="12.75" outlineLevel="0" r="21968">
      <c r="A21968" s="749" t="s">
        <v>49969</v>
      </c>
      <c r="B21968" s="749" t="str">
        <f aca="false">C21968&amp;D21968&amp;E21968&amp;F21968&amp;G21968&amp;H21968</f>
        <v>CASCALHINHO (PEDRA ZERO) PARA REGIAO DE ITAPERUNA,EXCLUSIVETRANSPORTE,INCLUSIVE CARGA NO CAMINHAO.FORNECIMENTO</v>
      </c>
      <c r="C21968" s="749" t="s">
        <v>49967</v>
      </c>
      <c r="D21968" s="749" t="s">
        <v>49968</v>
      </c>
      <c r="I21968" s="749" t="s">
        <v>2478</v>
      </c>
      <c r="J21968" s="749" t="n">
        <v>71.56</v>
      </c>
    </row>
    <row collapsed="false" customFormat="false" customHeight="true" hidden="true" ht="12.75" outlineLevel="0" r="21969">
      <c r="A21969" s="749" t="s">
        <v>49970</v>
      </c>
      <c r="B21969" s="749" t="str">
        <f aca="false">C21969&amp;D21969&amp;E21969&amp;F21969&amp;G21969&amp;H21969</f>
        <v>PEDRA BRITADA 1 PARA REGIAO DE ITAPERUNA,EXCLUSIVE TRANSPORTE,INCLUSIVE CARGA NO CAMINHAO.FORNECIMENTO</v>
      </c>
      <c r="C21969" s="749" t="s">
        <v>49971</v>
      </c>
      <c r="D21969" s="749" t="s">
        <v>49972</v>
      </c>
      <c r="I21969" s="749" t="s">
        <v>2478</v>
      </c>
      <c r="J21969" s="749" t="n">
        <v>64.09</v>
      </c>
    </row>
    <row collapsed="false" customFormat="false" customHeight="true" hidden="true" ht="12.75" outlineLevel="0" r="21970">
      <c r="A21970" s="749" t="s">
        <v>49973</v>
      </c>
      <c r="B21970" s="749" t="str">
        <f aca="false">C21970&amp;D21970&amp;E21970&amp;F21970&amp;G21970&amp;H21970</f>
        <v>PEDRA BRITADA 1 PARA REGIAO DE ITAPERUNA,EXCLUSIVE TRANSPORTE,INCLUSIVE CARGA NO CAMINHAO.FORNECIMENTO</v>
      </c>
      <c r="C21970" s="749" t="s">
        <v>49971</v>
      </c>
      <c r="D21970" s="749" t="s">
        <v>49972</v>
      </c>
      <c r="I21970" s="749" t="s">
        <v>2478</v>
      </c>
      <c r="J21970" s="749" t="n">
        <v>64.09</v>
      </c>
    </row>
    <row collapsed="false" customFormat="false" customHeight="true" hidden="true" ht="12.75" outlineLevel="0" r="21971">
      <c r="A21971" s="749" t="s">
        <v>49974</v>
      </c>
      <c r="B21971" s="749" t="str">
        <f aca="false">C21971&amp;D21971&amp;E21971&amp;F21971&amp;G21971&amp;H21971</f>
        <v>PO-DE-PEDRA PARA REGIAO DE ITAPERUNA,EXCLUSIVE TRANSPORTE,INCLUSIVE CARGA NO CAMINHAO.FORNECIMENTO</v>
      </c>
      <c r="C21971" s="749" t="s">
        <v>49975</v>
      </c>
      <c r="D21971" s="749" t="s">
        <v>49976</v>
      </c>
      <c r="I21971" s="749" t="s">
        <v>2478</v>
      </c>
      <c r="J21971" s="749" t="n">
        <v>64.89</v>
      </c>
    </row>
    <row collapsed="false" customFormat="false" customHeight="true" hidden="true" ht="12.75" outlineLevel="0" r="21972">
      <c r="A21972" s="749" t="s">
        <v>49977</v>
      </c>
      <c r="B21972" s="749" t="str">
        <f aca="false">C21972&amp;D21972&amp;E21972&amp;F21972&amp;G21972&amp;H21972</f>
        <v>PO-DE-PEDRA PARA REGIAO DE ITAPERUNA,EXCLUSIVE TRANSPORTE,INCLUSIVE CARGA NO CAMINHAO.FORNECIMENTO</v>
      </c>
      <c r="C21972" s="749" t="s">
        <v>49975</v>
      </c>
      <c r="D21972" s="749" t="s">
        <v>49976</v>
      </c>
      <c r="I21972" s="749" t="s">
        <v>2478</v>
      </c>
      <c r="J21972" s="749" t="n">
        <v>64.89</v>
      </c>
    </row>
    <row collapsed="false" customFormat="false" customHeight="true" hidden="true" ht="12.75" outlineLevel="0" r="21973">
      <c r="A21973" s="749" t="s">
        <v>49978</v>
      </c>
      <c r="B21973" s="749" t="str">
        <f aca="false">C21973&amp;D21973&amp;E21973&amp;F21973&amp;G21973&amp;H21973</f>
        <v>PEDRA-DE-MAO PARA REGIAO DE ITAPERUNA,EXCLUSIVE TRANSPORTE,INCLUSIVE CARGA NO CAMINHAO.FORNECIMENTO</v>
      </c>
      <c r="C21973" s="749" t="s">
        <v>49979</v>
      </c>
      <c r="D21973" s="749" t="s">
        <v>49980</v>
      </c>
      <c r="I21973" s="749" t="s">
        <v>2478</v>
      </c>
      <c r="J21973" s="749" t="n">
        <v>84.67</v>
      </c>
    </row>
    <row collapsed="false" customFormat="false" customHeight="true" hidden="true" ht="12.75" outlineLevel="0" r="21974">
      <c r="A21974" s="749" t="s">
        <v>49981</v>
      </c>
      <c r="B21974" s="749" t="str">
        <f aca="false">C21974&amp;D21974&amp;E21974&amp;F21974&amp;G21974&amp;H21974</f>
        <v>PEDRA-DE-MAO PARA REGIAO DE ITAPERUNA,EXCLUSIVE TRANSPORTE,INCLUSIVE CARGA NO CAMINHAO.FORNECIMENTO</v>
      </c>
      <c r="C21974" s="749" t="s">
        <v>49979</v>
      </c>
      <c r="D21974" s="749" t="s">
        <v>49980</v>
      </c>
      <c r="I21974" s="749" t="s">
        <v>2478</v>
      </c>
      <c r="J21974" s="749" t="n">
        <v>84.67</v>
      </c>
    </row>
    <row collapsed="false" customFormat="false" customHeight="true" hidden="true" ht="12.75" outlineLevel="0" r="21975">
      <c r="A21975" s="749" t="s">
        <v>49982</v>
      </c>
      <c r="B21975" s="749" t="str">
        <f aca="false">C21975&amp;D21975&amp;E21975&amp;F21975&amp;G21975&amp;H21975</f>
        <v>AREIA PARA A REGIAO DE ITAPERUNA,EXCLUSIVE TRANSPORTE,INCLUSIVE CARGA NO CAMINHAO.FORNECIMENTO</v>
      </c>
      <c r="C21975" s="749" t="s">
        <v>49983</v>
      </c>
      <c r="D21975" s="749" t="s">
        <v>49984</v>
      </c>
      <c r="I21975" s="749" t="s">
        <v>2478</v>
      </c>
      <c r="J21975" s="749" t="n">
        <v>19</v>
      </c>
    </row>
    <row collapsed="false" customFormat="false" customHeight="true" hidden="true" ht="12.75" outlineLevel="0" r="21976">
      <c r="A21976" s="749" t="s">
        <v>49985</v>
      </c>
      <c r="B21976" s="749" t="str">
        <f aca="false">C21976&amp;D21976&amp;E21976&amp;F21976&amp;G21976&amp;H21976</f>
        <v>AREIA PARA A REGIAO DE ITAPERUNA,EXCLUSIVE TRANSPORTE,INCLUSIVE CARGA NO CAMINHAO.FORNECIMENTO</v>
      </c>
      <c r="C21976" s="749" t="s">
        <v>49983</v>
      </c>
      <c r="D21976" s="749" t="s">
        <v>49984</v>
      </c>
      <c r="I21976" s="749" t="s">
        <v>2478</v>
      </c>
      <c r="J21976" s="749" t="n">
        <v>19</v>
      </c>
    </row>
    <row collapsed="false" customFormat="false" customHeight="true" hidden="true" ht="12.75" outlineLevel="0" r="21977">
      <c r="A21977" s="749" t="s">
        <v>49986</v>
      </c>
      <c r="B21977" s="749" t="str">
        <f aca="false">C21977&amp;D21977&amp;E21977&amp;F21977&amp;G21977&amp;H21977</f>
        <v>CASCALHINHO (PEDRA ZERO) PARA REGIAO DE MACAE,EXCLUSIVE TRANSPORTE,INCLUSIVE CARGA NO CAMINHAO.FORNECIMENTO</v>
      </c>
      <c r="C21977" s="749" t="s">
        <v>49987</v>
      </c>
      <c r="D21977" s="749" t="s">
        <v>49988</v>
      </c>
      <c r="I21977" s="749" t="s">
        <v>2478</v>
      </c>
      <c r="J21977" s="749" t="n">
        <v>60.86</v>
      </c>
    </row>
    <row collapsed="false" customFormat="false" customHeight="true" hidden="true" ht="12.75" outlineLevel="0" r="21978">
      <c r="A21978" s="749" t="s">
        <v>49989</v>
      </c>
      <c r="B21978" s="749" t="str">
        <f aca="false">C21978&amp;D21978&amp;E21978&amp;F21978&amp;G21978&amp;H21978</f>
        <v>CASCALHINHO (PEDRA ZERO) PARA REGIAO DE MACAE,EXCLUSIVE TRANSPORTE,INCLUSIVE CARGA NO CAMINHAO.FORNECIMENTO</v>
      </c>
      <c r="C21978" s="749" t="s">
        <v>49987</v>
      </c>
      <c r="D21978" s="749" t="s">
        <v>49988</v>
      </c>
      <c r="I21978" s="749" t="s">
        <v>2478</v>
      </c>
      <c r="J21978" s="749" t="n">
        <v>60.86</v>
      </c>
    </row>
    <row collapsed="false" customFormat="false" customHeight="true" hidden="true" ht="12.75" outlineLevel="0" r="21979">
      <c r="A21979" s="749" t="s">
        <v>49990</v>
      </c>
      <c r="B21979" s="749" t="str">
        <f aca="false">C21979&amp;D21979&amp;E21979&amp;F21979&amp;G21979&amp;H21979</f>
        <v>PEDRA BRITADA 1, 2 E 3 PARA REGIAO DE MACAE,EXCLUSIVE TRANSPORTE,INCLUSIVE CARGA NO CAMINHAO.FORNECIMENTO</v>
      </c>
      <c r="C21979" s="749" t="s">
        <v>49991</v>
      </c>
      <c r="D21979" s="749" t="s">
        <v>49992</v>
      </c>
      <c r="I21979" s="749" t="s">
        <v>2478</v>
      </c>
      <c r="J21979" s="749" t="n">
        <v>63.36</v>
      </c>
    </row>
    <row collapsed="false" customFormat="false" customHeight="true" hidden="true" ht="12.75" outlineLevel="0" r="21980">
      <c r="A21980" s="749" t="s">
        <v>49993</v>
      </c>
      <c r="B21980" s="749" t="str">
        <f aca="false">C21980&amp;D21980&amp;E21980&amp;F21980&amp;G21980&amp;H21980</f>
        <v>PEDRA BRITADA 1, 2 E 3 PARA REGIAO DE MACAE,EXCLUSIVE TRANSPORTE,INCLUSIVE CARGA NO CAMINHAO.FORNECIMENTO</v>
      </c>
      <c r="C21980" s="749" t="s">
        <v>49991</v>
      </c>
      <c r="D21980" s="749" t="s">
        <v>49992</v>
      </c>
      <c r="I21980" s="749" t="s">
        <v>2478</v>
      </c>
      <c r="J21980" s="749" t="n">
        <v>63.36</v>
      </c>
    </row>
    <row collapsed="false" customFormat="false" customHeight="true" hidden="true" ht="12.75" outlineLevel="0" r="21981">
      <c r="A21981" s="749" t="s">
        <v>49994</v>
      </c>
      <c r="B21981" s="749" t="str">
        <f aca="false">C21981&amp;D21981&amp;E21981&amp;F21981&amp;G21981&amp;H21981</f>
        <v>BRITA CORRIDA PARA REGIAO DE MACAE,EXCLUSIVE TRANSPORTE,INCLUSIVE CARGA NO CAMINHAO.FORNECIMENTO</v>
      </c>
      <c r="C21981" s="749" t="s">
        <v>49995</v>
      </c>
      <c r="D21981" s="749" t="s">
        <v>49960</v>
      </c>
      <c r="I21981" s="749" t="s">
        <v>2478</v>
      </c>
      <c r="J21981" s="749" t="n">
        <v>44</v>
      </c>
    </row>
    <row collapsed="false" customFormat="false" customHeight="true" hidden="true" ht="12.75" outlineLevel="0" r="21982">
      <c r="A21982" s="749" t="s">
        <v>49996</v>
      </c>
      <c r="B21982" s="749" t="str">
        <f aca="false">C21982&amp;D21982&amp;E21982&amp;F21982&amp;G21982&amp;H21982</f>
        <v>BRITA CORRIDA PARA REGIAO DE MACAE,EXCLUSIVE TRANSPORTE,INCLUSIVE CARGA NO CAMINHAO.FORNECIMENTO</v>
      </c>
      <c r="C21982" s="749" t="s">
        <v>49995</v>
      </c>
      <c r="D21982" s="749" t="s">
        <v>49960</v>
      </c>
      <c r="I21982" s="749" t="s">
        <v>2478</v>
      </c>
      <c r="J21982" s="749" t="n">
        <v>44</v>
      </c>
    </row>
    <row collapsed="false" customFormat="false" customHeight="true" hidden="true" ht="12.75" outlineLevel="0" r="21983">
      <c r="A21983" s="749" t="s">
        <v>49997</v>
      </c>
      <c r="B21983" s="749" t="str">
        <f aca="false">C21983&amp;D21983&amp;E21983&amp;F21983&amp;G21983&amp;H21983</f>
        <v>PO-DE-PEDRA PARA REGIAO DE MACAE,EXCLUSIVE TRANSPORTE,INCLUSIVE CARGA NO CAMINHAO.FORNECIMENTO</v>
      </c>
      <c r="C21983" s="749" t="s">
        <v>49998</v>
      </c>
      <c r="D21983" s="749" t="s">
        <v>49984</v>
      </c>
      <c r="I21983" s="749" t="s">
        <v>2478</v>
      </c>
      <c r="J21983" s="749" t="n">
        <v>46.8</v>
      </c>
    </row>
    <row collapsed="false" customFormat="false" customHeight="true" hidden="true" ht="12.75" outlineLevel="0" r="21984">
      <c r="A21984" s="749" t="s">
        <v>49999</v>
      </c>
      <c r="B21984" s="749" t="str">
        <f aca="false">C21984&amp;D21984&amp;E21984&amp;F21984&amp;G21984&amp;H21984</f>
        <v>PO-DE-PEDRA PARA REGIAO DE MACAE,EXCLUSIVE TRANSPORTE,INCLUSIVE CARGA NO CAMINHAO.FORNECIMENTO</v>
      </c>
      <c r="C21984" s="749" t="s">
        <v>49998</v>
      </c>
      <c r="D21984" s="749" t="s">
        <v>49984</v>
      </c>
      <c r="I21984" s="749" t="s">
        <v>2478</v>
      </c>
      <c r="J21984" s="749" t="n">
        <v>46.8</v>
      </c>
    </row>
    <row collapsed="false" customFormat="false" customHeight="true" hidden="true" ht="12.75" outlineLevel="0" r="21985">
      <c r="A21985" s="749" t="s">
        <v>50000</v>
      </c>
      <c r="B21985" s="749" t="str">
        <f aca="false">C21985&amp;D21985&amp;E21985&amp;F21985&amp;G21985&amp;H21985</f>
        <v>PEDRA-DE-MAO PARA REGIAO DE MACAE,EXCLUSIVE TRANSPORTE,INCLUSIVE CARGA NO CAMINHAO.FORNECIMENTO</v>
      </c>
      <c r="C21985" s="749" t="s">
        <v>50001</v>
      </c>
      <c r="D21985" s="749" t="s">
        <v>49956</v>
      </c>
      <c r="I21985" s="749" t="s">
        <v>2478</v>
      </c>
      <c r="J21985" s="749" t="n">
        <v>72</v>
      </c>
    </row>
    <row collapsed="false" customFormat="false" customHeight="true" hidden="true" ht="12.75" outlineLevel="0" r="21986">
      <c r="A21986" s="749" t="s">
        <v>50002</v>
      </c>
      <c r="B21986" s="749" t="str">
        <f aca="false">C21986&amp;D21986&amp;E21986&amp;F21986&amp;G21986&amp;H21986</f>
        <v>PEDRA-DE-MAO PARA REGIAO DE MACAE,EXCLUSIVE TRANSPORTE,INCLUSIVE CARGA NO CAMINHAO.FORNECIMENTO</v>
      </c>
      <c r="C21986" s="749" t="s">
        <v>50001</v>
      </c>
      <c r="D21986" s="749" t="s">
        <v>49956</v>
      </c>
      <c r="I21986" s="749" t="s">
        <v>2478</v>
      </c>
      <c r="J21986" s="749" t="n">
        <v>72</v>
      </c>
    </row>
    <row collapsed="false" customFormat="false" customHeight="true" hidden="true" ht="12.75" outlineLevel="0" r="21987">
      <c r="A21987" s="749" t="s">
        <v>50003</v>
      </c>
      <c r="B21987" s="749" t="str">
        <f aca="false">C21987&amp;D21987&amp;E21987&amp;F21987&amp;G21987&amp;H21987</f>
        <v>AREIA PARA A REGIAO DE MACAE,EXCLUSIVE TRANSPORTE,INCLUSIVECARGA NO CAMINHAO.FORNECIMENTO</v>
      </c>
      <c r="C21987" s="749" t="s">
        <v>50004</v>
      </c>
      <c r="D21987" s="749" t="s">
        <v>50005</v>
      </c>
      <c r="I21987" s="749" t="s">
        <v>2478</v>
      </c>
      <c r="J21987" s="749" t="n">
        <v>25</v>
      </c>
    </row>
    <row collapsed="false" customFormat="false" customHeight="true" hidden="true" ht="12.75" outlineLevel="0" r="21988">
      <c r="A21988" s="749" t="s">
        <v>50006</v>
      </c>
      <c r="B21988" s="749" t="str">
        <f aca="false">C21988&amp;D21988&amp;E21988&amp;F21988&amp;G21988&amp;H21988</f>
        <v>AREIA PARA A REGIAO DE MACAE,EXCLUSIVE TRANSPORTE,INCLUSIVECARGA NO CAMINHAO.FORNECIMENTO</v>
      </c>
      <c r="C21988" s="749" t="s">
        <v>50004</v>
      </c>
      <c r="D21988" s="749" t="s">
        <v>50005</v>
      </c>
      <c r="I21988" s="749" t="s">
        <v>2478</v>
      </c>
      <c r="J21988" s="749" t="n">
        <v>25</v>
      </c>
    </row>
    <row collapsed="false" customFormat="false" customHeight="true" hidden="true" ht="12.75" outlineLevel="0" r="21989">
      <c r="A21989" s="749" t="s">
        <v>50007</v>
      </c>
      <c r="B21989" s="749" t="str">
        <f aca="false">C21989&amp;D21989&amp;E21989&amp;F21989&amp;G21989&amp;H21989</f>
        <v>CASCALHINHO (PEDRA ZERO) PARA REGIAO DE NOVA FRIBURGO,EXCLUSIVE TRANSPORTE,INCLUSIVE CARGA NO CAMINHAO.FORNECIMENTO</v>
      </c>
      <c r="C21989" s="749" t="s">
        <v>50008</v>
      </c>
      <c r="D21989" s="749" t="s">
        <v>50009</v>
      </c>
      <c r="I21989" s="749" t="s">
        <v>2478</v>
      </c>
      <c r="J21989" s="749" t="n">
        <v>81.13</v>
      </c>
    </row>
    <row collapsed="false" customFormat="false" customHeight="true" hidden="true" ht="12.75" outlineLevel="0" r="21990">
      <c r="A21990" s="749" t="s">
        <v>50010</v>
      </c>
      <c r="B21990" s="749" t="str">
        <f aca="false">C21990&amp;D21990&amp;E21990&amp;F21990&amp;G21990&amp;H21990</f>
        <v>CASCALHINHO (PEDRA ZERO) PARA REGIAO DE NOVA FRIBURGO,EXCLUSIVE TRANSPORTE,INCLUSIVE CARGA NO CAMINHAO.FORNECIMENTO</v>
      </c>
      <c r="C21990" s="749" t="s">
        <v>50008</v>
      </c>
      <c r="D21990" s="749" t="s">
        <v>50009</v>
      </c>
      <c r="I21990" s="749" t="s">
        <v>2478</v>
      </c>
      <c r="J21990" s="749" t="n">
        <v>81.13</v>
      </c>
    </row>
    <row collapsed="false" customFormat="false" customHeight="true" hidden="true" ht="12.75" outlineLevel="0" r="21991">
      <c r="A21991" s="749" t="s">
        <v>50011</v>
      </c>
      <c r="B21991" s="749" t="str">
        <f aca="false">C21991&amp;D21991&amp;E21991&amp;F21991&amp;G21991&amp;H21991</f>
        <v>PEDRA BRITADA 1, 2 E 3 PARA REGIAO DE NOVA FRIBURGO,EXCLUSIVE TRANSPORTE,INCLUSIVE CARGA NO CAMINHAO.FORNECIMENTO</v>
      </c>
      <c r="C21991" s="749" t="s">
        <v>50012</v>
      </c>
      <c r="D21991" s="749" t="s">
        <v>50013</v>
      </c>
      <c r="I21991" s="749" t="s">
        <v>2478</v>
      </c>
      <c r="J21991" s="749" t="n">
        <v>84.49</v>
      </c>
    </row>
    <row collapsed="false" customFormat="false" customHeight="true" hidden="true" ht="12.75" outlineLevel="0" r="21992">
      <c r="A21992" s="749" t="s">
        <v>50014</v>
      </c>
      <c r="B21992" s="749" t="str">
        <f aca="false">C21992&amp;D21992&amp;E21992&amp;F21992&amp;G21992&amp;H21992</f>
        <v>PEDRA BRITADA 1, 2 E 3 PARA REGIAO DE NOVA FRIBURGO,EXCLUSIVE TRANSPORTE,INCLUSIVE CARGA NO CAMINHAO.FORNECIMENTO</v>
      </c>
      <c r="C21992" s="749" t="s">
        <v>50012</v>
      </c>
      <c r="D21992" s="749" t="s">
        <v>50013</v>
      </c>
      <c r="I21992" s="749" t="s">
        <v>2478</v>
      </c>
      <c r="J21992" s="749" t="n">
        <v>84.49</v>
      </c>
    </row>
    <row collapsed="false" customFormat="false" customHeight="true" hidden="true" ht="12.75" outlineLevel="0" r="21993">
      <c r="A21993" s="749" t="s">
        <v>50015</v>
      </c>
      <c r="B21993" s="749" t="str">
        <f aca="false">C21993&amp;D21993&amp;E21993&amp;F21993&amp;G21993&amp;H21993</f>
        <v>BRITA CORRIDA PARA REGIAO DE NOVA FRIBURGO,EXCLUSIVE TRANSPORTE,INCLUSIVE CARGA NO CAMINHAO.FORNECIMENTO</v>
      </c>
      <c r="C21993" s="749" t="s">
        <v>50016</v>
      </c>
      <c r="D21993" s="749" t="s">
        <v>49948</v>
      </c>
      <c r="I21993" s="749" t="s">
        <v>2478</v>
      </c>
      <c r="J21993" s="749" t="n">
        <v>60.5</v>
      </c>
    </row>
    <row collapsed="false" customFormat="false" customHeight="true" hidden="true" ht="12.75" outlineLevel="0" r="21994">
      <c r="A21994" s="749" t="s">
        <v>50017</v>
      </c>
      <c r="B21994" s="749" t="str">
        <f aca="false">C21994&amp;D21994&amp;E21994&amp;F21994&amp;G21994&amp;H21994</f>
        <v>BRITA CORRIDA PARA REGIAO DE NOVA FRIBURGO,EXCLUSIVE TRANSPORTE,INCLUSIVE CARGA NO CAMINHAO.FORNECIMENTO</v>
      </c>
      <c r="C21994" s="749" t="s">
        <v>50016</v>
      </c>
      <c r="D21994" s="749" t="s">
        <v>49948</v>
      </c>
      <c r="I21994" s="749" t="s">
        <v>2478</v>
      </c>
      <c r="J21994" s="749" t="n">
        <v>60.5</v>
      </c>
    </row>
    <row collapsed="false" customFormat="false" customHeight="true" hidden="true" ht="12.75" outlineLevel="0" r="21995">
      <c r="A21995" s="749" t="s">
        <v>50018</v>
      </c>
      <c r="B21995" s="749" t="str">
        <f aca="false">C21995&amp;D21995&amp;E21995&amp;F21995&amp;G21995&amp;H21995</f>
        <v>PO-DE-PEDRA PARA REGIAO DE NOVA FRIBURGO,EXCLUSIVE TRANSPORTE,INCLUSIVE CARGA NO CAMINHAO.FORNECIMENTO</v>
      </c>
      <c r="C21995" s="749" t="s">
        <v>50019</v>
      </c>
      <c r="D21995" s="749" t="s">
        <v>49972</v>
      </c>
      <c r="I21995" s="749" t="s">
        <v>2478</v>
      </c>
      <c r="J21995" s="749" t="n">
        <v>46.8</v>
      </c>
    </row>
    <row collapsed="false" customFormat="false" customHeight="true" hidden="true" ht="12.75" outlineLevel="0" r="21996">
      <c r="A21996" s="749" t="s">
        <v>50020</v>
      </c>
      <c r="B21996" s="749" t="str">
        <f aca="false">C21996&amp;D21996&amp;E21996&amp;F21996&amp;G21996&amp;H21996</f>
        <v>PO-DE-PEDRA PARA REGIAO DE NOVA FRIBURGO,EXCLUSIVE TRANSPORTE,INCLUSIVE CARGA NO CAMINHAO.FORNECIMENTO</v>
      </c>
      <c r="C21996" s="749" t="s">
        <v>50019</v>
      </c>
      <c r="D21996" s="749" t="s">
        <v>49972</v>
      </c>
      <c r="I21996" s="749" t="s">
        <v>2478</v>
      </c>
      <c r="J21996" s="749" t="n">
        <v>46.8</v>
      </c>
    </row>
    <row collapsed="false" customFormat="false" customHeight="true" hidden="true" ht="12.75" outlineLevel="0" r="21997">
      <c r="A21997" s="749" t="s">
        <v>50021</v>
      </c>
      <c r="B21997" s="749" t="str">
        <f aca="false">C21997&amp;D21997&amp;E21997&amp;F21997&amp;G21997&amp;H21997</f>
        <v>PEDRA-DE-MAO PARA REGIAO DE NOVA FRIBURGO,EXCLUSIVE TRANSPORTE,INCLUSIVE CARGA NO CAMINHAO.FORNECIMENTO</v>
      </c>
      <c r="C21997" s="749" t="s">
        <v>50022</v>
      </c>
      <c r="D21997" s="749" t="s">
        <v>50023</v>
      </c>
      <c r="I21997" s="749" t="s">
        <v>2478</v>
      </c>
      <c r="J21997" s="749" t="n">
        <v>95.99</v>
      </c>
    </row>
    <row collapsed="false" customFormat="false" customHeight="true" hidden="true" ht="12.75" outlineLevel="0" r="21998">
      <c r="A21998" s="749" t="s">
        <v>50024</v>
      </c>
      <c r="B21998" s="749" t="str">
        <f aca="false">C21998&amp;D21998&amp;E21998&amp;F21998&amp;G21998&amp;H21998</f>
        <v>PEDRA-DE-MAO PARA REGIAO DE NOVA FRIBURGO,EXCLUSIVE TRANSPORTE,INCLUSIVE CARGA NO CAMINHAO.FORNECIMENTO</v>
      </c>
      <c r="C21998" s="749" t="s">
        <v>50022</v>
      </c>
      <c r="D21998" s="749" t="s">
        <v>50023</v>
      </c>
      <c r="I21998" s="749" t="s">
        <v>2478</v>
      </c>
      <c r="J21998" s="749" t="n">
        <v>95.99</v>
      </c>
    </row>
    <row collapsed="false" customFormat="false" customHeight="true" hidden="true" ht="12.75" outlineLevel="0" r="21999">
      <c r="A21999" s="749" t="s">
        <v>50025</v>
      </c>
      <c r="B21999" s="749" t="str">
        <f aca="false">C21999&amp;D21999&amp;E21999&amp;F21999&amp;G21999&amp;H21999</f>
        <v>AREIA PARA A REGIAO DE NOVA FRIBURGO,EXCLUSIVE TRANSPORTE,INCLUSIVE CARGA NO CAMINHAO.FORNECIMENTO</v>
      </c>
      <c r="C21999" s="749" t="s">
        <v>50026</v>
      </c>
      <c r="D21999" s="749" t="s">
        <v>49976</v>
      </c>
      <c r="I21999" s="749" t="s">
        <v>2478</v>
      </c>
      <c r="J21999" s="749" t="n">
        <v>65</v>
      </c>
    </row>
    <row collapsed="false" customFormat="false" customHeight="true" hidden="true" ht="12.75" outlineLevel="0" r="22000">
      <c r="A22000" s="749" t="s">
        <v>50027</v>
      </c>
      <c r="B22000" s="749" t="str">
        <f aca="false">C22000&amp;D22000&amp;E22000&amp;F22000&amp;G22000&amp;H22000</f>
        <v>AREIA PARA A REGIAO DE NOVA FRIBURGO,EXCLUSIVE TRANSPORTE,INCLUSIVE CARGA NO CAMINHAO.FORNECIMENTO</v>
      </c>
      <c r="C22000" s="749" t="s">
        <v>50026</v>
      </c>
      <c r="D22000" s="749" t="s">
        <v>49976</v>
      </c>
      <c r="I22000" s="749" t="s">
        <v>2478</v>
      </c>
      <c r="J22000" s="749" t="n">
        <v>65</v>
      </c>
    </row>
    <row collapsed="false" customFormat="false" customHeight="true" hidden="true" ht="12.75" outlineLevel="0" r="22001">
      <c r="A22001" s="749" t="s">
        <v>50028</v>
      </c>
      <c r="B22001" s="749" t="str">
        <f aca="false">C22001&amp;D22001&amp;E22001&amp;F22001&amp;G22001&amp;H22001</f>
        <v>CASCALHINHO (PEDRA ZERO) PARA REGIAO DE BARRA MANSA,EXCLUSIVE TRANSPORTE,INCLUSIVE CARGA NO CAMINHAO.FORNECIMENTO</v>
      </c>
      <c r="C22001" s="749" t="s">
        <v>50029</v>
      </c>
      <c r="D22001" s="749" t="s">
        <v>50013</v>
      </c>
      <c r="I22001" s="749" t="s">
        <v>2478</v>
      </c>
      <c r="J22001" s="749" t="n">
        <v>60.86</v>
      </c>
    </row>
    <row collapsed="false" customFormat="false" customHeight="true" hidden="true" ht="12.75" outlineLevel="0" r="22002">
      <c r="A22002" s="749" t="s">
        <v>50030</v>
      </c>
      <c r="B22002" s="749" t="str">
        <f aca="false">C22002&amp;D22002&amp;E22002&amp;F22002&amp;G22002&amp;H22002</f>
        <v>CASCALHINHO (PEDRA ZERO) PARA REGIAO DE BARRA MANSA,EXCLUSIVE TRANSPORTE,INCLUSIVE CARGA NO CAMINHAO.FORNECIMENTO</v>
      </c>
      <c r="C22002" s="749" t="s">
        <v>50029</v>
      </c>
      <c r="D22002" s="749" t="s">
        <v>50013</v>
      </c>
      <c r="I22002" s="749" t="s">
        <v>2478</v>
      </c>
      <c r="J22002" s="749" t="n">
        <v>60.86</v>
      </c>
    </row>
    <row collapsed="false" customFormat="false" customHeight="true" hidden="true" ht="12.75" outlineLevel="0" r="22003">
      <c r="A22003" s="749" t="s">
        <v>50031</v>
      </c>
      <c r="B22003" s="749" t="str">
        <f aca="false">C22003&amp;D22003&amp;E22003&amp;F22003&amp;G22003&amp;H22003</f>
        <v>PEDRA BRITADA 1, 2 E 3 PARA REGIAO DE BARRA MANSA,EXCLUSIVETRANSPORTE,INCLUSIVE CARGA NO CAMINHAO.FORNECIMENTO</v>
      </c>
      <c r="C22003" s="749" t="s">
        <v>50032</v>
      </c>
      <c r="D22003" s="749" t="s">
        <v>49968</v>
      </c>
      <c r="I22003" s="749" t="s">
        <v>2478</v>
      </c>
      <c r="J22003" s="749" t="n">
        <v>70.3</v>
      </c>
    </row>
    <row collapsed="false" customFormat="false" customHeight="true" hidden="true" ht="12.75" outlineLevel="0" r="22004">
      <c r="A22004" s="749" t="s">
        <v>50033</v>
      </c>
      <c r="B22004" s="749" t="str">
        <f aca="false">C22004&amp;D22004&amp;E22004&amp;F22004&amp;G22004&amp;H22004</f>
        <v>PEDRA BRITADA 1, 2 E 3 PARA REGIAO DE BARRA MANSA,EXCLUSIVETRANSPORTE,INCLUSIVE CARGA NO CAMINHAO.FORNECIMENTO</v>
      </c>
      <c r="C22004" s="749" t="s">
        <v>50032</v>
      </c>
      <c r="D22004" s="749" t="s">
        <v>49968</v>
      </c>
      <c r="I22004" s="749" t="s">
        <v>2478</v>
      </c>
      <c r="J22004" s="749" t="n">
        <v>70.3</v>
      </c>
    </row>
    <row collapsed="false" customFormat="false" customHeight="true" hidden="true" ht="12.75" outlineLevel="0" r="22005">
      <c r="A22005" s="749" t="s">
        <v>50034</v>
      </c>
      <c r="B22005" s="749" t="str">
        <f aca="false">C22005&amp;D22005&amp;E22005&amp;F22005&amp;G22005&amp;H22005</f>
        <v>BRITA CORRIDA PARA REGIAO DE BARRA MANSA,EXCLUSIVE TRANSPORTE,INCLUSIVE CARGA NO CAMINHAO.FORNECIMENTO</v>
      </c>
      <c r="C22005" s="749" t="s">
        <v>50035</v>
      </c>
      <c r="D22005" s="749" t="s">
        <v>49972</v>
      </c>
      <c r="I22005" s="749" t="s">
        <v>2478</v>
      </c>
      <c r="J22005" s="749" t="n">
        <v>44</v>
      </c>
    </row>
    <row collapsed="false" customFormat="false" customHeight="true" hidden="true" ht="12.75" outlineLevel="0" r="22006">
      <c r="A22006" s="749" t="s">
        <v>50036</v>
      </c>
      <c r="B22006" s="749" t="str">
        <f aca="false">C22006&amp;D22006&amp;E22006&amp;F22006&amp;G22006&amp;H22006</f>
        <v>BRITA CORRIDA PARA REGIAO DE BARRA MANSA,EXCLUSIVE TRANSPORTE,INCLUSIVE CARGA NO CAMINHAO.FORNECIMENTO</v>
      </c>
      <c r="C22006" s="749" t="s">
        <v>50035</v>
      </c>
      <c r="D22006" s="749" t="s">
        <v>49972</v>
      </c>
      <c r="I22006" s="749" t="s">
        <v>2478</v>
      </c>
      <c r="J22006" s="749" t="n">
        <v>44</v>
      </c>
    </row>
    <row collapsed="false" customFormat="false" customHeight="true" hidden="true" ht="12.75" outlineLevel="0" r="22007">
      <c r="A22007" s="749" t="s">
        <v>50037</v>
      </c>
      <c r="B22007" s="749" t="str">
        <f aca="false">C22007&amp;D22007&amp;E22007&amp;F22007&amp;G22007&amp;H22007</f>
        <v>PO-DE-PEDRA PARA REGIAO DE BARRA MANSA,EXCLUSIVE TRANSPORTE,INCLUSIVE CARGA NO CAMINHAO.FORNECIMENTO</v>
      </c>
      <c r="C22007" s="749" t="s">
        <v>50038</v>
      </c>
      <c r="D22007" s="749" t="s">
        <v>50039</v>
      </c>
      <c r="I22007" s="749" t="s">
        <v>2478</v>
      </c>
      <c r="J22007" s="749" t="n">
        <v>31.2</v>
      </c>
    </row>
    <row collapsed="false" customFormat="false" customHeight="true" hidden="true" ht="12.75" outlineLevel="0" r="22008">
      <c r="A22008" s="749" t="s">
        <v>50040</v>
      </c>
      <c r="B22008" s="749" t="str">
        <f aca="false">C22008&amp;D22008&amp;E22008&amp;F22008&amp;G22008&amp;H22008</f>
        <v>PO-DE-PEDRA PARA REGIAO DE BARRA MANSA,EXCLUSIVE TRANSPORTE,INCLUSIVE CARGA NO CAMINHAO.FORNECIMENTO</v>
      </c>
      <c r="C22008" s="749" t="s">
        <v>50038</v>
      </c>
      <c r="D22008" s="749" t="s">
        <v>50039</v>
      </c>
      <c r="I22008" s="749" t="s">
        <v>2478</v>
      </c>
      <c r="J22008" s="749" t="n">
        <v>31.2</v>
      </c>
    </row>
    <row collapsed="false" customFormat="false" customHeight="true" hidden="true" ht="12.75" outlineLevel="0" r="22009">
      <c r="A22009" s="749" t="s">
        <v>50041</v>
      </c>
      <c r="B22009" s="749" t="str">
        <f aca="false">C22009&amp;D22009&amp;E22009&amp;F22009&amp;G22009&amp;H22009</f>
        <v>PEDRA-DE-MAO PARA REGIAO DE BARRA MANSA,EXCLUSIVE TRANSPORTE,INCLUSIVE CARGA NO CAMINHAO.FORNECIMENTO</v>
      </c>
      <c r="C22009" s="749" t="s">
        <v>50042</v>
      </c>
      <c r="D22009" s="749" t="s">
        <v>50043</v>
      </c>
      <c r="I22009" s="749" t="s">
        <v>2478</v>
      </c>
      <c r="J22009" s="749" t="n">
        <v>72</v>
      </c>
    </row>
    <row collapsed="false" customFormat="false" customHeight="true" hidden="true" ht="12.75" outlineLevel="0" r="22010">
      <c r="A22010" s="749" t="s">
        <v>50044</v>
      </c>
      <c r="B22010" s="749" t="str">
        <f aca="false">C22010&amp;D22010&amp;E22010&amp;F22010&amp;G22010&amp;H22010</f>
        <v>PEDRA-DE-MAO PARA REGIAO DE BARRA MANSA,EXCLUSIVE TRANSPORTE,INCLUSIVE CARGA NO CAMINHAO.FORNECIMENTO</v>
      </c>
      <c r="C22010" s="749" t="s">
        <v>50042</v>
      </c>
      <c r="D22010" s="749" t="s">
        <v>50043</v>
      </c>
      <c r="I22010" s="749" t="s">
        <v>2478</v>
      </c>
      <c r="J22010" s="749" t="n">
        <v>72</v>
      </c>
    </row>
    <row collapsed="false" customFormat="false" customHeight="true" hidden="true" ht="12.75" outlineLevel="0" r="22011">
      <c r="A22011" s="749" t="s">
        <v>50045</v>
      </c>
      <c r="B22011" s="749" t="str">
        <f aca="false">C22011&amp;D22011&amp;E22011&amp;F22011&amp;G22011&amp;H22011</f>
        <v>AREIA PARA REGIAO DE BARRA MANSA,EXCLUSIVE TRANSPORTE,INCLUSIVE CARGA NO CAMINHAO.FORNECIMENTO</v>
      </c>
      <c r="C22011" s="749" t="s">
        <v>50046</v>
      </c>
      <c r="D22011" s="749" t="s">
        <v>49984</v>
      </c>
      <c r="I22011" s="749" t="s">
        <v>2478</v>
      </c>
      <c r="J22011" s="749" t="n">
        <v>60</v>
      </c>
    </row>
    <row collapsed="false" customFormat="false" customHeight="true" hidden="true" ht="12.75" outlineLevel="0" r="22012">
      <c r="A22012" s="749" t="s">
        <v>50047</v>
      </c>
      <c r="B22012" s="749" t="str">
        <f aca="false">C22012&amp;D22012&amp;E22012&amp;F22012&amp;G22012&amp;H22012</f>
        <v>AREIA PARA REGIAO DE BARRA MANSA,EXCLUSIVE TRANSPORTE,INCLUSIVE CARGA NO CAMINHAO.FORNECIMENTO</v>
      </c>
      <c r="C22012" s="749" t="s">
        <v>50046</v>
      </c>
      <c r="D22012" s="749" t="s">
        <v>49984</v>
      </c>
      <c r="I22012" s="749" t="s">
        <v>2478</v>
      </c>
      <c r="J22012" s="749" t="n">
        <v>60</v>
      </c>
    </row>
    <row collapsed="false" customFormat="false" customHeight="true" hidden="true" ht="12.75" outlineLevel="0" r="22013">
      <c r="A22013" s="749" t="s">
        <v>50048</v>
      </c>
      <c r="B22013" s="749" t="str">
        <f aca="false">C22013&amp;D22013&amp;E22013&amp;F22013&amp;G22013&amp;H22013</f>
        <v>PEDRA BRITADA Nº3 PARA REGIAO METROPOLITANA DO RIO DE JANEIRO,EXCLUSIVE TRANSPORTE,INCLUSIVE CARGA NO CAMINHAO.FORNECIMENTO</v>
      </c>
      <c r="C22013" s="749" t="s">
        <v>50049</v>
      </c>
      <c r="D22013" s="749" t="s">
        <v>50050</v>
      </c>
      <c r="E22013" s="749" t="s">
        <v>12120</v>
      </c>
      <c r="I22013" s="749" t="s">
        <v>2478</v>
      </c>
      <c r="J22013" s="749" t="n">
        <v>60.9</v>
      </c>
    </row>
    <row collapsed="false" customFormat="false" customHeight="true" hidden="true" ht="12.75" outlineLevel="0" r="22014">
      <c r="A22014" s="749" t="s">
        <v>50051</v>
      </c>
      <c r="B22014" s="749" t="str">
        <f aca="false">C22014&amp;D22014&amp;E22014&amp;F22014&amp;G22014&amp;H22014</f>
        <v>PEDRA BRITADA Nº3 PARA REGIAO METROPOLITANA DO RIO DE JANEIRO,EXCLUSIVE TRANSPORTE,INCLUSIVE CARGA NO CAMINHAO.FORNECIMENTO</v>
      </c>
      <c r="C22014" s="749" t="s">
        <v>50049</v>
      </c>
      <c r="D22014" s="749" t="s">
        <v>50050</v>
      </c>
      <c r="E22014" s="749" t="s">
        <v>12120</v>
      </c>
      <c r="I22014" s="749" t="s">
        <v>2478</v>
      </c>
      <c r="J22014" s="749" t="n">
        <v>60.9</v>
      </c>
    </row>
    <row collapsed="false" customFormat="false" customHeight="true" hidden="true" ht="12.75" outlineLevel="0" r="22015">
      <c r="A22015" s="749" t="s">
        <v>50052</v>
      </c>
      <c r="B22015" s="749" t="str">
        <f aca="false">C22015&amp;D22015&amp;E22015&amp;F22015&amp;G22015&amp;H22015</f>
        <v>PEDRA BRITADA Nº2,PARA REGIAO METROPOLITANA DO RIO DE JANEIRO,EXCLUSIVE TRANSPORTE,INCLUSIVE CARGA NO CAMINHAO.FORNECIMENTO</v>
      </c>
      <c r="C22015" s="749" t="s">
        <v>50053</v>
      </c>
      <c r="D22015" s="749" t="s">
        <v>50050</v>
      </c>
      <c r="E22015" s="749" t="s">
        <v>12120</v>
      </c>
      <c r="I22015" s="749" t="s">
        <v>2478</v>
      </c>
      <c r="J22015" s="749" t="n">
        <v>60.9</v>
      </c>
    </row>
    <row collapsed="false" customFormat="false" customHeight="true" hidden="true" ht="12.75" outlineLevel="0" r="22016">
      <c r="A22016" s="749" t="s">
        <v>50054</v>
      </c>
      <c r="B22016" s="749" t="str">
        <f aca="false">C22016&amp;D22016&amp;E22016&amp;F22016&amp;G22016&amp;H22016</f>
        <v>PEDRA BRITADA Nº2,PARA REGIAO METROPOLITANA DO RIO DE JANEIRO,EXCLUSIVE TRANSPORTE,INCLUSIVE CARGA NO CAMINHAO.FORNECIMENTO</v>
      </c>
      <c r="C22016" s="749" t="s">
        <v>50053</v>
      </c>
      <c r="D22016" s="749" t="s">
        <v>50050</v>
      </c>
      <c r="E22016" s="749" t="s">
        <v>12120</v>
      </c>
      <c r="I22016" s="749" t="s">
        <v>2478</v>
      </c>
      <c r="J22016" s="749" t="n">
        <v>60.9</v>
      </c>
    </row>
    <row collapsed="false" customFormat="false" customHeight="true" hidden="true" ht="12.75" outlineLevel="0" r="22017">
      <c r="A22017" s="749" t="s">
        <v>50055</v>
      </c>
      <c r="B22017" s="749" t="str">
        <f aca="false">C22017&amp;D22017&amp;E22017&amp;F22017&amp;G22017&amp;H22017</f>
        <v>PEDRA BRITADA Nº1,PARA REGIAO METROPOLITANA DO RIO DE JANEIRO,EXCLUSIVE TRANSPORTE,INCLUSIVE CARGA NO CAMINHAO.FORNECIMENTO</v>
      </c>
      <c r="C22017" s="749" t="s">
        <v>50056</v>
      </c>
      <c r="D22017" s="749" t="s">
        <v>50050</v>
      </c>
      <c r="E22017" s="749" t="s">
        <v>12120</v>
      </c>
      <c r="I22017" s="749" t="s">
        <v>2478</v>
      </c>
      <c r="J22017" s="749" t="n">
        <v>59.16</v>
      </c>
    </row>
    <row collapsed="false" customFormat="false" customHeight="true" hidden="true" ht="12.75" outlineLevel="0" r="22018">
      <c r="A22018" s="749" t="s">
        <v>50057</v>
      </c>
      <c r="B22018" s="749" t="str">
        <f aca="false">C22018&amp;D22018&amp;E22018&amp;F22018&amp;G22018&amp;H22018</f>
        <v>PEDRA BRITADA Nº1,PARA REGIAO METROPOLITANA DO RIO DE JANEIRO,EXCLUSIVE TRANSPORTE,INCLUSIVE CARGA NO CAMINHAO.FORNECIMENTO</v>
      </c>
      <c r="C22018" s="749" t="s">
        <v>50056</v>
      </c>
      <c r="D22018" s="749" t="s">
        <v>50050</v>
      </c>
      <c r="E22018" s="749" t="s">
        <v>12120</v>
      </c>
      <c r="I22018" s="749" t="s">
        <v>2478</v>
      </c>
      <c r="J22018" s="749" t="n">
        <v>59.16</v>
      </c>
    </row>
    <row collapsed="false" customFormat="false" customHeight="true" hidden="true" ht="12.75" outlineLevel="0" r="22019">
      <c r="A22019" s="749" t="s">
        <v>50058</v>
      </c>
      <c r="B22019" s="749" t="str">
        <f aca="false">C22019&amp;D22019&amp;E22019&amp;F22019&amp;G22019&amp;H22019</f>
        <v>PEDRA BRITADA Nº0,PARA REGIAO METROPOLITANA DO RIO DE JANEIRO,EXCLUSIVE TRANSPORTE,INCLUSIVE CARGA NO CAMINHAO.FORNECIMENTO</v>
      </c>
      <c r="C22019" s="749" t="s">
        <v>50059</v>
      </c>
      <c r="D22019" s="749" t="s">
        <v>50050</v>
      </c>
      <c r="E22019" s="749" t="s">
        <v>12120</v>
      </c>
      <c r="I22019" s="749" t="s">
        <v>2478</v>
      </c>
      <c r="J22019" s="749" t="n">
        <v>60.63</v>
      </c>
    </row>
    <row collapsed="false" customFormat="false" customHeight="true" hidden="true" ht="12.75" outlineLevel="0" r="22020">
      <c r="A22020" s="749" t="s">
        <v>50060</v>
      </c>
      <c r="B22020" s="749" t="str">
        <f aca="false">C22020&amp;D22020&amp;E22020&amp;F22020&amp;G22020&amp;H22020</f>
        <v>PEDRA BRITADA Nº0,PARA REGIAO METROPOLITANA DO RIO DE JANEIRO,EXCLUSIVE TRANSPORTE,INCLUSIVE CARGA NO CAMINHAO.FORNECIMENTO</v>
      </c>
      <c r="C22020" s="749" t="s">
        <v>50059</v>
      </c>
      <c r="D22020" s="749" t="s">
        <v>50050</v>
      </c>
      <c r="E22020" s="749" t="s">
        <v>12120</v>
      </c>
      <c r="I22020" s="749" t="s">
        <v>2478</v>
      </c>
      <c r="J22020" s="749" t="n">
        <v>60.63</v>
      </c>
    </row>
    <row collapsed="false" customFormat="false" customHeight="true" hidden="true" ht="12.75" outlineLevel="0" r="22021">
      <c r="A22021" s="749" t="s">
        <v>50061</v>
      </c>
      <c r="B22021" s="749" t="str">
        <f aca="false">C22021&amp;D22021&amp;E22021&amp;F22021&amp;G22021&amp;H22021</f>
        <v>BRITA CORRIDA PARA REGIAO METROPOLITANA DO RIO DE JANEIRO,EXCLUSIVE TRANSPORTE,INCLUSIVE CARGA NO CAMINHAO.FORNECIMENTO</v>
      </c>
      <c r="C22021" s="749" t="s">
        <v>50062</v>
      </c>
      <c r="D22021" s="749" t="s">
        <v>50063</v>
      </c>
      <c r="I22021" s="749" t="s">
        <v>2478</v>
      </c>
      <c r="J22021" s="749" t="n">
        <v>25.34</v>
      </c>
    </row>
    <row collapsed="false" customFormat="false" customHeight="true" hidden="true" ht="12.75" outlineLevel="0" r="22022">
      <c r="A22022" s="749" t="s">
        <v>50064</v>
      </c>
      <c r="B22022" s="749" t="str">
        <f aca="false">C22022&amp;D22022&amp;E22022&amp;F22022&amp;G22022&amp;H22022</f>
        <v>BRITA CORRIDA PARA REGIAO METROPOLITANA DO RIO DE JANEIRO,EXCLUSIVE TRANSPORTE,INCLUSIVE CARGA NO CAMINHAO.FORNECIMENTO</v>
      </c>
      <c r="C22022" s="749" t="s">
        <v>50062</v>
      </c>
      <c r="D22022" s="749" t="s">
        <v>50063</v>
      </c>
      <c r="I22022" s="749" t="s">
        <v>2478</v>
      </c>
      <c r="J22022" s="749" t="n">
        <v>25.34</v>
      </c>
    </row>
    <row collapsed="false" customFormat="false" customHeight="true" hidden="true" ht="12.75" outlineLevel="0" r="22023">
      <c r="A22023" s="749" t="s">
        <v>50065</v>
      </c>
      <c r="B22023" s="749" t="str">
        <f aca="false">C22023&amp;D22023&amp;E22023&amp;F22023&amp;G22023&amp;H22023</f>
        <v>PEDRA-DE-MAO PARA REGIAO METROPOLITANA DO RIO DE JANEIRO,EXCLUSIVE TRANSPORTE,INCLUSIVE CARGA NO CAMINHAO.FORNECIMENTO</v>
      </c>
      <c r="C22023" s="749" t="s">
        <v>50066</v>
      </c>
      <c r="D22023" s="749" t="s">
        <v>50067</v>
      </c>
      <c r="I22023" s="749" t="s">
        <v>2478</v>
      </c>
      <c r="J22023" s="749" t="n">
        <v>67.2</v>
      </c>
    </row>
    <row collapsed="false" customFormat="false" customHeight="true" hidden="true" ht="12.75" outlineLevel="0" r="22024">
      <c r="A22024" s="749" t="s">
        <v>50068</v>
      </c>
      <c r="B22024" s="749" t="str">
        <f aca="false">C22024&amp;D22024&amp;E22024&amp;F22024&amp;G22024&amp;H22024</f>
        <v>PEDRA-DE-MAO PARA REGIAO METROPOLITANA DO RIO DE JANEIRO,EXCLUSIVE TRANSPORTE,INCLUSIVE CARGA NO CAMINHAO.FORNECIMENTO</v>
      </c>
      <c r="C22024" s="749" t="s">
        <v>50066</v>
      </c>
      <c r="D22024" s="749" t="s">
        <v>50067</v>
      </c>
      <c r="I22024" s="749" t="s">
        <v>2478</v>
      </c>
      <c r="J22024" s="749" t="n">
        <v>67.2</v>
      </c>
    </row>
    <row collapsed="false" customFormat="false" customHeight="true" hidden="true" ht="12.75" outlineLevel="0" r="22025">
      <c r="A22025" s="749" t="s">
        <v>50069</v>
      </c>
      <c r="B22025" s="749" t="str">
        <f aca="false">C22025&amp;D22025&amp;E22025&amp;F22025&amp;G22025&amp;H22025</f>
        <v>AREIA PARA REGIAO METROPOLITANA DO RIO DE JANEIRO,EXCLUSIVETRANSPORTE,INCLUSIVE CARGA NO CAMINHAO.FORNECIMENTO</v>
      </c>
      <c r="C22025" s="749" t="s">
        <v>50070</v>
      </c>
      <c r="D22025" s="749" t="s">
        <v>49968</v>
      </c>
      <c r="I22025" s="749" t="s">
        <v>2478</v>
      </c>
      <c r="J22025" s="749" t="n">
        <v>30</v>
      </c>
    </row>
    <row collapsed="false" customFormat="false" customHeight="true" hidden="true" ht="12.75" outlineLevel="0" r="22026">
      <c r="A22026" s="749" t="s">
        <v>50071</v>
      </c>
      <c r="B22026" s="749" t="str">
        <f aca="false">C22026&amp;D22026&amp;E22026&amp;F22026&amp;G22026&amp;H22026</f>
        <v>AREIA PARA REGIAO METROPOLITANA DO RIO DE JANEIRO,EXCLUSIVETRANSPORTE,INCLUSIVE CARGA NO CAMINHAO.FORNECIMENTO</v>
      </c>
      <c r="C22026" s="749" t="s">
        <v>50070</v>
      </c>
      <c r="D22026" s="749" t="s">
        <v>49968</v>
      </c>
      <c r="I22026" s="749" t="s">
        <v>2478</v>
      </c>
      <c r="J22026" s="749" t="n">
        <v>30</v>
      </c>
    </row>
    <row collapsed="false" customFormat="false" customHeight="true" hidden="true" ht="12.75" outlineLevel="0" r="22027">
      <c r="A22027" s="749" t="s">
        <v>50072</v>
      </c>
      <c r="B22027" s="749" t="str">
        <f aca="false">C22027&amp;D22027&amp;E22027&amp;F22027&amp;G22027&amp;H22027</f>
        <v>PO-DE-PEDRA PARA REGIAO METROPOLITANA DO RIO DE JANEIRO,EXCLUSIVE TRANSPORTE,INCLUSIVE CARGA NO CAMINHAO.FORNECIMENTO</v>
      </c>
      <c r="C22027" s="749" t="s">
        <v>50073</v>
      </c>
      <c r="D22027" s="749" t="s">
        <v>50074</v>
      </c>
      <c r="I22027" s="749" t="s">
        <v>2478</v>
      </c>
      <c r="J22027" s="749" t="n">
        <v>28.08</v>
      </c>
    </row>
    <row collapsed="false" customFormat="false" customHeight="true" hidden="true" ht="12.75" outlineLevel="0" r="22028">
      <c r="A22028" s="749" t="s">
        <v>50075</v>
      </c>
      <c r="B22028" s="749" t="str">
        <f aca="false">C22028&amp;D22028&amp;E22028&amp;F22028&amp;G22028&amp;H22028</f>
        <v>PO-DE-PEDRA PARA REGIAO METROPOLITANA DO RIO DE JANEIRO,EXCLUSIVE TRANSPORTE,INCLUSIVE CARGA NO CAMINHAO.FORNECIMENTO</v>
      </c>
      <c r="C22028" s="749" t="s">
        <v>50073</v>
      </c>
      <c r="D22028" s="749" t="s">
        <v>50074</v>
      </c>
      <c r="I22028" s="749" t="s">
        <v>2478</v>
      </c>
      <c r="J22028" s="749" t="n">
        <v>28.08</v>
      </c>
    </row>
    <row collapsed="false" customFormat="false" customHeight="true" hidden="true" ht="12.75" outlineLevel="0" r="22029">
      <c r="A22029" s="749" t="s">
        <v>50076</v>
      </c>
      <c r="B22029" s="749" t="str">
        <f aca="false">C22029&amp;D22029&amp;E22029&amp;F22029&amp;G22029&amp;H22029</f>
        <v>CONSTRUCAO DE FAIXA DELIMITADORA (VIBRADOR) EM CONCRETO SIMPLES,INCLUSIVE FORNECIMENTO DOS MATERIAIS</v>
      </c>
      <c r="C22029" s="749" t="s">
        <v>50077</v>
      </c>
      <c r="D22029" s="749" t="s">
        <v>50078</v>
      </c>
      <c r="I22029" s="749" t="s">
        <v>236</v>
      </c>
      <c r="J22029" s="749" t="n">
        <v>147.8</v>
      </c>
    </row>
    <row collapsed="false" customFormat="false" customHeight="true" hidden="true" ht="12.75" outlineLevel="0" r="22030">
      <c r="A22030" s="749" t="s">
        <v>50079</v>
      </c>
      <c r="B22030" s="749" t="str">
        <f aca="false">C22030&amp;D22030&amp;E22030&amp;F22030&amp;G22030&amp;H22030</f>
        <v>CONSTRUCAO DE FAIXA DELIMITADORA (VIBRADOR) EM CONCRETO SIMPLES,INCLUSIVE FORNECIMENTO DOS MATERIAIS</v>
      </c>
      <c r="C22030" s="749" t="s">
        <v>50077</v>
      </c>
      <c r="D22030" s="749" t="s">
        <v>50078</v>
      </c>
      <c r="I22030" s="749" t="s">
        <v>236</v>
      </c>
      <c r="J22030" s="749" t="n">
        <v>132.93</v>
      </c>
    </row>
    <row collapsed="false" customFormat="false" customHeight="true" hidden="true" ht="12.75" outlineLevel="0" r="22031">
      <c r="A22031" s="749" t="s">
        <v>50080</v>
      </c>
      <c r="B22031" s="749" t="str">
        <f aca="false">C22031&amp;D22031&amp;E22031&amp;F22031&amp;G22031&amp;H22031</f>
        <v>SONORIZADOR DE CONCRETO MOLDADO NO LOCAL,MEDINDO (10,5X5,0)M,INCLUSIVE REJUNTAMENTO,BARRAS DE LIGACAO,ESCAVACAO,IMPRIMACAO</v>
      </c>
      <c r="C22031" s="749" t="s">
        <v>50081</v>
      </c>
      <c r="D22031" s="749" t="s">
        <v>50082</v>
      </c>
      <c r="E22031" s="749" t="s">
        <v>7901</v>
      </c>
      <c r="I22031" s="749" t="s">
        <v>30</v>
      </c>
      <c r="J22031" s="749" t="n">
        <v>5595.38</v>
      </c>
    </row>
    <row collapsed="false" customFormat="false" customHeight="true" hidden="true" ht="12.75" outlineLevel="0" r="22032">
      <c r="A22032" s="749" t="s">
        <v>50083</v>
      </c>
      <c r="B22032" s="749" t="str">
        <f aca="false">C22032&amp;D22032&amp;E22032&amp;F22032&amp;G22032&amp;H22032</f>
        <v>SONORIZADOR DE CONCRETO MOLDADO NO LOCAL,MEDINDO (10,5X5,0)M,INCLUSIVE REJUNTAMENTO,BARRAS DE LIGACAO,ESCAVACAO,IMPRIMACAO</v>
      </c>
      <c r="C22032" s="749" t="s">
        <v>50081</v>
      </c>
      <c r="D22032" s="749" t="s">
        <v>50082</v>
      </c>
      <c r="E22032" s="749" t="s">
        <v>7901</v>
      </c>
      <c r="I22032" s="749" t="s">
        <v>30</v>
      </c>
      <c r="J22032" s="749" t="n">
        <v>5210.47</v>
      </c>
    </row>
    <row collapsed="false" customFormat="false" customHeight="true" hidden="true" ht="12.75" outlineLevel="0" r="22033">
      <c r="A22033" s="749" t="s">
        <v>50084</v>
      </c>
      <c r="B22033" s="749" t="str">
        <f aca="false">C22033&amp;D22033&amp;E22033&amp;F22033&amp;G22033&amp;H22033</f>
        <v>NARIZ DE INTERSECAO EM CONCRETO SIMPLES,CONFORME PROJETO DER-RJ</v>
      </c>
      <c r="C22033" s="749" t="s">
        <v>50085</v>
      </c>
      <c r="D22033" s="749" t="s">
        <v>50086</v>
      </c>
      <c r="I22033" s="749" t="s">
        <v>30</v>
      </c>
      <c r="J22033" s="749" t="n">
        <v>1521.8</v>
      </c>
    </row>
    <row collapsed="false" customFormat="false" customHeight="true" hidden="true" ht="12.75" outlineLevel="0" r="22034">
      <c r="A22034" s="749" t="s">
        <v>50087</v>
      </c>
      <c r="B22034" s="749" t="str">
        <f aca="false">C22034&amp;D22034&amp;E22034&amp;F22034&amp;G22034&amp;H22034</f>
        <v>NARIZ DE INTERSECAO EM CONCRETO SIMPLES,CONFORME PROJETO DER-RJ</v>
      </c>
      <c r="C22034" s="749" t="s">
        <v>50085</v>
      </c>
      <c r="D22034" s="749" t="s">
        <v>50086</v>
      </c>
      <c r="I22034" s="749" t="s">
        <v>30</v>
      </c>
      <c r="J22034" s="749" t="n">
        <v>1432.02</v>
      </c>
    </row>
    <row collapsed="false" customFormat="false" customHeight="true" hidden="true" ht="12.75" outlineLevel="0" r="22035">
      <c r="A22035" s="749" t="s">
        <v>50088</v>
      </c>
      <c r="B22035" s="749" t="str">
        <f aca="false">C22035&amp;D22035&amp;E22035&amp;F22035&amp;G22035&amp;H22035</f>
        <v>ONDULACAO EM CONCRETO(QUEBRA-MOLA)MOLDADA NO LOCAL,MEDINDO(10,50X3,70)M, INCLUSIVE REJUNTAMENTO, BARRAS DE LIGACAO, ESCAVACAO E IMPRIMACAO</v>
      </c>
      <c r="C22035" s="749" t="s">
        <v>50089</v>
      </c>
      <c r="D22035" s="749" t="s">
        <v>50090</v>
      </c>
      <c r="E22035" s="749" t="s">
        <v>50091</v>
      </c>
      <c r="I22035" s="749" t="s">
        <v>30</v>
      </c>
      <c r="J22035" s="749" t="n">
        <v>3840.74</v>
      </c>
    </row>
    <row collapsed="false" customFormat="false" customHeight="true" hidden="true" ht="12.75" outlineLevel="0" r="22036">
      <c r="A22036" s="749" t="s">
        <v>50092</v>
      </c>
      <c r="B22036" s="749" t="str">
        <f aca="false">C22036&amp;D22036&amp;E22036&amp;F22036&amp;G22036&amp;H22036</f>
        <v>ONDULACAO EM CONCRETO(QUEBRA-MOLA)MOLDADA NO LOCAL,MEDINDO(10,50X3,70)M, INCLUSIVE REJUNTAMENTO, BARRAS DE LIGACAO, ESCAVACAO E IMPRIMACAO</v>
      </c>
      <c r="C22036" s="749" t="s">
        <v>50089</v>
      </c>
      <c r="D22036" s="749" t="s">
        <v>50090</v>
      </c>
      <c r="E22036" s="749" t="s">
        <v>50091</v>
      </c>
      <c r="I22036" s="749" t="s">
        <v>30</v>
      </c>
      <c r="J22036" s="749" t="n">
        <v>3566.1</v>
      </c>
    </row>
    <row collapsed="false" customFormat="false" customHeight="true" hidden="true" ht="12.75" outlineLevel="0" r="22037">
      <c r="A22037" s="749" t="s">
        <v>50093</v>
      </c>
      <c r="B22037" s="749" t="str">
        <f aca="false">C22037&amp;D22037&amp;E22037&amp;F22037&amp;G22037&amp;H22037</f>
        <v>BARREIRA PRE-MOLDADA EXTERNA,EM CONCRETO ARMADO(FCK=25MPA,ACO CA-50),TIPO DER-RJ,MEDINDO 0,15M NO TOPO,0,40M NA BASE E 0,77M DE ALTURA,INCLUINDO FERROS DE LIGACAO E FORNECIMENTO DOS MATERIAIS</v>
      </c>
      <c r="C22037" s="749" t="s">
        <v>50094</v>
      </c>
      <c r="D22037" s="749" t="s">
        <v>50095</v>
      </c>
      <c r="E22037" s="749" t="s">
        <v>50096</v>
      </c>
      <c r="F22037" s="749" t="s">
        <v>13693</v>
      </c>
      <c r="I22037" s="749" t="s">
        <v>236</v>
      </c>
      <c r="J22037" s="749" t="n">
        <v>380.79</v>
      </c>
    </row>
    <row collapsed="false" customFormat="false" customHeight="true" hidden="true" ht="12.75" outlineLevel="0" r="22038">
      <c r="A22038" s="749" t="s">
        <v>50097</v>
      </c>
      <c r="B22038" s="749" t="str">
        <f aca="false">C22038&amp;D22038&amp;E22038&amp;F22038&amp;G22038&amp;H22038</f>
        <v>BARREIRA PRE-MOLDADA EXTERNA,EM CONCRETO ARMADO(FCK=25MPA,ACO CA-50),TIPO DER-RJ,MEDINDO 0,15M NO TOPO,0,40M NA BASE E 0,77M DE ALTURA,INCLUINDO FERROS DE LIGACAO E FORNECIMENTO DOS MATERIAIS</v>
      </c>
      <c r="C22038" s="749" t="s">
        <v>50094</v>
      </c>
      <c r="D22038" s="749" t="s">
        <v>50095</v>
      </c>
      <c r="E22038" s="749" t="s">
        <v>50096</v>
      </c>
      <c r="F22038" s="749" t="s">
        <v>13693</v>
      </c>
      <c r="I22038" s="749" t="s">
        <v>236</v>
      </c>
      <c r="J22038" s="749" t="n">
        <v>350.7</v>
      </c>
    </row>
    <row collapsed="false" customFormat="false" customHeight="true" hidden="true" ht="12.75" outlineLevel="0" r="22039">
      <c r="A22039" s="749" t="s">
        <v>50098</v>
      </c>
      <c r="B22039" s="749" t="str">
        <f aca="false">C22039&amp;D22039&amp;E22039&amp;F22039&amp;G22039&amp;H22039</f>
        <v>BARREIRA PRE-MOLDADA EXTERNA,EM CONCRETO ARMADO(FCK=25MPA,ACO CA-50),TIPO DER-RJ,MEDINDO 0,25M NO TOPO,0,40M NA BASE E 1,14M DE ALTURA,INCLUINDO VIGOTA HORIZONTAL,MONTANTE A CADA 1,00M,FERROS DE LIGACAO E FORNECIMENTO DOS MATERIAIS</v>
      </c>
      <c r="C22039" s="749" t="s">
        <v>50094</v>
      </c>
      <c r="D22039" s="749" t="s">
        <v>50099</v>
      </c>
      <c r="E22039" s="749" t="s">
        <v>50100</v>
      </c>
      <c r="F22039" s="749" t="s">
        <v>50101</v>
      </c>
      <c r="I22039" s="749" t="s">
        <v>236</v>
      </c>
      <c r="J22039" s="749" t="n">
        <v>484.78</v>
      </c>
    </row>
    <row collapsed="false" customFormat="false" customHeight="true" hidden="true" ht="12.75" outlineLevel="0" r="22040">
      <c r="A22040" s="749" t="s">
        <v>50102</v>
      </c>
      <c r="B22040" s="749" t="str">
        <f aca="false">C22040&amp;D22040&amp;E22040&amp;F22040&amp;G22040&amp;H22040</f>
        <v>BARREIRA PRE-MOLDADA EXTERNA,EM CONCRETO ARMADO(FCK=25MPA,ACO CA-50),TIPO DER-RJ,MEDINDO 0,25M NO TOPO,0,40M NA BASE E 1,14M DE ALTURA,INCLUINDO VIGOTA HORIZONTAL,MONTANTE A CADA 1,00M,FERROS DE LIGACAO E FORNECIMENTO DOS MATERIAIS</v>
      </c>
      <c r="C22040" s="749" t="s">
        <v>50094</v>
      </c>
      <c r="D22040" s="749" t="s">
        <v>50099</v>
      </c>
      <c r="E22040" s="749" t="s">
        <v>50100</v>
      </c>
      <c r="F22040" s="749" t="s">
        <v>50101</v>
      </c>
      <c r="I22040" s="749" t="s">
        <v>236</v>
      </c>
      <c r="J22040" s="749" t="n">
        <v>447.22</v>
      </c>
    </row>
    <row collapsed="false" customFormat="false" customHeight="true" hidden="true" ht="38.25" outlineLevel="0" r="22041">
      <c r="A22041" s="749" t="s">
        <v>50103</v>
      </c>
      <c r="B22041" s="758" t="str">
        <f aca="false">C22041&amp;D22041&amp;E22041&amp;F22041&amp;G22041&amp;H22041</f>
        <v>BARREIRA DUPLA PRE-MOLDADA INTERNA(DIVISORIA DE PISTA),EM CONCRETO ARMADO(FCK=25MPA,ACO CA-50),TIPO DER-RJ,MEDINDO 0,15M NO TOPO,0,65M NA BASE E 0,77M DE ALTURA,INCLUINDO FERROS DE LIGACAO E FORNECIMENTO DOS MATERIAIS</v>
      </c>
      <c r="C22041" s="749" t="s">
        <v>50104</v>
      </c>
      <c r="D22041" s="749" t="s">
        <v>50105</v>
      </c>
      <c r="E22041" s="749" t="s">
        <v>50106</v>
      </c>
      <c r="F22041" s="749" t="s">
        <v>50107</v>
      </c>
      <c r="I22041" s="749" t="s">
        <v>236</v>
      </c>
      <c r="J22041" s="749" t="n">
        <v>425.49</v>
      </c>
    </row>
    <row collapsed="false" customFormat="false" customHeight="true" hidden="true" ht="38.25" outlineLevel="0" r="22042">
      <c r="A22042" s="749" t="s">
        <v>50108</v>
      </c>
      <c r="B22042" s="758" t="str">
        <f aca="false">C22042&amp;D22042&amp;E22042&amp;F22042&amp;G22042&amp;H22042</f>
        <v>BARREIRA DUPLA PRE-MOLDADA INTERNA(DIVISORIA DE PISTA),EM CONCRETO ARMADO(FCK=25MPA,ACO CA-50),TIPO DER-RJ,MEDINDO 0,15M NO TOPO,0,65M NA BASE E 0,77M DE ALTURA,INCLUINDO FERROS DE LIGACAO E FORNECIMENTO DOS MATERIAIS</v>
      </c>
      <c r="C22042" s="749" t="s">
        <v>50104</v>
      </c>
      <c r="D22042" s="749" t="s">
        <v>50105</v>
      </c>
      <c r="E22042" s="749" t="s">
        <v>50106</v>
      </c>
      <c r="F22042" s="749" t="s">
        <v>50107</v>
      </c>
      <c r="I22042" s="749" t="s">
        <v>236</v>
      </c>
      <c r="J22042" s="749" t="n">
        <v>392.28</v>
      </c>
    </row>
    <row collapsed="false" customFormat="false" customHeight="true" hidden="true" ht="12.75" outlineLevel="0" r="22043">
      <c r="A22043" s="749" t="s">
        <v>50109</v>
      </c>
      <c r="B22043" s="749" t="str">
        <f aca="false">C22043&amp;D22043&amp;E22043&amp;F22043&amp;G22043&amp;H22043</f>
        <v>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v>
      </c>
      <c r="C22043" s="749" t="s">
        <v>50094</v>
      </c>
      <c r="D22043" s="749" t="s">
        <v>50110</v>
      </c>
      <c r="E22043" s="749" t="s">
        <v>50111</v>
      </c>
      <c r="F22043" s="749" t="s">
        <v>50112</v>
      </c>
      <c r="G22043" s="749" t="s">
        <v>50113</v>
      </c>
      <c r="H22043" s="749" t="s">
        <v>50114</v>
      </c>
      <c r="I22043" s="749" t="s">
        <v>236</v>
      </c>
      <c r="J22043" s="749" t="n">
        <v>1134.09</v>
      </c>
    </row>
    <row collapsed="false" customFormat="false" customHeight="true" hidden="true" ht="12.75" outlineLevel="0" r="22044">
      <c r="A22044" s="749" t="s">
        <v>50115</v>
      </c>
      <c r="B22044" s="749" t="str">
        <f aca="false">C22044&amp;D22044&amp;E22044&amp;F22044&amp;G22044&amp;H22044</f>
        <v>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v>
      </c>
      <c r="C22044" s="749" t="s">
        <v>50094</v>
      </c>
      <c r="D22044" s="749" t="s">
        <v>50110</v>
      </c>
      <c r="E22044" s="749" t="s">
        <v>50111</v>
      </c>
      <c r="F22044" s="749" t="s">
        <v>50112</v>
      </c>
      <c r="G22044" s="749" t="s">
        <v>50113</v>
      </c>
      <c r="H22044" s="749" t="s">
        <v>50114</v>
      </c>
      <c r="I22044" s="749" t="s">
        <v>236</v>
      </c>
      <c r="J22044" s="749" t="n">
        <v>1053.37</v>
      </c>
    </row>
    <row collapsed="false" customFormat="false" customHeight="true" hidden="true" ht="12.75" outlineLevel="0" r="22045">
      <c r="A22045" s="749" t="s">
        <v>50116</v>
      </c>
      <c r="B22045" s="749" t="str">
        <f aca="false">C22045&amp;D22045&amp;E22045&amp;F22045&amp;G22045&amp;H22045</f>
        <v>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v>
      </c>
      <c r="C22045" s="749" t="s">
        <v>50094</v>
      </c>
      <c r="D22045" s="749" t="s">
        <v>50117</v>
      </c>
      <c r="E22045" s="749" t="s">
        <v>50118</v>
      </c>
      <c r="F22045" s="749" t="s">
        <v>50119</v>
      </c>
      <c r="G22045" s="749" t="s">
        <v>50120</v>
      </c>
      <c r="H22045" s="749" t="s">
        <v>50121</v>
      </c>
      <c r="I22045" s="749" t="s">
        <v>236</v>
      </c>
      <c r="J22045" s="749" t="n">
        <v>1220.1</v>
      </c>
    </row>
    <row collapsed="false" customFormat="false" customHeight="true" hidden="true" ht="12.75" outlineLevel="0" r="22046">
      <c r="A22046" s="749" t="s">
        <v>50122</v>
      </c>
      <c r="B22046" s="749" t="str">
        <f aca="false">C22046&amp;D22046&amp;E22046&amp;F22046&amp;G22046&amp;H22046</f>
        <v>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v>
      </c>
      <c r="C22046" s="749" t="s">
        <v>50094</v>
      </c>
      <c r="D22046" s="749" t="s">
        <v>50117</v>
      </c>
      <c r="E22046" s="749" t="s">
        <v>50118</v>
      </c>
      <c r="F22046" s="749" t="s">
        <v>50119</v>
      </c>
      <c r="G22046" s="749" t="s">
        <v>50120</v>
      </c>
      <c r="H22046" s="749" t="s">
        <v>50121</v>
      </c>
      <c r="I22046" s="749" t="s">
        <v>236</v>
      </c>
      <c r="J22046" s="749" t="n">
        <v>1129.7</v>
      </c>
    </row>
    <row collapsed="false" customFormat="false" customHeight="true" hidden="true" ht="63.75" outlineLevel="0" r="22047">
      <c r="A22047" s="749" t="s">
        <v>50123</v>
      </c>
      <c r="B22047" s="758" t="str">
        <f aca="false">C22047&amp;D22047&amp;E22047&amp;F22047&amp;G22047&amp;H22047</f>
        <v>BARREIRA DUPLA PRE-MOLDADA INTERNA(DIVISORIA DE PISTA),EM CONCRETO ARMADO(FCK=25MPA,ACO CA-50),FIXADA EM SOLO,TIPO DER-RJ,MEDINDO 0,15M NO TOPO,0,65M NA BASE E 1,27M DE ALTURA TOTAL(SENDO PARTE ENTERRADA),TENDO SAPATAS LATERIAIS DE CONCRETO ARMADO COM 0,50M DE LARGURA,CONCRETADA NO LOCAL,INCLUSIVE FORNECIMENTO DOS MATERIAIS,EXCLUSIVE BERCOS</v>
      </c>
      <c r="C22047" s="749" t="s">
        <v>50104</v>
      </c>
      <c r="D22047" s="749" t="s">
        <v>50124</v>
      </c>
      <c r="E22047" s="749" t="s">
        <v>50125</v>
      </c>
      <c r="F22047" s="749" t="s">
        <v>50126</v>
      </c>
      <c r="G22047" s="749" t="s">
        <v>50127</v>
      </c>
      <c r="H22047" s="749" t="s">
        <v>50128</v>
      </c>
      <c r="I22047" s="749" t="s">
        <v>236</v>
      </c>
      <c r="J22047" s="749" t="n">
        <v>1087.73</v>
      </c>
    </row>
    <row collapsed="false" customFormat="false" customHeight="true" hidden="true" ht="63.75" outlineLevel="0" r="22048">
      <c r="A22048" s="749" t="s">
        <v>50129</v>
      </c>
      <c r="B22048" s="758" t="str">
        <f aca="false">C22048&amp;D22048&amp;E22048&amp;F22048&amp;G22048&amp;H22048</f>
        <v>BARREIRA DUPLA PRE-MOLDADA INTERNA(DIVISORIA DE PISTA),EM CONCRETO ARMADO(FCK=25MPA,ACO CA-50),FIXADA EM SOLO,TIPO DER-RJ,MEDINDO 0,15M NO TOPO,0,65M NA BASE E 1,27M DE ALTURA TOTAL(SENDO PARTE ENTERRADA),TENDO SAPATAS LATERIAIS DE CONCRETO ARMADO COM 0,50M DE LARGURA,CONCRETADA NO LOCAL,INCLUSIVE FORNECIMENTO DOS MATERIAIS,EXCLUSIVE BERCOS</v>
      </c>
      <c r="C22048" s="749" t="s">
        <v>50104</v>
      </c>
      <c r="D22048" s="749" t="s">
        <v>50124</v>
      </c>
      <c r="E22048" s="749" t="s">
        <v>50125</v>
      </c>
      <c r="F22048" s="749" t="s">
        <v>50126</v>
      </c>
      <c r="G22048" s="749" t="s">
        <v>50127</v>
      </c>
      <c r="H22048" s="749" t="s">
        <v>50128</v>
      </c>
      <c r="I22048" s="749" t="s">
        <v>236</v>
      </c>
      <c r="J22048" s="749" t="n">
        <v>1009.76</v>
      </c>
    </row>
    <row collapsed="false" customFormat="false" customHeight="true" hidden="true" ht="38.25" outlineLevel="0" r="22049">
      <c r="A22049" s="749" t="s">
        <v>50130</v>
      </c>
      <c r="B22049" s="758" t="str">
        <f aca="false">C22049&amp;D22049&amp;E22049&amp;F22049&amp;G22049&amp;H22049</f>
        <v>GUARDA-CORPO EM CONCRETO ARMADO(FCK=15MPA,ACO CA-50),FORMADO POR QUADROS RETANGULARES DE 1,90X0,50M SUSTENTADOS POR DOIS MONTANTES DE 0,85M DE ALTURA,INCLUSIVE FORNECIMENTO DOS MATERIAIS E ELEMENTOS DE FIXACAO NA PONTE</v>
      </c>
      <c r="C22049" s="749" t="s">
        <v>50131</v>
      </c>
      <c r="D22049" s="749" t="s">
        <v>50132</v>
      </c>
      <c r="E22049" s="749" t="s">
        <v>50133</v>
      </c>
      <c r="F22049" s="749" t="s">
        <v>50134</v>
      </c>
      <c r="I22049" s="749" t="s">
        <v>236</v>
      </c>
      <c r="J22049" s="749" t="n">
        <v>129.64</v>
      </c>
    </row>
    <row collapsed="false" customFormat="false" customHeight="true" hidden="true" ht="38.25" outlineLevel="0" r="22050">
      <c r="A22050" s="749" t="s">
        <v>50135</v>
      </c>
      <c r="B22050" s="758" t="str">
        <f aca="false">C22050&amp;D22050&amp;E22050&amp;F22050&amp;G22050&amp;H22050</f>
        <v>GUARDA-CORPO EM CONCRETO ARMADO(FCK=15MPA,ACO CA-50),FORMADO POR QUADROS RETANGULARES DE 1,90X0,50M SUSTENTADOS POR DOIS MONTANTES DE 0,85M DE ALTURA,INCLUSIVE FORNECIMENTO DOS MATERIAIS E ELEMENTOS DE FIXACAO NA PONTE</v>
      </c>
      <c r="C22050" s="749" t="s">
        <v>50131</v>
      </c>
      <c r="D22050" s="749" t="s">
        <v>50132</v>
      </c>
      <c r="E22050" s="749" t="s">
        <v>50133</v>
      </c>
      <c r="F22050" s="749" t="s">
        <v>50134</v>
      </c>
      <c r="I22050" s="749" t="s">
        <v>236</v>
      </c>
      <c r="J22050" s="749" t="n">
        <v>118.91</v>
      </c>
    </row>
    <row collapsed="false" customFormat="false" customHeight="true" hidden="true" ht="25.5" outlineLevel="0" r="22051">
      <c r="A22051" s="749" t="s">
        <v>50136</v>
      </c>
      <c r="B22051" s="758" t="str">
        <f aca="false">C22051&amp;D22051&amp;E22051&amp;F22051&amp;G22051&amp;H22051</f>
        <v>GUARDA-CORPO EM PILARES DE CONCRETO E BARRA DE ACO HORIZONTAIS DE 1.1/2" DE ACO GALVANIZADO</v>
      </c>
      <c r="C22051" s="749" t="s">
        <v>50137</v>
      </c>
      <c r="D22051" s="749" t="s">
        <v>50138</v>
      </c>
      <c r="I22051" s="749" t="s">
        <v>236</v>
      </c>
      <c r="J22051" s="749" t="n">
        <v>495.24</v>
      </c>
    </row>
    <row collapsed="false" customFormat="false" customHeight="true" hidden="true" ht="25.5" outlineLevel="0" r="22052">
      <c r="A22052" s="749" t="s">
        <v>50139</v>
      </c>
      <c r="B22052" s="758" t="str">
        <f aca="false">C22052&amp;D22052&amp;E22052&amp;F22052&amp;G22052&amp;H22052</f>
        <v>GUARDA-CORPO EM PILARES DE CONCRETO E BARRA DE ACO HORIZONTAIS DE 1.1/2" DE ACO GALVANIZADO</v>
      </c>
      <c r="C22052" s="749" t="s">
        <v>50137</v>
      </c>
      <c r="D22052" s="749" t="s">
        <v>50138</v>
      </c>
      <c r="I22052" s="749" t="s">
        <v>236</v>
      </c>
      <c r="J22052" s="749" t="n">
        <v>451.69</v>
      </c>
    </row>
    <row collapsed="false" customFormat="false" customHeight="true" hidden="true" ht="25.5" outlineLevel="0" r="22053">
      <c r="A22053" s="749" t="s">
        <v>50140</v>
      </c>
      <c r="B22053" s="758" t="str">
        <f aca="false">C22053&amp;D22053&amp;E22053&amp;F22053&amp;G22053&amp;H22053</f>
        <v>GUARDA-CORPO COM 0,90M DE ALTURA,FORMADO POR DUAS LINHAS DETUBO DE PVC DE 75MM,APOIADOS EM MONTANTES DE CONCRETO A CADA2,0M</v>
      </c>
      <c r="C22053" s="749" t="s">
        <v>50141</v>
      </c>
      <c r="D22053" s="749" t="s">
        <v>50142</v>
      </c>
      <c r="E22053" s="749" t="s">
        <v>50143</v>
      </c>
      <c r="I22053" s="749" t="s">
        <v>236</v>
      </c>
      <c r="J22053" s="749" t="n">
        <v>138.7</v>
      </c>
    </row>
    <row collapsed="false" customFormat="false" customHeight="true" hidden="true" ht="25.5" outlineLevel="0" r="22054">
      <c r="A22054" s="749" t="s">
        <v>50144</v>
      </c>
      <c r="B22054" s="758" t="str">
        <f aca="false">C22054&amp;D22054&amp;E22054&amp;F22054&amp;G22054&amp;H22054</f>
        <v>GUARDA-CORPO COM 0,90M DE ALTURA,FORMADO POR DUAS LINHAS DETUBO DE PVC DE 75MM,APOIADOS EM MONTANTES DE CONCRETO A CADA2,0M</v>
      </c>
      <c r="C22054" s="749" t="s">
        <v>50141</v>
      </c>
      <c r="D22054" s="749" t="s">
        <v>50142</v>
      </c>
      <c r="E22054" s="749" t="s">
        <v>50143</v>
      </c>
      <c r="I22054" s="749" t="s">
        <v>236</v>
      </c>
      <c r="J22054" s="749" t="n">
        <v>127.23</v>
      </c>
    </row>
    <row collapsed="false" customFormat="false" customHeight="true" hidden="true" ht="38.25" outlineLevel="0" r="22055">
      <c r="A22055" s="749" t="s">
        <v>50145</v>
      </c>
      <c r="B22055" s="758" t="str">
        <f aca="false">C22055&amp;D22055&amp;E22055&amp;F22055&amp;G22055&amp;H22055</f>
        <v>MURETA DIVISORIA DE TRAFEGO,EM CONCRETO SIMPLES,TIPO AVENIDA BRASIL,COM A FORMA EXECUTADA EM CHAPAS DE MADEIRA COMPENSADA DE 14MM RESINADA E DE 20MM PLASTIFICADA,INCLUSIVE FORNECIMENTO DOS MATERIAIS</v>
      </c>
      <c r="C22055" s="749" t="s">
        <v>50146</v>
      </c>
      <c r="D22055" s="749" t="s">
        <v>50147</v>
      </c>
      <c r="E22055" s="749" t="s">
        <v>50148</v>
      </c>
      <c r="F22055" s="749" t="s">
        <v>24126</v>
      </c>
      <c r="I22055" s="749" t="s">
        <v>236</v>
      </c>
      <c r="J22055" s="749" t="n">
        <v>401.34</v>
      </c>
    </row>
    <row collapsed="false" customFormat="false" customHeight="true" hidden="true" ht="38.25" outlineLevel="0" r="22056">
      <c r="A22056" s="749" t="s">
        <v>50149</v>
      </c>
      <c r="B22056" s="758" t="str">
        <f aca="false">C22056&amp;D22056&amp;E22056&amp;F22056&amp;G22056&amp;H22056</f>
        <v>MURETA DIVISORIA DE TRAFEGO,EM CONCRETO SIMPLES,TIPO AVENIDA BRASIL,COM A FORMA EXECUTADA EM CHAPAS DE MADEIRA COMPENSADA DE 14MM RESINADA E DE 20MM PLASTIFICADA,INCLUSIVE FORNECIMENTO DOS MATERIAIS</v>
      </c>
      <c r="C22056" s="749" t="s">
        <v>50146</v>
      </c>
      <c r="D22056" s="749" t="s">
        <v>50147</v>
      </c>
      <c r="E22056" s="749" t="s">
        <v>50148</v>
      </c>
      <c r="F22056" s="749" t="s">
        <v>24126</v>
      </c>
      <c r="I22056" s="749" t="s">
        <v>236</v>
      </c>
      <c r="J22056" s="749" t="n">
        <v>366.8</v>
      </c>
    </row>
    <row collapsed="false" customFormat="false" customHeight="true" hidden="true" ht="25.5" outlineLevel="0" r="22057">
      <c r="A22057" s="749" t="s">
        <v>50150</v>
      </c>
      <c r="B22057" s="758" t="str">
        <f aca="false">C22057&amp;D22057&amp;E22057&amp;F22057&amp;G22057&amp;H22057</f>
        <v>MURETA DIVISORIA DE TRAFEGO,EM CONCRETO SIMPLES,TIPO AVENIDA BRASIL,INCLUSIVE FORNECIMENTO DOS MATERIAIS,EXCLUSIVE FORMA</v>
      </c>
      <c r="C22057" s="749" t="s">
        <v>50146</v>
      </c>
      <c r="D22057" s="749" t="s">
        <v>50151</v>
      </c>
      <c r="I22057" s="749" t="s">
        <v>236</v>
      </c>
      <c r="J22057" s="749" t="n">
        <v>196.92</v>
      </c>
    </row>
    <row collapsed="false" customFormat="false" customHeight="true" hidden="true" ht="25.5" outlineLevel="0" r="22058">
      <c r="A22058" s="749" t="s">
        <v>50152</v>
      </c>
      <c r="B22058" s="758" t="str">
        <f aca="false">C22058&amp;D22058&amp;E22058&amp;F22058&amp;G22058&amp;H22058</f>
        <v>MURETA DIVISORIA DE TRAFEGO,EM CONCRETO SIMPLES,TIPO AVENIDA BRASIL,INCLUSIVE FORNECIMENTO DOS MATERIAIS,EXCLUSIVE FORMA</v>
      </c>
      <c r="C22058" s="749" t="s">
        <v>50146</v>
      </c>
      <c r="D22058" s="749" t="s">
        <v>50151</v>
      </c>
      <c r="I22058" s="749" t="s">
        <v>236</v>
      </c>
      <c r="J22058" s="749" t="n">
        <v>185.5</v>
      </c>
    </row>
    <row collapsed="false" customFormat="false" customHeight="true" hidden="true" ht="38.25" outlineLevel="0" r="22059">
      <c r="A22059" s="749" t="s">
        <v>50153</v>
      </c>
      <c r="B22059" s="758" t="str">
        <f aca="false">C22059&amp;D22059&amp;E22059&amp;F22059&amp;G22059&amp;H22059</f>
        <v>FORMA METALICA PARA MURETA DIVISORIA DE TRAFEGO,TIPO AVENIDA BRASIL(ITEM 20.180.0001),INCLUSIVE RETIRADA DA MESMA E DO ESCORAMENTO,ADIMITINDO-SE ATE 25 VEZES A UTILIZACAO</v>
      </c>
      <c r="C22059" s="749" t="s">
        <v>50154</v>
      </c>
      <c r="D22059" s="749" t="s">
        <v>50155</v>
      </c>
      <c r="E22059" s="749" t="s">
        <v>50156</v>
      </c>
      <c r="I22059" s="749" t="s">
        <v>236</v>
      </c>
      <c r="J22059" s="749" t="n">
        <v>70.86</v>
      </c>
    </row>
    <row collapsed="false" customFormat="false" customHeight="true" hidden="true" ht="38.25" outlineLevel="0" r="22060">
      <c r="A22060" s="749" t="s">
        <v>50157</v>
      </c>
      <c r="B22060" s="758" t="str">
        <f aca="false">C22060&amp;D22060&amp;E22060&amp;F22060&amp;G22060&amp;H22060</f>
        <v>FORMA METALICA PARA MURETA DIVISORIA DE TRAFEGO,TIPO AVENIDA BRASIL(ITEM 20.180.0001),INCLUSIVE RETIRADA DA MESMA E DO ESCORAMENTO,ADIMITINDO-SE ATE 25 VEZES A UTILIZACAO</v>
      </c>
      <c r="C22060" s="749" t="s">
        <v>50154</v>
      </c>
      <c r="D22060" s="749" t="s">
        <v>50155</v>
      </c>
      <c r="E22060" s="749" t="s">
        <v>50156</v>
      </c>
      <c r="I22060" s="749" t="s">
        <v>236</v>
      </c>
      <c r="J22060" s="749" t="n">
        <v>67.37</v>
      </c>
    </row>
    <row collapsed="false" customFormat="false" customHeight="true" hidden="true" ht="12.75" outlineLevel="0" r="22061">
      <c r="A22061" s="749" t="s">
        <v>50158</v>
      </c>
      <c r="B22061" s="749" t="str">
        <f aca="false">C22061&amp;D22061&amp;E22061&amp;F22061&amp;G22061&amp;H22061</f>
        <v>PROTECAO DE ESCORAMENTO PARA "LATERAL DE PISTA" (NAVIO),MEDINDO 1,50M DE LARGURA,1,50M DE ALTURA,0,30M DE ESPESSURA DE PAREDE E 16,00M DE COMPRIMENTO UTILIZANDO CONCRETO E TRILHO,CONFORME DESENHO DO DER-RJ</v>
      </c>
      <c r="C22061" s="749" t="s">
        <v>50159</v>
      </c>
      <c r="D22061" s="749" t="s">
        <v>50160</v>
      </c>
      <c r="E22061" s="749" t="s">
        <v>50161</v>
      </c>
      <c r="F22061" s="749" t="s">
        <v>50162</v>
      </c>
      <c r="I22061" s="749" t="s">
        <v>30</v>
      </c>
      <c r="J22061" s="749" t="n">
        <v>6035.26</v>
      </c>
    </row>
    <row collapsed="false" customFormat="false" customHeight="true" hidden="true" ht="12.75" outlineLevel="0" r="22062">
      <c r="A22062" s="749" t="s">
        <v>50163</v>
      </c>
      <c r="B22062" s="749" t="str">
        <f aca="false">C22062&amp;D22062&amp;E22062&amp;F22062&amp;G22062&amp;H22062</f>
        <v>PROTECAO DE ESCORAMENTO PARA "LATERAL DE PISTA" (NAVIO),MEDINDO 1,50M DE LARGURA,1,50M DE ALTURA,0,30M DE ESPESSURA DE PAREDE E 16,00M DE COMPRIMENTO UTILIZANDO CONCRETO E TRILHO,CONFORME DESENHO DO DER-RJ</v>
      </c>
      <c r="C22062" s="749" t="s">
        <v>50159</v>
      </c>
      <c r="D22062" s="749" t="s">
        <v>50160</v>
      </c>
      <c r="E22062" s="749" t="s">
        <v>50161</v>
      </c>
      <c r="F22062" s="749" t="s">
        <v>50162</v>
      </c>
      <c r="I22062" s="749" t="s">
        <v>30</v>
      </c>
      <c r="J22062" s="749" t="n">
        <v>5484.22</v>
      </c>
    </row>
    <row collapsed="false" customFormat="false" customHeight="true" hidden="true" ht="12.75" outlineLevel="0" r="22063">
      <c r="A22063" s="749" t="s">
        <v>50164</v>
      </c>
      <c r="B22063" s="749" t="str">
        <f aca="false">C22063&amp;D22063&amp;E22063&amp;F22063&amp;G22063&amp;H22063</f>
        <v>PROTECAO DE ESCORAMENTO PARA "CENTRO DE PISTA" (NAVIO),MEDINDO 3,00M DE LARGURA,1,50M DE ALTURA,0,30M DE ESPESSURA DE PAREDE E 16,00M DE COMPRIMENTO UTILIZANDO CONCRETO E TRILHO,CONFORME DESENHO DO DER-RJ</v>
      </c>
      <c r="C22063" s="749" t="s">
        <v>50165</v>
      </c>
      <c r="D22063" s="749" t="s">
        <v>50166</v>
      </c>
      <c r="E22063" s="749" t="s">
        <v>50167</v>
      </c>
      <c r="F22063" s="749" t="s">
        <v>50168</v>
      </c>
      <c r="I22063" s="749" t="s">
        <v>30</v>
      </c>
      <c r="J22063" s="749" t="n">
        <v>7849.86</v>
      </c>
    </row>
    <row collapsed="false" customFormat="false" customHeight="true" hidden="true" ht="12.75" outlineLevel="0" r="22064">
      <c r="A22064" s="749" t="s">
        <v>50169</v>
      </c>
      <c r="B22064" s="749" t="str">
        <f aca="false">C22064&amp;D22064&amp;E22064&amp;F22064&amp;G22064&amp;H22064</f>
        <v>PROTECAO DE ESCORAMENTO PARA "CENTRO DE PISTA" (NAVIO),MEDINDO 3,00M DE LARGURA,1,50M DE ALTURA,0,30M DE ESPESSURA DE PAREDE E 16,00M DE COMPRIMENTO UTILIZANDO CONCRETO E TRILHO,CONFORME DESENHO DO DER-RJ</v>
      </c>
      <c r="C22064" s="749" t="s">
        <v>50165</v>
      </c>
      <c r="D22064" s="749" t="s">
        <v>50166</v>
      </c>
      <c r="E22064" s="749" t="s">
        <v>50167</v>
      </c>
      <c r="F22064" s="749" t="s">
        <v>50168</v>
      </c>
      <c r="I22064" s="749" t="s">
        <v>30</v>
      </c>
      <c r="J22064" s="749" t="n">
        <v>7152.04</v>
      </c>
    </row>
    <row collapsed="false" customFormat="false" customHeight="true" hidden="true" ht="12.75" outlineLevel="0" r="22065">
      <c r="A22065" s="749" t="s">
        <v>50170</v>
      </c>
      <c r="B22065" s="749" t="str">
        <f aca="false">C22065&amp;D22065&amp;E22065&amp;F22065&amp;G22065&amp;H22065</f>
        <v>PROTECAO PARA VEICULOS,EM VERGALHOES,PRESOS A ESTRUTURA EXISTENTE,TELA DE ACO (MALHA Nº12 DE 8X8CM) E LONA DE PLASTICO(POLIETILENO),REAPROVEITAMENTO DA TELA DE ACO 4 VEZES E DOPLASTICO 2 VEZES</v>
      </c>
      <c r="C22065" s="749" t="s">
        <v>50171</v>
      </c>
      <c r="D22065" s="749" t="s">
        <v>50172</v>
      </c>
      <c r="E22065" s="749" t="s">
        <v>50173</v>
      </c>
      <c r="F22065" s="749" t="s">
        <v>50174</v>
      </c>
      <c r="I22065" s="749" t="s">
        <v>52</v>
      </c>
      <c r="J22065" s="749" t="n">
        <v>22.78</v>
      </c>
    </row>
    <row collapsed="false" customFormat="false" customHeight="true" hidden="true" ht="12.75" outlineLevel="0" r="22066">
      <c r="A22066" s="749" t="s">
        <v>50175</v>
      </c>
      <c r="B22066" s="749" t="str">
        <f aca="false">C22066&amp;D22066&amp;E22066&amp;F22066&amp;G22066&amp;H22066</f>
        <v>PROTECAO PARA VEICULOS,EM VERGALHOES,PRESOS A ESTRUTURA EXISTENTE,TELA DE ACO (MALHA Nº12 DE 8X8CM) E LONA DE PLASTICO(POLIETILENO),REAPROVEITAMENTO DA TELA DE ACO 4 VEZES E DOPLASTICO 2 VEZES</v>
      </c>
      <c r="C22066" s="749" t="s">
        <v>50171</v>
      </c>
      <c r="D22066" s="749" t="s">
        <v>50172</v>
      </c>
      <c r="E22066" s="749" t="s">
        <v>50173</v>
      </c>
      <c r="F22066" s="749" t="s">
        <v>50174</v>
      </c>
      <c r="I22066" s="749" t="s">
        <v>52</v>
      </c>
      <c r="J22066" s="749" t="n">
        <v>21.28</v>
      </c>
    </row>
    <row collapsed="false" customFormat="false" customHeight="true" hidden="true" ht="25.5" outlineLevel="0" r="22067">
      <c r="A22067" s="749" t="s">
        <v>50176</v>
      </c>
      <c r="B22067" s="758" t="str">
        <f aca="false">C22067&amp;D22067&amp;E22067&amp;F22067&amp;G22067&amp;H22067</f>
        <v>PONTE BRANCA,EM MADEIRA DE LEI,SOBRE ESTACAS DE EUCALIPTO.FORNECIMENTO,COLOCACAO E ARRANCAMENTO</v>
      </c>
      <c r="C22067" s="749" t="s">
        <v>50177</v>
      </c>
      <c r="D22067" s="749" t="s">
        <v>50178</v>
      </c>
      <c r="I22067" s="749" t="s">
        <v>52</v>
      </c>
      <c r="J22067" s="749" t="n">
        <v>1166.02</v>
      </c>
    </row>
    <row collapsed="false" customFormat="false" customHeight="true" hidden="true" ht="25.5" outlineLevel="0" r="22068">
      <c r="A22068" s="749" t="s">
        <v>50179</v>
      </c>
      <c r="B22068" s="758" t="str">
        <f aca="false">C22068&amp;D22068&amp;E22068&amp;F22068&amp;G22068&amp;H22068</f>
        <v>PONTE BRANCA,EM MADEIRA DE LEI,SOBRE ESTACAS DE EUCALIPTO.FORNECIMENTO,COLOCACAO E ARRANCAMENTO</v>
      </c>
      <c r="C22068" s="749" t="s">
        <v>50177</v>
      </c>
      <c r="D22068" s="749" t="s">
        <v>50178</v>
      </c>
      <c r="I22068" s="749" t="s">
        <v>52</v>
      </c>
      <c r="J22068" s="749" t="n">
        <v>1111.98</v>
      </c>
    </row>
    <row collapsed="false" customFormat="false" customHeight="true" hidden="true" ht="12.75" outlineLevel="0" r="22069">
      <c r="A22069" s="749" t="s">
        <v>50180</v>
      </c>
      <c r="B22069" s="749" t="str">
        <f aca="false">C22069&amp;D22069&amp;E22069&amp;F22069&amp;G22069&amp;H22069</f>
        <v>ASSENTAMENTO DE POSTE DE CONCRETO,CIRCULAR,RETO DE 9,00M,COM CABECA DE CONCRETO,EXCLUSIVE FORNECIMENTO DO POSTE E DA CABECA</v>
      </c>
      <c r="C22069" s="749" t="s">
        <v>50181</v>
      </c>
      <c r="D22069" s="749" t="s">
        <v>50182</v>
      </c>
      <c r="E22069" s="749" t="s">
        <v>50183</v>
      </c>
      <c r="I22069" s="749" t="s">
        <v>30</v>
      </c>
      <c r="J22069" s="749" t="n">
        <v>279.27</v>
      </c>
    </row>
    <row collapsed="false" customFormat="false" customHeight="true" hidden="true" ht="12.75" outlineLevel="0" r="22070">
      <c r="A22070" s="749" t="s">
        <v>50184</v>
      </c>
      <c r="B22070" s="749" t="str">
        <f aca="false">C22070&amp;D22070&amp;E22070&amp;F22070&amp;G22070&amp;H22070</f>
        <v>ASSENTAMENTO DE POSTE DE CONCRETO,CIRCULAR,RETO DE 9,00M,COM CABECA DE CONCRETO,EXCLUSIVE FORNECIMENTO DO POSTE E DA CABECA</v>
      </c>
      <c r="C22070" s="749" t="s">
        <v>50181</v>
      </c>
      <c r="D22070" s="749" t="s">
        <v>50182</v>
      </c>
      <c r="E22070" s="749" t="s">
        <v>50183</v>
      </c>
      <c r="I22070" s="749" t="s">
        <v>30</v>
      </c>
      <c r="J22070" s="749" t="n">
        <v>245.49</v>
      </c>
    </row>
    <row collapsed="false" customFormat="false" customHeight="true" hidden="true" ht="12.75" outlineLevel="0" r="22071">
      <c r="A22071" s="749" t="s">
        <v>50185</v>
      </c>
      <c r="B22071" s="749" t="str">
        <f aca="false">C22071&amp;D22071&amp;E22071&amp;F22071&amp;G22071&amp;H22071</f>
        <v>ASSENTAMENTO DE POSTE DE CONCRETO,CIRCULAR,RETO DE 11,00M,COM CABECA DE CONCRETO,EXCLUSIVE FORNECIMENTO DO POSTE E DA CABECA</v>
      </c>
      <c r="C22071" s="749" t="s">
        <v>50186</v>
      </c>
      <c r="D22071" s="749" t="s">
        <v>50187</v>
      </c>
      <c r="E22071" s="749" t="s">
        <v>50188</v>
      </c>
      <c r="I22071" s="749" t="s">
        <v>30</v>
      </c>
      <c r="J22071" s="749" t="n">
        <v>304.69</v>
      </c>
    </row>
    <row collapsed="false" customFormat="false" customHeight="true" hidden="true" ht="12.75" outlineLevel="0" r="22072">
      <c r="A22072" s="749" t="s">
        <v>50189</v>
      </c>
      <c r="B22072" s="749" t="str">
        <f aca="false">C22072&amp;D22072&amp;E22072&amp;F22072&amp;G22072&amp;H22072</f>
        <v>ASSENTAMENTO DE POSTE DE CONCRETO,CIRCULAR,RETO DE 11,00M,COM CABECA DE CONCRETO,EXCLUSIVE FORNECIMENTO DO POSTE E DA CABECA</v>
      </c>
      <c r="C22072" s="749" t="s">
        <v>50186</v>
      </c>
      <c r="D22072" s="749" t="s">
        <v>50187</v>
      </c>
      <c r="E22072" s="749" t="s">
        <v>50188</v>
      </c>
      <c r="I22072" s="749" t="s">
        <v>30</v>
      </c>
      <c r="J22072" s="749" t="n">
        <v>267.53</v>
      </c>
    </row>
    <row collapsed="false" customFormat="false" customHeight="true" hidden="true" ht="12.75" outlineLevel="0" r="22073">
      <c r="A22073" s="749" t="s">
        <v>50190</v>
      </c>
      <c r="B22073" s="749" t="str">
        <f aca="false">C22073&amp;D22073&amp;E22073&amp;F22073&amp;G22073&amp;H22073</f>
        <v>ASSENTAMENTO DE POSTE DE CONCRETO,CIRCULAR,RETO DE 12,00M COM CABECA DE CONCRETO,EXCLUSIVE FORNECIMENTO DO POSTE E DA CABECA</v>
      </c>
      <c r="C22073" s="749" t="s">
        <v>50191</v>
      </c>
      <c r="D22073" s="749" t="s">
        <v>50187</v>
      </c>
      <c r="E22073" s="749" t="s">
        <v>50188</v>
      </c>
      <c r="I22073" s="749" t="s">
        <v>30</v>
      </c>
      <c r="J22073" s="749" t="n">
        <v>346.92</v>
      </c>
    </row>
    <row collapsed="false" customFormat="false" customHeight="true" hidden="true" ht="12.75" outlineLevel="0" r="22074">
      <c r="A22074" s="749" t="s">
        <v>50192</v>
      </c>
      <c r="B22074" s="749" t="str">
        <f aca="false">C22074&amp;D22074&amp;E22074&amp;F22074&amp;G22074&amp;H22074</f>
        <v>ASSENTAMENTO DE POSTE DE CONCRETO,CIRCULAR,RETO DE 12,00M COM CABECA DE CONCRETO,EXCLUSIVE FORNECIMENTO DO POSTE E DA CABECA</v>
      </c>
      <c r="C22074" s="749" t="s">
        <v>50191</v>
      </c>
      <c r="D22074" s="749" t="s">
        <v>50187</v>
      </c>
      <c r="E22074" s="749" t="s">
        <v>50188</v>
      </c>
      <c r="I22074" s="749" t="s">
        <v>30</v>
      </c>
      <c r="J22074" s="749" t="n">
        <v>306.38</v>
      </c>
    </row>
    <row collapsed="false" customFormat="false" customHeight="true" hidden="true" ht="12.75" outlineLevel="0" r="22075">
      <c r="A22075" s="749" t="s">
        <v>50193</v>
      </c>
      <c r="B22075" s="749" t="str">
        <f aca="false">C22075&amp;D22075&amp;E22075&amp;F22075&amp;G22075&amp;H22075</f>
        <v>ASSENTAMENTO DE POSTE DE CONCRETO,CIRCULAR,RETO DE 13,00M,COM CABECA DE CONCRETO,EXCLUSIVE FORNECIMENTO DO POSTE E DA CABECA</v>
      </c>
      <c r="C22075" s="749" t="s">
        <v>50194</v>
      </c>
      <c r="D22075" s="749" t="s">
        <v>50187</v>
      </c>
      <c r="E22075" s="749" t="s">
        <v>50188</v>
      </c>
      <c r="I22075" s="749" t="s">
        <v>30</v>
      </c>
      <c r="J22075" s="749" t="n">
        <v>426.62</v>
      </c>
    </row>
    <row collapsed="false" customFormat="false" customHeight="true" hidden="true" ht="12.75" outlineLevel="0" r="22076">
      <c r="A22076" s="749" t="s">
        <v>50195</v>
      </c>
      <c r="B22076" s="749" t="str">
        <f aca="false">C22076&amp;D22076&amp;E22076&amp;F22076&amp;G22076&amp;H22076</f>
        <v>ASSENTAMENTO DE POSTE DE CONCRETO,CIRCULAR,RETO DE 13,00M,COM CABECA DE CONCRETO,EXCLUSIVE FORNECIMENTO DO POSTE E DA CABECA</v>
      </c>
      <c r="C22076" s="749" t="s">
        <v>50194</v>
      </c>
      <c r="D22076" s="749" t="s">
        <v>50187</v>
      </c>
      <c r="E22076" s="749" t="s">
        <v>50188</v>
      </c>
      <c r="I22076" s="749" t="s">
        <v>30</v>
      </c>
      <c r="J22076" s="749" t="n">
        <v>375.94</v>
      </c>
    </row>
    <row collapsed="false" customFormat="false" customHeight="true" hidden="true" ht="12.75" outlineLevel="0" r="22077">
      <c r="A22077" s="749" t="s">
        <v>50196</v>
      </c>
      <c r="B22077" s="749" t="str">
        <f aca="false">C22077&amp;D22077&amp;E22077&amp;F22077&amp;G22077&amp;H22077</f>
        <v>ASSENTAMENTO DE POSTE DE CONCRETO,CIRCULAR,RETO DE 17,00M,COM CABECA DE CONCRETO,EXCLUSIVE FORNECIMENTO DO POSTE E DA CABECA</v>
      </c>
      <c r="C22077" s="749" t="s">
        <v>50197</v>
      </c>
      <c r="D22077" s="749" t="s">
        <v>50187</v>
      </c>
      <c r="E22077" s="749" t="s">
        <v>50188</v>
      </c>
      <c r="I22077" s="749" t="s">
        <v>30</v>
      </c>
      <c r="J22077" s="749" t="n">
        <v>567.22</v>
      </c>
    </row>
    <row collapsed="false" customFormat="false" customHeight="true" hidden="true" ht="12.75" outlineLevel="0" r="22078">
      <c r="A22078" s="749" t="s">
        <v>50198</v>
      </c>
      <c r="B22078" s="749" t="str">
        <f aca="false">C22078&amp;D22078&amp;E22078&amp;F22078&amp;G22078&amp;H22078</f>
        <v>ASSENTAMENTO DE POSTE DE CONCRETO,CIRCULAR,RETO DE 17,00M,COM CABECA DE CONCRETO,EXCLUSIVE FORNECIMENTO DO POSTE E DA CABECA</v>
      </c>
      <c r="C22078" s="749" t="s">
        <v>50197</v>
      </c>
      <c r="D22078" s="749" t="s">
        <v>50187</v>
      </c>
      <c r="E22078" s="749" t="s">
        <v>50188</v>
      </c>
      <c r="I22078" s="749" t="s">
        <v>30</v>
      </c>
      <c r="J22078" s="749" t="n">
        <v>499.65</v>
      </c>
    </row>
    <row collapsed="false" customFormat="false" customHeight="true" hidden="true" ht="12.75" outlineLevel="0" r="22079">
      <c r="A22079" s="749" t="s">
        <v>50199</v>
      </c>
      <c r="B22079" s="749" t="str">
        <f aca="false">C22079&amp;D22079&amp;E22079&amp;F22079&amp;G22079&amp;H22079</f>
        <v>ASSENTAMENTO DE POSTE RETO,DE ACO DE 3,50 ATE 6,00M,COM ENGASTAMENTO DA PARTE INFERIOR DA COLUNA DIRETAMENTE NO SOLO,EXCLUSIVE FORNECIMENTO DO POSTE</v>
      </c>
      <c r="C22079" s="749" t="s">
        <v>50200</v>
      </c>
      <c r="D22079" s="749" t="s">
        <v>50201</v>
      </c>
      <c r="E22079" s="749" t="s">
        <v>50202</v>
      </c>
      <c r="I22079" s="749" t="s">
        <v>30</v>
      </c>
      <c r="J22079" s="749" t="n">
        <v>134.5</v>
      </c>
    </row>
    <row collapsed="false" customFormat="false" customHeight="true" hidden="true" ht="12.75" outlineLevel="0" r="22080">
      <c r="A22080" s="749" t="s">
        <v>50203</v>
      </c>
      <c r="B22080" s="749" t="str">
        <f aca="false">C22080&amp;D22080&amp;E22080&amp;F22080&amp;G22080&amp;H22080</f>
        <v>ASSENTAMENTO DE POSTE RETO,DE ACO DE 3,50 ATE 6,00M,COM ENGASTAMENTO DA PARTE INFERIOR DA COLUNA DIRETAMENTE NO SOLO,EXCLUSIVE FORNECIMENTO DO POSTE</v>
      </c>
      <c r="C22080" s="749" t="s">
        <v>50200</v>
      </c>
      <c r="D22080" s="749" t="s">
        <v>50201</v>
      </c>
      <c r="E22080" s="749" t="s">
        <v>50202</v>
      </c>
      <c r="I22080" s="749" t="s">
        <v>30</v>
      </c>
      <c r="J22080" s="749" t="n">
        <v>117.61</v>
      </c>
    </row>
    <row collapsed="false" customFormat="false" customHeight="true" hidden="true" ht="12.75" outlineLevel="0" r="22081">
      <c r="A22081" s="749" t="s">
        <v>50204</v>
      </c>
      <c r="B22081" s="749" t="str">
        <f aca="false">C22081&amp;D22081&amp;E22081&amp;F22081&amp;G22081&amp;H22081</f>
        <v>ASSENTAMENTO DE POSTE RETO,DE ACO DE 7,00 ATE 11,00M,COM ENGASTAMENTO DA PARTE INFERIOR DA COLUNA DIRETAMENTE NO SOLO,EXCLUSIVE FORNECIMENTO DO POSTE</v>
      </c>
      <c r="C22081" s="749" t="s">
        <v>50205</v>
      </c>
      <c r="D22081" s="749" t="s">
        <v>50206</v>
      </c>
      <c r="E22081" s="749" t="s">
        <v>50207</v>
      </c>
      <c r="I22081" s="749" t="s">
        <v>30</v>
      </c>
      <c r="J22081" s="749" t="n">
        <v>270.74</v>
      </c>
    </row>
    <row collapsed="false" customFormat="false" customHeight="true" hidden="true" ht="12.75" outlineLevel="0" r="22082">
      <c r="A22082" s="749" t="s">
        <v>50208</v>
      </c>
      <c r="B22082" s="749" t="str">
        <f aca="false">C22082&amp;D22082&amp;E22082&amp;F22082&amp;G22082&amp;H22082</f>
        <v>ASSENTAMENTO DE POSTE RETO,DE ACO DE 7,00 ATE 11,00M,COM ENGASTAMENTO DA PARTE INFERIOR DA COLUNA DIRETAMENTE NO SOLO,EXCLUSIVE FORNECIMENTO DO POSTE</v>
      </c>
      <c r="C22082" s="749" t="s">
        <v>50205</v>
      </c>
      <c r="D22082" s="749" t="s">
        <v>50206</v>
      </c>
      <c r="E22082" s="749" t="s">
        <v>50207</v>
      </c>
      <c r="I22082" s="749" t="s">
        <v>30</v>
      </c>
      <c r="J22082" s="749" t="n">
        <v>236.96</v>
      </c>
    </row>
    <row collapsed="false" customFormat="false" customHeight="true" hidden="true" ht="12.75" outlineLevel="0" r="22083">
      <c r="A22083" s="749" t="s">
        <v>50209</v>
      </c>
      <c r="B22083" s="749" t="str">
        <f aca="false">C22083&amp;D22083&amp;E22083&amp;F22083&amp;G22083&amp;H22083</f>
        <v>ASSENTAMENTO DE POSTE RETO,DE ACO DE 13,00 ATE 20,00M,COM ENGASTAMENTO DA PARTE INFERIOR DA COLUNA DIRETAMENTE NO SOLO,EXCLUSIVE FORNECIMENTO DO POSTE</v>
      </c>
      <c r="C22083" s="749" t="s">
        <v>50210</v>
      </c>
      <c r="D22083" s="749" t="s">
        <v>50211</v>
      </c>
      <c r="E22083" s="749" t="s">
        <v>50212</v>
      </c>
      <c r="I22083" s="749" t="s">
        <v>30</v>
      </c>
      <c r="J22083" s="749" t="n">
        <v>542.15</v>
      </c>
    </row>
    <row collapsed="false" customFormat="false" customHeight="true" hidden="true" ht="12.75" outlineLevel="0" r="22084">
      <c r="A22084" s="749" t="s">
        <v>50213</v>
      </c>
      <c r="B22084" s="749" t="str">
        <f aca="false">C22084&amp;D22084&amp;E22084&amp;F22084&amp;G22084&amp;H22084</f>
        <v>ASSENTAMENTO DE POSTE RETO,DE ACO DE 13,00 ATE 20,00M,COM ENGASTAMENTO DA PARTE INFERIOR DA COLUNA DIRETAMENTE NO SOLO,EXCLUSIVE FORNECIMENTO DO POSTE</v>
      </c>
      <c r="C22084" s="749" t="s">
        <v>50210</v>
      </c>
      <c r="D22084" s="749" t="s">
        <v>50211</v>
      </c>
      <c r="E22084" s="749" t="s">
        <v>50212</v>
      </c>
      <c r="I22084" s="749" t="s">
        <v>30</v>
      </c>
      <c r="J22084" s="749" t="n">
        <v>474.58</v>
      </c>
    </row>
    <row collapsed="false" customFormat="false" customHeight="true" hidden="true" ht="12.75" outlineLevel="0" r="22085">
      <c r="A22085" s="749" t="s">
        <v>50214</v>
      </c>
      <c r="B22085" s="749" t="str">
        <f aca="false">C22085&amp;D22085&amp;E22085&amp;F22085&amp;G22085&amp;H22085</f>
        <v>ASSENTAMENTO DE POSTE CURVO,DE ACO DE 7,00M,DE 1 BRACO,COM ENGASTAMENTO DA PARTE INFERIOR DA COLUNA DIRETAMENTE NO SOLO,EXCLUSIVE FORNECIMENTO DO POSTE</v>
      </c>
      <c r="C22085" s="749" t="s">
        <v>50215</v>
      </c>
      <c r="D22085" s="749" t="s">
        <v>50216</v>
      </c>
      <c r="E22085" s="749" t="s">
        <v>50217</v>
      </c>
      <c r="I22085" s="749" t="s">
        <v>30</v>
      </c>
      <c r="J22085" s="749" t="n">
        <v>270.74</v>
      </c>
    </row>
    <row collapsed="false" customFormat="false" customHeight="true" hidden="true" ht="12.75" outlineLevel="0" r="22086">
      <c r="A22086" s="749" t="s">
        <v>50218</v>
      </c>
      <c r="B22086" s="749" t="str">
        <f aca="false">C22086&amp;D22086&amp;E22086&amp;F22086&amp;G22086&amp;H22086</f>
        <v>ASSENTAMENTO DE POSTE CURVO,DE ACO DE 7,00M,DE 1 BRACO,COM ENGASTAMENTO DA PARTE INFERIOR DA COLUNA DIRETAMENTE NO SOLO,EXCLUSIVE FORNECIMENTO DO POSTE</v>
      </c>
      <c r="C22086" s="749" t="s">
        <v>50215</v>
      </c>
      <c r="D22086" s="749" t="s">
        <v>50216</v>
      </c>
      <c r="E22086" s="749" t="s">
        <v>50217</v>
      </c>
      <c r="I22086" s="749" t="s">
        <v>30</v>
      </c>
      <c r="J22086" s="749" t="n">
        <v>236.96</v>
      </c>
    </row>
    <row collapsed="false" customFormat="false" customHeight="true" hidden="true" ht="12.75" outlineLevel="0" r="22087">
      <c r="A22087" s="749" t="s">
        <v>50219</v>
      </c>
      <c r="B22087" s="749" t="str">
        <f aca="false">C22087&amp;D22087&amp;E22087&amp;F22087&amp;G22087&amp;H22087</f>
        <v>ASSENTAMENTO DE POSTE CURVO,DE ACO DE 7,00M,DE 2 BRACOS,COMENGASTAMENTO DA PARTE INFERIOR DA COLUNA DIRETAMENTE NO SOLO,EXCLUSIVE FORNECIMENTO DO POSTE</v>
      </c>
      <c r="C22087" s="749" t="s">
        <v>50220</v>
      </c>
      <c r="D22087" s="749" t="s">
        <v>50221</v>
      </c>
      <c r="E22087" s="749" t="s">
        <v>50222</v>
      </c>
      <c r="I22087" s="749" t="s">
        <v>30</v>
      </c>
      <c r="J22087" s="749" t="n">
        <v>321.58</v>
      </c>
    </row>
    <row collapsed="false" customFormat="false" customHeight="true" hidden="true" ht="12.75" outlineLevel="0" r="22088">
      <c r="A22088" s="749" t="s">
        <v>50223</v>
      </c>
      <c r="B22088" s="749" t="str">
        <f aca="false">C22088&amp;D22088&amp;E22088&amp;F22088&amp;G22088&amp;H22088</f>
        <v>ASSENTAMENTO DE POSTE CURVO,DE ACO DE 7,00M,DE 2 BRACOS,COMENGASTAMENTO DA PARTE INFERIOR DA COLUNA DIRETAMENTE NO SOLO,EXCLUSIVE FORNECIMENTO DO POSTE</v>
      </c>
      <c r="C22088" s="749" t="s">
        <v>50220</v>
      </c>
      <c r="D22088" s="749" t="s">
        <v>50221</v>
      </c>
      <c r="E22088" s="749" t="s">
        <v>50222</v>
      </c>
      <c r="I22088" s="749" t="s">
        <v>30</v>
      </c>
      <c r="J22088" s="749" t="n">
        <v>281.04</v>
      </c>
    </row>
    <row collapsed="false" customFormat="false" customHeight="true" hidden="true" ht="12.75" outlineLevel="0" r="22089">
      <c r="A22089" s="749" t="s">
        <v>50224</v>
      </c>
      <c r="B22089" s="749" t="str">
        <f aca="false">C22089&amp;D22089&amp;E22089&amp;F22089&amp;G22089&amp;H22089</f>
        <v>ASSENTAMENTO DE POSTE CURVO,DE ACO DE 8,00 ATE 12,00M,DE 1 BRACO,COM ENGASTAMENTO DA PARTE INFERIOR DA COLUNA DIRETAMENTE NO SOLO,EXCLUSIVE FORNECIMENTO DO POSTE</v>
      </c>
      <c r="C22089" s="749" t="s">
        <v>50225</v>
      </c>
      <c r="D22089" s="749" t="s">
        <v>50226</v>
      </c>
      <c r="E22089" s="749" t="s">
        <v>50227</v>
      </c>
      <c r="I22089" s="749" t="s">
        <v>30</v>
      </c>
      <c r="J22089" s="749" t="n">
        <v>270.74</v>
      </c>
    </row>
    <row collapsed="false" customFormat="false" customHeight="true" hidden="true" ht="12.75" outlineLevel="0" r="22090">
      <c r="A22090" s="749" t="s">
        <v>50228</v>
      </c>
      <c r="B22090" s="749" t="str">
        <f aca="false">C22090&amp;D22090&amp;E22090&amp;F22090&amp;G22090&amp;H22090</f>
        <v>ASSENTAMENTO DE POSTE CURVO,DE ACO DE 8,00 ATE 12,00M,DE 1 BRACO,COM ENGASTAMENTO DA PARTE INFERIOR DA COLUNA DIRETAMENTE NO SOLO,EXCLUSIVE FORNECIMENTO DO POSTE</v>
      </c>
      <c r="C22090" s="749" t="s">
        <v>50225</v>
      </c>
      <c r="D22090" s="749" t="s">
        <v>50226</v>
      </c>
      <c r="E22090" s="749" t="s">
        <v>50227</v>
      </c>
      <c r="I22090" s="749" t="s">
        <v>30</v>
      </c>
      <c r="J22090" s="749" t="n">
        <v>236.96</v>
      </c>
    </row>
    <row collapsed="false" customFormat="false" customHeight="true" hidden="true" ht="12.75" outlineLevel="0" r="22091">
      <c r="A22091" s="749" t="s">
        <v>50229</v>
      </c>
      <c r="B22091" s="749" t="str">
        <f aca="false">C22091&amp;D22091&amp;E22091&amp;F22091&amp;G22091&amp;H22091</f>
        <v>ASSENTAMENTO DE POSTE CURVO,DE ACO DE 8,00 ATE 12,00M,DE 2 BRACOS,COM ENGASTAMENTO DA PARTE INFERIOR DA COLUNA DIRETAMENE NO SOLO,EXCLUSIVE FORNECIMENTO DO POSTE</v>
      </c>
      <c r="C22091" s="749" t="s">
        <v>50230</v>
      </c>
      <c r="D22091" s="749" t="s">
        <v>50231</v>
      </c>
      <c r="E22091" s="749" t="s">
        <v>50227</v>
      </c>
      <c r="I22091" s="749" t="s">
        <v>30</v>
      </c>
      <c r="J22091" s="749" t="n">
        <v>321.58</v>
      </c>
    </row>
    <row collapsed="false" customFormat="false" customHeight="true" hidden="true" ht="12.75" outlineLevel="0" r="22092">
      <c r="A22092" s="749" t="s">
        <v>50232</v>
      </c>
      <c r="B22092" s="749" t="str">
        <f aca="false">C22092&amp;D22092&amp;E22092&amp;F22092&amp;G22092&amp;H22092</f>
        <v>ASSENTAMENTO DE POSTE CURVO,DE ACO DE 8,00 ATE 12,00M,DE 2 BRACOS,COM ENGASTAMENTO DA PARTE INFERIOR DA COLUNA DIRETAMENE NO SOLO,EXCLUSIVE FORNECIMENTO DO POSTE</v>
      </c>
      <c r="C22092" s="749" t="s">
        <v>50230</v>
      </c>
      <c r="D22092" s="749" t="s">
        <v>50231</v>
      </c>
      <c r="E22092" s="749" t="s">
        <v>50227</v>
      </c>
      <c r="I22092" s="749" t="s">
        <v>30</v>
      </c>
      <c r="J22092" s="749" t="n">
        <v>281.04</v>
      </c>
    </row>
    <row collapsed="false" customFormat="false" customHeight="true" hidden="true" ht="12.75" outlineLevel="0" r="22093">
      <c r="A22093" s="749" t="s">
        <v>50233</v>
      </c>
      <c r="B22093" s="749" t="str">
        <f aca="false">C22093&amp;D22093&amp;E22093&amp;F22093&amp;G22093&amp;H22093</f>
        <v>ASSENTAMENTO DE POSTE DE MADEIRA CIRCULAR DE 7,00M ATE 11,00M,EXCLUSIVE FORNECIMENTO DO POSTE</v>
      </c>
      <c r="C22093" s="749" t="s">
        <v>50234</v>
      </c>
      <c r="D22093" s="749" t="s">
        <v>50235</v>
      </c>
      <c r="I22093" s="749" t="s">
        <v>30</v>
      </c>
      <c r="J22093" s="749" t="n">
        <v>215.72</v>
      </c>
    </row>
    <row collapsed="false" customFormat="false" customHeight="true" hidden="true" ht="12.75" outlineLevel="0" r="22094">
      <c r="A22094" s="749" t="s">
        <v>50236</v>
      </c>
      <c r="B22094" s="749" t="str">
        <f aca="false">C22094&amp;D22094&amp;E22094&amp;F22094&amp;G22094&amp;H22094</f>
        <v>ASSENTAMENTO DE POSTE DE MADEIRA CIRCULAR DE 7,00M ATE 11,00M,EXCLUSIVE FORNECIMENTO DO POSTE</v>
      </c>
      <c r="C22094" s="749" t="s">
        <v>50234</v>
      </c>
      <c r="D22094" s="749" t="s">
        <v>50235</v>
      </c>
      <c r="I22094" s="749" t="s">
        <v>30</v>
      </c>
      <c r="J22094" s="749" t="n">
        <v>190.38</v>
      </c>
    </row>
    <row collapsed="false" customFormat="false" customHeight="true" hidden="true" ht="12.75" outlineLevel="0" r="22095">
      <c r="A22095" s="749" t="s">
        <v>50237</v>
      </c>
      <c r="B22095" s="749" t="str">
        <f aca="false">C22095&amp;D22095&amp;E22095&amp;F22095&amp;G22095&amp;H22095</f>
        <v>ASSENTAMENTO DE POSTE DE CONCRETO,CIRCULAR RETO DE 23,00M,EM FUNDACAO ESPECIAL,EXCLUSIVE FUNDACAO E FORNECIMENTO DO POSTE</v>
      </c>
      <c r="C22095" s="749" t="s">
        <v>50238</v>
      </c>
      <c r="D22095" s="749" t="s">
        <v>50239</v>
      </c>
      <c r="E22095" s="749" t="s">
        <v>9159</v>
      </c>
      <c r="I22095" s="749" t="s">
        <v>30</v>
      </c>
      <c r="J22095" s="749" t="n">
        <v>508.4</v>
      </c>
    </row>
    <row collapsed="false" customFormat="false" customHeight="true" hidden="true" ht="12.75" outlineLevel="0" r="22096">
      <c r="A22096" s="749" t="s">
        <v>50240</v>
      </c>
      <c r="B22096" s="749" t="str">
        <f aca="false">C22096&amp;D22096&amp;E22096&amp;F22096&amp;G22096&amp;H22096</f>
        <v>ASSENTAMENTO DE POSTE DE CONCRETO,CIRCULAR RETO DE 23,00M,EM FUNDACAO ESPECIAL,EXCLUSIVE FUNDACAO E FORNECIMENTO DO POSTE</v>
      </c>
      <c r="C22096" s="749" t="s">
        <v>50238</v>
      </c>
      <c r="D22096" s="749" t="s">
        <v>50239</v>
      </c>
      <c r="E22096" s="749" t="s">
        <v>9159</v>
      </c>
      <c r="I22096" s="749" t="s">
        <v>30</v>
      </c>
      <c r="J22096" s="749" t="n">
        <v>440.84</v>
      </c>
    </row>
    <row collapsed="false" customFormat="false" customHeight="true" hidden="true" ht="12.75" outlineLevel="0" r="22097">
      <c r="A22097" s="749" t="s">
        <v>50241</v>
      </c>
      <c r="B22097" s="749" t="str">
        <f aca="false">C22097&amp;D22097&amp;E22097&amp;F22097&amp;G22097&amp;H22097</f>
        <v>ASSENTAMENTO DE POSTE DE CONCRETO,CIRCULAR RETO DE 33,00M,EM FUNDACAO ESPECIAL,EXCLUSIVE FUNDACAO E FORNECIMENTO DO POSTE</v>
      </c>
      <c r="C22097" s="749" t="s">
        <v>50242</v>
      </c>
      <c r="D22097" s="749" t="s">
        <v>50239</v>
      </c>
      <c r="E22097" s="749" t="s">
        <v>9159</v>
      </c>
      <c r="I22097" s="749" t="s">
        <v>30</v>
      </c>
      <c r="J22097" s="749" t="n">
        <v>1525.22</v>
      </c>
    </row>
    <row collapsed="false" customFormat="false" customHeight="true" hidden="true" ht="12.75" outlineLevel="0" r="22098">
      <c r="A22098" s="749" t="s">
        <v>50243</v>
      </c>
      <c r="B22098" s="749" t="str">
        <f aca="false">C22098&amp;D22098&amp;E22098&amp;F22098&amp;G22098&amp;H22098</f>
        <v>ASSENTAMENTO DE POSTE DE CONCRETO,CIRCULAR RETO DE 33,00M,EM FUNDACAO ESPECIAL,EXCLUSIVE FUNDACAO E FORNECIMENTO DO POSTE</v>
      </c>
      <c r="C22098" s="749" t="s">
        <v>50242</v>
      </c>
      <c r="D22098" s="749" t="s">
        <v>50239</v>
      </c>
      <c r="E22098" s="749" t="s">
        <v>9159</v>
      </c>
      <c r="I22098" s="749" t="s">
        <v>30</v>
      </c>
      <c r="J22098" s="749" t="n">
        <v>1322.52</v>
      </c>
    </row>
    <row collapsed="false" customFormat="false" customHeight="true" hidden="true" ht="12.75" outlineLevel="0" r="22099">
      <c r="A22099" s="749" t="s">
        <v>50244</v>
      </c>
      <c r="B22099" s="749" t="str">
        <f aca="false">C22099&amp;D22099&amp;E22099&amp;F22099&amp;G22099&amp;H22099</f>
        <v>ASSENTAMENTO DE POSTE RETO,DE ACO DE 3,50 ATE 6,00M,COM FLANGE DE ACO SOLDADO NA SUA BASE,FIXADO POR PARAFUSOS CHUMBADORES ENGASTADOS EM FUNDACAO DE CONCRETO,EXCLUSIVE FUNDACAO EFORNECIMENTO DO POSTE</v>
      </c>
      <c r="C22099" s="749" t="s">
        <v>50245</v>
      </c>
      <c r="D22099" s="749" t="s">
        <v>50246</v>
      </c>
      <c r="E22099" s="749" t="s">
        <v>50247</v>
      </c>
      <c r="F22099" s="749" t="s">
        <v>50248</v>
      </c>
      <c r="I22099" s="749" t="s">
        <v>30</v>
      </c>
      <c r="J22099" s="749" t="n">
        <v>127.1</v>
      </c>
    </row>
    <row collapsed="false" customFormat="false" customHeight="true" hidden="true" ht="12.75" outlineLevel="0" r="22100">
      <c r="A22100" s="749" t="s">
        <v>50249</v>
      </c>
      <c r="B22100" s="749" t="str">
        <f aca="false">C22100&amp;D22100&amp;E22100&amp;F22100&amp;G22100&amp;H22100</f>
        <v>ASSENTAMENTO DE POSTE RETO,DE ACO DE 3,50 ATE 6,00M,COM FLANGE DE ACO SOLDADO NA SUA BASE,FIXADO POR PARAFUSOS CHUMBADORES ENGASTADOS EM FUNDACAO DE CONCRETO,EXCLUSIVE FUNDACAO EFORNECIMENTO DO POSTE</v>
      </c>
      <c r="C22100" s="749" t="s">
        <v>50245</v>
      </c>
      <c r="D22100" s="749" t="s">
        <v>50246</v>
      </c>
      <c r="E22100" s="749" t="s">
        <v>50247</v>
      </c>
      <c r="F22100" s="749" t="s">
        <v>50248</v>
      </c>
      <c r="I22100" s="749" t="s">
        <v>30</v>
      </c>
      <c r="J22100" s="749" t="n">
        <v>110.21</v>
      </c>
    </row>
    <row collapsed="false" customFormat="false" customHeight="true" hidden="true" ht="12.75" outlineLevel="0" r="22101">
      <c r="A22101" s="749" t="s">
        <v>50250</v>
      </c>
      <c r="B22101" s="749" t="str">
        <f aca="false">C22101&amp;D22101&amp;E22101&amp;F22101&amp;G22101&amp;H22101</f>
        <v>ASSENTAMENTO DE POSTE RETO,DE ACO DE 7,00 ATE 9,00M,COM FLANGE DE ACO SOLDADO NA SUA BASE,FIXADO POR PARAFUSOS CHUMBADORRES ENGASTADOS EM FUNDACAO DE CONCRETO,EXCLUSIVE FUNDACAO E FORNECIMENTO DO POSTE</v>
      </c>
      <c r="C22101" s="749" t="s">
        <v>50251</v>
      </c>
      <c r="D22101" s="749" t="s">
        <v>50246</v>
      </c>
      <c r="E22101" s="749" t="s">
        <v>50252</v>
      </c>
      <c r="F22101" s="749" t="s">
        <v>50253</v>
      </c>
      <c r="I22101" s="749" t="s">
        <v>30</v>
      </c>
      <c r="J22101" s="749" t="n">
        <v>190.65</v>
      </c>
    </row>
    <row collapsed="false" customFormat="false" customHeight="true" hidden="true" ht="12.75" outlineLevel="0" r="22102">
      <c r="A22102" s="749" t="s">
        <v>50254</v>
      </c>
      <c r="B22102" s="749" t="str">
        <f aca="false">C22102&amp;D22102&amp;E22102&amp;F22102&amp;G22102&amp;H22102</f>
        <v>ASSENTAMENTO DE POSTE RETO,DE ACO DE 7,00 ATE 9,00M,COM FLANGE DE ACO SOLDADO NA SUA BASE,FIXADO POR PARAFUSOS CHUMBADORRES ENGASTADOS EM FUNDACAO DE CONCRETO,EXCLUSIVE FUNDACAO E FORNECIMENTO DO POSTE</v>
      </c>
      <c r="C22102" s="749" t="s">
        <v>50251</v>
      </c>
      <c r="D22102" s="749" t="s">
        <v>50246</v>
      </c>
      <c r="E22102" s="749" t="s">
        <v>50252</v>
      </c>
      <c r="F22102" s="749" t="s">
        <v>50253</v>
      </c>
      <c r="I22102" s="749" t="s">
        <v>30</v>
      </c>
      <c r="J22102" s="749" t="n">
        <v>165.31</v>
      </c>
    </row>
    <row collapsed="false" customFormat="false" customHeight="true" hidden="true" ht="12.75" outlineLevel="0" r="22103">
      <c r="A22103" s="749" t="s">
        <v>50255</v>
      </c>
      <c r="B22103" s="749" t="str">
        <f aca="false">C22103&amp;D22103&amp;E22103&amp;F22103&amp;G22103&amp;H22103</f>
        <v>ASSENTAMENTO DE POSTE RETO,DE ACO DE 13,00 ATE 20,00M,COM FLANGE DE ACO SOLDADO NA SUA BASE,FIXADO POR PARAFUSOS CHUMBADORES ENGASTADOS EM FUNDACAO DE CONCRETO,EXCLUSIVE FUNDACAO E FORNECIMENTO DO POSTE</v>
      </c>
      <c r="C22103" s="749" t="s">
        <v>50256</v>
      </c>
      <c r="D22103" s="749" t="s">
        <v>50257</v>
      </c>
      <c r="E22103" s="749" t="s">
        <v>50258</v>
      </c>
      <c r="F22103" s="749" t="s">
        <v>50253</v>
      </c>
      <c r="I22103" s="749" t="s">
        <v>30</v>
      </c>
      <c r="J22103" s="749" t="n">
        <v>254.2</v>
      </c>
    </row>
    <row collapsed="false" customFormat="false" customHeight="true" hidden="true" ht="12.75" outlineLevel="0" r="22104">
      <c r="A22104" s="749" t="s">
        <v>50259</v>
      </c>
      <c r="B22104" s="749" t="str">
        <f aca="false">C22104&amp;D22104&amp;E22104&amp;F22104&amp;G22104&amp;H22104</f>
        <v>ASSENTAMENTO DE POSTE RETO,DE ACO DE 13,00 ATE 20,00M,COM FLANGE DE ACO SOLDADO NA SUA BASE,FIXADO POR PARAFUSOS CHUMBADORES ENGASTADOS EM FUNDACAO DE CONCRETO,EXCLUSIVE FUNDACAO E FORNECIMENTO DO POSTE</v>
      </c>
      <c r="C22104" s="749" t="s">
        <v>50256</v>
      </c>
      <c r="D22104" s="749" t="s">
        <v>50257</v>
      </c>
      <c r="E22104" s="749" t="s">
        <v>50258</v>
      </c>
      <c r="F22104" s="749" t="s">
        <v>50253</v>
      </c>
      <c r="I22104" s="749" t="s">
        <v>30</v>
      </c>
      <c r="J22104" s="749" t="n">
        <v>220.42</v>
      </c>
    </row>
    <row collapsed="false" customFormat="false" customHeight="true" hidden="true" ht="12.75" outlineLevel="0" r="22105">
      <c r="A22105" s="749" t="s">
        <v>50260</v>
      </c>
      <c r="B22105" s="749" t="str">
        <f aca="false">C22105&amp;D22105&amp;E22105&amp;F22105&amp;G22105&amp;H22105</f>
        <v>ASSENTAMENTO DE POSTE CURVO,DE 1 BRACO,DE ACO DE 8,00 ATE 9,00M,COM FLANGE DE ACO SOLDADO NA SUA BASE,FIXADO POR PARAFUSOS CHUMBADORES ENGASTADOS EM FUNDACAO DE CONCRETO,EXCLUSIVEFUNDACAO E FORNECIMENTO DO POSTE</v>
      </c>
      <c r="C22105" s="749" t="s">
        <v>50261</v>
      </c>
      <c r="D22105" s="749" t="s">
        <v>50262</v>
      </c>
      <c r="E22105" s="749" t="s">
        <v>50263</v>
      </c>
      <c r="F22105" s="749" t="s">
        <v>50264</v>
      </c>
      <c r="I22105" s="749" t="s">
        <v>30</v>
      </c>
      <c r="J22105" s="749" t="n">
        <v>127.1</v>
      </c>
    </row>
    <row collapsed="false" customFormat="false" customHeight="true" hidden="true" ht="12.75" outlineLevel="0" r="22106">
      <c r="A22106" s="749" t="s">
        <v>50265</v>
      </c>
      <c r="B22106" s="749" t="str">
        <f aca="false">C22106&amp;D22106&amp;E22106&amp;F22106&amp;G22106&amp;H22106</f>
        <v>ASSENTAMENTO DE POSTE CURVO,DE 1 BRACO,DE ACO DE 8,00 ATE 9,00M,COM FLANGE DE ACO SOLDADO NA SUA BASE,FIXADO POR PARAFUSOS CHUMBADORES ENGASTADOS EM FUNDACAO DE CONCRETO,EXCLUSIVEFUNDACAO E FORNECIMENTO DO POSTE</v>
      </c>
      <c r="C22106" s="749" t="s">
        <v>50261</v>
      </c>
      <c r="D22106" s="749" t="s">
        <v>50262</v>
      </c>
      <c r="E22106" s="749" t="s">
        <v>50263</v>
      </c>
      <c r="F22106" s="749" t="s">
        <v>50264</v>
      </c>
      <c r="I22106" s="749" t="s">
        <v>30</v>
      </c>
      <c r="J22106" s="749" t="n">
        <v>110.21</v>
      </c>
    </row>
    <row collapsed="false" customFormat="false" customHeight="true" hidden="true" ht="12.75" outlineLevel="0" r="22107">
      <c r="A22107" s="749" t="s">
        <v>50266</v>
      </c>
      <c r="B22107" s="749" t="str">
        <f aca="false">C22107&amp;D22107&amp;E22107&amp;F22107&amp;G22107&amp;H22107</f>
        <v>ASSENTAMENTO DE POSTE CURVO,DE 1 BRACO,DE ACO DE 10,00 ATE 12,00M,COM FLANGE DE ACO SOLDADO NA SUA BASE,FIXADO POR PARAFUSOS CHUMBADORES ENGASTADOS EM FUNDACAO DE CONCRETO,EXCLUSIVE FUNDACAO E FORNECIMENTO DO POSTE</v>
      </c>
      <c r="C22107" s="749" t="s">
        <v>50267</v>
      </c>
      <c r="D22107" s="749" t="s">
        <v>50268</v>
      </c>
      <c r="E22107" s="749" t="s">
        <v>50269</v>
      </c>
      <c r="F22107" s="749" t="s">
        <v>50270</v>
      </c>
      <c r="I22107" s="749" t="s">
        <v>30</v>
      </c>
      <c r="J22107" s="749" t="n">
        <v>203.36</v>
      </c>
    </row>
    <row collapsed="false" customFormat="false" customHeight="true" hidden="true" ht="12.75" outlineLevel="0" r="22108">
      <c r="A22108" s="749" t="s">
        <v>50271</v>
      </c>
      <c r="B22108" s="749" t="str">
        <f aca="false">C22108&amp;D22108&amp;E22108&amp;F22108&amp;G22108&amp;H22108</f>
        <v>ASSENTAMENTO DE POSTE CURVO,DE 1 BRACO,DE ACO DE 10,00 ATE 12,00M,COM FLANGE DE ACO SOLDADO NA SUA BASE,FIXADO POR PARAFUSOS CHUMBADORES ENGASTADOS EM FUNDACAO DE CONCRETO,EXCLUSIVE FUNDACAO E FORNECIMENTO DO POSTE</v>
      </c>
      <c r="C22108" s="749" t="s">
        <v>50267</v>
      </c>
      <c r="D22108" s="749" t="s">
        <v>50268</v>
      </c>
      <c r="E22108" s="749" t="s">
        <v>50269</v>
      </c>
      <c r="F22108" s="749" t="s">
        <v>50270</v>
      </c>
      <c r="I22108" s="749" t="s">
        <v>30</v>
      </c>
      <c r="J22108" s="749" t="n">
        <v>176.33</v>
      </c>
    </row>
    <row collapsed="false" customFormat="false" customHeight="true" hidden="true" ht="12.75" outlineLevel="0" r="22109">
      <c r="A22109" s="749" t="s">
        <v>50272</v>
      </c>
      <c r="B22109" s="749" t="str">
        <f aca="false">C22109&amp;D22109&amp;E22109&amp;F22109&amp;G22109&amp;H22109</f>
        <v>ASSENTAMENTO DE POSTE CURVO,DE 2 BRACOS,DE ACO DE 8,00 ATE 9,00M,COM FLANGE DE ACO SOLDADO NA SUA BASE,FIXADO POR PARAFUSOS CHUMBADORES ENGASTADOS EM FUNDACAO DE CONCRETO,EXCLUSIVE FUNDACAO E FORNECIMENTO DO POSTE</v>
      </c>
      <c r="C22109" s="749" t="s">
        <v>50273</v>
      </c>
      <c r="D22109" s="749" t="s">
        <v>50274</v>
      </c>
      <c r="E22109" s="749" t="s">
        <v>50275</v>
      </c>
      <c r="F22109" s="749" t="s">
        <v>50276</v>
      </c>
      <c r="I22109" s="749" t="s">
        <v>30</v>
      </c>
      <c r="J22109" s="749" t="n">
        <v>152.52</v>
      </c>
    </row>
    <row collapsed="false" customFormat="false" customHeight="true" hidden="true" ht="12.75" outlineLevel="0" r="22110">
      <c r="A22110" s="749" t="s">
        <v>50277</v>
      </c>
      <c r="B22110" s="749" t="str">
        <f aca="false">C22110&amp;D22110&amp;E22110&amp;F22110&amp;G22110&amp;H22110</f>
        <v>ASSENTAMENTO DE POSTE CURVO,DE 2 BRACOS,DE ACO DE 8,00 ATE 9,00M,COM FLANGE DE ACO SOLDADO NA SUA BASE,FIXADO POR PARAFUSOS CHUMBADORES ENGASTADOS EM FUNDACAO DE CONCRETO,EXCLUSIVE FUNDACAO E FORNECIMENTO DO POSTE</v>
      </c>
      <c r="C22110" s="749" t="s">
        <v>50273</v>
      </c>
      <c r="D22110" s="749" t="s">
        <v>50274</v>
      </c>
      <c r="E22110" s="749" t="s">
        <v>50275</v>
      </c>
      <c r="F22110" s="749" t="s">
        <v>50276</v>
      </c>
      <c r="I22110" s="749" t="s">
        <v>30</v>
      </c>
      <c r="J22110" s="749" t="n">
        <v>132.25</v>
      </c>
    </row>
    <row collapsed="false" customFormat="false" customHeight="true" hidden="true" ht="12.75" outlineLevel="0" r="22111">
      <c r="A22111" s="749" t="s">
        <v>50278</v>
      </c>
      <c r="B22111" s="749" t="str">
        <f aca="false">C22111&amp;D22111&amp;E22111&amp;F22111&amp;G22111&amp;H22111</f>
        <v>ASSENTAMENTO DE POSTE CURVO,DE 2 BRACOS,DE ACO DE 10,00 ATE12,00M,COM FLANGE DE ACO SOLDADO NA SUA BASE,FIXADO POR PARAFUSOS CHUMBADORES ENGASTADOS EM FUNDACAO DE CONCRETO,EXCLUSIVE FUNDACAO E FORNECIMENTO DO POSTE</v>
      </c>
      <c r="C22111" s="749" t="s">
        <v>50279</v>
      </c>
      <c r="D22111" s="749" t="s">
        <v>50280</v>
      </c>
      <c r="E22111" s="749" t="s">
        <v>50281</v>
      </c>
      <c r="F22111" s="749" t="s">
        <v>50282</v>
      </c>
      <c r="I22111" s="749" t="s">
        <v>30</v>
      </c>
      <c r="J22111" s="749" t="n">
        <v>254.2</v>
      </c>
    </row>
    <row collapsed="false" customFormat="false" customHeight="true" hidden="true" ht="12.75" outlineLevel="0" r="22112">
      <c r="A22112" s="749" t="s">
        <v>50283</v>
      </c>
      <c r="B22112" s="749" t="str">
        <f aca="false">C22112&amp;D22112&amp;E22112&amp;F22112&amp;G22112&amp;H22112</f>
        <v>ASSENTAMENTO DE POSTE CURVO,DE 2 BRACOS,DE ACO DE 10,00 ATE12,00M,COM FLANGE DE ACO SOLDADO NA SUA BASE,FIXADO POR PARAFUSOS CHUMBADORES ENGASTADOS EM FUNDACAO DE CONCRETO,EXCLUSIVE FUNDACAO E FORNECIMENTO DO POSTE</v>
      </c>
      <c r="C22112" s="749" t="s">
        <v>50279</v>
      </c>
      <c r="D22112" s="749" t="s">
        <v>50280</v>
      </c>
      <c r="E22112" s="749" t="s">
        <v>50281</v>
      </c>
      <c r="F22112" s="749" t="s">
        <v>50282</v>
      </c>
      <c r="I22112" s="749" t="s">
        <v>30</v>
      </c>
      <c r="J22112" s="749" t="n">
        <v>220.42</v>
      </c>
    </row>
    <row collapsed="false" customFormat="false" customHeight="true" hidden="true" ht="12.75" outlineLevel="0" r="22113">
      <c r="A22113" s="749" t="s">
        <v>50284</v>
      </c>
      <c r="B22113" s="749" t="str">
        <f aca="false">C22113&amp;D22113&amp;E22113&amp;F22113&amp;G22113&amp;H22113</f>
        <v>POSTE DE CONCRETO COM SECAO CIRCULAR,RETO,COM 9,00M DE COMPRIMENTO,TIPO LEVE,EXCLUSIVE TRANSPORTE.FORNECIMENTO</v>
      </c>
      <c r="C22113" s="749" t="s">
        <v>50285</v>
      </c>
      <c r="D22113" s="749" t="s">
        <v>50286</v>
      </c>
      <c r="I22113" s="749" t="s">
        <v>30</v>
      </c>
      <c r="J22113" s="749" t="n">
        <v>793</v>
      </c>
    </row>
    <row collapsed="false" customFormat="false" customHeight="true" hidden="true" ht="12.75" outlineLevel="0" r="22114">
      <c r="A22114" s="749" t="s">
        <v>50287</v>
      </c>
      <c r="B22114" s="749" t="str">
        <f aca="false">C22114&amp;D22114&amp;E22114&amp;F22114&amp;G22114&amp;H22114</f>
        <v>POSTE DE CONCRETO COM SECAO CIRCULAR,RETO,COM 9,00M DE COMPRIMENTO,TIPO LEVE,EXCLUSIVE TRANSPORTE.FORNECIMENTO</v>
      </c>
      <c r="C22114" s="749" t="s">
        <v>50285</v>
      </c>
      <c r="D22114" s="749" t="s">
        <v>50286</v>
      </c>
      <c r="I22114" s="749" t="s">
        <v>30</v>
      </c>
      <c r="J22114" s="749" t="n">
        <v>793</v>
      </c>
    </row>
    <row collapsed="false" customFormat="false" customHeight="true" hidden="true" ht="12.75" outlineLevel="0" r="22115">
      <c r="A22115" s="749" t="s">
        <v>50288</v>
      </c>
      <c r="B22115" s="749" t="str">
        <f aca="false">C22115&amp;D22115&amp;E22115&amp;F22115&amp;G22115&amp;H22115</f>
        <v>POSTE DE CONCRETO COM SECAO CIRCULAR,RETO,COM 11,00M DE COMPRIMENTO,TIPO LEVE,EXCLUSIVE TRANSPORTE.FORNECIMENTO</v>
      </c>
      <c r="C22115" s="749" t="s">
        <v>50289</v>
      </c>
      <c r="D22115" s="749" t="s">
        <v>50290</v>
      </c>
      <c r="I22115" s="749" t="s">
        <v>30</v>
      </c>
      <c r="J22115" s="749" t="n">
        <v>846.56</v>
      </c>
    </row>
    <row collapsed="false" customFormat="false" customHeight="true" hidden="true" ht="12.75" outlineLevel="0" r="22116">
      <c r="A22116" s="749" t="s">
        <v>50291</v>
      </c>
      <c r="B22116" s="749" t="str">
        <f aca="false">C22116&amp;D22116&amp;E22116&amp;F22116&amp;G22116&amp;H22116</f>
        <v>POSTE DE CONCRETO COM SECAO CIRCULAR,RETO,COM 11,00M DE COMPRIMENTO,TIPO LEVE,EXCLUSIVE TRANSPORTE.FORNECIMENTO</v>
      </c>
      <c r="C22116" s="749" t="s">
        <v>50289</v>
      </c>
      <c r="D22116" s="749" t="s">
        <v>50290</v>
      </c>
      <c r="I22116" s="749" t="s">
        <v>30</v>
      </c>
      <c r="J22116" s="749" t="n">
        <v>846.56</v>
      </c>
    </row>
    <row collapsed="false" customFormat="false" customHeight="true" hidden="true" ht="12.75" outlineLevel="0" r="22117">
      <c r="A22117" s="749" t="s">
        <v>50292</v>
      </c>
      <c r="B22117" s="749" t="str">
        <f aca="false">C22117&amp;D22117&amp;E22117&amp;F22117&amp;G22117&amp;H22117</f>
        <v>POSTE DE CONCRETO COM SECAO CIRCULAR,RETO,COM 11,00M DE COMPRIMENTO,TIPO PESADO,EXCLUSIVE TRANSPORTE.FORNECIMENTO</v>
      </c>
      <c r="C22117" s="749" t="s">
        <v>50289</v>
      </c>
      <c r="D22117" s="749" t="s">
        <v>50293</v>
      </c>
      <c r="I22117" s="749" t="s">
        <v>30</v>
      </c>
      <c r="J22117" s="749" t="n">
        <v>1154.4</v>
      </c>
    </row>
    <row collapsed="false" customFormat="false" customHeight="true" hidden="true" ht="12.75" outlineLevel="0" r="22118">
      <c r="A22118" s="749" t="s">
        <v>50294</v>
      </c>
      <c r="B22118" s="749" t="str">
        <f aca="false">C22118&amp;D22118&amp;E22118&amp;F22118&amp;G22118&amp;H22118</f>
        <v>POSTE DE CONCRETO COM SECAO CIRCULAR,RETO,COM 11,00M DE COMPRIMENTO,TIPO PESADO,EXCLUSIVE TRANSPORTE.FORNECIMENTO</v>
      </c>
      <c r="C22118" s="749" t="s">
        <v>50289</v>
      </c>
      <c r="D22118" s="749" t="s">
        <v>50293</v>
      </c>
      <c r="I22118" s="749" t="s">
        <v>30</v>
      </c>
      <c r="J22118" s="749" t="n">
        <v>1154.4</v>
      </c>
    </row>
    <row collapsed="false" customFormat="false" customHeight="true" hidden="true" ht="12.75" outlineLevel="0" r="22119">
      <c r="A22119" s="749" t="s">
        <v>50295</v>
      </c>
      <c r="B22119" s="749" t="str">
        <f aca="false">C22119&amp;D22119&amp;E22119&amp;F22119&amp;G22119&amp;H22119</f>
        <v>POSTE DE CONCRETO COM SECAO CIRCULAR,RETO,COM 12,00M DE COMPRIMENTO,TIPO LEVE,EXCLUSIVE TRANSPORTE.FORNECIMENTO</v>
      </c>
      <c r="C22119" s="749" t="s">
        <v>50296</v>
      </c>
      <c r="D22119" s="749" t="s">
        <v>50290</v>
      </c>
      <c r="I22119" s="749" t="s">
        <v>30</v>
      </c>
      <c r="J22119" s="749" t="n">
        <v>1230</v>
      </c>
    </row>
    <row collapsed="false" customFormat="false" customHeight="true" hidden="true" ht="12.75" outlineLevel="0" r="22120">
      <c r="A22120" s="749" t="s">
        <v>50297</v>
      </c>
      <c r="B22120" s="749" t="str">
        <f aca="false">C22120&amp;D22120&amp;E22120&amp;F22120&amp;G22120&amp;H22120</f>
        <v>POSTE DE CONCRETO COM SECAO CIRCULAR,RETO,COM 12,00M DE COMPRIMENTO,TIPO LEVE,EXCLUSIVE TRANSPORTE.FORNECIMENTO</v>
      </c>
      <c r="C22120" s="749" t="s">
        <v>50296</v>
      </c>
      <c r="D22120" s="749" t="s">
        <v>50290</v>
      </c>
      <c r="I22120" s="749" t="s">
        <v>30</v>
      </c>
      <c r="J22120" s="749" t="n">
        <v>1230</v>
      </c>
    </row>
    <row collapsed="false" customFormat="false" customHeight="true" hidden="true" ht="12.75" outlineLevel="0" r="22121">
      <c r="A22121" s="749" t="s">
        <v>50298</v>
      </c>
      <c r="B22121" s="749" t="str">
        <f aca="false">C22121&amp;D22121&amp;E22121&amp;F22121&amp;G22121&amp;H22121</f>
        <v>POSTE DE CONCRETO COM SECAO CIRCULAR,RETO,COM 12,00M DE COMPRIMENTO,TIPO PESADO,EXCLUSIVE TRANSPORTE.FORNECIMENTO</v>
      </c>
      <c r="C22121" s="749" t="s">
        <v>50296</v>
      </c>
      <c r="D22121" s="749" t="s">
        <v>50293</v>
      </c>
      <c r="I22121" s="749" t="s">
        <v>30</v>
      </c>
      <c r="J22121" s="749" t="n">
        <v>1725</v>
      </c>
    </row>
    <row collapsed="false" customFormat="false" customHeight="true" hidden="true" ht="12.75" outlineLevel="0" r="22122">
      <c r="A22122" s="749" t="s">
        <v>50299</v>
      </c>
      <c r="B22122" s="749" t="str">
        <f aca="false">C22122&amp;D22122&amp;E22122&amp;F22122&amp;G22122&amp;H22122</f>
        <v>POSTE DE CONCRETO COM SECAO CIRCULAR,RETO,COM 12,00M DE COMPRIMENTO,TIPO PESADO,EXCLUSIVE TRANSPORTE.FORNECIMENTO</v>
      </c>
      <c r="C22122" s="749" t="s">
        <v>50296</v>
      </c>
      <c r="D22122" s="749" t="s">
        <v>50293</v>
      </c>
      <c r="I22122" s="749" t="s">
        <v>30</v>
      </c>
      <c r="J22122" s="749" t="n">
        <v>1725</v>
      </c>
    </row>
    <row collapsed="false" customFormat="false" customHeight="true" hidden="true" ht="12.75" outlineLevel="0" r="22123">
      <c r="A22123" s="749" t="s">
        <v>50300</v>
      </c>
      <c r="B22123" s="749" t="str">
        <f aca="false">C22123&amp;D22123&amp;E22123&amp;F22123&amp;G22123&amp;H22123</f>
        <v>POSTE DE CONCRETO,COM SECAO CIRCULAR,RETO,COM 13,00M DE COMPRIMENTO,CONICIDADE REDUZIDA,EXCLUSIVE TRANSPORTE.FORNECIMENTO</v>
      </c>
      <c r="C22123" s="749" t="s">
        <v>50301</v>
      </c>
      <c r="D22123" s="749" t="s">
        <v>50302</v>
      </c>
      <c r="E22123" s="749" t="s">
        <v>11365</v>
      </c>
      <c r="I22123" s="749" t="s">
        <v>30</v>
      </c>
      <c r="J22123" s="749" t="n">
        <v>1536</v>
      </c>
    </row>
    <row collapsed="false" customFormat="false" customHeight="true" hidden="true" ht="12.75" outlineLevel="0" r="22124">
      <c r="A22124" s="749" t="s">
        <v>50303</v>
      </c>
      <c r="B22124" s="749" t="str">
        <f aca="false">C22124&amp;D22124&amp;E22124&amp;F22124&amp;G22124&amp;H22124</f>
        <v>POSTE DE CONCRETO,COM SECAO CIRCULAR,RETO,COM 13,00M DE COMPRIMENTO,CONICIDADE REDUZIDA,EXCLUSIVE TRANSPORTE.FORNECIMENTO</v>
      </c>
      <c r="C22124" s="749" t="s">
        <v>50301</v>
      </c>
      <c r="D22124" s="749" t="s">
        <v>50302</v>
      </c>
      <c r="E22124" s="749" t="s">
        <v>11365</v>
      </c>
      <c r="I22124" s="749" t="s">
        <v>30</v>
      </c>
      <c r="J22124" s="749" t="n">
        <v>1536</v>
      </c>
    </row>
    <row collapsed="false" customFormat="false" customHeight="true" hidden="true" ht="12.75" outlineLevel="0" r="22125">
      <c r="A22125" s="749" t="s">
        <v>50304</v>
      </c>
      <c r="B22125" s="749" t="str">
        <f aca="false">C22125&amp;D22125&amp;E22125&amp;F22125&amp;G22125&amp;H22125</f>
        <v>POSTE DE CONCRETO,COM SECAO CIRCULAR,RETO,COM 17,00M DE COMPRIMENTO,CONICIDADE REDUZIDA,EXCLUSIVE TRANSPORTE.FORNECIMENTO</v>
      </c>
      <c r="C22125" s="749" t="s">
        <v>50305</v>
      </c>
      <c r="D22125" s="749" t="s">
        <v>50302</v>
      </c>
      <c r="E22125" s="749" t="s">
        <v>11365</v>
      </c>
      <c r="I22125" s="749" t="s">
        <v>30</v>
      </c>
      <c r="J22125" s="749" t="n">
        <v>3100</v>
      </c>
    </row>
    <row collapsed="false" customFormat="false" customHeight="true" hidden="true" ht="12.75" outlineLevel="0" r="22126">
      <c r="A22126" s="749" t="s">
        <v>50306</v>
      </c>
      <c r="B22126" s="749" t="str">
        <f aca="false">C22126&amp;D22126&amp;E22126&amp;F22126&amp;G22126&amp;H22126</f>
        <v>POSTE DE CONCRETO,COM SECAO CIRCULAR,RETO,COM 17,00M DE COMPRIMENTO,CONICIDADE REDUZIDA,EXCLUSIVE TRANSPORTE.FORNECIMENTO</v>
      </c>
      <c r="C22126" s="749" t="s">
        <v>50305</v>
      </c>
      <c r="D22126" s="749" t="s">
        <v>50302</v>
      </c>
      <c r="E22126" s="749" t="s">
        <v>11365</v>
      </c>
      <c r="I22126" s="749" t="s">
        <v>30</v>
      </c>
      <c r="J22126" s="749" t="n">
        <v>3100</v>
      </c>
    </row>
    <row collapsed="false" customFormat="false" customHeight="true" hidden="true" ht="12.75" outlineLevel="0" r="22127">
      <c r="A22127" s="749" t="s">
        <v>50307</v>
      </c>
      <c r="B22127" s="749" t="str">
        <f aca="false">C22127&amp;D22127&amp;E22127&amp;F22127&amp;G22127&amp;H22127</f>
        <v>POSTE DE CONCRETO,COM SECAO CIRCULAR,RETO,COM 22,50M DE COMPRIMENTO,CONICIDADE REDUZIDA,EXCLUSIVE TRANSPORTE.FORNECIMENTO</v>
      </c>
      <c r="C22127" s="749" t="s">
        <v>50308</v>
      </c>
      <c r="D22127" s="749" t="s">
        <v>50302</v>
      </c>
      <c r="E22127" s="749" t="s">
        <v>11365</v>
      </c>
      <c r="I22127" s="749" t="s">
        <v>30</v>
      </c>
      <c r="J22127" s="749" t="n">
        <v>5400</v>
      </c>
    </row>
    <row collapsed="false" customFormat="false" customHeight="true" hidden="true" ht="12.75" outlineLevel="0" r="22128">
      <c r="A22128" s="749" t="s">
        <v>50309</v>
      </c>
      <c r="B22128" s="749" t="str">
        <f aca="false">C22128&amp;D22128&amp;E22128&amp;F22128&amp;G22128&amp;H22128</f>
        <v>POSTE DE CONCRETO,COM SECAO CIRCULAR,RETO,COM 22,50M DE COMPRIMENTO,CONICIDADE REDUZIDA,EXCLUSIVE TRANSPORTE.FORNECIMENTO</v>
      </c>
      <c r="C22128" s="749" t="s">
        <v>50308</v>
      </c>
      <c r="D22128" s="749" t="s">
        <v>50302</v>
      </c>
      <c r="E22128" s="749" t="s">
        <v>11365</v>
      </c>
      <c r="I22128" s="749" t="s">
        <v>30</v>
      </c>
      <c r="J22128" s="749" t="n">
        <v>5400</v>
      </c>
    </row>
    <row collapsed="false" customFormat="false" customHeight="true" hidden="true" ht="12.75" outlineLevel="0" r="22129">
      <c r="A22129" s="749" t="s">
        <v>50310</v>
      </c>
      <c r="B22129" s="749" t="str">
        <f aca="false">C22129&amp;D22129&amp;E22129&amp;F22129&amp;G22129&amp;H22129</f>
        <v>POSTE DE ACO,RETO,DE 3,00M,COM SAPATA,COM FURACAO PARA FIXACAO DE SEMAFORO REPETIDOR E PARA FIXACAO DE SEMAFORO PARA PEDESTRE,E PLACA INDICATIVA DE RUA,COM 4 CHUMBADORES DE 7/8"X50CM,TIPO IV-B,PADRAO RIOMAR.FORNECIMENTO</v>
      </c>
      <c r="C22129" s="749" t="s">
        <v>50311</v>
      </c>
      <c r="D22129" s="749" t="s">
        <v>50312</v>
      </c>
      <c r="E22129" s="749" t="s">
        <v>50313</v>
      </c>
      <c r="F22129" s="749" t="s">
        <v>50314</v>
      </c>
      <c r="I22129" s="749" t="s">
        <v>30</v>
      </c>
      <c r="J22129" s="749" t="n">
        <v>225.11</v>
      </c>
    </row>
    <row collapsed="false" customFormat="false" customHeight="true" hidden="true" ht="12.75" outlineLevel="0" r="22130">
      <c r="A22130" s="749" t="s">
        <v>50315</v>
      </c>
      <c r="B22130" s="749" t="str">
        <f aca="false">C22130&amp;D22130&amp;E22130&amp;F22130&amp;G22130&amp;H22130</f>
        <v>POSTE DE ACO,RETO,DE 3,00M,COM SAPATA,COM FURACAO PARA FIXACAO DE SEMAFORO REPETIDOR E PARA FIXACAO DE SEMAFORO PARA PEDESTRE,E PLACA INDICATIVA DE RUA,COM 4 CHUMBADORES DE 7/8"X50CM,TIPO IV-B,PADRAO RIOMAR.FORNECIMENTO</v>
      </c>
      <c r="C22130" s="749" t="s">
        <v>50311</v>
      </c>
      <c r="D22130" s="749" t="s">
        <v>50312</v>
      </c>
      <c r="E22130" s="749" t="s">
        <v>50313</v>
      </c>
      <c r="F22130" s="749" t="s">
        <v>50314</v>
      </c>
      <c r="I22130" s="749" t="s">
        <v>30</v>
      </c>
      <c r="J22130" s="749" t="n">
        <v>225.11</v>
      </c>
    </row>
    <row collapsed="false" customFormat="false" customHeight="true" hidden="true" ht="12.75" outlineLevel="0" r="22131">
      <c r="A22131" s="749" t="s">
        <v>50316</v>
      </c>
      <c r="B22131" s="749" t="str">
        <f aca="false">C22131&amp;D22131&amp;E22131&amp;F22131&amp;G22131&amp;H22131</f>
        <v>POSTE DE ACO SAE 1006/1020,RETO,PADRAO HADOCK LOBO,MONTAGEM1,ALTURA UTIL DE 4,50M,COM FLANGE,CONICO CONTINUO SEM EMENDAS E BRACO SIMPLES COM 0,45M PARA FIXACAO DE LUMINARIA,CONFORME DESENHO A2-1978-PD E ESPECIFICACAO EM-RIOLUZ-Nº4.FORNECIMENTO</v>
      </c>
      <c r="C22131" s="749" t="s">
        <v>50317</v>
      </c>
      <c r="D22131" s="749" t="s">
        <v>50318</v>
      </c>
      <c r="E22131" s="749" t="s">
        <v>50319</v>
      </c>
      <c r="F22131" s="749" t="s">
        <v>50320</v>
      </c>
      <c r="G22131" s="749" t="s">
        <v>13192</v>
      </c>
      <c r="I22131" s="749" t="s">
        <v>30</v>
      </c>
      <c r="J22131" s="749" t="n">
        <v>1332.28</v>
      </c>
    </row>
    <row collapsed="false" customFormat="false" customHeight="true" hidden="true" ht="12.75" outlineLevel="0" r="22132">
      <c r="A22132" s="749" t="s">
        <v>50321</v>
      </c>
      <c r="B22132" s="749" t="str">
        <f aca="false">C22132&amp;D22132&amp;E22132&amp;F22132&amp;G22132&amp;H22132</f>
        <v>POSTE DE ACO SAE 1006/1020,RETO,PADRAO HADOCK LOBO,MONTAGEM1,ALTURA UTIL DE 4,50M,COM FLANGE,CONICO CONTINUO SEM EMENDAS E BRACO SIMPLES COM 0,45M PARA FIXACAO DE LUMINARIA,CONFORME DESENHO A2-1978-PD E ESPECIFICACAO EM-RIOLUZ-Nº4.FORNECIMENTO</v>
      </c>
      <c r="C22132" s="749" t="s">
        <v>50317</v>
      </c>
      <c r="D22132" s="749" t="s">
        <v>50318</v>
      </c>
      <c r="E22132" s="749" t="s">
        <v>50319</v>
      </c>
      <c r="F22132" s="749" t="s">
        <v>50320</v>
      </c>
      <c r="G22132" s="749" t="s">
        <v>13192</v>
      </c>
      <c r="I22132" s="749" t="s">
        <v>30</v>
      </c>
      <c r="J22132" s="749" t="n">
        <v>1332.28</v>
      </c>
    </row>
    <row collapsed="false" customFormat="false" customHeight="true" hidden="true" ht="12.75" outlineLevel="0" r="22133">
      <c r="A22133" s="749" t="s">
        <v>50322</v>
      </c>
      <c r="B22133" s="749" t="str">
        <f aca="false">C22133&amp;D22133&amp;E22133&amp;F22133&amp;G22133&amp;H22133</f>
        <v>POSTE DE ACO SAE 1006/1020,RETO,PADRAO HADOCK LOBO,MONTAGEM1,ALTURA UTIL DE 6,00M,COM FLANGE,CONICO CONTINUO SEM EMENDAS E BRACO SIMPLES COM 0,60M PARA FIXACAO DE LUMINARIA,CONFORME DESENHO A2-1978-PD E ESPECIFICACAO EM-RIOLUZ-Nº4.FORNECIMENTO</v>
      </c>
      <c r="C22133" s="749" t="s">
        <v>50317</v>
      </c>
      <c r="D22133" s="749" t="s">
        <v>50323</v>
      </c>
      <c r="E22133" s="749" t="s">
        <v>50324</v>
      </c>
      <c r="F22133" s="749" t="s">
        <v>50320</v>
      </c>
      <c r="G22133" s="749" t="s">
        <v>13192</v>
      </c>
      <c r="I22133" s="749" t="s">
        <v>30</v>
      </c>
      <c r="J22133" s="749" t="n">
        <v>1527.86</v>
      </c>
    </row>
    <row collapsed="false" customFormat="false" customHeight="true" hidden="true" ht="12.75" outlineLevel="0" r="22134">
      <c r="A22134" s="749" t="s">
        <v>50325</v>
      </c>
      <c r="B22134" s="749" t="str">
        <f aca="false">C22134&amp;D22134&amp;E22134&amp;F22134&amp;G22134&amp;H22134</f>
        <v>POSTE DE ACO SAE 1006/1020,RETO,PADRAO HADOCK LOBO,MONTAGEM1,ALTURA UTIL DE 6,00M,COM FLANGE,CONICO CONTINUO SEM EMENDAS E BRACO SIMPLES COM 0,60M PARA FIXACAO DE LUMINARIA,CONFORME DESENHO A2-1978-PD E ESPECIFICACAO EM-RIOLUZ-Nº4.FORNECIMENTO</v>
      </c>
      <c r="C22134" s="749" t="s">
        <v>50317</v>
      </c>
      <c r="D22134" s="749" t="s">
        <v>50323</v>
      </c>
      <c r="E22134" s="749" t="s">
        <v>50324</v>
      </c>
      <c r="F22134" s="749" t="s">
        <v>50320</v>
      </c>
      <c r="G22134" s="749" t="s">
        <v>13192</v>
      </c>
      <c r="I22134" s="749" t="s">
        <v>30</v>
      </c>
      <c r="J22134" s="749" t="n">
        <v>1527.86</v>
      </c>
    </row>
    <row collapsed="false" customFormat="false" customHeight="true" hidden="true" ht="12.75" outlineLevel="0" r="22135">
      <c r="A22135" s="749" t="s">
        <v>50326</v>
      </c>
      <c r="B22135" s="749" t="str">
        <f aca="false">C22135&amp;D22135&amp;E22135&amp;F22135&amp;G22135&amp;H22135</f>
        <v>POSTE DE ACO SAE 1006/1020,RETO,PADRAO HADOCK LOBO,MONTAGEM1,ALTURA UTIL DE 9,00M,COM FLANGE,CONICO CONTINUO SEM EMENDAS E BRACO SIMPLES COM 1,10M PARA FIXACAO DE LUMINARIA,CONFORME DESENHO A2-1978-PD E ESPECIFICACAO EM-RIOLUZ-Nº4.FORNECIMENTO</v>
      </c>
      <c r="C22135" s="749" t="s">
        <v>50317</v>
      </c>
      <c r="D22135" s="749" t="s">
        <v>50327</v>
      </c>
      <c r="E22135" s="749" t="s">
        <v>50328</v>
      </c>
      <c r="F22135" s="749" t="s">
        <v>50320</v>
      </c>
      <c r="G22135" s="749" t="s">
        <v>13192</v>
      </c>
      <c r="I22135" s="749" t="s">
        <v>30</v>
      </c>
      <c r="J22135" s="749" t="n">
        <v>1669.36</v>
      </c>
    </row>
    <row collapsed="false" customFormat="false" customHeight="true" hidden="true" ht="12.75" outlineLevel="0" r="22136">
      <c r="A22136" s="749" t="s">
        <v>50329</v>
      </c>
      <c r="B22136" s="749" t="str">
        <f aca="false">C22136&amp;D22136&amp;E22136&amp;F22136&amp;G22136&amp;H22136</f>
        <v>POSTE DE ACO SAE 1006/1020,RETO,PADRAO HADOCK LOBO,MONTAGEM1,ALTURA UTIL DE 9,00M,COM FLANGE,CONICO CONTINUO SEM EMENDAS E BRACO SIMPLES COM 1,10M PARA FIXACAO DE LUMINARIA,CONFORME DESENHO A2-1978-PD E ESPECIFICACAO EM-RIOLUZ-Nº4.FORNECIMENTO</v>
      </c>
      <c r="C22136" s="749" t="s">
        <v>50317</v>
      </c>
      <c r="D22136" s="749" t="s">
        <v>50327</v>
      </c>
      <c r="E22136" s="749" t="s">
        <v>50328</v>
      </c>
      <c r="F22136" s="749" t="s">
        <v>50320</v>
      </c>
      <c r="G22136" s="749" t="s">
        <v>13192</v>
      </c>
      <c r="I22136" s="749" t="s">
        <v>30</v>
      </c>
      <c r="J22136" s="749" t="n">
        <v>1669.36</v>
      </c>
    </row>
    <row collapsed="false" customFormat="false" customHeight="true" hidden="true" ht="12.75" outlineLevel="0" r="22137">
      <c r="A22137" s="749" t="s">
        <v>50330</v>
      </c>
      <c r="B22137" s="749" t="str">
        <f aca="false">C22137&amp;D22137&amp;E22137&amp;F22137&amp;G22137&amp;H22137</f>
        <v>POSTE DE ACO SAE 1006/1020,RETO,PADRAO HADOCK LOBO,MONTAGEM2,ALTURA UTIL DE 4,50M,COM FLANGE,CONICO CONTINUO SEM EMENDAS E BRACO DUPLO COM 0,45M PARA FIXACAO DE LUMINARIA,CONFORME DESENHO A2-1978-PD E ESPECIFICACAO EM-RIOLUZ-Nº4.FORNECIMENTO</v>
      </c>
      <c r="C22137" s="749" t="s">
        <v>50317</v>
      </c>
      <c r="D22137" s="749" t="s">
        <v>50331</v>
      </c>
      <c r="E22137" s="749" t="s">
        <v>50332</v>
      </c>
      <c r="F22137" s="749" t="s">
        <v>50333</v>
      </c>
      <c r="G22137" s="749" t="s">
        <v>12104</v>
      </c>
      <c r="I22137" s="749" t="s">
        <v>30</v>
      </c>
      <c r="J22137" s="749" t="n">
        <v>1754.26</v>
      </c>
    </row>
    <row collapsed="false" customFormat="false" customHeight="true" hidden="true" ht="12.75" outlineLevel="0" r="22138">
      <c r="A22138" s="749" t="s">
        <v>50334</v>
      </c>
      <c r="B22138" s="749" t="str">
        <f aca="false">C22138&amp;D22138&amp;E22138&amp;F22138&amp;G22138&amp;H22138</f>
        <v>POSTE DE ACO SAE 1006/1020,RETO,PADRAO HADOCK LOBO,MONTAGEM2,ALTURA UTIL DE 4,50M,COM FLANGE,CONICO CONTINUO SEM EMENDAS E BRACO DUPLO COM 0,45M PARA FIXACAO DE LUMINARIA,CONFORME DESENHO A2-1978-PD E ESPECIFICACAO EM-RIOLUZ-Nº4.FORNECIMENTO</v>
      </c>
      <c r="C22138" s="749" t="s">
        <v>50317</v>
      </c>
      <c r="D22138" s="749" t="s">
        <v>50331</v>
      </c>
      <c r="E22138" s="749" t="s">
        <v>50332</v>
      </c>
      <c r="F22138" s="749" t="s">
        <v>50333</v>
      </c>
      <c r="G22138" s="749" t="s">
        <v>12104</v>
      </c>
      <c r="I22138" s="749" t="s">
        <v>30</v>
      </c>
      <c r="J22138" s="749" t="n">
        <v>1754.26</v>
      </c>
    </row>
    <row collapsed="false" customFormat="false" customHeight="true" hidden="true" ht="12.75" outlineLevel="0" r="22139">
      <c r="A22139" s="749" t="s">
        <v>50335</v>
      </c>
      <c r="B22139" s="749" t="str">
        <f aca="false">C22139&amp;D22139&amp;E22139&amp;F22139&amp;G22139&amp;H22139</f>
        <v>POSTE DE ACO SAE 1006/1020,RETO,PADRAO HADOCK LOBO,MONTAGEM2,ALTURA UTIL DE 6,00M,COM FLANGE,CONICO CONTINUO SEM EMENDAS E BRACO DUPLO COM 0,60M PARA FIXACAO DE LUMINARIA,CONFORME DESENHO A2-1978-PD E ESPECIFICACAO EM-RIOLUZ-Nº4.FORNECIMENTO</v>
      </c>
      <c r="C22139" s="749" t="s">
        <v>50317</v>
      </c>
      <c r="D22139" s="749" t="s">
        <v>50336</v>
      </c>
      <c r="E22139" s="749" t="s">
        <v>50337</v>
      </c>
      <c r="F22139" s="749" t="s">
        <v>50333</v>
      </c>
      <c r="G22139" s="749" t="s">
        <v>12104</v>
      </c>
      <c r="I22139" s="749" t="s">
        <v>30</v>
      </c>
      <c r="J22139" s="749" t="n">
        <v>992.9</v>
      </c>
    </row>
    <row collapsed="false" customFormat="false" customHeight="true" hidden="true" ht="12.75" outlineLevel="0" r="22140">
      <c r="A22140" s="749" t="s">
        <v>50338</v>
      </c>
      <c r="B22140" s="749" t="str">
        <f aca="false">C22140&amp;D22140&amp;E22140&amp;F22140&amp;G22140&amp;H22140</f>
        <v>POSTE DE ACO SAE 1006/1020,RETO,PADRAO HADOCK LOBO,MONTAGEM2,ALTURA UTIL DE 6,00M,COM FLANGE,CONICO CONTINUO SEM EMENDAS E BRACO DUPLO COM 0,60M PARA FIXACAO DE LUMINARIA,CONFORME DESENHO A2-1978-PD E ESPECIFICACAO EM-RIOLUZ-Nº4.FORNECIMENTO</v>
      </c>
      <c r="C22140" s="749" t="s">
        <v>50317</v>
      </c>
      <c r="D22140" s="749" t="s">
        <v>50336</v>
      </c>
      <c r="E22140" s="749" t="s">
        <v>50337</v>
      </c>
      <c r="F22140" s="749" t="s">
        <v>50333</v>
      </c>
      <c r="G22140" s="749" t="s">
        <v>12104</v>
      </c>
      <c r="I22140" s="749" t="s">
        <v>30</v>
      </c>
      <c r="J22140" s="749" t="n">
        <v>992.9</v>
      </c>
    </row>
    <row collapsed="false" customFormat="false" customHeight="true" hidden="true" ht="12.75" outlineLevel="0" r="22141">
      <c r="A22141" s="749" t="s">
        <v>50339</v>
      </c>
      <c r="B22141" s="749" t="str">
        <f aca="false">C22141&amp;D22141&amp;E22141&amp;F22141&amp;G22141&amp;H22141</f>
        <v>POSTE DE ACO SAE 1006/1020,RETO,PADRAO HADOCK LOBO,MONTAGEM2,ALTURA UTIL DE 9,00M,COM FLANGE,CONICO CONTINUO SEM EMENDAS E BRACO DUPLO COM 1,10M PARA FIXACAO DE LUMINARIA,CONFORME DESENHO A2-1978-PD E ESPECIFICACAO EM-RIOLUZ-Nº4.FORNECIMENTO</v>
      </c>
      <c r="C22141" s="749" t="s">
        <v>50317</v>
      </c>
      <c r="D22141" s="749" t="s">
        <v>50340</v>
      </c>
      <c r="E22141" s="749" t="s">
        <v>50341</v>
      </c>
      <c r="F22141" s="749" t="s">
        <v>50333</v>
      </c>
      <c r="G22141" s="749" t="s">
        <v>12104</v>
      </c>
      <c r="I22141" s="749" t="s">
        <v>30</v>
      </c>
      <c r="J22141" s="749" t="n">
        <v>1870.21</v>
      </c>
    </row>
    <row collapsed="false" customFormat="false" customHeight="true" hidden="true" ht="12.75" outlineLevel="0" r="22142">
      <c r="A22142" s="749" t="s">
        <v>50342</v>
      </c>
      <c r="B22142" s="749" t="str">
        <f aca="false">C22142&amp;D22142&amp;E22142&amp;F22142&amp;G22142&amp;H22142</f>
        <v>POSTE DE ACO SAE 1006/1020,RETO,PADRAO HADOCK LOBO,MONTAGEM2,ALTURA UTIL DE 9,00M,COM FLANGE,CONICO CONTINUO SEM EMENDAS E BRACO DUPLO COM 1,10M PARA FIXACAO DE LUMINARIA,CONFORME DESENHO A2-1978-PD E ESPECIFICACAO EM-RIOLUZ-Nº4.FORNECIMENTO</v>
      </c>
      <c r="C22142" s="749" t="s">
        <v>50317</v>
      </c>
      <c r="D22142" s="749" t="s">
        <v>50340</v>
      </c>
      <c r="E22142" s="749" t="s">
        <v>50341</v>
      </c>
      <c r="F22142" s="749" t="s">
        <v>50333</v>
      </c>
      <c r="G22142" s="749" t="s">
        <v>12104</v>
      </c>
      <c r="I22142" s="749" t="s">
        <v>30</v>
      </c>
      <c r="J22142" s="749" t="n">
        <v>1870.21</v>
      </c>
    </row>
    <row collapsed="false" customFormat="false" customHeight="true" hidden="true" ht="12.75" outlineLevel="0" r="22143">
      <c r="A22143" s="749" t="s">
        <v>50343</v>
      </c>
      <c r="B22143" s="749" t="str">
        <f aca="false">C22143&amp;D22143&amp;E22143&amp;F22143&amp;G22143&amp;H22143</f>
        <v>POSTE DE ACO SAE 1006/1020,RETO,PADRAO HADOCK LOBO,MONTAGEM3.1,ALTURA UTIL DE 9,00M,COM FLANGE,CONICO CONTINUO SEM EMENDAS E BRACO SIMPLES COM 1,10M E 0,60M PARA FIXACAO DE LUMINARIAS A 9,00M E 6,00M RESPECTIVAMENTE,CONFORME DESENHO A2-1978-PD E ESPECIFICACAO EM-RIOLUZ-Nº4.FORNECIMENTO</v>
      </c>
      <c r="C22143" s="749" t="s">
        <v>50317</v>
      </c>
      <c r="D22143" s="749" t="s">
        <v>50344</v>
      </c>
      <c r="E22143" s="749" t="s">
        <v>50345</v>
      </c>
      <c r="F22143" s="749" t="s">
        <v>50346</v>
      </c>
      <c r="G22143" s="749" t="s">
        <v>50347</v>
      </c>
      <c r="I22143" s="749" t="s">
        <v>30</v>
      </c>
      <c r="J22143" s="749" t="n">
        <v>1870.21</v>
      </c>
    </row>
    <row collapsed="false" customFormat="false" customHeight="true" hidden="true" ht="12.75" outlineLevel="0" r="22144">
      <c r="A22144" s="749" t="s">
        <v>50348</v>
      </c>
      <c r="B22144" s="749" t="str">
        <f aca="false">C22144&amp;D22144&amp;E22144&amp;F22144&amp;G22144&amp;H22144</f>
        <v>POSTE DE ACO SAE 1006/1020,RETO,PADRAO HADOCK LOBO,MONTAGEM3.1,ALTURA UTIL DE 9,00M,COM FLANGE,CONICO CONTINUO SEM EMENDAS E BRACO SIMPLES COM 1,10M E 0,60M PARA FIXACAO DE LUMINARIAS A 9,00M E 6,00M RESPECTIVAMENTE,CONFORME DESENHO A2-1978-PD E ESPECIFICACAO EM-RIOLUZ-Nº4.FORNECIMENTO</v>
      </c>
      <c r="C22144" s="749" t="s">
        <v>50317</v>
      </c>
      <c r="D22144" s="749" t="s">
        <v>50344</v>
      </c>
      <c r="E22144" s="749" t="s">
        <v>50345</v>
      </c>
      <c r="F22144" s="749" t="s">
        <v>50346</v>
      </c>
      <c r="G22144" s="749" t="s">
        <v>50347</v>
      </c>
      <c r="I22144" s="749" t="s">
        <v>30</v>
      </c>
      <c r="J22144" s="749" t="n">
        <v>1870.21</v>
      </c>
    </row>
    <row collapsed="false" customFormat="false" customHeight="true" hidden="true" ht="12.75" outlineLevel="0" r="22145">
      <c r="A22145" s="749" t="s">
        <v>50349</v>
      </c>
      <c r="B22145" s="749" t="str">
        <f aca="false">C22145&amp;D22145&amp;E22145&amp;F22145&amp;G22145&amp;H22145</f>
        <v>POSTE DE ACO SAE 1006/1020,RETO,PADRAO HADOCK LOBO,MONTAGEM3.2,ALTURA UTIL DE 9,00M,COM FLANGE,CONICO CONTINUO SEM EMENDAS E BRACO SIMPLES COM 1,10M E 0,45M PARA FIXACAO DE LUMINARIAS A 9,00M E 4,50M RESPECTIVAMENTE,CONFORME DESENHO A2-1978-PD E ESPECIFICACAO EM-RIOLUZ-Nº4.FORNECIMENTO</v>
      </c>
      <c r="C22145" s="749" t="s">
        <v>50317</v>
      </c>
      <c r="D22145" s="749" t="s">
        <v>50350</v>
      </c>
      <c r="E22145" s="749" t="s">
        <v>50351</v>
      </c>
      <c r="F22145" s="749" t="s">
        <v>50352</v>
      </c>
      <c r="G22145" s="749" t="s">
        <v>50347</v>
      </c>
      <c r="I22145" s="749" t="s">
        <v>30</v>
      </c>
      <c r="J22145" s="749" t="n">
        <v>1848.43</v>
      </c>
    </row>
    <row collapsed="false" customFormat="false" customHeight="true" hidden="true" ht="12.75" outlineLevel="0" r="22146">
      <c r="A22146" s="749" t="s">
        <v>50353</v>
      </c>
      <c r="B22146" s="749" t="str">
        <f aca="false">C22146&amp;D22146&amp;E22146&amp;F22146&amp;G22146&amp;H22146</f>
        <v>POSTE DE ACO SAE 1006/1020,RETO,PADRAO HADOCK LOBO,MONTAGEM3.2,ALTURA UTIL DE 9,00M,COM FLANGE,CONICO CONTINUO SEM EMENDAS E BRACO SIMPLES COM 1,10M E 0,45M PARA FIXACAO DE LUMINARIAS A 9,00M E 4,50M RESPECTIVAMENTE,CONFORME DESENHO A2-1978-PD E ESPECIFICACAO EM-RIOLUZ-Nº4.FORNECIMENTO</v>
      </c>
      <c r="C22146" s="749" t="s">
        <v>50317</v>
      </c>
      <c r="D22146" s="749" t="s">
        <v>50350</v>
      </c>
      <c r="E22146" s="749" t="s">
        <v>50351</v>
      </c>
      <c r="F22146" s="749" t="s">
        <v>50352</v>
      </c>
      <c r="G22146" s="749" t="s">
        <v>50347</v>
      </c>
      <c r="I22146" s="749" t="s">
        <v>30</v>
      </c>
      <c r="J22146" s="749" t="n">
        <v>1848.43</v>
      </c>
    </row>
    <row collapsed="false" customFormat="false" customHeight="true" hidden="true" ht="12.75" outlineLevel="0" r="22147">
      <c r="A22147" s="749" t="s">
        <v>50354</v>
      </c>
      <c r="B22147" s="749" t="str">
        <f aca="false">C22147&amp;D22147&amp;E22147&amp;F22147&amp;G22147&amp;H22147</f>
        <v>POSTE DE ACO,RETO,CONICO CONTINUO,ALTURA DE 3,50M,SEM SAPATA.FORNECIMENTO</v>
      </c>
      <c r="C22147" s="749" t="s">
        <v>50355</v>
      </c>
      <c r="D22147" s="749" t="s">
        <v>26658</v>
      </c>
      <c r="I22147" s="749" t="s">
        <v>30</v>
      </c>
      <c r="J22147" s="749" t="n">
        <v>175.08</v>
      </c>
    </row>
    <row collapsed="false" customFormat="false" customHeight="true" hidden="true" ht="12.75" outlineLevel="0" r="22148">
      <c r="A22148" s="749" t="s">
        <v>50356</v>
      </c>
      <c r="B22148" s="749" t="str">
        <f aca="false">C22148&amp;D22148&amp;E22148&amp;F22148&amp;G22148&amp;H22148</f>
        <v>POSTE DE ACO,RETO,CONICO CONTINUO,ALTURA DE 3,50M,SEM SAPATA.FORNECIMENTO</v>
      </c>
      <c r="C22148" s="749" t="s">
        <v>50355</v>
      </c>
      <c r="D22148" s="749" t="s">
        <v>26658</v>
      </c>
      <c r="I22148" s="749" t="s">
        <v>30</v>
      </c>
      <c r="J22148" s="749" t="n">
        <v>175.08</v>
      </c>
    </row>
    <row collapsed="false" customFormat="false" customHeight="true" hidden="true" ht="12.75" outlineLevel="0" r="22149">
      <c r="A22149" s="749" t="s">
        <v>50357</v>
      </c>
      <c r="B22149" s="749" t="str">
        <f aca="false">C22149&amp;D22149&amp;E22149&amp;F22149&amp;G22149&amp;H22149</f>
        <v>POSTE DE ACO,RETO,CONICO CONTINUO,ALTURA DE 3,50M,COM SAPATA E BASE(PADRAO RIO CIDADE CATETE).FORNECIMENTO</v>
      </c>
      <c r="C22149" s="749" t="s">
        <v>50358</v>
      </c>
      <c r="D22149" s="749" t="s">
        <v>50359</v>
      </c>
      <c r="I22149" s="749" t="s">
        <v>30</v>
      </c>
      <c r="J22149" s="749" t="n">
        <v>244.87</v>
      </c>
    </row>
    <row collapsed="false" customFormat="false" customHeight="true" hidden="true" ht="12.75" outlineLevel="0" r="22150">
      <c r="A22150" s="749" t="s">
        <v>50360</v>
      </c>
      <c r="B22150" s="749" t="str">
        <f aca="false">C22150&amp;D22150&amp;E22150&amp;F22150&amp;G22150&amp;H22150</f>
        <v>POSTE DE ACO,RETO,CONICO CONTINUO,ALTURA DE 3,50M,COM SAPATA E BASE(PADRAO RIO CIDADE CATETE).FORNECIMENTO</v>
      </c>
      <c r="C22150" s="749" t="s">
        <v>50358</v>
      </c>
      <c r="D22150" s="749" t="s">
        <v>50359</v>
      </c>
      <c r="I22150" s="749" t="s">
        <v>30</v>
      </c>
      <c r="J22150" s="749" t="n">
        <v>244.87</v>
      </c>
    </row>
    <row collapsed="false" customFormat="false" customHeight="true" hidden="true" ht="12.75" outlineLevel="0" r="22151">
      <c r="A22151" s="749" t="s">
        <v>50361</v>
      </c>
      <c r="B22151" s="749" t="str">
        <f aca="false">C22151&amp;D22151&amp;E22151&amp;F22151&amp;G22151&amp;H22151</f>
        <v>POSTE DE ACO,RETO,CONICO CONTINUO,ALTURA DE 4,50M,SEM SAPATA ESPECIFICACAO EM-CME-04 DA RIOLUZ.FORNECIMENTO</v>
      </c>
      <c r="C22151" s="749" t="s">
        <v>50362</v>
      </c>
      <c r="D22151" s="749" t="s">
        <v>50363</v>
      </c>
      <c r="I22151" s="749" t="s">
        <v>30</v>
      </c>
      <c r="J22151" s="749" t="n">
        <v>237.8</v>
      </c>
    </row>
    <row collapsed="false" customFormat="false" customHeight="true" hidden="true" ht="12.75" outlineLevel="0" r="22152">
      <c r="A22152" s="749" t="s">
        <v>50364</v>
      </c>
      <c r="B22152" s="749" t="str">
        <f aca="false">C22152&amp;D22152&amp;E22152&amp;F22152&amp;G22152&amp;H22152</f>
        <v>POSTE DE ACO,RETO,CONICO CONTINUO,ALTURA DE 4,50M,SEM SAPATA ESPECIFICACAO EM-CME-04 DA RIOLUZ.FORNECIMENTO</v>
      </c>
      <c r="C22152" s="749" t="s">
        <v>50362</v>
      </c>
      <c r="D22152" s="749" t="s">
        <v>50363</v>
      </c>
      <c r="I22152" s="749" t="s">
        <v>30</v>
      </c>
      <c r="J22152" s="749" t="n">
        <v>237.8</v>
      </c>
    </row>
    <row collapsed="false" customFormat="false" customHeight="true" hidden="true" ht="12.75" outlineLevel="0" r="22153">
      <c r="A22153" s="749" t="s">
        <v>50365</v>
      </c>
      <c r="B22153" s="749" t="str">
        <f aca="false">C22153&amp;D22153&amp;E22153&amp;F22153&amp;G22153&amp;H22153</f>
        <v>POSTE DE ACO,RETO,CONICO CONTINUO,ALTURA DE 4,50M,COM SAPATA ESPECIFICACAO EM-CME-04 DA RIOLUZ.FORNECIMENTO</v>
      </c>
      <c r="C22153" s="749" t="s">
        <v>50366</v>
      </c>
      <c r="D22153" s="749" t="s">
        <v>50363</v>
      </c>
      <c r="I22153" s="749" t="s">
        <v>30</v>
      </c>
      <c r="J22153" s="749" t="n">
        <v>296.56</v>
      </c>
    </row>
    <row collapsed="false" customFormat="false" customHeight="true" hidden="true" ht="12.75" outlineLevel="0" r="22154">
      <c r="A22154" s="749" t="s">
        <v>50367</v>
      </c>
      <c r="B22154" s="749" t="str">
        <f aca="false">C22154&amp;D22154&amp;E22154&amp;F22154&amp;G22154&amp;H22154</f>
        <v>POSTE DE ACO,RETO,CONICO CONTINUO,ALTURA DE 4,50M,COM SAPATA ESPECIFICACAO EM-CME-04 DA RIOLUZ.FORNECIMENTO</v>
      </c>
      <c r="C22154" s="749" t="s">
        <v>50366</v>
      </c>
      <c r="D22154" s="749" t="s">
        <v>50363</v>
      </c>
      <c r="I22154" s="749" t="s">
        <v>30</v>
      </c>
      <c r="J22154" s="749" t="n">
        <v>296.56</v>
      </c>
    </row>
    <row collapsed="false" customFormat="false" customHeight="true" hidden="true" ht="12.75" outlineLevel="0" r="22155">
      <c r="A22155" s="749" t="s">
        <v>50368</v>
      </c>
      <c r="B22155" s="749" t="str">
        <f aca="false">C22155&amp;D22155&amp;E22155&amp;F22155&amp;G22155&amp;H22155</f>
        <v>POSTE DE ACO,RETO,CONICO CONTINUO,ALTURA DE 9,00M,SEM SAPATA.FORNECIMENTO</v>
      </c>
      <c r="C22155" s="749" t="s">
        <v>50369</v>
      </c>
      <c r="D22155" s="749" t="s">
        <v>26658</v>
      </c>
      <c r="I22155" s="749" t="s">
        <v>30</v>
      </c>
      <c r="J22155" s="749" t="n">
        <v>974.88</v>
      </c>
    </row>
    <row collapsed="false" customFormat="false" customHeight="true" hidden="true" ht="12.75" outlineLevel="0" r="22156">
      <c r="A22156" s="749" t="s">
        <v>50370</v>
      </c>
      <c r="B22156" s="749" t="str">
        <f aca="false">C22156&amp;D22156&amp;E22156&amp;F22156&amp;G22156&amp;H22156</f>
        <v>POSTE DE ACO,RETO,CONICO CONTINUO,ALTURA DE 9,00M,SEM SAPATA.FORNECIMENTO</v>
      </c>
      <c r="C22156" s="749" t="s">
        <v>50369</v>
      </c>
      <c r="D22156" s="749" t="s">
        <v>26658</v>
      </c>
      <c r="I22156" s="749" t="s">
        <v>30</v>
      </c>
      <c r="J22156" s="749" t="n">
        <v>974.88</v>
      </c>
    </row>
    <row collapsed="false" customFormat="false" customHeight="true" hidden="true" ht="12.75" outlineLevel="0" r="22157">
      <c r="A22157" s="749" t="s">
        <v>50371</v>
      </c>
      <c r="B22157" s="749" t="str">
        <f aca="false">C22157&amp;D22157&amp;E22157&amp;F22157&amp;G22157&amp;H22157</f>
        <v>POSTE DE ACO,RETO,CONICO CONTINUO,ALTURA DE 9,00M,COM SAPATA.FORNECIMENTO</v>
      </c>
      <c r="C22157" s="749" t="s">
        <v>50372</v>
      </c>
      <c r="D22157" s="749" t="s">
        <v>26658</v>
      </c>
      <c r="I22157" s="749" t="s">
        <v>30</v>
      </c>
      <c r="J22157" s="749" t="n">
        <v>944.41</v>
      </c>
    </row>
    <row collapsed="false" customFormat="false" customHeight="true" hidden="true" ht="12.75" outlineLevel="0" r="22158">
      <c r="A22158" s="749" t="s">
        <v>50373</v>
      </c>
      <c r="B22158" s="749" t="str">
        <f aca="false">C22158&amp;D22158&amp;E22158&amp;F22158&amp;G22158&amp;H22158</f>
        <v>POSTE DE ACO,RETO,CONICO CONTINUO,ALTURA DE 9,00M,COM SAPATA.FORNECIMENTO</v>
      </c>
      <c r="C22158" s="749" t="s">
        <v>50372</v>
      </c>
      <c r="D22158" s="749" t="s">
        <v>26658</v>
      </c>
      <c r="I22158" s="749" t="s">
        <v>30</v>
      </c>
      <c r="J22158" s="749" t="n">
        <v>944.41</v>
      </c>
    </row>
    <row collapsed="false" customFormat="false" customHeight="true" hidden="true" ht="12.75" outlineLevel="0" r="22159">
      <c r="A22159" s="749" t="s">
        <v>50374</v>
      </c>
      <c r="B22159" s="749" t="str">
        <f aca="false">C22159&amp;D22159&amp;E22159&amp;F22159&amp;G22159&amp;H22159</f>
        <v>POSTE DE ACO,RETO,CONICO CONTINUO,ALTURA DE 10,00M,COM SAPATA CIRCULAR E BASE(PADRAO RIO CIDADE CATETE).FORNECIMENTO</v>
      </c>
      <c r="C22159" s="749" t="s">
        <v>50375</v>
      </c>
      <c r="D22159" s="749" t="s">
        <v>50376</v>
      </c>
      <c r="I22159" s="749" t="s">
        <v>30</v>
      </c>
      <c r="J22159" s="749" t="n">
        <v>1119.55</v>
      </c>
    </row>
    <row collapsed="false" customFormat="false" customHeight="true" hidden="true" ht="12.75" outlineLevel="0" r="22160">
      <c r="A22160" s="749" t="s">
        <v>50377</v>
      </c>
      <c r="B22160" s="749" t="str">
        <f aca="false">C22160&amp;D22160&amp;E22160&amp;F22160&amp;G22160&amp;H22160</f>
        <v>POSTE DE ACO,RETO,CONICO CONTINUO,ALTURA DE 10,00M,COM SAPATA CIRCULAR E BASE(PADRAO RIO CIDADE CATETE).FORNECIMENTO</v>
      </c>
      <c r="C22160" s="749" t="s">
        <v>50375</v>
      </c>
      <c r="D22160" s="749" t="s">
        <v>50376</v>
      </c>
      <c r="I22160" s="749" t="s">
        <v>30</v>
      </c>
      <c r="J22160" s="749" t="n">
        <v>1119.55</v>
      </c>
    </row>
    <row collapsed="false" customFormat="false" customHeight="true" hidden="true" ht="12.75" outlineLevel="0" r="22161">
      <c r="A22161" s="749" t="s">
        <v>50378</v>
      </c>
      <c r="B22161" s="749" t="str">
        <f aca="false">C22161&amp;D22161&amp;E22161&amp;F22161&amp;G22161&amp;H22161</f>
        <v>POSTE DE ACO,RETO,CONICO CONTINUO,ALTURA DE 12,00M,COM SAPATA.FORNECIMENTO</v>
      </c>
      <c r="C22161" s="749" t="s">
        <v>50379</v>
      </c>
      <c r="D22161" s="749" t="s">
        <v>50380</v>
      </c>
      <c r="I22161" s="749" t="s">
        <v>30</v>
      </c>
      <c r="J22161" s="749" t="n">
        <v>1034</v>
      </c>
    </row>
    <row collapsed="false" customFormat="false" customHeight="true" hidden="true" ht="12.75" outlineLevel="0" r="22162">
      <c r="A22162" s="749" t="s">
        <v>50381</v>
      </c>
      <c r="B22162" s="749" t="str">
        <f aca="false">C22162&amp;D22162&amp;E22162&amp;F22162&amp;G22162&amp;H22162</f>
        <v>POSTE DE ACO,RETO,CONICO CONTINUO,ALTURA DE 12,00M,COM SAPATA.FORNECIMENTO</v>
      </c>
      <c r="C22162" s="749" t="s">
        <v>50379</v>
      </c>
      <c r="D22162" s="749" t="s">
        <v>50380</v>
      </c>
      <c r="I22162" s="749" t="s">
        <v>30</v>
      </c>
      <c r="J22162" s="749" t="n">
        <v>1034</v>
      </c>
    </row>
    <row collapsed="false" customFormat="false" customHeight="true" hidden="true" ht="12.75" outlineLevel="0" r="22163">
      <c r="A22163" s="749" t="s">
        <v>50382</v>
      </c>
      <c r="B22163" s="749" t="str">
        <f aca="false">C22163&amp;D22163&amp;E22163&amp;F22163&amp;G22163&amp;H22163</f>
        <v>POSTE DE ACO,RETO,CONICO CONTINUO,ALTURA DE 15,00M,COM SAPATA.FORNECIMENTO</v>
      </c>
      <c r="C22163" s="749" t="s">
        <v>50383</v>
      </c>
      <c r="D22163" s="749" t="s">
        <v>50380</v>
      </c>
      <c r="I22163" s="749" t="s">
        <v>30</v>
      </c>
      <c r="J22163" s="749" t="n">
        <v>5785.1</v>
      </c>
    </row>
    <row collapsed="false" customFormat="false" customHeight="true" hidden="true" ht="12.75" outlineLevel="0" r="22164">
      <c r="A22164" s="749" t="s">
        <v>50384</v>
      </c>
      <c r="B22164" s="749" t="str">
        <f aca="false">C22164&amp;D22164&amp;E22164&amp;F22164&amp;G22164&amp;H22164</f>
        <v>POSTE DE ACO,RETO,CONICO CONTINUO,ALTURA DE 15,00M,COM SAPATA.FORNECIMENTO</v>
      </c>
      <c r="C22164" s="749" t="s">
        <v>50383</v>
      </c>
      <c r="D22164" s="749" t="s">
        <v>50380</v>
      </c>
      <c r="I22164" s="749" t="s">
        <v>30</v>
      </c>
      <c r="J22164" s="749" t="n">
        <v>5785.1</v>
      </c>
    </row>
    <row collapsed="false" customFormat="false" customHeight="true" hidden="true" ht="12.75" outlineLevel="0" r="22165">
      <c r="A22165" s="749" t="s">
        <v>50385</v>
      </c>
      <c r="B22165" s="749" t="str">
        <f aca="false">C22165&amp;D22165&amp;E22165&amp;F22165&amp;G22165&amp;H22165</f>
        <v>POSTE DE ACO,CURVO,CONICO CONTINUO,SIMPLES,(9X2,5)M,SEM SAPATA.FORNECIMENTO</v>
      </c>
      <c r="C22165" s="749" t="s">
        <v>50386</v>
      </c>
      <c r="D22165" s="749" t="s">
        <v>50387</v>
      </c>
      <c r="I22165" s="749" t="s">
        <v>30</v>
      </c>
      <c r="J22165" s="749" t="n">
        <v>1587</v>
      </c>
    </row>
    <row collapsed="false" customFormat="false" customHeight="true" hidden="true" ht="12.75" outlineLevel="0" r="22166">
      <c r="A22166" s="749" t="s">
        <v>50388</v>
      </c>
      <c r="B22166" s="749" t="str">
        <f aca="false">C22166&amp;D22166&amp;E22166&amp;F22166&amp;G22166&amp;H22166</f>
        <v>POSTE DE ACO,CURVO,CONICO CONTINUO,SIMPLES,(9X2,5)M,SEM SAPATA.FORNECIMENTO</v>
      </c>
      <c r="C22166" s="749" t="s">
        <v>50386</v>
      </c>
      <c r="D22166" s="749" t="s">
        <v>50387</v>
      </c>
      <c r="I22166" s="749" t="s">
        <v>30</v>
      </c>
      <c r="J22166" s="749" t="n">
        <v>1587</v>
      </c>
    </row>
    <row collapsed="false" customFormat="false" customHeight="true" hidden="true" ht="12.75" outlineLevel="0" r="22167">
      <c r="A22167" s="749" t="s">
        <v>50389</v>
      </c>
      <c r="B22167" s="749" t="str">
        <f aca="false">C22167&amp;D22167&amp;E22167&amp;F22167&amp;G22167&amp;H22167</f>
        <v>POSTE DE ACO,CURVO,CONICO CONTINUO,SIMPLES,(9X2,5)M,COM SAPATA.FORNECIMENTO</v>
      </c>
      <c r="C22167" s="749" t="s">
        <v>50390</v>
      </c>
      <c r="D22167" s="749" t="s">
        <v>50387</v>
      </c>
      <c r="I22167" s="749" t="s">
        <v>30</v>
      </c>
      <c r="J22167" s="749" t="n">
        <v>1901.44</v>
      </c>
    </row>
    <row collapsed="false" customFormat="false" customHeight="true" hidden="true" ht="12.75" outlineLevel="0" r="22168">
      <c r="A22168" s="749" t="s">
        <v>50391</v>
      </c>
      <c r="B22168" s="749" t="str">
        <f aca="false">C22168&amp;D22168&amp;E22168&amp;F22168&amp;G22168&amp;H22168</f>
        <v>POSTE DE ACO,CURVO,CONICO CONTINUO,SIMPLES,(9X2,5)M,COM SAPATA.FORNECIMENTO</v>
      </c>
      <c r="C22168" s="749" t="s">
        <v>50390</v>
      </c>
      <c r="D22168" s="749" t="s">
        <v>50387</v>
      </c>
      <c r="I22168" s="749" t="s">
        <v>30</v>
      </c>
      <c r="J22168" s="749" t="n">
        <v>1901.44</v>
      </c>
    </row>
    <row collapsed="false" customFormat="false" customHeight="true" hidden="true" ht="12.75" outlineLevel="0" r="22169">
      <c r="A22169" s="749" t="s">
        <v>50392</v>
      </c>
      <c r="B22169" s="749" t="str">
        <f aca="false">C22169&amp;D22169&amp;E22169&amp;F22169&amp;G22169&amp;H22169</f>
        <v>POSTE DE ACO,CURVO,CONICO CONTINUO,(9X2,5)M,DUPLO E COM SAPATA.FORNECIMENTO</v>
      </c>
      <c r="C22169" s="749" t="s">
        <v>50393</v>
      </c>
      <c r="D22169" s="749" t="s">
        <v>50387</v>
      </c>
      <c r="I22169" s="749" t="s">
        <v>30</v>
      </c>
      <c r="J22169" s="749" t="n">
        <v>2306.39</v>
      </c>
    </row>
    <row collapsed="false" customFormat="false" customHeight="true" hidden="true" ht="12.75" outlineLevel="0" r="22170">
      <c r="A22170" s="749" t="s">
        <v>50394</v>
      </c>
      <c r="B22170" s="749" t="str">
        <f aca="false">C22170&amp;D22170&amp;E22170&amp;F22170&amp;G22170&amp;H22170</f>
        <v>POSTE DE ACO,CURVO,CONICO CONTINUO,(9X2,5)M,DUPLO E COM SAPATA.FORNECIMENTO</v>
      </c>
      <c r="C22170" s="749" t="s">
        <v>50393</v>
      </c>
      <c r="D22170" s="749" t="s">
        <v>50387</v>
      </c>
      <c r="I22170" s="749" t="s">
        <v>30</v>
      </c>
      <c r="J22170" s="749" t="n">
        <v>2306.39</v>
      </c>
    </row>
    <row collapsed="false" customFormat="false" customHeight="true" hidden="true" ht="12.75" outlineLevel="0" r="22171">
      <c r="A22171" s="749" t="s">
        <v>50395</v>
      </c>
      <c r="B22171" s="749" t="str">
        <f aca="false">C22171&amp;D22171&amp;E22171&amp;F22171&amp;G22171&amp;H22171</f>
        <v>POSTE DE ACO,CURVO,CONICO CONTINUO,(9X2,5)M,DUPLO E SEM SAPATA.FORNECIMENTO</v>
      </c>
      <c r="C22171" s="749" t="s">
        <v>50396</v>
      </c>
      <c r="D22171" s="749" t="s">
        <v>50387</v>
      </c>
      <c r="I22171" s="749" t="s">
        <v>30</v>
      </c>
      <c r="J22171" s="749" t="n">
        <v>2220</v>
      </c>
    </row>
    <row collapsed="false" customFormat="false" customHeight="true" hidden="true" ht="12.75" outlineLevel="0" r="22172">
      <c r="A22172" s="749" t="s">
        <v>50397</v>
      </c>
      <c r="B22172" s="749" t="str">
        <f aca="false">C22172&amp;D22172&amp;E22172&amp;F22172&amp;G22172&amp;H22172</f>
        <v>POSTE DE ACO,CURVO,CONICO CONTINUO,(9X2,5)M,DUPLO E SEM SAPATA.FORNECIMENTO</v>
      </c>
      <c r="C22172" s="749" t="s">
        <v>50396</v>
      </c>
      <c r="D22172" s="749" t="s">
        <v>50387</v>
      </c>
      <c r="I22172" s="749" t="s">
        <v>30</v>
      </c>
      <c r="J22172" s="749" t="n">
        <v>2220</v>
      </c>
    </row>
    <row collapsed="false" customFormat="false" customHeight="true" hidden="true" ht="12.75" outlineLevel="0" r="22173">
      <c r="A22173" s="749" t="s">
        <v>50398</v>
      </c>
      <c r="B22173" s="749" t="str">
        <f aca="false">C22173&amp;D22173&amp;E22173&amp;F22173&amp;G22173&amp;H22173</f>
        <v>POSTE DE ACO,RETO,CONICO CONTINUO OU ESCALONADO,ALTURA DE 6,00M,SEM SAPATA.FORNECIMENTO</v>
      </c>
      <c r="C22173" s="749" t="s">
        <v>50399</v>
      </c>
      <c r="D22173" s="749" t="s">
        <v>50400</v>
      </c>
      <c r="I22173" s="749" t="s">
        <v>30</v>
      </c>
      <c r="J22173" s="749" t="n">
        <v>598.72</v>
      </c>
    </row>
    <row collapsed="false" customFormat="false" customHeight="true" hidden="true" ht="12.75" outlineLevel="0" r="22174">
      <c r="A22174" s="749" t="s">
        <v>50401</v>
      </c>
      <c r="B22174" s="749" t="str">
        <f aca="false">C22174&amp;D22174&amp;E22174&amp;F22174&amp;G22174&amp;H22174</f>
        <v>POSTE DE ACO,RETO,CONICO CONTINUO OU ESCALONADO,ALTURA DE 6,00M,SEM SAPATA.FORNECIMENTO</v>
      </c>
      <c r="C22174" s="749" t="s">
        <v>50399</v>
      </c>
      <c r="D22174" s="749" t="s">
        <v>50400</v>
      </c>
      <c r="I22174" s="749" t="s">
        <v>30</v>
      </c>
      <c r="J22174" s="749" t="n">
        <v>598.72</v>
      </c>
    </row>
    <row collapsed="false" customFormat="false" customHeight="true" hidden="true" ht="12.75" outlineLevel="0" r="22175">
      <c r="A22175" s="749" t="s">
        <v>50402</v>
      </c>
      <c r="B22175" s="749" t="str">
        <f aca="false">C22175&amp;D22175&amp;E22175&amp;F22175&amp;G22175&amp;H22175</f>
        <v>POSTE DE ACO,RETO,CONICO CONTINUO OU ESCALONADO,ALTURA DE 7,00M,SEM SAPATA.FORNECIMENTO</v>
      </c>
      <c r="C22175" s="749" t="s">
        <v>50403</v>
      </c>
      <c r="D22175" s="749" t="s">
        <v>50400</v>
      </c>
      <c r="I22175" s="749" t="s">
        <v>30</v>
      </c>
      <c r="J22175" s="749" t="n">
        <v>764.8</v>
      </c>
    </row>
    <row collapsed="false" customFormat="false" customHeight="true" hidden="true" ht="12.75" outlineLevel="0" r="22176">
      <c r="A22176" s="749" t="s">
        <v>50404</v>
      </c>
      <c r="B22176" s="749" t="str">
        <f aca="false">C22176&amp;D22176&amp;E22176&amp;F22176&amp;G22176&amp;H22176</f>
        <v>POSTE DE ACO,RETO,CONICO CONTINUO OU ESCALONADO,ALTURA DE 7,00M,SEM SAPATA.FORNECIMENTO</v>
      </c>
      <c r="C22176" s="749" t="s">
        <v>50403</v>
      </c>
      <c r="D22176" s="749" t="s">
        <v>50400</v>
      </c>
      <c r="I22176" s="749" t="s">
        <v>30</v>
      </c>
      <c r="J22176" s="749" t="n">
        <v>764.8</v>
      </c>
    </row>
    <row collapsed="false" customFormat="false" customHeight="true" hidden="true" ht="12.75" outlineLevel="0" r="22177">
      <c r="A22177" s="749" t="s">
        <v>50405</v>
      </c>
      <c r="B22177" s="749" t="str">
        <f aca="false">C22177&amp;D22177&amp;E22177&amp;F22177&amp;G22177&amp;H22177</f>
        <v>POSTE DE ACO,RETO,DE 7,00M,COM SAPATA,ESCALONADO,BRACO DE ACO CURVO COM DIAMETRO DE 60,3MM E PROJECAO HORIZONTAL DE 2,50M PARA LUMINARIA SUPERIOR E BRACO DE ACO RETO DE 1,00M COM DIAMETRO DE 60,3MM PARA LUMINARIA INFERIOR,COM SUPORTE PARA UM GALHARDETE E SUPORTE PARA PLACA INDICATIVA DE RUA,COM 4 CHUMBADORES DE 7/8"X70CM,TIPO 1,PADRAO RIOMAR.FORNECIMENTO</v>
      </c>
      <c r="C22177" s="749" t="s">
        <v>50406</v>
      </c>
      <c r="D22177" s="749" t="s">
        <v>50407</v>
      </c>
      <c r="E22177" s="749" t="s">
        <v>50408</v>
      </c>
      <c r="F22177" s="749" t="s">
        <v>50409</v>
      </c>
      <c r="G22177" s="749" t="s">
        <v>50410</v>
      </c>
      <c r="H22177" s="749" t="s">
        <v>50411</v>
      </c>
      <c r="I22177" s="749" t="s">
        <v>30</v>
      </c>
      <c r="J22177" s="749" t="n">
        <v>8319.66</v>
      </c>
    </row>
    <row collapsed="false" customFormat="false" customHeight="true" hidden="true" ht="12.75" outlineLevel="0" r="22178">
      <c r="A22178" s="749" t="s">
        <v>50412</v>
      </c>
      <c r="B22178" s="749" t="str">
        <f aca="false">C22178&amp;D22178&amp;E22178&amp;F22178&amp;G22178&amp;H22178</f>
        <v>POSTE DE ACO,RETO,DE 7,00M,COM SAPATA,ESCALONADO,BRACO DE ACO CURVO COM DIAMETRO DE 60,3MM E PROJECAO HORIZONTAL DE 2,50M PARA LUMINARIA SUPERIOR E BRACO DE ACO RETO DE 1,00M COM DIAMETRO DE 60,3MM PARA LUMINARIA INFERIOR,COM SUPORTE PARA UM GALHARDETE E SUPORTE PARA PLACA INDICATIVA DE RUA,COM 4 CHUMBADORES DE 7/8"X70CM,TIPO 1,PADRAO RIOMAR.FORNECIMENTO</v>
      </c>
      <c r="C22178" s="749" t="s">
        <v>50406</v>
      </c>
      <c r="D22178" s="749" t="s">
        <v>50407</v>
      </c>
      <c r="E22178" s="749" t="s">
        <v>50408</v>
      </c>
      <c r="F22178" s="749" t="s">
        <v>50409</v>
      </c>
      <c r="G22178" s="749" t="s">
        <v>50410</v>
      </c>
      <c r="H22178" s="749" t="s">
        <v>50411</v>
      </c>
      <c r="I22178" s="749" t="s">
        <v>30</v>
      </c>
      <c r="J22178" s="749" t="n">
        <v>8319.66</v>
      </c>
    </row>
    <row collapsed="false" customFormat="false" customHeight="true" hidden="true" ht="12.75" outlineLevel="0" r="22179">
      <c r="A22179" s="749" t="s">
        <v>50413</v>
      </c>
      <c r="B22179" s="749" t="str">
        <f aca="false">C22179&amp;D22179&amp;E22179&amp;F22179&amp;G22179&amp;H22179</f>
        <v>POSTE DE ACO,RETO,DE 7,00M,COM SAPATA,ESCALONADO,2 BRACOS DE ACO CURVO COM DIAMETRO DE 60,3MM E PROJECAO HORIZONTAL DE 2,50M PARA LUMINARIA SUPERIOR E COM SUPORTE PARA 2 GALHARDETES E SUPORTE PARA PLACA INDICATIVA DE RUA,COM 4 CHUMBADORES DE 7/8"X70CM,TIPO II,PADRAO RIOMAR.FORNECIMENTO</v>
      </c>
      <c r="C22179" s="749" t="s">
        <v>50414</v>
      </c>
      <c r="D22179" s="749" t="s">
        <v>50415</v>
      </c>
      <c r="E22179" s="749" t="s">
        <v>50416</v>
      </c>
      <c r="F22179" s="749" t="s">
        <v>50417</v>
      </c>
      <c r="G22179" s="749" t="s">
        <v>50418</v>
      </c>
      <c r="I22179" s="749" t="s">
        <v>30</v>
      </c>
      <c r="J22179" s="749" t="n">
        <v>8767.35</v>
      </c>
    </row>
    <row collapsed="false" customFormat="false" customHeight="true" hidden="true" ht="12.75" outlineLevel="0" r="22180">
      <c r="A22180" s="749" t="s">
        <v>50419</v>
      </c>
      <c r="B22180" s="749" t="str">
        <f aca="false">C22180&amp;D22180&amp;E22180&amp;F22180&amp;G22180&amp;H22180</f>
        <v>POSTE DE ACO,RETO,DE 7,00M,COM SAPATA,ESCALONADO,2 BRACOS DE ACO CURVO COM DIAMETRO DE 60,3MM E PROJECAO HORIZONTAL DE 2,50M PARA LUMINARIA SUPERIOR E COM SUPORTE PARA 2 GALHARDETES E SUPORTE PARA PLACA INDICATIVA DE RUA,COM 4 CHUMBADORES DE 7/8"X70CM,TIPO II,PADRAO RIOMAR.FORNECIMENTO</v>
      </c>
      <c r="C22180" s="749" t="s">
        <v>50414</v>
      </c>
      <c r="D22180" s="749" t="s">
        <v>50415</v>
      </c>
      <c r="E22180" s="749" t="s">
        <v>50416</v>
      </c>
      <c r="F22180" s="749" t="s">
        <v>50417</v>
      </c>
      <c r="G22180" s="749" t="s">
        <v>50418</v>
      </c>
      <c r="I22180" s="749" t="s">
        <v>30</v>
      </c>
      <c r="J22180" s="749" t="n">
        <v>8767.35</v>
      </c>
    </row>
    <row collapsed="false" customFormat="false" customHeight="true" hidden="true" ht="12.75" outlineLevel="0" r="22181">
      <c r="A22181" s="749" t="s">
        <v>50420</v>
      </c>
      <c r="B22181" s="749" t="str">
        <f aca="false">C22181&amp;D22181&amp;E22181&amp;F22181&amp;G22181&amp;H22181</f>
        <v>POSTE DE ACO,RETO,DE 7,00M,COM SAPATA,ESCALONADO,2 BRACOS DE ACO CURVO COM DIAMETRO DE 60,3MM E PROJECAO HORIZONTAL DE 2,50M PARA LUMINARIA SUPERIOR E 2 BRACOS DE ACO RETO DE 3,70M COM DIAMETRO DE 76MM PARA SEMAFORO,FURACAO PARA FIXACAO DESEMAFORO REPETIDOR,COM 4 CHUMBADORES DE 7/8"X70CM,TIPO II-A,PADRAO RIOMAR.FORNECIMENTO</v>
      </c>
      <c r="C22181" s="749" t="s">
        <v>50414</v>
      </c>
      <c r="D22181" s="749" t="s">
        <v>50415</v>
      </c>
      <c r="E22181" s="749" t="s">
        <v>50421</v>
      </c>
      <c r="F22181" s="749" t="s">
        <v>50422</v>
      </c>
      <c r="G22181" s="749" t="s">
        <v>50423</v>
      </c>
      <c r="H22181" s="749" t="s">
        <v>50424</v>
      </c>
      <c r="I22181" s="749" t="s">
        <v>30</v>
      </c>
      <c r="J22181" s="749" t="n">
        <v>8767.35</v>
      </c>
    </row>
    <row collapsed="false" customFormat="false" customHeight="true" hidden="true" ht="12.75" outlineLevel="0" r="22182">
      <c r="A22182" s="749" t="s">
        <v>50425</v>
      </c>
      <c r="B22182" s="749" t="str">
        <f aca="false">C22182&amp;D22182&amp;E22182&amp;F22182&amp;G22182&amp;H22182</f>
        <v>POSTE DE ACO,RETO,DE 7,00M,COM SAPATA,ESCALONADO,2 BRACOS DE ACO CURVO COM DIAMETRO DE 60,3MM E PROJECAO HORIZONTAL DE 2,50M PARA LUMINARIA SUPERIOR E 2 BRACOS DE ACO RETO DE 3,70M COM DIAMETRO DE 76MM PARA SEMAFORO,FURACAO PARA FIXACAO DESEMAFORO REPETIDOR,COM 4 CHUMBADORES DE 7/8"X70CM,TIPO II-A,PADRAO RIOMAR.FORNECIMENTO</v>
      </c>
      <c r="C22182" s="749" t="s">
        <v>50414</v>
      </c>
      <c r="D22182" s="749" t="s">
        <v>50415</v>
      </c>
      <c r="E22182" s="749" t="s">
        <v>50421</v>
      </c>
      <c r="F22182" s="749" t="s">
        <v>50422</v>
      </c>
      <c r="G22182" s="749" t="s">
        <v>50423</v>
      </c>
      <c r="H22182" s="749" t="s">
        <v>50424</v>
      </c>
      <c r="I22182" s="749" t="s">
        <v>30</v>
      </c>
      <c r="J22182" s="749" t="n">
        <v>8767.35</v>
      </c>
    </row>
    <row collapsed="false" customFormat="false" customHeight="true" hidden="true" ht="12.75" outlineLevel="0" r="22183">
      <c r="A22183" s="749" t="s">
        <v>50426</v>
      </c>
      <c r="B22183" s="749" t="str">
        <f aca="false">C22183&amp;D22183&amp;E22183&amp;F22183&amp;G22183&amp;H22183</f>
        <v>POSTE DE ACO,RETO,DE 7,00M,COM SAPATA,ESCALONADO,BRACO DE ACO CURVO COM DIAMETRO DE 60,3MM E PROJECAO HORIZONTAL DE 2,50M PARA LUMINARIA SUPERIOR COM SUPORTE PARA GALHARDETE E SUPORTE PARA PLACA INDICATIVA DE RUA,COM 4 CHUMBADORES DE 7/8"X70CM,TIPO III,PADRAO RIOMAR.FORNECIMENTO</v>
      </c>
      <c r="C22183" s="749" t="s">
        <v>50406</v>
      </c>
      <c r="D22183" s="749" t="s">
        <v>50407</v>
      </c>
      <c r="E22183" s="749" t="s">
        <v>50427</v>
      </c>
      <c r="F22183" s="749" t="s">
        <v>50428</v>
      </c>
      <c r="G22183" s="749" t="s">
        <v>50429</v>
      </c>
      <c r="I22183" s="749" t="s">
        <v>30</v>
      </c>
      <c r="J22183" s="749" t="n">
        <v>8037.89</v>
      </c>
    </row>
    <row collapsed="false" customFormat="false" customHeight="true" hidden="true" ht="12.75" outlineLevel="0" r="22184">
      <c r="A22184" s="749" t="s">
        <v>50430</v>
      </c>
      <c r="B22184" s="749" t="str">
        <f aca="false">C22184&amp;D22184&amp;E22184&amp;F22184&amp;G22184&amp;H22184</f>
        <v>POSTE DE ACO,RETO,DE 7,00M,COM SAPATA,ESCALONADO,BRACO DE ACO CURVO COM DIAMETRO DE 60,3MM E PROJECAO HORIZONTAL DE 2,50M PARA LUMINARIA SUPERIOR COM SUPORTE PARA GALHARDETE E SUPORTE PARA PLACA INDICATIVA DE RUA,COM 4 CHUMBADORES DE 7/8"X70CM,TIPO III,PADRAO RIOMAR.FORNECIMENTO</v>
      </c>
      <c r="C22184" s="749" t="s">
        <v>50406</v>
      </c>
      <c r="D22184" s="749" t="s">
        <v>50407</v>
      </c>
      <c r="E22184" s="749" t="s">
        <v>50427</v>
      </c>
      <c r="F22184" s="749" t="s">
        <v>50428</v>
      </c>
      <c r="G22184" s="749" t="s">
        <v>50429</v>
      </c>
      <c r="I22184" s="749" t="s">
        <v>30</v>
      </c>
      <c r="J22184" s="749" t="n">
        <v>8037.89</v>
      </c>
    </row>
    <row collapsed="false" customFormat="false" customHeight="true" hidden="true" ht="12.75" outlineLevel="0" r="22185">
      <c r="A22185" s="749" t="s">
        <v>50431</v>
      </c>
      <c r="B22185" s="749" t="str">
        <f aca="false">C22185&amp;D22185&amp;E22185&amp;F22185&amp;G22185&amp;H22185</f>
        <v>POSTE DE ACO,RETO,7,00M,SAPATA,ESCALONADO,BRACO ACO CURVO DIAMETRO 60,3MM E PROJECAO HORIZONTAL 2,50M P/LUMINARIA SUPERIOR E BRACO DE ACO RETO 3,70M C/DIAMETRO 76MM P/PLACA DE SINALIZACAO E SEMAFORO,C/SUPORTE P/GALHARDETE,FURACAO P/FIXACAOP/PLACA INDICATIVA DE RUA E P/FIXACAO DE SEMAFORO REPETIDOR,C/4 CHUMBADORES 7/8"X70CM,TIPO III-A,PADRAO RIOMAR.FORNECIM.</v>
      </c>
      <c r="C22185" s="749" t="s">
        <v>50432</v>
      </c>
      <c r="D22185" s="749" t="s">
        <v>50433</v>
      </c>
      <c r="E22185" s="749" t="s">
        <v>50434</v>
      </c>
      <c r="F22185" s="749" t="s">
        <v>50435</v>
      </c>
      <c r="G22185" s="749" t="s">
        <v>50436</v>
      </c>
      <c r="H22185" s="749" t="s">
        <v>50437</v>
      </c>
      <c r="I22185" s="749" t="s">
        <v>30</v>
      </c>
      <c r="J22185" s="749" t="n">
        <v>8037.89</v>
      </c>
    </row>
    <row collapsed="false" customFormat="false" customHeight="true" hidden="true" ht="12.75" outlineLevel="0" r="22186">
      <c r="A22186" s="749" t="s">
        <v>50438</v>
      </c>
      <c r="B22186" s="749" t="str">
        <f aca="false">C22186&amp;D22186&amp;E22186&amp;F22186&amp;G22186&amp;H22186</f>
        <v>POSTE DE ACO,RETO,7,00M,SAPATA,ESCALONADO,BRACO ACO CURVO DIAMETRO 60,3MM E PROJECAO HORIZONTAL 2,50M P/LUMINARIA SUPERIOR E BRACO DE ACO RETO 3,70M C/DIAMETRO 76MM P/PLACA DE SINALIZACAO E SEMAFORO,C/SUPORTE P/GALHARDETE,FURACAO P/FIXACAOP/PLACA INDICATIVA DE RUA E P/FIXACAO DE SEMAFORO REPETIDOR,C/4 CHUMBADORES 7/8"X70CM,TIPO III-A,PADRAO RIOMAR.FORNECIM.</v>
      </c>
      <c r="C22186" s="749" t="s">
        <v>50432</v>
      </c>
      <c r="D22186" s="749" t="s">
        <v>50433</v>
      </c>
      <c r="E22186" s="749" t="s">
        <v>50434</v>
      </c>
      <c r="F22186" s="749" t="s">
        <v>50435</v>
      </c>
      <c r="G22186" s="749" t="s">
        <v>50436</v>
      </c>
      <c r="H22186" s="749" t="s">
        <v>50437</v>
      </c>
      <c r="I22186" s="749" t="s">
        <v>30</v>
      </c>
      <c r="J22186" s="749" t="n">
        <v>8037.89</v>
      </c>
    </row>
    <row collapsed="false" customFormat="false" customHeight="true" hidden="true" ht="12.75" outlineLevel="0" r="22187">
      <c r="A22187" s="749" t="s">
        <v>50439</v>
      </c>
      <c r="B22187" s="749" t="str">
        <f aca="false">C22187&amp;D22187&amp;E22187&amp;F22187&amp;G22187&amp;H22187</f>
        <v>POSTE DE ACO,RETO DE 7,00M,C/SAPATA,ESCALONADO,BRACO ACO CURVO C/DIAMETRO 60,3MM E PROJECAO HORIZONTAL 2,50M P/LUMINARIASUPERIOR E BRACO DE ACO RETO 1M C/DIAMETRO DE 60,3MM P/LUMINARIA INFERIOR,C/BRACO DE ACO RETO DE 3,70M E DIAMETRO 76MM P/PLACA INDICATIVA DE RUA E P/FIXACAO DE SEMAFORO REPETIDOR C/4 CHUMBADORES 7/8"X70CM,TIPO I-A,PADRAO RIOMAR.FORNECIMENTO</v>
      </c>
      <c r="C22187" s="749" t="s">
        <v>50440</v>
      </c>
      <c r="D22187" s="749" t="s">
        <v>50441</v>
      </c>
      <c r="E22187" s="749" t="s">
        <v>50442</v>
      </c>
      <c r="F22187" s="749" t="s">
        <v>50443</v>
      </c>
      <c r="G22187" s="749" t="s">
        <v>50444</v>
      </c>
      <c r="H22187" s="749" t="s">
        <v>50445</v>
      </c>
      <c r="I22187" s="749" t="s">
        <v>30</v>
      </c>
      <c r="J22187" s="749" t="n">
        <v>8319.66</v>
      </c>
    </row>
    <row collapsed="false" customFormat="false" customHeight="true" hidden="true" ht="12.75" outlineLevel="0" r="22188">
      <c r="A22188" s="749" t="s">
        <v>50446</v>
      </c>
      <c r="B22188" s="749" t="str">
        <f aca="false">C22188&amp;D22188&amp;E22188&amp;F22188&amp;G22188&amp;H22188</f>
        <v>POSTE DE ACO,RETO DE 7,00M,C/SAPATA,ESCALONADO,BRACO ACO CURVO C/DIAMETRO 60,3MM E PROJECAO HORIZONTAL 2,50M P/LUMINARIASUPERIOR E BRACO DE ACO RETO 1M C/DIAMETRO DE 60,3MM P/LUMINARIA INFERIOR,C/BRACO DE ACO RETO DE 3,70M E DIAMETRO 76MM P/PLACA INDICATIVA DE RUA E P/FIXACAO DE SEMAFORO REPETIDOR C/4 CHUMBADORES 7/8"X70CM,TIPO I-A,PADRAO RIOMAR.FORNECIMENTO</v>
      </c>
      <c r="C22188" s="749" t="s">
        <v>50440</v>
      </c>
      <c r="D22188" s="749" t="s">
        <v>50441</v>
      </c>
      <c r="E22188" s="749" t="s">
        <v>50442</v>
      </c>
      <c r="F22188" s="749" t="s">
        <v>50443</v>
      </c>
      <c r="G22188" s="749" t="s">
        <v>50444</v>
      </c>
      <c r="H22188" s="749" t="s">
        <v>50445</v>
      </c>
      <c r="I22188" s="749" t="s">
        <v>30</v>
      </c>
      <c r="J22188" s="749" t="n">
        <v>8319.66</v>
      </c>
    </row>
    <row collapsed="false" customFormat="false" customHeight="true" hidden="true" ht="12.75" outlineLevel="0" r="22189">
      <c r="A22189" s="749" t="s">
        <v>50447</v>
      </c>
      <c r="B22189" s="749" t="str">
        <f aca="false">C22189&amp;D22189&amp;E22189&amp;F22189&amp;G22189&amp;H22189</f>
        <v>POSTE DE ACO,RETO(SAE 1006-1020),S/ALETAS,DE 5600MM C/BASE CILINDRICA DE ACO SAE 1006-1020 C/DIMENSOES(400X300MM) GALVANIZADO A FOGO PINTADO CONFORME PEDIDO.BASE DEVERA TER CHUMBADORES DE ACO GALVANIZADO A FOGO C/DIMENSOES 7/8"X500MM E PARAFUSO P/FIXACAO DO POSTE C/7/8"X2 1/2".BASE TERA JANELA DE INSPECAO ARTICULADA,CONFORME DESENHO A2-1918-PD RIOLUZ.FORNEC.</v>
      </c>
      <c r="C22189" s="749" t="s">
        <v>50448</v>
      </c>
      <c r="D22189" s="749" t="s">
        <v>50449</v>
      </c>
      <c r="E22189" s="749" t="s">
        <v>50450</v>
      </c>
      <c r="F22189" s="749" t="s">
        <v>50451</v>
      </c>
      <c r="G22189" s="749" t="s">
        <v>50452</v>
      </c>
      <c r="H22189" s="749" t="s">
        <v>50453</v>
      </c>
      <c r="I22189" s="749" t="s">
        <v>30</v>
      </c>
      <c r="J22189" s="749" t="n">
        <v>1227.92</v>
      </c>
    </row>
    <row collapsed="false" customFormat="false" customHeight="true" hidden="true" ht="12.75" outlineLevel="0" r="22190">
      <c r="A22190" s="749" t="s">
        <v>50454</v>
      </c>
      <c r="B22190" s="749" t="str">
        <f aca="false">C22190&amp;D22190&amp;E22190&amp;F22190&amp;G22190&amp;H22190</f>
        <v>POSTE DE ACO,RETO(SAE 1006-1020),S/ALETAS,DE 5600MM C/BASE CILINDRICA DE ACO SAE 1006-1020 C/DIMENSOES(400X300MM) GALVANIZADO A FOGO PINTADO CONFORME PEDIDO.BASE DEVERA TER CHUMBADORES DE ACO GALVANIZADO A FOGO C/DIMENSOES 7/8"X500MM E PARAFUSO P/FIXACAO DO POSTE C/7/8"X2 1/2".BASE TERA JANELA DE INSPECAO ARTICULADA,CONFORME DESENHO A2-1918-PD RIOLUZ.FORNEC.</v>
      </c>
      <c r="C22190" s="749" t="s">
        <v>50448</v>
      </c>
      <c r="D22190" s="749" t="s">
        <v>50449</v>
      </c>
      <c r="E22190" s="749" t="s">
        <v>50450</v>
      </c>
      <c r="F22190" s="749" t="s">
        <v>50451</v>
      </c>
      <c r="G22190" s="749" t="s">
        <v>50452</v>
      </c>
      <c r="H22190" s="749" t="s">
        <v>50453</v>
      </c>
      <c r="I22190" s="749" t="s">
        <v>30</v>
      </c>
      <c r="J22190" s="749" t="n">
        <v>1227.92</v>
      </c>
    </row>
    <row collapsed="false" customFormat="false" customHeight="true" hidden="true" ht="12.75" outlineLevel="0" r="22191">
      <c r="A22191" s="749" t="s">
        <v>50455</v>
      </c>
      <c r="B22191" s="749" t="str">
        <f aca="false">C22191&amp;D22191&amp;E22191&amp;F22191&amp;G22191&amp;H22191</f>
        <v>POSTE MULTI-USO DE ACO,RETO,CILINDRICO,ALTURA 9,50M,PROPRIOPARA MONTAGEM EM BASE DE SUSTENTACAO C/DIAMETRO 6",ESPESSURA7,11MM,GALVANIZADO,C/A POSSIBILIDADE DE SER EQUIPADO C/BRACO P/SEMAFORO,BRACO P/PLACA DE TRANSITO,PLACAS DE RUA,SEMAFOROS (REPETIDO E PEDESTRE),BRACOS P/LUMINARIAS,GALHARDETE,C/TOMADA NA PARTE SUPERIOR(VER DESENHO A1-1859-PD).FORNECIMENTO</v>
      </c>
      <c r="C22191" s="749" t="s">
        <v>50456</v>
      </c>
      <c r="D22191" s="749" t="s">
        <v>50457</v>
      </c>
      <c r="E22191" s="749" t="s">
        <v>50458</v>
      </c>
      <c r="F22191" s="749" t="s">
        <v>50459</v>
      </c>
      <c r="G22191" s="749" t="s">
        <v>50460</v>
      </c>
      <c r="H22191" s="749" t="s">
        <v>50461</v>
      </c>
      <c r="I22191" s="749" t="s">
        <v>30</v>
      </c>
      <c r="J22191" s="749" t="n">
        <v>5996.41</v>
      </c>
    </row>
    <row collapsed="false" customFormat="false" customHeight="true" hidden="true" ht="12.75" outlineLevel="0" r="22192">
      <c r="A22192" s="749" t="s">
        <v>50462</v>
      </c>
      <c r="B22192" s="749" t="str">
        <f aca="false">C22192&amp;D22192&amp;E22192&amp;F22192&amp;G22192&amp;H22192</f>
        <v>POSTE MULTI-USO DE ACO,RETO,CILINDRICO,ALTURA 9,50M,PROPRIOPARA MONTAGEM EM BASE DE SUSTENTACAO C/DIAMETRO 6",ESPESSURA7,11MM,GALVANIZADO,C/A POSSIBILIDADE DE SER EQUIPADO C/BRACO P/SEMAFORO,BRACO P/PLACA DE TRANSITO,PLACAS DE RUA,SEMAFOROS (REPETIDO E PEDESTRE),BRACOS P/LUMINARIAS,GALHARDETE,C/TOMADA NA PARTE SUPERIOR(VER DESENHO A1-1859-PD).FORNECIMENTO</v>
      </c>
      <c r="C22192" s="749" t="s">
        <v>50456</v>
      </c>
      <c r="D22192" s="749" t="s">
        <v>50457</v>
      </c>
      <c r="E22192" s="749" t="s">
        <v>50458</v>
      </c>
      <c r="F22192" s="749" t="s">
        <v>50459</v>
      </c>
      <c r="G22192" s="749" t="s">
        <v>50460</v>
      </c>
      <c r="H22192" s="749" t="s">
        <v>50461</v>
      </c>
      <c r="I22192" s="749" t="s">
        <v>30</v>
      </c>
      <c r="J22192" s="749" t="n">
        <v>5996.41</v>
      </c>
    </row>
    <row collapsed="false" customFormat="false" customHeight="true" hidden="true" ht="12.75" outlineLevel="0" r="22193">
      <c r="A22193" s="749" t="s">
        <v>50463</v>
      </c>
      <c r="B22193" s="749" t="str">
        <f aca="false">C22193&amp;D22193&amp;E22193&amp;F22193&amp;G22193&amp;H22193</f>
        <v>POSTE DE MADEIRA RETO,TIPO MEDIO,COM 7,00M DE ALTURA.FORNECIMENTO</v>
      </c>
      <c r="C22193" s="749" t="s">
        <v>50464</v>
      </c>
      <c r="D22193" s="749" t="s">
        <v>17187</v>
      </c>
      <c r="I22193" s="749" t="s">
        <v>30</v>
      </c>
      <c r="J22193" s="749" t="n">
        <v>201.38</v>
      </c>
    </row>
    <row collapsed="false" customFormat="false" customHeight="true" hidden="true" ht="12.75" outlineLevel="0" r="22194">
      <c r="A22194" s="749" t="s">
        <v>50465</v>
      </c>
      <c r="B22194" s="749" t="str">
        <f aca="false">C22194&amp;D22194&amp;E22194&amp;F22194&amp;G22194&amp;H22194</f>
        <v>POSTE DE MADEIRA RETO,TIPO MEDIO,COM 7,00M DE ALTURA.FORNECIMENTO</v>
      </c>
      <c r="C22194" s="749" t="s">
        <v>50464</v>
      </c>
      <c r="D22194" s="749" t="s">
        <v>17187</v>
      </c>
      <c r="I22194" s="749" t="s">
        <v>30</v>
      </c>
      <c r="J22194" s="749" t="n">
        <v>201.38</v>
      </c>
    </row>
    <row collapsed="false" customFormat="false" customHeight="true" hidden="true" ht="12.75" outlineLevel="0" r="22195">
      <c r="A22195" s="749" t="s">
        <v>50466</v>
      </c>
      <c r="B22195" s="749" t="str">
        <f aca="false">C22195&amp;D22195&amp;E22195&amp;F22195&amp;G22195&amp;H22195</f>
        <v>POSTE DE MADEIRA RETO,TIPO MEDIO,COM 9,00M DE ALTURA.FORNECIMENTO</v>
      </c>
      <c r="C22195" s="749" t="s">
        <v>50467</v>
      </c>
      <c r="D22195" s="749" t="s">
        <v>17187</v>
      </c>
      <c r="I22195" s="749" t="s">
        <v>30</v>
      </c>
      <c r="J22195" s="749" t="n">
        <v>309.51</v>
      </c>
    </row>
    <row collapsed="false" customFormat="false" customHeight="true" hidden="true" ht="12.75" outlineLevel="0" r="22196">
      <c r="A22196" s="749" t="s">
        <v>50468</v>
      </c>
      <c r="B22196" s="749" t="str">
        <f aca="false">C22196&amp;D22196&amp;E22196&amp;F22196&amp;G22196&amp;H22196</f>
        <v>POSTE DE MADEIRA RETO,TIPO MEDIO,COM 9,00M DE ALTURA.FORNECIMENTO</v>
      </c>
      <c r="C22196" s="749" t="s">
        <v>50467</v>
      </c>
      <c r="D22196" s="749" t="s">
        <v>17187</v>
      </c>
      <c r="I22196" s="749" t="s">
        <v>30</v>
      </c>
      <c r="J22196" s="749" t="n">
        <v>309.51</v>
      </c>
    </row>
    <row collapsed="false" customFormat="false" customHeight="true" hidden="true" ht="12.75" outlineLevel="0" r="22197">
      <c r="A22197" s="749" t="s">
        <v>50469</v>
      </c>
      <c r="B22197" s="749" t="str">
        <f aca="false">C22197&amp;D22197&amp;E22197&amp;F22197&amp;G22197&amp;H22197</f>
        <v>RETIRADA DE POSTE DE CONCRETO OU ACO,DE 3,50 A 9,00M</v>
      </c>
      <c r="C22197" s="749" t="s">
        <v>50470</v>
      </c>
      <c r="I22197" s="749" t="s">
        <v>30</v>
      </c>
      <c r="J22197" s="749" t="n">
        <v>101.68</v>
      </c>
    </row>
    <row collapsed="false" customFormat="false" customHeight="true" hidden="true" ht="12.75" outlineLevel="0" r="22198">
      <c r="A22198" s="749" t="s">
        <v>50471</v>
      </c>
      <c r="B22198" s="749" t="str">
        <f aca="false">C22198&amp;D22198&amp;E22198&amp;F22198&amp;G22198&amp;H22198</f>
        <v>RETIRADA DE POSTE DE CONCRETO OU ACO,DE 3,50 A 9,00M</v>
      </c>
      <c r="C22198" s="749" t="s">
        <v>50470</v>
      </c>
      <c r="I22198" s="749" t="s">
        <v>30</v>
      </c>
      <c r="J22198" s="749" t="n">
        <v>88.16</v>
      </c>
    </row>
    <row collapsed="false" customFormat="false" customHeight="true" hidden="true" ht="12.75" outlineLevel="0" r="22199">
      <c r="A22199" s="749" t="s">
        <v>50472</v>
      </c>
      <c r="B22199" s="749" t="str">
        <f aca="false">C22199&amp;D22199&amp;E22199&amp;F22199&amp;G22199&amp;H22199</f>
        <v>RETIRADA DE POSTE DE CONCRETO OU ACO,DE 10,00 A 12,00M</v>
      </c>
      <c r="C22199" s="749" t="s">
        <v>50473</v>
      </c>
      <c r="I22199" s="749" t="s">
        <v>30</v>
      </c>
      <c r="J22199" s="749" t="n">
        <v>127.1</v>
      </c>
    </row>
    <row collapsed="false" customFormat="false" customHeight="true" hidden="true" ht="12.75" outlineLevel="0" r="22200">
      <c r="A22200" s="749" t="s">
        <v>50474</v>
      </c>
      <c r="B22200" s="749" t="str">
        <f aca="false">C22200&amp;D22200&amp;E22200&amp;F22200&amp;G22200&amp;H22200</f>
        <v>RETIRADA DE POSTE DE CONCRETO OU ACO,DE 10,00 A 12,00M</v>
      </c>
      <c r="C22200" s="749" t="s">
        <v>50473</v>
      </c>
      <c r="I22200" s="749" t="s">
        <v>30</v>
      </c>
      <c r="J22200" s="749" t="n">
        <v>110.21</v>
      </c>
    </row>
    <row collapsed="false" customFormat="false" customHeight="true" hidden="true" ht="12.75" outlineLevel="0" r="22201">
      <c r="A22201" s="749" t="s">
        <v>50475</v>
      </c>
      <c r="B22201" s="749" t="str">
        <f aca="false">C22201&amp;D22201&amp;E22201&amp;F22201&amp;G22201&amp;H22201</f>
        <v>RETIRADA DE POSTE DE CONCRETO OU ACO, DE 13,00 A 15,00M</v>
      </c>
      <c r="C22201" s="749" t="s">
        <v>50476</v>
      </c>
      <c r="I22201" s="749" t="s">
        <v>30</v>
      </c>
      <c r="J22201" s="749" t="n">
        <v>254.2</v>
      </c>
    </row>
    <row collapsed="false" customFormat="false" customHeight="true" hidden="true" ht="12.75" outlineLevel="0" r="22202">
      <c r="A22202" s="749" t="s">
        <v>50477</v>
      </c>
      <c r="B22202" s="749" t="str">
        <f aca="false">C22202&amp;D22202&amp;E22202&amp;F22202&amp;G22202&amp;H22202</f>
        <v>RETIRADA DE POSTE DE CONCRETO OU ACO, DE 13,00 A 15,00M</v>
      </c>
      <c r="C22202" s="749" t="s">
        <v>50476</v>
      </c>
      <c r="I22202" s="749" t="s">
        <v>30</v>
      </c>
      <c r="J22202" s="749" t="n">
        <v>220.42</v>
      </c>
    </row>
    <row collapsed="false" customFormat="false" customHeight="true" hidden="true" ht="12.75" outlineLevel="0" r="22203">
      <c r="A22203" s="749" t="s">
        <v>50478</v>
      </c>
      <c r="B22203" s="749" t="str">
        <f aca="false">C22203&amp;D22203&amp;E22203&amp;F22203&amp;G22203&amp;H22203</f>
        <v>RETIRADA DE POSTE DE CONCRETO OU ACO,DE 16,00 A 23,00M</v>
      </c>
      <c r="C22203" s="749" t="s">
        <v>50479</v>
      </c>
      <c r="I22203" s="749" t="s">
        <v>30</v>
      </c>
      <c r="J22203" s="749" t="n">
        <v>317.75</v>
      </c>
    </row>
    <row collapsed="false" customFormat="false" customHeight="true" hidden="true" ht="12.75" outlineLevel="0" r="22204">
      <c r="A22204" s="749" t="s">
        <v>50480</v>
      </c>
      <c r="B22204" s="749" t="str">
        <f aca="false">C22204&amp;D22204&amp;E22204&amp;F22204&amp;G22204&amp;H22204</f>
        <v>RETIRADA DE POSTE DE CONCRETO OU ACO,DE 16,00 A 23,00M</v>
      </c>
      <c r="C22204" s="749" t="s">
        <v>50479</v>
      </c>
      <c r="I22204" s="749" t="s">
        <v>30</v>
      </c>
      <c r="J22204" s="749" t="n">
        <v>275.52</v>
      </c>
    </row>
    <row collapsed="false" customFormat="false" customHeight="true" hidden="true" ht="12.75" outlineLevel="0" r="22205">
      <c r="A22205" s="749" t="s">
        <v>50481</v>
      </c>
      <c r="B22205" s="749" t="str">
        <f aca="false">C22205&amp;D22205&amp;E22205&amp;F22205&amp;G22205&amp;H22205</f>
        <v>RETIRADA DE CONJUNTO DE CHAVES,FUSIVEIS E FERRAGENS EM LINHA DE 13,2KV</v>
      </c>
      <c r="C22205" s="749" t="s">
        <v>50482</v>
      </c>
      <c r="D22205" s="749" t="s">
        <v>50483</v>
      </c>
      <c r="I22205" s="749" t="s">
        <v>30</v>
      </c>
      <c r="J22205" s="749" t="n">
        <v>25.42</v>
      </c>
    </row>
    <row collapsed="false" customFormat="false" customHeight="true" hidden="true" ht="12.75" outlineLevel="0" r="22206">
      <c r="A22206" s="749" t="s">
        <v>50484</v>
      </c>
      <c r="B22206" s="749" t="str">
        <f aca="false">C22206&amp;D22206&amp;E22206&amp;F22206&amp;G22206&amp;H22206</f>
        <v>RETIRADA DE CONJUNTO DE CHAVES,FUSIVEIS E FERRAGENS EM LINHA DE 13,2KV</v>
      </c>
      <c r="C22206" s="749" t="s">
        <v>50482</v>
      </c>
      <c r="D22206" s="749" t="s">
        <v>50483</v>
      </c>
      <c r="I22206" s="749" t="s">
        <v>30</v>
      </c>
      <c r="J22206" s="749" t="n">
        <v>22.04</v>
      </c>
    </row>
    <row collapsed="false" customFormat="false" customHeight="true" hidden="true" ht="12.75" outlineLevel="0" r="22207">
      <c r="A22207" s="749" t="s">
        <v>50485</v>
      </c>
      <c r="B22207" s="749" t="str">
        <f aca="false">C22207&amp;D22207&amp;E22207&amp;F22207&amp;G22207&amp;H22207</f>
        <v>RETIRADA DE CONJUNTO DE FERRAGENS EM LINHA DE 13,2KV</v>
      </c>
      <c r="C22207" s="749" t="s">
        <v>50486</v>
      </c>
      <c r="I22207" s="749" t="s">
        <v>30</v>
      </c>
      <c r="J22207" s="749" t="n">
        <v>25.42</v>
      </c>
    </row>
    <row collapsed="false" customFormat="false" customHeight="true" hidden="true" ht="12.75" outlineLevel="0" r="22208">
      <c r="A22208" s="749" t="s">
        <v>50487</v>
      </c>
      <c r="B22208" s="749" t="str">
        <f aca="false">C22208&amp;D22208&amp;E22208&amp;F22208&amp;G22208&amp;H22208</f>
        <v>RETIRADA DE CONJUNTO DE FERRAGENS EM LINHA DE 13,2KV</v>
      </c>
      <c r="C22208" s="749" t="s">
        <v>50486</v>
      </c>
      <c r="I22208" s="749" t="s">
        <v>30</v>
      </c>
      <c r="J22208" s="749" t="n">
        <v>22.04</v>
      </c>
    </row>
    <row collapsed="false" customFormat="false" customHeight="true" hidden="true" ht="12.75" outlineLevel="0" r="22209">
      <c r="A22209" s="749" t="s">
        <v>50488</v>
      </c>
      <c r="B22209" s="749" t="str">
        <f aca="false">C22209&amp;D22209&amp;E22209&amp;F22209&amp;G22209&amp;H22209</f>
        <v>RETIRADA DE CONJUNTO DE FERRAGENS EM LINHA DE B.T.</v>
      </c>
      <c r="C22209" s="749" t="s">
        <v>50489</v>
      </c>
      <c r="I22209" s="749" t="s">
        <v>30</v>
      </c>
      <c r="J22209" s="749" t="n">
        <v>6.35</v>
      </c>
    </row>
    <row collapsed="false" customFormat="false" customHeight="true" hidden="true" ht="12.75" outlineLevel="0" r="22210">
      <c r="A22210" s="749" t="s">
        <v>50490</v>
      </c>
      <c r="B22210" s="749" t="str">
        <f aca="false">C22210&amp;D22210&amp;E22210&amp;F22210&amp;G22210&amp;H22210</f>
        <v>RETIRADA DE CONJUNTO DE FERRAGENS EM LINHA DE B.T.</v>
      </c>
      <c r="C22210" s="749" t="s">
        <v>50489</v>
      </c>
      <c r="I22210" s="749" t="s">
        <v>30</v>
      </c>
      <c r="J22210" s="749" t="n">
        <v>5.51</v>
      </c>
    </row>
    <row collapsed="false" customFormat="false" customHeight="true" hidden="true" ht="12.75" outlineLevel="0" r="22211">
      <c r="A22211" s="749" t="s">
        <v>50491</v>
      </c>
      <c r="B22211" s="749" t="str">
        <f aca="false">C22211&amp;D22211&amp;E22211&amp;F22211&amp;G22211&amp;H22211</f>
        <v>RETIRADA DE TRANSFORMADORES DE 5 ATE 112,5KVA</v>
      </c>
      <c r="C22211" s="749" t="s">
        <v>50492</v>
      </c>
      <c r="I22211" s="749" t="s">
        <v>30</v>
      </c>
      <c r="J22211" s="749" t="n">
        <v>101.68</v>
      </c>
    </row>
    <row collapsed="false" customFormat="false" customHeight="true" hidden="true" ht="12.75" outlineLevel="0" r="22212">
      <c r="A22212" s="749" t="s">
        <v>50493</v>
      </c>
      <c r="B22212" s="749" t="str">
        <f aca="false">C22212&amp;D22212&amp;E22212&amp;F22212&amp;G22212&amp;H22212</f>
        <v>RETIRADA DE TRANSFORMADORES DE 5 ATE 112,5KVA</v>
      </c>
      <c r="C22212" s="749" t="s">
        <v>50492</v>
      </c>
      <c r="I22212" s="749" t="s">
        <v>30</v>
      </c>
      <c r="J22212" s="749" t="n">
        <v>88.16</v>
      </c>
    </row>
    <row collapsed="false" customFormat="false" customHeight="true" hidden="true" ht="12.75" outlineLevel="0" r="22213">
      <c r="A22213" s="749" t="s">
        <v>50494</v>
      </c>
      <c r="B22213" s="749" t="str">
        <f aca="false">C22213&amp;D22213&amp;E22213&amp;F22213&amp;G22213&amp;H22213</f>
        <v>RETIRADA DE CONJUNTO DE ATERRAMENTO</v>
      </c>
      <c r="C22213" s="749" t="s">
        <v>50495</v>
      </c>
      <c r="I22213" s="749" t="s">
        <v>30</v>
      </c>
      <c r="J22213" s="749" t="n">
        <v>6.35</v>
      </c>
    </row>
    <row collapsed="false" customFormat="false" customHeight="true" hidden="true" ht="12.75" outlineLevel="0" r="22214">
      <c r="A22214" s="749" t="s">
        <v>50496</v>
      </c>
      <c r="B22214" s="749" t="str">
        <f aca="false">C22214&amp;D22214&amp;E22214&amp;F22214&amp;G22214&amp;H22214</f>
        <v>RETIRADA DE CONJUNTO DE ATERRAMENTO</v>
      </c>
      <c r="C22214" s="749" t="s">
        <v>50495</v>
      </c>
      <c r="I22214" s="749" t="s">
        <v>30</v>
      </c>
      <c r="J22214" s="749" t="n">
        <v>5.51</v>
      </c>
    </row>
    <row collapsed="false" customFormat="false" customHeight="true" hidden="true" ht="12.75" outlineLevel="0" r="22215">
      <c r="A22215" s="749" t="s">
        <v>50497</v>
      </c>
      <c r="B22215" s="749" t="str">
        <f aca="false">C22215&amp;D22215&amp;E22215&amp;F22215&amp;G22215&amp;H22215</f>
        <v>RETIRADA DE REDE AEREA DE 13,2KV(LANCE)</v>
      </c>
      <c r="C22215" s="749" t="s">
        <v>50498</v>
      </c>
      <c r="I22215" s="749" t="s">
        <v>30</v>
      </c>
      <c r="J22215" s="749" t="n">
        <v>50.84</v>
      </c>
    </row>
    <row collapsed="false" customFormat="false" customHeight="true" hidden="true" ht="12.75" outlineLevel="0" r="22216">
      <c r="A22216" s="749" t="s">
        <v>50499</v>
      </c>
      <c r="B22216" s="749" t="str">
        <f aca="false">C22216&amp;D22216&amp;E22216&amp;F22216&amp;G22216&amp;H22216</f>
        <v>RETIRADA DE REDE AEREA DE 13,2KV(LANCE)</v>
      </c>
      <c r="C22216" s="749" t="s">
        <v>50498</v>
      </c>
      <c r="I22216" s="749" t="s">
        <v>30</v>
      </c>
      <c r="J22216" s="749" t="n">
        <v>44.08</v>
      </c>
    </row>
    <row collapsed="false" customFormat="false" customHeight="true" hidden="true" ht="12.75" outlineLevel="0" r="22217">
      <c r="A22217" s="749" t="s">
        <v>50500</v>
      </c>
      <c r="B22217" s="749" t="str">
        <f aca="false">C22217&amp;D22217&amp;E22217&amp;F22217&amp;G22217&amp;H22217</f>
        <v>RETIRADA DE REDE AEREA DE B.T.(LANCE)</v>
      </c>
      <c r="C22217" s="749" t="s">
        <v>50501</v>
      </c>
      <c r="I22217" s="749" t="s">
        <v>30</v>
      </c>
      <c r="J22217" s="749" t="n">
        <v>19.06</v>
      </c>
    </row>
    <row collapsed="false" customFormat="false" customHeight="true" hidden="true" ht="12.75" outlineLevel="0" r="22218">
      <c r="A22218" s="749" t="s">
        <v>50502</v>
      </c>
      <c r="B22218" s="749" t="str">
        <f aca="false">C22218&amp;D22218&amp;E22218&amp;F22218&amp;G22218&amp;H22218</f>
        <v>RETIRADA DE REDE AEREA DE B.T.(LANCE)</v>
      </c>
      <c r="C22218" s="749" t="s">
        <v>50501</v>
      </c>
      <c r="I22218" s="749" t="s">
        <v>30</v>
      </c>
      <c r="J22218" s="749" t="n">
        <v>16.53</v>
      </c>
    </row>
    <row collapsed="false" customFormat="false" customHeight="true" hidden="true" ht="12.75" outlineLevel="0" r="22219">
      <c r="A22219" s="749" t="s">
        <v>50503</v>
      </c>
      <c r="B22219" s="749" t="str">
        <f aca="false">C22219&amp;D22219&amp;E22219&amp;F22219&amp;G22219&amp;H22219</f>
        <v>RETIRADA DE LUMINARIA EM ALTURA DE 4,00 A 9,00M</v>
      </c>
      <c r="C22219" s="749" t="s">
        <v>50504</v>
      </c>
      <c r="I22219" s="749" t="s">
        <v>30</v>
      </c>
      <c r="J22219" s="749" t="n">
        <v>6.35</v>
      </c>
    </row>
    <row collapsed="false" customFormat="false" customHeight="true" hidden="true" ht="12.75" outlineLevel="0" r="22220">
      <c r="A22220" s="749" t="s">
        <v>50505</v>
      </c>
      <c r="B22220" s="749" t="str">
        <f aca="false">C22220&amp;D22220&amp;E22220&amp;F22220&amp;G22220&amp;H22220</f>
        <v>RETIRADA DE LUMINARIA EM ALTURA DE 4,00 A 9,00M</v>
      </c>
      <c r="C22220" s="749" t="s">
        <v>50504</v>
      </c>
      <c r="I22220" s="749" t="s">
        <v>30</v>
      </c>
      <c r="J22220" s="749" t="n">
        <v>5.51</v>
      </c>
    </row>
    <row collapsed="false" customFormat="false" customHeight="true" hidden="true" ht="12.75" outlineLevel="0" r="22221">
      <c r="A22221" s="749" t="s">
        <v>50506</v>
      </c>
      <c r="B22221" s="749" t="str">
        <f aca="false">C22221&amp;D22221&amp;E22221&amp;F22221&amp;G22221&amp;H22221</f>
        <v>RETIRADA DE LUMINARIA EM ALTURA DE 10,00 A 12,00M</v>
      </c>
      <c r="C22221" s="749" t="s">
        <v>50507</v>
      </c>
      <c r="I22221" s="749" t="s">
        <v>30</v>
      </c>
      <c r="J22221" s="749" t="n">
        <v>19.06</v>
      </c>
    </row>
    <row collapsed="false" customFormat="false" customHeight="true" hidden="true" ht="12.75" outlineLevel="0" r="22222">
      <c r="A22222" s="749" t="s">
        <v>50508</v>
      </c>
      <c r="B22222" s="749" t="str">
        <f aca="false">C22222&amp;D22222&amp;E22222&amp;F22222&amp;G22222&amp;H22222</f>
        <v>RETIRADA DE LUMINARIA EM ALTURA DE 10,00 A 12,00M</v>
      </c>
      <c r="C22222" s="749" t="s">
        <v>50507</v>
      </c>
      <c r="I22222" s="749" t="s">
        <v>30</v>
      </c>
      <c r="J22222" s="749" t="n">
        <v>16.53</v>
      </c>
    </row>
    <row collapsed="false" customFormat="false" customHeight="true" hidden="true" ht="12.75" outlineLevel="0" r="22223">
      <c r="A22223" s="749" t="s">
        <v>50509</v>
      </c>
      <c r="B22223" s="749" t="str">
        <f aca="false">C22223&amp;D22223&amp;E22223&amp;F22223&amp;G22223&amp;H22223</f>
        <v>RETIRADA DE LUMINARIA EM ALTURA DE 13,00 A 15,00M</v>
      </c>
      <c r="C22223" s="749" t="s">
        <v>50510</v>
      </c>
      <c r="I22223" s="749" t="s">
        <v>30</v>
      </c>
      <c r="J22223" s="749" t="n">
        <v>25.42</v>
      </c>
    </row>
    <row collapsed="false" customFormat="false" customHeight="true" hidden="true" ht="12.75" outlineLevel="0" r="22224">
      <c r="A22224" s="749" t="s">
        <v>50511</v>
      </c>
      <c r="B22224" s="749" t="str">
        <f aca="false">C22224&amp;D22224&amp;E22224&amp;F22224&amp;G22224&amp;H22224</f>
        <v>RETIRADA DE LUMINARIA EM ALTURA DE 13,00 A 15,00M</v>
      </c>
      <c r="C22224" s="749" t="s">
        <v>50510</v>
      </c>
      <c r="I22224" s="749" t="s">
        <v>30</v>
      </c>
      <c r="J22224" s="749" t="n">
        <v>22.04</v>
      </c>
    </row>
    <row collapsed="false" customFormat="false" customHeight="true" hidden="true" ht="12.75" outlineLevel="0" r="22225">
      <c r="A22225" s="749" t="s">
        <v>50512</v>
      </c>
      <c r="B22225" s="749" t="str">
        <f aca="false">C22225&amp;D22225&amp;E22225&amp;F22225&amp;G22225&amp;H22225</f>
        <v>RETIRADA DE LUMINARIA EM ALTURA DE 16,00 ATE 23,00M</v>
      </c>
      <c r="C22225" s="749" t="s">
        <v>50513</v>
      </c>
      <c r="I22225" s="749" t="s">
        <v>30</v>
      </c>
      <c r="J22225" s="749" t="n">
        <v>38.13</v>
      </c>
    </row>
    <row collapsed="false" customFormat="false" customHeight="true" hidden="true" ht="12.75" outlineLevel="0" r="22226">
      <c r="A22226" s="749" t="s">
        <v>50514</v>
      </c>
      <c r="B22226" s="749" t="str">
        <f aca="false">C22226&amp;D22226&amp;E22226&amp;F22226&amp;G22226&amp;H22226</f>
        <v>RETIRADA DE LUMINARIA EM ALTURA DE 16,00 ATE 23,00M</v>
      </c>
      <c r="C22226" s="749" t="s">
        <v>50513</v>
      </c>
      <c r="I22226" s="749" t="s">
        <v>30</v>
      </c>
      <c r="J22226" s="749" t="n">
        <v>33.06</v>
      </c>
    </row>
    <row collapsed="false" customFormat="false" customHeight="true" hidden="true" ht="12.75" outlineLevel="0" r="22227">
      <c r="A22227" s="749" t="s">
        <v>50515</v>
      </c>
      <c r="B22227" s="749" t="str">
        <f aca="false">C22227&amp;D22227&amp;E22227&amp;F22227&amp;G22227&amp;H22227</f>
        <v>RETIRADA DE LUMINARIA EM ALTURA DE 30,00M</v>
      </c>
      <c r="C22227" s="749" t="s">
        <v>50516</v>
      </c>
      <c r="I22227" s="749" t="s">
        <v>30</v>
      </c>
      <c r="J22227" s="749" t="n">
        <v>76.26</v>
      </c>
    </row>
    <row collapsed="false" customFormat="false" customHeight="true" hidden="true" ht="12.75" outlineLevel="0" r="22228">
      <c r="A22228" s="749" t="s">
        <v>50517</v>
      </c>
      <c r="B22228" s="749" t="str">
        <f aca="false">C22228&amp;D22228&amp;E22228&amp;F22228&amp;G22228&amp;H22228</f>
        <v>RETIRADA DE LUMINARIA EM ALTURA DE 30,00M</v>
      </c>
      <c r="C22228" s="749" t="s">
        <v>50516</v>
      </c>
      <c r="I22228" s="749" t="s">
        <v>30</v>
      </c>
      <c r="J22228" s="749" t="n">
        <v>66.12</v>
      </c>
    </row>
    <row collapsed="false" customFormat="false" customHeight="true" hidden="true" ht="12.75" outlineLevel="0" r="22229">
      <c r="A22229" s="749" t="s">
        <v>50518</v>
      </c>
      <c r="B22229" s="749" t="str">
        <f aca="false">C22229&amp;D22229&amp;E22229&amp;F22229&amp;G22229&amp;H22229</f>
        <v>RETIRADA DE LUMINARIA,INSTALADA EM CORDOALHA,TETO OU PAREDE</v>
      </c>
      <c r="C22229" s="749" t="s">
        <v>50519</v>
      </c>
      <c r="I22229" s="749" t="s">
        <v>30</v>
      </c>
      <c r="J22229" s="749" t="n">
        <v>25.42</v>
      </c>
    </row>
    <row collapsed="false" customFormat="false" customHeight="true" hidden="true" ht="12.75" outlineLevel="0" r="22230">
      <c r="A22230" s="749" t="s">
        <v>50520</v>
      </c>
      <c r="B22230" s="749" t="str">
        <f aca="false">C22230&amp;D22230&amp;E22230&amp;F22230&amp;G22230&amp;H22230</f>
        <v>RETIRADA DE LUMINARIA,INSTALADA EM CORDOALHA,TETO OU PAREDE</v>
      </c>
      <c r="C22230" s="749" t="s">
        <v>50519</v>
      </c>
      <c r="I22230" s="749" t="s">
        <v>30</v>
      </c>
      <c r="J22230" s="749" t="n">
        <v>22.04</v>
      </c>
    </row>
    <row collapsed="false" customFormat="false" customHeight="true" hidden="true" ht="12.75" outlineLevel="0" r="22231">
      <c r="A22231" s="749" t="s">
        <v>50521</v>
      </c>
      <c r="B22231" s="749" t="str">
        <f aca="false">C22231&amp;D22231&amp;E22231&amp;F22231&amp;G22231&amp;H22231</f>
        <v>RETIRADA DE PROJETOR,INSTALADO EM TETO,PISO,PAREDE OU POSTE</v>
      </c>
      <c r="C22231" s="749" t="s">
        <v>50522</v>
      </c>
      <c r="I22231" s="749" t="s">
        <v>30</v>
      </c>
      <c r="J22231" s="749" t="n">
        <v>12.71</v>
      </c>
    </row>
    <row collapsed="false" customFormat="false" customHeight="true" hidden="true" ht="12.75" outlineLevel="0" r="22232">
      <c r="A22232" s="749" t="s">
        <v>50523</v>
      </c>
      <c r="B22232" s="749" t="str">
        <f aca="false">C22232&amp;D22232&amp;E22232&amp;F22232&amp;G22232&amp;H22232</f>
        <v>RETIRADA DE PROJETOR,INSTALADO EM TETO,PISO,PAREDE OU POSTE</v>
      </c>
      <c r="C22232" s="749" t="s">
        <v>50522</v>
      </c>
      <c r="I22232" s="749" t="s">
        <v>30</v>
      </c>
      <c r="J22232" s="749" t="n">
        <v>11.02</v>
      </c>
    </row>
    <row collapsed="false" customFormat="false" customHeight="true" hidden="true" ht="12.75" outlineLevel="0" r="22233">
      <c r="A22233" s="749" t="s">
        <v>50524</v>
      </c>
      <c r="B22233" s="749" t="str">
        <f aca="false">C22233&amp;D22233&amp;E22233&amp;F22233&amp;G22233&amp;H22233</f>
        <v>RETIRADA DE BRACO PADRAO RIOLUZ,PARA FIXACAO DE LUMINARIAS</v>
      </c>
      <c r="C22233" s="749" t="s">
        <v>50525</v>
      </c>
      <c r="I22233" s="749" t="s">
        <v>30</v>
      </c>
      <c r="J22233" s="749" t="n">
        <v>12.71</v>
      </c>
    </row>
    <row collapsed="false" customFormat="false" customHeight="true" hidden="true" ht="12.75" outlineLevel="0" r="22234">
      <c r="A22234" s="749" t="s">
        <v>50526</v>
      </c>
      <c r="B22234" s="749" t="str">
        <f aca="false">C22234&amp;D22234&amp;E22234&amp;F22234&amp;G22234&amp;H22234</f>
        <v>RETIRADA DE BRACO PADRAO RIOLUZ,PARA FIXACAO DE LUMINARIAS</v>
      </c>
      <c r="C22234" s="749" t="s">
        <v>50525</v>
      </c>
      <c r="I22234" s="749" t="s">
        <v>30</v>
      </c>
      <c r="J22234" s="749" t="n">
        <v>11.02</v>
      </c>
    </row>
    <row collapsed="false" customFormat="false" customHeight="true" hidden="true" ht="12.75" outlineLevel="0" r="22235">
      <c r="A22235" s="749" t="s">
        <v>50527</v>
      </c>
      <c r="B22235" s="749" t="str">
        <f aca="false">C22235&amp;D22235&amp;E22235&amp;F22235&amp;G22235&amp;H22235</f>
        <v>RETIRADA DE REATOR PARA LAMPADA DE DESCARGA INSTALADO ATE 7,00 DE ALTURA</v>
      </c>
      <c r="C22235" s="749" t="s">
        <v>50528</v>
      </c>
      <c r="D22235" s="749" t="s">
        <v>50529</v>
      </c>
      <c r="I22235" s="749" t="s">
        <v>30</v>
      </c>
      <c r="J22235" s="749" t="n">
        <v>6.35</v>
      </c>
    </row>
    <row collapsed="false" customFormat="false" customHeight="true" hidden="true" ht="12.75" outlineLevel="0" r="22236">
      <c r="A22236" s="749" t="s">
        <v>50530</v>
      </c>
      <c r="B22236" s="749" t="str">
        <f aca="false">C22236&amp;D22236&amp;E22236&amp;F22236&amp;G22236&amp;H22236</f>
        <v>RETIRADA DE REATOR PARA LAMPADA DE DESCARGA INSTALADO ATE 7,00 DE ALTURA</v>
      </c>
      <c r="C22236" s="749" t="s">
        <v>50528</v>
      </c>
      <c r="D22236" s="749" t="s">
        <v>50529</v>
      </c>
      <c r="I22236" s="749" t="s">
        <v>30</v>
      </c>
      <c r="J22236" s="749" t="n">
        <v>5.51</v>
      </c>
    </row>
    <row collapsed="false" customFormat="false" customHeight="true" hidden="true" ht="12.75" outlineLevel="0" r="22237">
      <c r="A22237" s="749" t="s">
        <v>50531</v>
      </c>
      <c r="B22237" s="749" t="str">
        <f aca="false">C22237&amp;D22237&amp;E22237&amp;F22237&amp;G22237&amp;H22237</f>
        <v>RETIRADA DE REATOR PARA LAMPADA DE DESCARGA,INSTALADO DE 8,00 ATE 12,00M DE ALTURA</v>
      </c>
      <c r="C22237" s="749" t="s">
        <v>50532</v>
      </c>
      <c r="D22237" s="749" t="s">
        <v>50533</v>
      </c>
      <c r="I22237" s="749" t="s">
        <v>30</v>
      </c>
      <c r="J22237" s="749" t="n">
        <v>12.71</v>
      </c>
    </row>
    <row collapsed="false" customFormat="false" customHeight="true" hidden="true" ht="12.75" outlineLevel="0" r="22238">
      <c r="A22238" s="749" t="s">
        <v>50534</v>
      </c>
      <c r="B22238" s="749" t="str">
        <f aca="false">C22238&amp;D22238&amp;E22238&amp;F22238&amp;G22238&amp;H22238</f>
        <v>RETIRADA DE REATOR PARA LAMPADA DE DESCARGA,INSTALADO DE 8,00 ATE 12,00M DE ALTURA</v>
      </c>
      <c r="C22238" s="749" t="s">
        <v>50532</v>
      </c>
      <c r="D22238" s="749" t="s">
        <v>50533</v>
      </c>
      <c r="I22238" s="749" t="s">
        <v>30</v>
      </c>
      <c r="J22238" s="749" t="n">
        <v>11.02</v>
      </c>
    </row>
    <row collapsed="false" customFormat="false" customHeight="true" hidden="true" ht="12.75" outlineLevel="0" r="22239">
      <c r="A22239" s="749" t="s">
        <v>50535</v>
      </c>
      <c r="B22239" s="749" t="str">
        <f aca="false">C22239&amp;D22239&amp;E22239&amp;F22239&amp;G22239&amp;H22239</f>
        <v>RETIRADA DE REATOR PARA LAMPADA DE DESCARGA,INSTALADO EM CAIXA DE PASSAGEM</v>
      </c>
      <c r="C22239" s="749" t="s">
        <v>50536</v>
      </c>
      <c r="D22239" s="749" t="s">
        <v>50537</v>
      </c>
      <c r="I22239" s="749" t="s">
        <v>30</v>
      </c>
      <c r="J22239" s="749" t="n">
        <v>6.35</v>
      </c>
    </row>
    <row collapsed="false" customFormat="false" customHeight="true" hidden="true" ht="12.75" outlineLevel="0" r="22240">
      <c r="A22240" s="749" t="s">
        <v>50538</v>
      </c>
      <c r="B22240" s="749" t="str">
        <f aca="false">C22240&amp;D22240&amp;E22240&amp;F22240&amp;G22240&amp;H22240</f>
        <v>RETIRADA DE REATOR PARA LAMPADA DE DESCARGA,INSTALADO EM CAIXA DE PASSAGEM</v>
      </c>
      <c r="C22240" s="749" t="s">
        <v>50536</v>
      </c>
      <c r="D22240" s="749" t="s">
        <v>50537</v>
      </c>
      <c r="I22240" s="749" t="s">
        <v>30</v>
      </c>
      <c r="J22240" s="749" t="n">
        <v>5.51</v>
      </c>
    </row>
    <row collapsed="false" customFormat="false" customHeight="true" hidden="true" ht="12.75" outlineLevel="0" r="22241">
      <c r="A22241" s="749" t="s">
        <v>50539</v>
      </c>
      <c r="B22241" s="749" t="str">
        <f aca="false">C22241&amp;D22241&amp;E22241&amp;F22241&amp;G22241&amp;H22241</f>
        <v>SUBSTITUICAO DE LAMPADA E LAVAGEM DO REFRATOR,EXCLUSIVE LAMPADA</v>
      </c>
      <c r="C22241" s="749" t="s">
        <v>50540</v>
      </c>
      <c r="D22241" s="749" t="s">
        <v>50541</v>
      </c>
      <c r="I22241" s="749" t="s">
        <v>30</v>
      </c>
      <c r="J22241" s="749" t="n">
        <v>6.35</v>
      </c>
    </row>
    <row collapsed="false" customFormat="false" customHeight="true" hidden="true" ht="12.75" outlineLevel="0" r="22242">
      <c r="A22242" s="749" t="s">
        <v>50542</v>
      </c>
      <c r="B22242" s="749" t="str">
        <f aca="false">C22242&amp;D22242&amp;E22242&amp;F22242&amp;G22242&amp;H22242</f>
        <v>SUBSTITUICAO DE LAMPADA E LAVAGEM DO REFRATOR,EXCLUSIVE LAMPADA</v>
      </c>
      <c r="C22242" s="749" t="s">
        <v>50540</v>
      </c>
      <c r="D22242" s="749" t="s">
        <v>50541</v>
      </c>
      <c r="I22242" s="749" t="s">
        <v>30</v>
      </c>
      <c r="J22242" s="749" t="n">
        <v>5.51</v>
      </c>
    </row>
    <row collapsed="false" customFormat="false" customHeight="true" hidden="true" ht="12.75" outlineLevel="0" r="22243">
      <c r="A22243" s="749" t="s">
        <v>50543</v>
      </c>
      <c r="B22243" s="749" t="str">
        <f aca="false">C22243&amp;D22243&amp;E22243&amp;F22243&amp;G22243&amp;H22243</f>
        <v>RETIRADA OU SUBSTITUICAO DE RELE FOTOELETRICO INDIVIDUAL,INSTALADO ATE 12,00M DE ALTURA</v>
      </c>
      <c r="C22243" s="749" t="s">
        <v>50544</v>
      </c>
      <c r="D22243" s="749" t="s">
        <v>50545</v>
      </c>
      <c r="I22243" s="749" t="s">
        <v>30</v>
      </c>
      <c r="J22243" s="749" t="n">
        <v>6.35</v>
      </c>
    </row>
    <row collapsed="false" customFormat="false" customHeight="true" hidden="true" ht="12.75" outlineLevel="0" r="22244">
      <c r="A22244" s="749" t="s">
        <v>50546</v>
      </c>
      <c r="B22244" s="749" t="str">
        <f aca="false">C22244&amp;D22244&amp;E22244&amp;F22244&amp;G22244&amp;H22244</f>
        <v>RETIRADA OU SUBSTITUICAO DE RELE FOTOELETRICO INDIVIDUAL,INSTALADO ATE 12,00M DE ALTURA</v>
      </c>
      <c r="C22244" s="749" t="s">
        <v>50544</v>
      </c>
      <c r="D22244" s="749" t="s">
        <v>50545</v>
      </c>
      <c r="I22244" s="749" t="s">
        <v>30</v>
      </c>
      <c r="J22244" s="749" t="n">
        <v>5.51</v>
      </c>
    </row>
    <row collapsed="false" customFormat="false" customHeight="true" hidden="true" ht="12.75" outlineLevel="0" r="22245">
      <c r="A22245" s="749" t="s">
        <v>50547</v>
      </c>
      <c r="B22245" s="749" t="str">
        <f aca="false">C22245&amp;D22245&amp;E22245&amp;F22245&amp;G22245&amp;H22245</f>
        <v>RETIRADA DE EQUIPAMENTO DE COMANDO DE CIRCUITO</v>
      </c>
      <c r="C22245" s="749" t="s">
        <v>50548</v>
      </c>
      <c r="I22245" s="749" t="s">
        <v>30</v>
      </c>
      <c r="J22245" s="749" t="n">
        <v>19.06</v>
      </c>
    </row>
    <row collapsed="false" customFormat="false" customHeight="true" hidden="true" ht="12.75" outlineLevel="0" r="22246">
      <c r="A22246" s="749" t="s">
        <v>50549</v>
      </c>
      <c r="B22246" s="749" t="str">
        <f aca="false">C22246&amp;D22246&amp;E22246&amp;F22246&amp;G22246&amp;H22246</f>
        <v>RETIRADA DE EQUIPAMENTO DE COMANDO DE CIRCUITO</v>
      </c>
      <c r="C22246" s="749" t="s">
        <v>50548</v>
      </c>
      <c r="I22246" s="749" t="s">
        <v>30</v>
      </c>
      <c r="J22246" s="749" t="n">
        <v>16.53</v>
      </c>
    </row>
    <row collapsed="false" customFormat="false" customHeight="true" hidden="true" ht="12.75" outlineLevel="0" r="22247">
      <c r="A22247" s="749" t="s">
        <v>50550</v>
      </c>
      <c r="B22247" s="749" t="str">
        <f aca="false">C22247&amp;D22247&amp;E22247&amp;F22247&amp;G22247&amp;H22247</f>
        <v>RETIRADA DE CONDUTORES SINGELOS OU MULTIPLOS,INSTALADOS EM LINHA DE DUTOS</v>
      </c>
      <c r="C22247" s="749" t="s">
        <v>50551</v>
      </c>
      <c r="D22247" s="749" t="s">
        <v>50552</v>
      </c>
      <c r="I22247" s="749" t="s">
        <v>236</v>
      </c>
      <c r="J22247" s="749" t="n">
        <v>2.54</v>
      </c>
    </row>
    <row collapsed="false" customFormat="false" customHeight="true" hidden="true" ht="12.75" outlineLevel="0" r="22248">
      <c r="A22248" s="749" t="s">
        <v>50553</v>
      </c>
      <c r="B22248" s="749" t="str">
        <f aca="false">C22248&amp;D22248&amp;E22248&amp;F22248&amp;G22248&amp;H22248</f>
        <v>RETIRADA DE CONDUTORES SINGELOS OU MULTIPLOS,INSTALADOS EM LINHA DE DUTOS</v>
      </c>
      <c r="C22248" s="749" t="s">
        <v>50551</v>
      </c>
      <c r="D22248" s="749" t="s">
        <v>50552</v>
      </c>
      <c r="I22248" s="749" t="s">
        <v>236</v>
      </c>
      <c r="J22248" s="749" t="n">
        <v>2.2</v>
      </c>
    </row>
    <row collapsed="false" customFormat="false" customHeight="true" hidden="true" ht="12.75" outlineLevel="0" r="22249">
      <c r="A22249" s="749" t="s">
        <v>50554</v>
      </c>
      <c r="B22249" s="749" t="str">
        <f aca="false">C22249&amp;D22249&amp;E22249&amp;F22249&amp;G22249&amp;H22249</f>
        <v>RETIRADA DE NUCLEO,PARA FIXACAO DE LUMINARIAS,INSTALADO EM TOPO DE POSTE,ATE 15,00M DE ALTURA</v>
      </c>
      <c r="C22249" s="749" t="s">
        <v>50555</v>
      </c>
      <c r="D22249" s="749" t="s">
        <v>50556</v>
      </c>
      <c r="I22249" s="749" t="s">
        <v>30</v>
      </c>
      <c r="J22249" s="749" t="n">
        <v>38.13</v>
      </c>
    </row>
    <row collapsed="false" customFormat="false" customHeight="true" hidden="true" ht="12.75" outlineLevel="0" r="22250">
      <c r="A22250" s="749" t="s">
        <v>50557</v>
      </c>
      <c r="B22250" s="749" t="str">
        <f aca="false">C22250&amp;D22250&amp;E22250&amp;F22250&amp;G22250&amp;H22250</f>
        <v>RETIRADA DE NUCLEO,PARA FIXACAO DE LUMINARIAS,INSTALADO EM TOPO DE POSTE,ATE 15,00M DE ALTURA</v>
      </c>
      <c r="C22250" s="749" t="s">
        <v>50555</v>
      </c>
      <c r="D22250" s="749" t="s">
        <v>50556</v>
      </c>
      <c r="I22250" s="749" t="s">
        <v>30</v>
      </c>
      <c r="J22250" s="749" t="n">
        <v>33.06</v>
      </c>
    </row>
    <row collapsed="false" customFormat="false" customHeight="true" hidden="true" ht="12.75" outlineLevel="0" r="22251">
      <c r="A22251" s="749" t="s">
        <v>50558</v>
      </c>
      <c r="B22251" s="749" t="str">
        <f aca="false">C22251&amp;D22251&amp;E22251&amp;F22251&amp;G22251&amp;H22251</f>
        <v>RETIRADA DE NUCLEO,PARA FIXACAO DE LUMINARIAS,INSTALADO EM TOPO DE POSTE,DE 16,00 ATE 20,00M DE ALTURA</v>
      </c>
      <c r="C22251" s="749" t="s">
        <v>50555</v>
      </c>
      <c r="D22251" s="749" t="s">
        <v>50559</v>
      </c>
      <c r="I22251" s="749" t="s">
        <v>30</v>
      </c>
      <c r="J22251" s="749" t="n">
        <v>50.84</v>
      </c>
    </row>
    <row collapsed="false" customFormat="false" customHeight="true" hidden="true" ht="12.75" outlineLevel="0" r="22252">
      <c r="A22252" s="749" t="s">
        <v>50560</v>
      </c>
      <c r="B22252" s="749" t="str">
        <f aca="false">C22252&amp;D22252&amp;E22252&amp;F22252&amp;G22252&amp;H22252</f>
        <v>RETIRADA DE NUCLEO,PARA FIXACAO DE LUMINARIAS,INSTALADO EM TOPO DE POSTE,DE 16,00 ATE 20,00M DE ALTURA</v>
      </c>
      <c r="C22252" s="749" t="s">
        <v>50555</v>
      </c>
      <c r="D22252" s="749" t="s">
        <v>50559</v>
      </c>
      <c r="I22252" s="749" t="s">
        <v>30</v>
      </c>
      <c r="J22252" s="749" t="n">
        <v>44.08</v>
      </c>
    </row>
    <row collapsed="false" customFormat="false" customHeight="true" hidden="true" ht="12.75" outlineLevel="0" r="22253">
      <c r="A22253" s="749" t="s">
        <v>50561</v>
      </c>
      <c r="B22253" s="749" t="str">
        <f aca="false">C22253&amp;D22253&amp;E22253&amp;F22253&amp;G22253&amp;H22253</f>
        <v>RETIRADA DE NUCLEO,PARA FIXACAO DE LUMINARIAS,INSTALADO EM TOPO DE POSTE,DE 21,00 ATE 45,00M DE ALTURA</v>
      </c>
      <c r="C22253" s="749" t="s">
        <v>50555</v>
      </c>
      <c r="D22253" s="749" t="s">
        <v>50562</v>
      </c>
      <c r="I22253" s="749" t="s">
        <v>30</v>
      </c>
      <c r="J22253" s="749" t="n">
        <v>76.26</v>
      </c>
    </row>
    <row collapsed="false" customFormat="false" customHeight="true" hidden="true" ht="12.75" outlineLevel="0" r="22254">
      <c r="A22254" s="749" t="s">
        <v>50563</v>
      </c>
      <c r="B22254" s="749" t="str">
        <f aca="false">C22254&amp;D22254&amp;E22254&amp;F22254&amp;G22254&amp;H22254</f>
        <v>RETIRADA DE NUCLEO,PARA FIXACAO DE LUMINARIAS,INSTALADO EM TOPO DE POSTE,DE 21,00 ATE 45,00M DE ALTURA</v>
      </c>
      <c r="C22254" s="749" t="s">
        <v>50555</v>
      </c>
      <c r="D22254" s="749" t="s">
        <v>50562</v>
      </c>
      <c r="I22254" s="749" t="s">
        <v>30</v>
      </c>
      <c r="J22254" s="749" t="n">
        <v>66.12</v>
      </c>
    </row>
    <row collapsed="false" customFormat="false" customHeight="true" hidden="true" ht="25.5" outlineLevel="0" r="22255">
      <c r="A22255" s="749" t="s">
        <v>50564</v>
      </c>
      <c r="B22255" s="758" t="str">
        <f aca="false">C22255&amp;D22255&amp;E22255&amp;F22255&amp;G22255&amp;H22255</f>
        <v>RETIRADA DE LAMPADA E ACONDICIONAMENTO EM CAIXA DE PAPELAO,EXCLUSIVE FORNECIMENTO DA CAIXA</v>
      </c>
      <c r="C22255" s="749" t="s">
        <v>50565</v>
      </c>
      <c r="D22255" s="749" t="s">
        <v>50566</v>
      </c>
      <c r="I22255" s="749" t="s">
        <v>30</v>
      </c>
      <c r="J22255" s="749" t="n">
        <v>6.35</v>
      </c>
    </row>
    <row collapsed="false" customFormat="false" customHeight="true" hidden="true" ht="25.5" outlineLevel="0" r="22256">
      <c r="A22256" s="749" t="s">
        <v>50567</v>
      </c>
      <c r="B22256" s="758" t="str">
        <f aca="false">C22256&amp;D22256&amp;E22256&amp;F22256&amp;G22256&amp;H22256</f>
        <v>RETIRADA DE LAMPADA E ACONDICIONAMENTO EM CAIXA DE PAPELAO,EXCLUSIVE FORNECIMENTO DA CAIXA</v>
      </c>
      <c r="C22256" s="749" t="s">
        <v>50565</v>
      </c>
      <c r="D22256" s="749" t="s">
        <v>50566</v>
      </c>
      <c r="I22256" s="749" t="s">
        <v>30</v>
      </c>
      <c r="J22256" s="749" t="n">
        <v>5.51</v>
      </c>
    </row>
    <row collapsed="false" customFormat="false" customHeight="true" hidden="true" ht="12.75" outlineLevel="0" r="22257">
      <c r="A22257" s="749" t="s">
        <v>50568</v>
      </c>
      <c r="B22257" s="749" t="str">
        <f aca="false">C22257&amp;D22257&amp;E22257&amp;F22257&amp;G22257&amp;H22257</f>
        <v>RETIRADA DE POSTE DE MADEIRA</v>
      </c>
      <c r="C22257" s="749" t="s">
        <v>50569</v>
      </c>
      <c r="I22257" s="749" t="s">
        <v>30</v>
      </c>
      <c r="J22257" s="749" t="n">
        <v>108.45</v>
      </c>
    </row>
    <row collapsed="false" customFormat="false" customHeight="true" hidden="true" ht="12.75" outlineLevel="0" r="22258">
      <c r="A22258" s="749" t="s">
        <v>50570</v>
      </c>
      <c r="B22258" s="749" t="str">
        <f aca="false">C22258&amp;D22258&amp;E22258&amp;F22258&amp;G22258&amp;H22258</f>
        <v>RETIRADA DE POSTE DE MADEIRA</v>
      </c>
      <c r="C22258" s="749" t="s">
        <v>50569</v>
      </c>
      <c r="I22258" s="749" t="s">
        <v>30</v>
      </c>
      <c r="J22258" s="749" t="n">
        <v>94.93</v>
      </c>
    </row>
    <row collapsed="false" customFormat="false" customHeight="true" hidden="true" ht="12.75" outlineLevel="0" r="22259">
      <c r="A22259" s="749" t="s">
        <v>50571</v>
      </c>
      <c r="B22259" s="749" t="str">
        <f aca="false">C22259&amp;D22259&amp;E22259&amp;F22259&amp;G22259&amp;H22259</f>
        <v>POSTE DE ACO,CONTINUO,CURVO,CONICO,SIMPLES,SEM BASE,COM JANELA DE INSPECAO,DE 9,00M.FORNECIMENTO E ASSENTAMENTO</v>
      </c>
      <c r="C22259" s="749" t="s">
        <v>50572</v>
      </c>
      <c r="D22259" s="749" t="s">
        <v>50573</v>
      </c>
      <c r="I22259" s="749" t="s">
        <v>30</v>
      </c>
      <c r="J22259" s="749" t="n">
        <v>1987.1</v>
      </c>
    </row>
    <row collapsed="false" customFormat="false" customHeight="true" hidden="true" ht="12.75" outlineLevel="0" r="22260">
      <c r="A22260" s="749" t="s">
        <v>50574</v>
      </c>
      <c r="B22260" s="749" t="str">
        <f aca="false">C22260&amp;D22260&amp;E22260&amp;F22260&amp;G22260&amp;H22260</f>
        <v>POSTE DE ACO,CONTINUO,CURVO,CONICO,SIMPLES,SEM BASE,COM JANELA DE INSPECAO,DE 9,00M.FORNECIMENTO E ASSENTAMENTO</v>
      </c>
      <c r="C22260" s="749" t="s">
        <v>50572</v>
      </c>
      <c r="D22260" s="749" t="s">
        <v>50573</v>
      </c>
      <c r="I22260" s="749" t="s">
        <v>30</v>
      </c>
      <c r="J22260" s="749" t="n">
        <v>1970.21</v>
      </c>
    </row>
    <row collapsed="false" customFormat="false" customHeight="true" hidden="true" ht="12.75" outlineLevel="0" r="22261">
      <c r="A22261" s="749" t="s">
        <v>50575</v>
      </c>
      <c r="B22261" s="749" t="str">
        <f aca="false">C22261&amp;D22261&amp;E22261&amp;F22261&amp;G22261&amp;H22261</f>
        <v>POSTE DE ACO,CONTINUO,CURVO,CONICO,SIMPLES,COM BASE,COM JANELA DE INSPECAO,DE 9,00M.FORNECIMENTO E ASSENTAMENTO</v>
      </c>
      <c r="C22261" s="749" t="s">
        <v>50576</v>
      </c>
      <c r="D22261" s="749" t="s">
        <v>50573</v>
      </c>
      <c r="I22261" s="749" t="s">
        <v>30</v>
      </c>
      <c r="J22261" s="749" t="n">
        <v>2157.1</v>
      </c>
    </row>
    <row collapsed="false" customFormat="false" customHeight="true" hidden="true" ht="12.75" outlineLevel="0" r="22262">
      <c r="A22262" s="749" t="s">
        <v>50577</v>
      </c>
      <c r="B22262" s="749" t="str">
        <f aca="false">C22262&amp;D22262&amp;E22262&amp;F22262&amp;G22262&amp;H22262</f>
        <v>POSTE DE ACO,CONTINUO,CURVO,CONICO,SIMPLES,COM BASE,COM JANELA DE INSPECAO,DE 9,00M.FORNECIMENTO E ASSENTAMENTO</v>
      </c>
      <c r="C22262" s="749" t="s">
        <v>50576</v>
      </c>
      <c r="D22262" s="749" t="s">
        <v>50573</v>
      </c>
      <c r="I22262" s="749" t="s">
        <v>30</v>
      </c>
      <c r="J22262" s="749" t="n">
        <v>2140.21</v>
      </c>
    </row>
    <row collapsed="false" customFormat="false" customHeight="true" hidden="true" ht="12.75" outlineLevel="0" r="22263">
      <c r="A22263" s="749" t="s">
        <v>50578</v>
      </c>
      <c r="B22263" s="749" t="str">
        <f aca="false">C22263&amp;D22263&amp;E22263&amp;F22263&amp;G22263&amp;H22263</f>
        <v>POSTE DE ACO,CONTINUO,CURVO,CONICO,DUPLO,SEM BASE,COM JANELA DE INSPECAO,DE 9,00M.FORNECIMENTO E ASSENTAMENTO</v>
      </c>
      <c r="C22263" s="749" t="s">
        <v>50579</v>
      </c>
      <c r="D22263" s="749" t="s">
        <v>50580</v>
      </c>
      <c r="I22263" s="749" t="s">
        <v>30</v>
      </c>
      <c r="J22263" s="749" t="n">
        <v>2347.1</v>
      </c>
    </row>
    <row collapsed="false" customFormat="false" customHeight="true" hidden="true" ht="12.75" outlineLevel="0" r="22264">
      <c r="A22264" s="749" t="s">
        <v>50581</v>
      </c>
      <c r="B22264" s="749" t="str">
        <f aca="false">C22264&amp;D22264&amp;E22264&amp;F22264&amp;G22264&amp;H22264</f>
        <v>POSTE DE ACO,CONTINUO,CURVO,CONICO,DUPLO,SEM BASE,COM JANELA DE INSPECAO,DE 9,00M.FORNECIMENTO E ASSENTAMENTO</v>
      </c>
      <c r="C22264" s="749" t="s">
        <v>50579</v>
      </c>
      <c r="D22264" s="749" t="s">
        <v>50580</v>
      </c>
      <c r="I22264" s="749" t="s">
        <v>30</v>
      </c>
      <c r="J22264" s="749" t="n">
        <v>2330.21</v>
      </c>
    </row>
    <row collapsed="false" customFormat="false" customHeight="true" hidden="true" ht="12.75" outlineLevel="0" r="22265">
      <c r="A22265" s="749" t="s">
        <v>50582</v>
      </c>
      <c r="B22265" s="749" t="str">
        <f aca="false">C22265&amp;D22265&amp;E22265&amp;F22265&amp;G22265&amp;H22265</f>
        <v>POSTE DE ACO,CONTINUO,CURVO,CONICO,DUPLO,COM BASE,COM JANELA DE INSPECAO,DE 9,00M.FORNECIMENTO E ASSENTAMENTO</v>
      </c>
      <c r="C22265" s="749" t="s">
        <v>50583</v>
      </c>
      <c r="D22265" s="749" t="s">
        <v>50580</v>
      </c>
      <c r="I22265" s="749" t="s">
        <v>30</v>
      </c>
      <c r="J22265" s="749" t="n">
        <v>2527.1</v>
      </c>
    </row>
    <row collapsed="false" customFormat="false" customHeight="true" hidden="true" ht="12.75" outlineLevel="0" r="22266">
      <c r="A22266" s="749" t="s">
        <v>50584</v>
      </c>
      <c r="B22266" s="749" t="str">
        <f aca="false">C22266&amp;D22266&amp;E22266&amp;F22266&amp;G22266&amp;H22266</f>
        <v>POSTE DE ACO,CONTINUO,CURVO,CONICO,DUPLO,COM BASE,COM JANELA DE INSPECAO,DE 9,00M.FORNECIMENTO E ASSENTAMENTO</v>
      </c>
      <c r="C22266" s="749" t="s">
        <v>50583</v>
      </c>
      <c r="D22266" s="749" t="s">
        <v>50580</v>
      </c>
      <c r="I22266" s="749" t="s">
        <v>30</v>
      </c>
      <c r="J22266" s="749" t="n">
        <v>2510.21</v>
      </c>
    </row>
    <row collapsed="false" customFormat="false" customHeight="true" hidden="true" ht="12.75" outlineLevel="0" r="22267">
      <c r="A22267" s="749" t="s">
        <v>50585</v>
      </c>
      <c r="B22267" s="749" t="str">
        <f aca="false">C22267&amp;D22267&amp;E22267&amp;F22267&amp;G22267&amp;H22267</f>
        <v>POSTE DE ACO,CONTINUO,RETO,CONICO,SIMPLES,COM FLANGE DE ACOSOLDADO NA SUA BASE,FIXADO POR PARAFUSOS CHUMBADORES,DE 9,00M.FORNECIMENTO E ASSENTAMENTO</v>
      </c>
      <c r="C22267" s="749" t="s">
        <v>50586</v>
      </c>
      <c r="D22267" s="749" t="s">
        <v>50587</v>
      </c>
      <c r="E22267" s="749" t="s">
        <v>50588</v>
      </c>
      <c r="I22267" s="749" t="s">
        <v>30</v>
      </c>
      <c r="J22267" s="749" t="n">
        <v>2337.1</v>
      </c>
    </row>
    <row collapsed="false" customFormat="false" customHeight="true" hidden="true" ht="12.75" outlineLevel="0" r="22268">
      <c r="A22268" s="749" t="s">
        <v>50589</v>
      </c>
      <c r="B22268" s="749" t="str">
        <f aca="false">C22268&amp;D22268&amp;E22268&amp;F22268&amp;G22268&amp;H22268</f>
        <v>POSTE DE ACO,CONTINUO,RETO,CONICO,SIMPLES,COM FLANGE DE ACOSOLDADO NA SUA BASE,FIXADO POR PARAFUSOS CHUMBADORES,DE 9,00M.FORNECIMENTO E ASSENTAMENTO</v>
      </c>
      <c r="C22268" s="749" t="s">
        <v>50586</v>
      </c>
      <c r="D22268" s="749" t="s">
        <v>50587</v>
      </c>
      <c r="E22268" s="749" t="s">
        <v>50588</v>
      </c>
      <c r="I22268" s="749" t="s">
        <v>30</v>
      </c>
      <c r="J22268" s="749" t="n">
        <v>2320.21</v>
      </c>
    </row>
    <row collapsed="false" customFormat="false" customHeight="true" hidden="true" ht="12.75" outlineLevel="0" r="22269">
      <c r="A22269" s="749" t="s">
        <v>50590</v>
      </c>
      <c r="B22269" s="749" t="str">
        <f aca="false">C22269&amp;D22269&amp;E22269&amp;F22269&amp;G22269&amp;H22269</f>
        <v>POSTE DE ACO,CONTINUO,RETO,CONICO,SIMPLES,COM ENGASTAMENTO DA PARTE INFERIOR DA COLUNA DIRETAMENTE NO SOLO,DE 7,00M.FORNECIMENTO E ASSENTAMENTO</v>
      </c>
      <c r="C22269" s="749" t="s">
        <v>50591</v>
      </c>
      <c r="D22269" s="749" t="s">
        <v>50592</v>
      </c>
      <c r="E22269" s="749" t="s">
        <v>36302</v>
      </c>
      <c r="I22269" s="749" t="s">
        <v>30</v>
      </c>
      <c r="J22269" s="749" t="n">
        <v>1770.74</v>
      </c>
    </row>
    <row collapsed="false" customFormat="false" customHeight="true" hidden="true" ht="12.75" outlineLevel="0" r="22270">
      <c r="A22270" s="749" t="s">
        <v>50593</v>
      </c>
      <c r="B22270" s="749" t="str">
        <f aca="false">C22270&amp;D22270&amp;E22270&amp;F22270&amp;G22270&amp;H22270</f>
        <v>POSTE DE ACO,CONTINUO,RETO,CONICO,SIMPLES,COM ENGASTAMENTO DA PARTE INFERIOR DA COLUNA DIRETAMENTE NO SOLO,DE 7,00M.FORNECIMENTO E ASSENTAMENTO</v>
      </c>
      <c r="C22270" s="749" t="s">
        <v>50591</v>
      </c>
      <c r="D22270" s="749" t="s">
        <v>50592</v>
      </c>
      <c r="E22270" s="749" t="s">
        <v>36302</v>
      </c>
      <c r="I22270" s="749" t="s">
        <v>30</v>
      </c>
      <c r="J22270" s="749" t="n">
        <v>1736.96</v>
      </c>
    </row>
    <row collapsed="false" customFormat="false" customHeight="true" hidden="true" ht="12.75" outlineLevel="0" r="22271">
      <c r="A22271" s="749" t="s">
        <v>50594</v>
      </c>
      <c r="B22271" s="749" t="str">
        <f aca="false">C22271&amp;D22271&amp;E22271&amp;F22271&amp;G22271&amp;H22271</f>
        <v>POSTE DE MADEIRA,RETO,ALTURA DE 9,00M,TIPO MEDIO,INCLUSIVE ESCAVACAO E REATERRO.FORNECIMENTO E ASSENTAMENTO</v>
      </c>
      <c r="C22271" s="749" t="s">
        <v>50595</v>
      </c>
      <c r="D22271" s="749" t="s">
        <v>50596</v>
      </c>
      <c r="I22271" s="749" t="s">
        <v>30</v>
      </c>
      <c r="J22271" s="749" t="n">
        <v>525.23</v>
      </c>
    </row>
    <row collapsed="false" customFormat="false" customHeight="true" hidden="true" ht="12.75" outlineLevel="0" r="22272">
      <c r="A22272" s="749" t="s">
        <v>50597</v>
      </c>
      <c r="B22272" s="749" t="str">
        <f aca="false">C22272&amp;D22272&amp;E22272&amp;F22272&amp;G22272&amp;H22272</f>
        <v>POSTE DE MADEIRA,RETO,ALTURA DE 9,00M,TIPO MEDIO,INCLUSIVE ESCAVACAO E REATERRO.FORNECIMENTO E ASSENTAMENTO</v>
      </c>
      <c r="C22272" s="749" t="s">
        <v>50595</v>
      </c>
      <c r="D22272" s="749" t="s">
        <v>50596</v>
      </c>
      <c r="I22272" s="749" t="s">
        <v>30</v>
      </c>
      <c r="J22272" s="749" t="n">
        <v>499.89</v>
      </c>
    </row>
    <row collapsed="false" customFormat="false" customHeight="true" hidden="true" ht="12.75" outlineLevel="0" r="22273">
      <c r="A22273" s="749" t="s">
        <v>50598</v>
      </c>
      <c r="B22273" s="749" t="str">
        <f aca="false">C22273&amp;D22273&amp;E22273&amp;F22273&amp;G22273&amp;H22273</f>
        <v>POSTE DE MADEIRA RETO,ALTURA DE 7,00M,TIPO MEDIO,INCLUSIVE ESCAVACAO E REATERRO.FORNECIMENTO E ASSENTAMENTO</v>
      </c>
      <c r="C22273" s="749" t="s">
        <v>50599</v>
      </c>
      <c r="D22273" s="749" t="s">
        <v>50596</v>
      </c>
      <c r="I22273" s="749" t="s">
        <v>30</v>
      </c>
      <c r="J22273" s="749" t="n">
        <v>417.1</v>
      </c>
    </row>
    <row collapsed="false" customFormat="false" customHeight="true" hidden="true" ht="12.75" outlineLevel="0" r="22274">
      <c r="A22274" s="749" t="s">
        <v>50600</v>
      </c>
      <c r="B22274" s="749" t="str">
        <f aca="false">C22274&amp;D22274&amp;E22274&amp;F22274&amp;G22274&amp;H22274</f>
        <v>POSTE DE MADEIRA RETO,ALTURA DE 7,00M,TIPO MEDIO,INCLUSIVE ESCAVACAO E REATERRO.FORNECIMENTO E ASSENTAMENTO</v>
      </c>
      <c r="C22274" s="749" t="s">
        <v>50599</v>
      </c>
      <c r="D22274" s="749" t="s">
        <v>50596</v>
      </c>
      <c r="I22274" s="749" t="s">
        <v>30</v>
      </c>
      <c r="J22274" s="749" t="n">
        <v>391.76</v>
      </c>
    </row>
    <row collapsed="false" customFormat="false" customHeight="true" hidden="true" ht="12.75" outlineLevel="0" r="22275">
      <c r="A22275" s="749" t="s">
        <v>50601</v>
      </c>
      <c r="B22275" s="749" t="str">
        <f aca="false">C22275&amp;D22275&amp;E22275&amp;F22275&amp;G22275&amp;H22275</f>
        <v>POSTE DE FERRO FUNDIDO,TIPO H-1,DE 4,50M DE ALTURA UTIL,EQUIPADO COM GLOBO.MONTAGEM</v>
      </c>
      <c r="C22275" s="749" t="s">
        <v>50602</v>
      </c>
      <c r="D22275" s="749" t="s">
        <v>50603</v>
      </c>
      <c r="I22275" s="749" t="s">
        <v>30</v>
      </c>
      <c r="J22275" s="749" t="n">
        <v>82.72</v>
      </c>
    </row>
    <row collapsed="false" customFormat="false" customHeight="true" hidden="true" ht="12.75" outlineLevel="0" r="22276">
      <c r="A22276" s="749" t="s">
        <v>50604</v>
      </c>
      <c r="B22276" s="749" t="str">
        <f aca="false">C22276&amp;D22276&amp;E22276&amp;F22276&amp;G22276&amp;H22276</f>
        <v>POSTE DE FERRO FUNDIDO,TIPO H-1,DE 4,50M DE ALTURA UTIL,EQUIPADO COM GLOBO.MONTAGEM</v>
      </c>
      <c r="C22276" s="749" t="s">
        <v>50602</v>
      </c>
      <c r="D22276" s="749" t="s">
        <v>50603</v>
      </c>
      <c r="I22276" s="749" t="s">
        <v>30</v>
      </c>
      <c r="J22276" s="749" t="n">
        <v>79.34</v>
      </c>
    </row>
    <row collapsed="false" customFormat="false" customHeight="true" hidden="true" ht="12.75" outlineLevel="0" r="22277">
      <c r="A22277" s="749" t="s">
        <v>50605</v>
      </c>
      <c r="B22277" s="749" t="str">
        <f aca="false">C22277&amp;D22277&amp;E22277&amp;F22277&amp;G22277&amp;H22277</f>
        <v>POSTE DE FERRO FUNDIDO,TIPO H-3,DE 4,50M DE ALTURA UTIL,EQUIPADO COM GLOBO.MONTAGEM</v>
      </c>
      <c r="C22277" s="749" t="s">
        <v>50606</v>
      </c>
      <c r="D22277" s="749" t="s">
        <v>50603</v>
      </c>
      <c r="I22277" s="749" t="s">
        <v>30</v>
      </c>
      <c r="J22277" s="749" t="n">
        <v>118.68</v>
      </c>
    </row>
    <row collapsed="false" customFormat="false" customHeight="true" hidden="true" ht="12.75" outlineLevel="0" r="22278">
      <c r="A22278" s="749" t="s">
        <v>50607</v>
      </c>
      <c r="B22278" s="749" t="str">
        <f aca="false">C22278&amp;D22278&amp;E22278&amp;F22278&amp;G22278&amp;H22278</f>
        <v>POSTE DE FERRO FUNDIDO,TIPO H-3,DE 4,50M DE ALTURA UTIL,EQUIPADO COM GLOBO.MONTAGEM</v>
      </c>
      <c r="C22278" s="749" t="s">
        <v>50606</v>
      </c>
      <c r="D22278" s="749" t="s">
        <v>50603</v>
      </c>
      <c r="I22278" s="749" t="s">
        <v>30</v>
      </c>
      <c r="J22278" s="749" t="n">
        <v>113.61</v>
      </c>
    </row>
    <row collapsed="false" customFormat="false" customHeight="true" hidden="true" ht="25.5" outlineLevel="0" r="22279">
      <c r="A22279" s="749" t="s">
        <v>50608</v>
      </c>
      <c r="B22279" s="758" t="str">
        <f aca="false">C22279&amp;D22279&amp;E22279&amp;F22279&amp;G22279&amp;H22279</f>
        <v>TORRE EM ACO SAE 1010/1020 GALVANIZADO A FOGO,POLIGONAL,FLANGEADO,DE 12,00M,COM ESCADA MARINHEIRO,GUARDA CORPO E PLATAFORMA PARA 6 PROJETORES.FORNECIMENTO</v>
      </c>
      <c r="C22279" s="749" t="s">
        <v>50609</v>
      </c>
      <c r="D22279" s="749" t="s">
        <v>50610</v>
      </c>
      <c r="E22279" s="749" t="s">
        <v>50611</v>
      </c>
      <c r="I22279" s="749" t="s">
        <v>30</v>
      </c>
      <c r="J22279" s="749" t="n">
        <v>18326.29</v>
      </c>
    </row>
    <row collapsed="false" customFormat="false" customHeight="true" hidden="true" ht="25.5" outlineLevel="0" r="22280">
      <c r="A22280" s="749" t="s">
        <v>50612</v>
      </c>
      <c r="B22280" s="758" t="str">
        <f aca="false">C22280&amp;D22280&amp;E22280&amp;F22280&amp;G22280&amp;H22280</f>
        <v>TORRE EM ACO SAE 1010/1020 GALVANIZADO A FOGO,POLIGONAL,FLANGEADO,DE 12,00M,COM ESCADA MARINHEIRO,GUARDA CORPO E PLATAFORMA PARA 6 PROJETORES.FORNECIMENTO</v>
      </c>
      <c r="C22280" s="749" t="s">
        <v>50609</v>
      </c>
      <c r="D22280" s="749" t="s">
        <v>50610</v>
      </c>
      <c r="E22280" s="749" t="s">
        <v>50611</v>
      </c>
      <c r="I22280" s="749" t="s">
        <v>30</v>
      </c>
      <c r="J22280" s="749" t="n">
        <v>18326.29</v>
      </c>
    </row>
    <row collapsed="false" customFormat="false" customHeight="true" hidden="true" ht="25.5" outlineLevel="0" r="22281">
      <c r="A22281" s="749" t="s">
        <v>50613</v>
      </c>
      <c r="B22281" s="758" t="str">
        <f aca="false">C22281&amp;D22281&amp;E22281&amp;F22281&amp;G22281&amp;H22281</f>
        <v>TORRE EM ACO SAE 1010/1020 GALVANIZADO A FOGO,POLIGONAL,FLANGEADO,DE 15,00M,COM ESCADA MARINHEIRO,GUARDA CORPO E PLATAFORMA PARA 6 PROJETORES.FORNECIMENTO</v>
      </c>
      <c r="C22281" s="749" t="s">
        <v>50609</v>
      </c>
      <c r="D22281" s="749" t="s">
        <v>50614</v>
      </c>
      <c r="E22281" s="749" t="s">
        <v>50611</v>
      </c>
      <c r="I22281" s="749" t="s">
        <v>30</v>
      </c>
      <c r="J22281" s="749" t="n">
        <v>23986.63</v>
      </c>
    </row>
    <row collapsed="false" customFormat="false" customHeight="true" hidden="true" ht="25.5" outlineLevel="0" r="22282">
      <c r="A22282" s="749" t="s">
        <v>50615</v>
      </c>
      <c r="B22282" s="758" t="str">
        <f aca="false">C22282&amp;D22282&amp;E22282&amp;F22282&amp;G22282&amp;H22282</f>
        <v>TORRE EM ACO SAE 1010/1020 GALVANIZADO A FOGO,POLIGONAL,FLANGEADO,DE 15,00M,COM ESCADA MARINHEIRO,GUARDA CORPO E PLATAFORMA PARA 6 PROJETORES.FORNECIMENTO</v>
      </c>
      <c r="C22282" s="749" t="s">
        <v>50609</v>
      </c>
      <c r="D22282" s="749" t="s">
        <v>50614</v>
      </c>
      <c r="E22282" s="749" t="s">
        <v>50611</v>
      </c>
      <c r="I22282" s="749" t="s">
        <v>30</v>
      </c>
      <c r="J22282" s="749" t="n">
        <v>23986.63</v>
      </c>
    </row>
    <row collapsed="false" customFormat="false" customHeight="true" hidden="true" ht="25.5" outlineLevel="0" r="22283">
      <c r="A22283" s="749" t="s">
        <v>50616</v>
      </c>
      <c r="B22283" s="758" t="str">
        <f aca="false">C22283&amp;D22283&amp;E22283&amp;F22283&amp;G22283&amp;H22283</f>
        <v>TORRE EM ACO SAE 1010/1020 GALVANIZADO A FOGO,POLIGONAL,FLANGEADO,DE 20,00M,COM ESCADA MARINHEIRO,GUARDA CORPO E PLATAFORMA PARA 6 PROJETORES.FORNECIMENTO</v>
      </c>
      <c r="C22283" s="749" t="s">
        <v>50609</v>
      </c>
      <c r="D22283" s="749" t="s">
        <v>50617</v>
      </c>
      <c r="E22283" s="749" t="s">
        <v>50611</v>
      </c>
      <c r="I22283" s="749" t="s">
        <v>30</v>
      </c>
      <c r="J22283" s="749" t="n">
        <v>29717.57</v>
      </c>
    </row>
    <row collapsed="false" customFormat="false" customHeight="true" hidden="true" ht="25.5" outlineLevel="0" r="22284">
      <c r="A22284" s="749" t="s">
        <v>50618</v>
      </c>
      <c r="B22284" s="758" t="str">
        <f aca="false">C22284&amp;D22284&amp;E22284&amp;F22284&amp;G22284&amp;H22284</f>
        <v>TORRE EM ACO SAE 1010/1020 GALVANIZADO A FOGO,POLIGONAL,FLANGEADO,DE 20,00M,COM ESCADA MARINHEIRO,GUARDA CORPO E PLATAFORMA PARA 6 PROJETORES.FORNECIMENTO</v>
      </c>
      <c r="C22284" s="749" t="s">
        <v>50609</v>
      </c>
      <c r="D22284" s="749" t="s">
        <v>50617</v>
      </c>
      <c r="E22284" s="749" t="s">
        <v>50611</v>
      </c>
      <c r="I22284" s="749" t="s">
        <v>30</v>
      </c>
      <c r="J22284" s="749" t="n">
        <v>29717.57</v>
      </c>
    </row>
    <row collapsed="false" customFormat="false" customHeight="true" hidden="true" ht="63.75" outlineLevel="0" r="22285">
      <c r="A22285" s="749" t="s">
        <v>50619</v>
      </c>
      <c r="B22285" s="758" t="str">
        <f aca="false">C22285&amp;D22285&amp;E22285&amp;F22285&amp;G22285&amp;H22285</f>
        <v>TOTEM EM COLUNA DE FORMA ELIPTICA C/ALTURA DE 2420MM,CONFECCIONADA EM ACO CARBONO GALVANIZADO,P/ACONDICIONAMENTO DE EQUIPAMENTOS ELETRICOS MONTADOS EM CHASSI DE ALUMINIO,P/INSTALACAO DE UM COMANDO DE ACIONAMENTO DE IP E CHAVE SECCIONADORA PARA ABERTURA EM CARGA.C/BARRAMENTO DE COBRE P/FASES E NEUTRO E ADESIVO INSTITUCIONAL.CONFORME DESENHO A2-1995-PD.FORN.</v>
      </c>
      <c r="C22285" s="749" t="s">
        <v>50620</v>
      </c>
      <c r="D22285" s="749" t="s">
        <v>50621</v>
      </c>
      <c r="E22285" s="749" t="s">
        <v>50622</v>
      </c>
      <c r="F22285" s="749" t="s">
        <v>50623</v>
      </c>
      <c r="G22285" s="749" t="s">
        <v>50624</v>
      </c>
      <c r="H22285" s="749" t="s">
        <v>50625</v>
      </c>
      <c r="I22285" s="749" t="s">
        <v>30</v>
      </c>
      <c r="J22285" s="749" t="n">
        <v>8179.2</v>
      </c>
    </row>
    <row collapsed="false" customFormat="false" customHeight="true" hidden="true" ht="63.75" outlineLevel="0" r="22286">
      <c r="A22286" s="749" t="s">
        <v>50626</v>
      </c>
      <c r="B22286" s="758" t="str">
        <f aca="false">C22286&amp;D22286&amp;E22286&amp;F22286&amp;G22286&amp;H22286</f>
        <v>TOTEM EM COLUNA DE FORMA ELIPTICA C/ALTURA DE 2420MM,CONFECCIONADA EM ACO CARBONO GALVANIZADO,P/ACONDICIONAMENTO DE EQUIPAMENTOS ELETRICOS MONTADOS EM CHASSI DE ALUMINIO,P/INSTALACAO DE UM COMANDO DE ACIONAMENTO DE IP E CHAVE SECCIONADORA PARA ABERTURA EM CARGA.C/BARRAMENTO DE COBRE P/FASES E NEUTRO E ADESIVO INSTITUCIONAL.CONFORME DESENHO A2-1995-PD.FORN.</v>
      </c>
      <c r="C22286" s="749" t="s">
        <v>50620</v>
      </c>
      <c r="D22286" s="749" t="s">
        <v>50621</v>
      </c>
      <c r="E22286" s="749" t="s">
        <v>50622</v>
      </c>
      <c r="F22286" s="749" t="s">
        <v>50623</v>
      </c>
      <c r="G22286" s="749" t="s">
        <v>50624</v>
      </c>
      <c r="H22286" s="749" t="s">
        <v>50625</v>
      </c>
      <c r="I22286" s="749" t="s">
        <v>30</v>
      </c>
      <c r="J22286" s="749" t="n">
        <v>8179.2</v>
      </c>
    </row>
    <row collapsed="false" customFormat="false" customHeight="true" hidden="true" ht="12.75" outlineLevel="0" r="22287">
      <c r="A22287" s="749" t="s">
        <v>50627</v>
      </c>
      <c r="B22287" s="749" t="str">
        <f aca="false">C22287&amp;D22287&amp;E22287&amp;F22287&amp;G22287&amp;H22287</f>
        <v>PINTURA DE POSTE RETO DE ACO,DE 3,50 A 6,00M,COM DUAS DEMAOS DE TINTA FENOLICA DE ALTA RESISTENCIA AS INTEMPERIES,DE SECAGEM RAPIDA,NA COR ALUMINIO</v>
      </c>
      <c r="C22287" s="749" t="s">
        <v>50628</v>
      </c>
      <c r="D22287" s="749" t="s">
        <v>50629</v>
      </c>
      <c r="E22287" s="749" t="s">
        <v>50630</v>
      </c>
      <c r="I22287" s="749" t="s">
        <v>30</v>
      </c>
      <c r="J22287" s="749" t="n">
        <v>31.18</v>
      </c>
    </row>
    <row collapsed="false" customFormat="false" customHeight="true" hidden="true" ht="12.75" outlineLevel="0" r="22288">
      <c r="A22288" s="749" t="s">
        <v>50631</v>
      </c>
      <c r="B22288" s="749" t="str">
        <f aca="false">C22288&amp;D22288&amp;E22288&amp;F22288&amp;G22288&amp;H22288</f>
        <v>PINTURA DE POSTE RETO DE ACO,DE 3,50 A 6,00M,COM DUAS DEMAOS DE TINTA FENOLICA DE ALTA RESISTENCIA AS INTEMPERIES,DE SECAGEM RAPIDA,NA COR ALUMINIO</v>
      </c>
      <c r="C22288" s="749" t="s">
        <v>50628</v>
      </c>
      <c r="D22288" s="749" t="s">
        <v>50629</v>
      </c>
      <c r="E22288" s="749" t="s">
        <v>50630</v>
      </c>
      <c r="I22288" s="749" t="s">
        <v>30</v>
      </c>
      <c r="J22288" s="749" t="n">
        <v>28.65</v>
      </c>
    </row>
    <row collapsed="false" customFormat="false" customHeight="true" hidden="true" ht="12.75" outlineLevel="0" r="22289">
      <c r="A22289" s="749" t="s">
        <v>50632</v>
      </c>
      <c r="B22289" s="749" t="str">
        <f aca="false">C22289&amp;D22289&amp;E22289&amp;F22289&amp;G22289&amp;H22289</f>
        <v>PINTURA DE POSTE RETO DE ACO,DE 7,00 ATE 9,00M,COM DUAS DEMAOS DE TINTA FENOLICA DE ALTA RESISTENCIA AS INTEMPERIES,DE SECAGEM RAPIDA,NA COR ALUMINIO</v>
      </c>
      <c r="C22289" s="749" t="s">
        <v>50633</v>
      </c>
      <c r="D22289" s="749" t="s">
        <v>50634</v>
      </c>
      <c r="E22289" s="749" t="s">
        <v>50635</v>
      </c>
      <c r="I22289" s="749" t="s">
        <v>30</v>
      </c>
      <c r="J22289" s="749" t="n">
        <v>62.37</v>
      </c>
    </row>
    <row collapsed="false" customFormat="false" customHeight="true" hidden="true" ht="12.75" outlineLevel="0" r="22290">
      <c r="A22290" s="749" t="s">
        <v>50636</v>
      </c>
      <c r="B22290" s="749" t="str">
        <f aca="false">C22290&amp;D22290&amp;E22290&amp;F22290&amp;G22290&amp;H22290</f>
        <v>PINTURA DE POSTE RETO DE ACO,DE 7,00 ATE 9,00M,COM DUAS DEMAOS DE TINTA FENOLICA DE ALTA RESISTENCIA AS INTEMPERIES,DE SECAGEM RAPIDA,NA COR ALUMINIO</v>
      </c>
      <c r="C22290" s="749" t="s">
        <v>50633</v>
      </c>
      <c r="D22290" s="749" t="s">
        <v>50634</v>
      </c>
      <c r="E22290" s="749" t="s">
        <v>50635</v>
      </c>
      <c r="I22290" s="749" t="s">
        <v>30</v>
      </c>
      <c r="J22290" s="749" t="n">
        <v>57.3</v>
      </c>
    </row>
    <row collapsed="false" customFormat="false" customHeight="true" hidden="true" ht="12.75" outlineLevel="0" r="22291">
      <c r="A22291" s="749" t="s">
        <v>50637</v>
      </c>
      <c r="B22291" s="749" t="str">
        <f aca="false">C22291&amp;D22291&amp;E22291&amp;F22291&amp;G22291&amp;H22291</f>
        <v>PINTURA DE POSTE RETO DE ACO,DE 10,00 ATE 15,00M,COM DUAS DEMAOS DE TINTA FENOLICA DE ALTA RESISTENCIA AS INTEMPERIES,DE SECAGEM RAPIDA,NA COR ALUMINIO</v>
      </c>
      <c r="C22291" s="749" t="s">
        <v>50638</v>
      </c>
      <c r="D22291" s="749" t="s">
        <v>50639</v>
      </c>
      <c r="E22291" s="749" t="s">
        <v>50640</v>
      </c>
      <c r="I22291" s="749" t="s">
        <v>30</v>
      </c>
      <c r="J22291" s="749" t="n">
        <v>112.04</v>
      </c>
    </row>
    <row collapsed="false" customFormat="false" customHeight="true" hidden="true" ht="12.75" outlineLevel="0" r="22292">
      <c r="A22292" s="749" t="s">
        <v>50641</v>
      </c>
      <c r="B22292" s="749" t="str">
        <f aca="false">C22292&amp;D22292&amp;E22292&amp;F22292&amp;G22292&amp;H22292</f>
        <v>PINTURA DE POSTE RETO DE ACO,DE 10,00 ATE 15,00M,COM DUAS DEMAOS DE TINTA FENOLICA DE ALTA RESISTENCIA AS INTEMPERIES,DE SECAGEM RAPIDA,NA COR ALUMINIO</v>
      </c>
      <c r="C22292" s="749" t="s">
        <v>50638</v>
      </c>
      <c r="D22292" s="749" t="s">
        <v>50639</v>
      </c>
      <c r="E22292" s="749" t="s">
        <v>50640</v>
      </c>
      <c r="I22292" s="749" t="s">
        <v>30</v>
      </c>
      <c r="J22292" s="749" t="n">
        <v>103.59</v>
      </c>
    </row>
    <row collapsed="false" customFormat="false" customHeight="true" hidden="true" ht="12.75" outlineLevel="0" r="22293">
      <c r="A22293" s="749" t="s">
        <v>50642</v>
      </c>
      <c r="B22293" s="749" t="str">
        <f aca="false">C22293&amp;D22293&amp;E22293&amp;F22293&amp;G22293&amp;H22293</f>
        <v>PINTURA DE POSTE RETO DE ACO,DE 16,00 ATE 20,00M,COM DUAS DEMAOS DE TINTA FENOLICA DE ALTA RESISTENCIA AS INTEMPERIES,DE SECAGEM RAPIDA,NA COR ALUMINIO</v>
      </c>
      <c r="C22293" s="749" t="s">
        <v>50643</v>
      </c>
      <c r="D22293" s="749" t="s">
        <v>50639</v>
      </c>
      <c r="E22293" s="749" t="s">
        <v>50640</v>
      </c>
      <c r="I22293" s="749" t="s">
        <v>30</v>
      </c>
      <c r="J22293" s="749" t="n">
        <v>174.41</v>
      </c>
    </row>
    <row collapsed="false" customFormat="false" customHeight="true" hidden="true" ht="12.75" outlineLevel="0" r="22294">
      <c r="A22294" s="749" t="s">
        <v>50644</v>
      </c>
      <c r="B22294" s="749" t="str">
        <f aca="false">C22294&amp;D22294&amp;E22294&amp;F22294&amp;G22294&amp;H22294</f>
        <v>PINTURA DE POSTE RETO DE ACO,DE 16,00 ATE 20,00M,COM DUAS DEMAOS DE TINTA FENOLICA DE ALTA RESISTENCIA AS INTEMPERIES,DE SECAGEM RAPIDA,NA COR ALUMINIO</v>
      </c>
      <c r="C22294" s="749" t="s">
        <v>50643</v>
      </c>
      <c r="D22294" s="749" t="s">
        <v>50639</v>
      </c>
      <c r="E22294" s="749" t="s">
        <v>50640</v>
      </c>
      <c r="I22294" s="749" t="s">
        <v>30</v>
      </c>
      <c r="J22294" s="749" t="n">
        <v>160.9</v>
      </c>
    </row>
    <row collapsed="false" customFormat="false" customHeight="true" hidden="true" ht="12.75" outlineLevel="0" r="22295">
      <c r="A22295" s="749" t="s">
        <v>50645</v>
      </c>
      <c r="B22295" s="749" t="str">
        <f aca="false">C22295&amp;D22295&amp;E22295&amp;F22295&amp;G22295&amp;H22295</f>
        <v>PINTURA DE POSTE CURVO,DE ACO,COM 1 BRACO,DE 7,00 ATE 10,00M,COM DUAS DEMAOS DE TINTA FENOLICA DE ALTA RESISTENCIA AS INTEMPERIES,DE SECAGEM RAPIDA,NA COR ALUMINIO</v>
      </c>
      <c r="C22295" s="749" t="s">
        <v>50646</v>
      </c>
      <c r="D22295" s="749" t="s">
        <v>50647</v>
      </c>
      <c r="E22295" s="749" t="s">
        <v>50648</v>
      </c>
      <c r="I22295" s="749" t="s">
        <v>30</v>
      </c>
      <c r="J22295" s="749" t="n">
        <v>105.3</v>
      </c>
    </row>
    <row collapsed="false" customFormat="false" customHeight="true" hidden="true" ht="12.75" outlineLevel="0" r="22296">
      <c r="A22296" s="749" t="s">
        <v>50649</v>
      </c>
      <c r="B22296" s="749" t="str">
        <f aca="false">C22296&amp;D22296&amp;E22296&amp;F22296&amp;G22296&amp;H22296</f>
        <v>PINTURA DE POSTE CURVO,DE ACO,COM 1 BRACO,DE 7,00 ATE 10,00M,COM DUAS DEMAOS DE TINTA FENOLICA DE ALTA RESISTENCIA AS INTEMPERIES,DE SECAGEM RAPIDA,NA COR ALUMINIO</v>
      </c>
      <c r="C22296" s="749" t="s">
        <v>50646</v>
      </c>
      <c r="D22296" s="749" t="s">
        <v>50647</v>
      </c>
      <c r="E22296" s="749" t="s">
        <v>50648</v>
      </c>
      <c r="I22296" s="749" t="s">
        <v>30</v>
      </c>
      <c r="J22296" s="749" t="n">
        <v>96.85</v>
      </c>
    </row>
    <row collapsed="false" customFormat="false" customHeight="true" hidden="true" ht="12.75" outlineLevel="0" r="22297">
      <c r="A22297" s="749" t="s">
        <v>50650</v>
      </c>
      <c r="B22297" s="749" t="str">
        <f aca="false">C22297&amp;D22297&amp;E22297&amp;F22297&amp;G22297&amp;H22297</f>
        <v>PINTURA DE POSTE CURVO DE ACO,COM 1 BRACO,DE 11,00 ATE 15,00M,COM DUAS DEMAOS DE TINTA FENOLICA DE ALTA RESISTENCIA AS INTEMPERIES,DE SECAGEM RAPIDA,NA COR ALUMINIO</v>
      </c>
      <c r="C22297" s="749" t="s">
        <v>50651</v>
      </c>
      <c r="D22297" s="749" t="s">
        <v>50652</v>
      </c>
      <c r="E22297" s="749" t="s">
        <v>50653</v>
      </c>
      <c r="I22297" s="749" t="s">
        <v>30</v>
      </c>
      <c r="J22297" s="749" t="n">
        <v>146.07</v>
      </c>
    </row>
    <row collapsed="false" customFormat="false" customHeight="true" hidden="true" ht="12.75" outlineLevel="0" r="22298">
      <c r="A22298" s="749" t="s">
        <v>50654</v>
      </c>
      <c r="B22298" s="749" t="str">
        <f aca="false">C22298&amp;D22298&amp;E22298&amp;F22298&amp;G22298&amp;H22298</f>
        <v>PINTURA DE POSTE CURVO DE ACO,COM 1 BRACO,DE 11,00 ATE 15,00M,COM DUAS DEMAOS DE TINTA FENOLICA DE ALTA RESISTENCIA AS INTEMPERIES,DE SECAGEM RAPIDA,NA COR ALUMINIO</v>
      </c>
      <c r="C22298" s="749" t="s">
        <v>50651</v>
      </c>
      <c r="D22298" s="749" t="s">
        <v>50652</v>
      </c>
      <c r="E22298" s="749" t="s">
        <v>50653</v>
      </c>
      <c r="I22298" s="749" t="s">
        <v>30</v>
      </c>
      <c r="J22298" s="749" t="n">
        <v>134.25</v>
      </c>
    </row>
    <row collapsed="false" customFormat="false" customHeight="true" hidden="true" ht="12.75" outlineLevel="0" r="22299">
      <c r="A22299" s="749" t="s">
        <v>50655</v>
      </c>
      <c r="B22299" s="749" t="str">
        <f aca="false">C22299&amp;D22299&amp;E22299&amp;F22299&amp;G22299&amp;H22299</f>
        <v>PINTURA DE POSTE CURVO DE ACO,COM 2 BRACOS,DE 7,00 A 10,00M,COM DUAS DEMAOS DE TINTA FENOLICA DE ALTA RESISTENCIA AS INTEMPERIES,DE SECAGEM RAPIDA,NA COR ALUMINIO</v>
      </c>
      <c r="C22299" s="749" t="s">
        <v>50656</v>
      </c>
      <c r="D22299" s="749" t="s">
        <v>50657</v>
      </c>
      <c r="E22299" s="749" t="s">
        <v>50658</v>
      </c>
      <c r="I22299" s="749" t="s">
        <v>30</v>
      </c>
      <c r="J22299" s="749" t="n">
        <v>139.47</v>
      </c>
    </row>
    <row collapsed="false" customFormat="false" customHeight="true" hidden="true" ht="12.75" outlineLevel="0" r="22300">
      <c r="A22300" s="749" t="s">
        <v>50659</v>
      </c>
      <c r="B22300" s="749" t="str">
        <f aca="false">C22300&amp;D22300&amp;E22300&amp;F22300&amp;G22300&amp;H22300</f>
        <v>PINTURA DE POSTE CURVO DE ACO,COM 2 BRACOS,DE 7,00 A 10,00M,COM DUAS DEMAOS DE TINTA FENOLICA DE ALTA RESISTENCIA AS INTEMPERIES,DE SECAGEM RAPIDA,NA COR ALUMINIO</v>
      </c>
      <c r="C22300" s="749" t="s">
        <v>50656</v>
      </c>
      <c r="D22300" s="749" t="s">
        <v>50657</v>
      </c>
      <c r="E22300" s="749" t="s">
        <v>50658</v>
      </c>
      <c r="I22300" s="749" t="s">
        <v>30</v>
      </c>
      <c r="J22300" s="749" t="n">
        <v>127.65</v>
      </c>
    </row>
    <row collapsed="false" customFormat="false" customHeight="true" hidden="true" ht="12.75" outlineLevel="0" r="22301">
      <c r="A22301" s="749" t="s">
        <v>50660</v>
      </c>
      <c r="B22301" s="749" t="str">
        <f aca="false">C22301&amp;D22301&amp;E22301&amp;F22301&amp;G22301&amp;H22301</f>
        <v>PINTURA DE POSTE CURVO DE ACO,COM 2 BRACOS,DE 11,00 A 15,00M,COM DUAS DEMAOS DE TINTA FENOLICA DE ALTA RESISTENCIA AS INTEMPERIES DE SECAGEM RAPIDA,NA COR ALUMINIO</v>
      </c>
      <c r="C22301" s="749" t="s">
        <v>50661</v>
      </c>
      <c r="D22301" s="749" t="s">
        <v>50647</v>
      </c>
      <c r="E22301" s="749" t="s">
        <v>50662</v>
      </c>
      <c r="I22301" s="749" t="s">
        <v>30</v>
      </c>
      <c r="J22301" s="749" t="n">
        <v>182.4</v>
      </c>
    </row>
    <row collapsed="false" customFormat="false" customHeight="true" hidden="true" ht="12.75" outlineLevel="0" r="22302">
      <c r="A22302" s="749" t="s">
        <v>50663</v>
      </c>
      <c r="B22302" s="749" t="str">
        <f aca="false">C22302&amp;D22302&amp;E22302&amp;F22302&amp;G22302&amp;H22302</f>
        <v>PINTURA DE POSTE CURVO DE ACO,COM 2 BRACOS,DE 11,00 A 15,00M,COM DUAS DEMAOS DE TINTA FENOLICA DE ALTA RESISTENCIA AS INTEMPERIES DE SECAGEM RAPIDA,NA COR ALUMINIO</v>
      </c>
      <c r="C22302" s="749" t="s">
        <v>50661</v>
      </c>
      <c r="D22302" s="749" t="s">
        <v>50647</v>
      </c>
      <c r="E22302" s="749" t="s">
        <v>50662</v>
      </c>
      <c r="I22302" s="749" t="s">
        <v>30</v>
      </c>
      <c r="J22302" s="749" t="n">
        <v>167.19</v>
      </c>
    </row>
    <row collapsed="false" customFormat="false" customHeight="true" hidden="true" ht="12.75" outlineLevel="0" r="22303">
      <c r="A22303" s="749" t="s">
        <v>50664</v>
      </c>
      <c r="B22303" s="749" t="str">
        <f aca="false">C22303&amp;D22303&amp;E22303&amp;F22303&amp;G22303&amp;H22303</f>
        <v>PINTURA DE POSTE ORNAMENTAL DE 4,50M DE ALTURA UTIL,COM DUAS DEMAOS DE TINTA BRONZE METALICO OU SIMILAR</v>
      </c>
      <c r="C22303" s="749" t="s">
        <v>50665</v>
      </c>
      <c r="D22303" s="749" t="s">
        <v>50666</v>
      </c>
      <c r="I22303" s="749" t="s">
        <v>30</v>
      </c>
      <c r="J22303" s="749" t="n">
        <v>93.83</v>
      </c>
    </row>
    <row collapsed="false" customFormat="false" customHeight="true" hidden="true" ht="12.75" outlineLevel="0" r="22304">
      <c r="A22304" s="749" t="s">
        <v>50667</v>
      </c>
      <c r="B22304" s="749" t="str">
        <f aca="false">C22304&amp;D22304&amp;E22304&amp;F22304&amp;G22304&amp;H22304</f>
        <v>PINTURA DE POSTE ORNAMENTAL DE 4,50M DE ALTURA UTIL,COM DUAS DEMAOS DE TINTA BRONZE METALICO OU SIMILAR</v>
      </c>
      <c r="C22304" s="749" t="s">
        <v>50665</v>
      </c>
      <c r="D22304" s="749" t="s">
        <v>50666</v>
      </c>
      <c r="I22304" s="749" t="s">
        <v>30</v>
      </c>
      <c r="J22304" s="749" t="n">
        <v>87.07</v>
      </c>
    </row>
    <row collapsed="false" customFormat="false" customHeight="true" hidden="true" ht="12.75" outlineLevel="0" r="22305">
      <c r="A22305" s="749" t="s">
        <v>50668</v>
      </c>
      <c r="B22305" s="749" t="str">
        <f aca="false">C22305&amp;D22305&amp;E22305&amp;F22305&amp;G22305&amp;H22305</f>
        <v>PINTURA DE POSTE ORNAMENTAL DE 4,50M DE ALTURA UTIL,TIPO H-1,COM DUAS DEMAOS DE TINTA BRONZE METALICO OU SIMILAR</v>
      </c>
      <c r="C22305" s="749" t="s">
        <v>50669</v>
      </c>
      <c r="D22305" s="749" t="s">
        <v>50670</v>
      </c>
      <c r="I22305" s="749" t="s">
        <v>30</v>
      </c>
      <c r="J22305" s="749" t="n">
        <v>78.87</v>
      </c>
    </row>
    <row collapsed="false" customFormat="false" customHeight="true" hidden="true" ht="12.75" outlineLevel="0" r="22306">
      <c r="A22306" s="749" t="s">
        <v>50671</v>
      </c>
      <c r="B22306" s="749" t="str">
        <f aca="false">C22306&amp;D22306&amp;E22306&amp;F22306&amp;G22306&amp;H22306</f>
        <v>PINTURA DE POSTE ORNAMENTAL DE 4,50M DE ALTURA UTIL,TIPO H-1,COM DUAS DEMAOS DE TINTA BRONZE METALICO OU SIMILAR</v>
      </c>
      <c r="C22306" s="749" t="s">
        <v>50669</v>
      </c>
      <c r="D22306" s="749" t="s">
        <v>50670</v>
      </c>
      <c r="I22306" s="749" t="s">
        <v>30</v>
      </c>
      <c r="J22306" s="749" t="n">
        <v>72.96</v>
      </c>
    </row>
    <row collapsed="false" customFormat="false" customHeight="true" hidden="true" ht="12.75" outlineLevel="0" r="22307">
      <c r="A22307" s="749" t="s">
        <v>50672</v>
      </c>
      <c r="B22307" s="749" t="str">
        <f aca="false">C22307&amp;D22307&amp;E22307&amp;F22307&amp;G22307&amp;H22307</f>
        <v>PINTURA DE POSTE RETO,DE ACO,DE 3,50 A 6,00M,COM UMA DEMAO DE TINTA GRAFITE COM PROPRIEDADES DE PRIMER E DE ACABAMENTO,COM ALTO TEOR DE ZARCAO</v>
      </c>
      <c r="C22307" s="749" t="s">
        <v>50673</v>
      </c>
      <c r="D22307" s="749" t="s">
        <v>50674</v>
      </c>
      <c r="E22307" s="749" t="s">
        <v>50675</v>
      </c>
      <c r="I22307" s="749" t="s">
        <v>30</v>
      </c>
      <c r="J22307" s="749" t="n">
        <v>15.01</v>
      </c>
    </row>
    <row collapsed="false" customFormat="false" customHeight="true" hidden="true" ht="12.75" outlineLevel="0" r="22308">
      <c r="A22308" s="749" t="s">
        <v>50676</v>
      </c>
      <c r="B22308" s="749" t="str">
        <f aca="false">C22308&amp;D22308&amp;E22308&amp;F22308&amp;G22308&amp;H22308</f>
        <v>PINTURA DE POSTE RETO,DE ACO,DE 3,50 A 6,00M,COM UMA DEMAO DE TINTA GRAFITE COM PROPRIEDADES DE PRIMER E DE ACABAMENTO,COM ALTO TEOR DE ZARCAO</v>
      </c>
      <c r="C22308" s="749" t="s">
        <v>50673</v>
      </c>
      <c r="D22308" s="749" t="s">
        <v>50674</v>
      </c>
      <c r="E22308" s="749" t="s">
        <v>50675</v>
      </c>
      <c r="I22308" s="749" t="s">
        <v>30</v>
      </c>
      <c r="J22308" s="749" t="n">
        <v>13.68</v>
      </c>
    </row>
    <row collapsed="false" customFormat="false" customHeight="true" hidden="true" ht="12.75" outlineLevel="0" r="22309">
      <c r="A22309" s="749" t="s">
        <v>50677</v>
      </c>
      <c r="B22309" s="749" t="str">
        <f aca="false">C22309&amp;D22309&amp;E22309&amp;F22309&amp;G22309&amp;H22309</f>
        <v>PINTURA DE POSTE RETO,DE ACO,DE 7,00 A 9,00M,COM UMA DEMAO DE TINTA GRAFITE COM PROPRIEDADES DE PRIMER E DE ACABAMENTO,COM ALTO TEOR DE ZARCAO</v>
      </c>
      <c r="C22309" s="749" t="s">
        <v>50678</v>
      </c>
      <c r="D22309" s="749" t="s">
        <v>50674</v>
      </c>
      <c r="E22309" s="749" t="s">
        <v>50675</v>
      </c>
      <c r="I22309" s="749" t="s">
        <v>30</v>
      </c>
      <c r="J22309" s="749" t="n">
        <v>28.96</v>
      </c>
    </row>
    <row collapsed="false" customFormat="false" customHeight="true" hidden="true" ht="12.75" outlineLevel="0" r="22310">
      <c r="A22310" s="749" t="s">
        <v>50679</v>
      </c>
      <c r="B22310" s="749" t="str">
        <f aca="false">C22310&amp;D22310&amp;E22310&amp;F22310&amp;G22310&amp;H22310</f>
        <v>PINTURA DE POSTE RETO,DE ACO,DE 7,00 A 9,00M,COM UMA DEMAO DE TINTA GRAFITE COM PROPRIEDADES DE PRIMER E DE ACABAMENTO,COM ALTO TEOR DE ZARCAO</v>
      </c>
      <c r="C22310" s="749" t="s">
        <v>50678</v>
      </c>
      <c r="D22310" s="749" t="s">
        <v>50674</v>
      </c>
      <c r="E22310" s="749" t="s">
        <v>50675</v>
      </c>
      <c r="I22310" s="749" t="s">
        <v>30</v>
      </c>
      <c r="J22310" s="749" t="n">
        <v>26.29</v>
      </c>
    </row>
    <row collapsed="false" customFormat="false" customHeight="true" hidden="true" ht="12.75" outlineLevel="0" r="22311">
      <c r="A22311" s="749" t="s">
        <v>50680</v>
      </c>
      <c r="B22311" s="749" t="str">
        <f aca="false">C22311&amp;D22311&amp;E22311&amp;F22311&amp;G22311&amp;H22311</f>
        <v>PINTURA DE POSTE RETO,DE ACO,DE 10,00 A 15,00M,COM UMA DEMAO DE TINTA GRAFITE,COM PROPRIEDADES DE PRIMER E DE ACABAMENTO,COM ALTO TEOR DE ZARCAO</v>
      </c>
      <c r="C22311" s="749" t="s">
        <v>50681</v>
      </c>
      <c r="D22311" s="749" t="s">
        <v>50682</v>
      </c>
      <c r="E22311" s="749" t="s">
        <v>50683</v>
      </c>
      <c r="I22311" s="749" t="s">
        <v>30</v>
      </c>
      <c r="J22311" s="749" t="n">
        <v>70.48</v>
      </c>
    </row>
    <row collapsed="false" customFormat="false" customHeight="true" hidden="true" ht="12.75" outlineLevel="0" r="22312">
      <c r="A22312" s="749" t="s">
        <v>50684</v>
      </c>
      <c r="B22312" s="749" t="str">
        <f aca="false">C22312&amp;D22312&amp;E22312&amp;F22312&amp;G22312&amp;H22312</f>
        <v>PINTURA DE POSTE RETO,DE ACO,DE 10,00 A 15,00M,COM UMA DEMAO DE TINTA GRAFITE,COM PROPRIEDADES DE PRIMER E DE ACABAMENTO,COM ALTO TEOR DE ZARCAO</v>
      </c>
      <c r="C22312" s="749" t="s">
        <v>50681</v>
      </c>
      <c r="D22312" s="749" t="s">
        <v>50682</v>
      </c>
      <c r="E22312" s="749" t="s">
        <v>50683</v>
      </c>
      <c r="I22312" s="749" t="s">
        <v>30</v>
      </c>
      <c r="J22312" s="749" t="n">
        <v>64.07</v>
      </c>
    </row>
    <row collapsed="false" customFormat="false" customHeight="true" hidden="true" ht="12.75" outlineLevel="0" r="22313">
      <c r="A22313" s="749" t="s">
        <v>50685</v>
      </c>
      <c r="B22313" s="749" t="str">
        <f aca="false">C22313&amp;D22313&amp;E22313&amp;F22313&amp;G22313&amp;H22313</f>
        <v>PINTURA DE POSTE RETO,DE ACO,DE 16,00 A 20,00M,COM UMA DEMAO DE TINTA GRAFITE,COM PROPRIEDADES DE PRIMER E DE ACABAMENTO,COM ALTO TEOR DE ZARCAO</v>
      </c>
      <c r="C22313" s="749" t="s">
        <v>50686</v>
      </c>
      <c r="D22313" s="749" t="s">
        <v>50682</v>
      </c>
      <c r="E22313" s="749" t="s">
        <v>50683</v>
      </c>
      <c r="I22313" s="749" t="s">
        <v>30</v>
      </c>
      <c r="J22313" s="749" t="n">
        <v>121.91</v>
      </c>
    </row>
    <row collapsed="false" customFormat="false" customHeight="true" hidden="true" ht="12.75" outlineLevel="0" r="22314">
      <c r="A22314" s="749" t="s">
        <v>50687</v>
      </c>
      <c r="B22314" s="749" t="str">
        <f aca="false">C22314&amp;D22314&amp;E22314&amp;F22314&amp;G22314&amp;H22314</f>
        <v>PINTURA DE POSTE RETO,DE ACO,DE 16,00 A 20,00M,COM UMA DEMAO DE TINTA GRAFITE,COM PROPRIEDADES DE PRIMER E DE ACABAMENTO,COM ALTO TEOR DE ZARCAO</v>
      </c>
      <c r="C22314" s="749" t="s">
        <v>50686</v>
      </c>
      <c r="D22314" s="749" t="s">
        <v>50682</v>
      </c>
      <c r="E22314" s="749" t="s">
        <v>50683</v>
      </c>
      <c r="I22314" s="749" t="s">
        <v>30</v>
      </c>
      <c r="J22314" s="749" t="n">
        <v>110.81</v>
      </c>
    </row>
    <row collapsed="false" customFormat="false" customHeight="true" hidden="true" ht="12.75" outlineLevel="0" r="22315">
      <c r="A22315" s="749" t="s">
        <v>50688</v>
      </c>
      <c r="B22315" s="749" t="str">
        <f aca="false">C22315&amp;D22315&amp;E22315&amp;F22315&amp;G22315&amp;H22315</f>
        <v>PINTURA DE POSTE CURVO,DE ACO,DE 8,00 A 9,00M,COM 1 BRACO COM UMA DEMAO DE TINTA GRAFITE,COM PROPRIEDADES DE PRIMER E DE ACABAMENTO,COM ALTO TEOR DE ZARCAO</v>
      </c>
      <c r="C22315" s="749" t="s">
        <v>50689</v>
      </c>
      <c r="D22315" s="749" t="s">
        <v>50690</v>
      </c>
      <c r="E22315" s="749" t="s">
        <v>50691</v>
      </c>
      <c r="I22315" s="749" t="s">
        <v>30</v>
      </c>
      <c r="J22315" s="749" t="n">
        <v>33.44</v>
      </c>
    </row>
    <row collapsed="false" customFormat="false" customHeight="true" hidden="true" ht="12.75" outlineLevel="0" r="22316">
      <c r="A22316" s="749" t="s">
        <v>50692</v>
      </c>
      <c r="B22316" s="749" t="str">
        <f aca="false">C22316&amp;D22316&amp;E22316&amp;F22316&amp;G22316&amp;H22316</f>
        <v>PINTURA DE POSTE CURVO,DE ACO,DE 8,00 A 9,00M,COM 1 BRACO COM UMA DEMAO DE TINTA GRAFITE,COM PROPRIEDADES DE PRIMER E DE ACABAMENTO,COM ALTO TEOR DE ZARCAO</v>
      </c>
      <c r="C22316" s="749" t="s">
        <v>50689</v>
      </c>
      <c r="D22316" s="749" t="s">
        <v>50690</v>
      </c>
      <c r="E22316" s="749" t="s">
        <v>50691</v>
      </c>
      <c r="I22316" s="749" t="s">
        <v>30</v>
      </c>
      <c r="J22316" s="749" t="n">
        <v>30.33</v>
      </c>
    </row>
    <row collapsed="false" customFormat="false" customHeight="true" hidden="true" ht="12.75" outlineLevel="0" r="22317">
      <c r="A22317" s="749" t="s">
        <v>50693</v>
      </c>
      <c r="B22317" s="749" t="str">
        <f aca="false">C22317&amp;D22317&amp;E22317&amp;F22317&amp;G22317&amp;H22317</f>
        <v>PINTURA DE POSTE CURVO,DE ACO,DE 8,00 A 9,00M,COM 2 BRACOS COM UMA DEMAO DE TINTA GRAFITE,COM PROPRIEDADES DE PRIMER E DE ACABAMENTO,COM ALTO TEOR DE ZARCAO</v>
      </c>
      <c r="C22317" s="749" t="s">
        <v>50694</v>
      </c>
      <c r="D22317" s="749" t="s">
        <v>50695</v>
      </c>
      <c r="E22317" s="749" t="s">
        <v>50696</v>
      </c>
      <c r="I22317" s="749" t="s">
        <v>30</v>
      </c>
      <c r="J22317" s="749" t="n">
        <v>39.61</v>
      </c>
    </row>
    <row collapsed="false" customFormat="false" customHeight="true" hidden="true" ht="12.75" outlineLevel="0" r="22318">
      <c r="A22318" s="749" t="s">
        <v>50697</v>
      </c>
      <c r="B22318" s="749" t="str">
        <f aca="false">C22318&amp;D22318&amp;E22318&amp;F22318&amp;G22318&amp;H22318</f>
        <v>PINTURA DE POSTE CURVO,DE ACO,DE 8,00 A 9,00M,COM 2 BRACOS COM UMA DEMAO DE TINTA GRAFITE,COM PROPRIEDADES DE PRIMER E DE ACABAMENTO,COM ALTO TEOR DE ZARCAO</v>
      </c>
      <c r="C22318" s="749" t="s">
        <v>50694</v>
      </c>
      <c r="D22318" s="749" t="s">
        <v>50695</v>
      </c>
      <c r="E22318" s="749" t="s">
        <v>50696</v>
      </c>
      <c r="I22318" s="749" t="s">
        <v>30</v>
      </c>
      <c r="J22318" s="749" t="n">
        <v>35.98</v>
      </c>
    </row>
    <row collapsed="false" customFormat="false" customHeight="true" hidden="true" ht="12.75" outlineLevel="0" r="22319">
      <c r="A22319" s="749" t="s">
        <v>50698</v>
      </c>
      <c r="B22319" s="749" t="str">
        <f aca="false">C22319&amp;D22319&amp;E22319&amp;F22319&amp;G22319&amp;H22319</f>
        <v>PINTURA DE PROJETOR PRJ-01,CONFORME PROJETO NºA4-1188-PD,RIOLUZ,COM UMA DEMAO DE TINTA GRAFITE,COM PROPRIEDADES DE PRIMER E DE ACABAMENTO,COM ALTO TEOR DE ZARCAO</v>
      </c>
      <c r="C22319" s="749" t="s">
        <v>50699</v>
      </c>
      <c r="D22319" s="749" t="s">
        <v>50700</v>
      </c>
      <c r="E22319" s="749" t="s">
        <v>50701</v>
      </c>
      <c r="I22319" s="749" t="s">
        <v>30</v>
      </c>
      <c r="J22319" s="749" t="n">
        <v>16.25</v>
      </c>
    </row>
    <row collapsed="false" customFormat="false" customHeight="true" hidden="true" ht="12.75" outlineLevel="0" r="22320">
      <c r="A22320" s="749" t="s">
        <v>50702</v>
      </c>
      <c r="B22320" s="749" t="str">
        <f aca="false">C22320&amp;D22320&amp;E22320&amp;F22320&amp;G22320&amp;H22320</f>
        <v>PINTURA DE PROJETOR PRJ-01,CONFORME PROJETO NºA4-1188-PD,RIOLUZ,COM UMA DEMAO DE TINTA GRAFITE,COM PROPRIEDADES DE PRIMER E DE ACABAMENTO,COM ALTO TEOR DE ZARCAO</v>
      </c>
      <c r="C22320" s="749" t="s">
        <v>50699</v>
      </c>
      <c r="D22320" s="749" t="s">
        <v>50700</v>
      </c>
      <c r="E22320" s="749" t="s">
        <v>50701</v>
      </c>
      <c r="I22320" s="749" t="s">
        <v>30</v>
      </c>
      <c r="J22320" s="749" t="n">
        <v>14.36</v>
      </c>
    </row>
    <row collapsed="false" customFormat="false" customHeight="true" hidden="true" ht="12.75" outlineLevel="0" r="22321">
      <c r="A22321" s="749" t="s">
        <v>50703</v>
      </c>
      <c r="B22321" s="749" t="str">
        <f aca="false">C22321&amp;D22321&amp;E22321&amp;F22321&amp;G22321&amp;H22321</f>
        <v>PINTURA DE LUMINARIA LRJ-16,CONFORME PROJETO NºA4-1682-PD,RIOLUZ,COM UMA DEMAO DE TINTA GRAFITE COM PROPRIEDADES DE PRIMER E DE ACABAMENTO,COM ALTO TEOR DE ZARCAO</v>
      </c>
      <c r="C22321" s="749" t="s">
        <v>50704</v>
      </c>
      <c r="D22321" s="749" t="s">
        <v>50705</v>
      </c>
      <c r="E22321" s="749" t="s">
        <v>50706</v>
      </c>
      <c r="I22321" s="749" t="s">
        <v>30</v>
      </c>
      <c r="J22321" s="749" t="n">
        <v>9.03</v>
      </c>
    </row>
    <row collapsed="false" customFormat="false" customHeight="true" hidden="true" ht="12.75" outlineLevel="0" r="22322">
      <c r="A22322" s="749" t="s">
        <v>50707</v>
      </c>
      <c r="B22322" s="749" t="str">
        <f aca="false">C22322&amp;D22322&amp;E22322&amp;F22322&amp;G22322&amp;H22322</f>
        <v>PINTURA DE LUMINARIA LRJ-16,CONFORME PROJETO NºA4-1682-PD,RIOLUZ,COM UMA DEMAO DE TINTA GRAFITE COM PROPRIEDADES DE PRIMER E DE ACABAMENTO,COM ALTO TEOR DE ZARCAO</v>
      </c>
      <c r="C22322" s="749" t="s">
        <v>50704</v>
      </c>
      <c r="D22322" s="749" t="s">
        <v>50705</v>
      </c>
      <c r="E22322" s="749" t="s">
        <v>50706</v>
      </c>
      <c r="I22322" s="749" t="s">
        <v>30</v>
      </c>
      <c r="J22322" s="749" t="n">
        <v>8</v>
      </c>
    </row>
    <row collapsed="false" customFormat="false" customHeight="true" hidden="true" ht="12.75" outlineLevel="0" r="22323">
      <c r="A22323" s="749" t="s">
        <v>50708</v>
      </c>
      <c r="B22323" s="749" t="str">
        <f aca="false">C22323&amp;D22323&amp;E22323&amp;F22323&amp;G22323&amp;H22323</f>
        <v>PINTURA DE BASE SIMPLES PARA LUMINARIA LRJ-16,PROJETO RIOLUZ,COM UMA DEMAO DE TINTA GRAFITE,COM PROPRIEDADES DE PRIMER EDE ACABAMENTO,COM ALTO TEOR DE ZARCAO</v>
      </c>
      <c r="C22323" s="749" t="s">
        <v>50709</v>
      </c>
      <c r="D22323" s="749" t="s">
        <v>50710</v>
      </c>
      <c r="E22323" s="749" t="s">
        <v>50711</v>
      </c>
      <c r="I22323" s="749" t="s">
        <v>30</v>
      </c>
      <c r="J22323" s="749" t="n">
        <v>9.32</v>
      </c>
    </row>
    <row collapsed="false" customFormat="false" customHeight="true" hidden="true" ht="12.75" outlineLevel="0" r="22324">
      <c r="A22324" s="749" t="s">
        <v>50712</v>
      </c>
      <c r="B22324" s="749" t="str">
        <f aca="false">C22324&amp;D22324&amp;E22324&amp;F22324&amp;G22324&amp;H22324</f>
        <v>PINTURA DE BASE SIMPLES PARA LUMINARIA LRJ-16,PROJETO RIOLUZ,COM UMA DEMAO DE TINTA GRAFITE,COM PROPRIEDADES DE PRIMER EDE ACABAMENTO,COM ALTO TEOR DE ZARCAO</v>
      </c>
      <c r="C22324" s="749" t="s">
        <v>50709</v>
      </c>
      <c r="D22324" s="749" t="s">
        <v>50710</v>
      </c>
      <c r="E22324" s="749" t="s">
        <v>50711</v>
      </c>
      <c r="I22324" s="749" t="s">
        <v>30</v>
      </c>
      <c r="J22324" s="749" t="n">
        <v>8.24</v>
      </c>
    </row>
    <row collapsed="false" customFormat="false" customHeight="true" hidden="true" ht="12.75" outlineLevel="0" r="22325">
      <c r="A22325" s="749" t="s">
        <v>50713</v>
      </c>
      <c r="B22325" s="749" t="str">
        <f aca="false">C22325&amp;D22325&amp;E22325&amp;F22325&amp;G22325&amp;H22325</f>
        <v>PINTURA EM BASE DUPLA PARA LUMINARIA LRJ-16,PROJETO RIOLUZ,COM UMA DEMAO DE TINTA GRAFITE,COM PROPRIEDADES DE PRIMER E DE ACABAMENTO,COM ALTO TEOR DE ZARCAO</v>
      </c>
      <c r="C22325" s="749" t="s">
        <v>50714</v>
      </c>
      <c r="D22325" s="749" t="s">
        <v>50695</v>
      </c>
      <c r="E22325" s="749" t="s">
        <v>50696</v>
      </c>
      <c r="I22325" s="749" t="s">
        <v>30</v>
      </c>
      <c r="J22325" s="749" t="n">
        <v>9.85</v>
      </c>
    </row>
    <row collapsed="false" customFormat="false" customHeight="true" hidden="true" ht="12.75" outlineLevel="0" r="22326">
      <c r="A22326" s="749" t="s">
        <v>50715</v>
      </c>
      <c r="B22326" s="749" t="str">
        <f aca="false">C22326&amp;D22326&amp;E22326&amp;F22326&amp;G22326&amp;H22326</f>
        <v>PINTURA EM BASE DUPLA PARA LUMINARIA LRJ-16,PROJETO RIOLUZ,COM UMA DEMAO DE TINTA GRAFITE,COM PROPRIEDADES DE PRIMER E DE ACABAMENTO,COM ALTO TEOR DE ZARCAO</v>
      </c>
      <c r="C22326" s="749" t="s">
        <v>50714</v>
      </c>
      <c r="D22326" s="749" t="s">
        <v>50695</v>
      </c>
      <c r="E22326" s="749" t="s">
        <v>50696</v>
      </c>
      <c r="I22326" s="749" t="s">
        <v>30</v>
      </c>
      <c r="J22326" s="749" t="n">
        <v>8.71</v>
      </c>
    </row>
    <row collapsed="false" customFormat="false" customHeight="true" hidden="true" ht="12.75" outlineLevel="0" r="22327">
      <c r="A22327" s="749" t="s">
        <v>50716</v>
      </c>
      <c r="B22327" s="749" t="str">
        <f aca="false">C22327&amp;D22327&amp;E22327&amp;F22327&amp;G22327&amp;H22327</f>
        <v>PINTURA EM BASE TRIPLA PARA LUMINARIA LRJ-16,PROJETO RIOLUZ,COM UMA DEMAO DE TINTA GRAFITE,COM PROPRIEDADES DE PRIMER EDE ACABAMENTO,COM ALTO TEOR DE ZARCAO</v>
      </c>
      <c r="C22327" s="749" t="s">
        <v>50717</v>
      </c>
      <c r="D22327" s="749" t="s">
        <v>50718</v>
      </c>
      <c r="E22327" s="749" t="s">
        <v>50711</v>
      </c>
      <c r="I22327" s="749" t="s">
        <v>30</v>
      </c>
      <c r="J22327" s="749" t="n">
        <v>10.11</v>
      </c>
    </row>
    <row collapsed="false" customFormat="false" customHeight="true" hidden="true" ht="12.75" outlineLevel="0" r="22328">
      <c r="A22328" s="749" t="s">
        <v>50719</v>
      </c>
      <c r="B22328" s="749" t="str">
        <f aca="false">C22328&amp;D22328&amp;E22328&amp;F22328&amp;G22328&amp;H22328</f>
        <v>PINTURA EM BASE TRIPLA PARA LUMINARIA LRJ-16,PROJETO RIOLUZ,COM UMA DEMAO DE TINTA GRAFITE,COM PROPRIEDADES DE PRIMER EDE ACABAMENTO,COM ALTO TEOR DE ZARCAO</v>
      </c>
      <c r="C22328" s="749" t="s">
        <v>50717</v>
      </c>
      <c r="D22328" s="749" t="s">
        <v>50718</v>
      </c>
      <c r="E22328" s="749" t="s">
        <v>50711</v>
      </c>
      <c r="I22328" s="749" t="s">
        <v>30</v>
      </c>
      <c r="J22328" s="749" t="n">
        <v>8.95</v>
      </c>
    </row>
    <row collapsed="false" customFormat="false" customHeight="true" hidden="true" ht="12.75" outlineLevel="0" r="22329">
      <c r="A22329" s="749" t="s">
        <v>50720</v>
      </c>
      <c r="B22329" s="749" t="str">
        <f aca="false">C22329&amp;D22329&amp;E22329&amp;F22329&amp;G22329&amp;H22329</f>
        <v>PINTURA EM BASE QUADRUPLA PARA LUMINARIA LRJ-16,PROJETO RIOLUZ,COM UMA DEMAO DE TINTA GRAFITE,COM PROPRIEDADES DE PRIMERE DE ACABAMENTO,COM ALTO TEOR DE ZARCAO</v>
      </c>
      <c r="C22329" s="749" t="s">
        <v>50721</v>
      </c>
      <c r="D22329" s="749" t="s">
        <v>50722</v>
      </c>
      <c r="E22329" s="749" t="s">
        <v>50723</v>
      </c>
      <c r="I22329" s="749" t="s">
        <v>30</v>
      </c>
      <c r="J22329" s="749" t="n">
        <v>10.43</v>
      </c>
    </row>
    <row collapsed="false" customFormat="false" customHeight="true" hidden="true" ht="12.75" outlineLevel="0" r="22330">
      <c r="A22330" s="749" t="s">
        <v>50724</v>
      </c>
      <c r="B22330" s="749" t="str">
        <f aca="false">C22330&amp;D22330&amp;E22330&amp;F22330&amp;G22330&amp;H22330</f>
        <v>PINTURA EM BASE QUADRUPLA PARA LUMINARIA LRJ-16,PROJETO RIOLUZ,COM UMA DEMAO DE TINTA GRAFITE,COM PROPRIEDADES DE PRIMERE DE ACABAMENTO,COM ALTO TEOR DE ZARCAO</v>
      </c>
      <c r="C22330" s="749" t="s">
        <v>50721</v>
      </c>
      <c r="D22330" s="749" t="s">
        <v>50722</v>
      </c>
      <c r="E22330" s="749" t="s">
        <v>50723</v>
      </c>
      <c r="I22330" s="749" t="s">
        <v>30</v>
      </c>
      <c r="J22330" s="749" t="n">
        <v>9.24</v>
      </c>
    </row>
    <row collapsed="false" customFormat="false" customHeight="true" hidden="true" ht="12.75" outlineLevel="0" r="22331">
      <c r="A22331" s="749" t="s">
        <v>50725</v>
      </c>
      <c r="B22331" s="749" t="str">
        <f aca="false">C22331&amp;D22331&amp;E22331&amp;F22331&amp;G22331&amp;H22331</f>
        <v>PINTURA EM CONJUNTO DE LUMINARIAS 4 PETALAS LRJ-11 OU LRJ-13,CONFORME PROJETO NºA4-1792-PD,RIOLUZ,COM UMA DEMAO DE TINTAGRAFITE,COM PROPRIEDADES DE PRIMER E DE ACABAMENTO,COM ALTOTEOR DE ZARCAO</v>
      </c>
      <c r="C22331" s="749" t="s">
        <v>50726</v>
      </c>
      <c r="D22331" s="749" t="s">
        <v>50727</v>
      </c>
      <c r="E22331" s="749" t="s">
        <v>50728</v>
      </c>
      <c r="F22331" s="749" t="s">
        <v>50729</v>
      </c>
      <c r="I22331" s="749" t="s">
        <v>30</v>
      </c>
      <c r="J22331" s="749" t="n">
        <v>48.19</v>
      </c>
    </row>
    <row collapsed="false" customFormat="false" customHeight="true" hidden="true" ht="12.75" outlineLevel="0" r="22332">
      <c r="A22332" s="749" t="s">
        <v>50730</v>
      </c>
      <c r="B22332" s="749" t="str">
        <f aca="false">C22332&amp;D22332&amp;E22332&amp;F22332&amp;G22332&amp;H22332</f>
        <v>PINTURA EM CONJUNTO DE LUMINARIAS 4 PETALAS LRJ-11 OU LRJ-13,CONFORME PROJETO NºA4-1792-PD,RIOLUZ,COM UMA DEMAO DE TINTAGRAFITE,COM PROPRIEDADES DE PRIMER E DE ACABAMENTO,COM ALTOTEOR DE ZARCAO</v>
      </c>
      <c r="C22332" s="749" t="s">
        <v>50726</v>
      </c>
      <c r="D22332" s="749" t="s">
        <v>50727</v>
      </c>
      <c r="E22332" s="749" t="s">
        <v>50728</v>
      </c>
      <c r="F22332" s="749" t="s">
        <v>50729</v>
      </c>
      <c r="I22332" s="749" t="s">
        <v>30</v>
      </c>
      <c r="J22332" s="749" t="n">
        <v>43.56</v>
      </c>
    </row>
    <row collapsed="false" customFormat="false" customHeight="true" hidden="true" ht="12.75" outlineLevel="0" r="22333">
      <c r="A22333" s="749" t="s">
        <v>50731</v>
      </c>
      <c r="B22333" s="749" t="str">
        <f aca="false">C22333&amp;D22333&amp;E22333&amp;F22333&amp;G22333&amp;H22333</f>
        <v>PINTURA EM SUPORTE PARA LUMINARIA LRJ-11 OU LRJ-13,CONFORMEPROJETO NºA3-1812-PD,RIOLUZ,COM UMA DEMAO DE TINTA GRAFITE,COM PROPRIEDADES DE PRIMER E DE ACABAMENTO,COM ALTO TEOR DE ZARCAO</v>
      </c>
      <c r="C22333" s="749" t="s">
        <v>50732</v>
      </c>
      <c r="D22333" s="749" t="s">
        <v>50733</v>
      </c>
      <c r="E22333" s="749" t="s">
        <v>50734</v>
      </c>
      <c r="F22333" s="749" t="s">
        <v>50735</v>
      </c>
      <c r="I22333" s="749" t="s">
        <v>30</v>
      </c>
      <c r="J22333" s="749" t="n">
        <v>16.25</v>
      </c>
    </row>
    <row collapsed="false" customFormat="false" customHeight="true" hidden="true" ht="12.75" outlineLevel="0" r="22334">
      <c r="A22334" s="749" t="s">
        <v>50736</v>
      </c>
      <c r="B22334" s="749" t="str">
        <f aca="false">C22334&amp;D22334&amp;E22334&amp;F22334&amp;G22334&amp;H22334</f>
        <v>PINTURA EM SUPORTE PARA LUMINARIA LRJ-11 OU LRJ-13,CONFORMEPROJETO NºA3-1812-PD,RIOLUZ,COM UMA DEMAO DE TINTA GRAFITE,COM PROPRIEDADES DE PRIMER E DE ACABAMENTO,COM ALTO TEOR DE ZARCAO</v>
      </c>
      <c r="C22334" s="749" t="s">
        <v>50732</v>
      </c>
      <c r="D22334" s="749" t="s">
        <v>50733</v>
      </c>
      <c r="E22334" s="749" t="s">
        <v>50734</v>
      </c>
      <c r="F22334" s="749" t="s">
        <v>50735</v>
      </c>
      <c r="I22334" s="749" t="s">
        <v>30</v>
      </c>
      <c r="J22334" s="749" t="n">
        <v>14.36</v>
      </c>
    </row>
    <row collapsed="false" customFormat="false" customHeight="true" hidden="true" ht="12.75" outlineLevel="0" r="22335">
      <c r="A22335" s="749" t="s">
        <v>50737</v>
      </c>
      <c r="B22335" s="749" t="str">
        <f aca="false">C22335&amp;D22335&amp;E22335&amp;F22335&amp;G22335&amp;H22335</f>
        <v>PINTURA EM LUMINARIA LRJ-01,CONFORME PROJETO NºA4-1176-PD,RIOLUZ,COM UMA DEMAO DE TINTA GRAFITE,COM PROPRIEDADES DE PRIMER E DE ACABAMENTO,COM ALTO TEOR DE ZARCAO</v>
      </c>
      <c r="C22335" s="749" t="s">
        <v>50738</v>
      </c>
      <c r="D22335" s="749" t="s">
        <v>50739</v>
      </c>
      <c r="E22335" s="749" t="s">
        <v>50706</v>
      </c>
      <c r="I22335" s="749" t="s">
        <v>30</v>
      </c>
      <c r="J22335" s="749" t="n">
        <v>10.86</v>
      </c>
    </row>
    <row collapsed="false" customFormat="false" customHeight="true" hidden="true" ht="12.75" outlineLevel="0" r="22336">
      <c r="A22336" s="749" t="s">
        <v>50740</v>
      </c>
      <c r="B22336" s="749" t="str">
        <f aca="false">C22336&amp;D22336&amp;E22336&amp;F22336&amp;G22336&amp;H22336</f>
        <v>PINTURA EM LUMINARIA LRJ-01,CONFORME PROJETO NºA4-1176-PD,RIOLUZ,COM UMA DEMAO DE TINTA GRAFITE,COM PROPRIEDADES DE PRIMER E DE ACABAMENTO,COM ALTO TEOR DE ZARCAO</v>
      </c>
      <c r="C22336" s="749" t="s">
        <v>50738</v>
      </c>
      <c r="D22336" s="749" t="s">
        <v>50739</v>
      </c>
      <c r="E22336" s="749" t="s">
        <v>50706</v>
      </c>
      <c r="I22336" s="749" t="s">
        <v>30</v>
      </c>
      <c r="J22336" s="749" t="n">
        <v>9.7</v>
      </c>
    </row>
    <row collapsed="false" customFormat="false" customHeight="true" hidden="true" ht="51" outlineLevel="0" r="22337">
      <c r="A22337" s="749" t="s">
        <v>50741</v>
      </c>
      <c r="B22337" s="758" t="str">
        <f aca="false">C22337&amp;D22337&amp;E22337&amp;F22337&amp;G22337&amp;H22337</f>
        <v>PINTURA DE POSTE RETO,DE ACO,DE 4,50 A 6,00M,COM TINTA DE ACABAMENTO GRAFITE SINTETICO,A BASE DE RESINA ALQUIDICA,APLICADA SOBRE ZARCAO DE SECAGEM RAPIDA,COR LARANJA,DA MESMA LINHA DO FABRICANTE,INCLUSIVE LIMPEZA,LIXAMENTO,DESENGORDURAMENTO E DUAS DEMAOS DE ACABAMENTO</v>
      </c>
      <c r="C22337" s="749" t="s">
        <v>50742</v>
      </c>
      <c r="D22337" s="749" t="s">
        <v>50743</v>
      </c>
      <c r="E22337" s="749" t="s">
        <v>50744</v>
      </c>
      <c r="F22337" s="749" t="s">
        <v>50745</v>
      </c>
      <c r="G22337" s="749" t="s">
        <v>50746</v>
      </c>
      <c r="I22337" s="749" t="s">
        <v>30</v>
      </c>
      <c r="J22337" s="749" t="n">
        <v>39.82</v>
      </c>
    </row>
    <row collapsed="false" customFormat="false" customHeight="true" hidden="true" ht="51" outlineLevel="0" r="22338">
      <c r="A22338" s="749" t="s">
        <v>50747</v>
      </c>
      <c r="B22338" s="758" t="str">
        <f aca="false">C22338&amp;D22338&amp;E22338&amp;F22338&amp;G22338&amp;H22338</f>
        <v>PINTURA DE POSTE RETO,DE ACO,DE 4,50 A 6,00M,COM TINTA DE ACABAMENTO GRAFITE SINTETICO,A BASE DE RESINA ALQUIDICA,APLICADA SOBRE ZARCAO DE SECAGEM RAPIDA,COR LARANJA,DA MESMA LINHA DO FABRICANTE,INCLUSIVE LIMPEZA,LIXAMENTO,DESENGORDURAMENTO E DUAS DEMAOS DE ACABAMENTO</v>
      </c>
      <c r="C22338" s="749" t="s">
        <v>50742</v>
      </c>
      <c r="D22338" s="749" t="s">
        <v>50743</v>
      </c>
      <c r="E22338" s="749" t="s">
        <v>50744</v>
      </c>
      <c r="F22338" s="749" t="s">
        <v>50745</v>
      </c>
      <c r="G22338" s="749" t="s">
        <v>50746</v>
      </c>
      <c r="I22338" s="749" t="s">
        <v>30</v>
      </c>
      <c r="J22338" s="749" t="n">
        <v>36.57</v>
      </c>
    </row>
    <row collapsed="false" customFormat="false" customHeight="true" hidden="true" ht="51" outlineLevel="0" r="22339">
      <c r="A22339" s="749" t="s">
        <v>50748</v>
      </c>
      <c r="B22339" s="758" t="str">
        <f aca="false">C22339&amp;D22339&amp;E22339&amp;F22339&amp;G22339&amp;H22339</f>
        <v>PINTURA DE POSTE RETO,DE ACO,DE 7,00 A 9,00M,COM TINTA DE ACABAMENTO GRAFITE SINTETICO,A BASE DE RESINA ALQUIDICA,APLICADA SOBRE ZARCAO DE SECAGEM RAPIDA,COR LARANJA,DA MESMA LINHA DO FABRICANTE,INCLUSIVE LIMPEZA,LIXAMENTO,DESENGORDURAMENTO E DUAS DEMAOS DE ACABAMENTO</v>
      </c>
      <c r="C22339" s="749" t="s">
        <v>50749</v>
      </c>
      <c r="D22339" s="749" t="s">
        <v>50743</v>
      </c>
      <c r="E22339" s="749" t="s">
        <v>50744</v>
      </c>
      <c r="F22339" s="749" t="s">
        <v>50745</v>
      </c>
      <c r="G22339" s="749" t="s">
        <v>50746</v>
      </c>
      <c r="I22339" s="749" t="s">
        <v>30</v>
      </c>
      <c r="J22339" s="749" t="n">
        <v>67.43</v>
      </c>
    </row>
    <row collapsed="false" customFormat="false" customHeight="true" hidden="true" ht="51" outlineLevel="0" r="22340">
      <c r="A22340" s="749" t="s">
        <v>50750</v>
      </c>
      <c r="B22340" s="758" t="str">
        <f aca="false">C22340&amp;D22340&amp;E22340&amp;F22340&amp;G22340&amp;H22340</f>
        <v>PINTURA DE POSTE RETO,DE ACO,DE 7,00 A 9,00M,COM TINTA DE ACABAMENTO GRAFITE SINTETICO,A BASE DE RESINA ALQUIDICA,APLICADA SOBRE ZARCAO DE SECAGEM RAPIDA,COR LARANJA,DA MESMA LINHA DO FABRICANTE,INCLUSIVE LIMPEZA,LIXAMENTO,DESENGORDURAMENTO E DUAS DEMAOS DE ACABAMENTO</v>
      </c>
      <c r="C22340" s="749" t="s">
        <v>50749</v>
      </c>
      <c r="D22340" s="749" t="s">
        <v>50743</v>
      </c>
      <c r="E22340" s="749" t="s">
        <v>50744</v>
      </c>
      <c r="F22340" s="749" t="s">
        <v>50745</v>
      </c>
      <c r="G22340" s="749" t="s">
        <v>50746</v>
      </c>
      <c r="I22340" s="749" t="s">
        <v>30</v>
      </c>
      <c r="J22340" s="749" t="n">
        <v>61.74</v>
      </c>
    </row>
    <row collapsed="false" customFormat="false" customHeight="true" hidden="true" ht="51" outlineLevel="0" r="22341">
      <c r="A22341" s="749" t="s">
        <v>50751</v>
      </c>
      <c r="B22341" s="758" t="str">
        <f aca="false">C22341&amp;D22341&amp;E22341&amp;F22341&amp;G22341&amp;H22341</f>
        <v>PINTURA DE POSTE RETO,DE ACO,DE 10,00 A 15,00M,COM TINTA DEACABAMENTO GRAFITE SINTETICO,A BASE DE RESINA ALQUIDICA,APLICADA SOBRE ZARCAO DE SECAGEM RAPIDA,COR LARANJA,DA MESMA LINHA DO FABRICANTE,INCLUSIVE LIMPEZA,LIXAMENTO,DESENGORDURAMENTO E DUAS DEMAOS DE ACABAMENTO</v>
      </c>
      <c r="C22341" s="749" t="s">
        <v>50752</v>
      </c>
      <c r="D22341" s="749" t="s">
        <v>50753</v>
      </c>
      <c r="E22341" s="749" t="s">
        <v>50754</v>
      </c>
      <c r="F22341" s="749" t="s">
        <v>50755</v>
      </c>
      <c r="G22341" s="749" t="s">
        <v>50756</v>
      </c>
      <c r="I22341" s="749" t="s">
        <v>30</v>
      </c>
      <c r="J22341" s="749" t="n">
        <v>172.38</v>
      </c>
    </row>
    <row collapsed="false" customFormat="false" customHeight="true" hidden="true" ht="51" outlineLevel="0" r="22342">
      <c r="A22342" s="749" t="s">
        <v>50757</v>
      </c>
      <c r="B22342" s="758" t="str">
        <f aca="false">C22342&amp;D22342&amp;E22342&amp;F22342&amp;G22342&amp;H22342</f>
        <v>PINTURA DE POSTE RETO,DE ACO,DE 10,00 A 15,00M,COM TINTA DEACABAMENTO GRAFITE SINTETICO,A BASE DE RESINA ALQUIDICA,APLICADA SOBRE ZARCAO DE SECAGEM RAPIDA,COR LARANJA,DA MESMA LINHA DO FABRICANTE,INCLUSIVE LIMPEZA,LIXAMENTO,DESENGORDURAMENTO E DUAS DEMAOS DE ACABAMENTO</v>
      </c>
      <c r="C22342" s="749" t="s">
        <v>50752</v>
      </c>
      <c r="D22342" s="749" t="s">
        <v>50753</v>
      </c>
      <c r="E22342" s="749" t="s">
        <v>50754</v>
      </c>
      <c r="F22342" s="749" t="s">
        <v>50755</v>
      </c>
      <c r="G22342" s="749" t="s">
        <v>50756</v>
      </c>
      <c r="I22342" s="749" t="s">
        <v>30</v>
      </c>
      <c r="J22342" s="749" t="n">
        <v>157.92</v>
      </c>
    </row>
    <row collapsed="false" customFormat="false" customHeight="true" hidden="true" ht="51" outlineLevel="0" r="22343">
      <c r="A22343" s="749" t="s">
        <v>50758</v>
      </c>
      <c r="B22343" s="758" t="str">
        <f aca="false">C22343&amp;D22343&amp;E22343&amp;F22343&amp;G22343&amp;H22343</f>
        <v>PINTURA DE POSTE RETO,DE ACO,DE 16,00 A 20,00M,COM TINTA DEACABAMENTO GRAFITE SINTETICO A BASE DE RESINA ALQUIDICA,APLICADA SOBRE ZARCAO DE SECAGEM RAPIDA,COR LARANJA,DA MESMA LINHA DO FABRICANTE,INCLUSIVE LIMPEZA,LIXAMENTO,DESENGORDURAMENTO E DUAS DEMAOS DE ACABAMENTO</v>
      </c>
      <c r="C22343" s="749" t="s">
        <v>50759</v>
      </c>
      <c r="D22343" s="749" t="s">
        <v>50760</v>
      </c>
      <c r="E22343" s="749" t="s">
        <v>50754</v>
      </c>
      <c r="F22343" s="749" t="s">
        <v>50755</v>
      </c>
      <c r="G22343" s="749" t="s">
        <v>50756</v>
      </c>
      <c r="I22343" s="749" t="s">
        <v>30</v>
      </c>
      <c r="J22343" s="749" t="n">
        <v>290.99</v>
      </c>
    </row>
    <row collapsed="false" customFormat="false" customHeight="true" hidden="true" ht="51" outlineLevel="0" r="22344">
      <c r="A22344" s="749" t="s">
        <v>50761</v>
      </c>
      <c r="B22344" s="758" t="str">
        <f aca="false">C22344&amp;D22344&amp;E22344&amp;F22344&amp;G22344&amp;H22344</f>
        <v>PINTURA DE POSTE RETO,DE ACO,DE 16,00 A 20,00M,COM TINTA DEACABAMENTO GRAFITE SINTETICO A BASE DE RESINA ALQUIDICA,APLICADA SOBRE ZARCAO DE SECAGEM RAPIDA,COR LARANJA,DA MESMA LINHA DO FABRICANTE,INCLUSIVE LIMPEZA,LIXAMENTO,DESENGORDURAMENTO E DUAS DEMAOS DE ACABAMENTO</v>
      </c>
      <c r="C22344" s="749" t="s">
        <v>50759</v>
      </c>
      <c r="D22344" s="749" t="s">
        <v>50760</v>
      </c>
      <c r="E22344" s="749" t="s">
        <v>50754</v>
      </c>
      <c r="F22344" s="749" t="s">
        <v>50755</v>
      </c>
      <c r="G22344" s="749" t="s">
        <v>50756</v>
      </c>
      <c r="I22344" s="749" t="s">
        <v>30</v>
      </c>
      <c r="J22344" s="749" t="n">
        <v>265.87</v>
      </c>
    </row>
    <row collapsed="false" customFormat="false" customHeight="true" hidden="true" ht="51" outlineLevel="0" r="22345">
      <c r="A22345" s="749" t="s">
        <v>50762</v>
      </c>
      <c r="B22345" s="758" t="str">
        <f aca="false">C22345&amp;D22345&amp;E22345&amp;F22345&amp;G22345&amp;H22345</f>
        <v>PINTURA DE POSTE CURVO,DE ACO,DE 9,00M,COM 1 BRACO,COM TINTA DE ACABAMENTO GRAFITE SINTETICO A BASE DE RESINA ALQUIDICA,APLICADA SOBRE ZARCAO DE SECAGEM RAPIDA,COR LARANJA,DA MESMA LINHA DO FABRICANTE,INCLUSIVE LIMPEZA,LIXAMENTO,DESENGORDURAMENTO E DUAS DEMAOS DE ACABAMENTO</v>
      </c>
      <c r="C22345" s="749" t="s">
        <v>50763</v>
      </c>
      <c r="D22345" s="749" t="s">
        <v>50764</v>
      </c>
      <c r="E22345" s="749" t="s">
        <v>50765</v>
      </c>
      <c r="F22345" s="749" t="s">
        <v>50766</v>
      </c>
      <c r="G22345" s="749" t="s">
        <v>50767</v>
      </c>
      <c r="I22345" s="749" t="s">
        <v>30</v>
      </c>
      <c r="J22345" s="749" t="n">
        <v>77.93</v>
      </c>
    </row>
    <row collapsed="false" customFormat="false" customHeight="true" hidden="true" ht="51" outlineLevel="0" r="22346">
      <c r="A22346" s="749" t="s">
        <v>50768</v>
      </c>
      <c r="B22346" s="758" t="str">
        <f aca="false">C22346&amp;D22346&amp;E22346&amp;F22346&amp;G22346&amp;H22346</f>
        <v>PINTURA DE POSTE CURVO,DE ACO,DE 9,00M,COM 1 BRACO,COM TINTA DE ACABAMENTO GRAFITE SINTETICO A BASE DE RESINA ALQUIDICA,APLICADA SOBRE ZARCAO DE SECAGEM RAPIDA,COR LARANJA,DA MESMA LINHA DO FABRICANTE,INCLUSIVE LIMPEZA,LIXAMENTO,DESENGORDURAMENTO E DUAS DEMAOS DE ACABAMENTO</v>
      </c>
      <c r="C22346" s="749" t="s">
        <v>50763</v>
      </c>
      <c r="D22346" s="749" t="s">
        <v>50764</v>
      </c>
      <c r="E22346" s="749" t="s">
        <v>50765</v>
      </c>
      <c r="F22346" s="749" t="s">
        <v>50766</v>
      </c>
      <c r="G22346" s="749" t="s">
        <v>50767</v>
      </c>
      <c r="I22346" s="749" t="s">
        <v>30</v>
      </c>
      <c r="J22346" s="749" t="n">
        <v>71.25</v>
      </c>
    </row>
    <row collapsed="false" customFormat="false" customHeight="true" hidden="true" ht="51" outlineLevel="0" r="22347">
      <c r="A22347" s="749" t="s">
        <v>50769</v>
      </c>
      <c r="B22347" s="758" t="str">
        <f aca="false">C22347&amp;D22347&amp;E22347&amp;F22347&amp;G22347&amp;H22347</f>
        <v>PINTURA DE POSTE CURVO,DE ACO,DE 9,00M,COM 2 BRACOS,COM TINTA DE ACABAMENTO GRAFITE SINTETICO A BASE DE RESINA ALQUIDICA,APLICADA SOBRE ZARCAO DE SECAGEM RAPIDA,COR LARANJA,DA MESMA LINHA DO FABRICANTE,INCLUSIVE LIMPEZA,LIXAMENTO,DESENGORDURAMENTO E DUAS DEMAOS DE ACABAMENTO</v>
      </c>
      <c r="C22347" s="749" t="s">
        <v>50770</v>
      </c>
      <c r="D22347" s="749" t="s">
        <v>50771</v>
      </c>
      <c r="E22347" s="749" t="s">
        <v>50772</v>
      </c>
      <c r="F22347" s="749" t="s">
        <v>50773</v>
      </c>
      <c r="G22347" s="749" t="s">
        <v>50774</v>
      </c>
      <c r="I22347" s="749" t="s">
        <v>30</v>
      </c>
      <c r="J22347" s="749" t="n">
        <v>95.42</v>
      </c>
    </row>
    <row collapsed="false" customFormat="false" customHeight="true" hidden="true" ht="51" outlineLevel="0" r="22348">
      <c r="A22348" s="749" t="s">
        <v>50775</v>
      </c>
      <c r="B22348" s="758" t="str">
        <f aca="false">C22348&amp;D22348&amp;E22348&amp;F22348&amp;G22348&amp;H22348</f>
        <v>PINTURA DE POSTE CURVO,DE ACO,DE 9,00M,COM 2 BRACOS,COM TINTA DE ACABAMENTO GRAFITE SINTETICO A BASE DE RESINA ALQUIDICA,APLICADA SOBRE ZARCAO DE SECAGEM RAPIDA,COR LARANJA,DA MESMA LINHA DO FABRICANTE,INCLUSIVE LIMPEZA,LIXAMENTO,DESENGORDURAMENTO E DUAS DEMAOS DE ACABAMENTO</v>
      </c>
      <c r="C22348" s="749" t="s">
        <v>50770</v>
      </c>
      <c r="D22348" s="749" t="s">
        <v>50771</v>
      </c>
      <c r="E22348" s="749" t="s">
        <v>50772</v>
      </c>
      <c r="F22348" s="749" t="s">
        <v>50773</v>
      </c>
      <c r="G22348" s="749" t="s">
        <v>50774</v>
      </c>
      <c r="I22348" s="749" t="s">
        <v>30</v>
      </c>
      <c r="J22348" s="749" t="n">
        <v>87.19</v>
      </c>
    </row>
    <row collapsed="false" customFormat="false" customHeight="true" hidden="true" ht="51" outlineLevel="0" r="22349">
      <c r="A22349" s="749" t="s">
        <v>50776</v>
      </c>
      <c r="B22349" s="758" t="str">
        <f aca="false">C22349&amp;D22349&amp;E22349&amp;F22349&amp;G22349&amp;H22349</f>
        <v>PINTURA DE POSTE CURVO,DE ACO,DE 12,00M,COM 1 BRACO,COM TINTA DE ACABAMENTO GRAFITE SINTETICO A BASE DE RESINA ALQUIDICA,APLICADA SOBRE ZARCAO DE SECAGEM RAPIDA,COR LARANJA,DA MESMA LINHA DO FABRICANTE,INCLUSIVE LIMPEZA,LIXAMENTO,DESENGORDURAMENTO E DUAS DEMAOS DE ACABAMENTO</v>
      </c>
      <c r="C22349" s="749" t="s">
        <v>50777</v>
      </c>
      <c r="D22349" s="749" t="s">
        <v>50771</v>
      </c>
      <c r="E22349" s="749" t="s">
        <v>50772</v>
      </c>
      <c r="F22349" s="749" t="s">
        <v>50773</v>
      </c>
      <c r="G22349" s="749" t="s">
        <v>50774</v>
      </c>
      <c r="I22349" s="749" t="s">
        <v>30</v>
      </c>
      <c r="J22349" s="749" t="n">
        <v>115.83</v>
      </c>
    </row>
    <row collapsed="false" customFormat="false" customHeight="true" hidden="true" ht="51" outlineLevel="0" r="22350">
      <c r="A22350" s="749" t="s">
        <v>50778</v>
      </c>
      <c r="B22350" s="758" t="str">
        <f aca="false">C22350&amp;D22350&amp;E22350&amp;F22350&amp;G22350&amp;H22350</f>
        <v>PINTURA DE POSTE CURVO,DE ACO,DE 12,00M,COM 1 BRACO,COM TINTA DE ACABAMENTO GRAFITE SINTETICO A BASE DE RESINA ALQUIDICA,APLICADA SOBRE ZARCAO DE SECAGEM RAPIDA,COR LARANJA,DA MESMA LINHA DO FABRICANTE,INCLUSIVE LIMPEZA,LIXAMENTO,DESENGORDURAMENTO E DUAS DEMAOS DE ACABAMENTO</v>
      </c>
      <c r="C22350" s="749" t="s">
        <v>50777</v>
      </c>
      <c r="D22350" s="749" t="s">
        <v>50771</v>
      </c>
      <c r="E22350" s="749" t="s">
        <v>50772</v>
      </c>
      <c r="F22350" s="749" t="s">
        <v>50773</v>
      </c>
      <c r="G22350" s="749" t="s">
        <v>50774</v>
      </c>
      <c r="I22350" s="749" t="s">
        <v>30</v>
      </c>
      <c r="J22350" s="749" t="n">
        <v>105.89</v>
      </c>
    </row>
    <row collapsed="false" customFormat="false" customHeight="true" hidden="true" ht="51" outlineLevel="0" r="22351">
      <c r="A22351" s="749" t="s">
        <v>50779</v>
      </c>
      <c r="B22351" s="758" t="str">
        <f aca="false">C22351&amp;D22351&amp;E22351&amp;F22351&amp;G22351&amp;H22351</f>
        <v>PINTURA DE POSTE CURVO,DE ACO,DE 12,00M,COM 2 BRACOS,COM TINTA DE ACABAMENTO GRAFITE SINTETICO A BASE DE RESINA ALQUIDICA,APLICADA SOBRE ZARCAO DE SECAGEM RAPIDA,COR LARANJA,DA MESMA LINHA DO FABRICANTE,INCLUSIVE LIMPEZA,LIXAMENTO,DESENGORDURAMENTO E DUAS DEMAOS DE ACABAMENTO</v>
      </c>
      <c r="C22351" s="749" t="s">
        <v>50780</v>
      </c>
      <c r="D22351" s="749" t="s">
        <v>50781</v>
      </c>
      <c r="E22351" s="749" t="s">
        <v>50782</v>
      </c>
      <c r="F22351" s="749" t="s">
        <v>50783</v>
      </c>
      <c r="G22351" s="749" t="s">
        <v>50784</v>
      </c>
      <c r="I22351" s="749" t="s">
        <v>30</v>
      </c>
      <c r="J22351" s="749" t="n">
        <v>129.49</v>
      </c>
    </row>
    <row collapsed="false" customFormat="false" customHeight="true" hidden="true" ht="51" outlineLevel="0" r="22352">
      <c r="A22352" s="749" t="s">
        <v>50785</v>
      </c>
      <c r="B22352" s="758" t="str">
        <f aca="false">C22352&amp;D22352&amp;E22352&amp;F22352&amp;G22352&amp;H22352</f>
        <v>PINTURA DE POSTE CURVO,DE ACO,DE 12,00M,COM 2 BRACOS,COM TINTA DE ACABAMENTO GRAFITE SINTETICO A BASE DE RESINA ALQUIDICA,APLICADA SOBRE ZARCAO DE SECAGEM RAPIDA,COR LARANJA,DA MESMA LINHA DO FABRICANTE,INCLUSIVE LIMPEZA,LIXAMENTO,DESENGORDURAMENTO E DUAS DEMAOS DE ACABAMENTO</v>
      </c>
      <c r="C22352" s="749" t="s">
        <v>50780</v>
      </c>
      <c r="D22352" s="749" t="s">
        <v>50781</v>
      </c>
      <c r="E22352" s="749" t="s">
        <v>50782</v>
      </c>
      <c r="F22352" s="749" t="s">
        <v>50783</v>
      </c>
      <c r="G22352" s="749" t="s">
        <v>50784</v>
      </c>
      <c r="I22352" s="749" t="s">
        <v>30</v>
      </c>
      <c r="J22352" s="749" t="n">
        <v>118.45</v>
      </c>
    </row>
    <row collapsed="false" customFormat="false" customHeight="true" hidden="true" ht="12.75" outlineLevel="0" r="22353">
      <c r="A22353" s="749" t="s">
        <v>50786</v>
      </c>
      <c r="B22353" s="749" t="str">
        <f aca="false">C22353&amp;D22353&amp;E22353&amp;F22353&amp;G22353&amp;H22353</f>
        <v>PINTURA DE BRACO COM 2 DEMAOS DE TINTA FENOLICA</v>
      </c>
      <c r="C22353" s="749" t="s">
        <v>50787</v>
      </c>
      <c r="I22353" s="749" t="s">
        <v>30</v>
      </c>
      <c r="J22353" s="749" t="n">
        <v>43.79</v>
      </c>
    </row>
    <row collapsed="false" customFormat="false" customHeight="true" hidden="true" ht="12.75" outlineLevel="0" r="22354">
      <c r="A22354" s="749" t="s">
        <v>50788</v>
      </c>
      <c r="B22354" s="749" t="str">
        <f aca="false">C22354&amp;D22354&amp;E22354&amp;F22354&amp;G22354&amp;H22354</f>
        <v>PINTURA DE BRACO COM 2 DEMAOS DE TINTA FENOLICA</v>
      </c>
      <c r="C22354" s="749" t="s">
        <v>50787</v>
      </c>
      <c r="I22354" s="749" t="s">
        <v>30</v>
      </c>
      <c r="J22354" s="749" t="n">
        <v>39.35</v>
      </c>
    </row>
    <row collapsed="false" customFormat="false" customHeight="true" hidden="true" ht="12.75" outlineLevel="0" r="22355">
      <c r="A22355" s="749" t="s">
        <v>50789</v>
      </c>
      <c r="B22355" s="749" t="str">
        <f aca="false">C22355&amp;D22355&amp;E22355&amp;F22355&amp;G22355&amp;H22355</f>
        <v>FUNDACAO SIMPLES DE CONCRETO PRE-MOLDADO,PROJETO RIOLUZ,COMCHUMBADORES DE ACO,PROVIDO DE ARRUELAS E PORCAS PARA FIXACAODE POSTE RETO DE ACO,DE 3,50 ATE 6,00M,EXCLUSIVE O POSTE E CHUMBADORES</v>
      </c>
      <c r="C22355" s="749" t="s">
        <v>50790</v>
      </c>
      <c r="D22355" s="749" t="s">
        <v>50791</v>
      </c>
      <c r="E22355" s="749" t="s">
        <v>50792</v>
      </c>
      <c r="F22355" s="749" t="s">
        <v>50793</v>
      </c>
      <c r="I22355" s="749" t="s">
        <v>30</v>
      </c>
      <c r="J22355" s="749" t="n">
        <v>153.09</v>
      </c>
    </row>
    <row collapsed="false" customFormat="false" customHeight="true" hidden="true" ht="12.75" outlineLevel="0" r="22356">
      <c r="A22356" s="749" t="s">
        <v>50794</v>
      </c>
      <c r="B22356" s="749" t="str">
        <f aca="false">C22356&amp;D22356&amp;E22356&amp;F22356&amp;G22356&amp;H22356</f>
        <v>FUNDACAO SIMPLES DE CONCRETO PRE-MOLDADO,PROJETO RIOLUZ,COMCHUMBADORES DE ACO,PROVIDO DE ARRUELAS E PORCAS PARA FIXACAODE POSTE RETO DE ACO,DE 3,50 ATE 6,00M,EXCLUSIVE O POSTE E CHUMBADORES</v>
      </c>
      <c r="C22356" s="749" t="s">
        <v>50790</v>
      </c>
      <c r="D22356" s="749" t="s">
        <v>50791</v>
      </c>
      <c r="E22356" s="749" t="s">
        <v>50792</v>
      </c>
      <c r="F22356" s="749" t="s">
        <v>50793</v>
      </c>
      <c r="I22356" s="749" t="s">
        <v>30</v>
      </c>
      <c r="J22356" s="749" t="n">
        <v>136.19</v>
      </c>
    </row>
    <row collapsed="false" customFormat="false" customHeight="true" hidden="true" ht="12.75" outlineLevel="0" r="22357">
      <c r="A22357" s="749" t="s">
        <v>50795</v>
      </c>
      <c r="B22357" s="749" t="str">
        <f aca="false">C22357&amp;D22357&amp;E22357&amp;F22357&amp;G22357&amp;H22357</f>
        <v>FUNDACAO SIMPLES DE CONCRETO PRE-MOLDADO,PROJETO RIOLUZ,COMCHUMBADORES DE ACO,PROVIDO DE ARRUELAS E PORCAS PARA FIXACAODE POSTE RETO DE ACO,DE 7,00 ATE 9,00M,EXCLUSIVE O POSTE E CHUMBADORES</v>
      </c>
      <c r="C22357" s="749" t="s">
        <v>50790</v>
      </c>
      <c r="D22357" s="749" t="s">
        <v>50791</v>
      </c>
      <c r="E22357" s="749" t="s">
        <v>50796</v>
      </c>
      <c r="F22357" s="749" t="s">
        <v>50793</v>
      </c>
      <c r="I22357" s="749" t="s">
        <v>30</v>
      </c>
      <c r="J22357" s="749" t="n">
        <v>179.12</v>
      </c>
    </row>
    <row collapsed="false" customFormat="false" customHeight="true" hidden="true" ht="12.75" outlineLevel="0" r="22358">
      <c r="A22358" s="749" t="s">
        <v>50797</v>
      </c>
      <c r="B22358" s="749" t="str">
        <f aca="false">C22358&amp;D22358&amp;E22358&amp;F22358&amp;G22358&amp;H22358</f>
        <v>FUNDACAO SIMPLES DE CONCRETO PRE-MOLDADO,PROJETO RIOLUZ,COMCHUMBADORES DE ACO,PROVIDO DE ARRUELAS E PORCAS PARA FIXACAODE POSTE RETO DE ACO,DE 7,00 ATE 9,00M,EXCLUSIVE O POSTE E CHUMBADORES</v>
      </c>
      <c r="C22358" s="749" t="s">
        <v>50790</v>
      </c>
      <c r="D22358" s="749" t="s">
        <v>50791</v>
      </c>
      <c r="E22358" s="749" t="s">
        <v>50796</v>
      </c>
      <c r="F22358" s="749" t="s">
        <v>50793</v>
      </c>
      <c r="I22358" s="749" t="s">
        <v>30</v>
      </c>
      <c r="J22358" s="749" t="n">
        <v>162.23</v>
      </c>
    </row>
    <row collapsed="false" customFormat="false" customHeight="true" hidden="true" ht="12.75" outlineLevel="0" r="22359">
      <c r="A22359" s="749" t="s">
        <v>50798</v>
      </c>
      <c r="B22359" s="749" t="str">
        <f aca="false">C22359&amp;D22359&amp;E22359&amp;F22359&amp;G22359&amp;H22359</f>
        <v>FUNDACAO SIMPLES DE CONCRETO PRE-MOLDADO,PROJETO RIOLUZ,COMCHUMBADORES DE ACO,PROVIDO DE ARRUELAS E PORCAS PARA FIXACAODE POSTE RETO DE ACO,DE 12,00 ATE 15,00M,EXCLUSIVE O POSTE E CHUMBADORES</v>
      </c>
      <c r="C22359" s="749" t="s">
        <v>50790</v>
      </c>
      <c r="D22359" s="749" t="s">
        <v>50791</v>
      </c>
      <c r="E22359" s="749" t="s">
        <v>50799</v>
      </c>
      <c r="F22359" s="749" t="s">
        <v>50800</v>
      </c>
      <c r="I22359" s="749" t="s">
        <v>30</v>
      </c>
      <c r="J22359" s="749" t="n">
        <v>439.18</v>
      </c>
    </row>
    <row collapsed="false" customFormat="false" customHeight="true" hidden="true" ht="12.75" outlineLevel="0" r="22360">
      <c r="A22360" s="749" t="s">
        <v>50801</v>
      </c>
      <c r="B22360" s="749" t="str">
        <f aca="false">C22360&amp;D22360&amp;E22360&amp;F22360&amp;G22360&amp;H22360</f>
        <v>FUNDACAO SIMPLES DE CONCRETO PRE-MOLDADO,PROJETO RIOLUZ,COMCHUMBADORES DE ACO,PROVIDO DE ARRUELAS E PORCAS PARA FIXACAODE POSTE RETO DE ACO,DE 12,00 ATE 15,00M,EXCLUSIVE O POSTE E CHUMBADORES</v>
      </c>
      <c r="C22360" s="749" t="s">
        <v>50790</v>
      </c>
      <c r="D22360" s="749" t="s">
        <v>50791</v>
      </c>
      <c r="E22360" s="749" t="s">
        <v>50799</v>
      </c>
      <c r="F22360" s="749" t="s">
        <v>50800</v>
      </c>
      <c r="I22360" s="749" t="s">
        <v>30</v>
      </c>
      <c r="J22360" s="749" t="n">
        <v>405.39</v>
      </c>
    </row>
    <row collapsed="false" customFormat="false" customHeight="true" hidden="true" ht="12.75" outlineLevel="0" r="22361">
      <c r="A22361" s="749" t="s">
        <v>50802</v>
      </c>
      <c r="B22361" s="749" t="str">
        <f aca="false">C22361&amp;D22361&amp;E22361&amp;F22361&amp;G22361&amp;H22361</f>
        <v>FUNDACAO SIMPLES DE CONCRETO PRE-MOLDADO,PROJETO RIOLUZ,COMCHUMBADORES DE ACO,PROVIDO DE ARRUELAS E PORCAS PARA FIXACAODE POSTE RETO DE ACO,DE 16,00 ATE 20,00M,EXCLUSIVE POSTE E CHUMBADORES</v>
      </c>
      <c r="C22361" s="749" t="s">
        <v>50790</v>
      </c>
      <c r="D22361" s="749" t="s">
        <v>50791</v>
      </c>
      <c r="E22361" s="749" t="s">
        <v>50803</v>
      </c>
      <c r="F22361" s="749" t="s">
        <v>50793</v>
      </c>
      <c r="I22361" s="749" t="s">
        <v>30</v>
      </c>
      <c r="J22361" s="749" t="n">
        <v>873.89</v>
      </c>
    </row>
    <row collapsed="false" customFormat="false" customHeight="true" hidden="true" ht="12.75" outlineLevel="0" r="22362">
      <c r="A22362" s="749" t="s">
        <v>50804</v>
      </c>
      <c r="B22362" s="749" t="str">
        <f aca="false">C22362&amp;D22362&amp;E22362&amp;F22362&amp;G22362&amp;H22362</f>
        <v>FUNDACAO SIMPLES DE CONCRETO PRE-MOLDADO,PROJETO RIOLUZ,COMCHUMBADORES DE ACO,PROVIDO DE ARRUELAS E PORCAS PARA FIXACAODE POSTE RETO DE ACO,DE 16,00 ATE 20,00M,EXCLUSIVE POSTE E CHUMBADORES</v>
      </c>
      <c r="C22362" s="749" t="s">
        <v>50790</v>
      </c>
      <c r="D22362" s="749" t="s">
        <v>50791</v>
      </c>
      <c r="E22362" s="749" t="s">
        <v>50803</v>
      </c>
      <c r="F22362" s="749" t="s">
        <v>50793</v>
      </c>
      <c r="I22362" s="749" t="s">
        <v>30</v>
      </c>
      <c r="J22362" s="749" t="n">
        <v>806.33</v>
      </c>
    </row>
    <row collapsed="false" customFormat="false" customHeight="true" hidden="true" ht="12.75" outlineLevel="0" r="22363">
      <c r="A22363" s="749" t="s">
        <v>50805</v>
      </c>
      <c r="B22363" s="749" t="str">
        <f aca="false">C22363&amp;D22363&amp;E22363&amp;F22363&amp;G22363&amp;H22363</f>
        <v>FUNDACAO SIMPLES DE CONCRETO PRE-MOLDADO,PROJETO RIOLUZ,COMCHUMBADORES DE ACO,PROVIDO DE ARRUELAS E PORCAS PARA FIXACAODE POSTE CURVO DE ACO,DE 1 BRACO,DE 8,00 ATE 9,00M,EXCLUSIVEO POSTE E CHUMBADORES</v>
      </c>
      <c r="C22363" s="749" t="s">
        <v>50790</v>
      </c>
      <c r="D22363" s="749" t="s">
        <v>50791</v>
      </c>
      <c r="E22363" s="749" t="s">
        <v>50806</v>
      </c>
      <c r="F22363" s="749" t="s">
        <v>50807</v>
      </c>
      <c r="I22363" s="749" t="s">
        <v>30</v>
      </c>
      <c r="J22363" s="749" t="n">
        <v>179.12</v>
      </c>
    </row>
    <row collapsed="false" customFormat="false" customHeight="true" hidden="true" ht="12.75" outlineLevel="0" r="22364">
      <c r="A22364" s="749" t="s">
        <v>50808</v>
      </c>
      <c r="B22364" s="749" t="str">
        <f aca="false">C22364&amp;D22364&amp;E22364&amp;F22364&amp;G22364&amp;H22364</f>
        <v>FUNDACAO SIMPLES DE CONCRETO PRE-MOLDADO,PROJETO RIOLUZ,COMCHUMBADORES DE ACO,PROVIDO DE ARRUELAS E PORCAS PARA FIXACAODE POSTE CURVO DE ACO,DE 1 BRACO,DE 8,00 ATE 9,00M,EXCLUSIVEO POSTE E CHUMBADORES</v>
      </c>
      <c r="C22364" s="749" t="s">
        <v>50790</v>
      </c>
      <c r="D22364" s="749" t="s">
        <v>50791</v>
      </c>
      <c r="E22364" s="749" t="s">
        <v>50806</v>
      </c>
      <c r="F22364" s="749" t="s">
        <v>50807</v>
      </c>
      <c r="I22364" s="749" t="s">
        <v>30</v>
      </c>
      <c r="J22364" s="749" t="n">
        <v>162.23</v>
      </c>
    </row>
    <row collapsed="false" customFormat="false" customHeight="true" hidden="true" ht="12.75" outlineLevel="0" r="22365">
      <c r="A22365" s="749" t="s">
        <v>50809</v>
      </c>
      <c r="B22365" s="749" t="str">
        <f aca="false">C22365&amp;D22365&amp;E22365&amp;F22365&amp;G22365&amp;H22365</f>
        <v>FUNDACAO SIMPLES DE CONCRETO PRE-MOLDADO,PROJETO RIOLUZ,COMCHUMBADORES DE ACO,PROVIDO DE ARRUELAS E PORCAS PARA FIXACAODE POSTE CURVO DE ACO,DE 1 BRACO,DE 10,00 ATE 12,00M,EXCLUSIVE O POSTE E CHUMBADORES</v>
      </c>
      <c r="C22365" s="749" t="s">
        <v>50790</v>
      </c>
      <c r="D22365" s="749" t="s">
        <v>50791</v>
      </c>
      <c r="E22365" s="749" t="s">
        <v>50810</v>
      </c>
      <c r="F22365" s="749" t="s">
        <v>50811</v>
      </c>
      <c r="I22365" s="749" t="s">
        <v>30</v>
      </c>
      <c r="J22365" s="749" t="n">
        <v>342.09</v>
      </c>
    </row>
    <row collapsed="false" customFormat="false" customHeight="true" hidden="true" ht="12.75" outlineLevel="0" r="22366">
      <c r="A22366" s="749" t="s">
        <v>50812</v>
      </c>
      <c r="B22366" s="749" t="str">
        <f aca="false">C22366&amp;D22366&amp;E22366&amp;F22366&amp;G22366&amp;H22366</f>
        <v>FUNDACAO SIMPLES DE CONCRETO PRE-MOLDADO,PROJETO RIOLUZ,COMCHUMBADORES DE ACO,PROVIDO DE ARRUELAS E PORCAS PARA FIXACAODE POSTE CURVO DE ACO,DE 1 BRACO,DE 10,00 ATE 12,00M,EXCLUSIVE O POSTE E CHUMBADORES</v>
      </c>
      <c r="C22366" s="749" t="s">
        <v>50790</v>
      </c>
      <c r="D22366" s="749" t="s">
        <v>50791</v>
      </c>
      <c r="E22366" s="749" t="s">
        <v>50810</v>
      </c>
      <c r="F22366" s="749" t="s">
        <v>50811</v>
      </c>
      <c r="I22366" s="749" t="s">
        <v>30</v>
      </c>
      <c r="J22366" s="749" t="n">
        <v>315.07</v>
      </c>
    </row>
    <row collapsed="false" customFormat="false" customHeight="true" hidden="true" ht="12.75" outlineLevel="0" r="22367">
      <c r="A22367" s="749" t="s">
        <v>50813</v>
      </c>
      <c r="B22367" s="749" t="str">
        <f aca="false">C22367&amp;D22367&amp;E22367&amp;F22367&amp;G22367&amp;H22367</f>
        <v>FUNDACAO SIMPLES DE CONCRETO PRE-MOLDADO,PROJETO RIOLUZ COMCHUMBADORES DE ACO,PROVIDO DE ARRUELAS E PORCAS PARA FIXACAODE POSTE CURVO DE ACO,DE 2 BRACOS,DE 8,00 ATE 9,00M,EXCLUSIVE O POSTE E CHUMBADORES</v>
      </c>
      <c r="C22367" s="749" t="s">
        <v>50814</v>
      </c>
      <c r="D22367" s="749" t="s">
        <v>50791</v>
      </c>
      <c r="E22367" s="749" t="s">
        <v>50815</v>
      </c>
      <c r="F22367" s="749" t="s">
        <v>50816</v>
      </c>
      <c r="I22367" s="749" t="s">
        <v>30</v>
      </c>
      <c r="J22367" s="749" t="n">
        <v>179.12</v>
      </c>
    </row>
    <row collapsed="false" customFormat="false" customHeight="true" hidden="true" ht="12.75" outlineLevel="0" r="22368">
      <c r="A22368" s="749" t="s">
        <v>50817</v>
      </c>
      <c r="B22368" s="749" t="str">
        <f aca="false">C22368&amp;D22368&amp;E22368&amp;F22368&amp;G22368&amp;H22368</f>
        <v>FUNDACAO SIMPLES DE CONCRETO PRE-MOLDADO,PROJETO RIOLUZ COMCHUMBADORES DE ACO,PROVIDO DE ARRUELAS E PORCAS PARA FIXACAODE POSTE CURVO DE ACO,DE 2 BRACOS,DE 8,00 ATE 9,00M,EXCLUSIVE O POSTE E CHUMBADORES</v>
      </c>
      <c r="C22368" s="749" t="s">
        <v>50814</v>
      </c>
      <c r="D22368" s="749" t="s">
        <v>50791</v>
      </c>
      <c r="E22368" s="749" t="s">
        <v>50815</v>
      </c>
      <c r="F22368" s="749" t="s">
        <v>50816</v>
      </c>
      <c r="I22368" s="749" t="s">
        <v>30</v>
      </c>
      <c r="J22368" s="749" t="n">
        <v>162.23</v>
      </c>
    </row>
    <row collapsed="false" customFormat="false" customHeight="true" hidden="true" ht="12.75" outlineLevel="0" r="22369">
      <c r="A22369" s="749" t="s">
        <v>50818</v>
      </c>
      <c r="B22369" s="749" t="str">
        <f aca="false">C22369&amp;D22369&amp;E22369&amp;F22369&amp;G22369&amp;H22369</f>
        <v>FUNDACAO SIMPLES DE CONCRETO PRE-MOLDADO,PROJETO RIOLUZ,COMCHUMBADORES DE ACO,PROVIDO DE ARRUELAS E PORCAS PARA FIXACAODE POSTE CURVO DE ACO,DE 2 BRACOS,DE 10,00 ATE 12,00M,EXCLUSIVE O POSTE E CHUMBADORES</v>
      </c>
      <c r="C22369" s="749" t="s">
        <v>50790</v>
      </c>
      <c r="D22369" s="749" t="s">
        <v>50791</v>
      </c>
      <c r="E22369" s="749" t="s">
        <v>50819</v>
      </c>
      <c r="F22369" s="749" t="s">
        <v>50820</v>
      </c>
      <c r="I22369" s="749" t="s">
        <v>30</v>
      </c>
      <c r="J22369" s="749" t="n">
        <v>342.09</v>
      </c>
    </row>
    <row collapsed="false" customFormat="false" customHeight="true" hidden="true" ht="12.75" outlineLevel="0" r="22370">
      <c r="A22370" s="749" t="s">
        <v>50821</v>
      </c>
      <c r="B22370" s="749" t="str">
        <f aca="false">C22370&amp;D22370&amp;E22370&amp;F22370&amp;G22370&amp;H22370</f>
        <v>FUNDACAO SIMPLES DE CONCRETO PRE-MOLDADO,PROJETO RIOLUZ,COMCHUMBADORES DE ACO,PROVIDO DE ARRUELAS E PORCAS PARA FIXACAODE POSTE CURVO DE ACO,DE 2 BRACOS,DE 10,00 ATE 12,00M,EXCLUSIVE O POSTE E CHUMBADORES</v>
      </c>
      <c r="C22370" s="749" t="s">
        <v>50790</v>
      </c>
      <c r="D22370" s="749" t="s">
        <v>50791</v>
      </c>
      <c r="E22370" s="749" t="s">
        <v>50819</v>
      </c>
      <c r="F22370" s="749" t="s">
        <v>50820</v>
      </c>
      <c r="I22370" s="749" t="s">
        <v>30</v>
      </c>
      <c r="J22370" s="749" t="n">
        <v>315.07</v>
      </c>
    </row>
    <row collapsed="false" customFormat="false" customHeight="true" hidden="true" ht="12.75" outlineLevel="0" r="22371">
      <c r="A22371" s="749" t="s">
        <v>50822</v>
      </c>
      <c r="B22371" s="749" t="str">
        <f aca="false">C22371&amp;D22371&amp;E22371&amp;F22371&amp;G22371&amp;H22371</f>
        <v>FUNDACAO ESPECIAL PARA FIXACAO DE POSTE DE CONCRETO,CIRCULAR,RETO,DE 9,00M,EM TERRENO PANTANOSO OU ATERRADO,CONFORME PROJETO NºA4-1651-PD,RIOLUZ,EXCLUSIVE O POSTE</v>
      </c>
      <c r="C22371" s="749" t="s">
        <v>50823</v>
      </c>
      <c r="D22371" s="749" t="s">
        <v>50824</v>
      </c>
      <c r="E22371" s="749" t="s">
        <v>50825</v>
      </c>
      <c r="I22371" s="749" t="s">
        <v>30</v>
      </c>
      <c r="J22371" s="749" t="n">
        <v>720.67</v>
      </c>
    </row>
    <row collapsed="false" customFormat="false" customHeight="true" hidden="true" ht="12.75" outlineLevel="0" r="22372">
      <c r="A22372" s="749" t="s">
        <v>50826</v>
      </c>
      <c r="B22372" s="749" t="str">
        <f aca="false">C22372&amp;D22372&amp;E22372&amp;F22372&amp;G22372&amp;H22372</f>
        <v>FUNDACAO ESPECIAL PARA FIXACAO DE POSTE DE CONCRETO,CIRCULAR,RETO,DE 9,00M,EM TERRENO PANTANOSO OU ATERRADO,CONFORME PROJETO NºA4-1651-PD,RIOLUZ,EXCLUSIVE O POSTE</v>
      </c>
      <c r="C22372" s="749" t="s">
        <v>50823</v>
      </c>
      <c r="D22372" s="749" t="s">
        <v>50824</v>
      </c>
      <c r="E22372" s="749" t="s">
        <v>50825</v>
      </c>
      <c r="I22372" s="749" t="s">
        <v>30</v>
      </c>
      <c r="J22372" s="749" t="n">
        <v>669.99</v>
      </c>
    </row>
    <row collapsed="false" customFormat="false" customHeight="true" hidden="true" ht="12.75" outlineLevel="0" r="22373">
      <c r="A22373" s="749" t="s">
        <v>50827</v>
      </c>
      <c r="B22373" s="749" t="str">
        <f aca="false">C22373&amp;D22373&amp;E22373&amp;F22373&amp;G22373&amp;H22373</f>
        <v>FUNDACAO ESPECIAL PARA FIXACAO DE POSTE DE CONCRETO,CIRCULAR,RETO DE 13,00M,EM TERRENO PANTANOSO OU ATERRADO,CONFORME PROJETO NºA4-1651-PD,RIOLUZ,EXCLUSIVE O POSTE</v>
      </c>
      <c r="C22373" s="749" t="s">
        <v>50823</v>
      </c>
      <c r="D22373" s="749" t="s">
        <v>50828</v>
      </c>
      <c r="E22373" s="749" t="s">
        <v>50829</v>
      </c>
      <c r="I22373" s="749" t="s">
        <v>30</v>
      </c>
      <c r="J22373" s="749" t="n">
        <v>1196.52</v>
      </c>
    </row>
    <row collapsed="false" customFormat="false" customHeight="true" hidden="true" ht="12.75" outlineLevel="0" r="22374">
      <c r="A22374" s="749" t="s">
        <v>50830</v>
      </c>
      <c r="B22374" s="749" t="str">
        <f aca="false">C22374&amp;D22374&amp;E22374&amp;F22374&amp;G22374&amp;H22374</f>
        <v>FUNDACAO ESPECIAL PARA FIXACAO DE POSTE DE CONCRETO,CIRCULAR,RETO DE 13,00M,EM TERRENO PANTANOSO OU ATERRADO,CONFORME PROJETO NºA4-1651-PD,RIOLUZ,EXCLUSIVE O POSTE</v>
      </c>
      <c r="C22374" s="749" t="s">
        <v>50823</v>
      </c>
      <c r="D22374" s="749" t="s">
        <v>50828</v>
      </c>
      <c r="E22374" s="749" t="s">
        <v>50829</v>
      </c>
      <c r="I22374" s="749" t="s">
        <v>30</v>
      </c>
      <c r="J22374" s="749" t="n">
        <v>1128.95</v>
      </c>
    </row>
    <row collapsed="false" customFormat="false" customHeight="true" hidden="true" ht="12.75" outlineLevel="0" r="22375">
      <c r="A22375" s="749" t="s">
        <v>50831</v>
      </c>
      <c r="B22375" s="749" t="str">
        <f aca="false">C22375&amp;D22375&amp;E22375&amp;F22375&amp;G22375&amp;H22375</f>
        <v>FUNDACAO ESPECIAL PARA FIXACAO DE POSTE DE CONCRETO,CIRCULAR,RETO,DE 17,00M,EM TERRENO PANTANOSO OU ATERRADO,CONFORME PROJETO Nº A4-1651-PD,RIOLUZ,EXCLUSIVE O POSTE</v>
      </c>
      <c r="C22375" s="749" t="s">
        <v>50823</v>
      </c>
      <c r="D22375" s="749" t="s">
        <v>50832</v>
      </c>
      <c r="E22375" s="749" t="s">
        <v>50833</v>
      </c>
      <c r="I22375" s="749" t="s">
        <v>30</v>
      </c>
      <c r="J22375" s="749" t="n">
        <v>1547.97</v>
      </c>
    </row>
    <row collapsed="false" customFormat="false" customHeight="true" hidden="true" ht="12.75" outlineLevel="0" r="22376">
      <c r="A22376" s="749" t="s">
        <v>50834</v>
      </c>
      <c r="B22376" s="749" t="str">
        <f aca="false">C22376&amp;D22376&amp;E22376&amp;F22376&amp;G22376&amp;H22376</f>
        <v>FUNDACAO ESPECIAL PARA FIXACAO DE POSTE DE CONCRETO,CIRCULAR,RETO,DE 17,00M,EM TERRENO PANTANOSO OU ATERRADO,CONFORME PROJETO Nº A4-1651-PD,RIOLUZ,EXCLUSIVE O POSTE</v>
      </c>
      <c r="C22376" s="749" t="s">
        <v>50823</v>
      </c>
      <c r="D22376" s="749" t="s">
        <v>50832</v>
      </c>
      <c r="E22376" s="749" t="s">
        <v>50833</v>
      </c>
      <c r="I22376" s="749" t="s">
        <v>30</v>
      </c>
      <c r="J22376" s="749" t="n">
        <v>1446.62</v>
      </c>
    </row>
    <row collapsed="false" customFormat="false" customHeight="true" hidden="true" ht="12.75" outlineLevel="0" r="22377">
      <c r="A22377" s="749" t="s">
        <v>50835</v>
      </c>
      <c r="B22377" s="749" t="str">
        <f aca="false">C22377&amp;D22377&amp;E22377&amp;F22377&amp;G22377&amp;H22377</f>
        <v>FUNDACAO ESPECIAL PARA FIXACAO DE POSTE DE CONCRETO,CIRCULAR,RETO,DE 23,00M,EM TERRENO PANTANOSO OU ATERRADO,CONFORME PROJETO Nº A4-1651-PD,RIOLUZ,EXCLUSIVE O POSTE</v>
      </c>
      <c r="C22377" s="749" t="s">
        <v>50823</v>
      </c>
      <c r="D22377" s="749" t="s">
        <v>50836</v>
      </c>
      <c r="E22377" s="749" t="s">
        <v>50833</v>
      </c>
      <c r="I22377" s="749" t="s">
        <v>30</v>
      </c>
      <c r="J22377" s="749" t="n">
        <v>1777.82</v>
      </c>
    </row>
    <row collapsed="false" customFormat="false" customHeight="true" hidden="true" ht="12.75" outlineLevel="0" r="22378">
      <c r="A22378" s="749" t="s">
        <v>50837</v>
      </c>
      <c r="B22378" s="749" t="str">
        <f aca="false">C22378&amp;D22378&amp;E22378&amp;F22378&amp;G22378&amp;H22378</f>
        <v>FUNDACAO ESPECIAL PARA FIXACAO DE POSTE DE CONCRETO,CIRCULAR,RETO,DE 23,00M,EM TERRENO PANTANOSO OU ATERRADO,CONFORME PROJETO Nº A4-1651-PD,RIOLUZ,EXCLUSIVE O POSTE</v>
      </c>
      <c r="C22378" s="749" t="s">
        <v>50823</v>
      </c>
      <c r="D22378" s="749" t="s">
        <v>50836</v>
      </c>
      <c r="E22378" s="749" t="s">
        <v>50833</v>
      </c>
      <c r="I22378" s="749" t="s">
        <v>30</v>
      </c>
      <c r="J22378" s="749" t="n">
        <v>1659.58</v>
      </c>
    </row>
    <row collapsed="false" customFormat="false" customHeight="true" hidden="true" ht="12.75" outlineLevel="0" r="22379">
      <c r="A22379" s="749" t="s">
        <v>50838</v>
      </c>
      <c r="B22379" s="749" t="str">
        <f aca="false">C22379&amp;D22379&amp;E22379&amp;F22379&amp;G22379&amp;H22379</f>
        <v>FUNDACAO ESPECIAL PARA FIXACAO DE POSTE DE CONCRETO,CIRCULAR,RETO,DE 33,00M,EM TERRENO PANTANOSO OU ATERRADO,CONFORME PROJETO Nº A4-1651-PD,RIOLUZ,EXCLUSIVE O POSTE</v>
      </c>
      <c r="C22379" s="749" t="s">
        <v>50823</v>
      </c>
      <c r="D22379" s="749" t="s">
        <v>50839</v>
      </c>
      <c r="E22379" s="749" t="s">
        <v>50833</v>
      </c>
      <c r="I22379" s="749" t="s">
        <v>30</v>
      </c>
      <c r="J22379" s="749" t="n">
        <v>2607.83</v>
      </c>
    </row>
    <row collapsed="false" customFormat="false" customHeight="true" hidden="true" ht="12.75" outlineLevel="0" r="22380">
      <c r="A22380" s="749" t="s">
        <v>50840</v>
      </c>
      <c r="B22380" s="749" t="str">
        <f aca="false">C22380&amp;D22380&amp;E22380&amp;F22380&amp;G22380&amp;H22380</f>
        <v>FUNDACAO ESPECIAL PARA FIXACAO DE POSTE DE CONCRETO,CIRCULAR,RETO,DE 33,00M,EM TERRENO PANTANOSO OU ATERRADO,CONFORME PROJETO Nº A4-1651-PD,RIOLUZ,EXCLUSIVE O POSTE</v>
      </c>
      <c r="C22380" s="749" t="s">
        <v>50823</v>
      </c>
      <c r="D22380" s="749" t="s">
        <v>50839</v>
      </c>
      <c r="E22380" s="749" t="s">
        <v>50833</v>
      </c>
      <c r="I22380" s="749" t="s">
        <v>30</v>
      </c>
      <c r="J22380" s="749" t="n">
        <v>2405.13</v>
      </c>
    </row>
    <row collapsed="false" customFormat="false" customHeight="true" hidden="true" ht="12.75" outlineLevel="0" r="22381">
      <c r="A22381" s="749" t="s">
        <v>50841</v>
      </c>
      <c r="B22381" s="749" t="str">
        <f aca="false">C22381&amp;D22381&amp;E22381&amp;F22381&amp;G22381&amp;H22381</f>
        <v>FUNDACAO ESPECIAL PARA FIXACAO DE POSTE DE ACO,RETO OU CURVO,COM FLANGE DE 1 OU 2 BRACOS,DE 16,00 ATE 20,00M,EM TERRENOPANTANOSO OU ATERRADO,CONFORME PROJETO Nº A4-1651-PD,RIOLUZ,EXCLUSIVE O POSTE</v>
      </c>
      <c r="C22381" s="749" t="s">
        <v>50842</v>
      </c>
      <c r="D22381" s="749" t="s">
        <v>50843</v>
      </c>
      <c r="E22381" s="749" t="s">
        <v>50844</v>
      </c>
      <c r="F22381" s="749" t="s">
        <v>50845</v>
      </c>
      <c r="I22381" s="749" t="s">
        <v>30</v>
      </c>
      <c r="J22381" s="749" t="n">
        <v>1851.69</v>
      </c>
    </row>
    <row collapsed="false" customFormat="false" customHeight="true" hidden="true" ht="12.75" outlineLevel="0" r="22382">
      <c r="A22382" s="749" t="s">
        <v>50846</v>
      </c>
      <c r="B22382" s="749" t="str">
        <f aca="false">C22382&amp;D22382&amp;E22382&amp;F22382&amp;G22382&amp;H22382</f>
        <v>FUNDACAO ESPECIAL PARA FIXACAO DE POSTE DE ACO,RETO OU CURVO,COM FLANGE DE 1 OU 2 BRACOS,DE 16,00 ATE 20,00M,EM TERRENOPANTANOSO OU ATERRADO,CONFORME PROJETO Nº A4-1651-PD,RIOLUZ,EXCLUSIVE O POSTE</v>
      </c>
      <c r="C22382" s="749" t="s">
        <v>50842</v>
      </c>
      <c r="D22382" s="749" t="s">
        <v>50843</v>
      </c>
      <c r="E22382" s="749" t="s">
        <v>50844</v>
      </c>
      <c r="F22382" s="749" t="s">
        <v>50845</v>
      </c>
      <c r="I22382" s="749" t="s">
        <v>30</v>
      </c>
      <c r="J22382" s="749" t="n">
        <v>1784.12</v>
      </c>
    </row>
    <row collapsed="false" customFormat="false" customHeight="true" hidden="true" ht="12.75" outlineLevel="0" r="22383">
      <c r="A22383" s="749" t="s">
        <v>50847</v>
      </c>
      <c r="B22383" s="749" t="str">
        <f aca="false">C22383&amp;D22383&amp;E22383&amp;F22383&amp;G22383&amp;H22383</f>
        <v>FUNDACAO PARA POSTE RETO,DE ACO,DE 3,50 A 6,00M,EM TERRENO DE AREIA,ARGILA OU PICARRA,INCLUSIVE INSTALACAO E FORNECIMENTO DE TAMPA DE PROTECAO</v>
      </c>
      <c r="C22383" s="749" t="s">
        <v>50848</v>
      </c>
      <c r="D22383" s="749" t="s">
        <v>50849</v>
      </c>
      <c r="E22383" s="749" t="s">
        <v>50850</v>
      </c>
      <c r="I22383" s="749" t="s">
        <v>30</v>
      </c>
      <c r="J22383" s="749" t="n">
        <v>510.5</v>
      </c>
    </row>
    <row collapsed="false" customFormat="false" customHeight="true" hidden="true" ht="12.75" outlineLevel="0" r="22384">
      <c r="A22384" s="749" t="s">
        <v>50851</v>
      </c>
      <c r="B22384" s="749" t="str">
        <f aca="false">C22384&amp;D22384&amp;E22384&amp;F22384&amp;G22384&amp;H22384</f>
        <v>FUNDACAO PARA POSTE RETO,DE ACO,DE 3,50 A 6,00M,EM TERRENO DE AREIA,ARGILA OU PICARRA,INCLUSIVE INSTALACAO E FORNECIMENTO DE TAMPA DE PROTECAO</v>
      </c>
      <c r="C22384" s="749" t="s">
        <v>50848</v>
      </c>
      <c r="D22384" s="749" t="s">
        <v>50849</v>
      </c>
      <c r="E22384" s="749" t="s">
        <v>50850</v>
      </c>
      <c r="I22384" s="749" t="s">
        <v>30</v>
      </c>
      <c r="J22384" s="749" t="n">
        <v>476.71</v>
      </c>
    </row>
    <row collapsed="false" customFormat="false" customHeight="true" hidden="true" ht="12.75" outlineLevel="0" r="22385">
      <c r="A22385" s="749" t="s">
        <v>50852</v>
      </c>
      <c r="B22385" s="749" t="str">
        <f aca="false">C22385&amp;D22385&amp;E22385&amp;F22385&amp;G22385&amp;H22385</f>
        <v>FUNDACAO PARA POSTE RETO,DE ACO,DE 7,00 A 9,00M,EM TERRENO DE AREIA,ARGILA OU PICARRA,INCLUSIVE INSTALACAO E FORNECIMENTO DE TAMPA DE PROTECAO</v>
      </c>
      <c r="C22385" s="749" t="s">
        <v>50853</v>
      </c>
      <c r="D22385" s="749" t="s">
        <v>50849</v>
      </c>
      <c r="E22385" s="749" t="s">
        <v>50850</v>
      </c>
      <c r="I22385" s="749" t="s">
        <v>30</v>
      </c>
      <c r="J22385" s="749" t="n">
        <v>739.1</v>
      </c>
    </row>
    <row collapsed="false" customFormat="false" customHeight="true" hidden="true" ht="12.75" outlineLevel="0" r="22386">
      <c r="A22386" s="749" t="s">
        <v>50854</v>
      </c>
      <c r="B22386" s="749" t="str">
        <f aca="false">C22386&amp;D22386&amp;E22386&amp;F22386&amp;G22386&amp;H22386</f>
        <v>FUNDACAO PARA POSTE RETO,DE ACO,DE 7,00 A 9,00M,EM TERRENO DE AREIA,ARGILA OU PICARRA,INCLUSIVE INSTALACAO E FORNECIMENTO DE TAMPA DE PROTECAO</v>
      </c>
      <c r="C22386" s="749" t="s">
        <v>50853</v>
      </c>
      <c r="D22386" s="749" t="s">
        <v>50849</v>
      </c>
      <c r="E22386" s="749" t="s">
        <v>50850</v>
      </c>
      <c r="I22386" s="749" t="s">
        <v>30</v>
      </c>
      <c r="J22386" s="749" t="n">
        <v>688.42</v>
      </c>
    </row>
    <row collapsed="false" customFormat="false" customHeight="true" hidden="true" ht="12.75" outlineLevel="0" r="22387">
      <c r="A22387" s="749" t="s">
        <v>50855</v>
      </c>
      <c r="B22387" s="749" t="str">
        <f aca="false">C22387&amp;D22387&amp;E22387&amp;F22387&amp;G22387&amp;H22387</f>
        <v>FUNDACAO PARA POSTE RETO,DE ACO,DE 10,00 A 15,00M,EM TERRENO DE AREIA,ARGILA OU PICARRA,INCLUSIVE INSTALACAO E FORNECIMENTO DE TAMPA DE PROTECAO</v>
      </c>
      <c r="C22387" s="749" t="s">
        <v>50856</v>
      </c>
      <c r="D22387" s="749" t="s">
        <v>50857</v>
      </c>
      <c r="E22387" s="749" t="s">
        <v>50858</v>
      </c>
      <c r="I22387" s="749" t="s">
        <v>30</v>
      </c>
      <c r="J22387" s="749" t="n">
        <v>1258.48</v>
      </c>
    </row>
    <row collapsed="false" customFormat="false" customHeight="true" hidden="true" ht="12.75" outlineLevel="0" r="22388">
      <c r="A22388" s="749" t="s">
        <v>50859</v>
      </c>
      <c r="B22388" s="749" t="str">
        <f aca="false">C22388&amp;D22388&amp;E22388&amp;F22388&amp;G22388&amp;H22388</f>
        <v>FUNDACAO PARA POSTE RETO,DE ACO,DE 10,00 A 15,00M,EM TERRENO DE AREIA,ARGILA OU PICARRA,INCLUSIVE INSTALACAO E FORNECIMENTO DE TAMPA DE PROTECAO</v>
      </c>
      <c r="C22388" s="749" t="s">
        <v>50856</v>
      </c>
      <c r="D22388" s="749" t="s">
        <v>50857</v>
      </c>
      <c r="E22388" s="749" t="s">
        <v>50858</v>
      </c>
      <c r="I22388" s="749" t="s">
        <v>30</v>
      </c>
      <c r="J22388" s="749" t="n">
        <v>1190.91</v>
      </c>
    </row>
    <row collapsed="false" customFormat="false" customHeight="true" hidden="true" ht="12.75" outlineLevel="0" r="22389">
      <c r="A22389" s="749" t="s">
        <v>50860</v>
      </c>
      <c r="B22389" s="749" t="str">
        <f aca="false">C22389&amp;D22389&amp;E22389&amp;F22389&amp;G22389&amp;H22389</f>
        <v>FUNDACAO PARA POSTE CURVO,DE ACO,DE 8,00 A 9,00M,DE 1 OU 2 BRACOS,EM TERRRENO DE AREIA,ARGILA OU PICARRA,INCLUSIVE INSTALACAO E FORNECIMENTO DE TAMPA DE PROTECAO</v>
      </c>
      <c r="C22389" s="749" t="s">
        <v>50861</v>
      </c>
      <c r="D22389" s="749" t="s">
        <v>50862</v>
      </c>
      <c r="E22389" s="749" t="s">
        <v>50863</v>
      </c>
      <c r="I22389" s="749" t="s">
        <v>30</v>
      </c>
      <c r="J22389" s="749" t="n">
        <v>891.62</v>
      </c>
    </row>
    <row collapsed="false" customFormat="false" customHeight="true" hidden="true" ht="12.75" outlineLevel="0" r="22390">
      <c r="A22390" s="749" t="s">
        <v>50864</v>
      </c>
      <c r="B22390" s="749" t="str">
        <f aca="false">C22390&amp;D22390&amp;E22390&amp;F22390&amp;G22390&amp;H22390</f>
        <v>FUNDACAO PARA POSTE CURVO,DE ACO,DE 8,00 A 9,00M,DE 1 OU 2 BRACOS,EM TERRRENO DE AREIA,ARGILA OU PICARRA,INCLUSIVE INSTALACAO E FORNECIMENTO DE TAMPA DE PROTECAO</v>
      </c>
      <c r="C22390" s="749" t="s">
        <v>50861</v>
      </c>
      <c r="D22390" s="749" t="s">
        <v>50862</v>
      </c>
      <c r="E22390" s="749" t="s">
        <v>50863</v>
      </c>
      <c r="I22390" s="749" t="s">
        <v>30</v>
      </c>
      <c r="J22390" s="749" t="n">
        <v>820.68</v>
      </c>
    </row>
    <row collapsed="false" customFormat="false" customHeight="true" hidden="true" ht="12.75" outlineLevel="0" r="22391">
      <c r="A22391" s="749" t="s">
        <v>50865</v>
      </c>
      <c r="B22391" s="749" t="str">
        <f aca="false">C22391&amp;D22391&amp;E22391&amp;F22391&amp;G22391&amp;H22391</f>
        <v>FUNDACAO PARA POSTE DE CONCRETO,CIRCULAR,ATE 12,00M DE ALTURA,EM TERRENO DE AREIA,ARGILA OU PICARRA,INCLUSIVE INSTALACAO E FORNECIMENTO DE TAMPA DE PROTECAO</v>
      </c>
      <c r="C22391" s="749" t="s">
        <v>50866</v>
      </c>
      <c r="D22391" s="749" t="s">
        <v>50867</v>
      </c>
      <c r="E22391" s="749" t="s">
        <v>50868</v>
      </c>
      <c r="I22391" s="749" t="s">
        <v>30</v>
      </c>
      <c r="J22391" s="749" t="n">
        <v>1245.77</v>
      </c>
    </row>
    <row collapsed="false" customFormat="false" customHeight="true" hidden="true" ht="12.75" outlineLevel="0" r="22392">
      <c r="A22392" s="749" t="s">
        <v>50869</v>
      </c>
      <c r="B22392" s="749" t="str">
        <f aca="false">C22392&amp;D22392&amp;E22392&amp;F22392&amp;G22392&amp;H22392</f>
        <v>FUNDACAO PARA POSTE DE CONCRETO,CIRCULAR,ATE 12,00M DE ALTURA,EM TERRENO DE AREIA,ARGILA OU PICARRA,INCLUSIVE INSTALACAO E FORNECIMENTO DE TAMPA DE PROTECAO</v>
      </c>
      <c r="C22392" s="749" t="s">
        <v>50866</v>
      </c>
      <c r="D22392" s="749" t="s">
        <v>50867</v>
      </c>
      <c r="E22392" s="749" t="s">
        <v>50868</v>
      </c>
      <c r="I22392" s="749" t="s">
        <v>30</v>
      </c>
      <c r="J22392" s="749" t="n">
        <v>1179.89</v>
      </c>
    </row>
    <row collapsed="false" customFormat="false" customHeight="true" hidden="true" ht="12.75" outlineLevel="0" r="22393">
      <c r="A22393" s="749" t="s">
        <v>50870</v>
      </c>
      <c r="B22393" s="749" t="str">
        <f aca="false">C22393&amp;D22393&amp;E22393&amp;F22393&amp;G22393&amp;H22393</f>
        <v>FUNDACAO PARA POSTE DE CONCRETO,CIRCULAR,DE 13,00M DE ALTURA,EM TERRENO DE AREIA,ARGILA OU PICARRA,INCLUSIVE INSTALACAOE FORNECIMENTO DE TAMPA DE PROTECAO</v>
      </c>
      <c r="C22393" s="749" t="s">
        <v>50871</v>
      </c>
      <c r="D22393" s="749" t="s">
        <v>50872</v>
      </c>
      <c r="E22393" s="749" t="s">
        <v>50873</v>
      </c>
      <c r="I22393" s="749" t="s">
        <v>30</v>
      </c>
      <c r="J22393" s="749" t="n">
        <v>1258.48</v>
      </c>
    </row>
    <row collapsed="false" customFormat="false" customHeight="true" hidden="true" ht="12.75" outlineLevel="0" r="22394">
      <c r="A22394" s="749" t="s">
        <v>50874</v>
      </c>
      <c r="B22394" s="749" t="str">
        <f aca="false">C22394&amp;D22394&amp;E22394&amp;F22394&amp;G22394&amp;H22394</f>
        <v>FUNDACAO PARA POSTE DE CONCRETO,CIRCULAR,DE 13,00M DE ALTURA,EM TERRENO DE AREIA,ARGILA OU PICARRA,INCLUSIVE INSTALACAOE FORNECIMENTO DE TAMPA DE PROTECAO</v>
      </c>
      <c r="C22394" s="749" t="s">
        <v>50871</v>
      </c>
      <c r="D22394" s="749" t="s">
        <v>50872</v>
      </c>
      <c r="E22394" s="749" t="s">
        <v>50873</v>
      </c>
      <c r="I22394" s="749" t="s">
        <v>30</v>
      </c>
      <c r="J22394" s="749" t="n">
        <v>1190.91</v>
      </c>
    </row>
    <row collapsed="false" customFormat="false" customHeight="true" hidden="true" ht="12.75" outlineLevel="0" r="22395">
      <c r="A22395" s="749" t="s">
        <v>50875</v>
      </c>
      <c r="B22395" s="749" t="str">
        <f aca="false">C22395&amp;D22395&amp;E22395&amp;F22395&amp;G22395&amp;H22395</f>
        <v>CHUMBADORES DE ACO,PARA FIXACAO DE POSTE RETO OU CURVO,DE ACO,DE 7,00 ATE 9,00M,COM FLANGE.FORNECIMENTO E COLOCACAO</v>
      </c>
      <c r="C22395" s="749" t="s">
        <v>50876</v>
      </c>
      <c r="D22395" s="749" t="s">
        <v>50877</v>
      </c>
      <c r="I22395" s="749" t="s">
        <v>30</v>
      </c>
      <c r="J22395" s="749" t="n">
        <v>856.08</v>
      </c>
    </row>
    <row collapsed="false" customFormat="false" customHeight="true" hidden="true" ht="12.75" outlineLevel="0" r="22396">
      <c r="A22396" s="749" t="s">
        <v>50878</v>
      </c>
      <c r="B22396" s="749" t="str">
        <f aca="false">C22396&amp;D22396&amp;E22396&amp;F22396&amp;G22396&amp;H22396</f>
        <v>CHUMBADORES DE ACO,PARA FIXACAO DE POSTE RETO OU CURVO,DE ACO,DE 7,00 ATE 9,00M,COM FLANGE.FORNECIMENTO E COLOCACAO</v>
      </c>
      <c r="C22396" s="749" t="s">
        <v>50876</v>
      </c>
      <c r="D22396" s="749" t="s">
        <v>50877</v>
      </c>
      <c r="I22396" s="749" t="s">
        <v>30</v>
      </c>
      <c r="J22396" s="749" t="n">
        <v>842.56</v>
      </c>
    </row>
    <row collapsed="false" customFormat="false" customHeight="true" hidden="true" ht="12.75" outlineLevel="0" r="22397">
      <c r="A22397" s="749" t="s">
        <v>50879</v>
      </c>
      <c r="B22397" s="749" t="str">
        <f aca="false">C22397&amp;D22397&amp;E22397&amp;F22397&amp;G22397&amp;H22397</f>
        <v>ARMACAO SECUNDARIA VERTICAL,COMPLETA,PARA UMA REDE DE B.T.,EXCLUSIVE FORNECIMENTO DA ARMACAO E DAS CINTAS DE FIXACAO.INSTALACAO</v>
      </c>
      <c r="C22397" s="749" t="s">
        <v>50880</v>
      </c>
      <c r="D22397" s="749" t="s">
        <v>50881</v>
      </c>
      <c r="E22397" s="749" t="s">
        <v>50882</v>
      </c>
      <c r="I22397" s="749" t="s">
        <v>30</v>
      </c>
      <c r="J22397" s="749" t="n">
        <v>12.71</v>
      </c>
    </row>
    <row collapsed="false" customFormat="false" customHeight="true" hidden="true" ht="12.75" outlineLevel="0" r="22398">
      <c r="A22398" s="749" t="s">
        <v>50883</v>
      </c>
      <c r="B22398" s="749" t="str">
        <f aca="false">C22398&amp;D22398&amp;E22398&amp;F22398&amp;G22398&amp;H22398</f>
        <v>ARMACAO SECUNDARIA VERTICAL,COMPLETA,PARA UMA REDE DE B.T.,EXCLUSIVE FORNECIMENTO DA ARMACAO E DAS CINTAS DE FIXACAO.INSTALACAO</v>
      </c>
      <c r="C22398" s="749" t="s">
        <v>50880</v>
      </c>
      <c r="D22398" s="749" t="s">
        <v>50881</v>
      </c>
      <c r="E22398" s="749" t="s">
        <v>50882</v>
      </c>
      <c r="I22398" s="749" t="s">
        <v>30</v>
      </c>
      <c r="J22398" s="749" t="n">
        <v>11.02</v>
      </c>
    </row>
    <row collapsed="false" customFormat="false" customHeight="true" hidden="true" ht="12.75" outlineLevel="0" r="22399">
      <c r="A22399" s="749" t="s">
        <v>50884</v>
      </c>
      <c r="B22399" s="749" t="str">
        <f aca="false">C22399&amp;D22399&amp;E22399&amp;F22399&amp;G22399&amp;H22399</f>
        <v>ARMACAO SECUNDARIA VERTICAL,DE 4(QUATRO)ESTRIBOS,COMPLETA,PARA UMA REDE DE B.T.,DE 4(QUATRO)CONDUTORES,PARA ALINHAMENTORETO,ANGULO INFERIOR A 90º E PONTO TERMINAL,EXCLUSIVE FORNECIMENTO DAS CINTAS DE FIXACAO(VER CONJUNTO BTV 1).FORNECIMENTO E INSTALACAO</v>
      </c>
      <c r="C22399" s="749" t="s">
        <v>50885</v>
      </c>
      <c r="D22399" s="749" t="s">
        <v>50886</v>
      </c>
      <c r="E22399" s="749" t="s">
        <v>50887</v>
      </c>
      <c r="F22399" s="749" t="s">
        <v>50888</v>
      </c>
      <c r="G22399" s="749" t="s">
        <v>45565</v>
      </c>
      <c r="I22399" s="749" t="s">
        <v>30</v>
      </c>
      <c r="J22399" s="749" t="n">
        <v>49.01</v>
      </c>
    </row>
    <row collapsed="false" customFormat="false" customHeight="true" hidden="true" ht="12.75" outlineLevel="0" r="22400">
      <c r="A22400" s="749" t="s">
        <v>50889</v>
      </c>
      <c r="B22400" s="749" t="str">
        <f aca="false">C22400&amp;D22400&amp;E22400&amp;F22400&amp;G22400&amp;H22400</f>
        <v>ARMACAO SECUNDARIA VERTICAL,DE 4(QUATRO)ESTRIBOS,COMPLETA,PARA UMA REDE DE B.T.,DE 4(QUATRO)CONDUTORES,PARA ALINHAMENTORETO,ANGULO INFERIOR A 90º E PONTO TERMINAL,EXCLUSIVE FORNECIMENTO DAS CINTAS DE FIXACAO(VER CONJUNTO BTV 1).FORNECIMENTO E INSTALACAO</v>
      </c>
      <c r="C22400" s="749" t="s">
        <v>50885</v>
      </c>
      <c r="D22400" s="749" t="s">
        <v>50886</v>
      </c>
      <c r="E22400" s="749" t="s">
        <v>50887</v>
      </c>
      <c r="F22400" s="749" t="s">
        <v>50888</v>
      </c>
      <c r="G22400" s="749" t="s">
        <v>45565</v>
      </c>
      <c r="I22400" s="749" t="s">
        <v>30</v>
      </c>
      <c r="J22400" s="749" t="n">
        <v>47.32</v>
      </c>
    </row>
    <row collapsed="false" customFormat="false" customHeight="true" hidden="true" ht="12.75" outlineLevel="0" r="22401">
      <c r="A22401" s="749" t="s">
        <v>50890</v>
      </c>
      <c r="B22401" s="749" t="str">
        <f aca="false">C22401&amp;D22401&amp;E22401&amp;F22401&amp;G22401&amp;H22401</f>
        <v>ARMACAO SECUNDARIA VERTICAL,DE 3(TRES)ESTRIBOS,COMPLETA,PARA UMA REDE DE B.T.,DE 3(TRES)CONDUTORES,PARA ALINHAMENTO RETO,ANGULO INFERIOR A 90º E PONTO TERMINAL,EXCLUSIVE FORNECIMENTO DAS CINTAS DE FIXACAO (VER CONJUNTO BTV 1).FORNECIMENTO E INSTALACAO</v>
      </c>
      <c r="C22401" s="749" t="s">
        <v>50891</v>
      </c>
      <c r="D22401" s="749" t="s">
        <v>50892</v>
      </c>
      <c r="E22401" s="749" t="s">
        <v>50893</v>
      </c>
      <c r="F22401" s="749" t="s">
        <v>50894</v>
      </c>
      <c r="G22401" s="749" t="s">
        <v>50895</v>
      </c>
      <c r="I22401" s="749" t="s">
        <v>30</v>
      </c>
      <c r="J22401" s="749" t="n">
        <v>44.51</v>
      </c>
    </row>
    <row collapsed="false" customFormat="false" customHeight="true" hidden="true" ht="12.75" outlineLevel="0" r="22402">
      <c r="A22402" s="749" t="s">
        <v>50896</v>
      </c>
      <c r="B22402" s="749" t="str">
        <f aca="false">C22402&amp;D22402&amp;E22402&amp;F22402&amp;G22402&amp;H22402</f>
        <v>ARMACAO SECUNDARIA VERTICAL,DE 3(TRES)ESTRIBOS,COMPLETA,PARA UMA REDE DE B.T.,DE 3(TRES)CONDUTORES,PARA ALINHAMENTO RETO,ANGULO INFERIOR A 90º E PONTO TERMINAL,EXCLUSIVE FORNECIMENTO DAS CINTAS DE FIXACAO (VER CONJUNTO BTV 1).FORNECIMENTO E INSTALACAO</v>
      </c>
      <c r="C22402" s="749" t="s">
        <v>50891</v>
      </c>
      <c r="D22402" s="749" t="s">
        <v>50892</v>
      </c>
      <c r="E22402" s="749" t="s">
        <v>50893</v>
      </c>
      <c r="F22402" s="749" t="s">
        <v>50894</v>
      </c>
      <c r="G22402" s="749" t="s">
        <v>50895</v>
      </c>
      <c r="I22402" s="749" t="s">
        <v>30</v>
      </c>
      <c r="J22402" s="749" t="n">
        <v>42.82</v>
      </c>
    </row>
    <row collapsed="false" customFormat="false" customHeight="true" hidden="true" ht="12.75" outlineLevel="0" r="22403">
      <c r="A22403" s="749" t="s">
        <v>50897</v>
      </c>
      <c r="B22403" s="749" t="str">
        <f aca="false">C22403&amp;D22403&amp;E22403&amp;F22403&amp;G22403&amp;H22403</f>
        <v>CONJUNTO PARA FIXACAO DE REDE 13,8KV,TRIFASICA,EXCLUSIVE FORNECIMENTO DOS ISOLADORES E FERRAGENS.INSTALACAO</v>
      </c>
      <c r="C22403" s="749" t="s">
        <v>50898</v>
      </c>
      <c r="D22403" s="749" t="s">
        <v>50899</v>
      </c>
      <c r="I22403" s="749" t="s">
        <v>30</v>
      </c>
      <c r="J22403" s="749" t="n">
        <v>101.68</v>
      </c>
    </row>
    <row collapsed="false" customFormat="false" customHeight="true" hidden="true" ht="12.75" outlineLevel="0" r="22404">
      <c r="A22404" s="749" t="s">
        <v>50900</v>
      </c>
      <c r="B22404" s="749" t="str">
        <f aca="false">C22404&amp;D22404&amp;E22404&amp;F22404&amp;G22404&amp;H22404</f>
        <v>CONJUNTO PARA FIXACAO DE REDE 13,8KV,TRIFASICA,EXCLUSIVE FORNECIMENTO DOS ISOLADORES E FERRAGENS.INSTALACAO</v>
      </c>
      <c r="C22404" s="749" t="s">
        <v>50898</v>
      </c>
      <c r="D22404" s="749" t="s">
        <v>50899</v>
      </c>
      <c r="I22404" s="749" t="s">
        <v>30</v>
      </c>
      <c r="J22404" s="749" t="n">
        <v>88.16</v>
      </c>
    </row>
    <row collapsed="false" customFormat="false" customHeight="true" hidden="true" ht="12.75" outlineLevel="0" r="22405">
      <c r="A22405" s="749" t="s">
        <v>50901</v>
      </c>
      <c r="B22405" s="749" t="str">
        <f aca="false">C22405&amp;D22405&amp;E22405&amp;F22405&amp;G22405&amp;H22405</f>
        <v>FERRAGENS SINGELAS,PARA 1 LINHA,DE 13,8KV,BIFASICA TRIANGULAR,POSTE AO CENTRO,PARA ALINHAMENTOS RETOS E ANGULOS ATE 30º(CONJUNTO 13 A1).INSTALACAO</v>
      </c>
      <c r="C22405" s="749" t="s">
        <v>50902</v>
      </c>
      <c r="D22405" s="749" t="s">
        <v>50903</v>
      </c>
      <c r="E22405" s="749" t="s">
        <v>50904</v>
      </c>
      <c r="I22405" s="749" t="s">
        <v>30</v>
      </c>
      <c r="J22405" s="749" t="n">
        <v>50.84</v>
      </c>
    </row>
    <row collapsed="false" customFormat="false" customHeight="true" hidden="true" ht="12.75" outlineLevel="0" r="22406">
      <c r="A22406" s="749" t="s">
        <v>50905</v>
      </c>
      <c r="B22406" s="749" t="str">
        <f aca="false">C22406&amp;D22406&amp;E22406&amp;F22406&amp;G22406&amp;H22406</f>
        <v>FERRAGENS SINGELAS,PARA 1 LINHA,DE 13,8KV,BIFASICA TRIANGULAR,POSTE AO CENTRO,PARA ALINHAMENTOS RETOS E ANGULOS ATE 30º(CONJUNTO 13 A1).INSTALACAO</v>
      </c>
      <c r="C22406" s="749" t="s">
        <v>50902</v>
      </c>
      <c r="D22406" s="749" t="s">
        <v>50903</v>
      </c>
      <c r="E22406" s="749" t="s">
        <v>50904</v>
      </c>
      <c r="I22406" s="749" t="s">
        <v>30</v>
      </c>
      <c r="J22406" s="749" t="n">
        <v>44.08</v>
      </c>
    </row>
    <row collapsed="false" customFormat="false" customHeight="true" hidden="true" ht="12.75" outlineLevel="0" r="22407">
      <c r="A22407" s="749" t="s">
        <v>50906</v>
      </c>
      <c r="B22407" s="749" t="str">
        <f aca="false">C22407&amp;D22407&amp;E22407&amp;F22407&amp;G22407&amp;H22407</f>
        <v>CONJUNTO PARA FIXACAO DE REDE 13,8KV,TRIFASICA,HORIZONTAL,POSTE AO CENTRO,PARA PEQUENOS ANGULOS,PADRAO MADEIRA,MONTAGEMNORMAL,TIPO 13N2.FORNECIMENTO E INSTALACAO</v>
      </c>
      <c r="C22407" s="749" t="s">
        <v>50907</v>
      </c>
      <c r="D22407" s="749" t="s">
        <v>50908</v>
      </c>
      <c r="E22407" s="749" t="s">
        <v>50909</v>
      </c>
      <c r="I22407" s="749" t="s">
        <v>30</v>
      </c>
      <c r="J22407" s="749" t="n">
        <v>597.71</v>
      </c>
    </row>
    <row collapsed="false" customFormat="false" customHeight="true" hidden="true" ht="12.75" outlineLevel="0" r="22408">
      <c r="A22408" s="749" t="s">
        <v>50910</v>
      </c>
      <c r="B22408" s="749" t="str">
        <f aca="false">C22408&amp;D22408&amp;E22408&amp;F22408&amp;G22408&amp;H22408</f>
        <v>CONJUNTO PARA FIXACAO DE REDE 13,8KV,TRIFASICA,HORIZONTAL,POSTE AO CENTRO,PARA PEQUENOS ANGULOS,PADRAO MADEIRA,MONTAGEMNORMAL,TIPO 13N2.FORNECIMENTO E INSTALACAO</v>
      </c>
      <c r="C22408" s="749" t="s">
        <v>50907</v>
      </c>
      <c r="D22408" s="749" t="s">
        <v>50908</v>
      </c>
      <c r="E22408" s="749" t="s">
        <v>50909</v>
      </c>
      <c r="I22408" s="749" t="s">
        <v>30</v>
      </c>
      <c r="J22408" s="749" t="n">
        <v>590.95</v>
      </c>
    </row>
    <row collapsed="false" customFormat="false" customHeight="true" hidden="true" ht="12.75" outlineLevel="0" r="22409">
      <c r="A22409" s="749" t="s">
        <v>50911</v>
      </c>
      <c r="B22409" s="749" t="str">
        <f aca="false">C22409&amp;D22409&amp;E22409&amp;F22409&amp;G22409&amp;H22409</f>
        <v>CONJUNTO PARA FIXACAO DE REDE 13,8KV,TRIFASICA,HORIZONTAL,POSTE AO CENTRO,PARA PEQUENOS ANGULOS,PADRAO MADEIRA,PARA FIMDE LINHA,TIPO 13N5.FORNECIMENTO E INSTALACAO</v>
      </c>
      <c r="C22409" s="749" t="s">
        <v>50907</v>
      </c>
      <c r="D22409" s="749" t="s">
        <v>50912</v>
      </c>
      <c r="E22409" s="749" t="s">
        <v>50913</v>
      </c>
      <c r="I22409" s="749" t="s">
        <v>30</v>
      </c>
      <c r="J22409" s="749" t="n">
        <v>968.46</v>
      </c>
    </row>
    <row collapsed="false" customFormat="false" customHeight="true" hidden="true" ht="12.75" outlineLevel="0" r="22410">
      <c r="A22410" s="749" t="s">
        <v>50914</v>
      </c>
      <c r="B22410" s="749" t="str">
        <f aca="false">C22410&amp;D22410&amp;E22410&amp;F22410&amp;G22410&amp;H22410</f>
        <v>CONJUNTO PARA FIXACAO DE REDE 13,8KV,TRIFASICA,HORIZONTAL,POSTE AO CENTRO,PARA PEQUENOS ANGULOS,PADRAO MADEIRA,PARA FIMDE LINHA,TIPO 13N5.FORNECIMENTO E INSTALACAO</v>
      </c>
      <c r="C22410" s="749" t="s">
        <v>50907</v>
      </c>
      <c r="D22410" s="749" t="s">
        <v>50912</v>
      </c>
      <c r="E22410" s="749" t="s">
        <v>50913</v>
      </c>
      <c r="I22410" s="749" t="s">
        <v>30</v>
      </c>
      <c r="J22410" s="749" t="n">
        <v>961.7</v>
      </c>
    </row>
    <row collapsed="false" customFormat="false" customHeight="true" hidden="true" ht="12.75" outlineLevel="0" r="22411">
      <c r="A22411" s="749" t="s">
        <v>50915</v>
      </c>
      <c r="B22411" s="749" t="str">
        <f aca="false">C22411&amp;D22411&amp;E22411&amp;F22411&amp;G22411&amp;H22411</f>
        <v>FERRAGENS SINGELAS E 2 CHAVES FUSIVEIS,EM 1 LINHA DE 13,8KV,HORIZONTAL,POSTE AO CENTRO,EXCLUSIVE FORNECIMENTO DAS CHAVESFUSIVEIS,DOS ISOLADORES E FERRAGENS DA LINHA EXISTENTE.INSTALACAO</v>
      </c>
      <c r="C22411" s="749" t="s">
        <v>50916</v>
      </c>
      <c r="D22411" s="749" t="s">
        <v>50917</v>
      </c>
      <c r="E22411" s="749" t="s">
        <v>50918</v>
      </c>
      <c r="F22411" s="749" t="s">
        <v>50919</v>
      </c>
      <c r="I22411" s="749" t="s">
        <v>30</v>
      </c>
      <c r="J22411" s="749" t="n">
        <v>88.97</v>
      </c>
    </row>
    <row collapsed="false" customFormat="false" customHeight="true" hidden="true" ht="12.75" outlineLevel="0" r="22412">
      <c r="A22412" s="749" t="s">
        <v>50920</v>
      </c>
      <c r="B22412" s="749" t="str">
        <f aca="false">C22412&amp;D22412&amp;E22412&amp;F22412&amp;G22412&amp;H22412</f>
        <v>FERRAGENS SINGELAS E 2 CHAVES FUSIVEIS,EM 1 LINHA DE 13,8KV,HORIZONTAL,POSTE AO CENTRO,EXCLUSIVE FORNECIMENTO DAS CHAVESFUSIVEIS,DOS ISOLADORES E FERRAGENS DA LINHA EXISTENTE.INSTALACAO</v>
      </c>
      <c r="C22412" s="749" t="s">
        <v>50916</v>
      </c>
      <c r="D22412" s="749" t="s">
        <v>50917</v>
      </c>
      <c r="E22412" s="749" t="s">
        <v>50918</v>
      </c>
      <c r="F22412" s="749" t="s">
        <v>50919</v>
      </c>
      <c r="I22412" s="749" t="s">
        <v>30</v>
      </c>
      <c r="J22412" s="749" t="n">
        <v>77.14</v>
      </c>
    </row>
    <row collapsed="false" customFormat="false" customHeight="true" hidden="true" ht="12.75" outlineLevel="0" r="22413">
      <c r="A22413" s="749" t="s">
        <v>50921</v>
      </c>
      <c r="B22413" s="749" t="str">
        <f aca="false">C22413&amp;D22413&amp;E22413&amp;F22413&amp;G22413&amp;H22413</f>
        <v>FERRAGENS SINGELAS E 3 CHAVES FUSIVEIS,EM 1 LINHA DE 13,8KV,HORIZONTAL,POSTE AO CENTRO;EXCLUSIVE FORNECIMENTO DAS CHAVESFUSIVEIS,DOS ISOLADORES E FERRAGENS DA LINHA EXISTENTE.INSTALACAO</v>
      </c>
      <c r="C22413" s="749" t="s">
        <v>50922</v>
      </c>
      <c r="D22413" s="749" t="s">
        <v>50923</v>
      </c>
      <c r="E22413" s="749" t="s">
        <v>50918</v>
      </c>
      <c r="F22413" s="749" t="s">
        <v>50919</v>
      </c>
      <c r="I22413" s="749" t="s">
        <v>30</v>
      </c>
      <c r="J22413" s="749" t="n">
        <v>101.68</v>
      </c>
    </row>
    <row collapsed="false" customFormat="false" customHeight="true" hidden="true" ht="12.75" outlineLevel="0" r="22414">
      <c r="A22414" s="749" t="s">
        <v>50924</v>
      </c>
      <c r="B22414" s="749" t="str">
        <f aca="false">C22414&amp;D22414&amp;E22414&amp;F22414&amp;G22414&amp;H22414</f>
        <v>FERRAGENS SINGELAS E 3 CHAVES FUSIVEIS,EM 1 LINHA DE 13,8KV,HORIZONTAL,POSTE AO CENTRO;EXCLUSIVE FORNECIMENTO DAS CHAVESFUSIVEIS,DOS ISOLADORES E FERRAGENS DA LINHA EXISTENTE.INSTALACAO</v>
      </c>
      <c r="C22414" s="749" t="s">
        <v>50922</v>
      </c>
      <c r="D22414" s="749" t="s">
        <v>50923</v>
      </c>
      <c r="E22414" s="749" t="s">
        <v>50918</v>
      </c>
      <c r="F22414" s="749" t="s">
        <v>50919</v>
      </c>
      <c r="I22414" s="749" t="s">
        <v>30</v>
      </c>
      <c r="J22414" s="749" t="n">
        <v>88.16</v>
      </c>
    </row>
    <row collapsed="false" customFormat="false" customHeight="true" hidden="true" ht="12.75" outlineLevel="0" r="22415">
      <c r="A22415" s="749" t="s">
        <v>50925</v>
      </c>
      <c r="B22415" s="749" t="str">
        <f aca="false">C22415&amp;D22415&amp;E22415&amp;F22415&amp;G22415&amp;H22415</f>
        <v>CHAVES FUSIVEIS(TRES),EM 1 LINHA DE 13,8KV,HORIZONTAL,POSTECENTRO,INCLUSIVE SUPORTE DE FIXACAO,PADRAO MADEIRA,MONTAGEMNORMAL,TIPO 13N8,EXCLUSIVE ISOLADORES E FERRAGENS DA LINHA EXISTENTE.FORNECIMENTO E INSTALACAO</v>
      </c>
      <c r="C22415" s="749" t="s">
        <v>50926</v>
      </c>
      <c r="D22415" s="749" t="s">
        <v>50927</v>
      </c>
      <c r="E22415" s="749" t="s">
        <v>50928</v>
      </c>
      <c r="F22415" s="749" t="s">
        <v>50929</v>
      </c>
      <c r="I22415" s="749" t="s">
        <v>30</v>
      </c>
      <c r="J22415" s="749" t="n">
        <v>1228.66</v>
      </c>
    </row>
    <row collapsed="false" customFormat="false" customHeight="true" hidden="true" ht="12.75" outlineLevel="0" r="22416">
      <c r="A22416" s="749" t="s">
        <v>50930</v>
      </c>
      <c r="B22416" s="749" t="str">
        <f aca="false">C22416&amp;D22416&amp;E22416&amp;F22416&amp;G22416&amp;H22416</f>
        <v>CHAVES FUSIVEIS(TRES),EM 1 LINHA DE 13,8KV,HORIZONTAL,POSTECENTRO,INCLUSIVE SUPORTE DE FIXACAO,PADRAO MADEIRA,MONTAGEMNORMAL,TIPO 13N8,EXCLUSIVE ISOLADORES E FERRAGENS DA LINHA EXISTENTE.FORNECIMENTO E INSTALACAO</v>
      </c>
      <c r="C22416" s="749" t="s">
        <v>50926</v>
      </c>
      <c r="D22416" s="749" t="s">
        <v>50927</v>
      </c>
      <c r="E22416" s="749" t="s">
        <v>50928</v>
      </c>
      <c r="F22416" s="749" t="s">
        <v>50929</v>
      </c>
      <c r="I22416" s="749" t="s">
        <v>30</v>
      </c>
      <c r="J22416" s="749" t="n">
        <v>1215.14</v>
      </c>
    </row>
    <row collapsed="false" customFormat="false" customHeight="true" hidden="true" ht="12.75" outlineLevel="0" r="22417">
      <c r="A22417" s="749" t="s">
        <v>50931</v>
      </c>
      <c r="B22417" s="749" t="str">
        <f aca="false">C22417&amp;D22417&amp;E22417&amp;F22417&amp;G22417&amp;H22417</f>
        <v>FERRAGENS SINGELAS,PARA 2 LINHAS,DE 25KV,HORIZONTAIS,POSTE AO CENTRO,PARA ALINHAMENTOS RETOS E ANGULOS ATE 30°(CONJUNTO25 E1).INSTALACAO</v>
      </c>
      <c r="C22417" s="749" t="s">
        <v>50932</v>
      </c>
      <c r="D22417" s="749" t="s">
        <v>50933</v>
      </c>
      <c r="E22417" s="749" t="s">
        <v>50934</v>
      </c>
      <c r="I22417" s="749" t="s">
        <v>30</v>
      </c>
      <c r="J22417" s="749" t="n">
        <v>101.68</v>
      </c>
    </row>
    <row collapsed="false" customFormat="false" customHeight="true" hidden="true" ht="12.75" outlineLevel="0" r="22418">
      <c r="A22418" s="749" t="s">
        <v>50935</v>
      </c>
      <c r="B22418" s="749" t="str">
        <f aca="false">C22418&amp;D22418&amp;E22418&amp;F22418&amp;G22418&amp;H22418</f>
        <v>FERRAGENS SINGELAS,PARA 2 LINHAS,DE 25KV,HORIZONTAIS,POSTE AO CENTRO,PARA ALINHAMENTOS RETOS E ANGULOS ATE 30°(CONJUNTO25 E1).INSTALACAO</v>
      </c>
      <c r="C22418" s="749" t="s">
        <v>50932</v>
      </c>
      <c r="D22418" s="749" t="s">
        <v>50933</v>
      </c>
      <c r="E22418" s="749" t="s">
        <v>50934</v>
      </c>
      <c r="I22418" s="749" t="s">
        <v>30</v>
      </c>
      <c r="J22418" s="749" t="n">
        <v>88.16</v>
      </c>
    </row>
    <row collapsed="false" customFormat="false" customHeight="true" hidden="true" ht="12.75" outlineLevel="0" r="22419">
      <c r="A22419" s="749" t="s">
        <v>50936</v>
      </c>
      <c r="B22419" s="749" t="str">
        <f aca="false">C22419&amp;D22419&amp;E22419&amp;F22419&amp;G22419&amp;H22419</f>
        <v>TRANSFORMADOR DE 5 A 112,5KVA,SOB LINHA DE 13,8KV,EXCLUSIVEFERRAGENS DE SUPORTES,CHAVES FUSIVEIS COM RESPECTIVAS FERRAGENS E TRANSFORMADORES,INCLUSIVE INTERLIGACAO DE AT E BT,SENDO ESTA ULTIMA COM CONECTORES DE LINHA,EXCLUSIVE CONECTORES.INSTALACAO</v>
      </c>
      <c r="C22419" s="749" t="s">
        <v>50937</v>
      </c>
      <c r="D22419" s="749" t="s">
        <v>50938</v>
      </c>
      <c r="E22419" s="749" t="s">
        <v>50939</v>
      </c>
      <c r="F22419" s="749" t="s">
        <v>50940</v>
      </c>
      <c r="G22419" s="749" t="s">
        <v>50941</v>
      </c>
      <c r="I22419" s="749" t="s">
        <v>30</v>
      </c>
      <c r="J22419" s="749" t="n">
        <v>203.36</v>
      </c>
    </row>
    <row collapsed="false" customFormat="false" customHeight="true" hidden="true" ht="12.75" outlineLevel="0" r="22420">
      <c r="A22420" s="749" t="s">
        <v>50942</v>
      </c>
      <c r="B22420" s="749" t="str">
        <f aca="false">C22420&amp;D22420&amp;E22420&amp;F22420&amp;G22420&amp;H22420</f>
        <v>TRANSFORMADOR DE 5 A 112,5KVA,SOB LINHA DE 13,8KV,EXCLUSIVEFERRAGENS DE SUPORTES,CHAVES FUSIVEIS COM RESPECTIVAS FERRAGENS E TRANSFORMADORES,INCLUSIVE INTERLIGACAO DE AT E BT,SENDO ESTA ULTIMA COM CONECTORES DE LINHA,EXCLUSIVE CONECTORES.INSTALACAO</v>
      </c>
      <c r="C22420" s="749" t="s">
        <v>50937</v>
      </c>
      <c r="D22420" s="749" t="s">
        <v>50938</v>
      </c>
      <c r="E22420" s="749" t="s">
        <v>50939</v>
      </c>
      <c r="F22420" s="749" t="s">
        <v>50940</v>
      </c>
      <c r="G22420" s="749" t="s">
        <v>50941</v>
      </c>
      <c r="I22420" s="749" t="s">
        <v>30</v>
      </c>
      <c r="J22420" s="749" t="n">
        <v>176.33</v>
      </c>
    </row>
    <row collapsed="false" customFormat="false" customHeight="true" hidden="true" ht="12.75" outlineLevel="0" r="22421">
      <c r="A22421" s="749" t="s">
        <v>50943</v>
      </c>
      <c r="B22421" s="749" t="str">
        <f aca="false">C22421&amp;D22421&amp;E22421&amp;F22421&amp;G22421&amp;H22421</f>
        <v>SUPORTE PARA MONTAGEM DE TRANSFORMADOR EM POSTE.FORNECIMENTO</v>
      </c>
      <c r="C22421" s="749" t="s">
        <v>50944</v>
      </c>
      <c r="I22421" s="749" t="s">
        <v>30</v>
      </c>
      <c r="J22421" s="749" t="n">
        <v>87.28</v>
      </c>
    </row>
    <row collapsed="false" customFormat="false" customHeight="true" hidden="true" ht="12.75" outlineLevel="0" r="22422">
      <c r="A22422" s="749" t="s">
        <v>50945</v>
      </c>
      <c r="B22422" s="749" t="str">
        <f aca="false">C22422&amp;D22422&amp;E22422&amp;F22422&amp;G22422&amp;H22422</f>
        <v>SUPORTE PARA MONTAGEM DE TRANSFORMADOR EM POSTE.FORNECIMENTO</v>
      </c>
      <c r="C22422" s="749" t="s">
        <v>50944</v>
      </c>
      <c r="I22422" s="749" t="s">
        <v>30</v>
      </c>
      <c r="J22422" s="749" t="n">
        <v>87.28</v>
      </c>
    </row>
    <row collapsed="false" customFormat="false" customHeight="true" hidden="true" ht="12.75" outlineLevel="0" r="22423">
      <c r="A22423" s="749" t="s">
        <v>50946</v>
      </c>
      <c r="B22423" s="749" t="str">
        <f aca="false">C22423&amp;D22423&amp;E22423&amp;F22423&amp;G22423&amp;H22423</f>
        <v>ATERRAMENTO DE CAIXA HAND-HOLE</v>
      </c>
      <c r="C22423" s="749" t="s">
        <v>50947</v>
      </c>
      <c r="I22423" s="749" t="s">
        <v>30</v>
      </c>
      <c r="J22423" s="749" t="n">
        <v>27.01</v>
      </c>
    </row>
    <row collapsed="false" customFormat="false" customHeight="true" hidden="true" ht="12.75" outlineLevel="0" r="22424">
      <c r="A22424" s="749" t="s">
        <v>50948</v>
      </c>
      <c r="B22424" s="749" t="str">
        <f aca="false">C22424&amp;D22424&amp;E22424&amp;F22424&amp;G22424&amp;H22424</f>
        <v>ATERRAMENTO DE CAIXA HAND-HOLE</v>
      </c>
      <c r="C22424" s="749" t="s">
        <v>50947</v>
      </c>
      <c r="I22424" s="749" t="s">
        <v>30</v>
      </c>
      <c r="J22424" s="749" t="n">
        <v>25.32</v>
      </c>
    </row>
    <row collapsed="false" customFormat="false" customHeight="true" hidden="true" ht="12.75" outlineLevel="0" r="22425">
      <c r="A22425" s="749" t="s">
        <v>50949</v>
      </c>
      <c r="B22425" s="749" t="str">
        <f aca="false">C22425&amp;D22425&amp;E22425&amp;F22425&amp;G22425&amp;H22425</f>
        <v>ATERRAMENTO DE POSTE DE ACO,INCLUSIVE FORNECIMENTO DOS MATERIAIS</v>
      </c>
      <c r="C22425" s="749" t="s">
        <v>50950</v>
      </c>
      <c r="D22425" s="749" t="s">
        <v>11017</v>
      </c>
      <c r="I22425" s="749" t="s">
        <v>30</v>
      </c>
      <c r="J22425" s="749" t="n">
        <v>38.87</v>
      </c>
    </row>
    <row collapsed="false" customFormat="false" customHeight="true" hidden="true" ht="12.75" outlineLevel="0" r="22426">
      <c r="A22426" s="749" t="s">
        <v>50951</v>
      </c>
      <c r="B22426" s="749" t="str">
        <f aca="false">C22426&amp;D22426&amp;E22426&amp;F22426&amp;G22426&amp;H22426</f>
        <v>ATERRAMENTO DE POSTE DE ACO,INCLUSIVE FORNECIMENTO DOS MATERIAIS</v>
      </c>
      <c r="C22426" s="749" t="s">
        <v>50950</v>
      </c>
      <c r="D22426" s="749" t="s">
        <v>11017</v>
      </c>
      <c r="I22426" s="749" t="s">
        <v>30</v>
      </c>
      <c r="J22426" s="749" t="n">
        <v>38.03</v>
      </c>
    </row>
    <row collapsed="false" customFormat="false" customHeight="true" hidden="true" ht="12.75" outlineLevel="0" r="22427">
      <c r="A22427" s="749" t="s">
        <v>50952</v>
      </c>
      <c r="B22427" s="749" t="str">
        <f aca="false">C22427&amp;D22427&amp;E22427&amp;F22427&amp;G22427&amp;H22427</f>
        <v>ATERRAMENTO DE TAMPAO,INCLUSIVE FORNECIMENTO DOS MATERIAIS</v>
      </c>
      <c r="C22427" s="749" t="s">
        <v>50953</v>
      </c>
      <c r="I22427" s="749" t="s">
        <v>30</v>
      </c>
      <c r="J22427" s="749" t="n">
        <v>59.8</v>
      </c>
    </row>
    <row collapsed="false" customFormat="false" customHeight="true" hidden="true" ht="12.75" outlineLevel="0" r="22428">
      <c r="A22428" s="749" t="s">
        <v>50954</v>
      </c>
      <c r="B22428" s="749" t="str">
        <f aca="false">C22428&amp;D22428&amp;E22428&amp;F22428&amp;G22428&amp;H22428</f>
        <v>ATERRAMENTO DE TAMPAO,INCLUSIVE FORNECIMENTO DOS MATERIAIS</v>
      </c>
      <c r="C22428" s="749" t="s">
        <v>50953</v>
      </c>
      <c r="I22428" s="749" t="s">
        <v>30</v>
      </c>
      <c r="J22428" s="749" t="n">
        <v>58.96</v>
      </c>
    </row>
    <row collapsed="false" customFormat="false" customHeight="true" hidden="true" ht="12.75" outlineLevel="0" r="22429">
      <c r="A22429" s="749" t="s">
        <v>50955</v>
      </c>
      <c r="B22429" s="749" t="str">
        <f aca="false">C22429&amp;D22429&amp;E22429&amp;F22429&amp;G22429&amp;H22429</f>
        <v>CONJUNTO DE ATERRAMENTO PARA TRANSFORMADOR(VER DESENHO A2-134-CP).FORNECIMENTO E INSTALACAO</v>
      </c>
      <c r="C22429" s="749" t="s">
        <v>50956</v>
      </c>
      <c r="D22429" s="749" t="s">
        <v>50957</v>
      </c>
      <c r="I22429" s="749" t="s">
        <v>30</v>
      </c>
      <c r="J22429" s="749" t="n">
        <v>459.37</v>
      </c>
    </row>
    <row collapsed="false" customFormat="false" customHeight="true" hidden="true" ht="12.75" outlineLevel="0" r="22430">
      <c r="A22430" s="749" t="s">
        <v>50958</v>
      </c>
      <c r="B22430" s="749" t="str">
        <f aca="false">C22430&amp;D22430&amp;E22430&amp;F22430&amp;G22430&amp;H22430</f>
        <v>CONJUNTO DE ATERRAMENTO PARA TRANSFORMADOR(VER DESENHO A2-134-CP).FORNECIMENTO E INSTALACAO</v>
      </c>
      <c r="C22430" s="749" t="s">
        <v>50956</v>
      </c>
      <c r="D22430" s="749" t="s">
        <v>50957</v>
      </c>
      <c r="I22430" s="749" t="s">
        <v>30</v>
      </c>
      <c r="J22430" s="749" t="n">
        <v>444.17</v>
      </c>
    </row>
    <row collapsed="false" customFormat="false" customHeight="true" hidden="true" ht="12.75" outlineLevel="0" r="22431">
      <c r="A22431" s="749" t="s">
        <v>50959</v>
      </c>
      <c r="B22431" s="749" t="str">
        <f aca="false">C22431&amp;D22431&amp;E22431&amp;F22431&amp;G22431&amp;H22431</f>
        <v>CONJUNTO PARA ATERRAMENTO DE REDE DE B.T.(VER DESENHO A2-134-CP).FORNECIMENTO E INSTALACAO</v>
      </c>
      <c r="C22431" s="749" t="s">
        <v>50960</v>
      </c>
      <c r="D22431" s="749" t="s">
        <v>50961</v>
      </c>
      <c r="I22431" s="749" t="s">
        <v>30</v>
      </c>
      <c r="J22431" s="749" t="n">
        <v>314.54</v>
      </c>
    </row>
    <row collapsed="false" customFormat="false" customHeight="true" hidden="true" ht="12.75" outlineLevel="0" r="22432">
      <c r="A22432" s="749" t="s">
        <v>50962</v>
      </c>
      <c r="B22432" s="749" t="str">
        <f aca="false">C22432&amp;D22432&amp;E22432&amp;F22432&amp;G22432&amp;H22432</f>
        <v>CONJUNTO PARA ATERRAMENTO DE REDE DE B.T.(VER DESENHO A2-134-CP).FORNECIMENTO E INSTALACAO</v>
      </c>
      <c r="C22432" s="749" t="s">
        <v>50960</v>
      </c>
      <c r="D22432" s="749" t="s">
        <v>50961</v>
      </c>
      <c r="I22432" s="749" t="s">
        <v>30</v>
      </c>
      <c r="J22432" s="749" t="n">
        <v>304.4</v>
      </c>
    </row>
    <row collapsed="false" customFormat="false" customHeight="true" hidden="true" ht="12.75" outlineLevel="0" r="22433">
      <c r="A22433" s="749" t="s">
        <v>50963</v>
      </c>
      <c r="B22433" s="749" t="str">
        <f aca="false">C22433&amp;D22433&amp;E22433&amp;F22433&amp;G22433&amp;H22433</f>
        <v>HASTE PARA ATERRAMENTO,DE 5/8"(16MM),COM 2,50M DE COMPRIMENTO.FORNECIMENTO</v>
      </c>
      <c r="C22433" s="749" t="s">
        <v>50964</v>
      </c>
      <c r="D22433" s="749" t="s">
        <v>43920</v>
      </c>
      <c r="I22433" s="749" t="s">
        <v>30</v>
      </c>
      <c r="J22433" s="749" t="n">
        <v>29.93</v>
      </c>
    </row>
    <row collapsed="false" customFormat="false" customHeight="true" hidden="true" ht="12.75" outlineLevel="0" r="22434">
      <c r="A22434" s="749" t="s">
        <v>50965</v>
      </c>
      <c r="B22434" s="749" t="str">
        <f aca="false">C22434&amp;D22434&amp;E22434&amp;F22434&amp;G22434&amp;H22434</f>
        <v>HASTE PARA ATERRAMENTO,DE 5/8"(16MM),COM 2,50M DE COMPRIMENTO.FORNECIMENTO</v>
      </c>
      <c r="C22434" s="749" t="s">
        <v>50964</v>
      </c>
      <c r="D22434" s="749" t="s">
        <v>43920</v>
      </c>
      <c r="I22434" s="749" t="s">
        <v>30</v>
      </c>
      <c r="J22434" s="749" t="n">
        <v>29.93</v>
      </c>
    </row>
    <row collapsed="false" customFormat="false" customHeight="true" hidden="true" ht="12.75" outlineLevel="0" r="22435">
      <c r="A22435" s="749" t="s">
        <v>50966</v>
      </c>
      <c r="B22435" s="749" t="str">
        <f aca="false">C22435&amp;D22435&amp;E22435&amp;F22435&amp;G22435&amp;H22435</f>
        <v>HASTE PARA ATERRAMENTO,DE 5/8"(16MM),COM 2,50M A 3,00M DE COMPRIMENTO.COLOCACAO</v>
      </c>
      <c r="C22435" s="749" t="s">
        <v>50967</v>
      </c>
      <c r="D22435" s="749" t="s">
        <v>50968</v>
      </c>
      <c r="I22435" s="749" t="s">
        <v>30</v>
      </c>
      <c r="J22435" s="749" t="n">
        <v>6.35</v>
      </c>
    </row>
    <row collapsed="false" customFormat="false" customHeight="true" hidden="true" ht="12.75" outlineLevel="0" r="22436">
      <c r="A22436" s="749" t="s">
        <v>50969</v>
      </c>
      <c r="B22436" s="749" t="str">
        <f aca="false">C22436&amp;D22436&amp;E22436&amp;F22436&amp;G22436&amp;H22436</f>
        <v>HASTE PARA ATERRAMENTO,DE 5/8"(16MM),COM 2,50M A 3,00M DE COMPRIMENTO.COLOCACAO</v>
      </c>
      <c r="C22436" s="749" t="s">
        <v>50967</v>
      </c>
      <c r="D22436" s="749" t="s">
        <v>50968</v>
      </c>
      <c r="I22436" s="749" t="s">
        <v>30</v>
      </c>
      <c r="J22436" s="749" t="n">
        <v>5.51</v>
      </c>
    </row>
    <row collapsed="false" customFormat="false" customHeight="true" hidden="true" ht="12.75" outlineLevel="0" r="22437">
      <c r="A22437" s="749" t="s">
        <v>50970</v>
      </c>
      <c r="B22437" s="749" t="str">
        <f aca="false">C22437&amp;D22437&amp;E22437&amp;F22437&amp;G22437&amp;H22437</f>
        <v>REDE DE 13,8KV,AEREA,COM 2(DOIS)CONDUTORES DE COBRE,EXCLUSIVE FORNECIMENTO DOS CONDUTORES(LANCE).INSTALACAO</v>
      </c>
      <c r="C22437" s="749" t="s">
        <v>50971</v>
      </c>
      <c r="D22437" s="749" t="s">
        <v>50972</v>
      </c>
      <c r="I22437" s="749" t="s">
        <v>30</v>
      </c>
      <c r="J22437" s="749" t="n">
        <v>88.97</v>
      </c>
    </row>
    <row collapsed="false" customFormat="false" customHeight="true" hidden="true" ht="12.75" outlineLevel="0" r="22438">
      <c r="A22438" s="749" t="s">
        <v>50973</v>
      </c>
      <c r="B22438" s="749" t="str">
        <f aca="false">C22438&amp;D22438&amp;E22438&amp;F22438&amp;G22438&amp;H22438</f>
        <v>REDE DE 13,8KV,AEREA,COM 2(DOIS)CONDUTORES DE COBRE,EXCLUSIVE FORNECIMENTO DOS CONDUTORES(LANCE).INSTALACAO</v>
      </c>
      <c r="C22438" s="749" t="s">
        <v>50971</v>
      </c>
      <c r="D22438" s="749" t="s">
        <v>50972</v>
      </c>
      <c r="I22438" s="749" t="s">
        <v>30</v>
      </c>
      <c r="J22438" s="749" t="n">
        <v>77.14</v>
      </c>
    </row>
    <row collapsed="false" customFormat="false" customHeight="true" hidden="true" ht="12.75" outlineLevel="0" r="22439">
      <c r="A22439" s="749" t="s">
        <v>50974</v>
      </c>
      <c r="B22439" s="749" t="str">
        <f aca="false">C22439&amp;D22439&amp;E22439&amp;F22439&amp;G22439&amp;H22439</f>
        <v>REDE DE 13,8KV,AEREA,COM 3(TRES)CONDUTORES DE COBRE,EXCLUSIVE FORNECIMENTO DOS CONDUTORES(LANCE).INSTALACAO</v>
      </c>
      <c r="C22439" s="749" t="s">
        <v>50975</v>
      </c>
      <c r="D22439" s="749" t="s">
        <v>50972</v>
      </c>
      <c r="I22439" s="749" t="s">
        <v>30</v>
      </c>
      <c r="J22439" s="749" t="n">
        <v>127.1</v>
      </c>
    </row>
    <row collapsed="false" customFormat="false" customHeight="true" hidden="true" ht="12.75" outlineLevel="0" r="22440">
      <c r="A22440" s="749" t="s">
        <v>50976</v>
      </c>
      <c r="B22440" s="749" t="str">
        <f aca="false">C22440&amp;D22440&amp;E22440&amp;F22440&amp;G22440&amp;H22440</f>
        <v>REDE DE 13,8KV,AEREA,COM 3(TRES)CONDUTORES DE COBRE,EXCLUSIVE FORNECIMENTO DOS CONDUTORES(LANCE).INSTALACAO</v>
      </c>
      <c r="C22440" s="749" t="s">
        <v>50975</v>
      </c>
      <c r="D22440" s="749" t="s">
        <v>50972</v>
      </c>
      <c r="I22440" s="749" t="s">
        <v>30</v>
      </c>
      <c r="J22440" s="749" t="n">
        <v>110.21</v>
      </c>
    </row>
    <row collapsed="false" customFormat="false" customHeight="true" hidden="true" ht="12.75" outlineLevel="0" r="22441">
      <c r="A22441" s="749" t="s">
        <v>50977</v>
      </c>
      <c r="B22441" s="749" t="str">
        <f aca="false">C22441&amp;D22441&amp;E22441&amp;F22441&amp;G22441&amp;H22441</f>
        <v>REDE DE 13,8KV,AEREA,COM 2 CONDUTORES DE ALUMINIO,EXCLUSIVEFORNECIMENTO DOS CONDUTORES(LANCE).INSTALACAO</v>
      </c>
      <c r="C22441" s="749" t="s">
        <v>50978</v>
      </c>
      <c r="D22441" s="749" t="s">
        <v>50979</v>
      </c>
      <c r="I22441" s="749" t="s">
        <v>30</v>
      </c>
      <c r="J22441" s="749" t="n">
        <v>101.68</v>
      </c>
    </row>
    <row collapsed="false" customFormat="false" customHeight="true" hidden="true" ht="12.75" outlineLevel="0" r="22442">
      <c r="A22442" s="749" t="s">
        <v>50980</v>
      </c>
      <c r="B22442" s="749" t="str">
        <f aca="false">C22442&amp;D22442&amp;E22442&amp;F22442&amp;G22442&amp;H22442</f>
        <v>REDE DE 13,8KV,AEREA,COM 2 CONDUTORES DE ALUMINIO,EXCLUSIVEFORNECIMENTO DOS CONDUTORES(LANCE).INSTALACAO</v>
      </c>
      <c r="C22442" s="749" t="s">
        <v>50978</v>
      </c>
      <c r="D22442" s="749" t="s">
        <v>50979</v>
      </c>
      <c r="I22442" s="749" t="s">
        <v>30</v>
      </c>
      <c r="J22442" s="749" t="n">
        <v>88.16</v>
      </c>
    </row>
    <row collapsed="false" customFormat="false" customHeight="true" hidden="true" ht="12.75" outlineLevel="0" r="22443">
      <c r="A22443" s="749" t="s">
        <v>50981</v>
      </c>
      <c r="B22443" s="749" t="str">
        <f aca="false">C22443&amp;D22443&amp;E22443&amp;F22443&amp;G22443&amp;H22443</f>
        <v>REDE DE 13,8KV,AEREA,COM 3 CONDUTORES DE ALUMINIO,EXCLUSIVEFORNECIMENTO DOS CONDUTORES(LANCE).INSTALACAO</v>
      </c>
      <c r="C22443" s="749" t="s">
        <v>50982</v>
      </c>
      <c r="D22443" s="749" t="s">
        <v>50979</v>
      </c>
      <c r="I22443" s="749" t="s">
        <v>30</v>
      </c>
      <c r="J22443" s="749" t="n">
        <v>152.52</v>
      </c>
    </row>
    <row collapsed="false" customFormat="false" customHeight="true" hidden="true" ht="12.75" outlineLevel="0" r="22444">
      <c r="A22444" s="749" t="s">
        <v>50983</v>
      </c>
      <c r="B22444" s="749" t="str">
        <f aca="false">C22444&amp;D22444&amp;E22444&amp;F22444&amp;G22444&amp;H22444</f>
        <v>REDE DE 13,8KV,AEREA,COM 3 CONDUTORES DE ALUMINIO,EXCLUSIVEFORNECIMENTO DOS CONDUTORES(LANCE).INSTALACAO</v>
      </c>
      <c r="C22444" s="749" t="s">
        <v>50982</v>
      </c>
      <c r="D22444" s="749" t="s">
        <v>50979</v>
      </c>
      <c r="I22444" s="749" t="s">
        <v>30</v>
      </c>
      <c r="J22444" s="749" t="n">
        <v>132.25</v>
      </c>
    </row>
    <row collapsed="false" customFormat="false" customHeight="true" hidden="true" ht="12.75" outlineLevel="0" r="22445">
      <c r="A22445" s="749" t="s">
        <v>50984</v>
      </c>
      <c r="B22445" s="749" t="str">
        <f aca="false">C22445&amp;D22445&amp;E22445&amp;F22445&amp;G22445&amp;H22445</f>
        <v>REDE DE B.T.,AEREA,COM 1(UM)CONDUTOR DE COBRE,EXCLUSIVE FORNECIMENTO DO CONDUTOR (LANCE).INSTALACAO</v>
      </c>
      <c r="C22445" s="749" t="s">
        <v>50985</v>
      </c>
      <c r="D22445" s="749" t="s">
        <v>50986</v>
      </c>
      <c r="I22445" s="749" t="s">
        <v>30</v>
      </c>
      <c r="J22445" s="749" t="n">
        <v>25.42</v>
      </c>
    </row>
    <row collapsed="false" customFormat="false" customHeight="true" hidden="true" ht="12.75" outlineLevel="0" r="22446">
      <c r="A22446" s="749" t="s">
        <v>50987</v>
      </c>
      <c r="B22446" s="749" t="str">
        <f aca="false">C22446&amp;D22446&amp;E22446&amp;F22446&amp;G22446&amp;H22446</f>
        <v>REDE DE B.T.,AEREA,COM 1(UM)CONDUTOR DE COBRE,EXCLUSIVE FORNECIMENTO DO CONDUTOR (LANCE).INSTALACAO</v>
      </c>
      <c r="C22446" s="749" t="s">
        <v>50985</v>
      </c>
      <c r="D22446" s="749" t="s">
        <v>50986</v>
      </c>
      <c r="I22446" s="749" t="s">
        <v>30</v>
      </c>
      <c r="J22446" s="749" t="n">
        <v>22.04</v>
      </c>
    </row>
    <row collapsed="false" customFormat="false" customHeight="true" hidden="true" ht="12.75" outlineLevel="0" r="22447">
      <c r="A22447" s="749" t="s">
        <v>50988</v>
      </c>
      <c r="B22447" s="749" t="str">
        <f aca="false">C22447&amp;D22447&amp;E22447&amp;F22447&amp;G22447&amp;H22447</f>
        <v>REDE DE B.T.,AEREA,COM 2(DOIS)CONDUTORES DE COBRE,EXCLUSIVEFORNECIMENTO DOS CONDUTORES(LANCE).INSTALACAO</v>
      </c>
      <c r="C22447" s="749" t="s">
        <v>50989</v>
      </c>
      <c r="D22447" s="749" t="s">
        <v>50979</v>
      </c>
      <c r="I22447" s="749" t="s">
        <v>30</v>
      </c>
      <c r="J22447" s="749" t="n">
        <v>50.84</v>
      </c>
    </row>
    <row collapsed="false" customFormat="false" customHeight="true" hidden="true" ht="12.75" outlineLevel="0" r="22448">
      <c r="A22448" s="749" t="s">
        <v>50990</v>
      </c>
      <c r="B22448" s="749" t="str">
        <f aca="false">C22448&amp;D22448&amp;E22448&amp;F22448&amp;G22448&amp;H22448</f>
        <v>REDE DE B.T.,AEREA,COM 2(DOIS)CONDUTORES DE COBRE,EXCLUSIVEFORNECIMENTO DOS CONDUTORES(LANCE).INSTALACAO</v>
      </c>
      <c r="C22448" s="749" t="s">
        <v>50989</v>
      </c>
      <c r="D22448" s="749" t="s">
        <v>50979</v>
      </c>
      <c r="I22448" s="749" t="s">
        <v>30</v>
      </c>
      <c r="J22448" s="749" t="n">
        <v>44.08</v>
      </c>
    </row>
    <row collapsed="false" customFormat="false" customHeight="true" hidden="true" ht="12.75" outlineLevel="0" r="22449">
      <c r="A22449" s="749" t="s">
        <v>50991</v>
      </c>
      <c r="B22449" s="749" t="str">
        <f aca="false">C22449&amp;D22449&amp;E22449&amp;F22449&amp;G22449&amp;H22449</f>
        <v>REDE DE B.T.,AEREA,COM 3(TRES)CONDUTORES DE COBRE,EXCLUSIVEFORNECIMENTO DOS CONDUTORES(LANCE).INSTALACAO</v>
      </c>
      <c r="C22449" s="749" t="s">
        <v>50992</v>
      </c>
      <c r="D22449" s="749" t="s">
        <v>50979</v>
      </c>
      <c r="I22449" s="749" t="s">
        <v>30</v>
      </c>
      <c r="J22449" s="749" t="n">
        <v>76.26</v>
      </c>
    </row>
    <row collapsed="false" customFormat="false" customHeight="true" hidden="true" ht="12.75" outlineLevel="0" r="22450">
      <c r="A22450" s="749" t="s">
        <v>50993</v>
      </c>
      <c r="B22450" s="749" t="str">
        <f aca="false">C22450&amp;D22450&amp;E22450&amp;F22450&amp;G22450&amp;H22450</f>
        <v>REDE DE B.T.,AEREA,COM 3(TRES)CONDUTORES DE COBRE,EXCLUSIVEFORNECIMENTO DOS CONDUTORES(LANCE).INSTALACAO</v>
      </c>
      <c r="C22450" s="749" t="s">
        <v>50992</v>
      </c>
      <c r="D22450" s="749" t="s">
        <v>50979</v>
      </c>
      <c r="I22450" s="749" t="s">
        <v>30</v>
      </c>
      <c r="J22450" s="749" t="n">
        <v>66.12</v>
      </c>
    </row>
    <row collapsed="false" customFormat="false" customHeight="true" hidden="true" ht="12.75" outlineLevel="0" r="22451">
      <c r="A22451" s="749" t="s">
        <v>50994</v>
      </c>
      <c r="B22451" s="749" t="str">
        <f aca="false">C22451&amp;D22451&amp;E22451&amp;F22451&amp;G22451&amp;H22451</f>
        <v>REDE DE B.T.,AEREA,COM 4(QUATRO)CONDUTORES DE COBRE,EXCLUSIVE FORNECIMENTO DOS CONDUTORES(LANCE).INSTALACAO</v>
      </c>
      <c r="C22451" s="749" t="s">
        <v>50995</v>
      </c>
      <c r="D22451" s="749" t="s">
        <v>50972</v>
      </c>
      <c r="I22451" s="749" t="s">
        <v>30</v>
      </c>
      <c r="J22451" s="749" t="n">
        <v>101.68</v>
      </c>
    </row>
    <row collapsed="false" customFormat="false" customHeight="true" hidden="true" ht="12.75" outlineLevel="0" r="22452">
      <c r="A22452" s="749" t="s">
        <v>50996</v>
      </c>
      <c r="B22452" s="749" t="str">
        <f aca="false">C22452&amp;D22452&amp;E22452&amp;F22452&amp;G22452&amp;H22452</f>
        <v>REDE DE B.T.,AEREA,COM 4(QUATRO)CONDUTORES DE COBRE,EXCLUSIVE FORNECIMENTO DOS CONDUTORES(LANCE).INSTALACAO</v>
      </c>
      <c r="C22452" s="749" t="s">
        <v>50995</v>
      </c>
      <c r="D22452" s="749" t="s">
        <v>50972</v>
      </c>
      <c r="I22452" s="749" t="s">
        <v>30</v>
      </c>
      <c r="J22452" s="749" t="n">
        <v>88.16</v>
      </c>
    </row>
    <row collapsed="false" customFormat="false" customHeight="true" hidden="true" ht="12.75" outlineLevel="0" r="22453">
      <c r="A22453" s="749" t="s">
        <v>50997</v>
      </c>
      <c r="B22453" s="749" t="str">
        <f aca="false">C22453&amp;D22453&amp;E22453&amp;F22453&amp;G22453&amp;H22453</f>
        <v>REDE DE B.T.,AEREA,COM 3(TRES)CONDUTORES DE ALUMINIO,EXCLUSIVE FORNECIMENTO DOS CONDUTORES(LANCE).INSTALACAO</v>
      </c>
      <c r="C22453" s="749" t="s">
        <v>50998</v>
      </c>
      <c r="D22453" s="749" t="s">
        <v>50999</v>
      </c>
      <c r="I22453" s="749" t="s">
        <v>30</v>
      </c>
      <c r="J22453" s="749" t="n">
        <v>82.61</v>
      </c>
    </row>
    <row collapsed="false" customFormat="false" customHeight="true" hidden="true" ht="12.75" outlineLevel="0" r="22454">
      <c r="A22454" s="749" t="s">
        <v>51000</v>
      </c>
      <c r="B22454" s="749" t="str">
        <f aca="false">C22454&amp;D22454&amp;E22454&amp;F22454&amp;G22454&amp;H22454</f>
        <v>REDE DE B.T.,AEREA,COM 3(TRES)CONDUTORES DE ALUMINIO,EXCLUSIVE FORNECIMENTO DOS CONDUTORES(LANCE).INSTALACAO</v>
      </c>
      <c r="C22454" s="749" t="s">
        <v>50998</v>
      </c>
      <c r="D22454" s="749" t="s">
        <v>50999</v>
      </c>
      <c r="I22454" s="749" t="s">
        <v>30</v>
      </c>
      <c r="J22454" s="749" t="n">
        <v>71.63</v>
      </c>
    </row>
    <row collapsed="false" customFormat="false" customHeight="true" hidden="true" ht="12.75" outlineLevel="0" r="22455">
      <c r="A22455" s="749" t="s">
        <v>51001</v>
      </c>
      <c r="B22455" s="749" t="str">
        <f aca="false">C22455&amp;D22455&amp;E22455&amp;F22455&amp;G22455&amp;H22455</f>
        <v>REDE DE B.T.,AEREA,COM 4(QUATRO)CONDUTORES DE ALUMINIO,EXCLUSIVE FORNECIMENTO DOS CONDUTORES(LANCE).INSTALACAO</v>
      </c>
      <c r="C22455" s="749" t="s">
        <v>51002</v>
      </c>
      <c r="D22455" s="749" t="s">
        <v>51003</v>
      </c>
      <c r="I22455" s="749" t="s">
        <v>30</v>
      </c>
      <c r="J22455" s="749" t="n">
        <v>127.1</v>
      </c>
    </row>
    <row collapsed="false" customFormat="false" customHeight="true" hidden="true" ht="12.75" outlineLevel="0" r="22456">
      <c r="A22456" s="749" t="s">
        <v>51004</v>
      </c>
      <c r="B22456" s="749" t="str">
        <f aca="false">C22456&amp;D22456&amp;E22456&amp;F22456&amp;G22456&amp;H22456</f>
        <v>REDE DE B.T.,AEREA,COM 4(QUATRO)CONDUTORES DE ALUMINIO,EXCLUSIVE FORNECIMENTO DOS CONDUTORES(LANCE).INSTALACAO</v>
      </c>
      <c r="C22456" s="749" t="s">
        <v>51002</v>
      </c>
      <c r="D22456" s="749" t="s">
        <v>51003</v>
      </c>
      <c r="I22456" s="749" t="s">
        <v>30</v>
      </c>
      <c r="J22456" s="749" t="n">
        <v>110.21</v>
      </c>
    </row>
    <row collapsed="false" customFormat="false" customHeight="true" hidden="true" ht="12.75" outlineLevel="0" r="22457">
      <c r="A22457" s="749" t="s">
        <v>51005</v>
      </c>
      <c r="B22457" s="749" t="str">
        <f aca="false">C22457&amp;D22457&amp;E22457&amp;F22457&amp;G22457&amp;H22457</f>
        <v>REDE DE B.T.,AEREA,COM 1(UM)CONDUTOR DE ALUMINIO,EXCLUSIVE FORNECIMENTO DO CONDUTOR(LANCE).INSTALACAO</v>
      </c>
      <c r="C22457" s="749" t="s">
        <v>51006</v>
      </c>
      <c r="D22457" s="749" t="s">
        <v>51007</v>
      </c>
      <c r="I22457" s="749" t="s">
        <v>30</v>
      </c>
      <c r="J22457" s="749" t="n">
        <v>38.13</v>
      </c>
    </row>
    <row collapsed="false" customFormat="false" customHeight="true" hidden="true" ht="12.75" outlineLevel="0" r="22458">
      <c r="A22458" s="749" t="s">
        <v>51008</v>
      </c>
      <c r="B22458" s="749" t="str">
        <f aca="false">C22458&amp;D22458&amp;E22458&amp;F22458&amp;G22458&amp;H22458</f>
        <v>REDE DE B.T.,AEREA,COM 1(UM)CONDUTOR DE ALUMINIO,EXCLUSIVE FORNECIMENTO DO CONDUTOR(LANCE).INSTALACAO</v>
      </c>
      <c r="C22458" s="749" t="s">
        <v>51006</v>
      </c>
      <c r="D22458" s="749" t="s">
        <v>51007</v>
      </c>
      <c r="I22458" s="749" t="s">
        <v>30</v>
      </c>
      <c r="J22458" s="749" t="n">
        <v>33.06</v>
      </c>
    </row>
    <row collapsed="false" customFormat="false" customHeight="true" hidden="true" ht="12.75" outlineLevel="0" r="22459">
      <c r="A22459" s="749" t="s">
        <v>51009</v>
      </c>
      <c r="B22459" s="749" t="str">
        <f aca="false">C22459&amp;D22459&amp;E22459&amp;F22459&amp;G22459&amp;H22459</f>
        <v>REDE DE B.T.,AEREA,COM 2(DOIS)CONDUTORES DE ALUMINIO,EXCLUSIVE FORNECIMENTO DO CONDUTOR(LANCE).INSTALACAO</v>
      </c>
      <c r="C22459" s="749" t="s">
        <v>51010</v>
      </c>
      <c r="D22459" s="749" t="s">
        <v>51011</v>
      </c>
      <c r="I22459" s="749" t="s">
        <v>30</v>
      </c>
      <c r="J22459" s="749" t="n">
        <v>63.55</v>
      </c>
    </row>
    <row collapsed="false" customFormat="false" customHeight="true" hidden="true" ht="12.75" outlineLevel="0" r="22460">
      <c r="A22460" s="749" t="s">
        <v>51012</v>
      </c>
      <c r="B22460" s="749" t="str">
        <f aca="false">C22460&amp;D22460&amp;E22460&amp;F22460&amp;G22460&amp;H22460</f>
        <v>REDE DE B.T.,AEREA,COM 2(DOIS)CONDUTORES DE ALUMINIO,EXCLUSIVE FORNECIMENTO DO CONDUTOR(LANCE).INSTALACAO</v>
      </c>
      <c r="C22460" s="749" t="s">
        <v>51010</v>
      </c>
      <c r="D22460" s="749" t="s">
        <v>51011</v>
      </c>
      <c r="I22460" s="749" t="s">
        <v>30</v>
      </c>
      <c r="J22460" s="749" t="n">
        <v>55.1</v>
      </c>
    </row>
    <row collapsed="false" customFormat="false" customHeight="true" hidden="true" ht="12.75" outlineLevel="0" r="22461">
      <c r="A22461" s="749" t="s">
        <v>51013</v>
      </c>
      <c r="B22461" s="749" t="str">
        <f aca="false">C22461&amp;D22461&amp;E22461&amp;F22461&amp;G22461&amp;H22461</f>
        <v>REDE B.T.,AEREA,COM CABO MULTIPLEX OU SIMILAR,DE ALUMINIO,EXCLUSIVE FORNECIMENTO DO CABO.INSTALACAO</v>
      </c>
      <c r="C22461" s="749" t="s">
        <v>51014</v>
      </c>
      <c r="D22461" s="749" t="s">
        <v>51015</v>
      </c>
      <c r="I22461" s="749" t="s">
        <v>30</v>
      </c>
      <c r="J22461" s="749" t="n">
        <v>7.37</v>
      </c>
    </row>
    <row collapsed="false" customFormat="false" customHeight="true" hidden="true" ht="12.75" outlineLevel="0" r="22462">
      <c r="A22462" s="749" t="s">
        <v>51016</v>
      </c>
      <c r="B22462" s="749" t="str">
        <f aca="false">C22462&amp;D22462&amp;E22462&amp;F22462&amp;G22462&amp;H22462</f>
        <v>REDE B.T.,AEREA,COM CABO MULTIPLEX OU SIMILAR,DE ALUMINIO,EXCLUSIVE FORNECIMENTO DO CABO.INSTALACAO</v>
      </c>
      <c r="C22462" s="749" t="s">
        <v>51014</v>
      </c>
      <c r="D22462" s="749" t="s">
        <v>51015</v>
      </c>
      <c r="I22462" s="749" t="s">
        <v>30</v>
      </c>
      <c r="J22462" s="749" t="n">
        <v>6.39</v>
      </c>
    </row>
    <row collapsed="false" customFormat="false" customHeight="true" hidden="true" ht="12.75" outlineLevel="0" r="22463">
      <c r="A22463" s="749" t="s">
        <v>51017</v>
      </c>
      <c r="B22463" s="749" t="str">
        <f aca="false">C22463&amp;D22463&amp;E22463&amp;F22463&amp;G22463&amp;H22463</f>
        <v>ISOLADOR DE BAIXA TENSAO(BT),TIPO CARRETEL,NA COR MARROM,MEDINDO(72X72)MM.FORNECIMENTO</v>
      </c>
      <c r="C22463" s="749" t="s">
        <v>51018</v>
      </c>
      <c r="D22463" s="749" t="s">
        <v>51019</v>
      </c>
      <c r="I22463" s="749" t="s">
        <v>30</v>
      </c>
      <c r="J22463" s="749" t="n">
        <v>3.53</v>
      </c>
    </row>
    <row collapsed="false" customFormat="false" customHeight="true" hidden="true" ht="12.75" outlineLevel="0" r="22464">
      <c r="A22464" s="749" t="s">
        <v>51020</v>
      </c>
      <c r="B22464" s="749" t="str">
        <f aca="false">C22464&amp;D22464&amp;E22464&amp;F22464&amp;G22464&amp;H22464</f>
        <v>ISOLADOR DE BAIXA TENSAO(BT),TIPO CARRETEL,NA COR MARROM,MEDINDO(72X72)MM.FORNECIMENTO</v>
      </c>
      <c r="C22464" s="749" t="s">
        <v>51018</v>
      </c>
      <c r="D22464" s="749" t="s">
        <v>51019</v>
      </c>
      <c r="I22464" s="749" t="s">
        <v>30</v>
      </c>
      <c r="J22464" s="749" t="n">
        <v>3.53</v>
      </c>
    </row>
    <row collapsed="false" customFormat="false" customHeight="true" hidden="true" ht="12.75" outlineLevel="0" r="22465">
      <c r="A22465" s="749" t="s">
        <v>51021</v>
      </c>
      <c r="B22465" s="749" t="str">
        <f aca="false">C22465&amp;D22465&amp;E22465&amp;F22465&amp;G22465&amp;H22465</f>
        <v>ISOLADOR TIPO PINO,13,8KV.FORNECIMENTO</v>
      </c>
      <c r="C22465" s="749" t="s">
        <v>51022</v>
      </c>
      <c r="I22465" s="749" t="s">
        <v>30</v>
      </c>
      <c r="J22465" s="749" t="n">
        <v>11.69</v>
      </c>
    </row>
    <row collapsed="false" customFormat="false" customHeight="true" hidden="true" ht="12.75" outlineLevel="0" r="22466">
      <c r="A22466" s="749" t="s">
        <v>51023</v>
      </c>
      <c r="B22466" s="749" t="str">
        <f aca="false">C22466&amp;D22466&amp;E22466&amp;F22466&amp;G22466&amp;H22466</f>
        <v>ISOLADOR TIPO PINO,13,8KV.FORNECIMENTO</v>
      </c>
      <c r="C22466" s="749" t="s">
        <v>51022</v>
      </c>
      <c r="I22466" s="749" t="s">
        <v>30</v>
      </c>
      <c r="J22466" s="749" t="n">
        <v>11.69</v>
      </c>
    </row>
    <row collapsed="false" customFormat="false" customHeight="true" hidden="true" ht="12.75" outlineLevel="0" r="22467">
      <c r="A22467" s="749" t="s">
        <v>51024</v>
      </c>
      <c r="B22467" s="749" t="str">
        <f aca="false">C22467&amp;D22467&amp;E22467&amp;F22467&amp;G22467&amp;H22467</f>
        <v>MUFLA TERMINAL PARA CABO SINGELO 50MM2,15KV,INCLUSIVE BRACADEIRA PARA FIXACAO.FORNECIMENTO E ASSENTAMENTO</v>
      </c>
      <c r="C22467" s="749" t="s">
        <v>51025</v>
      </c>
      <c r="D22467" s="749" t="s">
        <v>51026</v>
      </c>
      <c r="I22467" s="749" t="s">
        <v>30</v>
      </c>
      <c r="J22467" s="749" t="n">
        <v>157.54</v>
      </c>
    </row>
    <row collapsed="false" customFormat="false" customHeight="true" hidden="true" ht="12.75" outlineLevel="0" r="22468">
      <c r="A22468" s="749" t="s">
        <v>51027</v>
      </c>
      <c r="B22468" s="749" t="str">
        <f aca="false">C22468&amp;D22468&amp;E22468&amp;F22468&amp;G22468&amp;H22468</f>
        <v>MUFLA TERMINAL PARA CABO SINGELO 50MM2,15KV,INCLUSIVE BRACADEIRA PARA FIXACAO.FORNECIMENTO E ASSENTAMENTO</v>
      </c>
      <c r="C22468" s="749" t="s">
        <v>51025</v>
      </c>
      <c r="D22468" s="749" t="s">
        <v>51026</v>
      </c>
      <c r="I22468" s="749" t="s">
        <v>30</v>
      </c>
      <c r="J22468" s="749" t="n">
        <v>153.32</v>
      </c>
    </row>
    <row collapsed="false" customFormat="false" customHeight="true" hidden="true" ht="12.75" outlineLevel="0" r="22469">
      <c r="A22469" s="749" t="s">
        <v>51028</v>
      </c>
      <c r="B22469" s="749" t="str">
        <f aca="false">C22469&amp;D22469&amp;E22469&amp;F22469&amp;G22469&amp;H22469</f>
        <v>BRACO CURVO,EM ACO DE BAIXO TEOR DE CARBONO SAE 1010/1020 GALVANIZADO A FUSAO,INTERNA E EXTERNAMENTE POR IMERSAO UNICA EM BANHO DE ZINCO,CONFORME NBR-7398 E 7400 DA ABNT,COM 1,77MDE PROJECAO HORIZONTAL,DIAMETRO EXTERNO DE 25,5MM,CONFORME DESENHO A4-1688-PD E ESPECIFICACAO EM-RIOLUZ Nº17.FORNECIMENTO</v>
      </c>
      <c r="C22469" s="749" t="s">
        <v>51029</v>
      </c>
      <c r="D22469" s="749" t="s">
        <v>51030</v>
      </c>
      <c r="E22469" s="749" t="s">
        <v>51031</v>
      </c>
      <c r="F22469" s="749" t="s">
        <v>51032</v>
      </c>
      <c r="G22469" s="749" t="s">
        <v>51033</v>
      </c>
      <c r="H22469" s="749" t="s">
        <v>11365</v>
      </c>
      <c r="I22469" s="749" t="s">
        <v>30</v>
      </c>
      <c r="J22469" s="749" t="n">
        <v>22.42</v>
      </c>
    </row>
    <row collapsed="false" customFormat="false" customHeight="true" hidden="true" ht="12.75" outlineLevel="0" r="22470">
      <c r="A22470" s="749" t="s">
        <v>51034</v>
      </c>
      <c r="B22470" s="749" t="str">
        <f aca="false">C22470&amp;D22470&amp;E22470&amp;F22470&amp;G22470&amp;H22470</f>
        <v>BRACO CURVO,EM ACO DE BAIXO TEOR DE CARBONO SAE 1010/1020 GALVANIZADO A FUSAO,INTERNA E EXTERNAMENTE POR IMERSAO UNICA EM BANHO DE ZINCO,CONFORME NBR-7398 E 7400 DA ABNT,COM 1,77MDE PROJECAO HORIZONTAL,DIAMETRO EXTERNO DE 25,5MM,CONFORME DESENHO A4-1688-PD E ESPECIFICACAO EM-RIOLUZ Nº17.FORNECIMENTO</v>
      </c>
      <c r="C22470" s="749" t="s">
        <v>51029</v>
      </c>
      <c r="D22470" s="749" t="s">
        <v>51030</v>
      </c>
      <c r="E22470" s="749" t="s">
        <v>51031</v>
      </c>
      <c r="F22470" s="749" t="s">
        <v>51032</v>
      </c>
      <c r="G22470" s="749" t="s">
        <v>51033</v>
      </c>
      <c r="H22470" s="749" t="s">
        <v>11365</v>
      </c>
      <c r="I22470" s="749" t="s">
        <v>30</v>
      </c>
      <c r="J22470" s="749" t="n">
        <v>22.42</v>
      </c>
    </row>
    <row collapsed="false" customFormat="false" customHeight="true" hidden="true" ht="12.75" outlineLevel="0" r="22471">
      <c r="A22471" s="749" t="s">
        <v>51035</v>
      </c>
      <c r="B22471" s="749" t="str">
        <f aca="false">C22471&amp;D22471&amp;E22471&amp;F22471&amp;G22471&amp;H22471</f>
        <v>BRACO CURVO,EM ACO DE BAIXO TEOR DE CARBONO SAE 1010/1020 GALVANIZADO A FUSAO,INTERNA E EXTERNAMENTE POR IMERSAO UNICA EM BANHO DE ZINCO,CONFORME NBR-7398 E 7400 DA ABNT,COM 1,77MDE PROJECAO HORIZONTAL,DIAMETRO EXTERNO DE 48MM,CONFORME DESENHO A4-1407-PD E ESPECIFICACAO EM-RIOLUZ Nº17.FORNECIMENTO</v>
      </c>
      <c r="C22471" s="749" t="s">
        <v>51029</v>
      </c>
      <c r="D22471" s="749" t="s">
        <v>51030</v>
      </c>
      <c r="E22471" s="749" t="s">
        <v>51031</v>
      </c>
      <c r="F22471" s="749" t="s">
        <v>51036</v>
      </c>
      <c r="G22471" s="749" t="s">
        <v>51037</v>
      </c>
      <c r="I22471" s="749" t="s">
        <v>30</v>
      </c>
      <c r="J22471" s="749" t="n">
        <v>93.55</v>
      </c>
    </row>
    <row collapsed="false" customFormat="false" customHeight="true" hidden="true" ht="12.75" outlineLevel="0" r="22472">
      <c r="A22472" s="749" t="s">
        <v>51038</v>
      </c>
      <c r="B22472" s="749" t="str">
        <f aca="false">C22472&amp;D22472&amp;E22472&amp;F22472&amp;G22472&amp;H22472</f>
        <v>BRACO CURVO,EM ACO DE BAIXO TEOR DE CARBONO SAE 1010/1020 GALVANIZADO A FUSAO,INTERNA E EXTERNAMENTE POR IMERSAO UNICA EM BANHO DE ZINCO,CONFORME NBR-7398 E 7400 DA ABNT,COM 1,77MDE PROJECAO HORIZONTAL,DIAMETRO EXTERNO DE 48MM,CONFORME DESENHO A4-1407-PD E ESPECIFICACAO EM-RIOLUZ Nº17.FORNECIMENTO</v>
      </c>
      <c r="C22472" s="749" t="s">
        <v>51029</v>
      </c>
      <c r="D22472" s="749" t="s">
        <v>51030</v>
      </c>
      <c r="E22472" s="749" t="s">
        <v>51031</v>
      </c>
      <c r="F22472" s="749" t="s">
        <v>51036</v>
      </c>
      <c r="G22472" s="749" t="s">
        <v>51037</v>
      </c>
      <c r="I22472" s="749" t="s">
        <v>30</v>
      </c>
      <c r="J22472" s="749" t="n">
        <v>93.55</v>
      </c>
    </row>
    <row collapsed="false" customFormat="false" customHeight="true" hidden="true" ht="12.75" outlineLevel="0" r="22473">
      <c r="A22473" s="749" t="s">
        <v>51039</v>
      </c>
      <c r="B22473" s="749" t="str">
        <f aca="false">C22473&amp;D22473&amp;E22473&amp;F22473&amp;G22473&amp;H22473</f>
        <v>BRACO CURVO,EM ACO DE BAIXO TEOR DE CARBONO SAE 1010/1020 GALVANIZADO A FUSAO,INTERNA E EXTERNAMENTE POR IMERSAO UNICA EM BANHO DE ZINCO,CONFORME NBR-7398 E 7400 DA ABNT,COM 3,50MDE PROJECAO HORIZONTAL,DIAMETRO EXTERNO DE 60,3MM,CONFORME DESENHO A4-1153-PD E ESPECIFICACAO EM-RIOLUZ Nº17.FORNECIMENTO</v>
      </c>
      <c r="C22473" s="749" t="s">
        <v>51029</v>
      </c>
      <c r="D22473" s="749" t="s">
        <v>51030</v>
      </c>
      <c r="E22473" s="749" t="s">
        <v>51040</v>
      </c>
      <c r="F22473" s="749" t="s">
        <v>51041</v>
      </c>
      <c r="G22473" s="749" t="s">
        <v>51042</v>
      </c>
      <c r="H22473" s="749" t="s">
        <v>11365</v>
      </c>
      <c r="I22473" s="749" t="s">
        <v>30</v>
      </c>
      <c r="J22473" s="749" t="n">
        <v>210.16</v>
      </c>
    </row>
    <row collapsed="false" customFormat="false" customHeight="true" hidden="true" ht="12.75" outlineLevel="0" r="22474">
      <c r="A22474" s="749" t="s">
        <v>51043</v>
      </c>
      <c r="B22474" s="749" t="str">
        <f aca="false">C22474&amp;D22474&amp;E22474&amp;F22474&amp;G22474&amp;H22474</f>
        <v>BRACO CURVO,EM ACO DE BAIXO TEOR DE CARBONO SAE 1010/1020 GALVANIZADO A FUSAO,INTERNA E EXTERNAMENTE POR IMERSAO UNICA EM BANHO DE ZINCO,CONFORME NBR-7398 E 7400 DA ABNT,COM 3,50MDE PROJECAO HORIZONTAL,DIAMETRO EXTERNO DE 60,3MM,CONFORME DESENHO A4-1153-PD E ESPECIFICACAO EM-RIOLUZ Nº17.FORNECIMENTO</v>
      </c>
      <c r="C22474" s="749" t="s">
        <v>51029</v>
      </c>
      <c r="D22474" s="749" t="s">
        <v>51030</v>
      </c>
      <c r="E22474" s="749" t="s">
        <v>51040</v>
      </c>
      <c r="F22474" s="749" t="s">
        <v>51041</v>
      </c>
      <c r="G22474" s="749" t="s">
        <v>51042</v>
      </c>
      <c r="H22474" s="749" t="s">
        <v>11365</v>
      </c>
      <c r="I22474" s="749" t="s">
        <v>30</v>
      </c>
      <c r="J22474" s="749" t="n">
        <v>210.16</v>
      </c>
    </row>
    <row collapsed="false" customFormat="false" customHeight="true" hidden="true" ht="12.75" outlineLevel="0" r="22475">
      <c r="A22475" s="749" t="s">
        <v>51044</v>
      </c>
      <c r="B22475" s="749" t="str">
        <f aca="false">C22475&amp;D22475&amp;E22475&amp;F22475&amp;G22475&amp;H22475</f>
        <v>BRACO RETO,EM ACO DE BAIXO TEOR DE CARBONO SAE 1010/1020 GALVANIZADO A FUSAO,INTERNA E EXTERNAMENTE POR IMERSAO UNICA EM BANHO DE ZINCO,CONFORME NBR-7398 E 7400 DA ABNT,COM 0,57M DE PROJECAO HORIZONTAL,DIAMETRO EXTERNO DE 25,5MM,CONFORME DESENHO A4-1408-PD E ESPECIFICACAO EM-RIOLUZ Nº17.FORNECIMENTO</v>
      </c>
      <c r="C22475" s="749" t="s">
        <v>51045</v>
      </c>
      <c r="D22475" s="749" t="s">
        <v>51046</v>
      </c>
      <c r="E22475" s="749" t="s">
        <v>51047</v>
      </c>
      <c r="F22475" s="749" t="s">
        <v>51048</v>
      </c>
      <c r="G22475" s="749" t="s">
        <v>51049</v>
      </c>
      <c r="I22475" s="749" t="s">
        <v>30</v>
      </c>
      <c r="J22475" s="749" t="n">
        <v>59</v>
      </c>
    </row>
    <row collapsed="false" customFormat="false" customHeight="true" hidden="true" ht="12.75" outlineLevel="0" r="22476">
      <c r="A22476" s="749" t="s">
        <v>51050</v>
      </c>
      <c r="B22476" s="749" t="str">
        <f aca="false">C22476&amp;D22476&amp;E22476&amp;F22476&amp;G22476&amp;H22476</f>
        <v>BRACO RETO,EM ACO DE BAIXO TEOR DE CARBONO SAE 1010/1020 GALVANIZADO A FUSAO,INTERNA E EXTERNAMENTE POR IMERSAO UNICA EM BANHO DE ZINCO,CONFORME NBR-7398 E 7400 DA ABNT,COM 0,57M DE PROJECAO HORIZONTAL,DIAMETRO EXTERNO DE 25,5MM,CONFORME DESENHO A4-1408-PD E ESPECIFICACAO EM-RIOLUZ Nº17.FORNECIMENTO</v>
      </c>
      <c r="C22476" s="749" t="s">
        <v>51045</v>
      </c>
      <c r="D22476" s="749" t="s">
        <v>51046</v>
      </c>
      <c r="E22476" s="749" t="s">
        <v>51047</v>
      </c>
      <c r="F22476" s="749" t="s">
        <v>51048</v>
      </c>
      <c r="G22476" s="749" t="s">
        <v>51049</v>
      </c>
      <c r="I22476" s="749" t="s">
        <v>30</v>
      </c>
      <c r="J22476" s="749" t="n">
        <v>59</v>
      </c>
    </row>
    <row collapsed="false" customFormat="false" customHeight="true" hidden="true" ht="12.75" outlineLevel="0" r="22477">
      <c r="A22477" s="749" t="s">
        <v>51051</v>
      </c>
      <c r="B22477" s="749" t="str">
        <f aca="false">C22477&amp;D22477&amp;E22477&amp;F22477&amp;G22477&amp;H22477</f>
        <v>BRACO CURVO,EM ACO DE BAIXO TEOR DE CARBONO SAE 1010/1020 GALVANIZADO A FUSAO,INTERNA E EXTERNAMENTE POR IMERSAO UNICA EM BANHO DE ZINCO,CONFORME NBR-7398 E 7400 DA ABNT,COM 2,50MDE PROJECAO HORIZONTAL,DIAMETRO EXTERNO DE 60,3MM,CONFORME DESENHO A4-1229-PD E ESPECIFICACAO EM-RIOLUZ Nº17.FORNECIMENTO</v>
      </c>
      <c r="C22477" s="749" t="s">
        <v>51029</v>
      </c>
      <c r="D22477" s="749" t="s">
        <v>51030</v>
      </c>
      <c r="E22477" s="749" t="s">
        <v>51052</v>
      </c>
      <c r="F22477" s="749" t="s">
        <v>51041</v>
      </c>
      <c r="G22477" s="749" t="s">
        <v>51053</v>
      </c>
      <c r="H22477" s="749" t="s">
        <v>11365</v>
      </c>
      <c r="I22477" s="749" t="s">
        <v>30</v>
      </c>
      <c r="J22477" s="749" t="n">
        <v>166</v>
      </c>
    </row>
    <row collapsed="false" customFormat="false" customHeight="true" hidden="true" ht="12.75" outlineLevel="0" r="22478">
      <c r="A22478" s="749" t="s">
        <v>51054</v>
      </c>
      <c r="B22478" s="749" t="str">
        <f aca="false">C22478&amp;D22478&amp;E22478&amp;F22478&amp;G22478&amp;H22478</f>
        <v>BRACO CURVO,EM ACO DE BAIXO TEOR DE CARBONO SAE 1010/1020 GALVANIZADO A FUSAO,INTERNA E EXTERNAMENTE POR IMERSAO UNICA EM BANHO DE ZINCO,CONFORME NBR-7398 E 7400 DA ABNT,COM 2,50MDE PROJECAO HORIZONTAL,DIAMETRO EXTERNO DE 60,3MM,CONFORME DESENHO A4-1229-PD E ESPECIFICACAO EM-RIOLUZ Nº17.FORNECIMENTO</v>
      </c>
      <c r="C22478" s="749" t="s">
        <v>51029</v>
      </c>
      <c r="D22478" s="749" t="s">
        <v>51030</v>
      </c>
      <c r="E22478" s="749" t="s">
        <v>51052</v>
      </c>
      <c r="F22478" s="749" t="s">
        <v>51041</v>
      </c>
      <c r="G22478" s="749" t="s">
        <v>51053</v>
      </c>
      <c r="H22478" s="749" t="s">
        <v>11365</v>
      </c>
      <c r="I22478" s="749" t="s">
        <v>30</v>
      </c>
      <c r="J22478" s="749" t="n">
        <v>166</v>
      </c>
    </row>
    <row collapsed="false" customFormat="false" customHeight="true" hidden="true" ht="12.75" outlineLevel="0" r="22479">
      <c r="A22479" s="749" t="s">
        <v>51055</v>
      </c>
      <c r="B22479" s="749" t="str">
        <f aca="false">C22479&amp;D22479&amp;E22479&amp;F22479&amp;G22479&amp;H22479</f>
        <v>BRACO DE ACO GALVANIZADO,CURVO,COM 2,50M DE PROJECAO HORIZONTAL E DIAMETRO EXTERNO DE 48MM.FORNECIMENTO</v>
      </c>
      <c r="C22479" s="749" t="s">
        <v>51056</v>
      </c>
      <c r="D22479" s="749" t="s">
        <v>51057</v>
      </c>
      <c r="I22479" s="749" t="s">
        <v>30</v>
      </c>
      <c r="J22479" s="749" t="n">
        <v>126.4</v>
      </c>
    </row>
    <row collapsed="false" customFormat="false" customHeight="true" hidden="true" ht="12.75" outlineLevel="0" r="22480">
      <c r="A22480" s="749" t="s">
        <v>51058</v>
      </c>
      <c r="B22480" s="749" t="str">
        <f aca="false">C22480&amp;D22480&amp;E22480&amp;F22480&amp;G22480&amp;H22480</f>
        <v>BRACO DE ACO GALVANIZADO,CURVO,COM 2,50M DE PROJECAO HORIZONTAL E DIAMETRO EXTERNO DE 48MM.FORNECIMENTO</v>
      </c>
      <c r="C22480" s="749" t="s">
        <v>51056</v>
      </c>
      <c r="D22480" s="749" t="s">
        <v>51057</v>
      </c>
      <c r="I22480" s="749" t="s">
        <v>30</v>
      </c>
      <c r="J22480" s="749" t="n">
        <v>126.4</v>
      </c>
    </row>
    <row collapsed="false" customFormat="false" customHeight="true" hidden="true" ht="12.75" outlineLevel="0" r="22481">
      <c r="A22481" s="749" t="s">
        <v>51059</v>
      </c>
      <c r="B22481" s="749" t="str">
        <f aca="false">C22481&amp;D22481&amp;E22481&amp;F22481&amp;G22481&amp;H22481</f>
        <v>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v>
      </c>
      <c r="C22481" s="749" t="s">
        <v>51060</v>
      </c>
      <c r="D22481" s="749" t="s">
        <v>51061</v>
      </c>
      <c r="E22481" s="749" t="s">
        <v>51062</v>
      </c>
      <c r="F22481" s="749" t="s">
        <v>51063</v>
      </c>
      <c r="G22481" s="749" t="s">
        <v>51064</v>
      </c>
      <c r="H22481" s="749" t="s">
        <v>51065</v>
      </c>
      <c r="I22481" s="749" t="s">
        <v>30</v>
      </c>
      <c r="J22481" s="749" t="n">
        <v>253.21</v>
      </c>
    </row>
    <row collapsed="false" customFormat="false" customHeight="true" hidden="true" ht="12.75" outlineLevel="0" r="22482">
      <c r="A22482" s="749" t="s">
        <v>51066</v>
      </c>
      <c r="B22482" s="749" t="str">
        <f aca="false">C22482&amp;D22482&amp;E22482&amp;F22482&amp;G22482&amp;H22482</f>
        <v>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v>
      </c>
      <c r="C22482" s="749" t="s">
        <v>51060</v>
      </c>
      <c r="D22482" s="749" t="s">
        <v>51061</v>
      </c>
      <c r="E22482" s="749" t="s">
        <v>51062</v>
      </c>
      <c r="F22482" s="749" t="s">
        <v>51063</v>
      </c>
      <c r="G22482" s="749" t="s">
        <v>51064</v>
      </c>
      <c r="H22482" s="749" t="s">
        <v>51065</v>
      </c>
      <c r="I22482" s="749" t="s">
        <v>30</v>
      </c>
      <c r="J22482" s="749" t="n">
        <v>253.21</v>
      </c>
    </row>
    <row collapsed="false" customFormat="false" customHeight="true" hidden="true" ht="12.75" outlineLevel="0" r="22483">
      <c r="A22483" s="749" t="s">
        <v>51067</v>
      </c>
      <c r="B22483" s="749" t="str">
        <f aca="false">C22483&amp;D22483&amp;E22483&amp;F22483&amp;G22483&amp;H22483</f>
        <v>LUMINARIA LRJ-35 PARA LAMPADA VAPOR DE SODIO DE 100W,TUBULAR,COM EQUIPAMENTO AUXILIAR INTEGRADO 220V(EM-RIOLUZ Nº30),ENCAIXE EM TUBO COM DIAMETRO DE 48MM,CORPO EM ALUMINIO INJETADO A ALTA PRESSAO,DIFUSOR EM POLICARBONATO INJETADO,RECEPTACULO E-40 COM ISOLAMENTO PARA 5KV,CONFORME ESPECIFICACAO EM-RIOLUZ Nº65.FORNECIMENTO</v>
      </c>
      <c r="C22483" s="749" t="s">
        <v>51068</v>
      </c>
      <c r="D22483" s="749" t="s">
        <v>51069</v>
      </c>
      <c r="E22483" s="749" t="s">
        <v>51070</v>
      </c>
      <c r="F22483" s="749" t="s">
        <v>51071</v>
      </c>
      <c r="G22483" s="749" t="s">
        <v>51072</v>
      </c>
      <c r="H22483" s="749" t="s">
        <v>51073</v>
      </c>
      <c r="I22483" s="749" t="s">
        <v>30</v>
      </c>
      <c r="J22483" s="749" t="n">
        <v>306.32</v>
      </c>
    </row>
    <row collapsed="false" customFormat="false" customHeight="true" hidden="true" ht="12.75" outlineLevel="0" r="22484">
      <c r="A22484" s="749" t="s">
        <v>51074</v>
      </c>
      <c r="B22484" s="749" t="str">
        <f aca="false">C22484&amp;D22484&amp;E22484&amp;F22484&amp;G22484&amp;H22484</f>
        <v>LUMINARIA LRJ-35 PARA LAMPADA VAPOR DE SODIO DE 100W,TUBULAR,COM EQUIPAMENTO AUXILIAR INTEGRADO 220V(EM-RIOLUZ Nº30),ENCAIXE EM TUBO COM DIAMETRO DE 48MM,CORPO EM ALUMINIO INJETADO A ALTA PRESSAO,DIFUSOR EM POLICARBONATO INJETADO,RECEPTACULO E-40 COM ISOLAMENTO PARA 5KV,CONFORME ESPECIFICACAO EM-RIOLUZ Nº65.FORNECIMENTO</v>
      </c>
      <c r="C22484" s="749" t="s">
        <v>51068</v>
      </c>
      <c r="D22484" s="749" t="s">
        <v>51069</v>
      </c>
      <c r="E22484" s="749" t="s">
        <v>51070</v>
      </c>
      <c r="F22484" s="749" t="s">
        <v>51071</v>
      </c>
      <c r="G22484" s="749" t="s">
        <v>51072</v>
      </c>
      <c r="H22484" s="749" t="s">
        <v>51073</v>
      </c>
      <c r="I22484" s="749" t="s">
        <v>30</v>
      </c>
      <c r="J22484" s="749" t="n">
        <v>306.32</v>
      </c>
    </row>
    <row collapsed="false" customFormat="false" customHeight="true" hidden="true" ht="12.75" outlineLevel="0" r="22485">
      <c r="A22485" s="749" t="s">
        <v>51075</v>
      </c>
      <c r="B22485" s="749" t="str">
        <f aca="false">C22485&amp;D22485&amp;E22485&amp;F22485&amp;G22485&amp;H22485</f>
        <v>LUMINARIA LRJ-35 PARA LAMPADA MULTIVAPOR METALICO DE 100W,TUBULAR OU OVOIDE CLARA,COM EQUIPAMENTO AUXILIAR INTEGRADO 220V(EM-RIOLUZ Nº30),ENCAIXE EM TUBO COM DIAMETRO DE 48MM,CORPO EM ALUMINIO INJETADO A ALTA PRESSAO,DIFUSOR EM POLICARBONATO INJETADO,RECEPTACULO E-27 COM ISOLAMENTO PARA 5KV,CONFORME ESPECIFICACAO EM-RIOLUZ Nº65.FORNECIMENTO</v>
      </c>
      <c r="C22485" s="749" t="s">
        <v>51076</v>
      </c>
      <c r="D22485" s="749" t="s">
        <v>51077</v>
      </c>
      <c r="E22485" s="749" t="s">
        <v>51078</v>
      </c>
      <c r="F22485" s="749" t="s">
        <v>51079</v>
      </c>
      <c r="G22485" s="749" t="s">
        <v>51080</v>
      </c>
      <c r="H22485" s="749" t="s">
        <v>51081</v>
      </c>
      <c r="I22485" s="749" t="s">
        <v>30</v>
      </c>
      <c r="J22485" s="749" t="n">
        <v>306.32</v>
      </c>
    </row>
    <row collapsed="false" customFormat="false" customHeight="true" hidden="true" ht="12.75" outlineLevel="0" r="22486">
      <c r="A22486" s="749" t="s">
        <v>51082</v>
      </c>
      <c r="B22486" s="749" t="str">
        <f aca="false">C22486&amp;D22486&amp;E22486&amp;F22486&amp;G22486&amp;H22486</f>
        <v>LUMINARIA LRJ-35 PARA LAMPADA MULTIVAPOR METALICO DE 100W,TUBULAR OU OVOIDE CLARA,COM EQUIPAMENTO AUXILIAR INTEGRADO 220V(EM-RIOLUZ Nº30),ENCAIXE EM TUBO COM DIAMETRO DE 48MM,CORPO EM ALUMINIO INJETADO A ALTA PRESSAO,DIFUSOR EM POLICARBONATO INJETADO,RECEPTACULO E-27 COM ISOLAMENTO PARA 5KV,CONFORME ESPECIFICACAO EM-RIOLUZ Nº65.FORNECIMENTO</v>
      </c>
      <c r="C22486" s="749" t="s">
        <v>51076</v>
      </c>
      <c r="D22486" s="749" t="s">
        <v>51077</v>
      </c>
      <c r="E22486" s="749" t="s">
        <v>51078</v>
      </c>
      <c r="F22486" s="749" t="s">
        <v>51079</v>
      </c>
      <c r="G22486" s="749" t="s">
        <v>51080</v>
      </c>
      <c r="H22486" s="749" t="s">
        <v>51081</v>
      </c>
      <c r="I22486" s="749" t="s">
        <v>30</v>
      </c>
      <c r="J22486" s="749" t="n">
        <v>306.32</v>
      </c>
    </row>
    <row collapsed="false" customFormat="false" customHeight="true" hidden="true" ht="12.75" outlineLevel="0" r="22487">
      <c r="A22487" s="749" t="s">
        <v>51083</v>
      </c>
      <c r="B22487" s="749" t="str">
        <f aca="false">C22487&amp;D22487&amp;E22487&amp;F22487&amp;G22487&amp;H22487</f>
        <v>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v>
      </c>
      <c r="C22487" s="749" t="s">
        <v>51084</v>
      </c>
      <c r="D22487" s="749" t="s">
        <v>51085</v>
      </c>
      <c r="E22487" s="749" t="s">
        <v>51086</v>
      </c>
      <c r="F22487" s="749" t="s">
        <v>51087</v>
      </c>
      <c r="G22487" s="749" t="s">
        <v>51088</v>
      </c>
      <c r="H22487" s="749" t="s">
        <v>51089</v>
      </c>
      <c r="I22487" s="749" t="s">
        <v>30</v>
      </c>
      <c r="J22487" s="749" t="n">
        <v>253.21</v>
      </c>
    </row>
    <row collapsed="false" customFormat="false" customHeight="true" hidden="true" ht="12.75" outlineLevel="0" r="22488">
      <c r="A22488" s="749" t="s">
        <v>51090</v>
      </c>
      <c r="B22488" s="749" t="str">
        <f aca="false">C22488&amp;D22488&amp;E22488&amp;F22488&amp;G22488&amp;H22488</f>
        <v>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v>
      </c>
      <c r="C22488" s="749" t="s">
        <v>51084</v>
      </c>
      <c r="D22488" s="749" t="s">
        <v>51085</v>
      </c>
      <c r="E22488" s="749" t="s">
        <v>51086</v>
      </c>
      <c r="F22488" s="749" t="s">
        <v>51087</v>
      </c>
      <c r="G22488" s="749" t="s">
        <v>51088</v>
      </c>
      <c r="H22488" s="749" t="s">
        <v>51089</v>
      </c>
      <c r="I22488" s="749" t="s">
        <v>30</v>
      </c>
      <c r="J22488" s="749" t="n">
        <v>253.21</v>
      </c>
    </row>
    <row collapsed="false" customFormat="false" customHeight="true" hidden="true" ht="12.75" outlineLevel="0" r="22489">
      <c r="A22489" s="749" t="s">
        <v>51091</v>
      </c>
      <c r="B22489" s="749" t="str">
        <f aca="false">C22489&amp;D22489&amp;E22489&amp;F22489&amp;G22489&amp;H22489</f>
        <v>LUMINARIA LRJ-33 PARA LAMPADA VAPOR DE SODIO OU MULTIVAPOR METALICO DE 250W,IP-66,VIDRO CURVO,CORPO EM ALUMINIO INJETADO,PARA ENCAIXE EM TUBO COM DIAMETRO DE 60,3MM,COM EQUIPAMENTO AUXILIAR INTEGRADO(EM-RIOLUZ Nº30),REFLETOR EM CHAPA DE ALUMINIO 99,85% CONFORME ESPECIFICACAO EM-RIOLUZ Nº63.FORNECIMENTO</v>
      </c>
      <c r="C22489" s="749" t="s">
        <v>51092</v>
      </c>
      <c r="D22489" s="749" t="s">
        <v>51093</v>
      </c>
      <c r="E22489" s="749" t="s">
        <v>51094</v>
      </c>
      <c r="F22489" s="749" t="s">
        <v>51095</v>
      </c>
      <c r="G22489" s="749" t="s">
        <v>51096</v>
      </c>
      <c r="H22489" s="749" t="s">
        <v>12120</v>
      </c>
      <c r="I22489" s="749" t="s">
        <v>30</v>
      </c>
      <c r="J22489" s="749" t="n">
        <v>858.63</v>
      </c>
    </row>
    <row collapsed="false" customFormat="false" customHeight="true" hidden="true" ht="12.75" outlineLevel="0" r="22490">
      <c r="A22490" s="749" t="s">
        <v>51097</v>
      </c>
      <c r="B22490" s="749" t="str">
        <f aca="false">C22490&amp;D22490&amp;E22490&amp;F22490&amp;G22490&amp;H22490</f>
        <v>LUMINARIA LRJ-33 PARA LAMPADA VAPOR DE SODIO OU MULTIVAPOR METALICO DE 250W,IP-66,VIDRO CURVO,CORPO EM ALUMINIO INJETADO,PARA ENCAIXE EM TUBO COM DIAMETRO DE 60,3MM,COM EQUIPAMENTO AUXILIAR INTEGRADO(EM-RIOLUZ Nº30),REFLETOR EM CHAPA DE ALUMINIO 99,85% CONFORME ESPECIFICACAO EM-RIOLUZ Nº63.FORNECIMENTO</v>
      </c>
      <c r="C22490" s="749" t="s">
        <v>51092</v>
      </c>
      <c r="D22490" s="749" t="s">
        <v>51093</v>
      </c>
      <c r="E22490" s="749" t="s">
        <v>51094</v>
      </c>
      <c r="F22490" s="749" t="s">
        <v>51095</v>
      </c>
      <c r="G22490" s="749" t="s">
        <v>51096</v>
      </c>
      <c r="H22490" s="749" t="s">
        <v>12120</v>
      </c>
      <c r="I22490" s="749" t="s">
        <v>30</v>
      </c>
      <c r="J22490" s="749" t="n">
        <v>858.63</v>
      </c>
    </row>
    <row collapsed="false" customFormat="false" customHeight="true" hidden="true" ht="12.75" outlineLevel="0" r="22491">
      <c r="A22491" s="749" t="s">
        <v>51098</v>
      </c>
      <c r="B22491" s="749" t="str">
        <f aca="false">C22491&amp;D22491&amp;E22491&amp;F22491&amp;G22491&amp;H22491</f>
        <v>LUMINARIA LRJ-37 PARA LAMPADA A VAPOR DE SODIO OU MULTIVAPOR METALICO DE 250W TUBULAR,COM EQUIPAMENTO AUXILIAR INTEGRADO 220/250V (EM-RIOLUZ Nº30),ENCAIXE EM TUBO COM DIAMETRO DE 60,3MM,CORPO EM ALUMINIO INJETADO A ALTA PRESSAO,DIFUSOR EM POLICARBONATO INJETADO,RECEPTACULO E-40 COM ISOLAMENTO PARA 5KV,CONFORME ESPECIFICACAO EM-RIOLUZ Nº68.FORNECIMENTO</v>
      </c>
      <c r="C22491" s="749" t="s">
        <v>51099</v>
      </c>
      <c r="D22491" s="749" t="s">
        <v>51100</v>
      </c>
      <c r="E22491" s="749" t="s">
        <v>51101</v>
      </c>
      <c r="F22491" s="749" t="s">
        <v>51102</v>
      </c>
      <c r="G22491" s="749" t="s">
        <v>51103</v>
      </c>
      <c r="H22491" s="749" t="s">
        <v>51104</v>
      </c>
      <c r="I22491" s="749" t="s">
        <v>30</v>
      </c>
      <c r="J22491" s="749" t="n">
        <v>609.94</v>
      </c>
    </row>
    <row collapsed="false" customFormat="false" customHeight="true" hidden="true" ht="12.75" outlineLevel="0" r="22492">
      <c r="A22492" s="749" t="s">
        <v>51105</v>
      </c>
      <c r="B22492" s="749" t="str">
        <f aca="false">C22492&amp;D22492&amp;E22492&amp;F22492&amp;G22492&amp;H22492</f>
        <v>LUMINARIA LRJ-37 PARA LAMPADA A VAPOR DE SODIO OU MULTIVAPOR METALICO DE 250W TUBULAR,COM EQUIPAMENTO AUXILIAR INTEGRADO 220/250V (EM-RIOLUZ Nº30),ENCAIXE EM TUBO COM DIAMETRO DE 60,3MM,CORPO EM ALUMINIO INJETADO A ALTA PRESSAO,DIFUSOR EM POLICARBONATO INJETADO,RECEPTACULO E-40 COM ISOLAMENTO PARA 5KV,CONFORME ESPECIFICACAO EM-RIOLUZ Nº68.FORNECIMENTO</v>
      </c>
      <c r="C22492" s="749" t="s">
        <v>51099</v>
      </c>
      <c r="D22492" s="749" t="s">
        <v>51100</v>
      </c>
      <c r="E22492" s="749" t="s">
        <v>51101</v>
      </c>
      <c r="F22492" s="749" t="s">
        <v>51102</v>
      </c>
      <c r="G22492" s="749" t="s">
        <v>51103</v>
      </c>
      <c r="H22492" s="749" t="s">
        <v>51104</v>
      </c>
      <c r="I22492" s="749" t="s">
        <v>30</v>
      </c>
      <c r="J22492" s="749" t="n">
        <v>609.94</v>
      </c>
    </row>
    <row collapsed="false" customFormat="false" customHeight="true" hidden="true" ht="12.75" outlineLevel="0" r="22493">
      <c r="A22493" s="749" t="s">
        <v>51106</v>
      </c>
      <c r="B22493" s="749" t="str">
        <f aca="false">C22493&amp;D22493&amp;E22493&amp;F22493&amp;G22493&amp;H22493</f>
        <v>LUMINARIA LRJ-32 PARA LAMPADA VAPOR DE SODIO OU MULTIVAPOR METALICO DE 400W,IP-66,VIDRO CURVO,CORPO EM ALUMINIO INJETADO,PARA ENCAIXE EM TUBO COM DIAMETRO DE 60,3MM,COM EQUIPAMENTO AUXILIAR INTEGRADO (EM-RIOLUZ Nº30),REFLETOR EM CHAPA DE ALUMINIO 99,85% CONFORME ESPECIFICACAO EM-RIOLUZ Nº62.FORNECIMENTO</v>
      </c>
      <c r="C22493" s="749" t="s">
        <v>51107</v>
      </c>
      <c r="D22493" s="749" t="s">
        <v>51108</v>
      </c>
      <c r="E22493" s="749" t="s">
        <v>51094</v>
      </c>
      <c r="F22493" s="749" t="s">
        <v>51109</v>
      </c>
      <c r="G22493" s="749" t="s">
        <v>51110</v>
      </c>
      <c r="H22493" s="749" t="s">
        <v>13192</v>
      </c>
      <c r="I22493" s="749" t="s">
        <v>30</v>
      </c>
      <c r="J22493" s="749" t="n">
        <v>884.65</v>
      </c>
    </row>
    <row collapsed="false" customFormat="false" customHeight="true" hidden="true" ht="12.75" outlineLevel="0" r="22494">
      <c r="A22494" s="749" t="s">
        <v>51111</v>
      </c>
      <c r="B22494" s="749" t="str">
        <f aca="false">C22494&amp;D22494&amp;E22494&amp;F22494&amp;G22494&amp;H22494</f>
        <v>LUMINARIA LRJ-32 PARA LAMPADA VAPOR DE SODIO OU MULTIVAPOR METALICO DE 400W,IP-66,VIDRO CURVO,CORPO EM ALUMINIO INJETADO,PARA ENCAIXE EM TUBO COM DIAMETRO DE 60,3MM,COM EQUIPAMENTO AUXILIAR INTEGRADO (EM-RIOLUZ Nº30),REFLETOR EM CHAPA DE ALUMINIO 99,85% CONFORME ESPECIFICACAO EM-RIOLUZ Nº62.FORNECIMENTO</v>
      </c>
      <c r="C22494" s="749" t="s">
        <v>51107</v>
      </c>
      <c r="D22494" s="749" t="s">
        <v>51108</v>
      </c>
      <c r="E22494" s="749" t="s">
        <v>51094</v>
      </c>
      <c r="F22494" s="749" t="s">
        <v>51109</v>
      </c>
      <c r="G22494" s="749" t="s">
        <v>51110</v>
      </c>
      <c r="H22494" s="749" t="s">
        <v>13192</v>
      </c>
      <c r="I22494" s="749" t="s">
        <v>30</v>
      </c>
      <c r="J22494" s="749" t="n">
        <v>884.65</v>
      </c>
    </row>
    <row collapsed="false" customFormat="false" customHeight="true" hidden="true" ht="12.75" outlineLevel="0" r="22495">
      <c r="A22495" s="749" t="s">
        <v>51112</v>
      </c>
      <c r="B22495" s="749" t="str">
        <f aca="false">C22495&amp;D22495&amp;E22495&amp;F22495&amp;G22495&amp;H22495</f>
        <v>BRACO,PADRAO RIOLUZ,COM 0,57M OU 1,77M DE PROJECAO HORIZONTAL,PARA LUMINARIA LRJ-10,EM POSTE DE CONCRETO,COM FORNECIMENTO DAS FERRAGENS DE FIXACAO,EXCLUSIVE FORNECIMENTO DO BRACO.COLOCACAO</v>
      </c>
      <c r="C22495" s="749" t="s">
        <v>51113</v>
      </c>
      <c r="D22495" s="749" t="s">
        <v>51114</v>
      </c>
      <c r="E22495" s="749" t="s">
        <v>51115</v>
      </c>
      <c r="F22495" s="749" t="s">
        <v>20218</v>
      </c>
      <c r="I22495" s="749" t="s">
        <v>30</v>
      </c>
      <c r="J22495" s="749" t="n">
        <v>77.27</v>
      </c>
    </row>
    <row collapsed="false" customFormat="false" customHeight="true" hidden="true" ht="12.75" outlineLevel="0" r="22496">
      <c r="A22496" s="749" t="s">
        <v>51116</v>
      </c>
      <c r="B22496" s="749" t="str">
        <f aca="false">C22496&amp;D22496&amp;E22496&amp;F22496&amp;G22496&amp;H22496</f>
        <v>BRACO,PADRAO RIOLUZ,COM 0,57M OU 1,77M DE PROJECAO HORIZONTAL,PARA LUMINARIA LRJ-10,EM POSTE DE CONCRETO,COM FORNECIMENTO DAS FERRAGENS DE FIXACAO,EXCLUSIVE FORNECIMENTO DO BRACO.COLOCACAO</v>
      </c>
      <c r="C22496" s="749" t="s">
        <v>51113</v>
      </c>
      <c r="D22496" s="749" t="s">
        <v>51114</v>
      </c>
      <c r="E22496" s="749" t="s">
        <v>51115</v>
      </c>
      <c r="F22496" s="749" t="s">
        <v>20218</v>
      </c>
      <c r="I22496" s="749" t="s">
        <v>30</v>
      </c>
      <c r="J22496" s="749" t="n">
        <v>75.58</v>
      </c>
    </row>
    <row collapsed="false" customFormat="false" customHeight="true" hidden="true" ht="12.75" outlineLevel="0" r="22497">
      <c r="A22497" s="749" t="s">
        <v>51117</v>
      </c>
      <c r="B22497" s="749" t="str">
        <f aca="false">C22497&amp;D22497&amp;E22497&amp;F22497&amp;G22497&amp;H22497</f>
        <v>BRACO,PADRAO RIOLUZ,DE 1,50M ATE 2,50M DE PROJECAO HORIZONTAL,EM POSTE RETO DE ACO OU CONCRETO,COM FORNECIMENTO DAS FERRAGENS DE FIXACAO;EXCLUSIVE FORNECIMENTO DO BRACO.COLOCACAO</v>
      </c>
      <c r="C22497" s="749" t="s">
        <v>51118</v>
      </c>
      <c r="D22497" s="749" t="s">
        <v>51119</v>
      </c>
      <c r="E22497" s="749" t="s">
        <v>51120</v>
      </c>
      <c r="I22497" s="749" t="s">
        <v>30</v>
      </c>
      <c r="J22497" s="749" t="n">
        <v>157.49</v>
      </c>
    </row>
    <row collapsed="false" customFormat="false" customHeight="true" hidden="true" ht="12.75" outlineLevel="0" r="22498">
      <c r="A22498" s="749" t="s">
        <v>51121</v>
      </c>
      <c r="B22498" s="749" t="str">
        <f aca="false">C22498&amp;D22498&amp;E22498&amp;F22498&amp;G22498&amp;H22498</f>
        <v>BRACO,PADRAO RIOLUZ,DE 1,50M ATE 2,50M DE PROJECAO HORIZONTAL,EM POSTE RETO DE ACO OU CONCRETO,COM FORNECIMENTO DAS FERRAGENS DE FIXACAO;EXCLUSIVE FORNECIMENTO DO BRACO.COLOCACAO</v>
      </c>
      <c r="C22498" s="749" t="s">
        <v>51118</v>
      </c>
      <c r="D22498" s="749" t="s">
        <v>51119</v>
      </c>
      <c r="E22498" s="749" t="s">
        <v>51120</v>
      </c>
      <c r="I22498" s="749" t="s">
        <v>30</v>
      </c>
      <c r="J22498" s="749" t="n">
        <v>154.12</v>
      </c>
    </row>
    <row collapsed="false" customFormat="false" customHeight="true" hidden="true" ht="12.75" outlineLevel="0" r="22499">
      <c r="A22499" s="749" t="s">
        <v>51122</v>
      </c>
      <c r="B22499" s="749" t="str">
        <f aca="false">C22499&amp;D22499&amp;E22499&amp;F22499&amp;G22499&amp;H22499</f>
        <v>BRACO,PADRAO RIOLUZ,DE 2,60M ATE 3,50M DE PROJECAO HORIZONTAL,EM POSTE RETO DE ACO OU CONCRETO,COM FORNECIMENTO DAS FERRAGENS DE FIXACAO,EXCLUSIVE FORNECIMENTO DO BRACO.COLOCACAO</v>
      </c>
      <c r="C22499" s="749" t="s">
        <v>51123</v>
      </c>
      <c r="D22499" s="749" t="s">
        <v>51119</v>
      </c>
      <c r="E22499" s="749" t="s">
        <v>51124</v>
      </c>
      <c r="I22499" s="749" t="s">
        <v>30</v>
      </c>
      <c r="J22499" s="749" t="n">
        <v>182.91</v>
      </c>
    </row>
    <row collapsed="false" customFormat="false" customHeight="true" hidden="true" ht="12.75" outlineLevel="0" r="22500">
      <c r="A22500" s="749" t="s">
        <v>51125</v>
      </c>
      <c r="B22500" s="749" t="str">
        <f aca="false">C22500&amp;D22500&amp;E22500&amp;F22500&amp;G22500&amp;H22500</f>
        <v>BRACO,PADRAO RIOLUZ,DE 2,60M ATE 3,50M DE PROJECAO HORIZONTAL,EM POSTE RETO DE ACO OU CONCRETO,COM FORNECIMENTO DAS FERRAGENS DE FIXACAO,EXCLUSIVE FORNECIMENTO DO BRACO.COLOCACAO</v>
      </c>
      <c r="C22500" s="749" t="s">
        <v>51123</v>
      </c>
      <c r="D22500" s="749" t="s">
        <v>51119</v>
      </c>
      <c r="E22500" s="749" t="s">
        <v>51124</v>
      </c>
      <c r="I22500" s="749" t="s">
        <v>30</v>
      </c>
      <c r="J22500" s="749" t="n">
        <v>176.16</v>
      </c>
    </row>
    <row collapsed="false" customFormat="false" customHeight="true" hidden="true" ht="12.75" outlineLevel="0" r="22501">
      <c r="A22501" s="749" t="s">
        <v>51126</v>
      </c>
      <c r="B22501" s="749" t="str">
        <f aca="false">C22501&amp;D22501&amp;E22501&amp;F22501&amp;G22501&amp;H22501</f>
        <v>LUMINARIA COM LAMPADA DE DESCARGA,COM OU SEM REATOR INTEGRADO,EM PONTA DE BRACO OU POSTE RETO(ACO OU CONCRETO)ATE 6M DEALTURA,EXCLUSIVE FORNECIMENTO DA LUMINARIA.COLOCACAO</v>
      </c>
      <c r="C22501" s="749" t="s">
        <v>51127</v>
      </c>
      <c r="D22501" s="749" t="s">
        <v>51128</v>
      </c>
      <c r="E22501" s="749" t="s">
        <v>51129</v>
      </c>
      <c r="I22501" s="749" t="s">
        <v>30</v>
      </c>
      <c r="J22501" s="749" t="n">
        <v>12.71</v>
      </c>
    </row>
    <row collapsed="false" customFormat="false" customHeight="true" hidden="true" ht="12.75" outlineLevel="0" r="22502">
      <c r="A22502" s="749" t="s">
        <v>51130</v>
      </c>
      <c r="B22502" s="749" t="str">
        <f aca="false">C22502&amp;D22502&amp;E22502&amp;F22502&amp;G22502&amp;H22502</f>
        <v>LUMINARIA COM LAMPADA DE DESCARGA,COM OU SEM REATOR INTEGRADO,EM PONTA DE BRACO OU POSTE RETO(ACO OU CONCRETO)ATE 6M DEALTURA,EXCLUSIVE FORNECIMENTO DA LUMINARIA.COLOCACAO</v>
      </c>
      <c r="C22502" s="749" t="s">
        <v>51127</v>
      </c>
      <c r="D22502" s="749" t="s">
        <v>51128</v>
      </c>
      <c r="E22502" s="749" t="s">
        <v>51129</v>
      </c>
      <c r="I22502" s="749" t="s">
        <v>30</v>
      </c>
      <c r="J22502" s="749" t="n">
        <v>11.02</v>
      </c>
    </row>
    <row collapsed="false" customFormat="false" customHeight="true" hidden="true" ht="12.75" outlineLevel="0" r="22503">
      <c r="A22503" s="749" t="s">
        <v>51131</v>
      </c>
      <c r="B22503" s="749" t="str">
        <f aca="false">C22503&amp;D22503&amp;E22503&amp;F22503&amp;G22503&amp;H22503</f>
        <v>LUMINARIA ABERTA COM LAMPADA DE DESCARGA,SEM REATOR INTEGRADO,EM PONTA DE BRACO,ATE 10M DE ALTURA,EXCLUSIVE FORNECIMENTODA LUMINARIA.COLOCACAO</v>
      </c>
      <c r="C22503" s="749" t="s">
        <v>51132</v>
      </c>
      <c r="D22503" s="749" t="s">
        <v>51133</v>
      </c>
      <c r="E22503" s="749" t="s">
        <v>51134</v>
      </c>
      <c r="I22503" s="749" t="s">
        <v>30</v>
      </c>
      <c r="J22503" s="749" t="n">
        <v>12.71</v>
      </c>
    </row>
    <row collapsed="false" customFormat="false" customHeight="true" hidden="true" ht="12.75" outlineLevel="0" r="22504">
      <c r="A22504" s="749" t="s">
        <v>51135</v>
      </c>
      <c r="B22504" s="749" t="str">
        <f aca="false">C22504&amp;D22504&amp;E22504&amp;F22504&amp;G22504&amp;H22504</f>
        <v>LUMINARIA ABERTA COM LAMPADA DE DESCARGA,SEM REATOR INTEGRADO,EM PONTA DE BRACO,ATE 10M DE ALTURA,EXCLUSIVE FORNECIMENTODA LUMINARIA.COLOCACAO</v>
      </c>
      <c r="C22504" s="749" t="s">
        <v>51132</v>
      </c>
      <c r="D22504" s="749" t="s">
        <v>51133</v>
      </c>
      <c r="E22504" s="749" t="s">
        <v>51134</v>
      </c>
      <c r="I22504" s="749" t="s">
        <v>30</v>
      </c>
      <c r="J22504" s="749" t="n">
        <v>11.02</v>
      </c>
    </row>
    <row collapsed="false" customFormat="false" customHeight="true" hidden="true" ht="12.75" outlineLevel="0" r="22505">
      <c r="A22505" s="749" t="s">
        <v>51136</v>
      </c>
      <c r="B22505" s="749" t="str">
        <f aca="false">C22505&amp;D22505&amp;E22505&amp;F22505&amp;G22505&amp;H22505</f>
        <v>LUMINARIA FECHADA COM LAMPADA DE DESCARGA,COM REATOR INTEGRADO,EM PONTA DE BRACO OU POSTE DE ACO CURVO ATE 10,00M DE ALTURA,EXCLUSIVE FORNECIMENTO DA LUMINARIA.COLOCACAO</v>
      </c>
      <c r="C22505" s="749" t="s">
        <v>51137</v>
      </c>
      <c r="D22505" s="749" t="s">
        <v>51138</v>
      </c>
      <c r="E22505" s="749" t="s">
        <v>51139</v>
      </c>
      <c r="I22505" s="749" t="s">
        <v>30</v>
      </c>
      <c r="J22505" s="749" t="n">
        <v>25.42</v>
      </c>
    </row>
    <row collapsed="false" customFormat="false" customHeight="true" hidden="true" ht="12.75" outlineLevel="0" r="22506">
      <c r="A22506" s="749" t="s">
        <v>51140</v>
      </c>
      <c r="B22506" s="749" t="str">
        <f aca="false">C22506&amp;D22506&amp;E22506&amp;F22506&amp;G22506&amp;H22506</f>
        <v>LUMINARIA FECHADA COM LAMPADA DE DESCARGA,COM REATOR INTEGRADO,EM PONTA DE BRACO OU POSTE DE ACO CURVO ATE 10,00M DE ALTURA,EXCLUSIVE FORNECIMENTO DA LUMINARIA.COLOCACAO</v>
      </c>
      <c r="C22506" s="749" t="s">
        <v>51137</v>
      </c>
      <c r="D22506" s="749" t="s">
        <v>51138</v>
      </c>
      <c r="E22506" s="749" t="s">
        <v>51139</v>
      </c>
      <c r="I22506" s="749" t="s">
        <v>30</v>
      </c>
      <c r="J22506" s="749" t="n">
        <v>22.04</v>
      </c>
    </row>
    <row collapsed="false" customFormat="false" customHeight="true" hidden="true" ht="12.75" outlineLevel="0" r="22507">
      <c r="A22507" s="749" t="s">
        <v>51141</v>
      </c>
      <c r="B22507" s="749" t="str">
        <f aca="false">C22507&amp;D22507&amp;E22507&amp;F22507&amp;G22507&amp;H22507</f>
        <v>LUMINARIA FECHADA COM LAMPADA DE DESCARGA,SEM REATOR INTEGRADO,EM PONTA DE BRACO OU POSTE DE ACO CURVO ATE 10,00M DE ALTURA,EXCLUSIVE FORNECIMENTO DA LUMINARIA.COLOCACAO</v>
      </c>
      <c r="C22507" s="749" t="s">
        <v>51142</v>
      </c>
      <c r="D22507" s="749" t="s">
        <v>51138</v>
      </c>
      <c r="E22507" s="749" t="s">
        <v>51139</v>
      </c>
      <c r="I22507" s="749" t="s">
        <v>30</v>
      </c>
      <c r="J22507" s="749" t="n">
        <v>19.06</v>
      </c>
    </row>
    <row collapsed="false" customFormat="false" customHeight="true" hidden="true" ht="12.75" outlineLevel="0" r="22508">
      <c r="A22508" s="749" t="s">
        <v>51143</v>
      </c>
      <c r="B22508" s="749" t="str">
        <f aca="false">C22508&amp;D22508&amp;E22508&amp;F22508&amp;G22508&amp;H22508</f>
        <v>LUMINARIA FECHADA COM LAMPADA DE DESCARGA,SEM REATOR INTEGRADO,EM PONTA DE BRACO OU POSTE DE ACO CURVO ATE 10,00M DE ALTURA,EXCLUSIVE FORNECIMENTO DA LUMINARIA.COLOCACAO</v>
      </c>
      <c r="C22508" s="749" t="s">
        <v>51142</v>
      </c>
      <c r="D22508" s="749" t="s">
        <v>51138</v>
      </c>
      <c r="E22508" s="749" t="s">
        <v>51139</v>
      </c>
      <c r="I22508" s="749" t="s">
        <v>30</v>
      </c>
      <c r="J22508" s="749" t="n">
        <v>16.53</v>
      </c>
    </row>
    <row collapsed="false" customFormat="false" customHeight="true" hidden="true" ht="12.75" outlineLevel="0" r="22509">
      <c r="A22509" s="749" t="s">
        <v>51144</v>
      </c>
      <c r="B22509" s="749" t="str">
        <f aca="false">C22509&amp;D22509&amp;E22509&amp;F22509&amp;G22509&amp;H22509</f>
        <v>LUMINARIA COM LAMPADA DE DESCARGA,COM OU SEM REATOR INTEGRADO,EM PONTA DE BRACO OU POSTE DE ACO CURVO,DE 11,00M ATE 15,00M DE ALTURA,EXCLUSIVE FORNECIMENTO DA LUMINARIA.COLOCACAO</v>
      </c>
      <c r="C22509" s="749" t="s">
        <v>51127</v>
      </c>
      <c r="D22509" s="749" t="s">
        <v>51145</v>
      </c>
      <c r="E22509" s="749" t="s">
        <v>51146</v>
      </c>
      <c r="I22509" s="749" t="s">
        <v>30</v>
      </c>
      <c r="J22509" s="749" t="n">
        <v>63.55</v>
      </c>
    </row>
    <row collapsed="false" customFormat="false" customHeight="true" hidden="true" ht="12.75" outlineLevel="0" r="22510">
      <c r="A22510" s="749" t="s">
        <v>51147</v>
      </c>
      <c r="B22510" s="749" t="str">
        <f aca="false">C22510&amp;D22510&amp;E22510&amp;F22510&amp;G22510&amp;H22510</f>
        <v>LUMINARIA COM LAMPADA DE DESCARGA,COM OU SEM REATOR INTEGRADO,EM PONTA DE BRACO OU POSTE DE ACO CURVO,DE 11,00M ATE 15,00M DE ALTURA,EXCLUSIVE FORNECIMENTO DA LUMINARIA.COLOCACAO</v>
      </c>
      <c r="C22510" s="749" t="s">
        <v>51127</v>
      </c>
      <c r="D22510" s="749" t="s">
        <v>51145</v>
      </c>
      <c r="E22510" s="749" t="s">
        <v>51146</v>
      </c>
      <c r="I22510" s="749" t="s">
        <v>30</v>
      </c>
      <c r="J22510" s="749" t="n">
        <v>55.1</v>
      </c>
    </row>
    <row collapsed="false" customFormat="false" customHeight="true" hidden="true" ht="12.75" outlineLevel="0" r="22511">
      <c r="A22511" s="749" t="s">
        <v>51148</v>
      </c>
      <c r="B22511" s="749" t="str">
        <f aca="false">C22511&amp;D22511&amp;E22511&amp;F22511&amp;G22511&amp;H22511</f>
        <v>BASE PARA TOPO DE POSTE,EM POSTE RETO(ACO OU CONCRETO),PARAALTURAS DE 10,00 ATE 15,00M,PARA LUMINARIA PONTA DE BRACO,EXCLUSIVE LUMINARIAS E BASE.COLOCACAO</v>
      </c>
      <c r="C22511" s="749" t="s">
        <v>51149</v>
      </c>
      <c r="D22511" s="749" t="s">
        <v>51150</v>
      </c>
      <c r="E22511" s="749" t="s">
        <v>51151</v>
      </c>
      <c r="I22511" s="749" t="s">
        <v>30</v>
      </c>
      <c r="J22511" s="749" t="n">
        <v>38.13</v>
      </c>
    </row>
    <row collapsed="false" customFormat="false" customHeight="true" hidden="true" ht="12.75" outlineLevel="0" r="22512">
      <c r="A22512" s="749" t="s">
        <v>51152</v>
      </c>
      <c r="B22512" s="749" t="str">
        <f aca="false">C22512&amp;D22512&amp;E22512&amp;F22512&amp;G22512&amp;H22512</f>
        <v>BASE PARA TOPO DE POSTE,EM POSTE RETO(ACO OU CONCRETO),PARAALTURAS DE 10,00 ATE 15,00M,PARA LUMINARIA PONTA DE BRACO,EXCLUSIVE LUMINARIAS E BASE.COLOCACAO</v>
      </c>
      <c r="C22512" s="749" t="s">
        <v>51149</v>
      </c>
      <c r="D22512" s="749" t="s">
        <v>51150</v>
      </c>
      <c r="E22512" s="749" t="s">
        <v>51151</v>
      </c>
      <c r="I22512" s="749" t="s">
        <v>30</v>
      </c>
      <c r="J22512" s="749" t="n">
        <v>33.06</v>
      </c>
    </row>
    <row collapsed="false" customFormat="false" customHeight="true" hidden="true" ht="12.75" outlineLevel="0" r="22513">
      <c r="A22513" s="749" t="s">
        <v>51153</v>
      </c>
      <c r="B22513" s="749" t="str">
        <f aca="false">C22513&amp;D22513&amp;E22513&amp;F22513&amp;G22513&amp;H22513</f>
        <v>BASE PARA TOPO DE POSTE,EM POSTE RETO(ACO OU CONCRETO),PARAALTURA DE 9,00M,PARA LUMINARIA PONTA DE BRACO,EXCLUSIVE LUMINARIAS E BASE.COLOCACAO</v>
      </c>
      <c r="C22513" s="749" t="s">
        <v>51149</v>
      </c>
      <c r="D22513" s="749" t="s">
        <v>51154</v>
      </c>
      <c r="E22513" s="749" t="s">
        <v>51155</v>
      </c>
      <c r="I22513" s="749" t="s">
        <v>30</v>
      </c>
      <c r="J22513" s="749" t="n">
        <v>25.42</v>
      </c>
    </row>
    <row collapsed="false" customFormat="false" customHeight="true" hidden="true" ht="12.75" outlineLevel="0" r="22514">
      <c r="A22514" s="749" t="s">
        <v>51156</v>
      </c>
      <c r="B22514" s="749" t="str">
        <f aca="false">C22514&amp;D22514&amp;E22514&amp;F22514&amp;G22514&amp;H22514</f>
        <v>BASE PARA TOPO DE POSTE,EM POSTE RETO(ACO OU CONCRETO),PARAALTURA DE 9,00M,PARA LUMINARIA PONTA DE BRACO,EXCLUSIVE LUMINARIAS E BASE.COLOCACAO</v>
      </c>
      <c r="C22514" s="749" t="s">
        <v>51149</v>
      </c>
      <c r="D22514" s="749" t="s">
        <v>51154</v>
      </c>
      <c r="E22514" s="749" t="s">
        <v>51155</v>
      </c>
      <c r="I22514" s="749" t="s">
        <v>30</v>
      </c>
      <c r="J22514" s="749" t="n">
        <v>22.04</v>
      </c>
    </row>
    <row collapsed="false" customFormat="false" customHeight="true" hidden="true" ht="12.75" outlineLevel="0" r="22515">
      <c r="A22515" s="749" t="s">
        <v>51157</v>
      </c>
      <c r="B22515" s="749" t="str">
        <f aca="false">C22515&amp;D22515&amp;E22515&amp;F22515&amp;G22515&amp;H22515</f>
        <v>COMANDO DE CIRCUITO,PADRAO RIOLUZ,EXCLUSIVE O FORNECIMENTO DAS FERRAGENS DE FIXACAO E DO COMANDO.COLOCACAO</v>
      </c>
      <c r="C22515" s="749" t="s">
        <v>51158</v>
      </c>
      <c r="D22515" s="749" t="s">
        <v>51159</v>
      </c>
      <c r="I22515" s="749" t="s">
        <v>30</v>
      </c>
      <c r="J22515" s="749" t="n">
        <v>88.97</v>
      </c>
    </row>
    <row collapsed="false" customFormat="false" customHeight="true" hidden="true" ht="12.75" outlineLevel="0" r="22516">
      <c r="A22516" s="749" t="s">
        <v>51160</v>
      </c>
      <c r="B22516" s="749" t="str">
        <f aca="false">C22516&amp;D22516&amp;E22516&amp;F22516&amp;G22516&amp;H22516</f>
        <v>COMANDO DE CIRCUITO,PADRAO RIOLUZ,EXCLUSIVE O FORNECIMENTO DAS FERRAGENS DE FIXACAO E DO COMANDO.COLOCACAO</v>
      </c>
      <c r="C22516" s="749" t="s">
        <v>51158</v>
      </c>
      <c r="D22516" s="749" t="s">
        <v>51159</v>
      </c>
      <c r="I22516" s="749" t="s">
        <v>30</v>
      </c>
      <c r="J22516" s="749" t="n">
        <v>77.14</v>
      </c>
    </row>
    <row collapsed="false" customFormat="false" customHeight="true" hidden="true" ht="12.75" outlineLevel="0" r="22517">
      <c r="A22517" s="749" t="s">
        <v>51161</v>
      </c>
      <c r="B22517" s="749" t="str">
        <f aca="false">C22517&amp;D22517&amp;E22517&amp;F22517&amp;G22517&amp;H22517</f>
        <v>CONDUITE FLEXIVEL GALVANIZADO,COM DIAMETRO DE 63MM(2.1/2"),PARA ACABAMENTO.FORNECIMENTO E COLOCACAO</v>
      </c>
      <c r="C22517" s="749" t="s">
        <v>51162</v>
      </c>
      <c r="D22517" s="749" t="s">
        <v>51163</v>
      </c>
      <c r="I22517" s="749" t="s">
        <v>236</v>
      </c>
      <c r="J22517" s="749" t="n">
        <v>23.27</v>
      </c>
    </row>
    <row collapsed="false" customFormat="false" customHeight="true" hidden="true" ht="12.75" outlineLevel="0" r="22518">
      <c r="A22518" s="749" t="s">
        <v>51164</v>
      </c>
      <c r="B22518" s="749" t="str">
        <f aca="false">C22518&amp;D22518&amp;E22518&amp;F22518&amp;G22518&amp;H22518</f>
        <v>CONDUITE FLEXIVEL GALVANIZADO,COM DIAMETRO DE 63MM(2.1/2"),PARA ACABAMENTO.FORNECIMENTO E COLOCACAO</v>
      </c>
      <c r="C22518" s="749" t="s">
        <v>51162</v>
      </c>
      <c r="D22518" s="749" t="s">
        <v>51163</v>
      </c>
      <c r="I22518" s="749" t="s">
        <v>236</v>
      </c>
      <c r="J22518" s="749" t="n">
        <v>23.1</v>
      </c>
    </row>
    <row collapsed="false" customFormat="false" customHeight="true" hidden="true" ht="12.75" outlineLevel="0" r="22519">
      <c r="A22519" s="749" t="s">
        <v>51165</v>
      </c>
      <c r="B22519" s="749" t="str">
        <f aca="false">C22519&amp;D22519&amp;E22519&amp;F22519&amp;G22519&amp;H22519</f>
        <v>BASE PARA SUSTENTACAO DE POSTE DE ACO RETO DE ATE 7,00M,MODELO TRAPEZOIDAL EM ACO ZINCADO,COM ALTURA DE 400MM,COM PORTINHOLA DE VISITA,INCLUSIVE CHUMBADORES E PARAFUSOS.FORNECIMENTO</v>
      </c>
      <c r="C22519" s="749" t="s">
        <v>51166</v>
      </c>
      <c r="D22519" s="749" t="s">
        <v>51167</v>
      </c>
      <c r="E22519" s="749" t="s">
        <v>51168</v>
      </c>
      <c r="F22519" s="749" t="s">
        <v>11365</v>
      </c>
      <c r="I22519" s="749" t="s">
        <v>30</v>
      </c>
      <c r="J22519" s="749" t="n">
        <v>1250.31</v>
      </c>
    </row>
    <row collapsed="false" customFormat="false" customHeight="true" hidden="true" ht="12.75" outlineLevel="0" r="22520">
      <c r="A22520" s="749" t="s">
        <v>51169</v>
      </c>
      <c r="B22520" s="749" t="str">
        <f aca="false">C22520&amp;D22520&amp;E22520&amp;F22520&amp;G22520&amp;H22520</f>
        <v>BASE PARA SUSTENTACAO DE POSTE DE ACO RETO DE ATE 7,00M,MODELO TRAPEZOIDAL EM ACO ZINCADO,COM ALTURA DE 400MM,COM PORTINHOLA DE VISITA,INCLUSIVE CHUMBADORES E PARAFUSOS.FORNECIMENTO</v>
      </c>
      <c r="C22520" s="749" t="s">
        <v>51166</v>
      </c>
      <c r="D22520" s="749" t="s">
        <v>51167</v>
      </c>
      <c r="E22520" s="749" t="s">
        <v>51168</v>
      </c>
      <c r="F22520" s="749" t="s">
        <v>11365</v>
      </c>
      <c r="I22520" s="749" t="s">
        <v>30</v>
      </c>
      <c r="J22520" s="749" t="n">
        <v>1250.31</v>
      </c>
    </row>
    <row collapsed="false" customFormat="false" customHeight="true" hidden="true" ht="12.75" outlineLevel="0" r="22521">
      <c r="A22521" s="749" t="s">
        <v>51170</v>
      </c>
      <c r="B22521" s="749" t="str">
        <f aca="false">C22521&amp;D22521&amp;E22521&amp;F22521&amp;G22521&amp;H22521</f>
        <v>BASE PARA SUSTENTACAO DE POSTE DE ACO RETO DE 8,00 ATE 12,00M,MODELO TRAPEZOIDAL EM ACO ZINCADO,COM ALTURA DE 400MM,COMPORTINHOLA DE VISITA,INCLUSIVE CHUMBADORES E PARAFUSOS.FORNECIMENTO</v>
      </c>
      <c r="C22521" s="749" t="s">
        <v>51171</v>
      </c>
      <c r="D22521" s="749" t="s">
        <v>51172</v>
      </c>
      <c r="E22521" s="749" t="s">
        <v>51173</v>
      </c>
      <c r="F22521" s="749" t="s">
        <v>26665</v>
      </c>
      <c r="I22521" s="749" t="s">
        <v>30</v>
      </c>
      <c r="J22521" s="749" t="n">
        <v>1658.58</v>
      </c>
    </row>
    <row collapsed="false" customFormat="false" customHeight="true" hidden="true" ht="12.75" outlineLevel="0" r="22522">
      <c r="A22522" s="749" t="s">
        <v>51174</v>
      </c>
      <c r="B22522" s="749" t="str">
        <f aca="false">C22522&amp;D22522&amp;E22522&amp;F22522&amp;G22522&amp;H22522</f>
        <v>BASE PARA SUSTENTACAO DE POSTE DE ACO RETO DE 8,00 ATE 12,00M,MODELO TRAPEZOIDAL EM ACO ZINCADO,COM ALTURA DE 400MM,COMPORTINHOLA DE VISITA,INCLUSIVE CHUMBADORES E PARAFUSOS.FORNECIMENTO</v>
      </c>
      <c r="C22522" s="749" t="s">
        <v>51171</v>
      </c>
      <c r="D22522" s="749" t="s">
        <v>51172</v>
      </c>
      <c r="E22522" s="749" t="s">
        <v>51173</v>
      </c>
      <c r="F22522" s="749" t="s">
        <v>26665</v>
      </c>
      <c r="I22522" s="749" t="s">
        <v>30</v>
      </c>
      <c r="J22522" s="749" t="n">
        <v>1658.58</v>
      </c>
    </row>
    <row collapsed="false" customFormat="false" customHeight="true" hidden="true" ht="12.75" outlineLevel="0" r="22523">
      <c r="A22523" s="749" t="s">
        <v>51175</v>
      </c>
      <c r="B22523" s="749" t="str">
        <f aca="false">C22523&amp;D22523&amp;E22523&amp;F22523&amp;G22523&amp;H22523</f>
        <v>NUCLEO DE FIXACAO PARA 01(UMA)LUMINARIA ABERTA OU FECHADA,TIPO TREVO,EM POSTE RETO(ACO OU CONCRETO)DE 15,00M,EXCLUSIVE LUMINARIA E NUCLEO.COLOCACAO</v>
      </c>
      <c r="C22523" s="749" t="s">
        <v>51176</v>
      </c>
      <c r="D22523" s="749" t="s">
        <v>51177</v>
      </c>
      <c r="E22523" s="749" t="s">
        <v>51178</v>
      </c>
      <c r="I22523" s="749" t="s">
        <v>30</v>
      </c>
      <c r="J22523" s="749" t="n">
        <v>76.26</v>
      </c>
    </row>
    <row collapsed="false" customFormat="false" customHeight="true" hidden="true" ht="12.75" outlineLevel="0" r="22524">
      <c r="A22524" s="749" t="s">
        <v>51179</v>
      </c>
      <c r="B22524" s="749" t="str">
        <f aca="false">C22524&amp;D22524&amp;E22524&amp;F22524&amp;G22524&amp;H22524</f>
        <v>NUCLEO DE FIXACAO PARA 01(UMA)LUMINARIA ABERTA OU FECHADA,TIPO TREVO,EM POSTE RETO(ACO OU CONCRETO)DE 15,00M,EXCLUSIVE LUMINARIA E NUCLEO.COLOCACAO</v>
      </c>
      <c r="C22524" s="749" t="s">
        <v>51176</v>
      </c>
      <c r="D22524" s="749" t="s">
        <v>51177</v>
      </c>
      <c r="E22524" s="749" t="s">
        <v>51178</v>
      </c>
      <c r="I22524" s="749" t="s">
        <v>30</v>
      </c>
      <c r="J22524" s="749" t="n">
        <v>66.12</v>
      </c>
    </row>
    <row collapsed="false" customFormat="false" customHeight="true" hidden="true" ht="12.75" outlineLevel="0" r="22525">
      <c r="A22525" s="749" t="s">
        <v>51180</v>
      </c>
      <c r="B22525" s="749" t="str">
        <f aca="false">C22525&amp;D22525&amp;E22525&amp;F22525&amp;G22525&amp;H22525</f>
        <v>NUCLEO DE FIXACAO PARA 01(UMA)LUMINARIA ABERTA OU FECHADA,TIPO TREVO,EM POSTE RETO(ACO OU CONCRETO)DE 20,00M,EXCLUSIVE LUMINARIA E NUCLEO.COLOCACAO</v>
      </c>
      <c r="C22525" s="749" t="s">
        <v>51176</v>
      </c>
      <c r="D22525" s="749" t="s">
        <v>51181</v>
      </c>
      <c r="E22525" s="749" t="s">
        <v>51178</v>
      </c>
      <c r="I22525" s="749" t="s">
        <v>30</v>
      </c>
      <c r="J22525" s="749" t="n">
        <v>101.68</v>
      </c>
    </row>
    <row collapsed="false" customFormat="false" customHeight="true" hidden="true" ht="12.75" outlineLevel="0" r="22526">
      <c r="A22526" s="749" t="s">
        <v>51182</v>
      </c>
      <c r="B22526" s="749" t="str">
        <f aca="false">C22526&amp;D22526&amp;E22526&amp;F22526&amp;G22526&amp;H22526</f>
        <v>NUCLEO DE FIXACAO PARA 01(UMA)LUMINARIA ABERTA OU FECHADA,TIPO TREVO,EM POSTE RETO(ACO OU CONCRETO)DE 20,00M,EXCLUSIVE LUMINARIA E NUCLEO.COLOCACAO</v>
      </c>
      <c r="C22526" s="749" t="s">
        <v>51176</v>
      </c>
      <c r="D22526" s="749" t="s">
        <v>51181</v>
      </c>
      <c r="E22526" s="749" t="s">
        <v>51178</v>
      </c>
      <c r="I22526" s="749" t="s">
        <v>30</v>
      </c>
      <c r="J22526" s="749" t="n">
        <v>88.16</v>
      </c>
    </row>
    <row collapsed="false" customFormat="false" customHeight="true" hidden="true" ht="12.75" outlineLevel="0" r="22527">
      <c r="A22527" s="749" t="s">
        <v>51183</v>
      </c>
      <c r="B22527" s="749" t="str">
        <f aca="false">C22527&amp;D22527&amp;E22527&amp;F22527&amp;G22527&amp;H22527</f>
        <v>NUCLEO DE FIXACAO PARA 01(UMA)LUMINARIA ABERTA OU FECHADA,TIPO TREVO,EM POSTE RETO(ACO OU CONCRETO)DE 30,00M,EXCLUSIVE LUMINARIA E NUCLEO.COLOCACAO</v>
      </c>
      <c r="C22527" s="749" t="s">
        <v>51176</v>
      </c>
      <c r="D22527" s="749" t="s">
        <v>51184</v>
      </c>
      <c r="E22527" s="749" t="s">
        <v>51178</v>
      </c>
      <c r="I22527" s="749" t="s">
        <v>30</v>
      </c>
      <c r="J22527" s="749" t="n">
        <v>152.52</v>
      </c>
    </row>
    <row collapsed="false" customFormat="false" customHeight="true" hidden="true" ht="12.75" outlineLevel="0" r="22528">
      <c r="A22528" s="749" t="s">
        <v>51185</v>
      </c>
      <c r="B22528" s="749" t="str">
        <f aca="false">C22528&amp;D22528&amp;E22528&amp;F22528&amp;G22528&amp;H22528</f>
        <v>NUCLEO DE FIXACAO PARA 01(UMA)LUMINARIA ABERTA OU FECHADA,TIPO TREVO,EM POSTE RETO(ACO OU CONCRETO)DE 30,00M,EXCLUSIVE LUMINARIA E NUCLEO.COLOCACAO</v>
      </c>
      <c r="C22528" s="749" t="s">
        <v>51176</v>
      </c>
      <c r="D22528" s="749" t="s">
        <v>51184</v>
      </c>
      <c r="E22528" s="749" t="s">
        <v>51178</v>
      </c>
      <c r="I22528" s="749" t="s">
        <v>30</v>
      </c>
      <c r="J22528" s="749" t="n">
        <v>132.25</v>
      </c>
    </row>
    <row collapsed="false" customFormat="false" customHeight="true" hidden="true" ht="12.75" outlineLevel="0" r="22529">
      <c r="A22529" s="749" t="s">
        <v>51186</v>
      </c>
      <c r="B22529" s="749" t="str">
        <f aca="false">C22529&amp;D22529&amp;E22529&amp;F22529&amp;G22529&amp;H22529</f>
        <v>NUCLEO SIMPLES P/LUMINARIAS DECORATIVAS LDRJ-07/09,EM ACO DE BAIXO TEOR DE CARBONO SAE 1010/1020 GALVANIZADO A FUSAO,INTERNA E EXTERNAMENTE POR IMERSAO UNICA EM BANHO DE ZINCO,CONFORME NBR-7398 E 7400 DA ABNT,NUCLEO DIAM.INTERNO 68MM,C/PESCCOCO DE 50MM DE ALTURA E DIAMETRO EXTERNO 48MM,CONFORME DESENHO A2-1824-PD E ESPECIFICACAO EM-RIOLUZ Nº40.FORNECIMENTO</v>
      </c>
      <c r="C22529" s="749" t="s">
        <v>51187</v>
      </c>
      <c r="D22529" s="749" t="s">
        <v>51188</v>
      </c>
      <c r="E22529" s="749" t="s">
        <v>51189</v>
      </c>
      <c r="F22529" s="749" t="s">
        <v>51190</v>
      </c>
      <c r="G22529" s="749" t="s">
        <v>51191</v>
      </c>
      <c r="H22529" s="749" t="s">
        <v>51192</v>
      </c>
      <c r="I22529" s="749" t="s">
        <v>30</v>
      </c>
      <c r="J22529" s="749" t="n">
        <v>58.91</v>
      </c>
    </row>
    <row collapsed="false" customFormat="false" customHeight="true" hidden="true" ht="12.75" outlineLevel="0" r="22530">
      <c r="A22530" s="749" t="s">
        <v>51193</v>
      </c>
      <c r="B22530" s="749" t="str">
        <f aca="false">C22530&amp;D22530&amp;E22530&amp;F22530&amp;G22530&amp;H22530</f>
        <v>NUCLEO SIMPLES P/LUMINARIAS DECORATIVAS LDRJ-07/09,EM ACO DE BAIXO TEOR DE CARBONO SAE 1010/1020 GALVANIZADO A FUSAO,INTERNA E EXTERNAMENTE POR IMERSAO UNICA EM BANHO DE ZINCO,CONFORME NBR-7398 E 7400 DA ABNT,NUCLEO DIAM.INTERNO 68MM,C/PESCCOCO DE 50MM DE ALTURA E DIAMETRO EXTERNO 48MM,CONFORME DESENHO A2-1824-PD E ESPECIFICACAO EM-RIOLUZ Nº40.FORNECIMENTO</v>
      </c>
      <c r="C22530" s="749" t="s">
        <v>51187</v>
      </c>
      <c r="D22530" s="749" t="s">
        <v>51188</v>
      </c>
      <c r="E22530" s="749" t="s">
        <v>51189</v>
      </c>
      <c r="F22530" s="749" t="s">
        <v>51190</v>
      </c>
      <c r="G22530" s="749" t="s">
        <v>51191</v>
      </c>
      <c r="H22530" s="749" t="s">
        <v>51192</v>
      </c>
      <c r="I22530" s="749" t="s">
        <v>30</v>
      </c>
      <c r="J22530" s="749" t="n">
        <v>58.91</v>
      </c>
    </row>
    <row collapsed="false" customFormat="false" customHeight="true" hidden="true" ht="12.75" outlineLevel="0" r="22531">
      <c r="A22531" s="749" t="s">
        <v>51194</v>
      </c>
      <c r="B22531" s="749" t="str">
        <f aca="false">C22531&amp;D22531&amp;E22531&amp;F22531&amp;G22531&amp;H22531</f>
        <v>NUCLEO SIMPLES PARA LUMINARIAS LRJ-09/16/25,EM ACO DE BAIXOTEOR DE CARBONO SAE 1010/1020 GALVANIZADO A FUSAO,INTERNA EEXTERNAMENTE POR IMERSAO UNICA EM BANHO DE ZINCO,CONFORME NBR-7398 E 7400 DA ABNT,NUCLEO DIAMETRO INTERNO 68MM,BRACOS COM DIAMETRO EXTERNO 48MM,COMPRIMENTO 140MM,CONFORME DESENHO A2-1791-PD E ESPECIFICACAO EM-RIOLUZ Nº40.FORNECIMENTO</v>
      </c>
      <c r="C22531" s="749" t="s">
        <v>51195</v>
      </c>
      <c r="D22531" s="749" t="s">
        <v>51196</v>
      </c>
      <c r="E22531" s="749" t="s">
        <v>51197</v>
      </c>
      <c r="F22531" s="749" t="s">
        <v>51198</v>
      </c>
      <c r="G22531" s="749" t="s">
        <v>51199</v>
      </c>
      <c r="H22531" s="749" t="s">
        <v>51200</v>
      </c>
      <c r="I22531" s="749" t="s">
        <v>30</v>
      </c>
      <c r="J22531" s="749" t="n">
        <v>123.73</v>
      </c>
    </row>
    <row collapsed="false" customFormat="false" customHeight="true" hidden="true" ht="12.75" outlineLevel="0" r="22532">
      <c r="A22532" s="749" t="s">
        <v>51201</v>
      </c>
      <c r="B22532" s="749" t="str">
        <f aca="false">C22532&amp;D22532&amp;E22532&amp;F22532&amp;G22532&amp;H22532</f>
        <v>NUCLEO SIMPLES PARA LUMINARIAS LRJ-09/16/25,EM ACO DE BAIXOTEOR DE CARBONO SAE 1010/1020 GALVANIZADO A FUSAO,INTERNA EEXTERNAMENTE POR IMERSAO UNICA EM BANHO DE ZINCO,CONFORME NBR-7398 E 7400 DA ABNT,NUCLEO DIAMETRO INTERNO 68MM,BRACOS COM DIAMETRO EXTERNO 48MM,COMPRIMENTO 140MM,CONFORME DESENHO A2-1791-PD E ESPECIFICACAO EM-RIOLUZ Nº40.FORNECIMENTO</v>
      </c>
      <c r="C22532" s="749" t="s">
        <v>51195</v>
      </c>
      <c r="D22532" s="749" t="s">
        <v>51196</v>
      </c>
      <c r="E22532" s="749" t="s">
        <v>51197</v>
      </c>
      <c r="F22532" s="749" t="s">
        <v>51198</v>
      </c>
      <c r="G22532" s="749" t="s">
        <v>51199</v>
      </c>
      <c r="H22532" s="749" t="s">
        <v>51200</v>
      </c>
      <c r="I22532" s="749" t="s">
        <v>30</v>
      </c>
      <c r="J22532" s="749" t="n">
        <v>123.73</v>
      </c>
    </row>
    <row collapsed="false" customFormat="false" customHeight="true" hidden="true" ht="12.75" outlineLevel="0" r="22533">
      <c r="A22533" s="749" t="s">
        <v>51202</v>
      </c>
      <c r="B22533" s="749" t="str">
        <f aca="false">C22533&amp;D22533&amp;E22533&amp;F22533&amp;G22533&amp;H22533</f>
        <v>NUCLEO SIMPLES PARA LUMINARIA LDRJ-11 EM ACO DE BAIXO TEOR DE CARBONO SAE 1010/1020 GALVANIZADO A FUSAO,INTERNA E EXTERNAMENTE POR IMERSAO UNICA EM BANHO DE ZINCO,CONFORME NBR-7398 E 7400 DA ABNT,PARA INSTALACAO EM POSTE DE ACO CURVO OU RETO DE 9,00M DE ALTURA UTIL.CONFORME ESPECIFICACAO EM-RIOLUZ-40,DESENHO A4-1990-PD.FORNECIMENTO</v>
      </c>
      <c r="C22533" s="749" t="s">
        <v>51203</v>
      </c>
      <c r="D22533" s="749" t="s">
        <v>51204</v>
      </c>
      <c r="E22533" s="749" t="s">
        <v>51205</v>
      </c>
      <c r="F22533" s="749" t="s">
        <v>51206</v>
      </c>
      <c r="G22533" s="749" t="s">
        <v>51207</v>
      </c>
      <c r="H22533" s="749" t="s">
        <v>51208</v>
      </c>
      <c r="I22533" s="749" t="s">
        <v>30</v>
      </c>
      <c r="J22533" s="749" t="n">
        <v>418.85</v>
      </c>
    </row>
    <row collapsed="false" customFormat="false" customHeight="true" hidden="true" ht="12.75" outlineLevel="0" r="22534">
      <c r="A22534" s="749" t="s">
        <v>51209</v>
      </c>
      <c r="B22534" s="749" t="str">
        <f aca="false">C22534&amp;D22534&amp;E22534&amp;F22534&amp;G22534&amp;H22534</f>
        <v>NUCLEO SIMPLES PARA LUMINARIA LDRJ-11 EM ACO DE BAIXO TEOR DE CARBONO SAE 1010/1020 GALVANIZADO A FUSAO,INTERNA E EXTERNAMENTE POR IMERSAO UNICA EM BANHO DE ZINCO,CONFORME NBR-7398 E 7400 DA ABNT,PARA INSTALACAO EM POSTE DE ACO CURVO OU RETO DE 9,00M DE ALTURA UTIL.CONFORME ESPECIFICACAO EM-RIOLUZ-40,DESENHO A4-1990-PD.FORNECIMENTO</v>
      </c>
      <c r="C22534" s="749" t="s">
        <v>51203</v>
      </c>
      <c r="D22534" s="749" t="s">
        <v>51204</v>
      </c>
      <c r="E22534" s="749" t="s">
        <v>51205</v>
      </c>
      <c r="F22534" s="749" t="s">
        <v>51206</v>
      </c>
      <c r="G22534" s="749" t="s">
        <v>51207</v>
      </c>
      <c r="H22534" s="749" t="s">
        <v>51208</v>
      </c>
      <c r="I22534" s="749" t="s">
        <v>30</v>
      </c>
      <c r="J22534" s="749" t="n">
        <v>418.85</v>
      </c>
    </row>
    <row collapsed="false" customFormat="false" customHeight="true" hidden="true" ht="12.75" outlineLevel="0" r="22535">
      <c r="A22535" s="749" t="s">
        <v>51210</v>
      </c>
      <c r="B22535" s="749" t="str">
        <f aca="false">C22535&amp;D22535&amp;E22535&amp;F22535&amp;G22535&amp;H22535</f>
        <v>NUCLEO DUPLO P/LUMINARIAS LRJ-01/17/23/24/30/31,EM ACO DE BAIXO TEOR DE CARBONO SAE 1010/1020 GALVANIZADO A FUSAO,INTERNA E EXTERNAMENTE POR IMERSAO UNICA EM BANHO DE ZINCO,CONFORME NBR-7398 E 7400 DA ABNT,NUCLEO DIAMETRO INTERNO 128MM,BRACOS COM DIAMETRO EXTERNO 60,3MM,COMPRIMENTO 160MM,CONFORME DESENHO A2-1913-PD E ESPECIFICACAO EM-RIOLUZ Nº40.FORNECIMENTO</v>
      </c>
      <c r="C22535" s="749" t="s">
        <v>51211</v>
      </c>
      <c r="D22535" s="749" t="s">
        <v>51212</v>
      </c>
      <c r="E22535" s="749" t="s">
        <v>51213</v>
      </c>
      <c r="F22535" s="749" t="s">
        <v>51214</v>
      </c>
      <c r="G22535" s="749" t="s">
        <v>51215</v>
      </c>
      <c r="H22535" s="749" t="s">
        <v>51216</v>
      </c>
      <c r="I22535" s="749" t="s">
        <v>30</v>
      </c>
      <c r="J22535" s="749" t="n">
        <v>360.07</v>
      </c>
    </row>
    <row collapsed="false" customFormat="false" customHeight="true" hidden="true" ht="12.75" outlineLevel="0" r="22536">
      <c r="A22536" s="749" t="s">
        <v>51217</v>
      </c>
      <c r="B22536" s="749" t="str">
        <f aca="false">C22536&amp;D22536&amp;E22536&amp;F22536&amp;G22536&amp;H22536</f>
        <v>NUCLEO DUPLO P/LUMINARIAS LRJ-01/17/23/24/30/31,EM ACO DE BAIXO TEOR DE CARBONO SAE 1010/1020 GALVANIZADO A FUSAO,INTERNA E EXTERNAMENTE POR IMERSAO UNICA EM BANHO DE ZINCO,CONFORME NBR-7398 E 7400 DA ABNT,NUCLEO DIAMETRO INTERNO 128MM,BRACOS COM DIAMETRO EXTERNO 60,3MM,COMPRIMENTO 160MM,CONFORME DESENHO A2-1913-PD E ESPECIFICACAO EM-RIOLUZ Nº40.FORNECIMENTO</v>
      </c>
      <c r="C22536" s="749" t="s">
        <v>51211</v>
      </c>
      <c r="D22536" s="749" t="s">
        <v>51212</v>
      </c>
      <c r="E22536" s="749" t="s">
        <v>51213</v>
      </c>
      <c r="F22536" s="749" t="s">
        <v>51214</v>
      </c>
      <c r="G22536" s="749" t="s">
        <v>51215</v>
      </c>
      <c r="H22536" s="749" t="s">
        <v>51216</v>
      </c>
      <c r="I22536" s="749" t="s">
        <v>30</v>
      </c>
      <c r="J22536" s="749" t="n">
        <v>360.07</v>
      </c>
    </row>
    <row collapsed="false" customFormat="false" customHeight="true" hidden="true" ht="12.75" outlineLevel="0" r="22537">
      <c r="A22537" s="749" t="s">
        <v>51218</v>
      </c>
      <c r="B22537" s="749" t="str">
        <f aca="false">C22537&amp;D22537&amp;E22537&amp;F22537&amp;G22537&amp;H22537</f>
        <v>NUCLEO DUPLO P/LUMINARIA DECORATIVA LDRJ-06,ACO DE BAIXO TEOR DE CARBONO SAE 1010/1020 GALVANIZADO A FUSAO,INTERNA E EXTERNAMENTE POR IMERSAO UNICA EM BANHO DE ZINCO,CONFORME NBR-7398/7400 DA ABNT,NUCLEO DIAM.INTERNO 68MM,BRACOS C/SECAO RETANGULAR C/MEDIDAS INTERNAS 109X57MM E COMPRIMENTO 220MM,CONFORME DESENHO A2-1819-PD E ESPECIFICACAO EM-RIOLUZ Nº40.FORN.</v>
      </c>
      <c r="C22537" s="749" t="s">
        <v>51219</v>
      </c>
      <c r="D22537" s="749" t="s">
        <v>51220</v>
      </c>
      <c r="E22537" s="749" t="s">
        <v>51221</v>
      </c>
      <c r="F22537" s="749" t="s">
        <v>51222</v>
      </c>
      <c r="G22537" s="749" t="s">
        <v>51223</v>
      </c>
      <c r="H22537" s="749" t="s">
        <v>51224</v>
      </c>
      <c r="I22537" s="749" t="s">
        <v>30</v>
      </c>
      <c r="J22537" s="749" t="n">
        <v>134.95</v>
      </c>
    </row>
    <row collapsed="false" customFormat="false" customHeight="true" hidden="true" ht="12.75" outlineLevel="0" r="22538">
      <c r="A22538" s="749" t="s">
        <v>51225</v>
      </c>
      <c r="B22538" s="749" t="str">
        <f aca="false">C22538&amp;D22538&amp;E22538&amp;F22538&amp;G22538&amp;H22538</f>
        <v>NUCLEO DUPLO P/LUMINARIA DECORATIVA LDRJ-06,ACO DE BAIXO TEOR DE CARBONO SAE 1010/1020 GALVANIZADO A FUSAO,INTERNA E EXTERNAMENTE POR IMERSAO UNICA EM BANHO DE ZINCO,CONFORME NBR-7398/7400 DA ABNT,NUCLEO DIAM.INTERNO 68MM,BRACOS C/SECAO RETANGULAR C/MEDIDAS INTERNAS 109X57MM E COMPRIMENTO 220MM,CONFORME DESENHO A2-1819-PD E ESPECIFICACAO EM-RIOLUZ Nº40.FORN.</v>
      </c>
      <c r="C22538" s="749" t="s">
        <v>51219</v>
      </c>
      <c r="D22538" s="749" t="s">
        <v>51220</v>
      </c>
      <c r="E22538" s="749" t="s">
        <v>51221</v>
      </c>
      <c r="F22538" s="749" t="s">
        <v>51222</v>
      </c>
      <c r="G22538" s="749" t="s">
        <v>51223</v>
      </c>
      <c r="H22538" s="749" t="s">
        <v>51224</v>
      </c>
      <c r="I22538" s="749" t="s">
        <v>30</v>
      </c>
      <c r="J22538" s="749" t="n">
        <v>134.95</v>
      </c>
    </row>
    <row collapsed="false" customFormat="false" customHeight="true" hidden="true" ht="12.75" outlineLevel="0" r="22539">
      <c r="A22539" s="749" t="s">
        <v>51226</v>
      </c>
      <c r="B22539" s="749" t="str">
        <f aca="false">C22539&amp;D22539&amp;E22539&amp;F22539&amp;G22539&amp;H22539</f>
        <v>NUCLEO DUPLO P/LUMINARIAS DECORATIVAS LDRJ-07/09,EM ACO DE BAIXO TEOR DE CARBONO SAE 1010/1020 GALVANIZADO A FUSAO,INTERNA E EXTERNAMENTE POR IMERSAO UNICA EM BANHO DE ZINCO,CONFORME NBR-7398/7400 DA ABNT,NUCLEO DIAM.INTERNO 68MM,BRACOS EMFORMA DE "T"NAS DIMENSOES 290X200MM E DIAM.EXTERNO 48MM,CONFORME DESENHO A2-1839-PD E ESPECIFICACAO EM-RIOLUZ Nº40.FORN.</v>
      </c>
      <c r="C22539" s="749" t="s">
        <v>51227</v>
      </c>
      <c r="D22539" s="749" t="s">
        <v>51228</v>
      </c>
      <c r="E22539" s="749" t="s">
        <v>51229</v>
      </c>
      <c r="F22539" s="749" t="s">
        <v>51230</v>
      </c>
      <c r="G22539" s="749" t="s">
        <v>51231</v>
      </c>
      <c r="H22539" s="749" t="s">
        <v>51232</v>
      </c>
      <c r="I22539" s="749" t="s">
        <v>30</v>
      </c>
      <c r="J22539" s="749" t="n">
        <v>82.45</v>
      </c>
    </row>
    <row collapsed="false" customFormat="false" customHeight="true" hidden="true" ht="12.75" outlineLevel="0" r="22540">
      <c r="A22540" s="749" t="s">
        <v>51233</v>
      </c>
      <c r="B22540" s="749" t="str">
        <f aca="false">C22540&amp;D22540&amp;E22540&amp;F22540&amp;G22540&amp;H22540</f>
        <v>NUCLEO DUPLO P/LUMINARIAS DECORATIVAS LDRJ-07/09,EM ACO DE BAIXO TEOR DE CARBONO SAE 1010/1020 GALVANIZADO A FUSAO,INTERNA E EXTERNAMENTE POR IMERSAO UNICA EM BANHO DE ZINCO,CONFORME NBR-7398/7400 DA ABNT,NUCLEO DIAM.INTERNO 68MM,BRACOS EMFORMA DE "T"NAS DIMENSOES 290X200MM E DIAM.EXTERNO 48MM,CONFORME DESENHO A2-1839-PD E ESPECIFICACAO EM-RIOLUZ Nº40.FORN.</v>
      </c>
      <c r="C22540" s="749" t="s">
        <v>51227</v>
      </c>
      <c r="D22540" s="749" t="s">
        <v>51228</v>
      </c>
      <c r="E22540" s="749" t="s">
        <v>51229</v>
      </c>
      <c r="F22540" s="749" t="s">
        <v>51230</v>
      </c>
      <c r="G22540" s="749" t="s">
        <v>51231</v>
      </c>
      <c r="H22540" s="749" t="s">
        <v>51232</v>
      </c>
      <c r="I22540" s="749" t="s">
        <v>30</v>
      </c>
      <c r="J22540" s="749" t="n">
        <v>82.45</v>
      </c>
    </row>
    <row collapsed="false" customFormat="false" customHeight="true" hidden="true" ht="12.75" outlineLevel="0" r="22541">
      <c r="A22541" s="749" t="s">
        <v>51234</v>
      </c>
      <c r="B22541" s="749" t="str">
        <f aca="false">C22541&amp;D22541&amp;E22541&amp;F22541&amp;G22541&amp;H22541</f>
        <v>NUCLEO DUPLO P/LUMINARIAS LRJ-09/16/25,EM ACO DE BAIXO TEORDE CARBONO SAE 1010/1020 GALVANIZADO A FUSAO,INTERNA E EXTERNAMENTE POR IMERSAO UNICA EM BANHO DE ZINCO,CONFORME NBR-7398 E 7400 DA ABNT,NUCLEO DIAMETRO INTERNO 68MM,BRACOS COM DIAMETRO EXTERNO 48MM,COMPRIMENTO 140MM,CONFORME DESENHO A2-1791-PD E ESPECIFICACAO EM-RIOLUZ Nº40.FORNECIMENTO</v>
      </c>
      <c r="C22541" s="749" t="s">
        <v>51235</v>
      </c>
      <c r="D22541" s="749" t="s">
        <v>51236</v>
      </c>
      <c r="E22541" s="749" t="s">
        <v>51237</v>
      </c>
      <c r="F22541" s="749" t="s">
        <v>51238</v>
      </c>
      <c r="G22541" s="749" t="s">
        <v>51239</v>
      </c>
      <c r="H22541" s="749" t="s">
        <v>51240</v>
      </c>
      <c r="I22541" s="749" t="s">
        <v>30</v>
      </c>
      <c r="J22541" s="749" t="n">
        <v>134.95</v>
      </c>
    </row>
    <row collapsed="false" customFormat="false" customHeight="true" hidden="true" ht="12.75" outlineLevel="0" r="22542">
      <c r="A22542" s="749" t="s">
        <v>51241</v>
      </c>
      <c r="B22542" s="749" t="str">
        <f aca="false">C22542&amp;D22542&amp;E22542&amp;F22542&amp;G22542&amp;H22542</f>
        <v>NUCLEO DUPLO P/LUMINARIAS LRJ-09/16/25,EM ACO DE BAIXO TEORDE CARBONO SAE 1010/1020 GALVANIZADO A FUSAO,INTERNA E EXTERNAMENTE POR IMERSAO UNICA EM BANHO DE ZINCO,CONFORME NBR-7398 E 7400 DA ABNT,NUCLEO DIAMETRO INTERNO 68MM,BRACOS COM DIAMETRO EXTERNO 48MM,COMPRIMENTO 140MM,CONFORME DESENHO A2-1791-PD E ESPECIFICACAO EM-RIOLUZ Nº40.FORNECIMENTO</v>
      </c>
      <c r="C22542" s="749" t="s">
        <v>51235</v>
      </c>
      <c r="D22542" s="749" t="s">
        <v>51236</v>
      </c>
      <c r="E22542" s="749" t="s">
        <v>51237</v>
      </c>
      <c r="F22542" s="749" t="s">
        <v>51238</v>
      </c>
      <c r="G22542" s="749" t="s">
        <v>51239</v>
      </c>
      <c r="H22542" s="749" t="s">
        <v>51240</v>
      </c>
      <c r="I22542" s="749" t="s">
        <v>30</v>
      </c>
      <c r="J22542" s="749" t="n">
        <v>134.95</v>
      </c>
    </row>
    <row collapsed="false" customFormat="false" customHeight="true" hidden="true" ht="12.75" outlineLevel="0" r="22543">
      <c r="A22543" s="749" t="s">
        <v>51242</v>
      </c>
      <c r="B22543" s="749" t="str">
        <f aca="false">C22543&amp;D22543&amp;E22543&amp;F22543&amp;G22543&amp;H22543</f>
        <v>NUCLEO TRIPLO P/LUMINARIAS DECORATIVAS LDRJ-07/09,ACO DE BAIXO TEOR DE CARBONO SAE 1010/1020 GALVANIZADO A FUSAO,INTERNAE EXTERNAMENTE POR IMERSAO UNICA EM BANHO DE ZINCO,CONFORMENBR-7398 E 7400 DA ABNT,NUCLEO DIAM.INTERNO 68MM,BRACOS EM FORMA DE "T" NAS DIMENSOES 290X200MM E DIAM.EXTERNO 48MM,CONFORME DESENHO A2-1839-PD E ESPECIFICACAO EM-RIOLUZ Nº40.FORN.</v>
      </c>
      <c r="C22543" s="749" t="s">
        <v>51243</v>
      </c>
      <c r="D22543" s="749" t="s">
        <v>51244</v>
      </c>
      <c r="E22543" s="749" t="s">
        <v>51245</v>
      </c>
      <c r="F22543" s="749" t="s">
        <v>51246</v>
      </c>
      <c r="G22543" s="749" t="s">
        <v>51247</v>
      </c>
      <c r="H22543" s="749" t="s">
        <v>51232</v>
      </c>
      <c r="I22543" s="749" t="s">
        <v>30</v>
      </c>
      <c r="J22543" s="749" t="n">
        <v>104.24</v>
      </c>
    </row>
    <row collapsed="false" customFormat="false" customHeight="true" hidden="true" ht="12.75" outlineLevel="0" r="22544">
      <c r="A22544" s="749" t="s">
        <v>51248</v>
      </c>
      <c r="B22544" s="749" t="str">
        <f aca="false">C22544&amp;D22544&amp;E22544&amp;F22544&amp;G22544&amp;H22544</f>
        <v>NUCLEO TRIPLO P/LUMINARIAS DECORATIVAS LDRJ-07/09,ACO DE BAIXO TEOR DE CARBONO SAE 1010/1020 GALVANIZADO A FUSAO,INTERNAE EXTERNAMENTE POR IMERSAO UNICA EM BANHO DE ZINCO,CONFORMENBR-7398 E 7400 DA ABNT,NUCLEO DIAM.INTERNO 68MM,BRACOS EM FORMA DE "T" NAS DIMENSOES 290X200MM E DIAM.EXTERNO 48MM,CONFORME DESENHO A2-1839-PD E ESPECIFICACAO EM-RIOLUZ Nº40.FORN.</v>
      </c>
      <c r="C22544" s="749" t="s">
        <v>51243</v>
      </c>
      <c r="D22544" s="749" t="s">
        <v>51244</v>
      </c>
      <c r="E22544" s="749" t="s">
        <v>51245</v>
      </c>
      <c r="F22544" s="749" t="s">
        <v>51246</v>
      </c>
      <c r="G22544" s="749" t="s">
        <v>51247</v>
      </c>
      <c r="H22544" s="749" t="s">
        <v>51232</v>
      </c>
      <c r="I22544" s="749" t="s">
        <v>30</v>
      </c>
      <c r="J22544" s="749" t="n">
        <v>104.24</v>
      </c>
    </row>
    <row collapsed="false" customFormat="false" customHeight="true" hidden="true" ht="12.75" outlineLevel="0" r="22545">
      <c r="A22545" s="749" t="s">
        <v>51249</v>
      </c>
      <c r="B22545" s="749" t="str">
        <f aca="false">C22545&amp;D22545&amp;E22545&amp;F22545&amp;G22545&amp;H22545</f>
        <v>NUCLEO TRIPLO P/LUMINARIAS LRJ-09/16/25,ACO DE BAIXO TEOR DE CARBONO SAE 1010/1020 GALVANIZADO A FUSAO,INTERNA E EXTERNAMENTE POR IMERSAO UNICA EM BANHO DE ZINCO,CONFORME NBR-7398E 7400 DA ABNT,NUCLEO DIAMETRO INTERNO 68MM,BRACOS COM DIAMETRO EXTERNO 48MM,COMPRIMENTO 140MM,CONFORME DESENHO A2-1791-PD E ESPECIFICACAO EM-RIOLUZ Nº40.FORNECIMENTO</v>
      </c>
      <c r="C22545" s="749" t="s">
        <v>51250</v>
      </c>
      <c r="D22545" s="749" t="s">
        <v>51251</v>
      </c>
      <c r="E22545" s="749" t="s">
        <v>51252</v>
      </c>
      <c r="F22545" s="749" t="s">
        <v>51253</v>
      </c>
      <c r="G22545" s="749" t="s">
        <v>51254</v>
      </c>
      <c r="H22545" s="749" t="s">
        <v>51255</v>
      </c>
      <c r="I22545" s="749" t="s">
        <v>30</v>
      </c>
      <c r="J22545" s="749" t="n">
        <v>180.73</v>
      </c>
    </row>
    <row collapsed="false" customFormat="false" customHeight="true" hidden="true" ht="12.75" outlineLevel="0" r="22546">
      <c r="A22546" s="749" t="s">
        <v>51256</v>
      </c>
      <c r="B22546" s="749" t="str">
        <f aca="false">C22546&amp;D22546&amp;E22546&amp;F22546&amp;G22546&amp;H22546</f>
        <v>NUCLEO TRIPLO P/LUMINARIAS LRJ-09/16/25,ACO DE BAIXO TEOR DE CARBONO SAE 1010/1020 GALVANIZADO A FUSAO,INTERNA E EXTERNAMENTE POR IMERSAO UNICA EM BANHO DE ZINCO,CONFORME NBR-7398E 7400 DA ABNT,NUCLEO DIAMETRO INTERNO 68MM,BRACOS COM DIAMETRO EXTERNO 48MM,COMPRIMENTO 140MM,CONFORME DESENHO A2-1791-PD E ESPECIFICACAO EM-RIOLUZ Nº40.FORNECIMENTO</v>
      </c>
      <c r="C22546" s="749" t="s">
        <v>51250</v>
      </c>
      <c r="D22546" s="749" t="s">
        <v>51251</v>
      </c>
      <c r="E22546" s="749" t="s">
        <v>51252</v>
      </c>
      <c r="F22546" s="749" t="s">
        <v>51253</v>
      </c>
      <c r="G22546" s="749" t="s">
        <v>51254</v>
      </c>
      <c r="H22546" s="749" t="s">
        <v>51255</v>
      </c>
      <c r="I22546" s="749" t="s">
        <v>30</v>
      </c>
      <c r="J22546" s="749" t="n">
        <v>180.73</v>
      </c>
    </row>
    <row collapsed="false" customFormat="false" customHeight="true" hidden="true" ht="12.75" outlineLevel="0" r="22547">
      <c r="A22547" s="749" t="s">
        <v>51257</v>
      </c>
      <c r="B22547" s="749" t="str">
        <f aca="false">C22547&amp;D22547&amp;E22547&amp;F22547&amp;G22547&amp;H22547</f>
        <v>NUCLEO QUADRUPLO P/LUMINARIAS LRJ-01/17/23/24/30/31,ACO DE BAIXO TEOR DE CARBONO SAE 1010/1020 GALVANIZADO A FUSAO,INTERNA E EXTERNAMENTE POR IMERSAO UNICA EM BANHO DE ZINCO,CONFORME NBR-7398 E 7400 DA ABNT,NUCLEO DIAMETRO INTERNO DE 128MM,BRACOS COM DIAMETRO EXTERNO 60,3MM,COMPRIMENTO 160MM,CONFORME DESENHO A2-1913-PD E ESPECIFICACAO EM-RIOLUZ Nº40.FORN.</v>
      </c>
      <c r="C22547" s="749" t="s">
        <v>51258</v>
      </c>
      <c r="D22547" s="749" t="s">
        <v>51228</v>
      </c>
      <c r="E22547" s="749" t="s">
        <v>51229</v>
      </c>
      <c r="F22547" s="749" t="s">
        <v>51259</v>
      </c>
      <c r="G22547" s="749" t="s">
        <v>51260</v>
      </c>
      <c r="H22547" s="749" t="s">
        <v>51261</v>
      </c>
      <c r="I22547" s="749" t="s">
        <v>30</v>
      </c>
      <c r="J22547" s="749" t="n">
        <v>151.28</v>
      </c>
    </row>
    <row collapsed="false" customFormat="false" customHeight="true" hidden="true" ht="12.75" outlineLevel="0" r="22548">
      <c r="A22548" s="749" t="s">
        <v>51262</v>
      </c>
      <c r="B22548" s="749" t="str">
        <f aca="false">C22548&amp;D22548&amp;E22548&amp;F22548&amp;G22548&amp;H22548</f>
        <v>NUCLEO QUADRUPLO P/LUMINARIAS LRJ-01/17/23/24/30/31,ACO DE BAIXO TEOR DE CARBONO SAE 1010/1020 GALVANIZADO A FUSAO,INTERNA E EXTERNAMENTE POR IMERSAO UNICA EM BANHO DE ZINCO,CONFORME NBR-7398 E 7400 DA ABNT,NUCLEO DIAMETRO INTERNO DE 128MM,BRACOS COM DIAMETRO EXTERNO 60,3MM,COMPRIMENTO 160MM,CONFORME DESENHO A2-1913-PD E ESPECIFICACAO EM-RIOLUZ Nº40.FORN.</v>
      </c>
      <c r="C22548" s="749" t="s">
        <v>51258</v>
      </c>
      <c r="D22548" s="749" t="s">
        <v>51228</v>
      </c>
      <c r="E22548" s="749" t="s">
        <v>51229</v>
      </c>
      <c r="F22548" s="749" t="s">
        <v>51259</v>
      </c>
      <c r="G22548" s="749" t="s">
        <v>51260</v>
      </c>
      <c r="H22548" s="749" t="s">
        <v>51261</v>
      </c>
      <c r="I22548" s="749" t="s">
        <v>30</v>
      </c>
      <c r="J22548" s="749" t="n">
        <v>151.28</v>
      </c>
    </row>
    <row collapsed="false" customFormat="false" customHeight="true" hidden="true" ht="12.75" outlineLevel="0" r="22549">
      <c r="A22549" s="749" t="s">
        <v>51263</v>
      </c>
      <c r="B22549" s="749" t="str">
        <f aca="false">C22549&amp;D22549&amp;E22549&amp;F22549&amp;G22549&amp;H22549</f>
        <v>NUCLEO QUADRUPLO P/LUMINARIAS DECORATIVAS LDRJ-07/09,ACO DEBAIXO TEOR DE CARBONO SAE 1010/1020 GALVANIZADO A FUSAO,INTERNA E EXTERNAMENTE POR IMERSAO UNICA EM BANHO DE ZINCO,CONFORME NBR-7398/7400 DA ABNT,NUCLEO DIAM.INTERNO 68MM,BRACOS EMFORMA DE "T" NAS DIMENSOES 290X200MM E DIAM.EXTERNO 48MM,CONFORME DESENHO A2-1839-PD E ESPECIFICACAO EM-RIOLUZ Nº40.FORN</v>
      </c>
      <c r="C22549" s="749" t="s">
        <v>51264</v>
      </c>
      <c r="D22549" s="749" t="s">
        <v>51265</v>
      </c>
      <c r="E22549" s="749" t="s">
        <v>51266</v>
      </c>
      <c r="F22549" s="749" t="s">
        <v>51267</v>
      </c>
      <c r="G22549" s="749" t="s">
        <v>51268</v>
      </c>
      <c r="H22549" s="749" t="s">
        <v>51269</v>
      </c>
      <c r="I22549" s="749" t="s">
        <v>30</v>
      </c>
      <c r="J22549" s="749" t="n">
        <v>111.54</v>
      </c>
    </row>
    <row collapsed="false" customFormat="false" customHeight="true" hidden="true" ht="12.75" outlineLevel="0" r="22550">
      <c r="A22550" s="749" t="s">
        <v>51270</v>
      </c>
      <c r="B22550" s="749" t="str">
        <f aca="false">C22550&amp;D22550&amp;E22550&amp;F22550&amp;G22550&amp;H22550</f>
        <v>NUCLEO QUADRUPLO P/LUMINARIAS DECORATIVAS LDRJ-07/09,ACO DEBAIXO TEOR DE CARBONO SAE 1010/1020 GALVANIZADO A FUSAO,INTERNA E EXTERNAMENTE POR IMERSAO UNICA EM BANHO DE ZINCO,CONFORME NBR-7398/7400 DA ABNT,NUCLEO DIAM.INTERNO 68MM,BRACOS EMFORMA DE "T" NAS DIMENSOES 290X200MM E DIAM.EXTERNO 48MM,CONFORME DESENHO A2-1839-PD E ESPECIFICACAO EM-RIOLUZ Nº40.FORN</v>
      </c>
      <c r="C22550" s="749" t="s">
        <v>51264</v>
      </c>
      <c r="D22550" s="749" t="s">
        <v>51265</v>
      </c>
      <c r="E22550" s="749" t="s">
        <v>51266</v>
      </c>
      <c r="F22550" s="749" t="s">
        <v>51267</v>
      </c>
      <c r="G22550" s="749" t="s">
        <v>51268</v>
      </c>
      <c r="H22550" s="749" t="s">
        <v>51269</v>
      </c>
      <c r="I22550" s="749" t="s">
        <v>30</v>
      </c>
      <c r="J22550" s="749" t="n">
        <v>111.54</v>
      </c>
    </row>
    <row collapsed="false" customFormat="false" customHeight="true" hidden="true" ht="12.75" outlineLevel="0" r="22551">
      <c r="A22551" s="749" t="s">
        <v>51271</v>
      </c>
      <c r="B22551" s="749" t="str">
        <f aca="false">C22551&amp;D22551&amp;E22551&amp;F22551&amp;G22551&amp;H22551</f>
        <v>NUCLEO QUADRUPLO P/LUMINARIAS LRJ-09/16/25,ACO DE BAIXO TEOR DE CARBONO SAE 1010/1020 GALVANIZADO A FUSAO,INTERNA E EXTERNAMENTE POR IMERSAO UNICA EM BANHO DE ZINCO,CONFORME NBR-7398 E 7400 DA ABNT,NUCLEO DIAMETRO INTERNO 68MM,BRACOS COM DIAMETRO EXTERNO 48MM,COMPRIMENTO DE 140MM,CONFORME DESENHO A2-1791-PD E ESPECIFICACAO EM-RIOLUZ Nº40.FORNECIMENTO</v>
      </c>
      <c r="C22551" s="749" t="s">
        <v>51272</v>
      </c>
      <c r="D22551" s="749" t="s">
        <v>51273</v>
      </c>
      <c r="E22551" s="749" t="s">
        <v>51274</v>
      </c>
      <c r="F22551" s="749" t="s">
        <v>51275</v>
      </c>
      <c r="G22551" s="749" t="s">
        <v>51276</v>
      </c>
      <c r="H22551" s="749" t="s">
        <v>51277</v>
      </c>
      <c r="I22551" s="749" t="s">
        <v>30</v>
      </c>
      <c r="J22551" s="749" t="n">
        <v>214.11</v>
      </c>
    </row>
    <row collapsed="false" customFormat="false" customHeight="true" hidden="true" ht="12.75" outlineLevel="0" r="22552">
      <c r="A22552" s="749" t="s">
        <v>51278</v>
      </c>
      <c r="B22552" s="749" t="str">
        <f aca="false">C22552&amp;D22552&amp;E22552&amp;F22552&amp;G22552&amp;H22552</f>
        <v>NUCLEO QUADRUPLO P/LUMINARIAS LRJ-09/16/25,ACO DE BAIXO TEOR DE CARBONO SAE 1010/1020 GALVANIZADO A FUSAO,INTERNA E EXTERNAMENTE POR IMERSAO UNICA EM BANHO DE ZINCO,CONFORME NBR-7398 E 7400 DA ABNT,NUCLEO DIAMETRO INTERNO 68MM,BRACOS COM DIAMETRO EXTERNO 48MM,COMPRIMENTO DE 140MM,CONFORME DESENHO A2-1791-PD E ESPECIFICACAO EM-RIOLUZ Nº40.FORNECIMENTO</v>
      </c>
      <c r="C22552" s="749" t="s">
        <v>51272</v>
      </c>
      <c r="D22552" s="749" t="s">
        <v>51273</v>
      </c>
      <c r="E22552" s="749" t="s">
        <v>51274</v>
      </c>
      <c r="F22552" s="749" t="s">
        <v>51275</v>
      </c>
      <c r="G22552" s="749" t="s">
        <v>51276</v>
      </c>
      <c r="H22552" s="749" t="s">
        <v>51277</v>
      </c>
      <c r="I22552" s="749" t="s">
        <v>30</v>
      </c>
      <c r="J22552" s="749" t="n">
        <v>214.11</v>
      </c>
    </row>
    <row collapsed="false" customFormat="false" customHeight="true" hidden="true" ht="12.75" outlineLevel="0" r="22553">
      <c r="A22553" s="749" t="s">
        <v>51279</v>
      </c>
      <c r="B22553" s="749" t="str">
        <f aca="false">C22553&amp;D22553&amp;E22553&amp;F22553&amp;G22553&amp;H22553</f>
        <v>NUCLEO SEXTUPLO P/LUMINARIAS LRJ-01/17/23/24/30/31,ACO DE BAIXO TEOR DE CARBONO SAE 1010/1020 GALVANIZADO A FUSAO,INTERNA E EXTERNAMENTE POR IMERSAO UNICA EM BANHO DE ZINCO,CONFORME NBR-7398 E 7400 DA ABNT,NUCLEO DIAMETRO INTERNO 128MM,BRACOS COM DIAMETRO EXTERNO 60,3MM,COMPRIMENTO 250MM,CONFORME DESENHO A2-1913-PD E ESPECIFICACAO EM-RIOLUZ Nº40.FORNECIMENTO</v>
      </c>
      <c r="C22553" s="749" t="s">
        <v>51280</v>
      </c>
      <c r="D22553" s="749" t="s">
        <v>51212</v>
      </c>
      <c r="E22553" s="749" t="s">
        <v>51213</v>
      </c>
      <c r="F22553" s="749" t="s">
        <v>51214</v>
      </c>
      <c r="G22553" s="749" t="s">
        <v>51281</v>
      </c>
      <c r="H22553" s="749" t="s">
        <v>51216</v>
      </c>
      <c r="I22553" s="749" t="s">
        <v>30</v>
      </c>
      <c r="J22553" s="749" t="n">
        <v>103.1</v>
      </c>
    </row>
    <row collapsed="false" customFormat="false" customHeight="true" hidden="true" ht="12.75" outlineLevel="0" r="22554">
      <c r="A22554" s="749" t="s">
        <v>51282</v>
      </c>
      <c r="B22554" s="749" t="str">
        <f aca="false">C22554&amp;D22554&amp;E22554&amp;F22554&amp;G22554&amp;H22554</f>
        <v>NUCLEO SEXTUPLO P/LUMINARIAS LRJ-01/17/23/24/30/31,ACO DE BAIXO TEOR DE CARBONO SAE 1010/1020 GALVANIZADO A FUSAO,INTERNA E EXTERNAMENTE POR IMERSAO UNICA EM BANHO DE ZINCO,CONFORME NBR-7398 E 7400 DA ABNT,NUCLEO DIAMETRO INTERNO 128MM,BRACOS COM DIAMETRO EXTERNO 60,3MM,COMPRIMENTO 250MM,CONFORME DESENHO A2-1913-PD E ESPECIFICACAO EM-RIOLUZ Nº40.FORNECIMENTO</v>
      </c>
      <c r="C22554" s="749" t="s">
        <v>51280</v>
      </c>
      <c r="D22554" s="749" t="s">
        <v>51212</v>
      </c>
      <c r="E22554" s="749" t="s">
        <v>51213</v>
      </c>
      <c r="F22554" s="749" t="s">
        <v>51214</v>
      </c>
      <c r="G22554" s="749" t="s">
        <v>51281</v>
      </c>
      <c r="H22554" s="749" t="s">
        <v>51216</v>
      </c>
      <c r="I22554" s="749" t="s">
        <v>30</v>
      </c>
      <c r="J22554" s="749" t="n">
        <v>103.1</v>
      </c>
    </row>
    <row collapsed="false" customFormat="false" customHeight="true" hidden="true" ht="12.75" outlineLevel="0" r="22555">
      <c r="A22555" s="749" t="s">
        <v>51283</v>
      </c>
      <c r="B22555" s="749" t="str">
        <f aca="false">C22555&amp;D22555&amp;E22555&amp;F22555&amp;G22555&amp;H22555</f>
        <v>UM CONDUTOR SINGELO EM LINHA DE DUTOS,EXCLUSIVE FORNECIMENTO DE CONDUTOR E DOS DUTOS.COLOCACAO</v>
      </c>
      <c r="C22555" s="749" t="s">
        <v>51284</v>
      </c>
      <c r="D22555" s="749" t="s">
        <v>51285</v>
      </c>
      <c r="I22555" s="749" t="s">
        <v>236</v>
      </c>
      <c r="J22555" s="749" t="n">
        <v>2.54</v>
      </c>
    </row>
    <row collapsed="false" customFormat="false" customHeight="true" hidden="true" ht="12.75" outlineLevel="0" r="22556">
      <c r="A22556" s="749" t="s">
        <v>51286</v>
      </c>
      <c r="B22556" s="749" t="str">
        <f aca="false">C22556&amp;D22556&amp;E22556&amp;F22556&amp;G22556&amp;H22556</f>
        <v>UM CONDUTOR SINGELO EM LINHA DE DUTOS,EXCLUSIVE FORNECIMENTO DE CONDUTOR E DOS DUTOS.COLOCACAO</v>
      </c>
      <c r="C22556" s="749" t="s">
        <v>51284</v>
      </c>
      <c r="D22556" s="749" t="s">
        <v>51285</v>
      </c>
      <c r="I22556" s="749" t="s">
        <v>236</v>
      </c>
      <c r="J22556" s="749" t="n">
        <v>2.2</v>
      </c>
    </row>
    <row collapsed="false" customFormat="false" customHeight="true" hidden="true" ht="12.75" outlineLevel="0" r="22557">
      <c r="A22557" s="749" t="s">
        <v>51287</v>
      </c>
      <c r="B22557" s="749" t="str">
        <f aca="false">C22557&amp;D22557&amp;E22557&amp;F22557&amp;G22557&amp;H22557</f>
        <v>2(DOIS)CONDUTORES SINGELOS EM LINHA DE DUTOS,EXCLUSIVE FORNECIMENTO DE CONDUTOR E DOS DUTOS.COLOCACAO</v>
      </c>
      <c r="C22557" s="749" t="s">
        <v>51288</v>
      </c>
      <c r="D22557" s="749" t="s">
        <v>51289</v>
      </c>
      <c r="I22557" s="749" t="s">
        <v>236</v>
      </c>
      <c r="J22557" s="749" t="n">
        <v>3.17</v>
      </c>
    </row>
    <row collapsed="false" customFormat="false" customHeight="true" hidden="true" ht="12.75" outlineLevel="0" r="22558">
      <c r="A22558" s="749" t="s">
        <v>51290</v>
      </c>
      <c r="B22558" s="749" t="str">
        <f aca="false">C22558&amp;D22558&amp;E22558&amp;F22558&amp;G22558&amp;H22558</f>
        <v>2(DOIS)CONDUTORES SINGELOS EM LINHA DE DUTOS,EXCLUSIVE FORNECIMENTO DE CONDUTOR E DOS DUTOS.COLOCACAO</v>
      </c>
      <c r="C22558" s="749" t="s">
        <v>51288</v>
      </c>
      <c r="D22558" s="749" t="s">
        <v>51289</v>
      </c>
      <c r="I22558" s="749" t="s">
        <v>236</v>
      </c>
      <c r="J22558" s="749" t="n">
        <v>2.75</v>
      </c>
    </row>
    <row collapsed="false" customFormat="false" customHeight="true" hidden="true" ht="12.75" outlineLevel="0" r="22559">
      <c r="A22559" s="749" t="s">
        <v>51291</v>
      </c>
      <c r="B22559" s="749" t="str">
        <f aca="false">C22559&amp;D22559&amp;E22559&amp;F22559&amp;G22559&amp;H22559</f>
        <v>3(TRES)CONDUTORES SINGELOS EM LINHA DE DUTOS,EXCLUSIVE FORNECIMENTO DE CONDUTOR E DOS DUTOS.COLOCACAO</v>
      </c>
      <c r="C22559" s="749" t="s">
        <v>51292</v>
      </c>
      <c r="D22559" s="749" t="s">
        <v>51289</v>
      </c>
      <c r="I22559" s="749" t="s">
        <v>236</v>
      </c>
      <c r="J22559" s="749" t="n">
        <v>3.81</v>
      </c>
    </row>
    <row collapsed="false" customFormat="false" customHeight="true" hidden="true" ht="12.75" outlineLevel="0" r="22560">
      <c r="A22560" s="749" t="s">
        <v>51293</v>
      </c>
      <c r="B22560" s="749" t="str">
        <f aca="false">C22560&amp;D22560&amp;E22560&amp;F22560&amp;G22560&amp;H22560</f>
        <v>3(TRES)CONDUTORES SINGELOS EM LINHA DE DUTOS,EXCLUSIVE FORNECIMENTO DE CONDUTOR E DOS DUTOS.COLOCACAO</v>
      </c>
      <c r="C22560" s="749" t="s">
        <v>51292</v>
      </c>
      <c r="D22560" s="749" t="s">
        <v>51289</v>
      </c>
      <c r="I22560" s="749" t="s">
        <v>236</v>
      </c>
      <c r="J22560" s="749" t="n">
        <v>3.3</v>
      </c>
    </row>
    <row collapsed="false" customFormat="false" customHeight="true" hidden="true" ht="12.75" outlineLevel="0" r="22561">
      <c r="A22561" s="749" t="s">
        <v>51294</v>
      </c>
      <c r="B22561" s="749" t="str">
        <f aca="false">C22561&amp;D22561&amp;E22561&amp;F22561&amp;G22561&amp;H22561</f>
        <v>4(QUATRO)CONDUTORES SINGELOS EM LINHA DE DUTOS,EXCLUSIVE FORNECIMENTO DE CONDUTOR E DOS DUTOS.COLOCACAO</v>
      </c>
      <c r="C22561" s="749" t="s">
        <v>51295</v>
      </c>
      <c r="D22561" s="749" t="s">
        <v>51296</v>
      </c>
      <c r="I22561" s="749" t="s">
        <v>236</v>
      </c>
      <c r="J22561" s="749" t="n">
        <v>5.08</v>
      </c>
    </row>
    <row collapsed="false" customFormat="false" customHeight="true" hidden="true" ht="12.75" outlineLevel="0" r="22562">
      <c r="A22562" s="749" t="s">
        <v>51297</v>
      </c>
      <c r="B22562" s="749" t="str">
        <f aca="false">C22562&amp;D22562&amp;E22562&amp;F22562&amp;G22562&amp;H22562</f>
        <v>4(QUATRO)CONDUTORES SINGELOS EM LINHA DE DUTOS,EXCLUSIVE FORNECIMENTO DE CONDUTOR E DOS DUTOS.COLOCACAO</v>
      </c>
      <c r="C22562" s="749" t="s">
        <v>51295</v>
      </c>
      <c r="D22562" s="749" t="s">
        <v>51296</v>
      </c>
      <c r="I22562" s="749" t="s">
        <v>236</v>
      </c>
      <c r="J22562" s="749" t="n">
        <v>4.4</v>
      </c>
    </row>
    <row collapsed="false" customFormat="false" customHeight="true" hidden="true" ht="12.75" outlineLevel="0" r="22563">
      <c r="A22563" s="749" t="s">
        <v>51298</v>
      </c>
      <c r="B22563" s="749" t="str">
        <f aca="false">C22563&amp;D22563&amp;E22563&amp;F22563&amp;G22563&amp;H22563</f>
        <v>UM CABO BIFASICO,EM LINHA DE DUTOS,EXCLUSIVE FORNECIMENTO DOS CABOS E DOS DUTOS.COLOCACAO</v>
      </c>
      <c r="C22563" s="749" t="s">
        <v>51299</v>
      </c>
      <c r="D22563" s="749" t="s">
        <v>51300</v>
      </c>
      <c r="I22563" s="749" t="s">
        <v>236</v>
      </c>
      <c r="J22563" s="749" t="n">
        <v>3.81</v>
      </c>
    </row>
    <row collapsed="false" customFormat="false" customHeight="true" hidden="true" ht="12.75" outlineLevel="0" r="22564">
      <c r="A22564" s="749" t="s">
        <v>51301</v>
      </c>
      <c r="B22564" s="749" t="str">
        <f aca="false">C22564&amp;D22564&amp;E22564&amp;F22564&amp;G22564&amp;H22564</f>
        <v>UM CABO BIFASICO,EM LINHA DE DUTOS,EXCLUSIVE FORNECIMENTO DOS CABOS E DOS DUTOS.COLOCACAO</v>
      </c>
      <c r="C22564" s="749" t="s">
        <v>51299</v>
      </c>
      <c r="D22564" s="749" t="s">
        <v>51300</v>
      </c>
      <c r="I22564" s="749" t="s">
        <v>236</v>
      </c>
      <c r="J22564" s="749" t="n">
        <v>3.3</v>
      </c>
    </row>
    <row collapsed="false" customFormat="false" customHeight="true" hidden="true" ht="12.75" outlineLevel="0" r="22565">
      <c r="A22565" s="749" t="s">
        <v>51302</v>
      </c>
      <c r="B22565" s="749" t="str">
        <f aca="false">C22565&amp;D22565&amp;E22565&amp;F22565&amp;G22565&amp;H22565</f>
        <v>UM CABO TRIFASICO,EM LINHA DE DUTOS,EXCLUSIVE FORNECIMENTO DOS CABOS E DOS DUTOS.COLOCACAO</v>
      </c>
      <c r="C22565" s="749" t="s">
        <v>51303</v>
      </c>
      <c r="D22565" s="749" t="s">
        <v>51304</v>
      </c>
      <c r="I22565" s="749" t="s">
        <v>236</v>
      </c>
      <c r="J22565" s="749" t="n">
        <v>3.81</v>
      </c>
    </row>
    <row collapsed="false" customFormat="false" customHeight="true" hidden="true" ht="12.75" outlineLevel="0" r="22566">
      <c r="A22566" s="749" t="s">
        <v>51305</v>
      </c>
      <c r="B22566" s="749" t="str">
        <f aca="false">C22566&amp;D22566&amp;E22566&amp;F22566&amp;G22566&amp;H22566</f>
        <v>UM CABO TRIFASICO,EM LINHA DE DUTOS,EXCLUSIVE FORNECIMENTO DOS CABOS E DOS DUTOS.COLOCACAO</v>
      </c>
      <c r="C22566" s="749" t="s">
        <v>51303</v>
      </c>
      <c r="D22566" s="749" t="s">
        <v>51304</v>
      </c>
      <c r="I22566" s="749" t="s">
        <v>236</v>
      </c>
      <c r="J22566" s="749" t="n">
        <v>3.3</v>
      </c>
    </row>
    <row collapsed="false" customFormat="false" customHeight="true" hidden="true" ht="12.75" outlineLevel="0" r="22567">
      <c r="A22567" s="749" t="s">
        <v>51306</v>
      </c>
      <c r="B22567" s="749" t="str">
        <f aca="false">C22567&amp;D22567&amp;E22567&amp;F22567&amp;G22567&amp;H22567</f>
        <v>ARAME DE FERRO GALVANIZADO,SECAO 2MM2(12AWG),EMBUCHADO COM PAPEL,EM LINHA DE DUTOS,EXCLUSIVE DUTOS.FORNECIMENTO E COLOCACAO</v>
      </c>
      <c r="C22567" s="749" t="s">
        <v>51307</v>
      </c>
      <c r="D22567" s="749" t="s">
        <v>51308</v>
      </c>
      <c r="E22567" s="749" t="s">
        <v>14337</v>
      </c>
      <c r="I22567" s="749" t="s">
        <v>236</v>
      </c>
      <c r="J22567" s="749" t="n">
        <v>1.58</v>
      </c>
    </row>
    <row collapsed="false" customFormat="false" customHeight="true" hidden="true" ht="12.75" outlineLevel="0" r="22568">
      <c r="A22568" s="749" t="s">
        <v>51309</v>
      </c>
      <c r="B22568" s="749" t="str">
        <f aca="false">C22568&amp;D22568&amp;E22568&amp;F22568&amp;G22568&amp;H22568</f>
        <v>ARAME DE FERRO GALVANIZADO,SECAO 2MM2(12AWG),EMBUCHADO COM PAPEL,EM LINHA DE DUTOS,EXCLUSIVE DUTOS.FORNECIMENTO E COLOCACAO</v>
      </c>
      <c r="C22568" s="749" t="s">
        <v>51307</v>
      </c>
      <c r="D22568" s="749" t="s">
        <v>51308</v>
      </c>
      <c r="E22568" s="749" t="s">
        <v>14337</v>
      </c>
      <c r="I22568" s="749" t="s">
        <v>236</v>
      </c>
      <c r="J22568" s="749" t="n">
        <v>1.41</v>
      </c>
    </row>
    <row collapsed="false" customFormat="false" customHeight="true" hidden="true" ht="12.75" outlineLevel="0" r="22569">
      <c r="A22569" s="749" t="s">
        <v>51310</v>
      </c>
      <c r="B22569" s="749" t="str">
        <f aca="false">C22569&amp;D22569&amp;E22569&amp;F22569&amp;G22569&amp;H22569</f>
        <v>ANILHA DE NYLON PARA INDENTIFICACAO DE CONDUTOR XLPE DE 25 A 35MM2.FORNECIMENTO</v>
      </c>
      <c r="C22569" s="749" t="s">
        <v>51311</v>
      </c>
      <c r="D22569" s="749" t="s">
        <v>51312</v>
      </c>
      <c r="I22569" s="749" t="s">
        <v>30</v>
      </c>
      <c r="J22569" s="749" t="n">
        <v>0.03</v>
      </c>
    </row>
    <row collapsed="false" customFormat="false" customHeight="true" hidden="true" ht="12.75" outlineLevel="0" r="22570">
      <c r="A22570" s="749" t="s">
        <v>51313</v>
      </c>
      <c r="B22570" s="749" t="str">
        <f aca="false">C22570&amp;D22570&amp;E22570&amp;F22570&amp;G22570&amp;H22570</f>
        <v>ANILHA DE NYLON PARA INDENTIFICACAO DE CONDUTOR XLPE DE 25 A 35MM2.FORNECIMENTO</v>
      </c>
      <c r="C22570" s="749" t="s">
        <v>51311</v>
      </c>
      <c r="D22570" s="749" t="s">
        <v>51312</v>
      </c>
      <c r="I22570" s="749" t="s">
        <v>30</v>
      </c>
      <c r="J22570" s="749" t="n">
        <v>0.03</v>
      </c>
    </row>
    <row collapsed="false" customFormat="false" customHeight="true" hidden="true" ht="12.75" outlineLevel="0" r="22571">
      <c r="A22571" s="749" t="s">
        <v>51314</v>
      </c>
      <c r="B22571" s="749" t="str">
        <f aca="false">C22571&amp;D22571&amp;E22571&amp;F22571&amp;G22571&amp;H22571</f>
        <v>ANILHA DE NYLON PARA IDENTIFICACAO DE CONDUTOR XLPE DE 50 A70MM2.FORNECIMENTO</v>
      </c>
      <c r="C22571" s="749" t="s">
        <v>51315</v>
      </c>
      <c r="D22571" s="749" t="s">
        <v>51316</v>
      </c>
      <c r="I22571" s="749" t="s">
        <v>30</v>
      </c>
      <c r="J22571" s="749" t="n">
        <v>0.04</v>
      </c>
    </row>
    <row collapsed="false" customFormat="false" customHeight="true" hidden="true" ht="12.75" outlineLevel="0" r="22572">
      <c r="A22572" s="749" t="s">
        <v>51317</v>
      </c>
      <c r="B22572" s="749" t="str">
        <f aca="false">C22572&amp;D22572&amp;E22572&amp;F22572&amp;G22572&amp;H22572</f>
        <v>ANILHA DE NYLON PARA IDENTIFICACAO DE CONDUTOR XLPE DE 50 A70MM2.FORNECIMENTO</v>
      </c>
      <c r="C22572" s="749" t="s">
        <v>51315</v>
      </c>
      <c r="D22572" s="749" t="s">
        <v>51316</v>
      </c>
      <c r="I22572" s="749" t="s">
        <v>30</v>
      </c>
      <c r="J22572" s="749" t="n">
        <v>0.04</v>
      </c>
    </row>
    <row collapsed="false" customFormat="false" customHeight="true" hidden="true" ht="12.75" outlineLevel="0" r="22573">
      <c r="A22573" s="749" t="s">
        <v>51318</v>
      </c>
      <c r="B22573" s="749" t="str">
        <f aca="false">C22573&amp;D22573&amp;E22573&amp;F22573&amp;G22573&amp;H22573</f>
        <v>CABO DE COBRE FLEXIVEL DE 750V,SECAO DE 1X1,5MM2,PVC/70°C.FORNECIMENTO</v>
      </c>
      <c r="C22573" s="749" t="s">
        <v>51319</v>
      </c>
      <c r="D22573" s="749" t="s">
        <v>25184</v>
      </c>
      <c r="I22573" s="749" t="s">
        <v>236</v>
      </c>
      <c r="J22573" s="749" t="n">
        <v>0.54</v>
      </c>
    </row>
    <row collapsed="false" customFormat="false" customHeight="true" hidden="true" ht="12.75" outlineLevel="0" r="22574">
      <c r="A22574" s="749" t="s">
        <v>51320</v>
      </c>
      <c r="B22574" s="749" t="str">
        <f aca="false">C22574&amp;D22574&amp;E22574&amp;F22574&amp;G22574&amp;H22574</f>
        <v>CABO DE COBRE FLEXIVEL DE 750V,SECAO DE 1X1,5MM2,PVC/70°C.FORNECIMENTO</v>
      </c>
      <c r="C22574" s="749" t="s">
        <v>51319</v>
      </c>
      <c r="D22574" s="749" t="s">
        <v>25184</v>
      </c>
      <c r="I22574" s="749" t="s">
        <v>236</v>
      </c>
      <c r="J22574" s="749" t="n">
        <v>0.54</v>
      </c>
    </row>
    <row collapsed="false" customFormat="false" customHeight="true" hidden="true" ht="12.75" outlineLevel="0" r="22575">
      <c r="A22575" s="749" t="s">
        <v>51321</v>
      </c>
      <c r="B22575" s="749" t="str">
        <f aca="false">C22575&amp;D22575&amp;E22575&amp;F22575&amp;G22575&amp;H22575</f>
        <v>CABO DE COBRE FLEXIVEL DE 750V,SECAO DE 2X1,5MM2,PVC/70°C.FORNECIMENTO</v>
      </c>
      <c r="C22575" s="749" t="s">
        <v>51322</v>
      </c>
      <c r="D22575" s="749" t="s">
        <v>25184</v>
      </c>
      <c r="I22575" s="749" t="s">
        <v>236</v>
      </c>
      <c r="J22575" s="749" t="n">
        <v>1.67</v>
      </c>
    </row>
    <row collapsed="false" customFormat="false" customHeight="true" hidden="true" ht="12.75" outlineLevel="0" r="22576">
      <c r="A22576" s="749" t="s">
        <v>51323</v>
      </c>
      <c r="B22576" s="749" t="str">
        <f aca="false">C22576&amp;D22576&amp;E22576&amp;F22576&amp;G22576&amp;H22576</f>
        <v>CABO DE COBRE FLEXIVEL DE 750V,SECAO DE 2X1,5MM2,PVC/70°C.FORNECIMENTO</v>
      </c>
      <c r="C22576" s="749" t="s">
        <v>51322</v>
      </c>
      <c r="D22576" s="749" t="s">
        <v>25184</v>
      </c>
      <c r="I22576" s="749" t="s">
        <v>236</v>
      </c>
      <c r="J22576" s="749" t="n">
        <v>1.67</v>
      </c>
    </row>
    <row collapsed="false" customFormat="false" customHeight="true" hidden="true" ht="12.75" outlineLevel="0" r="22577">
      <c r="A22577" s="749" t="s">
        <v>51324</v>
      </c>
      <c r="B22577" s="749" t="str">
        <f aca="false">C22577&amp;D22577&amp;E22577&amp;F22577&amp;G22577&amp;H22577</f>
        <v>CABO DE COBRE FLEXIVEL DE 750V,SECAO DE 3X1,5MM2,PVC/70ºC.FORNECIMENTO</v>
      </c>
      <c r="C22577" s="749" t="s">
        <v>51325</v>
      </c>
      <c r="D22577" s="749" t="s">
        <v>25184</v>
      </c>
      <c r="I22577" s="749" t="s">
        <v>236</v>
      </c>
      <c r="J22577" s="749" t="n">
        <v>2.38</v>
      </c>
    </row>
    <row collapsed="false" customFormat="false" customHeight="true" hidden="true" ht="12.75" outlineLevel="0" r="22578">
      <c r="A22578" s="749" t="s">
        <v>51326</v>
      </c>
      <c r="B22578" s="749" t="str">
        <f aca="false">C22578&amp;D22578&amp;E22578&amp;F22578&amp;G22578&amp;H22578</f>
        <v>CABO DE COBRE FLEXIVEL DE 750V,SECAO DE 3X1,5MM2,PVC/70ºC.FORNECIMENTO</v>
      </c>
      <c r="C22578" s="749" t="s">
        <v>51325</v>
      </c>
      <c r="D22578" s="749" t="s">
        <v>25184</v>
      </c>
      <c r="I22578" s="749" t="s">
        <v>236</v>
      </c>
      <c r="J22578" s="749" t="n">
        <v>2.38</v>
      </c>
    </row>
    <row collapsed="false" customFormat="false" customHeight="true" hidden="true" ht="12.75" outlineLevel="0" r="22579">
      <c r="A22579" s="749" t="s">
        <v>51327</v>
      </c>
      <c r="B22579" s="749" t="str">
        <f aca="false">C22579&amp;D22579&amp;E22579&amp;F22579&amp;G22579&amp;H22579</f>
        <v>CABO DE COBRE FLEXIVEL DE 750V,SECAO DE 3X2,5MM2,PVC/70°C.FORNECIMENTO</v>
      </c>
      <c r="C22579" s="749" t="s">
        <v>51328</v>
      </c>
      <c r="D22579" s="749" t="s">
        <v>25184</v>
      </c>
      <c r="I22579" s="749" t="s">
        <v>236</v>
      </c>
      <c r="J22579" s="749" t="n">
        <v>4.74</v>
      </c>
    </row>
    <row collapsed="false" customFormat="false" customHeight="true" hidden="true" ht="12.75" outlineLevel="0" r="22580">
      <c r="A22580" s="749" t="s">
        <v>51329</v>
      </c>
      <c r="B22580" s="749" t="str">
        <f aca="false">C22580&amp;D22580&amp;E22580&amp;F22580&amp;G22580&amp;H22580</f>
        <v>CABO DE COBRE FLEXIVEL DE 750V,SECAO DE 3X2,5MM2,PVC/70°C.FORNECIMENTO</v>
      </c>
      <c r="C22580" s="749" t="s">
        <v>51328</v>
      </c>
      <c r="D22580" s="749" t="s">
        <v>25184</v>
      </c>
      <c r="I22580" s="749" t="s">
        <v>236</v>
      </c>
      <c r="J22580" s="749" t="n">
        <v>4.74</v>
      </c>
    </row>
    <row collapsed="false" customFormat="false" customHeight="true" hidden="true" ht="12.75" outlineLevel="0" r="22581">
      <c r="A22581" s="749" t="s">
        <v>51330</v>
      </c>
      <c r="B22581" s="749" t="str">
        <f aca="false">C22581&amp;D22581&amp;E22581&amp;F22581&amp;G22581&amp;H22581</f>
        <v>CABO DE COBRE FLEXIVEL DE 750V,SECAO DE 2X4,0MM2,PVC/70°C.FORNECIMENTO</v>
      </c>
      <c r="C22581" s="749" t="s">
        <v>51331</v>
      </c>
      <c r="D22581" s="749" t="s">
        <v>25184</v>
      </c>
      <c r="I22581" s="749" t="s">
        <v>236</v>
      </c>
      <c r="J22581" s="749" t="n">
        <v>4.36</v>
      </c>
    </row>
    <row collapsed="false" customFormat="false" customHeight="true" hidden="true" ht="12.75" outlineLevel="0" r="22582">
      <c r="A22582" s="749" t="s">
        <v>51332</v>
      </c>
      <c r="B22582" s="749" t="str">
        <f aca="false">C22582&amp;D22582&amp;E22582&amp;F22582&amp;G22582&amp;H22582</f>
        <v>CABO DE COBRE FLEXIVEL DE 750V,SECAO DE 2X4,0MM2,PVC/70°C.FORNECIMENTO</v>
      </c>
      <c r="C22582" s="749" t="s">
        <v>51331</v>
      </c>
      <c r="D22582" s="749" t="s">
        <v>25184</v>
      </c>
      <c r="I22582" s="749" t="s">
        <v>236</v>
      </c>
      <c r="J22582" s="749" t="n">
        <v>4.36</v>
      </c>
    </row>
    <row collapsed="false" customFormat="false" customHeight="true" hidden="true" ht="12.75" outlineLevel="0" r="22583">
      <c r="A22583" s="749" t="s">
        <v>51333</v>
      </c>
      <c r="B22583" s="749" t="str">
        <f aca="false">C22583&amp;D22583&amp;E22583&amp;F22583&amp;G22583&amp;H22583</f>
        <v>CABO DE COBRE FLEXIVEL DE 750V,SECAO DE 2X6,0MM2,PVC/70°C.FORNECIMENTO</v>
      </c>
      <c r="C22583" s="749" t="s">
        <v>51334</v>
      </c>
      <c r="D22583" s="749" t="s">
        <v>25184</v>
      </c>
      <c r="I22583" s="749" t="s">
        <v>236</v>
      </c>
      <c r="J22583" s="749" t="n">
        <v>6.09</v>
      </c>
    </row>
    <row collapsed="false" customFormat="false" customHeight="true" hidden="true" ht="12.75" outlineLevel="0" r="22584">
      <c r="A22584" s="749" t="s">
        <v>51335</v>
      </c>
      <c r="B22584" s="749" t="str">
        <f aca="false">C22584&amp;D22584&amp;E22584&amp;F22584&amp;G22584&amp;H22584</f>
        <v>CABO DE COBRE FLEXIVEL DE 750V,SECAO DE 2X6,0MM2,PVC/70°C.FORNECIMENTO</v>
      </c>
      <c r="C22584" s="749" t="s">
        <v>51334</v>
      </c>
      <c r="D22584" s="749" t="s">
        <v>25184</v>
      </c>
      <c r="I22584" s="749" t="s">
        <v>236</v>
      </c>
      <c r="J22584" s="749" t="n">
        <v>6.09</v>
      </c>
    </row>
    <row collapsed="false" customFormat="false" customHeight="true" hidden="true" ht="12.75" outlineLevel="0" r="22585">
      <c r="A22585" s="749" t="s">
        <v>51336</v>
      </c>
      <c r="B22585" s="749" t="str">
        <f aca="false">C22585&amp;D22585&amp;E22585&amp;F22585&amp;G22585&amp;H22585</f>
        <v>CABO DE COBRE FLEXIVEL DE 750V,SECAO DE 3X4,0MM2,PVC/70°C.FORNECIMENTO</v>
      </c>
      <c r="C22585" s="749" t="s">
        <v>51337</v>
      </c>
      <c r="D22585" s="749" t="s">
        <v>25184</v>
      </c>
      <c r="I22585" s="749" t="s">
        <v>236</v>
      </c>
      <c r="J22585" s="749" t="n">
        <v>5.89</v>
      </c>
    </row>
    <row collapsed="false" customFormat="false" customHeight="true" hidden="true" ht="12.75" outlineLevel="0" r="22586">
      <c r="A22586" s="749" t="s">
        <v>51338</v>
      </c>
      <c r="B22586" s="749" t="str">
        <f aca="false">C22586&amp;D22586&amp;E22586&amp;F22586&amp;G22586&amp;H22586</f>
        <v>CABO DE COBRE FLEXIVEL DE 750V,SECAO DE 3X4,0MM2,PVC/70°C.FORNECIMENTO</v>
      </c>
      <c r="C22586" s="749" t="s">
        <v>51337</v>
      </c>
      <c r="D22586" s="749" t="s">
        <v>25184</v>
      </c>
      <c r="I22586" s="749" t="s">
        <v>236</v>
      </c>
      <c r="J22586" s="749" t="n">
        <v>5.89</v>
      </c>
    </row>
    <row collapsed="false" customFormat="false" customHeight="true" hidden="true" ht="12.75" outlineLevel="0" r="22587">
      <c r="A22587" s="749" t="s">
        <v>51339</v>
      </c>
      <c r="B22587" s="749" t="str">
        <f aca="false">C22587&amp;D22587&amp;E22587&amp;F22587&amp;G22587&amp;H22587</f>
        <v>CABO DE COBRE FLEXIVEL DE 750V,SECAO DE 4X4,0MM2,PVC/70°C.FORNECIMENTO</v>
      </c>
      <c r="C22587" s="749" t="s">
        <v>51340</v>
      </c>
      <c r="D22587" s="749" t="s">
        <v>25184</v>
      </c>
      <c r="I22587" s="749" t="s">
        <v>236</v>
      </c>
      <c r="J22587" s="749" t="n">
        <v>7.92</v>
      </c>
    </row>
    <row collapsed="false" customFormat="false" customHeight="true" hidden="true" ht="12.75" outlineLevel="0" r="22588">
      <c r="A22588" s="749" t="s">
        <v>51341</v>
      </c>
      <c r="B22588" s="749" t="str">
        <f aca="false">C22588&amp;D22588&amp;E22588&amp;F22588&amp;G22588&amp;H22588</f>
        <v>CABO DE COBRE FLEXIVEL DE 750V,SECAO DE 4X4,0MM2,PVC/70°C.FORNECIMENTO</v>
      </c>
      <c r="C22588" s="749" t="s">
        <v>51340</v>
      </c>
      <c r="D22588" s="749" t="s">
        <v>25184</v>
      </c>
      <c r="I22588" s="749" t="s">
        <v>236</v>
      </c>
      <c r="J22588" s="749" t="n">
        <v>7.92</v>
      </c>
    </row>
    <row collapsed="false" customFormat="false" customHeight="true" hidden="true" ht="12.75" outlineLevel="0" r="22589">
      <c r="A22589" s="749" t="s">
        <v>51342</v>
      </c>
      <c r="B22589" s="749" t="str">
        <f aca="false">C22589&amp;D22589&amp;E22589&amp;F22589&amp;G22589&amp;H22589</f>
        <v>CABO DE COBRE FLEXIVEL DE 750V,SECAO DE 3X6,0MM2,PVC/70°C.FORNECIMENTO</v>
      </c>
      <c r="C22589" s="749" t="s">
        <v>51343</v>
      </c>
      <c r="D22589" s="749" t="s">
        <v>25184</v>
      </c>
      <c r="I22589" s="749" t="s">
        <v>236</v>
      </c>
      <c r="J22589" s="749" t="n">
        <v>9.89</v>
      </c>
    </row>
    <row collapsed="false" customFormat="false" customHeight="true" hidden="true" ht="12.75" outlineLevel="0" r="22590">
      <c r="A22590" s="749" t="s">
        <v>51344</v>
      </c>
      <c r="B22590" s="749" t="str">
        <f aca="false">C22590&amp;D22590&amp;E22590&amp;F22590&amp;G22590&amp;H22590</f>
        <v>CABO DE COBRE FLEXIVEL DE 750V,SECAO DE 3X6,0MM2,PVC/70°C.FORNECIMENTO</v>
      </c>
      <c r="C22590" s="749" t="s">
        <v>51343</v>
      </c>
      <c r="D22590" s="749" t="s">
        <v>25184</v>
      </c>
      <c r="I22590" s="749" t="s">
        <v>236</v>
      </c>
      <c r="J22590" s="749" t="n">
        <v>9.89</v>
      </c>
    </row>
    <row collapsed="false" customFormat="false" customHeight="true" hidden="true" ht="12.75" outlineLevel="0" r="22591">
      <c r="A22591" s="749" t="s">
        <v>51345</v>
      </c>
      <c r="B22591" s="749" t="str">
        <f aca="false">C22591&amp;D22591&amp;E22591&amp;F22591&amp;G22591&amp;H22591</f>
        <v>CABO DE COBRE FLEXIVEL DE 750V,SECAO DE 2X10,0MM2,PVC/70°C.FORNECIMENTO</v>
      </c>
      <c r="C22591" s="749" t="s">
        <v>51346</v>
      </c>
      <c r="D22591" s="749" t="s">
        <v>21072</v>
      </c>
      <c r="I22591" s="749" t="s">
        <v>236</v>
      </c>
      <c r="J22591" s="749" t="n">
        <v>12.31</v>
      </c>
    </row>
    <row collapsed="false" customFormat="false" customHeight="true" hidden="true" ht="12.75" outlineLevel="0" r="22592">
      <c r="A22592" s="749" t="s">
        <v>51347</v>
      </c>
      <c r="B22592" s="749" t="str">
        <f aca="false">C22592&amp;D22592&amp;E22592&amp;F22592&amp;G22592&amp;H22592</f>
        <v>CABO DE COBRE FLEXIVEL DE 750V,SECAO DE 2X10,0MM2,PVC/70°C.FORNECIMENTO</v>
      </c>
      <c r="C22592" s="749" t="s">
        <v>51346</v>
      </c>
      <c r="D22592" s="749" t="s">
        <v>21072</v>
      </c>
      <c r="I22592" s="749" t="s">
        <v>236</v>
      </c>
      <c r="J22592" s="749" t="n">
        <v>12.31</v>
      </c>
    </row>
    <row collapsed="false" customFormat="false" customHeight="true" hidden="true" ht="12.75" outlineLevel="0" r="22593">
      <c r="A22593" s="749" t="s">
        <v>51348</v>
      </c>
      <c r="B22593" s="749" t="str">
        <f aca="false">C22593&amp;D22593&amp;E22593&amp;F22593&amp;G22593&amp;H22593</f>
        <v>CABO DE COBRE FLEXIVEL DE 750V,SECAO DE 3X10,0MM2,PVC/70°C.FORNECIMENTO</v>
      </c>
      <c r="C22593" s="749" t="s">
        <v>51349</v>
      </c>
      <c r="D22593" s="749" t="s">
        <v>21072</v>
      </c>
      <c r="I22593" s="749" t="s">
        <v>236</v>
      </c>
      <c r="J22593" s="749" t="n">
        <v>15.75</v>
      </c>
    </row>
    <row collapsed="false" customFormat="false" customHeight="true" hidden="true" ht="12.75" outlineLevel="0" r="22594">
      <c r="A22594" s="749" t="s">
        <v>51350</v>
      </c>
      <c r="B22594" s="749" t="str">
        <f aca="false">C22594&amp;D22594&amp;E22594&amp;F22594&amp;G22594&amp;H22594</f>
        <v>CABO DE COBRE FLEXIVEL DE 750V,SECAO DE 3X10,0MM2,PVC/70°C.FORNECIMENTO</v>
      </c>
      <c r="C22594" s="749" t="s">
        <v>51349</v>
      </c>
      <c r="D22594" s="749" t="s">
        <v>21072</v>
      </c>
      <c r="I22594" s="749" t="s">
        <v>236</v>
      </c>
      <c r="J22594" s="749" t="n">
        <v>15.75</v>
      </c>
    </row>
    <row collapsed="false" customFormat="false" customHeight="true" hidden="true" ht="12.75" outlineLevel="0" r="22595">
      <c r="A22595" s="749" t="s">
        <v>51351</v>
      </c>
      <c r="B22595" s="749" t="str">
        <f aca="false">C22595&amp;D22595&amp;E22595&amp;F22595&amp;G22595&amp;H22595</f>
        <v>CABO DE COBRE FLEXIVEL DE 750V,SECAO DE 4X10,0MM2,PVC/70°.FORNECIMENTO</v>
      </c>
      <c r="C22595" s="749" t="s">
        <v>51352</v>
      </c>
      <c r="D22595" s="749" t="s">
        <v>25184</v>
      </c>
      <c r="I22595" s="749" t="s">
        <v>236</v>
      </c>
      <c r="J22595" s="749" t="n">
        <v>19.95</v>
      </c>
    </row>
    <row collapsed="false" customFormat="false" customHeight="true" hidden="true" ht="12.75" outlineLevel="0" r="22596">
      <c r="A22596" s="749" t="s">
        <v>51353</v>
      </c>
      <c r="B22596" s="749" t="str">
        <f aca="false">C22596&amp;D22596&amp;E22596&amp;F22596&amp;G22596&amp;H22596</f>
        <v>CABO DE COBRE FLEXIVEL DE 750V,SECAO DE 4X10,0MM2,PVC/70°.FORNECIMENTO</v>
      </c>
      <c r="C22596" s="749" t="s">
        <v>51352</v>
      </c>
      <c r="D22596" s="749" t="s">
        <v>25184</v>
      </c>
      <c r="I22596" s="749" t="s">
        <v>236</v>
      </c>
      <c r="J22596" s="749" t="n">
        <v>19.95</v>
      </c>
    </row>
    <row collapsed="false" customFormat="false" customHeight="true" hidden="true" ht="12.75" outlineLevel="0" r="22597">
      <c r="A22597" s="749" t="s">
        <v>51354</v>
      </c>
      <c r="B22597" s="749" t="str">
        <f aca="false">C22597&amp;D22597&amp;E22597&amp;F22597&amp;G22597&amp;H22597</f>
        <v>CABO DE COBRE FLEXIVEL DE 750V,SECAO DE 1X16,0MM2,PVC/70°.FORNECIMENTO</v>
      </c>
      <c r="C22597" s="749" t="s">
        <v>51355</v>
      </c>
      <c r="D22597" s="749" t="s">
        <v>25184</v>
      </c>
      <c r="I22597" s="749" t="s">
        <v>236</v>
      </c>
      <c r="J22597" s="749" t="n">
        <v>5.57</v>
      </c>
    </row>
    <row collapsed="false" customFormat="false" customHeight="true" hidden="true" ht="12.75" outlineLevel="0" r="22598">
      <c r="A22598" s="749" t="s">
        <v>51356</v>
      </c>
      <c r="B22598" s="749" t="str">
        <f aca="false">C22598&amp;D22598&amp;E22598&amp;F22598&amp;G22598&amp;H22598</f>
        <v>CABO DE COBRE FLEXIVEL DE 750V,SECAO DE 1X16,0MM2,PVC/70°.FORNECIMENTO</v>
      </c>
      <c r="C22598" s="749" t="s">
        <v>51355</v>
      </c>
      <c r="D22598" s="749" t="s">
        <v>25184</v>
      </c>
      <c r="I22598" s="749" t="s">
        <v>236</v>
      </c>
      <c r="J22598" s="749" t="n">
        <v>5.57</v>
      </c>
    </row>
    <row collapsed="false" customFormat="false" customHeight="true" hidden="true" ht="12.75" outlineLevel="0" r="22599">
      <c r="A22599" s="749" t="s">
        <v>51357</v>
      </c>
      <c r="B22599" s="749" t="str">
        <f aca="false">C22599&amp;D22599&amp;E22599&amp;F22599&amp;G22599&amp;H22599</f>
        <v>CABO DE COBRE FLEXIVEL DE 750V,SECAO DE 3X16,0MM2,PVC/70°.FORNECIMENTO</v>
      </c>
      <c r="C22599" s="749" t="s">
        <v>51358</v>
      </c>
      <c r="D22599" s="749" t="s">
        <v>25184</v>
      </c>
      <c r="I22599" s="749" t="s">
        <v>236</v>
      </c>
      <c r="J22599" s="749" t="n">
        <v>25.43</v>
      </c>
    </row>
    <row collapsed="false" customFormat="false" customHeight="true" hidden="true" ht="12.75" outlineLevel="0" r="22600">
      <c r="A22600" s="749" t="s">
        <v>51359</v>
      </c>
      <c r="B22600" s="749" t="str">
        <f aca="false">C22600&amp;D22600&amp;E22600&amp;F22600&amp;G22600&amp;H22600</f>
        <v>CABO DE COBRE FLEXIVEL DE 750V,SECAO DE 3X16,0MM2,PVC/70°.FORNECIMENTO</v>
      </c>
      <c r="C22600" s="749" t="s">
        <v>51358</v>
      </c>
      <c r="D22600" s="749" t="s">
        <v>25184</v>
      </c>
      <c r="I22600" s="749" t="s">
        <v>236</v>
      </c>
      <c r="J22600" s="749" t="n">
        <v>25.43</v>
      </c>
    </row>
    <row collapsed="false" customFormat="false" customHeight="true" hidden="true" ht="12.75" outlineLevel="0" r="22601">
      <c r="A22601" s="749" t="s">
        <v>51360</v>
      </c>
      <c r="B22601" s="749" t="str">
        <f aca="false">C22601&amp;D22601&amp;E22601&amp;F22601&amp;G22601&amp;H22601</f>
        <v>CABO DE COBRE RIGIDO,DE 1KV,SECAO DE 6,00MM2,PVC/70ºC.FORNECIMENTO</v>
      </c>
      <c r="C22601" s="749" t="s">
        <v>51361</v>
      </c>
      <c r="D22601" s="749" t="s">
        <v>25090</v>
      </c>
      <c r="I22601" s="749" t="s">
        <v>236</v>
      </c>
      <c r="J22601" s="749" t="n">
        <v>2.71</v>
      </c>
    </row>
    <row collapsed="false" customFormat="false" customHeight="true" hidden="true" ht="12.75" outlineLevel="0" r="22602">
      <c r="A22602" s="749" t="s">
        <v>51362</v>
      </c>
      <c r="B22602" s="749" t="str">
        <f aca="false">C22602&amp;D22602&amp;E22602&amp;F22602&amp;G22602&amp;H22602</f>
        <v>CABO DE COBRE RIGIDO,DE 1KV,SECAO DE 6,00MM2,PVC/70ºC.FORNECIMENTO</v>
      </c>
      <c r="C22602" s="749" t="s">
        <v>51361</v>
      </c>
      <c r="D22602" s="749" t="s">
        <v>25090</v>
      </c>
      <c r="I22602" s="749" t="s">
        <v>236</v>
      </c>
      <c r="J22602" s="749" t="n">
        <v>2.71</v>
      </c>
    </row>
    <row collapsed="false" customFormat="false" customHeight="true" hidden="true" ht="12.75" outlineLevel="0" r="22603">
      <c r="A22603" s="749" t="s">
        <v>51363</v>
      </c>
      <c r="B22603" s="749" t="str">
        <f aca="false">C22603&amp;D22603&amp;E22603&amp;F22603&amp;G22603&amp;H22603</f>
        <v>CABO DE COBRE RIGIDO,DE 1KV,SECAO DE 16MM2,PVC/70ºC.FORNECIMENTO</v>
      </c>
      <c r="C22603" s="749" t="s">
        <v>51364</v>
      </c>
      <c r="D22603" s="749" t="s">
        <v>13192</v>
      </c>
      <c r="I22603" s="749" t="s">
        <v>236</v>
      </c>
      <c r="J22603" s="749" t="n">
        <v>5.45</v>
      </c>
    </row>
    <row collapsed="false" customFormat="false" customHeight="true" hidden="true" ht="12.75" outlineLevel="0" r="22604">
      <c r="A22604" s="749" t="s">
        <v>51365</v>
      </c>
      <c r="B22604" s="749" t="str">
        <f aca="false">C22604&amp;D22604&amp;E22604&amp;F22604&amp;G22604&amp;H22604</f>
        <v>CABO DE COBRE RIGIDO,DE 1KV,SECAO DE 16MM2,PVC/70ºC.FORNECIMENTO</v>
      </c>
      <c r="C22604" s="749" t="s">
        <v>51364</v>
      </c>
      <c r="D22604" s="749" t="s">
        <v>13192</v>
      </c>
      <c r="I22604" s="749" t="s">
        <v>236</v>
      </c>
      <c r="J22604" s="749" t="n">
        <v>5.45</v>
      </c>
    </row>
    <row collapsed="false" customFormat="false" customHeight="true" hidden="true" ht="12.75" outlineLevel="0" r="22605">
      <c r="A22605" s="749" t="s">
        <v>51366</v>
      </c>
      <c r="B22605" s="749" t="str">
        <f aca="false">C22605&amp;D22605&amp;E22605&amp;F22605&amp;G22605&amp;H22605</f>
        <v>CABO DE COBRE RIGIDO,DE 1KV,SECAO DE 25MM2,PVC/70ºC.FORNECIMENTO</v>
      </c>
      <c r="C22605" s="749" t="s">
        <v>51367</v>
      </c>
      <c r="D22605" s="749" t="s">
        <v>13192</v>
      </c>
      <c r="I22605" s="749" t="s">
        <v>236</v>
      </c>
      <c r="J22605" s="749" t="n">
        <v>8.27</v>
      </c>
    </row>
    <row collapsed="false" customFormat="false" customHeight="true" hidden="true" ht="12.75" outlineLevel="0" r="22606">
      <c r="A22606" s="749" t="s">
        <v>51368</v>
      </c>
      <c r="B22606" s="749" t="str">
        <f aca="false">C22606&amp;D22606&amp;E22606&amp;F22606&amp;G22606&amp;H22606</f>
        <v>CABO DE COBRE RIGIDO,DE 1KV,SECAO DE 25MM2,PVC/70ºC.FORNECIMENTO</v>
      </c>
      <c r="C22606" s="749" t="s">
        <v>51367</v>
      </c>
      <c r="D22606" s="749" t="s">
        <v>13192</v>
      </c>
      <c r="I22606" s="749" t="s">
        <v>236</v>
      </c>
      <c r="J22606" s="749" t="n">
        <v>8.27</v>
      </c>
    </row>
    <row collapsed="false" customFormat="false" customHeight="true" hidden="true" ht="12.75" outlineLevel="0" r="22607">
      <c r="A22607" s="749" t="s">
        <v>51369</v>
      </c>
      <c r="B22607" s="749" t="str">
        <f aca="false">C22607&amp;D22607&amp;E22607&amp;F22607&amp;G22607&amp;H22607</f>
        <v>CABO DE COBRE RIGIDO,DE 1KV,SECAO DE 35MM2,PVC/70ºC.FORNECIMENTO</v>
      </c>
      <c r="C22607" s="749" t="s">
        <v>51370</v>
      </c>
      <c r="D22607" s="749" t="s">
        <v>13192</v>
      </c>
      <c r="I22607" s="749" t="s">
        <v>236</v>
      </c>
      <c r="J22607" s="749" t="n">
        <v>13.48</v>
      </c>
    </row>
    <row collapsed="false" customFormat="false" customHeight="true" hidden="true" ht="12.75" outlineLevel="0" r="22608">
      <c r="A22608" s="749" t="s">
        <v>51371</v>
      </c>
      <c r="B22608" s="749" t="str">
        <f aca="false">C22608&amp;D22608&amp;E22608&amp;F22608&amp;G22608&amp;H22608</f>
        <v>CABO DE COBRE RIGIDO,DE 1KV,SECAO DE 35MM2,PVC/70ºC.FORNECIMENTO</v>
      </c>
      <c r="C22608" s="749" t="s">
        <v>51370</v>
      </c>
      <c r="D22608" s="749" t="s">
        <v>13192</v>
      </c>
      <c r="I22608" s="749" t="s">
        <v>236</v>
      </c>
      <c r="J22608" s="749" t="n">
        <v>13.48</v>
      </c>
    </row>
    <row collapsed="false" customFormat="false" customHeight="true" hidden="true" ht="12.75" outlineLevel="0" r="22609">
      <c r="A22609" s="749" t="s">
        <v>51372</v>
      </c>
      <c r="B22609" s="749" t="str">
        <f aca="false">C22609&amp;D22609&amp;E22609&amp;F22609&amp;G22609&amp;H22609</f>
        <v>CABO DE COBRE RIGIDO,DE 1KV,SECAO DE 50MM2,PVC/70ºC.FORNECIMENTO</v>
      </c>
      <c r="C22609" s="749" t="s">
        <v>51373</v>
      </c>
      <c r="D22609" s="749" t="s">
        <v>13192</v>
      </c>
      <c r="I22609" s="749" t="s">
        <v>236</v>
      </c>
      <c r="J22609" s="749" t="n">
        <v>17.26</v>
      </c>
    </row>
    <row collapsed="false" customFormat="false" customHeight="true" hidden="true" ht="12.75" outlineLevel="0" r="22610">
      <c r="A22610" s="749" t="s">
        <v>51374</v>
      </c>
      <c r="B22610" s="749" t="str">
        <f aca="false">C22610&amp;D22610&amp;E22610&amp;F22610&amp;G22610&amp;H22610</f>
        <v>CABO DE COBRE RIGIDO,DE 1KV,SECAO DE 50MM2,PVC/70ºC.FORNECIMENTO</v>
      </c>
      <c r="C22610" s="749" t="s">
        <v>51373</v>
      </c>
      <c r="D22610" s="749" t="s">
        <v>13192</v>
      </c>
      <c r="I22610" s="749" t="s">
        <v>236</v>
      </c>
      <c r="J22610" s="749" t="n">
        <v>17.26</v>
      </c>
    </row>
    <row collapsed="false" customFormat="false" customHeight="true" hidden="true" ht="12.75" outlineLevel="0" r="22611">
      <c r="A22611" s="749" t="s">
        <v>51375</v>
      </c>
      <c r="B22611" s="749" t="str">
        <f aca="false">C22611&amp;D22611&amp;E22611&amp;F22611&amp;G22611&amp;H22611</f>
        <v>CABO DE COBRE RIGIDO,SECAO DE 10MM2,FORMADOS POR CONDUTORESEM FIOS DE COBRE NU,ENCORDOAMENTO CLASSE 2,ISOLAMENTO PARA 1KV,EM POLIETILENO RETICULADO(XLPE)OU ETILENO PROPILENO(EPR),COM CAPA DE COBERTURA EM PVC NA COR PRETA,NBR 7286,NBR 7287E ESPECIFICACAO RIOLUZ EM-RIOLUZ-74.FORNECIMENTO</v>
      </c>
      <c r="C22611" s="749" t="s">
        <v>51376</v>
      </c>
      <c r="D22611" s="749" t="s">
        <v>51377</v>
      </c>
      <c r="E22611" s="749" t="s">
        <v>51378</v>
      </c>
      <c r="F22611" s="749" t="s">
        <v>51379</v>
      </c>
      <c r="G22611" s="749" t="s">
        <v>51380</v>
      </c>
      <c r="I22611" s="749" t="s">
        <v>236</v>
      </c>
      <c r="J22611" s="749" t="n">
        <v>4.3</v>
      </c>
    </row>
    <row collapsed="false" customFormat="false" customHeight="true" hidden="true" ht="12.75" outlineLevel="0" r="22612">
      <c r="A22612" s="749" t="s">
        <v>51381</v>
      </c>
      <c r="B22612" s="749" t="str">
        <f aca="false">C22612&amp;D22612&amp;E22612&amp;F22612&amp;G22612&amp;H22612</f>
        <v>CABO DE COBRE RIGIDO,SECAO DE 10MM2,FORMADOS POR CONDUTORESEM FIOS DE COBRE NU,ENCORDOAMENTO CLASSE 2,ISOLAMENTO PARA 1KV,EM POLIETILENO RETICULADO(XLPE)OU ETILENO PROPILENO(EPR),COM CAPA DE COBERTURA EM PVC NA COR PRETA,NBR 7286,NBR 7287E ESPECIFICACAO RIOLUZ EM-RIOLUZ-74.FORNECIMENTO</v>
      </c>
      <c r="C22612" s="749" t="s">
        <v>51376</v>
      </c>
      <c r="D22612" s="749" t="s">
        <v>51377</v>
      </c>
      <c r="E22612" s="749" t="s">
        <v>51378</v>
      </c>
      <c r="F22612" s="749" t="s">
        <v>51379</v>
      </c>
      <c r="G22612" s="749" t="s">
        <v>51380</v>
      </c>
      <c r="I22612" s="749" t="s">
        <v>236</v>
      </c>
      <c r="J22612" s="749" t="n">
        <v>4.3</v>
      </c>
    </row>
    <row collapsed="false" customFormat="false" customHeight="true" hidden="true" ht="12.75" outlineLevel="0" r="22613">
      <c r="A22613" s="749" t="s">
        <v>51382</v>
      </c>
      <c r="B22613" s="749" t="str">
        <f aca="false">C22613&amp;D22613&amp;E22613&amp;F22613&amp;G22613&amp;H22613</f>
        <v>CABO DE COBRE RIGIDO,SECAO DE 25MM2,FORMADOS POR CONDUTORESEM FIOS DE COBRE NU,ENCORDOAMENTO CLASSE 2,ISOLAMENTO PARA 1KV,EM POLIETILENO RETICULADO(XLPE)OU ETILENO PROPILENO(EPR),COM CAPA DE COBERTURA EM PVC NA COR PRETA,NBR 7286,NBR 7287E ESPECIFICACAO RIOLUZ EM-RIOLUZ-74.FORNECIMENTO</v>
      </c>
      <c r="C22613" s="749" t="s">
        <v>51383</v>
      </c>
      <c r="D22613" s="749" t="s">
        <v>51377</v>
      </c>
      <c r="E22613" s="749" t="s">
        <v>51378</v>
      </c>
      <c r="F22613" s="749" t="s">
        <v>51379</v>
      </c>
      <c r="G22613" s="749" t="s">
        <v>51380</v>
      </c>
      <c r="I22613" s="749" t="s">
        <v>236</v>
      </c>
      <c r="J22613" s="749" t="n">
        <v>9.73</v>
      </c>
    </row>
    <row collapsed="false" customFormat="false" customHeight="true" hidden="true" ht="12.75" outlineLevel="0" r="22614">
      <c r="A22614" s="749" t="s">
        <v>51384</v>
      </c>
      <c r="B22614" s="749" t="str">
        <f aca="false">C22614&amp;D22614&amp;E22614&amp;F22614&amp;G22614&amp;H22614</f>
        <v>CABO DE COBRE RIGIDO,SECAO DE 25MM2,FORMADOS POR CONDUTORESEM FIOS DE COBRE NU,ENCORDOAMENTO CLASSE 2,ISOLAMENTO PARA 1KV,EM POLIETILENO RETICULADO(XLPE)OU ETILENO PROPILENO(EPR),COM CAPA DE COBERTURA EM PVC NA COR PRETA,NBR 7286,NBR 7287E ESPECIFICACAO RIOLUZ EM-RIOLUZ-74.FORNECIMENTO</v>
      </c>
      <c r="C22614" s="749" t="s">
        <v>51383</v>
      </c>
      <c r="D22614" s="749" t="s">
        <v>51377</v>
      </c>
      <c r="E22614" s="749" t="s">
        <v>51378</v>
      </c>
      <c r="F22614" s="749" t="s">
        <v>51379</v>
      </c>
      <c r="G22614" s="749" t="s">
        <v>51380</v>
      </c>
      <c r="I22614" s="749" t="s">
        <v>236</v>
      </c>
      <c r="J22614" s="749" t="n">
        <v>9.73</v>
      </c>
    </row>
    <row collapsed="false" customFormat="false" customHeight="true" hidden="true" ht="12.75" outlineLevel="0" r="22615">
      <c r="A22615" s="749" t="s">
        <v>51385</v>
      </c>
      <c r="B22615" s="749" t="str">
        <f aca="false">C22615&amp;D22615&amp;E22615&amp;F22615&amp;G22615&amp;H22615</f>
        <v>CABO DE COBRE RIGIDO,SECAO DE 25MM2,8,7 A 15KV,ISOLADO EPR/XLPE.FORNECIMENTO</v>
      </c>
      <c r="C22615" s="749" t="s">
        <v>51386</v>
      </c>
      <c r="D22615" s="749" t="s">
        <v>51387</v>
      </c>
      <c r="I22615" s="749" t="s">
        <v>236</v>
      </c>
      <c r="J22615" s="749" t="n">
        <v>23.78</v>
      </c>
    </row>
    <row collapsed="false" customFormat="false" customHeight="true" hidden="true" ht="12.75" outlineLevel="0" r="22616">
      <c r="A22616" s="749" t="s">
        <v>51388</v>
      </c>
      <c r="B22616" s="749" t="str">
        <f aca="false">C22616&amp;D22616&amp;E22616&amp;F22616&amp;G22616&amp;H22616</f>
        <v>CABO DE COBRE RIGIDO,SECAO DE 25MM2,8,7 A 15KV,ISOLADO EPR/XLPE.FORNECIMENTO</v>
      </c>
      <c r="C22616" s="749" t="s">
        <v>51386</v>
      </c>
      <c r="D22616" s="749" t="s">
        <v>51387</v>
      </c>
      <c r="I22616" s="749" t="s">
        <v>236</v>
      </c>
      <c r="J22616" s="749" t="n">
        <v>23.78</v>
      </c>
    </row>
    <row collapsed="false" customFormat="false" customHeight="true" hidden="true" ht="12.75" outlineLevel="0" r="22617">
      <c r="A22617" s="749" t="s">
        <v>51389</v>
      </c>
      <c r="B22617" s="749" t="str">
        <f aca="false">C22617&amp;D22617&amp;E22617&amp;F22617&amp;G22617&amp;H22617</f>
        <v>CABO DE COBRE RIGIDO,SECAO DE 50MM2,FORMADOS POR CONDUTORESEM FIOS DE COBRE NU,ENCORDOAMENTO CLASSE 2,ISOLAMENTO PARA 1KV,EM POLIETILENO RETICULADO(XLPE)OU ETILENO PROPILENO(EPR),COM CAPA DE COBERTURA EM PVC NA COR PRETA,NBR 7286,NBR 7287E ESPECIFICACAO RIOLUZ EM-RIOLUZ-74.FORNECIMENTO</v>
      </c>
      <c r="C22617" s="749" t="s">
        <v>51390</v>
      </c>
      <c r="D22617" s="749" t="s">
        <v>51377</v>
      </c>
      <c r="E22617" s="749" t="s">
        <v>51378</v>
      </c>
      <c r="F22617" s="749" t="s">
        <v>51379</v>
      </c>
      <c r="G22617" s="749" t="s">
        <v>51380</v>
      </c>
      <c r="I22617" s="749" t="s">
        <v>236</v>
      </c>
      <c r="J22617" s="749" t="n">
        <v>17.26</v>
      </c>
    </row>
    <row collapsed="false" customFormat="false" customHeight="true" hidden="true" ht="12.75" outlineLevel="0" r="22618">
      <c r="A22618" s="749" t="s">
        <v>51391</v>
      </c>
      <c r="B22618" s="749" t="str">
        <f aca="false">C22618&amp;D22618&amp;E22618&amp;F22618&amp;G22618&amp;H22618</f>
        <v>CABO DE COBRE RIGIDO,SECAO DE 50MM2,FORMADOS POR CONDUTORESEM FIOS DE COBRE NU,ENCORDOAMENTO CLASSE 2,ISOLAMENTO PARA 1KV,EM POLIETILENO RETICULADO(XLPE)OU ETILENO PROPILENO(EPR),COM CAPA DE COBERTURA EM PVC NA COR PRETA,NBR 7286,NBR 7287E ESPECIFICACAO RIOLUZ EM-RIOLUZ-74.FORNECIMENTO</v>
      </c>
      <c r="C22618" s="749" t="s">
        <v>51390</v>
      </c>
      <c r="D22618" s="749" t="s">
        <v>51377</v>
      </c>
      <c r="E22618" s="749" t="s">
        <v>51378</v>
      </c>
      <c r="F22618" s="749" t="s">
        <v>51379</v>
      </c>
      <c r="G22618" s="749" t="s">
        <v>51380</v>
      </c>
      <c r="I22618" s="749" t="s">
        <v>236</v>
      </c>
      <c r="J22618" s="749" t="n">
        <v>17.26</v>
      </c>
    </row>
    <row collapsed="false" customFormat="false" customHeight="true" hidden="true" ht="12.75" outlineLevel="0" r="22619">
      <c r="A22619" s="749" t="s">
        <v>51392</v>
      </c>
      <c r="B22619" s="749" t="str">
        <f aca="false">C22619&amp;D22619&amp;E22619&amp;F22619&amp;G22619&amp;H22619</f>
        <v>CABO DE COBRE RIGIDO,SECAO DE 3X1X50MM2,TRIPLEXADO,20KV,ISOLADO EPR/XLPE.FORNECIMENTO</v>
      </c>
      <c r="C22619" s="749" t="s">
        <v>51393</v>
      </c>
      <c r="D22619" s="749" t="s">
        <v>51394</v>
      </c>
      <c r="I22619" s="749" t="s">
        <v>236</v>
      </c>
      <c r="J22619" s="749" t="n">
        <v>119.03</v>
      </c>
    </row>
    <row collapsed="false" customFormat="false" customHeight="true" hidden="true" ht="12.75" outlineLevel="0" r="22620">
      <c r="A22620" s="749" t="s">
        <v>51395</v>
      </c>
      <c r="B22620" s="749" t="str">
        <f aca="false">C22620&amp;D22620&amp;E22620&amp;F22620&amp;G22620&amp;H22620</f>
        <v>CABO DE COBRE RIGIDO,SECAO DE 3X1X50MM2,TRIPLEXADO,20KV,ISOLADO EPR/XLPE.FORNECIMENTO</v>
      </c>
      <c r="C22620" s="749" t="s">
        <v>51393</v>
      </c>
      <c r="D22620" s="749" t="s">
        <v>51394</v>
      </c>
      <c r="I22620" s="749" t="s">
        <v>236</v>
      </c>
      <c r="J22620" s="749" t="n">
        <v>119.03</v>
      </c>
    </row>
    <row collapsed="false" customFormat="false" customHeight="true" hidden="true" ht="12.75" outlineLevel="0" r="22621">
      <c r="A22621" s="749" t="s">
        <v>51396</v>
      </c>
      <c r="B22621" s="749" t="str">
        <f aca="false">C22621&amp;D22621&amp;E22621&amp;F22621&amp;G22621&amp;H22621</f>
        <v>CABO DE COBRE RIGIDO,SECAO DE 70MM2,FORMADOS POR CONDUTORESEM FIOS DE COBRE NU,ENCORDOAMENTO CLASSE 2,ISOLAMENTO PARA 1KV,EM POLIETILENO RETICULADO(XLPE)OU ETILENO PROPILENO(EPR),COM CAPA DE COBERTURA EM PVC NA COR PRETA,NBR 7286,NBR 7287E ESPECIFICACAO RIOLUZ EM-RIOLUZ-74.FORNECIMENTO</v>
      </c>
      <c r="C22621" s="749" t="s">
        <v>51397</v>
      </c>
      <c r="D22621" s="749" t="s">
        <v>51377</v>
      </c>
      <c r="E22621" s="749" t="s">
        <v>51378</v>
      </c>
      <c r="F22621" s="749" t="s">
        <v>51379</v>
      </c>
      <c r="G22621" s="749" t="s">
        <v>51380</v>
      </c>
      <c r="I22621" s="749" t="s">
        <v>236</v>
      </c>
      <c r="J22621" s="749" t="n">
        <v>23.47</v>
      </c>
    </row>
    <row collapsed="false" customFormat="false" customHeight="true" hidden="true" ht="12.75" outlineLevel="0" r="22622">
      <c r="A22622" s="749" t="s">
        <v>51398</v>
      </c>
      <c r="B22622" s="749" t="str">
        <f aca="false">C22622&amp;D22622&amp;E22622&amp;F22622&amp;G22622&amp;H22622</f>
        <v>CABO DE COBRE RIGIDO,SECAO DE 70MM2,FORMADOS POR CONDUTORESEM FIOS DE COBRE NU,ENCORDOAMENTO CLASSE 2,ISOLAMENTO PARA 1KV,EM POLIETILENO RETICULADO(XLPE)OU ETILENO PROPILENO(EPR),COM CAPA DE COBERTURA EM PVC NA COR PRETA,NBR 7286,NBR 7287E ESPECIFICACAO RIOLUZ EM-RIOLUZ-74.FORNECIMENTO</v>
      </c>
      <c r="C22622" s="749" t="s">
        <v>51397</v>
      </c>
      <c r="D22622" s="749" t="s">
        <v>51377</v>
      </c>
      <c r="E22622" s="749" t="s">
        <v>51378</v>
      </c>
      <c r="F22622" s="749" t="s">
        <v>51379</v>
      </c>
      <c r="G22622" s="749" t="s">
        <v>51380</v>
      </c>
      <c r="I22622" s="749" t="s">
        <v>236</v>
      </c>
      <c r="J22622" s="749" t="n">
        <v>23.47</v>
      </c>
    </row>
    <row collapsed="false" customFormat="false" customHeight="true" hidden="true" ht="12.75" outlineLevel="0" r="22623">
      <c r="A22623" s="749" t="s">
        <v>51399</v>
      </c>
      <c r="B22623" s="749" t="str">
        <f aca="false">C22623&amp;D22623&amp;E22623&amp;F22623&amp;G22623&amp;H22623</f>
        <v>CABO DE ALUMINIO NU,2AWG,SEM ALMA DE ACO(CA).FORNECIMENTO.(1M=0,093KG)</v>
      </c>
      <c r="C22623" s="749" t="s">
        <v>51400</v>
      </c>
      <c r="D22623" s="749" t="s">
        <v>51401</v>
      </c>
      <c r="I22623" s="749" t="s">
        <v>236</v>
      </c>
      <c r="J22623" s="749" t="n">
        <v>1.97</v>
      </c>
    </row>
    <row collapsed="false" customFormat="false" customHeight="true" hidden="true" ht="12.75" outlineLevel="0" r="22624">
      <c r="A22624" s="749" t="s">
        <v>51402</v>
      </c>
      <c r="B22624" s="749" t="str">
        <f aca="false">C22624&amp;D22624&amp;E22624&amp;F22624&amp;G22624&amp;H22624</f>
        <v>CABO DE ALUMINIO NU,2AWG,SEM ALMA DE ACO(CA).FORNECIMENTO.(1M=0,093KG)</v>
      </c>
      <c r="C22624" s="749" t="s">
        <v>51400</v>
      </c>
      <c r="D22624" s="749" t="s">
        <v>51401</v>
      </c>
      <c r="I22624" s="749" t="s">
        <v>236</v>
      </c>
      <c r="J22624" s="749" t="n">
        <v>1.97</v>
      </c>
    </row>
    <row collapsed="false" customFormat="false" customHeight="true" hidden="true" ht="12.75" outlineLevel="0" r="22625">
      <c r="A22625" s="749" t="s">
        <v>51403</v>
      </c>
      <c r="B22625" s="749" t="str">
        <f aca="false">C22625&amp;D22625&amp;E22625&amp;F22625&amp;G22625&amp;H22625</f>
        <v>CABO DE ALUMINIO WPP 2AWG.FORNECIMENTO</v>
      </c>
      <c r="C22625" s="749" t="s">
        <v>51404</v>
      </c>
      <c r="I22625" s="749" t="s">
        <v>236</v>
      </c>
      <c r="J22625" s="749" t="n">
        <v>2.54</v>
      </c>
    </row>
    <row collapsed="false" customFormat="false" customHeight="true" hidden="true" ht="12.75" outlineLevel="0" r="22626">
      <c r="A22626" s="749" t="s">
        <v>51405</v>
      </c>
      <c r="B22626" s="749" t="str">
        <f aca="false">C22626&amp;D22626&amp;E22626&amp;F22626&amp;G22626&amp;H22626</f>
        <v>CABO DE ALUMINIO WPP 2AWG.FORNECIMENTO</v>
      </c>
      <c r="C22626" s="749" t="s">
        <v>51404</v>
      </c>
      <c r="I22626" s="749" t="s">
        <v>236</v>
      </c>
      <c r="J22626" s="749" t="n">
        <v>2.54</v>
      </c>
    </row>
    <row collapsed="false" customFormat="false" customHeight="true" hidden="true" ht="12.75" outlineLevel="0" r="22627">
      <c r="A22627" s="749" t="s">
        <v>51406</v>
      </c>
      <c r="B22627" s="749" t="str">
        <f aca="false">C22627&amp;D22627&amp;E22627&amp;F22627&amp;G22627&amp;H22627</f>
        <v>CABO DE ALUMINIO NU,1/0AWG,COM ALMA DE ACO(CAA).FORNECIMENTO(1M=0,216KG)</v>
      </c>
      <c r="C22627" s="749" t="s">
        <v>51407</v>
      </c>
      <c r="D22627" s="749" t="s">
        <v>51408</v>
      </c>
      <c r="I22627" s="749" t="s">
        <v>236</v>
      </c>
      <c r="J22627" s="749" t="n">
        <v>8.67</v>
      </c>
    </row>
    <row collapsed="false" customFormat="false" customHeight="true" hidden="true" ht="12.75" outlineLevel="0" r="22628">
      <c r="A22628" s="749" t="s">
        <v>51409</v>
      </c>
      <c r="B22628" s="749" t="str">
        <f aca="false">C22628&amp;D22628&amp;E22628&amp;F22628&amp;G22628&amp;H22628</f>
        <v>CABO DE ALUMINIO NU,1/0AWG,COM ALMA DE ACO(CAA).FORNECIMENTO(1M=0,216KG)</v>
      </c>
      <c r="C22628" s="749" t="s">
        <v>51407</v>
      </c>
      <c r="D22628" s="749" t="s">
        <v>51408</v>
      </c>
      <c r="I22628" s="749" t="s">
        <v>236</v>
      </c>
      <c r="J22628" s="749" t="n">
        <v>8.67</v>
      </c>
    </row>
    <row collapsed="false" customFormat="false" customHeight="true" hidden="true" ht="12.75" outlineLevel="0" r="22629">
      <c r="A22629" s="749" t="s">
        <v>51410</v>
      </c>
      <c r="B22629" s="749" t="str">
        <f aca="false">C22629&amp;D22629&amp;E22629&amp;F22629&amp;G22629&amp;H22629</f>
        <v>CABO DE ALUMINIO,SECAO DE 50MM2,FORMADOS POR CONDUTORES EM FIOS DE ALUMINIO NU,ENCORDOAMENTO CLASSE 2,ISOLAMENTO PARA 1KV,EM POLIETILENO RETICULADO(XLPE)OU ETILENO PROPILENO(EPR),COM CAPA DE COBERTURA EM PVC NA COR PRETA,NBR 7286,NBR 7287 EESPECIFICACAO RIOLUZ EM-RIOLUZ-74.FORNECIMENTO</v>
      </c>
      <c r="C22629" s="749" t="s">
        <v>51411</v>
      </c>
      <c r="D22629" s="749" t="s">
        <v>51412</v>
      </c>
      <c r="E22629" s="749" t="s">
        <v>51413</v>
      </c>
      <c r="F22629" s="749" t="s">
        <v>51414</v>
      </c>
      <c r="G22629" s="749" t="s">
        <v>51415</v>
      </c>
      <c r="I22629" s="749" t="s">
        <v>236</v>
      </c>
      <c r="J22629" s="749" t="n">
        <v>5.92</v>
      </c>
    </row>
    <row collapsed="false" customFormat="false" customHeight="true" hidden="true" ht="12.75" outlineLevel="0" r="22630">
      <c r="A22630" s="749" t="s">
        <v>51416</v>
      </c>
      <c r="B22630" s="749" t="str">
        <f aca="false">C22630&amp;D22630&amp;E22630&amp;F22630&amp;G22630&amp;H22630</f>
        <v>CABO DE ALUMINIO,SECAO DE 50MM2,FORMADOS POR CONDUTORES EM FIOS DE ALUMINIO NU,ENCORDOAMENTO CLASSE 2,ISOLAMENTO PARA 1KV,EM POLIETILENO RETICULADO(XLPE)OU ETILENO PROPILENO(EPR),COM CAPA DE COBERTURA EM PVC NA COR PRETA,NBR 7286,NBR 7287 EESPECIFICACAO RIOLUZ EM-RIOLUZ-74.FORNECIMENTO</v>
      </c>
      <c r="C22630" s="749" t="s">
        <v>51411</v>
      </c>
      <c r="D22630" s="749" t="s">
        <v>51412</v>
      </c>
      <c r="E22630" s="749" t="s">
        <v>51413</v>
      </c>
      <c r="F22630" s="749" t="s">
        <v>51414</v>
      </c>
      <c r="G22630" s="749" t="s">
        <v>51415</v>
      </c>
      <c r="I22630" s="749" t="s">
        <v>236</v>
      </c>
      <c r="J22630" s="749" t="n">
        <v>5.92</v>
      </c>
    </row>
    <row collapsed="false" customFormat="false" customHeight="true" hidden="true" ht="12.75" outlineLevel="0" r="22631">
      <c r="A22631" s="749" t="s">
        <v>51417</v>
      </c>
      <c r="B22631" s="749" t="str">
        <f aca="false">C22631&amp;D22631&amp;E22631&amp;F22631&amp;G22631&amp;H22631</f>
        <v>CABO DE ALUMINIO WPP,1KV,1/0AWG.FORNECIMENTO</v>
      </c>
      <c r="C22631" s="749" t="s">
        <v>51418</v>
      </c>
      <c r="I22631" s="749" t="s">
        <v>236</v>
      </c>
      <c r="J22631" s="749" t="n">
        <v>4.04</v>
      </c>
    </row>
    <row collapsed="false" customFormat="false" customHeight="true" hidden="true" ht="12.75" outlineLevel="0" r="22632">
      <c r="A22632" s="749" t="s">
        <v>51419</v>
      </c>
      <c r="B22632" s="749" t="str">
        <f aca="false">C22632&amp;D22632&amp;E22632&amp;F22632&amp;G22632&amp;H22632</f>
        <v>CABO DE ALUMINIO WPP,1KV,1/0AWG.FORNECIMENTO</v>
      </c>
      <c r="C22632" s="749" t="s">
        <v>51418</v>
      </c>
      <c r="I22632" s="749" t="s">
        <v>236</v>
      </c>
      <c r="J22632" s="749" t="n">
        <v>4.04</v>
      </c>
    </row>
    <row collapsed="false" customFormat="false" customHeight="true" hidden="true" ht="12.75" outlineLevel="0" r="22633">
      <c r="A22633" s="749" t="s">
        <v>51420</v>
      </c>
      <c r="B22633" s="749" t="str">
        <f aca="false">C22633&amp;D22633&amp;E22633&amp;F22633&amp;G22633&amp;H22633</f>
        <v>CABO DE ALUMINIO,SECAO DE 16MM2,FORMADOS POR CONDUTORES EM FIOS DE ALUMINIO NU,ENCORDOAMENTO CLASSE 2,ISOLAMENTO PARA 1KV,EM POLIETILENO RETICULADO(XLPE)OU ETILENO PROPILENO(EPR),COM CAPA DE COBERTURA EM PVC NA COR PRETA,NBR 7286,NBR 7287 EESPECIFICACAO RIOLUZ EM-RIOLUZ-74.FORNECIMENTO</v>
      </c>
      <c r="C22633" s="749" t="s">
        <v>51421</v>
      </c>
      <c r="D22633" s="749" t="s">
        <v>51412</v>
      </c>
      <c r="E22633" s="749" t="s">
        <v>51413</v>
      </c>
      <c r="F22633" s="749" t="s">
        <v>51414</v>
      </c>
      <c r="G22633" s="749" t="s">
        <v>51415</v>
      </c>
      <c r="I22633" s="749" t="s">
        <v>236</v>
      </c>
      <c r="J22633" s="749" t="n">
        <v>2.5</v>
      </c>
    </row>
    <row collapsed="false" customFormat="false" customHeight="true" hidden="true" ht="12.75" outlineLevel="0" r="22634">
      <c r="A22634" s="749" t="s">
        <v>51422</v>
      </c>
      <c r="B22634" s="749" t="str">
        <f aca="false">C22634&amp;D22634&amp;E22634&amp;F22634&amp;G22634&amp;H22634</f>
        <v>CABO DE ALUMINIO,SECAO DE 16MM2,FORMADOS POR CONDUTORES EM FIOS DE ALUMINIO NU,ENCORDOAMENTO CLASSE 2,ISOLAMENTO PARA 1KV,EM POLIETILENO RETICULADO(XLPE)OU ETILENO PROPILENO(EPR),COM CAPA DE COBERTURA EM PVC NA COR PRETA,NBR 7286,NBR 7287 EESPECIFICACAO RIOLUZ EM-RIOLUZ-74.FORNECIMENTO</v>
      </c>
      <c r="C22634" s="749" t="s">
        <v>51421</v>
      </c>
      <c r="D22634" s="749" t="s">
        <v>51412</v>
      </c>
      <c r="E22634" s="749" t="s">
        <v>51413</v>
      </c>
      <c r="F22634" s="749" t="s">
        <v>51414</v>
      </c>
      <c r="G22634" s="749" t="s">
        <v>51415</v>
      </c>
      <c r="I22634" s="749" t="s">
        <v>236</v>
      </c>
      <c r="J22634" s="749" t="n">
        <v>2.5</v>
      </c>
    </row>
    <row collapsed="false" customFormat="false" customHeight="true" hidden="true" ht="12.75" outlineLevel="0" r="22635">
      <c r="A22635" s="749" t="s">
        <v>51423</v>
      </c>
      <c r="B22635" s="749" t="str">
        <f aca="false">C22635&amp;D22635&amp;E22635&amp;F22635&amp;G22635&amp;H22635</f>
        <v>CABO DE ALUMINIO,SECAO DE 35MM2,FORMADOS POR CONDUTORES EM FIOS DE ALUMINIO NU,ENCORDOAMENTO CLASSE 2,ISOLAMENTO PARA 1KV,EM POLIETILENO RETICULADO(XLPE)OU ETILENO PROPILENO(EPR),COM CAPA DE COBERTURA EM PVC NA COR PRETA,NBR 7286,NBR 7287 EESPECIFICACAO RIOLUZ EM-RIOLUZ-74.FORNECIMENTO</v>
      </c>
      <c r="C22635" s="749" t="s">
        <v>51424</v>
      </c>
      <c r="D22635" s="749" t="s">
        <v>51412</v>
      </c>
      <c r="E22635" s="749" t="s">
        <v>51413</v>
      </c>
      <c r="F22635" s="749" t="s">
        <v>51414</v>
      </c>
      <c r="G22635" s="749" t="s">
        <v>51415</v>
      </c>
      <c r="I22635" s="749" t="s">
        <v>236</v>
      </c>
      <c r="J22635" s="749" t="n">
        <v>4.5</v>
      </c>
    </row>
    <row collapsed="false" customFormat="false" customHeight="true" hidden="true" ht="12.75" outlineLevel="0" r="22636">
      <c r="A22636" s="749" t="s">
        <v>51425</v>
      </c>
      <c r="B22636" s="749" t="str">
        <f aca="false">C22636&amp;D22636&amp;E22636&amp;F22636&amp;G22636&amp;H22636</f>
        <v>CABO DE ALUMINIO,SECAO DE 35MM2,FORMADOS POR CONDUTORES EM FIOS DE ALUMINIO NU,ENCORDOAMENTO CLASSE 2,ISOLAMENTO PARA 1KV,EM POLIETILENO RETICULADO(XLPE)OU ETILENO PROPILENO(EPR),COM CAPA DE COBERTURA EM PVC NA COR PRETA,NBR 7286,NBR 7287 EESPECIFICACAO RIOLUZ EM-RIOLUZ-74.FORNECIMENTO</v>
      </c>
      <c r="C22636" s="749" t="s">
        <v>51424</v>
      </c>
      <c r="D22636" s="749" t="s">
        <v>51412</v>
      </c>
      <c r="E22636" s="749" t="s">
        <v>51413</v>
      </c>
      <c r="F22636" s="749" t="s">
        <v>51414</v>
      </c>
      <c r="G22636" s="749" t="s">
        <v>51415</v>
      </c>
      <c r="I22636" s="749" t="s">
        <v>236</v>
      </c>
      <c r="J22636" s="749" t="n">
        <v>4.5</v>
      </c>
    </row>
    <row collapsed="false" customFormat="false" customHeight="true" hidden="true" ht="12.75" outlineLevel="0" r="22637">
      <c r="A22637" s="749" t="s">
        <v>51426</v>
      </c>
      <c r="B22637" s="749" t="str">
        <f aca="false">C22637&amp;D22637&amp;E22637&amp;F22637&amp;G22637&amp;H22637</f>
        <v>ALCA PRE-FORMADA DE DISTRIBUICAO,DE ACO RECOBERTO DE ALUMINIO,PARA CABO ENCAPADO,BITOLA DE 25MM2,SEGUNDO DESENHO A4-154-CP.FORNECIMENTO E COLOCACAO</v>
      </c>
      <c r="C22637" s="749" t="s">
        <v>51427</v>
      </c>
      <c r="D22637" s="749" t="s">
        <v>51428</v>
      </c>
      <c r="E22637" s="749" t="s">
        <v>51429</v>
      </c>
      <c r="I22637" s="749" t="s">
        <v>30</v>
      </c>
      <c r="J22637" s="749" t="n">
        <v>7.44</v>
      </c>
    </row>
    <row collapsed="false" customFormat="false" customHeight="true" hidden="true" ht="12.75" outlineLevel="0" r="22638">
      <c r="A22638" s="749" t="s">
        <v>51430</v>
      </c>
      <c r="B22638" s="749" t="str">
        <f aca="false">C22638&amp;D22638&amp;E22638&amp;F22638&amp;G22638&amp;H22638</f>
        <v>ALCA PRE-FORMADA DE DISTRIBUICAO,DE ACO RECOBERTO DE ALUMINIO,PARA CABO ENCAPADO,BITOLA DE 25MM2,SEGUNDO DESENHO A4-154-CP.FORNECIMENTO E COLOCACAO</v>
      </c>
      <c r="C22638" s="749" t="s">
        <v>51427</v>
      </c>
      <c r="D22638" s="749" t="s">
        <v>51428</v>
      </c>
      <c r="E22638" s="749" t="s">
        <v>51429</v>
      </c>
      <c r="I22638" s="749" t="s">
        <v>30</v>
      </c>
      <c r="J22638" s="749" t="n">
        <v>7.1</v>
      </c>
    </row>
    <row collapsed="false" customFormat="false" customHeight="true" hidden="true" ht="12.75" outlineLevel="0" r="22639">
      <c r="A22639" s="749" t="s">
        <v>51431</v>
      </c>
      <c r="B22639" s="749" t="str">
        <f aca="false">C22639&amp;D22639&amp;E22639&amp;F22639&amp;G22639&amp;H22639</f>
        <v>ALCA PRE-FORMADA DE DISTRIBUICAO,DE ACO RECOBERTO DE ALUMINIO,PARA CABO DE ALUMINIO NU,BITOLA DE 25MM2,SEGUNDO DESENHO A4-154-CP.FORNECIMENTO E COLOCACAO</v>
      </c>
      <c r="C22639" s="749" t="s">
        <v>51427</v>
      </c>
      <c r="D22639" s="749" t="s">
        <v>51432</v>
      </c>
      <c r="E22639" s="749" t="s">
        <v>51433</v>
      </c>
      <c r="I22639" s="749" t="s">
        <v>30</v>
      </c>
      <c r="J22639" s="749" t="n">
        <v>5.44</v>
      </c>
    </row>
    <row collapsed="false" customFormat="false" customHeight="true" hidden="true" ht="12.75" outlineLevel="0" r="22640">
      <c r="A22640" s="749" t="s">
        <v>51434</v>
      </c>
      <c r="B22640" s="749" t="str">
        <f aca="false">C22640&amp;D22640&amp;E22640&amp;F22640&amp;G22640&amp;H22640</f>
        <v>ALCA PRE-FORMADA DE DISTRIBUICAO,DE ACO RECOBERTO DE ALUMINIO,PARA CABO DE ALUMINIO NU,BITOLA DE 25MM2,SEGUNDO DESENHO A4-154-CP.FORNECIMENTO E COLOCACAO</v>
      </c>
      <c r="C22640" s="749" t="s">
        <v>51427</v>
      </c>
      <c r="D22640" s="749" t="s">
        <v>51432</v>
      </c>
      <c r="E22640" s="749" t="s">
        <v>51433</v>
      </c>
      <c r="I22640" s="749" t="s">
        <v>30</v>
      </c>
      <c r="J22640" s="749" t="n">
        <v>5.1</v>
      </c>
    </row>
    <row collapsed="false" customFormat="false" customHeight="true" hidden="true" ht="12.75" outlineLevel="0" r="22641">
      <c r="A22641" s="749" t="s">
        <v>51435</v>
      </c>
      <c r="B22641" s="749" t="str">
        <f aca="false">C22641&amp;D22641&amp;E22641&amp;F22641&amp;G22641&amp;H22641</f>
        <v>ALCA PRE-FORMADA DE SERVICO,DE ACO RECOBERTO DE ALUMINIO,PARA CABO ENCAPADO,BITOLA DE 25MM2,SEGUNDO DESENHO A4-154-CP.FORNECIMENTO E COLOCACAO</v>
      </c>
      <c r="C22641" s="749" t="s">
        <v>51436</v>
      </c>
      <c r="D22641" s="749" t="s">
        <v>51437</v>
      </c>
      <c r="E22641" s="749" t="s">
        <v>14460</v>
      </c>
      <c r="I22641" s="749" t="s">
        <v>30</v>
      </c>
      <c r="J22641" s="749" t="n">
        <v>3.84</v>
      </c>
    </row>
    <row collapsed="false" customFormat="false" customHeight="true" hidden="true" ht="12.75" outlineLevel="0" r="22642">
      <c r="A22642" s="749" t="s">
        <v>51438</v>
      </c>
      <c r="B22642" s="749" t="str">
        <f aca="false">C22642&amp;D22642&amp;E22642&amp;F22642&amp;G22642&amp;H22642</f>
        <v>ALCA PRE-FORMADA DE SERVICO,DE ACO RECOBERTO DE ALUMINIO,PARA CABO ENCAPADO,BITOLA DE 25MM2,SEGUNDO DESENHO A4-154-CP.FORNECIMENTO E COLOCACAO</v>
      </c>
      <c r="C22642" s="749" t="s">
        <v>51436</v>
      </c>
      <c r="D22642" s="749" t="s">
        <v>51437</v>
      </c>
      <c r="E22642" s="749" t="s">
        <v>14460</v>
      </c>
      <c r="I22642" s="749" t="s">
        <v>30</v>
      </c>
      <c r="J22642" s="749" t="n">
        <v>3.5</v>
      </c>
    </row>
    <row collapsed="false" customFormat="false" customHeight="true" hidden="true" ht="12.75" outlineLevel="0" r="22643">
      <c r="A22643" s="749" t="s">
        <v>51439</v>
      </c>
      <c r="B22643" s="749" t="str">
        <f aca="false">C22643&amp;D22643&amp;E22643&amp;F22643&amp;G22643&amp;H22643</f>
        <v>ALCA PRE-FORMADA DE SERVICO,DE ACO RECOBERTO DE ALUMINIO,PARA CABO DE ALUMINIO NU,BITOLA DE 25MM2,SEGUNDO DESENHO A4-154-CP.FORNECIMENTO E COLOCACAO</v>
      </c>
      <c r="C22643" s="749" t="s">
        <v>51436</v>
      </c>
      <c r="D22643" s="749" t="s">
        <v>51440</v>
      </c>
      <c r="E22643" s="749" t="s">
        <v>51441</v>
      </c>
      <c r="I22643" s="749" t="s">
        <v>30</v>
      </c>
      <c r="J22643" s="749" t="n">
        <v>3.71</v>
      </c>
    </row>
    <row collapsed="false" customFormat="false" customHeight="true" hidden="true" ht="12.75" outlineLevel="0" r="22644">
      <c r="A22644" s="749" t="s">
        <v>51442</v>
      </c>
      <c r="B22644" s="749" t="str">
        <f aca="false">C22644&amp;D22644&amp;E22644&amp;F22644&amp;G22644&amp;H22644</f>
        <v>ALCA PRE-FORMADA DE SERVICO,DE ACO RECOBERTO DE ALUMINIO,PARA CABO DE ALUMINIO NU,BITOLA DE 25MM2,SEGUNDO DESENHO A4-154-CP.FORNECIMENTO E COLOCACAO</v>
      </c>
      <c r="C22644" s="749" t="s">
        <v>51436</v>
      </c>
      <c r="D22644" s="749" t="s">
        <v>51440</v>
      </c>
      <c r="E22644" s="749" t="s">
        <v>51441</v>
      </c>
      <c r="I22644" s="749" t="s">
        <v>30</v>
      </c>
      <c r="J22644" s="749" t="n">
        <v>3.37</v>
      </c>
    </row>
    <row collapsed="false" customFormat="false" customHeight="true" hidden="true" ht="12.75" outlineLevel="0" r="22645">
      <c r="A22645" s="749" t="s">
        <v>51443</v>
      </c>
      <c r="B22645" s="749" t="str">
        <f aca="false">C22645&amp;D22645&amp;E22645&amp;F22645&amp;G22645&amp;H22645</f>
        <v>ALCA PRE-FORMADA PARA CABO DE 35MM2.FORNECIMENTO E COLOCACAO</v>
      </c>
      <c r="C22645" s="749" t="s">
        <v>51444</v>
      </c>
      <c r="I22645" s="749" t="s">
        <v>30</v>
      </c>
      <c r="J22645" s="749" t="n">
        <v>5.53</v>
      </c>
    </row>
    <row collapsed="false" customFormat="false" customHeight="true" hidden="true" ht="12.75" outlineLevel="0" r="22646">
      <c r="A22646" s="749" t="s">
        <v>51445</v>
      </c>
      <c r="B22646" s="749" t="str">
        <f aca="false">C22646&amp;D22646&amp;E22646&amp;F22646&amp;G22646&amp;H22646</f>
        <v>ALCA PRE-FORMADA PARA CABO DE 35MM2.FORNECIMENTO E COLOCACAO</v>
      </c>
      <c r="C22646" s="749" t="s">
        <v>51444</v>
      </c>
      <c r="I22646" s="749" t="s">
        <v>30</v>
      </c>
      <c r="J22646" s="749" t="n">
        <v>5.19</v>
      </c>
    </row>
    <row collapsed="false" customFormat="false" customHeight="true" hidden="true" ht="12.75" outlineLevel="0" r="22647">
      <c r="A22647" s="749" t="s">
        <v>51446</v>
      </c>
      <c r="B22647" s="749" t="str">
        <f aca="false">C22647&amp;D22647&amp;E22647&amp;F22647&amp;G22647&amp;H22647</f>
        <v>CONECTOR DE ATERRAMENTO TIPO KC 22H.FORNECIMENTO E INSTALACAO</v>
      </c>
      <c r="C22647" s="749" t="s">
        <v>51447</v>
      </c>
      <c r="D22647" s="749" t="s">
        <v>11365</v>
      </c>
      <c r="I22647" s="749" t="s">
        <v>30</v>
      </c>
      <c r="J22647" s="749" t="n">
        <v>28.06</v>
      </c>
    </row>
    <row collapsed="false" customFormat="false" customHeight="true" hidden="true" ht="12.75" outlineLevel="0" r="22648">
      <c r="A22648" s="749" t="s">
        <v>51448</v>
      </c>
      <c r="B22648" s="749" t="str">
        <f aca="false">C22648&amp;D22648&amp;E22648&amp;F22648&amp;G22648&amp;H22648</f>
        <v>CONECTOR DE ATERRAMENTO TIPO KC 22H.FORNECIMENTO E INSTALACAO</v>
      </c>
      <c r="C22648" s="749" t="s">
        <v>51447</v>
      </c>
      <c r="D22648" s="749" t="s">
        <v>11365</v>
      </c>
      <c r="I22648" s="749" t="s">
        <v>30</v>
      </c>
      <c r="J22648" s="749" t="n">
        <v>27.55</v>
      </c>
    </row>
    <row collapsed="false" customFormat="false" customHeight="true" hidden="true" ht="12.75" outlineLevel="0" r="22649">
      <c r="A22649" s="749" t="s">
        <v>51449</v>
      </c>
      <c r="B22649" s="749" t="str">
        <f aca="false">C22649&amp;D22649&amp;E22649&amp;F22649&amp;G22649&amp;H22649</f>
        <v>CONECTOR PARA HASTE DE ATERRAMENTO DE PARA-RAIO,COM UMA DESCIDA DE 5/8".FORNECIMENTO</v>
      </c>
      <c r="C22649" s="749" t="s">
        <v>51450</v>
      </c>
      <c r="D22649" s="749" t="s">
        <v>51451</v>
      </c>
      <c r="I22649" s="749" t="s">
        <v>30</v>
      </c>
      <c r="J22649" s="749" t="n">
        <v>1.85</v>
      </c>
    </row>
    <row collapsed="false" customFormat="false" customHeight="true" hidden="true" ht="12.75" outlineLevel="0" r="22650">
      <c r="A22650" s="749" t="s">
        <v>51452</v>
      </c>
      <c r="B22650" s="749" t="str">
        <f aca="false">C22650&amp;D22650&amp;E22650&amp;F22650&amp;G22650&amp;H22650</f>
        <v>CONECTOR PARA HASTE DE ATERRAMENTO DE PARA-RAIO,COM UMA DESCIDA DE 5/8".FORNECIMENTO</v>
      </c>
      <c r="C22650" s="749" t="s">
        <v>51450</v>
      </c>
      <c r="D22650" s="749" t="s">
        <v>51451</v>
      </c>
      <c r="I22650" s="749" t="s">
        <v>30</v>
      </c>
      <c r="J22650" s="749" t="n">
        <v>1.85</v>
      </c>
    </row>
    <row collapsed="false" customFormat="false" customHeight="true" hidden="true" ht="12.75" outlineLevel="0" r="22651">
      <c r="A22651" s="749" t="s">
        <v>51453</v>
      </c>
      <c r="B22651" s="749" t="str">
        <f aca="false">C22651&amp;D22651&amp;E22651&amp;F22651&amp;G22651&amp;H22651</f>
        <v>CONECTOR DE PARAFUSO FENDIDO(SPLIT-BOLT)EM LIGA DE COBRE,KS-17.FORNECIMENTO E INSTALACAO</v>
      </c>
      <c r="C22651" s="749" t="s">
        <v>51454</v>
      </c>
      <c r="D22651" s="749" t="s">
        <v>51455</v>
      </c>
      <c r="I22651" s="749" t="s">
        <v>30</v>
      </c>
      <c r="J22651" s="749" t="n">
        <v>2.76</v>
      </c>
    </row>
    <row collapsed="false" customFormat="false" customHeight="true" hidden="true" ht="12.75" outlineLevel="0" r="22652">
      <c r="A22652" s="749" t="s">
        <v>51456</v>
      </c>
      <c r="B22652" s="749" t="str">
        <f aca="false">C22652&amp;D22652&amp;E22652&amp;F22652&amp;G22652&amp;H22652</f>
        <v>CONECTOR DE PARAFUSO FENDIDO(SPLIT-BOLT)EM LIGA DE COBRE,KS-17.FORNECIMENTO E INSTALACAO</v>
      </c>
      <c r="C22652" s="749" t="s">
        <v>51454</v>
      </c>
      <c r="D22652" s="749" t="s">
        <v>51455</v>
      </c>
      <c r="I22652" s="749" t="s">
        <v>30</v>
      </c>
      <c r="J22652" s="749" t="n">
        <v>2.59</v>
      </c>
    </row>
    <row collapsed="false" customFormat="false" customHeight="true" hidden="true" ht="12.75" outlineLevel="0" r="22653">
      <c r="A22653" s="749" t="s">
        <v>51457</v>
      </c>
      <c r="B22653" s="749" t="str">
        <f aca="false">C22653&amp;D22653&amp;E22653&amp;F22653&amp;G22653&amp;H22653</f>
        <v>CONECTOR TIPO SPLIT-BOLT,PARA CABO DE 16MM2.FORNECIMENTO</v>
      </c>
      <c r="C22653" s="749" t="s">
        <v>51458</v>
      </c>
      <c r="I22653" s="749" t="s">
        <v>30</v>
      </c>
      <c r="J22653" s="749" t="n">
        <v>4.04</v>
      </c>
    </row>
    <row collapsed="false" customFormat="false" customHeight="true" hidden="true" ht="12.75" outlineLevel="0" r="22654">
      <c r="A22654" s="749" t="s">
        <v>51459</v>
      </c>
      <c r="B22654" s="749" t="str">
        <f aca="false">C22654&amp;D22654&amp;E22654&amp;F22654&amp;G22654&amp;H22654</f>
        <v>CONECTOR TIPO SPLIT-BOLT,PARA CABO DE 16MM2.FORNECIMENTO</v>
      </c>
      <c r="C22654" s="749" t="s">
        <v>51458</v>
      </c>
      <c r="I22654" s="749" t="s">
        <v>30</v>
      </c>
      <c r="J22654" s="749" t="n">
        <v>4.04</v>
      </c>
    </row>
    <row collapsed="false" customFormat="false" customHeight="true" hidden="true" ht="12.75" outlineLevel="0" r="22655">
      <c r="A22655" s="749" t="s">
        <v>51460</v>
      </c>
      <c r="B22655" s="749" t="str">
        <f aca="false">C22655&amp;D22655&amp;E22655&amp;F22655&amp;G22655&amp;H22655</f>
        <v>CONECTOR DE PARAFUSO FENDIDO PARA CABO DE 35X70MM2,KS-26.FORNECIMENTO E INSTALACAO</v>
      </c>
      <c r="C22655" s="749" t="s">
        <v>51461</v>
      </c>
      <c r="D22655" s="749" t="s">
        <v>51462</v>
      </c>
      <c r="I22655" s="749" t="s">
        <v>30</v>
      </c>
      <c r="J22655" s="749" t="n">
        <v>6.63</v>
      </c>
    </row>
    <row collapsed="false" customFormat="false" customHeight="true" hidden="true" ht="12.75" outlineLevel="0" r="22656">
      <c r="A22656" s="749" t="s">
        <v>51463</v>
      </c>
      <c r="B22656" s="749" t="str">
        <f aca="false">C22656&amp;D22656&amp;E22656&amp;F22656&amp;G22656&amp;H22656</f>
        <v>CONECTOR DE PARAFUSO FENDIDO PARA CABO DE 35X70MM2,KS-26.FORNECIMENTO E INSTALACAO</v>
      </c>
      <c r="C22656" s="749" t="s">
        <v>51461</v>
      </c>
      <c r="D22656" s="749" t="s">
        <v>51462</v>
      </c>
      <c r="I22656" s="749" t="s">
        <v>30</v>
      </c>
      <c r="J22656" s="749" t="n">
        <v>6.12</v>
      </c>
    </row>
    <row collapsed="false" customFormat="false" customHeight="true" hidden="true" ht="12.75" outlineLevel="0" r="22657">
      <c r="A22657" s="749" t="s">
        <v>51464</v>
      </c>
      <c r="B22657" s="749" t="str">
        <f aca="false">C22657&amp;D22657&amp;E22657&amp;F22657&amp;G22657&amp;H22657</f>
        <v>CONECTOR TIPO ESTRIBO PARA CONDUTOR DE ALUMINIO,1/0AWG.FORNECIMENTO</v>
      </c>
      <c r="C22657" s="749" t="s">
        <v>51465</v>
      </c>
      <c r="D22657" s="749" t="s">
        <v>26665</v>
      </c>
      <c r="I22657" s="749" t="s">
        <v>30</v>
      </c>
      <c r="J22657" s="749" t="n">
        <v>8.1</v>
      </c>
    </row>
    <row collapsed="false" customFormat="false" customHeight="true" hidden="true" ht="12.75" outlineLevel="0" r="22658">
      <c r="A22658" s="749" t="s">
        <v>51466</v>
      </c>
      <c r="B22658" s="749" t="str">
        <f aca="false">C22658&amp;D22658&amp;E22658&amp;F22658&amp;G22658&amp;H22658</f>
        <v>CONECTOR TIPO ESTRIBO PARA CONDUTOR DE ALUMINIO,1/0AWG.FORNECIMENTO</v>
      </c>
      <c r="C22658" s="749" t="s">
        <v>51465</v>
      </c>
      <c r="D22658" s="749" t="s">
        <v>26665</v>
      </c>
      <c r="I22658" s="749" t="s">
        <v>30</v>
      </c>
      <c r="J22658" s="749" t="n">
        <v>8.1</v>
      </c>
    </row>
    <row collapsed="false" customFormat="false" customHeight="true" hidden="true" ht="12.75" outlineLevel="0" r="22659">
      <c r="A22659" s="749" t="s">
        <v>51467</v>
      </c>
      <c r="B22659" s="749" t="str">
        <f aca="false">C22659&amp;D22659&amp;E22659&amp;F22659&amp;G22659&amp;H22659</f>
        <v>CONECTOR TIPO CUNHA,EM LIGA DE COBRE ESTANHADO,PARA A FIXACAO DE CONDUTORES DE ALUMINIO OU COBRE,POR EFEITO DE MOLA.MODELO Nº1,PADRAO RIOLUZ,TIPO G.FORNECIMENTO E INSTALACAO</v>
      </c>
      <c r="C22659" s="749" t="s">
        <v>51468</v>
      </c>
      <c r="D22659" s="749" t="s">
        <v>51469</v>
      </c>
      <c r="E22659" s="749" t="s">
        <v>51470</v>
      </c>
      <c r="I22659" s="749" t="s">
        <v>30</v>
      </c>
      <c r="J22659" s="749" t="n">
        <v>6.68</v>
      </c>
    </row>
    <row collapsed="false" customFormat="false" customHeight="true" hidden="true" ht="12.75" outlineLevel="0" r="22660">
      <c r="A22660" s="749" t="s">
        <v>51471</v>
      </c>
      <c r="B22660" s="749" t="str">
        <f aca="false">C22660&amp;D22660&amp;E22660&amp;F22660&amp;G22660&amp;H22660</f>
        <v>CONECTOR TIPO CUNHA,EM LIGA DE COBRE ESTANHADO,PARA A FIXACAO DE CONDUTORES DE ALUMINIO OU COBRE,POR EFEITO DE MOLA.MODELO Nº1,PADRAO RIOLUZ,TIPO G.FORNECIMENTO E INSTALACAO</v>
      </c>
      <c r="C22660" s="749" t="s">
        <v>51468</v>
      </c>
      <c r="D22660" s="749" t="s">
        <v>51469</v>
      </c>
      <c r="E22660" s="749" t="s">
        <v>51470</v>
      </c>
      <c r="I22660" s="749" t="s">
        <v>30</v>
      </c>
      <c r="J22660" s="749" t="n">
        <v>6.17</v>
      </c>
    </row>
    <row collapsed="false" customFormat="false" customHeight="true" hidden="true" ht="12.75" outlineLevel="0" r="22661">
      <c r="A22661" s="749" t="s">
        <v>51472</v>
      </c>
      <c r="B22661" s="749" t="str">
        <f aca="false">C22661&amp;D22661&amp;E22661&amp;F22661&amp;G22661&amp;H22661</f>
        <v>CONECTOR TIPO CUNHA,EM LIGA DE COBRE ESTANHADO,PARA A FIXACAO DE CONDUTORES DE ALUMINIO OU COBRE,POR EFEITO DE MOLA,MODELO Nº2,PADRAO RIOLUZ,TIPO H.FORNECIMENTO E INSTALACAO</v>
      </c>
      <c r="C22661" s="749" t="s">
        <v>51468</v>
      </c>
      <c r="D22661" s="749" t="s">
        <v>51473</v>
      </c>
      <c r="E22661" s="749" t="s">
        <v>51474</v>
      </c>
      <c r="I22661" s="749" t="s">
        <v>30</v>
      </c>
      <c r="J22661" s="749" t="n">
        <v>6.34</v>
      </c>
    </row>
    <row collapsed="false" customFormat="false" customHeight="true" hidden="true" ht="12.75" outlineLevel="0" r="22662">
      <c r="A22662" s="749" t="s">
        <v>51475</v>
      </c>
      <c r="B22662" s="749" t="str">
        <f aca="false">C22662&amp;D22662&amp;E22662&amp;F22662&amp;G22662&amp;H22662</f>
        <v>CONECTOR TIPO CUNHA,EM LIGA DE COBRE ESTANHADO,PARA A FIXACAO DE CONDUTORES DE ALUMINIO OU COBRE,POR EFEITO DE MOLA,MODELO Nº2,PADRAO RIOLUZ,TIPO H.FORNECIMENTO E INSTALACAO</v>
      </c>
      <c r="C22662" s="749" t="s">
        <v>51468</v>
      </c>
      <c r="D22662" s="749" t="s">
        <v>51473</v>
      </c>
      <c r="E22662" s="749" t="s">
        <v>51474</v>
      </c>
      <c r="I22662" s="749" t="s">
        <v>30</v>
      </c>
      <c r="J22662" s="749" t="n">
        <v>5.83</v>
      </c>
    </row>
    <row collapsed="false" customFormat="false" customHeight="true" hidden="true" ht="12.75" outlineLevel="0" r="22663">
      <c r="A22663" s="749" t="s">
        <v>51476</v>
      </c>
      <c r="B22663" s="749" t="str">
        <f aca="false">C22663&amp;D22663&amp;E22663&amp;F22663&amp;G22663&amp;H22663</f>
        <v>CONECTOR TIPO CUNHA,EM LIGA DE COBRE ESTANHADO,PARA A FIXACAO DE CONDUTORES DE ALUMINIO OU COBRE,POR EFEITO DE MOLA.MODELO Nº3,PADRAO RIOLUZ,TIPO K.FORNECIMENTO E INSTALACAO</v>
      </c>
      <c r="C22663" s="749" t="s">
        <v>51468</v>
      </c>
      <c r="D22663" s="749" t="s">
        <v>51469</v>
      </c>
      <c r="E22663" s="749" t="s">
        <v>51477</v>
      </c>
      <c r="I22663" s="749" t="s">
        <v>30</v>
      </c>
      <c r="J22663" s="749" t="n">
        <v>6.57</v>
      </c>
    </row>
    <row collapsed="false" customFormat="false" customHeight="true" hidden="true" ht="12.75" outlineLevel="0" r="22664">
      <c r="A22664" s="749" t="s">
        <v>51478</v>
      </c>
      <c r="B22664" s="749" t="str">
        <f aca="false">C22664&amp;D22664&amp;E22664&amp;F22664&amp;G22664&amp;H22664</f>
        <v>CONECTOR TIPO CUNHA,EM LIGA DE COBRE ESTANHADO,PARA A FIXACAO DE CONDUTORES DE ALUMINIO OU COBRE,POR EFEITO DE MOLA.MODELO Nº3,PADRAO RIOLUZ,TIPO K.FORNECIMENTO E INSTALACAO</v>
      </c>
      <c r="C22664" s="749" t="s">
        <v>51468</v>
      </c>
      <c r="D22664" s="749" t="s">
        <v>51469</v>
      </c>
      <c r="E22664" s="749" t="s">
        <v>51477</v>
      </c>
      <c r="I22664" s="749" t="s">
        <v>30</v>
      </c>
      <c r="J22664" s="749" t="n">
        <v>6.06</v>
      </c>
    </row>
    <row collapsed="false" customFormat="false" customHeight="true" hidden="true" ht="12.75" outlineLevel="0" r="22665">
      <c r="A22665" s="749" t="s">
        <v>51479</v>
      </c>
      <c r="B22665" s="749" t="str">
        <f aca="false">C22665&amp;D22665&amp;E22665&amp;F22665&amp;G22665&amp;H22665</f>
        <v>CONECTOR TIPO CUNHA,EM LIGA DE COBRE ESTANHADO,PARA A FIXACAO DE CONDUTORES DE ALUMINIO OU COBRE,POR EFEITO DE MOLA.MODELO Nº4,PADRAO RIOLUZ,TIPO V.FORNECIMENTO E INSTALACAO</v>
      </c>
      <c r="C22665" s="749" t="s">
        <v>51468</v>
      </c>
      <c r="D22665" s="749" t="s">
        <v>51469</v>
      </c>
      <c r="E22665" s="749" t="s">
        <v>51480</v>
      </c>
      <c r="I22665" s="749" t="s">
        <v>30</v>
      </c>
      <c r="J22665" s="749" t="n">
        <v>4.91</v>
      </c>
    </row>
    <row collapsed="false" customFormat="false" customHeight="true" hidden="true" ht="12.75" outlineLevel="0" r="22666">
      <c r="A22666" s="749" t="s">
        <v>51481</v>
      </c>
      <c r="B22666" s="749" t="str">
        <f aca="false">C22666&amp;D22666&amp;E22666&amp;F22666&amp;G22666&amp;H22666</f>
        <v>CONECTOR TIPO CUNHA,EM LIGA DE COBRE ESTANHADO,PARA A FIXACAO DE CONDUTORES DE ALUMINIO OU COBRE,POR EFEITO DE MOLA.MODELO Nº4,PADRAO RIOLUZ,TIPO V.FORNECIMENTO E INSTALACAO</v>
      </c>
      <c r="C22666" s="749" t="s">
        <v>51468</v>
      </c>
      <c r="D22666" s="749" t="s">
        <v>51469</v>
      </c>
      <c r="E22666" s="749" t="s">
        <v>51480</v>
      </c>
      <c r="I22666" s="749" t="s">
        <v>30</v>
      </c>
      <c r="J22666" s="749" t="n">
        <v>4.4</v>
      </c>
    </row>
    <row collapsed="false" customFormat="false" customHeight="true" hidden="true" ht="12.75" outlineLevel="0" r="22667">
      <c r="A22667" s="749" t="s">
        <v>51482</v>
      </c>
      <c r="B22667" s="749" t="str">
        <f aca="false">C22667&amp;D22667&amp;E22667&amp;F22667&amp;G22667&amp;H22667</f>
        <v>CONECTOR TIPO CUNHA,EM LIGA DE COBRE ESTANHADO,PARA A FIXACAO DE CONDUTORES DE ALUMINIO OU COBRE,POR EFEITO DE MOLA.MODELO Nº5,PADRAO RIOLUZ,TIPO IV.FORNECIMENTO E INSTALACAO</v>
      </c>
      <c r="C22667" s="749" t="s">
        <v>51468</v>
      </c>
      <c r="D22667" s="749" t="s">
        <v>51469</v>
      </c>
      <c r="E22667" s="749" t="s">
        <v>51483</v>
      </c>
      <c r="I22667" s="749" t="s">
        <v>30</v>
      </c>
      <c r="J22667" s="749" t="n">
        <v>5.63</v>
      </c>
    </row>
    <row collapsed="false" customFormat="false" customHeight="true" hidden="true" ht="12.75" outlineLevel="0" r="22668">
      <c r="A22668" s="749" t="s">
        <v>51484</v>
      </c>
      <c r="B22668" s="749" t="str">
        <f aca="false">C22668&amp;D22668&amp;E22668&amp;F22668&amp;G22668&amp;H22668</f>
        <v>CONECTOR TIPO CUNHA,EM LIGA DE COBRE ESTANHADO,PARA A FIXACAO DE CONDUTORES DE ALUMINIO OU COBRE,POR EFEITO DE MOLA.MODELO Nº5,PADRAO RIOLUZ,TIPO IV.FORNECIMENTO E INSTALACAO</v>
      </c>
      <c r="C22668" s="749" t="s">
        <v>51468</v>
      </c>
      <c r="D22668" s="749" t="s">
        <v>51469</v>
      </c>
      <c r="E22668" s="749" t="s">
        <v>51483</v>
      </c>
      <c r="I22668" s="749" t="s">
        <v>30</v>
      </c>
      <c r="J22668" s="749" t="n">
        <v>5.12</v>
      </c>
    </row>
    <row collapsed="false" customFormat="false" customHeight="true" hidden="true" ht="12.75" outlineLevel="0" r="22669">
      <c r="A22669" s="749" t="s">
        <v>51485</v>
      </c>
      <c r="B22669" s="749" t="str">
        <f aca="false">C22669&amp;D22669&amp;E22669&amp;F22669&amp;G22669&amp;H22669</f>
        <v>CONECTOR TIPO CUNHA,EM LIGA DE COBRE ESTANHADO,PARA A FIXACAO DE CONDUTORES DE ALUMINIO OU COBRE,POR EFEITO DE MOLA.MODELO Nº6,PADRAO RIOLUZ,TIPO B.FORNECIMENTO E INSTALACAO</v>
      </c>
      <c r="C22669" s="749" t="s">
        <v>51468</v>
      </c>
      <c r="D22669" s="749" t="s">
        <v>51469</v>
      </c>
      <c r="E22669" s="749" t="s">
        <v>51486</v>
      </c>
      <c r="I22669" s="749" t="s">
        <v>30</v>
      </c>
      <c r="J22669" s="749" t="n">
        <v>7.71</v>
      </c>
    </row>
    <row collapsed="false" customFormat="false" customHeight="true" hidden="true" ht="12.75" outlineLevel="0" r="22670">
      <c r="A22670" s="749" t="s">
        <v>51487</v>
      </c>
      <c r="B22670" s="749" t="str">
        <f aca="false">C22670&amp;D22670&amp;E22670&amp;F22670&amp;G22670&amp;H22670</f>
        <v>CONECTOR TIPO CUNHA,EM LIGA DE COBRE ESTANHADO,PARA A FIXACAO DE CONDUTORES DE ALUMINIO OU COBRE,POR EFEITO DE MOLA.MODELO Nº6,PADRAO RIOLUZ,TIPO B.FORNECIMENTO E INSTALACAO</v>
      </c>
      <c r="C22670" s="749" t="s">
        <v>51468</v>
      </c>
      <c r="D22670" s="749" t="s">
        <v>51469</v>
      </c>
      <c r="E22670" s="749" t="s">
        <v>51486</v>
      </c>
      <c r="I22670" s="749" t="s">
        <v>30</v>
      </c>
      <c r="J22670" s="749" t="n">
        <v>7.2</v>
      </c>
    </row>
    <row collapsed="false" customFormat="false" customHeight="true" hidden="true" ht="12.75" outlineLevel="0" r="22671">
      <c r="A22671" s="749" t="s">
        <v>51488</v>
      </c>
      <c r="B22671" s="749" t="str">
        <f aca="false">C22671&amp;D22671&amp;E22671&amp;F22671&amp;G22671&amp;H22671</f>
        <v>CONECTOR TIPO CUNHA,EM LIGA DE COBRE ESTANHADO,PARA A FIXACAO DE CONDUTORES DE ALUMINIO OU COBRE,POR EFEITO DE MOLA.MODELO Nº7,PADRAO RIOLUZ,TIPO A.FORNECIMENTO E INSTALACAO</v>
      </c>
      <c r="C22671" s="749" t="s">
        <v>51468</v>
      </c>
      <c r="D22671" s="749" t="s">
        <v>51469</v>
      </c>
      <c r="E22671" s="749" t="s">
        <v>51489</v>
      </c>
      <c r="I22671" s="749" t="s">
        <v>30</v>
      </c>
      <c r="J22671" s="749" t="n">
        <v>7.63</v>
      </c>
    </row>
    <row collapsed="false" customFormat="false" customHeight="true" hidden="true" ht="12.75" outlineLevel="0" r="22672">
      <c r="A22672" s="749" t="s">
        <v>51490</v>
      </c>
      <c r="B22672" s="749" t="str">
        <f aca="false">C22672&amp;D22672&amp;E22672&amp;F22672&amp;G22672&amp;H22672</f>
        <v>CONECTOR TIPO CUNHA,EM LIGA DE COBRE ESTANHADO,PARA A FIXACAO DE CONDUTORES DE ALUMINIO OU COBRE,POR EFEITO DE MOLA.MODELO Nº7,PADRAO RIOLUZ,TIPO A.FORNECIMENTO E INSTALACAO</v>
      </c>
      <c r="C22672" s="749" t="s">
        <v>51468</v>
      </c>
      <c r="D22672" s="749" t="s">
        <v>51469</v>
      </c>
      <c r="E22672" s="749" t="s">
        <v>51489</v>
      </c>
      <c r="I22672" s="749" t="s">
        <v>30</v>
      </c>
      <c r="J22672" s="749" t="n">
        <v>7.12</v>
      </c>
    </row>
    <row collapsed="false" customFormat="false" customHeight="true" hidden="true" ht="12.75" outlineLevel="0" r="22673">
      <c r="A22673" s="749" t="s">
        <v>51491</v>
      </c>
      <c r="B22673" s="749" t="str">
        <f aca="false">C22673&amp;D22673&amp;E22673&amp;F22673&amp;G22673&amp;H22673</f>
        <v>CONECTOR TIPO CUNHA,EM LIGA DE COBRE ESTANHADO,PARA A FIXACAO DE CONDUTORES DE ALUMINIO OU COBRE,POR EFEITO DE MOLA.MODELO Nº8,PADRAO RIOLUZ,TIPO C.FORNECIMENTO E INSTALACAO</v>
      </c>
      <c r="C22673" s="749" t="s">
        <v>51468</v>
      </c>
      <c r="D22673" s="749" t="s">
        <v>51469</v>
      </c>
      <c r="E22673" s="749" t="s">
        <v>51492</v>
      </c>
      <c r="I22673" s="749" t="s">
        <v>30</v>
      </c>
      <c r="J22673" s="749" t="n">
        <v>6.39</v>
      </c>
    </row>
    <row collapsed="false" customFormat="false" customHeight="true" hidden="true" ht="12.75" outlineLevel="0" r="22674">
      <c r="A22674" s="749" t="s">
        <v>51493</v>
      </c>
      <c r="B22674" s="749" t="str">
        <f aca="false">C22674&amp;D22674&amp;E22674&amp;F22674&amp;G22674&amp;H22674</f>
        <v>CONECTOR TIPO CUNHA,EM LIGA DE COBRE ESTANHADO,PARA A FIXACAO DE CONDUTORES DE ALUMINIO OU COBRE,POR EFEITO DE MOLA.MODELO Nº8,PADRAO RIOLUZ,TIPO C.FORNECIMENTO E INSTALACAO</v>
      </c>
      <c r="C22674" s="749" t="s">
        <v>51468</v>
      </c>
      <c r="D22674" s="749" t="s">
        <v>51469</v>
      </c>
      <c r="E22674" s="749" t="s">
        <v>51492</v>
      </c>
      <c r="I22674" s="749" t="s">
        <v>30</v>
      </c>
      <c r="J22674" s="749" t="n">
        <v>5.88</v>
      </c>
    </row>
    <row collapsed="false" customFormat="false" customHeight="true" hidden="true" ht="12.75" outlineLevel="0" r="22675">
      <c r="A22675" s="749" t="s">
        <v>51494</v>
      </c>
      <c r="B22675" s="749" t="str">
        <f aca="false">C22675&amp;D22675&amp;E22675&amp;F22675&amp;G22675&amp;H22675</f>
        <v>CONECTOR TIPO CUNHA,EM LIGA DE COBRE ESTANHADO,PARA A FIXACAO DE CONDUTORES DE ALUMINIO OU COBRE,POR EFEITO DE MOLA.MODELO Nº9,PADRAO RIOLUZ,TIPO J.FORNECIMENTO E INSTALACAO</v>
      </c>
      <c r="C22675" s="749" t="s">
        <v>51468</v>
      </c>
      <c r="D22675" s="749" t="s">
        <v>51469</v>
      </c>
      <c r="E22675" s="749" t="s">
        <v>51495</v>
      </c>
      <c r="I22675" s="749" t="s">
        <v>30</v>
      </c>
      <c r="J22675" s="749" t="n">
        <v>6.57</v>
      </c>
    </row>
    <row collapsed="false" customFormat="false" customHeight="true" hidden="true" ht="12.75" outlineLevel="0" r="22676">
      <c r="A22676" s="749" t="s">
        <v>51496</v>
      </c>
      <c r="B22676" s="749" t="str">
        <f aca="false">C22676&amp;D22676&amp;E22676&amp;F22676&amp;G22676&amp;H22676</f>
        <v>CONECTOR TIPO CUNHA,EM LIGA DE COBRE ESTANHADO,PARA A FIXACAO DE CONDUTORES DE ALUMINIO OU COBRE,POR EFEITO DE MOLA.MODELO Nº9,PADRAO RIOLUZ,TIPO J.FORNECIMENTO E INSTALACAO</v>
      </c>
      <c r="C22676" s="749" t="s">
        <v>51468</v>
      </c>
      <c r="D22676" s="749" t="s">
        <v>51469</v>
      </c>
      <c r="E22676" s="749" t="s">
        <v>51495</v>
      </c>
      <c r="I22676" s="749" t="s">
        <v>30</v>
      </c>
      <c r="J22676" s="749" t="n">
        <v>6.06</v>
      </c>
    </row>
    <row collapsed="false" customFormat="false" customHeight="true" hidden="true" ht="12.75" outlineLevel="0" r="22677">
      <c r="A22677" s="749" t="s">
        <v>51497</v>
      </c>
      <c r="B22677" s="749" t="str">
        <f aca="false">C22677&amp;D22677&amp;E22677&amp;F22677&amp;G22677&amp;H22677</f>
        <v>CONECTOR TIPO CUNHA,EM LIGA DE COBRE ESTANHADO,PARA A FIXACAO DE CONDUTORES DE ALUMINIO OU COBRE,POR EFEITO DE MOLA.MODELO Nº10,PADAO RIOLUZ,TIPO F.FORNECIMENTO E INSTALACAO</v>
      </c>
      <c r="C22677" s="749" t="s">
        <v>51468</v>
      </c>
      <c r="D22677" s="749" t="s">
        <v>51469</v>
      </c>
      <c r="E22677" s="749" t="s">
        <v>51498</v>
      </c>
      <c r="I22677" s="749" t="s">
        <v>30</v>
      </c>
      <c r="J22677" s="749" t="n">
        <v>6.39</v>
      </c>
    </row>
    <row collapsed="false" customFormat="false" customHeight="true" hidden="true" ht="12.75" outlineLevel="0" r="22678">
      <c r="A22678" s="749" t="s">
        <v>51499</v>
      </c>
      <c r="B22678" s="749" t="str">
        <f aca="false">C22678&amp;D22678&amp;E22678&amp;F22678&amp;G22678&amp;H22678</f>
        <v>CONECTOR TIPO CUNHA,EM LIGA DE COBRE ESTANHADO,PARA A FIXACAO DE CONDUTORES DE ALUMINIO OU COBRE,POR EFEITO DE MOLA.MODELO Nº10,PADAO RIOLUZ,TIPO F.FORNECIMENTO E INSTALACAO</v>
      </c>
      <c r="C22678" s="749" t="s">
        <v>51468</v>
      </c>
      <c r="D22678" s="749" t="s">
        <v>51469</v>
      </c>
      <c r="E22678" s="749" t="s">
        <v>51498</v>
      </c>
      <c r="I22678" s="749" t="s">
        <v>30</v>
      </c>
      <c r="J22678" s="749" t="n">
        <v>5.88</v>
      </c>
    </row>
    <row collapsed="false" customFormat="false" customHeight="true" hidden="true" ht="12.75" outlineLevel="0" r="22679">
      <c r="A22679" s="749" t="s">
        <v>51500</v>
      </c>
      <c r="B22679" s="749" t="str">
        <f aca="false">C22679&amp;D22679&amp;E22679&amp;F22679&amp;G22679&amp;H22679</f>
        <v>CONECTOR TIPO CUNHA,EM LIGA DE COBRE ESTANHADO,PARA A FIXACAO DE CONDUTORES DE ALUMINIO OU COBRE,POR EFEITO DE MOLA.MODELO Nº11,PADRAO RIOLUZ,TIPO D.FORNECIMENTO E INSTALACAO</v>
      </c>
      <c r="C22679" s="749" t="s">
        <v>51468</v>
      </c>
      <c r="D22679" s="749" t="s">
        <v>51469</v>
      </c>
      <c r="E22679" s="749" t="s">
        <v>51501</v>
      </c>
      <c r="I22679" s="749" t="s">
        <v>30</v>
      </c>
      <c r="J22679" s="749" t="n">
        <v>8.09</v>
      </c>
    </row>
    <row collapsed="false" customFormat="false" customHeight="true" hidden="true" ht="12.75" outlineLevel="0" r="22680">
      <c r="A22680" s="749" t="s">
        <v>51502</v>
      </c>
      <c r="B22680" s="749" t="str">
        <f aca="false">C22680&amp;D22680&amp;E22680&amp;F22680&amp;G22680&amp;H22680</f>
        <v>CONECTOR TIPO CUNHA,EM LIGA DE COBRE ESTANHADO,PARA A FIXACAO DE CONDUTORES DE ALUMINIO OU COBRE,POR EFEITO DE MOLA.MODELO Nº11,PADRAO RIOLUZ,TIPO D.FORNECIMENTO E INSTALACAO</v>
      </c>
      <c r="C22680" s="749" t="s">
        <v>51468</v>
      </c>
      <c r="D22680" s="749" t="s">
        <v>51469</v>
      </c>
      <c r="E22680" s="749" t="s">
        <v>51501</v>
      </c>
      <c r="I22680" s="749" t="s">
        <v>30</v>
      </c>
      <c r="J22680" s="749" t="n">
        <v>7.58</v>
      </c>
    </row>
    <row collapsed="false" customFormat="false" customHeight="true" hidden="true" ht="12.75" outlineLevel="0" r="22681">
      <c r="A22681" s="749" t="s">
        <v>51503</v>
      </c>
      <c r="B22681" s="749" t="str">
        <f aca="false">C22681&amp;D22681&amp;E22681&amp;F22681&amp;G22681&amp;H22681</f>
        <v>CONECTOR TIPO CUNHA,EM LIGA DE COBRE ESTANHADO,PARA A FIXACAO DE CONDUTORES DE ALUMINIO OU COBRE,POR EFEITO DE MOLA.MODELO Nº12,PADRAO RIOLUZ,TIPO I.FORNECIMENTO E INSTALACAO</v>
      </c>
      <c r="C22681" s="749" t="s">
        <v>51468</v>
      </c>
      <c r="D22681" s="749" t="s">
        <v>51469</v>
      </c>
      <c r="E22681" s="749" t="s">
        <v>51504</v>
      </c>
      <c r="I22681" s="749" t="s">
        <v>30</v>
      </c>
      <c r="J22681" s="749" t="n">
        <v>8.76</v>
      </c>
    </row>
    <row collapsed="false" customFormat="false" customHeight="true" hidden="true" ht="12.75" outlineLevel="0" r="22682">
      <c r="A22682" s="749" t="s">
        <v>51505</v>
      </c>
      <c r="B22682" s="749" t="str">
        <f aca="false">C22682&amp;D22682&amp;E22682&amp;F22682&amp;G22682&amp;H22682</f>
        <v>CONECTOR TIPO CUNHA,EM LIGA DE COBRE ESTANHADO,PARA A FIXACAO DE CONDUTORES DE ALUMINIO OU COBRE,POR EFEITO DE MOLA.MODELO Nº12,PADRAO RIOLUZ,TIPO I.FORNECIMENTO E INSTALACAO</v>
      </c>
      <c r="C22682" s="749" t="s">
        <v>51468</v>
      </c>
      <c r="D22682" s="749" t="s">
        <v>51469</v>
      </c>
      <c r="E22682" s="749" t="s">
        <v>51504</v>
      </c>
      <c r="I22682" s="749" t="s">
        <v>30</v>
      </c>
      <c r="J22682" s="749" t="n">
        <v>8.25</v>
      </c>
    </row>
    <row collapsed="false" customFormat="false" customHeight="true" hidden="true" ht="12.75" outlineLevel="0" r="22683">
      <c r="A22683" s="749" t="s">
        <v>51506</v>
      </c>
      <c r="B22683" s="749" t="str">
        <f aca="false">C22683&amp;D22683&amp;E22683&amp;F22683&amp;G22683&amp;H22683</f>
        <v>CONECTOR TIPO CUNHA,EM LIGA DE COBRE ESTANHADO,PARA A FIXACAO DE CONDUTORES DE ALUMINIO OU COBRE,POR EFEITO DE MOLA.MODELO Nº13,PADRAO RIOLUZ,TIPO VII.FORNECIMENTO E INSTALACAO</v>
      </c>
      <c r="C22683" s="749" t="s">
        <v>51468</v>
      </c>
      <c r="D22683" s="749" t="s">
        <v>51469</v>
      </c>
      <c r="E22683" s="749" t="s">
        <v>51507</v>
      </c>
      <c r="I22683" s="749" t="s">
        <v>30</v>
      </c>
      <c r="J22683" s="749" t="n">
        <v>8.93</v>
      </c>
    </row>
    <row collapsed="false" customFormat="false" customHeight="true" hidden="true" ht="12.75" outlineLevel="0" r="22684">
      <c r="A22684" s="749" t="s">
        <v>51508</v>
      </c>
      <c r="B22684" s="749" t="str">
        <f aca="false">C22684&amp;D22684&amp;E22684&amp;F22684&amp;G22684&amp;H22684</f>
        <v>CONECTOR TIPO CUNHA,EM LIGA DE COBRE ESTANHADO,PARA A FIXACAO DE CONDUTORES DE ALUMINIO OU COBRE,POR EFEITO DE MOLA.MODELO Nº13,PADRAO RIOLUZ,TIPO VII.FORNECIMENTO E INSTALACAO</v>
      </c>
      <c r="C22684" s="749" t="s">
        <v>51468</v>
      </c>
      <c r="D22684" s="749" t="s">
        <v>51469</v>
      </c>
      <c r="E22684" s="749" t="s">
        <v>51507</v>
      </c>
      <c r="I22684" s="749" t="s">
        <v>30</v>
      </c>
      <c r="J22684" s="749" t="n">
        <v>8.42</v>
      </c>
    </row>
    <row collapsed="false" customFormat="false" customHeight="true" hidden="true" ht="12.75" outlineLevel="0" r="22685">
      <c r="A22685" s="749" t="s">
        <v>51509</v>
      </c>
      <c r="B22685" s="749" t="str">
        <f aca="false">C22685&amp;D22685&amp;E22685&amp;F22685&amp;G22685&amp;H22685</f>
        <v>CONECTOR TIPO CUNHA,EM LIGA DE COBRE ESTANHADO,PARA A FIXACAO DE CONDUTORES DE ALUMINIO OU COBRE,POR EFEITO DE MOLA.MODELO Nº14,PADRAO RIOLUZ,TIPO VI.FORNECIMENTO E INSTALACAO</v>
      </c>
      <c r="C22685" s="749" t="s">
        <v>51468</v>
      </c>
      <c r="D22685" s="749" t="s">
        <v>51469</v>
      </c>
      <c r="E22685" s="749" t="s">
        <v>51510</v>
      </c>
      <c r="I22685" s="749" t="s">
        <v>30</v>
      </c>
      <c r="J22685" s="749" t="n">
        <v>10.12</v>
      </c>
    </row>
    <row collapsed="false" customFormat="false" customHeight="true" hidden="true" ht="12.75" outlineLevel="0" r="22686">
      <c r="A22686" s="749" t="s">
        <v>51511</v>
      </c>
      <c r="B22686" s="749" t="str">
        <f aca="false">C22686&amp;D22686&amp;E22686&amp;F22686&amp;G22686&amp;H22686</f>
        <v>CONECTOR TIPO CUNHA,EM LIGA DE COBRE ESTANHADO,PARA A FIXACAO DE CONDUTORES DE ALUMINIO OU COBRE,POR EFEITO DE MOLA.MODELO Nº14,PADRAO RIOLUZ,TIPO VI.FORNECIMENTO E INSTALACAO</v>
      </c>
      <c r="C22686" s="749" t="s">
        <v>51468</v>
      </c>
      <c r="D22686" s="749" t="s">
        <v>51469</v>
      </c>
      <c r="E22686" s="749" t="s">
        <v>51510</v>
      </c>
      <c r="I22686" s="749" t="s">
        <v>30</v>
      </c>
      <c r="J22686" s="749" t="n">
        <v>9.61</v>
      </c>
    </row>
    <row collapsed="false" customFormat="false" customHeight="true" hidden="true" ht="12.75" outlineLevel="0" r="22687">
      <c r="A22687" s="749" t="s">
        <v>51512</v>
      </c>
      <c r="B22687" s="749" t="str">
        <f aca="false">C22687&amp;D22687&amp;E22687&amp;F22687&amp;G22687&amp;H22687</f>
        <v>CONECTOR PERFURANTE PARA REDE SUBTERRANEA,TENSAO DE APLICACAO:0,6/1KV,CORPO ISOLADO RESISTENTE AO AMBIENTE DO SUBSOLO,NAS CORES BRANCA OU BEGE CLARO,CONTATO DENTADO:LIGA DE ALUMINIO ESTANHADO,COM CAMADA DE ESPESSURA DE 8MM E CONDUTIVIDADE ELETRICA MINIMA DE 98% IACS A 20ºC,IP-68,PARA CABOS:PRINCIPAL:6MM2-70MM2 E DERIVACAO:1,5MM2-6MM2.FORNECIMENTO</v>
      </c>
      <c r="C22687" s="749" t="s">
        <v>51513</v>
      </c>
      <c r="D22687" s="749" t="s">
        <v>51514</v>
      </c>
      <c r="E22687" s="749" t="s">
        <v>51515</v>
      </c>
      <c r="F22687" s="749" t="s">
        <v>51516</v>
      </c>
      <c r="G22687" s="749" t="s">
        <v>51517</v>
      </c>
      <c r="H22687" s="749" t="s">
        <v>51518</v>
      </c>
      <c r="I22687" s="749" t="s">
        <v>30</v>
      </c>
      <c r="J22687" s="749" t="n">
        <v>48.53</v>
      </c>
    </row>
    <row collapsed="false" customFormat="false" customHeight="true" hidden="true" ht="12.75" outlineLevel="0" r="22688">
      <c r="A22688" s="749" t="s">
        <v>51519</v>
      </c>
      <c r="B22688" s="749" t="str">
        <f aca="false">C22688&amp;D22688&amp;E22688&amp;F22688&amp;G22688&amp;H22688</f>
        <v>CONECTOR PERFURANTE PARA REDE SUBTERRANEA,TENSAO DE APLICACAO:0,6/1KV,CORPO ISOLADO RESISTENTE AO AMBIENTE DO SUBSOLO,NAS CORES BRANCA OU BEGE CLARO,CONTATO DENTADO:LIGA DE ALUMINIO ESTANHADO,COM CAMADA DE ESPESSURA DE 8MM E CONDUTIVIDADE ELETRICA MINIMA DE 98% IACS A 20ºC,IP-68,PARA CABOS:PRINCIPAL:6MM2-70MM2 E DERIVACAO:1,5MM2-6MM2.FORNECIMENTO</v>
      </c>
      <c r="C22688" s="749" t="s">
        <v>51513</v>
      </c>
      <c r="D22688" s="749" t="s">
        <v>51514</v>
      </c>
      <c r="E22688" s="749" t="s">
        <v>51515</v>
      </c>
      <c r="F22688" s="749" t="s">
        <v>51516</v>
      </c>
      <c r="G22688" s="749" t="s">
        <v>51517</v>
      </c>
      <c r="H22688" s="749" t="s">
        <v>51518</v>
      </c>
      <c r="I22688" s="749" t="s">
        <v>30</v>
      </c>
      <c r="J22688" s="749" t="n">
        <v>48.53</v>
      </c>
    </row>
    <row collapsed="false" customFormat="false" customHeight="true" hidden="true" ht="12.75" outlineLevel="0" r="22689">
      <c r="A22689" s="749" t="s">
        <v>51520</v>
      </c>
      <c r="B22689" s="749" t="str">
        <f aca="false">C22689&amp;D22689&amp;E22689&amp;F22689&amp;G22689&amp;H22689</f>
        <v>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PROTECAO:IP-68,P/CABOS:PRINCIPAL:6MM2-70MM2 E DERIVACAO:6MM2-10MM2.FORNECIMENTO</v>
      </c>
      <c r="C22689" s="749" t="s">
        <v>51521</v>
      </c>
      <c r="D22689" s="749" t="s">
        <v>51522</v>
      </c>
      <c r="E22689" s="749" t="s">
        <v>51523</v>
      </c>
      <c r="F22689" s="749" t="s">
        <v>51524</v>
      </c>
      <c r="G22689" s="749" t="s">
        <v>51525</v>
      </c>
      <c r="H22689" s="749" t="s">
        <v>51526</v>
      </c>
      <c r="I22689" s="749" t="s">
        <v>30</v>
      </c>
      <c r="J22689" s="749" t="n">
        <v>60.23</v>
      </c>
    </row>
    <row collapsed="false" customFormat="false" customHeight="true" hidden="true" ht="12.75" outlineLevel="0" r="22690">
      <c r="A22690" s="749" t="s">
        <v>51527</v>
      </c>
      <c r="B22690" s="749" t="str">
        <f aca="false">C22690&amp;D22690&amp;E22690&amp;F22690&amp;G22690&amp;H22690</f>
        <v>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PROTECAO:IP-68,P/CABOS:PRINCIPAL:6MM2-70MM2 E DERIVACAO:6MM2-10MM2.FORNECIMENTO</v>
      </c>
      <c r="C22690" s="749" t="s">
        <v>51521</v>
      </c>
      <c r="D22690" s="749" t="s">
        <v>51522</v>
      </c>
      <c r="E22690" s="749" t="s">
        <v>51523</v>
      </c>
      <c r="F22690" s="749" t="s">
        <v>51524</v>
      </c>
      <c r="G22690" s="749" t="s">
        <v>51525</v>
      </c>
      <c r="H22690" s="749" t="s">
        <v>51526</v>
      </c>
      <c r="I22690" s="749" t="s">
        <v>30</v>
      </c>
      <c r="J22690" s="749" t="n">
        <v>60.23</v>
      </c>
    </row>
    <row collapsed="false" customFormat="false" customHeight="true" hidden="true" ht="12.75" outlineLevel="0" r="22691">
      <c r="A22691" s="749" t="s">
        <v>51528</v>
      </c>
      <c r="B22691" s="749" t="str">
        <f aca="false">C22691&amp;D22691&amp;E22691&amp;F22691&amp;G22691&amp;H22691</f>
        <v>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v>
      </c>
      <c r="C22691" s="749" t="s">
        <v>51521</v>
      </c>
      <c r="D22691" s="749" t="s">
        <v>51522</v>
      </c>
      <c r="E22691" s="749" t="s">
        <v>51523</v>
      </c>
      <c r="F22691" s="749" t="s">
        <v>51524</v>
      </c>
      <c r="G22691" s="749" t="s">
        <v>51529</v>
      </c>
      <c r="H22691" s="749" t="s">
        <v>51530</v>
      </c>
      <c r="I22691" s="749" t="s">
        <v>30</v>
      </c>
      <c r="J22691" s="749" t="n">
        <v>11.23</v>
      </c>
    </row>
    <row collapsed="false" customFormat="false" customHeight="true" hidden="true" ht="12.75" outlineLevel="0" r="22692">
      <c r="A22692" s="749" t="s">
        <v>51531</v>
      </c>
      <c r="B22692" s="749" t="str">
        <f aca="false">C22692&amp;D22692&amp;E22692&amp;F22692&amp;G22692&amp;H22692</f>
        <v>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v>
      </c>
      <c r="C22692" s="749" t="s">
        <v>51521</v>
      </c>
      <c r="D22692" s="749" t="s">
        <v>51522</v>
      </c>
      <c r="E22692" s="749" t="s">
        <v>51523</v>
      </c>
      <c r="F22692" s="749" t="s">
        <v>51524</v>
      </c>
      <c r="G22692" s="749" t="s">
        <v>51529</v>
      </c>
      <c r="H22692" s="749" t="s">
        <v>51530</v>
      </c>
      <c r="I22692" s="749" t="s">
        <v>30</v>
      </c>
      <c r="J22692" s="749" t="n">
        <v>11.23</v>
      </c>
    </row>
    <row collapsed="false" customFormat="false" customHeight="true" hidden="true" ht="12.75" outlineLevel="0" r="22693">
      <c r="A22693" s="749" t="s">
        <v>51532</v>
      </c>
      <c r="B22693" s="749" t="str">
        <f aca="false">C22693&amp;D22693&amp;E22693&amp;F22693&amp;G22693&amp;H22693</f>
        <v>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v>
      </c>
      <c r="C22693" s="749" t="s">
        <v>51521</v>
      </c>
      <c r="D22693" s="749" t="s">
        <v>51522</v>
      </c>
      <c r="E22693" s="749" t="s">
        <v>51523</v>
      </c>
      <c r="F22693" s="749" t="s">
        <v>51524</v>
      </c>
      <c r="G22693" s="749" t="s">
        <v>51525</v>
      </c>
      <c r="H22693" s="749" t="s">
        <v>51533</v>
      </c>
      <c r="I22693" s="749" t="s">
        <v>30</v>
      </c>
      <c r="J22693" s="749" t="n">
        <v>243.24</v>
      </c>
    </row>
    <row collapsed="false" customFormat="false" customHeight="true" hidden="true" ht="12.75" outlineLevel="0" r="22694">
      <c r="A22694" s="749" t="s">
        <v>51534</v>
      </c>
      <c r="B22694" s="749" t="str">
        <f aca="false">C22694&amp;D22694&amp;E22694&amp;F22694&amp;G22694&amp;H22694</f>
        <v>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v>
      </c>
      <c r="C22694" s="749" t="s">
        <v>51521</v>
      </c>
      <c r="D22694" s="749" t="s">
        <v>51522</v>
      </c>
      <c r="E22694" s="749" t="s">
        <v>51523</v>
      </c>
      <c r="F22694" s="749" t="s">
        <v>51524</v>
      </c>
      <c r="G22694" s="749" t="s">
        <v>51525</v>
      </c>
      <c r="H22694" s="749" t="s">
        <v>51533</v>
      </c>
      <c r="I22694" s="749" t="s">
        <v>30</v>
      </c>
      <c r="J22694" s="749" t="n">
        <v>243.24</v>
      </c>
    </row>
    <row collapsed="false" customFormat="false" customHeight="true" hidden="true" ht="12.75" outlineLevel="0" r="22695">
      <c r="A22695" s="749" t="s">
        <v>51535</v>
      </c>
      <c r="B22695" s="749" t="str">
        <f aca="false">C22695&amp;D22695&amp;E22695&amp;F22695&amp;G22695&amp;H22695</f>
        <v>GRAMPO DE LINHA VIVA EM BRONZE FUNDIDO,ACABAMENTO ESTANHADOPARA CABO DE 16 A 120MM2.FORNECIMENTO</v>
      </c>
      <c r="C22695" s="749" t="s">
        <v>51536</v>
      </c>
      <c r="D22695" s="749" t="s">
        <v>51537</v>
      </c>
      <c r="I22695" s="749" t="s">
        <v>30</v>
      </c>
      <c r="J22695" s="749" t="n">
        <v>31.57</v>
      </c>
    </row>
    <row collapsed="false" customFormat="false" customHeight="true" hidden="true" ht="12.75" outlineLevel="0" r="22696">
      <c r="A22696" s="749" t="s">
        <v>51538</v>
      </c>
      <c r="B22696" s="749" t="str">
        <f aca="false">C22696&amp;D22696&amp;E22696&amp;F22696&amp;G22696&amp;H22696</f>
        <v>GRAMPO DE LINHA VIVA EM BRONZE FUNDIDO,ACABAMENTO ESTANHADOPARA CABO DE 16 A 120MM2.FORNECIMENTO</v>
      </c>
      <c r="C22696" s="749" t="s">
        <v>51536</v>
      </c>
      <c r="D22696" s="749" t="s">
        <v>51537</v>
      </c>
      <c r="I22696" s="749" t="s">
        <v>30</v>
      </c>
      <c r="J22696" s="749" t="n">
        <v>31.57</v>
      </c>
    </row>
    <row collapsed="false" customFormat="false" customHeight="true" hidden="true" ht="12.75" outlineLevel="0" r="22697">
      <c r="A22697" s="749" t="s">
        <v>51539</v>
      </c>
      <c r="B22697" s="749" t="str">
        <f aca="false">C22697&amp;D22697&amp;E22697&amp;F22697&amp;G22697&amp;H22697</f>
        <v>CAIXA DE LIGACAO TIPO PETROLETS R=15/C,R=15/TB,R=15/LB OU SIMILAR,COM ENTRADAS ROSQUEADAS DE 1"(25MM).FORNECIMENTO E COLOCACAO</v>
      </c>
      <c r="C22697" s="749" t="s">
        <v>51540</v>
      </c>
      <c r="D22697" s="749" t="s">
        <v>51541</v>
      </c>
      <c r="E22697" s="749" t="s">
        <v>14972</v>
      </c>
      <c r="I22697" s="749" t="s">
        <v>30</v>
      </c>
      <c r="J22697" s="749" t="n">
        <v>21.13</v>
      </c>
    </row>
    <row collapsed="false" customFormat="false" customHeight="true" hidden="true" ht="12.75" outlineLevel="0" r="22698">
      <c r="A22698" s="749" t="s">
        <v>51542</v>
      </c>
      <c r="B22698" s="749" t="str">
        <f aca="false">C22698&amp;D22698&amp;E22698&amp;F22698&amp;G22698&amp;H22698</f>
        <v>CAIXA DE LIGACAO TIPO PETROLETS R=15/C,R=15/TB,R=15/LB OU SIMILAR,COM ENTRADAS ROSQUEADAS DE 1"(25MM).FORNECIMENTO E COLOCACAO</v>
      </c>
      <c r="C22698" s="749" t="s">
        <v>51540</v>
      </c>
      <c r="D22698" s="749" t="s">
        <v>51541</v>
      </c>
      <c r="E22698" s="749" t="s">
        <v>14972</v>
      </c>
      <c r="I22698" s="749" t="s">
        <v>30</v>
      </c>
      <c r="J22698" s="749" t="n">
        <v>20.29</v>
      </c>
    </row>
    <row collapsed="false" customFormat="false" customHeight="true" hidden="true" ht="12.75" outlineLevel="0" r="22699">
      <c r="A22699" s="749" t="s">
        <v>51543</v>
      </c>
      <c r="B22699" s="749" t="str">
        <f aca="false">C22699&amp;D22699&amp;E22699&amp;F22699&amp;G22699&amp;H22699</f>
        <v>CAIXA DE LIGACAO TIPO PRETROLETS R=15/C,R=15/TB,R=15/LB OU SIMILAR,COM ENTRADAS ROSQUEADAS DE 2"(50MM).FORNECIMENTO E COLOCACAO</v>
      </c>
      <c r="C22699" s="749" t="s">
        <v>51544</v>
      </c>
      <c r="D22699" s="749" t="s">
        <v>51545</v>
      </c>
      <c r="E22699" s="749" t="s">
        <v>15017</v>
      </c>
      <c r="I22699" s="749" t="s">
        <v>30</v>
      </c>
      <c r="J22699" s="749" t="n">
        <v>40.45</v>
      </c>
    </row>
    <row collapsed="false" customFormat="false" customHeight="true" hidden="true" ht="12.75" outlineLevel="0" r="22700">
      <c r="A22700" s="749" t="s">
        <v>51546</v>
      </c>
      <c r="B22700" s="749" t="str">
        <f aca="false">C22700&amp;D22700&amp;E22700&amp;F22700&amp;G22700&amp;H22700</f>
        <v>CAIXA DE LIGACAO TIPO PRETROLETS R=15/C,R=15/TB,R=15/LB OU SIMILAR,COM ENTRADAS ROSQUEADAS DE 2"(50MM).FORNECIMENTO E COLOCACAO</v>
      </c>
      <c r="C22700" s="749" t="s">
        <v>51544</v>
      </c>
      <c r="D22700" s="749" t="s">
        <v>51545</v>
      </c>
      <c r="E22700" s="749" t="s">
        <v>15017</v>
      </c>
      <c r="I22700" s="749" t="s">
        <v>30</v>
      </c>
      <c r="J22700" s="749" t="n">
        <v>39.61</v>
      </c>
    </row>
    <row collapsed="false" customFormat="false" customHeight="true" hidden="true" ht="12.75" outlineLevel="0" r="22701">
      <c r="A22701" s="749" t="s">
        <v>51547</v>
      </c>
      <c r="B22701" s="749" t="str">
        <f aca="false">C22701&amp;D22701&amp;E22701&amp;F22701&amp;G22701&amp;H22701</f>
        <v>CAIXA DE LIGACAO TIPO CONDULETS R-15/LB-22,COM ENTRADA ROSQUEADA DE 1.1/2"(38MM).FORNECIMENTO E COLOCACAO</v>
      </c>
      <c r="C22701" s="749" t="s">
        <v>51548</v>
      </c>
      <c r="D22701" s="749" t="s">
        <v>51549</v>
      </c>
      <c r="I22701" s="749" t="s">
        <v>30</v>
      </c>
      <c r="J22701" s="749" t="n">
        <v>39.35</v>
      </c>
    </row>
    <row collapsed="false" customFormat="false" customHeight="true" hidden="true" ht="12.75" outlineLevel="0" r="22702">
      <c r="A22702" s="749" t="s">
        <v>51550</v>
      </c>
      <c r="B22702" s="749" t="str">
        <f aca="false">C22702&amp;D22702&amp;E22702&amp;F22702&amp;G22702&amp;H22702</f>
        <v>CAIXA DE LIGACAO TIPO CONDULETS R-15/LB-22,COM ENTRADA ROSQUEADA DE 1.1/2"(38MM).FORNECIMENTO E COLOCACAO</v>
      </c>
      <c r="C22702" s="749" t="s">
        <v>51548</v>
      </c>
      <c r="D22702" s="749" t="s">
        <v>51549</v>
      </c>
      <c r="I22702" s="749" t="s">
        <v>30</v>
      </c>
      <c r="J22702" s="749" t="n">
        <v>38.51</v>
      </c>
    </row>
    <row collapsed="false" customFormat="false" customHeight="true" hidden="true" ht="12.75" outlineLevel="0" r="22703">
      <c r="A22703" s="749" t="s">
        <v>51551</v>
      </c>
      <c r="B22703" s="749" t="str">
        <f aca="false">C22703&amp;D22703&amp;E22703&amp;F22703&amp;G22703&amp;H22703</f>
        <v>CHAVE BLINDADA,BIPOLAR,60A.FORNECIMENTO</v>
      </c>
      <c r="C22703" s="749" t="s">
        <v>51552</v>
      </c>
      <c r="I22703" s="749" t="s">
        <v>30</v>
      </c>
      <c r="J22703" s="749" t="n">
        <v>251.95</v>
      </c>
    </row>
    <row collapsed="false" customFormat="false" customHeight="true" hidden="true" ht="12.75" outlineLevel="0" r="22704">
      <c r="A22704" s="749" t="s">
        <v>51553</v>
      </c>
      <c r="B22704" s="749" t="str">
        <f aca="false">C22704&amp;D22704&amp;E22704&amp;F22704&amp;G22704&amp;H22704</f>
        <v>CHAVE BLINDADA,BIPOLAR,60A.FORNECIMENTO</v>
      </c>
      <c r="C22704" s="749" t="s">
        <v>51552</v>
      </c>
      <c r="I22704" s="749" t="s">
        <v>30</v>
      </c>
      <c r="J22704" s="749" t="n">
        <v>251.95</v>
      </c>
    </row>
    <row collapsed="false" customFormat="false" customHeight="true" hidden="true" ht="12.75" outlineLevel="0" r="22705">
      <c r="A22705" s="749" t="s">
        <v>51554</v>
      </c>
      <c r="B22705" s="749" t="str">
        <f aca="false">C22705&amp;D22705&amp;E22705&amp;F22705&amp;G22705&amp;H22705</f>
        <v>CHAVE CORTA CIRCUITO,DE 100A,15KV,COM FUSIVEL DE CARTUCHO TIPO S-1,EXCLUSIVE ELOS FUSIVEIS.FORNECIMENTO</v>
      </c>
      <c r="C22705" s="749" t="s">
        <v>51555</v>
      </c>
      <c r="D22705" s="749" t="s">
        <v>51556</v>
      </c>
      <c r="I22705" s="749" t="s">
        <v>30</v>
      </c>
      <c r="J22705" s="749" t="n">
        <v>176.72</v>
      </c>
    </row>
    <row collapsed="false" customFormat="false" customHeight="true" hidden="true" ht="12.75" outlineLevel="0" r="22706">
      <c r="A22706" s="749" t="s">
        <v>51557</v>
      </c>
      <c r="B22706" s="749" t="str">
        <f aca="false">C22706&amp;D22706&amp;E22706&amp;F22706&amp;G22706&amp;H22706</f>
        <v>CHAVE CORTA CIRCUITO,DE 100A,15KV,COM FUSIVEL DE CARTUCHO TIPO S-1,EXCLUSIVE ELOS FUSIVEIS.FORNECIMENTO</v>
      </c>
      <c r="C22706" s="749" t="s">
        <v>51555</v>
      </c>
      <c r="D22706" s="749" t="s">
        <v>51556</v>
      </c>
      <c r="I22706" s="749" t="s">
        <v>30</v>
      </c>
      <c r="J22706" s="749" t="n">
        <v>176.72</v>
      </c>
    </row>
    <row collapsed="false" customFormat="false" customHeight="true" hidden="true" ht="12.75" outlineLevel="0" r="22707">
      <c r="A22707" s="749" t="s">
        <v>51558</v>
      </c>
      <c r="B22707" s="749" t="str">
        <f aca="false">C22707&amp;D22707&amp;E22707&amp;F22707&amp;G22707&amp;H22707</f>
        <v>ELO-FUSIVEL,TIPO H,DE 100A.FORNECIMENTO</v>
      </c>
      <c r="C22707" s="749" t="s">
        <v>51559</v>
      </c>
      <c r="I22707" s="749" t="s">
        <v>30</v>
      </c>
      <c r="J22707" s="749" t="n">
        <v>12.37</v>
      </c>
    </row>
    <row collapsed="false" customFormat="false" customHeight="true" hidden="true" ht="12.75" outlineLevel="0" r="22708">
      <c r="A22708" s="749" t="s">
        <v>51560</v>
      </c>
      <c r="B22708" s="749" t="str">
        <f aca="false">C22708&amp;D22708&amp;E22708&amp;F22708&amp;G22708&amp;H22708</f>
        <v>ELO-FUSIVEL,TIPO H,DE 100A.FORNECIMENTO</v>
      </c>
      <c r="C22708" s="749" t="s">
        <v>51559</v>
      </c>
      <c r="I22708" s="749" t="s">
        <v>30</v>
      </c>
      <c r="J22708" s="749" t="n">
        <v>12.37</v>
      </c>
    </row>
    <row collapsed="false" customFormat="false" customHeight="true" hidden="true" ht="12.75" outlineLevel="0" r="22709">
      <c r="A22709" s="749" t="s">
        <v>51561</v>
      </c>
      <c r="B22709" s="749" t="str">
        <f aca="false">C22709&amp;D22709&amp;E22709&amp;F22709&amp;G22709&amp;H22709</f>
        <v>ELO-FUSIVEL,TIPO K,DE 100A,15KV.FORNECIMENTO</v>
      </c>
      <c r="C22709" s="749" t="s">
        <v>51562</v>
      </c>
      <c r="I22709" s="749" t="s">
        <v>30</v>
      </c>
      <c r="J22709" s="749" t="n">
        <v>29.4</v>
      </c>
    </row>
    <row collapsed="false" customFormat="false" customHeight="true" hidden="true" ht="12.75" outlineLevel="0" r="22710">
      <c r="A22710" s="749" t="s">
        <v>51563</v>
      </c>
      <c r="B22710" s="749" t="str">
        <f aca="false">C22710&amp;D22710&amp;E22710&amp;F22710&amp;G22710&amp;H22710</f>
        <v>ELO-FUSIVEL,TIPO K,DE 100A,15KV.FORNECIMENTO</v>
      </c>
      <c r="C22710" s="749" t="s">
        <v>51562</v>
      </c>
      <c r="I22710" s="749" t="s">
        <v>30</v>
      </c>
      <c r="J22710" s="749" t="n">
        <v>29.4</v>
      </c>
    </row>
    <row collapsed="false" customFormat="false" customHeight="true" hidden="true" ht="12.75" outlineLevel="0" r="22711">
      <c r="A22711" s="749" t="s">
        <v>51564</v>
      </c>
      <c r="B22711" s="749" t="str">
        <f aca="false">C22711&amp;D22711&amp;E22711&amp;F22711&amp;G22711&amp;H22711</f>
        <v>ELO-FUSIVEL,TIPO K,DE 200A,15KV.FORNECIMENTO</v>
      </c>
      <c r="C22711" s="749" t="s">
        <v>51565</v>
      </c>
      <c r="I22711" s="749" t="s">
        <v>30</v>
      </c>
      <c r="J22711" s="749" t="n">
        <v>75.6</v>
      </c>
    </row>
    <row collapsed="false" customFormat="false" customHeight="true" hidden="true" ht="12.75" outlineLevel="0" r="22712">
      <c r="A22712" s="749" t="s">
        <v>51566</v>
      </c>
      <c r="B22712" s="749" t="str">
        <f aca="false">C22712&amp;D22712&amp;E22712&amp;F22712&amp;G22712&amp;H22712</f>
        <v>ELO-FUSIVEL,TIPO K,DE 200A,15KV.FORNECIMENTO</v>
      </c>
      <c r="C22712" s="749" t="s">
        <v>51565</v>
      </c>
      <c r="I22712" s="749" t="s">
        <v>30</v>
      </c>
      <c r="J22712" s="749" t="n">
        <v>75.6</v>
      </c>
    </row>
    <row collapsed="false" customFormat="false" customHeight="true" hidden="true" ht="12.75" outlineLevel="0" r="22713">
      <c r="A22713" s="749" t="s">
        <v>51567</v>
      </c>
      <c r="B22713" s="749" t="str">
        <f aca="false">C22713&amp;D22713&amp;E22713&amp;F22713&amp;G22713&amp;H22713</f>
        <v>FUSIVEL NH,TAMANHO 01,CORRENTE NOMINAL DE 36A.FORNECIMENTO</v>
      </c>
      <c r="C22713" s="749" t="s">
        <v>51568</v>
      </c>
      <c r="I22713" s="749" t="s">
        <v>30</v>
      </c>
      <c r="J22713" s="749" t="n">
        <v>28.14</v>
      </c>
    </row>
    <row collapsed="false" customFormat="false" customHeight="true" hidden="true" ht="12.75" outlineLevel="0" r="22714">
      <c r="A22714" s="749" t="s">
        <v>51569</v>
      </c>
      <c r="B22714" s="749" t="str">
        <f aca="false">C22714&amp;D22714&amp;E22714&amp;F22714&amp;G22714&amp;H22714</f>
        <v>FUSIVEL NH,TAMANHO 01,CORRENTE NOMINAL DE 36A.FORNECIMENTO</v>
      </c>
      <c r="C22714" s="749" t="s">
        <v>51568</v>
      </c>
      <c r="I22714" s="749" t="s">
        <v>30</v>
      </c>
      <c r="J22714" s="749" t="n">
        <v>28.14</v>
      </c>
    </row>
    <row collapsed="false" customFormat="false" customHeight="true" hidden="true" ht="12.75" outlineLevel="0" r="22715">
      <c r="A22715" s="749" t="s">
        <v>51570</v>
      </c>
      <c r="B22715" s="749" t="str">
        <f aca="false">C22715&amp;D22715&amp;E22715&amp;F22715&amp;G22715&amp;H22715</f>
        <v>FUSIVEL NH,TAMANHO 00,CORRENTE NOMINAL DE 125A.FORNECIMENTO</v>
      </c>
      <c r="C22715" s="749" t="s">
        <v>51571</v>
      </c>
      <c r="I22715" s="749" t="s">
        <v>30</v>
      </c>
      <c r="J22715" s="749" t="n">
        <v>7.87</v>
      </c>
    </row>
    <row collapsed="false" customFormat="false" customHeight="true" hidden="true" ht="12.75" outlineLevel="0" r="22716">
      <c r="A22716" s="749" t="s">
        <v>51572</v>
      </c>
      <c r="B22716" s="749" t="str">
        <f aca="false">C22716&amp;D22716&amp;E22716&amp;F22716&amp;G22716&amp;H22716</f>
        <v>FUSIVEL NH,TAMANHO 00,CORRENTE NOMINAL DE 125A.FORNECIMENTO</v>
      </c>
      <c r="C22716" s="749" t="s">
        <v>51571</v>
      </c>
      <c r="I22716" s="749" t="s">
        <v>30</v>
      </c>
      <c r="J22716" s="749" t="n">
        <v>7.87</v>
      </c>
    </row>
    <row collapsed="false" customFormat="false" customHeight="true" hidden="true" ht="12.75" outlineLevel="0" r="22717">
      <c r="A22717" s="749" t="s">
        <v>51573</v>
      </c>
      <c r="B22717" s="749" t="str">
        <f aca="false">C22717&amp;D22717&amp;E22717&amp;F22717&amp;G22717&amp;H22717</f>
        <v>FUSIVEL NH,TAMANHO 00,CORRENTE NOMINAL DE 160A.FORNECIMENTO</v>
      </c>
      <c r="C22717" s="749" t="s">
        <v>51574</v>
      </c>
      <c r="I22717" s="749" t="s">
        <v>30</v>
      </c>
      <c r="J22717" s="749" t="n">
        <v>9.41</v>
      </c>
    </row>
    <row collapsed="false" customFormat="false" customHeight="true" hidden="true" ht="12.75" outlineLevel="0" r="22718">
      <c r="A22718" s="749" t="s">
        <v>51575</v>
      </c>
      <c r="B22718" s="749" t="str">
        <f aca="false">C22718&amp;D22718&amp;E22718&amp;F22718&amp;G22718&amp;H22718</f>
        <v>FUSIVEL NH,TAMANHO 00,CORRENTE NOMINAL DE 160A.FORNECIMENTO</v>
      </c>
      <c r="C22718" s="749" t="s">
        <v>51574</v>
      </c>
      <c r="I22718" s="749" t="s">
        <v>30</v>
      </c>
      <c r="J22718" s="749" t="n">
        <v>9.41</v>
      </c>
    </row>
    <row collapsed="false" customFormat="false" customHeight="true" hidden="true" ht="12.75" outlineLevel="0" r="22719">
      <c r="A22719" s="749" t="s">
        <v>51576</v>
      </c>
      <c r="B22719" s="749" t="str">
        <f aca="false">C22719&amp;D22719&amp;E22719&amp;F22719&amp;G22719&amp;H22719</f>
        <v>DISJUNTOR TERMOMAGNETICO,BIPOLAR DE 20A.FORNECIMENTO</v>
      </c>
      <c r="C22719" s="749" t="s">
        <v>51577</v>
      </c>
      <c r="I22719" s="749" t="s">
        <v>30</v>
      </c>
      <c r="J22719" s="749" t="n">
        <v>24.88</v>
      </c>
    </row>
    <row collapsed="false" customFormat="false" customHeight="true" hidden="true" ht="12.75" outlineLevel="0" r="22720">
      <c r="A22720" s="749" t="s">
        <v>51578</v>
      </c>
      <c r="B22720" s="749" t="str">
        <f aca="false">C22720&amp;D22720&amp;E22720&amp;F22720&amp;G22720&amp;H22720</f>
        <v>DISJUNTOR TERMOMAGNETICO,BIPOLAR DE 20A.FORNECIMENTO</v>
      </c>
      <c r="C22720" s="749" t="s">
        <v>51577</v>
      </c>
      <c r="I22720" s="749" t="s">
        <v>30</v>
      </c>
      <c r="J22720" s="749" t="n">
        <v>24.88</v>
      </c>
    </row>
    <row collapsed="false" customFormat="false" customHeight="true" hidden="true" ht="12.75" outlineLevel="0" r="22721">
      <c r="A22721" s="749" t="s">
        <v>51579</v>
      </c>
      <c r="B22721" s="749" t="str">
        <f aca="false">C22721&amp;D22721&amp;E22721&amp;F22721&amp;G22721&amp;H22721</f>
        <v>DISJUNTOR TERMOMAGNETICO,TRIPOLAR DE 40A.FORNECIMENTO</v>
      </c>
      <c r="C22721" s="749" t="s">
        <v>51580</v>
      </c>
      <c r="I22721" s="749" t="s">
        <v>30</v>
      </c>
      <c r="J22721" s="749" t="n">
        <v>40.84</v>
      </c>
    </row>
    <row collapsed="false" customFormat="false" customHeight="true" hidden="true" ht="12.75" outlineLevel="0" r="22722">
      <c r="A22722" s="749" t="s">
        <v>51581</v>
      </c>
      <c r="B22722" s="749" t="str">
        <f aca="false">C22722&amp;D22722&amp;E22722&amp;F22722&amp;G22722&amp;H22722</f>
        <v>DISJUNTOR TERMOMAGNETICO,TRIPOLAR DE 40A.FORNECIMENTO</v>
      </c>
      <c r="C22722" s="749" t="s">
        <v>51580</v>
      </c>
      <c r="I22722" s="749" t="s">
        <v>30</v>
      </c>
      <c r="J22722" s="749" t="n">
        <v>40.84</v>
      </c>
    </row>
    <row collapsed="false" customFormat="false" customHeight="true" hidden="true" ht="12.75" outlineLevel="0" r="22723">
      <c r="A22723" s="749" t="s">
        <v>51582</v>
      </c>
      <c r="B22723" s="749" t="str">
        <f aca="false">C22723&amp;D22723&amp;E22723&amp;F22723&amp;G22723&amp;H22723</f>
        <v>DISJUNTOR TERMOMAGNETICO,TRIPOLAR DE 100A.FORNECIMENTO</v>
      </c>
      <c r="C22723" s="749" t="s">
        <v>51583</v>
      </c>
      <c r="I22723" s="749" t="s">
        <v>30</v>
      </c>
      <c r="J22723" s="749" t="n">
        <v>125.93</v>
      </c>
    </row>
    <row collapsed="false" customFormat="false" customHeight="true" hidden="true" ht="12.75" outlineLevel="0" r="22724">
      <c r="A22724" s="749" t="s">
        <v>51584</v>
      </c>
      <c r="B22724" s="749" t="str">
        <f aca="false">C22724&amp;D22724&amp;E22724&amp;F22724&amp;G22724&amp;H22724</f>
        <v>DISJUNTOR TERMOMAGNETICO,TRIPOLAR DE 100A.FORNECIMENTO</v>
      </c>
      <c r="C22724" s="749" t="s">
        <v>51583</v>
      </c>
      <c r="I22724" s="749" t="s">
        <v>30</v>
      </c>
      <c r="J22724" s="749" t="n">
        <v>125.93</v>
      </c>
    </row>
    <row collapsed="false" customFormat="false" customHeight="true" hidden="true" ht="12.75" outlineLevel="0" r="22725">
      <c r="A22725" s="749" t="s">
        <v>51585</v>
      </c>
      <c r="B22725" s="749" t="str">
        <f aca="false">C22725&amp;D22725&amp;E22725&amp;F22725&amp;G22725&amp;H22725</f>
        <v>BASE EXTERNA PARA RELE FOTOELETRICO.FORNECIMENTO</v>
      </c>
      <c r="C22725" s="749" t="s">
        <v>51586</v>
      </c>
      <c r="I22725" s="749" t="s">
        <v>30</v>
      </c>
      <c r="J22725" s="749" t="n">
        <v>7.25</v>
      </c>
    </row>
    <row collapsed="false" customFormat="false" customHeight="true" hidden="true" ht="12.75" outlineLevel="0" r="22726">
      <c r="A22726" s="749" t="s">
        <v>51587</v>
      </c>
      <c r="B22726" s="749" t="str">
        <f aca="false">C22726&amp;D22726&amp;E22726&amp;F22726&amp;G22726&amp;H22726</f>
        <v>BASE EXTERNA PARA RELE FOTOELETRICO.FORNECIMENTO</v>
      </c>
      <c r="C22726" s="749" t="s">
        <v>51586</v>
      </c>
      <c r="I22726" s="749" t="s">
        <v>30</v>
      </c>
      <c r="J22726" s="749" t="n">
        <v>7.25</v>
      </c>
    </row>
    <row collapsed="false" customFormat="false" customHeight="true" hidden="true" ht="12.75" outlineLevel="0" r="22727">
      <c r="A22727" s="749" t="s">
        <v>51588</v>
      </c>
      <c r="B22727" s="749" t="str">
        <f aca="false">C22727&amp;D22727&amp;E22727&amp;F22727&amp;G22727&amp;H22727</f>
        <v>RELE FOTOELETRONICO PARA ILUMINACAO PUBLICA,TIPO FAIL-OFF,TENSAO DE ALIMENTACAO DE 105V E 305V,POTENCIA DA CARGA 1000W OU 1800VA,CORRENTE MAXIMA DA CARGA 10A.CORPO EM POLICARBONATO NA COR AZUL,ESTABILIZADO AO UV;PINOS EM LATAO ESTANHADO,DEVENDO ATENDER A ESPECIFICACAO EM-RIOLUZ-66 E ANSI C136,10 E NBR 5126,NO QUE COUBER.FORNECIMENTO</v>
      </c>
      <c r="C22727" s="749" t="s">
        <v>51589</v>
      </c>
      <c r="D22727" s="749" t="s">
        <v>51590</v>
      </c>
      <c r="E22727" s="749" t="s">
        <v>51591</v>
      </c>
      <c r="F22727" s="749" t="s">
        <v>51592</v>
      </c>
      <c r="G22727" s="749" t="s">
        <v>51593</v>
      </c>
      <c r="H22727" s="749" t="s">
        <v>51594</v>
      </c>
      <c r="I22727" s="749" t="s">
        <v>30</v>
      </c>
      <c r="J22727" s="749" t="n">
        <v>22.34</v>
      </c>
    </row>
    <row collapsed="false" customFormat="false" customHeight="true" hidden="true" ht="12.75" outlineLevel="0" r="22728">
      <c r="A22728" s="749" t="s">
        <v>51595</v>
      </c>
      <c r="B22728" s="749" t="str">
        <f aca="false">C22728&amp;D22728&amp;E22728&amp;F22728&amp;G22728&amp;H22728</f>
        <v>RELE FOTOELETRONICO PARA ILUMINACAO PUBLICA,TIPO FAIL-OFF,TENSAO DE ALIMENTACAO DE 105V E 305V,POTENCIA DA CARGA 1000W OU 1800VA,CORRENTE MAXIMA DA CARGA 10A.CORPO EM POLICARBONATO NA COR AZUL,ESTABILIZADO AO UV;PINOS EM LATAO ESTANHADO,DEVENDO ATENDER A ESPECIFICACAO EM-RIOLUZ-66 E ANSI C136,10 E NBR 5126,NO QUE COUBER.FORNECIMENTO</v>
      </c>
      <c r="C22728" s="749" t="s">
        <v>51589</v>
      </c>
      <c r="D22728" s="749" t="s">
        <v>51590</v>
      </c>
      <c r="E22728" s="749" t="s">
        <v>51591</v>
      </c>
      <c r="F22728" s="749" t="s">
        <v>51592</v>
      </c>
      <c r="G22728" s="749" t="s">
        <v>51593</v>
      </c>
      <c r="H22728" s="749" t="s">
        <v>51594</v>
      </c>
      <c r="I22728" s="749" t="s">
        <v>30</v>
      </c>
      <c r="J22728" s="749" t="n">
        <v>22.34</v>
      </c>
    </row>
    <row collapsed="false" customFormat="false" customHeight="true" hidden="true" ht="12.75" outlineLevel="0" r="22729">
      <c r="A22729" s="749" t="s">
        <v>51596</v>
      </c>
      <c r="B22729" s="749" t="str">
        <f aca="false">C22729&amp;D22729&amp;E22729&amp;F22729&amp;G22729&amp;H22729</f>
        <v>RELE TEMPORIZADO,COEL,TIPO RTQD.FORNECIMENTO</v>
      </c>
      <c r="C22729" s="749" t="s">
        <v>51597</v>
      </c>
      <c r="I22729" s="749" t="s">
        <v>30</v>
      </c>
      <c r="J22729" s="749" t="n">
        <v>324.54</v>
      </c>
    </row>
    <row collapsed="false" customFormat="false" customHeight="true" hidden="true" ht="12.75" outlineLevel="0" r="22730">
      <c r="A22730" s="749" t="s">
        <v>51598</v>
      </c>
      <c r="B22730" s="749" t="str">
        <f aca="false">C22730&amp;D22730&amp;E22730&amp;F22730&amp;G22730&amp;H22730</f>
        <v>RELE TEMPORIZADO,COEL,TIPO RTQD.FORNECIMENTO</v>
      </c>
      <c r="C22730" s="749" t="s">
        <v>51597</v>
      </c>
      <c r="I22730" s="749" t="s">
        <v>30</v>
      </c>
      <c r="J22730" s="749" t="n">
        <v>324.54</v>
      </c>
    </row>
    <row collapsed="false" customFormat="false" customHeight="true" hidden="true" ht="12.75" outlineLevel="0" r="22731">
      <c r="A22731" s="749" t="s">
        <v>51599</v>
      </c>
      <c r="B22731" s="749" t="str">
        <f aca="false">C22731&amp;D22731&amp;E22731&amp;F22731&amp;G22731&amp;H22731</f>
        <v>RELE TEMPORIZADO,TIPO FLT 01/NF.FORNECIMENTO</v>
      </c>
      <c r="C22731" s="749" t="s">
        <v>51600</v>
      </c>
      <c r="I22731" s="749" t="s">
        <v>30</v>
      </c>
      <c r="J22731" s="749" t="n">
        <v>35</v>
      </c>
    </row>
    <row collapsed="false" customFormat="false" customHeight="true" hidden="true" ht="12.75" outlineLevel="0" r="22732">
      <c r="A22732" s="749" t="s">
        <v>51601</v>
      </c>
      <c r="B22732" s="749" t="str">
        <f aca="false">C22732&amp;D22732&amp;E22732&amp;F22732&amp;G22732&amp;H22732</f>
        <v>RELE TEMPORIZADO,TIPO FLT 01/NF.FORNECIMENTO</v>
      </c>
      <c r="C22732" s="749" t="s">
        <v>51600</v>
      </c>
      <c r="I22732" s="749" t="s">
        <v>30</v>
      </c>
      <c r="J22732" s="749" t="n">
        <v>35</v>
      </c>
    </row>
    <row collapsed="false" customFormat="false" customHeight="true" hidden="true" ht="12.75" outlineLevel="0" r="22733">
      <c r="A22733" s="749" t="s">
        <v>51602</v>
      </c>
      <c r="B22733" s="749" t="str">
        <f aca="false">C22733&amp;D22733&amp;E22733&amp;F22733&amp;G22733&amp;H22733</f>
        <v>RELE FOTOELETRICO INDIVIDUAL,COM BASE EM POSTE (ACO OU CONCRETO) DE ACORDO COM O PADRAO DA RIOLUZ;EXCLUSIVE FORNECIMENTO DO RELE E BASE.ASSENTAMENTO</v>
      </c>
      <c r="C22733" s="749" t="s">
        <v>51603</v>
      </c>
      <c r="D22733" s="749" t="s">
        <v>51604</v>
      </c>
      <c r="E22733" s="749" t="s">
        <v>51605</v>
      </c>
      <c r="I22733" s="749" t="s">
        <v>30</v>
      </c>
      <c r="J22733" s="749" t="n">
        <v>19.06</v>
      </c>
    </row>
    <row collapsed="false" customFormat="false" customHeight="true" hidden="true" ht="12.75" outlineLevel="0" r="22734">
      <c r="A22734" s="749" t="s">
        <v>51606</v>
      </c>
      <c r="B22734" s="749" t="str">
        <f aca="false">C22734&amp;D22734&amp;E22734&amp;F22734&amp;G22734&amp;H22734</f>
        <v>RELE FOTOELETRICO INDIVIDUAL,COM BASE EM POSTE (ACO OU CONCRETO) DE ACORDO COM O PADRAO DA RIOLUZ;EXCLUSIVE FORNECIMENTO DO RELE E BASE.ASSENTAMENTO</v>
      </c>
      <c r="C22734" s="749" t="s">
        <v>51603</v>
      </c>
      <c r="D22734" s="749" t="s">
        <v>51604</v>
      </c>
      <c r="E22734" s="749" t="s">
        <v>51605</v>
      </c>
      <c r="I22734" s="749" t="s">
        <v>30</v>
      </c>
      <c r="J22734" s="749" t="n">
        <v>16.53</v>
      </c>
    </row>
    <row collapsed="false" customFormat="false" customHeight="true" hidden="true" ht="12.75" outlineLevel="0" r="22735">
      <c r="A22735" s="749" t="s">
        <v>51607</v>
      </c>
      <c r="B22735" s="749" t="str">
        <f aca="false">C22735&amp;D22735&amp;E22735&amp;F22735&amp;G22735&amp;H22735</f>
        <v>RELE FOTOELETRICO INDIVIDUAL,COM BASE,EM PONTA DE BRACO OU POSTE CURVO (ACO OU CONCRETO) DE ACORDO COM O PADRAO DA RIOLUZ,COM FORNECIMENTO DAS FERRAGENS DE FIXACAO;EXCLUSIVE FORNECIMENTO DO RELE E BASE.ASSENTAMENTO</v>
      </c>
      <c r="C22735" s="749" t="s">
        <v>51608</v>
      </c>
      <c r="D22735" s="749" t="s">
        <v>51609</v>
      </c>
      <c r="E22735" s="749" t="s">
        <v>51610</v>
      </c>
      <c r="F22735" s="749" t="s">
        <v>51611</v>
      </c>
      <c r="I22735" s="749" t="s">
        <v>30</v>
      </c>
      <c r="J22735" s="749" t="n">
        <v>50.29</v>
      </c>
    </row>
    <row collapsed="false" customFormat="false" customHeight="true" hidden="true" ht="12.75" outlineLevel="0" r="22736">
      <c r="A22736" s="749" t="s">
        <v>51612</v>
      </c>
      <c r="B22736" s="749" t="str">
        <f aca="false">C22736&amp;D22736&amp;E22736&amp;F22736&amp;G22736&amp;H22736</f>
        <v>RELE FOTOELETRICO INDIVIDUAL,COM BASE,EM PONTA DE BRACO OU POSTE CURVO (ACO OU CONCRETO) DE ACORDO COM O PADRAO DA RIOLUZ,COM FORNECIMENTO DAS FERRAGENS DE FIXACAO;EXCLUSIVE FORNECIMENTO DO RELE E BASE.ASSENTAMENTO</v>
      </c>
      <c r="C22736" s="749" t="s">
        <v>51608</v>
      </c>
      <c r="D22736" s="749" t="s">
        <v>51609</v>
      </c>
      <c r="E22736" s="749" t="s">
        <v>51610</v>
      </c>
      <c r="F22736" s="749" t="s">
        <v>51611</v>
      </c>
      <c r="I22736" s="749" t="s">
        <v>30</v>
      </c>
      <c r="J22736" s="749" t="n">
        <v>47.75</v>
      </c>
    </row>
    <row collapsed="false" customFormat="false" customHeight="true" hidden="true" ht="12.75" outlineLevel="0" r="22737">
      <c r="A22737" s="749" t="s">
        <v>51613</v>
      </c>
      <c r="B22737" s="749" t="str">
        <f aca="false">C22737&amp;D22737&amp;E22737&amp;F22737&amp;G22737&amp;H22737</f>
        <v>RELE FOTOELETRICO INDIVIDUAL,COM BASE EM POSTE(ACO OU CONCRETO)DE ACORDO COM O PADRAO DA RIOLUZ,EXCLUSIVE FORNECIMENTO DAS FERRAGENS DE FIXACAO E DO RELE FOTOELETRICO E BASE.ASSENTAMENTO</v>
      </c>
      <c r="C22737" s="749" t="s">
        <v>51614</v>
      </c>
      <c r="D22737" s="749" t="s">
        <v>51615</v>
      </c>
      <c r="E22737" s="749" t="s">
        <v>51616</v>
      </c>
      <c r="F22737" s="749" t="s">
        <v>13159</v>
      </c>
      <c r="I22737" s="749" t="s">
        <v>30</v>
      </c>
      <c r="J22737" s="749" t="n">
        <v>19.06</v>
      </c>
    </row>
    <row collapsed="false" customFormat="false" customHeight="true" hidden="true" ht="12.75" outlineLevel="0" r="22738">
      <c r="A22738" s="749" t="s">
        <v>51617</v>
      </c>
      <c r="B22738" s="749" t="str">
        <f aca="false">C22738&amp;D22738&amp;E22738&amp;F22738&amp;G22738&amp;H22738</f>
        <v>RELE FOTOELETRICO INDIVIDUAL,COM BASE EM POSTE(ACO OU CONCRETO)DE ACORDO COM O PADRAO DA RIOLUZ,EXCLUSIVE FORNECIMENTO DAS FERRAGENS DE FIXACAO E DO RELE FOTOELETRICO E BASE.ASSENTAMENTO</v>
      </c>
      <c r="C22738" s="749" t="s">
        <v>51614</v>
      </c>
      <c r="D22738" s="749" t="s">
        <v>51615</v>
      </c>
      <c r="E22738" s="749" t="s">
        <v>51616</v>
      </c>
      <c r="F22738" s="749" t="s">
        <v>13159</v>
      </c>
      <c r="I22738" s="749" t="s">
        <v>30</v>
      </c>
      <c r="J22738" s="749" t="n">
        <v>16.53</v>
      </c>
    </row>
    <row collapsed="false" customFormat="false" customHeight="true" hidden="true" ht="12.75" outlineLevel="0" r="22739">
      <c r="A22739" s="749" t="s">
        <v>51618</v>
      </c>
      <c r="B22739" s="749" t="str">
        <f aca="false">C22739&amp;D22739&amp;E22739&amp;F22739&amp;G22739&amp;H22739</f>
        <v>CAIXA HAND-HOLE EM ALVENARIA DE TIJOLOS MACICOS DE 7X10X20CM,PADRAO RIOLUZ,COM DIMENSOES DE 0,40X0,40X0,60M,EXCLUSIVE ESCAVACAO,REATERRO E TAMPAO.FORNECIMENTO E ASSENTAMENTO</v>
      </c>
      <c r="C22739" s="749" t="s">
        <v>51619</v>
      </c>
      <c r="D22739" s="749" t="s">
        <v>51620</v>
      </c>
      <c r="E22739" s="749" t="s">
        <v>51621</v>
      </c>
      <c r="I22739" s="749" t="s">
        <v>30</v>
      </c>
      <c r="J22739" s="749" t="n">
        <v>209.13</v>
      </c>
    </row>
    <row collapsed="false" customFormat="false" customHeight="true" hidden="true" ht="12.75" outlineLevel="0" r="22740">
      <c r="A22740" s="749" t="s">
        <v>51622</v>
      </c>
      <c r="B22740" s="749" t="str">
        <f aca="false">C22740&amp;D22740&amp;E22740&amp;F22740&amp;G22740&amp;H22740</f>
        <v>CAIXA HAND-HOLE EM ALVENARIA DE TIJOLOS MACICOS DE 7X10X20CM,PADRAO RIOLUZ,COM DIMENSOES DE 0,40X0,40X0,60M,EXCLUSIVE ESCAVACAO,REATERRO E TAMPAO.FORNECIMENTO E ASSENTAMENTO</v>
      </c>
      <c r="C22740" s="749" t="s">
        <v>51619</v>
      </c>
      <c r="D22740" s="749" t="s">
        <v>51620</v>
      </c>
      <c r="E22740" s="749" t="s">
        <v>51621</v>
      </c>
      <c r="I22740" s="749" t="s">
        <v>30</v>
      </c>
      <c r="J22740" s="749" t="n">
        <v>195.29</v>
      </c>
    </row>
    <row collapsed="false" customFormat="false" customHeight="true" hidden="true" ht="12.75" outlineLevel="0" r="22741">
      <c r="A22741" s="749" t="s">
        <v>51623</v>
      </c>
      <c r="B22741" s="749" t="str">
        <f aca="false">C22741&amp;D22741&amp;E22741&amp;F22741&amp;G22741&amp;H22741</f>
        <v>CAIXA HAND-HOLE EM ALVENARIA DE TIJOLOS MACICOS DE 7X10X20CM,PADRAO RIOLUZ,COM DIMENSOES DE 0,40X0,40X0,90M,EXCLUSIVE ESCAVACAO,REATERRO E TAMPAO.FORNECIMENTO E ASSENTAMENTO</v>
      </c>
      <c r="C22741" s="749" t="s">
        <v>51619</v>
      </c>
      <c r="D22741" s="749" t="s">
        <v>51624</v>
      </c>
      <c r="E22741" s="749" t="s">
        <v>51621</v>
      </c>
      <c r="I22741" s="749" t="s">
        <v>30</v>
      </c>
      <c r="J22741" s="749" t="n">
        <v>269.58</v>
      </c>
    </row>
    <row collapsed="false" customFormat="false" customHeight="true" hidden="true" ht="12.75" outlineLevel="0" r="22742">
      <c r="A22742" s="749" t="s">
        <v>51625</v>
      </c>
      <c r="B22742" s="749" t="str">
        <f aca="false">C22742&amp;D22742&amp;E22742&amp;F22742&amp;G22742&amp;H22742</f>
        <v>CAIXA HAND-HOLE EM ALVENARIA DE TIJOLOS MACICOS DE 7X10X20CM,PADRAO RIOLUZ,COM DIMENSOES DE 0,40X0,40X0,90M,EXCLUSIVE ESCAVACAO,REATERRO E TAMPAO.FORNECIMENTO E ASSENTAMENTO</v>
      </c>
      <c r="C22742" s="749" t="s">
        <v>51619</v>
      </c>
      <c r="D22742" s="749" t="s">
        <v>51624</v>
      </c>
      <c r="E22742" s="749" t="s">
        <v>51621</v>
      </c>
      <c r="I22742" s="749" t="s">
        <v>30</v>
      </c>
      <c r="J22742" s="749" t="n">
        <v>252.2</v>
      </c>
    </row>
    <row collapsed="false" customFormat="false" customHeight="true" hidden="true" ht="12.75" outlineLevel="0" r="22743">
      <c r="A22743" s="749" t="s">
        <v>51626</v>
      </c>
      <c r="B22743" s="749" t="str">
        <f aca="false">C22743&amp;D22743&amp;E22743&amp;F22743&amp;G22743&amp;H22743</f>
        <v>CAIXA HAND-HOLE,PRE-MOLDADA,EM ANEL DE CONCRETO,CONFORME PROJETO Nº A4-1683-PD,RIOLUZ,COM DIMENSOES DE 0,60X0,30M,EXCLUSIVE ESCAVACAO,REATERRO E TAMPAO.FORNECIMENTO E ASSENTAMENTO</v>
      </c>
      <c r="C22743" s="749" t="s">
        <v>51627</v>
      </c>
      <c r="D22743" s="749" t="s">
        <v>51628</v>
      </c>
      <c r="E22743" s="749" t="s">
        <v>51629</v>
      </c>
      <c r="I22743" s="749" t="s">
        <v>30</v>
      </c>
      <c r="J22743" s="749" t="n">
        <v>147.27</v>
      </c>
    </row>
    <row collapsed="false" customFormat="false" customHeight="true" hidden="true" ht="12.75" outlineLevel="0" r="22744">
      <c r="A22744" s="749" t="s">
        <v>51630</v>
      </c>
      <c r="B22744" s="749" t="str">
        <f aca="false">C22744&amp;D22744&amp;E22744&amp;F22744&amp;G22744&amp;H22744</f>
        <v>CAIXA HAND-HOLE,PRE-MOLDADA,EM ANEL DE CONCRETO,CONFORME PROJETO Nº A4-1683-PD,RIOLUZ,COM DIMENSOES DE 0,60X0,30M,EXCLUSIVE ESCAVACAO,REATERRO E TAMPAO.FORNECIMENTO E ASSENTAMENTO</v>
      </c>
      <c r="C22744" s="749" t="s">
        <v>51627</v>
      </c>
      <c r="D22744" s="749" t="s">
        <v>51628</v>
      </c>
      <c r="E22744" s="749" t="s">
        <v>51629</v>
      </c>
      <c r="I22744" s="749" t="s">
        <v>30</v>
      </c>
      <c r="J22744" s="749" t="n">
        <v>137.13</v>
      </c>
    </row>
    <row collapsed="false" customFormat="false" customHeight="true" hidden="true" ht="12.75" outlineLevel="0" r="22745">
      <c r="A22745" s="749" t="s">
        <v>51631</v>
      </c>
      <c r="B22745" s="749" t="str">
        <f aca="false">C22745&amp;D22745&amp;E22745&amp;F22745&amp;G22745&amp;H22745</f>
        <v>CAIXA HAND-HOLE,PRE-MOLDADA,EM ANEL DE CONCRETO,CONFORME PROJETO Nº A4-1683-PD,RIOLUZ,COM DIMENSOES DE 0,60X0,60M,EXCLUSIVE ESCAVACAO,REATERRO E TAMPAO.FORNECIMENTO E ASSENTAMENTO</v>
      </c>
      <c r="C22745" s="749" t="s">
        <v>51627</v>
      </c>
      <c r="D22745" s="749" t="s">
        <v>51632</v>
      </c>
      <c r="E22745" s="749" t="s">
        <v>51629</v>
      </c>
      <c r="I22745" s="749" t="s">
        <v>30</v>
      </c>
      <c r="J22745" s="749" t="n">
        <v>206.89</v>
      </c>
    </row>
    <row collapsed="false" customFormat="false" customHeight="true" hidden="true" ht="12.75" outlineLevel="0" r="22746">
      <c r="A22746" s="749" t="s">
        <v>51633</v>
      </c>
      <c r="B22746" s="749" t="str">
        <f aca="false">C22746&amp;D22746&amp;E22746&amp;F22746&amp;G22746&amp;H22746</f>
        <v>CAIXA HAND-HOLE,PRE-MOLDADA,EM ANEL DE CONCRETO,CONFORME PROJETO Nº A4-1683-PD,RIOLUZ,COM DIMENSOES DE 0,60X0,60M,EXCLUSIVE ESCAVACAO,REATERRO E TAMPAO.FORNECIMENTO E ASSENTAMENTO</v>
      </c>
      <c r="C22746" s="749" t="s">
        <v>51627</v>
      </c>
      <c r="D22746" s="749" t="s">
        <v>51632</v>
      </c>
      <c r="E22746" s="749" t="s">
        <v>51629</v>
      </c>
      <c r="I22746" s="749" t="s">
        <v>30</v>
      </c>
      <c r="J22746" s="749" t="n">
        <v>193.37</v>
      </c>
    </row>
    <row collapsed="false" customFormat="false" customHeight="true" hidden="true" ht="12.75" outlineLevel="0" r="22747">
      <c r="A22747" s="749" t="s">
        <v>51634</v>
      </c>
      <c r="B22747" s="749" t="str">
        <f aca="false">C22747&amp;D22747&amp;E22747&amp;F22747&amp;G22747&amp;H22747</f>
        <v>CAIXA HAND-HOLE,PRE-MOLDADA,EM ANEL DE CONCRETO,CONFORME PROJETO Nº A4-1683-PD,RIOLUZ,COM DIMENSOES DE 0,60X0,90M,EXCLUSIVE ESCAVACAO,REATERRO E TAMPAO.FORNECIMENTO E ASSENTAMENTO</v>
      </c>
      <c r="C22747" s="749" t="s">
        <v>51627</v>
      </c>
      <c r="D22747" s="749" t="s">
        <v>51635</v>
      </c>
      <c r="E22747" s="749" t="s">
        <v>51629</v>
      </c>
      <c r="I22747" s="749" t="s">
        <v>30</v>
      </c>
      <c r="J22747" s="749" t="n">
        <v>266.51</v>
      </c>
    </row>
    <row collapsed="false" customFormat="false" customHeight="true" hidden="true" ht="12.75" outlineLevel="0" r="22748">
      <c r="A22748" s="749" t="s">
        <v>51636</v>
      </c>
      <c r="B22748" s="749" t="str">
        <f aca="false">C22748&amp;D22748&amp;E22748&amp;F22748&amp;G22748&amp;H22748</f>
        <v>CAIXA HAND-HOLE,PRE-MOLDADA,EM ANEL DE CONCRETO,CONFORME PROJETO Nº A4-1683-PD,RIOLUZ,COM DIMENSOES DE 0,60X0,90M,EXCLUSIVE ESCAVACAO,REATERRO E TAMPAO.FORNECIMENTO E ASSENTAMENTO</v>
      </c>
      <c r="C22748" s="749" t="s">
        <v>51627</v>
      </c>
      <c r="D22748" s="749" t="s">
        <v>51635</v>
      </c>
      <c r="E22748" s="749" t="s">
        <v>51629</v>
      </c>
      <c r="I22748" s="749" t="s">
        <v>30</v>
      </c>
      <c r="J22748" s="749" t="n">
        <v>249.61</v>
      </c>
    </row>
    <row collapsed="false" customFormat="false" customHeight="true" hidden="true" ht="12.75" outlineLevel="0" r="22749">
      <c r="A22749" s="749" t="s">
        <v>51637</v>
      </c>
      <c r="B22749" s="749" t="str">
        <f aca="false">C22749&amp;D22749&amp;E22749&amp;F22749&amp;G22749&amp;H22749</f>
        <v>CAIXA HAND-HOLE,PRE-MOLDADA,EM ANEL DE CONCRETO,CONFORME PROJETO Nº A4-1683-PD,RIOLUZ,COM DIMENSOES DE 0,30X0,30M,EXCLUSIVE ESCAVACAO,REATERRO E TAMPAO.FORNECIMENTO E ASSENTAMENTO</v>
      </c>
      <c r="C22749" s="749" t="s">
        <v>51627</v>
      </c>
      <c r="D22749" s="749" t="s">
        <v>51638</v>
      </c>
      <c r="E22749" s="749" t="s">
        <v>51629</v>
      </c>
      <c r="I22749" s="749" t="s">
        <v>30</v>
      </c>
      <c r="J22749" s="749" t="n">
        <v>101.8</v>
      </c>
    </row>
    <row collapsed="false" customFormat="false" customHeight="true" hidden="true" ht="12.75" outlineLevel="0" r="22750">
      <c r="A22750" s="749" t="s">
        <v>51639</v>
      </c>
      <c r="B22750" s="749" t="str">
        <f aca="false">C22750&amp;D22750&amp;E22750&amp;F22750&amp;G22750&amp;H22750</f>
        <v>CAIXA HAND-HOLE,PRE-MOLDADA,EM ANEL DE CONCRETO,CONFORME PROJETO Nº A4-1683-PD,RIOLUZ,COM DIMENSOES DE 0,30X0,30M,EXCLUSIVE ESCAVACAO,REATERRO E TAMPAO.FORNECIMENTO E ASSENTAMENTO</v>
      </c>
      <c r="C22750" s="749" t="s">
        <v>51627</v>
      </c>
      <c r="D22750" s="749" t="s">
        <v>51638</v>
      </c>
      <c r="E22750" s="749" t="s">
        <v>51629</v>
      </c>
      <c r="I22750" s="749" t="s">
        <v>30</v>
      </c>
      <c r="J22750" s="749" t="n">
        <v>95.05</v>
      </c>
    </row>
    <row collapsed="false" customFormat="false" customHeight="true" hidden="true" ht="12.75" outlineLevel="0" r="22751">
      <c r="A22751" s="749" t="s">
        <v>51640</v>
      </c>
      <c r="B22751" s="749" t="str">
        <f aca="false">C22751&amp;D22751&amp;E22751&amp;F22751&amp;G22751&amp;H22751</f>
        <v>CAIXA DE CONCRETO PARA FIXACAO DE PROJETOR,COM TAMPA DE TELA MALETADA DE (5X5)CM E CADEADO,NAS DIMENSOES (80X80X80)CM,CONFORME DETALHE DO PROJETO RIOLUZ.FORNECIMENTO E ASSENTAMENTO</v>
      </c>
      <c r="C22751" s="749" t="s">
        <v>51641</v>
      </c>
      <c r="D22751" s="749" t="s">
        <v>51642</v>
      </c>
      <c r="E22751" s="749" t="s">
        <v>51643</v>
      </c>
      <c r="I22751" s="749" t="s">
        <v>30</v>
      </c>
      <c r="J22751" s="749" t="n">
        <v>222.82</v>
      </c>
    </row>
    <row collapsed="false" customFormat="false" customHeight="true" hidden="true" ht="12.75" outlineLevel="0" r="22752">
      <c r="A22752" s="749" t="s">
        <v>51644</v>
      </c>
      <c r="B22752" s="749" t="str">
        <f aca="false">C22752&amp;D22752&amp;E22752&amp;F22752&amp;G22752&amp;H22752</f>
        <v>CAIXA DE CONCRETO PARA FIXACAO DE PROJETOR,COM TAMPA DE TELA MALETADA DE (5X5)CM E CADEADO,NAS DIMENSOES (80X80X80)CM,CONFORME DETALHE DO PROJETO RIOLUZ.FORNECIMENTO E ASSENTAMENTO</v>
      </c>
      <c r="C22752" s="749" t="s">
        <v>51641</v>
      </c>
      <c r="D22752" s="749" t="s">
        <v>51642</v>
      </c>
      <c r="E22752" s="749" t="s">
        <v>51643</v>
      </c>
      <c r="I22752" s="749" t="s">
        <v>30</v>
      </c>
      <c r="J22752" s="749" t="n">
        <v>216.07</v>
      </c>
    </row>
    <row collapsed="false" customFormat="false" customHeight="true" hidden="true" ht="12.75" outlineLevel="0" r="22753">
      <c r="A22753" s="749" t="s">
        <v>51645</v>
      </c>
      <c r="B22753" s="749" t="str">
        <f aca="false">C22753&amp;D22753&amp;E22753&amp;F22753&amp;G22753&amp;H22753</f>
        <v>CAIXA DE ALVENARIA COM BASE DE CONCRETO PARA FIXACAO DE PROJETOR,COM TAMPA DE TELA MALETADA DE (5X5)CM E CADEADO NAS DIMENSOES (80X80X80)CM.FORNECIMENTO E ASSENTAMENTO</v>
      </c>
      <c r="C22753" s="749" t="s">
        <v>51646</v>
      </c>
      <c r="D22753" s="749" t="s">
        <v>51647</v>
      </c>
      <c r="E22753" s="749" t="s">
        <v>51648</v>
      </c>
      <c r="I22753" s="749" t="s">
        <v>30</v>
      </c>
      <c r="J22753" s="749" t="n">
        <v>337.2</v>
      </c>
    </row>
    <row collapsed="false" customFormat="false" customHeight="true" hidden="true" ht="12.75" outlineLevel="0" r="22754">
      <c r="A22754" s="749" t="s">
        <v>51649</v>
      </c>
      <c r="B22754" s="749" t="str">
        <f aca="false">C22754&amp;D22754&amp;E22754&amp;F22754&amp;G22754&amp;H22754</f>
        <v>CAIXA DE ALVENARIA COM BASE DE CONCRETO PARA FIXACAO DE PROJETOR,COM TAMPA DE TELA MALETADA DE (5X5)CM E CADEADO NAS DIMENSOES (80X80X80)CM.FORNECIMENTO E ASSENTAMENTO</v>
      </c>
      <c r="C22754" s="749" t="s">
        <v>51646</v>
      </c>
      <c r="D22754" s="749" t="s">
        <v>51647</v>
      </c>
      <c r="E22754" s="749" t="s">
        <v>51648</v>
      </c>
      <c r="I22754" s="749" t="s">
        <v>30</v>
      </c>
      <c r="J22754" s="749" t="n">
        <v>330.45</v>
      </c>
    </row>
    <row collapsed="false" customFormat="false" customHeight="true" hidden="true" ht="12.75" outlineLevel="0" r="22755">
      <c r="A22755" s="749" t="s">
        <v>51650</v>
      </c>
      <c r="B22755" s="749" t="str">
        <f aca="false">C22755&amp;D22755&amp;E22755&amp;F22755&amp;G22755&amp;H22755</f>
        <v>CAIXA DE ALVENARIA COM BASE DE CONCRETO PARA FIXACAO DE PROJETOR,COM TAMPA DE TELA MALETADA (5X5)CM E CADEADO NAS DIMENSOS (110X80X60)CM.FORNECIMENTO E ASSENTAMENTO</v>
      </c>
      <c r="C22755" s="749" t="s">
        <v>51646</v>
      </c>
      <c r="D22755" s="749" t="s">
        <v>51651</v>
      </c>
      <c r="E22755" s="749" t="s">
        <v>51652</v>
      </c>
      <c r="I22755" s="749" t="s">
        <v>30</v>
      </c>
      <c r="J22755" s="749" t="n">
        <v>401.11</v>
      </c>
    </row>
    <row collapsed="false" customFormat="false" customHeight="true" hidden="true" ht="12.75" outlineLevel="0" r="22756">
      <c r="A22756" s="749" t="s">
        <v>51653</v>
      </c>
      <c r="B22756" s="749" t="str">
        <f aca="false">C22756&amp;D22756&amp;E22756&amp;F22756&amp;G22756&amp;H22756</f>
        <v>CAIXA DE ALVENARIA COM BASE DE CONCRETO PARA FIXACAO DE PROJETOR,COM TAMPA DE TELA MALETADA (5X5)CM E CADEADO NAS DIMENSOS (110X80X60)CM.FORNECIMENTO E ASSENTAMENTO</v>
      </c>
      <c r="C22756" s="749" t="s">
        <v>51646</v>
      </c>
      <c r="D22756" s="749" t="s">
        <v>51651</v>
      </c>
      <c r="E22756" s="749" t="s">
        <v>51652</v>
      </c>
      <c r="I22756" s="749" t="s">
        <v>30</v>
      </c>
      <c r="J22756" s="749" t="n">
        <v>387.6</v>
      </c>
    </row>
    <row collapsed="false" customFormat="false" customHeight="true" hidden="true" ht="12.75" outlineLevel="0" r="22757">
      <c r="A22757" s="749" t="s">
        <v>51654</v>
      </c>
      <c r="B22757" s="749" t="str">
        <f aca="false">C22757&amp;D22757&amp;E22757&amp;F22757&amp;G22757&amp;H22757</f>
        <v>CAIXA DE ALVENARIA COM BASE DE CONCRETO PARA FIXACAO DE PROJETOR,COM TAMPA DE TELA MALETADA (5X5)CM E CADEADO NAS DIMENSOES (110X120X100)CM.FORNECIMENTO E ASSENTAMENTO</v>
      </c>
      <c r="C22757" s="749" t="s">
        <v>51646</v>
      </c>
      <c r="D22757" s="749" t="s">
        <v>51651</v>
      </c>
      <c r="E22757" s="749" t="s">
        <v>51655</v>
      </c>
      <c r="I22757" s="749" t="s">
        <v>30</v>
      </c>
      <c r="J22757" s="749" t="n">
        <v>556.96</v>
      </c>
    </row>
    <row collapsed="false" customFormat="false" customHeight="true" hidden="true" ht="12.75" outlineLevel="0" r="22758">
      <c r="A22758" s="749" t="s">
        <v>51656</v>
      </c>
      <c r="B22758" s="749" t="str">
        <f aca="false">C22758&amp;D22758&amp;E22758&amp;F22758&amp;G22758&amp;H22758</f>
        <v>CAIXA DE ALVENARIA COM BASE DE CONCRETO PARA FIXACAO DE PROJETOR,COM TAMPA DE TELA MALETADA (5X5)CM E CADEADO NAS DIMENSOES (110X120X100)CM.FORNECIMENTO E ASSENTAMENTO</v>
      </c>
      <c r="C22758" s="749" t="s">
        <v>51646</v>
      </c>
      <c r="D22758" s="749" t="s">
        <v>51651</v>
      </c>
      <c r="E22758" s="749" t="s">
        <v>51655</v>
      </c>
      <c r="I22758" s="749" t="s">
        <v>30</v>
      </c>
      <c r="J22758" s="749" t="n">
        <v>543.45</v>
      </c>
    </row>
    <row collapsed="false" customFormat="false" customHeight="true" hidden="true" ht="12.75" outlineLevel="0" r="22759">
      <c r="A22759" s="749" t="s">
        <v>51657</v>
      </c>
      <c r="B22759" s="749" t="str">
        <f aca="false">C22759&amp;D22759&amp;E22759&amp;F22759&amp;G22759&amp;H22759</f>
        <v>CAIXA DE PASSAGEM,RETANGULAR,DE ALVENARIA COM TAMPA DE CONCRETO,DIMENSOES DE(0,80X0,80X1,00)M;EXCLUSIVE FORNECIMENTO DOMATERIAL.ASSENTAMENTO</v>
      </c>
      <c r="C22759" s="749" t="s">
        <v>51658</v>
      </c>
      <c r="D22759" s="749" t="s">
        <v>51659</v>
      </c>
      <c r="E22759" s="749" t="s">
        <v>51660</v>
      </c>
      <c r="I22759" s="749" t="s">
        <v>30</v>
      </c>
      <c r="J22759" s="749" t="n">
        <v>76.26</v>
      </c>
    </row>
    <row collapsed="false" customFormat="false" customHeight="true" hidden="true" ht="12.75" outlineLevel="0" r="22760">
      <c r="A22760" s="749" t="s">
        <v>51661</v>
      </c>
      <c r="B22760" s="749" t="str">
        <f aca="false">C22760&amp;D22760&amp;E22760&amp;F22760&amp;G22760&amp;H22760</f>
        <v>CAIXA DE PASSAGEM,RETANGULAR,DE ALVENARIA COM TAMPA DE CONCRETO,DIMENSOES DE(0,80X0,80X1,00)M;EXCLUSIVE FORNECIMENTO DOMATERIAL.ASSENTAMENTO</v>
      </c>
      <c r="C22760" s="749" t="s">
        <v>51658</v>
      </c>
      <c r="D22760" s="749" t="s">
        <v>51659</v>
      </c>
      <c r="E22760" s="749" t="s">
        <v>51660</v>
      </c>
      <c r="I22760" s="749" t="s">
        <v>30</v>
      </c>
      <c r="J22760" s="749" t="n">
        <v>66.12</v>
      </c>
    </row>
    <row collapsed="false" customFormat="false" customHeight="true" hidden="true" ht="12.75" outlineLevel="0" r="22761">
      <c r="A22761" s="749" t="s">
        <v>51662</v>
      </c>
      <c r="B22761" s="749" t="str">
        <f aca="false">C22761&amp;D22761&amp;E22761&amp;F22761&amp;G22761&amp;H22761</f>
        <v>CAIXA HERMETICA PARA CHAVE FACA TRIFASICA.COLOCACAO</v>
      </c>
      <c r="C22761" s="749" t="s">
        <v>51663</v>
      </c>
      <c r="I22761" s="749" t="s">
        <v>30</v>
      </c>
      <c r="J22761" s="749" t="n">
        <v>12.71</v>
      </c>
    </row>
    <row collapsed="false" customFormat="false" customHeight="true" hidden="true" ht="12.75" outlineLevel="0" r="22762">
      <c r="A22762" s="749" t="s">
        <v>51664</v>
      </c>
      <c r="B22762" s="749" t="str">
        <f aca="false">C22762&amp;D22762&amp;E22762&amp;F22762&amp;G22762&amp;H22762</f>
        <v>CAIXA HERMETICA PARA CHAVE FACA TRIFASICA.COLOCACAO</v>
      </c>
      <c r="C22762" s="749" t="s">
        <v>51663</v>
      </c>
      <c r="I22762" s="749" t="s">
        <v>30</v>
      </c>
      <c r="J22762" s="749" t="n">
        <v>11.02</v>
      </c>
    </row>
    <row collapsed="false" customFormat="false" customHeight="true" hidden="true" ht="12.75" outlineLevel="0" r="22763">
      <c r="A22763" s="749" t="s">
        <v>51665</v>
      </c>
      <c r="B22763" s="749" t="str">
        <f aca="false">C22763&amp;D22763&amp;E22763&amp;F22763&amp;G22763&amp;H22763</f>
        <v>TAMPAO DE FERRO TIPO LEVE PADRAO RIOLUZ.FORNECIMENTO</v>
      </c>
      <c r="C22763" s="749" t="s">
        <v>51666</v>
      </c>
      <c r="I22763" s="749" t="s">
        <v>30</v>
      </c>
      <c r="J22763" s="749" t="n">
        <v>125</v>
      </c>
    </row>
    <row collapsed="false" customFormat="false" customHeight="true" hidden="true" ht="12.75" outlineLevel="0" r="22764">
      <c r="A22764" s="749" t="s">
        <v>51667</v>
      </c>
      <c r="B22764" s="749" t="str">
        <f aca="false">C22764&amp;D22764&amp;E22764&amp;F22764&amp;G22764&amp;H22764</f>
        <v>TAMPAO DE FERRO TIPO LEVE PADRAO RIOLUZ.FORNECIMENTO</v>
      </c>
      <c r="C22764" s="749" t="s">
        <v>51666</v>
      </c>
      <c r="I22764" s="749" t="s">
        <v>30</v>
      </c>
      <c r="J22764" s="749" t="n">
        <v>125</v>
      </c>
    </row>
    <row collapsed="false" customFormat="false" customHeight="true" hidden="true" ht="12.75" outlineLevel="0" r="22765">
      <c r="A22765" s="749" t="s">
        <v>51668</v>
      </c>
      <c r="B22765" s="749" t="str">
        <f aca="false">C22765&amp;D22765&amp;E22765&amp;F22765&amp;G22765&amp;H22765</f>
        <v>TAMPAO DE FERRO FUNDIDO,ARTICULADO,TIPO ESPECIAL,COM EIXO DE ACO INOXIDAVEL,REVESTIDO POR PVC NA ARTICULACAO,DOTADO DE FURACAO PARA FIXACAO DO ARO DE ANEL DE CONCRETO E INSTALACAODE CONECTORES PARA ATERRAMENTO,COM INSCRICAO RIOLUZ DISCRETA,EM ALTO RELEVO,CONFORME DESENHO RIOLUZ/A4-1200-PD,ESPECIFICACAO EM RIOLUZ Nº10.FORNECIMENTO</v>
      </c>
      <c r="C22765" s="749" t="s">
        <v>51669</v>
      </c>
      <c r="D22765" s="749" t="s">
        <v>51670</v>
      </c>
      <c r="E22765" s="749" t="s">
        <v>51671</v>
      </c>
      <c r="F22765" s="749" t="s">
        <v>51672</v>
      </c>
      <c r="G22765" s="749" t="s">
        <v>51673</v>
      </c>
      <c r="H22765" s="749" t="s">
        <v>51674</v>
      </c>
      <c r="I22765" s="749" t="s">
        <v>30</v>
      </c>
      <c r="J22765" s="749" t="n">
        <v>304.7</v>
      </c>
    </row>
    <row collapsed="false" customFormat="false" customHeight="true" hidden="true" ht="12.75" outlineLevel="0" r="22766">
      <c r="A22766" s="749" t="s">
        <v>51675</v>
      </c>
      <c r="B22766" s="749" t="str">
        <f aca="false">C22766&amp;D22766&amp;E22766&amp;F22766&amp;G22766&amp;H22766</f>
        <v>TAMPAO DE FERRO FUNDIDO,ARTICULADO,TIPO ESPECIAL,COM EIXO DE ACO INOXIDAVEL,REVESTIDO POR PVC NA ARTICULACAO,DOTADO DE FURACAO PARA FIXACAO DO ARO DE ANEL DE CONCRETO E INSTALACAODE CONECTORES PARA ATERRAMENTO,COM INSCRICAO RIOLUZ DISCRETA,EM ALTO RELEVO,CONFORME DESENHO RIOLUZ/A4-1200-PD,ESPECIFICACAO EM RIOLUZ Nº10.FORNECIMENTO</v>
      </c>
      <c r="C22766" s="749" t="s">
        <v>51669</v>
      </c>
      <c r="D22766" s="749" t="s">
        <v>51670</v>
      </c>
      <c r="E22766" s="749" t="s">
        <v>51671</v>
      </c>
      <c r="F22766" s="749" t="s">
        <v>51672</v>
      </c>
      <c r="G22766" s="749" t="s">
        <v>51673</v>
      </c>
      <c r="H22766" s="749" t="s">
        <v>51674</v>
      </c>
      <c r="I22766" s="749" t="s">
        <v>30</v>
      </c>
      <c r="J22766" s="749" t="n">
        <v>304.7</v>
      </c>
    </row>
    <row collapsed="false" customFormat="false" customHeight="true" hidden="true" ht="12.75" outlineLevel="0" r="22767">
      <c r="A22767" s="749" t="s">
        <v>51676</v>
      </c>
      <c r="B22767" s="749" t="str">
        <f aca="false">C22767&amp;D22767&amp;E22767&amp;F22767&amp;G22767&amp;H22767</f>
        <v>TAMPAO DE FERRO FUNDIDO CINZENTO,ARTICULADO,TIPO LEVE COM CARGA MAXIMA NO CENTRO DE 2000KGF,DIAMETRO INTERNO DE 300MM,FORNECIDO COM COLAR E COM RECOBRIMENTO,CONFORME DESENHO A4-1200-PD,ESPECIFICACAO EM RIOLUZ Nº10.FORNECIMENTO</v>
      </c>
      <c r="C22767" s="749" t="s">
        <v>51677</v>
      </c>
      <c r="D22767" s="749" t="s">
        <v>51678</v>
      </c>
      <c r="E22767" s="749" t="s">
        <v>51679</v>
      </c>
      <c r="F22767" s="749" t="s">
        <v>51680</v>
      </c>
      <c r="I22767" s="749" t="s">
        <v>30</v>
      </c>
      <c r="J22767" s="749" t="n">
        <v>64.28</v>
      </c>
    </row>
    <row collapsed="false" customFormat="false" customHeight="true" hidden="true" ht="12.75" outlineLevel="0" r="22768">
      <c r="A22768" s="749" t="s">
        <v>51681</v>
      </c>
      <c r="B22768" s="749" t="str">
        <f aca="false">C22768&amp;D22768&amp;E22768&amp;F22768&amp;G22768&amp;H22768</f>
        <v>TAMPAO DE FERRO FUNDIDO CINZENTO,ARTICULADO,TIPO LEVE COM CARGA MAXIMA NO CENTRO DE 2000KGF,DIAMETRO INTERNO DE 300MM,FORNECIDO COM COLAR E COM RECOBRIMENTO,CONFORME DESENHO A4-1200-PD,ESPECIFICACAO EM RIOLUZ Nº10.FORNECIMENTO</v>
      </c>
      <c r="C22768" s="749" t="s">
        <v>51677</v>
      </c>
      <c r="D22768" s="749" t="s">
        <v>51678</v>
      </c>
      <c r="E22768" s="749" t="s">
        <v>51679</v>
      </c>
      <c r="F22768" s="749" t="s">
        <v>51680</v>
      </c>
      <c r="I22768" s="749" t="s">
        <v>30</v>
      </c>
      <c r="J22768" s="749" t="n">
        <v>64.28</v>
      </c>
    </row>
    <row collapsed="false" customFormat="false" customHeight="true" hidden="true" ht="12.75" outlineLevel="0" r="22769">
      <c r="A22769" s="749" t="s">
        <v>51682</v>
      </c>
      <c r="B22769" s="749" t="str">
        <f aca="false">C22769&amp;D22769&amp;E22769&amp;F22769&amp;G22769&amp;H22769</f>
        <v>TAMPAO DE FERRO FUNDIDO NODULAR,ARTICULADO(PARA TENSAO MINIMA DE 3,54KG/CM2),DIAMETRO INTERNO DE 30CM,COM TRANCA,COM EIXO DE ACO INOXIDAVEL NA ARTICULACAO,DOTADO DE FURACAO ROSQUEADA PARA INSTALACAO DE CONECTORES PARA ATERRAMENTO,COM INSCRICAO RIOLUZ EM ALTO RELEVO,DESENHO A4-1992-PD EM-RIOLUZ-10.FORNECIMENTO</v>
      </c>
      <c r="C22769" s="749" t="s">
        <v>51683</v>
      </c>
      <c r="D22769" s="749" t="s">
        <v>51684</v>
      </c>
      <c r="E22769" s="749" t="s">
        <v>51685</v>
      </c>
      <c r="F22769" s="749" t="s">
        <v>51686</v>
      </c>
      <c r="G22769" s="749" t="s">
        <v>51687</v>
      </c>
      <c r="H22769" s="749" t="s">
        <v>25184</v>
      </c>
      <c r="I22769" s="749" t="s">
        <v>30</v>
      </c>
      <c r="J22769" s="749" t="n">
        <v>193.9</v>
      </c>
    </row>
    <row collapsed="false" customFormat="false" customHeight="true" hidden="true" ht="12.75" outlineLevel="0" r="22770">
      <c r="A22770" s="749" t="s">
        <v>51688</v>
      </c>
      <c r="B22770" s="749" t="str">
        <f aca="false">C22770&amp;D22770&amp;E22770&amp;F22770&amp;G22770&amp;H22770</f>
        <v>TAMPAO DE FERRO FUNDIDO NODULAR,ARTICULADO(PARA TENSAO MINIMA DE 3,54KG/CM2),DIAMETRO INTERNO DE 30CM,COM TRANCA,COM EIXO DE ACO INOXIDAVEL NA ARTICULACAO,DOTADO DE FURACAO ROSQUEADA PARA INSTALACAO DE CONECTORES PARA ATERRAMENTO,COM INSCRICAO RIOLUZ EM ALTO RELEVO,DESENHO A4-1992-PD EM-RIOLUZ-10.FORNECIMENTO</v>
      </c>
      <c r="C22770" s="749" t="s">
        <v>51683</v>
      </c>
      <c r="D22770" s="749" t="s">
        <v>51684</v>
      </c>
      <c r="E22770" s="749" t="s">
        <v>51685</v>
      </c>
      <c r="F22770" s="749" t="s">
        <v>51686</v>
      </c>
      <c r="G22770" s="749" t="s">
        <v>51687</v>
      </c>
      <c r="H22770" s="749" t="s">
        <v>25184</v>
      </c>
      <c r="I22770" s="749" t="s">
        <v>30</v>
      </c>
      <c r="J22770" s="749" t="n">
        <v>193.9</v>
      </c>
    </row>
    <row collapsed="false" customFormat="false" customHeight="true" hidden="true" ht="12.75" outlineLevel="0" r="22771">
      <c r="A22771" s="749" t="s">
        <v>51689</v>
      </c>
      <c r="B22771" s="749" t="str">
        <f aca="false">C22771&amp;D22771&amp;E22771&amp;F22771&amp;G22771&amp;H22771</f>
        <v>TAMPAO DE FERRO FUNDIDO NODULAR,ARTICULADO(PARA TENSAO MINIMA DE 3,54KG/CM2),DIAMETRO INTERNO DE 60CM,COM TRANCA,COM EIXO DE ACO INOXIDAVEL NA ARTICULACAO,DOTADO DE FURACAO ROSQUEADA PARA INSTALACAO DE CONECTORES PARA ATERRAMENTO,COM INSCRICAO RIOLUZ EM ALTO RELEVO,DESENHO A4-1992-PD EM-RIOLUZ-10.FORNECIMENTO</v>
      </c>
      <c r="C22771" s="749" t="s">
        <v>51683</v>
      </c>
      <c r="D22771" s="749" t="s">
        <v>51690</v>
      </c>
      <c r="E22771" s="749" t="s">
        <v>51685</v>
      </c>
      <c r="F22771" s="749" t="s">
        <v>51686</v>
      </c>
      <c r="G22771" s="749" t="s">
        <v>51687</v>
      </c>
      <c r="H22771" s="749" t="s">
        <v>25184</v>
      </c>
      <c r="I22771" s="749" t="s">
        <v>30</v>
      </c>
      <c r="J22771" s="749" t="n">
        <v>270</v>
      </c>
    </row>
    <row collapsed="false" customFormat="false" customHeight="true" hidden="true" ht="12.75" outlineLevel="0" r="22772">
      <c r="A22772" s="749" t="s">
        <v>51691</v>
      </c>
      <c r="B22772" s="749" t="str">
        <f aca="false">C22772&amp;D22772&amp;E22772&amp;F22772&amp;G22772&amp;H22772</f>
        <v>TAMPAO DE FERRO FUNDIDO NODULAR,ARTICULADO(PARA TENSAO MINIMA DE 3,54KG/CM2),DIAMETRO INTERNO DE 60CM,COM TRANCA,COM EIXO DE ACO INOXIDAVEL NA ARTICULACAO,DOTADO DE FURACAO ROSQUEADA PARA INSTALACAO DE CONECTORES PARA ATERRAMENTO,COM INSCRICAO RIOLUZ EM ALTO RELEVO,DESENHO A4-1992-PD EM-RIOLUZ-10.FORNECIMENTO</v>
      </c>
      <c r="C22772" s="749" t="s">
        <v>51683</v>
      </c>
      <c r="D22772" s="749" t="s">
        <v>51690</v>
      </c>
      <c r="E22772" s="749" t="s">
        <v>51685</v>
      </c>
      <c r="F22772" s="749" t="s">
        <v>51686</v>
      </c>
      <c r="G22772" s="749" t="s">
        <v>51687</v>
      </c>
      <c r="H22772" s="749" t="s">
        <v>25184</v>
      </c>
      <c r="I22772" s="749" t="s">
        <v>30</v>
      </c>
      <c r="J22772" s="749" t="n">
        <v>270</v>
      </c>
    </row>
    <row collapsed="false" customFormat="false" customHeight="true" hidden="true" ht="12.75" outlineLevel="0" r="22773">
      <c r="A22773" s="749" t="s">
        <v>51692</v>
      </c>
      <c r="B22773" s="749" t="str">
        <f aca="false">C22773&amp;D22773&amp;E22773&amp;F22773&amp;G22773&amp;H22773</f>
        <v>TAMPAO PARA VEDACAO DE DUTOS ESPIRALADOS FLEXIVEIS EM POLIETILENO DE ALTA DENSIDADE,NA COR PRETA,DIAMETRO NOMINAL DE 125MM,COMPRIMENTO DE 225MM,LOTE 335248-0.FORNECIMENTO</v>
      </c>
      <c r="C22773" s="749" t="s">
        <v>51693</v>
      </c>
      <c r="D22773" s="749" t="s">
        <v>51694</v>
      </c>
      <c r="E22773" s="749" t="s">
        <v>51695</v>
      </c>
      <c r="I22773" s="749" t="s">
        <v>30</v>
      </c>
      <c r="J22773" s="749" t="n">
        <v>7.31</v>
      </c>
    </row>
    <row collapsed="false" customFormat="false" customHeight="true" hidden="true" ht="12.75" outlineLevel="0" r="22774">
      <c r="A22774" s="749" t="s">
        <v>51696</v>
      </c>
      <c r="B22774" s="749" t="str">
        <f aca="false">C22774&amp;D22774&amp;E22774&amp;F22774&amp;G22774&amp;H22774</f>
        <v>TAMPAO PARA VEDACAO DE DUTOS ESPIRALADOS FLEXIVEIS EM POLIETILENO DE ALTA DENSIDADE,NA COR PRETA,DIAMETRO NOMINAL DE 125MM,COMPRIMENTO DE 225MM,LOTE 335248-0.FORNECIMENTO</v>
      </c>
      <c r="C22774" s="749" t="s">
        <v>51693</v>
      </c>
      <c r="D22774" s="749" t="s">
        <v>51694</v>
      </c>
      <c r="E22774" s="749" t="s">
        <v>51695</v>
      </c>
      <c r="I22774" s="749" t="s">
        <v>30</v>
      </c>
      <c r="J22774" s="749" t="n">
        <v>7.31</v>
      </c>
    </row>
    <row collapsed="false" customFormat="false" customHeight="true" hidden="true" ht="12.75" outlineLevel="0" r="22775">
      <c r="A22775" s="749" t="s">
        <v>51697</v>
      </c>
      <c r="B22775" s="749" t="str">
        <f aca="false">C22775&amp;D22775&amp;E22775&amp;F22775&amp;G22775&amp;H22775</f>
        <v>ELETRODUTO DE FERRO GALVANIZADO,TIPO PESADO DIAMETRO DE 25MM(1").FORNECIMENTO</v>
      </c>
      <c r="C22775" s="749" t="s">
        <v>51698</v>
      </c>
      <c r="D22775" s="749" t="s">
        <v>51699</v>
      </c>
      <c r="I22775" s="749" t="s">
        <v>236</v>
      </c>
      <c r="J22775" s="749" t="n">
        <v>17.18</v>
      </c>
    </row>
    <row collapsed="false" customFormat="false" customHeight="true" hidden="true" ht="12.75" outlineLevel="0" r="22776">
      <c r="A22776" s="749" t="s">
        <v>51700</v>
      </c>
      <c r="B22776" s="749" t="str">
        <f aca="false">C22776&amp;D22776&amp;E22776&amp;F22776&amp;G22776&amp;H22776</f>
        <v>ELETRODUTO DE FERRO GALVANIZADO,TIPO PESADO DIAMETRO DE 25MM(1").FORNECIMENTO</v>
      </c>
      <c r="C22776" s="749" t="s">
        <v>51698</v>
      </c>
      <c r="D22776" s="749" t="s">
        <v>51699</v>
      </c>
      <c r="I22776" s="749" t="s">
        <v>236</v>
      </c>
      <c r="J22776" s="749" t="n">
        <v>17.18</v>
      </c>
    </row>
    <row collapsed="false" customFormat="false" customHeight="true" hidden="true" ht="12.75" outlineLevel="0" r="22777">
      <c r="A22777" s="749" t="s">
        <v>51701</v>
      </c>
      <c r="B22777" s="749" t="str">
        <f aca="false">C22777&amp;D22777&amp;E22777&amp;F22777&amp;G22777&amp;H22777</f>
        <v>ELETRODUTO DE FERRO GALVANIZADO,TIPO PESADO,DIAMETRO DE 38MM(1.1/2").FORNECIMENTO</v>
      </c>
      <c r="C22777" s="749" t="s">
        <v>51702</v>
      </c>
      <c r="D22777" s="749" t="s">
        <v>51703</v>
      </c>
      <c r="I22777" s="749" t="s">
        <v>236</v>
      </c>
      <c r="J22777" s="749" t="n">
        <v>27.57</v>
      </c>
    </row>
    <row collapsed="false" customFormat="false" customHeight="true" hidden="true" ht="12.75" outlineLevel="0" r="22778">
      <c r="A22778" s="749" t="s">
        <v>51704</v>
      </c>
      <c r="B22778" s="749" t="str">
        <f aca="false">C22778&amp;D22778&amp;E22778&amp;F22778&amp;G22778&amp;H22778</f>
        <v>ELETRODUTO DE FERRO GALVANIZADO,TIPO PESADO,DIAMETRO DE 38MM(1.1/2").FORNECIMENTO</v>
      </c>
      <c r="C22778" s="749" t="s">
        <v>51702</v>
      </c>
      <c r="D22778" s="749" t="s">
        <v>51703</v>
      </c>
      <c r="I22778" s="749" t="s">
        <v>236</v>
      </c>
      <c r="J22778" s="749" t="n">
        <v>27.57</v>
      </c>
    </row>
    <row collapsed="false" customFormat="false" customHeight="true" hidden="true" ht="12.75" outlineLevel="0" r="22779">
      <c r="A22779" s="749" t="s">
        <v>51705</v>
      </c>
      <c r="B22779" s="749" t="str">
        <f aca="false">C22779&amp;D22779&amp;E22779&amp;F22779&amp;G22779&amp;H22779</f>
        <v>ELETRODUTO DE FERRO GALVANIZADO,TIPO PESADO,DIAMETRO DE 50MM(2").FORNECIMENTO</v>
      </c>
      <c r="C22779" s="749" t="s">
        <v>51706</v>
      </c>
      <c r="D22779" s="749" t="s">
        <v>51707</v>
      </c>
      <c r="I22779" s="749" t="s">
        <v>236</v>
      </c>
      <c r="J22779" s="749" t="n">
        <v>31.73</v>
      </c>
    </row>
    <row collapsed="false" customFormat="false" customHeight="true" hidden="true" ht="12.75" outlineLevel="0" r="22780">
      <c r="A22780" s="749" t="s">
        <v>51708</v>
      </c>
      <c r="B22780" s="749" t="str">
        <f aca="false">C22780&amp;D22780&amp;E22780&amp;F22780&amp;G22780&amp;H22780</f>
        <v>ELETRODUTO DE FERRO GALVANIZADO,TIPO PESADO,DIAMETRO DE 50MM(2").FORNECIMENTO</v>
      </c>
      <c r="C22780" s="749" t="s">
        <v>51706</v>
      </c>
      <c r="D22780" s="749" t="s">
        <v>51707</v>
      </c>
      <c r="I22780" s="749" t="s">
        <v>236</v>
      </c>
      <c r="J22780" s="749" t="n">
        <v>31.73</v>
      </c>
    </row>
    <row collapsed="false" customFormat="false" customHeight="true" hidden="true" ht="12.75" outlineLevel="0" r="22781">
      <c r="A22781" s="749" t="s">
        <v>51709</v>
      </c>
      <c r="B22781" s="749" t="str">
        <f aca="false">C22781&amp;D22781&amp;E22781&amp;F22781&amp;G22781&amp;H22781</f>
        <v>ELETRODUTO DE FERRO GALVANIZADO,TIPO PESADO,DIAMETRO DE 75MM(3").FORNECIMENTO</v>
      </c>
      <c r="C22781" s="749" t="s">
        <v>51710</v>
      </c>
      <c r="D22781" s="749" t="s">
        <v>51711</v>
      </c>
      <c r="I22781" s="749" t="s">
        <v>236</v>
      </c>
      <c r="J22781" s="749" t="n">
        <v>58.53</v>
      </c>
    </row>
    <row collapsed="false" customFormat="false" customHeight="true" hidden="true" ht="12.75" outlineLevel="0" r="22782">
      <c r="A22782" s="749" t="s">
        <v>51712</v>
      </c>
      <c r="B22782" s="749" t="str">
        <f aca="false">C22782&amp;D22782&amp;E22782&amp;F22782&amp;G22782&amp;H22782</f>
        <v>ELETRODUTO DE FERRO GALVANIZADO,TIPO PESADO,DIAMETRO DE 75MM(3").FORNECIMENTO</v>
      </c>
      <c r="C22782" s="749" t="s">
        <v>51710</v>
      </c>
      <c r="D22782" s="749" t="s">
        <v>51711</v>
      </c>
      <c r="I22782" s="749" t="s">
        <v>236</v>
      </c>
      <c r="J22782" s="749" t="n">
        <v>58.53</v>
      </c>
    </row>
    <row collapsed="false" customFormat="false" customHeight="true" hidden="true" ht="12.75" outlineLevel="0" r="22783">
      <c r="A22783" s="749" t="s">
        <v>51713</v>
      </c>
      <c r="B22783" s="749" t="str">
        <f aca="false">C22783&amp;D22783&amp;E22783&amp;F22783&amp;G22783&amp;H22783</f>
        <v>CURVA LONGA DE 90° PARA ELETRODUTO,DE ACO GALVANIZADO,DE 25MM(1").FORNECIMENTO</v>
      </c>
      <c r="C22783" s="749" t="s">
        <v>51714</v>
      </c>
      <c r="D22783" s="749" t="s">
        <v>51715</v>
      </c>
      <c r="I22783" s="749" t="s">
        <v>30</v>
      </c>
      <c r="J22783" s="749" t="n">
        <v>2.47</v>
      </c>
    </row>
    <row collapsed="false" customFormat="false" customHeight="true" hidden="true" ht="12.75" outlineLevel="0" r="22784">
      <c r="A22784" s="749" t="s">
        <v>51716</v>
      </c>
      <c r="B22784" s="749" t="str">
        <f aca="false">C22784&amp;D22784&amp;E22784&amp;F22784&amp;G22784&amp;H22784</f>
        <v>CURVA LONGA DE 90° PARA ELETRODUTO,DE ACO GALVANIZADO,DE 25MM(1").FORNECIMENTO</v>
      </c>
      <c r="C22784" s="749" t="s">
        <v>51714</v>
      </c>
      <c r="D22784" s="749" t="s">
        <v>51715</v>
      </c>
      <c r="I22784" s="749" t="s">
        <v>30</v>
      </c>
      <c r="J22784" s="749" t="n">
        <v>2.47</v>
      </c>
    </row>
    <row collapsed="false" customFormat="false" customHeight="true" hidden="true" ht="12.75" outlineLevel="0" r="22785">
      <c r="A22785" s="749" t="s">
        <v>51717</v>
      </c>
      <c r="B22785" s="749" t="str">
        <f aca="false">C22785&amp;D22785&amp;E22785&amp;F22785&amp;G22785&amp;H22785</f>
        <v>CURVA LONGA DE 90° PARA ELETRODUTO,DE ACO GALVANIZADO,DE 50MM(2").FORNECIMENTO</v>
      </c>
      <c r="C22785" s="749" t="s">
        <v>51718</v>
      </c>
      <c r="D22785" s="749" t="s">
        <v>51719</v>
      </c>
      <c r="I22785" s="749" t="s">
        <v>30</v>
      </c>
      <c r="J22785" s="749" t="n">
        <v>10.72</v>
      </c>
    </row>
    <row collapsed="false" customFormat="false" customHeight="true" hidden="true" ht="12.75" outlineLevel="0" r="22786">
      <c r="A22786" s="749" t="s">
        <v>51720</v>
      </c>
      <c r="B22786" s="749" t="str">
        <f aca="false">C22786&amp;D22786&amp;E22786&amp;F22786&amp;G22786&amp;H22786</f>
        <v>CURVA LONGA DE 90° PARA ELETRODUTO,DE ACO GALVANIZADO,DE 50MM(2").FORNECIMENTO</v>
      </c>
      <c r="C22786" s="749" t="s">
        <v>51718</v>
      </c>
      <c r="D22786" s="749" t="s">
        <v>51719</v>
      </c>
      <c r="I22786" s="749" t="s">
        <v>30</v>
      </c>
      <c r="J22786" s="749" t="n">
        <v>10.72</v>
      </c>
    </row>
    <row collapsed="false" customFormat="false" customHeight="true" hidden="true" ht="12.75" outlineLevel="0" r="22787">
      <c r="A22787" s="749" t="s">
        <v>51721</v>
      </c>
      <c r="B22787" s="749" t="str">
        <f aca="false">C22787&amp;D22787&amp;E22787&amp;F22787&amp;G22787&amp;H22787</f>
        <v>CURVA LONGA DE 90° PARA ELETRODUTO,DE ACO GALVANIZADO,DE 75MM(3").FORNECIMENTO</v>
      </c>
      <c r="C22787" s="749" t="s">
        <v>51722</v>
      </c>
      <c r="D22787" s="749" t="s">
        <v>51723</v>
      </c>
      <c r="I22787" s="749" t="s">
        <v>30</v>
      </c>
      <c r="J22787" s="749" t="n">
        <v>35.1</v>
      </c>
    </row>
    <row collapsed="false" customFormat="false" customHeight="true" hidden="true" ht="12.75" outlineLevel="0" r="22788">
      <c r="A22788" s="749" t="s">
        <v>51724</v>
      </c>
      <c r="B22788" s="749" t="str">
        <f aca="false">C22788&amp;D22788&amp;E22788&amp;F22788&amp;G22788&amp;H22788</f>
        <v>CURVA LONGA DE 90° PARA ELETRODUTO,DE ACO GALVANIZADO,DE 75MM(3").FORNECIMENTO</v>
      </c>
      <c r="C22788" s="749" t="s">
        <v>51722</v>
      </c>
      <c r="D22788" s="749" t="s">
        <v>51723</v>
      </c>
      <c r="I22788" s="749" t="s">
        <v>30</v>
      </c>
      <c r="J22788" s="749" t="n">
        <v>35.1</v>
      </c>
    </row>
    <row collapsed="false" customFormat="false" customHeight="true" hidden="true" ht="12.75" outlineLevel="0" r="22789">
      <c r="A22789" s="749" t="s">
        <v>51725</v>
      </c>
      <c r="B22789" s="749" t="str">
        <f aca="false">C22789&amp;D22789&amp;E22789&amp;F22789&amp;G22789&amp;H22789</f>
        <v>LUVA PARA ELETRODUTO,DE ACO GALVANIZADO,DE 25MM(1").FORNECIMENTO</v>
      </c>
      <c r="C22789" s="749" t="s">
        <v>51726</v>
      </c>
      <c r="D22789" s="749" t="s">
        <v>13192</v>
      </c>
      <c r="I22789" s="749" t="s">
        <v>30</v>
      </c>
      <c r="J22789" s="749" t="n">
        <v>0.98</v>
      </c>
    </row>
    <row collapsed="false" customFormat="false" customHeight="true" hidden="true" ht="12.75" outlineLevel="0" r="22790">
      <c r="A22790" s="749" t="s">
        <v>51727</v>
      </c>
      <c r="B22790" s="749" t="str">
        <f aca="false">C22790&amp;D22790&amp;E22790&amp;F22790&amp;G22790&amp;H22790</f>
        <v>LUVA PARA ELETRODUTO,DE ACO GALVANIZADO,DE 25MM(1").FORNECIMENTO</v>
      </c>
      <c r="C22790" s="749" t="s">
        <v>51726</v>
      </c>
      <c r="D22790" s="749" t="s">
        <v>13192</v>
      </c>
      <c r="I22790" s="749" t="s">
        <v>30</v>
      </c>
      <c r="J22790" s="749" t="n">
        <v>0.98</v>
      </c>
    </row>
    <row collapsed="false" customFormat="false" customHeight="true" hidden="true" ht="12.75" outlineLevel="0" r="22791">
      <c r="A22791" s="749" t="s">
        <v>51728</v>
      </c>
      <c r="B22791" s="749" t="str">
        <f aca="false">C22791&amp;D22791&amp;E22791&amp;F22791&amp;G22791&amp;H22791</f>
        <v>LUVA PARA ELETRODUTO,DE ACO GALVANIZADO,DE 38MM(1 1/2").FORNECIMENTO</v>
      </c>
      <c r="C22791" s="749" t="s">
        <v>51729</v>
      </c>
      <c r="D22791" s="749" t="s">
        <v>34795</v>
      </c>
      <c r="I22791" s="749" t="s">
        <v>30</v>
      </c>
      <c r="J22791" s="749" t="n">
        <v>2.57</v>
      </c>
    </row>
    <row collapsed="false" customFormat="false" customHeight="true" hidden="true" ht="12.75" outlineLevel="0" r="22792">
      <c r="A22792" s="749" t="s">
        <v>51730</v>
      </c>
      <c r="B22792" s="749" t="str">
        <f aca="false">C22792&amp;D22792&amp;E22792&amp;F22792&amp;G22792&amp;H22792</f>
        <v>LUVA PARA ELETRODUTO,DE ACO GALVANIZADO,DE 38MM(1 1/2").FORNECIMENTO</v>
      </c>
      <c r="C22792" s="749" t="s">
        <v>51729</v>
      </c>
      <c r="D22792" s="749" t="s">
        <v>34795</v>
      </c>
      <c r="I22792" s="749" t="s">
        <v>30</v>
      </c>
      <c r="J22792" s="749" t="n">
        <v>2.57</v>
      </c>
    </row>
    <row collapsed="false" customFormat="false" customHeight="true" hidden="true" ht="12.75" outlineLevel="0" r="22793">
      <c r="A22793" s="749" t="s">
        <v>51731</v>
      </c>
      <c r="B22793" s="749" t="str">
        <f aca="false">C22793&amp;D22793&amp;E22793&amp;F22793&amp;G22793&amp;H22793</f>
        <v>LUVA PARA ELETRODUTO,DE ACO GALVANIZADO,DE 50MM(2").FORNECIMENTO</v>
      </c>
      <c r="C22793" s="749" t="s">
        <v>51732</v>
      </c>
      <c r="D22793" s="749" t="s">
        <v>13192</v>
      </c>
      <c r="I22793" s="749" t="s">
        <v>30</v>
      </c>
      <c r="J22793" s="749" t="n">
        <v>4.7</v>
      </c>
    </row>
    <row collapsed="false" customFormat="false" customHeight="true" hidden="true" ht="12.75" outlineLevel="0" r="22794">
      <c r="A22794" s="749" t="s">
        <v>51733</v>
      </c>
      <c r="B22794" s="749" t="str">
        <f aca="false">C22794&amp;D22794&amp;E22794&amp;F22794&amp;G22794&amp;H22794</f>
        <v>LUVA PARA ELETRODUTO,DE ACO GALVANIZADO,DE 50MM(2").FORNECIMENTO</v>
      </c>
      <c r="C22794" s="749" t="s">
        <v>51732</v>
      </c>
      <c r="D22794" s="749" t="s">
        <v>13192</v>
      </c>
      <c r="I22794" s="749" t="s">
        <v>30</v>
      </c>
      <c r="J22794" s="749" t="n">
        <v>4.7</v>
      </c>
    </row>
    <row collapsed="false" customFormat="false" customHeight="true" hidden="true" ht="12.75" outlineLevel="0" r="22795">
      <c r="A22795" s="749" t="s">
        <v>51734</v>
      </c>
      <c r="B22795" s="749" t="str">
        <f aca="false">C22795&amp;D22795&amp;E22795&amp;F22795&amp;G22795&amp;H22795</f>
        <v>LUVA PARA ELETRODUTO,DE ACO GALVANIZADO,DE 75MM(3").FORNECIMENTO</v>
      </c>
      <c r="C22795" s="749" t="s">
        <v>51735</v>
      </c>
      <c r="D22795" s="749" t="s">
        <v>13192</v>
      </c>
      <c r="I22795" s="749" t="s">
        <v>30</v>
      </c>
      <c r="J22795" s="749" t="n">
        <v>7.42</v>
      </c>
    </row>
    <row collapsed="false" customFormat="false" customHeight="true" hidden="true" ht="12.75" outlineLevel="0" r="22796">
      <c r="A22796" s="749" t="s">
        <v>51736</v>
      </c>
      <c r="B22796" s="749" t="str">
        <f aca="false">C22796&amp;D22796&amp;E22796&amp;F22796&amp;G22796&amp;H22796</f>
        <v>LUVA PARA ELETRODUTO,DE ACO GALVANIZADO,DE 75MM(3").FORNECIMENTO</v>
      </c>
      <c r="C22796" s="749" t="s">
        <v>51735</v>
      </c>
      <c r="D22796" s="749" t="s">
        <v>13192</v>
      </c>
      <c r="I22796" s="749" t="s">
        <v>30</v>
      </c>
      <c r="J22796" s="749" t="n">
        <v>7.42</v>
      </c>
    </row>
    <row collapsed="false" customFormat="false" customHeight="true" hidden="true" ht="12.75" outlineLevel="0" r="22797">
      <c r="A22797" s="749" t="s">
        <v>51737</v>
      </c>
      <c r="B22797" s="749" t="str">
        <f aca="false">C22797&amp;D22797&amp;E22797&amp;F22797&amp;G22797&amp;H22797</f>
        <v>ELETRODUTO DE PVC RIGIDO,ROSQUEAVEL,DE 19MM(3/4").FORNECIMENTO</v>
      </c>
      <c r="C22797" s="749" t="s">
        <v>51738</v>
      </c>
      <c r="D22797" s="749" t="s">
        <v>12104</v>
      </c>
      <c r="I22797" s="749" t="s">
        <v>236</v>
      </c>
      <c r="J22797" s="749" t="n">
        <v>1.36</v>
      </c>
    </row>
    <row collapsed="false" customFormat="false" customHeight="true" hidden="true" ht="12.75" outlineLevel="0" r="22798">
      <c r="A22798" s="749" t="s">
        <v>51739</v>
      </c>
      <c r="B22798" s="749" t="str">
        <f aca="false">C22798&amp;D22798&amp;E22798&amp;F22798&amp;G22798&amp;H22798</f>
        <v>ELETRODUTO DE PVC RIGIDO,ROSQUEAVEL,DE 19MM(3/4").FORNECIMENTO</v>
      </c>
      <c r="C22798" s="749" t="s">
        <v>51738</v>
      </c>
      <c r="D22798" s="749" t="s">
        <v>12104</v>
      </c>
      <c r="I22798" s="749" t="s">
        <v>236</v>
      </c>
      <c r="J22798" s="749" t="n">
        <v>1.36</v>
      </c>
    </row>
    <row collapsed="false" customFormat="false" customHeight="true" hidden="true" ht="12.75" outlineLevel="0" r="22799">
      <c r="A22799" s="749" t="s">
        <v>51740</v>
      </c>
      <c r="B22799" s="749" t="str">
        <f aca="false">C22799&amp;D22799&amp;E22799&amp;F22799&amp;G22799&amp;H22799</f>
        <v>ELETRODUTO DE PVC RIGIDO,ROSQUEAVEL,DE 32MM(1 1/4").FORNECIMENTO</v>
      </c>
      <c r="C22799" s="749" t="s">
        <v>51741</v>
      </c>
      <c r="D22799" s="749" t="s">
        <v>13192</v>
      </c>
      <c r="I22799" s="749" t="s">
        <v>236</v>
      </c>
      <c r="J22799" s="749" t="n">
        <v>2.79</v>
      </c>
    </row>
    <row collapsed="false" customFormat="false" customHeight="true" hidden="true" ht="12.75" outlineLevel="0" r="22800">
      <c r="A22800" s="749" t="s">
        <v>51742</v>
      </c>
      <c r="B22800" s="749" t="str">
        <f aca="false">C22800&amp;D22800&amp;E22800&amp;F22800&amp;G22800&amp;H22800</f>
        <v>ELETRODUTO DE PVC RIGIDO,ROSQUEAVEL,DE 32MM(1 1/4").FORNECIMENTO</v>
      </c>
      <c r="C22800" s="749" t="s">
        <v>51741</v>
      </c>
      <c r="D22800" s="749" t="s">
        <v>13192</v>
      </c>
      <c r="I22800" s="749" t="s">
        <v>236</v>
      </c>
      <c r="J22800" s="749" t="n">
        <v>2.79</v>
      </c>
    </row>
    <row collapsed="false" customFormat="false" customHeight="true" hidden="true" ht="12.75" outlineLevel="0" r="22801">
      <c r="A22801" s="749" t="s">
        <v>51743</v>
      </c>
      <c r="B22801" s="749" t="str">
        <f aca="false">C22801&amp;D22801&amp;E22801&amp;F22801&amp;G22801&amp;H22801</f>
        <v>ELETRODUTO DE PVC RIGIDO,ROSQUEAVEL,DE 75MM(3").FORNECIMENTO</v>
      </c>
      <c r="C22801" s="749" t="s">
        <v>51744</v>
      </c>
      <c r="I22801" s="749" t="s">
        <v>236</v>
      </c>
      <c r="J22801" s="749" t="n">
        <v>12.58</v>
      </c>
    </row>
    <row collapsed="false" customFormat="false" customHeight="true" hidden="true" ht="12.75" outlineLevel="0" r="22802">
      <c r="A22802" s="749" t="s">
        <v>51745</v>
      </c>
      <c r="B22802" s="749" t="str">
        <f aca="false">C22802&amp;D22802&amp;E22802&amp;F22802&amp;G22802&amp;H22802</f>
        <v>ELETRODUTO DE PVC RIGIDO,ROSQUEAVEL,DE 75MM(3").FORNECIMENTO</v>
      </c>
      <c r="C22802" s="749" t="s">
        <v>51744</v>
      </c>
      <c r="I22802" s="749" t="s">
        <v>236</v>
      </c>
      <c r="J22802" s="749" t="n">
        <v>12.58</v>
      </c>
    </row>
    <row collapsed="false" customFormat="false" customHeight="true" hidden="true" ht="12.75" outlineLevel="0" r="22803">
      <c r="A22803" s="749" t="s">
        <v>51746</v>
      </c>
      <c r="B22803" s="749" t="str">
        <f aca="false">C22803&amp;D22803&amp;E22803&amp;F22803&amp;G22803&amp;H22803</f>
        <v>CURVA LONGA DE 90° PARA ELETRODUTO,DE PVC RIGIDO,ROSQUEAVEL,DE 25MM(1").FORNECIMENTO</v>
      </c>
      <c r="C22803" s="749" t="s">
        <v>51747</v>
      </c>
      <c r="D22803" s="749" t="s">
        <v>51748</v>
      </c>
      <c r="I22803" s="749" t="s">
        <v>30</v>
      </c>
      <c r="J22803" s="749" t="n">
        <v>0.93</v>
      </c>
    </row>
    <row collapsed="false" customFormat="false" customHeight="true" hidden="true" ht="12.75" outlineLevel="0" r="22804">
      <c r="A22804" s="749" t="s">
        <v>51749</v>
      </c>
      <c r="B22804" s="749" t="str">
        <f aca="false">C22804&amp;D22804&amp;E22804&amp;F22804&amp;G22804&amp;H22804</f>
        <v>CURVA LONGA DE 90° PARA ELETRODUTO,DE PVC RIGIDO,ROSQUEAVEL,DE 25MM(1").FORNECIMENTO</v>
      </c>
      <c r="C22804" s="749" t="s">
        <v>51747</v>
      </c>
      <c r="D22804" s="749" t="s">
        <v>51748</v>
      </c>
      <c r="I22804" s="749" t="s">
        <v>30</v>
      </c>
      <c r="J22804" s="749" t="n">
        <v>0.93</v>
      </c>
    </row>
    <row collapsed="false" customFormat="false" customHeight="true" hidden="true" ht="12.75" outlineLevel="0" r="22805">
      <c r="A22805" s="749" t="s">
        <v>51750</v>
      </c>
      <c r="B22805" s="749" t="str">
        <f aca="false">C22805&amp;D22805&amp;E22805&amp;F22805&amp;G22805&amp;H22805</f>
        <v>CURVA LONGA DE 90° PARA ELETRODUTO,DE PVC RIGIDO,ROSQUEAVEL, DE 32MM(1 1/4").FORNECIMENTO</v>
      </c>
      <c r="C22805" s="749" t="s">
        <v>51747</v>
      </c>
      <c r="D22805" s="749" t="s">
        <v>51751</v>
      </c>
      <c r="I22805" s="749" t="s">
        <v>30</v>
      </c>
      <c r="J22805" s="749" t="n">
        <v>2.52</v>
      </c>
    </row>
    <row collapsed="false" customFormat="false" customHeight="true" hidden="true" ht="12.75" outlineLevel="0" r="22806">
      <c r="A22806" s="749" t="s">
        <v>51752</v>
      </c>
      <c r="B22806" s="749" t="str">
        <f aca="false">C22806&amp;D22806&amp;E22806&amp;F22806&amp;G22806&amp;H22806</f>
        <v>CURVA LONGA DE 90° PARA ELETRODUTO,DE PVC RIGIDO,ROSQUEAVEL, DE 32MM(1 1/4").FORNECIMENTO</v>
      </c>
      <c r="C22806" s="749" t="s">
        <v>51747</v>
      </c>
      <c r="D22806" s="749" t="s">
        <v>51751</v>
      </c>
      <c r="I22806" s="749" t="s">
        <v>30</v>
      </c>
      <c r="J22806" s="749" t="n">
        <v>2.52</v>
      </c>
    </row>
    <row collapsed="false" customFormat="false" customHeight="true" hidden="true" ht="12.75" outlineLevel="0" r="22807">
      <c r="A22807" s="749" t="s">
        <v>51753</v>
      </c>
      <c r="B22807" s="749" t="str">
        <f aca="false">C22807&amp;D22807&amp;E22807&amp;F22807&amp;G22807&amp;H22807</f>
        <v>CURVA LONGA DE 90° PARA ELETRODUTO,DE PVC RIGIDO,ROSQUEAVEL, DE 50MM(2").FORNECIMENTO</v>
      </c>
      <c r="C22807" s="749" t="s">
        <v>51747</v>
      </c>
      <c r="D22807" s="749" t="s">
        <v>51754</v>
      </c>
      <c r="I22807" s="749" t="s">
        <v>30</v>
      </c>
      <c r="J22807" s="749" t="n">
        <v>5.74</v>
      </c>
    </row>
    <row collapsed="false" customFormat="false" customHeight="true" hidden="true" ht="12.75" outlineLevel="0" r="22808">
      <c r="A22808" s="749" t="s">
        <v>51755</v>
      </c>
      <c r="B22808" s="749" t="str">
        <f aca="false">C22808&amp;D22808&amp;E22808&amp;F22808&amp;G22808&amp;H22808</f>
        <v>CURVA LONGA DE 90° PARA ELETRODUTO,DE PVC RIGIDO,ROSQUEAVEL, DE 50MM(2").FORNECIMENTO</v>
      </c>
      <c r="C22808" s="749" t="s">
        <v>51747</v>
      </c>
      <c r="D22808" s="749" t="s">
        <v>51754</v>
      </c>
      <c r="I22808" s="749" t="s">
        <v>30</v>
      </c>
      <c r="J22808" s="749" t="n">
        <v>5.74</v>
      </c>
    </row>
    <row collapsed="false" customFormat="false" customHeight="true" hidden="true" ht="12.75" outlineLevel="0" r="22809">
      <c r="A22809" s="749" t="s">
        <v>51756</v>
      </c>
      <c r="B22809" s="749" t="str">
        <f aca="false">C22809&amp;D22809&amp;E22809&amp;F22809&amp;G22809&amp;H22809</f>
        <v>CURVA LONGA DE 90° PARA ELETRODUTO,DE PVC RIGIDO,ROSQUEAVEL, DE 75MM(3").FORNECIMENTO</v>
      </c>
      <c r="C22809" s="749" t="s">
        <v>51747</v>
      </c>
      <c r="D22809" s="749" t="s">
        <v>51757</v>
      </c>
      <c r="I22809" s="749" t="s">
        <v>30</v>
      </c>
      <c r="J22809" s="749" t="n">
        <v>15.63</v>
      </c>
    </row>
    <row collapsed="false" customFormat="false" customHeight="true" hidden="true" ht="12.75" outlineLevel="0" r="22810">
      <c r="A22810" s="749" t="s">
        <v>51758</v>
      </c>
      <c r="B22810" s="749" t="str">
        <f aca="false">C22810&amp;D22810&amp;E22810&amp;F22810&amp;G22810&amp;H22810</f>
        <v>CURVA LONGA DE 90° PARA ELETRODUTO,DE PVC RIGIDO,ROSQUEAVEL, DE 75MM(3").FORNECIMENTO</v>
      </c>
      <c r="C22810" s="749" t="s">
        <v>51747</v>
      </c>
      <c r="D22810" s="749" t="s">
        <v>51757</v>
      </c>
      <c r="I22810" s="749" t="s">
        <v>30</v>
      </c>
      <c r="J22810" s="749" t="n">
        <v>15.63</v>
      </c>
    </row>
    <row collapsed="false" customFormat="false" customHeight="true" hidden="true" ht="12.75" outlineLevel="0" r="22811">
      <c r="A22811" s="749" t="s">
        <v>51759</v>
      </c>
      <c r="B22811" s="749" t="str">
        <f aca="false">C22811&amp;D22811&amp;E22811&amp;F22811&amp;G22811&amp;H22811</f>
        <v>LUVA PARA ELETRODUTO,DE PVC RIGIDO,ROSQUEAVEL,DE 25MM(1").FORNECIMENTO</v>
      </c>
      <c r="C22811" s="749" t="s">
        <v>51760</v>
      </c>
      <c r="D22811" s="749" t="s">
        <v>25184</v>
      </c>
      <c r="I22811" s="749" t="s">
        <v>30</v>
      </c>
      <c r="J22811" s="749" t="n">
        <v>0.66</v>
      </c>
    </row>
    <row collapsed="false" customFormat="false" customHeight="true" hidden="true" ht="12.75" outlineLevel="0" r="22812">
      <c r="A22812" s="749" t="s">
        <v>51761</v>
      </c>
      <c r="B22812" s="749" t="str">
        <f aca="false">C22812&amp;D22812&amp;E22812&amp;F22812&amp;G22812&amp;H22812</f>
        <v>LUVA PARA ELETRODUTO,DE PVC RIGIDO,ROSQUEAVEL,DE 25MM(1").FORNECIMENTO</v>
      </c>
      <c r="C22812" s="749" t="s">
        <v>51760</v>
      </c>
      <c r="D22812" s="749" t="s">
        <v>25184</v>
      </c>
      <c r="I22812" s="749" t="s">
        <v>30</v>
      </c>
      <c r="J22812" s="749" t="n">
        <v>0.66</v>
      </c>
    </row>
    <row collapsed="false" customFormat="false" customHeight="true" hidden="true" ht="12.75" outlineLevel="0" r="22813">
      <c r="A22813" s="749" t="s">
        <v>51762</v>
      </c>
      <c r="B22813" s="749" t="str">
        <f aca="false">C22813&amp;D22813&amp;E22813&amp;F22813&amp;G22813&amp;H22813</f>
        <v>LUVA PARA ELETRODUTO,DE PVC RIGIDO,ROSQUEAVEL,DE 32MM(1 1/4").FORNECIMENTO</v>
      </c>
      <c r="C22813" s="749" t="s">
        <v>51763</v>
      </c>
      <c r="D22813" s="749" t="s">
        <v>51764</v>
      </c>
      <c r="I22813" s="749" t="s">
        <v>30</v>
      </c>
      <c r="J22813" s="749" t="n">
        <v>0.99</v>
      </c>
    </row>
    <row collapsed="false" customFormat="false" customHeight="true" hidden="true" ht="12.75" outlineLevel="0" r="22814">
      <c r="A22814" s="749" t="s">
        <v>51765</v>
      </c>
      <c r="B22814" s="749" t="str">
        <f aca="false">C22814&amp;D22814&amp;E22814&amp;F22814&amp;G22814&amp;H22814</f>
        <v>LUVA PARA ELETRODUTO,DE PVC RIGIDO,ROSQUEAVEL,DE 32MM(1 1/4").FORNECIMENTO</v>
      </c>
      <c r="C22814" s="749" t="s">
        <v>51763</v>
      </c>
      <c r="D22814" s="749" t="s">
        <v>51764</v>
      </c>
      <c r="I22814" s="749" t="s">
        <v>30</v>
      </c>
      <c r="J22814" s="749" t="n">
        <v>0.99</v>
      </c>
    </row>
    <row collapsed="false" customFormat="false" customHeight="true" hidden="true" ht="12.75" outlineLevel="0" r="22815">
      <c r="A22815" s="749" t="s">
        <v>51766</v>
      </c>
      <c r="B22815" s="749" t="str">
        <f aca="false">C22815&amp;D22815&amp;E22815&amp;F22815&amp;G22815&amp;H22815</f>
        <v>LUVA PARA ELETRODUTO,DE PVC RIGIDO,ROSQUEAVEL,DE 50MM(2").FORNECIMENTO</v>
      </c>
      <c r="C22815" s="749" t="s">
        <v>51767</v>
      </c>
      <c r="D22815" s="749" t="s">
        <v>25184</v>
      </c>
      <c r="I22815" s="749" t="s">
        <v>30</v>
      </c>
      <c r="J22815" s="749" t="n">
        <v>3.1</v>
      </c>
    </row>
    <row collapsed="false" customFormat="false" customHeight="true" hidden="true" ht="12.75" outlineLevel="0" r="22816">
      <c r="A22816" s="749" t="s">
        <v>51768</v>
      </c>
      <c r="B22816" s="749" t="str">
        <f aca="false">C22816&amp;D22816&amp;E22816&amp;F22816&amp;G22816&amp;H22816</f>
        <v>LUVA PARA ELETRODUTO,DE PVC RIGIDO,ROSQUEAVEL,DE 50MM(2").FORNECIMENTO</v>
      </c>
      <c r="C22816" s="749" t="s">
        <v>51767</v>
      </c>
      <c r="D22816" s="749" t="s">
        <v>25184</v>
      </c>
      <c r="I22816" s="749" t="s">
        <v>30</v>
      </c>
      <c r="J22816" s="749" t="n">
        <v>3.1</v>
      </c>
    </row>
    <row collapsed="false" customFormat="false" customHeight="true" hidden="true" ht="12.75" outlineLevel="0" r="22817">
      <c r="A22817" s="749" t="s">
        <v>51769</v>
      </c>
      <c r="B22817" s="749" t="str">
        <f aca="false">C22817&amp;D22817&amp;E22817&amp;F22817&amp;G22817&amp;H22817</f>
        <v>LUVA PARA ELETRODUTO,DE PVC RIGIDO,ROSQUEAVEL,DE 75MM(3").FORNECIMENTO</v>
      </c>
      <c r="C22817" s="749" t="s">
        <v>51770</v>
      </c>
      <c r="D22817" s="749" t="s">
        <v>25184</v>
      </c>
      <c r="I22817" s="749" t="s">
        <v>30</v>
      </c>
      <c r="J22817" s="749" t="n">
        <v>5.9</v>
      </c>
    </row>
    <row collapsed="false" customFormat="false" customHeight="true" hidden="true" ht="12.75" outlineLevel="0" r="22818">
      <c r="A22818" s="749" t="s">
        <v>51771</v>
      </c>
      <c r="B22818" s="749" t="str">
        <f aca="false">C22818&amp;D22818&amp;E22818&amp;F22818&amp;G22818&amp;H22818</f>
        <v>LUVA PARA ELETRODUTO,DE PVC RIGIDO,ROSQUEAVEL,DE 75MM(3").FORNECIMENTO</v>
      </c>
      <c r="C22818" s="749" t="s">
        <v>51770</v>
      </c>
      <c r="D22818" s="749" t="s">
        <v>25184</v>
      </c>
      <c r="I22818" s="749" t="s">
        <v>30</v>
      </c>
      <c r="J22818" s="749" t="n">
        <v>5.9</v>
      </c>
    </row>
    <row collapsed="false" customFormat="false" customHeight="true" hidden="true" ht="12.75" outlineLevel="0" r="22819">
      <c r="A22819" s="749" t="s">
        <v>51772</v>
      </c>
      <c r="B22819" s="749" t="str">
        <f aca="false">C22819&amp;D22819&amp;E22819&amp;F22819&amp;G22819&amp;H22819</f>
        <v>CONDUITE FLEXIVEL GALVANIZADO,DE 19MM(3/4").FORNECIMENTO E COLOCACAO</v>
      </c>
      <c r="C22819" s="749" t="s">
        <v>51773</v>
      </c>
      <c r="D22819" s="749" t="s">
        <v>20218</v>
      </c>
      <c r="I22819" s="749" t="s">
        <v>236</v>
      </c>
      <c r="J22819" s="749" t="n">
        <v>9.69</v>
      </c>
    </row>
    <row collapsed="false" customFormat="false" customHeight="true" hidden="true" ht="12.75" outlineLevel="0" r="22820">
      <c r="A22820" s="749" t="s">
        <v>51774</v>
      </c>
      <c r="B22820" s="749" t="str">
        <f aca="false">C22820&amp;D22820&amp;E22820&amp;F22820&amp;G22820&amp;H22820</f>
        <v>CONDUITE FLEXIVEL GALVANIZADO,DE 19MM(3/4").FORNECIMENTO E COLOCACAO</v>
      </c>
      <c r="C22820" s="749" t="s">
        <v>51773</v>
      </c>
      <c r="D22820" s="749" t="s">
        <v>20218</v>
      </c>
      <c r="I22820" s="749" t="s">
        <v>236</v>
      </c>
      <c r="J22820" s="749" t="n">
        <v>8.85</v>
      </c>
    </row>
    <row collapsed="false" customFormat="false" customHeight="true" hidden="true" ht="12.75" outlineLevel="0" r="22821">
      <c r="A22821" s="749" t="s">
        <v>51775</v>
      </c>
      <c r="B22821" s="749" t="str">
        <f aca="false">C22821&amp;D22821&amp;E22821&amp;F22821&amp;G22821&amp;H22821</f>
        <v>BOX CURVO DE ALUMINIO DE 38MM(1 1/2").FORNECIMENTO</v>
      </c>
      <c r="C22821" s="749" t="s">
        <v>51776</v>
      </c>
      <c r="I22821" s="749" t="s">
        <v>30</v>
      </c>
      <c r="J22821" s="749" t="n">
        <v>11.98</v>
      </c>
    </row>
    <row collapsed="false" customFormat="false" customHeight="true" hidden="true" ht="12.75" outlineLevel="0" r="22822">
      <c r="A22822" s="749" t="s">
        <v>51777</v>
      </c>
      <c r="B22822" s="749" t="str">
        <f aca="false">C22822&amp;D22822&amp;E22822&amp;F22822&amp;G22822&amp;H22822</f>
        <v>BOX CURVO DE ALUMINIO DE 38MM(1 1/2").FORNECIMENTO</v>
      </c>
      <c r="C22822" s="749" t="s">
        <v>51776</v>
      </c>
      <c r="I22822" s="749" t="s">
        <v>30</v>
      </c>
      <c r="J22822" s="749" t="n">
        <v>11.98</v>
      </c>
    </row>
    <row collapsed="false" customFormat="false" customHeight="true" hidden="true" ht="12.75" outlineLevel="0" r="22823">
      <c r="A22823" s="749" t="s">
        <v>51778</v>
      </c>
      <c r="B22823" s="749" t="str">
        <f aca="false">C22823&amp;D22823&amp;E22823&amp;F22823&amp;G22823&amp;H22823</f>
        <v>BOX CURVO DE ALUMINIO COM BUCHA E ARRUELA DE 50MM(2").FORNECIMENTO</v>
      </c>
      <c r="C22823" s="749" t="s">
        <v>51779</v>
      </c>
      <c r="D22823" s="749" t="s">
        <v>25090</v>
      </c>
      <c r="I22823" s="749" t="s">
        <v>30</v>
      </c>
      <c r="J22823" s="749" t="n">
        <v>25.31</v>
      </c>
    </row>
    <row collapsed="false" customFormat="false" customHeight="true" hidden="true" ht="12.75" outlineLevel="0" r="22824">
      <c r="A22824" s="749" t="s">
        <v>51780</v>
      </c>
      <c r="B22824" s="749" t="str">
        <f aca="false">C22824&amp;D22824&amp;E22824&amp;F22824&amp;G22824&amp;H22824</f>
        <v>BOX CURVO DE ALUMINIO COM BUCHA E ARRUELA DE 50MM(2").FORNECIMENTO</v>
      </c>
      <c r="C22824" s="749" t="s">
        <v>51779</v>
      </c>
      <c r="D22824" s="749" t="s">
        <v>25090</v>
      </c>
      <c r="I22824" s="749" t="s">
        <v>30</v>
      </c>
      <c r="J22824" s="749" t="n">
        <v>25.31</v>
      </c>
    </row>
    <row collapsed="false" customFormat="false" customHeight="true" hidden="true" ht="12.75" outlineLevel="0" r="22825">
      <c r="A22825" s="749" t="s">
        <v>51781</v>
      </c>
      <c r="B22825" s="749" t="str">
        <f aca="false">C22825&amp;D22825&amp;E22825&amp;F22825&amp;G22825&amp;H22825</f>
        <v>BOX CURVO DE ALUMINIO COM BUCHA E ARRUELA DE 75MM(3").FORNECIMENTO</v>
      </c>
      <c r="C22825" s="749" t="s">
        <v>51782</v>
      </c>
      <c r="D22825" s="749" t="s">
        <v>25090</v>
      </c>
      <c r="I22825" s="749" t="s">
        <v>30</v>
      </c>
      <c r="J22825" s="749" t="n">
        <v>73.73</v>
      </c>
    </row>
    <row collapsed="false" customFormat="false" customHeight="true" hidden="true" ht="12.75" outlineLevel="0" r="22826">
      <c r="A22826" s="749" t="s">
        <v>51783</v>
      </c>
      <c r="B22826" s="749" t="str">
        <f aca="false">C22826&amp;D22826&amp;E22826&amp;F22826&amp;G22826&amp;H22826</f>
        <v>BOX CURVO DE ALUMINIO COM BUCHA E ARRUELA DE 75MM(3").FORNECIMENTO</v>
      </c>
      <c r="C22826" s="749" t="s">
        <v>51782</v>
      </c>
      <c r="D22826" s="749" t="s">
        <v>25090</v>
      </c>
      <c r="I22826" s="749" t="s">
        <v>30</v>
      </c>
      <c r="J22826" s="749" t="n">
        <v>73.73</v>
      </c>
    </row>
    <row collapsed="false" customFormat="false" customHeight="true" hidden="true" ht="12.75" outlineLevel="0" r="22827">
      <c r="A22827" s="749" t="s">
        <v>51784</v>
      </c>
      <c r="B22827" s="749" t="str">
        <f aca="false">C22827&amp;D22827&amp;E22827&amp;F22827&amp;G22827&amp;H22827</f>
        <v>CHAPA DE FERRO GALVANIZADO NO 24,DE(1X2)M.FORNECIMENTO</v>
      </c>
      <c r="C22827" s="749" t="s">
        <v>51785</v>
      </c>
      <c r="I22827" s="749" t="s">
        <v>1404</v>
      </c>
      <c r="J22827" s="749" t="n">
        <v>7.47</v>
      </c>
    </row>
    <row collapsed="false" customFormat="false" customHeight="true" hidden="true" ht="12.75" outlineLevel="0" r="22828">
      <c r="A22828" s="749" t="s">
        <v>51786</v>
      </c>
      <c r="B22828" s="749" t="str">
        <f aca="false">C22828&amp;D22828&amp;E22828&amp;F22828&amp;G22828&amp;H22828</f>
        <v>CHAPA DE FERRO GALVANIZADO NO 24,DE(1X2)M.FORNECIMENTO</v>
      </c>
      <c r="C22828" s="749" t="s">
        <v>51785</v>
      </c>
      <c r="I22828" s="749" t="s">
        <v>1404</v>
      </c>
      <c r="J22828" s="749" t="n">
        <v>7.47</v>
      </c>
    </row>
    <row collapsed="false" customFormat="false" customHeight="true" hidden="true" ht="12.75" outlineLevel="0" r="22829">
      <c r="A22829" s="749" t="s">
        <v>51787</v>
      </c>
      <c r="B22829" s="749" t="str">
        <f aca="false">C22829&amp;D22829&amp;E22829&amp;F22829&amp;G22829&amp;H22829</f>
        <v>COMANDO EM GRUPO CRJ-04 OU SIMILAR,85A.FORNECIMENTO</v>
      </c>
      <c r="C22829" s="749" t="s">
        <v>51788</v>
      </c>
      <c r="I22829" s="749" t="s">
        <v>30</v>
      </c>
      <c r="J22829" s="749" t="n">
        <v>1647.44</v>
      </c>
    </row>
    <row collapsed="false" customFormat="false" customHeight="true" hidden="true" ht="12.75" outlineLevel="0" r="22830">
      <c r="A22830" s="749" t="s">
        <v>51789</v>
      </c>
      <c r="B22830" s="749" t="str">
        <f aca="false">C22830&amp;D22830&amp;E22830&amp;F22830&amp;G22830&amp;H22830</f>
        <v>COMANDO EM GRUPO CRJ-04 OU SIMILAR,85A.FORNECIMENTO</v>
      </c>
      <c r="C22830" s="749" t="s">
        <v>51788</v>
      </c>
      <c r="I22830" s="749" t="s">
        <v>30</v>
      </c>
      <c r="J22830" s="749" t="n">
        <v>1647.44</v>
      </c>
    </row>
    <row collapsed="false" customFormat="false" customHeight="true" hidden="true" ht="12.75" outlineLevel="0" r="22831">
      <c r="A22831" s="749" t="s">
        <v>51790</v>
      </c>
      <c r="B22831" s="749" t="str">
        <f aca="false">C22831&amp;D22831&amp;E22831&amp;F22831&amp;G22831&amp;H22831</f>
        <v>COMANDO EM GRUPO CRJ-05/220V(140A).FORNECIMENTO</v>
      </c>
      <c r="C22831" s="749" t="s">
        <v>51791</v>
      </c>
      <c r="I22831" s="749" t="s">
        <v>30</v>
      </c>
      <c r="J22831" s="749" t="n">
        <v>2234.55</v>
      </c>
    </row>
    <row collapsed="false" customFormat="false" customHeight="true" hidden="true" ht="12.75" outlineLevel="0" r="22832">
      <c r="A22832" s="749" t="s">
        <v>51792</v>
      </c>
      <c r="B22832" s="749" t="str">
        <f aca="false">C22832&amp;D22832&amp;E22832&amp;F22832&amp;G22832&amp;H22832</f>
        <v>COMANDO EM GRUPO CRJ-05/220V(140A).FORNECIMENTO</v>
      </c>
      <c r="C22832" s="749" t="s">
        <v>51791</v>
      </c>
      <c r="I22832" s="749" t="s">
        <v>30</v>
      </c>
      <c r="J22832" s="749" t="n">
        <v>2234.55</v>
      </c>
    </row>
    <row collapsed="false" customFormat="false" customHeight="true" hidden="true" ht="12.75" outlineLevel="0" r="22833">
      <c r="A22833" s="749" t="s">
        <v>51793</v>
      </c>
      <c r="B22833" s="749" t="str">
        <f aca="false">C22833&amp;D22833&amp;E22833&amp;F22833&amp;G22833&amp;H22833</f>
        <v>COMANDO PARA IP,COM CAIXA TRIFASICO,CAPACIDADE DE 45A,TIPO CRJ-07,220/127V.FORNECIMENTO</v>
      </c>
      <c r="C22833" s="749" t="s">
        <v>51794</v>
      </c>
      <c r="D22833" s="749" t="s">
        <v>51795</v>
      </c>
      <c r="I22833" s="749" t="s">
        <v>30</v>
      </c>
      <c r="J22833" s="749" t="n">
        <v>1215.45</v>
      </c>
    </row>
    <row collapsed="false" customFormat="false" customHeight="true" hidden="true" ht="12.75" outlineLevel="0" r="22834">
      <c r="A22834" s="749" t="s">
        <v>51796</v>
      </c>
      <c r="B22834" s="749" t="str">
        <f aca="false">C22834&amp;D22834&amp;E22834&amp;F22834&amp;G22834&amp;H22834</f>
        <v>COMANDO PARA IP,COM CAIXA TRIFASICO,CAPACIDADE DE 45A,TIPO CRJ-07,220/127V.FORNECIMENTO</v>
      </c>
      <c r="C22834" s="749" t="s">
        <v>51794</v>
      </c>
      <c r="D22834" s="749" t="s">
        <v>51795</v>
      </c>
      <c r="I22834" s="749" t="s">
        <v>30</v>
      </c>
      <c r="J22834" s="749" t="n">
        <v>1215.45</v>
      </c>
    </row>
    <row collapsed="false" customFormat="false" customHeight="true" hidden="true" ht="12.75" outlineLevel="0" r="22835">
      <c r="A22835" s="749" t="s">
        <v>51797</v>
      </c>
      <c r="B22835" s="749" t="str">
        <f aca="false">C22835&amp;D22835&amp;E22835&amp;F22835&amp;G22835&amp;H22835</f>
        <v>EQUIPAMENTOS DE COMANDO DE CIRCUITO,PADRAO RIOLUZ,EXCLUSIVEO FORNECIMENTO DAS FERRAGENS DE FIXACAO E DO COMANDO.ASSENTAMENTO</v>
      </c>
      <c r="C22835" s="749" t="s">
        <v>51798</v>
      </c>
      <c r="D22835" s="749" t="s">
        <v>51799</v>
      </c>
      <c r="E22835" s="749" t="s">
        <v>17187</v>
      </c>
      <c r="I22835" s="749" t="s">
        <v>30</v>
      </c>
      <c r="J22835" s="749" t="n">
        <v>88.97</v>
      </c>
    </row>
    <row collapsed="false" customFormat="false" customHeight="true" hidden="true" ht="12.75" outlineLevel="0" r="22836">
      <c r="A22836" s="749" t="s">
        <v>51800</v>
      </c>
      <c r="B22836" s="749" t="str">
        <f aca="false">C22836&amp;D22836&amp;E22836&amp;F22836&amp;G22836&amp;H22836</f>
        <v>EQUIPAMENTOS DE COMANDO DE CIRCUITO,PADRAO RIOLUZ,EXCLUSIVEO FORNECIMENTO DAS FERRAGENS DE FIXACAO E DO COMANDO.ASSENTAMENTO</v>
      </c>
      <c r="C22836" s="749" t="s">
        <v>51798</v>
      </c>
      <c r="D22836" s="749" t="s">
        <v>51799</v>
      </c>
      <c r="E22836" s="749" t="s">
        <v>17187</v>
      </c>
      <c r="I22836" s="749" t="s">
        <v>30</v>
      </c>
      <c r="J22836" s="749" t="n">
        <v>77.14</v>
      </c>
    </row>
    <row collapsed="false" customFormat="false" customHeight="true" hidden="true" ht="12.75" outlineLevel="0" r="22837">
      <c r="A22837" s="749" t="s">
        <v>51801</v>
      </c>
      <c r="B22837" s="749" t="str">
        <f aca="false">C22837&amp;D22837&amp;E22837&amp;F22837&amp;G22837&amp;H22837</f>
        <v>EQUIPAMENTOS DE COMANDO DE CIRCUITO,PADRAO RIOLUZ,COM FORNECIMENTO DAS FERRAGENS DE FIXACAO;EXCLUSIVE O FORNECIMENTO DOCOMANDO.ASSENTAMENTO</v>
      </c>
      <c r="C22837" s="749" t="s">
        <v>51802</v>
      </c>
      <c r="D22837" s="749" t="s">
        <v>51803</v>
      </c>
      <c r="E22837" s="749" t="s">
        <v>51804</v>
      </c>
      <c r="I22837" s="749" t="s">
        <v>30</v>
      </c>
      <c r="J22837" s="749" t="n">
        <v>244.85</v>
      </c>
    </row>
    <row collapsed="false" customFormat="false" customHeight="true" hidden="true" ht="12.75" outlineLevel="0" r="22838">
      <c r="A22838" s="749" t="s">
        <v>51805</v>
      </c>
      <c r="B22838" s="749" t="str">
        <f aca="false">C22838&amp;D22838&amp;E22838&amp;F22838&amp;G22838&amp;H22838</f>
        <v>EQUIPAMENTOS DE COMANDO DE CIRCUITO,PADRAO RIOLUZ,COM FORNECIMENTO DAS FERRAGENS DE FIXACAO;EXCLUSIVE O FORNECIMENTO DOCOMANDO.ASSENTAMENTO</v>
      </c>
      <c r="C22838" s="749" t="s">
        <v>51802</v>
      </c>
      <c r="D22838" s="749" t="s">
        <v>51803</v>
      </c>
      <c r="E22838" s="749" t="s">
        <v>51804</v>
      </c>
      <c r="I22838" s="749" t="s">
        <v>30</v>
      </c>
      <c r="J22838" s="749" t="n">
        <v>233.02</v>
      </c>
    </row>
    <row collapsed="false" customFormat="false" customHeight="true" hidden="true" ht="12.75" outlineLevel="0" r="22839">
      <c r="A22839" s="749" t="s">
        <v>51806</v>
      </c>
      <c r="B22839" s="749" t="str">
        <f aca="false">C22839&amp;D22839&amp;E22839&amp;F22839&amp;G22839&amp;H22839</f>
        <v>CONJUNTO PARA MONTAGEM DE INDICADOR VISUAL DE DIRECAO DE VENTO(BIRUTA) ADAPTADO PARA BALIZAMENTO NOTURNO.FORNECIMENTO</v>
      </c>
      <c r="C22839" s="749" t="s">
        <v>51807</v>
      </c>
      <c r="D22839" s="749" t="s">
        <v>51808</v>
      </c>
      <c r="I22839" s="749" t="s">
        <v>30</v>
      </c>
      <c r="J22839" s="749" t="n">
        <v>961.17</v>
      </c>
    </row>
    <row collapsed="false" customFormat="false" customHeight="true" hidden="true" ht="12.75" outlineLevel="0" r="22840">
      <c r="A22840" s="749" t="s">
        <v>51809</v>
      </c>
      <c r="B22840" s="749" t="str">
        <f aca="false">C22840&amp;D22840&amp;E22840&amp;F22840&amp;G22840&amp;H22840</f>
        <v>CONJUNTO PARA MONTAGEM DE INDICADOR VISUAL DE DIRECAO DE VENTO(BIRUTA) ADAPTADO PARA BALIZAMENTO NOTURNO.FORNECIMENTO</v>
      </c>
      <c r="C22840" s="749" t="s">
        <v>51807</v>
      </c>
      <c r="D22840" s="749" t="s">
        <v>51808</v>
      </c>
      <c r="I22840" s="749" t="s">
        <v>30</v>
      </c>
      <c r="J22840" s="749" t="n">
        <v>961.17</v>
      </c>
    </row>
    <row collapsed="false" customFormat="false" customHeight="true" hidden="true" ht="12.75" outlineLevel="0" r="22841">
      <c r="A22841" s="749" t="s">
        <v>51810</v>
      </c>
      <c r="B22841" s="749" t="str">
        <f aca="false">C22841&amp;D22841&amp;E22841&amp;F22841&amp;G22841&amp;H22841</f>
        <v>FONTE DE EMERGENCIA(NO BREAK),COM POTENCIA DE 2KVA,220V/220V,AUTONOMIA A PLENA CARGA DE 30MIN.FORNECIMENTO</v>
      </c>
      <c r="C22841" s="749" t="s">
        <v>51811</v>
      </c>
      <c r="D22841" s="749" t="s">
        <v>51812</v>
      </c>
      <c r="I22841" s="749" t="s">
        <v>30</v>
      </c>
      <c r="J22841" s="749" t="n">
        <v>1825</v>
      </c>
    </row>
    <row collapsed="false" customFormat="false" customHeight="true" hidden="true" ht="12.75" outlineLevel="0" r="22842">
      <c r="A22842" s="749" t="s">
        <v>51813</v>
      </c>
      <c r="B22842" s="749" t="str">
        <f aca="false">C22842&amp;D22842&amp;E22842&amp;F22842&amp;G22842&amp;H22842</f>
        <v>FONTE DE EMERGENCIA(NO BREAK),COM POTENCIA DE 2KVA,220V/220V,AUTONOMIA A PLENA CARGA DE 30MIN.FORNECIMENTO</v>
      </c>
      <c r="C22842" s="749" t="s">
        <v>51811</v>
      </c>
      <c r="D22842" s="749" t="s">
        <v>51812</v>
      </c>
      <c r="I22842" s="749" t="s">
        <v>30</v>
      </c>
      <c r="J22842" s="749" t="n">
        <v>1825</v>
      </c>
    </row>
    <row collapsed="false" customFormat="false" customHeight="true" hidden="true" ht="63.75" outlineLevel="0" r="22843">
      <c r="A22843" s="749" t="s">
        <v>51814</v>
      </c>
      <c r="B22843" s="758" t="str">
        <f aca="false">C22843&amp;D22843&amp;E22843&amp;F22843&amp;G22843&amp;H22843</f>
        <v>LUMINARIA DECORATIVA LDRJ-14 P/LAMPADA FLUORESCENTE COMPACTA 9W,C/EQUIPAMENTO AUXILIAR ELETROMAGNETICO INTEGRADO,P/INSTALACAO EM PAREDE,CORPO E GRADE DE PROTECAO EM LIGA DE ALUMINIO FUNDIDO TIPO ASTM-SG-7A OU SAE-23 PINTADOS COM TINTA ESMALTE NA COR CINZA MARTELADO,RECEPTACULO PARA BASE G-23,CONFORME DESENHO A3-1900-PD E ESPECIFICACAO EM-RIOLUZ Nº23.FORN.</v>
      </c>
      <c r="C22843" s="749" t="s">
        <v>51815</v>
      </c>
      <c r="D22843" s="749" t="s">
        <v>51816</v>
      </c>
      <c r="E22843" s="749" t="s">
        <v>51817</v>
      </c>
      <c r="F22843" s="749" t="s">
        <v>51818</v>
      </c>
      <c r="G22843" s="749" t="s">
        <v>51819</v>
      </c>
      <c r="H22843" s="749" t="s">
        <v>51820</v>
      </c>
      <c r="I22843" s="749" t="s">
        <v>30</v>
      </c>
      <c r="J22843" s="749" t="n">
        <v>426.89</v>
      </c>
    </row>
    <row collapsed="false" customFormat="false" customHeight="true" hidden="true" ht="12.75" outlineLevel="0" r="22844">
      <c r="A22844" s="749" t="s">
        <v>51821</v>
      </c>
      <c r="B22844" s="749" t="str">
        <f aca="false">C22844&amp;D22844&amp;E22844&amp;F22844&amp;G22844&amp;H22844</f>
        <v>LUMINARIA DECORATIVA LDRJ-14 P/LAMPADA FLUORESCENTE COMPACTA 9W,C/EQUIPAMENTO AUXILIAR ELETROMAGNETICO INTEGRADO,P/INSTALACAO EM PAREDE,CORPO E GRADE DE PROTECAO EM LIGA DE ALUMINIO FUNDIDO TIPO ASTM-SG-7A OU SAE-23 PINTADOS COM TINTA ESMALTE NA COR CINZA MARTELADO,RECEPTACULO PARA BASE G-23,CONFORME DESENHO A3-1900-PD E ESPECIFICACAO EM-RIOLUZ Nº23.FORN.</v>
      </c>
      <c r="C22844" s="749" t="s">
        <v>51815</v>
      </c>
      <c r="D22844" s="749" t="s">
        <v>51816</v>
      </c>
      <c r="E22844" s="749" t="s">
        <v>51817</v>
      </c>
      <c r="F22844" s="749" t="s">
        <v>51818</v>
      </c>
      <c r="G22844" s="749" t="s">
        <v>51819</v>
      </c>
      <c r="H22844" s="749" t="s">
        <v>51820</v>
      </c>
      <c r="I22844" s="749" t="s">
        <v>30</v>
      </c>
      <c r="J22844" s="749" t="n">
        <v>426.89</v>
      </c>
    </row>
    <row collapsed="false" customFormat="false" customHeight="true" hidden="true" ht="12.75" outlineLevel="0" r="22845">
      <c r="A22845" s="749" t="s">
        <v>51822</v>
      </c>
      <c r="B22845" s="749" t="str">
        <f aca="false">C22845&amp;D22845&amp;E22845&amp;F22845&amp;G22845&amp;H22845</f>
        <v>LUMINARIA DECORATIVA LDRJ-14 P/LAMPADA FLUORESCENTE COMPACTA 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v>
      </c>
      <c r="C22845" s="749" t="s">
        <v>51815</v>
      </c>
      <c r="D22845" s="749" t="s">
        <v>51823</v>
      </c>
      <c r="E22845" s="749" t="s">
        <v>51824</v>
      </c>
      <c r="F22845" s="749" t="s">
        <v>51825</v>
      </c>
      <c r="G22845" s="749" t="s">
        <v>51826</v>
      </c>
      <c r="H22845" s="749" t="s">
        <v>51827</v>
      </c>
      <c r="I22845" s="749" t="s">
        <v>30</v>
      </c>
      <c r="J22845" s="749" t="n">
        <v>324.3</v>
      </c>
    </row>
    <row collapsed="false" customFormat="false" customHeight="true" hidden="true" ht="12.75" outlineLevel="0" r="22846">
      <c r="A22846" s="749" t="s">
        <v>51828</v>
      </c>
      <c r="B22846" s="749" t="str">
        <f aca="false">C22846&amp;D22846&amp;E22846&amp;F22846&amp;G22846&amp;H22846</f>
        <v>LUMINARIA DECORATIVA LDRJ-14 P/LAMPADA FLUORESCENTE COMPACTA 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v>
      </c>
      <c r="C22846" s="749" t="s">
        <v>51815</v>
      </c>
      <c r="D22846" s="749" t="s">
        <v>51823</v>
      </c>
      <c r="E22846" s="749" t="s">
        <v>51824</v>
      </c>
      <c r="F22846" s="749" t="s">
        <v>51825</v>
      </c>
      <c r="G22846" s="749" t="s">
        <v>51826</v>
      </c>
      <c r="H22846" s="749" t="s">
        <v>51827</v>
      </c>
      <c r="I22846" s="749" t="s">
        <v>30</v>
      </c>
      <c r="J22846" s="749" t="n">
        <v>324.3</v>
      </c>
    </row>
    <row collapsed="false" customFormat="false" customHeight="true" hidden="true" ht="12.75" outlineLevel="0" r="22847">
      <c r="A22847" s="749" t="s">
        <v>51829</v>
      </c>
      <c r="B22847" s="749" t="str">
        <f aca="false">C22847&amp;D22847&amp;E22847&amp;F22847&amp;G22847&amp;H22847</f>
        <v>LUMINARIA DECORATIVA LDRJ-15,P/LAMPADA FLUORESCENTE COMPACTA 26W,P/INSTALACAO EM PAREDE,CORPO E GRADE DE PROTECAO EM LIGA DE ALUMINIO FUNDIDO TIPO ASTM-SG-7A/SAE-23 PINTADOS C/TINTA ESMALTE COR CINZA MARTELADO,GRADE ROSQUEADA AO CORPO,REFRATOR EM VIDRO BOROSILICATO ROSQUEADO AO CORPO,RECEPTACULO P/BASE G-24D-3,CONFORME DESENHO A4-1905-PD EM-RIOLUZ Nº23.FORN.</v>
      </c>
      <c r="C22847" s="749" t="s">
        <v>51830</v>
      </c>
      <c r="D22847" s="749" t="s">
        <v>51831</v>
      </c>
      <c r="E22847" s="749" t="s">
        <v>51832</v>
      </c>
      <c r="F22847" s="749" t="s">
        <v>51833</v>
      </c>
      <c r="G22847" s="749" t="s">
        <v>51834</v>
      </c>
      <c r="H22847" s="749" t="s">
        <v>51835</v>
      </c>
      <c r="I22847" s="749" t="s">
        <v>30</v>
      </c>
      <c r="J22847" s="749" t="n">
        <v>29.72</v>
      </c>
    </row>
    <row collapsed="false" customFormat="false" customHeight="true" hidden="true" ht="12.75" outlineLevel="0" r="22848">
      <c r="A22848" s="749" t="s">
        <v>51836</v>
      </c>
      <c r="B22848" s="749" t="str">
        <f aca="false">C22848&amp;D22848&amp;E22848&amp;F22848&amp;G22848&amp;H22848</f>
        <v>LUMINARIA DECORATIVA LDRJ-15,P/LAMPADA FLUORESCENTE COMPACTA 26W,P/INSTALACAO EM PAREDE,CORPO E GRADE DE PROTECAO EM LIGA DE ALUMINIO FUNDIDO TIPO ASTM-SG-7A/SAE-23 PINTADOS C/TINTA ESMALTE COR CINZA MARTELADO,GRADE ROSQUEADA AO CORPO,REFRATOR EM VIDRO BOROSILICATO ROSQUEADO AO CORPO,RECEPTACULO P/BASE G-24D-3,CONFORME DESENHO A4-1905-PD EM-RIOLUZ Nº23.FORN.</v>
      </c>
      <c r="C22848" s="749" t="s">
        <v>51830</v>
      </c>
      <c r="D22848" s="749" t="s">
        <v>51831</v>
      </c>
      <c r="E22848" s="749" t="s">
        <v>51832</v>
      </c>
      <c r="F22848" s="749" t="s">
        <v>51833</v>
      </c>
      <c r="G22848" s="749" t="s">
        <v>51834</v>
      </c>
      <c r="H22848" s="749" t="s">
        <v>51835</v>
      </c>
      <c r="I22848" s="749" t="s">
        <v>30</v>
      </c>
      <c r="J22848" s="749" t="n">
        <v>29.72</v>
      </c>
    </row>
    <row collapsed="false" customFormat="false" customHeight="true" hidden="true" ht="12.75" outlineLevel="0" r="22849">
      <c r="A22849" s="749" t="s">
        <v>51837</v>
      </c>
      <c r="B22849" s="749" t="str">
        <f aca="false">C22849&amp;D22849&amp;E22849&amp;F22849&amp;G22849&amp;H22849</f>
        <v>LUMINARIA DECORATIVA LDRJ-15,P/LAMPADA FLUORESCENTE COMPACTA 26W,P/INSTALACAO NO TETO,CORPO E GRADE DE PROTECAO EM LIGADE ALUMINIO FUNDIDO TIPO ASTM-SG-7A/SAE-23 PINTADOS C/TINTAESMALTE COR CINZA MARTELADO,GRADE ROSQUEADA AO CORPO,REFRATOR EM VIDRO BOROSILICATO ROSQUEADO AO CORPO,RECEPTACULO P/BASE G-24D-3,CONFORME DESENHO A4-1905-PD EM-RIOLUZ Nº23.FORN.</v>
      </c>
      <c r="C22849" s="749" t="s">
        <v>51830</v>
      </c>
      <c r="D22849" s="749" t="s">
        <v>51838</v>
      </c>
      <c r="E22849" s="749" t="s">
        <v>51839</v>
      </c>
      <c r="F22849" s="749" t="s">
        <v>51840</v>
      </c>
      <c r="G22849" s="749" t="s">
        <v>51841</v>
      </c>
      <c r="H22849" s="749" t="s">
        <v>51842</v>
      </c>
      <c r="I22849" s="749" t="s">
        <v>30</v>
      </c>
      <c r="J22849" s="749" t="n">
        <v>348.9</v>
      </c>
    </row>
    <row collapsed="false" customFormat="false" customHeight="true" hidden="true" ht="12.75" outlineLevel="0" r="22850">
      <c r="A22850" s="749" t="s">
        <v>51843</v>
      </c>
      <c r="B22850" s="749" t="str">
        <f aca="false">C22850&amp;D22850&amp;E22850&amp;F22850&amp;G22850&amp;H22850</f>
        <v>LUMINARIA DECORATIVA LDRJ-15,P/LAMPADA FLUORESCENTE COMPACTA 26W,P/INSTALACAO NO TETO,CORPO E GRADE DE PROTECAO EM LIGADE ALUMINIO FUNDIDO TIPO ASTM-SG-7A/SAE-23 PINTADOS C/TINTAESMALTE COR CINZA MARTELADO,GRADE ROSQUEADA AO CORPO,REFRATOR EM VIDRO BOROSILICATO ROSQUEADO AO CORPO,RECEPTACULO P/BASE G-24D-3,CONFORME DESENHO A4-1905-PD EM-RIOLUZ Nº23.FORN.</v>
      </c>
      <c r="C22850" s="749" t="s">
        <v>51830</v>
      </c>
      <c r="D22850" s="749" t="s">
        <v>51838</v>
      </c>
      <c r="E22850" s="749" t="s">
        <v>51839</v>
      </c>
      <c r="F22850" s="749" t="s">
        <v>51840</v>
      </c>
      <c r="G22850" s="749" t="s">
        <v>51841</v>
      </c>
      <c r="H22850" s="749" t="s">
        <v>51842</v>
      </c>
      <c r="I22850" s="749" t="s">
        <v>30</v>
      </c>
      <c r="J22850" s="749" t="n">
        <v>348.9</v>
      </c>
    </row>
    <row collapsed="false" customFormat="false" customHeight="true" hidden="true" ht="12.75" outlineLevel="0" r="22851">
      <c r="A22851" s="749" t="s">
        <v>51844</v>
      </c>
      <c r="B22851" s="749" t="str">
        <f aca="false">C22851&amp;D22851&amp;E22851&amp;F22851&amp;G22851&amp;H22851</f>
        <v>LUMINARIA DECORATIVA LDRJ-06 P/LAMPADA A VAPOR DE SODIO OU MULTIVAPOR METALICO 70W,C/EQUIPAMENTO AUXILIAR INTEGRADO 220/250V(EM-RIOLUZ-30),ENCAIXE EM BASE DE SECAO RETANGULAR(A4-1819-PD EM-RIOLUZ-40),CORPO EM CHAPA ZINCADA C/PINTURA EXTERNADE ACABAMENTO EM PRETO SEMI-FOSCO,DIFUSOR EM VIDRO PLANO,CONFORME DESENHO A4-1817-PD E ESPECIFICACAO EM-RIOLUZ Nº23.FORN</v>
      </c>
      <c r="C22851" s="749" t="s">
        <v>51845</v>
      </c>
      <c r="D22851" s="749" t="s">
        <v>51846</v>
      </c>
      <c r="E22851" s="749" t="s">
        <v>51847</v>
      </c>
      <c r="F22851" s="749" t="s">
        <v>51848</v>
      </c>
      <c r="G22851" s="749" t="s">
        <v>51849</v>
      </c>
      <c r="H22851" s="749" t="s">
        <v>51850</v>
      </c>
      <c r="I22851" s="749" t="s">
        <v>30</v>
      </c>
      <c r="J22851" s="749" t="n">
        <v>572.96</v>
      </c>
    </row>
    <row collapsed="false" customFormat="false" customHeight="true" hidden="true" ht="12.75" outlineLevel="0" r="22852">
      <c r="A22852" s="749" t="s">
        <v>51851</v>
      </c>
      <c r="B22852" s="749" t="str">
        <f aca="false">C22852&amp;D22852&amp;E22852&amp;F22852&amp;G22852&amp;H22852</f>
        <v>LUMINARIA DECORATIVA LDRJ-06 P/LAMPADA A VAPOR DE SODIO OU MULTIVAPOR METALICO 70W,C/EQUIPAMENTO AUXILIAR INTEGRADO 220/250V(EM-RIOLUZ-30),ENCAIXE EM BASE DE SECAO RETANGULAR(A4-1819-PD EM-RIOLUZ-40),CORPO EM CHAPA ZINCADA C/PINTURA EXTERNADE ACABAMENTO EM PRETO SEMI-FOSCO,DIFUSOR EM VIDRO PLANO,CONFORME DESENHO A4-1817-PD E ESPECIFICACAO EM-RIOLUZ Nº23.FORN</v>
      </c>
      <c r="C22852" s="749" t="s">
        <v>51845</v>
      </c>
      <c r="D22852" s="749" t="s">
        <v>51846</v>
      </c>
      <c r="E22852" s="749" t="s">
        <v>51847</v>
      </c>
      <c r="F22852" s="749" t="s">
        <v>51848</v>
      </c>
      <c r="G22852" s="749" t="s">
        <v>51849</v>
      </c>
      <c r="H22852" s="749" t="s">
        <v>51850</v>
      </c>
      <c r="I22852" s="749" t="s">
        <v>30</v>
      </c>
      <c r="J22852" s="749" t="n">
        <v>572.96</v>
      </c>
    </row>
    <row collapsed="false" customFormat="false" customHeight="true" hidden="true" ht="12.75" outlineLevel="0" r="22853">
      <c r="A22853" s="749" t="s">
        <v>51852</v>
      </c>
      <c r="B22853" s="749" t="str">
        <f aca="false">C22853&amp;D22853&amp;E22853&amp;F22853&amp;G22853&amp;H22853</f>
        <v>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v>
      </c>
      <c r="C22853" s="749" t="s">
        <v>51853</v>
      </c>
      <c r="D22853" s="749" t="s">
        <v>51854</v>
      </c>
      <c r="E22853" s="749" t="s">
        <v>51855</v>
      </c>
      <c r="F22853" s="749" t="s">
        <v>51856</v>
      </c>
      <c r="G22853" s="749" t="s">
        <v>51857</v>
      </c>
      <c r="H22853" s="749" t="s">
        <v>51858</v>
      </c>
      <c r="I22853" s="749" t="s">
        <v>30</v>
      </c>
      <c r="J22853" s="749" t="n">
        <v>176.55</v>
      </c>
    </row>
    <row collapsed="false" customFormat="false" customHeight="true" hidden="true" ht="12.75" outlineLevel="0" r="22854">
      <c r="A22854" s="749" t="s">
        <v>51859</v>
      </c>
      <c r="B22854" s="749" t="str">
        <f aca="false">C22854&amp;D22854&amp;E22854&amp;F22854&amp;G22854&amp;H22854</f>
        <v>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v>
      </c>
      <c r="C22854" s="749" t="s">
        <v>51853</v>
      </c>
      <c r="D22854" s="749" t="s">
        <v>51854</v>
      </c>
      <c r="E22854" s="749" t="s">
        <v>51855</v>
      </c>
      <c r="F22854" s="749" t="s">
        <v>51856</v>
      </c>
      <c r="G22854" s="749" t="s">
        <v>51857</v>
      </c>
      <c r="H22854" s="749" t="s">
        <v>51858</v>
      </c>
      <c r="I22854" s="749" t="s">
        <v>30</v>
      </c>
      <c r="J22854" s="749" t="n">
        <v>176.55</v>
      </c>
    </row>
    <row collapsed="false" customFormat="false" customHeight="true" hidden="true" ht="12.75" outlineLevel="0" r="22855">
      <c r="A22855" s="749" t="s">
        <v>51860</v>
      </c>
      <c r="B22855" s="749" t="str">
        <f aca="false">C22855&amp;D22855&amp;E22855&amp;F22855&amp;G22855&amp;H22855</f>
        <v>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v>
      </c>
      <c r="C22855" s="749" t="s">
        <v>51861</v>
      </c>
      <c r="D22855" s="749" t="s">
        <v>51854</v>
      </c>
      <c r="E22855" s="749" t="s">
        <v>51855</v>
      </c>
      <c r="F22855" s="749" t="s">
        <v>51856</v>
      </c>
      <c r="G22855" s="749" t="s">
        <v>51857</v>
      </c>
      <c r="H22855" s="749" t="s">
        <v>51862</v>
      </c>
      <c r="I22855" s="749" t="s">
        <v>30</v>
      </c>
      <c r="J22855" s="749" t="n">
        <v>175.9</v>
      </c>
    </row>
    <row collapsed="false" customFormat="false" customHeight="true" hidden="true" ht="12.75" outlineLevel="0" r="22856">
      <c r="A22856" s="749" t="s">
        <v>51863</v>
      </c>
      <c r="B22856" s="749" t="str">
        <f aca="false">C22856&amp;D22856&amp;E22856&amp;F22856&amp;G22856&amp;H22856</f>
        <v>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v>
      </c>
      <c r="C22856" s="749" t="s">
        <v>51861</v>
      </c>
      <c r="D22856" s="749" t="s">
        <v>51854</v>
      </c>
      <c r="E22856" s="749" t="s">
        <v>51855</v>
      </c>
      <c r="F22856" s="749" t="s">
        <v>51856</v>
      </c>
      <c r="G22856" s="749" t="s">
        <v>51857</v>
      </c>
      <c r="H22856" s="749" t="s">
        <v>51862</v>
      </c>
      <c r="I22856" s="749" t="s">
        <v>30</v>
      </c>
      <c r="J22856" s="749" t="n">
        <v>175.9</v>
      </c>
    </row>
    <row collapsed="false" customFormat="false" customHeight="true" hidden="true" ht="12.75" outlineLevel="0" r="22857">
      <c r="A22857" s="749" t="s">
        <v>51864</v>
      </c>
      <c r="B22857" s="749" t="str">
        <f aca="false">C22857&amp;D22857&amp;E22857&amp;F22857&amp;G22857&amp;H22857</f>
        <v>LUMINARIA DECORATIVA LDRJ-06 P/LAMPADA A VAPOR DE SODIO OU MULTIVAPOR METALICO 150W,C/EQUIPAMENTO AUXILIAR INTEGRADO 220/250V(EM-RIOLUZ-30),ENCAIXE EM BASE DE SECAO RETANGULAR(A4-1819-PD EM-RIOLUZ-40),CORPO EM CHAPA ZINCADA C/PINTURA EXTERNA DE ACABAMENTO PRETO SEMI-FOSCO,DIFUSOR EM VIDRO PLANO,CONFORME DESENHO A4-1818-PD E ESPECIFICACAO EM-RIOLUZ Nº23.FORN.</v>
      </c>
      <c r="C22857" s="749" t="s">
        <v>51845</v>
      </c>
      <c r="D22857" s="749" t="s">
        <v>51865</v>
      </c>
      <c r="E22857" s="749" t="s">
        <v>51866</v>
      </c>
      <c r="F22857" s="749" t="s">
        <v>51867</v>
      </c>
      <c r="G22857" s="749" t="s">
        <v>51868</v>
      </c>
      <c r="H22857" s="749" t="s">
        <v>51869</v>
      </c>
      <c r="I22857" s="749" t="s">
        <v>30</v>
      </c>
      <c r="J22857" s="749" t="n">
        <v>572.96</v>
      </c>
    </row>
    <row collapsed="false" customFormat="false" customHeight="true" hidden="true" ht="12.75" outlineLevel="0" r="22858">
      <c r="A22858" s="749" t="s">
        <v>51870</v>
      </c>
      <c r="B22858" s="749" t="str">
        <f aca="false">C22858&amp;D22858&amp;E22858&amp;F22858&amp;G22858&amp;H22858</f>
        <v>LUMINARIA DECORATIVA LDRJ-06 P/LAMPADA A VAPOR DE SODIO OU MULTIVAPOR METALICO 150W,C/EQUIPAMENTO AUXILIAR INTEGRADO 220/250V(EM-RIOLUZ-30),ENCAIXE EM BASE DE SECAO RETANGULAR(A4-1819-PD EM-RIOLUZ-40),CORPO EM CHAPA ZINCADA C/PINTURA EXTERNA DE ACABAMENTO PRETO SEMI-FOSCO,DIFUSOR EM VIDRO PLANO,CONFORME DESENHO A4-1818-PD E ESPECIFICACAO EM-RIOLUZ Nº23.FORN.</v>
      </c>
      <c r="C22858" s="749" t="s">
        <v>51845</v>
      </c>
      <c r="D22858" s="749" t="s">
        <v>51865</v>
      </c>
      <c r="E22858" s="749" t="s">
        <v>51866</v>
      </c>
      <c r="F22858" s="749" t="s">
        <v>51867</v>
      </c>
      <c r="G22858" s="749" t="s">
        <v>51868</v>
      </c>
      <c r="H22858" s="749" t="s">
        <v>51869</v>
      </c>
      <c r="I22858" s="749" t="s">
        <v>30</v>
      </c>
      <c r="J22858" s="749" t="n">
        <v>572.96</v>
      </c>
    </row>
    <row collapsed="false" customFormat="false" customHeight="true" hidden="true" ht="12.75" outlineLevel="0" r="22859">
      <c r="A22859" s="749" t="s">
        <v>51871</v>
      </c>
      <c r="B22859" s="749" t="str">
        <f aca="false">C22859&amp;D22859&amp;E22859&amp;F22859&amp;G22859&amp;H22859</f>
        <v>LUMINARIA DECORATIVA LDRJ-16,PARA LAMPADA MULTIVAPOR METALICO DE 70/100/150W,PARA INSTALACAO EM PISO,RECEPTACULO E-27,CONFORME DESENHO A4-1904-PD EM-RIOLUZ N°23.FORNECIMENTO</v>
      </c>
      <c r="C22859" s="749" t="s">
        <v>51872</v>
      </c>
      <c r="D22859" s="749" t="s">
        <v>51873</v>
      </c>
      <c r="E22859" s="749" t="s">
        <v>51874</v>
      </c>
      <c r="I22859" s="749" t="s">
        <v>30</v>
      </c>
      <c r="J22859" s="749" t="n">
        <v>516.03</v>
      </c>
    </row>
    <row collapsed="false" customFormat="false" customHeight="true" hidden="true" ht="12.75" outlineLevel="0" r="22860">
      <c r="A22860" s="749" t="s">
        <v>51875</v>
      </c>
      <c r="B22860" s="749" t="str">
        <f aca="false">C22860&amp;D22860&amp;E22860&amp;F22860&amp;G22860&amp;H22860</f>
        <v>LUMINARIA DECORATIVA LDRJ-16,PARA LAMPADA MULTIVAPOR METALICO DE 70/100/150W,PARA INSTALACAO EM PISO,RECEPTACULO E-27,CONFORME DESENHO A4-1904-PD EM-RIOLUZ N°23.FORNECIMENTO</v>
      </c>
      <c r="C22860" s="749" t="s">
        <v>51872</v>
      </c>
      <c r="D22860" s="749" t="s">
        <v>51873</v>
      </c>
      <c r="E22860" s="749" t="s">
        <v>51874</v>
      </c>
      <c r="I22860" s="749" t="s">
        <v>30</v>
      </c>
      <c r="J22860" s="749" t="n">
        <v>516.03</v>
      </c>
    </row>
    <row collapsed="false" customFormat="false" customHeight="true" hidden="true" ht="12.75" outlineLevel="0" r="22861">
      <c r="A22861" s="749" t="s">
        <v>51876</v>
      </c>
      <c r="B22861" s="749" t="str">
        <f aca="false">C22861&amp;D22861&amp;E22861&amp;F22861&amp;G22861&amp;H22861</f>
        <v>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v>
      </c>
      <c r="C22861" s="749" t="s">
        <v>51877</v>
      </c>
      <c r="D22861" s="749" t="s">
        <v>51878</v>
      </c>
      <c r="E22861" s="749" t="s">
        <v>51879</v>
      </c>
      <c r="F22861" s="749" t="s">
        <v>51880</v>
      </c>
      <c r="G22861" s="749" t="s">
        <v>51881</v>
      </c>
      <c r="H22861" s="749" t="s">
        <v>51882</v>
      </c>
      <c r="I22861" s="749" t="s">
        <v>30</v>
      </c>
      <c r="J22861" s="749" t="n">
        <v>686.21</v>
      </c>
    </row>
    <row collapsed="false" customFormat="false" customHeight="true" hidden="true" ht="12.75" outlineLevel="0" r="22862">
      <c r="A22862" s="749" t="s">
        <v>51883</v>
      </c>
      <c r="B22862" s="749" t="str">
        <f aca="false">C22862&amp;D22862&amp;E22862&amp;F22862&amp;G22862&amp;H22862</f>
        <v>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v>
      </c>
      <c r="C22862" s="749" t="s">
        <v>51877</v>
      </c>
      <c r="D22862" s="749" t="s">
        <v>51878</v>
      </c>
      <c r="E22862" s="749" t="s">
        <v>51879</v>
      </c>
      <c r="F22862" s="749" t="s">
        <v>51880</v>
      </c>
      <c r="G22862" s="749" t="s">
        <v>51881</v>
      </c>
      <c r="H22862" s="749" t="s">
        <v>51882</v>
      </c>
      <c r="I22862" s="749" t="s">
        <v>30</v>
      </c>
      <c r="J22862" s="749" t="n">
        <v>686.21</v>
      </c>
    </row>
    <row collapsed="false" customFormat="false" customHeight="true" hidden="true" ht="51" outlineLevel="0" r="22863">
      <c r="A22863" s="749" t="s">
        <v>51884</v>
      </c>
      <c r="B22863" s="758" t="str">
        <f aca="false">C22863&amp;D22863&amp;E22863&amp;F22863&amp;G22863&amp;H22863</f>
        <v>LUMINARIA DECORATIVA LDRJ-11 PARA LAMPADA MVM 150W,COM EQUIPAMENTO AUXILIAR INTEGRADO,PROJETOR PARA VAPOR DE METALICO BILATERAL 150W,REBATEDOR E SUPORTE(CONJUNTO COMPLETO).CONFORME ESPECIFICACAO EM-RIOLUZ-23,DESENHO A4-1863-PD(ULTIMA REVISAO).FORNECIMENTO</v>
      </c>
      <c r="C22863" s="749" t="s">
        <v>51885</v>
      </c>
      <c r="D22863" s="749" t="s">
        <v>51886</v>
      </c>
      <c r="E22863" s="749" t="s">
        <v>51887</v>
      </c>
      <c r="F22863" s="749" t="s">
        <v>51888</v>
      </c>
      <c r="G22863" s="749" t="s">
        <v>51889</v>
      </c>
      <c r="I22863" s="749" t="s">
        <v>30</v>
      </c>
      <c r="J22863" s="749" t="n">
        <v>3700.65</v>
      </c>
    </row>
    <row collapsed="false" customFormat="false" customHeight="true" hidden="true" ht="51" outlineLevel="0" r="22864">
      <c r="A22864" s="749" t="s">
        <v>51890</v>
      </c>
      <c r="B22864" s="758" t="str">
        <f aca="false">C22864&amp;D22864&amp;E22864&amp;F22864&amp;G22864&amp;H22864</f>
        <v>LUMINARIA DECORATIVA LDRJ-11 PARA LAMPADA MVM 150W,COM EQUIPAMENTO AUXILIAR INTEGRADO,PROJETOR PARA VAPOR DE METALICO BILATERAL 150W,REBATEDOR E SUPORTE(CONJUNTO COMPLETO).CONFORME ESPECIFICACAO EM-RIOLUZ-23,DESENHO A4-1863-PD(ULTIMA REVISAO).FORNECIMENTO</v>
      </c>
      <c r="C22864" s="749" t="s">
        <v>51885</v>
      </c>
      <c r="D22864" s="749" t="s">
        <v>51886</v>
      </c>
      <c r="E22864" s="749" t="s">
        <v>51887</v>
      </c>
      <c r="F22864" s="749" t="s">
        <v>51888</v>
      </c>
      <c r="G22864" s="749" t="s">
        <v>51889</v>
      </c>
      <c r="I22864" s="749" t="s">
        <v>30</v>
      </c>
      <c r="J22864" s="749" t="n">
        <v>3700.65</v>
      </c>
    </row>
    <row collapsed="false" customFormat="false" customHeight="true" hidden="true" ht="63.75" outlineLevel="0" r="22865">
      <c r="A22865" s="749" t="s">
        <v>51891</v>
      </c>
      <c r="B22865" s="758" t="str">
        <f aca="false">C22865&amp;D22865&amp;E22865&amp;F22865&amp;G22865&amp;H22865</f>
        <v>PROJETOR PRJ-04,MODELO 2,P/LAMPADA VAPOR DE MERCURIO 125W,VAPOR DE SODIO OU MULTIVAPOR METALICO 70W E FLUORESCENTE COMPACTA,LIGA DE ALUMINIO FUNDIDO,TIPO ASTM-SG-70A/SAE 323,REFLETOR CHAPA DE ALUMINIO ESTAMPADO DE ALTA PUREZA(99,85%AL),VISOR VIDRO PLANO,RESISTENTE A IMPACTOS E CHOQUE TERMICO,CONFORME DESENHO A4-1283-PD E ESPECIFICACAO EM-RIOLUZ Nº20.FORN.</v>
      </c>
      <c r="C22865" s="749" t="s">
        <v>51892</v>
      </c>
      <c r="D22865" s="749" t="s">
        <v>51893</v>
      </c>
      <c r="E22865" s="749" t="s">
        <v>51894</v>
      </c>
      <c r="F22865" s="749" t="s">
        <v>51895</v>
      </c>
      <c r="G22865" s="749" t="s">
        <v>51896</v>
      </c>
      <c r="H22865" s="749" t="s">
        <v>51897</v>
      </c>
      <c r="I22865" s="749" t="s">
        <v>30</v>
      </c>
      <c r="J22865" s="749" t="n">
        <v>40.4</v>
      </c>
    </row>
    <row collapsed="false" customFormat="false" customHeight="true" hidden="true" ht="63.75" outlineLevel="0" r="22866">
      <c r="A22866" s="749" t="s">
        <v>51898</v>
      </c>
      <c r="B22866" s="758" t="str">
        <f aca="false">C22866&amp;D22866&amp;E22866&amp;F22866&amp;G22866&amp;H22866</f>
        <v>PROJETOR PRJ-04,MODELO 2,P/LAMPADA VAPOR DE MERCURIO 125W,VAPOR DE SODIO OU MULTIVAPOR METALICO 70W E FLUORESCENTE COMPACTA,LIGA DE ALUMINIO FUNDIDO,TIPO ASTM-SG-70A/SAE 323,REFLETOR CHAPA DE ALUMINIO ESTAMPADO DE ALTA PUREZA(99,85%AL),VISOR VIDRO PLANO,RESISTENTE A IMPACTOS E CHOQUE TERMICO,CONFORME DESENHO A4-1283-PD E ESPECIFICACAO EM-RIOLUZ Nº20.FORN.</v>
      </c>
      <c r="C22866" s="749" t="s">
        <v>51892</v>
      </c>
      <c r="D22866" s="749" t="s">
        <v>51893</v>
      </c>
      <c r="E22866" s="749" t="s">
        <v>51894</v>
      </c>
      <c r="F22866" s="749" t="s">
        <v>51895</v>
      </c>
      <c r="G22866" s="749" t="s">
        <v>51896</v>
      </c>
      <c r="H22866" s="749" t="s">
        <v>51897</v>
      </c>
      <c r="I22866" s="749" t="s">
        <v>30</v>
      </c>
      <c r="J22866" s="749" t="n">
        <v>40.4</v>
      </c>
    </row>
    <row collapsed="false" customFormat="false" customHeight="true" hidden="true" ht="25.5" outlineLevel="0" r="22867">
      <c r="A22867" s="749" t="s">
        <v>51899</v>
      </c>
      <c r="B22867" s="758" t="str">
        <f aca="false">C22867&amp;D22867&amp;E22867&amp;F22867&amp;G22867&amp;H22867</f>
        <v>PROJETOR,TIPO PRJ-19/1.2,PARA 1 LAMPADA DE MULTIVAPOR METALICO(MVM)TD DE 150W,CONTATO BILATERAL,COM EQUIPAMENTO AUXILIARINTEGRADO E LAMPADA.FORNECIMENTO</v>
      </c>
      <c r="C22867" s="749" t="s">
        <v>51900</v>
      </c>
      <c r="D22867" s="749" t="s">
        <v>51901</v>
      </c>
      <c r="E22867" s="749" t="s">
        <v>51902</v>
      </c>
      <c r="I22867" s="749" t="s">
        <v>30</v>
      </c>
      <c r="J22867" s="749" t="n">
        <v>81.14</v>
      </c>
    </row>
    <row collapsed="false" customFormat="false" customHeight="true" hidden="true" ht="25.5" outlineLevel="0" r="22868">
      <c r="A22868" s="749" t="s">
        <v>51903</v>
      </c>
      <c r="B22868" s="758" t="str">
        <f aca="false">C22868&amp;D22868&amp;E22868&amp;F22868&amp;G22868&amp;H22868</f>
        <v>PROJETOR,TIPO PRJ-19/1.2,PARA 1 LAMPADA DE MULTIVAPOR METALICO(MVM)TD DE 150W,CONTATO BILATERAL,COM EQUIPAMENTO AUXILIARINTEGRADO E LAMPADA.FORNECIMENTO</v>
      </c>
      <c r="C22868" s="749" t="s">
        <v>51900</v>
      </c>
      <c r="D22868" s="749" t="s">
        <v>51901</v>
      </c>
      <c r="E22868" s="749" t="s">
        <v>51902</v>
      </c>
      <c r="I22868" s="749" t="s">
        <v>30</v>
      </c>
      <c r="J22868" s="749" t="n">
        <v>81.14</v>
      </c>
    </row>
    <row collapsed="false" customFormat="false" customHeight="true" hidden="true" ht="63.75" outlineLevel="0" r="22869">
      <c r="A22869" s="749" t="s">
        <v>51904</v>
      </c>
      <c r="B22869" s="758" t="str">
        <f aca="false">C22869&amp;D22869&amp;E22869&amp;F22869&amp;G22869&amp;H22869</f>
        <v>PROJETOR PRJ-15,MODELO 4,C/LAMPADA MULTIVAPOR METALICO 175W,C/EQUIPAMENTO AUXILIAR INTEGRADO MVM 175W/220V,LIGA DE ALUMINIO INJETADO,REFLETOR EM ALUMINIO ESTAMPADO DE ALTA PUREZA(99,85%),DISPOSITIVO P/MONTAGEM GIRATORIA POR ROSCA DE 15MM,ACABAMENTO EM PINTURA ELETROSTATICA NA COR BRONZE ESCURA,CONFORME DESENHO A3-1862-PD E ESPECIFICACAO EM-RIOLUZ Nº20.FORN.</v>
      </c>
      <c r="C22869" s="749" t="s">
        <v>51905</v>
      </c>
      <c r="D22869" s="749" t="s">
        <v>51906</v>
      </c>
      <c r="E22869" s="749" t="s">
        <v>51907</v>
      </c>
      <c r="F22869" s="749" t="s">
        <v>51908</v>
      </c>
      <c r="G22869" s="749" t="s">
        <v>51909</v>
      </c>
      <c r="H22869" s="749" t="s">
        <v>51910</v>
      </c>
      <c r="I22869" s="749" t="s">
        <v>30</v>
      </c>
      <c r="J22869" s="749" t="n">
        <v>420.54</v>
      </c>
    </row>
    <row collapsed="false" customFormat="false" customHeight="true" hidden="true" ht="63.75" outlineLevel="0" r="22870">
      <c r="A22870" s="749" t="s">
        <v>51911</v>
      </c>
      <c r="B22870" s="758" t="str">
        <f aca="false">C22870&amp;D22870&amp;E22870&amp;F22870&amp;G22870&amp;H22870</f>
        <v>PROJETOR PRJ-15,MODELO 4,C/LAMPADA MULTIVAPOR METALICO 175W,C/EQUIPAMENTO AUXILIAR INTEGRADO MVM 175W/220V,LIGA DE ALUMINIO INJETADO,REFLETOR EM ALUMINIO ESTAMPADO DE ALTA PUREZA(99,85%),DISPOSITIVO P/MONTAGEM GIRATORIA POR ROSCA DE 15MM,ACABAMENTO EM PINTURA ELETROSTATICA NA COR BRONZE ESCURA,CONFORME DESENHO A3-1862-PD E ESPECIFICACAO EM-RIOLUZ Nº20.FORN.</v>
      </c>
      <c r="C22870" s="749" t="s">
        <v>51905</v>
      </c>
      <c r="D22870" s="749" t="s">
        <v>51906</v>
      </c>
      <c r="E22870" s="749" t="s">
        <v>51907</v>
      </c>
      <c r="F22870" s="749" t="s">
        <v>51908</v>
      </c>
      <c r="G22870" s="749" t="s">
        <v>51909</v>
      </c>
      <c r="H22870" s="749" t="s">
        <v>51910</v>
      </c>
      <c r="I22870" s="749" t="s">
        <v>30</v>
      </c>
      <c r="J22870" s="749" t="n">
        <v>420.54</v>
      </c>
    </row>
    <row collapsed="false" customFormat="false" customHeight="true" hidden="true" ht="63.75" outlineLevel="0" r="22871">
      <c r="A22871" s="749" t="s">
        <v>51912</v>
      </c>
      <c r="B22871" s="758" t="str">
        <f aca="false">C22871&amp;D22871&amp;E22871&amp;F22871&amp;G22871&amp;H22871</f>
        <v>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v>
      </c>
      <c r="C22871" s="749" t="s">
        <v>51913</v>
      </c>
      <c r="D22871" s="749" t="s">
        <v>51914</v>
      </c>
      <c r="E22871" s="749" t="s">
        <v>51915</v>
      </c>
      <c r="F22871" s="749" t="s">
        <v>51916</v>
      </c>
      <c r="G22871" s="749" t="s">
        <v>51917</v>
      </c>
      <c r="H22871" s="749" t="s">
        <v>51918</v>
      </c>
      <c r="I22871" s="749" t="s">
        <v>30</v>
      </c>
      <c r="J22871" s="749" t="n">
        <v>446.14</v>
      </c>
    </row>
    <row collapsed="false" customFormat="false" customHeight="true" hidden="true" ht="63.75" outlineLevel="0" r="22872">
      <c r="A22872" s="749" t="s">
        <v>51919</v>
      </c>
      <c r="B22872" s="758" t="str">
        <f aca="false">C22872&amp;D22872&amp;E22872&amp;F22872&amp;G22872&amp;H22872</f>
        <v>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v>
      </c>
      <c r="C22872" s="749" t="s">
        <v>51913</v>
      </c>
      <c r="D22872" s="749" t="s">
        <v>51914</v>
      </c>
      <c r="E22872" s="749" t="s">
        <v>51915</v>
      </c>
      <c r="F22872" s="749" t="s">
        <v>51916</v>
      </c>
      <c r="G22872" s="749" t="s">
        <v>51917</v>
      </c>
      <c r="H22872" s="749" t="s">
        <v>51918</v>
      </c>
      <c r="I22872" s="749" t="s">
        <v>30</v>
      </c>
      <c r="J22872" s="749" t="n">
        <v>446.14</v>
      </c>
    </row>
    <row collapsed="false" customFormat="false" customHeight="true" hidden="true" ht="63.75" outlineLevel="0" r="22873">
      <c r="A22873" s="749" t="s">
        <v>51920</v>
      </c>
      <c r="B22873" s="758" t="str">
        <f aca="false">C22873&amp;D22873&amp;E22873&amp;F22873&amp;G22873&amp;H22873</f>
        <v>PROJETOR PRJ-01,MODELO 3,P/LAMPADA A VAPOR DE SODIO OU MULTIVAPOR METALICO 250/400W TUBULAR E VAPOR DE MERCURIO 250W A 400W,EM LIGA DE ALUMINIO FUNDIDO TIPO ASTM-SG-70A OU SAE 323,VISOR DE VIDRO PLANO,INCOLOR,TEMPERADO,RESISTENTE A IMPACTOSE CHOQUE TERMICO,SUPORTE TIPO "U",CONFORME DESENHO A4-1188-PD E ESPECIFICACAO EM-RIOLUZ Nº20.FORNECIMENTO</v>
      </c>
      <c r="C22873" s="749" t="s">
        <v>51921</v>
      </c>
      <c r="D22873" s="749" t="s">
        <v>51922</v>
      </c>
      <c r="E22873" s="749" t="s">
        <v>51923</v>
      </c>
      <c r="F22873" s="749" t="s">
        <v>51924</v>
      </c>
      <c r="G22873" s="749" t="s">
        <v>51925</v>
      </c>
      <c r="H22873" s="749" t="s">
        <v>51926</v>
      </c>
      <c r="I22873" s="749" t="s">
        <v>30</v>
      </c>
      <c r="J22873" s="749" t="n">
        <v>425.05</v>
      </c>
    </row>
    <row collapsed="false" customFormat="false" customHeight="true" hidden="true" ht="63.75" outlineLevel="0" r="22874">
      <c r="A22874" s="749" t="s">
        <v>51927</v>
      </c>
      <c r="B22874" s="758" t="str">
        <f aca="false">C22874&amp;D22874&amp;E22874&amp;F22874&amp;G22874&amp;H22874</f>
        <v>PROJETOR PRJ-01,MODELO 3,P/LAMPADA A VAPOR DE SODIO OU MULTIVAPOR METALICO 250/400W TUBULAR E VAPOR DE MERCURIO 250W A 400W,EM LIGA DE ALUMINIO FUNDIDO TIPO ASTM-SG-70A OU SAE 323,VISOR DE VIDRO PLANO,INCOLOR,TEMPERADO,RESISTENTE A IMPACTOSE CHOQUE TERMICO,SUPORTE TIPO "U",CONFORME DESENHO A4-1188-PD E ESPECIFICACAO EM-RIOLUZ Nº20.FORNECIMENTO</v>
      </c>
      <c r="C22874" s="749" t="s">
        <v>51921</v>
      </c>
      <c r="D22874" s="749" t="s">
        <v>51922</v>
      </c>
      <c r="E22874" s="749" t="s">
        <v>51923</v>
      </c>
      <c r="F22874" s="749" t="s">
        <v>51924</v>
      </c>
      <c r="G22874" s="749" t="s">
        <v>51925</v>
      </c>
      <c r="H22874" s="749" t="s">
        <v>51926</v>
      </c>
      <c r="I22874" s="749" t="s">
        <v>30</v>
      </c>
      <c r="J22874" s="749" t="n">
        <v>425.05</v>
      </c>
    </row>
    <row collapsed="false" customFormat="false" customHeight="true" hidden="true" ht="63.75" outlineLevel="0" r="22875">
      <c r="A22875" s="749" t="s">
        <v>51928</v>
      </c>
      <c r="B22875" s="758" t="str">
        <f aca="false">C22875&amp;D22875&amp;E22875&amp;F22875&amp;G22875&amp;H22875</f>
        <v>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v>
      </c>
      <c r="C22875" s="749" t="s">
        <v>51929</v>
      </c>
      <c r="D22875" s="749" t="s">
        <v>51930</v>
      </c>
      <c r="E22875" s="749" t="s">
        <v>51931</v>
      </c>
      <c r="F22875" s="749" t="s">
        <v>51932</v>
      </c>
      <c r="G22875" s="749" t="s">
        <v>51933</v>
      </c>
      <c r="H22875" s="749" t="s">
        <v>51934</v>
      </c>
      <c r="I22875" s="749" t="s">
        <v>30</v>
      </c>
      <c r="J22875" s="749" t="n">
        <v>396.77</v>
      </c>
    </row>
    <row collapsed="false" customFormat="false" customHeight="true" hidden="true" ht="63.75" outlineLevel="0" r="22876">
      <c r="A22876" s="749" t="s">
        <v>51935</v>
      </c>
      <c r="B22876" s="758" t="str">
        <f aca="false">C22876&amp;D22876&amp;E22876&amp;F22876&amp;G22876&amp;H22876</f>
        <v>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v>
      </c>
      <c r="C22876" s="749" t="s">
        <v>51929</v>
      </c>
      <c r="D22876" s="749" t="s">
        <v>51930</v>
      </c>
      <c r="E22876" s="749" t="s">
        <v>51931</v>
      </c>
      <c r="F22876" s="749" t="s">
        <v>51932</v>
      </c>
      <c r="G22876" s="749" t="s">
        <v>51933</v>
      </c>
      <c r="H22876" s="749" t="s">
        <v>51934</v>
      </c>
      <c r="I22876" s="749" t="s">
        <v>30</v>
      </c>
      <c r="J22876" s="749" t="n">
        <v>396.77</v>
      </c>
    </row>
    <row collapsed="false" customFormat="false" customHeight="true" hidden="true" ht="63.75" outlineLevel="0" r="22877">
      <c r="A22877" s="749" t="s">
        <v>51936</v>
      </c>
      <c r="B22877" s="758" t="str">
        <f aca="false">C22877&amp;D22877&amp;E22877&amp;F22877&amp;G22877&amp;H22877</f>
        <v>PROJETOR PRJ-01,MODELO IP-67,P/LAMPADA A VAPOR DE SODIO OU MULTIVAPOR METALICO DE 250/400W TUBULAR,EM LIGA DE ALUMINIO FUNDIDO TIPO ASTM-SG-70A OU SAE 323,VISOR DE VIDRO PLANO,INCOLOR,TEMPERADO,RESISTENTE A IMPACTOS E CHOQUE TERMICO,GRAU DEPROTECAO MINIMO=IP67,SUPORTE TIPO "U",FERRO GALVANIZADO PORIMERSAO A QUENTE,CONFORME ESPECIFICACAO EM-RIOLUZ Nº20.FORN.</v>
      </c>
      <c r="C22877" s="749" t="s">
        <v>51937</v>
      </c>
      <c r="D22877" s="749" t="s">
        <v>51938</v>
      </c>
      <c r="E22877" s="749" t="s">
        <v>51939</v>
      </c>
      <c r="F22877" s="749" t="s">
        <v>51940</v>
      </c>
      <c r="G22877" s="749" t="s">
        <v>51941</v>
      </c>
      <c r="H22877" s="749" t="s">
        <v>51942</v>
      </c>
      <c r="I22877" s="749" t="s">
        <v>30</v>
      </c>
      <c r="J22877" s="749" t="n">
        <v>580</v>
      </c>
    </row>
    <row collapsed="false" customFormat="false" customHeight="true" hidden="true" ht="63.75" outlineLevel="0" r="22878">
      <c r="A22878" s="749" t="s">
        <v>51943</v>
      </c>
      <c r="B22878" s="758" t="str">
        <f aca="false">C22878&amp;D22878&amp;E22878&amp;F22878&amp;G22878&amp;H22878</f>
        <v>PROJETOR PRJ-01,MODELO IP-67,P/LAMPADA A VAPOR DE SODIO OU MULTIVAPOR METALICO DE 250/400W TUBULAR,EM LIGA DE ALUMINIO FUNDIDO TIPO ASTM-SG-70A OU SAE 323,VISOR DE VIDRO PLANO,INCOLOR,TEMPERADO,RESISTENTE A IMPACTOS E CHOQUE TERMICO,GRAU DEPROTECAO MINIMO=IP67,SUPORTE TIPO "U",FERRO GALVANIZADO PORIMERSAO A QUENTE,CONFORME ESPECIFICACAO EM-RIOLUZ Nº20.FORN.</v>
      </c>
      <c r="C22878" s="749" t="s">
        <v>51937</v>
      </c>
      <c r="D22878" s="749" t="s">
        <v>51938</v>
      </c>
      <c r="E22878" s="749" t="s">
        <v>51939</v>
      </c>
      <c r="F22878" s="749" t="s">
        <v>51940</v>
      </c>
      <c r="G22878" s="749" t="s">
        <v>51941</v>
      </c>
      <c r="H22878" s="749" t="s">
        <v>51942</v>
      </c>
      <c r="I22878" s="749" t="s">
        <v>30</v>
      </c>
      <c r="J22878" s="749" t="n">
        <v>580</v>
      </c>
    </row>
    <row collapsed="false" customFormat="false" customHeight="true" hidden="true" ht="51" outlineLevel="0" r="22879">
      <c r="A22879" s="749" t="s">
        <v>51944</v>
      </c>
      <c r="B22879" s="758" t="str">
        <f aca="false">C22879&amp;D22879&amp;E22879&amp;F22879&amp;G22879&amp;H22879</f>
        <v>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v>
      </c>
      <c r="C22879" s="749" t="s">
        <v>51945</v>
      </c>
      <c r="D22879" s="749" t="s">
        <v>51946</v>
      </c>
      <c r="E22879" s="749" t="s">
        <v>51947</v>
      </c>
      <c r="F22879" s="749" t="s">
        <v>51948</v>
      </c>
      <c r="G22879" s="749" t="s">
        <v>51949</v>
      </c>
      <c r="H22879" s="749" t="s">
        <v>51950</v>
      </c>
      <c r="I22879" s="749" t="s">
        <v>30</v>
      </c>
      <c r="J22879" s="749" t="n">
        <v>982.12</v>
      </c>
    </row>
    <row collapsed="false" customFormat="false" customHeight="true" hidden="true" ht="51" outlineLevel="0" r="22880">
      <c r="A22880" s="749" t="s">
        <v>51951</v>
      </c>
      <c r="B22880" s="758" t="str">
        <f aca="false">C22880&amp;D22880&amp;E22880&amp;F22880&amp;G22880&amp;H22880</f>
        <v>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v>
      </c>
      <c r="C22880" s="749" t="s">
        <v>51945</v>
      </c>
      <c r="D22880" s="749" t="s">
        <v>51946</v>
      </c>
      <c r="E22880" s="749" t="s">
        <v>51947</v>
      </c>
      <c r="F22880" s="749" t="s">
        <v>51948</v>
      </c>
      <c r="G22880" s="749" t="s">
        <v>51949</v>
      </c>
      <c r="H22880" s="749" t="s">
        <v>51950</v>
      </c>
      <c r="I22880" s="749" t="s">
        <v>30</v>
      </c>
      <c r="J22880" s="749" t="n">
        <v>982.12</v>
      </c>
    </row>
    <row collapsed="false" customFormat="false" customHeight="true" hidden="true" ht="51" outlineLevel="0" r="22881">
      <c r="A22881" s="749" t="s">
        <v>51952</v>
      </c>
      <c r="B22881" s="758" t="str">
        <f aca="false">C22881&amp;D22881&amp;E22881&amp;F22881&amp;G22881&amp;H22881</f>
        <v>PROJETOR PRJ-28,P/UMA LAMPADA VAPOR DE SODIO DE 50/70/100/150W OU MULTIVAPOR METALICO DE 35/70/100/150W TUBULAR,C/EQUIPAMENTO AUXILIAR INTEGRADO,EM LIGA DE ALUMINIO INJETADO A ALTA PRESSAO-IP65.REFLETOR EM CHAPA DE ALUMINIO DE ALTA PUREZA(99,50%)ESTAMPADO,ANODIZADO E ABRILHANTADO QUIMICAMENTE,CONFORME ESPECIFICACAO EM-RIOLUZ-71.FORNECIMENTO</v>
      </c>
      <c r="C22881" s="749" t="s">
        <v>51953</v>
      </c>
      <c r="D22881" s="749" t="s">
        <v>51954</v>
      </c>
      <c r="E22881" s="749" t="s">
        <v>51955</v>
      </c>
      <c r="F22881" s="749" t="s">
        <v>51956</v>
      </c>
      <c r="G22881" s="749" t="s">
        <v>51957</v>
      </c>
      <c r="H22881" s="749" t="s">
        <v>51958</v>
      </c>
      <c r="I22881" s="749" t="s">
        <v>30</v>
      </c>
      <c r="J22881" s="749" t="n">
        <v>440</v>
      </c>
    </row>
    <row collapsed="false" customFormat="false" customHeight="true" hidden="true" ht="51" outlineLevel="0" r="22882">
      <c r="A22882" s="749" t="s">
        <v>51959</v>
      </c>
      <c r="B22882" s="758" t="str">
        <f aca="false">C22882&amp;D22882&amp;E22882&amp;F22882&amp;G22882&amp;H22882</f>
        <v>PROJETOR PRJ-28,P/UMA LAMPADA VAPOR DE SODIO DE 50/70/100/150W OU MULTIVAPOR METALICO DE 35/70/100/150W TUBULAR,C/EQUIPAMENTO AUXILIAR INTEGRADO,EM LIGA DE ALUMINIO INJETADO A ALTA PRESSAO-IP65.REFLETOR EM CHAPA DE ALUMINIO DE ALTA PUREZA(99,50%)ESTAMPADO,ANODIZADO E ABRILHANTADO QUIMICAMENTE,CONFORME ESPECIFICACAO EM-RIOLUZ-71.FORNECIMENTO</v>
      </c>
      <c r="C22882" s="749" t="s">
        <v>51953</v>
      </c>
      <c r="D22882" s="749" t="s">
        <v>51954</v>
      </c>
      <c r="E22882" s="749" t="s">
        <v>51955</v>
      </c>
      <c r="F22882" s="749" t="s">
        <v>51956</v>
      </c>
      <c r="G22882" s="749" t="s">
        <v>51957</v>
      </c>
      <c r="H22882" s="749" t="s">
        <v>51958</v>
      </c>
      <c r="I22882" s="749" t="s">
        <v>30</v>
      </c>
      <c r="J22882" s="749" t="n">
        <v>440</v>
      </c>
    </row>
    <row collapsed="false" customFormat="false" customHeight="true" hidden="true" ht="63.75" outlineLevel="0" r="22883">
      <c r="A22883" s="749" t="s">
        <v>51960</v>
      </c>
      <c r="B22883" s="758" t="str">
        <f aca="false">C22883&amp;D22883&amp;E22883&amp;F22883&amp;G22883&amp;H22883</f>
        <v>PROJETOR PRJ-08,MODELO 2,P/2 LAMPADAS A VAPOR DE SODIO OU MULTIVAPOR METALICO 400W TUBULAR,EM LIGA DE ALUMINIO FUNDIDO TIPO ASTM-SG-70A OU SAE 323,REFLETOR INTERNO EM ALUMINIO ALTA PUREZA(99,85%AL),VISOR DE VIDRO PLANO,INCOLOR,TEMPERADO,RESISTENTE A IMPACTOS E CHOQUE TERMICO,SUPORTE TIPO "U",CONFORME DESENHO A4-1625-PD E ESPECIFICACAO EM-RIOLUZ Nº20.FORN.</v>
      </c>
      <c r="C22883" s="749" t="s">
        <v>51961</v>
      </c>
      <c r="D22883" s="749" t="s">
        <v>51962</v>
      </c>
      <c r="E22883" s="749" t="s">
        <v>51963</v>
      </c>
      <c r="F22883" s="749" t="s">
        <v>51964</v>
      </c>
      <c r="G22883" s="749" t="s">
        <v>51965</v>
      </c>
      <c r="H22883" s="749" t="s">
        <v>51966</v>
      </c>
      <c r="I22883" s="749" t="s">
        <v>30</v>
      </c>
      <c r="J22883" s="749" t="n">
        <v>1096.39</v>
      </c>
    </row>
    <row collapsed="false" customFormat="false" customHeight="true" hidden="true" ht="63.75" outlineLevel="0" r="22884">
      <c r="A22884" s="749" t="s">
        <v>51967</v>
      </c>
      <c r="B22884" s="758" t="str">
        <f aca="false">C22884&amp;D22884&amp;E22884&amp;F22884&amp;G22884&amp;H22884</f>
        <v>PROJETOR PRJ-08,MODELO 2,P/2 LAMPADAS A VAPOR DE SODIO OU MULTIVAPOR METALICO 400W TUBULAR,EM LIGA DE ALUMINIO FUNDIDO TIPO ASTM-SG-70A OU SAE 323,REFLETOR INTERNO EM ALUMINIO ALTA PUREZA(99,85%AL),VISOR DE VIDRO PLANO,INCOLOR,TEMPERADO,RESISTENTE A IMPACTOS E CHOQUE TERMICO,SUPORTE TIPO "U",CONFORME DESENHO A4-1625-PD E ESPECIFICACAO EM-RIOLUZ Nº20.FORN.</v>
      </c>
      <c r="C22884" s="749" t="s">
        <v>51961</v>
      </c>
      <c r="D22884" s="749" t="s">
        <v>51962</v>
      </c>
      <c r="E22884" s="749" t="s">
        <v>51963</v>
      </c>
      <c r="F22884" s="749" t="s">
        <v>51964</v>
      </c>
      <c r="G22884" s="749" t="s">
        <v>51965</v>
      </c>
      <c r="H22884" s="749" t="s">
        <v>51966</v>
      </c>
      <c r="I22884" s="749" t="s">
        <v>30</v>
      </c>
      <c r="J22884" s="749" t="n">
        <v>1096.39</v>
      </c>
    </row>
    <row collapsed="false" customFormat="false" customHeight="true" hidden="true" ht="12.75" outlineLevel="0" r="22885">
      <c r="A22885" s="749" t="s">
        <v>51968</v>
      </c>
      <c r="B22885" s="749" t="str">
        <f aca="false">C22885&amp;D22885&amp;E22885&amp;F22885&amp;G22885&amp;H22885</f>
        <v>PROJETOR PRJ-22,MODELO 1.4(CONCENTRADOR),P/LAMPADA A VAPOR DE SODIO DE 400W TUBULAR,C/CARCACA EM ALUMINIO FUNDIDO,C/ALOJAMENTO P/EQUIPAMENTO AUXILIAR INTEGRADO,C/SEPARACAO DO CORPO OTICO,REFLETOR EM ALUMINIO ANODIZADO,SUPORTE "U" DE FERRO GALVANIZADO A QUENTE E VISOR DE VIDRO PLANO TEMPERADO,CONFORME DESENHO A2-1917-PD E ESPECIFICACAO EM-RIOLUZ-20.FORNEC.</v>
      </c>
      <c r="C22885" s="749" t="s">
        <v>51969</v>
      </c>
      <c r="D22885" s="749" t="s">
        <v>51970</v>
      </c>
      <c r="E22885" s="749" t="s">
        <v>51971</v>
      </c>
      <c r="F22885" s="749" t="s">
        <v>51972</v>
      </c>
      <c r="G22885" s="749" t="s">
        <v>51973</v>
      </c>
      <c r="H22885" s="749" t="s">
        <v>51974</v>
      </c>
      <c r="I22885" s="749" t="s">
        <v>30</v>
      </c>
      <c r="J22885" s="749" t="n">
        <v>990.05</v>
      </c>
    </row>
    <row collapsed="false" customFormat="false" customHeight="true" hidden="true" ht="12.75" outlineLevel="0" r="22886">
      <c r="A22886" s="749" t="s">
        <v>51975</v>
      </c>
      <c r="B22886" s="749" t="str">
        <f aca="false">C22886&amp;D22886&amp;E22886&amp;F22886&amp;G22886&amp;H22886</f>
        <v>PROJETOR PRJ-22,MODELO 1.4(CONCENTRADOR),P/LAMPADA A VAPOR DE SODIO DE 400W TUBULAR,C/CARCACA EM ALUMINIO FUNDIDO,C/ALOJAMENTO P/EQUIPAMENTO AUXILIAR INTEGRADO,C/SEPARACAO DO CORPO OTICO,REFLETOR EM ALUMINIO ANODIZADO,SUPORTE "U" DE FERRO GALVANIZADO A QUENTE E VISOR DE VIDRO PLANO TEMPERADO,CONFORME DESENHO A2-1917-PD E ESPECIFICACAO EM-RIOLUZ-20.FORNEC.</v>
      </c>
      <c r="C22886" s="749" t="s">
        <v>51969</v>
      </c>
      <c r="D22886" s="749" t="s">
        <v>51970</v>
      </c>
      <c r="E22886" s="749" t="s">
        <v>51971</v>
      </c>
      <c r="F22886" s="749" t="s">
        <v>51972</v>
      </c>
      <c r="G22886" s="749" t="s">
        <v>51973</v>
      </c>
      <c r="H22886" s="749" t="s">
        <v>51974</v>
      </c>
      <c r="I22886" s="749" t="s">
        <v>30</v>
      </c>
      <c r="J22886" s="749" t="n">
        <v>990.05</v>
      </c>
    </row>
    <row collapsed="false" customFormat="false" customHeight="true" hidden="true" ht="12.75" outlineLevel="0" r="22887">
      <c r="A22887" s="749" t="s">
        <v>51976</v>
      </c>
      <c r="B22887" s="749" t="str">
        <f aca="false">C22887&amp;D22887&amp;E22887&amp;F22887&amp;G22887&amp;H22887</f>
        <v>PROJETOR PRJ-22,MODELO 2.4(DIFUSOR),PARA LAMPADA A VAPOR DESODIO DE 400W TUBULAR,C/CARCACA EM ALUMINIO FUNDIDO,C/ALOJAMENTO P/EQUIPAMENTO AUXILIAR INTEGRADO,C/SEPARACAO DO CORPO OTICO,REFLETOR EM ALUMINIO ANODIZADO,SUPORTE "U" DE FERRO GALVANIZADO A QUENTE E VISOR DE VIDRO PLANO TEMPERADO,CONFORMEDESENHO A2-1917-PD E ESPECIFICACAO EM-RIOLUZ-20.FORNECIMENTO</v>
      </c>
      <c r="C22887" s="749" t="s">
        <v>51977</v>
      </c>
      <c r="D22887" s="749" t="s">
        <v>51978</v>
      </c>
      <c r="E22887" s="749" t="s">
        <v>51979</v>
      </c>
      <c r="F22887" s="749" t="s">
        <v>51980</v>
      </c>
      <c r="G22887" s="749" t="s">
        <v>51981</v>
      </c>
      <c r="H22887" s="749" t="s">
        <v>51982</v>
      </c>
      <c r="I22887" s="749" t="s">
        <v>30</v>
      </c>
      <c r="J22887" s="749" t="n">
        <v>990.05</v>
      </c>
    </row>
    <row collapsed="false" customFormat="false" customHeight="true" hidden="true" ht="12.75" outlineLevel="0" r="22888">
      <c r="A22888" s="749" t="s">
        <v>51983</v>
      </c>
      <c r="B22888" s="749" t="str">
        <f aca="false">C22888&amp;D22888&amp;E22888&amp;F22888&amp;G22888&amp;H22888</f>
        <v>PROJETOR PRJ-22,MODELO 2.4(DIFUSOR),PARA LAMPADA A VAPOR DESODIO DE 400W TUBULAR,C/CARCACA EM ALUMINIO FUNDIDO,C/ALOJAMENTO P/EQUIPAMENTO AUXILIAR INTEGRADO,C/SEPARACAO DO CORPO OTICO,REFLETOR EM ALUMINIO ANODIZADO,SUPORTE "U" DE FERRO GALVANIZADO A QUENTE E VISOR DE VIDRO PLANO TEMPERADO,CONFORMEDESENHO A2-1917-PD E ESPECIFICACAO EM-RIOLUZ-20.FORNECIMENTO</v>
      </c>
      <c r="C22888" s="749" t="s">
        <v>51977</v>
      </c>
      <c r="D22888" s="749" t="s">
        <v>51978</v>
      </c>
      <c r="E22888" s="749" t="s">
        <v>51979</v>
      </c>
      <c r="F22888" s="749" t="s">
        <v>51980</v>
      </c>
      <c r="G22888" s="749" t="s">
        <v>51981</v>
      </c>
      <c r="H22888" s="749" t="s">
        <v>51982</v>
      </c>
      <c r="I22888" s="749" t="s">
        <v>30</v>
      </c>
      <c r="J22888" s="749" t="n">
        <v>990.05</v>
      </c>
    </row>
    <row collapsed="false" customFormat="false" customHeight="true" hidden="true" ht="63.75" outlineLevel="0" r="22889">
      <c r="A22889" s="749" t="s">
        <v>51984</v>
      </c>
      <c r="B22889" s="758" t="str">
        <f aca="false">C22889&amp;D22889&amp;E22889&amp;F22889&amp;G22889&amp;H22889</f>
        <v>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v>
      </c>
      <c r="C22889" s="749" t="s">
        <v>51985</v>
      </c>
      <c r="D22889" s="749" t="s">
        <v>51986</v>
      </c>
      <c r="E22889" s="749" t="s">
        <v>51987</v>
      </c>
      <c r="F22889" s="749" t="s">
        <v>51988</v>
      </c>
      <c r="G22889" s="749" t="s">
        <v>51989</v>
      </c>
      <c r="H22889" s="749" t="s">
        <v>51990</v>
      </c>
      <c r="I22889" s="749" t="s">
        <v>30</v>
      </c>
      <c r="J22889" s="749" t="n">
        <v>1096.33</v>
      </c>
    </row>
    <row collapsed="false" customFormat="false" customHeight="true" hidden="true" ht="63.75" outlineLevel="0" r="22890">
      <c r="A22890" s="749" t="s">
        <v>51991</v>
      </c>
      <c r="B22890" s="758" t="str">
        <f aca="false">C22890&amp;D22890&amp;E22890&amp;F22890&amp;G22890&amp;H22890</f>
        <v>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v>
      </c>
      <c r="C22890" s="749" t="s">
        <v>51985</v>
      </c>
      <c r="D22890" s="749" t="s">
        <v>51986</v>
      </c>
      <c r="E22890" s="749" t="s">
        <v>51987</v>
      </c>
      <c r="F22890" s="749" t="s">
        <v>51988</v>
      </c>
      <c r="G22890" s="749" t="s">
        <v>51989</v>
      </c>
      <c r="H22890" s="749" t="s">
        <v>51990</v>
      </c>
      <c r="I22890" s="749" t="s">
        <v>30</v>
      </c>
      <c r="J22890" s="749" t="n">
        <v>1096.33</v>
      </c>
    </row>
    <row collapsed="false" customFormat="false" customHeight="true" hidden="true" ht="12.75" outlineLevel="0" r="22891">
      <c r="A22891" s="749" t="s">
        <v>51992</v>
      </c>
      <c r="B22891" s="749" t="str">
        <f aca="false">C22891&amp;D22891&amp;E22891&amp;F22891&amp;G22891&amp;H22891</f>
        <v>LAMPADA MULTIVAPOR METALICO (MVM) DE 35W,PAR,3000°K,30°.FORNECIMENTO</v>
      </c>
      <c r="C22891" s="749" t="s">
        <v>51993</v>
      </c>
      <c r="D22891" s="749" t="s">
        <v>34795</v>
      </c>
      <c r="I22891" s="749" t="s">
        <v>30</v>
      </c>
      <c r="J22891" s="749" t="n">
        <v>92.49</v>
      </c>
    </row>
    <row collapsed="false" customFormat="false" customHeight="true" hidden="true" ht="12.75" outlineLevel="0" r="22892">
      <c r="A22892" s="749" t="s">
        <v>51994</v>
      </c>
      <c r="B22892" s="749" t="str">
        <f aca="false">C22892&amp;D22892&amp;E22892&amp;F22892&amp;G22892&amp;H22892</f>
        <v>LAMPADA MULTIVAPOR METALICO (MVM) DE 35W,PAR,3000°K,30°.FORNECIMENTO</v>
      </c>
      <c r="C22892" s="749" t="s">
        <v>51993</v>
      </c>
      <c r="D22892" s="749" t="s">
        <v>34795</v>
      </c>
      <c r="I22892" s="749" t="s">
        <v>30</v>
      </c>
      <c r="J22892" s="749" t="n">
        <v>92.49</v>
      </c>
    </row>
    <row collapsed="false" customFormat="false" customHeight="true" hidden="true" ht="12.75" outlineLevel="0" r="22893">
      <c r="A22893" s="749" t="s">
        <v>51995</v>
      </c>
      <c r="B22893" s="749" t="str">
        <f aca="false">C22893&amp;D22893&amp;E22893&amp;F22893&amp;G22893&amp;H22893</f>
        <v>LAMPADA DE MULTIVAPOR METALICO (MVM) DE 70W/220V/E-27,CLARA4000°K,BULBO OVOIDE.FORNECIMENTO</v>
      </c>
      <c r="C22893" s="749" t="s">
        <v>51996</v>
      </c>
      <c r="D22893" s="749" t="s">
        <v>51997</v>
      </c>
      <c r="I22893" s="749" t="s">
        <v>30</v>
      </c>
      <c r="J22893" s="749" t="n">
        <v>87.93</v>
      </c>
    </row>
    <row collapsed="false" customFormat="false" customHeight="true" hidden="true" ht="12.75" outlineLevel="0" r="22894">
      <c r="A22894" s="749" t="s">
        <v>51998</v>
      </c>
      <c r="B22894" s="749" t="str">
        <f aca="false">C22894&amp;D22894&amp;E22894&amp;F22894&amp;G22894&amp;H22894</f>
        <v>LAMPADA DE MULTIVAPOR METALICO (MVM) DE 70W/220V/E-27,CLARA4000°K,BULBO OVOIDE.FORNECIMENTO</v>
      </c>
      <c r="C22894" s="749" t="s">
        <v>51996</v>
      </c>
      <c r="D22894" s="749" t="s">
        <v>51997</v>
      </c>
      <c r="I22894" s="749" t="s">
        <v>30</v>
      </c>
      <c r="J22894" s="749" t="n">
        <v>87.93</v>
      </c>
    </row>
    <row collapsed="false" customFormat="false" customHeight="true" hidden="true" ht="12.75" outlineLevel="0" r="22895">
      <c r="A22895" s="749" t="s">
        <v>51999</v>
      </c>
      <c r="B22895" s="749" t="str">
        <f aca="false">C22895&amp;D22895&amp;E22895&amp;F22895&amp;G22895&amp;H22895</f>
        <v>LAMPADA DE MULTIVAPOR METALICO (MVM),POTENCIA DE 100W,BASE E-27,BULBO OVOIDE,CLARO,C/PROTECAO ANTI U.V.,CORRENTE 1.1A,TENSAO 100V,PULSO DE ACENDIMENTO 2,8 A 4,0KV,FLUXO LUMINOSO NOMINAL &gt;=8500LM,TEMPERATURA DE COR DE 2700 A 3200ºK,VIDA MEDIA &gt;=10000HS,POSICAO DE FUNCIONAMENTO UNIVERSAL,EM-RIOLUZ-57.FORNECIMENTO</v>
      </c>
      <c r="C22895" s="749" t="s">
        <v>52000</v>
      </c>
      <c r="D22895" s="749" t="s">
        <v>52001</v>
      </c>
      <c r="E22895" s="749" t="s">
        <v>52002</v>
      </c>
      <c r="F22895" s="749" t="s">
        <v>52003</v>
      </c>
      <c r="G22895" s="749" t="s">
        <v>52004</v>
      </c>
      <c r="H22895" s="749" t="s">
        <v>20605</v>
      </c>
      <c r="I22895" s="749" t="s">
        <v>30</v>
      </c>
      <c r="J22895" s="749" t="n">
        <v>62.4</v>
      </c>
    </row>
    <row collapsed="false" customFormat="false" customHeight="true" hidden="true" ht="12.75" outlineLevel="0" r="22896">
      <c r="A22896" s="749" t="s">
        <v>52005</v>
      </c>
      <c r="B22896" s="749" t="str">
        <f aca="false">C22896&amp;D22896&amp;E22896&amp;F22896&amp;G22896&amp;H22896</f>
        <v>LAMPADA DE MULTIVAPOR METALICO (MVM),POTENCIA DE 100W,BASE E-27,BULBO OVOIDE,CLARO,C/PROTECAO ANTI U.V.,CORRENTE 1.1A,TENSAO 100V,PULSO DE ACENDIMENTO 2,8 A 4,0KV,FLUXO LUMINOSO NOMINAL &gt;=8500LM,TEMPERATURA DE COR DE 2700 A 3200ºK,VIDA MEDIA &gt;=10000HS,POSICAO DE FUNCIONAMENTO UNIVERSAL,EM-RIOLUZ-57.FORNECIMENTO</v>
      </c>
      <c r="C22896" s="749" t="s">
        <v>52000</v>
      </c>
      <c r="D22896" s="749" t="s">
        <v>52001</v>
      </c>
      <c r="E22896" s="749" t="s">
        <v>52002</v>
      </c>
      <c r="F22896" s="749" t="s">
        <v>52003</v>
      </c>
      <c r="G22896" s="749" t="s">
        <v>52004</v>
      </c>
      <c r="H22896" s="749" t="s">
        <v>20605</v>
      </c>
      <c r="I22896" s="749" t="s">
        <v>30</v>
      </c>
      <c r="J22896" s="749" t="n">
        <v>62.4</v>
      </c>
    </row>
    <row collapsed="false" customFormat="false" customHeight="true" hidden="true" ht="12.75" outlineLevel="0" r="22897">
      <c r="A22897" s="749" t="s">
        <v>52006</v>
      </c>
      <c r="B22897" s="749" t="str">
        <f aca="false">C22897&amp;D22897&amp;E22897&amp;F22897&amp;G22897&amp;H22897</f>
        <v>LAMPADA MULTIVAPOR METALICO (MVM),POTENCIA DE 100W,BASE E-27,BULBO OVOIDE,DIFUSO REDUZIDO,CORRENTE 1,1A,TENSAO 100V,PULSO DE ACENDIMENTO 2,8 A 4,0KV,FLUXO LUMINOSO NOMINAL &gt;=8100LM,TEMPERATURA DE COR DE 2700 A 3200ºK,VIDA MEDIA &gt;=10000HS,POSICAO DE FUNCIONAMENTO UNIVERSAL,EM-RIOLUZ-57.FORNECIMENTO</v>
      </c>
      <c r="C22897" s="749" t="s">
        <v>52007</v>
      </c>
      <c r="D22897" s="749" t="s">
        <v>52008</v>
      </c>
      <c r="E22897" s="749" t="s">
        <v>52009</v>
      </c>
      <c r="F22897" s="749" t="s">
        <v>52010</v>
      </c>
      <c r="G22897" s="749" t="s">
        <v>52011</v>
      </c>
      <c r="I22897" s="749" t="s">
        <v>30</v>
      </c>
      <c r="J22897" s="749" t="n">
        <v>62.4</v>
      </c>
    </row>
    <row collapsed="false" customFormat="false" customHeight="true" hidden="true" ht="12.75" outlineLevel="0" r="22898">
      <c r="A22898" s="749" t="s">
        <v>52012</v>
      </c>
      <c r="B22898" s="749" t="str">
        <f aca="false">C22898&amp;D22898&amp;E22898&amp;F22898&amp;G22898&amp;H22898</f>
        <v>LAMPADA MULTIVAPOR METALICO (MVM),POTENCIA DE 100W,BASE E-27,BULBO OVOIDE,DIFUSO REDUZIDO,CORRENTE 1,1A,TENSAO 100V,PULSO DE ACENDIMENTO 2,8 A 4,0KV,FLUXO LUMINOSO NOMINAL &gt;=8100LM,TEMPERATURA DE COR DE 2700 A 3200ºK,VIDA MEDIA &gt;=10000HS,POSICAO DE FUNCIONAMENTO UNIVERSAL,EM-RIOLUZ-57.FORNECIMENTO</v>
      </c>
      <c r="C22898" s="749" t="s">
        <v>52007</v>
      </c>
      <c r="D22898" s="749" t="s">
        <v>52008</v>
      </c>
      <c r="E22898" s="749" t="s">
        <v>52009</v>
      </c>
      <c r="F22898" s="749" t="s">
        <v>52010</v>
      </c>
      <c r="G22898" s="749" t="s">
        <v>52011</v>
      </c>
      <c r="I22898" s="749" t="s">
        <v>30</v>
      </c>
      <c r="J22898" s="749" t="n">
        <v>62.4</v>
      </c>
    </row>
    <row collapsed="false" customFormat="false" customHeight="true" hidden="true" ht="12.75" outlineLevel="0" r="22899">
      <c r="A22899" s="749" t="s">
        <v>52013</v>
      </c>
      <c r="B22899" s="749" t="str">
        <f aca="false">C22899&amp;D22899&amp;E22899&amp;F22899&amp;G22899&amp;H22899</f>
        <v>LAMPADA DE MULTIVAPOR METALICO (MVM) DE 150W/220V/E-27.FORNECIMENTO</v>
      </c>
      <c r="C22899" s="749" t="s">
        <v>52014</v>
      </c>
      <c r="D22899" s="749" t="s">
        <v>26665</v>
      </c>
      <c r="I22899" s="749" t="s">
        <v>30</v>
      </c>
      <c r="J22899" s="749" t="n">
        <v>47.06</v>
      </c>
    </row>
    <row collapsed="false" customFormat="false" customHeight="true" hidden="true" ht="12.75" outlineLevel="0" r="22900">
      <c r="A22900" s="749" t="s">
        <v>52015</v>
      </c>
      <c r="B22900" s="749" t="str">
        <f aca="false">C22900&amp;D22900&amp;E22900&amp;F22900&amp;G22900&amp;H22900</f>
        <v>LAMPADA DE MULTIVAPOR METALICO (MVM) DE 150W/220V/E-27.FORNECIMENTO</v>
      </c>
      <c r="C22900" s="749" t="s">
        <v>52014</v>
      </c>
      <c r="D22900" s="749" t="s">
        <v>26665</v>
      </c>
      <c r="I22900" s="749" t="s">
        <v>30</v>
      </c>
      <c r="J22900" s="749" t="n">
        <v>47.06</v>
      </c>
    </row>
    <row collapsed="false" customFormat="false" customHeight="true" hidden="true" ht="12.75" outlineLevel="0" r="22901">
      <c r="A22901" s="749" t="s">
        <v>52016</v>
      </c>
      <c r="B22901" s="749" t="str">
        <f aca="false">C22901&amp;D22901&amp;E22901&amp;F22901&amp;G22901&amp;H22901</f>
        <v>LAMPADA DE MULTIVAPOR METALICO (MVM) DE 250W/220V,BULBO OVOIDE.FORNECIMENTO</v>
      </c>
      <c r="C22901" s="749" t="s">
        <v>52017</v>
      </c>
      <c r="D22901" s="749" t="s">
        <v>52018</v>
      </c>
      <c r="I22901" s="749" t="s">
        <v>30</v>
      </c>
      <c r="J22901" s="749" t="n">
        <v>42</v>
      </c>
    </row>
    <row collapsed="false" customFormat="false" customHeight="true" hidden="true" ht="12.75" outlineLevel="0" r="22902">
      <c r="A22902" s="749" t="s">
        <v>52019</v>
      </c>
      <c r="B22902" s="749" t="str">
        <f aca="false">C22902&amp;D22902&amp;E22902&amp;F22902&amp;G22902&amp;H22902</f>
        <v>LAMPADA DE MULTIVAPOR METALICO (MVM) DE 250W/220V,BULBO OVOIDE.FORNECIMENTO</v>
      </c>
      <c r="C22902" s="749" t="s">
        <v>52017</v>
      </c>
      <c r="D22902" s="749" t="s">
        <v>52018</v>
      </c>
      <c r="I22902" s="749" t="s">
        <v>30</v>
      </c>
      <c r="J22902" s="749" t="n">
        <v>42</v>
      </c>
    </row>
    <row collapsed="false" customFormat="false" customHeight="true" hidden="true" ht="12.75" outlineLevel="0" r="22903">
      <c r="A22903" s="749" t="s">
        <v>52020</v>
      </c>
      <c r="B22903" s="749" t="str">
        <f aca="false">C22903&amp;D22903&amp;E22903&amp;F22903&amp;G22903&amp;H22903</f>
        <v>LAMPADA DE MULTIVAPOR METALICO (MVM),BASE E-40,BULBO TUBULAR,DE 250W,4000/4600ºK,PULSO DE 0,58/0,75KV.FORNECIMENTO</v>
      </c>
      <c r="C22903" s="749" t="s">
        <v>52021</v>
      </c>
      <c r="D22903" s="749" t="s">
        <v>52022</v>
      </c>
      <c r="I22903" s="749" t="s">
        <v>30</v>
      </c>
      <c r="J22903" s="749" t="n">
        <v>45.2</v>
      </c>
    </row>
    <row collapsed="false" customFormat="false" customHeight="true" hidden="true" ht="12.75" outlineLevel="0" r="22904">
      <c r="A22904" s="749" t="s">
        <v>52023</v>
      </c>
      <c r="B22904" s="749" t="str">
        <f aca="false">C22904&amp;D22904&amp;E22904&amp;F22904&amp;G22904&amp;H22904</f>
        <v>LAMPADA DE MULTIVAPOR METALICO (MVM),BASE E-40,BULBO TUBULAR,DE 250W,4000/4600ºK,PULSO DE 0,58/0,75KV.FORNECIMENTO</v>
      </c>
      <c r="C22904" s="749" t="s">
        <v>52021</v>
      </c>
      <c r="D22904" s="749" t="s">
        <v>52022</v>
      </c>
      <c r="I22904" s="749" t="s">
        <v>30</v>
      </c>
      <c r="J22904" s="749" t="n">
        <v>45.2</v>
      </c>
    </row>
    <row collapsed="false" customFormat="false" customHeight="true" hidden="true" ht="12.75" outlineLevel="0" r="22905">
      <c r="A22905" s="749" t="s">
        <v>52024</v>
      </c>
      <c r="B22905" s="749" t="str">
        <f aca="false">C22905&amp;D22905&amp;E22905&amp;F22905&amp;G22905&amp;H22905</f>
        <v>LAMPADA DE MULTIVAPOR METALICO (MVM) DE 400W,BULBO TUBULAR,TENSAO DE IGNICAO MAIOR OU IGUAL A 3KV E MENOR OU IGUAL A 4,5KV,TEMPERATURA DE COR ENTRE 4000 A 5000ºK,POSICAO DE FUNCIONAMENTO HORIZONTAL MAIS OU MENOS 20º OU QUALQUER.FORNECIMENTO</v>
      </c>
      <c r="C22905" s="749" t="s">
        <v>52025</v>
      </c>
      <c r="D22905" s="749" t="s">
        <v>52026</v>
      </c>
      <c r="E22905" s="749" t="s">
        <v>52027</v>
      </c>
      <c r="F22905" s="749" t="s">
        <v>52028</v>
      </c>
      <c r="I22905" s="749" t="s">
        <v>30</v>
      </c>
      <c r="J22905" s="749" t="n">
        <v>47.5</v>
      </c>
    </row>
    <row collapsed="false" customFormat="false" customHeight="true" hidden="true" ht="12.75" outlineLevel="0" r="22906">
      <c r="A22906" s="749" t="s">
        <v>52029</v>
      </c>
      <c r="B22906" s="749" t="str">
        <f aca="false">C22906&amp;D22906&amp;E22906&amp;F22906&amp;G22906&amp;H22906</f>
        <v>LAMPADA DE MULTIVAPOR METALICO (MVM) DE 400W,BULBO TUBULAR,TENSAO DE IGNICAO MAIOR OU IGUAL A 3KV E MENOR OU IGUAL A 4,5KV,TEMPERATURA DE COR ENTRE 4000 A 5000ºK,POSICAO DE FUNCIONAMENTO HORIZONTAL MAIS OU MENOS 20º OU QUALQUER.FORNECIMENTO</v>
      </c>
      <c r="C22906" s="749" t="s">
        <v>52025</v>
      </c>
      <c r="D22906" s="749" t="s">
        <v>52026</v>
      </c>
      <c r="E22906" s="749" t="s">
        <v>52027</v>
      </c>
      <c r="F22906" s="749" t="s">
        <v>52028</v>
      </c>
      <c r="I22906" s="749" t="s">
        <v>30</v>
      </c>
      <c r="J22906" s="749" t="n">
        <v>47.5</v>
      </c>
    </row>
    <row collapsed="false" customFormat="false" customHeight="true" hidden="true" ht="12.75" outlineLevel="0" r="22907">
      <c r="A22907" s="749" t="s">
        <v>52030</v>
      </c>
      <c r="B22907" s="749" t="str">
        <f aca="false">C22907&amp;D22907&amp;E22907&amp;F22907&amp;G22907&amp;H22907</f>
        <v>LAMPADA DE MULTIVAPOR METALICO (MVM) DE 400W,BASE E-40,BULBO OVOIDE,PULSO 3,0/4,5KV.FORNECIMENTO</v>
      </c>
      <c r="C22907" s="749" t="s">
        <v>52031</v>
      </c>
      <c r="D22907" s="749" t="s">
        <v>52032</v>
      </c>
      <c r="I22907" s="749" t="s">
        <v>30</v>
      </c>
      <c r="J22907" s="749" t="n">
        <v>52.72</v>
      </c>
    </row>
    <row collapsed="false" customFormat="false" customHeight="true" hidden="true" ht="12.75" outlineLevel="0" r="22908">
      <c r="A22908" s="749" t="s">
        <v>52033</v>
      </c>
      <c r="B22908" s="749" t="str">
        <f aca="false">C22908&amp;D22908&amp;E22908&amp;F22908&amp;G22908&amp;H22908</f>
        <v>LAMPADA DE MULTIVAPOR METALICO (MVM) DE 400W,BASE E-40,BULBO OVOIDE,PULSO 3,0/4,5KV.FORNECIMENTO</v>
      </c>
      <c r="C22908" s="749" t="s">
        <v>52031</v>
      </c>
      <c r="D22908" s="749" t="s">
        <v>52032</v>
      </c>
      <c r="I22908" s="749" t="s">
        <v>30</v>
      </c>
      <c r="J22908" s="749" t="n">
        <v>52.72</v>
      </c>
    </row>
    <row collapsed="false" customFormat="false" customHeight="true" hidden="true" ht="12.75" outlineLevel="0" r="22909">
      <c r="A22909" s="749" t="s">
        <v>52034</v>
      </c>
      <c r="B22909" s="749" t="str">
        <f aca="false">C22909&amp;D22909&amp;E22909&amp;F22909&amp;G22909&amp;H22909</f>
        <v>LAMPADA MVM 400W OVOIDE,NAS CORES VERDE,AZUL,ROSA E ACQUA.FORNECIMENTO</v>
      </c>
      <c r="C22909" s="749" t="s">
        <v>52035</v>
      </c>
      <c r="D22909" s="749" t="s">
        <v>25184</v>
      </c>
      <c r="I22909" s="749" t="s">
        <v>30</v>
      </c>
      <c r="J22909" s="749" t="n">
        <v>46.99</v>
      </c>
    </row>
    <row collapsed="false" customFormat="false" customHeight="true" hidden="true" ht="12.75" outlineLevel="0" r="22910">
      <c r="A22910" s="749" t="s">
        <v>52036</v>
      </c>
      <c r="B22910" s="749" t="str">
        <f aca="false">C22910&amp;D22910&amp;E22910&amp;F22910&amp;G22910&amp;H22910</f>
        <v>LAMPADA MVM 400W OVOIDE,NAS CORES VERDE,AZUL,ROSA E ACQUA.FORNECIMENTO</v>
      </c>
      <c r="C22910" s="749" t="s">
        <v>52035</v>
      </c>
      <c r="D22910" s="749" t="s">
        <v>25184</v>
      </c>
      <c r="I22910" s="749" t="s">
        <v>30</v>
      </c>
      <c r="J22910" s="749" t="n">
        <v>46.99</v>
      </c>
    </row>
    <row collapsed="false" customFormat="false" customHeight="true" hidden="true" ht="12.75" outlineLevel="0" r="22911">
      <c r="A22911" s="749" t="s">
        <v>52037</v>
      </c>
      <c r="B22911" s="749" t="str">
        <f aca="false">C22911&amp;D22911&amp;E22911&amp;F22911&amp;G22911&amp;H22911</f>
        <v>LAMPADA A VAPOR DE SODIO,ALTA PRESSAO,POTENCIA DE 70W,BASE E-27,BULBO OVOIDE,POSICAO DE FUNCIONAMENTO UNIVERSAL A NBR-IEC-662 E EM-RIOLUZ Nº 57.FORNECIMENTO</v>
      </c>
      <c r="C22911" s="749" t="s">
        <v>52038</v>
      </c>
      <c r="D22911" s="749" t="s">
        <v>52039</v>
      </c>
      <c r="E22911" s="749" t="s">
        <v>52040</v>
      </c>
      <c r="I22911" s="749" t="s">
        <v>30</v>
      </c>
      <c r="J22911" s="749" t="n">
        <v>18.13</v>
      </c>
    </row>
    <row collapsed="false" customFormat="false" customHeight="true" hidden="true" ht="12.75" outlineLevel="0" r="22912">
      <c r="A22912" s="749" t="s">
        <v>52041</v>
      </c>
      <c r="B22912" s="749" t="str">
        <f aca="false">C22912&amp;D22912&amp;E22912&amp;F22912&amp;G22912&amp;H22912</f>
        <v>LAMPADA A VAPOR DE SODIO,ALTA PRESSAO,POTENCIA DE 70W,BASE E-27,BULBO OVOIDE,POSICAO DE FUNCIONAMENTO UNIVERSAL A NBR-IEC-662 E EM-RIOLUZ Nº 57.FORNECIMENTO</v>
      </c>
      <c r="C22912" s="749" t="s">
        <v>52038</v>
      </c>
      <c r="D22912" s="749" t="s">
        <v>52039</v>
      </c>
      <c r="E22912" s="749" t="s">
        <v>52040</v>
      </c>
      <c r="I22912" s="749" t="s">
        <v>30</v>
      </c>
      <c r="J22912" s="749" t="n">
        <v>18.13</v>
      </c>
    </row>
    <row collapsed="false" customFormat="false" customHeight="true" hidden="true" ht="12.75" outlineLevel="0" r="22913">
      <c r="A22913" s="749" t="s">
        <v>52042</v>
      </c>
      <c r="B22913" s="749" t="str">
        <f aca="false">C22913&amp;D22913&amp;E22913&amp;F22913&amp;G22913&amp;H22913</f>
        <v>LAMPADA A VAPOR DE SODIO,ALTA PRESSAO,POTENCIA DE 100W,BASEE-27,BULBO OVOIDE,POSICAO DE FUNCIONAMENTO UNIVERSAL A NBR-IEC-662 E EM-RIOLUZ Nº57.FORNECIMENTO</v>
      </c>
      <c r="C22913" s="749" t="s">
        <v>52043</v>
      </c>
      <c r="D22913" s="749" t="s">
        <v>52044</v>
      </c>
      <c r="E22913" s="749" t="s">
        <v>52045</v>
      </c>
      <c r="I22913" s="749" t="s">
        <v>30</v>
      </c>
      <c r="J22913" s="749" t="n">
        <v>20.43</v>
      </c>
    </row>
    <row collapsed="false" customFormat="false" customHeight="true" hidden="true" ht="12.75" outlineLevel="0" r="22914">
      <c r="A22914" s="749" t="s">
        <v>52046</v>
      </c>
      <c r="B22914" s="749" t="str">
        <f aca="false">C22914&amp;D22914&amp;E22914&amp;F22914&amp;G22914&amp;H22914</f>
        <v>LAMPADA A VAPOR DE SODIO,ALTA PRESSAO,POTENCIA DE 100W,BASEE-27,BULBO OVOIDE,POSICAO DE FUNCIONAMENTO UNIVERSAL A NBR-IEC-662 E EM-RIOLUZ Nº57.FORNECIMENTO</v>
      </c>
      <c r="C22914" s="749" t="s">
        <v>52043</v>
      </c>
      <c r="D22914" s="749" t="s">
        <v>52044</v>
      </c>
      <c r="E22914" s="749" t="s">
        <v>52045</v>
      </c>
      <c r="I22914" s="749" t="s">
        <v>30</v>
      </c>
      <c r="J22914" s="749" t="n">
        <v>20.43</v>
      </c>
    </row>
    <row collapsed="false" customFormat="false" customHeight="true" hidden="true" ht="12.75" outlineLevel="0" r="22915">
      <c r="A22915" s="749" t="s">
        <v>52047</v>
      </c>
      <c r="B22915" s="749" t="str">
        <f aca="false">C22915&amp;D22915&amp;E22915&amp;F22915&amp;G22915&amp;H22915</f>
        <v>LAMPADA A VAPOR DE SODIO,ALTA PRESSAO,POTENCIA DE 150W,BASEE-27,BULBO OVOIDE,POSICAO DE FUNCIONAMENTO UNIVERSAL A NBR-IEC-662 E EM-RIOLUZ Nº 57.FORNECIMENTO</v>
      </c>
      <c r="C22915" s="749" t="s">
        <v>52048</v>
      </c>
      <c r="D22915" s="749" t="s">
        <v>52044</v>
      </c>
      <c r="E22915" s="749" t="s">
        <v>52049</v>
      </c>
      <c r="I22915" s="749" t="s">
        <v>30</v>
      </c>
      <c r="J22915" s="749" t="n">
        <v>25.12</v>
      </c>
    </row>
    <row collapsed="false" customFormat="false" customHeight="true" hidden="true" ht="12.75" outlineLevel="0" r="22916">
      <c r="A22916" s="749" t="s">
        <v>52050</v>
      </c>
      <c r="B22916" s="749" t="str">
        <f aca="false">C22916&amp;D22916&amp;E22916&amp;F22916&amp;G22916&amp;H22916</f>
        <v>LAMPADA A VAPOR DE SODIO,ALTA PRESSAO,POTENCIA DE 150W,BASEE-27,BULBO OVOIDE,POSICAO DE FUNCIONAMENTO UNIVERSAL A NBR-IEC-662 E EM-RIOLUZ Nº 57.FORNECIMENTO</v>
      </c>
      <c r="C22916" s="749" t="s">
        <v>52048</v>
      </c>
      <c r="D22916" s="749" t="s">
        <v>52044</v>
      </c>
      <c r="E22916" s="749" t="s">
        <v>52049</v>
      </c>
      <c r="I22916" s="749" t="s">
        <v>30</v>
      </c>
      <c r="J22916" s="749" t="n">
        <v>25.12</v>
      </c>
    </row>
    <row collapsed="false" customFormat="false" customHeight="true" hidden="true" ht="12.75" outlineLevel="0" r="22917">
      <c r="A22917" s="749" t="s">
        <v>52051</v>
      </c>
      <c r="B22917" s="749" t="str">
        <f aca="false">C22917&amp;D22917&amp;E22917&amp;F22917&amp;G22917&amp;H22917</f>
        <v>LAMPADA A VAPOR DE SODIO,ALTA PRESSAO,POTENCIA DE 250W,BASEE-27,BULBO OVOIDE,POSICAO DE FUNCIONAMENTO UNIVERSAL A NBR-IEC-662 E EM-RIOLUZ Nº 57.FORNECIMENTO</v>
      </c>
      <c r="C22917" s="749" t="s">
        <v>52052</v>
      </c>
      <c r="D22917" s="749" t="s">
        <v>52044</v>
      </c>
      <c r="E22917" s="749" t="s">
        <v>52049</v>
      </c>
      <c r="I22917" s="749" t="s">
        <v>30</v>
      </c>
      <c r="J22917" s="749" t="n">
        <v>28.65</v>
      </c>
    </row>
    <row collapsed="false" customFormat="false" customHeight="true" hidden="true" ht="12.75" outlineLevel="0" r="22918">
      <c r="A22918" s="749" t="s">
        <v>52053</v>
      </c>
      <c r="B22918" s="749" t="str">
        <f aca="false">C22918&amp;D22918&amp;E22918&amp;F22918&amp;G22918&amp;H22918</f>
        <v>LAMPADA A VAPOR DE SODIO,ALTA PRESSAO,POTENCIA DE 250W,BASEE-27,BULBO OVOIDE,POSICAO DE FUNCIONAMENTO UNIVERSAL A NBR-IEC-662 E EM-RIOLUZ Nº 57.FORNECIMENTO</v>
      </c>
      <c r="C22918" s="749" t="s">
        <v>52052</v>
      </c>
      <c r="D22918" s="749" t="s">
        <v>52044</v>
      </c>
      <c r="E22918" s="749" t="s">
        <v>52049</v>
      </c>
      <c r="I22918" s="749" t="s">
        <v>30</v>
      </c>
      <c r="J22918" s="749" t="n">
        <v>28.65</v>
      </c>
    </row>
    <row collapsed="false" customFormat="false" customHeight="true" hidden="true" ht="12.75" outlineLevel="0" r="22919">
      <c r="A22919" s="749" t="s">
        <v>52054</v>
      </c>
      <c r="B22919" s="749" t="str">
        <f aca="false">C22919&amp;D22919&amp;E22919&amp;F22919&amp;G22919&amp;H22919</f>
        <v>LAMPADA A VAPOR DE SODIO,ALTA PRESSAO,POTENCIA DE 100W,BASEE-40,BULBO TUBULAR,POSICAO DE FUNCIONAMENTO UNIVERSAL A NBR-IEC-662 E EM-RIOLUZ Nº 57.FORNECIMENTO</v>
      </c>
      <c r="C22919" s="749" t="s">
        <v>52043</v>
      </c>
      <c r="D22919" s="749" t="s">
        <v>52055</v>
      </c>
      <c r="E22919" s="749" t="s">
        <v>52056</v>
      </c>
      <c r="I22919" s="749" t="s">
        <v>30</v>
      </c>
      <c r="J22919" s="749" t="n">
        <v>20.43</v>
      </c>
    </row>
    <row collapsed="false" customFormat="false" customHeight="true" hidden="true" ht="12.75" outlineLevel="0" r="22920">
      <c r="A22920" s="749" t="s">
        <v>52057</v>
      </c>
      <c r="B22920" s="749" t="str">
        <f aca="false">C22920&amp;D22920&amp;E22920&amp;F22920&amp;G22920&amp;H22920</f>
        <v>LAMPADA A VAPOR DE SODIO,ALTA PRESSAO,POTENCIA DE 100W,BASEE-40,BULBO TUBULAR,POSICAO DE FUNCIONAMENTO UNIVERSAL A NBR-IEC-662 E EM-RIOLUZ Nº 57.FORNECIMENTO</v>
      </c>
      <c r="C22920" s="749" t="s">
        <v>52043</v>
      </c>
      <c r="D22920" s="749" t="s">
        <v>52055</v>
      </c>
      <c r="E22920" s="749" t="s">
        <v>52056</v>
      </c>
      <c r="I22920" s="749" t="s">
        <v>30</v>
      </c>
      <c r="J22920" s="749" t="n">
        <v>20.43</v>
      </c>
    </row>
    <row collapsed="false" customFormat="false" customHeight="true" hidden="true" ht="12.75" outlineLevel="0" r="22921">
      <c r="A22921" s="749" t="s">
        <v>52058</v>
      </c>
      <c r="B22921" s="749" t="str">
        <f aca="false">C22921&amp;D22921&amp;E22921&amp;F22921&amp;G22921&amp;H22921</f>
        <v>LAMPADA A VAPOR DE SODIO,ALTA PRESSAO,POTENCIA DE 150W,BASEE-40,BULBO TUBULAR,POSICAO DE FUNCIONAMENTO UNIVERSAL A NBR-IEC-662 E EM-RIOLUZ Nº 57.FORNECIMENTO</v>
      </c>
      <c r="C22921" s="749" t="s">
        <v>52048</v>
      </c>
      <c r="D22921" s="749" t="s">
        <v>52055</v>
      </c>
      <c r="E22921" s="749" t="s">
        <v>52056</v>
      </c>
      <c r="I22921" s="749" t="s">
        <v>30</v>
      </c>
      <c r="J22921" s="749" t="n">
        <v>25.12</v>
      </c>
    </row>
    <row collapsed="false" customFormat="false" customHeight="true" hidden="true" ht="12.75" outlineLevel="0" r="22922">
      <c r="A22922" s="749" t="s">
        <v>52059</v>
      </c>
      <c r="B22922" s="749" t="str">
        <f aca="false">C22922&amp;D22922&amp;E22922&amp;F22922&amp;G22922&amp;H22922</f>
        <v>LAMPADA A VAPOR DE SODIO,ALTA PRESSAO,POTENCIA DE 150W,BASEE-40,BULBO TUBULAR,POSICAO DE FUNCIONAMENTO UNIVERSAL A NBR-IEC-662 E EM-RIOLUZ Nº 57.FORNECIMENTO</v>
      </c>
      <c r="C22922" s="749" t="s">
        <v>52048</v>
      </c>
      <c r="D22922" s="749" t="s">
        <v>52055</v>
      </c>
      <c r="E22922" s="749" t="s">
        <v>52056</v>
      </c>
      <c r="I22922" s="749" t="s">
        <v>30</v>
      </c>
      <c r="J22922" s="749" t="n">
        <v>25.12</v>
      </c>
    </row>
    <row collapsed="false" customFormat="false" customHeight="true" hidden="true" ht="12.75" outlineLevel="0" r="22923">
      <c r="A22923" s="749" t="s">
        <v>52060</v>
      </c>
      <c r="B22923" s="749" t="str">
        <f aca="false">C22923&amp;D22923&amp;E22923&amp;F22923&amp;G22923&amp;H22923</f>
        <v>LAMPADA A VAPOR DE SODIO,ALTA PRESSAO,POTENCIA DE 250W,BASEE- 40,BULBO TUBULAR,POSICAO DE FUNCIONAMENTO UNIVERSAL A NBR-IEC-662 E EM-RIOLUZ Nº 57.FORNECIMENTO</v>
      </c>
      <c r="C22923" s="749" t="s">
        <v>52052</v>
      </c>
      <c r="D22923" s="749" t="s">
        <v>52061</v>
      </c>
      <c r="E22923" s="749" t="s">
        <v>52062</v>
      </c>
      <c r="I22923" s="749" t="s">
        <v>30</v>
      </c>
      <c r="J22923" s="749" t="n">
        <v>28.65</v>
      </c>
    </row>
    <row collapsed="false" customFormat="false" customHeight="true" hidden="true" ht="12.75" outlineLevel="0" r="22924">
      <c r="A22924" s="749" t="s">
        <v>52063</v>
      </c>
      <c r="B22924" s="749" t="str">
        <f aca="false">C22924&amp;D22924&amp;E22924&amp;F22924&amp;G22924&amp;H22924</f>
        <v>LAMPADA A VAPOR DE SODIO,ALTA PRESSAO,POTENCIA DE 250W,BASEE- 40,BULBO TUBULAR,POSICAO DE FUNCIONAMENTO UNIVERSAL A NBR-IEC-662 E EM-RIOLUZ Nº 57.FORNECIMENTO</v>
      </c>
      <c r="C22924" s="749" t="s">
        <v>52052</v>
      </c>
      <c r="D22924" s="749" t="s">
        <v>52061</v>
      </c>
      <c r="E22924" s="749" t="s">
        <v>52062</v>
      </c>
      <c r="I22924" s="749" t="s">
        <v>30</v>
      </c>
      <c r="J22924" s="749" t="n">
        <v>28.65</v>
      </c>
    </row>
    <row collapsed="false" customFormat="false" customHeight="true" hidden="true" ht="12.75" outlineLevel="0" r="22925">
      <c r="A22925" s="749" t="s">
        <v>52064</v>
      </c>
      <c r="B22925" s="749" t="str">
        <f aca="false">C22925&amp;D22925&amp;E22925&amp;F22925&amp;G22925&amp;H22925</f>
        <v>LAMPADA A VAPOR DE SODIO,ALTA PRESSAO,POTENCIA DE 400W,BASEE-40,BULBO TUBULAR,POSICAO DE FUNCIONAMENTO UNIVERSAL A NBR-IEC-662 E EM-RIOLUZ Nº 57.FORNECIMENTO</v>
      </c>
      <c r="C22925" s="749" t="s">
        <v>52065</v>
      </c>
      <c r="D22925" s="749" t="s">
        <v>52055</v>
      </c>
      <c r="E22925" s="749" t="s">
        <v>52056</v>
      </c>
      <c r="I22925" s="749" t="s">
        <v>30</v>
      </c>
      <c r="J22925" s="749" t="n">
        <v>32.03</v>
      </c>
    </row>
    <row collapsed="false" customFormat="false" customHeight="true" hidden="true" ht="12.75" outlineLevel="0" r="22926">
      <c r="A22926" s="749" t="s">
        <v>52066</v>
      </c>
      <c r="B22926" s="749" t="str">
        <f aca="false">C22926&amp;D22926&amp;E22926&amp;F22926&amp;G22926&amp;H22926</f>
        <v>LAMPADA A VAPOR DE SODIO,ALTA PRESSAO,POTENCIA DE 400W,BASEE-40,BULBO TUBULAR,POSICAO DE FUNCIONAMENTO UNIVERSAL A NBR-IEC-662 E EM-RIOLUZ Nº 57.FORNECIMENTO</v>
      </c>
      <c r="C22926" s="749" t="s">
        <v>52065</v>
      </c>
      <c r="D22926" s="749" t="s">
        <v>52055</v>
      </c>
      <c r="E22926" s="749" t="s">
        <v>52056</v>
      </c>
      <c r="I22926" s="749" t="s">
        <v>30</v>
      </c>
      <c r="J22926" s="749" t="n">
        <v>32.03</v>
      </c>
    </row>
    <row collapsed="false" customFormat="false" customHeight="true" hidden="true" ht="12.75" outlineLevel="0" r="22927">
      <c r="A22927" s="749" t="s">
        <v>52067</v>
      </c>
      <c r="B22927" s="749" t="str">
        <f aca="false">C22927&amp;D22927&amp;E22927&amp;F22927&amp;G22927&amp;H22927</f>
        <v>REATOR AEREO PARA LAMPADA VS/MVM 70W,IGNITOR COM PICO DE TENSAO 2,8 A 4KV,FATOR DE POTENCIA MINIMO 0,92,TENSAO DE ALIMENTACAO 220/250V,CORRENTE NA LAMPADA 0,98A,TENSAO NA LAMPADA 90V,EM-RIOLUZ-30.FORNECIMENTO</v>
      </c>
      <c r="C22927" s="749" t="s">
        <v>52068</v>
      </c>
      <c r="D22927" s="749" t="s">
        <v>52069</v>
      </c>
      <c r="E22927" s="749" t="s">
        <v>52070</v>
      </c>
      <c r="F22927" s="749" t="s">
        <v>52071</v>
      </c>
      <c r="I22927" s="749" t="s">
        <v>30</v>
      </c>
      <c r="J22927" s="749" t="n">
        <v>26.6</v>
      </c>
    </row>
    <row collapsed="false" customFormat="false" customHeight="true" hidden="true" ht="12.75" outlineLevel="0" r="22928">
      <c r="A22928" s="749" t="s">
        <v>52072</v>
      </c>
      <c r="B22928" s="749" t="str">
        <f aca="false">C22928&amp;D22928&amp;E22928&amp;F22928&amp;G22928&amp;H22928</f>
        <v>REATOR AEREO PARA LAMPADA VS/MVM 70W,IGNITOR COM PICO DE TENSAO 2,8 A 4KV,FATOR DE POTENCIA MINIMO 0,92,TENSAO DE ALIMENTACAO 220/250V,CORRENTE NA LAMPADA 0,98A,TENSAO NA LAMPADA 90V,EM-RIOLUZ-30.FORNECIMENTO</v>
      </c>
      <c r="C22928" s="749" t="s">
        <v>52068</v>
      </c>
      <c r="D22928" s="749" t="s">
        <v>52069</v>
      </c>
      <c r="E22928" s="749" t="s">
        <v>52070</v>
      </c>
      <c r="F22928" s="749" t="s">
        <v>52071</v>
      </c>
      <c r="I22928" s="749" t="s">
        <v>30</v>
      </c>
      <c r="J22928" s="749" t="n">
        <v>26.6</v>
      </c>
    </row>
    <row collapsed="false" customFormat="false" customHeight="true" hidden="true" ht="12.75" outlineLevel="0" r="22929">
      <c r="A22929" s="749" t="s">
        <v>52073</v>
      </c>
      <c r="B22929" s="749" t="str">
        <f aca="false">C22929&amp;D22929&amp;E22929&amp;F22929&amp;G22929&amp;H22929</f>
        <v>REATOR AEREO PARA LAMPADA VS/MVM 100W,IGNITOR COM PICO DE TENSAO 2,8 A 4KV,FATOR DE POTENCIA MINIMO 0,92,TENSAO DE ALIMENTACAO 220/250V,CORRENTE NA LAMPADA 1,2A,TENSAO NA LAMPADA 100V,EM-RIOLUZ-30.FORNECIMENTO</v>
      </c>
      <c r="C22929" s="749" t="s">
        <v>52074</v>
      </c>
      <c r="D22929" s="749" t="s">
        <v>52075</v>
      </c>
      <c r="E22929" s="749" t="s">
        <v>52076</v>
      </c>
      <c r="F22929" s="749" t="s">
        <v>52077</v>
      </c>
      <c r="I22929" s="749" t="s">
        <v>30</v>
      </c>
      <c r="J22929" s="749" t="n">
        <v>28.41</v>
      </c>
    </row>
    <row collapsed="false" customFormat="false" customHeight="true" hidden="true" ht="12.75" outlineLevel="0" r="22930">
      <c r="A22930" s="749" t="s">
        <v>52078</v>
      </c>
      <c r="B22930" s="749" t="str">
        <f aca="false">C22930&amp;D22930&amp;E22930&amp;F22930&amp;G22930&amp;H22930</f>
        <v>REATOR AEREO PARA LAMPADA VS/MVM 100W,IGNITOR COM PICO DE TENSAO 2,8 A 4KV,FATOR DE POTENCIA MINIMO 0,92,TENSAO DE ALIMENTACAO 220/250V,CORRENTE NA LAMPADA 1,2A,TENSAO NA LAMPADA 100V,EM-RIOLUZ-30.FORNECIMENTO</v>
      </c>
      <c r="C22930" s="749" t="s">
        <v>52074</v>
      </c>
      <c r="D22930" s="749" t="s">
        <v>52075</v>
      </c>
      <c r="E22930" s="749" t="s">
        <v>52076</v>
      </c>
      <c r="F22930" s="749" t="s">
        <v>52077</v>
      </c>
      <c r="I22930" s="749" t="s">
        <v>30</v>
      </c>
      <c r="J22930" s="749" t="n">
        <v>28.41</v>
      </c>
    </row>
    <row collapsed="false" customFormat="false" customHeight="true" hidden="true" ht="12.75" outlineLevel="0" r="22931">
      <c r="A22931" s="749" t="s">
        <v>52079</v>
      </c>
      <c r="B22931" s="749" t="str">
        <f aca="false">C22931&amp;D22931&amp;E22931&amp;F22931&amp;G22931&amp;H22931</f>
        <v>REATOR AEREO PARA LAMPADA VS/MVM 150W,IGNITOR COM PICO DE TENSAO 2,8 A 4KV,FATOR DE POTENCIA MINIMO 0,92,TENSAO DE ALIMENTACAO 220/250V,CORRENTE NA LAMPADA 1,8A,TENSAO NA LAMPADA 100V,EM-RIOLUZ-30,NBR-13593/13594,IEC-662.FORNECIMENTO</v>
      </c>
      <c r="C22931" s="749" t="s">
        <v>52080</v>
      </c>
      <c r="D22931" s="749" t="s">
        <v>52075</v>
      </c>
      <c r="E22931" s="749" t="s">
        <v>52081</v>
      </c>
      <c r="F22931" s="749" t="s">
        <v>52082</v>
      </c>
      <c r="I22931" s="749" t="s">
        <v>30</v>
      </c>
      <c r="J22931" s="749" t="n">
        <v>36.33</v>
      </c>
    </row>
    <row collapsed="false" customFormat="false" customHeight="true" hidden="true" ht="12.75" outlineLevel="0" r="22932">
      <c r="A22932" s="749" t="s">
        <v>52083</v>
      </c>
      <c r="B22932" s="749" t="str">
        <f aca="false">C22932&amp;D22932&amp;E22932&amp;F22932&amp;G22932&amp;H22932</f>
        <v>REATOR AEREO PARA LAMPADA VS/MVM 150W,IGNITOR COM PICO DE TENSAO 2,8 A 4KV,FATOR DE POTENCIA MINIMO 0,92,TENSAO DE ALIMENTACAO 220/250V,CORRENTE NA LAMPADA 1,8A,TENSAO NA LAMPADA 100V,EM-RIOLUZ-30,NBR-13593/13594,IEC-662.FORNECIMENTO</v>
      </c>
      <c r="C22932" s="749" t="s">
        <v>52080</v>
      </c>
      <c r="D22932" s="749" t="s">
        <v>52075</v>
      </c>
      <c r="E22932" s="749" t="s">
        <v>52081</v>
      </c>
      <c r="F22932" s="749" t="s">
        <v>52082</v>
      </c>
      <c r="I22932" s="749" t="s">
        <v>30</v>
      </c>
      <c r="J22932" s="749" t="n">
        <v>36.33</v>
      </c>
    </row>
    <row collapsed="false" customFormat="false" customHeight="true" hidden="true" ht="12.75" outlineLevel="0" r="22933">
      <c r="A22933" s="749" t="s">
        <v>52084</v>
      </c>
      <c r="B22933" s="749" t="str">
        <f aca="false">C22933&amp;D22933&amp;E22933&amp;F22933&amp;G22933&amp;H22933</f>
        <v>REATOR AEREO PARA LAMPADA VS/MVM DE 250W,IGNITOR COM PICO TENSAO 2,8 A 4KV,FATOR DE POTENCIA DE 0,92,TENSAO DE ALIMENTACAO 220/250V,CORRENTE NA LAMPADA 3A,TENSAO NA LAMPADA 100V,PERDA MAXIMA DE 10%(EM-RIOLUZ-30,NBR-13593/13594,IEC-662).FORNECIMENTO</v>
      </c>
      <c r="C22933" s="749" t="s">
        <v>52085</v>
      </c>
      <c r="D22933" s="749" t="s">
        <v>52086</v>
      </c>
      <c r="E22933" s="749" t="s">
        <v>52087</v>
      </c>
      <c r="F22933" s="749" t="s">
        <v>52088</v>
      </c>
      <c r="G22933" s="749" t="s">
        <v>34795</v>
      </c>
      <c r="I22933" s="749" t="s">
        <v>30</v>
      </c>
      <c r="J22933" s="749" t="n">
        <v>49.02</v>
      </c>
    </row>
    <row collapsed="false" customFormat="false" customHeight="true" hidden="true" ht="12.75" outlineLevel="0" r="22934">
      <c r="A22934" s="749" t="s">
        <v>52089</v>
      </c>
      <c r="B22934" s="749" t="str">
        <f aca="false">C22934&amp;D22934&amp;E22934&amp;F22934&amp;G22934&amp;H22934</f>
        <v>REATOR AEREO PARA LAMPADA VS/MVM DE 250W,IGNITOR COM PICO TENSAO 2,8 A 4KV,FATOR DE POTENCIA DE 0,92,TENSAO DE ALIMENTACAO 220/250V,CORRENTE NA LAMPADA 3A,TENSAO NA LAMPADA 100V,PERDA MAXIMA DE 10%(EM-RIOLUZ-30,NBR-13593/13594,IEC-662).FORNECIMENTO</v>
      </c>
      <c r="C22934" s="749" t="s">
        <v>52085</v>
      </c>
      <c r="D22934" s="749" t="s">
        <v>52086</v>
      </c>
      <c r="E22934" s="749" t="s">
        <v>52087</v>
      </c>
      <c r="F22934" s="749" t="s">
        <v>52088</v>
      </c>
      <c r="G22934" s="749" t="s">
        <v>34795</v>
      </c>
      <c r="I22934" s="749" t="s">
        <v>30</v>
      </c>
      <c r="J22934" s="749" t="n">
        <v>49.02</v>
      </c>
    </row>
    <row collapsed="false" customFormat="false" customHeight="true" hidden="true" ht="12.75" outlineLevel="0" r="22935">
      <c r="A22935" s="749" t="s">
        <v>52090</v>
      </c>
      <c r="B22935" s="749" t="str">
        <f aca="false">C22935&amp;D22935&amp;E22935&amp;F22935&amp;G22935&amp;H22935</f>
        <v>REATOR AEREO PARA LAMPADA VS/MVM DE 400W,IGNITOR COM PICO TENSAO 2,8 A 4KV,FATOR DE POTENCIA DE 0,92,TENSAO DE ALIMENTACAO 220/250V,CORRENTE NA LAMPADA 4,5A,TENSAO NA LAMPADA 100V,,PERDA MAXIMA DE 10%(EM-RIOLUZ-30,NBR-13593/13594,IEC-662).FORNECIMENTO</v>
      </c>
      <c r="C22935" s="749" t="s">
        <v>52091</v>
      </c>
      <c r="D22935" s="749" t="s">
        <v>52086</v>
      </c>
      <c r="E22935" s="749" t="s">
        <v>52092</v>
      </c>
      <c r="F22935" s="749" t="s">
        <v>52093</v>
      </c>
      <c r="G22935" s="749" t="s">
        <v>21072</v>
      </c>
      <c r="I22935" s="749" t="s">
        <v>30</v>
      </c>
      <c r="J22935" s="749" t="n">
        <v>61.07</v>
      </c>
    </row>
    <row collapsed="false" customFormat="false" customHeight="true" hidden="true" ht="12.75" outlineLevel="0" r="22936">
      <c r="A22936" s="749" t="s">
        <v>52094</v>
      </c>
      <c r="B22936" s="749" t="str">
        <f aca="false">C22936&amp;D22936&amp;E22936&amp;F22936&amp;G22936&amp;H22936</f>
        <v>REATOR AEREO PARA LAMPADA VS/MVM DE 400W,IGNITOR COM PICO TENSAO 2,8 A 4KV,FATOR DE POTENCIA DE 0,92,TENSAO DE ALIMENTACAO 220/250V,CORRENTE NA LAMPADA 4,5A,TENSAO NA LAMPADA 100V,,PERDA MAXIMA DE 10%(EM-RIOLUZ-30,NBR-13593/13594,IEC-662).FORNECIMENTO</v>
      </c>
      <c r="C22936" s="749" t="s">
        <v>52091</v>
      </c>
      <c r="D22936" s="749" t="s">
        <v>52086</v>
      </c>
      <c r="E22936" s="749" t="s">
        <v>52092</v>
      </c>
      <c r="F22936" s="749" t="s">
        <v>52093</v>
      </c>
      <c r="G22936" s="749" t="s">
        <v>21072</v>
      </c>
      <c r="I22936" s="749" t="s">
        <v>30</v>
      </c>
      <c r="J22936" s="749" t="n">
        <v>61.07</v>
      </c>
    </row>
    <row collapsed="false" customFormat="false" customHeight="true" hidden="true" ht="12.75" outlineLevel="0" r="22937">
      <c r="A22937" s="749" t="s">
        <v>52095</v>
      </c>
      <c r="B22937" s="749" t="str">
        <f aca="false">C22937&amp;D22937&amp;E22937&amp;F22937&amp;G22937&amp;H22937</f>
        <v>REATOR INTEGRADO P/LAMPADA VS/MVM 70W,IGNITOR COM PICO DE TENSAO 2,8 A 4KV,FATOR DE POTENCIA MINIMO 0,92,TENSAO ALIMENTACAO 220V,CORRENTE NA LAMPADA 0,98A,TENSAO LAMPADA 90V.EM-RIOLUZ-30.FORNECIMENTO</v>
      </c>
      <c r="C22937" s="749" t="s">
        <v>52096</v>
      </c>
      <c r="D22937" s="749" t="s">
        <v>52097</v>
      </c>
      <c r="E22937" s="749" t="s">
        <v>52098</v>
      </c>
      <c r="F22937" s="749" t="s">
        <v>52099</v>
      </c>
      <c r="I22937" s="749" t="s">
        <v>30</v>
      </c>
      <c r="J22937" s="749" t="n">
        <v>22.82</v>
      </c>
    </row>
    <row collapsed="false" customFormat="false" customHeight="true" hidden="true" ht="12.75" outlineLevel="0" r="22938">
      <c r="A22938" s="749" t="s">
        <v>52100</v>
      </c>
      <c r="B22938" s="749" t="str">
        <f aca="false">C22938&amp;D22938&amp;E22938&amp;F22938&amp;G22938&amp;H22938</f>
        <v>REATOR INTEGRADO P/LAMPADA VS/MVM 70W,IGNITOR COM PICO DE TENSAO 2,8 A 4KV,FATOR DE POTENCIA MINIMO 0,92,TENSAO ALIMENTACAO 220V,CORRENTE NA LAMPADA 0,98A,TENSAO LAMPADA 90V.EM-RIOLUZ-30.FORNECIMENTO</v>
      </c>
      <c r="C22938" s="749" t="s">
        <v>52096</v>
      </c>
      <c r="D22938" s="749" t="s">
        <v>52097</v>
      </c>
      <c r="E22938" s="749" t="s">
        <v>52098</v>
      </c>
      <c r="F22938" s="749" t="s">
        <v>52099</v>
      </c>
      <c r="I22938" s="749" t="s">
        <v>30</v>
      </c>
      <c r="J22938" s="749" t="n">
        <v>22.82</v>
      </c>
    </row>
    <row collapsed="false" customFormat="false" customHeight="true" hidden="true" ht="12.75" outlineLevel="0" r="22939">
      <c r="A22939" s="749" t="s">
        <v>52101</v>
      </c>
      <c r="B22939" s="749" t="str">
        <f aca="false">C22939&amp;D22939&amp;E22939&amp;F22939&amp;G22939&amp;H22939</f>
        <v>REATOR INTEGRADO PARA LAMPADA VS/MVM 150W,IGNITOR COM PICO DE TENSAO 2,8 A 4KV,FATOR DE POTENCIA MINIMO 0,92,TENSAO DE ALIMENTACAO 220/250V,CORRENTE NA LAMPADA 1,8A,TENSAO NA LAMPADA 100V,EM-RIOLUZ-30,NBR-13593/13594,IEC-662.FORNECIMENTO</v>
      </c>
      <c r="C22939" s="749" t="s">
        <v>52102</v>
      </c>
      <c r="D22939" s="749" t="s">
        <v>52103</v>
      </c>
      <c r="E22939" s="749" t="s">
        <v>52104</v>
      </c>
      <c r="F22939" s="749" t="s">
        <v>52105</v>
      </c>
      <c r="I22939" s="749" t="s">
        <v>30</v>
      </c>
      <c r="J22939" s="749" t="n">
        <v>30.89</v>
      </c>
    </row>
    <row collapsed="false" customFormat="false" customHeight="true" hidden="true" ht="12.75" outlineLevel="0" r="22940">
      <c r="A22940" s="749" t="s">
        <v>52106</v>
      </c>
      <c r="B22940" s="749" t="str">
        <f aca="false">C22940&amp;D22940&amp;E22940&amp;F22940&amp;G22940&amp;H22940</f>
        <v>REATOR INTEGRADO PARA LAMPADA VS/MVM 150W,IGNITOR COM PICO DE TENSAO 2,8 A 4KV,FATOR DE POTENCIA MINIMO 0,92,TENSAO DE ALIMENTACAO 220/250V,CORRENTE NA LAMPADA 1,8A,TENSAO NA LAMPADA 100V,EM-RIOLUZ-30,NBR-13593/13594,IEC-662.FORNECIMENTO</v>
      </c>
      <c r="C22940" s="749" t="s">
        <v>52102</v>
      </c>
      <c r="D22940" s="749" t="s">
        <v>52103</v>
      </c>
      <c r="E22940" s="749" t="s">
        <v>52104</v>
      </c>
      <c r="F22940" s="749" t="s">
        <v>52105</v>
      </c>
      <c r="I22940" s="749" t="s">
        <v>30</v>
      </c>
      <c r="J22940" s="749" t="n">
        <v>30.89</v>
      </c>
    </row>
    <row collapsed="false" customFormat="false" customHeight="true" hidden="true" ht="12.75" outlineLevel="0" r="22941">
      <c r="A22941" s="749" t="s">
        <v>52107</v>
      </c>
      <c r="B22941" s="749" t="str">
        <f aca="false">C22941&amp;D22941&amp;E22941&amp;F22941&amp;G22941&amp;H22941</f>
        <v>REATOR TIPO SUBTERRANEO PARA LAMPADA VS/MVM 70W,IGNITOR COMPICO DE TENSAO 2,8 A 4KV,FATOR DE POTENCIA MINIMO 0,92,TENSAO NOMINAL DE ALIMENTACAO 220V,CORRENTE NA LAMPADA 0,98A,TENSAO NA LAMPADA 90V,CABOS DO IGNITOR QUE ALIMENTAM A LAMPADA COM ISOLAMENTO PARA 5KV,CONEXOES ATRAVES DE TOMADA POLARIZADA IP-68,CLASSE 5KV,CONFORME DESENHO A3-1971-PD.FORNECIMENTO</v>
      </c>
      <c r="C22941" s="749" t="s">
        <v>52108</v>
      </c>
      <c r="D22941" s="749" t="s">
        <v>52109</v>
      </c>
      <c r="E22941" s="749" t="s">
        <v>52110</v>
      </c>
      <c r="F22941" s="749" t="s">
        <v>52111</v>
      </c>
      <c r="G22941" s="749" t="s">
        <v>52112</v>
      </c>
      <c r="H22941" s="749" t="s">
        <v>52113</v>
      </c>
      <c r="I22941" s="749" t="s">
        <v>30</v>
      </c>
      <c r="J22941" s="749" t="n">
        <v>28.12</v>
      </c>
    </row>
    <row collapsed="false" customFormat="false" customHeight="true" hidden="true" ht="12.75" outlineLevel="0" r="22942">
      <c r="A22942" s="749" t="s">
        <v>52114</v>
      </c>
      <c r="B22942" s="749" t="str">
        <f aca="false">C22942&amp;D22942&amp;E22942&amp;F22942&amp;G22942&amp;H22942</f>
        <v>REATOR TIPO SUBTERRANEO PARA LAMPADA VS/MVM 70W,IGNITOR COMPICO DE TENSAO 2,8 A 4KV,FATOR DE POTENCIA MINIMO 0,92,TENSAO NOMINAL DE ALIMENTACAO 220V,CORRENTE NA LAMPADA 0,98A,TENSAO NA LAMPADA 90V,CABOS DO IGNITOR QUE ALIMENTAM A LAMPADA COM ISOLAMENTO PARA 5KV,CONEXOES ATRAVES DE TOMADA POLARIZADA IP-68,CLASSE 5KV,CONFORME DESENHO A3-1971-PD.FORNECIMENTO</v>
      </c>
      <c r="C22942" s="749" t="s">
        <v>52108</v>
      </c>
      <c r="D22942" s="749" t="s">
        <v>52109</v>
      </c>
      <c r="E22942" s="749" t="s">
        <v>52110</v>
      </c>
      <c r="F22942" s="749" t="s">
        <v>52111</v>
      </c>
      <c r="G22942" s="749" t="s">
        <v>52112</v>
      </c>
      <c r="H22942" s="749" t="s">
        <v>52113</v>
      </c>
      <c r="I22942" s="749" t="s">
        <v>30</v>
      </c>
      <c r="J22942" s="749" t="n">
        <v>28.12</v>
      </c>
    </row>
    <row collapsed="false" customFormat="false" customHeight="true" hidden="true" ht="12.75" outlineLevel="0" r="22943">
      <c r="A22943" s="749" t="s">
        <v>52115</v>
      </c>
      <c r="B22943" s="749" t="str">
        <f aca="false">C22943&amp;D22943&amp;E22943&amp;F22943&amp;G22943&amp;H22943</f>
        <v>REATOR TIPO SUBTERRANEO PARA LAMPADA VS/MVM 150W,IGNITOR COM PICO DE TENSAO 2,8 A 4KV,FATOR DE POTENCIA MINIMO 0,92,TENSAO NOMINAL DE ALIMENTACAO 220V,CORRENTE NA LAMPADA 1,2A,TENSAO NA LAMPADA 100V,CABOS DO IGNITOR QUE ALIMENTAM A LAMPADACOM ISOLAMENTO PARA 5KV,CONEXOES ATRAVES DE TOMADA POLARIZADA IP-68,CLASSE 5KV,CONFORME DESENHO A3-1971-PD.FORNECIMENTO</v>
      </c>
      <c r="C22943" s="749" t="s">
        <v>52116</v>
      </c>
      <c r="D22943" s="749" t="s">
        <v>52117</v>
      </c>
      <c r="E22943" s="749" t="s">
        <v>52118</v>
      </c>
      <c r="F22943" s="749" t="s">
        <v>52119</v>
      </c>
      <c r="G22943" s="749" t="s">
        <v>52120</v>
      </c>
      <c r="H22943" s="749" t="s">
        <v>52121</v>
      </c>
      <c r="I22943" s="749" t="s">
        <v>30</v>
      </c>
      <c r="J22943" s="749" t="n">
        <v>37.12</v>
      </c>
    </row>
    <row collapsed="false" customFormat="false" customHeight="true" hidden="true" ht="12.75" outlineLevel="0" r="22944">
      <c r="A22944" s="749" t="s">
        <v>52122</v>
      </c>
      <c r="B22944" s="749" t="str">
        <f aca="false">C22944&amp;D22944&amp;E22944&amp;F22944&amp;G22944&amp;H22944</f>
        <v>REATOR TIPO SUBTERRANEO PARA LAMPADA VS/MVM 150W,IGNITOR COM PICO DE TENSAO 2,8 A 4KV,FATOR DE POTENCIA MINIMO 0,92,TENSAO NOMINAL DE ALIMENTACAO 220V,CORRENTE NA LAMPADA 1,2A,TENSAO NA LAMPADA 100V,CABOS DO IGNITOR QUE ALIMENTAM A LAMPADACOM ISOLAMENTO PARA 5KV,CONEXOES ATRAVES DE TOMADA POLARIZADA IP-68,CLASSE 5KV,CONFORME DESENHO A3-1971-PD.FORNECIMENTO</v>
      </c>
      <c r="C22944" s="749" t="s">
        <v>52116</v>
      </c>
      <c r="D22944" s="749" t="s">
        <v>52117</v>
      </c>
      <c r="E22944" s="749" t="s">
        <v>52118</v>
      </c>
      <c r="F22944" s="749" t="s">
        <v>52119</v>
      </c>
      <c r="G22944" s="749" t="s">
        <v>52120</v>
      </c>
      <c r="H22944" s="749" t="s">
        <v>52121</v>
      </c>
      <c r="I22944" s="749" t="s">
        <v>30</v>
      </c>
      <c r="J22944" s="749" t="n">
        <v>37.12</v>
      </c>
    </row>
    <row collapsed="false" customFormat="false" customHeight="true" hidden="true" ht="12.75" outlineLevel="0" r="22945">
      <c r="A22945" s="749" t="s">
        <v>52123</v>
      </c>
      <c r="B22945" s="749" t="str">
        <f aca="false">C22945&amp;D22945&amp;E22945&amp;F22945&amp;G22945&amp;H22945</f>
        <v>REATOR TIPO SUBTERRANEO PARA LAMPADA VS/MVM DE 250W,IGNITORCOM PICO DE TENSAO 2,8 A 4KV,FATOR DE POTENCIA DE 0,92,TENSAO DE ALIMENTACAO 220V,CORRENTE NA LAMPADA 3A,TENSAO NA LAMPADA 100V,CABOS DO IGNITOR QUE ALIMENTAM A LAMPADA COM ISOLAMENTO PARA 5KV,CONEXOES ATRAVES DE TOMADA POLARIZADA IP-68,CLASSE 5KV,PERDA MAXIMA DE 10%(DES.A3-1971-PD).FORNECIMENTO</v>
      </c>
      <c r="C22945" s="749" t="s">
        <v>52124</v>
      </c>
      <c r="D22945" s="749" t="s">
        <v>52125</v>
      </c>
      <c r="E22945" s="749" t="s">
        <v>52126</v>
      </c>
      <c r="F22945" s="749" t="s">
        <v>52127</v>
      </c>
      <c r="G22945" s="749" t="s">
        <v>52128</v>
      </c>
      <c r="H22945" s="749" t="s">
        <v>52129</v>
      </c>
      <c r="I22945" s="749" t="s">
        <v>30</v>
      </c>
      <c r="J22945" s="749" t="n">
        <v>47.68</v>
      </c>
    </row>
    <row collapsed="false" customFormat="false" customHeight="true" hidden="true" ht="12.75" outlineLevel="0" r="22946">
      <c r="A22946" s="749" t="s">
        <v>52130</v>
      </c>
      <c r="B22946" s="749" t="str">
        <f aca="false">C22946&amp;D22946&amp;E22946&amp;F22946&amp;G22946&amp;H22946</f>
        <v>REATOR TIPO SUBTERRANEO PARA LAMPADA VS/MVM DE 250W,IGNITORCOM PICO DE TENSAO 2,8 A 4KV,FATOR DE POTENCIA DE 0,92,TENSAO DE ALIMENTACAO 220V,CORRENTE NA LAMPADA 3A,TENSAO NA LAMPADA 100V,CABOS DO IGNITOR QUE ALIMENTAM A LAMPADA COM ISOLAMENTO PARA 5KV,CONEXOES ATRAVES DE TOMADA POLARIZADA IP-68,CLASSE 5KV,PERDA MAXIMA DE 10%(DES.A3-1971-PD).FORNECIMENTO</v>
      </c>
      <c r="C22946" s="749" t="s">
        <v>52124</v>
      </c>
      <c r="D22946" s="749" t="s">
        <v>52125</v>
      </c>
      <c r="E22946" s="749" t="s">
        <v>52126</v>
      </c>
      <c r="F22946" s="749" t="s">
        <v>52127</v>
      </c>
      <c r="G22946" s="749" t="s">
        <v>52128</v>
      </c>
      <c r="H22946" s="749" t="s">
        <v>52129</v>
      </c>
      <c r="I22946" s="749" t="s">
        <v>30</v>
      </c>
      <c r="J22946" s="749" t="n">
        <v>47.68</v>
      </c>
    </row>
    <row collapsed="false" customFormat="false" customHeight="true" hidden="true" ht="12.75" outlineLevel="0" r="22947">
      <c r="A22947" s="749" t="s">
        <v>52131</v>
      </c>
      <c r="B22947" s="749" t="str">
        <f aca="false">C22947&amp;D22947&amp;E22947&amp;F22947&amp;G22947&amp;H22947</f>
        <v>REATOR TIPO SUBTERRANEO PARA LAMPADA VS/MVM DE 400W,IGNITORCOM PICO TENSAO 2,8 A 4KV,FATOR DE POTENCIA DE 0,92,TENSAO DE ALIMENTACAO 220V,CORRENTE NA LAMPADA 4,5A,TENSAO NA LAMPADA 100V,CABOS DO IGNITOR QUE ALIMENTAM A LAMPADA COM ISOLAMENTO PARA 5KV,CONEXOES ATRAVES DE TOMADA POLARIZADA IP-68,CLASSE 5KV,PERDA MAXIMA DE 10%(DES.A3-1971-PD).FORNECIMENTO</v>
      </c>
      <c r="C22947" s="749" t="s">
        <v>52132</v>
      </c>
      <c r="D22947" s="749" t="s">
        <v>52133</v>
      </c>
      <c r="E22947" s="749" t="s">
        <v>52134</v>
      </c>
      <c r="F22947" s="749" t="s">
        <v>52135</v>
      </c>
      <c r="G22947" s="749" t="s">
        <v>52136</v>
      </c>
      <c r="H22947" s="749" t="s">
        <v>52137</v>
      </c>
      <c r="I22947" s="749" t="s">
        <v>30</v>
      </c>
      <c r="J22947" s="749" t="n">
        <v>64.52</v>
      </c>
    </row>
    <row collapsed="false" customFormat="false" customHeight="true" hidden="true" ht="12.75" outlineLevel="0" r="22948">
      <c r="A22948" s="749" t="s">
        <v>52138</v>
      </c>
      <c r="B22948" s="749" t="str">
        <f aca="false">C22948&amp;D22948&amp;E22948&amp;F22948&amp;G22948&amp;H22948</f>
        <v>REATOR TIPO SUBTERRANEO PARA LAMPADA VS/MVM DE 400W,IGNITORCOM PICO TENSAO 2,8 A 4KV,FATOR DE POTENCIA DE 0,92,TENSAO DE ALIMENTACAO 220V,CORRENTE NA LAMPADA 4,5A,TENSAO NA LAMPADA 100V,CABOS DO IGNITOR QUE ALIMENTAM A LAMPADA COM ISOLAMENTO PARA 5KV,CONEXOES ATRAVES DE TOMADA POLARIZADA IP-68,CLASSE 5KV,PERDA MAXIMA DE 10%(DES.A3-1971-PD).FORNECIMENTO</v>
      </c>
      <c r="C22948" s="749" t="s">
        <v>52132</v>
      </c>
      <c r="D22948" s="749" t="s">
        <v>52133</v>
      </c>
      <c r="E22948" s="749" t="s">
        <v>52134</v>
      </c>
      <c r="F22948" s="749" t="s">
        <v>52135</v>
      </c>
      <c r="G22948" s="749" t="s">
        <v>52136</v>
      </c>
      <c r="H22948" s="749" t="s">
        <v>52137</v>
      </c>
      <c r="I22948" s="749" t="s">
        <v>30</v>
      </c>
      <c r="J22948" s="749" t="n">
        <v>64.52</v>
      </c>
    </row>
    <row collapsed="false" customFormat="false" customHeight="true" hidden="true" ht="12.75" outlineLevel="0" r="22949">
      <c r="A22949" s="749" t="s">
        <v>52139</v>
      </c>
      <c r="B22949" s="749" t="str">
        <f aca="false">C22949&amp;D22949&amp;E22949&amp;F22949&amp;G22949&amp;H22949</f>
        <v>LUMINARIA EQUIPADA COM LAMPADA DE DESCARGA E ACESSORIOS,EM CORDOALHA,EXCLUSIVE LUMINARIA,INCLUSIVE FORNECIMENTO DA CORDOALHA.COLOCACAO</v>
      </c>
      <c r="C22949" s="749" t="s">
        <v>52140</v>
      </c>
      <c r="D22949" s="749" t="s">
        <v>52141</v>
      </c>
      <c r="E22949" s="749" t="s">
        <v>52142</v>
      </c>
      <c r="I22949" s="749" t="s">
        <v>30</v>
      </c>
      <c r="J22949" s="749" t="n">
        <v>365.57</v>
      </c>
    </row>
    <row collapsed="false" customFormat="false" customHeight="true" hidden="true" ht="12.75" outlineLevel="0" r="22950">
      <c r="A22950" s="749" t="s">
        <v>52143</v>
      </c>
      <c r="B22950" s="749" t="str">
        <f aca="false">C22950&amp;D22950&amp;E22950&amp;F22950&amp;G22950&amp;H22950</f>
        <v>LUMINARIA EQUIPADA COM LAMPADA DE DESCARGA E ACESSORIOS,EM CORDOALHA,EXCLUSIVE LUMINARIA,INCLUSIVE FORNECIMENTO DA CORDOALHA.COLOCACAO</v>
      </c>
      <c r="C22950" s="749" t="s">
        <v>52140</v>
      </c>
      <c r="D22950" s="749" t="s">
        <v>52141</v>
      </c>
      <c r="E22950" s="749" t="s">
        <v>52142</v>
      </c>
      <c r="I22950" s="749" t="s">
        <v>30</v>
      </c>
      <c r="J22950" s="749" t="n">
        <v>352.06</v>
      </c>
    </row>
    <row collapsed="false" customFormat="false" customHeight="true" hidden="true" ht="12.75" outlineLevel="0" r="22951">
      <c r="A22951" s="749" t="s">
        <v>52144</v>
      </c>
      <c r="B22951" s="749" t="str">
        <f aca="false">C22951&amp;D22951&amp;E22951&amp;F22951&amp;G22951&amp;H22951</f>
        <v>LUMINARIA EQUIPADA COM LAMPADA DE DESCARGA E ACESSORIOS,EM CORDOALHA,EXCLUSIVE LUMINARIA E O FORNECIMENTO DA CORDOALHA.COLOCACAO</v>
      </c>
      <c r="C22951" s="749" t="s">
        <v>52140</v>
      </c>
      <c r="D22951" s="749" t="s">
        <v>52145</v>
      </c>
      <c r="E22951" s="749" t="s">
        <v>20218</v>
      </c>
      <c r="I22951" s="749" t="s">
        <v>30</v>
      </c>
      <c r="J22951" s="749" t="n">
        <v>101.68</v>
      </c>
    </row>
    <row collapsed="false" customFormat="false" customHeight="true" hidden="true" ht="12.75" outlineLevel="0" r="22952">
      <c r="A22952" s="749" t="s">
        <v>52146</v>
      </c>
      <c r="B22952" s="749" t="str">
        <f aca="false">C22952&amp;D22952&amp;E22952&amp;F22952&amp;G22952&amp;H22952</f>
        <v>LUMINARIA EQUIPADA COM LAMPADA DE DESCARGA E ACESSORIOS,EM CORDOALHA,EXCLUSIVE LUMINARIA E O FORNECIMENTO DA CORDOALHA.COLOCACAO</v>
      </c>
      <c r="C22952" s="749" t="s">
        <v>52140</v>
      </c>
      <c r="D22952" s="749" t="s">
        <v>52145</v>
      </c>
      <c r="E22952" s="749" t="s">
        <v>20218</v>
      </c>
      <c r="I22952" s="749" t="s">
        <v>30</v>
      </c>
      <c r="J22952" s="749" t="n">
        <v>88.16</v>
      </c>
    </row>
    <row collapsed="false" customFormat="false" customHeight="true" hidden="true" ht="12.75" outlineLevel="0" r="22953">
      <c r="A22953" s="749" t="s">
        <v>52147</v>
      </c>
      <c r="B22953" s="749" t="str">
        <f aca="false">C22953&amp;D22953&amp;E22953&amp;F22953&amp;G22953&amp;H22953</f>
        <v>LUMINARIA EQUIPADA COM LAMPADA DE DESCARGA E ACESSORIOS,EM TETO OU PAREDE;EXCLUSIVE LUMINARIA.COLOCACAO</v>
      </c>
      <c r="C22953" s="749" t="s">
        <v>52148</v>
      </c>
      <c r="D22953" s="749" t="s">
        <v>52149</v>
      </c>
      <c r="I22953" s="749" t="s">
        <v>30</v>
      </c>
      <c r="J22953" s="749" t="n">
        <v>83.19</v>
      </c>
    </row>
    <row collapsed="false" customFormat="false" customHeight="true" hidden="true" ht="12.75" outlineLevel="0" r="22954">
      <c r="A22954" s="749" t="s">
        <v>52150</v>
      </c>
      <c r="B22954" s="749" t="str">
        <f aca="false">C22954&amp;D22954&amp;E22954&amp;F22954&amp;G22954&amp;H22954</f>
        <v>LUMINARIA EQUIPADA COM LAMPADA DE DESCARGA E ACESSORIOS,EM TETO OU PAREDE;EXCLUSIVE LUMINARIA.COLOCACAO</v>
      </c>
      <c r="C22954" s="749" t="s">
        <v>52148</v>
      </c>
      <c r="D22954" s="749" t="s">
        <v>52149</v>
      </c>
      <c r="I22954" s="749" t="s">
        <v>30</v>
      </c>
      <c r="J22954" s="749" t="n">
        <v>72.1</v>
      </c>
    </row>
    <row collapsed="false" customFormat="false" customHeight="true" hidden="true" ht="12.75" outlineLevel="0" r="22955">
      <c r="A22955" s="749" t="s">
        <v>52151</v>
      </c>
      <c r="B22955" s="749" t="str">
        <f aca="false">C22955&amp;D22955&amp;E22955&amp;F22955&amp;G22955&amp;H22955</f>
        <v>PROJETORES (DOIS) EQUIPADOS COM LAMPADAS DE DESCARGA,FIXADOS EM POSTE DE ACO OU CONCRETO,INCLUSIVE FERRAGENS DE FIXACAO,EXCLUSIVE PROJETOR.COLOCACAO</v>
      </c>
      <c r="C22955" s="749" t="s">
        <v>52152</v>
      </c>
      <c r="D22955" s="749" t="s">
        <v>52153</v>
      </c>
      <c r="E22955" s="749" t="s">
        <v>52154</v>
      </c>
      <c r="I22955" s="749" t="s">
        <v>30</v>
      </c>
      <c r="J22955" s="749" t="n">
        <v>149.12</v>
      </c>
    </row>
    <row collapsed="false" customFormat="false" customHeight="true" hidden="true" ht="12.75" outlineLevel="0" r="22956">
      <c r="A22956" s="749" t="s">
        <v>52155</v>
      </c>
      <c r="B22956" s="749" t="str">
        <f aca="false">C22956&amp;D22956&amp;E22956&amp;F22956&amp;G22956&amp;H22956</f>
        <v>PROJETORES (DOIS) EQUIPADOS COM LAMPADAS DE DESCARGA,FIXADOS EM POSTE DE ACO OU CONCRETO,INCLUSIVE FERRAGENS DE FIXACAO,EXCLUSIVE PROJETOR.COLOCACAO</v>
      </c>
      <c r="C22956" s="749" t="s">
        <v>52152</v>
      </c>
      <c r="D22956" s="749" t="s">
        <v>52153</v>
      </c>
      <c r="E22956" s="749" t="s">
        <v>52154</v>
      </c>
      <c r="I22956" s="749" t="s">
        <v>30</v>
      </c>
      <c r="J22956" s="749" t="n">
        <v>144.05</v>
      </c>
    </row>
    <row collapsed="false" customFormat="false" customHeight="true" hidden="true" ht="12.75" outlineLevel="0" r="22957">
      <c r="A22957" s="749" t="s">
        <v>52156</v>
      </c>
      <c r="B22957" s="749" t="str">
        <f aca="false">C22957&amp;D22957&amp;E22957&amp;F22957&amp;G22957&amp;H22957</f>
        <v>PROJETORES (DOIS) EQUIPADOS COM LAMPADA DE DESCARGA,FIXADOSEM CRUZETA Nº1;INCLUSIVE FERRAGENS DE FIXACAO,EXCLUSIVE PROJETOR.COLOCACAO</v>
      </c>
      <c r="C22957" s="749" t="s">
        <v>52157</v>
      </c>
      <c r="D22957" s="749" t="s">
        <v>52158</v>
      </c>
      <c r="E22957" s="749" t="s">
        <v>52159</v>
      </c>
      <c r="I22957" s="749" t="s">
        <v>30</v>
      </c>
      <c r="J22957" s="749" t="n">
        <v>142.24</v>
      </c>
    </row>
    <row collapsed="false" customFormat="false" customHeight="true" hidden="true" ht="12.75" outlineLevel="0" r="22958">
      <c r="A22958" s="749" t="s">
        <v>52160</v>
      </c>
      <c r="B22958" s="749" t="str">
        <f aca="false">C22958&amp;D22958&amp;E22958&amp;F22958&amp;G22958&amp;H22958</f>
        <v>PROJETORES (DOIS) EQUIPADOS COM LAMPADA DE DESCARGA,FIXADOSEM CRUZETA Nº1;INCLUSIVE FERRAGENS DE FIXACAO,EXCLUSIVE PROJETOR.COLOCACAO</v>
      </c>
      <c r="C22958" s="749" t="s">
        <v>52157</v>
      </c>
      <c r="D22958" s="749" t="s">
        <v>52158</v>
      </c>
      <c r="E22958" s="749" t="s">
        <v>52159</v>
      </c>
      <c r="I22958" s="749" t="s">
        <v>30</v>
      </c>
      <c r="J22958" s="749" t="n">
        <v>137.17</v>
      </c>
    </row>
    <row collapsed="false" customFormat="false" customHeight="true" hidden="true" ht="12.75" outlineLevel="0" r="22959">
      <c r="A22959" s="749" t="s">
        <v>52161</v>
      </c>
      <c r="B22959" s="749" t="str">
        <f aca="false">C22959&amp;D22959&amp;E22959&amp;F22959&amp;G22959&amp;H22959</f>
        <v>PROJETORES(TRES)EQUIPADOS COM LAMPADAS DE DESCARGA,FIXADOS EM POSTE DE CONCRETO,INCLUSIVE FERRAGENS DE FIXACAO,EXCLUSIVE PROJETORES.COLOCACAO</v>
      </c>
      <c r="C22959" s="749" t="s">
        <v>52162</v>
      </c>
      <c r="D22959" s="749" t="s">
        <v>52163</v>
      </c>
      <c r="E22959" s="749" t="s">
        <v>52164</v>
      </c>
      <c r="I22959" s="749" t="s">
        <v>30</v>
      </c>
      <c r="J22959" s="749" t="n">
        <v>253.96</v>
      </c>
    </row>
    <row collapsed="false" customFormat="false" customHeight="true" hidden="true" ht="12.75" outlineLevel="0" r="22960">
      <c r="A22960" s="749" t="s">
        <v>52165</v>
      </c>
      <c r="B22960" s="749" t="str">
        <f aca="false">C22960&amp;D22960&amp;E22960&amp;F22960&amp;G22960&amp;H22960</f>
        <v>PROJETORES(TRES)EQUIPADOS COM LAMPADAS DE DESCARGA,FIXADOS EM POSTE DE CONCRETO,INCLUSIVE FERRAGENS DE FIXACAO,EXCLUSIVE PROJETORES.COLOCACAO</v>
      </c>
      <c r="C22960" s="749" t="s">
        <v>52162</v>
      </c>
      <c r="D22960" s="749" t="s">
        <v>52163</v>
      </c>
      <c r="E22960" s="749" t="s">
        <v>52164</v>
      </c>
      <c r="I22960" s="749" t="s">
        <v>30</v>
      </c>
      <c r="J22960" s="749" t="n">
        <v>245.51</v>
      </c>
    </row>
    <row collapsed="false" customFormat="false" customHeight="true" hidden="true" ht="12.75" outlineLevel="0" r="22961">
      <c r="A22961" s="749" t="s">
        <v>52166</v>
      </c>
      <c r="B22961" s="749" t="str">
        <f aca="false">C22961&amp;D22961&amp;E22961&amp;F22961&amp;G22961&amp;H22961</f>
        <v>PROJETORES(QUATRO)EQUIPADOS COM LAMPADA DE DESCARGA,FIXADOSEM POSTE DE ACO RETO;INCLUSIVE FERRAGENS DE FIXACAO,EXCLUSIVE PROJETORES.COLOCACAO</v>
      </c>
      <c r="C22961" s="749" t="s">
        <v>52167</v>
      </c>
      <c r="D22961" s="749" t="s">
        <v>52168</v>
      </c>
      <c r="E22961" s="749" t="s">
        <v>52169</v>
      </c>
      <c r="I22961" s="749" t="s">
        <v>30</v>
      </c>
      <c r="J22961" s="749" t="n">
        <v>206.34</v>
      </c>
    </row>
    <row collapsed="false" customFormat="false" customHeight="true" hidden="true" ht="12.75" outlineLevel="0" r="22962">
      <c r="A22962" s="749" t="s">
        <v>52170</v>
      </c>
      <c r="B22962" s="749" t="str">
        <f aca="false">C22962&amp;D22962&amp;E22962&amp;F22962&amp;G22962&amp;H22962</f>
        <v>PROJETORES(QUATRO)EQUIPADOS COM LAMPADA DE DESCARGA,FIXADOSEM POSTE DE ACO RETO;INCLUSIVE FERRAGENS DE FIXACAO,EXCLUSIVE PROJETORES.COLOCACAO</v>
      </c>
      <c r="C22962" s="749" t="s">
        <v>52167</v>
      </c>
      <c r="D22962" s="749" t="s">
        <v>52168</v>
      </c>
      <c r="E22962" s="749" t="s">
        <v>52169</v>
      </c>
      <c r="I22962" s="749" t="s">
        <v>30</v>
      </c>
      <c r="J22962" s="749" t="n">
        <v>196.2</v>
      </c>
    </row>
    <row collapsed="false" customFormat="false" customHeight="true" hidden="true" ht="12.75" outlineLevel="0" r="22963">
      <c r="A22963" s="749" t="s">
        <v>52171</v>
      </c>
      <c r="B22963" s="749" t="str">
        <f aca="false">C22963&amp;D22963&amp;E22963&amp;F22963&amp;G22963&amp;H22963</f>
        <v>PROJETOR FIXADO EM BANDEJA ATRAVES DE CHUMBADORES DE ACO INOX,EXCLUSIVE PROJETOR,CHUMBADOR E BANDEJAMENTO.COLOCACAO</v>
      </c>
      <c r="C22963" s="749" t="s">
        <v>52172</v>
      </c>
      <c r="D22963" s="749" t="s">
        <v>52173</v>
      </c>
      <c r="I22963" s="749" t="s">
        <v>30</v>
      </c>
      <c r="J22963" s="749" t="n">
        <v>3.17</v>
      </c>
    </row>
    <row collapsed="false" customFormat="false" customHeight="true" hidden="true" ht="12.75" outlineLevel="0" r="22964">
      <c r="A22964" s="749" t="s">
        <v>52174</v>
      </c>
      <c r="B22964" s="749" t="str">
        <f aca="false">C22964&amp;D22964&amp;E22964&amp;F22964&amp;G22964&amp;H22964</f>
        <v>PROJETOR FIXADO EM BANDEJA ATRAVES DE CHUMBADORES DE ACO INOX,EXCLUSIVE PROJETOR,CHUMBADOR E BANDEJAMENTO.COLOCACAO</v>
      </c>
      <c r="C22964" s="749" t="s">
        <v>52172</v>
      </c>
      <c r="D22964" s="749" t="s">
        <v>52173</v>
      </c>
      <c r="I22964" s="749" t="s">
        <v>30</v>
      </c>
      <c r="J22964" s="749" t="n">
        <v>2.75</v>
      </c>
    </row>
    <row collapsed="false" customFormat="false" customHeight="true" hidden="true" ht="12.75" outlineLevel="0" r="22965">
      <c r="A22965" s="749" t="s">
        <v>52175</v>
      </c>
      <c r="B22965" s="749" t="str">
        <f aca="false">C22965&amp;D22965&amp;E22965&amp;F22965&amp;G22965&amp;H22965</f>
        <v>REATOR,PADRAO RIOLUZ,PARA LAMPADA DE DESCARGA,EM POSTE DE ACO,CONCRETO OU MADEIRA,EXCLUSIVE FORNECIMENTO DO REATOR E FERRAGENS DE FIXACAO.COLOCACAO</v>
      </c>
      <c r="C22965" s="749" t="s">
        <v>52176</v>
      </c>
      <c r="D22965" s="749" t="s">
        <v>52177</v>
      </c>
      <c r="E22965" s="749" t="s">
        <v>52178</v>
      </c>
      <c r="I22965" s="749" t="s">
        <v>30</v>
      </c>
      <c r="J22965" s="749" t="n">
        <v>25.42</v>
      </c>
    </row>
    <row collapsed="false" customFormat="false" customHeight="true" hidden="true" ht="12.75" outlineLevel="0" r="22966">
      <c r="A22966" s="749" t="s">
        <v>52179</v>
      </c>
      <c r="B22966" s="749" t="str">
        <f aca="false">C22966&amp;D22966&amp;E22966&amp;F22966&amp;G22966&amp;H22966</f>
        <v>REATOR,PADRAO RIOLUZ,PARA LAMPADA DE DESCARGA,EM POSTE DE ACO,CONCRETO OU MADEIRA,EXCLUSIVE FORNECIMENTO DO REATOR E FERRAGENS DE FIXACAO.COLOCACAO</v>
      </c>
      <c r="C22966" s="749" t="s">
        <v>52176</v>
      </c>
      <c r="D22966" s="749" t="s">
        <v>52177</v>
      </c>
      <c r="E22966" s="749" t="s">
        <v>52178</v>
      </c>
      <c r="I22966" s="749" t="s">
        <v>30</v>
      </c>
      <c r="J22966" s="749" t="n">
        <v>22.04</v>
      </c>
    </row>
    <row collapsed="false" customFormat="false" customHeight="true" hidden="true" ht="12.75" outlineLevel="0" r="22967">
      <c r="A22967" s="749" t="s">
        <v>52180</v>
      </c>
      <c r="B22967" s="749" t="str">
        <f aca="false">C22967&amp;D22967&amp;E22967&amp;F22967&amp;G22967&amp;H22967</f>
        <v>REATOR,PADRAO RIOLUZ,PARA LAMPADA DE DESCARGA EM POSTE(ACO OU CONCRETO),INCLUINDO INTERLIGACAO NA REDE E NA LUMINARIA EFERRAGENS DE FIXACAO;EXCLUSIVE FORNECIMENTO DO REATOR.COLOCACAO</v>
      </c>
      <c r="C22967" s="749" t="s">
        <v>52181</v>
      </c>
      <c r="D22967" s="749" t="s">
        <v>52182</v>
      </c>
      <c r="E22967" s="749" t="s">
        <v>52183</v>
      </c>
      <c r="F22967" s="749" t="s">
        <v>14337</v>
      </c>
      <c r="I22967" s="749" t="s">
        <v>30</v>
      </c>
      <c r="J22967" s="749" t="n">
        <v>25.42</v>
      </c>
    </row>
    <row collapsed="false" customFormat="false" customHeight="true" hidden="true" ht="12.75" outlineLevel="0" r="22968">
      <c r="A22968" s="749" t="s">
        <v>52184</v>
      </c>
      <c r="B22968" s="749" t="str">
        <f aca="false">C22968&amp;D22968&amp;E22968&amp;F22968&amp;G22968&amp;H22968</f>
        <v>REATOR,PADRAO RIOLUZ,PARA LAMPADA DE DESCARGA EM POSTE(ACO OU CONCRETO),INCLUINDO INTERLIGACAO NA REDE E NA LUMINARIA EFERRAGENS DE FIXACAO;EXCLUSIVE FORNECIMENTO DO REATOR.COLOCACAO</v>
      </c>
      <c r="C22968" s="749" t="s">
        <v>52181</v>
      </c>
      <c r="D22968" s="749" t="s">
        <v>52182</v>
      </c>
      <c r="E22968" s="749" t="s">
        <v>52183</v>
      </c>
      <c r="F22968" s="749" t="s">
        <v>14337</v>
      </c>
      <c r="I22968" s="749" t="s">
        <v>30</v>
      </c>
      <c r="J22968" s="749" t="n">
        <v>22.04</v>
      </c>
    </row>
    <row collapsed="false" customFormat="false" customHeight="true" hidden="true" ht="12.75" outlineLevel="0" r="22969">
      <c r="A22969" s="749" t="s">
        <v>52185</v>
      </c>
      <c r="B22969" s="749" t="str">
        <f aca="false">C22969&amp;D22969&amp;E22969&amp;F22969&amp;G22969&amp;H22969</f>
        <v>REATOR PARA LAMPADA DE DESCARGA EM TETO,PISO OU PAREDE,INCLUSIVE INTERLIGACAO NA REDE E NA LUMINARIA E FERRAGENS DE FIXACAO,EXCLUSIVE FORNECIMENTO DE REATOR.COLOCACAO</v>
      </c>
      <c r="C22969" s="749" t="s">
        <v>52186</v>
      </c>
      <c r="D22969" s="749" t="s">
        <v>52187</v>
      </c>
      <c r="E22969" s="749" t="s">
        <v>52188</v>
      </c>
      <c r="I22969" s="749" t="s">
        <v>30</v>
      </c>
      <c r="J22969" s="749" t="n">
        <v>38.13</v>
      </c>
    </row>
    <row collapsed="false" customFormat="false" customHeight="true" hidden="true" ht="12.75" outlineLevel="0" r="22970">
      <c r="A22970" s="749" t="s">
        <v>52189</v>
      </c>
      <c r="B22970" s="749" t="str">
        <f aca="false">C22970&amp;D22970&amp;E22970&amp;F22970&amp;G22970&amp;H22970</f>
        <v>REATOR PARA LAMPADA DE DESCARGA EM TETO,PISO OU PAREDE,INCLUSIVE INTERLIGACAO NA REDE E NA LUMINARIA E FERRAGENS DE FIXACAO,EXCLUSIVE FORNECIMENTO DE REATOR.COLOCACAO</v>
      </c>
      <c r="C22970" s="749" t="s">
        <v>52186</v>
      </c>
      <c r="D22970" s="749" t="s">
        <v>52187</v>
      </c>
      <c r="E22970" s="749" t="s">
        <v>52188</v>
      </c>
      <c r="I22970" s="749" t="s">
        <v>30</v>
      </c>
      <c r="J22970" s="749" t="n">
        <v>33.06</v>
      </c>
    </row>
    <row collapsed="false" customFormat="false" customHeight="true" hidden="true" ht="12.75" outlineLevel="0" r="22971">
      <c r="A22971" s="749" t="s">
        <v>52190</v>
      </c>
      <c r="B22971" s="749" t="str">
        <f aca="false">C22971&amp;D22971&amp;E22971&amp;F22971&amp;G22971&amp;H22971</f>
        <v>REATOR COM IGNITOR EM BANDEJA,EXCLUSIVE REATOR.COLOCACAO</v>
      </c>
      <c r="C22971" s="749" t="s">
        <v>52191</v>
      </c>
      <c r="I22971" s="749" t="s">
        <v>30</v>
      </c>
      <c r="J22971" s="749" t="n">
        <v>1.9</v>
      </c>
    </row>
    <row collapsed="false" customFormat="false" customHeight="true" hidden="true" ht="12.75" outlineLevel="0" r="22972">
      <c r="A22972" s="749" t="s">
        <v>52192</v>
      </c>
      <c r="B22972" s="749" t="str">
        <f aca="false">C22972&amp;D22972&amp;E22972&amp;F22972&amp;G22972&amp;H22972</f>
        <v>REATOR COM IGNITOR EM BANDEJA,EXCLUSIVE REATOR.COLOCACAO</v>
      </c>
      <c r="C22972" s="749" t="s">
        <v>52191</v>
      </c>
      <c r="I22972" s="749" t="s">
        <v>30</v>
      </c>
      <c r="J22972" s="749" t="n">
        <v>1.65</v>
      </c>
    </row>
    <row collapsed="false" customFormat="false" customHeight="true" hidden="true" ht="12.75" outlineLevel="0" r="22973">
      <c r="A22973" s="749" t="s">
        <v>52193</v>
      </c>
      <c r="B22973" s="749" t="str">
        <f aca="false">C22973&amp;D22973&amp;E22973&amp;F22973&amp;G22973&amp;H22973</f>
        <v>FITA ISOLANTE AUTO-FUSAO,DE 19MMX10M.FORNECIMENTO</v>
      </c>
      <c r="C22973" s="749" t="s">
        <v>52194</v>
      </c>
      <c r="I22973" s="749" t="s">
        <v>30</v>
      </c>
      <c r="J22973" s="749" t="n">
        <v>19.9</v>
      </c>
    </row>
    <row collapsed="false" customFormat="false" customHeight="true" hidden="true" ht="12.75" outlineLevel="0" r="22974">
      <c r="A22974" s="749" t="s">
        <v>52195</v>
      </c>
      <c r="B22974" s="749" t="str">
        <f aca="false">C22974&amp;D22974&amp;E22974&amp;F22974&amp;G22974&amp;H22974</f>
        <v>FITA ISOLANTE AUTO-FUSAO,DE 19MMX10M.FORNECIMENTO</v>
      </c>
      <c r="C22974" s="749" t="s">
        <v>52194</v>
      </c>
      <c r="I22974" s="749" t="s">
        <v>30</v>
      </c>
      <c r="J22974" s="749" t="n">
        <v>19.9</v>
      </c>
    </row>
    <row collapsed="false" customFormat="false" customHeight="true" hidden="true" ht="12.75" outlineLevel="0" r="22975">
      <c r="A22975" s="749" t="s">
        <v>52196</v>
      </c>
      <c r="B22975" s="749" t="str">
        <f aca="false">C22975&amp;D22975&amp;E22975&amp;F22975&amp;G22975&amp;H22975</f>
        <v>FITA ISOLANTE PLASTICA ADESIVA,DE 19MMX20M.FORNECIMENTO</v>
      </c>
      <c r="C22975" s="749" t="s">
        <v>52197</v>
      </c>
      <c r="I22975" s="749" t="s">
        <v>30</v>
      </c>
      <c r="J22975" s="749" t="n">
        <v>8.56</v>
      </c>
    </row>
    <row collapsed="false" customFormat="false" customHeight="true" hidden="true" ht="12.75" outlineLevel="0" r="22976">
      <c r="A22976" s="749" t="s">
        <v>52198</v>
      </c>
      <c r="B22976" s="749" t="str">
        <f aca="false">C22976&amp;D22976&amp;E22976&amp;F22976&amp;G22976&amp;H22976</f>
        <v>FITA ISOLANTE PLASTICA ADESIVA,DE 19MMX20M.FORNECIMENTO</v>
      </c>
      <c r="C22976" s="749" t="s">
        <v>52197</v>
      </c>
      <c r="I22976" s="749" t="s">
        <v>30</v>
      </c>
      <c r="J22976" s="749" t="n">
        <v>8.56</v>
      </c>
    </row>
    <row collapsed="false" customFormat="false" customHeight="true" hidden="true" ht="12.75" outlineLevel="0" r="22977">
      <c r="A22977" s="749" t="s">
        <v>52199</v>
      </c>
      <c r="B22977" s="749" t="str">
        <f aca="false">C22977&amp;D22977&amp;E22977&amp;F22977&amp;G22977&amp;H22977</f>
        <v>ARRUELA EM ALUMINIO DE(13X2)MM.FORNECIMENTO</v>
      </c>
      <c r="C22977" s="749" t="s">
        <v>52200</v>
      </c>
      <c r="I22977" s="749" t="s">
        <v>30</v>
      </c>
      <c r="J22977" s="749" t="n">
        <v>0.17</v>
      </c>
    </row>
    <row collapsed="false" customFormat="false" customHeight="true" hidden="true" ht="12.75" outlineLevel="0" r="22978">
      <c r="A22978" s="749" t="s">
        <v>52201</v>
      </c>
      <c r="B22978" s="749" t="str">
        <f aca="false">C22978&amp;D22978&amp;E22978&amp;F22978&amp;G22978&amp;H22978</f>
        <v>ARRUELA EM ALUMINIO DE(13X2)MM.FORNECIMENTO</v>
      </c>
      <c r="C22978" s="749" t="s">
        <v>52200</v>
      </c>
      <c r="I22978" s="749" t="s">
        <v>30</v>
      </c>
      <c r="J22978" s="749" t="n">
        <v>0.17</v>
      </c>
    </row>
    <row collapsed="false" customFormat="false" customHeight="true" hidden="true" ht="12.75" outlineLevel="0" r="22979">
      <c r="A22979" s="749" t="s">
        <v>52202</v>
      </c>
      <c r="B22979" s="749" t="str">
        <f aca="false">C22979&amp;D22979&amp;E22979&amp;F22979&amp;G22979&amp;H22979</f>
        <v>ARRUELA DE PRESSAO DE(13X2,5)MM.FORNECIMENTO</v>
      </c>
      <c r="C22979" s="749" t="s">
        <v>52203</v>
      </c>
      <c r="I22979" s="749" t="s">
        <v>30</v>
      </c>
      <c r="J22979" s="749" t="n">
        <v>0.08</v>
      </c>
    </row>
    <row collapsed="false" customFormat="false" customHeight="true" hidden="true" ht="12.75" outlineLevel="0" r="22980">
      <c r="A22980" s="749" t="s">
        <v>52204</v>
      </c>
      <c r="B22980" s="749" t="str">
        <f aca="false">C22980&amp;D22980&amp;E22980&amp;F22980&amp;G22980&amp;H22980</f>
        <v>ARRUELA DE PRESSAO DE(13X2,5)MM.FORNECIMENTO</v>
      </c>
      <c r="C22980" s="749" t="s">
        <v>52203</v>
      </c>
      <c r="I22980" s="749" t="s">
        <v>30</v>
      </c>
      <c r="J22980" s="749" t="n">
        <v>0.08</v>
      </c>
    </row>
    <row collapsed="false" customFormat="false" customHeight="true" hidden="true" ht="12.75" outlineLevel="0" r="22981">
      <c r="A22981" s="749" t="s">
        <v>52205</v>
      </c>
      <c r="B22981" s="749" t="str">
        <f aca="false">C22981&amp;D22981&amp;E22981&amp;F22981&amp;G22981&amp;H22981</f>
        <v>CALCO DUPLO NUMERO 4.FORNECIMENTO</v>
      </c>
      <c r="C22981" s="749" t="s">
        <v>52206</v>
      </c>
      <c r="I22981" s="749" t="s">
        <v>30</v>
      </c>
      <c r="J22981" s="749" t="n">
        <v>13.54</v>
      </c>
    </row>
    <row collapsed="false" customFormat="false" customHeight="true" hidden="true" ht="12.75" outlineLevel="0" r="22982">
      <c r="A22982" s="749" t="s">
        <v>52207</v>
      </c>
      <c r="B22982" s="749" t="str">
        <f aca="false">C22982&amp;D22982&amp;E22982&amp;F22982&amp;G22982&amp;H22982</f>
        <v>CALCO DUPLO NUMERO 4.FORNECIMENTO</v>
      </c>
      <c r="C22982" s="749" t="s">
        <v>52206</v>
      </c>
      <c r="I22982" s="749" t="s">
        <v>30</v>
      </c>
      <c r="J22982" s="749" t="n">
        <v>13.54</v>
      </c>
    </row>
    <row collapsed="false" customFormat="false" customHeight="true" hidden="true" ht="12.75" outlineLevel="0" r="22983">
      <c r="A22983" s="749" t="s">
        <v>52208</v>
      </c>
      <c r="B22983" s="749" t="str">
        <f aca="false">C22983&amp;D22983&amp;E22983&amp;F22983&amp;G22983&amp;H22983</f>
        <v>CHUMBADOR EM ACO CARBONO,COM DIAMETRO DE 7/8",COMPRIMENTO DE 500MM,GALVANIZADO A QUENTE POR IMERSAO,COM PORCA,ARRUELA LISA E ARRUELA DE PRESSAO.FORNECIMENTO</v>
      </c>
      <c r="C22983" s="749" t="s">
        <v>52209</v>
      </c>
      <c r="D22983" s="749" t="s">
        <v>52210</v>
      </c>
      <c r="E22983" s="749" t="s">
        <v>52211</v>
      </c>
      <c r="I22983" s="749" t="s">
        <v>30</v>
      </c>
      <c r="J22983" s="749" t="n">
        <v>82.6</v>
      </c>
    </row>
    <row collapsed="false" customFormat="false" customHeight="true" hidden="true" ht="12.75" outlineLevel="0" r="22984">
      <c r="A22984" s="749" t="s">
        <v>52212</v>
      </c>
      <c r="B22984" s="749" t="str">
        <f aca="false">C22984&amp;D22984&amp;E22984&amp;F22984&amp;G22984&amp;H22984</f>
        <v>CHUMBADOR EM ACO CARBONO,COM DIAMETRO DE 7/8",COMPRIMENTO DE 500MM,GALVANIZADO A QUENTE POR IMERSAO,COM PORCA,ARRUELA LISA E ARRUELA DE PRESSAO.FORNECIMENTO</v>
      </c>
      <c r="C22984" s="749" t="s">
        <v>52209</v>
      </c>
      <c r="D22984" s="749" t="s">
        <v>52210</v>
      </c>
      <c r="E22984" s="749" t="s">
        <v>52211</v>
      </c>
      <c r="I22984" s="749" t="s">
        <v>30</v>
      </c>
      <c r="J22984" s="749" t="n">
        <v>82.6</v>
      </c>
    </row>
    <row collapsed="false" customFormat="false" customHeight="true" hidden="true" ht="12.75" outlineLevel="0" r="22985">
      <c r="A22985" s="749" t="s">
        <v>52213</v>
      </c>
      <c r="B22985" s="749" t="str">
        <f aca="false">C22985&amp;D22985&amp;E22985&amp;F22985&amp;G22985&amp;H22985</f>
        <v>CHUMBADOR DE ACO INOXIDAVEL 304,TEC BOLT,TBM 12.100,COMPRIMENTO DE 96MM E DIAMETRO DE 1/2",COM ARRUELA LISA E DE PRESSAOE PORCA,TECNART OU SIMILAR.FORNECIMENTO</v>
      </c>
      <c r="C22985" s="749" t="s">
        <v>52214</v>
      </c>
      <c r="D22985" s="749" t="s">
        <v>52215</v>
      </c>
      <c r="E22985" s="749" t="s">
        <v>52216</v>
      </c>
      <c r="I22985" s="749" t="s">
        <v>30</v>
      </c>
      <c r="J22985" s="749" t="n">
        <v>8.44</v>
      </c>
    </row>
    <row collapsed="false" customFormat="false" customHeight="true" hidden="true" ht="12.75" outlineLevel="0" r="22986">
      <c r="A22986" s="749" t="s">
        <v>52217</v>
      </c>
      <c r="B22986" s="749" t="str">
        <f aca="false">C22986&amp;D22986&amp;E22986&amp;F22986&amp;G22986&amp;H22986</f>
        <v>CHUMBADOR DE ACO INOXIDAVEL 304,TEC BOLT,TBM 12.100,COMPRIMENTO DE 96MM E DIAMETRO DE 1/2",COM ARRUELA LISA E DE PRESSAOE PORCA,TECNART OU SIMILAR.FORNECIMENTO</v>
      </c>
      <c r="C22986" s="749" t="s">
        <v>52214</v>
      </c>
      <c r="D22986" s="749" t="s">
        <v>52215</v>
      </c>
      <c r="E22986" s="749" t="s">
        <v>52216</v>
      </c>
      <c r="I22986" s="749" t="s">
        <v>30</v>
      </c>
      <c r="J22986" s="749" t="n">
        <v>8.44</v>
      </c>
    </row>
    <row collapsed="false" customFormat="false" customHeight="true" hidden="true" ht="12.75" outlineLevel="0" r="22987">
      <c r="A22987" s="749" t="s">
        <v>52218</v>
      </c>
      <c r="B22987" s="749" t="str">
        <f aca="false">C22987&amp;D22987&amp;E22987&amp;F22987&amp;G22987&amp;H22987</f>
        <v>CHUMBADOR DE EXPANSAO DE ACO,COM DIAMETRO DE 1/2" E COMPRIMENTO DO PARAFUSO DE 3".FORNECIMENTO</v>
      </c>
      <c r="C22987" s="749" t="s">
        <v>52219</v>
      </c>
      <c r="D22987" s="749" t="s">
        <v>52220</v>
      </c>
      <c r="I22987" s="749" t="s">
        <v>30</v>
      </c>
      <c r="J22987" s="749" t="n">
        <v>5</v>
      </c>
    </row>
    <row collapsed="false" customFormat="false" customHeight="true" hidden="true" ht="12.75" outlineLevel="0" r="22988">
      <c r="A22988" s="749" t="s">
        <v>52221</v>
      </c>
      <c r="B22988" s="749" t="str">
        <f aca="false">C22988&amp;D22988&amp;E22988&amp;F22988&amp;G22988&amp;H22988</f>
        <v>CHUMBADOR DE EXPANSAO DE ACO,COM DIAMETRO DE 1/2" E COMPRIMENTO DO PARAFUSO DE 3".FORNECIMENTO</v>
      </c>
      <c r="C22988" s="749" t="s">
        <v>52219</v>
      </c>
      <c r="D22988" s="749" t="s">
        <v>52220</v>
      </c>
      <c r="I22988" s="749" t="s">
        <v>30</v>
      </c>
      <c r="J22988" s="749" t="n">
        <v>5</v>
      </c>
    </row>
    <row collapsed="false" customFormat="false" customHeight="true" hidden="true" ht="12.75" outlineLevel="0" r="22989">
      <c r="A22989" s="749" t="s">
        <v>52222</v>
      </c>
      <c r="B22989" s="749" t="str">
        <f aca="false">C22989&amp;D22989&amp;E22989&amp;F22989&amp;G22989&amp;H22989</f>
        <v>CINTA DE ACO GALVANIZADO DE 150MM.FORNECIMENTO</v>
      </c>
      <c r="C22989" s="749" t="s">
        <v>52223</v>
      </c>
      <c r="I22989" s="749" t="s">
        <v>30</v>
      </c>
      <c r="J22989" s="749" t="n">
        <v>22.44</v>
      </c>
    </row>
    <row collapsed="false" customFormat="false" customHeight="true" hidden="true" ht="12.75" outlineLevel="0" r="22990">
      <c r="A22990" s="749" t="s">
        <v>52224</v>
      </c>
      <c r="B22990" s="749" t="str">
        <f aca="false">C22990&amp;D22990&amp;E22990&amp;F22990&amp;G22990&amp;H22990</f>
        <v>CINTA DE ACO GALVANIZADO DE 150MM.FORNECIMENTO</v>
      </c>
      <c r="C22990" s="749" t="s">
        <v>52223</v>
      </c>
      <c r="I22990" s="749" t="s">
        <v>30</v>
      </c>
      <c r="J22990" s="749" t="n">
        <v>22.44</v>
      </c>
    </row>
    <row collapsed="false" customFormat="false" customHeight="true" hidden="true" ht="12.75" outlineLevel="0" r="22991">
      <c r="A22991" s="749" t="s">
        <v>52225</v>
      </c>
      <c r="B22991" s="749" t="str">
        <f aca="false">C22991&amp;D22991&amp;E22991&amp;F22991&amp;G22991&amp;H22991</f>
        <v>CINTA DE ACO GALVANIZADO DE 200MM.FORNECIMENTO</v>
      </c>
      <c r="C22991" s="749" t="s">
        <v>52226</v>
      </c>
      <c r="I22991" s="749" t="s">
        <v>30</v>
      </c>
      <c r="J22991" s="749" t="n">
        <v>51.16</v>
      </c>
    </row>
    <row collapsed="false" customFormat="false" customHeight="true" hidden="true" ht="12.75" outlineLevel="0" r="22992">
      <c r="A22992" s="749" t="s">
        <v>52227</v>
      </c>
      <c r="B22992" s="749" t="str">
        <f aca="false">C22992&amp;D22992&amp;E22992&amp;F22992&amp;G22992&amp;H22992</f>
        <v>CINTA DE ACO GALVANIZADO DE 200MM.FORNECIMENTO</v>
      </c>
      <c r="C22992" s="749" t="s">
        <v>52226</v>
      </c>
      <c r="I22992" s="749" t="s">
        <v>30</v>
      </c>
      <c r="J22992" s="749" t="n">
        <v>51.16</v>
      </c>
    </row>
    <row collapsed="false" customFormat="false" customHeight="true" hidden="true" ht="12.75" outlineLevel="0" r="22993">
      <c r="A22993" s="749" t="s">
        <v>52228</v>
      </c>
      <c r="B22993" s="749" t="str">
        <f aca="false">C22993&amp;D22993&amp;E22993&amp;F22993&amp;G22993&amp;H22993</f>
        <v>CONJUNTO DE SUSTENTACAO DE SINALIZACAO VERTICAL,PROPRIO PARA POSTE MULTI-USO,CONSTITUIDO DE 2 BRACOS PARALELOS EM ACO CARBONO SAE 1010/1020,ZINCADO COM PROJECAO HORIZONTAL 4,37M,CONSTRUIDO COM TUBO INDUSTRIAL Nº3,DIAMETRO 88,9X3,35MM DE ESPESSURA,CONFORME DESENHO A1-1859-PD.FORNECIMENTO</v>
      </c>
      <c r="C22993" s="749" t="s">
        <v>52229</v>
      </c>
      <c r="D22993" s="749" t="s">
        <v>52230</v>
      </c>
      <c r="E22993" s="749" t="s">
        <v>52231</v>
      </c>
      <c r="F22993" s="749" t="s">
        <v>52232</v>
      </c>
      <c r="G22993" s="749" t="s">
        <v>52233</v>
      </c>
      <c r="I22993" s="749" t="s">
        <v>30</v>
      </c>
      <c r="J22993" s="749" t="n">
        <v>2125.24</v>
      </c>
    </row>
    <row collapsed="false" customFormat="false" customHeight="true" hidden="true" ht="12.75" outlineLevel="0" r="22994">
      <c r="A22994" s="749" t="s">
        <v>52234</v>
      </c>
      <c r="B22994" s="749" t="str">
        <f aca="false">C22994&amp;D22994&amp;E22994&amp;F22994&amp;G22994&amp;H22994</f>
        <v>CONJUNTO DE SUSTENTACAO DE SINALIZACAO VERTICAL,PROPRIO PARA POSTE MULTI-USO,CONSTITUIDO DE 2 BRACOS PARALELOS EM ACO CARBONO SAE 1010/1020,ZINCADO COM PROJECAO HORIZONTAL 4,37M,CONSTRUIDO COM TUBO INDUSTRIAL Nº3,DIAMETRO 88,9X3,35MM DE ESPESSURA,CONFORME DESENHO A1-1859-PD.FORNECIMENTO</v>
      </c>
      <c r="C22994" s="749" t="s">
        <v>52229</v>
      </c>
      <c r="D22994" s="749" t="s">
        <v>52230</v>
      </c>
      <c r="E22994" s="749" t="s">
        <v>52231</v>
      </c>
      <c r="F22994" s="749" t="s">
        <v>52232</v>
      </c>
      <c r="G22994" s="749" t="s">
        <v>52233</v>
      </c>
      <c r="I22994" s="749" t="s">
        <v>30</v>
      </c>
      <c r="J22994" s="749" t="n">
        <v>2125.24</v>
      </c>
    </row>
    <row collapsed="false" customFormat="false" customHeight="true" hidden="true" ht="12.75" outlineLevel="0" r="22995">
      <c r="A22995" s="749" t="s">
        <v>52235</v>
      </c>
      <c r="B22995" s="749" t="str">
        <f aca="false">C22995&amp;D22995&amp;E22995&amp;F22995&amp;G22995&amp;H22995</f>
        <v>CRUZETA Q-3,DE 6 PINOS.FORNECIMENTO</v>
      </c>
      <c r="C22995" s="749" t="s">
        <v>52236</v>
      </c>
      <c r="I22995" s="749" t="s">
        <v>30</v>
      </c>
      <c r="J22995" s="749" t="n">
        <v>109.96</v>
      </c>
    </row>
    <row collapsed="false" customFormat="false" customHeight="true" hidden="true" ht="12.75" outlineLevel="0" r="22996">
      <c r="A22996" s="749" t="s">
        <v>52237</v>
      </c>
      <c r="B22996" s="749" t="str">
        <f aca="false">C22996&amp;D22996&amp;E22996&amp;F22996&amp;G22996&amp;H22996</f>
        <v>CRUZETA Q-3,DE 6 PINOS.FORNECIMENTO</v>
      </c>
      <c r="C22996" s="749" t="s">
        <v>52236</v>
      </c>
      <c r="I22996" s="749" t="s">
        <v>30</v>
      </c>
      <c r="J22996" s="749" t="n">
        <v>109.96</v>
      </c>
    </row>
    <row collapsed="false" customFormat="false" customHeight="true" hidden="true" ht="12.75" outlineLevel="0" r="22997">
      <c r="A22997" s="749" t="s">
        <v>52238</v>
      </c>
      <c r="B22997" s="749" t="str">
        <f aca="false">C22997&amp;D22997&amp;E22997&amp;F22997&amp;G22997&amp;H22997</f>
        <v>GRAMPO "U",NUMERO 5.FORNECIMENTO</v>
      </c>
      <c r="C22997" s="749" t="s">
        <v>52239</v>
      </c>
      <c r="I22997" s="749" t="s">
        <v>30</v>
      </c>
      <c r="J22997" s="749" t="n">
        <v>25.43</v>
      </c>
    </row>
    <row collapsed="false" customFormat="false" customHeight="true" hidden="true" ht="12.75" outlineLevel="0" r="22998">
      <c r="A22998" s="749" t="s">
        <v>52240</v>
      </c>
      <c r="B22998" s="749" t="str">
        <f aca="false">C22998&amp;D22998&amp;E22998&amp;F22998&amp;G22998&amp;H22998</f>
        <v>GRAMPO "U",NUMERO 5.FORNECIMENTO</v>
      </c>
      <c r="C22998" s="749" t="s">
        <v>52239</v>
      </c>
      <c r="I22998" s="749" t="s">
        <v>30</v>
      </c>
      <c r="J22998" s="749" t="n">
        <v>25.43</v>
      </c>
    </row>
    <row collapsed="false" customFormat="false" customHeight="true" hidden="true" ht="12.75" outlineLevel="0" r="22999">
      <c r="A22999" s="749" t="s">
        <v>52241</v>
      </c>
      <c r="B22999" s="749" t="str">
        <f aca="false">C22999&amp;D22999&amp;E22999&amp;F22999&amp;G22999&amp;H22999</f>
        <v>PARAFUSO COM CABECA SEXTAVADA DE (5/8"X1.1/2").FORNECIMENTO</v>
      </c>
      <c r="C22999" s="749" t="s">
        <v>52242</v>
      </c>
      <c r="I22999" s="749" t="s">
        <v>30</v>
      </c>
      <c r="J22999" s="749" t="n">
        <v>1.11</v>
      </c>
    </row>
    <row collapsed="false" customFormat="false" customHeight="true" hidden="true" ht="12.75" outlineLevel="0" r="23000">
      <c r="A23000" s="749" t="s">
        <v>52243</v>
      </c>
      <c r="B23000" s="749" t="str">
        <f aca="false">C23000&amp;D23000&amp;E23000&amp;F23000&amp;G23000&amp;H23000</f>
        <v>PARAFUSO COM CABECA SEXTAVADA DE (5/8"X1.1/2").FORNECIMENTO</v>
      </c>
      <c r="C23000" s="749" t="s">
        <v>52242</v>
      </c>
      <c r="I23000" s="749" t="s">
        <v>30</v>
      </c>
      <c r="J23000" s="749" t="n">
        <v>1.11</v>
      </c>
    </row>
    <row collapsed="false" customFormat="false" customHeight="true" hidden="true" ht="12.75" outlineLevel="0" r="23001">
      <c r="A23001" s="749" t="s">
        <v>52244</v>
      </c>
      <c r="B23001" s="749" t="str">
        <f aca="false">C23001&amp;D23001&amp;E23001&amp;F23001&amp;G23001&amp;H23001</f>
        <v>PARAFUSO COM CABECA SEXTAVADA DE(12X1,75X50)MM.FORNECIMENTO</v>
      </c>
      <c r="C23001" s="749" t="s">
        <v>52245</v>
      </c>
      <c r="I23001" s="749" t="s">
        <v>30</v>
      </c>
      <c r="J23001" s="749" t="n">
        <v>0.79</v>
      </c>
    </row>
    <row collapsed="false" customFormat="false" customHeight="true" hidden="true" ht="12.75" outlineLevel="0" r="23002">
      <c r="A23002" s="749" t="s">
        <v>52246</v>
      </c>
      <c r="B23002" s="749" t="str">
        <f aca="false">C23002&amp;D23002&amp;E23002&amp;F23002&amp;G23002&amp;H23002</f>
        <v>PARAFUSO COM CABECA SEXTAVADA DE(12X1,75X50)MM.FORNECIMENTO</v>
      </c>
      <c r="C23002" s="749" t="s">
        <v>52245</v>
      </c>
      <c r="I23002" s="749" t="s">
        <v>30</v>
      </c>
      <c r="J23002" s="749" t="n">
        <v>0.79</v>
      </c>
    </row>
    <row collapsed="false" customFormat="false" customHeight="true" hidden="true" ht="12.75" outlineLevel="0" r="23003">
      <c r="A23003" s="749" t="s">
        <v>52247</v>
      </c>
      <c r="B23003" s="749" t="str">
        <f aca="false">C23003&amp;D23003&amp;E23003&amp;F23003&amp;G23003&amp;H23003</f>
        <v>PARAFUSO FRANCES DE (5/8"X2.1/2").FORNECIMENTO</v>
      </c>
      <c r="C23003" s="749" t="s">
        <v>52248</v>
      </c>
      <c r="I23003" s="749" t="s">
        <v>30</v>
      </c>
      <c r="J23003" s="749" t="n">
        <v>2.55</v>
      </c>
    </row>
    <row collapsed="false" customFormat="false" customHeight="true" hidden="true" ht="12.75" outlineLevel="0" r="23004">
      <c r="A23004" s="749" t="s">
        <v>52249</v>
      </c>
      <c r="B23004" s="749" t="str">
        <f aca="false">C23004&amp;D23004&amp;E23004&amp;F23004&amp;G23004&amp;H23004</f>
        <v>PARAFUSO FRANCES DE (5/8"X2.1/2").FORNECIMENTO</v>
      </c>
      <c r="C23004" s="749" t="s">
        <v>52248</v>
      </c>
      <c r="I23004" s="749" t="s">
        <v>30</v>
      </c>
      <c r="J23004" s="749" t="n">
        <v>2.55</v>
      </c>
    </row>
    <row collapsed="false" customFormat="false" customHeight="true" hidden="true" ht="12.75" outlineLevel="0" r="23005">
      <c r="A23005" s="749" t="s">
        <v>52250</v>
      </c>
      <c r="B23005" s="749" t="str">
        <f aca="false">C23005&amp;D23005&amp;E23005&amp;F23005&amp;G23005&amp;H23005</f>
        <v>PARAFUSO DE MAQUINA SEXTAVADA DE (1/2"X1.1/2").FORNECIMENTO</v>
      </c>
      <c r="C23005" s="749" t="s">
        <v>52251</v>
      </c>
      <c r="I23005" s="749" t="s">
        <v>30</v>
      </c>
      <c r="J23005" s="749" t="n">
        <v>0.69</v>
      </c>
    </row>
    <row collapsed="false" customFormat="false" customHeight="true" hidden="true" ht="12.75" outlineLevel="0" r="23006">
      <c r="A23006" s="749" t="s">
        <v>52252</v>
      </c>
      <c r="B23006" s="749" t="str">
        <f aca="false">C23006&amp;D23006&amp;E23006&amp;F23006&amp;G23006&amp;H23006</f>
        <v>PARAFUSO DE MAQUINA SEXTAVADA DE (1/2"X1.1/2").FORNECIMENTO</v>
      </c>
      <c r="C23006" s="749" t="s">
        <v>52251</v>
      </c>
      <c r="I23006" s="749" t="s">
        <v>30</v>
      </c>
      <c r="J23006" s="749" t="n">
        <v>0.69</v>
      </c>
    </row>
    <row collapsed="false" customFormat="false" customHeight="true" hidden="true" ht="12.75" outlineLevel="0" r="23007">
      <c r="A23007" s="749" t="s">
        <v>52253</v>
      </c>
      <c r="B23007" s="749" t="str">
        <f aca="false">C23007&amp;D23007&amp;E23007&amp;F23007&amp;G23007&amp;H23007</f>
        <v>PORCA SEXTAVADA,EM ACO GALVANIZADO,DE 5/8" (16MM).FORNECIMENTO</v>
      </c>
      <c r="C23007" s="749" t="s">
        <v>52254</v>
      </c>
      <c r="D23007" s="749" t="s">
        <v>12104</v>
      </c>
      <c r="I23007" s="749" t="s">
        <v>30</v>
      </c>
      <c r="J23007" s="749" t="n">
        <v>0.49</v>
      </c>
    </row>
    <row collapsed="false" customFormat="false" customHeight="true" hidden="true" ht="12.75" outlineLevel="0" r="23008">
      <c r="A23008" s="749" t="s">
        <v>52255</v>
      </c>
      <c r="B23008" s="749" t="str">
        <f aca="false">C23008&amp;D23008&amp;E23008&amp;F23008&amp;G23008&amp;H23008</f>
        <v>PORCA SEXTAVADA,EM ACO GALVANIZADO,DE 5/8" (16MM).FORNECIMENTO</v>
      </c>
      <c r="C23008" s="749" t="s">
        <v>52254</v>
      </c>
      <c r="D23008" s="749" t="s">
        <v>12104</v>
      </c>
      <c r="I23008" s="749" t="s">
        <v>30</v>
      </c>
      <c r="J23008" s="749" t="n">
        <v>0.49</v>
      </c>
    </row>
    <row collapsed="false" customFormat="false" customHeight="true" hidden="true" ht="12.75" outlineLevel="0" r="23009">
      <c r="A23009" s="749" t="s">
        <v>52256</v>
      </c>
      <c r="B23009" s="749" t="str">
        <f aca="false">C23009&amp;D23009&amp;E23009&amp;F23009&amp;G23009&amp;H23009</f>
        <v>PORCA SEXTAVADA DE (12X1,75)MM.FORNECIMENTO</v>
      </c>
      <c r="C23009" s="749" t="s">
        <v>52257</v>
      </c>
      <c r="I23009" s="749" t="s">
        <v>30</v>
      </c>
      <c r="J23009" s="749" t="n">
        <v>0.26</v>
      </c>
    </row>
    <row collapsed="false" customFormat="false" customHeight="true" hidden="true" ht="12.75" outlineLevel="0" r="23010">
      <c r="A23010" s="749" t="s">
        <v>52258</v>
      </c>
      <c r="B23010" s="749" t="str">
        <f aca="false">C23010&amp;D23010&amp;E23010&amp;F23010&amp;G23010&amp;H23010</f>
        <v>PORCA SEXTAVADA DE (12X1,75)MM.FORNECIMENTO</v>
      </c>
      <c r="C23010" s="749" t="s">
        <v>52257</v>
      </c>
      <c r="I23010" s="749" t="s">
        <v>30</v>
      </c>
      <c r="J23010" s="749" t="n">
        <v>0.26</v>
      </c>
    </row>
    <row collapsed="false" customFormat="false" customHeight="true" hidden="true" ht="12.75" outlineLevel="0" r="23011">
      <c r="A23011" s="749" t="s">
        <v>52259</v>
      </c>
      <c r="B23011" s="749" t="str">
        <f aca="false">C23011&amp;D23011&amp;E23011&amp;F23011&amp;G23011&amp;H23011</f>
        <v>BASE DE ACO PARA SUSTENTACAO DE POSTE FIXADA POR CHUMBADOREM FUNDACAO DE CONCRETO ARMADO.ASSENTAMENTO</v>
      </c>
      <c r="C23011" s="749" t="s">
        <v>52260</v>
      </c>
      <c r="D23011" s="749" t="s">
        <v>52261</v>
      </c>
      <c r="I23011" s="749" t="s">
        <v>30</v>
      </c>
      <c r="J23011" s="749" t="n">
        <v>66.06</v>
      </c>
    </row>
    <row collapsed="false" customFormat="false" customHeight="true" hidden="true" ht="12.75" outlineLevel="0" r="23012">
      <c r="A23012" s="749" t="s">
        <v>52262</v>
      </c>
      <c r="B23012" s="749" t="str">
        <f aca="false">C23012&amp;D23012&amp;E23012&amp;F23012&amp;G23012&amp;H23012</f>
        <v>BASE DE ACO PARA SUSTENTACAO DE POSTE FIXADA POR CHUMBADOREM FUNDACAO DE CONCRETO ARMADO.ASSENTAMENTO</v>
      </c>
      <c r="C23012" s="749" t="s">
        <v>52260</v>
      </c>
      <c r="D23012" s="749" t="s">
        <v>52261</v>
      </c>
      <c r="I23012" s="749" t="s">
        <v>30</v>
      </c>
      <c r="J23012" s="749" t="n">
        <v>63.88</v>
      </c>
    </row>
    <row collapsed="false" customFormat="false" customHeight="true" hidden="true" ht="12.75" outlineLevel="0" r="23013">
      <c r="A23013" s="749" t="s">
        <v>52263</v>
      </c>
      <c r="B23013" s="749" t="str">
        <f aca="false">C23013&amp;D23013&amp;E23013&amp;F23013&amp;G23013&amp;H23013</f>
        <v>CHUMBADOR PARA FIXACAO DE POSTE DE ACO CURVO DE 1 BRACO,DE 8M ATE 9M DE ALTURA,EXCLUSIVE ESTE,DE 7/8"X600MM,COM PORCA EARRUELA GALVANIZADAS A FOGO,PADRAO RIOLUZ.FORNECIMENTO E INSTALACAO</v>
      </c>
      <c r="C23013" s="749" t="s">
        <v>52264</v>
      </c>
      <c r="D23013" s="749" t="s">
        <v>52265</v>
      </c>
      <c r="E23013" s="749" t="s">
        <v>52266</v>
      </c>
      <c r="F23013" s="749" t="s">
        <v>50882</v>
      </c>
      <c r="I23013" s="749" t="s">
        <v>30</v>
      </c>
      <c r="J23013" s="749" t="n">
        <v>101.32</v>
      </c>
    </row>
    <row collapsed="false" customFormat="false" customHeight="true" hidden="true" ht="12.75" outlineLevel="0" r="23014">
      <c r="A23014" s="749" t="s">
        <v>52267</v>
      </c>
      <c r="B23014" s="749" t="str">
        <f aca="false">C23014&amp;D23014&amp;E23014&amp;F23014&amp;G23014&amp;H23014</f>
        <v>CHUMBADOR PARA FIXACAO DE POSTE DE ACO CURVO DE 1 BRACO,DE 8M ATE 9M DE ALTURA,EXCLUSIVE ESTE,DE 7/8"X600MM,COM PORCA EARRUELA GALVANIZADAS A FOGO,PADRAO RIOLUZ.FORNECIMENTO E INSTALACAO</v>
      </c>
      <c r="C23014" s="749" t="s">
        <v>52264</v>
      </c>
      <c r="D23014" s="749" t="s">
        <v>52265</v>
      </c>
      <c r="E23014" s="749" t="s">
        <v>52266</v>
      </c>
      <c r="F23014" s="749" t="s">
        <v>50882</v>
      </c>
      <c r="I23014" s="749" t="s">
        <v>30</v>
      </c>
      <c r="J23014" s="749" t="n">
        <v>99.93</v>
      </c>
    </row>
    <row collapsed="false" customFormat="false" customHeight="true" hidden="true" ht="12.75" outlineLevel="0" r="23015">
      <c r="A23015" s="749" t="s">
        <v>52268</v>
      </c>
      <c r="B23015" s="749" t="str">
        <f aca="false">C23015&amp;D23015&amp;E23015&amp;F23015&amp;G23015&amp;H23015</f>
        <v>CRUZETA N°2,DE 2 PINOS.FORNECIMENTO</v>
      </c>
      <c r="C23015" s="749" t="s">
        <v>52269</v>
      </c>
      <c r="I23015" s="749" t="s">
        <v>30</v>
      </c>
      <c r="J23015" s="749" t="n">
        <v>41.24</v>
      </c>
    </row>
    <row collapsed="false" customFormat="false" customHeight="true" hidden="true" ht="12.75" outlineLevel="0" r="23016">
      <c r="A23016" s="749" t="s">
        <v>52270</v>
      </c>
      <c r="B23016" s="749" t="str">
        <f aca="false">C23016&amp;D23016&amp;E23016&amp;F23016&amp;G23016&amp;H23016</f>
        <v>CRUZETA N°2,DE 2 PINOS.FORNECIMENTO</v>
      </c>
      <c r="C23016" s="749" t="s">
        <v>52269</v>
      </c>
      <c r="I23016" s="749" t="s">
        <v>30</v>
      </c>
      <c r="J23016" s="749" t="n">
        <v>41.24</v>
      </c>
    </row>
    <row collapsed="false" customFormat="false" customHeight="true" hidden="true" ht="12.75" outlineLevel="0" r="23017">
      <c r="A23017" s="749" t="s">
        <v>52271</v>
      </c>
      <c r="B23017" s="749" t="str">
        <f aca="false">C23017&amp;D23017&amp;E23017&amp;F23017&amp;G23017&amp;H23017</f>
        <v>ARAME DE FERRO GALVANIZADO DE 12BWG,2,76MM.FORNECIMENTO</v>
      </c>
      <c r="C23017" s="749" t="s">
        <v>52272</v>
      </c>
      <c r="I23017" s="749" t="s">
        <v>1404</v>
      </c>
      <c r="J23017" s="749" t="n">
        <v>6.23</v>
      </c>
    </row>
    <row collapsed="false" customFormat="false" customHeight="true" hidden="true" ht="12.75" outlineLevel="0" r="23018">
      <c r="A23018" s="749" t="s">
        <v>52273</v>
      </c>
      <c r="B23018" s="749" t="str">
        <f aca="false">C23018&amp;D23018&amp;E23018&amp;F23018&amp;G23018&amp;H23018</f>
        <v>ARAME DE FERRO GALVANIZADO DE 12BWG,2,76MM.FORNECIMENTO</v>
      </c>
      <c r="C23018" s="749" t="s">
        <v>52272</v>
      </c>
      <c r="I23018" s="749" t="s">
        <v>1404</v>
      </c>
      <c r="J23018" s="749" t="n">
        <v>6.23</v>
      </c>
    </row>
    <row collapsed="false" customFormat="false" customHeight="true" hidden="true" ht="12.75" outlineLevel="0" r="23019">
      <c r="A23019" s="749" t="s">
        <v>52274</v>
      </c>
      <c r="B23019" s="749" t="str">
        <f aca="false">C23019&amp;D23019&amp;E23019&amp;F23019&amp;G23019&amp;H23019</f>
        <v>CAPA ISOLANTE COM RESINA DE SILICONE PARA CONECTOR TIPO CUNHA EM INSTALACAO SUBTERRANEA.FORNECIMENTO E COLOCACAO</v>
      </c>
      <c r="C23019" s="749" t="s">
        <v>52275</v>
      </c>
      <c r="D23019" s="749" t="s">
        <v>52276</v>
      </c>
      <c r="I23019" s="749" t="s">
        <v>30</v>
      </c>
      <c r="J23019" s="749" t="n">
        <v>6.11</v>
      </c>
    </row>
    <row collapsed="false" customFormat="false" customHeight="true" hidden="true" ht="12.75" outlineLevel="0" r="23020">
      <c r="A23020" s="749" t="s">
        <v>52277</v>
      </c>
      <c r="B23020" s="749" t="str">
        <f aca="false">C23020&amp;D23020&amp;E23020&amp;F23020&amp;G23020&amp;H23020</f>
        <v>CAPA ISOLANTE COM RESINA DE SILICONE PARA CONECTOR TIPO CUNHA EM INSTALACAO SUBTERRANEA.FORNECIMENTO E COLOCACAO</v>
      </c>
      <c r="C23020" s="749" t="s">
        <v>52275</v>
      </c>
      <c r="D23020" s="749" t="s">
        <v>52276</v>
      </c>
      <c r="I23020" s="749" t="s">
        <v>30</v>
      </c>
      <c r="J23020" s="749" t="n">
        <v>5.6</v>
      </c>
    </row>
    <row collapsed="false" customFormat="false" customHeight="true" hidden="true" ht="12.75" outlineLevel="0" r="23021">
      <c r="A23021" s="749" t="s">
        <v>52278</v>
      </c>
      <c r="B23021" s="749" t="str">
        <f aca="false">C23021&amp;D23021&amp;E23021&amp;F23021&amp;G23021&amp;H23021</f>
        <v>CAPA ISOLANTE PARA CONECTOR TIPO CUNHA,PARA INSTALACAO SUBTERRANEA,TENSAO DE 600V,COM ISOLAMENTO DE SILICONE ESTABILIZADO PARA USO NOS MODELOS DE CONECTORES DE 1 A 14,PADRAO RIOLUZ.FORNECIMENTO</v>
      </c>
      <c r="C23021" s="749" t="s">
        <v>52279</v>
      </c>
      <c r="D23021" s="749" t="s">
        <v>52280</v>
      </c>
      <c r="E23021" s="749" t="s">
        <v>52281</v>
      </c>
      <c r="F23021" s="749" t="s">
        <v>26658</v>
      </c>
      <c r="I23021" s="749" t="s">
        <v>30</v>
      </c>
      <c r="J23021" s="749" t="n">
        <v>2.3</v>
      </c>
    </row>
    <row collapsed="false" customFormat="false" customHeight="true" hidden="true" ht="12.75" outlineLevel="0" r="23022">
      <c r="A23022" s="749" t="s">
        <v>52282</v>
      </c>
      <c r="B23022" s="749" t="str">
        <f aca="false">C23022&amp;D23022&amp;E23022&amp;F23022&amp;G23022&amp;H23022</f>
        <v>CAPA ISOLANTE PARA CONECTOR TIPO CUNHA,PARA INSTALACAO SUBTERRANEA,TENSAO DE 600V,COM ISOLAMENTO DE SILICONE ESTABILIZADO PARA USO NOS MODELOS DE CONECTORES DE 1 A 14,PADRAO RIOLUZ.FORNECIMENTO</v>
      </c>
      <c r="C23022" s="749" t="s">
        <v>52279</v>
      </c>
      <c r="D23022" s="749" t="s">
        <v>52280</v>
      </c>
      <c r="E23022" s="749" t="s">
        <v>52281</v>
      </c>
      <c r="F23022" s="749" t="s">
        <v>26658</v>
      </c>
      <c r="I23022" s="749" t="s">
        <v>30</v>
      </c>
      <c r="J23022" s="749" t="n">
        <v>2.3</v>
      </c>
    </row>
    <row collapsed="false" customFormat="false" customHeight="true" hidden="true" ht="12.75" outlineLevel="0" r="23023">
      <c r="A23023" s="749" t="s">
        <v>52283</v>
      </c>
      <c r="B23023" s="749" t="str">
        <f aca="false">C23023&amp;D23023&amp;E23023&amp;F23023&amp;G23023&amp;H23023</f>
        <v>SERVICO DE APOIO AS INSTALACOES REQUERIDAS A EMPREITEIRA,SENDO 1 ASSISTENTE TECNICO PARA CADA 3(TRES)TURMAS NO MINIMO,OUPARA 4(QUATRO)TURMAS NO MAXIMO.HORARIO NOTURNO</v>
      </c>
      <c r="C23023" s="749" t="s">
        <v>52284</v>
      </c>
      <c r="D23023" s="749" t="s">
        <v>52285</v>
      </c>
      <c r="E23023" s="749" t="s">
        <v>52286</v>
      </c>
      <c r="I23023" s="749" t="s">
        <v>1747</v>
      </c>
      <c r="J23023" s="749" t="n">
        <v>41.09</v>
      </c>
    </row>
    <row collapsed="false" customFormat="false" customHeight="true" hidden="true" ht="12.75" outlineLevel="0" r="23024">
      <c r="A23024" s="749" t="s">
        <v>52287</v>
      </c>
      <c r="B23024" s="749" t="str">
        <f aca="false">C23024&amp;D23024&amp;E23024&amp;F23024&amp;G23024&amp;H23024</f>
        <v>SERVICO DE APOIO AS INSTALACOES REQUERIDAS A EMPREITEIRA,SENDO 1 ASSISTENTE TECNICO PARA CADA 3(TRES)TURMAS NO MINIMO,OUPARA 4(QUATRO)TURMAS NO MAXIMO.HORARIO NOTURNO</v>
      </c>
      <c r="C23024" s="749" t="s">
        <v>52284</v>
      </c>
      <c r="D23024" s="749" t="s">
        <v>52285</v>
      </c>
      <c r="E23024" s="749" t="s">
        <v>52286</v>
      </c>
      <c r="I23024" s="749" t="s">
        <v>1747</v>
      </c>
      <c r="J23024" s="749" t="n">
        <v>35.6</v>
      </c>
    </row>
    <row collapsed="false" customFormat="false" customHeight="true" hidden="true" ht="12.75" outlineLevel="0" r="23025">
      <c r="A23025" s="749" t="s">
        <v>52288</v>
      </c>
      <c r="B23025" s="749" t="str">
        <f aca="false">C23025&amp;D23025&amp;E23025&amp;F23025&amp;G23025&amp;H23025</f>
        <v>SERVICO DE APOIO AS INSTALACOES REQUERIDAS A EMPREITEIRA,SENDO 1 MONTADOR ELETROMECANICO OU ELETRICISTA.HORARIO DIURNO</v>
      </c>
      <c r="C23025" s="749" t="s">
        <v>52284</v>
      </c>
      <c r="D23025" s="749" t="s">
        <v>52289</v>
      </c>
      <c r="I23025" s="749" t="s">
        <v>1747</v>
      </c>
      <c r="J23025" s="749" t="n">
        <v>20.61</v>
      </c>
    </row>
    <row collapsed="false" customFormat="false" customHeight="true" hidden="true" ht="12.75" outlineLevel="0" r="23026">
      <c r="A23026" s="749" t="s">
        <v>52290</v>
      </c>
      <c r="B23026" s="749" t="str">
        <f aca="false">C23026&amp;D23026&amp;E23026&amp;F23026&amp;G23026&amp;H23026</f>
        <v>SERVICO DE APOIO AS INSTALACOES REQUERIDAS A EMPREITEIRA,SENDO 1 MONTADOR ELETROMECANICO OU ELETRICISTA.HORARIO DIURNO</v>
      </c>
      <c r="C23026" s="749" t="s">
        <v>52284</v>
      </c>
      <c r="D23026" s="749" t="s">
        <v>52289</v>
      </c>
      <c r="I23026" s="749" t="s">
        <v>1747</v>
      </c>
      <c r="J23026" s="749" t="n">
        <v>17.86</v>
      </c>
    </row>
    <row collapsed="false" customFormat="false" customHeight="true" hidden="true" ht="12.75" outlineLevel="0" r="23027">
      <c r="A23027" s="749" t="s">
        <v>52291</v>
      </c>
      <c r="B23027" s="749" t="str">
        <f aca="false">C23027&amp;D23027&amp;E23027&amp;F23027&amp;G23027&amp;H23027</f>
        <v>SERVICO DE APOIO AS INSTALACOES REQUERIDAS A EMPREITEIRA,SENDO 1 MONTADOR ELETROMECANICO OU ELETRICISTA.HORARIO NOTURNO</v>
      </c>
      <c r="C23027" s="749" t="s">
        <v>52284</v>
      </c>
      <c r="D23027" s="749" t="s">
        <v>52292</v>
      </c>
      <c r="I23027" s="749" t="s">
        <v>1747</v>
      </c>
      <c r="J23027" s="749" t="n">
        <v>24.73</v>
      </c>
    </row>
    <row collapsed="false" customFormat="false" customHeight="true" hidden="true" ht="12.75" outlineLevel="0" r="23028">
      <c r="A23028" s="749" t="s">
        <v>52293</v>
      </c>
      <c r="B23028" s="749" t="str">
        <f aca="false">C23028&amp;D23028&amp;E23028&amp;F23028&amp;G23028&amp;H23028</f>
        <v>SERVICO DE APOIO AS INSTALACOES REQUERIDAS A EMPREITEIRA,SENDO 1 MONTADOR ELETROMECANICO OU ELETRICISTA.HORARIO NOTURNO</v>
      </c>
      <c r="C23028" s="749" t="s">
        <v>52284</v>
      </c>
      <c r="D23028" s="749" t="s">
        <v>52292</v>
      </c>
      <c r="I23028" s="749" t="s">
        <v>1747</v>
      </c>
      <c r="J23028" s="749" t="n">
        <v>21.43</v>
      </c>
    </row>
    <row collapsed="false" customFormat="false" customHeight="true" hidden="true" ht="12.75" outlineLevel="0" r="23029">
      <c r="A23029" s="749" t="s">
        <v>52294</v>
      </c>
      <c r="B23029" s="749" t="str">
        <f aca="false">C23029&amp;D23029&amp;E23029&amp;F23029&amp;G23029&amp;H23029</f>
        <v>SERVICO DE APOIO AS INSTALACOES REQUERIDAS A EMPREITEIRA,SENDO 2 MONTADORES ELETROMECANICOS.HORARIO DIURNO</v>
      </c>
      <c r="C23029" s="749" t="s">
        <v>52284</v>
      </c>
      <c r="D23029" s="749" t="s">
        <v>52295</v>
      </c>
      <c r="I23029" s="749" t="s">
        <v>1747</v>
      </c>
      <c r="J23029" s="749" t="n">
        <v>41.22</v>
      </c>
    </row>
    <row collapsed="false" customFormat="false" customHeight="true" hidden="true" ht="12.75" outlineLevel="0" r="23030">
      <c r="A23030" s="749" t="s">
        <v>52296</v>
      </c>
      <c r="B23030" s="749" t="str">
        <f aca="false">C23030&amp;D23030&amp;E23030&amp;F23030&amp;G23030&amp;H23030</f>
        <v>SERVICO DE APOIO AS INSTALACOES REQUERIDAS A EMPREITEIRA,SENDO 2 MONTADORES ELETROMECANICOS.HORARIO DIURNO</v>
      </c>
      <c r="C23030" s="749" t="s">
        <v>52284</v>
      </c>
      <c r="D23030" s="749" t="s">
        <v>52295</v>
      </c>
      <c r="I23030" s="749" t="s">
        <v>1747</v>
      </c>
      <c r="J23030" s="749" t="n">
        <v>35.72</v>
      </c>
    </row>
    <row collapsed="false" customFormat="false" customHeight="true" hidden="true" ht="12.75" outlineLevel="0" r="23031">
      <c r="A23031" s="749" t="s">
        <v>52297</v>
      </c>
      <c r="B23031" s="749" t="str">
        <f aca="false">C23031&amp;D23031&amp;E23031&amp;F23031&amp;G23031&amp;H23031</f>
        <v>SERVICO DE APOIO AS INSTALACOES ROSQUEADAS A EMPREITEIRA,SENDO 2 MONTADORES ELETROMECANICOS.HORARIO NOTURNO</v>
      </c>
      <c r="C23031" s="749" t="s">
        <v>52298</v>
      </c>
      <c r="D23031" s="749" t="s">
        <v>52299</v>
      </c>
      <c r="I23031" s="749" t="s">
        <v>1747</v>
      </c>
      <c r="J23031" s="749" t="n">
        <v>49.46</v>
      </c>
    </row>
    <row collapsed="false" customFormat="false" customHeight="true" hidden="true" ht="12.75" outlineLevel="0" r="23032">
      <c r="A23032" s="749" t="s">
        <v>52300</v>
      </c>
      <c r="B23032" s="749" t="str">
        <f aca="false">C23032&amp;D23032&amp;E23032&amp;F23032&amp;G23032&amp;H23032</f>
        <v>SERVICO DE APOIO AS INSTALACOES ROSQUEADAS A EMPREITEIRA,SENDO 2 MONTADORES ELETROMECANICOS.HORARIO NOTURNO</v>
      </c>
      <c r="C23032" s="749" t="s">
        <v>52298</v>
      </c>
      <c r="D23032" s="749" t="s">
        <v>52299</v>
      </c>
      <c r="I23032" s="749" t="s">
        <v>1747</v>
      </c>
      <c r="J23032" s="749" t="n">
        <v>42.86</v>
      </c>
    </row>
    <row collapsed="false" customFormat="false" customHeight="true" hidden="true" ht="12.75" outlineLevel="0" r="23033">
      <c r="A23033" s="749" t="s">
        <v>52301</v>
      </c>
      <c r="B23033" s="749" t="str">
        <f aca="false">C23033&amp;D23033&amp;E23033&amp;F23033&amp;G23033&amp;H23033</f>
        <v>SERVICO DE APOIO AS INSTALACOES REQUERIDAS A EMPREITEIRA,SENDO 1 OPERADOR DE COMUNICACAO.HORARIO DIURNO</v>
      </c>
      <c r="C23033" s="749" t="s">
        <v>52284</v>
      </c>
      <c r="D23033" s="749" t="s">
        <v>52302</v>
      </c>
      <c r="I23033" s="749" t="s">
        <v>1747</v>
      </c>
      <c r="J23033" s="749" t="n">
        <v>18.83</v>
      </c>
    </row>
    <row collapsed="false" customFormat="false" customHeight="true" hidden="true" ht="12.75" outlineLevel="0" r="23034">
      <c r="A23034" s="749" t="s">
        <v>52303</v>
      </c>
      <c r="B23034" s="749" t="str">
        <f aca="false">C23034&amp;D23034&amp;E23034&amp;F23034&amp;G23034&amp;H23034</f>
        <v>SERVICO DE APOIO AS INSTALACOES REQUERIDAS A EMPREITEIRA,SENDO 1 OPERADOR DE COMUNICACAO.HORARIO DIURNO</v>
      </c>
      <c r="C23034" s="749" t="s">
        <v>52284</v>
      </c>
      <c r="D23034" s="749" t="s">
        <v>52302</v>
      </c>
      <c r="I23034" s="749" t="s">
        <v>1747</v>
      </c>
      <c r="J23034" s="749" t="n">
        <v>16.32</v>
      </c>
    </row>
    <row collapsed="false" customFormat="false" customHeight="true" hidden="true" ht="12.75" outlineLevel="0" r="23035">
      <c r="A23035" s="749" t="s">
        <v>52304</v>
      </c>
      <c r="B23035" s="749" t="str">
        <f aca="false">C23035&amp;D23035&amp;E23035&amp;F23035&amp;G23035&amp;H23035</f>
        <v>SERVICOS DE APOIO AS INSTALACOES REQUERIDAS A EMPREITEIRA,SENDO 2 AJUDANTES DE MONTADOR ELETROMECANICO OU ELETRICISTA.HORARIO DIURNO</v>
      </c>
      <c r="C23035" s="749" t="s">
        <v>52305</v>
      </c>
      <c r="D23035" s="749" t="s">
        <v>52306</v>
      </c>
      <c r="E23035" s="749" t="s">
        <v>52307</v>
      </c>
      <c r="I23035" s="749" t="s">
        <v>1747</v>
      </c>
      <c r="J23035" s="749" t="n">
        <v>25.42</v>
      </c>
    </row>
    <row collapsed="false" customFormat="false" customHeight="true" hidden="true" ht="12.75" outlineLevel="0" r="23036">
      <c r="A23036" s="749" t="s">
        <v>52308</v>
      </c>
      <c r="B23036" s="749" t="str">
        <f aca="false">C23036&amp;D23036&amp;E23036&amp;F23036&amp;G23036&amp;H23036</f>
        <v>SERVICOS DE APOIO AS INSTALACOES REQUERIDAS A EMPREITEIRA,SENDO 2 AJUDANTES DE MONTADOR ELETROMECANICO OU ELETRICISTA.HORARIO DIURNO</v>
      </c>
      <c r="C23036" s="749" t="s">
        <v>52305</v>
      </c>
      <c r="D23036" s="749" t="s">
        <v>52306</v>
      </c>
      <c r="E23036" s="749" t="s">
        <v>52307</v>
      </c>
      <c r="I23036" s="749" t="s">
        <v>1747</v>
      </c>
      <c r="J23036" s="749" t="n">
        <v>22.04</v>
      </c>
    </row>
    <row collapsed="false" customFormat="false" customHeight="true" hidden="true" ht="12.75" outlineLevel="0" r="23037">
      <c r="A23037" s="749" t="s">
        <v>52309</v>
      </c>
      <c r="B23037" s="749" t="str">
        <f aca="false">C23037&amp;D23037&amp;E23037&amp;F23037&amp;G23037&amp;H23037</f>
        <v>SERVICO DE APOIO AS INSTALACOES REQUERIDAS A EMPREITEIRA,SENDO 1 ENCARREGADO.HORARIO DIURNO</v>
      </c>
      <c r="C23037" s="749" t="s">
        <v>52284</v>
      </c>
      <c r="D23037" s="749" t="s">
        <v>52310</v>
      </c>
      <c r="I23037" s="749" t="s">
        <v>1747</v>
      </c>
      <c r="J23037" s="749" t="n">
        <v>34.24</v>
      </c>
    </row>
    <row collapsed="false" customFormat="false" customHeight="true" hidden="true" ht="12.75" outlineLevel="0" r="23038">
      <c r="A23038" s="749" t="s">
        <v>52311</v>
      </c>
      <c r="B23038" s="749" t="str">
        <f aca="false">C23038&amp;D23038&amp;E23038&amp;F23038&amp;G23038&amp;H23038</f>
        <v>SERVICO DE APOIO AS INSTALACOES REQUERIDAS A EMPREITEIRA,SENDO 1 ENCARREGADO.HORARIO DIURNO</v>
      </c>
      <c r="C23038" s="749" t="s">
        <v>52284</v>
      </c>
      <c r="D23038" s="749" t="s">
        <v>52310</v>
      </c>
      <c r="I23038" s="749" t="s">
        <v>1747</v>
      </c>
      <c r="J23038" s="749" t="n">
        <v>29.67</v>
      </c>
    </row>
    <row collapsed="false" customFormat="false" customHeight="true" hidden="true" ht="12.75" outlineLevel="0" r="23039">
      <c r="A23039" s="749" t="s">
        <v>52312</v>
      </c>
      <c r="B23039" s="749" t="str">
        <f aca="false">C23039&amp;D23039&amp;E23039&amp;F23039&amp;G23039&amp;H23039</f>
        <v>SERVICO DE APOIO AS INSTALACOES REQUERIDAS A EMPREITEIRA,SENDO 1 ENCARREGADO.HORARIO NOTURNO</v>
      </c>
      <c r="C23039" s="749" t="s">
        <v>52284</v>
      </c>
      <c r="D23039" s="749" t="s">
        <v>52313</v>
      </c>
      <c r="I23039" s="749" t="s">
        <v>1747</v>
      </c>
      <c r="J23039" s="749" t="n">
        <v>41.09</v>
      </c>
    </row>
    <row collapsed="false" customFormat="false" customHeight="true" hidden="true" ht="12.75" outlineLevel="0" r="23040">
      <c r="A23040" s="749" t="s">
        <v>52314</v>
      </c>
      <c r="B23040" s="749" t="str">
        <f aca="false">C23040&amp;D23040&amp;E23040&amp;F23040&amp;G23040&amp;H23040</f>
        <v>SERVICO DE APOIO AS INSTALACOES REQUERIDAS A EMPREITEIRA,SENDO 1 ENCARREGADO.HORARIO NOTURNO</v>
      </c>
      <c r="C23040" s="749" t="s">
        <v>52284</v>
      </c>
      <c r="D23040" s="749" t="s">
        <v>52313</v>
      </c>
      <c r="I23040" s="749" t="s">
        <v>1747</v>
      </c>
      <c r="J23040" s="749" t="n">
        <v>35.6</v>
      </c>
    </row>
    <row collapsed="false" customFormat="false" customHeight="true" hidden="true" ht="12.75" outlineLevel="0" r="23041">
      <c r="A23041" s="749" t="s">
        <v>52315</v>
      </c>
      <c r="B23041" s="749" t="str">
        <f aca="false">C23041&amp;D23041&amp;E23041&amp;F23041&amp;G23041&amp;H23041</f>
        <v>MAO-DE-OBRA PARA SERVICOS DE QUALQUER NATUREZA.TURMA DE REPAROS</v>
      </c>
      <c r="C23041" s="749" t="s">
        <v>52316</v>
      </c>
      <c r="D23041" s="749" t="s">
        <v>42003</v>
      </c>
      <c r="I23041" s="749" t="s">
        <v>1747</v>
      </c>
      <c r="J23041" s="749" t="n">
        <v>12.71</v>
      </c>
    </row>
    <row collapsed="false" customFormat="false" customHeight="true" hidden="true" ht="12.75" outlineLevel="0" r="23042">
      <c r="A23042" s="749" t="s">
        <v>52317</v>
      </c>
      <c r="B23042" s="749" t="str">
        <f aca="false">C23042&amp;D23042&amp;E23042&amp;F23042&amp;G23042&amp;H23042</f>
        <v>MAO-DE-OBRA PARA SERVICOS DE QUALQUER NATUREZA.TURMA DE REPAROS</v>
      </c>
      <c r="C23042" s="749" t="s">
        <v>52316</v>
      </c>
      <c r="D23042" s="749" t="s">
        <v>42003</v>
      </c>
      <c r="I23042" s="749" t="s">
        <v>1747</v>
      </c>
      <c r="J23042" s="749" t="n">
        <v>11.02</v>
      </c>
    </row>
    <row collapsed="false" customFormat="false" customHeight="true" hidden="true" ht="12.75" outlineLevel="0" r="23043">
      <c r="A23043" s="749" t="s">
        <v>52318</v>
      </c>
      <c r="B23043" s="749" t="str">
        <f aca="false">C23043&amp;D23043&amp;E23043&amp;F23043&amp;G23043&amp;H23043</f>
        <v>SERVICO DE MANUTENCAO DE ILUMINACAO PUBLICA EM:POSTES COM ALTURA DE MONTAGEM ATE 12,00M(EXCLUSIVE),POSTES ORNAMENTAIS,TUNEIS,MONUMENTOS OU FACHADAS.HORARIO DIURNO</v>
      </c>
      <c r="C23043" s="749" t="s">
        <v>52319</v>
      </c>
      <c r="D23043" s="749" t="s">
        <v>52320</v>
      </c>
      <c r="E23043" s="749" t="s">
        <v>52321</v>
      </c>
      <c r="I23043" s="749" t="s">
        <v>1747</v>
      </c>
      <c r="J23043" s="749" t="n">
        <v>72.37</v>
      </c>
    </row>
    <row collapsed="false" customFormat="false" customHeight="true" hidden="true" ht="12.75" outlineLevel="0" r="23044">
      <c r="A23044" s="749" t="s">
        <v>52322</v>
      </c>
      <c r="B23044" s="749" t="str">
        <f aca="false">C23044&amp;D23044&amp;E23044&amp;F23044&amp;G23044&amp;H23044</f>
        <v>SERVICO DE MANUTENCAO DE ILUMINACAO PUBLICA EM:POSTES COM ALTURA DE MONTAGEM ATE 12,00M(EXCLUSIVE),POSTES ORNAMENTAIS,TUNEIS,MONUMENTOS OU FACHADAS.HORARIO DIURNO</v>
      </c>
      <c r="C23044" s="749" t="s">
        <v>52319</v>
      </c>
      <c r="D23044" s="749" t="s">
        <v>52320</v>
      </c>
      <c r="E23044" s="749" t="s">
        <v>52321</v>
      </c>
      <c r="I23044" s="749" t="s">
        <v>1747</v>
      </c>
      <c r="J23044" s="749" t="n">
        <v>62.73</v>
      </c>
    </row>
    <row collapsed="false" customFormat="false" customHeight="true" hidden="true" ht="12.75" outlineLevel="0" r="23045">
      <c r="A23045" s="749" t="s">
        <v>52323</v>
      </c>
      <c r="B23045" s="749" t="str">
        <f aca="false">C23045&amp;D23045&amp;E23045&amp;F23045&amp;G23045&amp;H23045</f>
        <v>SERVICO DE MANUTENCAO DE ILUMINACAO PUBLICA EM:POSTES COM ALTURA DE MONTAGEM ATE 12,00M(EXCLUSIVE),POSTES ORNAMENTAIS,TUNEIS,MONUMENTOS OU FACHADAS.HORARIO NOTURNO</v>
      </c>
      <c r="C23045" s="749" t="s">
        <v>52319</v>
      </c>
      <c r="D23045" s="749" t="s">
        <v>52320</v>
      </c>
      <c r="E23045" s="749" t="s">
        <v>52324</v>
      </c>
      <c r="I23045" s="749" t="s">
        <v>1747</v>
      </c>
      <c r="J23045" s="749" t="n">
        <v>86.85</v>
      </c>
    </row>
    <row collapsed="false" customFormat="false" customHeight="true" hidden="true" ht="12.75" outlineLevel="0" r="23046">
      <c r="A23046" s="749" t="s">
        <v>52325</v>
      </c>
      <c r="B23046" s="749" t="str">
        <f aca="false">C23046&amp;D23046&amp;E23046&amp;F23046&amp;G23046&amp;H23046</f>
        <v>SERVICO DE MANUTENCAO DE ILUMINACAO PUBLICA EM:POSTES COM ALTURA DE MONTAGEM ATE 12,00M(EXCLUSIVE),POSTES ORNAMENTAIS,TUNEIS,MONUMENTOS OU FACHADAS.HORARIO NOTURNO</v>
      </c>
      <c r="C23046" s="749" t="s">
        <v>52319</v>
      </c>
      <c r="D23046" s="749" t="s">
        <v>52320</v>
      </c>
      <c r="E23046" s="749" t="s">
        <v>52324</v>
      </c>
      <c r="I23046" s="749" t="s">
        <v>1747</v>
      </c>
      <c r="J23046" s="749" t="n">
        <v>75.28</v>
      </c>
    </row>
    <row collapsed="false" customFormat="false" customHeight="true" hidden="true" ht="12.75" outlineLevel="0" r="23047">
      <c r="A23047" s="749" t="s">
        <v>52326</v>
      </c>
      <c r="B23047" s="749" t="str">
        <f aca="false">C23047&amp;D23047&amp;E23047&amp;F23047&amp;G23047&amp;H23047</f>
        <v>SERVICO DE MANUTENCAO DE ILUMINACAO PUBLICA EM:POSTES COM ALTURA DE MONTAGEM ATE 12,00M(EXCLUSIVE),POSTES ORNAMENTAIS,TUNEIS,MONUMENTOS OU FACHADAS,SENDO A TURMA DE REPAROS COMPOSTA DE 1 MONTADOR E 1 AJUDANTE.HORARIO DIURNO</v>
      </c>
      <c r="C23047" s="749" t="s">
        <v>52319</v>
      </c>
      <c r="D23047" s="749" t="s">
        <v>52320</v>
      </c>
      <c r="E23047" s="749" t="s">
        <v>52327</v>
      </c>
      <c r="F23047" s="749" t="s">
        <v>52328</v>
      </c>
      <c r="I23047" s="749" t="s">
        <v>1747</v>
      </c>
      <c r="J23047" s="749" t="n">
        <v>33.32</v>
      </c>
    </row>
    <row collapsed="false" customFormat="false" customHeight="true" hidden="true" ht="12.75" outlineLevel="0" r="23048">
      <c r="A23048" s="749" t="s">
        <v>52329</v>
      </c>
      <c r="B23048" s="749" t="str">
        <f aca="false">C23048&amp;D23048&amp;E23048&amp;F23048&amp;G23048&amp;H23048</f>
        <v>SERVICO DE MANUTENCAO DE ILUMINACAO PUBLICA EM:POSTES COM ALTURA DE MONTAGEM ATE 12,00M(EXCLUSIVE),POSTES ORNAMENTAIS,TUNEIS,MONUMENTOS OU FACHADAS,SENDO A TURMA DE REPAROS COMPOSTA DE 1 MONTADOR E 1 AJUDANTE.HORARIO DIURNO</v>
      </c>
      <c r="C23048" s="749" t="s">
        <v>52319</v>
      </c>
      <c r="D23048" s="749" t="s">
        <v>52320</v>
      </c>
      <c r="E23048" s="749" t="s">
        <v>52327</v>
      </c>
      <c r="F23048" s="749" t="s">
        <v>52328</v>
      </c>
      <c r="I23048" s="749" t="s">
        <v>1747</v>
      </c>
      <c r="J23048" s="749" t="n">
        <v>28.88</v>
      </c>
    </row>
    <row collapsed="false" customFormat="false" customHeight="true" hidden="true" ht="12.75" outlineLevel="0" r="23049">
      <c r="A23049" s="749" t="s">
        <v>52330</v>
      </c>
      <c r="B23049" s="749" t="str">
        <f aca="false">C23049&amp;D23049&amp;E23049&amp;F23049&amp;G23049&amp;H23049</f>
        <v>SERVICO DE MANUTENCAO DE ILUMINACAO PUBLICA EM:POSTES COM ALTURA DE MONTAGEM ATE 12,00M(EXCLUSIVE),POSTES ORNAMENTAIS,TUNEIS,MONUMENTOS OU FACHADAS,SENDO A TURMA DE REPAROS COMPOSTA DE 1 MONTADOR E 1 AJUDANTE.HORARIO NOTURNO</v>
      </c>
      <c r="C23049" s="749" t="s">
        <v>52319</v>
      </c>
      <c r="D23049" s="749" t="s">
        <v>52320</v>
      </c>
      <c r="E23049" s="749" t="s">
        <v>52327</v>
      </c>
      <c r="F23049" s="749" t="s">
        <v>52331</v>
      </c>
      <c r="I23049" s="749" t="s">
        <v>1747</v>
      </c>
      <c r="J23049" s="749" t="n">
        <v>39.98</v>
      </c>
    </row>
    <row collapsed="false" customFormat="false" customHeight="true" hidden="true" ht="12.75" outlineLevel="0" r="23050">
      <c r="A23050" s="749" t="s">
        <v>52332</v>
      </c>
      <c r="B23050" s="749" t="str">
        <f aca="false">C23050&amp;D23050&amp;E23050&amp;F23050&amp;G23050&amp;H23050</f>
        <v>SERVICO DE MANUTENCAO DE ILUMINACAO PUBLICA EM:POSTES COM ALTURA DE MONTAGEM ATE 12,00M(EXCLUSIVE),POSTES ORNAMENTAIS,TUNEIS,MONUMENTOS OU FACHADAS,SENDO A TURMA DE REPAROS COMPOSTA DE 1 MONTADOR E 1 AJUDANTE.HORARIO NOTURNO</v>
      </c>
      <c r="C23050" s="749" t="s">
        <v>52319</v>
      </c>
      <c r="D23050" s="749" t="s">
        <v>52320</v>
      </c>
      <c r="E23050" s="749" t="s">
        <v>52327</v>
      </c>
      <c r="F23050" s="749" t="s">
        <v>52331</v>
      </c>
      <c r="I23050" s="749" t="s">
        <v>1747</v>
      </c>
      <c r="J23050" s="749" t="n">
        <v>34.65</v>
      </c>
    </row>
    <row collapsed="false" customFormat="false" customHeight="true" hidden="true" ht="12.75" outlineLevel="0" r="23051">
      <c r="A23051" s="749" t="s">
        <v>52333</v>
      </c>
      <c r="B23051" s="749" t="str">
        <f aca="false">C23051&amp;D23051&amp;E23051&amp;F23051&amp;G23051&amp;H23051</f>
        <v>SERVICO DE MANUTENCAO DE ILUMINACAO PUBLICA EM:POSTES COM ALTURA DE MONTAGEM ATE 12,00M,(EXCLUSIVE),POSTES ORNAMENTAIS,TUNEIS,MONUMENTOS OU FACHADAS,SENDO A TURMA DE REPAROS COMPOSTA DE 1 MONTADOR E 2 AJUDANTES.HORARIO DIURNO</v>
      </c>
      <c r="C23051" s="749" t="s">
        <v>52319</v>
      </c>
      <c r="D23051" s="749" t="s">
        <v>52334</v>
      </c>
      <c r="E23051" s="749" t="s">
        <v>52335</v>
      </c>
      <c r="F23051" s="749" t="s">
        <v>52336</v>
      </c>
      <c r="I23051" s="749" t="s">
        <v>1747</v>
      </c>
      <c r="J23051" s="749" t="n">
        <v>46.03</v>
      </c>
    </row>
    <row collapsed="false" customFormat="false" customHeight="true" hidden="true" ht="12.75" outlineLevel="0" r="23052">
      <c r="A23052" s="749" t="s">
        <v>52337</v>
      </c>
      <c r="B23052" s="749" t="str">
        <f aca="false">C23052&amp;D23052&amp;E23052&amp;F23052&amp;G23052&amp;H23052</f>
        <v>SERVICO DE MANUTENCAO DE ILUMINACAO PUBLICA EM:POSTES COM ALTURA DE MONTAGEM ATE 12,00M,(EXCLUSIVE),POSTES ORNAMENTAIS,TUNEIS,MONUMENTOS OU FACHADAS,SENDO A TURMA DE REPAROS COMPOSTA DE 1 MONTADOR E 2 AJUDANTES.HORARIO DIURNO</v>
      </c>
      <c r="C23052" s="749" t="s">
        <v>52319</v>
      </c>
      <c r="D23052" s="749" t="s">
        <v>52334</v>
      </c>
      <c r="E23052" s="749" t="s">
        <v>52335</v>
      </c>
      <c r="F23052" s="749" t="s">
        <v>52336</v>
      </c>
      <c r="I23052" s="749" t="s">
        <v>1747</v>
      </c>
      <c r="J23052" s="749" t="n">
        <v>39.9</v>
      </c>
    </row>
    <row collapsed="false" customFormat="false" customHeight="true" hidden="true" ht="12.75" outlineLevel="0" r="23053">
      <c r="A23053" s="749" t="s">
        <v>52338</v>
      </c>
      <c r="B23053" s="749" t="str">
        <f aca="false">C23053&amp;D23053&amp;E23053&amp;F23053&amp;G23053&amp;H23053</f>
        <v>SERVICO DE MANUTENCAO DE ILUMINACAO PUBLICA EM:POSTES COM ALTURA DE MONTAGEM ATE 12,00M(EXCLUSIVE),POSTES ORNAMENTAIS,TUNEIS,MONUMENTOS OU FACHADAS,SENDO A TURMA DE REPAROS COMPOSTA DE 1 MONTADOR E 2 AJUDANTES.HORARIO NOTURNO</v>
      </c>
      <c r="C23053" s="749" t="s">
        <v>52319</v>
      </c>
      <c r="D23053" s="749" t="s">
        <v>52320</v>
      </c>
      <c r="E23053" s="749" t="s">
        <v>52327</v>
      </c>
      <c r="F23053" s="749" t="s">
        <v>52339</v>
      </c>
      <c r="I23053" s="749" t="s">
        <v>1747</v>
      </c>
      <c r="J23053" s="749" t="n">
        <v>55.23</v>
      </c>
    </row>
    <row collapsed="false" customFormat="false" customHeight="true" hidden="true" ht="12.75" outlineLevel="0" r="23054">
      <c r="A23054" s="749" t="s">
        <v>52340</v>
      </c>
      <c r="B23054" s="749" t="str">
        <f aca="false">C23054&amp;D23054&amp;E23054&amp;F23054&amp;G23054&amp;H23054</f>
        <v>SERVICO DE MANUTENCAO DE ILUMINACAO PUBLICA EM:POSTES COM ALTURA DE MONTAGEM ATE 12,00M(EXCLUSIVE),POSTES ORNAMENTAIS,TUNEIS,MONUMENTOS OU FACHADAS,SENDO A TURMA DE REPAROS COMPOSTA DE 1 MONTADOR E 2 AJUDANTES.HORARIO NOTURNO</v>
      </c>
      <c r="C23054" s="749" t="s">
        <v>52319</v>
      </c>
      <c r="D23054" s="749" t="s">
        <v>52320</v>
      </c>
      <c r="E23054" s="749" t="s">
        <v>52327</v>
      </c>
      <c r="F23054" s="749" t="s">
        <v>52339</v>
      </c>
      <c r="I23054" s="749" t="s">
        <v>1747</v>
      </c>
      <c r="J23054" s="749" t="n">
        <v>47.88</v>
      </c>
    </row>
    <row collapsed="false" customFormat="false" customHeight="true" hidden="true" ht="12.75" outlineLevel="0" r="23055">
      <c r="A23055" s="749" t="s">
        <v>52341</v>
      </c>
      <c r="B23055" s="749" t="str">
        <f aca="false">C23055&amp;D23055&amp;E23055&amp;F23055&amp;G23055&amp;H23055</f>
        <v>SERVICO DE MANUTENCAO DE ILUMINACAO PUBLICA EM:POSTES COM ALTURA DE MONTAGEM DE 12,00M(INCLUSIVE)ATE 30,00M(INCLUSIVE),POSTES ORNAMENTAIS,TUNEIS,MONUMENTOS OU FACHADAS.SENDO HORARIO DIURNO</v>
      </c>
      <c r="C23055" s="749" t="s">
        <v>52319</v>
      </c>
      <c r="D23055" s="749" t="s">
        <v>52342</v>
      </c>
      <c r="E23055" s="749" t="s">
        <v>52343</v>
      </c>
      <c r="F23055" s="749" t="s">
        <v>14527</v>
      </c>
      <c r="I23055" s="749" t="s">
        <v>1747</v>
      </c>
      <c r="J23055" s="749" t="n">
        <v>97.79</v>
      </c>
    </row>
    <row collapsed="false" customFormat="false" customHeight="true" hidden="true" ht="12.75" outlineLevel="0" r="23056">
      <c r="A23056" s="749" t="s">
        <v>52344</v>
      </c>
      <c r="B23056" s="749" t="str">
        <f aca="false">C23056&amp;D23056&amp;E23056&amp;F23056&amp;G23056&amp;H23056</f>
        <v>SERVICO DE MANUTENCAO DE ILUMINACAO PUBLICA EM:POSTES COM ALTURA DE MONTAGEM DE 12,00M(INCLUSIVE)ATE 30,00M(INCLUSIVE),POSTES ORNAMENTAIS,TUNEIS,MONUMENTOS OU FACHADAS.SENDO HORARIO DIURNO</v>
      </c>
      <c r="C23056" s="749" t="s">
        <v>52319</v>
      </c>
      <c r="D23056" s="749" t="s">
        <v>52342</v>
      </c>
      <c r="E23056" s="749" t="s">
        <v>52343</v>
      </c>
      <c r="F23056" s="749" t="s">
        <v>14527</v>
      </c>
      <c r="I23056" s="749" t="s">
        <v>1747</v>
      </c>
      <c r="J23056" s="749" t="n">
        <v>84.77</v>
      </c>
    </row>
    <row collapsed="false" customFormat="false" customHeight="true" hidden="true" ht="12.75" outlineLevel="0" r="23057">
      <c r="A23057" s="749" t="s">
        <v>52345</v>
      </c>
      <c r="B23057" s="749" t="str">
        <f aca="false">C23057&amp;D23057&amp;E23057&amp;F23057&amp;G23057&amp;H23057</f>
        <v>SERVICO DE MANUTENCAO DE ILUMINACAO PUBLICA EM POSTES COM ALTURA DE MONTAGEM DE 12,00M(INCLUSIVE)ATE 30,00M(INCLUSIVE),SENDO A TURMA DE REPAROS COMPOSTA DE 1 MONTADOR E 5 AJUDANTES</v>
      </c>
      <c r="C23057" s="749" t="s">
        <v>52346</v>
      </c>
      <c r="D23057" s="749" t="s">
        <v>52347</v>
      </c>
      <c r="E23057" s="749" t="s">
        <v>52348</v>
      </c>
      <c r="I23057" s="749" t="s">
        <v>1747</v>
      </c>
      <c r="J23057" s="749" t="n">
        <v>84.16</v>
      </c>
    </row>
    <row collapsed="false" customFormat="false" customHeight="true" hidden="true" ht="12.75" outlineLevel="0" r="23058">
      <c r="A23058" s="749" t="s">
        <v>52349</v>
      </c>
      <c r="B23058" s="749" t="str">
        <f aca="false">C23058&amp;D23058&amp;E23058&amp;F23058&amp;G23058&amp;H23058</f>
        <v>SERVICO DE MANUTENCAO DE ILUMINACAO PUBLICA EM POSTES COM ALTURA DE MONTAGEM DE 12,00M(INCLUSIVE)ATE 30,00M(INCLUSIVE),SENDO A TURMA DE REPAROS COMPOSTA DE 1 MONTADOR E 5 AJUDANTES</v>
      </c>
      <c r="C23058" s="749" t="s">
        <v>52346</v>
      </c>
      <c r="D23058" s="749" t="s">
        <v>52347</v>
      </c>
      <c r="E23058" s="749" t="s">
        <v>52348</v>
      </c>
      <c r="I23058" s="749" t="s">
        <v>1747</v>
      </c>
      <c r="J23058" s="749" t="n">
        <v>72.96</v>
      </c>
    </row>
    <row collapsed="false" customFormat="false" customHeight="true" hidden="true" ht="12.75" outlineLevel="0" r="23059">
      <c r="A23059" s="749" t="s">
        <v>52350</v>
      </c>
      <c r="B23059" s="749" t="str">
        <f aca="false">C23059&amp;D23059&amp;E23059&amp;F23059&amp;G23059&amp;H23059</f>
        <v>SERVICO DE MANUTENCAO DE ILUMINACAO PUBLICA NO PARQUE DO FLAMENGO EM SUBESTACOES E EM POSTES COM ALTURA DE MONTAGEM ATE45,00M(INCLUSIVE),COM UTILIZACAO DE ANDAIME,EXCLUSIVE O ANDAIME</v>
      </c>
      <c r="C23059" s="749" t="s">
        <v>52351</v>
      </c>
      <c r="D23059" s="749" t="s">
        <v>52352</v>
      </c>
      <c r="E23059" s="749" t="s">
        <v>52353</v>
      </c>
      <c r="F23059" s="749" t="s">
        <v>52354</v>
      </c>
      <c r="I23059" s="749" t="s">
        <v>1747</v>
      </c>
      <c r="J23059" s="749" t="n">
        <v>148.63</v>
      </c>
    </row>
    <row collapsed="false" customFormat="false" customHeight="true" hidden="true" ht="12.75" outlineLevel="0" r="23060">
      <c r="A23060" s="749" t="s">
        <v>52355</v>
      </c>
      <c r="B23060" s="749" t="str">
        <f aca="false">C23060&amp;D23060&amp;E23060&amp;F23060&amp;G23060&amp;H23060</f>
        <v>SERVICO DE MANUTENCAO DE ILUMINACAO PUBLICA NO PARQUE DO FLAMENGO EM SUBESTACOES E EM POSTES COM ALTURA DE MONTAGEM ATE45,00M(INCLUSIVE),COM UTILIZACAO DE ANDAIME,EXCLUSIVE O ANDAIME</v>
      </c>
      <c r="C23060" s="749" t="s">
        <v>52351</v>
      </c>
      <c r="D23060" s="749" t="s">
        <v>52352</v>
      </c>
      <c r="E23060" s="749" t="s">
        <v>52353</v>
      </c>
      <c r="F23060" s="749" t="s">
        <v>52354</v>
      </c>
      <c r="I23060" s="749" t="s">
        <v>1747</v>
      </c>
      <c r="J23060" s="749" t="n">
        <v>128.86</v>
      </c>
    </row>
    <row collapsed="false" customFormat="false" customHeight="true" hidden="true" ht="12.75" outlineLevel="0" r="23061">
      <c r="A23061" s="749" t="s">
        <v>52356</v>
      </c>
      <c r="B23061" s="749" t="str">
        <f aca="false">C23061&amp;D23061&amp;E23061&amp;F23061&amp;G23061&amp;H23061</f>
        <v>SERVICO DE MANUTENCAO DE ILUMINACAO PUBLICA NO PARQUE DO FLAMENGO EM SUBESTACOES E EM POSTES COM ALTURA DE MONTAGEM ATE45,00M(INCLUSIVE),SENDO A TURMA DE REPAROS COMPOSTA DE 1 MONTADOR E 9 AJUDANTES,COM UTILIZACAO DE ANDAIME,EXCLUSIVE O ANDAIME</v>
      </c>
      <c r="C23061" s="749" t="s">
        <v>52351</v>
      </c>
      <c r="D23061" s="749" t="s">
        <v>52352</v>
      </c>
      <c r="E23061" s="749" t="s">
        <v>52357</v>
      </c>
      <c r="F23061" s="749" t="s">
        <v>52358</v>
      </c>
      <c r="G23061" s="749" t="s">
        <v>52359</v>
      </c>
      <c r="I23061" s="749" t="s">
        <v>1747</v>
      </c>
      <c r="J23061" s="749" t="n">
        <v>135</v>
      </c>
    </row>
    <row collapsed="false" customFormat="false" customHeight="true" hidden="true" ht="12.75" outlineLevel="0" r="23062">
      <c r="A23062" s="749" t="s">
        <v>52360</v>
      </c>
      <c r="B23062" s="749" t="str">
        <f aca="false">C23062&amp;D23062&amp;E23062&amp;F23062&amp;G23062&amp;H23062</f>
        <v>SERVICO DE MANUTENCAO DE ILUMINACAO PUBLICA NO PARQUE DO FLAMENGO EM SUBESTACOES E EM POSTES COM ALTURA DE MONTAGEM ATE45,00M(INCLUSIVE),SENDO A TURMA DE REPAROS COMPOSTA DE 1 MONTADOR E 9 AJUDANTES,COM UTILIZACAO DE ANDAIME,EXCLUSIVE O ANDAIME</v>
      </c>
      <c r="C23062" s="749" t="s">
        <v>52351</v>
      </c>
      <c r="D23062" s="749" t="s">
        <v>52352</v>
      </c>
      <c r="E23062" s="749" t="s">
        <v>52357</v>
      </c>
      <c r="F23062" s="749" t="s">
        <v>52358</v>
      </c>
      <c r="G23062" s="749" t="s">
        <v>52359</v>
      </c>
      <c r="I23062" s="749" t="s">
        <v>1747</v>
      </c>
      <c r="J23062" s="749" t="n">
        <v>117.04</v>
      </c>
    </row>
    <row collapsed="false" customFormat="false" customHeight="true" hidden="true" ht="12.75" outlineLevel="0" r="23063">
      <c r="A23063" s="749" t="s">
        <v>52361</v>
      </c>
      <c r="B23063" s="749" t="str">
        <f aca="false">C23063&amp;D23063&amp;E23063&amp;F23063&amp;G23063&amp;H23063</f>
        <v>SERVICO DE APOIO AS INSTALACOES REQUERIDAS A EMPREITEIRA,SENDO 1 ESCRITURARIO, HORARIO DIURNO</v>
      </c>
      <c r="C23063" s="749" t="s">
        <v>52284</v>
      </c>
      <c r="D23063" s="749" t="s">
        <v>52362</v>
      </c>
      <c r="I23063" s="749" t="s">
        <v>1747</v>
      </c>
      <c r="J23063" s="749" t="n">
        <v>18.29</v>
      </c>
    </row>
    <row collapsed="false" customFormat="false" customHeight="true" hidden="true" ht="12.75" outlineLevel="0" r="23064">
      <c r="A23064" s="749" t="s">
        <v>52363</v>
      </c>
      <c r="B23064" s="749" t="str">
        <f aca="false">C23064&amp;D23064&amp;E23064&amp;F23064&amp;G23064&amp;H23064</f>
        <v>SERVICO DE APOIO AS INSTALACOES REQUERIDAS A EMPREITEIRA,SENDO 1 ESCRITURARIO, HORARIO DIURNO</v>
      </c>
      <c r="C23064" s="749" t="s">
        <v>52284</v>
      </c>
      <c r="D23064" s="749" t="s">
        <v>52362</v>
      </c>
      <c r="I23064" s="749" t="s">
        <v>1747</v>
      </c>
      <c r="J23064" s="749" t="n">
        <v>15.85</v>
      </c>
    </row>
    <row collapsed="false" customFormat="false" customHeight="true" hidden="true" ht="12.75" outlineLevel="0" r="23065">
      <c r="A23065" s="749" t="s">
        <v>52364</v>
      </c>
      <c r="B23065" s="749" t="str">
        <f aca="false">C23065&amp;D23065&amp;E23065&amp;F23065&amp;G23065&amp;H23065</f>
        <v>SERVICO DE APOIO AS INSTALACOES REQUERIDAS A EMPREITEIRA,SENDO 1 DIGITADOR,HORARIO DIURNO</v>
      </c>
      <c r="C23065" s="749" t="s">
        <v>52284</v>
      </c>
      <c r="D23065" s="749" t="s">
        <v>52365</v>
      </c>
      <c r="I23065" s="749" t="s">
        <v>1747</v>
      </c>
      <c r="J23065" s="749" t="n">
        <v>18.29</v>
      </c>
    </row>
    <row collapsed="false" customFormat="false" customHeight="true" hidden="true" ht="12.75" outlineLevel="0" r="23066">
      <c r="A23066" s="749" t="s">
        <v>52366</v>
      </c>
      <c r="B23066" s="749" t="str">
        <f aca="false">C23066&amp;D23066&amp;E23066&amp;F23066&amp;G23066&amp;H23066</f>
        <v>SERVICO DE APOIO AS INSTALACOES REQUERIDAS A EMPREITEIRA,SENDO 1 DIGITADOR,HORARIO DIURNO</v>
      </c>
      <c r="C23066" s="749" t="s">
        <v>52284</v>
      </c>
      <c r="D23066" s="749" t="s">
        <v>52365</v>
      </c>
      <c r="I23066" s="749" t="s">
        <v>1747</v>
      </c>
      <c r="J23066" s="749" t="n">
        <v>15.85</v>
      </c>
    </row>
    <row collapsed="false" customFormat="false" customHeight="true" hidden="true" ht="12.75" outlineLevel="0" r="23067">
      <c r="A23067" s="749" t="s">
        <v>52367</v>
      </c>
      <c r="B23067" s="749" t="str">
        <f aca="false">C23067&amp;D23067&amp;E23067&amp;F23067&amp;G23067&amp;H23067</f>
        <v>SERVICO DE APOIO AS INSTALACOES REQUERIDAS A EMPREITEIRA,SENDO 1 ALMOXARIFE E 3 AJUDANTES DE MONTADOR, HORARIO DIURNO</v>
      </c>
      <c r="C23067" s="749" t="s">
        <v>52284</v>
      </c>
      <c r="D23067" s="749" t="s">
        <v>52368</v>
      </c>
      <c r="I23067" s="749" t="s">
        <v>1747</v>
      </c>
      <c r="J23067" s="749" t="n">
        <v>60.66</v>
      </c>
    </row>
    <row collapsed="false" customFormat="false" customHeight="true" hidden="true" ht="12.75" outlineLevel="0" r="23068">
      <c r="A23068" s="749" t="s">
        <v>52369</v>
      </c>
      <c r="B23068" s="749" t="str">
        <f aca="false">C23068&amp;D23068&amp;E23068&amp;F23068&amp;G23068&amp;H23068</f>
        <v>SERVICO DE APOIO AS INSTALACOES REQUERIDAS A EMPREITEIRA,SENDO 1 ALMOXARIFE E 3 AJUDANTES DE MONTADOR, HORARIO DIURNO</v>
      </c>
      <c r="C23068" s="749" t="s">
        <v>52284</v>
      </c>
      <c r="D23068" s="749" t="s">
        <v>52368</v>
      </c>
      <c r="I23068" s="749" t="s">
        <v>1747</v>
      </c>
      <c r="J23068" s="749" t="n">
        <v>52.58</v>
      </c>
    </row>
    <row collapsed="false" customFormat="false" customHeight="true" hidden="true" ht="12.75" outlineLevel="0" r="23069">
      <c r="A23069" s="749" t="s">
        <v>52370</v>
      </c>
      <c r="B23069" s="749" t="str">
        <f aca="false">C23069&amp;D23069&amp;E23069&amp;F23069&amp;G23069&amp;H23069</f>
        <v>SERVICO DE APOIO AS INSTALACOES REQUERIDAS A EMPREITEIRA,SENDO 1 MOTORISTA, HORARIO DIURNO</v>
      </c>
      <c r="C23069" s="749" t="s">
        <v>52284</v>
      </c>
      <c r="D23069" s="749" t="s">
        <v>52371</v>
      </c>
      <c r="I23069" s="749" t="s">
        <v>1747</v>
      </c>
      <c r="J23069" s="749" t="n">
        <v>19.97</v>
      </c>
    </row>
    <row collapsed="false" customFormat="false" customHeight="true" hidden="true" ht="12.75" outlineLevel="0" r="23070">
      <c r="A23070" s="749" t="s">
        <v>52372</v>
      </c>
      <c r="B23070" s="749" t="str">
        <f aca="false">C23070&amp;D23070&amp;E23070&amp;F23070&amp;G23070&amp;H23070</f>
        <v>SERVICO DE APOIO AS INSTALACOES REQUERIDAS A EMPREITEIRA,SENDO 1 MOTORISTA, HORARIO DIURNO</v>
      </c>
      <c r="C23070" s="749" t="s">
        <v>52284</v>
      </c>
      <c r="D23070" s="749" t="s">
        <v>52371</v>
      </c>
      <c r="I23070" s="749" t="s">
        <v>1747</v>
      </c>
      <c r="J23070" s="749" t="n">
        <v>17.3</v>
      </c>
    </row>
    <row collapsed="false" customFormat="false" customHeight="true" hidden="true" ht="12.75" outlineLevel="0" r="23071">
      <c r="A23071" s="749" t="s">
        <v>52373</v>
      </c>
      <c r="B23071" s="749" t="str">
        <f aca="false">C23071&amp;D23071&amp;E23071&amp;F23071&amp;G23071&amp;H23071</f>
        <v>SERVICO DE APOIO AS INSTALACOES REQUERIDAS A EMPREITEIRA,SENDO 1 MOTORISTA, HORARIO NOTURNO</v>
      </c>
      <c r="C23071" s="749" t="s">
        <v>52284</v>
      </c>
      <c r="D23071" s="749" t="s">
        <v>52374</v>
      </c>
      <c r="I23071" s="749" t="s">
        <v>1747</v>
      </c>
      <c r="J23071" s="749" t="n">
        <v>23.96</v>
      </c>
    </row>
    <row collapsed="false" customFormat="false" customHeight="true" hidden="true" ht="12.75" outlineLevel="0" r="23072">
      <c r="A23072" s="749" t="s">
        <v>52375</v>
      </c>
      <c r="B23072" s="749" t="str">
        <f aca="false">C23072&amp;D23072&amp;E23072&amp;F23072&amp;G23072&amp;H23072</f>
        <v>SERVICO DE APOIO AS INSTALACOES REQUERIDAS A EMPREITEIRA,SENDO 1 MOTORISTA, HORARIO NOTURNO</v>
      </c>
      <c r="C23072" s="749" t="s">
        <v>52284</v>
      </c>
      <c r="D23072" s="749" t="s">
        <v>52374</v>
      </c>
      <c r="I23072" s="749" t="s">
        <v>1747</v>
      </c>
      <c r="J23072" s="749" t="n">
        <v>20.76</v>
      </c>
    </row>
    <row collapsed="false" customFormat="false" customHeight="true" hidden="true" ht="12.75" outlineLevel="0" r="23073">
      <c r="A23073" s="749" t="s">
        <v>52376</v>
      </c>
      <c r="B23073" s="749" t="str">
        <f aca="false">C23073&amp;D23073&amp;E23073&amp;F23073&amp;G23073&amp;H23073</f>
        <v>SERVICO DE APOIO AS INSTALACOES REQUERIDAS A EMPREITEIRA,SENDO 1 MOTORISTA E OPERADOR DE GUINDAUTO.HORARIO DIURNO</v>
      </c>
      <c r="C23073" s="749" t="s">
        <v>52284</v>
      </c>
      <c r="D23073" s="749" t="s">
        <v>52377</v>
      </c>
      <c r="I23073" s="749" t="s">
        <v>1747</v>
      </c>
      <c r="J23073" s="749" t="n">
        <v>21.49</v>
      </c>
    </row>
    <row collapsed="false" customFormat="false" customHeight="true" hidden="true" ht="12.75" outlineLevel="0" r="23074">
      <c r="A23074" s="749" t="s">
        <v>52378</v>
      </c>
      <c r="B23074" s="749" t="str">
        <f aca="false">C23074&amp;D23074&amp;E23074&amp;F23074&amp;G23074&amp;H23074</f>
        <v>SERVICO DE APOIO AS INSTALACOES REQUERIDAS A EMPREITEIRA,SENDO 1 MOTORISTA E OPERADOR DE GUINDAUTO.HORARIO DIURNO</v>
      </c>
      <c r="C23074" s="749" t="s">
        <v>52284</v>
      </c>
      <c r="D23074" s="749" t="s">
        <v>52377</v>
      </c>
      <c r="I23074" s="749" t="s">
        <v>1747</v>
      </c>
      <c r="J23074" s="749" t="n">
        <v>18.63</v>
      </c>
    </row>
    <row collapsed="false" customFormat="false" customHeight="true" hidden="true" ht="12.75" outlineLevel="0" r="23075">
      <c r="A23075" s="749" t="s">
        <v>52379</v>
      </c>
      <c r="B23075" s="749" t="str">
        <f aca="false">C23075&amp;D23075&amp;E23075&amp;F23075&amp;G23075&amp;H23075</f>
        <v>SERVICO DE APOIO AS INSTALACOES REQUERIDAS A EMPREITEIRA,SENDO 1 MOTORISTA E OPERADOR DE GUINDAUTO.HORARIO NOTURNO</v>
      </c>
      <c r="C23075" s="749" t="s">
        <v>52284</v>
      </c>
      <c r="D23075" s="749" t="s">
        <v>52380</v>
      </c>
      <c r="I23075" s="749" t="s">
        <v>1747</v>
      </c>
      <c r="J23075" s="749" t="n">
        <v>25.78</v>
      </c>
    </row>
    <row collapsed="false" customFormat="false" customHeight="true" hidden="true" ht="12.75" outlineLevel="0" r="23076">
      <c r="A23076" s="749" t="s">
        <v>52381</v>
      </c>
      <c r="B23076" s="749" t="str">
        <f aca="false">C23076&amp;D23076&amp;E23076&amp;F23076&amp;G23076&amp;H23076</f>
        <v>SERVICO DE APOIO AS INSTALACOES REQUERIDAS A EMPREITEIRA,SENDO 1 MOTORISTA E OPERADOR DE GUINDAUTO.HORARIO NOTURNO</v>
      </c>
      <c r="C23076" s="749" t="s">
        <v>52284</v>
      </c>
      <c r="D23076" s="749" t="s">
        <v>52380</v>
      </c>
      <c r="I23076" s="749" t="s">
        <v>1747</v>
      </c>
      <c r="J23076" s="749" t="n">
        <v>22.35</v>
      </c>
    </row>
    <row collapsed="false" customFormat="false" customHeight="true" hidden="false" ht="12.75" outlineLevel="0" r="23077">
      <c r="A23077" s="749" t="s">
        <v>52382</v>
      </c>
      <c r="B23077" s="749" t="str">
        <f aca="false">C23077&amp;D23077&amp;E23077&amp;F23077&amp;G23077&amp;H23077</f>
        <v>SERVICO DE APOIO AS INSTALACOES REQUERIDAS A EMPREITARIA,SENDO 1 ENGENHEIRO ELETRICISTA,COM NO MINIMO,4 ANOS DE EXPERIENCIA NO SERVICO.HORARIO DIURNO</v>
      </c>
      <c r="C23077" s="749" t="s">
        <v>52383</v>
      </c>
      <c r="D23077" s="749" t="s">
        <v>52384</v>
      </c>
      <c r="E23077" s="749" t="s">
        <v>52385</v>
      </c>
      <c r="I23077" s="749" t="s">
        <v>1747</v>
      </c>
      <c r="J23077" s="749" t="n">
        <v>170.36</v>
      </c>
    </row>
    <row collapsed="false" customFormat="false" customHeight="true" hidden="false" ht="12.75" outlineLevel="0" r="23078">
      <c r="A23078" s="749" t="s">
        <v>52386</v>
      </c>
      <c r="B23078" s="749" t="str">
        <f aca="false">C23078&amp;D23078&amp;E23078&amp;F23078&amp;G23078&amp;H23078</f>
        <v>SERVICO DE APOIO AS INSTALACOES REQUERIDAS A EMPREITARIA,SENDO 1 ENGENHEIRO ELETRICISTA,COM NO MINIMO,4 ANOS DE EXPERIENCIA NO SERVICO.HORARIO DIURNO</v>
      </c>
      <c r="C23078" s="749" t="s">
        <v>52383</v>
      </c>
      <c r="D23078" s="749" t="s">
        <v>52384</v>
      </c>
      <c r="E23078" s="749" t="s">
        <v>52385</v>
      </c>
      <c r="I23078" s="749" t="s">
        <v>1747</v>
      </c>
      <c r="J23078" s="749" t="n">
        <v>147.62</v>
      </c>
    </row>
    <row collapsed="false" customFormat="false" customHeight="true" hidden="true" ht="12.75" outlineLevel="0" r="23079">
      <c r="A23079" s="749" t="s">
        <v>52387</v>
      </c>
      <c r="B23079" s="749" t="str">
        <f aca="false">C23079&amp;D23079&amp;E23079&amp;F23079&amp;G23079&amp;H23079</f>
        <v>SERVICO DE APOIO AS INSTALACOES REQUERIDAS A EMPREITEIRA,SENDO 1 ASSISTENTE TECNICO PARA CADA 3(TRES)TURMAS NO MINIMO,OUPARA 4(QUATRO)TURMAS NO MAXIMO.HORARIO DIURNO</v>
      </c>
      <c r="C23079" s="749" t="s">
        <v>52284</v>
      </c>
      <c r="D23079" s="749" t="s">
        <v>52285</v>
      </c>
      <c r="E23079" s="749" t="s">
        <v>52388</v>
      </c>
      <c r="I23079" s="749" t="s">
        <v>1747</v>
      </c>
      <c r="J23079" s="749" t="n">
        <v>33.25</v>
      </c>
    </row>
    <row collapsed="false" customFormat="false" customHeight="true" hidden="true" ht="12.75" outlineLevel="0" r="23080">
      <c r="A23080" s="749" t="s">
        <v>52389</v>
      </c>
      <c r="B23080" s="749" t="str">
        <f aca="false">C23080&amp;D23080&amp;E23080&amp;F23080&amp;G23080&amp;H23080</f>
        <v>SERVICO DE APOIO AS INSTALACOES REQUERIDAS A EMPREITEIRA,SENDO 1 ASSISTENTE TECNICO PARA CADA 3(TRES)TURMAS NO MINIMO,OUPARA 4(QUATRO)TURMAS NO MAXIMO.HORARIO DIURNO</v>
      </c>
      <c r="C23080" s="749" t="s">
        <v>52284</v>
      </c>
      <c r="D23080" s="749" t="s">
        <v>52285</v>
      </c>
      <c r="E23080" s="749" t="s">
        <v>52388</v>
      </c>
      <c r="I23080" s="749" t="s">
        <v>1747</v>
      </c>
      <c r="J23080" s="749" t="n">
        <v>28.81</v>
      </c>
    </row>
    <row collapsed="false" customFormat="false" customHeight="true" hidden="true" ht="12.75" outlineLevel="0" r="23081">
      <c r="A23081" s="749" t="s">
        <v>52390</v>
      </c>
      <c r="B23081" s="749" t="str">
        <f aca="false">C23081&amp;D23081&amp;E23081&amp;F23081&amp;G23081&amp;H23081</f>
        <v>SERVICO DE APOIO AS INSTALACOES REQUERIDAS A EMPREITARIA,SENDO 1 ELETROTECNICO,COM NO MINIMO 4 ANOS DE EXPERIENCIA NO SERVICO.HORARIO DIURNO</v>
      </c>
      <c r="C23081" s="749" t="s">
        <v>52383</v>
      </c>
      <c r="D23081" s="749" t="s">
        <v>52391</v>
      </c>
      <c r="E23081" s="749" t="s">
        <v>52392</v>
      </c>
      <c r="I23081" s="749" t="s">
        <v>1747</v>
      </c>
      <c r="J23081" s="749" t="n">
        <v>23.64</v>
      </c>
    </row>
    <row collapsed="false" customFormat="false" customHeight="true" hidden="true" ht="12.75" outlineLevel="0" r="23082">
      <c r="A23082" s="749" t="s">
        <v>52393</v>
      </c>
      <c r="B23082" s="749" t="str">
        <f aca="false">C23082&amp;D23082&amp;E23082&amp;F23082&amp;G23082&amp;H23082</f>
        <v>SERVICO DE APOIO AS INSTALACOES REQUERIDAS A EMPREITARIA,SENDO 1 ELETROTECNICO,COM NO MINIMO 4 ANOS DE EXPERIENCIA NO SERVICO.HORARIO DIURNO</v>
      </c>
      <c r="C23082" s="749" t="s">
        <v>52383</v>
      </c>
      <c r="D23082" s="749" t="s">
        <v>52391</v>
      </c>
      <c r="E23082" s="749" t="s">
        <v>52392</v>
      </c>
      <c r="I23082" s="749" t="s">
        <v>1747</v>
      </c>
      <c r="J23082" s="749" t="n">
        <v>20.48</v>
      </c>
    </row>
    <row collapsed="false" customFormat="false" customHeight="true" hidden="true" ht="12.75" outlineLevel="0" r="23083">
      <c r="A23083" s="749" t="s">
        <v>52394</v>
      </c>
      <c r="B23083" s="749" t="str">
        <f aca="false">C23083&amp;D23083&amp;E23083&amp;F23083&amp;G23083&amp;H23083</f>
        <v>EXTRACAO E TRANSPORTE DE TERRA PARA SUBSTRATO,PARA ENCHIMENTO DE SACOS PLASTICOS E PRODUCAO DE MUDAS DE ESSENCIAS FLORESTAIS.CUSTO VALIDO PARA CADA 100 UNIDADES</v>
      </c>
      <c r="C23083" s="749" t="s">
        <v>52395</v>
      </c>
      <c r="D23083" s="749" t="s">
        <v>52396</v>
      </c>
      <c r="E23083" s="749" t="s">
        <v>52397</v>
      </c>
      <c r="I23083" s="749" t="s">
        <v>30</v>
      </c>
      <c r="J23083" s="749" t="n">
        <v>7.01</v>
      </c>
    </row>
    <row collapsed="false" customFormat="false" customHeight="true" hidden="true" ht="12.75" outlineLevel="0" r="23084">
      <c r="A23084" s="749" t="s">
        <v>52398</v>
      </c>
      <c r="B23084" s="749" t="str">
        <f aca="false">C23084&amp;D23084&amp;E23084&amp;F23084&amp;G23084&amp;H23084</f>
        <v>EXTRACAO E TRANSPORTE DE TERRA PARA SUBSTRATO,PARA ENCHIMENTO DE SACOS PLASTICOS E PRODUCAO DE MUDAS DE ESSENCIAS FLORESTAIS.CUSTO VALIDO PARA CADA 100 UNIDADES</v>
      </c>
      <c r="C23084" s="749" t="s">
        <v>52395</v>
      </c>
      <c r="D23084" s="749" t="s">
        <v>52396</v>
      </c>
      <c r="E23084" s="749" t="s">
        <v>52397</v>
      </c>
      <c r="I23084" s="749" t="s">
        <v>30</v>
      </c>
      <c r="J23084" s="749" t="n">
        <v>7.01</v>
      </c>
    </row>
    <row collapsed="false" customFormat="false" customHeight="true" hidden="true" ht="12.75" outlineLevel="0" r="23085">
      <c r="A23085" s="749" t="s">
        <v>52399</v>
      </c>
      <c r="B23085" s="749" t="str">
        <f aca="false">C23085&amp;D23085&amp;E23085&amp;F23085&amp;G23085&amp;H23085</f>
        <v>PENEIRAMENTO E MISTURA DE TERRA PARA ENCHIMENTO DE SACOS PLASTICOS E PRODUCAO DE MUDAS DE ESSENCIAS FLORESTAIS.CUSTO VALIDO PARA CADA 100 UNIDADES</v>
      </c>
      <c r="C23085" s="749" t="s">
        <v>52400</v>
      </c>
      <c r="D23085" s="749" t="s">
        <v>52401</v>
      </c>
      <c r="E23085" s="749" t="s">
        <v>52402</v>
      </c>
      <c r="I23085" s="749" t="s">
        <v>30</v>
      </c>
      <c r="J23085" s="749" t="n">
        <v>10.51</v>
      </c>
    </row>
    <row collapsed="false" customFormat="false" customHeight="true" hidden="true" ht="12.75" outlineLevel="0" r="23086">
      <c r="A23086" s="749" t="s">
        <v>52403</v>
      </c>
      <c r="B23086" s="749" t="str">
        <f aca="false">C23086&amp;D23086&amp;E23086&amp;F23086&amp;G23086&amp;H23086</f>
        <v>PENEIRAMENTO E MISTURA DE TERRA PARA ENCHIMENTO DE SACOS PLASTICOS E PRODUCAO DE MUDAS DE ESSENCIAS FLORESTAIS.CUSTO VALIDO PARA CADA 100 UNIDADES</v>
      </c>
      <c r="C23086" s="749" t="s">
        <v>52400</v>
      </c>
      <c r="D23086" s="749" t="s">
        <v>52401</v>
      </c>
      <c r="E23086" s="749" t="s">
        <v>52402</v>
      </c>
      <c r="I23086" s="749" t="s">
        <v>30</v>
      </c>
      <c r="J23086" s="749" t="n">
        <v>10.51</v>
      </c>
    </row>
    <row collapsed="false" customFormat="false" customHeight="true" hidden="true" ht="12.75" outlineLevel="0" r="23087">
      <c r="A23087" s="749" t="s">
        <v>52404</v>
      </c>
      <c r="B23087" s="749" t="str">
        <f aca="false">C23087&amp;D23087&amp;E23087&amp;F23087&amp;G23087&amp;H23087</f>
        <v>DESINFECCAO E ADUBACAO DA TERRA DE SUBSTRATO,PARA ENCHIMENTO DE SACOS PLASTICOS E PRODUCAO DE MUDAS DE ESSENCIAS FLORESTAIS.CUSTO VALIDO PARA CADA 100 UNIDADES</v>
      </c>
      <c r="C23087" s="749" t="s">
        <v>52405</v>
      </c>
      <c r="D23087" s="749" t="s">
        <v>52406</v>
      </c>
      <c r="E23087" s="749" t="s">
        <v>52407</v>
      </c>
      <c r="I23087" s="749" t="s">
        <v>30</v>
      </c>
      <c r="J23087" s="749" t="n">
        <v>3.5</v>
      </c>
    </row>
    <row collapsed="false" customFormat="false" customHeight="true" hidden="true" ht="12.75" outlineLevel="0" r="23088">
      <c r="A23088" s="749" t="s">
        <v>52408</v>
      </c>
      <c r="B23088" s="749" t="str">
        <f aca="false">C23088&amp;D23088&amp;E23088&amp;F23088&amp;G23088&amp;H23088</f>
        <v>DESINFECCAO E ADUBACAO DA TERRA DE SUBSTRATO,PARA ENCHIMENTO DE SACOS PLASTICOS E PRODUCAO DE MUDAS DE ESSENCIAS FLORESTAIS.CUSTO VALIDO PARA CADA 100 UNIDADES</v>
      </c>
      <c r="C23088" s="749" t="s">
        <v>52405</v>
      </c>
      <c r="D23088" s="749" t="s">
        <v>52406</v>
      </c>
      <c r="E23088" s="749" t="s">
        <v>52407</v>
      </c>
      <c r="I23088" s="749" t="s">
        <v>30</v>
      </c>
      <c r="J23088" s="749" t="n">
        <v>3.5</v>
      </c>
    </row>
    <row collapsed="false" customFormat="false" customHeight="true" hidden="true" ht="12.75" outlineLevel="0" r="23089">
      <c r="A23089" s="749" t="s">
        <v>52409</v>
      </c>
      <c r="B23089" s="749" t="str">
        <f aca="false">C23089&amp;D23089&amp;E23089&amp;F23089&amp;G23089&amp;H23089</f>
        <v>ENCHIMENTO DOS SACOS PLASTICOS,PARA PRODUCAO DE MUDAS DE ESSENCIAS FLORESTAIS.CUSTO VALIDO PARA CADA 100 UNIDADES</v>
      </c>
      <c r="C23089" s="749" t="s">
        <v>52410</v>
      </c>
      <c r="D23089" s="749" t="s">
        <v>52411</v>
      </c>
      <c r="I23089" s="749" t="s">
        <v>30</v>
      </c>
      <c r="J23089" s="749" t="n">
        <v>11.68</v>
      </c>
    </row>
    <row collapsed="false" customFormat="false" customHeight="true" hidden="true" ht="12.75" outlineLevel="0" r="23090">
      <c r="A23090" s="749" t="s">
        <v>52412</v>
      </c>
      <c r="B23090" s="749" t="str">
        <f aca="false">C23090&amp;D23090&amp;E23090&amp;F23090&amp;G23090&amp;H23090</f>
        <v>ENCHIMENTO DOS SACOS PLASTICOS,PARA PRODUCAO DE MUDAS DE ESSENCIAS FLORESTAIS.CUSTO VALIDO PARA CADA 100 UNIDADES</v>
      </c>
      <c r="C23090" s="749" t="s">
        <v>52410</v>
      </c>
      <c r="D23090" s="749" t="s">
        <v>52411</v>
      </c>
      <c r="I23090" s="749" t="s">
        <v>30</v>
      </c>
      <c r="J23090" s="749" t="n">
        <v>11.68</v>
      </c>
    </row>
    <row collapsed="false" customFormat="false" customHeight="true" hidden="true" ht="12.75" outlineLevel="0" r="23091">
      <c r="A23091" s="749" t="s">
        <v>52413</v>
      </c>
      <c r="B23091" s="749" t="str">
        <f aca="false">C23091&amp;D23091&amp;E23091&amp;F23091&amp;G23091&amp;H23091</f>
        <v>PREPARO DOS CANTEIROS,PARA PRODUCAO DE MUDAS DE ESSENCIAS FLORESTAIS.CUSTO VALIDO PARA CADA 100 UNIDADES</v>
      </c>
      <c r="C23091" s="749" t="s">
        <v>52414</v>
      </c>
      <c r="D23091" s="749" t="s">
        <v>52415</v>
      </c>
      <c r="I23091" s="749" t="s">
        <v>30</v>
      </c>
      <c r="J23091" s="749" t="n">
        <v>3.5</v>
      </c>
    </row>
    <row collapsed="false" customFormat="false" customHeight="true" hidden="true" ht="12.75" outlineLevel="0" r="23092">
      <c r="A23092" s="749" t="s">
        <v>52416</v>
      </c>
      <c r="B23092" s="749" t="str">
        <f aca="false">C23092&amp;D23092&amp;E23092&amp;F23092&amp;G23092&amp;H23092</f>
        <v>PREPARO DOS CANTEIROS,PARA PRODUCAO DE MUDAS DE ESSENCIAS FLORESTAIS.CUSTO VALIDO PARA CADA 100 UNIDADES</v>
      </c>
      <c r="C23092" s="749" t="s">
        <v>52414</v>
      </c>
      <c r="D23092" s="749" t="s">
        <v>52415</v>
      </c>
      <c r="I23092" s="749" t="s">
        <v>30</v>
      </c>
      <c r="J23092" s="749" t="n">
        <v>3.5</v>
      </c>
    </row>
    <row collapsed="false" customFormat="false" customHeight="true" hidden="true" ht="12.75" outlineLevel="0" r="23093">
      <c r="A23093" s="749" t="s">
        <v>52417</v>
      </c>
      <c r="B23093" s="749" t="str">
        <f aca="false">C23093&amp;D23093&amp;E23093&amp;F23093&amp;G23093&amp;H23093</f>
        <v>ENCANTEIRAMENTO DOS SACOS PLASTICOS,PARA PRODUCAO DE MUDAS NATIVAS DE ESSENCIAS FLORESTAIS.CUSTO VALIDO PARA CADA 100 UNIDADES</v>
      </c>
      <c r="C23093" s="749" t="s">
        <v>52418</v>
      </c>
      <c r="D23093" s="749" t="s">
        <v>52419</v>
      </c>
      <c r="E23093" s="749" t="s">
        <v>52420</v>
      </c>
      <c r="I23093" s="749" t="s">
        <v>30</v>
      </c>
      <c r="J23093" s="749" t="n">
        <v>13.14</v>
      </c>
    </row>
    <row collapsed="false" customFormat="false" customHeight="true" hidden="true" ht="12.75" outlineLevel="0" r="23094">
      <c r="A23094" s="749" t="s">
        <v>52421</v>
      </c>
      <c r="B23094" s="749" t="str">
        <f aca="false">C23094&amp;D23094&amp;E23094&amp;F23094&amp;G23094&amp;H23094</f>
        <v>ENCANTEIRAMENTO DOS SACOS PLASTICOS,PARA PRODUCAO DE MUDAS NATIVAS DE ESSENCIAS FLORESTAIS.CUSTO VALIDO PARA CADA 100 UNIDADES</v>
      </c>
      <c r="C23094" s="749" t="s">
        <v>52418</v>
      </c>
      <c r="D23094" s="749" t="s">
        <v>52419</v>
      </c>
      <c r="E23094" s="749" t="s">
        <v>52420</v>
      </c>
      <c r="I23094" s="749" t="s">
        <v>30</v>
      </c>
      <c r="J23094" s="749" t="n">
        <v>13.14</v>
      </c>
    </row>
    <row collapsed="false" customFormat="false" customHeight="true" hidden="true" ht="12.75" outlineLevel="0" r="23095">
      <c r="A23095" s="749" t="s">
        <v>52422</v>
      </c>
      <c r="B23095" s="749" t="str">
        <f aca="false">C23095&amp;D23095&amp;E23095&amp;F23095&amp;G23095&amp;H23095</f>
        <v>SEMEADURA EM SACOS PLASTICOS ATRAVES DE SERINGA.CUSTO VALIDO PARA CADA 100 UNIDADES</v>
      </c>
      <c r="C23095" s="749" t="s">
        <v>52423</v>
      </c>
      <c r="D23095" s="749" t="s">
        <v>52424</v>
      </c>
      <c r="I23095" s="749" t="s">
        <v>30</v>
      </c>
      <c r="J23095" s="749" t="n">
        <v>0.58</v>
      </c>
    </row>
    <row collapsed="false" customFormat="false" customHeight="true" hidden="true" ht="12.75" outlineLevel="0" r="23096">
      <c r="A23096" s="749" t="s">
        <v>52425</v>
      </c>
      <c r="B23096" s="749" t="str">
        <f aca="false">C23096&amp;D23096&amp;E23096&amp;F23096&amp;G23096&amp;H23096</f>
        <v>SEMEADURA EM SACOS PLASTICOS ATRAVES DE SERINGA.CUSTO VALIDO PARA CADA 100 UNIDADES</v>
      </c>
      <c r="C23096" s="749" t="s">
        <v>52423</v>
      </c>
      <c r="D23096" s="749" t="s">
        <v>52424</v>
      </c>
      <c r="I23096" s="749" t="s">
        <v>30</v>
      </c>
      <c r="J23096" s="749" t="n">
        <v>0.58</v>
      </c>
    </row>
    <row collapsed="false" customFormat="false" customHeight="true" hidden="true" ht="12.75" outlineLevel="0" r="23097">
      <c r="A23097" s="749" t="s">
        <v>52426</v>
      </c>
      <c r="B23097" s="749" t="str">
        <f aca="false">C23097&amp;D23097&amp;E23097&amp;F23097&amp;G23097&amp;H23097</f>
        <v>REPICAGEM E DESBASTE DAS MUDAS DE ESSENCIAS FLORESTAIS.CUSTO VALIDO PARA CADA 100 UNIDADES</v>
      </c>
      <c r="C23097" s="749" t="s">
        <v>52427</v>
      </c>
      <c r="D23097" s="749" t="s">
        <v>52428</v>
      </c>
      <c r="I23097" s="749" t="s">
        <v>30</v>
      </c>
      <c r="J23097" s="749" t="n">
        <v>106.02</v>
      </c>
    </row>
    <row collapsed="false" customFormat="false" customHeight="true" hidden="true" ht="12.75" outlineLevel="0" r="23098">
      <c r="A23098" s="749" t="s">
        <v>52429</v>
      </c>
      <c r="B23098" s="749" t="str">
        <f aca="false">C23098&amp;D23098&amp;E23098&amp;F23098&amp;G23098&amp;H23098</f>
        <v>REPICAGEM E DESBASTE DAS MUDAS DE ESSENCIAS FLORESTAIS.CUSTO VALIDO PARA CADA 100 UNIDADES</v>
      </c>
      <c r="C23098" s="749" t="s">
        <v>52427</v>
      </c>
      <c r="D23098" s="749" t="s">
        <v>52428</v>
      </c>
      <c r="I23098" s="749" t="s">
        <v>30</v>
      </c>
      <c r="J23098" s="749" t="n">
        <v>106.02</v>
      </c>
    </row>
    <row collapsed="false" customFormat="false" customHeight="true" hidden="true" ht="12.75" outlineLevel="0" r="23099">
      <c r="A23099" s="749" t="s">
        <v>52430</v>
      </c>
      <c r="B23099" s="749" t="str">
        <f aca="false">C23099&amp;D23099&amp;E23099&amp;F23099&amp;G23099&amp;H23099</f>
        <v>IRRIGACAO DAS MUDAS DE ESSENCIAS FLORESTAIS COM USO DE MANGUEIRA.CUSTO VALIDO PARA CADA 100 UNIDADES</v>
      </c>
      <c r="C23099" s="749" t="s">
        <v>52431</v>
      </c>
      <c r="D23099" s="749" t="s">
        <v>52432</v>
      </c>
      <c r="I23099" s="749" t="s">
        <v>30</v>
      </c>
      <c r="J23099" s="749" t="n">
        <v>35.05</v>
      </c>
    </row>
    <row collapsed="false" customFormat="false" customHeight="true" hidden="true" ht="12.75" outlineLevel="0" r="23100">
      <c r="A23100" s="749" t="s">
        <v>52433</v>
      </c>
      <c r="B23100" s="749" t="str">
        <f aca="false">C23100&amp;D23100&amp;E23100&amp;F23100&amp;G23100&amp;H23100</f>
        <v>IRRIGACAO DAS MUDAS DE ESSENCIAS FLORESTAIS COM USO DE MANGUEIRA.CUSTO VALIDO PARA CADA 100 UNIDADES</v>
      </c>
      <c r="C23100" s="749" t="s">
        <v>52431</v>
      </c>
      <c r="D23100" s="749" t="s">
        <v>52432</v>
      </c>
      <c r="I23100" s="749" t="s">
        <v>30</v>
      </c>
      <c r="J23100" s="749" t="n">
        <v>35.05</v>
      </c>
    </row>
    <row collapsed="false" customFormat="false" customHeight="true" hidden="true" ht="12.75" outlineLevel="0" r="23101">
      <c r="A23101" s="749" t="s">
        <v>52434</v>
      </c>
      <c r="B23101" s="749" t="str">
        <f aca="false">C23101&amp;D23101&amp;E23101&amp;F23101&amp;G23101&amp;H23101</f>
        <v>CAPINA MANUAL,REMOCAO E SELECAO DAS MUDAS DE ESSENCIAS FLORESTAIS.CUSTO VALIDO PARA CADA 100 UNIDADES</v>
      </c>
      <c r="C23101" s="749" t="s">
        <v>52435</v>
      </c>
      <c r="D23101" s="749" t="s">
        <v>52436</v>
      </c>
      <c r="I23101" s="749" t="s">
        <v>30</v>
      </c>
      <c r="J23101" s="749" t="n">
        <v>17.52</v>
      </c>
    </row>
    <row collapsed="false" customFormat="false" customHeight="true" hidden="true" ht="12.75" outlineLevel="0" r="23102">
      <c r="A23102" s="749" t="s">
        <v>52437</v>
      </c>
      <c r="B23102" s="749" t="str">
        <f aca="false">C23102&amp;D23102&amp;E23102&amp;F23102&amp;G23102&amp;H23102</f>
        <v>CAPINA MANUAL,REMOCAO E SELECAO DAS MUDAS DE ESSENCIAS FLORESTAIS.CUSTO VALIDO PARA CADA 100 UNIDADES</v>
      </c>
      <c r="C23102" s="749" t="s">
        <v>52435</v>
      </c>
      <c r="D23102" s="749" t="s">
        <v>52436</v>
      </c>
      <c r="I23102" s="749" t="s">
        <v>30</v>
      </c>
      <c r="J23102" s="749" t="n">
        <v>17.52</v>
      </c>
    </row>
    <row collapsed="false" customFormat="false" customHeight="true" hidden="true" ht="12.75" outlineLevel="0" r="23103">
      <c r="A23103" s="749" t="s">
        <v>52438</v>
      </c>
      <c r="B23103" s="749" t="str">
        <f aca="false">C23103&amp;D23103&amp;E23103&amp;F23103&amp;G23103&amp;H23103</f>
        <v>APLICACAO DE DEFENSIVOS,EXCLUSIVE ESTE,NAS MUDAS DE ESSENCIAS FLORESTAIS.CUSTO VALIDO PARA CADA 100 UNIDADES</v>
      </c>
      <c r="C23103" s="749" t="s">
        <v>52439</v>
      </c>
      <c r="D23103" s="749" t="s">
        <v>52440</v>
      </c>
      <c r="I23103" s="749" t="s">
        <v>30</v>
      </c>
      <c r="J23103" s="749" t="n">
        <v>52.92</v>
      </c>
    </row>
    <row collapsed="false" customFormat="false" customHeight="true" hidden="true" ht="12.75" outlineLevel="0" r="23104">
      <c r="A23104" s="749" t="s">
        <v>52441</v>
      </c>
      <c r="B23104" s="749" t="str">
        <f aca="false">C23104&amp;D23104&amp;E23104&amp;F23104&amp;G23104&amp;H23104</f>
        <v>APLICACAO DE DEFENSIVOS,EXCLUSIVE ESTE,NAS MUDAS DE ESSENCIAS FLORESTAIS.CUSTO VALIDO PARA CADA 100 UNIDADES</v>
      </c>
      <c r="C23104" s="749" t="s">
        <v>52439</v>
      </c>
      <c r="D23104" s="749" t="s">
        <v>52440</v>
      </c>
      <c r="I23104" s="749" t="s">
        <v>30</v>
      </c>
      <c r="J23104" s="749" t="n">
        <v>52.92</v>
      </c>
    </row>
    <row collapsed="false" customFormat="false" customHeight="true" hidden="true" ht="12.75" outlineLevel="0" r="23105">
      <c r="A23105" s="749" t="s">
        <v>52442</v>
      </c>
      <c r="B23105" s="749" t="str">
        <f aca="false">C23105&amp;D23105&amp;E23105&amp;F23105&amp;G23105&amp;H23105</f>
        <v>PREPARO DE ESTACAS PARA PRODUCAO DE MUDAS DE ESSENCIAS FLORESTAIS.CUSTO VALIDO PARA CADA 100 UNIDADES</v>
      </c>
      <c r="C23105" s="749" t="s">
        <v>52443</v>
      </c>
      <c r="D23105" s="749" t="s">
        <v>52436</v>
      </c>
      <c r="I23105" s="749" t="s">
        <v>30</v>
      </c>
      <c r="J23105" s="749" t="n">
        <v>16.06</v>
      </c>
    </row>
    <row collapsed="false" customFormat="false" customHeight="true" hidden="true" ht="12.75" outlineLevel="0" r="23106">
      <c r="A23106" s="749" t="s">
        <v>52444</v>
      </c>
      <c r="B23106" s="749" t="str">
        <f aca="false">C23106&amp;D23106&amp;E23106&amp;F23106&amp;G23106&amp;H23106</f>
        <v>PREPARO DE ESTACAS PARA PRODUCAO DE MUDAS DE ESSENCIAS FLORESTAIS.CUSTO VALIDO PARA CADA 100 UNIDADES</v>
      </c>
      <c r="C23106" s="749" t="s">
        <v>52443</v>
      </c>
      <c r="D23106" s="749" t="s">
        <v>52436</v>
      </c>
      <c r="I23106" s="749" t="s">
        <v>30</v>
      </c>
      <c r="J23106" s="749" t="n">
        <v>16.06</v>
      </c>
    </row>
    <row collapsed="false" customFormat="false" customHeight="true" hidden="true" ht="12.75" outlineLevel="0" r="23107">
      <c r="A23107" s="749" t="s">
        <v>52445</v>
      </c>
      <c r="B23107" s="749" t="str">
        <f aca="false">C23107&amp;D23107&amp;E23107&amp;F23107&amp;G23107&amp;H23107</f>
        <v>SACO PLASTICO PARA PRODUCAO DE MUDAS NA MEDIA DE (15X25)CM X 0,15MM.FORNECIMENTO</v>
      </c>
      <c r="C23107" s="749" t="s">
        <v>52446</v>
      </c>
      <c r="D23107" s="749" t="s">
        <v>52447</v>
      </c>
      <c r="I23107" s="749" t="s">
        <v>1404</v>
      </c>
      <c r="J23107" s="749" t="n">
        <v>13.9</v>
      </c>
    </row>
    <row collapsed="false" customFormat="false" customHeight="true" hidden="true" ht="12.75" outlineLevel="0" r="23108">
      <c r="A23108" s="749" t="s">
        <v>52448</v>
      </c>
      <c r="B23108" s="749" t="str">
        <f aca="false">C23108&amp;D23108&amp;E23108&amp;F23108&amp;G23108&amp;H23108</f>
        <v>SACO PLASTICO PARA PRODUCAO DE MUDAS NA MEDIA DE (15X25)CM X 0,15MM.FORNECIMENTO</v>
      </c>
      <c r="C23108" s="749" t="s">
        <v>52446</v>
      </c>
      <c r="D23108" s="749" t="s">
        <v>52447</v>
      </c>
      <c r="I23108" s="749" t="s">
        <v>1404</v>
      </c>
      <c r="J23108" s="749" t="n">
        <v>13.9</v>
      </c>
    </row>
    <row collapsed="false" customFormat="false" customHeight="true" hidden="true" ht="12.75" outlineLevel="0" r="23109">
      <c r="A23109" s="749" t="s">
        <v>52449</v>
      </c>
      <c r="B23109" s="749" t="str">
        <f aca="false">C23109&amp;D23109&amp;E23109&amp;F23109&amp;G23109&amp;H23109</f>
        <v>SACO PLASTICO PARA PRODUCAO DE MUDAS NA MEDIA DE (20X30)CM X 0,20MM.FORNECIMENTO</v>
      </c>
      <c r="C23109" s="749" t="s">
        <v>52450</v>
      </c>
      <c r="D23109" s="749" t="s">
        <v>52451</v>
      </c>
      <c r="I23109" s="749" t="s">
        <v>1404</v>
      </c>
      <c r="J23109" s="749" t="n">
        <v>13.9</v>
      </c>
    </row>
    <row collapsed="false" customFormat="false" customHeight="true" hidden="true" ht="12.75" outlineLevel="0" r="23110">
      <c r="A23110" s="749" t="s">
        <v>52452</v>
      </c>
      <c r="B23110" s="749" t="str">
        <f aca="false">C23110&amp;D23110&amp;E23110&amp;F23110&amp;G23110&amp;H23110</f>
        <v>SACO PLASTICO PARA PRODUCAO DE MUDAS NA MEDIA DE (20X30)CM X 0,20MM.FORNECIMENTO</v>
      </c>
      <c r="C23110" s="749" t="s">
        <v>52450</v>
      </c>
      <c r="D23110" s="749" t="s">
        <v>52451</v>
      </c>
      <c r="I23110" s="749" t="s">
        <v>1404</v>
      </c>
      <c r="J23110" s="749" t="n">
        <v>13.9</v>
      </c>
    </row>
    <row collapsed="false" customFormat="false" customHeight="true" hidden="true" ht="12.75" outlineLevel="0" r="23111">
      <c r="A23111" s="749" t="s">
        <v>52453</v>
      </c>
      <c r="B23111" s="749" t="str">
        <f aca="false">C23111&amp;D23111&amp;E23111&amp;F23111&amp;G23111&amp;H23111</f>
        <v>SACO PLASTICO PARA PRODUCAO DE MUDAS NA MEDIA DE (28X35)CM X 0,22MM.FORNECIMENTO</v>
      </c>
      <c r="C23111" s="749" t="s">
        <v>52454</v>
      </c>
      <c r="D23111" s="749" t="s">
        <v>52455</v>
      </c>
      <c r="I23111" s="749" t="s">
        <v>1404</v>
      </c>
      <c r="J23111" s="749" t="n">
        <v>13.9</v>
      </c>
    </row>
    <row collapsed="false" customFormat="false" customHeight="true" hidden="true" ht="12.75" outlineLevel="0" r="23112">
      <c r="A23112" s="749" t="s">
        <v>52456</v>
      </c>
      <c r="B23112" s="749" t="str">
        <f aca="false">C23112&amp;D23112&amp;E23112&amp;F23112&amp;G23112&amp;H23112</f>
        <v>SACO PLASTICO PARA PRODUCAO DE MUDAS NA MEDIA DE (28X35)CM X 0,22MM.FORNECIMENTO</v>
      </c>
      <c r="C23112" s="749" t="s">
        <v>52454</v>
      </c>
      <c r="D23112" s="749" t="s">
        <v>52455</v>
      </c>
      <c r="I23112" s="749" t="s">
        <v>1404</v>
      </c>
      <c r="J23112" s="749" t="n">
        <v>13.9</v>
      </c>
    </row>
    <row collapsed="false" customFormat="false" customHeight="true" hidden="true" ht="12.75" outlineLevel="0" r="23113">
      <c r="A23113" s="749" t="s">
        <v>52457</v>
      </c>
      <c r="B23113" s="749" t="str">
        <f aca="false">C23113&amp;D23113&amp;E23113&amp;F23113&amp;G23113&amp;H23113</f>
        <v>MUDAS NATIVAS DE ESSENCIAS FLORESTAIS ATE 1,00M DE ALTURA.FORNECIMENTO</v>
      </c>
      <c r="C23113" s="749" t="s">
        <v>52458</v>
      </c>
      <c r="D23113" s="749" t="s">
        <v>25184</v>
      </c>
      <c r="I23113" s="749" t="s">
        <v>30</v>
      </c>
      <c r="J23113" s="749" t="n">
        <v>0.45</v>
      </c>
    </row>
    <row collapsed="false" customFormat="false" customHeight="true" hidden="true" ht="12.75" outlineLevel="0" r="23114">
      <c r="A23114" s="749" t="s">
        <v>52459</v>
      </c>
      <c r="B23114" s="749" t="str">
        <f aca="false">C23114&amp;D23114&amp;E23114&amp;F23114&amp;G23114&amp;H23114</f>
        <v>MUDAS NATIVAS DE ESSENCIAS FLORESTAIS ATE 1,00M DE ALTURA.FORNECIMENTO</v>
      </c>
      <c r="C23114" s="749" t="s">
        <v>52458</v>
      </c>
      <c r="D23114" s="749" t="s">
        <v>25184</v>
      </c>
      <c r="I23114" s="749" t="s">
        <v>30</v>
      </c>
      <c r="J23114" s="749" t="n">
        <v>0.45</v>
      </c>
    </row>
    <row collapsed="false" customFormat="false" customHeight="true" hidden="true" ht="12.75" outlineLevel="0" r="23115">
      <c r="A23115" s="749" t="s">
        <v>52460</v>
      </c>
      <c r="B23115" s="749" t="str">
        <f aca="false">C23115&amp;D23115&amp;E23115&amp;F23115&amp;G23115&amp;H23115</f>
        <v>MUDAS EXOTICAS DE ESSENCIAS FLORESTAIS (EUCALIPTOS) ATE 30CM DE ALTURA.FORNECIMENTO</v>
      </c>
      <c r="C23115" s="749" t="s">
        <v>52461</v>
      </c>
      <c r="D23115" s="749" t="s">
        <v>52462</v>
      </c>
      <c r="I23115" s="749" t="s">
        <v>30</v>
      </c>
      <c r="J23115" s="749" t="n">
        <v>0.3</v>
      </c>
    </row>
    <row collapsed="false" customFormat="false" customHeight="true" hidden="true" ht="12.75" outlineLevel="0" r="23116">
      <c r="A23116" s="749" t="s">
        <v>52463</v>
      </c>
      <c r="B23116" s="749" t="str">
        <f aca="false">C23116&amp;D23116&amp;E23116&amp;F23116&amp;G23116&amp;H23116</f>
        <v>MUDAS EXOTICAS DE ESSENCIAS FLORESTAIS (EUCALIPTOS) ATE 30CM DE ALTURA.FORNECIMENTO</v>
      </c>
      <c r="C23116" s="749" t="s">
        <v>52461</v>
      </c>
      <c r="D23116" s="749" t="s">
        <v>52462</v>
      </c>
      <c r="I23116" s="749" t="s">
        <v>30</v>
      </c>
      <c r="J23116" s="749" t="n">
        <v>0.3</v>
      </c>
    </row>
    <row collapsed="false" customFormat="false" customHeight="true" hidden="true" ht="12.75" outlineLevel="0" r="23117">
      <c r="A23117" s="749" t="s">
        <v>52464</v>
      </c>
      <c r="B23117" s="749" t="str">
        <f aca="false">C23117&amp;D23117&amp;E23117&amp;F23117&amp;G23117&amp;H23117</f>
        <v>MUDAS EXOTICAS DE ESSENCIAS FLORESTAIS (PINUS) ATE 30CM DE ALTURA.FORNECIMENTO</v>
      </c>
      <c r="C23117" s="749" t="s">
        <v>52465</v>
      </c>
      <c r="D23117" s="749" t="s">
        <v>52466</v>
      </c>
      <c r="I23117" s="749" t="s">
        <v>30</v>
      </c>
      <c r="J23117" s="749" t="n">
        <v>0.4</v>
      </c>
    </row>
    <row collapsed="false" customFormat="false" customHeight="true" hidden="true" ht="12.75" outlineLevel="0" r="23118">
      <c r="A23118" s="749" t="s">
        <v>52467</v>
      </c>
      <c r="B23118" s="749" t="str">
        <f aca="false">C23118&amp;D23118&amp;E23118&amp;F23118&amp;G23118&amp;H23118</f>
        <v>MUDAS EXOTICAS DE ESSENCIAS FLORESTAIS (PINUS) ATE 30CM DE ALTURA.FORNECIMENTO</v>
      </c>
      <c r="C23118" s="749" t="s">
        <v>52465</v>
      </c>
      <c r="D23118" s="749" t="s">
        <v>52466</v>
      </c>
      <c r="I23118" s="749" t="s">
        <v>30</v>
      </c>
      <c r="J23118" s="749" t="n">
        <v>0.4</v>
      </c>
    </row>
    <row collapsed="false" customFormat="false" customHeight="true" hidden="true" ht="12.75" outlineLevel="0" r="23119">
      <c r="A23119" s="749" t="s">
        <v>52468</v>
      </c>
      <c r="B23119" s="749" t="str">
        <f aca="false">C23119&amp;D23119&amp;E23119&amp;F23119&amp;G23119&amp;H23119</f>
        <v>MUDAS DE ESSENCIAS FLORESTAIS DE 30CM A 50CM DE ALTURA,TIPOSABIA,MARICA,TREMA,AROEIRA,IPES,PAU-FERRO E SIMILARES.FORNE-CIMENTO</v>
      </c>
      <c r="C23119" s="749" t="s">
        <v>52469</v>
      </c>
      <c r="D23119" s="749" t="s">
        <v>52470</v>
      </c>
      <c r="E23119" s="749" t="s">
        <v>26665</v>
      </c>
      <c r="I23119" s="749" t="s">
        <v>30</v>
      </c>
      <c r="J23119" s="749" t="n">
        <v>4</v>
      </c>
    </row>
    <row collapsed="false" customFormat="false" customHeight="true" hidden="true" ht="12.75" outlineLevel="0" r="23120">
      <c r="A23120" s="749" t="s">
        <v>52471</v>
      </c>
      <c r="B23120" s="749" t="str">
        <f aca="false">C23120&amp;D23120&amp;E23120&amp;F23120&amp;G23120&amp;H23120</f>
        <v>MUDAS DE ESSENCIAS FLORESTAIS DE 30CM A 50CM DE ALTURA,TIPOSABIA,MARICA,TREMA,AROEIRA,IPES,PAU-FERRO E SIMILARES.FORNE-CIMENTO</v>
      </c>
      <c r="C23120" s="749" t="s">
        <v>52469</v>
      </c>
      <c r="D23120" s="749" t="s">
        <v>52470</v>
      </c>
      <c r="E23120" s="749" t="s">
        <v>26665</v>
      </c>
      <c r="I23120" s="749" t="s">
        <v>30</v>
      </c>
      <c r="J23120" s="749" t="n">
        <v>4</v>
      </c>
    </row>
    <row collapsed="false" customFormat="false" customHeight="true" hidden="true" ht="12.75" outlineLevel="0" r="23121">
      <c r="A23121" s="749" t="s">
        <v>52472</v>
      </c>
      <c r="B23121" s="749" t="str">
        <f aca="false">C23121&amp;D23121&amp;E23121&amp;F23121&amp;G23121&amp;H23121</f>
        <v>CONSTRUCAO MANUAL DE ACEIROS E TRILHAS</v>
      </c>
      <c r="C23121" s="749" t="s">
        <v>52473</v>
      </c>
      <c r="I23121" s="749" t="s">
        <v>52</v>
      </c>
      <c r="J23121" s="749" t="n">
        <v>1.16</v>
      </c>
    </row>
    <row collapsed="false" customFormat="false" customHeight="true" hidden="true" ht="12.75" outlineLevel="0" r="23122">
      <c r="A23122" s="749" t="s">
        <v>52474</v>
      </c>
      <c r="B23122" s="749" t="str">
        <f aca="false">C23122&amp;D23122&amp;E23122&amp;F23122&amp;G23122&amp;H23122</f>
        <v>CONSTRUCAO MANUAL DE ACEIROS E TRILHAS</v>
      </c>
      <c r="C23122" s="749" t="s">
        <v>52473</v>
      </c>
      <c r="I23122" s="749" t="s">
        <v>52</v>
      </c>
      <c r="J23122" s="749" t="n">
        <v>1.16</v>
      </c>
    </row>
    <row collapsed="false" customFormat="false" customHeight="true" hidden="true" ht="12.75" outlineLevel="0" r="23123">
      <c r="A23123" s="749" t="s">
        <v>52475</v>
      </c>
      <c r="B23123" s="749" t="str">
        <f aca="false">C23123&amp;D23123&amp;E23123&amp;F23123&amp;G23123&amp;H23123</f>
        <v>ROCADA MANUAL DE VEGETACAO DENSA COM FOICE</v>
      </c>
      <c r="C23123" s="749" t="s">
        <v>52476</v>
      </c>
      <c r="I23123" s="749" t="s">
        <v>9140</v>
      </c>
      <c r="J23123" s="749" t="n">
        <v>1911.7</v>
      </c>
    </row>
    <row collapsed="false" customFormat="false" customHeight="true" hidden="true" ht="12.75" outlineLevel="0" r="23124">
      <c r="A23124" s="749" t="s">
        <v>52477</v>
      </c>
      <c r="B23124" s="749" t="str">
        <f aca="false">C23124&amp;D23124&amp;E23124&amp;F23124&amp;G23124&amp;H23124</f>
        <v>ROCADA MANUAL DE VEGETACAO DENSA COM FOICE</v>
      </c>
      <c r="C23124" s="749" t="s">
        <v>52476</v>
      </c>
      <c r="I23124" s="749" t="s">
        <v>9140</v>
      </c>
      <c r="J23124" s="749" t="n">
        <v>1911.7</v>
      </c>
    </row>
    <row collapsed="false" customFormat="false" customHeight="true" hidden="true" ht="12.75" outlineLevel="0" r="23125">
      <c r="A23125" s="749" t="s">
        <v>52478</v>
      </c>
      <c r="B23125" s="749" t="str">
        <f aca="false">C23125&amp;D23125&amp;E23125&amp;F23125&amp;G23125&amp;H23125</f>
        <v>ROCADA MANUAL DE VEGETACAO LEVE COM FOICE</v>
      </c>
      <c r="C23125" s="749" t="s">
        <v>52479</v>
      </c>
      <c r="I23125" s="749" t="s">
        <v>9140</v>
      </c>
      <c r="J23125" s="749" t="n">
        <v>1910.24</v>
      </c>
    </row>
    <row collapsed="false" customFormat="false" customHeight="true" hidden="true" ht="12.75" outlineLevel="0" r="23126">
      <c r="A23126" s="749" t="s">
        <v>52480</v>
      </c>
      <c r="B23126" s="749" t="str">
        <f aca="false">C23126&amp;D23126&amp;E23126&amp;F23126&amp;G23126&amp;H23126</f>
        <v>ROCADA MANUAL DE VEGETACAO LEVE COM FOICE</v>
      </c>
      <c r="C23126" s="749" t="s">
        <v>52479</v>
      </c>
      <c r="I23126" s="749" t="s">
        <v>9140</v>
      </c>
      <c r="J23126" s="749" t="n">
        <v>1910.24</v>
      </c>
    </row>
    <row collapsed="false" customFormat="false" customHeight="true" hidden="true" ht="12.75" outlineLevel="0" r="23127">
      <c r="A23127" s="749" t="s">
        <v>52481</v>
      </c>
      <c r="B23127" s="749" t="str">
        <f aca="false">C23127&amp;D23127&amp;E23127&amp;F23127&amp;G23127&amp;H23127</f>
        <v>DESTOCA COM ENXADAO</v>
      </c>
      <c r="C23127" s="749" t="s">
        <v>52482</v>
      </c>
      <c r="I23127" s="749" t="s">
        <v>9140</v>
      </c>
      <c r="J23127" s="749" t="n">
        <v>2124.05</v>
      </c>
    </row>
    <row collapsed="false" customFormat="false" customHeight="true" hidden="true" ht="12.75" outlineLevel="0" r="23128">
      <c r="A23128" s="749" t="s">
        <v>52483</v>
      </c>
      <c r="B23128" s="749" t="str">
        <f aca="false">C23128&amp;D23128&amp;E23128&amp;F23128&amp;G23128&amp;H23128</f>
        <v>DESTOCA COM ENXADAO</v>
      </c>
      <c r="C23128" s="749" t="s">
        <v>52482</v>
      </c>
      <c r="I23128" s="749" t="s">
        <v>9140</v>
      </c>
      <c r="J23128" s="749" t="n">
        <v>2124.05</v>
      </c>
    </row>
    <row collapsed="false" customFormat="false" customHeight="true" hidden="true" ht="12.75" outlineLevel="0" r="23129">
      <c r="A23129" s="749" t="s">
        <v>52484</v>
      </c>
      <c r="B23129" s="749" t="str">
        <f aca="false">C23129&amp;D23129&amp;E23129&amp;F23129&amp;G23129&amp;H23129</f>
        <v>ENLEIRAMENTO MANUAL DE VEGETACAO</v>
      </c>
      <c r="C23129" s="749" t="s">
        <v>52485</v>
      </c>
      <c r="I23129" s="749" t="s">
        <v>9140</v>
      </c>
      <c r="J23129" s="749" t="n">
        <v>1591.87</v>
      </c>
    </row>
    <row collapsed="false" customFormat="false" customHeight="true" hidden="true" ht="12.75" outlineLevel="0" r="23130">
      <c r="A23130" s="749" t="s">
        <v>52486</v>
      </c>
      <c r="B23130" s="749" t="str">
        <f aca="false">C23130&amp;D23130&amp;E23130&amp;F23130&amp;G23130&amp;H23130</f>
        <v>ENLEIRAMENTO MANUAL DE VEGETACAO</v>
      </c>
      <c r="C23130" s="749" t="s">
        <v>52485</v>
      </c>
      <c r="I23130" s="749" t="s">
        <v>9140</v>
      </c>
      <c r="J23130" s="749" t="n">
        <v>1591.87</v>
      </c>
    </row>
    <row collapsed="false" customFormat="false" customHeight="true" hidden="true" ht="12.75" outlineLevel="0" r="23131">
      <c r="A23131" s="749" t="s">
        <v>52487</v>
      </c>
      <c r="B23131" s="749" t="str">
        <f aca="false">C23131&amp;D23131&amp;E23131&amp;F23131&amp;G23131&amp;H23131</f>
        <v>CONSTRUCAO DE ESTRADAS DE CIRCULACAO COM TRATOR DE ESTEIRAS</v>
      </c>
      <c r="C23131" s="749" t="s">
        <v>52488</v>
      </c>
      <c r="I23131" s="749" t="s">
        <v>9140</v>
      </c>
      <c r="J23131" s="749" t="n">
        <v>409.3</v>
      </c>
    </row>
    <row collapsed="false" customFormat="false" customHeight="true" hidden="true" ht="12.75" outlineLevel="0" r="23132">
      <c r="A23132" s="749" t="s">
        <v>52489</v>
      </c>
      <c r="B23132" s="749" t="str">
        <f aca="false">C23132&amp;D23132&amp;E23132&amp;F23132&amp;G23132&amp;H23132</f>
        <v>CONSTRUCAO DE ESTRADAS DE CIRCULACAO COM TRATOR DE ESTEIRAS</v>
      </c>
      <c r="C23132" s="749" t="s">
        <v>52488</v>
      </c>
      <c r="I23132" s="749" t="s">
        <v>9140</v>
      </c>
      <c r="J23132" s="749" t="n">
        <v>401.83</v>
      </c>
    </row>
    <row collapsed="false" customFormat="false" customHeight="true" hidden="true" ht="12.75" outlineLevel="0" r="23133">
      <c r="A23133" s="749" t="s">
        <v>52490</v>
      </c>
      <c r="B23133" s="749" t="str">
        <f aca="false">C23133&amp;D23133&amp;E23133&amp;F23133&amp;G23133&amp;H23133</f>
        <v>ROCADO DE VEGETACAO COM ROCADEIRA COSTAL MOTORIZADA</v>
      </c>
      <c r="C23133" s="749" t="s">
        <v>52491</v>
      </c>
      <c r="I23133" s="749" t="s">
        <v>9140</v>
      </c>
      <c r="J23133" s="749" t="n">
        <v>371.71</v>
      </c>
    </row>
    <row collapsed="false" customFormat="false" customHeight="true" hidden="true" ht="12.75" outlineLevel="0" r="23134">
      <c r="A23134" s="749" t="s">
        <v>52492</v>
      </c>
      <c r="B23134" s="749" t="str">
        <f aca="false">C23134&amp;D23134&amp;E23134&amp;F23134&amp;G23134&amp;H23134</f>
        <v>ROCADO DE VEGETACAO COM ROCADEIRA COSTAL MOTORIZADA</v>
      </c>
      <c r="C23134" s="749" t="s">
        <v>52491</v>
      </c>
      <c r="I23134" s="749" t="s">
        <v>9140</v>
      </c>
      <c r="J23134" s="749" t="n">
        <v>371.71</v>
      </c>
    </row>
    <row collapsed="false" customFormat="false" customHeight="true" hidden="true" ht="12.75" outlineLevel="0" r="23135">
      <c r="A23135" s="749" t="s">
        <v>52493</v>
      </c>
      <c r="B23135" s="749" t="str">
        <f aca="false">C23135&amp;D23135&amp;E23135&amp;F23135&amp;G23135&amp;H23135</f>
        <v>ROCADO DE VEGETACAO COM TRATOR DE PNEUS E ROCADEIRA</v>
      </c>
      <c r="C23135" s="749" t="s">
        <v>52494</v>
      </c>
      <c r="I23135" s="749" t="s">
        <v>9140</v>
      </c>
      <c r="J23135" s="749" t="n">
        <v>147.66</v>
      </c>
    </row>
    <row collapsed="false" customFormat="false" customHeight="true" hidden="true" ht="12.75" outlineLevel="0" r="23136">
      <c r="A23136" s="749" t="s">
        <v>52495</v>
      </c>
      <c r="B23136" s="749" t="str">
        <f aca="false">C23136&amp;D23136&amp;E23136&amp;F23136&amp;G23136&amp;H23136</f>
        <v>ROCADO DE VEGETACAO COM TRATOR DE PNEUS E ROCADEIRA</v>
      </c>
      <c r="C23136" s="749" t="s">
        <v>52494</v>
      </c>
      <c r="I23136" s="749" t="s">
        <v>9140</v>
      </c>
      <c r="J23136" s="749" t="n">
        <v>141.68</v>
      </c>
    </row>
    <row collapsed="false" customFormat="false" customHeight="true" hidden="true" ht="12.75" outlineLevel="0" r="23137">
      <c r="A23137" s="749" t="s">
        <v>52496</v>
      </c>
      <c r="B23137" s="749" t="str">
        <f aca="false">C23137&amp;D23137&amp;E23137&amp;F23137&amp;G23137&amp;H23137</f>
        <v>ENLEIRAMENTO MECANICO DE VEGETACAO COM TRATOR DE ESTEIRAS</v>
      </c>
      <c r="C23137" s="749" t="s">
        <v>52497</v>
      </c>
      <c r="I23137" s="749" t="s">
        <v>9140</v>
      </c>
      <c r="J23137" s="749" t="n">
        <v>327.44</v>
      </c>
    </row>
    <row collapsed="false" customFormat="false" customHeight="true" hidden="true" ht="12.75" outlineLevel="0" r="23138">
      <c r="A23138" s="749" t="s">
        <v>52498</v>
      </c>
      <c r="B23138" s="749" t="str">
        <f aca="false">C23138&amp;D23138&amp;E23138&amp;F23138&amp;G23138&amp;H23138</f>
        <v>ENLEIRAMENTO MECANICO DE VEGETACAO COM TRATOR DE ESTEIRAS</v>
      </c>
      <c r="C23138" s="749" t="s">
        <v>52497</v>
      </c>
      <c r="I23138" s="749" t="s">
        <v>9140</v>
      </c>
      <c r="J23138" s="749" t="n">
        <v>321.46</v>
      </c>
    </row>
    <row collapsed="false" customFormat="false" customHeight="true" hidden="true" ht="12.75" outlineLevel="0" r="23139">
      <c r="A23139" s="749" t="s">
        <v>52499</v>
      </c>
      <c r="B23139" s="749" t="str">
        <f aca="false">C23139&amp;D23139&amp;E23139&amp;F23139&amp;G23139&amp;H23139</f>
        <v>ARACAO DO SOLO A 20CM DE PROFUNDIDADE COM TRATOR DE PNEUS EARADO DE DISCO</v>
      </c>
      <c r="C23139" s="749" t="s">
        <v>52500</v>
      </c>
      <c r="D23139" s="749" t="s">
        <v>52501</v>
      </c>
      <c r="I23139" s="749" t="s">
        <v>9140</v>
      </c>
      <c r="J23139" s="749" t="n">
        <v>222.04</v>
      </c>
    </row>
    <row collapsed="false" customFormat="false" customHeight="true" hidden="true" ht="12.75" outlineLevel="0" r="23140">
      <c r="A23140" s="749" t="s">
        <v>52502</v>
      </c>
      <c r="B23140" s="749" t="str">
        <f aca="false">C23140&amp;D23140&amp;E23140&amp;F23140&amp;G23140&amp;H23140</f>
        <v>ARACAO DO SOLO A 20CM DE PROFUNDIDADE COM TRATOR DE PNEUS EARADO DE DISCO</v>
      </c>
      <c r="C23140" s="749" t="s">
        <v>52500</v>
      </c>
      <c r="D23140" s="749" t="s">
        <v>52501</v>
      </c>
      <c r="I23140" s="749" t="s">
        <v>9140</v>
      </c>
      <c r="J23140" s="749" t="n">
        <v>213.07</v>
      </c>
    </row>
    <row collapsed="false" customFormat="false" customHeight="true" hidden="true" ht="12.75" outlineLevel="0" r="23141">
      <c r="A23141" s="749" t="s">
        <v>52503</v>
      </c>
      <c r="B23141" s="749" t="str">
        <f aca="false">C23141&amp;D23141&amp;E23141&amp;F23141&amp;G23141&amp;H23141</f>
        <v>GRADEACAO DO SOLO COM TRATOR DE PNEUS E GRADE DE DISCOS</v>
      </c>
      <c r="C23141" s="749" t="s">
        <v>52504</v>
      </c>
      <c r="I23141" s="749" t="s">
        <v>9140</v>
      </c>
      <c r="J23141" s="749" t="n">
        <v>114.07</v>
      </c>
    </row>
    <row collapsed="false" customFormat="false" customHeight="true" hidden="true" ht="12.75" outlineLevel="0" r="23142">
      <c r="A23142" s="749" t="s">
        <v>52505</v>
      </c>
      <c r="B23142" s="749" t="str">
        <f aca="false">C23142&amp;D23142&amp;E23142&amp;F23142&amp;G23142&amp;H23142</f>
        <v>GRADEACAO DO SOLO COM TRATOR DE PNEUS E GRADE DE DISCOS</v>
      </c>
      <c r="C23142" s="749" t="s">
        <v>52504</v>
      </c>
      <c r="I23142" s="749" t="s">
        <v>9140</v>
      </c>
      <c r="J23142" s="749" t="n">
        <v>109.58</v>
      </c>
    </row>
    <row collapsed="false" customFormat="false" customHeight="true" hidden="true" ht="12.75" outlineLevel="0" r="23143">
      <c r="A23143" s="749" t="s">
        <v>52506</v>
      </c>
      <c r="B23143" s="749" t="str">
        <f aca="false">C23143&amp;D23143&amp;E23143&amp;F23143&amp;G23143&amp;H23143</f>
        <v>PREPARO DE PIQUETES DE BAMBU DE 1,00M DE ALTURA,PARA ALINHAMENTO E MARCACAO DE COVAS.CUSTO VALIDO PARA CADA 100 UNIDADES</v>
      </c>
      <c r="C23143" s="749" t="s">
        <v>52507</v>
      </c>
      <c r="D23143" s="749" t="s">
        <v>52508</v>
      </c>
      <c r="I23143" s="749" t="s">
        <v>30</v>
      </c>
      <c r="J23143" s="749" t="n">
        <v>8.47</v>
      </c>
    </row>
    <row collapsed="false" customFormat="false" customHeight="true" hidden="true" ht="12.75" outlineLevel="0" r="23144">
      <c r="A23144" s="749" t="s">
        <v>52509</v>
      </c>
      <c r="B23144" s="749" t="str">
        <f aca="false">C23144&amp;D23144&amp;E23144&amp;F23144&amp;G23144&amp;H23144</f>
        <v>PREPARO DE PIQUETES DE BAMBU DE 1,00M DE ALTURA,PARA ALINHAMENTO E MARCACAO DE COVAS.CUSTO VALIDO PARA CADA 100 UNIDADES</v>
      </c>
      <c r="C23144" s="749" t="s">
        <v>52507</v>
      </c>
      <c r="D23144" s="749" t="s">
        <v>52508</v>
      </c>
      <c r="I23144" s="749" t="s">
        <v>30</v>
      </c>
      <c r="J23144" s="749" t="n">
        <v>8.47</v>
      </c>
    </row>
    <row collapsed="false" customFormat="false" customHeight="true" hidden="true" ht="12.75" outlineLevel="0" r="23145">
      <c r="A23145" s="749" t="s">
        <v>52510</v>
      </c>
      <c r="B23145" s="749" t="str">
        <f aca="false">C23145&amp;D23145&amp;E23145&amp;F23145&amp;G23145&amp;H23145</f>
        <v>ALINHAMENTO E MARCACAO DE COVAS</v>
      </c>
      <c r="C23145" s="749" t="s">
        <v>52511</v>
      </c>
      <c r="I23145" s="749" t="s">
        <v>9140</v>
      </c>
      <c r="J23145" s="749" t="n">
        <v>318.08</v>
      </c>
    </row>
    <row collapsed="false" customFormat="false" customHeight="true" hidden="true" ht="12.75" outlineLevel="0" r="23146">
      <c r="A23146" s="749" t="s">
        <v>52512</v>
      </c>
      <c r="B23146" s="749" t="str">
        <f aca="false">C23146&amp;D23146&amp;E23146&amp;F23146&amp;G23146&amp;H23146</f>
        <v>ALINHAMENTO E MARCACAO DE COVAS</v>
      </c>
      <c r="C23146" s="749" t="s">
        <v>52511</v>
      </c>
      <c r="I23146" s="749" t="s">
        <v>9140</v>
      </c>
      <c r="J23146" s="749" t="n">
        <v>318.08</v>
      </c>
    </row>
    <row collapsed="false" customFormat="false" customHeight="true" hidden="true" ht="12.75" outlineLevel="0" r="23147">
      <c r="A23147" s="749" t="s">
        <v>52513</v>
      </c>
      <c r="B23147" s="749" t="str">
        <f aca="false">C23147&amp;D23147&amp;E23147&amp;F23147&amp;G23147&amp;H23147</f>
        <v>ABERTURA OU CAPINA DE FAIXAS DE 1,00M DE LARGURA</v>
      </c>
      <c r="C23147" s="749" t="s">
        <v>52514</v>
      </c>
      <c r="I23147" s="749" t="s">
        <v>52</v>
      </c>
      <c r="J23147" s="749" t="n">
        <v>0.58</v>
      </c>
    </row>
    <row collapsed="false" customFormat="false" customHeight="true" hidden="true" ht="12.75" outlineLevel="0" r="23148">
      <c r="A23148" s="749" t="s">
        <v>52515</v>
      </c>
      <c r="B23148" s="749" t="str">
        <f aca="false">C23148&amp;D23148&amp;E23148&amp;F23148&amp;G23148&amp;H23148</f>
        <v>ABERTURA OU CAPINA DE FAIXAS DE 1,00M DE LARGURA</v>
      </c>
      <c r="C23148" s="749" t="s">
        <v>52514</v>
      </c>
      <c r="I23148" s="749" t="s">
        <v>52</v>
      </c>
      <c r="J23148" s="749" t="n">
        <v>0.58</v>
      </c>
    </row>
    <row collapsed="false" customFormat="false" customHeight="true" hidden="true" ht="12.75" outlineLevel="0" r="23149">
      <c r="A23149" s="749" t="s">
        <v>52516</v>
      </c>
      <c r="B23149" s="749" t="str">
        <f aca="false">C23149&amp;D23149&amp;E23149&amp;F23149&amp;G23149&amp;H23149</f>
        <v>DISTRIBUICAO DE MUDAS EXOTICAS DE ESSENCIAS FLORESTAIS.CUSTO VALIDO PARA CADA 100 UNIDADES</v>
      </c>
      <c r="C23149" s="749" t="s">
        <v>52517</v>
      </c>
      <c r="D23149" s="749" t="s">
        <v>52428</v>
      </c>
      <c r="I23149" s="749" t="s">
        <v>30</v>
      </c>
      <c r="J23149" s="749" t="n">
        <v>14.02</v>
      </c>
    </row>
    <row collapsed="false" customFormat="false" customHeight="true" hidden="true" ht="12.75" outlineLevel="0" r="23150">
      <c r="A23150" s="749" t="s">
        <v>52518</v>
      </c>
      <c r="B23150" s="749" t="str">
        <f aca="false">C23150&amp;D23150&amp;E23150&amp;F23150&amp;G23150&amp;H23150</f>
        <v>DISTRIBUICAO DE MUDAS EXOTICAS DE ESSENCIAS FLORESTAIS.CUSTO VALIDO PARA CADA 100 UNIDADES</v>
      </c>
      <c r="C23150" s="749" t="s">
        <v>52517</v>
      </c>
      <c r="D23150" s="749" t="s">
        <v>52428</v>
      </c>
      <c r="I23150" s="749" t="s">
        <v>30</v>
      </c>
      <c r="J23150" s="749" t="n">
        <v>14.02</v>
      </c>
    </row>
    <row collapsed="false" customFormat="false" customHeight="true" hidden="true" ht="12.75" outlineLevel="0" r="23151">
      <c r="A23151" s="749" t="s">
        <v>52519</v>
      </c>
      <c r="B23151" s="749" t="str">
        <f aca="false">C23151&amp;D23151&amp;E23151&amp;F23151&amp;G23151&amp;H23151</f>
        <v>DISTRIBUICAO DE MUDAS NATIVAS DE ESSENCIAS FLORESTAIS.CUSTOVALIDO PARA CADA 100 UNIDADES</v>
      </c>
      <c r="C23151" s="749" t="s">
        <v>52520</v>
      </c>
      <c r="D23151" s="749" t="s">
        <v>52521</v>
      </c>
      <c r="I23151" s="749" t="s">
        <v>30</v>
      </c>
      <c r="J23151" s="749" t="n">
        <v>14.02</v>
      </c>
    </row>
    <row collapsed="false" customFormat="false" customHeight="true" hidden="true" ht="12.75" outlineLevel="0" r="23152">
      <c r="A23152" s="749" t="s">
        <v>52522</v>
      </c>
      <c r="B23152" s="749" t="str">
        <f aca="false">C23152&amp;D23152&amp;E23152&amp;F23152&amp;G23152&amp;H23152</f>
        <v>DISTRIBUICAO DE MUDAS NATIVAS DE ESSENCIAS FLORESTAIS.CUSTOVALIDO PARA CADA 100 UNIDADES</v>
      </c>
      <c r="C23152" s="749" t="s">
        <v>52520</v>
      </c>
      <c r="D23152" s="749" t="s">
        <v>52521</v>
      </c>
      <c r="I23152" s="749" t="s">
        <v>30</v>
      </c>
      <c r="J23152" s="749" t="n">
        <v>14.02</v>
      </c>
    </row>
    <row collapsed="false" customFormat="false" customHeight="true" hidden="true" ht="12.75" outlineLevel="0" r="23153">
      <c r="A23153" s="749" t="s">
        <v>52523</v>
      </c>
      <c r="B23153" s="749" t="str">
        <f aca="false">C23153&amp;D23153&amp;E23153&amp;F23153&amp;G23153&amp;H23153</f>
        <v>PLANTIO DE MUDAS EXOTICAS DE ESSENCIAS FLORESTAIS ATE 0,30MDE ALTURA,COM TUBETES,EXCLUSIVE AS MUDAS.CUSTO VALIDO PARA CADA 100 UNIDADES</v>
      </c>
      <c r="C23153" s="749" t="s">
        <v>52524</v>
      </c>
      <c r="D23153" s="749" t="s">
        <v>52525</v>
      </c>
      <c r="E23153" s="749" t="s">
        <v>52526</v>
      </c>
      <c r="I23153" s="749" t="s">
        <v>30</v>
      </c>
      <c r="J23153" s="749" t="n">
        <v>14.6</v>
      </c>
    </row>
    <row collapsed="false" customFormat="false" customHeight="true" hidden="true" ht="12.75" outlineLevel="0" r="23154">
      <c r="A23154" s="749" t="s">
        <v>52527</v>
      </c>
      <c r="B23154" s="749" t="str">
        <f aca="false">C23154&amp;D23154&amp;E23154&amp;F23154&amp;G23154&amp;H23154</f>
        <v>PLANTIO DE MUDAS EXOTICAS DE ESSENCIAS FLORESTAIS ATE 0,30MDE ALTURA,COM TUBETES,EXCLUSIVE AS MUDAS.CUSTO VALIDO PARA CADA 100 UNIDADES</v>
      </c>
      <c r="C23154" s="749" t="s">
        <v>52524</v>
      </c>
      <c r="D23154" s="749" t="s">
        <v>52525</v>
      </c>
      <c r="E23154" s="749" t="s">
        <v>52526</v>
      </c>
      <c r="I23154" s="749" t="s">
        <v>30</v>
      </c>
      <c r="J23154" s="749" t="n">
        <v>14.6</v>
      </c>
    </row>
    <row collapsed="false" customFormat="false" customHeight="true" hidden="true" ht="12.75" outlineLevel="0" r="23155">
      <c r="A23155" s="749" t="s">
        <v>52528</v>
      </c>
      <c r="B23155" s="749" t="str">
        <f aca="false">C23155&amp;D23155&amp;E23155&amp;F23155&amp;G23155&amp;H23155</f>
        <v>PLANTIO DE MUDAS EXOTICAS DE ESSENCIAS FLORESTAIS ATE 0,30MDE ALTURA,EM SACOS PLASTICOS,EXCLUSIVE AS MUDAS.CUSTO VALIDO PARA CADA 100 UNIDADES</v>
      </c>
      <c r="C23155" s="749" t="s">
        <v>52524</v>
      </c>
      <c r="D23155" s="749" t="s">
        <v>52529</v>
      </c>
      <c r="E23155" s="749" t="s">
        <v>52424</v>
      </c>
      <c r="I23155" s="749" t="s">
        <v>30</v>
      </c>
      <c r="J23155" s="749" t="n">
        <v>34.46</v>
      </c>
    </row>
    <row collapsed="false" customFormat="false" customHeight="true" hidden="true" ht="12.75" outlineLevel="0" r="23156">
      <c r="A23156" s="749" t="s">
        <v>52530</v>
      </c>
      <c r="B23156" s="749" t="str">
        <f aca="false">C23156&amp;D23156&amp;E23156&amp;F23156&amp;G23156&amp;H23156</f>
        <v>PLANTIO DE MUDAS EXOTICAS DE ESSENCIAS FLORESTAIS ATE 0,30MDE ALTURA,EM SACOS PLASTICOS,EXCLUSIVE AS MUDAS.CUSTO VALIDO PARA CADA 100 UNIDADES</v>
      </c>
      <c r="C23156" s="749" t="s">
        <v>52524</v>
      </c>
      <c r="D23156" s="749" t="s">
        <v>52529</v>
      </c>
      <c r="E23156" s="749" t="s">
        <v>52424</v>
      </c>
      <c r="I23156" s="749" t="s">
        <v>30</v>
      </c>
      <c r="J23156" s="749" t="n">
        <v>34.46</v>
      </c>
    </row>
    <row collapsed="false" customFormat="false" customHeight="true" hidden="true" ht="12.75" outlineLevel="0" r="23157">
      <c r="A23157" s="749" t="s">
        <v>52531</v>
      </c>
      <c r="B23157" s="749" t="str">
        <f aca="false">C23157&amp;D23157&amp;E23157&amp;F23157&amp;G23157&amp;H23157</f>
        <v>PLANTIO DE MUDAS NATIVAS DE ESSENCIAS FLORESTAIS ATE 1,00M DE ALTURA,EXCLUSIVE AS MUDAS.CUSTO VALIDO PARA CADA 100 UNIDADES</v>
      </c>
      <c r="C23157" s="749" t="s">
        <v>52532</v>
      </c>
      <c r="D23157" s="749" t="s">
        <v>52533</v>
      </c>
      <c r="E23157" s="749" t="s">
        <v>52534</v>
      </c>
      <c r="I23157" s="749" t="s">
        <v>30</v>
      </c>
      <c r="J23157" s="749" t="n">
        <v>140.2</v>
      </c>
    </row>
    <row collapsed="false" customFormat="false" customHeight="true" hidden="true" ht="12.75" outlineLevel="0" r="23158">
      <c r="A23158" s="749" t="s">
        <v>52535</v>
      </c>
      <c r="B23158" s="749" t="str">
        <f aca="false">C23158&amp;D23158&amp;E23158&amp;F23158&amp;G23158&amp;H23158</f>
        <v>PLANTIO DE MUDAS NATIVAS DE ESSENCIAS FLORESTAIS ATE 1,00M DE ALTURA,EXCLUSIVE AS MUDAS.CUSTO VALIDO PARA CADA 100 UNIDADES</v>
      </c>
      <c r="C23158" s="749" t="s">
        <v>52532</v>
      </c>
      <c r="D23158" s="749" t="s">
        <v>52533</v>
      </c>
      <c r="E23158" s="749" t="s">
        <v>52534</v>
      </c>
      <c r="I23158" s="749" t="s">
        <v>30</v>
      </c>
      <c r="J23158" s="749" t="n">
        <v>140.2</v>
      </c>
    </row>
    <row collapsed="false" customFormat="false" customHeight="true" hidden="true" ht="12.75" outlineLevel="0" r="23159">
      <c r="A23159" s="749" t="s">
        <v>52536</v>
      </c>
      <c r="B23159" s="749" t="str">
        <f aca="false">C23159&amp;D23159&amp;E23159&amp;F23159&amp;G23159&amp;H23159</f>
        <v>COLOCACAO DE COBERTURA MORTA (MULCH) AO REDOR DAS PLANTAS</v>
      </c>
      <c r="C23159" s="749" t="s">
        <v>52537</v>
      </c>
      <c r="I23159" s="749" t="s">
        <v>9140</v>
      </c>
      <c r="J23159" s="749" t="n">
        <v>212.05</v>
      </c>
    </row>
    <row collapsed="false" customFormat="false" customHeight="true" hidden="true" ht="12.75" outlineLevel="0" r="23160">
      <c r="A23160" s="749" t="s">
        <v>52538</v>
      </c>
      <c r="B23160" s="749" t="str">
        <f aca="false">C23160&amp;D23160&amp;E23160&amp;F23160&amp;G23160&amp;H23160</f>
        <v>COLOCACAO DE COBERTURA MORTA (MULCH) AO REDOR DAS PLANTAS</v>
      </c>
      <c r="C23160" s="749" t="s">
        <v>52537</v>
      </c>
      <c r="I23160" s="749" t="s">
        <v>9140</v>
      </c>
      <c r="J23160" s="749" t="n">
        <v>212.05</v>
      </c>
    </row>
    <row collapsed="false" customFormat="false" customHeight="true" hidden="true" ht="12.75" outlineLevel="0" r="23161">
      <c r="A23161" s="749" t="s">
        <v>52539</v>
      </c>
      <c r="B23161" s="749" t="str">
        <f aca="false">C23161&amp;D23161&amp;E23161&amp;F23161&amp;G23161&amp;H23161</f>
        <v>ABERTURA DE COVA DE 30X30X30CM,EM BANQUETA,EM ENCOSTA,INCLUSIVE MARCACAO</v>
      </c>
      <c r="C23161" s="749" t="s">
        <v>52540</v>
      </c>
      <c r="D23161" s="749" t="s">
        <v>52541</v>
      </c>
      <c r="I23161" s="749" t="s">
        <v>30</v>
      </c>
      <c r="J23161" s="749" t="n">
        <v>2.92</v>
      </c>
    </row>
    <row collapsed="false" customFormat="false" customHeight="true" hidden="true" ht="12.75" outlineLevel="0" r="23162">
      <c r="A23162" s="749" t="s">
        <v>52542</v>
      </c>
      <c r="B23162" s="749" t="str">
        <f aca="false">C23162&amp;D23162&amp;E23162&amp;F23162&amp;G23162&amp;H23162</f>
        <v>ABERTURA DE COVA DE 30X30X30CM,EM BANQUETA,EM ENCOSTA,INCLUSIVE MARCACAO</v>
      </c>
      <c r="C23162" s="749" t="s">
        <v>52540</v>
      </c>
      <c r="D23162" s="749" t="s">
        <v>52541</v>
      </c>
      <c r="I23162" s="749" t="s">
        <v>30</v>
      </c>
      <c r="J23162" s="749" t="n">
        <v>2.92</v>
      </c>
    </row>
    <row collapsed="false" customFormat="false" customHeight="true" hidden="true" ht="12.75" outlineLevel="0" r="23163">
      <c r="A23163" s="749" t="s">
        <v>52543</v>
      </c>
      <c r="B23163" s="749" t="str">
        <f aca="false">C23163&amp;D23163&amp;E23163&amp;F23163&amp;G23163&amp;H23163</f>
        <v>ABERTURA DE COVA DE 15X15X15CM,INCLUINDO INCORPORACAO DE ESTERCO CURTIDO,PARA PLANTIO DE VEGETACAO REPTANTE EM AREA DERESTINGA PLANA</v>
      </c>
      <c r="C23163" s="749" t="s">
        <v>52544</v>
      </c>
      <c r="D23163" s="749" t="s">
        <v>52545</v>
      </c>
      <c r="E23163" s="749" t="s">
        <v>52546</v>
      </c>
      <c r="I23163" s="749" t="s">
        <v>30</v>
      </c>
      <c r="J23163" s="749" t="n">
        <v>0.87</v>
      </c>
    </row>
    <row collapsed="false" customFormat="false" customHeight="true" hidden="true" ht="12.75" outlineLevel="0" r="23164">
      <c r="A23164" s="749" t="s">
        <v>52547</v>
      </c>
      <c r="B23164" s="749" t="str">
        <f aca="false">C23164&amp;D23164&amp;E23164&amp;F23164&amp;G23164&amp;H23164</f>
        <v>ABERTURA DE COVA DE 15X15X15CM,INCLUINDO INCORPORACAO DE ESTERCO CURTIDO,PARA PLANTIO DE VEGETACAO REPTANTE EM AREA DERESTINGA PLANA</v>
      </c>
      <c r="C23164" s="749" t="s">
        <v>52544</v>
      </c>
      <c r="D23164" s="749" t="s">
        <v>52545</v>
      </c>
      <c r="E23164" s="749" t="s">
        <v>52546</v>
      </c>
      <c r="I23164" s="749" t="s">
        <v>30</v>
      </c>
      <c r="J23164" s="749" t="n">
        <v>0.87</v>
      </c>
    </row>
    <row collapsed="false" customFormat="false" customHeight="true" hidden="true" ht="12.75" outlineLevel="0" r="23165">
      <c r="A23165" s="749" t="s">
        <v>52548</v>
      </c>
      <c r="B23165" s="749" t="str">
        <f aca="false">C23165&amp;D23165&amp;E23165&amp;F23165&amp;G23165&amp;H23165</f>
        <v>ABERTURA DE COVA DE 20X20X20CM,INCLUINDO INCORPORACAO DE ESTERCO CURTIDO,PARA PLANTIO DE VEGETACAO CACTACEAS EM AREA DERESTINGA PLANA</v>
      </c>
      <c r="C23165" s="749" t="s">
        <v>52549</v>
      </c>
      <c r="D23165" s="749" t="s">
        <v>52550</v>
      </c>
      <c r="E23165" s="749" t="s">
        <v>52546</v>
      </c>
      <c r="I23165" s="749" t="s">
        <v>30</v>
      </c>
      <c r="J23165" s="749" t="n">
        <v>2.33</v>
      </c>
    </row>
    <row collapsed="false" customFormat="false" customHeight="true" hidden="true" ht="12.75" outlineLevel="0" r="23166">
      <c r="A23166" s="749" t="s">
        <v>52551</v>
      </c>
      <c r="B23166" s="749" t="str">
        <f aca="false">C23166&amp;D23166&amp;E23166&amp;F23166&amp;G23166&amp;H23166</f>
        <v>ABERTURA DE COVA DE 20X20X20CM,INCLUINDO INCORPORACAO DE ESTERCO CURTIDO,PARA PLANTIO DE VEGETACAO CACTACEAS EM AREA DERESTINGA PLANA</v>
      </c>
      <c r="C23166" s="749" t="s">
        <v>52549</v>
      </c>
      <c r="D23166" s="749" t="s">
        <v>52550</v>
      </c>
      <c r="E23166" s="749" t="s">
        <v>52546</v>
      </c>
      <c r="I23166" s="749" t="s">
        <v>30</v>
      </c>
      <c r="J23166" s="749" t="n">
        <v>2.33</v>
      </c>
    </row>
    <row collapsed="false" customFormat="false" customHeight="true" hidden="true" ht="12.75" outlineLevel="0" r="23167">
      <c r="A23167" s="749" t="s">
        <v>52552</v>
      </c>
      <c r="B23167" s="749" t="str">
        <f aca="false">C23167&amp;D23167&amp;E23167&amp;F23167&amp;G23167&amp;H23167</f>
        <v>ABERTURA DE COVA DE 30X30X30CM,INCLUINDO INCORPORACAO DE ESTERCO CURTIDO,PARA PLANTIO DE VEGETACAO ARBUSTIVA EM AREA DERESTINGA PLANA</v>
      </c>
      <c r="C23167" s="749" t="s">
        <v>52553</v>
      </c>
      <c r="D23167" s="749" t="s">
        <v>52554</v>
      </c>
      <c r="E23167" s="749" t="s">
        <v>52546</v>
      </c>
      <c r="I23167" s="749" t="s">
        <v>30</v>
      </c>
      <c r="J23167" s="749" t="n">
        <v>1.16</v>
      </c>
    </row>
    <row collapsed="false" customFormat="false" customHeight="true" hidden="true" ht="12.75" outlineLevel="0" r="23168">
      <c r="A23168" s="749" t="s">
        <v>52555</v>
      </c>
      <c r="B23168" s="749" t="str">
        <f aca="false">C23168&amp;D23168&amp;E23168&amp;F23168&amp;G23168&amp;H23168</f>
        <v>ABERTURA DE COVA DE 30X30X30CM,INCLUINDO INCORPORACAO DE ESTERCO CURTIDO,PARA PLANTIO DE VEGETACAO ARBUSTIVA EM AREA DERESTINGA PLANA</v>
      </c>
      <c r="C23168" s="749" t="s">
        <v>52553</v>
      </c>
      <c r="D23168" s="749" t="s">
        <v>52554</v>
      </c>
      <c r="E23168" s="749" t="s">
        <v>52546</v>
      </c>
      <c r="I23168" s="749" t="s">
        <v>30</v>
      </c>
      <c r="J23168" s="749" t="n">
        <v>1.16</v>
      </c>
    </row>
    <row collapsed="false" customFormat="false" customHeight="true" hidden="true" ht="12.75" outlineLevel="0" r="23169">
      <c r="A23169" s="749" t="s">
        <v>52556</v>
      </c>
      <c r="B23169" s="749" t="str">
        <f aca="false">C23169&amp;D23169&amp;E23169&amp;F23169&amp;G23169&amp;H23169</f>
        <v>ABERTURA DE COVA DE 40X40X40CM,INCLUINDO INCORPORACAO DE ESTERCO CURTIDO,PARA PLANTIO DE VEGETACAO ARBUSTIVA EM AREA DERESTINGA PLANA</v>
      </c>
      <c r="C23169" s="749" t="s">
        <v>52557</v>
      </c>
      <c r="D23169" s="749" t="s">
        <v>52554</v>
      </c>
      <c r="E23169" s="749" t="s">
        <v>52546</v>
      </c>
      <c r="I23169" s="749" t="s">
        <v>30</v>
      </c>
      <c r="J23169" s="749" t="n">
        <v>1.46</v>
      </c>
    </row>
    <row collapsed="false" customFormat="false" customHeight="true" hidden="true" ht="12.75" outlineLevel="0" r="23170">
      <c r="A23170" s="749" t="s">
        <v>52558</v>
      </c>
      <c r="B23170" s="749" t="str">
        <f aca="false">C23170&amp;D23170&amp;E23170&amp;F23170&amp;G23170&amp;H23170</f>
        <v>ABERTURA DE COVA DE 40X40X40CM,INCLUINDO INCORPORACAO DE ESTERCO CURTIDO,PARA PLANTIO DE VEGETACAO ARBUSTIVA EM AREA DERESTINGA PLANA</v>
      </c>
      <c r="C23170" s="749" t="s">
        <v>52557</v>
      </c>
      <c r="D23170" s="749" t="s">
        <v>52554</v>
      </c>
      <c r="E23170" s="749" t="s">
        <v>52546</v>
      </c>
      <c r="I23170" s="749" t="s">
        <v>30</v>
      </c>
      <c r="J23170" s="749" t="n">
        <v>1.46</v>
      </c>
    </row>
    <row collapsed="false" customFormat="false" customHeight="true" hidden="true" ht="12.75" outlineLevel="0" r="23171">
      <c r="A23171" s="749" t="s">
        <v>52559</v>
      </c>
      <c r="B23171" s="749" t="str">
        <f aca="false">C23171&amp;D23171&amp;E23171&amp;F23171&amp;G23171&amp;H23171</f>
        <v>ADUBACAO E CALAGEM,USANDO ADUBO ORGANICO/MINERAL,EM MUDAS PLANTADAS EM ENCOSTAS</v>
      </c>
      <c r="C23171" s="749" t="s">
        <v>52560</v>
      </c>
      <c r="D23171" s="749" t="s">
        <v>52561</v>
      </c>
      <c r="I23171" s="749" t="s">
        <v>30</v>
      </c>
      <c r="J23171" s="749" t="n">
        <v>1.21</v>
      </c>
    </row>
    <row collapsed="false" customFormat="false" customHeight="true" hidden="true" ht="12.75" outlineLevel="0" r="23172">
      <c r="A23172" s="749" t="s">
        <v>52562</v>
      </c>
      <c r="B23172" s="749" t="str">
        <f aca="false">C23172&amp;D23172&amp;E23172&amp;F23172&amp;G23172&amp;H23172</f>
        <v>ADUBACAO E CALAGEM,USANDO ADUBO ORGANICO/MINERAL,EM MUDAS PLANTADAS EM ENCOSTAS</v>
      </c>
      <c r="C23172" s="749" t="s">
        <v>52560</v>
      </c>
      <c r="D23172" s="749" t="s">
        <v>52561</v>
      </c>
      <c r="I23172" s="749" t="s">
        <v>30</v>
      </c>
      <c r="J23172" s="749" t="n">
        <v>1.21</v>
      </c>
    </row>
    <row collapsed="false" customFormat="false" customHeight="true" hidden="true" ht="12.75" outlineLevel="0" r="23173">
      <c r="A23173" s="749" t="s">
        <v>52563</v>
      </c>
      <c r="B23173" s="749" t="str">
        <f aca="false">C23173&amp;D23173&amp;E23173&amp;F23173&amp;G23173&amp;H23173</f>
        <v>CAPINA DE ACEIRO EM ENCOSTA EM AREA PREVIAMENTE ROCADA,EM FASE DE IMPLANTACAO</v>
      </c>
      <c r="C23173" s="749" t="s">
        <v>52564</v>
      </c>
      <c r="D23173" s="749" t="s">
        <v>52565</v>
      </c>
      <c r="I23173" s="749" t="s">
        <v>52</v>
      </c>
      <c r="J23173" s="749" t="n">
        <v>1.16</v>
      </c>
    </row>
    <row collapsed="false" customFormat="false" customHeight="true" hidden="true" ht="12.75" outlineLevel="0" r="23174">
      <c r="A23174" s="749" t="s">
        <v>52566</v>
      </c>
      <c r="B23174" s="749" t="str">
        <f aca="false">C23174&amp;D23174&amp;E23174&amp;F23174&amp;G23174&amp;H23174</f>
        <v>CAPINA DE ACEIRO EM ENCOSTA EM AREA PREVIAMENTE ROCADA,EM FASE DE IMPLANTACAO</v>
      </c>
      <c r="C23174" s="749" t="s">
        <v>52564</v>
      </c>
      <c r="D23174" s="749" t="s">
        <v>52565</v>
      </c>
      <c r="I23174" s="749" t="s">
        <v>52</v>
      </c>
      <c r="J23174" s="749" t="n">
        <v>1.16</v>
      </c>
    </row>
    <row collapsed="false" customFormat="false" customHeight="true" hidden="true" ht="12.75" outlineLevel="0" r="23175">
      <c r="A23175" s="749" t="s">
        <v>52567</v>
      </c>
      <c r="B23175" s="749" t="str">
        <f aca="false">C23175&amp;D23175&amp;E23175&amp;F23175&amp;G23175&amp;H23175</f>
        <v>CAPINA DE ACEIRO EM ENCOSTA EM AREA PREVIAMENTE ROCADA,EM FASE DE MANUTENCAO</v>
      </c>
      <c r="C23175" s="749" t="s">
        <v>52564</v>
      </c>
      <c r="D23175" s="749" t="s">
        <v>52568</v>
      </c>
      <c r="I23175" s="749" t="s">
        <v>52</v>
      </c>
      <c r="J23175" s="749" t="n">
        <v>0.87</v>
      </c>
    </row>
    <row collapsed="false" customFormat="false" customHeight="true" hidden="true" ht="12.75" outlineLevel="0" r="23176">
      <c r="A23176" s="749" t="s">
        <v>52569</v>
      </c>
      <c r="B23176" s="749" t="str">
        <f aca="false">C23176&amp;D23176&amp;E23176&amp;F23176&amp;G23176&amp;H23176</f>
        <v>CAPINA DE ACEIRO EM ENCOSTA EM AREA PREVIAMENTE ROCADA,EM FASE DE MANUTENCAO</v>
      </c>
      <c r="C23176" s="749" t="s">
        <v>52564</v>
      </c>
      <c r="D23176" s="749" t="s">
        <v>52568</v>
      </c>
      <c r="I23176" s="749" t="s">
        <v>52</v>
      </c>
      <c r="J23176" s="749" t="n">
        <v>0.87</v>
      </c>
    </row>
    <row collapsed="false" customFormat="false" customHeight="true" hidden="true" ht="12.75" outlineLevel="0" r="23177">
      <c r="A23177" s="749" t="s">
        <v>52570</v>
      </c>
      <c r="B23177" s="749" t="str">
        <f aca="false">C23177&amp;D23177&amp;E23177&amp;F23177&amp;G23177&amp;H23177</f>
        <v>CAPINA DE VEGETACAO GRAMINEA EM AREA DE ENCOSTA EM CURVA DENIVEL,INCLUSIVE MARCACAO DE FAIXAS EM CURVA DE NIVEL,EM FASEDE IMPLANTACAO</v>
      </c>
      <c r="C23177" s="749" t="s">
        <v>52571</v>
      </c>
      <c r="D23177" s="749" t="s">
        <v>52572</v>
      </c>
      <c r="E23177" s="749" t="s">
        <v>52573</v>
      </c>
      <c r="I23177" s="749" t="s">
        <v>52</v>
      </c>
      <c r="J23177" s="749" t="n">
        <v>0.87</v>
      </c>
    </row>
    <row collapsed="false" customFormat="false" customHeight="true" hidden="true" ht="12.75" outlineLevel="0" r="23178">
      <c r="A23178" s="749" t="s">
        <v>52574</v>
      </c>
      <c r="B23178" s="749" t="str">
        <f aca="false">C23178&amp;D23178&amp;E23178&amp;F23178&amp;G23178&amp;H23178</f>
        <v>CAPINA DE VEGETACAO GRAMINEA EM AREA DE ENCOSTA EM CURVA DENIVEL,INCLUSIVE MARCACAO DE FAIXAS EM CURVA DE NIVEL,EM FASEDE IMPLANTACAO</v>
      </c>
      <c r="C23178" s="749" t="s">
        <v>52571</v>
      </c>
      <c r="D23178" s="749" t="s">
        <v>52572</v>
      </c>
      <c r="E23178" s="749" t="s">
        <v>52573</v>
      </c>
      <c r="I23178" s="749" t="s">
        <v>52</v>
      </c>
      <c r="J23178" s="749" t="n">
        <v>0.87</v>
      </c>
    </row>
    <row collapsed="false" customFormat="false" customHeight="true" hidden="true" ht="12.75" outlineLevel="0" r="23179">
      <c r="A23179" s="749" t="s">
        <v>52575</v>
      </c>
      <c r="B23179" s="749" t="str">
        <f aca="false">C23179&amp;D23179&amp;E23179&amp;F23179&amp;G23179&amp;H23179</f>
        <v>CAPINA DE VEGETACAO GRAMINEA EM AREA DE ENCOSTA EM CURVA DENIVEL,EM FASE DE MANUTENCAO</v>
      </c>
      <c r="C23179" s="749" t="s">
        <v>52571</v>
      </c>
      <c r="D23179" s="749" t="s">
        <v>52576</v>
      </c>
      <c r="I23179" s="749" t="s">
        <v>52</v>
      </c>
      <c r="J23179" s="749" t="n">
        <v>0.58</v>
      </c>
    </row>
    <row collapsed="false" customFormat="false" customHeight="true" hidden="true" ht="12.75" outlineLevel="0" r="23180">
      <c r="A23180" s="749" t="s">
        <v>52577</v>
      </c>
      <c r="B23180" s="749" t="str">
        <f aca="false">C23180&amp;D23180&amp;E23180&amp;F23180&amp;G23180&amp;H23180</f>
        <v>CAPINA DE VEGETACAO GRAMINEA EM AREA DE ENCOSTA EM CURVA DENIVEL,EM FASE DE MANUTENCAO</v>
      </c>
      <c r="C23180" s="749" t="s">
        <v>52571</v>
      </c>
      <c r="D23180" s="749" t="s">
        <v>52576</v>
      </c>
      <c r="I23180" s="749" t="s">
        <v>52</v>
      </c>
      <c r="J23180" s="749" t="n">
        <v>0.58</v>
      </c>
    </row>
    <row collapsed="false" customFormat="false" customHeight="true" hidden="true" ht="12.75" outlineLevel="0" r="23181">
      <c r="A23181" s="749" t="s">
        <v>52578</v>
      </c>
      <c r="B23181" s="749" t="str">
        <f aca="false">C23181&amp;D23181&amp;E23181&amp;F23181&amp;G23181&amp;H23181</f>
        <v>LIMPEZA MANUAL DE MATERIAIS DIVERSOS EM AREA DE MANGUEZAL(LIXO)</v>
      </c>
      <c r="C23181" s="749" t="s">
        <v>52579</v>
      </c>
      <c r="D23181" s="749" t="s">
        <v>52580</v>
      </c>
      <c r="I23181" s="749" t="s">
        <v>52</v>
      </c>
      <c r="J23181" s="749" t="n">
        <v>0.2</v>
      </c>
    </row>
    <row collapsed="false" customFormat="false" customHeight="true" hidden="true" ht="12.75" outlineLevel="0" r="23182">
      <c r="A23182" s="749" t="s">
        <v>52581</v>
      </c>
      <c r="B23182" s="749" t="str">
        <f aca="false">C23182&amp;D23182&amp;E23182&amp;F23182&amp;G23182&amp;H23182</f>
        <v>LIMPEZA MANUAL DE MATERIAIS DIVERSOS EM AREA DE MANGUEZAL(LIXO)</v>
      </c>
      <c r="C23182" s="749" t="s">
        <v>52579</v>
      </c>
      <c r="D23182" s="749" t="s">
        <v>52580</v>
      </c>
      <c r="I23182" s="749" t="s">
        <v>52</v>
      </c>
      <c r="J23182" s="749" t="n">
        <v>0.2</v>
      </c>
    </row>
    <row collapsed="false" customFormat="false" customHeight="true" hidden="true" ht="38.25" outlineLevel="0" r="23183">
      <c r="A23183" s="749" t="s">
        <v>52582</v>
      </c>
      <c r="B23183" s="758" t="str">
        <f aca="false">C23183&amp;D23183&amp;E23183&amp;F23183&amp;G23183&amp;H23183</f>
        <v>PLANTIO DE GRAMA EM PLACAS,EM ENCOSTA,TIPO SAO CARLOS,BATATAIS OU LARGA,INCLUSIVE COMPRA E ARRANCAMENTO NO LOCAL DE ORIGEM,CARGA,TRANSPORTE MANUAL ENCOSTA ACIMA,DESCARGA E PREPARODO TERRENO</v>
      </c>
      <c r="C23183" s="749" t="s">
        <v>52583</v>
      </c>
      <c r="D23183" s="749" t="s">
        <v>52584</v>
      </c>
      <c r="E23183" s="749" t="s">
        <v>52585</v>
      </c>
      <c r="F23183" s="749" t="s">
        <v>28177</v>
      </c>
      <c r="I23183" s="749" t="s">
        <v>52</v>
      </c>
      <c r="J23183" s="749" t="n">
        <v>24.76</v>
      </c>
    </row>
    <row collapsed="false" customFormat="false" customHeight="true" hidden="true" ht="38.25" outlineLevel="0" r="23184">
      <c r="A23184" s="749" t="s">
        <v>52586</v>
      </c>
      <c r="B23184" s="758" t="str">
        <f aca="false">C23184&amp;D23184&amp;E23184&amp;F23184&amp;G23184&amp;H23184</f>
        <v>PLANTIO DE GRAMA EM PLACAS,EM ENCOSTA,TIPO SAO CARLOS,BATATAIS OU LARGA,INCLUSIVE COMPRA E ARRANCAMENTO NO LOCAL DE ORIGEM,CARGA,TRANSPORTE MANUAL ENCOSTA ACIMA,DESCARGA E PREPARODO TERRENO</v>
      </c>
      <c r="C23184" s="749" t="s">
        <v>52583</v>
      </c>
      <c r="D23184" s="749" t="s">
        <v>52584</v>
      </c>
      <c r="E23184" s="749" t="s">
        <v>52585</v>
      </c>
      <c r="F23184" s="749" t="s">
        <v>28177</v>
      </c>
      <c r="I23184" s="749" t="s">
        <v>52</v>
      </c>
      <c r="J23184" s="749" t="n">
        <v>24.76</v>
      </c>
    </row>
    <row collapsed="false" customFormat="false" customHeight="true" hidden="true" ht="12.75" outlineLevel="0" r="23185">
      <c r="A23185" s="749" t="s">
        <v>52587</v>
      </c>
      <c r="B23185" s="749" t="str">
        <f aca="false">C23185&amp;D23185&amp;E23185&amp;F23185&amp;G23185&amp;H23185</f>
        <v>PLANTIO E ADUBACAO DE MUDAS EM ENCOSTA,DE 30CM A 50CM DE ALTURA,TIPO SABIA,MARICA,TREMA,AROEIRA,IPES,PAU-FERRO E SIMILARES.FORNECIMENTO DA MUDA INCLUSO</v>
      </c>
      <c r="C23185" s="749" t="s">
        <v>52588</v>
      </c>
      <c r="D23185" s="749" t="s">
        <v>52589</v>
      </c>
      <c r="E23185" s="749" t="s">
        <v>52590</v>
      </c>
      <c r="I23185" s="749" t="s">
        <v>30</v>
      </c>
      <c r="J23185" s="749" t="n">
        <v>5.41</v>
      </c>
    </row>
    <row collapsed="false" customFormat="false" customHeight="true" hidden="true" ht="12.75" outlineLevel="0" r="23186">
      <c r="A23186" s="749" t="s">
        <v>52591</v>
      </c>
      <c r="B23186" s="749" t="str">
        <f aca="false">C23186&amp;D23186&amp;E23186&amp;F23186&amp;G23186&amp;H23186</f>
        <v>PLANTIO E ADUBACAO DE MUDAS EM ENCOSTA,DE 30CM A 50CM DE ALTURA,TIPO SABIA,MARICA,TREMA,AROEIRA,IPES,PAU-FERRO E SIMILARES.FORNECIMENTO DA MUDA INCLUSO</v>
      </c>
      <c r="C23186" s="749" t="s">
        <v>52588</v>
      </c>
      <c r="D23186" s="749" t="s">
        <v>52589</v>
      </c>
      <c r="E23186" s="749" t="s">
        <v>52590</v>
      </c>
      <c r="I23186" s="749" t="s">
        <v>30</v>
      </c>
      <c r="J23186" s="749" t="n">
        <v>5.4</v>
      </c>
    </row>
    <row collapsed="false" customFormat="false" customHeight="true" hidden="true" ht="12.75" outlineLevel="0" r="23187">
      <c r="A23187" s="749" t="s">
        <v>52592</v>
      </c>
      <c r="B23187" s="749" t="str">
        <f aca="false">C23187&amp;D23187&amp;E23187&amp;F23187&amp;G23187&amp;H23187</f>
        <v>PLANTIO DE MUDAS DE VEGETACAO ARBUSTIVA,EXCLUSIVE O FORNECIMENTO DE MUDA,EM AREA DE RESTINGA PLANA</v>
      </c>
      <c r="C23187" s="749" t="s">
        <v>52593</v>
      </c>
      <c r="D23187" s="749" t="s">
        <v>52594</v>
      </c>
      <c r="I23187" s="749" t="s">
        <v>30</v>
      </c>
      <c r="J23187" s="749" t="n">
        <v>1.91</v>
      </c>
    </row>
    <row collapsed="false" customFormat="false" customHeight="true" hidden="true" ht="12.75" outlineLevel="0" r="23188">
      <c r="A23188" s="749" t="s">
        <v>52595</v>
      </c>
      <c r="B23188" s="749" t="str">
        <f aca="false">C23188&amp;D23188&amp;E23188&amp;F23188&amp;G23188&amp;H23188</f>
        <v>PLANTIO DE MUDAS DE VEGETACAO ARBUSTIVA,EXCLUSIVE O FORNECIMENTO DE MUDA,EM AREA DE RESTINGA PLANA</v>
      </c>
      <c r="C23188" s="749" t="s">
        <v>52593</v>
      </c>
      <c r="D23188" s="749" t="s">
        <v>52594</v>
      </c>
      <c r="I23188" s="749" t="s">
        <v>30</v>
      </c>
      <c r="J23188" s="749" t="n">
        <v>1.91</v>
      </c>
    </row>
    <row collapsed="false" customFormat="false" customHeight="true" hidden="true" ht="12.75" outlineLevel="0" r="23189">
      <c r="A23189" s="749" t="s">
        <v>52596</v>
      </c>
      <c r="B23189" s="749" t="str">
        <f aca="false">C23189&amp;D23189&amp;E23189&amp;F23189&amp;G23189&amp;H23189</f>
        <v>PLANTIO DE MUDAS DE VEGETACAO CACTACEAS,EXCLUSIVE O FORNECIMENTO DE MUDA,EM AREA DE RESTINGA PLANA</v>
      </c>
      <c r="C23189" s="749" t="s">
        <v>52597</v>
      </c>
      <c r="D23189" s="749" t="s">
        <v>52594</v>
      </c>
      <c r="I23189" s="749" t="s">
        <v>30</v>
      </c>
      <c r="J23189" s="749" t="n">
        <v>0.87</v>
      </c>
    </row>
    <row collapsed="false" customFormat="false" customHeight="true" hidden="true" ht="12.75" outlineLevel="0" r="23190">
      <c r="A23190" s="749" t="s">
        <v>52598</v>
      </c>
      <c r="B23190" s="749" t="str">
        <f aca="false">C23190&amp;D23190&amp;E23190&amp;F23190&amp;G23190&amp;H23190</f>
        <v>PLANTIO DE MUDAS DE VEGETACAO CACTACEAS,EXCLUSIVE O FORNECIMENTO DE MUDA,EM AREA DE RESTINGA PLANA</v>
      </c>
      <c r="C23190" s="749" t="s">
        <v>52597</v>
      </c>
      <c r="D23190" s="749" t="s">
        <v>52594</v>
      </c>
      <c r="I23190" s="749" t="s">
        <v>30</v>
      </c>
      <c r="J23190" s="749" t="n">
        <v>0.87</v>
      </c>
    </row>
    <row collapsed="false" customFormat="false" customHeight="true" hidden="true" ht="12.75" outlineLevel="0" r="23191">
      <c r="A23191" s="749" t="s">
        <v>52599</v>
      </c>
      <c r="B23191" s="749" t="str">
        <f aca="false">C23191&amp;D23191&amp;E23191&amp;F23191&amp;G23191&amp;H23191</f>
        <v>PLANTIO DE MUDAS DE VEGETACAO REPTANTE,EXCLUSIVE O FORNECIMENTO DE MUDA,EM AREA DE RESTINGA PLANA</v>
      </c>
      <c r="C23191" s="749" t="s">
        <v>52600</v>
      </c>
      <c r="D23191" s="749" t="s">
        <v>52601</v>
      </c>
      <c r="I23191" s="749" t="s">
        <v>30</v>
      </c>
      <c r="J23191" s="749" t="n">
        <v>0.2</v>
      </c>
    </row>
    <row collapsed="false" customFormat="false" customHeight="true" hidden="true" ht="12.75" outlineLevel="0" r="23192">
      <c r="A23192" s="749" t="s">
        <v>52602</v>
      </c>
      <c r="B23192" s="749" t="str">
        <f aca="false">C23192&amp;D23192&amp;E23192&amp;F23192&amp;G23192&amp;H23192</f>
        <v>PLANTIO DE MUDAS DE VEGETACAO REPTANTE,EXCLUSIVE O FORNECIMENTO DE MUDA,EM AREA DE RESTINGA PLANA</v>
      </c>
      <c r="C23192" s="749" t="s">
        <v>52600</v>
      </c>
      <c r="D23192" s="749" t="s">
        <v>52601</v>
      </c>
      <c r="I23192" s="749" t="s">
        <v>30</v>
      </c>
      <c r="J23192" s="749" t="n">
        <v>0.2</v>
      </c>
    </row>
    <row collapsed="false" customFormat="false" customHeight="true" hidden="true" ht="12.75" outlineLevel="0" r="23193">
      <c r="A23193" s="749" t="s">
        <v>52603</v>
      </c>
      <c r="B23193" s="749" t="str">
        <f aca="false">C23193&amp;D23193&amp;E23193&amp;F23193&amp;G23193&amp;H23193</f>
        <v>PLANTIO DE MUDA DE ESPECIE DE MANGUEZAL,DE 50 A 70CM DE ALTURA,E ABERTURA DE COVA DE 10X10X20CM,EXCLUSIVE O FORNECIMENTO DA MUDA</v>
      </c>
      <c r="C23193" s="749" t="s">
        <v>52604</v>
      </c>
      <c r="D23193" s="749" t="s">
        <v>52605</v>
      </c>
      <c r="E23193" s="749" t="s">
        <v>52606</v>
      </c>
      <c r="I23193" s="749" t="s">
        <v>30</v>
      </c>
      <c r="J23193" s="749" t="n">
        <v>4.38</v>
      </c>
    </row>
    <row collapsed="false" customFormat="false" customHeight="true" hidden="true" ht="12.75" outlineLevel="0" r="23194">
      <c r="A23194" s="749" t="s">
        <v>52607</v>
      </c>
      <c r="B23194" s="749" t="str">
        <f aca="false">C23194&amp;D23194&amp;E23194&amp;F23194&amp;G23194&amp;H23194</f>
        <v>PLANTIO DE MUDA DE ESPECIE DE MANGUEZAL,DE 50 A 70CM DE ALTURA,E ABERTURA DE COVA DE 10X10X20CM,EXCLUSIVE O FORNECIMENTO DA MUDA</v>
      </c>
      <c r="C23194" s="749" t="s">
        <v>52604</v>
      </c>
      <c r="D23194" s="749" t="s">
        <v>52605</v>
      </c>
      <c r="E23194" s="749" t="s">
        <v>52606</v>
      </c>
      <c r="I23194" s="749" t="s">
        <v>30</v>
      </c>
      <c r="J23194" s="749" t="n">
        <v>4.38</v>
      </c>
    </row>
    <row collapsed="false" customFormat="false" customHeight="true" hidden="true" ht="12.75" outlineLevel="0" r="23195">
      <c r="A23195" s="749" t="s">
        <v>52608</v>
      </c>
      <c r="B23195" s="749" t="str">
        <f aca="false">C23195&amp;D23195&amp;E23195&amp;F23195&amp;G23195&amp;H23195</f>
        <v>APLICACAO DE FORMICIDA GRANULADA.FORNECIMENTO E APLICACAO</v>
      </c>
      <c r="C23195" s="749" t="s">
        <v>52609</v>
      </c>
      <c r="I23195" s="749" t="s">
        <v>9140</v>
      </c>
      <c r="J23195" s="749" t="n">
        <v>247.82</v>
      </c>
    </row>
    <row collapsed="false" customFormat="false" customHeight="true" hidden="true" ht="12.75" outlineLevel="0" r="23196">
      <c r="A23196" s="749" t="s">
        <v>52610</v>
      </c>
      <c r="B23196" s="749" t="str">
        <f aca="false">C23196&amp;D23196&amp;E23196&amp;F23196&amp;G23196&amp;H23196</f>
        <v>APLICACAO DE FORMICIDA GRANULADA.FORNECIMENTO E APLICACAO</v>
      </c>
      <c r="C23196" s="749" t="s">
        <v>52609</v>
      </c>
      <c r="I23196" s="749" t="s">
        <v>9140</v>
      </c>
      <c r="J23196" s="749" t="n">
        <v>247.82</v>
      </c>
    </row>
    <row collapsed="false" customFormat="false" customHeight="true" hidden="true" ht="12.75" outlineLevel="0" r="23197">
      <c r="A23197" s="749" t="s">
        <v>52611</v>
      </c>
      <c r="B23197" s="749" t="str">
        <f aca="false">C23197&amp;D23197&amp;E23197&amp;F23197&amp;G23197&amp;H23197</f>
        <v>APLICACAO DE HERBICIDA ROUND UP.FORNECIMENTO E APLICACAO</v>
      </c>
      <c r="C23197" s="749" t="s">
        <v>52612</v>
      </c>
      <c r="I23197" s="749" t="s">
        <v>9140</v>
      </c>
      <c r="J23197" s="749" t="n">
        <v>402.37</v>
      </c>
    </row>
    <row collapsed="false" customFormat="false" customHeight="true" hidden="true" ht="12.75" outlineLevel="0" r="23198">
      <c r="A23198" s="749" t="s">
        <v>52613</v>
      </c>
      <c r="B23198" s="749" t="str">
        <f aca="false">C23198&amp;D23198&amp;E23198&amp;F23198&amp;G23198&amp;H23198</f>
        <v>APLICACAO DE HERBICIDA ROUND UP.FORNECIMENTO E APLICACAO</v>
      </c>
      <c r="C23198" s="749" t="s">
        <v>52612</v>
      </c>
      <c r="I23198" s="749" t="s">
        <v>9140</v>
      </c>
      <c r="J23198" s="749" t="n">
        <v>402.37</v>
      </c>
    </row>
    <row collapsed="false" customFormat="false" customHeight="true" hidden="true" ht="12.75" outlineLevel="0" r="23199">
      <c r="A23199" s="749" t="s">
        <v>52614</v>
      </c>
      <c r="B23199" s="749" t="str">
        <f aca="false">C23199&amp;D23199&amp;E23199&amp;F23199&amp;G23199&amp;H23199</f>
        <v>CAPINA QUIMICA COM HERBICIDA EM FAIXAS.FORNECIMENTO E APLICACAO</v>
      </c>
      <c r="C23199" s="749" t="s">
        <v>52615</v>
      </c>
      <c r="D23199" s="749" t="s">
        <v>14337</v>
      </c>
      <c r="I23199" s="749" t="s">
        <v>9140</v>
      </c>
      <c r="J23199" s="749" t="n">
        <v>402.37</v>
      </c>
    </row>
    <row collapsed="false" customFormat="false" customHeight="true" hidden="true" ht="12.75" outlineLevel="0" r="23200">
      <c r="A23200" s="749" t="s">
        <v>52616</v>
      </c>
      <c r="B23200" s="749" t="str">
        <f aca="false">C23200&amp;D23200&amp;E23200&amp;F23200&amp;G23200&amp;H23200</f>
        <v>CAPINA QUIMICA COM HERBICIDA EM FAIXAS.FORNECIMENTO E APLICACAO</v>
      </c>
      <c r="C23200" s="749" t="s">
        <v>52615</v>
      </c>
      <c r="D23200" s="749" t="s">
        <v>14337</v>
      </c>
      <c r="I23200" s="749" t="s">
        <v>9140</v>
      </c>
      <c r="J23200" s="749" t="n">
        <v>402.37</v>
      </c>
    </row>
    <row collapsed="false" customFormat="false" customHeight="true" hidden="true" ht="12.75" outlineLevel="0" r="23201">
      <c r="A23201" s="749" t="s">
        <v>52617</v>
      </c>
      <c r="B23201" s="749" t="str">
        <f aca="false">C23201&amp;D23201&amp;E23201&amp;F23201&amp;G23201&amp;H23201</f>
        <v>APLICACAO DE CALCARIO DOLOMITICO NO SOLO,POR COVA.FORNECIMENTO E APLICACAO</v>
      </c>
      <c r="C23201" s="749" t="s">
        <v>52618</v>
      </c>
      <c r="D23201" s="749" t="s">
        <v>52619</v>
      </c>
      <c r="I23201" s="749" t="s">
        <v>30</v>
      </c>
      <c r="J23201" s="749" t="n">
        <v>0.18</v>
      </c>
    </row>
    <row collapsed="false" customFormat="false" customHeight="true" hidden="true" ht="12.75" outlineLevel="0" r="23202">
      <c r="A23202" s="749" t="s">
        <v>52620</v>
      </c>
      <c r="B23202" s="749" t="str">
        <f aca="false">C23202&amp;D23202&amp;E23202&amp;F23202&amp;G23202&amp;H23202</f>
        <v>APLICACAO DE CALCARIO DOLOMITICO NO SOLO,POR COVA.FORNECIMENTO E APLICACAO</v>
      </c>
      <c r="C23202" s="749" t="s">
        <v>52618</v>
      </c>
      <c r="D23202" s="749" t="s">
        <v>52619</v>
      </c>
      <c r="I23202" s="749" t="s">
        <v>30</v>
      </c>
      <c r="J23202" s="749" t="n">
        <v>0.18</v>
      </c>
    </row>
    <row collapsed="false" customFormat="false" customHeight="true" hidden="true" ht="12.75" outlineLevel="0" r="23203">
      <c r="A23203" s="749" t="s">
        <v>52621</v>
      </c>
      <c r="B23203" s="749" t="str">
        <f aca="false">C23203&amp;D23203&amp;E23203&amp;F23203&amp;G23203&amp;H23203</f>
        <v>APLICACAO DE ADUBO ORGANICO PARA MUDAS NATIVAS DE ESSENCIASFLORESTAIS,POR COVA.FORNECIMENTO E APLICACAO</v>
      </c>
      <c r="C23203" s="749" t="s">
        <v>52622</v>
      </c>
      <c r="D23203" s="749" t="s">
        <v>52623</v>
      </c>
      <c r="I23203" s="749" t="s">
        <v>30</v>
      </c>
      <c r="J23203" s="749" t="n">
        <v>1.16</v>
      </c>
    </row>
    <row collapsed="false" customFormat="false" customHeight="true" hidden="true" ht="12.75" outlineLevel="0" r="23204">
      <c r="A23204" s="749" t="s">
        <v>52624</v>
      </c>
      <c r="B23204" s="749" t="str">
        <f aca="false">C23204&amp;D23204&amp;E23204&amp;F23204&amp;G23204&amp;H23204</f>
        <v>APLICACAO DE ADUBO ORGANICO PARA MUDAS NATIVAS DE ESSENCIASFLORESTAIS,POR COVA.FORNECIMENTO E APLICACAO</v>
      </c>
      <c r="C23204" s="749" t="s">
        <v>52622</v>
      </c>
      <c r="D23204" s="749" t="s">
        <v>52623</v>
      </c>
      <c r="I23204" s="749" t="s">
        <v>30</v>
      </c>
      <c r="J23204" s="749" t="n">
        <v>1.16</v>
      </c>
    </row>
    <row collapsed="false" customFormat="false" customHeight="true" hidden="true" ht="12.75" outlineLevel="0" r="23205">
      <c r="A23205" s="749" t="s">
        <v>52625</v>
      </c>
      <c r="B23205" s="749" t="str">
        <f aca="false">C23205&amp;D23205&amp;E23205&amp;F23205&amp;G23205&amp;H23205</f>
        <v>APLICACAO DE ADUBO QUIMICO SUPERFOSFATO SIMPLES PARA MUDAS NATIVAS,POR COVA.FORNECIMENTO E APLICACAO</v>
      </c>
      <c r="C23205" s="749" t="s">
        <v>52626</v>
      </c>
      <c r="D23205" s="749" t="s">
        <v>52627</v>
      </c>
      <c r="I23205" s="749" t="s">
        <v>30</v>
      </c>
      <c r="J23205" s="749" t="n">
        <v>0.64</v>
      </c>
    </row>
    <row collapsed="false" customFormat="false" customHeight="true" hidden="true" ht="12.75" outlineLevel="0" r="23206">
      <c r="A23206" s="749" t="s">
        <v>52628</v>
      </c>
      <c r="B23206" s="749" t="str">
        <f aca="false">C23206&amp;D23206&amp;E23206&amp;F23206&amp;G23206&amp;H23206</f>
        <v>APLICACAO DE ADUBO QUIMICO SUPERFOSFATO SIMPLES PARA MUDAS NATIVAS,POR COVA.FORNECIMENTO E APLICACAO</v>
      </c>
      <c r="C23206" s="749" t="s">
        <v>52626</v>
      </c>
      <c r="D23206" s="749" t="s">
        <v>52627</v>
      </c>
      <c r="I23206" s="749" t="s">
        <v>30</v>
      </c>
      <c r="J23206" s="749" t="n">
        <v>0.64</v>
      </c>
    </row>
    <row collapsed="false" customFormat="false" customHeight="true" hidden="true" ht="12.75" outlineLevel="0" r="23207">
      <c r="A23207" s="749" t="s">
        <v>52629</v>
      </c>
      <c r="B23207" s="749" t="str">
        <f aca="false">C23207&amp;D23207&amp;E23207&amp;F23207&amp;G23207&amp;H23207</f>
        <v>APLICACAO DE ADUBO QUIMICO (NPK),6:30:6,PARA MUDAS EXOTICAS,POR COVA.FORNECIMENTO E APLICACAO</v>
      </c>
      <c r="C23207" s="749" t="s">
        <v>52630</v>
      </c>
      <c r="D23207" s="749" t="s">
        <v>52631</v>
      </c>
      <c r="I23207" s="749" t="s">
        <v>30</v>
      </c>
      <c r="J23207" s="749" t="n">
        <v>0.5</v>
      </c>
    </row>
    <row collapsed="false" customFormat="false" customHeight="true" hidden="true" ht="12.75" outlineLevel="0" r="23208">
      <c r="A23208" s="749" t="s">
        <v>52632</v>
      </c>
      <c r="B23208" s="749" t="str">
        <f aca="false">C23208&amp;D23208&amp;E23208&amp;F23208&amp;G23208&amp;H23208</f>
        <v>APLICACAO DE ADUBO QUIMICO (NPK),6:30:6,PARA MUDAS EXOTICAS,POR COVA.FORNECIMENTO E APLICACAO</v>
      </c>
      <c r="C23208" s="749" t="s">
        <v>52630</v>
      </c>
      <c r="D23208" s="749" t="s">
        <v>52631</v>
      </c>
      <c r="I23208" s="749" t="s">
        <v>30</v>
      </c>
      <c r="J23208" s="749" t="n">
        <v>0.5</v>
      </c>
    </row>
    <row collapsed="false" customFormat="false" customHeight="true" hidden="true" ht="12.75" outlineLevel="0" r="23209">
      <c r="A23209" s="749" t="s">
        <v>52633</v>
      </c>
      <c r="B23209" s="749" t="str">
        <f aca="false">C23209&amp;D23209&amp;E23209&amp;F23209&amp;G23209&amp;H23209</f>
        <v>APLICACAO DE ADUBO,EXCLUSIVE O FORNECIMENTO,CUSTO VALIDO PARA 100 COVAS</v>
      </c>
      <c r="C23209" s="749" t="s">
        <v>52634</v>
      </c>
      <c r="D23209" s="749" t="s">
        <v>52635</v>
      </c>
      <c r="I23209" s="749" t="s">
        <v>30</v>
      </c>
      <c r="J23209" s="749" t="n">
        <v>17.52</v>
      </c>
    </row>
    <row collapsed="false" customFormat="false" customHeight="true" hidden="true" ht="12.75" outlineLevel="0" r="23210">
      <c r="A23210" s="749" t="s">
        <v>52636</v>
      </c>
      <c r="B23210" s="749" t="str">
        <f aca="false">C23210&amp;D23210&amp;E23210&amp;F23210&amp;G23210&amp;H23210</f>
        <v>APLICACAO DE ADUBO,EXCLUSIVE O FORNECIMENTO,CUSTO VALIDO PARA 100 COVAS</v>
      </c>
      <c r="C23210" s="749" t="s">
        <v>52634</v>
      </c>
      <c r="D23210" s="749" t="s">
        <v>52635</v>
      </c>
      <c r="I23210" s="749" t="s">
        <v>30</v>
      </c>
      <c r="J23210" s="749" t="n">
        <v>17.52</v>
      </c>
    </row>
    <row collapsed="false" customFormat="false" customHeight="true" hidden="true" ht="12.75" outlineLevel="0" r="23211">
      <c r="A23211" s="749" t="s">
        <v>52637</v>
      </c>
      <c r="B23211" s="749" t="str">
        <f aca="false">C23211&amp;D23211&amp;E23211&amp;F23211&amp;G23211&amp;H23211</f>
        <v>ADUBACAO DIFERENCIADA EM ESPECIES VEGETAIS DE QUALQUER NATUREZA.FORNECIMENTO E APLICACAO</v>
      </c>
      <c r="C23211" s="749" t="s">
        <v>52638</v>
      </c>
      <c r="D23211" s="749" t="s">
        <v>52639</v>
      </c>
      <c r="I23211" s="749" t="s">
        <v>30</v>
      </c>
      <c r="J23211" s="749" t="n">
        <v>75.68</v>
      </c>
    </row>
    <row collapsed="false" customFormat="false" customHeight="true" hidden="true" ht="12.75" outlineLevel="0" r="23212">
      <c r="A23212" s="749" t="s">
        <v>52640</v>
      </c>
      <c r="B23212" s="749" t="str">
        <f aca="false">C23212&amp;D23212&amp;E23212&amp;F23212&amp;G23212&amp;H23212</f>
        <v>ADUBACAO DIFERENCIADA EM ESPECIES VEGETAIS DE QUALQUER NATUREZA.FORNECIMENTO E APLICACAO</v>
      </c>
      <c r="C23212" s="749" t="s">
        <v>52638</v>
      </c>
      <c r="D23212" s="749" t="s">
        <v>52639</v>
      </c>
      <c r="I23212" s="749" t="s">
        <v>30</v>
      </c>
      <c r="J23212" s="749" t="n">
        <v>66.52</v>
      </c>
    </row>
    <row collapsed="false" customFormat="false" customHeight="true" hidden="true" ht="12.75" outlineLevel="0" r="23213">
      <c r="A23213" s="749" t="s">
        <v>52641</v>
      </c>
      <c r="B23213" s="749" t="str">
        <f aca="false">C23213&amp;D23213&amp;E23213&amp;F23213&amp;G23213&amp;H23213</f>
        <v>ADUBACAO QUIMICA COM FORMULA COMPLETA (NPK-10-10-10)EM GOLAS DE ARVORE,INCLUSIVE LIMPEZA E REVOLVIMENTO DE SOLO.FORNECIMENTO E APLICACAO</v>
      </c>
      <c r="C23213" s="749" t="s">
        <v>52642</v>
      </c>
      <c r="D23213" s="749" t="s">
        <v>52643</v>
      </c>
      <c r="E23213" s="749" t="s">
        <v>52644</v>
      </c>
      <c r="I23213" s="749" t="s">
        <v>30</v>
      </c>
      <c r="J23213" s="749" t="n">
        <v>2.13</v>
      </c>
    </row>
    <row collapsed="false" customFormat="false" customHeight="true" hidden="true" ht="12.75" outlineLevel="0" r="23214">
      <c r="A23214" s="749" t="s">
        <v>52645</v>
      </c>
      <c r="B23214" s="749" t="str">
        <f aca="false">C23214&amp;D23214&amp;E23214&amp;F23214&amp;G23214&amp;H23214</f>
        <v>ADUBACAO QUIMICA COM FORMULA COMPLETA (NPK-10-10-10)EM GOLAS DE ARVORE,INCLUSIVE LIMPEZA E REVOLVIMENTO DE SOLO.FORNECIMENTO E APLICACAO</v>
      </c>
      <c r="C23214" s="749" t="s">
        <v>52642</v>
      </c>
      <c r="D23214" s="749" t="s">
        <v>52643</v>
      </c>
      <c r="E23214" s="749" t="s">
        <v>52644</v>
      </c>
      <c r="I23214" s="749" t="s">
        <v>30</v>
      </c>
      <c r="J23214" s="749" t="n">
        <v>1.86</v>
      </c>
    </row>
    <row collapsed="false" customFormat="false" customHeight="true" hidden="true" ht="12.75" outlineLevel="0" r="23215">
      <c r="A23215" s="749" t="s">
        <v>52646</v>
      </c>
      <c r="B23215" s="749" t="str">
        <f aca="false">C23215&amp;D23215&amp;E23215&amp;F23215&amp;G23215&amp;H23215</f>
        <v>COMBATE A COLONIA DE CUPINS EM ARVORES ATRAVES DO METODO POR ISCAGEM (CUSTO VALIDO PARA UM MINIMO DE 30 ARVORES)</v>
      </c>
      <c r="C23215" s="749" t="s">
        <v>52647</v>
      </c>
      <c r="D23215" s="749" t="s">
        <v>52648</v>
      </c>
      <c r="I23215" s="749" t="s">
        <v>7647</v>
      </c>
      <c r="J23215" s="749" t="n">
        <v>143.9</v>
      </c>
    </row>
    <row collapsed="false" customFormat="false" customHeight="true" hidden="true" ht="12.75" outlineLevel="0" r="23216">
      <c r="A23216" s="749" t="s">
        <v>52649</v>
      </c>
      <c r="B23216" s="749" t="str">
        <f aca="false">C23216&amp;D23216&amp;E23216&amp;F23216&amp;G23216&amp;H23216</f>
        <v>COMBATE A COLONIA DE CUPINS EM ARVORES ATRAVES DO METODO POR ISCAGEM (CUSTO VALIDO PARA UM MINIMO DE 30 ARVORES)</v>
      </c>
      <c r="C23216" s="749" t="s">
        <v>52647</v>
      </c>
      <c r="D23216" s="749" t="s">
        <v>52648</v>
      </c>
      <c r="I23216" s="749" t="s">
        <v>7647</v>
      </c>
      <c r="J23216" s="749" t="n">
        <v>143.9</v>
      </c>
    </row>
    <row collapsed="false" customFormat="false" customHeight="true" hidden="true" ht="12.75" outlineLevel="0" r="23217">
      <c r="A23217" s="749" t="s">
        <v>52650</v>
      </c>
      <c r="B23217" s="749" t="str">
        <f aca="false">C23217&amp;D23217&amp;E23217&amp;F23217&amp;G23217&amp;H23217</f>
        <v>CONTROLE QUIMICO DE ESPECIES VEGETAIS DE QUALQUER NATUREZA.FORNECIMENTO E APLICACAO</v>
      </c>
      <c r="C23217" s="749" t="s">
        <v>52651</v>
      </c>
      <c r="D23217" s="749" t="s">
        <v>52652</v>
      </c>
      <c r="I23217" s="749" t="s">
        <v>30</v>
      </c>
      <c r="J23217" s="749" t="n">
        <v>274.21</v>
      </c>
    </row>
    <row collapsed="false" customFormat="false" customHeight="true" hidden="true" ht="12.75" outlineLevel="0" r="23218">
      <c r="A23218" s="749" t="s">
        <v>52653</v>
      </c>
      <c r="B23218" s="749" t="str">
        <f aca="false">C23218&amp;D23218&amp;E23218&amp;F23218&amp;G23218&amp;H23218</f>
        <v>CONTROLE QUIMICO DE ESPECIES VEGETAIS DE QUALQUER NATUREZA.FORNECIMENTO E APLICACAO</v>
      </c>
      <c r="C23218" s="749" t="s">
        <v>52651</v>
      </c>
      <c r="D23218" s="749" t="s">
        <v>52652</v>
      </c>
      <c r="I23218" s="749" t="s">
        <v>30</v>
      </c>
      <c r="J23218" s="749" t="n">
        <v>243.77</v>
      </c>
    </row>
    <row collapsed="false" customFormat="false" customHeight="true" hidden="true" ht="12.75" outlineLevel="0" r="23219">
      <c r="A23219" s="749" t="s">
        <v>52654</v>
      </c>
      <c r="B23219" s="749" t="str">
        <f aca="false">C23219&amp;D23219&amp;E23219&amp;F23219&amp;G23219&amp;H23219</f>
        <v>COROAMENTO DAS PLANTAS COM 1,00M DE DIAMETRO.CUSTO VALIDO PARA CADA 100 UNIDADES</v>
      </c>
      <c r="C23219" s="749" t="s">
        <v>52655</v>
      </c>
      <c r="D23219" s="749" t="s">
        <v>52656</v>
      </c>
      <c r="I23219" s="749" t="s">
        <v>30</v>
      </c>
      <c r="J23219" s="749" t="n">
        <v>210.3</v>
      </c>
    </row>
    <row collapsed="false" customFormat="false" customHeight="true" hidden="true" ht="12.75" outlineLevel="0" r="23220">
      <c r="A23220" s="749" t="s">
        <v>52657</v>
      </c>
      <c r="B23220" s="749" t="str">
        <f aca="false">C23220&amp;D23220&amp;E23220&amp;F23220&amp;G23220&amp;H23220</f>
        <v>COROAMENTO DAS PLANTAS COM 1,00M DE DIAMETRO.CUSTO VALIDO PARA CADA 100 UNIDADES</v>
      </c>
      <c r="C23220" s="749" t="s">
        <v>52655</v>
      </c>
      <c r="D23220" s="749" t="s">
        <v>52656</v>
      </c>
      <c r="I23220" s="749" t="s">
        <v>30</v>
      </c>
      <c r="J23220" s="749" t="n">
        <v>210.3</v>
      </c>
    </row>
    <row collapsed="false" customFormat="false" customHeight="true" hidden="true" ht="12.75" outlineLevel="0" r="23221">
      <c r="A23221" s="749" t="s">
        <v>52658</v>
      </c>
      <c r="B23221" s="749" t="str">
        <f aca="false">C23221&amp;D23221&amp;E23221&amp;F23221&amp;G23221&amp;H23221</f>
        <v>MANUTENCAO DE ACEIROS</v>
      </c>
      <c r="C23221" s="749" t="s">
        <v>52659</v>
      </c>
      <c r="I23221" s="749" t="s">
        <v>52</v>
      </c>
      <c r="J23221" s="749" t="n">
        <v>0.58</v>
      </c>
    </row>
    <row collapsed="false" customFormat="false" customHeight="true" hidden="true" ht="12.75" outlineLevel="0" r="23222">
      <c r="A23222" s="749" t="s">
        <v>52660</v>
      </c>
      <c r="B23222" s="749" t="str">
        <f aca="false">C23222&amp;D23222&amp;E23222&amp;F23222&amp;G23222&amp;H23222</f>
        <v>MANUTENCAO DE ACEIROS</v>
      </c>
      <c r="C23222" s="749" t="s">
        <v>52659</v>
      </c>
      <c r="I23222" s="749" t="s">
        <v>52</v>
      </c>
      <c r="J23222" s="749" t="n">
        <v>0.58</v>
      </c>
    </row>
    <row collapsed="false" customFormat="false" customHeight="true" hidden="true" ht="12.75" outlineLevel="0" r="23223">
      <c r="A23223" s="749" t="s">
        <v>52661</v>
      </c>
      <c r="B23223" s="758" t="str">
        <f aca="false">C23223&amp;D23223&amp;E23223&amp;F23223&amp;G23223&amp;H23223</f>
        <v>ARRANCAMENTO E REPLANTIO DE ARBUSTO COM ATE 2M DE ALTURA</v>
      </c>
      <c r="C23223" s="749" t="s">
        <v>52662</v>
      </c>
      <c r="I23223" s="749" t="s">
        <v>30</v>
      </c>
      <c r="J23223" s="749" t="n">
        <v>29.2</v>
      </c>
    </row>
    <row collapsed="false" customFormat="false" customHeight="true" hidden="true" ht="12.75" outlineLevel="0" r="23224">
      <c r="A23224" s="749" t="s">
        <v>52663</v>
      </c>
      <c r="B23224" s="758" t="str">
        <f aca="false">C23224&amp;D23224&amp;E23224&amp;F23224&amp;G23224&amp;H23224</f>
        <v>ARRANCAMENTO E REPLANTIO DE ARBUSTO COM ATE 2M DE ALTURA</v>
      </c>
      <c r="C23224" s="749" t="s">
        <v>52662</v>
      </c>
      <c r="I23224" s="749" t="s">
        <v>30</v>
      </c>
      <c r="J23224" s="749" t="n">
        <v>29.2</v>
      </c>
    </row>
    <row collapsed="false" customFormat="false" customHeight="true" hidden="true" ht="12.75" outlineLevel="0" r="23225">
      <c r="A23225" s="749" t="s">
        <v>52664</v>
      </c>
      <c r="B23225" s="749" t="str">
        <f aca="false">C23225&amp;D23225&amp;E23225&amp;F23225&amp;G23225&amp;H23225</f>
        <v>PODA DE ESPECIES VEGETAIS DE BAIXO NIVEL DE DIFICULDADE,EXCLUSIVE TRANSPORTE DE MATERIAL RESULTANTE</v>
      </c>
      <c r="C23225" s="749" t="s">
        <v>52665</v>
      </c>
      <c r="D23225" s="749" t="s">
        <v>52666</v>
      </c>
      <c r="I23225" s="749" t="s">
        <v>30</v>
      </c>
      <c r="J23225" s="749" t="n">
        <v>90.77</v>
      </c>
    </row>
    <row collapsed="false" customFormat="false" customHeight="true" hidden="true" ht="12.75" outlineLevel="0" r="23226">
      <c r="A23226" s="749" t="s">
        <v>52667</v>
      </c>
      <c r="B23226" s="749" t="str">
        <f aca="false">C23226&amp;D23226&amp;E23226&amp;F23226&amp;G23226&amp;H23226</f>
        <v>PODA DE ESPECIES VEGETAIS DE BAIXO NIVEL DE DIFICULDADE,EXCLUSIVE TRANSPORTE DE MATERIAL RESULTANTE</v>
      </c>
      <c r="C23226" s="749" t="s">
        <v>52665</v>
      </c>
      <c r="D23226" s="749" t="s">
        <v>52666</v>
      </c>
      <c r="I23226" s="749" t="s">
        <v>30</v>
      </c>
      <c r="J23226" s="749" t="n">
        <v>83.32</v>
      </c>
    </row>
    <row collapsed="false" customFormat="false" customHeight="true" hidden="true" ht="12.75" outlineLevel="0" r="23227">
      <c r="A23227" s="749" t="s">
        <v>52668</v>
      </c>
      <c r="B23227" s="749" t="str">
        <f aca="false">C23227&amp;D23227&amp;E23227&amp;F23227&amp;G23227&amp;H23227</f>
        <v>PODA DE ESPECIES VEGETAIS DE MEDIO NIVEL DE DIFICULDADE,EXCLUSIVE TRANSPORTE DO MATERIAL RESULTANTE</v>
      </c>
      <c r="C23227" s="749" t="s">
        <v>52669</v>
      </c>
      <c r="D23227" s="749" t="s">
        <v>52670</v>
      </c>
      <c r="I23227" s="749" t="s">
        <v>30</v>
      </c>
      <c r="J23227" s="749" t="n">
        <v>193.46</v>
      </c>
    </row>
    <row collapsed="false" customFormat="false" customHeight="true" hidden="true" ht="12.75" outlineLevel="0" r="23228">
      <c r="A23228" s="749" t="s">
        <v>52671</v>
      </c>
      <c r="B23228" s="749" t="str">
        <f aca="false">C23228&amp;D23228&amp;E23228&amp;F23228&amp;G23228&amp;H23228</f>
        <v>PODA DE ESPECIES VEGETAIS DE MEDIO NIVEL DE DIFICULDADE,EXCLUSIVE TRANSPORTE DO MATERIAL RESULTANTE</v>
      </c>
      <c r="C23228" s="749" t="s">
        <v>52669</v>
      </c>
      <c r="D23228" s="749" t="s">
        <v>52670</v>
      </c>
      <c r="I23228" s="749" t="s">
        <v>30</v>
      </c>
      <c r="J23228" s="749" t="n">
        <v>177.07</v>
      </c>
    </row>
    <row collapsed="false" customFormat="false" customHeight="true" hidden="true" ht="12.75" outlineLevel="0" r="23229">
      <c r="A23229" s="749" t="s">
        <v>52672</v>
      </c>
      <c r="B23229" s="749" t="str">
        <f aca="false">C23229&amp;D23229&amp;E23229&amp;F23229&amp;G23229&amp;H23229</f>
        <v>PODA DE ESPECIES VEGETAIS DE ALTO NIVEL DE DIFICULDADE,EXCLUSIVE TRANSPORTE DO MATERIAL RESULTANTE</v>
      </c>
      <c r="C23229" s="749" t="s">
        <v>52673</v>
      </c>
      <c r="D23229" s="749" t="s">
        <v>52674</v>
      </c>
      <c r="I23229" s="749" t="s">
        <v>30</v>
      </c>
      <c r="J23229" s="749" t="n">
        <v>357.06</v>
      </c>
    </row>
    <row collapsed="false" customFormat="false" customHeight="true" hidden="true" ht="12.75" outlineLevel="0" r="23230">
      <c r="A23230" s="749" t="s">
        <v>52675</v>
      </c>
      <c r="B23230" s="749" t="str">
        <f aca="false">C23230&amp;D23230&amp;E23230&amp;F23230&amp;G23230&amp;H23230</f>
        <v>PODA DE ESPECIES VEGETAIS DE ALTO NIVEL DE DIFICULDADE,EXCLUSIVE TRANSPORTE DO MATERIAL RESULTANTE</v>
      </c>
      <c r="C23230" s="749" t="s">
        <v>52673</v>
      </c>
      <c r="D23230" s="749" t="s">
        <v>52674</v>
      </c>
      <c r="I23230" s="749" t="s">
        <v>30</v>
      </c>
      <c r="J23230" s="749" t="n">
        <v>325.1</v>
      </c>
    </row>
    <row collapsed="false" customFormat="false" customHeight="true" hidden="true" ht="12.75" outlineLevel="0" r="23231">
      <c r="A23231" s="749" t="s">
        <v>52676</v>
      </c>
      <c r="B23231" s="749" t="str">
        <f aca="false">C23231&amp;D23231&amp;E23231&amp;F23231&amp;G23231&amp;H23231</f>
        <v>REMOCAO DE ESPECIES VEGETAIS,PORTE MUDA (ATE 2M DE ALTURA),INCLUSIVE CARGA,DESCARGA E TRANSPORTE DO MATERIAL ATE 30KM</v>
      </c>
      <c r="C23231" s="749" t="s">
        <v>52677</v>
      </c>
      <c r="D23231" s="749" t="s">
        <v>52678</v>
      </c>
      <c r="I23231" s="749" t="s">
        <v>30</v>
      </c>
      <c r="J23231" s="749" t="n">
        <v>22.73</v>
      </c>
    </row>
    <row collapsed="false" customFormat="false" customHeight="true" hidden="true" ht="12.75" outlineLevel="0" r="23232">
      <c r="A23232" s="749" t="s">
        <v>52679</v>
      </c>
      <c r="B23232" s="749" t="str">
        <f aca="false">C23232&amp;D23232&amp;E23232&amp;F23232&amp;G23232&amp;H23232</f>
        <v>REMOCAO DE ESPECIES VEGETAIS,PORTE MUDA (ATE 2M DE ALTURA),INCLUSIVE CARGA,DESCARGA E TRANSPORTE DO MATERIAL ATE 30KM</v>
      </c>
      <c r="C23232" s="749" t="s">
        <v>52677</v>
      </c>
      <c r="D23232" s="749" t="s">
        <v>52678</v>
      </c>
      <c r="I23232" s="749" t="s">
        <v>30</v>
      </c>
      <c r="J23232" s="749" t="n">
        <v>21.47</v>
      </c>
    </row>
    <row collapsed="false" customFormat="false" customHeight="true" hidden="true" ht="12.75" outlineLevel="0" r="23233">
      <c r="A23233" s="749" t="s">
        <v>52680</v>
      </c>
      <c r="B23233" s="749" t="str">
        <f aca="false">C23233&amp;D23233&amp;E23233&amp;F23233&amp;G23233&amp;H23233</f>
        <v>REMOCAO DE ESPECIES VEGETAIS,PORTE PEQUENO (ENTRE 2M E 4M DE ALTURA),INCLUSIVE CARGA,DESCARGA E TRANSPORTE DO MATERIALATE 30KM</v>
      </c>
      <c r="C23233" s="749" t="s">
        <v>52681</v>
      </c>
      <c r="D23233" s="749" t="s">
        <v>52682</v>
      </c>
      <c r="E23233" s="749" t="s">
        <v>52683</v>
      </c>
      <c r="I23233" s="749" t="s">
        <v>30</v>
      </c>
      <c r="J23233" s="749" t="n">
        <v>85.72</v>
      </c>
    </row>
    <row collapsed="false" customFormat="false" customHeight="true" hidden="true" ht="12.75" outlineLevel="0" r="23234">
      <c r="A23234" s="749" t="s">
        <v>52684</v>
      </c>
      <c r="B23234" s="749" t="str">
        <f aca="false">C23234&amp;D23234&amp;E23234&amp;F23234&amp;G23234&amp;H23234</f>
        <v>REMOCAO DE ESPECIES VEGETAIS,PORTE PEQUENO (ENTRE 2M E 4M DE ALTURA),INCLUSIVE CARGA,DESCARGA E TRANSPORTE DO MATERIALATE 30KM</v>
      </c>
      <c r="C23234" s="749" t="s">
        <v>52681</v>
      </c>
      <c r="D23234" s="749" t="s">
        <v>52682</v>
      </c>
      <c r="E23234" s="749" t="s">
        <v>52683</v>
      </c>
      <c r="I23234" s="749" t="s">
        <v>30</v>
      </c>
      <c r="J23234" s="749" t="n">
        <v>80.59</v>
      </c>
    </row>
    <row collapsed="false" customFormat="false" customHeight="true" hidden="true" ht="12.75" outlineLevel="0" r="23235">
      <c r="A23235" s="749" t="s">
        <v>52685</v>
      </c>
      <c r="B23235" s="749" t="str">
        <f aca="false">C23235&amp;D23235&amp;E23235&amp;F23235&amp;G23235&amp;H23235</f>
        <v>REMOCAO DE ESPECIES VEGETAIS,PORTE MEDIO (ENTRE 4M E 6M DEALTURA),INCLUSIVE CARGA,DESCARGA E TRANSPORTE DO MATERIALATE 30KM</v>
      </c>
      <c r="C23235" s="749" t="s">
        <v>52686</v>
      </c>
      <c r="D23235" s="749" t="s">
        <v>52687</v>
      </c>
      <c r="E23235" s="749" t="s">
        <v>52683</v>
      </c>
      <c r="I23235" s="749" t="s">
        <v>30</v>
      </c>
      <c r="J23235" s="749" t="n">
        <v>221.51</v>
      </c>
    </row>
    <row collapsed="false" customFormat="false" customHeight="true" hidden="true" ht="12.75" outlineLevel="0" r="23236">
      <c r="A23236" s="749" t="s">
        <v>52688</v>
      </c>
      <c r="B23236" s="749" t="str">
        <f aca="false">C23236&amp;D23236&amp;E23236&amp;F23236&amp;G23236&amp;H23236</f>
        <v>REMOCAO DE ESPECIES VEGETAIS,PORTE MEDIO (ENTRE 4M E 6M DEALTURA),INCLUSIVE CARGA,DESCARGA E TRANSPORTE DO MATERIALATE 30KM</v>
      </c>
      <c r="C23236" s="749" t="s">
        <v>52686</v>
      </c>
      <c r="D23236" s="749" t="s">
        <v>52687</v>
      </c>
      <c r="E23236" s="749" t="s">
        <v>52683</v>
      </c>
      <c r="I23236" s="749" t="s">
        <v>30</v>
      </c>
      <c r="J23236" s="749" t="n">
        <v>207.89</v>
      </c>
    </row>
    <row collapsed="false" customFormat="false" customHeight="true" hidden="true" ht="12.75" outlineLevel="0" r="23237">
      <c r="A23237" s="749" t="s">
        <v>52689</v>
      </c>
      <c r="B23237" s="749" t="str">
        <f aca="false">C23237&amp;D23237&amp;E23237&amp;F23237&amp;G23237&amp;H23237</f>
        <v>REMOCAO DE ESPECIES VEGETAIS,PORTE GRANDE (ACIMA DE 6M DE ALTURA),INCLUSIVE CARGA,DESCARGA E TRANSPORTE DO MATERIAL ATE30KM</v>
      </c>
      <c r="C23237" s="749" t="s">
        <v>52690</v>
      </c>
      <c r="D23237" s="749" t="s">
        <v>52691</v>
      </c>
      <c r="E23237" s="749" t="s">
        <v>52692</v>
      </c>
      <c r="I23237" s="749" t="s">
        <v>30</v>
      </c>
      <c r="J23237" s="749" t="n">
        <v>456.01</v>
      </c>
    </row>
    <row collapsed="false" customFormat="false" customHeight="true" hidden="true" ht="12.75" outlineLevel="0" r="23238">
      <c r="A23238" s="749" t="s">
        <v>52693</v>
      </c>
      <c r="B23238" s="749" t="str">
        <f aca="false">C23238&amp;D23238&amp;E23238&amp;F23238&amp;G23238&amp;H23238</f>
        <v>REMOCAO DE ESPECIES VEGETAIS,PORTE GRANDE (ACIMA DE 6M DE ALTURA),INCLUSIVE CARGA,DESCARGA E TRANSPORTE DO MATERIAL ATE30KM</v>
      </c>
      <c r="C23238" s="749" t="s">
        <v>52690</v>
      </c>
      <c r="D23238" s="749" t="s">
        <v>52691</v>
      </c>
      <c r="E23238" s="749" t="s">
        <v>52692</v>
      </c>
      <c r="I23238" s="749" t="s">
        <v>30</v>
      </c>
      <c r="J23238" s="749" t="n">
        <v>427.82</v>
      </c>
    </row>
    <row collapsed="false" customFormat="false" customHeight="true" hidden="true" ht="12.75" outlineLevel="0" r="23239">
      <c r="A23239" s="749" t="s">
        <v>52694</v>
      </c>
      <c r="B23239" s="749" t="str">
        <f aca="false">C23239&amp;D23239&amp;E23239&amp;F23239&amp;G23239&amp;H23239</f>
        <v>TRANSPLANTE DE VEGETAIS DE PORTE PEQUENO (ENTRE 2M E 4M DEALTURA),INCLUSIVE CARGA,DESCARGA E TRANSPORTE DO MATERIALATE 30KM</v>
      </c>
      <c r="C23239" s="749" t="s">
        <v>52695</v>
      </c>
      <c r="D23239" s="749" t="s">
        <v>52687</v>
      </c>
      <c r="E23239" s="749" t="s">
        <v>52683</v>
      </c>
      <c r="I23239" s="749" t="s">
        <v>30</v>
      </c>
      <c r="J23239" s="749" t="n">
        <v>178.28</v>
      </c>
    </row>
    <row collapsed="false" customFormat="false" customHeight="true" hidden="true" ht="12.75" outlineLevel="0" r="23240">
      <c r="A23240" s="749" t="s">
        <v>52696</v>
      </c>
      <c r="B23240" s="749" t="str">
        <f aca="false">C23240&amp;D23240&amp;E23240&amp;F23240&amp;G23240&amp;H23240</f>
        <v>TRANSPLANTE DE VEGETAIS DE PORTE PEQUENO (ENTRE 2M E 4M DEALTURA),INCLUSIVE CARGA,DESCARGA E TRANSPORTE DO MATERIALATE 30KM</v>
      </c>
      <c r="C23240" s="749" t="s">
        <v>52695</v>
      </c>
      <c r="D23240" s="749" t="s">
        <v>52687</v>
      </c>
      <c r="E23240" s="749" t="s">
        <v>52683</v>
      </c>
      <c r="I23240" s="749" t="s">
        <v>30</v>
      </c>
      <c r="J23240" s="749" t="n">
        <v>166.16</v>
      </c>
    </row>
    <row collapsed="false" customFormat="false" customHeight="true" hidden="true" ht="12.75" outlineLevel="0" r="23241">
      <c r="A23241" s="749" t="s">
        <v>52697</v>
      </c>
      <c r="B23241" s="749" t="str">
        <f aca="false">C23241&amp;D23241&amp;E23241&amp;F23241&amp;G23241&amp;H23241</f>
        <v>DENDROCIRURGIA EM ESPECIES VEGETAIS DE QUALQUER NATUREZA</v>
      </c>
      <c r="C23241" s="749" t="s">
        <v>52698</v>
      </c>
      <c r="I23241" s="749" t="s">
        <v>30</v>
      </c>
      <c r="J23241" s="749" t="n">
        <v>768.64</v>
      </c>
    </row>
    <row collapsed="false" customFormat="false" customHeight="true" hidden="true" ht="12.75" outlineLevel="0" r="23242">
      <c r="A23242" s="749" t="s">
        <v>52699</v>
      </c>
      <c r="B23242" s="749" t="str">
        <f aca="false">C23242&amp;D23242&amp;E23242&amp;F23242&amp;G23242&amp;H23242</f>
        <v>DENDROCIRURGIA EM ESPECIES VEGETAIS DE QUALQUER NATUREZA</v>
      </c>
      <c r="C23242" s="749" t="s">
        <v>52698</v>
      </c>
      <c r="I23242" s="749" t="s">
        <v>30</v>
      </c>
      <c r="J23242" s="749" t="n">
        <v>698.93</v>
      </c>
    </row>
    <row collapsed="false" customFormat="false" customHeight="true" hidden="true" ht="12.75" outlineLevel="0" r="23243">
      <c r="A23243" s="749" t="s">
        <v>52700</v>
      </c>
      <c r="B23243" s="749" t="str">
        <f aca="false">C23243&amp;D23243&amp;E23243&amp;F23243&amp;G23243&amp;H23243</f>
        <v>PINCELAMENTO EM LESAO DE ESPECIES VEGETAIS DE QUALQUER NATUREZA</v>
      </c>
      <c r="C23243" s="749" t="s">
        <v>52701</v>
      </c>
      <c r="D23243" s="749" t="s">
        <v>52702</v>
      </c>
      <c r="I23243" s="749" t="s">
        <v>30</v>
      </c>
      <c r="J23243" s="749" t="n">
        <v>50.6</v>
      </c>
    </row>
    <row collapsed="false" customFormat="false" customHeight="true" hidden="true" ht="12.75" outlineLevel="0" r="23244">
      <c r="A23244" s="749" t="s">
        <v>52703</v>
      </c>
      <c r="B23244" s="749" t="str">
        <f aca="false">C23244&amp;D23244&amp;E23244&amp;F23244&amp;G23244&amp;H23244</f>
        <v>PINCELAMENTO EM LESAO DE ESPECIES VEGETAIS DE QUALQUER NATUREZA</v>
      </c>
      <c r="C23244" s="749" t="s">
        <v>52701</v>
      </c>
      <c r="D23244" s="749" t="s">
        <v>52702</v>
      </c>
      <c r="I23244" s="749" t="s">
        <v>30</v>
      </c>
      <c r="J23244" s="749" t="n">
        <v>47.54</v>
      </c>
    </row>
    <row collapsed="false" customFormat="false" customHeight="true" hidden="true" ht="12.75" outlineLevel="0" r="23245">
      <c r="A23245" s="749" t="s">
        <v>52704</v>
      </c>
      <c r="B23245" s="749" t="str">
        <f aca="false">C23245&amp;D23245&amp;E23245&amp;F23245&amp;G23245&amp;H23245</f>
        <v>RETUTORAMENTO DE ESPECIES VEGETAIS DE QUALQUER NATUREZA</v>
      </c>
      <c r="C23245" s="749" t="s">
        <v>52705</v>
      </c>
      <c r="I23245" s="749" t="s">
        <v>30</v>
      </c>
      <c r="J23245" s="749" t="n">
        <v>45.17</v>
      </c>
    </row>
    <row collapsed="false" customFormat="false" customHeight="true" hidden="true" ht="12.75" outlineLevel="0" r="23246">
      <c r="A23246" s="749" t="s">
        <v>52706</v>
      </c>
      <c r="B23246" s="749" t="str">
        <f aca="false">C23246&amp;D23246&amp;E23246&amp;F23246&amp;G23246&amp;H23246</f>
        <v>RETUTORAMENTO DE ESPECIES VEGETAIS DE QUALQUER NATUREZA</v>
      </c>
      <c r="C23246" s="749" t="s">
        <v>52705</v>
      </c>
      <c r="I23246" s="749" t="s">
        <v>30</v>
      </c>
      <c r="J23246" s="749" t="n">
        <v>43.82</v>
      </c>
    </row>
    <row collapsed="false" customFormat="false" customHeight="true" hidden="true" ht="63.75" outlineLevel="0" r="23247">
      <c r="A23247" s="749" t="s">
        <v>52707</v>
      </c>
      <c r="B23247" s="758" t="str">
        <f aca="false">C23247&amp;D23247&amp;E23247&amp;F23247&amp;G23247&amp;H23247</f>
        <v>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v>
      </c>
      <c r="C23247" s="749" t="s">
        <v>52708</v>
      </c>
      <c r="D23247" s="749" t="s">
        <v>52709</v>
      </c>
      <c r="E23247" s="749" t="s">
        <v>52710</v>
      </c>
      <c r="F23247" s="749" t="s">
        <v>52711</v>
      </c>
      <c r="G23247" s="749" t="s">
        <v>52712</v>
      </c>
      <c r="H23247" s="749" t="s">
        <v>52713</v>
      </c>
      <c r="I23247" s="749" t="s">
        <v>30</v>
      </c>
      <c r="J23247" s="749" t="n">
        <v>93.7</v>
      </c>
    </row>
    <row collapsed="false" customFormat="false" customHeight="true" hidden="true" ht="63.75" outlineLevel="0" r="23248">
      <c r="A23248" s="749" t="s">
        <v>52714</v>
      </c>
      <c r="B23248" s="758" t="str">
        <f aca="false">C23248&amp;D23248&amp;E23248&amp;F23248&amp;G23248&amp;H23248</f>
        <v>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v>
      </c>
      <c r="C23248" s="749" t="s">
        <v>52708</v>
      </c>
      <c r="D23248" s="749" t="s">
        <v>52709</v>
      </c>
      <c r="E23248" s="749" t="s">
        <v>52710</v>
      </c>
      <c r="F23248" s="749" t="s">
        <v>52711</v>
      </c>
      <c r="G23248" s="749" t="s">
        <v>52712</v>
      </c>
      <c r="H23248" s="749" t="s">
        <v>52713</v>
      </c>
      <c r="I23248" s="749" t="s">
        <v>30</v>
      </c>
      <c r="J23248" s="749" t="n">
        <v>93.7</v>
      </c>
    </row>
    <row collapsed="false" customFormat="false" customHeight="true" hidden="true" ht="63.75" outlineLevel="0" r="23249">
      <c r="A23249" s="749" t="s">
        <v>52715</v>
      </c>
      <c r="B23249" s="758" t="str">
        <f aca="false">C23249&amp;D23249&amp;E23249&amp;F23249&amp;G23249&amp;H23249</f>
        <v>TRATAMENTO DE ARVORES COM LESOES ATE 0.50M2,COMPREENDENDO:RASPAGEM DO MATERIAL NECROSADO,APLICACAO DE FUNGICIDAS,INSETICIDAS,HORMONIOS E IMPERMEABILIZANTES,FECHAMENTO DAS CAVIDADES COM ESPUMA DE POLIURETANO COBERTA COM NATA DE CIMENTO E INCORPORACAO DE MATERIAIS PARA ENRIQUECIMENTO DO SOLO,EXCLUSIVE MAO-DE-OBRA</v>
      </c>
      <c r="C23249" s="749" t="s">
        <v>52716</v>
      </c>
      <c r="D23249" s="749" t="s">
        <v>52717</v>
      </c>
      <c r="E23249" s="749" t="s">
        <v>52718</v>
      </c>
      <c r="F23249" s="749" t="s">
        <v>52719</v>
      </c>
      <c r="G23249" s="749" t="s">
        <v>52720</v>
      </c>
      <c r="H23249" s="749" t="s">
        <v>52721</v>
      </c>
      <c r="I23249" s="749" t="s">
        <v>30</v>
      </c>
      <c r="J23249" s="749" t="n">
        <v>74.27</v>
      </c>
    </row>
    <row collapsed="false" customFormat="false" customHeight="true" hidden="true" ht="63.75" outlineLevel="0" r="23250">
      <c r="A23250" s="749" t="s">
        <v>52722</v>
      </c>
      <c r="B23250" s="758" t="str">
        <f aca="false">C23250&amp;D23250&amp;E23250&amp;F23250&amp;G23250&amp;H23250</f>
        <v>TRATAMENTO DE ARVORES COM LESOES ATE 0.50M2,COMPREENDENDO:RASPAGEM DO MATERIAL NECROSADO,APLICACAO DE FUNGICIDAS,INSETICIDAS,HORMONIOS E IMPERMEABILIZANTES,FECHAMENTO DAS CAVIDADES COM ESPUMA DE POLIURETANO COBERTA COM NATA DE CIMENTO E INCORPORACAO DE MATERIAIS PARA ENRIQUECIMENTO DO SOLO,EXCLUSIVE MAO-DE-OBRA</v>
      </c>
      <c r="C23250" s="749" t="s">
        <v>52716</v>
      </c>
      <c r="D23250" s="749" t="s">
        <v>52717</v>
      </c>
      <c r="E23250" s="749" t="s">
        <v>52718</v>
      </c>
      <c r="F23250" s="749" t="s">
        <v>52719</v>
      </c>
      <c r="G23250" s="749" t="s">
        <v>52720</v>
      </c>
      <c r="H23250" s="749" t="s">
        <v>52721</v>
      </c>
      <c r="I23250" s="749" t="s">
        <v>30</v>
      </c>
      <c r="J23250" s="749" t="n">
        <v>74.27</v>
      </c>
    </row>
    <row collapsed="false" customFormat="false" customHeight="true" hidden="true" ht="63.75" outlineLevel="0" r="23251">
      <c r="A23251" s="749" t="s">
        <v>52723</v>
      </c>
      <c r="B23251" s="758" t="str">
        <f aca="false">C23251&amp;D23251&amp;E23251&amp;F23251&amp;G23251&amp;H23251</f>
        <v>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v>
      </c>
      <c r="C23251" s="749" t="s">
        <v>52724</v>
      </c>
      <c r="D23251" s="749" t="s">
        <v>52725</v>
      </c>
      <c r="E23251" s="749" t="s">
        <v>52726</v>
      </c>
      <c r="F23251" s="749" t="s">
        <v>52727</v>
      </c>
      <c r="G23251" s="749" t="s">
        <v>52728</v>
      </c>
      <c r="H23251" s="749" t="s">
        <v>52729</v>
      </c>
      <c r="I23251" s="749" t="s">
        <v>30</v>
      </c>
      <c r="J23251" s="749" t="n">
        <v>1213.4</v>
      </c>
    </row>
    <row collapsed="false" customFormat="false" customHeight="true" hidden="true" ht="63.75" outlineLevel="0" r="23252">
      <c r="A23252" s="749" t="s">
        <v>52730</v>
      </c>
      <c r="B23252" s="758" t="str">
        <f aca="false">C23252&amp;D23252&amp;E23252&amp;F23252&amp;G23252&amp;H23252</f>
        <v>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v>
      </c>
      <c r="C23252" s="749" t="s">
        <v>52724</v>
      </c>
      <c r="D23252" s="749" t="s">
        <v>52725</v>
      </c>
      <c r="E23252" s="749" t="s">
        <v>52726</v>
      </c>
      <c r="F23252" s="749" t="s">
        <v>52727</v>
      </c>
      <c r="G23252" s="749" t="s">
        <v>52728</v>
      </c>
      <c r="H23252" s="749" t="s">
        <v>52729</v>
      </c>
      <c r="I23252" s="749" t="s">
        <v>30</v>
      </c>
      <c r="J23252" s="749" t="n">
        <v>1112.77</v>
      </c>
    </row>
    <row collapsed="false" customFormat="false" customHeight="true" hidden="true" ht="12.75" outlineLevel="0" r="23253">
      <c r="A23253" s="749" t="s">
        <v>52731</v>
      </c>
      <c r="B23253" s="749" t="str">
        <f aca="false">C23253&amp;D23253&amp;E23253&amp;F23253&amp;G23253&amp;H23253</f>
        <v>TRATAMENTO FITOSSANITARIO PARA O COMBATE A SECA DE ARVORES,COMPREENDENDO:APLICACAO DE FUNGICIDA E REPELENTE E INCORPORACAO DE MATERIAIS PARA ENRIQUECIMENTO DO SOLO,EXCLUSIVE MAO-DE-OBRA</v>
      </c>
      <c r="C23253" s="749" t="s">
        <v>52732</v>
      </c>
      <c r="D23253" s="749" t="s">
        <v>52733</v>
      </c>
      <c r="E23253" s="749" t="s">
        <v>52734</v>
      </c>
      <c r="F23253" s="749" t="s">
        <v>52735</v>
      </c>
      <c r="I23253" s="749" t="s">
        <v>30</v>
      </c>
      <c r="J23253" s="749" t="n">
        <v>45.13</v>
      </c>
    </row>
    <row collapsed="false" customFormat="false" customHeight="true" hidden="true" ht="12.75" outlineLevel="0" r="23254">
      <c r="A23254" s="749" t="s">
        <v>52736</v>
      </c>
      <c r="B23254" s="749" t="str">
        <f aca="false">C23254&amp;D23254&amp;E23254&amp;F23254&amp;G23254&amp;H23254</f>
        <v>TRATAMENTO FITOSSANITARIO PARA O COMBATE A SECA DE ARVORES,COMPREENDENDO:APLICACAO DE FUNGICIDA E REPELENTE E INCORPORACAO DE MATERIAIS PARA ENRIQUECIMENTO DO SOLO,EXCLUSIVE MAO-DE-OBRA</v>
      </c>
      <c r="C23254" s="749" t="s">
        <v>52732</v>
      </c>
      <c r="D23254" s="749" t="s">
        <v>52733</v>
      </c>
      <c r="E23254" s="749" t="s">
        <v>52734</v>
      </c>
      <c r="F23254" s="749" t="s">
        <v>52735</v>
      </c>
      <c r="I23254" s="749" t="s">
        <v>30</v>
      </c>
      <c r="J23254" s="749" t="n">
        <v>45.13</v>
      </c>
    </row>
    <row collapsed="false" customFormat="false" customHeight="true" hidden="true" ht="12.75" outlineLevel="0" r="23255">
      <c r="A23255" s="749" t="s">
        <v>52737</v>
      </c>
      <c r="B23255" s="749" t="str">
        <f aca="false">C23255&amp;D23255&amp;E23255&amp;F23255&amp;G23255&amp;H23255</f>
        <v>ABATE DE ARVORES COM MACHADO.CUSTO VALIDO PARA CADA 100 UNIDADES</v>
      </c>
      <c r="C23255" s="749" t="s">
        <v>52738</v>
      </c>
      <c r="D23255" s="749" t="s">
        <v>52739</v>
      </c>
      <c r="I23255" s="749" t="s">
        <v>30</v>
      </c>
      <c r="J23255" s="749" t="n">
        <v>84.7</v>
      </c>
    </row>
    <row collapsed="false" customFormat="false" customHeight="true" hidden="true" ht="12.75" outlineLevel="0" r="23256">
      <c r="A23256" s="749" t="s">
        <v>52740</v>
      </c>
      <c r="B23256" s="749" t="str">
        <f aca="false">C23256&amp;D23256&amp;E23256&amp;F23256&amp;G23256&amp;H23256</f>
        <v>ABATE DE ARVORES COM MACHADO.CUSTO VALIDO PARA CADA 100 UNIDADES</v>
      </c>
      <c r="C23256" s="749" t="s">
        <v>52738</v>
      </c>
      <c r="D23256" s="749" t="s">
        <v>52739</v>
      </c>
      <c r="I23256" s="749" t="s">
        <v>30</v>
      </c>
      <c r="J23256" s="749" t="n">
        <v>84.7</v>
      </c>
    </row>
    <row collapsed="false" customFormat="false" customHeight="true" hidden="true" ht="12.75" outlineLevel="0" r="23257">
      <c r="A23257" s="749" t="s">
        <v>52741</v>
      </c>
      <c r="B23257" s="749" t="str">
        <f aca="false">C23257&amp;D23257&amp;E23257&amp;F23257&amp;G23257&amp;H23257</f>
        <v>DESGALHAMENTO COM MACHADO.CUSTO VALIDO PARA CADA 100 UNIDADES</v>
      </c>
      <c r="C23257" s="749" t="s">
        <v>52742</v>
      </c>
      <c r="D23257" s="749" t="s">
        <v>8350</v>
      </c>
      <c r="I23257" s="749" t="s">
        <v>30</v>
      </c>
      <c r="J23257" s="749" t="n">
        <v>84.7</v>
      </c>
    </row>
    <row collapsed="false" customFormat="false" customHeight="true" hidden="true" ht="12.75" outlineLevel="0" r="23258">
      <c r="A23258" s="749" t="s">
        <v>52743</v>
      </c>
      <c r="B23258" s="749" t="str">
        <f aca="false">C23258&amp;D23258&amp;E23258&amp;F23258&amp;G23258&amp;H23258</f>
        <v>DESGALHAMENTO COM MACHADO.CUSTO VALIDO PARA CADA 100 UNIDADES</v>
      </c>
      <c r="C23258" s="749" t="s">
        <v>52742</v>
      </c>
      <c r="D23258" s="749" t="s">
        <v>8350</v>
      </c>
      <c r="I23258" s="749" t="s">
        <v>30</v>
      </c>
      <c r="J23258" s="749" t="n">
        <v>84.7</v>
      </c>
    </row>
    <row collapsed="false" customFormat="false" customHeight="true" hidden="true" ht="12.75" outlineLevel="0" r="23259">
      <c r="A23259" s="749" t="s">
        <v>52744</v>
      </c>
      <c r="B23259" s="749" t="str">
        <f aca="false">C23259&amp;D23259&amp;E23259&amp;F23259&amp;G23259&amp;H23259</f>
        <v>TORAGEM COM MACHADO (TORETE DE 1,20M).CUSTO VALIDO PARA CADA 100 UNIDADES</v>
      </c>
      <c r="C23259" s="749" t="s">
        <v>52745</v>
      </c>
      <c r="D23259" s="749" t="s">
        <v>52746</v>
      </c>
      <c r="I23259" s="749" t="s">
        <v>30</v>
      </c>
      <c r="J23259" s="749" t="n">
        <v>37.67</v>
      </c>
    </row>
    <row collapsed="false" customFormat="false" customHeight="true" hidden="true" ht="12.75" outlineLevel="0" r="23260">
      <c r="A23260" s="749" t="s">
        <v>52747</v>
      </c>
      <c r="B23260" s="749" t="str">
        <f aca="false">C23260&amp;D23260&amp;E23260&amp;F23260&amp;G23260&amp;H23260</f>
        <v>TORAGEM COM MACHADO (TORETE DE 1,20M).CUSTO VALIDO PARA CADA 100 UNIDADES</v>
      </c>
      <c r="C23260" s="749" t="s">
        <v>52745</v>
      </c>
      <c r="D23260" s="749" t="s">
        <v>52746</v>
      </c>
      <c r="I23260" s="749" t="s">
        <v>30</v>
      </c>
      <c r="J23260" s="749" t="n">
        <v>37.67</v>
      </c>
    </row>
    <row collapsed="false" customFormat="false" customHeight="true" hidden="true" ht="12.75" outlineLevel="0" r="23261">
      <c r="A23261" s="749" t="s">
        <v>52748</v>
      </c>
      <c r="B23261" s="749" t="str">
        <f aca="false">C23261&amp;D23261&amp;E23261&amp;F23261&amp;G23261&amp;H23261</f>
        <v>ABATER,DESGALHAR E TORAR COM MACHADO,SEM EMPILHAR</v>
      </c>
      <c r="C23261" s="749" t="s">
        <v>52749</v>
      </c>
      <c r="I23261" s="749" t="s">
        <v>52750</v>
      </c>
      <c r="J23261" s="749" t="n">
        <v>21.03</v>
      </c>
    </row>
    <row collapsed="false" customFormat="false" customHeight="true" hidden="true" ht="12.75" outlineLevel="0" r="23262">
      <c r="A23262" s="749" t="s">
        <v>52751</v>
      </c>
      <c r="B23262" s="749" t="str">
        <f aca="false">C23262&amp;D23262&amp;E23262&amp;F23262&amp;G23262&amp;H23262</f>
        <v>ABATER,DESGALHAR E TORAR COM MACHADO,SEM EMPILHAR</v>
      </c>
      <c r="C23262" s="749" t="s">
        <v>52749</v>
      </c>
      <c r="I23262" s="749" t="s">
        <v>52750</v>
      </c>
      <c r="J23262" s="749" t="n">
        <v>21.03</v>
      </c>
    </row>
    <row collapsed="false" customFormat="false" customHeight="true" hidden="true" ht="12.75" outlineLevel="0" r="23263">
      <c r="A23263" s="749" t="s">
        <v>52752</v>
      </c>
      <c r="B23263" s="749" t="str">
        <f aca="false">C23263&amp;D23263&amp;E23263&amp;F23263&amp;G23263&amp;H23263</f>
        <v>ABATER,DESGALHAR E TORAR COM MACHADO,COM EMPILHAMENTO MANUAL</v>
      </c>
      <c r="C23263" s="749" t="s">
        <v>52753</v>
      </c>
      <c r="I23263" s="749" t="s">
        <v>52750</v>
      </c>
      <c r="J23263" s="749" t="n">
        <v>26.28</v>
      </c>
    </row>
    <row collapsed="false" customFormat="false" customHeight="true" hidden="true" ht="12.75" outlineLevel="0" r="23264">
      <c r="A23264" s="749" t="s">
        <v>52754</v>
      </c>
      <c r="B23264" s="749" t="str">
        <f aca="false">C23264&amp;D23264&amp;E23264&amp;F23264&amp;G23264&amp;H23264</f>
        <v>ABATER,DESGALHAR E TORAR COM MACHADO,COM EMPILHAMENTO MANUAL</v>
      </c>
      <c r="C23264" s="749" t="s">
        <v>52753</v>
      </c>
      <c r="I23264" s="749" t="s">
        <v>52750</v>
      </c>
      <c r="J23264" s="749" t="n">
        <v>26.28</v>
      </c>
    </row>
    <row collapsed="false" customFormat="false" customHeight="true" hidden="true" ht="12.75" outlineLevel="0" r="23265">
      <c r="A23265" s="749" t="s">
        <v>52755</v>
      </c>
      <c r="B23265" s="749" t="str">
        <f aca="false">C23265&amp;D23265&amp;E23265&amp;F23265&amp;G23265&amp;H23265</f>
        <v>ABATER,DESGALHAR E DESTOPAR COM MACHADO.CUSTO VALIDO PARA CADA 100 UNIDADES</v>
      </c>
      <c r="C23265" s="749" t="s">
        <v>52756</v>
      </c>
      <c r="D23265" s="749" t="s">
        <v>52757</v>
      </c>
      <c r="I23265" s="749" t="s">
        <v>30</v>
      </c>
      <c r="J23265" s="749" t="n">
        <v>132.6</v>
      </c>
    </row>
    <row collapsed="false" customFormat="false" customHeight="true" hidden="true" ht="12.75" outlineLevel="0" r="23266">
      <c r="A23266" s="749" t="s">
        <v>52758</v>
      </c>
      <c r="B23266" s="749" t="str">
        <f aca="false">C23266&amp;D23266&amp;E23266&amp;F23266&amp;G23266&amp;H23266</f>
        <v>ABATER,DESGALHAR E DESTOPAR COM MACHADO.CUSTO VALIDO PARA CADA 100 UNIDADES</v>
      </c>
      <c r="C23266" s="749" t="s">
        <v>52756</v>
      </c>
      <c r="D23266" s="749" t="s">
        <v>52757</v>
      </c>
      <c r="I23266" s="749" t="s">
        <v>30</v>
      </c>
      <c r="J23266" s="749" t="n">
        <v>132.6</v>
      </c>
    </row>
    <row collapsed="false" customFormat="false" customHeight="true" hidden="true" ht="12.75" outlineLevel="0" r="23267">
      <c r="A23267" s="749" t="s">
        <v>52759</v>
      </c>
      <c r="B23267" s="749" t="str">
        <f aca="false">C23267&amp;D23267&amp;E23267&amp;F23267&amp;G23267&amp;H23267</f>
        <v>DESCASCAMENTO MANUAL COM FACAO</v>
      </c>
      <c r="C23267" s="749" t="s">
        <v>52760</v>
      </c>
      <c r="I23267" s="749" t="s">
        <v>52750</v>
      </c>
      <c r="J23267" s="749" t="n">
        <v>30.08</v>
      </c>
    </row>
    <row collapsed="false" customFormat="false" customHeight="true" hidden="true" ht="12.75" outlineLevel="0" r="23268">
      <c r="A23268" s="749" t="s">
        <v>52761</v>
      </c>
      <c r="B23268" s="749" t="str">
        <f aca="false">C23268&amp;D23268&amp;E23268&amp;F23268&amp;G23268&amp;H23268</f>
        <v>DESCASCAMENTO MANUAL COM FACAO</v>
      </c>
      <c r="C23268" s="749" t="s">
        <v>52760</v>
      </c>
      <c r="I23268" s="749" t="s">
        <v>52750</v>
      </c>
      <c r="J23268" s="749" t="n">
        <v>30.08</v>
      </c>
    </row>
    <row collapsed="false" customFormat="false" customHeight="true" hidden="true" ht="12.75" outlineLevel="0" r="23269">
      <c r="A23269" s="749" t="s">
        <v>52762</v>
      </c>
      <c r="B23269" s="749" t="str">
        <f aca="false">C23269&amp;D23269&amp;E23269&amp;F23269&amp;G23269&amp;H23269</f>
        <v>EXTRACAO DE MADEIRA COM ARGOLAO (1 PESSOA),DISTANCIA DE 150,00M</v>
      </c>
      <c r="C23269" s="749" t="s">
        <v>52763</v>
      </c>
      <c r="D23269" s="749" t="s">
        <v>26594</v>
      </c>
      <c r="I23269" s="749" t="s">
        <v>52750</v>
      </c>
      <c r="J23269" s="749" t="n">
        <v>21.03</v>
      </c>
    </row>
    <row collapsed="false" customFormat="false" customHeight="true" hidden="true" ht="12.75" outlineLevel="0" r="23270">
      <c r="A23270" s="749" t="s">
        <v>52764</v>
      </c>
      <c r="B23270" s="749" t="str">
        <f aca="false">C23270&amp;D23270&amp;E23270&amp;F23270&amp;G23270&amp;H23270</f>
        <v>EXTRACAO DE MADEIRA COM ARGOLAO (1 PESSOA),DISTANCIA DE 150,00M</v>
      </c>
      <c r="C23270" s="749" t="s">
        <v>52763</v>
      </c>
      <c r="D23270" s="749" t="s">
        <v>26594</v>
      </c>
      <c r="I23270" s="749" t="s">
        <v>52750</v>
      </c>
      <c r="J23270" s="749" t="n">
        <v>21.03</v>
      </c>
    </row>
    <row collapsed="false" customFormat="false" customHeight="true" hidden="true" ht="12.75" outlineLevel="0" r="23271">
      <c r="A23271" s="749" t="s">
        <v>52765</v>
      </c>
      <c r="B23271" s="749" t="str">
        <f aca="false">C23271&amp;D23271&amp;E23271&amp;F23271&amp;G23271&amp;H23271</f>
        <v>EXTRACAO DE MADEIRA POR TRANSPORTE PRIMARIO MANUAL (TORETEDE 1,20M),DISTANCIA DE 100,00M</v>
      </c>
      <c r="C23271" s="749" t="s">
        <v>52766</v>
      </c>
      <c r="D23271" s="749" t="s">
        <v>52767</v>
      </c>
      <c r="I23271" s="749" t="s">
        <v>52750</v>
      </c>
      <c r="J23271" s="749" t="n">
        <v>35.05</v>
      </c>
    </row>
    <row collapsed="false" customFormat="false" customHeight="true" hidden="true" ht="12.75" outlineLevel="0" r="23272">
      <c r="A23272" s="749" t="s">
        <v>52768</v>
      </c>
      <c r="B23272" s="749" t="str">
        <f aca="false">C23272&amp;D23272&amp;E23272&amp;F23272&amp;G23272&amp;H23272</f>
        <v>EXTRACAO DE MADEIRA POR TRANSPORTE PRIMARIO MANUAL (TORETEDE 1,20M),DISTANCIA DE 100,00M</v>
      </c>
      <c r="C23272" s="749" t="s">
        <v>52766</v>
      </c>
      <c r="D23272" s="749" t="s">
        <v>52767</v>
      </c>
      <c r="I23272" s="749" t="s">
        <v>52750</v>
      </c>
      <c r="J23272" s="749" t="n">
        <v>35.05</v>
      </c>
    </row>
    <row collapsed="false" customFormat="false" customHeight="true" hidden="true" ht="12.75" outlineLevel="0" r="23273">
      <c r="A23273" s="749" t="s">
        <v>52769</v>
      </c>
      <c r="B23273" s="749" t="str">
        <f aca="false">C23273&amp;D23273&amp;E23273&amp;F23273&amp;G23273&amp;H23273</f>
        <v>ARRASTE MANUAL DE VAROES,DISTANCIA DE 100,00M</v>
      </c>
      <c r="C23273" s="749" t="s">
        <v>52770</v>
      </c>
      <c r="I23273" s="749" t="s">
        <v>30</v>
      </c>
      <c r="J23273" s="749" t="n">
        <v>4.08</v>
      </c>
    </row>
    <row collapsed="false" customFormat="false" customHeight="true" hidden="true" ht="12.75" outlineLevel="0" r="23274">
      <c r="A23274" s="749" t="s">
        <v>52771</v>
      </c>
      <c r="B23274" s="749" t="str">
        <f aca="false">C23274&amp;D23274&amp;E23274&amp;F23274&amp;G23274&amp;H23274</f>
        <v>ARRASTE MANUAL DE VAROES,DISTANCIA DE 100,00M</v>
      </c>
      <c r="C23274" s="749" t="s">
        <v>52770</v>
      </c>
      <c r="I23274" s="749" t="s">
        <v>30</v>
      </c>
      <c r="J23274" s="749" t="n">
        <v>4.08</v>
      </c>
    </row>
    <row collapsed="false" customFormat="false" customHeight="true" hidden="true" ht="12.75" outlineLevel="0" r="23275">
      <c r="A23275" s="749" t="s">
        <v>52772</v>
      </c>
      <c r="B23275" s="749" t="str">
        <f aca="false">C23275&amp;D23275&amp;E23275&amp;F23275&amp;G23275&amp;H23275</f>
        <v>EMPILHAMENTO MANUAL DE TORETES</v>
      </c>
      <c r="C23275" s="749" t="s">
        <v>52773</v>
      </c>
      <c r="I23275" s="749" t="s">
        <v>52750</v>
      </c>
      <c r="J23275" s="749" t="n">
        <v>2.33</v>
      </c>
    </row>
    <row collapsed="false" customFormat="false" customHeight="true" hidden="true" ht="12.75" outlineLevel="0" r="23276">
      <c r="A23276" s="749" t="s">
        <v>52774</v>
      </c>
      <c r="B23276" s="749" t="str">
        <f aca="false">C23276&amp;D23276&amp;E23276&amp;F23276&amp;G23276&amp;H23276</f>
        <v>EMPILHAMENTO MANUAL DE TORETES</v>
      </c>
      <c r="C23276" s="749" t="s">
        <v>52773</v>
      </c>
      <c r="I23276" s="749" t="s">
        <v>52750</v>
      </c>
      <c r="J23276" s="749" t="n">
        <v>2.33</v>
      </c>
    </row>
    <row collapsed="false" customFormat="false" customHeight="true" hidden="true" ht="12.75" outlineLevel="0" r="23277">
      <c r="A23277" s="749" t="s">
        <v>52775</v>
      </c>
      <c r="B23277" s="749" t="str">
        <f aca="false">C23277&amp;D23277&amp;E23277&amp;F23277&amp;G23277&amp;H23277</f>
        <v>ABATE DE ARVORES COM MOTOSSERRA.CUSTO VALIDO PARA CADA 100 UNIDADES</v>
      </c>
      <c r="C23277" s="749" t="s">
        <v>52776</v>
      </c>
      <c r="D23277" s="749" t="s">
        <v>52777</v>
      </c>
      <c r="I23277" s="749" t="s">
        <v>30</v>
      </c>
      <c r="J23277" s="749" t="n">
        <v>55.48</v>
      </c>
    </row>
    <row collapsed="false" customFormat="false" customHeight="true" hidden="true" ht="12.75" outlineLevel="0" r="23278">
      <c r="A23278" s="749" t="s">
        <v>52778</v>
      </c>
      <c r="B23278" s="749" t="str">
        <f aca="false">C23278&amp;D23278&amp;E23278&amp;F23278&amp;G23278&amp;H23278</f>
        <v>ABATE DE ARVORES COM MOTOSSERRA.CUSTO VALIDO PARA CADA 100 UNIDADES</v>
      </c>
      <c r="C23278" s="749" t="s">
        <v>52776</v>
      </c>
      <c r="D23278" s="749" t="s">
        <v>52777</v>
      </c>
      <c r="I23278" s="749" t="s">
        <v>30</v>
      </c>
      <c r="J23278" s="749" t="n">
        <v>55.48</v>
      </c>
    </row>
    <row collapsed="false" customFormat="false" customHeight="true" hidden="true" ht="12.75" outlineLevel="0" r="23279">
      <c r="A23279" s="749" t="s">
        <v>52779</v>
      </c>
      <c r="B23279" s="749" t="str">
        <f aca="false">C23279&amp;D23279&amp;E23279&amp;F23279&amp;G23279&amp;H23279</f>
        <v>DESGALHAMENTO COM MOTOSSERRA.CUSTO VALIDO PARA CADA 100 UNIDADES</v>
      </c>
      <c r="C23279" s="749" t="s">
        <v>52780</v>
      </c>
      <c r="D23279" s="749" t="s">
        <v>52739</v>
      </c>
      <c r="I23279" s="749" t="s">
        <v>30</v>
      </c>
      <c r="J23279" s="749" t="n">
        <v>92.56</v>
      </c>
    </row>
    <row collapsed="false" customFormat="false" customHeight="true" hidden="true" ht="12.75" outlineLevel="0" r="23280">
      <c r="A23280" s="749" t="s">
        <v>52781</v>
      </c>
      <c r="B23280" s="749" t="str">
        <f aca="false">C23280&amp;D23280&amp;E23280&amp;F23280&amp;G23280&amp;H23280</f>
        <v>DESGALHAMENTO COM MOTOSSERRA.CUSTO VALIDO PARA CADA 100 UNIDADES</v>
      </c>
      <c r="C23280" s="749" t="s">
        <v>52780</v>
      </c>
      <c r="D23280" s="749" t="s">
        <v>52739</v>
      </c>
      <c r="I23280" s="749" t="s">
        <v>30</v>
      </c>
      <c r="J23280" s="749" t="n">
        <v>92.56</v>
      </c>
    </row>
    <row collapsed="false" customFormat="false" customHeight="true" hidden="true" ht="12.75" outlineLevel="0" r="23281">
      <c r="A23281" s="749" t="s">
        <v>52782</v>
      </c>
      <c r="B23281" s="749" t="str">
        <f aca="false">C23281&amp;D23281&amp;E23281&amp;F23281&amp;G23281&amp;H23281</f>
        <v>TORAGEM COM MOTOSSERRA (TORETE DE 1,20M).CUSTO VALIDO PARA CADA 100 UNIDADES</v>
      </c>
      <c r="C23281" s="749" t="s">
        <v>52783</v>
      </c>
      <c r="D23281" s="749" t="s">
        <v>52526</v>
      </c>
      <c r="I23281" s="749" t="s">
        <v>30</v>
      </c>
      <c r="J23281" s="749" t="n">
        <v>23.77</v>
      </c>
    </row>
    <row collapsed="false" customFormat="false" customHeight="true" hidden="true" ht="12.75" outlineLevel="0" r="23282">
      <c r="A23282" s="749" t="s">
        <v>52784</v>
      </c>
      <c r="B23282" s="749" t="str">
        <f aca="false">C23282&amp;D23282&amp;E23282&amp;F23282&amp;G23282&amp;H23282</f>
        <v>TORAGEM COM MOTOSSERRA (TORETE DE 1,20M).CUSTO VALIDO PARA CADA 100 UNIDADES</v>
      </c>
      <c r="C23282" s="749" t="s">
        <v>52783</v>
      </c>
      <c r="D23282" s="749" t="s">
        <v>52526</v>
      </c>
      <c r="I23282" s="749" t="s">
        <v>30</v>
      </c>
      <c r="J23282" s="749" t="n">
        <v>23.77</v>
      </c>
    </row>
    <row collapsed="false" customFormat="false" customHeight="true" hidden="true" ht="12.75" outlineLevel="0" r="23283">
      <c r="A23283" s="749" t="s">
        <v>52785</v>
      </c>
      <c r="B23283" s="749" t="str">
        <f aca="false">C23283&amp;D23283&amp;E23283&amp;F23283&amp;G23283&amp;H23283</f>
        <v>ABATER COM MOTOSSERRA,DESGALHAR COM MACHADO E TORAR COM MOTOSSERRA,SEM EMPILHAR</v>
      </c>
      <c r="C23283" s="749" t="s">
        <v>52786</v>
      </c>
      <c r="D23283" s="749" t="s">
        <v>52787</v>
      </c>
      <c r="I23283" s="749" t="s">
        <v>52750</v>
      </c>
      <c r="J23283" s="749" t="n">
        <v>7.64</v>
      </c>
    </row>
    <row collapsed="false" customFormat="false" customHeight="true" hidden="true" ht="12.75" outlineLevel="0" r="23284">
      <c r="A23284" s="749" t="s">
        <v>52788</v>
      </c>
      <c r="B23284" s="749" t="str">
        <f aca="false">C23284&amp;D23284&amp;E23284&amp;F23284&amp;G23284&amp;H23284</f>
        <v>ABATER COM MOTOSSERRA,DESGALHAR COM MACHADO E TORAR COM MOTOSSERRA,SEM EMPILHAR</v>
      </c>
      <c r="C23284" s="749" t="s">
        <v>52786</v>
      </c>
      <c r="D23284" s="749" t="s">
        <v>52787</v>
      </c>
      <c r="I23284" s="749" t="s">
        <v>52750</v>
      </c>
      <c r="J23284" s="749" t="n">
        <v>7.64</v>
      </c>
    </row>
    <row collapsed="false" customFormat="false" customHeight="true" hidden="true" ht="12.75" outlineLevel="0" r="23285">
      <c r="A23285" s="749" t="s">
        <v>52789</v>
      </c>
      <c r="B23285" s="749" t="str">
        <f aca="false">C23285&amp;D23285&amp;E23285&amp;F23285&amp;G23285&amp;H23285</f>
        <v>ABATER COM MOTOSSERRA,DESGALHAR COM MACHADO E TORAR COM MOTOSSERRA,COM EMPILHAMENTO MANUAL</v>
      </c>
      <c r="C23285" s="749" t="s">
        <v>52786</v>
      </c>
      <c r="D23285" s="749" t="s">
        <v>52790</v>
      </c>
      <c r="I23285" s="749" t="s">
        <v>52750</v>
      </c>
      <c r="J23285" s="749" t="n">
        <v>9.18</v>
      </c>
    </row>
    <row collapsed="false" customFormat="false" customHeight="true" hidden="true" ht="12.75" outlineLevel="0" r="23286">
      <c r="A23286" s="749" t="s">
        <v>52791</v>
      </c>
      <c r="B23286" s="749" t="str">
        <f aca="false">C23286&amp;D23286&amp;E23286&amp;F23286&amp;G23286&amp;H23286</f>
        <v>ABATER COM MOTOSSERRA,DESGALHAR COM MACHADO E TORAR COM MOTOSSERRA,COM EMPILHAMENTO MANUAL</v>
      </c>
      <c r="C23286" s="749" t="s">
        <v>52786</v>
      </c>
      <c r="D23286" s="749" t="s">
        <v>52790</v>
      </c>
      <c r="I23286" s="749" t="s">
        <v>52750</v>
      </c>
      <c r="J23286" s="749" t="n">
        <v>9.18</v>
      </c>
    </row>
    <row collapsed="false" customFormat="false" customHeight="true" hidden="true" ht="12.75" outlineLevel="0" r="23287">
      <c r="A23287" s="749" t="s">
        <v>52792</v>
      </c>
      <c r="B23287" s="749" t="str">
        <f aca="false">C23287&amp;D23287&amp;E23287&amp;F23287&amp;G23287&amp;H23287</f>
        <v>ABATER,DESGALHAR E DESTOCAR COM MOTOSSERRA.CUSTO VALIDO PARA CADA 100 UNIDADES</v>
      </c>
      <c r="C23287" s="749" t="s">
        <v>52793</v>
      </c>
      <c r="D23287" s="749" t="s">
        <v>52794</v>
      </c>
      <c r="I23287" s="749" t="s">
        <v>30</v>
      </c>
      <c r="J23287" s="749" t="n">
        <v>114.67</v>
      </c>
    </row>
    <row collapsed="false" customFormat="false" customHeight="true" hidden="true" ht="12.75" outlineLevel="0" r="23288">
      <c r="A23288" s="749" t="s">
        <v>52795</v>
      </c>
      <c r="B23288" s="749" t="str">
        <f aca="false">C23288&amp;D23288&amp;E23288&amp;F23288&amp;G23288&amp;H23288</f>
        <v>ABATER,DESGALHAR E DESTOCAR COM MOTOSSERRA.CUSTO VALIDO PARA CADA 100 UNIDADES</v>
      </c>
      <c r="C23288" s="749" t="s">
        <v>52793</v>
      </c>
      <c r="D23288" s="749" t="s">
        <v>52794</v>
      </c>
      <c r="I23288" s="749" t="s">
        <v>30</v>
      </c>
      <c r="J23288" s="749" t="n">
        <v>114.67</v>
      </c>
    </row>
    <row collapsed="false" customFormat="false" customHeight="true" hidden="true" ht="12.75" outlineLevel="0" r="23289">
      <c r="A23289" s="749" t="s">
        <v>52796</v>
      </c>
      <c r="B23289" s="749" t="str">
        <f aca="false">C23289&amp;D23289&amp;E23289&amp;F23289&amp;G23289&amp;H23289</f>
        <v>TRANSPORTE PRIMARIO DE MADEIRA COM TRATOR DE PNEUS E GUINCHO CARREGADOR</v>
      </c>
      <c r="C23289" s="749" t="s">
        <v>52797</v>
      </c>
      <c r="D23289" s="749" t="s">
        <v>52798</v>
      </c>
      <c r="I23289" s="749" t="s">
        <v>52750</v>
      </c>
      <c r="J23289" s="749" t="n">
        <v>8.07</v>
      </c>
    </row>
    <row collapsed="false" customFormat="false" customHeight="true" hidden="true" ht="12.75" outlineLevel="0" r="23290">
      <c r="A23290" s="749" t="s">
        <v>52799</v>
      </c>
      <c r="B23290" s="749" t="str">
        <f aca="false">C23290&amp;D23290&amp;E23290&amp;F23290&amp;G23290&amp;H23290</f>
        <v>TRANSPORTE PRIMARIO DE MADEIRA COM TRATOR DE PNEUS E GUINCHO CARREGADOR</v>
      </c>
      <c r="C23290" s="749" t="s">
        <v>52797</v>
      </c>
      <c r="D23290" s="749" t="s">
        <v>52798</v>
      </c>
      <c r="I23290" s="749" t="s">
        <v>52750</v>
      </c>
      <c r="J23290" s="749" t="n">
        <v>7.74</v>
      </c>
    </row>
    <row collapsed="false" customFormat="false" customHeight="true" hidden="true" ht="12.75" outlineLevel="0" r="23291">
      <c r="A23291" s="749" t="s">
        <v>52800</v>
      </c>
      <c r="B23291" s="749" t="str">
        <f aca="false">C23291&amp;D23291&amp;E23291&amp;F23291&amp;G23291&amp;H23291</f>
        <v>TACO DE CANELA 2,5 X 10 X 10CM</v>
      </c>
      <c r="C23291" s="749" t="s">
        <v>52801</v>
      </c>
      <c r="I23291" s="749" t="s">
        <v>30</v>
      </c>
      <c r="J23291" s="749" t="n">
        <v>0.55</v>
      </c>
    </row>
    <row collapsed="false" customFormat="false" customHeight="true" hidden="true" ht="12.75" outlineLevel="0" r="23292">
      <c r="A23292" s="749" t="s">
        <v>52802</v>
      </c>
      <c r="B23292" s="749" t="str">
        <f aca="false">C23292&amp;D23292&amp;E23292&amp;F23292&amp;G23292&amp;H23292</f>
        <v>TACO DE CANELA 2,5 X 10 X 10CM</v>
      </c>
      <c r="C23292" s="749" t="s">
        <v>52801</v>
      </c>
      <c r="I23292" s="749" t="s">
        <v>30</v>
      </c>
      <c r="J23292" s="749" t="n">
        <v>0.55</v>
      </c>
    </row>
    <row collapsed="false" customFormat="false" customHeight="true" hidden="true" ht="12.75" outlineLevel="0" r="23293">
      <c r="A23293" s="749" t="s">
        <v>52803</v>
      </c>
      <c r="B23293" s="749" t="str">
        <f aca="false">C23293&amp;D23293&amp;E23293&amp;F23293&amp;G23293&amp;H23293</f>
        <v>ACO CA-50,DIAM. DE 5/8" A 1" (MEDIA)</v>
      </c>
      <c r="C23293" s="749" t="s">
        <v>52804</v>
      </c>
      <c r="I23293" s="749" t="s">
        <v>1404</v>
      </c>
      <c r="J23293" s="749" t="n">
        <v>4.58</v>
      </c>
    </row>
    <row collapsed="false" customFormat="false" customHeight="true" hidden="true" ht="12.75" outlineLevel="0" r="23294">
      <c r="A23294" s="749" t="s">
        <v>52805</v>
      </c>
      <c r="B23294" s="749" t="str">
        <f aca="false">C23294&amp;D23294&amp;E23294&amp;F23294&amp;G23294&amp;H23294</f>
        <v>ACO CA-50,DIAM. DE 5/8" A 1" (MEDIA)</v>
      </c>
      <c r="C23294" s="749" t="s">
        <v>52804</v>
      </c>
      <c r="I23294" s="749" t="s">
        <v>1404</v>
      </c>
      <c r="J23294" s="749" t="n">
        <v>4.58</v>
      </c>
    </row>
    <row collapsed="false" customFormat="false" customHeight="true" hidden="true" ht="12.75" outlineLevel="0" r="23295">
      <c r="A23295" s="749" t="s">
        <v>52806</v>
      </c>
      <c r="B23295" s="749" t="str">
        <f aca="false">C23295&amp;D23295&amp;E23295&amp;F23295&amp;G23295&amp;H23295</f>
        <v>ACO CA-50,DIAMETRO DE 32MM (1.1/4"),MEDIA</v>
      </c>
      <c r="C23295" s="749" t="s">
        <v>52807</v>
      </c>
      <c r="I23295" s="749" t="s">
        <v>1404</v>
      </c>
      <c r="J23295" s="749" t="n">
        <v>4.58</v>
      </c>
    </row>
    <row collapsed="false" customFormat="false" customHeight="true" hidden="true" ht="12.75" outlineLevel="0" r="23296">
      <c r="A23296" s="749" t="s">
        <v>52808</v>
      </c>
      <c r="B23296" s="749" t="str">
        <f aca="false">C23296&amp;D23296&amp;E23296&amp;F23296&amp;G23296&amp;H23296</f>
        <v>ACO CA-50,DIAMETRO DE 32MM (1.1/4"),MEDIA</v>
      </c>
      <c r="C23296" s="749" t="s">
        <v>52807</v>
      </c>
      <c r="I23296" s="749" t="s">
        <v>1404</v>
      </c>
      <c r="J23296" s="749" t="n">
        <v>4.58</v>
      </c>
    </row>
    <row collapsed="false" customFormat="false" customHeight="true" hidden="true" ht="12.75" outlineLevel="0" r="23297">
      <c r="A23297" s="749" t="s">
        <v>52809</v>
      </c>
      <c r="B23297" s="749" t="str">
        <f aca="false">C23297&amp;D23297&amp;E23297&amp;F23297&amp;G23297&amp;H23297</f>
        <v>ACO CA-50 B, DIAM. DE 1/4" E 1/2" (MEDIA)</v>
      </c>
      <c r="C23297" s="749" t="s">
        <v>52810</v>
      </c>
      <c r="I23297" s="749" t="s">
        <v>1404</v>
      </c>
      <c r="J23297" s="749" t="n">
        <v>4.85</v>
      </c>
    </row>
    <row collapsed="false" customFormat="false" customHeight="true" hidden="true" ht="12.75" outlineLevel="0" r="23298">
      <c r="A23298" s="749" t="s">
        <v>52811</v>
      </c>
      <c r="B23298" s="749" t="str">
        <f aca="false">C23298&amp;D23298&amp;E23298&amp;F23298&amp;G23298&amp;H23298</f>
        <v>ACO CA-50 B, DIAM. DE 1/4" E 1/2" (MEDIA)</v>
      </c>
      <c r="C23298" s="749" t="s">
        <v>52810</v>
      </c>
      <c r="I23298" s="749" t="s">
        <v>1404</v>
      </c>
      <c r="J23298" s="749" t="n">
        <v>4.85</v>
      </c>
    </row>
    <row collapsed="false" customFormat="false" customHeight="true" hidden="true" ht="25.5" outlineLevel="0" r="23299">
      <c r="A23299" s="749" t="s">
        <v>52812</v>
      </c>
      <c r="B23299" s="758" t="str">
        <f aca="false">C23299&amp;D23299&amp;E23299&amp;F23299&amp;G23299&amp;H23299</f>
        <v>PREPARO CHAPA ACO 16 P/PLACA SINALIZACAO VERTICAL,INCL.CORTETRATAMENTO DESENGORDURANTE E FORN.DA CHAPA.</v>
      </c>
      <c r="C23299" s="749" t="s">
        <v>52813</v>
      </c>
      <c r="D23299" s="749" t="s">
        <v>52814</v>
      </c>
      <c r="I23299" s="749" t="s">
        <v>52</v>
      </c>
      <c r="J23299" s="749" t="n">
        <v>79.55</v>
      </c>
    </row>
    <row collapsed="false" customFormat="false" customHeight="true" hidden="true" ht="25.5" outlineLevel="0" r="23300">
      <c r="A23300" s="749" t="s">
        <v>52815</v>
      </c>
      <c r="B23300" s="758" t="str">
        <f aca="false">C23300&amp;D23300&amp;E23300&amp;F23300&amp;G23300&amp;H23300</f>
        <v>PREPARO CHAPA ACO 16 P/PLACA SINALIZACAO VERTICAL,INCL.CORTETRATAMENTO DESENGORDURANTE E FORN.DA CHAPA.</v>
      </c>
      <c r="C23300" s="749" t="s">
        <v>52813</v>
      </c>
      <c r="D23300" s="749" t="s">
        <v>52814</v>
      </c>
      <c r="I23300" s="749" t="s">
        <v>52</v>
      </c>
      <c r="J23300" s="749" t="n">
        <v>78.73</v>
      </c>
    </row>
    <row collapsed="false" customFormat="false" customHeight="true" hidden="true" ht="12.75" outlineLevel="0" r="23301">
      <c r="A23301" s="749" t="s">
        <v>52816</v>
      </c>
      <c r="B23301" s="749" t="str">
        <f aca="false">C23301&amp;D23301&amp;E23301&amp;F23301&amp;G23301&amp;H23301</f>
        <v>PINTURA A PISTOLA S/PLACA ACO 16,C/PRIMER SINT.SURFACE SINT.ESMALTE SINT.C/TANTAS DEMAOS NECESSARIAS AO SEU BOM ACAB.</v>
      </c>
      <c r="C23301" s="749" t="s">
        <v>52817</v>
      </c>
      <c r="D23301" s="749" t="s">
        <v>52818</v>
      </c>
      <c r="I23301" s="749" t="s">
        <v>52</v>
      </c>
      <c r="J23301" s="749" t="n">
        <v>13.45</v>
      </c>
    </row>
    <row collapsed="false" customFormat="false" customHeight="true" hidden="true" ht="12.75" outlineLevel="0" r="23302">
      <c r="A23302" s="749" t="s">
        <v>52819</v>
      </c>
      <c r="B23302" s="749" t="str">
        <f aca="false">C23302&amp;D23302&amp;E23302&amp;F23302&amp;G23302&amp;H23302</f>
        <v>PINTURA A PISTOLA S/PLACA ACO 16,C/PRIMER SINT.SURFACE SINT.ESMALTE SINT.C/TANTAS DEMAOS NECESSARIAS AO SEU BOM ACAB.</v>
      </c>
      <c r="C23302" s="749" t="s">
        <v>52817</v>
      </c>
      <c r="D23302" s="749" t="s">
        <v>52818</v>
      </c>
      <c r="I23302" s="749" t="s">
        <v>52</v>
      </c>
      <c r="J23302" s="749" t="n">
        <v>13.26</v>
      </c>
    </row>
    <row collapsed="false" customFormat="false" customHeight="true" hidden="true" ht="12.75" outlineLevel="0" r="23303">
      <c r="A23303" s="749" t="s">
        <v>52820</v>
      </c>
      <c r="B23303" s="749" t="str">
        <f aca="false">C23303&amp;D23303&amp;E23303&amp;F23303&amp;G23303&amp;H23303</f>
        <v>REVESTIMENTO DE PLACAS DE ACO P/SINALIZACAO VERTICAL C/PELICULA REFLETIVA GRAU TECNICO E PELICULA P/LEGENDA.FORN.E COLOC</v>
      </c>
      <c r="C23303" s="749" t="s">
        <v>52821</v>
      </c>
      <c r="D23303" s="749" t="s">
        <v>52822</v>
      </c>
      <c r="I23303" s="749" t="s">
        <v>52</v>
      </c>
      <c r="J23303" s="749" t="n">
        <v>196.76</v>
      </c>
    </row>
    <row collapsed="false" customFormat="false" customHeight="true" hidden="true" ht="12.75" outlineLevel="0" r="23304">
      <c r="A23304" s="749" t="s">
        <v>52823</v>
      </c>
      <c r="B23304" s="749" t="str">
        <f aca="false">C23304&amp;D23304&amp;E23304&amp;F23304&amp;G23304&amp;H23304</f>
        <v>REVESTIMENTO DE PLACAS DE ACO P/SINALIZACAO VERTICAL C/PELICULA REFLETIVA GRAU TECNICO E PELICULA P/LEGENDA.FORN.E COLOC</v>
      </c>
      <c r="C23304" s="749" t="s">
        <v>52821</v>
      </c>
      <c r="D23304" s="749" t="s">
        <v>52822</v>
      </c>
      <c r="I23304" s="749" t="s">
        <v>52</v>
      </c>
      <c r="J23304" s="749" t="n">
        <v>191.04</v>
      </c>
    </row>
    <row collapsed="false" customFormat="false" customHeight="true" hidden="true" ht="12.75" outlineLevel="0" r="23305">
      <c r="A23305" s="749" t="s">
        <v>52824</v>
      </c>
      <c r="B23305" s="749" t="str">
        <f aca="false">C23305&amp;D23305&amp;E23305&amp;F23305&amp;G23305&amp;H23305</f>
        <v>MONTAGEM PLACA ACO P/SINALIZACAO VERTICAL POSTE CONCR.ARMADO INCL.FIX.CASTANHAS DUPLAS,FITA ARQUIAR/PARAFUSOS.FORN.E COLOC.</v>
      </c>
      <c r="C23305" s="749" t="s">
        <v>52825</v>
      </c>
      <c r="D23305" s="749" t="s">
        <v>52826</v>
      </c>
      <c r="E23305" s="749" t="s">
        <v>52827</v>
      </c>
      <c r="I23305" s="749" t="s">
        <v>52</v>
      </c>
      <c r="J23305" s="749" t="n">
        <v>23.16</v>
      </c>
    </row>
    <row collapsed="false" customFormat="false" customHeight="true" hidden="true" ht="12.75" outlineLevel="0" r="23306">
      <c r="A23306" s="749" t="s">
        <v>52828</v>
      </c>
      <c r="B23306" s="749" t="str">
        <f aca="false">C23306&amp;D23306&amp;E23306&amp;F23306&amp;G23306&amp;H23306</f>
        <v>MONTAGEM PLACA ACO P/SINALIZACAO VERTICAL POSTE CONCR.ARMADO INCL.FIX.CASTANHAS DUPLAS,FITA ARQUIAR/PARAFUSOS.FORN.E COLOC.</v>
      </c>
      <c r="C23306" s="749" t="s">
        <v>52825</v>
      </c>
      <c r="D23306" s="749" t="s">
        <v>52826</v>
      </c>
      <c r="E23306" s="749" t="s">
        <v>52827</v>
      </c>
      <c r="I23306" s="749" t="s">
        <v>52</v>
      </c>
      <c r="J23306" s="749" t="n">
        <v>22.66</v>
      </c>
    </row>
    <row collapsed="false" customFormat="false" customHeight="true" hidden="true" ht="12.75" outlineLevel="0" r="23307">
      <c r="A23307" s="749" t="s">
        <v>52829</v>
      </c>
      <c r="B23307" s="749" t="str">
        <f aca="false">C23307&amp;D23307&amp;E23307&amp;F23307&amp;G23307&amp;H23307</f>
        <v>PECA DE MACARAMDUBA DE 3"X3" PARA FIX.DAS PLACAS DE SINALIZACAO VERTICAL (1 OU 2 POSTES DE MADEIRA)</v>
      </c>
      <c r="C23307" s="749" t="s">
        <v>52830</v>
      </c>
      <c r="D23307" s="749" t="s">
        <v>52831</v>
      </c>
      <c r="I23307" s="749" t="s">
        <v>52</v>
      </c>
      <c r="J23307" s="749" t="n">
        <v>66.61</v>
      </c>
    </row>
    <row collapsed="false" customFormat="false" customHeight="true" hidden="true" ht="12.75" outlineLevel="0" r="23308">
      <c r="A23308" s="749" t="s">
        <v>52832</v>
      </c>
      <c r="B23308" s="749" t="str">
        <f aca="false">C23308&amp;D23308&amp;E23308&amp;F23308&amp;G23308&amp;H23308</f>
        <v>PECA DE MACARAMDUBA DE 3"X3" PARA FIX.DAS PLACAS DE SINALIZACAO VERTICAL (1 OU 2 POSTES DE MADEIRA)</v>
      </c>
      <c r="C23308" s="749" t="s">
        <v>52830</v>
      </c>
      <c r="D23308" s="749" t="s">
        <v>52831</v>
      </c>
      <c r="I23308" s="749" t="s">
        <v>52</v>
      </c>
      <c r="J23308" s="749" t="n">
        <v>66.4</v>
      </c>
    </row>
    <row collapsed="false" customFormat="false" customHeight="true" hidden="true" ht="12.75" outlineLevel="0" r="23309">
      <c r="A23309" s="749" t="s">
        <v>52833</v>
      </c>
      <c r="B23309" s="749" t="str">
        <f aca="false">C23309&amp;D23309&amp;E23309&amp;F23309&amp;G23309&amp;H23309</f>
        <v>FIXACAO DE PLACAS DE SINALIZACAO DE RODOVIAS C/PARAFUSO 5/16"X4",FIXADA EM 1 OU 2 POSTES,INCL.PINT.FORN.E COLOC.</v>
      </c>
      <c r="C23309" s="749" t="s">
        <v>52834</v>
      </c>
      <c r="D23309" s="749" t="s">
        <v>52835</v>
      </c>
      <c r="I23309" s="749" t="s">
        <v>52</v>
      </c>
      <c r="J23309" s="749" t="n">
        <v>32.26</v>
      </c>
    </row>
    <row collapsed="false" customFormat="false" customHeight="true" hidden="true" ht="12.75" outlineLevel="0" r="23310">
      <c r="A23310" s="749" t="s">
        <v>52836</v>
      </c>
      <c r="B23310" s="749" t="str">
        <f aca="false">C23310&amp;D23310&amp;E23310&amp;F23310&amp;G23310&amp;H23310</f>
        <v>FIXACAO DE PLACAS DE SINALIZACAO DE RODOVIAS C/PARAFUSO 5/16"X4",FIXADA EM 1 OU 2 POSTES,INCL.PINT.FORN.E COLOC.</v>
      </c>
      <c r="C23310" s="749" t="s">
        <v>52834</v>
      </c>
      <c r="D23310" s="749" t="s">
        <v>52835</v>
      </c>
      <c r="I23310" s="749" t="s">
        <v>52</v>
      </c>
      <c r="J23310" s="749" t="n">
        <v>30.49</v>
      </c>
    </row>
    <row collapsed="false" customFormat="false" customHeight="true" hidden="true" ht="12.75" outlineLevel="0" r="23311">
      <c r="A23311" s="749" t="s">
        <v>52837</v>
      </c>
      <c r="B23311" s="749" t="str">
        <f aca="false">C23311&amp;D23311&amp;E23311&amp;F23311&amp;G23311&amp;H23311</f>
        <v>REVESTIMENTOS PLACAS ACO P/SINALIZ.VERT.C/PELICULA REFL.GRAU TECNICO,GRAU ALTA INTENSIDADE/PELICULA P/LEGENDA.FORN.E APLIC.</v>
      </c>
      <c r="C23311" s="749" t="s">
        <v>52838</v>
      </c>
      <c r="D23311" s="749" t="s">
        <v>52839</v>
      </c>
      <c r="E23311" s="749" t="s">
        <v>52840</v>
      </c>
      <c r="I23311" s="749" t="s">
        <v>52</v>
      </c>
      <c r="J23311" s="749" t="n">
        <v>209.39</v>
      </c>
    </row>
    <row collapsed="false" customFormat="false" customHeight="true" hidden="true" ht="12.75" outlineLevel="0" r="23312">
      <c r="A23312" s="749" t="s">
        <v>52841</v>
      </c>
      <c r="B23312" s="749" t="str">
        <f aca="false">C23312&amp;D23312&amp;E23312&amp;F23312&amp;G23312&amp;H23312</f>
        <v>REVESTIMENTOS PLACAS ACO P/SINALIZ.VERT.C/PELICULA REFL.GRAU TECNICO,GRAU ALTA INTENSIDADE/PELICULA P/LEGENDA.FORN.E APLIC.</v>
      </c>
      <c r="C23312" s="749" t="s">
        <v>52838</v>
      </c>
      <c r="D23312" s="749" t="s">
        <v>52839</v>
      </c>
      <c r="E23312" s="749" t="s">
        <v>52840</v>
      </c>
      <c r="I23312" s="749" t="s">
        <v>52</v>
      </c>
      <c r="J23312" s="749" t="n">
        <v>203.68</v>
      </c>
    </row>
    <row collapsed="false" customFormat="false" customHeight="true" hidden="true" ht="12.75" outlineLevel="0" r="23313">
      <c r="A23313" s="749" t="s">
        <v>52842</v>
      </c>
      <c r="B23313" s="749" t="str">
        <f aca="false">C23313&amp;D23313&amp;E23313&amp;F23313&amp;G23313&amp;H23313</f>
        <v>REVESTIMENTOS PLACAS ACO P/SINALIZACAO VERT.C/PELICULA REFL.GRAU TECNICO,GRAU DIAMANTE/PELICULA P/LEGENDA.FORN.E APLIC.</v>
      </c>
      <c r="C23313" s="749" t="s">
        <v>52843</v>
      </c>
      <c r="D23313" s="749" t="s">
        <v>52844</v>
      </c>
      <c r="I23313" s="749" t="s">
        <v>52</v>
      </c>
      <c r="J23313" s="749" t="n">
        <v>215.06</v>
      </c>
    </row>
    <row collapsed="false" customFormat="false" customHeight="true" hidden="true" ht="12.75" outlineLevel="0" r="23314">
      <c r="A23314" s="749" t="s">
        <v>52845</v>
      </c>
      <c r="B23314" s="749" t="str">
        <f aca="false">C23314&amp;D23314&amp;E23314&amp;F23314&amp;G23314&amp;H23314</f>
        <v>REVESTIMENTOS PLACAS ACO P/SINALIZACAO VERT.C/PELICULA REFL.GRAU TECNICO,GRAU DIAMANTE/PELICULA P/LEGENDA.FORN.E APLIC.</v>
      </c>
      <c r="C23314" s="749" t="s">
        <v>52843</v>
      </c>
      <c r="D23314" s="749" t="s">
        <v>52844</v>
      </c>
      <c r="I23314" s="749" t="s">
        <v>52</v>
      </c>
      <c r="J23314" s="749" t="n">
        <v>209.35</v>
      </c>
    </row>
    <row collapsed="false" customFormat="false" customHeight="true" hidden="true" ht="12.75" outlineLevel="0" r="23315">
      <c r="A23315" s="749" t="s">
        <v>52846</v>
      </c>
      <c r="B23315" s="749" t="str">
        <f aca="false">C23315&amp;D23315&amp;E23315&amp;F23315&amp;G23315&amp;H23315</f>
        <v>FORMA DE MAD. P/MOLDAGEM</v>
      </c>
      <c r="C23315" s="749" t="s">
        <v>52847</v>
      </c>
      <c r="I23315" s="749" t="s">
        <v>52</v>
      </c>
      <c r="J23315" s="749" t="n">
        <v>73.3</v>
      </c>
    </row>
    <row collapsed="false" customFormat="false" customHeight="true" hidden="true" ht="12.75" outlineLevel="0" r="23316">
      <c r="A23316" s="749" t="s">
        <v>52848</v>
      </c>
      <c r="B23316" s="749" t="str">
        <f aca="false">C23316&amp;D23316&amp;E23316&amp;F23316&amp;G23316&amp;H23316</f>
        <v>FORMA DE MAD. P/MOLDAGEM</v>
      </c>
      <c r="C23316" s="749" t="s">
        <v>52847</v>
      </c>
      <c r="I23316" s="749" t="s">
        <v>52</v>
      </c>
      <c r="J23316" s="749" t="n">
        <v>66.58</v>
      </c>
    </row>
    <row collapsed="false" customFormat="false" customHeight="true" hidden="true" ht="12.75" outlineLevel="0" r="23317">
      <c r="A23317" s="749" t="s">
        <v>52849</v>
      </c>
      <c r="B23317" s="749" t="str">
        <f aca="false">C23317&amp;D23317&amp;E23317&amp;F23317&amp;G23317&amp;H23317</f>
        <v>VAC-ALL ASPIRADORA MEC.ARMAZENAGEM 8,6M3.</v>
      </c>
      <c r="C23317" s="749" t="s">
        <v>52850</v>
      </c>
      <c r="I23317" s="749" t="s">
        <v>30</v>
      </c>
      <c r="J23317" s="749" t="n">
        <v>955539.57</v>
      </c>
    </row>
    <row collapsed="false" customFormat="false" customHeight="true" hidden="true" ht="12.75" outlineLevel="0" r="23318">
      <c r="A23318" s="749" t="s">
        <v>52851</v>
      </c>
      <c r="B23318" s="749" t="str">
        <f aca="false">C23318&amp;D23318&amp;E23318&amp;F23318&amp;G23318&amp;H23318</f>
        <v>VAC-ALL ASPIRADORA MEC.ARMAZENAGEM 8,6M3.</v>
      </c>
      <c r="C23318" s="749" t="s">
        <v>52850</v>
      </c>
      <c r="I23318" s="749" t="s">
        <v>30</v>
      </c>
      <c r="J23318" s="749" t="n">
        <v>955539.57</v>
      </c>
    </row>
    <row collapsed="false" customFormat="false" customHeight="true" hidden="true" ht="12.75" outlineLevel="0" r="23319">
      <c r="A23319" s="749" t="s">
        <v>52852</v>
      </c>
      <c r="B23319" s="749" t="str">
        <f aca="false">C23319&amp;D23319&amp;E23319&amp;F23319&amp;G23319&amp;H23319</f>
        <v>WAGON DRILL.</v>
      </c>
      <c r="C23319" s="749" t="s">
        <v>52853</v>
      </c>
      <c r="I23319" s="749" t="s">
        <v>30</v>
      </c>
      <c r="J23319" s="749" t="n">
        <v>31450.99</v>
      </c>
    </row>
    <row collapsed="false" customFormat="false" customHeight="true" hidden="true" ht="12.75" outlineLevel="0" r="23320">
      <c r="A23320" s="749" t="s">
        <v>52854</v>
      </c>
      <c r="B23320" s="749" t="str">
        <f aca="false">C23320&amp;D23320&amp;E23320&amp;F23320&amp;G23320&amp;H23320</f>
        <v>WAGON DRILL.</v>
      </c>
      <c r="C23320" s="749" t="s">
        <v>52853</v>
      </c>
      <c r="I23320" s="749" t="s">
        <v>30</v>
      </c>
      <c r="J23320" s="749" t="n">
        <v>31450.99</v>
      </c>
    </row>
    <row collapsed="false" customFormat="false" customHeight="true" hidden="true" ht="12.75" outlineLevel="0" r="23321">
      <c r="A23321" s="749" t="s">
        <v>52855</v>
      </c>
      <c r="B23321" s="749" t="str">
        <f aca="false">C23321&amp;D23321&amp;E23321&amp;F23321&amp;G23321&amp;H23321</f>
        <v>USINA DE SOLOS CAPACIDADE 540T/H,MOTOR 100CV.</v>
      </c>
      <c r="C23321" s="749" t="s">
        <v>52856</v>
      </c>
      <c r="I23321" s="749" t="s">
        <v>30</v>
      </c>
      <c r="J23321" s="749" t="n">
        <v>847005.47</v>
      </c>
    </row>
    <row collapsed="false" customFormat="false" customHeight="true" hidden="true" ht="12.75" outlineLevel="0" r="23322">
      <c r="A23322" s="749" t="s">
        <v>52857</v>
      </c>
      <c r="B23322" s="749" t="str">
        <f aca="false">C23322&amp;D23322&amp;E23322&amp;F23322&amp;G23322&amp;H23322</f>
        <v>USINA DE SOLOS CAPACIDADE 540T/H,MOTOR 100CV.</v>
      </c>
      <c r="C23322" s="749" t="s">
        <v>52856</v>
      </c>
      <c r="I23322" s="749" t="s">
        <v>30</v>
      </c>
      <c r="J23322" s="749" t="n">
        <v>847005.47</v>
      </c>
    </row>
    <row collapsed="false" customFormat="false" customHeight="true" hidden="true" ht="12.75" outlineLevel="0" r="23323">
      <c r="A23323" s="749" t="s">
        <v>52858</v>
      </c>
      <c r="B23323" s="749" t="str">
        <f aca="false">C23323&amp;D23323&amp;E23323&amp;F23323&amp;G23323&amp;H23323</f>
        <v>ESCAVADEIRA DE ESTEIRA CLAM-SHELL,0,38M3.</v>
      </c>
      <c r="C23323" s="749" t="s">
        <v>52859</v>
      </c>
      <c r="I23323" s="749" t="s">
        <v>30</v>
      </c>
      <c r="J23323" s="749" t="n">
        <v>728999.26</v>
      </c>
    </row>
    <row collapsed="false" customFormat="false" customHeight="true" hidden="true" ht="12.75" outlineLevel="0" r="23324">
      <c r="A23324" s="749" t="s">
        <v>52860</v>
      </c>
      <c r="B23324" s="749" t="str">
        <f aca="false">C23324&amp;D23324&amp;E23324&amp;F23324&amp;G23324&amp;H23324</f>
        <v>ESCAVADEIRA DE ESTEIRA CLAM-SHELL,0,38M3.</v>
      </c>
      <c r="C23324" s="749" t="s">
        <v>52859</v>
      </c>
      <c r="I23324" s="749" t="s">
        <v>30</v>
      </c>
      <c r="J23324" s="749" t="n">
        <v>728999.26</v>
      </c>
    </row>
    <row collapsed="false" customFormat="false" customHeight="true" hidden="true" ht="12.75" outlineLevel="0" r="23325">
      <c r="A23325" s="749" t="s">
        <v>52861</v>
      </c>
      <c r="B23325" s="749" t="str">
        <f aca="false">C23325&amp;D23325&amp;E23325&amp;F23325&amp;G23325&amp;H23325</f>
        <v>ESCAVADEIRA DE ESTEIRA CLAM-SHELL, 0,57M3.</v>
      </c>
      <c r="C23325" s="749" t="s">
        <v>52862</v>
      </c>
      <c r="I23325" s="749" t="s">
        <v>30</v>
      </c>
      <c r="J23325" s="749" t="n">
        <v>728999.26</v>
      </c>
    </row>
    <row collapsed="false" customFormat="false" customHeight="true" hidden="true" ht="12.75" outlineLevel="0" r="23326">
      <c r="A23326" s="749" t="s">
        <v>52863</v>
      </c>
      <c r="B23326" s="749" t="str">
        <f aca="false">C23326&amp;D23326&amp;E23326&amp;F23326&amp;G23326&amp;H23326</f>
        <v>ESCAVADEIRA DE ESTEIRA CLAM-SHELL, 0,57M3.</v>
      </c>
      <c r="C23326" s="749" t="s">
        <v>52862</v>
      </c>
      <c r="I23326" s="749" t="s">
        <v>30</v>
      </c>
      <c r="J23326" s="749" t="n">
        <v>728999.26</v>
      </c>
    </row>
    <row collapsed="false" customFormat="false" customHeight="true" hidden="true" ht="12.75" outlineLevel="0" r="23327">
      <c r="A23327" s="749" t="s">
        <v>52864</v>
      </c>
      <c r="B23327" s="749" t="str">
        <f aca="false">C23327&amp;D23327&amp;E23327&amp;F23327&amp;G23327&amp;H23327</f>
        <v>ESCAVADEIRA DE ESTEIRA DRAGLINE, 0,76M3.</v>
      </c>
      <c r="C23327" s="749" t="s">
        <v>52865</v>
      </c>
      <c r="I23327" s="749" t="s">
        <v>30</v>
      </c>
      <c r="J23327" s="749" t="n">
        <v>923398.67</v>
      </c>
    </row>
    <row collapsed="false" customFormat="false" customHeight="true" hidden="true" ht="12.75" outlineLevel="0" r="23328">
      <c r="A23328" s="749" t="s">
        <v>52866</v>
      </c>
      <c r="B23328" s="749" t="str">
        <f aca="false">C23328&amp;D23328&amp;E23328&amp;F23328&amp;G23328&amp;H23328</f>
        <v>ESCAVADEIRA DE ESTEIRA DRAGLINE, 0,76M3.</v>
      </c>
      <c r="C23328" s="749" t="s">
        <v>52865</v>
      </c>
      <c r="I23328" s="749" t="s">
        <v>30</v>
      </c>
      <c r="J23328" s="749" t="n">
        <v>923398.67</v>
      </c>
    </row>
    <row collapsed="false" customFormat="false" customHeight="true" hidden="true" ht="12.75" outlineLevel="0" r="23329">
      <c r="A23329" s="749" t="s">
        <v>52867</v>
      </c>
      <c r="B23329" s="749" t="str">
        <f aca="false">C23329&amp;D23329&amp;E23329&amp;F23329&amp;G23329&amp;H23329</f>
        <v>ARRUELA BORR.P/FLANGE 350MM.</v>
      </c>
      <c r="C23329" s="749" t="s">
        <v>52868</v>
      </c>
      <c r="I23329" s="749" t="s">
        <v>30</v>
      </c>
      <c r="J23329" s="749" t="n">
        <v>24.53</v>
      </c>
    </row>
    <row collapsed="false" customFormat="false" customHeight="true" hidden="true" ht="12.75" outlineLevel="0" r="23330">
      <c r="A23330" s="749" t="s">
        <v>52869</v>
      </c>
      <c r="B23330" s="749" t="str">
        <f aca="false">C23330&amp;D23330&amp;E23330&amp;F23330&amp;G23330&amp;H23330</f>
        <v>ARRUELA BORR.P/FLANGE 350MM.</v>
      </c>
      <c r="C23330" s="749" t="s">
        <v>52868</v>
      </c>
      <c r="I23330" s="749" t="s">
        <v>30</v>
      </c>
      <c r="J23330" s="749" t="n">
        <v>24.53</v>
      </c>
    </row>
    <row collapsed="false" customFormat="false" customHeight="true" hidden="true" ht="12.75" outlineLevel="0" r="23331">
      <c r="A23331" s="749" t="s">
        <v>52870</v>
      </c>
      <c r="B23331" s="749" t="str">
        <f aca="false">C23331&amp;D23331&amp;E23331&amp;F23331&amp;G23331&amp;H23331</f>
        <v>ARRUELA BORR.P/FLANGE 400MM.</v>
      </c>
      <c r="C23331" s="749" t="s">
        <v>52871</v>
      </c>
      <c r="I23331" s="749" t="s">
        <v>30</v>
      </c>
      <c r="J23331" s="749" t="n">
        <v>26.95</v>
      </c>
    </row>
    <row collapsed="false" customFormat="false" customHeight="true" hidden="true" ht="12.75" outlineLevel="0" r="23332">
      <c r="A23332" s="749" t="s">
        <v>52872</v>
      </c>
      <c r="B23332" s="749" t="str">
        <f aca="false">C23332&amp;D23332&amp;E23332&amp;F23332&amp;G23332&amp;H23332</f>
        <v>ARRUELA BORR.P/FLANGE 400MM.</v>
      </c>
      <c r="C23332" s="749" t="s">
        <v>52871</v>
      </c>
      <c r="I23332" s="749" t="s">
        <v>30</v>
      </c>
      <c r="J23332" s="749" t="n">
        <v>26.95</v>
      </c>
    </row>
    <row collapsed="false" customFormat="false" customHeight="true" hidden="true" ht="12.75" outlineLevel="0" r="23333">
      <c r="A23333" s="749" t="s">
        <v>52873</v>
      </c>
      <c r="B23333" s="749" t="str">
        <f aca="false">C23333&amp;D23333&amp;E23333&amp;F23333&amp;G23333&amp;H23333</f>
        <v>ARRUELA BORR.P/FLANGE 500MM.</v>
      </c>
      <c r="C23333" s="749" t="s">
        <v>52874</v>
      </c>
      <c r="I23333" s="749" t="s">
        <v>30</v>
      </c>
      <c r="J23333" s="749" t="n">
        <v>28.09</v>
      </c>
    </row>
    <row collapsed="false" customFormat="false" customHeight="true" hidden="true" ht="12.75" outlineLevel="0" r="23334">
      <c r="A23334" s="749" t="s">
        <v>52875</v>
      </c>
      <c r="B23334" s="749" t="str">
        <f aca="false">C23334&amp;D23334&amp;E23334&amp;F23334&amp;G23334&amp;H23334</f>
        <v>ARRUELA BORR.P/FLANGE 500MM.</v>
      </c>
      <c r="C23334" s="749" t="s">
        <v>52874</v>
      </c>
      <c r="I23334" s="749" t="s">
        <v>30</v>
      </c>
      <c r="J23334" s="749" t="n">
        <v>28.09</v>
      </c>
    </row>
    <row collapsed="false" customFormat="false" customHeight="true" hidden="true" ht="12.75" outlineLevel="0" r="23335">
      <c r="A23335" s="749" t="s">
        <v>52876</v>
      </c>
      <c r="B23335" s="749" t="str">
        <f aca="false">C23335&amp;D23335&amp;E23335&amp;F23335&amp;G23335&amp;H23335</f>
        <v>ARRUELA BORR.P/FLANGE 600MM.</v>
      </c>
      <c r="C23335" s="749" t="s">
        <v>52877</v>
      </c>
      <c r="I23335" s="749" t="s">
        <v>30</v>
      </c>
      <c r="J23335" s="749" t="n">
        <v>32.2</v>
      </c>
    </row>
    <row collapsed="false" customFormat="false" customHeight="true" hidden="true" ht="12.75" outlineLevel="0" r="23336">
      <c r="A23336" s="749" t="s">
        <v>52878</v>
      </c>
      <c r="B23336" s="749" t="str">
        <f aca="false">C23336&amp;D23336&amp;E23336&amp;F23336&amp;G23336&amp;H23336</f>
        <v>ARRUELA BORR.P/FLANGE 600MM.</v>
      </c>
      <c r="C23336" s="749" t="s">
        <v>52877</v>
      </c>
      <c r="I23336" s="749" t="s">
        <v>30</v>
      </c>
      <c r="J23336" s="749" t="n">
        <v>32.2</v>
      </c>
    </row>
    <row collapsed="false" customFormat="false" customHeight="true" hidden="true" ht="12.75" outlineLevel="0" r="23337">
      <c r="A23337" s="749" t="s">
        <v>52879</v>
      </c>
      <c r="B23337" s="749" t="str">
        <f aca="false">C23337&amp;D23337&amp;E23337&amp;F23337&amp;G23337&amp;H23337</f>
        <v>ARRUELA BORR.P/FLANGE 700MM.</v>
      </c>
      <c r="C23337" s="749" t="s">
        <v>52880</v>
      </c>
      <c r="I23337" s="749" t="s">
        <v>30</v>
      </c>
      <c r="J23337" s="749" t="n">
        <v>32.87</v>
      </c>
    </row>
    <row collapsed="false" customFormat="false" customHeight="true" hidden="true" ht="12.75" outlineLevel="0" r="23338">
      <c r="A23338" s="749" t="s">
        <v>52881</v>
      </c>
      <c r="B23338" s="749" t="str">
        <f aca="false">C23338&amp;D23338&amp;E23338&amp;F23338&amp;G23338&amp;H23338</f>
        <v>ARRUELA BORR.P/FLANGE 700MM.</v>
      </c>
      <c r="C23338" s="749" t="s">
        <v>52880</v>
      </c>
      <c r="I23338" s="749" t="s">
        <v>30</v>
      </c>
      <c r="J23338" s="749" t="n">
        <v>32.87</v>
      </c>
    </row>
    <row collapsed="false" customFormat="false" customHeight="true" hidden="true" ht="12.75" outlineLevel="0" r="23339">
      <c r="A23339" s="749" t="s">
        <v>52882</v>
      </c>
      <c r="B23339" s="749" t="str">
        <f aca="false">C23339&amp;D23339&amp;E23339&amp;F23339&amp;G23339&amp;H23339</f>
        <v>ARRUELA BORR.P/FLANGE 800MM.</v>
      </c>
      <c r="C23339" s="749" t="s">
        <v>52883</v>
      </c>
      <c r="I23339" s="749" t="s">
        <v>30</v>
      </c>
      <c r="J23339" s="749" t="n">
        <v>39.52</v>
      </c>
    </row>
    <row collapsed="false" customFormat="false" customHeight="true" hidden="true" ht="12.75" outlineLevel="0" r="23340">
      <c r="A23340" s="749" t="s">
        <v>52884</v>
      </c>
      <c r="B23340" s="749" t="str">
        <f aca="false">C23340&amp;D23340&amp;E23340&amp;F23340&amp;G23340&amp;H23340</f>
        <v>ARRUELA BORR.P/FLANGE 800MM.</v>
      </c>
      <c r="C23340" s="749" t="s">
        <v>52883</v>
      </c>
      <c r="I23340" s="749" t="s">
        <v>30</v>
      </c>
      <c r="J23340" s="749" t="n">
        <v>39.52</v>
      </c>
    </row>
    <row collapsed="false" customFormat="false" customHeight="true" hidden="true" ht="12.75" outlineLevel="0" r="23341">
      <c r="A23341" s="749" t="s">
        <v>52885</v>
      </c>
      <c r="B23341" s="749" t="str">
        <f aca="false">C23341&amp;D23341&amp;E23341&amp;F23341&amp;G23341&amp;H23341</f>
        <v>ARRUELA BORR.P/FLANGE 900MM.</v>
      </c>
      <c r="C23341" s="749" t="s">
        <v>52886</v>
      </c>
      <c r="I23341" s="749" t="s">
        <v>30</v>
      </c>
      <c r="J23341" s="749" t="n">
        <v>43.06</v>
      </c>
    </row>
    <row collapsed="false" customFormat="false" customHeight="true" hidden="true" ht="12.75" outlineLevel="0" r="23342">
      <c r="A23342" s="749" t="s">
        <v>52887</v>
      </c>
      <c r="B23342" s="749" t="str">
        <f aca="false">C23342&amp;D23342&amp;E23342&amp;F23342&amp;G23342&amp;H23342</f>
        <v>ARRUELA BORR.P/FLANGE 900MM.</v>
      </c>
      <c r="C23342" s="749" t="s">
        <v>52886</v>
      </c>
      <c r="I23342" s="749" t="s">
        <v>30</v>
      </c>
      <c r="J23342" s="749" t="n">
        <v>43.06</v>
      </c>
    </row>
    <row collapsed="false" customFormat="false" customHeight="true" hidden="true" ht="12.75" outlineLevel="0" r="23343">
      <c r="A23343" s="749" t="s">
        <v>52888</v>
      </c>
      <c r="B23343" s="749" t="str">
        <f aca="false">C23343&amp;D23343&amp;E23343&amp;F23343&amp;G23343&amp;H23343</f>
        <v>ARRUELA BORR.P/FLANGE 1000MM.</v>
      </c>
      <c r="C23343" s="749" t="s">
        <v>52889</v>
      </c>
      <c r="I23343" s="749" t="s">
        <v>30</v>
      </c>
      <c r="J23343" s="749" t="n">
        <v>50.76</v>
      </c>
    </row>
    <row collapsed="false" customFormat="false" customHeight="true" hidden="true" ht="12.75" outlineLevel="0" r="23344">
      <c r="A23344" s="749" t="s">
        <v>52890</v>
      </c>
      <c r="B23344" s="749" t="str">
        <f aca="false">C23344&amp;D23344&amp;E23344&amp;F23344&amp;G23344&amp;H23344</f>
        <v>ARRUELA BORR.P/FLANGE 1000MM.</v>
      </c>
      <c r="C23344" s="749" t="s">
        <v>52889</v>
      </c>
      <c r="I23344" s="749" t="s">
        <v>30</v>
      </c>
      <c r="J23344" s="749" t="n">
        <v>50.76</v>
      </c>
    </row>
    <row collapsed="false" customFormat="false" customHeight="true" hidden="true" ht="12.75" outlineLevel="0" r="23345">
      <c r="A23345" s="749" t="s">
        <v>52891</v>
      </c>
      <c r="B23345" s="749" t="str">
        <f aca="false">C23345&amp;D23345&amp;E23345&amp;F23345&amp;G23345&amp;H23345</f>
        <v>ARRUELA BORR.P/FLANGE 1200MM.</v>
      </c>
      <c r="C23345" s="749" t="s">
        <v>52892</v>
      </c>
      <c r="I23345" s="749" t="s">
        <v>30</v>
      </c>
      <c r="J23345" s="749" t="n">
        <v>56.38</v>
      </c>
    </row>
    <row collapsed="false" customFormat="false" customHeight="true" hidden="true" ht="12.75" outlineLevel="0" r="23346">
      <c r="A23346" s="749" t="s">
        <v>52893</v>
      </c>
      <c r="B23346" s="749" t="str">
        <f aca="false">C23346&amp;D23346&amp;E23346&amp;F23346&amp;G23346&amp;H23346</f>
        <v>ARRUELA BORR.P/FLANGE 1200MM.</v>
      </c>
      <c r="C23346" s="749" t="s">
        <v>52892</v>
      </c>
      <c r="I23346" s="749" t="s">
        <v>30</v>
      </c>
      <c r="J23346" s="749" t="n">
        <v>56.38</v>
      </c>
    </row>
    <row collapsed="false" customFormat="false" customHeight="true" hidden="true" ht="12.75" outlineLevel="0" r="23347">
      <c r="A23347" s="749" t="s">
        <v>52894</v>
      </c>
      <c r="B23347" s="749" t="str">
        <f aca="false">C23347&amp;D23347&amp;E23347&amp;F23347&amp;G23347&amp;H23347</f>
        <v>PARAFUSO P/FLANGE 24X100MM.</v>
      </c>
      <c r="C23347" s="749" t="s">
        <v>52895</v>
      </c>
      <c r="I23347" s="749" t="s">
        <v>30</v>
      </c>
      <c r="J23347" s="749" t="n">
        <v>6.92</v>
      </c>
    </row>
    <row collapsed="false" customFormat="false" customHeight="true" hidden="true" ht="12.75" outlineLevel="0" r="23348">
      <c r="A23348" s="749" t="s">
        <v>52896</v>
      </c>
      <c r="B23348" s="749" t="str">
        <f aca="false">C23348&amp;D23348&amp;E23348&amp;F23348&amp;G23348&amp;H23348</f>
        <v>PARAFUSO P/FLANGE 24X100MM.</v>
      </c>
      <c r="C23348" s="749" t="s">
        <v>52895</v>
      </c>
      <c r="I23348" s="749" t="s">
        <v>30</v>
      </c>
      <c r="J23348" s="749" t="n">
        <v>6.92</v>
      </c>
    </row>
    <row collapsed="false" customFormat="false" customHeight="true" hidden="true" ht="12.75" outlineLevel="0" r="23349">
      <c r="A23349" s="749" t="s">
        <v>52897</v>
      </c>
      <c r="B23349" s="749" t="str">
        <f aca="false">C23349&amp;D23349&amp;E23349&amp;F23349&amp;G23349&amp;H23349</f>
        <v>PARAFUSO P/FLANGE 27X120MM.</v>
      </c>
      <c r="C23349" s="749" t="s">
        <v>52898</v>
      </c>
      <c r="I23349" s="749" t="s">
        <v>30</v>
      </c>
      <c r="J23349" s="749" t="n">
        <v>9.4</v>
      </c>
    </row>
    <row collapsed="false" customFormat="false" customHeight="true" hidden="true" ht="12.75" outlineLevel="0" r="23350">
      <c r="A23350" s="749" t="s">
        <v>52899</v>
      </c>
      <c r="B23350" s="749" t="str">
        <f aca="false">C23350&amp;D23350&amp;E23350&amp;F23350&amp;G23350&amp;H23350</f>
        <v>PARAFUSO P/FLANGE 27X120MM.</v>
      </c>
      <c r="C23350" s="749" t="s">
        <v>52898</v>
      </c>
      <c r="I23350" s="749" t="s">
        <v>30</v>
      </c>
      <c r="J23350" s="749" t="n">
        <v>9.4</v>
      </c>
    </row>
    <row collapsed="false" customFormat="false" customHeight="true" hidden="true" ht="12.75" outlineLevel="0" r="23351">
      <c r="A23351" s="749" t="s">
        <v>52900</v>
      </c>
      <c r="B23351" s="749" t="str">
        <f aca="false">C23351&amp;D23351&amp;E23351&amp;F23351&amp;G23351&amp;H23351</f>
        <v>PARAFUSO P/FLANGE 30X130MM.</v>
      </c>
      <c r="C23351" s="749" t="s">
        <v>52901</v>
      </c>
      <c r="I23351" s="749" t="s">
        <v>30</v>
      </c>
      <c r="J23351" s="749" t="n">
        <v>21.29</v>
      </c>
    </row>
    <row collapsed="false" customFormat="false" customHeight="true" hidden="true" ht="12.75" outlineLevel="0" r="23352">
      <c r="A23352" s="749" t="s">
        <v>52902</v>
      </c>
      <c r="B23352" s="749" t="str">
        <f aca="false">C23352&amp;D23352&amp;E23352&amp;F23352&amp;G23352&amp;H23352</f>
        <v>PARAFUSO P/FLANGE 30X130MM.</v>
      </c>
      <c r="C23352" s="749" t="s">
        <v>52901</v>
      </c>
      <c r="I23352" s="749" t="s">
        <v>30</v>
      </c>
      <c r="J23352" s="749" t="n">
        <v>21.29</v>
      </c>
    </row>
    <row collapsed="false" customFormat="false" customHeight="true" hidden="true" ht="12.75" outlineLevel="0" r="23353">
      <c r="A23353" s="749" t="s">
        <v>52903</v>
      </c>
      <c r="B23353" s="749" t="str">
        <f aca="false">C23353&amp;D23353&amp;E23353&amp;F23353&amp;G23353&amp;H23353</f>
        <v>PARAFUSO P/FLANGE 33X130MM.</v>
      </c>
      <c r="C23353" s="749" t="s">
        <v>52904</v>
      </c>
      <c r="I23353" s="749" t="s">
        <v>30</v>
      </c>
      <c r="J23353" s="749" t="n">
        <v>24.81</v>
      </c>
    </row>
    <row collapsed="false" customFormat="false" customHeight="true" hidden="true" ht="12.75" outlineLevel="0" r="23354">
      <c r="A23354" s="749" t="s">
        <v>52905</v>
      </c>
      <c r="B23354" s="749" t="str">
        <f aca="false">C23354&amp;D23354&amp;E23354&amp;F23354&amp;G23354&amp;H23354</f>
        <v>PARAFUSO P/FLANGE 33X130MM.</v>
      </c>
      <c r="C23354" s="749" t="s">
        <v>52904</v>
      </c>
      <c r="I23354" s="749" t="s">
        <v>30</v>
      </c>
      <c r="J23354" s="749" t="n">
        <v>24.81</v>
      </c>
    </row>
    <row collapsed="false" customFormat="false" customHeight="true" hidden="true" ht="12.75" outlineLevel="0" r="23355">
      <c r="A23355" s="749" t="s">
        <v>52906</v>
      </c>
      <c r="B23355" s="749" t="str">
        <f aca="false">C23355&amp;D23355&amp;E23355&amp;F23355&amp;G23355&amp;H23355</f>
        <v>PARAFUSO P/FLANGE 36X140MM.</v>
      </c>
      <c r="C23355" s="749" t="s">
        <v>52907</v>
      </c>
      <c r="I23355" s="749" t="s">
        <v>30</v>
      </c>
      <c r="J23355" s="749" t="n">
        <v>31.85</v>
      </c>
    </row>
    <row collapsed="false" customFormat="false" customHeight="true" hidden="true" ht="12.75" outlineLevel="0" r="23356">
      <c r="A23356" s="749" t="s">
        <v>52908</v>
      </c>
      <c r="B23356" s="749" t="str">
        <f aca="false">C23356&amp;D23356&amp;E23356&amp;F23356&amp;G23356&amp;H23356</f>
        <v>PARAFUSO P/FLANGE 36X140MM.</v>
      </c>
      <c r="C23356" s="749" t="s">
        <v>52907</v>
      </c>
      <c r="I23356" s="749" t="s">
        <v>30</v>
      </c>
      <c r="J23356" s="749" t="n">
        <v>31.85</v>
      </c>
    </row>
    <row collapsed="false" customFormat="false" customHeight="true" hidden="true" ht="12.75" outlineLevel="0" r="23357">
      <c r="A23357" s="749" t="s">
        <v>52909</v>
      </c>
      <c r="B23357" s="749" t="str">
        <f aca="false">C23357&amp;D23357&amp;E23357&amp;F23357&amp;G23357&amp;H23357</f>
        <v>PARAFUSO P/FLANGE 39X150MM.</v>
      </c>
      <c r="C23357" s="749" t="s">
        <v>52910</v>
      </c>
      <c r="I23357" s="749" t="s">
        <v>30</v>
      </c>
      <c r="J23357" s="749" t="n">
        <v>38.89</v>
      </c>
    </row>
    <row collapsed="false" customFormat="false" customHeight="true" hidden="true" ht="12.75" outlineLevel="0" r="23358">
      <c r="A23358" s="749" t="s">
        <v>52911</v>
      </c>
      <c r="B23358" s="749" t="str">
        <f aca="false">C23358&amp;D23358&amp;E23358&amp;F23358&amp;G23358&amp;H23358</f>
        <v>PARAFUSO P/FLANGE 39X150MM.</v>
      </c>
      <c r="C23358" s="749" t="s">
        <v>52910</v>
      </c>
      <c r="I23358" s="749" t="s">
        <v>30</v>
      </c>
      <c r="J23358" s="749" t="n">
        <v>38.89</v>
      </c>
    </row>
    <row collapsed="false" customFormat="false" customHeight="true" hidden="true" ht="12.75" outlineLevel="0" r="23359">
      <c r="A23359" s="749" t="s">
        <v>52912</v>
      </c>
      <c r="B23359" s="749" t="str">
        <f aca="false">C23359&amp;D23359&amp;E23359&amp;F23359&amp;G23359&amp;H23359</f>
        <v>PARAFUSO P/FLANGE 45X180MM.</v>
      </c>
      <c r="C23359" s="749" t="s">
        <v>52913</v>
      </c>
      <c r="I23359" s="749" t="s">
        <v>30</v>
      </c>
      <c r="J23359" s="749" t="n">
        <v>67.16</v>
      </c>
    </row>
    <row collapsed="false" customFormat="false" customHeight="true" hidden="true" ht="12.75" outlineLevel="0" r="23360">
      <c r="A23360" s="749" t="s">
        <v>52914</v>
      </c>
      <c r="B23360" s="749" t="str">
        <f aca="false">C23360&amp;D23360&amp;E23360&amp;F23360&amp;G23360&amp;H23360</f>
        <v>PARAFUSO P/FLANGE 45X180MM.</v>
      </c>
      <c r="C23360" s="749" t="s">
        <v>52913</v>
      </c>
      <c r="I23360" s="749" t="s">
        <v>30</v>
      </c>
      <c r="J23360" s="749" t="n">
        <v>67.16</v>
      </c>
    </row>
    <row collapsed="false" customFormat="false" customHeight="true" hidden="true" ht="12.75" outlineLevel="0" r="23361">
      <c r="A23361" s="749" t="s">
        <v>52915</v>
      </c>
      <c r="B23361" s="749" t="str">
        <f aca="false">C23361&amp;D23361&amp;E23361&amp;F23361&amp;G23361&amp;H23361</f>
        <v>ARRUELA BORRACHA PARA FLANGE 450MM</v>
      </c>
      <c r="C23361" s="749" t="s">
        <v>52916</v>
      </c>
      <c r="I23361" s="749" t="s">
        <v>30</v>
      </c>
      <c r="J23361" s="749" t="n">
        <v>27.51</v>
      </c>
    </row>
    <row collapsed="false" customFormat="false" customHeight="true" hidden="true" ht="12.75" outlineLevel="0" r="23362">
      <c r="A23362" s="749" t="s">
        <v>52917</v>
      </c>
      <c r="B23362" s="749" t="str">
        <f aca="false">C23362&amp;D23362&amp;E23362&amp;F23362&amp;G23362&amp;H23362</f>
        <v>ARRUELA BORRACHA PARA FLANGE 450MM</v>
      </c>
      <c r="C23362" s="749" t="s">
        <v>52916</v>
      </c>
      <c r="I23362" s="749" t="s">
        <v>30</v>
      </c>
      <c r="J23362" s="749" t="n">
        <v>27.51</v>
      </c>
    </row>
    <row collapsed="false" customFormat="false" customHeight="true" hidden="true" ht="12.75" outlineLevel="0" r="23363">
      <c r="A23363" s="749" t="s">
        <v>52918</v>
      </c>
      <c r="B23363" s="749" t="str">
        <f aca="false">C23363&amp;D23363&amp;E23363&amp;F23363&amp;G23363&amp;H23363</f>
        <v>ARRUELA DE BORRACHA PARA FLANGE 1400MM</v>
      </c>
      <c r="C23363" s="749" t="s">
        <v>52919</v>
      </c>
      <c r="I23363" s="749" t="s">
        <v>30</v>
      </c>
      <c r="J23363" s="749" t="n">
        <v>62.58</v>
      </c>
    </row>
    <row collapsed="false" customFormat="false" customHeight="true" hidden="true" ht="12.75" outlineLevel="0" r="23364">
      <c r="A23364" s="749" t="s">
        <v>52920</v>
      </c>
      <c r="B23364" s="749" t="str">
        <f aca="false">C23364&amp;D23364&amp;E23364&amp;F23364&amp;G23364&amp;H23364</f>
        <v>ARRUELA DE BORRACHA PARA FLANGE 1400MM</v>
      </c>
      <c r="C23364" s="749" t="s">
        <v>52919</v>
      </c>
      <c r="I23364" s="749" t="s">
        <v>30</v>
      </c>
      <c r="J23364" s="749" t="n">
        <v>62.58</v>
      </c>
    </row>
    <row collapsed="false" customFormat="false" customHeight="true" hidden="true" ht="12.75" outlineLevel="0" r="23365">
      <c r="A23365" s="749" t="s">
        <v>52921</v>
      </c>
      <c r="B23365" s="749" t="str">
        <f aca="false">C23365&amp;D23365&amp;E23365&amp;F23365&amp;G23365&amp;H23365</f>
        <v>ARRUELA DE BORRACHA PARA FLANGE 1500MM</v>
      </c>
      <c r="C23365" s="749" t="s">
        <v>52922</v>
      </c>
      <c r="I23365" s="749" t="s">
        <v>30</v>
      </c>
      <c r="J23365" s="749" t="n">
        <v>69.46</v>
      </c>
    </row>
    <row collapsed="false" customFormat="false" customHeight="true" hidden="true" ht="12.75" outlineLevel="0" r="23366">
      <c r="A23366" s="749" t="s">
        <v>52923</v>
      </c>
      <c r="B23366" s="749" t="str">
        <f aca="false">C23366&amp;D23366&amp;E23366&amp;F23366&amp;G23366&amp;H23366</f>
        <v>ARRUELA DE BORRACHA PARA FLANGE 1500MM</v>
      </c>
      <c r="C23366" s="749" t="s">
        <v>52922</v>
      </c>
      <c r="I23366" s="749" t="s">
        <v>30</v>
      </c>
      <c r="J23366" s="749" t="n">
        <v>69.46</v>
      </c>
    </row>
    <row collapsed="false" customFormat="false" customHeight="true" hidden="true" ht="12.75" outlineLevel="0" r="23367">
      <c r="A23367" s="749" t="s">
        <v>52924</v>
      </c>
      <c r="B23367" s="749" t="str">
        <f aca="false">C23367&amp;D23367&amp;E23367&amp;F23367&amp;G23367&amp;H23367</f>
        <v>DESGASTE DE DENTES E PORTA DENTES</v>
      </c>
      <c r="C23367" s="749" t="s">
        <v>52925</v>
      </c>
      <c r="I23367" s="749" t="s">
        <v>30</v>
      </c>
      <c r="J23367" s="749" t="n">
        <v>3.77</v>
      </c>
    </row>
    <row collapsed="false" customFormat="false" customHeight="true" hidden="true" ht="12.75" outlineLevel="0" r="23368">
      <c r="A23368" s="749" t="s">
        <v>52926</v>
      </c>
      <c r="B23368" s="749" t="str">
        <f aca="false">C23368&amp;D23368&amp;E23368&amp;F23368&amp;G23368&amp;H23368</f>
        <v>DESGASTE DE DENTES E PORTA DENTES</v>
      </c>
      <c r="C23368" s="749" t="s">
        <v>52925</v>
      </c>
      <c r="I23368" s="749" t="s">
        <v>30</v>
      </c>
      <c r="J23368" s="749" t="n">
        <v>3.77</v>
      </c>
    </row>
    <row collapsed="false" customFormat="false" customHeight="true" hidden="true" ht="12.75" outlineLevel="0" r="23369">
      <c r="A23369" s="749" t="s">
        <v>52927</v>
      </c>
      <c r="B23369" s="749" t="str">
        <f aca="false">C23369&amp;D23369&amp;E23369&amp;F23369&amp;G23369&amp;H23369</f>
        <v>TELA DE ARAME GALVANIZADO,REVESTIDO EM PVC,FIO Nº 12 DE 75MM</v>
      </c>
      <c r="C23369" s="749" t="s">
        <v>52928</v>
      </c>
      <c r="I23369" s="749" t="s">
        <v>52</v>
      </c>
      <c r="J23369" s="749" t="n">
        <v>20.85</v>
      </c>
    </row>
    <row collapsed="false" customFormat="false" customHeight="true" hidden="true" ht="12.75" outlineLevel="0" r="23370">
      <c r="A23370" s="749" t="s">
        <v>52929</v>
      </c>
      <c r="B23370" s="749" t="str">
        <f aca="false">C23370&amp;D23370&amp;E23370&amp;F23370&amp;G23370&amp;H23370</f>
        <v>TELA DE ARAME GALVANIZADO,REVESTIDO EM PVC,FIO Nº 12 DE 75MM</v>
      </c>
      <c r="C23370" s="749" t="s">
        <v>52928</v>
      </c>
      <c r="I23370" s="749" t="s">
        <v>52</v>
      </c>
      <c r="J23370" s="749" t="n">
        <v>20.85</v>
      </c>
    </row>
    <row collapsed="false" customFormat="false" customHeight="true" hidden="true" ht="12.75" outlineLevel="0" r="23371">
      <c r="A23371" s="749" t="s">
        <v>52930</v>
      </c>
      <c r="B23371" s="749" t="str">
        <f aca="false">C23371&amp;D23371&amp;E23371&amp;F23371&amp;G23371&amp;H23371</f>
        <v>PINUS EM PECAS DE 3,75 X 22,50CM (1.1/2"X9")</v>
      </c>
      <c r="C23371" s="749" t="s">
        <v>52931</v>
      </c>
      <c r="I23371" s="749" t="s">
        <v>236</v>
      </c>
      <c r="J23371" s="749" t="n">
        <v>7.03</v>
      </c>
    </row>
    <row collapsed="false" customFormat="false" customHeight="true" hidden="true" ht="12.75" outlineLevel="0" r="23372">
      <c r="A23372" s="749" t="s">
        <v>52932</v>
      </c>
      <c r="B23372" s="749" t="str">
        <f aca="false">C23372&amp;D23372&amp;E23372&amp;F23372&amp;G23372&amp;H23372</f>
        <v>PINUS EM PECAS DE 3,75 X 22,50CM (1.1/2"X9")</v>
      </c>
      <c r="C23372" s="749" t="s">
        <v>52931</v>
      </c>
      <c r="I23372" s="749" t="s">
        <v>236</v>
      </c>
      <c r="J23372" s="749" t="n">
        <v>7.03</v>
      </c>
    </row>
    <row collapsed="false" customFormat="false" customHeight="true" hidden="true" ht="12.75" outlineLevel="0" r="23373">
      <c r="A23373" s="749" t="s">
        <v>52933</v>
      </c>
      <c r="B23373" s="749" t="str">
        <f aca="false">C23373&amp;D23373&amp;E23373&amp;F23373&amp;G23373&amp;H23373</f>
        <v>PINUS EM PECAS DE 7,50 X 11,25CM (3"X4.1/2")</v>
      </c>
      <c r="C23373" s="749" t="s">
        <v>52934</v>
      </c>
      <c r="I23373" s="749" t="s">
        <v>236</v>
      </c>
      <c r="J23373" s="749" t="n">
        <v>5.13</v>
      </c>
    </row>
    <row collapsed="false" customFormat="false" customHeight="true" hidden="true" ht="12.75" outlineLevel="0" r="23374">
      <c r="A23374" s="749" t="s">
        <v>52935</v>
      </c>
      <c r="B23374" s="749" t="str">
        <f aca="false">C23374&amp;D23374&amp;E23374&amp;F23374&amp;G23374&amp;H23374</f>
        <v>PINUS EM PECAS DE 7,50 X 11,25CM (3"X4.1/2")</v>
      </c>
      <c r="C23374" s="749" t="s">
        <v>52934</v>
      </c>
      <c r="I23374" s="749" t="s">
        <v>236</v>
      </c>
      <c r="J23374" s="749" t="n">
        <v>5.13</v>
      </c>
    </row>
    <row collapsed="false" customFormat="false" customHeight="true" hidden="true" ht="12.75" outlineLevel="0" r="23375">
      <c r="A23375" s="749" t="s">
        <v>52936</v>
      </c>
      <c r="B23375" s="749" t="str">
        <f aca="false">C23375&amp;D23375&amp;E23375&amp;F23375&amp;G23375&amp;H23375</f>
        <v>PINUS EM PECAS DE 7,50 X 15,00CM (3"X6")</v>
      </c>
      <c r="C23375" s="749" t="s">
        <v>52937</v>
      </c>
      <c r="I23375" s="749" t="s">
        <v>236</v>
      </c>
      <c r="J23375" s="749" t="n">
        <v>8.55</v>
      </c>
    </row>
    <row collapsed="false" customFormat="false" customHeight="true" hidden="true" ht="12.75" outlineLevel="0" r="23376">
      <c r="A23376" s="749" t="s">
        <v>52938</v>
      </c>
      <c r="B23376" s="749" t="str">
        <f aca="false">C23376&amp;D23376&amp;E23376&amp;F23376&amp;G23376&amp;H23376</f>
        <v>PINUS EM PECAS DE 7,50 X 15,00CM (3"X6")</v>
      </c>
      <c r="C23376" s="749" t="s">
        <v>52937</v>
      </c>
      <c r="I23376" s="749" t="s">
        <v>236</v>
      </c>
      <c r="J23376" s="749" t="n">
        <v>8.55</v>
      </c>
    </row>
    <row collapsed="false" customFormat="false" customHeight="true" hidden="true" ht="12.75" outlineLevel="0" r="23377">
      <c r="A23377" s="749" t="s">
        <v>52939</v>
      </c>
      <c r="B23377" s="749" t="str">
        <f aca="false">C23377&amp;D23377&amp;E23377&amp;F23377&amp;G23377&amp;H23377</f>
        <v>PINUS EM PECAS DE 7,50 X 22,50CM (3"X9")</v>
      </c>
      <c r="C23377" s="749" t="s">
        <v>52940</v>
      </c>
      <c r="I23377" s="749" t="s">
        <v>236</v>
      </c>
      <c r="J23377" s="749" t="n">
        <v>10.83</v>
      </c>
    </row>
    <row collapsed="false" customFormat="false" customHeight="true" hidden="true" ht="12.75" outlineLevel="0" r="23378">
      <c r="A23378" s="749" t="s">
        <v>52941</v>
      </c>
      <c r="B23378" s="749" t="str">
        <f aca="false">C23378&amp;D23378&amp;E23378&amp;F23378&amp;G23378&amp;H23378</f>
        <v>PINUS EM PECAS DE 7,50 X 22,50CM (3"X9")</v>
      </c>
      <c r="C23378" s="749" t="s">
        <v>52940</v>
      </c>
      <c r="I23378" s="749" t="s">
        <v>236</v>
      </c>
      <c r="J23378" s="749" t="n">
        <v>10.83</v>
      </c>
    </row>
    <row collapsed="false" customFormat="false" customHeight="true" hidden="true" ht="12.75" outlineLevel="0" r="23379">
      <c r="A23379" s="749" t="s">
        <v>52942</v>
      </c>
      <c r="B23379" s="749" t="str">
        <f aca="false">C23379&amp;D23379&amp;E23379&amp;F23379&amp;G23379&amp;H23379</f>
        <v>PINUS EM PECAS DE 2,50X22,50CM, (1"X9")</v>
      </c>
      <c r="C23379" s="749" t="s">
        <v>52943</v>
      </c>
      <c r="I23379" s="749" t="s">
        <v>236</v>
      </c>
      <c r="J23379" s="749" t="n">
        <v>3.7</v>
      </c>
    </row>
    <row collapsed="false" customFormat="false" customHeight="true" hidden="true" ht="12.75" outlineLevel="0" r="23380">
      <c r="A23380" s="749" t="s">
        <v>52944</v>
      </c>
      <c r="B23380" s="749" t="str">
        <f aca="false">C23380&amp;D23380&amp;E23380&amp;F23380&amp;G23380&amp;H23380</f>
        <v>PINUS EM PECAS DE 2,50X22,50CM, (1"X9")</v>
      </c>
      <c r="C23380" s="749" t="s">
        <v>52943</v>
      </c>
      <c r="I23380" s="749" t="s">
        <v>236</v>
      </c>
      <c r="J23380" s="749" t="n">
        <v>3.7</v>
      </c>
    </row>
    <row collapsed="false" customFormat="false" customHeight="true" hidden="true" ht="12.75" outlineLevel="0" r="23381">
      <c r="A23381" s="749" t="s">
        <v>52945</v>
      </c>
      <c r="B23381" s="749" t="str">
        <f aca="false">C23381&amp;D23381&amp;E23381&amp;F23381&amp;G23381&amp;H23381</f>
        <v>PINUS,PECA 1 X 7CM</v>
      </c>
      <c r="C23381" s="749" t="s">
        <v>52946</v>
      </c>
      <c r="I23381" s="749" t="s">
        <v>236</v>
      </c>
      <c r="J23381" s="749" t="n">
        <v>0.62</v>
      </c>
    </row>
    <row collapsed="false" customFormat="false" customHeight="true" hidden="true" ht="12.75" outlineLevel="0" r="23382">
      <c r="A23382" s="749" t="s">
        <v>52947</v>
      </c>
      <c r="B23382" s="749" t="str">
        <f aca="false">C23382&amp;D23382&amp;E23382&amp;F23382&amp;G23382&amp;H23382</f>
        <v>PINUS,PECA 1 X 7CM</v>
      </c>
      <c r="C23382" s="749" t="s">
        <v>52946</v>
      </c>
      <c r="I23382" s="749" t="s">
        <v>236</v>
      </c>
      <c r="J23382" s="749" t="n">
        <v>0.62</v>
      </c>
    </row>
    <row collapsed="false" customFormat="false" customHeight="true" hidden="true" ht="12.75" outlineLevel="0" r="23383">
      <c r="A23383" s="749" t="s">
        <v>52948</v>
      </c>
      <c r="B23383" s="749" t="str">
        <f aca="false">C23383&amp;D23383&amp;E23383&amp;F23383&amp;G23383&amp;H23383</f>
        <v>PINUS,PECA 2,5 X 5CM</v>
      </c>
      <c r="C23383" s="749" t="s">
        <v>52949</v>
      </c>
      <c r="I23383" s="749" t="s">
        <v>236</v>
      </c>
      <c r="J23383" s="749" t="n">
        <v>0.87</v>
      </c>
    </row>
    <row collapsed="false" customFormat="false" customHeight="true" hidden="true" ht="12.75" outlineLevel="0" r="23384">
      <c r="A23384" s="749" t="s">
        <v>52950</v>
      </c>
      <c r="B23384" s="749" t="str">
        <f aca="false">C23384&amp;D23384&amp;E23384&amp;F23384&amp;G23384&amp;H23384</f>
        <v>PINUS,PECA 2,5 X 5CM</v>
      </c>
      <c r="C23384" s="749" t="s">
        <v>52949</v>
      </c>
      <c r="I23384" s="749" t="s">
        <v>236</v>
      </c>
      <c r="J23384" s="749" t="n">
        <v>0.87</v>
      </c>
    </row>
    <row collapsed="false" customFormat="false" customHeight="true" hidden="true" ht="12.75" outlineLevel="0" r="23385">
      <c r="A23385" s="749" t="s">
        <v>52951</v>
      </c>
      <c r="B23385" s="749" t="str">
        <f aca="false">C23385&amp;D23385&amp;E23385&amp;F23385&amp;G23385&amp;H23385</f>
        <v>PINUS,PECA 2,5 X 10CM.</v>
      </c>
      <c r="C23385" s="749" t="s">
        <v>52952</v>
      </c>
      <c r="I23385" s="749" t="s">
        <v>236</v>
      </c>
      <c r="J23385" s="749" t="n">
        <v>1.79</v>
      </c>
    </row>
    <row collapsed="false" customFormat="false" customHeight="true" hidden="true" ht="12.75" outlineLevel="0" r="23386">
      <c r="A23386" s="749" t="s">
        <v>52953</v>
      </c>
      <c r="B23386" s="749" t="str">
        <f aca="false">C23386&amp;D23386&amp;E23386&amp;F23386&amp;G23386&amp;H23386</f>
        <v>PINUS,PECA 2,5 X 10CM.</v>
      </c>
      <c r="C23386" s="749" t="s">
        <v>52952</v>
      </c>
      <c r="I23386" s="749" t="s">
        <v>236</v>
      </c>
      <c r="J23386" s="749" t="n">
        <v>1.79</v>
      </c>
    </row>
    <row collapsed="false" customFormat="false" customHeight="true" hidden="true" ht="12.75" outlineLevel="0" r="23387">
      <c r="A23387" s="749" t="s">
        <v>52954</v>
      </c>
      <c r="B23387" s="749" t="str">
        <f aca="false">C23387&amp;D23387&amp;E23387&amp;F23387&amp;G23387&amp;H23387</f>
        <v>PECA DE PINUS,P/M3</v>
      </c>
      <c r="C23387" s="749" t="s">
        <v>52955</v>
      </c>
      <c r="I23387" s="749" t="s">
        <v>2478</v>
      </c>
      <c r="J23387" s="749" t="n">
        <v>620.94</v>
      </c>
    </row>
    <row collapsed="false" customFormat="false" customHeight="true" hidden="true" ht="12.75" outlineLevel="0" r="23388">
      <c r="A23388" s="749" t="s">
        <v>52956</v>
      </c>
      <c r="B23388" s="749" t="str">
        <f aca="false">C23388&amp;D23388&amp;E23388&amp;F23388&amp;G23388&amp;H23388</f>
        <v>PECA DE PINUS,P/M3</v>
      </c>
      <c r="C23388" s="749" t="s">
        <v>52955</v>
      </c>
      <c r="I23388" s="749" t="s">
        <v>2478</v>
      </c>
      <c r="J23388" s="749" t="n">
        <v>620.94</v>
      </c>
    </row>
    <row collapsed="false" customFormat="false" customHeight="true" hidden="true" ht="12.75" outlineLevel="0" r="23389">
      <c r="A23389" s="749" t="s">
        <v>52957</v>
      </c>
      <c r="B23389" s="749" t="str">
        <f aca="false">C23389&amp;D23389&amp;E23389&amp;F23389&amp;G23389&amp;H23389</f>
        <v>CUSTO HORARIO P/ESCAV., CONCRETAGEM E POSICIONAMENTO DA GAIOLA DE PAREDE DIAFRAGMA</v>
      </c>
      <c r="C23389" s="749" t="s">
        <v>52958</v>
      </c>
      <c r="D23389" s="749" t="s">
        <v>52959</v>
      </c>
      <c r="I23389" s="749" t="s">
        <v>1747</v>
      </c>
      <c r="J23389" s="749" t="n">
        <v>1465.19</v>
      </c>
    </row>
    <row collapsed="false" customFormat="false" customHeight="true" hidden="true" ht="12.75" outlineLevel="0" r="23390">
      <c r="A23390" s="749" t="s">
        <v>52960</v>
      </c>
      <c r="B23390" s="749" t="str">
        <f aca="false">C23390&amp;D23390&amp;E23390&amp;F23390&amp;G23390&amp;H23390</f>
        <v>CUSTO HORARIO P/ESCAV., CONCRETAGEM E POSICIONAMENTO DA GAIOLA DE PAREDE DIAFRAGMA</v>
      </c>
      <c r="C23390" s="749" t="s">
        <v>52958</v>
      </c>
      <c r="D23390" s="749" t="s">
        <v>52959</v>
      </c>
      <c r="I23390" s="749" t="s">
        <v>1747</v>
      </c>
      <c r="J23390" s="749" t="n">
        <v>1356.03</v>
      </c>
    </row>
    <row collapsed="false" customFormat="false" customHeight="true" hidden="true" ht="12.75" outlineLevel="0" r="23391">
      <c r="A23391" s="749" t="s">
        <v>52961</v>
      </c>
      <c r="B23391" s="749" t="str">
        <f aca="false">C23391&amp;D23391&amp;E23391&amp;F23391&amp;G23391&amp;H23391</f>
        <v>TUBO DE CONCRETO,DIAMETRO DE 500MM,INCLUSIVE FORNECIMENTO</v>
      </c>
      <c r="C23391" s="749" t="s">
        <v>52962</v>
      </c>
      <c r="I23391" s="749" t="s">
        <v>52963</v>
      </c>
      <c r="J23391" s="749" t="n">
        <v>131.57</v>
      </c>
    </row>
    <row collapsed="false" customFormat="false" customHeight="true" hidden="true" ht="12.75" outlineLevel="0" r="23392">
      <c r="A23392" s="749" t="s">
        <v>52964</v>
      </c>
      <c r="B23392" s="749" t="str">
        <f aca="false">C23392&amp;D23392&amp;E23392&amp;F23392&amp;G23392&amp;H23392</f>
        <v>TUBO DE CONCRETO,DIAMETRO DE 500MM,INCLUSIVE FORNECIMENTO</v>
      </c>
      <c r="C23392" s="749" t="s">
        <v>52962</v>
      </c>
      <c r="I23392" s="749" t="s">
        <v>52963</v>
      </c>
      <c r="J23392" s="749" t="n">
        <v>123.92</v>
      </c>
    </row>
    <row collapsed="false" customFormat="false" customHeight="true" hidden="true" ht="12.75" outlineLevel="0" r="23393">
      <c r="A23393" s="749" t="s">
        <v>52965</v>
      </c>
      <c r="B23393" s="749" t="str">
        <f aca="false">C23393&amp;D23393&amp;E23393&amp;F23393&amp;G23393&amp;H23393</f>
        <v>LIMPEZA MANUAL DE GALERIA CIRCULAR</v>
      </c>
      <c r="C23393" s="749" t="s">
        <v>52966</v>
      </c>
      <c r="I23393" s="749" t="s">
        <v>30</v>
      </c>
      <c r="J23393" s="749" t="n">
        <v>89.42</v>
      </c>
    </row>
    <row collapsed="false" customFormat="false" customHeight="true" hidden="true" ht="12.75" outlineLevel="0" r="23394">
      <c r="A23394" s="749" t="s">
        <v>52967</v>
      </c>
      <c r="B23394" s="749" t="str">
        <f aca="false">C23394&amp;D23394&amp;E23394&amp;F23394&amp;G23394&amp;H23394</f>
        <v>LIMPEZA MANUAL DE GALERIA CIRCULAR</v>
      </c>
      <c r="C23394" s="749" t="s">
        <v>52966</v>
      </c>
      <c r="I23394" s="749" t="s">
        <v>30</v>
      </c>
      <c r="J23394" s="749" t="n">
        <v>77.49</v>
      </c>
    </row>
    <row collapsed="false" customFormat="false" customHeight="true" hidden="true" ht="12.75" outlineLevel="0" r="23395">
      <c r="A23395" s="749" t="s">
        <v>52968</v>
      </c>
      <c r="B23395" s="749" t="str">
        <f aca="false">C23395&amp;D23395&amp;E23395&amp;F23395&amp;G23395&amp;H23395</f>
        <v>COMPOSICAO BASICA - ENSAIO DE LABORATORIO</v>
      </c>
      <c r="C23395" s="749" t="s">
        <v>52969</v>
      </c>
      <c r="I23395" s="749" t="s">
        <v>30</v>
      </c>
      <c r="J23395" s="749" t="n">
        <v>116.27</v>
      </c>
    </row>
    <row collapsed="false" customFormat="false" customHeight="true" hidden="true" ht="12.75" outlineLevel="0" r="23396">
      <c r="A23396" s="749" t="s">
        <v>52970</v>
      </c>
      <c r="B23396" s="749" t="str">
        <f aca="false">C23396&amp;D23396&amp;E23396&amp;F23396&amp;G23396&amp;H23396</f>
        <v>COMPOSICAO BASICA - ENSAIO DE LABORATORIO</v>
      </c>
      <c r="C23396" s="749" t="s">
        <v>52969</v>
      </c>
      <c r="I23396" s="749" t="s">
        <v>30</v>
      </c>
      <c r="J23396" s="749" t="n">
        <v>106.17</v>
      </c>
    </row>
    <row collapsed="false" customFormat="false" customHeight="true" hidden="true" ht="12.75" outlineLevel="0" r="23397">
      <c r="A23397" s="749" t="s">
        <v>52971</v>
      </c>
      <c r="B23397" s="749" t="str">
        <f aca="false">C23397&amp;D23397&amp;E23397&amp;F23397&amp;G23397&amp;H23397</f>
        <v>PERFURACAO MANUAL, PRODUCAO MEDIA BRUTA EM TORNO DE 2,00M/H</v>
      </c>
      <c r="C23397" s="749" t="s">
        <v>52972</v>
      </c>
      <c r="I23397" s="749" t="s">
        <v>52973</v>
      </c>
      <c r="J23397" s="749" t="n">
        <v>65.48</v>
      </c>
    </row>
    <row collapsed="false" customFormat="false" customHeight="true" hidden="true" ht="12.75" outlineLevel="0" r="23398">
      <c r="A23398" s="749" t="s">
        <v>52974</v>
      </c>
      <c r="B23398" s="749" t="str">
        <f aca="false">C23398&amp;D23398&amp;E23398&amp;F23398&amp;G23398&amp;H23398</f>
        <v>PERFURACAO MANUAL, PRODUCAO MEDIA BRUTA EM TORNO DE 2,00M/H</v>
      </c>
      <c r="C23398" s="749" t="s">
        <v>52972</v>
      </c>
      <c r="I23398" s="749" t="s">
        <v>52973</v>
      </c>
      <c r="J23398" s="749" t="n">
        <v>62.73</v>
      </c>
    </row>
    <row collapsed="false" customFormat="false" customHeight="true" hidden="true" ht="12.75" outlineLevel="0" r="23399">
      <c r="A23399" s="749" t="s">
        <v>52975</v>
      </c>
      <c r="B23399" s="749" t="str">
        <f aca="false">C23399&amp;D23399&amp;E23399&amp;F23399&amp;G23399&amp;H23399</f>
        <v>PERFURACAO MANUAL, PRODUCAO MEDIA BRUTA EM TORNO DE 0,50M/H</v>
      </c>
      <c r="C23399" s="749" t="s">
        <v>52976</v>
      </c>
      <c r="I23399" s="749" t="s">
        <v>52973</v>
      </c>
      <c r="J23399" s="749" t="n">
        <v>66.36</v>
      </c>
    </row>
    <row collapsed="false" customFormat="false" customHeight="true" hidden="true" ht="12.75" outlineLevel="0" r="23400">
      <c r="A23400" s="749" t="s">
        <v>52977</v>
      </c>
      <c r="B23400" s="749" t="str">
        <f aca="false">C23400&amp;D23400&amp;E23400&amp;F23400&amp;G23400&amp;H23400</f>
        <v>PERFURACAO MANUAL, PRODUCAO MEDIA BRUTA EM TORNO DE 0,50M/H</v>
      </c>
      <c r="C23400" s="749" t="s">
        <v>52976</v>
      </c>
      <c r="I23400" s="749" t="s">
        <v>52973</v>
      </c>
      <c r="J23400" s="749" t="n">
        <v>63.61</v>
      </c>
    </row>
    <row collapsed="false" customFormat="false" customHeight="true" hidden="true" ht="12.75" outlineLevel="0" r="23401">
      <c r="A23401" s="749" t="s">
        <v>52978</v>
      </c>
      <c r="B23401" s="749" t="str">
        <f aca="false">C23401&amp;D23401&amp;E23401&amp;F23401&amp;G23401&amp;H23401</f>
        <v>CUSTO HORARIO PRODUTIVO - DIAMANTE</v>
      </c>
      <c r="C23401" s="749" t="s">
        <v>52979</v>
      </c>
      <c r="I23401" s="749" t="s">
        <v>1747</v>
      </c>
      <c r="J23401" s="749" t="n">
        <v>382.98</v>
      </c>
    </row>
    <row collapsed="false" customFormat="false" customHeight="true" hidden="true" ht="12.75" outlineLevel="0" r="23402">
      <c r="A23402" s="749" t="s">
        <v>52980</v>
      </c>
      <c r="B23402" s="749" t="str">
        <f aca="false">C23402&amp;D23402&amp;E23402&amp;F23402&amp;G23402&amp;H23402</f>
        <v>CUSTO HORARIO PRODUTIVO - DIAMANTE</v>
      </c>
      <c r="C23402" s="749" t="s">
        <v>52979</v>
      </c>
      <c r="I23402" s="749" t="s">
        <v>1747</v>
      </c>
      <c r="J23402" s="749" t="n">
        <v>339.07</v>
      </c>
    </row>
    <row collapsed="false" customFormat="false" customHeight="true" hidden="true" ht="12.75" outlineLevel="0" r="23403">
      <c r="A23403" s="749" t="s">
        <v>52981</v>
      </c>
      <c r="B23403" s="749" t="str">
        <f aca="false">C23403&amp;D23403&amp;E23403&amp;F23403&amp;G23403&amp;H23403</f>
        <v>FASE DE CAMPO PARA LOCACAO DE ESTRADAS COM OROGRAFIA NAO ACIDENTADA E VEGETACAO LEVE</v>
      </c>
      <c r="C23403" s="749" t="s">
        <v>52982</v>
      </c>
      <c r="D23403" s="749" t="s">
        <v>52983</v>
      </c>
      <c r="I23403" s="749" t="s">
        <v>429</v>
      </c>
      <c r="J23403" s="749" t="n">
        <v>8426.1</v>
      </c>
    </row>
    <row collapsed="false" customFormat="false" customHeight="true" hidden="true" ht="12.75" outlineLevel="0" r="23404">
      <c r="A23404" s="749" t="s">
        <v>52984</v>
      </c>
      <c r="B23404" s="749" t="str">
        <f aca="false">C23404&amp;D23404&amp;E23404&amp;F23404&amp;G23404&amp;H23404</f>
        <v>FASE DE CAMPO PARA LOCACAO DE ESTRADAS COM OROGRAFIA NAO ACIDENTADA E VEGETACAO LEVE</v>
      </c>
      <c r="C23404" s="749" t="s">
        <v>52982</v>
      </c>
      <c r="D23404" s="749" t="s">
        <v>52983</v>
      </c>
      <c r="I23404" s="749" t="s">
        <v>429</v>
      </c>
      <c r="J23404" s="749" t="n">
        <v>7554.06</v>
      </c>
    </row>
    <row collapsed="false" customFormat="false" customHeight="true" hidden="true" ht="12.75" outlineLevel="0" r="23405">
      <c r="A23405" s="749" t="s">
        <v>52985</v>
      </c>
      <c r="B23405" s="749" t="str">
        <f aca="false">C23405&amp;D23405&amp;E23405&amp;F23405&amp;G23405&amp;H23405</f>
        <v>NIVEL DE EIXO-ESTRADA EM TER. DE OROGRAFIA NAO ACIDENTADA EVEG. DENSA</v>
      </c>
      <c r="C23405" s="749" t="s">
        <v>52986</v>
      </c>
      <c r="D23405" s="749" t="s">
        <v>52987</v>
      </c>
      <c r="I23405" s="749" t="s">
        <v>429</v>
      </c>
      <c r="J23405" s="749" t="n">
        <v>339.78</v>
      </c>
    </row>
    <row collapsed="false" customFormat="false" customHeight="true" hidden="true" ht="12.75" outlineLevel="0" r="23406">
      <c r="A23406" s="749" t="s">
        <v>52988</v>
      </c>
      <c r="B23406" s="749" t="str">
        <f aca="false">C23406&amp;D23406&amp;E23406&amp;F23406&amp;G23406&amp;H23406</f>
        <v>NIVEL DE EIXO-ESTRADA EM TER. DE OROGRAFIA NAO ACIDENTADA EVEG. DENSA</v>
      </c>
      <c r="C23406" s="749" t="s">
        <v>52986</v>
      </c>
      <c r="D23406" s="749" t="s">
        <v>52987</v>
      </c>
      <c r="I23406" s="749" t="s">
        <v>429</v>
      </c>
      <c r="J23406" s="749" t="n">
        <v>314.11</v>
      </c>
    </row>
    <row collapsed="false" customFormat="false" customHeight="true" hidden="true" ht="12.75" outlineLevel="0" r="23407">
      <c r="A23407" s="749" t="s">
        <v>52989</v>
      </c>
      <c r="B23407" s="749" t="str">
        <f aca="false">C23407&amp;D23407&amp;E23407&amp;F23407&amp;G23407&amp;H23407</f>
        <v>NIVEL OFF-SETS EM TERRENO DE OROGRAFIA NAO ACIDENTADA E VEGETACAO LEVE</v>
      </c>
      <c r="C23407" s="749" t="s">
        <v>52990</v>
      </c>
      <c r="D23407" s="749" t="s">
        <v>52991</v>
      </c>
      <c r="I23407" s="749" t="s">
        <v>429</v>
      </c>
      <c r="J23407" s="749" t="n">
        <v>816.5</v>
      </c>
    </row>
    <row collapsed="false" customFormat="false" customHeight="true" hidden="true" ht="12.75" outlineLevel="0" r="23408">
      <c r="A23408" s="749" t="s">
        <v>52992</v>
      </c>
      <c r="B23408" s="749" t="str">
        <f aca="false">C23408&amp;D23408&amp;E23408&amp;F23408&amp;G23408&amp;H23408</f>
        <v>NIVEL OFF-SETS EM TERRENO DE OROGRAFIA NAO ACIDENTADA E VEGETACAO LEVE</v>
      </c>
      <c r="C23408" s="749" t="s">
        <v>52990</v>
      </c>
      <c r="D23408" s="749" t="s">
        <v>52991</v>
      </c>
      <c r="I23408" s="749" t="s">
        <v>429</v>
      </c>
      <c r="J23408" s="749" t="n">
        <v>748.34</v>
      </c>
    </row>
    <row collapsed="false" customFormat="false" customHeight="true" hidden="true" ht="12.75" outlineLevel="0" r="23409">
      <c r="A23409" s="749" t="s">
        <v>52993</v>
      </c>
      <c r="B23409" s="749" t="str">
        <f aca="false">C23409&amp;D23409&amp;E23409&amp;F23409&amp;G23409&amp;H23409</f>
        <v>LEVANTAMENTO DE SECAO DE ESTRADA EM TERRENO DE OROGRAFIA NAO ACIDENTADA E VEGETACAO LEVE</v>
      </c>
      <c r="C23409" s="749" t="s">
        <v>52994</v>
      </c>
      <c r="D23409" s="749" t="s">
        <v>52995</v>
      </c>
      <c r="I23409" s="749" t="s">
        <v>429</v>
      </c>
      <c r="J23409" s="749" t="n">
        <v>732.61</v>
      </c>
    </row>
    <row collapsed="false" customFormat="false" customHeight="true" hidden="true" ht="12.75" outlineLevel="0" r="23410">
      <c r="A23410" s="749" t="s">
        <v>52996</v>
      </c>
      <c r="B23410" s="749" t="str">
        <f aca="false">C23410&amp;D23410&amp;E23410&amp;F23410&amp;G23410&amp;H23410</f>
        <v>LEVANTAMENTO DE SECAO DE ESTRADA EM TERRENO DE OROGRAFIA NAO ACIDENTADA E VEGETACAO LEVE</v>
      </c>
      <c r="C23410" s="749" t="s">
        <v>52994</v>
      </c>
      <c r="D23410" s="749" t="s">
        <v>52995</v>
      </c>
      <c r="I23410" s="749" t="s">
        <v>429</v>
      </c>
      <c r="J23410" s="749" t="n">
        <v>668.27</v>
      </c>
    </row>
    <row collapsed="false" customFormat="false" customHeight="true" hidden="true" ht="12.75" outlineLevel="0" r="23411">
      <c r="A23411" s="749" t="s">
        <v>52997</v>
      </c>
      <c r="B23411" s="749" t="str">
        <f aca="false">C23411&amp;D23411&amp;E23411&amp;F23411&amp;G23411&amp;H23411</f>
        <v>LOCACAO DE OFF-SET EM TERRENO DE OROGRAFIA NAO ACIDENTADA EVEGETACAO DENSA</v>
      </c>
      <c r="C23411" s="749" t="s">
        <v>52998</v>
      </c>
      <c r="D23411" s="749" t="s">
        <v>52999</v>
      </c>
      <c r="I23411" s="749" t="s">
        <v>429</v>
      </c>
      <c r="J23411" s="749" t="n">
        <v>401.19</v>
      </c>
    </row>
    <row collapsed="false" customFormat="false" customHeight="true" hidden="true" ht="12.75" outlineLevel="0" r="23412">
      <c r="A23412" s="749" t="s">
        <v>53000</v>
      </c>
      <c r="B23412" s="749" t="str">
        <f aca="false">C23412&amp;D23412&amp;E23412&amp;F23412&amp;G23412&amp;H23412</f>
        <v>LOCACAO DE OFF-SET EM TERRENO DE OROGRAFIA NAO ACIDENTADA EVEGETACAO DENSA</v>
      </c>
      <c r="C23412" s="749" t="s">
        <v>52998</v>
      </c>
      <c r="D23412" s="749" t="s">
        <v>52999</v>
      </c>
      <c r="I23412" s="749" t="s">
        <v>429</v>
      </c>
      <c r="J23412" s="749" t="n">
        <v>372.64</v>
      </c>
    </row>
    <row collapsed="false" customFormat="false" customHeight="true" hidden="true" ht="12.75" outlineLevel="0" r="23413">
      <c r="A23413" s="749" t="s">
        <v>53001</v>
      </c>
      <c r="B23413" s="749" t="str">
        <f aca="false">C23413&amp;D23413&amp;E23413&amp;F23413&amp;G23413&amp;H23413</f>
        <v>FASE DE ESCRITORIO P/LOCACAO DE ESTRADAS C/OROGRAFIA NAO ACIDENTADA</v>
      </c>
      <c r="C23413" s="749" t="s">
        <v>53002</v>
      </c>
      <c r="D23413" s="749" t="s">
        <v>53003</v>
      </c>
      <c r="I23413" s="749" t="s">
        <v>429</v>
      </c>
      <c r="J23413" s="749" t="n">
        <v>1365.75</v>
      </c>
    </row>
    <row collapsed="false" customFormat="false" customHeight="true" hidden="true" ht="12.75" outlineLevel="0" r="23414">
      <c r="A23414" s="749" t="s">
        <v>53004</v>
      </c>
      <c r="B23414" s="749" t="str">
        <f aca="false">C23414&amp;D23414&amp;E23414&amp;F23414&amp;G23414&amp;H23414</f>
        <v>FASE DE ESCRITORIO P/LOCACAO DE ESTRADAS C/OROGRAFIA NAO ACIDENTADA</v>
      </c>
      <c r="C23414" s="749" t="s">
        <v>53002</v>
      </c>
      <c r="D23414" s="749" t="s">
        <v>53003</v>
      </c>
      <c r="I23414" s="749" t="s">
        <v>429</v>
      </c>
      <c r="J23414" s="749" t="n">
        <v>1203.53</v>
      </c>
    </row>
    <row collapsed="false" customFormat="false" customHeight="true" hidden="true" ht="12.75" outlineLevel="0" r="23415">
      <c r="A23415" s="749" t="s">
        <v>53005</v>
      </c>
      <c r="B23415" s="749" t="str">
        <f aca="false">C23415&amp;D23415&amp;E23415&amp;F23415&amp;G23415&amp;H23415</f>
        <v>CUSTO HORARIO PRODUTIVO - WIDIA SOLO</v>
      </c>
      <c r="C23415" s="749" t="s">
        <v>53006</v>
      </c>
      <c r="I23415" s="749" t="s">
        <v>1747</v>
      </c>
      <c r="J23415" s="749" t="n">
        <v>206.64</v>
      </c>
    </row>
    <row collapsed="false" customFormat="false" customHeight="true" hidden="true" ht="12.75" outlineLevel="0" r="23416">
      <c r="A23416" s="749" t="s">
        <v>53007</v>
      </c>
      <c r="B23416" s="749" t="str">
        <f aca="false">C23416&amp;D23416&amp;E23416&amp;F23416&amp;G23416&amp;H23416</f>
        <v>CUSTO HORARIO PRODUTIVO - WIDIA SOLO</v>
      </c>
      <c r="C23416" s="749" t="s">
        <v>53006</v>
      </c>
      <c r="I23416" s="749" t="s">
        <v>1747</v>
      </c>
      <c r="J23416" s="749" t="n">
        <v>187.32</v>
      </c>
    </row>
    <row collapsed="false" customFormat="false" customHeight="true" hidden="true" ht="12.75" outlineLevel="0" r="23417">
      <c r="A23417" s="749" t="s">
        <v>53008</v>
      </c>
      <c r="B23417" s="749" t="str">
        <f aca="false">C23417&amp;D23417&amp;E23417&amp;F23417&amp;G23417&amp;H23417</f>
        <v>CUSTO HORARIO PRODUTIVO - WIDIA ALT.</v>
      </c>
      <c r="C23417" s="749" t="s">
        <v>53009</v>
      </c>
      <c r="I23417" s="749" t="s">
        <v>1747</v>
      </c>
      <c r="J23417" s="749" t="n">
        <v>214.96</v>
      </c>
    </row>
    <row collapsed="false" customFormat="false" customHeight="true" hidden="true" ht="12.75" outlineLevel="0" r="23418">
      <c r="A23418" s="749" t="s">
        <v>53010</v>
      </c>
      <c r="B23418" s="749" t="str">
        <f aca="false">C23418&amp;D23418&amp;E23418&amp;F23418&amp;G23418&amp;H23418</f>
        <v>CUSTO HORARIO PRODUTIVO - WIDIA ALT.</v>
      </c>
      <c r="C23418" s="749" t="s">
        <v>53009</v>
      </c>
      <c r="I23418" s="749" t="s">
        <v>1747</v>
      </c>
      <c r="J23418" s="749" t="n">
        <v>194.8</v>
      </c>
    </row>
    <row collapsed="false" customFormat="false" customHeight="true" hidden="true" ht="12.75" outlineLevel="0" r="23419">
      <c r="A23419" s="749" t="s">
        <v>53011</v>
      </c>
      <c r="B23419" s="749" t="str">
        <f aca="false">C23419&amp;D23419&amp;E23419&amp;F23419&amp;G23419&amp;H23419</f>
        <v>CUSTO HORARIO PRODUTIVO - WIDIA ROCHA</v>
      </c>
      <c r="C23419" s="749" t="s">
        <v>53012</v>
      </c>
      <c r="I23419" s="749" t="s">
        <v>1747</v>
      </c>
      <c r="J23419" s="749" t="n">
        <v>190</v>
      </c>
    </row>
    <row collapsed="false" customFormat="false" customHeight="true" hidden="true" ht="12.75" outlineLevel="0" r="23420">
      <c r="A23420" s="749" t="s">
        <v>53013</v>
      </c>
      <c r="B23420" s="749" t="str">
        <f aca="false">C23420&amp;D23420&amp;E23420&amp;F23420&amp;G23420&amp;H23420</f>
        <v>CUSTO HORARIO PRODUTIVO - WIDIA ROCHA</v>
      </c>
      <c r="C23420" s="749" t="s">
        <v>53012</v>
      </c>
      <c r="I23420" s="749" t="s">
        <v>1747</v>
      </c>
      <c r="J23420" s="749" t="n">
        <v>173.98</v>
      </c>
    </row>
    <row collapsed="false" customFormat="false" customHeight="true" hidden="true" ht="12.75" outlineLevel="0" r="23421">
      <c r="A23421" s="749" t="s">
        <v>53014</v>
      </c>
      <c r="B23421" s="749" t="str">
        <f aca="false">C23421&amp;D23421&amp;E23421&amp;F23421&amp;G23421&amp;H23421</f>
        <v>CUSTO HORARIO PRODUTIVO DE PERCUSSAO</v>
      </c>
      <c r="C23421" s="749" t="s">
        <v>53015</v>
      </c>
      <c r="I23421" s="749" t="s">
        <v>1747</v>
      </c>
      <c r="J23421" s="749" t="n">
        <v>118.2</v>
      </c>
    </row>
    <row collapsed="false" customFormat="false" customHeight="true" hidden="true" ht="12.75" outlineLevel="0" r="23422">
      <c r="A23422" s="749" t="s">
        <v>53016</v>
      </c>
      <c r="B23422" s="749" t="str">
        <f aca="false">C23422&amp;D23422&amp;E23422&amp;F23422&amp;G23422&amp;H23422</f>
        <v>CUSTO HORARIO PRODUTIVO DE PERCUSSAO</v>
      </c>
      <c r="C23422" s="749" t="s">
        <v>53015</v>
      </c>
      <c r="I23422" s="749" t="s">
        <v>1747</v>
      </c>
      <c r="J23422" s="749" t="n">
        <v>102.71</v>
      </c>
    </row>
    <row collapsed="false" customFormat="false" customHeight="true" hidden="true" ht="12.75" outlineLevel="0" r="23423">
      <c r="A23423" s="749" t="s">
        <v>53017</v>
      </c>
      <c r="B23423" s="749" t="str">
        <f aca="false">C23423&amp;D23423&amp;E23423&amp;F23423&amp;G23423&amp;H23423</f>
        <v>CUSTO HORARIO PRODUTIVO P/PERF. C/EQUIP. TIPO WAGON DRILL, INCL. EQUIPE E MAT.</v>
      </c>
      <c r="C23423" s="749" t="s">
        <v>53018</v>
      </c>
      <c r="D23423" s="749" t="s">
        <v>53019</v>
      </c>
      <c r="I23423" s="749" t="s">
        <v>1747</v>
      </c>
      <c r="J23423" s="749" t="n">
        <v>219.42</v>
      </c>
    </row>
    <row collapsed="false" customFormat="false" customHeight="true" hidden="true" ht="12.75" outlineLevel="0" r="23424">
      <c r="A23424" s="749" t="s">
        <v>53020</v>
      </c>
      <c r="B23424" s="749" t="str">
        <f aca="false">C23424&amp;D23424&amp;E23424&amp;F23424&amp;G23424&amp;H23424</f>
        <v>CUSTO HORARIO PRODUTIVO P/PERF. C/EQUIP. TIPO WAGON DRILL, INCL. EQUIPE E MAT.</v>
      </c>
      <c r="C23424" s="749" t="s">
        <v>53018</v>
      </c>
      <c r="D23424" s="749" t="s">
        <v>53019</v>
      </c>
      <c r="I23424" s="749" t="s">
        <v>1747</v>
      </c>
      <c r="J23424" s="749" t="n">
        <v>204.71</v>
      </c>
    </row>
    <row collapsed="false" customFormat="false" customHeight="true" hidden="true" ht="12.75" outlineLevel="0" r="23425">
      <c r="A23425" s="749" t="s">
        <v>53021</v>
      </c>
      <c r="B23425" s="749" t="str">
        <f aca="false">C23425&amp;D23425&amp;E23425&amp;F23425&amp;G23425&amp;H23425</f>
        <v>CUSTO HORARIO IMPRODUTIVO - WAGON DRILL</v>
      </c>
      <c r="C23425" s="749" t="s">
        <v>53022</v>
      </c>
      <c r="I23425" s="749" t="s">
        <v>1747</v>
      </c>
      <c r="J23425" s="749" t="n">
        <v>117.34</v>
      </c>
    </row>
    <row collapsed="false" customFormat="false" customHeight="true" hidden="true" ht="12.75" outlineLevel="0" r="23426">
      <c r="A23426" s="749" t="s">
        <v>53023</v>
      </c>
      <c r="B23426" s="749" t="str">
        <f aca="false">C23426&amp;D23426&amp;E23426&amp;F23426&amp;G23426&amp;H23426</f>
        <v>CUSTO HORARIO IMPRODUTIVO - WAGON DRILL</v>
      </c>
      <c r="C23426" s="749" t="s">
        <v>53022</v>
      </c>
      <c r="I23426" s="749" t="s">
        <v>1747</v>
      </c>
      <c r="J23426" s="749" t="n">
        <v>103.98</v>
      </c>
    </row>
    <row collapsed="false" customFormat="false" customHeight="true" hidden="true" ht="12.75" outlineLevel="0" r="23427">
      <c r="A23427" s="749" t="s">
        <v>53024</v>
      </c>
      <c r="B23427" s="749" t="str">
        <f aca="false">C23427&amp;D23427&amp;E23427&amp;F23427&amp;G23427&amp;H23427</f>
        <v>CUSTO HORARIO PRODUTIVO P/PERF. C/EQUIP. TIPO ROC-600, INCL. EQUIPE E MAT.</v>
      </c>
      <c r="C23427" s="749" t="s">
        <v>53025</v>
      </c>
      <c r="D23427" s="749" t="s">
        <v>53026</v>
      </c>
      <c r="I23427" s="749" t="s">
        <v>1747</v>
      </c>
      <c r="J23427" s="749" t="n">
        <v>397.58</v>
      </c>
    </row>
    <row collapsed="false" customFormat="false" customHeight="true" hidden="true" ht="12.75" outlineLevel="0" r="23428">
      <c r="A23428" s="749" t="s">
        <v>53027</v>
      </c>
      <c r="B23428" s="749" t="str">
        <f aca="false">C23428&amp;D23428&amp;E23428&amp;F23428&amp;G23428&amp;H23428</f>
        <v>CUSTO HORARIO PRODUTIVO P/PERF. C/EQUIP. TIPO ROC-600, INCL. EQUIPE E MAT.</v>
      </c>
      <c r="C23428" s="749" t="s">
        <v>53025</v>
      </c>
      <c r="D23428" s="749" t="s">
        <v>53026</v>
      </c>
      <c r="I23428" s="749" t="s">
        <v>1747</v>
      </c>
      <c r="J23428" s="749" t="n">
        <v>381.75</v>
      </c>
    </row>
    <row collapsed="false" customFormat="false" customHeight="true" hidden="true" ht="12.75" outlineLevel="0" r="23429">
      <c r="A23429" s="749" t="s">
        <v>53028</v>
      </c>
      <c r="B23429" s="749" t="str">
        <f aca="false">C23429&amp;D23429&amp;E23429&amp;F23429&amp;G23429&amp;H23429</f>
        <v>CUSTO IMPRODUTIVO - WAGON DRILL</v>
      </c>
      <c r="C23429" s="749" t="s">
        <v>53029</v>
      </c>
      <c r="I23429" s="749" t="s">
        <v>1747</v>
      </c>
      <c r="J23429" s="749" t="n">
        <v>142.54</v>
      </c>
    </row>
    <row collapsed="false" customFormat="false" customHeight="true" hidden="true" ht="12.75" outlineLevel="0" r="23430">
      <c r="A23430" s="749" t="s">
        <v>53030</v>
      </c>
      <c r="B23430" s="749" t="str">
        <f aca="false">C23430&amp;D23430&amp;E23430&amp;F23430&amp;G23430&amp;H23430</f>
        <v>CUSTO IMPRODUTIVO - WAGON DRILL</v>
      </c>
      <c r="C23430" s="749" t="s">
        <v>53029</v>
      </c>
      <c r="I23430" s="749" t="s">
        <v>1747</v>
      </c>
      <c r="J23430" s="749" t="n">
        <v>129.18</v>
      </c>
    </row>
    <row collapsed="false" customFormat="false" customHeight="true" hidden="true" ht="12.75" outlineLevel="0" r="23431">
      <c r="A23431" s="749" t="s">
        <v>53031</v>
      </c>
      <c r="B23431" s="749" t="str">
        <f aca="false">C23431&amp;D23431&amp;E23431&amp;F23431&amp;G23431&amp;H23431</f>
        <v>JANELAS DE CORRER C/ 2 FOLHAS, DE 150 X 150 X 3,5CM</v>
      </c>
      <c r="C23431" s="749" t="s">
        <v>53032</v>
      </c>
      <c r="I23431" s="749" t="s">
        <v>30</v>
      </c>
      <c r="J23431" s="749" t="n">
        <v>1344.24</v>
      </c>
    </row>
    <row collapsed="false" customFormat="false" customHeight="true" hidden="true" ht="12.75" outlineLevel="0" r="23432">
      <c r="A23432" s="749" t="s">
        <v>53033</v>
      </c>
      <c r="B23432" s="749" t="str">
        <f aca="false">C23432&amp;D23432&amp;E23432&amp;F23432&amp;G23432&amp;H23432</f>
        <v>JANELAS DE CORRER C/ 2 FOLHAS, DE 150 X 150 X 3,5CM</v>
      </c>
      <c r="C23432" s="749" t="s">
        <v>53032</v>
      </c>
      <c r="I23432" s="749" t="s">
        <v>30</v>
      </c>
      <c r="J23432" s="749" t="n">
        <v>1344.24</v>
      </c>
    </row>
    <row collapsed="false" customFormat="false" customHeight="true" hidden="true" ht="12.75" outlineLevel="0" r="23433">
      <c r="A23433" s="749" t="s">
        <v>53034</v>
      </c>
      <c r="B23433" s="749" t="str">
        <f aca="false">C23433&amp;D23433&amp;E23433&amp;F23433&amp;G23433&amp;H23433</f>
        <v>JANELA DE CORRER C/ 4 FOLHAS, DE 200 X 150 X 3,5CM</v>
      </c>
      <c r="C23433" s="749" t="s">
        <v>53035</v>
      </c>
      <c r="I23433" s="749" t="s">
        <v>30</v>
      </c>
      <c r="J23433" s="749" t="n">
        <v>1775.55</v>
      </c>
    </row>
    <row collapsed="false" customFormat="false" customHeight="true" hidden="true" ht="12.75" outlineLevel="0" r="23434">
      <c r="A23434" s="749" t="s">
        <v>53036</v>
      </c>
      <c r="B23434" s="749" t="str">
        <f aca="false">C23434&amp;D23434&amp;E23434&amp;F23434&amp;G23434&amp;H23434</f>
        <v>JANELA DE CORRER C/ 4 FOLHAS, DE 200 X 150 X 3,5CM</v>
      </c>
      <c r="C23434" s="749" t="s">
        <v>53035</v>
      </c>
      <c r="I23434" s="749" t="s">
        <v>30</v>
      </c>
      <c r="J23434" s="749" t="n">
        <v>1775.55</v>
      </c>
    </row>
    <row collapsed="false" customFormat="false" customHeight="true" hidden="true" ht="12.75" outlineLevel="0" r="23435">
      <c r="A23435" s="749" t="s">
        <v>53037</v>
      </c>
      <c r="B23435" s="749" t="str">
        <f aca="false">C23435&amp;D23435&amp;E23435&amp;F23435&amp;G23435&amp;H23435</f>
        <v>JANELA GUILHOTINA DE CEDRO, DE 100 X 150 X 3CM</v>
      </c>
      <c r="C23435" s="749" t="s">
        <v>53038</v>
      </c>
      <c r="I23435" s="749" t="s">
        <v>30</v>
      </c>
      <c r="J23435" s="749" t="n">
        <v>819.48</v>
      </c>
    </row>
    <row collapsed="false" customFormat="false" customHeight="true" hidden="true" ht="12.75" outlineLevel="0" r="23436">
      <c r="A23436" s="749" t="s">
        <v>53039</v>
      </c>
      <c r="B23436" s="749" t="str">
        <f aca="false">C23436&amp;D23436&amp;E23436&amp;F23436&amp;G23436&amp;H23436</f>
        <v>JANELA GUILHOTINA DE CEDRO, DE 100 X 150 X 3CM</v>
      </c>
      <c r="C23436" s="749" t="s">
        <v>53038</v>
      </c>
      <c r="I23436" s="749" t="s">
        <v>30</v>
      </c>
      <c r="J23436" s="749" t="n">
        <v>819.48</v>
      </c>
    </row>
    <row collapsed="false" customFormat="false" customHeight="true" hidden="true" ht="12.75" outlineLevel="0" r="23437">
      <c r="A23437" s="749" t="s">
        <v>53040</v>
      </c>
      <c r="B23437" s="749" t="str">
        <f aca="false">C23437&amp;D23437&amp;E23437&amp;F23437&amp;G23437&amp;H23437</f>
        <v>JANELA GUILHOTINA DE CEDRO, DE 120 X 150 X 3CM</v>
      </c>
      <c r="C23437" s="749" t="s">
        <v>53041</v>
      </c>
      <c r="I23437" s="749" t="s">
        <v>30</v>
      </c>
      <c r="J23437" s="749" t="n">
        <v>984.82</v>
      </c>
    </row>
    <row collapsed="false" customFormat="false" customHeight="true" hidden="true" ht="12.75" outlineLevel="0" r="23438">
      <c r="A23438" s="749" t="s">
        <v>53042</v>
      </c>
      <c r="B23438" s="749" t="str">
        <f aca="false">C23438&amp;D23438&amp;E23438&amp;F23438&amp;G23438&amp;H23438</f>
        <v>JANELA GUILHOTINA DE CEDRO, DE 120 X 150 X 3CM</v>
      </c>
      <c r="C23438" s="749" t="s">
        <v>53041</v>
      </c>
      <c r="I23438" s="749" t="s">
        <v>30</v>
      </c>
      <c r="J23438" s="749" t="n">
        <v>984.82</v>
      </c>
    </row>
    <row collapsed="false" customFormat="false" customHeight="true" hidden="true" ht="12.75" outlineLevel="0" r="23439">
      <c r="A23439" s="749" t="s">
        <v>53043</v>
      </c>
      <c r="B23439" s="749" t="str">
        <f aca="false">C23439&amp;D23439&amp;E23439&amp;F23439&amp;G23439&amp;H23439</f>
        <v>JANELA GUILHOTINA DE CEDRO, DE 150 X 150 X 3CM</v>
      </c>
      <c r="C23439" s="749" t="s">
        <v>53044</v>
      </c>
      <c r="I23439" s="749" t="s">
        <v>30</v>
      </c>
      <c r="J23439" s="749" t="n">
        <v>1243.61</v>
      </c>
    </row>
    <row collapsed="false" customFormat="false" customHeight="true" hidden="true" ht="12.75" outlineLevel="0" r="23440">
      <c r="A23440" s="749" t="s">
        <v>53045</v>
      </c>
      <c r="B23440" s="749" t="str">
        <f aca="false">C23440&amp;D23440&amp;E23440&amp;F23440&amp;G23440&amp;H23440</f>
        <v>JANELA GUILHOTINA DE CEDRO, DE 150 X 150 X 3CM</v>
      </c>
      <c r="C23440" s="749" t="s">
        <v>53044</v>
      </c>
      <c r="I23440" s="749" t="s">
        <v>30</v>
      </c>
      <c r="J23440" s="749" t="n">
        <v>1243.61</v>
      </c>
    </row>
    <row collapsed="false" customFormat="false" customHeight="true" hidden="true" ht="12.75" outlineLevel="0" r="23441">
      <c r="A23441" s="749" t="s">
        <v>53046</v>
      </c>
      <c r="B23441" s="749" t="str">
        <f aca="false">C23441&amp;D23441&amp;E23441&amp;F23441&amp;G23441&amp;H23441</f>
        <v>PORTA DE FRISOS, DE 80 X 210 X 3,5CM</v>
      </c>
      <c r="C23441" s="749" t="s">
        <v>53047</v>
      </c>
      <c r="I23441" s="749" t="s">
        <v>30</v>
      </c>
      <c r="J23441" s="749" t="n">
        <v>559.45</v>
      </c>
    </row>
    <row collapsed="false" customFormat="false" customHeight="true" hidden="true" ht="12.75" outlineLevel="0" r="23442">
      <c r="A23442" s="749" t="s">
        <v>53048</v>
      </c>
      <c r="B23442" s="749" t="str">
        <f aca="false">C23442&amp;D23442&amp;E23442&amp;F23442&amp;G23442&amp;H23442</f>
        <v>PORTA DE FRISOS, DE 80 X 210 X 3,5CM</v>
      </c>
      <c r="C23442" s="749" t="s">
        <v>53047</v>
      </c>
      <c r="I23442" s="749" t="s">
        <v>30</v>
      </c>
      <c r="J23442" s="749" t="n">
        <v>559.45</v>
      </c>
    </row>
    <row collapsed="false" customFormat="false" customHeight="true" hidden="true" ht="12.75" outlineLevel="0" r="23443">
      <c r="A23443" s="749" t="s">
        <v>53049</v>
      </c>
      <c r="B23443" s="749" t="str">
        <f aca="false">C23443&amp;D23443&amp;E23443&amp;F23443&amp;G23443&amp;H23443</f>
        <v>CORTE E REMOCAO DO PAV., APICOAMENTO DA LAJE, FORMAS E CONCRETAGEM DOS BERCOS C/CONCR. FCK= 25MPA - 24H, UTILIZ. GRAUTH</v>
      </c>
      <c r="C23443" s="749" t="s">
        <v>53050</v>
      </c>
      <c r="D23443" s="749" t="s">
        <v>53051</v>
      </c>
      <c r="I23443" s="749" t="s">
        <v>236</v>
      </c>
      <c r="J23443" s="749" t="n">
        <v>306.17</v>
      </c>
    </row>
    <row collapsed="false" customFormat="false" customHeight="true" hidden="true" ht="12.75" outlineLevel="0" r="23444">
      <c r="A23444" s="749" t="s">
        <v>53052</v>
      </c>
      <c r="B23444" s="749" t="str">
        <f aca="false">C23444&amp;D23444&amp;E23444&amp;F23444&amp;G23444&amp;H23444</f>
        <v>CORTE E REMOCAO DO PAV., APICOAMENTO DA LAJE, FORMAS E CONCRETAGEM DOS BERCOS C/CONCR. FCK= 25MPA - 24H, UTILIZ. GRAUTH</v>
      </c>
      <c r="C23444" s="749" t="s">
        <v>53050</v>
      </c>
      <c r="D23444" s="749" t="s">
        <v>53051</v>
      </c>
      <c r="I23444" s="749" t="s">
        <v>236</v>
      </c>
      <c r="J23444" s="749" t="n">
        <v>291.76</v>
      </c>
    </row>
    <row collapsed="false" customFormat="false" customHeight="true" hidden="true" ht="12.75" outlineLevel="0" r="23445">
      <c r="A23445" s="749" t="s">
        <v>53053</v>
      </c>
      <c r="B23445" s="749" t="str">
        <f aca="false">C23445&amp;D23445&amp;E23445&amp;F23445&amp;G23445&amp;H23445</f>
        <v>VALOR P/CUSTO DE MATERIA PRIMA NACIONAL</v>
      </c>
      <c r="C23445" s="749" t="s">
        <v>53054</v>
      </c>
      <c r="I23445" s="749" t="s">
        <v>30</v>
      </c>
      <c r="J23445" s="749" t="n">
        <v>527.19</v>
      </c>
    </row>
    <row collapsed="false" customFormat="false" customHeight="true" hidden="true" ht="12.75" outlineLevel="0" r="23446">
      <c r="A23446" s="749" t="s">
        <v>53055</v>
      </c>
      <c r="B23446" s="749" t="str">
        <f aca="false">C23446&amp;D23446&amp;E23446&amp;F23446&amp;G23446&amp;H23446</f>
        <v>VALOR P/CUSTO DE MATERIA PRIMA NACIONAL</v>
      </c>
      <c r="C23446" s="749" t="s">
        <v>53054</v>
      </c>
      <c r="I23446" s="749" t="s">
        <v>30</v>
      </c>
      <c r="J23446" s="749" t="n">
        <v>527.19</v>
      </c>
    </row>
    <row collapsed="false" customFormat="false" customHeight="true" hidden="true" ht="12.75" outlineLevel="0" r="23447">
      <c r="A23447" s="749" t="s">
        <v>53056</v>
      </c>
      <c r="B23447" s="749" t="str">
        <f aca="false">C23447&amp;D23447&amp;E23447&amp;F23447&amp;G23447&amp;H23447</f>
        <v>HORA PRODUTIVA (CP) DE CHASSIS DE CAMINHAO 7,5T, C/MOTORISTA</v>
      </c>
      <c r="C23447" s="749" t="s">
        <v>53057</v>
      </c>
      <c r="I23447" s="749" t="s">
        <v>1747</v>
      </c>
      <c r="J23447" s="749" t="n">
        <v>125.88</v>
      </c>
    </row>
    <row collapsed="false" customFormat="false" customHeight="true" hidden="true" ht="12.75" outlineLevel="0" r="23448">
      <c r="A23448" s="749" t="s">
        <v>53058</v>
      </c>
      <c r="B23448" s="749" t="str">
        <f aca="false">C23448&amp;D23448&amp;E23448&amp;F23448&amp;G23448&amp;H23448</f>
        <v>HORA PRODUTIVA (CP) DE CHASSIS DE CAMINHAO 7,5T, C/MOTORISTA</v>
      </c>
      <c r="C23448" s="749" t="s">
        <v>53057</v>
      </c>
      <c r="I23448" s="749" t="s">
        <v>1747</v>
      </c>
      <c r="J23448" s="749" t="n">
        <v>123.21</v>
      </c>
    </row>
    <row collapsed="false" customFormat="false" customHeight="true" hidden="true" ht="12.75" outlineLevel="0" r="23449">
      <c r="A23449" s="749" t="s">
        <v>53059</v>
      </c>
      <c r="B23449" s="749" t="str">
        <f aca="false">C23449&amp;D23449&amp;E23449&amp;F23449&amp;G23449&amp;H23449</f>
        <v>HORA IMPRODUTIVA C/MOTOR FUNCIONANDO (CF) DE CHASSIS DE CAMINHAO 7,5T, C/MOTORISTA</v>
      </c>
      <c r="C23449" s="749" t="s">
        <v>53060</v>
      </c>
      <c r="D23449" s="749" t="s">
        <v>53061</v>
      </c>
      <c r="I23449" s="749" t="s">
        <v>1747</v>
      </c>
      <c r="J23449" s="749" t="n">
        <v>58.94</v>
      </c>
    </row>
    <row collapsed="false" customFormat="false" customHeight="true" hidden="true" ht="12.75" outlineLevel="0" r="23450">
      <c r="A23450" s="749" t="s">
        <v>53062</v>
      </c>
      <c r="B23450" s="749" t="str">
        <f aca="false">C23450&amp;D23450&amp;E23450&amp;F23450&amp;G23450&amp;H23450</f>
        <v>HORA IMPRODUTIVA C/MOTOR FUNCIONANDO (CF) DE CHASSIS DE CAMINHAO 7,5T, C/MOTORISTA</v>
      </c>
      <c r="C23450" s="749" t="s">
        <v>53060</v>
      </c>
      <c r="D23450" s="749" t="s">
        <v>53061</v>
      </c>
      <c r="I23450" s="749" t="s">
        <v>1747</v>
      </c>
      <c r="J23450" s="749" t="n">
        <v>56.27</v>
      </c>
    </row>
    <row collapsed="false" customFormat="false" customHeight="true" hidden="true" ht="12.75" outlineLevel="0" r="23451">
      <c r="A23451" s="749" t="s">
        <v>53063</v>
      </c>
      <c r="B23451" s="749" t="str">
        <f aca="false">C23451&amp;D23451&amp;E23451&amp;F23451&amp;G23451&amp;H23451</f>
        <v>HORA IMPRODUTIVA C/MOTOR PARADO (CI) DE CHASSIS DE CAMINHAO7,5T, C/MOTORISTA</v>
      </c>
      <c r="C23451" s="749" t="s">
        <v>53064</v>
      </c>
      <c r="D23451" s="749" t="s">
        <v>53065</v>
      </c>
      <c r="I23451" s="749" t="s">
        <v>1747</v>
      </c>
      <c r="J23451" s="749" t="n">
        <v>50.49</v>
      </c>
    </row>
    <row collapsed="false" customFormat="false" customHeight="true" hidden="true" ht="12.75" outlineLevel="0" r="23452">
      <c r="A23452" s="749" t="s">
        <v>53066</v>
      </c>
      <c r="B23452" s="749" t="str">
        <f aca="false">C23452&amp;D23452&amp;E23452&amp;F23452&amp;G23452&amp;H23452</f>
        <v>HORA IMPRODUTIVA C/MOTOR PARADO (CI) DE CHASSIS DE CAMINHAO7,5T, C/MOTORISTA</v>
      </c>
      <c r="C23452" s="749" t="s">
        <v>53064</v>
      </c>
      <c r="D23452" s="749" t="s">
        <v>53065</v>
      </c>
      <c r="I23452" s="749" t="s">
        <v>1747</v>
      </c>
      <c r="J23452" s="749" t="n">
        <v>47.82</v>
      </c>
    </row>
    <row collapsed="false" customFormat="false" customHeight="true" hidden="true" ht="12.75" outlineLevel="0" r="23453">
      <c r="A23453" s="749" t="s">
        <v>53067</v>
      </c>
      <c r="B23453" s="749" t="str">
        <f aca="false">C23453&amp;D23453&amp;E23453&amp;F23453&amp;G23453&amp;H23453</f>
        <v>TELA GALVANIZADA 7,5</v>
      </c>
      <c r="C23453" s="749" t="s">
        <v>53068</v>
      </c>
      <c r="I23453" s="749" t="s">
        <v>52</v>
      </c>
      <c r="J23453" s="749" t="n">
        <v>17.49</v>
      </c>
    </row>
    <row collapsed="false" customFormat="false" customHeight="true" hidden="true" ht="12.75" outlineLevel="0" r="23454">
      <c r="A23454" s="749" t="s">
        <v>53069</v>
      </c>
      <c r="B23454" s="749" t="str">
        <f aca="false">C23454&amp;D23454&amp;E23454&amp;F23454&amp;G23454&amp;H23454</f>
        <v>TELA GALVANIZADA 7,5</v>
      </c>
      <c r="C23454" s="749" t="s">
        <v>53068</v>
      </c>
      <c r="I23454" s="749" t="s">
        <v>52</v>
      </c>
      <c r="J23454" s="749" t="n">
        <v>17.49</v>
      </c>
    </row>
    <row collapsed="false" customFormat="false" customHeight="true" hidden="true" ht="12.75" outlineLevel="0" r="23455">
      <c r="A23455" s="749" t="s">
        <v>53070</v>
      </c>
      <c r="B23455" s="749" t="str">
        <f aca="false">C23455&amp;D23455&amp;E23455&amp;F23455&amp;G23455&amp;H23455</f>
        <v>ARAME GALVANIZADO Nº 10</v>
      </c>
      <c r="C23455" s="749" t="s">
        <v>53071</v>
      </c>
      <c r="I23455" s="749" t="s">
        <v>1404</v>
      </c>
      <c r="J23455" s="749" t="n">
        <v>5.95</v>
      </c>
    </row>
    <row collapsed="false" customFormat="false" customHeight="true" hidden="true" ht="12.75" outlineLevel="0" r="23456">
      <c r="A23456" s="749" t="s">
        <v>53072</v>
      </c>
      <c r="B23456" s="749" t="str">
        <f aca="false">C23456&amp;D23456&amp;E23456&amp;F23456&amp;G23456&amp;H23456</f>
        <v>ARAME GALVANIZADO Nº 10</v>
      </c>
      <c r="C23456" s="749" t="s">
        <v>53071</v>
      </c>
      <c r="I23456" s="749" t="s">
        <v>1404</v>
      </c>
      <c r="J23456" s="749" t="n">
        <v>5.95</v>
      </c>
    </row>
    <row collapsed="false" customFormat="false" customHeight="true" hidden="true" ht="12.75" outlineLevel="0" r="23457">
      <c r="A23457" s="749" t="s">
        <v>53073</v>
      </c>
      <c r="B23457" s="749" t="str">
        <f aca="false">C23457&amp;D23457&amp;E23457&amp;F23457&amp;G23457&amp;H23457</f>
        <v>SISMOGRAFO, CONTROLE DE BARULHO, CONTROLE DE PARTICULAS, CONTROLE DE GASES</v>
      </c>
      <c r="C23457" s="749" t="s">
        <v>53074</v>
      </c>
      <c r="D23457" s="749" t="s">
        <v>53075</v>
      </c>
      <c r="I23457" s="749" t="s">
        <v>30</v>
      </c>
      <c r="J23457" s="749" t="n">
        <v>2.39</v>
      </c>
    </row>
    <row collapsed="false" customFormat="false" customHeight="true" hidden="true" ht="12.75" outlineLevel="0" r="23458">
      <c r="A23458" s="749" t="s">
        <v>53076</v>
      </c>
      <c r="B23458" s="749" t="str">
        <f aca="false">C23458&amp;D23458&amp;E23458&amp;F23458&amp;G23458&amp;H23458</f>
        <v>SISMOGRAFO, CONTROLE DE BARULHO, CONTROLE DE PARTICULAS, CONTROLE DE GASES</v>
      </c>
      <c r="C23458" s="749" t="s">
        <v>53074</v>
      </c>
      <c r="D23458" s="749" t="s">
        <v>53075</v>
      </c>
      <c r="I23458" s="749" t="s">
        <v>30</v>
      </c>
      <c r="J23458" s="749" t="n">
        <v>2.39</v>
      </c>
    </row>
    <row collapsed="false" customFormat="false" customHeight="true" hidden="true" ht="12.75" outlineLevel="0" r="23459">
      <c r="A23459" s="749" t="s">
        <v>53077</v>
      </c>
      <c r="B23459" s="749" t="str">
        <f aca="false">C23459&amp;D23459&amp;E23459&amp;F23459&amp;G23459&amp;H23459</f>
        <v>SINALIZACAO, LIMP. E CONSERVACAO DA AREA ADJACENTE, COMLURB, SEGUROS, TELAS, LONAS, CORDAS, PAIOIS, MANGUEIRAS, ETC.</v>
      </c>
      <c r="C23459" s="749" t="s">
        <v>53078</v>
      </c>
      <c r="D23459" s="749" t="s">
        <v>53079</v>
      </c>
      <c r="I23459" s="749" t="s">
        <v>30</v>
      </c>
      <c r="J23459" s="749" t="n">
        <v>1890.02</v>
      </c>
    </row>
    <row collapsed="false" customFormat="false" customHeight="true" hidden="true" ht="12.75" outlineLevel="0" r="23460">
      <c r="A23460" s="749" t="s">
        <v>53080</v>
      </c>
      <c r="B23460" s="749" t="str">
        <f aca="false">C23460&amp;D23460&amp;E23460&amp;F23460&amp;G23460&amp;H23460</f>
        <v>SINALIZACAO, LIMP. E CONSERVACAO DA AREA ADJACENTE, COMLURB, SEGUROS, TELAS, LONAS, CORDAS, PAIOIS, MANGUEIRAS, ETC.</v>
      </c>
      <c r="C23460" s="749" t="s">
        <v>53078</v>
      </c>
      <c r="D23460" s="749" t="s">
        <v>53079</v>
      </c>
      <c r="I23460" s="749" t="s">
        <v>30</v>
      </c>
      <c r="J23460" s="749" t="n">
        <v>1758.05</v>
      </c>
    </row>
    <row collapsed="false" customFormat="false" customHeight="true" hidden="true" ht="12.75" outlineLevel="0" r="23461">
      <c r="A23461" s="749" t="s">
        <v>53081</v>
      </c>
      <c r="B23461" s="749" t="str">
        <f aca="false">C23461&amp;D23461&amp;E23461&amp;F23461&amp;G23461&amp;H23461</f>
        <v>PERFIL "H" DE ACO CARBONO, P/USOS GERAIS, PADRAO AMERICANO,COMPR. USUAL, PRECO DE USINA, DE 6" X 6". FORN.</v>
      </c>
      <c r="C23461" s="749" t="s">
        <v>53082</v>
      </c>
      <c r="D23461" s="749" t="s">
        <v>53083</v>
      </c>
      <c r="I23461" s="749" t="s">
        <v>1404</v>
      </c>
      <c r="J23461" s="749" t="n">
        <v>2.38</v>
      </c>
    </row>
    <row collapsed="false" customFormat="false" customHeight="true" hidden="true" ht="12.75" outlineLevel="0" r="23462">
      <c r="A23462" s="749" t="s">
        <v>53084</v>
      </c>
      <c r="B23462" s="749" t="str">
        <f aca="false">C23462&amp;D23462&amp;E23462&amp;F23462&amp;G23462&amp;H23462</f>
        <v>PERFIL "H" DE ACO CARBONO, P/USOS GERAIS, PADRAO AMERICANO,COMPR. USUAL, PRECO DE USINA, DE 6" X 6". FORN.</v>
      </c>
      <c r="C23462" s="749" t="s">
        <v>53082</v>
      </c>
      <c r="D23462" s="749" t="s">
        <v>53083</v>
      </c>
      <c r="I23462" s="749" t="s">
        <v>1404</v>
      </c>
      <c r="J23462" s="749" t="n">
        <v>2.38</v>
      </c>
    </row>
    <row collapsed="false" customFormat="false" customHeight="true" hidden="true" ht="12.75" outlineLevel="0" r="23463">
      <c r="A23463" s="749" t="s">
        <v>53085</v>
      </c>
      <c r="B23463" s="749" t="str">
        <f aca="false">C23463&amp;D23463&amp;E23463&amp;F23463&amp;G23463&amp;H23463</f>
        <v>PERFIL "U" DE ACO CARBONO, P/USOS GERAIS, PADRAO AMERICANO,COMPR. USUAL, PRECO DE USINA, DE 6" X 2". FORN.</v>
      </c>
      <c r="C23463" s="749" t="s">
        <v>53086</v>
      </c>
      <c r="D23463" s="749" t="s">
        <v>53087</v>
      </c>
      <c r="I23463" s="749" t="s">
        <v>1404</v>
      </c>
      <c r="J23463" s="749" t="n">
        <v>2.32</v>
      </c>
    </row>
    <row collapsed="false" customFormat="false" customHeight="true" hidden="true" ht="12.75" outlineLevel="0" r="23464">
      <c r="A23464" s="749" t="s">
        <v>53088</v>
      </c>
      <c r="B23464" s="749" t="str">
        <f aca="false">C23464&amp;D23464&amp;E23464&amp;F23464&amp;G23464&amp;H23464</f>
        <v>PERFIL "U" DE ACO CARBONO, P/USOS GERAIS, PADRAO AMERICANO,COMPR. USUAL, PRECO DE USINA, DE 6" X 2". FORN.</v>
      </c>
      <c r="C23464" s="749" t="s">
        <v>53086</v>
      </c>
      <c r="D23464" s="749" t="s">
        <v>53087</v>
      </c>
      <c r="I23464" s="749" t="s">
        <v>1404</v>
      </c>
      <c r="J23464" s="749" t="n">
        <v>2.32</v>
      </c>
    </row>
    <row collapsed="false" customFormat="false" customHeight="true" hidden="true" ht="12.75" outlineLevel="0" r="23465">
      <c r="A23465" s="749" t="s">
        <v>53089</v>
      </c>
      <c r="B23465" s="749" t="str">
        <f aca="false">C23465&amp;D23465&amp;E23465&amp;F23465&amp;G23465&amp;H23465</f>
        <v>BARRA CHATA DE ACO CARBONO, P/USOS GERAIS, PADRAO AMERICANO, FABRICACAO USUAL, PRECO DE USINA, DE 5" X 1/2". FORN.</v>
      </c>
      <c r="C23465" s="749" t="s">
        <v>53090</v>
      </c>
      <c r="D23465" s="749" t="s">
        <v>53091</v>
      </c>
      <c r="I23465" s="749" t="s">
        <v>1404</v>
      </c>
      <c r="J23465" s="749" t="n">
        <v>2.15</v>
      </c>
    </row>
    <row collapsed="false" customFormat="false" customHeight="true" hidden="true" ht="12.75" outlineLevel="0" r="23466">
      <c r="A23466" s="749" t="s">
        <v>53092</v>
      </c>
      <c r="B23466" s="749" t="str">
        <f aca="false">C23466&amp;D23466&amp;E23466&amp;F23466&amp;G23466&amp;H23466</f>
        <v>BARRA CHATA DE ACO CARBONO, P/USOS GERAIS, PADRAO AMERICANO, FABRICACAO USUAL, PRECO DE USINA, DE 5" X 1/2". FORN.</v>
      </c>
      <c r="C23466" s="749" t="s">
        <v>53090</v>
      </c>
      <c r="D23466" s="749" t="s">
        <v>53091</v>
      </c>
      <c r="I23466" s="749" t="s">
        <v>1404</v>
      </c>
      <c r="J23466" s="749" t="n">
        <v>2.15</v>
      </c>
    </row>
    <row collapsed="false" customFormat="false" customHeight="true" hidden="true" ht="12.75" outlineLevel="0" r="23467">
      <c r="A23467" s="749" t="s">
        <v>53093</v>
      </c>
      <c r="B23467" s="749" t="str">
        <f aca="false">C23467&amp;D23467&amp;E23467&amp;F23467&amp;G23467&amp;H23467</f>
        <v>IMPLANTACAO DE PLACAS DE SINALIZACAO VERTICAL EM RODOVIAS,INCL.TRANSP.,C/MOTORISTA,P/DUAS CASTANHAS.</v>
      </c>
      <c r="C23467" s="749" t="s">
        <v>53094</v>
      </c>
      <c r="D23467" s="749" t="s">
        <v>53095</v>
      </c>
      <c r="I23467" s="749" t="s">
        <v>52</v>
      </c>
      <c r="J23467" s="749" t="n">
        <v>33.7</v>
      </c>
    </row>
    <row collapsed="false" customFormat="false" customHeight="true" hidden="true" ht="12.75" outlineLevel="0" r="23468">
      <c r="A23468" s="749" t="s">
        <v>53096</v>
      </c>
      <c r="B23468" s="749" t="str">
        <f aca="false">C23468&amp;D23468&amp;E23468&amp;F23468&amp;G23468&amp;H23468</f>
        <v>IMPLANTACAO DE PLACAS DE SINALIZACAO VERTICAL EM RODOVIAS,INCL.TRANSP.,C/MOTORISTA,P/DUAS CASTANHAS.</v>
      </c>
      <c r="C23468" s="749" t="s">
        <v>53094</v>
      </c>
      <c r="D23468" s="749" t="s">
        <v>53095</v>
      </c>
      <c r="I23468" s="749" t="s">
        <v>52</v>
      </c>
      <c r="J23468" s="749" t="n">
        <v>31.55</v>
      </c>
    </row>
    <row collapsed="false" customFormat="false" customHeight="true" hidden="true" ht="12.75" outlineLevel="0" r="23469">
      <c r="A23469" s="749" t="s">
        <v>53097</v>
      </c>
      <c r="B23469" s="749" t="str">
        <f aca="false">C23469&amp;D23469&amp;E23469&amp;F23469&amp;G23469&amp;H23469</f>
        <v>IMPLANTACAO DE PLACAS DE SINALIZACAO VERTICAL EM RODOVIAS,INCL.TRANSP.,C/MOTORISTA,P/UM OU DOIS POSTES DE MADEIRA LEI.</v>
      </c>
      <c r="C23469" s="749" t="s">
        <v>53094</v>
      </c>
      <c r="D23469" s="749" t="s">
        <v>53098</v>
      </c>
      <c r="I23469" s="749" t="s">
        <v>52</v>
      </c>
      <c r="J23469" s="749" t="n">
        <v>47.79</v>
      </c>
    </row>
    <row collapsed="false" customFormat="false" customHeight="true" hidden="true" ht="12.75" outlineLevel="0" r="23470">
      <c r="A23470" s="749" t="s">
        <v>53099</v>
      </c>
      <c r="B23470" s="749" t="str">
        <f aca="false">C23470&amp;D23470&amp;E23470&amp;F23470&amp;G23470&amp;H23470</f>
        <v>IMPLANTACAO DE PLACAS DE SINALIZACAO VERTICAL EM RODOVIAS,INCL.TRANSP.,C/MOTORISTA,P/UM OU DOIS POSTES DE MADEIRA LEI.</v>
      </c>
      <c r="C23470" s="749" t="s">
        <v>53094</v>
      </c>
      <c r="D23470" s="749" t="s">
        <v>53098</v>
      </c>
      <c r="I23470" s="749" t="s">
        <v>52</v>
      </c>
      <c r="J23470" s="749" t="n">
        <v>44.73</v>
      </c>
    </row>
    <row collapsed="false" customFormat="false" customHeight="true" hidden="true" ht="12.75" outlineLevel="0" r="23471">
      <c r="A23471" s="749" t="s">
        <v>53100</v>
      </c>
      <c r="B23471" s="749" t="str">
        <f aca="false">C23471&amp;D23471&amp;E23471&amp;F23471&amp;G23471&amp;H23471</f>
        <v>USINAGEM DE BRITA PARA OBTENSAO DE BRITA GRADUADA SENDO O PRECO REFERIDO AO M3 BRITA GRAD.COMPARTADA</v>
      </c>
      <c r="C23471" s="749" t="s">
        <v>53101</v>
      </c>
      <c r="D23471" s="749" t="s">
        <v>53102</v>
      </c>
      <c r="I23471" s="749" t="s">
        <v>2478</v>
      </c>
      <c r="J23471" s="749" t="n">
        <v>3.57</v>
      </c>
    </row>
    <row collapsed="false" customFormat="false" customHeight="true" hidden="true" ht="12.75" outlineLevel="0" r="23472">
      <c r="A23472" s="749" t="s">
        <v>53103</v>
      </c>
      <c r="B23472" s="749" t="str">
        <f aca="false">C23472&amp;D23472&amp;E23472&amp;F23472&amp;G23472&amp;H23472</f>
        <v>USINAGEM DE BRITA PARA OBTENSAO DE BRITA GRADUADA SENDO O PRECO REFERIDO AO M3 BRITA GRAD.COMPARTADA</v>
      </c>
      <c r="C23472" s="749" t="s">
        <v>53101</v>
      </c>
      <c r="D23472" s="749" t="s">
        <v>53102</v>
      </c>
      <c r="I23472" s="749" t="s">
        <v>2478</v>
      </c>
      <c r="J23472" s="749" t="n">
        <v>3.46</v>
      </c>
    </row>
    <row collapsed="false" customFormat="false" customHeight="true" hidden="true" ht="12.75" outlineLevel="0" r="23473">
      <c r="A23473" s="749" t="s">
        <v>53104</v>
      </c>
      <c r="B23473" s="749" t="str">
        <f aca="false">C23473&amp;D23473&amp;E23473&amp;F23473&amp;G23473&amp;H23473</f>
        <v>FORMA METALICA P/CONCRETO,C/FORNECIMENTO,CONFECCAO,MONTAGEME DESMONTAGEM COM 25 VEZES UTILIZACAO,ENCLUS. ESCORAMENTO.</v>
      </c>
      <c r="C23473" s="749" t="s">
        <v>53105</v>
      </c>
      <c r="D23473" s="749" t="s">
        <v>53106</v>
      </c>
      <c r="I23473" s="749" t="s">
        <v>52</v>
      </c>
      <c r="J23473" s="749" t="n">
        <v>30.35</v>
      </c>
    </row>
    <row collapsed="false" customFormat="false" customHeight="true" hidden="true" ht="12.75" outlineLevel="0" r="23474">
      <c r="A23474" s="749" t="s">
        <v>53107</v>
      </c>
      <c r="B23474" s="749" t="str">
        <f aca="false">C23474&amp;D23474&amp;E23474&amp;F23474&amp;G23474&amp;H23474</f>
        <v>FORMA METALICA P/CONCRETO,C/FORNECIMENTO,CONFECCAO,MONTAGEME DESMONTAGEM COM 25 VEZES UTILIZACAO,ENCLUS. ESCORAMENTO.</v>
      </c>
      <c r="C23474" s="749" t="s">
        <v>53105</v>
      </c>
      <c r="D23474" s="749" t="s">
        <v>53106</v>
      </c>
      <c r="I23474" s="749" t="s">
        <v>52</v>
      </c>
      <c r="J23474" s="749" t="n">
        <v>28.99</v>
      </c>
    </row>
    <row collapsed="false" customFormat="false" customHeight="true" hidden="true" ht="12.75" outlineLevel="0" r="23475">
      <c r="A23475" s="749" t="s">
        <v>53108</v>
      </c>
      <c r="B23475" s="749" t="str">
        <f aca="false">C23475&amp;D23475&amp;E23475&amp;F23475&amp;G23475&amp;H23475</f>
        <v>MEIO FIO DE CONC. SIMPLES(FCK=15 MPA), MOLDADO NO LOCAL, TIPO DER-RJ, MED. 0,15M BASE, ALT. 0,30M. FORN., ESCAV E REATER</v>
      </c>
      <c r="C23475" s="749" t="s">
        <v>53109</v>
      </c>
      <c r="D23475" s="749" t="s">
        <v>53110</v>
      </c>
      <c r="I23475" s="749" t="s">
        <v>236</v>
      </c>
      <c r="J23475" s="749" t="n">
        <v>53.51</v>
      </c>
    </row>
    <row collapsed="false" customFormat="false" customHeight="true" hidden="true" ht="12.75" outlineLevel="0" r="23476">
      <c r="A23476" s="749" t="s">
        <v>53111</v>
      </c>
      <c r="B23476" s="749" t="str">
        <f aca="false">C23476&amp;D23476&amp;E23476&amp;F23476&amp;G23476&amp;H23476</f>
        <v>MEIO FIO DE CONC. SIMPLES(FCK=15 MPA), MOLDADO NO LOCAL, TIPO DER-RJ, MED. 0,15M BASE, ALT. 0,30M. FORN., ESCAV E REATER</v>
      </c>
      <c r="C23476" s="749" t="s">
        <v>53109</v>
      </c>
      <c r="D23476" s="749" t="s">
        <v>53110</v>
      </c>
      <c r="I23476" s="749" t="s">
        <v>236</v>
      </c>
      <c r="J23476" s="749" t="n">
        <v>48.78</v>
      </c>
    </row>
    <row collapsed="false" customFormat="false" customHeight="true" hidden="true" ht="12.75" outlineLevel="0" r="23477">
      <c r="A23477" s="749" t="s">
        <v>53112</v>
      </c>
      <c r="B23477" s="749" t="str">
        <f aca="false">C23477&amp;D23477&amp;E23477&amp;F23477&amp;G23477&amp;H23477</f>
        <v>ALUGUEL HORARIO PRODUTIVO DE LAMA ASFALTICA COMPREENDENDO A-PENAS DEPRECIACAO,JUROS E MANUTENCAO (EXCLUSIVE OPERACAO)</v>
      </c>
      <c r="C23477" s="749" t="s">
        <v>53113</v>
      </c>
      <c r="D23477" s="749" t="s">
        <v>53114</v>
      </c>
      <c r="I23477" s="749" t="s">
        <v>1747</v>
      </c>
      <c r="J23477" s="749" t="n">
        <v>114.68</v>
      </c>
    </row>
    <row collapsed="false" customFormat="false" customHeight="true" hidden="true" ht="12.75" outlineLevel="0" r="23478">
      <c r="A23478" s="749" t="s">
        <v>53115</v>
      </c>
      <c r="B23478" s="749" t="str">
        <f aca="false">C23478&amp;D23478&amp;E23478&amp;F23478&amp;G23478&amp;H23478</f>
        <v>ALUGUEL HORARIO PRODUTIVO DE LAMA ASFALTICA COMPREENDENDO A-PENAS DEPRECIACAO,JUROS E MANUTENCAO (EXCLUSIVE OPERACAO)</v>
      </c>
      <c r="C23478" s="749" t="s">
        <v>53113</v>
      </c>
      <c r="D23478" s="749" t="s">
        <v>53114</v>
      </c>
      <c r="I23478" s="749" t="s">
        <v>1747</v>
      </c>
      <c r="J23478" s="749" t="n">
        <v>114.68</v>
      </c>
    </row>
    <row collapsed="false" customFormat="false" customHeight="true" hidden="true" ht="12.75" outlineLevel="0" r="23479">
      <c r="A23479" s="749" t="s">
        <v>53116</v>
      </c>
      <c r="B23479" s="749" t="str">
        <f aca="false">C23479&amp;D23479&amp;E23479&amp;F23479&amp;G23479&amp;H23479</f>
        <v>DISTANCIOMETRO ELETRONICO ACOPLADO A TEODOLITO.</v>
      </c>
      <c r="C23479" s="749" t="s">
        <v>53117</v>
      </c>
      <c r="I23479" s="749" t="s">
        <v>1747</v>
      </c>
      <c r="J23479" s="749" t="n">
        <v>7.65</v>
      </c>
    </row>
    <row collapsed="false" customFormat="false" customHeight="true" hidden="true" ht="12.75" outlineLevel="0" r="23480">
      <c r="A23480" s="749" t="s">
        <v>53118</v>
      </c>
      <c r="B23480" s="749" t="str">
        <f aca="false">C23480&amp;D23480&amp;E23480&amp;F23480&amp;G23480&amp;H23480</f>
        <v>DISTANCIOMETRO ELETRONICO ACOPLADO A TEODOLITO.</v>
      </c>
      <c r="C23480" s="749" t="s">
        <v>53117</v>
      </c>
      <c r="I23480" s="749" t="s">
        <v>1747</v>
      </c>
      <c r="J23480" s="749" t="n">
        <v>7.65</v>
      </c>
    </row>
    <row collapsed="false" customFormat="false" customHeight="true" hidden="true" ht="12.75" outlineLevel="0" r="23481">
      <c r="A23481" s="749" t="s">
        <v>53119</v>
      </c>
      <c r="B23481" s="749" t="str">
        <f aca="false">C23481&amp;D23481&amp;E23481&amp;F23481&amp;G23481&amp;H23481</f>
        <v>NIVEL WILD-NA-Z</v>
      </c>
      <c r="C23481" s="749" t="s">
        <v>53120</v>
      </c>
      <c r="I23481" s="749" t="s">
        <v>1747</v>
      </c>
      <c r="J23481" s="749" t="n">
        <v>0.84</v>
      </c>
    </row>
    <row collapsed="false" customFormat="false" customHeight="true" hidden="true" ht="12.75" outlineLevel="0" r="23482">
      <c r="A23482" s="749" t="s">
        <v>53121</v>
      </c>
      <c r="B23482" s="749" t="str">
        <f aca="false">C23482&amp;D23482&amp;E23482&amp;F23482&amp;G23482&amp;H23482</f>
        <v>NIVEL WILD-NA-Z</v>
      </c>
      <c r="C23482" s="749" t="s">
        <v>53120</v>
      </c>
      <c r="I23482" s="749" t="s">
        <v>1747</v>
      </c>
      <c r="J23482" s="749" t="n">
        <v>0.84</v>
      </c>
    </row>
    <row collapsed="false" customFormat="false" customHeight="true" hidden="true" ht="12.75" outlineLevel="0" r="23483">
      <c r="A23483" s="749" t="s">
        <v>53122</v>
      </c>
      <c r="B23483" s="749" t="str">
        <f aca="false">C23483&amp;D23483&amp;E23483&amp;F23483&amp;G23483&amp;H23483</f>
        <v>FORN E COLOC. EM ENCOSTA DE MARCOS TOPOGRAFICOS DE CONCRETOCOM PINO DE REFERENCIA DE LATAO.</v>
      </c>
      <c r="C23483" s="749" t="s">
        <v>53123</v>
      </c>
      <c r="D23483" s="749" t="s">
        <v>53124</v>
      </c>
      <c r="I23483" s="749" t="s">
        <v>30</v>
      </c>
      <c r="J23483" s="749" t="n">
        <v>64.01</v>
      </c>
    </row>
    <row collapsed="false" customFormat="false" customHeight="true" hidden="true" ht="12.75" outlineLevel="0" r="23484">
      <c r="A23484" s="749" t="s">
        <v>53125</v>
      </c>
      <c r="B23484" s="749" t="str">
        <f aca="false">C23484&amp;D23484&amp;E23484&amp;F23484&amp;G23484&amp;H23484</f>
        <v>FORN E COLOC. EM ENCOSTA DE MARCOS TOPOGRAFICOS DE CONCRETOCOM PINO DE REFERENCIA DE LATAO.</v>
      </c>
      <c r="C23484" s="749" t="s">
        <v>53123</v>
      </c>
      <c r="D23484" s="749" t="s">
        <v>53124</v>
      </c>
      <c r="I23484" s="749" t="s">
        <v>30</v>
      </c>
      <c r="J23484" s="749" t="n">
        <v>56.75</v>
      </c>
    </row>
    <row collapsed="false" customFormat="false" customHeight="true" hidden="true" ht="12.75" outlineLevel="0" r="23485">
      <c r="A23485" s="749" t="s">
        <v>53126</v>
      </c>
      <c r="B23485" s="749" t="str">
        <f aca="false">C23485&amp;D23485&amp;E23485&amp;F23485&amp;G23485&amp;H23485</f>
        <v>BASE DE BRITA CORRIDA INCLUSIVE FORNECIMENTO DOS MATERIAISMEDIDA APOS A COMPACTACAO.</v>
      </c>
      <c r="C23485" s="749" t="s">
        <v>53127</v>
      </c>
      <c r="D23485" s="749" t="s">
        <v>53128</v>
      </c>
      <c r="I23485" s="749" t="s">
        <v>53129</v>
      </c>
      <c r="J23485" s="749" t="n">
        <v>62.69</v>
      </c>
    </row>
    <row collapsed="false" customFormat="false" customHeight="true" hidden="true" ht="12.75" outlineLevel="0" r="23486">
      <c r="A23486" s="749" t="s">
        <v>53130</v>
      </c>
      <c r="B23486" s="749" t="str">
        <f aca="false">C23486&amp;D23486&amp;E23486&amp;F23486&amp;G23486&amp;H23486</f>
        <v>BASE DE BRITA CORRIDA INCLUSIVE FORNECIMENTO DOS MATERIAISMEDIDA APOS A COMPACTACAO.</v>
      </c>
      <c r="C23486" s="749" t="s">
        <v>53127</v>
      </c>
      <c r="D23486" s="749" t="s">
        <v>53128</v>
      </c>
      <c r="I23486" s="749" t="s">
        <v>53129</v>
      </c>
      <c r="J23486" s="749" t="n">
        <v>62.3</v>
      </c>
    </row>
    <row collapsed="false" customFormat="false" customHeight="true" hidden="true" ht="12.75" outlineLevel="0" r="23487">
      <c r="A23487" s="749" t="s">
        <v>53131</v>
      </c>
      <c r="B23487" s="749" t="str">
        <f aca="false">C23487&amp;D23487&amp;E23487&amp;F23487&amp;G23487&amp;H23487</f>
        <v>REVESTIMENTO D/CONCRETO BETUMINOSO USINADO A QUENTE COM 5CMDE ESPESSURA EXCLUIDO O TRANSPORTE D/USINA PARA A PISTA.</v>
      </c>
      <c r="C23487" s="749" t="s">
        <v>53132</v>
      </c>
      <c r="D23487" s="749" t="s">
        <v>53133</v>
      </c>
      <c r="I23487" s="749" t="s">
        <v>53134</v>
      </c>
      <c r="J23487" s="749" t="n">
        <v>37.17</v>
      </c>
    </row>
    <row collapsed="false" customFormat="false" customHeight="true" hidden="true" ht="12.75" outlineLevel="0" r="23488">
      <c r="A23488" s="749" t="s">
        <v>53135</v>
      </c>
      <c r="B23488" s="749" t="str">
        <f aca="false">C23488&amp;D23488&amp;E23488&amp;F23488&amp;G23488&amp;H23488</f>
        <v>REVESTIMENTO D/CONCRETO BETUMINOSO USINADO A QUENTE COM 5CMDE ESPESSURA EXCLUIDO O TRANSPORTE D/USINA PARA A PISTA.</v>
      </c>
      <c r="C23488" s="749" t="s">
        <v>53132</v>
      </c>
      <c r="D23488" s="749" t="s">
        <v>53133</v>
      </c>
      <c r="I23488" s="749" t="s">
        <v>53134</v>
      </c>
      <c r="J23488" s="749" t="n">
        <v>36.81</v>
      </c>
    </row>
    <row collapsed="false" customFormat="false" customHeight="true" hidden="true" ht="12.75" outlineLevel="0" r="23489">
      <c r="A23489" s="749" t="s">
        <v>53136</v>
      </c>
      <c r="B23489" s="749" t="str">
        <f aca="false">C23489&amp;D23489&amp;E23489&amp;F23489&amp;G23489&amp;H23489</f>
        <v>REGULARIZACAO DE SUB-LEITO DE ACORDO COM O DER-RJ EXCLUSIVETRANSPORTE E ESCAVACAO DE CORRETIVOS.</v>
      </c>
      <c r="C23489" s="749" t="s">
        <v>53137</v>
      </c>
      <c r="D23489" s="749" t="s">
        <v>53138</v>
      </c>
      <c r="I23489" s="749" t="s">
        <v>53134</v>
      </c>
      <c r="J23489" s="749" t="n">
        <v>1.24</v>
      </c>
    </row>
    <row collapsed="false" customFormat="false" customHeight="true" hidden="true" ht="12.75" outlineLevel="0" r="23490">
      <c r="A23490" s="749" t="s">
        <v>53139</v>
      </c>
      <c r="B23490" s="749" t="str">
        <f aca="false">C23490&amp;D23490&amp;E23490&amp;F23490&amp;G23490&amp;H23490</f>
        <v>REGULARIZACAO DE SUB-LEITO DE ACORDO COM O DER-RJ EXCLUSIVETRANSPORTE E ESCAVACAO DE CORRETIVOS.</v>
      </c>
      <c r="C23490" s="749" t="s">
        <v>53137</v>
      </c>
      <c r="D23490" s="749" t="s">
        <v>53138</v>
      </c>
      <c r="I23490" s="749" t="s">
        <v>53134</v>
      </c>
      <c r="J23490" s="749" t="n">
        <v>1.2</v>
      </c>
    </row>
    <row collapsed="false" customFormat="false" customHeight="true" hidden="true" ht="12.75" outlineLevel="0" r="23491">
      <c r="A23491" s="749" t="s">
        <v>53140</v>
      </c>
      <c r="B23491" s="749" t="str">
        <f aca="false">C23491&amp;D23491&amp;E23491&amp;F23491&amp;G23491&amp;H23491</f>
        <v>IMPRIMACAO DE BASE DE PAVIMENTACAO DE ACORDO COM AS INSTRUCOES PARA EXECUCAO DO DER-RJ</v>
      </c>
      <c r="C23491" s="749" t="s">
        <v>53141</v>
      </c>
      <c r="D23491" s="749" t="s">
        <v>53142</v>
      </c>
      <c r="I23491" s="749" t="s">
        <v>53134</v>
      </c>
      <c r="J23491" s="749" t="n">
        <v>7.4</v>
      </c>
    </row>
    <row collapsed="false" customFormat="false" customHeight="true" hidden="true" ht="12.75" outlineLevel="0" r="23492">
      <c r="A23492" s="749" t="s">
        <v>53143</v>
      </c>
      <c r="B23492" s="749" t="str">
        <f aca="false">C23492&amp;D23492&amp;E23492&amp;F23492&amp;G23492&amp;H23492</f>
        <v>IMPRIMACAO DE BASE DE PAVIMENTACAO DE ACORDO COM AS INSTRUCOES PARA EXECUCAO DO DER-RJ</v>
      </c>
      <c r="C23492" s="749" t="s">
        <v>53141</v>
      </c>
      <c r="D23492" s="749" t="s">
        <v>53142</v>
      </c>
      <c r="I23492" s="749" t="s">
        <v>53134</v>
      </c>
      <c r="J23492" s="749" t="n">
        <v>7.39</v>
      </c>
    </row>
    <row collapsed="false" customFormat="false" customHeight="true" hidden="true" ht="12.75" outlineLevel="0" r="23493">
      <c r="A23493" s="749" t="s">
        <v>53144</v>
      </c>
      <c r="B23493" s="749" t="str">
        <f aca="false">C23493&amp;D23493&amp;E23493&amp;F23493&amp;G23493&amp;H23493</f>
        <v>PAVIMENTACAO COM PARALELEPIPEDOS SENDO REJUNTAMENTO COM BETUME E CASCALINHO</v>
      </c>
      <c r="C23493" s="749" t="s">
        <v>53145</v>
      </c>
      <c r="D23493" s="749" t="s">
        <v>53146</v>
      </c>
      <c r="I23493" s="749" t="s">
        <v>53134</v>
      </c>
      <c r="J23493" s="749" t="n">
        <v>92.24</v>
      </c>
    </row>
    <row collapsed="false" customFormat="false" customHeight="true" hidden="true" ht="12.75" outlineLevel="0" r="23494">
      <c r="A23494" s="749" t="s">
        <v>53147</v>
      </c>
      <c r="B23494" s="749" t="str">
        <f aca="false">C23494&amp;D23494&amp;E23494&amp;F23494&amp;G23494&amp;H23494</f>
        <v>PAVIMENTACAO COM PARALELEPIPEDOS SENDO REJUNTAMENTO COM BETUME E CASCALINHO</v>
      </c>
      <c r="C23494" s="749" t="s">
        <v>53145</v>
      </c>
      <c r="D23494" s="749" t="s">
        <v>53146</v>
      </c>
      <c r="I23494" s="749" t="s">
        <v>53134</v>
      </c>
      <c r="J23494" s="749" t="n">
        <v>88.26</v>
      </c>
    </row>
    <row collapsed="false" customFormat="false" customHeight="true" hidden="true" ht="12.75" outlineLevel="0" r="23495">
      <c r="A23495" s="749" t="s">
        <v>53148</v>
      </c>
      <c r="B23495" s="749" t="str">
        <f aca="false">C23495&amp;D23495&amp;E23495&amp;F23495&amp;G23495&amp;H23495</f>
        <v>CAPA SELANTE C/APLICACAO ASFALTO NIPROPORCAO 1,1 A 1,4 LITRO/M2,DISTRIBUICAO AGREGADOS (5 A 15KG/M2) COMPACT-ROLO.</v>
      </c>
      <c r="C23495" s="749" t="s">
        <v>53149</v>
      </c>
      <c r="D23495" s="749" t="s">
        <v>53150</v>
      </c>
      <c r="I23495" s="749" t="s">
        <v>53134</v>
      </c>
      <c r="J23495" s="749" t="n">
        <v>4.71</v>
      </c>
    </row>
    <row collapsed="false" customFormat="false" customHeight="true" hidden="true" ht="12.75" outlineLevel="0" r="23496">
      <c r="A23496" s="749" t="s">
        <v>53151</v>
      </c>
      <c r="B23496" s="749" t="str">
        <f aca="false">C23496&amp;D23496&amp;E23496&amp;F23496&amp;G23496&amp;H23496</f>
        <v>CAPA SELANTE C/APLICACAO ASFALTO NIPROPORCAO 1,1 A 1,4 LITRO/M2,DISTRIBUICAO AGREGADOS (5 A 15KG/M2) COMPACT-ROLO.</v>
      </c>
      <c r="C23496" s="749" t="s">
        <v>53149</v>
      </c>
      <c r="D23496" s="749" t="s">
        <v>53150</v>
      </c>
      <c r="I23496" s="749" t="s">
        <v>53134</v>
      </c>
      <c r="J23496" s="749" t="n">
        <v>4.69</v>
      </c>
    </row>
    <row collapsed="false" customFormat="false" customHeight="true" hidden="true" ht="12.75" outlineLevel="0" r="23497">
      <c r="A23497" s="749" t="s">
        <v>53152</v>
      </c>
      <c r="B23497" s="749" t="str">
        <f aca="false">C23497&amp;D23497&amp;E23497&amp;F23497&amp;G23497&amp;H23497</f>
        <v>PINTURA DE LIGACAO DE ACORDO COM AS INSTRUCOES PARA EXECUCAO DO DER-RJ</v>
      </c>
      <c r="C23497" s="749" t="s">
        <v>53153</v>
      </c>
      <c r="D23497" s="749" t="s">
        <v>53154</v>
      </c>
      <c r="I23497" s="749" t="s">
        <v>53134</v>
      </c>
      <c r="J23497" s="749" t="n">
        <v>1.24</v>
      </c>
    </row>
    <row collapsed="false" customFormat="false" customHeight="true" hidden="true" ht="12.75" outlineLevel="0" r="23498">
      <c r="A23498" s="749" t="s">
        <v>53155</v>
      </c>
      <c r="B23498" s="749" t="str">
        <f aca="false">C23498&amp;D23498&amp;E23498&amp;F23498&amp;G23498&amp;H23498</f>
        <v>PINTURA DE LIGACAO DE ACORDO COM AS INSTRUCOES PARA EXECUCAO DO DER-RJ</v>
      </c>
      <c r="C23498" s="749" t="s">
        <v>53153</v>
      </c>
      <c r="D23498" s="749" t="s">
        <v>53154</v>
      </c>
      <c r="I23498" s="749" t="s">
        <v>53134</v>
      </c>
      <c r="J23498" s="749" t="n">
        <v>1.23</v>
      </c>
    </row>
    <row collapsed="false" customFormat="false" customHeight="true" hidden="true" ht="12.75" outlineLevel="0" r="23499">
      <c r="A23499" s="749" t="s">
        <v>53156</v>
      </c>
      <c r="B23499" s="749" t="str">
        <f aca="false">C23499&amp;D23499&amp;E23499&amp;F23499&amp;G23499&amp;H23499</f>
        <v>MEIO-FIO RETO DE CONCRETO SIMPLES(FCK=15MPa)DE 0,15M NA BASEE 0,45M DE ALTURA REJUNT.ARGAM.CIM.AR.1:3,5.</v>
      </c>
      <c r="C23499" s="749" t="s">
        <v>53157</v>
      </c>
      <c r="D23499" s="749" t="s">
        <v>53158</v>
      </c>
      <c r="I23499" s="749" t="s">
        <v>52963</v>
      </c>
      <c r="J23499" s="749" t="n">
        <v>78.41</v>
      </c>
    </row>
    <row collapsed="false" customFormat="false" customHeight="true" hidden="true" ht="12.75" outlineLevel="0" r="23500">
      <c r="A23500" s="749" t="s">
        <v>53159</v>
      </c>
      <c r="B23500" s="749" t="str">
        <f aca="false">C23500&amp;D23500&amp;E23500&amp;F23500&amp;G23500&amp;H23500</f>
        <v>MEIO-FIO RETO DE CONCRETO SIMPLES(FCK=15MPa)DE 0,15M NA BASEE 0,45M DE ALTURA REJUNT.ARGAM.CIM.AR.1:3,5.</v>
      </c>
      <c r="C23500" s="749" t="s">
        <v>53157</v>
      </c>
      <c r="D23500" s="749" t="s">
        <v>53158</v>
      </c>
      <c r="I23500" s="749" t="s">
        <v>52963</v>
      </c>
      <c r="J23500" s="749" t="n">
        <v>71.5</v>
      </c>
    </row>
    <row collapsed="false" customFormat="false" customHeight="true" hidden="true" ht="12.75" outlineLevel="0" r="23501">
      <c r="A23501" s="749" t="s">
        <v>53160</v>
      </c>
      <c r="B23501" s="749" t="str">
        <f aca="false">C23501&amp;D23501&amp;E23501&amp;F23501&amp;G23501&amp;H23501</f>
        <v>MEIO-FIO CONCRETO SIMPLES(FCK=13,5MPa)TIPO DER-RJ,0,15M BASE 0,30M ALTURA REJUNTAMENTO CIM.AREIA 1:3,5</v>
      </c>
      <c r="C23501" s="749" t="s">
        <v>53161</v>
      </c>
      <c r="D23501" s="749" t="s">
        <v>53162</v>
      </c>
      <c r="I23501" s="749" t="s">
        <v>52963</v>
      </c>
      <c r="J23501" s="749" t="n">
        <v>53.61</v>
      </c>
    </row>
    <row collapsed="false" customFormat="false" customHeight="true" hidden="true" ht="12.75" outlineLevel="0" r="23502">
      <c r="A23502" s="749" t="s">
        <v>53163</v>
      </c>
      <c r="B23502" s="749" t="str">
        <f aca="false">C23502&amp;D23502&amp;E23502&amp;F23502&amp;G23502&amp;H23502</f>
        <v>MEIO-FIO CONCRETO SIMPLES(FCK=13,5MPa)TIPO DER-RJ,0,15M BASE 0,30M ALTURA REJUNTAMENTO CIM.AREIA 1:3,5</v>
      </c>
      <c r="C23502" s="749" t="s">
        <v>53161</v>
      </c>
      <c r="D23502" s="749" t="s">
        <v>53162</v>
      </c>
      <c r="I23502" s="749" t="s">
        <v>52963</v>
      </c>
      <c r="J23502" s="749" t="n">
        <v>48.87</v>
      </c>
    </row>
    <row collapsed="false" customFormat="false" customHeight="true" hidden="true" ht="12.75" outlineLevel="0" r="23503">
      <c r="A23503" s="749" t="s">
        <v>53164</v>
      </c>
      <c r="B23503" s="749" t="str">
        <f aca="false">C23503&amp;D23503&amp;E23503&amp;F23503&amp;G23503&amp;H23503</f>
        <v>CUSTO PRUDUTIVO DE PARALISACAO,DESLOC.OU INST.DE EQUIPAMENTO DE SONDAGEM A PERCUSSAO,INC. O EQUIP.E A EQUIPE A DISP.</v>
      </c>
      <c r="C23503" s="749" t="s">
        <v>53165</v>
      </c>
      <c r="D23503" s="749" t="s">
        <v>53166</v>
      </c>
      <c r="I23503" s="749" t="s">
        <v>1747</v>
      </c>
      <c r="J23503" s="749" t="n">
        <v>97.37</v>
      </c>
    </row>
    <row collapsed="false" customFormat="false" customHeight="true" hidden="true" ht="12.75" outlineLevel="0" r="23504">
      <c r="A23504" s="749" t="s">
        <v>53167</v>
      </c>
      <c r="B23504" s="749" t="str">
        <f aca="false">C23504&amp;D23504&amp;E23504&amp;F23504&amp;G23504&amp;H23504</f>
        <v>CUSTO PRUDUTIVO DE PARALISACAO,DESLOC.OU INST.DE EQUIPAMENTO DE SONDAGEM A PERCUSSAO,INC. O EQUIP.E A EQUIPE A DISP.</v>
      </c>
      <c r="C23504" s="749" t="s">
        <v>53165</v>
      </c>
      <c r="D23504" s="749" t="s">
        <v>53166</v>
      </c>
      <c r="I23504" s="749" t="s">
        <v>1747</v>
      </c>
      <c r="J23504" s="749" t="n">
        <v>84.46</v>
      </c>
    </row>
    <row collapsed="false" customFormat="false" customHeight="true" hidden="true" ht="12.75" outlineLevel="0" r="23505">
      <c r="A23505" s="749" t="s">
        <v>53168</v>
      </c>
      <c r="B23505" s="749" t="str">
        <f aca="false">C23505&amp;D23505&amp;E23505&amp;F23505&amp;G23505&amp;H23505</f>
        <v>CUSTO IMPRODUTIVO PARALISACAO,DESLOCAMENTOS/INSTALACAO DEEQUIPAM.SONDAGEM ROTATIVA C/EQUIPAMENTO/EQUIPE OPERACAO.</v>
      </c>
      <c r="C23505" s="749" t="s">
        <v>53169</v>
      </c>
      <c r="D23505" s="749" t="s">
        <v>53170</v>
      </c>
      <c r="I23505" s="749" t="s">
        <v>52973</v>
      </c>
      <c r="J23505" s="749" t="n">
        <v>104.51</v>
      </c>
    </row>
    <row collapsed="false" customFormat="false" customHeight="true" hidden="true" ht="12.75" outlineLevel="0" r="23506">
      <c r="A23506" s="749" t="s">
        <v>53171</v>
      </c>
      <c r="B23506" s="749" t="str">
        <f aca="false">C23506&amp;D23506&amp;E23506&amp;F23506&amp;G23506&amp;H23506</f>
        <v>CUSTO IMPRODUTIVO PARALISACAO,DESLOCAMENTOS/INSTALACAO DEEQUIPAM.SONDAGEM ROTATIVA C/EQUIPAMENTO/EQUIPE OPERACAO.</v>
      </c>
      <c r="C23506" s="749" t="s">
        <v>53169</v>
      </c>
      <c r="D23506" s="749" t="s">
        <v>53170</v>
      </c>
      <c r="I23506" s="749" t="s">
        <v>52973</v>
      </c>
      <c r="J23506" s="749" t="n">
        <v>91.12</v>
      </c>
    </row>
    <row collapsed="false" customFormat="false" customHeight="true" hidden="true" ht="12.75" outlineLevel="0" r="23507">
      <c r="A23507" s="749" t="s">
        <v>53172</v>
      </c>
      <c r="B23507" s="749" t="str">
        <f aca="false">C23507&amp;D23507&amp;E23507&amp;F23507&amp;G23507&amp;H23507</f>
        <v>MOLDAGEM E COLETA DE CORPO DE PROVA DE CONCRETO,EXEC.POR FIR</v>
      </c>
      <c r="C23507" s="749" t="s">
        <v>53173</v>
      </c>
      <c r="I23507" s="749" t="s">
        <v>30</v>
      </c>
      <c r="J23507" s="749" t="n">
        <v>44.07</v>
      </c>
    </row>
    <row collapsed="false" customFormat="false" customHeight="true" hidden="true" ht="12.75" outlineLevel="0" r="23508">
      <c r="A23508" s="749" t="s">
        <v>53174</v>
      </c>
      <c r="B23508" s="749" t="str">
        <f aca="false">C23508&amp;D23508&amp;E23508&amp;F23508&amp;G23508&amp;H23508</f>
        <v>MOLDAGEM E COLETA DE CORPO DE PROVA DE CONCRETO,EXEC.POR FIR</v>
      </c>
      <c r="C23508" s="749" t="s">
        <v>53173</v>
      </c>
      <c r="I23508" s="749" t="s">
        <v>30</v>
      </c>
      <c r="J23508" s="749" t="n">
        <v>40.93</v>
      </c>
    </row>
    <row collapsed="false" customFormat="false" customHeight="true" hidden="true" ht="12.75" outlineLevel="0" r="23509">
      <c r="A23509" s="749" t="s">
        <v>53175</v>
      </c>
      <c r="B23509" s="749" t="str">
        <f aca="false">C23509&amp;D23509&amp;E23509&amp;F23509&amp;G23509&amp;H23509</f>
        <v>MOLDAGEM E COLETA DE CORPO DE PROVA,CONSIDERANDO O TRANSPORTE PARA UMA DISTANCIA DE ATE 100KM</v>
      </c>
      <c r="C23509" s="749" t="s">
        <v>53176</v>
      </c>
      <c r="D23509" s="749" t="s">
        <v>53177</v>
      </c>
      <c r="I23509" s="749" t="s">
        <v>30</v>
      </c>
      <c r="J23509" s="749" t="n">
        <v>69.3</v>
      </c>
    </row>
    <row collapsed="false" customFormat="false" customHeight="true" hidden="true" ht="12.75" outlineLevel="0" r="23510">
      <c r="A23510" s="749" t="s">
        <v>53178</v>
      </c>
      <c r="B23510" s="749" t="str">
        <f aca="false">C23510&amp;D23510&amp;E23510&amp;F23510&amp;G23510&amp;H23510</f>
        <v>MOLDAGEM E COLETA DE CORPO DE PROVA,CONSIDERANDO O TRANSPORTE PARA UMA DISTANCIA DE ATE 100KM</v>
      </c>
      <c r="C23510" s="749" t="s">
        <v>53176</v>
      </c>
      <c r="D23510" s="749" t="s">
        <v>53177</v>
      </c>
      <c r="I23510" s="749" t="s">
        <v>30</v>
      </c>
      <c r="J23510" s="749" t="n">
        <v>65.23</v>
      </c>
    </row>
    <row collapsed="false" customFormat="false" customHeight="true" hidden="true" ht="12.75" outlineLevel="0" r="23511">
      <c r="A23511" s="749" t="s">
        <v>53179</v>
      </c>
      <c r="B23511" s="749" t="str">
        <f aca="false">C23511&amp;D23511&amp;E23511&amp;F23511&amp;G23511&amp;H23511</f>
        <v>MOLDAGEM E COLETA DE CORPO DE PROVA DE CONCRETO EXECUTADOPOR FIRMA ESPECIALIZADA COM TRANSPORTE ATE 250KM.</v>
      </c>
      <c r="C23511" s="749" t="s">
        <v>53180</v>
      </c>
      <c r="D23511" s="749" t="s">
        <v>53181</v>
      </c>
      <c r="I23511" s="749" t="s">
        <v>30</v>
      </c>
      <c r="J23511" s="749" t="n">
        <v>145.88</v>
      </c>
    </row>
    <row collapsed="false" customFormat="false" customHeight="true" hidden="true" ht="12.75" outlineLevel="0" r="23512">
      <c r="A23512" s="749" t="s">
        <v>53182</v>
      </c>
      <c r="B23512" s="749" t="str">
        <f aca="false">C23512&amp;D23512&amp;E23512&amp;F23512&amp;G23512&amp;H23512</f>
        <v>MOLDAGEM E COLETA DE CORPO DE PROVA DE CONCRETO EXECUTADOPOR FIRMA ESPECIALIZADA COM TRANSPORTE ATE 250KM.</v>
      </c>
      <c r="C23512" s="749" t="s">
        <v>53180</v>
      </c>
      <c r="D23512" s="749" t="s">
        <v>53181</v>
      </c>
      <c r="I23512" s="749" t="s">
        <v>30</v>
      </c>
      <c r="J23512" s="749" t="n">
        <v>138.97</v>
      </c>
    </row>
    <row collapsed="false" customFormat="false" customHeight="true" hidden="true" ht="12.75" outlineLevel="0" r="23513">
      <c r="A23513" s="749" t="s">
        <v>53183</v>
      </c>
      <c r="B23513" s="749" t="str">
        <f aca="false">C23513&amp;D23513&amp;E23513&amp;F23513&amp;G23513&amp;H23513</f>
        <v>CONFECCAO DE RAMPA DE TERRA PARA SUBIDA E DESCIDA DE EQUIPAMENTO PESADO EM CARRETA</v>
      </c>
      <c r="C23513" s="749" t="s">
        <v>53184</v>
      </c>
      <c r="D23513" s="749" t="s">
        <v>53185</v>
      </c>
      <c r="I23513" s="749" t="s">
        <v>53186</v>
      </c>
      <c r="J23513" s="749" t="n">
        <v>36.47</v>
      </c>
    </row>
    <row collapsed="false" customFormat="false" customHeight="true" hidden="true" ht="12.75" outlineLevel="0" r="23514">
      <c r="A23514" s="749" t="s">
        <v>53187</v>
      </c>
      <c r="B23514" s="749" t="str">
        <f aca="false">C23514&amp;D23514&amp;E23514&amp;F23514&amp;G23514&amp;H23514</f>
        <v>CONFECCAO DE RAMPA DE TERRA PARA SUBIDA E DESCIDA DE EQUIPAMENTO PESADO EM CARRETA</v>
      </c>
      <c r="C23514" s="749" t="s">
        <v>53184</v>
      </c>
      <c r="D23514" s="749" t="s">
        <v>53185</v>
      </c>
      <c r="I23514" s="749" t="s">
        <v>53186</v>
      </c>
      <c r="J23514" s="749" t="n">
        <v>32.09</v>
      </c>
    </row>
    <row collapsed="false" customFormat="false" customHeight="true" hidden="true" ht="12.75" outlineLevel="0" r="23515">
      <c r="A23515" s="749" t="s">
        <v>53188</v>
      </c>
      <c r="B23515" s="749" t="str">
        <f aca="false">C23515&amp;D23515&amp;E23515&amp;F23515&amp;G23515&amp;H23515</f>
        <v>REVESTIMENTO TIPO LAMA ASFALTICA FINA CONFORME INSTRUCAO DER-RJ,EXCLUSIVE FORNECIMENTO E TRANSPORTE MATERIAIS</v>
      </c>
      <c r="C23515" s="749" t="s">
        <v>53189</v>
      </c>
      <c r="D23515" s="749" t="s">
        <v>53190</v>
      </c>
      <c r="I23515" s="749" t="s">
        <v>52</v>
      </c>
      <c r="J23515" s="749" t="n">
        <v>2.55</v>
      </c>
    </row>
    <row collapsed="false" customFormat="false" customHeight="true" hidden="true" ht="12.75" outlineLevel="0" r="23516">
      <c r="A23516" s="749" t="s">
        <v>53191</v>
      </c>
      <c r="B23516" s="749" t="str">
        <f aca="false">C23516&amp;D23516&amp;E23516&amp;F23516&amp;G23516&amp;H23516</f>
        <v>REVESTIMENTO TIPO LAMA ASFALTICA FINA CONFORME INSTRUCAO DER-RJ,EXCLUSIVE FORNECIMENTO E TRANSPORTE MATERIAIS</v>
      </c>
      <c r="C23516" s="749" t="s">
        <v>53189</v>
      </c>
      <c r="D23516" s="749" t="s">
        <v>53190</v>
      </c>
      <c r="I23516" s="749" t="s">
        <v>52</v>
      </c>
      <c r="J23516" s="749" t="n">
        <v>2.44</v>
      </c>
    </row>
    <row collapsed="false" customFormat="false" customHeight="true" hidden="true" ht="12.75" outlineLevel="0" r="23517">
      <c r="A23517" s="749" t="s">
        <v>53192</v>
      </c>
      <c r="B23517" s="749" t="str">
        <f aca="false">C23517&amp;D23517&amp;E23517&amp;F23517&amp;G23517&amp;H23517</f>
        <v>BARRA ACO CA-25 REDONDA SEM SALIENCIA OU MOSSA, DIAMETRO DE6,3MM A 8,0MM (1/4 A 5/16).</v>
      </c>
      <c r="C23517" s="749" t="s">
        <v>53193</v>
      </c>
      <c r="D23517" s="749" t="s">
        <v>53194</v>
      </c>
      <c r="I23517" s="749" t="s">
        <v>53195</v>
      </c>
      <c r="J23517" s="749" t="n">
        <v>4.58</v>
      </c>
    </row>
    <row collapsed="false" customFormat="false" customHeight="true" hidden="true" ht="12.75" outlineLevel="0" r="23518">
      <c r="A23518" s="749" t="s">
        <v>53196</v>
      </c>
      <c r="B23518" s="749" t="str">
        <f aca="false">C23518&amp;D23518&amp;E23518&amp;F23518&amp;G23518&amp;H23518</f>
        <v>BARRA ACO CA-25 REDONDA SEM SALIENCIA OU MOSSA, DIAMETRO DE6,3MM A 8,0MM (1/4 A 5/16).</v>
      </c>
      <c r="C23518" s="749" t="s">
        <v>53193</v>
      </c>
      <c r="D23518" s="749" t="s">
        <v>53194</v>
      </c>
      <c r="I23518" s="749" t="s">
        <v>53195</v>
      </c>
      <c r="J23518" s="749" t="n">
        <v>4.58</v>
      </c>
    </row>
    <row collapsed="false" customFormat="false" customHeight="true" hidden="true" ht="12.75" outlineLevel="0" r="23519">
      <c r="A23519" s="749" t="s">
        <v>53197</v>
      </c>
      <c r="B23519" s="749" t="str">
        <f aca="false">C23519&amp;D23519&amp;E23519&amp;F23519&amp;G23519&amp;H23519</f>
        <v>LIMPEZA SUPERFICIE METALICA,EM PONTES,VIADUTOS OU ESTRUTURASEMELHANTE,UTILIZ.LIXADEIRA/RASPADEIRA,PRODUCAO DE 280M2/M.</v>
      </c>
      <c r="C23519" s="749" t="s">
        <v>53198</v>
      </c>
      <c r="D23519" s="749" t="s">
        <v>53199</v>
      </c>
      <c r="I23519" s="749" t="s">
        <v>52</v>
      </c>
      <c r="J23519" s="749" t="n">
        <v>33.28</v>
      </c>
    </row>
    <row collapsed="false" customFormat="false" customHeight="true" hidden="true" ht="12.75" outlineLevel="0" r="23520">
      <c r="A23520" s="749" t="s">
        <v>53200</v>
      </c>
      <c r="B23520" s="749" t="str">
        <f aca="false">C23520&amp;D23520&amp;E23520&amp;F23520&amp;G23520&amp;H23520</f>
        <v>LIMPEZA SUPERFICIE METALICA,EM PONTES,VIADUTOS OU ESTRUTURASEMELHANTE,UTILIZ.LIXADEIRA/RASPADEIRA,PRODUCAO DE 280M2/M.</v>
      </c>
      <c r="C23520" s="749" t="s">
        <v>53198</v>
      </c>
      <c r="D23520" s="749" t="s">
        <v>53199</v>
      </c>
      <c r="I23520" s="749" t="s">
        <v>52</v>
      </c>
      <c r="J23520" s="749" t="n">
        <v>28.84</v>
      </c>
    </row>
    <row collapsed="false" customFormat="false" customHeight="true" hidden="true" ht="12.75" outlineLevel="0" r="23521">
      <c r="A23521" s="749" t="s">
        <v>53201</v>
      </c>
      <c r="B23521" s="749" t="str">
        <f aca="false">C23521&amp;D23521&amp;E23521&amp;F23521&amp;G23521&amp;H23521</f>
        <v>ASSENTAMENTO DE TUBULACAO DE CHAPA DE ACO DE 1/4" ESPESSURACOM 6,00M DE COMPRIMENTO,400MM DIAMETRO,SOLDA,EXCLUS.TUBOS</v>
      </c>
      <c r="C23521" s="749" t="s">
        <v>53202</v>
      </c>
      <c r="D23521" s="749" t="s">
        <v>53203</v>
      </c>
      <c r="I23521" s="749" t="s">
        <v>236</v>
      </c>
      <c r="J23521" s="749" t="n">
        <v>70.8</v>
      </c>
    </row>
    <row collapsed="false" customFormat="false" customHeight="true" hidden="true" ht="12.75" outlineLevel="0" r="23522">
      <c r="A23522" s="749" t="s">
        <v>53204</v>
      </c>
      <c r="B23522" s="749" t="str">
        <f aca="false">C23522&amp;D23522&amp;E23522&amp;F23522&amp;G23522&amp;H23522</f>
        <v>ASSENTAMENTO DE TUBULACAO DE CHAPA DE ACO DE 1/4" ESPESSURACOM 6,00M DE COMPRIMENTO,400MM DIAMETRO,SOLDA,EXCLUS.TUBOS</v>
      </c>
      <c r="C23522" s="749" t="s">
        <v>53202</v>
      </c>
      <c r="D23522" s="749" t="s">
        <v>53203</v>
      </c>
      <c r="I23522" s="749" t="s">
        <v>236</v>
      </c>
      <c r="J23522" s="749" t="n">
        <v>64.69</v>
      </c>
    </row>
    <row collapsed="false" customFormat="false" customHeight="true" hidden="true" ht="12.75" outlineLevel="0" r="23523">
      <c r="A23523" s="749" t="s">
        <v>53205</v>
      </c>
      <c r="B23523" s="749" t="str">
        <f aca="false">C23523&amp;D23523&amp;E23523&amp;F23523&amp;G23523&amp;H23523</f>
        <v>TUBO CA-1 CONC.ARM.P/GALERIAS AGUAS PLUVIAIS COM 1,00M DIAM.FORN.MAT.C/CIM/AREIA 1:4 FORNEC. E ASSENTAM.</v>
      </c>
      <c r="C23523" s="749" t="s">
        <v>53206</v>
      </c>
      <c r="D23523" s="749" t="s">
        <v>53207</v>
      </c>
      <c r="I23523" s="749" t="s">
        <v>52963</v>
      </c>
      <c r="J23523" s="749" t="n">
        <v>482.79</v>
      </c>
    </row>
    <row collapsed="false" customFormat="false" customHeight="true" hidden="true" ht="12.75" outlineLevel="0" r="23524">
      <c r="A23524" s="749" t="s">
        <v>53208</v>
      </c>
      <c r="B23524" s="749" t="str">
        <f aca="false">C23524&amp;D23524&amp;E23524&amp;F23524&amp;G23524&amp;H23524</f>
        <v>TUBO CA-1 CONC.ARM.P/GALERIAS AGUAS PLUVIAIS COM 1,00M DIAM.FORN.MAT.C/CIM/AREIA 1:4 FORNEC. E ASSENTAM.</v>
      </c>
      <c r="C23524" s="749" t="s">
        <v>53206</v>
      </c>
      <c r="D23524" s="749" t="s">
        <v>53207</v>
      </c>
      <c r="I23524" s="749" t="s">
        <v>52963</v>
      </c>
      <c r="J23524" s="749" t="n">
        <v>464.49</v>
      </c>
    </row>
    <row collapsed="false" customFormat="false" customHeight="true" hidden="true" ht="12.75" outlineLevel="0" r="23525">
      <c r="A23525" s="749" t="s">
        <v>53209</v>
      </c>
      <c r="B23525" s="749" t="str">
        <f aca="false">C23525&amp;D23525&amp;E23525&amp;F23525&amp;G23525&amp;H23525</f>
        <v>CRAVACAO DE PERFIL DE ACO I DE 10" E 12"</v>
      </c>
      <c r="C23525" s="749" t="s">
        <v>53210</v>
      </c>
      <c r="I23525" s="749" t="s">
        <v>236</v>
      </c>
      <c r="J23525" s="749" t="n">
        <v>76.34</v>
      </c>
    </row>
    <row collapsed="false" customFormat="false" customHeight="true" hidden="true" ht="12.75" outlineLevel="0" r="23526">
      <c r="A23526" s="749" t="s">
        <v>53211</v>
      </c>
      <c r="B23526" s="749" t="str">
        <f aca="false">C23526&amp;D23526&amp;E23526&amp;F23526&amp;G23526&amp;H23526</f>
        <v>CRAVACAO DE PERFIL DE ACO I DE 10" E 12"</v>
      </c>
      <c r="C23526" s="749" t="s">
        <v>53210</v>
      </c>
      <c r="I23526" s="749" t="s">
        <v>236</v>
      </c>
      <c r="J23526" s="749" t="n">
        <v>69.96</v>
      </c>
    </row>
    <row collapsed="false" customFormat="false" customHeight="true" hidden="true" ht="12.75" outlineLevel="0" r="23527">
      <c r="A23527" s="749" t="s">
        <v>53212</v>
      </c>
      <c r="B23527" s="749" t="str">
        <f aca="false">C23527&amp;D23527&amp;E23527&amp;F23527&amp;G23527&amp;H23527</f>
        <v>CRAVACAO DE ESTACA DE EUCALIPTO COM DIAMETRO 25CM,EXCLUSIVEESTACA</v>
      </c>
      <c r="C23527" s="749" t="s">
        <v>53213</v>
      </c>
      <c r="D23527" s="749" t="s">
        <v>53214</v>
      </c>
      <c r="I23527" s="749" t="s">
        <v>236</v>
      </c>
      <c r="J23527" s="749" t="n">
        <v>67.37</v>
      </c>
    </row>
    <row collapsed="false" customFormat="false" customHeight="true" hidden="true" ht="12.75" outlineLevel="0" r="23528">
      <c r="A23528" s="749" t="s">
        <v>53215</v>
      </c>
      <c r="B23528" s="749" t="str">
        <f aca="false">C23528&amp;D23528&amp;E23528&amp;F23528&amp;G23528&amp;H23528</f>
        <v>CRAVACAO DE ESTACA DE EUCALIPTO COM DIAMETRO 25CM,EXCLUSIVEESTACA</v>
      </c>
      <c r="C23528" s="749" t="s">
        <v>53213</v>
      </c>
      <c r="D23528" s="749" t="s">
        <v>53214</v>
      </c>
      <c r="I23528" s="749" t="s">
        <v>236</v>
      </c>
      <c r="J23528" s="749" t="n">
        <v>61.03</v>
      </c>
    </row>
    <row collapsed="false" customFormat="false" customHeight="true" hidden="true" ht="12.75" outlineLevel="0" r="23529">
      <c r="A23529" s="749" t="s">
        <v>53216</v>
      </c>
      <c r="B23529" s="749" t="str">
        <f aca="false">C23529&amp;D23529&amp;E23529&amp;F23529&amp;G23529&amp;H23529</f>
        <v>PERFURACAO ROTATIVA COM COROA DE WIDIA EM SOLO, DIAMETRO,NX,HORIZONTAL, INCLUSIVE DESLOCAMENTOS E INSTALACOES</v>
      </c>
      <c r="C23529" s="749" t="s">
        <v>53217</v>
      </c>
      <c r="D23529" s="749" t="s">
        <v>53218</v>
      </c>
      <c r="I23529" s="749" t="s">
        <v>236</v>
      </c>
      <c r="J23529" s="749" t="n">
        <v>130.37</v>
      </c>
    </row>
    <row collapsed="false" customFormat="false" customHeight="true" hidden="true" ht="12.75" outlineLevel="0" r="23530">
      <c r="A23530" s="749" t="s">
        <v>53219</v>
      </c>
      <c r="B23530" s="749" t="str">
        <f aca="false">C23530&amp;D23530&amp;E23530&amp;F23530&amp;G23530&amp;H23530</f>
        <v>PERFURACAO ROTATIVA COM COROA DE WIDIA EM SOLO, DIAMETRO,NX,HORIZONTAL, INCLUSIVE DESLOCAMENTOS E INSTALACOES</v>
      </c>
      <c r="C23530" s="749" t="s">
        <v>53217</v>
      </c>
      <c r="D23530" s="749" t="s">
        <v>53218</v>
      </c>
      <c r="I23530" s="749" t="s">
        <v>236</v>
      </c>
      <c r="J23530" s="749" t="n">
        <v>117.37</v>
      </c>
    </row>
    <row collapsed="false" customFormat="false" customHeight="true" hidden="true" ht="12.75" outlineLevel="0" r="23531">
      <c r="A23531" s="749" t="s">
        <v>53220</v>
      </c>
      <c r="B23531" s="749" t="str">
        <f aca="false">C23531&amp;D23531&amp;E23531&amp;F23531&amp;G23531&amp;H23531</f>
        <v>TUBO CONCRETO SIMPLES CLASSE C-1 P/COLETOR AGUAS PLUVIAIS DE0,40M DIAMETRO INCLUS.FORN.MAT.CIM/AREIA 1:4,FORN.E ASSEN.</v>
      </c>
      <c r="C23531" s="749" t="s">
        <v>53221</v>
      </c>
      <c r="D23531" s="749" t="s">
        <v>53222</v>
      </c>
      <c r="I23531" s="749" t="s">
        <v>52963</v>
      </c>
      <c r="J23531" s="749" t="n">
        <v>99.41</v>
      </c>
    </row>
    <row collapsed="false" customFormat="false" customHeight="true" hidden="true" ht="12.75" outlineLevel="0" r="23532">
      <c r="A23532" s="749" t="s">
        <v>53223</v>
      </c>
      <c r="B23532" s="749" t="str">
        <f aca="false">C23532&amp;D23532&amp;E23532&amp;F23532&amp;G23532&amp;H23532</f>
        <v>TUBO CONCRETO SIMPLES CLASSE C-1 P/COLETOR AGUAS PLUVIAIS DE0,40M DIAMETRO INCLUS.FORN.MAT.CIM/AREIA 1:4,FORN.E ASSEN.</v>
      </c>
      <c r="C23532" s="749" t="s">
        <v>53221</v>
      </c>
      <c r="D23532" s="749" t="s">
        <v>53222</v>
      </c>
      <c r="I23532" s="749" t="s">
        <v>52963</v>
      </c>
      <c r="J23532" s="749" t="n">
        <v>92.99</v>
      </c>
    </row>
    <row collapsed="false" customFormat="false" customHeight="true" hidden="true" ht="12.75" outlineLevel="0" r="23533">
      <c r="A23533" s="749" t="s">
        <v>53224</v>
      </c>
      <c r="B23533" s="749" t="str">
        <f aca="false">C23533&amp;D23533&amp;E23533&amp;F23533&amp;G23533&amp;H23533</f>
        <v>TUBO CONCRETO SIMPLES CLASSE C-1 P/AGUAS PLUVIAIS DE 0,60MDIAMETRO C/FORNEC.MATERIAIS P/REJUNTAM.FORN.E ASSENTAM.</v>
      </c>
      <c r="C23533" s="749" t="s">
        <v>53225</v>
      </c>
      <c r="D23533" s="749" t="s">
        <v>53226</v>
      </c>
      <c r="I23533" s="749" t="s">
        <v>52963</v>
      </c>
      <c r="J23533" s="749" t="n">
        <v>169.72</v>
      </c>
    </row>
    <row collapsed="false" customFormat="false" customHeight="true" hidden="true" ht="12.75" outlineLevel="0" r="23534">
      <c r="A23534" s="749" t="s">
        <v>53227</v>
      </c>
      <c r="B23534" s="749" t="str">
        <f aca="false">C23534&amp;D23534&amp;E23534&amp;F23534&amp;G23534&amp;H23534</f>
        <v>TUBO CONCRETO SIMPLES CLASSE C-1 P/AGUAS PLUVIAIS DE 0,60MDIAMETRO C/FORNEC.MATERIAIS P/REJUNTAM.FORN.E ASSENTAM.</v>
      </c>
      <c r="C23534" s="749" t="s">
        <v>53225</v>
      </c>
      <c r="D23534" s="749" t="s">
        <v>53226</v>
      </c>
      <c r="I23534" s="749" t="s">
        <v>52963</v>
      </c>
      <c r="J23534" s="749" t="n">
        <v>160.25</v>
      </c>
    </row>
    <row collapsed="false" customFormat="false" customHeight="true" hidden="true" ht="12.75" outlineLevel="0" r="23535">
      <c r="A23535" s="749" t="s">
        <v>53228</v>
      </c>
      <c r="B23535" s="749" t="str">
        <f aca="false">C23535&amp;D23535&amp;E23535&amp;F23535&amp;G23535&amp;H23535</f>
        <v>TUBO CA-1 CONC.ARMADO P/GALERIAS AGUAS PLUVIAIS C/0,80M DIAM. FORN.MATERIAIS COM AREIA+CIMENTO 1:4. FORNEC.E ASSENTAM.</v>
      </c>
      <c r="C23535" s="749" t="s">
        <v>53229</v>
      </c>
      <c r="D23535" s="749" t="s">
        <v>53230</v>
      </c>
      <c r="I23535" s="749" t="s">
        <v>52963</v>
      </c>
      <c r="J23535" s="749" t="n">
        <v>284.06</v>
      </c>
    </row>
    <row collapsed="false" customFormat="false" customHeight="true" hidden="true" ht="12.75" outlineLevel="0" r="23536">
      <c r="A23536" s="749" t="s">
        <v>53231</v>
      </c>
      <c r="B23536" s="749" t="str">
        <f aca="false">C23536&amp;D23536&amp;E23536&amp;F23536&amp;G23536&amp;H23536</f>
        <v>TUBO CA-1 CONC.ARMADO P/GALERIAS AGUAS PLUVIAIS C/0,80M DIAM. FORN.MATERIAIS COM AREIA+CIMENTO 1:4. FORNEC.E ASSENTAM.</v>
      </c>
      <c r="C23536" s="749" t="s">
        <v>53229</v>
      </c>
      <c r="D23536" s="749" t="s">
        <v>53230</v>
      </c>
      <c r="I23536" s="749" t="s">
        <v>52963</v>
      </c>
      <c r="J23536" s="749" t="n">
        <v>271.63</v>
      </c>
    </row>
    <row collapsed="false" customFormat="false" customHeight="true" hidden="true" ht="12.75" outlineLevel="0" r="23537">
      <c r="A23537" s="749" t="s">
        <v>53232</v>
      </c>
      <c r="B23537" s="749" t="str">
        <f aca="false">C23537&amp;D23537&amp;E23537&amp;F23537&amp;G23537&amp;H23537</f>
        <v>CAIBRO 2"X3"</v>
      </c>
      <c r="C23537" s="749" t="s">
        <v>53233</v>
      </c>
      <c r="I23537" s="749" t="s">
        <v>236</v>
      </c>
      <c r="J23537" s="749" t="n">
        <v>8.24</v>
      </c>
    </row>
    <row collapsed="false" customFormat="false" customHeight="true" hidden="true" ht="12.75" outlineLevel="0" r="23538">
      <c r="A23538" s="749" t="s">
        <v>53234</v>
      </c>
      <c r="B23538" s="749" t="str">
        <f aca="false">C23538&amp;D23538&amp;E23538&amp;F23538&amp;G23538&amp;H23538</f>
        <v>CAIBRO 2"X3"</v>
      </c>
      <c r="C23538" s="749" t="s">
        <v>53233</v>
      </c>
      <c r="I23538" s="749" t="s">
        <v>236</v>
      </c>
      <c r="J23538" s="749" t="n">
        <v>8.24</v>
      </c>
    </row>
    <row collapsed="false" customFormat="false" customHeight="true" hidden="true" ht="12.75" outlineLevel="0" r="23539">
      <c r="A23539" s="749" t="s">
        <v>53235</v>
      </c>
      <c r="B23539" s="749" t="str">
        <f aca="false">C23539&amp;D23539&amp;E23539&amp;F23539&amp;G23539&amp;H23539</f>
        <v>TACO DE ALVENARIA (2,5X10X20)CM.</v>
      </c>
      <c r="C23539" s="749" t="s">
        <v>53236</v>
      </c>
      <c r="I23539" s="749" t="s">
        <v>30</v>
      </c>
      <c r="J23539" s="749" t="n">
        <v>1.1</v>
      </c>
    </row>
    <row collapsed="false" customFormat="false" customHeight="true" hidden="true" ht="12.75" outlineLevel="0" r="23540">
      <c r="A23540" s="749" t="s">
        <v>53237</v>
      </c>
      <c r="B23540" s="749" t="str">
        <f aca="false">C23540&amp;D23540&amp;E23540&amp;F23540&amp;G23540&amp;H23540</f>
        <v>TACO DE ALVENARIA (2,5X10X20)CM.</v>
      </c>
      <c r="C23540" s="749" t="s">
        <v>53236</v>
      </c>
      <c r="I23540" s="749" t="s">
        <v>30</v>
      </c>
      <c r="J23540" s="749" t="n">
        <v>1.1</v>
      </c>
    </row>
    <row collapsed="false" customFormat="false" customHeight="true" hidden="true" ht="12.75" outlineLevel="0" r="23541">
      <c r="A23541" s="749" t="s">
        <v>53238</v>
      </c>
      <c r="B23541" s="749" t="str">
        <f aca="false">C23541&amp;D23541&amp;E23541&amp;F23541&amp;G23541&amp;H23541</f>
        <v>PINTURA INTERNA/EXTERN.SOBRE FERRO C/TINTA ALQUIDICA ESMALT.BRILH.EQUIV.LAGOLINE, INCL.LIMP.LIXAM.APLIC.ZARCAO 2 DEMAOS</v>
      </c>
      <c r="C23541" s="749" t="s">
        <v>53239</v>
      </c>
      <c r="D23541" s="749" t="s">
        <v>53240</v>
      </c>
      <c r="I23541" s="749" t="s">
        <v>52</v>
      </c>
      <c r="J23541" s="749" t="n">
        <v>21.91</v>
      </c>
    </row>
    <row collapsed="false" customFormat="false" customHeight="true" hidden="true" ht="12.75" outlineLevel="0" r="23542">
      <c r="A23542" s="749" t="s">
        <v>53241</v>
      </c>
      <c r="B23542" s="749" t="str">
        <f aca="false">C23542&amp;D23542&amp;E23542&amp;F23542&amp;G23542&amp;H23542</f>
        <v>PINTURA INTERNA/EXTERN.SOBRE FERRO C/TINTA ALQUIDICA ESMALT.BRILH.EQUIV.LAGOLINE, INCL.LIMP.LIXAM.APLIC.ZARCAO 2 DEMAOS</v>
      </c>
      <c r="C23542" s="749" t="s">
        <v>53239</v>
      </c>
      <c r="D23542" s="749" t="s">
        <v>53240</v>
      </c>
      <c r="I23542" s="749" t="s">
        <v>52</v>
      </c>
      <c r="J23542" s="749" t="n">
        <v>20</v>
      </c>
    </row>
    <row collapsed="false" customFormat="false" customHeight="true" hidden="true" ht="12.75" outlineLevel="0" r="23543">
      <c r="A23543" s="749" t="s">
        <v>53242</v>
      </c>
      <c r="B23543" s="749" t="str">
        <f aca="false">C23543&amp;D23543&amp;E23543&amp;F23543&amp;G23543&amp;H23543</f>
        <v>MACARANDUBA APARELHADA DE 3" X 9"</v>
      </c>
      <c r="C23543" s="749" t="s">
        <v>53243</v>
      </c>
      <c r="I23543" s="749" t="s">
        <v>236</v>
      </c>
      <c r="J23543" s="749" t="n">
        <v>46.44</v>
      </c>
    </row>
    <row collapsed="false" customFormat="false" customHeight="true" hidden="true" ht="12.75" outlineLevel="0" r="23544">
      <c r="A23544" s="749" t="s">
        <v>53244</v>
      </c>
      <c r="B23544" s="749" t="str">
        <f aca="false">C23544&amp;D23544&amp;E23544&amp;F23544&amp;G23544&amp;H23544</f>
        <v>MACARANDUBA APARELHADA DE 3" X 9"</v>
      </c>
      <c r="C23544" s="749" t="s">
        <v>53243</v>
      </c>
      <c r="I23544" s="749" t="s">
        <v>236</v>
      </c>
      <c r="J23544" s="749" t="n">
        <v>46.44</v>
      </c>
    </row>
    <row collapsed="false" customFormat="false" customHeight="true" hidden="true" ht="12.75" outlineLevel="0" r="23545">
      <c r="A23545" s="749" t="s">
        <v>53245</v>
      </c>
      <c r="B23545" s="749" t="str">
        <f aca="false">C23545&amp;D23545&amp;E23545&amp;F23545&amp;G23545&amp;H23545</f>
        <v>MACARANDUBA APARELHADA 1,5 X 4,0CM</v>
      </c>
      <c r="C23545" s="749" t="s">
        <v>53246</v>
      </c>
      <c r="I23545" s="749" t="s">
        <v>236</v>
      </c>
      <c r="J23545" s="749" t="n">
        <v>2.31</v>
      </c>
    </row>
    <row collapsed="false" customFormat="false" customHeight="true" hidden="true" ht="12.75" outlineLevel="0" r="23546">
      <c r="A23546" s="749" t="s">
        <v>53247</v>
      </c>
      <c r="B23546" s="749" t="str">
        <f aca="false">C23546&amp;D23546&amp;E23546&amp;F23546&amp;G23546&amp;H23546</f>
        <v>MACARANDUBA APARELHADA 1,5 X 4,0CM</v>
      </c>
      <c r="C23546" s="749" t="s">
        <v>53246</v>
      </c>
      <c r="I23546" s="749" t="s">
        <v>236</v>
      </c>
      <c r="J23546" s="749" t="n">
        <v>2.31</v>
      </c>
    </row>
    <row collapsed="false" customFormat="false" customHeight="true" hidden="true" ht="12.75" outlineLevel="0" r="23547">
      <c r="A23547" s="749" t="s">
        <v>53248</v>
      </c>
      <c r="B23547" s="749" t="str">
        <f aca="false">C23547&amp;D23547&amp;E23547&amp;F23547&amp;G23547&amp;H23547</f>
        <v>MACARANDUBA APARELHADA DE 2,0 X 10,0CM</v>
      </c>
      <c r="C23547" s="749" t="s">
        <v>53249</v>
      </c>
      <c r="I23547" s="749" t="s">
        <v>236</v>
      </c>
      <c r="J23547" s="749" t="n">
        <v>13.08</v>
      </c>
    </row>
    <row collapsed="false" customFormat="false" customHeight="true" hidden="true" ht="12.75" outlineLevel="0" r="23548">
      <c r="A23548" s="749" t="s">
        <v>53250</v>
      </c>
      <c r="B23548" s="749" t="str">
        <f aca="false">C23548&amp;D23548&amp;E23548&amp;F23548&amp;G23548&amp;H23548</f>
        <v>MACARANDUBA APARELHADA DE 2,0 X 10,0CM</v>
      </c>
      <c r="C23548" s="749" t="s">
        <v>53249</v>
      </c>
      <c r="I23548" s="749" t="s">
        <v>236</v>
      </c>
      <c r="J23548" s="749" t="n">
        <v>13.08</v>
      </c>
    </row>
    <row collapsed="false" customFormat="false" customHeight="true" hidden="true" ht="12.75" outlineLevel="0" r="23549">
      <c r="A23549" s="749" t="s">
        <v>53251</v>
      </c>
      <c r="B23549" s="749" t="str">
        <f aca="false">C23549&amp;D23549&amp;E23549&amp;F23549&amp;G23549&amp;H23549</f>
        <v>MACARANDUBA APARELHADA DE 1 1/2" x 3"</v>
      </c>
      <c r="C23549" s="749" t="s">
        <v>53252</v>
      </c>
      <c r="I23549" s="749" t="s">
        <v>236</v>
      </c>
      <c r="J23549" s="749" t="n">
        <v>7.44</v>
      </c>
    </row>
    <row collapsed="false" customFormat="false" customHeight="true" hidden="true" ht="12.75" outlineLevel="0" r="23550">
      <c r="A23550" s="749" t="s">
        <v>53253</v>
      </c>
      <c r="B23550" s="749" t="str">
        <f aca="false">C23550&amp;D23550&amp;E23550&amp;F23550&amp;G23550&amp;H23550</f>
        <v>MACARANDUBA APARELHADA DE 1 1/2" x 3"</v>
      </c>
      <c r="C23550" s="749" t="s">
        <v>53252</v>
      </c>
      <c r="I23550" s="749" t="s">
        <v>236</v>
      </c>
      <c r="J23550" s="749" t="n">
        <v>7.44</v>
      </c>
    </row>
    <row collapsed="false" customFormat="false" customHeight="true" hidden="true" ht="12.75" outlineLevel="0" r="23551">
      <c r="A23551" s="749" t="s">
        <v>53254</v>
      </c>
      <c r="B23551" s="749" t="str">
        <f aca="false">C23551&amp;D23551&amp;E23551&amp;F23551&amp;G23551&amp;H23551</f>
        <v>MACARANDUBA APARELHADA DE 3" X 12"</v>
      </c>
      <c r="C23551" s="749" t="s">
        <v>53255</v>
      </c>
      <c r="I23551" s="749" t="s">
        <v>236</v>
      </c>
      <c r="J23551" s="749" t="n">
        <v>60.37</v>
      </c>
    </row>
    <row collapsed="false" customFormat="false" customHeight="true" hidden="true" ht="12.75" outlineLevel="0" r="23552">
      <c r="A23552" s="749" t="s">
        <v>53256</v>
      </c>
      <c r="B23552" s="749" t="str">
        <f aca="false">C23552&amp;D23552&amp;E23552&amp;F23552&amp;G23552&amp;H23552</f>
        <v>MACARANDUBA APARELHADA DE 3" X 12"</v>
      </c>
      <c r="C23552" s="749" t="s">
        <v>53255</v>
      </c>
      <c r="I23552" s="749" t="s">
        <v>236</v>
      </c>
      <c r="J23552" s="749" t="n">
        <v>60.37</v>
      </c>
    </row>
    <row collapsed="false" customFormat="false" customHeight="true" hidden="true" ht="12.75" outlineLevel="0" r="23553">
      <c r="A23553" s="749" t="s">
        <v>53257</v>
      </c>
      <c r="B23553" s="749" t="str">
        <f aca="false">C23553&amp;D23553&amp;E23553&amp;F23553&amp;G23553&amp;H23553</f>
        <v>MACARANDUBA APARELHADA DE 3" X 3"</v>
      </c>
      <c r="C23553" s="749" t="s">
        <v>53258</v>
      </c>
      <c r="I23553" s="749" t="s">
        <v>236</v>
      </c>
      <c r="J23553" s="749" t="n">
        <v>13.88</v>
      </c>
    </row>
    <row collapsed="false" customFormat="false" customHeight="true" hidden="true" ht="12.75" outlineLevel="0" r="23554">
      <c r="A23554" s="749" t="s">
        <v>53259</v>
      </c>
      <c r="B23554" s="749" t="str">
        <f aca="false">C23554&amp;D23554&amp;E23554&amp;F23554&amp;G23554&amp;H23554</f>
        <v>MACARANDUBA APARELHADA DE 3" X 3"</v>
      </c>
      <c r="C23554" s="749" t="s">
        <v>53258</v>
      </c>
      <c r="I23554" s="749" t="s">
        <v>236</v>
      </c>
      <c r="J23554" s="749" t="n">
        <v>13.88</v>
      </c>
    </row>
    <row collapsed="false" customFormat="false" customHeight="true" hidden="true" ht="12.75" outlineLevel="0" r="23555">
      <c r="A23555" s="749" t="s">
        <v>53260</v>
      </c>
      <c r="B23555" s="749" t="str">
        <f aca="false">C23555&amp;D23555&amp;E23555&amp;F23555&amp;G23555&amp;H23555</f>
        <v>MACARANDUBA APARELHADA DE 3" X 4 1/2"</v>
      </c>
      <c r="C23555" s="749" t="s">
        <v>53261</v>
      </c>
      <c r="I23555" s="749" t="s">
        <v>236</v>
      </c>
      <c r="J23555" s="749" t="n">
        <v>21.6</v>
      </c>
    </row>
    <row collapsed="false" customFormat="false" customHeight="true" hidden="true" ht="12.75" outlineLevel="0" r="23556">
      <c r="A23556" s="749" t="s">
        <v>53262</v>
      </c>
      <c r="B23556" s="749" t="str">
        <f aca="false">C23556&amp;D23556&amp;E23556&amp;F23556&amp;G23556&amp;H23556</f>
        <v>MACARANDUBA APARELHADA DE 3" X 4 1/2"</v>
      </c>
      <c r="C23556" s="749" t="s">
        <v>53261</v>
      </c>
      <c r="I23556" s="749" t="s">
        <v>236</v>
      </c>
      <c r="J23556" s="749" t="n">
        <v>21.6</v>
      </c>
    </row>
    <row collapsed="false" customFormat="false" customHeight="true" hidden="true" ht="12.75" outlineLevel="0" r="23557">
      <c r="A23557" s="749" t="s">
        <v>53263</v>
      </c>
      <c r="B23557" s="749" t="str">
        <f aca="false">C23557&amp;D23557&amp;E23557&amp;F23557&amp;G23557&amp;H23557</f>
        <v>MACARANDUBA APARELHADA DE 3" X 6"</v>
      </c>
      <c r="C23557" s="749" t="s">
        <v>53264</v>
      </c>
      <c r="I23557" s="749" t="s">
        <v>236</v>
      </c>
      <c r="J23557" s="749" t="n">
        <v>28.8</v>
      </c>
    </row>
    <row collapsed="false" customFormat="false" customHeight="true" hidden="true" ht="12.75" outlineLevel="0" r="23558">
      <c r="A23558" s="749" t="s">
        <v>53265</v>
      </c>
      <c r="B23558" s="749" t="str">
        <f aca="false">C23558&amp;D23558&amp;E23558&amp;F23558&amp;G23558&amp;H23558</f>
        <v>MACARANDUBA APARELHADA DE 3" X 6"</v>
      </c>
      <c r="C23558" s="749" t="s">
        <v>53264</v>
      </c>
      <c r="I23558" s="749" t="s">
        <v>236</v>
      </c>
      <c r="J23558" s="749" t="n">
        <v>28.8</v>
      </c>
    </row>
    <row collapsed="false" customFormat="false" customHeight="true" hidden="true" ht="12.75" outlineLevel="0" r="23559">
      <c r="A23559" s="749" t="s">
        <v>53266</v>
      </c>
      <c r="B23559" s="749" t="str">
        <f aca="false">C23559&amp;D23559&amp;E23559&amp;F23559&amp;G23559&amp;H23559</f>
        <v>MACARANDUBA APARELHADA DE 2" X 3"</v>
      </c>
      <c r="C23559" s="749" t="s">
        <v>53267</v>
      </c>
      <c r="I23559" s="749" t="s">
        <v>236</v>
      </c>
      <c r="J23559" s="749" t="n">
        <v>9.89</v>
      </c>
    </row>
    <row collapsed="false" customFormat="false" customHeight="true" hidden="true" ht="12.75" outlineLevel="0" r="23560">
      <c r="A23560" s="749" t="s">
        <v>53268</v>
      </c>
      <c r="B23560" s="749" t="str">
        <f aca="false">C23560&amp;D23560&amp;E23560&amp;F23560&amp;G23560&amp;H23560</f>
        <v>MACARANDUBA APARELHADA DE 2" X 3"</v>
      </c>
      <c r="C23560" s="749" t="s">
        <v>53267</v>
      </c>
      <c r="I23560" s="749" t="s">
        <v>236</v>
      </c>
      <c r="J23560" s="749" t="n">
        <v>9.89</v>
      </c>
    </row>
    <row collapsed="false" customFormat="false" customHeight="true" hidden="true" ht="12.75" outlineLevel="0" r="23561">
      <c r="A23561" s="749" t="s">
        <v>53269</v>
      </c>
      <c r="B23561" s="749" t="str">
        <f aca="false">C23561&amp;D23561&amp;E23561&amp;F23561&amp;G23561&amp;H23561</f>
        <v>PINUS,PECA 1" X 12" E 1" X 9".</v>
      </c>
      <c r="C23561" s="749" t="s">
        <v>53270</v>
      </c>
      <c r="I23561" s="749" t="s">
        <v>52</v>
      </c>
      <c r="J23561" s="749" t="n">
        <v>17.5</v>
      </c>
    </row>
    <row collapsed="false" customFormat="false" customHeight="true" hidden="true" ht="12.75" outlineLevel="0" r="23562">
      <c r="A23562" s="749" t="s">
        <v>53271</v>
      </c>
      <c r="B23562" s="749" t="str">
        <f aca="false">C23562&amp;D23562&amp;E23562&amp;F23562&amp;G23562&amp;H23562</f>
        <v>PINUS,PECA 1" X 12" E 1" X 9".</v>
      </c>
      <c r="C23562" s="749" t="s">
        <v>53270</v>
      </c>
      <c r="I23562" s="749" t="s">
        <v>52</v>
      </c>
      <c r="J23562" s="749" t="n">
        <v>17.5</v>
      </c>
    </row>
    <row collapsed="false" customFormat="false" customHeight="true" hidden="true" ht="12.75" outlineLevel="0" r="23563">
      <c r="A23563" s="749" t="s">
        <v>53272</v>
      </c>
      <c r="B23563" s="749" t="str">
        <f aca="false">C23563&amp;D23563&amp;E23563&amp;F23563&amp;G23563&amp;H23563</f>
        <v>ESTACA MANGUE</v>
      </c>
      <c r="C23563" s="749" t="s">
        <v>53273</v>
      </c>
      <c r="I23563" s="749" t="s">
        <v>30</v>
      </c>
      <c r="J23563" s="749" t="n">
        <v>0.7</v>
      </c>
    </row>
    <row collapsed="false" customFormat="false" customHeight="true" hidden="true" ht="12.75" outlineLevel="0" r="23564">
      <c r="A23564" s="749" t="s">
        <v>53274</v>
      </c>
      <c r="B23564" s="749" t="str">
        <f aca="false">C23564&amp;D23564&amp;E23564&amp;F23564&amp;G23564&amp;H23564</f>
        <v>ESTACA MANGUE</v>
      </c>
      <c r="C23564" s="749" t="s">
        <v>53273</v>
      </c>
      <c r="I23564" s="749" t="s">
        <v>30</v>
      </c>
      <c r="J23564" s="749" t="n">
        <v>0.7</v>
      </c>
    </row>
    <row collapsed="false" customFormat="false" customHeight="true" hidden="true" ht="38.25" outlineLevel="0" r="23565">
      <c r="A23565" s="749" t="s">
        <v>53275</v>
      </c>
      <c r="B23565" s="758" t="str">
        <f aca="false">C23565&amp;D23565&amp;E23565&amp;F23565&amp;G23565&amp;H23565</f>
        <v>CONCRETO DOSADO RACIONALMENTE PARA UMA RESISTENCIA A COMPRESSAO DE 15MPA,USANDO AGREGADO GRAUDO (BRITA 0),COMPREENDENDOAPENAS O FORNECIMENTO DOS MATERIAIS,INCLUSIVE 5% DE PERDAS.</v>
      </c>
      <c r="C23565" s="749" t="s">
        <v>53276</v>
      </c>
      <c r="D23565" s="749" t="s">
        <v>53277</v>
      </c>
      <c r="E23565" s="749" t="s">
        <v>53278</v>
      </c>
      <c r="I23565" s="749" t="s">
        <v>53279</v>
      </c>
      <c r="J23565" s="749" t="n">
        <v>181.11</v>
      </c>
    </row>
    <row collapsed="false" customFormat="false" customHeight="true" hidden="true" ht="12.75" outlineLevel="0" r="23566">
      <c r="A23566" s="749" t="s">
        <v>53280</v>
      </c>
      <c r="B23566" s="749" t="str">
        <f aca="false">C23566&amp;D23566&amp;E23566&amp;F23566&amp;G23566&amp;H23566</f>
        <v>CONCRETO DOSADO RACIONALMENTE PARA UMA RESISTENCIA A COMPRESSAO DE 15MPA,USANDO AGREGADO GRAUDO (BRITA 0),COMPREENDENDOAPENAS O FORNECIMENTO DOS MATERIAIS,INCLUSIVE 5% DE PERDAS.</v>
      </c>
      <c r="C23566" s="749" t="s">
        <v>53276</v>
      </c>
      <c r="D23566" s="749" t="s">
        <v>53277</v>
      </c>
      <c r="E23566" s="749" t="s">
        <v>53278</v>
      </c>
      <c r="I23566" s="749" t="s">
        <v>53279</v>
      </c>
      <c r="J23566" s="749" t="n">
        <v>181.11</v>
      </c>
    </row>
  </sheetData>
  <autoFilter ref="A2:J23566"/>
  <printOptions headings="false" gridLines="false" gridLinesSet="true" horizontalCentered="false" verticalCentered="false"/>
  <pageMargins left="0.7875" right="0.7875" top="1.05277777777778" bottom="1.05277777777778" header="0.7875" footer="0.7875"/>
  <pageSetup blackAndWhite="false" cellComments="none" copies="1" draft="false" firstPageNumber="1" fitToHeight="1" fitToWidth="1" horizontalDpi="300" orientation="portrait" pageOrder="downThenOver" paperSize="9" scale="100" useFirstPageNumber="true" usePrinterDefaults="false" verticalDpi="300"/>
  <headerFooter differentFirst="false" differentOddEven="false">
    <oddHeader>&amp;C&amp;"Times New Roman,Normal"&amp;12&amp;A</oddHeader>
    <oddFooter>&amp;C&amp;"Times New Roman,Normal"&amp;12Page &amp;P</oddFooter>
  </headerFooter>
  <drawing r:id="rId1"/>
</worksheet>
</file>

<file path=xl/worksheets/sheet13.xml><?xml version="1.0" encoding="utf-8"?>
<worksheet xmlns="http://schemas.openxmlformats.org/spreadsheetml/2006/main" xmlns:r="http://schemas.openxmlformats.org/officeDocument/2006/relationships">
  <sheetPr filterMode="false">
    <pageSetUpPr fitToPage="true"/>
  </sheetPr>
  <dimension ref="A1:O41"/>
  <sheetViews>
    <sheetView colorId="64" defaultGridColor="true" rightToLeft="false" showFormulas="false" showGridLines="true" showOutlineSymbols="true" showRowColHeaders="true" showZeros="true" tabSelected="false" topLeftCell="A1" view="pageBreakPreview" windowProtection="false" workbookViewId="0" zoomScale="100" zoomScaleNormal="100" zoomScalePageLayoutView="100">
      <selection activeCell="A41" activeCellId="0" pane="topLeft" sqref="A41"/>
    </sheetView>
  </sheetViews>
  <sheetFormatPr defaultRowHeight="12.75"/>
  <cols>
    <col collapsed="false" hidden="false" max="1" min="1" style="0" width="5.42857142857143"/>
    <col collapsed="false" hidden="false" max="2" min="2" style="0" width="12.7091836734694"/>
    <col collapsed="false" hidden="false" max="9" min="3" style="0" width="8.6734693877551"/>
    <col collapsed="false" hidden="false" max="10" min="10" style="0" width="12.8622448979592"/>
    <col collapsed="false" hidden="false" max="11" min="11" style="0" width="12.1377551020408"/>
    <col collapsed="false" hidden="false" max="13" min="12" style="0" width="14.1479591836735"/>
    <col collapsed="false" hidden="false" max="1025" min="14" style="0" width="8.6734693877551"/>
  </cols>
  <sheetData>
    <row collapsed="false" customFormat="false" customHeight="true" hidden="false" ht="18.75" outlineLevel="0" r="1">
      <c r="A1" s="760" t="s">
        <v>53281</v>
      </c>
      <c r="B1" s="760"/>
      <c r="C1" s="760"/>
      <c r="D1" s="760"/>
      <c r="E1" s="760"/>
      <c r="F1" s="760"/>
      <c r="G1" s="760"/>
      <c r="H1" s="760"/>
      <c r="I1" s="760"/>
      <c r="J1" s="760"/>
      <c r="K1" s="760"/>
      <c r="L1" s="760"/>
      <c r="M1" s="760"/>
      <c r="N1" s="760"/>
      <c r="O1" s="760"/>
    </row>
    <row collapsed="false" customFormat="false" customHeight="true" hidden="false" ht="21" outlineLevel="0" r="2">
      <c r="A2" s="761" t="s">
        <v>4</v>
      </c>
      <c r="B2" s="762" t="s">
        <v>667</v>
      </c>
      <c r="C2" s="762" t="s">
        <v>5</v>
      </c>
      <c r="D2" s="762"/>
      <c r="E2" s="762"/>
      <c r="F2" s="762"/>
      <c r="G2" s="762"/>
      <c r="H2" s="762"/>
      <c r="I2" s="762" t="s">
        <v>1172</v>
      </c>
      <c r="J2" s="762" t="s">
        <v>53282</v>
      </c>
      <c r="K2" s="762" t="s">
        <v>7778</v>
      </c>
      <c r="L2" s="762" t="s">
        <v>668</v>
      </c>
      <c r="M2" s="763" t="s">
        <v>53283</v>
      </c>
      <c r="N2" s="763"/>
      <c r="O2" s="763"/>
    </row>
    <row collapsed="false" customFormat="false" customHeight="true" hidden="false" ht="47.25" outlineLevel="0" r="3">
      <c r="A3" s="595" t="s">
        <v>113</v>
      </c>
      <c r="B3" s="263" t="s">
        <v>53284</v>
      </c>
      <c r="C3" s="764" t="s">
        <v>53285</v>
      </c>
      <c r="D3" s="764"/>
      <c r="E3" s="764"/>
      <c r="F3" s="764"/>
      <c r="G3" s="764"/>
      <c r="H3" s="764"/>
      <c r="I3" s="267" t="s">
        <v>52</v>
      </c>
      <c r="J3" s="765" t="n">
        <f aca="false">G17</f>
        <v>91.62</v>
      </c>
      <c r="K3" s="766" t="n">
        <v>59.99</v>
      </c>
      <c r="L3" s="766" t="n">
        <f aca="false">ROUND(J3*K3,2)</f>
        <v>5496.28</v>
      </c>
      <c r="M3" s="767" t="s">
        <v>53286</v>
      </c>
      <c r="N3" s="767"/>
      <c r="O3" s="767"/>
    </row>
    <row collapsed="false" customFormat="false" customHeight="true" hidden="false" ht="12.75" outlineLevel="0" r="4">
      <c r="A4" s="247"/>
      <c r="B4" s="70"/>
      <c r="C4" s="70"/>
      <c r="D4" s="70"/>
      <c r="E4" s="223" t="s">
        <v>355</v>
      </c>
      <c r="F4" s="70"/>
      <c r="G4" s="70"/>
      <c r="H4" s="70"/>
      <c r="I4" s="14"/>
      <c r="J4" s="14"/>
      <c r="K4" s="768"/>
      <c r="L4" s="768"/>
      <c r="M4" s="768"/>
      <c r="N4" s="768"/>
      <c r="O4" s="769"/>
    </row>
    <row collapsed="false" customFormat="false" customHeight="true" hidden="false" ht="12.75" outlineLevel="0" r="5">
      <c r="A5" s="247"/>
      <c r="B5" s="70" t="s">
        <v>339</v>
      </c>
      <c r="C5" s="70" t="s">
        <v>372</v>
      </c>
      <c r="D5" s="70" t="s">
        <v>336</v>
      </c>
      <c r="E5" s="70" t="s">
        <v>373</v>
      </c>
      <c r="F5" s="70"/>
      <c r="G5" s="14" t="s">
        <v>53287</v>
      </c>
      <c r="H5" s="768"/>
      <c r="I5" s="768"/>
      <c r="J5" s="14"/>
      <c r="K5" s="768"/>
      <c r="L5" s="768"/>
      <c r="M5" s="768"/>
      <c r="N5" s="768"/>
      <c r="O5" s="769"/>
    </row>
    <row collapsed="false" customFormat="false" customHeight="true" hidden="false" ht="12.75" outlineLevel="0" r="6">
      <c r="A6" s="247"/>
      <c r="B6" s="70"/>
      <c r="C6" s="70"/>
      <c r="D6" s="70"/>
      <c r="E6" s="70"/>
      <c r="F6" s="70"/>
      <c r="G6" s="14"/>
      <c r="H6" s="768"/>
      <c r="I6" s="768"/>
      <c r="J6" s="14"/>
      <c r="K6" s="768"/>
      <c r="L6" s="768"/>
      <c r="M6" s="768"/>
      <c r="N6" s="768"/>
      <c r="O6" s="769"/>
    </row>
    <row collapsed="false" customFormat="false" customHeight="true" hidden="false" ht="12.75" outlineLevel="0" r="7">
      <c r="A7" s="247"/>
      <c r="B7" s="70" t="s">
        <v>376</v>
      </c>
      <c r="C7" s="70" t="n">
        <v>0.8</v>
      </c>
      <c r="D7" s="70" t="n">
        <v>2.1</v>
      </c>
      <c r="E7" s="70" t="n">
        <v>0</v>
      </c>
      <c r="F7" s="70" t="s">
        <v>330</v>
      </c>
      <c r="G7" s="204" t="n">
        <f aca="false">TRUNC(((C7*D7)-E7),2)</f>
        <v>1.68</v>
      </c>
      <c r="H7" s="768"/>
      <c r="I7" s="768"/>
      <c r="J7" s="14"/>
      <c r="K7" s="768"/>
      <c r="L7" s="768"/>
      <c r="M7" s="768"/>
      <c r="N7" s="768"/>
      <c r="O7" s="769"/>
    </row>
    <row collapsed="false" customFormat="false" customHeight="true" hidden="false" ht="12.75" outlineLevel="0" r="8">
      <c r="A8" s="247"/>
      <c r="B8" s="70"/>
      <c r="C8" s="70"/>
      <c r="D8" s="70"/>
      <c r="E8" s="223" t="s">
        <v>359</v>
      </c>
      <c r="F8" s="70"/>
      <c r="G8" s="14"/>
      <c r="H8" s="768"/>
      <c r="I8" s="768"/>
      <c r="J8" s="14"/>
      <c r="K8" s="768"/>
      <c r="L8" s="768"/>
      <c r="M8" s="768"/>
      <c r="N8" s="768"/>
      <c r="O8" s="769"/>
    </row>
    <row collapsed="false" customFormat="false" customHeight="true" hidden="false" ht="12.75" outlineLevel="0" r="9">
      <c r="A9" s="247"/>
      <c r="B9" s="70" t="s">
        <v>379</v>
      </c>
      <c r="C9" s="70" t="n">
        <v>2.35</v>
      </c>
      <c r="D9" s="70" t="n">
        <v>3.4</v>
      </c>
      <c r="E9" s="70" t="n">
        <v>0</v>
      </c>
      <c r="F9" s="70" t="s">
        <v>330</v>
      </c>
      <c r="G9" s="204" t="n">
        <f aca="false">TRUNC(((C9*D9)-E9),2)</f>
        <v>7.99</v>
      </c>
      <c r="H9" s="768"/>
      <c r="I9" s="768"/>
      <c r="J9" s="14"/>
      <c r="K9" s="768"/>
      <c r="L9" s="768"/>
      <c r="M9" s="768"/>
      <c r="N9" s="768"/>
      <c r="O9" s="769"/>
    </row>
    <row collapsed="false" customFormat="false" customHeight="true" hidden="false" ht="12.75" outlineLevel="0" r="10">
      <c r="A10" s="247"/>
      <c r="B10" s="70" t="s">
        <v>380</v>
      </c>
      <c r="C10" s="70" t="n">
        <v>0.8</v>
      </c>
      <c r="D10" s="70" t="n">
        <v>2.1</v>
      </c>
      <c r="E10" s="70" t="n">
        <v>0</v>
      </c>
      <c r="F10" s="70" t="s">
        <v>330</v>
      </c>
      <c r="G10" s="204" t="n">
        <f aca="false">TRUNC(((C10*D10)-E10),2)</f>
        <v>1.68</v>
      </c>
      <c r="H10" s="768"/>
      <c r="I10" s="768"/>
      <c r="J10" s="14"/>
      <c r="K10" s="768"/>
      <c r="L10" s="768"/>
      <c r="M10" s="768"/>
      <c r="N10" s="768"/>
      <c r="O10" s="769"/>
    </row>
    <row collapsed="false" customFormat="false" customHeight="true" hidden="false" ht="12.75" outlineLevel="0" r="11">
      <c r="A11" s="247"/>
      <c r="B11" s="70" t="s">
        <v>381</v>
      </c>
      <c r="C11" s="70" t="n">
        <v>4.75</v>
      </c>
      <c r="D11" s="70" t="n">
        <v>3.4</v>
      </c>
      <c r="E11" s="70" t="n">
        <v>0</v>
      </c>
      <c r="F11" s="70" t="s">
        <v>330</v>
      </c>
      <c r="G11" s="204" t="n">
        <f aca="false">TRUNC(((C11*D11)-E11),2)</f>
        <v>16.15</v>
      </c>
      <c r="H11" s="768"/>
      <c r="I11" s="768"/>
      <c r="J11" s="14"/>
      <c r="K11" s="768"/>
      <c r="L11" s="768"/>
      <c r="M11" s="768"/>
      <c r="N11" s="768"/>
      <c r="O11" s="769"/>
    </row>
    <row collapsed="false" customFormat="false" customHeight="true" hidden="false" ht="12.75" outlineLevel="0" r="12">
      <c r="A12" s="247"/>
      <c r="B12" s="14"/>
      <c r="C12" s="14"/>
      <c r="D12" s="14"/>
      <c r="E12" s="223" t="s">
        <v>382</v>
      </c>
      <c r="F12" s="14"/>
      <c r="G12" s="14"/>
      <c r="H12" s="768"/>
      <c r="I12" s="768"/>
      <c r="J12" s="14"/>
      <c r="K12" s="768"/>
      <c r="L12" s="768"/>
      <c r="M12" s="768"/>
      <c r="N12" s="768"/>
      <c r="O12" s="769"/>
    </row>
    <row collapsed="false" customFormat="false" customHeight="true" hidden="false" ht="12.75" outlineLevel="0" r="13">
      <c r="A13" s="247"/>
      <c r="B13" s="70" t="s">
        <v>383</v>
      </c>
      <c r="C13" s="70" t="n">
        <f aca="false">3+3+3.1</f>
        <v>9.1</v>
      </c>
      <c r="D13" s="70" t="n">
        <v>3.32</v>
      </c>
      <c r="E13" s="70" t="n">
        <v>0</v>
      </c>
      <c r="F13" s="70" t="s">
        <v>330</v>
      </c>
      <c r="G13" s="204" t="n">
        <f aca="false">TRUNC(((C13*D13)-E13),2)</f>
        <v>30.21</v>
      </c>
      <c r="H13" s="768"/>
      <c r="I13" s="768"/>
      <c r="J13" s="14"/>
      <c r="K13" s="768"/>
      <c r="L13" s="768"/>
      <c r="M13" s="768"/>
      <c r="N13" s="768"/>
      <c r="O13" s="769"/>
    </row>
    <row collapsed="false" customFormat="false" customHeight="true" hidden="false" ht="12.75" outlineLevel="0" r="14">
      <c r="A14" s="247"/>
      <c r="B14" s="70" t="s">
        <v>383</v>
      </c>
      <c r="C14" s="70" t="n">
        <v>12.34</v>
      </c>
      <c r="D14" s="70" t="n">
        <v>3.32</v>
      </c>
      <c r="E14" s="70" t="n">
        <f aca="false">(3.2*1.2*3)</f>
        <v>11.52</v>
      </c>
      <c r="F14" s="70" t="s">
        <v>330</v>
      </c>
      <c r="G14" s="204" t="n">
        <f aca="false">TRUNC(((C14*D14)-E14),2)</f>
        <v>29.44</v>
      </c>
      <c r="H14" s="768"/>
      <c r="I14" s="768"/>
      <c r="J14" s="14"/>
      <c r="K14" s="768"/>
      <c r="L14" s="768"/>
      <c r="M14" s="768"/>
      <c r="N14" s="768"/>
      <c r="O14" s="769"/>
    </row>
    <row collapsed="false" customFormat="false" customHeight="true" hidden="false" ht="12.75" outlineLevel="0" r="15">
      <c r="A15" s="211"/>
      <c r="B15" s="70" t="s">
        <v>384</v>
      </c>
      <c r="C15" s="70" t="n">
        <v>0.7</v>
      </c>
      <c r="D15" s="70" t="n">
        <v>2.1</v>
      </c>
      <c r="E15" s="70" t="n">
        <v>0</v>
      </c>
      <c r="F15" s="70" t="s">
        <v>330</v>
      </c>
      <c r="G15" s="204" t="n">
        <f aca="false">TRUNC(((C15*D15)-E15),2)</f>
        <v>1.47</v>
      </c>
      <c r="H15" s="768"/>
      <c r="I15" s="768"/>
      <c r="J15" s="14"/>
      <c r="K15" s="768"/>
      <c r="L15" s="768"/>
      <c r="M15" s="768"/>
      <c r="N15" s="768"/>
      <c r="O15" s="769"/>
    </row>
    <row collapsed="false" customFormat="false" customHeight="true" hidden="false" ht="12.75" outlineLevel="0" r="16">
      <c r="A16" s="211"/>
      <c r="B16" s="70" t="s">
        <v>385</v>
      </c>
      <c r="C16" s="70" t="n">
        <v>2.5</v>
      </c>
      <c r="D16" s="70" t="n">
        <v>1.2</v>
      </c>
      <c r="E16" s="70" t="n">
        <v>0</v>
      </c>
      <c r="F16" s="70" t="s">
        <v>330</v>
      </c>
      <c r="G16" s="204" t="n">
        <f aca="false">TRUNC(((C16*D16)-E16),2)</f>
        <v>3</v>
      </c>
      <c r="H16" s="768"/>
      <c r="I16" s="768"/>
      <c r="J16" s="14"/>
      <c r="K16" s="768"/>
      <c r="L16" s="768"/>
      <c r="M16" s="768"/>
      <c r="N16" s="768"/>
      <c r="O16" s="769"/>
    </row>
    <row collapsed="false" customFormat="false" customHeight="true" hidden="false" ht="12.75" outlineLevel="0" r="17">
      <c r="A17" s="211"/>
      <c r="B17" s="70"/>
      <c r="C17" s="70"/>
      <c r="D17" s="70"/>
      <c r="E17" s="70"/>
      <c r="F17" s="70"/>
      <c r="G17" s="770" t="n">
        <f aca="false">SUM(G7:G16)</f>
        <v>91.62</v>
      </c>
      <c r="H17" s="768"/>
      <c r="I17" s="768"/>
      <c r="J17" s="14"/>
      <c r="K17" s="768"/>
      <c r="L17" s="768"/>
      <c r="M17" s="768"/>
      <c r="N17" s="768"/>
      <c r="O17" s="769"/>
    </row>
    <row collapsed="false" customFormat="false" customHeight="true" hidden="false" ht="12.75" outlineLevel="0" r="18">
      <c r="A18" s="579"/>
      <c r="B18" s="768"/>
      <c r="C18" s="768"/>
      <c r="D18" s="768"/>
      <c r="E18" s="768"/>
      <c r="F18" s="768"/>
      <c r="G18" s="768"/>
      <c r="H18" s="768"/>
      <c r="I18" s="768"/>
      <c r="J18" s="768"/>
      <c r="K18" s="768"/>
      <c r="L18" s="768"/>
      <c r="M18" s="768"/>
      <c r="N18" s="768"/>
      <c r="O18" s="769"/>
    </row>
    <row collapsed="false" customFormat="false" customHeight="true" hidden="false" ht="21" outlineLevel="0" r="19">
      <c r="A19" s="771" t="s">
        <v>4</v>
      </c>
      <c r="B19" s="772" t="s">
        <v>667</v>
      </c>
      <c r="C19" s="772" t="s">
        <v>5</v>
      </c>
      <c r="D19" s="772"/>
      <c r="E19" s="772"/>
      <c r="F19" s="772"/>
      <c r="G19" s="772"/>
      <c r="H19" s="772"/>
      <c r="I19" s="772" t="s">
        <v>1172</v>
      </c>
      <c r="J19" s="772" t="s">
        <v>53282</v>
      </c>
      <c r="K19" s="772" t="s">
        <v>7778</v>
      </c>
      <c r="L19" s="772" t="s">
        <v>668</v>
      </c>
      <c r="M19" s="773" t="s">
        <v>53283</v>
      </c>
      <c r="N19" s="773"/>
      <c r="O19" s="773"/>
    </row>
    <row collapsed="false" customFormat="false" customHeight="true" hidden="false" ht="38.25" outlineLevel="0" r="20">
      <c r="A20" s="774" t="s">
        <v>80</v>
      </c>
      <c r="B20" s="267" t="n">
        <v>97622</v>
      </c>
      <c r="C20" s="764" t="s">
        <v>7377</v>
      </c>
      <c r="D20" s="764"/>
      <c r="E20" s="764"/>
      <c r="F20" s="764"/>
      <c r="G20" s="764"/>
      <c r="H20" s="764"/>
      <c r="I20" s="267" t="s">
        <v>2478</v>
      </c>
      <c r="J20" s="765" t="n">
        <f aca="false">SUM(H24,H26:H28,H30:H33)</f>
        <v>13.72</v>
      </c>
      <c r="K20" s="766" t="n">
        <f aca="false">'ORÇAMENTO ANALÍTICO'!H43</f>
        <v>64.71</v>
      </c>
      <c r="L20" s="766" t="n">
        <f aca="false">TRUNC(J20*K20,2)</f>
        <v>887.82</v>
      </c>
      <c r="M20" s="767" t="s">
        <v>53288</v>
      </c>
      <c r="N20" s="767"/>
      <c r="O20" s="767"/>
    </row>
    <row collapsed="false" customFormat="false" customHeight="true" hidden="false" ht="12.75" outlineLevel="0" r="21">
      <c r="A21" s="247"/>
      <c r="B21" s="70"/>
      <c r="C21" s="70"/>
      <c r="D21" s="70"/>
      <c r="E21" s="223" t="s">
        <v>355</v>
      </c>
      <c r="F21" s="70"/>
      <c r="G21" s="70"/>
      <c r="H21" s="70"/>
      <c r="I21" s="14"/>
      <c r="J21" s="14"/>
      <c r="K21" s="768"/>
      <c r="L21" s="768"/>
      <c r="M21" s="768"/>
      <c r="N21" s="768"/>
      <c r="O21" s="769"/>
    </row>
    <row collapsed="false" customFormat="false" customHeight="true" hidden="false" ht="12.75" outlineLevel="0" r="22">
      <c r="A22" s="247"/>
      <c r="B22" s="70" t="s">
        <v>339</v>
      </c>
      <c r="C22" s="70" t="s">
        <v>372</v>
      </c>
      <c r="D22" s="70" t="s">
        <v>336</v>
      </c>
      <c r="E22" s="70" t="s">
        <v>373</v>
      </c>
      <c r="F22" s="70" t="s">
        <v>374</v>
      </c>
      <c r="G22" s="70"/>
      <c r="H22" s="70" t="s">
        <v>53289</v>
      </c>
      <c r="I22" s="14"/>
      <c r="J22" s="14"/>
      <c r="K22" s="768"/>
      <c r="L22" s="768"/>
      <c r="M22" s="768"/>
      <c r="N22" s="768"/>
      <c r="O22" s="769"/>
    </row>
    <row collapsed="false" customFormat="false" customHeight="true" hidden="false" ht="12.75" outlineLevel="0" r="23">
      <c r="A23" s="247"/>
      <c r="B23" s="70"/>
      <c r="C23" s="70"/>
      <c r="D23" s="70"/>
      <c r="E23" s="70"/>
      <c r="F23" s="70"/>
      <c r="G23" s="70"/>
      <c r="H23" s="70"/>
      <c r="I23" s="14"/>
      <c r="J23" s="14"/>
      <c r="K23" s="768"/>
      <c r="L23" s="768"/>
      <c r="M23" s="768"/>
      <c r="N23" s="768"/>
      <c r="O23" s="769"/>
    </row>
    <row collapsed="false" customFormat="false" customHeight="true" hidden="false" ht="12.75" outlineLevel="0" r="24">
      <c r="A24" s="247"/>
      <c r="B24" s="70" t="s">
        <v>376</v>
      </c>
      <c r="C24" s="70" t="n">
        <v>0.8</v>
      </c>
      <c r="D24" s="70" t="n">
        <v>2.1</v>
      </c>
      <c r="E24" s="70" t="n">
        <v>0</v>
      </c>
      <c r="F24" s="70" t="n">
        <v>0.15</v>
      </c>
      <c r="G24" s="70" t="s">
        <v>330</v>
      </c>
      <c r="H24" s="204" t="n">
        <f aca="false">TRUNC(((C24*D24)-E24)*F24,2)</f>
        <v>0.25</v>
      </c>
      <c r="I24" s="204"/>
      <c r="J24" s="14"/>
      <c r="K24" s="768"/>
      <c r="L24" s="768"/>
      <c r="M24" s="768"/>
      <c r="N24" s="768"/>
      <c r="O24" s="769"/>
    </row>
    <row collapsed="false" customFormat="false" customHeight="true" hidden="false" ht="12.75" outlineLevel="0" r="25">
      <c r="A25" s="247"/>
      <c r="B25" s="70"/>
      <c r="C25" s="70"/>
      <c r="D25" s="70"/>
      <c r="E25" s="223" t="s">
        <v>359</v>
      </c>
      <c r="F25" s="70"/>
      <c r="G25" s="70"/>
      <c r="H25" s="70"/>
      <c r="I25" s="14"/>
      <c r="J25" s="14"/>
      <c r="K25" s="768"/>
      <c r="L25" s="768"/>
      <c r="M25" s="768"/>
      <c r="N25" s="768"/>
      <c r="O25" s="769"/>
    </row>
    <row collapsed="false" customFormat="false" customHeight="true" hidden="false" ht="12.75" outlineLevel="0" r="26">
      <c r="A26" s="247"/>
      <c r="B26" s="70" t="s">
        <v>379</v>
      </c>
      <c r="C26" s="70" t="n">
        <v>2.35</v>
      </c>
      <c r="D26" s="70" t="n">
        <v>3.4</v>
      </c>
      <c r="E26" s="70" t="n">
        <v>0</v>
      </c>
      <c r="F26" s="70" t="n">
        <v>0.15</v>
      </c>
      <c r="G26" s="70" t="s">
        <v>330</v>
      </c>
      <c r="H26" s="204" t="n">
        <f aca="false">TRUNC(((C26*D26)-E26)*F26,2)</f>
        <v>1.19</v>
      </c>
      <c r="I26" s="204"/>
      <c r="J26" s="14"/>
      <c r="K26" s="768"/>
      <c r="L26" s="768"/>
      <c r="M26" s="768"/>
      <c r="N26" s="768"/>
      <c r="O26" s="769"/>
    </row>
    <row collapsed="false" customFormat="false" customHeight="true" hidden="false" ht="12.75" outlineLevel="0" r="27">
      <c r="A27" s="247"/>
      <c r="B27" s="70" t="s">
        <v>380</v>
      </c>
      <c r="C27" s="70" t="n">
        <v>0.8</v>
      </c>
      <c r="D27" s="70" t="n">
        <v>2.1</v>
      </c>
      <c r="E27" s="70" t="n">
        <v>0</v>
      </c>
      <c r="F27" s="70" t="n">
        <v>0.15</v>
      </c>
      <c r="G27" s="70" t="s">
        <v>330</v>
      </c>
      <c r="H27" s="204" t="n">
        <f aca="false">TRUNC(((C27*D27)-E27)*F27,2)</f>
        <v>0.25</v>
      </c>
      <c r="I27" s="204"/>
      <c r="J27" s="14"/>
      <c r="K27" s="768"/>
      <c r="L27" s="768"/>
      <c r="M27" s="768"/>
      <c r="N27" s="768"/>
      <c r="O27" s="769"/>
    </row>
    <row collapsed="false" customFormat="false" customHeight="true" hidden="false" ht="12.75" outlineLevel="0" r="28">
      <c r="A28" s="247"/>
      <c r="B28" s="70" t="s">
        <v>381</v>
      </c>
      <c r="C28" s="70" t="n">
        <v>4.75</v>
      </c>
      <c r="D28" s="70" t="n">
        <v>3.4</v>
      </c>
      <c r="E28" s="70" t="n">
        <v>0</v>
      </c>
      <c r="F28" s="70" t="n">
        <v>0.15</v>
      </c>
      <c r="G28" s="70" t="s">
        <v>330</v>
      </c>
      <c r="H28" s="204" t="n">
        <f aca="false">TRUNC(((C28*D28)-E28)*F28,2)</f>
        <v>2.42</v>
      </c>
      <c r="I28" s="204"/>
      <c r="J28" s="14"/>
      <c r="K28" s="768"/>
      <c r="L28" s="768"/>
      <c r="M28" s="768"/>
      <c r="N28" s="768"/>
      <c r="O28" s="769"/>
    </row>
    <row collapsed="false" customFormat="false" customHeight="true" hidden="false" ht="12.75" outlineLevel="0" r="29">
      <c r="A29" s="247"/>
      <c r="B29" s="14"/>
      <c r="C29" s="14"/>
      <c r="D29" s="14"/>
      <c r="E29" s="223" t="s">
        <v>382</v>
      </c>
      <c r="F29" s="14"/>
      <c r="G29" s="14"/>
      <c r="H29" s="14"/>
      <c r="I29" s="14"/>
      <c r="J29" s="14"/>
      <c r="K29" s="768"/>
      <c r="L29" s="768"/>
      <c r="M29" s="768"/>
      <c r="N29" s="768"/>
      <c r="O29" s="769"/>
    </row>
    <row collapsed="false" customFormat="false" customHeight="true" hidden="false" ht="12.75" outlineLevel="0" r="30">
      <c r="A30" s="247"/>
      <c r="B30" s="70" t="s">
        <v>383</v>
      </c>
      <c r="C30" s="70" t="n">
        <f aca="false">3+3+3.1</f>
        <v>9.1</v>
      </c>
      <c r="D30" s="70" t="n">
        <v>3.32</v>
      </c>
      <c r="E30" s="70" t="n">
        <v>0</v>
      </c>
      <c r="F30" s="70" t="n">
        <v>0.15</v>
      </c>
      <c r="G30" s="70" t="s">
        <v>330</v>
      </c>
      <c r="H30" s="204" t="n">
        <f aca="false">TRUNC(((C30*D30)-E30)*F30,2)</f>
        <v>4.53</v>
      </c>
      <c r="I30" s="204"/>
      <c r="J30" s="14"/>
      <c r="K30" s="768"/>
      <c r="L30" s="768"/>
      <c r="M30" s="768"/>
      <c r="N30" s="768"/>
      <c r="O30" s="769"/>
    </row>
    <row collapsed="false" customFormat="false" customHeight="true" hidden="false" ht="12.75" outlineLevel="0" r="31">
      <c r="A31" s="247"/>
      <c r="B31" s="70" t="s">
        <v>383</v>
      </c>
      <c r="C31" s="70" t="n">
        <v>12.34</v>
      </c>
      <c r="D31" s="70" t="n">
        <v>3.32</v>
      </c>
      <c r="E31" s="70" t="n">
        <f aca="false">(3.2*1.2*3)</f>
        <v>11.52</v>
      </c>
      <c r="F31" s="70" t="n">
        <v>0.15</v>
      </c>
      <c r="G31" s="70" t="s">
        <v>330</v>
      </c>
      <c r="H31" s="204" t="n">
        <f aca="false">TRUNC(((C31*D31)-E31)*F31,2)</f>
        <v>4.41</v>
      </c>
      <c r="I31" s="204"/>
      <c r="J31" s="14"/>
      <c r="K31" s="768"/>
      <c r="L31" s="768"/>
      <c r="M31" s="768"/>
      <c r="N31" s="768"/>
      <c r="O31" s="769"/>
    </row>
    <row collapsed="false" customFormat="false" customHeight="true" hidden="false" ht="12.75" outlineLevel="0" r="32">
      <c r="A32" s="211"/>
      <c r="B32" s="70" t="s">
        <v>384</v>
      </c>
      <c r="C32" s="70" t="n">
        <v>0.7</v>
      </c>
      <c r="D32" s="70" t="n">
        <v>2.1</v>
      </c>
      <c r="E32" s="70" t="n">
        <v>0</v>
      </c>
      <c r="F32" s="70" t="n">
        <v>0.15</v>
      </c>
      <c r="G32" s="70" t="s">
        <v>330</v>
      </c>
      <c r="H32" s="204" t="n">
        <f aca="false">TRUNC(((C32*D32)-E32)*F32,2)</f>
        <v>0.22</v>
      </c>
      <c r="I32" s="204"/>
      <c r="J32" s="14"/>
      <c r="K32" s="768"/>
      <c r="L32" s="768"/>
      <c r="M32" s="768"/>
      <c r="N32" s="768"/>
      <c r="O32" s="769"/>
    </row>
    <row collapsed="false" customFormat="false" customHeight="true" hidden="false" ht="12.75" outlineLevel="0" r="33">
      <c r="A33" s="211"/>
      <c r="B33" s="70" t="s">
        <v>385</v>
      </c>
      <c r="C33" s="70" t="n">
        <v>2.5</v>
      </c>
      <c r="D33" s="70" t="n">
        <v>1.2</v>
      </c>
      <c r="E33" s="70" t="n">
        <v>0</v>
      </c>
      <c r="F33" s="70" t="n">
        <v>0.15</v>
      </c>
      <c r="G33" s="70" t="s">
        <v>330</v>
      </c>
      <c r="H33" s="204" t="n">
        <f aca="false">TRUNC(((C33*D33)-E33)*F33,2)</f>
        <v>0.45</v>
      </c>
      <c r="I33" s="204"/>
      <c r="J33" s="14"/>
      <c r="K33" s="768"/>
      <c r="L33" s="768"/>
      <c r="M33" s="768"/>
      <c r="N33" s="768"/>
      <c r="O33" s="769"/>
    </row>
    <row collapsed="false" customFormat="false" customHeight="true" hidden="false" ht="12.75" outlineLevel="0" r="34">
      <c r="A34" s="211"/>
      <c r="B34" s="70"/>
      <c r="C34" s="70"/>
      <c r="D34" s="70"/>
      <c r="E34" s="70"/>
      <c r="F34" s="70"/>
      <c r="G34" s="70"/>
      <c r="H34" s="770" t="n">
        <f aca="false">SUM(H24:H33)</f>
        <v>13.72</v>
      </c>
      <c r="I34" s="222"/>
      <c r="J34" s="14"/>
      <c r="K34" s="768"/>
      <c r="L34" s="768"/>
      <c r="M34" s="768"/>
      <c r="N34" s="768"/>
      <c r="O34" s="769"/>
    </row>
    <row collapsed="false" customFormat="false" customHeight="true" hidden="false" ht="21" outlineLevel="0" r="35">
      <c r="A35" s="771" t="s">
        <v>4</v>
      </c>
      <c r="B35" s="772" t="s">
        <v>667</v>
      </c>
      <c r="C35" s="772" t="s">
        <v>5</v>
      </c>
      <c r="D35" s="772"/>
      <c r="E35" s="772"/>
      <c r="F35" s="772"/>
      <c r="G35" s="772"/>
      <c r="H35" s="772"/>
      <c r="I35" s="772" t="s">
        <v>1172</v>
      </c>
      <c r="J35" s="772" t="s">
        <v>53282</v>
      </c>
      <c r="K35" s="772" t="s">
        <v>7778</v>
      </c>
      <c r="L35" s="772" t="s">
        <v>668</v>
      </c>
      <c r="M35" s="773" t="s">
        <v>53283</v>
      </c>
      <c r="N35" s="773"/>
      <c r="O35" s="773"/>
    </row>
    <row collapsed="false" customFormat="false" customHeight="true" hidden="false" ht="65.25" outlineLevel="0" r="36">
      <c r="A36" s="775" t="s">
        <v>49</v>
      </c>
      <c r="B36" s="776" t="s">
        <v>50</v>
      </c>
      <c r="C36" s="777" t="s">
        <v>51</v>
      </c>
      <c r="D36" s="777"/>
      <c r="E36" s="777"/>
      <c r="F36" s="777"/>
      <c r="G36" s="777"/>
      <c r="H36" s="777"/>
      <c r="I36" s="776" t="s">
        <v>52</v>
      </c>
      <c r="J36" s="776" t="n">
        <f aca="false">G38</f>
        <v>116.6</v>
      </c>
      <c r="K36" s="766" t="n">
        <f aca="false">'ORÇAMENTO ANALÍTICO'!H23</f>
        <v>37.07</v>
      </c>
      <c r="L36" s="766" t="n">
        <f aca="false">TRUNC(J36*K36,2)</f>
        <v>4322.36</v>
      </c>
      <c r="M36" s="778" t="s">
        <v>53290</v>
      </c>
      <c r="N36" s="778"/>
      <c r="O36" s="778"/>
    </row>
    <row collapsed="false" customFormat="false" customHeight="true" hidden="false" ht="12.75" outlineLevel="0" r="37">
      <c r="A37" s="779"/>
      <c r="B37" s="780"/>
      <c r="C37" s="780" t="s">
        <v>335</v>
      </c>
      <c r="D37" s="780"/>
      <c r="E37" s="780" t="s">
        <v>336</v>
      </c>
      <c r="F37" s="780"/>
      <c r="G37" s="780" t="s">
        <v>329</v>
      </c>
      <c r="H37" s="780"/>
      <c r="I37" s="780"/>
      <c r="J37" s="780"/>
      <c r="K37" s="780"/>
      <c r="L37" s="780"/>
      <c r="M37" s="768"/>
      <c r="N37" s="768"/>
      <c r="O37" s="769"/>
    </row>
    <row collapsed="false" customFormat="false" customHeight="true" hidden="false" ht="12.75" outlineLevel="0" r="38">
      <c r="A38" s="779"/>
      <c r="B38" s="780"/>
      <c r="C38" s="780" t="n">
        <v>53</v>
      </c>
      <c r="D38" s="780" t="s">
        <v>334</v>
      </c>
      <c r="E38" s="780" t="n">
        <v>2.2</v>
      </c>
      <c r="F38" s="780" t="s">
        <v>330</v>
      </c>
      <c r="G38" s="780" t="n">
        <f aca="false">C38*E38</f>
        <v>116.6</v>
      </c>
      <c r="H38" s="780"/>
      <c r="I38" s="780"/>
      <c r="J38" s="780"/>
      <c r="K38" s="780"/>
      <c r="L38" s="780"/>
      <c r="M38" s="768"/>
      <c r="N38" s="768"/>
      <c r="O38" s="769"/>
    </row>
    <row collapsed="false" customFormat="false" customHeight="true" hidden="false" ht="12.75" outlineLevel="0" r="39">
      <c r="A39" s="771" t="s">
        <v>4</v>
      </c>
      <c r="B39" s="772" t="s">
        <v>667</v>
      </c>
      <c r="C39" s="772" t="s">
        <v>5</v>
      </c>
      <c r="D39" s="772"/>
      <c r="E39" s="772"/>
      <c r="F39" s="772"/>
      <c r="G39" s="772"/>
      <c r="H39" s="772"/>
      <c r="I39" s="772" t="s">
        <v>1172</v>
      </c>
      <c r="J39" s="772" t="s">
        <v>53282</v>
      </c>
      <c r="K39" s="772" t="s">
        <v>7778</v>
      </c>
      <c r="L39" s="772" t="s">
        <v>668</v>
      </c>
      <c r="M39" s="773" t="s">
        <v>53283</v>
      </c>
      <c r="N39" s="773"/>
      <c r="O39" s="773"/>
    </row>
    <row collapsed="false" customFormat="false" customHeight="true" hidden="false" ht="39.75" outlineLevel="0" r="40">
      <c r="A40" s="775" t="s">
        <v>54</v>
      </c>
      <c r="B40" s="776" t="n">
        <v>41598</v>
      </c>
      <c r="C40" s="777" t="s">
        <v>4094</v>
      </c>
      <c r="D40" s="777"/>
      <c r="E40" s="777"/>
      <c r="F40" s="777"/>
      <c r="G40" s="777"/>
      <c r="H40" s="777"/>
      <c r="I40" s="776" t="s">
        <v>30</v>
      </c>
      <c r="J40" s="776" t="n">
        <v>1</v>
      </c>
      <c r="K40" s="766" t="n">
        <f aca="false">'ORÇAMENTO ANALÍTICO'!H24</f>
        <v>1844.28</v>
      </c>
      <c r="L40" s="766" t="n">
        <f aca="false">TRUNC(J40*K40,2)</f>
        <v>1844.28</v>
      </c>
      <c r="M40" s="778" t="s">
        <v>53291</v>
      </c>
      <c r="N40" s="778"/>
      <c r="O40" s="778"/>
    </row>
    <row collapsed="false" customFormat="false" customHeight="true" hidden="false" ht="39.75" outlineLevel="0" r="41">
      <c r="A41" s="781" t="s">
        <v>55</v>
      </c>
      <c r="B41" s="782" t="s">
        <v>56</v>
      </c>
      <c r="C41" s="783" t="s">
        <v>57</v>
      </c>
      <c r="D41" s="783"/>
      <c r="E41" s="783"/>
      <c r="F41" s="783"/>
      <c r="G41" s="783"/>
      <c r="H41" s="783"/>
      <c r="I41" s="782" t="s">
        <v>30</v>
      </c>
      <c r="J41" s="782" t="n">
        <v>1</v>
      </c>
      <c r="K41" s="782" t="n">
        <f aca="false">'ORÇAMENTO ANALÍTICO'!H25</f>
        <v>1448.54</v>
      </c>
      <c r="L41" s="784" t="n">
        <f aca="false">TRUNC(J41*K41,2)</f>
        <v>1448.54</v>
      </c>
      <c r="M41" s="785" t="s">
        <v>53291</v>
      </c>
      <c r="N41" s="785"/>
      <c r="O41" s="785"/>
    </row>
  </sheetData>
  <mergeCells count="19">
    <mergeCell ref="A1:O1"/>
    <mergeCell ref="C2:H2"/>
    <mergeCell ref="M2:O2"/>
    <mergeCell ref="C3:H3"/>
    <mergeCell ref="M3:O3"/>
    <mergeCell ref="C19:H19"/>
    <mergeCell ref="M19:O19"/>
    <mergeCell ref="C20:H20"/>
    <mergeCell ref="M20:O20"/>
    <mergeCell ref="C35:H35"/>
    <mergeCell ref="M35:O35"/>
    <mergeCell ref="C36:H36"/>
    <mergeCell ref="M36:O36"/>
    <mergeCell ref="C39:H39"/>
    <mergeCell ref="M39:O39"/>
    <mergeCell ref="C40:H40"/>
    <mergeCell ref="M40:O40"/>
    <mergeCell ref="C41:H41"/>
    <mergeCell ref="M41:O41"/>
  </mergeCells>
  <printOptions headings="false" gridLines="false" gridLinesSet="true" horizontalCentered="false" verticalCentered="false"/>
  <pageMargins left="0.511805555555555" right="0.511805555555555" top="0.7875" bottom="0.590277777777778" header="0.511805555555555" footer="0.511805555555555"/>
  <pageSetup blackAndWhite="false" cellComments="none" copies="1" draft="false" firstPageNumber="0" fitToHeight="100" fitToWidth="1" horizontalDpi="300" orientation="portrait" pageOrder="downThenOver" paperSize="1" scale="100" useFirstPageNumber="false" usePrinterDefaults="false" verticalDpi="300"/>
  <headerFooter differentFirst="false" differentOddEven="false">
    <oddHeader/>
    <oddFooter/>
  </headerFooter>
</worksheet>
</file>

<file path=xl/worksheets/sheet2.xml><?xml version="1.0" encoding="utf-8"?>
<worksheet xmlns="http://schemas.openxmlformats.org/spreadsheetml/2006/main" xmlns:r="http://schemas.openxmlformats.org/officeDocument/2006/relationships">
  <sheetPr filterMode="false">
    <pageSetUpPr fitToPage="true"/>
  </sheetPr>
  <dimension ref="A1:AJ215"/>
  <sheetViews>
    <sheetView colorId="64" defaultGridColor="true" rightToLeft="false" showFormulas="false" showGridLines="true" showOutlineSymbols="true" showRowColHeaders="true" showZeros="true" tabSelected="true" topLeftCell="A1" view="pageBreakPreview" windowProtection="false" workbookViewId="0" zoomScale="100" zoomScaleNormal="100" zoomScalePageLayoutView="100">
      <selection activeCell="J16" activeCellId="0" pane="topLeft" sqref="J16"/>
    </sheetView>
  </sheetViews>
  <sheetFormatPr defaultRowHeight="11.25"/>
  <cols>
    <col collapsed="false" hidden="false" max="1" min="1" style="7" width="18.1428571428571"/>
    <col collapsed="false" hidden="false" max="2" min="2" style="1" width="6.28061224489796"/>
    <col collapsed="false" hidden="false" max="3" min="3" style="2" width="11.2857142857143"/>
    <col collapsed="false" hidden="false" max="4" min="4" style="3" width="58.8571428571429"/>
    <col collapsed="false" hidden="false" max="5" min="5" style="64" width="6.57142857142857"/>
    <col collapsed="false" hidden="false" max="6" min="6" style="65" width="7.85714285714286"/>
    <col collapsed="false" hidden="false" max="7" min="7" style="65" width="11.2857142857143"/>
    <col collapsed="false" hidden="false" max="8" min="8" style="65" width="14.280612244898"/>
    <col collapsed="false" hidden="false" max="9" min="9" style="65" width="19.8520408163265"/>
    <col collapsed="false" hidden="false" max="10" min="10" style="14" width="18"/>
    <col collapsed="false" hidden="false" max="11" min="11" style="14" width="19.1428571428571"/>
    <col collapsed="false" hidden="false" max="12" min="12" style="14" width="21.4285714285714"/>
    <col collapsed="false" hidden="false" max="26" min="13" style="14" width="9.14285714285714"/>
    <col collapsed="false" hidden="false" max="36" min="27" style="6" width="9.14285714285714"/>
    <col collapsed="false" hidden="false" max="1025" min="37" style="7" width="9.14285714285714"/>
  </cols>
  <sheetData>
    <row collapsed="false" customFormat="false" customHeight="true" hidden="false" ht="11.25" outlineLevel="0" r="1">
      <c r="B1" s="8"/>
      <c r="C1" s="9"/>
      <c r="D1" s="10"/>
      <c r="E1" s="66"/>
      <c r="F1" s="67"/>
      <c r="G1" s="67"/>
      <c r="H1" s="68"/>
      <c r="I1" s="69"/>
    </row>
    <row collapsed="false" customFormat="false" customHeight="true" hidden="false" ht="11.25" outlineLevel="0" r="2">
      <c r="B2" s="54"/>
      <c r="C2" s="55"/>
      <c r="D2" s="56"/>
      <c r="E2" s="70"/>
      <c r="F2" s="71"/>
      <c r="G2" s="71"/>
      <c r="I2" s="72"/>
    </row>
    <row collapsed="false" customFormat="true" customHeight="true" hidden="false" ht="21" outlineLevel="0" r="3" s="23">
      <c r="B3" s="16"/>
      <c r="C3" s="17"/>
      <c r="D3" s="17"/>
      <c r="E3" s="73"/>
      <c r="F3" s="73"/>
      <c r="G3" s="19"/>
      <c r="H3" s="74"/>
      <c r="I3" s="75"/>
      <c r="J3" s="17"/>
      <c r="K3" s="76"/>
      <c r="L3" s="17"/>
      <c r="M3" s="17"/>
      <c r="N3" s="17"/>
      <c r="O3" s="17"/>
      <c r="P3" s="17"/>
      <c r="Q3" s="17"/>
      <c r="R3" s="17"/>
      <c r="S3" s="17"/>
      <c r="T3" s="17"/>
      <c r="U3" s="17"/>
    </row>
    <row collapsed="false" customFormat="true" customHeight="true" hidden="false" ht="12.75" outlineLevel="0" r="4" s="23">
      <c r="B4" s="24" t="s">
        <v>0</v>
      </c>
      <c r="C4" s="24"/>
      <c r="D4" s="24"/>
      <c r="E4" s="24"/>
      <c r="F4" s="24"/>
      <c r="G4" s="24"/>
      <c r="H4" s="24"/>
      <c r="I4" s="24"/>
      <c r="J4" s="17"/>
      <c r="K4" s="77"/>
      <c r="L4" s="17"/>
      <c r="M4" s="17"/>
      <c r="N4" s="17"/>
      <c r="O4" s="17"/>
      <c r="P4" s="17"/>
      <c r="Q4" s="17"/>
      <c r="R4" s="17"/>
      <c r="S4" s="17"/>
      <c r="T4" s="17"/>
      <c r="U4" s="17"/>
    </row>
    <row collapsed="false" customFormat="true" customHeight="true" hidden="false" ht="15" outlineLevel="0" r="5" s="23">
      <c r="B5" s="26" t="s">
        <v>1</v>
      </c>
      <c r="C5" s="26"/>
      <c r="D5" s="26"/>
      <c r="E5" s="26"/>
      <c r="F5" s="26"/>
      <c r="G5" s="26"/>
      <c r="H5" s="26"/>
      <c r="I5" s="26"/>
      <c r="K5" s="78"/>
      <c r="L5" s="17"/>
      <c r="M5" s="17"/>
      <c r="N5" s="17"/>
      <c r="O5" s="17"/>
      <c r="P5" s="17"/>
      <c r="Q5" s="17"/>
      <c r="R5" s="17"/>
      <c r="S5" s="17"/>
      <c r="T5" s="17"/>
      <c r="U5" s="17"/>
    </row>
    <row collapsed="false" customFormat="true" customHeight="true" hidden="false" ht="12.75" outlineLevel="0" r="6" s="23">
      <c r="B6" s="28" t="s">
        <v>2</v>
      </c>
      <c r="C6" s="28"/>
      <c r="D6" s="28"/>
      <c r="E6" s="28"/>
      <c r="F6" s="28"/>
      <c r="G6" s="28"/>
      <c r="H6" s="28"/>
      <c r="I6" s="28"/>
      <c r="J6" s="79"/>
      <c r="K6" s="78"/>
      <c r="L6" s="17"/>
      <c r="M6" s="17"/>
      <c r="N6" s="17"/>
      <c r="O6" s="17"/>
      <c r="P6" s="17"/>
      <c r="Q6" s="17"/>
      <c r="R6" s="17"/>
      <c r="S6" s="17"/>
      <c r="T6" s="17"/>
      <c r="U6" s="17"/>
    </row>
    <row collapsed="false" customFormat="true" customHeight="true" hidden="false" ht="15" outlineLevel="0" r="7" s="23">
      <c r="B7" s="80"/>
      <c r="C7" s="17"/>
      <c r="D7" s="17"/>
      <c r="E7" s="17"/>
      <c r="F7" s="17"/>
      <c r="G7" s="17"/>
      <c r="H7" s="81"/>
      <c r="I7" s="35" t="s">
        <v>22</v>
      </c>
      <c r="J7" s="79"/>
      <c r="K7" s="78"/>
      <c r="L7" s="17"/>
      <c r="M7" s="17"/>
      <c r="N7" s="17"/>
      <c r="O7" s="17"/>
      <c r="P7" s="17"/>
      <c r="Q7" s="17"/>
      <c r="R7" s="17"/>
      <c r="S7" s="17"/>
      <c r="T7" s="17"/>
      <c r="U7" s="17"/>
    </row>
    <row collapsed="false" customFormat="true" customHeight="true" hidden="false" ht="15" outlineLevel="0" r="8" s="23">
      <c r="B8" s="37"/>
      <c r="C8" s="38"/>
      <c r="D8" s="38"/>
      <c r="E8" s="38"/>
      <c r="F8" s="38"/>
      <c r="G8" s="38"/>
      <c r="H8" s="82"/>
      <c r="I8" s="82" t="s">
        <v>23</v>
      </c>
      <c r="J8" s="79"/>
      <c r="K8" s="78"/>
      <c r="L8" s="17"/>
      <c r="M8" s="17"/>
      <c r="N8" s="17"/>
      <c r="O8" s="17"/>
      <c r="P8" s="17"/>
      <c r="Q8" s="17"/>
      <c r="R8" s="17"/>
      <c r="S8" s="17"/>
      <c r="T8" s="17"/>
      <c r="U8" s="17"/>
    </row>
    <row collapsed="false" customFormat="true" customHeight="true" hidden="false" ht="15" outlineLevel="0" r="9" s="23">
      <c r="B9" s="83"/>
      <c r="C9" s="17"/>
      <c r="D9" s="84"/>
      <c r="E9" s="85"/>
      <c r="F9" s="73"/>
      <c r="G9" s="19"/>
      <c r="H9" s="74"/>
      <c r="I9" s="35" t="s">
        <v>24</v>
      </c>
      <c r="J9" s="79"/>
      <c r="K9" s="78"/>
      <c r="L9" s="17"/>
      <c r="M9" s="17"/>
      <c r="N9" s="17"/>
      <c r="O9" s="17"/>
      <c r="P9" s="17"/>
      <c r="Q9" s="17"/>
      <c r="R9" s="17"/>
      <c r="S9" s="17"/>
      <c r="T9" s="17"/>
      <c r="U9" s="17"/>
    </row>
    <row collapsed="false" customFormat="true" customHeight="true" hidden="false" ht="15.75" outlineLevel="0" r="10" s="86">
      <c r="B10" s="39"/>
      <c r="C10" s="87"/>
      <c r="D10" s="88"/>
      <c r="E10" s="41"/>
      <c r="F10" s="19"/>
      <c r="G10" s="87"/>
      <c r="H10" s="89"/>
      <c r="I10" s="90" t="s">
        <v>25</v>
      </c>
      <c r="J10" s="19"/>
      <c r="K10" s="78"/>
      <c r="L10" s="87"/>
      <c r="M10" s="87"/>
      <c r="N10" s="87"/>
      <c r="O10" s="87"/>
      <c r="P10" s="87"/>
      <c r="Q10" s="87"/>
      <c r="R10" s="87"/>
      <c r="S10" s="87"/>
      <c r="T10" s="87"/>
      <c r="U10" s="87"/>
    </row>
    <row collapsed="false" customFormat="true" customHeight="true" hidden="false" ht="15.75" outlineLevel="0" r="11" s="23">
      <c r="B11" s="91" t="s">
        <v>26</v>
      </c>
      <c r="C11" s="91"/>
      <c r="D11" s="91"/>
      <c r="E11" s="91"/>
      <c r="F11" s="91"/>
      <c r="G11" s="91"/>
      <c r="H11" s="91"/>
      <c r="I11" s="91"/>
      <c r="J11" s="92"/>
      <c r="K11" s="93" t="s">
        <v>27</v>
      </c>
      <c r="L11" s="93" t="s">
        <v>28</v>
      </c>
      <c r="M11" s="17"/>
      <c r="N11" s="17"/>
      <c r="O11" s="17"/>
      <c r="P11" s="17"/>
      <c r="Q11" s="17"/>
      <c r="R11" s="17"/>
      <c r="S11" s="17"/>
      <c r="T11" s="17"/>
      <c r="U11" s="17"/>
    </row>
    <row collapsed="false" customFormat="true" customHeight="true" hidden="false" ht="14.25" outlineLevel="0" r="12" s="94">
      <c r="B12" s="95" t="s">
        <v>4</v>
      </c>
      <c r="C12" s="96" t="s">
        <v>29</v>
      </c>
      <c r="D12" s="96" t="s">
        <v>5</v>
      </c>
      <c r="E12" s="97" t="s">
        <v>30</v>
      </c>
      <c r="F12" s="98" t="s">
        <v>31</v>
      </c>
      <c r="G12" s="98" t="s">
        <v>32</v>
      </c>
      <c r="H12" s="98" t="s">
        <v>33</v>
      </c>
      <c r="I12" s="98"/>
      <c r="J12" s="48"/>
      <c r="K12" s="99" t="inlineStr">
        <f aca="false">'% B.D.I Serviços'!H45</f>
        <is>
          <t/>
        </is>
      </c>
      <c r="L12" s="99" t="inlineStr">
        <f aca="false">'% B.D.I Equipamentos'!H45</f>
        <is>
          <t/>
        </is>
      </c>
      <c r="M12" s="48"/>
      <c r="N12" s="48"/>
      <c r="O12" s="48"/>
      <c r="P12" s="48"/>
      <c r="Q12" s="48"/>
      <c r="R12" s="48"/>
      <c r="S12" s="48"/>
      <c r="T12" s="48"/>
      <c r="U12" s="48"/>
      <c r="V12" s="48"/>
      <c r="W12" s="48"/>
      <c r="X12" s="48"/>
      <c r="Y12" s="48"/>
      <c r="Z12" s="48"/>
      <c r="AA12" s="100"/>
      <c r="AB12" s="100"/>
      <c r="AC12" s="100"/>
      <c r="AD12" s="100"/>
      <c r="AE12" s="100"/>
      <c r="AF12" s="100"/>
      <c r="AG12" s="100"/>
      <c r="AH12" s="100"/>
      <c r="AI12" s="100"/>
      <c r="AJ12" s="100"/>
    </row>
    <row collapsed="false" customFormat="false" customHeight="true" hidden="false" ht="17.25" outlineLevel="0" r="13">
      <c r="B13" s="95"/>
      <c r="C13" s="96"/>
      <c r="D13" s="96"/>
      <c r="E13" s="97"/>
      <c r="F13" s="98"/>
      <c r="G13" s="98" t="s">
        <v>34</v>
      </c>
      <c r="H13" s="98" t="s">
        <v>35</v>
      </c>
      <c r="I13" s="98" t="s">
        <v>6</v>
      </c>
    </row>
    <row collapsed="false" customFormat="false" customHeight="true" hidden="false" ht="21" outlineLevel="0" r="14">
      <c r="B14" s="101" t="n">
        <v>1</v>
      </c>
      <c r="C14" s="102" t="s">
        <v>7</v>
      </c>
      <c r="D14" s="102"/>
      <c r="E14" s="102"/>
      <c r="F14" s="102"/>
      <c r="G14" s="102"/>
      <c r="H14" s="102"/>
      <c r="I14" s="103"/>
      <c r="J14" s="104"/>
    </row>
    <row collapsed="false" customFormat="true" customHeight="true" hidden="false" ht="45" outlineLevel="0" r="15" s="105">
      <c r="A15" s="105" t="str">
        <f aca="false">B15&amp;C15</f>
        <v>1.101.050.0546-A</v>
      </c>
      <c r="B15" s="106" t="s">
        <v>36</v>
      </c>
      <c r="C15" s="107" t="s">
        <v>37</v>
      </c>
      <c r="D15" s="108" t="str">
        <f aca="false">VLOOKUP(C15,'EMOP 01-2019'!A:J,2,0)</f>
        <v>PROJETO EXECUTIVO ESTRUTURAL PARA PREDIOS CULTURAIS ATE 500M2,CONSIDERANDO O PROJETO BASICO EXISTENTE,APRESENTADO EM AUTOCAD NOS PADROES DA CONTRATANTE,CONSTANDO DE PLANTAS DE FORMA,ARMACAO E DETALHES,DE ACORDO COM A ABNT</v>
      </c>
      <c r="E15" s="109" t="str">
        <f aca="false">VLOOKUP(C15,'EMOP 01-2019'!A:J,9,0)</f>
        <v>M2</v>
      </c>
      <c r="F15" s="110" t="n">
        <f aca="false">'MEMÓRIA DE CÁLCULO'!K12</f>
        <v>355</v>
      </c>
      <c r="G15" s="111" t="n">
        <f aca="false">VLOOKUP(C15,'EMOP 01-2019'!A:J,10,0)</f>
        <v>45.07</v>
      </c>
      <c r="H15" s="112" t="n">
        <f aca="false">ROUND((G15*$K$12)+G15,2)</f>
        <v>58.06</v>
      </c>
      <c r="I15" s="113" t="n">
        <f aca="false">TRUNC(F15*H15,2)</f>
        <v>20611.3</v>
      </c>
      <c r="J15" s="114"/>
    </row>
    <row collapsed="false" customFormat="true" customHeight="true" hidden="false" ht="33.75" outlineLevel="0" r="16" s="105">
      <c r="A16" s="105" t="str">
        <f aca="false">B16&amp;C16</f>
        <v>1.201.050.0481-A</v>
      </c>
      <c r="B16" s="106" t="s">
        <v>38</v>
      </c>
      <c r="C16" s="107" t="s">
        <v>39</v>
      </c>
      <c r="D16" s="108" t="str">
        <f aca="false">VLOOKUP(C16,'EMOP 01-2019'!A:J,2,0)</f>
        <v>PROJETO EXECUTIVO DE INSTALACAO HIDRAULICA,CONSIDERANDO O PROJETO BASICO EXISTENTE,PARA PREDIOS CULTURAIS,APRESENTADO EM AUTOCAD,INCLUSIVE AS LEGALIZACOES PERTINENTES</v>
      </c>
      <c r="E16" s="109" t="str">
        <f aca="false">VLOOKUP(C16,'EMOP 01-2019'!A:J,9,0)</f>
        <v>M2</v>
      </c>
      <c r="F16" s="110" t="n">
        <f aca="false">'MEMÓRIA DE CÁLCULO'!K16</f>
        <v>355</v>
      </c>
      <c r="G16" s="111" t="n">
        <f aca="false">VLOOKUP(C16,'EMOP 01-2019'!A:J,10,0)</f>
        <v>4.79</v>
      </c>
      <c r="H16" s="112" t="n">
        <f aca="false">ROUND((G16*$K$12)+G16,2)</f>
        <v>6.17</v>
      </c>
      <c r="I16" s="113" t="n">
        <f aca="false">TRUNC(F16*H16,2)</f>
        <v>2190.35</v>
      </c>
      <c r="J16" s="114"/>
    </row>
    <row collapsed="false" customFormat="true" customHeight="true" hidden="false" ht="33.75" outlineLevel="0" r="17" s="105">
      <c r="A17" s="105" t="str">
        <f aca="false">B17&amp;C17</f>
        <v>1.301.050.0518-A</v>
      </c>
      <c r="B17" s="106" t="s">
        <v>40</v>
      </c>
      <c r="C17" s="107" t="s">
        <v>41</v>
      </c>
      <c r="D17" s="108" t="str">
        <f aca="false">VLOOKUP(C17,'EMOP 01-2019'!A:J,2,0)</f>
        <v>PROJETO EXECUTIVO DE INSTALACAO ELETRICA,CONSIDERANDO O PROJETO BASICO EXISTENTE,PARA PREDIOS CULTURAIS ATE 3000M2,APRESENTADO EM AUTOCAD,INCLUSIVE AS LEGALIZACOES PERTINENTES</v>
      </c>
      <c r="E17" s="109" t="str">
        <f aca="false">VLOOKUP(C17,'EMOP 01-2019'!A:J,9,0)</f>
        <v>M2</v>
      </c>
      <c r="F17" s="110" t="n">
        <f aca="false">'MEMÓRIA DE CÁLCULO'!K20</f>
        <v>355</v>
      </c>
      <c r="G17" s="111" t="n">
        <f aca="false">VLOOKUP(C17,'EMOP 01-2019'!A:J,10,0)</f>
        <v>9.56</v>
      </c>
      <c r="H17" s="112" t="n">
        <f aca="false">ROUND((G17*$K$12)+G17,2)</f>
        <v>12.32</v>
      </c>
      <c r="I17" s="113" t="n">
        <f aca="false">TRUNC(F17*H17,2)</f>
        <v>4373.6</v>
      </c>
      <c r="J17" s="114"/>
    </row>
    <row collapsed="false" customFormat="true" customHeight="true" hidden="false" ht="45" outlineLevel="0" r="18" s="105">
      <c r="A18" s="105" t="str">
        <f aca="false">B18&amp;C18</f>
        <v>1.401.050.0455-A</v>
      </c>
      <c r="B18" s="106" t="s">
        <v>42</v>
      </c>
      <c r="C18" s="107" t="s">
        <v>43</v>
      </c>
      <c r="D18" s="108" t="str">
        <f aca="false">VLOOKUP(C18,'EMOP 01-2019'!A:J,2,0)</f>
        <v>PROJETO EXECUTIVO DE INSTALACAO DE ESGOTO SANITARIO E AGUASPLUVIAIS,CONSIDERANDO O PROJETO BASICO EXISTENTE,PARA PREDIOS CULTURAIS,APRESENTADO EM AUTOCAD,INCLUSIVE AS LEGALIZACOES PERTINENTES</v>
      </c>
      <c r="E18" s="109" t="str">
        <f aca="false">VLOOKUP(C18,'EMOP 01-2019'!A:J,9,0)</f>
        <v>M2</v>
      </c>
      <c r="F18" s="110" t="n">
        <f aca="false">'MEMÓRIA DE CÁLCULO'!K24</f>
        <v>355</v>
      </c>
      <c r="G18" s="111" t="n">
        <f aca="false">VLOOKUP(C18,'EMOP 01-2019'!A:J,10,0)</f>
        <v>2.64</v>
      </c>
      <c r="H18" s="112" t="n">
        <f aca="false">ROUND((G18*$K$12)+G18,2)</f>
        <v>3.4</v>
      </c>
      <c r="I18" s="113" t="n">
        <f aca="false">TRUNC(F18*H18,2)</f>
        <v>1207</v>
      </c>
      <c r="J18" s="114"/>
    </row>
    <row collapsed="false" customFormat="true" customHeight="true" hidden="false" ht="33.75" outlineLevel="0" r="19" s="105">
      <c r="A19" s="105" t="str">
        <f aca="false">B19&amp;C19</f>
        <v>1.501.050.0530-A</v>
      </c>
      <c r="B19" s="106" t="s">
        <v>44</v>
      </c>
      <c r="C19" s="107" t="s">
        <v>45</v>
      </c>
      <c r="D19" s="108" t="str">
        <f aca="false">VLOOKUP(C19,'EMOP 01-2019'!A:J,2,0)</f>
        <v>PROJETO EXECUTIVO DE SISTEMA DE AR CONDICIONADO E EXAUSTAO MECANICA,CONSIDERANDO O PROJETO BASICO EXISTENTE,EM AUTOCAD,PARA PREDIOS COM AREA ATE 500M2</v>
      </c>
      <c r="E19" s="109" t="str">
        <f aca="false">VLOOKUP(C19,'EMOP 01-2019'!A:J,9,0)</f>
        <v>M2</v>
      </c>
      <c r="F19" s="110" t="n">
        <f aca="false">'MEMÓRIA DE CÁLCULO'!K28</f>
        <v>355</v>
      </c>
      <c r="G19" s="111" t="n">
        <f aca="false">VLOOKUP(C19,'EMOP 01-2019'!A:J,10,0)</f>
        <v>4.38</v>
      </c>
      <c r="H19" s="112" t="n">
        <f aca="false">ROUND((G19*$K$12)+G19,2)</f>
        <v>5.64</v>
      </c>
      <c r="I19" s="113" t="n">
        <f aca="false">TRUNC(F19*H19,2)</f>
        <v>2002.2</v>
      </c>
      <c r="J19" s="114"/>
    </row>
    <row collapsed="false" customFormat="true" customHeight="true" hidden="false" ht="21" outlineLevel="0" r="20" s="15">
      <c r="B20" s="106"/>
      <c r="C20" s="115"/>
      <c r="D20" s="108"/>
      <c r="E20" s="116"/>
      <c r="F20" s="110"/>
      <c r="G20" s="117"/>
      <c r="H20" s="118" t="s">
        <v>46</v>
      </c>
      <c r="I20" s="119" t="n">
        <f aca="false">SUM(I15:I19)</f>
        <v>30384.45</v>
      </c>
      <c r="J20" s="120"/>
      <c r="K20" s="14"/>
      <c r="L20" s="14"/>
      <c r="M20" s="14"/>
      <c r="N20" s="14"/>
      <c r="O20" s="14"/>
      <c r="P20" s="14"/>
      <c r="Q20" s="14"/>
      <c r="R20" s="14"/>
      <c r="S20" s="14"/>
      <c r="T20" s="14"/>
      <c r="U20" s="14"/>
      <c r="V20" s="14"/>
      <c r="W20" s="14"/>
      <c r="X20" s="14"/>
      <c r="Y20" s="14"/>
      <c r="Z20" s="14"/>
      <c r="AA20" s="14"/>
      <c r="AB20" s="14"/>
      <c r="AC20" s="14"/>
      <c r="AD20" s="14"/>
      <c r="AE20" s="14"/>
      <c r="AF20" s="14"/>
      <c r="AG20" s="14"/>
      <c r="AH20" s="14"/>
      <c r="AI20" s="14"/>
      <c r="AJ20" s="14"/>
    </row>
    <row collapsed="false" customFormat="false" customHeight="true" hidden="false" ht="21" outlineLevel="0" r="21">
      <c r="B21" s="101" t="n">
        <v>2</v>
      </c>
      <c r="C21" s="102" t="s">
        <v>8</v>
      </c>
      <c r="D21" s="102"/>
      <c r="E21" s="102"/>
      <c r="F21" s="102"/>
      <c r="G21" s="102"/>
      <c r="H21" s="102"/>
      <c r="I21" s="103"/>
      <c r="J21" s="104"/>
    </row>
    <row collapsed="false" customFormat="true" customHeight="true" hidden="false" ht="17.9" outlineLevel="0" r="22" s="105">
      <c r="A22" s="105" t="str">
        <f aca="false">B22&amp;C22</f>
        <v>2.174209/1</v>
      </c>
      <c r="B22" s="106" t="s">
        <v>47</v>
      </c>
      <c r="C22" s="107" t="s">
        <v>48</v>
      </c>
      <c r="D22" s="121" t="str">
        <f aca="false">VLOOKUP(C22,'SINAPI 01-2019'!A:E,2,0)</f>
        <v>PLACA DE OBRA EM CHAPA DE ACO GALVANIZADO</v>
      </c>
      <c r="E22" s="122" t="str">
        <f aca="false">VLOOKUP(C22,'SINAPI 01-2019'!A:E,3,0)</f>
        <v>M2</v>
      </c>
      <c r="F22" s="123" t="n">
        <f aca="false">'MEMÓRIA DE CÁLCULO'!K33</f>
        <v>2.88</v>
      </c>
      <c r="G22" s="124" t="n">
        <f aca="false">VLOOKUP(C22,'SINAPI 01-2019'!A:E,4,0)</f>
        <v>435.26</v>
      </c>
      <c r="H22" s="112" t="n">
        <f aca="false">ROUND((G22*$K$12)+G22,2)</f>
        <v>560.7</v>
      </c>
      <c r="I22" s="113" t="n">
        <f aca="false">TRUNC(F22*H22,2)</f>
        <v>1614.81</v>
      </c>
      <c r="J22" s="114"/>
    </row>
    <row collapsed="false" customFormat="true" customHeight="true" hidden="true" ht="45" outlineLevel="0" r="23" s="105">
      <c r="A23" s="105" t="str">
        <f aca="false">B23&amp;C23</f>
        <v>2.2AD19.05.0450</v>
      </c>
      <c r="B23" s="125" t="s">
        <v>49</v>
      </c>
      <c r="C23" s="126" t="s">
        <v>50</v>
      </c>
      <c r="D23" s="127" t="s">
        <v>51</v>
      </c>
      <c r="E23" s="128" t="s">
        <v>52</v>
      </c>
      <c r="F23" s="129" t="n">
        <f aca="false">'MEMÓRIA DE CÁLCULO'!K37</f>
        <v>116.6</v>
      </c>
      <c r="G23" s="130" t="n">
        <v>28.78</v>
      </c>
      <c r="H23" s="131" t="n">
        <f aca="false">ROUND((G23*$K$12)+G23,2)</f>
        <v>37.07</v>
      </c>
      <c r="I23" s="132" t="n">
        <v>0</v>
      </c>
      <c r="J23" s="133" t="s">
        <v>53</v>
      </c>
    </row>
    <row collapsed="false" customFormat="true" customHeight="true" hidden="true" ht="22.5" outlineLevel="0" r="24" s="105">
      <c r="A24" s="105" t="str">
        <f aca="false">B24&amp;C24</f>
        <v>2.341598</v>
      </c>
      <c r="B24" s="125" t="s">
        <v>54</v>
      </c>
      <c r="C24" s="134" t="n">
        <v>41598</v>
      </c>
      <c r="D24" s="135" t="str">
        <f aca="false">VLOOKUP(C24,'SINAPI 01-2019'!A:E,2,0)</f>
        <v>ENTRADA PROVISORIA DE ENERGIA ELETRICA AEREA TRIFASICA 40A EM POSTE MADEIRA</v>
      </c>
      <c r="E24" s="136" t="str">
        <f aca="false">VLOOKUP(C24,'SINAPI 01-2019'!A:E,3,0)</f>
        <v>UN</v>
      </c>
      <c r="F24" s="129" t="n">
        <f aca="false">'MEMÓRIA DE CÁLCULO'!K41</f>
        <v>1</v>
      </c>
      <c r="G24" s="130" t="n">
        <f aca="false">VLOOKUP(C24,'SINAPI 01-2019'!A:E,4,0)</f>
        <v>1431.67</v>
      </c>
      <c r="H24" s="131" t="n">
        <f aca="false">ROUND((G24*$K$12)+G24,2)</f>
        <v>1844.28</v>
      </c>
      <c r="I24" s="132" t="n">
        <v>0</v>
      </c>
      <c r="J24" s="133" t="s">
        <v>53</v>
      </c>
    </row>
    <row collapsed="false" customFormat="true" customHeight="true" hidden="true" ht="22.5" outlineLevel="0" r="25" s="105">
      <c r="A25" s="105" t="str">
        <f aca="false">B25&amp;C25</f>
        <v>2.4AD19.20.0100</v>
      </c>
      <c r="B25" s="125" t="s">
        <v>55</v>
      </c>
      <c r="C25" s="137" t="s">
        <v>56</v>
      </c>
      <c r="D25" s="138" t="s">
        <v>57</v>
      </c>
      <c r="E25" s="128" t="s">
        <v>30</v>
      </c>
      <c r="F25" s="139" t="n">
        <f aca="false">'MEMÓRIA DE CÁLCULO'!K43</f>
        <v>1</v>
      </c>
      <c r="G25" s="140" t="n">
        <v>1124.47</v>
      </c>
      <c r="H25" s="131" t="n">
        <f aca="false">ROUND((G25*$K$12)+G25,2)</f>
        <v>1448.54</v>
      </c>
      <c r="I25" s="132" t="n">
        <v>0</v>
      </c>
      <c r="J25" s="133" t="s">
        <v>53</v>
      </c>
    </row>
    <row collapsed="false" customFormat="true" customHeight="true" hidden="false" ht="28.35" outlineLevel="0" r="26" s="105">
      <c r="A26" s="105" t="str">
        <f aca="false">B26&amp;C26</f>
        <v>2.510775</v>
      </c>
      <c r="B26" s="106" t="s">
        <v>58</v>
      </c>
      <c r="C26" s="107" t="n">
        <v>10775</v>
      </c>
      <c r="D26" s="108" t="s">
        <v>59</v>
      </c>
      <c r="E26" s="109" t="s">
        <v>60</v>
      </c>
      <c r="F26" s="110" t="n">
        <f aca="false">'MEMÓRIA DE CÁLCULO'!K45</f>
        <v>6</v>
      </c>
      <c r="G26" s="141" t="n">
        <v>532.35</v>
      </c>
      <c r="H26" s="112" t="n">
        <f aca="false">ROUND((G26*$K$12)+G26,2)</f>
        <v>685.77</v>
      </c>
      <c r="I26" s="113" t="n">
        <f aca="false">TRUNC(F26*H26,2)</f>
        <v>4114.62</v>
      </c>
      <c r="J26" s="133"/>
    </row>
    <row collapsed="false" customFormat="true" customHeight="true" hidden="false" ht="28.35" outlineLevel="0" r="27" s="105">
      <c r="A27" s="105" t="str">
        <f aca="false">B27&amp;C27</f>
        <v>2.610778</v>
      </c>
      <c r="B27" s="106" t="s">
        <v>61</v>
      </c>
      <c r="C27" s="107" t="n">
        <v>10778</v>
      </c>
      <c r="D27" s="108" t="s">
        <v>62</v>
      </c>
      <c r="E27" s="109" t="s">
        <v>60</v>
      </c>
      <c r="F27" s="110" t="n">
        <f aca="false">'MEMÓRIA DE CÁLCULO'!K49</f>
        <v>6</v>
      </c>
      <c r="G27" s="141" t="n">
        <v>665.43</v>
      </c>
      <c r="H27" s="112" t="n">
        <f aca="false">ROUND((G27*$K$12)+G27,2)</f>
        <v>857.21</v>
      </c>
      <c r="I27" s="113" t="n">
        <f aca="false">TRUNC(F27*H27,2)</f>
        <v>5143.26</v>
      </c>
      <c r="J27" s="133"/>
    </row>
    <row collapsed="false" customFormat="true" customHeight="true" hidden="false" ht="22.5" outlineLevel="0" r="28" s="105">
      <c r="A28" s="105" t="str">
        <f aca="false">B28&amp;C28</f>
        <v>2.704.013.0015-A</v>
      </c>
      <c r="B28" s="106" t="s">
        <v>63</v>
      </c>
      <c r="C28" s="107" t="s">
        <v>64</v>
      </c>
      <c r="D28" s="108" t="str">
        <f aca="false">VLOOKUP(C28,'EMOP 01-2019'!A:J,2,0)</f>
        <v>CARGA E DESCARGA DE CONTAINER,SEGUNDO DESCRICAO DA FAMILIA 02.006</v>
      </c>
      <c r="E28" s="109" t="str">
        <f aca="false">VLOOKUP(C28,'EMOP 01-2019'!A:J,9,0)</f>
        <v>UN</v>
      </c>
      <c r="F28" s="110" t="n">
        <f aca="false">'MEMÓRIA DE CÁLCULO'!K53</f>
        <v>2</v>
      </c>
      <c r="G28" s="111" t="n">
        <f aca="false">VLOOKUP(C28,'EMOP 01-2019'!A:J,10,0)</f>
        <v>54.38</v>
      </c>
      <c r="H28" s="112" t="n">
        <f aca="false">ROUND((G28*$K$12)+G28,2)</f>
        <v>70.05</v>
      </c>
      <c r="I28" s="113" t="n">
        <f aca="false">TRUNC(F28*H28,2)</f>
        <v>140.1</v>
      </c>
      <c r="J28" s="114"/>
    </row>
    <row collapsed="false" customFormat="true" customHeight="true" hidden="false" ht="22.5" outlineLevel="0" r="29" s="105">
      <c r="A29" s="105" t="str">
        <f aca="false">B29&amp;C29</f>
        <v>2.804.005.0300-A</v>
      </c>
      <c r="B29" s="106" t="s">
        <v>65</v>
      </c>
      <c r="C29" s="107" t="s">
        <v>66</v>
      </c>
      <c r="D29" s="108" t="str">
        <f aca="false">VLOOKUP(C29,'EMOP 01-2019'!A:J,2,0)</f>
        <v>TRANSPORTE DE CONTAINER,SEGUNDO DESCRICAO DA FAMILIA 02.006,EXCLUSIVE CARGA E DESCARGA(VIDE ITEM 04.013.0015)</v>
      </c>
      <c r="E29" s="109" t="str">
        <f aca="false">VLOOKUP(C29,'EMOP 01-2019'!A:J,9,0)</f>
        <v>UNXKM</v>
      </c>
      <c r="F29" s="110" t="n">
        <f aca="false">'MEMÓRIA DE CÁLCULO'!K55</f>
        <v>40</v>
      </c>
      <c r="G29" s="111" t="n">
        <f aca="false">VLOOKUP(C29,'EMOP 01-2019'!A:J,10,0)</f>
        <v>20.69</v>
      </c>
      <c r="H29" s="112" t="n">
        <f aca="false">ROUND((G29*$K$12)+G29,2)</f>
        <v>26.65</v>
      </c>
      <c r="I29" s="113" t="n">
        <f aca="false">TRUNC(F29*H29,2)</f>
        <v>1066</v>
      </c>
      <c r="J29" s="114"/>
    </row>
    <row collapsed="false" customFormat="true" customHeight="true" hidden="false" ht="16.5" outlineLevel="0" r="30" s="15">
      <c r="B30" s="106"/>
      <c r="C30" s="115"/>
      <c r="D30" s="108"/>
      <c r="E30" s="116"/>
      <c r="F30" s="110"/>
      <c r="G30" s="117"/>
      <c r="H30" s="118" t="s">
        <v>67</v>
      </c>
      <c r="I30" s="119" t="n">
        <f aca="false">SUM(I22:I29)</f>
        <v>12078.79</v>
      </c>
      <c r="J30" s="120"/>
      <c r="K30" s="14"/>
      <c r="L30" s="14"/>
      <c r="M30" s="14"/>
      <c r="N30" s="14"/>
      <c r="O30" s="14"/>
      <c r="P30" s="14"/>
      <c r="Q30" s="14"/>
      <c r="R30" s="14"/>
      <c r="S30" s="14"/>
      <c r="T30" s="14"/>
      <c r="U30" s="14"/>
      <c r="V30" s="14"/>
      <c r="W30" s="14"/>
      <c r="X30" s="14"/>
      <c r="Y30" s="14"/>
      <c r="Z30" s="14"/>
      <c r="AA30" s="14"/>
      <c r="AB30" s="14"/>
      <c r="AC30" s="14"/>
      <c r="AD30" s="14"/>
      <c r="AE30" s="14"/>
      <c r="AF30" s="14"/>
      <c r="AG30" s="14"/>
      <c r="AH30" s="14"/>
      <c r="AI30" s="14"/>
      <c r="AJ30" s="14"/>
    </row>
    <row collapsed="false" customFormat="false" customHeight="true" hidden="false" ht="21" outlineLevel="0" r="31">
      <c r="B31" s="101" t="n">
        <v>3</v>
      </c>
      <c r="C31" s="102" t="s">
        <v>9</v>
      </c>
      <c r="D31" s="102"/>
      <c r="E31" s="102" t="s">
        <v>68</v>
      </c>
      <c r="F31" s="102"/>
      <c r="G31" s="102"/>
      <c r="H31" s="102"/>
      <c r="I31" s="103"/>
      <c r="J31" s="104"/>
    </row>
    <row collapsed="false" customFormat="true" customHeight="true" hidden="false" ht="56.25" outlineLevel="0" r="32" s="15">
      <c r="A32" s="105" t="str">
        <f aca="false">B32&amp;C32</f>
        <v>3.190084</v>
      </c>
      <c r="B32" s="106" t="s">
        <v>69</v>
      </c>
      <c r="C32" s="115" t="n">
        <v>90084</v>
      </c>
      <c r="D32" s="121" t="str">
        <f aca="false">VLOOKUP(C32,'SINAPI 01-2019'!A:E,2,0)</f>
        <v>ESCAVAÇÃO MECANIZADA DE VALA COM PROF. MAIOR QUE 1,5 M ATÉ 3,0 M (MÉDIA ENTRE MONTANTE E JUSANTE/UMA COMPOSIÇÃO POR TRECHO), COM ESCAVADEIRA HIDRÁULICA (0,8 M3/111 HP), LARGURA ATÉ 1,5 M, EM SOLO DE 1A CATEGORIA, EM LOCAIS COM ALTO NÍVEL DE INTERFERÊNCIA. AF_01/2015</v>
      </c>
      <c r="E32" s="122" t="str">
        <f aca="false">VLOOKUP(C32,'SINAPI 01-2019'!A:E,3,0)</f>
        <v>M3</v>
      </c>
      <c r="F32" s="123" t="n">
        <f aca="false">'MEMÓRIA DE CÁLCULO'!K60</f>
        <v>23.94</v>
      </c>
      <c r="G32" s="124" t="n">
        <f aca="false">VLOOKUP(C32,'SINAPI 01-2019'!A:E,4,0)</f>
        <v>8.06</v>
      </c>
      <c r="H32" s="112" t="n">
        <f aca="false">ROUND((G32*$K$12)+G32,2)</f>
        <v>10.38</v>
      </c>
      <c r="I32" s="113" t="n">
        <f aca="false">TRUNC(F32*H32,2)</f>
        <v>248.49</v>
      </c>
      <c r="J32" s="14"/>
      <c r="K32" s="14"/>
      <c r="L32" s="14"/>
      <c r="M32" s="14"/>
      <c r="N32" s="14"/>
      <c r="O32" s="14"/>
      <c r="P32" s="14"/>
      <c r="Q32" s="14"/>
      <c r="R32" s="14"/>
      <c r="S32" s="14"/>
      <c r="T32" s="14"/>
      <c r="U32" s="14"/>
      <c r="V32" s="14"/>
      <c r="W32" s="14"/>
      <c r="X32" s="14"/>
      <c r="Y32" s="14"/>
      <c r="Z32" s="14"/>
      <c r="AA32" s="14"/>
      <c r="AB32" s="14"/>
      <c r="AC32" s="14"/>
      <c r="AD32" s="14"/>
      <c r="AE32" s="14"/>
      <c r="AF32" s="14"/>
      <c r="AG32" s="14"/>
      <c r="AH32" s="14"/>
      <c r="AI32" s="14"/>
      <c r="AJ32" s="14"/>
    </row>
    <row collapsed="false" customFormat="true" customHeight="true" hidden="false" ht="22.5" outlineLevel="0" r="33" s="15">
      <c r="A33" s="105" t="str">
        <f aca="false">B33&amp;C33</f>
        <v>3.293358</v>
      </c>
      <c r="B33" s="106" t="s">
        <v>70</v>
      </c>
      <c r="C33" s="115" t="n">
        <v>93358</v>
      </c>
      <c r="D33" s="121" t="str">
        <f aca="false">VLOOKUP(C33,'SINAPI 01-2019'!A:E,2,0)</f>
        <v>ESCAVAÇÃO MANUAL DE VALA COM PROFUNDIDADE MENOR OU IGUAL A 1,30 M. AF_03/2016</v>
      </c>
      <c r="E33" s="122" t="str">
        <f aca="false">VLOOKUP(C33,'SINAPI 01-2019'!A:E,3,0)</f>
        <v>M3</v>
      </c>
      <c r="F33" s="123" t="n">
        <f aca="false">'MEMÓRIA DE CÁLCULO'!K65</f>
        <v>31.39</v>
      </c>
      <c r="G33" s="124" t="n">
        <f aca="false">VLOOKUP(C33,'SINAPI 01-2019'!A:E,4,0)</f>
        <v>76.23</v>
      </c>
      <c r="H33" s="112" t="n">
        <f aca="false">ROUND((G33*$K$12)+G33,2)</f>
        <v>98.2</v>
      </c>
      <c r="I33" s="113" t="n">
        <f aca="false">TRUNC(F33*H33,2)</f>
        <v>3082.49</v>
      </c>
      <c r="J33" s="14"/>
      <c r="K33" s="14"/>
      <c r="L33" s="14"/>
      <c r="M33" s="14"/>
      <c r="N33" s="14"/>
      <c r="O33" s="14"/>
      <c r="P33" s="14"/>
      <c r="Q33" s="14"/>
      <c r="R33" s="14"/>
      <c r="S33" s="14"/>
      <c r="T33" s="14"/>
      <c r="U33" s="14"/>
      <c r="V33" s="14"/>
      <c r="W33" s="14"/>
      <c r="X33" s="14"/>
      <c r="Y33" s="14"/>
      <c r="Z33" s="14"/>
      <c r="AA33" s="14"/>
      <c r="AB33" s="14"/>
      <c r="AC33" s="14"/>
      <c r="AD33" s="14"/>
      <c r="AE33" s="14"/>
      <c r="AF33" s="14"/>
      <c r="AG33" s="14"/>
      <c r="AH33" s="14"/>
      <c r="AI33" s="14"/>
      <c r="AJ33" s="14"/>
    </row>
    <row collapsed="false" customFormat="true" customHeight="true" hidden="false" ht="22.5" outlineLevel="0" r="34" s="15">
      <c r="A34" s="105" t="str">
        <f aca="false">B34&amp;C34</f>
        <v>3.393382</v>
      </c>
      <c r="B34" s="106" t="s">
        <v>71</v>
      </c>
      <c r="C34" s="115" t="n">
        <v>93382</v>
      </c>
      <c r="D34" s="121" t="str">
        <f aca="false">VLOOKUP(C34,'SINAPI 01-2019'!A:E,2,0)</f>
        <v>REATERRO MANUAL DE VALAS COM COMPACTAÇÃO MECANIZADA. AF_04/2016</v>
      </c>
      <c r="E34" s="122" t="str">
        <f aca="false">VLOOKUP(C34,'SINAPI 01-2019'!A:E,3,0)</f>
        <v>M3</v>
      </c>
      <c r="F34" s="123" t="n">
        <f aca="false">'MEMÓRIA DE CÁLCULO'!K73</f>
        <v>43.52</v>
      </c>
      <c r="G34" s="124" t="n">
        <f aca="false">VLOOKUP(C34,'SINAPI 01-2019'!A:E,4,0)</f>
        <v>28.81</v>
      </c>
      <c r="H34" s="112" t="n">
        <f aca="false">ROUND((G34*$K$12)+G34,2)</f>
        <v>37.11</v>
      </c>
      <c r="I34" s="113" t="n">
        <f aca="false">TRUNC(F34*H34,2)</f>
        <v>1615.02</v>
      </c>
      <c r="J34" s="14"/>
      <c r="K34" s="14"/>
      <c r="L34" s="14"/>
      <c r="M34" s="14"/>
      <c r="N34" s="14"/>
      <c r="O34" s="14"/>
      <c r="P34" s="14"/>
      <c r="Q34" s="14"/>
      <c r="R34" s="14"/>
      <c r="S34" s="14"/>
      <c r="T34" s="14"/>
      <c r="U34" s="14"/>
      <c r="V34" s="14"/>
      <c r="W34" s="14"/>
      <c r="X34" s="14"/>
      <c r="Y34" s="14"/>
      <c r="Z34" s="14"/>
      <c r="AA34" s="14"/>
      <c r="AB34" s="14"/>
      <c r="AC34" s="14"/>
      <c r="AD34" s="14"/>
      <c r="AE34" s="14"/>
      <c r="AF34" s="14"/>
      <c r="AG34" s="14"/>
      <c r="AH34" s="14"/>
      <c r="AI34" s="14"/>
      <c r="AJ34" s="14"/>
    </row>
    <row collapsed="false" customFormat="true" customHeight="true" hidden="false" ht="45" outlineLevel="0" r="35" s="15">
      <c r="A35" s="105" t="str">
        <f aca="false">B35&amp;C35</f>
        <v>3.403.009.0015-A</v>
      </c>
      <c r="B35" s="106" t="s">
        <v>72</v>
      </c>
      <c r="C35" s="115" t="s">
        <v>73</v>
      </c>
      <c r="D35" s="108" t="str">
        <f aca="false">VLOOKUP(C35,'EMOP 01-2019'!A:J,2,0)</f>
        <v>ATERRO COM MATERIAL DE 1ª CATEGORIA,COMPACTADO MANUALMENTE EM CAMADAS DE 20CM DE MATERIAL APILOADO,PROVENIENTE DE JAZIDA DISTANTE ATE 10KM,INCLUSIVE ESCAVACAO,CARGA,TRANSPORTE EM CAMINHAO BASCULANTE,DESCARGA,ESPALHAMENTO E IRRIGACAO MANUAIS</v>
      </c>
      <c r="E35" s="109" t="str">
        <f aca="false">VLOOKUP(C35,'EMOP 01-2019'!A:J,9,0)</f>
        <v>M3</v>
      </c>
      <c r="F35" s="110" t="n">
        <f aca="false">'MEMÓRIA DE CÁLCULO'!K82</f>
        <v>59.5</v>
      </c>
      <c r="G35" s="111" t="n">
        <f aca="false">VLOOKUP(C35,'EMOP 01-2019'!A:J,10,0)</f>
        <v>129.25</v>
      </c>
      <c r="H35" s="112" t="n">
        <f aca="false">ROUND((G35*$K$12)+G35,2)</f>
        <v>166.5</v>
      </c>
      <c r="I35" s="113" t="n">
        <f aca="false">TRUNC(F35*H35,2)</f>
        <v>9906.75</v>
      </c>
      <c r="J35" s="142"/>
      <c r="K35" s="14"/>
      <c r="L35" s="14"/>
      <c r="M35" s="14"/>
      <c r="N35" s="14"/>
      <c r="O35" s="14"/>
      <c r="P35" s="14"/>
      <c r="Q35" s="14"/>
      <c r="R35" s="14"/>
      <c r="S35" s="14"/>
      <c r="T35" s="14"/>
      <c r="U35" s="14"/>
      <c r="V35" s="14"/>
      <c r="W35" s="14"/>
      <c r="X35" s="14"/>
      <c r="Y35" s="14"/>
      <c r="Z35" s="14"/>
      <c r="AA35" s="14"/>
      <c r="AB35" s="14"/>
      <c r="AC35" s="14"/>
      <c r="AD35" s="14"/>
      <c r="AE35" s="14"/>
      <c r="AF35" s="14"/>
      <c r="AG35" s="14"/>
      <c r="AH35" s="14"/>
      <c r="AI35" s="14"/>
      <c r="AJ35" s="14"/>
    </row>
    <row collapsed="false" customFormat="false" customHeight="true" hidden="false" ht="16.5" outlineLevel="0" r="36">
      <c r="B36" s="106"/>
      <c r="C36" s="115"/>
      <c r="D36" s="108"/>
      <c r="E36" s="116"/>
      <c r="F36" s="110"/>
      <c r="G36" s="98"/>
      <c r="H36" s="118" t="s">
        <v>74</v>
      </c>
      <c r="I36" s="119" t="n">
        <f aca="false">SUM(I32:I35)</f>
        <v>14852.75</v>
      </c>
      <c r="J36" s="120"/>
    </row>
    <row collapsed="false" customFormat="false" customHeight="true" hidden="false" ht="21" outlineLevel="0" r="37">
      <c r="B37" s="101" t="n">
        <v>4</v>
      </c>
      <c r="C37" s="102" t="s">
        <v>10</v>
      </c>
      <c r="D37" s="102"/>
      <c r="E37" s="102" t="s">
        <v>68</v>
      </c>
      <c r="F37" s="102"/>
      <c r="G37" s="102"/>
      <c r="H37" s="102"/>
      <c r="I37" s="103"/>
      <c r="J37" s="104"/>
    </row>
    <row collapsed="false" customFormat="true" customHeight="true" hidden="false" ht="22.5" outlineLevel="0" r="38" s="15">
      <c r="A38" s="105" t="str">
        <f aca="false">B38&amp;C38</f>
        <v>4.105.001.0171-A</v>
      </c>
      <c r="B38" s="106" t="s">
        <v>75</v>
      </c>
      <c r="C38" s="115" t="s">
        <v>76</v>
      </c>
      <c r="D38" s="108" t="str">
        <f aca="false">VLOOKUP(C38,'EMOP 01-2019'!A:J,2,0)</f>
        <v>TRANSPORTE HORIZONTAL DE MATERIAL DE 1ªCATEGORIA OU ENTULHO,EM CARRINHOS,A 20,00M DE DISTANCIA,INCLUSIVE CARGA A PA</v>
      </c>
      <c r="E38" s="109" t="str">
        <f aca="false">VLOOKUP(C38,'EMOP 01-2019'!A:J,9,0)</f>
        <v>M3</v>
      </c>
      <c r="F38" s="110" t="n">
        <f aca="false">'MEMÓRIA DE CÁLCULO'!K101</f>
        <v>71.26</v>
      </c>
      <c r="G38" s="124" t="n">
        <f aca="false">VLOOKUP(C38,'EMOP 01-2019'!A:J,10,0)</f>
        <v>18.08</v>
      </c>
      <c r="H38" s="112" t="n">
        <f aca="false">ROUND((G38*$K$12)+G38,2)</f>
        <v>23.29</v>
      </c>
      <c r="I38" s="113" t="n">
        <f aca="false">TRUNC(F38*H38,2)</f>
        <v>1659.64</v>
      </c>
      <c r="J38" s="14"/>
      <c r="K38" s="14"/>
      <c r="L38" s="14"/>
      <c r="M38" s="14"/>
      <c r="N38" s="14"/>
      <c r="O38" s="14"/>
      <c r="P38" s="14"/>
      <c r="Q38" s="14"/>
      <c r="R38" s="14"/>
      <c r="S38" s="14"/>
      <c r="T38" s="14"/>
      <c r="U38" s="14"/>
      <c r="V38" s="14"/>
      <c r="W38" s="14"/>
      <c r="X38" s="14"/>
      <c r="Y38" s="14"/>
      <c r="Z38" s="14"/>
      <c r="AA38" s="14"/>
      <c r="AB38" s="14"/>
      <c r="AC38" s="14"/>
      <c r="AD38" s="14"/>
      <c r="AE38" s="14"/>
      <c r="AF38" s="14"/>
      <c r="AG38" s="14"/>
      <c r="AH38" s="14"/>
      <c r="AI38" s="14"/>
      <c r="AJ38" s="14"/>
    </row>
    <row collapsed="false" customFormat="true" customHeight="true" hidden="false" ht="22.5" outlineLevel="0" r="39" s="15">
      <c r="A39" s="105" t="str">
        <f aca="false">B39&amp;C39</f>
        <v>4.272898</v>
      </c>
      <c r="B39" s="106" t="s">
        <v>77</v>
      </c>
      <c r="C39" s="115" t="n">
        <v>72898</v>
      </c>
      <c r="D39" s="121" t="str">
        <f aca="false">VLOOKUP(C39,'SINAPI 01-2019'!A:E,2,0)</f>
        <v>CARGA E DESCARGA MECANIZADAS DE ENTULHO EM CAMINHAO BASCULANTE 6 M3</v>
      </c>
      <c r="E39" s="122" t="str">
        <f aca="false">VLOOKUP(C39,'SINAPI 01-2019'!A:E,3,0)</f>
        <v>M3</v>
      </c>
      <c r="F39" s="123" t="n">
        <f aca="false">'MEMÓRIA DE CÁLCULO'!K112</f>
        <v>28.29</v>
      </c>
      <c r="G39" s="124" t="n">
        <f aca="false">VLOOKUP(C39,'SINAPI 01-2019'!A:E,4,0)</f>
        <v>3.91</v>
      </c>
      <c r="H39" s="112" t="n">
        <f aca="false">ROUND((G39*$K$12)+G39,2)</f>
        <v>5.04</v>
      </c>
      <c r="I39" s="113" t="n">
        <f aca="false">TRUNC(F39*H39,2)</f>
        <v>142.58</v>
      </c>
      <c r="J39" s="14"/>
      <c r="K39" s="14"/>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row>
    <row collapsed="false" customFormat="true" customHeight="true" hidden="false" ht="22.5" outlineLevel="0" r="40" s="15">
      <c r="A40" s="105" t="str">
        <f aca="false">B40&amp;C40</f>
        <v>4.372884</v>
      </c>
      <c r="B40" s="106" t="s">
        <v>78</v>
      </c>
      <c r="C40" s="107" t="n">
        <v>72884</v>
      </c>
      <c r="D40" s="121" t="str">
        <f aca="false">VLOOKUP(C40,'SINAPI 01-2019'!A:E,2,0)</f>
        <v>TRANSPORTE COMERCIAL COM CAMINHAO CARROCERIA 9 T, RODOVIA PAVIMENTADA</v>
      </c>
      <c r="E40" s="122" t="str">
        <f aca="false">VLOOKUP(C40,'SINAPI 01-2019'!A:E,3,0)</f>
        <v>M3XKM</v>
      </c>
      <c r="F40" s="123" t="n">
        <f aca="false">'MEMÓRIA DE CÁLCULO'!K124</f>
        <v>566.21</v>
      </c>
      <c r="G40" s="124" t="n">
        <f aca="false">VLOOKUP(C40,'SINAPI 01-2019'!A:E,4,0)</f>
        <v>0.86</v>
      </c>
      <c r="H40" s="112" t="n">
        <f aca="false">ROUND((G40*$K$12)+G40,2)</f>
        <v>1.11</v>
      </c>
      <c r="I40" s="113" t="n">
        <f aca="false">TRUNC(F40*H40,2)</f>
        <v>628.49</v>
      </c>
      <c r="J40" s="14"/>
      <c r="K40" s="14"/>
      <c r="L40" s="14"/>
      <c r="M40" s="14"/>
      <c r="N40" s="14"/>
      <c r="O40" s="14"/>
      <c r="P40" s="14"/>
      <c r="Q40" s="14"/>
      <c r="R40" s="14"/>
      <c r="S40" s="14"/>
      <c r="T40" s="14"/>
      <c r="U40" s="14"/>
      <c r="V40" s="14"/>
      <c r="W40" s="14"/>
      <c r="X40" s="14"/>
      <c r="Y40" s="14"/>
      <c r="Z40" s="14"/>
      <c r="AA40" s="14"/>
      <c r="AB40" s="14"/>
      <c r="AC40" s="14"/>
      <c r="AD40" s="14"/>
      <c r="AE40" s="14"/>
      <c r="AF40" s="14"/>
      <c r="AG40" s="14"/>
      <c r="AH40" s="14"/>
      <c r="AI40" s="14"/>
      <c r="AJ40" s="14"/>
    </row>
    <row collapsed="false" customFormat="false" customHeight="true" hidden="false" ht="16.5" outlineLevel="0" r="41">
      <c r="B41" s="106"/>
      <c r="C41" s="115"/>
      <c r="D41" s="108"/>
      <c r="E41" s="116"/>
      <c r="F41" s="110"/>
      <c r="G41" s="98"/>
      <c r="H41" s="118" t="s">
        <v>79</v>
      </c>
      <c r="I41" s="119" t="n">
        <f aca="false">SUM(I38:I40)</f>
        <v>2430.71</v>
      </c>
      <c r="J41" s="120"/>
    </row>
    <row collapsed="false" customFormat="false" customHeight="true" hidden="false" ht="21" outlineLevel="0" r="42">
      <c r="B42" s="101" t="n">
        <v>5</v>
      </c>
      <c r="C42" s="102" t="s">
        <v>11</v>
      </c>
      <c r="D42" s="102"/>
      <c r="E42" s="102"/>
      <c r="F42" s="102"/>
      <c r="G42" s="102"/>
      <c r="H42" s="102"/>
      <c r="I42" s="103"/>
      <c r="J42" s="104"/>
    </row>
    <row collapsed="false" customFormat="true" customHeight="true" hidden="true" ht="22.5" outlineLevel="0" r="43" s="15">
      <c r="A43" s="105" t="str">
        <f aca="false">B43&amp;C43</f>
        <v>5.197622</v>
      </c>
      <c r="B43" s="125" t="s">
        <v>80</v>
      </c>
      <c r="C43" s="143" t="n">
        <v>97622</v>
      </c>
      <c r="D43" s="135" t="str">
        <f aca="false">VLOOKUP(C43,'SINAPI 01-2019'!A:E,2,0)</f>
        <v>DEMOLIÇÃO DE ALVENARIA DE BLOCO FURADO, DE FORMA MANUAL, SEM REAPROVEITAMENTO. AF_12/2017</v>
      </c>
      <c r="E43" s="136" t="str">
        <f aca="false">VLOOKUP(C43,'SINAPI 01-2019'!A:E,3,0)</f>
        <v>M3</v>
      </c>
      <c r="F43" s="129" t="n">
        <f aca="false">'MEMÓRIA DE CÁLCULO'!K137</f>
        <v>33.6</v>
      </c>
      <c r="G43" s="130" t="n">
        <f aca="false">VLOOKUP(C43,'SINAPI 01-2019'!A:E,4,0)</f>
        <v>50.23</v>
      </c>
      <c r="H43" s="131" t="n">
        <f aca="false">ROUND((G43*$K$12)+G43,2)</f>
        <v>64.71</v>
      </c>
      <c r="I43" s="132" t="n">
        <v>0</v>
      </c>
      <c r="J43" s="133" t="s">
        <v>53</v>
      </c>
      <c r="K43" s="144"/>
      <c r="L43" s="144"/>
      <c r="M43" s="14"/>
      <c r="N43" s="145"/>
      <c r="O43" s="14"/>
      <c r="P43" s="14"/>
      <c r="Q43" s="14"/>
      <c r="R43" s="14"/>
      <c r="S43" s="14"/>
      <c r="T43" s="14"/>
      <c r="U43" s="14"/>
      <c r="V43" s="14"/>
      <c r="W43" s="14"/>
      <c r="X43" s="14"/>
      <c r="Y43" s="14"/>
      <c r="Z43" s="14"/>
      <c r="AA43" s="14"/>
      <c r="AB43" s="14"/>
      <c r="AC43" s="14"/>
      <c r="AD43" s="14"/>
      <c r="AE43" s="14"/>
      <c r="AF43" s="14"/>
      <c r="AG43" s="14"/>
      <c r="AH43" s="14"/>
      <c r="AI43" s="14"/>
      <c r="AJ43" s="14"/>
    </row>
    <row collapsed="false" customFormat="true" customHeight="true" hidden="false" ht="45" outlineLevel="0" r="44" s="15">
      <c r="A44" s="105" t="str">
        <f aca="false">B44&amp;C44</f>
        <v>5.105.001.0002-B</v>
      </c>
      <c r="B44" s="106" t="s">
        <v>80</v>
      </c>
      <c r="C44" s="146" t="s">
        <v>81</v>
      </c>
      <c r="D44" s="108" t="str">
        <f aca="false">VLOOKUP(C44,'EMOP 01-2019'!A:J,2,0)</f>
        <v>DEMOLICAO MANUAL DE CONCRETO ARMADO COMPREENDENDO PILARES,VIGAS E LAJES,EM ESTRUTURA APRESENTANDO POSICAO ESPECIAL,INCLUSIVE EMPILHAMENTO LATERAL DENTRO DO CANTEIRO DE SERVICO</v>
      </c>
      <c r="E44" s="109" t="str">
        <f aca="false">VLOOKUP(C44,'EMOP 01-2019'!A:J,9,0)</f>
        <v>M3</v>
      </c>
      <c r="F44" s="110" t="n">
        <f aca="false">'MEMÓRIA DE CÁLCULO'!K157</f>
        <v>7.27</v>
      </c>
      <c r="G44" s="111" t="n">
        <f aca="false">VLOOKUP(C44,'EMOP 01-2019'!A:J,10,0)</f>
        <v>244.21</v>
      </c>
      <c r="H44" s="112" t="n">
        <f aca="false">ROUND((G44*$K$12)+G44,2)</f>
        <v>314.59</v>
      </c>
      <c r="I44" s="113" t="n">
        <f aca="false">TRUNC(F44*H44,2)</f>
        <v>2287.06</v>
      </c>
      <c r="J44" s="147"/>
      <c r="K44" s="144"/>
      <c r="L44" s="144"/>
      <c r="M44" s="14"/>
      <c r="N44" s="145"/>
      <c r="O44" s="14"/>
      <c r="P44" s="14"/>
      <c r="Q44" s="14"/>
      <c r="R44" s="14"/>
      <c r="S44" s="14"/>
      <c r="T44" s="14"/>
      <c r="U44" s="14"/>
      <c r="V44" s="14"/>
      <c r="W44" s="14"/>
      <c r="X44" s="14"/>
      <c r="Y44" s="14"/>
      <c r="Z44" s="14"/>
      <c r="AA44" s="14"/>
      <c r="AB44" s="14"/>
      <c r="AC44" s="14"/>
      <c r="AD44" s="14"/>
      <c r="AE44" s="14"/>
      <c r="AF44" s="14"/>
      <c r="AG44" s="14"/>
      <c r="AH44" s="14"/>
      <c r="AI44" s="14"/>
      <c r="AJ44" s="14"/>
    </row>
    <row collapsed="false" customFormat="true" customHeight="true" hidden="false" ht="33.75" outlineLevel="0" r="45" s="15">
      <c r="A45" s="105" t="str">
        <f aca="false">B45&amp;C45</f>
        <v>5.205.001.0018-A</v>
      </c>
      <c r="B45" s="106" t="s">
        <v>82</v>
      </c>
      <c r="C45" s="146" t="s">
        <v>83</v>
      </c>
      <c r="D45" s="108" t="str">
        <f aca="false">VLOOKUP(C45,'EMOP 01-2019'!A:J,2,0)</f>
        <v>DEMOLICAO MANUAL DE PISO CIMENTADO E DA RESPECTIVA BASE DE CONCRETO,OU PASSEIO DE CONCRETO,INCLUSIVE EMPILHAMENTO LATERAL DENTRO DO CANTEIRO DE SERVICO</v>
      </c>
      <c r="E45" s="109" t="str">
        <f aca="false">VLOOKUP(C45,'EMOP 01-2019'!A:J,9,0)</f>
        <v>M2</v>
      </c>
      <c r="F45" s="110" t="n">
        <f aca="false">'MEMÓRIA DE CÁLCULO'!K167</f>
        <v>92.6</v>
      </c>
      <c r="G45" s="111" t="n">
        <f aca="false">VLOOKUP(C45,'EMOP 01-2019'!A:J,10,0)</f>
        <v>9.04</v>
      </c>
      <c r="H45" s="112" t="n">
        <f aca="false">ROUND((G45*$K$12)+G45,2)</f>
        <v>11.65</v>
      </c>
      <c r="I45" s="113" t="n">
        <f aca="false">TRUNC(F45*H45,2)</f>
        <v>1078.79</v>
      </c>
      <c r="J45" s="147"/>
      <c r="K45" s="144"/>
      <c r="L45" s="144"/>
      <c r="M45" s="14"/>
      <c r="N45" s="145"/>
      <c r="O45" s="14"/>
      <c r="P45" s="14"/>
      <c r="Q45" s="14"/>
      <c r="R45" s="14"/>
      <c r="S45" s="14"/>
      <c r="T45" s="14"/>
      <c r="U45" s="14"/>
      <c r="V45" s="14"/>
      <c r="W45" s="14"/>
      <c r="X45" s="14"/>
      <c r="Y45" s="14"/>
      <c r="Z45" s="14"/>
      <c r="AA45" s="14"/>
      <c r="AB45" s="14"/>
      <c r="AC45" s="14"/>
      <c r="AD45" s="14"/>
      <c r="AE45" s="14"/>
      <c r="AF45" s="14"/>
      <c r="AG45" s="14"/>
      <c r="AH45" s="14"/>
      <c r="AI45" s="14"/>
      <c r="AJ45" s="14"/>
    </row>
    <row collapsed="false" customFormat="true" customHeight="true" hidden="false" ht="24.75" outlineLevel="0" r="46" s="15">
      <c r="A46" s="105" t="str">
        <f aca="false">B46&amp;C46</f>
        <v>5.305.001.0134-A</v>
      </c>
      <c r="B46" s="106" t="s">
        <v>84</v>
      </c>
      <c r="C46" s="146" t="s">
        <v>85</v>
      </c>
      <c r="D46" s="108" t="str">
        <f aca="false">VLOOKUP(C46,'EMOP 01-2019'!A:J,2,0)</f>
        <v>ARRANCAMENTO DE PORTAS,JANELAS E CAIXILHOS DE AR CONDICIONADO OU OUTROS</v>
      </c>
      <c r="E46" s="109" t="str">
        <f aca="false">VLOOKUP(C46,'EMOP 01-2019'!A:J,9,0)</f>
        <v>UN</v>
      </c>
      <c r="F46" s="110" t="n">
        <f aca="false">'MEMÓRIA DE CÁLCULO'!K174</f>
        <v>14</v>
      </c>
      <c r="G46" s="111" t="n">
        <f aca="false">VLOOKUP(C46,'EMOP 01-2019'!A:J,10,0)</f>
        <v>18.26</v>
      </c>
      <c r="H46" s="112" t="n">
        <f aca="false">ROUND((G46*$K$12)+G46,2)</f>
        <v>23.52</v>
      </c>
      <c r="I46" s="113" t="n">
        <f aca="false">TRUNC(F46*H46,2)</f>
        <v>329.28</v>
      </c>
      <c r="J46" s="133"/>
      <c r="K46" s="144"/>
      <c r="L46" s="144"/>
      <c r="M46" s="14"/>
      <c r="N46" s="145"/>
      <c r="O46" s="14"/>
      <c r="P46" s="14"/>
      <c r="Q46" s="14"/>
      <c r="R46" s="14"/>
      <c r="S46" s="14"/>
      <c r="T46" s="14"/>
      <c r="U46" s="14"/>
      <c r="V46" s="14"/>
      <c r="W46" s="14"/>
      <c r="X46" s="14"/>
      <c r="Y46" s="14"/>
      <c r="Z46" s="14"/>
      <c r="AA46" s="14"/>
      <c r="AB46" s="14"/>
      <c r="AC46" s="14"/>
      <c r="AD46" s="14"/>
      <c r="AE46" s="14"/>
      <c r="AF46" s="14"/>
      <c r="AG46" s="14"/>
      <c r="AH46" s="14"/>
      <c r="AI46" s="14"/>
      <c r="AJ46" s="14"/>
    </row>
    <row collapsed="false" customFormat="true" customHeight="true" hidden="false" ht="24.75" outlineLevel="0" r="47" s="15">
      <c r="A47" s="105" t="str">
        <f aca="false">B47&amp;C47</f>
        <v>5.405.001.0147-A</v>
      </c>
      <c r="B47" s="106" t="s">
        <v>86</v>
      </c>
      <c r="C47" s="146" t="s">
        <v>87</v>
      </c>
      <c r="D47" s="108" t="str">
        <f aca="false">VLOOKUP(C47,'EMOP 01-2019'!A:J,2,0)</f>
        <v>ARRANCAMENTO DE GRADES,GRADIS,ALAMBRADOS,CERCAS E PORTOES</v>
      </c>
      <c r="E47" s="109" t="str">
        <f aca="false">VLOOKUP(C47,'EMOP 01-2019'!A:J,9,0)</f>
        <v>M2</v>
      </c>
      <c r="F47" s="110" t="n">
        <f aca="false">'MEMÓRIA DE CÁLCULO'!K187</f>
        <v>28.2</v>
      </c>
      <c r="G47" s="111" t="n">
        <f aca="false">VLOOKUP(C47,'EMOP 01-2019'!A:J,10,0)</f>
        <v>12.91</v>
      </c>
      <c r="H47" s="112" t="n">
        <f aca="false">ROUND((G47*$K$12)+G47,2)</f>
        <v>16.63</v>
      </c>
      <c r="I47" s="113" t="n">
        <f aca="false">TRUNC(F47*H47,2)</f>
        <v>468.96</v>
      </c>
      <c r="J47" s="147"/>
      <c r="K47" s="144"/>
      <c r="L47" s="144"/>
      <c r="M47" s="14"/>
      <c r="N47" s="145"/>
      <c r="O47" s="14"/>
      <c r="P47" s="14"/>
      <c r="Q47" s="14"/>
      <c r="R47" s="14"/>
      <c r="S47" s="14"/>
      <c r="T47" s="14"/>
      <c r="U47" s="14"/>
      <c r="V47" s="14"/>
      <c r="W47" s="14"/>
      <c r="X47" s="14"/>
      <c r="Y47" s="14"/>
      <c r="Z47" s="14"/>
      <c r="AA47" s="14"/>
      <c r="AB47" s="14"/>
      <c r="AC47" s="14"/>
      <c r="AD47" s="14"/>
      <c r="AE47" s="14"/>
      <c r="AF47" s="14"/>
      <c r="AG47" s="14"/>
      <c r="AH47" s="14"/>
      <c r="AI47" s="14"/>
      <c r="AJ47" s="14"/>
    </row>
    <row collapsed="false" customFormat="true" customHeight="true" hidden="false" ht="22.5" outlineLevel="0" r="48" s="15">
      <c r="A48" s="105" t="str">
        <f aca="false">B48&amp;C48</f>
        <v>5.505.001.0050-A</v>
      </c>
      <c r="B48" s="106" t="s">
        <v>88</v>
      </c>
      <c r="C48" s="146" t="s">
        <v>89</v>
      </c>
      <c r="D48" s="108" t="str">
        <f aca="false">VLOOKUP(C48,'EMOP 01-2019'!A:J,2,0)</f>
        <v>REMOCAO DE COBERTURA EM TELHAS COLONIAIS,INCLUSIVE MADEIRAMENTO,MEDIDO O CONJUNTO PELA AREA REAL DE COBERTURA</v>
      </c>
      <c r="E48" s="109" t="str">
        <f aca="false">VLOOKUP(C48,'EMOP 01-2019'!A:J,9,0)</f>
        <v>M2</v>
      </c>
      <c r="F48" s="110" t="n">
        <f aca="false">'MEMÓRIA DE CÁLCULO'!K193</f>
        <v>122.77</v>
      </c>
      <c r="G48" s="111" t="n">
        <f aca="false">VLOOKUP(C48,'EMOP 01-2019'!A:J,10,0)</f>
        <v>26.19</v>
      </c>
      <c r="H48" s="112" t="n">
        <f aca="false">ROUND((G48*$K$12)+G48,2)</f>
        <v>33.74</v>
      </c>
      <c r="I48" s="113" t="n">
        <f aca="false">TRUNC(F48*H48,2)</f>
        <v>4142.25</v>
      </c>
      <c r="J48" s="133"/>
      <c r="K48" s="144"/>
      <c r="L48" s="144"/>
      <c r="M48" s="14"/>
      <c r="N48" s="145"/>
      <c r="O48" s="14"/>
      <c r="P48" s="14"/>
      <c r="Q48" s="14"/>
      <c r="R48" s="14"/>
      <c r="S48" s="14"/>
      <c r="T48" s="14"/>
      <c r="U48" s="14"/>
      <c r="V48" s="14"/>
      <c r="W48" s="14"/>
      <c r="X48" s="14"/>
      <c r="Y48" s="14"/>
      <c r="Z48" s="14"/>
      <c r="AA48" s="14"/>
      <c r="AB48" s="14"/>
      <c r="AC48" s="14"/>
      <c r="AD48" s="14"/>
      <c r="AE48" s="14"/>
      <c r="AF48" s="14"/>
      <c r="AG48" s="14"/>
      <c r="AH48" s="14"/>
      <c r="AI48" s="14"/>
      <c r="AJ48" s="14"/>
    </row>
    <row collapsed="false" customFormat="true" customHeight="true" hidden="false" ht="33.75" outlineLevel="0" r="49" s="15">
      <c r="A49" s="105" t="str">
        <f aca="false">B49&amp;C49</f>
        <v>5.605.005.0005-B</v>
      </c>
      <c r="B49" s="106" t="s">
        <v>90</v>
      </c>
      <c r="C49" s="148" t="s">
        <v>91</v>
      </c>
      <c r="D49" s="108" t="str">
        <f aca="false">VLOOKUP(C49,'EMOP 01-2019'!A:J,2,0)</f>
        <v>ANDAIME DE TABUADO SOBRE CAVALETES,INCLUSIVE ESTES,EM MADEIRA DE 1ª,COM APROVEITAMENTO DA MADEIRA 20 VEZES,INCLUSIVE MOVIMENTACAO</v>
      </c>
      <c r="E49" s="109" t="str">
        <f aca="false">VLOOKUP(C49,'EMOP 01-2019'!A:J,9,0)</f>
        <v>M2</v>
      </c>
      <c r="F49" s="110" t="n">
        <f aca="false">'MEMÓRIA DE CÁLCULO'!K197</f>
        <v>127.96</v>
      </c>
      <c r="G49" s="111" t="n">
        <f aca="false">VLOOKUP(C49,'EMOP 01-2019'!A:J,10,0)</f>
        <v>8.93</v>
      </c>
      <c r="H49" s="112" t="n">
        <f aca="false">ROUND((G49*$K$12)+G49,2)</f>
        <v>11.5</v>
      </c>
      <c r="I49" s="113" t="n">
        <f aca="false">TRUNC(F49*H49,2)</f>
        <v>1471.54</v>
      </c>
      <c r="J49" s="149"/>
      <c r="K49" s="150"/>
      <c r="L49" s="150"/>
      <c r="M49" s="14"/>
      <c r="N49" s="14"/>
      <c r="O49" s="14"/>
      <c r="P49" s="14"/>
      <c r="Q49" s="14"/>
      <c r="R49" s="14"/>
      <c r="S49" s="14"/>
      <c r="T49" s="14"/>
      <c r="U49" s="14"/>
      <c r="V49" s="14"/>
      <c r="W49" s="14"/>
      <c r="X49" s="14"/>
      <c r="Y49" s="14"/>
      <c r="Z49" s="14"/>
      <c r="AA49" s="14"/>
      <c r="AB49" s="14"/>
      <c r="AC49" s="14"/>
      <c r="AD49" s="14"/>
      <c r="AE49" s="14"/>
      <c r="AF49" s="14"/>
      <c r="AG49" s="14"/>
      <c r="AH49" s="14"/>
      <c r="AI49" s="14"/>
      <c r="AJ49" s="14"/>
    </row>
    <row collapsed="false" customFormat="true" customHeight="true" hidden="false" ht="67.5" outlineLevel="0" r="50" s="15">
      <c r="A50" s="105" t="str">
        <f aca="false">B50&amp;C50</f>
        <v>5.705.006.0001-B</v>
      </c>
      <c r="B50" s="106" t="s">
        <v>92</v>
      </c>
      <c r="C50" s="146" t="s">
        <v>93</v>
      </c>
      <c r="D50" s="108" t="str">
        <f aca="false">VLOOKUP(C50,'EMOP 01-2019'!A:J,2,0)</f>
        <v>ALUGUEL DE ANDAIME COM ELEMENTOS TUBULARES(FACHADEIRO)SOBRESAPATAS FIXAS,CONSIDERANDO-SE A AREA DA PROJECAO VERTICAL DO ANDAIME E PAGO PELO TEMPO NECESSARIO A SUA UTILIZACAO,EXCLUSIVE TRANSPORTE DOS ELEMENTOS DO ANDAIME ATE A OBRA,PLATAFORMA OU PASSARELA DE PINHO,MONTAGEM E DESMONTAGEM DOS ANDAIMES</v>
      </c>
      <c r="E50" s="109" t="str">
        <f aca="false">VLOOKUP(C50,'EMOP 01-2019'!A:J,9,0)</f>
        <v>M2XMES</v>
      </c>
      <c r="F50" s="110" t="n">
        <f aca="false">'MEMÓRIA DE CÁLCULO'!K231</f>
        <v>1987.2</v>
      </c>
      <c r="G50" s="111" t="n">
        <f aca="false">VLOOKUP(C50,'EMOP 01-2019'!A:J,10,0)</f>
        <v>4</v>
      </c>
      <c r="H50" s="112" t="n">
        <f aca="false">ROUND((G50*$K$12)+G50,2)</f>
        <v>5.15</v>
      </c>
      <c r="I50" s="113" t="n">
        <f aca="false">TRUNC(F50*H50,2)</f>
        <v>10234.08</v>
      </c>
      <c r="J50" s="149"/>
      <c r="K50" s="144"/>
      <c r="L50" s="144"/>
      <c r="M50" s="14"/>
      <c r="N50" s="145"/>
      <c r="O50" s="14"/>
      <c r="P50" s="14"/>
      <c r="Q50" s="14"/>
      <c r="R50" s="14"/>
      <c r="S50" s="14"/>
      <c r="T50" s="14"/>
      <c r="U50" s="14"/>
      <c r="V50" s="14"/>
      <c r="W50" s="14"/>
      <c r="X50" s="14"/>
      <c r="Y50" s="14"/>
      <c r="Z50" s="14"/>
      <c r="AA50" s="14"/>
      <c r="AB50" s="14"/>
      <c r="AC50" s="14"/>
      <c r="AD50" s="14"/>
      <c r="AE50" s="14"/>
      <c r="AF50" s="14"/>
      <c r="AG50" s="14"/>
      <c r="AH50" s="14"/>
      <c r="AI50" s="14"/>
      <c r="AJ50" s="14"/>
    </row>
    <row collapsed="false" customFormat="true" customHeight="true" hidden="false" ht="22.5" outlineLevel="0" r="51" s="15">
      <c r="A51" s="105" t="str">
        <f aca="false">B51&amp;C51</f>
        <v>5.897064</v>
      </c>
      <c r="B51" s="106" t="s">
        <v>94</v>
      </c>
      <c r="C51" s="107" t="n">
        <v>97064</v>
      </c>
      <c r="D51" s="121" t="str">
        <f aca="false">VLOOKUP(C51,'SINAPI 01-2019'!A:E,2,0)</f>
        <v>MONTAGEM E DESMONTAGEM DE ANDAIME TUBULAR TIPO TORRE (EXCLUSIVE ANDAIME E LIMPEZA). AF_11/2017</v>
      </c>
      <c r="E51" s="122" t="str">
        <f aca="false">VLOOKUP(C51,'SINAPI 01-2019'!A:E,3,0)</f>
        <v>M</v>
      </c>
      <c r="F51" s="123" t="n">
        <f aca="false">'MEMÓRIA DE CÁLCULO'!K243</f>
        <v>144.48</v>
      </c>
      <c r="G51" s="124" t="n">
        <f aca="false">VLOOKUP(C51,'SINAPI 01-2019'!A:E,4,0)</f>
        <v>20.62</v>
      </c>
      <c r="H51" s="112" t="n">
        <f aca="false">ROUND((G51*$K$12)+G51,2)</f>
        <v>26.56</v>
      </c>
      <c r="I51" s="113" t="n">
        <f aca="false">TRUNC(F51*H51,2)</f>
        <v>3837.38</v>
      </c>
      <c r="J51" s="149"/>
      <c r="K51" s="144"/>
      <c r="L51" s="144"/>
      <c r="M51" s="14"/>
      <c r="N51" s="145"/>
      <c r="O51" s="14"/>
      <c r="P51" s="14"/>
      <c r="Q51" s="14"/>
      <c r="R51" s="14"/>
      <c r="S51" s="14"/>
      <c r="T51" s="14"/>
      <c r="U51" s="14"/>
      <c r="V51" s="14"/>
      <c r="W51" s="14"/>
      <c r="X51" s="14"/>
      <c r="Y51" s="14"/>
      <c r="Z51" s="14"/>
      <c r="AA51" s="14"/>
      <c r="AB51" s="14"/>
      <c r="AC51" s="14"/>
      <c r="AD51" s="14"/>
      <c r="AE51" s="14"/>
      <c r="AF51" s="14"/>
      <c r="AG51" s="14"/>
      <c r="AH51" s="14"/>
      <c r="AI51" s="14"/>
      <c r="AJ51" s="14"/>
    </row>
    <row collapsed="false" customFormat="true" customHeight="true" hidden="false" ht="33.75" outlineLevel="0" r="52" s="15">
      <c r="A52" s="105" t="str">
        <f aca="false">B52&amp;C52</f>
        <v>5.904.020.0122-A</v>
      </c>
      <c r="B52" s="106" t="s">
        <v>95</v>
      </c>
      <c r="C52" s="148" t="s">
        <v>96</v>
      </c>
      <c r="D52" s="108" t="str">
        <f aca="false">VLOOKUP(C52,'EMOP 01-2019'!A:J,2,0)</f>
        <v>TRANSPORTE DE ANDAIME TUBULAR,CONSIDERANDO-SE A AREA DE PROJECAO VERTICAL DO ANDAIME,EXCLUSIVE CARGA,DESCARGA E TEMPO DE ESPERA DO CAMINHAO(VIDE ITEM 04.021.0010)</v>
      </c>
      <c r="E52" s="109" t="str">
        <f aca="false">VLOOKUP(C52,'EMOP 01-2019'!A:J,9,0)</f>
        <v>M2XKM</v>
      </c>
      <c r="F52" s="110" t="n">
        <f aca="false">'MEMÓRIA DE CÁLCULO'!K254</f>
        <v>4968</v>
      </c>
      <c r="G52" s="111" t="n">
        <f aca="false">VLOOKUP(C52,'EMOP 01-2019'!A:J,10,0)</f>
        <v>0.11</v>
      </c>
      <c r="H52" s="112" t="n">
        <f aca="false">ROUND((G52*$K$12)+G52,2)</f>
        <v>0.14</v>
      </c>
      <c r="I52" s="113" t="n">
        <f aca="false">TRUNC(F52*H52,2)</f>
        <v>695.52</v>
      </c>
      <c r="J52" s="120"/>
      <c r="K52" s="150"/>
      <c r="L52" s="150"/>
      <c r="M52" s="14"/>
      <c r="N52" s="14"/>
      <c r="O52" s="14"/>
      <c r="P52" s="14"/>
      <c r="Q52" s="14"/>
      <c r="R52" s="14"/>
      <c r="S52" s="14"/>
      <c r="T52" s="14"/>
      <c r="U52" s="14"/>
      <c r="V52" s="14"/>
      <c r="W52" s="14"/>
      <c r="X52" s="14"/>
      <c r="Y52" s="14"/>
      <c r="Z52" s="14"/>
      <c r="AA52" s="14"/>
      <c r="AB52" s="14"/>
      <c r="AC52" s="14"/>
      <c r="AD52" s="14"/>
      <c r="AE52" s="14"/>
      <c r="AF52" s="14"/>
      <c r="AG52" s="14"/>
      <c r="AH52" s="14"/>
      <c r="AI52" s="14"/>
      <c r="AJ52" s="14"/>
    </row>
    <row collapsed="false" customFormat="true" customHeight="true" hidden="false" ht="22.5" outlineLevel="0" r="53" s="15">
      <c r="A53" s="105" t="str">
        <f aca="false">B53&amp;C53</f>
        <v>5.1004.021.0010-A</v>
      </c>
      <c r="B53" s="106" t="s">
        <v>97</v>
      </c>
      <c r="C53" s="146" t="s">
        <v>98</v>
      </c>
      <c r="D53" s="108" t="str">
        <f aca="false">VLOOKUP(C53,'EMOP 01-2019'!A:J,2,0)</f>
        <v>CARGA E DESCARGA MANUAL DE ANDAIME TUBULAR,INCLUSIVE TEMPO DE ESPERA DO CAMINHAO,CONSIDERANDO-SE A AREA DE PROJECAO VERTICAL</v>
      </c>
      <c r="E53" s="109" t="str">
        <f aca="false">VLOOKUP(C53,'EMOP 01-2019'!A:J,9,0)</f>
        <v>M2</v>
      </c>
      <c r="F53" s="110" t="n">
        <f aca="false">'MEMÓRIA DE CÁLCULO'!K264</f>
        <v>248.4</v>
      </c>
      <c r="G53" s="111" t="n">
        <f aca="false">VLOOKUP(C53,'EMOP 01-2019'!A:J,10,0)</f>
        <v>0.61</v>
      </c>
      <c r="H53" s="112" t="n">
        <f aca="false">ROUND((G53*$K$12)+G53,2)</f>
        <v>0.79</v>
      </c>
      <c r="I53" s="113" t="n">
        <f aca="false">TRUNC(F53*H53,2)</f>
        <v>196.23</v>
      </c>
      <c r="J53" s="120"/>
      <c r="K53" s="150"/>
      <c r="L53" s="150"/>
      <c r="M53" s="14"/>
      <c r="N53" s="14"/>
      <c r="O53" s="14"/>
      <c r="P53" s="14"/>
      <c r="Q53" s="14"/>
      <c r="R53" s="14"/>
      <c r="S53" s="14"/>
      <c r="T53" s="14"/>
      <c r="U53" s="14"/>
      <c r="V53" s="14"/>
      <c r="W53" s="14"/>
      <c r="X53" s="14"/>
      <c r="Y53" s="14"/>
      <c r="Z53" s="14"/>
      <c r="AA53" s="14"/>
      <c r="AB53" s="14"/>
      <c r="AC53" s="14"/>
      <c r="AD53" s="14"/>
      <c r="AE53" s="14"/>
      <c r="AF53" s="14"/>
      <c r="AG53" s="14"/>
      <c r="AH53" s="14"/>
      <c r="AI53" s="14"/>
      <c r="AJ53" s="14"/>
    </row>
    <row collapsed="false" customFormat="true" customHeight="true" hidden="false" ht="17.9" outlineLevel="0" r="54" s="15">
      <c r="A54" s="105" t="str">
        <f aca="false">B54&amp;C54</f>
        <v>5.1197062</v>
      </c>
      <c r="B54" s="106" t="s">
        <v>99</v>
      </c>
      <c r="C54" s="107" t="n">
        <v>97062</v>
      </c>
      <c r="D54" s="121" t="str">
        <f aca="false">VLOOKUP(C54,'SINAPI 01-2019'!A:E,2,0)</f>
        <v>COLOCAÇÃO DE TELA EM ANDAIME FACHADEIRO. AF_11/2017</v>
      </c>
      <c r="E54" s="122" t="str">
        <f aca="false">VLOOKUP(C54,'SINAPI 01-2019'!A:E,3,0)</f>
        <v>M2</v>
      </c>
      <c r="F54" s="123" t="n">
        <f aca="false">'MEMÓRIA DE CÁLCULO'!K271</f>
        <v>248.4</v>
      </c>
      <c r="G54" s="124" t="n">
        <f aca="false">VLOOKUP(C54,'SINAPI 01-2019'!A:E,4,0)</f>
        <v>5.61</v>
      </c>
      <c r="H54" s="112" t="n">
        <f aca="false">ROUND((G54*$K$12)+G54,2)</f>
        <v>7.23</v>
      </c>
      <c r="I54" s="113" t="n">
        <f aca="false">TRUNC(F54*H54,2)</f>
        <v>1795.93</v>
      </c>
      <c r="J54" s="120"/>
      <c r="K54" s="14"/>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row>
    <row collapsed="false" customFormat="false" customHeight="true" hidden="false" ht="16.5" outlineLevel="0" r="55">
      <c r="B55" s="106"/>
      <c r="C55" s="115"/>
      <c r="D55" s="108"/>
      <c r="E55" s="116"/>
      <c r="F55" s="110"/>
      <c r="G55" s="117"/>
      <c r="H55" s="118" t="s">
        <v>100</v>
      </c>
      <c r="I55" s="119" t="n">
        <f aca="false">SUM(I43:I54)</f>
        <v>26537.02</v>
      </c>
      <c r="J55" s="120"/>
      <c r="K55" s="151"/>
    </row>
    <row collapsed="false" customFormat="false" customHeight="true" hidden="false" ht="21" outlineLevel="0" r="56">
      <c r="B56" s="101" t="n">
        <v>6</v>
      </c>
      <c r="C56" s="102" t="s">
        <v>12</v>
      </c>
      <c r="D56" s="102"/>
      <c r="E56" s="102" t="s">
        <v>68</v>
      </c>
      <c r="F56" s="102"/>
      <c r="G56" s="102"/>
      <c r="H56" s="102"/>
      <c r="I56" s="103"/>
      <c r="J56" s="104"/>
    </row>
    <row collapsed="false" customFormat="true" customHeight="true" hidden="false" ht="56.25" outlineLevel="0" r="57" s="15">
      <c r="A57" s="105" t="str">
        <f aca="false">B57&amp;C57</f>
        <v>6.111.016.0040-A</v>
      </c>
      <c r="B57" s="106" t="s">
        <v>101</v>
      </c>
      <c r="C57" s="115" t="s">
        <v>102</v>
      </c>
      <c r="D57" s="108" t="str">
        <f aca="false">VLOOKUP(C57,'EMOP 01-2019'!A:J,2,0)</f>
        <v>ESTRUTURA METALICA EM ACO ESPECIAL,RESISTENTE A CORROSAO(ACO USI-SAC),PARA OBRAS PREDIAIS DE ATE 04 PAVIMENTOS,PILARES,VIGAS PRINCIPAIS E SECUNDARIAS,ESCADAS,PATAMARES E CHAPAS DAS BASES DA FUNDACAO,PINTURA PROTETORA,CONSIDERANDO FORNECIMENTO DE TODOS OS MATERIAIS E MONTAGEM,EXCLUSIVE A LAJE DE CONCRETO</v>
      </c>
      <c r="E57" s="109" t="str">
        <f aca="false">VLOOKUP(C57,'EMOP 01-2019'!A:J,9,0)</f>
        <v>M2</v>
      </c>
      <c r="F57" s="110" t="n">
        <f aca="false">'MEMÓRIA DE CÁLCULO'!K279</f>
        <v>0</v>
      </c>
      <c r="G57" s="111" t="n">
        <f aca="false">VLOOKUP(C57,'EMOP 01-2019'!A:J,10,0)</f>
        <v>474.33</v>
      </c>
      <c r="H57" s="112" t="n">
        <f aca="false">ROUND((G57*$K$12)+G57,2)</f>
        <v>611.03</v>
      </c>
      <c r="I57" s="152" t="n">
        <f aca="false">TRUNC(F57*H57,2)</f>
        <v>0</v>
      </c>
      <c r="J57" s="153" t="s">
        <v>103</v>
      </c>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row>
    <row collapsed="false" customFormat="true" customHeight="true" hidden="false" ht="33.75" outlineLevel="0" r="58" s="15">
      <c r="A58" s="105" t="str">
        <f aca="false">B58&amp;C58</f>
        <v>6.274141/2</v>
      </c>
      <c r="B58" s="106" t="s">
        <v>104</v>
      </c>
      <c r="C58" s="115" t="s">
        <v>105</v>
      </c>
      <c r="D58" s="121" t="str">
        <f aca="false">VLOOKUP(C58,'SINAPI 01-2019'!A:E,2,0)</f>
        <v>LAJE PRE-MOLD BETA 12 P/3,5KN/M2 VAO 4,1M INCL VIGOTAS TIJOLOS ARMADU-RA NEGATIVA CAPEAMENTO 3CM CONCRETO 15MPA ESCORAMENTO MATERIAIS E MAO DE OBRA.</v>
      </c>
      <c r="E58" s="122" t="str">
        <f aca="false">VLOOKUP(C58,'SINAPI 01-2019'!A:E,3,0)</f>
        <v>M2</v>
      </c>
      <c r="F58" s="123" t="n">
        <f aca="false">'MEMÓRIA DE CÁLCULO'!K285</f>
        <v>26.73</v>
      </c>
      <c r="G58" s="124" t="n">
        <f aca="false">VLOOKUP(C58,'SINAPI 01-2019'!A:E,4,0)</f>
        <v>82.46</v>
      </c>
      <c r="H58" s="112" t="n">
        <f aca="false">ROUND((G58*$K$12)+G58,2)</f>
        <v>106.22</v>
      </c>
      <c r="I58" s="113" t="n">
        <f aca="false">TRUNC(F58*H58,2)</f>
        <v>2839.26</v>
      </c>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row>
    <row collapsed="false" customFormat="true" customHeight="true" hidden="false" ht="56.25" outlineLevel="0" r="59" s="15">
      <c r="A59" s="105" t="str">
        <f aca="false">B59&amp;C59</f>
        <v>6.311.013.0075-A</v>
      </c>
      <c r="B59" s="106" t="s">
        <v>106</v>
      </c>
      <c r="C59" s="116" t="s">
        <v>107</v>
      </c>
      <c r="D59" s="108" t="str">
        <f aca="false">VLOOKUP(C59,'EMOP 01-2019'!A:J,2,0)</f>
        <v>CONCRETO ARMADO,FCK=25MPA,INCLUINDO MATERIAIS PARA 1,00M3 DE CONCRETO(IMPORTADO DE USINA)ADENSADO E COLOCADO,14,00M2 DEAREA MOLDADA,FORMAS E ESCORAMENTO CONFORME ITENS 11.004.0022 E 11.004.0035,60KG DE ACO CA-50,INCLUSIVE MAO-DE-OBRA PARACORTE,DOBRAGEM,MONTAGEM E COLOCACAO NAS FORMAS</v>
      </c>
      <c r="E59" s="109" t="str">
        <f aca="false">VLOOKUP(C59,'EMOP 01-2019'!A:J,9,0)</f>
        <v>M3</v>
      </c>
      <c r="F59" s="110" t="n">
        <f aca="false">'MEMÓRIA DE CÁLCULO'!K293</f>
        <v>6.98</v>
      </c>
      <c r="G59" s="111" t="n">
        <f aca="false">VLOOKUP(C59,'EMOP 01-2019'!A:J,10,0)</f>
        <v>1778.05</v>
      </c>
      <c r="H59" s="112" t="n">
        <f aca="false">ROUND((G59*$K$12)+G59,2)</f>
        <v>2290.48</v>
      </c>
      <c r="I59" s="113" t="n">
        <f aca="false">TRUNC(F59*H59,2)</f>
        <v>15987.55</v>
      </c>
      <c r="J59" s="48"/>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row>
    <row collapsed="false" customFormat="true" customHeight="true" hidden="false" ht="22.5" outlineLevel="0" r="60" s="15">
      <c r="A60" s="105" t="str">
        <f aca="false">B60&amp;C60</f>
        <v>6.495969</v>
      </c>
      <c r="B60" s="106" t="s">
        <v>108</v>
      </c>
      <c r="C60" s="115" t="n">
        <v>95969</v>
      </c>
      <c r="D60" s="121" t="str">
        <f aca="false">VLOOKUP(C60,'SINAPI 01-2019'!A:E,2,0)</f>
        <v>(COMPOSIÇÃO REPRESENTATIVA) EXECUÇÃO DE ESCADA EM CONCRETO ARMADO, MOLDADA IN LOCO, FCK = 25 MPA. AF_02/2017</v>
      </c>
      <c r="E60" s="122" t="str">
        <f aca="false">VLOOKUP(C60,'SINAPI 01-2019'!A:E,3,0)</f>
        <v>M3</v>
      </c>
      <c r="F60" s="123" t="n">
        <f aca="false">'MEMÓRIA DE CÁLCULO'!K308</f>
        <v>4.78</v>
      </c>
      <c r="G60" s="124" t="n">
        <f aca="false">VLOOKUP(C60,'SINAPI 01-2019'!A:E,4,0)</f>
        <v>2103.25</v>
      </c>
      <c r="H60" s="112" t="n">
        <f aca="false">ROUND((G60*$K$12)+G60,2)</f>
        <v>2709.41</v>
      </c>
      <c r="I60" s="113" t="n">
        <f aca="false">TRUNC(F60*H60,2)</f>
        <v>12950.97</v>
      </c>
      <c r="J60" s="142"/>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row>
    <row collapsed="false" customFormat="true" customHeight="true" hidden="false" ht="22.5" outlineLevel="0" r="61" s="15">
      <c r="A61" s="105" t="str">
        <f aca="false">B61&amp;C61</f>
        <v>6.593188</v>
      </c>
      <c r="B61" s="106" t="s">
        <v>109</v>
      </c>
      <c r="C61" s="115" t="n">
        <v>93188</v>
      </c>
      <c r="D61" s="121" t="str">
        <f aca="false">VLOOKUP(C61,'SINAPI 01-2019'!A:E,2,0)</f>
        <v>VERGA MOLDADA IN LOCO EM CONCRETO PARA PORTAS COM ATÉ 1,5 M DE VÃO. AF_03/2016</v>
      </c>
      <c r="E61" s="122" t="str">
        <f aca="false">VLOOKUP(C61,'SINAPI 01-2019'!A:E,3,0)</f>
        <v>M</v>
      </c>
      <c r="F61" s="123" t="n">
        <f aca="false">'MEMÓRIA DE CÁLCULO'!K315</f>
        <v>14.2</v>
      </c>
      <c r="G61" s="124" t="n">
        <f aca="false">VLOOKUP(C61,'SINAPI 01-2019'!A:E,4,0)</f>
        <v>43.63</v>
      </c>
      <c r="H61" s="112" t="n">
        <f aca="false">ROUND((G61*$K$12)+G61,2)</f>
        <v>56.2</v>
      </c>
      <c r="I61" s="113" t="n">
        <f aca="false">TRUNC(F61*H61,2)</f>
        <v>798.04</v>
      </c>
      <c r="J61" s="142"/>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row>
    <row collapsed="false" customFormat="true" customHeight="true" hidden="false" ht="22.5" outlineLevel="0" r="62" s="15">
      <c r="A62" s="105" t="str">
        <f aca="false">B62&amp;C62</f>
        <v>6.693187</v>
      </c>
      <c r="B62" s="106" t="s">
        <v>110</v>
      </c>
      <c r="C62" s="115" t="n">
        <v>93187</v>
      </c>
      <c r="D62" s="121" t="str">
        <f aca="false">VLOOKUP(C62,'SINAPI 01-2019'!A:E,2,0)</f>
        <v>VERGA MOLDADA IN LOCO EM CONCRETO PARA JANELAS COM MAIS DE 1,5 M DE VÃO. AF_03/2016</v>
      </c>
      <c r="E62" s="122" t="str">
        <f aca="false">VLOOKUP(C62,'SINAPI 01-2019'!A:E,3,0)</f>
        <v>M</v>
      </c>
      <c r="F62" s="123" t="n">
        <f aca="false">'MEMÓRIA DE CÁLCULO'!K336</f>
        <v>2.8</v>
      </c>
      <c r="G62" s="124" t="n">
        <f aca="false">VLOOKUP(C62,'SINAPI 01-2019'!A:E,4,0)</f>
        <v>51.63</v>
      </c>
      <c r="H62" s="112" t="n">
        <f aca="false">ROUND((G62*$K$12)+G62,2)</f>
        <v>66.51</v>
      </c>
      <c r="I62" s="113" t="n">
        <f aca="false">TRUNC(F62*H62,2)</f>
        <v>186.22</v>
      </c>
      <c r="J62" s="142"/>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row>
    <row collapsed="false" customFormat="true" customHeight="true" hidden="false" ht="22.5" outlineLevel="0" r="63" s="15">
      <c r="A63" s="105" t="str">
        <f aca="false">B63&amp;C63</f>
        <v>6.793197</v>
      </c>
      <c r="B63" s="106" t="s">
        <v>111</v>
      </c>
      <c r="C63" s="115" t="n">
        <v>93197</v>
      </c>
      <c r="D63" s="121" t="str">
        <f aca="false">VLOOKUP(C63,'SINAPI 01-2019'!A:E,2,0)</f>
        <v>CONTRAVERGA MOLDADA IN LOCO EM CONCRETO PARA VÃOS DE MAIS DE 1,5 M DE COMPRIMENTO. AF_03/2016</v>
      </c>
      <c r="E63" s="122" t="str">
        <f aca="false">VLOOKUP(C63,'SINAPI 01-2019'!A:E,3,0)</f>
        <v>M</v>
      </c>
      <c r="F63" s="123" t="n">
        <f aca="false">'MEMÓRIA DE CÁLCULO'!K340</f>
        <v>2.8</v>
      </c>
      <c r="G63" s="124" t="n">
        <f aca="false">VLOOKUP(C63,'SINAPI 01-2019'!A:E,4,0)</f>
        <v>48.78</v>
      </c>
      <c r="H63" s="112" t="n">
        <f aca="false">ROUND((G63*$K$12)+G63,2)</f>
        <v>62.84</v>
      </c>
      <c r="I63" s="113" t="n">
        <f aca="false">TRUNC(F63*H63,2)</f>
        <v>175.95</v>
      </c>
      <c r="J63" s="142"/>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row>
    <row collapsed="false" customFormat="false" customHeight="true" hidden="false" ht="16.5" outlineLevel="0" r="64">
      <c r="B64" s="106"/>
      <c r="C64" s="115"/>
      <c r="D64" s="108"/>
      <c r="E64" s="116"/>
      <c r="F64" s="110"/>
      <c r="G64" s="98"/>
      <c r="H64" s="118" t="s">
        <v>112</v>
      </c>
      <c r="I64" s="119" t="n">
        <f aca="false">SUM(I57:I63)</f>
        <v>32937.99</v>
      </c>
      <c r="J64" s="120"/>
    </row>
    <row collapsed="false" customFormat="false" customHeight="true" hidden="false" ht="21" outlineLevel="0" r="65">
      <c r="B65" s="101" t="n">
        <v>7</v>
      </c>
      <c r="C65" s="102" t="s">
        <v>13</v>
      </c>
      <c r="D65" s="102"/>
      <c r="E65" s="102" t="s">
        <v>68</v>
      </c>
      <c r="F65" s="102"/>
      <c r="G65" s="102"/>
      <c r="H65" s="102"/>
      <c r="I65" s="103"/>
      <c r="J65" s="104"/>
    </row>
    <row collapsed="false" customFormat="true" customHeight="true" hidden="false" ht="45" outlineLevel="0" r="66" s="15">
      <c r="A66" s="105" t="str">
        <f aca="false">B66&amp;C66</f>
        <v>7.187490</v>
      </c>
      <c r="B66" s="106" t="s">
        <v>113</v>
      </c>
      <c r="C66" s="115" t="n">
        <v>87490</v>
      </c>
      <c r="D66" s="121" t="str">
        <f aca="false">VLOOKUP(C66,'SINAPI 01-2019'!A:E,2,0)</f>
        <v>ALVENARIA DE VEDAÇÃO DE BLOCOS CERÂMICOS FURADOS NA VERTICAL DE 9X19X39CM (ESPESSURA 9CM) DE PAREDES COM ÁREA LÍQUIDA MAIOR OU IGUAL A 6M² COM VÃOS E ARGAMASSA DE ASSENTAMENTO COM PREPARO MANUAL. AF_06/2014</v>
      </c>
      <c r="E66" s="122" t="str">
        <f aca="false">VLOOKUP(C66,'SINAPI 01-2019'!A:E,3,0)</f>
        <v>M2</v>
      </c>
      <c r="F66" s="123" t="n">
        <f aca="false">'MEMÓRIA DE CÁLCULO'!K349</f>
        <v>123.72</v>
      </c>
      <c r="G66" s="124" t="n">
        <f aca="false">VLOOKUP(C66,'SINAPI 01-2019'!A:E,4,0)</f>
        <v>39.2</v>
      </c>
      <c r="H66" s="112" t="n">
        <f aca="false">ROUND((G66*$K$12)+G66,2)</f>
        <v>50.5</v>
      </c>
      <c r="I66" s="113" t="n">
        <f aca="false">TRUNC(F66*H66,2)</f>
        <v>6247.86</v>
      </c>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row>
    <row collapsed="false" customFormat="true" customHeight="true" hidden="false" ht="33.75" outlineLevel="0" r="67" s="15">
      <c r="A67" s="105" t="str">
        <f aca="false">B67&amp;C67</f>
        <v>7.296360</v>
      </c>
      <c r="B67" s="106" t="s">
        <v>114</v>
      </c>
      <c r="C67" s="115" t="n">
        <v>96360</v>
      </c>
      <c r="D67" s="121" t="str">
        <f aca="false">VLOOKUP(C67,'SINAPI 01-2019'!A:E,2,0)</f>
        <v>PAREDE COM PLACAS DE GESSO ACARTONADO (DRYWALL), PARA USO INTERNO, COM DUAS FACES SIMPLES E ESTRUTURA METÁLICA COM GUIAS DUPLAS, SEM VÃOS. AF_06/2017_P</v>
      </c>
      <c r="E67" s="122" t="str">
        <f aca="false">VLOOKUP(C67,'SINAPI 01-2019'!A:E,3,0)</f>
        <v>M2</v>
      </c>
      <c r="F67" s="123" t="n">
        <f aca="false">'MEMÓRIA DE CÁLCULO'!K372</f>
        <v>31.86</v>
      </c>
      <c r="G67" s="124" t="n">
        <f aca="false">VLOOKUP(C67,'SINAPI 01-2019'!A:E,4,0)</f>
        <v>104.96</v>
      </c>
      <c r="H67" s="112" t="n">
        <f aca="false">ROUND((G67*$K$12)+G67,2)</f>
        <v>135.21</v>
      </c>
      <c r="I67" s="113" t="n">
        <f aca="false">TRUNC(F67*H67,2)</f>
        <v>4307.79</v>
      </c>
      <c r="J67" s="48"/>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row>
    <row collapsed="false" customFormat="true" customHeight="true" hidden="false" ht="45" outlineLevel="0" r="68" s="15">
      <c r="A68" s="105" t="str">
        <f aca="false">B68&amp;C68</f>
        <v>7.387448</v>
      </c>
      <c r="B68" s="106" t="s">
        <v>115</v>
      </c>
      <c r="C68" s="115" t="n">
        <v>87448</v>
      </c>
      <c r="D68" s="121" t="str">
        <f aca="false">VLOOKUP(C68,'SINAPI 01-2019'!A:E,2,0)</f>
        <v>ALVENARIA DE VEDAÇÃO DE BLOCOS VAZADOS DE CONCRETO DE 9X19X39CM (ESPESSURA 9CM) DE PAREDES COM ÁREA LÍQUIDA MENOR QUE 6M² SEM VÃOS E ARGAMASSA DE ASSENTAMENTO COM PREPARO MANUAL. AF_06/2014</v>
      </c>
      <c r="E68" s="122" t="str">
        <f aca="false">VLOOKUP(C68,'SINAPI 01-2019'!A:E,3,0)</f>
        <v>M2</v>
      </c>
      <c r="F68" s="123" t="n">
        <f aca="false">'MEMÓRIA DE CÁLCULO'!K377</f>
        <v>28.85</v>
      </c>
      <c r="G68" s="124" t="n">
        <f aca="false">VLOOKUP(C68,'SINAPI 01-2019'!A:E,4,0)</f>
        <v>50.11</v>
      </c>
      <c r="H68" s="112" t="n">
        <f aca="false">ROUND((G68*$K$12)+G68,2)</f>
        <v>64.55</v>
      </c>
      <c r="I68" s="113" t="n">
        <f aca="false">TRUNC(F68*H68,2)</f>
        <v>1862.26</v>
      </c>
      <c r="J68" s="142"/>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row>
    <row collapsed="false" customFormat="true" customHeight="true" hidden="false" ht="33.75" outlineLevel="0" r="69" s="15">
      <c r="A69" s="105" t="str">
        <f aca="false">B69&amp;C69</f>
        <v>7.473774/1</v>
      </c>
      <c r="B69" s="106" t="s">
        <v>116</v>
      </c>
      <c r="C69" s="115" t="s">
        <v>117</v>
      </c>
      <c r="D69" s="121" t="str">
        <f aca="false">VLOOKUP(C69,'SINAPI 01-2019'!A:E,2,0)</f>
        <v>DIVISORIA EM MARMORITE ESPESSURA 35MM, CHUMBAMENTO NO PISO E PAREDE COM ARGAMASSA DE CIMENTO E AREIA, POLIMENTO MANUAL, EXCLUSIVE FERRAGENS</v>
      </c>
      <c r="E69" s="122" t="str">
        <f aca="false">VLOOKUP(C69,'SINAPI 01-2019'!A:E,3,0)</f>
        <v>M2</v>
      </c>
      <c r="F69" s="123" t="n">
        <f aca="false">'MEMÓRIA DE CÁLCULO'!K384</f>
        <v>13.72</v>
      </c>
      <c r="G69" s="124" t="n">
        <f aca="false">VLOOKUP(C69,'SINAPI 01-2019'!A:E,4,0)</f>
        <v>312.72</v>
      </c>
      <c r="H69" s="112" t="n">
        <f aca="false">ROUND((G69*$K$12)+G69,2)</f>
        <v>402.85</v>
      </c>
      <c r="I69" s="113" t="n">
        <f aca="false">TRUNC(F69*H69,2)</f>
        <v>5527.1</v>
      </c>
      <c r="J69" s="142"/>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row>
    <row collapsed="false" customFormat="false" customHeight="true" hidden="false" ht="16.5" outlineLevel="0" r="70">
      <c r="B70" s="106"/>
      <c r="C70" s="115"/>
      <c r="D70" s="108"/>
      <c r="E70" s="116"/>
      <c r="F70" s="110"/>
      <c r="G70" s="98"/>
      <c r="H70" s="118" t="s">
        <v>118</v>
      </c>
      <c r="I70" s="119" t="n">
        <f aca="false">SUM(I66:I69)</f>
        <v>17945.01</v>
      </c>
      <c r="J70" s="120"/>
    </row>
    <row collapsed="false" customFormat="false" customHeight="true" hidden="false" ht="21" outlineLevel="0" r="71">
      <c r="B71" s="101" t="n">
        <v>8</v>
      </c>
      <c r="C71" s="102" t="s">
        <v>14</v>
      </c>
      <c r="D71" s="102"/>
      <c r="E71" s="102" t="s">
        <v>68</v>
      </c>
      <c r="F71" s="102"/>
      <c r="G71" s="102"/>
      <c r="H71" s="102"/>
      <c r="I71" s="103"/>
      <c r="J71" s="104"/>
    </row>
    <row collapsed="false" customFormat="false" customHeight="true" hidden="true" ht="15" outlineLevel="0" r="72">
      <c r="B72" s="154" t="s">
        <v>119</v>
      </c>
      <c r="C72" s="154"/>
      <c r="D72" s="154"/>
      <c r="E72" s="154"/>
      <c r="F72" s="154"/>
      <c r="G72" s="154"/>
      <c r="H72" s="154"/>
      <c r="I72" s="154"/>
      <c r="J72" s="104"/>
    </row>
    <row collapsed="false" customFormat="true" customHeight="true" hidden="false" ht="22.5" outlineLevel="0" r="73" s="15">
      <c r="A73" s="105" t="str">
        <f aca="false">B73&amp;C73</f>
        <v>8.113.001.0026-A</v>
      </c>
      <c r="B73" s="106" t="s">
        <v>120</v>
      </c>
      <c r="C73" s="115" t="s">
        <v>121</v>
      </c>
      <c r="D73" s="108" t="str">
        <f aca="false">VLOOKUP(C73,'EMOP 01-2019'!A:J,2,0)</f>
        <v>EMBOCO COM ARGAMASSA DE CIMENTO E AREIA,NO TRACO 1:3 COM 2CM DE ESPESSURA,INCLUSIVE CHAPISCO DE CIMENTO E AREIA,NO TRACO 1:3</v>
      </c>
      <c r="E73" s="109" t="str">
        <f aca="false">VLOOKUP(C73,'EMOP 01-2019'!A:J,9,0)</f>
        <v>M2</v>
      </c>
      <c r="F73" s="110" t="n">
        <f aca="false">'MEMÓRIA DE CÁLCULO'!K396</f>
        <v>538.85</v>
      </c>
      <c r="G73" s="111" t="n">
        <f aca="false">VLOOKUP(C73,'EMOP 01-2019'!A:J,10,0)</f>
        <v>23.11</v>
      </c>
      <c r="H73" s="112" t="n">
        <f aca="false">ROUND((G73*$K$12)+G73,2)</f>
        <v>29.77</v>
      </c>
      <c r="I73" s="113" t="n">
        <f aca="false">TRUNC(F73*H73,2)</f>
        <v>16041.56</v>
      </c>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row>
    <row collapsed="false" customFormat="true" customHeight="true" hidden="false" ht="33.75" outlineLevel="0" r="74" s="15">
      <c r="A74" s="105" t="str">
        <f aca="false">B74&amp;C74</f>
        <v>8.287274</v>
      </c>
      <c r="B74" s="106" t="s">
        <v>122</v>
      </c>
      <c r="C74" s="107" t="n">
        <v>87274</v>
      </c>
      <c r="D74" s="121" t="str">
        <f aca="false">VLOOKUP(C74,'SINAPI 01-2019'!A:E,2,0)</f>
        <v>REVESTIMENTO CERÂMICO PARA PAREDES INTERNAS COM PLACAS TIPO ESMALTADA EXTRA DE DIMENSÕES 33X45 CM APLICADAS EM AMBIENTES DE ÁREA MENOR QUE 5 M² A MEIA ALTURA DAS PAREDES. AF_06/2014</v>
      </c>
      <c r="E74" s="122" t="str">
        <f aca="false">VLOOKUP(C74,'SINAPI 01-2019'!A:E,3,0)</f>
        <v>M2</v>
      </c>
      <c r="F74" s="123" t="n">
        <f aca="false">'MEMÓRIA DE CÁLCULO'!K447</f>
        <v>199.47</v>
      </c>
      <c r="G74" s="124" t="n">
        <f aca="false">VLOOKUP(C74,'SINAPI 01-2019'!A:E,4,0)</f>
        <v>63.27</v>
      </c>
      <c r="H74" s="112" t="n">
        <f aca="false">ROUND((G74*$K$12)+G74,2)</f>
        <v>81.5</v>
      </c>
      <c r="I74" s="113" t="n">
        <f aca="false">TRUNC(F74*H74,2)</f>
        <v>16256.8</v>
      </c>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row>
    <row collapsed="false" customFormat="false" customHeight="true" hidden="true" ht="15" outlineLevel="0" r="75">
      <c r="B75" s="154" t="s">
        <v>123</v>
      </c>
      <c r="C75" s="154"/>
      <c r="D75" s="154"/>
      <c r="E75" s="154"/>
      <c r="F75" s="154"/>
      <c r="G75" s="154"/>
      <c r="H75" s="154"/>
      <c r="I75" s="154"/>
      <c r="J75" s="104"/>
    </row>
    <row collapsed="false" customFormat="true" customHeight="true" hidden="false" ht="78.75" outlineLevel="0" r="76" s="15">
      <c r="A76" s="105" t="str">
        <f aca="false">B76&amp;C76</f>
        <v>8.313.196.0025-A</v>
      </c>
      <c r="B76" s="106" t="s">
        <v>124</v>
      </c>
      <c r="C76" s="115" t="s">
        <v>125</v>
      </c>
      <c r="D76" s="108" t="str">
        <f aca="false">VLOOKUP(C76,'EMOP 01-2019'!A:J,2,0)</f>
        <v>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v>
      </c>
      <c r="E76" s="109" t="str">
        <f aca="false">VLOOKUP(C76,'EMOP 01-2019'!A:J,9,0)</f>
        <v>M2</v>
      </c>
      <c r="F76" s="110" t="n">
        <f aca="false">'MEMÓRIA DE CÁLCULO'!K462</f>
        <v>160.37</v>
      </c>
      <c r="G76" s="111" t="n">
        <f aca="false">VLOOKUP(C76,'EMOP 01-2019'!A:J,10,0)</f>
        <v>71.72</v>
      </c>
      <c r="H76" s="112" t="n">
        <f aca="false">ROUND((G76*$K$12)+G76,2)</f>
        <v>92.39</v>
      </c>
      <c r="I76" s="113" t="n">
        <f aca="false">TRUNC(F76*H76,2)</f>
        <v>14816.58</v>
      </c>
      <c r="J76" s="48"/>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row>
    <row collapsed="false" customFormat="true" customHeight="true" hidden="false" ht="20.25" outlineLevel="0" r="77" s="15">
      <c r="A77" s="105" t="str">
        <f aca="false">B77&amp;C77</f>
        <v>8.496120</v>
      </c>
      <c r="B77" s="106" t="s">
        <v>126</v>
      </c>
      <c r="C77" s="115" t="n">
        <v>96120</v>
      </c>
      <c r="D77" s="121" t="str">
        <f aca="false">VLOOKUP(C77,'SINAPI 01-2019'!A:E,2,0)</f>
        <v>ACABAMENTOS PARA FORRO (MOLDURA DE GESSO). AF_05/2017</v>
      </c>
      <c r="E77" s="122" t="str">
        <f aca="false">VLOOKUP(C77,'SINAPI 01-2019'!A:E,3,0)</f>
        <v>M</v>
      </c>
      <c r="F77" s="123" t="n">
        <f aca="false">'MEMÓRIA DE CÁLCULO'!K478</f>
        <v>187.78</v>
      </c>
      <c r="G77" s="124" t="n">
        <f aca="false">VLOOKUP(C77,'SINAPI 01-2019'!A:E,4,0)</f>
        <v>2.92</v>
      </c>
      <c r="H77" s="112" t="n">
        <f aca="false">ROUND((G77*$K$12)+G77,2)</f>
        <v>3.76</v>
      </c>
      <c r="I77" s="113" t="n">
        <f aca="false">TRUNC(F77*H77,2)</f>
        <v>706.05</v>
      </c>
      <c r="J77" s="142"/>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row>
    <row collapsed="false" customFormat="false" customHeight="true" hidden="true" ht="15" outlineLevel="0" r="78">
      <c r="B78" s="154" t="s">
        <v>127</v>
      </c>
      <c r="C78" s="154"/>
      <c r="D78" s="154"/>
      <c r="E78" s="154"/>
      <c r="F78" s="154"/>
      <c r="G78" s="154"/>
      <c r="H78" s="154"/>
      <c r="I78" s="154"/>
      <c r="J78" s="104"/>
    </row>
    <row collapsed="false" customFormat="true" customHeight="true" hidden="false" ht="33.75" outlineLevel="0" r="79" s="15">
      <c r="A79" s="105" t="str">
        <f aca="false">B79&amp;C79</f>
        <v>8.594992</v>
      </c>
      <c r="B79" s="106" t="s">
        <v>128</v>
      </c>
      <c r="C79" s="115" t="n">
        <v>94992</v>
      </c>
      <c r="D79" s="121" t="str">
        <f aca="false">VLOOKUP(C79,'SINAPI 01-2019'!A:E,2,0)</f>
        <v>EXECUÇÃO DE PASSEIO (CALÇADA) OU PISO DE CONCRETO COM CONCRETO MOLDADO IN LOCO, FEITO EM OBRA, ACABAMENTO CONVENCIONAL, ESPESSURA 6 CM, ARMADO. AF_07/2016</v>
      </c>
      <c r="E79" s="122" t="str">
        <f aca="false">VLOOKUP(C79,'SINAPI 01-2019'!A:E,3,0)</f>
        <v>M2</v>
      </c>
      <c r="F79" s="123" t="n">
        <f aca="false">'MEMÓRIA DE CÁLCULO'!K498</f>
        <v>197.46</v>
      </c>
      <c r="G79" s="124" t="n">
        <f aca="false">VLOOKUP(C79,'SINAPI 01-2019'!A:E,4,0)</f>
        <v>57.19</v>
      </c>
      <c r="H79" s="112" t="n">
        <f aca="false">ROUND((G79*$K$12)+G79,2)</f>
        <v>73.67</v>
      </c>
      <c r="I79" s="113" t="n">
        <f aca="false">TRUNC(F79*H79,2)</f>
        <v>14546.87</v>
      </c>
      <c r="J79" s="142"/>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row>
    <row collapsed="false" customFormat="true" customHeight="true" hidden="false" ht="22.5" outlineLevel="0" r="80" s="15">
      <c r="A80" s="105" t="str">
        <f aca="false">B80&amp;C80</f>
        <v>8.692396</v>
      </c>
      <c r="B80" s="106" t="s">
        <v>129</v>
      </c>
      <c r="C80" s="115" t="n">
        <v>92396</v>
      </c>
      <c r="D80" s="121" t="str">
        <f aca="false">VLOOKUP(C80,'SINAPI 01-2019'!A:E,2,0)</f>
        <v>EXECUÇÃO DE PASSEIO EM PISO INTERTRAVADO, COM BLOCO RETANGULAR COR NATURAL DE 20 X 10 CM, ESPESSURA 6 CM. AF_12/2015</v>
      </c>
      <c r="E80" s="122" t="str">
        <f aca="false">VLOOKUP(C80,'SINAPI 01-2019'!A:E,3,0)</f>
        <v>M2</v>
      </c>
      <c r="F80" s="123" t="n">
        <f aca="false">'MEMÓRIA DE CÁLCULO'!K506</f>
        <v>86</v>
      </c>
      <c r="G80" s="124" t="n">
        <f aca="false">VLOOKUP(C80,'SINAPI 01-2019'!A:E,4,0)</f>
        <v>56.7</v>
      </c>
      <c r="H80" s="112" t="n">
        <f aca="false">ROUND((G80*$K$12)+G80,2)</f>
        <v>73.04</v>
      </c>
      <c r="I80" s="113" t="n">
        <f aca="false">TRUNC(F80*H80,2)</f>
        <v>6281.44</v>
      </c>
      <c r="J80" s="142"/>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row>
    <row collapsed="false" customFormat="true" customHeight="true" hidden="false" ht="22.5" outlineLevel="0" r="81" s="15">
      <c r="A81" s="105" t="str">
        <f aca="false">B81&amp;C81</f>
        <v>8.787373</v>
      </c>
      <c r="B81" s="106" t="s">
        <v>130</v>
      </c>
      <c r="C81" s="116" t="n">
        <v>87373</v>
      </c>
      <c r="D81" s="121" t="str">
        <f aca="false">VLOOKUP(C81,'SINAPI 01-2019'!A:E,2,0)</f>
        <v>ARGAMASSA TRAÇO 1:4 (CIMENTO E AREIA MÉDIA) PARA CONTRAPISO, PREPARO MANUAL. AF_06/2014</v>
      </c>
      <c r="E81" s="122" t="str">
        <f aca="false">VLOOKUP(C81,'SINAPI 01-2019'!A:E,3,0)</f>
        <v>M3</v>
      </c>
      <c r="F81" s="123" t="n">
        <f aca="false">'MEMÓRIA DE CÁLCULO'!K510</f>
        <v>28.67</v>
      </c>
      <c r="G81" s="124" t="n">
        <f aca="false">VLOOKUP(C81,'SINAPI 01-2019'!A:E,4,0)</f>
        <v>482.27</v>
      </c>
      <c r="H81" s="112" t="n">
        <f aca="false">ROUND((G81*$K$12)+G81,2)</f>
        <v>621.26</v>
      </c>
      <c r="I81" s="113" t="n">
        <f aca="false">TRUNC(F81*H81,2)</f>
        <v>17811.52</v>
      </c>
      <c r="J81" s="142"/>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row>
    <row collapsed="false" customFormat="true" customHeight="true" hidden="false" ht="33.75" outlineLevel="0" r="82" s="15">
      <c r="A82" s="105" t="str">
        <f aca="false">B82&amp;C82</f>
        <v>8.887261</v>
      </c>
      <c r="B82" s="106" t="s">
        <v>131</v>
      </c>
      <c r="C82" s="115" t="n">
        <v>87261</v>
      </c>
      <c r="D82" s="121" t="str">
        <f aca="false">VLOOKUP(C82,'SINAPI 01-2019'!A:E,2,0)</f>
        <v>REVESTIMENTO CERÂMICO PARA PISO COM PLACAS TIPO PORCELANATO DE DIMENSÕES 60X60 CM APLICADA EM AMBIENTES DE ÁREA MENOR QUE 5 M². AF_06/2014</v>
      </c>
      <c r="E82" s="122" t="str">
        <f aca="false">VLOOKUP(C82,'SINAPI 01-2019'!A:E,3,0)</f>
        <v>M2</v>
      </c>
      <c r="F82" s="123" t="n">
        <f aca="false">'MEMÓRIA DE CÁLCULO'!K552</f>
        <v>26.61</v>
      </c>
      <c r="G82" s="124" t="n">
        <f aca="false">VLOOKUP(C82,'SINAPI 01-2019'!A:E,4,0)</f>
        <v>108.79</v>
      </c>
      <c r="H82" s="112" t="n">
        <f aca="false">ROUND((G82*$K$12)+G82,2)</f>
        <v>140.14</v>
      </c>
      <c r="I82" s="113" t="n">
        <f aca="false">TRUNC(F82*H82,2)</f>
        <v>3729.12</v>
      </c>
      <c r="J82" s="142"/>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row>
    <row collapsed="false" customFormat="true" customHeight="true" hidden="false" ht="33.75" outlineLevel="0" r="83" s="15">
      <c r="A83" s="105" t="str">
        <f aca="false">B83&amp;C83</f>
        <v>8.987262</v>
      </c>
      <c r="B83" s="125" t="s">
        <v>132</v>
      </c>
      <c r="C83" s="137" t="n">
        <v>87262</v>
      </c>
      <c r="D83" s="135" t="str">
        <f aca="false">VLOOKUP(C83,'SINAPI 01-2019'!A:E,2,0)</f>
        <v>REVESTIMENTO CERÂMICO PARA PISO COM PLACAS TIPO PORCELANATO DE DIMENSÕES 60X60 CM APLICADA EM AMBIENTES DE ÁREA ENTRE 5 M² E 10 M². AF_06/2014</v>
      </c>
      <c r="E83" s="136" t="str">
        <f aca="false">VLOOKUP(C83,'SINAPI 01-2019'!A:E,3,0)</f>
        <v>M2</v>
      </c>
      <c r="F83" s="129"/>
      <c r="G83" s="130" t="n">
        <f aca="false">VLOOKUP(C83,'SINAPI 01-2019'!A:E,4,0)</f>
        <v>95.55</v>
      </c>
      <c r="H83" s="131" t="n">
        <f aca="false">ROUND((G83*$K$12)+G83,2)</f>
        <v>123.09</v>
      </c>
      <c r="I83" s="132" t="n">
        <f aca="false">TRUNC(F83*H83,2)</f>
        <v>0</v>
      </c>
      <c r="J83" s="142"/>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row>
    <row collapsed="false" customFormat="true" customHeight="true" hidden="false" ht="33.75" outlineLevel="0" r="84" s="15">
      <c r="A84" s="105" t="str">
        <f aca="false">B84&amp;C84</f>
        <v>8.1087263</v>
      </c>
      <c r="B84" s="106" t="s">
        <v>133</v>
      </c>
      <c r="C84" s="115" t="n">
        <v>87263</v>
      </c>
      <c r="D84" s="121" t="str">
        <f aca="false">VLOOKUP(C84,'SINAPI 01-2019'!A:E,2,0)</f>
        <v>REVESTIMENTO CERÂMICO PARA PISO COM PLACAS TIPO PORCELANATO DE DIMENSÕES 60X60 CM APLICADA EM AMBIENTES DE ÁREA MAIOR QUE 10 M². AF_06/2014</v>
      </c>
      <c r="E84" s="122" t="str">
        <f aca="false">VLOOKUP(C84,'SINAPI 01-2019'!A:E,3,0)</f>
        <v>M2</v>
      </c>
      <c r="F84" s="123" t="n">
        <f aca="false">'MEMÓRIA DE CÁLCULO'!K584</f>
        <v>152</v>
      </c>
      <c r="G84" s="124" t="n">
        <f aca="false">VLOOKUP(C84,'SINAPI 01-2019'!A:E,4,0)</f>
        <v>87.03</v>
      </c>
      <c r="H84" s="112" t="n">
        <f aca="false">ROUND((G84*$K$12)+G84,2)</f>
        <v>112.11</v>
      </c>
      <c r="I84" s="113" t="n">
        <f aca="false">TRUNC(F84*H84,2)</f>
        <v>17040.72</v>
      </c>
      <c r="J84" s="142"/>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row>
    <row collapsed="false" customFormat="true" customHeight="true" hidden="false" ht="22.5" outlineLevel="0" r="85" s="15">
      <c r="A85" s="105" t="str">
        <f aca="false">B85&amp;C85</f>
        <v>8.1113.331.0051-A</v>
      </c>
      <c r="B85" s="106" t="s">
        <v>134</v>
      </c>
      <c r="C85" s="115" t="s">
        <v>135</v>
      </c>
      <c r="D85" s="108" t="str">
        <f aca="false">VLOOKUP(C85,'EMOP 01-2019'!A:J,2,0)</f>
        <v>RODAPE COM CERAMICA EM PORCELANATO NATURAL,COM 7,5 A 10CM DE ALTURA,ASSENTES CONFORME ITEM 13.025.0058</v>
      </c>
      <c r="E85" s="109" t="str">
        <f aca="false">VLOOKUP(C85,'EMOP 01-2019'!A:J,9,0)</f>
        <v>M</v>
      </c>
      <c r="F85" s="110" t="n">
        <f aca="false">'MEMÓRIA DE CÁLCULO'!K599</f>
        <v>164.88</v>
      </c>
      <c r="G85" s="124" t="n">
        <f aca="false">VLOOKUP(C85,'EMOP 01-2019'!A:J,10,0)</f>
        <v>29.41</v>
      </c>
      <c r="H85" s="112" t="n">
        <f aca="false">ROUND((G85*$K$12)+G85,2)</f>
        <v>37.89</v>
      </c>
      <c r="I85" s="113" t="n">
        <f aca="false">TRUNC(F85*H85,2)</f>
        <v>6247.3</v>
      </c>
      <c r="J85" s="142"/>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row>
    <row collapsed="false" customFormat="true" customHeight="true" hidden="false" ht="20.25" outlineLevel="0" r="86" s="15">
      <c r="A86" s="105" t="str">
        <f aca="false">B86&amp;C86</f>
        <v>8.1298689</v>
      </c>
      <c r="B86" s="106" t="s">
        <v>136</v>
      </c>
      <c r="C86" s="116" t="n">
        <v>98689</v>
      </c>
      <c r="D86" s="121" t="str">
        <f aca="false">VLOOKUP(C86,'SINAPI 01-2019'!A:E,2,0)</f>
        <v>SOLEIRA EM GRANITO, LARGURA 15 CM, ESPESSURA 2,0 CM. AF_06/2018</v>
      </c>
      <c r="E86" s="122" t="str">
        <f aca="false">VLOOKUP(C86,'SINAPI 01-2019'!A:E,3,0)</f>
        <v>M</v>
      </c>
      <c r="F86" s="123" t="n">
        <f aca="false">'MEMÓRIA DE CÁLCULO'!K622</f>
        <v>27.7</v>
      </c>
      <c r="G86" s="124" t="n">
        <f aca="false">VLOOKUP(C86,'SINAPI 01-2019'!A:E,4,0)</f>
        <v>89.77</v>
      </c>
      <c r="H86" s="112" t="n">
        <f aca="false">ROUND((G86*$K$12)+G86,2)</f>
        <v>115.64</v>
      </c>
      <c r="I86" s="113" t="n">
        <f aca="false">TRUNC(F86*H86,2)</f>
        <v>3203.22</v>
      </c>
      <c r="J86" s="87"/>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row>
    <row collapsed="false" customFormat="true" customHeight="true" hidden="false" ht="20.25" outlineLevel="0" r="87" s="15">
      <c r="A87" s="105" t="str">
        <f aca="false">B87&amp;C87</f>
        <v>8.1398671</v>
      </c>
      <c r="B87" s="106" t="s">
        <v>137</v>
      </c>
      <c r="C87" s="116" t="n">
        <v>98671</v>
      </c>
      <c r="D87" s="121" t="str">
        <f aca="false">VLOOKUP(C87,'SINAPI 01-2019'!A:E,2,0)</f>
        <v>PISO EM GRANITO APLICADO EM AMBIENTES INTERNOS. AF_06/2018</v>
      </c>
      <c r="E87" s="122" t="str">
        <f aca="false">VLOOKUP(C87,'SINAPI 01-2019'!A:E,3,0)</f>
        <v>M2</v>
      </c>
      <c r="F87" s="123" t="n">
        <f aca="false">'MEMÓRIA DE CÁLCULO'!K651</f>
        <v>40.03</v>
      </c>
      <c r="G87" s="124" t="n">
        <f aca="false">VLOOKUP(C87,'SINAPI 01-2019'!A:E,4,0)</f>
        <v>344.84</v>
      </c>
      <c r="H87" s="112" t="n">
        <f aca="false">ROUND((G87*$K$12)+G87,2)</f>
        <v>444.22</v>
      </c>
      <c r="I87" s="113" t="n">
        <f aca="false">TRUNC(F87*H87,2)</f>
        <v>17782.12</v>
      </c>
      <c r="J87" s="87"/>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row>
    <row collapsed="false" customFormat="false" customHeight="true" hidden="false" ht="16.5" outlineLevel="0" r="88">
      <c r="B88" s="106"/>
      <c r="C88" s="115"/>
      <c r="D88" s="108"/>
      <c r="E88" s="116"/>
      <c r="F88" s="110"/>
      <c r="G88" s="98"/>
      <c r="H88" s="118" t="s">
        <v>138</v>
      </c>
      <c r="I88" s="119" t="n">
        <f aca="false">SUM(I73:I87)</f>
        <v>134463.3</v>
      </c>
      <c r="J88" s="120"/>
    </row>
    <row collapsed="false" customFormat="false" customHeight="true" hidden="false" ht="21" outlineLevel="0" r="89">
      <c r="B89" s="101" t="n">
        <v>9</v>
      </c>
      <c r="C89" s="102" t="s">
        <v>15</v>
      </c>
      <c r="D89" s="102"/>
      <c r="E89" s="102" t="s">
        <v>68</v>
      </c>
      <c r="F89" s="102"/>
      <c r="G89" s="102"/>
      <c r="H89" s="102"/>
      <c r="I89" s="103"/>
      <c r="J89" s="104"/>
    </row>
    <row collapsed="false" customFormat="true" customHeight="true" hidden="false" ht="33.75" outlineLevel="0" r="90" s="15">
      <c r="A90" s="105" t="str">
        <f aca="false">B90&amp;C90</f>
        <v>9.114.006.0423-A</v>
      </c>
      <c r="B90" s="106" t="s">
        <v>139</v>
      </c>
      <c r="C90" s="115" t="s">
        <v>140</v>
      </c>
      <c r="D90" s="108" t="str">
        <f aca="false">VLOOKUP(C90,'EMOP 01-2019'!A:J,2,0)</f>
        <v>PORTA DE MADEIRA DE LEI MACICA COM ATE 5 ALMOFADAS,COM 3,5CM DE ESPESSURA,EXCLUSIVE FERRAGENS,MARCO E ALIZAR.FORNECIMENTO E COLOCACAO</v>
      </c>
      <c r="E90" s="109" t="str">
        <f aca="false">VLOOKUP(C90,'EMOP 01-2019'!A:J,9,0)</f>
        <v>M2</v>
      </c>
      <c r="F90" s="110" t="n">
        <f aca="false">'MEMÓRIA DE CÁLCULO'!K667</f>
        <v>29.25</v>
      </c>
      <c r="G90" s="111" t="n">
        <f aca="false">VLOOKUP(C90,'EMOP 01-2019'!A:J,10,0)</f>
        <v>591.32</v>
      </c>
      <c r="H90" s="112" t="n">
        <f aca="false">ROUND((G90*$K$12)+G90,2)</f>
        <v>761.74</v>
      </c>
      <c r="I90" s="113" t="n">
        <f aca="false">TRUNC(F90*H90,2)</f>
        <v>22280.89</v>
      </c>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row>
    <row collapsed="false" customFormat="true" customHeight="true" hidden="false" ht="78.75" outlineLevel="0" r="91" s="15">
      <c r="A91" s="105" t="str">
        <f aca="false">B91&amp;C91</f>
        <v>9.214.007.0025-A</v>
      </c>
      <c r="B91" s="106" t="s">
        <v>141</v>
      </c>
      <c r="C91" s="107" t="s">
        <v>142</v>
      </c>
      <c r="D91" s="108" t="str">
        <f aca="false">VLOOKUP(C91,'EMOP 01-2019'!A:J,2,0)</f>
        <v>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v>
      </c>
      <c r="E91" s="109" t="str">
        <f aca="false">VLOOKUP(C91,'EMOP 01-2019'!A:J,9,0)</f>
        <v>UN</v>
      </c>
      <c r="F91" s="110" t="n">
        <f aca="false">'MEMÓRIA DE CÁLCULO'!K679</f>
        <v>9</v>
      </c>
      <c r="G91" s="111" t="n">
        <f aca="false">VLOOKUP(C91,'EMOP 01-2019'!A:J,10,0)</f>
        <v>456.11</v>
      </c>
      <c r="H91" s="112" t="n">
        <f aca="false">ROUND((G91*$K$12)+G91,2)</f>
        <v>587.56</v>
      </c>
      <c r="I91" s="113" t="n">
        <f aca="false">TRUNC(F91*H91,2)</f>
        <v>5288.04</v>
      </c>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row>
    <row collapsed="false" customFormat="true" customHeight="true" hidden="false" ht="45" outlineLevel="0" r="92" s="15">
      <c r="A92" s="105" t="str">
        <f aca="false">B92&amp;C92</f>
        <v>9.390841</v>
      </c>
      <c r="B92" s="106" t="s">
        <v>143</v>
      </c>
      <c r="C92" s="107" t="n">
        <v>90841</v>
      </c>
      <c r="D92" s="121" t="str">
        <f aca="false">VLOOKUP(C92,'SINAPI 01-2019'!A:E,2,0)</f>
        <v>KIT DE PORTA DE MADEIRA PARA PINTURA, SEMI-OCA (LEVE OU MÉDIA), PADRÃO MÉDIO, 60X210CM, ESPESSURA DE 3,5CM, ITENS INCLUSOS: DOBRADIÇAS, MONTAGEM E INSTALAÇÃO DO BATENTE, FECHADURA COM EXECUÇÃO DO FURO - FORNECIMENTO E INSTALAÇÃO. AF_08/2015</v>
      </c>
      <c r="E92" s="122" t="str">
        <f aca="false">VLOOKUP(C92,'SINAPI 01-2019'!A:E,3,0)</f>
        <v>UN</v>
      </c>
      <c r="F92" s="123" t="n">
        <f aca="false">'MEMÓRIA DE CÁLCULO'!K691</f>
        <v>1</v>
      </c>
      <c r="G92" s="124" t="n">
        <f aca="false">VLOOKUP(C92,'SINAPI 01-2019'!A:E,4,0)</f>
        <v>711.91</v>
      </c>
      <c r="H92" s="112" t="n">
        <f aca="false">ROUND((G92*$K$12)+G92,2)</f>
        <v>917.08</v>
      </c>
      <c r="I92" s="113" t="n">
        <f aca="false">TRUNC(F92*H92,2)</f>
        <v>917.08</v>
      </c>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row>
    <row collapsed="false" customFormat="true" customHeight="true" hidden="false" ht="45" outlineLevel="0" r="93" s="15">
      <c r="A93" s="105" t="str">
        <f aca="false">B93&amp;C93</f>
        <v>9.490842</v>
      </c>
      <c r="B93" s="106" t="s">
        <v>144</v>
      </c>
      <c r="C93" s="107" t="n">
        <v>90842</v>
      </c>
      <c r="D93" s="121" t="str">
        <f aca="false">VLOOKUP(C93,'SINAPI 01-2019'!A:E,2,0)</f>
        <v>KIT DE PORTA DE MADEIRA PARA PINTURA, SEMI-OCA (LEVE OU MÉDIA), PADRÃO MÉDIO, 70X210CM, ESPESSURA DE 3,5CM, ITENS INCLUSOS: DOBRADIÇAS, MONTAGEM E INSTALAÇÃO DO BATENTE, FECHADURA COM EXECUÇÃO DO FURO - FORNECIMENTO E INSTALAÇÃO. AF_08/2015</v>
      </c>
      <c r="E93" s="122" t="str">
        <f aca="false">VLOOKUP(C93,'SINAPI 01-2019'!A:E,3,0)</f>
        <v>UN</v>
      </c>
      <c r="F93" s="123" t="n">
        <f aca="false">'MEMÓRIA DE CÁLCULO'!K696</f>
        <v>9</v>
      </c>
      <c r="G93" s="124" t="n">
        <f aca="false">VLOOKUP(C93,'SINAPI 01-2019'!A:E,4,0)</f>
        <v>761.51</v>
      </c>
      <c r="H93" s="112" t="n">
        <f aca="false">ROUND((G93*$K$12)+G93,2)</f>
        <v>980.98</v>
      </c>
      <c r="I93" s="113" t="n">
        <f aca="false">TRUNC(F93*H93,2)</f>
        <v>8828.82</v>
      </c>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row>
    <row collapsed="false" customFormat="true" customHeight="true" hidden="false" ht="45" outlineLevel="0" r="94" s="15">
      <c r="A94" s="105" t="str">
        <f aca="false">B94&amp;C94</f>
        <v>9.590843</v>
      </c>
      <c r="B94" s="106" t="s">
        <v>145</v>
      </c>
      <c r="C94" s="107" t="n">
        <v>90843</v>
      </c>
      <c r="D94" s="121" t="str">
        <f aca="false">VLOOKUP(C94,'SINAPI 01-2019'!A:E,2,0)</f>
        <v>KIT DE PORTA DE MADEIRA PARA PINTURA, SEMI-OCA (LEVE OU MÉDIA), PADRÃO MÉDIO, 80X210CM, ESPESSURA DE 3,5CM, ITENS INCLUSOS: DOBRADIÇAS, MONTAGEM E INSTALAÇÃO DO BATENTE, FECHADURA COM EXECUÇÃO DO FURO - FORNECIMENTO E INSTALAÇÃO. AF_08/2015</v>
      </c>
      <c r="E94" s="122" t="str">
        <f aca="false">VLOOKUP(C94,'SINAPI 01-2019'!A:E,3,0)</f>
        <v>UN</v>
      </c>
      <c r="F94" s="123" t="n">
        <f aca="false">'MEMÓRIA DE CÁLCULO'!K708</f>
        <v>8</v>
      </c>
      <c r="G94" s="124" t="n">
        <f aca="false">VLOOKUP(C94,'SINAPI 01-2019'!A:E,4,0)</f>
        <v>794.47</v>
      </c>
      <c r="H94" s="112" t="n">
        <f aca="false">ROUND((G94*$K$12)+G94,2)</f>
        <v>1023.44</v>
      </c>
      <c r="I94" s="113" t="n">
        <f aca="false">TRUNC(F94*H94,2)</f>
        <v>8187.52</v>
      </c>
      <c r="J94" s="48"/>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row>
    <row collapsed="false" customFormat="true" customHeight="true" hidden="false" ht="45" outlineLevel="0" r="95" s="15">
      <c r="A95" s="105" t="str">
        <f aca="false">B95&amp;C95</f>
        <v>9.614.006.0220-A</v>
      </c>
      <c r="B95" s="106" t="s">
        <v>146</v>
      </c>
      <c r="C95" s="115" t="s">
        <v>147</v>
      </c>
      <c r="D95" s="108" t="str">
        <f aca="false">VLOOKUP(C95,'EMOP 01-2019'!A:J,2,0)</f>
        <v>PORTA DE MADEIRA DE LEI DE CORRER EM COMPENSADO DE 80X210X3CM,PENDURADA EM ROLDANAS,CORRENDO DENTRO DE TRILHO OCO,GUIADAOIR CANALETA EMBUTIDA NO PISO COM MARCO DE 7X3CM,EXCLUSIVE FERRAGENS.FORNECIMENTO E COLOCACAO</v>
      </c>
      <c r="E95" s="109" t="str">
        <f aca="false">VLOOKUP(C95,'EMOP 01-2019'!A:J,9,0)</f>
        <v>UN</v>
      </c>
      <c r="F95" s="110" t="n">
        <f aca="false">'MEMÓRIA DE CÁLCULO'!K724</f>
        <v>1</v>
      </c>
      <c r="G95" s="111" t="n">
        <f aca="false">VLOOKUP(C95,'EMOP 01-2019'!A:J,10,0)</f>
        <v>346.06</v>
      </c>
      <c r="H95" s="112" t="n">
        <f aca="false">ROUND((G95*$K$12)+G95,2)</f>
        <v>445.79</v>
      </c>
      <c r="I95" s="113" t="n">
        <f aca="false">TRUNC(F95*H95,2)</f>
        <v>445.79</v>
      </c>
      <c r="J95" s="48"/>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row>
    <row collapsed="false" customFormat="true" customHeight="true" hidden="false" ht="67.5" outlineLevel="0" r="96" s="15">
      <c r="A96" s="105" t="str">
        <f aca="false">B96&amp;C96</f>
        <v>9.714.007.0090-A</v>
      </c>
      <c r="B96" s="106" t="s">
        <v>148</v>
      </c>
      <c r="C96" s="115" t="s">
        <v>149</v>
      </c>
      <c r="D96" s="108" t="str">
        <f aca="false">VLOOKUP(C96,'EMOP 01-2019'!A:J,2,0)</f>
        <v>FERRAGENS P/PORTAS DE MADEIRA,DE CORRER,DE 1 FOLHA,CONSTANDO DE FORN.S/COLOC.DE:-FECHADURA C/CHAVE BI-PART.,LATAO, ACABAMENTO CROMADO;-2,00M DE TRILHO EM "U",DE FERRO;-2 ROLDANAS DE FERRO;-2 GUIAS DE LATAO,TAMANHO 3/4",SEM CANTONEIRA;-2,00M CANALETA DE ALUMINIO,TAMANHO 2,00MX3/4",2 CONCHAS COM FUROPARA CHAVE, LATAO CROMADO</v>
      </c>
      <c r="E96" s="109" t="str">
        <f aca="false">VLOOKUP(C96,'EMOP 01-2019'!A:J,9,0)</f>
        <v>UN</v>
      </c>
      <c r="F96" s="110" t="n">
        <f aca="false">'MEMÓRIA DE CÁLCULO'!K729</f>
        <v>1</v>
      </c>
      <c r="G96" s="111" t="n">
        <f aca="false">VLOOKUP(C96,'EMOP 01-2019'!A:J,10,0)</f>
        <v>250.16</v>
      </c>
      <c r="H96" s="112" t="n">
        <f aca="false">ROUND((G96*$K$12)+G96,2)</f>
        <v>322.26</v>
      </c>
      <c r="I96" s="113" t="n">
        <f aca="false">TRUNC(F96*H96,2)</f>
        <v>322.26</v>
      </c>
      <c r="J96" s="142"/>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row>
    <row collapsed="false" customFormat="true" customHeight="true" hidden="false" ht="22.5" outlineLevel="0" r="97" s="15">
      <c r="A97" s="105" t="str">
        <f aca="false">B97&amp;C97</f>
        <v>9.891341</v>
      </c>
      <c r="B97" s="106" t="s">
        <v>150</v>
      </c>
      <c r="C97" s="116" t="n">
        <v>91341</v>
      </c>
      <c r="D97" s="121" t="str">
        <f aca="false">VLOOKUP(C97,'SINAPI 01-2019'!A:E,2,0)</f>
        <v>PORTA EM ALUMÍNIO DE ABRIR TIPO VENEZIANA COM GUARNIÇÃO, FIXAÇÃO COM PARAFUSOS - FORNECIMENTO E INSTALAÇÃO. AF_08/2015</v>
      </c>
      <c r="E97" s="122" t="str">
        <f aca="false">VLOOKUP(C97,'SINAPI 01-2019'!A:E,3,0)</f>
        <v>M2</v>
      </c>
      <c r="F97" s="123" t="n">
        <f aca="false">'MEMÓRIA DE CÁLCULO'!K734</f>
        <v>2.34</v>
      </c>
      <c r="G97" s="124" t="n">
        <f aca="false">VLOOKUP(C97,'SINAPI 01-2019'!A:E,4,0)</f>
        <v>408.23</v>
      </c>
      <c r="H97" s="112" t="n">
        <f aca="false">ROUND((G97*$K$12)+G97,2)</f>
        <v>525.88</v>
      </c>
      <c r="I97" s="113" t="n">
        <f aca="false">TRUNC(F97*H97,2)</f>
        <v>1230.55</v>
      </c>
      <c r="J97" s="142"/>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row>
    <row collapsed="false" customFormat="true" customHeight="true" hidden="false" ht="22.5" outlineLevel="0" r="98" s="15">
      <c r="A98" s="105" t="str">
        <f aca="false">B98&amp;C98</f>
        <v>9.984844</v>
      </c>
      <c r="B98" s="106" t="s">
        <v>151</v>
      </c>
      <c r="C98" s="115" t="n">
        <v>84844</v>
      </c>
      <c r="D98" s="121" t="str">
        <f aca="false">VLOOKUP(C98,'SINAPI 01-2019'!A:E,2,0)</f>
        <v>JANELA DE MADEIRA TIPO GUILHOTINA, DE ABRIR , INCLUSAS GUARNICOES SEM FERRAGENS</v>
      </c>
      <c r="E98" s="122" t="str">
        <f aca="false">VLOOKUP(C98,'SINAPI 01-2019'!A:E,3,0)</f>
        <v>M2</v>
      </c>
      <c r="F98" s="123" t="n">
        <f aca="false">'MEMÓRIA DE CÁLCULO'!K739</f>
        <v>3.84</v>
      </c>
      <c r="G98" s="124" t="n">
        <f aca="false">VLOOKUP(C98,'SINAPI 01-2019'!A:E,4,0)</f>
        <v>418.68</v>
      </c>
      <c r="H98" s="112" t="n">
        <f aca="false">ROUND((G98*$K$12)+G98,2)</f>
        <v>539.34</v>
      </c>
      <c r="I98" s="113" t="n">
        <f aca="false">TRUNC(F98*H98,2)</f>
        <v>2071.06</v>
      </c>
      <c r="J98" s="142"/>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row>
    <row collapsed="false" customFormat="true" customHeight="true" hidden="false" ht="24.75" outlineLevel="0" r="99" s="15">
      <c r="A99" s="105" t="str">
        <f aca="false">B99&amp;C99</f>
        <v>9.1085010</v>
      </c>
      <c r="B99" s="106" t="s">
        <v>152</v>
      </c>
      <c r="C99" s="115" t="n">
        <v>85010</v>
      </c>
      <c r="D99" s="121" t="str">
        <f aca="false">VLOOKUP(C99,'SINAPI 01-2019'!A:E,2,0)</f>
        <v>CAIXILHO FIXO, DE ALUMINIO, PARA VIDRO</v>
      </c>
      <c r="E99" s="122" t="str">
        <f aca="false">VLOOKUP(C99,'SINAPI 01-2019'!A:E,3,0)</f>
        <v>M2</v>
      </c>
      <c r="F99" s="123" t="n">
        <f aca="false">'MEMÓRIA DE CÁLCULO'!K744</f>
        <v>3.12</v>
      </c>
      <c r="G99" s="124" t="n">
        <f aca="false">VLOOKUP(C99,'SINAPI 01-2019'!A:E,4,0)</f>
        <v>286.31</v>
      </c>
      <c r="H99" s="112" t="n">
        <f aca="false">ROUND((G99*$K$12)+G99,2)</f>
        <v>368.82</v>
      </c>
      <c r="I99" s="113" t="n">
        <f aca="false">TRUNC(F99*H99,2)</f>
        <v>1150.71</v>
      </c>
      <c r="J99" s="142"/>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row>
    <row collapsed="false" customFormat="true" customHeight="true" hidden="false" ht="24.75" outlineLevel="0" r="100" s="15">
      <c r="A100" s="105" t="str">
        <f aca="false">B100&amp;C100</f>
        <v>9.1172120</v>
      </c>
      <c r="B100" s="106" t="s">
        <v>153</v>
      </c>
      <c r="C100" s="115" t="n">
        <v>72120</v>
      </c>
      <c r="D100" s="121" t="str">
        <f aca="false">VLOOKUP(C100,'SINAPI 01-2019'!A:E,2,0)</f>
        <v>VIDRO TEMPERADO INCOLOR, ESPESSURA 10MM, FORNECIMENTO E INSTALACAO, INCLUSIVE MASSA PARA VEDACAO</v>
      </c>
      <c r="E100" s="122" t="str">
        <f aca="false">VLOOKUP(C100,'SINAPI 01-2019'!A:E,3,0)</f>
        <v>M2</v>
      </c>
      <c r="F100" s="123" t="n">
        <f aca="false">'MEMÓRIA DE CÁLCULO'!K749</f>
        <v>3.12</v>
      </c>
      <c r="G100" s="124" t="n">
        <f aca="false">VLOOKUP(C100,'SINAPI 01-2019'!A:E,4,0)</f>
        <v>351.51</v>
      </c>
      <c r="H100" s="112" t="n">
        <f aca="false">ROUND((G100*$K$12)+G100,2)</f>
        <v>452.82</v>
      </c>
      <c r="I100" s="113" t="n">
        <f aca="false">TRUNC(F100*H100,2)</f>
        <v>1412.79</v>
      </c>
      <c r="J100" s="142"/>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row>
    <row collapsed="false" customFormat="true" customHeight="true" hidden="false" ht="67.5" outlineLevel="0" r="101" s="15">
      <c r="A101" s="105" t="str">
        <f aca="false">B101&amp;C101</f>
        <v>9.1214.002.0205-A</v>
      </c>
      <c r="B101" s="106" t="s">
        <v>154</v>
      </c>
      <c r="C101" s="115" t="s">
        <v>155</v>
      </c>
      <c r="D101" s="108" t="str">
        <f aca="false">VLOOKUP(C101,'EMOP 01-2019'!A:J,2,0)</f>
        <v>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v>
      </c>
      <c r="E101" s="109" t="str">
        <f aca="false">VLOOKUP(C101,'EMOP 01-2019'!A:J,9,0)</f>
        <v>M</v>
      </c>
      <c r="F101" s="110" t="n">
        <f aca="false">'MEMÓRIA DE CÁLCULO'!K754</f>
        <v>35.2</v>
      </c>
      <c r="G101" s="111" t="n">
        <f aca="false">VLOOKUP(C101,'EMOP 01-2019'!A:J,10,0)</f>
        <v>597.38</v>
      </c>
      <c r="H101" s="112" t="n">
        <f aca="false">ROUND((G101*$K$12)+G101,2)</f>
        <v>769.54</v>
      </c>
      <c r="I101" s="113" t="n">
        <f aca="false">TRUNC(F101*H101,2)</f>
        <v>27087.8</v>
      </c>
      <c r="J101" s="155"/>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row>
    <row collapsed="false" customFormat="true" customHeight="true" hidden="false" ht="25.5" outlineLevel="0" r="102" s="15">
      <c r="A102" s="105" t="str">
        <f aca="false">B102&amp;C102</f>
        <v>9.1374072/2</v>
      </c>
      <c r="B102" s="106" t="s">
        <v>156</v>
      </c>
      <c r="C102" s="116" t="s">
        <v>157</v>
      </c>
      <c r="D102" s="121" t="str">
        <f aca="false">VLOOKUP(C102,'SINAPI 01-2019'!A:E,2,0)</f>
        <v>CORRIMAO EM TUBO ACO GALVANIZADO 2 1/2" COM BRACADEIRA</v>
      </c>
      <c r="E102" s="122" t="str">
        <f aca="false">VLOOKUP(C102,'SINAPI 01-2019'!A:E,3,0)</f>
        <v>M</v>
      </c>
      <c r="F102" s="123" t="n">
        <f aca="false">'MEMÓRIA DE CÁLCULO'!K763</f>
        <v>13.7</v>
      </c>
      <c r="G102" s="124" t="n">
        <f aca="false">VLOOKUP(C102,'SINAPI 01-2019'!A:E,4,0)</f>
        <v>136.54</v>
      </c>
      <c r="H102" s="112" t="n">
        <f aca="false">ROUND((G102*$K$12)+G102,2)</f>
        <v>175.89</v>
      </c>
      <c r="I102" s="113" t="n">
        <f aca="false">TRUNC(F102*H102,2)</f>
        <v>2409.69</v>
      </c>
      <c r="J102" s="87"/>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row>
    <row collapsed="false" customFormat="false" customHeight="true" hidden="false" ht="16.5" outlineLevel="0" r="103">
      <c r="B103" s="106"/>
      <c r="C103" s="115"/>
      <c r="D103" s="108"/>
      <c r="E103" s="116"/>
      <c r="F103" s="110"/>
      <c r="G103" s="98"/>
      <c r="H103" s="118" t="s">
        <v>158</v>
      </c>
      <c r="I103" s="119" t="n">
        <f aca="false">SUM(I90:I102)</f>
        <v>81633</v>
      </c>
      <c r="J103" s="120"/>
    </row>
    <row collapsed="false" customFormat="false" customHeight="true" hidden="false" ht="21" outlineLevel="0" r="104">
      <c r="B104" s="101" t="n">
        <v>10</v>
      </c>
      <c r="C104" s="102" t="s">
        <v>16</v>
      </c>
      <c r="D104" s="102"/>
      <c r="E104" s="102" t="s">
        <v>68</v>
      </c>
      <c r="F104" s="102"/>
      <c r="G104" s="102"/>
      <c r="H104" s="102"/>
      <c r="I104" s="103"/>
      <c r="J104" s="104"/>
    </row>
    <row collapsed="false" customFormat="false" customHeight="true" hidden="false" ht="15" outlineLevel="0" r="105">
      <c r="B105" s="154" t="s">
        <v>159</v>
      </c>
      <c r="C105" s="154"/>
      <c r="D105" s="154"/>
      <c r="E105" s="154"/>
      <c r="F105" s="154"/>
      <c r="G105" s="154"/>
      <c r="H105" s="154"/>
      <c r="I105" s="154"/>
      <c r="J105" s="104"/>
    </row>
    <row collapsed="false" customFormat="true" customHeight="true" hidden="false" ht="22.5" outlineLevel="0" r="106" s="15">
      <c r="A106" s="105" t="str">
        <f aca="false">B106&amp;C106</f>
        <v>10.115.002.0580-A</v>
      </c>
      <c r="B106" s="106" t="s">
        <v>160</v>
      </c>
      <c r="C106" s="115" t="s">
        <v>161</v>
      </c>
      <c r="D106" s="108" t="str">
        <f aca="false">VLOOKUP(C106,'EMOP 01-2019'!A:J,2,0)</f>
        <v>FOSSA SEPTICA CILINDRICA,TIPO CAMARA IMHOFF,DE CONCRETO PRE-MOLDADO,MEDINDO 2000X2000MM.FORNECIMENTO E COLOCACAO</v>
      </c>
      <c r="E106" s="109" t="str">
        <f aca="false">VLOOKUP(C106,'EMOP 01-2019'!A:J,9,0)</f>
        <v>UN</v>
      </c>
      <c r="F106" s="110" t="n">
        <f aca="false">'MEMÓRIA DE CÁLCULO'!K774</f>
        <v>1</v>
      </c>
      <c r="G106" s="111" t="n">
        <f aca="false">VLOOKUP(C106,'EMOP 01-2019'!A:J,10,0)</f>
        <v>3648.17</v>
      </c>
      <c r="H106" s="112" t="n">
        <f aca="false">ROUND((G106*$K$12)+G106,2)</f>
        <v>4699.57</v>
      </c>
      <c r="I106" s="113" t="n">
        <f aca="false">TRUNC(F106*H106,2)</f>
        <v>4699.57</v>
      </c>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row>
    <row collapsed="false" customFormat="true" customHeight="true" hidden="false" ht="22.5" outlineLevel="0" r="107" s="15">
      <c r="A107" s="105" t="str">
        <f aca="false">B107&amp;C107</f>
        <v>10.215.002.0663-A</v>
      </c>
      <c r="B107" s="106" t="s">
        <v>162</v>
      </c>
      <c r="C107" s="107" t="s">
        <v>163</v>
      </c>
      <c r="D107" s="108" t="str">
        <f aca="false">VLOOKUP(C107,'EMOP 01-2019'!A:J,2,0)</f>
        <v>FILTRO ANAEROBIO,DE ANEIS DE CONCRETO PRE-MOLDADO,MEDINDO 1500X2000MM.FORNECIMENTO E COLOCACAO</v>
      </c>
      <c r="E107" s="109" t="str">
        <f aca="false">VLOOKUP(C107,'EMOP 01-2019'!A:J,9,0)</f>
        <v>UN</v>
      </c>
      <c r="F107" s="110" t="n">
        <f aca="false">'MEMÓRIA DE CÁLCULO'!K776</f>
        <v>1</v>
      </c>
      <c r="G107" s="111" t="n">
        <f aca="false">VLOOKUP(C107,'EMOP 01-2019'!A:J,10,0)</f>
        <v>1888.18</v>
      </c>
      <c r="H107" s="112" t="n">
        <f aca="false">ROUND((G107*$K$12)+G107,2)</f>
        <v>2432.35</v>
      </c>
      <c r="I107" s="113" t="n">
        <f aca="false">TRUNC(F107*H107,2)</f>
        <v>2432.35</v>
      </c>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row>
    <row collapsed="false" customFormat="true" customHeight="true" hidden="false" ht="22.5" outlineLevel="0" r="108" s="15">
      <c r="A108" s="105" t="str">
        <f aca="false">B108&amp;C108</f>
        <v>10.374166/1</v>
      </c>
      <c r="B108" s="106" t="s">
        <v>164</v>
      </c>
      <c r="C108" s="115" t="s">
        <v>165</v>
      </c>
      <c r="D108" s="121" t="str">
        <f aca="false">VLOOKUP(C108,'SINAPI 01-2019'!A:E,2,0)</f>
        <v>CAIXA DE INSPEÇÃO EM CONCRETO PRÉ-MOLDADO DN 60CM COM TAMPA H= 60CM - FORNECIMENTO E INSTALACAO</v>
      </c>
      <c r="E108" s="122" t="str">
        <f aca="false">VLOOKUP(C108,'SINAPI 01-2019'!A:E,3,0)</f>
        <v>UN</v>
      </c>
      <c r="F108" s="123" t="n">
        <f aca="false">'MEMÓRIA DE CÁLCULO'!K778</f>
        <v>3</v>
      </c>
      <c r="G108" s="124" t="n">
        <f aca="false">VLOOKUP(C108,'SINAPI 01-2019'!A:E,4,0)</f>
        <v>215.03</v>
      </c>
      <c r="H108" s="112" t="n">
        <f aca="false">ROUND((G108*$K$12)+G108,2)</f>
        <v>277</v>
      </c>
      <c r="I108" s="113" t="n">
        <f aca="false">TRUNC(F108*H108,2)</f>
        <v>831</v>
      </c>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row>
    <row collapsed="false" customFormat="true" customHeight="true" hidden="false" ht="24.75" outlineLevel="0" r="109" s="15">
      <c r="A109" s="105" t="str">
        <f aca="false">B109&amp;C109</f>
        <v>10.483446</v>
      </c>
      <c r="B109" s="106" t="s">
        <v>166</v>
      </c>
      <c r="C109" s="115" t="n">
        <v>83446</v>
      </c>
      <c r="D109" s="121" t="str">
        <f aca="false">VLOOKUP(C109,'SINAPI 01-2019'!A:E,2,0)</f>
        <v>CAIXA DE PASSAGEM 30X30X40 COM TAMPA E DRENO BRITA</v>
      </c>
      <c r="E109" s="122" t="str">
        <f aca="false">VLOOKUP(C109,'SINAPI 01-2019'!A:E,3,0)</f>
        <v>UN</v>
      </c>
      <c r="F109" s="123" t="n">
        <f aca="false">'MEMÓRIA DE CÁLCULO'!K780</f>
        <v>2</v>
      </c>
      <c r="G109" s="124" t="n">
        <f aca="false">VLOOKUP(C109,'SINAPI 01-2019'!A:E,4,0)</f>
        <v>169.01</v>
      </c>
      <c r="H109" s="112" t="n">
        <f aca="false">ROUND((G109*$K$12)+G109,2)</f>
        <v>217.72</v>
      </c>
      <c r="I109" s="113" t="n">
        <f aca="false">TRUNC(F109*H109,2)</f>
        <v>435.44</v>
      </c>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row>
    <row collapsed="false" customFormat="true" customHeight="true" hidden="false" ht="33.75" outlineLevel="0" r="110" s="15">
      <c r="A110" s="105" t="str">
        <f aca="false">B110&amp;C110</f>
        <v>10.515.002.0062-A</v>
      </c>
      <c r="B110" s="106" t="s">
        <v>167</v>
      </c>
      <c r="C110" s="107" t="s">
        <v>168</v>
      </c>
      <c r="D110" s="108" t="str">
        <f aca="false">VLOOKUP(C110,'EMOP 01-2019'!A:J,2,0)</f>
        <v>CAIXA DE GORDURA SIMPLES CILINDRICA,PRE-FABRICADA EM ANEIS DE CONCRETO,COM DIAMETRO DE 40CM E PROFUNDIDADE TOTAL DE 60CM,INCLUSIVE TAMPA DE CONCRETO.FORNECIMENTO E COLOCACAO</v>
      </c>
      <c r="E110" s="109" t="str">
        <f aca="false">VLOOKUP(C110,'EMOP 01-2019'!A:J,9,0)</f>
        <v>UN</v>
      </c>
      <c r="F110" s="110" t="n">
        <f aca="false">'MEMÓRIA DE CÁLCULO'!K782</f>
        <v>1</v>
      </c>
      <c r="G110" s="111" t="n">
        <f aca="false">VLOOKUP(C110,'EMOP 01-2019'!A:J,10,0)</f>
        <v>147.24</v>
      </c>
      <c r="H110" s="112" t="n">
        <f aca="false">ROUND((G110*$K$12)+G110,2)</f>
        <v>189.67</v>
      </c>
      <c r="I110" s="113" t="n">
        <f aca="false">TRUNC(F110*H110,2)</f>
        <v>189.67</v>
      </c>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row>
    <row collapsed="false" customFormat="true" customHeight="true" hidden="false" ht="33.75" outlineLevel="0" r="111" s="15">
      <c r="A111" s="105" t="str">
        <f aca="false">B111&amp;C111</f>
        <v>10.689709</v>
      </c>
      <c r="B111" s="106" t="s">
        <v>169</v>
      </c>
      <c r="C111" s="115" t="n">
        <v>89709</v>
      </c>
      <c r="D111" s="121" t="str">
        <f aca="false">VLOOKUP(C111,'SINAPI 01-2019'!A:E,2,0)</f>
        <v>RALO SIFONADO, PVC, DN 100 X 40 MM, JUNTA SOLDÁVEL, FORNECIDO E INSTALADO EM RAMAL DE DESCARGA OU EM RAMAL DE ESGOTO SANITÁRIO. AF_12/2014</v>
      </c>
      <c r="E111" s="122" t="str">
        <f aca="false">VLOOKUP(C111,'SINAPI 01-2019'!A:E,3,0)</f>
        <v>UN</v>
      </c>
      <c r="F111" s="123" t="n">
        <f aca="false">'MEMÓRIA DE CÁLCULO'!K784</f>
        <v>8</v>
      </c>
      <c r="G111" s="124" t="n">
        <f aca="false">VLOOKUP(C111,'SINAPI 01-2019'!A:E,4,0)</f>
        <v>10.65</v>
      </c>
      <c r="H111" s="112" t="n">
        <f aca="false">ROUND((G111*$K$12)+G111,2)</f>
        <v>13.72</v>
      </c>
      <c r="I111" s="113" t="n">
        <f aca="false">TRUNC(F111*H111,2)</f>
        <v>109.76</v>
      </c>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row>
    <row collapsed="false" customFormat="true" customHeight="true" hidden="false" ht="33.75" outlineLevel="0" r="112" s="15">
      <c r="A112" s="105" t="str">
        <f aca="false">B112&amp;C112</f>
        <v>10.789710</v>
      </c>
      <c r="B112" s="106" t="s">
        <v>170</v>
      </c>
      <c r="C112" s="107" t="n">
        <v>89710</v>
      </c>
      <c r="D112" s="121" t="str">
        <f aca="false">VLOOKUP(C112,'SINAPI 01-2019'!A:E,2,0)</f>
        <v>RALO SECO, PVC, DN 100 X 40 MM, JUNTA SOLDÁVEL, FORNECIDO E INSTALADO EM RAMAL DE DESCARGA OU EM RAMAL DE ESGOTO SANITÁRIO. AF_12/2014</v>
      </c>
      <c r="E112" s="122" t="str">
        <f aca="false">VLOOKUP(C112,'SINAPI 01-2019'!A:E,3,0)</f>
        <v>UN</v>
      </c>
      <c r="F112" s="123" t="n">
        <f aca="false">'MEMÓRIA DE CÁLCULO'!K786</f>
        <v>1</v>
      </c>
      <c r="G112" s="124" t="n">
        <f aca="false">VLOOKUP(C112,'SINAPI 01-2019'!A:E,4,0)</f>
        <v>10.43</v>
      </c>
      <c r="H112" s="112" t="n">
        <f aca="false">ROUND((G112*$K$12)+G112,2)</f>
        <v>13.44</v>
      </c>
      <c r="I112" s="113" t="n">
        <f aca="false">TRUNC(F112*H112,2)</f>
        <v>13.44</v>
      </c>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row>
    <row collapsed="false" customFormat="true" customHeight="true" hidden="false" ht="45" outlineLevel="0" r="113" s="15">
      <c r="A113" s="105" t="str">
        <f aca="false">B113&amp;C113</f>
        <v>10.891792</v>
      </c>
      <c r="B113" s="106" t="s">
        <v>171</v>
      </c>
      <c r="C113" s="115" t="n">
        <v>91792</v>
      </c>
      <c r="D113" s="121" t="str">
        <f aca="false">VLOOKUP(C113,'SINAPI 01-2019'!A:E,2,0)</f>
        <v>(COMPOSIÇÃO REPRESENTATIVA) DO SERVIÇO DE INSTALAÇÃO DE TUBO DE PVC, SÉRIE NORMAL, ESGOTO PREDIAL, DN 40 MM (INSTALADO EM RAMAL DE DESCARGA OU RAMAL DE ESGOTO SANITÁRIO), INCLUSIVE CONEXÕES, CORTES E FIXAÇÕES, PARA PRÉDIOS. AF_10/2015</v>
      </c>
      <c r="E113" s="122" t="str">
        <f aca="false">VLOOKUP(C113,'SINAPI 01-2019'!A:E,3,0)</f>
        <v>M</v>
      </c>
      <c r="F113" s="123" t="n">
        <f aca="false">'MEMÓRIA DE CÁLCULO'!K788</f>
        <v>7.6</v>
      </c>
      <c r="G113" s="124" t="n">
        <f aca="false">VLOOKUP(C113,'SINAPI 01-2019'!A:E,4,0)</f>
        <v>48.61</v>
      </c>
      <c r="H113" s="112" t="n">
        <f aca="false">ROUND((G113*$K$12)+G113,2)</f>
        <v>62.62</v>
      </c>
      <c r="I113" s="113" t="n">
        <f aca="false">TRUNC(F113*H113,2)</f>
        <v>475.91</v>
      </c>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row>
    <row collapsed="false" customFormat="true" customHeight="true" hidden="false" ht="45" outlineLevel="0" r="114" s="15">
      <c r="A114" s="105" t="str">
        <f aca="false">B114&amp;C114</f>
        <v>10.991793</v>
      </c>
      <c r="B114" s="106" t="s">
        <v>172</v>
      </c>
      <c r="C114" s="107" t="n">
        <v>91793</v>
      </c>
      <c r="D114" s="121" t="str">
        <f aca="false">VLOOKUP(C114,'SINAPI 01-2019'!A:E,2,0)</f>
        <v>(COMPOSIÇÃO REPRESENTATIVA) DO SERVIÇO DE INSTALAÇÃO DE TUBO DE PVC, SÉRIE NORMAL, ESGOTO PREDIAL, DN 50 MM (INSTALADO EM RAMAL DE DESCARGA OU RAMAL DE ESGOTO SANITÁRIO), INCLUSIVE CONEXÕES, CORTES E FIXAÇÕES PARA, PRÉDIOS. AF_10/2015</v>
      </c>
      <c r="E114" s="122" t="str">
        <f aca="false">VLOOKUP(C114,'SINAPI 01-2019'!A:E,3,0)</f>
        <v>M</v>
      </c>
      <c r="F114" s="123" t="n">
        <f aca="false">'MEMÓRIA DE CÁLCULO'!K790</f>
        <v>19.6</v>
      </c>
      <c r="G114" s="124" t="n">
        <f aca="false">VLOOKUP(C114,'SINAPI 01-2019'!A:E,4,0)</f>
        <v>69.53</v>
      </c>
      <c r="H114" s="112" t="n">
        <f aca="false">ROUND((G114*$K$12)+G114,2)</f>
        <v>89.57</v>
      </c>
      <c r="I114" s="113" t="n">
        <f aca="false">TRUNC(F114*H114,2)</f>
        <v>1755.57</v>
      </c>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row>
    <row collapsed="false" customFormat="true" customHeight="true" hidden="false" ht="45" outlineLevel="0" r="115" s="15">
      <c r="A115" s="105" t="str">
        <f aca="false">B115&amp;C115</f>
        <v>10.1091794</v>
      </c>
      <c r="B115" s="106" t="s">
        <v>173</v>
      </c>
      <c r="C115" s="115" t="n">
        <v>91794</v>
      </c>
      <c r="D115" s="121" t="str">
        <f aca="false">VLOOKUP(C115,'SINAPI 01-2019'!A:E,2,0)</f>
        <v>(COMPOSIÇÃO REPRESENTATIVA) DO SERVIÇO DE INST. TUBO PVC, SÉRIE N, ESGOTO PREDIAL, DN 75 MM, (INST. EM RAMAL DE DESCARGA, RAMAL DE ESG. SANITÁRIO, PRUMADA DE ESG. SANITÁRIO OU VENTILAÇÃO), INCL. CONEXÕES, CORTES E FIXAÇÕES, P/ PRÉDIOS. AF_10/2015</v>
      </c>
      <c r="E115" s="122" t="str">
        <f aca="false">VLOOKUP(C115,'SINAPI 01-2019'!A:E,3,0)</f>
        <v>M</v>
      </c>
      <c r="F115" s="123" t="n">
        <f aca="false">'MEMÓRIA DE CÁLCULO'!K792</f>
        <v>16.35</v>
      </c>
      <c r="G115" s="124" t="n">
        <f aca="false">VLOOKUP(C115,'SINAPI 01-2019'!A:E,4,0)</f>
        <v>30.27</v>
      </c>
      <c r="H115" s="112" t="n">
        <f aca="false">ROUND((G115*$K$12)+G115,2)</f>
        <v>38.99</v>
      </c>
      <c r="I115" s="113" t="n">
        <f aca="false">TRUNC(F115*H115,2)</f>
        <v>637.48</v>
      </c>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row>
    <row collapsed="false" customFormat="true" customHeight="true" hidden="false" ht="45" outlineLevel="0" r="116" s="15">
      <c r="A116" s="105" t="str">
        <f aca="false">B116&amp;C116</f>
        <v>10.1191795</v>
      </c>
      <c r="B116" s="106" t="s">
        <v>174</v>
      </c>
      <c r="C116" s="107" t="n">
        <v>91795</v>
      </c>
      <c r="D116" s="121" t="str">
        <f aca="false">VLOOKUP(C116,'SINAPI 01-2019'!A:E,2,0)</f>
        <v>(COMPOSIÇÃO REPRESENTATIVA) DO SERVIÇO DE INST. TUBO PVC, SÉRIE N, ESGOTO PREDIAL, 100 MM (INST. RAMAL DESCARGA, RAMAL DE ESG. SANIT., PRUMADA ESG. SANIT., VENTILAÇÃO OU SUB-COLETOR AÉREO), INCL. CONEXÕES E CORTES, FIXAÇÕES, P/ PRÉDIOS. AF_10/2015</v>
      </c>
      <c r="E116" s="122" t="str">
        <f aca="false">VLOOKUP(C116,'SINAPI 01-2019'!A:E,3,0)</f>
        <v>M</v>
      </c>
      <c r="F116" s="123" t="n">
        <f aca="false">'MEMÓRIA DE CÁLCULO'!K794</f>
        <v>85.9</v>
      </c>
      <c r="G116" s="124" t="n">
        <f aca="false">VLOOKUP(C116,'SINAPI 01-2019'!A:E,4,0)</f>
        <v>52.02</v>
      </c>
      <c r="H116" s="112" t="n">
        <f aca="false">ROUND((G116*$K$12)+G116,2)</f>
        <v>67.01</v>
      </c>
      <c r="I116" s="113" t="n">
        <f aca="false">TRUNC(F116*H116,2)</f>
        <v>5756.15</v>
      </c>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row>
    <row collapsed="false" customFormat="false" customHeight="true" hidden="false" ht="15" outlineLevel="0" r="117">
      <c r="B117" s="154" t="s">
        <v>175</v>
      </c>
      <c r="C117" s="154"/>
      <c r="D117" s="154"/>
      <c r="E117" s="154"/>
      <c r="F117" s="154"/>
      <c r="G117" s="154"/>
      <c r="H117" s="154"/>
      <c r="I117" s="154"/>
      <c r="J117" s="104"/>
    </row>
    <row collapsed="false" customFormat="true" customHeight="true" hidden="false" ht="67.5" outlineLevel="0" r="118" s="15">
      <c r="A118" s="105" t="str">
        <f aca="false">B118&amp;C118</f>
        <v>10.1215.001.0071-A</v>
      </c>
      <c r="B118" s="106" t="s">
        <v>176</v>
      </c>
      <c r="C118" s="115" t="s">
        <v>177</v>
      </c>
      <c r="D118" s="108" t="str">
        <f aca="false">VLOOKUP(C118,'EMOP 01-2019'!A:J,2,0)</f>
        <v>ABRIGO PARA HIDROMETRO DE 1",NAS DIMENSOES DE 0,90X0,50X0,60M,EM ALVENARIA DE TIJOLOS FURADOS DE 10X20X20CM,PAREDES DE MEIA VEZ,REVESTIDAS COM ARGAMASSA DE CIMENTO E SAIBRO,NO TRACO 1:6,COM FUNDO DE CONCRETO E TAMPA DE CONCRETO ARMADO,PORTA DE 80X50CM EM CHAPA DE ACO Nº16 E CADEADO DE 30MM,CONFORMEPROJETO Nº2089/EMOP</v>
      </c>
      <c r="E118" s="109" t="str">
        <f aca="false">VLOOKUP(C118,'EMOP 01-2019'!A:J,9,0)</f>
        <v>UN</v>
      </c>
      <c r="F118" s="110" t="n">
        <f aca="false">'MEMÓRIA DE CÁLCULO'!K797</f>
        <v>1</v>
      </c>
      <c r="G118" s="111" t="n">
        <f aca="false">VLOOKUP(C118,'EMOP 01-2019'!A:J,10,0)</f>
        <v>562.48</v>
      </c>
      <c r="H118" s="112" t="n">
        <f aca="false">ROUND((G118*$K$12)+G118,2)</f>
        <v>724.59</v>
      </c>
      <c r="I118" s="113" t="n">
        <f aca="false">TRUNC(F118*H118,2)</f>
        <v>724.59</v>
      </c>
      <c r="J118" s="48"/>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row>
    <row collapsed="false" customFormat="true" customHeight="true" hidden="false" ht="25.5" outlineLevel="0" r="119" s="15">
      <c r="A119" s="105" t="str">
        <f aca="false">B119&amp;C119</f>
        <v>10.1315.001.0079-A</v>
      </c>
      <c r="B119" s="106" t="s">
        <v>178</v>
      </c>
      <c r="C119" s="115" t="s">
        <v>179</v>
      </c>
      <c r="D119" s="108" t="str">
        <f aca="false">VLOOKUP(C119,'EMOP 01-2019'!A:J,2,0)</f>
        <v>HIDROMETRO COM DIAMETRO DE 1".FORNECIMENTO</v>
      </c>
      <c r="E119" s="109" t="str">
        <f aca="false">VLOOKUP(C119,'EMOP 01-2019'!A:J,9,0)</f>
        <v>UN</v>
      </c>
      <c r="F119" s="110" t="n">
        <f aca="false">'MEMÓRIA DE CÁLCULO'!K799</f>
        <v>1</v>
      </c>
      <c r="G119" s="111" t="n">
        <f aca="false">VLOOKUP(C119,'EMOP 01-2019'!A:J,10,0)</f>
        <v>360.15</v>
      </c>
      <c r="H119" s="112" t="n">
        <f aca="false">ROUND((G119*$K$12)+G119,2)</f>
        <v>463.95</v>
      </c>
      <c r="I119" s="113" t="n">
        <f aca="false">TRUNC(F119*H119,2)</f>
        <v>463.95</v>
      </c>
      <c r="J119" s="48"/>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row>
    <row collapsed="false" customFormat="true" customHeight="true" hidden="false" ht="33.75" outlineLevel="0" r="120" s="15">
      <c r="A120" s="105" t="str">
        <f aca="false">B120&amp;C120</f>
        <v>10.1494496</v>
      </c>
      <c r="B120" s="106" t="s">
        <v>180</v>
      </c>
      <c r="C120" s="115" t="n">
        <v>94496</v>
      </c>
      <c r="D120" s="121" t="str">
        <f aca="false">VLOOKUP(C120,'SINAPI 01-2019'!A:E,2,0)</f>
        <v>REGISTRO DE GAVETA BRUTO, LATÃO, ROSCÁVEL, 1 1/4, INSTALADO EM RESERVAÇÃO DE ÁGUA DE EDIFICAÇÃO QUE POSSUA RESERVATÓRIO DE FIBRA/FIBROCIMENTO  FORNECIMENTO E INSTALAÇÃO. AF_06/2016</v>
      </c>
      <c r="E120" s="122" t="str">
        <f aca="false">VLOOKUP(C120,'SINAPI 01-2019'!A:E,3,0)</f>
        <v>UN</v>
      </c>
      <c r="F120" s="123" t="n">
        <f aca="false">'MEMÓRIA DE CÁLCULO'!K801</f>
        <v>2</v>
      </c>
      <c r="G120" s="124" t="n">
        <f aca="false">VLOOKUP(C120,'SINAPI 01-2019'!A:E,4,0)</f>
        <v>81.1</v>
      </c>
      <c r="H120" s="112" t="n">
        <f aca="false">ROUND((G120*$K$12)+G120,2)</f>
        <v>104.47</v>
      </c>
      <c r="I120" s="113" t="n">
        <f aca="false">TRUNC(F120*H120,2)</f>
        <v>208.94</v>
      </c>
      <c r="J120" s="142"/>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row>
    <row collapsed="false" customFormat="true" customHeight="true" hidden="false" ht="33.75" outlineLevel="0" r="121" s="15">
      <c r="A121" s="105" t="str">
        <f aca="false">B121&amp;C121</f>
        <v>10.1589985</v>
      </c>
      <c r="B121" s="106" t="s">
        <v>181</v>
      </c>
      <c r="C121" s="115" t="n">
        <v>89985</v>
      </c>
      <c r="D121" s="121" t="str">
        <f aca="false">VLOOKUP(C121,'SINAPI 01-2019'!A:E,2,0)</f>
        <v>REGISTRO DE PRESSÃO BRUTO, LATÃO, ROSCÁVEL, 3/4", COM ACABAMENTO E CANOPLA CROMADOS. FORNECIDO E INSTALADO EM RAMAL DE ÁGUA. AF_12/2014</v>
      </c>
      <c r="E121" s="122" t="str">
        <f aca="false">VLOOKUP(C121,'SINAPI 01-2019'!A:E,3,0)</f>
        <v>UN</v>
      </c>
      <c r="F121" s="123" t="n">
        <f aca="false">'MEMÓRIA DE CÁLCULO'!K803</f>
        <v>3</v>
      </c>
      <c r="G121" s="124" t="n">
        <f aca="false">VLOOKUP(C121,'SINAPI 01-2019'!A:E,4,0)</f>
        <v>61.99</v>
      </c>
      <c r="H121" s="112" t="n">
        <f aca="false">ROUND((G121*$K$12)+G121,2)</f>
        <v>79.86</v>
      </c>
      <c r="I121" s="113" t="n">
        <f aca="false">TRUNC(F121*H121,2)</f>
        <v>239.58</v>
      </c>
      <c r="J121" s="48"/>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row>
    <row collapsed="false" customFormat="true" customHeight="true" hidden="false" ht="33.75" outlineLevel="0" r="122" s="15">
      <c r="A122" s="105" t="str">
        <f aca="false">B122&amp;C122</f>
        <v>10.1689987</v>
      </c>
      <c r="B122" s="106" t="s">
        <v>182</v>
      </c>
      <c r="C122" s="115" t="n">
        <v>89987</v>
      </c>
      <c r="D122" s="121" t="str">
        <f aca="false">VLOOKUP(C122,'SINAPI 01-2019'!A:E,2,0)</f>
        <v>REGISTRO DE GAVETA BRUTO, LATÃO, ROSCÁVEL, 3/4", COM ACABAMENTO E CANOPLA CROMADOS. FORNECIDO E INSTALADO EM RAMAL DE ÁGUA. AF_12/2014</v>
      </c>
      <c r="E122" s="122" t="str">
        <f aca="false">VLOOKUP(C122,'SINAPI 01-2019'!A:E,3,0)</f>
        <v>UN</v>
      </c>
      <c r="F122" s="123" t="n">
        <f aca="false">'MEMÓRIA DE CÁLCULO'!K805</f>
        <v>6</v>
      </c>
      <c r="G122" s="124" t="n">
        <f aca="false">VLOOKUP(C122,'SINAPI 01-2019'!A:E,4,0)</f>
        <v>65.03</v>
      </c>
      <c r="H122" s="112" t="n">
        <f aca="false">ROUND((G122*$K$12)+G122,2)</f>
        <v>83.77</v>
      </c>
      <c r="I122" s="113" t="n">
        <f aca="false">TRUNC(F122*H122,2)</f>
        <v>502.62</v>
      </c>
      <c r="J122" s="48"/>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row>
    <row collapsed="false" customFormat="true" customHeight="true" hidden="false" ht="45" outlineLevel="0" r="123" s="15">
      <c r="A123" s="105" t="str">
        <f aca="false">B123&amp;C123</f>
        <v>10.1791785</v>
      </c>
      <c r="B123" s="106" t="s">
        <v>183</v>
      </c>
      <c r="C123" s="115" t="n">
        <v>91785</v>
      </c>
      <c r="D123" s="121" t="str">
        <f aca="false">VLOOKUP(C123,'SINAPI 01-2019'!A:E,2,0)</f>
        <v>(COMPOSIÇÃO REPRESENTATIVA) DO SERVIÇO DE INSTALAÇÃO DE TUBOS DE PVC, SOLDÁVEL, ÁGUA FRIA, DN 25 MM (INSTALADO EM RAMAL, SUB-RAMAL, RAMAL DE DISTRIBUIÇÃO OU PRUMADA), INCLUSIVE CONEXÕES, CORTES E FIXAÇÕES, PARA PRÉDIOS. AF_10/2015</v>
      </c>
      <c r="E123" s="122" t="str">
        <f aca="false">VLOOKUP(C123,'SINAPI 01-2019'!A:E,3,0)</f>
        <v>M</v>
      </c>
      <c r="F123" s="123" t="n">
        <f aca="false">'MEMÓRIA DE CÁLCULO'!K807</f>
        <v>60.5</v>
      </c>
      <c r="G123" s="124" t="n">
        <f aca="false">VLOOKUP(C123,'SINAPI 01-2019'!A:E,4,0)</f>
        <v>35.96</v>
      </c>
      <c r="H123" s="112" t="n">
        <f aca="false">ROUND((G123*$K$12)+G123,2)</f>
        <v>46.32</v>
      </c>
      <c r="I123" s="113" t="n">
        <f aca="false">TRUNC(F123*H123,2)</f>
        <v>2802.36</v>
      </c>
      <c r="J123" s="142"/>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row>
    <row collapsed="false" customFormat="true" customHeight="true" hidden="false" ht="45" outlineLevel="0" r="124" s="15">
      <c r="A124" s="105" t="str">
        <f aca="false">B124&amp;C124</f>
        <v>10.1891786</v>
      </c>
      <c r="B124" s="106" t="s">
        <v>184</v>
      </c>
      <c r="C124" s="115" t="n">
        <v>91786</v>
      </c>
      <c r="D124" s="121" t="str">
        <f aca="false">VLOOKUP(C124,'SINAPI 01-2019'!A:E,2,0)</f>
        <v>(COMPOSIÇÃO REPRESENTATIVA) DO SERVIÇO DE INSTALAÇÃO TUBOS DE PVC, SOLDÁVEL, ÁGUA FRIA, DN 32 MM (INSTALADO EM RAMAL, SUB-RAMAL, RAMAL DE DISTRIBUIÇÃO OU PRUMADA), INCLUSIVE CONEXÕES, CORTES E FIXAÇÕES, PARA PRÉDIOS. AF_10/2015</v>
      </c>
      <c r="E124" s="122" t="str">
        <f aca="false">VLOOKUP(C124,'SINAPI 01-2019'!A:E,3,0)</f>
        <v>M</v>
      </c>
      <c r="F124" s="123" t="n">
        <f aca="false">'MEMÓRIA DE CÁLCULO'!K809</f>
        <v>33.2</v>
      </c>
      <c r="G124" s="124" t="n">
        <f aca="false">VLOOKUP(C124,'SINAPI 01-2019'!A:E,4,0)</f>
        <v>20.97</v>
      </c>
      <c r="H124" s="112" t="n">
        <f aca="false">ROUND((G124*$K$12)+G124,2)</f>
        <v>27.01</v>
      </c>
      <c r="I124" s="113" t="n">
        <f aca="false">TRUNC(F124*H124,2)</f>
        <v>896.73</v>
      </c>
      <c r="J124" s="142"/>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row>
    <row collapsed="false" customFormat="true" customHeight="true" hidden="false" ht="33.75" outlineLevel="0" r="125" s="15">
      <c r="A125" s="105" t="str">
        <f aca="false">B125&amp;C125</f>
        <v>10.1991787</v>
      </c>
      <c r="B125" s="106" t="s">
        <v>185</v>
      </c>
      <c r="C125" s="115" t="n">
        <v>91787</v>
      </c>
      <c r="D125" s="121" t="str">
        <f aca="false">VLOOKUP(C125,'SINAPI 01-2019'!A:E,2,0)</f>
        <v>(COMPOSIÇÃO REPRESENTATIVA) DO SERVIÇO DE INSTALAÇÃO DE TUBOS DE PVC, SOLDÁVEL, ÁGUA FRIA, DN 40 MM (INSTALADO EM PRUMADA), INCLUSIVE CONEXÕES, CORTES E FIXAÇÕES, PARA PRÉDIOS. AF_10/2015</v>
      </c>
      <c r="E125" s="122" t="str">
        <f aca="false">VLOOKUP(C125,'SINAPI 01-2019'!A:E,3,0)</f>
        <v>M</v>
      </c>
      <c r="F125" s="123" t="n">
        <f aca="false">'MEMÓRIA DE CÁLCULO'!K811</f>
        <v>5.4</v>
      </c>
      <c r="G125" s="124" t="n">
        <f aca="false">VLOOKUP(C125,'SINAPI 01-2019'!A:E,4,0)</f>
        <v>20.39</v>
      </c>
      <c r="H125" s="112" t="n">
        <f aca="false">ROUND((G125*$K$12)+G125,2)</f>
        <v>26.27</v>
      </c>
      <c r="I125" s="113" t="n">
        <f aca="false">TRUNC(F125*H125,2)</f>
        <v>141.85</v>
      </c>
      <c r="J125" s="142"/>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row>
    <row collapsed="false" customFormat="true" customHeight="true" hidden="false" ht="25.5" outlineLevel="0" r="126" s="15">
      <c r="A126" s="105" t="str">
        <f aca="false">B126&amp;C126</f>
        <v>10.2083879</v>
      </c>
      <c r="B126" s="106" t="s">
        <v>186</v>
      </c>
      <c r="C126" s="115" t="n">
        <v>83879</v>
      </c>
      <c r="D126" s="121" t="str">
        <f aca="false">VLOOKUP(C126,'SINAPI 01-2019'!A:E,2,0)</f>
        <v>LIGACAO DA REDE 75MM AO RAMAL PREDIAL 1/2"</v>
      </c>
      <c r="E126" s="122" t="str">
        <f aca="false">VLOOKUP(C126,'SINAPI 01-2019'!A:E,3,0)</f>
        <v>UN</v>
      </c>
      <c r="F126" s="123" t="n">
        <f aca="false">'MEMÓRIA DE CÁLCULO'!K813</f>
        <v>1</v>
      </c>
      <c r="G126" s="124" t="n">
        <f aca="false">VLOOKUP(C126,'SINAPI 01-2019'!A:E,4,0)</f>
        <v>53.71</v>
      </c>
      <c r="H126" s="112" t="n">
        <f aca="false">ROUND((G126*$K$12)+G126,2)</f>
        <v>69.19</v>
      </c>
      <c r="I126" s="113" t="n">
        <f aca="false">TRUNC(F126*H126,2)</f>
        <v>69.19</v>
      </c>
      <c r="J126" s="142"/>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row>
    <row collapsed="false" customFormat="true" customHeight="true" hidden="false" ht="33.75" outlineLevel="0" r="127" s="15">
      <c r="A127" s="105" t="str">
        <f aca="false">B127&amp;C127</f>
        <v>10.2118.021.0040-A</v>
      </c>
      <c r="B127" s="106" t="s">
        <v>187</v>
      </c>
      <c r="C127" s="115" t="s">
        <v>188</v>
      </c>
      <c r="D127" s="108" t="str">
        <f aca="false">VLOOKUP(C127,'EMOP 01-2019'!A:J,2,0)</f>
        <v>RESERVATORIO,EM FIBRA DE VIDRO OU POLIETILENO,COM CAPACIDADE EM TORNO DE 1.500L,INCLUSIVE TAMPA DE VEDACAO COM ESCOTILHA E FIXADORES.FORNECIMENTO</v>
      </c>
      <c r="E127" s="109" t="str">
        <f aca="false">VLOOKUP(C127,'EMOP 01-2019'!A:J,9,0)</f>
        <v>UN</v>
      </c>
      <c r="F127" s="110" t="n">
        <f aca="false">'MEMÓRIA DE CÁLCULO'!K815</f>
        <v>2</v>
      </c>
      <c r="G127" s="111" t="n">
        <f aca="false">VLOOKUP(C127,'EMOP 01-2019'!A:J,10,0)</f>
        <v>567.43</v>
      </c>
      <c r="H127" s="112" t="n">
        <f aca="false">ROUND((G127*$K$12)+G127,2)</f>
        <v>730.96</v>
      </c>
      <c r="I127" s="113" t="n">
        <f aca="false">TRUNC(F127*H127,2)</f>
        <v>1461.92</v>
      </c>
      <c r="J127" s="142"/>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row>
    <row collapsed="false" customFormat="true" customHeight="true" hidden="false" ht="22.5" outlineLevel="0" r="128" s="15">
      <c r="A128" s="105" t="str">
        <f aca="false">B128&amp;C128</f>
        <v>10.2294797</v>
      </c>
      <c r="B128" s="106" t="s">
        <v>189</v>
      </c>
      <c r="C128" s="115" t="n">
        <v>94797</v>
      </c>
      <c r="D128" s="121" t="str">
        <f aca="false">VLOOKUP(C128,'SINAPI 01-2019'!A:E,2,0)</f>
        <v>TORNEIRA DE BOIA, ROSCÁVEL, 1, FORNECIDA E INSTALADA EM RESERVAÇÃO DE ÁGUA. AF_06/2016</v>
      </c>
      <c r="E128" s="122" t="str">
        <f aca="false">VLOOKUP(C128,'SINAPI 01-2019'!A:E,3,0)</f>
        <v>UN</v>
      </c>
      <c r="F128" s="123" t="n">
        <f aca="false">'MEMÓRIA DE CÁLCULO'!K817</f>
        <v>1</v>
      </c>
      <c r="G128" s="124" t="n">
        <f aca="false">VLOOKUP(C128,'SINAPI 01-2019'!A:E,4,0)</f>
        <v>45.79</v>
      </c>
      <c r="H128" s="112" t="n">
        <f aca="false">ROUND((G128*$K$12)+G128,2)</f>
        <v>58.99</v>
      </c>
      <c r="I128" s="113" t="n">
        <f aca="false">TRUNC(F128*H128,2)</f>
        <v>58.99</v>
      </c>
      <c r="J128" s="142"/>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row>
    <row collapsed="false" customFormat="false" customHeight="true" hidden="false" ht="15" outlineLevel="0" r="129">
      <c r="B129" s="154" t="s">
        <v>190</v>
      </c>
      <c r="C129" s="154"/>
      <c r="D129" s="154"/>
      <c r="E129" s="154"/>
      <c r="F129" s="154"/>
      <c r="G129" s="154"/>
      <c r="H129" s="154"/>
      <c r="I129" s="154"/>
      <c r="J129" s="104"/>
    </row>
    <row collapsed="false" customFormat="true" customHeight="true" hidden="false" ht="33.75" outlineLevel="0" r="130" s="15">
      <c r="A130" s="105" t="str">
        <f aca="false">B130&amp;C130</f>
        <v>10.2315.015.0021-A</v>
      </c>
      <c r="B130" s="106" t="s">
        <v>191</v>
      </c>
      <c r="C130" s="115" t="s">
        <v>192</v>
      </c>
      <c r="D130" s="108" t="str">
        <f aca="false">VLOOKUP(C130,'EMOP 01-2019'!A:J,2,0)</f>
        <v>INSTALACAO DE PONTO DE LUZ,APARENTE,EQUIVALENTE A 2 VARAS DE ELETRODUTO DE PVC RIGIDO DE 3/4",12,00M DE FIO 2,5MM2,CAIXAS,CONEXOES,LUVAS,CURVA E INTERRUPTOR DE SOBREPOR</v>
      </c>
      <c r="E130" s="109" t="str">
        <f aca="false">VLOOKUP(C130,'EMOP 01-2019'!A:J,9,0)</f>
        <v>UN</v>
      </c>
      <c r="F130" s="110" t="n">
        <f aca="false">'MEMÓRIA DE CÁLCULO'!K820</f>
        <v>29</v>
      </c>
      <c r="G130" s="111" t="n">
        <f aca="false">VLOOKUP(C130,'EMOP 01-2019'!A:J,10,0)</f>
        <v>183.64</v>
      </c>
      <c r="H130" s="112" t="n">
        <f aca="false">ROUND((G130*$K$12)+G130,2)</f>
        <v>236.57</v>
      </c>
      <c r="I130" s="113" t="n">
        <f aca="false">TRUNC(F130*H130,2)</f>
        <v>6860.53</v>
      </c>
      <c r="J130" s="142"/>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row>
    <row collapsed="false" customFormat="true" customHeight="true" hidden="false" ht="45" outlineLevel="0" r="131" s="15">
      <c r="A131" s="105" t="str">
        <f aca="false">B131&amp;C131</f>
        <v>10.2415.015.0041-A</v>
      </c>
      <c r="B131" s="106" t="s">
        <v>193</v>
      </c>
      <c r="C131" s="115" t="s">
        <v>194</v>
      </c>
      <c r="D131" s="108" t="str">
        <f aca="false">VLOOKUP(C131,'EMOP 01-2019'!A:J,2,0)</f>
        <v>INSTALACAO DE UM CONJUNTO DE 2 PONTOS DE LUZ,APARENTE,EQUIVALENTE A 5 VARAS DE ELETRODUTO DE PVC RIGIDO DE 1/2",33,00M DE FIO 2,5MM2,CAIXAS,CONEXOES,LUVAS,CURVA E INTERRUPTOR DE SOBREPOR</v>
      </c>
      <c r="E131" s="109" t="str">
        <f aca="false">VLOOKUP(C131,'EMOP 01-2019'!A:J,9,0)</f>
        <v>UN</v>
      </c>
      <c r="F131" s="110" t="n">
        <f aca="false">'MEMÓRIA DE CÁLCULO'!K850</f>
        <v>2</v>
      </c>
      <c r="G131" s="111" t="n">
        <f aca="false">VLOOKUP(C131,'EMOP 01-2019'!A:J,10,0)</f>
        <v>282.14</v>
      </c>
      <c r="H131" s="112" t="n">
        <f aca="false">ROUND((G131*$K$12)+G131,2)</f>
        <v>363.45</v>
      </c>
      <c r="I131" s="113" t="n">
        <f aca="false">TRUNC(F131*H131,2)</f>
        <v>726.9</v>
      </c>
      <c r="J131" s="142"/>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row>
    <row collapsed="false" customFormat="true" customHeight="true" hidden="false" ht="45" outlineLevel="0" r="132" s="15">
      <c r="A132" s="105" t="str">
        <f aca="false">B132&amp;C132</f>
        <v>10.2515.015.0066-A</v>
      </c>
      <c r="B132" s="106" t="s">
        <v>195</v>
      </c>
      <c r="C132" s="116" t="s">
        <v>196</v>
      </c>
      <c r="D132" s="108" t="str">
        <f aca="false">VLOOKUP(C132,'EMOP 01-2019'!A:J,2,0)</f>
        <v>INSTALACAO DE UM CONJUNTO DE 4 PONTOS DE LUZ,APARENTE,EQUIVALENTE 7 VARAS DE ELETRODUTO DE PVC RIGIDO DE 3/4",50,00M DEFIO 2,5MM2,CAIXAS,CONEXOES,LUVAS,CURVA E INTERRUPTOR DE SOBREPOR</v>
      </c>
      <c r="E132" s="109" t="str">
        <f aca="false">VLOOKUP(C132,'EMOP 01-2019'!A:J,9,0)</f>
        <v>UN</v>
      </c>
      <c r="F132" s="110" t="n">
        <f aca="false">'MEMÓRIA DE CÁLCULO'!K857</f>
        <v>2</v>
      </c>
      <c r="G132" s="111" t="n">
        <f aca="false">VLOOKUP(C132,'EMOP 01-2019'!A:J,10,0)</f>
        <v>431.46</v>
      </c>
      <c r="H132" s="112" t="n">
        <f aca="false">ROUND((G132*$K$12)+G132,2)</f>
        <v>555.81</v>
      </c>
      <c r="I132" s="113" t="n">
        <f aca="false">TRUNC(F132*H132,2)</f>
        <v>1111.62</v>
      </c>
      <c r="J132" s="142"/>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row>
    <row collapsed="false" customFormat="true" customHeight="true" hidden="false" ht="45" outlineLevel="0" r="133" s="15">
      <c r="A133" s="105" t="str">
        <f aca="false">B133&amp;C133</f>
        <v>10.2615.015.0081-A</v>
      </c>
      <c r="B133" s="106" t="s">
        <v>197</v>
      </c>
      <c r="C133" s="116" t="s">
        <v>198</v>
      </c>
      <c r="D133" s="108" t="str">
        <f aca="false">VLOOKUP(C133,'EMOP 01-2019'!A:J,2,0)</f>
        <v>INSTALACAO DE UM CONJUNTO DE 5 PONTOS DE LUZ,APARENTE,EQUIVALENTE A 8 VARAS DE ELETRODUTO DE PVC RIGIDO DE 3/4",57,00M DE FIO 2,5MM2,CAIXAS,CONEXOES,LUVAS,CURVA E INTERRUPTOR DE SOBREPOR</v>
      </c>
      <c r="E133" s="109" t="str">
        <f aca="false">VLOOKUP(C133,'EMOP 01-2019'!A:J,9,0)</f>
        <v>UN</v>
      </c>
      <c r="F133" s="110" t="n">
        <f aca="false">'MEMÓRIA DE CÁLCULO'!K865</f>
        <v>3</v>
      </c>
      <c r="G133" s="111" t="n">
        <f aca="false">VLOOKUP(C133,'EMOP 01-2019'!A:J,10,0)</f>
        <v>494.86</v>
      </c>
      <c r="H133" s="112" t="n">
        <f aca="false">ROUND((G133*$K$12)+G133,2)</f>
        <v>637.48</v>
      </c>
      <c r="I133" s="113" t="n">
        <f aca="false">TRUNC(F133*H133,2)</f>
        <v>1912.44</v>
      </c>
      <c r="J133" s="142"/>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row>
    <row collapsed="false" customFormat="true" customHeight="true" hidden="false" ht="56.25" outlineLevel="0" r="134" s="15">
      <c r="A134" s="105" t="str">
        <f aca="false">B134&amp;C134</f>
        <v>10.2715.015.0106-A</v>
      </c>
      <c r="B134" s="106" t="s">
        <v>199</v>
      </c>
      <c r="C134" s="115" t="s">
        <v>200</v>
      </c>
      <c r="D134" s="108" t="str">
        <f aca="false">VLOOKUP(C134,'EMOP 01-2019'!A:J,2,0)</f>
        <v>INSTALACAO DE UM CONJUNTO DE 8 PONTOS DE LUZ,APARENTE COM CANALETA PERFURADA,SENDO ESTA LIGADA A ELETROCALHA PRINCIPAL(EXCLUSIVE ESTA),EQUIVALENTE A 6,75 VARAS DE CANALETA E 2 VARAS DE ELETRODUTO DE PVC RIGIDO DE 3/4",92,00M DE FIO 2,5MM2,CAIXAS,CONEXOES,LUVAS,CURVA E INTERRUPTOR DE SOBREPOR</v>
      </c>
      <c r="E134" s="109" t="str">
        <f aca="false">VLOOKUP(C134,'EMOP 01-2019'!A:J,9,0)</f>
        <v>UN</v>
      </c>
      <c r="F134" s="110" t="n">
        <f aca="false">'MEMÓRIA DE CÁLCULO'!K871</f>
        <v>8</v>
      </c>
      <c r="G134" s="111" t="n">
        <f aca="false">VLOOKUP(C134,'EMOP 01-2019'!A:J,10,0)</f>
        <v>1021.87</v>
      </c>
      <c r="H134" s="112" t="n">
        <f aca="false">ROUND((G134*$K$12)+G134,2)</f>
        <v>1316.37</v>
      </c>
      <c r="I134" s="113" t="n">
        <f aca="false">TRUNC(F134*H134,2)</f>
        <v>10530.96</v>
      </c>
      <c r="J134" s="142"/>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row>
    <row collapsed="false" customFormat="true" customHeight="true" hidden="false" ht="45" outlineLevel="0" r="135" s="15">
      <c r="A135" s="105" t="str">
        <f aca="false">B135&amp;C135</f>
        <v>10.2818.027.0305-A</v>
      </c>
      <c r="B135" s="106" t="s">
        <v>201</v>
      </c>
      <c r="C135" s="115" t="s">
        <v>202</v>
      </c>
      <c r="D135" s="108" t="str">
        <f aca="false">VLOOKUP(C135,'EMOP 01-2019'!A:J,2,0)</f>
        <v>LUMINARIA DE SOBREPOR,FIXADA EM LAJE OU FORRO,TIPO CALHA,CHANFRADA OU PRISMATICA,ESMALTADA,COMPLETA,EQUIPADA COM REATORELETRONICO DE ALTO FATOR DE POTENCIA(AFP&gt;=0,92)E LAMPADA FLUORESCENTE DE 1X40W.FORNECIMENTO E COLOCACAO</v>
      </c>
      <c r="E135" s="109" t="str">
        <f aca="false">VLOOKUP(C135,'EMOP 01-2019'!A:J,9,0)</f>
        <v>UN</v>
      </c>
      <c r="F135" s="110" t="n">
        <f aca="false">'MEMÓRIA DE CÁLCULO'!K877</f>
        <v>12</v>
      </c>
      <c r="G135" s="111" t="n">
        <f aca="false">VLOOKUP(C135,'EMOP 01-2019'!A:J,10,0)</f>
        <v>94.63</v>
      </c>
      <c r="H135" s="112" t="n">
        <f aca="false">ROUND((G135*$K$12)+G135,2)</f>
        <v>121.9</v>
      </c>
      <c r="I135" s="113" t="n">
        <f aca="false">TRUNC(F135*H135,2)</f>
        <v>1462.8</v>
      </c>
      <c r="J135" s="142"/>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row>
    <row collapsed="false" customFormat="true" customHeight="true" hidden="false" ht="45" outlineLevel="0" r="136" s="15">
      <c r="A136" s="105" t="str">
        <f aca="false">B136&amp;C136</f>
        <v>10.2918.027.0355-A</v>
      </c>
      <c r="B136" s="106" t="s">
        <v>203</v>
      </c>
      <c r="C136" s="115" t="s">
        <v>204</v>
      </c>
      <c r="D136" s="108" t="str">
        <f aca="false">VLOOKUP(C136,'EMOP 01-2019'!A:J,2,0)</f>
        <v>LUMINARIA DE EMBUTIR,FIXADA EM LAJE OU FORRO,TIPO CALHA,CHANFRADA OU PRISMATICA,ESMALTADA,COMPLETA,EQUIPADA COM REATOR ELETRONICO DE ALTO FATOR DE POTENCIA(AFP&gt;=0,92)E LAMPADA FLUORESCENTE DE 1X40W.FORNECIMENTO E COLOCACAO</v>
      </c>
      <c r="E136" s="109" t="str">
        <f aca="false">VLOOKUP(C136,'EMOP 01-2019'!A:J,9,0)</f>
        <v>UN</v>
      </c>
      <c r="F136" s="110" t="n">
        <f aca="false">'MEMÓRIA DE CÁLCULO'!K889</f>
        <v>17</v>
      </c>
      <c r="G136" s="111" t="n">
        <f aca="false">VLOOKUP(C136,'EMOP 01-2019'!A:J,10,0)</f>
        <v>92.43</v>
      </c>
      <c r="H136" s="112" t="n">
        <f aca="false">ROUND((G136*$K$12)+G136,2)</f>
        <v>119.07</v>
      </c>
      <c r="I136" s="113" t="n">
        <f aca="false">TRUNC(F136*H136,2)</f>
        <v>2024.19</v>
      </c>
      <c r="J136" s="142"/>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row>
    <row collapsed="false" customFormat="true" customHeight="true" hidden="false" ht="22.5" outlineLevel="0" r="137" s="15">
      <c r="A137" s="105" t="str">
        <f aca="false">B137&amp;C137</f>
        <v>10.3097593</v>
      </c>
      <c r="B137" s="106" t="s">
        <v>205</v>
      </c>
      <c r="C137" s="115" t="n">
        <v>97593</v>
      </c>
      <c r="D137" s="121" t="str">
        <f aca="false">VLOOKUP(C137,'SINAPI 01-2019'!A:E,2,0)</f>
        <v>LUMINÁRIA TIPO SPOT, DE SOBREPOR, COM 1 LÂMPADA DE 15 W - FORNECIMENTO E INSTALAÇÃO. AF_11/2017</v>
      </c>
      <c r="E137" s="122" t="str">
        <f aca="false">VLOOKUP(C137,'SINAPI 01-2019'!A:E,3,0)</f>
        <v>UN</v>
      </c>
      <c r="F137" s="123" t="n">
        <f aca="false">'MEMÓRIA DE CÁLCULO'!K908</f>
        <v>83</v>
      </c>
      <c r="G137" s="124" t="n">
        <f aca="false">VLOOKUP(C137,'SINAPI 01-2019'!A:E,4,0)</f>
        <v>78.96</v>
      </c>
      <c r="H137" s="112" t="n">
        <f aca="false">ROUND((G137*$K$12)+G137,2)</f>
        <v>101.72</v>
      </c>
      <c r="I137" s="113" t="n">
        <f aca="false">TRUNC(F137*H137,2)</f>
        <v>8442.76</v>
      </c>
      <c r="J137" s="142"/>
      <c r="K137" s="14"/>
      <c r="L137" s="14"/>
      <c r="M137" s="14"/>
      <c r="N137" s="14"/>
      <c r="O137" s="14"/>
      <c r="P137" s="14"/>
      <c r="Q137" s="14"/>
      <c r="R137" s="14"/>
      <c r="S137" s="14"/>
      <c r="T137" s="14"/>
      <c r="U137" s="14"/>
      <c r="V137" s="14"/>
      <c r="W137" s="14"/>
      <c r="X137" s="14"/>
      <c r="Y137" s="14"/>
      <c r="Z137" s="14"/>
      <c r="AA137" s="14"/>
      <c r="AB137" s="14"/>
      <c r="AC137" s="14"/>
      <c r="AD137" s="14"/>
      <c r="AE137" s="14"/>
      <c r="AF137" s="14"/>
      <c r="AG137" s="14"/>
      <c r="AH137" s="14"/>
      <c r="AI137" s="14"/>
      <c r="AJ137" s="14"/>
    </row>
    <row collapsed="false" customFormat="true" customHeight="true" hidden="false" ht="22.5" outlineLevel="0" r="138" s="15">
      <c r="A138" s="105" t="str">
        <f aca="false">B138&amp;C138</f>
        <v>10.3197605</v>
      </c>
      <c r="B138" s="106" t="s">
        <v>206</v>
      </c>
      <c r="C138" s="115" t="n">
        <v>97605</v>
      </c>
      <c r="D138" s="121" t="str">
        <f aca="false">VLOOKUP(C138,'SINAPI 01-2019'!A:E,2,0)</f>
        <v>LUMINÁRIA ARANDELA TIPO MEIA-LUA, PARA 1 LÂMPADA LED - FORNECIMENTO E INSTALAÇÃO. AF_11/2017</v>
      </c>
      <c r="E138" s="122" t="str">
        <f aca="false">VLOOKUP(C138,'SINAPI 01-2019'!A:E,3,0)</f>
        <v>UN</v>
      </c>
      <c r="F138" s="123" t="n">
        <f aca="false">'MEMÓRIA DE CÁLCULO'!K918</f>
        <v>3</v>
      </c>
      <c r="G138" s="124" t="n">
        <f aca="false">VLOOKUP(C138,'SINAPI 01-2019'!A:E,4,0)</f>
        <v>78.16</v>
      </c>
      <c r="H138" s="112" t="n">
        <f aca="false">ROUND((G138*$K$12)+G138,2)</f>
        <v>100.69</v>
      </c>
      <c r="I138" s="113" t="n">
        <f aca="false">TRUNC(F138*H138,2)</f>
        <v>302.07</v>
      </c>
      <c r="J138" s="142"/>
      <c r="K138" s="14"/>
      <c r="L138" s="14"/>
      <c r="M138" s="14"/>
      <c r="N138" s="14"/>
      <c r="O138" s="14"/>
      <c r="P138" s="14"/>
      <c r="Q138" s="14"/>
      <c r="R138" s="14"/>
      <c r="S138" s="14"/>
      <c r="T138" s="14"/>
      <c r="U138" s="14"/>
      <c r="V138" s="14"/>
      <c r="W138" s="14"/>
      <c r="X138" s="14"/>
      <c r="Y138" s="14"/>
      <c r="Z138" s="14"/>
      <c r="AA138" s="14"/>
      <c r="AB138" s="14"/>
      <c r="AC138" s="14"/>
      <c r="AD138" s="14"/>
      <c r="AE138" s="14"/>
      <c r="AF138" s="14"/>
      <c r="AG138" s="14"/>
      <c r="AH138" s="14"/>
      <c r="AI138" s="14"/>
      <c r="AJ138" s="14"/>
    </row>
    <row collapsed="false" customFormat="true" customHeight="true" hidden="false" ht="25.5" outlineLevel="0" r="139" s="15">
      <c r="A139" s="105" t="str">
        <f aca="false">B139&amp;C139</f>
        <v>10.32COTAÇÃO 01</v>
      </c>
      <c r="B139" s="106" t="s">
        <v>207</v>
      </c>
      <c r="C139" s="115" t="s">
        <v>208</v>
      </c>
      <c r="D139" s="121" t="s">
        <v>209</v>
      </c>
      <c r="E139" s="122" t="s">
        <v>30</v>
      </c>
      <c r="F139" s="123" t="n">
        <f aca="false">'MEMÓRIA DE CÁLCULO'!K926</f>
        <v>24</v>
      </c>
      <c r="G139" s="124" t="n">
        <f aca="false">COTAÇÕES!C16</f>
        <v>22.35</v>
      </c>
      <c r="H139" s="156" t="n">
        <f aca="false">ROUND((G139*$L$12)+G139,2)</f>
        <v>27.49</v>
      </c>
      <c r="I139" s="113" t="n">
        <f aca="false">TRUNC(F139*H139,2)</f>
        <v>659.76</v>
      </c>
      <c r="J139" s="142"/>
      <c r="K139" s="14"/>
      <c r="L139" s="14"/>
      <c r="M139" s="14"/>
      <c r="N139" s="14"/>
      <c r="O139" s="14"/>
      <c r="P139" s="14"/>
      <c r="Q139" s="14"/>
      <c r="R139" s="14"/>
      <c r="S139" s="14"/>
      <c r="T139" s="14"/>
      <c r="U139" s="14"/>
      <c r="V139" s="14"/>
      <c r="W139" s="14"/>
      <c r="X139" s="14"/>
      <c r="Y139" s="14"/>
      <c r="Z139" s="14"/>
      <c r="AA139" s="14"/>
      <c r="AB139" s="14"/>
      <c r="AC139" s="14"/>
      <c r="AD139" s="14"/>
      <c r="AE139" s="14"/>
      <c r="AF139" s="14"/>
      <c r="AG139" s="14"/>
      <c r="AH139" s="14"/>
      <c r="AI139" s="14"/>
      <c r="AJ139" s="14"/>
    </row>
    <row collapsed="false" customFormat="true" customHeight="true" hidden="false" ht="25.5" outlineLevel="0" r="140" s="15">
      <c r="A140" s="105" t="str">
        <f aca="false">B140&amp;C140</f>
        <v>10.33COTAÇÃO 02</v>
      </c>
      <c r="B140" s="106" t="s">
        <v>210</v>
      </c>
      <c r="C140" s="115" t="s">
        <v>211</v>
      </c>
      <c r="D140" s="121" t="s">
        <v>212</v>
      </c>
      <c r="E140" s="122" t="s">
        <v>30</v>
      </c>
      <c r="F140" s="123" t="n">
        <f aca="false">'MEMÓRIA DE CÁLCULO'!K933</f>
        <v>1</v>
      </c>
      <c r="G140" s="124" t="n">
        <f aca="false">COTAÇÕES!C21</f>
        <v>4758.9</v>
      </c>
      <c r="H140" s="156" t="n">
        <f aca="false">ROUND((G140*$L$12)+G140,2)</f>
        <v>5854.4</v>
      </c>
      <c r="I140" s="113" t="n">
        <f aca="false">TRUNC(F140*H140,2)</f>
        <v>5854.4</v>
      </c>
      <c r="J140" s="142"/>
      <c r="K140" s="14"/>
      <c r="L140" s="14"/>
      <c r="M140" s="14"/>
      <c r="N140" s="14"/>
      <c r="O140" s="14"/>
      <c r="P140" s="14"/>
      <c r="Q140" s="14"/>
      <c r="R140" s="14"/>
      <c r="S140" s="14"/>
      <c r="T140" s="14"/>
      <c r="U140" s="14"/>
      <c r="V140" s="14"/>
      <c r="W140" s="14"/>
      <c r="X140" s="14"/>
      <c r="Y140" s="14"/>
      <c r="Z140" s="14"/>
      <c r="AA140" s="14"/>
      <c r="AB140" s="14"/>
      <c r="AC140" s="14"/>
      <c r="AD140" s="14"/>
      <c r="AE140" s="14"/>
      <c r="AF140" s="14"/>
      <c r="AG140" s="14"/>
      <c r="AH140" s="14"/>
      <c r="AI140" s="14"/>
      <c r="AJ140" s="14"/>
    </row>
    <row collapsed="false" customFormat="true" customHeight="true" hidden="false" ht="56.25" outlineLevel="0" r="141" s="15">
      <c r="A141" s="105" t="str">
        <f aca="false">B141&amp;C141</f>
        <v>10.3415.015.0250-A</v>
      </c>
      <c r="B141" s="106" t="s">
        <v>213</v>
      </c>
      <c r="C141" s="116" t="s">
        <v>214</v>
      </c>
      <c r="D141" s="108" t="str">
        <f aca="false">VLOOKUP(C141,'EMOP 01-2019'!A:J,2,0)</f>
        <v>INSTALACAO DE PONTO DE TOMADA,EMBUTIDO NA ALVENARIA,EQUIVALENTE A 2 VARAS DE ELETRODUTO DE PVC RIGIDO DE 3/4",18,00M DEFIO 2,5MM2,CAIXAS,CONEXOES E TOMADA DE EMBUTIR,2P+T,10A,PADRAO BRASILEIRO,COM PLACA FOSFORESCENTE,INCLUSIVE ABERTURA E FECHAMENTO DE RASGO EM ALVENARIA</v>
      </c>
      <c r="E141" s="109" t="str">
        <f aca="false">VLOOKUP(C141,'EMOP 01-2019'!A:J,9,0)</f>
        <v>UN</v>
      </c>
      <c r="F141" s="110" t="n">
        <f aca="false">'MEMÓRIA DE CÁLCULO'!K937</f>
        <v>48</v>
      </c>
      <c r="G141" s="111" t="n">
        <f aca="false">VLOOKUP(C141,'EMOP 01-2019'!A:J,10,0)</f>
        <v>228</v>
      </c>
      <c r="H141" s="112" t="n">
        <f aca="false">ROUND((G141*$K$12)+G141,2)</f>
        <v>293.71</v>
      </c>
      <c r="I141" s="113" t="n">
        <f aca="false">TRUNC(F141*H141,2)</f>
        <v>14098.08</v>
      </c>
      <c r="J141" s="142"/>
      <c r="K141" s="14"/>
      <c r="L141" s="14"/>
      <c r="M141" s="14"/>
      <c r="N141" s="14"/>
      <c r="O141" s="14"/>
      <c r="P141" s="14"/>
      <c r="Q141" s="14"/>
      <c r="R141" s="14"/>
      <c r="S141" s="14"/>
      <c r="T141" s="14"/>
      <c r="U141" s="14"/>
      <c r="V141" s="14"/>
      <c r="W141" s="14"/>
      <c r="X141" s="14"/>
      <c r="Y141" s="14"/>
      <c r="Z141" s="14"/>
      <c r="AA141" s="14"/>
      <c r="AB141" s="14"/>
      <c r="AC141" s="14"/>
      <c r="AD141" s="14"/>
      <c r="AE141" s="14"/>
      <c r="AF141" s="14"/>
      <c r="AG141" s="14"/>
      <c r="AH141" s="14"/>
      <c r="AI141" s="14"/>
      <c r="AJ141" s="14"/>
    </row>
    <row collapsed="false" customFormat="true" customHeight="true" hidden="false" ht="33.75" outlineLevel="0" r="142" s="15">
      <c r="A142" s="105" t="str">
        <f aca="false">B142&amp;C142</f>
        <v>10.3515.015.0173-A</v>
      </c>
      <c r="B142" s="106" t="s">
        <v>215</v>
      </c>
      <c r="C142" s="115" t="s">
        <v>216</v>
      </c>
      <c r="D142" s="108" t="str">
        <f aca="false">VLOOKUP(C142,'EMOP 01-2019'!A:J,2,0)</f>
        <v>INSTALACAO DE PONTO DE FORCA ATE 4CV,EQUIVALENTE A 2 VARAS DE ELETRODUTO DE PVC RIGIDO DE 3/4",20,00M DE FIO 4MM2,CAIXAS E CONEXOES</v>
      </c>
      <c r="E142" s="109" t="str">
        <f aca="false">VLOOKUP(C142,'EMOP 01-2019'!A:J,9,0)</f>
        <v>UN</v>
      </c>
      <c r="F142" s="110" t="n">
        <f aca="false">'MEMÓRIA DE CÁLCULO'!K958</f>
        <v>18</v>
      </c>
      <c r="G142" s="111" t="n">
        <f aca="false">VLOOKUP(C142,'EMOP 01-2019'!A:J,10,0)</f>
        <v>348.9</v>
      </c>
      <c r="H142" s="112" t="n">
        <f aca="false">ROUND((G142*$K$12)+G142,2)</f>
        <v>449.45</v>
      </c>
      <c r="I142" s="113" t="n">
        <f aca="false">TRUNC(F142*H142,2)</f>
        <v>8090.1</v>
      </c>
      <c r="J142" s="142"/>
      <c r="K142" s="14"/>
      <c r="L142" s="14"/>
      <c r="M142" s="14"/>
      <c r="N142" s="14"/>
      <c r="O142" s="14"/>
      <c r="P142" s="14"/>
      <c r="Q142" s="14"/>
      <c r="R142" s="14"/>
      <c r="S142" s="14"/>
      <c r="T142" s="14"/>
      <c r="U142" s="14"/>
      <c r="V142" s="14"/>
      <c r="W142" s="14"/>
      <c r="X142" s="14"/>
      <c r="Y142" s="14"/>
      <c r="Z142" s="14"/>
      <c r="AA142" s="14"/>
      <c r="AB142" s="14"/>
      <c r="AC142" s="14"/>
      <c r="AD142" s="14"/>
      <c r="AE142" s="14"/>
      <c r="AF142" s="14"/>
      <c r="AG142" s="14"/>
      <c r="AH142" s="14"/>
      <c r="AI142" s="14"/>
      <c r="AJ142" s="14"/>
    </row>
    <row collapsed="false" customFormat="true" customHeight="true" hidden="false" ht="33.75" outlineLevel="0" r="143" s="15">
      <c r="A143" s="105" t="str">
        <f aca="false">B143&amp;C143</f>
        <v>10.3674131/4</v>
      </c>
      <c r="B143" s="106" t="s">
        <v>217</v>
      </c>
      <c r="C143" s="115" t="s">
        <v>218</v>
      </c>
      <c r="D143" s="121" t="str">
        <f aca="false">VLOOKUP(C143,'SINAPI 01-2019'!A:E,2,0)</f>
        <v>QUADRO DE DISTRIBUICAO DE ENERGIA DE EMBUTIR, EM CHAPA METALICA, PARA 18 DISJUNTORES TERMOMAGNETICOS MONOPOLARES, COM BARRAMENTO TRIFASICO E NEUTRO, FORNECIMENTO E INSTALACAO</v>
      </c>
      <c r="E143" s="122" t="str">
        <f aca="false">VLOOKUP(C143,'SINAPI 01-2019'!A:E,3,0)</f>
        <v>UN</v>
      </c>
      <c r="F143" s="123" t="n">
        <f aca="false">'MEMÓRIA DE CÁLCULO'!K978</f>
        <v>2</v>
      </c>
      <c r="G143" s="124" t="n">
        <f aca="false">VLOOKUP(C143,'SINAPI 01-2019'!A:E,4,0)</f>
        <v>299.54</v>
      </c>
      <c r="H143" s="112" t="n">
        <f aca="false">ROUND((G143*$K$12)+G143,2)</f>
        <v>385.87</v>
      </c>
      <c r="I143" s="113" t="n">
        <f aca="false">TRUNC(F143*H143,2)</f>
        <v>771.74</v>
      </c>
      <c r="J143" s="142"/>
      <c r="K143" s="14"/>
      <c r="L143" s="14"/>
      <c r="M143" s="14"/>
      <c r="N143" s="14"/>
      <c r="O143" s="14"/>
      <c r="P143" s="14"/>
      <c r="Q143" s="14"/>
      <c r="R143" s="14"/>
      <c r="S143" s="14"/>
      <c r="T143" s="14"/>
      <c r="U143" s="14"/>
      <c r="V143" s="14"/>
      <c r="W143" s="14"/>
      <c r="X143" s="14"/>
      <c r="Y143" s="14"/>
      <c r="Z143" s="14"/>
      <c r="AA143" s="14"/>
      <c r="AB143" s="14"/>
      <c r="AC143" s="14"/>
      <c r="AD143" s="14"/>
      <c r="AE143" s="14"/>
      <c r="AF143" s="14"/>
      <c r="AG143" s="14"/>
      <c r="AH143" s="14"/>
      <c r="AI143" s="14"/>
      <c r="AJ143" s="14"/>
    </row>
    <row collapsed="false" customFormat="true" customHeight="true" hidden="false" ht="33.75" outlineLevel="0" r="144" s="15">
      <c r="A144" s="105" t="str">
        <f aca="false">B144&amp;C144</f>
        <v>10.3774131/7</v>
      </c>
      <c r="B144" s="106" t="s">
        <v>219</v>
      </c>
      <c r="C144" s="115" t="s">
        <v>220</v>
      </c>
      <c r="D144" s="121" t="str">
        <f aca="false">VLOOKUP(C144,'SINAPI 01-2019'!A:E,2,0)</f>
        <v>QUADRO DE DISTRIBUICAO DE ENERGIA DE EMBUTIR, EM CHAPA METALICA, PARA 40 DISJUNTORES TERMOMAGNETICOS MONOPOLARES, COM BARRAMENTO TRIFASICO E NEUTRO, FORNECIMENTO E INSTALACAO</v>
      </c>
      <c r="E144" s="122" t="str">
        <f aca="false">VLOOKUP(C144,'SINAPI 01-2019'!A:E,3,0)</f>
        <v>UN</v>
      </c>
      <c r="F144" s="123" t="n">
        <f aca="false">'MEMÓRIA DE CÁLCULO'!K986</f>
        <v>1</v>
      </c>
      <c r="G144" s="124" t="n">
        <f aca="false">VLOOKUP(C144,'SINAPI 01-2019'!A:E,4,0)</f>
        <v>547.8</v>
      </c>
      <c r="H144" s="112" t="n">
        <f aca="false">ROUND((G144*$K$12)+G144,2)</f>
        <v>705.68</v>
      </c>
      <c r="I144" s="113" t="n">
        <f aca="false">TRUNC(F144*H144,2)</f>
        <v>705.68</v>
      </c>
      <c r="J144" s="142"/>
      <c r="K144" s="14"/>
      <c r="L144" s="14"/>
      <c r="M144" s="14"/>
      <c r="N144" s="14"/>
      <c r="O144" s="14"/>
      <c r="P144" s="14"/>
      <c r="Q144" s="14"/>
      <c r="R144" s="14"/>
      <c r="S144" s="14"/>
      <c r="T144" s="14"/>
      <c r="U144" s="14"/>
      <c r="V144" s="14"/>
      <c r="W144" s="14"/>
      <c r="X144" s="14"/>
      <c r="Y144" s="14"/>
      <c r="Z144" s="14"/>
      <c r="AA144" s="14"/>
      <c r="AB144" s="14"/>
      <c r="AC144" s="14"/>
      <c r="AD144" s="14"/>
      <c r="AE144" s="14"/>
      <c r="AF144" s="14"/>
      <c r="AG144" s="14"/>
      <c r="AH144" s="14"/>
      <c r="AI144" s="14"/>
      <c r="AJ144" s="14"/>
    </row>
    <row collapsed="false" customFormat="true" customHeight="true" hidden="false" ht="22.5" outlineLevel="0" r="145" s="15">
      <c r="A145" s="105" t="str">
        <f aca="false">B145&amp;C145</f>
        <v>10.3874130/4</v>
      </c>
      <c r="B145" s="106" t="s">
        <v>221</v>
      </c>
      <c r="C145" s="115" t="s">
        <v>222</v>
      </c>
      <c r="D145" s="121" t="str">
        <f aca="false">VLOOKUP(C145,'SINAPI 01-2019'!A:E,2,0)</f>
        <v>DISJUNTOR TERMOMAGNETICO TRIPOLAR PADRAO NEMA (AMERICANO) 10 A 50A 240V, FORNECIMENTO E INSTALACAO</v>
      </c>
      <c r="E145" s="122" t="str">
        <f aca="false">VLOOKUP(C145,'SINAPI 01-2019'!A:E,3,0)</f>
        <v>UN</v>
      </c>
      <c r="F145" s="123" t="n">
        <f aca="false">'MEMÓRIA DE CÁLCULO'!K991</f>
        <v>3</v>
      </c>
      <c r="G145" s="124" t="n">
        <f aca="false">VLOOKUP(C145,'SINAPI 01-2019'!A:E,4,0)</f>
        <v>90.8</v>
      </c>
      <c r="H145" s="112" t="n">
        <f aca="false">ROUND((G145*$K$12)+G145,2)</f>
        <v>116.97</v>
      </c>
      <c r="I145" s="113" t="n">
        <f aca="false">TRUNC(F145*H145,2)</f>
        <v>350.91</v>
      </c>
      <c r="J145" s="142"/>
      <c r="K145" s="14"/>
      <c r="L145" s="14"/>
      <c r="M145" s="14"/>
      <c r="N145" s="14"/>
      <c r="O145" s="14"/>
      <c r="P145" s="14"/>
      <c r="Q145" s="14"/>
      <c r="R145" s="14"/>
      <c r="S145" s="14"/>
      <c r="T145" s="14"/>
      <c r="U145" s="14"/>
      <c r="V145" s="14"/>
      <c r="W145" s="14"/>
      <c r="X145" s="14"/>
      <c r="Y145" s="14"/>
      <c r="Z145" s="14"/>
      <c r="AA145" s="14"/>
      <c r="AB145" s="14"/>
      <c r="AC145" s="14"/>
      <c r="AD145" s="14"/>
      <c r="AE145" s="14"/>
      <c r="AF145" s="14"/>
      <c r="AG145" s="14"/>
      <c r="AH145" s="14"/>
      <c r="AI145" s="14"/>
      <c r="AJ145" s="14"/>
    </row>
    <row collapsed="false" customFormat="true" customHeight="true" hidden="false" ht="22.5" outlineLevel="0" r="146" s="15">
      <c r="A146" s="105" t="str">
        <f aca="false">B146&amp;C146</f>
        <v>10.3993661</v>
      </c>
      <c r="B146" s="106" t="s">
        <v>223</v>
      </c>
      <c r="C146" s="115" t="n">
        <v>93661</v>
      </c>
      <c r="D146" s="121" t="str">
        <f aca="false">VLOOKUP(C146,'SINAPI 01-2019'!A:E,2,0)</f>
        <v>DISJUNTOR BIPOLAR TIPO DIN, CORRENTE NOMINAL DE 16A - FORNECIMENTO E INSTALAÇÃO. AF_04/2016</v>
      </c>
      <c r="E146" s="122" t="str">
        <f aca="false">VLOOKUP(C146,'SINAPI 01-2019'!A:E,3,0)</f>
        <v>UN</v>
      </c>
      <c r="F146" s="123" t="n">
        <f aca="false">'MEMÓRIA DE CÁLCULO'!K993</f>
        <v>8</v>
      </c>
      <c r="G146" s="124" t="n">
        <f aca="false">VLOOKUP(C146,'SINAPI 01-2019'!A:E,4,0)</f>
        <v>53.78</v>
      </c>
      <c r="H146" s="112" t="n">
        <f aca="false">ROUND((G146*$K$12)+G146,2)</f>
        <v>69.28</v>
      </c>
      <c r="I146" s="113" t="n">
        <f aca="false">TRUNC(F146*H146,2)</f>
        <v>554.24</v>
      </c>
      <c r="J146" s="142"/>
      <c r="K146" s="14"/>
      <c r="L146" s="14"/>
      <c r="M146" s="14"/>
      <c r="N146" s="14"/>
      <c r="O146" s="14"/>
      <c r="P146" s="14"/>
      <c r="Q146" s="14"/>
      <c r="R146" s="14"/>
      <c r="S146" s="14"/>
      <c r="T146" s="14"/>
      <c r="U146" s="14"/>
      <c r="V146" s="14"/>
      <c r="W146" s="14"/>
      <c r="X146" s="14"/>
      <c r="Y146" s="14"/>
      <c r="Z146" s="14"/>
      <c r="AA146" s="14"/>
      <c r="AB146" s="14"/>
      <c r="AC146" s="14"/>
      <c r="AD146" s="14"/>
      <c r="AE146" s="14"/>
      <c r="AF146" s="14"/>
      <c r="AG146" s="14"/>
      <c r="AH146" s="14"/>
      <c r="AI146" s="14"/>
      <c r="AJ146" s="14"/>
    </row>
    <row collapsed="false" customFormat="true" customHeight="true" hidden="false" ht="22.5" outlineLevel="0" r="147" s="15">
      <c r="A147" s="105" t="str">
        <f aca="false">B147&amp;C147</f>
        <v>10.4093663</v>
      </c>
      <c r="B147" s="106" t="s">
        <v>224</v>
      </c>
      <c r="C147" s="115" t="n">
        <v>93663</v>
      </c>
      <c r="D147" s="121" t="str">
        <f aca="false">VLOOKUP(C147,'SINAPI 01-2019'!A:E,2,0)</f>
        <v>DISJUNTOR BIPOLAR TIPO DIN, CORRENTE NOMINAL DE 25A - FORNECIMENTO E INSTALAÇÃO. AF_04/2016</v>
      </c>
      <c r="E147" s="122" t="str">
        <f aca="false">VLOOKUP(C147,'SINAPI 01-2019'!A:E,3,0)</f>
        <v>UN</v>
      </c>
      <c r="F147" s="123" t="n">
        <f aca="false">'MEMÓRIA DE CÁLCULO'!K995</f>
        <v>2</v>
      </c>
      <c r="G147" s="124" t="n">
        <f aca="false">VLOOKUP(C147,'SINAPI 01-2019'!A:E,4,0)</f>
        <v>55.79</v>
      </c>
      <c r="H147" s="112" t="n">
        <f aca="false">ROUND((G147*$K$12)+G147,2)</f>
        <v>71.87</v>
      </c>
      <c r="I147" s="113" t="n">
        <f aca="false">TRUNC(F147*H147,2)</f>
        <v>143.74</v>
      </c>
      <c r="J147" s="142"/>
      <c r="K147" s="14"/>
      <c r="L147" s="14"/>
      <c r="M147" s="14"/>
      <c r="N147" s="14"/>
      <c r="O147" s="14"/>
      <c r="P147" s="14"/>
      <c r="Q147" s="14"/>
      <c r="R147" s="14"/>
      <c r="S147" s="14"/>
      <c r="T147" s="14"/>
      <c r="U147" s="14"/>
      <c r="V147" s="14"/>
      <c r="W147" s="14"/>
      <c r="X147" s="14"/>
      <c r="Y147" s="14"/>
      <c r="Z147" s="14"/>
      <c r="AA147" s="14"/>
      <c r="AB147" s="14"/>
      <c r="AC147" s="14"/>
      <c r="AD147" s="14"/>
      <c r="AE147" s="14"/>
      <c r="AF147" s="14"/>
      <c r="AG147" s="14"/>
      <c r="AH147" s="14"/>
      <c r="AI147" s="14"/>
      <c r="AJ147" s="14"/>
    </row>
    <row collapsed="false" customFormat="true" customHeight="true" hidden="false" ht="22.5" outlineLevel="0" r="148" s="15">
      <c r="A148" s="105" t="str">
        <f aca="false">B148&amp;C148</f>
        <v>10.4193664</v>
      </c>
      <c r="B148" s="106" t="s">
        <v>225</v>
      </c>
      <c r="C148" s="115" t="n">
        <v>93664</v>
      </c>
      <c r="D148" s="121" t="str">
        <f aca="false">VLOOKUP(C148,'SINAPI 01-2019'!A:E,2,0)</f>
        <v>DISJUNTOR BIPOLAR TIPO DIN, CORRENTE NOMINAL DE 32A - FORNECIMENTO E INSTALAÇÃO. AF_04/2016</v>
      </c>
      <c r="E148" s="122" t="str">
        <f aca="false">VLOOKUP(C148,'SINAPI 01-2019'!A:E,3,0)</f>
        <v>UN</v>
      </c>
      <c r="F148" s="123" t="n">
        <f aca="false">'MEMÓRIA DE CÁLCULO'!K997</f>
        <v>1</v>
      </c>
      <c r="G148" s="124" t="n">
        <f aca="false">VLOOKUP(C148,'SINAPI 01-2019'!A:E,4,0)</f>
        <v>58.2</v>
      </c>
      <c r="H148" s="112" t="n">
        <f aca="false">ROUND((G148*$K$12)+G148,2)</f>
        <v>74.97</v>
      </c>
      <c r="I148" s="113" t="n">
        <f aca="false">TRUNC(F148*H148,2)</f>
        <v>74.97</v>
      </c>
      <c r="J148" s="142"/>
      <c r="K148" s="14"/>
      <c r="L148" s="14"/>
      <c r="M148" s="14"/>
      <c r="N148" s="14"/>
      <c r="O148" s="14"/>
      <c r="P148" s="14"/>
      <c r="Q148" s="14"/>
      <c r="R148" s="14"/>
      <c r="S148" s="14"/>
      <c r="T148" s="14"/>
      <c r="U148" s="14"/>
      <c r="V148" s="14"/>
      <c r="W148" s="14"/>
      <c r="X148" s="14"/>
      <c r="Y148" s="14"/>
      <c r="Z148" s="14"/>
      <c r="AA148" s="14"/>
      <c r="AB148" s="14"/>
      <c r="AC148" s="14"/>
      <c r="AD148" s="14"/>
      <c r="AE148" s="14"/>
      <c r="AF148" s="14"/>
      <c r="AG148" s="14"/>
      <c r="AH148" s="14"/>
      <c r="AI148" s="14"/>
      <c r="AJ148" s="14"/>
    </row>
    <row collapsed="false" customFormat="true" customHeight="true" hidden="false" ht="22.5" outlineLevel="0" r="149" s="15">
      <c r="A149" s="105" t="str">
        <f aca="false">B149&amp;C149</f>
        <v>10.4274130/1</v>
      </c>
      <c r="B149" s="106" t="s">
        <v>226</v>
      </c>
      <c r="C149" s="115" t="s">
        <v>227</v>
      </c>
      <c r="D149" s="121" t="str">
        <f aca="false">VLOOKUP(C149,'SINAPI 01-2019'!A:E,2,0)</f>
        <v>DISJUNTOR TERMOMAGNETICO MONOPOLAR PADRAO NEMA (AMERICANO) 10 A 30A 240V, FORNECIMENTO E INSTALACAO</v>
      </c>
      <c r="E149" s="122" t="str">
        <f aca="false">VLOOKUP(C149,'SINAPI 01-2019'!A:E,3,0)</f>
        <v>UN</v>
      </c>
      <c r="F149" s="123" t="n">
        <f aca="false">'MEMÓRIA DE CÁLCULO'!K999</f>
        <v>13</v>
      </c>
      <c r="G149" s="124" t="n">
        <f aca="false">VLOOKUP(C149,'SINAPI 01-2019'!A:E,4,0)</f>
        <v>13.97</v>
      </c>
      <c r="H149" s="112" t="n">
        <f aca="false">ROUND((G149*$K$12)+G149,2)</f>
        <v>18</v>
      </c>
      <c r="I149" s="113" t="n">
        <f aca="false">TRUNC(F149*H149,2)</f>
        <v>234</v>
      </c>
      <c r="J149" s="142"/>
      <c r="K149" s="14"/>
      <c r="L149" s="14"/>
      <c r="M149" s="14"/>
      <c r="N149" s="14"/>
      <c r="O149" s="14"/>
      <c r="P149" s="14"/>
      <c r="Q149" s="14"/>
      <c r="R149" s="14"/>
      <c r="S149" s="14"/>
      <c r="T149" s="14"/>
      <c r="U149" s="14"/>
      <c r="V149" s="14"/>
      <c r="W149" s="14"/>
      <c r="X149" s="14"/>
      <c r="Y149" s="14"/>
      <c r="Z149" s="14"/>
      <c r="AA149" s="14"/>
      <c r="AB149" s="14"/>
      <c r="AC149" s="14"/>
      <c r="AD149" s="14"/>
      <c r="AE149" s="14"/>
      <c r="AF149" s="14"/>
      <c r="AG149" s="14"/>
      <c r="AH149" s="14"/>
      <c r="AI149" s="14"/>
      <c r="AJ149" s="14"/>
    </row>
    <row collapsed="false" customFormat="true" customHeight="true" hidden="false" ht="22.5" outlineLevel="0" r="150" s="15">
      <c r="A150" s="105" t="str">
        <f aca="false">B150&amp;C150</f>
        <v>10.4374130/2</v>
      </c>
      <c r="B150" s="106" t="s">
        <v>228</v>
      </c>
      <c r="C150" s="115" t="s">
        <v>229</v>
      </c>
      <c r="D150" s="121" t="str">
        <f aca="false">VLOOKUP(C150,'SINAPI 01-2019'!A:E,2,0)</f>
        <v>DISJUNTOR TERMOMAGNETICO MONOPOLAR PADRAO NEMA (AMERICANO) 35 A 50A 240V, FORNECIMENTO E INSTALACAO</v>
      </c>
      <c r="E150" s="122" t="str">
        <f aca="false">VLOOKUP(C150,'SINAPI 01-2019'!A:E,3,0)</f>
        <v>UN</v>
      </c>
      <c r="F150" s="123" t="n">
        <f aca="false">'MEMÓRIA DE CÁLCULO'!K1001</f>
        <v>2</v>
      </c>
      <c r="G150" s="124" t="n">
        <f aca="false">VLOOKUP(C150,'SINAPI 01-2019'!A:E,4,0)</f>
        <v>21.39</v>
      </c>
      <c r="H150" s="112" t="n">
        <f aca="false">ROUND((G150*$K$12)+G150,2)</f>
        <v>27.55</v>
      </c>
      <c r="I150" s="113" t="n">
        <f aca="false">TRUNC(F150*H150,2)</f>
        <v>55.1</v>
      </c>
      <c r="J150" s="142"/>
      <c r="K150" s="14"/>
      <c r="L150" s="14"/>
      <c r="M150" s="14"/>
      <c r="N150" s="14"/>
      <c r="O150" s="14"/>
      <c r="P150" s="14"/>
      <c r="Q150" s="14"/>
      <c r="R150" s="14"/>
      <c r="S150" s="14"/>
      <c r="T150" s="14"/>
      <c r="U150" s="14"/>
      <c r="V150" s="14"/>
      <c r="W150" s="14"/>
      <c r="X150" s="14"/>
      <c r="Y150" s="14"/>
      <c r="Z150" s="14"/>
      <c r="AA150" s="14"/>
      <c r="AB150" s="14"/>
      <c r="AC150" s="14"/>
      <c r="AD150" s="14"/>
      <c r="AE150" s="14"/>
      <c r="AF150" s="14"/>
      <c r="AG150" s="14"/>
      <c r="AH150" s="14"/>
      <c r="AI150" s="14"/>
      <c r="AJ150" s="14"/>
    </row>
    <row collapsed="false" customFormat="true" customHeight="true" hidden="false" ht="22.5" outlineLevel="0" r="151" s="15">
      <c r="A151" s="105" t="str">
        <f aca="false">B151&amp;C151</f>
        <v>10.4473857/5</v>
      </c>
      <c r="B151" s="106" t="s">
        <v>230</v>
      </c>
      <c r="C151" s="115" t="s">
        <v>231</v>
      </c>
      <c r="D151" s="121" t="str">
        <f aca="false">VLOOKUP(C151,'SINAPI 01-2019'!A:E,2,0)</f>
        <v>TRANSFORMADOR DISTRIBUICAO  300KVA TRIFASICO 60HZ CLASSE 15KV IMERSO EM ÓLEO MINERAL FORNECIMENTO E INSTALACAO</v>
      </c>
      <c r="E151" s="122" t="str">
        <f aca="false">VLOOKUP(C151,'SINAPI 01-2019'!A:E,3,0)</f>
        <v>UN</v>
      </c>
      <c r="F151" s="123" t="n">
        <f aca="false">'MEMÓRIA DE CÁLCULO'!K1003</f>
        <v>1</v>
      </c>
      <c r="G151" s="124" t="n">
        <f aca="false">VLOOKUP(C151,'SINAPI 01-2019'!A:E,4,0)</f>
        <v>17436.5</v>
      </c>
      <c r="H151" s="112" t="n">
        <f aca="false">ROUND((G151*$K$12)+G151,2)</f>
        <v>22461.7</v>
      </c>
      <c r="I151" s="113" t="n">
        <f aca="false">TRUNC(F151*H151,2)</f>
        <v>22461.7</v>
      </c>
      <c r="J151" s="157"/>
      <c r="K151" s="14"/>
      <c r="L151" s="14"/>
      <c r="M151" s="14"/>
      <c r="N151" s="14"/>
      <c r="O151" s="14"/>
      <c r="P151" s="14"/>
      <c r="Q151" s="14"/>
      <c r="R151" s="14"/>
      <c r="S151" s="14"/>
      <c r="T151" s="14"/>
      <c r="U151" s="14"/>
      <c r="V151" s="14"/>
      <c r="W151" s="14"/>
      <c r="X151" s="14"/>
      <c r="Y151" s="14"/>
      <c r="Z151" s="14"/>
      <c r="AA151" s="14"/>
      <c r="AB151" s="14"/>
      <c r="AC151" s="14"/>
      <c r="AD151" s="14"/>
      <c r="AE151" s="14"/>
      <c r="AF151" s="14"/>
      <c r="AG151" s="14"/>
      <c r="AH151" s="14"/>
      <c r="AI151" s="14"/>
      <c r="AJ151" s="14"/>
    </row>
    <row collapsed="false" customFormat="true" customHeight="true" hidden="false" ht="22.5" outlineLevel="0" r="152" s="15">
      <c r="A152" s="105" t="str">
        <f aca="false">B152&amp;C152</f>
        <v>10.4592998</v>
      </c>
      <c r="B152" s="106" t="s">
        <v>232</v>
      </c>
      <c r="C152" s="115" t="n">
        <v>92998</v>
      </c>
      <c r="D152" s="121" t="str">
        <f aca="false">VLOOKUP(C152,'SINAPI 01-2019'!A:E,2,0)</f>
        <v>CABO DE COBRE FLEXÍVEL ISOLADO, 185 MM², ANTI-CHAMA 0,6/1,0 KV, PARA DISTRIBUIÇÃO - FORNECIMENTO E INSTALAÇÃO. AF_12/2015</v>
      </c>
      <c r="E152" s="122" t="str">
        <f aca="false">VLOOKUP(C152,'SINAPI 01-2019'!A:E,3,0)</f>
        <v>M</v>
      </c>
      <c r="F152" s="123" t="n">
        <f aca="false">'MEMÓRIA DE CÁLCULO'!K1005</f>
        <v>151.48</v>
      </c>
      <c r="G152" s="124" t="n">
        <f aca="false">VLOOKUP(C152,'SINAPI 01-2019'!A:E,4,0)</f>
        <v>116.48</v>
      </c>
      <c r="H152" s="112" t="n">
        <f aca="false">ROUND((G152*$K$12)+G152,2)</f>
        <v>150.05</v>
      </c>
      <c r="I152" s="113" t="n">
        <f aca="false">TRUNC(F152*H152,2)</f>
        <v>22729.57</v>
      </c>
      <c r="J152" s="157"/>
      <c r="K152" s="14"/>
      <c r="L152" s="14"/>
      <c r="M152" s="14"/>
      <c r="N152" s="14"/>
      <c r="O152" s="14"/>
      <c r="P152" s="14"/>
      <c r="Q152" s="14"/>
      <c r="R152" s="14"/>
      <c r="S152" s="14"/>
      <c r="T152" s="14"/>
      <c r="U152" s="14"/>
      <c r="V152" s="14"/>
      <c r="W152" s="14"/>
      <c r="X152" s="14"/>
      <c r="Y152" s="14"/>
      <c r="Z152" s="14"/>
      <c r="AA152" s="14"/>
      <c r="AB152" s="14"/>
      <c r="AC152" s="14"/>
      <c r="AD152" s="14"/>
      <c r="AE152" s="14"/>
      <c r="AF152" s="14"/>
      <c r="AG152" s="14"/>
      <c r="AH152" s="14"/>
      <c r="AI152" s="14"/>
      <c r="AJ152" s="14"/>
    </row>
    <row collapsed="false" customFormat="true" customHeight="true" hidden="false" ht="25.5" outlineLevel="0" r="153" s="15">
      <c r="A153" s="105" t="str">
        <f aca="false">B153&amp;C153</f>
        <v>10.46COTAÇÃO 03</v>
      </c>
      <c r="B153" s="106" t="s">
        <v>233</v>
      </c>
      <c r="C153" s="115" t="s">
        <v>234</v>
      </c>
      <c r="D153" s="121" t="s">
        <v>235</v>
      </c>
      <c r="E153" s="122" t="s">
        <v>236</v>
      </c>
      <c r="F153" s="123" t="n">
        <f aca="false">'MEMÓRIA DE CÁLCULO'!K1011</f>
        <v>5</v>
      </c>
      <c r="G153" s="124" t="n">
        <f aca="false">COTAÇÕES!C26</f>
        <v>10.94</v>
      </c>
      <c r="H153" s="156" t="n">
        <f aca="false">ROUND((G153*$L$12)+G153,2)</f>
        <v>13.46</v>
      </c>
      <c r="I153" s="113" t="n">
        <f aca="false">TRUNC(F153*H153,2)</f>
        <v>67.3</v>
      </c>
      <c r="J153" s="157"/>
      <c r="K153" s="14"/>
      <c r="L153" s="14"/>
      <c r="M153" s="14"/>
      <c r="N153" s="14"/>
      <c r="O153" s="14"/>
      <c r="P153" s="14"/>
      <c r="Q153" s="14"/>
      <c r="R153" s="14"/>
      <c r="S153" s="14"/>
      <c r="T153" s="14"/>
      <c r="U153" s="14"/>
      <c r="V153" s="14"/>
      <c r="W153" s="14"/>
      <c r="X153" s="14"/>
      <c r="Y153" s="14"/>
      <c r="Z153" s="14"/>
      <c r="AA153" s="14"/>
      <c r="AB153" s="14"/>
      <c r="AC153" s="14"/>
      <c r="AD153" s="14"/>
      <c r="AE153" s="14"/>
      <c r="AF153" s="14"/>
      <c r="AG153" s="14"/>
      <c r="AH153" s="14"/>
      <c r="AI153" s="14"/>
      <c r="AJ153" s="14"/>
    </row>
    <row collapsed="false" customFormat="false" customHeight="true" hidden="false" ht="16.5" outlineLevel="0" r="154">
      <c r="B154" s="106"/>
      <c r="C154" s="115"/>
      <c r="D154" s="108"/>
      <c r="E154" s="116"/>
      <c r="F154" s="110"/>
      <c r="G154" s="98"/>
      <c r="H154" s="118" t="s">
        <v>237</v>
      </c>
      <c r="I154" s="119" t="n">
        <f aca="false">SUM(I106:I153)</f>
        <v>135132.62</v>
      </c>
      <c r="J154" s="120"/>
    </row>
    <row collapsed="false" customFormat="false" customHeight="true" hidden="false" ht="21" outlineLevel="0" r="155">
      <c r="B155" s="101" t="n">
        <v>11</v>
      </c>
      <c r="C155" s="102" t="s">
        <v>17</v>
      </c>
      <c r="D155" s="102"/>
      <c r="E155" s="102" t="s">
        <v>68</v>
      </c>
      <c r="F155" s="102"/>
      <c r="G155" s="102"/>
      <c r="H155" s="102"/>
      <c r="I155" s="103"/>
      <c r="J155" s="104"/>
    </row>
    <row collapsed="false" customFormat="true" customHeight="true" hidden="false" ht="22.5" outlineLevel="0" r="156" s="15">
      <c r="A156" s="105" t="str">
        <f aca="false">B156&amp;C156</f>
        <v>11.155960</v>
      </c>
      <c r="B156" s="106" t="s">
        <v>238</v>
      </c>
      <c r="C156" s="107" t="n">
        <v>55960</v>
      </c>
      <c r="D156" s="121" t="str">
        <f aca="false">VLOOKUP(C156,'SINAPI 01-2019'!A:E,2,0)</f>
        <v>IMUNIZACAO DE MADEIRAMENTO PARA COBERTURA UTILIZANDO CUPINICIDA INCOLOR</v>
      </c>
      <c r="E156" s="122" t="str">
        <f aca="false">VLOOKUP(C156,'SINAPI 01-2019'!A:E,3,0)</f>
        <v>M2</v>
      </c>
      <c r="F156" s="123" t="n">
        <f aca="false">'MEMÓRIA DE CÁLCULO'!K1017</f>
        <v>328.56</v>
      </c>
      <c r="G156" s="124" t="n">
        <f aca="false">VLOOKUP(C156,'SINAPI 01-2019'!A:E,4,0)</f>
        <v>5.54</v>
      </c>
      <c r="H156" s="112" t="n">
        <f aca="false">ROUND((G156*$K$12)+G156,2)</f>
        <v>7.14</v>
      </c>
      <c r="I156" s="113" t="n">
        <f aca="false">TRUNC(F156*H156,2)</f>
        <v>2345.91</v>
      </c>
      <c r="J156" s="14"/>
      <c r="K156" s="14"/>
      <c r="L156" s="14"/>
      <c r="M156" s="14"/>
      <c r="N156" s="14"/>
      <c r="O156" s="14"/>
      <c r="P156" s="14"/>
      <c r="Q156" s="14"/>
      <c r="R156" s="14"/>
      <c r="S156" s="14"/>
      <c r="T156" s="14"/>
      <c r="U156" s="14"/>
      <c r="V156" s="14"/>
      <c r="W156" s="14"/>
      <c r="X156" s="14"/>
      <c r="Y156" s="14"/>
      <c r="Z156" s="14"/>
      <c r="AA156" s="14"/>
      <c r="AB156" s="14"/>
      <c r="AC156" s="14"/>
      <c r="AD156" s="14"/>
      <c r="AE156" s="14"/>
      <c r="AF156" s="14"/>
      <c r="AG156" s="14"/>
      <c r="AH156" s="14"/>
      <c r="AI156" s="14"/>
      <c r="AJ156" s="14"/>
    </row>
    <row collapsed="false" customFormat="true" customHeight="true" hidden="false" ht="33.75" outlineLevel="0" r="157" s="15">
      <c r="A157" s="105" t="str">
        <f aca="false">B157&amp;C157</f>
        <v>11.292542</v>
      </c>
      <c r="B157" s="106" t="s">
        <v>239</v>
      </c>
      <c r="C157" s="115" t="n">
        <v>92542</v>
      </c>
      <c r="D157" s="121" t="str">
        <f aca="false">VLOOKUP(C157,'SINAPI 01-2019'!A:E,2,0)</f>
        <v>TRAMA DE MADEIRA COMPOSTA POR RIPAS, CAIBROS E TERÇAS PARA TELHADOS DE MAIS QUE 2 ÁGUAS PARA TELHA CERÂMICA CAPA-CANAL, INCLUSO TRANSPORTE VERTICAL. AF_12/2015</v>
      </c>
      <c r="E157" s="122" t="str">
        <f aca="false">VLOOKUP(C157,'SINAPI 01-2019'!A:E,3,0)</f>
        <v>M2</v>
      </c>
      <c r="F157" s="123" t="n">
        <f aca="false">'MEMÓRIA DE CÁLCULO'!K1021</f>
        <v>164.28</v>
      </c>
      <c r="G157" s="124" t="n">
        <f aca="false">VLOOKUP(C157,'SINAPI 01-2019'!A:E,4,0)</f>
        <v>67.57</v>
      </c>
      <c r="H157" s="112" t="n">
        <f aca="false">ROUND((G157*$K$12)+G157,2)</f>
        <v>87.04</v>
      </c>
      <c r="I157" s="113" t="n">
        <f aca="false">TRUNC(F157*H157,2)</f>
        <v>14298.93</v>
      </c>
      <c r="J157" s="14"/>
      <c r="K157" s="14"/>
      <c r="L157" s="14"/>
      <c r="M157" s="14"/>
      <c r="N157" s="14"/>
      <c r="O157" s="14"/>
      <c r="P157" s="14"/>
      <c r="Q157" s="14"/>
      <c r="R157" s="14"/>
      <c r="S157" s="14"/>
      <c r="T157" s="14"/>
      <c r="U157" s="14"/>
      <c r="V157" s="14"/>
      <c r="W157" s="14"/>
      <c r="X157" s="14"/>
      <c r="Y157" s="14"/>
      <c r="Z157" s="14"/>
      <c r="AA157" s="14"/>
      <c r="AB157" s="14"/>
      <c r="AC157" s="14"/>
      <c r="AD157" s="14"/>
      <c r="AE157" s="14"/>
      <c r="AF157" s="14"/>
      <c r="AG157" s="14"/>
      <c r="AH157" s="14"/>
      <c r="AI157" s="14"/>
      <c r="AJ157" s="14"/>
    </row>
    <row collapsed="false" customFormat="true" customHeight="true" hidden="false" ht="33.75" outlineLevel="0" r="158" s="15">
      <c r="A158" s="105" t="str">
        <f aca="false">B158&amp;C158</f>
        <v>11.316.001.0085-A</v>
      </c>
      <c r="B158" s="106" t="s">
        <v>240</v>
      </c>
      <c r="C158" s="107" t="s">
        <v>241</v>
      </c>
      <c r="D158" s="121" t="str">
        <f aca="false">VLOOKUP(C158,'EMOP 01-2019'!A:J,2,0)</f>
        <v>PONTALETE DE MADEIRA SERRADA,EM PECAS DE 3"X3",VERTICAIS E HORIZONTAIS,PARA COBERTURA DE TELHAS CERAMICAS,MEDIDO PELA AREA REAL DA COBERTURA DO TELHADO.FORNECIMENTO E COLOCACAO</v>
      </c>
      <c r="E158" s="122" t="str">
        <f aca="false">VLOOKUP(C158,'EMOP 01-2019'!A:J,9,0)</f>
        <v>M2</v>
      </c>
      <c r="F158" s="123" t="n">
        <f aca="false">'MEMÓRIA DE CÁLCULO'!K1025</f>
        <v>328.56</v>
      </c>
      <c r="G158" s="124" t="n">
        <f aca="false">VLOOKUP(C158,'EMOP 01-2019'!A:J,10,0)</f>
        <v>30.53</v>
      </c>
      <c r="H158" s="112" t="n">
        <f aca="false">ROUND((G158*$K$12)+G158,2)</f>
        <v>39.33</v>
      </c>
      <c r="I158" s="113" t="n">
        <f aca="false">TRUNC(F158*H158,2)</f>
        <v>12922.26</v>
      </c>
      <c r="J158" s="14"/>
      <c r="K158" s="14"/>
      <c r="L158" s="14"/>
      <c r="M158" s="14"/>
      <c r="N158" s="14"/>
      <c r="O158" s="14"/>
      <c r="P158" s="14"/>
      <c r="Q158" s="14"/>
      <c r="R158" s="14"/>
      <c r="S158" s="14"/>
      <c r="T158" s="14"/>
      <c r="U158" s="14"/>
      <c r="V158" s="14"/>
      <c r="W158" s="14"/>
      <c r="X158" s="14"/>
      <c r="Y158" s="14"/>
      <c r="Z158" s="14"/>
      <c r="AA158" s="14"/>
      <c r="AB158" s="14"/>
      <c r="AC158" s="14"/>
      <c r="AD158" s="14"/>
      <c r="AE158" s="14"/>
      <c r="AF158" s="14"/>
      <c r="AG158" s="14"/>
      <c r="AH158" s="14"/>
      <c r="AI158" s="14"/>
      <c r="AJ158" s="14"/>
    </row>
    <row collapsed="false" customFormat="true" customHeight="true" hidden="false" ht="22.5" outlineLevel="0" r="159" s="15">
      <c r="A159" s="105" t="str">
        <f aca="false">B159&amp;C159</f>
        <v>11.494198</v>
      </c>
      <c r="B159" s="106" t="s">
        <v>242</v>
      </c>
      <c r="C159" s="107" t="n">
        <v>94198</v>
      </c>
      <c r="D159" s="121" t="str">
        <f aca="false">VLOOKUP(C159,'SINAPI 01-2019'!A:E,2,0)</f>
        <v>TELHAMENTO COM TELHA CERÂMICA DE ENCAIXE, TIPO PORTUGUESA, COM MAIS DE 2 ÁGUAS, INCLUSO TRANSPORTE VERTICAL. AF_06/2016</v>
      </c>
      <c r="E159" s="122" t="str">
        <f aca="false">VLOOKUP(C159,'SINAPI 01-2019'!A:E,3,0)</f>
        <v>M2</v>
      </c>
      <c r="F159" s="123" t="n">
        <f aca="false">'MEMÓRIA DE CÁLCULO'!K1029</f>
        <v>98.56</v>
      </c>
      <c r="G159" s="124" t="n">
        <f aca="false">VLOOKUP(C159,'SINAPI 01-2019'!A:E,4,0)</f>
        <v>50.98</v>
      </c>
      <c r="H159" s="112" t="n">
        <f aca="false">ROUND((G159*$K$12)+G159,2)</f>
        <v>65.67</v>
      </c>
      <c r="I159" s="113" t="n">
        <f aca="false">TRUNC(F159*H159,2)</f>
        <v>6472.43</v>
      </c>
      <c r="J159" s="14"/>
      <c r="K159" s="14"/>
      <c r="L159" s="14"/>
      <c r="M159" s="14"/>
      <c r="N159" s="14"/>
      <c r="O159" s="14"/>
      <c r="P159" s="14"/>
      <c r="Q159" s="14"/>
      <c r="R159" s="14"/>
      <c r="S159" s="14"/>
      <c r="T159" s="14"/>
      <c r="U159" s="14"/>
      <c r="V159" s="14"/>
      <c r="W159" s="14"/>
      <c r="X159" s="14"/>
      <c r="Y159" s="14"/>
      <c r="Z159" s="14"/>
      <c r="AA159" s="14"/>
      <c r="AB159" s="14"/>
      <c r="AC159" s="14"/>
      <c r="AD159" s="14"/>
      <c r="AE159" s="14"/>
      <c r="AF159" s="14"/>
      <c r="AG159" s="14"/>
      <c r="AH159" s="14"/>
      <c r="AI159" s="14"/>
      <c r="AJ159" s="14"/>
    </row>
    <row collapsed="false" customFormat="true" customHeight="true" hidden="false" ht="33.75" outlineLevel="0" r="160" s="15">
      <c r="A160" s="105" t="str">
        <f aca="false">B160&amp;C160</f>
        <v>11.594219</v>
      </c>
      <c r="B160" s="106" t="s">
        <v>243</v>
      </c>
      <c r="C160" s="107" t="n">
        <v>94219</v>
      </c>
      <c r="D160" s="121" t="str">
        <f aca="false">VLOOKUP(C160,'SINAPI 01-2019'!A:E,2,0)</f>
        <v>CUMEEIRA E ESPIGÃO PARA TELHA CERÂMICA EMBOÇADA COM ARGAMASSA TRAÇO 1:2:9 (CIMENTO, CAL E AREIA), PARA TELHADOS COM MAIS DE 2 ÁGUAS, INCLUSO TRANSPORTE VERTICAL. AF_06/2016</v>
      </c>
      <c r="E160" s="122" t="str">
        <f aca="false">VLOOKUP(C160,'SINAPI 01-2019'!A:E,3,0)</f>
        <v>M</v>
      </c>
      <c r="F160" s="123" t="n">
        <f aca="false">'MEMÓRIA DE CÁLCULO'!K1033</f>
        <v>38.31</v>
      </c>
      <c r="G160" s="124" t="n">
        <f aca="false">VLOOKUP(C160,'SINAPI 01-2019'!A:E,4,0)</f>
        <v>33.59</v>
      </c>
      <c r="H160" s="112" t="n">
        <f aca="false">ROUND((G160*$K$12)+G160,2)</f>
        <v>43.27</v>
      </c>
      <c r="I160" s="113" t="n">
        <f aca="false">TRUNC(F160*H160,2)</f>
        <v>1657.67</v>
      </c>
      <c r="J160" s="48"/>
      <c r="K160" s="14"/>
      <c r="L160" s="14"/>
      <c r="M160" s="14"/>
      <c r="N160" s="14"/>
      <c r="O160" s="14"/>
      <c r="P160" s="14"/>
      <c r="Q160" s="14"/>
      <c r="R160" s="14"/>
      <c r="S160" s="14"/>
      <c r="T160" s="14"/>
      <c r="U160" s="14"/>
      <c r="V160" s="14"/>
      <c r="W160" s="14"/>
      <c r="X160" s="14"/>
      <c r="Y160" s="14"/>
      <c r="Z160" s="14"/>
      <c r="AA160" s="14"/>
      <c r="AB160" s="14"/>
      <c r="AC160" s="14"/>
      <c r="AD160" s="14"/>
      <c r="AE160" s="14"/>
      <c r="AF160" s="14"/>
      <c r="AG160" s="14"/>
      <c r="AH160" s="14"/>
      <c r="AI160" s="14"/>
      <c r="AJ160" s="14"/>
    </row>
    <row collapsed="false" customFormat="true" customHeight="true" hidden="false" ht="22.5" outlineLevel="0" r="161" s="15">
      <c r="A161" s="105" t="str">
        <f aca="false">B161&amp;C161</f>
        <v>11.694231</v>
      </c>
      <c r="B161" s="106" t="s">
        <v>244</v>
      </c>
      <c r="C161" s="115" t="n">
        <v>94231</v>
      </c>
      <c r="D161" s="121" t="str">
        <f aca="false">VLOOKUP(C161,'SINAPI 01-2019'!A:E,2,0)</f>
        <v>RUFO EM CHAPA DE AÇO GALVANIZADO NÚMERO 24, CORTE DE 25 CM, INCLUSO TRANSPORTE VERTICAL. AF_06/2016</v>
      </c>
      <c r="E161" s="122" t="str">
        <f aca="false">VLOOKUP(C161,'SINAPI 01-2019'!A:E,3,0)</f>
        <v>M</v>
      </c>
      <c r="F161" s="123" t="n">
        <f aca="false">'MEMÓRIA DE CÁLCULO'!K1037</f>
        <v>12</v>
      </c>
      <c r="G161" s="124" t="n">
        <f aca="false">VLOOKUP(C161,'SINAPI 01-2019'!A:E,4,0)</f>
        <v>29.45</v>
      </c>
      <c r="H161" s="112" t="n">
        <f aca="false">ROUND((G161*$K$12)+G161,2)</f>
        <v>37.94</v>
      </c>
      <c r="I161" s="113" t="n">
        <f aca="false">TRUNC(F161*H161,2)</f>
        <v>455.28</v>
      </c>
      <c r="J161" s="48"/>
      <c r="K161" s="14"/>
      <c r="L161" s="14"/>
      <c r="M161" s="14"/>
      <c r="N161" s="14"/>
      <c r="O161" s="14"/>
      <c r="P161" s="14"/>
      <c r="Q161" s="14"/>
      <c r="R161" s="14"/>
      <c r="S161" s="14"/>
      <c r="T161" s="14"/>
      <c r="U161" s="14"/>
      <c r="V161" s="14"/>
      <c r="W161" s="14"/>
      <c r="X161" s="14"/>
      <c r="Y161" s="14"/>
      <c r="Z161" s="14"/>
      <c r="AA161" s="14"/>
      <c r="AB161" s="14"/>
      <c r="AC161" s="14"/>
      <c r="AD161" s="14"/>
      <c r="AE161" s="14"/>
      <c r="AF161" s="14"/>
      <c r="AG161" s="14"/>
      <c r="AH161" s="14"/>
      <c r="AI161" s="14"/>
      <c r="AJ161" s="14"/>
    </row>
    <row collapsed="false" customFormat="true" customHeight="true" hidden="false" ht="22.5" outlineLevel="0" r="162" s="15">
      <c r="A162" s="105" t="str">
        <f aca="false">B162&amp;C162</f>
        <v>11.798546</v>
      </c>
      <c r="B162" s="106" t="s">
        <v>245</v>
      </c>
      <c r="C162" s="115" t="n">
        <v>98546</v>
      </c>
      <c r="D162" s="121" t="str">
        <f aca="false">VLOOKUP(C162,'SINAPI 01-2019'!A:E,2,0)</f>
        <v>IMPERMEABILIZAÇÃO DE SUPERFÍCIE COM MANTA ASFÁLTICA, UMA CAMADA, INCLUSIVE APLICAÇÃO DE PRIMER ASFÁLTICO, E=3MM. AF_06/2018</v>
      </c>
      <c r="E162" s="122" t="str">
        <f aca="false">VLOOKUP(C162,'SINAPI 01-2019'!A:E,3,0)</f>
        <v>M2</v>
      </c>
      <c r="F162" s="123" t="n">
        <f aca="false">'MEMÓRIA DE CÁLCULO'!K1041</f>
        <v>27.57</v>
      </c>
      <c r="G162" s="124" t="n">
        <f aca="false">VLOOKUP(C162,'SINAPI 01-2019'!A:E,4,0)</f>
        <v>74.94</v>
      </c>
      <c r="H162" s="112" t="n">
        <f aca="false">ROUND((G162*$K$12)+G162,2)</f>
        <v>96.54</v>
      </c>
      <c r="I162" s="113" t="n">
        <f aca="false">TRUNC(F162*H162,2)</f>
        <v>2661.6</v>
      </c>
      <c r="J162" s="142"/>
      <c r="K162" s="14"/>
      <c r="L162" s="14"/>
      <c r="M162" s="14"/>
      <c r="N162" s="14"/>
      <c r="O162" s="14"/>
      <c r="P162" s="14"/>
      <c r="Q162" s="14"/>
      <c r="R162" s="14"/>
      <c r="S162" s="14"/>
      <c r="T162" s="14"/>
      <c r="U162" s="14"/>
      <c r="V162" s="14"/>
      <c r="W162" s="14"/>
      <c r="X162" s="14"/>
      <c r="Y162" s="14"/>
      <c r="Z162" s="14"/>
      <c r="AA162" s="14"/>
      <c r="AB162" s="14"/>
      <c r="AC162" s="14"/>
      <c r="AD162" s="14"/>
      <c r="AE162" s="14"/>
      <c r="AF162" s="14"/>
      <c r="AG162" s="14"/>
      <c r="AH162" s="14"/>
      <c r="AI162" s="14"/>
      <c r="AJ162" s="14"/>
    </row>
    <row collapsed="false" customFormat="true" customHeight="true" hidden="false" ht="45" outlineLevel="0" r="163" s="15">
      <c r="A163" s="105" t="str">
        <f aca="false">B163&amp;C163</f>
        <v>11.891790</v>
      </c>
      <c r="B163" s="106" t="s">
        <v>246</v>
      </c>
      <c r="C163" s="116" t="n">
        <v>91790</v>
      </c>
      <c r="D163" s="121" t="str">
        <f aca="false">VLOOKUP(C163,'SINAPI 01-2019'!A:E,2,0)</f>
        <v>(COMPOSIÇÃO REPRESENTATIVA) DO SERVIÇO DE INSTALAÇÃO DE TUBOS DE PVC, SÉRIE R, ÁGUA PLUVIAL, DN 100 MM (INSTALADO EM RAMAL DE ENCAMINHAMENTO, OU CONDUTORES VERTICAIS), INCLUSIVE CONEXÕES, CORTES E FIXAÇÕES, PARA PRÉDIOS. AF_10/2015</v>
      </c>
      <c r="E163" s="122" t="str">
        <f aca="false">VLOOKUP(C163,'SINAPI 01-2019'!A:E,3,0)</f>
        <v>M</v>
      </c>
      <c r="F163" s="123" t="n">
        <f aca="false">'MEMÓRIA DE CÁLCULO'!K1045</f>
        <v>40</v>
      </c>
      <c r="G163" s="124" t="n">
        <f aca="false">VLOOKUP(C163,'SINAPI 01-2019'!A:E,4,0)</f>
        <v>48.62</v>
      </c>
      <c r="H163" s="112" t="n">
        <f aca="false">ROUND((G163*$K$12)+G163,2)</f>
        <v>62.63</v>
      </c>
      <c r="I163" s="113" t="n">
        <f aca="false">TRUNC(F163*H163,2)</f>
        <v>2505.2</v>
      </c>
      <c r="J163" s="142"/>
      <c r="K163" s="14"/>
      <c r="L163" s="14"/>
      <c r="M163" s="14"/>
      <c r="N163" s="14"/>
      <c r="O163" s="14"/>
      <c r="P163" s="14"/>
      <c r="Q163" s="14"/>
      <c r="R163" s="14"/>
      <c r="S163" s="14"/>
      <c r="T163" s="14"/>
      <c r="U163" s="14"/>
      <c r="V163" s="14"/>
      <c r="W163" s="14"/>
      <c r="X163" s="14"/>
      <c r="Y163" s="14"/>
      <c r="Z163" s="14"/>
      <c r="AA163" s="14"/>
      <c r="AB163" s="14"/>
      <c r="AC163" s="14"/>
      <c r="AD163" s="14"/>
      <c r="AE163" s="14"/>
      <c r="AF163" s="14"/>
      <c r="AG163" s="14"/>
      <c r="AH163" s="14"/>
      <c r="AI163" s="14"/>
      <c r="AJ163" s="14"/>
    </row>
    <row collapsed="false" customFormat="true" customHeight="true" hidden="false" ht="33.75" outlineLevel="0" r="164" s="15">
      <c r="A164" s="105" t="str">
        <f aca="false">B164&amp;C164</f>
        <v>11.994230</v>
      </c>
      <c r="B164" s="106" t="s">
        <v>247</v>
      </c>
      <c r="C164" s="115" t="n">
        <v>94230</v>
      </c>
      <c r="D164" s="121" t="str">
        <f aca="false">VLOOKUP(C164,'SINAPI 01-2019'!A:E,2,0)</f>
        <v>CALHA DE BEIRAL, SEMICIRCULAR DE PVC, DIAMETRO 125 MM, INCLUINDO CABECEIRAS, EMENDAS, BOCAIS, SUPORTES E VEDAÇÕES, EXCLUINDO CONDUTORES, INCLUSO TRANSPORTE VERTICAL. AF_06/2016</v>
      </c>
      <c r="E164" s="122" t="str">
        <f aca="false">VLOOKUP(C164,'SINAPI 01-2019'!A:E,3,0)</f>
        <v>M</v>
      </c>
      <c r="F164" s="123" t="n">
        <f aca="false">'MEMÓRIA DE CÁLCULO'!K1049</f>
        <v>12</v>
      </c>
      <c r="G164" s="124" t="n">
        <f aca="false">VLOOKUP(C164,'SINAPI 01-2019'!A:E,4,0)</f>
        <v>74.76</v>
      </c>
      <c r="H164" s="112" t="n">
        <f aca="false">ROUND((G164*$K$12)+G164,2)</f>
        <v>96.31</v>
      </c>
      <c r="I164" s="113" t="n">
        <f aca="false">TRUNC(F164*H164,2)</f>
        <v>1155.72</v>
      </c>
      <c r="J164" s="142"/>
      <c r="K164" s="14"/>
      <c r="L164" s="14"/>
      <c r="M164" s="14"/>
      <c r="N164" s="14"/>
      <c r="O164" s="14"/>
      <c r="P164" s="14"/>
      <c r="Q164" s="14"/>
      <c r="R164" s="14"/>
      <c r="S164" s="14"/>
      <c r="T164" s="14"/>
      <c r="U164" s="14"/>
      <c r="V164" s="14"/>
      <c r="W164" s="14"/>
      <c r="X164" s="14"/>
      <c r="Y164" s="14"/>
      <c r="Z164" s="14"/>
      <c r="AA164" s="14"/>
      <c r="AB164" s="14"/>
      <c r="AC164" s="14"/>
      <c r="AD164" s="14"/>
      <c r="AE164" s="14"/>
      <c r="AF164" s="14"/>
      <c r="AG164" s="14"/>
      <c r="AH164" s="14"/>
      <c r="AI164" s="14"/>
      <c r="AJ164" s="14"/>
    </row>
    <row collapsed="false" customFormat="false" customHeight="true" hidden="false" ht="16.5" outlineLevel="0" r="165">
      <c r="B165" s="106"/>
      <c r="C165" s="115"/>
      <c r="D165" s="108"/>
      <c r="E165" s="116"/>
      <c r="F165" s="110"/>
      <c r="G165" s="98"/>
      <c r="H165" s="118" t="s">
        <v>248</v>
      </c>
      <c r="I165" s="119" t="n">
        <f aca="false">SUM(I156:I164)</f>
        <v>44475</v>
      </c>
      <c r="J165" s="120"/>
    </row>
    <row collapsed="false" customFormat="false" customHeight="true" hidden="false" ht="21" outlineLevel="0" r="166">
      <c r="B166" s="101" t="n">
        <v>12</v>
      </c>
      <c r="C166" s="102" t="s">
        <v>18</v>
      </c>
      <c r="D166" s="102"/>
      <c r="E166" s="102" t="s">
        <v>68</v>
      </c>
      <c r="F166" s="102"/>
      <c r="G166" s="102"/>
      <c r="H166" s="102"/>
      <c r="I166" s="103"/>
      <c r="J166" s="104"/>
    </row>
    <row collapsed="false" customFormat="true" customHeight="true" hidden="false" ht="33.75" outlineLevel="0" r="167" s="15">
      <c r="A167" s="105" t="str">
        <f aca="false">B167&amp;C167</f>
        <v>12.117.018.0060-A</v>
      </c>
      <c r="B167" s="106" t="s">
        <v>249</v>
      </c>
      <c r="C167" s="107" t="s">
        <v>250</v>
      </c>
      <c r="D167" s="108" t="str">
        <f aca="false">VLOOKUP(C167,'EMOP 01-2019'!A:J,2,0)</f>
        <v>PREPARO DE SUPERFICIES NOVAS,COM REVESTIMENTO LISO INTERNO OU EXTERNO,INCLUSIVE UMA DEMAO DE SELADOR ACRILICO,DUAS DEMAOS DE MASSA ACRILICA E LIXAMENTOS NECESSARIOS</v>
      </c>
      <c r="E167" s="109" t="str">
        <f aca="false">VLOOKUP(C167,'EMOP 01-2019'!A:J,9,0)</f>
        <v>M2</v>
      </c>
      <c r="F167" s="110" t="n">
        <f aca="false">'MEMÓRIA DE CÁLCULO'!K1054</f>
        <v>1227.09</v>
      </c>
      <c r="G167" s="111" t="n">
        <f aca="false">VLOOKUP(C167,'EMOP 01-2019'!A:J,10,0)</f>
        <v>25.7</v>
      </c>
      <c r="H167" s="112" t="n">
        <f aca="false">ROUND((G167*$K$12)+G167,2)</f>
        <v>33.11</v>
      </c>
      <c r="I167" s="113" t="n">
        <f aca="false">TRUNC(F167*H167,2)</f>
        <v>40628.94</v>
      </c>
      <c r="J167" s="14"/>
      <c r="K167" s="14"/>
      <c r="L167" s="14"/>
      <c r="M167" s="14"/>
      <c r="N167" s="14"/>
      <c r="O167" s="14"/>
      <c r="P167" s="14"/>
      <c r="Q167" s="14"/>
      <c r="R167" s="14"/>
      <c r="S167" s="14"/>
      <c r="T167" s="14"/>
      <c r="U167" s="14"/>
      <c r="V167" s="14"/>
      <c r="W167" s="14"/>
      <c r="X167" s="14"/>
      <c r="Y167" s="14"/>
      <c r="Z167" s="14"/>
      <c r="AA167" s="14"/>
      <c r="AB167" s="14"/>
      <c r="AC167" s="14"/>
      <c r="AD167" s="14"/>
      <c r="AE167" s="14"/>
      <c r="AF167" s="14"/>
      <c r="AG167" s="14"/>
      <c r="AH167" s="14"/>
      <c r="AI167" s="14"/>
      <c r="AJ167" s="14"/>
    </row>
    <row collapsed="false" customFormat="true" customHeight="true" hidden="false" ht="22.5" outlineLevel="0" r="168" s="15">
      <c r="A168" s="105" t="str">
        <f aca="false">B168&amp;C168</f>
        <v>12.288487</v>
      </c>
      <c r="B168" s="106" t="s">
        <v>251</v>
      </c>
      <c r="C168" s="115" t="n">
        <v>88487</v>
      </c>
      <c r="D168" s="121" t="str">
        <f aca="false">VLOOKUP(C168,'SINAPI 01-2019'!A:E,2,0)</f>
        <v>APLICAÇÃO MANUAL DE PINTURA COM TINTA LÁTEX PVA EM PAREDES, DUAS DEMÃOS. AF_06/2014</v>
      </c>
      <c r="E168" s="122" t="str">
        <f aca="false">VLOOKUP(C168,'SINAPI 01-2019'!A:E,3,0)</f>
        <v>M2</v>
      </c>
      <c r="F168" s="123" t="n">
        <f aca="false">'MEMÓRIA DE CÁLCULO'!K1101</f>
        <v>1121.21</v>
      </c>
      <c r="G168" s="124" t="n">
        <f aca="false">VLOOKUP(C168,'SINAPI 01-2019'!A:E,4,0)</f>
        <v>9.38</v>
      </c>
      <c r="H168" s="112" t="n">
        <f aca="false">ROUND((G168*$K$12)+G168,2)</f>
        <v>12.08</v>
      </c>
      <c r="I168" s="113" t="n">
        <f aca="false">TRUNC(F168*H168,2)</f>
        <v>13544.21</v>
      </c>
      <c r="J168" s="14"/>
      <c r="K168" s="14"/>
      <c r="L168" s="14"/>
      <c r="M168" s="14"/>
      <c r="N168" s="14"/>
      <c r="O168" s="14"/>
      <c r="P168" s="14"/>
      <c r="Q168" s="14"/>
      <c r="R168" s="14"/>
      <c r="S168" s="14"/>
      <c r="T168" s="14"/>
      <c r="U168" s="14"/>
      <c r="V168" s="14"/>
      <c r="W168" s="14"/>
      <c r="X168" s="14"/>
      <c r="Y168" s="14"/>
      <c r="Z168" s="14"/>
      <c r="AA168" s="14"/>
      <c r="AB168" s="14"/>
      <c r="AC168" s="14"/>
      <c r="AD168" s="14"/>
      <c r="AE168" s="14"/>
      <c r="AF168" s="14"/>
      <c r="AG168" s="14"/>
      <c r="AH168" s="14"/>
      <c r="AI168" s="14"/>
      <c r="AJ168" s="14"/>
    </row>
    <row collapsed="false" customFormat="true" customHeight="true" hidden="false" ht="22.5" outlineLevel="0" r="169" s="15">
      <c r="A169" s="105" t="str">
        <f aca="false">B169&amp;C169</f>
        <v>12.388486</v>
      </c>
      <c r="B169" s="106" t="s">
        <v>252</v>
      </c>
      <c r="C169" s="107" t="n">
        <v>88486</v>
      </c>
      <c r="D169" s="121" t="str">
        <f aca="false">VLOOKUP(C169,'SINAPI 01-2019'!A:E,2,0)</f>
        <v>APLICAÇÃO MANUAL DE PINTURA COM TINTA LÁTEX PVA EM TETO, DUAS DEMÃOS. AF_06/2014</v>
      </c>
      <c r="E169" s="122" t="str">
        <f aca="false">VLOOKUP(C169,'SINAPI 01-2019'!A:E,3,0)</f>
        <v>M2</v>
      </c>
      <c r="F169" s="123" t="n">
        <f aca="false">'MEMÓRIA DE CÁLCULO'!K1104</f>
        <v>105.88</v>
      </c>
      <c r="G169" s="124" t="n">
        <f aca="false">VLOOKUP(C169,'SINAPI 01-2019'!A:E,4,0)</f>
        <v>10.6</v>
      </c>
      <c r="H169" s="112" t="n">
        <f aca="false">ROUND((G169*$K$12)+G169,2)</f>
        <v>13.65</v>
      </c>
      <c r="I169" s="113" t="n">
        <f aca="false">TRUNC(F169*H169,2)</f>
        <v>1445.26</v>
      </c>
      <c r="J169" s="14"/>
      <c r="K169" s="14"/>
      <c r="L169" s="14"/>
      <c r="M169" s="14"/>
      <c r="N169" s="14"/>
      <c r="O169" s="14"/>
      <c r="P169" s="14"/>
      <c r="Q169" s="14"/>
      <c r="R169" s="14"/>
      <c r="S169" s="14"/>
      <c r="T169" s="14"/>
      <c r="U169" s="14"/>
      <c r="V169" s="14"/>
      <c r="W169" s="14"/>
      <c r="X169" s="14"/>
      <c r="Y169" s="14"/>
      <c r="Z169" s="14"/>
      <c r="AA169" s="14"/>
      <c r="AB169" s="14"/>
      <c r="AC169" s="14"/>
      <c r="AD169" s="14"/>
      <c r="AE169" s="14"/>
      <c r="AF169" s="14"/>
      <c r="AG169" s="14"/>
      <c r="AH169" s="14"/>
      <c r="AI169" s="14"/>
      <c r="AJ169" s="14"/>
    </row>
    <row collapsed="false" customFormat="true" customHeight="true" hidden="false" ht="45" outlineLevel="0" r="170" s="15">
      <c r="A170" s="105" t="str">
        <f aca="false">B170&amp;C170</f>
        <v>12.417.025.0005-B</v>
      </c>
      <c r="B170" s="106" t="s">
        <v>253</v>
      </c>
      <c r="C170" s="107" t="s">
        <v>254</v>
      </c>
      <c r="D170" s="108" t="str">
        <f aca="false">VLOOKUP(C170,'EMOP 01-2019'!A:J,2,0)</f>
        <v>PINTURA COM TINTA ACRILICA,ANTIFUNGO/BACTERICIDA,PARA AMBIENTES INTERNOS E EXTERNOS PROPENSOS A UMIDADE E VAPORES,EM DUAS DEMAOS,SOBRE SELADOR ACRILICO E DUAS DEMAOS DE MASSA ACRILICA,INCLUSIVE LIMPEZA E LIXAMENTO</v>
      </c>
      <c r="E170" s="109" t="str">
        <f aca="false">VLOOKUP(C170,'EMOP 01-2019'!A:J,9,0)</f>
        <v>M2</v>
      </c>
      <c r="F170" s="110" t="n">
        <f aca="false">'MEMÓRIA DE CÁLCULO'!K1107</f>
        <v>759.17</v>
      </c>
      <c r="G170" s="111" t="n">
        <f aca="false">VLOOKUP(C170,'EMOP 01-2019'!A:J,10,0)</f>
        <v>29.97</v>
      </c>
      <c r="H170" s="112" t="n">
        <f aca="false">ROUND((G170*$K$12)+G170,2)</f>
        <v>38.61</v>
      </c>
      <c r="I170" s="113" t="n">
        <f aca="false">TRUNC(F170*H170,2)</f>
        <v>29311.55</v>
      </c>
      <c r="J170" s="14"/>
      <c r="K170" s="14"/>
      <c r="L170" s="14"/>
      <c r="M170" s="14"/>
      <c r="N170" s="14"/>
      <c r="O170" s="14"/>
      <c r="P170" s="14"/>
      <c r="Q170" s="14"/>
      <c r="R170" s="14"/>
      <c r="S170" s="14"/>
      <c r="T170" s="14"/>
      <c r="U170" s="14"/>
      <c r="V170" s="14"/>
      <c r="W170" s="14"/>
      <c r="X170" s="14"/>
      <c r="Y170" s="14"/>
      <c r="Z170" s="14"/>
      <c r="AA170" s="14"/>
      <c r="AB170" s="14"/>
      <c r="AC170" s="14"/>
      <c r="AD170" s="14"/>
      <c r="AE170" s="14"/>
      <c r="AF170" s="14"/>
      <c r="AG170" s="14"/>
      <c r="AH170" s="14"/>
      <c r="AI170" s="14"/>
      <c r="AJ170" s="14"/>
    </row>
    <row collapsed="false" customFormat="true" customHeight="true" hidden="false" ht="22.5" outlineLevel="0" r="171" s="15">
      <c r="A171" s="105" t="str">
        <f aca="false">B171&amp;C171</f>
        <v>12.595468</v>
      </c>
      <c r="B171" s="106" t="s">
        <v>255</v>
      </c>
      <c r="C171" s="107" t="n">
        <v>95468</v>
      </c>
      <c r="D171" s="121" t="str">
        <f aca="false">VLOOKUP(C171,'SINAPI 01-2019'!A:E,2,0)</f>
        <v>PINTURA ESMALTE BRILHANTE (2 DEMAOS) SOBRE SUPERFICIE METALICA, INCLUSIVE PROTECAO COM ZARCAO (1 DEMAO)</v>
      </c>
      <c r="E171" s="122" t="str">
        <f aca="false">VLOOKUP(C171,'SINAPI 01-2019'!A:E,3,0)</f>
        <v>M2</v>
      </c>
      <c r="F171" s="123" t="n">
        <f aca="false">'MEMÓRIA DE CÁLCULO'!K1114</f>
        <v>59.7</v>
      </c>
      <c r="G171" s="124" t="n">
        <f aca="false">VLOOKUP(C171,'SINAPI 01-2019'!A:E,4,0)</f>
        <v>42.8</v>
      </c>
      <c r="H171" s="112" t="n">
        <f aca="false">ROUND((G171*$K$12)+G171,2)</f>
        <v>55.13</v>
      </c>
      <c r="I171" s="113" t="n">
        <f aca="false">TRUNC(F171*H171,2)</f>
        <v>3291.26</v>
      </c>
      <c r="J171" s="48"/>
      <c r="K171" s="14"/>
      <c r="L171" s="14"/>
      <c r="M171" s="14"/>
      <c r="N171" s="14"/>
      <c r="O171" s="14"/>
      <c r="P171" s="14"/>
      <c r="Q171" s="14"/>
      <c r="R171" s="14"/>
      <c r="S171" s="14"/>
      <c r="T171" s="14"/>
      <c r="U171" s="14"/>
      <c r="V171" s="14"/>
      <c r="W171" s="14"/>
      <c r="X171" s="14"/>
      <c r="Y171" s="14"/>
      <c r="Z171" s="14"/>
      <c r="AA171" s="14"/>
      <c r="AB171" s="14"/>
      <c r="AC171" s="14"/>
      <c r="AD171" s="14"/>
      <c r="AE171" s="14"/>
      <c r="AF171" s="14"/>
      <c r="AG171" s="14"/>
      <c r="AH171" s="14"/>
      <c r="AI171" s="14"/>
      <c r="AJ171" s="14"/>
    </row>
    <row collapsed="false" customFormat="true" customHeight="true" hidden="false" ht="24.75" outlineLevel="0" r="172" s="15">
      <c r="A172" s="105" t="str">
        <f aca="false">B172&amp;C172</f>
        <v>12.674065/3</v>
      </c>
      <c r="B172" s="106" t="s">
        <v>256</v>
      </c>
      <c r="C172" s="115" t="s">
        <v>257</v>
      </c>
      <c r="D172" s="121" t="str">
        <f aca="false">VLOOKUP(C172,'SINAPI 01-2019'!A:E,2,0)</f>
        <v>PINTURA ESMALTE BRILHANTE PARA MADEIRA, DUAS DEMAOS, SOBRE FUNDO NIVELADOR BRANCO</v>
      </c>
      <c r="E172" s="122" t="str">
        <f aca="false">VLOOKUP(C172,'SINAPI 01-2019'!A:E,3,0)</f>
        <v>M2</v>
      </c>
      <c r="F172" s="123" t="n">
        <f aca="false">'MEMÓRIA DE CÁLCULO'!K1120</f>
        <v>59.22</v>
      </c>
      <c r="G172" s="124" t="n">
        <f aca="false">VLOOKUP(C172,'SINAPI 01-2019'!A:E,4,0)</f>
        <v>25.58</v>
      </c>
      <c r="H172" s="112" t="n">
        <f aca="false">ROUND((G172*$K$12)+G172,2)</f>
        <v>32.95</v>
      </c>
      <c r="I172" s="113" t="n">
        <f aca="false">TRUNC(F172*H172,2)</f>
        <v>1951.29</v>
      </c>
      <c r="J172" s="48"/>
      <c r="K172" s="14"/>
      <c r="L172" s="14"/>
      <c r="M172" s="14"/>
      <c r="N172" s="14"/>
      <c r="O172" s="14"/>
      <c r="P172" s="14"/>
      <c r="Q172" s="14"/>
      <c r="R172" s="14"/>
      <c r="S172" s="14"/>
      <c r="T172" s="14"/>
      <c r="U172" s="14"/>
      <c r="V172" s="14"/>
      <c r="W172" s="14"/>
      <c r="X172" s="14"/>
      <c r="Y172" s="14"/>
      <c r="Z172" s="14"/>
      <c r="AA172" s="14"/>
      <c r="AB172" s="14"/>
      <c r="AC172" s="14"/>
      <c r="AD172" s="14"/>
      <c r="AE172" s="14"/>
      <c r="AF172" s="14"/>
      <c r="AG172" s="14"/>
      <c r="AH172" s="14"/>
      <c r="AI172" s="14"/>
      <c r="AJ172" s="14"/>
    </row>
    <row collapsed="false" customFormat="true" customHeight="true" hidden="false" ht="25.5" outlineLevel="0" r="173" s="15">
      <c r="A173" s="105" t="str">
        <f aca="false">B173&amp;C173</f>
        <v>12.76082</v>
      </c>
      <c r="B173" s="106" t="s">
        <v>258</v>
      </c>
      <c r="C173" s="115" t="n">
        <v>6082</v>
      </c>
      <c r="D173" s="121" t="str">
        <f aca="false">VLOOKUP(C173,'SINAPI 01-2019'!A:E,2,0)</f>
        <v>PINTURA EM VERNIZ SINTETICO BRILHANTE EM MADEIRA, TRES DEMAOS</v>
      </c>
      <c r="E173" s="122" t="str">
        <f aca="false">VLOOKUP(C173,'SINAPI 01-2019'!A:E,3,0)</f>
        <v>M2</v>
      </c>
      <c r="F173" s="123" t="n">
        <f aca="false">'MEMÓRIA DE CÁLCULO'!K1127</f>
        <v>66.18</v>
      </c>
      <c r="G173" s="124" t="n">
        <f aca="false">VLOOKUP(C173,'SINAPI 01-2019'!A:E,4,0)</f>
        <v>18.61</v>
      </c>
      <c r="H173" s="112" t="n">
        <f aca="false">ROUND((G173*$K$12)+G173,2)</f>
        <v>23.97</v>
      </c>
      <c r="I173" s="113" t="n">
        <f aca="false">TRUNC(F173*H173,2)</f>
        <v>1586.33</v>
      </c>
      <c r="J173" s="142"/>
      <c r="K173" s="14"/>
      <c r="L173" s="14"/>
      <c r="M173" s="14"/>
      <c r="N173" s="14"/>
      <c r="O173" s="14"/>
      <c r="P173" s="14"/>
      <c r="Q173" s="14"/>
      <c r="R173" s="14"/>
      <c r="S173" s="14"/>
      <c r="T173" s="14"/>
      <c r="U173" s="14"/>
      <c r="V173" s="14"/>
      <c r="W173" s="14"/>
      <c r="X173" s="14"/>
      <c r="Y173" s="14"/>
      <c r="Z173" s="14"/>
      <c r="AA173" s="14"/>
      <c r="AB173" s="14"/>
      <c r="AC173" s="14"/>
      <c r="AD173" s="14"/>
      <c r="AE173" s="14"/>
      <c r="AF173" s="14"/>
      <c r="AG173" s="14"/>
      <c r="AH173" s="14"/>
      <c r="AI173" s="14"/>
      <c r="AJ173" s="14"/>
    </row>
    <row collapsed="false" customFormat="false" customHeight="true" hidden="false" ht="16.5" outlineLevel="0" r="174">
      <c r="B174" s="106"/>
      <c r="C174" s="115"/>
      <c r="D174" s="108"/>
      <c r="E174" s="116"/>
      <c r="F174" s="110"/>
      <c r="G174" s="98"/>
      <c r="H174" s="118" t="s">
        <v>259</v>
      </c>
      <c r="I174" s="119" t="n">
        <f aca="false">SUM(I167:I173)</f>
        <v>91758.84</v>
      </c>
      <c r="J174" s="120"/>
    </row>
    <row collapsed="false" customFormat="false" customHeight="true" hidden="false" ht="21" outlineLevel="0" r="175">
      <c r="B175" s="101" t="n">
        <v>13</v>
      </c>
      <c r="C175" s="102" t="s">
        <v>19</v>
      </c>
      <c r="D175" s="102"/>
      <c r="E175" s="102" t="s">
        <v>68</v>
      </c>
      <c r="F175" s="102"/>
      <c r="G175" s="102"/>
      <c r="H175" s="102"/>
      <c r="I175" s="103"/>
      <c r="J175" s="104"/>
    </row>
    <row collapsed="false" customFormat="true" customHeight="true" hidden="false" ht="33.75" outlineLevel="0" r="176" s="15">
      <c r="A176" s="105" t="str">
        <f aca="false">B176&amp;C176</f>
        <v>13.186932</v>
      </c>
      <c r="B176" s="106" t="s">
        <v>260</v>
      </c>
      <c r="C176" s="107" t="n">
        <v>86932</v>
      </c>
      <c r="D176" s="121" t="str">
        <f aca="false">VLOOKUP(C176,'SINAPI 01-2019'!A:E,2,0)</f>
        <v>VASO SANITÁRIO SIFONADO COM CAIXA ACOPLADA LOUÇA BRANCA - PADRÃO MÉDIO, INCLUSO ENGATE FLEXÍVEL EM METAL CROMADO, 1/2 X 40CM - FORNECIMENTO E INSTALAÇÃO. AF_12/2013</v>
      </c>
      <c r="E176" s="122" t="str">
        <f aca="false">VLOOKUP(C176,'SINAPI 01-2019'!A:E,3,0)</f>
        <v>UN</v>
      </c>
      <c r="F176" s="123" t="n">
        <f aca="false">'MEMÓRIA DE CÁLCULO'!K1132</f>
        <v>7</v>
      </c>
      <c r="G176" s="124" t="n">
        <f aca="false">VLOOKUP(C176,'SINAPI 01-2019'!A:E,4,0)</f>
        <v>417.55</v>
      </c>
      <c r="H176" s="112" t="n">
        <f aca="false">ROUND((G176*$K$12)+G176,2)</f>
        <v>537.89</v>
      </c>
      <c r="I176" s="113" t="n">
        <f aca="false">TRUNC(F176*H176,2)</f>
        <v>3765.23</v>
      </c>
      <c r="J176" s="14"/>
      <c r="K176" s="14"/>
      <c r="L176" s="14"/>
      <c r="M176" s="14"/>
      <c r="N176" s="14"/>
      <c r="O176" s="14"/>
      <c r="P176" s="14"/>
      <c r="Q176" s="14"/>
      <c r="R176" s="14"/>
      <c r="S176" s="14"/>
      <c r="T176" s="14"/>
      <c r="U176" s="14"/>
      <c r="V176" s="14"/>
      <c r="W176" s="14"/>
      <c r="X176" s="14"/>
      <c r="Y176" s="14"/>
      <c r="Z176" s="14"/>
      <c r="AA176" s="14"/>
      <c r="AB176" s="14"/>
      <c r="AC176" s="14"/>
      <c r="AD176" s="14"/>
      <c r="AE176" s="14"/>
      <c r="AF176" s="14"/>
      <c r="AG176" s="14"/>
      <c r="AH176" s="14"/>
      <c r="AI176" s="14"/>
      <c r="AJ176" s="14"/>
    </row>
    <row collapsed="false" customFormat="true" customHeight="true" hidden="false" ht="33.75" outlineLevel="0" r="177" s="15">
      <c r="A177" s="105" t="str">
        <f aca="false">B177&amp;C177</f>
        <v>13.295472</v>
      </c>
      <c r="B177" s="106" t="s">
        <v>261</v>
      </c>
      <c r="C177" s="115" t="n">
        <v>95472</v>
      </c>
      <c r="D177" s="121" t="str">
        <f aca="false">VLOOKUP(C177,'SINAPI 01-2019'!A:E,2,0)</f>
        <v>VASO SANITARIO SIFONADO CONVENCIONAL PARA PCD SEM FURO FRONTAL COM LOUÇA BRANCA SEM ASSENTO, INCLUSO CONJUNTO DE LIGAÇÃO PARA BACIA SANITÁRIA AJUSTÁVEL - FORNECIMENTO E INSTALAÇÃO. AF_10/2016</v>
      </c>
      <c r="E177" s="122" t="str">
        <f aca="false">VLOOKUP(C177,'SINAPI 01-2019'!A:E,3,0)</f>
        <v>UN</v>
      </c>
      <c r="F177" s="123" t="n">
        <f aca="false">'MEMÓRIA DE CÁLCULO'!K1144</f>
        <v>3</v>
      </c>
      <c r="G177" s="124" t="n">
        <f aca="false">VLOOKUP(C177,'SINAPI 01-2019'!A:E,4,0)</f>
        <v>670.34</v>
      </c>
      <c r="H177" s="112" t="n">
        <f aca="false">ROUND((G177*$K$12)+G177,2)</f>
        <v>863.53</v>
      </c>
      <c r="I177" s="113" t="n">
        <f aca="false">TRUNC(F177*H177,2)</f>
        <v>2590.59</v>
      </c>
      <c r="J177" s="14"/>
      <c r="K177" s="14"/>
      <c r="L177" s="14"/>
      <c r="M177" s="14"/>
      <c r="N177" s="14"/>
      <c r="O177" s="14"/>
      <c r="P177" s="14"/>
      <c r="Q177" s="14"/>
      <c r="R177" s="14"/>
      <c r="S177" s="14"/>
      <c r="T177" s="14"/>
      <c r="U177" s="14"/>
      <c r="V177" s="14"/>
      <c r="W177" s="14"/>
      <c r="X177" s="14"/>
      <c r="Y177" s="14"/>
      <c r="Z177" s="14"/>
      <c r="AA177" s="14"/>
      <c r="AB177" s="14"/>
      <c r="AC177" s="14"/>
      <c r="AD177" s="14"/>
      <c r="AE177" s="14"/>
      <c r="AF177" s="14"/>
      <c r="AG177" s="14"/>
      <c r="AH177" s="14"/>
      <c r="AI177" s="14"/>
      <c r="AJ177" s="14"/>
    </row>
    <row collapsed="false" customFormat="true" customHeight="true" hidden="false" ht="22.5" outlineLevel="0" r="178" s="15">
      <c r="A178" s="105" t="str">
        <f aca="false">B178&amp;C178</f>
        <v>13.318.005.0030-A</v>
      </c>
      <c r="B178" s="106" t="s">
        <v>262</v>
      </c>
      <c r="C178" s="107" t="s">
        <v>263</v>
      </c>
      <c r="D178" s="108" t="str">
        <f aca="false">VLOOKUP(C178,'EMOP 01-2019'!A:J,2,0)</f>
        <v>ASSENTO ESPECIAL PARA VASO SANITARIO PARA PESSOAS COM NECESSIDADES ESPECIFICAS.FORNECIMENTO E COLOCACAO</v>
      </c>
      <c r="E178" s="109" t="str">
        <f aca="false">VLOOKUP(C178,'EMOP 01-2019'!A:J,9,0)</f>
        <v>UN</v>
      </c>
      <c r="F178" s="110" t="n">
        <f aca="false">'MEMÓRIA DE CÁLCULO'!K1155</f>
        <v>3</v>
      </c>
      <c r="G178" s="111" t="n">
        <f aca="false">VLOOKUP(C178,'EMOP 01-2019'!A:J,10,0)</f>
        <v>112.34</v>
      </c>
      <c r="H178" s="112" t="n">
        <f aca="false">ROUND((G178*$K$12)+G178,2)</f>
        <v>144.72</v>
      </c>
      <c r="I178" s="113" t="n">
        <f aca="false">TRUNC(F178*H178,2)</f>
        <v>434.16</v>
      </c>
      <c r="J178" s="14"/>
      <c r="K178" s="14"/>
      <c r="L178" s="14"/>
      <c r="M178" s="14"/>
      <c r="N178" s="14"/>
      <c r="O178" s="14"/>
      <c r="P178" s="14"/>
      <c r="Q178" s="14"/>
      <c r="R178" s="14"/>
      <c r="S178" s="14"/>
      <c r="T178" s="14"/>
      <c r="U178" s="14"/>
      <c r="V178" s="14"/>
      <c r="W178" s="14"/>
      <c r="X178" s="14"/>
      <c r="Y178" s="14"/>
      <c r="Z178" s="14"/>
      <c r="AA178" s="14"/>
      <c r="AB178" s="14"/>
      <c r="AC178" s="14"/>
      <c r="AD178" s="14"/>
      <c r="AE178" s="14"/>
      <c r="AF178" s="14"/>
      <c r="AG178" s="14"/>
      <c r="AH178" s="14"/>
      <c r="AI178" s="14"/>
      <c r="AJ178" s="14"/>
    </row>
    <row collapsed="false" customFormat="true" customHeight="true" hidden="false" ht="22.5" outlineLevel="0" r="179" s="15">
      <c r="A179" s="105" t="str">
        <f aca="false">B179&amp;C179</f>
        <v>13.418.005.0015-A</v>
      </c>
      <c r="B179" s="106" t="s">
        <v>264</v>
      </c>
      <c r="C179" s="107" t="s">
        <v>265</v>
      </c>
      <c r="D179" s="108" t="str">
        <f aca="false">VLOOKUP(C179,'EMOP 01-2019'!A:J,2,0)</f>
        <v>ASSENTO SANITARIO DE PLASTICO,TIPO MEDIO LUXO.FORNECIMENTO E COLOCACAO</v>
      </c>
      <c r="E179" s="109" t="str">
        <f aca="false">VLOOKUP(C179,'EMOP 01-2019'!A:J,9,0)</f>
        <v>UN</v>
      </c>
      <c r="F179" s="110" t="n">
        <f aca="false">'MEMÓRIA DE CÁLCULO'!K1158</f>
        <v>7</v>
      </c>
      <c r="G179" s="111" t="n">
        <f aca="false">VLOOKUP(C179,'EMOP 01-2019'!A:J,10,0)</f>
        <v>63.31</v>
      </c>
      <c r="H179" s="112" t="n">
        <f aca="false">ROUND((G179*$K$12)+G179,2)</f>
        <v>81.56</v>
      </c>
      <c r="I179" s="113" t="n">
        <f aca="false">TRUNC(F179*H179,2)</f>
        <v>570.92</v>
      </c>
      <c r="J179" s="14"/>
      <c r="K179" s="14"/>
      <c r="L179" s="14"/>
      <c r="M179" s="14"/>
      <c r="N179" s="14"/>
      <c r="O179" s="14"/>
      <c r="P179" s="14"/>
      <c r="Q179" s="14"/>
      <c r="R179" s="14"/>
      <c r="S179" s="14"/>
      <c r="T179" s="14"/>
      <c r="U179" s="14"/>
      <c r="V179" s="14"/>
      <c r="W179" s="14"/>
      <c r="X179" s="14"/>
      <c r="Y179" s="14"/>
      <c r="Z179" s="14"/>
      <c r="AA179" s="14"/>
      <c r="AB179" s="14"/>
      <c r="AC179" s="14"/>
      <c r="AD179" s="14"/>
      <c r="AE179" s="14"/>
      <c r="AF179" s="14"/>
      <c r="AG179" s="14"/>
      <c r="AH179" s="14"/>
      <c r="AI179" s="14"/>
      <c r="AJ179" s="14"/>
    </row>
    <row collapsed="false" customFormat="true" customHeight="true" hidden="false" ht="33.75" outlineLevel="0" r="180" s="15">
      <c r="A180" s="105" t="str">
        <f aca="false">B180&amp;C180</f>
        <v>13.574234/1</v>
      </c>
      <c r="B180" s="106" t="s">
        <v>266</v>
      </c>
      <c r="C180" s="107" t="s">
        <v>267</v>
      </c>
      <c r="D180" s="121" t="str">
        <f aca="false">VLOOKUP(C180,'SINAPI 01-2019'!A:E,2,0)</f>
        <v>MICTORIO SIFONADO DE LOUCA BRANCA COM PERTENCES, COM REGISTRO DE PRESSAO 1/2" COM CANOPLA CROMADA ACABAMENTO SIMPLES E CONJUNTO PARA FIXACAO  - FORNECIMENTO E INSTALACAO</v>
      </c>
      <c r="E180" s="122" t="str">
        <f aca="false">VLOOKUP(C180,'SINAPI 01-2019'!A:E,3,0)</f>
        <v>UN</v>
      </c>
      <c r="F180" s="123" t="n">
        <f aca="false">'MEMÓRIA DE CÁLCULO'!K1161</f>
        <v>2</v>
      </c>
      <c r="G180" s="124" t="n">
        <f aca="false">VLOOKUP(C180,'SINAPI 01-2019'!A:E,4,0)</f>
        <v>505.79</v>
      </c>
      <c r="H180" s="112" t="n">
        <f aca="false">ROUND((G180*$K$12)+G180,2)</f>
        <v>651.56</v>
      </c>
      <c r="I180" s="113" t="n">
        <f aca="false">TRUNC(F180*H180,2)</f>
        <v>1303.12</v>
      </c>
      <c r="J180" s="14"/>
      <c r="K180" s="14"/>
      <c r="L180" s="14"/>
      <c r="M180" s="14"/>
      <c r="N180" s="14"/>
      <c r="O180" s="14"/>
      <c r="P180" s="14"/>
      <c r="Q180" s="14"/>
      <c r="R180" s="14"/>
      <c r="S180" s="14"/>
      <c r="T180" s="14"/>
      <c r="U180" s="14"/>
      <c r="V180" s="14"/>
      <c r="W180" s="14"/>
      <c r="X180" s="14"/>
      <c r="Y180" s="14"/>
      <c r="Z180" s="14"/>
      <c r="AA180" s="14"/>
      <c r="AB180" s="14"/>
      <c r="AC180" s="14"/>
      <c r="AD180" s="14"/>
      <c r="AE180" s="14"/>
      <c r="AF180" s="14"/>
      <c r="AG180" s="14"/>
      <c r="AH180" s="14"/>
      <c r="AI180" s="14"/>
      <c r="AJ180" s="14"/>
    </row>
    <row collapsed="false" customFormat="true" customHeight="true" hidden="false" ht="22.5" outlineLevel="0" r="181" s="15">
      <c r="A181" s="105" t="str">
        <f aca="false">B181&amp;C181</f>
        <v>13.640729</v>
      </c>
      <c r="B181" s="106" t="s">
        <v>268</v>
      </c>
      <c r="C181" s="107" t="n">
        <v>40729</v>
      </c>
      <c r="D181" s="121" t="str">
        <f aca="false">VLOOKUP(C181,'SINAPI 01-2019'!A:E,2,0)</f>
        <v>VALVULA DESCARGA 1.1/2" COM REGISTRO, ACABAMENTO EM METAL CROMADO - FORNECIMENTO E INSTALACAO</v>
      </c>
      <c r="E181" s="122" t="str">
        <f aca="false">VLOOKUP(C181,'SINAPI 01-2019'!A:E,3,0)</f>
        <v>UN</v>
      </c>
      <c r="F181" s="123" t="n">
        <f aca="false">'MEMÓRIA DE CÁLCULO'!K1165</f>
        <v>10</v>
      </c>
      <c r="G181" s="124" t="n">
        <f aca="false">VLOOKUP(C181,'SINAPI 01-2019'!A:E,4,0)</f>
        <v>237.43</v>
      </c>
      <c r="H181" s="112" t="n">
        <f aca="false">ROUND((G181*$K$12)+G181,2)</f>
        <v>305.86</v>
      </c>
      <c r="I181" s="113" t="n">
        <f aca="false">TRUNC(F181*H181,2)</f>
        <v>3058.6</v>
      </c>
      <c r="J181" s="14"/>
      <c r="K181" s="14"/>
      <c r="L181" s="14"/>
      <c r="M181" s="14"/>
      <c r="N181" s="14"/>
      <c r="O181" s="14"/>
      <c r="P181" s="14"/>
      <c r="Q181" s="14"/>
      <c r="R181" s="14"/>
      <c r="S181" s="14"/>
      <c r="T181" s="14"/>
      <c r="U181" s="14"/>
      <c r="V181" s="14"/>
      <c r="W181" s="14"/>
      <c r="X181" s="14"/>
      <c r="Y181" s="14"/>
      <c r="Z181" s="14"/>
      <c r="AA181" s="14"/>
      <c r="AB181" s="14"/>
      <c r="AC181" s="14"/>
      <c r="AD181" s="14"/>
      <c r="AE181" s="14"/>
      <c r="AF181" s="14"/>
      <c r="AG181" s="14"/>
      <c r="AH181" s="14"/>
      <c r="AI181" s="14"/>
      <c r="AJ181" s="14"/>
    </row>
    <row collapsed="false" customFormat="true" customHeight="true" hidden="false" ht="45" outlineLevel="0" r="182" s="15">
      <c r="A182" s="105" t="str">
        <f aca="false">B182&amp;C182</f>
        <v>13.786942</v>
      </c>
      <c r="B182" s="106" t="s">
        <v>269</v>
      </c>
      <c r="C182" s="107" t="n">
        <v>86942</v>
      </c>
      <c r="D182" s="121" t="str">
        <f aca="false">VLOOKUP(C182,'SINAPI 01-2019'!A:E,2,0)</f>
        <v>LAVATÓRIO LOUÇA BRANCA SUSPENSO, 29,5 X 39CM OU EQUIVALENTE, PADRÃO POPULAR, INCLUSO SIFÃO TIPO GARRAFA EM PVC, VÁLVULA E ENGATE FLEXÍVEL 30CM EM PLÁSTICO E TORNEIRA CROMADA DE MESA, PADRÃO POPULAR - FORNECIMENTO E INSTALAÇÃO. AF_12/2013</v>
      </c>
      <c r="E182" s="122" t="str">
        <f aca="false">VLOOKUP(C182,'SINAPI 01-2019'!A:E,3,0)</f>
        <v>UN</v>
      </c>
      <c r="F182" s="123" t="n">
        <f aca="false">'MEMÓRIA DE CÁLCULO'!K1168</f>
        <v>2</v>
      </c>
      <c r="G182" s="124" t="n">
        <f aca="false">VLOOKUP(C182,'SINAPI 01-2019'!A:E,4,0)</f>
        <v>198.16</v>
      </c>
      <c r="H182" s="112" t="n">
        <f aca="false">ROUND((G182*$K$12)+G182,2)</f>
        <v>255.27</v>
      </c>
      <c r="I182" s="113" t="n">
        <f aca="false">TRUNC(F182*H182,2)</f>
        <v>510.54</v>
      </c>
      <c r="J182" s="14"/>
      <c r="K182" s="14"/>
      <c r="L182" s="14"/>
      <c r="M182" s="14"/>
      <c r="N182" s="14"/>
      <c r="O182" s="14"/>
      <c r="P182" s="14"/>
      <c r="Q182" s="14"/>
      <c r="R182" s="14"/>
      <c r="S182" s="14"/>
      <c r="T182" s="14"/>
      <c r="U182" s="14"/>
      <c r="V182" s="14"/>
      <c r="W182" s="14"/>
      <c r="X182" s="14"/>
      <c r="Y182" s="14"/>
      <c r="Z182" s="14"/>
      <c r="AA182" s="14"/>
      <c r="AB182" s="14"/>
      <c r="AC182" s="14"/>
      <c r="AD182" s="14"/>
      <c r="AE182" s="14"/>
      <c r="AF182" s="14"/>
      <c r="AG182" s="14"/>
      <c r="AH182" s="14"/>
      <c r="AI182" s="14"/>
      <c r="AJ182" s="14"/>
    </row>
    <row collapsed="false" customFormat="true" customHeight="true" hidden="false" ht="56.25" outlineLevel="0" r="183" s="15">
      <c r="A183" s="105" t="str">
        <f aca="false">B183&amp;C183</f>
        <v>13.818.002.0014-A</v>
      </c>
      <c r="B183" s="106" t="s">
        <v>270</v>
      </c>
      <c r="C183" s="107" t="s">
        <v>271</v>
      </c>
      <c r="D183" s="108" t="str">
        <f aca="false">VLOOKUP(C183,'EMOP 01-2019'!A:J,2,0)</f>
        <v>LAVATORIO DE LOUCA BRANCA,COM COLUNA SUSPENSA,PARA PESSOAS COM NECESSIDADES ESPECIFICAS,COM MEDIDAS EM TORNO DE 45,5X35,5CM,INCLUSIVE SIFAO EM PVC FLEXIVEL,VALVULA DE ESCOAMENTO CROMADA,RABICHO EM PVC E TORNEIRA DE FECHAMENTO AUTOMATICO.FORNECIMENTO</v>
      </c>
      <c r="E183" s="109" t="str">
        <f aca="false">VLOOKUP(C183,'EMOP 01-2019'!A:J,9,0)</f>
        <v>UN</v>
      </c>
      <c r="F183" s="110" t="n">
        <f aca="false">'MEMÓRIA DE CÁLCULO'!K1176</f>
        <v>3</v>
      </c>
      <c r="G183" s="111" t="n">
        <f aca="false">VLOOKUP(C183,'EMOP 01-2019'!A:J,10,0)</f>
        <v>320.25</v>
      </c>
      <c r="H183" s="112" t="n">
        <f aca="false">ROUND((G183*$K$12)+G183,2)</f>
        <v>412.55</v>
      </c>
      <c r="I183" s="113" t="n">
        <f aca="false">TRUNC(F183*H183,2)</f>
        <v>1237.65</v>
      </c>
      <c r="J183" s="48"/>
      <c r="K183" s="14"/>
      <c r="L183" s="14"/>
      <c r="M183" s="14"/>
      <c r="N183" s="14"/>
      <c r="O183" s="14"/>
      <c r="P183" s="14"/>
      <c r="Q183" s="14"/>
      <c r="R183" s="14"/>
      <c r="S183" s="14"/>
      <c r="T183" s="14"/>
      <c r="U183" s="14"/>
      <c r="V183" s="14"/>
      <c r="W183" s="14"/>
      <c r="X183" s="14"/>
      <c r="Y183" s="14"/>
      <c r="Z183" s="14"/>
      <c r="AA183" s="14"/>
      <c r="AB183" s="14"/>
      <c r="AC183" s="14"/>
      <c r="AD183" s="14"/>
      <c r="AE183" s="14"/>
      <c r="AF183" s="14"/>
      <c r="AG183" s="14"/>
      <c r="AH183" s="14"/>
      <c r="AI183" s="14"/>
      <c r="AJ183" s="14"/>
    </row>
    <row collapsed="false" customFormat="true" customHeight="true" hidden="false" ht="45" outlineLevel="0" r="184" s="15">
      <c r="A184" s="105" t="str">
        <f aca="false">B184&amp;C184</f>
        <v>13.993396</v>
      </c>
      <c r="B184" s="106" t="s">
        <v>272</v>
      </c>
      <c r="C184" s="107" t="n">
        <v>93396</v>
      </c>
      <c r="D184" s="121" t="str">
        <f aca="false">VLOOKUP(C184,'SINAPI 01-2019'!A:E,2,0)</f>
        <v>BANCADA GRANITO CINZA POLIDO 0,50 X 0,60M, INCL. CUBA DE EMBUTIR OVAL LOUÇA BRANCA 35 X 50CM, VÁLVULA METAL CROMADO, SIFÃO FLEXÍVEL PVC, ENGATE 30CM FLEXÍVEL PLÁSTICO E TORNEIRA CROMADA DE MESA, PADRÃO POPULAR - FORNEC. E INSTALAÇÃO. AF_12/2013</v>
      </c>
      <c r="E184" s="122" t="str">
        <f aca="false">VLOOKUP(C184,'SINAPI 01-2019'!A:E,3,0)</f>
        <v>UN</v>
      </c>
      <c r="F184" s="123" t="n">
        <f aca="false">'MEMÓRIA DE CÁLCULO'!K1187</f>
        <v>3</v>
      </c>
      <c r="G184" s="124" t="n">
        <f aca="false">VLOOKUP(C184,'SINAPI 01-2019'!A:E,4,0)</f>
        <v>523.58</v>
      </c>
      <c r="H184" s="112" t="n">
        <f aca="false">ROUND((G184*$K$12)+G184,2)</f>
        <v>674.48</v>
      </c>
      <c r="I184" s="113" t="n">
        <f aca="false">TRUNC(F184*H184,2)</f>
        <v>2023.44</v>
      </c>
      <c r="J184" s="14"/>
      <c r="K184" s="14"/>
      <c r="L184" s="14"/>
      <c r="M184" s="14"/>
      <c r="N184" s="14"/>
      <c r="O184" s="14"/>
      <c r="P184" s="14"/>
      <c r="Q184" s="14"/>
      <c r="R184" s="14"/>
      <c r="S184" s="14"/>
      <c r="T184" s="14"/>
      <c r="U184" s="14"/>
      <c r="V184" s="14"/>
      <c r="W184" s="14"/>
      <c r="X184" s="14"/>
      <c r="Y184" s="14"/>
      <c r="Z184" s="14"/>
      <c r="AA184" s="14"/>
      <c r="AB184" s="14"/>
      <c r="AC184" s="14"/>
      <c r="AD184" s="14"/>
      <c r="AE184" s="14"/>
      <c r="AF184" s="14"/>
      <c r="AG184" s="14"/>
      <c r="AH184" s="14"/>
      <c r="AI184" s="14"/>
      <c r="AJ184" s="14"/>
    </row>
    <row collapsed="false" customFormat="true" customHeight="true" hidden="false" ht="45" outlineLevel="0" r="185" s="15">
      <c r="A185" s="105" t="str">
        <f aca="false">B185&amp;C185</f>
        <v>13.1018.016.0106-A</v>
      </c>
      <c r="B185" s="106" t="s">
        <v>273</v>
      </c>
      <c r="C185" s="107" t="s">
        <v>274</v>
      </c>
      <c r="D185" s="108" t="str">
        <f aca="false">VLOOKUP(C185,'EMOP 01-2019'!A:J,2,0)</f>
        <v>BARRA DE APOIO EM ACO INOXIDAVEL AISI 304,TUBO DE 1.1/4",INCLUSIVE FIXACAO COM PARAFUSOS INOXIDAVEIS E BUCHAS PLASTICAS,COM 80CM,PARA PESSOAS COM NECESSIDADES ESPECIFICAS.FORNECIMENTO E COLOCACAO</v>
      </c>
      <c r="E185" s="109" t="str">
        <f aca="false">VLOOKUP(C185,'EMOP 01-2019'!A:J,9,0)</f>
        <v>UN</v>
      </c>
      <c r="F185" s="110" t="n">
        <f aca="false">'MEMÓRIA DE CÁLCULO'!K1192</f>
        <v>7</v>
      </c>
      <c r="G185" s="111" t="n">
        <f aca="false">VLOOKUP(C185,'EMOP 01-2019'!A:J,10,0)</f>
        <v>125.23</v>
      </c>
      <c r="H185" s="112" t="n">
        <f aca="false">ROUND((G185*$K$12)+G185,2)</f>
        <v>161.32</v>
      </c>
      <c r="I185" s="113" t="n">
        <f aca="false">TRUNC(F185*H185,2)</f>
        <v>1129.24</v>
      </c>
      <c r="J185" s="48"/>
      <c r="K185" s="14"/>
      <c r="L185" s="14"/>
      <c r="M185" s="14"/>
      <c r="N185" s="14"/>
      <c r="O185" s="14"/>
      <c r="P185" s="14"/>
      <c r="Q185" s="14"/>
      <c r="R185" s="14"/>
      <c r="S185" s="14"/>
      <c r="T185" s="14"/>
      <c r="U185" s="14"/>
      <c r="V185" s="14"/>
      <c r="W185" s="14"/>
      <c r="X185" s="14"/>
      <c r="Y185" s="14"/>
      <c r="Z185" s="14"/>
      <c r="AA185" s="14"/>
      <c r="AB185" s="14"/>
      <c r="AC185" s="14"/>
      <c r="AD185" s="14"/>
      <c r="AE185" s="14"/>
      <c r="AF185" s="14"/>
      <c r="AG185" s="14"/>
      <c r="AH185" s="14"/>
      <c r="AI185" s="14"/>
      <c r="AJ185" s="14"/>
    </row>
    <row collapsed="false" customFormat="true" customHeight="true" hidden="false" ht="22.5" outlineLevel="0" r="186" s="15">
      <c r="A186" s="105" t="str">
        <f aca="false">B186&amp;C186</f>
        <v>13.1118.007.0090-A</v>
      </c>
      <c r="B186" s="106" t="s">
        <v>275</v>
      </c>
      <c r="C186" s="115" t="s">
        <v>276</v>
      </c>
      <c r="D186" s="108" t="str">
        <f aca="false">VLOOKUP(C186,'EMOP 01-2019'!A:J,2,0)</f>
        <v>CHUVEIRO COM DESVIADOR E DUCHA MANUAL,CROMADO,PARA PESSOAS COM NECESSIDADES ESPECIFICAS.FORNECIMENTO</v>
      </c>
      <c r="E186" s="109" t="str">
        <f aca="false">VLOOKUP(C186,'EMOP 01-2019'!A:J,9,0)</f>
        <v>UN</v>
      </c>
      <c r="F186" s="110" t="n">
        <f aca="false">'MEMÓRIA DE CÁLCULO'!K1203</f>
        <v>1</v>
      </c>
      <c r="G186" s="111" t="n">
        <f aca="false">VLOOKUP(C186,'EMOP 01-2019'!A:J,10,0)</f>
        <v>277.12</v>
      </c>
      <c r="H186" s="156" t="n">
        <f aca="false">ROUND((G186*$L$12)+G186,2)</f>
        <v>340.91</v>
      </c>
      <c r="I186" s="113" t="n">
        <f aca="false">TRUNC(F186*H186,2)</f>
        <v>340.91</v>
      </c>
      <c r="J186" s="48"/>
      <c r="K186" s="14"/>
      <c r="L186" s="14"/>
      <c r="M186" s="14"/>
      <c r="N186" s="14"/>
      <c r="O186" s="14"/>
      <c r="P186" s="14"/>
      <c r="Q186" s="14"/>
      <c r="R186" s="14"/>
      <c r="S186" s="14"/>
      <c r="T186" s="14"/>
      <c r="U186" s="14"/>
      <c r="V186" s="14"/>
      <c r="W186" s="14"/>
      <c r="X186" s="14"/>
      <c r="Y186" s="14"/>
      <c r="Z186" s="14"/>
      <c r="AA186" s="14"/>
      <c r="AB186" s="14"/>
      <c r="AC186" s="14"/>
      <c r="AD186" s="14"/>
      <c r="AE186" s="14"/>
      <c r="AF186" s="14"/>
      <c r="AG186" s="14"/>
      <c r="AH186" s="14"/>
      <c r="AI186" s="14"/>
      <c r="AJ186" s="14"/>
    </row>
    <row collapsed="false" customFormat="true" customHeight="true" hidden="false" ht="33.75" outlineLevel="0" r="187" s="15">
      <c r="A187" s="105" t="str">
        <f aca="false">B187&amp;C187</f>
        <v>13.1218.007.0075-A</v>
      </c>
      <c r="B187" s="106" t="s">
        <v>277</v>
      </c>
      <c r="C187" s="115" t="s">
        <v>278</v>
      </c>
      <c r="D187" s="108" t="str">
        <f aca="false">VLOOKUP(C187,'EMOP 01-2019'!A:J,2,0)</f>
        <v>CHUVEIRO ELETRICO,EM METAL CROMADO,EM 110/220V,COM BRACO CROMADO DE 1/2" E 1 REGISTRO DE PRESSAO 1416 DE 3/4",COM CANOPLA E VOLANTE EM METAL CROMADO.FORNECIMENTO</v>
      </c>
      <c r="E187" s="109" t="str">
        <f aca="false">VLOOKUP(C187,'EMOP 01-2019'!A:J,9,0)</f>
        <v>UN</v>
      </c>
      <c r="F187" s="110" t="n">
        <f aca="false">'MEMÓRIA DE CÁLCULO'!K1208</f>
        <v>1</v>
      </c>
      <c r="G187" s="111" t="n">
        <f aca="false">VLOOKUP(C187,'EMOP 01-2019'!A:J,10,0)</f>
        <v>206.61</v>
      </c>
      <c r="H187" s="156" t="n">
        <f aca="false">ROUND((G187*$L$12)+G187,2)</f>
        <v>254.17</v>
      </c>
      <c r="I187" s="113" t="n">
        <f aca="false">TRUNC(F187*H187,2)</f>
        <v>254.17</v>
      </c>
      <c r="J187" s="142"/>
      <c r="K187" s="14"/>
      <c r="L187" s="14"/>
      <c r="M187" s="14"/>
      <c r="N187" s="14"/>
      <c r="O187" s="14"/>
      <c r="P187" s="14"/>
      <c r="Q187" s="14"/>
      <c r="R187" s="14"/>
      <c r="S187" s="14"/>
      <c r="T187" s="14"/>
      <c r="U187" s="14"/>
      <c r="V187" s="14"/>
      <c r="W187" s="14"/>
      <c r="X187" s="14"/>
      <c r="Y187" s="14"/>
      <c r="Z187" s="14"/>
      <c r="AA187" s="14"/>
      <c r="AB187" s="14"/>
      <c r="AC187" s="14"/>
      <c r="AD187" s="14"/>
      <c r="AE187" s="14"/>
      <c r="AF187" s="14"/>
      <c r="AG187" s="14"/>
      <c r="AH187" s="14"/>
      <c r="AI187" s="14"/>
      <c r="AJ187" s="14"/>
    </row>
    <row collapsed="false" customFormat="true" customHeight="true" hidden="false" ht="33.75" outlineLevel="0" r="188" s="15">
      <c r="A188" s="105" t="str">
        <f aca="false">B188&amp;C188</f>
        <v>13.1314.007.0321-A</v>
      </c>
      <c r="B188" s="106" t="s">
        <v>279</v>
      </c>
      <c r="C188" s="115" t="s">
        <v>280</v>
      </c>
      <c r="D188" s="108" t="str">
        <f aca="false">VLOOKUP(C188,'EMOP 01-2019'!A:J,2,0)</f>
        <v>PUXADOR HORIZONTAL PARA PORTA,TIPO ALCA,PARA PESSOAS COM NECESSIDADES ESPECIFICAS, EM TUBO DE ACO INOXIDAVEL DE 1.1/4",AISI-304,LIGA 18.8,COM 30CM.FORNECIMENTO</v>
      </c>
      <c r="E188" s="109" t="str">
        <f aca="false">VLOOKUP(C188,'EMOP 01-2019'!A:J,9,0)</f>
        <v>UN</v>
      </c>
      <c r="F188" s="110" t="n">
        <f aca="false">'MEMÓRIA DE CÁLCULO'!K1213</f>
        <v>3</v>
      </c>
      <c r="G188" s="111" t="n">
        <f aca="false">VLOOKUP(C188,'EMOP 01-2019'!A:J,10,0)</f>
        <v>90.13</v>
      </c>
      <c r="H188" s="156" t="n">
        <f aca="false">ROUND((G188*$L$12)+G188,2)</f>
        <v>110.88</v>
      </c>
      <c r="I188" s="113" t="n">
        <f aca="false">TRUNC(F188*H188,2)</f>
        <v>332.64</v>
      </c>
      <c r="J188" s="14"/>
      <c r="K188" s="14"/>
      <c r="L188" s="14"/>
      <c r="M188" s="14"/>
      <c r="N188" s="14"/>
      <c r="O188" s="14"/>
      <c r="P188" s="14"/>
      <c r="Q188" s="14"/>
      <c r="R188" s="14"/>
      <c r="S188" s="14"/>
      <c r="T188" s="14"/>
      <c r="U188" s="14"/>
      <c r="V188" s="14"/>
      <c r="W188" s="14"/>
      <c r="X188" s="14"/>
      <c r="Y188" s="14"/>
      <c r="Z188" s="14"/>
      <c r="AA188" s="14"/>
      <c r="AB188" s="14"/>
      <c r="AC188" s="14"/>
      <c r="AD188" s="14"/>
      <c r="AE188" s="14"/>
      <c r="AF188" s="14"/>
      <c r="AG188" s="14"/>
      <c r="AH188" s="14"/>
      <c r="AI188" s="14"/>
      <c r="AJ188" s="14"/>
    </row>
    <row collapsed="false" customFormat="true" customHeight="true" hidden="false" ht="45" outlineLevel="0" r="189" s="15">
      <c r="A189" s="105" t="str">
        <f aca="false">B189&amp;C189</f>
        <v>13.1486934</v>
      </c>
      <c r="B189" s="106" t="s">
        <v>281</v>
      </c>
      <c r="C189" s="107" t="n">
        <v>86934</v>
      </c>
      <c r="D189" s="121" t="str">
        <f aca="false">VLOOKUP(C189,'SINAPI 01-2019'!A:E,2,0)</f>
        <v>BANCADA DE MÁRMORE SINTÉTICO 120 X 60CM, COM CUBA INTEGRADA, INCLUSO SIFÃO TIPO FLEXÍVEL EM PVC, VÁLVULA EM PLÁSTICO CROMADO TIPO AMERICANA E TORNEIRA CROMADA LONGA, DE PAREDE, PADRÃO POPULAR - FORNECIMENTO E INSTALAÇÃO. AF_12/2013</v>
      </c>
      <c r="E189" s="122" t="str">
        <f aca="false">VLOOKUP(C189,'SINAPI 01-2019'!A:E,3,0)</f>
        <v>UN</v>
      </c>
      <c r="F189" s="123" t="n">
        <f aca="false">'MEMÓRIA DE CÁLCULO'!K1224</f>
        <v>1</v>
      </c>
      <c r="G189" s="124" t="n">
        <f aca="false">VLOOKUP(C189,'SINAPI 01-2019'!A:E,4,0)</f>
        <v>341.18</v>
      </c>
      <c r="H189" s="112" t="n">
        <f aca="false">ROUND((G189*$K$12)+G189,2)</f>
        <v>439.51</v>
      </c>
      <c r="I189" s="113" t="n">
        <f aca="false">TRUNC(F189*H189,2)</f>
        <v>439.51</v>
      </c>
      <c r="J189" s="14"/>
      <c r="K189" s="14"/>
      <c r="L189" s="14"/>
      <c r="M189" s="14"/>
      <c r="N189" s="14"/>
      <c r="O189" s="14"/>
      <c r="P189" s="14"/>
      <c r="Q189" s="14"/>
      <c r="R189" s="14"/>
      <c r="S189" s="14"/>
      <c r="T189" s="14"/>
      <c r="U189" s="14"/>
      <c r="V189" s="14"/>
      <c r="W189" s="14"/>
      <c r="X189" s="14"/>
      <c r="Y189" s="14"/>
      <c r="Z189" s="14"/>
      <c r="AA189" s="14"/>
      <c r="AB189" s="14"/>
      <c r="AC189" s="14"/>
      <c r="AD189" s="14"/>
      <c r="AE189" s="14"/>
      <c r="AF189" s="14"/>
      <c r="AG189" s="14"/>
      <c r="AH189" s="14"/>
      <c r="AI189" s="14"/>
      <c r="AJ189" s="14"/>
    </row>
    <row collapsed="false" customFormat="true" customHeight="true" hidden="false" ht="22.5" outlineLevel="0" r="190" s="15">
      <c r="A190" s="105" t="str">
        <f aca="false">B190&amp;C190</f>
        <v>13.1588571</v>
      </c>
      <c r="B190" s="106" t="s">
        <v>282</v>
      </c>
      <c r="C190" s="107" t="n">
        <v>88571</v>
      </c>
      <c r="D190" s="121" t="str">
        <f aca="false">VLOOKUP(C190,'SINAPI 01-2019'!A:E,2,0)</f>
        <v>SABONETEIRA DE SOBREPOR (FIXADA NA PAREDE), TIPO CONCHA, EM ACO INOXIDAVEL - FORNECIMENTO E INSTALACAO</v>
      </c>
      <c r="E190" s="122" t="str">
        <f aca="false">VLOOKUP(C190,'SINAPI 01-2019'!A:E,3,0)</f>
        <v>UN</v>
      </c>
      <c r="F190" s="123" t="n">
        <f aca="false">'MEMÓRIA DE CÁLCULO'!K1229</f>
        <v>2</v>
      </c>
      <c r="G190" s="124" t="n">
        <f aca="false">VLOOKUP(C190,'SINAPI 01-2019'!A:E,4,0)</f>
        <v>53.35</v>
      </c>
      <c r="H190" s="112" t="n">
        <f aca="false">ROUND((G190*$K$12)+G190,2)</f>
        <v>68.73</v>
      </c>
      <c r="I190" s="113" t="n">
        <f aca="false">TRUNC(F190*H190,2)</f>
        <v>137.46</v>
      </c>
      <c r="J190" s="14"/>
      <c r="K190" s="14"/>
      <c r="L190" s="14"/>
      <c r="M190" s="14"/>
      <c r="N190" s="14"/>
      <c r="O190" s="14"/>
      <c r="P190" s="14"/>
      <c r="Q190" s="14"/>
      <c r="R190" s="14"/>
      <c r="S190" s="14"/>
      <c r="T190" s="14"/>
      <c r="U190" s="14"/>
      <c r="V190" s="14"/>
      <c r="W190" s="14"/>
      <c r="X190" s="14"/>
      <c r="Y190" s="14"/>
      <c r="Z190" s="14"/>
      <c r="AA190" s="14"/>
      <c r="AB190" s="14"/>
      <c r="AC190" s="14"/>
      <c r="AD190" s="14"/>
      <c r="AE190" s="14"/>
      <c r="AF190" s="14"/>
      <c r="AG190" s="14"/>
      <c r="AH190" s="14"/>
      <c r="AI190" s="14"/>
      <c r="AJ190" s="14"/>
    </row>
    <row collapsed="false" customFormat="true" customHeight="true" hidden="false" ht="24.75" outlineLevel="0" r="191" s="15">
      <c r="A191" s="105" t="str">
        <f aca="false">B191&amp;C191</f>
        <v>13.1695547</v>
      </c>
      <c r="B191" s="106" t="s">
        <v>283</v>
      </c>
      <c r="C191" s="107" t="n">
        <v>95547</v>
      </c>
      <c r="D191" s="121" t="str">
        <f aca="false">VLOOKUP(C191,'SINAPI 01-2019'!A:E,2,0)</f>
        <v>SABONETEIRA PLASTICA TIPO DISPENSER PARA SABONETE LIQUIDO COM RESERVATORIO 800 A 1500 ML, INCLUSO FIXAÇÃO. AF_10/2016</v>
      </c>
      <c r="E191" s="122" t="str">
        <f aca="false">VLOOKUP(C191,'SINAPI 01-2019'!A:E,3,0)</f>
        <v>UN</v>
      </c>
      <c r="F191" s="123" t="n">
        <f aca="false">'MEMÓRIA DE CÁLCULO'!K1235</f>
        <v>8</v>
      </c>
      <c r="G191" s="124" t="n">
        <f aca="false">VLOOKUP(C191,'SINAPI 01-2019'!A:E,4,0)</f>
        <v>46.62</v>
      </c>
      <c r="H191" s="112" t="n">
        <f aca="false">ROUND((G191*$K$12)+G191,2)</f>
        <v>60.06</v>
      </c>
      <c r="I191" s="113" t="n">
        <f aca="false">TRUNC(F191*H191,2)</f>
        <v>480.48</v>
      </c>
      <c r="J191" s="14"/>
      <c r="K191" s="14"/>
      <c r="L191" s="14"/>
      <c r="M191" s="14"/>
      <c r="N191" s="14"/>
      <c r="O191" s="14"/>
      <c r="P191" s="14"/>
      <c r="Q191" s="14"/>
      <c r="R191" s="14"/>
      <c r="S191" s="14"/>
      <c r="T191" s="14"/>
      <c r="U191" s="14"/>
      <c r="V191" s="14"/>
      <c r="W191" s="14"/>
      <c r="X191" s="14"/>
      <c r="Y191" s="14"/>
      <c r="Z191" s="14"/>
      <c r="AA191" s="14"/>
      <c r="AB191" s="14"/>
      <c r="AC191" s="14"/>
      <c r="AD191" s="14"/>
      <c r="AE191" s="14"/>
      <c r="AF191" s="14"/>
      <c r="AG191" s="14"/>
      <c r="AH191" s="14"/>
      <c r="AI191" s="14"/>
      <c r="AJ191" s="14"/>
    </row>
    <row collapsed="false" customFormat="true" customHeight="true" hidden="false" ht="24.75" outlineLevel="0" r="192" s="15">
      <c r="A192" s="105" t="str">
        <f aca="false">B192&amp;C192</f>
        <v>13.1795544</v>
      </c>
      <c r="B192" s="106" t="s">
        <v>284</v>
      </c>
      <c r="C192" s="107" t="n">
        <v>95544</v>
      </c>
      <c r="D192" s="121" t="str">
        <f aca="false">VLOOKUP(C192,'SINAPI 01-2019'!A:E,2,0)</f>
        <v>PAPELEIRA DE PAREDE EM METAL CROMADO SEM TAMPA, INCLUSO FIXAÇÃO. AF_10/2016</v>
      </c>
      <c r="E192" s="122" t="str">
        <f aca="false">VLOOKUP(C192,'SINAPI 01-2019'!A:E,3,0)</f>
        <v>UN</v>
      </c>
      <c r="F192" s="123" t="n">
        <f aca="false">'MEMÓRIA DE CÁLCULO'!K1250</f>
        <v>8</v>
      </c>
      <c r="G192" s="124" t="n">
        <f aca="false">VLOOKUP(C192,'SINAPI 01-2019'!A:E,4,0)</f>
        <v>37.03</v>
      </c>
      <c r="H192" s="112" t="n">
        <f aca="false">ROUND((G192*$K$12)+G192,2)</f>
        <v>47.7</v>
      </c>
      <c r="I192" s="113" t="n">
        <f aca="false">TRUNC(F192*H192,2)</f>
        <v>381.6</v>
      </c>
      <c r="J192" s="48"/>
      <c r="K192" s="14"/>
      <c r="L192" s="14"/>
      <c r="M192" s="14"/>
      <c r="N192" s="14"/>
      <c r="O192" s="14"/>
      <c r="P192" s="14"/>
      <c r="Q192" s="14"/>
      <c r="R192" s="14"/>
      <c r="S192" s="14"/>
      <c r="T192" s="14"/>
      <c r="U192" s="14"/>
      <c r="V192" s="14"/>
      <c r="W192" s="14"/>
      <c r="X192" s="14"/>
      <c r="Y192" s="14"/>
      <c r="Z192" s="14"/>
      <c r="AA192" s="14"/>
      <c r="AB192" s="14"/>
      <c r="AC192" s="14"/>
      <c r="AD192" s="14"/>
      <c r="AE192" s="14"/>
      <c r="AF192" s="14"/>
      <c r="AG192" s="14"/>
      <c r="AH192" s="14"/>
      <c r="AI192" s="14"/>
      <c r="AJ192" s="14"/>
    </row>
    <row collapsed="false" customFormat="true" customHeight="true" hidden="false" ht="24.75" outlineLevel="0" r="193" s="15">
      <c r="A193" s="105" t="str">
        <f aca="false">B193&amp;C193</f>
        <v>13.1818.005.0013-A</v>
      </c>
      <c r="B193" s="106" t="s">
        <v>285</v>
      </c>
      <c r="C193" s="107" t="s">
        <v>286</v>
      </c>
      <c r="D193" s="108" t="str">
        <f aca="false">VLOOKUP(C193,'EMOP 01-2019'!A:J,2,0)</f>
        <v>PORTA PAPEL HIGIENICO EM PLASTICO ABS.FORNECIMENTRO E COLOCACAO</v>
      </c>
      <c r="E193" s="109" t="str">
        <f aca="false">VLOOKUP(C193,'EMOP 01-2019'!A:J,9,0)</f>
        <v>UN</v>
      </c>
      <c r="F193" s="110" t="n">
        <f aca="false">'MEMÓRIA DE CÁLCULO'!K1265</f>
        <v>10</v>
      </c>
      <c r="G193" s="111" t="n">
        <f aca="false">VLOOKUP(C193,'EMOP 01-2019'!A:J,10,0)</f>
        <v>28.38</v>
      </c>
      <c r="H193" s="112" t="n">
        <f aca="false">ROUND((G193*$K$12)+G193,2)</f>
        <v>36.56</v>
      </c>
      <c r="I193" s="113" t="n">
        <f aca="false">TRUNC(F193*H193,2)</f>
        <v>365.6</v>
      </c>
      <c r="J193" s="14"/>
      <c r="K193" s="14"/>
      <c r="L193" s="14"/>
      <c r="M193" s="14"/>
      <c r="N193" s="14"/>
      <c r="O193" s="14"/>
      <c r="P193" s="14"/>
      <c r="Q193" s="14"/>
      <c r="R193" s="14"/>
      <c r="S193" s="14"/>
      <c r="T193" s="14"/>
      <c r="U193" s="14"/>
      <c r="V193" s="14"/>
      <c r="W193" s="14"/>
      <c r="X193" s="14"/>
      <c r="Y193" s="14"/>
      <c r="Z193" s="14"/>
      <c r="AA193" s="14"/>
      <c r="AB193" s="14"/>
      <c r="AC193" s="14"/>
      <c r="AD193" s="14"/>
      <c r="AE193" s="14"/>
      <c r="AF193" s="14"/>
      <c r="AG193" s="14"/>
      <c r="AH193" s="14"/>
      <c r="AI193" s="14"/>
      <c r="AJ193" s="14"/>
    </row>
    <row collapsed="false" customFormat="true" customHeight="true" hidden="false" ht="25.5" outlineLevel="0" r="194" s="15">
      <c r="A194" s="105" t="str">
        <f aca="false">B194&amp;C194</f>
        <v>13.1974194/1</v>
      </c>
      <c r="B194" s="106" t="s">
        <v>287</v>
      </c>
      <c r="C194" s="107" t="s">
        <v>288</v>
      </c>
      <c r="D194" s="121" t="str">
        <f aca="false">VLOOKUP(C194,'SINAPI 01-2019'!A:E,2,0)</f>
        <v>ESCADA TIPO MARINHEIRO EM TUBO ACO GALVANIZADO 1 1/2" 5 DEGRAUS</v>
      </c>
      <c r="E194" s="122" t="str">
        <f aca="false">VLOOKUP(C194,'SINAPI 01-2019'!A:E,3,0)</f>
        <v>M</v>
      </c>
      <c r="F194" s="123" t="n">
        <f aca="false">'MEMÓRIA DE CÁLCULO'!K1280</f>
        <v>3.3</v>
      </c>
      <c r="G194" s="124" t="n">
        <f aca="false">VLOOKUP(C194,'SINAPI 01-2019'!A:E,4,0)</f>
        <v>302</v>
      </c>
      <c r="H194" s="156" t="n">
        <f aca="false">ROUND((G194*$L$12)+G194,2)</f>
        <v>371.52</v>
      </c>
      <c r="I194" s="113" t="n">
        <f aca="false">TRUNC(F194*H194,2)</f>
        <v>1226.01</v>
      </c>
      <c r="J194" s="48"/>
      <c r="K194" s="14"/>
      <c r="L194" s="14"/>
      <c r="M194" s="14"/>
      <c r="N194" s="14"/>
      <c r="O194" s="14"/>
      <c r="P194" s="14"/>
      <c r="Q194" s="14"/>
      <c r="R194" s="14"/>
      <c r="S194" s="14"/>
      <c r="T194" s="14"/>
      <c r="U194" s="14"/>
      <c r="V194" s="14"/>
      <c r="W194" s="14"/>
      <c r="X194" s="14"/>
      <c r="Y194" s="14"/>
      <c r="Z194" s="14"/>
      <c r="AA194" s="14"/>
      <c r="AB194" s="14"/>
      <c r="AC194" s="14"/>
      <c r="AD194" s="14"/>
      <c r="AE194" s="14"/>
      <c r="AF194" s="14"/>
      <c r="AG194" s="14"/>
      <c r="AH194" s="14"/>
      <c r="AI194" s="14"/>
      <c r="AJ194" s="14"/>
    </row>
    <row collapsed="false" customFormat="true" customHeight="true" hidden="false" ht="78.75" outlineLevel="0" r="195" s="15">
      <c r="A195" s="105" t="str">
        <f aca="false">B195&amp;C195</f>
        <v>13.2018.040.0025-A</v>
      </c>
      <c r="B195" s="106" t="s">
        <v>289</v>
      </c>
      <c r="C195" s="115" t="s">
        <v>290</v>
      </c>
      <c r="D195" s="108" t="str">
        <f aca="false">VLOOKUP(C195,'EMOP 01-2019'!A:J,2,0)</f>
        <v>PLATAFORMA PARA TRANSPORTE VERTICAL,PERCURSO DE 3,17M,CAPACIDADE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v>
      </c>
      <c r="E195" s="109" t="str">
        <f aca="false">VLOOKUP(C195,'EMOP 01-2019'!A:J,9,0)</f>
        <v>UN</v>
      </c>
      <c r="F195" s="110" t="n">
        <f aca="false">'MEMÓRIA DE CÁLCULO'!K1284</f>
        <v>2</v>
      </c>
      <c r="G195" s="111" t="n">
        <f aca="false">VLOOKUP(C195,'EMOP 01-2019'!A:J,10,0)</f>
        <v>50155.6</v>
      </c>
      <c r="H195" s="112" t="n">
        <f aca="false">ROUND((G195*$K$12)+G195,2)</f>
        <v>64610.44</v>
      </c>
      <c r="I195" s="113" t="n">
        <f aca="false">TRUNC(F195*H195,2)</f>
        <v>129220.88</v>
      </c>
      <c r="J195" s="48"/>
      <c r="K195" s="14"/>
      <c r="L195" s="14"/>
      <c r="M195" s="14"/>
      <c r="N195" s="14"/>
      <c r="O195" s="14"/>
      <c r="P195" s="14"/>
      <c r="Q195" s="14"/>
      <c r="R195" s="14"/>
      <c r="S195" s="14"/>
      <c r="T195" s="14"/>
      <c r="U195" s="14"/>
      <c r="V195" s="14"/>
      <c r="W195" s="14"/>
      <c r="X195" s="14"/>
      <c r="Y195" s="14"/>
      <c r="Z195" s="14"/>
      <c r="AA195" s="14"/>
      <c r="AB195" s="14"/>
      <c r="AC195" s="14"/>
      <c r="AD195" s="14"/>
      <c r="AE195" s="14"/>
      <c r="AF195" s="14"/>
      <c r="AG195" s="14"/>
      <c r="AH195" s="14"/>
      <c r="AI195" s="14"/>
      <c r="AJ195" s="14"/>
    </row>
    <row collapsed="false" customFormat="true" customHeight="true" hidden="false" ht="33.75" outlineLevel="0" r="196" s="15">
      <c r="A196" s="105" t="str">
        <f aca="false">B196&amp;C196</f>
        <v>13.2118.030.0001-A</v>
      </c>
      <c r="B196" s="106" t="s">
        <v>291</v>
      </c>
      <c r="C196" s="115" t="s">
        <v>292</v>
      </c>
      <c r="D196" s="108" t="str">
        <f aca="false">VLOOKUP(C196,'EMOP 01-2019'!A:J,2,0)</f>
        <v>CONDICIONADOR DE AR TIPO SPLIT 9000 BTU'S COMPREENDENDO 1 CONDENSADOR E 1 EVAPORADOR(VIDE INSTALACAO,ASSENTAMENTO E INTERLIGACOES FAMILIA 15.005).FORNECIMENTO</v>
      </c>
      <c r="E196" s="109" t="str">
        <f aca="false">VLOOKUP(C196,'EMOP 01-2019'!A:J,9,0)</f>
        <v>UN</v>
      </c>
      <c r="F196" s="110" t="n">
        <f aca="false">'MEMÓRIA DE CÁLCULO'!K1289</f>
        <v>4</v>
      </c>
      <c r="G196" s="111" t="n">
        <f aca="false">VLOOKUP(C196,'EMOP 01-2019'!A:J,10,0)</f>
        <v>1076.25</v>
      </c>
      <c r="H196" s="156" t="n">
        <f aca="false">ROUND((G196*$L$12)+G196,2)</f>
        <v>1324</v>
      </c>
      <c r="I196" s="113" t="n">
        <f aca="false">TRUNC(F196*H196,2)</f>
        <v>5296</v>
      </c>
      <c r="J196" s="142"/>
      <c r="K196" s="14"/>
      <c r="L196" s="14"/>
      <c r="M196" s="14"/>
      <c r="N196" s="14"/>
      <c r="O196" s="14"/>
      <c r="P196" s="14"/>
      <c r="Q196" s="14"/>
      <c r="R196" s="14"/>
      <c r="S196" s="14"/>
      <c r="T196" s="14"/>
      <c r="U196" s="14"/>
      <c r="V196" s="14"/>
      <c r="W196" s="14"/>
      <c r="X196" s="14"/>
      <c r="Y196" s="14"/>
      <c r="Z196" s="14"/>
      <c r="AA196" s="14"/>
      <c r="AB196" s="14"/>
      <c r="AC196" s="14"/>
      <c r="AD196" s="14"/>
      <c r="AE196" s="14"/>
      <c r="AF196" s="14"/>
      <c r="AG196" s="14"/>
      <c r="AH196" s="14"/>
      <c r="AI196" s="14"/>
      <c r="AJ196" s="14"/>
    </row>
    <row collapsed="false" customFormat="true" customHeight="true" hidden="false" ht="56.25" outlineLevel="0" r="197" s="15">
      <c r="A197" s="105" t="str">
        <f aca="false">B197&amp;C197</f>
        <v>13.2215.005.0200-A</v>
      </c>
      <c r="B197" s="106" t="s">
        <v>293</v>
      </c>
      <c r="C197" s="115" t="s">
        <v>294</v>
      </c>
      <c r="D197" s="108" t="str">
        <f aca="false">VLOOKUP(C197,'EMOP 01-2019'!A:J,2,0)</f>
        <v>INSTALACAO E ASSENTAMENTO DE AR CONDICIONADO TIPO SPLIT DE 9000 BTU'S,COM 1 CONDENSADOR E 1 EVAPORADOR,(VIDE FORNECIMENTO DO APARELHO NA FAMILIA 18.030)INCLUSIVE ACESSORIOS DE FIXACAO,EXCLUSIVE ALIMENTACAO ELETRICA E INTERLIGACAO AO CONDENSADOR/EVAPORADOR(VIDE ITEM 15.005.0255)</v>
      </c>
      <c r="E197" s="109" t="str">
        <f aca="false">VLOOKUP(C197,'EMOP 01-2019'!A:J,9,0)</f>
        <v>UN</v>
      </c>
      <c r="F197" s="110" t="n">
        <f aca="false">'MEMÓRIA DE CÁLCULO'!K1299</f>
        <v>4</v>
      </c>
      <c r="G197" s="111" t="n">
        <f aca="false">VLOOKUP(C197,'EMOP 01-2019'!A:J,10,0)</f>
        <v>379.84</v>
      </c>
      <c r="H197" s="112" t="n">
        <f aca="false">ROUND((G197*$K$12)+G197,2)</f>
        <v>489.31</v>
      </c>
      <c r="I197" s="113" t="n">
        <f aca="false">TRUNC(F197*H197,2)</f>
        <v>1957.24</v>
      </c>
      <c r="J197" s="142"/>
      <c r="K197" s="14"/>
      <c r="L197" s="14"/>
      <c r="M197" s="14"/>
      <c r="N197" s="14"/>
      <c r="O197" s="14"/>
      <c r="P197" s="14"/>
      <c r="Q197" s="14"/>
      <c r="R197" s="14"/>
      <c r="S197" s="14"/>
      <c r="T197" s="14"/>
      <c r="U197" s="14"/>
      <c r="V197" s="14"/>
      <c r="W197" s="14"/>
      <c r="X197" s="14"/>
      <c r="Y197" s="14"/>
      <c r="Z197" s="14"/>
      <c r="AA197" s="14"/>
      <c r="AB197" s="14"/>
      <c r="AC197" s="14"/>
      <c r="AD197" s="14"/>
      <c r="AE197" s="14"/>
      <c r="AF197" s="14"/>
      <c r="AG197" s="14"/>
      <c r="AH197" s="14"/>
      <c r="AI197" s="14"/>
      <c r="AJ197" s="14"/>
    </row>
    <row collapsed="false" customFormat="true" customHeight="true" hidden="false" ht="33.75" outlineLevel="0" r="198" s="15">
      <c r="A198" s="105" t="str">
        <f aca="false">B198&amp;C198</f>
        <v>13.2318.030.0002-A</v>
      </c>
      <c r="B198" s="106" t="s">
        <v>295</v>
      </c>
      <c r="C198" s="115" t="s">
        <v>296</v>
      </c>
      <c r="D198" s="108" t="str">
        <f aca="false">VLOOKUP(C198,'EMOP 01-2019'!A:J,2,0)</f>
        <v>CONDICIONADOR DE AR TIPO SPLIT 12000 BTU'S COMPREENDENDO 1 CONDENSADOR E 1 EVAPORADOR(VIDE INSTALACAO,ASSENTAMENTO E INTERLIGACOES FAMILIA 15.005).FORNECIMENTO</v>
      </c>
      <c r="E198" s="109" t="str">
        <f aca="false">VLOOKUP(C198,'EMOP 01-2019'!A:J,9,0)</f>
        <v>UN</v>
      </c>
      <c r="F198" s="110" t="n">
        <f aca="false">'MEMÓRIA DE CÁLCULO'!K1302</f>
        <v>2</v>
      </c>
      <c r="G198" s="111" t="n">
        <f aca="false">VLOOKUP(C198,'EMOP 01-2019'!A:J,10,0)</f>
        <v>1181.25</v>
      </c>
      <c r="H198" s="156" t="n">
        <f aca="false">ROUND((G198*$L$12)+G198,2)</f>
        <v>1453.17</v>
      </c>
      <c r="I198" s="113" t="n">
        <f aca="false">TRUNC(F198*H198,2)</f>
        <v>2906.34</v>
      </c>
      <c r="J198" s="142"/>
      <c r="K198" s="14"/>
      <c r="L198" s="14"/>
      <c r="M198" s="14"/>
      <c r="N198" s="14"/>
      <c r="O198" s="14"/>
      <c r="P198" s="14"/>
      <c r="Q198" s="14"/>
      <c r="R198" s="14"/>
      <c r="S198" s="14"/>
      <c r="T198" s="14"/>
      <c r="U198" s="14"/>
      <c r="V198" s="14"/>
      <c r="W198" s="14"/>
      <c r="X198" s="14"/>
      <c r="Y198" s="14"/>
      <c r="Z198" s="14"/>
      <c r="AA198" s="14"/>
      <c r="AB198" s="14"/>
      <c r="AC198" s="14"/>
      <c r="AD198" s="14"/>
      <c r="AE198" s="14"/>
      <c r="AF198" s="14"/>
      <c r="AG198" s="14"/>
      <c r="AH198" s="14"/>
      <c r="AI198" s="14"/>
      <c r="AJ198" s="14"/>
    </row>
    <row collapsed="false" customFormat="true" customHeight="true" hidden="false" ht="56.25" outlineLevel="0" r="199" s="15">
      <c r="A199" s="105" t="str">
        <f aca="false">B199&amp;C199</f>
        <v>13.2415.005.0201-A</v>
      </c>
      <c r="B199" s="106" t="s">
        <v>297</v>
      </c>
      <c r="C199" s="115" t="s">
        <v>298</v>
      </c>
      <c r="D199" s="108" t="str">
        <f aca="false">VLOOKUP(C199,'EMOP 01-2019'!A:J,2,0)</f>
        <v>INSTALACAO E ASSENTAMENTO DE AR CONDICIONADO TIPO SPLIT DE 12000 BTU'S,COM 1 CONDENSADOR E 1 EVAPORADOR,(VIDE FORNECIMENTO DO APARELHO NA FAMILIA 18.030)INCLUSIVE ACESSORIOS DE FIXACAO,EXCLUSIVE ALIMENTACAO ELETRICA E INTERLIGACAO AO CONDENSADOR/EVAPORADOR (VIDE ITEM 15.005.0255)</v>
      </c>
      <c r="E199" s="109" t="str">
        <f aca="false">VLOOKUP(C199,'EMOP 01-2019'!A:J,9,0)</f>
        <v>UN</v>
      </c>
      <c r="F199" s="110" t="n">
        <f aca="false">'MEMÓRIA DE CÁLCULO'!K1308</f>
        <v>2</v>
      </c>
      <c r="G199" s="111" t="n">
        <f aca="false">VLOOKUP(C199,'EMOP 01-2019'!A:J,10,0)</f>
        <v>422.77</v>
      </c>
      <c r="H199" s="112" t="n">
        <f aca="false">ROUND((G199*$K$12)+G199,2)</f>
        <v>544.61</v>
      </c>
      <c r="I199" s="113" t="n">
        <f aca="false">TRUNC(F199*H199,2)</f>
        <v>1089.22</v>
      </c>
      <c r="J199" s="142"/>
      <c r="K199" s="14"/>
      <c r="L199" s="14"/>
      <c r="M199" s="14"/>
      <c r="N199" s="14"/>
      <c r="O199" s="14"/>
      <c r="P199" s="14"/>
      <c r="Q199" s="14"/>
      <c r="R199" s="14"/>
      <c r="S199" s="14"/>
      <c r="T199" s="14"/>
      <c r="U199" s="14"/>
      <c r="V199" s="14"/>
      <c r="W199" s="14"/>
      <c r="X199" s="14"/>
      <c r="Y199" s="14"/>
      <c r="Z199" s="14"/>
      <c r="AA199" s="14"/>
      <c r="AB199" s="14"/>
      <c r="AC199" s="14"/>
      <c r="AD199" s="14"/>
      <c r="AE199" s="14"/>
      <c r="AF199" s="14"/>
      <c r="AG199" s="14"/>
      <c r="AH199" s="14"/>
      <c r="AI199" s="14"/>
      <c r="AJ199" s="14"/>
    </row>
    <row collapsed="false" customFormat="true" customHeight="true" hidden="false" ht="33.75" outlineLevel="0" r="200" s="15">
      <c r="A200" s="105" t="str">
        <f aca="false">B200&amp;C200</f>
        <v>13.2518.030.0009-A</v>
      </c>
      <c r="B200" s="106" t="s">
        <v>299</v>
      </c>
      <c r="C200" s="115" t="s">
        <v>300</v>
      </c>
      <c r="D200" s="108" t="str">
        <f aca="false">VLOOKUP(C200,'EMOP 01-2019'!A:J,2,0)</f>
        <v>CONDICIONADOR DE AR TIPO SPLIT 48000 BTU'S COMPREENDENDO 1 CONDENSADOR E 1 EVAPORADOR(VIDE INSTALACAO,ASSENTAMENTO E INTERLIGACOES FAMILIA 15.005).FORNECIMENTO</v>
      </c>
      <c r="E200" s="109" t="str">
        <f aca="false">VLOOKUP(C200,'EMOP 01-2019'!A:J,9,0)</f>
        <v>UN</v>
      </c>
      <c r="F200" s="110" t="n">
        <f aca="false">'MEMÓRIA DE CÁLCULO'!K1311</f>
        <v>2</v>
      </c>
      <c r="G200" s="111" t="n">
        <f aca="false">VLOOKUP(C200,'EMOP 01-2019'!A:J,10,0)</f>
        <v>6200</v>
      </c>
      <c r="H200" s="156" t="n">
        <f aca="false">ROUND((G200*$L$12)+G200,2)</f>
        <v>7627.24</v>
      </c>
      <c r="I200" s="113" t="n">
        <f aca="false">TRUNC(F200*H200,2)</f>
        <v>15254.48</v>
      </c>
      <c r="J200" s="142"/>
      <c r="K200" s="14"/>
      <c r="L200" s="14"/>
      <c r="M200" s="14"/>
      <c r="N200" s="14"/>
      <c r="O200" s="14"/>
      <c r="P200" s="14"/>
      <c r="Q200" s="14"/>
      <c r="R200" s="14"/>
      <c r="S200" s="14"/>
      <c r="T200" s="14"/>
      <c r="U200" s="14"/>
      <c r="V200" s="14"/>
      <c r="W200" s="14"/>
      <c r="X200" s="14"/>
      <c r="Y200" s="14"/>
      <c r="Z200" s="14"/>
      <c r="AA200" s="14"/>
      <c r="AB200" s="14"/>
      <c r="AC200" s="14"/>
      <c r="AD200" s="14"/>
      <c r="AE200" s="14"/>
      <c r="AF200" s="14"/>
      <c r="AG200" s="14"/>
      <c r="AH200" s="14"/>
      <c r="AI200" s="14"/>
      <c r="AJ200" s="14"/>
    </row>
    <row collapsed="false" customFormat="true" customHeight="true" hidden="false" ht="56.25" outlineLevel="0" r="201" s="15">
      <c r="A201" s="105" t="str">
        <f aca="false">B201&amp;C201</f>
        <v>13.2615.005.0208-A</v>
      </c>
      <c r="B201" s="106" t="s">
        <v>301</v>
      </c>
      <c r="C201" s="115" t="s">
        <v>302</v>
      </c>
      <c r="D201" s="108" t="str">
        <f aca="false">VLOOKUP(C201,'EMOP 01-2019'!A:J,2,0)</f>
        <v>INSTALACAO E ASSENTAMENTO DE AR CONDICIONADO TIPO SPLIT DE 48000 BTU'S,COM 1 CONDENSADOR E 1 EVAPORADOR,(VIDE FORNECIMENTO DO APARELHO NA FAMILIA 18.030)INCLUSIVE ACESSORIOS DE FIXACAO,EXCLUSIVE ALIMENTACAO ELETRICA E INTERLIGACAO AO CONDENSADOR/EVAPORADOR (VIDE ITEM 15.005.0255)</v>
      </c>
      <c r="E201" s="109" t="str">
        <f aca="false">VLOOKUP(C201,'EMOP 01-2019'!A:J,9,0)</f>
        <v>UN</v>
      </c>
      <c r="F201" s="110" t="n">
        <f aca="false">'MEMÓRIA DE CÁLCULO'!K1316</f>
        <v>2</v>
      </c>
      <c r="G201" s="111" t="n">
        <f aca="false">VLOOKUP(C201,'EMOP 01-2019'!A:J,10,0)</f>
        <v>2201.75</v>
      </c>
      <c r="H201" s="112" t="n">
        <f aca="false">ROUND((G201*$K$12)+G201,2)</f>
        <v>2836.29</v>
      </c>
      <c r="I201" s="113" t="n">
        <f aca="false">TRUNC(F201*H201,2)</f>
        <v>5672.58</v>
      </c>
      <c r="J201" s="142"/>
      <c r="K201" s="14"/>
      <c r="L201" s="14"/>
      <c r="M201" s="14"/>
      <c r="N201" s="14"/>
      <c r="O201" s="14"/>
      <c r="P201" s="14"/>
      <c r="Q201" s="14"/>
      <c r="R201" s="14"/>
      <c r="S201" s="14"/>
      <c r="T201" s="14"/>
      <c r="U201" s="14"/>
      <c r="V201" s="14"/>
      <c r="W201" s="14"/>
      <c r="X201" s="14"/>
      <c r="Y201" s="14"/>
      <c r="Z201" s="14"/>
      <c r="AA201" s="14"/>
      <c r="AB201" s="14"/>
      <c r="AC201" s="14"/>
      <c r="AD201" s="14"/>
      <c r="AE201" s="14"/>
      <c r="AF201" s="14"/>
      <c r="AG201" s="14"/>
      <c r="AH201" s="14"/>
      <c r="AI201" s="14"/>
      <c r="AJ201" s="14"/>
    </row>
    <row collapsed="false" customFormat="true" customHeight="true" hidden="false" ht="33.75" outlineLevel="0" r="202" s="15">
      <c r="A202" s="105" t="str">
        <f aca="false">B202&amp;C202</f>
        <v>13.2718.030.0010-A</v>
      </c>
      <c r="B202" s="106" t="s">
        <v>303</v>
      </c>
      <c r="C202" s="115" t="s">
        <v>304</v>
      </c>
      <c r="D202" s="108" t="str">
        <f aca="false">VLOOKUP(C202,'EMOP 01-2019'!A:J,2,0)</f>
        <v>CONDICIONADOR DE AR TIPO SPLIT 60000 BTU'S COMPREENDENDO 1 CONDENSADOR E 1 EVAPORADOR(VIDE INSTALACAO,ASSENTAMENTO E INTERLIGACOES FAMILIA 15.005).FORNECIMENTO</v>
      </c>
      <c r="E202" s="109" t="str">
        <f aca="false">VLOOKUP(C202,'EMOP 01-2019'!A:J,9,0)</f>
        <v>UN</v>
      </c>
      <c r="F202" s="110" t="n">
        <f aca="false">'MEMÓRIA DE CÁLCULO'!K1319</f>
        <v>6</v>
      </c>
      <c r="G202" s="111" t="n">
        <f aca="false">VLOOKUP(C202,'EMOP 01-2019'!A:J,10,0)</f>
        <v>6500</v>
      </c>
      <c r="H202" s="156" t="n">
        <f aca="false">ROUND((G202*$L$12)+G202,2)</f>
        <v>7996.3</v>
      </c>
      <c r="I202" s="113" t="n">
        <f aca="false">TRUNC(F202*H202,2)</f>
        <v>47977.8</v>
      </c>
      <c r="J202" s="142"/>
      <c r="K202" s="14"/>
      <c r="L202" s="14"/>
      <c r="M202" s="14"/>
      <c r="N202" s="14"/>
      <c r="O202" s="14"/>
      <c r="P202" s="14"/>
      <c r="Q202" s="14"/>
      <c r="R202" s="14"/>
      <c r="S202" s="14"/>
      <c r="T202" s="14"/>
      <c r="U202" s="14"/>
      <c r="V202" s="14"/>
      <c r="W202" s="14"/>
      <c r="X202" s="14"/>
      <c r="Y202" s="14"/>
      <c r="Z202" s="14"/>
      <c r="AA202" s="14"/>
      <c r="AB202" s="14"/>
      <c r="AC202" s="14"/>
      <c r="AD202" s="14"/>
      <c r="AE202" s="14"/>
      <c r="AF202" s="14"/>
      <c r="AG202" s="14"/>
      <c r="AH202" s="14"/>
      <c r="AI202" s="14"/>
      <c r="AJ202" s="14"/>
    </row>
    <row collapsed="false" customFormat="true" customHeight="true" hidden="false" ht="56.25" outlineLevel="0" r="203" s="15">
      <c r="A203" s="105" t="str">
        <f aca="false">B203&amp;C203</f>
        <v>13.2815.005.0209-A</v>
      </c>
      <c r="B203" s="106" t="s">
        <v>305</v>
      </c>
      <c r="C203" s="115" t="s">
        <v>306</v>
      </c>
      <c r="D203" s="108" t="str">
        <f aca="false">VLOOKUP(C203,'EMOP 01-2019'!A:J,2,0)</f>
        <v>INSTALACAO E ASSENTAMENTO DE AR CONDICIONADO TIPO SPLIT DE 60000 BTU'S,COM 1 CONDENSADOR E 1 EVAPORADOR,(VIDE FORNECIMENTO DO APARELHO NA FAMILIA 18.030)INCLUSIVE ACESSORIOS DE FIXACAO,EXCLUSIVE ALIMENTACAO ELETRICA E INTERLIGACAO AO CONDENSADOR/EVAPORADOR (VIDE ITEM 15.005.0255)</v>
      </c>
      <c r="E203" s="109" t="str">
        <f aca="false">VLOOKUP(C203,'EMOP 01-2019'!A:J,9,0)</f>
        <v>UN</v>
      </c>
      <c r="F203" s="110" t="n">
        <f aca="false">'MEMÓRIA DE CÁLCULO'!K1324</f>
        <v>6</v>
      </c>
      <c r="G203" s="111" t="n">
        <f aca="false">VLOOKUP(C203,'EMOP 01-2019'!A:J,10,0)</f>
        <v>2274.63</v>
      </c>
      <c r="H203" s="112" t="n">
        <f aca="false">ROUND((G203*$K$12)+G203,2)</f>
        <v>2930.18</v>
      </c>
      <c r="I203" s="113" t="n">
        <f aca="false">TRUNC(F203*H203,2)</f>
        <v>17581.08</v>
      </c>
      <c r="J203" s="142"/>
      <c r="K203" s="14"/>
      <c r="L203" s="14"/>
      <c r="M203" s="14"/>
      <c r="N203" s="14"/>
      <c r="O203" s="14"/>
      <c r="P203" s="14"/>
      <c r="Q203" s="14"/>
      <c r="R203" s="14"/>
      <c r="S203" s="14"/>
      <c r="T203" s="14"/>
      <c r="U203" s="14"/>
      <c r="V203" s="14"/>
      <c r="W203" s="14"/>
      <c r="X203" s="14"/>
      <c r="Y203" s="14"/>
      <c r="Z203" s="14"/>
      <c r="AA203" s="14"/>
      <c r="AB203" s="14"/>
      <c r="AC203" s="14"/>
      <c r="AD203" s="14"/>
      <c r="AE203" s="14"/>
      <c r="AF203" s="14"/>
      <c r="AG203" s="14"/>
      <c r="AH203" s="14"/>
      <c r="AI203" s="14"/>
      <c r="AJ203" s="14"/>
    </row>
    <row collapsed="false" customFormat="true" customHeight="true" hidden="false" ht="45" outlineLevel="0" r="204" s="15">
      <c r="A204" s="105" t="str">
        <f aca="false">B204&amp;C204</f>
        <v>13.2915.005.0255-A</v>
      </c>
      <c r="B204" s="106" t="s">
        <v>307</v>
      </c>
      <c r="C204" s="115" t="s">
        <v>308</v>
      </c>
      <c r="D204" s="108" t="str">
        <f aca="false">VLOOKUP(C204,'EMOP 01-2019'!A:J,2,0)</f>
        <v>TUBULACAO EM COBRE PARA INTERLIGACAO DE SPLIT SYSTEM AO CONDENSADOR/EVAPORADOR,INCLUSIVE ISOLAMENTO TERMICO,ALIMENTACAOELETRICA,CONEXOES E FIXACAO,PARA APARELHOS ATE 48000 BTU'S.FORNECIMENTO E INSTALACAO</v>
      </c>
      <c r="E204" s="109" t="str">
        <f aca="false">VLOOKUP(C204,'EMOP 01-2019'!A:J,9,0)</f>
        <v>M</v>
      </c>
      <c r="F204" s="110" t="n">
        <f aca="false">'MEMÓRIA DE CÁLCULO'!K1327</f>
        <v>75.7</v>
      </c>
      <c r="G204" s="111" t="n">
        <f aca="false">VLOOKUP(C204,'EMOP 01-2019'!A:J,10,0)</f>
        <v>135.11</v>
      </c>
      <c r="H204" s="112" t="n">
        <f aca="false">ROUND((G204*$K$12)+G204,2)</f>
        <v>174.05</v>
      </c>
      <c r="I204" s="113" t="n">
        <f aca="false">TRUNC(F204*H204,2)</f>
        <v>13175.58</v>
      </c>
      <c r="J204" s="142"/>
      <c r="K204" s="14"/>
      <c r="L204" s="14"/>
      <c r="M204" s="14"/>
      <c r="N204" s="14"/>
      <c r="O204" s="14"/>
      <c r="P204" s="14"/>
      <c r="Q204" s="14"/>
      <c r="R204" s="14"/>
      <c r="S204" s="14"/>
      <c r="T204" s="14"/>
      <c r="U204" s="14"/>
      <c r="V204" s="14"/>
      <c r="W204" s="14"/>
      <c r="X204" s="14"/>
      <c r="Y204" s="14"/>
      <c r="Z204" s="14"/>
      <c r="AA204" s="14"/>
      <c r="AB204" s="14"/>
      <c r="AC204" s="14"/>
      <c r="AD204" s="14"/>
      <c r="AE204" s="14"/>
      <c r="AF204" s="14"/>
      <c r="AG204" s="14"/>
      <c r="AH204" s="14"/>
      <c r="AI204" s="14"/>
      <c r="AJ204" s="14"/>
    </row>
    <row collapsed="false" customFormat="true" customHeight="true" hidden="false" ht="45" outlineLevel="0" r="205" s="15">
      <c r="A205" s="105" t="str">
        <f aca="false">B205&amp;C205</f>
        <v>13.3015.005.0260-A</v>
      </c>
      <c r="B205" s="106" t="s">
        <v>309</v>
      </c>
      <c r="C205" s="115" t="s">
        <v>310</v>
      </c>
      <c r="D205" s="108" t="str">
        <f aca="false">VLOOKUP(C205,'EMOP 01-2019'!A:J,2,0)</f>
        <v>TUBULACAO EM COBRE PARA INTERLIGACAO DE SPLIT SYSTEM AO CONDENSADOR/EVAPORADOR,INCLUSIVE ISOLAMENTO TERMICO,ALIMENTACAOELETRICA,CONEXOES E FIXACAO,PARA APARELHOS DE 60000 BTU'S.FORNECIMENTO E INSTALACAO</v>
      </c>
      <c r="E205" s="109" t="str">
        <f aca="false">VLOOKUP(C205,'EMOP 01-2019'!A:J,9,0)</f>
        <v>M</v>
      </c>
      <c r="F205" s="110" t="n">
        <f aca="false">'MEMÓRIA DE CÁLCULO'!K1344</f>
        <v>120</v>
      </c>
      <c r="G205" s="111" t="n">
        <f aca="false">VLOOKUP(C205,'EMOP 01-2019'!A:J,10,0)</f>
        <v>165.27</v>
      </c>
      <c r="H205" s="112" t="n">
        <f aca="false">ROUND((G205*$K$12)+G205,2)</f>
        <v>212.9</v>
      </c>
      <c r="I205" s="113" t="n">
        <f aca="false">TRUNC(F205*H205,2)</f>
        <v>25548</v>
      </c>
      <c r="J205" s="142"/>
      <c r="K205" s="14"/>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row>
    <row collapsed="false" customFormat="true" customHeight="true" hidden="false" ht="22.5" outlineLevel="0" r="206" s="15">
      <c r="A206" s="105" t="str">
        <f aca="false">B206&amp;C206</f>
        <v>13.31COTAÇÃO 04</v>
      </c>
      <c r="B206" s="106" t="s">
        <v>311</v>
      </c>
      <c r="C206" s="115" t="s">
        <v>312</v>
      </c>
      <c r="D206" s="108" t="s">
        <v>313</v>
      </c>
      <c r="E206" s="109" t="s">
        <v>30</v>
      </c>
      <c r="F206" s="110" t="n">
        <f aca="false">'MEMÓRIA DE CÁLCULO'!K1350</f>
        <v>150</v>
      </c>
      <c r="G206" s="111" t="n">
        <f aca="false">COTAÇÕES!C31</f>
        <v>768.95</v>
      </c>
      <c r="H206" s="156" t="n">
        <f aca="false">ROUND((G206*$L$12)+G206,2)</f>
        <v>945.96</v>
      </c>
      <c r="I206" s="113" t="n">
        <f aca="false">TRUNC(F206*H206,2)</f>
        <v>141894</v>
      </c>
      <c r="J206" s="157"/>
      <c r="K206" s="14"/>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row>
    <row collapsed="false" customFormat="false" customHeight="true" hidden="false" ht="16.5" outlineLevel="0" r="207">
      <c r="B207" s="106"/>
      <c r="C207" s="115"/>
      <c r="D207" s="108"/>
      <c r="E207" s="116"/>
      <c r="F207" s="110"/>
      <c r="G207" s="98"/>
      <c r="H207" s="118" t="s">
        <v>314</v>
      </c>
      <c r="I207" s="119" t="n">
        <f aca="false">SUM(I176:I206)</f>
        <v>428155.07</v>
      </c>
      <c r="J207" s="120"/>
    </row>
    <row collapsed="false" customFormat="false" customHeight="true" hidden="false" ht="18" outlineLevel="0" r="208">
      <c r="B208" s="101" t="n">
        <v>14</v>
      </c>
      <c r="C208" s="102" t="s">
        <v>20</v>
      </c>
      <c r="D208" s="102"/>
      <c r="E208" s="102" t="s">
        <v>68</v>
      </c>
      <c r="F208" s="102"/>
      <c r="G208" s="102"/>
      <c r="H208" s="102"/>
      <c r="I208" s="103"/>
      <c r="J208" s="158" t="s">
        <v>315</v>
      </c>
      <c r="K208" s="159" t="n">
        <f aca="false">I210/J212</f>
        <v>0.0487820608689594</v>
      </c>
    </row>
    <row collapsed="false" customFormat="true" customHeight="true" hidden="false" ht="27" outlineLevel="0" r="209" s="160">
      <c r="B209" s="106" t="s">
        <v>316</v>
      </c>
      <c r="C209" s="148" t="s">
        <v>317</v>
      </c>
      <c r="D209" s="161" t="s">
        <v>20</v>
      </c>
      <c r="E209" s="116" t="s">
        <v>318</v>
      </c>
      <c r="F209" s="162" t="n">
        <v>100</v>
      </c>
      <c r="G209" s="162" t="n">
        <f aca="false">'MEMÓRIA DE CÁLCULO'!G1361</f>
        <v>59526.86</v>
      </c>
      <c r="H209" s="123" t="n">
        <v>513.57</v>
      </c>
      <c r="I209" s="162" t="n">
        <f aca="false">TRUNC(F209*H209,2)</f>
        <v>51357</v>
      </c>
      <c r="J209" s="163" t="s">
        <v>319</v>
      </c>
      <c r="L209" s="14"/>
      <c r="M209" s="164"/>
      <c r="N209" s="145"/>
      <c r="O209" s="6"/>
      <c r="P209" s="6"/>
      <c r="Q209" s="6"/>
      <c r="R209" s="6"/>
      <c r="S209" s="6"/>
      <c r="T209" s="6"/>
      <c r="U209" s="6"/>
      <c r="V209" s="6"/>
      <c r="W209" s="6"/>
      <c r="X209" s="6"/>
      <c r="Y209" s="6"/>
      <c r="Z209" s="6"/>
      <c r="AA209" s="6"/>
      <c r="AB209" s="6"/>
      <c r="AC209" s="6"/>
      <c r="AD209" s="6"/>
      <c r="AE209" s="6"/>
      <c r="AF209" s="6"/>
      <c r="AG209" s="6"/>
      <c r="AH209" s="6"/>
      <c r="AI209" s="6"/>
      <c r="AJ209" s="6"/>
    </row>
    <row collapsed="false" customFormat="true" customHeight="true" hidden="false" ht="16.5" outlineLevel="0" r="210" s="15">
      <c r="B210" s="106"/>
      <c r="C210" s="115"/>
      <c r="D210" s="108"/>
      <c r="E210" s="116"/>
      <c r="F210" s="162"/>
      <c r="G210" s="165"/>
      <c r="H210" s="166" t="s">
        <v>320</v>
      </c>
      <c r="I210" s="167" t="n">
        <f aca="false">I209</f>
        <v>51357</v>
      </c>
      <c r="J210" s="120"/>
      <c r="K210" s="14"/>
      <c r="L210" s="14"/>
      <c r="M210" s="164"/>
      <c r="N210" s="145"/>
      <c r="O210" s="14"/>
      <c r="P210" s="14"/>
      <c r="Q210" s="14"/>
      <c r="R210" s="14"/>
      <c r="S210" s="14"/>
      <c r="T210" s="14"/>
      <c r="U210" s="14"/>
      <c r="V210" s="14"/>
      <c r="W210" s="14"/>
      <c r="X210" s="14"/>
      <c r="Y210" s="14"/>
      <c r="Z210" s="14"/>
      <c r="AA210" s="14"/>
      <c r="AB210" s="14"/>
      <c r="AC210" s="14"/>
      <c r="AD210" s="14"/>
      <c r="AE210" s="14"/>
      <c r="AF210" s="14"/>
      <c r="AG210" s="14"/>
      <c r="AH210" s="14"/>
      <c r="AI210" s="14"/>
      <c r="AJ210" s="14"/>
    </row>
    <row collapsed="false" customFormat="false" customHeight="true" hidden="false" ht="25.5" outlineLevel="0" r="211">
      <c r="B211" s="168" t="s">
        <v>21</v>
      </c>
      <c r="C211" s="168"/>
      <c r="D211" s="168"/>
      <c r="E211" s="168"/>
      <c r="F211" s="168"/>
      <c r="G211" s="168"/>
      <c r="H211" s="168"/>
      <c r="I211" s="169" t="n">
        <f aca="false">I20+I30+I36+I41+I55+I64+I70+I88+I103+I154+I165+I174+I207+I210</f>
        <v>1104141.55</v>
      </c>
      <c r="J211" s="170" t="n">
        <f aca="false">I211*0.05</f>
        <v>55207.0775</v>
      </c>
      <c r="AA211" s="14"/>
      <c r="AJ211" s="7"/>
    </row>
    <row collapsed="false" customFormat="false" customHeight="true" hidden="false" ht="25.5" outlineLevel="0" r="212">
      <c r="B212" s="171" t="s">
        <v>321</v>
      </c>
      <c r="C212" s="172" t="s">
        <v>322</v>
      </c>
      <c r="D212" s="172"/>
      <c r="E212" s="172"/>
      <c r="F212" s="172"/>
      <c r="G212" s="172"/>
      <c r="H212" s="172"/>
      <c r="I212" s="172"/>
      <c r="J212" s="144" t="n">
        <f aca="false">I211-I210</f>
        <v>1052784.55</v>
      </c>
      <c r="K212" s="144"/>
      <c r="N212" s="145"/>
    </row>
    <row collapsed="false" customFormat="false" customHeight="true" hidden="false" ht="13.5" outlineLevel="0" r="213">
      <c r="B213" s="171"/>
      <c r="C213" s="173" t="s">
        <v>323</v>
      </c>
      <c r="D213" s="173"/>
      <c r="E213" s="173"/>
      <c r="F213" s="173"/>
      <c r="G213" s="173"/>
      <c r="H213" s="173"/>
      <c r="I213" s="173"/>
      <c r="N213" s="145"/>
    </row>
    <row collapsed="false" customFormat="false" customHeight="true" hidden="false" ht="11.25" outlineLevel="0" r="214">
      <c r="J214" s="147"/>
    </row>
    <row collapsed="false" customFormat="false" customHeight="true" hidden="false" ht="11.25" outlineLevel="0" r="215">
      <c r="I215" s="174"/>
      <c r="J215" s="144"/>
    </row>
  </sheetData>
  <mergeCells count="35">
    <mergeCell ref="E3:F3"/>
    <mergeCell ref="B4:I4"/>
    <mergeCell ref="B5:I5"/>
    <mergeCell ref="B6:I6"/>
    <mergeCell ref="B11:I11"/>
    <mergeCell ref="B12:B13"/>
    <mergeCell ref="C12:C13"/>
    <mergeCell ref="D12:D13"/>
    <mergeCell ref="E12:E13"/>
    <mergeCell ref="F12:F13"/>
    <mergeCell ref="H12:I12"/>
    <mergeCell ref="C14:H14"/>
    <mergeCell ref="C21:H21"/>
    <mergeCell ref="C31:H31"/>
    <mergeCell ref="C37:H37"/>
    <mergeCell ref="C42:H42"/>
    <mergeCell ref="C56:H56"/>
    <mergeCell ref="C65:H65"/>
    <mergeCell ref="C71:H71"/>
    <mergeCell ref="B72:I72"/>
    <mergeCell ref="B75:I75"/>
    <mergeCell ref="B78:I78"/>
    <mergeCell ref="C89:H89"/>
    <mergeCell ref="C104:H104"/>
    <mergeCell ref="B105:I105"/>
    <mergeCell ref="B117:I117"/>
    <mergeCell ref="B129:I129"/>
    <mergeCell ref="C155:H155"/>
    <mergeCell ref="C166:H166"/>
    <mergeCell ref="C175:H175"/>
    <mergeCell ref="C208:H208"/>
    <mergeCell ref="B211:H211"/>
    <mergeCell ref="B212:B213"/>
    <mergeCell ref="C212:I212"/>
    <mergeCell ref="C213:I213"/>
  </mergeCells>
  <printOptions headings="false" gridLines="false" gridLinesSet="true" horizontalCentered="false" verticalCentered="false"/>
  <pageMargins left="0.629861111111111" right="0.157638888888889" top="0.425" bottom="0.551388888888889" header="0.511805555555555" footer="0.157638888888889"/>
  <pageSetup blackAndWhite="false" cellComments="none" copies="1" draft="false" firstPageNumber="0" fitToHeight="100" fitToWidth="1" horizontalDpi="300" orientation="portrait" pageOrder="downThenOver" paperSize="9" scale="100" useFirstPageNumber="false" usePrinterDefaults="false" verticalDpi="300"/>
  <headerFooter differentFirst="false" differentOddEven="false">
    <oddHeader/>
    <oddFooter>&amp;CPágina &amp;P de &amp;N</oddFooter>
  </headerFooter>
  <rowBreaks count="1" manualBreakCount="1">
    <brk id="207" man="true" max="16383" min="0"/>
  </rowBreaks>
  <drawing r:id="rId1"/>
</worksheet>
</file>

<file path=xl/worksheets/sheet3.xml><?xml version="1.0" encoding="utf-8"?>
<worksheet xmlns="http://schemas.openxmlformats.org/spreadsheetml/2006/main" xmlns:r="http://schemas.openxmlformats.org/officeDocument/2006/relationships">
  <sheetPr filterMode="false">
    <pageSetUpPr fitToPage="true"/>
  </sheetPr>
  <dimension ref="A1:V1378"/>
  <sheetViews>
    <sheetView colorId="64" defaultGridColor="true" rightToLeft="false" showFormulas="false" showGridLines="true" showOutlineSymbols="true" showRowColHeaders="true" showZeros="true" tabSelected="false" topLeftCell="A1" view="pageBreakPreview" windowProtection="false" workbookViewId="0" zoomScale="100" zoomScaleNormal="130" zoomScalePageLayoutView="100">
      <selection activeCell="C8" activeCellId="0" pane="topLeft" sqref="C8"/>
    </sheetView>
  </sheetViews>
  <sheetFormatPr defaultRowHeight="11.25"/>
  <cols>
    <col collapsed="false" hidden="false" max="1" min="1" style="14" width="13.8571428571429"/>
    <col collapsed="false" hidden="false" max="2" min="2" style="175" width="11.8622448979592"/>
    <col collapsed="false" hidden="false" max="3" min="3" style="55" width="16"/>
    <col collapsed="false" hidden="false" max="4" min="4" style="56" width="15.8571428571429"/>
    <col collapsed="false" hidden="false" max="5" min="5" style="70" width="12.1377551020408"/>
    <col collapsed="false" hidden="false" max="6" min="6" style="176" width="11.9948979591837"/>
    <col collapsed="false" hidden="false" max="7" min="7" style="176" width="11.8622448979592"/>
    <col collapsed="false" hidden="false" max="8" min="8" style="176" width="14.4285714285714"/>
    <col collapsed="false" hidden="false" max="9" min="9" style="176" width="12.8622448979592"/>
    <col collapsed="false" hidden="false" max="10" min="10" style="176" width="7.29081632653061"/>
    <col collapsed="false" hidden="false" max="11" min="11" style="176" width="7.85714285714286"/>
    <col collapsed="false" hidden="false" max="12" min="12" style="14" width="9.14285714285714"/>
    <col collapsed="false" hidden="false" max="13" min="13" style="14" width="20.7091836734694"/>
    <col collapsed="false" hidden="false" max="14" min="14" style="14" width="22.8571428571429"/>
    <col collapsed="false" hidden="false" max="15" min="15" style="14" width="9.14285714285714"/>
    <col collapsed="false" hidden="false" max="16" min="16" style="14" width="12.8622448979592"/>
    <col collapsed="false" hidden="false" max="17" min="17" style="14" width="12.1377551020408"/>
    <col collapsed="false" hidden="false" max="1025" min="18" style="14" width="9.14285714285714"/>
  </cols>
  <sheetData>
    <row collapsed="false" customFormat="false" customHeight="true" hidden="false" ht="11.25" outlineLevel="0" r="1">
      <c r="B1" s="8"/>
      <c r="C1" s="9"/>
      <c r="D1" s="10"/>
      <c r="E1" s="66"/>
      <c r="F1" s="177"/>
      <c r="G1" s="177"/>
      <c r="H1" s="177"/>
      <c r="I1" s="177"/>
      <c r="J1" s="177"/>
      <c r="K1" s="178"/>
    </row>
    <row collapsed="false" customFormat="false" customHeight="true" hidden="false" ht="11.25" outlineLevel="0" r="2">
      <c r="B2" s="54"/>
      <c r="K2" s="179"/>
    </row>
    <row collapsed="false" customFormat="false" customHeight="true" hidden="false" ht="12" outlineLevel="0" r="3">
      <c r="B3" s="180"/>
      <c r="C3" s="181"/>
      <c r="D3" s="181"/>
      <c r="E3" s="181"/>
      <c r="F3" s="181"/>
      <c r="G3" s="181"/>
      <c r="H3" s="181"/>
      <c r="I3" s="181"/>
      <c r="J3" s="181"/>
      <c r="K3" s="182"/>
      <c r="L3" s="183"/>
      <c r="M3" s="184"/>
      <c r="N3" s="184"/>
    </row>
    <row collapsed="false" customFormat="false" customHeight="true" hidden="false" ht="15" outlineLevel="0" r="4">
      <c r="B4" s="180"/>
      <c r="C4" s="181"/>
      <c r="D4" s="181"/>
      <c r="E4" s="181"/>
      <c r="F4" s="181"/>
      <c r="G4" s="181"/>
      <c r="H4" s="181"/>
      <c r="I4" s="181"/>
      <c r="J4" s="181"/>
      <c r="K4" s="185"/>
      <c r="L4" s="183"/>
      <c r="M4" s="184"/>
      <c r="N4" s="184"/>
    </row>
    <row collapsed="false" customFormat="false" customHeight="true" hidden="false" ht="12.75" outlineLevel="0" r="5">
      <c r="B5" s="186" t="str">
        <f aca="false">'ORÇAMENTO ANALÍTICO'!B4</f>
        <v>SECRETARIA DE OBRAS </v>
      </c>
      <c r="C5" s="186"/>
      <c r="D5" s="186"/>
      <c r="E5" s="186"/>
      <c r="F5" s="186"/>
      <c r="G5" s="186"/>
      <c r="H5" s="186"/>
      <c r="I5" s="186"/>
      <c r="J5" s="186"/>
      <c r="K5" s="186"/>
      <c r="L5" s="187"/>
      <c r="M5" s="184"/>
      <c r="N5" s="184"/>
    </row>
    <row collapsed="false" customFormat="false" customHeight="true" hidden="false" ht="12.75" outlineLevel="0" r="6">
      <c r="B6" s="186" t="str">
        <f aca="false">'ORÇAMENTO ANALÍTICO'!B5</f>
        <v>REFORMA DO TEATRO JOÃO CAETANO</v>
      </c>
      <c r="C6" s="186"/>
      <c r="D6" s="186"/>
      <c r="E6" s="186"/>
      <c r="F6" s="186"/>
      <c r="G6" s="186"/>
      <c r="H6" s="186"/>
      <c r="I6" s="186"/>
      <c r="J6" s="186"/>
      <c r="K6" s="186"/>
      <c r="L6" s="187"/>
      <c r="M6" s="184"/>
      <c r="N6" s="184"/>
    </row>
    <row collapsed="false" customFormat="false" customHeight="true" hidden="false" ht="15" outlineLevel="0" r="7">
      <c r="B7" s="188" t="str">
        <f aca="false">'ORÇAMENTO ANALÍTICO'!B6</f>
        <v>Local: Praça Marechal Floriano Peixoto, bairro Centro, Itaboraí, RJ</v>
      </c>
      <c r="C7" s="188"/>
      <c r="D7" s="188"/>
      <c r="E7" s="188"/>
      <c r="F7" s="188"/>
      <c r="G7" s="188"/>
      <c r="H7" s="188"/>
      <c r="I7" s="188"/>
      <c r="J7" s="188"/>
      <c r="K7" s="188"/>
      <c r="L7" s="187"/>
      <c r="M7" s="184"/>
      <c r="N7" s="184"/>
    </row>
    <row collapsed="false" customFormat="false" customHeight="true" hidden="false" ht="12.75" outlineLevel="0" r="8">
      <c r="B8" s="39"/>
      <c r="C8" s="189"/>
      <c r="D8" s="189"/>
      <c r="E8" s="189"/>
      <c r="F8" s="189"/>
      <c r="G8" s="189"/>
      <c r="H8" s="189"/>
      <c r="I8" s="189"/>
      <c r="J8" s="189"/>
      <c r="K8" s="190"/>
      <c r="L8" s="187"/>
      <c r="M8" s="184"/>
      <c r="N8" s="184"/>
    </row>
    <row collapsed="false" customFormat="false" customHeight="true" hidden="false" ht="15.75" outlineLevel="0" r="9">
      <c r="B9" s="191" t="s">
        <v>324</v>
      </c>
      <c r="C9" s="191"/>
      <c r="D9" s="191"/>
      <c r="E9" s="191"/>
      <c r="F9" s="191"/>
      <c r="G9" s="191"/>
      <c r="H9" s="191"/>
      <c r="I9" s="191"/>
      <c r="J9" s="191"/>
      <c r="K9" s="191"/>
      <c r="L9" s="187"/>
      <c r="M9" s="184"/>
      <c r="N9" s="184"/>
    </row>
    <row collapsed="false" customFormat="true" customHeight="true" hidden="false" ht="16.5" outlineLevel="0" r="10" s="70">
      <c r="B10" s="192" t="s">
        <v>4</v>
      </c>
      <c r="C10" s="193" t="s">
        <v>29</v>
      </c>
      <c r="D10" s="45" t="s">
        <v>325</v>
      </c>
      <c r="E10" s="45"/>
      <c r="F10" s="45"/>
      <c r="G10" s="45"/>
      <c r="H10" s="45"/>
      <c r="I10" s="45"/>
      <c r="J10" s="194" t="s">
        <v>326</v>
      </c>
      <c r="K10" s="195" t="s">
        <v>327</v>
      </c>
      <c r="M10" s="184"/>
      <c r="N10" s="184"/>
    </row>
    <row collapsed="false" customFormat="false" customHeight="true" hidden="false" ht="21" outlineLevel="0" r="11">
      <c r="B11" s="196" t="n">
        <f aca="false">'ORÇAMENTO ANALÍTICO'!B14</f>
        <v>1</v>
      </c>
      <c r="C11" s="197" t="str">
        <f aca="false">'ORÇAMENTO ANALÍTICO'!C14:H14</f>
        <v>SERVIÇOS DE ESCRITÓRIO, LABORATÓRIO E CAMPO</v>
      </c>
      <c r="D11" s="197"/>
      <c r="E11" s="197"/>
      <c r="F11" s="197"/>
      <c r="G11" s="197"/>
      <c r="H11" s="197"/>
      <c r="I11" s="197"/>
      <c r="J11" s="197"/>
      <c r="K11" s="197"/>
      <c r="L11" s="147"/>
    </row>
    <row collapsed="false" customFormat="false" customHeight="true" hidden="false" ht="45.75" outlineLevel="0" r="12">
      <c r="A12" s="14" t="str">
        <f aca="false">B12&amp;C12</f>
        <v>1.101.050.0546-A</v>
      </c>
      <c r="B12" s="54" t="s">
        <v>36</v>
      </c>
      <c r="C12" s="198" t="str">
        <f aca="false">'ORÇAMENTO ANALÍTICO'!C15</f>
        <v>01.050.0546-A</v>
      </c>
      <c r="D12" s="199" t="str">
        <f aca="false">VLOOKUP(A12,'ORÇAMENTO ANALÍTICO'!A:I,4,0)</f>
        <v>PROJETO EXECUTIVO ESTRUTURAL PARA PREDIOS CULTURAIS ATE 500M2,CONSIDERANDO O PROJETO BASICO EXISTENTE,APRESENTADO EM AUTOCAD NOS PADROES DA CONTRATANTE,CONSTANDO DE PLANTAS DE FORMA,ARMACAO E DETALHES,DE ACORDO COM A ABNT</v>
      </c>
      <c r="E12" s="199"/>
      <c r="F12" s="199"/>
      <c r="G12" s="199"/>
      <c r="H12" s="199"/>
      <c r="I12" s="199"/>
      <c r="J12" s="70" t="str">
        <f aca="false">VLOOKUP(A12,'ORÇAMENTO ANALÍTICO'!A:I,5,0)</f>
        <v>M2</v>
      </c>
      <c r="K12" s="200" t="n">
        <f aca="false">H14</f>
        <v>355</v>
      </c>
      <c r="L12" s="201"/>
    </row>
    <row collapsed="false" customFormat="true" customHeight="true" hidden="false" ht="21" outlineLevel="0" r="13" s="14">
      <c r="B13" s="54"/>
      <c r="D13" s="175" t="s">
        <v>328</v>
      </c>
      <c r="E13" s="175"/>
      <c r="F13" s="175"/>
      <c r="G13" s="70"/>
      <c r="H13" s="202" t="s">
        <v>329</v>
      </c>
      <c r="I13" s="203"/>
      <c r="J13" s="70"/>
      <c r="K13" s="200"/>
    </row>
    <row collapsed="false" customFormat="true" customHeight="true" hidden="false" ht="11.25" outlineLevel="0" r="14" s="14">
      <c r="B14" s="54"/>
      <c r="D14" s="204" t="n">
        <v>355</v>
      </c>
      <c r="E14" s="204"/>
      <c r="F14" s="175"/>
      <c r="G14" s="70" t="s">
        <v>330</v>
      </c>
      <c r="H14" s="204" t="n">
        <f aca="false">TRUNC(D14,2)</f>
        <v>355</v>
      </c>
      <c r="I14" s="203"/>
      <c r="J14" s="70"/>
      <c r="K14" s="200"/>
    </row>
    <row collapsed="false" customFormat="false" customHeight="true" hidden="false" ht="12" outlineLevel="0" r="15">
      <c r="B15" s="54"/>
      <c r="D15" s="203"/>
      <c r="E15" s="203"/>
      <c r="F15" s="203"/>
      <c r="G15" s="203"/>
      <c r="H15" s="203"/>
      <c r="I15" s="203"/>
      <c r="J15" s="70"/>
      <c r="K15" s="200"/>
    </row>
    <row collapsed="false" customFormat="false" customHeight="true" hidden="false" ht="36.75" outlineLevel="0" r="16">
      <c r="A16" s="14" t="str">
        <f aca="false">B16&amp;C16</f>
        <v>1.201.050.0481-A</v>
      </c>
      <c r="B16" s="54" t="s">
        <v>38</v>
      </c>
      <c r="C16" s="198" t="str">
        <f aca="false">'ORÇAMENTO ANALÍTICO'!C16</f>
        <v>01.050.0481-A</v>
      </c>
      <c r="D16" s="203" t="str">
        <f aca="false">VLOOKUP(A16,'ORÇAMENTO ANALÍTICO'!A:I,4,0)</f>
        <v>PROJETO EXECUTIVO DE INSTALACAO HIDRAULICA,CONSIDERANDO O PROJETO BASICO EXISTENTE,PARA PREDIOS CULTURAIS,APRESENTADO EM AUTOCAD,INCLUSIVE AS LEGALIZACOES PERTINENTES</v>
      </c>
      <c r="E16" s="203"/>
      <c r="F16" s="203"/>
      <c r="G16" s="203"/>
      <c r="H16" s="203"/>
      <c r="I16" s="203"/>
      <c r="J16" s="70" t="str">
        <f aca="false">VLOOKUP(A16,'ORÇAMENTO ANALÍTICO'!A:I,5,0)</f>
        <v>M2</v>
      </c>
      <c r="K16" s="200" t="n">
        <f aca="false">H18</f>
        <v>355</v>
      </c>
      <c r="L16" s="201"/>
    </row>
    <row collapsed="false" customFormat="true" customHeight="true" hidden="false" ht="21" outlineLevel="0" r="17" s="14">
      <c r="B17" s="54"/>
      <c r="D17" s="175" t="s">
        <v>328</v>
      </c>
      <c r="E17" s="175"/>
      <c r="F17" s="175"/>
      <c r="G17" s="70"/>
      <c r="H17" s="202" t="s">
        <v>329</v>
      </c>
      <c r="I17" s="203"/>
      <c r="J17" s="70"/>
      <c r="K17" s="200"/>
    </row>
    <row collapsed="false" customFormat="true" customHeight="true" hidden="false" ht="11.25" outlineLevel="0" r="18" s="14">
      <c r="B18" s="54"/>
      <c r="D18" s="204" t="n">
        <v>355</v>
      </c>
      <c r="E18" s="204"/>
      <c r="F18" s="175"/>
      <c r="G18" s="70" t="s">
        <v>330</v>
      </c>
      <c r="H18" s="204" t="n">
        <f aca="false">TRUNC(D18,2)</f>
        <v>355</v>
      </c>
      <c r="I18" s="203"/>
      <c r="J18" s="70"/>
      <c r="K18" s="200"/>
    </row>
    <row collapsed="false" customFormat="false" customHeight="true" hidden="false" ht="12" outlineLevel="0" r="19">
      <c r="B19" s="54"/>
      <c r="D19" s="203"/>
      <c r="E19" s="203"/>
      <c r="F19" s="203"/>
      <c r="G19" s="203"/>
      <c r="H19" s="203"/>
      <c r="I19" s="203"/>
      <c r="J19" s="70"/>
      <c r="K19" s="200"/>
    </row>
    <row collapsed="false" customFormat="false" customHeight="true" hidden="false" ht="40.5" outlineLevel="0" r="20">
      <c r="A20" s="14" t="str">
        <f aca="false">B20&amp;C20</f>
        <v>1.301.050.0518-A</v>
      </c>
      <c r="B20" s="54" t="s">
        <v>40</v>
      </c>
      <c r="C20" s="198" t="str">
        <f aca="false">'ORÇAMENTO ANALÍTICO'!C17</f>
        <v>01.050.0518-A</v>
      </c>
      <c r="D20" s="203" t="str">
        <f aca="false">VLOOKUP(A20,'ORÇAMENTO ANALÍTICO'!A:I,4,0)</f>
        <v>PROJETO EXECUTIVO DE INSTALACAO ELETRICA,CONSIDERANDO O PROJETO BASICO EXISTENTE,PARA PREDIOS CULTURAIS ATE 3000M2,APRESENTADO EM AUTOCAD,INCLUSIVE AS LEGALIZACOES PERTINENTES</v>
      </c>
      <c r="E20" s="203"/>
      <c r="F20" s="203"/>
      <c r="G20" s="203"/>
      <c r="H20" s="203"/>
      <c r="I20" s="203"/>
      <c r="J20" s="70" t="str">
        <f aca="false">VLOOKUP(A20,'ORÇAMENTO ANALÍTICO'!A:I,5,0)</f>
        <v>M2</v>
      </c>
      <c r="K20" s="200" t="n">
        <f aca="false">H22</f>
        <v>355</v>
      </c>
      <c r="L20" s="201"/>
    </row>
    <row collapsed="false" customFormat="true" customHeight="true" hidden="false" ht="21" outlineLevel="0" r="21" s="14">
      <c r="B21" s="54"/>
      <c r="D21" s="175" t="s">
        <v>328</v>
      </c>
      <c r="E21" s="175"/>
      <c r="F21" s="175"/>
      <c r="G21" s="70"/>
      <c r="H21" s="202" t="s">
        <v>329</v>
      </c>
      <c r="I21" s="203"/>
      <c r="J21" s="70"/>
      <c r="K21" s="200"/>
    </row>
    <row collapsed="false" customFormat="true" customHeight="true" hidden="false" ht="11.25" outlineLevel="0" r="22" s="14">
      <c r="B22" s="54"/>
      <c r="D22" s="204" t="n">
        <v>355</v>
      </c>
      <c r="E22" s="204"/>
      <c r="F22" s="175"/>
      <c r="G22" s="70" t="s">
        <v>330</v>
      </c>
      <c r="H22" s="204" t="n">
        <f aca="false">TRUNC(D22,2)</f>
        <v>355</v>
      </c>
      <c r="I22" s="203"/>
      <c r="J22" s="70"/>
      <c r="K22" s="200"/>
    </row>
    <row collapsed="false" customFormat="false" customHeight="true" hidden="false" ht="12" outlineLevel="0" r="23">
      <c r="B23" s="54"/>
      <c r="D23" s="203"/>
      <c r="E23" s="203"/>
      <c r="F23" s="203"/>
      <c r="G23" s="203"/>
      <c r="H23" s="203"/>
      <c r="I23" s="203"/>
      <c r="J23" s="70"/>
      <c r="K23" s="200"/>
    </row>
    <row collapsed="false" customFormat="false" customHeight="true" hidden="false" ht="36" outlineLevel="0" r="24">
      <c r="A24" s="14" t="str">
        <f aca="false">B24&amp;C24</f>
        <v>1.401.050.0455-A</v>
      </c>
      <c r="B24" s="54" t="s">
        <v>42</v>
      </c>
      <c r="C24" s="198" t="str">
        <f aca="false">'ORÇAMENTO ANALÍTICO'!C18</f>
        <v>01.050.0455-A</v>
      </c>
      <c r="D24" s="203" t="str">
        <f aca="false">VLOOKUP(A24,'ORÇAMENTO ANALÍTICO'!A:I,4,0)</f>
        <v>PROJETO EXECUTIVO DE INSTALACAO DE ESGOTO SANITARIO E AGUASPLUVIAIS,CONSIDERANDO O PROJETO BASICO EXISTENTE,PARA PREDIOS CULTURAIS,APRESENTADO EM AUTOCAD,INCLUSIVE AS LEGALIZACOES PERTINENTES</v>
      </c>
      <c r="E24" s="203"/>
      <c r="F24" s="203"/>
      <c r="G24" s="203"/>
      <c r="H24" s="203"/>
      <c r="I24" s="203"/>
      <c r="J24" s="70" t="str">
        <f aca="false">VLOOKUP(A24,'ORÇAMENTO ANALÍTICO'!A:I,5,0)</f>
        <v>M2</v>
      </c>
      <c r="K24" s="200" t="n">
        <f aca="false">H26</f>
        <v>355</v>
      </c>
      <c r="L24" s="201"/>
    </row>
    <row collapsed="false" customFormat="true" customHeight="true" hidden="false" ht="21" outlineLevel="0" r="25" s="14">
      <c r="B25" s="54"/>
      <c r="D25" s="175" t="s">
        <v>328</v>
      </c>
      <c r="E25" s="175"/>
      <c r="F25" s="175"/>
      <c r="G25" s="70"/>
      <c r="H25" s="202" t="s">
        <v>329</v>
      </c>
      <c r="I25" s="203"/>
      <c r="J25" s="70"/>
      <c r="K25" s="200"/>
    </row>
    <row collapsed="false" customFormat="true" customHeight="true" hidden="false" ht="11.25" outlineLevel="0" r="26" s="14">
      <c r="B26" s="54"/>
      <c r="D26" s="204" t="n">
        <v>355</v>
      </c>
      <c r="E26" s="204"/>
      <c r="F26" s="175"/>
      <c r="G26" s="70" t="s">
        <v>330</v>
      </c>
      <c r="H26" s="204" t="n">
        <f aca="false">TRUNC(D26,2)</f>
        <v>355</v>
      </c>
      <c r="I26" s="203"/>
      <c r="J26" s="70"/>
      <c r="K26" s="200"/>
    </row>
    <row collapsed="false" customFormat="false" customHeight="true" hidden="false" ht="12" outlineLevel="0" r="27">
      <c r="B27" s="54"/>
      <c r="D27" s="203"/>
      <c r="E27" s="203"/>
      <c r="F27" s="203"/>
      <c r="G27" s="203"/>
      <c r="H27" s="203"/>
      <c r="I27" s="203"/>
      <c r="J27" s="70"/>
      <c r="K27" s="200"/>
    </row>
    <row collapsed="false" customFormat="false" customHeight="true" hidden="false" ht="36" outlineLevel="0" r="28">
      <c r="A28" s="14" t="str">
        <f aca="false">B28&amp;C28</f>
        <v>1.501.050.0530-A</v>
      </c>
      <c r="B28" s="54" t="s">
        <v>44</v>
      </c>
      <c r="C28" s="198" t="str">
        <f aca="false">'ORÇAMENTO ANALÍTICO'!C19</f>
        <v>01.050.0530-A</v>
      </c>
      <c r="D28" s="203" t="str">
        <f aca="false">VLOOKUP(A28,'ORÇAMENTO ANALÍTICO'!A:I,4,0)</f>
        <v>PROJETO EXECUTIVO DE SISTEMA DE AR CONDICIONADO E EXAUSTAO MECANICA,CONSIDERANDO O PROJETO BASICO EXISTENTE,EM AUTOCAD,PARA PREDIOS COM AREA ATE 500M2</v>
      </c>
      <c r="E28" s="203"/>
      <c r="F28" s="203"/>
      <c r="G28" s="203"/>
      <c r="H28" s="203"/>
      <c r="I28" s="203"/>
      <c r="J28" s="70" t="str">
        <f aca="false">VLOOKUP(A28,'ORÇAMENTO ANALÍTICO'!A:I,5,0)</f>
        <v>M2</v>
      </c>
      <c r="K28" s="200" t="n">
        <f aca="false">H30</f>
        <v>355</v>
      </c>
      <c r="L28" s="201"/>
    </row>
    <row collapsed="false" customFormat="true" customHeight="true" hidden="false" ht="21" outlineLevel="0" r="29" s="14">
      <c r="B29" s="54"/>
      <c r="D29" s="175" t="s">
        <v>328</v>
      </c>
      <c r="E29" s="175"/>
      <c r="F29" s="175"/>
      <c r="G29" s="70"/>
      <c r="H29" s="202" t="s">
        <v>329</v>
      </c>
      <c r="I29" s="203"/>
      <c r="J29" s="70"/>
      <c r="K29" s="200"/>
    </row>
    <row collapsed="false" customFormat="true" customHeight="true" hidden="false" ht="11.25" outlineLevel="0" r="30" s="14">
      <c r="B30" s="54"/>
      <c r="D30" s="204" t="n">
        <v>355</v>
      </c>
      <c r="E30" s="204"/>
      <c r="F30" s="175"/>
      <c r="G30" s="70" t="s">
        <v>330</v>
      </c>
      <c r="H30" s="204" t="n">
        <f aca="false">TRUNC(D30,2)</f>
        <v>355</v>
      </c>
      <c r="I30" s="203"/>
      <c r="J30" s="70"/>
      <c r="K30" s="200"/>
    </row>
    <row collapsed="false" customFormat="false" customHeight="true" hidden="false" ht="12" outlineLevel="0" r="31">
      <c r="B31" s="54"/>
      <c r="D31" s="203"/>
      <c r="E31" s="203"/>
      <c r="F31" s="203"/>
      <c r="G31" s="203"/>
      <c r="H31" s="203"/>
      <c r="I31" s="203"/>
      <c r="J31" s="70"/>
      <c r="K31" s="200"/>
    </row>
    <row collapsed="false" customFormat="false" customHeight="true" hidden="false" ht="21" outlineLevel="0" r="32">
      <c r="B32" s="196" t="n">
        <f aca="false">'ORÇAMENTO ANALÍTICO'!B21</f>
        <v>2</v>
      </c>
      <c r="C32" s="197" t="str">
        <f aca="false">'ORÇAMENTO ANALÍTICO'!C21:H21</f>
        <v>CANTEIRO DE OBRAS</v>
      </c>
      <c r="D32" s="197"/>
      <c r="E32" s="197"/>
      <c r="F32" s="197"/>
      <c r="G32" s="197"/>
      <c r="H32" s="197"/>
      <c r="I32" s="197"/>
      <c r="J32" s="197"/>
      <c r="K32" s="197"/>
      <c r="L32" s="147"/>
    </row>
    <row collapsed="false" customFormat="false" customHeight="true" hidden="false" ht="21" outlineLevel="0" r="33">
      <c r="A33" s="14" t="str">
        <f aca="false">B33&amp;C33</f>
        <v>2.174209/1</v>
      </c>
      <c r="B33" s="54" t="s">
        <v>47</v>
      </c>
      <c r="C33" s="198" t="str">
        <f aca="false">'ORÇAMENTO ANALÍTICO'!C22</f>
        <v>74209/1</v>
      </c>
      <c r="D33" s="199" t="str">
        <f aca="false">VLOOKUP(A33,'ORÇAMENTO ANALÍTICO'!A:I,4,0)</f>
        <v>PLACA DE OBRA EM CHAPA DE ACO GALVANIZADO</v>
      </c>
      <c r="E33" s="199"/>
      <c r="F33" s="199"/>
      <c r="G33" s="199"/>
      <c r="H33" s="199"/>
      <c r="I33" s="199"/>
      <c r="J33" s="70" t="str">
        <f aca="false">VLOOKUP(A33,'ORÇAMENTO ANALÍTICO'!A:I,5,0)</f>
        <v>M2</v>
      </c>
      <c r="K33" s="200" t="n">
        <f aca="false">I35</f>
        <v>2.88</v>
      </c>
      <c r="L33" s="48"/>
    </row>
    <row collapsed="false" customFormat="false" customHeight="true" hidden="false" ht="12.75" outlineLevel="0" r="34">
      <c r="B34" s="54"/>
      <c r="C34" s="175" t="s">
        <v>331</v>
      </c>
      <c r="D34" s="175"/>
      <c r="E34" s="175" t="s">
        <v>332</v>
      </c>
      <c r="G34" s="176" t="s">
        <v>333</v>
      </c>
      <c r="H34" s="175"/>
      <c r="I34" s="202" t="s">
        <v>329</v>
      </c>
      <c r="J34" s="203"/>
      <c r="K34" s="200"/>
      <c r="L34" s="150"/>
      <c r="M34" s="147"/>
      <c r="N34" s="205"/>
    </row>
    <row collapsed="false" customFormat="false" customHeight="true" hidden="false" ht="11.25" outlineLevel="0" r="35">
      <c r="B35" s="54"/>
      <c r="C35" s="204" t="n">
        <v>2.4</v>
      </c>
      <c r="D35" s="175" t="s">
        <v>334</v>
      </c>
      <c r="E35" s="175" t="n">
        <v>1.2</v>
      </c>
      <c r="F35" s="176" t="s">
        <v>334</v>
      </c>
      <c r="G35" s="176" t="n">
        <v>1</v>
      </c>
      <c r="H35" s="175" t="s">
        <v>330</v>
      </c>
      <c r="I35" s="204" t="n">
        <f aca="false">TRUNC((C35*E35)*G35,2)</f>
        <v>2.88</v>
      </c>
      <c r="J35" s="206"/>
      <c r="K35" s="200"/>
      <c r="L35" s="150"/>
      <c r="M35" s="147"/>
      <c r="N35" s="205"/>
    </row>
    <row collapsed="false" customFormat="false" customHeight="true" hidden="false" ht="12" outlineLevel="0" r="36">
      <c r="B36" s="54"/>
      <c r="D36" s="203"/>
      <c r="E36" s="203"/>
      <c r="F36" s="203"/>
      <c r="G36" s="203"/>
      <c r="H36" s="203"/>
      <c r="I36" s="203"/>
      <c r="J36" s="70"/>
      <c r="K36" s="200"/>
    </row>
    <row collapsed="false" customFormat="false" customHeight="true" hidden="true" ht="37.5" outlineLevel="0" r="37">
      <c r="A37" s="14" t="str">
        <f aca="false">B37&amp;C37</f>
        <v>2.2AD19.05.0450</v>
      </c>
      <c r="B37" s="54" t="s">
        <v>49</v>
      </c>
      <c r="C37" s="198" t="str">
        <f aca="false">'ORÇAMENTO ANALÍTICO'!C23</f>
        <v>AD19.05.0450</v>
      </c>
      <c r="D37" s="203" t="str">
        <f aca="false">VLOOKUP(A37,'ORÇAMENTO ANALÍTICO'!A:I,4,0)</f>
        <v>Tapume de vedacao ou protecao, executado com telhas trapezoidais de aco galvanizado (esp.: 0,50mm), inclusive duas demaos de pintura esmalte sintetico, na face externa, considerando a utilizacao das telhas 4 vezes e da moldura em perna de 3"x3", duas vezes.(desonerado)</v>
      </c>
      <c r="E37" s="203"/>
      <c r="F37" s="203"/>
      <c r="G37" s="203"/>
      <c r="H37" s="203"/>
      <c r="I37" s="203"/>
      <c r="J37" s="70" t="str">
        <f aca="false">VLOOKUP(A37,'ORÇAMENTO ANALÍTICO'!A:I,5,0)</f>
        <v>M2</v>
      </c>
      <c r="K37" s="200" t="n">
        <f aca="false">H39</f>
        <v>116.6</v>
      </c>
      <c r="L37" s="48"/>
    </row>
    <row collapsed="false" customFormat="false" customHeight="true" hidden="true" ht="12.75" outlineLevel="0" r="38">
      <c r="B38" s="54"/>
      <c r="C38" s="198"/>
      <c r="D38" s="175" t="s">
        <v>335</v>
      </c>
      <c r="E38" s="175"/>
      <c r="F38" s="175" t="s">
        <v>336</v>
      </c>
      <c r="G38" s="175"/>
      <c r="H38" s="202" t="s">
        <v>329</v>
      </c>
      <c r="I38" s="203"/>
      <c r="J38" s="70"/>
      <c r="K38" s="200"/>
      <c r="L38" s="150"/>
      <c r="M38" s="147"/>
      <c r="N38" s="205"/>
    </row>
    <row collapsed="false" customFormat="false" customHeight="true" hidden="true" ht="11.25" outlineLevel="0" r="39">
      <c r="B39" s="54"/>
      <c r="C39" s="198"/>
      <c r="D39" s="204" t="n">
        <v>53</v>
      </c>
      <c r="E39" s="175" t="s">
        <v>334</v>
      </c>
      <c r="F39" s="175" t="n">
        <v>2.2</v>
      </c>
      <c r="G39" s="175" t="s">
        <v>330</v>
      </c>
      <c r="H39" s="204" t="n">
        <f aca="false">TRUNC(D39*F39,2)</f>
        <v>116.6</v>
      </c>
      <c r="I39" s="206"/>
      <c r="J39" s="70"/>
      <c r="K39" s="200"/>
      <c r="L39" s="150"/>
      <c r="M39" s="147"/>
      <c r="N39" s="205"/>
    </row>
    <row collapsed="false" customFormat="false" customHeight="true" hidden="true" ht="11.25" outlineLevel="0" r="40">
      <c r="B40" s="54"/>
      <c r="D40" s="203"/>
      <c r="E40" s="203"/>
      <c r="F40" s="203"/>
      <c r="G40" s="203"/>
      <c r="H40" s="203"/>
      <c r="I40" s="203"/>
      <c r="J40" s="70"/>
      <c r="K40" s="200"/>
    </row>
    <row collapsed="false" customFormat="false" customHeight="true" hidden="true" ht="21" outlineLevel="0" r="41">
      <c r="A41" s="14" t="str">
        <f aca="false">B41&amp;C41</f>
        <v>2.341598</v>
      </c>
      <c r="B41" s="54" t="s">
        <v>54</v>
      </c>
      <c r="C41" s="198" t="n">
        <f aca="false">'ORÇAMENTO ANALÍTICO'!C24</f>
        <v>41598</v>
      </c>
      <c r="D41" s="203" t="str">
        <f aca="false">VLOOKUP(A41,'ORÇAMENTO ANALÍTICO'!A:I,4,0)</f>
        <v>ENTRADA PROVISORIA DE ENERGIA ELETRICA AEREA TRIFASICA 40A EM POSTE MADEIRA</v>
      </c>
      <c r="E41" s="203"/>
      <c r="F41" s="203"/>
      <c r="G41" s="203"/>
      <c r="H41" s="203"/>
      <c r="I41" s="203"/>
      <c r="J41" s="70" t="str">
        <f aca="false">VLOOKUP(A41,'ORÇAMENTO ANALÍTICO'!A:I,5,0)</f>
        <v>UN</v>
      </c>
      <c r="K41" s="200" t="n">
        <v>1</v>
      </c>
    </row>
    <row collapsed="false" customFormat="false" customHeight="true" hidden="true" ht="12" outlineLevel="0" r="42">
      <c r="B42" s="54"/>
      <c r="D42" s="203"/>
      <c r="E42" s="203"/>
      <c r="F42" s="203"/>
      <c r="G42" s="203"/>
      <c r="H42" s="203"/>
      <c r="I42" s="203"/>
      <c r="J42" s="70"/>
      <c r="K42" s="200"/>
    </row>
    <row collapsed="false" customFormat="false" customHeight="true" hidden="true" ht="33.75" outlineLevel="0" r="43">
      <c r="A43" s="14" t="str">
        <f aca="false">B43&amp;C43</f>
        <v>2.4AD19.20.0100</v>
      </c>
      <c r="B43" s="54" t="s">
        <v>55</v>
      </c>
      <c r="C43" s="198" t="str">
        <f aca="false">'ORÇAMENTO ANALÍTICO'!C25</f>
        <v>AD19.20.0100</v>
      </c>
      <c r="D43" s="203" t="str">
        <f aca="false">VLOOKUP(A43,'ORÇAMENTO ANALÍTICO'!A:I,4,0)</f>
        <v>Instalacao e ligacao provisoria de obra de agua e esgoto a rede publica.(desonerado)</v>
      </c>
      <c r="E43" s="203"/>
      <c r="F43" s="203"/>
      <c r="G43" s="203"/>
      <c r="H43" s="203"/>
      <c r="I43" s="203"/>
      <c r="J43" s="70" t="str">
        <f aca="false">VLOOKUP(A43,'ORÇAMENTO ANALÍTICO'!A:I,5,0)</f>
        <v>UN</v>
      </c>
      <c r="K43" s="200" t="n">
        <v>1</v>
      </c>
    </row>
    <row collapsed="false" customFormat="false" customHeight="true" hidden="true" ht="12" outlineLevel="0" r="44">
      <c r="B44" s="54"/>
      <c r="D44" s="203"/>
      <c r="E44" s="203"/>
      <c r="F44" s="203"/>
      <c r="G44" s="203"/>
      <c r="H44" s="203"/>
      <c r="I44" s="203"/>
      <c r="J44" s="70"/>
      <c r="K44" s="200"/>
    </row>
    <row collapsed="false" customFormat="false" customHeight="true" hidden="false" ht="28.5" outlineLevel="0" r="45">
      <c r="A45" s="14" t="str">
        <f aca="false">B45&amp;C45</f>
        <v>2.510775</v>
      </c>
      <c r="B45" s="54" t="s">
        <v>58</v>
      </c>
      <c r="C45" s="198" t="n">
        <f aca="false">'ORÇAMENTO ANALÍTICO'!C26</f>
        <v>10775</v>
      </c>
      <c r="D45" s="203" t="str">
        <f aca="false">VLOOKUP(A45,'ORÇAMENTO ANALÍTICO'!A:I,4,0)</f>
        <v>LOCACAO DE CONTAINER 2,30  X  6,00 M, ALT. 2,50 M, COM 1 SANITARIO, PARA ESCRITORIO, COMPLETO, SEM DIVISORIAS INTERNAS </v>
      </c>
      <c r="E45" s="203"/>
      <c r="F45" s="203"/>
      <c r="G45" s="203"/>
      <c r="H45" s="203"/>
      <c r="I45" s="203"/>
      <c r="J45" s="70" t="str">
        <f aca="false">VLOOKUP(A45,'ORÇAMENTO ANALÍTICO'!A:I,5,0)</f>
        <v>MES   </v>
      </c>
      <c r="K45" s="200" t="n">
        <f aca="false">H47</f>
        <v>6</v>
      </c>
      <c r="L45" s="201"/>
    </row>
    <row collapsed="false" customFormat="false" customHeight="true" hidden="false" ht="12.75" outlineLevel="0" r="46">
      <c r="B46" s="54"/>
      <c r="C46" s="198"/>
      <c r="D46" s="175" t="s">
        <v>333</v>
      </c>
      <c r="E46" s="175"/>
      <c r="F46" s="175" t="s">
        <v>337</v>
      </c>
      <c r="G46" s="175"/>
      <c r="H46" s="202" t="s">
        <v>329</v>
      </c>
      <c r="I46" s="203"/>
      <c r="J46" s="70"/>
      <c r="K46" s="200"/>
      <c r="L46" s="150"/>
      <c r="M46" s="147"/>
      <c r="N46" s="205"/>
    </row>
    <row collapsed="false" customFormat="false" customHeight="true" hidden="false" ht="11.25" outlineLevel="0" r="47">
      <c r="B47" s="54"/>
      <c r="C47" s="198"/>
      <c r="D47" s="204" t="n">
        <v>1</v>
      </c>
      <c r="E47" s="175" t="s">
        <v>334</v>
      </c>
      <c r="F47" s="175" t="n">
        <v>6</v>
      </c>
      <c r="G47" s="175" t="s">
        <v>330</v>
      </c>
      <c r="H47" s="204" t="n">
        <f aca="false">TRUNC(D47*F47,2)</f>
        <v>6</v>
      </c>
      <c r="I47" s="206"/>
      <c r="J47" s="70"/>
      <c r="K47" s="200"/>
      <c r="L47" s="150"/>
      <c r="M47" s="147"/>
      <c r="N47" s="205"/>
    </row>
    <row collapsed="false" customFormat="false" customHeight="true" hidden="false" ht="12" outlineLevel="0" r="48">
      <c r="B48" s="54"/>
      <c r="D48" s="203"/>
      <c r="E48" s="203"/>
      <c r="F48" s="203"/>
      <c r="G48" s="203"/>
      <c r="H48" s="203"/>
      <c r="I48" s="203"/>
      <c r="J48" s="70"/>
      <c r="K48" s="200"/>
    </row>
    <row collapsed="false" customFormat="false" customHeight="true" hidden="false" ht="30" outlineLevel="0" r="49">
      <c r="A49" s="14" t="str">
        <f aca="false">B49&amp;C49</f>
        <v>2.610778</v>
      </c>
      <c r="B49" s="54" t="s">
        <v>61</v>
      </c>
      <c r="C49" s="198" t="n">
        <f aca="false">'ORÇAMENTO ANALÍTICO'!C27</f>
        <v>10778</v>
      </c>
      <c r="D49" s="203" t="str">
        <f aca="false">VLOOKUP(A49,'ORÇAMENTO ANALÍTICO'!A:I,4,0)</f>
        <v>LOCACAO DE CONTAINER 2,30 X 6,00 M, ALT. 2,50 M,  PARA SANITARIO,  COM 4 BACIAS, 8 CHUVEIROS,1 LAVATORIO E 1 MICTORIO</v>
      </c>
      <c r="E49" s="203"/>
      <c r="F49" s="203"/>
      <c r="G49" s="203"/>
      <c r="H49" s="203"/>
      <c r="I49" s="203"/>
      <c r="J49" s="70" t="str">
        <f aca="false">VLOOKUP(A49,'ORÇAMENTO ANALÍTICO'!A:I,5,0)</f>
        <v>MES   </v>
      </c>
      <c r="K49" s="200" t="n">
        <f aca="false">H51</f>
        <v>6</v>
      </c>
      <c r="L49" s="201"/>
    </row>
    <row collapsed="false" customFormat="false" customHeight="true" hidden="false" ht="12.75" outlineLevel="0" r="50">
      <c r="B50" s="54"/>
      <c r="C50" s="198"/>
      <c r="D50" s="175" t="s">
        <v>333</v>
      </c>
      <c r="E50" s="175"/>
      <c r="F50" s="175" t="s">
        <v>337</v>
      </c>
      <c r="G50" s="175"/>
      <c r="H50" s="202" t="s">
        <v>329</v>
      </c>
      <c r="I50" s="203"/>
      <c r="J50" s="70"/>
      <c r="K50" s="200"/>
      <c r="L50" s="150"/>
      <c r="M50" s="147"/>
      <c r="N50" s="205"/>
    </row>
    <row collapsed="false" customFormat="false" customHeight="true" hidden="false" ht="11.25" outlineLevel="0" r="51">
      <c r="B51" s="54"/>
      <c r="C51" s="198"/>
      <c r="D51" s="204" t="n">
        <v>1</v>
      </c>
      <c r="E51" s="175" t="s">
        <v>334</v>
      </c>
      <c r="F51" s="175" t="n">
        <v>6</v>
      </c>
      <c r="G51" s="175" t="s">
        <v>330</v>
      </c>
      <c r="H51" s="204" t="n">
        <f aca="false">TRUNC(D51*F51,2)</f>
        <v>6</v>
      </c>
      <c r="I51" s="206"/>
      <c r="J51" s="70"/>
      <c r="K51" s="200"/>
      <c r="L51" s="150"/>
      <c r="M51" s="147"/>
      <c r="N51" s="205"/>
    </row>
    <row collapsed="false" customFormat="false" customHeight="true" hidden="false" ht="12" outlineLevel="0" r="52">
      <c r="B52" s="54"/>
      <c r="D52" s="203"/>
      <c r="E52" s="203"/>
      <c r="F52" s="203"/>
      <c r="G52" s="203"/>
      <c r="H52" s="203"/>
      <c r="I52" s="203"/>
      <c r="J52" s="70"/>
      <c r="K52" s="200"/>
    </row>
    <row collapsed="false" customFormat="false" customHeight="true" hidden="false" ht="25.5" outlineLevel="0" r="53">
      <c r="A53" s="14" t="str">
        <f aca="false">B53&amp;C53</f>
        <v>2.704.013.0015-A</v>
      </c>
      <c r="B53" s="54" t="s">
        <v>63</v>
      </c>
      <c r="C53" s="198" t="str">
        <f aca="false">'ORÇAMENTO ANALÍTICO'!C28</f>
        <v>04.013.0015-A</v>
      </c>
      <c r="D53" s="203" t="str">
        <f aca="false">VLOOKUP(A53,'ORÇAMENTO ANALÍTICO'!A:I,4,0)</f>
        <v>CARGA E DESCARGA DE CONTAINER,SEGUNDO DESCRICAO DA FAMILIA 02.006</v>
      </c>
      <c r="E53" s="203"/>
      <c r="F53" s="203"/>
      <c r="G53" s="203"/>
      <c r="H53" s="203"/>
      <c r="I53" s="203"/>
      <c r="J53" s="70" t="str">
        <f aca="false">VLOOKUP(A53,'ORÇAMENTO ANALÍTICO'!A:I,5,0)</f>
        <v>UN</v>
      </c>
      <c r="K53" s="200" t="n">
        <f aca="false">D47+D51</f>
        <v>2</v>
      </c>
    </row>
    <row collapsed="false" customFormat="false" customHeight="true" hidden="false" ht="12" outlineLevel="0" r="54">
      <c r="B54" s="54"/>
      <c r="D54" s="203"/>
      <c r="E54" s="203"/>
      <c r="F54" s="203"/>
      <c r="G54" s="203"/>
      <c r="H54" s="203"/>
      <c r="I54" s="203"/>
      <c r="J54" s="70"/>
      <c r="K54" s="200"/>
    </row>
    <row collapsed="false" customFormat="false" customHeight="true" hidden="false" ht="29.25" outlineLevel="0" r="55">
      <c r="A55" s="14" t="str">
        <f aca="false">B55&amp;C55</f>
        <v>2.804.005.0300-A</v>
      </c>
      <c r="B55" s="54" t="s">
        <v>65</v>
      </c>
      <c r="C55" s="198" t="str">
        <f aca="false">'ORÇAMENTO ANALÍTICO'!C29</f>
        <v>04.005.0300-A</v>
      </c>
      <c r="D55" s="203" t="str">
        <f aca="false">VLOOKUP(A55,'ORÇAMENTO ANALÍTICO'!A:I,4,0)</f>
        <v>TRANSPORTE DE CONTAINER,SEGUNDO DESCRICAO DA FAMILIA 02.006,EXCLUSIVE CARGA E DESCARGA(VIDE ITEM 04.013.0015)</v>
      </c>
      <c r="E55" s="203"/>
      <c r="F55" s="203"/>
      <c r="G55" s="203"/>
      <c r="H55" s="203"/>
      <c r="I55" s="203"/>
      <c r="J55" s="70" t="str">
        <f aca="false">VLOOKUP(A55,'ORÇAMENTO ANALÍTICO'!A:I,5,0)</f>
        <v>UNXKM</v>
      </c>
      <c r="K55" s="200" t="n">
        <f aca="false">H57</f>
        <v>40</v>
      </c>
      <c r="L55" s="201"/>
    </row>
    <row collapsed="false" customFormat="false" customHeight="true" hidden="false" ht="12.75" outlineLevel="0" r="56">
      <c r="B56" s="54"/>
      <c r="C56" s="198"/>
      <c r="D56" s="175" t="s">
        <v>333</v>
      </c>
      <c r="E56" s="175"/>
      <c r="F56" s="175" t="s">
        <v>338</v>
      </c>
      <c r="G56" s="175"/>
      <c r="H56" s="202" t="s">
        <v>329</v>
      </c>
      <c r="I56" s="203"/>
      <c r="J56" s="70"/>
      <c r="K56" s="200"/>
      <c r="L56" s="150"/>
      <c r="M56" s="147"/>
      <c r="N56" s="205"/>
    </row>
    <row collapsed="false" customFormat="false" customHeight="true" hidden="false" ht="11.25" outlineLevel="0" r="57">
      <c r="B57" s="54"/>
      <c r="C57" s="198"/>
      <c r="D57" s="204" t="n">
        <v>2</v>
      </c>
      <c r="E57" s="175" t="s">
        <v>334</v>
      </c>
      <c r="F57" s="175" t="n">
        <v>20</v>
      </c>
      <c r="G57" s="175" t="s">
        <v>330</v>
      </c>
      <c r="H57" s="204" t="n">
        <f aca="false">TRUNC(D57*F57,2)</f>
        <v>40</v>
      </c>
      <c r="I57" s="206"/>
      <c r="J57" s="70"/>
      <c r="K57" s="200"/>
      <c r="L57" s="150"/>
      <c r="M57" s="147"/>
      <c r="N57" s="205"/>
    </row>
    <row collapsed="false" customFormat="false" customHeight="true" hidden="false" ht="12" outlineLevel="0" r="58">
      <c r="B58" s="54"/>
      <c r="D58" s="203"/>
      <c r="E58" s="203"/>
      <c r="F58" s="203"/>
      <c r="G58" s="203"/>
      <c r="H58" s="203"/>
      <c r="I58" s="203"/>
      <c r="J58" s="70"/>
      <c r="K58" s="200"/>
    </row>
    <row collapsed="false" customFormat="false" customHeight="true" hidden="false" ht="21" outlineLevel="0" r="59">
      <c r="B59" s="196" t="n">
        <f aca="false">'ORÇAMENTO ANALÍTICO'!B31</f>
        <v>3</v>
      </c>
      <c r="C59" s="197" t="str">
        <f aca="false">'ORÇAMENTO ANALÍTICO'!C31:H31</f>
        <v>MOVIMENTO DE TERRA</v>
      </c>
      <c r="D59" s="197"/>
      <c r="E59" s="197"/>
      <c r="F59" s="197"/>
      <c r="G59" s="197"/>
      <c r="H59" s="197"/>
      <c r="I59" s="197"/>
      <c r="J59" s="197"/>
      <c r="K59" s="197"/>
      <c r="L59" s="147"/>
    </row>
    <row collapsed="false" customFormat="false" customHeight="true" hidden="false" ht="46.5" outlineLevel="0" r="60">
      <c r="A60" s="14" t="str">
        <f aca="false">B60&amp;C60</f>
        <v>3.190084</v>
      </c>
      <c r="B60" s="54" t="s">
        <v>69</v>
      </c>
      <c r="C60" s="55" t="str">
        <f aca="false">'ORÇAMENTO ANALÍTICO'!C32</f>
        <v/>
      </c>
      <c r="D60" s="199" t="str">
        <f aca="false">VLOOKUP(A60,'ORÇAMENTO ANALÍTICO'!A:I,4,0)</f>
        <v>ESCAVAÇÃO MECANIZADA DE VALA COM PROF. MAIOR QUE 1,5 M ATÉ 3,0 M (MÉDIA ENTRE MONTANTE E JUSANTE/UMA COMPOSIÇÃO POR TRECHO), COM ESCAVADEIRA HIDRÁULICA (0,8 M3/111 HP), LARGURA ATÉ 1,5 M, EM SOLO DE 1A CATEGORIA, EM LOCAIS COM ALTO NÍVEL DE INTERFERÊNCIA. AF_01/2015</v>
      </c>
      <c r="E60" s="199"/>
      <c r="F60" s="199"/>
      <c r="G60" s="199"/>
      <c r="H60" s="199"/>
      <c r="I60" s="199"/>
      <c r="J60" s="70" t="str">
        <f aca="false">VLOOKUP(A60,'ORÇAMENTO ANALÍTICO'!A:I,5,0)</f>
        <v>M3</v>
      </c>
      <c r="K60" s="200" t="n">
        <f aca="false">SUM(I62:I63)</f>
        <v>23.94</v>
      </c>
    </row>
    <row collapsed="false" customFormat="false" customHeight="true" hidden="false" ht="21" outlineLevel="0" r="61">
      <c r="B61" s="54"/>
      <c r="C61" s="175" t="s">
        <v>339</v>
      </c>
      <c r="D61" s="175" t="s">
        <v>340</v>
      </c>
      <c r="E61" s="175"/>
      <c r="F61" s="176" t="s">
        <v>336</v>
      </c>
      <c r="G61" s="14" t="s">
        <v>333</v>
      </c>
      <c r="H61" s="70"/>
      <c r="I61" s="202" t="s">
        <v>329</v>
      </c>
      <c r="J61" s="70"/>
      <c r="K61" s="200"/>
    </row>
    <row collapsed="false" customFormat="false" customHeight="true" hidden="false" ht="22.5" outlineLevel="0" r="62">
      <c r="B62" s="54"/>
      <c r="C62" s="175" t="s">
        <v>341</v>
      </c>
      <c r="D62" s="13" t="n">
        <f aca="false">(3*3*3.14)/4</f>
        <v>7.065</v>
      </c>
      <c r="E62" s="204" t="s">
        <v>334</v>
      </c>
      <c r="F62" s="176" t="n">
        <v>2</v>
      </c>
      <c r="G62" s="70" t="n">
        <v>1</v>
      </c>
      <c r="H62" s="70" t="s">
        <v>330</v>
      </c>
      <c r="I62" s="204" t="n">
        <f aca="false">TRUNC(D62*F62*G62,2)</f>
        <v>14.13</v>
      </c>
      <c r="J62" s="70"/>
      <c r="K62" s="200"/>
    </row>
    <row collapsed="false" customFormat="false" customHeight="true" hidden="false" ht="22.5" outlineLevel="0" r="63">
      <c r="B63" s="54"/>
      <c r="C63" s="175" t="s">
        <v>342</v>
      </c>
      <c r="D63" s="13" t="n">
        <f aca="false">(2.5*2.5*3.14)/4</f>
        <v>4.90625</v>
      </c>
      <c r="E63" s="204" t="s">
        <v>334</v>
      </c>
      <c r="F63" s="176" t="n">
        <v>2</v>
      </c>
      <c r="G63" s="70" t="n">
        <v>1</v>
      </c>
      <c r="H63" s="70" t="s">
        <v>330</v>
      </c>
      <c r="I63" s="204" t="n">
        <f aca="false">TRUNC(D63*F63*G63,2)</f>
        <v>9.81</v>
      </c>
      <c r="J63" s="70"/>
      <c r="K63" s="200"/>
    </row>
    <row collapsed="false" customFormat="false" customHeight="true" hidden="false" ht="12" outlineLevel="0" r="64">
      <c r="B64" s="54"/>
      <c r="D64" s="203"/>
      <c r="E64" s="203"/>
      <c r="F64" s="203"/>
      <c r="G64" s="203"/>
      <c r="H64" s="203"/>
      <c r="I64" s="203"/>
      <c r="J64" s="70"/>
      <c r="K64" s="200"/>
    </row>
    <row collapsed="false" customFormat="false" customHeight="true" hidden="false" ht="25.5" outlineLevel="0" r="65">
      <c r="A65" s="14" t="str">
        <f aca="false">B65&amp;C65</f>
        <v>3.293358</v>
      </c>
      <c r="B65" s="54" t="s">
        <v>70</v>
      </c>
      <c r="C65" s="55" t="str">
        <f aca="false">'ORÇAMENTO ANALÍTICO'!C33</f>
        <v/>
      </c>
      <c r="D65" s="203" t="str">
        <f aca="false">VLOOKUP(A65,'ORÇAMENTO ANALÍTICO'!A:I,4,0)</f>
        <v>ESCAVAÇÃO MANUAL DE VALA COM PROFUNDIDADE MENOR OU IGUAL A 1,30 M. AF_03/2016</v>
      </c>
      <c r="E65" s="203"/>
      <c r="F65" s="203"/>
      <c r="G65" s="203"/>
      <c r="H65" s="203"/>
      <c r="I65" s="203"/>
      <c r="J65" s="70" t="str">
        <f aca="false">VLOOKUP(A65,'ORÇAMENTO ANALÍTICO'!A:I,5,0)</f>
        <v>M3</v>
      </c>
      <c r="K65" s="200" t="n">
        <f aca="false">SUM(I67:I71)</f>
        <v>31.39</v>
      </c>
      <c r="L65" s="48"/>
    </row>
    <row collapsed="false" customFormat="false" customHeight="true" hidden="false" ht="21" outlineLevel="0" r="66">
      <c r="B66" s="54"/>
      <c r="C66" s="175" t="s">
        <v>339</v>
      </c>
      <c r="D66" s="175" t="s">
        <v>340</v>
      </c>
      <c r="E66" s="175"/>
      <c r="F66" s="176" t="s">
        <v>336</v>
      </c>
      <c r="G66" s="14" t="s">
        <v>333</v>
      </c>
      <c r="H66" s="70"/>
      <c r="I66" s="202" t="s">
        <v>329</v>
      </c>
      <c r="J66" s="70"/>
      <c r="K66" s="200"/>
    </row>
    <row collapsed="false" customFormat="false" customHeight="true" hidden="false" ht="33.75" outlineLevel="0" r="67">
      <c r="B67" s="54"/>
      <c r="C67" s="175" t="s">
        <v>343</v>
      </c>
      <c r="D67" s="13" t="n">
        <f aca="false">(1.1*1.1*3.14)/4</f>
        <v>0.94985</v>
      </c>
      <c r="E67" s="204" t="s">
        <v>334</v>
      </c>
      <c r="F67" s="176" t="n">
        <v>1</v>
      </c>
      <c r="G67" s="70" t="n">
        <v>3</v>
      </c>
      <c r="H67" s="70" t="s">
        <v>330</v>
      </c>
      <c r="I67" s="204" t="n">
        <f aca="false">TRUNC(D67*F67*G67,2)</f>
        <v>2.84</v>
      </c>
      <c r="J67" s="70"/>
      <c r="K67" s="200"/>
    </row>
    <row collapsed="false" customFormat="false" customHeight="true" hidden="false" ht="33.75" outlineLevel="0" r="68">
      <c r="B68" s="54"/>
      <c r="C68" s="175" t="s">
        <v>344</v>
      </c>
      <c r="D68" s="13" t="n">
        <f aca="false">(0.9*0.9*3.14)/4</f>
        <v>0.63585</v>
      </c>
      <c r="E68" s="204"/>
      <c r="F68" s="176" t="n">
        <v>1</v>
      </c>
      <c r="G68" s="70" t="n">
        <v>1</v>
      </c>
      <c r="H68" s="70" t="s">
        <v>330</v>
      </c>
      <c r="I68" s="204" t="n">
        <f aca="false">TRUNC(D68*F68*G68,2)</f>
        <v>0.63</v>
      </c>
      <c r="J68" s="70"/>
      <c r="K68" s="200"/>
    </row>
    <row collapsed="false" customFormat="false" customHeight="true" hidden="false" ht="33.75" outlineLevel="0" r="69">
      <c r="B69" s="54"/>
      <c r="C69" s="175" t="s">
        <v>345</v>
      </c>
      <c r="D69" s="13" t="n">
        <f aca="false">0.6*0.6</f>
        <v>0.36</v>
      </c>
      <c r="E69" s="204"/>
      <c r="F69" s="176" t="n">
        <v>1</v>
      </c>
      <c r="G69" s="70" t="n">
        <v>2</v>
      </c>
      <c r="H69" s="70" t="s">
        <v>330</v>
      </c>
      <c r="I69" s="204" t="n">
        <f aca="false">TRUNC(D69*F69*G69,2)</f>
        <v>0.72</v>
      </c>
      <c r="J69" s="70"/>
      <c r="K69" s="200"/>
    </row>
    <row collapsed="false" customFormat="false" customHeight="true" hidden="false" ht="21" outlineLevel="0" r="70">
      <c r="B70" s="54"/>
      <c r="C70" s="175" t="s">
        <v>339</v>
      </c>
      <c r="D70" s="175" t="s">
        <v>331</v>
      </c>
      <c r="E70" s="175" t="s">
        <v>332</v>
      </c>
      <c r="F70" s="176" t="s">
        <v>336</v>
      </c>
      <c r="G70" s="14" t="s">
        <v>333</v>
      </c>
      <c r="H70" s="70"/>
      <c r="I70" s="202" t="s">
        <v>329</v>
      </c>
      <c r="J70" s="70"/>
      <c r="K70" s="200"/>
    </row>
    <row collapsed="false" customFormat="false" customHeight="true" hidden="false" ht="11.25" outlineLevel="0" r="71">
      <c r="B71" s="54"/>
      <c r="C71" s="207" t="s">
        <v>346</v>
      </c>
      <c r="D71" s="13" t="n">
        <v>108.8</v>
      </c>
      <c r="E71" s="204" t="n">
        <v>0.5</v>
      </c>
      <c r="F71" s="176" t="n">
        <v>0.5</v>
      </c>
      <c r="G71" s="70" t="n">
        <v>1</v>
      </c>
      <c r="H71" s="70" t="s">
        <v>330</v>
      </c>
      <c r="I71" s="204" t="n">
        <f aca="false">TRUNC((D71*E71*F71*G71),2)</f>
        <v>27.2</v>
      </c>
      <c r="J71" s="70"/>
      <c r="K71" s="200"/>
    </row>
    <row collapsed="false" customFormat="false" customHeight="true" hidden="false" ht="12" outlineLevel="0" r="72">
      <c r="B72" s="54"/>
      <c r="D72" s="203"/>
      <c r="E72" s="203"/>
      <c r="F72" s="203"/>
      <c r="G72" s="203"/>
      <c r="H72" s="203"/>
      <c r="I72" s="203"/>
      <c r="J72" s="70"/>
      <c r="K72" s="200"/>
    </row>
    <row collapsed="false" customFormat="false" customHeight="true" hidden="false" ht="25.5" outlineLevel="0" r="73">
      <c r="A73" s="14" t="str">
        <f aca="false">B73&amp;C73</f>
        <v>3.393382</v>
      </c>
      <c r="B73" s="54" t="s">
        <v>71</v>
      </c>
      <c r="C73" s="55" t="str">
        <f aca="false">'ORÇAMENTO ANALÍTICO'!C34</f>
        <v/>
      </c>
      <c r="D73" s="203" t="str">
        <f aca="false">VLOOKUP(A73,'ORÇAMENTO ANALÍTICO'!A:I,4,0)</f>
        <v>REATERRO MANUAL DE VALAS COM COMPACTAÇÃO MECANIZADA. AF_04/2016</v>
      </c>
      <c r="E73" s="203"/>
      <c r="F73" s="203"/>
      <c r="G73" s="203"/>
      <c r="H73" s="203"/>
      <c r="I73" s="203"/>
      <c r="J73" s="70" t="str">
        <f aca="false">VLOOKUP(A73,'ORÇAMENTO ANALÍTICO'!A:I,5,0)</f>
        <v>M3</v>
      </c>
      <c r="K73" s="200" t="n">
        <f aca="false">SUM(I75:I80)</f>
        <v>43.52</v>
      </c>
      <c r="L73" s="150"/>
      <c r="M73" s="147"/>
      <c r="N73" s="205"/>
    </row>
    <row collapsed="false" customFormat="false" customHeight="true" hidden="false" ht="21" outlineLevel="0" r="74">
      <c r="B74" s="54"/>
      <c r="C74" s="175"/>
      <c r="D74" s="175" t="s">
        <v>339</v>
      </c>
      <c r="E74" s="175" t="s">
        <v>347</v>
      </c>
      <c r="G74" s="175" t="s">
        <v>348</v>
      </c>
      <c r="H74" s="70"/>
      <c r="I74" s="202" t="s">
        <v>329</v>
      </c>
      <c r="J74" s="70"/>
      <c r="K74" s="200"/>
    </row>
    <row collapsed="false" customFormat="false" customHeight="true" hidden="false" ht="11.25" outlineLevel="0" r="75">
      <c r="B75" s="54"/>
      <c r="C75" s="175"/>
      <c r="D75" s="175" t="s">
        <v>349</v>
      </c>
      <c r="E75" s="204" t="n">
        <f aca="false">I62</f>
        <v>14.13</v>
      </c>
      <c r="F75" s="176" t="s">
        <v>350</v>
      </c>
      <c r="G75" s="176" t="n">
        <f aca="false">(3.14*2*2/4)*F62*G62</f>
        <v>6.28</v>
      </c>
      <c r="H75" s="70" t="s">
        <v>330</v>
      </c>
      <c r="I75" s="204" t="n">
        <f aca="false">TRUNC(E75-G75,2)</f>
        <v>7.85</v>
      </c>
      <c r="J75" s="70"/>
      <c r="K75" s="200"/>
    </row>
    <row collapsed="false" customFormat="false" customHeight="true" hidden="false" ht="11.25" outlineLevel="0" r="76">
      <c r="B76" s="54"/>
      <c r="C76" s="175"/>
      <c r="D76" s="175" t="s">
        <v>351</v>
      </c>
      <c r="E76" s="204" t="n">
        <f aca="false">I63</f>
        <v>9.81</v>
      </c>
      <c r="F76" s="176" t="s">
        <v>350</v>
      </c>
      <c r="G76" s="176" t="n">
        <f aca="false">(3.14*1.5*1.5/4)*F63*G63</f>
        <v>3.5325</v>
      </c>
      <c r="H76" s="70" t="s">
        <v>330</v>
      </c>
      <c r="I76" s="204" t="n">
        <f aca="false">TRUNC(E76-G76,2)</f>
        <v>6.27</v>
      </c>
      <c r="J76" s="70"/>
      <c r="K76" s="200"/>
    </row>
    <row collapsed="false" customFormat="false" customHeight="true" hidden="false" ht="11.25" outlineLevel="0" r="77">
      <c r="B77" s="54"/>
      <c r="C77" s="175"/>
      <c r="D77" s="208" t="s">
        <v>352</v>
      </c>
      <c r="E77" s="204" t="n">
        <f aca="false">I67</f>
        <v>2.84</v>
      </c>
      <c r="F77" s="176" t="s">
        <v>350</v>
      </c>
      <c r="G77" s="176" t="n">
        <f aca="false">(3.14*0.6*0.6/4)*F67*G67</f>
        <v>0.8478</v>
      </c>
      <c r="H77" s="70" t="s">
        <v>330</v>
      </c>
      <c r="I77" s="204" t="n">
        <f aca="false">TRUNC(E77-G77,2)</f>
        <v>1.99</v>
      </c>
      <c r="J77" s="70"/>
      <c r="K77" s="200"/>
    </row>
    <row collapsed="false" customFormat="false" customHeight="true" hidden="false" ht="11.25" outlineLevel="0" r="78">
      <c r="B78" s="54"/>
      <c r="C78" s="175"/>
      <c r="D78" s="208" t="s">
        <v>353</v>
      </c>
      <c r="E78" s="204" t="n">
        <f aca="false">I68</f>
        <v>0.63</v>
      </c>
      <c r="F78" s="176" t="s">
        <v>350</v>
      </c>
      <c r="G78" s="176" t="n">
        <f aca="false">(3.14*0.4*0.4/4)*F68*G68</f>
        <v>0.1256</v>
      </c>
      <c r="H78" s="70" t="s">
        <v>330</v>
      </c>
      <c r="I78" s="204" t="n">
        <f aca="false">TRUNC(E78-G78,2)</f>
        <v>0.5</v>
      </c>
      <c r="J78" s="70"/>
      <c r="K78" s="200"/>
    </row>
    <row collapsed="false" customFormat="false" customHeight="true" hidden="false" ht="22.5" outlineLevel="0" r="79">
      <c r="B79" s="54"/>
      <c r="C79" s="175"/>
      <c r="D79" s="175" t="s">
        <v>354</v>
      </c>
      <c r="E79" s="204" t="n">
        <f aca="false">I69</f>
        <v>0.72</v>
      </c>
      <c r="F79" s="176" t="s">
        <v>350</v>
      </c>
      <c r="G79" s="176" t="n">
        <f aca="false">(3.14*0.3*0.3/4)*F69*G69</f>
        <v>0.1413</v>
      </c>
      <c r="H79" s="70" t="s">
        <v>330</v>
      </c>
      <c r="I79" s="204" t="n">
        <f aca="false">TRUNC(E79-G79,2)</f>
        <v>0.57</v>
      </c>
      <c r="J79" s="70"/>
      <c r="K79" s="200"/>
    </row>
    <row collapsed="false" customFormat="false" customHeight="true" hidden="false" ht="11.25" outlineLevel="0" r="80">
      <c r="B80" s="54"/>
      <c r="C80" s="175"/>
      <c r="D80" s="204" t="str">
        <f aca="false">C71</f>
        <v>Tubo de Esgoto</v>
      </c>
      <c r="E80" s="204" t="n">
        <f aca="false">I71</f>
        <v>27.2</v>
      </c>
      <c r="F80" s="176" t="s">
        <v>350</v>
      </c>
      <c r="G80" s="176" t="n">
        <f aca="false">(3.14*0.1*0.1/4)*D71</f>
        <v>0.85408</v>
      </c>
      <c r="H80" s="70" t="s">
        <v>330</v>
      </c>
      <c r="I80" s="204" t="n">
        <f aca="false">TRUNC(E80-G80,2)</f>
        <v>26.34</v>
      </c>
      <c r="J80" s="70"/>
      <c r="K80" s="200"/>
    </row>
    <row collapsed="false" customFormat="false" customHeight="true" hidden="false" ht="12" outlineLevel="0" r="81">
      <c r="B81" s="54"/>
      <c r="C81" s="175"/>
      <c r="D81" s="204"/>
      <c r="E81" s="204"/>
      <c r="G81" s="70"/>
      <c r="H81" s="204"/>
      <c r="I81" s="203"/>
      <c r="J81" s="70"/>
      <c r="K81" s="200"/>
    </row>
    <row collapsed="false" customFormat="false" customHeight="true" hidden="false" ht="48" outlineLevel="0" r="82">
      <c r="A82" s="14" t="str">
        <f aca="false">B82&amp;C82</f>
        <v>3.403.009.0015-A</v>
      </c>
      <c r="B82" s="54" t="s">
        <v>72</v>
      </c>
      <c r="C82" s="55" t="str">
        <f aca="false">'ORÇAMENTO ANALÍTICO'!C35</f>
        <v>03.009.0015-A</v>
      </c>
      <c r="D82" s="203" t="str">
        <f aca="false">VLOOKUP(A82,'ORÇAMENTO ANALÍTICO'!A:I,4,0)</f>
        <v>ATERRO COM MATERIAL DE 1ª CATEGORIA,COMPACTADO MANUALMENTE EM CAMADAS DE 20CM DE MATERIAL APILOADO,PROVENIENTE DE JAZIDA DISTANTE ATE 10KM,INCLUSIVE ESCAVACAO,CARGA,TRANSPORTE EM CAMINHAO BASCULANTE,DESCARGA,ESPALHAMENTO E IRRIGACAO MANUAIS</v>
      </c>
      <c r="E82" s="203"/>
      <c r="F82" s="203"/>
      <c r="G82" s="203"/>
      <c r="H82" s="203"/>
      <c r="I82" s="203"/>
      <c r="J82" s="70" t="str">
        <f aca="false">VLOOKUP(A82,'ORÇAMENTO ANALÍTICO'!A:I,5,0)</f>
        <v>M3</v>
      </c>
      <c r="K82" s="200" t="n">
        <f aca="false">SUM(J85:J86,J89:J96)</f>
        <v>59.5</v>
      </c>
      <c r="L82" s="150"/>
      <c r="M82" s="209"/>
      <c r="N82" s="205"/>
    </row>
    <row collapsed="false" customFormat="false" customHeight="true" hidden="false" ht="11.25" outlineLevel="0" r="83">
      <c r="B83" s="210" t="s">
        <v>355</v>
      </c>
      <c r="C83" s="210"/>
      <c r="D83" s="210"/>
      <c r="E83" s="210"/>
      <c r="F83" s="210"/>
      <c r="G83" s="210"/>
      <c r="H83" s="210"/>
      <c r="I83" s="210"/>
      <c r="J83" s="210"/>
      <c r="K83" s="210"/>
    </row>
    <row collapsed="false" customFormat="true" customHeight="true" hidden="false" ht="20.25" outlineLevel="0" r="84" s="14">
      <c r="B84" s="54"/>
      <c r="D84" s="175" t="s">
        <v>339</v>
      </c>
      <c r="E84" s="175" t="s">
        <v>331</v>
      </c>
      <c r="F84" s="176" t="s">
        <v>336</v>
      </c>
      <c r="G84" s="175" t="s">
        <v>332</v>
      </c>
      <c r="H84" s="70" t="s">
        <v>333</v>
      </c>
      <c r="I84" s="70"/>
      <c r="J84" s="202" t="s">
        <v>329</v>
      </c>
      <c r="K84" s="200"/>
    </row>
    <row collapsed="false" customFormat="true" customHeight="true" hidden="false" ht="11.25" outlineLevel="0" r="85" s="14">
      <c r="B85" s="54"/>
      <c r="D85" s="175" t="s">
        <v>356</v>
      </c>
      <c r="E85" s="204" t="n">
        <v>1.2</v>
      </c>
      <c r="F85" s="176" t="n">
        <v>0.25</v>
      </c>
      <c r="G85" s="204" t="n">
        <v>1.75</v>
      </c>
      <c r="H85" s="70" t="n">
        <v>1</v>
      </c>
      <c r="I85" s="70" t="s">
        <v>330</v>
      </c>
      <c r="J85" s="204" t="n">
        <f aca="false">TRUNC(E85*F85*G85*H85,2)</f>
        <v>0.52</v>
      </c>
      <c r="K85" s="200"/>
    </row>
    <row collapsed="false" customFormat="false" customHeight="true" hidden="false" ht="12.75" outlineLevel="0" r="86">
      <c r="B86" s="211" t="s">
        <v>357</v>
      </c>
      <c r="C86" s="211"/>
      <c r="D86" s="175" t="s">
        <v>358</v>
      </c>
      <c r="E86" s="204" t="n">
        <v>2.05</v>
      </c>
      <c r="F86" s="176" t="n">
        <v>0.25</v>
      </c>
      <c r="G86" s="204" t="n">
        <v>1.75</v>
      </c>
      <c r="H86" s="70" t="n">
        <v>1</v>
      </c>
      <c r="I86" s="70" t="s">
        <v>330</v>
      </c>
      <c r="J86" s="204" t="n">
        <f aca="false">TRUNC(E86*F86*G86*H86,2)/2</f>
        <v>0.445</v>
      </c>
      <c r="K86" s="200"/>
    </row>
    <row collapsed="false" customFormat="false" customHeight="true" hidden="false" ht="11.25" outlineLevel="0" r="87">
      <c r="B87" s="210" t="s">
        <v>359</v>
      </c>
      <c r="C87" s="210"/>
      <c r="D87" s="210"/>
      <c r="E87" s="210"/>
      <c r="F87" s="210"/>
      <c r="G87" s="210"/>
      <c r="H87" s="210"/>
      <c r="I87" s="210"/>
      <c r="J87" s="210"/>
      <c r="K87" s="210"/>
    </row>
    <row collapsed="false" customFormat="true" customHeight="true" hidden="false" ht="20.25" outlineLevel="0" r="88" s="14">
      <c r="B88" s="54"/>
      <c r="D88" s="175" t="s">
        <v>339</v>
      </c>
      <c r="E88" s="175" t="s">
        <v>331</v>
      </c>
      <c r="F88" s="176" t="s">
        <v>336</v>
      </c>
      <c r="G88" s="175" t="s">
        <v>332</v>
      </c>
      <c r="H88" s="70" t="s">
        <v>333</v>
      </c>
      <c r="I88" s="70"/>
      <c r="J88" s="202" t="s">
        <v>329</v>
      </c>
      <c r="K88" s="200"/>
    </row>
    <row collapsed="false" customFormat="false" customHeight="true" hidden="false" ht="22.5" outlineLevel="0" r="89">
      <c r="B89" s="211" t="s">
        <v>357</v>
      </c>
      <c r="C89" s="211"/>
      <c r="D89" s="175" t="s">
        <v>360</v>
      </c>
      <c r="E89" s="204" t="n">
        <v>9</v>
      </c>
      <c r="F89" s="176" t="n">
        <v>1.13</v>
      </c>
      <c r="G89" s="204" t="n">
        <v>1.2</v>
      </c>
      <c r="H89" s="70" t="n">
        <v>2</v>
      </c>
      <c r="I89" s="70" t="s">
        <v>330</v>
      </c>
      <c r="J89" s="204" t="n">
        <f aca="false">TRUNC(E89*F89*G89*H89,2)/2</f>
        <v>12.2</v>
      </c>
      <c r="K89" s="200"/>
    </row>
    <row collapsed="false" customFormat="true" customHeight="true" hidden="false" ht="22.5" outlineLevel="0" r="90" s="14">
      <c r="B90" s="54"/>
      <c r="D90" s="175" t="s">
        <v>361</v>
      </c>
      <c r="E90" s="204" t="n">
        <v>7.99</v>
      </c>
      <c r="F90" s="176" t="n">
        <v>0.2</v>
      </c>
      <c r="G90" s="204" t="n">
        <v>9.92</v>
      </c>
      <c r="H90" s="70" t="n">
        <v>1</v>
      </c>
      <c r="I90" s="70" t="s">
        <v>330</v>
      </c>
      <c r="J90" s="204" t="n">
        <f aca="false">TRUNC(E90*F90*G90*H90,2)</f>
        <v>15.85</v>
      </c>
      <c r="K90" s="200"/>
    </row>
    <row collapsed="false" customFormat="false" customHeight="true" hidden="false" ht="22.5" outlineLevel="0" r="91">
      <c r="B91" s="211" t="s">
        <v>357</v>
      </c>
      <c r="C91" s="211"/>
      <c r="D91" s="175" t="s">
        <v>362</v>
      </c>
      <c r="E91" s="204" t="n">
        <v>12.2</v>
      </c>
      <c r="F91" s="176" t="n">
        <v>1.1</v>
      </c>
      <c r="G91" s="204" t="n">
        <v>1.9</v>
      </c>
      <c r="H91" s="70" t="n">
        <v>1</v>
      </c>
      <c r="I91" s="70" t="s">
        <v>330</v>
      </c>
      <c r="J91" s="204" t="n">
        <f aca="false">TRUNC(E91*F91*G91*H91,2)/2</f>
        <v>12.745</v>
      </c>
      <c r="K91" s="200"/>
    </row>
    <row collapsed="false" customFormat="true" customHeight="true" hidden="false" ht="22.5" outlineLevel="0" r="92" s="14">
      <c r="B92" s="54"/>
      <c r="D92" s="175" t="s">
        <v>363</v>
      </c>
      <c r="E92" s="204" t="n">
        <v>5.35</v>
      </c>
      <c r="F92" s="176" t="n">
        <v>1</v>
      </c>
      <c r="G92" s="204" t="n">
        <v>1.9</v>
      </c>
      <c r="H92" s="70" t="n">
        <v>1</v>
      </c>
      <c r="I92" s="70" t="s">
        <v>330</v>
      </c>
      <c r="J92" s="204" t="n">
        <f aca="false">TRUNC(E92*F92*G92*H92,2)</f>
        <v>10.16</v>
      </c>
      <c r="K92" s="200"/>
    </row>
    <row collapsed="false" customFormat="true" customHeight="true" hidden="false" ht="22.5" outlineLevel="0" r="93" s="14">
      <c r="B93" s="54"/>
      <c r="D93" s="175" t="s">
        <v>364</v>
      </c>
      <c r="E93" s="204" t="n">
        <v>2.05</v>
      </c>
      <c r="F93" s="176" t="n">
        <v>1</v>
      </c>
      <c r="G93" s="204" t="n">
        <v>1.9</v>
      </c>
      <c r="H93" s="70" t="n">
        <v>1</v>
      </c>
      <c r="I93" s="70" t="s">
        <v>330</v>
      </c>
      <c r="J93" s="204" t="n">
        <f aca="false">TRUNC(E93*F93*G93*H93,2)</f>
        <v>3.89</v>
      </c>
      <c r="K93" s="200"/>
    </row>
    <row collapsed="false" customFormat="false" customHeight="true" hidden="false" ht="22.5" outlineLevel="0" r="94">
      <c r="B94" s="211" t="s">
        <v>357</v>
      </c>
      <c r="C94" s="211"/>
      <c r="D94" s="175" t="s">
        <v>365</v>
      </c>
      <c r="E94" s="204" t="n">
        <v>2.35</v>
      </c>
      <c r="F94" s="176" t="n">
        <v>1</v>
      </c>
      <c r="G94" s="204" t="n">
        <v>1.9</v>
      </c>
      <c r="H94" s="70" t="n">
        <v>1</v>
      </c>
      <c r="I94" s="70" t="s">
        <v>330</v>
      </c>
      <c r="J94" s="204" t="n">
        <f aca="false">TRUNC(E94*F94*G94*H94,2)/2</f>
        <v>2.23</v>
      </c>
      <c r="K94" s="200"/>
    </row>
    <row collapsed="false" customFormat="false" customHeight="true" hidden="false" ht="22.5" outlineLevel="0" r="95">
      <c r="B95" s="211" t="s">
        <v>357</v>
      </c>
      <c r="C95" s="211"/>
      <c r="D95" s="175" t="s">
        <v>366</v>
      </c>
      <c r="E95" s="204" t="n">
        <v>4.8</v>
      </c>
      <c r="F95" s="176" t="n">
        <v>0.25</v>
      </c>
      <c r="G95" s="204" t="n">
        <v>1.5</v>
      </c>
      <c r="H95" s="70" t="n">
        <v>1</v>
      </c>
      <c r="I95" s="70" t="s">
        <v>330</v>
      </c>
      <c r="J95" s="204" t="n">
        <f aca="false">TRUNC(E95*F95*G95*H95,2)/2</f>
        <v>0.9</v>
      </c>
      <c r="K95" s="200"/>
    </row>
    <row collapsed="false" customFormat="false" customHeight="true" hidden="false" ht="22.5" outlineLevel="0" r="96">
      <c r="B96" s="211"/>
      <c r="C96" s="211"/>
      <c r="D96" s="175" t="s">
        <v>367</v>
      </c>
      <c r="E96" s="204" t="n">
        <v>1.5</v>
      </c>
      <c r="F96" s="176" t="n">
        <v>0.25</v>
      </c>
      <c r="G96" s="204" t="n">
        <v>1.5</v>
      </c>
      <c r="H96" s="70" t="n">
        <v>1</v>
      </c>
      <c r="I96" s="70" t="s">
        <v>330</v>
      </c>
      <c r="J96" s="204" t="n">
        <f aca="false">TRUNC(E96*F96*G96*H96,2)</f>
        <v>0.56</v>
      </c>
      <c r="K96" s="200"/>
    </row>
    <row collapsed="false" customFormat="false" customHeight="true" hidden="false" ht="12.75" outlineLevel="0" r="97">
      <c r="B97" s="54"/>
      <c r="C97" s="198"/>
      <c r="D97" s="175"/>
      <c r="E97" s="175"/>
      <c r="F97" s="175"/>
      <c r="G97" s="202"/>
      <c r="H97" s="202"/>
      <c r="I97" s="203"/>
      <c r="J97" s="70"/>
      <c r="K97" s="200"/>
      <c r="L97" s="150"/>
      <c r="M97" s="209"/>
      <c r="N97" s="205"/>
    </row>
    <row collapsed="false" customFormat="false" customHeight="true" hidden="false" ht="12.75" outlineLevel="0" r="98">
      <c r="B98" s="54"/>
      <c r="C98" s="198"/>
      <c r="D98" s="204"/>
      <c r="E98" s="204"/>
      <c r="F98" s="204"/>
      <c r="G98" s="175"/>
      <c r="H98" s="204"/>
      <c r="I98" s="203"/>
      <c r="J98" s="70"/>
      <c r="K98" s="200"/>
      <c r="L98" s="150"/>
      <c r="M98" s="209"/>
      <c r="N98" s="205"/>
    </row>
    <row collapsed="false" customFormat="true" customHeight="true" hidden="false" ht="12" outlineLevel="0" r="99" s="15">
      <c r="B99" s="212"/>
      <c r="C99" s="213"/>
      <c r="D99" s="214"/>
      <c r="E99" s="214"/>
      <c r="F99" s="215"/>
      <c r="G99" s="216"/>
      <c r="H99" s="215"/>
      <c r="I99" s="216"/>
      <c r="J99" s="216"/>
      <c r="K99" s="217"/>
      <c r="L99" s="203"/>
      <c r="M99" s="218"/>
      <c r="N99" s="219"/>
      <c r="O99" s="184"/>
      <c r="P99" s="207"/>
      <c r="Q99" s="14"/>
      <c r="R99" s="14"/>
      <c r="S99" s="14"/>
    </row>
    <row collapsed="false" customFormat="false" customHeight="true" hidden="false" ht="21" outlineLevel="0" r="100">
      <c r="B100" s="196" t="n">
        <f aca="false">'ORÇAMENTO ANALÍTICO'!B37</f>
        <v>4</v>
      </c>
      <c r="C100" s="197" t="str">
        <f aca="false">'ORÇAMENTO ANALÍTICO'!C37:H37</f>
        <v>TRANSPORTES</v>
      </c>
      <c r="D100" s="197"/>
      <c r="E100" s="197"/>
      <c r="F100" s="197"/>
      <c r="G100" s="197"/>
      <c r="H100" s="197"/>
      <c r="I100" s="197"/>
      <c r="J100" s="197"/>
      <c r="K100" s="197"/>
      <c r="L100" s="147"/>
    </row>
    <row collapsed="false" customFormat="false" customHeight="true" hidden="false" ht="30" outlineLevel="0" r="101">
      <c r="A101" s="14" t="str">
        <f aca="false">B101&amp;C101</f>
        <v>4.105.001.0171-A</v>
      </c>
      <c r="B101" s="54" t="s">
        <v>75</v>
      </c>
      <c r="C101" s="55" t="str">
        <f aca="false">'ORÇAMENTO ANALÍTICO'!C38</f>
        <v>05.001.0171-A</v>
      </c>
      <c r="D101" s="199" t="str">
        <f aca="false">VLOOKUP(A101,'ORÇAMENTO ANALÍTICO'!A:I,4,0)</f>
        <v>TRANSPORTE HORIZONTAL DE MATERIAL DE 1ªCATEGORIA OU ENTULHO,EM CARRINHOS,A 20,00M DE DISTANCIA,INCLUSIVE CARGA A PA</v>
      </c>
      <c r="E101" s="199"/>
      <c r="F101" s="199"/>
      <c r="G101" s="199"/>
      <c r="H101" s="199"/>
      <c r="I101" s="199"/>
      <c r="J101" s="70" t="str">
        <f aca="false">VLOOKUP(A101,'ORÇAMENTO ANALÍTICO'!A:I,5,0)</f>
        <v>M3</v>
      </c>
      <c r="K101" s="200" t="n">
        <f aca="false">SUM(G103:G110)</f>
        <v>71.26</v>
      </c>
    </row>
    <row collapsed="false" customFormat="false" customHeight="true" hidden="false" ht="21" outlineLevel="0" r="102">
      <c r="B102" s="54"/>
      <c r="C102" s="175"/>
      <c r="D102" s="175" t="s">
        <v>339</v>
      </c>
      <c r="E102" s="175" t="s">
        <v>368</v>
      </c>
      <c r="G102" s="202" t="s">
        <v>329</v>
      </c>
      <c r="H102" s="202"/>
      <c r="I102" s="203"/>
      <c r="J102" s="70"/>
      <c r="K102" s="200"/>
    </row>
    <row collapsed="false" customFormat="false" customHeight="true" hidden="false" ht="11.25" outlineLevel="0" r="103">
      <c r="B103" s="54"/>
      <c r="C103" s="175"/>
      <c r="D103" s="13" t="str">
        <f aca="false">D75</f>
        <v>Fossa (Ø 2,00)</v>
      </c>
      <c r="E103" s="204" t="n">
        <f aca="false">G75</f>
        <v>6.28</v>
      </c>
      <c r="F103" s="176" t="s">
        <v>330</v>
      </c>
      <c r="G103" s="204" t="n">
        <f aca="false">TRUNC(E103,2)</f>
        <v>6.28</v>
      </c>
      <c r="H103" s="204"/>
      <c r="I103" s="203"/>
      <c r="J103" s="70"/>
      <c r="K103" s="200"/>
    </row>
    <row collapsed="false" customFormat="false" customHeight="true" hidden="false" ht="11.25" outlineLevel="0" r="104">
      <c r="B104" s="54"/>
      <c r="C104" s="175"/>
      <c r="D104" s="13" t="str">
        <f aca="false">D76</f>
        <v>Filtro (Ø 1,50)</v>
      </c>
      <c r="E104" s="204" t="n">
        <f aca="false">G76</f>
        <v>3.5325</v>
      </c>
      <c r="F104" s="176" t="s">
        <v>330</v>
      </c>
      <c r="G104" s="204" t="n">
        <f aca="false">TRUNC(E104,2)</f>
        <v>3.53</v>
      </c>
      <c r="H104" s="204"/>
      <c r="I104" s="203"/>
      <c r="J104" s="70"/>
      <c r="K104" s="200"/>
    </row>
    <row collapsed="false" customFormat="false" customHeight="true" hidden="false" ht="11.25" outlineLevel="0" r="105">
      <c r="B105" s="54"/>
      <c r="C105" s="175"/>
      <c r="D105" s="13" t="str">
        <f aca="false">D77</f>
        <v>Caixa de Inspeção (Ø 0,60)</v>
      </c>
      <c r="E105" s="204" t="n">
        <f aca="false">G77</f>
        <v>0.8478</v>
      </c>
      <c r="F105" s="176" t="s">
        <v>330</v>
      </c>
      <c r="G105" s="204" t="n">
        <f aca="false">TRUNC(E105,2)</f>
        <v>0.84</v>
      </c>
      <c r="H105" s="204"/>
      <c r="I105" s="203"/>
      <c r="J105" s="70"/>
      <c r="K105" s="200"/>
    </row>
    <row collapsed="false" customFormat="false" customHeight="true" hidden="false" ht="11.25" outlineLevel="0" r="106">
      <c r="B106" s="54"/>
      <c r="C106" s="175"/>
      <c r="D106" s="13" t="str">
        <f aca="false">D78</f>
        <v>Caixa de Gordura (Ø 0,40)</v>
      </c>
      <c r="E106" s="204" t="n">
        <f aca="false">G78</f>
        <v>0.1256</v>
      </c>
      <c r="F106" s="176" t="s">
        <v>330</v>
      </c>
      <c r="G106" s="204" t="n">
        <f aca="false">TRUNC(E106,2)</f>
        <v>0.12</v>
      </c>
      <c r="H106" s="204"/>
      <c r="I106" s="203"/>
      <c r="J106" s="70"/>
      <c r="K106" s="200"/>
    </row>
    <row collapsed="false" customFormat="false" customHeight="true" hidden="false" ht="11.25" outlineLevel="0" r="107">
      <c r="B107" s="54"/>
      <c r="C107" s="175"/>
      <c r="D107" s="220" t="str">
        <f aca="false">D79</f>
        <v>Caixa de Passagem (0,30 x 0,30)</v>
      </c>
      <c r="E107" s="204" t="n">
        <f aca="false">G79</f>
        <v>0.1413</v>
      </c>
      <c r="F107" s="176" t="s">
        <v>330</v>
      </c>
      <c r="G107" s="204" t="n">
        <f aca="false">TRUNC(E107,2)</f>
        <v>0.14</v>
      </c>
      <c r="H107" s="204"/>
      <c r="I107" s="203"/>
      <c r="J107" s="70"/>
      <c r="K107" s="200"/>
    </row>
    <row collapsed="false" customFormat="false" customHeight="true" hidden="false" ht="11.25" outlineLevel="0" r="108">
      <c r="B108" s="54"/>
      <c r="C108" s="175"/>
      <c r="D108" s="13" t="str">
        <f aca="false">D80</f>
        <v>Tubo de Esgoto</v>
      </c>
      <c r="E108" s="204" t="n">
        <f aca="false">G80</f>
        <v>0.85408</v>
      </c>
      <c r="F108" s="176" t="s">
        <v>330</v>
      </c>
      <c r="G108" s="204" t="n">
        <f aca="false">TRUNC(E108,2)</f>
        <v>0.85</v>
      </c>
      <c r="H108" s="204"/>
      <c r="I108" s="203"/>
      <c r="J108" s="70"/>
      <c r="K108" s="200"/>
    </row>
    <row collapsed="false" customFormat="false" customHeight="true" hidden="false" ht="11.25" outlineLevel="0" r="109">
      <c r="B109" s="54"/>
      <c r="C109" s="175"/>
      <c r="D109" s="13" t="s">
        <v>369</v>
      </c>
      <c r="E109" s="204" t="n">
        <f aca="false">K82</f>
        <v>59.5</v>
      </c>
      <c r="F109" s="176" t="s">
        <v>330</v>
      </c>
      <c r="G109" s="204" t="n">
        <f aca="false">TRUNC(E109,2)</f>
        <v>59.5</v>
      </c>
      <c r="H109" s="204"/>
      <c r="I109" s="203"/>
      <c r="J109" s="70"/>
      <c r="K109" s="200"/>
    </row>
    <row collapsed="false" customFormat="false" customHeight="true" hidden="false" ht="11.25" outlineLevel="0" r="110">
      <c r="B110" s="54"/>
      <c r="C110" s="175"/>
      <c r="D110" s="13"/>
      <c r="E110" s="204"/>
      <c r="G110" s="204"/>
      <c r="H110" s="204"/>
      <c r="I110" s="203"/>
      <c r="J110" s="70"/>
      <c r="K110" s="200"/>
    </row>
    <row collapsed="false" customFormat="false" customHeight="true" hidden="false" ht="12" outlineLevel="0" r="111">
      <c r="B111" s="54"/>
      <c r="D111" s="203"/>
      <c r="E111" s="203"/>
      <c r="F111" s="203"/>
      <c r="G111" s="203"/>
      <c r="H111" s="203"/>
      <c r="I111" s="203"/>
      <c r="J111" s="70"/>
      <c r="K111" s="200"/>
    </row>
    <row collapsed="false" customFormat="false" customHeight="true" hidden="false" ht="25.5" outlineLevel="0" r="112">
      <c r="A112" s="14" t="str">
        <f aca="false">B112&amp;C112</f>
        <v>4.272898</v>
      </c>
      <c r="B112" s="54" t="s">
        <v>77</v>
      </c>
      <c r="C112" s="198" t="str">
        <f aca="false">'ORÇAMENTO ANALÍTICO'!C39</f>
        <v/>
      </c>
      <c r="D112" s="203" t="str">
        <f aca="false">VLOOKUP(A112,'ORÇAMENTO ANALÍTICO'!A:I,4,0)</f>
        <v>CARGA E DESCARGA MECANIZADAS DE ENTULHO EM CAMINHAO BASCULANTE 6 M3</v>
      </c>
      <c r="E112" s="203"/>
      <c r="F112" s="203"/>
      <c r="G112" s="203"/>
      <c r="H112" s="203"/>
      <c r="I112" s="203"/>
      <c r="J112" s="70" t="str">
        <f aca="false">VLOOKUP(A112,'ORÇAMENTO ANALÍTICO'!A:I,5,0)</f>
        <v>M3</v>
      </c>
      <c r="K112" s="200" t="n">
        <f aca="false">SUM(G114:G122)</f>
        <v>28.29</v>
      </c>
      <c r="L112" s="48"/>
    </row>
    <row collapsed="false" customFormat="false" customHeight="true" hidden="false" ht="21" outlineLevel="0" r="113">
      <c r="B113" s="54"/>
      <c r="C113" s="175"/>
      <c r="D113" s="175" t="s">
        <v>339</v>
      </c>
      <c r="E113" s="175" t="s">
        <v>368</v>
      </c>
      <c r="G113" s="202" t="s">
        <v>329</v>
      </c>
      <c r="H113" s="202"/>
      <c r="I113" s="203"/>
      <c r="J113" s="70"/>
      <c r="K113" s="200"/>
    </row>
    <row collapsed="false" customFormat="false" customHeight="true" hidden="false" ht="11.25" outlineLevel="0" r="114">
      <c r="B114" s="54"/>
      <c r="C114" s="175"/>
      <c r="D114" s="13" t="str">
        <f aca="false">D103</f>
        <v>Fossa (Ø 2,00)</v>
      </c>
      <c r="E114" s="204" t="n">
        <f aca="false">E103</f>
        <v>6.28</v>
      </c>
      <c r="F114" s="176" t="s">
        <v>330</v>
      </c>
      <c r="G114" s="204" t="n">
        <f aca="false">TRUNC(E114,2)</f>
        <v>6.28</v>
      </c>
      <c r="H114" s="204"/>
      <c r="I114" s="203"/>
      <c r="J114" s="70"/>
      <c r="K114" s="200"/>
    </row>
    <row collapsed="false" customFormat="false" customHeight="true" hidden="false" ht="11.25" outlineLevel="0" r="115">
      <c r="B115" s="54"/>
      <c r="C115" s="175"/>
      <c r="D115" s="13" t="str">
        <f aca="false">D104</f>
        <v>Filtro (Ø 1,50)</v>
      </c>
      <c r="E115" s="204" t="n">
        <f aca="false">E104</f>
        <v>3.5325</v>
      </c>
      <c r="F115" s="176" t="s">
        <v>330</v>
      </c>
      <c r="G115" s="204" t="n">
        <f aca="false">TRUNC(E115,2)</f>
        <v>3.53</v>
      </c>
      <c r="H115" s="204"/>
      <c r="I115" s="203"/>
      <c r="J115" s="70"/>
      <c r="K115" s="200"/>
    </row>
    <row collapsed="false" customFormat="false" customHeight="true" hidden="false" ht="11.25" outlineLevel="0" r="116">
      <c r="B116" s="54"/>
      <c r="C116" s="175"/>
      <c r="D116" s="13" t="str">
        <f aca="false">D105</f>
        <v>Caixa de Inspeção (Ø 0,60)</v>
      </c>
      <c r="E116" s="204" t="n">
        <f aca="false">E105</f>
        <v>0.8478</v>
      </c>
      <c r="F116" s="176" t="s">
        <v>330</v>
      </c>
      <c r="G116" s="204" t="n">
        <f aca="false">TRUNC(E116,2)</f>
        <v>0.84</v>
      </c>
      <c r="H116" s="204"/>
      <c r="I116" s="203"/>
      <c r="J116" s="70"/>
      <c r="K116" s="200"/>
    </row>
    <row collapsed="false" customFormat="false" customHeight="true" hidden="false" ht="11.25" outlineLevel="0" r="117">
      <c r="B117" s="54"/>
      <c r="C117" s="175"/>
      <c r="D117" s="13" t="str">
        <f aca="false">D106</f>
        <v>Caixa de Gordura (Ø 0,40)</v>
      </c>
      <c r="E117" s="204" t="n">
        <f aca="false">E106</f>
        <v>0.1256</v>
      </c>
      <c r="F117" s="176" t="s">
        <v>330</v>
      </c>
      <c r="G117" s="204" t="n">
        <f aca="false">TRUNC(E117,2)</f>
        <v>0.12</v>
      </c>
      <c r="H117" s="204"/>
      <c r="I117" s="203"/>
      <c r="J117" s="70"/>
      <c r="K117" s="200"/>
    </row>
    <row collapsed="false" customFormat="false" customHeight="true" hidden="false" ht="11.25" outlineLevel="0" r="118">
      <c r="B118" s="54"/>
      <c r="C118" s="175"/>
      <c r="D118" s="220" t="str">
        <f aca="false">D107</f>
        <v>Caixa de Passagem (0,30 x 0,30)</v>
      </c>
      <c r="E118" s="204" t="n">
        <f aca="false">E107</f>
        <v>0.1413</v>
      </c>
      <c r="F118" s="176" t="s">
        <v>330</v>
      </c>
      <c r="G118" s="204" t="n">
        <f aca="false">TRUNC(E118,2)</f>
        <v>0.14</v>
      </c>
      <c r="H118" s="204"/>
      <c r="I118" s="203"/>
      <c r="J118" s="70"/>
      <c r="K118" s="200"/>
    </row>
    <row collapsed="false" customFormat="false" customHeight="true" hidden="false" ht="11.25" outlineLevel="0" r="119">
      <c r="B119" s="54"/>
      <c r="C119" s="175"/>
      <c r="D119" s="13" t="str">
        <f aca="false">D108</f>
        <v>Tubo de Esgoto</v>
      </c>
      <c r="E119" s="204" t="n">
        <f aca="false">E108</f>
        <v>0.85408</v>
      </c>
      <c r="F119" s="176" t="s">
        <v>330</v>
      </c>
      <c r="G119" s="204" t="n">
        <f aca="false">TRUNC(E119,2)</f>
        <v>0.85</v>
      </c>
      <c r="H119" s="204"/>
      <c r="I119" s="203"/>
      <c r="J119" s="70"/>
      <c r="K119" s="200"/>
    </row>
    <row collapsed="false" customFormat="false" customHeight="true" hidden="false" ht="11.25" outlineLevel="0" r="120">
      <c r="B120" s="54"/>
      <c r="C120" s="175"/>
      <c r="D120" s="13" t="n">
        <f aca="false">D110</f>
        <v>0</v>
      </c>
      <c r="E120" s="204" t="n">
        <f aca="false">E110</f>
        <v>0</v>
      </c>
      <c r="F120" s="176" t="s">
        <v>330</v>
      </c>
      <c r="G120" s="204" t="n">
        <f aca="false">TRUNC(E120,2)</f>
        <v>0</v>
      </c>
      <c r="H120" s="204"/>
      <c r="I120" s="203"/>
      <c r="J120" s="70"/>
      <c r="K120" s="200"/>
    </row>
    <row collapsed="false" customFormat="false" customHeight="true" hidden="false" ht="11.25" outlineLevel="0" r="121">
      <c r="B121" s="54"/>
      <c r="C121" s="175"/>
      <c r="D121" s="13" t="s">
        <v>370</v>
      </c>
      <c r="E121" s="204" t="n">
        <f aca="false">K157</f>
        <v>7.27</v>
      </c>
      <c r="F121" s="176" t="s">
        <v>330</v>
      </c>
      <c r="G121" s="204" t="n">
        <f aca="false">TRUNC(E121,2)</f>
        <v>7.27</v>
      </c>
      <c r="H121" s="204"/>
      <c r="I121" s="203"/>
      <c r="J121" s="70"/>
      <c r="K121" s="200"/>
    </row>
    <row collapsed="false" customFormat="false" customHeight="true" hidden="false" ht="22.5" outlineLevel="0" r="122">
      <c r="B122" s="54"/>
      <c r="C122" s="175"/>
      <c r="D122" s="221" t="s">
        <v>371</v>
      </c>
      <c r="E122" s="204" t="n">
        <f aca="false">K167*0.1</f>
        <v>9.26</v>
      </c>
      <c r="F122" s="176" t="s">
        <v>330</v>
      </c>
      <c r="G122" s="204" t="n">
        <f aca="false">TRUNC(E122,2)</f>
        <v>9.26</v>
      </c>
      <c r="H122" s="204"/>
      <c r="I122" s="203"/>
      <c r="J122" s="70"/>
      <c r="K122" s="200"/>
    </row>
    <row collapsed="false" customFormat="false" customHeight="true" hidden="false" ht="12" outlineLevel="0" r="123">
      <c r="B123" s="54"/>
      <c r="C123" s="175"/>
      <c r="D123" s="13"/>
      <c r="E123" s="204"/>
      <c r="G123" s="204"/>
      <c r="H123" s="204"/>
      <c r="I123" s="203"/>
      <c r="J123" s="70"/>
      <c r="K123" s="200"/>
    </row>
    <row collapsed="false" customFormat="false" customHeight="true" hidden="false" ht="25.5" outlineLevel="0" r="124">
      <c r="A124" s="14" t="str">
        <f aca="false">B124&amp;C124</f>
        <v>4.372884</v>
      </c>
      <c r="B124" s="54" t="s">
        <v>78</v>
      </c>
      <c r="C124" s="55" t="n">
        <f aca="false">'ORÇAMENTO ANALÍTICO'!C40</f>
        <v>72884</v>
      </c>
      <c r="D124" s="203" t="str">
        <f aca="false">VLOOKUP(A124,'ORÇAMENTO ANALÍTICO'!A:I,4,0)</f>
        <v>TRANSPORTE COMERCIAL COM CAMINHAO CARROCERIA 9 T, RODOVIA PAVIMENTADA</v>
      </c>
      <c r="E124" s="203"/>
      <c r="F124" s="203"/>
      <c r="G124" s="203"/>
      <c r="H124" s="203"/>
      <c r="I124" s="203"/>
      <c r="J124" s="70" t="str">
        <f aca="false">VLOOKUP(A124,'ORÇAMENTO ANALÍTICO'!A:I,5,0)</f>
        <v>M3XKM</v>
      </c>
      <c r="K124" s="200" t="n">
        <f aca="false">SUM(I126:I134)</f>
        <v>566.21</v>
      </c>
      <c r="L124" s="201"/>
      <c r="M124" s="147"/>
      <c r="N124" s="205"/>
    </row>
    <row collapsed="false" customFormat="false" customHeight="true" hidden="false" ht="21" outlineLevel="0" r="125">
      <c r="B125" s="54"/>
      <c r="C125" s="175"/>
      <c r="D125" s="175" t="s">
        <v>339</v>
      </c>
      <c r="E125" s="175" t="s">
        <v>368</v>
      </c>
      <c r="F125" s="70"/>
      <c r="G125" s="70" t="s">
        <v>338</v>
      </c>
      <c r="I125" s="202" t="s">
        <v>329</v>
      </c>
      <c r="J125" s="70"/>
      <c r="K125" s="200"/>
    </row>
    <row collapsed="false" customFormat="false" customHeight="true" hidden="false" ht="11.25" outlineLevel="0" r="126">
      <c r="B126" s="54"/>
      <c r="C126" s="175"/>
      <c r="D126" s="13" t="str">
        <f aca="false">D114</f>
        <v>Fossa (Ø 2,00)</v>
      </c>
      <c r="E126" s="204" t="n">
        <f aca="false">E114</f>
        <v>6.28</v>
      </c>
      <c r="F126" s="70" t="s">
        <v>334</v>
      </c>
      <c r="G126" s="70" t="n">
        <v>20</v>
      </c>
      <c r="H126" s="176" t="s">
        <v>330</v>
      </c>
      <c r="I126" s="204" t="n">
        <f aca="false">TRUNC(E126*G126,2)</f>
        <v>125.6</v>
      </c>
      <c r="J126" s="70"/>
      <c r="K126" s="200"/>
    </row>
    <row collapsed="false" customFormat="false" customHeight="true" hidden="false" ht="11.25" outlineLevel="0" r="127">
      <c r="B127" s="54"/>
      <c r="C127" s="175"/>
      <c r="D127" s="13" t="str">
        <f aca="false">D115</f>
        <v>Filtro (Ø 1,50)</v>
      </c>
      <c r="E127" s="204" t="n">
        <f aca="false">E115</f>
        <v>3.5325</v>
      </c>
      <c r="F127" s="70" t="s">
        <v>334</v>
      </c>
      <c r="G127" s="70" t="n">
        <v>20</v>
      </c>
      <c r="H127" s="176" t="s">
        <v>330</v>
      </c>
      <c r="I127" s="204" t="n">
        <f aca="false">TRUNC(E127*G127,2)</f>
        <v>70.65</v>
      </c>
      <c r="J127" s="70"/>
      <c r="K127" s="200"/>
    </row>
    <row collapsed="false" customFormat="false" customHeight="true" hidden="false" ht="11.25" outlineLevel="0" r="128">
      <c r="B128" s="54"/>
      <c r="C128" s="175"/>
      <c r="D128" s="13" t="str">
        <f aca="false">D116</f>
        <v>Caixa de Inspeção (Ø 0,60)</v>
      </c>
      <c r="E128" s="204" t="n">
        <f aca="false">E116</f>
        <v>0.8478</v>
      </c>
      <c r="F128" s="70" t="s">
        <v>334</v>
      </c>
      <c r="G128" s="70" t="n">
        <v>20</v>
      </c>
      <c r="H128" s="176" t="s">
        <v>330</v>
      </c>
      <c r="I128" s="204" t="n">
        <f aca="false">TRUNC(E128*G128,2)</f>
        <v>16.95</v>
      </c>
      <c r="J128" s="70"/>
      <c r="K128" s="200"/>
    </row>
    <row collapsed="false" customFormat="false" customHeight="true" hidden="false" ht="11.25" outlineLevel="0" r="129">
      <c r="B129" s="54"/>
      <c r="C129" s="175"/>
      <c r="D129" s="13" t="str">
        <f aca="false">D117</f>
        <v>Caixa de Gordura (Ø 0,40)</v>
      </c>
      <c r="E129" s="204" t="n">
        <f aca="false">E117</f>
        <v>0.1256</v>
      </c>
      <c r="F129" s="70" t="s">
        <v>334</v>
      </c>
      <c r="G129" s="70" t="n">
        <v>20</v>
      </c>
      <c r="H129" s="176" t="s">
        <v>330</v>
      </c>
      <c r="I129" s="204" t="n">
        <f aca="false">TRUNC(E129*G129,2)</f>
        <v>2.51</v>
      </c>
      <c r="J129" s="70"/>
      <c r="K129" s="200"/>
    </row>
    <row collapsed="false" customFormat="false" customHeight="true" hidden="false" ht="11.25" outlineLevel="0" r="130">
      <c r="B130" s="54"/>
      <c r="C130" s="175"/>
      <c r="D130" s="220" t="str">
        <f aca="false">D118</f>
        <v>Caixa de Passagem (0,30 x 0,30)</v>
      </c>
      <c r="E130" s="204" t="n">
        <f aca="false">E118</f>
        <v>0.1413</v>
      </c>
      <c r="F130" s="70" t="s">
        <v>334</v>
      </c>
      <c r="G130" s="70" t="n">
        <v>20</v>
      </c>
      <c r="H130" s="176" t="s">
        <v>330</v>
      </c>
      <c r="I130" s="204" t="n">
        <f aca="false">TRUNC(E130*G130,2)</f>
        <v>2.82</v>
      </c>
      <c r="J130" s="70"/>
      <c r="K130" s="200"/>
    </row>
    <row collapsed="false" customFormat="false" customHeight="true" hidden="false" ht="11.25" outlineLevel="0" r="131">
      <c r="B131" s="54"/>
      <c r="C131" s="175"/>
      <c r="D131" s="13" t="str">
        <f aca="false">D119</f>
        <v>Tubo de Esgoto</v>
      </c>
      <c r="E131" s="204" t="n">
        <f aca="false">E119</f>
        <v>0.85408</v>
      </c>
      <c r="F131" s="70" t="s">
        <v>334</v>
      </c>
      <c r="G131" s="70" t="n">
        <v>20</v>
      </c>
      <c r="H131" s="176" t="s">
        <v>330</v>
      </c>
      <c r="I131" s="204" t="n">
        <f aca="false">TRUNC(E131*G131,2)</f>
        <v>17.08</v>
      </c>
      <c r="J131" s="70"/>
      <c r="K131" s="200"/>
    </row>
    <row collapsed="false" customFormat="false" customHeight="true" hidden="false" ht="11.25" outlineLevel="0" r="132">
      <c r="B132" s="54"/>
      <c r="C132" s="175"/>
      <c r="D132" s="13" t="n">
        <f aca="false">D120</f>
        <v>0</v>
      </c>
      <c r="E132" s="204" t="n">
        <f aca="false">E120</f>
        <v>0</v>
      </c>
      <c r="F132" s="70" t="s">
        <v>334</v>
      </c>
      <c r="G132" s="70" t="n">
        <v>20</v>
      </c>
      <c r="H132" s="176" t="s">
        <v>330</v>
      </c>
      <c r="I132" s="204" t="n">
        <f aca="false">TRUNC(E132*G132,2)</f>
        <v>0</v>
      </c>
      <c r="J132" s="70"/>
      <c r="K132" s="200"/>
    </row>
    <row collapsed="false" customFormat="false" customHeight="true" hidden="false" ht="11.25" outlineLevel="0" r="133">
      <c r="B133" s="54"/>
      <c r="C133" s="175"/>
      <c r="D133" s="13" t="str">
        <f aca="false">D121</f>
        <v>Idem ao item 5.2</v>
      </c>
      <c r="E133" s="204" t="n">
        <f aca="false">E121</f>
        <v>7.27</v>
      </c>
      <c r="F133" s="70" t="s">
        <v>334</v>
      </c>
      <c r="G133" s="70" t="n">
        <v>20</v>
      </c>
      <c r="H133" s="176" t="s">
        <v>330</v>
      </c>
      <c r="I133" s="204" t="n">
        <f aca="false">TRUNC(E133*G133,2)</f>
        <v>145.4</v>
      </c>
      <c r="J133" s="70"/>
      <c r="K133" s="200"/>
    </row>
    <row collapsed="false" customFormat="false" customHeight="true" hidden="false" ht="22.5" outlineLevel="0" r="134">
      <c r="B134" s="54"/>
      <c r="C134" s="175"/>
      <c r="D134" s="221" t="str">
        <f aca="false">D122</f>
        <v>Idem ao item 5.3 (espessura 10 cm)</v>
      </c>
      <c r="E134" s="204" t="n">
        <f aca="false">E122</f>
        <v>9.26</v>
      </c>
      <c r="F134" s="70" t="s">
        <v>334</v>
      </c>
      <c r="G134" s="70" t="n">
        <v>20</v>
      </c>
      <c r="H134" s="176" t="s">
        <v>330</v>
      </c>
      <c r="I134" s="204" t="n">
        <f aca="false">TRUNC(E134*G134,2)</f>
        <v>185.2</v>
      </c>
      <c r="J134" s="70"/>
      <c r="K134" s="200"/>
    </row>
    <row collapsed="false" customFormat="false" customHeight="true" hidden="false" ht="12" outlineLevel="0" r="135">
      <c r="B135" s="54"/>
      <c r="C135" s="175"/>
      <c r="D135" s="13"/>
      <c r="E135" s="204"/>
      <c r="G135" s="204"/>
      <c r="H135" s="204"/>
      <c r="I135" s="203"/>
      <c r="J135" s="70"/>
      <c r="K135" s="200"/>
    </row>
    <row collapsed="false" customFormat="false" customHeight="true" hidden="false" ht="21" outlineLevel="0" r="136">
      <c r="B136" s="196" t="n">
        <f aca="false">'ORÇAMENTO ANALÍTICO'!B42</f>
        <v>5</v>
      </c>
      <c r="C136" s="197" t="str">
        <f aca="false">'ORÇAMENTO ANALÍTICO'!C42:H42</f>
        <v>SERVIÇOS COMPLEMENTARES</v>
      </c>
      <c r="D136" s="197"/>
      <c r="E136" s="197"/>
      <c r="F136" s="197"/>
      <c r="G136" s="197"/>
      <c r="H136" s="197"/>
      <c r="I136" s="197"/>
      <c r="J136" s="197"/>
      <c r="K136" s="197"/>
      <c r="L136" s="147"/>
    </row>
    <row collapsed="false" customFormat="false" customHeight="true" hidden="true" ht="25.5" outlineLevel="0" r="137">
      <c r="A137" s="14" t="str">
        <f aca="false">B137&amp;C137</f>
        <v>5.197622</v>
      </c>
      <c r="B137" s="54" t="s">
        <v>80</v>
      </c>
      <c r="C137" s="198" t="n">
        <f aca="false">'ORÇAMENTO ANALÍTICO'!C43</f>
        <v>97622</v>
      </c>
      <c r="D137" s="199" t="str">
        <f aca="false">VLOOKUP(A137,'ORÇAMENTO ANALÍTICO'!A:I,4,0)</f>
        <v>DEMOLIÇÃO DE ALVENARIA DE BLOCO FURADO, DE FORMA MANUAL, SEM REAPROVEITAMENTO. AF_12/2017</v>
      </c>
      <c r="E137" s="199"/>
      <c r="F137" s="199"/>
      <c r="G137" s="199"/>
      <c r="H137" s="199"/>
      <c r="I137" s="199"/>
      <c r="J137" s="70" t="str">
        <f aca="false">VLOOKUP(A137,'ORÇAMENTO ANALÍTICO'!A:I,5,0)</f>
        <v>M3</v>
      </c>
      <c r="K137" s="200" t="n">
        <f aca="false">SUM(I140:I155)</f>
        <v>33.6</v>
      </c>
      <c r="M137" s="70"/>
      <c r="N137" s="70"/>
      <c r="O137" s="175"/>
      <c r="P137" s="175"/>
      <c r="Q137" s="175"/>
      <c r="R137" s="175"/>
      <c r="S137" s="175"/>
      <c r="T137" s="175"/>
      <c r="U137" s="70"/>
      <c r="V137" s="222"/>
    </row>
    <row collapsed="false" customFormat="false" customHeight="true" hidden="true" ht="11.25" outlineLevel="0" r="138">
      <c r="B138" s="210" t="s">
        <v>355</v>
      </c>
      <c r="C138" s="210"/>
      <c r="D138" s="210"/>
      <c r="E138" s="210"/>
      <c r="F138" s="210"/>
      <c r="G138" s="210"/>
      <c r="H138" s="210"/>
      <c r="I138" s="210"/>
      <c r="J138" s="210"/>
      <c r="K138" s="210"/>
      <c r="N138" s="70"/>
      <c r="O138" s="70"/>
      <c r="P138" s="70"/>
      <c r="Q138" s="223"/>
      <c r="R138" s="70"/>
      <c r="S138" s="70"/>
      <c r="T138" s="70"/>
    </row>
    <row collapsed="false" customFormat="false" customHeight="true" hidden="true" ht="22.5" outlineLevel="0" r="139">
      <c r="B139" s="54"/>
      <c r="C139" s="175" t="s">
        <v>339</v>
      </c>
      <c r="D139" s="175" t="s">
        <v>372</v>
      </c>
      <c r="E139" s="175" t="s">
        <v>336</v>
      </c>
      <c r="F139" s="176" t="s">
        <v>373</v>
      </c>
      <c r="G139" s="176" t="s">
        <v>374</v>
      </c>
      <c r="H139" s="70"/>
      <c r="I139" s="202" t="s">
        <v>329</v>
      </c>
      <c r="J139" s="70"/>
      <c r="K139" s="200"/>
      <c r="N139" s="70"/>
      <c r="O139" s="70"/>
      <c r="P139" s="70"/>
      <c r="Q139" s="70"/>
      <c r="R139" s="70"/>
      <c r="S139" s="70"/>
      <c r="T139" s="70"/>
    </row>
    <row collapsed="false" customFormat="false" customHeight="true" hidden="true" ht="11.25" outlineLevel="0" r="140">
      <c r="B140" s="54"/>
      <c r="C140" s="175" t="s">
        <v>375</v>
      </c>
      <c r="D140" s="204" t="n">
        <v>4.35</v>
      </c>
      <c r="E140" s="175" t="n">
        <v>2.8</v>
      </c>
      <c r="F140" s="176" t="n">
        <f aca="false">(1.9*1.2)+(0.6*0.8)</f>
        <v>2.76</v>
      </c>
      <c r="G140" s="176" t="n">
        <v>0.15</v>
      </c>
      <c r="H140" s="70" t="s">
        <v>330</v>
      </c>
      <c r="I140" s="204" t="n">
        <f aca="false">TRUNC(((D140*E140)-F140)*G140,2)</f>
        <v>1.41</v>
      </c>
      <c r="J140" s="70"/>
      <c r="K140" s="200"/>
      <c r="N140" s="70"/>
      <c r="O140" s="70"/>
      <c r="P140" s="70"/>
      <c r="Q140" s="70"/>
      <c r="R140" s="70"/>
      <c r="S140" s="70"/>
      <c r="T140" s="70"/>
    </row>
    <row collapsed="false" customFormat="false" customHeight="true" hidden="true" ht="11.25" outlineLevel="0" r="141">
      <c r="B141" s="54"/>
      <c r="C141" s="175" t="s">
        <v>376</v>
      </c>
      <c r="D141" s="204" t="n">
        <v>0.8</v>
      </c>
      <c r="E141" s="175" t="n">
        <v>2.1</v>
      </c>
      <c r="F141" s="176" t="n">
        <v>0</v>
      </c>
      <c r="G141" s="176" t="n">
        <v>0.15</v>
      </c>
      <c r="H141" s="70" t="s">
        <v>330</v>
      </c>
      <c r="I141" s="204" t="n">
        <f aca="false">TRUNC(((D141*E141)-F141)*G141,2)</f>
        <v>0.25</v>
      </c>
      <c r="J141" s="70"/>
      <c r="K141" s="200"/>
      <c r="N141" s="70"/>
      <c r="O141" s="70"/>
      <c r="P141" s="70"/>
      <c r="Q141" s="70"/>
      <c r="R141" s="70"/>
      <c r="S141" s="70"/>
      <c r="T141" s="204"/>
      <c r="U141" s="204"/>
    </row>
    <row collapsed="false" customFormat="false" customHeight="true" hidden="true" ht="11.25" outlineLevel="0" r="142">
      <c r="B142" s="210" t="s">
        <v>359</v>
      </c>
      <c r="C142" s="210"/>
      <c r="D142" s="210"/>
      <c r="E142" s="210"/>
      <c r="F142" s="210"/>
      <c r="G142" s="210"/>
      <c r="H142" s="210"/>
      <c r="I142" s="210"/>
      <c r="J142" s="210"/>
      <c r="K142" s="210"/>
      <c r="N142" s="70"/>
      <c r="O142" s="70"/>
      <c r="P142" s="70"/>
      <c r="Q142" s="223"/>
      <c r="R142" s="70"/>
      <c r="S142" s="70"/>
      <c r="T142" s="70"/>
    </row>
    <row collapsed="false" customFormat="false" customHeight="true" hidden="true" ht="11.25" outlineLevel="0" r="143">
      <c r="B143" s="54"/>
      <c r="C143" s="175" t="s">
        <v>377</v>
      </c>
      <c r="D143" s="204" t="n">
        <v>1</v>
      </c>
      <c r="E143" s="175" t="n">
        <v>4.75</v>
      </c>
      <c r="F143" s="176" t="n">
        <v>0</v>
      </c>
      <c r="G143" s="176" t="n">
        <v>0.15</v>
      </c>
      <c r="H143" s="70" t="s">
        <v>330</v>
      </c>
      <c r="I143" s="204" t="n">
        <f aca="false">TRUNC(((D143*E143)-F143)*G143,2)</f>
        <v>0.71</v>
      </c>
      <c r="J143" s="70"/>
      <c r="K143" s="200"/>
      <c r="N143" s="70"/>
      <c r="O143" s="70"/>
      <c r="P143" s="70"/>
      <c r="Q143" s="70"/>
      <c r="R143" s="70"/>
      <c r="S143" s="70"/>
      <c r="T143" s="204"/>
      <c r="U143" s="204"/>
    </row>
    <row collapsed="false" customFormat="false" customHeight="true" hidden="true" ht="11.25" outlineLevel="0" r="144">
      <c r="B144" s="54"/>
      <c r="C144" s="175" t="s">
        <v>378</v>
      </c>
      <c r="D144" s="204" t="n">
        <f aca="false">1+1</f>
        <v>2</v>
      </c>
      <c r="E144" s="175" t="n">
        <v>2.5</v>
      </c>
      <c r="F144" s="176" t="n">
        <v>0</v>
      </c>
      <c r="G144" s="176" t="n">
        <v>0.15</v>
      </c>
      <c r="H144" s="70" t="s">
        <v>330</v>
      </c>
      <c r="I144" s="204" t="n">
        <f aca="false">TRUNC(((D144*E144)-F144)*G144,2)</f>
        <v>0.75</v>
      </c>
      <c r="J144" s="70"/>
      <c r="K144" s="200"/>
      <c r="N144" s="70"/>
      <c r="O144" s="70"/>
      <c r="P144" s="70"/>
      <c r="Q144" s="70"/>
      <c r="R144" s="70"/>
      <c r="S144" s="70"/>
      <c r="T144" s="204"/>
      <c r="U144" s="204"/>
    </row>
    <row collapsed="false" customFormat="false" customHeight="true" hidden="true" ht="11.25" outlineLevel="0" r="145">
      <c r="B145" s="54"/>
      <c r="C145" s="175" t="s">
        <v>379</v>
      </c>
      <c r="D145" s="204" t="n">
        <v>6.42</v>
      </c>
      <c r="E145" s="175" t="n">
        <v>3.35</v>
      </c>
      <c r="F145" s="176" t="n">
        <f aca="false">(0.7*2.1)*2</f>
        <v>2.94</v>
      </c>
      <c r="G145" s="176" t="n">
        <v>0.15</v>
      </c>
      <c r="H145" s="70" t="s">
        <v>330</v>
      </c>
      <c r="I145" s="204" t="n">
        <f aca="false">TRUNC(((D145*E145)-F145)*G145,2)</f>
        <v>2.78</v>
      </c>
      <c r="J145" s="70"/>
      <c r="K145" s="200"/>
      <c r="N145" s="70"/>
      <c r="O145" s="70"/>
      <c r="P145" s="70"/>
      <c r="Q145" s="70"/>
      <c r="R145" s="70"/>
      <c r="S145" s="70"/>
      <c r="T145" s="204"/>
      <c r="U145" s="204"/>
    </row>
    <row collapsed="false" customFormat="false" customHeight="true" hidden="true" ht="11.25" outlineLevel="0" r="146">
      <c r="B146" s="54"/>
      <c r="C146" s="175" t="s">
        <v>380</v>
      </c>
      <c r="D146" s="204" t="n">
        <v>2.86</v>
      </c>
      <c r="E146" s="175" t="n">
        <v>3.35</v>
      </c>
      <c r="F146" s="176" t="n">
        <v>0</v>
      </c>
      <c r="G146" s="176" t="n">
        <v>0.15</v>
      </c>
      <c r="H146" s="70" t="s">
        <v>330</v>
      </c>
      <c r="I146" s="204" t="n">
        <f aca="false">TRUNC(((D146*E146)-F146)*G146,2)</f>
        <v>1.43</v>
      </c>
      <c r="J146" s="70"/>
      <c r="K146" s="200"/>
      <c r="Q146" s="223"/>
    </row>
    <row collapsed="false" customFormat="false" customHeight="true" hidden="true" ht="11.25" outlineLevel="0" r="147">
      <c r="B147" s="54"/>
      <c r="C147" s="175" t="s">
        <v>381</v>
      </c>
      <c r="D147" s="204" t="n">
        <f aca="false">8.95+1.7</f>
        <v>10.65</v>
      </c>
      <c r="E147" s="175" t="n">
        <v>3.35</v>
      </c>
      <c r="F147" s="176" t="n">
        <f aca="false">(0.7*2.1)+(0.8*2.1)</f>
        <v>3.15</v>
      </c>
      <c r="G147" s="176" t="n">
        <v>0.15</v>
      </c>
      <c r="H147" s="70" t="s">
        <v>330</v>
      </c>
      <c r="I147" s="204" t="n">
        <f aca="false">TRUNC(((D147*E147)-F147)*G147,2)</f>
        <v>4.87</v>
      </c>
      <c r="J147" s="70"/>
      <c r="K147" s="200"/>
      <c r="N147" s="70"/>
      <c r="O147" s="70"/>
      <c r="P147" s="70"/>
      <c r="Q147" s="70"/>
      <c r="R147" s="70"/>
      <c r="S147" s="70"/>
      <c r="T147" s="204"/>
      <c r="U147" s="204"/>
    </row>
    <row collapsed="false" customFormat="false" customHeight="true" hidden="true" ht="11.25" outlineLevel="0" r="148">
      <c r="B148" s="210" t="s">
        <v>382</v>
      </c>
      <c r="C148" s="210"/>
      <c r="D148" s="210"/>
      <c r="E148" s="210"/>
      <c r="F148" s="210"/>
      <c r="G148" s="210"/>
      <c r="H148" s="210"/>
      <c r="I148" s="210"/>
      <c r="J148" s="210"/>
      <c r="K148" s="210"/>
      <c r="N148" s="70"/>
      <c r="O148" s="70"/>
      <c r="P148" s="70"/>
      <c r="Q148" s="70"/>
      <c r="R148" s="70"/>
      <c r="S148" s="70"/>
      <c r="T148" s="204"/>
      <c r="U148" s="204"/>
    </row>
    <row collapsed="false" customFormat="false" customHeight="true" hidden="true" ht="11.25" outlineLevel="0" r="149">
      <c r="B149" s="54"/>
      <c r="C149" s="175" t="s">
        <v>383</v>
      </c>
      <c r="D149" s="204" t="n">
        <f aca="false">12.34+(2*3)</f>
        <v>18.34</v>
      </c>
      <c r="E149" s="175" t="n">
        <v>3.6</v>
      </c>
      <c r="F149" s="176" t="n">
        <f aca="false">(3.2*1.2)*3</f>
        <v>11.52</v>
      </c>
      <c r="G149" s="176" t="n">
        <v>0.15</v>
      </c>
      <c r="H149" s="70" t="s">
        <v>330</v>
      </c>
      <c r="I149" s="204" t="n">
        <f aca="false">TRUNC(((D149*E149)-F149)*G149,2)</f>
        <v>8.17</v>
      </c>
      <c r="J149" s="70"/>
      <c r="K149" s="200"/>
      <c r="M149" s="70"/>
      <c r="N149" s="70"/>
      <c r="O149" s="70"/>
      <c r="P149" s="70"/>
      <c r="Q149" s="70"/>
      <c r="R149" s="70"/>
      <c r="S149" s="70"/>
      <c r="T149" s="204"/>
      <c r="U149" s="204"/>
    </row>
    <row collapsed="false" customFormat="false" customHeight="true" hidden="true" ht="11.25" outlineLevel="0" r="150">
      <c r="B150" s="54"/>
      <c r="C150" s="175" t="s">
        <v>384</v>
      </c>
      <c r="D150" s="204" t="n">
        <f aca="false">0.7+0.6</f>
        <v>1.3</v>
      </c>
      <c r="E150" s="175" t="n">
        <v>3.3</v>
      </c>
      <c r="F150" s="176" t="n">
        <v>0</v>
      </c>
      <c r="G150" s="176" t="n">
        <v>0.15</v>
      </c>
      <c r="H150" s="70" t="s">
        <v>330</v>
      </c>
      <c r="I150" s="204" t="n">
        <f aca="false">TRUNC(((D150*E150)-F150)*G150,2)</f>
        <v>0.64</v>
      </c>
      <c r="J150" s="70"/>
      <c r="K150" s="200"/>
      <c r="M150" s="70"/>
      <c r="N150" s="70"/>
      <c r="O150" s="70"/>
      <c r="P150" s="70"/>
      <c r="Q150" s="70"/>
      <c r="R150" s="70"/>
      <c r="S150" s="70"/>
      <c r="T150" s="204"/>
      <c r="U150" s="204"/>
    </row>
    <row collapsed="false" customFormat="false" customHeight="true" hidden="true" ht="11.25" outlineLevel="0" r="151">
      <c r="B151" s="54"/>
      <c r="C151" s="175" t="s">
        <v>385</v>
      </c>
      <c r="D151" s="204" t="n">
        <v>2.6</v>
      </c>
      <c r="E151" s="175" t="n">
        <v>3.3</v>
      </c>
      <c r="F151" s="176" t="n">
        <v>0</v>
      </c>
      <c r="G151" s="176" t="n">
        <v>0.15</v>
      </c>
      <c r="H151" s="70" t="s">
        <v>330</v>
      </c>
      <c r="I151" s="204" t="n">
        <f aca="false">TRUNC(((D151*E151)-F151)*G151,2)</f>
        <v>1.28</v>
      </c>
      <c r="J151" s="70"/>
      <c r="K151" s="200"/>
      <c r="M151" s="70"/>
      <c r="N151" s="70"/>
      <c r="O151" s="70"/>
      <c r="P151" s="70"/>
      <c r="Q151" s="70"/>
      <c r="R151" s="70"/>
      <c r="S151" s="70"/>
      <c r="T151" s="222"/>
      <c r="U151" s="222"/>
    </row>
    <row collapsed="false" customFormat="false" customHeight="true" hidden="true" ht="11.25" outlineLevel="0" r="152">
      <c r="B152" s="54"/>
      <c r="C152" s="175" t="s">
        <v>386</v>
      </c>
      <c r="D152" s="204" t="n">
        <f aca="false">0.8+0.7</f>
        <v>1.5</v>
      </c>
      <c r="E152" s="175" t="n">
        <v>2.1</v>
      </c>
      <c r="F152" s="176" t="n">
        <v>0</v>
      </c>
      <c r="G152" s="176" t="n">
        <v>0.15</v>
      </c>
      <c r="H152" s="70" t="s">
        <v>330</v>
      </c>
      <c r="I152" s="204" t="n">
        <f aca="false">TRUNC(((D152*E152)-F152)*G152,2)</f>
        <v>0.47</v>
      </c>
      <c r="J152" s="70"/>
      <c r="K152" s="200"/>
      <c r="M152" s="70"/>
      <c r="N152" s="70"/>
      <c r="O152" s="70"/>
      <c r="P152" s="70"/>
      <c r="Q152" s="70"/>
      <c r="R152" s="70"/>
      <c r="S152" s="70"/>
      <c r="T152" s="70"/>
      <c r="U152" s="70"/>
    </row>
    <row collapsed="false" customFormat="false" customHeight="true" hidden="true" ht="11.25" outlineLevel="0" r="153">
      <c r="B153" s="54"/>
      <c r="C153" s="175" t="s">
        <v>386</v>
      </c>
      <c r="D153" s="204" t="n">
        <f aca="false">2.9+3.2+1.18+3+3+2.35+2.35</f>
        <v>17.98</v>
      </c>
      <c r="E153" s="204" t="n">
        <v>3.3</v>
      </c>
      <c r="F153" s="176" t="n">
        <f aca="false">(0.7*2.1)*2+(0.6*2.1)</f>
        <v>4.2</v>
      </c>
      <c r="G153" s="176" t="n">
        <v>0.15</v>
      </c>
      <c r="H153" s="70" t="s">
        <v>330</v>
      </c>
      <c r="I153" s="204" t="n">
        <f aca="false">TRUNC(((D153*E153)-F153)*G153,2)</f>
        <v>8.27</v>
      </c>
      <c r="J153" s="70"/>
      <c r="K153" s="200"/>
      <c r="M153" s="70"/>
      <c r="N153" s="70"/>
      <c r="O153" s="70"/>
      <c r="P153" s="70"/>
      <c r="Q153" s="70"/>
      <c r="R153" s="70"/>
      <c r="S153" s="70"/>
      <c r="T153" s="70"/>
      <c r="U153" s="70"/>
    </row>
    <row collapsed="false" customFormat="false" customHeight="true" hidden="true" ht="11.25" outlineLevel="0" r="154">
      <c r="B154" s="54"/>
      <c r="C154" s="175" t="s">
        <v>387</v>
      </c>
      <c r="D154" s="204" t="n">
        <v>1.2</v>
      </c>
      <c r="E154" s="204" t="n">
        <v>3.3</v>
      </c>
      <c r="F154" s="176" t="n">
        <v>0</v>
      </c>
      <c r="G154" s="176" t="n">
        <v>0.15</v>
      </c>
      <c r="H154" s="70" t="s">
        <v>330</v>
      </c>
      <c r="I154" s="204" t="n">
        <f aca="false">TRUNC(((D154*E154)-F154)*G154,2)</f>
        <v>0.59</v>
      </c>
      <c r="J154" s="70"/>
      <c r="K154" s="200"/>
      <c r="M154" s="70"/>
      <c r="N154" s="70"/>
      <c r="O154" s="70"/>
      <c r="P154" s="70"/>
      <c r="Q154" s="70"/>
      <c r="R154" s="70"/>
      <c r="S154" s="70"/>
      <c r="T154" s="70"/>
      <c r="U154" s="70"/>
    </row>
    <row collapsed="false" customFormat="false" customHeight="true" hidden="true" ht="22.5" outlineLevel="0" r="155">
      <c r="B155" s="54"/>
      <c r="C155" s="175" t="s">
        <v>388</v>
      </c>
      <c r="D155" s="204" t="n">
        <v>1.8</v>
      </c>
      <c r="E155" s="204" t="n">
        <v>5.5</v>
      </c>
      <c r="F155" s="176" t="n">
        <v>0</v>
      </c>
      <c r="G155" s="176" t="n">
        <v>0.2</v>
      </c>
      <c r="H155" s="70" t="s">
        <v>330</v>
      </c>
      <c r="I155" s="204" t="n">
        <f aca="false">TRUNC(((D155*E155)-F155)*G155,2)</f>
        <v>1.98</v>
      </c>
      <c r="J155" s="70"/>
      <c r="K155" s="200"/>
      <c r="M155" s="70"/>
      <c r="U155" s="70"/>
    </row>
    <row collapsed="false" customFormat="false" customHeight="true" hidden="true" ht="12" outlineLevel="0" r="156">
      <c r="B156" s="54"/>
      <c r="D156" s="203"/>
      <c r="E156" s="203"/>
      <c r="F156" s="203"/>
      <c r="G156" s="203"/>
      <c r="H156" s="203"/>
      <c r="I156" s="203"/>
      <c r="J156" s="70"/>
      <c r="K156" s="200"/>
    </row>
    <row collapsed="false" customFormat="false" customHeight="true" hidden="false" ht="35.25" outlineLevel="0" r="157">
      <c r="A157" s="14" t="str">
        <f aca="false">B157&amp;C157</f>
        <v>5.105.001.0002-B</v>
      </c>
      <c r="B157" s="54" t="s">
        <v>80</v>
      </c>
      <c r="C157" s="198" t="str">
        <f aca="false">'ORÇAMENTO ANALÍTICO'!C44</f>
        <v>05.001.0002-B</v>
      </c>
      <c r="D157" s="203" t="str">
        <f aca="false">VLOOKUP(A157,'ORÇAMENTO ANALÍTICO'!A:I,4,0)</f>
        <v>DEMOLICAO MANUAL DE CONCRETO ARMADO COMPREENDENDO PILARES,VIGAS E LAJES,EM ESTRUTURA APRESENTANDO POSICAO ESPECIAL,INCLUSIVE EMPILHAMENTO LATERAL DENTRO DO CANTEIRO DE SERVICO</v>
      </c>
      <c r="E157" s="203"/>
      <c r="F157" s="203"/>
      <c r="G157" s="203"/>
      <c r="H157" s="203"/>
      <c r="I157" s="203"/>
      <c r="J157" s="70" t="str">
        <f aca="false">VLOOKUP(A157,'ORÇAMENTO ANALÍTICO'!A:I,5,0)</f>
        <v>M3</v>
      </c>
      <c r="K157" s="200" t="n">
        <f aca="false">SUM(H160:H165)</f>
        <v>7.27</v>
      </c>
    </row>
    <row collapsed="false" customFormat="false" customHeight="true" hidden="false" ht="11.25" outlineLevel="0" r="158">
      <c r="B158" s="210" t="s">
        <v>359</v>
      </c>
      <c r="C158" s="210"/>
      <c r="D158" s="210"/>
      <c r="E158" s="210"/>
      <c r="F158" s="210"/>
      <c r="G158" s="210"/>
      <c r="H158" s="210"/>
      <c r="I158" s="210"/>
      <c r="J158" s="210"/>
      <c r="K158" s="210"/>
    </row>
    <row collapsed="false" customFormat="true" customHeight="true" hidden="false" ht="20.25" outlineLevel="0" r="159" s="14">
      <c r="B159" s="54"/>
      <c r="D159" s="175" t="s">
        <v>339</v>
      </c>
      <c r="E159" s="175" t="s">
        <v>340</v>
      </c>
      <c r="F159" s="175" t="s">
        <v>332</v>
      </c>
      <c r="G159" s="70"/>
      <c r="H159" s="202" t="s">
        <v>329</v>
      </c>
      <c r="I159" s="203"/>
      <c r="J159" s="70"/>
      <c r="K159" s="200"/>
    </row>
    <row collapsed="false" customFormat="true" customHeight="true" hidden="false" ht="22.5" outlineLevel="0" r="160" s="14">
      <c r="B160" s="54"/>
      <c r="D160" s="175" t="s">
        <v>389</v>
      </c>
      <c r="E160" s="204" t="n">
        <f aca="false">4.35/2</f>
        <v>2.175</v>
      </c>
      <c r="F160" s="204" t="n">
        <v>1.6</v>
      </c>
      <c r="G160" s="70" t="s">
        <v>330</v>
      </c>
      <c r="H160" s="204" t="n">
        <f aca="false">TRUNC(E160*F160,2)</f>
        <v>3.48</v>
      </c>
      <c r="I160" s="203"/>
      <c r="J160" s="70"/>
      <c r="K160" s="200"/>
    </row>
    <row collapsed="false" customFormat="true" customHeight="true" hidden="false" ht="11.25" outlineLevel="0" r="161" s="14">
      <c r="B161" s="54"/>
      <c r="D161" s="175" t="s">
        <v>390</v>
      </c>
      <c r="E161" s="204" t="n">
        <v>0.5</v>
      </c>
      <c r="F161" s="204" t="n">
        <v>2</v>
      </c>
      <c r="G161" s="70" t="s">
        <v>330</v>
      </c>
      <c r="H161" s="204" t="n">
        <f aca="false">TRUNC(E161*F161,2)</f>
        <v>1</v>
      </c>
      <c r="I161" s="203"/>
      <c r="J161" s="70"/>
      <c r="K161" s="200"/>
    </row>
    <row collapsed="false" customFormat="true" customHeight="true" hidden="false" ht="11.25" outlineLevel="0" r="162" s="14">
      <c r="B162" s="54"/>
      <c r="D162" s="175" t="s">
        <v>390</v>
      </c>
      <c r="E162" s="204" t="n">
        <v>0.5</v>
      </c>
      <c r="F162" s="204" t="n">
        <v>1.2</v>
      </c>
      <c r="G162" s="70" t="s">
        <v>330</v>
      </c>
      <c r="H162" s="204" t="n">
        <f aca="false">TRUNC(E162*F162,2)</f>
        <v>0.6</v>
      </c>
      <c r="I162" s="203"/>
      <c r="J162" s="70"/>
      <c r="K162" s="200"/>
    </row>
    <row collapsed="false" customFormat="true" customHeight="true" hidden="false" ht="11.25" outlineLevel="0" r="163" s="14">
      <c r="B163" s="54"/>
      <c r="D163" s="175" t="s">
        <v>390</v>
      </c>
      <c r="E163" s="204" t="n">
        <v>0.5</v>
      </c>
      <c r="F163" s="204" t="n">
        <v>1.2</v>
      </c>
      <c r="G163" s="70" t="s">
        <v>330</v>
      </c>
      <c r="H163" s="204" t="n">
        <f aca="false">TRUNC(E163*F163,2)</f>
        <v>0.6</v>
      </c>
      <c r="I163" s="203"/>
      <c r="J163" s="70"/>
      <c r="K163" s="200"/>
    </row>
    <row collapsed="false" customFormat="true" customHeight="true" hidden="false" ht="20.25" outlineLevel="0" r="164" s="14">
      <c r="B164" s="54"/>
      <c r="D164" s="175" t="s">
        <v>339</v>
      </c>
      <c r="E164" s="175" t="s">
        <v>340</v>
      </c>
      <c r="F164" s="175" t="s">
        <v>336</v>
      </c>
      <c r="G164" s="70"/>
      <c r="H164" s="202" t="s">
        <v>329</v>
      </c>
      <c r="I164" s="203"/>
      <c r="J164" s="70"/>
      <c r="K164" s="200"/>
    </row>
    <row collapsed="false" customFormat="true" customHeight="true" hidden="false" ht="11.25" outlineLevel="0" r="165" s="14">
      <c r="B165" s="54"/>
      <c r="D165" s="175" t="s">
        <v>391</v>
      </c>
      <c r="E165" s="204" t="n">
        <v>10.65</v>
      </c>
      <c r="F165" s="204" t="n">
        <v>0.15</v>
      </c>
      <c r="G165" s="70" t="s">
        <v>330</v>
      </c>
      <c r="H165" s="204" t="n">
        <f aca="false">TRUNC(E165*F165,2)</f>
        <v>1.59</v>
      </c>
      <c r="I165" s="203"/>
      <c r="J165" s="70"/>
      <c r="K165" s="200"/>
    </row>
    <row collapsed="false" customFormat="false" customHeight="true" hidden="false" ht="12" outlineLevel="0" r="166">
      <c r="B166" s="54"/>
      <c r="D166" s="203"/>
      <c r="E166" s="203"/>
      <c r="F166" s="203"/>
      <c r="G166" s="203"/>
      <c r="H166" s="203"/>
      <c r="I166" s="203"/>
      <c r="J166" s="70"/>
      <c r="K166" s="200"/>
    </row>
    <row collapsed="false" customFormat="false" customHeight="true" hidden="false" ht="29.25" outlineLevel="0" r="167">
      <c r="A167" s="14" t="str">
        <f aca="false">B167&amp;C167</f>
        <v>5.205.001.0018-A</v>
      </c>
      <c r="B167" s="54" t="s">
        <v>82</v>
      </c>
      <c r="C167" s="198" t="str">
        <f aca="false">'ORÇAMENTO ANALÍTICO'!C45</f>
        <v>05.001.0018-A</v>
      </c>
      <c r="D167" s="203" t="str">
        <f aca="false">VLOOKUP(A167,'ORÇAMENTO ANALÍTICO'!A:I,4,0)</f>
        <v>DEMOLICAO MANUAL DE PISO CIMENTADO E DA RESPECTIVA BASE DE CONCRETO,OU PASSEIO DE CONCRETO,INCLUSIVE EMPILHAMENTO LATERAL DENTRO DO CANTEIRO DE SERVICO</v>
      </c>
      <c r="E167" s="203"/>
      <c r="F167" s="203"/>
      <c r="G167" s="203"/>
      <c r="H167" s="203"/>
      <c r="I167" s="203"/>
      <c r="J167" s="70" t="str">
        <f aca="false">VLOOKUP(A167,'ORÇAMENTO ANALÍTICO'!A:I,5,0)</f>
        <v>M2</v>
      </c>
      <c r="K167" s="200" t="n">
        <f aca="false">SUM(H169:H172)</f>
        <v>92.6</v>
      </c>
    </row>
    <row collapsed="false" customFormat="true" customHeight="true" hidden="false" ht="20.25" outlineLevel="0" r="168" s="14">
      <c r="B168" s="54"/>
      <c r="D168" s="175" t="s">
        <v>339</v>
      </c>
      <c r="E168" s="175" t="s">
        <v>340</v>
      </c>
      <c r="F168" s="175"/>
      <c r="G168" s="70"/>
      <c r="H168" s="202" t="s">
        <v>329</v>
      </c>
      <c r="I168" s="203"/>
      <c r="J168" s="70"/>
      <c r="K168" s="200"/>
    </row>
    <row collapsed="false" customFormat="true" customHeight="true" hidden="false" ht="22.5" outlineLevel="0" r="169" s="14">
      <c r="B169" s="54"/>
      <c r="D169" s="175" t="s">
        <v>392</v>
      </c>
      <c r="E169" s="204" t="n">
        <v>86</v>
      </c>
      <c r="F169" s="204"/>
      <c r="G169" s="70" t="s">
        <v>330</v>
      </c>
      <c r="H169" s="204" t="n">
        <f aca="false">TRUNC(E169,2)</f>
        <v>86</v>
      </c>
      <c r="I169" s="203"/>
      <c r="J169" s="70"/>
      <c r="K169" s="200"/>
    </row>
    <row collapsed="false" customFormat="true" customHeight="true" hidden="false" ht="20.25" outlineLevel="0" r="170" s="14">
      <c r="B170" s="54"/>
      <c r="D170" s="175" t="s">
        <v>339</v>
      </c>
      <c r="E170" s="175" t="s">
        <v>331</v>
      </c>
      <c r="F170" s="175" t="s">
        <v>332</v>
      </c>
      <c r="G170" s="70"/>
      <c r="H170" s="202" t="s">
        <v>329</v>
      </c>
      <c r="I170" s="203"/>
      <c r="J170" s="70"/>
      <c r="K170" s="200"/>
    </row>
    <row collapsed="false" customFormat="true" customHeight="true" hidden="false" ht="22.5" outlineLevel="0" r="171" s="14">
      <c r="B171" s="54"/>
      <c r="D171" s="175" t="s">
        <v>388</v>
      </c>
      <c r="E171" s="204" t="n">
        <v>2</v>
      </c>
      <c r="F171" s="204" t="n">
        <v>1.8</v>
      </c>
      <c r="G171" s="70" t="s">
        <v>330</v>
      </c>
      <c r="H171" s="204" t="n">
        <f aca="false">TRUNC(E171*F171,2)</f>
        <v>3.6</v>
      </c>
      <c r="I171" s="203"/>
      <c r="J171" s="70"/>
      <c r="K171" s="200"/>
    </row>
    <row collapsed="false" customFormat="true" customHeight="true" hidden="false" ht="22.5" outlineLevel="0" r="172" s="14">
      <c r="B172" s="54"/>
      <c r="D172" s="175" t="s">
        <v>393</v>
      </c>
      <c r="E172" s="204" t="n">
        <v>2</v>
      </c>
      <c r="F172" s="204" t="n">
        <v>1.5</v>
      </c>
      <c r="G172" s="70" t="s">
        <v>330</v>
      </c>
      <c r="H172" s="204" t="n">
        <f aca="false">TRUNC(E172*F172,2)</f>
        <v>3</v>
      </c>
      <c r="I172" s="203"/>
      <c r="J172" s="70"/>
      <c r="K172" s="200"/>
    </row>
    <row collapsed="false" customFormat="true" customHeight="true" hidden="false" ht="12" outlineLevel="0" r="173" s="14">
      <c r="B173" s="54"/>
      <c r="D173" s="175"/>
      <c r="E173" s="204"/>
      <c r="F173" s="204"/>
      <c r="G173" s="70"/>
      <c r="H173" s="204"/>
      <c r="I173" s="203"/>
      <c r="J173" s="70"/>
      <c r="K173" s="200"/>
    </row>
    <row collapsed="false" customFormat="false" customHeight="true" hidden="false" ht="25.5" outlineLevel="0" r="174">
      <c r="A174" s="14" t="str">
        <f aca="false">B174&amp;C174</f>
        <v>5.305.001.0134-A</v>
      </c>
      <c r="B174" s="54" t="s">
        <v>84</v>
      </c>
      <c r="C174" s="198" t="str">
        <f aca="false">'ORÇAMENTO ANALÍTICO'!C46</f>
        <v>05.001.0134-A</v>
      </c>
      <c r="D174" s="203" t="str">
        <f aca="false">VLOOKUP(A174,'ORÇAMENTO ANALÍTICO'!A:I,4,0)</f>
        <v>ARRANCAMENTO DE PORTAS,JANELAS E CAIXILHOS DE AR CONDICIONADO OU OUTROS</v>
      </c>
      <c r="E174" s="203"/>
      <c r="F174" s="203"/>
      <c r="G174" s="203"/>
      <c r="H174" s="203"/>
      <c r="I174" s="203"/>
      <c r="J174" s="70" t="str">
        <f aca="false">VLOOKUP(A174,'ORÇAMENTO ANALÍTICO'!A:I,5,0)</f>
        <v>UN</v>
      </c>
      <c r="K174" s="200" t="n">
        <f aca="false">SUM(H177:H185)</f>
        <v>14</v>
      </c>
    </row>
    <row collapsed="false" customFormat="false" customHeight="true" hidden="false" ht="11.25" outlineLevel="0" r="175">
      <c r="B175" s="210" t="s">
        <v>355</v>
      </c>
      <c r="C175" s="210"/>
      <c r="D175" s="210"/>
      <c r="E175" s="210"/>
      <c r="F175" s="210"/>
      <c r="G175" s="210"/>
      <c r="H175" s="210"/>
      <c r="I175" s="210"/>
      <c r="J175" s="210"/>
      <c r="K175" s="210"/>
    </row>
    <row collapsed="false" customFormat="true" customHeight="true" hidden="false" ht="20.25" outlineLevel="0" r="176" s="14">
      <c r="B176" s="54"/>
      <c r="D176" s="175" t="s">
        <v>339</v>
      </c>
      <c r="E176" s="175"/>
      <c r="F176" s="175" t="s">
        <v>333</v>
      </c>
      <c r="G176" s="70"/>
      <c r="H176" s="202" t="s">
        <v>329</v>
      </c>
      <c r="I176" s="203"/>
      <c r="J176" s="70"/>
      <c r="K176" s="200"/>
    </row>
    <row collapsed="false" customFormat="true" customHeight="true" hidden="false" ht="11.25" outlineLevel="0" r="177" s="14">
      <c r="B177" s="54"/>
      <c r="D177" s="175" t="s">
        <v>394</v>
      </c>
      <c r="E177" s="204"/>
      <c r="F177" s="204" t="n">
        <v>1</v>
      </c>
      <c r="G177" s="70" t="s">
        <v>330</v>
      </c>
      <c r="H177" s="204" t="n">
        <f aca="false">TRUNC(F177,2)</f>
        <v>1</v>
      </c>
      <c r="I177" s="203"/>
      <c r="J177" s="70"/>
      <c r="K177" s="200"/>
    </row>
    <row collapsed="false" customFormat="true" customHeight="true" hidden="false" ht="11.25" outlineLevel="0" r="178" s="14">
      <c r="B178" s="54"/>
      <c r="D178" s="175" t="s">
        <v>375</v>
      </c>
      <c r="E178" s="204"/>
      <c r="F178" s="204" t="n">
        <v>2</v>
      </c>
      <c r="G178" s="70" t="s">
        <v>330</v>
      </c>
      <c r="H178" s="204" t="n">
        <f aca="false">TRUNC(F178,2)</f>
        <v>2</v>
      </c>
      <c r="I178" s="203"/>
      <c r="J178" s="70"/>
      <c r="K178" s="200"/>
    </row>
    <row collapsed="false" customFormat="true" customHeight="true" hidden="false" ht="11.25" outlineLevel="0" r="179" s="14">
      <c r="B179" s="54"/>
      <c r="D179" s="175" t="s">
        <v>395</v>
      </c>
      <c r="E179" s="204"/>
      <c r="F179" s="204" t="n">
        <v>1</v>
      </c>
      <c r="G179" s="70" t="s">
        <v>330</v>
      </c>
      <c r="H179" s="204" t="n">
        <f aca="false">TRUNC(F179,2)</f>
        <v>1</v>
      </c>
      <c r="I179" s="203"/>
      <c r="J179" s="70"/>
      <c r="K179" s="200"/>
    </row>
    <row collapsed="false" customFormat="false" customHeight="true" hidden="false" ht="11.25" outlineLevel="0" r="180">
      <c r="B180" s="210" t="s">
        <v>359</v>
      </c>
      <c r="C180" s="210"/>
      <c r="D180" s="210"/>
      <c r="E180" s="210"/>
      <c r="F180" s="210"/>
      <c r="G180" s="210"/>
      <c r="H180" s="210"/>
      <c r="I180" s="210"/>
      <c r="J180" s="210"/>
      <c r="K180" s="210"/>
    </row>
    <row collapsed="false" customFormat="true" customHeight="true" hidden="false" ht="20.25" outlineLevel="0" r="181" s="14">
      <c r="B181" s="54"/>
      <c r="D181" s="175" t="s">
        <v>339</v>
      </c>
      <c r="E181" s="175"/>
      <c r="F181" s="175" t="s">
        <v>333</v>
      </c>
      <c r="G181" s="70"/>
      <c r="H181" s="202" t="s">
        <v>329</v>
      </c>
      <c r="I181" s="203"/>
      <c r="J181" s="70"/>
      <c r="K181" s="200"/>
    </row>
    <row collapsed="false" customFormat="true" customHeight="true" hidden="false" ht="11.25" outlineLevel="0" r="182" s="14">
      <c r="B182" s="54"/>
      <c r="D182" s="175" t="s">
        <v>396</v>
      </c>
      <c r="E182" s="204"/>
      <c r="F182" s="204" t="n">
        <v>5</v>
      </c>
      <c r="G182" s="70" t="s">
        <v>330</v>
      </c>
      <c r="H182" s="204" t="n">
        <f aca="false">TRUNC(F182,2)</f>
        <v>5</v>
      </c>
      <c r="I182" s="203"/>
      <c r="J182" s="70"/>
      <c r="K182" s="200"/>
    </row>
    <row collapsed="false" customFormat="false" customHeight="true" hidden="false" ht="11.25" outlineLevel="0" r="183">
      <c r="B183" s="210" t="s">
        <v>382</v>
      </c>
      <c r="C183" s="210"/>
      <c r="D183" s="210"/>
      <c r="E183" s="210"/>
      <c r="F183" s="210"/>
      <c r="G183" s="210"/>
      <c r="H183" s="210"/>
      <c r="I183" s="210"/>
      <c r="J183" s="210"/>
      <c r="K183" s="210"/>
    </row>
    <row collapsed="false" customFormat="true" customHeight="true" hidden="false" ht="20.25" outlineLevel="0" r="184" s="14">
      <c r="B184" s="54"/>
      <c r="D184" s="175" t="s">
        <v>339</v>
      </c>
      <c r="E184" s="175"/>
      <c r="F184" s="175" t="s">
        <v>333</v>
      </c>
      <c r="G184" s="70"/>
      <c r="H184" s="202" t="s">
        <v>329</v>
      </c>
      <c r="I184" s="203"/>
      <c r="J184" s="70"/>
      <c r="K184" s="200"/>
    </row>
    <row collapsed="false" customFormat="true" customHeight="true" hidden="false" ht="11.25" outlineLevel="0" r="185" s="14">
      <c r="B185" s="54"/>
      <c r="D185" s="175" t="s">
        <v>397</v>
      </c>
      <c r="E185" s="204"/>
      <c r="F185" s="204" t="n">
        <v>5</v>
      </c>
      <c r="G185" s="70" t="s">
        <v>330</v>
      </c>
      <c r="H185" s="204" t="n">
        <f aca="false">TRUNC(F185,2)</f>
        <v>5</v>
      </c>
      <c r="I185" s="203"/>
      <c r="J185" s="70"/>
      <c r="K185" s="200"/>
    </row>
    <row collapsed="false" customFormat="true" customHeight="true" hidden="false" ht="12" outlineLevel="0" r="186" s="14">
      <c r="B186" s="54"/>
      <c r="D186" s="175"/>
      <c r="E186" s="204"/>
      <c r="F186" s="204"/>
      <c r="G186" s="70"/>
      <c r="H186" s="204"/>
      <c r="I186" s="203"/>
      <c r="J186" s="70"/>
      <c r="K186" s="200"/>
    </row>
    <row collapsed="false" customFormat="false" customHeight="true" hidden="false" ht="25.5" outlineLevel="0" r="187">
      <c r="A187" s="14" t="str">
        <f aca="false">B187&amp;C187</f>
        <v>5.405.001.0147-A</v>
      </c>
      <c r="B187" s="54" t="s">
        <v>86</v>
      </c>
      <c r="C187" s="198" t="str">
        <f aca="false">'ORÇAMENTO ANALÍTICO'!C47</f>
        <v>05.001.0147-A</v>
      </c>
      <c r="D187" s="203" t="str">
        <f aca="false">VLOOKUP(A187,'ORÇAMENTO ANALÍTICO'!A:I,4,0)</f>
        <v>ARRANCAMENTO DE GRADES,GRADIS,ALAMBRADOS,CERCAS E PORTOES</v>
      </c>
      <c r="E187" s="203"/>
      <c r="F187" s="203"/>
      <c r="G187" s="203"/>
      <c r="H187" s="203"/>
      <c r="I187" s="203"/>
      <c r="J187" s="70" t="str">
        <f aca="false">VLOOKUP(A187,'ORÇAMENTO ANALÍTICO'!A:I,5,0)</f>
        <v>M2</v>
      </c>
      <c r="K187" s="200" t="n">
        <f aca="false">SUM(H189:H191)</f>
        <v>28.2</v>
      </c>
    </row>
    <row collapsed="false" customFormat="true" customHeight="true" hidden="false" ht="20.25" outlineLevel="0" r="188" s="14">
      <c r="B188" s="54"/>
      <c r="D188" s="175" t="s">
        <v>339</v>
      </c>
      <c r="E188" s="175" t="s">
        <v>331</v>
      </c>
      <c r="F188" s="175" t="s">
        <v>336</v>
      </c>
      <c r="G188" s="70"/>
      <c r="H188" s="202" t="s">
        <v>329</v>
      </c>
      <c r="I188" s="203"/>
      <c r="J188" s="70"/>
      <c r="K188" s="200"/>
    </row>
    <row collapsed="false" customFormat="true" customHeight="true" hidden="false" ht="22.5" outlineLevel="0" r="189" s="14">
      <c r="B189" s="54"/>
      <c r="D189" s="175" t="s">
        <v>398</v>
      </c>
      <c r="E189" s="204" t="n">
        <f aca="false">2+2.5+2.5</f>
        <v>7</v>
      </c>
      <c r="F189" s="204" t="n">
        <v>1</v>
      </c>
      <c r="G189" s="70" t="s">
        <v>330</v>
      </c>
      <c r="H189" s="204" t="n">
        <f aca="false">TRUNC(E189*F189,2)</f>
        <v>7</v>
      </c>
      <c r="I189" s="203"/>
      <c r="J189" s="70"/>
      <c r="K189" s="200"/>
    </row>
    <row collapsed="false" customFormat="true" customHeight="true" hidden="false" ht="22.5" outlineLevel="0" r="190" s="14">
      <c r="B190" s="54"/>
      <c r="D190" s="175" t="s">
        <v>399</v>
      </c>
      <c r="E190" s="204" t="n">
        <v>10.2</v>
      </c>
      <c r="F190" s="204" t="n">
        <v>1</v>
      </c>
      <c r="G190" s="70" t="s">
        <v>330</v>
      </c>
      <c r="H190" s="204" t="n">
        <f aca="false">TRUNC(E190*F190,2)</f>
        <v>10.2</v>
      </c>
      <c r="I190" s="203"/>
      <c r="J190" s="70"/>
      <c r="K190" s="200"/>
    </row>
    <row collapsed="false" customFormat="true" customHeight="true" hidden="false" ht="22.5" outlineLevel="0" r="191" s="14">
      <c r="B191" s="54"/>
      <c r="D191" s="175" t="s">
        <v>400</v>
      </c>
      <c r="E191" s="204" t="n">
        <v>11</v>
      </c>
      <c r="F191" s="204" t="n">
        <v>1</v>
      </c>
      <c r="G191" s="70" t="s">
        <v>330</v>
      </c>
      <c r="H191" s="204" t="n">
        <f aca="false">TRUNC(E191*F191,2)</f>
        <v>11</v>
      </c>
      <c r="I191" s="203"/>
      <c r="J191" s="70"/>
      <c r="K191" s="200"/>
    </row>
    <row collapsed="false" customFormat="true" customHeight="true" hidden="false" ht="12" outlineLevel="0" r="192" s="14">
      <c r="B192" s="54"/>
      <c r="D192" s="175"/>
      <c r="E192" s="204"/>
      <c r="F192" s="204"/>
      <c r="G192" s="70"/>
      <c r="H192" s="204"/>
      <c r="I192" s="203"/>
      <c r="J192" s="70"/>
      <c r="K192" s="200"/>
    </row>
    <row collapsed="false" customFormat="false" customHeight="true" hidden="false" ht="32.25" outlineLevel="0" r="193">
      <c r="A193" s="14" t="str">
        <f aca="false">B193&amp;C193</f>
        <v>5.505.001.0050-A</v>
      </c>
      <c r="B193" s="54" t="s">
        <v>88</v>
      </c>
      <c r="C193" s="198" t="str">
        <f aca="false">'ORÇAMENTO ANALÍTICO'!C48</f>
        <v>05.001.0050-A</v>
      </c>
      <c r="D193" s="203" t="str">
        <f aca="false">VLOOKUP(A193,'ORÇAMENTO ANALÍTICO'!A:I,4,0)</f>
        <v>REMOCAO DE COBERTURA EM TELHAS COLONIAIS,INCLUSIVE MADEIRAMENTO,MEDIDO O CONJUNTO PELA AREA REAL DE COBERTURA</v>
      </c>
      <c r="E193" s="203"/>
      <c r="F193" s="203"/>
      <c r="G193" s="203"/>
      <c r="H193" s="203"/>
      <c r="I193" s="203"/>
      <c r="J193" s="70" t="str">
        <f aca="false">VLOOKUP(A193,'ORÇAMENTO ANALÍTICO'!A:I,5,0)</f>
        <v>M2</v>
      </c>
      <c r="K193" s="200" t="n">
        <f aca="false">H195</f>
        <v>122.77</v>
      </c>
    </row>
    <row collapsed="false" customFormat="false" customHeight="true" hidden="false" ht="20.25" outlineLevel="0" r="194">
      <c r="B194" s="54"/>
      <c r="C194" s="175" t="s">
        <v>339</v>
      </c>
      <c r="D194" s="175" t="s">
        <v>331</v>
      </c>
      <c r="E194" s="175" t="s">
        <v>332</v>
      </c>
      <c r="F194" s="142" t="s">
        <v>401</v>
      </c>
      <c r="G194" s="70"/>
      <c r="H194" s="202" t="s">
        <v>329</v>
      </c>
      <c r="I194" s="203"/>
      <c r="J194" s="70"/>
      <c r="K194" s="200"/>
    </row>
    <row collapsed="false" customFormat="false" customHeight="true" hidden="false" ht="11.25" outlineLevel="0" r="195">
      <c r="B195" s="54"/>
      <c r="C195" s="175" t="s">
        <v>402</v>
      </c>
      <c r="D195" s="204" t="n">
        <v>27.38</v>
      </c>
      <c r="E195" s="204" t="n">
        <v>12</v>
      </c>
      <c r="F195" s="224" t="n">
        <v>0.37369</v>
      </c>
      <c r="G195" s="70" t="s">
        <v>330</v>
      </c>
      <c r="H195" s="204" t="n">
        <f aca="false">TRUNC(D195*E195*F195,2)</f>
        <v>122.77</v>
      </c>
      <c r="I195" s="203"/>
      <c r="J195" s="70"/>
      <c r="K195" s="200"/>
      <c r="M195" s="14" t="n">
        <f aca="false">205.12+164.28</f>
        <v>369.4</v>
      </c>
    </row>
    <row collapsed="false" customFormat="true" customHeight="true" hidden="false" ht="12" outlineLevel="0" r="196" s="14">
      <c r="B196" s="54"/>
      <c r="D196" s="175"/>
      <c r="E196" s="204"/>
      <c r="F196" s="204"/>
      <c r="G196" s="70"/>
      <c r="H196" s="204"/>
      <c r="I196" s="203"/>
      <c r="J196" s="70"/>
      <c r="K196" s="200"/>
    </row>
    <row collapsed="false" customFormat="false" customHeight="true" hidden="false" ht="25.5" outlineLevel="0" r="197">
      <c r="A197" s="14" t="str">
        <f aca="false">B197&amp;C197</f>
        <v>5.605.005.0005-B</v>
      </c>
      <c r="B197" s="54" t="s">
        <v>90</v>
      </c>
      <c r="C197" s="198" t="str">
        <f aca="false">'ORÇAMENTO ANALÍTICO'!C49</f>
        <v>05.005.0005-B</v>
      </c>
      <c r="D197" s="203" t="str">
        <f aca="false">VLOOKUP(A197,'ORÇAMENTO ANALÍTICO'!A:I,4,0)</f>
        <v>ANDAIME DE TABUADO SOBRE CAVALETES,INCLUSIVE ESTES,EM MADEIRA DE 1ª,COM APROVEITAMENTO DA MADEIRA 20 VEZES,INCLUSIVE MOVIMENTACAO</v>
      </c>
      <c r="E197" s="203"/>
      <c r="F197" s="203"/>
      <c r="G197" s="203"/>
      <c r="H197" s="203"/>
      <c r="I197" s="203"/>
      <c r="J197" s="70" t="str">
        <f aca="false">VLOOKUP(A197,'ORÇAMENTO ANALÍTICO'!A:I,5,0)</f>
        <v>M2</v>
      </c>
      <c r="K197" s="200" t="n">
        <f aca="false">SUM(H200:H227)</f>
        <v>127.96</v>
      </c>
    </row>
    <row collapsed="false" customFormat="false" customHeight="true" hidden="false" ht="11.25" outlineLevel="0" r="198">
      <c r="B198" s="210" t="s">
        <v>355</v>
      </c>
      <c r="C198" s="210"/>
      <c r="D198" s="210"/>
      <c r="E198" s="210"/>
      <c r="F198" s="210"/>
      <c r="G198" s="210"/>
      <c r="H198" s="210"/>
      <c r="I198" s="210"/>
      <c r="J198" s="210"/>
      <c r="K198" s="210"/>
    </row>
    <row collapsed="false" customFormat="false" customHeight="true" hidden="false" ht="22.5" outlineLevel="0" r="199">
      <c r="B199" s="54"/>
      <c r="C199" s="175" t="s">
        <v>339</v>
      </c>
      <c r="D199" s="175" t="s">
        <v>403</v>
      </c>
      <c r="E199" s="175"/>
      <c r="G199" s="70"/>
      <c r="H199" s="202" t="s">
        <v>329</v>
      </c>
      <c r="I199" s="203"/>
      <c r="J199" s="70"/>
      <c r="K199" s="200"/>
    </row>
    <row collapsed="false" customFormat="false" customHeight="true" hidden="false" ht="11.25" outlineLevel="0" r="200">
      <c r="B200" s="54"/>
      <c r="C200" s="175" t="s">
        <v>404</v>
      </c>
      <c r="D200" s="204" t="n">
        <v>6.18</v>
      </c>
      <c r="E200" s="204"/>
      <c r="G200" s="70" t="s">
        <v>330</v>
      </c>
      <c r="H200" s="204" t="n">
        <f aca="false">D200</f>
        <v>6.18</v>
      </c>
      <c r="I200" s="203"/>
      <c r="J200" s="70"/>
      <c r="K200" s="200"/>
    </row>
    <row collapsed="false" customFormat="false" customHeight="true" hidden="false" ht="11.25" outlineLevel="0" r="201">
      <c r="B201" s="54"/>
      <c r="C201" s="175" t="s">
        <v>405</v>
      </c>
      <c r="D201" s="204" t="n">
        <v>3.09</v>
      </c>
      <c r="E201" s="204"/>
      <c r="G201" s="70" t="s">
        <v>330</v>
      </c>
      <c r="H201" s="204" t="n">
        <f aca="false">D201</f>
        <v>3.09</v>
      </c>
      <c r="I201" s="203"/>
      <c r="J201" s="70"/>
      <c r="K201" s="200"/>
    </row>
    <row collapsed="false" customFormat="false" customHeight="true" hidden="false" ht="11.25" outlineLevel="0" r="202">
      <c r="B202" s="54"/>
      <c r="C202" s="175" t="s">
        <v>406</v>
      </c>
      <c r="D202" s="204" t="n">
        <v>3.6</v>
      </c>
      <c r="E202" s="204"/>
      <c r="G202" s="70" t="s">
        <v>330</v>
      </c>
      <c r="H202" s="204" t="n">
        <f aca="false">D202</f>
        <v>3.6</v>
      </c>
      <c r="I202" s="203"/>
      <c r="J202" s="70"/>
      <c r="K202" s="200"/>
    </row>
    <row collapsed="false" customFormat="false" customHeight="true" hidden="false" ht="11.25" outlineLevel="0" r="203">
      <c r="B203" s="54"/>
      <c r="C203" s="175" t="s">
        <v>407</v>
      </c>
      <c r="D203" s="204" t="n">
        <v>1.45</v>
      </c>
      <c r="E203" s="204"/>
      <c r="G203" s="70" t="s">
        <v>330</v>
      </c>
      <c r="H203" s="204" t="n">
        <f aca="false">D203</f>
        <v>1.45</v>
      </c>
      <c r="I203" s="203"/>
      <c r="J203" s="70"/>
      <c r="K203" s="200"/>
    </row>
    <row collapsed="false" customFormat="false" customHeight="true" hidden="false" ht="11.25" outlineLevel="0" r="204">
      <c r="B204" s="54"/>
      <c r="C204" s="175" t="s">
        <v>395</v>
      </c>
      <c r="D204" s="204" t="n">
        <v>20.99</v>
      </c>
      <c r="E204" s="204"/>
      <c r="G204" s="70" t="s">
        <v>330</v>
      </c>
      <c r="H204" s="204" t="n">
        <f aca="false">D204</f>
        <v>20.99</v>
      </c>
      <c r="I204" s="203"/>
      <c r="J204" s="70"/>
      <c r="K204" s="200"/>
    </row>
    <row collapsed="false" customFormat="false" customHeight="true" hidden="false" ht="11.25" outlineLevel="0" r="205">
      <c r="B205" s="54"/>
      <c r="C205" s="175" t="s">
        <v>408</v>
      </c>
      <c r="D205" s="204" t="n">
        <v>4.55</v>
      </c>
      <c r="E205" s="204"/>
      <c r="G205" s="70" t="s">
        <v>330</v>
      </c>
      <c r="H205" s="204" t="n">
        <f aca="false">D205</f>
        <v>4.55</v>
      </c>
      <c r="I205" s="203"/>
      <c r="J205" s="70"/>
      <c r="K205" s="200"/>
    </row>
    <row collapsed="false" customFormat="false" customHeight="true" hidden="false" ht="11.25" outlineLevel="0" r="206">
      <c r="B206" s="54"/>
      <c r="C206" s="175" t="s">
        <v>409</v>
      </c>
      <c r="D206" s="204" t="n">
        <v>0.57</v>
      </c>
      <c r="E206" s="204"/>
      <c r="G206" s="70" t="s">
        <v>330</v>
      </c>
      <c r="H206" s="204" t="n">
        <f aca="false">D206</f>
        <v>0.57</v>
      </c>
      <c r="I206" s="203"/>
      <c r="J206" s="70"/>
      <c r="K206" s="200"/>
    </row>
    <row collapsed="false" customFormat="false" customHeight="true" hidden="false" ht="11.25" outlineLevel="0" r="207">
      <c r="B207" s="54"/>
      <c r="C207" s="175" t="s">
        <v>410</v>
      </c>
      <c r="D207" s="204" t="n">
        <v>0.03</v>
      </c>
      <c r="E207" s="204"/>
      <c r="G207" s="70" t="s">
        <v>330</v>
      </c>
      <c r="H207" s="204" t="n">
        <f aca="false">D207</f>
        <v>0.03</v>
      </c>
      <c r="I207" s="203"/>
      <c r="J207" s="70"/>
      <c r="K207" s="200"/>
    </row>
    <row collapsed="false" customFormat="false" customHeight="true" hidden="false" ht="11.25" outlineLevel="0" r="208">
      <c r="B208" s="210" t="s">
        <v>359</v>
      </c>
      <c r="C208" s="210"/>
      <c r="D208" s="210"/>
      <c r="E208" s="210"/>
      <c r="F208" s="210"/>
      <c r="G208" s="210"/>
      <c r="H208" s="210"/>
      <c r="I208" s="210"/>
      <c r="J208" s="210"/>
      <c r="K208" s="210"/>
    </row>
    <row collapsed="false" customFormat="false" customHeight="true" hidden="false" ht="11.25" outlineLevel="0" r="209">
      <c r="B209" s="54"/>
      <c r="C209" s="175" t="s">
        <v>379</v>
      </c>
      <c r="D209" s="204" t="n">
        <v>2.46</v>
      </c>
      <c r="E209" s="175"/>
      <c r="G209" s="70" t="s">
        <v>330</v>
      </c>
      <c r="H209" s="204" t="n">
        <f aca="false">D209</f>
        <v>2.46</v>
      </c>
      <c r="I209" s="203"/>
      <c r="J209" s="70"/>
      <c r="K209" s="200"/>
    </row>
    <row collapsed="false" customFormat="false" customHeight="true" hidden="false" ht="11.25" outlineLevel="0" r="210">
      <c r="B210" s="54"/>
      <c r="C210" s="175" t="s">
        <v>380</v>
      </c>
      <c r="D210" s="204" t="n">
        <v>2.98</v>
      </c>
      <c r="E210" s="175"/>
      <c r="G210" s="70" t="s">
        <v>330</v>
      </c>
      <c r="H210" s="204" t="n">
        <f aca="false">D210</f>
        <v>2.98</v>
      </c>
      <c r="I210" s="203"/>
      <c r="J210" s="70"/>
      <c r="K210" s="200"/>
    </row>
    <row collapsed="false" customFormat="false" customHeight="true" hidden="false" ht="11.25" outlineLevel="0" r="211">
      <c r="B211" s="54"/>
      <c r="C211" s="175" t="s">
        <v>411</v>
      </c>
      <c r="D211" s="204" t="n">
        <v>1.3</v>
      </c>
      <c r="E211" s="175"/>
      <c r="G211" s="70" t="s">
        <v>330</v>
      </c>
      <c r="H211" s="204" t="n">
        <f aca="false">D211</f>
        <v>1.3</v>
      </c>
      <c r="I211" s="203"/>
      <c r="J211" s="70"/>
      <c r="K211" s="200"/>
    </row>
    <row collapsed="false" customFormat="false" customHeight="true" hidden="false" ht="11.25" outlineLevel="0" r="212">
      <c r="B212" s="54"/>
      <c r="C212" s="175" t="s">
        <v>412</v>
      </c>
      <c r="D212" s="204" t="n">
        <v>0.25</v>
      </c>
      <c r="E212" s="175"/>
      <c r="G212" s="70" t="s">
        <v>330</v>
      </c>
      <c r="H212" s="204" t="n">
        <f aca="false">D212</f>
        <v>0.25</v>
      </c>
      <c r="I212" s="203"/>
      <c r="J212" s="70"/>
      <c r="K212" s="200"/>
    </row>
    <row collapsed="false" customFormat="false" customHeight="true" hidden="false" ht="11.25" outlineLevel="0" r="213">
      <c r="B213" s="54"/>
      <c r="C213" s="175" t="s">
        <v>386</v>
      </c>
      <c r="D213" s="204" t="n">
        <v>0.45</v>
      </c>
      <c r="E213" s="175"/>
      <c r="G213" s="70" t="s">
        <v>330</v>
      </c>
      <c r="H213" s="204" t="n">
        <f aca="false">D213</f>
        <v>0.45</v>
      </c>
      <c r="I213" s="203"/>
      <c r="J213" s="70"/>
      <c r="K213" s="200"/>
    </row>
    <row collapsed="false" customFormat="false" customHeight="true" hidden="false" ht="11.25" outlineLevel="0" r="214">
      <c r="B214" s="54"/>
      <c r="C214" s="175" t="s">
        <v>396</v>
      </c>
      <c r="D214" s="204" t="n">
        <v>29.37</v>
      </c>
      <c r="E214" s="175"/>
      <c r="G214" s="70" t="s">
        <v>330</v>
      </c>
      <c r="H214" s="204" t="n">
        <f aca="false">D214</f>
        <v>29.37</v>
      </c>
      <c r="I214" s="203"/>
      <c r="J214" s="70"/>
      <c r="K214" s="200"/>
    </row>
    <row collapsed="false" customFormat="false" customHeight="true" hidden="false" ht="11.25" outlineLevel="0" r="215">
      <c r="B215" s="210" t="s">
        <v>382</v>
      </c>
      <c r="C215" s="210"/>
      <c r="D215" s="210"/>
      <c r="E215" s="210"/>
      <c r="F215" s="210"/>
      <c r="G215" s="210"/>
      <c r="H215" s="210"/>
      <c r="I215" s="210"/>
      <c r="J215" s="210"/>
      <c r="K215" s="210"/>
    </row>
    <row collapsed="false" customFormat="false" customHeight="true" hidden="false" ht="11.25" outlineLevel="0" r="216">
      <c r="B216" s="54"/>
      <c r="C216" s="175" t="s">
        <v>383</v>
      </c>
      <c r="D216" s="204" t="n">
        <v>27.61</v>
      </c>
      <c r="E216" s="175"/>
      <c r="G216" s="70" t="s">
        <v>330</v>
      </c>
      <c r="H216" s="204" t="n">
        <f aca="false">D216</f>
        <v>27.61</v>
      </c>
      <c r="I216" s="203"/>
      <c r="J216" s="70"/>
      <c r="K216" s="200"/>
    </row>
    <row collapsed="false" customFormat="false" customHeight="true" hidden="false" ht="11.25" outlineLevel="0" r="217">
      <c r="B217" s="54"/>
      <c r="C217" s="175" t="s">
        <v>384</v>
      </c>
      <c r="D217" s="204" t="n">
        <v>1.16</v>
      </c>
      <c r="E217" s="175"/>
      <c r="G217" s="70" t="s">
        <v>330</v>
      </c>
      <c r="H217" s="204" t="n">
        <f aca="false">D217</f>
        <v>1.16</v>
      </c>
      <c r="I217" s="203"/>
      <c r="J217" s="70"/>
      <c r="K217" s="200"/>
    </row>
    <row collapsed="false" customFormat="false" customHeight="true" hidden="false" ht="11.25" outlineLevel="0" r="218">
      <c r="B218" s="54"/>
      <c r="C218" s="175" t="s">
        <v>385</v>
      </c>
      <c r="D218" s="204" t="n">
        <v>1.7</v>
      </c>
      <c r="E218" s="175"/>
      <c r="G218" s="70" t="s">
        <v>330</v>
      </c>
      <c r="H218" s="204" t="n">
        <f aca="false">D218</f>
        <v>1.7</v>
      </c>
      <c r="I218" s="203"/>
      <c r="J218" s="70"/>
      <c r="K218" s="200"/>
    </row>
    <row collapsed="false" customFormat="false" customHeight="true" hidden="false" ht="11.25" outlineLevel="0" r="219">
      <c r="B219" s="54"/>
      <c r="C219" s="175" t="s">
        <v>394</v>
      </c>
      <c r="D219" s="204" t="n">
        <v>0.23</v>
      </c>
      <c r="E219" s="175"/>
      <c r="G219" s="70" t="s">
        <v>330</v>
      </c>
      <c r="H219" s="204" t="n">
        <f aca="false">D219</f>
        <v>0.23</v>
      </c>
      <c r="I219" s="203"/>
      <c r="J219" s="70"/>
      <c r="K219" s="200"/>
    </row>
    <row collapsed="false" customFormat="false" customHeight="true" hidden="false" ht="11.25" outlineLevel="0" r="220">
      <c r="B220" s="54"/>
      <c r="C220" s="175" t="s">
        <v>413</v>
      </c>
      <c r="D220" s="204" t="n">
        <v>0.39</v>
      </c>
      <c r="E220" s="175"/>
      <c r="G220" s="70" t="s">
        <v>330</v>
      </c>
      <c r="H220" s="204" t="n">
        <f aca="false">D220</f>
        <v>0.39</v>
      </c>
      <c r="I220" s="203"/>
      <c r="J220" s="70"/>
      <c r="K220" s="200"/>
    </row>
    <row collapsed="false" customFormat="false" customHeight="true" hidden="false" ht="11.25" outlineLevel="0" r="221">
      <c r="B221" s="54"/>
      <c r="C221" s="175" t="s">
        <v>386</v>
      </c>
      <c r="D221" s="204" t="n">
        <v>5.56</v>
      </c>
      <c r="E221" s="175"/>
      <c r="G221" s="70" t="s">
        <v>330</v>
      </c>
      <c r="H221" s="204" t="n">
        <f aca="false">D221</f>
        <v>5.56</v>
      </c>
      <c r="I221" s="203"/>
      <c r="J221" s="70"/>
      <c r="K221" s="200"/>
    </row>
    <row collapsed="false" customFormat="false" customHeight="true" hidden="false" ht="22.5" outlineLevel="0" r="222">
      <c r="B222" s="54"/>
      <c r="C222" s="175" t="s">
        <v>414</v>
      </c>
      <c r="D222" s="204" t="n">
        <v>1.06</v>
      </c>
      <c r="E222" s="175"/>
      <c r="G222" s="70"/>
      <c r="H222" s="204"/>
      <c r="I222" s="203"/>
      <c r="J222" s="70"/>
      <c r="K222" s="200"/>
    </row>
    <row collapsed="false" customFormat="false" customHeight="true" hidden="false" ht="11.25" outlineLevel="0" r="223">
      <c r="B223" s="54"/>
      <c r="C223" s="175" t="s">
        <v>415</v>
      </c>
      <c r="D223" s="204" t="n">
        <v>0.68</v>
      </c>
      <c r="E223" s="175"/>
      <c r="G223" s="70" t="s">
        <v>330</v>
      </c>
      <c r="H223" s="204" t="n">
        <f aca="false">D223</f>
        <v>0.68</v>
      </c>
      <c r="I223" s="203"/>
      <c r="J223" s="70"/>
      <c r="K223" s="200"/>
    </row>
    <row collapsed="false" customFormat="false" customHeight="true" hidden="false" ht="11.25" outlineLevel="0" r="224">
      <c r="B224" s="54"/>
      <c r="C224" s="175" t="s">
        <v>416</v>
      </c>
      <c r="D224" s="204" t="n">
        <v>1.6</v>
      </c>
      <c r="E224" s="175"/>
      <c r="G224" s="70" t="s">
        <v>330</v>
      </c>
      <c r="H224" s="204" t="n">
        <f aca="false">D224</f>
        <v>1.6</v>
      </c>
      <c r="I224" s="203"/>
      <c r="J224" s="70"/>
      <c r="K224" s="200"/>
    </row>
    <row collapsed="false" customFormat="false" customHeight="true" hidden="false" ht="11.25" outlineLevel="0" r="225">
      <c r="B225" s="54"/>
      <c r="C225" s="175" t="s">
        <v>416</v>
      </c>
      <c r="D225" s="204" t="n">
        <v>1.6</v>
      </c>
      <c r="E225" s="175"/>
      <c r="G225" s="70" t="s">
        <v>330</v>
      </c>
      <c r="H225" s="204" t="n">
        <f aca="false">D225</f>
        <v>1.6</v>
      </c>
      <c r="I225" s="203"/>
      <c r="J225" s="70"/>
      <c r="K225" s="200"/>
    </row>
    <row collapsed="false" customFormat="false" customHeight="true" hidden="false" ht="11.25" outlineLevel="0" r="226">
      <c r="B226" s="54"/>
      <c r="C226" s="175" t="s">
        <v>397</v>
      </c>
      <c r="D226" s="204" t="n">
        <v>3.87</v>
      </c>
      <c r="E226" s="175"/>
      <c r="G226" s="70" t="s">
        <v>330</v>
      </c>
      <c r="H226" s="204" t="n">
        <f aca="false">D226</f>
        <v>3.87</v>
      </c>
      <c r="I226" s="203"/>
      <c r="J226" s="70"/>
      <c r="K226" s="200"/>
    </row>
    <row collapsed="false" customFormat="false" customHeight="true" hidden="false" ht="11.25" outlineLevel="0" r="227">
      <c r="B227" s="54"/>
      <c r="C227" s="175" t="s">
        <v>417</v>
      </c>
      <c r="D227" s="204" t="n">
        <v>6.29</v>
      </c>
      <c r="E227" s="175"/>
      <c r="G227" s="70" t="s">
        <v>330</v>
      </c>
      <c r="H227" s="204" t="n">
        <f aca="false">D227</f>
        <v>6.29</v>
      </c>
      <c r="I227" s="203"/>
      <c r="J227" s="70"/>
      <c r="K227" s="200"/>
    </row>
    <row collapsed="false" customFormat="false" customHeight="true" hidden="false" ht="11.25" outlineLevel="0" r="228">
      <c r="B228" s="54"/>
      <c r="C228" s="175"/>
      <c r="D228" s="204"/>
      <c r="E228" s="175"/>
      <c r="G228" s="70"/>
      <c r="H228" s="204"/>
      <c r="I228" s="203"/>
      <c r="J228" s="70"/>
      <c r="K228" s="200"/>
    </row>
    <row collapsed="false" customFormat="false" customHeight="true" hidden="false" ht="21.75" outlineLevel="0" r="229">
      <c r="B229" s="225" t="s">
        <v>418</v>
      </c>
      <c r="C229" s="225"/>
      <c r="D229" s="225"/>
      <c r="E229" s="225"/>
      <c r="F229" s="225"/>
      <c r="G229" s="225"/>
      <c r="H229" s="225"/>
      <c r="I229" s="225"/>
      <c r="J229" s="225"/>
      <c r="K229" s="225"/>
    </row>
    <row collapsed="false" customFormat="false" customHeight="true" hidden="false" ht="12" outlineLevel="0" r="230">
      <c r="B230" s="54"/>
      <c r="D230" s="203"/>
      <c r="E230" s="203"/>
      <c r="F230" s="203"/>
      <c r="G230" s="203"/>
      <c r="H230" s="203"/>
      <c r="I230" s="203"/>
      <c r="J230" s="70"/>
      <c r="K230" s="200"/>
    </row>
    <row collapsed="false" customFormat="false" customHeight="true" hidden="false" ht="48" outlineLevel="0" r="231">
      <c r="A231" s="14" t="str">
        <f aca="false">B231&amp;C231</f>
        <v>5.705.006.0001-B</v>
      </c>
      <c r="B231" s="54" t="s">
        <v>92</v>
      </c>
      <c r="C231" s="198" t="str">
        <f aca="false">'ORÇAMENTO ANALÍTICO'!C50</f>
        <v>05.006.0001-B</v>
      </c>
      <c r="D231" s="203" t="str">
        <f aca="false">VLOOKUP(A231,'ORÇAMENTO ANALÍTICO'!A:I,4,0)</f>
        <v>ALUGUEL DE ANDAIME COM ELEMENTOS TUBULARES(FACHADEIRO)SOBRESAPATAS FIXAS,CONSIDERANDO-SE A AREA DA PROJECAO VERTICAL DO ANDAIME E PAGO PELO TEMPO NECESSARIO A SUA UTILIZACAO,EXCLUSIVE TRANSPORTE DOS ELEMENTOS DO ANDAIME ATE A OBRA,PLATAFORMA OU PASSARELA DE PINHO,MONTAGEM E DESMONTAGEM DOS ANDAIMES</v>
      </c>
      <c r="E231" s="203"/>
      <c r="F231" s="203"/>
      <c r="G231" s="203"/>
      <c r="H231" s="203"/>
      <c r="I231" s="203"/>
      <c r="J231" s="70" t="str">
        <f aca="false">VLOOKUP(A231,'ORÇAMENTO ANALÍTICO'!A:I,5,0)</f>
        <v>M2XMES</v>
      </c>
      <c r="K231" s="200" t="n">
        <f aca="false">H239</f>
        <v>1987.2</v>
      </c>
    </row>
    <row collapsed="false" customFormat="false" customHeight="true" hidden="false" ht="21" outlineLevel="0" r="232">
      <c r="B232" s="54"/>
      <c r="C232" s="175" t="s">
        <v>339</v>
      </c>
      <c r="D232" s="175" t="s">
        <v>372</v>
      </c>
      <c r="E232" s="175" t="s">
        <v>336</v>
      </c>
      <c r="F232" s="176" t="s">
        <v>373</v>
      </c>
      <c r="G232" s="70"/>
      <c r="H232" s="202" t="s">
        <v>329</v>
      </c>
      <c r="I232" s="203"/>
      <c r="J232" s="70"/>
      <c r="K232" s="200"/>
    </row>
    <row collapsed="false" customFormat="false" customHeight="true" hidden="true" ht="11.25" outlineLevel="0" r="233">
      <c r="B233" s="54"/>
      <c r="C233" s="175" t="s">
        <v>419</v>
      </c>
      <c r="D233" s="204" t="n">
        <v>12.8</v>
      </c>
      <c r="E233" s="204" t="n">
        <f aca="false">9.6-1.8</f>
        <v>7.8</v>
      </c>
      <c r="F233" s="176" t="n">
        <f aca="false">((1.2*0.7)*3)+((1.6*2.5)*2)</f>
        <v>10.52</v>
      </c>
      <c r="G233" s="70" t="s">
        <v>330</v>
      </c>
      <c r="H233" s="204"/>
      <c r="I233" s="203"/>
      <c r="J233" s="70"/>
      <c r="K233" s="200"/>
    </row>
    <row collapsed="false" customFormat="false" customHeight="true" hidden="true" ht="11.25" outlineLevel="0" r="234">
      <c r="B234" s="54"/>
      <c r="C234" s="175" t="s">
        <v>420</v>
      </c>
      <c r="D234" s="204" t="n">
        <v>27.6</v>
      </c>
      <c r="E234" s="204" t="n">
        <f aca="false">10.5-1.8</f>
        <v>8.7</v>
      </c>
      <c r="F234" s="176" t="n">
        <f aca="false">(1.5*0.7)*3</f>
        <v>3.15</v>
      </c>
      <c r="G234" s="70" t="s">
        <v>330</v>
      </c>
      <c r="H234" s="204"/>
      <c r="I234" s="203"/>
      <c r="J234" s="70"/>
      <c r="K234" s="200"/>
    </row>
    <row collapsed="false" customFormat="false" customHeight="true" hidden="false" ht="11.25" outlineLevel="0" r="235">
      <c r="B235" s="54"/>
      <c r="C235" s="175" t="s">
        <v>420</v>
      </c>
      <c r="D235" s="204" t="n">
        <v>27.6</v>
      </c>
      <c r="E235" s="204" t="n">
        <f aca="false">10.5-1.5</f>
        <v>9</v>
      </c>
      <c r="F235" s="176" t="n">
        <v>0</v>
      </c>
      <c r="G235" s="70" t="s">
        <v>330</v>
      </c>
      <c r="H235" s="204" t="n">
        <f aca="false">TRUNC((D235*E235)-F235,2)</f>
        <v>248.4</v>
      </c>
      <c r="I235" s="203"/>
      <c r="J235" s="70"/>
      <c r="K235" s="200"/>
    </row>
    <row collapsed="false" customFormat="false" customHeight="true" hidden="true" ht="11.25" outlineLevel="0" r="236">
      <c r="B236" s="54"/>
      <c r="C236" s="175" t="s">
        <v>421</v>
      </c>
      <c r="D236" s="70" t="n">
        <v>12.8</v>
      </c>
      <c r="E236" s="204" t="n">
        <f aca="false">12.5-1.8</f>
        <v>10.7</v>
      </c>
      <c r="F236" s="176" t="n">
        <v>0</v>
      </c>
      <c r="G236" s="70" t="s">
        <v>330</v>
      </c>
      <c r="H236" s="204"/>
      <c r="I236" s="203"/>
      <c r="J236" s="70"/>
      <c r="K236" s="200"/>
    </row>
    <row collapsed="false" customFormat="false" customHeight="true" hidden="false" ht="11.25" outlineLevel="0" r="237">
      <c r="B237" s="54"/>
      <c r="C237" s="175"/>
      <c r="D237" s="204"/>
      <c r="E237" s="204" t="s">
        <v>422</v>
      </c>
      <c r="F237" s="226" t="s">
        <v>329</v>
      </c>
      <c r="G237" s="223" t="s">
        <v>330</v>
      </c>
      <c r="H237" s="227" t="n">
        <f aca="false">SUM(H233:H236)</f>
        <v>248.4</v>
      </c>
      <c r="I237" s="203"/>
      <c r="J237" s="70"/>
      <c r="K237" s="200"/>
    </row>
    <row collapsed="false" customFormat="false" customHeight="true" hidden="false" ht="11.25" outlineLevel="0" r="238">
      <c r="B238" s="54"/>
      <c r="C238" s="175"/>
      <c r="D238" s="204" t="s">
        <v>340</v>
      </c>
      <c r="E238" s="204"/>
      <c r="F238" s="176" t="s">
        <v>337</v>
      </c>
      <c r="G238" s="70"/>
      <c r="H238" s="204"/>
      <c r="I238" s="203"/>
      <c r="J238" s="70"/>
      <c r="K238" s="200"/>
    </row>
    <row collapsed="false" customFormat="false" customHeight="true" hidden="false" ht="12" outlineLevel="0" r="239">
      <c r="B239" s="54"/>
      <c r="D239" s="204" t="n">
        <f aca="false">H237</f>
        <v>248.4</v>
      </c>
      <c r="E239" s="175" t="s">
        <v>334</v>
      </c>
      <c r="F239" s="175" t="n">
        <v>8</v>
      </c>
      <c r="G239" s="175" t="s">
        <v>330</v>
      </c>
      <c r="H239" s="227" t="n">
        <f aca="false">TRUNC(D239*F239,2)</f>
        <v>1987.2</v>
      </c>
      <c r="I239" s="203"/>
      <c r="J239" s="70"/>
      <c r="K239" s="200"/>
    </row>
    <row collapsed="false" customFormat="false" customHeight="true" hidden="false" ht="11.25" outlineLevel="0" r="240">
      <c r="B240" s="54"/>
      <c r="C240" s="175"/>
      <c r="D240" s="204"/>
      <c r="E240" s="175"/>
      <c r="G240" s="70"/>
      <c r="H240" s="204"/>
      <c r="I240" s="203"/>
      <c r="J240" s="70"/>
      <c r="K240" s="200"/>
    </row>
    <row collapsed="false" customFormat="false" customHeight="true" hidden="false" ht="12" outlineLevel="0" r="241">
      <c r="B241" s="225" t="s">
        <v>423</v>
      </c>
      <c r="C241" s="225"/>
      <c r="D241" s="225"/>
      <c r="E241" s="225"/>
      <c r="F241" s="225"/>
      <c r="G241" s="225"/>
      <c r="H241" s="225"/>
      <c r="I241" s="225"/>
      <c r="J241" s="225"/>
      <c r="K241" s="225"/>
    </row>
    <row collapsed="false" customFormat="false" customHeight="true" hidden="false" ht="12" outlineLevel="0" r="242">
      <c r="B242" s="54"/>
      <c r="D242" s="203"/>
      <c r="E242" s="203"/>
      <c r="F242" s="203"/>
      <c r="G242" s="203"/>
      <c r="H242" s="203"/>
      <c r="I242" s="203"/>
      <c r="J242" s="70"/>
      <c r="K242" s="200"/>
    </row>
    <row collapsed="false" customFormat="false" customHeight="true" hidden="false" ht="30" outlineLevel="0" r="243">
      <c r="A243" s="14" t="str">
        <f aca="false">B243&amp;C243</f>
        <v>5.897064</v>
      </c>
      <c r="B243" s="54" t="s">
        <v>94</v>
      </c>
      <c r="C243" s="198" t="n">
        <f aca="false">'ORÇAMENTO ANALÍTICO'!C51</f>
        <v>97064</v>
      </c>
      <c r="D243" s="203" t="str">
        <f aca="false">VLOOKUP(A243,'ORÇAMENTO ANALÍTICO'!A:I,4,0)</f>
        <v>MONTAGEM E DESMONTAGEM DE ANDAIME TUBULAR TIPO TORRE (EXCLUSIVE ANDAIME E LIMPEZA). AF_11/2017</v>
      </c>
      <c r="E243" s="203"/>
      <c r="F243" s="203"/>
      <c r="G243" s="203"/>
      <c r="H243" s="203"/>
      <c r="I243" s="203"/>
      <c r="J243" s="70" t="str">
        <f aca="false">VLOOKUP(A243,'ORÇAMENTO ANALÍTICO'!A:I,5,0)</f>
        <v>M</v>
      </c>
      <c r="K243" s="200" t="n">
        <f aca="false">SUM(H245:H251)</f>
        <v>144.48</v>
      </c>
    </row>
    <row collapsed="false" customFormat="false" customHeight="true" hidden="false" ht="21" outlineLevel="0" r="244">
      <c r="B244" s="54"/>
      <c r="C244" s="175" t="s">
        <v>339</v>
      </c>
      <c r="D244" s="175" t="s">
        <v>372</v>
      </c>
      <c r="E244" s="175" t="s">
        <v>424</v>
      </c>
      <c r="G244" s="70"/>
      <c r="H244" s="202" t="s">
        <v>329</v>
      </c>
      <c r="I244" s="203"/>
      <c r="J244" s="70"/>
      <c r="K244" s="200"/>
    </row>
    <row collapsed="false" customFormat="false" customHeight="true" hidden="false" ht="11.25" outlineLevel="0" r="245">
      <c r="B245" s="54"/>
      <c r="C245" s="175" t="str">
        <f aca="false">C233</f>
        <v>Fachada Frontal</v>
      </c>
      <c r="D245" s="204" t="n">
        <f aca="false">D233</f>
        <v>12.8</v>
      </c>
      <c r="E245" s="204"/>
      <c r="G245" s="70" t="s">
        <v>330</v>
      </c>
      <c r="H245" s="204" t="n">
        <f aca="false">TRUNC(D245,2)</f>
        <v>12.8</v>
      </c>
      <c r="I245" s="203"/>
      <c r="J245" s="70"/>
      <c r="K245" s="200"/>
    </row>
    <row collapsed="false" customFormat="false" customHeight="true" hidden="false" ht="11.25" outlineLevel="0" r="246">
      <c r="B246" s="54"/>
      <c r="C246" s="175" t="str">
        <f aca="false">C234</f>
        <v>Fachada Lateral</v>
      </c>
      <c r="D246" s="204" t="n">
        <f aca="false">D234</f>
        <v>27.6</v>
      </c>
      <c r="E246" s="204"/>
      <c r="G246" s="70" t="s">
        <v>330</v>
      </c>
      <c r="H246" s="204" t="n">
        <f aca="false">TRUNC(D246,2)</f>
        <v>27.6</v>
      </c>
      <c r="I246" s="203"/>
      <c r="J246" s="70"/>
      <c r="K246" s="200"/>
    </row>
    <row collapsed="false" customFormat="false" customHeight="true" hidden="false" ht="11.25" outlineLevel="0" r="247">
      <c r="B247" s="54"/>
      <c r="C247" s="175" t="str">
        <f aca="false">C235</f>
        <v>Fachada Lateral</v>
      </c>
      <c r="D247" s="204" t="n">
        <f aca="false">D235</f>
        <v>27.6</v>
      </c>
      <c r="E247" s="204"/>
      <c r="G247" s="70" t="s">
        <v>330</v>
      </c>
      <c r="H247" s="204" t="n">
        <f aca="false">TRUNC(D247,2)</f>
        <v>27.6</v>
      </c>
      <c r="I247" s="203"/>
      <c r="J247" s="70"/>
      <c r="K247" s="200"/>
    </row>
    <row collapsed="false" customFormat="false" customHeight="true" hidden="false" ht="11.25" outlineLevel="0" r="248">
      <c r="B248" s="54"/>
      <c r="C248" s="175" t="str">
        <f aca="false">C236</f>
        <v>Fachada fundos</v>
      </c>
      <c r="D248" s="204" t="n">
        <f aca="false">D236</f>
        <v>12.8</v>
      </c>
      <c r="E248" s="204"/>
      <c r="G248" s="70" t="s">
        <v>330</v>
      </c>
      <c r="H248" s="204" t="n">
        <f aca="false">TRUNC(D248,2)</f>
        <v>12.8</v>
      </c>
      <c r="I248" s="203"/>
      <c r="J248" s="70"/>
      <c r="K248" s="200"/>
    </row>
    <row collapsed="false" customFormat="false" customHeight="true" hidden="false" ht="11.25" outlineLevel="0" r="249">
      <c r="B249" s="54"/>
      <c r="C249" s="175" t="s">
        <v>425</v>
      </c>
      <c r="D249" s="204" t="n">
        <v>26.91</v>
      </c>
      <c r="E249" s="204"/>
      <c r="G249" s="70" t="s">
        <v>330</v>
      </c>
      <c r="H249" s="204" t="n">
        <f aca="false">TRUNC(D249,2)</f>
        <v>26.91</v>
      </c>
      <c r="I249" s="203"/>
      <c r="J249" s="70"/>
      <c r="K249" s="200"/>
    </row>
    <row collapsed="false" customFormat="false" customHeight="true" hidden="false" ht="11.25" outlineLevel="0" r="250">
      <c r="B250" s="54"/>
      <c r="C250" s="175" t="s">
        <v>426</v>
      </c>
      <c r="D250" s="204" t="n">
        <v>13.55</v>
      </c>
      <c r="E250" s="204" t="n">
        <v>2</v>
      </c>
      <c r="G250" s="70" t="s">
        <v>330</v>
      </c>
      <c r="H250" s="204" t="n">
        <f aca="false">D250*E250</f>
        <v>27.1</v>
      </c>
      <c r="I250" s="203"/>
      <c r="J250" s="70"/>
      <c r="K250" s="200"/>
    </row>
    <row collapsed="false" customFormat="false" customHeight="true" hidden="false" ht="11.25" outlineLevel="0" r="251">
      <c r="B251" s="54"/>
      <c r="C251" s="175" t="s">
        <v>427</v>
      </c>
      <c r="D251" s="204" t="n">
        <f aca="false">2.47+2.75+4.45</f>
        <v>9.67</v>
      </c>
      <c r="E251" s="204"/>
      <c r="G251" s="70" t="s">
        <v>330</v>
      </c>
      <c r="H251" s="204" t="n">
        <f aca="false">D251</f>
        <v>9.67</v>
      </c>
      <c r="I251" s="203"/>
      <c r="J251" s="70"/>
      <c r="K251" s="200"/>
    </row>
    <row collapsed="false" customFormat="true" customHeight="true" hidden="false" ht="12" outlineLevel="0" r="252" s="14"/>
    <row collapsed="false" customFormat="false" customHeight="true" hidden="false" ht="12" outlineLevel="0" r="253">
      <c r="B253" s="225" t="s">
        <v>428</v>
      </c>
      <c r="C253" s="225"/>
      <c r="D253" s="225"/>
      <c r="E253" s="225"/>
      <c r="F253" s="225"/>
      <c r="G253" s="225"/>
      <c r="H253" s="225"/>
      <c r="I253" s="225"/>
      <c r="J253" s="225"/>
      <c r="K253" s="225"/>
    </row>
    <row collapsed="false" customFormat="false" customHeight="true" hidden="false" ht="36" outlineLevel="0" r="254">
      <c r="A254" s="14" t="str">
        <f aca="false">B254&amp;C254</f>
        <v>5.904.020.0122-A</v>
      </c>
      <c r="B254" s="54" t="s">
        <v>95</v>
      </c>
      <c r="C254" s="198" t="str">
        <f aca="false">'ORÇAMENTO ANALÍTICO'!C52</f>
        <v>04.020.0122-A</v>
      </c>
      <c r="D254" s="142" t="str">
        <f aca="false">VLOOKUP(A254,'ORÇAMENTO ANALÍTICO'!A:I,4,0)</f>
        <v>TRANSPORTE DE ANDAIME TUBULAR,CONSIDERANDO-SE A AREA DE PROJECAO VERTICAL DO ANDAIME,EXCLUSIVE CARGA,DESCARGA E TEMPO DE ESPERA DO CAMINHAO(VIDE ITEM 04.021.0010)</v>
      </c>
      <c r="E254" s="142"/>
      <c r="F254" s="142"/>
      <c r="G254" s="142"/>
      <c r="H254" s="142"/>
      <c r="I254" s="142"/>
      <c r="J254" s="70" t="str">
        <f aca="false">VLOOKUP(A254,'ORÇAMENTO ANALÍTICO'!A:I,5,0)</f>
        <v>M2XKM</v>
      </c>
      <c r="K254" s="200" t="n">
        <f aca="false">H262</f>
        <v>4968</v>
      </c>
      <c r="L254" s="201"/>
    </row>
    <row collapsed="false" customFormat="false" customHeight="true" hidden="false" ht="21" outlineLevel="0" r="255">
      <c r="B255" s="54"/>
      <c r="C255" s="175" t="s">
        <v>339</v>
      </c>
      <c r="D255" s="175" t="s">
        <v>372</v>
      </c>
      <c r="E255" s="175" t="s">
        <v>336</v>
      </c>
      <c r="F255" s="176" t="s">
        <v>373</v>
      </c>
      <c r="G255" s="70"/>
      <c r="H255" s="202" t="s">
        <v>329</v>
      </c>
      <c r="I255" s="203"/>
      <c r="J255" s="70"/>
      <c r="K255" s="200"/>
    </row>
    <row collapsed="false" customFormat="false" customHeight="true" hidden="true" ht="11.25" outlineLevel="0" r="256">
      <c r="B256" s="54"/>
      <c r="C256" s="175" t="str">
        <f aca="false">C233</f>
        <v>Fachada Frontal</v>
      </c>
      <c r="D256" s="204" t="n">
        <f aca="false">D233</f>
        <v>12.8</v>
      </c>
      <c r="E256" s="204" t="n">
        <f aca="false">E233</f>
        <v>7.8</v>
      </c>
      <c r="F256" s="176" t="n">
        <f aca="false">((1.2*0.7)*3)+((1.6*2.5)*2)</f>
        <v>10.52</v>
      </c>
      <c r="G256" s="70" t="s">
        <v>330</v>
      </c>
      <c r="H256" s="204"/>
      <c r="I256" s="203"/>
      <c r="J256" s="70"/>
      <c r="K256" s="200"/>
    </row>
    <row collapsed="false" customFormat="false" customHeight="true" hidden="true" ht="11.25" outlineLevel="0" r="257">
      <c r="B257" s="54"/>
      <c r="C257" s="175" t="str">
        <f aca="false">C234</f>
        <v>Fachada Lateral</v>
      </c>
      <c r="D257" s="204" t="n">
        <f aca="false">D234</f>
        <v>27.6</v>
      </c>
      <c r="E257" s="204" t="n">
        <f aca="false">E234</f>
        <v>8.7</v>
      </c>
      <c r="F257" s="176" t="n">
        <f aca="false">(1.5*0.7)*3</f>
        <v>3.15</v>
      </c>
      <c r="G257" s="70" t="s">
        <v>330</v>
      </c>
      <c r="H257" s="204"/>
      <c r="I257" s="203"/>
      <c r="J257" s="70"/>
      <c r="K257" s="200"/>
    </row>
    <row collapsed="false" customFormat="false" customHeight="true" hidden="false" ht="11.25" outlineLevel="0" r="258">
      <c r="B258" s="54"/>
      <c r="C258" s="175" t="str">
        <f aca="false">C235</f>
        <v>Fachada Lateral</v>
      </c>
      <c r="D258" s="204" t="n">
        <f aca="false">D235</f>
        <v>27.6</v>
      </c>
      <c r="E258" s="204" t="n">
        <f aca="false">E235</f>
        <v>9</v>
      </c>
      <c r="F258" s="176" t="n">
        <v>0</v>
      </c>
      <c r="G258" s="70" t="s">
        <v>330</v>
      </c>
      <c r="H258" s="204" t="n">
        <f aca="false">TRUNC((D258*E258)-F258,2)</f>
        <v>248.4</v>
      </c>
      <c r="I258" s="203"/>
      <c r="J258" s="70"/>
      <c r="K258" s="200"/>
    </row>
    <row collapsed="false" customFormat="false" customHeight="true" hidden="true" ht="11.25" outlineLevel="0" r="259">
      <c r="B259" s="54"/>
      <c r="C259" s="175" t="str">
        <f aca="false">C236</f>
        <v>Fachada fundos</v>
      </c>
      <c r="D259" s="204" t="n">
        <f aca="false">D236</f>
        <v>12.8</v>
      </c>
      <c r="E259" s="204" t="n">
        <f aca="false">E236</f>
        <v>10.7</v>
      </c>
      <c r="F259" s="176" t="n">
        <v>0</v>
      </c>
      <c r="G259" s="70" t="s">
        <v>330</v>
      </c>
      <c r="H259" s="204"/>
      <c r="I259" s="203"/>
      <c r="J259" s="70"/>
      <c r="K259" s="200"/>
    </row>
    <row collapsed="false" customFormat="false" customHeight="true" hidden="false" ht="11.25" outlineLevel="0" r="260">
      <c r="B260" s="54"/>
      <c r="C260" s="175"/>
      <c r="D260" s="204"/>
      <c r="E260" s="204"/>
      <c r="F260" s="226" t="s">
        <v>329</v>
      </c>
      <c r="G260" s="223" t="s">
        <v>330</v>
      </c>
      <c r="H260" s="227" t="n">
        <f aca="false">SUM(H256:H259)</f>
        <v>248.4</v>
      </c>
      <c r="I260" s="203"/>
      <c r="J260" s="70"/>
      <c r="K260" s="200"/>
    </row>
    <row collapsed="false" customFormat="false" customHeight="true" hidden="false" ht="11.25" outlineLevel="0" r="261">
      <c r="B261" s="54"/>
      <c r="C261" s="175"/>
      <c r="D261" s="204" t="s">
        <v>340</v>
      </c>
      <c r="E261" s="204"/>
      <c r="F261" s="176" t="s">
        <v>429</v>
      </c>
      <c r="G261" s="70"/>
      <c r="H261" s="204"/>
      <c r="I261" s="203"/>
      <c r="J261" s="70"/>
      <c r="K261" s="200"/>
    </row>
    <row collapsed="false" customFormat="false" customHeight="true" hidden="false" ht="12" outlineLevel="0" r="262">
      <c r="B262" s="54"/>
      <c r="D262" s="204" t="n">
        <f aca="false">H260</f>
        <v>248.4</v>
      </c>
      <c r="E262" s="175" t="s">
        <v>334</v>
      </c>
      <c r="F262" s="175" t="n">
        <v>20</v>
      </c>
      <c r="G262" s="175" t="s">
        <v>330</v>
      </c>
      <c r="H262" s="227" t="n">
        <f aca="false">TRUNC(D262*F262,2)</f>
        <v>4968</v>
      </c>
      <c r="I262" s="203"/>
      <c r="J262" s="70"/>
      <c r="K262" s="200"/>
    </row>
    <row collapsed="false" customFormat="false" customHeight="true" hidden="false" ht="12" outlineLevel="0" r="263">
      <c r="B263" s="54"/>
      <c r="D263" s="203"/>
      <c r="E263" s="203"/>
      <c r="F263" s="203"/>
      <c r="G263" s="203"/>
      <c r="H263" s="203"/>
      <c r="I263" s="203"/>
      <c r="J263" s="70"/>
      <c r="K263" s="200"/>
    </row>
    <row collapsed="false" customFormat="false" customHeight="true" hidden="false" ht="25.5" outlineLevel="0" r="264">
      <c r="A264" s="14" t="str">
        <f aca="false">B264&amp;C264</f>
        <v>5.1004.021.0010-A</v>
      </c>
      <c r="B264" s="54" t="s">
        <v>97</v>
      </c>
      <c r="C264" s="228" t="str">
        <f aca="false">'ORÇAMENTO ANALÍTICO'!C53</f>
        <v>04.021.0010-A</v>
      </c>
      <c r="D264" s="203" t="str">
        <f aca="false">VLOOKUP(A264,'ORÇAMENTO ANALÍTICO'!A:I,4,0)</f>
        <v>CARGA E DESCARGA MANUAL DE ANDAIME TUBULAR,INCLUSIVE TEMPO DE ESPERA DO CAMINHAO,CONSIDERANDO-SE A AREA DE PROJECAO VERTICAL</v>
      </c>
      <c r="E264" s="203"/>
      <c r="F264" s="203"/>
      <c r="G264" s="203"/>
      <c r="H264" s="203"/>
      <c r="I264" s="203"/>
      <c r="J264" s="70" t="str">
        <f aca="false">VLOOKUP(A264,'ORÇAMENTO ANALÍTICO'!A:I,5,0)</f>
        <v>M2</v>
      </c>
      <c r="K264" s="200" t="n">
        <f aca="false">SUM(H266:H269)</f>
        <v>248.4</v>
      </c>
    </row>
    <row collapsed="false" customFormat="false" customHeight="true" hidden="false" ht="21" outlineLevel="0" r="265">
      <c r="B265" s="54"/>
      <c r="C265" s="175" t="s">
        <v>339</v>
      </c>
      <c r="D265" s="175" t="s">
        <v>372</v>
      </c>
      <c r="E265" s="175" t="s">
        <v>336</v>
      </c>
      <c r="F265" s="176" t="s">
        <v>373</v>
      </c>
      <c r="G265" s="70"/>
      <c r="H265" s="202" t="s">
        <v>329</v>
      </c>
      <c r="I265" s="203"/>
      <c r="J265" s="70"/>
      <c r="K265" s="200"/>
    </row>
    <row collapsed="false" customFormat="false" customHeight="true" hidden="true" ht="11.25" outlineLevel="0" r="266">
      <c r="B266" s="54"/>
      <c r="C266" s="175" t="str">
        <f aca="false">C256</f>
        <v>Fachada Frontal</v>
      </c>
      <c r="D266" s="204" t="n">
        <f aca="false">D256</f>
        <v>12.8</v>
      </c>
      <c r="E266" s="204" t="n">
        <f aca="false">E256</f>
        <v>7.8</v>
      </c>
      <c r="F266" s="176" t="n">
        <f aca="false">F256</f>
        <v>10.52</v>
      </c>
      <c r="G266" s="70" t="s">
        <v>330</v>
      </c>
      <c r="H266" s="204"/>
      <c r="I266" s="203"/>
      <c r="J266" s="70"/>
      <c r="K266" s="200"/>
    </row>
    <row collapsed="false" customFormat="false" customHeight="true" hidden="true" ht="11.25" outlineLevel="0" r="267">
      <c r="B267" s="54"/>
      <c r="C267" s="175" t="str">
        <f aca="false">C257</f>
        <v>Fachada Lateral</v>
      </c>
      <c r="D267" s="204" t="n">
        <f aca="false">D257</f>
        <v>27.6</v>
      </c>
      <c r="E267" s="204" t="n">
        <f aca="false">E257</f>
        <v>8.7</v>
      </c>
      <c r="F267" s="176" t="n">
        <f aca="false">F257</f>
        <v>3.15</v>
      </c>
      <c r="G267" s="70" t="s">
        <v>330</v>
      </c>
      <c r="H267" s="204"/>
      <c r="I267" s="203"/>
      <c r="J267" s="70"/>
      <c r="K267" s="200"/>
    </row>
    <row collapsed="false" customFormat="false" customHeight="true" hidden="false" ht="11.25" outlineLevel="0" r="268">
      <c r="B268" s="54"/>
      <c r="C268" s="175" t="str">
        <f aca="false">C258</f>
        <v>Fachada Lateral</v>
      </c>
      <c r="D268" s="204" t="n">
        <f aca="false">D258</f>
        <v>27.6</v>
      </c>
      <c r="E268" s="204" t="n">
        <f aca="false">E258</f>
        <v>9</v>
      </c>
      <c r="F268" s="176" t="n">
        <f aca="false">F258</f>
        <v>0</v>
      </c>
      <c r="G268" s="70" t="s">
        <v>330</v>
      </c>
      <c r="H268" s="204" t="n">
        <f aca="false">TRUNC((D268*E268)-F268,2)</f>
        <v>248.4</v>
      </c>
      <c r="I268" s="203"/>
      <c r="J268" s="70"/>
      <c r="K268" s="200"/>
    </row>
    <row collapsed="false" customFormat="false" customHeight="true" hidden="true" ht="11.25" outlineLevel="0" r="269">
      <c r="B269" s="54"/>
      <c r="C269" s="175" t="str">
        <f aca="false">C259</f>
        <v>Fachada fundos</v>
      </c>
      <c r="D269" s="204" t="n">
        <f aca="false">D259</f>
        <v>12.8</v>
      </c>
      <c r="E269" s="204" t="n">
        <f aca="false">E259</f>
        <v>10.7</v>
      </c>
      <c r="F269" s="176" t="n">
        <f aca="false">F259</f>
        <v>0</v>
      </c>
      <c r="G269" s="70" t="s">
        <v>330</v>
      </c>
      <c r="H269" s="204"/>
      <c r="I269" s="203"/>
      <c r="J269" s="70"/>
      <c r="K269" s="200"/>
    </row>
    <row collapsed="false" customFormat="false" customHeight="true" hidden="false" ht="12" outlineLevel="0" r="270">
      <c r="B270" s="54"/>
      <c r="D270" s="203"/>
      <c r="E270" s="203"/>
      <c r="F270" s="203"/>
      <c r="G270" s="203"/>
      <c r="H270" s="203"/>
      <c r="I270" s="203"/>
      <c r="J270" s="70"/>
      <c r="K270" s="200"/>
    </row>
    <row collapsed="false" customFormat="false" customHeight="true" hidden="false" ht="25.5" outlineLevel="0" r="271">
      <c r="A271" s="14" t="str">
        <f aca="false">B271&amp;C271</f>
        <v>5.1197062</v>
      </c>
      <c r="B271" s="54" t="s">
        <v>99</v>
      </c>
      <c r="C271" s="55" t="n">
        <f aca="false">'ORÇAMENTO ANALÍTICO'!C54</f>
        <v>97062</v>
      </c>
      <c r="D271" s="203" t="str">
        <f aca="false">VLOOKUP(A271,'ORÇAMENTO ANALÍTICO'!A:I,4,0)</f>
        <v>COLOCAÇÃO DE TELA EM ANDAIME FACHADEIRO. AF_11/2017</v>
      </c>
      <c r="E271" s="203"/>
      <c r="F271" s="203"/>
      <c r="G271" s="203"/>
      <c r="H271" s="203"/>
      <c r="I271" s="203"/>
      <c r="J271" s="70" t="str">
        <f aca="false">VLOOKUP(A271,'ORÇAMENTO ANALÍTICO'!A:I,5,0)</f>
        <v>M2</v>
      </c>
      <c r="K271" s="200" t="n">
        <f aca="false">SUM(H273:H276)</f>
        <v>248.4</v>
      </c>
    </row>
    <row collapsed="false" customFormat="false" customHeight="true" hidden="false" ht="21" outlineLevel="0" r="272">
      <c r="B272" s="54"/>
      <c r="C272" s="175" t="s">
        <v>339</v>
      </c>
      <c r="D272" s="175" t="s">
        <v>372</v>
      </c>
      <c r="E272" s="175" t="s">
        <v>336</v>
      </c>
      <c r="F272" s="176" t="s">
        <v>373</v>
      </c>
      <c r="G272" s="70"/>
      <c r="H272" s="202" t="s">
        <v>329</v>
      </c>
      <c r="I272" s="203"/>
      <c r="J272" s="70"/>
      <c r="K272" s="200"/>
    </row>
    <row collapsed="false" customFormat="false" customHeight="true" hidden="true" ht="11.25" outlineLevel="0" r="273">
      <c r="B273" s="54"/>
      <c r="C273" s="175" t="str">
        <f aca="false">C266</f>
        <v>Fachada Frontal</v>
      </c>
      <c r="D273" s="175" t="n">
        <f aca="false">D266</f>
        <v>12.8</v>
      </c>
      <c r="E273" s="175" t="n">
        <f aca="false">E266</f>
        <v>7.8</v>
      </c>
      <c r="F273" s="175" t="n">
        <f aca="false">F266</f>
        <v>10.52</v>
      </c>
      <c r="G273" s="70" t="s">
        <v>330</v>
      </c>
      <c r="H273" s="204"/>
      <c r="I273" s="203"/>
      <c r="J273" s="70"/>
      <c r="K273" s="200"/>
    </row>
    <row collapsed="false" customFormat="false" customHeight="true" hidden="true" ht="11.25" outlineLevel="0" r="274">
      <c r="B274" s="54"/>
      <c r="C274" s="175" t="str">
        <f aca="false">C267</f>
        <v>Fachada Lateral</v>
      </c>
      <c r="D274" s="175" t="n">
        <f aca="false">D267</f>
        <v>27.6</v>
      </c>
      <c r="E274" s="175" t="n">
        <f aca="false">E267</f>
        <v>8.7</v>
      </c>
      <c r="F274" s="175" t="n">
        <f aca="false">F267</f>
        <v>3.15</v>
      </c>
      <c r="G274" s="70" t="s">
        <v>330</v>
      </c>
      <c r="H274" s="204"/>
      <c r="I274" s="203"/>
      <c r="J274" s="70"/>
      <c r="K274" s="200"/>
    </row>
    <row collapsed="false" customFormat="false" customHeight="true" hidden="false" ht="11.25" outlineLevel="0" r="275">
      <c r="B275" s="54"/>
      <c r="C275" s="175" t="str">
        <f aca="false">C268</f>
        <v>Fachada Lateral</v>
      </c>
      <c r="D275" s="175" t="n">
        <f aca="false">D268</f>
        <v>27.6</v>
      </c>
      <c r="E275" s="175" t="n">
        <f aca="false">E268</f>
        <v>9</v>
      </c>
      <c r="F275" s="175" t="n">
        <f aca="false">F268</f>
        <v>0</v>
      </c>
      <c r="G275" s="70" t="s">
        <v>330</v>
      </c>
      <c r="H275" s="204" t="n">
        <f aca="false">TRUNC((D275*E275)-F275,2)</f>
        <v>248.4</v>
      </c>
      <c r="I275" s="203"/>
      <c r="J275" s="70"/>
      <c r="K275" s="200"/>
    </row>
    <row collapsed="false" customFormat="false" customHeight="true" hidden="true" ht="11.25" outlineLevel="0" r="276">
      <c r="B276" s="54"/>
      <c r="C276" s="175" t="str">
        <f aca="false">C269</f>
        <v>Fachada fundos</v>
      </c>
      <c r="D276" s="175" t="n">
        <f aca="false">D269</f>
        <v>12.8</v>
      </c>
      <c r="E276" s="175" t="n">
        <f aca="false">E269</f>
        <v>10.7</v>
      </c>
      <c r="F276" s="175" t="n">
        <f aca="false">F269</f>
        <v>0</v>
      </c>
      <c r="G276" s="70" t="s">
        <v>330</v>
      </c>
      <c r="H276" s="204"/>
      <c r="I276" s="203"/>
      <c r="J276" s="70"/>
      <c r="K276" s="200"/>
    </row>
    <row collapsed="false" customFormat="false" customHeight="true" hidden="false" ht="12" outlineLevel="0" r="277">
      <c r="B277" s="54"/>
      <c r="C277" s="175"/>
      <c r="D277" s="204"/>
      <c r="E277" s="204"/>
      <c r="G277" s="70"/>
      <c r="H277" s="204"/>
      <c r="I277" s="203"/>
      <c r="J277" s="70"/>
      <c r="K277" s="200"/>
    </row>
    <row collapsed="false" customFormat="false" customHeight="true" hidden="false" ht="21" outlineLevel="0" r="278">
      <c r="B278" s="196" t="n">
        <f aca="false">'ORÇAMENTO ANALÍTICO'!B56</f>
        <v>6</v>
      </c>
      <c r="C278" s="197" t="str">
        <f aca="false">'ORÇAMENTO ANALÍTICO'!C56:H56</f>
        <v>FUNDAÇÕES E ESTRUTURAS</v>
      </c>
      <c r="D278" s="197"/>
      <c r="E278" s="197"/>
      <c r="F278" s="197"/>
      <c r="G278" s="197"/>
      <c r="H278" s="197"/>
      <c r="I278" s="197"/>
      <c r="J278" s="197"/>
      <c r="K278" s="197"/>
      <c r="L278" s="147"/>
    </row>
    <row collapsed="false" customFormat="false" customHeight="true" hidden="false" ht="48.75" outlineLevel="0" r="279">
      <c r="A279" s="14" t="str">
        <f aca="false">B279&amp;C279</f>
        <v>6.111.016.0040-A</v>
      </c>
      <c r="B279" s="229" t="s">
        <v>101</v>
      </c>
      <c r="C279" s="213" t="str">
        <f aca="false">'ORÇAMENTO ANALÍTICO'!C57</f>
        <v>11.016.0040-A</v>
      </c>
      <c r="D279" s="230" t="str">
        <f aca="false">VLOOKUP(A279,'ORÇAMENTO ANALÍTICO'!A:I,4,0)</f>
        <v>ESTRUTURA METALICA EM ACO ESPECIAL,RESISTENTE A CORROSAO(ACO USI-SAC),PARA OBRAS PREDIAIS DE ATE 04 PAVIMENTOS,PILARES,VIGAS PRINCIPAIS E SECUNDARIAS,ESCADAS,PATAMARES E CHAPAS DAS BASES DA FUNDACAO,PINTURA PROTETORA,CONSIDERANDO FORNECIMENTO DE TODOS OS MATERIAIS E MONTAGEM,EXCLUSIVE A LAJE DE CONCRETO</v>
      </c>
      <c r="E279" s="230"/>
      <c r="F279" s="230"/>
      <c r="G279" s="230"/>
      <c r="H279" s="230"/>
      <c r="I279" s="230"/>
      <c r="J279" s="231" t="str">
        <f aca="false">VLOOKUP(A279,'ORÇAMENTO ANALÍTICO'!A:I,5,0)</f>
        <v>M2</v>
      </c>
      <c r="K279" s="232" t="n">
        <v>0</v>
      </c>
      <c r="M279" s="175"/>
      <c r="N279" s="175"/>
      <c r="O279" s="175"/>
      <c r="P279" s="204"/>
      <c r="Q279" s="175"/>
    </row>
    <row collapsed="false" customFormat="false" customHeight="true" hidden="true" ht="11.25" outlineLevel="0" r="280">
      <c r="B280" s="233"/>
      <c r="C280" s="234"/>
      <c r="D280" s="235" t="s">
        <v>339</v>
      </c>
      <c r="E280" s="235" t="s">
        <v>331</v>
      </c>
      <c r="F280" s="235" t="s">
        <v>332</v>
      </c>
      <c r="G280" s="236"/>
      <c r="H280" s="235" t="s">
        <v>329</v>
      </c>
      <c r="I280" s="234"/>
      <c r="J280" s="234"/>
      <c r="K280" s="237"/>
      <c r="M280" s="175"/>
      <c r="N280" s="204"/>
      <c r="O280" s="204"/>
      <c r="P280" s="204"/>
      <c r="Q280" s="204"/>
    </row>
    <row collapsed="false" customFormat="false" customHeight="true" hidden="true" ht="21" outlineLevel="0" r="281">
      <c r="B281" s="229"/>
      <c r="C281" s="235"/>
      <c r="D281" s="235" t="s">
        <v>430</v>
      </c>
      <c r="E281" s="236" t="n">
        <v>16</v>
      </c>
      <c r="F281" s="236" t="n">
        <v>12.34</v>
      </c>
      <c r="G281" s="236" t="s">
        <v>330</v>
      </c>
      <c r="H281" s="236" t="n">
        <f aca="false">TRUNC(E281*F281,2)</f>
        <v>197.44</v>
      </c>
      <c r="I281" s="238"/>
      <c r="J281" s="231"/>
      <c r="K281" s="232"/>
      <c r="M281" s="175"/>
      <c r="N281" s="204"/>
      <c r="O281" s="204"/>
      <c r="P281" s="204"/>
      <c r="Q281" s="204"/>
    </row>
    <row collapsed="false" customFormat="false" customHeight="true" hidden="true" ht="12" outlineLevel="0" r="282">
      <c r="B282" s="54"/>
      <c r="C282" s="175"/>
      <c r="I282" s="203"/>
      <c r="J282" s="70"/>
      <c r="K282" s="200"/>
      <c r="M282" s="175"/>
      <c r="N282" s="204"/>
      <c r="O282" s="204"/>
      <c r="P282" s="204"/>
      <c r="Q282" s="204"/>
    </row>
    <row collapsed="false" customFormat="false" customHeight="true" hidden="true" ht="12" outlineLevel="0" r="283">
      <c r="B283" s="239" t="s">
        <v>431</v>
      </c>
      <c r="C283" s="239"/>
      <c r="D283" s="239"/>
      <c r="E283" s="239"/>
      <c r="F283" s="239"/>
      <c r="G283" s="239"/>
      <c r="H283" s="239"/>
      <c r="I283" s="239"/>
      <c r="J283" s="239"/>
      <c r="K283" s="239"/>
      <c r="P283" s="240"/>
      <c r="Q283" s="241"/>
    </row>
    <row collapsed="false" customFormat="false" customHeight="true" hidden="false" ht="12" outlineLevel="0" r="284">
      <c r="B284" s="54"/>
      <c r="D284" s="203"/>
      <c r="E284" s="203"/>
      <c r="F284" s="203"/>
      <c r="G284" s="203"/>
      <c r="H284" s="203"/>
      <c r="I284" s="203"/>
      <c r="J284" s="70"/>
      <c r="K284" s="200"/>
      <c r="Q284" s="241"/>
    </row>
    <row collapsed="false" customFormat="false" customHeight="true" hidden="false" ht="25.5" outlineLevel="0" r="285">
      <c r="A285" s="14" t="str">
        <f aca="false">B285&amp;C285</f>
        <v>6.274141/2</v>
      </c>
      <c r="B285" s="54" t="s">
        <v>104</v>
      </c>
      <c r="C285" s="55" t="str">
        <f aca="false">'ORÇAMENTO ANALÍTICO'!C58</f>
        <v>74141/2</v>
      </c>
      <c r="D285" s="203" t="str">
        <f aca="false">VLOOKUP(A285,'ORÇAMENTO ANALÍTICO'!A:I,4,0)</f>
        <v>LAJE PRE-MOLD BETA 12 P/3,5KN/M2 VAO 4,1M INCL VIGOTAS TIJOLOS ARMADU-RA NEGATIVA CAPEAMENTO 3CM CONCRETO 15MPA ESCORAMENTO MATERIAIS E MAO DE OBRA.</v>
      </c>
      <c r="E285" s="203"/>
      <c r="F285" s="203"/>
      <c r="G285" s="203"/>
      <c r="H285" s="203"/>
      <c r="I285" s="203"/>
      <c r="J285" s="70" t="str">
        <f aca="false">VLOOKUP(A285,'ORÇAMENTO ANALÍTICO'!A:I,5,0)</f>
        <v>M2</v>
      </c>
      <c r="K285" s="200" t="n">
        <f aca="false">SUM(H287:H290)</f>
        <v>26.73</v>
      </c>
      <c r="L285" s="48"/>
    </row>
    <row collapsed="false" customFormat="false" customHeight="true" hidden="false" ht="11.25" outlineLevel="0" r="286">
      <c r="B286" s="242"/>
      <c r="C286" s="48"/>
      <c r="D286" s="175" t="s">
        <v>339</v>
      </c>
      <c r="E286" s="175" t="s">
        <v>331</v>
      </c>
      <c r="F286" s="175" t="s">
        <v>332</v>
      </c>
      <c r="G286" s="204"/>
      <c r="H286" s="175" t="s">
        <v>329</v>
      </c>
      <c r="I286" s="48"/>
      <c r="J286" s="48"/>
      <c r="K286" s="243"/>
      <c r="M286" s="175"/>
      <c r="N286" s="204"/>
      <c r="O286" s="204"/>
      <c r="P286" s="204"/>
      <c r="Q286" s="204"/>
    </row>
    <row collapsed="false" customFormat="false" customHeight="true" hidden="false" ht="21" outlineLevel="0" r="287">
      <c r="B287" s="54"/>
      <c r="C287" s="175"/>
      <c r="D287" s="175" t="s">
        <v>377</v>
      </c>
      <c r="E287" s="204" t="n">
        <v>4.4</v>
      </c>
      <c r="F287" s="204" t="n">
        <v>1</v>
      </c>
      <c r="G287" s="204" t="s">
        <v>330</v>
      </c>
      <c r="H287" s="204" t="n">
        <f aca="false">TRUNC(E287*F287,2)</f>
        <v>4.4</v>
      </c>
      <c r="I287" s="203"/>
      <c r="J287" s="70"/>
      <c r="K287" s="200"/>
      <c r="M287" s="175"/>
      <c r="N287" s="204"/>
      <c r="O287" s="204"/>
      <c r="P287" s="204"/>
      <c r="Q287" s="204"/>
    </row>
    <row collapsed="false" customFormat="false" customHeight="true" hidden="false" ht="21" outlineLevel="0" r="288">
      <c r="B288" s="54"/>
      <c r="C288" s="175"/>
      <c r="D288" s="175" t="s">
        <v>432</v>
      </c>
      <c r="E288" s="204" t="n">
        <v>5.5</v>
      </c>
      <c r="F288" s="204" t="n">
        <v>1</v>
      </c>
      <c r="G288" s="204" t="s">
        <v>330</v>
      </c>
      <c r="H288" s="204" t="n">
        <f aca="false">TRUNC(E288*F288,2)</f>
        <v>5.5</v>
      </c>
      <c r="I288" s="203"/>
      <c r="J288" s="70"/>
      <c r="K288" s="200"/>
      <c r="M288" s="175"/>
      <c r="N288" s="204"/>
      <c r="O288" s="204"/>
      <c r="P288" s="204"/>
      <c r="Q288" s="204"/>
    </row>
    <row collapsed="false" customFormat="false" customHeight="true" hidden="false" ht="21" outlineLevel="0" r="289">
      <c r="B289" s="54"/>
      <c r="C289" s="175"/>
      <c r="D289" s="175" t="s">
        <v>433</v>
      </c>
      <c r="E289" s="204" t="n">
        <v>8.35</v>
      </c>
      <c r="F289" s="204" t="n">
        <v>1.01</v>
      </c>
      <c r="G289" s="204" t="s">
        <v>330</v>
      </c>
      <c r="H289" s="204" t="n">
        <f aca="false">TRUNC(E289*F289,2)</f>
        <v>8.43</v>
      </c>
      <c r="I289" s="203"/>
      <c r="J289" s="70"/>
      <c r="K289" s="200"/>
      <c r="M289" s="175"/>
      <c r="N289" s="204"/>
      <c r="O289" s="204"/>
      <c r="P289" s="204"/>
      <c r="Q289" s="204"/>
    </row>
    <row collapsed="false" customFormat="false" customHeight="true" hidden="false" ht="21" outlineLevel="0" r="290">
      <c r="B290" s="54"/>
      <c r="C290" s="175"/>
      <c r="D290" s="175" t="s">
        <v>386</v>
      </c>
      <c r="E290" s="204" t="n">
        <v>7</v>
      </c>
      <c r="F290" s="204" t="n">
        <v>1.2</v>
      </c>
      <c r="G290" s="204" t="s">
        <v>330</v>
      </c>
      <c r="H290" s="204" t="n">
        <f aca="false">TRUNC(E290*F290,2)</f>
        <v>8.4</v>
      </c>
      <c r="I290" s="203"/>
      <c r="J290" s="70"/>
      <c r="K290" s="200"/>
      <c r="M290" s="175"/>
      <c r="N290" s="204"/>
      <c r="O290" s="204"/>
      <c r="P290" s="204"/>
      <c r="Q290" s="204"/>
    </row>
    <row collapsed="false" customFormat="false" customHeight="true" hidden="false" ht="11.25" outlineLevel="0" r="291">
      <c r="B291" s="54"/>
      <c r="C291" s="175"/>
      <c r="D291" s="204"/>
      <c r="E291" s="204"/>
      <c r="G291" s="70"/>
      <c r="H291" s="204"/>
      <c r="I291" s="203"/>
      <c r="J291" s="70"/>
      <c r="K291" s="200"/>
    </row>
    <row collapsed="false" customFormat="false" customHeight="true" hidden="false" ht="12" outlineLevel="0" r="292">
      <c r="B292" s="54"/>
      <c r="C292" s="175"/>
      <c r="D292" s="204"/>
      <c r="E292" s="204"/>
      <c r="G292" s="70"/>
      <c r="H292" s="204"/>
      <c r="I292" s="203"/>
      <c r="J292" s="70"/>
      <c r="K292" s="200"/>
    </row>
    <row collapsed="false" customFormat="false" customHeight="true" hidden="false" ht="46.5" outlineLevel="0" r="293">
      <c r="A293" s="14" t="str">
        <f aca="false">B293&amp;C293</f>
        <v>6.311.013.0075-A</v>
      </c>
      <c r="B293" s="54" t="s">
        <v>106</v>
      </c>
      <c r="C293" s="55" t="str">
        <f aca="false">'ORÇAMENTO ANALÍTICO'!C59</f>
        <v>11.013.0075-A</v>
      </c>
      <c r="D293" s="203" t="str">
        <f aca="false">VLOOKUP(A293,'ORÇAMENTO ANALÍTICO'!A:I,4,0)</f>
        <v>CONCRETO ARMADO,FCK=25MPA,INCLUINDO MATERIAIS PARA 1,00M3 DE CONCRETO(IMPORTADO DE USINA)ADENSADO E COLOCADO,14,00M2 DEAREA MOLDADA,FORMAS E ESCORAMENTO CONFORME ITENS 11.004.0022 E 11.004.0035,60KG DE ACO CA-50,INCLUSIVE MAO-DE-OBRA PARACORTE,DOBRAGEM,MONTAGEM E COLOCACAO NAS FORMAS</v>
      </c>
      <c r="E293" s="203"/>
      <c r="F293" s="203"/>
      <c r="G293" s="203"/>
      <c r="H293" s="203"/>
      <c r="I293" s="203"/>
      <c r="J293" s="70" t="str">
        <f aca="false">VLOOKUP(A293,'ORÇAMENTO ANALÍTICO'!A:I,5,0)</f>
        <v>M3</v>
      </c>
      <c r="K293" s="200" t="n">
        <f aca="false">SUM(I295:I305)</f>
        <v>6.98</v>
      </c>
      <c r="L293" s="150"/>
      <c r="M293" s="147"/>
      <c r="N293" s="205"/>
    </row>
    <row collapsed="false" customFormat="false" customHeight="true" hidden="false" ht="15" outlineLevel="0" r="294">
      <c r="B294" s="242"/>
      <c r="C294" s="48"/>
      <c r="D294" s="175" t="s">
        <v>339</v>
      </c>
      <c r="E294" s="175" t="s">
        <v>336</v>
      </c>
      <c r="F294" s="175" t="s">
        <v>332</v>
      </c>
      <c r="G294" s="70" t="s">
        <v>374</v>
      </c>
      <c r="H294" s="204"/>
      <c r="I294" s="175" t="s">
        <v>329</v>
      </c>
      <c r="J294" s="48"/>
      <c r="K294" s="243"/>
      <c r="M294" s="175"/>
      <c r="N294" s="204"/>
      <c r="O294" s="204"/>
      <c r="P294" s="204"/>
      <c r="Q294" s="204"/>
    </row>
    <row collapsed="false" customFormat="false" customHeight="true" hidden="false" ht="21" outlineLevel="0" r="295">
      <c r="B295" s="54"/>
      <c r="C295" s="175"/>
      <c r="D295" s="175" t="s">
        <v>434</v>
      </c>
      <c r="E295" s="204" t="n">
        <v>5.8</v>
      </c>
      <c r="F295" s="204" t="n">
        <v>1.8</v>
      </c>
      <c r="G295" s="224" t="n">
        <v>0.2</v>
      </c>
      <c r="H295" s="204" t="s">
        <v>330</v>
      </c>
      <c r="I295" s="204" t="n">
        <f aca="false">TRUNC(E295*F295*G295,2)</f>
        <v>2.08</v>
      </c>
      <c r="J295" s="70"/>
      <c r="K295" s="200"/>
      <c r="M295" s="175"/>
      <c r="N295" s="204"/>
      <c r="O295" s="204"/>
      <c r="P295" s="204"/>
      <c r="Q295" s="204"/>
    </row>
    <row collapsed="false" customFormat="false" customHeight="true" hidden="false" ht="15" outlineLevel="0" r="296">
      <c r="B296" s="242"/>
      <c r="C296" s="48"/>
      <c r="D296" s="175" t="s">
        <v>339</v>
      </c>
      <c r="E296" s="175" t="s">
        <v>331</v>
      </c>
      <c r="F296" s="175" t="s">
        <v>332</v>
      </c>
      <c r="G296" s="70" t="s">
        <v>374</v>
      </c>
      <c r="H296" s="204"/>
      <c r="I296" s="175" t="s">
        <v>329</v>
      </c>
      <c r="J296" s="48"/>
      <c r="K296" s="243"/>
      <c r="M296" s="175"/>
      <c r="N296" s="204"/>
      <c r="O296" s="204"/>
      <c r="P296" s="204"/>
      <c r="Q296" s="204"/>
    </row>
    <row collapsed="false" customFormat="false" customHeight="true" hidden="false" ht="21" outlineLevel="0" r="297">
      <c r="B297" s="54"/>
      <c r="C297" s="175"/>
      <c r="D297" s="175" t="s">
        <v>435</v>
      </c>
      <c r="E297" s="204" t="n">
        <v>2</v>
      </c>
      <c r="F297" s="204" t="n">
        <v>1.8</v>
      </c>
      <c r="G297" s="224" t="n">
        <v>0.3</v>
      </c>
      <c r="H297" s="204" t="s">
        <v>330</v>
      </c>
      <c r="I297" s="204" t="n">
        <f aca="false">TRUNC(E297*F297*G297,2)</f>
        <v>1.08</v>
      </c>
      <c r="J297" s="70"/>
      <c r="K297" s="200"/>
      <c r="M297" s="175"/>
      <c r="N297" s="204"/>
      <c r="O297" s="204"/>
      <c r="P297" s="204"/>
      <c r="Q297" s="204"/>
    </row>
    <row collapsed="false" customFormat="false" customHeight="true" hidden="false" ht="12.75" outlineLevel="0" r="298">
      <c r="B298" s="244" t="s">
        <v>436</v>
      </c>
      <c r="C298" s="244"/>
      <c r="D298" s="244"/>
      <c r="E298" s="244"/>
      <c r="F298" s="244"/>
      <c r="G298" s="244"/>
      <c r="H298" s="244"/>
      <c r="I298" s="244"/>
      <c r="J298" s="244"/>
      <c r="K298" s="244"/>
    </row>
    <row collapsed="false" customFormat="false" customHeight="true" hidden="false" ht="15" outlineLevel="0" r="299">
      <c r="B299" s="242"/>
      <c r="C299" s="48"/>
      <c r="D299" s="175" t="s">
        <v>339</v>
      </c>
      <c r="E299" s="175" t="s">
        <v>336</v>
      </c>
      <c r="F299" s="175" t="s">
        <v>332</v>
      </c>
      <c r="G299" s="70" t="s">
        <v>374</v>
      </c>
      <c r="H299" s="204"/>
      <c r="I299" s="175" t="s">
        <v>329</v>
      </c>
      <c r="J299" s="48"/>
      <c r="K299" s="243"/>
      <c r="M299" s="175"/>
      <c r="N299" s="204"/>
      <c r="O299" s="204"/>
      <c r="P299" s="204"/>
      <c r="Q299" s="204"/>
    </row>
    <row collapsed="false" customFormat="false" customHeight="true" hidden="false" ht="21" outlineLevel="0" r="300">
      <c r="B300" s="54"/>
      <c r="C300" s="175"/>
      <c r="D300" s="175" t="s">
        <v>437</v>
      </c>
      <c r="E300" s="204" t="n">
        <v>6</v>
      </c>
      <c r="F300" s="204" t="n">
        <v>1.5</v>
      </c>
      <c r="G300" s="224" t="n">
        <v>0.2</v>
      </c>
      <c r="H300" s="204" t="s">
        <v>330</v>
      </c>
      <c r="I300" s="204" t="n">
        <f aca="false">TRUNC(E300*F300*G300,2)</f>
        <v>1.8</v>
      </c>
      <c r="J300" s="70"/>
      <c r="K300" s="200"/>
      <c r="M300" s="175"/>
      <c r="N300" s="204"/>
      <c r="O300" s="204"/>
      <c r="P300" s="204"/>
      <c r="Q300" s="204"/>
    </row>
    <row collapsed="false" customFormat="false" customHeight="true" hidden="false" ht="15" outlineLevel="0" r="301">
      <c r="B301" s="242"/>
      <c r="C301" s="48"/>
      <c r="D301" s="175" t="s">
        <v>339</v>
      </c>
      <c r="E301" s="175" t="s">
        <v>331</v>
      </c>
      <c r="F301" s="175" t="s">
        <v>332</v>
      </c>
      <c r="G301" s="70" t="s">
        <v>374</v>
      </c>
      <c r="H301" s="204"/>
      <c r="I301" s="175" t="s">
        <v>329</v>
      </c>
      <c r="J301" s="48"/>
      <c r="K301" s="243"/>
      <c r="M301" s="175"/>
      <c r="N301" s="204"/>
      <c r="O301" s="204"/>
      <c r="P301" s="204"/>
      <c r="Q301" s="204"/>
    </row>
    <row collapsed="false" customFormat="false" customHeight="true" hidden="false" ht="21" outlineLevel="0" r="302">
      <c r="B302" s="54"/>
      <c r="C302" s="175"/>
      <c r="D302" s="175" t="s">
        <v>438</v>
      </c>
      <c r="E302" s="204" t="n">
        <v>2</v>
      </c>
      <c r="F302" s="204" t="n">
        <v>1.5</v>
      </c>
      <c r="G302" s="224" t="n">
        <v>0.3</v>
      </c>
      <c r="H302" s="204" t="s">
        <v>330</v>
      </c>
      <c r="I302" s="204" t="n">
        <f aca="false">TRUNC(E302*F302*G302,2)</f>
        <v>0.9</v>
      </c>
      <c r="J302" s="70"/>
      <c r="K302" s="200"/>
      <c r="M302" s="175"/>
      <c r="N302" s="204"/>
      <c r="O302" s="204"/>
      <c r="P302" s="204"/>
      <c r="Q302" s="204"/>
    </row>
    <row collapsed="false" customFormat="false" customHeight="true" hidden="false" ht="12" outlineLevel="0" r="303">
      <c r="B303" s="244" t="s">
        <v>436</v>
      </c>
      <c r="C303" s="244"/>
      <c r="D303" s="244"/>
      <c r="E303" s="244"/>
      <c r="F303" s="244"/>
      <c r="G303" s="244"/>
      <c r="H303" s="244"/>
      <c r="I303" s="244"/>
      <c r="J303" s="244"/>
      <c r="K303" s="244"/>
    </row>
    <row collapsed="false" customFormat="false" customHeight="true" hidden="false" ht="15" outlineLevel="0" r="304">
      <c r="B304" s="242"/>
      <c r="C304" s="48"/>
      <c r="D304" s="175" t="s">
        <v>339</v>
      </c>
      <c r="E304" s="175" t="s">
        <v>331</v>
      </c>
      <c r="F304" s="175" t="s">
        <v>336</v>
      </c>
      <c r="G304" s="70" t="s">
        <v>374</v>
      </c>
      <c r="H304" s="204"/>
      <c r="I304" s="175" t="s">
        <v>329</v>
      </c>
      <c r="J304" s="48"/>
      <c r="K304" s="243"/>
      <c r="M304" s="175"/>
      <c r="N304" s="204"/>
      <c r="O304" s="204"/>
      <c r="P304" s="204"/>
      <c r="Q304" s="204"/>
    </row>
    <row collapsed="false" customFormat="false" customHeight="true" hidden="false" ht="21" outlineLevel="0" r="305">
      <c r="B305" s="54"/>
      <c r="C305" s="175"/>
      <c r="D305" s="175" t="s">
        <v>433</v>
      </c>
      <c r="E305" s="204" t="n">
        <f aca="false">1.2+6.2+1.2</f>
        <v>8.6</v>
      </c>
      <c r="F305" s="204" t="n">
        <v>0.875</v>
      </c>
      <c r="G305" s="224" t="n">
        <v>0.15</v>
      </c>
      <c r="H305" s="204" t="s">
        <v>330</v>
      </c>
      <c r="I305" s="204" t="n">
        <f aca="false">TRUNC(E305*F305*G305,2)</f>
        <v>1.12</v>
      </c>
      <c r="J305" s="70"/>
      <c r="K305" s="200"/>
      <c r="M305" s="175"/>
      <c r="N305" s="204"/>
      <c r="O305" s="204"/>
      <c r="P305" s="204"/>
      <c r="Q305" s="204"/>
    </row>
    <row collapsed="false" customFormat="false" customHeight="true" hidden="false" ht="11.25" outlineLevel="0" r="306">
      <c r="B306" s="54"/>
      <c r="C306" s="175"/>
      <c r="D306" s="204"/>
      <c r="E306" s="204"/>
      <c r="F306" s="204"/>
      <c r="G306" s="70"/>
      <c r="H306" s="204"/>
      <c r="I306" s="203"/>
      <c r="J306" s="70"/>
      <c r="K306" s="200"/>
    </row>
    <row collapsed="false" customFormat="false" customHeight="true" hidden="false" ht="12" outlineLevel="0" r="307">
      <c r="B307" s="54"/>
      <c r="C307" s="175"/>
      <c r="D307" s="204"/>
      <c r="E307" s="204"/>
      <c r="G307" s="70"/>
      <c r="H307" s="204"/>
      <c r="I307" s="203"/>
      <c r="J307" s="70"/>
      <c r="K307" s="200"/>
    </row>
    <row collapsed="false" customFormat="false" customHeight="true" hidden="false" ht="30" outlineLevel="0" r="308">
      <c r="A308" s="14" t="str">
        <f aca="false">B308&amp;C308</f>
        <v>6.495969</v>
      </c>
      <c r="B308" s="54" t="s">
        <v>108</v>
      </c>
      <c r="C308" s="55" t="str">
        <f aca="false">'ORÇAMENTO ANALÍTICO'!C60</f>
        <v/>
      </c>
      <c r="D308" s="203" t="str">
        <f aca="false">VLOOKUP(A308,'ORÇAMENTO ANALÍTICO'!A:I,4,0)</f>
        <v>(COMPOSIÇÃO REPRESENTATIVA) EXECUÇÃO DE ESCADA EM CONCRETO ARMADO, MOLDADA IN LOCO, FCK = 25 MPA. AF_02/2017</v>
      </c>
      <c r="E308" s="203"/>
      <c r="F308" s="203"/>
      <c r="G308" s="203"/>
      <c r="H308" s="203"/>
      <c r="I308" s="203"/>
      <c r="J308" s="70" t="str">
        <f aca="false">VLOOKUP(A308,'ORÇAMENTO ANALÍTICO'!A:I,5,0)</f>
        <v>M3</v>
      </c>
      <c r="K308" s="200" t="n">
        <f aca="false">K310+J311+J312+J313</f>
        <v>4.78</v>
      </c>
      <c r="L308" s="150"/>
      <c r="M308" s="209"/>
      <c r="N308" s="205"/>
    </row>
    <row collapsed="false" customFormat="true" customHeight="true" hidden="false" ht="20.25" outlineLevel="0" r="309" s="14">
      <c r="B309" s="54"/>
      <c r="D309" s="175" t="s">
        <v>339</v>
      </c>
      <c r="E309" s="175" t="s">
        <v>439</v>
      </c>
      <c r="F309" s="175" t="s">
        <v>440</v>
      </c>
      <c r="G309" s="70" t="s">
        <v>332</v>
      </c>
      <c r="H309" s="70" t="s">
        <v>441</v>
      </c>
      <c r="I309" s="70" t="s">
        <v>424</v>
      </c>
      <c r="J309" s="202" t="s">
        <v>329</v>
      </c>
      <c r="K309" s="200"/>
    </row>
    <row collapsed="false" customFormat="false" customHeight="true" hidden="false" ht="12" outlineLevel="0" r="310">
      <c r="B310" s="211" t="s">
        <v>357</v>
      </c>
      <c r="C310" s="211"/>
      <c r="D310" s="175" t="s">
        <v>442</v>
      </c>
      <c r="E310" s="204" t="n">
        <f aca="false">0.22+0.1</f>
        <v>0.32</v>
      </c>
      <c r="F310" s="204" t="n">
        <v>0.42</v>
      </c>
      <c r="G310" s="224" t="n">
        <v>2</v>
      </c>
      <c r="H310" s="70" t="n">
        <v>5</v>
      </c>
      <c r="I310" s="224" t="n">
        <v>2</v>
      </c>
      <c r="J310" s="70" t="s">
        <v>330</v>
      </c>
      <c r="K310" s="204" t="n">
        <f aca="false">TRUNC(E310*F310*G310*H310*I310,2)/2</f>
        <v>1.34</v>
      </c>
    </row>
    <row collapsed="false" customFormat="false" customHeight="true" hidden="false" ht="22.5" outlineLevel="0" r="311">
      <c r="B311" s="211" t="s">
        <v>357</v>
      </c>
      <c r="C311" s="211"/>
      <c r="D311" s="175" t="s">
        <v>443</v>
      </c>
      <c r="E311" s="204" t="n">
        <f aca="false">0.18+0.1</f>
        <v>0.28</v>
      </c>
      <c r="F311" s="204" t="n">
        <v>0.3</v>
      </c>
      <c r="G311" s="224" t="n">
        <v>2</v>
      </c>
      <c r="H311" s="70" t="n">
        <v>9</v>
      </c>
      <c r="I311" s="70" t="s">
        <v>330</v>
      </c>
      <c r="J311" s="204" t="n">
        <f aca="false">TRUNC(E311*F311*G311*H311,2)/2</f>
        <v>0.755</v>
      </c>
      <c r="K311" s="200"/>
    </row>
    <row collapsed="false" customFormat="false" customHeight="true" hidden="false" ht="12" outlineLevel="0" r="312">
      <c r="B312" s="211" t="s">
        <v>357</v>
      </c>
      <c r="C312" s="211"/>
      <c r="D312" s="175" t="s">
        <v>444</v>
      </c>
      <c r="E312" s="204" t="n">
        <f aca="false">0.18+0.1</f>
        <v>0.28</v>
      </c>
      <c r="F312" s="204" t="n">
        <v>0.28</v>
      </c>
      <c r="G312" s="224" t="n">
        <v>2</v>
      </c>
      <c r="H312" s="70" t="n">
        <v>20</v>
      </c>
      <c r="I312" s="70" t="s">
        <v>330</v>
      </c>
      <c r="J312" s="204" t="n">
        <f aca="false">TRUNC(E312*F312*G312*H312,2)/2</f>
        <v>1.565</v>
      </c>
      <c r="K312" s="200"/>
    </row>
    <row collapsed="false" customFormat="true" customHeight="true" hidden="false" ht="12" outlineLevel="0" r="313" s="14">
      <c r="B313" s="54"/>
      <c r="D313" s="175" t="s">
        <v>445</v>
      </c>
      <c r="E313" s="204" t="n">
        <f aca="false">0.18+0.1</f>
        <v>0.28</v>
      </c>
      <c r="F313" s="204" t="n">
        <v>2</v>
      </c>
      <c r="G313" s="224" t="n">
        <v>2</v>
      </c>
      <c r="H313" s="70" t="n">
        <v>1</v>
      </c>
      <c r="I313" s="70" t="s">
        <v>330</v>
      </c>
      <c r="J313" s="204" t="n">
        <f aca="false">TRUNC(E313*F313*G313*H313,2)</f>
        <v>1.12</v>
      </c>
      <c r="K313" s="200"/>
    </row>
    <row collapsed="false" customFormat="false" customHeight="true" hidden="false" ht="12" outlineLevel="0" r="314">
      <c r="B314" s="54"/>
      <c r="C314" s="198"/>
      <c r="D314" s="175"/>
      <c r="E314" s="175"/>
      <c r="F314" s="175"/>
      <c r="G314" s="202"/>
      <c r="H314" s="202"/>
      <c r="I314" s="203"/>
      <c r="J314" s="70"/>
      <c r="K314" s="200"/>
      <c r="L314" s="150"/>
      <c r="M314" s="209"/>
      <c r="N314" s="205"/>
    </row>
    <row collapsed="false" customFormat="false" customHeight="true" hidden="false" ht="25.5" outlineLevel="0" r="315">
      <c r="A315" s="14" t="str">
        <f aca="false">B315&amp;C315</f>
        <v>6.593188</v>
      </c>
      <c r="B315" s="54" t="s">
        <v>109</v>
      </c>
      <c r="C315" s="198" t="str">
        <f aca="false">'ORÇAMENTO ANALÍTICO'!C61</f>
        <v/>
      </c>
      <c r="D315" s="203" t="str">
        <f aca="false">VLOOKUP(A315,'ORÇAMENTO ANALÍTICO'!A:I,4,0)</f>
        <v>VERGA MOLDADA IN LOCO EM CONCRETO PARA PORTAS COM ATÉ 1,5 M DE VÃO. AF_03/2016</v>
      </c>
      <c r="E315" s="203"/>
      <c r="F315" s="203"/>
      <c r="G315" s="203"/>
      <c r="H315" s="203"/>
      <c r="I315" s="203"/>
      <c r="J315" s="70" t="str">
        <f aca="false">VLOOKUP(A315,'ORÇAMENTO ANALÍTICO'!A:I,5,0)</f>
        <v>M</v>
      </c>
      <c r="K315" s="200" t="n">
        <f aca="false">SUM(H318:H324,H326:H328,H330:H334)</f>
        <v>14.2</v>
      </c>
    </row>
    <row collapsed="false" customFormat="false" customHeight="true" hidden="false" ht="20.25" outlineLevel="0" r="316">
      <c r="B316" s="54"/>
      <c r="C316" s="14"/>
      <c r="D316" s="175" t="s">
        <v>339</v>
      </c>
      <c r="E316" s="175" t="s">
        <v>331</v>
      </c>
      <c r="F316" s="176" t="s">
        <v>446</v>
      </c>
      <c r="G316" s="70"/>
      <c r="H316" s="202" t="s">
        <v>329</v>
      </c>
      <c r="J316" s="70"/>
      <c r="K316" s="200"/>
    </row>
    <row collapsed="false" customFormat="false" customHeight="true" hidden="false" ht="11.25" outlineLevel="0" r="317">
      <c r="B317" s="210" t="s">
        <v>355</v>
      </c>
      <c r="C317" s="210"/>
      <c r="D317" s="210"/>
      <c r="E317" s="210"/>
      <c r="F317" s="210"/>
      <c r="G317" s="210"/>
      <c r="H317" s="210"/>
      <c r="I317" s="210"/>
      <c r="J317" s="210"/>
      <c r="K317" s="210"/>
    </row>
    <row collapsed="false" customFormat="false" customHeight="true" hidden="false" ht="11.25" outlineLevel="0" r="318">
      <c r="B318" s="54"/>
      <c r="C318" s="14"/>
      <c r="D318" s="175" t="s">
        <v>410</v>
      </c>
      <c r="E318" s="204" t="n">
        <v>0.8</v>
      </c>
      <c r="F318" s="176" t="n">
        <v>0.2</v>
      </c>
      <c r="G318" s="70" t="s">
        <v>330</v>
      </c>
      <c r="H318" s="204" t="n">
        <f aca="false">TRUNC(E318+F318,2)</f>
        <v>1</v>
      </c>
      <c r="J318" s="70"/>
      <c r="K318" s="200"/>
    </row>
    <row collapsed="false" customFormat="false" customHeight="true" hidden="false" ht="11.25" outlineLevel="0" r="319">
      <c r="B319" s="54"/>
      <c r="C319" s="14"/>
      <c r="D319" s="175" t="s">
        <v>394</v>
      </c>
      <c r="E319" s="204" t="n">
        <v>0.6</v>
      </c>
      <c r="F319" s="176" t="n">
        <v>0.2</v>
      </c>
      <c r="G319" s="70" t="s">
        <v>330</v>
      </c>
      <c r="H319" s="204" t="n">
        <f aca="false">TRUNC(E319+F319,2)</f>
        <v>0.8</v>
      </c>
      <c r="J319" s="70"/>
      <c r="K319" s="200"/>
    </row>
    <row collapsed="false" customFormat="false" customHeight="true" hidden="false" ht="11.25" outlineLevel="0" r="320">
      <c r="B320" s="54"/>
      <c r="C320" s="14"/>
      <c r="D320" s="175" t="s">
        <v>447</v>
      </c>
      <c r="E320" s="204" t="n">
        <v>0.8</v>
      </c>
      <c r="F320" s="176" t="n">
        <v>0.2</v>
      </c>
      <c r="G320" s="70" t="s">
        <v>330</v>
      </c>
      <c r="H320" s="204" t="n">
        <f aca="false">TRUNC(E320+F320,2)</f>
        <v>1</v>
      </c>
      <c r="J320" s="70"/>
      <c r="K320" s="200"/>
    </row>
    <row collapsed="false" customFormat="false" customHeight="true" hidden="false" ht="11.25" outlineLevel="0" r="321">
      <c r="B321" s="54"/>
      <c r="C321" s="14"/>
      <c r="D321" s="175" t="s">
        <v>376</v>
      </c>
      <c r="E321" s="204" t="n">
        <v>0.8</v>
      </c>
      <c r="F321" s="176" t="n">
        <v>0.2</v>
      </c>
      <c r="G321" s="70" t="s">
        <v>330</v>
      </c>
      <c r="H321" s="204" t="n">
        <f aca="false">TRUNC(E321+F321,2)</f>
        <v>1</v>
      </c>
      <c r="J321" s="70"/>
      <c r="K321" s="200"/>
    </row>
    <row collapsed="false" customFormat="false" customHeight="true" hidden="false" ht="11.25" outlineLevel="0" r="322">
      <c r="B322" s="54"/>
      <c r="C322" s="14"/>
      <c r="D322" s="175" t="s">
        <v>405</v>
      </c>
      <c r="E322" s="204" t="n">
        <v>0.8</v>
      </c>
      <c r="F322" s="176" t="n">
        <v>0.2</v>
      </c>
      <c r="G322" s="70" t="s">
        <v>330</v>
      </c>
      <c r="H322" s="204" t="n">
        <f aca="false">TRUNC(E322+F322,2)</f>
        <v>1</v>
      </c>
      <c r="J322" s="70"/>
      <c r="K322" s="200"/>
    </row>
    <row collapsed="false" customFormat="false" customHeight="true" hidden="false" ht="11.25" outlineLevel="0" r="323">
      <c r="B323" s="54"/>
      <c r="C323" s="14"/>
      <c r="D323" s="175" t="s">
        <v>448</v>
      </c>
      <c r="E323" s="204" t="n">
        <v>0.8</v>
      </c>
      <c r="F323" s="176" t="n">
        <v>0.2</v>
      </c>
      <c r="G323" s="70" t="s">
        <v>330</v>
      </c>
      <c r="H323" s="204" t="n">
        <f aca="false">TRUNC(E323+F323,2)</f>
        <v>1</v>
      </c>
      <c r="J323" s="70"/>
      <c r="K323" s="200"/>
    </row>
    <row collapsed="false" customFormat="false" customHeight="true" hidden="false" ht="11.25" outlineLevel="0" r="324">
      <c r="B324" s="54"/>
      <c r="C324" s="14"/>
      <c r="D324" s="175" t="s">
        <v>411</v>
      </c>
      <c r="E324" s="204" t="n">
        <v>0.8</v>
      </c>
      <c r="F324" s="176" t="n">
        <v>0.2</v>
      </c>
      <c r="G324" s="70" t="s">
        <v>330</v>
      </c>
      <c r="H324" s="204" t="n">
        <f aca="false">TRUNC(E324+F324,2)</f>
        <v>1</v>
      </c>
      <c r="J324" s="70"/>
      <c r="K324" s="200"/>
    </row>
    <row collapsed="false" customFormat="false" customHeight="true" hidden="false" ht="11.25" outlineLevel="0" r="325">
      <c r="B325" s="210" t="s">
        <v>449</v>
      </c>
      <c r="C325" s="210"/>
      <c r="D325" s="210"/>
      <c r="E325" s="210"/>
      <c r="F325" s="210"/>
      <c r="G325" s="210"/>
      <c r="H325" s="210"/>
      <c r="I325" s="210"/>
      <c r="J325" s="210"/>
      <c r="K325" s="210"/>
    </row>
    <row collapsed="false" customFormat="false" customHeight="true" hidden="false" ht="11.25" outlineLevel="0" r="326">
      <c r="B326" s="54"/>
      <c r="C326" s="14"/>
      <c r="D326" s="175" t="s">
        <v>379</v>
      </c>
      <c r="E326" s="204" t="n">
        <v>0.7</v>
      </c>
      <c r="F326" s="176" t="n">
        <v>0.2</v>
      </c>
      <c r="G326" s="70" t="s">
        <v>330</v>
      </c>
      <c r="H326" s="204" t="n">
        <f aca="false">TRUNC(E326+F326,2)</f>
        <v>0.9</v>
      </c>
      <c r="J326" s="70"/>
      <c r="K326" s="200"/>
    </row>
    <row collapsed="false" customFormat="false" customHeight="true" hidden="false" ht="11.25" outlineLevel="0" r="327">
      <c r="B327" s="54"/>
      <c r="C327" s="14"/>
      <c r="D327" s="175" t="s">
        <v>380</v>
      </c>
      <c r="E327" s="204" t="n">
        <v>0.7</v>
      </c>
      <c r="F327" s="176" t="n">
        <v>0.2</v>
      </c>
      <c r="G327" s="70" t="s">
        <v>330</v>
      </c>
      <c r="H327" s="204" t="n">
        <f aca="false">TRUNC(E327+F327,2)</f>
        <v>0.9</v>
      </c>
      <c r="J327" s="70"/>
      <c r="K327" s="200"/>
    </row>
    <row collapsed="false" customFormat="false" customHeight="true" hidden="false" ht="11.25" outlineLevel="0" r="328">
      <c r="B328" s="54"/>
      <c r="C328" s="14"/>
      <c r="D328" s="175" t="s">
        <v>411</v>
      </c>
      <c r="E328" s="204" t="n">
        <v>0.8</v>
      </c>
      <c r="F328" s="176" t="n">
        <v>0.2</v>
      </c>
      <c r="G328" s="70" t="s">
        <v>330</v>
      </c>
      <c r="H328" s="204" t="n">
        <f aca="false">TRUNC(E328+F328,2)</f>
        <v>1</v>
      </c>
      <c r="J328" s="70"/>
      <c r="K328" s="200"/>
    </row>
    <row collapsed="false" customFormat="false" customHeight="true" hidden="false" ht="11.25" outlineLevel="0" r="329">
      <c r="B329" s="210" t="s">
        <v>382</v>
      </c>
      <c r="C329" s="210"/>
      <c r="D329" s="210"/>
      <c r="E329" s="210"/>
      <c r="F329" s="210"/>
      <c r="G329" s="210"/>
      <c r="H329" s="210"/>
      <c r="I329" s="210"/>
      <c r="J329" s="210"/>
      <c r="K329" s="210"/>
    </row>
    <row collapsed="false" customFormat="false" customHeight="true" hidden="false" ht="11.25" outlineLevel="0" r="330">
      <c r="B330" s="54"/>
      <c r="C330" s="14"/>
      <c r="D330" s="175" t="s">
        <v>384</v>
      </c>
      <c r="E330" s="204" t="n">
        <v>0.7</v>
      </c>
      <c r="F330" s="176" t="n">
        <v>0.2</v>
      </c>
      <c r="G330" s="70" t="s">
        <v>330</v>
      </c>
      <c r="H330" s="204" t="n">
        <f aca="false">TRUNC(E330+F330,2)</f>
        <v>0.9</v>
      </c>
      <c r="J330" s="70"/>
      <c r="K330" s="200"/>
    </row>
    <row collapsed="false" customFormat="false" customHeight="true" hidden="false" ht="11.25" outlineLevel="0" r="331">
      <c r="B331" s="54"/>
      <c r="C331" s="14"/>
      <c r="D331" s="175" t="s">
        <v>450</v>
      </c>
      <c r="E331" s="204" t="n">
        <v>0.7</v>
      </c>
      <c r="F331" s="176" t="n">
        <v>0.2</v>
      </c>
      <c r="G331" s="70" t="s">
        <v>330</v>
      </c>
      <c r="H331" s="204" t="n">
        <f aca="false">TRUNC(E331+F331,2)</f>
        <v>0.9</v>
      </c>
      <c r="J331" s="70"/>
      <c r="K331" s="200"/>
    </row>
    <row collapsed="false" customFormat="false" customHeight="true" hidden="false" ht="11.25" outlineLevel="0" r="332">
      <c r="B332" s="54"/>
      <c r="C332" s="14"/>
      <c r="D332" s="175" t="s">
        <v>394</v>
      </c>
      <c r="E332" s="204" t="n">
        <v>0.7</v>
      </c>
      <c r="F332" s="176" t="n">
        <v>0.2</v>
      </c>
      <c r="G332" s="70" t="s">
        <v>330</v>
      </c>
      <c r="H332" s="204" t="n">
        <f aca="false">TRUNC(E332+F332,2)</f>
        <v>0.9</v>
      </c>
      <c r="J332" s="70"/>
      <c r="K332" s="200"/>
    </row>
    <row collapsed="false" customFormat="false" customHeight="true" hidden="false" ht="11.25" outlineLevel="0" r="333">
      <c r="B333" s="54"/>
      <c r="C333" s="14"/>
      <c r="D333" s="175" t="s">
        <v>413</v>
      </c>
      <c r="E333" s="204" t="n">
        <v>0.8</v>
      </c>
      <c r="F333" s="176" t="n">
        <v>0.2</v>
      </c>
      <c r="G333" s="70" t="s">
        <v>330</v>
      </c>
      <c r="H333" s="204" t="n">
        <f aca="false">TRUNC(E333+F333,2)</f>
        <v>1</v>
      </c>
      <c r="J333" s="70"/>
      <c r="K333" s="200"/>
    </row>
    <row collapsed="false" customFormat="false" customHeight="true" hidden="false" ht="11.25" outlineLevel="0" r="334">
      <c r="B334" s="54"/>
      <c r="C334" s="14"/>
      <c r="D334" s="175" t="s">
        <v>415</v>
      </c>
      <c r="E334" s="204" t="n">
        <v>0.7</v>
      </c>
      <c r="F334" s="176" t="n">
        <v>0.2</v>
      </c>
      <c r="G334" s="70" t="s">
        <v>330</v>
      </c>
      <c r="H334" s="204" t="n">
        <f aca="false">TRUNC(E334+F334,2)</f>
        <v>0.9</v>
      </c>
      <c r="J334" s="70"/>
      <c r="K334" s="200"/>
    </row>
    <row collapsed="false" customFormat="false" customHeight="true" hidden="false" ht="11.25" outlineLevel="0" r="335">
      <c r="B335" s="54"/>
      <c r="C335" s="175"/>
      <c r="D335" s="175"/>
      <c r="E335" s="175"/>
      <c r="G335" s="70"/>
      <c r="H335" s="202"/>
      <c r="I335" s="203"/>
      <c r="J335" s="70"/>
      <c r="K335" s="200"/>
    </row>
    <row collapsed="false" customFormat="false" customHeight="true" hidden="false" ht="25.5" outlineLevel="0" r="336">
      <c r="A336" s="14" t="str">
        <f aca="false">B336&amp;C336</f>
        <v>6.693187</v>
      </c>
      <c r="B336" s="54" t="s">
        <v>110</v>
      </c>
      <c r="C336" s="55" t="str">
        <f aca="false">'ORÇAMENTO ANALÍTICO'!C62</f>
        <v/>
      </c>
      <c r="D336" s="203" t="str">
        <f aca="false">VLOOKUP(A336,'ORÇAMENTO ANALÍTICO'!A:I,4,0)</f>
        <v>VERGA MOLDADA IN LOCO EM CONCRETO PARA JANELAS COM MAIS DE 1,5 M DE VÃO. AF_03/2016</v>
      </c>
      <c r="E336" s="203"/>
      <c r="F336" s="203"/>
      <c r="G336" s="203"/>
      <c r="H336" s="203"/>
      <c r="I336" s="203"/>
      <c r="J336" s="70" t="str">
        <f aca="false">VLOOKUP(A336,'ORÇAMENTO ANALÍTICO'!A:I,5,0)</f>
        <v>M</v>
      </c>
      <c r="K336" s="200" t="n">
        <f aca="false">H338</f>
        <v>2.8</v>
      </c>
    </row>
    <row collapsed="false" customFormat="false" customHeight="true" hidden="false" ht="20.25" outlineLevel="0" r="337">
      <c r="B337" s="54"/>
      <c r="C337" s="14"/>
      <c r="D337" s="175" t="s">
        <v>339</v>
      </c>
      <c r="E337" s="175" t="s">
        <v>331</v>
      </c>
      <c r="F337" s="176" t="s">
        <v>446</v>
      </c>
      <c r="G337" s="70"/>
      <c r="H337" s="202" t="s">
        <v>329</v>
      </c>
      <c r="J337" s="70"/>
      <c r="K337" s="200"/>
    </row>
    <row collapsed="false" customFormat="false" customHeight="true" hidden="false" ht="11.25" outlineLevel="0" r="338">
      <c r="B338" s="54"/>
      <c r="C338" s="14"/>
      <c r="D338" s="175" t="s">
        <v>450</v>
      </c>
      <c r="E338" s="204" t="n">
        <v>2.6</v>
      </c>
      <c r="F338" s="176" t="n">
        <v>0.2</v>
      </c>
      <c r="G338" s="70" t="s">
        <v>330</v>
      </c>
      <c r="H338" s="204" t="n">
        <f aca="false">TRUNC(E338+F338,2)</f>
        <v>2.8</v>
      </c>
      <c r="J338" s="70"/>
      <c r="K338" s="200"/>
    </row>
    <row collapsed="false" customFormat="false" customHeight="true" hidden="false" ht="11.25" outlineLevel="0" r="339">
      <c r="B339" s="54"/>
      <c r="C339" s="175"/>
      <c r="D339" s="175"/>
      <c r="E339" s="175"/>
      <c r="G339" s="70"/>
      <c r="H339" s="202"/>
      <c r="I339" s="203"/>
      <c r="J339" s="70"/>
      <c r="K339" s="200"/>
    </row>
    <row collapsed="false" customFormat="false" customHeight="true" hidden="false" ht="25.5" outlineLevel="0" r="340">
      <c r="A340" s="14" t="str">
        <f aca="false">B340&amp;C340</f>
        <v>6.793197</v>
      </c>
      <c r="B340" s="54" t="s">
        <v>111</v>
      </c>
      <c r="C340" s="55" t="str">
        <f aca="false">'ORÇAMENTO ANALÍTICO'!C63</f>
        <v/>
      </c>
      <c r="D340" s="203" t="str">
        <f aca="false">VLOOKUP(A340,'ORÇAMENTO ANALÍTICO'!A:I,4,0)</f>
        <v>CONTRAVERGA MOLDADA IN LOCO EM CONCRETO PARA VÃOS DE MAIS DE 1,5 M DE COMPRIMENTO. AF_03/2016</v>
      </c>
      <c r="E340" s="203"/>
      <c r="F340" s="203"/>
      <c r="G340" s="203"/>
      <c r="H340" s="203"/>
      <c r="I340" s="203"/>
      <c r="J340" s="70" t="str">
        <f aca="false">VLOOKUP(A340,'ORÇAMENTO ANALÍTICO'!A:I,5,0)</f>
        <v>M</v>
      </c>
      <c r="K340" s="200" t="n">
        <f aca="false">H342</f>
        <v>2.8</v>
      </c>
    </row>
    <row collapsed="false" customFormat="false" customHeight="true" hidden="false" ht="20.25" outlineLevel="0" r="341">
      <c r="B341" s="54"/>
      <c r="C341" s="14"/>
      <c r="D341" s="175" t="s">
        <v>339</v>
      </c>
      <c r="E341" s="175" t="s">
        <v>331</v>
      </c>
      <c r="F341" s="176" t="s">
        <v>446</v>
      </c>
      <c r="G341" s="70"/>
      <c r="H341" s="202" t="s">
        <v>329</v>
      </c>
      <c r="J341" s="70"/>
      <c r="K341" s="200"/>
    </row>
    <row collapsed="false" customFormat="false" customHeight="true" hidden="false" ht="11.25" outlineLevel="0" r="342">
      <c r="B342" s="54"/>
      <c r="C342" s="14"/>
      <c r="D342" s="175" t="s">
        <v>450</v>
      </c>
      <c r="E342" s="204" t="n">
        <v>2.6</v>
      </c>
      <c r="F342" s="176" t="n">
        <v>0.2</v>
      </c>
      <c r="G342" s="70" t="s">
        <v>330</v>
      </c>
      <c r="H342" s="204" t="n">
        <f aca="false">TRUNC(E342+F342,2)</f>
        <v>2.8</v>
      </c>
      <c r="J342" s="70"/>
      <c r="K342" s="200"/>
    </row>
    <row collapsed="false" customFormat="false" customHeight="true" hidden="false" ht="21" outlineLevel="0" r="343">
      <c r="B343" s="54"/>
      <c r="C343" s="175"/>
      <c r="D343" s="175"/>
      <c r="E343" s="175"/>
      <c r="G343" s="70"/>
      <c r="H343" s="202"/>
      <c r="I343" s="203"/>
      <c r="J343" s="70"/>
      <c r="K343" s="200"/>
    </row>
    <row collapsed="false" customFormat="false" customHeight="true" hidden="false" ht="11.25" outlineLevel="0" r="344">
      <c r="B344" s="54"/>
      <c r="C344" s="175"/>
      <c r="D344" s="204"/>
      <c r="E344" s="204"/>
      <c r="G344" s="70"/>
      <c r="H344" s="204"/>
      <c r="I344" s="203"/>
      <c r="J344" s="70"/>
      <c r="K344" s="200"/>
    </row>
    <row collapsed="false" customFormat="false" customHeight="true" hidden="false" ht="11.25" outlineLevel="0" r="345">
      <c r="B345" s="54"/>
      <c r="C345" s="175"/>
      <c r="D345" s="204"/>
      <c r="E345" s="204"/>
      <c r="G345" s="70"/>
      <c r="H345" s="204"/>
      <c r="I345" s="203"/>
      <c r="J345" s="70"/>
      <c r="K345" s="200"/>
    </row>
    <row collapsed="false" customFormat="false" customHeight="true" hidden="false" ht="11.25" outlineLevel="0" r="346">
      <c r="B346" s="54"/>
      <c r="C346" s="175"/>
      <c r="D346" s="204"/>
      <c r="E346" s="204"/>
      <c r="G346" s="70"/>
      <c r="H346" s="204"/>
      <c r="I346" s="203"/>
      <c r="J346" s="70"/>
      <c r="K346" s="200"/>
    </row>
    <row collapsed="false" customFormat="true" customHeight="true" hidden="false" ht="12" outlineLevel="0" r="347" s="15">
      <c r="B347" s="212"/>
      <c r="C347" s="213"/>
      <c r="D347" s="214"/>
      <c r="E347" s="214"/>
      <c r="F347" s="215"/>
      <c r="G347" s="216"/>
      <c r="H347" s="215"/>
      <c r="I347" s="216"/>
      <c r="J347" s="216"/>
      <c r="K347" s="217"/>
      <c r="L347" s="203"/>
      <c r="M347" s="245"/>
      <c r="N347" s="219"/>
      <c r="O347" s="184"/>
      <c r="P347" s="207"/>
      <c r="Q347" s="14"/>
      <c r="R347" s="14"/>
      <c r="S347" s="14"/>
    </row>
    <row collapsed="false" customFormat="false" customHeight="true" hidden="false" ht="21" outlineLevel="0" r="348">
      <c r="B348" s="196" t="n">
        <f aca="false">'ORÇAMENTO ANALÍTICO'!B65</f>
        <v>7</v>
      </c>
      <c r="C348" s="197" t="str">
        <f aca="false">'ORÇAMENTO ANALÍTICO'!C65:H65</f>
        <v>ALVENARIAS E DIVISÓRIAS</v>
      </c>
      <c r="D348" s="197"/>
      <c r="E348" s="197"/>
      <c r="F348" s="197"/>
      <c r="G348" s="197"/>
      <c r="H348" s="197"/>
      <c r="I348" s="197"/>
      <c r="J348" s="197"/>
      <c r="K348" s="197"/>
      <c r="L348" s="147"/>
    </row>
    <row collapsed="false" customFormat="false" customHeight="true" hidden="false" ht="35.25" outlineLevel="0" r="349">
      <c r="A349" s="14" t="str">
        <f aca="false">B349&amp;C349</f>
        <v>7.187490</v>
      </c>
      <c r="B349" s="54" t="s">
        <v>113</v>
      </c>
      <c r="C349" s="55" t="str">
        <f aca="false">'ORÇAMENTO ANALÍTICO'!C66</f>
        <v/>
      </c>
      <c r="D349" s="199" t="str">
        <f aca="false">VLOOKUP(A349,'ORÇAMENTO ANALÍTICO'!A:I,4,0)</f>
        <v>ALVENARIA DE VEDAÇÃO DE BLOCOS CERÂMICOS FURADOS NA VERTICAL DE 9X19X39CM (ESPESSURA 9CM) DE PAREDES COM ÁREA LÍQUIDA MAIOR OU IGUAL A 6M² COM VÃOS E ARGAMASSA DE ASSENTAMENTO COM PREPARO MANUAL. AF_06/2014</v>
      </c>
      <c r="E349" s="199"/>
      <c r="F349" s="199"/>
      <c r="G349" s="199"/>
      <c r="H349" s="199"/>
      <c r="I349" s="199"/>
      <c r="J349" s="70" t="str">
        <f aca="false">VLOOKUP(A349,'ORÇAMENTO ANALÍTICO'!A:I,5,0)</f>
        <v>M2</v>
      </c>
      <c r="K349" s="200" t="n">
        <f aca="false">SUM(H352:H358,H360:H364,H366:H370)</f>
        <v>123.72</v>
      </c>
    </row>
    <row collapsed="false" customFormat="false" customHeight="true" hidden="false" ht="11.25" outlineLevel="0" r="350">
      <c r="B350" s="210" t="s">
        <v>355</v>
      </c>
      <c r="C350" s="210"/>
      <c r="D350" s="210"/>
      <c r="E350" s="210"/>
      <c r="F350" s="210"/>
      <c r="G350" s="210"/>
      <c r="H350" s="210"/>
      <c r="I350" s="210"/>
      <c r="J350" s="210"/>
      <c r="K350" s="210"/>
    </row>
    <row collapsed="false" customFormat="false" customHeight="true" hidden="false" ht="22.5" outlineLevel="0" r="351">
      <c r="B351" s="54"/>
      <c r="C351" s="175" t="s">
        <v>339</v>
      </c>
      <c r="D351" s="175" t="s">
        <v>372</v>
      </c>
      <c r="F351" s="175" t="s">
        <v>336</v>
      </c>
      <c r="G351" s="70"/>
      <c r="H351" s="202" t="s">
        <v>329</v>
      </c>
      <c r="I351" s="203"/>
      <c r="J351" s="70"/>
      <c r="K351" s="200"/>
    </row>
    <row collapsed="false" customFormat="false" customHeight="true" hidden="false" ht="11.25" outlineLevel="0" r="352">
      <c r="B352" s="54"/>
      <c r="C352" s="175" t="s">
        <v>410</v>
      </c>
      <c r="D352" s="204" t="n">
        <v>1.05</v>
      </c>
      <c r="E352" s="70" t="s">
        <v>334</v>
      </c>
      <c r="F352" s="204" t="n">
        <v>2.8</v>
      </c>
      <c r="G352" s="70" t="s">
        <v>330</v>
      </c>
      <c r="H352" s="204" t="n">
        <f aca="false">TRUNC((D352*F352),2)</f>
        <v>2.94</v>
      </c>
      <c r="I352" s="203"/>
      <c r="J352" s="70"/>
      <c r="K352" s="200"/>
    </row>
    <row collapsed="false" customFormat="false" customHeight="true" hidden="false" ht="11.25" outlineLevel="0" r="353">
      <c r="B353" s="54"/>
      <c r="C353" s="175" t="s">
        <v>410</v>
      </c>
      <c r="D353" s="204" t="n">
        <v>1.9</v>
      </c>
      <c r="E353" s="70" t="s">
        <v>334</v>
      </c>
      <c r="F353" s="204" t="n">
        <v>1.2</v>
      </c>
      <c r="G353" s="70" t="s">
        <v>330</v>
      </c>
      <c r="H353" s="204" t="n">
        <f aca="false">TRUNC((D353*F353),2)</f>
        <v>2.28</v>
      </c>
      <c r="I353" s="203"/>
      <c r="J353" s="70"/>
      <c r="K353" s="200"/>
    </row>
    <row collapsed="false" customFormat="false" customHeight="true" hidden="false" ht="11.25" outlineLevel="0" r="354">
      <c r="B354" s="54"/>
      <c r="C354" s="175" t="s">
        <v>410</v>
      </c>
      <c r="D354" s="204" t="n">
        <v>0.6</v>
      </c>
      <c r="E354" s="70" t="s">
        <v>334</v>
      </c>
      <c r="F354" s="204" t="n">
        <v>0.8</v>
      </c>
      <c r="G354" s="70" t="s">
        <v>330</v>
      </c>
      <c r="H354" s="204" t="n">
        <f aca="false">TRUNC((D354*F354),2)</f>
        <v>0.48</v>
      </c>
      <c r="I354" s="203"/>
      <c r="J354" s="70"/>
      <c r="K354" s="200"/>
    </row>
    <row collapsed="false" customFormat="false" customHeight="true" hidden="false" ht="11.25" outlineLevel="0" r="355">
      <c r="B355" s="54"/>
      <c r="C355" s="175" t="s">
        <v>375</v>
      </c>
      <c r="D355" s="204" t="n">
        <v>1.9</v>
      </c>
      <c r="E355" s="70" t="s">
        <v>334</v>
      </c>
      <c r="F355" s="204" t="n">
        <v>1.2</v>
      </c>
      <c r="G355" s="70" t="s">
        <v>330</v>
      </c>
      <c r="H355" s="204" t="n">
        <f aca="false">TRUNC((D355*F355),2)</f>
        <v>2.28</v>
      </c>
      <c r="I355" s="203"/>
      <c r="J355" s="70"/>
      <c r="K355" s="200"/>
    </row>
    <row collapsed="false" customFormat="false" customHeight="true" hidden="false" ht="11.25" outlineLevel="0" r="356">
      <c r="B356" s="54"/>
      <c r="C356" s="175" t="s">
        <v>375</v>
      </c>
      <c r="D356" s="204" t="n">
        <v>0.6</v>
      </c>
      <c r="E356" s="70" t="s">
        <v>334</v>
      </c>
      <c r="F356" s="204" t="n">
        <v>0.8</v>
      </c>
      <c r="G356" s="70" t="s">
        <v>330</v>
      </c>
      <c r="H356" s="204" t="n">
        <f aca="false">TRUNC((D356*F356),2)</f>
        <v>0.48</v>
      </c>
      <c r="I356" s="203"/>
      <c r="J356" s="70"/>
      <c r="K356" s="200"/>
    </row>
    <row collapsed="false" customFormat="false" customHeight="true" hidden="false" ht="11.25" outlineLevel="0" r="357">
      <c r="B357" s="54"/>
      <c r="C357" s="175" t="s">
        <v>404</v>
      </c>
      <c r="D357" s="204" t="n">
        <v>2.95</v>
      </c>
      <c r="E357" s="70" t="s">
        <v>334</v>
      </c>
      <c r="F357" s="204" t="n">
        <v>2.8</v>
      </c>
      <c r="G357" s="70" t="s">
        <v>330</v>
      </c>
      <c r="H357" s="204" t="n">
        <f aca="false">TRUNC((D357*F357),2)</f>
        <v>8.26</v>
      </c>
      <c r="I357" s="203"/>
      <c r="J357" s="70"/>
      <c r="K357" s="200"/>
    </row>
    <row collapsed="false" customFormat="false" customHeight="true" hidden="false" ht="11.25" outlineLevel="0" r="358">
      <c r="B358" s="54"/>
      <c r="C358" s="175" t="s">
        <v>407</v>
      </c>
      <c r="D358" s="204" t="n">
        <v>1.35</v>
      </c>
      <c r="E358" s="70" t="s">
        <v>334</v>
      </c>
      <c r="F358" s="204" t="n">
        <v>2.8</v>
      </c>
      <c r="G358" s="70" t="s">
        <v>330</v>
      </c>
      <c r="H358" s="204" t="n">
        <f aca="false">TRUNC((D358*F358),2)</f>
        <v>3.78</v>
      </c>
      <c r="I358" s="203"/>
      <c r="J358" s="70"/>
      <c r="K358" s="200"/>
    </row>
    <row collapsed="false" customFormat="false" customHeight="true" hidden="false" ht="11.25" outlineLevel="0" r="359">
      <c r="B359" s="210" t="s">
        <v>359</v>
      </c>
      <c r="C359" s="210"/>
      <c r="D359" s="210"/>
      <c r="E359" s="210"/>
      <c r="F359" s="210"/>
      <c r="G359" s="210"/>
      <c r="H359" s="210"/>
      <c r="I359" s="210"/>
      <c r="J359" s="210"/>
      <c r="K359" s="210"/>
    </row>
    <row collapsed="false" customFormat="false" customHeight="true" hidden="false" ht="11.25" outlineLevel="0" r="360">
      <c r="B360" s="54"/>
      <c r="C360" s="175" t="s">
        <v>379</v>
      </c>
      <c r="D360" s="204" t="n">
        <v>1.1</v>
      </c>
      <c r="E360" s="70" t="s">
        <v>334</v>
      </c>
      <c r="F360" s="175" t="n">
        <v>2.5</v>
      </c>
      <c r="G360" s="70" t="s">
        <v>330</v>
      </c>
      <c r="H360" s="204" t="n">
        <f aca="false">TRUNC((D360*F360),2)</f>
        <v>2.75</v>
      </c>
      <c r="I360" s="203"/>
      <c r="J360" s="70"/>
      <c r="K360" s="200"/>
    </row>
    <row collapsed="false" customFormat="false" customHeight="true" hidden="false" ht="11.25" outlineLevel="0" r="361">
      <c r="B361" s="54"/>
      <c r="C361" s="175" t="s">
        <v>379</v>
      </c>
      <c r="D361" s="204" t="n">
        <v>5.2</v>
      </c>
      <c r="E361" s="70" t="s">
        <v>334</v>
      </c>
      <c r="F361" s="175" t="n">
        <v>3.35</v>
      </c>
      <c r="G361" s="70" t="s">
        <v>330</v>
      </c>
      <c r="H361" s="204" t="n">
        <f aca="false">TRUNC((D361*F361),2)</f>
        <v>17.42</v>
      </c>
      <c r="I361" s="203"/>
      <c r="J361" s="70"/>
      <c r="K361" s="200"/>
    </row>
    <row collapsed="false" customFormat="false" customHeight="true" hidden="false" ht="11.25" outlineLevel="0" r="362">
      <c r="B362" s="54"/>
      <c r="C362" s="175" t="s">
        <v>380</v>
      </c>
      <c r="D362" s="204" t="n">
        <v>2.6</v>
      </c>
      <c r="E362" s="70" t="s">
        <v>334</v>
      </c>
      <c r="F362" s="175" t="n">
        <v>3.35</v>
      </c>
      <c r="G362" s="70" t="s">
        <v>330</v>
      </c>
      <c r="H362" s="204" t="n">
        <f aca="false">TRUNC((D362*F362),2)</f>
        <v>8.71</v>
      </c>
      <c r="I362" s="203"/>
      <c r="J362" s="70"/>
      <c r="K362" s="200"/>
    </row>
    <row collapsed="false" customFormat="false" customHeight="true" hidden="false" ht="11.25" outlineLevel="0" r="363">
      <c r="B363" s="54"/>
      <c r="C363" s="175" t="s">
        <v>411</v>
      </c>
      <c r="D363" s="204" t="n">
        <f aca="false">4.45+2</f>
        <v>6.45</v>
      </c>
      <c r="E363" s="70" t="s">
        <v>334</v>
      </c>
      <c r="F363" s="175" t="n">
        <v>3.35</v>
      </c>
      <c r="G363" s="70" t="s">
        <v>330</v>
      </c>
      <c r="H363" s="204" t="n">
        <f aca="false">TRUNC((D363*F363),2)</f>
        <v>21.6</v>
      </c>
      <c r="I363" s="203"/>
      <c r="J363" s="70"/>
      <c r="K363" s="200"/>
    </row>
    <row collapsed="false" customFormat="false" customHeight="true" hidden="false" ht="11.25" outlineLevel="0" r="364">
      <c r="B364" s="54"/>
      <c r="C364" s="175" t="s">
        <v>411</v>
      </c>
      <c r="D364" s="204" t="n">
        <v>1.1</v>
      </c>
      <c r="E364" s="70" t="s">
        <v>334</v>
      </c>
      <c r="F364" s="175" t="n">
        <v>2.5</v>
      </c>
      <c r="G364" s="70" t="s">
        <v>330</v>
      </c>
      <c r="H364" s="204" t="n">
        <f aca="false">TRUNC((D364*F364),2)</f>
        <v>2.75</v>
      </c>
      <c r="I364" s="203"/>
      <c r="J364" s="70"/>
      <c r="K364" s="200"/>
    </row>
    <row collapsed="false" customFormat="false" customHeight="true" hidden="false" ht="11.25" outlineLevel="0" r="365">
      <c r="B365" s="210" t="s">
        <v>382</v>
      </c>
      <c r="C365" s="210"/>
      <c r="D365" s="210"/>
      <c r="E365" s="210"/>
      <c r="F365" s="210"/>
      <c r="G365" s="210"/>
      <c r="H365" s="210"/>
      <c r="I365" s="210"/>
      <c r="J365" s="210"/>
      <c r="K365" s="210"/>
    </row>
    <row collapsed="false" customFormat="false" customHeight="true" hidden="false" ht="11.25" outlineLevel="0" r="366">
      <c r="B366" s="54"/>
      <c r="C366" s="175" t="s">
        <v>385</v>
      </c>
      <c r="D366" s="204" t="n">
        <f aca="false">1.8+0.2</f>
        <v>2</v>
      </c>
      <c r="E366" s="70" t="s">
        <v>334</v>
      </c>
      <c r="F366" s="175" t="n">
        <v>3.3</v>
      </c>
      <c r="G366" s="70" t="s">
        <v>330</v>
      </c>
      <c r="H366" s="204" t="n">
        <f aca="false">TRUNC((D366*F366),2)</f>
        <v>6.6</v>
      </c>
      <c r="I366" s="203"/>
      <c r="J366" s="70"/>
      <c r="K366" s="200"/>
    </row>
    <row collapsed="false" customFormat="false" customHeight="true" hidden="false" ht="11.25" outlineLevel="0" r="367">
      <c r="B367" s="54"/>
      <c r="C367" s="175" t="s">
        <v>394</v>
      </c>
      <c r="D367" s="204" t="n">
        <v>1.8</v>
      </c>
      <c r="E367" s="70" t="s">
        <v>334</v>
      </c>
      <c r="F367" s="175" t="n">
        <v>3.3</v>
      </c>
      <c r="G367" s="70" t="s">
        <v>330</v>
      </c>
      <c r="H367" s="204" t="n">
        <f aca="false">TRUNC((D367*F367),2)</f>
        <v>5.94</v>
      </c>
      <c r="I367" s="203"/>
      <c r="J367" s="70"/>
      <c r="K367" s="200"/>
    </row>
    <row collapsed="false" customFormat="false" customHeight="true" hidden="false" ht="11.25" outlineLevel="0" r="368">
      <c r="B368" s="54"/>
      <c r="C368" s="175" t="s">
        <v>413</v>
      </c>
      <c r="D368" s="204" t="n">
        <f aca="false">1.8+1</f>
        <v>2.8</v>
      </c>
      <c r="E368" s="70" t="s">
        <v>334</v>
      </c>
      <c r="F368" s="175" t="n">
        <v>3.3</v>
      </c>
      <c r="G368" s="70" t="s">
        <v>330</v>
      </c>
      <c r="H368" s="204" t="n">
        <f aca="false">TRUNC((D368*F368),2)</f>
        <v>9.24</v>
      </c>
      <c r="I368" s="203"/>
      <c r="J368" s="70"/>
      <c r="K368" s="200"/>
    </row>
    <row collapsed="false" customFormat="false" customHeight="true" hidden="false" ht="11.25" outlineLevel="0" r="369">
      <c r="B369" s="54"/>
      <c r="C369" s="175" t="s">
        <v>387</v>
      </c>
      <c r="D369" s="204" t="n">
        <v>2.35</v>
      </c>
      <c r="E369" s="70" t="s">
        <v>334</v>
      </c>
      <c r="F369" s="175" t="n">
        <v>3.3</v>
      </c>
      <c r="G369" s="70" t="s">
        <v>330</v>
      </c>
      <c r="H369" s="204" t="n">
        <f aca="false">TRUNC((D369*F369),2)</f>
        <v>7.75</v>
      </c>
      <c r="I369" s="203"/>
      <c r="J369" s="70"/>
      <c r="K369" s="200"/>
    </row>
    <row collapsed="false" customFormat="false" customHeight="true" hidden="false" ht="11.25" outlineLevel="0" r="370">
      <c r="B370" s="54"/>
      <c r="C370" s="175" t="s">
        <v>417</v>
      </c>
      <c r="D370" s="204" t="n">
        <v>6.2</v>
      </c>
      <c r="E370" s="70" t="s">
        <v>334</v>
      </c>
      <c r="F370" s="175" t="n">
        <v>3.3</v>
      </c>
      <c r="G370" s="70" t="s">
        <v>330</v>
      </c>
      <c r="H370" s="204" t="n">
        <f aca="false">TRUNC((D370*F370),2)</f>
        <v>20.46</v>
      </c>
      <c r="I370" s="203"/>
      <c r="J370" s="70"/>
      <c r="K370" s="200"/>
    </row>
    <row collapsed="false" customFormat="false" customHeight="true" hidden="false" ht="12" outlineLevel="0" r="371">
      <c r="B371" s="54"/>
      <c r="D371" s="203"/>
      <c r="E371" s="203"/>
      <c r="F371" s="203"/>
      <c r="G371" s="203"/>
      <c r="H371" s="203"/>
      <c r="I371" s="203"/>
      <c r="J371" s="70"/>
      <c r="K371" s="200"/>
    </row>
    <row collapsed="false" customFormat="false" customHeight="true" hidden="false" ht="24.75" outlineLevel="0" r="372">
      <c r="A372" s="14" t="str">
        <f aca="false">B372&amp;C372</f>
        <v>7.296360</v>
      </c>
      <c r="B372" s="54" t="s">
        <v>114</v>
      </c>
      <c r="C372" s="55" t="str">
        <f aca="false">'ORÇAMENTO ANALÍTICO'!C67</f>
        <v/>
      </c>
      <c r="D372" s="203" t="str">
        <f aca="false">VLOOKUP(A372,'ORÇAMENTO ANALÍTICO'!A:I,4,0)</f>
        <v>PAREDE COM PLACAS DE GESSO ACARTONADO (DRYWALL), PARA USO INTERNO, COM DUAS FACES SIMPLES E ESTRUTURA METÁLICA COM GUIAS DUPLAS, SEM VÃOS. AF_06/2017_P</v>
      </c>
      <c r="E372" s="203"/>
      <c r="F372" s="203"/>
      <c r="G372" s="203"/>
      <c r="H372" s="203"/>
      <c r="I372" s="203"/>
      <c r="J372" s="70" t="str">
        <f aca="false">VLOOKUP(A372,'ORÇAMENTO ANALÍTICO'!A:I,5,0)</f>
        <v>M2</v>
      </c>
      <c r="K372" s="200" t="n">
        <f aca="false">SUM(H374:H375)</f>
        <v>31.86</v>
      </c>
    </row>
    <row collapsed="false" customFormat="false" customHeight="true" hidden="false" ht="22.5" outlineLevel="0" r="373">
      <c r="B373" s="54"/>
      <c r="C373" s="175" t="s">
        <v>339</v>
      </c>
      <c r="D373" s="175" t="s">
        <v>372</v>
      </c>
      <c r="E373" s="175"/>
      <c r="F373" s="175" t="s">
        <v>336</v>
      </c>
      <c r="G373" s="70"/>
      <c r="H373" s="202" t="s">
        <v>329</v>
      </c>
      <c r="I373" s="203"/>
      <c r="J373" s="70"/>
      <c r="K373" s="200"/>
    </row>
    <row collapsed="false" customFormat="false" customHeight="true" hidden="false" ht="11.25" outlineLevel="0" r="374">
      <c r="B374" s="54"/>
      <c r="C374" s="175" t="s">
        <v>451</v>
      </c>
      <c r="D374" s="204" t="n">
        <f aca="false">4.4-0.8</f>
        <v>3.6</v>
      </c>
      <c r="E374" s="204" t="s">
        <v>334</v>
      </c>
      <c r="F374" s="204" t="n">
        <v>3.35</v>
      </c>
      <c r="G374" s="70" t="s">
        <v>330</v>
      </c>
      <c r="H374" s="204" t="n">
        <f aca="false">TRUNC((D374*F374),2)</f>
        <v>12.06</v>
      </c>
      <c r="I374" s="203"/>
      <c r="J374" s="70"/>
      <c r="K374" s="200"/>
    </row>
    <row collapsed="false" customFormat="false" customHeight="true" hidden="false" ht="22.5" outlineLevel="0" r="375">
      <c r="B375" s="54"/>
      <c r="C375" s="175" t="s">
        <v>452</v>
      </c>
      <c r="D375" s="204" t="n">
        <f aca="false">3*2</f>
        <v>6</v>
      </c>
      <c r="E375" s="204" t="s">
        <v>334</v>
      </c>
      <c r="F375" s="204" t="n">
        <v>3.3</v>
      </c>
      <c r="G375" s="70" t="s">
        <v>330</v>
      </c>
      <c r="H375" s="204" t="n">
        <f aca="false">TRUNC((D375*F375),2)</f>
        <v>19.8</v>
      </c>
      <c r="I375" s="203"/>
      <c r="J375" s="70"/>
      <c r="K375" s="200"/>
    </row>
    <row collapsed="false" customFormat="true" customHeight="true" hidden="false" ht="12" outlineLevel="0" r="376" s="15">
      <c r="A376" s="246"/>
      <c r="B376" s="247"/>
      <c r="C376" s="14"/>
      <c r="D376" s="14"/>
      <c r="E376" s="13"/>
      <c r="F376" s="13"/>
      <c r="G376" s="47"/>
      <c r="H376" s="14"/>
      <c r="I376" s="14"/>
      <c r="J376" s="14"/>
      <c r="K376" s="248"/>
      <c r="L376" s="249"/>
      <c r="M376" s="219"/>
      <c r="N376" s="184"/>
      <c r="O376" s="207"/>
      <c r="P376" s="14"/>
      <c r="Q376" s="14"/>
      <c r="R376" s="14"/>
    </row>
    <row collapsed="false" customFormat="false" customHeight="true" hidden="false" ht="34.5" outlineLevel="0" r="377">
      <c r="A377" s="14" t="str">
        <f aca="false">B377&amp;C377</f>
        <v>7.387448</v>
      </c>
      <c r="B377" s="54" t="s">
        <v>115</v>
      </c>
      <c r="C377" s="55" t="str">
        <f aca="false">'ORÇAMENTO ANALÍTICO'!C68</f>
        <v/>
      </c>
      <c r="D377" s="203" t="str">
        <f aca="false">VLOOKUP(A377,'ORÇAMENTO ANALÍTICO'!A:I,4,0)</f>
        <v>ALVENARIA DE VEDAÇÃO DE BLOCOS VAZADOS DE CONCRETO DE 9X19X39CM (ESPESSURA 9CM) DE PAREDES COM ÁREA LÍQUIDA MENOR QUE 6M² SEM VÃOS E ARGAMASSA DE ASSENTAMENTO COM PREPARO MANUAL. AF_06/2014</v>
      </c>
      <c r="E377" s="203"/>
      <c r="F377" s="203"/>
      <c r="G377" s="203"/>
      <c r="H377" s="203"/>
      <c r="I377" s="203"/>
      <c r="J377" s="70" t="str">
        <f aca="false">VLOOKUP(A377,'ORÇAMENTO ANALÍTICO'!A:I,5,0)</f>
        <v>M2</v>
      </c>
      <c r="K377" s="200" t="n">
        <f aca="false">SUM(H379:H382)</f>
        <v>28.85</v>
      </c>
      <c r="O377" s="13"/>
    </row>
    <row collapsed="false" customFormat="false" customHeight="true" hidden="false" ht="22.5" outlineLevel="0" r="378">
      <c r="B378" s="54"/>
      <c r="C378" s="175" t="s">
        <v>339</v>
      </c>
      <c r="D378" s="175" t="s">
        <v>340</v>
      </c>
      <c r="E378" s="175"/>
      <c r="F378" s="176" t="s">
        <v>424</v>
      </c>
      <c r="G378" s="70"/>
      <c r="H378" s="202" t="s">
        <v>329</v>
      </c>
      <c r="I378" s="203"/>
      <c r="J378" s="70"/>
      <c r="K378" s="200"/>
    </row>
    <row collapsed="false" customFormat="false" customHeight="true" hidden="false" ht="11.25" outlineLevel="0" r="379">
      <c r="B379" s="54"/>
      <c r="C379" s="175" t="s">
        <v>453</v>
      </c>
      <c r="D379" s="204" t="n">
        <v>0.33</v>
      </c>
      <c r="E379" s="204" t="s">
        <v>334</v>
      </c>
      <c r="F379" s="176" t="n">
        <v>2</v>
      </c>
      <c r="G379" s="70" t="s">
        <v>330</v>
      </c>
      <c r="H379" s="204" t="n">
        <f aca="false">TRUNC(D379*F379,2)</f>
        <v>0.66</v>
      </c>
      <c r="I379" s="203"/>
      <c r="J379" s="70"/>
      <c r="K379" s="200"/>
    </row>
    <row collapsed="false" customFormat="false" customHeight="true" hidden="false" ht="22.5" outlineLevel="0" r="380">
      <c r="B380" s="54"/>
      <c r="C380" s="175" t="s">
        <v>454</v>
      </c>
      <c r="D380" s="204" t="n">
        <v>5</v>
      </c>
      <c r="E380" s="204" t="s">
        <v>334</v>
      </c>
      <c r="F380" s="176" t="n">
        <v>2</v>
      </c>
      <c r="G380" s="70" t="s">
        <v>330</v>
      </c>
      <c r="H380" s="204" t="n">
        <f aca="false">TRUNC(D380*F380,2)</f>
        <v>10</v>
      </c>
      <c r="I380" s="203"/>
      <c r="J380" s="70"/>
      <c r="K380" s="200"/>
    </row>
    <row collapsed="false" customFormat="false" customHeight="true" hidden="false" ht="22.5" outlineLevel="0" r="381">
      <c r="B381" s="54"/>
      <c r="C381" s="175" t="s">
        <v>455</v>
      </c>
      <c r="D381" s="204" t="n">
        <v>17.77</v>
      </c>
      <c r="E381" s="204" t="s">
        <v>334</v>
      </c>
      <c r="F381" s="176" t="n">
        <v>1</v>
      </c>
      <c r="G381" s="70" t="s">
        <v>330</v>
      </c>
      <c r="H381" s="204" t="n">
        <f aca="false">TRUNC(D381*F381,2)</f>
        <v>17.77</v>
      </c>
      <c r="I381" s="203"/>
      <c r="J381" s="70"/>
      <c r="K381" s="200"/>
    </row>
    <row collapsed="false" customFormat="false" customHeight="true" hidden="false" ht="22.5" outlineLevel="0" r="382">
      <c r="B382" s="54"/>
      <c r="C382" s="175" t="s">
        <v>366</v>
      </c>
      <c r="D382" s="204" t="n">
        <v>0.42</v>
      </c>
      <c r="E382" s="204" t="s">
        <v>334</v>
      </c>
      <c r="F382" s="176" t="n">
        <v>1</v>
      </c>
      <c r="G382" s="70" t="s">
        <v>330</v>
      </c>
      <c r="H382" s="204" t="n">
        <f aca="false">TRUNC(D382*F382,2)</f>
        <v>0.42</v>
      </c>
      <c r="I382" s="203"/>
      <c r="J382" s="70"/>
      <c r="K382" s="200"/>
    </row>
    <row collapsed="false" customFormat="false" customHeight="true" hidden="false" ht="12" outlineLevel="0" r="383">
      <c r="B383" s="54"/>
      <c r="C383" s="250"/>
      <c r="D383" s="203"/>
      <c r="E383" s="203"/>
      <c r="F383" s="203"/>
      <c r="G383" s="203"/>
      <c r="H383" s="203"/>
      <c r="I383" s="203"/>
      <c r="J383" s="70"/>
      <c r="K383" s="200"/>
    </row>
    <row collapsed="false" customFormat="false" customHeight="true" hidden="false" ht="28.5" outlineLevel="0" r="384">
      <c r="A384" s="14" t="str">
        <f aca="false">B384&amp;C384</f>
        <v>7.473774/1</v>
      </c>
      <c r="B384" s="54" t="s">
        <v>116</v>
      </c>
      <c r="C384" s="55" t="str">
        <f aca="false">'ORÇAMENTO ANALÍTICO'!C69</f>
        <v>73774/1</v>
      </c>
      <c r="D384" s="203" t="str">
        <f aca="false">VLOOKUP(A384,'ORÇAMENTO ANALÍTICO'!A:I,4,0)</f>
        <v>DIVISORIA EM MARMORITE ESPESSURA 35MM, CHUMBAMENTO NO PISO E PAREDE COM ARGAMASSA DE CIMENTO E AREIA, POLIMENTO MANUAL, EXCLUSIVE FERRAGENS</v>
      </c>
      <c r="E384" s="203"/>
      <c r="F384" s="203"/>
      <c r="G384" s="203"/>
      <c r="H384" s="203"/>
      <c r="I384" s="203"/>
      <c r="J384" s="70" t="str">
        <f aca="false">VLOOKUP(A384,'ORÇAMENTO ANALÍTICO'!A:I,5,0)</f>
        <v>M2</v>
      </c>
      <c r="K384" s="200" t="n">
        <f aca="false">SUM(H387:H391)</f>
        <v>13.72</v>
      </c>
      <c r="O384" s="13"/>
    </row>
    <row collapsed="false" customFormat="false" customHeight="true" hidden="false" ht="12.75" outlineLevel="0" r="385">
      <c r="B385" s="210" t="s">
        <v>355</v>
      </c>
      <c r="C385" s="210"/>
      <c r="D385" s="210"/>
      <c r="E385" s="210"/>
      <c r="F385" s="210"/>
      <c r="G385" s="210"/>
      <c r="H385" s="210"/>
      <c r="I385" s="210"/>
      <c r="J385" s="210"/>
      <c r="K385" s="210"/>
    </row>
    <row collapsed="false" customFormat="false" customHeight="true" hidden="false" ht="22.5" outlineLevel="0" r="386">
      <c r="B386" s="54"/>
      <c r="C386" s="175" t="s">
        <v>339</v>
      </c>
      <c r="D386" s="175" t="s">
        <v>331</v>
      </c>
      <c r="E386" s="175"/>
      <c r="F386" s="176" t="s">
        <v>336</v>
      </c>
      <c r="G386" s="70"/>
      <c r="H386" s="202" t="s">
        <v>329</v>
      </c>
      <c r="I386" s="203"/>
      <c r="J386" s="70"/>
      <c r="K386" s="200"/>
    </row>
    <row collapsed="false" customFormat="false" customHeight="true" hidden="false" ht="11.25" outlineLevel="0" r="387">
      <c r="B387" s="54"/>
      <c r="C387" s="175" t="s">
        <v>394</v>
      </c>
      <c r="D387" s="204" t="n">
        <v>1.5</v>
      </c>
      <c r="E387" s="204" t="s">
        <v>334</v>
      </c>
      <c r="F387" s="176" t="n">
        <v>0.07</v>
      </c>
      <c r="G387" s="70" t="s">
        <v>330</v>
      </c>
      <c r="H387" s="204" t="n">
        <f aca="false">TRUNC(D387*F387,2)</f>
        <v>0.1</v>
      </c>
      <c r="I387" s="203"/>
      <c r="J387" s="70"/>
      <c r="K387" s="200"/>
    </row>
    <row collapsed="false" customFormat="false" customHeight="true" hidden="false" ht="12.75" outlineLevel="0" r="388">
      <c r="B388" s="210" t="s">
        <v>359</v>
      </c>
      <c r="C388" s="210"/>
      <c r="D388" s="210"/>
      <c r="E388" s="210"/>
      <c r="F388" s="210"/>
      <c r="G388" s="210"/>
      <c r="H388" s="210"/>
      <c r="I388" s="210"/>
      <c r="J388" s="210"/>
      <c r="K388" s="210"/>
    </row>
    <row collapsed="false" customFormat="false" customHeight="true" hidden="false" ht="11.25" outlineLevel="0" r="389">
      <c r="B389" s="54"/>
      <c r="C389" s="175" t="s">
        <v>379</v>
      </c>
      <c r="D389" s="204" t="n">
        <f aca="false">(1.3*2)+1.22</f>
        <v>3.82</v>
      </c>
      <c r="E389" s="204" t="s">
        <v>334</v>
      </c>
      <c r="F389" s="176" t="n">
        <v>1.8</v>
      </c>
      <c r="G389" s="70" t="s">
        <v>330</v>
      </c>
      <c r="H389" s="204" t="n">
        <f aca="false">TRUNC(D389*F389,2)</f>
        <v>6.87</v>
      </c>
      <c r="I389" s="203"/>
      <c r="J389" s="70"/>
      <c r="K389" s="200"/>
    </row>
    <row collapsed="false" customFormat="false" customHeight="true" hidden="false" ht="11.25" outlineLevel="0" r="390">
      <c r="B390" s="54"/>
      <c r="C390" s="175" t="s">
        <v>380</v>
      </c>
      <c r="D390" s="204" t="n">
        <f aca="false">(1.3*2)+0.35</f>
        <v>2.95</v>
      </c>
      <c r="E390" s="204" t="s">
        <v>334</v>
      </c>
      <c r="F390" s="176" t="n">
        <v>1.8</v>
      </c>
      <c r="G390" s="70" t="s">
        <v>330</v>
      </c>
      <c r="H390" s="204" t="n">
        <f aca="false">TRUNC(D390*F390,2)</f>
        <v>5.31</v>
      </c>
      <c r="I390" s="203"/>
      <c r="J390" s="70"/>
      <c r="K390" s="200"/>
    </row>
    <row collapsed="false" customFormat="false" customHeight="true" hidden="false" ht="11.25" outlineLevel="0" r="391">
      <c r="B391" s="54"/>
      <c r="C391" s="175" t="s">
        <v>380</v>
      </c>
      <c r="D391" s="204" t="n">
        <f aca="false">0.6*2</f>
        <v>1.2</v>
      </c>
      <c r="E391" s="204" t="s">
        <v>334</v>
      </c>
      <c r="F391" s="176" t="n">
        <v>1.2</v>
      </c>
      <c r="G391" s="70" t="s">
        <v>330</v>
      </c>
      <c r="H391" s="204" t="n">
        <f aca="false">TRUNC(D391*F391,2)</f>
        <v>1.44</v>
      </c>
      <c r="I391" s="203"/>
      <c r="J391" s="70"/>
      <c r="K391" s="200"/>
    </row>
    <row collapsed="false" customFormat="false" customHeight="true" hidden="false" ht="12" outlineLevel="0" r="392">
      <c r="B392" s="54"/>
      <c r="C392" s="250"/>
      <c r="D392" s="203"/>
      <c r="E392" s="203"/>
      <c r="F392" s="203"/>
      <c r="G392" s="203"/>
      <c r="H392" s="203"/>
      <c r="I392" s="203"/>
      <c r="J392" s="70"/>
      <c r="K392" s="200"/>
    </row>
    <row collapsed="false" customFormat="false" customHeight="true" hidden="false" ht="12" outlineLevel="0" r="393">
      <c r="B393" s="54"/>
      <c r="D393" s="203"/>
      <c r="E393" s="203"/>
      <c r="F393" s="203"/>
      <c r="G393" s="203"/>
      <c r="H393" s="203"/>
      <c r="I393" s="203"/>
      <c r="J393" s="70"/>
      <c r="K393" s="200"/>
    </row>
    <row collapsed="false" customFormat="false" customHeight="true" hidden="false" ht="21" outlineLevel="0" r="394">
      <c r="B394" s="196" t="n">
        <f aca="false">'ORÇAMENTO ANALÍTICO'!B71</f>
        <v>8</v>
      </c>
      <c r="C394" s="197" t="str">
        <f aca="false">'ORÇAMENTO ANALÍTICO'!C71:H71</f>
        <v>REVESTIMENTOS</v>
      </c>
      <c r="D394" s="197"/>
      <c r="E394" s="197"/>
      <c r="F394" s="197"/>
      <c r="G394" s="197"/>
      <c r="H394" s="197"/>
      <c r="I394" s="197"/>
      <c r="J394" s="197"/>
      <c r="K394" s="197"/>
      <c r="L394" s="147"/>
    </row>
    <row collapsed="false" customFormat="false" customHeight="true" hidden="true" ht="15" outlineLevel="0" r="395">
      <c r="B395" s="251" t="str">
        <f aca="false">'ORÇAMENTO ANALÍTICO'!B72:I72</f>
        <v>PAREDE</v>
      </c>
      <c r="C395" s="251"/>
      <c r="D395" s="251"/>
      <c r="E395" s="251"/>
      <c r="F395" s="251"/>
      <c r="G395" s="251"/>
      <c r="H395" s="251"/>
      <c r="I395" s="251"/>
      <c r="J395" s="251"/>
      <c r="K395" s="251"/>
      <c r="L395" s="147"/>
    </row>
    <row collapsed="false" customFormat="false" customHeight="true" hidden="false" ht="25.5" outlineLevel="0" r="396">
      <c r="A396" s="14" t="str">
        <f aca="false">B396&amp;C396</f>
        <v>8.113.001.0026-A</v>
      </c>
      <c r="B396" s="54" t="s">
        <v>120</v>
      </c>
      <c r="C396" s="55" t="str">
        <f aca="false">'ORÇAMENTO ANALÍTICO'!C73</f>
        <v>13.001.0026-A</v>
      </c>
      <c r="D396" s="199" t="str">
        <f aca="false">VLOOKUP(A396,'ORÇAMENTO ANALÍTICO'!A:I,4,0)</f>
        <v>EMBOCO COM ARGAMASSA DE CIMENTO E AREIA,NO TRACO 1:3 COM 2CM DE ESPESSURA,INCLUSIVE CHAPISCO DE CIMENTO E AREIA,NO TRACO 1:3</v>
      </c>
      <c r="E396" s="199"/>
      <c r="F396" s="199"/>
      <c r="G396" s="199"/>
      <c r="H396" s="199"/>
      <c r="I396" s="199"/>
      <c r="J396" s="70" t="str">
        <f aca="false">VLOOKUP(A396,'ORÇAMENTO ANALÍTICO'!A:I,5,0)</f>
        <v>M2</v>
      </c>
      <c r="K396" s="200" t="n">
        <f aca="false">SUM(H398:H408,H410:H422,H424:H430,G433:G445)</f>
        <v>538.85</v>
      </c>
    </row>
    <row collapsed="false" customFormat="false" customHeight="true" hidden="false" ht="11.25" outlineLevel="0" r="397">
      <c r="B397" s="210" t="s">
        <v>355</v>
      </c>
      <c r="C397" s="210"/>
      <c r="D397" s="210"/>
      <c r="E397" s="210"/>
      <c r="F397" s="210"/>
      <c r="G397" s="210"/>
      <c r="H397" s="210"/>
      <c r="I397" s="210"/>
      <c r="J397" s="210"/>
      <c r="K397" s="210"/>
    </row>
    <row collapsed="false" customFormat="false" customHeight="true" hidden="false" ht="22.5" outlineLevel="0" r="398">
      <c r="B398" s="54"/>
      <c r="C398" s="175" t="s">
        <v>339</v>
      </c>
      <c r="D398" s="175" t="s">
        <v>372</v>
      </c>
      <c r="E398" s="175" t="s">
        <v>336</v>
      </c>
      <c r="F398" s="176" t="s">
        <v>373</v>
      </c>
      <c r="G398" s="70"/>
      <c r="H398" s="202" t="s">
        <v>329</v>
      </c>
      <c r="I398" s="203"/>
      <c r="J398" s="70"/>
      <c r="K398" s="200"/>
    </row>
    <row collapsed="false" customFormat="false" customHeight="true" hidden="false" ht="11.25" outlineLevel="0" r="399">
      <c r="B399" s="54"/>
      <c r="C399" s="175" t="s">
        <v>404</v>
      </c>
      <c r="D399" s="204" t="n">
        <f aca="false">14.28-7.14</f>
        <v>7.14</v>
      </c>
      <c r="E399" s="204" t="n">
        <v>2.8</v>
      </c>
      <c r="F399" s="176" t="n">
        <v>0</v>
      </c>
      <c r="G399" s="70" t="s">
        <v>330</v>
      </c>
      <c r="H399" s="204" t="n">
        <f aca="false">TRUNC((D399*E399)-F399,2)</f>
        <v>19.99</v>
      </c>
      <c r="I399" s="203"/>
      <c r="J399" s="70"/>
      <c r="K399" s="200"/>
    </row>
    <row collapsed="false" customFormat="false" customHeight="true" hidden="false" ht="11.25" outlineLevel="0" r="400">
      <c r="B400" s="54"/>
      <c r="C400" s="175" t="s">
        <v>405</v>
      </c>
      <c r="D400" s="204" t="n">
        <f aca="false">11.07-2.6</f>
        <v>8.47</v>
      </c>
      <c r="E400" s="204" t="n">
        <v>2.8</v>
      </c>
      <c r="F400" s="176" t="n">
        <v>0</v>
      </c>
      <c r="G400" s="70" t="s">
        <v>330</v>
      </c>
      <c r="H400" s="204" t="n">
        <f aca="false">TRUNC((D400*E400)-F400,2)</f>
        <v>23.71</v>
      </c>
      <c r="I400" s="203"/>
      <c r="J400" s="70"/>
      <c r="K400" s="200"/>
    </row>
    <row collapsed="false" customFormat="false" customHeight="true" hidden="false" ht="11.25" outlineLevel="0" r="401">
      <c r="B401" s="54"/>
      <c r="C401" s="175" t="s">
        <v>406</v>
      </c>
      <c r="D401" s="204" t="n">
        <f aca="false">13.62-6.8</f>
        <v>6.82</v>
      </c>
      <c r="E401" s="204" t="n">
        <v>2.8</v>
      </c>
      <c r="F401" s="176" t="n">
        <f aca="false">(0.8*2.1)+(0.6*2.1)</f>
        <v>2.94</v>
      </c>
      <c r="G401" s="70" t="s">
        <v>330</v>
      </c>
      <c r="H401" s="204" t="n">
        <f aca="false">TRUNC((D401*E401)-F401,2)</f>
        <v>16.15</v>
      </c>
      <c r="I401" s="203"/>
      <c r="J401" s="70"/>
      <c r="K401" s="200"/>
    </row>
    <row collapsed="false" customFormat="false" customHeight="true" hidden="false" ht="11.25" outlineLevel="0" r="402">
      <c r="B402" s="54"/>
      <c r="C402" s="175" t="s">
        <v>407</v>
      </c>
      <c r="D402" s="204" t="n">
        <f aca="false">9.38+1.35-4.69</f>
        <v>6.04</v>
      </c>
      <c r="E402" s="204" t="n">
        <v>2.8</v>
      </c>
      <c r="F402" s="176" t="n">
        <v>0</v>
      </c>
      <c r="G402" s="70" t="s">
        <v>330</v>
      </c>
      <c r="H402" s="204" t="n">
        <f aca="false">TRUNC((D402*E402)-F402,2)</f>
        <v>16.91</v>
      </c>
      <c r="I402" s="203"/>
      <c r="J402" s="70"/>
      <c r="K402" s="200"/>
    </row>
    <row collapsed="false" customFormat="false" customHeight="true" hidden="false" ht="11.25" outlineLevel="0" r="403">
      <c r="B403" s="54"/>
      <c r="C403" s="175" t="s">
        <v>395</v>
      </c>
      <c r="D403" s="204" t="n">
        <f aca="false">24.1-8.95</f>
        <v>15.15</v>
      </c>
      <c r="E403" s="204" t="n">
        <v>2.8</v>
      </c>
      <c r="F403" s="176" t="n">
        <f aca="false">(0.8*2.1)*5</f>
        <v>8.4</v>
      </c>
      <c r="G403" s="70" t="s">
        <v>330</v>
      </c>
      <c r="H403" s="204" t="n">
        <f aca="false">TRUNC((D403*E403)-F403,2)</f>
        <v>34.02</v>
      </c>
      <c r="I403" s="203"/>
      <c r="J403" s="70"/>
      <c r="K403" s="200"/>
    </row>
    <row collapsed="false" customFormat="false" customHeight="true" hidden="false" ht="11.25" outlineLevel="0" r="404">
      <c r="B404" s="54"/>
      <c r="C404" s="175" t="s">
        <v>408</v>
      </c>
      <c r="D404" s="204" t="n">
        <f aca="false">12.57-3.35</f>
        <v>9.22</v>
      </c>
      <c r="E404" s="204" t="n">
        <v>2.8</v>
      </c>
      <c r="F404" s="176" t="n">
        <v>0</v>
      </c>
      <c r="G404" s="70" t="s">
        <v>330</v>
      </c>
      <c r="H404" s="204" t="n">
        <f aca="false">TRUNC((D404*E404)-F404,2)</f>
        <v>25.81</v>
      </c>
      <c r="I404" s="203"/>
      <c r="J404" s="70"/>
      <c r="K404" s="200"/>
    </row>
    <row collapsed="false" customFormat="false" customHeight="true" hidden="false" ht="11.25" outlineLevel="0" r="405">
      <c r="B405" s="54"/>
      <c r="C405" s="175" t="s">
        <v>409</v>
      </c>
      <c r="D405" s="204" t="n">
        <v>7.26</v>
      </c>
      <c r="E405" s="204" t="n">
        <v>2.8</v>
      </c>
      <c r="F405" s="176" t="n">
        <v>0</v>
      </c>
      <c r="G405" s="70" t="s">
        <v>330</v>
      </c>
      <c r="H405" s="204" t="n">
        <f aca="false">TRUNC((D405*E405)-F405,2)</f>
        <v>20.32</v>
      </c>
      <c r="I405" s="203"/>
      <c r="J405" s="70"/>
      <c r="K405" s="200"/>
    </row>
    <row collapsed="false" customFormat="false" customHeight="true" hidden="false" ht="11.25" outlineLevel="0" r="406">
      <c r="B406" s="54"/>
      <c r="C406" s="175" t="s">
        <v>410</v>
      </c>
      <c r="D406" s="204" t="n">
        <v>7</v>
      </c>
      <c r="E406" s="204" t="n">
        <v>2.8</v>
      </c>
      <c r="F406" s="176" t="n">
        <v>0</v>
      </c>
      <c r="G406" s="70" t="s">
        <v>330</v>
      </c>
      <c r="H406" s="204" t="n">
        <f aca="false">TRUNC((D406*E406)-F406,2)</f>
        <v>19.6</v>
      </c>
      <c r="I406" s="203"/>
      <c r="J406" s="70"/>
      <c r="K406" s="200"/>
    </row>
    <row collapsed="false" customFormat="false" customHeight="true" hidden="false" ht="15.75" outlineLevel="0" r="407">
      <c r="B407" s="54"/>
      <c r="C407" s="175" t="s">
        <v>339</v>
      </c>
      <c r="D407" s="175" t="s">
        <v>340</v>
      </c>
      <c r="E407" s="175"/>
      <c r="F407" s="176" t="s">
        <v>424</v>
      </c>
      <c r="G407" s="70"/>
      <c r="H407" s="202" t="s">
        <v>329</v>
      </c>
      <c r="I407" s="203"/>
      <c r="J407" s="70"/>
      <c r="K407" s="200"/>
    </row>
    <row collapsed="false" customFormat="false" customHeight="true" hidden="false" ht="11.25" outlineLevel="0" r="408">
      <c r="B408" s="54"/>
      <c r="C408" s="175" t="s">
        <v>453</v>
      </c>
      <c r="D408" s="204" t="n">
        <v>0.33</v>
      </c>
      <c r="E408" s="204" t="s">
        <v>334</v>
      </c>
      <c r="F408" s="176" t="n">
        <v>2</v>
      </c>
      <c r="G408" s="70" t="s">
        <v>330</v>
      </c>
      <c r="H408" s="204" t="n">
        <f aca="false">TRUNC(D408*F408,2)</f>
        <v>0.66</v>
      </c>
      <c r="I408" s="203"/>
      <c r="J408" s="70"/>
      <c r="K408" s="200"/>
    </row>
    <row collapsed="false" customFormat="false" customHeight="true" hidden="false" ht="11.25" outlineLevel="0" r="409">
      <c r="B409" s="210" t="s">
        <v>359</v>
      </c>
      <c r="C409" s="210"/>
      <c r="D409" s="210"/>
      <c r="E409" s="210"/>
      <c r="F409" s="210"/>
      <c r="G409" s="210"/>
      <c r="H409" s="210"/>
      <c r="I409" s="210"/>
      <c r="J409" s="210"/>
      <c r="K409" s="210"/>
    </row>
    <row collapsed="false" customFormat="false" customHeight="true" hidden="false" ht="22.5" outlineLevel="0" r="410">
      <c r="B410" s="54"/>
      <c r="C410" s="175" t="s">
        <v>339</v>
      </c>
      <c r="D410" s="175" t="s">
        <v>372</v>
      </c>
      <c r="E410" s="175" t="s">
        <v>336</v>
      </c>
      <c r="F410" s="176" t="s">
        <v>373</v>
      </c>
      <c r="G410" s="70"/>
      <c r="H410" s="202" t="s">
        <v>329</v>
      </c>
      <c r="I410" s="203"/>
      <c r="J410" s="70"/>
      <c r="K410" s="200"/>
    </row>
    <row collapsed="false" customFormat="false" customHeight="true" hidden="false" ht="22.5" outlineLevel="0" r="411">
      <c r="B411" s="54"/>
      <c r="C411" s="175" t="s">
        <v>456</v>
      </c>
      <c r="D411" s="204" t="n">
        <v>1.8</v>
      </c>
      <c r="E411" s="175" t="n">
        <v>5.5</v>
      </c>
      <c r="F411" s="176" t="n">
        <v>0</v>
      </c>
      <c r="G411" s="70" t="s">
        <v>330</v>
      </c>
      <c r="H411" s="204" t="n">
        <f aca="false">TRUNC((D411*E411)-F411,2)</f>
        <v>9.9</v>
      </c>
      <c r="I411" s="203"/>
      <c r="J411" s="70"/>
      <c r="K411" s="200"/>
      <c r="L411" s="252"/>
    </row>
    <row collapsed="false" customFormat="false" customHeight="true" hidden="false" ht="11.25" outlineLevel="0" r="412">
      <c r="B412" s="54"/>
      <c r="C412" s="175" t="s">
        <v>457</v>
      </c>
      <c r="D412" s="204" t="n">
        <v>12.34</v>
      </c>
      <c r="E412" s="175" t="n">
        <v>1.1</v>
      </c>
      <c r="F412" s="176" t="n">
        <v>0</v>
      </c>
      <c r="G412" s="70" t="s">
        <v>330</v>
      </c>
      <c r="H412" s="204" t="n">
        <f aca="false">TRUNC((D412*E412)-F412,2)</f>
        <v>13.57</v>
      </c>
      <c r="I412" s="203"/>
      <c r="J412" s="70"/>
      <c r="K412" s="200"/>
    </row>
    <row collapsed="false" customFormat="false" customHeight="true" hidden="false" ht="22.5" outlineLevel="0" r="413">
      <c r="B413" s="54"/>
      <c r="C413" s="175" t="s">
        <v>339</v>
      </c>
      <c r="D413" s="175" t="s">
        <v>372</v>
      </c>
      <c r="E413" s="175" t="s">
        <v>336</v>
      </c>
      <c r="F413" s="176" t="s">
        <v>424</v>
      </c>
      <c r="G413" s="70"/>
      <c r="H413" s="202" t="s">
        <v>329</v>
      </c>
      <c r="I413" s="203"/>
      <c r="J413" s="70"/>
      <c r="K413" s="200"/>
    </row>
    <row collapsed="false" customFormat="false" customHeight="true" hidden="false" ht="11.25" outlineLevel="0" r="414">
      <c r="B414" s="54"/>
      <c r="C414" s="175" t="s">
        <v>379</v>
      </c>
      <c r="D414" s="204" t="n">
        <v>1.1</v>
      </c>
      <c r="E414" s="175" t="n">
        <v>2.5</v>
      </c>
      <c r="F414" s="176" t="n">
        <v>2</v>
      </c>
      <c r="G414" s="70" t="s">
        <v>330</v>
      </c>
      <c r="H414" s="204" t="n">
        <f aca="false">TRUNC(D414*E414*F414,2)</f>
        <v>5.5</v>
      </c>
      <c r="I414" s="203"/>
      <c r="J414" s="70"/>
      <c r="K414" s="200"/>
    </row>
    <row collapsed="false" customFormat="false" customHeight="true" hidden="false" ht="11.25" outlineLevel="0" r="415">
      <c r="B415" s="54"/>
      <c r="C415" s="175" t="s">
        <v>379</v>
      </c>
      <c r="D415" s="204" t="n">
        <v>5.2</v>
      </c>
      <c r="E415" s="175" t="n">
        <v>3.35</v>
      </c>
      <c r="F415" s="176" t="n">
        <v>2</v>
      </c>
      <c r="G415" s="70" t="s">
        <v>330</v>
      </c>
      <c r="H415" s="204" t="n">
        <f aca="false">TRUNC(D415*E415*F415,2)</f>
        <v>34.84</v>
      </c>
      <c r="I415" s="203"/>
      <c r="J415" s="70"/>
      <c r="K415" s="200"/>
    </row>
    <row collapsed="false" customFormat="false" customHeight="true" hidden="false" ht="11.25" outlineLevel="0" r="416">
      <c r="B416" s="54"/>
      <c r="C416" s="175" t="s">
        <v>380</v>
      </c>
      <c r="D416" s="204" t="n">
        <v>2.6</v>
      </c>
      <c r="E416" s="175" t="n">
        <v>3.35</v>
      </c>
      <c r="F416" s="176" t="n">
        <v>2</v>
      </c>
      <c r="G416" s="70" t="s">
        <v>330</v>
      </c>
      <c r="H416" s="204" t="n">
        <f aca="false">TRUNC(D416*E416*F416,2)</f>
        <v>17.42</v>
      </c>
      <c r="I416" s="203"/>
      <c r="J416" s="70"/>
      <c r="K416" s="200"/>
    </row>
    <row collapsed="false" customFormat="false" customHeight="true" hidden="false" ht="11.25" outlineLevel="0" r="417">
      <c r="B417" s="54"/>
      <c r="C417" s="175" t="s">
        <v>411</v>
      </c>
      <c r="D417" s="204" t="n">
        <f aca="false">4.45+2</f>
        <v>6.45</v>
      </c>
      <c r="E417" s="175" t="n">
        <v>3.35</v>
      </c>
      <c r="F417" s="176" t="n">
        <v>2</v>
      </c>
      <c r="G417" s="70" t="s">
        <v>330</v>
      </c>
      <c r="H417" s="204" t="n">
        <f aca="false">TRUNC(D417*E417*F417,2)</f>
        <v>43.21</v>
      </c>
      <c r="I417" s="203"/>
      <c r="J417" s="70"/>
      <c r="K417" s="200"/>
    </row>
    <row collapsed="false" customFormat="false" customHeight="true" hidden="false" ht="11.25" outlineLevel="0" r="418">
      <c r="B418" s="54"/>
      <c r="C418" s="175" t="s">
        <v>411</v>
      </c>
      <c r="D418" s="204" t="n">
        <v>1.1</v>
      </c>
      <c r="E418" s="175" t="n">
        <v>2.5</v>
      </c>
      <c r="F418" s="176" t="n">
        <v>2</v>
      </c>
      <c r="G418" s="70" t="s">
        <v>330</v>
      </c>
      <c r="H418" s="204" t="n">
        <f aca="false">TRUNC(D418*E418*F418,2)</f>
        <v>5.5</v>
      </c>
      <c r="I418" s="203"/>
      <c r="J418" s="70"/>
      <c r="K418" s="200"/>
    </row>
    <row collapsed="false" customFormat="false" customHeight="true" hidden="false" ht="15.75" outlineLevel="0" r="419">
      <c r="B419" s="54"/>
      <c r="C419" s="175" t="s">
        <v>339</v>
      </c>
      <c r="D419" s="175" t="s">
        <v>340</v>
      </c>
      <c r="E419" s="175"/>
      <c r="F419" s="176" t="s">
        <v>424</v>
      </c>
      <c r="G419" s="70"/>
      <c r="H419" s="202" t="s">
        <v>329</v>
      </c>
      <c r="I419" s="203"/>
      <c r="J419" s="70"/>
      <c r="K419" s="200"/>
    </row>
    <row collapsed="false" customFormat="false" customHeight="true" hidden="false" ht="22.5" outlineLevel="0" r="420">
      <c r="B420" s="54"/>
      <c r="C420" s="175" t="s">
        <v>454</v>
      </c>
      <c r="D420" s="204" t="n">
        <v>5</v>
      </c>
      <c r="E420" s="204" t="s">
        <v>334</v>
      </c>
      <c r="F420" s="176" t="n">
        <v>2</v>
      </c>
      <c r="G420" s="70" t="s">
        <v>330</v>
      </c>
      <c r="H420" s="204" t="n">
        <f aca="false">TRUNC(D420*F420,2)</f>
        <v>10</v>
      </c>
      <c r="I420" s="203"/>
      <c r="J420" s="70"/>
      <c r="K420" s="200"/>
    </row>
    <row collapsed="false" customFormat="false" customHeight="true" hidden="false" ht="22.5" outlineLevel="0" r="421">
      <c r="B421" s="54"/>
      <c r="C421" s="175" t="s">
        <v>455</v>
      </c>
      <c r="D421" s="204" t="n">
        <v>17.77</v>
      </c>
      <c r="E421" s="204" t="s">
        <v>334</v>
      </c>
      <c r="F421" s="176" t="n">
        <v>1</v>
      </c>
      <c r="G421" s="70" t="s">
        <v>330</v>
      </c>
      <c r="H421" s="204" t="n">
        <f aca="false">TRUNC(D421*F421,2)</f>
        <v>17.77</v>
      </c>
      <c r="I421" s="203"/>
      <c r="J421" s="70"/>
      <c r="K421" s="200"/>
    </row>
    <row collapsed="false" customFormat="false" customHeight="true" hidden="false" ht="22.5" outlineLevel="0" r="422">
      <c r="B422" s="54"/>
      <c r="C422" s="175" t="s">
        <v>366</v>
      </c>
      <c r="D422" s="204" t="n">
        <v>0.42</v>
      </c>
      <c r="E422" s="204" t="s">
        <v>334</v>
      </c>
      <c r="F422" s="176" t="n">
        <v>1</v>
      </c>
      <c r="G422" s="70" t="s">
        <v>330</v>
      </c>
      <c r="H422" s="204" t="n">
        <f aca="false">TRUNC(D422*F422,2)</f>
        <v>0.42</v>
      </c>
      <c r="I422" s="203"/>
      <c r="J422" s="70"/>
      <c r="K422" s="200"/>
    </row>
    <row collapsed="false" customFormat="false" customHeight="true" hidden="false" ht="11.25" outlineLevel="0" r="423">
      <c r="B423" s="210" t="s">
        <v>382</v>
      </c>
      <c r="C423" s="210"/>
      <c r="D423" s="210"/>
      <c r="E423" s="210"/>
      <c r="F423" s="210"/>
      <c r="G423" s="210"/>
      <c r="H423" s="210"/>
      <c r="I423" s="210"/>
      <c r="J423" s="210"/>
      <c r="K423" s="210"/>
    </row>
    <row collapsed="false" customFormat="false" customHeight="true" hidden="false" ht="22.5" outlineLevel="0" r="424">
      <c r="B424" s="54"/>
      <c r="C424" s="175" t="s">
        <v>339</v>
      </c>
      <c r="D424" s="175" t="s">
        <v>372</v>
      </c>
      <c r="E424" s="175" t="s">
        <v>336</v>
      </c>
      <c r="F424" s="176" t="s">
        <v>373</v>
      </c>
      <c r="G424" s="70"/>
      <c r="H424" s="202" t="s">
        <v>329</v>
      </c>
      <c r="I424" s="203"/>
      <c r="J424" s="70"/>
      <c r="K424" s="200"/>
    </row>
    <row collapsed="false" customFormat="false" customHeight="true" hidden="false" ht="11.25" outlineLevel="0" r="425">
      <c r="B425" s="54"/>
      <c r="C425" s="175" t="s">
        <v>385</v>
      </c>
      <c r="D425" s="204" t="n">
        <f aca="false">1.8+0.2</f>
        <v>2</v>
      </c>
      <c r="E425" s="175" t="n">
        <v>3.3</v>
      </c>
      <c r="F425" s="176" t="n">
        <v>0</v>
      </c>
      <c r="G425" s="70" t="s">
        <v>330</v>
      </c>
      <c r="H425" s="204" t="n">
        <f aca="false">TRUNC((D425*E425)-F425,2)</f>
        <v>6.6</v>
      </c>
      <c r="I425" s="203"/>
      <c r="J425" s="70"/>
      <c r="K425" s="200"/>
    </row>
    <row collapsed="false" customFormat="false" customHeight="true" hidden="false" ht="11.25" outlineLevel="0" r="426">
      <c r="B426" s="54"/>
      <c r="C426" s="175" t="s">
        <v>394</v>
      </c>
      <c r="D426" s="204" t="n">
        <f aca="false">1.8+1.8</f>
        <v>3.6</v>
      </c>
      <c r="E426" s="175" t="n">
        <v>3.3</v>
      </c>
      <c r="F426" s="176" t="n">
        <v>0</v>
      </c>
      <c r="G426" s="70" t="s">
        <v>330</v>
      </c>
      <c r="H426" s="204" t="n">
        <f aca="false">TRUNC((D426*E426)-F426,2)</f>
        <v>11.88</v>
      </c>
      <c r="I426" s="203"/>
      <c r="J426" s="70"/>
      <c r="K426" s="200"/>
    </row>
    <row collapsed="false" customFormat="false" customHeight="true" hidden="false" ht="11.25" outlineLevel="0" r="427">
      <c r="B427" s="54"/>
      <c r="C427" s="175" t="s">
        <v>413</v>
      </c>
      <c r="D427" s="204" t="n">
        <f aca="false">1.8+1.8+1.8+1+1</f>
        <v>7.4</v>
      </c>
      <c r="E427" s="175" t="n">
        <v>3.3</v>
      </c>
      <c r="F427" s="176" t="n">
        <f aca="false">(0.8*2.1)*2</f>
        <v>3.36</v>
      </c>
      <c r="G427" s="70" t="s">
        <v>330</v>
      </c>
      <c r="H427" s="204" t="n">
        <f aca="false">TRUNC((D427*E427)-F427,2)</f>
        <v>21.06</v>
      </c>
      <c r="I427" s="203"/>
      <c r="J427" s="70"/>
      <c r="K427" s="200"/>
    </row>
    <row collapsed="false" customFormat="false" customHeight="true" hidden="false" ht="11.25" outlineLevel="0" r="428">
      <c r="B428" s="54"/>
      <c r="C428" s="175" t="s">
        <v>387</v>
      </c>
      <c r="D428" s="204" t="n">
        <f aca="false">2.35*2</f>
        <v>4.7</v>
      </c>
      <c r="E428" s="175" t="n">
        <v>3.3</v>
      </c>
      <c r="F428" s="176" t="n">
        <f aca="false">(0.7*2.1)*2</f>
        <v>2.94</v>
      </c>
      <c r="G428" s="70" t="s">
        <v>330</v>
      </c>
      <c r="H428" s="204" t="n">
        <f aca="false">TRUNC((D428*E428)-F428,2)</f>
        <v>12.57</v>
      </c>
      <c r="I428" s="203"/>
      <c r="J428" s="70"/>
      <c r="K428" s="200"/>
    </row>
    <row collapsed="false" customFormat="false" customHeight="true" hidden="false" ht="11.25" outlineLevel="0" r="429">
      <c r="B429" s="54"/>
      <c r="C429" s="175" t="s">
        <v>417</v>
      </c>
      <c r="D429" s="204" t="n">
        <f aca="false">6.2*2</f>
        <v>12.4</v>
      </c>
      <c r="E429" s="175" t="n">
        <v>3.3</v>
      </c>
      <c r="F429" s="176" t="n">
        <v>0</v>
      </c>
      <c r="G429" s="70" t="s">
        <v>330</v>
      </c>
      <c r="H429" s="204" t="n">
        <f aca="false">TRUNC((D429*E429)-F429,2)</f>
        <v>40.92</v>
      </c>
      <c r="I429" s="203"/>
      <c r="J429" s="70"/>
      <c r="K429" s="200"/>
    </row>
    <row collapsed="false" customFormat="false" customHeight="true" hidden="false" ht="11.25" outlineLevel="0" r="430">
      <c r="B430" s="54"/>
      <c r="C430" s="175" t="s">
        <v>458</v>
      </c>
      <c r="D430" s="204" t="n">
        <f aca="false">10.8*2</f>
        <v>21.6</v>
      </c>
      <c r="E430" s="175" t="n">
        <v>0.65</v>
      </c>
      <c r="F430" s="176" t="n">
        <v>0</v>
      </c>
      <c r="G430" s="70" t="s">
        <v>330</v>
      </c>
      <c r="H430" s="204" t="n">
        <f aca="false">TRUNC((D430*E430)-F430,2)</f>
        <v>14.04</v>
      </c>
      <c r="I430" s="203"/>
      <c r="J430" s="70"/>
      <c r="K430" s="200"/>
    </row>
    <row collapsed="false" customFormat="false" customHeight="true" hidden="false" ht="11.25" outlineLevel="0" r="431">
      <c r="B431" s="45" t="s">
        <v>123</v>
      </c>
      <c r="C431" s="45"/>
      <c r="D431" s="45"/>
      <c r="E431" s="45"/>
      <c r="F431" s="45"/>
      <c r="G431" s="45"/>
      <c r="H431" s="45"/>
      <c r="I431" s="45"/>
      <c r="J431" s="45"/>
      <c r="K431" s="45"/>
    </row>
    <row collapsed="false" customFormat="false" customHeight="true" hidden="false" ht="12" outlineLevel="0" r="432">
      <c r="B432" s="54"/>
      <c r="C432" s="250"/>
      <c r="D432" s="175" t="s">
        <v>339</v>
      </c>
      <c r="E432" s="176" t="s">
        <v>340</v>
      </c>
      <c r="F432" s="70"/>
      <c r="G432" s="202" t="s">
        <v>329</v>
      </c>
      <c r="H432" s="203"/>
      <c r="I432" s="203"/>
      <c r="J432" s="70"/>
      <c r="K432" s="200"/>
      <c r="N432" s="175"/>
      <c r="O432" s="176"/>
      <c r="P432" s="70"/>
      <c r="Q432" s="202"/>
    </row>
    <row collapsed="false" customFormat="true" customHeight="true" hidden="false" ht="11.25" outlineLevel="0" r="433" s="15">
      <c r="A433" s="246"/>
      <c r="B433" s="247"/>
      <c r="C433" s="14"/>
      <c r="D433" s="175" t="s">
        <v>404</v>
      </c>
      <c r="E433" s="176" t="n">
        <v>12.32</v>
      </c>
      <c r="F433" s="70" t="s">
        <v>330</v>
      </c>
      <c r="G433" s="204" t="n">
        <f aca="false">TRUNC(E433,2)</f>
        <v>12.32</v>
      </c>
      <c r="H433" s="14"/>
      <c r="I433" s="14"/>
      <c r="J433" s="14"/>
      <c r="K433" s="248"/>
      <c r="L433" s="249"/>
      <c r="M433" s="219"/>
      <c r="N433" s="175"/>
      <c r="O433" s="176"/>
      <c r="P433" s="70"/>
      <c r="Q433" s="204"/>
      <c r="R433" s="14"/>
    </row>
    <row collapsed="false" customFormat="false" customHeight="true" hidden="false" ht="25.5" outlineLevel="0" r="434">
      <c r="B434" s="54"/>
      <c r="D434" s="175" t="s">
        <v>405</v>
      </c>
      <c r="E434" s="176" t="n">
        <v>7.62</v>
      </c>
      <c r="F434" s="70" t="s">
        <v>330</v>
      </c>
      <c r="G434" s="204" t="n">
        <f aca="false">TRUNC(E434,2)</f>
        <v>7.62</v>
      </c>
      <c r="H434" s="206"/>
      <c r="I434" s="206"/>
      <c r="J434" s="70"/>
      <c r="K434" s="200"/>
      <c r="N434" s="175"/>
      <c r="O434" s="176"/>
      <c r="P434" s="70"/>
      <c r="Q434" s="204"/>
    </row>
    <row collapsed="false" customFormat="false" customHeight="true" hidden="false" ht="22.5" outlineLevel="0" r="435">
      <c r="B435" s="54"/>
      <c r="C435" s="70"/>
      <c r="D435" s="175" t="s">
        <v>406</v>
      </c>
      <c r="E435" s="176" t="n">
        <v>9.41</v>
      </c>
      <c r="F435" s="70" t="s">
        <v>330</v>
      </c>
      <c r="G435" s="204" t="n">
        <f aca="false">TRUNC(E435,2)</f>
        <v>9.41</v>
      </c>
      <c r="H435" s="202"/>
      <c r="I435" s="203"/>
      <c r="J435" s="70"/>
      <c r="K435" s="200"/>
      <c r="N435" s="175"/>
      <c r="O435" s="176"/>
      <c r="P435" s="70"/>
      <c r="Q435" s="204"/>
    </row>
    <row collapsed="false" customFormat="false" customHeight="true" hidden="false" ht="11.25" outlineLevel="0" r="436">
      <c r="B436" s="54"/>
      <c r="C436" s="175"/>
      <c r="D436" s="175" t="s">
        <v>407</v>
      </c>
      <c r="E436" s="176" t="n">
        <v>4.74</v>
      </c>
      <c r="F436" s="70" t="s">
        <v>330</v>
      </c>
      <c r="G436" s="204" t="n">
        <f aca="false">TRUNC(E436,2)</f>
        <v>4.74</v>
      </c>
      <c r="H436" s="204"/>
      <c r="I436" s="206"/>
      <c r="J436" s="70"/>
      <c r="K436" s="200"/>
      <c r="N436" s="175"/>
      <c r="O436" s="176"/>
      <c r="P436" s="70"/>
      <c r="Q436" s="204"/>
    </row>
    <row collapsed="false" customFormat="false" customHeight="true" hidden="false" ht="11.25" outlineLevel="0" r="437">
      <c r="B437" s="54"/>
      <c r="C437" s="175"/>
      <c r="D437" s="175" t="s">
        <v>395</v>
      </c>
      <c r="E437" s="176" t="n">
        <v>20.02</v>
      </c>
      <c r="F437" s="70" t="s">
        <v>330</v>
      </c>
      <c r="G437" s="204" t="n">
        <f aca="false">TRUNC(E437,2)</f>
        <v>20.02</v>
      </c>
      <c r="H437" s="204"/>
      <c r="I437" s="206"/>
      <c r="J437" s="70"/>
      <c r="K437" s="200"/>
      <c r="N437" s="175"/>
      <c r="O437" s="176"/>
      <c r="P437" s="70"/>
      <c r="Q437" s="204"/>
    </row>
    <row collapsed="false" customFormat="false" customHeight="true" hidden="false" ht="11.25" outlineLevel="0" r="438">
      <c r="B438" s="54"/>
      <c r="C438" s="175"/>
      <c r="D438" s="175" t="s">
        <v>408</v>
      </c>
      <c r="E438" s="176" t="n">
        <v>9.8</v>
      </c>
      <c r="F438" s="70" t="s">
        <v>330</v>
      </c>
      <c r="G438" s="204" t="n">
        <f aca="false">TRUNC(E438,2)</f>
        <v>9.8</v>
      </c>
      <c r="H438" s="204"/>
      <c r="I438" s="206"/>
      <c r="J438" s="70"/>
      <c r="K438" s="200"/>
      <c r="N438" s="175"/>
      <c r="O438" s="176"/>
      <c r="P438" s="70"/>
      <c r="Q438" s="204"/>
    </row>
    <row collapsed="false" customFormat="false" customHeight="true" hidden="false" ht="11.25" outlineLevel="0" r="439">
      <c r="B439" s="54"/>
      <c r="C439" s="175"/>
      <c r="D439" s="175" t="s">
        <v>409</v>
      </c>
      <c r="E439" s="176" t="n">
        <v>3.2</v>
      </c>
      <c r="F439" s="70" t="s">
        <v>330</v>
      </c>
      <c r="G439" s="204" t="n">
        <f aca="false">TRUNC(E439,2)</f>
        <v>3.2</v>
      </c>
      <c r="H439" s="204"/>
      <c r="I439" s="206"/>
      <c r="J439" s="70"/>
      <c r="K439" s="200"/>
      <c r="N439" s="175"/>
      <c r="O439" s="176"/>
      <c r="P439" s="70"/>
      <c r="Q439" s="204"/>
    </row>
    <row collapsed="false" customFormat="false" customHeight="true" hidden="false" ht="12" outlineLevel="0" r="440">
      <c r="B440" s="54"/>
      <c r="C440" s="250"/>
      <c r="D440" s="175" t="s">
        <v>410</v>
      </c>
      <c r="E440" s="176" t="n">
        <v>2.57</v>
      </c>
      <c r="F440" s="70" t="s">
        <v>330</v>
      </c>
      <c r="G440" s="204" t="n">
        <f aca="false">TRUNC(E440,2)</f>
        <v>2.57</v>
      </c>
      <c r="H440" s="203"/>
      <c r="I440" s="203"/>
      <c r="J440" s="70"/>
      <c r="K440" s="200"/>
      <c r="N440" s="175"/>
      <c r="O440" s="176"/>
      <c r="P440" s="70"/>
      <c r="Q440" s="204"/>
    </row>
    <row collapsed="false" customFormat="false" customHeight="true" hidden="false" ht="12" outlineLevel="0" r="441">
      <c r="B441" s="54"/>
      <c r="C441" s="250"/>
      <c r="D441" s="175" t="s">
        <v>459</v>
      </c>
      <c r="E441" s="176" t="n">
        <v>4.4</v>
      </c>
      <c r="F441" s="70" t="s">
        <v>330</v>
      </c>
      <c r="G441" s="204" t="n">
        <f aca="false">TRUNC(E441,2)</f>
        <v>4.4</v>
      </c>
      <c r="H441" s="203"/>
      <c r="I441" s="203"/>
      <c r="J441" s="70"/>
      <c r="K441" s="200"/>
      <c r="N441" s="175"/>
      <c r="O441" s="176"/>
      <c r="P441" s="70"/>
      <c r="Q441" s="204"/>
    </row>
    <row collapsed="false" customFormat="false" customHeight="true" hidden="false" ht="12" outlineLevel="0" r="442">
      <c r="B442" s="54"/>
      <c r="C442" s="250"/>
      <c r="D442" s="175" t="s">
        <v>460</v>
      </c>
      <c r="E442" s="176" t="n">
        <v>5.5</v>
      </c>
      <c r="F442" s="70" t="s">
        <v>330</v>
      </c>
      <c r="G442" s="204" t="n">
        <f aca="false">TRUNC(E442,2)</f>
        <v>5.5</v>
      </c>
      <c r="H442" s="203"/>
      <c r="I442" s="203"/>
      <c r="J442" s="70"/>
      <c r="K442" s="200"/>
      <c r="N442" s="175"/>
      <c r="O442" s="176"/>
      <c r="P442" s="70"/>
      <c r="Q442" s="204"/>
    </row>
    <row collapsed="false" customFormat="false" customHeight="true" hidden="false" ht="12" outlineLevel="0" r="443">
      <c r="B443" s="54"/>
      <c r="C443" s="250"/>
      <c r="D443" s="175" t="s">
        <v>386</v>
      </c>
      <c r="E443" s="176" t="n">
        <v>8.4</v>
      </c>
      <c r="F443" s="70" t="s">
        <v>330</v>
      </c>
      <c r="G443" s="204" t="n">
        <f aca="false">TRUNC(E443,2)</f>
        <v>8.4</v>
      </c>
      <c r="H443" s="203"/>
      <c r="I443" s="203"/>
      <c r="J443" s="70"/>
      <c r="K443" s="200"/>
      <c r="N443" s="175"/>
      <c r="O443" s="176"/>
      <c r="P443" s="70"/>
      <c r="Q443" s="204"/>
    </row>
    <row collapsed="false" customFormat="false" customHeight="true" hidden="false" ht="12" outlineLevel="0" r="444">
      <c r="B444" s="54"/>
      <c r="C444" s="250"/>
      <c r="D444" s="175" t="s">
        <v>411</v>
      </c>
      <c r="E444" s="176" t="n">
        <v>5.5</v>
      </c>
      <c r="F444" s="70" t="s">
        <v>330</v>
      </c>
      <c r="G444" s="204" t="n">
        <f aca="false">TRUNC(E444,2)</f>
        <v>5.5</v>
      </c>
      <c r="H444" s="203"/>
      <c r="I444" s="203"/>
      <c r="J444" s="70"/>
      <c r="K444" s="200"/>
      <c r="N444" s="175"/>
      <c r="O444" s="176"/>
      <c r="P444" s="70"/>
      <c r="Q444" s="204"/>
    </row>
    <row collapsed="false" customFormat="false" customHeight="true" hidden="false" ht="12" outlineLevel="0" r="445">
      <c r="B445" s="54"/>
      <c r="C445" s="250"/>
      <c r="D445" s="175" t="s">
        <v>451</v>
      </c>
      <c r="E445" s="176" t="n">
        <v>3</v>
      </c>
      <c r="F445" s="70" t="s">
        <v>330</v>
      </c>
      <c r="G445" s="204" t="n">
        <f aca="false">TRUNC(E445,2)</f>
        <v>3</v>
      </c>
      <c r="H445" s="203"/>
      <c r="I445" s="203"/>
      <c r="J445" s="70"/>
      <c r="K445" s="200"/>
      <c r="N445" s="175"/>
      <c r="O445" s="176"/>
      <c r="P445" s="70"/>
      <c r="Q445" s="204"/>
    </row>
    <row collapsed="false" customFormat="true" customHeight="true" hidden="false" ht="12" outlineLevel="0" r="446" s="15">
      <c r="B446" s="212"/>
      <c r="C446" s="213"/>
      <c r="D446" s="214"/>
      <c r="E446" s="214"/>
      <c r="F446" s="215"/>
      <c r="G446" s="216"/>
      <c r="H446" s="215"/>
      <c r="I446" s="216"/>
      <c r="J446" s="216"/>
      <c r="K446" s="217"/>
      <c r="L446" s="203"/>
      <c r="M446" s="218"/>
      <c r="N446" s="219"/>
      <c r="O446" s="184"/>
      <c r="P446" s="207"/>
      <c r="Q446" s="14"/>
      <c r="R446" s="14"/>
      <c r="S446" s="14"/>
    </row>
    <row collapsed="false" customFormat="false" customHeight="true" hidden="false" ht="36.75" outlineLevel="0" r="447">
      <c r="A447" s="14" t="str">
        <f aca="false">B447&amp;C447</f>
        <v>8.287274</v>
      </c>
      <c r="B447" s="54" t="s">
        <v>122</v>
      </c>
      <c r="C447" s="55" t="n">
        <f aca="false">'ORÇAMENTO ANALÍTICO'!C74</f>
        <v>87274</v>
      </c>
      <c r="D447" s="203" t="str">
        <f aca="false">VLOOKUP(A447,'ORÇAMENTO ANALÍTICO'!A:I,4,0)</f>
        <v>REVESTIMENTO CERÂMICO PARA PAREDES INTERNAS COM PLACAS TIPO ESMALTADA EXTRA DE DIMENSÕES 33X45 CM APLICADAS EM AMBIENTES DE ÁREA MENOR QUE 5 M² A MEIA ALTURA DAS PAREDES. AF_06/2014</v>
      </c>
      <c r="E447" s="203"/>
      <c r="F447" s="203"/>
      <c r="G447" s="203"/>
      <c r="H447" s="203"/>
      <c r="I447" s="203"/>
      <c r="J447" s="70" t="str">
        <f aca="false">VLOOKUP(A447,'ORÇAMENTO ANALÍTICO'!A:I,5,0)</f>
        <v>M2</v>
      </c>
      <c r="K447" s="200" t="n">
        <f aca="false">SUM(H450:H452,H454:H456,H458:H459)</f>
        <v>199.47</v>
      </c>
      <c r="O447" s="13"/>
    </row>
    <row collapsed="false" customFormat="false" customHeight="true" hidden="false" ht="22.5" outlineLevel="0" r="448">
      <c r="B448" s="54"/>
      <c r="C448" s="175" t="s">
        <v>339</v>
      </c>
      <c r="D448" s="175" t="s">
        <v>372</v>
      </c>
      <c r="E448" s="175" t="s">
        <v>336</v>
      </c>
      <c r="F448" s="176" t="s">
        <v>373</v>
      </c>
      <c r="G448" s="70"/>
      <c r="H448" s="202" t="s">
        <v>329</v>
      </c>
      <c r="I448" s="203"/>
      <c r="J448" s="70"/>
      <c r="K448" s="200"/>
    </row>
    <row collapsed="false" customFormat="false" customHeight="true" hidden="false" ht="11.25" outlineLevel="0" r="449">
      <c r="B449" s="210" t="s">
        <v>355</v>
      </c>
      <c r="C449" s="210"/>
      <c r="D449" s="210"/>
      <c r="E449" s="210"/>
      <c r="F449" s="210"/>
      <c r="G449" s="210"/>
      <c r="H449" s="210"/>
      <c r="I449" s="210"/>
      <c r="J449" s="210"/>
      <c r="K449" s="210"/>
    </row>
    <row collapsed="false" customFormat="false" customHeight="true" hidden="false" ht="11.25" outlineLevel="0" r="450">
      <c r="B450" s="54"/>
      <c r="C450" s="175" t="s">
        <v>409</v>
      </c>
      <c r="D450" s="204" t="n">
        <v>7.26</v>
      </c>
      <c r="E450" s="204" t="n">
        <v>2.8</v>
      </c>
      <c r="F450" s="176" t="n">
        <f aca="false">(0.6*2.1)</f>
        <v>1.26</v>
      </c>
      <c r="G450" s="70" t="s">
        <v>330</v>
      </c>
      <c r="H450" s="204" t="n">
        <f aca="false">TRUNC((D450*E450)-F450,2)</f>
        <v>19.06</v>
      </c>
      <c r="I450" s="203"/>
      <c r="J450" s="70"/>
      <c r="K450" s="200"/>
    </row>
    <row collapsed="false" customFormat="false" customHeight="true" hidden="false" ht="11.25" outlineLevel="0" r="451">
      <c r="B451" s="54"/>
      <c r="C451" s="175" t="s">
        <v>407</v>
      </c>
      <c r="D451" s="204" t="n">
        <v>9.4</v>
      </c>
      <c r="E451" s="204" t="n">
        <v>2.8</v>
      </c>
      <c r="F451" s="176" t="n">
        <f aca="false">(0.8*2.1)</f>
        <v>1.68</v>
      </c>
      <c r="G451" s="70" t="s">
        <v>330</v>
      </c>
      <c r="H451" s="204" t="n">
        <f aca="false">TRUNC((D451*E451)-F451,2)</f>
        <v>24.64</v>
      </c>
      <c r="I451" s="203"/>
      <c r="J451" s="70"/>
      <c r="K451" s="200"/>
    </row>
    <row collapsed="false" customFormat="false" customHeight="true" hidden="false" ht="11.25" outlineLevel="0" r="452">
      <c r="B452" s="54"/>
      <c r="C452" s="175" t="s">
        <v>410</v>
      </c>
      <c r="D452" s="204" t="n">
        <v>7</v>
      </c>
      <c r="E452" s="204" t="n">
        <v>2.8</v>
      </c>
      <c r="F452" s="176" t="n">
        <f aca="false">(0.8*2.1)</f>
        <v>1.68</v>
      </c>
      <c r="G452" s="70" t="s">
        <v>330</v>
      </c>
      <c r="H452" s="204" t="n">
        <f aca="false">TRUNC((D452*E452)-F452,2)</f>
        <v>17.92</v>
      </c>
      <c r="I452" s="203"/>
      <c r="J452" s="70"/>
      <c r="K452" s="200"/>
    </row>
    <row collapsed="false" customFormat="false" customHeight="true" hidden="false" ht="11.25" outlineLevel="0" r="453">
      <c r="B453" s="210" t="s">
        <v>359</v>
      </c>
      <c r="C453" s="210"/>
      <c r="D453" s="210"/>
      <c r="E453" s="210"/>
      <c r="F453" s="210"/>
      <c r="G453" s="210"/>
      <c r="H453" s="210"/>
      <c r="I453" s="210"/>
      <c r="J453" s="210"/>
      <c r="K453" s="210"/>
    </row>
    <row collapsed="false" customFormat="false" customHeight="true" hidden="false" ht="11.25" outlineLevel="0" r="454">
      <c r="B454" s="54"/>
      <c r="C454" s="175" t="s">
        <v>379</v>
      </c>
      <c r="D454" s="204" t="n">
        <v>10.37</v>
      </c>
      <c r="E454" s="175" t="n">
        <v>3.35</v>
      </c>
      <c r="F454" s="176" t="n">
        <f aca="false">(0.7*2.1)</f>
        <v>1.47</v>
      </c>
      <c r="G454" s="70" t="s">
        <v>330</v>
      </c>
      <c r="H454" s="204" t="n">
        <f aca="false">TRUNC((D454*E454)-F454,2)</f>
        <v>33.26</v>
      </c>
      <c r="I454" s="203"/>
      <c r="J454" s="70"/>
      <c r="K454" s="200"/>
    </row>
    <row collapsed="false" customFormat="false" customHeight="true" hidden="false" ht="11.25" outlineLevel="0" r="455">
      <c r="B455" s="54"/>
      <c r="C455" s="175" t="s">
        <v>380</v>
      </c>
      <c r="D455" s="204" t="n">
        <v>10.91</v>
      </c>
      <c r="E455" s="175" t="n">
        <v>3.35</v>
      </c>
      <c r="F455" s="176" t="n">
        <f aca="false">(0.7*2.1)</f>
        <v>1.47</v>
      </c>
      <c r="G455" s="70" t="s">
        <v>330</v>
      </c>
      <c r="H455" s="204" t="n">
        <f aca="false">TRUNC((D455*E455)-F455,2)</f>
        <v>35.07</v>
      </c>
      <c r="I455" s="203"/>
      <c r="J455" s="70"/>
      <c r="K455" s="200"/>
    </row>
    <row collapsed="false" customFormat="false" customHeight="true" hidden="false" ht="11.25" outlineLevel="0" r="456">
      <c r="B456" s="54"/>
      <c r="C456" s="175" t="s">
        <v>411</v>
      </c>
      <c r="D456" s="204" t="n">
        <v>9.52</v>
      </c>
      <c r="E456" s="175" t="n">
        <v>3.35</v>
      </c>
      <c r="F456" s="176" t="n">
        <f aca="false">(0.8*2.1)</f>
        <v>1.68</v>
      </c>
      <c r="G456" s="70" t="s">
        <v>330</v>
      </c>
      <c r="H456" s="204" t="n">
        <f aca="false">TRUNC((D456*E456)-F456,2)</f>
        <v>30.21</v>
      </c>
      <c r="I456" s="203"/>
      <c r="J456" s="70"/>
      <c r="K456" s="200"/>
    </row>
    <row collapsed="false" customFormat="false" customHeight="true" hidden="false" ht="11.25" outlineLevel="0" r="457">
      <c r="B457" s="210" t="s">
        <v>382</v>
      </c>
      <c r="C457" s="210"/>
      <c r="D457" s="210"/>
      <c r="E457" s="210"/>
      <c r="F457" s="210"/>
      <c r="G457" s="210"/>
      <c r="H457" s="210"/>
      <c r="I457" s="210"/>
      <c r="J457" s="210"/>
      <c r="K457" s="210"/>
    </row>
    <row collapsed="false" customFormat="false" customHeight="true" hidden="false" ht="11.25" outlineLevel="0" r="458">
      <c r="B458" s="54"/>
      <c r="C458" s="175" t="s">
        <v>394</v>
      </c>
      <c r="D458" s="204" t="n">
        <v>6.14</v>
      </c>
      <c r="E458" s="175" t="n">
        <v>3.35</v>
      </c>
      <c r="F458" s="176" t="n">
        <f aca="false">(0.7*2.1)</f>
        <v>1.47</v>
      </c>
      <c r="G458" s="70" t="s">
        <v>330</v>
      </c>
      <c r="H458" s="204" t="n">
        <f aca="false">TRUNC((D458*E458)-F458,2)</f>
        <v>19.09</v>
      </c>
      <c r="I458" s="203"/>
      <c r="J458" s="70"/>
      <c r="K458" s="200"/>
    </row>
    <row collapsed="false" customFormat="false" customHeight="true" hidden="false" ht="11.25" outlineLevel="0" r="459">
      <c r="B459" s="54"/>
      <c r="C459" s="175" t="s">
        <v>413</v>
      </c>
      <c r="D459" s="204" t="n">
        <v>6.54</v>
      </c>
      <c r="E459" s="175" t="n">
        <v>3.35</v>
      </c>
      <c r="F459" s="176" t="n">
        <f aca="false">(0.8*2.1)</f>
        <v>1.68</v>
      </c>
      <c r="G459" s="70" t="s">
        <v>330</v>
      </c>
      <c r="H459" s="204" t="n">
        <f aca="false">TRUNC((D459*E459)-F459,2)</f>
        <v>20.22</v>
      </c>
      <c r="I459" s="203"/>
      <c r="J459" s="70"/>
      <c r="K459" s="200"/>
    </row>
    <row collapsed="false" customFormat="false" customHeight="true" hidden="false" ht="12" outlineLevel="0" r="460">
      <c r="B460" s="54"/>
      <c r="D460" s="203"/>
      <c r="E460" s="203"/>
      <c r="F460" s="203"/>
      <c r="G460" s="203"/>
      <c r="H460" s="203"/>
      <c r="I460" s="203"/>
      <c r="J460" s="70"/>
      <c r="K460" s="200"/>
    </row>
    <row collapsed="false" customFormat="false" customHeight="true" hidden="true" ht="15" outlineLevel="0" r="461">
      <c r="B461" s="251" t="str">
        <f aca="false">'ORÇAMENTO ANALÍTICO'!B75:I75</f>
        <v>TETO</v>
      </c>
      <c r="C461" s="251"/>
      <c r="D461" s="251"/>
      <c r="E461" s="251"/>
      <c r="F461" s="251"/>
      <c r="G461" s="251"/>
      <c r="H461" s="251"/>
      <c r="I461" s="251"/>
      <c r="J461" s="251"/>
      <c r="K461" s="251"/>
      <c r="L461" s="147"/>
    </row>
    <row collapsed="false" customFormat="false" customHeight="true" hidden="false" ht="61.5" outlineLevel="0" r="462">
      <c r="A462" s="14" t="str">
        <f aca="false">B462&amp;C462</f>
        <v>8.313.196.0025-A</v>
      </c>
      <c r="B462" s="54" t="s">
        <v>124</v>
      </c>
      <c r="C462" s="55" t="str">
        <f aca="false">'ORÇAMENTO ANALÍTICO'!C76</f>
        <v>13.196.0025-A</v>
      </c>
      <c r="D462" s="203" t="str">
        <f aca="false">VLOOKUP(A462,'ORÇAMENTO ANALÍTICO'!A:I,4,0)</f>
        <v>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v>
      </c>
      <c r="E462" s="203"/>
      <c r="F462" s="203"/>
      <c r="G462" s="203"/>
      <c r="H462" s="203"/>
      <c r="I462" s="203"/>
      <c r="J462" s="70" t="str">
        <f aca="false">VLOOKUP(A462,'ORÇAMENTO ANALÍTICO'!A:I,5,0)</f>
        <v>M2</v>
      </c>
      <c r="K462" s="200" t="n">
        <f aca="false">SUM(G464:G476)</f>
        <v>160.37</v>
      </c>
      <c r="N462" s="175"/>
      <c r="O462" s="176"/>
      <c r="P462" s="70"/>
      <c r="Q462" s="204"/>
    </row>
    <row collapsed="false" customFormat="false" customHeight="true" hidden="false" ht="12" outlineLevel="0" r="463">
      <c r="B463" s="54"/>
      <c r="C463" s="250"/>
      <c r="D463" s="175" t="s">
        <v>339</v>
      </c>
      <c r="E463" s="176" t="s">
        <v>340</v>
      </c>
      <c r="F463" s="70"/>
      <c r="G463" s="202" t="s">
        <v>329</v>
      </c>
      <c r="H463" s="203"/>
      <c r="I463" s="203"/>
      <c r="J463" s="70"/>
      <c r="K463" s="200"/>
      <c r="N463" s="175"/>
      <c r="O463" s="176"/>
      <c r="P463" s="70"/>
      <c r="Q463" s="202"/>
    </row>
    <row collapsed="false" customFormat="false" customHeight="true" hidden="false" ht="12" outlineLevel="0" r="464">
      <c r="B464" s="54"/>
      <c r="C464" s="250"/>
      <c r="D464" s="175" t="s">
        <v>379</v>
      </c>
      <c r="E464" s="176" t="n">
        <v>6.64</v>
      </c>
      <c r="F464" s="70" t="s">
        <v>330</v>
      </c>
      <c r="G464" s="204" t="n">
        <f aca="false">TRUNC(E464,2)</f>
        <v>6.64</v>
      </c>
      <c r="H464" s="203"/>
      <c r="I464" s="203"/>
      <c r="J464" s="70"/>
      <c r="K464" s="200"/>
      <c r="N464" s="175"/>
      <c r="O464" s="176"/>
      <c r="P464" s="70"/>
      <c r="Q464" s="202"/>
    </row>
    <row collapsed="false" customFormat="true" customHeight="true" hidden="false" ht="11.25" outlineLevel="0" r="465" s="15">
      <c r="A465" s="246"/>
      <c r="B465" s="247"/>
      <c r="C465" s="14"/>
      <c r="D465" s="175" t="s">
        <v>380</v>
      </c>
      <c r="E465" s="176" t="n">
        <v>7.4</v>
      </c>
      <c r="F465" s="70" t="s">
        <v>330</v>
      </c>
      <c r="G465" s="204" t="n">
        <f aca="false">TRUNC(E465,2)</f>
        <v>7.4</v>
      </c>
      <c r="H465" s="14"/>
      <c r="I465" s="14"/>
      <c r="J465" s="14"/>
      <c r="K465" s="248"/>
      <c r="L465" s="249"/>
      <c r="M465" s="219"/>
      <c r="N465" s="175"/>
      <c r="O465" s="176"/>
      <c r="P465" s="70"/>
      <c r="Q465" s="204"/>
      <c r="R465" s="14"/>
    </row>
    <row collapsed="false" customFormat="false" customHeight="true" hidden="false" ht="22.5" outlineLevel="0" r="466">
      <c r="B466" s="54"/>
      <c r="C466" s="250"/>
      <c r="D466" s="175" t="s">
        <v>461</v>
      </c>
      <c r="E466" s="176" t="n">
        <v>3.7</v>
      </c>
      <c r="F466" s="70" t="s">
        <v>330</v>
      </c>
      <c r="G466" s="204" t="n">
        <f aca="false">TRUNC(E466,2)</f>
        <v>3.7</v>
      </c>
      <c r="H466" s="203"/>
      <c r="I466" s="203"/>
      <c r="J466" s="70"/>
      <c r="K466" s="200"/>
      <c r="N466" s="175"/>
      <c r="O466" s="176"/>
      <c r="P466" s="70"/>
      <c r="Q466" s="204"/>
    </row>
    <row collapsed="false" customFormat="false" customHeight="true" hidden="false" ht="12" outlineLevel="0" r="467">
      <c r="B467" s="54"/>
      <c r="C467" s="250"/>
      <c r="D467" s="175" t="s">
        <v>411</v>
      </c>
      <c r="E467" s="176" t="n">
        <v>5.5</v>
      </c>
      <c r="F467" s="70" t="s">
        <v>330</v>
      </c>
      <c r="G467" s="204" t="n">
        <f aca="false">TRUNC(E467,2)</f>
        <v>5.5</v>
      </c>
      <c r="H467" s="203"/>
      <c r="I467" s="203"/>
      <c r="J467" s="70"/>
      <c r="K467" s="200"/>
      <c r="N467" s="175"/>
      <c r="O467" s="176"/>
      <c r="P467" s="70"/>
      <c r="Q467" s="204"/>
    </row>
    <row collapsed="false" customFormat="true" customHeight="true" hidden="false" ht="22.5" outlineLevel="0" r="468" s="15">
      <c r="A468" s="246"/>
      <c r="B468" s="247"/>
      <c r="C468" s="14"/>
      <c r="D468" s="175" t="s">
        <v>462</v>
      </c>
      <c r="E468" s="176" t="n">
        <v>72.25</v>
      </c>
      <c r="F468" s="70" t="s">
        <v>330</v>
      </c>
      <c r="G468" s="204" t="n">
        <f aca="false">TRUNC(E468,2)</f>
        <v>72.25</v>
      </c>
      <c r="H468" s="14"/>
      <c r="I468" s="14"/>
      <c r="J468" s="14"/>
      <c r="K468" s="248"/>
      <c r="L468" s="249"/>
      <c r="M468" s="219"/>
      <c r="N468" s="175"/>
      <c r="O468" s="176"/>
      <c r="P468" s="70"/>
      <c r="Q468" s="204"/>
      <c r="R468" s="14"/>
    </row>
    <row collapsed="false" customFormat="false" customHeight="true" hidden="false" ht="12" outlineLevel="0" r="469">
      <c r="B469" s="54"/>
      <c r="C469" s="250"/>
      <c r="D469" s="175" t="s">
        <v>383</v>
      </c>
      <c r="E469" s="176" t="n">
        <v>32.76</v>
      </c>
      <c r="F469" s="70" t="s">
        <v>330</v>
      </c>
      <c r="G469" s="204" t="n">
        <f aca="false">TRUNC(E469,2)</f>
        <v>32.76</v>
      </c>
      <c r="H469" s="203"/>
      <c r="I469" s="203"/>
      <c r="J469" s="70"/>
      <c r="K469" s="200"/>
      <c r="N469" s="175"/>
      <c r="O469" s="176"/>
      <c r="P469" s="70"/>
      <c r="Q469" s="204"/>
    </row>
    <row collapsed="false" customFormat="true" customHeight="true" hidden="false" ht="11.25" outlineLevel="0" r="470" s="15">
      <c r="A470" s="246"/>
      <c r="B470" s="247"/>
      <c r="C470" s="14"/>
      <c r="D470" s="175" t="s">
        <v>384</v>
      </c>
      <c r="E470" s="176" t="n">
        <v>4.45</v>
      </c>
      <c r="F470" s="70" t="s">
        <v>330</v>
      </c>
      <c r="G470" s="204" t="n">
        <f aca="false">TRUNC(E470,2)</f>
        <v>4.45</v>
      </c>
      <c r="H470" s="14"/>
      <c r="I470" s="14"/>
      <c r="J470" s="14"/>
      <c r="K470" s="248"/>
      <c r="L470" s="249"/>
      <c r="M470" s="219"/>
      <c r="N470" s="175"/>
      <c r="O470" s="176"/>
      <c r="P470" s="70"/>
      <c r="Q470" s="204"/>
      <c r="R470" s="14"/>
    </row>
    <row collapsed="false" customFormat="false" customHeight="true" hidden="false" ht="12" outlineLevel="0" r="471">
      <c r="B471" s="54"/>
      <c r="C471" s="250"/>
      <c r="D471" s="175" t="s">
        <v>450</v>
      </c>
      <c r="E471" s="176" t="n">
        <v>5.67</v>
      </c>
      <c r="F471" s="70" t="s">
        <v>330</v>
      </c>
      <c r="G471" s="204" t="n">
        <f aca="false">TRUNC(E471,2)</f>
        <v>5.67</v>
      </c>
      <c r="H471" s="203"/>
      <c r="I471" s="203"/>
      <c r="J471" s="70"/>
      <c r="K471" s="200"/>
      <c r="N471" s="175"/>
      <c r="O471" s="176"/>
      <c r="P471" s="70"/>
      <c r="Q471" s="204"/>
    </row>
    <row collapsed="false" customFormat="true" customHeight="true" hidden="false" ht="11.25" outlineLevel="0" r="472" s="15">
      <c r="A472" s="246"/>
      <c r="B472" s="247"/>
      <c r="C472" s="14"/>
      <c r="D472" s="175" t="s">
        <v>394</v>
      </c>
      <c r="E472" s="176" t="n">
        <v>2.3</v>
      </c>
      <c r="F472" s="70" t="s">
        <v>330</v>
      </c>
      <c r="G472" s="204" t="n">
        <f aca="false">TRUNC(E472,2)</f>
        <v>2.3</v>
      </c>
      <c r="H472" s="14"/>
      <c r="I472" s="14"/>
      <c r="J472" s="14"/>
      <c r="K472" s="248"/>
      <c r="L472" s="249"/>
      <c r="M472" s="219"/>
      <c r="N472" s="175"/>
      <c r="O472" s="176"/>
      <c r="P472" s="70"/>
      <c r="Q472" s="204"/>
      <c r="R472" s="14"/>
    </row>
    <row collapsed="false" customFormat="false" customHeight="true" hidden="false" ht="12" outlineLevel="0" r="473">
      <c r="B473" s="54"/>
      <c r="C473" s="250"/>
      <c r="D473" s="175" t="s">
        <v>413</v>
      </c>
      <c r="E473" s="176" t="n">
        <v>2.65</v>
      </c>
      <c r="F473" s="70" t="s">
        <v>330</v>
      </c>
      <c r="G473" s="204" t="n">
        <f aca="false">TRUNC(E473,2)</f>
        <v>2.65</v>
      </c>
      <c r="H473" s="203"/>
      <c r="I473" s="203"/>
      <c r="J473" s="70"/>
      <c r="K473" s="200"/>
      <c r="N473" s="175"/>
      <c r="O473" s="176"/>
      <c r="P473" s="70"/>
      <c r="Q473" s="204"/>
    </row>
    <row collapsed="false" customFormat="true" customHeight="true" hidden="false" ht="11.25" outlineLevel="0" r="474" s="15">
      <c r="A474" s="246"/>
      <c r="B474" s="247"/>
      <c r="C474" s="14"/>
      <c r="D474" s="175" t="s">
        <v>463</v>
      </c>
      <c r="E474" s="176" t="n">
        <f aca="false">3.53+2.82</f>
        <v>6.35</v>
      </c>
      <c r="F474" s="70" t="s">
        <v>330</v>
      </c>
      <c r="G474" s="204" t="n">
        <f aca="false">TRUNC(E474,2)</f>
        <v>6.35</v>
      </c>
      <c r="H474" s="14"/>
      <c r="I474" s="14"/>
      <c r="J474" s="14"/>
      <c r="K474" s="248"/>
      <c r="L474" s="249"/>
      <c r="M474" s="219"/>
      <c r="N474" s="175"/>
      <c r="O474" s="176"/>
      <c r="P474" s="70"/>
      <c r="Q474" s="204"/>
      <c r="R474" s="14"/>
    </row>
    <row collapsed="false" customFormat="false" customHeight="true" hidden="false" ht="12" outlineLevel="0" r="475">
      <c r="B475" s="54"/>
      <c r="C475" s="250"/>
      <c r="D475" s="175" t="s">
        <v>416</v>
      </c>
      <c r="E475" s="176" t="n">
        <v>5.2</v>
      </c>
      <c r="F475" s="70" t="s">
        <v>330</v>
      </c>
      <c r="G475" s="204" t="n">
        <f aca="false">TRUNC(E475,2)</f>
        <v>5.2</v>
      </c>
      <c r="H475" s="203"/>
      <c r="I475" s="203"/>
      <c r="J475" s="70"/>
      <c r="K475" s="200"/>
      <c r="N475" s="175"/>
      <c r="O475" s="176"/>
      <c r="P475" s="70"/>
      <c r="Q475" s="204"/>
    </row>
    <row collapsed="false" customFormat="true" customHeight="true" hidden="false" ht="11.25" outlineLevel="0" r="476" s="15">
      <c r="A476" s="246"/>
      <c r="B476" s="247"/>
      <c r="C476" s="14"/>
      <c r="D476" s="175" t="s">
        <v>464</v>
      </c>
      <c r="E476" s="176" t="n">
        <v>5.5</v>
      </c>
      <c r="F476" s="70" t="s">
        <v>330</v>
      </c>
      <c r="G476" s="204" t="n">
        <f aca="false">TRUNC(E476,2)</f>
        <v>5.5</v>
      </c>
      <c r="H476" s="14"/>
      <c r="I476" s="14"/>
      <c r="J476" s="14"/>
      <c r="K476" s="248"/>
      <c r="L476" s="249"/>
      <c r="M476" s="219"/>
      <c r="N476" s="175"/>
      <c r="O476" s="176"/>
      <c r="P476" s="70"/>
      <c r="Q476" s="204"/>
      <c r="R476" s="14"/>
    </row>
    <row collapsed="false" customFormat="false" customHeight="true" hidden="false" ht="12" outlineLevel="0" r="477">
      <c r="B477" s="54"/>
      <c r="C477" s="250"/>
      <c r="D477" s="175"/>
      <c r="E477" s="176"/>
      <c r="F477" s="70"/>
      <c r="G477" s="204"/>
      <c r="H477" s="203"/>
      <c r="I477" s="203"/>
      <c r="J477" s="70"/>
      <c r="K477" s="200"/>
      <c r="N477" s="175"/>
      <c r="O477" s="176"/>
      <c r="P477" s="70"/>
      <c r="Q477" s="204"/>
    </row>
    <row collapsed="false" customFormat="false" customHeight="true" hidden="false" ht="24.75" outlineLevel="0" r="478">
      <c r="A478" s="14" t="str">
        <f aca="false">B478&amp;C478</f>
        <v>8.496120</v>
      </c>
      <c r="B478" s="54" t="s">
        <v>126</v>
      </c>
      <c r="C478" s="55" t="str">
        <f aca="false">'ORÇAMENTO ANALÍTICO'!C77</f>
        <v/>
      </c>
      <c r="D478" s="203" t="str">
        <f aca="false">VLOOKUP(A478,'ORÇAMENTO ANALÍTICO'!A:I,4,0)</f>
        <v>ACABAMENTOS PARA FORRO (MOLDURA DE GESSO). AF_05/2017</v>
      </c>
      <c r="E478" s="203"/>
      <c r="F478" s="203"/>
      <c r="G478" s="203"/>
      <c r="H478" s="203"/>
      <c r="I478" s="203"/>
      <c r="J478" s="70" t="str">
        <f aca="false">VLOOKUP(A478,'ORÇAMENTO ANALÍTICO'!A:I,5,0)</f>
        <v>M</v>
      </c>
      <c r="K478" s="200" t="n">
        <f aca="false">SUM(G480:G492)</f>
        <v>187.78</v>
      </c>
    </row>
    <row collapsed="false" customFormat="false" customHeight="true" hidden="false" ht="12" outlineLevel="0" r="479">
      <c r="B479" s="54"/>
      <c r="C479" s="250"/>
      <c r="D479" s="175" t="s">
        <v>339</v>
      </c>
      <c r="E479" s="176" t="s">
        <v>372</v>
      </c>
      <c r="F479" s="70"/>
      <c r="G479" s="202" t="s">
        <v>329</v>
      </c>
      <c r="H479" s="203"/>
      <c r="I479" s="203"/>
      <c r="J479" s="70"/>
      <c r="K479" s="200"/>
      <c r="N479" s="175"/>
      <c r="O479" s="176"/>
      <c r="P479" s="70"/>
      <c r="Q479" s="202"/>
    </row>
    <row collapsed="false" customFormat="false" customHeight="true" hidden="false" ht="12" outlineLevel="0" r="480">
      <c r="B480" s="54"/>
      <c r="C480" s="250"/>
      <c r="D480" s="175" t="s">
        <v>379</v>
      </c>
      <c r="E480" s="176" t="n">
        <v>10.37</v>
      </c>
      <c r="F480" s="70" t="s">
        <v>330</v>
      </c>
      <c r="G480" s="204" t="n">
        <f aca="false">TRUNC(E480,2)</f>
        <v>10.37</v>
      </c>
      <c r="H480" s="203"/>
      <c r="I480" s="203"/>
      <c r="J480" s="70"/>
      <c r="K480" s="200"/>
      <c r="N480" s="175"/>
      <c r="O480" s="176"/>
      <c r="P480" s="70"/>
      <c r="Q480" s="202"/>
    </row>
    <row collapsed="false" customFormat="true" customHeight="true" hidden="false" ht="11.25" outlineLevel="0" r="481" s="15">
      <c r="A481" s="246"/>
      <c r="B481" s="247"/>
      <c r="C481" s="14"/>
      <c r="D481" s="175" t="s">
        <v>380</v>
      </c>
      <c r="E481" s="176" t="n">
        <v>10.9</v>
      </c>
      <c r="F481" s="70" t="s">
        <v>330</v>
      </c>
      <c r="G481" s="204" t="n">
        <f aca="false">TRUNC(E481,2)</f>
        <v>10.9</v>
      </c>
      <c r="H481" s="14"/>
      <c r="I481" s="14"/>
      <c r="J481" s="14"/>
      <c r="K481" s="248"/>
      <c r="L481" s="249"/>
      <c r="M481" s="219"/>
      <c r="N481" s="175"/>
      <c r="O481" s="176"/>
      <c r="P481" s="70"/>
      <c r="Q481" s="204"/>
      <c r="R481" s="14"/>
    </row>
    <row collapsed="false" customFormat="false" customHeight="true" hidden="false" ht="22.5" outlineLevel="0" r="482">
      <c r="B482" s="54"/>
      <c r="C482" s="250"/>
      <c r="D482" s="175" t="s">
        <v>461</v>
      </c>
      <c r="E482" s="176" t="n">
        <v>7.22</v>
      </c>
      <c r="F482" s="70" t="s">
        <v>330</v>
      </c>
      <c r="G482" s="204" t="n">
        <f aca="false">TRUNC(E482,2)</f>
        <v>7.22</v>
      </c>
      <c r="H482" s="203"/>
      <c r="I482" s="203"/>
      <c r="J482" s="70"/>
      <c r="K482" s="200"/>
      <c r="N482" s="175"/>
      <c r="O482" s="176"/>
      <c r="P482" s="70"/>
      <c r="Q482" s="204"/>
    </row>
    <row collapsed="false" customFormat="false" customHeight="true" hidden="false" ht="12" outlineLevel="0" r="483">
      <c r="B483" s="54"/>
      <c r="C483" s="250"/>
      <c r="D483" s="175" t="s">
        <v>411</v>
      </c>
      <c r="E483" s="176" t="n">
        <v>9.52</v>
      </c>
      <c r="F483" s="70" t="s">
        <v>330</v>
      </c>
      <c r="G483" s="204" t="n">
        <f aca="false">TRUNC(E483,2)</f>
        <v>9.52</v>
      </c>
      <c r="H483" s="203"/>
      <c r="I483" s="203"/>
      <c r="J483" s="70"/>
      <c r="K483" s="200"/>
      <c r="N483" s="175"/>
      <c r="O483" s="176"/>
      <c r="P483" s="70"/>
      <c r="Q483" s="204"/>
    </row>
    <row collapsed="false" customFormat="true" customHeight="true" hidden="false" ht="22.5" outlineLevel="0" r="484" s="15">
      <c r="A484" s="246"/>
      <c r="B484" s="247"/>
      <c r="C484" s="14"/>
      <c r="D484" s="175" t="s">
        <v>462</v>
      </c>
      <c r="E484" s="176" t="n">
        <f aca="false">43.12+(6.2*2)</f>
        <v>55.52</v>
      </c>
      <c r="F484" s="70" t="s">
        <v>330</v>
      </c>
      <c r="G484" s="204" t="n">
        <f aca="false">TRUNC(E484,2)</f>
        <v>55.52</v>
      </c>
      <c r="H484" s="14"/>
      <c r="I484" s="14"/>
      <c r="J484" s="14"/>
      <c r="K484" s="248"/>
      <c r="L484" s="249"/>
      <c r="M484" s="219"/>
      <c r="N484" s="175"/>
      <c r="O484" s="176"/>
      <c r="P484" s="70"/>
      <c r="Q484" s="204"/>
      <c r="R484" s="14"/>
    </row>
    <row collapsed="false" customFormat="false" customHeight="true" hidden="false" ht="12" outlineLevel="0" r="485">
      <c r="B485" s="54"/>
      <c r="C485" s="250"/>
      <c r="D485" s="175" t="s">
        <v>383</v>
      </c>
      <c r="E485" s="176" t="n">
        <v>27.27</v>
      </c>
      <c r="F485" s="70" t="s">
        <v>330</v>
      </c>
      <c r="G485" s="204" t="n">
        <f aca="false">TRUNC(E485,2)</f>
        <v>27.27</v>
      </c>
      <c r="H485" s="203"/>
      <c r="I485" s="203"/>
      <c r="J485" s="70"/>
      <c r="K485" s="200"/>
      <c r="N485" s="175"/>
      <c r="O485" s="176"/>
      <c r="P485" s="70"/>
      <c r="Q485" s="204"/>
    </row>
    <row collapsed="false" customFormat="true" customHeight="true" hidden="false" ht="11.25" outlineLevel="0" r="486" s="15">
      <c r="A486" s="246"/>
      <c r="B486" s="247"/>
      <c r="C486" s="14"/>
      <c r="D486" s="175" t="s">
        <v>384</v>
      </c>
      <c r="E486" s="176" t="n">
        <v>8.56</v>
      </c>
      <c r="F486" s="70" t="s">
        <v>330</v>
      </c>
      <c r="G486" s="204" t="n">
        <f aca="false">TRUNC(E486,2)</f>
        <v>8.56</v>
      </c>
      <c r="H486" s="14"/>
      <c r="I486" s="14"/>
      <c r="J486" s="14"/>
      <c r="K486" s="248"/>
      <c r="L486" s="249"/>
      <c r="M486" s="219"/>
      <c r="N486" s="175"/>
      <c r="O486" s="176"/>
      <c r="P486" s="70"/>
      <c r="Q486" s="204"/>
      <c r="R486" s="14"/>
    </row>
    <row collapsed="false" customFormat="false" customHeight="true" hidden="false" ht="12" outlineLevel="0" r="487">
      <c r="B487" s="54"/>
      <c r="C487" s="250"/>
      <c r="D487" s="175" t="s">
        <v>450</v>
      </c>
      <c r="E487" s="176" t="n">
        <v>9.94</v>
      </c>
      <c r="F487" s="70" t="s">
        <v>330</v>
      </c>
      <c r="G487" s="204" t="n">
        <f aca="false">TRUNC(E487,2)</f>
        <v>9.94</v>
      </c>
      <c r="H487" s="203"/>
      <c r="I487" s="203"/>
      <c r="J487" s="70"/>
      <c r="K487" s="200"/>
      <c r="N487" s="175"/>
      <c r="O487" s="176"/>
      <c r="P487" s="70"/>
      <c r="Q487" s="204"/>
    </row>
    <row collapsed="false" customFormat="true" customHeight="true" hidden="false" ht="11.25" outlineLevel="0" r="488" s="15">
      <c r="A488" s="246"/>
      <c r="B488" s="247"/>
      <c r="C488" s="14"/>
      <c r="D488" s="175" t="s">
        <v>394</v>
      </c>
      <c r="E488" s="176" t="n">
        <v>6.14</v>
      </c>
      <c r="F488" s="70" t="s">
        <v>330</v>
      </c>
      <c r="G488" s="204" t="n">
        <f aca="false">TRUNC(E488,2)</f>
        <v>6.14</v>
      </c>
      <c r="H488" s="14"/>
      <c r="I488" s="14"/>
      <c r="J488" s="14"/>
      <c r="K488" s="248"/>
      <c r="L488" s="249"/>
      <c r="M488" s="219"/>
      <c r="N488" s="175"/>
      <c r="O488" s="176"/>
      <c r="P488" s="70"/>
      <c r="Q488" s="204"/>
      <c r="R488" s="14"/>
    </row>
    <row collapsed="false" customFormat="false" customHeight="true" hidden="false" ht="12" outlineLevel="0" r="489">
      <c r="B489" s="54"/>
      <c r="C489" s="250"/>
      <c r="D489" s="175" t="s">
        <v>413</v>
      </c>
      <c r="E489" s="176" t="n">
        <v>6.54</v>
      </c>
      <c r="F489" s="70" t="s">
        <v>330</v>
      </c>
      <c r="G489" s="204" t="n">
        <f aca="false">TRUNC(E489,2)</f>
        <v>6.54</v>
      </c>
      <c r="H489" s="203"/>
      <c r="I489" s="203"/>
      <c r="J489" s="70"/>
      <c r="K489" s="200"/>
      <c r="N489" s="175"/>
      <c r="O489" s="176"/>
      <c r="P489" s="70"/>
      <c r="Q489" s="204"/>
    </row>
    <row collapsed="false" customFormat="true" customHeight="true" hidden="false" ht="11.25" outlineLevel="0" r="490" s="15">
      <c r="A490" s="246"/>
      <c r="B490" s="247"/>
      <c r="C490" s="14"/>
      <c r="D490" s="175" t="s">
        <v>463</v>
      </c>
      <c r="E490" s="176" t="n">
        <f aca="false">7.7+5.9</f>
        <v>13.6</v>
      </c>
      <c r="F490" s="70" t="s">
        <v>330</v>
      </c>
      <c r="G490" s="204" t="n">
        <f aca="false">TRUNC(E490,2)</f>
        <v>13.6</v>
      </c>
      <c r="H490" s="14"/>
      <c r="I490" s="14"/>
      <c r="J490" s="14"/>
      <c r="K490" s="248"/>
      <c r="L490" s="249"/>
      <c r="M490" s="219"/>
      <c r="N490" s="175"/>
      <c r="O490" s="176"/>
      <c r="P490" s="70"/>
      <c r="Q490" s="204"/>
      <c r="R490" s="14"/>
    </row>
    <row collapsed="false" customFormat="false" customHeight="true" hidden="false" ht="12" outlineLevel="0" r="491">
      <c r="B491" s="54"/>
      <c r="C491" s="250"/>
      <c r="D491" s="175" t="s">
        <v>416</v>
      </c>
      <c r="E491" s="176" t="n">
        <v>9.2</v>
      </c>
      <c r="F491" s="70" t="s">
        <v>330</v>
      </c>
      <c r="G491" s="204" t="n">
        <f aca="false">TRUNC(E491,2)</f>
        <v>9.2</v>
      </c>
      <c r="H491" s="203"/>
      <c r="I491" s="203"/>
      <c r="J491" s="70"/>
      <c r="K491" s="200"/>
      <c r="N491" s="175"/>
      <c r="O491" s="176"/>
      <c r="P491" s="70"/>
      <c r="Q491" s="204"/>
    </row>
    <row collapsed="false" customFormat="true" customHeight="true" hidden="false" ht="11.25" outlineLevel="0" r="492" s="15">
      <c r="A492" s="246"/>
      <c r="B492" s="247"/>
      <c r="C492" s="14"/>
      <c r="D492" s="175" t="s">
        <v>464</v>
      </c>
      <c r="E492" s="176" t="n">
        <f aca="false">5.5+5.5+2</f>
        <v>13</v>
      </c>
      <c r="F492" s="70" t="s">
        <v>330</v>
      </c>
      <c r="G492" s="204" t="n">
        <f aca="false">TRUNC(E492,2)</f>
        <v>13</v>
      </c>
      <c r="H492" s="14"/>
      <c r="I492" s="14"/>
      <c r="J492" s="14"/>
      <c r="K492" s="248"/>
      <c r="L492" s="249"/>
      <c r="M492" s="219"/>
      <c r="N492" s="175"/>
      <c r="O492" s="176"/>
      <c r="P492" s="70"/>
      <c r="Q492" s="204"/>
      <c r="R492" s="14"/>
    </row>
    <row collapsed="false" customFormat="false" customHeight="true" hidden="false" ht="12" outlineLevel="0" r="493">
      <c r="B493" s="54"/>
      <c r="C493" s="250"/>
      <c r="D493" s="175"/>
      <c r="E493" s="176"/>
      <c r="F493" s="70"/>
      <c r="G493" s="204"/>
      <c r="H493" s="203"/>
      <c r="I493" s="203"/>
      <c r="J493" s="70"/>
      <c r="K493" s="200"/>
      <c r="N493" s="175"/>
      <c r="O493" s="176"/>
      <c r="P493" s="70"/>
      <c r="Q493" s="204"/>
    </row>
    <row collapsed="false" customFormat="true" customHeight="true" hidden="false" ht="22.5" outlineLevel="0" r="494" s="14">
      <c r="B494" s="54"/>
      <c r="D494" s="175"/>
      <c r="E494" s="175"/>
      <c r="F494" s="175"/>
      <c r="G494" s="175"/>
      <c r="H494" s="202"/>
      <c r="I494" s="203"/>
      <c r="J494" s="70"/>
      <c r="K494" s="200"/>
    </row>
    <row collapsed="false" customFormat="true" customHeight="true" hidden="false" ht="11.25" outlineLevel="0" r="495" s="14">
      <c r="B495" s="54"/>
      <c r="D495" s="204"/>
      <c r="E495" s="175"/>
      <c r="F495" s="204"/>
      <c r="G495" s="175"/>
      <c r="H495" s="204"/>
      <c r="I495" s="206"/>
      <c r="J495" s="70"/>
      <c r="K495" s="200"/>
    </row>
    <row collapsed="false" customFormat="true" customHeight="true" hidden="false" ht="12" outlineLevel="0" r="496" s="15">
      <c r="B496" s="212"/>
      <c r="C496" s="213"/>
      <c r="D496" s="214"/>
      <c r="E496" s="214"/>
      <c r="F496" s="215"/>
      <c r="G496" s="216"/>
      <c r="H496" s="215"/>
      <c r="I496" s="216"/>
      <c r="J496" s="216"/>
      <c r="K496" s="217"/>
      <c r="L496" s="203"/>
      <c r="M496" s="218"/>
      <c r="N496" s="219"/>
      <c r="O496" s="184"/>
      <c r="P496" s="207"/>
      <c r="Q496" s="14"/>
      <c r="R496" s="14"/>
      <c r="S496" s="14"/>
    </row>
    <row collapsed="false" customFormat="false" customHeight="true" hidden="false" ht="15" outlineLevel="0" r="497">
      <c r="B497" s="251" t="str">
        <f aca="false">'ORÇAMENTO ANALÍTICO'!B78:I78</f>
        <v>PISO</v>
      </c>
      <c r="C497" s="251"/>
      <c r="D497" s="251"/>
      <c r="E497" s="251"/>
      <c r="F497" s="251"/>
      <c r="G497" s="251"/>
      <c r="H497" s="251"/>
      <c r="I497" s="251"/>
      <c r="J497" s="251"/>
      <c r="K497" s="251"/>
      <c r="L497" s="147"/>
    </row>
    <row collapsed="false" customFormat="false" customHeight="true" hidden="false" ht="30.75" outlineLevel="0" r="498">
      <c r="A498" s="14" t="str">
        <f aca="false">B498&amp;C498</f>
        <v>8.594992</v>
      </c>
      <c r="B498" s="54" t="s">
        <v>128</v>
      </c>
      <c r="C498" s="55" t="str">
        <f aca="false">'ORÇAMENTO ANALÍTICO'!C79</f>
        <v/>
      </c>
      <c r="D498" s="203" t="str">
        <f aca="false">VLOOKUP(A498,'ORÇAMENTO ANALÍTICO'!A:I,4,0)</f>
        <v>EXECUÇÃO DE PASSEIO (CALÇADA) OU PISO DE CONCRETO COM CONCRETO MOLDADO IN LOCO, FEITO EM OBRA, ACABAMENTO CONVENCIONAL, ESPESSURA 6 CM, ARMADO. AF_07/2016</v>
      </c>
      <c r="E498" s="203"/>
      <c r="F498" s="203"/>
      <c r="G498" s="203"/>
      <c r="H498" s="203"/>
      <c r="I498" s="203"/>
      <c r="J498" s="70" t="str">
        <f aca="false">VLOOKUP(A498,'ORÇAMENTO ANALÍTICO'!A:I,5,0)</f>
        <v>M2</v>
      </c>
      <c r="K498" s="200" t="n">
        <f aca="false">SUM(G500:G504)</f>
        <v>197.46</v>
      </c>
    </row>
    <row collapsed="false" customFormat="false" customHeight="true" hidden="false" ht="12" outlineLevel="0" r="499">
      <c r="B499" s="54"/>
      <c r="C499" s="250"/>
      <c r="D499" s="175" t="s">
        <v>339</v>
      </c>
      <c r="E499" s="176" t="s">
        <v>340</v>
      </c>
      <c r="F499" s="70"/>
      <c r="G499" s="202" t="s">
        <v>329</v>
      </c>
      <c r="H499" s="203"/>
      <c r="I499" s="203"/>
      <c r="J499" s="70"/>
      <c r="K499" s="200"/>
      <c r="N499" s="175"/>
      <c r="O499" s="176"/>
      <c r="P499" s="70"/>
      <c r="Q499" s="202"/>
    </row>
    <row collapsed="false" customFormat="false" customHeight="true" hidden="false" ht="12" outlineLevel="0" r="500">
      <c r="B500" s="54"/>
      <c r="C500" s="250"/>
      <c r="D500" s="175" t="s">
        <v>465</v>
      </c>
      <c r="E500" s="176" t="n">
        <f aca="false">129.75-8.43</f>
        <v>121.32</v>
      </c>
      <c r="F500" s="70" t="s">
        <v>330</v>
      </c>
      <c r="G500" s="204" t="n">
        <f aca="false">TRUNC(E500,2)</f>
        <v>121.32</v>
      </c>
      <c r="H500" s="203"/>
      <c r="I500" s="203"/>
      <c r="J500" s="70"/>
      <c r="K500" s="200"/>
      <c r="N500" s="175"/>
      <c r="O500" s="176"/>
      <c r="P500" s="70"/>
      <c r="Q500" s="202"/>
    </row>
    <row collapsed="false" customFormat="false" customHeight="true" hidden="false" ht="22.5" outlineLevel="0" r="501">
      <c r="B501" s="54"/>
      <c r="C501" s="250"/>
      <c r="D501" s="175" t="s">
        <v>466</v>
      </c>
      <c r="E501" s="176" t="n">
        <f aca="false">11*2</f>
        <v>22</v>
      </c>
      <c r="F501" s="70" t="s">
        <v>330</v>
      </c>
      <c r="G501" s="204" t="n">
        <f aca="false">TRUNC(E501,2)</f>
        <v>22</v>
      </c>
      <c r="H501" s="203"/>
      <c r="I501" s="203"/>
      <c r="J501" s="70"/>
      <c r="K501" s="200"/>
      <c r="N501" s="175"/>
      <c r="O501" s="176"/>
      <c r="P501" s="70"/>
      <c r="Q501" s="202"/>
    </row>
    <row collapsed="false" customFormat="false" customHeight="true" hidden="false" ht="11.25" outlineLevel="0" r="502">
      <c r="B502" s="54"/>
      <c r="C502" s="250"/>
      <c r="D502" s="175" t="s">
        <v>453</v>
      </c>
      <c r="E502" s="176" t="n">
        <v>5.45</v>
      </c>
      <c r="F502" s="70" t="s">
        <v>330</v>
      </c>
      <c r="G502" s="204" t="n">
        <f aca="false">TRUNC(E502,2)</f>
        <v>5.45</v>
      </c>
      <c r="H502" s="203"/>
      <c r="I502" s="203"/>
      <c r="J502" s="70"/>
      <c r="K502" s="200"/>
      <c r="N502" s="175"/>
      <c r="O502" s="176"/>
      <c r="P502" s="70"/>
      <c r="Q502" s="202"/>
    </row>
    <row collapsed="false" customFormat="false" customHeight="true" hidden="false" ht="22.5" outlineLevel="0" r="503">
      <c r="B503" s="54"/>
      <c r="C503" s="250"/>
      <c r="D503" s="175" t="s">
        <v>467</v>
      </c>
      <c r="E503" s="176" t="n">
        <v>39.24</v>
      </c>
      <c r="F503" s="70" t="s">
        <v>330</v>
      </c>
      <c r="G503" s="204" t="n">
        <f aca="false">TRUNC(E503,2)</f>
        <v>39.24</v>
      </c>
      <c r="H503" s="203"/>
      <c r="I503" s="203"/>
      <c r="J503" s="70"/>
      <c r="K503" s="200"/>
      <c r="N503" s="175"/>
      <c r="O503" s="176"/>
      <c r="P503" s="70"/>
      <c r="Q503" s="202"/>
    </row>
    <row collapsed="false" customFormat="false" customHeight="true" hidden="false" ht="22.5" outlineLevel="0" r="504">
      <c r="B504" s="54"/>
      <c r="C504" s="250"/>
      <c r="D504" s="175" t="s">
        <v>366</v>
      </c>
      <c r="E504" s="176" t="n">
        <v>9.45</v>
      </c>
      <c r="F504" s="70" t="s">
        <v>330</v>
      </c>
      <c r="G504" s="204" t="n">
        <f aca="false">TRUNC(E504,2)</f>
        <v>9.45</v>
      </c>
      <c r="H504" s="203"/>
      <c r="I504" s="203"/>
      <c r="J504" s="70"/>
      <c r="K504" s="200"/>
      <c r="N504" s="175"/>
      <c r="O504" s="176"/>
      <c r="P504" s="70"/>
      <c r="Q504" s="202"/>
    </row>
    <row collapsed="false" customFormat="true" customHeight="true" hidden="false" ht="12" outlineLevel="0" r="505" s="15">
      <c r="B505" s="212"/>
      <c r="C505" s="213"/>
      <c r="D505" s="214"/>
      <c r="E505" s="214"/>
      <c r="F505" s="215"/>
      <c r="G505" s="216"/>
      <c r="H505" s="215"/>
      <c r="I505" s="216"/>
      <c r="J505" s="216"/>
      <c r="K505" s="217"/>
      <c r="L505" s="203"/>
      <c r="M505" s="218"/>
      <c r="N505" s="219"/>
      <c r="O505" s="184"/>
      <c r="P505" s="207"/>
      <c r="Q505" s="14"/>
      <c r="R505" s="14"/>
      <c r="S505" s="14"/>
    </row>
    <row collapsed="false" customFormat="false" customHeight="true" hidden="false" ht="30.75" outlineLevel="0" r="506">
      <c r="A506" s="14" t="str">
        <f aca="false">B506&amp;C506</f>
        <v>8.692396</v>
      </c>
      <c r="B506" s="54" t="s">
        <v>129</v>
      </c>
      <c r="C506" s="55" t="str">
        <f aca="false">'ORÇAMENTO ANALÍTICO'!C80</f>
        <v/>
      </c>
      <c r="D506" s="203" t="str">
        <f aca="false">VLOOKUP(A506,'ORÇAMENTO ANALÍTICO'!A:I,4,0)</f>
        <v>EXECUÇÃO DE PASSEIO EM PISO INTERTRAVADO, COM BLOCO RETANGULAR COR NATURAL DE 20 X 10 CM, ESPESSURA 6 CM. AF_12/2015</v>
      </c>
      <c r="E506" s="203"/>
      <c r="F506" s="203"/>
      <c r="G506" s="203"/>
      <c r="H506" s="203"/>
      <c r="I506" s="203"/>
      <c r="J506" s="70" t="str">
        <f aca="false">VLOOKUP(A506,'ORÇAMENTO ANALÍTICO'!A:I,5,0)</f>
        <v>M2</v>
      </c>
      <c r="K506" s="200" t="n">
        <f aca="false">G508</f>
        <v>86</v>
      </c>
    </row>
    <row collapsed="false" customFormat="false" customHeight="true" hidden="false" ht="12" outlineLevel="0" r="507">
      <c r="B507" s="54"/>
      <c r="C507" s="250"/>
      <c r="D507" s="175" t="s">
        <v>339</v>
      </c>
      <c r="E507" s="176" t="s">
        <v>340</v>
      </c>
      <c r="F507" s="70"/>
      <c r="G507" s="202" t="s">
        <v>329</v>
      </c>
      <c r="H507" s="203"/>
      <c r="I507" s="203"/>
      <c r="J507" s="70"/>
      <c r="K507" s="200"/>
      <c r="N507" s="175"/>
      <c r="O507" s="176"/>
      <c r="P507" s="70"/>
      <c r="Q507" s="202"/>
    </row>
    <row collapsed="false" customFormat="false" customHeight="true" hidden="false" ht="22.5" outlineLevel="0" r="508">
      <c r="B508" s="54"/>
      <c r="C508" s="250"/>
      <c r="D508" s="175" t="s">
        <v>392</v>
      </c>
      <c r="E508" s="204" t="n">
        <v>86</v>
      </c>
      <c r="F508" s="70" t="s">
        <v>330</v>
      </c>
      <c r="G508" s="204" t="n">
        <f aca="false">TRUNC(E508,2)</f>
        <v>86</v>
      </c>
      <c r="H508" s="203"/>
      <c r="I508" s="203"/>
      <c r="J508" s="70"/>
      <c r="K508" s="200"/>
      <c r="N508" s="175"/>
      <c r="O508" s="176"/>
      <c r="P508" s="70"/>
      <c r="Q508" s="202"/>
    </row>
    <row collapsed="false" customFormat="false" customHeight="true" hidden="false" ht="12" outlineLevel="0" r="509">
      <c r="B509" s="54"/>
      <c r="C509" s="250" t="s">
        <v>468</v>
      </c>
      <c r="D509" s="175"/>
      <c r="E509" s="204"/>
      <c r="F509" s="70"/>
      <c r="G509" s="204"/>
      <c r="H509" s="203"/>
      <c r="I509" s="203"/>
      <c r="J509" s="70"/>
      <c r="K509" s="200"/>
      <c r="N509" s="175"/>
      <c r="O509" s="176"/>
      <c r="P509" s="70"/>
      <c r="Q509" s="202"/>
    </row>
    <row collapsed="false" customFormat="false" customHeight="true" hidden="false" ht="25.5" outlineLevel="0" r="510">
      <c r="A510" s="14" t="str">
        <f aca="false">B510&amp;C510</f>
        <v>8.787373</v>
      </c>
      <c r="B510" s="54" t="s">
        <v>130</v>
      </c>
      <c r="C510" s="198" t="n">
        <f aca="false">'ORÇAMENTO ANALÍTICO'!C81</f>
        <v>87373</v>
      </c>
      <c r="D510" s="203" t="str">
        <f aca="false">VLOOKUP(A510,'ORÇAMENTO ANALÍTICO'!A:I,4,0)</f>
        <v>ARGAMASSA TRAÇO 1:4 (CIMENTO E AREIA MÉDIA) PARA CONTRAPISO, PREPARO MANUAL. AF_06/2014</v>
      </c>
      <c r="E510" s="203"/>
      <c r="F510" s="203"/>
      <c r="G510" s="203"/>
      <c r="H510" s="203"/>
      <c r="I510" s="203"/>
      <c r="J510" s="70" t="str">
        <f aca="false">VLOOKUP(A510,'ORÇAMENTO ANALÍTICO'!A:I,5,0)</f>
        <v>M3</v>
      </c>
      <c r="K510" s="200" t="n">
        <f aca="false">SUM(H513:H550)</f>
        <v>28.67</v>
      </c>
      <c r="O510" s="13"/>
    </row>
    <row collapsed="false" customFormat="false" customHeight="true" hidden="false" ht="11.25" outlineLevel="0" r="511">
      <c r="B511" s="210" t="s">
        <v>355</v>
      </c>
      <c r="C511" s="210"/>
      <c r="D511" s="210"/>
      <c r="E511" s="210"/>
      <c r="F511" s="210"/>
      <c r="G511" s="210"/>
      <c r="H511" s="210"/>
      <c r="I511" s="210"/>
      <c r="J511" s="210"/>
      <c r="K511" s="210"/>
    </row>
    <row collapsed="false" customFormat="false" customHeight="true" hidden="false" ht="12" outlineLevel="0" r="512">
      <c r="B512" s="54"/>
      <c r="C512" s="250"/>
      <c r="D512" s="175" t="s">
        <v>339</v>
      </c>
      <c r="E512" s="176" t="s">
        <v>340</v>
      </c>
      <c r="F512" s="70" t="s">
        <v>374</v>
      </c>
      <c r="G512" s="70"/>
      <c r="H512" s="202" t="s">
        <v>329</v>
      </c>
      <c r="I512" s="203"/>
      <c r="J512" s="70"/>
      <c r="K512" s="200"/>
      <c r="N512" s="175"/>
      <c r="O512" s="176"/>
      <c r="P512" s="70"/>
      <c r="Q512" s="202"/>
    </row>
    <row collapsed="false" customFormat="false" customHeight="true" hidden="false" ht="12" outlineLevel="0" r="513">
      <c r="B513" s="54"/>
      <c r="C513" s="250"/>
      <c r="D513" s="175" t="s">
        <v>404</v>
      </c>
      <c r="E513" s="176" t="n">
        <v>12.32</v>
      </c>
      <c r="F513" s="70" t="n">
        <v>0.05</v>
      </c>
      <c r="G513" s="70" t="s">
        <v>330</v>
      </c>
      <c r="H513" s="204" t="n">
        <f aca="false">TRUNC(E513*F513,2)</f>
        <v>0.61</v>
      </c>
      <c r="I513" s="203"/>
      <c r="J513" s="70"/>
      <c r="K513" s="200"/>
      <c r="N513" s="175"/>
      <c r="O513" s="176"/>
      <c r="P513" s="70"/>
      <c r="Q513" s="202"/>
    </row>
    <row collapsed="false" customFormat="false" customHeight="true" hidden="false" ht="11.25" outlineLevel="0" r="514">
      <c r="B514" s="54"/>
      <c r="C514" s="250"/>
      <c r="D514" s="175" t="s">
        <v>405</v>
      </c>
      <c r="E514" s="176" t="n">
        <v>7.62</v>
      </c>
      <c r="F514" s="70" t="n">
        <v>0.05</v>
      </c>
      <c r="G514" s="70" t="s">
        <v>330</v>
      </c>
      <c r="H514" s="204" t="n">
        <f aca="false">TRUNC(E514*F514,2)</f>
        <v>0.38</v>
      </c>
      <c r="I514" s="203"/>
      <c r="J514" s="70"/>
      <c r="K514" s="200"/>
      <c r="N514" s="175"/>
      <c r="O514" s="176"/>
      <c r="P514" s="70"/>
      <c r="Q514" s="202"/>
    </row>
    <row collapsed="false" customFormat="false" customHeight="true" hidden="false" ht="11.25" outlineLevel="0" r="515">
      <c r="B515" s="54"/>
      <c r="C515" s="250"/>
      <c r="D515" s="175" t="s">
        <v>406</v>
      </c>
      <c r="E515" s="176" t="n">
        <v>9.41</v>
      </c>
      <c r="F515" s="70" t="n">
        <v>0.05</v>
      </c>
      <c r="G515" s="70" t="s">
        <v>330</v>
      </c>
      <c r="H515" s="204" t="n">
        <f aca="false">TRUNC(E515*F515,2)</f>
        <v>0.47</v>
      </c>
      <c r="I515" s="203"/>
      <c r="J515" s="70"/>
      <c r="K515" s="200"/>
      <c r="N515" s="175"/>
      <c r="O515" s="176"/>
      <c r="P515" s="70"/>
      <c r="Q515" s="202"/>
    </row>
    <row collapsed="false" customFormat="false" customHeight="true" hidden="false" ht="11.25" outlineLevel="0" r="516">
      <c r="B516" s="54"/>
      <c r="C516" s="250"/>
      <c r="D516" s="175" t="s">
        <v>407</v>
      </c>
      <c r="E516" s="176" t="n">
        <v>4.74</v>
      </c>
      <c r="F516" s="70" t="n">
        <v>0.05</v>
      </c>
      <c r="G516" s="70" t="s">
        <v>330</v>
      </c>
      <c r="H516" s="204" t="n">
        <f aca="false">TRUNC(E516*F516,2)</f>
        <v>0.23</v>
      </c>
      <c r="I516" s="203"/>
      <c r="J516" s="70"/>
      <c r="K516" s="200"/>
      <c r="N516" s="175"/>
      <c r="O516" s="176"/>
      <c r="P516" s="70"/>
      <c r="Q516" s="202"/>
    </row>
    <row collapsed="false" customFormat="false" customHeight="true" hidden="false" ht="11.25" outlineLevel="0" r="517">
      <c r="B517" s="54"/>
      <c r="C517" s="250"/>
      <c r="D517" s="175" t="s">
        <v>395</v>
      </c>
      <c r="E517" s="176" t="n">
        <f aca="false">32.19-5.41</f>
        <v>26.78</v>
      </c>
      <c r="F517" s="70" t="n">
        <v>0.05</v>
      </c>
      <c r="G517" s="70" t="s">
        <v>330</v>
      </c>
      <c r="H517" s="204" t="n">
        <f aca="false">TRUNC(E517*F517,2)</f>
        <v>1.33</v>
      </c>
      <c r="I517" s="203"/>
      <c r="J517" s="70"/>
      <c r="K517" s="200"/>
      <c r="N517" s="175"/>
      <c r="O517" s="176"/>
      <c r="P517" s="70"/>
      <c r="Q517" s="202"/>
    </row>
    <row collapsed="false" customFormat="false" customHeight="true" hidden="false" ht="11.25" outlineLevel="0" r="518">
      <c r="B518" s="54"/>
      <c r="C518" s="250"/>
      <c r="D518" s="175" t="s">
        <v>408</v>
      </c>
      <c r="E518" s="204" t="n">
        <v>9.83</v>
      </c>
      <c r="F518" s="70" t="n">
        <v>0.05</v>
      </c>
      <c r="G518" s="70" t="s">
        <v>330</v>
      </c>
      <c r="H518" s="204" t="n">
        <f aca="false">TRUNC(E518*F518,2)</f>
        <v>0.49</v>
      </c>
      <c r="I518" s="203"/>
      <c r="J518" s="70"/>
      <c r="K518" s="200"/>
      <c r="N518" s="175"/>
      <c r="O518" s="176"/>
      <c r="P518" s="70"/>
      <c r="Q518" s="202"/>
    </row>
    <row collapsed="false" customFormat="true" customHeight="true" hidden="false" ht="22.5" outlineLevel="0" r="519" s="14">
      <c r="B519" s="54"/>
      <c r="D519" s="175" t="s">
        <v>409</v>
      </c>
      <c r="E519" s="175" t="n">
        <v>3.2</v>
      </c>
      <c r="F519" s="70" t="n">
        <v>0.05</v>
      </c>
      <c r="G519" s="70" t="s">
        <v>330</v>
      </c>
      <c r="H519" s="204" t="n">
        <f aca="false">TRUNC(E519*F519,2)</f>
        <v>0.16</v>
      </c>
      <c r="I519" s="203"/>
      <c r="J519" s="70"/>
      <c r="K519" s="200"/>
    </row>
    <row collapsed="false" customFormat="true" customHeight="true" hidden="false" ht="11.25" outlineLevel="0" r="520" s="14">
      <c r="B520" s="54"/>
      <c r="D520" s="175" t="s">
        <v>410</v>
      </c>
      <c r="E520" s="175" t="n">
        <v>2.57</v>
      </c>
      <c r="F520" s="70" t="n">
        <v>0.05</v>
      </c>
      <c r="G520" s="70" t="s">
        <v>330</v>
      </c>
      <c r="H520" s="204" t="n">
        <f aca="false">TRUNC(E520*F520,2)</f>
        <v>0.12</v>
      </c>
      <c r="I520" s="206"/>
      <c r="J520" s="70"/>
      <c r="K520" s="200"/>
    </row>
    <row collapsed="false" customFormat="true" customHeight="true" hidden="false" ht="11.25" outlineLevel="0" r="521" s="14">
      <c r="B521" s="54"/>
      <c r="D521" s="175" t="s">
        <v>453</v>
      </c>
      <c r="E521" s="176" t="n">
        <v>5.45</v>
      </c>
      <c r="F521" s="70" t="n">
        <v>0.05</v>
      </c>
      <c r="G521" s="70" t="s">
        <v>330</v>
      </c>
      <c r="H521" s="204" t="n">
        <f aca="false">TRUNC(E521*F521,2)</f>
        <v>0.27</v>
      </c>
      <c r="I521" s="206"/>
      <c r="J521" s="70"/>
      <c r="K521" s="200"/>
    </row>
    <row collapsed="false" customFormat="true" customHeight="true" hidden="false" ht="11.25" outlineLevel="0" r="522" s="14">
      <c r="B522" s="54"/>
      <c r="D522" s="175" t="s">
        <v>469</v>
      </c>
      <c r="E522" s="176" t="n">
        <f aca="false">7.2*1.2</f>
        <v>8.64</v>
      </c>
      <c r="F522" s="70" t="n">
        <v>0.05</v>
      </c>
      <c r="G522" s="70" t="s">
        <v>330</v>
      </c>
      <c r="H522" s="204" t="n">
        <f aca="false">TRUNC(E522*F522,2)</f>
        <v>0.43</v>
      </c>
      <c r="I522" s="253"/>
      <c r="J522" s="70"/>
      <c r="K522" s="200"/>
    </row>
    <row collapsed="false" customFormat="false" customHeight="true" hidden="false" ht="11.25" outlineLevel="0" r="523">
      <c r="B523" s="210" t="s">
        <v>359</v>
      </c>
      <c r="C523" s="210"/>
      <c r="D523" s="210"/>
      <c r="E523" s="210"/>
      <c r="F523" s="210"/>
      <c r="G523" s="210"/>
      <c r="H523" s="210"/>
      <c r="I523" s="210"/>
      <c r="J523" s="210"/>
      <c r="K523" s="210"/>
    </row>
    <row collapsed="false" customFormat="false" customHeight="true" hidden="false" ht="12" outlineLevel="0" r="524">
      <c r="B524" s="54"/>
      <c r="C524" s="250"/>
      <c r="D524" s="175" t="s">
        <v>339</v>
      </c>
      <c r="E524" s="176" t="s">
        <v>340</v>
      </c>
      <c r="F524" s="70" t="s">
        <v>374</v>
      </c>
      <c r="G524" s="70"/>
      <c r="H524" s="202" t="s">
        <v>329</v>
      </c>
      <c r="I524" s="203"/>
      <c r="J524" s="70"/>
      <c r="K524" s="200"/>
      <c r="N524" s="175"/>
      <c r="O524" s="176"/>
      <c r="P524" s="70"/>
      <c r="Q524" s="202"/>
    </row>
    <row collapsed="false" customFormat="false" customHeight="true" hidden="false" ht="11.25" outlineLevel="0" r="525">
      <c r="B525" s="54"/>
      <c r="C525" s="250"/>
      <c r="D525" s="175" t="s">
        <v>377</v>
      </c>
      <c r="E525" s="176" t="n">
        <v>4.4</v>
      </c>
      <c r="F525" s="70" t="n">
        <v>0.05</v>
      </c>
      <c r="G525" s="70" t="s">
        <v>330</v>
      </c>
      <c r="H525" s="204" t="n">
        <f aca="false">TRUNC(E525*F525,2)</f>
        <v>0.22</v>
      </c>
      <c r="I525" s="203"/>
      <c r="J525" s="70"/>
      <c r="K525" s="200"/>
      <c r="N525" s="175"/>
      <c r="O525" s="176"/>
      <c r="P525" s="70"/>
      <c r="Q525" s="202"/>
    </row>
    <row collapsed="false" customFormat="false" customHeight="true" hidden="false" ht="11.25" outlineLevel="0" r="526">
      <c r="B526" s="54"/>
      <c r="C526" s="250"/>
      <c r="D526" s="175" t="s">
        <v>425</v>
      </c>
      <c r="E526" s="176" t="n">
        <v>82.58</v>
      </c>
      <c r="F526" s="70" t="n">
        <v>0.05</v>
      </c>
      <c r="G526" s="70" t="s">
        <v>330</v>
      </c>
      <c r="H526" s="204" t="n">
        <f aca="false">TRUNC(E526*F526,2)</f>
        <v>4.12</v>
      </c>
      <c r="I526" s="203"/>
      <c r="J526" s="70"/>
      <c r="K526" s="200"/>
      <c r="N526" s="175"/>
      <c r="O526" s="176"/>
      <c r="P526" s="70"/>
      <c r="Q526" s="202"/>
    </row>
    <row collapsed="false" customFormat="false" customHeight="true" hidden="false" ht="11.25" outlineLevel="0" r="527">
      <c r="B527" s="54"/>
      <c r="C527" s="250"/>
      <c r="D527" s="175" t="s">
        <v>465</v>
      </c>
      <c r="E527" s="176" t="n">
        <f aca="false">129.75-8.43+15.28</f>
        <v>136.6</v>
      </c>
      <c r="F527" s="70" t="n">
        <v>0.05</v>
      </c>
      <c r="G527" s="70" t="s">
        <v>330</v>
      </c>
      <c r="H527" s="204" t="n">
        <f aca="false">TRUNC(E527*F527,2)</f>
        <v>6.83</v>
      </c>
      <c r="I527" s="203"/>
      <c r="J527" s="70"/>
      <c r="K527" s="200"/>
      <c r="N527" s="175"/>
      <c r="O527" s="176"/>
      <c r="P527" s="70"/>
      <c r="Q527" s="202"/>
    </row>
    <row collapsed="false" customFormat="false" customHeight="true" hidden="false" ht="22.5" outlineLevel="0" r="528">
      <c r="B528" s="54"/>
      <c r="C528" s="250"/>
      <c r="D528" s="175" t="s">
        <v>466</v>
      </c>
      <c r="E528" s="176" t="n">
        <f aca="false">11*2</f>
        <v>22</v>
      </c>
      <c r="F528" s="70" t="n">
        <v>0.05</v>
      </c>
      <c r="G528" s="70" t="s">
        <v>330</v>
      </c>
      <c r="H528" s="204" t="n">
        <f aca="false">TRUNC(E528*F528,2)</f>
        <v>1.1</v>
      </c>
      <c r="I528" s="203"/>
      <c r="J528" s="70"/>
      <c r="K528" s="200"/>
      <c r="N528" s="175"/>
      <c r="O528" s="176"/>
      <c r="P528" s="70"/>
      <c r="Q528" s="202"/>
    </row>
    <row collapsed="false" customFormat="false" customHeight="true" hidden="false" ht="22.5" outlineLevel="0" r="529">
      <c r="B529" s="54"/>
      <c r="C529" s="250"/>
      <c r="D529" s="175" t="s">
        <v>467</v>
      </c>
      <c r="E529" s="176" t="n">
        <v>39.24</v>
      </c>
      <c r="F529" s="70" t="n">
        <v>0.05</v>
      </c>
      <c r="G529" s="70" t="s">
        <v>330</v>
      </c>
      <c r="H529" s="204" t="n">
        <f aca="false">TRUNC(E529*F529,2)</f>
        <v>1.96</v>
      </c>
      <c r="I529" s="203"/>
      <c r="J529" s="70"/>
      <c r="K529" s="200"/>
      <c r="N529" s="175"/>
      <c r="O529" s="176"/>
      <c r="P529" s="70"/>
      <c r="Q529" s="202"/>
    </row>
    <row collapsed="false" customFormat="false" customHeight="true" hidden="false" ht="22.5" outlineLevel="0" r="530">
      <c r="B530" s="54"/>
      <c r="C530" s="250"/>
      <c r="D530" s="175" t="s">
        <v>366</v>
      </c>
      <c r="E530" s="176" t="n">
        <v>9.45</v>
      </c>
      <c r="F530" s="70" t="n">
        <v>0.05</v>
      </c>
      <c r="G530" s="70" t="s">
        <v>330</v>
      </c>
      <c r="H530" s="204" t="n">
        <f aca="false">TRUNC(E530*F530,2)</f>
        <v>0.47</v>
      </c>
      <c r="I530" s="203"/>
      <c r="J530" s="70"/>
      <c r="K530" s="200"/>
      <c r="N530" s="175"/>
      <c r="O530" s="176"/>
      <c r="P530" s="70"/>
      <c r="Q530" s="202"/>
    </row>
    <row collapsed="false" customFormat="false" customHeight="true" hidden="false" ht="11.25" outlineLevel="0" r="531">
      <c r="B531" s="54"/>
      <c r="C531" s="250"/>
      <c r="D531" s="175" t="s">
        <v>379</v>
      </c>
      <c r="E531" s="176" t="n">
        <v>6.65</v>
      </c>
      <c r="F531" s="70" t="n">
        <v>0.05</v>
      </c>
      <c r="G531" s="70" t="s">
        <v>330</v>
      </c>
      <c r="H531" s="204" t="n">
        <f aca="false">TRUNC(E531*F531,2)</f>
        <v>0.33</v>
      </c>
      <c r="I531" s="203"/>
      <c r="J531" s="70"/>
      <c r="K531" s="200"/>
      <c r="N531" s="175"/>
      <c r="O531" s="176"/>
      <c r="P531" s="70"/>
      <c r="Q531" s="202"/>
    </row>
    <row collapsed="false" customFormat="false" customHeight="true" hidden="false" ht="11.25" outlineLevel="0" r="532">
      <c r="B532" s="54"/>
      <c r="C532" s="250"/>
      <c r="D532" s="175" t="s">
        <v>380</v>
      </c>
      <c r="E532" s="176" t="n">
        <v>7.4</v>
      </c>
      <c r="F532" s="70" t="n">
        <v>0.05</v>
      </c>
      <c r="G532" s="70" t="s">
        <v>330</v>
      </c>
      <c r="H532" s="204" t="n">
        <f aca="false">TRUNC(E532*F532,2)</f>
        <v>0.37</v>
      </c>
      <c r="I532" s="203"/>
      <c r="J532" s="70"/>
      <c r="K532" s="200"/>
      <c r="N532" s="175"/>
      <c r="O532" s="176"/>
      <c r="P532" s="70"/>
      <c r="Q532" s="202"/>
    </row>
    <row collapsed="false" customFormat="false" customHeight="true" hidden="false" ht="22.5" outlineLevel="0" r="533">
      <c r="B533" s="54"/>
      <c r="C533" s="250"/>
      <c r="D533" s="175" t="s">
        <v>461</v>
      </c>
      <c r="E533" s="204" t="n">
        <v>3.7</v>
      </c>
      <c r="F533" s="70" t="n">
        <v>0.05</v>
      </c>
      <c r="G533" s="70" t="s">
        <v>330</v>
      </c>
      <c r="H533" s="204" t="n">
        <f aca="false">TRUNC(E533*F533,2)</f>
        <v>0.18</v>
      </c>
      <c r="I533" s="203"/>
      <c r="J533" s="70"/>
      <c r="K533" s="200"/>
      <c r="N533" s="175"/>
      <c r="O533" s="176"/>
      <c r="P533" s="70"/>
      <c r="Q533" s="202"/>
    </row>
    <row collapsed="false" customFormat="true" customHeight="true" hidden="false" ht="22.5" outlineLevel="0" r="534" s="14">
      <c r="B534" s="54"/>
      <c r="D534" s="175" t="s">
        <v>411</v>
      </c>
      <c r="E534" s="175" t="n">
        <v>5.5</v>
      </c>
      <c r="F534" s="70" t="n">
        <v>0.05</v>
      </c>
      <c r="G534" s="70" t="s">
        <v>330</v>
      </c>
      <c r="H534" s="204" t="n">
        <f aca="false">TRUNC(E534*F534,2)</f>
        <v>0.27</v>
      </c>
      <c r="I534" s="203"/>
      <c r="J534" s="70"/>
      <c r="K534" s="200"/>
    </row>
    <row collapsed="false" customFormat="true" customHeight="true" hidden="false" ht="11.25" outlineLevel="0" r="535" s="14">
      <c r="B535" s="54"/>
      <c r="D535" s="175" t="s">
        <v>451</v>
      </c>
      <c r="E535" s="175" t="n">
        <v>3</v>
      </c>
      <c r="F535" s="70" t="n">
        <v>0.05</v>
      </c>
      <c r="G535" s="70" t="s">
        <v>330</v>
      </c>
      <c r="H535" s="204" t="n">
        <f aca="false">TRUNC(E535*F535,2)</f>
        <v>0.15</v>
      </c>
      <c r="I535" s="206"/>
      <c r="J535" s="70"/>
      <c r="K535" s="200"/>
    </row>
    <row collapsed="false" customFormat="true" customHeight="true" hidden="false" ht="11.25" outlineLevel="0" r="536" s="14">
      <c r="B536" s="54"/>
      <c r="D536" s="175" t="s">
        <v>396</v>
      </c>
      <c r="E536" s="175" t="n">
        <v>44.93</v>
      </c>
      <c r="F536" s="70" t="n">
        <v>0.05</v>
      </c>
      <c r="G536" s="70" t="s">
        <v>330</v>
      </c>
      <c r="H536" s="204" t="n">
        <f aca="false">TRUNC(E536*F536,2)</f>
        <v>2.24</v>
      </c>
      <c r="I536" s="206"/>
      <c r="J536" s="70"/>
      <c r="K536" s="200"/>
    </row>
    <row collapsed="false" customFormat="false" customHeight="true" hidden="false" ht="22.5" outlineLevel="0" r="537">
      <c r="B537" s="54"/>
      <c r="C537" s="250"/>
      <c r="D537" s="175" t="s">
        <v>470</v>
      </c>
      <c r="E537" s="176" t="n">
        <f aca="false">4*2</f>
        <v>8</v>
      </c>
      <c r="F537" s="70" t="n">
        <v>0.05</v>
      </c>
      <c r="G537" s="70" t="s">
        <v>330</v>
      </c>
      <c r="H537" s="204" t="n">
        <f aca="false">TRUNC(E537*F537,2)</f>
        <v>0.4</v>
      </c>
      <c r="I537" s="203"/>
      <c r="J537" s="70"/>
      <c r="K537" s="200"/>
      <c r="N537" s="175"/>
      <c r="O537" s="176"/>
      <c r="P537" s="70"/>
      <c r="Q537" s="202"/>
    </row>
    <row collapsed="false" customFormat="false" customHeight="true" hidden="false" ht="11.25" outlineLevel="0" r="538">
      <c r="B538" s="210" t="s">
        <v>382</v>
      </c>
      <c r="C538" s="210"/>
      <c r="D538" s="210"/>
      <c r="E538" s="210"/>
      <c r="F538" s="210"/>
      <c r="G538" s="210"/>
      <c r="H538" s="210"/>
      <c r="I538" s="210"/>
      <c r="J538" s="210"/>
      <c r="K538" s="210"/>
    </row>
    <row collapsed="false" customFormat="false" customHeight="true" hidden="false" ht="12" outlineLevel="0" r="539">
      <c r="B539" s="54"/>
      <c r="C539" s="250"/>
      <c r="D539" s="175" t="s">
        <v>339</v>
      </c>
      <c r="E539" s="176" t="s">
        <v>340</v>
      </c>
      <c r="F539" s="70" t="s">
        <v>374</v>
      </c>
      <c r="G539" s="70"/>
      <c r="H539" s="202" t="s">
        <v>329</v>
      </c>
      <c r="I539" s="203"/>
      <c r="J539" s="70"/>
      <c r="K539" s="200"/>
      <c r="N539" s="175"/>
      <c r="O539" s="176"/>
      <c r="P539" s="70"/>
      <c r="Q539" s="202"/>
    </row>
    <row collapsed="false" customFormat="false" customHeight="true" hidden="false" ht="11.25" outlineLevel="0" r="540">
      <c r="B540" s="54"/>
      <c r="C540" s="250"/>
      <c r="D540" s="175" t="s">
        <v>383</v>
      </c>
      <c r="E540" s="176" t="n">
        <v>32.76</v>
      </c>
      <c r="F540" s="70" t="n">
        <v>0.05</v>
      </c>
      <c r="G540" s="70" t="s">
        <v>330</v>
      </c>
      <c r="H540" s="204" t="n">
        <f aca="false">TRUNC(E540*F540,2)</f>
        <v>1.63</v>
      </c>
      <c r="I540" s="203"/>
      <c r="J540" s="70"/>
      <c r="K540" s="200"/>
      <c r="N540" s="175"/>
      <c r="O540" s="176"/>
      <c r="P540" s="70"/>
      <c r="Q540" s="202"/>
    </row>
    <row collapsed="false" customFormat="false" customHeight="true" hidden="false" ht="11.25" outlineLevel="0" r="541">
      <c r="B541" s="54"/>
      <c r="C541" s="250"/>
      <c r="D541" s="175" t="s">
        <v>384</v>
      </c>
      <c r="E541" s="176" t="n">
        <v>4.45</v>
      </c>
      <c r="F541" s="70" t="n">
        <v>0.05</v>
      </c>
      <c r="G541" s="70" t="s">
        <v>330</v>
      </c>
      <c r="H541" s="204" t="n">
        <f aca="false">TRUNC(E541*F541,2)</f>
        <v>0.22</v>
      </c>
      <c r="I541" s="203"/>
      <c r="J541" s="70"/>
      <c r="K541" s="200"/>
      <c r="N541" s="175"/>
      <c r="O541" s="176"/>
      <c r="P541" s="70"/>
      <c r="Q541" s="202"/>
    </row>
    <row collapsed="false" customFormat="false" customHeight="true" hidden="false" ht="11.25" outlineLevel="0" r="542">
      <c r="B542" s="54"/>
      <c r="C542" s="250"/>
      <c r="D542" s="175" t="s">
        <v>450</v>
      </c>
      <c r="E542" s="176" t="n">
        <v>5.67</v>
      </c>
      <c r="F542" s="70" t="n">
        <v>0.05</v>
      </c>
      <c r="G542" s="70" t="s">
        <v>330</v>
      </c>
      <c r="H542" s="204" t="n">
        <f aca="false">TRUNC(E542*F542,2)</f>
        <v>0.28</v>
      </c>
      <c r="I542" s="203"/>
      <c r="J542" s="70"/>
      <c r="K542" s="200"/>
      <c r="N542" s="175"/>
      <c r="O542" s="176"/>
      <c r="P542" s="70"/>
      <c r="Q542" s="202"/>
    </row>
    <row collapsed="false" customFormat="false" customHeight="true" hidden="false" ht="11.25" outlineLevel="0" r="543">
      <c r="B543" s="54"/>
      <c r="C543" s="250"/>
      <c r="D543" s="175" t="s">
        <v>394</v>
      </c>
      <c r="E543" s="176" t="n">
        <v>2.3</v>
      </c>
      <c r="F543" s="70" t="n">
        <v>0.05</v>
      </c>
      <c r="G543" s="70" t="s">
        <v>330</v>
      </c>
      <c r="H543" s="204" t="n">
        <f aca="false">TRUNC(E543*F543,2)</f>
        <v>0.11</v>
      </c>
      <c r="I543" s="203"/>
      <c r="J543" s="70"/>
      <c r="K543" s="200"/>
      <c r="N543" s="175"/>
      <c r="O543" s="176"/>
      <c r="P543" s="70"/>
      <c r="Q543" s="202"/>
    </row>
    <row collapsed="false" customFormat="false" customHeight="true" hidden="false" ht="11.25" outlineLevel="0" r="544">
      <c r="B544" s="54"/>
      <c r="C544" s="250"/>
      <c r="D544" s="175" t="s">
        <v>413</v>
      </c>
      <c r="E544" s="176" t="n">
        <v>2.65</v>
      </c>
      <c r="F544" s="70" t="n">
        <v>0.05</v>
      </c>
      <c r="G544" s="70" t="s">
        <v>330</v>
      </c>
      <c r="H544" s="204" t="n">
        <f aca="false">TRUNC(E544*F544,2)</f>
        <v>0.13</v>
      </c>
      <c r="I544" s="203"/>
      <c r="J544" s="70"/>
      <c r="K544" s="200"/>
      <c r="N544" s="175"/>
      <c r="O544" s="176"/>
      <c r="P544" s="70"/>
      <c r="Q544" s="202"/>
    </row>
    <row collapsed="false" customFormat="true" customHeight="true" hidden="false" ht="22.5" outlineLevel="0" r="545" s="14">
      <c r="B545" s="54"/>
      <c r="D545" s="175" t="s">
        <v>386</v>
      </c>
      <c r="E545" s="176" t="n">
        <v>18.9</v>
      </c>
      <c r="F545" s="70" t="n">
        <v>0.05</v>
      </c>
      <c r="G545" s="70" t="s">
        <v>330</v>
      </c>
      <c r="H545" s="204" t="n">
        <f aca="false">TRUNC(E545*F545,2)</f>
        <v>0.94</v>
      </c>
      <c r="I545" s="203"/>
      <c r="J545" s="70"/>
      <c r="K545" s="200"/>
    </row>
    <row collapsed="false" customFormat="true" customHeight="true" hidden="false" ht="22.5" outlineLevel="0" r="546" s="14">
      <c r="B546" s="54"/>
      <c r="D546" s="175" t="s">
        <v>463</v>
      </c>
      <c r="E546" s="176" t="n">
        <f aca="false">3.53+2.82</f>
        <v>6.35</v>
      </c>
      <c r="F546" s="70" t="n">
        <v>0.05</v>
      </c>
      <c r="G546" s="70" t="s">
        <v>330</v>
      </c>
      <c r="H546" s="204" t="n">
        <f aca="false">TRUNC(E546*F546,2)</f>
        <v>0.31</v>
      </c>
      <c r="I546" s="203"/>
      <c r="J546" s="70"/>
      <c r="K546" s="200"/>
    </row>
    <row collapsed="false" customFormat="true" customHeight="true" hidden="false" ht="11.25" outlineLevel="0" r="547" s="14">
      <c r="B547" s="54"/>
      <c r="D547" s="175" t="s">
        <v>416</v>
      </c>
      <c r="E547" s="176" t="n">
        <v>5.2</v>
      </c>
      <c r="F547" s="70" t="n">
        <v>0.05</v>
      </c>
      <c r="G547" s="70" t="s">
        <v>330</v>
      </c>
      <c r="H547" s="204" t="n">
        <f aca="false">TRUNC(E547*F547,2)</f>
        <v>0.26</v>
      </c>
      <c r="I547" s="206"/>
      <c r="J547" s="70"/>
      <c r="K547" s="200"/>
    </row>
    <row collapsed="false" customFormat="true" customHeight="true" hidden="false" ht="11.25" outlineLevel="0" r="548" s="14">
      <c r="B548" s="54"/>
      <c r="D548" s="175" t="s">
        <v>416</v>
      </c>
      <c r="E548" s="176" t="n">
        <v>5.2</v>
      </c>
      <c r="F548" s="70" t="n">
        <v>0.05</v>
      </c>
      <c r="G548" s="70" t="s">
        <v>330</v>
      </c>
      <c r="H548" s="204" t="n">
        <f aca="false">TRUNC(E548*F548,2)</f>
        <v>0.26</v>
      </c>
      <c r="I548" s="206"/>
      <c r="J548" s="70"/>
      <c r="K548" s="200"/>
    </row>
    <row collapsed="false" customFormat="true" customHeight="true" hidden="false" ht="12" outlineLevel="0" r="549" s="15">
      <c r="B549" s="212"/>
      <c r="C549" s="213"/>
      <c r="D549" s="175" t="s">
        <v>397</v>
      </c>
      <c r="E549" s="176" t="n">
        <v>9.82</v>
      </c>
      <c r="F549" s="70" t="n">
        <v>0.05</v>
      </c>
      <c r="G549" s="70" t="s">
        <v>330</v>
      </c>
      <c r="H549" s="204" t="n">
        <f aca="false">TRUNC(E549*F549,2)</f>
        <v>0.49</v>
      </c>
      <c r="I549" s="216"/>
      <c r="J549" s="216"/>
      <c r="K549" s="217"/>
      <c r="L549" s="203"/>
      <c r="M549" s="218"/>
      <c r="N549" s="219"/>
      <c r="O549" s="184"/>
      <c r="P549" s="207"/>
      <c r="Q549" s="14"/>
      <c r="R549" s="14"/>
      <c r="S549" s="14"/>
    </row>
    <row collapsed="false" customFormat="true" customHeight="true" hidden="false" ht="12" outlineLevel="0" r="550" s="15">
      <c r="B550" s="212"/>
      <c r="C550" s="213"/>
      <c r="D550" s="175" t="s">
        <v>417</v>
      </c>
      <c r="E550" s="176" t="n">
        <f aca="false">9.1*2</f>
        <v>18.2</v>
      </c>
      <c r="F550" s="70" t="n">
        <v>0.05</v>
      </c>
      <c r="G550" s="70" t="s">
        <v>330</v>
      </c>
      <c r="H550" s="204" t="n">
        <f aca="false">TRUNC(E550*F550,2)</f>
        <v>0.91</v>
      </c>
      <c r="I550" s="216"/>
      <c r="J550" s="216"/>
      <c r="K550" s="217"/>
      <c r="L550" s="203"/>
      <c r="M550" s="218"/>
      <c r="N550" s="219"/>
      <c r="O550" s="184"/>
      <c r="P550" s="207"/>
      <c r="Q550" s="14"/>
      <c r="R550" s="14"/>
      <c r="S550" s="14"/>
    </row>
    <row collapsed="false" customFormat="false" customHeight="true" hidden="false" ht="12" outlineLevel="0" r="551">
      <c r="B551" s="54"/>
      <c r="D551" s="203"/>
      <c r="E551" s="203"/>
      <c r="F551" s="203"/>
      <c r="G551" s="203"/>
      <c r="H551" s="203"/>
      <c r="I551" s="203"/>
      <c r="J551" s="70"/>
      <c r="K551" s="200"/>
    </row>
    <row collapsed="false" customFormat="false" customHeight="true" hidden="false" ht="25.5" outlineLevel="0" r="552">
      <c r="A552" s="14" t="str">
        <f aca="false">B552&amp;C552</f>
        <v>8.887261</v>
      </c>
      <c r="B552" s="54" t="s">
        <v>131</v>
      </c>
      <c r="C552" s="55" t="str">
        <f aca="false">'ORÇAMENTO ANALÍTICO'!C82</f>
        <v/>
      </c>
      <c r="D552" s="203" t="str">
        <f aca="false">VLOOKUP(A552,'ORÇAMENTO ANALÍTICO'!A:I,4,0)</f>
        <v>REVESTIMENTO CERÂMICO PARA PISO COM PLACAS TIPO PORCELANATO DE DIMENSÕES 60X60 CM APLICADA EM AMBIENTES DE ÁREA MENOR QUE 5 M². AF_06/2014</v>
      </c>
      <c r="E552" s="203"/>
      <c r="F552" s="203"/>
      <c r="G552" s="203"/>
      <c r="H552" s="203"/>
      <c r="I552" s="203"/>
      <c r="J552" s="70" t="str">
        <f aca="false">VLOOKUP(A552,'ORÇAMENTO ANALÍTICO'!A:I,5,0)</f>
        <v>M2</v>
      </c>
      <c r="K552" s="200" t="n">
        <f aca="false">SUM(H555:H557,H560:H561,H564:H566)</f>
        <v>26.61</v>
      </c>
    </row>
    <row collapsed="false" customFormat="false" customHeight="true" hidden="false" ht="11.25" outlineLevel="0" r="553">
      <c r="B553" s="210" t="s">
        <v>355</v>
      </c>
      <c r="C553" s="210"/>
      <c r="D553" s="210"/>
      <c r="E553" s="210"/>
      <c r="F553" s="210"/>
      <c r="G553" s="210"/>
      <c r="H553" s="210"/>
      <c r="I553" s="210"/>
      <c r="J553" s="210"/>
      <c r="K553" s="210"/>
    </row>
    <row collapsed="false" customFormat="true" customHeight="true" hidden="false" ht="12" outlineLevel="0" r="554" s="14">
      <c r="B554" s="54"/>
      <c r="C554" s="250"/>
      <c r="E554" s="175" t="s">
        <v>339</v>
      </c>
      <c r="F554" s="176" t="s">
        <v>340</v>
      </c>
      <c r="G554" s="70"/>
      <c r="H554" s="202" t="s">
        <v>329</v>
      </c>
      <c r="I554" s="203"/>
      <c r="J554" s="70"/>
      <c r="K554" s="200"/>
      <c r="N554" s="175"/>
      <c r="O554" s="176"/>
      <c r="P554" s="70"/>
      <c r="Q554" s="202"/>
    </row>
    <row collapsed="false" customFormat="true" customHeight="true" hidden="false" ht="11.25" outlineLevel="0" r="555" s="14">
      <c r="B555" s="54"/>
      <c r="C555" s="250"/>
      <c r="E555" s="175" t="s">
        <v>407</v>
      </c>
      <c r="F555" s="176" t="n">
        <v>4.74</v>
      </c>
      <c r="G555" s="70" t="s">
        <v>330</v>
      </c>
      <c r="H555" s="204" t="n">
        <f aca="false">TRUNC(F555,2)</f>
        <v>4.74</v>
      </c>
      <c r="I555" s="203"/>
      <c r="J555" s="70"/>
      <c r="K555" s="200"/>
      <c r="N555" s="175"/>
      <c r="O555" s="176"/>
      <c r="P555" s="70"/>
      <c r="Q555" s="202"/>
    </row>
    <row collapsed="false" customFormat="true" customHeight="true" hidden="false" ht="22.5" outlineLevel="0" r="556" s="14">
      <c r="B556" s="54"/>
      <c r="E556" s="175" t="s">
        <v>409</v>
      </c>
      <c r="F556" s="175" t="n">
        <v>3.2</v>
      </c>
      <c r="G556" s="70" t="s">
        <v>330</v>
      </c>
      <c r="H556" s="204" t="n">
        <f aca="false">TRUNC(F556,2)</f>
        <v>3.2</v>
      </c>
      <c r="I556" s="203"/>
      <c r="J556" s="70"/>
      <c r="K556" s="200"/>
    </row>
    <row collapsed="false" customFormat="true" customHeight="true" hidden="false" ht="11.25" outlineLevel="0" r="557" s="14">
      <c r="B557" s="54"/>
      <c r="E557" s="175" t="s">
        <v>410</v>
      </c>
      <c r="F557" s="175" t="n">
        <v>2.57</v>
      </c>
      <c r="G557" s="70" t="s">
        <v>330</v>
      </c>
      <c r="H557" s="204" t="n">
        <f aca="false">TRUNC(F557,2)</f>
        <v>2.57</v>
      </c>
      <c r="I557" s="206"/>
      <c r="J557" s="70"/>
      <c r="K557" s="200"/>
    </row>
    <row collapsed="false" customFormat="false" customHeight="true" hidden="false" ht="11.25" outlineLevel="0" r="558">
      <c r="B558" s="210" t="s">
        <v>359</v>
      </c>
      <c r="C558" s="210"/>
      <c r="D558" s="210"/>
      <c r="E558" s="210"/>
      <c r="F558" s="210"/>
      <c r="G558" s="210"/>
      <c r="H558" s="210"/>
      <c r="I558" s="210"/>
      <c r="J558" s="210"/>
      <c r="K558" s="210"/>
    </row>
    <row collapsed="false" customFormat="true" customHeight="true" hidden="false" ht="12" outlineLevel="0" r="559" s="14">
      <c r="B559" s="54"/>
      <c r="C559" s="250"/>
      <c r="E559" s="175" t="s">
        <v>339</v>
      </c>
      <c r="F559" s="176" t="s">
        <v>340</v>
      </c>
      <c r="G559" s="70"/>
      <c r="H559" s="202" t="s">
        <v>329</v>
      </c>
      <c r="I559" s="203"/>
      <c r="J559" s="70"/>
      <c r="K559" s="200"/>
      <c r="N559" s="175"/>
      <c r="O559" s="176"/>
      <c r="P559" s="70"/>
      <c r="Q559" s="202"/>
    </row>
    <row collapsed="false" customFormat="true" customHeight="true" hidden="false" ht="22.5" outlineLevel="0" r="560" s="14">
      <c r="B560" s="54"/>
      <c r="C560" s="250"/>
      <c r="E560" s="175" t="s">
        <v>461</v>
      </c>
      <c r="F560" s="204" t="n">
        <v>3.7</v>
      </c>
      <c r="G560" s="70" t="s">
        <v>330</v>
      </c>
      <c r="H560" s="204" t="n">
        <f aca="false">TRUNC(F560,2)</f>
        <v>3.7</v>
      </c>
      <c r="I560" s="203"/>
      <c r="J560" s="70"/>
      <c r="K560" s="200"/>
      <c r="N560" s="175"/>
      <c r="O560" s="176"/>
      <c r="P560" s="70"/>
      <c r="Q560" s="202"/>
    </row>
    <row collapsed="false" customFormat="true" customHeight="true" hidden="false" ht="11.25" outlineLevel="0" r="561" s="14">
      <c r="B561" s="54"/>
      <c r="E561" s="175" t="s">
        <v>451</v>
      </c>
      <c r="F561" s="175" t="n">
        <v>3</v>
      </c>
      <c r="G561" s="70" t="s">
        <v>330</v>
      </c>
      <c r="H561" s="204" t="n">
        <f aca="false">TRUNC(F561,2)</f>
        <v>3</v>
      </c>
      <c r="I561" s="206"/>
      <c r="J561" s="70"/>
      <c r="K561" s="200"/>
    </row>
    <row collapsed="false" customFormat="false" customHeight="true" hidden="false" ht="11.25" outlineLevel="0" r="562">
      <c r="B562" s="210" t="s">
        <v>382</v>
      </c>
      <c r="C562" s="210"/>
      <c r="D562" s="210"/>
      <c r="E562" s="210"/>
      <c r="F562" s="210"/>
      <c r="G562" s="210"/>
      <c r="H562" s="210"/>
      <c r="I562" s="210"/>
      <c r="J562" s="210"/>
      <c r="K562" s="210"/>
    </row>
    <row collapsed="false" customFormat="true" customHeight="true" hidden="false" ht="12" outlineLevel="0" r="563" s="14">
      <c r="B563" s="54"/>
      <c r="C563" s="250"/>
      <c r="E563" s="175" t="s">
        <v>339</v>
      </c>
      <c r="F563" s="176" t="s">
        <v>340</v>
      </c>
      <c r="G563" s="70"/>
      <c r="H563" s="202" t="s">
        <v>329</v>
      </c>
      <c r="I563" s="203"/>
      <c r="J563" s="70"/>
      <c r="K563" s="200"/>
      <c r="N563" s="175"/>
      <c r="O563" s="176"/>
      <c r="P563" s="70"/>
      <c r="Q563" s="202"/>
    </row>
    <row collapsed="false" customFormat="true" customHeight="true" hidden="false" ht="11.25" outlineLevel="0" r="564" s="14">
      <c r="B564" s="54"/>
      <c r="C564" s="250"/>
      <c r="E564" s="175" t="s">
        <v>384</v>
      </c>
      <c r="F564" s="176" t="n">
        <v>4.45</v>
      </c>
      <c r="G564" s="70" t="s">
        <v>330</v>
      </c>
      <c r="H564" s="204" t="n">
        <f aca="false">TRUNC(F564,2)</f>
        <v>4.45</v>
      </c>
      <c r="I564" s="203"/>
      <c r="J564" s="70"/>
      <c r="K564" s="200"/>
      <c r="N564" s="175"/>
      <c r="O564" s="176"/>
      <c r="P564" s="70"/>
      <c r="Q564" s="202"/>
    </row>
    <row collapsed="false" customFormat="true" customHeight="true" hidden="false" ht="11.25" outlineLevel="0" r="565" s="14">
      <c r="B565" s="54"/>
      <c r="C565" s="250"/>
      <c r="E565" s="175" t="s">
        <v>394</v>
      </c>
      <c r="F565" s="176" t="n">
        <v>2.3</v>
      </c>
      <c r="G565" s="70" t="s">
        <v>330</v>
      </c>
      <c r="H565" s="204" t="n">
        <f aca="false">TRUNC(F565,2)</f>
        <v>2.3</v>
      </c>
      <c r="I565" s="203"/>
      <c r="J565" s="70"/>
      <c r="K565" s="200"/>
      <c r="N565" s="175"/>
      <c r="O565" s="176"/>
      <c r="P565" s="70"/>
      <c r="Q565" s="202"/>
    </row>
    <row collapsed="false" customFormat="true" customHeight="true" hidden="false" ht="11.25" outlineLevel="0" r="566" s="14">
      <c r="B566" s="54"/>
      <c r="C566" s="250"/>
      <c r="E566" s="175" t="s">
        <v>413</v>
      </c>
      <c r="F566" s="176" t="n">
        <v>2.65</v>
      </c>
      <c r="G566" s="70" t="s">
        <v>330</v>
      </c>
      <c r="H566" s="204" t="n">
        <f aca="false">TRUNC(F566,2)</f>
        <v>2.65</v>
      </c>
      <c r="I566" s="203"/>
      <c r="J566" s="70"/>
      <c r="K566" s="200"/>
      <c r="N566" s="175"/>
      <c r="O566" s="176"/>
      <c r="P566" s="70"/>
      <c r="Q566" s="202"/>
    </row>
    <row collapsed="false" customFormat="false" customHeight="true" hidden="false" ht="12" outlineLevel="0" r="567">
      <c r="B567" s="54"/>
      <c r="D567" s="203"/>
      <c r="E567" s="203"/>
      <c r="F567" s="203"/>
      <c r="G567" s="203"/>
      <c r="H567" s="203"/>
      <c r="I567" s="203"/>
      <c r="J567" s="70"/>
      <c r="K567" s="200"/>
    </row>
    <row collapsed="false" customFormat="false" customHeight="true" hidden="false" ht="25.5" outlineLevel="0" r="568">
      <c r="A568" s="14" t="str">
        <f aca="false">B568&amp;C568</f>
        <v>8.987262</v>
      </c>
      <c r="B568" s="229" t="s">
        <v>132</v>
      </c>
      <c r="C568" s="213" t="str">
        <f aca="false">'ORÇAMENTO ANALÍTICO'!C83</f>
        <v/>
      </c>
      <c r="D568" s="238" t="str">
        <f aca="false">VLOOKUP(A568,'ORÇAMENTO ANALÍTICO'!A:I,4,0)</f>
        <v>REVESTIMENTO CERÂMICO PARA PISO COM PLACAS TIPO PORCELANATO DE DIMENSÕES 60X60 CM APLICADA EM AMBIENTES DE ÁREA ENTRE 5 M² E 10 M². AF_06/2014</v>
      </c>
      <c r="E568" s="238"/>
      <c r="F568" s="238"/>
      <c r="G568" s="238"/>
      <c r="H568" s="238"/>
      <c r="I568" s="238"/>
      <c r="J568" s="231" t="str">
        <f aca="false">VLOOKUP(A568,'ORÇAMENTO ANALÍTICO'!A:I,5,0)</f>
        <v>M2</v>
      </c>
      <c r="K568" s="232" t="n">
        <f aca="false">SUM(H570:H581)</f>
        <v>83.72</v>
      </c>
    </row>
    <row collapsed="false" customFormat="false" customHeight="true" hidden="false" ht="12" outlineLevel="0" r="569">
      <c r="B569" s="229"/>
      <c r="C569" s="254"/>
      <c r="D569" s="216"/>
      <c r="E569" s="235" t="s">
        <v>339</v>
      </c>
      <c r="F569" s="255" t="s">
        <v>340</v>
      </c>
      <c r="G569" s="231"/>
      <c r="H569" s="256" t="s">
        <v>329</v>
      </c>
      <c r="I569" s="238"/>
      <c r="J569" s="231"/>
      <c r="K569" s="232"/>
      <c r="N569" s="175"/>
      <c r="O569" s="176"/>
      <c r="P569" s="70"/>
      <c r="Q569" s="202"/>
    </row>
    <row collapsed="false" customFormat="false" customHeight="true" hidden="false" ht="11.25" outlineLevel="0" r="570">
      <c r="B570" s="229"/>
      <c r="C570" s="216"/>
      <c r="D570" s="216"/>
      <c r="E570" s="235" t="s">
        <v>416</v>
      </c>
      <c r="F570" s="255" t="n">
        <v>5.2</v>
      </c>
      <c r="G570" s="231" t="s">
        <v>330</v>
      </c>
      <c r="H570" s="236" t="n">
        <f aca="false">TRUNC(F570,2)</f>
        <v>5.2</v>
      </c>
      <c r="I570" s="257"/>
      <c r="J570" s="231"/>
      <c r="K570" s="232"/>
    </row>
    <row collapsed="false" customFormat="false" customHeight="true" hidden="false" ht="11.25" outlineLevel="0" r="571">
      <c r="B571" s="229"/>
      <c r="C571" s="216"/>
      <c r="D571" s="216"/>
      <c r="E571" s="235" t="s">
        <v>416</v>
      </c>
      <c r="F571" s="255" t="n">
        <v>5.2</v>
      </c>
      <c r="G571" s="231" t="s">
        <v>330</v>
      </c>
      <c r="H571" s="236" t="n">
        <f aca="false">TRUNC(F571,2)</f>
        <v>5.2</v>
      </c>
      <c r="I571" s="257"/>
      <c r="J571" s="231"/>
      <c r="K571" s="232"/>
    </row>
    <row collapsed="false" customFormat="false" customHeight="true" hidden="false" ht="22.5" outlineLevel="0" r="572">
      <c r="B572" s="229"/>
      <c r="C572" s="254"/>
      <c r="D572" s="216"/>
      <c r="E572" s="235" t="s">
        <v>405</v>
      </c>
      <c r="F572" s="255" t="n">
        <v>7.62</v>
      </c>
      <c r="G572" s="231" t="s">
        <v>330</v>
      </c>
      <c r="H572" s="236" t="n">
        <f aca="false">TRUNC(F572,2)</f>
        <v>7.62</v>
      </c>
      <c r="I572" s="238"/>
      <c r="J572" s="231"/>
      <c r="K572" s="232"/>
      <c r="N572" s="175"/>
      <c r="O572" s="176"/>
      <c r="P572" s="70"/>
      <c r="Q572" s="202"/>
    </row>
    <row collapsed="false" customFormat="false" customHeight="true" hidden="false" ht="11.25" outlineLevel="0" r="573">
      <c r="B573" s="229"/>
      <c r="C573" s="254"/>
      <c r="D573" s="216"/>
      <c r="E573" s="235" t="s">
        <v>406</v>
      </c>
      <c r="F573" s="255" t="n">
        <v>9.41</v>
      </c>
      <c r="G573" s="231" t="s">
        <v>330</v>
      </c>
      <c r="H573" s="236" t="n">
        <f aca="false">TRUNC(F573,2)</f>
        <v>9.41</v>
      </c>
      <c r="I573" s="238"/>
      <c r="J573" s="231"/>
      <c r="K573" s="232"/>
      <c r="N573" s="175"/>
      <c r="O573" s="176"/>
      <c r="P573" s="70"/>
      <c r="Q573" s="202"/>
    </row>
    <row collapsed="false" customFormat="false" customHeight="true" hidden="false" ht="22.5" outlineLevel="0" r="574">
      <c r="B574" s="229"/>
      <c r="C574" s="254"/>
      <c r="D574" s="216"/>
      <c r="E574" s="235" t="s">
        <v>453</v>
      </c>
      <c r="F574" s="255" t="n">
        <v>5.45</v>
      </c>
      <c r="G574" s="231" t="s">
        <v>330</v>
      </c>
      <c r="H574" s="236" t="n">
        <f aca="false">TRUNC(F574,2)</f>
        <v>5.45</v>
      </c>
      <c r="I574" s="238"/>
      <c r="J574" s="231"/>
      <c r="K574" s="232"/>
      <c r="N574" s="175"/>
      <c r="O574" s="176"/>
      <c r="P574" s="70"/>
      <c r="Q574" s="202"/>
    </row>
    <row collapsed="false" customFormat="false" customHeight="true" hidden="false" ht="11.25" outlineLevel="0" r="575">
      <c r="B575" s="229"/>
      <c r="C575" s="254"/>
      <c r="D575" s="216"/>
      <c r="E575" s="235" t="s">
        <v>379</v>
      </c>
      <c r="F575" s="255" t="n">
        <v>6.65</v>
      </c>
      <c r="G575" s="231" t="s">
        <v>330</v>
      </c>
      <c r="H575" s="236" t="n">
        <f aca="false">TRUNC(F575,2)</f>
        <v>6.65</v>
      </c>
      <c r="I575" s="238"/>
      <c r="J575" s="231"/>
      <c r="K575" s="232"/>
      <c r="N575" s="175"/>
      <c r="O575" s="176"/>
      <c r="P575" s="70"/>
      <c r="Q575" s="202"/>
    </row>
    <row collapsed="false" customFormat="false" customHeight="true" hidden="false" ht="11.25" outlineLevel="0" r="576">
      <c r="B576" s="229"/>
      <c r="C576" s="254"/>
      <c r="D576" s="216"/>
      <c r="E576" s="235" t="s">
        <v>380</v>
      </c>
      <c r="F576" s="255" t="n">
        <v>7.4</v>
      </c>
      <c r="G576" s="231" t="s">
        <v>330</v>
      </c>
      <c r="H576" s="236" t="n">
        <f aca="false">TRUNC(F576,2)</f>
        <v>7.4</v>
      </c>
      <c r="I576" s="238"/>
      <c r="J576" s="231"/>
      <c r="K576" s="232"/>
      <c r="N576" s="175"/>
      <c r="O576" s="176"/>
      <c r="P576" s="70"/>
      <c r="Q576" s="202"/>
    </row>
    <row collapsed="false" customFormat="false" customHeight="true" hidden="false" ht="22.5" outlineLevel="0" r="577">
      <c r="B577" s="229"/>
      <c r="C577" s="216"/>
      <c r="D577" s="216"/>
      <c r="E577" s="235" t="s">
        <v>411</v>
      </c>
      <c r="F577" s="235" t="n">
        <v>5.5</v>
      </c>
      <c r="G577" s="231" t="s">
        <v>330</v>
      </c>
      <c r="H577" s="236" t="n">
        <f aca="false">TRUNC(F577,2)</f>
        <v>5.5</v>
      </c>
      <c r="I577" s="238"/>
      <c r="J577" s="231"/>
      <c r="K577" s="232"/>
    </row>
    <row collapsed="false" customFormat="false" customHeight="true" hidden="false" ht="22.5" outlineLevel="0" r="578">
      <c r="B578" s="229"/>
      <c r="C578" s="254"/>
      <c r="D578" s="216"/>
      <c r="E578" s="235" t="s">
        <v>366</v>
      </c>
      <c r="F578" s="255" t="n">
        <v>9.45</v>
      </c>
      <c r="G578" s="231" t="s">
        <v>330</v>
      </c>
      <c r="H578" s="236" t="n">
        <f aca="false">TRUNC(F578,2)</f>
        <v>9.45</v>
      </c>
      <c r="I578" s="238"/>
      <c r="J578" s="231"/>
      <c r="K578" s="232"/>
      <c r="N578" s="175"/>
      <c r="O578" s="176"/>
      <c r="P578" s="70"/>
      <c r="Q578" s="202"/>
    </row>
    <row collapsed="false" customFormat="false" customHeight="true" hidden="false" ht="22.5" outlineLevel="0" r="579">
      <c r="B579" s="229"/>
      <c r="C579" s="254"/>
      <c r="D579" s="216"/>
      <c r="E579" s="235" t="s">
        <v>450</v>
      </c>
      <c r="F579" s="255" t="n">
        <v>5.67</v>
      </c>
      <c r="G579" s="231" t="s">
        <v>330</v>
      </c>
      <c r="H579" s="236" t="n">
        <f aca="false">TRUNC(F579,2)</f>
        <v>5.67</v>
      </c>
      <c r="I579" s="238"/>
      <c r="J579" s="231"/>
      <c r="K579" s="232"/>
      <c r="N579" s="175"/>
      <c r="O579" s="176"/>
      <c r="P579" s="70"/>
      <c r="Q579" s="202"/>
    </row>
    <row collapsed="false" customFormat="false" customHeight="true" hidden="false" ht="22.5" outlineLevel="0" r="580">
      <c r="B580" s="229"/>
      <c r="C580" s="216"/>
      <c r="D580" s="216"/>
      <c r="E580" s="235" t="s">
        <v>463</v>
      </c>
      <c r="F580" s="255" t="n">
        <f aca="false">3.53+2.82</f>
        <v>6.35</v>
      </c>
      <c r="G580" s="231" t="s">
        <v>330</v>
      </c>
      <c r="H580" s="236" t="n">
        <f aca="false">TRUNC(F580,2)</f>
        <v>6.35</v>
      </c>
      <c r="I580" s="238"/>
      <c r="J580" s="231"/>
      <c r="K580" s="232"/>
    </row>
    <row collapsed="false" customFormat="true" customHeight="true" hidden="false" ht="12" outlineLevel="0" r="581" s="15">
      <c r="B581" s="212"/>
      <c r="C581" s="213"/>
      <c r="D581" s="216"/>
      <c r="E581" s="235" t="s">
        <v>397</v>
      </c>
      <c r="F581" s="255" t="n">
        <v>9.82</v>
      </c>
      <c r="G581" s="231" t="s">
        <v>330</v>
      </c>
      <c r="H581" s="236" t="n">
        <f aca="false">TRUNC(F581,2)</f>
        <v>9.82</v>
      </c>
      <c r="I581" s="216"/>
      <c r="J581" s="216"/>
      <c r="K581" s="217"/>
      <c r="L581" s="203"/>
      <c r="M581" s="218"/>
      <c r="N581" s="219"/>
      <c r="O581" s="184"/>
      <c r="P581" s="207"/>
      <c r="Q581" s="14"/>
      <c r="R581" s="14"/>
      <c r="S581" s="14"/>
    </row>
    <row collapsed="false" customFormat="false" customHeight="true" hidden="false" ht="15" outlineLevel="0" r="582">
      <c r="B582" s="258" t="s">
        <v>471</v>
      </c>
      <c r="C582" s="258"/>
      <c r="D582" s="258"/>
      <c r="E582" s="258"/>
      <c r="F582" s="258"/>
      <c r="G582" s="258"/>
      <c r="H582" s="258"/>
      <c r="I582" s="258"/>
      <c r="J582" s="258"/>
      <c r="K582" s="258"/>
    </row>
    <row collapsed="false" customFormat="false" customHeight="true" hidden="false" ht="12" outlineLevel="0" r="583">
      <c r="B583" s="229"/>
      <c r="C583" s="213"/>
      <c r="D583" s="238"/>
      <c r="E583" s="238"/>
      <c r="F583" s="238"/>
      <c r="G583" s="238"/>
      <c r="H583" s="238"/>
      <c r="I583" s="238"/>
      <c r="J583" s="231"/>
      <c r="K583" s="232"/>
    </row>
    <row collapsed="false" customFormat="false" customHeight="true" hidden="false" ht="25.5" outlineLevel="0" r="584">
      <c r="A584" s="14" t="str">
        <f aca="false">B584&amp;C584</f>
        <v>8.1087263</v>
      </c>
      <c r="B584" s="54" t="s">
        <v>133</v>
      </c>
      <c r="C584" s="55" t="str">
        <f aca="false">'ORÇAMENTO ANALÍTICO'!C84</f>
        <v/>
      </c>
      <c r="D584" s="203" t="str">
        <f aca="false">VLOOKUP(A584,'ORÇAMENTO ANALÍTICO'!A:I,4,0)</f>
        <v>REVESTIMENTO CERÂMICO PARA PISO COM PLACAS TIPO PORCELANATO DE DIMENSÕES 60X60 CM APLICADA EM AMBIENTES DE ÁREA MAIOR QUE 10 M². AF_06/2014</v>
      </c>
      <c r="E584" s="203"/>
      <c r="F584" s="203"/>
      <c r="G584" s="203"/>
      <c r="H584" s="203"/>
      <c r="I584" s="203"/>
      <c r="J584" s="70" t="str">
        <f aca="false">VLOOKUP(A584,'ORÇAMENTO ANALÍTICO'!A:I,5,0)</f>
        <v>M2</v>
      </c>
      <c r="K584" s="200" t="n">
        <f aca="false">SUM(H587:H589,H592:H593,H596:H596)</f>
        <v>152</v>
      </c>
    </row>
    <row collapsed="false" customFormat="false" customHeight="true" hidden="false" ht="11.25" outlineLevel="0" r="585">
      <c r="B585" s="210" t="s">
        <v>355</v>
      </c>
      <c r="C585" s="210"/>
      <c r="D585" s="210"/>
      <c r="E585" s="210"/>
      <c r="F585" s="210"/>
      <c r="G585" s="210"/>
      <c r="H585" s="210"/>
      <c r="I585" s="210"/>
      <c r="J585" s="210"/>
      <c r="K585" s="210"/>
    </row>
    <row collapsed="false" customFormat="true" customHeight="true" hidden="false" ht="12" outlineLevel="0" r="586" s="14">
      <c r="B586" s="54"/>
      <c r="C586" s="250"/>
      <c r="E586" s="175" t="s">
        <v>339</v>
      </c>
      <c r="F586" s="176" t="s">
        <v>340</v>
      </c>
      <c r="G586" s="70"/>
      <c r="H586" s="202" t="s">
        <v>329</v>
      </c>
      <c r="I586" s="203"/>
      <c r="J586" s="70"/>
      <c r="K586" s="200"/>
      <c r="N586" s="175"/>
      <c r="O586" s="176"/>
      <c r="P586" s="70"/>
      <c r="Q586" s="202"/>
    </row>
    <row collapsed="false" customFormat="true" customHeight="true" hidden="false" ht="12" outlineLevel="0" r="587" s="14">
      <c r="B587" s="54"/>
      <c r="C587" s="250"/>
      <c r="E587" s="175" t="s">
        <v>404</v>
      </c>
      <c r="F587" s="176" t="n">
        <v>12.32</v>
      </c>
      <c r="G587" s="70" t="s">
        <v>330</v>
      </c>
      <c r="H587" s="204" t="n">
        <f aca="false">TRUNC(F587,2)</f>
        <v>12.32</v>
      </c>
      <c r="I587" s="203"/>
      <c r="J587" s="70"/>
      <c r="K587" s="200"/>
      <c r="N587" s="175"/>
      <c r="O587" s="176"/>
      <c r="P587" s="70"/>
      <c r="Q587" s="202"/>
    </row>
    <row collapsed="false" customFormat="true" customHeight="true" hidden="false" ht="11.25" outlineLevel="0" r="588" s="14">
      <c r="B588" s="54"/>
      <c r="C588" s="250"/>
      <c r="E588" s="175" t="s">
        <v>395</v>
      </c>
      <c r="F588" s="176" t="n">
        <f aca="false">32.19-5.41</f>
        <v>26.78</v>
      </c>
      <c r="G588" s="70" t="s">
        <v>330</v>
      </c>
      <c r="H588" s="204" t="n">
        <f aca="false">TRUNC(F588,2)</f>
        <v>26.78</v>
      </c>
      <c r="I588" s="203"/>
      <c r="J588" s="70"/>
      <c r="K588" s="200"/>
      <c r="N588" s="175"/>
      <c r="O588" s="176"/>
      <c r="P588" s="70"/>
      <c r="Q588" s="202"/>
    </row>
    <row collapsed="false" customFormat="true" customHeight="true" hidden="false" ht="11.25" outlineLevel="0" r="589" s="14">
      <c r="B589" s="54"/>
      <c r="C589" s="250"/>
      <c r="E589" s="175" t="s">
        <v>408</v>
      </c>
      <c r="F589" s="204" t="n">
        <v>9.83</v>
      </c>
      <c r="G589" s="70" t="s">
        <v>330</v>
      </c>
      <c r="H589" s="204" t="n">
        <f aca="false">TRUNC(F589,2)</f>
        <v>9.83</v>
      </c>
      <c r="I589" s="203"/>
      <c r="J589" s="70"/>
      <c r="K589" s="200"/>
      <c r="N589" s="175"/>
      <c r="O589" s="176"/>
      <c r="P589" s="70"/>
      <c r="Q589" s="202"/>
    </row>
    <row collapsed="false" customFormat="false" customHeight="true" hidden="false" ht="11.25" outlineLevel="0" r="590">
      <c r="B590" s="210" t="s">
        <v>359</v>
      </c>
      <c r="C590" s="210"/>
      <c r="D590" s="210"/>
      <c r="E590" s="210"/>
      <c r="F590" s="210"/>
      <c r="G590" s="210"/>
      <c r="H590" s="210"/>
      <c r="I590" s="210"/>
      <c r="J590" s="210"/>
      <c r="K590" s="210"/>
    </row>
    <row collapsed="false" customFormat="true" customHeight="true" hidden="false" ht="12" outlineLevel="0" r="591" s="14">
      <c r="B591" s="54"/>
      <c r="C591" s="250"/>
      <c r="E591" s="175" t="s">
        <v>339</v>
      </c>
      <c r="F591" s="176" t="s">
        <v>340</v>
      </c>
      <c r="G591" s="70"/>
      <c r="H591" s="202" t="s">
        <v>329</v>
      </c>
      <c r="I591" s="203"/>
      <c r="J591" s="70"/>
      <c r="K591" s="200"/>
      <c r="N591" s="175"/>
      <c r="O591" s="176"/>
      <c r="P591" s="70"/>
      <c r="Q591" s="202"/>
    </row>
    <row collapsed="false" customFormat="true" customHeight="true" hidden="false" ht="11.25" outlineLevel="0" r="592" s="14">
      <c r="B592" s="54"/>
      <c r="E592" s="175" t="s">
        <v>396</v>
      </c>
      <c r="F592" s="175" t="n">
        <v>44.93</v>
      </c>
      <c r="G592" s="70" t="s">
        <v>330</v>
      </c>
      <c r="H592" s="204" t="n">
        <f aca="false">TRUNC(F592,2)</f>
        <v>44.93</v>
      </c>
      <c r="I592" s="206"/>
      <c r="J592" s="70"/>
      <c r="K592" s="200"/>
    </row>
    <row collapsed="false" customFormat="true" customHeight="true" hidden="false" ht="22.5" outlineLevel="0" r="593" s="14">
      <c r="B593" s="54"/>
      <c r="C593" s="250"/>
      <c r="E593" s="175" t="s">
        <v>467</v>
      </c>
      <c r="F593" s="176" t="n">
        <v>39.24</v>
      </c>
      <c r="G593" s="70" t="s">
        <v>330</v>
      </c>
      <c r="H593" s="204" t="n">
        <f aca="false">TRUNC(F593,2)</f>
        <v>39.24</v>
      </c>
      <c r="I593" s="203"/>
      <c r="J593" s="70"/>
      <c r="K593" s="200"/>
      <c r="N593" s="175"/>
      <c r="O593" s="176"/>
      <c r="P593" s="70"/>
      <c r="Q593" s="202"/>
    </row>
    <row collapsed="false" customFormat="false" customHeight="true" hidden="false" ht="11.25" outlineLevel="0" r="594">
      <c r="B594" s="210" t="s">
        <v>382</v>
      </c>
      <c r="C594" s="210"/>
      <c r="D594" s="210"/>
      <c r="E594" s="210"/>
      <c r="F594" s="210"/>
      <c r="G594" s="210"/>
      <c r="H594" s="210"/>
      <c r="I594" s="210"/>
      <c r="J594" s="210"/>
      <c r="K594" s="210"/>
    </row>
    <row collapsed="false" customFormat="true" customHeight="true" hidden="false" ht="12" outlineLevel="0" r="595" s="14">
      <c r="B595" s="54"/>
      <c r="C595" s="250"/>
      <c r="E595" s="175" t="s">
        <v>339</v>
      </c>
      <c r="F595" s="176" t="s">
        <v>340</v>
      </c>
      <c r="G595" s="70"/>
      <c r="H595" s="202" t="s">
        <v>329</v>
      </c>
      <c r="I595" s="203"/>
      <c r="J595" s="70"/>
      <c r="K595" s="200"/>
      <c r="N595" s="175"/>
      <c r="O595" s="176"/>
      <c r="P595" s="70"/>
      <c r="Q595" s="202"/>
    </row>
    <row collapsed="false" customFormat="true" customHeight="true" hidden="false" ht="22.5" outlineLevel="0" r="596" s="14">
      <c r="B596" s="54"/>
      <c r="E596" s="175" t="s">
        <v>386</v>
      </c>
      <c r="F596" s="176" t="n">
        <v>18.9</v>
      </c>
      <c r="G596" s="70" t="s">
        <v>330</v>
      </c>
      <c r="H596" s="204" t="n">
        <f aca="false">TRUNC(F596,2)</f>
        <v>18.9</v>
      </c>
      <c r="I596" s="203"/>
      <c r="J596" s="70"/>
      <c r="K596" s="200"/>
    </row>
    <row collapsed="false" customFormat="false" customHeight="true" hidden="false" ht="15" outlineLevel="0" r="597">
      <c r="B597" s="225" t="s">
        <v>471</v>
      </c>
      <c r="C597" s="225"/>
      <c r="D597" s="225"/>
      <c r="E597" s="225"/>
      <c r="F597" s="225"/>
      <c r="G597" s="225"/>
      <c r="H597" s="225"/>
      <c r="I597" s="225"/>
      <c r="J597" s="225"/>
      <c r="K597" s="225"/>
    </row>
    <row collapsed="false" customFormat="false" customHeight="true" hidden="false" ht="12" outlineLevel="0" r="598">
      <c r="B598" s="54"/>
      <c r="D598" s="203"/>
      <c r="E598" s="203"/>
      <c r="F598" s="203"/>
      <c r="G598" s="203"/>
      <c r="H598" s="203"/>
      <c r="I598" s="203"/>
      <c r="J598" s="70"/>
      <c r="K598" s="200"/>
    </row>
    <row collapsed="false" customFormat="false" customHeight="true" hidden="false" ht="27.75" outlineLevel="0" r="599">
      <c r="A599" s="14" t="str">
        <f aca="false">B599&amp;C599</f>
        <v>8.1113.331.0051-A</v>
      </c>
      <c r="B599" s="54" t="s">
        <v>134</v>
      </c>
      <c r="C599" s="55" t="str">
        <f aca="false">'ORÇAMENTO ANALÍTICO'!C85</f>
        <v>13.331.0051-A</v>
      </c>
      <c r="D599" s="203" t="str">
        <f aca="false">VLOOKUP(A599,'ORÇAMENTO ANALÍTICO'!A:I,4,0)</f>
        <v>RODAPE COM CERAMICA EM PORCELANATO NATURAL,COM 7,5 A 10CM DE ALTURA,ASSENTES CONFORME ITEM 13.025.0058</v>
      </c>
      <c r="E599" s="203"/>
      <c r="F599" s="203"/>
      <c r="G599" s="203"/>
      <c r="H599" s="203"/>
      <c r="I599" s="203"/>
      <c r="J599" s="70" t="str">
        <f aca="false">VLOOKUP(A599,'ORÇAMENTO ANALÍTICO'!A:I,5,0)</f>
        <v>M</v>
      </c>
      <c r="K599" s="200" t="n">
        <f aca="false">SUM(H602:H606,H609:H611,H614:H620)</f>
        <v>164.88</v>
      </c>
      <c r="O599" s="13"/>
    </row>
    <row collapsed="false" customFormat="false" customHeight="true" hidden="false" ht="11.25" outlineLevel="0" r="600">
      <c r="B600" s="210" t="s">
        <v>355</v>
      </c>
      <c r="C600" s="210"/>
      <c r="D600" s="210"/>
      <c r="E600" s="210"/>
      <c r="F600" s="210"/>
      <c r="G600" s="210"/>
      <c r="H600" s="210"/>
      <c r="I600" s="210"/>
      <c r="J600" s="210"/>
      <c r="K600" s="210"/>
    </row>
    <row collapsed="false" customFormat="false" customHeight="true" hidden="false" ht="12" outlineLevel="0" r="601">
      <c r="B601" s="54"/>
      <c r="C601" s="250"/>
      <c r="D601" s="175" t="s">
        <v>339</v>
      </c>
      <c r="E601" s="176" t="s">
        <v>372</v>
      </c>
      <c r="F601" s="70" t="s">
        <v>373</v>
      </c>
      <c r="G601" s="70"/>
      <c r="H601" s="202" t="s">
        <v>329</v>
      </c>
      <c r="I601" s="203"/>
      <c r="J601" s="70"/>
      <c r="K601" s="200"/>
      <c r="N601" s="175"/>
      <c r="O601" s="176"/>
      <c r="P601" s="70"/>
      <c r="Q601" s="202"/>
    </row>
    <row collapsed="false" customFormat="false" customHeight="true" hidden="false" ht="12" outlineLevel="0" r="602">
      <c r="B602" s="54"/>
      <c r="C602" s="250"/>
      <c r="D602" s="175" t="s">
        <v>404</v>
      </c>
      <c r="E602" s="176" t="n">
        <v>14.28</v>
      </c>
      <c r="F602" s="70" t="n">
        <v>0.8</v>
      </c>
      <c r="G602" s="70" t="s">
        <v>330</v>
      </c>
      <c r="H602" s="204" t="n">
        <f aca="false">TRUNC(E602-F602,2)</f>
        <v>13.48</v>
      </c>
      <c r="I602" s="203"/>
      <c r="J602" s="70"/>
      <c r="K602" s="200"/>
      <c r="N602" s="175"/>
      <c r="O602" s="176"/>
      <c r="P602" s="70"/>
      <c r="Q602" s="202"/>
    </row>
    <row collapsed="false" customFormat="false" customHeight="true" hidden="false" ht="11.25" outlineLevel="0" r="603">
      <c r="B603" s="54"/>
      <c r="C603" s="250"/>
      <c r="D603" s="175" t="s">
        <v>405</v>
      </c>
      <c r="E603" s="176" t="n">
        <v>11.07</v>
      </c>
      <c r="F603" s="70" t="n">
        <v>0.8</v>
      </c>
      <c r="G603" s="70" t="s">
        <v>330</v>
      </c>
      <c r="H603" s="204" t="n">
        <f aca="false">TRUNC(E603-F603,2)</f>
        <v>10.27</v>
      </c>
      <c r="I603" s="203"/>
      <c r="J603" s="70"/>
      <c r="K603" s="200"/>
      <c r="N603" s="175"/>
      <c r="O603" s="176"/>
      <c r="P603" s="70"/>
      <c r="Q603" s="202"/>
    </row>
    <row collapsed="false" customFormat="false" customHeight="true" hidden="false" ht="11.25" outlineLevel="0" r="604">
      <c r="B604" s="54"/>
      <c r="C604" s="250"/>
      <c r="D604" s="175" t="s">
        <v>406</v>
      </c>
      <c r="E604" s="176" t="n">
        <v>13.62</v>
      </c>
      <c r="F604" s="70" t="n">
        <f aca="false">0.8+0.6</f>
        <v>1.4</v>
      </c>
      <c r="G604" s="70" t="s">
        <v>330</v>
      </c>
      <c r="H604" s="204" t="n">
        <f aca="false">TRUNC(E604-F604,2)</f>
        <v>12.22</v>
      </c>
      <c r="I604" s="203"/>
      <c r="J604" s="70"/>
      <c r="K604" s="200"/>
      <c r="N604" s="175"/>
      <c r="O604" s="176"/>
      <c r="P604" s="70"/>
      <c r="Q604" s="202"/>
    </row>
    <row collapsed="false" customFormat="false" customHeight="true" hidden="false" ht="11.25" outlineLevel="0" r="605">
      <c r="B605" s="54"/>
      <c r="C605" s="250"/>
      <c r="D605" s="175" t="s">
        <v>395</v>
      </c>
      <c r="E605" s="176" t="n">
        <v>24.1</v>
      </c>
      <c r="F605" s="70" t="n">
        <f aca="false">(0.8*5)+1.5</f>
        <v>5.5</v>
      </c>
      <c r="G605" s="70" t="s">
        <v>330</v>
      </c>
      <c r="H605" s="204" t="n">
        <f aca="false">TRUNC(E605-F605,2)</f>
        <v>18.6</v>
      </c>
      <c r="I605" s="203"/>
      <c r="J605" s="70"/>
      <c r="K605" s="200"/>
      <c r="N605" s="175"/>
      <c r="O605" s="176"/>
      <c r="P605" s="70"/>
      <c r="Q605" s="202"/>
    </row>
    <row collapsed="false" customFormat="false" customHeight="true" hidden="false" ht="11.25" outlineLevel="0" r="606">
      <c r="B606" s="54"/>
      <c r="C606" s="250"/>
      <c r="D606" s="175" t="s">
        <v>408</v>
      </c>
      <c r="E606" s="204" t="n">
        <v>12.57</v>
      </c>
      <c r="F606" s="70" t="n">
        <f aca="false">0.8*2</f>
        <v>1.6</v>
      </c>
      <c r="G606" s="70" t="s">
        <v>330</v>
      </c>
      <c r="H606" s="204" t="n">
        <f aca="false">TRUNC(E606-F606,2)</f>
        <v>10.97</v>
      </c>
      <c r="I606" s="203"/>
      <c r="J606" s="70"/>
      <c r="K606" s="200"/>
      <c r="N606" s="175"/>
      <c r="O606" s="176"/>
      <c r="P606" s="70"/>
      <c r="Q606" s="202"/>
    </row>
    <row collapsed="false" customFormat="false" customHeight="true" hidden="false" ht="11.25" outlineLevel="0" r="607">
      <c r="B607" s="210" t="s">
        <v>359</v>
      </c>
      <c r="C607" s="210"/>
      <c r="D607" s="210"/>
      <c r="E607" s="210"/>
      <c r="F607" s="210"/>
      <c r="G607" s="210"/>
      <c r="H607" s="210"/>
      <c r="I607" s="210"/>
      <c r="J607" s="210"/>
      <c r="K607" s="210"/>
    </row>
    <row collapsed="false" customFormat="false" customHeight="true" hidden="false" ht="12" outlineLevel="0" r="608">
      <c r="B608" s="54"/>
      <c r="C608" s="250"/>
      <c r="D608" s="175" t="s">
        <v>339</v>
      </c>
      <c r="E608" s="176" t="s">
        <v>372</v>
      </c>
      <c r="F608" s="70" t="s">
        <v>373</v>
      </c>
      <c r="G608" s="70"/>
      <c r="H608" s="202" t="s">
        <v>329</v>
      </c>
      <c r="I608" s="203"/>
      <c r="J608" s="70"/>
      <c r="K608" s="200"/>
      <c r="N608" s="175"/>
      <c r="O608" s="176"/>
      <c r="P608" s="70"/>
      <c r="Q608" s="202"/>
    </row>
    <row collapsed="false" customFormat="false" customHeight="true" hidden="false" ht="22.5" outlineLevel="0" r="609">
      <c r="B609" s="54"/>
      <c r="C609" s="250"/>
      <c r="D609" s="175" t="s">
        <v>461</v>
      </c>
      <c r="E609" s="204" t="n">
        <v>7.24</v>
      </c>
      <c r="F609" s="70" t="n">
        <f aca="false">0.8*2</f>
        <v>1.6</v>
      </c>
      <c r="G609" s="70" t="s">
        <v>330</v>
      </c>
      <c r="H609" s="204" t="n">
        <f aca="false">TRUNC(E609-F609,2)</f>
        <v>5.64</v>
      </c>
      <c r="I609" s="203"/>
      <c r="J609" s="70"/>
      <c r="K609" s="200"/>
      <c r="N609" s="175"/>
      <c r="O609" s="176"/>
      <c r="P609" s="70"/>
      <c r="Q609" s="202"/>
    </row>
    <row collapsed="false" customFormat="true" customHeight="true" hidden="false" ht="11.25" outlineLevel="0" r="610" s="14">
      <c r="B610" s="54"/>
      <c r="D610" s="175" t="s">
        <v>451</v>
      </c>
      <c r="E610" s="175" t="n">
        <v>7</v>
      </c>
      <c r="F610" s="70" t="n">
        <v>0.6</v>
      </c>
      <c r="G610" s="70" t="s">
        <v>330</v>
      </c>
      <c r="H610" s="204" t="n">
        <f aca="false">TRUNC(E610-F610,2)</f>
        <v>6.4</v>
      </c>
      <c r="I610" s="206"/>
      <c r="J610" s="70"/>
      <c r="K610" s="200"/>
    </row>
    <row collapsed="false" customFormat="true" customHeight="true" hidden="false" ht="11.25" outlineLevel="0" r="611" s="14">
      <c r="B611" s="54"/>
      <c r="D611" s="175" t="s">
        <v>396</v>
      </c>
      <c r="E611" s="175" t="n">
        <v>27.28</v>
      </c>
      <c r="F611" s="70" t="n">
        <f aca="false">(1.2*4)+2+0.8</f>
        <v>7.6</v>
      </c>
      <c r="G611" s="70" t="s">
        <v>330</v>
      </c>
      <c r="H611" s="204" t="n">
        <f aca="false">TRUNC(E611-F611,2)</f>
        <v>19.68</v>
      </c>
      <c r="I611" s="206"/>
      <c r="J611" s="70"/>
      <c r="K611" s="200"/>
    </row>
    <row collapsed="false" customFormat="false" customHeight="true" hidden="false" ht="11.25" outlineLevel="0" r="612">
      <c r="B612" s="210" t="s">
        <v>382</v>
      </c>
      <c r="C612" s="210"/>
      <c r="D612" s="210"/>
      <c r="E612" s="210"/>
      <c r="F612" s="210"/>
      <c r="G612" s="210"/>
      <c r="H612" s="210"/>
      <c r="I612" s="210"/>
      <c r="J612" s="210"/>
      <c r="K612" s="210"/>
    </row>
    <row collapsed="false" customFormat="false" customHeight="true" hidden="false" ht="12" outlineLevel="0" r="613">
      <c r="B613" s="54"/>
      <c r="C613" s="250"/>
      <c r="D613" s="175" t="s">
        <v>339</v>
      </c>
      <c r="E613" s="176" t="s">
        <v>372</v>
      </c>
      <c r="F613" s="70" t="s">
        <v>373</v>
      </c>
      <c r="G613" s="70"/>
      <c r="H613" s="202" t="s">
        <v>329</v>
      </c>
      <c r="I613" s="203"/>
      <c r="J613" s="70"/>
      <c r="K613" s="200"/>
      <c r="N613" s="175"/>
      <c r="O613" s="176"/>
      <c r="P613" s="70"/>
      <c r="Q613" s="202"/>
    </row>
    <row collapsed="false" customFormat="false" customHeight="true" hidden="false" ht="11.25" outlineLevel="0" r="614">
      <c r="B614" s="54"/>
      <c r="C614" s="250"/>
      <c r="D614" s="175" t="s">
        <v>384</v>
      </c>
      <c r="E614" s="176" t="n">
        <v>8.56</v>
      </c>
      <c r="F614" s="70" t="n">
        <v>0.7</v>
      </c>
      <c r="G614" s="70" t="s">
        <v>330</v>
      </c>
      <c r="H614" s="204" t="n">
        <f aca="false">TRUNC(E614-F614,2)</f>
        <v>7.86</v>
      </c>
      <c r="I614" s="203"/>
      <c r="J614" s="70"/>
      <c r="K614" s="200"/>
      <c r="N614" s="175"/>
      <c r="O614" s="176"/>
      <c r="P614" s="70"/>
      <c r="Q614" s="202"/>
    </row>
    <row collapsed="false" customFormat="false" customHeight="true" hidden="false" ht="11.25" outlineLevel="0" r="615">
      <c r="B615" s="54"/>
      <c r="C615" s="250"/>
      <c r="D615" s="175" t="s">
        <v>450</v>
      </c>
      <c r="E615" s="176" t="n">
        <v>9.94</v>
      </c>
      <c r="F615" s="70" t="n">
        <v>0</v>
      </c>
      <c r="G615" s="70" t="s">
        <v>330</v>
      </c>
      <c r="H615" s="204" t="n">
        <f aca="false">TRUNC(E615-F615,2)</f>
        <v>9.94</v>
      </c>
      <c r="I615" s="203"/>
      <c r="J615" s="70"/>
      <c r="K615" s="200"/>
      <c r="N615" s="175"/>
      <c r="O615" s="176"/>
      <c r="P615" s="70"/>
      <c r="Q615" s="202"/>
    </row>
    <row collapsed="false" customFormat="true" customHeight="true" hidden="false" ht="22.5" outlineLevel="0" r="616" s="14">
      <c r="B616" s="54"/>
      <c r="D616" s="175" t="s">
        <v>386</v>
      </c>
      <c r="E616" s="176" t="n">
        <v>20.23</v>
      </c>
      <c r="F616" s="14" t="n">
        <v>6.1</v>
      </c>
      <c r="G616" s="70" t="s">
        <v>330</v>
      </c>
      <c r="H616" s="204" t="n">
        <f aca="false">TRUNC(E616-F616,2)</f>
        <v>14.13</v>
      </c>
      <c r="I616" s="203"/>
      <c r="J616" s="70"/>
      <c r="K616" s="200"/>
    </row>
    <row collapsed="false" customFormat="true" customHeight="true" hidden="false" ht="22.5" outlineLevel="0" r="617" s="14">
      <c r="B617" s="54"/>
      <c r="D617" s="175" t="s">
        <v>463</v>
      </c>
      <c r="E617" s="176" t="n">
        <v>13.6</v>
      </c>
      <c r="F617" s="14" t="n">
        <f aca="false">1.2+0.8+0.8</f>
        <v>2.8</v>
      </c>
      <c r="G617" s="70" t="s">
        <v>330</v>
      </c>
      <c r="H617" s="204" t="n">
        <f aca="false">TRUNC(E617-F617,2)</f>
        <v>10.8</v>
      </c>
      <c r="I617" s="203"/>
      <c r="J617" s="70"/>
      <c r="K617" s="200"/>
    </row>
    <row collapsed="false" customFormat="true" customHeight="true" hidden="false" ht="12" outlineLevel="0" r="618" s="15">
      <c r="B618" s="212"/>
      <c r="C618" s="213"/>
      <c r="D618" s="175" t="s">
        <v>416</v>
      </c>
      <c r="E618" s="176" t="n">
        <v>9.2</v>
      </c>
      <c r="F618" s="14" t="n">
        <f aca="false">0.7*2</f>
        <v>1.4</v>
      </c>
      <c r="G618" s="70" t="s">
        <v>330</v>
      </c>
      <c r="H618" s="204" t="n">
        <f aca="false">TRUNC(E618-F618,2)</f>
        <v>7.8</v>
      </c>
      <c r="I618" s="216"/>
      <c r="J618" s="216"/>
      <c r="K618" s="217"/>
      <c r="L618" s="203"/>
      <c r="M618" s="218"/>
      <c r="N618" s="219"/>
      <c r="O618" s="184"/>
      <c r="P618" s="207"/>
      <c r="Q618" s="14"/>
      <c r="R618" s="14"/>
      <c r="S618" s="14"/>
    </row>
    <row collapsed="false" customFormat="false" customHeight="true" hidden="false" ht="12" outlineLevel="0" r="619">
      <c r="B619" s="54"/>
      <c r="D619" s="175" t="s">
        <v>397</v>
      </c>
      <c r="E619" s="176" t="n">
        <v>7.28</v>
      </c>
      <c r="F619" s="14" t="n">
        <v>0.7</v>
      </c>
      <c r="G619" s="70" t="s">
        <v>330</v>
      </c>
      <c r="H619" s="204" t="n">
        <f aca="false">TRUNC(E619-F619,2)</f>
        <v>6.58</v>
      </c>
      <c r="I619" s="203"/>
      <c r="J619" s="70"/>
      <c r="K619" s="200"/>
    </row>
    <row collapsed="false" customFormat="true" customHeight="true" hidden="false" ht="22.5" outlineLevel="0" r="620" s="14">
      <c r="B620" s="54"/>
      <c r="D620" s="175" t="s">
        <v>397</v>
      </c>
      <c r="E620" s="176" t="n">
        <v>14.11</v>
      </c>
      <c r="F620" s="14" t="n">
        <f aca="false">1.2*3</f>
        <v>3.6</v>
      </c>
      <c r="G620" s="70" t="s">
        <v>330</v>
      </c>
      <c r="H620" s="204" t="n">
        <f aca="false">TRUNC(E620-F620,2)</f>
        <v>10.51</v>
      </c>
      <c r="I620" s="203"/>
      <c r="J620" s="70"/>
      <c r="K620" s="200"/>
    </row>
    <row collapsed="false" customFormat="true" customHeight="true" hidden="false" ht="12" outlineLevel="0" r="621" s="14">
      <c r="B621" s="54"/>
      <c r="D621" s="204"/>
      <c r="E621" s="175"/>
      <c r="F621" s="204"/>
      <c r="G621" s="175"/>
      <c r="H621" s="204"/>
      <c r="I621" s="206"/>
      <c r="J621" s="70"/>
      <c r="K621" s="200"/>
    </row>
    <row collapsed="false" customFormat="false" customHeight="true" hidden="false" ht="25.5" outlineLevel="0" r="622">
      <c r="A622" s="14" t="str">
        <f aca="false">B622&amp;C622</f>
        <v>8.1298689</v>
      </c>
      <c r="B622" s="54" t="s">
        <v>136</v>
      </c>
      <c r="C622" s="55" t="n">
        <f aca="false">'ORÇAMENTO ANALÍTICO'!C86</f>
        <v>98689</v>
      </c>
      <c r="D622" s="203" t="str">
        <f aca="false">VLOOKUP(A622,'ORÇAMENTO ANALÍTICO'!A:I,4,0)</f>
        <v>SOLEIRA EM GRANITO, LARGURA 15 CM, ESPESSURA 2,0 CM. AF_06/2018</v>
      </c>
      <c r="E622" s="203"/>
      <c r="F622" s="203"/>
      <c r="G622" s="203"/>
      <c r="H622" s="203"/>
      <c r="I622" s="203"/>
      <c r="J622" s="70" t="str">
        <f aca="false">VLOOKUP(A622,'ORÇAMENTO ANALÍTICO'!A:I,5,0)</f>
        <v>M</v>
      </c>
      <c r="K622" s="200" t="n">
        <f aca="false">SUM(H625:H632,H635:H639,H642:H649)</f>
        <v>27.7</v>
      </c>
      <c r="L622" s="259"/>
    </row>
    <row collapsed="false" customFormat="false" customHeight="true" hidden="false" ht="11.25" outlineLevel="0" r="623">
      <c r="B623" s="210" t="s">
        <v>355</v>
      </c>
      <c r="C623" s="210"/>
      <c r="D623" s="210"/>
      <c r="E623" s="210"/>
      <c r="F623" s="210"/>
      <c r="G623" s="210"/>
      <c r="H623" s="210"/>
      <c r="I623" s="210"/>
      <c r="J623" s="210"/>
      <c r="K623" s="210"/>
    </row>
    <row collapsed="false" customFormat="true" customHeight="true" hidden="false" ht="12" outlineLevel="0" r="624" s="14">
      <c r="B624" s="54"/>
      <c r="C624" s="250"/>
      <c r="E624" s="175" t="s">
        <v>339</v>
      </c>
      <c r="F624" s="176" t="s">
        <v>372</v>
      </c>
      <c r="G624" s="70"/>
      <c r="H624" s="202" t="s">
        <v>329</v>
      </c>
      <c r="I624" s="203"/>
      <c r="J624" s="70"/>
      <c r="K624" s="200"/>
      <c r="N624" s="175"/>
      <c r="O624" s="176"/>
      <c r="P624" s="70"/>
      <c r="Q624" s="202"/>
    </row>
    <row collapsed="false" customFormat="true" customHeight="true" hidden="false" ht="12" outlineLevel="0" r="625" s="14">
      <c r="B625" s="54"/>
      <c r="C625" s="250"/>
      <c r="E625" s="175" t="s">
        <v>404</v>
      </c>
      <c r="F625" s="176" t="n">
        <v>0.8</v>
      </c>
      <c r="G625" s="70" t="s">
        <v>330</v>
      </c>
      <c r="H625" s="204" t="n">
        <f aca="false">TRUNC(F625,2)</f>
        <v>0.8</v>
      </c>
      <c r="I625" s="203"/>
      <c r="J625" s="70"/>
      <c r="K625" s="200"/>
      <c r="N625" s="175"/>
      <c r="O625" s="176"/>
      <c r="P625" s="70"/>
      <c r="Q625" s="202"/>
    </row>
    <row collapsed="false" customFormat="true" customHeight="true" hidden="false" ht="22.5" outlineLevel="0" r="626" s="14">
      <c r="B626" s="54"/>
      <c r="C626" s="250"/>
      <c r="E626" s="175" t="s">
        <v>405</v>
      </c>
      <c r="F626" s="176" t="n">
        <v>0.8</v>
      </c>
      <c r="G626" s="70" t="s">
        <v>330</v>
      </c>
      <c r="H626" s="204" t="n">
        <f aca="false">TRUNC(F626,2)</f>
        <v>0.8</v>
      </c>
      <c r="I626" s="203"/>
      <c r="J626" s="70"/>
      <c r="K626" s="200"/>
      <c r="N626" s="175"/>
      <c r="O626" s="176"/>
      <c r="P626" s="70"/>
      <c r="Q626" s="202"/>
    </row>
    <row collapsed="false" customFormat="true" customHeight="true" hidden="false" ht="11.25" outlineLevel="0" r="627" s="14">
      <c r="B627" s="54"/>
      <c r="C627" s="250"/>
      <c r="E627" s="175" t="s">
        <v>406</v>
      </c>
      <c r="F627" s="176" t="n">
        <v>0.8</v>
      </c>
      <c r="G627" s="70" t="s">
        <v>330</v>
      </c>
      <c r="H627" s="204" t="n">
        <f aca="false">TRUNC(F627,2)</f>
        <v>0.8</v>
      </c>
      <c r="I627" s="203"/>
      <c r="J627" s="70"/>
      <c r="K627" s="200"/>
      <c r="N627" s="175"/>
      <c r="O627" s="176"/>
      <c r="P627" s="70"/>
      <c r="Q627" s="202"/>
    </row>
    <row collapsed="false" customFormat="true" customHeight="true" hidden="false" ht="11.25" outlineLevel="0" r="628" s="14">
      <c r="B628" s="54"/>
      <c r="C628" s="250"/>
      <c r="E628" s="175" t="s">
        <v>395</v>
      </c>
      <c r="F628" s="176" t="n">
        <v>1.5</v>
      </c>
      <c r="G628" s="70" t="s">
        <v>330</v>
      </c>
      <c r="H628" s="204" t="n">
        <f aca="false">TRUNC(F628,2)</f>
        <v>1.5</v>
      </c>
      <c r="I628" s="203"/>
      <c r="J628" s="70"/>
      <c r="K628" s="200"/>
      <c r="N628" s="175"/>
      <c r="O628" s="176"/>
      <c r="P628" s="70"/>
      <c r="Q628" s="202"/>
    </row>
    <row collapsed="false" customFormat="true" customHeight="true" hidden="false" ht="11.25" outlineLevel="0" r="629" s="14">
      <c r="B629" s="54"/>
      <c r="C629" s="250"/>
      <c r="E629" s="175" t="s">
        <v>408</v>
      </c>
      <c r="F629" s="204" t="n">
        <v>0.8</v>
      </c>
      <c r="G629" s="70" t="s">
        <v>330</v>
      </c>
      <c r="H629" s="204" t="n">
        <f aca="false">TRUNC(F629,2)</f>
        <v>0.8</v>
      </c>
      <c r="I629" s="203"/>
      <c r="J629" s="70"/>
      <c r="K629" s="200"/>
      <c r="N629" s="175"/>
      <c r="O629" s="176"/>
      <c r="P629" s="70"/>
      <c r="Q629" s="202"/>
    </row>
    <row collapsed="false" customFormat="true" customHeight="true" hidden="false" ht="11.25" outlineLevel="0" r="630" s="14">
      <c r="B630" s="54"/>
      <c r="C630" s="250"/>
      <c r="E630" s="175" t="s">
        <v>407</v>
      </c>
      <c r="F630" s="176" t="n">
        <v>0.8</v>
      </c>
      <c r="G630" s="70" t="s">
        <v>330</v>
      </c>
      <c r="H630" s="204" t="n">
        <f aca="false">TRUNC(F630,2)</f>
        <v>0.8</v>
      </c>
      <c r="I630" s="203"/>
      <c r="J630" s="70"/>
      <c r="K630" s="200"/>
      <c r="N630" s="175"/>
      <c r="O630" s="176"/>
      <c r="P630" s="70"/>
      <c r="Q630" s="202"/>
    </row>
    <row collapsed="false" customFormat="true" customHeight="true" hidden="false" ht="22.5" outlineLevel="0" r="631" s="14">
      <c r="B631" s="54"/>
      <c r="E631" s="175" t="s">
        <v>409</v>
      </c>
      <c r="F631" s="175" t="n">
        <v>0.6</v>
      </c>
      <c r="G631" s="70" t="s">
        <v>330</v>
      </c>
      <c r="H631" s="204" t="n">
        <f aca="false">TRUNC(F631,2)</f>
        <v>0.6</v>
      </c>
      <c r="I631" s="203"/>
      <c r="J631" s="70"/>
      <c r="K631" s="200"/>
    </row>
    <row collapsed="false" customFormat="true" customHeight="true" hidden="false" ht="11.25" outlineLevel="0" r="632" s="14">
      <c r="B632" s="54"/>
      <c r="E632" s="175" t="s">
        <v>410</v>
      </c>
      <c r="F632" s="175" t="n">
        <v>0.8</v>
      </c>
      <c r="G632" s="70" t="s">
        <v>330</v>
      </c>
      <c r="H632" s="204" t="n">
        <f aca="false">TRUNC(F632,2)</f>
        <v>0.8</v>
      </c>
      <c r="I632" s="206"/>
      <c r="J632" s="70"/>
      <c r="K632" s="200"/>
    </row>
    <row collapsed="false" customFormat="false" customHeight="true" hidden="false" ht="11.25" outlineLevel="0" r="633">
      <c r="B633" s="210" t="s">
        <v>359</v>
      </c>
      <c r="C633" s="210"/>
      <c r="D633" s="210"/>
      <c r="E633" s="210"/>
      <c r="F633" s="210"/>
      <c r="G633" s="210"/>
      <c r="H633" s="210"/>
      <c r="I633" s="210"/>
      <c r="J633" s="210"/>
      <c r="K633" s="210"/>
    </row>
    <row collapsed="false" customFormat="true" customHeight="true" hidden="false" ht="12" outlineLevel="0" r="634" s="14">
      <c r="B634" s="54"/>
      <c r="C634" s="250"/>
      <c r="E634" s="175" t="s">
        <v>339</v>
      </c>
      <c r="F634" s="176" t="s">
        <v>372</v>
      </c>
      <c r="G634" s="70"/>
      <c r="H634" s="202" t="s">
        <v>329</v>
      </c>
      <c r="I634" s="203"/>
      <c r="J634" s="70"/>
      <c r="K634" s="200"/>
      <c r="N634" s="175"/>
      <c r="O634" s="176"/>
      <c r="P634" s="70"/>
      <c r="Q634" s="202"/>
    </row>
    <row collapsed="false" customFormat="true" customHeight="true" hidden="false" ht="11.25" outlineLevel="0" r="635" s="14">
      <c r="B635" s="54"/>
      <c r="C635" s="250"/>
      <c r="E635" s="175" t="s">
        <v>472</v>
      </c>
      <c r="F635" s="204" t="n">
        <f aca="false">1.5*2</f>
        <v>3</v>
      </c>
      <c r="G635" s="70" t="s">
        <v>330</v>
      </c>
      <c r="H635" s="204" t="n">
        <f aca="false">TRUNC(F635,2)</f>
        <v>3</v>
      </c>
      <c r="I635" s="203"/>
      <c r="J635" s="70"/>
      <c r="K635" s="200"/>
      <c r="N635" s="175"/>
      <c r="O635" s="176"/>
      <c r="P635" s="70"/>
      <c r="Q635" s="202"/>
    </row>
    <row collapsed="false" customFormat="true" customHeight="true" hidden="false" ht="11.25" outlineLevel="0" r="636" s="14">
      <c r="B636" s="54"/>
      <c r="E636" s="175" t="s">
        <v>473</v>
      </c>
      <c r="F636" s="175" t="n">
        <v>0.7</v>
      </c>
      <c r="G636" s="70" t="s">
        <v>330</v>
      </c>
      <c r="H636" s="204" t="n">
        <f aca="false">TRUNC(F636,2)</f>
        <v>0.7</v>
      </c>
      <c r="I636" s="206"/>
      <c r="J636" s="70"/>
      <c r="K636" s="200"/>
    </row>
    <row collapsed="false" customFormat="true" customHeight="true" hidden="false" ht="11.25" outlineLevel="0" r="637" s="14">
      <c r="B637" s="54"/>
      <c r="E637" s="175" t="s">
        <v>474</v>
      </c>
      <c r="F637" s="175" t="n">
        <v>0.7</v>
      </c>
      <c r="G637" s="70" t="s">
        <v>330</v>
      </c>
      <c r="H637" s="204" t="n">
        <f aca="false">TRUNC(F637,2)</f>
        <v>0.7</v>
      </c>
      <c r="I637" s="206"/>
      <c r="J637" s="70"/>
      <c r="K637" s="200"/>
    </row>
    <row collapsed="false" customFormat="true" customHeight="true" hidden="false" ht="11.25" outlineLevel="0" r="638" s="14">
      <c r="B638" s="54"/>
      <c r="E638" s="175" t="s">
        <v>396</v>
      </c>
      <c r="F638" s="175" t="n">
        <f aca="false">(1.2*3)+2</f>
        <v>5.6</v>
      </c>
      <c r="G638" s="70" t="s">
        <v>330</v>
      </c>
      <c r="H638" s="204" t="n">
        <f aca="false">TRUNC(F638,2)</f>
        <v>5.6</v>
      </c>
      <c r="I638" s="206"/>
      <c r="J638" s="70"/>
      <c r="K638" s="200"/>
    </row>
    <row collapsed="false" customFormat="true" customHeight="true" hidden="false" ht="11.25" outlineLevel="0" r="639" s="14">
      <c r="B639" s="54"/>
      <c r="E639" s="175" t="s">
        <v>411</v>
      </c>
      <c r="F639" s="175" t="n">
        <v>0.8</v>
      </c>
      <c r="G639" s="70" t="s">
        <v>330</v>
      </c>
      <c r="H639" s="204" t="n">
        <f aca="false">TRUNC(F639,2)</f>
        <v>0.8</v>
      </c>
      <c r="I639" s="206"/>
      <c r="J639" s="70"/>
      <c r="K639" s="200"/>
    </row>
    <row collapsed="false" customFormat="false" customHeight="true" hidden="false" ht="11.25" outlineLevel="0" r="640">
      <c r="B640" s="210" t="s">
        <v>382</v>
      </c>
      <c r="C640" s="210"/>
      <c r="D640" s="210"/>
      <c r="E640" s="210"/>
      <c r="F640" s="210"/>
      <c r="G640" s="210"/>
      <c r="H640" s="210"/>
      <c r="I640" s="210"/>
      <c r="J640" s="210"/>
      <c r="K640" s="210"/>
    </row>
    <row collapsed="false" customFormat="true" customHeight="true" hidden="false" ht="12" outlineLevel="0" r="641" s="14">
      <c r="B641" s="54"/>
      <c r="C641" s="250"/>
      <c r="E641" s="175" t="s">
        <v>339</v>
      </c>
      <c r="F641" s="176" t="s">
        <v>372</v>
      </c>
      <c r="G641" s="70"/>
      <c r="H641" s="202" t="s">
        <v>329</v>
      </c>
      <c r="I641" s="203"/>
      <c r="J641" s="70"/>
      <c r="K641" s="200"/>
      <c r="N641" s="175"/>
      <c r="O641" s="176"/>
      <c r="P641" s="70"/>
      <c r="Q641" s="202"/>
    </row>
    <row collapsed="false" customFormat="true" customHeight="true" hidden="false" ht="11.25" outlineLevel="0" r="642" s="14">
      <c r="B642" s="54"/>
      <c r="C642" s="250"/>
      <c r="E642" s="175" t="s">
        <v>384</v>
      </c>
      <c r="F642" s="176" t="n">
        <v>0.7</v>
      </c>
      <c r="G642" s="70" t="s">
        <v>330</v>
      </c>
      <c r="H642" s="204" t="n">
        <f aca="false">TRUNC(F642,2)</f>
        <v>0.7</v>
      </c>
      <c r="I642" s="203"/>
      <c r="J642" s="70"/>
      <c r="K642" s="200"/>
      <c r="N642" s="175"/>
      <c r="O642" s="176"/>
      <c r="P642" s="70"/>
      <c r="Q642" s="202"/>
    </row>
    <row collapsed="false" customFormat="true" customHeight="true" hidden="false" ht="22.5" outlineLevel="0" r="643" s="14">
      <c r="B643" s="54"/>
      <c r="C643" s="250"/>
      <c r="E643" s="175" t="s">
        <v>450</v>
      </c>
      <c r="F643" s="176" t="n">
        <v>0.7</v>
      </c>
      <c r="G643" s="70" t="s">
        <v>330</v>
      </c>
      <c r="H643" s="204" t="n">
        <f aca="false">TRUNC(F643,2)</f>
        <v>0.7</v>
      </c>
      <c r="I643" s="203"/>
      <c r="J643" s="70"/>
      <c r="K643" s="200"/>
      <c r="N643" s="175"/>
      <c r="O643" s="176"/>
      <c r="P643" s="70"/>
      <c r="Q643" s="202"/>
    </row>
    <row collapsed="false" customFormat="true" customHeight="true" hidden="false" ht="11.25" outlineLevel="0" r="644" s="14">
      <c r="B644" s="54"/>
      <c r="C644" s="250"/>
      <c r="E644" s="175" t="s">
        <v>394</v>
      </c>
      <c r="F644" s="176" t="n">
        <v>0.7</v>
      </c>
      <c r="G644" s="70" t="s">
        <v>330</v>
      </c>
      <c r="H644" s="204" t="n">
        <f aca="false">TRUNC(F644,2)</f>
        <v>0.7</v>
      </c>
      <c r="I644" s="203"/>
      <c r="J644" s="70"/>
      <c r="K644" s="200"/>
      <c r="N644" s="175"/>
      <c r="O644" s="176"/>
      <c r="P644" s="70"/>
      <c r="Q644" s="202"/>
    </row>
    <row collapsed="false" customFormat="true" customHeight="true" hidden="false" ht="22.5" outlineLevel="0" r="645" s="14">
      <c r="B645" s="54"/>
      <c r="E645" s="175" t="s">
        <v>413</v>
      </c>
      <c r="F645" s="176" t="n">
        <v>0.8</v>
      </c>
      <c r="G645" s="70" t="s">
        <v>330</v>
      </c>
      <c r="H645" s="204" t="n">
        <f aca="false">TRUNC(F645,2)</f>
        <v>0.8</v>
      </c>
      <c r="I645" s="203"/>
      <c r="J645" s="70"/>
      <c r="K645" s="200"/>
    </row>
    <row collapsed="false" customFormat="true" customHeight="true" hidden="false" ht="22.5" outlineLevel="0" r="646" s="14">
      <c r="B646" s="54"/>
      <c r="E646" s="175" t="s">
        <v>475</v>
      </c>
      <c r="F646" s="176" t="n">
        <f aca="false">0.7*2</f>
        <v>1.4</v>
      </c>
      <c r="G646" s="70" t="s">
        <v>330</v>
      </c>
      <c r="H646" s="204" t="n">
        <f aca="false">TRUNC(F646,2)</f>
        <v>1.4</v>
      </c>
      <c r="I646" s="203"/>
      <c r="J646" s="70"/>
      <c r="K646" s="200"/>
    </row>
    <row collapsed="false" customFormat="true" customHeight="true" hidden="false" ht="12" outlineLevel="0" r="647" s="15">
      <c r="B647" s="212"/>
      <c r="C647" s="213"/>
      <c r="D647" s="14"/>
      <c r="E647" s="175" t="s">
        <v>415</v>
      </c>
      <c r="F647" s="176" t="n">
        <v>0.7</v>
      </c>
      <c r="G647" s="70" t="s">
        <v>330</v>
      </c>
      <c r="H647" s="204" t="n">
        <f aca="false">TRUNC(F647,2)</f>
        <v>0.7</v>
      </c>
      <c r="I647" s="216"/>
      <c r="J647" s="216"/>
      <c r="K647" s="217"/>
      <c r="L647" s="203"/>
      <c r="M647" s="218"/>
      <c r="N647" s="219"/>
      <c r="O647" s="184"/>
      <c r="P647" s="207"/>
      <c r="Q647" s="14"/>
      <c r="R647" s="14"/>
      <c r="S647" s="14"/>
    </row>
    <row collapsed="false" customFormat="false" customHeight="true" hidden="false" ht="12" outlineLevel="0" r="648">
      <c r="B648" s="54"/>
      <c r="D648" s="14"/>
      <c r="E648" s="175" t="s">
        <v>416</v>
      </c>
      <c r="F648" s="176" t="n">
        <f aca="false">0.7*2</f>
        <v>1.4</v>
      </c>
      <c r="G648" s="70" t="s">
        <v>330</v>
      </c>
      <c r="H648" s="204" t="n">
        <f aca="false">TRUNC(F648,2)</f>
        <v>1.4</v>
      </c>
      <c r="I648" s="203"/>
      <c r="J648" s="70"/>
      <c r="K648" s="200"/>
    </row>
    <row collapsed="false" customFormat="true" customHeight="true" hidden="false" ht="22.5" outlineLevel="0" r="649" s="14">
      <c r="B649" s="54"/>
      <c r="E649" s="175" t="s">
        <v>397</v>
      </c>
      <c r="F649" s="176" t="n">
        <f aca="false">1.2*3</f>
        <v>3.6</v>
      </c>
      <c r="G649" s="70" t="s">
        <v>330</v>
      </c>
      <c r="H649" s="204" t="n">
        <f aca="false">TRUNC(F649,2)</f>
        <v>3.6</v>
      </c>
      <c r="I649" s="203"/>
      <c r="J649" s="70"/>
      <c r="K649" s="200"/>
    </row>
    <row collapsed="false" customFormat="true" customHeight="true" hidden="false" ht="12" outlineLevel="0" r="650" s="14">
      <c r="B650" s="54"/>
      <c r="D650" s="204"/>
      <c r="E650" s="175"/>
      <c r="F650" s="204"/>
      <c r="G650" s="175"/>
      <c r="H650" s="204"/>
      <c r="I650" s="206"/>
      <c r="J650" s="70"/>
      <c r="K650" s="200"/>
    </row>
    <row collapsed="false" customFormat="false" customHeight="true" hidden="false" ht="25.5" outlineLevel="0" r="651">
      <c r="A651" s="14" t="str">
        <f aca="false">B651&amp;C651</f>
        <v>8.1398671</v>
      </c>
      <c r="B651" s="54" t="s">
        <v>137</v>
      </c>
      <c r="C651" s="198" t="n">
        <f aca="false">'ORÇAMENTO ANALÍTICO'!C87</f>
        <v>98671</v>
      </c>
      <c r="D651" s="203" t="str">
        <f aca="false">VLOOKUP(A651,'ORÇAMENTO ANALÍTICO'!A:I,4,0)</f>
        <v>PISO EM GRANITO APLICADO EM AMBIENTES INTERNOS. AF_06/2018</v>
      </c>
      <c r="E651" s="203"/>
      <c r="F651" s="203"/>
      <c r="G651" s="203"/>
      <c r="H651" s="203"/>
      <c r="I651" s="203"/>
      <c r="J651" s="70" t="str">
        <f aca="false">VLOOKUP(A651,'ORÇAMENTO ANALÍTICO'!A:I,5,0)</f>
        <v>M2</v>
      </c>
      <c r="K651" s="200" t="n">
        <f aca="false">SUM(I654:I656,I659:I661,I663:I664)</f>
        <v>40.03</v>
      </c>
      <c r="O651" s="13"/>
    </row>
    <row collapsed="false" customFormat="false" customHeight="true" hidden="false" ht="11.25" outlineLevel="0" r="652">
      <c r="B652" s="210" t="s">
        <v>355</v>
      </c>
      <c r="C652" s="210"/>
      <c r="D652" s="210"/>
      <c r="E652" s="210"/>
      <c r="F652" s="210"/>
      <c r="G652" s="210"/>
      <c r="H652" s="210"/>
      <c r="I652" s="210"/>
      <c r="J652" s="210"/>
      <c r="K652" s="210"/>
    </row>
    <row collapsed="false" customFormat="false" customHeight="true" hidden="false" ht="12" outlineLevel="0" r="653">
      <c r="B653" s="54"/>
      <c r="C653" s="250"/>
      <c r="D653" s="175" t="s">
        <v>339</v>
      </c>
      <c r="E653" s="176" t="s">
        <v>331</v>
      </c>
      <c r="F653" s="70" t="s">
        <v>332</v>
      </c>
      <c r="G653" s="14" t="s">
        <v>333</v>
      </c>
      <c r="H653" s="70"/>
      <c r="I653" s="202" t="s">
        <v>329</v>
      </c>
      <c r="J653" s="70"/>
      <c r="K653" s="200"/>
      <c r="N653" s="175"/>
      <c r="O653" s="176"/>
      <c r="P653" s="70"/>
      <c r="Q653" s="202"/>
    </row>
    <row collapsed="false" customFormat="false" customHeight="true" hidden="false" ht="12" outlineLevel="0" r="654">
      <c r="B654" s="54"/>
      <c r="C654" s="260" t="s">
        <v>469</v>
      </c>
      <c r="D654" s="175" t="s">
        <v>440</v>
      </c>
      <c r="E654" s="261" t="n">
        <v>0.275</v>
      </c>
      <c r="F654" s="262" t="n">
        <v>1.2</v>
      </c>
      <c r="G654" s="70" t="n">
        <v>15</v>
      </c>
      <c r="H654" s="70" t="s">
        <v>330</v>
      </c>
      <c r="I654" s="204" t="n">
        <f aca="false">TRUNC(E654*F654*G654,2)</f>
        <v>4.95</v>
      </c>
      <c r="J654" s="70"/>
      <c r="K654" s="200"/>
      <c r="N654" s="175"/>
      <c r="O654" s="176"/>
      <c r="P654" s="70"/>
      <c r="Q654" s="202"/>
    </row>
    <row collapsed="false" customFormat="false" customHeight="true" hidden="false" ht="11.25" outlineLevel="0" r="655">
      <c r="B655" s="54"/>
      <c r="C655" s="260"/>
      <c r="D655" s="175" t="s">
        <v>476</v>
      </c>
      <c r="E655" s="176" t="n">
        <v>1.2</v>
      </c>
      <c r="F655" s="262" t="n">
        <v>1.2</v>
      </c>
      <c r="G655" s="70" t="n">
        <v>1</v>
      </c>
      <c r="H655" s="70" t="s">
        <v>330</v>
      </c>
      <c r="I655" s="204" t="n">
        <f aca="false">TRUNC(E655*F655*G655,2)</f>
        <v>1.44</v>
      </c>
      <c r="J655" s="70"/>
      <c r="K655" s="200"/>
      <c r="N655" s="175"/>
      <c r="O655" s="176"/>
      <c r="P655" s="70"/>
      <c r="Q655" s="202"/>
    </row>
    <row collapsed="false" customFormat="false" customHeight="true" hidden="false" ht="11.25" outlineLevel="0" r="656">
      <c r="B656" s="54"/>
      <c r="C656" s="260"/>
      <c r="D656" s="175" t="s">
        <v>477</v>
      </c>
      <c r="E656" s="261" t="n">
        <v>0.175</v>
      </c>
      <c r="F656" s="262" t="n">
        <v>1.2</v>
      </c>
      <c r="G656" s="70" t="n">
        <v>16</v>
      </c>
      <c r="H656" s="70" t="s">
        <v>330</v>
      </c>
      <c r="I656" s="204" t="n">
        <f aca="false">TRUNC(E656*F656*G656,2)</f>
        <v>3.36</v>
      </c>
      <c r="J656" s="70"/>
      <c r="K656" s="200"/>
      <c r="N656" s="175"/>
      <c r="O656" s="176"/>
      <c r="P656" s="70"/>
      <c r="Q656" s="202"/>
    </row>
    <row collapsed="false" customFormat="false" customHeight="true" hidden="false" ht="11.25" outlineLevel="0" r="657">
      <c r="B657" s="210" t="s">
        <v>359</v>
      </c>
      <c r="C657" s="210"/>
      <c r="D657" s="210"/>
      <c r="E657" s="210"/>
      <c r="F657" s="210"/>
      <c r="G657" s="210"/>
      <c r="H657" s="210"/>
      <c r="I657" s="210"/>
      <c r="J657" s="210"/>
      <c r="K657" s="210"/>
    </row>
    <row collapsed="false" customFormat="false" customHeight="true" hidden="false" ht="12" outlineLevel="0" r="658">
      <c r="B658" s="54"/>
      <c r="C658" s="263" t="s">
        <v>478</v>
      </c>
      <c r="D658" s="175" t="s">
        <v>339</v>
      </c>
      <c r="E658" s="176" t="s">
        <v>331</v>
      </c>
      <c r="F658" s="70" t="s">
        <v>332</v>
      </c>
      <c r="G658" s="14" t="s">
        <v>333</v>
      </c>
      <c r="H658" s="70"/>
      <c r="I658" s="202" t="s">
        <v>329</v>
      </c>
      <c r="J658" s="70"/>
      <c r="K658" s="200"/>
      <c r="N658" s="175"/>
      <c r="O658" s="176"/>
      <c r="P658" s="70"/>
      <c r="Q658" s="202"/>
    </row>
    <row collapsed="false" customFormat="false" customHeight="true" hidden="false" ht="12" outlineLevel="0" r="659">
      <c r="B659" s="54"/>
      <c r="C659" s="263"/>
      <c r="D659" s="175" t="s">
        <v>440</v>
      </c>
      <c r="E659" s="176" t="n">
        <v>0.28</v>
      </c>
      <c r="F659" s="262" t="n">
        <v>2</v>
      </c>
      <c r="G659" s="70" t="n">
        <v>19</v>
      </c>
      <c r="H659" s="70" t="s">
        <v>330</v>
      </c>
      <c r="I659" s="204" t="n">
        <f aca="false">TRUNC(E659*F659*G659,2)</f>
        <v>10.64</v>
      </c>
      <c r="J659" s="70"/>
      <c r="K659" s="200"/>
      <c r="N659" s="175"/>
      <c r="O659" s="176"/>
      <c r="P659" s="70"/>
      <c r="Q659" s="202"/>
    </row>
    <row collapsed="false" customFormat="false" customHeight="true" hidden="false" ht="11.25" outlineLevel="0" r="660">
      <c r="B660" s="54"/>
      <c r="C660" s="263"/>
      <c r="D660" s="175" t="s">
        <v>479</v>
      </c>
      <c r="E660" s="176" t="n">
        <v>2</v>
      </c>
      <c r="F660" s="262" t="n">
        <v>2</v>
      </c>
      <c r="G660" s="70" t="n">
        <v>1</v>
      </c>
      <c r="H660" s="70" t="s">
        <v>330</v>
      </c>
      <c r="I660" s="204" t="n">
        <f aca="false">TRUNC(E660*F660*G660,2)</f>
        <v>4</v>
      </c>
      <c r="J660" s="70"/>
      <c r="K660" s="200"/>
      <c r="N660" s="175"/>
      <c r="O660" s="176"/>
      <c r="P660" s="70"/>
      <c r="Q660" s="202"/>
    </row>
    <row collapsed="false" customFormat="false" customHeight="true" hidden="false" ht="11.25" outlineLevel="0" r="661">
      <c r="B661" s="54"/>
      <c r="C661" s="263"/>
      <c r="D661" s="175" t="s">
        <v>477</v>
      </c>
      <c r="E661" s="261" t="n">
        <v>0.175</v>
      </c>
      <c r="F661" s="262" t="n">
        <v>2</v>
      </c>
      <c r="G661" s="70" t="n">
        <v>20</v>
      </c>
      <c r="H661" s="70" t="s">
        <v>330</v>
      </c>
      <c r="I661" s="204" t="n">
        <f aca="false">TRUNC(E661*F661*G661,2)</f>
        <v>7</v>
      </c>
      <c r="J661" s="70"/>
      <c r="K661" s="200"/>
      <c r="N661" s="175"/>
      <c r="O661" s="176"/>
      <c r="P661" s="70"/>
      <c r="Q661" s="202"/>
    </row>
    <row collapsed="false" customFormat="false" customHeight="true" hidden="false" ht="12" outlineLevel="0" r="662">
      <c r="B662" s="54"/>
      <c r="C662" s="260" t="s">
        <v>470</v>
      </c>
      <c r="D662" s="175" t="s">
        <v>339</v>
      </c>
      <c r="E662" s="176" t="s">
        <v>331</v>
      </c>
      <c r="F662" s="70" t="s">
        <v>332</v>
      </c>
      <c r="G662" s="14" t="s">
        <v>333</v>
      </c>
      <c r="H662" s="70"/>
      <c r="I662" s="202" t="s">
        <v>329</v>
      </c>
      <c r="J662" s="70"/>
      <c r="K662" s="200"/>
      <c r="N662" s="175"/>
      <c r="O662" s="176"/>
      <c r="P662" s="70"/>
      <c r="Q662" s="202"/>
    </row>
    <row collapsed="false" customFormat="false" customHeight="true" hidden="false" ht="12" outlineLevel="0" r="663">
      <c r="B663" s="54"/>
      <c r="C663" s="260"/>
      <c r="D663" s="175" t="s">
        <v>440</v>
      </c>
      <c r="E663" s="176" t="n">
        <v>0.3</v>
      </c>
      <c r="F663" s="262" t="n">
        <v>2</v>
      </c>
      <c r="G663" s="70" t="n">
        <v>9</v>
      </c>
      <c r="H663" s="70" t="s">
        <v>330</v>
      </c>
      <c r="I663" s="204" t="n">
        <f aca="false">TRUNC(E663*F663*G663,2)</f>
        <v>5.4</v>
      </c>
      <c r="J663" s="70"/>
      <c r="K663" s="200"/>
      <c r="N663" s="175"/>
      <c r="O663" s="176"/>
      <c r="P663" s="70"/>
      <c r="Q663" s="202"/>
    </row>
    <row collapsed="false" customFormat="false" customHeight="true" hidden="false" ht="11.25" outlineLevel="0" r="664">
      <c r="B664" s="54"/>
      <c r="C664" s="260"/>
      <c r="D664" s="175" t="s">
        <v>477</v>
      </c>
      <c r="E664" s="261" t="n">
        <v>0.18</v>
      </c>
      <c r="F664" s="262" t="n">
        <v>2</v>
      </c>
      <c r="G664" s="70" t="n">
        <v>9</v>
      </c>
      <c r="H664" s="70" t="s">
        <v>330</v>
      </c>
      <c r="I664" s="204" t="n">
        <f aca="false">TRUNC(E664*F664*G664,2)</f>
        <v>3.24</v>
      </c>
      <c r="J664" s="70"/>
      <c r="K664" s="200"/>
      <c r="N664" s="175"/>
      <c r="O664" s="176"/>
      <c r="P664" s="70"/>
      <c r="Q664" s="202"/>
    </row>
    <row collapsed="false" customFormat="false" customHeight="true" hidden="false" ht="11.25" outlineLevel="0" r="665">
      <c r="B665" s="54"/>
      <c r="C665" s="250"/>
      <c r="D665" s="175"/>
      <c r="E665" s="176"/>
      <c r="F665" s="70"/>
      <c r="G665" s="70"/>
      <c r="H665" s="204"/>
      <c r="I665" s="203"/>
      <c r="J665" s="70"/>
      <c r="K665" s="200"/>
      <c r="N665" s="175"/>
      <c r="O665" s="176"/>
      <c r="P665" s="70"/>
      <c r="Q665" s="202"/>
    </row>
    <row collapsed="false" customFormat="false" customHeight="true" hidden="false" ht="21" outlineLevel="0" r="666">
      <c r="B666" s="196" t="n">
        <f aca="false">'ORÇAMENTO ANALÍTICO'!B89</f>
        <v>9</v>
      </c>
      <c r="C666" s="197" t="str">
        <f aca="false">'ORÇAMENTO ANALÍTICO'!C89:H89</f>
        <v>ESQUADRIAS</v>
      </c>
      <c r="D666" s="197"/>
      <c r="E666" s="197"/>
      <c r="F666" s="197"/>
      <c r="G666" s="197"/>
      <c r="H666" s="197"/>
      <c r="I666" s="197"/>
      <c r="J666" s="197"/>
      <c r="K666" s="197"/>
      <c r="L666" s="147"/>
    </row>
    <row collapsed="false" customFormat="false" customHeight="true" hidden="false" ht="25.5" outlineLevel="0" r="667">
      <c r="A667" s="14" t="str">
        <f aca="false">B667&amp;C667</f>
        <v>9.114.006.0423-A</v>
      </c>
      <c r="B667" s="54" t="s">
        <v>139</v>
      </c>
      <c r="C667" s="55" t="str">
        <f aca="false">'ORÇAMENTO ANALÍTICO'!C90</f>
        <v>14.006.0423-A</v>
      </c>
      <c r="D667" s="203" t="str">
        <f aca="false">VLOOKUP(A667,'ORÇAMENTO ANALÍTICO'!A:I,4,0)</f>
        <v>PORTA DE MADEIRA DE LEI MACICA COM ATE 5 ALMOFADAS,COM 3,5CM DE ESPESSURA,EXCLUSIVE FERRAGENS,MARCO E ALIZAR.FORNECIMENTO E COLOCACAO</v>
      </c>
      <c r="E667" s="203"/>
      <c r="F667" s="203"/>
      <c r="G667" s="203"/>
      <c r="H667" s="203"/>
      <c r="I667" s="203"/>
      <c r="J667" s="70" t="str">
        <f aca="false">VLOOKUP(A667,'ORÇAMENTO ANALÍTICO'!A:I,5,0)</f>
        <v>M2</v>
      </c>
      <c r="K667" s="200" t="n">
        <f aca="false">SUM(I670:I677)</f>
        <v>29.25</v>
      </c>
    </row>
    <row collapsed="false" customFormat="false" customHeight="true" hidden="false" ht="11.25" outlineLevel="0" r="668">
      <c r="B668" s="210" t="s">
        <v>355</v>
      </c>
      <c r="C668" s="210"/>
      <c r="D668" s="210"/>
      <c r="E668" s="210"/>
      <c r="F668" s="210"/>
      <c r="G668" s="210"/>
      <c r="H668" s="210"/>
      <c r="I668" s="210"/>
      <c r="J668" s="210"/>
      <c r="K668" s="210"/>
    </row>
    <row collapsed="false" customFormat="true" customHeight="true" hidden="false" ht="20.25" outlineLevel="0" r="669" s="14">
      <c r="B669" s="54"/>
      <c r="D669" s="175" t="s">
        <v>339</v>
      </c>
      <c r="E669" s="175" t="s">
        <v>332</v>
      </c>
      <c r="F669" s="175" t="s">
        <v>336</v>
      </c>
      <c r="G669" s="176" t="s">
        <v>333</v>
      </c>
      <c r="H669" s="70"/>
      <c r="I669" s="202" t="s">
        <v>329</v>
      </c>
      <c r="J669" s="70"/>
      <c r="K669" s="200"/>
    </row>
    <row collapsed="false" customFormat="true" customHeight="true" hidden="false" ht="11.25" outlineLevel="0" r="670" s="14">
      <c r="B670" s="54"/>
      <c r="D670" s="175" t="s">
        <v>395</v>
      </c>
      <c r="E670" s="204" t="n">
        <v>1.5</v>
      </c>
      <c r="F670" s="204" t="n">
        <v>2.5</v>
      </c>
      <c r="G670" s="176" t="n">
        <v>1</v>
      </c>
      <c r="H670" s="70" t="s">
        <v>330</v>
      </c>
      <c r="I670" s="204" t="n">
        <f aca="false">TRUNC(E670*F670*G670,2)</f>
        <v>3.75</v>
      </c>
      <c r="J670" s="70"/>
      <c r="K670" s="200"/>
    </row>
    <row collapsed="false" customFormat="false" customHeight="true" hidden="false" ht="11.25" outlineLevel="0" r="671">
      <c r="B671" s="210" t="s">
        <v>359</v>
      </c>
      <c r="C671" s="210"/>
      <c r="D671" s="210"/>
      <c r="E671" s="210"/>
      <c r="F671" s="210"/>
      <c r="G671" s="210"/>
      <c r="H671" s="210"/>
      <c r="I671" s="210"/>
      <c r="J671" s="210"/>
      <c r="K671" s="210"/>
    </row>
    <row collapsed="false" customFormat="true" customHeight="true" hidden="false" ht="20.25" outlineLevel="0" r="672" s="14">
      <c r="B672" s="54"/>
      <c r="D672" s="175" t="s">
        <v>339</v>
      </c>
      <c r="E672" s="175" t="s">
        <v>332</v>
      </c>
      <c r="F672" s="175" t="s">
        <v>336</v>
      </c>
      <c r="G672" s="176" t="s">
        <v>333</v>
      </c>
      <c r="H672" s="70"/>
      <c r="I672" s="202" t="s">
        <v>329</v>
      </c>
      <c r="J672" s="70"/>
      <c r="K672" s="200"/>
    </row>
    <row collapsed="false" customFormat="true" customHeight="true" hidden="false" ht="11.25" outlineLevel="0" r="673" s="14">
      <c r="B673" s="54"/>
      <c r="D673" s="175" t="s">
        <v>480</v>
      </c>
      <c r="E673" s="204" t="n">
        <v>1.5</v>
      </c>
      <c r="F673" s="204" t="n">
        <v>2.5</v>
      </c>
      <c r="G673" s="70" t="n">
        <v>2</v>
      </c>
      <c r="H673" s="70" t="s">
        <v>330</v>
      </c>
      <c r="I673" s="204" t="n">
        <f aca="false">TRUNC(E673*F673*G673,2)</f>
        <v>7.5</v>
      </c>
      <c r="J673" s="70"/>
      <c r="K673" s="200"/>
    </row>
    <row collapsed="false" customFormat="true" customHeight="true" hidden="false" ht="11.25" outlineLevel="0" r="674" s="14">
      <c r="B674" s="54"/>
      <c r="D674" s="175" t="s">
        <v>396</v>
      </c>
      <c r="E674" s="204" t="n">
        <v>1.2</v>
      </c>
      <c r="F674" s="204" t="n">
        <v>2.5</v>
      </c>
      <c r="G674" s="70" t="n">
        <v>3</v>
      </c>
      <c r="H674" s="70" t="s">
        <v>330</v>
      </c>
      <c r="I674" s="204" t="n">
        <f aca="false">TRUNC(E674*F674*G674,2)</f>
        <v>9</v>
      </c>
      <c r="J674" s="70"/>
      <c r="K674" s="200"/>
    </row>
    <row collapsed="false" customFormat="false" customHeight="true" hidden="false" ht="11.25" outlineLevel="0" r="675">
      <c r="B675" s="210" t="s">
        <v>382</v>
      </c>
      <c r="C675" s="210"/>
      <c r="D675" s="210"/>
      <c r="E675" s="210"/>
      <c r="F675" s="210"/>
      <c r="G675" s="210"/>
      <c r="H675" s="210"/>
      <c r="I675" s="210"/>
      <c r="J675" s="210"/>
      <c r="K675" s="210"/>
    </row>
    <row collapsed="false" customFormat="true" customHeight="true" hidden="false" ht="20.25" outlineLevel="0" r="676" s="14">
      <c r="B676" s="54"/>
      <c r="D676" s="175" t="s">
        <v>339</v>
      </c>
      <c r="E676" s="175" t="s">
        <v>332</v>
      </c>
      <c r="F676" s="175" t="s">
        <v>336</v>
      </c>
      <c r="G676" s="176" t="s">
        <v>333</v>
      </c>
      <c r="H676" s="70"/>
      <c r="I676" s="202" t="s">
        <v>329</v>
      </c>
      <c r="J676" s="70"/>
      <c r="K676" s="200"/>
    </row>
    <row collapsed="false" customFormat="true" customHeight="true" hidden="false" ht="11.25" outlineLevel="0" r="677" s="14">
      <c r="B677" s="54"/>
      <c r="D677" s="175" t="s">
        <v>397</v>
      </c>
      <c r="E677" s="204" t="n">
        <v>1.2</v>
      </c>
      <c r="F677" s="204" t="n">
        <v>2.5</v>
      </c>
      <c r="G677" s="70" t="n">
        <v>3</v>
      </c>
      <c r="H677" s="70" t="s">
        <v>330</v>
      </c>
      <c r="I677" s="204" t="n">
        <f aca="false">TRUNC(E677*F677*G677,2)</f>
        <v>9</v>
      </c>
      <c r="J677" s="70"/>
      <c r="K677" s="200"/>
    </row>
    <row collapsed="false" customFormat="true" customHeight="true" hidden="false" ht="12" outlineLevel="0" r="678" s="14">
      <c r="B678" s="54"/>
      <c r="D678" s="175"/>
      <c r="E678" s="204"/>
      <c r="F678" s="204"/>
      <c r="G678" s="70"/>
      <c r="H678" s="204"/>
      <c r="I678" s="203"/>
      <c r="J678" s="70"/>
      <c r="K678" s="200"/>
    </row>
    <row collapsed="false" customFormat="false" customHeight="true" hidden="false" ht="58.5" outlineLevel="0" r="679">
      <c r="A679" s="14" t="str">
        <f aca="false">B679&amp;C679</f>
        <v>9.214.007.0025-A</v>
      </c>
      <c r="B679" s="54" t="s">
        <v>141</v>
      </c>
      <c r="C679" s="198" t="str">
        <f aca="false">'ORÇAMENTO ANALÍTICO'!C91</f>
        <v>14.007.0025-A</v>
      </c>
      <c r="D679" s="203" t="str">
        <f aca="false">VLOOKUP(A679,'ORÇAMENTO ANALÍTICO'!A:I,4,0)</f>
        <v>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v>
      </c>
      <c r="E679" s="203"/>
      <c r="F679" s="203"/>
      <c r="G679" s="203"/>
      <c r="H679" s="203"/>
      <c r="I679" s="203"/>
      <c r="J679" s="70" t="str">
        <f aca="false">VLOOKUP(A679,'ORÇAMENTO ANALÍTICO'!A:I,5,0)</f>
        <v>UN</v>
      </c>
      <c r="K679" s="200" t="n">
        <f aca="false">SUM(H682:H689)</f>
        <v>9</v>
      </c>
    </row>
    <row collapsed="false" customFormat="false" customHeight="true" hidden="false" ht="11.25" outlineLevel="0" r="680">
      <c r="B680" s="210" t="s">
        <v>355</v>
      </c>
      <c r="C680" s="210"/>
      <c r="D680" s="210"/>
      <c r="E680" s="210"/>
      <c r="F680" s="210"/>
      <c r="G680" s="210"/>
      <c r="H680" s="210"/>
      <c r="I680" s="210"/>
      <c r="J680" s="210"/>
      <c r="K680" s="210"/>
    </row>
    <row collapsed="false" customFormat="true" customHeight="true" hidden="false" ht="20.25" outlineLevel="0" r="681" s="14">
      <c r="B681" s="54"/>
      <c r="D681" s="175" t="s">
        <v>339</v>
      </c>
      <c r="E681" s="175"/>
      <c r="F681" s="176" t="s">
        <v>333</v>
      </c>
      <c r="G681" s="70"/>
      <c r="H681" s="202" t="s">
        <v>329</v>
      </c>
      <c r="J681" s="70"/>
      <c r="K681" s="200"/>
    </row>
    <row collapsed="false" customFormat="true" customHeight="true" hidden="false" ht="11.25" outlineLevel="0" r="682" s="14">
      <c r="B682" s="54"/>
      <c r="D682" s="175" t="s">
        <v>395</v>
      </c>
      <c r="E682" s="204"/>
      <c r="F682" s="176" t="n">
        <v>1</v>
      </c>
      <c r="G682" s="70" t="s">
        <v>330</v>
      </c>
      <c r="H682" s="204" t="n">
        <f aca="false">F682</f>
        <v>1</v>
      </c>
      <c r="J682" s="70"/>
      <c r="K682" s="200"/>
    </row>
    <row collapsed="false" customFormat="false" customHeight="true" hidden="false" ht="11.25" outlineLevel="0" r="683">
      <c r="B683" s="210" t="s">
        <v>359</v>
      </c>
      <c r="C683" s="210"/>
      <c r="D683" s="210"/>
      <c r="E683" s="210"/>
      <c r="F683" s="210"/>
      <c r="G683" s="210"/>
      <c r="H683" s="210"/>
      <c r="I683" s="210"/>
      <c r="J683" s="210"/>
      <c r="K683" s="210"/>
    </row>
    <row collapsed="false" customFormat="true" customHeight="true" hidden="false" ht="20.25" outlineLevel="0" r="684" s="14">
      <c r="B684" s="54"/>
      <c r="D684" s="175" t="s">
        <v>339</v>
      </c>
      <c r="E684" s="175"/>
      <c r="F684" s="176" t="s">
        <v>333</v>
      </c>
      <c r="G684" s="70"/>
      <c r="H684" s="202" t="s">
        <v>329</v>
      </c>
      <c r="J684" s="70"/>
      <c r="K684" s="200"/>
    </row>
    <row collapsed="false" customFormat="true" customHeight="true" hidden="false" ht="11.25" outlineLevel="0" r="685" s="14">
      <c r="B685" s="54"/>
      <c r="D685" s="175" t="s">
        <v>480</v>
      </c>
      <c r="E685" s="204"/>
      <c r="F685" s="70" t="n">
        <v>2</v>
      </c>
      <c r="G685" s="70" t="s">
        <v>330</v>
      </c>
      <c r="H685" s="204" t="n">
        <f aca="false">F685</f>
        <v>2</v>
      </c>
      <c r="J685" s="70"/>
      <c r="K685" s="200"/>
    </row>
    <row collapsed="false" customFormat="true" customHeight="true" hidden="false" ht="11.25" outlineLevel="0" r="686" s="14">
      <c r="B686" s="54"/>
      <c r="D686" s="175" t="s">
        <v>396</v>
      </c>
      <c r="E686" s="204"/>
      <c r="F686" s="70" t="n">
        <v>3</v>
      </c>
      <c r="G686" s="70" t="s">
        <v>330</v>
      </c>
      <c r="H686" s="204" t="n">
        <f aca="false">F686</f>
        <v>3</v>
      </c>
      <c r="J686" s="70"/>
      <c r="K686" s="200"/>
    </row>
    <row collapsed="false" customFormat="false" customHeight="true" hidden="false" ht="11.25" outlineLevel="0" r="687">
      <c r="B687" s="210" t="s">
        <v>382</v>
      </c>
      <c r="C687" s="210"/>
      <c r="D687" s="210"/>
      <c r="E687" s="210"/>
      <c r="F687" s="210"/>
      <c r="G687" s="210"/>
      <c r="H687" s="210"/>
      <c r="I687" s="210"/>
      <c r="J687" s="210"/>
      <c r="K687" s="210"/>
    </row>
    <row collapsed="false" customFormat="true" customHeight="true" hidden="false" ht="20.25" outlineLevel="0" r="688" s="14">
      <c r="B688" s="54"/>
      <c r="D688" s="175" t="s">
        <v>339</v>
      </c>
      <c r="E688" s="175"/>
      <c r="F688" s="176" t="s">
        <v>333</v>
      </c>
      <c r="G688" s="70"/>
      <c r="H688" s="202" t="s">
        <v>329</v>
      </c>
      <c r="I688" s="202"/>
      <c r="J688" s="70"/>
      <c r="K688" s="200"/>
    </row>
    <row collapsed="false" customFormat="true" customHeight="true" hidden="false" ht="11.25" outlineLevel="0" r="689" s="14">
      <c r="B689" s="54"/>
      <c r="D689" s="175" t="s">
        <v>397</v>
      </c>
      <c r="E689" s="204"/>
      <c r="F689" s="70" t="n">
        <v>3</v>
      </c>
      <c r="G689" s="70" t="s">
        <v>330</v>
      </c>
      <c r="H689" s="204" t="n">
        <f aca="false">F689</f>
        <v>3</v>
      </c>
      <c r="I689" s="204"/>
      <c r="J689" s="70"/>
      <c r="K689" s="200"/>
    </row>
    <row collapsed="false" customFormat="true" customHeight="true" hidden="false" ht="12" outlineLevel="0" r="690" s="14">
      <c r="B690" s="54"/>
      <c r="D690" s="175"/>
      <c r="E690" s="204"/>
      <c r="F690" s="70"/>
      <c r="G690" s="70"/>
      <c r="H690" s="204"/>
      <c r="I690" s="203"/>
      <c r="J690" s="70"/>
      <c r="K690" s="200"/>
    </row>
    <row collapsed="false" customFormat="false" customHeight="true" hidden="false" ht="37.5" outlineLevel="0" r="691">
      <c r="A691" s="14" t="str">
        <f aca="false">B691&amp;C691</f>
        <v>9.390841</v>
      </c>
      <c r="B691" s="54" t="s">
        <v>143</v>
      </c>
      <c r="C691" s="198" t="n">
        <f aca="false">'ORÇAMENTO ANALÍTICO'!C92</f>
        <v>90841</v>
      </c>
      <c r="D691" s="203" t="str">
        <f aca="false">VLOOKUP(A691,'ORÇAMENTO ANALÍTICO'!A:I,4,0)</f>
        <v>KIT DE PORTA DE MADEIRA PARA PINTURA, SEMI-OCA (LEVE OU MÉDIA), PADRÃO MÉDIO, 60X210CM, ESPESSURA DE 3,5CM, ITENS INCLUSOS: DOBRADIÇAS, MONTAGEM E INSTALAÇÃO DO BATENTE, FECHADURA COM EXECUÇÃO DO FURO - FORNECIMENTO E INSTALAÇÃO. AF_08/2015</v>
      </c>
      <c r="E691" s="203"/>
      <c r="F691" s="203"/>
      <c r="G691" s="203"/>
      <c r="H691" s="203"/>
      <c r="I691" s="203"/>
      <c r="J691" s="70" t="str">
        <f aca="false">VLOOKUP(A691,'ORÇAMENTO ANALÍTICO'!A:I,5,0)</f>
        <v>UN</v>
      </c>
      <c r="K691" s="200" t="n">
        <f aca="false">SUM(H694:H694)</f>
        <v>1</v>
      </c>
    </row>
    <row collapsed="false" customFormat="false" customHeight="true" hidden="false" ht="11.25" outlineLevel="0" r="692">
      <c r="B692" s="210" t="s">
        <v>355</v>
      </c>
      <c r="C692" s="210"/>
      <c r="D692" s="210"/>
      <c r="E692" s="210"/>
      <c r="F692" s="210"/>
      <c r="G692" s="210"/>
      <c r="H692" s="210"/>
      <c r="I692" s="210"/>
      <c r="J692" s="210"/>
      <c r="K692" s="210"/>
    </row>
    <row collapsed="false" customFormat="true" customHeight="true" hidden="false" ht="20.25" outlineLevel="0" r="693" s="14">
      <c r="B693" s="54"/>
      <c r="D693" s="175" t="s">
        <v>339</v>
      </c>
      <c r="E693" s="175"/>
      <c r="F693" s="175" t="s">
        <v>333</v>
      </c>
      <c r="G693" s="70"/>
      <c r="H693" s="202" t="s">
        <v>329</v>
      </c>
      <c r="I693" s="203"/>
      <c r="J693" s="70"/>
      <c r="K693" s="200"/>
    </row>
    <row collapsed="false" customFormat="true" customHeight="true" hidden="false" ht="11.25" outlineLevel="0" r="694" s="14">
      <c r="B694" s="54"/>
      <c r="D694" s="175" t="s">
        <v>394</v>
      </c>
      <c r="E694" s="204"/>
      <c r="F694" s="204" t="n">
        <v>1</v>
      </c>
      <c r="G694" s="70" t="s">
        <v>330</v>
      </c>
      <c r="H694" s="204" t="n">
        <f aca="false">TRUNC(F694,2)</f>
        <v>1</v>
      </c>
      <c r="I694" s="203"/>
      <c r="J694" s="70"/>
      <c r="K694" s="200"/>
    </row>
    <row collapsed="false" customFormat="true" customHeight="true" hidden="false" ht="12" outlineLevel="0" r="695" s="14">
      <c r="B695" s="54"/>
      <c r="D695" s="175"/>
      <c r="E695" s="204"/>
      <c r="F695" s="204"/>
      <c r="G695" s="70"/>
      <c r="H695" s="204"/>
      <c r="I695" s="203"/>
      <c r="J695" s="70"/>
      <c r="K695" s="200"/>
    </row>
    <row collapsed="false" customFormat="false" customHeight="true" hidden="false" ht="37.5" outlineLevel="0" r="696">
      <c r="A696" s="14" t="str">
        <f aca="false">B696&amp;C696</f>
        <v>9.490842</v>
      </c>
      <c r="B696" s="54" t="s">
        <v>144</v>
      </c>
      <c r="C696" s="198" t="n">
        <f aca="false">'ORÇAMENTO ANALÍTICO'!C93</f>
        <v>90842</v>
      </c>
      <c r="D696" s="203" t="str">
        <f aca="false">VLOOKUP(A696,'ORÇAMENTO ANALÍTICO'!A:I,4,0)</f>
        <v>KIT DE PORTA DE MADEIRA PARA PINTURA, SEMI-OCA (LEVE OU MÉDIA), PADRÃO MÉDIO, 70X210CM, ESPESSURA DE 3,5CM, ITENS INCLUSOS: DOBRADIÇAS, MONTAGEM E INSTALAÇÃO DO BATENTE, FECHADURA COM EXECUÇÃO DO FURO - FORNECIMENTO E INSTALAÇÃO. AF_08/2015</v>
      </c>
      <c r="E696" s="203"/>
      <c r="F696" s="203"/>
      <c r="G696" s="203"/>
      <c r="H696" s="203"/>
      <c r="I696" s="203"/>
      <c r="J696" s="70" t="str">
        <f aca="false">VLOOKUP(A696,'ORÇAMENTO ANALÍTICO'!A:I,5,0)</f>
        <v>UN</v>
      </c>
      <c r="K696" s="200" t="n">
        <f aca="false">SUM(H699:H706)</f>
        <v>9</v>
      </c>
    </row>
    <row collapsed="false" customFormat="false" customHeight="true" hidden="false" ht="11.25" outlineLevel="0" r="697">
      <c r="B697" s="210" t="s">
        <v>359</v>
      </c>
      <c r="C697" s="210"/>
      <c r="D697" s="210"/>
      <c r="E697" s="210"/>
      <c r="F697" s="210"/>
      <c r="G697" s="210"/>
      <c r="H697" s="210"/>
      <c r="I697" s="210"/>
      <c r="J697" s="210"/>
      <c r="K697" s="210"/>
    </row>
    <row collapsed="false" customFormat="true" customHeight="true" hidden="false" ht="20.25" outlineLevel="0" r="698" s="14">
      <c r="B698" s="54"/>
      <c r="D698" s="175" t="s">
        <v>339</v>
      </c>
      <c r="E698" s="175"/>
      <c r="F698" s="175" t="s">
        <v>333</v>
      </c>
      <c r="G698" s="70"/>
      <c r="H698" s="202" t="s">
        <v>329</v>
      </c>
      <c r="I698" s="203"/>
      <c r="J698" s="70"/>
      <c r="K698" s="200"/>
    </row>
    <row collapsed="false" customFormat="true" customHeight="true" hidden="false" ht="11.25" outlineLevel="0" r="699" s="14">
      <c r="B699" s="54"/>
      <c r="D699" s="175" t="s">
        <v>379</v>
      </c>
      <c r="E699" s="204"/>
      <c r="F699" s="204" t="n">
        <v>1</v>
      </c>
      <c r="G699" s="70" t="s">
        <v>330</v>
      </c>
      <c r="H699" s="204" t="n">
        <f aca="false">TRUNC(F699,2)</f>
        <v>1</v>
      </c>
      <c r="I699" s="203"/>
      <c r="J699" s="70"/>
      <c r="K699" s="200"/>
    </row>
    <row collapsed="false" customFormat="true" customHeight="true" hidden="false" ht="11.25" outlineLevel="0" r="700" s="14">
      <c r="B700" s="54"/>
      <c r="D700" s="175" t="s">
        <v>380</v>
      </c>
      <c r="E700" s="204"/>
      <c r="F700" s="204" t="n">
        <v>1</v>
      </c>
      <c r="G700" s="70" t="s">
        <v>330</v>
      </c>
      <c r="H700" s="204" t="n">
        <f aca="false">TRUNC(F700,2)</f>
        <v>1</v>
      </c>
      <c r="I700" s="203"/>
      <c r="J700" s="70"/>
      <c r="K700" s="200"/>
    </row>
    <row collapsed="false" customFormat="false" customHeight="true" hidden="false" ht="11.25" outlineLevel="0" r="701">
      <c r="B701" s="210" t="s">
        <v>382</v>
      </c>
      <c r="C701" s="210"/>
      <c r="D701" s="210"/>
      <c r="E701" s="210"/>
      <c r="F701" s="210"/>
      <c r="G701" s="210"/>
      <c r="H701" s="210"/>
      <c r="I701" s="210"/>
      <c r="J701" s="210"/>
      <c r="K701" s="210"/>
    </row>
    <row collapsed="false" customFormat="true" customHeight="true" hidden="false" ht="20.25" outlineLevel="0" r="702" s="14">
      <c r="B702" s="54"/>
      <c r="D702" s="175" t="s">
        <v>339</v>
      </c>
      <c r="E702" s="175"/>
      <c r="F702" s="175" t="s">
        <v>333</v>
      </c>
      <c r="G702" s="70"/>
      <c r="H702" s="202" t="s">
        <v>329</v>
      </c>
      <c r="I702" s="203"/>
      <c r="J702" s="70"/>
      <c r="K702" s="200"/>
    </row>
    <row collapsed="false" customFormat="true" customHeight="true" hidden="false" ht="22.5" outlineLevel="0" r="703" s="14">
      <c r="B703" s="54"/>
      <c r="D703" s="175" t="s">
        <v>475</v>
      </c>
      <c r="E703" s="204"/>
      <c r="F703" s="204" t="n">
        <v>2</v>
      </c>
      <c r="G703" s="70" t="s">
        <v>330</v>
      </c>
      <c r="H703" s="204" t="n">
        <f aca="false">TRUNC(F703,2)</f>
        <v>2</v>
      </c>
      <c r="I703" s="203"/>
      <c r="J703" s="70"/>
      <c r="K703" s="200"/>
    </row>
    <row collapsed="false" customFormat="true" customHeight="true" hidden="false" ht="11.25" outlineLevel="0" r="704" s="14">
      <c r="B704" s="54"/>
      <c r="D704" s="175" t="s">
        <v>394</v>
      </c>
      <c r="E704" s="204"/>
      <c r="F704" s="204" t="n">
        <v>1</v>
      </c>
      <c r="G704" s="70" t="s">
        <v>330</v>
      </c>
      <c r="H704" s="204" t="n">
        <f aca="false">TRUNC(F704,2)</f>
        <v>1</v>
      </c>
      <c r="I704" s="203"/>
      <c r="J704" s="70"/>
      <c r="K704" s="200"/>
    </row>
    <row collapsed="false" customFormat="true" customHeight="true" hidden="false" ht="11.25" outlineLevel="0" r="705" s="14">
      <c r="B705" s="54"/>
      <c r="D705" s="175" t="s">
        <v>387</v>
      </c>
      <c r="E705" s="204"/>
      <c r="F705" s="204" t="n">
        <v>1</v>
      </c>
      <c r="G705" s="70" t="s">
        <v>330</v>
      </c>
      <c r="H705" s="204" t="n">
        <f aca="false">TRUNC(F705,2)</f>
        <v>1</v>
      </c>
      <c r="I705" s="203"/>
      <c r="J705" s="70"/>
      <c r="K705" s="200"/>
    </row>
    <row collapsed="false" customFormat="true" customHeight="true" hidden="false" ht="11.25" outlineLevel="0" r="706" s="14">
      <c r="B706" s="54"/>
      <c r="D706" s="175" t="s">
        <v>416</v>
      </c>
      <c r="E706" s="204"/>
      <c r="F706" s="204" t="n">
        <v>3</v>
      </c>
      <c r="G706" s="70" t="s">
        <v>330</v>
      </c>
      <c r="H706" s="204" t="n">
        <f aca="false">TRUNC(F706,2)</f>
        <v>3</v>
      </c>
      <c r="I706" s="203"/>
      <c r="J706" s="70"/>
      <c r="K706" s="200"/>
    </row>
    <row collapsed="false" customFormat="true" customHeight="true" hidden="false" ht="12" outlineLevel="0" r="707" s="14">
      <c r="B707" s="54"/>
      <c r="D707" s="175"/>
      <c r="E707" s="204"/>
      <c r="F707" s="204"/>
      <c r="G707" s="70"/>
      <c r="H707" s="204"/>
      <c r="I707" s="203"/>
      <c r="J707" s="70"/>
      <c r="K707" s="200"/>
    </row>
    <row collapsed="false" customFormat="false" customHeight="true" hidden="false" ht="37.5" outlineLevel="0" r="708">
      <c r="A708" s="14" t="str">
        <f aca="false">B708&amp;C708</f>
        <v>9.590843</v>
      </c>
      <c r="B708" s="54" t="s">
        <v>145</v>
      </c>
      <c r="C708" s="198" t="n">
        <f aca="false">'ORÇAMENTO ANALÍTICO'!C94</f>
        <v>90843</v>
      </c>
      <c r="D708" s="203" t="str">
        <f aca="false">VLOOKUP(A708,'ORÇAMENTO ANALÍTICO'!A:I,4,0)</f>
        <v>KIT DE PORTA DE MADEIRA PARA PINTURA, SEMI-OCA (LEVE OU MÉDIA), PADRÃO MÉDIO, 80X210CM, ESPESSURA DE 3,5CM, ITENS INCLUSOS: DOBRADIÇAS, MONTAGEM E INSTALAÇÃO DO BATENTE, FECHADURA COM EXECUÇÃO DO FURO - FORNECIMENTO E INSTALAÇÃO. AF_08/2015</v>
      </c>
      <c r="E708" s="203"/>
      <c r="F708" s="203"/>
      <c r="G708" s="203"/>
      <c r="H708" s="203"/>
      <c r="I708" s="203"/>
      <c r="J708" s="70" t="str">
        <f aca="false">VLOOKUP(A708,'ORÇAMENTO ANALÍTICO'!A:I,5,0)</f>
        <v>UN</v>
      </c>
      <c r="K708" s="200" t="n">
        <f aca="false">SUM(H711:H722)</f>
        <v>8</v>
      </c>
    </row>
    <row collapsed="false" customFormat="false" customHeight="true" hidden="false" ht="11.25" outlineLevel="0" r="709">
      <c r="B709" s="210" t="s">
        <v>355</v>
      </c>
      <c r="C709" s="210"/>
      <c r="D709" s="210"/>
      <c r="E709" s="210"/>
      <c r="F709" s="210"/>
      <c r="G709" s="210"/>
      <c r="H709" s="210"/>
      <c r="I709" s="210"/>
      <c r="J709" s="210"/>
      <c r="K709" s="210"/>
    </row>
    <row collapsed="false" customFormat="true" customHeight="true" hidden="false" ht="20.25" outlineLevel="0" r="710" s="14">
      <c r="B710" s="54"/>
      <c r="D710" s="175" t="s">
        <v>339</v>
      </c>
      <c r="E710" s="175"/>
      <c r="F710" s="175" t="s">
        <v>333</v>
      </c>
      <c r="G710" s="70"/>
      <c r="H710" s="202" t="s">
        <v>329</v>
      </c>
      <c r="I710" s="203"/>
      <c r="J710" s="70"/>
      <c r="K710" s="200"/>
    </row>
    <row collapsed="false" customFormat="true" customHeight="true" hidden="false" ht="11.25" outlineLevel="0" r="711" s="14">
      <c r="B711" s="54"/>
      <c r="D711" s="175" t="s">
        <v>376</v>
      </c>
      <c r="E711" s="204"/>
      <c r="F711" s="204" t="n">
        <v>1</v>
      </c>
      <c r="G711" s="70" t="s">
        <v>330</v>
      </c>
      <c r="H711" s="204" t="n">
        <f aca="false">TRUNC(F711,2)</f>
        <v>1</v>
      </c>
      <c r="I711" s="203"/>
      <c r="J711" s="70"/>
      <c r="K711" s="200"/>
    </row>
    <row collapsed="false" customFormat="true" customHeight="true" hidden="false" ht="11.25" outlineLevel="0" r="712" s="14">
      <c r="B712" s="54"/>
      <c r="D712" s="175" t="s">
        <v>405</v>
      </c>
      <c r="E712" s="204"/>
      <c r="F712" s="204" t="n">
        <v>1</v>
      </c>
      <c r="G712" s="70" t="s">
        <v>330</v>
      </c>
      <c r="H712" s="204" t="n">
        <f aca="false">TRUNC(F712,2)</f>
        <v>1</v>
      </c>
      <c r="I712" s="203"/>
      <c r="J712" s="70"/>
      <c r="K712" s="200"/>
    </row>
    <row collapsed="false" customFormat="true" customHeight="true" hidden="false" ht="11.25" outlineLevel="0" r="713" s="14">
      <c r="B713" s="54"/>
      <c r="D713" s="175" t="s">
        <v>448</v>
      </c>
      <c r="E713" s="204"/>
      <c r="F713" s="204" t="n">
        <v>1</v>
      </c>
      <c r="G713" s="70" t="s">
        <v>330</v>
      </c>
      <c r="H713" s="204" t="n">
        <f aca="false">TRUNC(F713,2)</f>
        <v>1</v>
      </c>
      <c r="I713" s="203"/>
      <c r="J713" s="70"/>
      <c r="K713" s="200"/>
    </row>
    <row collapsed="false" customFormat="true" customHeight="true" hidden="false" ht="11.25" outlineLevel="0" r="714" s="14">
      <c r="B714" s="54"/>
      <c r="D714" s="175" t="s">
        <v>447</v>
      </c>
      <c r="E714" s="204"/>
      <c r="F714" s="204" t="n">
        <v>1</v>
      </c>
      <c r="G714" s="70" t="s">
        <v>330</v>
      </c>
      <c r="H714" s="204" t="n">
        <f aca="false">TRUNC(F714,2)</f>
        <v>1</v>
      </c>
      <c r="I714" s="203"/>
      <c r="J714" s="70"/>
      <c r="K714" s="200"/>
    </row>
    <row collapsed="false" customFormat="true" customHeight="true" hidden="false" ht="11.25" outlineLevel="0" r="715" s="14">
      <c r="B715" s="54"/>
      <c r="D715" s="175" t="s">
        <v>411</v>
      </c>
      <c r="E715" s="204"/>
      <c r="F715" s="204" t="n">
        <v>1</v>
      </c>
      <c r="G715" s="70" t="s">
        <v>330</v>
      </c>
      <c r="H715" s="204" t="n">
        <f aca="false">TRUNC(F715,2)</f>
        <v>1</v>
      </c>
      <c r="I715" s="203"/>
      <c r="J715" s="70"/>
      <c r="K715" s="200"/>
    </row>
    <row collapsed="false" customFormat="true" customHeight="true" hidden="false" ht="11.25" outlineLevel="0" r="716" s="14">
      <c r="B716" s="54"/>
      <c r="D716" s="175" t="s">
        <v>410</v>
      </c>
      <c r="E716" s="204"/>
      <c r="F716" s="204" t="n">
        <v>1</v>
      </c>
      <c r="G716" s="70" t="s">
        <v>330</v>
      </c>
      <c r="H716" s="204" t="n">
        <f aca="false">TRUNC(F716,2)</f>
        <v>1</v>
      </c>
      <c r="I716" s="203"/>
      <c r="J716" s="70"/>
      <c r="K716" s="200"/>
    </row>
    <row collapsed="false" customFormat="false" customHeight="true" hidden="false" ht="11.25" outlineLevel="0" r="717">
      <c r="B717" s="210" t="s">
        <v>359</v>
      </c>
      <c r="C717" s="210"/>
      <c r="D717" s="210"/>
      <c r="E717" s="210"/>
      <c r="F717" s="210"/>
      <c r="G717" s="210"/>
      <c r="H717" s="210"/>
      <c r="I717" s="210"/>
      <c r="J717" s="210"/>
      <c r="K717" s="210"/>
    </row>
    <row collapsed="false" customFormat="true" customHeight="true" hidden="false" ht="20.25" outlineLevel="0" r="718" s="14">
      <c r="B718" s="54"/>
      <c r="D718" s="175" t="s">
        <v>339</v>
      </c>
      <c r="E718" s="175"/>
      <c r="F718" s="175" t="s">
        <v>333</v>
      </c>
      <c r="G718" s="70"/>
      <c r="H718" s="202" t="s">
        <v>329</v>
      </c>
      <c r="I718" s="203"/>
      <c r="J718" s="70"/>
      <c r="K718" s="200"/>
    </row>
    <row collapsed="false" customFormat="true" customHeight="true" hidden="false" ht="11.25" outlineLevel="0" r="719" s="14">
      <c r="B719" s="54"/>
      <c r="D719" s="175" t="s">
        <v>411</v>
      </c>
      <c r="E719" s="204"/>
      <c r="F719" s="204" t="n">
        <v>1</v>
      </c>
      <c r="G719" s="70" t="s">
        <v>330</v>
      </c>
      <c r="H719" s="204" t="n">
        <f aca="false">TRUNC(F719,2)</f>
        <v>1</v>
      </c>
      <c r="I719" s="203"/>
      <c r="J719" s="70"/>
      <c r="K719" s="200"/>
    </row>
    <row collapsed="false" customFormat="false" customHeight="true" hidden="false" ht="11.25" outlineLevel="0" r="720">
      <c r="B720" s="210" t="s">
        <v>382</v>
      </c>
      <c r="C720" s="210"/>
      <c r="D720" s="210"/>
      <c r="E720" s="210"/>
      <c r="F720" s="210"/>
      <c r="G720" s="210"/>
      <c r="H720" s="210"/>
      <c r="I720" s="210"/>
      <c r="J720" s="210"/>
      <c r="K720" s="210"/>
    </row>
    <row collapsed="false" customFormat="true" customHeight="true" hidden="false" ht="20.25" outlineLevel="0" r="721" s="14">
      <c r="B721" s="54"/>
      <c r="D721" s="175" t="s">
        <v>339</v>
      </c>
      <c r="E721" s="175"/>
      <c r="F721" s="175" t="s">
        <v>333</v>
      </c>
      <c r="G721" s="70"/>
      <c r="H721" s="202" t="s">
        <v>329</v>
      </c>
      <c r="I721" s="203"/>
      <c r="J721" s="70"/>
      <c r="K721" s="200"/>
    </row>
    <row collapsed="false" customFormat="true" customHeight="true" hidden="false" ht="11.25" outlineLevel="0" r="722" s="14">
      <c r="B722" s="54"/>
      <c r="D722" s="175" t="s">
        <v>413</v>
      </c>
      <c r="E722" s="204"/>
      <c r="F722" s="204" t="n">
        <v>1</v>
      </c>
      <c r="G722" s="70" t="s">
        <v>330</v>
      </c>
      <c r="H722" s="204" t="n">
        <f aca="false">TRUNC(F722,2)</f>
        <v>1</v>
      </c>
      <c r="I722" s="203"/>
      <c r="J722" s="70"/>
      <c r="K722" s="200"/>
    </row>
    <row collapsed="false" customFormat="true" customHeight="true" hidden="false" ht="12" outlineLevel="0" r="723" s="14">
      <c r="B723" s="54"/>
      <c r="D723" s="175"/>
      <c r="E723" s="204"/>
      <c r="F723" s="204"/>
      <c r="G723" s="70"/>
      <c r="H723" s="204"/>
      <c r="I723" s="203"/>
      <c r="J723" s="70"/>
      <c r="K723" s="200"/>
    </row>
    <row collapsed="false" customFormat="false" customHeight="true" hidden="false" ht="37.5" outlineLevel="0" r="724">
      <c r="A724" s="14" t="str">
        <f aca="false">B724&amp;C724</f>
        <v>9.614.006.0220-A</v>
      </c>
      <c r="B724" s="54" t="s">
        <v>146</v>
      </c>
      <c r="C724" s="55" t="str">
        <f aca="false">'ORÇAMENTO ANALÍTICO'!C95</f>
        <v>14.006.0220-A</v>
      </c>
      <c r="D724" s="203" t="str">
        <f aca="false">VLOOKUP(A724,'ORÇAMENTO ANALÍTICO'!A:I,4,0)</f>
        <v>PORTA DE MADEIRA DE LEI DE CORRER EM COMPENSADO DE 80X210X3CM,PENDURADA EM ROLDANAS,CORRENDO DENTRO DE TRILHO OCO,GUIADAOIR CANALETA EMBUTIDA NO PISO COM MARCO DE 7X3CM,EXCLUSIVE FERRAGENS.FORNECIMENTO E COLOCACAO</v>
      </c>
      <c r="E724" s="203"/>
      <c r="F724" s="203"/>
      <c r="G724" s="203"/>
      <c r="H724" s="203"/>
      <c r="I724" s="203"/>
      <c r="J724" s="70" t="str">
        <f aca="false">VLOOKUP(A724,'ORÇAMENTO ANALÍTICO'!A:I,5,0)</f>
        <v>UN</v>
      </c>
      <c r="K724" s="200" t="n">
        <f aca="false">SUM(H725:H727)</f>
        <v>1</v>
      </c>
    </row>
    <row collapsed="false" customFormat="false" customHeight="true" hidden="false" ht="11.25" outlineLevel="0" r="725">
      <c r="B725" s="210" t="s">
        <v>382</v>
      </c>
      <c r="C725" s="210"/>
      <c r="D725" s="210"/>
      <c r="E725" s="210"/>
      <c r="F725" s="210"/>
      <c r="G725" s="210"/>
      <c r="H725" s="210"/>
      <c r="I725" s="210"/>
      <c r="J725" s="210"/>
      <c r="K725" s="210"/>
    </row>
    <row collapsed="false" customFormat="true" customHeight="true" hidden="false" ht="20.25" outlineLevel="0" r="726" s="14">
      <c r="B726" s="54"/>
      <c r="D726" s="175" t="s">
        <v>339</v>
      </c>
      <c r="E726" s="175"/>
      <c r="F726" s="175" t="s">
        <v>333</v>
      </c>
      <c r="G726" s="70"/>
      <c r="H726" s="202" t="s">
        <v>329</v>
      </c>
      <c r="I726" s="203"/>
      <c r="J726" s="70"/>
      <c r="K726" s="200"/>
    </row>
    <row collapsed="false" customFormat="true" customHeight="true" hidden="false" ht="11.25" outlineLevel="0" r="727" s="14">
      <c r="B727" s="54"/>
      <c r="D727" s="175" t="s">
        <v>450</v>
      </c>
      <c r="E727" s="204"/>
      <c r="F727" s="204" t="n">
        <v>1</v>
      </c>
      <c r="G727" s="70" t="s">
        <v>330</v>
      </c>
      <c r="H727" s="204" t="n">
        <f aca="false">TRUNC(F727,2)</f>
        <v>1</v>
      </c>
      <c r="I727" s="203"/>
      <c r="J727" s="70"/>
      <c r="K727" s="200"/>
    </row>
    <row collapsed="false" customFormat="true" customHeight="true" hidden="false" ht="12" outlineLevel="0" r="728" s="14">
      <c r="B728" s="54"/>
      <c r="D728" s="175"/>
      <c r="E728" s="204"/>
      <c r="F728" s="204"/>
      <c r="G728" s="70"/>
      <c r="H728" s="204"/>
      <c r="I728" s="203"/>
      <c r="J728" s="70"/>
      <c r="K728" s="200"/>
    </row>
    <row collapsed="false" customFormat="false" customHeight="true" hidden="false" ht="55.5" outlineLevel="0" r="729">
      <c r="A729" s="14" t="str">
        <f aca="false">B729&amp;C729</f>
        <v>9.714.007.0090-A</v>
      </c>
      <c r="B729" s="54" t="s">
        <v>148</v>
      </c>
      <c r="C729" s="55" t="str">
        <f aca="false">'ORÇAMENTO ANALÍTICO'!C96</f>
        <v>14.007.0090-A</v>
      </c>
      <c r="D729" s="203" t="str">
        <f aca="false">VLOOKUP(A729,'ORÇAMENTO ANALÍTICO'!A:I,4,0)</f>
        <v>FERRAGENS P/PORTAS DE MADEIRA,DE CORRER,DE 1 FOLHA,CONSTANDO DE FORN.S/COLOC.DE:-FECHADURA C/CHAVE BI-PART.,LATAO, ACABAMENTO CROMADO;-2,00M DE TRILHO EM "U",DE FERRO;-2 ROLDANAS DE FERRO;-2 GUIAS DE LATAO,TAMANHO 3/4",SEM CANTONEIRA;-2,00M CANALETA DE ALUMINIO,TAMANHO 2,00MX3/4",2 CONCHAS COM FUROPARA CHAVE, LATAO CROMADO</v>
      </c>
      <c r="E729" s="203"/>
      <c r="F729" s="203"/>
      <c r="G729" s="203"/>
      <c r="H729" s="203"/>
      <c r="I729" s="203"/>
      <c r="J729" s="70" t="str">
        <f aca="false">VLOOKUP(A729,'ORÇAMENTO ANALÍTICO'!A:I,5,0)</f>
        <v>UN</v>
      </c>
      <c r="K729" s="200" t="n">
        <f aca="false">SUM(H730:H732)</f>
        <v>1</v>
      </c>
    </row>
    <row collapsed="false" customFormat="false" customHeight="true" hidden="false" ht="11.25" outlineLevel="0" r="730">
      <c r="B730" s="210" t="s">
        <v>382</v>
      </c>
      <c r="C730" s="210"/>
      <c r="D730" s="210"/>
      <c r="E730" s="210"/>
      <c r="F730" s="210"/>
      <c r="G730" s="210"/>
      <c r="H730" s="210"/>
      <c r="I730" s="210"/>
      <c r="J730" s="210"/>
      <c r="K730" s="210"/>
    </row>
    <row collapsed="false" customFormat="true" customHeight="true" hidden="false" ht="20.25" outlineLevel="0" r="731" s="14">
      <c r="B731" s="54"/>
      <c r="D731" s="175" t="s">
        <v>339</v>
      </c>
      <c r="E731" s="175"/>
      <c r="F731" s="175" t="s">
        <v>333</v>
      </c>
      <c r="G731" s="70"/>
      <c r="H731" s="202" t="s">
        <v>329</v>
      </c>
      <c r="I731" s="203"/>
      <c r="J731" s="70"/>
      <c r="K731" s="200"/>
    </row>
    <row collapsed="false" customFormat="true" customHeight="true" hidden="false" ht="11.25" outlineLevel="0" r="732" s="14">
      <c r="B732" s="54"/>
      <c r="D732" s="175" t="s">
        <v>450</v>
      </c>
      <c r="E732" s="204"/>
      <c r="F732" s="204" t="n">
        <v>1</v>
      </c>
      <c r="G732" s="70" t="s">
        <v>330</v>
      </c>
      <c r="H732" s="204" t="n">
        <f aca="false">TRUNC(F732,2)</f>
        <v>1</v>
      </c>
      <c r="I732" s="203"/>
      <c r="J732" s="70"/>
      <c r="K732" s="200"/>
    </row>
    <row collapsed="false" customFormat="true" customHeight="true" hidden="false" ht="12" outlineLevel="0" r="733" s="14">
      <c r="B733" s="54"/>
      <c r="D733" s="175"/>
      <c r="E733" s="204"/>
      <c r="F733" s="204"/>
      <c r="G733" s="70"/>
      <c r="H733" s="204"/>
      <c r="I733" s="203"/>
      <c r="J733" s="70"/>
      <c r="K733" s="200"/>
    </row>
    <row collapsed="false" customFormat="false" customHeight="true" hidden="false" ht="25.5" outlineLevel="0" r="734">
      <c r="A734" s="14" t="str">
        <f aca="false">B734&amp;C734</f>
        <v>9.891341</v>
      </c>
      <c r="B734" s="54" t="s">
        <v>150</v>
      </c>
      <c r="C734" s="198" t="n">
        <f aca="false">'ORÇAMENTO ANALÍTICO'!C97</f>
        <v>91341</v>
      </c>
      <c r="D734" s="203" t="str">
        <f aca="false">VLOOKUP(A734,'ORÇAMENTO ANALÍTICO'!A:I,4,0)</f>
        <v>PORTA EM ALUMÍNIO DE ABRIR TIPO VENEZIANA COM GUARNIÇÃO, FIXAÇÃO COM PARAFUSOS - FORNECIMENTO E INSTALAÇÃO. AF_08/2015</v>
      </c>
      <c r="E734" s="203"/>
      <c r="F734" s="203"/>
      <c r="G734" s="203"/>
      <c r="H734" s="203"/>
      <c r="I734" s="203"/>
      <c r="J734" s="70" t="str">
        <f aca="false">VLOOKUP(A734,'ORÇAMENTO ANALÍTICO'!A:I,5,0)</f>
        <v>M2</v>
      </c>
      <c r="K734" s="200" t="n">
        <f aca="false">I736+I737</f>
        <v>2.34</v>
      </c>
    </row>
    <row collapsed="false" customFormat="true" customHeight="true" hidden="false" ht="20.25" outlineLevel="0" r="735" s="14">
      <c r="B735" s="54"/>
      <c r="D735" s="175" t="s">
        <v>339</v>
      </c>
      <c r="E735" s="175" t="s">
        <v>332</v>
      </c>
      <c r="F735" s="175" t="s">
        <v>336</v>
      </c>
      <c r="G735" s="176" t="s">
        <v>333</v>
      </c>
      <c r="H735" s="70"/>
      <c r="I735" s="202" t="s">
        <v>329</v>
      </c>
      <c r="J735" s="70"/>
      <c r="K735" s="200"/>
    </row>
    <row collapsed="false" customFormat="true" customHeight="true" hidden="false" ht="11.25" outlineLevel="0" r="736" s="14">
      <c r="B736" s="54"/>
      <c r="D736" s="175" t="s">
        <v>460</v>
      </c>
      <c r="E736" s="204" t="n">
        <v>0.8</v>
      </c>
      <c r="F736" s="204" t="n">
        <v>1.8</v>
      </c>
      <c r="G736" s="70" t="n">
        <v>1</v>
      </c>
      <c r="H736" s="70" t="s">
        <v>330</v>
      </c>
      <c r="I736" s="204" t="n">
        <f aca="false">TRUNC(E736*F736*G736,2)</f>
        <v>1.44</v>
      </c>
      <c r="J736" s="70"/>
      <c r="K736" s="200"/>
    </row>
    <row collapsed="false" customFormat="true" customHeight="true" hidden="false" ht="11.25" outlineLevel="0" r="737" s="14">
      <c r="B737" s="54"/>
      <c r="D737" s="175" t="s">
        <v>451</v>
      </c>
      <c r="E737" s="204" t="n">
        <v>0.6</v>
      </c>
      <c r="F737" s="204" t="n">
        <v>1.5</v>
      </c>
      <c r="G737" s="70" t="n">
        <v>1</v>
      </c>
      <c r="H737" s="70" t="s">
        <v>330</v>
      </c>
      <c r="I737" s="204" t="n">
        <f aca="false">TRUNC(E737*F737*G737,2)</f>
        <v>0.9</v>
      </c>
      <c r="J737" s="70"/>
      <c r="K737" s="200"/>
    </row>
    <row collapsed="false" customFormat="true" customHeight="true" hidden="false" ht="12" outlineLevel="0" r="738" s="14">
      <c r="B738" s="54"/>
      <c r="D738" s="175"/>
      <c r="E738" s="204"/>
      <c r="F738" s="204"/>
      <c r="G738" s="70"/>
      <c r="H738" s="204"/>
      <c r="I738" s="203"/>
      <c r="J738" s="70"/>
      <c r="K738" s="200"/>
    </row>
    <row collapsed="false" customFormat="false" customHeight="true" hidden="false" ht="25.5" outlineLevel="0" r="739">
      <c r="A739" s="14" t="str">
        <f aca="false">B739&amp;C739</f>
        <v>9.984844</v>
      </c>
      <c r="B739" s="54" t="s">
        <v>151</v>
      </c>
      <c r="C739" s="55" t="str">
        <f aca="false">'ORÇAMENTO ANALÍTICO'!C98</f>
        <v/>
      </c>
      <c r="D739" s="203" t="str">
        <f aca="false">VLOOKUP(A739,'ORÇAMENTO ANALÍTICO'!A:I,4,0)</f>
        <v>JANELA DE MADEIRA TIPO GUILHOTINA, DE ABRIR , INCLUSAS GUARNICOES SEM FERRAGENS</v>
      </c>
      <c r="E739" s="203"/>
      <c r="F739" s="203"/>
      <c r="G739" s="203"/>
      <c r="H739" s="203"/>
      <c r="I739" s="203"/>
      <c r="J739" s="70" t="str">
        <f aca="false">VLOOKUP(A739,'ORÇAMENTO ANALÍTICO'!A:I,5,0)</f>
        <v>M2</v>
      </c>
      <c r="K739" s="200" t="n">
        <f aca="false">I742</f>
        <v>3.84</v>
      </c>
    </row>
    <row collapsed="false" customFormat="false" customHeight="true" hidden="false" ht="11.25" outlineLevel="0" r="740">
      <c r="B740" s="210" t="s">
        <v>359</v>
      </c>
      <c r="C740" s="210"/>
      <c r="D740" s="210"/>
      <c r="E740" s="210"/>
      <c r="F740" s="210"/>
      <c r="G740" s="210"/>
      <c r="H740" s="210"/>
      <c r="I740" s="210"/>
      <c r="J740" s="210"/>
      <c r="K740" s="210"/>
    </row>
    <row collapsed="false" customFormat="true" customHeight="true" hidden="false" ht="20.25" outlineLevel="0" r="741" s="14">
      <c r="B741" s="54"/>
      <c r="D741" s="175" t="s">
        <v>339</v>
      </c>
      <c r="E741" s="175" t="s">
        <v>332</v>
      </c>
      <c r="F741" s="175" t="s">
        <v>336</v>
      </c>
      <c r="G741" s="176" t="s">
        <v>333</v>
      </c>
      <c r="H741" s="70"/>
      <c r="I741" s="202" t="s">
        <v>329</v>
      </c>
      <c r="J741" s="70"/>
      <c r="K741" s="200"/>
    </row>
    <row collapsed="false" customFormat="true" customHeight="true" hidden="false" ht="11.25" outlineLevel="0" r="742" s="14">
      <c r="B742" s="54"/>
      <c r="D742" s="175" t="s">
        <v>396</v>
      </c>
      <c r="E742" s="204" t="n">
        <v>1.2</v>
      </c>
      <c r="F742" s="204" t="n">
        <v>1.6</v>
      </c>
      <c r="G742" s="70" t="n">
        <v>2</v>
      </c>
      <c r="H742" s="70" t="s">
        <v>330</v>
      </c>
      <c r="I742" s="204" t="n">
        <f aca="false">TRUNC(E742*F742*G742,2)</f>
        <v>3.84</v>
      </c>
      <c r="J742" s="70"/>
      <c r="K742" s="200"/>
    </row>
    <row collapsed="false" customFormat="true" customHeight="true" hidden="false" ht="12" outlineLevel="0" r="743" s="14">
      <c r="B743" s="54"/>
      <c r="D743" s="175"/>
      <c r="E743" s="204"/>
      <c r="F743" s="204"/>
      <c r="G743" s="70"/>
      <c r="H743" s="204"/>
      <c r="I743" s="203"/>
      <c r="J743" s="70"/>
      <c r="K743" s="200"/>
    </row>
    <row collapsed="false" customFormat="false" customHeight="true" hidden="false" ht="25.5" outlineLevel="0" r="744">
      <c r="A744" s="14" t="str">
        <f aca="false">B744&amp;C744</f>
        <v>9.1085010</v>
      </c>
      <c r="B744" s="54" t="s">
        <v>152</v>
      </c>
      <c r="C744" s="55" t="str">
        <f aca="false">'ORÇAMENTO ANALÍTICO'!C99</f>
        <v/>
      </c>
      <c r="D744" s="203" t="str">
        <f aca="false">VLOOKUP(A744,'ORÇAMENTO ANALÍTICO'!A:I,4,0)</f>
        <v>CAIXILHO FIXO, DE ALUMINIO, PARA VIDRO</v>
      </c>
      <c r="E744" s="203"/>
      <c r="F744" s="203"/>
      <c r="G744" s="203"/>
      <c r="H744" s="203"/>
      <c r="I744" s="203"/>
      <c r="J744" s="70" t="str">
        <f aca="false">VLOOKUP(A744,'ORÇAMENTO ANALÍTICO'!A:I,5,0)</f>
        <v>M2</v>
      </c>
      <c r="K744" s="200" t="n">
        <f aca="false">I747</f>
        <v>3.12</v>
      </c>
    </row>
    <row collapsed="false" customFormat="false" customHeight="true" hidden="false" ht="11.25" outlineLevel="0" r="745">
      <c r="B745" s="210" t="s">
        <v>359</v>
      </c>
      <c r="C745" s="210"/>
      <c r="D745" s="210"/>
      <c r="E745" s="210"/>
      <c r="F745" s="210"/>
      <c r="G745" s="210"/>
      <c r="H745" s="210"/>
      <c r="I745" s="210"/>
      <c r="J745" s="210"/>
      <c r="K745" s="210"/>
    </row>
    <row collapsed="false" customFormat="true" customHeight="true" hidden="false" ht="20.25" outlineLevel="0" r="746" s="14">
      <c r="B746" s="54"/>
      <c r="D746" s="175" t="s">
        <v>339</v>
      </c>
      <c r="E746" s="175" t="s">
        <v>332</v>
      </c>
      <c r="F746" s="175" t="s">
        <v>336</v>
      </c>
      <c r="G746" s="176" t="s">
        <v>333</v>
      </c>
      <c r="H746" s="70"/>
      <c r="I746" s="202" t="s">
        <v>329</v>
      </c>
      <c r="J746" s="70"/>
      <c r="K746" s="200"/>
    </row>
    <row collapsed="false" customFormat="true" customHeight="true" hidden="false" ht="11.25" outlineLevel="0" r="747" s="14">
      <c r="B747" s="54"/>
      <c r="D747" s="175" t="s">
        <v>450</v>
      </c>
      <c r="E747" s="204" t="n">
        <v>2.6</v>
      </c>
      <c r="F747" s="204" t="n">
        <v>1.2</v>
      </c>
      <c r="G747" s="70" t="n">
        <v>1</v>
      </c>
      <c r="H747" s="70" t="s">
        <v>330</v>
      </c>
      <c r="I747" s="204" t="n">
        <f aca="false">TRUNC(E747*F747*G747,2)</f>
        <v>3.12</v>
      </c>
      <c r="J747" s="70"/>
      <c r="K747" s="200"/>
    </row>
    <row collapsed="false" customFormat="true" customHeight="true" hidden="false" ht="12" outlineLevel="0" r="748" s="14">
      <c r="B748" s="54"/>
      <c r="D748" s="175"/>
      <c r="E748" s="204"/>
      <c r="F748" s="204"/>
      <c r="G748" s="70"/>
      <c r="H748" s="204"/>
      <c r="I748" s="203"/>
      <c r="J748" s="70"/>
      <c r="K748" s="200"/>
    </row>
    <row collapsed="false" customFormat="false" customHeight="true" hidden="false" ht="25.5" outlineLevel="0" r="749">
      <c r="A749" s="14" t="str">
        <f aca="false">B749&amp;C749</f>
        <v>9.1172120</v>
      </c>
      <c r="B749" s="54" t="s">
        <v>153</v>
      </c>
      <c r="C749" s="55" t="str">
        <f aca="false">'ORÇAMENTO ANALÍTICO'!C100</f>
        <v/>
      </c>
      <c r="D749" s="203" t="str">
        <f aca="false">VLOOKUP(A749,'ORÇAMENTO ANALÍTICO'!A:I,4,0)</f>
        <v>VIDRO TEMPERADO INCOLOR, ESPESSURA 10MM, FORNECIMENTO E INSTALACAO, INCLUSIVE MASSA PARA VEDACAO</v>
      </c>
      <c r="E749" s="203"/>
      <c r="F749" s="203"/>
      <c r="G749" s="203"/>
      <c r="H749" s="203"/>
      <c r="I749" s="203"/>
      <c r="J749" s="70" t="str">
        <f aca="false">VLOOKUP(A749,'ORÇAMENTO ANALÍTICO'!A:I,5,0)</f>
        <v>M2</v>
      </c>
      <c r="K749" s="200" t="n">
        <f aca="false">I752</f>
        <v>3.12</v>
      </c>
    </row>
    <row collapsed="false" customFormat="false" customHeight="true" hidden="false" ht="11.25" outlineLevel="0" r="750">
      <c r="B750" s="210" t="s">
        <v>359</v>
      </c>
      <c r="C750" s="210"/>
      <c r="D750" s="210"/>
      <c r="E750" s="210"/>
      <c r="F750" s="210"/>
      <c r="G750" s="210"/>
      <c r="H750" s="210"/>
      <c r="I750" s="210"/>
      <c r="J750" s="210"/>
      <c r="K750" s="210"/>
    </row>
    <row collapsed="false" customFormat="true" customHeight="true" hidden="false" ht="20.25" outlineLevel="0" r="751" s="14">
      <c r="B751" s="54"/>
      <c r="D751" s="175" t="s">
        <v>339</v>
      </c>
      <c r="E751" s="175" t="s">
        <v>332</v>
      </c>
      <c r="F751" s="175" t="s">
        <v>336</v>
      </c>
      <c r="G751" s="176" t="s">
        <v>333</v>
      </c>
      <c r="H751" s="70"/>
      <c r="I751" s="202" t="s">
        <v>329</v>
      </c>
      <c r="J751" s="70"/>
      <c r="K751" s="200"/>
    </row>
    <row collapsed="false" customFormat="true" customHeight="true" hidden="false" ht="11.25" outlineLevel="0" r="752" s="14">
      <c r="B752" s="54"/>
      <c r="D752" s="175" t="s">
        <v>450</v>
      </c>
      <c r="E752" s="204" t="n">
        <v>2.6</v>
      </c>
      <c r="F752" s="204" t="n">
        <v>1.2</v>
      </c>
      <c r="G752" s="70" t="n">
        <v>1</v>
      </c>
      <c r="H752" s="70" t="s">
        <v>330</v>
      </c>
      <c r="I752" s="204" t="n">
        <f aca="false">TRUNC(E752*F752*G752,2)</f>
        <v>3.12</v>
      </c>
      <c r="J752" s="70"/>
      <c r="K752" s="200"/>
    </row>
    <row collapsed="false" customFormat="true" customHeight="true" hidden="false" ht="12" outlineLevel="0" r="753" s="14">
      <c r="B753" s="54"/>
      <c r="D753" s="175"/>
      <c r="E753" s="204"/>
      <c r="F753" s="204"/>
      <c r="G753" s="70"/>
      <c r="H753" s="204"/>
      <c r="I753" s="203"/>
      <c r="J753" s="70"/>
      <c r="K753" s="200"/>
    </row>
    <row collapsed="false" customFormat="false" customHeight="true" hidden="false" ht="58.5" outlineLevel="0" r="754">
      <c r="A754" s="14" t="str">
        <f aca="false">B754&amp;C754</f>
        <v>9.1214.002.0205-A</v>
      </c>
      <c r="B754" s="54" t="s">
        <v>154</v>
      </c>
      <c r="C754" s="55" t="str">
        <f aca="false">'ORÇAMENTO ANALÍTICO'!C101</f>
        <v>14.002.0205-A</v>
      </c>
      <c r="D754" s="203" t="str">
        <f aca="false">VLOOKUP(A754,'ORÇAMENTO ANALÍTICO'!A:I,4,0)</f>
        <v>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v>
      </c>
      <c r="E754" s="203"/>
      <c r="F754" s="203"/>
      <c r="G754" s="203"/>
      <c r="H754" s="203"/>
      <c r="I754" s="203"/>
      <c r="J754" s="70" t="str">
        <f aca="false">VLOOKUP(A754,'ORÇAMENTO ANALÍTICO'!A:I,5,0)</f>
        <v>M</v>
      </c>
      <c r="K754" s="200" t="n">
        <f aca="false">H757+H758+H761</f>
        <v>35.2</v>
      </c>
      <c r="L754" s="259"/>
    </row>
    <row collapsed="false" customFormat="false" customHeight="true" hidden="false" ht="11.25" outlineLevel="0" r="755">
      <c r="B755" s="210" t="s">
        <v>359</v>
      </c>
      <c r="C755" s="210"/>
      <c r="D755" s="210"/>
      <c r="E755" s="210"/>
      <c r="F755" s="210"/>
      <c r="G755" s="210"/>
      <c r="H755" s="210"/>
      <c r="I755" s="210"/>
      <c r="J755" s="210"/>
      <c r="K755" s="210"/>
    </row>
    <row collapsed="false" customFormat="false" customHeight="true" hidden="false" ht="12" outlineLevel="0" r="756">
      <c r="B756" s="54"/>
      <c r="C756" s="250"/>
      <c r="D756" s="175" t="s">
        <v>339</v>
      </c>
      <c r="E756" s="175"/>
      <c r="F756" s="176" t="s">
        <v>372</v>
      </c>
      <c r="G756" s="70"/>
      <c r="H756" s="202" t="s">
        <v>329</v>
      </c>
      <c r="I756" s="203"/>
      <c r="J756" s="70"/>
      <c r="K756" s="200"/>
      <c r="N756" s="175"/>
      <c r="O756" s="176"/>
      <c r="P756" s="70"/>
      <c r="Q756" s="202"/>
    </row>
    <row collapsed="false" customFormat="false" customHeight="true" hidden="false" ht="12" outlineLevel="0" r="757">
      <c r="B757" s="54"/>
      <c r="C757" s="250"/>
      <c r="D757" s="175" t="s">
        <v>481</v>
      </c>
      <c r="E757" s="175"/>
      <c r="F757" s="176" t="n">
        <v>5</v>
      </c>
      <c r="G757" s="70" t="s">
        <v>330</v>
      </c>
      <c r="H757" s="204" t="n">
        <f aca="false">TRUNC(F757,2)</f>
        <v>5</v>
      </c>
      <c r="I757" s="203"/>
      <c r="J757" s="70"/>
      <c r="K757" s="200"/>
      <c r="N757" s="175"/>
      <c r="O757" s="176"/>
      <c r="P757" s="70"/>
      <c r="Q757" s="202"/>
    </row>
    <row collapsed="false" customFormat="false" customHeight="true" hidden="false" ht="12" outlineLevel="0" r="758">
      <c r="B758" s="54"/>
      <c r="C758" s="250"/>
      <c r="D758" s="175" t="s">
        <v>482</v>
      </c>
      <c r="E758" s="175"/>
      <c r="F758" s="176" t="n">
        <v>23</v>
      </c>
      <c r="G758" s="70" t="s">
        <v>330</v>
      </c>
      <c r="H758" s="204" t="n">
        <f aca="false">TRUNC(F758,2)</f>
        <v>23</v>
      </c>
      <c r="I758" s="203"/>
      <c r="J758" s="70"/>
      <c r="K758" s="200"/>
      <c r="N758" s="175"/>
      <c r="O758" s="176"/>
      <c r="P758" s="70"/>
      <c r="Q758" s="202"/>
    </row>
    <row collapsed="false" customFormat="false" customHeight="true" hidden="false" ht="11.25" outlineLevel="0" r="759">
      <c r="B759" s="210" t="s">
        <v>382</v>
      </c>
      <c r="C759" s="210"/>
      <c r="D759" s="210"/>
      <c r="E759" s="210"/>
      <c r="F759" s="210"/>
      <c r="G759" s="210"/>
      <c r="H759" s="210"/>
      <c r="I759" s="210"/>
      <c r="J759" s="210"/>
      <c r="K759" s="210"/>
    </row>
    <row collapsed="false" customFormat="false" customHeight="true" hidden="false" ht="12" outlineLevel="0" r="760">
      <c r="B760" s="54"/>
      <c r="C760" s="250"/>
      <c r="D760" s="175" t="s">
        <v>339</v>
      </c>
      <c r="E760" s="175"/>
      <c r="F760" s="176" t="s">
        <v>372</v>
      </c>
      <c r="G760" s="70"/>
      <c r="H760" s="202" t="s">
        <v>329</v>
      </c>
      <c r="I760" s="203"/>
      <c r="J760" s="70"/>
      <c r="K760" s="200"/>
      <c r="N760" s="175"/>
      <c r="O760" s="176"/>
      <c r="P760" s="70"/>
      <c r="Q760" s="202"/>
    </row>
    <row collapsed="false" customFormat="false" customHeight="true" hidden="false" ht="12" outlineLevel="0" r="761">
      <c r="B761" s="54"/>
      <c r="C761" s="250"/>
      <c r="D761" s="175" t="s">
        <v>386</v>
      </c>
      <c r="E761" s="175"/>
      <c r="F761" s="176" t="n">
        <v>7.2</v>
      </c>
      <c r="G761" s="70" t="s">
        <v>330</v>
      </c>
      <c r="H761" s="204" t="n">
        <f aca="false">TRUNC(F761,2)</f>
        <v>7.2</v>
      </c>
      <c r="I761" s="203"/>
      <c r="J761" s="70"/>
      <c r="K761" s="200"/>
      <c r="N761" s="175"/>
      <c r="O761" s="176"/>
      <c r="P761" s="70"/>
      <c r="Q761" s="202"/>
    </row>
    <row collapsed="false" customFormat="false" customHeight="true" hidden="false" ht="12" outlineLevel="0" r="762">
      <c r="B762" s="212"/>
      <c r="C762" s="212"/>
      <c r="D762" s="235"/>
      <c r="E762" s="235"/>
      <c r="F762" s="235"/>
      <c r="G762" s="231"/>
      <c r="H762" s="256"/>
      <c r="I762" s="238"/>
      <c r="J762" s="231"/>
      <c r="K762" s="232"/>
    </row>
    <row collapsed="false" customFormat="false" customHeight="true" hidden="false" ht="25.5" outlineLevel="0" r="763">
      <c r="A763" s="14" t="str">
        <f aca="false">B763&amp;C763</f>
        <v>9.1374072/2</v>
      </c>
      <c r="B763" s="54" t="s">
        <v>156</v>
      </c>
      <c r="C763" s="198" t="str">
        <f aca="false">'ORÇAMENTO ANALÍTICO'!C102</f>
        <v>74072/2</v>
      </c>
      <c r="D763" s="203" t="str">
        <f aca="false">VLOOKUP(A763,'ORÇAMENTO ANALÍTICO'!A:I,4,0)</f>
        <v>CORRIMAO EM TUBO ACO GALVANIZADO 2 1/2" COM BRACADEIRA</v>
      </c>
      <c r="E763" s="203"/>
      <c r="F763" s="203"/>
      <c r="G763" s="203"/>
      <c r="H763" s="203"/>
      <c r="I763" s="203"/>
      <c r="J763" s="70" t="str">
        <f aca="false">VLOOKUP(A763,'ORÇAMENTO ANALÍTICO'!A:I,5,0)</f>
        <v>M</v>
      </c>
      <c r="K763" s="200" t="n">
        <f aca="false">H766+H767+H770</f>
        <v>13.7</v>
      </c>
      <c r="L763" s="259"/>
    </row>
    <row collapsed="false" customFormat="false" customHeight="true" hidden="false" ht="11.25" outlineLevel="0" r="764">
      <c r="B764" s="210" t="s">
        <v>355</v>
      </c>
      <c r="C764" s="210"/>
      <c r="D764" s="210"/>
      <c r="E764" s="210"/>
      <c r="F764" s="210"/>
      <c r="G764" s="210"/>
      <c r="H764" s="210"/>
      <c r="I764" s="210"/>
      <c r="J764" s="210"/>
      <c r="K764" s="210"/>
    </row>
    <row collapsed="false" customFormat="false" customHeight="true" hidden="false" ht="12" outlineLevel="0" r="765">
      <c r="B765" s="54"/>
      <c r="C765" s="250"/>
      <c r="D765" s="175" t="s">
        <v>339</v>
      </c>
      <c r="E765" s="175"/>
      <c r="F765" s="176" t="s">
        <v>372</v>
      </c>
      <c r="G765" s="70"/>
      <c r="H765" s="202" t="s">
        <v>329</v>
      </c>
      <c r="I765" s="203"/>
      <c r="J765" s="70"/>
      <c r="K765" s="200"/>
      <c r="N765" s="175"/>
      <c r="O765" s="176"/>
      <c r="P765" s="70"/>
      <c r="Q765" s="202"/>
    </row>
    <row collapsed="false" customFormat="false" customHeight="true" hidden="false" ht="12" outlineLevel="0" r="766">
      <c r="B766" s="54"/>
      <c r="C766" s="250"/>
      <c r="D766" s="175" t="s">
        <v>358</v>
      </c>
      <c r="E766" s="175"/>
      <c r="F766" s="176" t="n">
        <v>3.4</v>
      </c>
      <c r="G766" s="70" t="s">
        <v>330</v>
      </c>
      <c r="H766" s="204" t="n">
        <f aca="false">TRUNC(F766,2)</f>
        <v>3.4</v>
      </c>
      <c r="I766" s="203"/>
      <c r="J766" s="70"/>
      <c r="K766" s="200"/>
      <c r="N766" s="175"/>
      <c r="O766" s="176"/>
      <c r="P766" s="70"/>
      <c r="Q766" s="202"/>
    </row>
    <row collapsed="false" customFormat="false" customHeight="true" hidden="false" ht="12" outlineLevel="0" r="767">
      <c r="B767" s="54"/>
      <c r="C767" s="250"/>
      <c r="D767" s="175" t="s">
        <v>417</v>
      </c>
      <c r="E767" s="175"/>
      <c r="F767" s="176" t="n">
        <v>4</v>
      </c>
      <c r="G767" s="70" t="s">
        <v>330</v>
      </c>
      <c r="H767" s="204" t="n">
        <f aca="false">TRUNC(F767,2)</f>
        <v>4</v>
      </c>
      <c r="I767" s="203"/>
      <c r="J767" s="70"/>
      <c r="K767" s="200"/>
      <c r="N767" s="175"/>
      <c r="O767" s="176"/>
      <c r="P767" s="70"/>
      <c r="Q767" s="202"/>
    </row>
    <row collapsed="false" customFormat="false" customHeight="true" hidden="false" ht="11.25" outlineLevel="0" r="768">
      <c r="B768" s="210" t="s">
        <v>359</v>
      </c>
      <c r="C768" s="210"/>
      <c r="D768" s="210"/>
      <c r="E768" s="210"/>
      <c r="F768" s="210"/>
      <c r="G768" s="210"/>
      <c r="H768" s="210"/>
      <c r="I768" s="210"/>
      <c r="J768" s="210"/>
      <c r="K768" s="210"/>
    </row>
    <row collapsed="false" customFormat="false" customHeight="true" hidden="false" ht="12" outlineLevel="0" r="769">
      <c r="B769" s="54"/>
      <c r="C769" s="250"/>
      <c r="D769" s="175" t="s">
        <v>339</v>
      </c>
      <c r="E769" s="175"/>
      <c r="F769" s="176" t="s">
        <v>372</v>
      </c>
      <c r="G769" s="70"/>
      <c r="H769" s="202" t="s">
        <v>329</v>
      </c>
      <c r="I769" s="203"/>
      <c r="J769" s="70"/>
      <c r="K769" s="200"/>
      <c r="N769" s="175"/>
      <c r="O769" s="176"/>
      <c r="P769" s="70"/>
      <c r="Q769" s="202"/>
    </row>
    <row collapsed="false" customFormat="false" customHeight="true" hidden="false" ht="12" outlineLevel="0" r="770">
      <c r="B770" s="54"/>
      <c r="C770" s="250"/>
      <c r="D770" s="175" t="s">
        <v>366</v>
      </c>
      <c r="E770" s="175"/>
      <c r="F770" s="176" t="n">
        <v>6.3</v>
      </c>
      <c r="G770" s="70" t="s">
        <v>330</v>
      </c>
      <c r="H770" s="204" t="n">
        <f aca="false">TRUNC(F770,2)</f>
        <v>6.3</v>
      </c>
      <c r="I770" s="203"/>
      <c r="J770" s="70"/>
      <c r="K770" s="200"/>
      <c r="N770" s="175"/>
      <c r="O770" s="176"/>
      <c r="P770" s="70"/>
      <c r="Q770" s="202"/>
    </row>
    <row collapsed="false" customFormat="false" customHeight="true" hidden="false" ht="12" outlineLevel="0" r="771">
      <c r="B771" s="212"/>
      <c r="C771" s="212"/>
      <c r="D771" s="235"/>
      <c r="E771" s="235"/>
      <c r="F771" s="235"/>
      <c r="G771" s="231"/>
      <c r="H771" s="256"/>
      <c r="I771" s="238"/>
      <c r="J771" s="231"/>
      <c r="K771" s="232"/>
    </row>
    <row collapsed="false" customFormat="false" customHeight="true" hidden="false" ht="21" outlineLevel="0" r="772">
      <c r="B772" s="196" t="n">
        <f aca="false">'ORÇAMENTO ANALÍTICO'!B104</f>
        <v>10</v>
      </c>
      <c r="C772" s="197" t="str">
        <f aca="false">'ORÇAMENTO ANALÍTICO'!C104:H104</f>
        <v>INSTALAÇÕES</v>
      </c>
      <c r="D772" s="197"/>
      <c r="E772" s="197"/>
      <c r="F772" s="197"/>
      <c r="G772" s="197"/>
      <c r="H772" s="197"/>
      <c r="I772" s="197"/>
      <c r="J772" s="197"/>
      <c r="K772" s="197"/>
      <c r="L772" s="147"/>
    </row>
    <row collapsed="false" customFormat="false" customHeight="true" hidden="false" ht="15" outlineLevel="0" r="773">
      <c r="B773" s="251" t="str">
        <f aca="false">'ORÇAMENTO ANALÍTICO'!B105:I105</f>
        <v> SANITÁRIAS</v>
      </c>
      <c r="C773" s="251"/>
      <c r="D773" s="251"/>
      <c r="E773" s="251"/>
      <c r="F773" s="251"/>
      <c r="G773" s="251"/>
      <c r="H773" s="251"/>
      <c r="I773" s="251"/>
      <c r="J773" s="251"/>
      <c r="K773" s="251"/>
      <c r="L773" s="147"/>
    </row>
    <row collapsed="false" customFormat="false" customHeight="true" hidden="false" ht="25.5" outlineLevel="0" r="774">
      <c r="A774" s="14" t="str">
        <f aca="false">B774&amp;C774</f>
        <v>10.115.002.0580-A</v>
      </c>
      <c r="B774" s="54" t="s">
        <v>160</v>
      </c>
      <c r="C774" s="55" t="str">
        <f aca="false">'ORÇAMENTO ANALÍTICO'!C106</f>
        <v>15.002.0580-A</v>
      </c>
      <c r="D774" s="203" t="str">
        <f aca="false">VLOOKUP(A774,'ORÇAMENTO ANALÍTICO'!A:I,4,0)</f>
        <v>FOSSA SEPTICA CILINDRICA,TIPO CAMARA IMHOFF,DE CONCRETO PRE-MOLDADO,MEDINDO 2000X2000MM.FORNECIMENTO E COLOCACAO</v>
      </c>
      <c r="E774" s="203"/>
      <c r="F774" s="203"/>
      <c r="G774" s="203"/>
      <c r="H774" s="203"/>
      <c r="I774" s="203"/>
      <c r="J774" s="70" t="str">
        <f aca="false">VLOOKUP(A774,'ORÇAMENTO ANALÍTICO'!A:I,5,0)</f>
        <v>UN</v>
      </c>
      <c r="K774" s="200" t="n">
        <v>1</v>
      </c>
    </row>
    <row collapsed="false" customFormat="false" customHeight="true" hidden="false" ht="20.25" outlineLevel="0" r="775">
      <c r="B775" s="54"/>
      <c r="C775" s="14"/>
      <c r="D775" s="175"/>
      <c r="E775" s="175"/>
      <c r="F775" s="175"/>
      <c r="H775" s="70"/>
      <c r="I775" s="202"/>
      <c r="J775" s="70"/>
      <c r="K775" s="200"/>
    </row>
    <row collapsed="false" customFormat="false" customHeight="true" hidden="false" ht="25.5" outlineLevel="0" r="776">
      <c r="A776" s="14" t="str">
        <f aca="false">B776&amp;C776</f>
        <v>10.215.002.0663-A</v>
      </c>
      <c r="B776" s="54" t="s">
        <v>162</v>
      </c>
      <c r="C776" s="198" t="str">
        <f aca="false">'ORÇAMENTO ANALÍTICO'!C107</f>
        <v>15.002.0663-A</v>
      </c>
      <c r="D776" s="203" t="str">
        <f aca="false">VLOOKUP(A776,'ORÇAMENTO ANALÍTICO'!A:I,4,0)</f>
        <v>FILTRO ANAEROBIO,DE ANEIS DE CONCRETO PRE-MOLDADO,MEDINDO 1500X2000MM.FORNECIMENTO E COLOCACAO</v>
      </c>
      <c r="E776" s="203"/>
      <c r="F776" s="203"/>
      <c r="G776" s="203"/>
      <c r="H776" s="203"/>
      <c r="I776" s="203"/>
      <c r="J776" s="70" t="str">
        <f aca="false">VLOOKUP(A776,'ORÇAMENTO ANALÍTICO'!A:I,5,0)</f>
        <v>UN</v>
      </c>
      <c r="K776" s="200" t="n">
        <v>1</v>
      </c>
    </row>
    <row collapsed="false" customFormat="true" customHeight="true" hidden="false" ht="21.75" outlineLevel="0" r="777" s="14">
      <c r="B777" s="54"/>
      <c r="D777" s="175"/>
      <c r="E777" s="175"/>
      <c r="F777" s="175"/>
      <c r="G777" s="264"/>
      <c r="H777" s="70"/>
      <c r="I777" s="202"/>
      <c r="J777" s="70"/>
      <c r="K777" s="200"/>
    </row>
    <row collapsed="false" customFormat="false" customHeight="true" hidden="false" ht="29.25" outlineLevel="0" r="778">
      <c r="A778" s="14" t="str">
        <f aca="false">B778&amp;C778</f>
        <v>10.374166/1</v>
      </c>
      <c r="B778" s="54" t="s">
        <v>164</v>
      </c>
      <c r="C778" s="55" t="str">
        <f aca="false">'ORÇAMENTO ANALÍTICO'!C108</f>
        <v>74166/1</v>
      </c>
      <c r="D778" s="203" t="str">
        <f aca="false">VLOOKUP(A778,'ORÇAMENTO ANALÍTICO'!A:I,4,0)</f>
        <v>CAIXA DE INSPEÇÃO EM CONCRETO PRÉ-MOLDADO DN 60CM COM TAMPA H= 60CM - FORNECIMENTO E INSTALACAO</v>
      </c>
      <c r="E778" s="203"/>
      <c r="F778" s="203"/>
      <c r="G778" s="203"/>
      <c r="H778" s="203"/>
      <c r="I778" s="203"/>
      <c r="J778" s="70" t="str">
        <f aca="false">VLOOKUP(A778,'ORÇAMENTO ANALÍTICO'!A:I,5,0)</f>
        <v>UN</v>
      </c>
      <c r="K778" s="200" t="n">
        <v>3</v>
      </c>
      <c r="L778" s="201"/>
    </row>
    <row collapsed="false" customFormat="true" customHeight="true" hidden="false" ht="21" outlineLevel="0" r="779" s="14">
      <c r="B779" s="54"/>
      <c r="D779" s="175"/>
      <c r="E779" s="175"/>
      <c r="F779" s="175"/>
      <c r="G779" s="70"/>
      <c r="H779" s="202"/>
      <c r="I779" s="203"/>
      <c r="J779" s="70"/>
      <c r="K779" s="200"/>
    </row>
    <row collapsed="false" customFormat="false" customHeight="true" hidden="false" ht="29.25" outlineLevel="0" r="780">
      <c r="A780" s="14" t="str">
        <f aca="false">B780&amp;C780</f>
        <v>10.483446</v>
      </c>
      <c r="B780" s="54" t="s">
        <v>166</v>
      </c>
      <c r="C780" s="55" t="str">
        <f aca="false">'ORÇAMENTO ANALÍTICO'!C109</f>
        <v/>
      </c>
      <c r="D780" s="203" t="str">
        <f aca="false">VLOOKUP(A780,'ORÇAMENTO ANALÍTICO'!A:I,4,0)</f>
        <v>CAIXA DE PASSAGEM 30X30X40 COM TAMPA E DRENO BRITA</v>
      </c>
      <c r="E780" s="203"/>
      <c r="F780" s="203"/>
      <c r="G780" s="203"/>
      <c r="H780" s="203"/>
      <c r="I780" s="203"/>
      <c r="J780" s="70" t="str">
        <f aca="false">VLOOKUP(A780,'ORÇAMENTO ANALÍTICO'!A:I,5,0)</f>
        <v>UN</v>
      </c>
      <c r="K780" s="200" t="n">
        <v>2</v>
      </c>
      <c r="L780" s="201"/>
    </row>
    <row collapsed="false" customFormat="true" customHeight="true" hidden="false" ht="21" outlineLevel="0" r="781" s="14">
      <c r="B781" s="54"/>
      <c r="D781" s="175"/>
      <c r="E781" s="175"/>
      <c r="F781" s="175"/>
      <c r="G781" s="70"/>
      <c r="H781" s="202"/>
      <c r="I781" s="203"/>
      <c r="J781" s="70"/>
      <c r="K781" s="200"/>
    </row>
    <row collapsed="false" customFormat="false" customHeight="true" hidden="false" ht="36.75" outlineLevel="0" r="782">
      <c r="A782" s="14" t="str">
        <f aca="false">B782&amp;C782</f>
        <v>10.515.002.0062-A</v>
      </c>
      <c r="B782" s="54" t="s">
        <v>167</v>
      </c>
      <c r="C782" s="198" t="str">
        <f aca="false">'ORÇAMENTO ANALÍTICO'!C110</f>
        <v>15.002.0062-A</v>
      </c>
      <c r="D782" s="203" t="str">
        <f aca="false">VLOOKUP(A782,'ORÇAMENTO ANALÍTICO'!A:I,4,0)</f>
        <v>CAIXA DE GORDURA SIMPLES CILINDRICA,PRE-FABRICADA EM ANEIS DE CONCRETO,COM DIAMETRO DE 40CM E PROFUNDIDADE TOTAL DE 60CM,INCLUSIVE TAMPA DE CONCRETO.FORNECIMENTO E COLOCACAO</v>
      </c>
      <c r="E782" s="203"/>
      <c r="F782" s="203"/>
      <c r="G782" s="203"/>
      <c r="H782" s="203"/>
      <c r="I782" s="203"/>
      <c r="J782" s="70" t="str">
        <f aca="false">VLOOKUP(A782,'ORÇAMENTO ANALÍTICO'!A:I,5,0)</f>
        <v>UN</v>
      </c>
      <c r="K782" s="200" t="n">
        <v>1</v>
      </c>
      <c r="L782" s="201"/>
    </row>
    <row collapsed="false" customFormat="true" customHeight="true" hidden="false" ht="21" outlineLevel="0" r="783" s="14">
      <c r="B783" s="54"/>
      <c r="D783" s="175"/>
      <c r="E783" s="175"/>
      <c r="F783" s="175"/>
      <c r="G783" s="264"/>
      <c r="H783" s="70"/>
      <c r="I783" s="202"/>
      <c r="J783" s="70"/>
      <c r="K783" s="200"/>
    </row>
    <row collapsed="false" customFormat="false" customHeight="true" hidden="false" ht="27.75" outlineLevel="0" r="784">
      <c r="A784" s="14" t="str">
        <f aca="false">B784&amp;C784</f>
        <v>10.689709</v>
      </c>
      <c r="B784" s="54" t="s">
        <v>169</v>
      </c>
      <c r="C784" s="55" t="str">
        <f aca="false">'ORÇAMENTO ANALÍTICO'!C111</f>
        <v/>
      </c>
      <c r="D784" s="203" t="str">
        <f aca="false">VLOOKUP(A784,'ORÇAMENTO ANALÍTICO'!A:I,4,0)</f>
        <v>RALO SIFONADO, PVC, DN 100 X 40 MM, JUNTA SOLDÁVEL, FORNECIDO E INSTALADO EM RAMAL DE DESCARGA OU EM RAMAL DE ESGOTO SANITÁRIO. AF_12/2014</v>
      </c>
      <c r="E784" s="203"/>
      <c r="F784" s="203"/>
      <c r="G784" s="203"/>
      <c r="H784" s="203"/>
      <c r="I784" s="203"/>
      <c r="J784" s="70" t="str">
        <f aca="false">VLOOKUP(A784,'ORÇAMENTO ANALÍTICO'!A:I,5,0)</f>
        <v>UN</v>
      </c>
      <c r="K784" s="200" t="n">
        <v>8</v>
      </c>
    </row>
    <row collapsed="false" customFormat="false" customHeight="true" hidden="false" ht="21.75" outlineLevel="0" r="785">
      <c r="B785" s="229"/>
      <c r="C785" s="216"/>
      <c r="D785" s="216"/>
      <c r="E785" s="235"/>
      <c r="F785" s="235"/>
      <c r="G785" s="255"/>
      <c r="H785" s="231"/>
      <c r="I785" s="256"/>
      <c r="J785" s="231"/>
      <c r="K785" s="232"/>
    </row>
    <row collapsed="false" customFormat="false" customHeight="true" hidden="false" ht="25.5" outlineLevel="0" r="786">
      <c r="A786" s="14" t="str">
        <f aca="false">B786&amp;C786</f>
        <v>10.789710</v>
      </c>
      <c r="B786" s="54" t="s">
        <v>170</v>
      </c>
      <c r="C786" s="198" t="n">
        <f aca="false">'ORÇAMENTO ANALÍTICO'!C112</f>
        <v>89710</v>
      </c>
      <c r="D786" s="203" t="str">
        <f aca="false">VLOOKUP(A786,'ORÇAMENTO ANALÍTICO'!A:I,4,0)</f>
        <v>RALO SECO, PVC, DN 100 X 40 MM, JUNTA SOLDÁVEL, FORNECIDO E INSTALADO EM RAMAL DE DESCARGA OU EM RAMAL DE ESGOTO SANITÁRIO. AF_12/2014</v>
      </c>
      <c r="E786" s="203"/>
      <c r="F786" s="203"/>
      <c r="G786" s="203"/>
      <c r="H786" s="203"/>
      <c r="I786" s="203"/>
      <c r="J786" s="70" t="str">
        <f aca="false">VLOOKUP(A786,'ORÇAMENTO ANALÍTICO'!A:I,5,0)</f>
        <v>UN</v>
      </c>
      <c r="K786" s="200" t="n">
        <v>1</v>
      </c>
    </row>
    <row collapsed="false" customFormat="false" customHeight="true" hidden="false" ht="21.75" outlineLevel="0" r="787">
      <c r="B787" s="229"/>
      <c r="C787" s="216"/>
      <c r="D787" s="265"/>
      <c r="E787" s="235"/>
      <c r="F787" s="235"/>
      <c r="G787" s="255"/>
      <c r="H787" s="231"/>
      <c r="I787" s="256"/>
      <c r="J787" s="231"/>
      <c r="K787" s="232"/>
    </row>
    <row collapsed="false" customFormat="false" customHeight="true" hidden="false" ht="38.25" outlineLevel="0" r="788">
      <c r="A788" s="14" t="str">
        <f aca="false">B788&amp;C788</f>
        <v>10.891792</v>
      </c>
      <c r="B788" s="54" t="s">
        <v>171</v>
      </c>
      <c r="C788" s="55" t="str">
        <f aca="false">'ORÇAMENTO ANALÍTICO'!C113</f>
        <v/>
      </c>
      <c r="D788" s="203" t="str">
        <f aca="false">VLOOKUP(A788,'ORÇAMENTO ANALÍTICO'!A:I,4,0)</f>
        <v>(COMPOSIÇÃO REPRESENTATIVA) DO SERVIÇO DE INSTALAÇÃO DE TUBO DE PVC, SÉRIE NORMAL, ESGOTO PREDIAL, DN 40 MM (INSTALADO EM RAMAL DE DESCARGA OU RAMAL DE ESGOTO SANITÁRIO), INCLUSIVE CONEXÕES, CORTES E FIXAÇÕES, PARA PRÉDIOS. AF_10/2015</v>
      </c>
      <c r="E788" s="203"/>
      <c r="F788" s="203"/>
      <c r="G788" s="203"/>
      <c r="H788" s="203"/>
      <c r="I788" s="203"/>
      <c r="J788" s="70" t="str">
        <f aca="false">VLOOKUP(A788,'ORÇAMENTO ANALÍTICO'!A:I,5,0)</f>
        <v>M</v>
      </c>
      <c r="K788" s="200" t="n">
        <v>7.6</v>
      </c>
    </row>
    <row collapsed="false" customFormat="true" customHeight="true" hidden="false" ht="21" outlineLevel="0" r="789" s="14">
      <c r="B789" s="54"/>
      <c r="D789" s="56"/>
      <c r="E789" s="175"/>
      <c r="G789" s="175"/>
      <c r="H789" s="70"/>
      <c r="I789" s="202"/>
      <c r="J789" s="70"/>
      <c r="K789" s="200"/>
    </row>
    <row collapsed="false" customFormat="false" customHeight="true" hidden="false" ht="37.5" outlineLevel="0" r="790">
      <c r="A790" s="14" t="str">
        <f aca="false">B790&amp;C790</f>
        <v>10.991793</v>
      </c>
      <c r="B790" s="54" t="s">
        <v>172</v>
      </c>
      <c r="C790" s="198" t="n">
        <f aca="false">'ORÇAMENTO ANALÍTICO'!C114</f>
        <v>91793</v>
      </c>
      <c r="D790" s="203" t="str">
        <f aca="false">VLOOKUP(A790,'ORÇAMENTO ANALÍTICO'!A:I,4,0)</f>
        <v>(COMPOSIÇÃO REPRESENTATIVA) DO SERVIÇO DE INSTALAÇÃO DE TUBO DE PVC, SÉRIE NORMAL, ESGOTO PREDIAL, DN 50 MM (INSTALADO EM RAMAL DE DESCARGA OU RAMAL DE ESGOTO SANITÁRIO), INCLUSIVE CONEXÕES, CORTES E FIXAÇÕES PARA, PRÉDIOS. AF_10/2015</v>
      </c>
      <c r="E790" s="203"/>
      <c r="F790" s="203"/>
      <c r="G790" s="203"/>
      <c r="H790" s="203"/>
      <c r="I790" s="203"/>
      <c r="J790" s="70" t="str">
        <f aca="false">VLOOKUP(A790,'ORÇAMENTO ANALÍTICO'!A:I,5,0)</f>
        <v>M</v>
      </c>
      <c r="K790" s="200" t="n">
        <v>19.6</v>
      </c>
    </row>
    <row collapsed="false" customFormat="false" customHeight="true" hidden="false" ht="21.75" outlineLevel="0" r="791">
      <c r="B791" s="54"/>
      <c r="C791" s="14"/>
      <c r="E791" s="175"/>
      <c r="F791" s="70"/>
      <c r="G791" s="175"/>
      <c r="H791" s="70"/>
      <c r="I791" s="202"/>
      <c r="J791" s="70"/>
      <c r="K791" s="200"/>
    </row>
    <row collapsed="false" customFormat="false" customHeight="true" hidden="false" ht="38.25" outlineLevel="0" r="792">
      <c r="A792" s="14" t="str">
        <f aca="false">B792&amp;C792</f>
        <v>10.1091794</v>
      </c>
      <c r="B792" s="54" t="s">
        <v>173</v>
      </c>
      <c r="C792" s="55" t="str">
        <f aca="false">'ORÇAMENTO ANALÍTICO'!C115</f>
        <v/>
      </c>
      <c r="D792" s="203" t="str">
        <f aca="false">VLOOKUP(A792,'ORÇAMENTO ANALÍTICO'!A:I,4,0)</f>
        <v>(COMPOSIÇÃO REPRESENTATIVA) DO SERVIÇO DE INST. TUBO PVC, SÉRIE N, ESGOTO PREDIAL, DN 75 MM, (INST. EM RAMAL DE DESCARGA, RAMAL DE ESG. SANITÁRIO, PRUMADA DE ESG. SANITÁRIO OU VENTILAÇÃO), INCL. CONEXÕES, CORTES E FIXAÇÕES, P/ PRÉDIOS. AF_10/2015</v>
      </c>
      <c r="E792" s="203"/>
      <c r="F792" s="203"/>
      <c r="G792" s="203"/>
      <c r="H792" s="203"/>
      <c r="I792" s="203"/>
      <c r="J792" s="70" t="str">
        <f aca="false">VLOOKUP(A792,'ORÇAMENTO ANALÍTICO'!A:I,5,0)</f>
        <v>M</v>
      </c>
      <c r="K792" s="200" t="n">
        <v>16.35</v>
      </c>
    </row>
    <row collapsed="false" customFormat="true" customHeight="true" hidden="false" ht="21" outlineLevel="0" r="793" s="14">
      <c r="B793" s="54"/>
      <c r="D793" s="56"/>
      <c r="E793" s="175"/>
      <c r="G793" s="175"/>
      <c r="H793" s="70"/>
      <c r="I793" s="202"/>
      <c r="J793" s="70"/>
      <c r="K793" s="200"/>
    </row>
    <row collapsed="false" customFormat="false" customHeight="true" hidden="false" ht="37.5" outlineLevel="0" r="794">
      <c r="A794" s="14" t="str">
        <f aca="false">B794&amp;C794</f>
        <v>10.1191795</v>
      </c>
      <c r="B794" s="54" t="s">
        <v>174</v>
      </c>
      <c r="C794" s="198" t="n">
        <f aca="false">'ORÇAMENTO ANALÍTICO'!C116</f>
        <v>91795</v>
      </c>
      <c r="D794" s="203" t="str">
        <f aca="false">VLOOKUP(A794,'ORÇAMENTO ANALÍTICO'!A:I,4,0)</f>
        <v>(COMPOSIÇÃO REPRESENTATIVA) DO SERVIÇO DE INST. TUBO PVC, SÉRIE N, ESGOTO PREDIAL, 100 MM (INST. RAMAL DESCARGA, RAMAL DE ESG. SANIT., PRUMADA ESG. SANIT., VENTILAÇÃO OU SUB-COLETOR AÉREO), INCL. CONEXÕES E CORTES, FIXAÇÕES, P/ PRÉDIOS. AF_10/2015</v>
      </c>
      <c r="E794" s="203"/>
      <c r="F794" s="203"/>
      <c r="G794" s="203"/>
      <c r="H794" s="203"/>
      <c r="I794" s="203"/>
      <c r="J794" s="70" t="str">
        <f aca="false">VLOOKUP(A794,'ORÇAMENTO ANALÍTICO'!A:I,5,0)</f>
        <v>M</v>
      </c>
      <c r="K794" s="200" t="n">
        <v>85.9</v>
      </c>
    </row>
    <row collapsed="false" customFormat="false" customHeight="true" hidden="false" ht="21" outlineLevel="0" r="795">
      <c r="B795" s="54"/>
      <c r="C795" s="14"/>
      <c r="E795" s="175"/>
      <c r="F795" s="70"/>
      <c r="G795" s="175"/>
      <c r="H795" s="70"/>
      <c r="I795" s="202"/>
      <c r="J795" s="70"/>
      <c r="K795" s="200"/>
    </row>
    <row collapsed="false" customFormat="false" customHeight="true" hidden="false" ht="15" outlineLevel="0" r="796">
      <c r="B796" s="251" t="str">
        <f aca="false">'ORÇAMENTO ANALÍTICO'!B117:I117</f>
        <v>HIDRÁULICAS</v>
      </c>
      <c r="C796" s="251"/>
      <c r="D796" s="251"/>
      <c r="E796" s="251"/>
      <c r="F796" s="251"/>
      <c r="G796" s="251"/>
      <c r="H796" s="251"/>
      <c r="I796" s="251"/>
      <c r="J796" s="251"/>
      <c r="K796" s="251"/>
      <c r="L796" s="147"/>
    </row>
    <row collapsed="false" customFormat="false" customHeight="true" hidden="false" ht="47.25" outlineLevel="0" r="797">
      <c r="A797" s="14" t="str">
        <f aca="false">B797&amp;C797</f>
        <v>10.1215.001.0071-A</v>
      </c>
      <c r="B797" s="54" t="s">
        <v>176</v>
      </c>
      <c r="C797" s="55" t="str">
        <f aca="false">'ORÇAMENTO ANALÍTICO'!C118</f>
        <v>15.001.0071-A</v>
      </c>
      <c r="D797" s="203" t="str">
        <f aca="false">VLOOKUP(A797,'ORÇAMENTO ANALÍTICO'!A:I,4,0)</f>
        <v>ABRIGO PARA HIDROMETRO DE 1",NAS DIMENSOES DE 0,90X0,50X0,60M,EM ALVENARIA DE TIJOLOS FURADOS DE 10X20X20CM,PAREDES DE MEIA VEZ,REVESTIDAS COM ARGAMASSA DE CIMENTO E SAIBRO,NO TRACO 1:6,COM FUNDO DE CONCRETO E TAMPA DE CONCRETO ARMADO,PORTA DE 80X50CM EM CHAPA DE ACO Nº16 E CADEADO DE 30MM,CONFORMEPROJETO Nº2089/EMOP</v>
      </c>
      <c r="E797" s="203"/>
      <c r="F797" s="203"/>
      <c r="G797" s="203"/>
      <c r="H797" s="203"/>
      <c r="I797" s="203"/>
      <c r="J797" s="70" t="str">
        <f aca="false">VLOOKUP(A797,'ORÇAMENTO ANALÍTICO'!A:I,5,0)</f>
        <v>UN</v>
      </c>
      <c r="K797" s="200" t="n">
        <v>1</v>
      </c>
    </row>
    <row collapsed="false" customFormat="false" customHeight="true" hidden="false" ht="21.75" outlineLevel="0" r="798">
      <c r="B798" s="54"/>
      <c r="C798" s="14"/>
      <c r="D798" s="175"/>
      <c r="E798" s="175"/>
      <c r="F798" s="175"/>
      <c r="H798" s="70"/>
      <c r="I798" s="202"/>
      <c r="J798" s="70"/>
      <c r="K798" s="200"/>
    </row>
    <row collapsed="false" customFormat="false" customHeight="true" hidden="false" ht="25.5" outlineLevel="0" r="799">
      <c r="A799" s="14" t="str">
        <f aca="false">B799&amp;C799</f>
        <v>10.1315.001.0079-A</v>
      </c>
      <c r="B799" s="54" t="s">
        <v>178</v>
      </c>
      <c r="C799" s="55" t="str">
        <f aca="false">'ORÇAMENTO ANALÍTICO'!C119</f>
        <v>15.001.0079-A</v>
      </c>
      <c r="D799" s="203" t="str">
        <f aca="false">VLOOKUP(A799,'ORÇAMENTO ANALÍTICO'!A:I,4,0)</f>
        <v>HIDROMETRO COM DIAMETRO DE 1".FORNECIMENTO</v>
      </c>
      <c r="E799" s="203"/>
      <c r="F799" s="203"/>
      <c r="G799" s="203"/>
      <c r="H799" s="203"/>
      <c r="I799" s="203"/>
      <c r="J799" s="70" t="str">
        <f aca="false">VLOOKUP(A799,'ORÇAMENTO ANALÍTICO'!A:I,5,0)</f>
        <v>UN</v>
      </c>
      <c r="K799" s="200" t="n">
        <v>1</v>
      </c>
    </row>
    <row collapsed="false" customFormat="true" customHeight="true" hidden="false" ht="21.75" outlineLevel="0" r="800" s="14">
      <c r="B800" s="54"/>
      <c r="D800" s="175"/>
      <c r="E800" s="175"/>
      <c r="F800" s="175"/>
      <c r="G800" s="264"/>
      <c r="H800" s="70"/>
      <c r="I800" s="202"/>
      <c r="J800" s="70"/>
      <c r="K800" s="200"/>
    </row>
    <row collapsed="false" customFormat="false" customHeight="true" hidden="false" ht="36.75" outlineLevel="0" r="801">
      <c r="A801" s="14" t="str">
        <f aca="false">B801&amp;C801</f>
        <v>10.1494496</v>
      </c>
      <c r="B801" s="54" t="s">
        <v>180</v>
      </c>
      <c r="C801" s="55" t="str">
        <f aca="false">'ORÇAMENTO ANALÍTICO'!C120</f>
        <v/>
      </c>
      <c r="D801" s="203" t="str">
        <f aca="false">VLOOKUP(A801,'ORÇAMENTO ANALÍTICO'!A:I,4,0)</f>
        <v>REGISTRO DE GAVETA BRUTO, LATÃO, ROSCÁVEL, 1 1/4, INSTALADO EM RESERVAÇÃO DE ÁGUA DE EDIFICAÇÃO QUE POSSUA RESERVATÓRIO DE FIBRA/FIBROCIMENTO  FORNECIMENTO E INSTALAÇÃO. AF_06/2016</v>
      </c>
      <c r="E801" s="203"/>
      <c r="F801" s="203"/>
      <c r="G801" s="203"/>
      <c r="H801" s="203"/>
      <c r="I801" s="203"/>
      <c r="J801" s="70" t="str">
        <f aca="false">VLOOKUP(A801,'ORÇAMENTO ANALÍTICO'!A:I,5,0)</f>
        <v>UN</v>
      </c>
      <c r="K801" s="200" t="n">
        <v>2</v>
      </c>
      <c r="L801" s="201"/>
    </row>
    <row collapsed="false" customFormat="true" customHeight="true" hidden="false" ht="21" outlineLevel="0" r="802" s="14">
      <c r="B802" s="54"/>
      <c r="D802" s="175"/>
      <c r="E802" s="175"/>
      <c r="F802" s="175"/>
      <c r="G802" s="70"/>
      <c r="H802" s="202"/>
      <c r="I802" s="203"/>
      <c r="J802" s="70"/>
      <c r="K802" s="200"/>
    </row>
    <row collapsed="false" customFormat="false" customHeight="true" hidden="false" ht="27" outlineLevel="0" r="803">
      <c r="A803" s="14" t="str">
        <f aca="false">B803&amp;C803</f>
        <v>10.1589985</v>
      </c>
      <c r="B803" s="54" t="s">
        <v>181</v>
      </c>
      <c r="C803" s="55" t="str">
        <f aca="false">'ORÇAMENTO ANALÍTICO'!C121</f>
        <v/>
      </c>
      <c r="D803" s="203" t="str">
        <f aca="false">VLOOKUP(A803,'ORÇAMENTO ANALÍTICO'!A:I,4,0)</f>
        <v>REGISTRO DE PRESSÃO BRUTO, LATÃO, ROSCÁVEL, 3/4", COM ACABAMENTO E CANOPLA CROMADOS. FORNECIDO E INSTALADO EM RAMAL DE ÁGUA. AF_12/2014</v>
      </c>
      <c r="E803" s="203"/>
      <c r="F803" s="203"/>
      <c r="G803" s="203"/>
      <c r="H803" s="203"/>
      <c r="I803" s="203"/>
      <c r="J803" s="70" t="str">
        <f aca="false">VLOOKUP(A803,'ORÇAMENTO ANALÍTICO'!A:I,5,0)</f>
        <v>UN</v>
      </c>
      <c r="K803" s="200" t="n">
        <v>3</v>
      </c>
      <c r="L803" s="201"/>
    </row>
    <row collapsed="false" customFormat="true" customHeight="true" hidden="false" ht="21" outlineLevel="0" r="804" s="14">
      <c r="B804" s="54"/>
      <c r="D804" s="175"/>
      <c r="E804" s="175"/>
      <c r="F804" s="175"/>
      <c r="G804" s="264"/>
      <c r="H804" s="70"/>
      <c r="I804" s="202"/>
      <c r="J804" s="70"/>
      <c r="K804" s="200"/>
    </row>
    <row collapsed="false" customFormat="false" customHeight="true" hidden="false" ht="27.75" outlineLevel="0" r="805">
      <c r="A805" s="14" t="str">
        <f aca="false">B805&amp;C805</f>
        <v>10.1689987</v>
      </c>
      <c r="B805" s="54" t="s">
        <v>182</v>
      </c>
      <c r="C805" s="55" t="str">
        <f aca="false">'ORÇAMENTO ANALÍTICO'!C122</f>
        <v/>
      </c>
      <c r="D805" s="203" t="str">
        <f aca="false">VLOOKUP(A805,'ORÇAMENTO ANALÍTICO'!A:I,4,0)</f>
        <v>REGISTRO DE GAVETA BRUTO, LATÃO, ROSCÁVEL, 3/4", COM ACABAMENTO E CANOPLA CROMADOS. FORNECIDO E INSTALADO EM RAMAL DE ÁGUA. AF_12/2014</v>
      </c>
      <c r="E805" s="203"/>
      <c r="F805" s="203"/>
      <c r="G805" s="203"/>
      <c r="H805" s="203"/>
      <c r="I805" s="203"/>
      <c r="J805" s="70" t="str">
        <f aca="false">VLOOKUP(A805,'ORÇAMENTO ANALÍTICO'!A:I,5,0)</f>
        <v>UN</v>
      </c>
      <c r="K805" s="200" t="n">
        <v>6</v>
      </c>
    </row>
    <row collapsed="false" customFormat="true" customHeight="true" hidden="false" ht="21.75" outlineLevel="0" r="806" s="14">
      <c r="B806" s="54"/>
      <c r="E806" s="175"/>
      <c r="F806" s="175"/>
      <c r="G806" s="176"/>
      <c r="H806" s="70"/>
      <c r="I806" s="202"/>
      <c r="J806" s="70"/>
      <c r="K806" s="200"/>
    </row>
    <row collapsed="false" customFormat="false" customHeight="true" hidden="false" ht="37.5" outlineLevel="0" r="807">
      <c r="A807" s="14" t="str">
        <f aca="false">B807&amp;C807</f>
        <v>10.1791785</v>
      </c>
      <c r="B807" s="54" t="s">
        <v>183</v>
      </c>
      <c r="C807" s="55" t="str">
        <f aca="false">'ORÇAMENTO ANALÍTICO'!C123</f>
        <v/>
      </c>
      <c r="D807" s="203" t="str">
        <f aca="false">VLOOKUP(A807,'ORÇAMENTO ANALÍTICO'!A:I,4,0)</f>
        <v>(COMPOSIÇÃO REPRESENTATIVA) DO SERVIÇO DE INSTALAÇÃO DE TUBOS DE PVC, SOLDÁVEL, ÁGUA FRIA, DN 25 MM (INSTALADO EM RAMAL, SUB-RAMAL, RAMAL DE DISTRIBUIÇÃO OU PRUMADA), INCLUSIVE CONEXÕES, CORTES E FIXAÇÕES, PARA PRÉDIOS. AF_10/2015</v>
      </c>
      <c r="E807" s="203"/>
      <c r="F807" s="203"/>
      <c r="G807" s="203"/>
      <c r="H807" s="203"/>
      <c r="I807" s="203"/>
      <c r="J807" s="70" t="str">
        <f aca="false">VLOOKUP(A807,'ORÇAMENTO ANALÍTICO'!A:I,5,0)</f>
        <v>M</v>
      </c>
      <c r="K807" s="200" t="n">
        <v>60.5</v>
      </c>
    </row>
    <row collapsed="false" customFormat="false" customHeight="true" hidden="false" ht="21.75" outlineLevel="0" r="808">
      <c r="B808" s="54"/>
      <c r="C808" s="14"/>
      <c r="E808" s="175"/>
      <c r="F808" s="175"/>
      <c r="H808" s="70"/>
      <c r="I808" s="202"/>
      <c r="J808" s="70"/>
      <c r="K808" s="200"/>
    </row>
    <row collapsed="false" customFormat="false" customHeight="true" hidden="false" ht="38.25" outlineLevel="0" r="809">
      <c r="A809" s="14" t="str">
        <f aca="false">B809&amp;C809</f>
        <v>10.1891786</v>
      </c>
      <c r="B809" s="54" t="s">
        <v>184</v>
      </c>
      <c r="C809" s="55" t="str">
        <f aca="false">'ORÇAMENTO ANALÍTICO'!C124</f>
        <v/>
      </c>
      <c r="D809" s="203" t="str">
        <f aca="false">VLOOKUP(A809,'ORÇAMENTO ANALÍTICO'!A:I,4,0)</f>
        <v>(COMPOSIÇÃO REPRESENTATIVA) DO SERVIÇO DE INSTALAÇÃO TUBOS DE PVC, SOLDÁVEL, ÁGUA FRIA, DN 32 MM (INSTALADO EM RAMAL, SUB-RAMAL, RAMAL DE DISTRIBUIÇÃO OU PRUMADA), INCLUSIVE CONEXÕES, CORTES E FIXAÇÕES, PARA PRÉDIOS. AF_10/2015</v>
      </c>
      <c r="E809" s="203"/>
      <c r="F809" s="203"/>
      <c r="G809" s="203"/>
      <c r="H809" s="203"/>
      <c r="I809" s="203"/>
      <c r="J809" s="70" t="str">
        <f aca="false">VLOOKUP(A809,'ORÇAMENTO ANALÍTICO'!A:I,5,0)</f>
        <v>M</v>
      </c>
      <c r="K809" s="200" t="n">
        <v>33.2</v>
      </c>
    </row>
    <row collapsed="false" customFormat="true" customHeight="true" hidden="false" ht="21" outlineLevel="0" r="810" s="14">
      <c r="B810" s="54"/>
      <c r="D810" s="56"/>
      <c r="E810" s="175"/>
      <c r="G810" s="175"/>
      <c r="H810" s="70"/>
      <c r="I810" s="202"/>
      <c r="J810" s="70"/>
      <c r="K810" s="200"/>
    </row>
    <row collapsed="false" customFormat="false" customHeight="true" hidden="false" ht="37.5" outlineLevel="0" r="811">
      <c r="A811" s="14" t="str">
        <f aca="false">B811&amp;C811</f>
        <v>10.1991787</v>
      </c>
      <c r="B811" s="54" t="s">
        <v>185</v>
      </c>
      <c r="C811" s="55" t="str">
        <f aca="false">'ORÇAMENTO ANALÍTICO'!C125</f>
        <v/>
      </c>
      <c r="D811" s="203" t="str">
        <f aca="false">VLOOKUP(A811,'ORÇAMENTO ANALÍTICO'!A:I,4,0)</f>
        <v>(COMPOSIÇÃO REPRESENTATIVA) DO SERVIÇO DE INSTALAÇÃO DE TUBOS DE PVC, SOLDÁVEL, ÁGUA FRIA, DN 40 MM (INSTALADO EM PRUMADA), INCLUSIVE CONEXÕES, CORTES E FIXAÇÕES, PARA PRÉDIOS. AF_10/2015</v>
      </c>
      <c r="E811" s="203"/>
      <c r="F811" s="203"/>
      <c r="G811" s="203"/>
      <c r="H811" s="203"/>
      <c r="I811" s="203"/>
      <c r="J811" s="70" t="str">
        <f aca="false">VLOOKUP(A811,'ORÇAMENTO ANALÍTICO'!A:I,5,0)</f>
        <v>M</v>
      </c>
      <c r="K811" s="200" t="n">
        <v>5.4</v>
      </c>
    </row>
    <row collapsed="false" customFormat="false" customHeight="true" hidden="false" ht="21.75" outlineLevel="0" r="812">
      <c r="B812" s="54"/>
      <c r="C812" s="14"/>
      <c r="E812" s="175"/>
      <c r="F812" s="70"/>
      <c r="G812" s="175"/>
      <c r="H812" s="70"/>
      <c r="I812" s="202"/>
      <c r="J812" s="70"/>
      <c r="K812" s="200"/>
    </row>
    <row collapsed="false" customFormat="false" customHeight="true" hidden="false" ht="25.5" outlineLevel="0" r="813">
      <c r="A813" s="14" t="str">
        <f aca="false">B813&amp;C813</f>
        <v>10.2083879</v>
      </c>
      <c r="B813" s="54" t="s">
        <v>186</v>
      </c>
      <c r="C813" s="55" t="str">
        <f aca="false">'ORÇAMENTO ANALÍTICO'!C126</f>
        <v/>
      </c>
      <c r="D813" s="203" t="str">
        <f aca="false">VLOOKUP(A813,'ORÇAMENTO ANALÍTICO'!A:I,4,0)</f>
        <v>LIGACAO DA REDE 75MM AO RAMAL PREDIAL 1/2"</v>
      </c>
      <c r="E813" s="203"/>
      <c r="F813" s="203"/>
      <c r="G813" s="203"/>
      <c r="H813" s="203"/>
      <c r="I813" s="203"/>
      <c r="J813" s="70" t="str">
        <f aca="false">VLOOKUP(A813,'ORÇAMENTO ANALÍTICO'!A:I,5,0)</f>
        <v>UN</v>
      </c>
      <c r="K813" s="200" t="n">
        <v>1</v>
      </c>
    </row>
    <row collapsed="false" customFormat="true" customHeight="true" hidden="false" ht="21" outlineLevel="0" r="814" s="14">
      <c r="B814" s="54"/>
      <c r="D814" s="56"/>
      <c r="E814" s="175"/>
      <c r="G814" s="175"/>
      <c r="H814" s="70"/>
      <c r="I814" s="202"/>
      <c r="J814" s="70"/>
      <c r="K814" s="200"/>
    </row>
    <row collapsed="false" customFormat="false" customHeight="true" hidden="false" ht="27" outlineLevel="0" r="815">
      <c r="A815" s="14" t="str">
        <f aca="false">B815&amp;C815</f>
        <v>10.2118.021.0040-A</v>
      </c>
      <c r="B815" s="54" t="s">
        <v>187</v>
      </c>
      <c r="C815" s="55" t="str">
        <f aca="false">'ORÇAMENTO ANALÍTICO'!C127</f>
        <v>18.021.0040-A</v>
      </c>
      <c r="D815" s="203" t="str">
        <f aca="false">VLOOKUP(A815,'ORÇAMENTO ANALÍTICO'!A:I,4,0)</f>
        <v>RESERVATORIO,EM FIBRA DE VIDRO OU POLIETILENO,COM CAPACIDADE EM TORNO DE 1.500L,INCLUSIVE TAMPA DE VEDACAO COM ESCOTILHA E FIXADORES.FORNECIMENTO</v>
      </c>
      <c r="E815" s="203"/>
      <c r="F815" s="203"/>
      <c r="G815" s="203"/>
      <c r="H815" s="203"/>
      <c r="I815" s="203"/>
      <c r="J815" s="70" t="str">
        <f aca="false">VLOOKUP(A815,'ORÇAMENTO ANALÍTICO'!A:I,5,0)</f>
        <v>UN</v>
      </c>
      <c r="K815" s="200" t="n">
        <v>2</v>
      </c>
    </row>
    <row collapsed="false" customFormat="false" customHeight="true" hidden="false" ht="21" outlineLevel="0" r="816">
      <c r="B816" s="54"/>
      <c r="C816" s="14"/>
      <c r="E816" s="175"/>
      <c r="F816" s="70"/>
      <c r="G816" s="175"/>
      <c r="H816" s="70"/>
      <c r="I816" s="202"/>
      <c r="J816" s="70"/>
      <c r="K816" s="200"/>
    </row>
    <row collapsed="false" customFormat="false" customHeight="true" hidden="false" ht="27" outlineLevel="0" r="817">
      <c r="A817" s="14" t="str">
        <f aca="false">B817&amp;C817</f>
        <v>10.2294797</v>
      </c>
      <c r="B817" s="54" t="s">
        <v>189</v>
      </c>
      <c r="C817" s="55" t="str">
        <f aca="false">'ORÇAMENTO ANALÍTICO'!C128</f>
        <v/>
      </c>
      <c r="D817" s="203" t="str">
        <f aca="false">VLOOKUP(A817,'ORÇAMENTO ANALÍTICO'!A:I,4,0)</f>
        <v>TORNEIRA DE BOIA, ROSCÁVEL, 1, FORNECIDA E INSTALADA EM RESERVAÇÃO DE ÁGUA. AF_06/2016</v>
      </c>
      <c r="E817" s="203"/>
      <c r="F817" s="203"/>
      <c r="G817" s="203"/>
      <c r="H817" s="203"/>
      <c r="I817" s="203"/>
      <c r="J817" s="70" t="str">
        <f aca="false">VLOOKUP(A817,'ORÇAMENTO ANALÍTICO'!A:I,5,0)</f>
        <v>UN</v>
      </c>
      <c r="K817" s="200" t="n">
        <v>1</v>
      </c>
    </row>
    <row collapsed="false" customFormat="false" customHeight="true" hidden="false" ht="21" outlineLevel="0" r="818">
      <c r="B818" s="54"/>
      <c r="C818" s="14"/>
      <c r="E818" s="175"/>
      <c r="F818" s="70"/>
      <c r="G818" s="175"/>
      <c r="H818" s="70"/>
      <c r="I818" s="202"/>
      <c r="J818" s="70"/>
      <c r="K818" s="200"/>
    </row>
    <row collapsed="false" customFormat="false" customHeight="true" hidden="false" ht="15" outlineLevel="0" r="819">
      <c r="B819" s="251" t="str">
        <f aca="false">'ORÇAMENTO ANALÍTICO'!B129:I129</f>
        <v>ELÉTRICA</v>
      </c>
      <c r="C819" s="251"/>
      <c r="D819" s="251"/>
      <c r="E819" s="251"/>
      <c r="F819" s="251"/>
      <c r="G819" s="251"/>
      <c r="H819" s="251"/>
      <c r="I819" s="251"/>
      <c r="J819" s="251"/>
      <c r="K819" s="251"/>
      <c r="L819" s="147"/>
    </row>
    <row collapsed="false" customFormat="false" customHeight="true" hidden="false" ht="37.5" outlineLevel="0" r="820">
      <c r="A820" s="14" t="str">
        <f aca="false">B820&amp;C820</f>
        <v>10.2315.015.0021-A</v>
      </c>
      <c r="B820" s="54" t="s">
        <v>191</v>
      </c>
      <c r="C820" s="55" t="str">
        <f aca="false">'ORÇAMENTO ANALÍTICO'!C130</f>
        <v>15.015.0021-A</v>
      </c>
      <c r="D820" s="203" t="str">
        <f aca="false">VLOOKUP(A820,'ORÇAMENTO ANALÍTICO'!A:I,4,0)</f>
        <v>INSTALACAO DE PONTO DE LUZ,APARENTE,EQUIVALENTE A 2 VARAS DE ELETRODUTO DE PVC RIGIDO DE 3/4",12,00M DE FIO 2,5MM2,CAIXAS,CONEXOES,LUVAS,CURVA E INTERRUPTOR DE SOBREPOR</v>
      </c>
      <c r="E820" s="203"/>
      <c r="F820" s="203"/>
      <c r="G820" s="203"/>
      <c r="H820" s="203"/>
      <c r="I820" s="203"/>
      <c r="J820" s="70" t="str">
        <f aca="false">VLOOKUP(A820,'ORÇAMENTO ANALÍTICO'!A:I,5,0)</f>
        <v>UN</v>
      </c>
      <c r="K820" s="200" t="n">
        <f aca="false">SUM(H823:H832,H835:H840,H843:H848)</f>
        <v>29</v>
      </c>
    </row>
    <row collapsed="false" customFormat="false" customHeight="true" hidden="false" ht="11.25" outlineLevel="0" r="821">
      <c r="B821" s="210" t="s">
        <v>355</v>
      </c>
      <c r="C821" s="210"/>
      <c r="D821" s="210"/>
      <c r="E821" s="210"/>
      <c r="F821" s="210"/>
      <c r="G821" s="210"/>
      <c r="H821" s="210"/>
      <c r="I821" s="210"/>
      <c r="J821" s="210"/>
      <c r="K821" s="210"/>
    </row>
    <row collapsed="false" customFormat="true" customHeight="true" hidden="false" ht="20.25" outlineLevel="0" r="822" s="14">
      <c r="B822" s="54"/>
      <c r="D822" s="175" t="s">
        <v>339</v>
      </c>
      <c r="E822" s="175"/>
      <c r="F822" s="175" t="s">
        <v>333</v>
      </c>
      <c r="G822" s="70"/>
      <c r="H822" s="202" t="s">
        <v>329</v>
      </c>
      <c r="I822" s="203"/>
      <c r="J822" s="70"/>
      <c r="K822" s="200"/>
    </row>
    <row collapsed="false" customFormat="true" customHeight="true" hidden="false" ht="11.25" outlineLevel="0" r="823" s="14">
      <c r="B823" s="54"/>
      <c r="D823" s="175" t="s">
        <v>376</v>
      </c>
      <c r="E823" s="204"/>
      <c r="F823" s="204" t="n">
        <v>1</v>
      </c>
      <c r="G823" s="70" t="s">
        <v>330</v>
      </c>
      <c r="H823" s="204" t="n">
        <f aca="false">TRUNC(F823,2)</f>
        <v>1</v>
      </c>
      <c r="I823" s="203"/>
      <c r="J823" s="70"/>
      <c r="K823" s="200"/>
    </row>
    <row collapsed="false" customFormat="true" customHeight="true" hidden="false" ht="11.25" outlineLevel="0" r="824" s="14">
      <c r="B824" s="54"/>
      <c r="D824" s="175" t="s">
        <v>405</v>
      </c>
      <c r="E824" s="204"/>
      <c r="F824" s="204" t="n">
        <v>1</v>
      </c>
      <c r="G824" s="70" t="s">
        <v>330</v>
      </c>
      <c r="H824" s="204" t="n">
        <f aca="false">TRUNC(F824,2)</f>
        <v>1</v>
      </c>
      <c r="I824" s="203"/>
      <c r="J824" s="70"/>
      <c r="K824" s="200"/>
    </row>
    <row collapsed="false" customFormat="true" customHeight="true" hidden="false" ht="11.25" outlineLevel="0" r="825" s="14">
      <c r="B825" s="54"/>
      <c r="D825" s="175" t="s">
        <v>448</v>
      </c>
      <c r="E825" s="204"/>
      <c r="F825" s="204" t="n">
        <v>1</v>
      </c>
      <c r="G825" s="70" t="s">
        <v>330</v>
      </c>
      <c r="H825" s="204" t="n">
        <f aca="false">TRUNC(F825,2)</f>
        <v>1</v>
      </c>
      <c r="I825" s="203"/>
      <c r="J825" s="70"/>
      <c r="K825" s="200"/>
    </row>
    <row collapsed="false" customFormat="true" customHeight="true" hidden="false" ht="11.25" outlineLevel="0" r="826" s="14">
      <c r="B826" s="54"/>
      <c r="D826" s="175" t="s">
        <v>411</v>
      </c>
      <c r="E826" s="204"/>
      <c r="F826" s="204" t="n">
        <v>1</v>
      </c>
      <c r="G826" s="70" t="s">
        <v>330</v>
      </c>
      <c r="H826" s="204" t="n">
        <f aca="false">TRUNC(F826,2)</f>
        <v>1</v>
      </c>
      <c r="I826" s="203"/>
      <c r="J826" s="70"/>
      <c r="K826" s="200"/>
    </row>
    <row collapsed="false" customFormat="true" customHeight="true" hidden="false" ht="11.25" outlineLevel="0" r="827" s="14">
      <c r="B827" s="54"/>
      <c r="D827" s="175" t="s">
        <v>394</v>
      </c>
      <c r="E827" s="204"/>
      <c r="F827" s="204" t="n">
        <v>1</v>
      </c>
      <c r="G827" s="70" t="s">
        <v>330</v>
      </c>
      <c r="H827" s="204" t="n">
        <f aca="false">TRUNC(F827,2)</f>
        <v>1</v>
      </c>
      <c r="I827" s="203"/>
      <c r="J827" s="70"/>
      <c r="K827" s="200"/>
    </row>
    <row collapsed="false" customFormat="true" customHeight="true" hidden="false" ht="11.25" outlineLevel="0" r="828" s="14">
      <c r="B828" s="54"/>
      <c r="D828" s="175" t="s">
        <v>410</v>
      </c>
      <c r="E828" s="204"/>
      <c r="F828" s="204" t="n">
        <v>1</v>
      </c>
      <c r="G828" s="70" t="s">
        <v>330</v>
      </c>
      <c r="H828" s="204" t="n">
        <f aca="false">TRUNC(F828,2)</f>
        <v>1</v>
      </c>
      <c r="I828" s="203"/>
      <c r="J828" s="70"/>
      <c r="K828" s="200"/>
    </row>
    <row collapsed="false" customFormat="true" customHeight="true" hidden="false" ht="11.25" outlineLevel="0" r="829" s="14">
      <c r="B829" s="54"/>
      <c r="D829" s="175" t="s">
        <v>483</v>
      </c>
      <c r="E829" s="204"/>
      <c r="F829" s="204" t="n">
        <v>1</v>
      </c>
      <c r="G829" s="70" t="s">
        <v>330</v>
      </c>
      <c r="H829" s="204" t="n">
        <f aca="false">TRUNC(F829,2)</f>
        <v>1</v>
      </c>
      <c r="I829" s="203"/>
      <c r="J829" s="70"/>
      <c r="K829" s="200"/>
    </row>
    <row collapsed="false" customFormat="true" customHeight="true" hidden="false" ht="22.5" outlineLevel="0" r="830" s="14">
      <c r="B830" s="54"/>
      <c r="D830" s="175" t="s">
        <v>484</v>
      </c>
      <c r="E830" s="204"/>
      <c r="F830" s="204" t="n">
        <v>2</v>
      </c>
      <c r="G830" s="70" t="s">
        <v>330</v>
      </c>
      <c r="H830" s="204" t="n">
        <f aca="false">TRUNC(F830,2)</f>
        <v>2</v>
      </c>
      <c r="I830" s="266" t="s">
        <v>485</v>
      </c>
      <c r="J830" s="266"/>
      <c r="K830" s="266"/>
    </row>
    <row collapsed="false" customFormat="true" customHeight="true" hidden="false" ht="22.5" outlineLevel="0" r="831" s="14">
      <c r="B831" s="54"/>
      <c r="D831" s="175" t="s">
        <v>486</v>
      </c>
      <c r="E831" s="204"/>
      <c r="F831" s="204" t="n">
        <v>5</v>
      </c>
      <c r="G831" s="70" t="s">
        <v>330</v>
      </c>
      <c r="H831" s="204" t="n">
        <f aca="false">TRUNC(F831,2)</f>
        <v>5</v>
      </c>
      <c r="I831" s="266" t="s">
        <v>487</v>
      </c>
      <c r="J831" s="266"/>
      <c r="K831" s="266"/>
    </row>
    <row collapsed="false" customFormat="true" customHeight="true" hidden="false" ht="22.5" outlineLevel="0" r="832" s="14">
      <c r="B832" s="54"/>
      <c r="D832" s="175" t="s">
        <v>488</v>
      </c>
      <c r="E832" s="204"/>
      <c r="F832" s="204" t="n">
        <v>2</v>
      </c>
      <c r="G832" s="70" t="s">
        <v>330</v>
      </c>
      <c r="H832" s="204" t="n">
        <f aca="false">TRUNC(F832,2)</f>
        <v>2</v>
      </c>
      <c r="I832" s="266" t="s">
        <v>485</v>
      </c>
      <c r="J832" s="266"/>
      <c r="K832" s="266"/>
    </row>
    <row collapsed="false" customFormat="false" customHeight="true" hidden="false" ht="11.25" outlineLevel="0" r="833">
      <c r="B833" s="210" t="s">
        <v>359</v>
      </c>
      <c r="C833" s="210"/>
      <c r="D833" s="210"/>
      <c r="E833" s="210"/>
      <c r="F833" s="210"/>
      <c r="G833" s="210"/>
      <c r="H833" s="210"/>
      <c r="I833" s="210"/>
      <c r="J833" s="210"/>
      <c r="K833" s="210"/>
    </row>
    <row collapsed="false" customFormat="true" customHeight="true" hidden="false" ht="20.25" outlineLevel="0" r="834" s="14">
      <c r="B834" s="54"/>
      <c r="D834" s="175" t="s">
        <v>339</v>
      </c>
      <c r="E834" s="175"/>
      <c r="F834" s="175" t="s">
        <v>333</v>
      </c>
      <c r="G834" s="70"/>
      <c r="H834" s="202" t="s">
        <v>329</v>
      </c>
      <c r="I834" s="203"/>
      <c r="J834" s="70"/>
      <c r="K834" s="200"/>
    </row>
    <row collapsed="false" customFormat="true" customHeight="true" hidden="false" ht="11.25" outlineLevel="0" r="835" s="14">
      <c r="B835" s="54"/>
      <c r="D835" s="175" t="s">
        <v>377</v>
      </c>
      <c r="E835" s="204"/>
      <c r="F835" s="204" t="n">
        <v>1</v>
      </c>
      <c r="G835" s="70" t="s">
        <v>330</v>
      </c>
      <c r="H835" s="204" t="n">
        <f aca="false">TRUNC(F835,2)</f>
        <v>1</v>
      </c>
      <c r="I835" s="203"/>
      <c r="J835" s="70"/>
      <c r="K835" s="200"/>
    </row>
    <row collapsed="false" customFormat="true" customHeight="true" hidden="false" ht="11.25" outlineLevel="0" r="836" s="14">
      <c r="B836" s="54"/>
      <c r="D836" s="175" t="s">
        <v>379</v>
      </c>
      <c r="E836" s="204"/>
      <c r="F836" s="204" t="n">
        <v>1</v>
      </c>
      <c r="G836" s="70" t="s">
        <v>330</v>
      </c>
      <c r="H836" s="204" t="n">
        <f aca="false">TRUNC(F836,2)</f>
        <v>1</v>
      </c>
      <c r="I836" s="203"/>
      <c r="J836" s="70"/>
      <c r="K836" s="200"/>
    </row>
    <row collapsed="false" customFormat="true" customHeight="true" hidden="false" ht="11.25" outlineLevel="0" r="837" s="14">
      <c r="B837" s="54"/>
      <c r="D837" s="175" t="s">
        <v>380</v>
      </c>
      <c r="E837" s="204"/>
      <c r="F837" s="204" t="n">
        <v>1</v>
      </c>
      <c r="G837" s="70" t="s">
        <v>330</v>
      </c>
      <c r="H837" s="204" t="n">
        <f aca="false">TRUNC(F837,2)</f>
        <v>1</v>
      </c>
      <c r="I837" s="203"/>
      <c r="J837" s="70"/>
      <c r="K837" s="200"/>
    </row>
    <row collapsed="false" customFormat="true" customHeight="true" hidden="false" ht="11.25" outlineLevel="0" r="838" s="14">
      <c r="B838" s="54"/>
      <c r="D838" s="175" t="s">
        <v>489</v>
      </c>
      <c r="E838" s="204"/>
      <c r="F838" s="204" t="n">
        <v>1</v>
      </c>
      <c r="G838" s="70" t="s">
        <v>330</v>
      </c>
      <c r="H838" s="204" t="n">
        <f aca="false">TRUNC(F838,2)</f>
        <v>1</v>
      </c>
      <c r="I838" s="203"/>
      <c r="J838" s="70"/>
      <c r="K838" s="200"/>
    </row>
    <row collapsed="false" customFormat="true" customHeight="true" hidden="false" ht="11.25" outlineLevel="0" r="839" s="14">
      <c r="B839" s="54"/>
      <c r="D839" s="175" t="s">
        <v>413</v>
      </c>
      <c r="E839" s="204"/>
      <c r="F839" s="204" t="n">
        <v>1</v>
      </c>
      <c r="G839" s="70" t="s">
        <v>330</v>
      </c>
      <c r="H839" s="204" t="n">
        <f aca="false">TRUNC(F839,2)</f>
        <v>1</v>
      </c>
      <c r="I839" s="203"/>
      <c r="J839" s="70"/>
      <c r="K839" s="200"/>
    </row>
    <row collapsed="false" customFormat="true" customHeight="true" hidden="false" ht="11.25" outlineLevel="0" r="840" s="14">
      <c r="B840" s="54"/>
      <c r="D840" s="175" t="s">
        <v>451</v>
      </c>
      <c r="E840" s="204"/>
      <c r="F840" s="204" t="n">
        <v>1</v>
      </c>
      <c r="G840" s="70" t="s">
        <v>330</v>
      </c>
      <c r="H840" s="204" t="n">
        <f aca="false">TRUNC(F840,2)</f>
        <v>1</v>
      </c>
      <c r="I840" s="203"/>
      <c r="J840" s="70"/>
      <c r="K840" s="200"/>
    </row>
    <row collapsed="false" customFormat="false" customHeight="true" hidden="false" ht="11.25" outlineLevel="0" r="841">
      <c r="B841" s="210" t="s">
        <v>382</v>
      </c>
      <c r="C841" s="210"/>
      <c r="D841" s="210"/>
      <c r="E841" s="210"/>
      <c r="F841" s="210"/>
      <c r="G841" s="210"/>
      <c r="H841" s="210"/>
      <c r="I841" s="210"/>
      <c r="J841" s="210"/>
      <c r="K841" s="210"/>
    </row>
    <row collapsed="false" customFormat="true" customHeight="true" hidden="false" ht="20.25" outlineLevel="0" r="842" s="14">
      <c r="B842" s="54"/>
      <c r="D842" s="175" t="s">
        <v>339</v>
      </c>
      <c r="E842" s="175"/>
      <c r="F842" s="175" t="s">
        <v>333</v>
      </c>
      <c r="G842" s="70"/>
      <c r="H842" s="202" t="s">
        <v>329</v>
      </c>
      <c r="I842" s="203"/>
      <c r="J842" s="70"/>
      <c r="K842" s="200"/>
    </row>
    <row collapsed="false" customFormat="true" customHeight="true" hidden="false" ht="11.25" outlineLevel="0" r="843" s="14">
      <c r="B843" s="54"/>
      <c r="D843" s="175" t="s">
        <v>384</v>
      </c>
      <c r="E843" s="204"/>
      <c r="F843" s="204" t="n">
        <v>1</v>
      </c>
      <c r="G843" s="70" t="s">
        <v>330</v>
      </c>
      <c r="H843" s="204" t="n">
        <f aca="false">TRUNC(F843,2)</f>
        <v>1</v>
      </c>
      <c r="I843" s="203"/>
      <c r="J843" s="70"/>
      <c r="K843" s="200"/>
    </row>
    <row collapsed="false" customFormat="true" customHeight="true" hidden="false" ht="11.25" outlineLevel="0" r="844" s="14">
      <c r="B844" s="54"/>
      <c r="D844" s="175" t="s">
        <v>450</v>
      </c>
      <c r="E844" s="204"/>
      <c r="F844" s="204" t="n">
        <v>1</v>
      </c>
      <c r="G844" s="70" t="s">
        <v>330</v>
      </c>
      <c r="H844" s="204" t="n">
        <f aca="false">TRUNC(F844,2)</f>
        <v>1</v>
      </c>
      <c r="I844" s="203"/>
      <c r="J844" s="70"/>
      <c r="K844" s="200"/>
    </row>
    <row collapsed="false" customFormat="true" customHeight="true" hidden="false" ht="11.25" outlineLevel="0" r="845" s="14">
      <c r="B845" s="54"/>
      <c r="D845" s="175" t="s">
        <v>394</v>
      </c>
      <c r="E845" s="204"/>
      <c r="F845" s="204" t="n">
        <v>1</v>
      </c>
      <c r="G845" s="70" t="s">
        <v>330</v>
      </c>
      <c r="H845" s="204" t="n">
        <f aca="false">TRUNC(F845,2)</f>
        <v>1</v>
      </c>
      <c r="I845" s="203"/>
      <c r="J845" s="70"/>
      <c r="K845" s="200"/>
    </row>
    <row collapsed="false" customFormat="true" customHeight="true" hidden="false" ht="11.25" outlineLevel="0" r="846" s="14">
      <c r="B846" s="54"/>
      <c r="D846" s="175" t="s">
        <v>413</v>
      </c>
      <c r="E846" s="204"/>
      <c r="F846" s="204" t="n">
        <v>1</v>
      </c>
      <c r="G846" s="70" t="s">
        <v>330</v>
      </c>
      <c r="H846" s="204" t="n">
        <f aca="false">TRUNC(F846,2)</f>
        <v>1</v>
      </c>
      <c r="I846" s="203"/>
      <c r="J846" s="70"/>
      <c r="K846" s="200"/>
    </row>
    <row collapsed="false" customFormat="true" customHeight="true" hidden="false" ht="11.25" outlineLevel="0" r="847" s="14">
      <c r="B847" s="54"/>
      <c r="D847" s="175" t="s">
        <v>415</v>
      </c>
      <c r="E847" s="204"/>
      <c r="F847" s="204" t="n">
        <v>1</v>
      </c>
      <c r="G847" s="70" t="s">
        <v>330</v>
      </c>
      <c r="H847" s="204" t="n">
        <f aca="false">TRUNC(F847,2)</f>
        <v>1</v>
      </c>
      <c r="I847" s="203"/>
      <c r="J847" s="70"/>
      <c r="K847" s="200"/>
    </row>
    <row collapsed="false" customFormat="true" customHeight="true" hidden="false" ht="11.25" outlineLevel="0" r="848" s="14">
      <c r="B848" s="54"/>
      <c r="D848" s="175" t="s">
        <v>416</v>
      </c>
      <c r="E848" s="204"/>
      <c r="F848" s="204" t="n">
        <v>2</v>
      </c>
      <c r="G848" s="70" t="s">
        <v>330</v>
      </c>
      <c r="H848" s="204" t="n">
        <f aca="false">TRUNC(F848,2)</f>
        <v>2</v>
      </c>
      <c r="I848" s="203"/>
      <c r="J848" s="70"/>
      <c r="K848" s="200"/>
    </row>
    <row collapsed="false" customFormat="true" customHeight="true" hidden="false" ht="12" outlineLevel="0" r="849" s="14">
      <c r="B849" s="54"/>
      <c r="D849" s="175"/>
      <c r="E849" s="204"/>
      <c r="F849" s="204"/>
      <c r="G849" s="70"/>
      <c r="H849" s="204"/>
      <c r="I849" s="203"/>
      <c r="J849" s="70"/>
      <c r="K849" s="200"/>
    </row>
    <row collapsed="false" customFormat="false" customHeight="true" hidden="false" ht="36.75" outlineLevel="0" r="850">
      <c r="A850" s="14" t="str">
        <f aca="false">B850&amp;C850</f>
        <v>10.2415.015.0041-A</v>
      </c>
      <c r="B850" s="54" t="s">
        <v>193</v>
      </c>
      <c r="C850" s="55" t="str">
        <f aca="false">'ORÇAMENTO ANALÍTICO'!C131</f>
        <v>15.015.0041-A</v>
      </c>
      <c r="D850" s="203" t="str">
        <f aca="false">VLOOKUP(A850,'ORÇAMENTO ANALÍTICO'!A:I,4,0)</f>
        <v>INSTALACAO DE UM CONJUNTO DE 2 PONTOS DE LUZ,APARENTE,EQUIVALENTE A 5 VARAS DE ELETRODUTO DE PVC RIGIDO DE 1/2",33,00M DE FIO 2,5MM2,CAIXAS,CONEXOES,LUVAS,CURVA E INTERRUPTOR DE SOBREPOR</v>
      </c>
      <c r="E850" s="203"/>
      <c r="F850" s="203"/>
      <c r="G850" s="203"/>
      <c r="H850" s="203"/>
      <c r="I850" s="203"/>
      <c r="J850" s="70" t="str">
        <f aca="false">VLOOKUP(A850,'ORÇAMENTO ANALÍTICO'!A:I,5,0)</f>
        <v>UN</v>
      </c>
      <c r="K850" s="200" t="n">
        <f aca="false">H853+H855</f>
        <v>2</v>
      </c>
    </row>
    <row collapsed="false" customFormat="false" customHeight="true" hidden="false" ht="11.25" outlineLevel="0" r="851">
      <c r="B851" s="210" t="s">
        <v>355</v>
      </c>
      <c r="C851" s="210"/>
      <c r="D851" s="210"/>
      <c r="E851" s="210"/>
      <c r="F851" s="210"/>
      <c r="G851" s="210"/>
      <c r="H851" s="210"/>
      <c r="I851" s="210"/>
      <c r="J851" s="210"/>
      <c r="K851" s="210"/>
    </row>
    <row collapsed="false" customFormat="true" customHeight="true" hidden="false" ht="20.25" outlineLevel="0" r="852" s="14">
      <c r="B852" s="54"/>
      <c r="D852" s="175" t="s">
        <v>339</v>
      </c>
      <c r="E852" s="175"/>
      <c r="F852" s="175" t="s">
        <v>333</v>
      </c>
      <c r="G852" s="70"/>
      <c r="H852" s="202" t="s">
        <v>329</v>
      </c>
      <c r="I852" s="203"/>
      <c r="J852" s="70"/>
      <c r="K852" s="200"/>
    </row>
    <row collapsed="false" customFormat="true" customHeight="true" hidden="false" ht="11.25" outlineLevel="0" r="853" s="14">
      <c r="B853" s="54"/>
      <c r="D853" s="175" t="s">
        <v>447</v>
      </c>
      <c r="E853" s="204"/>
      <c r="F853" s="204" t="n">
        <v>1</v>
      </c>
      <c r="G853" s="70" t="s">
        <v>330</v>
      </c>
      <c r="H853" s="204" t="n">
        <f aca="false">TRUNC(F853,2)</f>
        <v>1</v>
      </c>
      <c r="I853" s="203"/>
      <c r="J853" s="70"/>
      <c r="K853" s="200"/>
    </row>
    <row collapsed="false" customFormat="false" customHeight="true" hidden="false" ht="11.25" outlineLevel="0" r="854">
      <c r="B854" s="210" t="s">
        <v>490</v>
      </c>
      <c r="C854" s="210"/>
      <c r="D854" s="210"/>
      <c r="E854" s="210"/>
      <c r="F854" s="210"/>
      <c r="G854" s="210"/>
      <c r="H854" s="210"/>
      <c r="I854" s="210"/>
      <c r="J854" s="210"/>
      <c r="K854" s="210"/>
    </row>
    <row collapsed="false" customFormat="true" customHeight="true" hidden="false" ht="22.5" outlineLevel="0" r="855" s="14">
      <c r="B855" s="54"/>
      <c r="D855" s="175" t="s">
        <v>491</v>
      </c>
      <c r="E855" s="204"/>
      <c r="F855" s="204" t="n">
        <v>1</v>
      </c>
      <c r="G855" s="70" t="s">
        <v>330</v>
      </c>
      <c r="H855" s="204" t="n">
        <f aca="false">TRUNC(F855,2)</f>
        <v>1</v>
      </c>
      <c r="I855" s="203"/>
      <c r="J855" s="70"/>
      <c r="K855" s="200"/>
    </row>
    <row collapsed="false" customFormat="true" customHeight="true" hidden="false" ht="12" outlineLevel="0" r="856" s="14">
      <c r="B856" s="54"/>
      <c r="D856" s="175"/>
      <c r="E856" s="175"/>
      <c r="F856" s="175"/>
      <c r="G856" s="264"/>
      <c r="H856" s="70"/>
      <c r="I856" s="202"/>
      <c r="J856" s="70"/>
      <c r="K856" s="200"/>
    </row>
    <row collapsed="false" customFormat="false" customHeight="true" hidden="false" ht="36.75" outlineLevel="0" r="857">
      <c r="A857" s="14" t="str">
        <f aca="false">B857&amp;C857</f>
        <v>10.2515.015.0066-A</v>
      </c>
      <c r="B857" s="54" t="s">
        <v>195</v>
      </c>
      <c r="C857" s="198" t="str">
        <f aca="false">'ORÇAMENTO ANALÍTICO'!C132</f>
        <v>15.015.0066-A</v>
      </c>
      <c r="D857" s="203" t="str">
        <f aca="false">VLOOKUP(A857,'ORÇAMENTO ANALÍTICO'!A:I,4,0)</f>
        <v>INSTALACAO DE UM CONJUNTO DE 4 PONTOS DE LUZ,APARENTE,EQUIVALENTE 7 VARAS DE ELETRODUTO DE PVC RIGIDO DE 3/4",50,00M DEFIO 2,5MM2,CAIXAS,CONEXOES,LUVAS,CURVA E INTERRUPTOR DE SOBREPOR</v>
      </c>
      <c r="E857" s="203"/>
      <c r="F857" s="203"/>
      <c r="G857" s="203"/>
      <c r="H857" s="203"/>
      <c r="I857" s="203"/>
      <c r="J857" s="70" t="str">
        <f aca="false">VLOOKUP(A857,'ORÇAMENTO ANALÍTICO'!A:I,5,0)</f>
        <v>UN</v>
      </c>
      <c r="K857" s="200" t="n">
        <f aca="false">H860+H863</f>
        <v>2</v>
      </c>
      <c r="L857" s="201"/>
    </row>
    <row collapsed="false" customFormat="false" customHeight="true" hidden="false" ht="11.25" outlineLevel="0" r="858">
      <c r="B858" s="210" t="s">
        <v>355</v>
      </c>
      <c r="C858" s="210"/>
      <c r="D858" s="210"/>
      <c r="E858" s="210"/>
      <c r="F858" s="210"/>
      <c r="G858" s="210"/>
      <c r="H858" s="210"/>
      <c r="I858" s="210"/>
      <c r="J858" s="210"/>
      <c r="K858" s="210"/>
    </row>
    <row collapsed="false" customFormat="true" customHeight="true" hidden="false" ht="20.25" outlineLevel="0" r="859" s="14">
      <c r="B859" s="54"/>
      <c r="D859" s="175" t="s">
        <v>339</v>
      </c>
      <c r="E859" s="175"/>
      <c r="F859" s="175" t="s">
        <v>333</v>
      </c>
      <c r="G859" s="70"/>
      <c r="H859" s="202" t="s">
        <v>329</v>
      </c>
      <c r="I859" s="203"/>
      <c r="J859" s="70"/>
      <c r="K859" s="200"/>
    </row>
    <row collapsed="false" customFormat="true" customHeight="true" hidden="false" ht="11.25" outlineLevel="0" r="860" s="14">
      <c r="B860" s="54"/>
      <c r="D860" s="175" t="s">
        <v>395</v>
      </c>
      <c r="E860" s="204"/>
      <c r="F860" s="204" t="n">
        <v>1</v>
      </c>
      <c r="G860" s="70" t="s">
        <v>330</v>
      </c>
      <c r="H860" s="204" t="n">
        <f aca="false">TRUNC(F860,2)</f>
        <v>1</v>
      </c>
      <c r="I860" s="203"/>
      <c r="J860" s="70"/>
      <c r="K860" s="200"/>
    </row>
    <row collapsed="false" customFormat="false" customHeight="true" hidden="false" ht="11.25" outlineLevel="0" r="861">
      <c r="B861" s="210" t="s">
        <v>382</v>
      </c>
      <c r="C861" s="210"/>
      <c r="D861" s="210"/>
      <c r="E861" s="210"/>
      <c r="F861" s="210"/>
      <c r="G861" s="210"/>
      <c r="H861" s="210"/>
      <c r="I861" s="210"/>
      <c r="J861" s="210"/>
      <c r="K861" s="210"/>
    </row>
    <row collapsed="false" customFormat="true" customHeight="true" hidden="false" ht="20.25" outlineLevel="0" r="862" s="14">
      <c r="B862" s="54"/>
      <c r="D862" s="175" t="s">
        <v>339</v>
      </c>
      <c r="E862" s="175"/>
      <c r="F862" s="175" t="s">
        <v>333</v>
      </c>
      <c r="G862" s="70"/>
      <c r="H862" s="202" t="s">
        <v>329</v>
      </c>
      <c r="I862" s="203"/>
      <c r="J862" s="70"/>
      <c r="K862" s="200"/>
    </row>
    <row collapsed="false" customFormat="true" customHeight="true" hidden="false" ht="11.25" outlineLevel="0" r="863" s="14">
      <c r="B863" s="54"/>
      <c r="D863" s="175" t="s">
        <v>386</v>
      </c>
      <c r="E863" s="204"/>
      <c r="F863" s="204" t="n">
        <v>1</v>
      </c>
      <c r="G863" s="70" t="s">
        <v>330</v>
      </c>
      <c r="H863" s="204" t="n">
        <f aca="false">TRUNC(F863,2)</f>
        <v>1</v>
      </c>
      <c r="I863" s="203"/>
      <c r="J863" s="70"/>
      <c r="K863" s="200"/>
    </row>
    <row collapsed="false" customFormat="true" customHeight="true" hidden="false" ht="12" outlineLevel="0" r="864" s="14">
      <c r="B864" s="54"/>
      <c r="D864" s="175"/>
      <c r="E864" s="204"/>
      <c r="F864" s="204"/>
      <c r="G864" s="70"/>
      <c r="H864" s="204"/>
      <c r="I864" s="203"/>
      <c r="J864" s="70"/>
      <c r="K864" s="200"/>
    </row>
    <row collapsed="false" customFormat="false" customHeight="true" hidden="false" ht="37.5" outlineLevel="0" r="865">
      <c r="A865" s="14" t="str">
        <f aca="false">B865&amp;C865</f>
        <v>10.2615.015.0081-A</v>
      </c>
      <c r="B865" s="54" t="s">
        <v>197</v>
      </c>
      <c r="C865" s="198" t="str">
        <f aca="false">'ORÇAMENTO ANALÍTICO'!C133</f>
        <v>15.015.0081-A</v>
      </c>
      <c r="D865" s="203" t="str">
        <f aca="false">VLOOKUP(A865,'ORÇAMENTO ANALÍTICO'!A:I,4,0)</f>
        <v>INSTALACAO DE UM CONJUNTO DE 5 PONTOS DE LUZ,APARENTE,EQUIVALENTE A 8 VARAS DE ELETRODUTO DE PVC RIGIDO DE 3/4",57,00M DE FIO 2,5MM2,CAIXAS,CONEXOES,LUVAS,CURVA E INTERRUPTOR DE SOBREPOR</v>
      </c>
      <c r="E865" s="203"/>
      <c r="F865" s="203"/>
      <c r="G865" s="203"/>
      <c r="H865" s="203"/>
      <c r="I865" s="203"/>
      <c r="J865" s="70" t="str">
        <f aca="false">VLOOKUP(A865,'ORÇAMENTO ANALÍTICO'!A:I,5,0)</f>
        <v>UN</v>
      </c>
      <c r="K865" s="200" t="n">
        <f aca="false">SUM(H868)</f>
        <v>3</v>
      </c>
      <c r="L865" s="201"/>
    </row>
    <row collapsed="false" customFormat="false" customHeight="true" hidden="false" ht="11.25" outlineLevel="0" r="866">
      <c r="B866" s="210" t="s">
        <v>359</v>
      </c>
      <c r="C866" s="210"/>
      <c r="D866" s="210"/>
      <c r="E866" s="210"/>
      <c r="F866" s="210"/>
      <c r="G866" s="210"/>
      <c r="H866" s="210"/>
      <c r="I866" s="210"/>
      <c r="J866" s="210"/>
      <c r="K866" s="210"/>
    </row>
    <row collapsed="false" customFormat="true" customHeight="true" hidden="false" ht="20.25" outlineLevel="0" r="867" s="14">
      <c r="B867" s="54"/>
      <c r="D867" s="175" t="s">
        <v>339</v>
      </c>
      <c r="E867" s="175"/>
      <c r="F867" s="175" t="s">
        <v>333</v>
      </c>
      <c r="G867" s="70"/>
      <c r="H867" s="202" t="s">
        <v>329</v>
      </c>
      <c r="I867" s="203"/>
      <c r="J867" s="70"/>
      <c r="K867" s="200"/>
    </row>
    <row collapsed="false" customFormat="true" customHeight="true" hidden="false" ht="22.5" outlineLevel="0" r="868" s="14">
      <c r="B868" s="54"/>
      <c r="D868" s="175" t="s">
        <v>492</v>
      </c>
      <c r="E868" s="204"/>
      <c r="F868" s="204" t="n">
        <v>3</v>
      </c>
      <c r="G868" s="70" t="s">
        <v>330</v>
      </c>
      <c r="H868" s="204" t="n">
        <f aca="false">TRUNC(F868,2)</f>
        <v>3</v>
      </c>
      <c r="I868" s="203"/>
      <c r="J868" s="70"/>
      <c r="K868" s="200"/>
    </row>
    <row collapsed="false" customFormat="true" customHeight="true" hidden="false" ht="11.25" outlineLevel="0" r="869" s="14">
      <c r="B869" s="54"/>
      <c r="D869" s="235" t="s">
        <v>396</v>
      </c>
      <c r="E869" s="236"/>
      <c r="F869" s="236" t="n">
        <v>1</v>
      </c>
      <c r="G869" s="231" t="s">
        <v>330</v>
      </c>
      <c r="H869" s="236" t="n">
        <f aca="false">TRUNC(F869,2)</f>
        <v>1</v>
      </c>
      <c r="I869" s="203"/>
      <c r="J869" s="70"/>
      <c r="K869" s="200"/>
    </row>
    <row collapsed="false" customFormat="true" customHeight="true" hidden="false" ht="12" outlineLevel="0" r="870" s="14">
      <c r="B870" s="54"/>
      <c r="D870" s="175"/>
      <c r="E870" s="204"/>
      <c r="F870" s="204"/>
      <c r="G870" s="70"/>
      <c r="H870" s="204"/>
      <c r="I870" s="203"/>
      <c r="J870" s="70"/>
      <c r="K870" s="200"/>
    </row>
    <row collapsed="false" customFormat="false" customHeight="true" hidden="false" ht="48.75" outlineLevel="0" r="871">
      <c r="A871" s="14" t="str">
        <f aca="false">B871&amp;C871</f>
        <v>10.2715.015.0106-A</v>
      </c>
      <c r="B871" s="54" t="s">
        <v>199</v>
      </c>
      <c r="C871" s="55" t="str">
        <f aca="false">'ORÇAMENTO ANALÍTICO'!C134</f>
        <v>15.015.0106-A</v>
      </c>
      <c r="D871" s="203" t="str">
        <f aca="false">VLOOKUP(A871,'ORÇAMENTO ANALÍTICO'!A:I,4,0)</f>
        <v>INSTALACAO DE UM CONJUNTO DE 8 PONTOS DE LUZ,APARENTE COM CANALETA PERFURADA,SENDO ESTA LIGADA A ELETROCALHA PRINCIPAL(EXCLUSIVE ESTA),EQUIVALENTE A 6,75 VARAS DE CANALETA E 2 VARAS DE ELETRODUTO DE PVC RIGIDO DE 3/4",92,00M DE FIO 2,5MM2,CAIXAS,CONEXOES,LUVAS,CURVA E INTERRUPTOR DE SOBREPOR</v>
      </c>
      <c r="E871" s="203"/>
      <c r="F871" s="203"/>
      <c r="G871" s="203"/>
      <c r="H871" s="203"/>
      <c r="I871" s="203"/>
      <c r="J871" s="70" t="str">
        <f aca="false">VLOOKUP(A871,'ORÇAMENTO ANALÍTICO'!A:I,5,0)</f>
        <v>UN</v>
      </c>
      <c r="K871" s="200" t="n">
        <f aca="false">H874+H875</f>
        <v>8</v>
      </c>
    </row>
    <row collapsed="false" customFormat="false" customHeight="true" hidden="false" ht="11.25" outlineLevel="0" r="872">
      <c r="B872" s="210" t="s">
        <v>382</v>
      </c>
      <c r="C872" s="210"/>
      <c r="D872" s="210"/>
      <c r="E872" s="210"/>
      <c r="F872" s="210"/>
      <c r="G872" s="210"/>
      <c r="H872" s="210"/>
      <c r="I872" s="210"/>
      <c r="J872" s="210"/>
      <c r="K872" s="210"/>
    </row>
    <row collapsed="false" customFormat="true" customHeight="true" hidden="false" ht="20.25" outlineLevel="0" r="873" s="14">
      <c r="B873" s="54"/>
      <c r="D873" s="175" t="s">
        <v>339</v>
      </c>
      <c r="E873" s="175"/>
      <c r="F873" s="175" t="s">
        <v>333</v>
      </c>
      <c r="G873" s="70"/>
      <c r="H873" s="202" t="s">
        <v>329</v>
      </c>
      <c r="I873" s="203"/>
      <c r="J873" s="70"/>
      <c r="K873" s="200"/>
    </row>
    <row collapsed="false" customFormat="true" customHeight="true" hidden="false" ht="11.25" outlineLevel="0" r="874" s="14">
      <c r="B874" s="54"/>
      <c r="D874" s="175" t="s">
        <v>472</v>
      </c>
      <c r="E874" s="204"/>
      <c r="F874" s="204" t="n">
        <v>6</v>
      </c>
      <c r="G874" s="70" t="s">
        <v>330</v>
      </c>
      <c r="H874" s="204" t="n">
        <f aca="false">TRUNC(F874,2)</f>
        <v>6</v>
      </c>
      <c r="I874" s="203"/>
      <c r="J874" s="70"/>
      <c r="K874" s="200"/>
    </row>
    <row collapsed="false" customFormat="true" customHeight="true" hidden="false" ht="11.25" outlineLevel="0" r="875" s="14">
      <c r="B875" s="54"/>
      <c r="D875" s="175" t="s">
        <v>383</v>
      </c>
      <c r="E875" s="204"/>
      <c r="F875" s="204" t="n">
        <v>2</v>
      </c>
      <c r="G875" s="70" t="s">
        <v>330</v>
      </c>
      <c r="H875" s="204" t="n">
        <f aca="false">TRUNC(F875,2)</f>
        <v>2</v>
      </c>
      <c r="I875" s="203"/>
      <c r="J875" s="70"/>
      <c r="K875" s="200"/>
    </row>
    <row collapsed="false" customFormat="true" customHeight="true" hidden="false" ht="12" outlineLevel="0" r="876" s="14">
      <c r="B876" s="54"/>
      <c r="D876" s="175"/>
      <c r="E876" s="204"/>
      <c r="F876" s="204"/>
      <c r="G876" s="70"/>
      <c r="H876" s="204"/>
      <c r="I876" s="203"/>
      <c r="J876" s="70"/>
      <c r="K876" s="200"/>
    </row>
    <row collapsed="false" customFormat="false" customHeight="true" hidden="false" ht="37.5" outlineLevel="0" r="877">
      <c r="A877" s="14" t="str">
        <f aca="false">B877&amp;C877</f>
        <v>10.2818.027.0305-A</v>
      </c>
      <c r="B877" s="54" t="s">
        <v>201</v>
      </c>
      <c r="C877" s="55" t="str">
        <f aca="false">'ORÇAMENTO ANALÍTICO'!C135</f>
        <v>18.027.0305-A</v>
      </c>
      <c r="D877" s="203" t="str">
        <f aca="false">VLOOKUP(A877,'ORÇAMENTO ANALÍTICO'!A:I,4,0)</f>
        <v>LUMINARIA DE SOBREPOR,FIXADA EM LAJE OU FORRO,TIPO CALHA,CHANFRADA OU PRISMATICA,ESMALTADA,COMPLETA,EQUIPADA COM REATORELETRONICO DE ALTO FATOR DE POTENCIA(AFP&gt;=0,92)E LAMPADA FLUORESCENTE DE 1X40W.FORNECIMENTO E COLOCACAO</v>
      </c>
      <c r="E877" s="203"/>
      <c r="F877" s="203"/>
      <c r="G877" s="203"/>
      <c r="H877" s="203"/>
      <c r="I877" s="203"/>
      <c r="J877" s="70" t="str">
        <f aca="false">VLOOKUP(A877,'ORÇAMENTO ANALÍTICO'!A:I,5,0)</f>
        <v>UN</v>
      </c>
      <c r="K877" s="200" t="n">
        <f aca="false">SUM(H880:H887)</f>
        <v>12</v>
      </c>
    </row>
    <row collapsed="false" customFormat="false" customHeight="true" hidden="false" ht="11.25" outlineLevel="0" r="878">
      <c r="B878" s="210" t="s">
        <v>355</v>
      </c>
      <c r="C878" s="210"/>
      <c r="D878" s="210"/>
      <c r="E878" s="210"/>
      <c r="F878" s="210"/>
      <c r="G878" s="210"/>
      <c r="H878" s="210"/>
      <c r="I878" s="210"/>
      <c r="J878" s="210"/>
      <c r="K878" s="210"/>
    </row>
    <row collapsed="false" customFormat="true" customHeight="true" hidden="false" ht="20.25" outlineLevel="0" r="879" s="14">
      <c r="B879" s="54"/>
      <c r="D879" s="175" t="s">
        <v>339</v>
      </c>
      <c r="E879" s="175"/>
      <c r="F879" s="175" t="s">
        <v>333</v>
      </c>
      <c r="G879" s="70"/>
      <c r="H879" s="202" t="s">
        <v>329</v>
      </c>
      <c r="I879" s="203"/>
      <c r="J879" s="70"/>
      <c r="K879" s="200"/>
    </row>
    <row collapsed="false" customFormat="true" customHeight="true" hidden="false" ht="11.25" outlineLevel="0" r="880" s="14">
      <c r="B880" s="54"/>
      <c r="D880" s="175" t="s">
        <v>376</v>
      </c>
      <c r="E880" s="204"/>
      <c r="F880" s="204" t="n">
        <v>1</v>
      </c>
      <c r="G880" s="70" t="s">
        <v>330</v>
      </c>
      <c r="H880" s="204" t="n">
        <f aca="false">TRUNC(F880,2)</f>
        <v>1</v>
      </c>
      <c r="I880" s="203"/>
      <c r="J880" s="70"/>
      <c r="K880" s="200"/>
    </row>
    <row collapsed="false" customFormat="true" customHeight="true" hidden="false" ht="11.25" outlineLevel="0" r="881" s="14">
      <c r="B881" s="54"/>
      <c r="D881" s="175" t="s">
        <v>405</v>
      </c>
      <c r="E881" s="204"/>
      <c r="F881" s="204" t="n">
        <v>1</v>
      </c>
      <c r="G881" s="70" t="s">
        <v>330</v>
      </c>
      <c r="H881" s="204" t="n">
        <f aca="false">TRUNC(F881,2)</f>
        <v>1</v>
      </c>
      <c r="I881" s="203"/>
      <c r="J881" s="70"/>
      <c r="K881" s="200"/>
    </row>
    <row collapsed="false" customFormat="true" customHeight="true" hidden="false" ht="11.25" outlineLevel="0" r="882" s="14">
      <c r="B882" s="54"/>
      <c r="D882" s="175" t="s">
        <v>448</v>
      </c>
      <c r="E882" s="204"/>
      <c r="F882" s="204" t="n">
        <v>1</v>
      </c>
      <c r="G882" s="70" t="s">
        <v>330</v>
      </c>
      <c r="H882" s="204" t="n">
        <f aca="false">TRUNC(F882,2)</f>
        <v>1</v>
      </c>
      <c r="I882" s="203"/>
      <c r="J882" s="70"/>
      <c r="K882" s="200"/>
    </row>
    <row collapsed="false" customFormat="true" customHeight="true" hidden="false" ht="11.25" outlineLevel="0" r="883" s="14">
      <c r="B883" s="54"/>
      <c r="D883" s="175" t="s">
        <v>411</v>
      </c>
      <c r="E883" s="204"/>
      <c r="F883" s="204" t="n">
        <v>1</v>
      </c>
      <c r="G883" s="70" t="s">
        <v>330</v>
      </c>
      <c r="H883" s="204" t="n">
        <f aca="false">TRUNC(F883,2)</f>
        <v>1</v>
      </c>
      <c r="I883" s="203"/>
      <c r="J883" s="70"/>
      <c r="K883" s="200"/>
    </row>
    <row collapsed="false" customFormat="true" customHeight="true" hidden="false" ht="11.25" outlineLevel="0" r="884" s="14">
      <c r="B884" s="54"/>
      <c r="D884" s="175" t="s">
        <v>447</v>
      </c>
      <c r="E884" s="204"/>
      <c r="F884" s="204" t="n">
        <v>2</v>
      </c>
      <c r="G884" s="70" t="s">
        <v>330</v>
      </c>
      <c r="H884" s="204" t="n">
        <f aca="false">TRUNC(F884,2)</f>
        <v>2</v>
      </c>
      <c r="I884" s="203"/>
      <c r="J884" s="70"/>
      <c r="K884" s="200"/>
    </row>
    <row collapsed="false" customFormat="true" customHeight="true" hidden="false" ht="11.25" outlineLevel="0" r="885" s="14">
      <c r="B885" s="54"/>
      <c r="D885" s="175" t="s">
        <v>394</v>
      </c>
      <c r="E885" s="204"/>
      <c r="F885" s="204" t="n">
        <v>1</v>
      </c>
      <c r="G885" s="70" t="s">
        <v>330</v>
      </c>
      <c r="H885" s="204" t="n">
        <f aca="false">TRUNC(F885,2)</f>
        <v>1</v>
      </c>
      <c r="I885" s="203"/>
      <c r="J885" s="70"/>
      <c r="K885" s="200"/>
    </row>
    <row collapsed="false" customFormat="true" customHeight="true" hidden="false" ht="11.25" outlineLevel="0" r="886" s="14">
      <c r="B886" s="54"/>
      <c r="D886" s="175" t="s">
        <v>410</v>
      </c>
      <c r="E886" s="204"/>
      <c r="F886" s="204" t="n">
        <v>1</v>
      </c>
      <c r="G886" s="70" t="s">
        <v>330</v>
      </c>
      <c r="H886" s="204" t="n">
        <f aca="false">TRUNC(F886,2)</f>
        <v>1</v>
      </c>
      <c r="I886" s="203"/>
      <c r="J886" s="70"/>
      <c r="K886" s="200"/>
    </row>
    <row collapsed="false" customFormat="true" customHeight="true" hidden="false" ht="11.25" outlineLevel="0" r="887" s="14">
      <c r="B887" s="54"/>
      <c r="D887" s="175" t="s">
        <v>395</v>
      </c>
      <c r="E887" s="204"/>
      <c r="F887" s="204" t="n">
        <v>4</v>
      </c>
      <c r="G887" s="70" t="s">
        <v>330</v>
      </c>
      <c r="H887" s="204" t="n">
        <f aca="false">TRUNC(F887,2)</f>
        <v>4</v>
      </c>
      <c r="I887" s="203"/>
      <c r="J887" s="70"/>
      <c r="K887" s="200"/>
    </row>
    <row collapsed="false" customFormat="false" customHeight="true" hidden="false" ht="12" outlineLevel="0" r="888">
      <c r="B888" s="54"/>
      <c r="C888" s="14"/>
      <c r="E888" s="175"/>
      <c r="F888" s="175"/>
      <c r="H888" s="70"/>
      <c r="I888" s="202"/>
      <c r="J888" s="70"/>
      <c r="K888" s="200"/>
    </row>
    <row collapsed="false" customFormat="false" customHeight="true" hidden="false" ht="39.75" outlineLevel="0" r="889">
      <c r="A889" s="14" t="str">
        <f aca="false">B889&amp;C889</f>
        <v>10.2918.027.0355-A</v>
      </c>
      <c r="B889" s="54" t="s">
        <v>203</v>
      </c>
      <c r="C889" s="55" t="str">
        <f aca="false">'ORÇAMENTO ANALÍTICO'!C136</f>
        <v>18.027.0355-A</v>
      </c>
      <c r="D889" s="203" t="str">
        <f aca="false">VLOOKUP(A889,'ORÇAMENTO ANALÍTICO'!A:I,4,0)</f>
        <v>LUMINARIA DE EMBUTIR,FIXADA EM LAJE OU FORRO,TIPO CALHA,CHANFRADA OU PRISMATICA,ESMALTADA,COMPLETA,EQUIPADA COM REATOR ELETRONICO DE ALTO FATOR DE POTENCIA(AFP&gt;=0,92)E LAMPADA FLUORESCENTE DE 1X40W.FORNECIMENTO E COLOCACAO</v>
      </c>
      <c r="E889" s="203"/>
      <c r="F889" s="203"/>
      <c r="G889" s="203"/>
      <c r="H889" s="203"/>
      <c r="I889" s="203"/>
      <c r="J889" s="70" t="str">
        <f aca="false">VLOOKUP(A889,'ORÇAMENTO ANALÍTICO'!A:I,5,0)</f>
        <v>UN</v>
      </c>
      <c r="K889" s="200" t="n">
        <f aca="false">SUM(H892:H897,H900:H906)</f>
        <v>17</v>
      </c>
    </row>
    <row collapsed="false" customFormat="false" customHeight="true" hidden="false" ht="11.25" outlineLevel="0" r="890">
      <c r="B890" s="210" t="s">
        <v>359</v>
      </c>
      <c r="C890" s="210"/>
      <c r="D890" s="210"/>
      <c r="E890" s="210"/>
      <c r="F890" s="210"/>
      <c r="G890" s="210"/>
      <c r="H890" s="210"/>
      <c r="I890" s="210"/>
      <c r="J890" s="210"/>
      <c r="K890" s="210"/>
    </row>
    <row collapsed="false" customFormat="true" customHeight="true" hidden="false" ht="20.25" outlineLevel="0" r="891" s="14">
      <c r="B891" s="54"/>
      <c r="D891" s="175" t="s">
        <v>339</v>
      </c>
      <c r="E891" s="175"/>
      <c r="F891" s="175" t="s">
        <v>333</v>
      </c>
      <c r="G891" s="70"/>
      <c r="H891" s="202" t="s">
        <v>329</v>
      </c>
      <c r="I891" s="203"/>
      <c r="J891" s="70"/>
      <c r="K891" s="200"/>
    </row>
    <row collapsed="false" customFormat="true" customHeight="true" hidden="false" ht="11.25" outlineLevel="0" r="892" s="14">
      <c r="B892" s="54"/>
      <c r="D892" s="175" t="s">
        <v>377</v>
      </c>
      <c r="E892" s="204"/>
      <c r="F892" s="204" t="n">
        <v>1</v>
      </c>
      <c r="G892" s="70" t="s">
        <v>330</v>
      </c>
      <c r="H892" s="204" t="n">
        <f aca="false">TRUNC(F892,2)</f>
        <v>1</v>
      </c>
      <c r="I892" s="203"/>
      <c r="J892" s="70"/>
      <c r="K892" s="200"/>
    </row>
    <row collapsed="false" customFormat="true" customHeight="true" hidden="false" ht="11.25" outlineLevel="0" r="893" s="14">
      <c r="B893" s="54"/>
      <c r="D893" s="175" t="s">
        <v>379</v>
      </c>
      <c r="E893" s="204"/>
      <c r="F893" s="204" t="n">
        <v>1</v>
      </c>
      <c r="G893" s="70" t="s">
        <v>330</v>
      </c>
      <c r="H893" s="204" t="n">
        <f aca="false">TRUNC(F893,2)</f>
        <v>1</v>
      </c>
      <c r="I893" s="203"/>
      <c r="J893" s="70"/>
      <c r="K893" s="200"/>
    </row>
    <row collapsed="false" customFormat="true" customHeight="true" hidden="false" ht="11.25" outlineLevel="0" r="894" s="14">
      <c r="B894" s="54"/>
      <c r="D894" s="175" t="s">
        <v>380</v>
      </c>
      <c r="E894" s="204"/>
      <c r="F894" s="204" t="n">
        <v>1</v>
      </c>
      <c r="G894" s="70" t="s">
        <v>330</v>
      </c>
      <c r="H894" s="204" t="n">
        <f aca="false">TRUNC(F894,2)</f>
        <v>1</v>
      </c>
      <c r="I894" s="203"/>
      <c r="J894" s="70"/>
      <c r="K894" s="200"/>
    </row>
    <row collapsed="false" customFormat="true" customHeight="true" hidden="false" ht="11.25" outlineLevel="0" r="895" s="14">
      <c r="B895" s="54"/>
      <c r="D895" s="175" t="s">
        <v>489</v>
      </c>
      <c r="E895" s="204"/>
      <c r="F895" s="204" t="n">
        <v>1</v>
      </c>
      <c r="G895" s="70" t="s">
        <v>330</v>
      </c>
      <c r="H895" s="204" t="n">
        <f aca="false">TRUNC(F895,2)</f>
        <v>1</v>
      </c>
      <c r="I895" s="203"/>
      <c r="J895" s="70"/>
      <c r="K895" s="200"/>
    </row>
    <row collapsed="false" customFormat="true" customHeight="true" hidden="false" ht="11.25" outlineLevel="0" r="896" s="14">
      <c r="B896" s="54"/>
      <c r="D896" s="175" t="s">
        <v>413</v>
      </c>
      <c r="E896" s="204"/>
      <c r="F896" s="204" t="n">
        <v>1</v>
      </c>
      <c r="G896" s="70" t="s">
        <v>330</v>
      </c>
      <c r="H896" s="204" t="n">
        <f aca="false">TRUNC(F896,2)</f>
        <v>1</v>
      </c>
      <c r="I896" s="203"/>
      <c r="J896" s="70"/>
      <c r="K896" s="200"/>
    </row>
    <row collapsed="false" customFormat="true" customHeight="true" hidden="false" ht="11.25" outlineLevel="0" r="897" s="14">
      <c r="B897" s="54"/>
      <c r="D897" s="175" t="s">
        <v>451</v>
      </c>
      <c r="E897" s="204"/>
      <c r="F897" s="204" t="n">
        <v>1</v>
      </c>
      <c r="G897" s="70" t="s">
        <v>330</v>
      </c>
      <c r="H897" s="204" t="n">
        <f aca="false">TRUNC(F897,2)</f>
        <v>1</v>
      </c>
      <c r="I897" s="203"/>
      <c r="J897" s="70"/>
      <c r="K897" s="200"/>
    </row>
    <row collapsed="false" customFormat="false" customHeight="true" hidden="false" ht="11.25" outlineLevel="0" r="898">
      <c r="B898" s="210" t="s">
        <v>382</v>
      </c>
      <c r="C898" s="210"/>
      <c r="D898" s="210"/>
      <c r="E898" s="210"/>
      <c r="F898" s="210"/>
      <c r="G898" s="210"/>
      <c r="H898" s="210"/>
      <c r="I898" s="210"/>
      <c r="J898" s="210"/>
      <c r="K898" s="210"/>
    </row>
    <row collapsed="false" customFormat="true" customHeight="true" hidden="false" ht="20.25" outlineLevel="0" r="899" s="14">
      <c r="B899" s="54"/>
      <c r="D899" s="175" t="s">
        <v>339</v>
      </c>
      <c r="E899" s="175"/>
      <c r="F899" s="175" t="s">
        <v>333</v>
      </c>
      <c r="G899" s="70"/>
      <c r="H899" s="202" t="s">
        <v>329</v>
      </c>
      <c r="I899" s="203"/>
      <c r="J899" s="70"/>
      <c r="K899" s="200"/>
    </row>
    <row collapsed="false" customFormat="true" customHeight="true" hidden="false" ht="11.25" outlineLevel="0" r="900" s="14">
      <c r="B900" s="54"/>
      <c r="D900" s="175" t="s">
        <v>384</v>
      </c>
      <c r="E900" s="204"/>
      <c r="F900" s="204" t="n">
        <v>1</v>
      </c>
      <c r="G900" s="70" t="s">
        <v>330</v>
      </c>
      <c r="H900" s="204" t="n">
        <f aca="false">TRUNC(F900,2)</f>
        <v>1</v>
      </c>
      <c r="I900" s="203"/>
      <c r="J900" s="70"/>
      <c r="K900" s="200"/>
    </row>
    <row collapsed="false" customFormat="true" customHeight="true" hidden="false" ht="11.25" outlineLevel="0" r="901" s="14">
      <c r="B901" s="54"/>
      <c r="D901" s="175" t="s">
        <v>450</v>
      </c>
      <c r="E901" s="204"/>
      <c r="F901" s="204" t="n">
        <v>1</v>
      </c>
      <c r="G901" s="70" t="s">
        <v>330</v>
      </c>
      <c r="H901" s="204" t="n">
        <f aca="false">TRUNC(F901,2)</f>
        <v>1</v>
      </c>
      <c r="I901" s="203"/>
      <c r="J901" s="70"/>
      <c r="K901" s="200"/>
    </row>
    <row collapsed="false" customFormat="true" customHeight="true" hidden="false" ht="11.25" outlineLevel="0" r="902" s="14">
      <c r="B902" s="54"/>
      <c r="D902" s="175" t="s">
        <v>394</v>
      </c>
      <c r="E902" s="204"/>
      <c r="F902" s="204" t="n">
        <v>1</v>
      </c>
      <c r="G902" s="70" t="s">
        <v>330</v>
      </c>
      <c r="H902" s="204" t="n">
        <f aca="false">TRUNC(F902,2)</f>
        <v>1</v>
      </c>
      <c r="I902" s="203"/>
      <c r="J902" s="70"/>
      <c r="K902" s="200"/>
    </row>
    <row collapsed="false" customFormat="true" customHeight="true" hidden="false" ht="11.25" outlineLevel="0" r="903" s="14">
      <c r="B903" s="54"/>
      <c r="D903" s="175" t="s">
        <v>413</v>
      </c>
      <c r="E903" s="204"/>
      <c r="F903" s="204" t="n">
        <v>1</v>
      </c>
      <c r="G903" s="70" t="s">
        <v>330</v>
      </c>
      <c r="H903" s="204" t="n">
        <f aca="false">TRUNC(F903,2)</f>
        <v>1</v>
      </c>
      <c r="I903" s="203"/>
      <c r="J903" s="70"/>
      <c r="K903" s="200"/>
    </row>
    <row collapsed="false" customFormat="true" customHeight="true" hidden="false" ht="11.25" outlineLevel="0" r="904" s="14">
      <c r="B904" s="54"/>
      <c r="D904" s="175" t="s">
        <v>386</v>
      </c>
      <c r="E904" s="204"/>
      <c r="F904" s="204" t="n">
        <v>4</v>
      </c>
      <c r="G904" s="70" t="s">
        <v>330</v>
      </c>
      <c r="H904" s="204" t="n">
        <f aca="false">TRUNC(F904,2)</f>
        <v>4</v>
      </c>
      <c r="I904" s="203"/>
      <c r="J904" s="70"/>
      <c r="K904" s="200"/>
    </row>
    <row collapsed="false" customFormat="true" customHeight="true" hidden="false" ht="11.25" outlineLevel="0" r="905" s="14">
      <c r="B905" s="54"/>
      <c r="D905" s="175" t="s">
        <v>415</v>
      </c>
      <c r="E905" s="204"/>
      <c r="F905" s="204" t="n">
        <v>1</v>
      </c>
      <c r="G905" s="70" t="s">
        <v>330</v>
      </c>
      <c r="H905" s="204" t="n">
        <f aca="false">TRUNC(F905,2)</f>
        <v>1</v>
      </c>
      <c r="I905" s="203"/>
      <c r="J905" s="70"/>
      <c r="K905" s="200"/>
    </row>
    <row collapsed="false" customFormat="true" customHeight="true" hidden="false" ht="11.25" outlineLevel="0" r="906" s="14">
      <c r="B906" s="54"/>
      <c r="D906" s="175" t="s">
        <v>416</v>
      </c>
      <c r="E906" s="204"/>
      <c r="F906" s="204" t="n">
        <v>2</v>
      </c>
      <c r="G906" s="70" t="s">
        <v>330</v>
      </c>
      <c r="H906" s="204" t="n">
        <f aca="false">TRUNC(F906,2)</f>
        <v>2</v>
      </c>
      <c r="I906" s="203"/>
      <c r="J906" s="70"/>
      <c r="K906" s="200"/>
    </row>
    <row collapsed="false" customFormat="true" customHeight="true" hidden="false" ht="12" outlineLevel="0" r="907" s="14">
      <c r="B907" s="54"/>
      <c r="D907" s="175"/>
      <c r="E907" s="204"/>
      <c r="F907" s="204"/>
      <c r="G907" s="70"/>
      <c r="H907" s="204"/>
      <c r="I907" s="203"/>
      <c r="J907" s="70"/>
      <c r="K907" s="200"/>
    </row>
    <row collapsed="false" customFormat="false" customHeight="true" hidden="false" ht="30.75" outlineLevel="0" r="908">
      <c r="A908" s="14" t="str">
        <f aca="false">B908&amp;C908</f>
        <v>10.3097593</v>
      </c>
      <c r="B908" s="54" t="s">
        <v>205</v>
      </c>
      <c r="C908" s="55" t="str">
        <f aca="false">'ORÇAMENTO ANALÍTICO'!C137</f>
        <v/>
      </c>
      <c r="D908" s="203" t="str">
        <f aca="false">VLOOKUP(A908,'ORÇAMENTO ANALÍTICO'!A:I,4,0)</f>
        <v>LUMINÁRIA TIPO SPOT, DE SOBREPOR, COM 1 LÂMPADA DE 15 W - FORNECIMENTO E INSTALAÇÃO. AF_11/2017</v>
      </c>
      <c r="E908" s="203"/>
      <c r="F908" s="203"/>
      <c r="G908" s="203"/>
      <c r="H908" s="203"/>
      <c r="I908" s="203"/>
      <c r="J908" s="70" t="str">
        <f aca="false">VLOOKUP(A908,'ORÇAMENTO ANALÍTICO'!A:I,5,0)</f>
        <v>UN</v>
      </c>
      <c r="K908" s="200" t="n">
        <f aca="false">H911+H912+H915+H916</f>
        <v>83</v>
      </c>
    </row>
    <row collapsed="false" customFormat="false" customHeight="true" hidden="false" ht="11.25" outlineLevel="0" r="909">
      <c r="B909" s="210" t="s">
        <v>359</v>
      </c>
      <c r="C909" s="210"/>
      <c r="D909" s="210"/>
      <c r="E909" s="210"/>
      <c r="F909" s="210"/>
      <c r="G909" s="210"/>
      <c r="H909" s="210"/>
      <c r="I909" s="210"/>
      <c r="J909" s="210"/>
      <c r="K909" s="210"/>
    </row>
    <row collapsed="false" customFormat="true" customHeight="true" hidden="false" ht="20.25" outlineLevel="0" r="910" s="14">
      <c r="B910" s="54"/>
      <c r="D910" s="175" t="s">
        <v>339</v>
      </c>
      <c r="E910" s="175"/>
      <c r="F910" s="175" t="s">
        <v>333</v>
      </c>
      <c r="G910" s="70"/>
      <c r="H910" s="202" t="s">
        <v>329</v>
      </c>
      <c r="I910" s="203"/>
      <c r="J910" s="70"/>
      <c r="K910" s="200"/>
    </row>
    <row collapsed="false" customFormat="true" customHeight="true" hidden="false" ht="22.5" outlineLevel="0" r="911" s="14">
      <c r="B911" s="54"/>
      <c r="D911" s="175" t="s">
        <v>492</v>
      </c>
      <c r="E911" s="204"/>
      <c r="F911" s="204" t="n">
        <f aca="false">3*5</f>
        <v>15</v>
      </c>
      <c r="G911" s="70" t="s">
        <v>330</v>
      </c>
      <c r="H911" s="204" t="n">
        <f aca="false">TRUNC(F911,2)</f>
        <v>15</v>
      </c>
      <c r="I911" s="203"/>
      <c r="J911" s="70"/>
      <c r="K911" s="200"/>
    </row>
    <row collapsed="false" customFormat="true" customHeight="true" hidden="false" ht="11.25" outlineLevel="0" r="912" s="14">
      <c r="B912" s="54"/>
      <c r="D912" s="175" t="s">
        <v>396</v>
      </c>
      <c r="E912" s="204"/>
      <c r="F912" s="204" t="n">
        <v>4</v>
      </c>
      <c r="G912" s="70" t="s">
        <v>330</v>
      </c>
      <c r="H912" s="204" t="n">
        <f aca="false">TRUNC(F912,2)</f>
        <v>4</v>
      </c>
      <c r="I912" s="203"/>
      <c r="J912" s="70"/>
      <c r="K912" s="200"/>
    </row>
    <row collapsed="false" customFormat="false" customHeight="true" hidden="false" ht="11.25" outlineLevel="0" r="913">
      <c r="B913" s="210" t="s">
        <v>382</v>
      </c>
      <c r="C913" s="210"/>
      <c r="D913" s="210"/>
      <c r="E913" s="210"/>
      <c r="F913" s="210"/>
      <c r="G913" s="210"/>
      <c r="H913" s="210"/>
      <c r="I913" s="210"/>
      <c r="J913" s="210"/>
      <c r="K913" s="210"/>
    </row>
    <row collapsed="false" customFormat="true" customHeight="true" hidden="false" ht="20.25" outlineLevel="0" r="914" s="14">
      <c r="B914" s="54"/>
      <c r="D914" s="175" t="s">
        <v>339</v>
      </c>
      <c r="E914" s="175"/>
      <c r="F914" s="175" t="s">
        <v>333</v>
      </c>
      <c r="G914" s="70"/>
      <c r="H914" s="202" t="s">
        <v>329</v>
      </c>
      <c r="I914" s="203"/>
      <c r="J914" s="70"/>
      <c r="K914" s="200"/>
    </row>
    <row collapsed="false" customFormat="true" customHeight="true" hidden="false" ht="11.25" outlineLevel="0" r="915" s="14">
      <c r="B915" s="54"/>
      <c r="D915" s="175" t="s">
        <v>472</v>
      </c>
      <c r="E915" s="204"/>
      <c r="F915" s="204" t="n">
        <f aca="false">6*8</f>
        <v>48</v>
      </c>
      <c r="G915" s="70" t="s">
        <v>330</v>
      </c>
      <c r="H915" s="204" t="n">
        <f aca="false">TRUNC(F915,2)</f>
        <v>48</v>
      </c>
      <c r="I915" s="203"/>
      <c r="J915" s="70"/>
      <c r="K915" s="200"/>
    </row>
    <row collapsed="false" customFormat="true" customHeight="true" hidden="false" ht="11.25" outlineLevel="0" r="916" s="14">
      <c r="B916" s="54"/>
      <c r="D916" s="175" t="s">
        <v>383</v>
      </c>
      <c r="E916" s="204"/>
      <c r="F916" s="204" t="n">
        <f aca="false">2*8</f>
        <v>16</v>
      </c>
      <c r="G916" s="70" t="s">
        <v>330</v>
      </c>
      <c r="H916" s="204" t="n">
        <f aca="false">TRUNC(F916,2)</f>
        <v>16</v>
      </c>
      <c r="I916" s="203"/>
      <c r="J916" s="70"/>
      <c r="K916" s="200"/>
    </row>
    <row collapsed="false" customFormat="true" customHeight="true" hidden="false" ht="12" outlineLevel="0" r="917" s="14">
      <c r="B917" s="54"/>
      <c r="D917" s="175"/>
      <c r="E917" s="204"/>
      <c r="F917" s="204"/>
      <c r="G917" s="70"/>
      <c r="H917" s="204"/>
      <c r="I917" s="203"/>
      <c r="J917" s="70"/>
      <c r="K917" s="200"/>
    </row>
    <row collapsed="false" customFormat="false" customHeight="true" hidden="false" ht="25.5" outlineLevel="0" r="918">
      <c r="A918" s="14" t="str">
        <f aca="false">B918&amp;C918</f>
        <v>10.3197605</v>
      </c>
      <c r="B918" s="54" t="s">
        <v>206</v>
      </c>
      <c r="C918" s="55" t="str">
        <f aca="false">'ORÇAMENTO ANALÍTICO'!C138</f>
        <v/>
      </c>
      <c r="D918" s="203" t="str">
        <f aca="false">VLOOKUP(A918,'ORÇAMENTO ANALÍTICO'!A:I,4,0)</f>
        <v>LUMINÁRIA ARANDELA TIPO MEIA-LUA, PARA 1 LÂMPADA LED - FORNECIMENTO E INSTALAÇÃO. AF_11/2017</v>
      </c>
      <c r="E918" s="203"/>
      <c r="F918" s="203"/>
      <c r="G918" s="203"/>
      <c r="H918" s="203"/>
      <c r="I918" s="203"/>
      <c r="J918" s="70" t="str">
        <f aca="false">VLOOKUP(A918,'ORÇAMENTO ANALÍTICO'!A:I,5,0)</f>
        <v>UN</v>
      </c>
      <c r="K918" s="200" t="n">
        <f aca="false">H921+H924</f>
        <v>3</v>
      </c>
    </row>
    <row collapsed="false" customFormat="false" customHeight="true" hidden="false" ht="11.25" outlineLevel="0" r="919">
      <c r="B919" s="210" t="s">
        <v>355</v>
      </c>
      <c r="C919" s="210"/>
      <c r="D919" s="210"/>
      <c r="E919" s="210"/>
      <c r="F919" s="210"/>
      <c r="G919" s="210"/>
      <c r="H919" s="210"/>
      <c r="I919" s="210"/>
      <c r="J919" s="210"/>
      <c r="K919" s="210"/>
    </row>
    <row collapsed="false" customFormat="true" customHeight="true" hidden="false" ht="15" outlineLevel="0" r="920" s="14">
      <c r="B920" s="54"/>
      <c r="D920" s="175" t="s">
        <v>339</v>
      </c>
      <c r="E920" s="175"/>
      <c r="F920" s="175" t="s">
        <v>333</v>
      </c>
      <c r="G920" s="70"/>
      <c r="H920" s="202" t="s">
        <v>329</v>
      </c>
      <c r="I920" s="203"/>
      <c r="J920" s="70"/>
      <c r="K920" s="200"/>
    </row>
    <row collapsed="false" customFormat="true" customHeight="true" hidden="false" ht="11.25" outlineLevel="0" r="921" s="14">
      <c r="B921" s="54"/>
      <c r="D921" s="175" t="s">
        <v>483</v>
      </c>
      <c r="E921" s="204"/>
      <c r="F921" s="204" t="n">
        <v>1</v>
      </c>
      <c r="G921" s="70" t="s">
        <v>330</v>
      </c>
      <c r="H921" s="204" t="n">
        <f aca="false">TRUNC(F921,2)</f>
        <v>1</v>
      </c>
      <c r="I921" s="203"/>
      <c r="J921" s="70"/>
      <c r="K921" s="200"/>
    </row>
    <row collapsed="false" customFormat="false" customHeight="true" hidden="false" ht="11.25" outlineLevel="0" r="922">
      <c r="B922" s="210" t="s">
        <v>359</v>
      </c>
      <c r="C922" s="210"/>
      <c r="D922" s="210"/>
      <c r="E922" s="210"/>
      <c r="F922" s="210"/>
      <c r="G922" s="210"/>
      <c r="H922" s="210"/>
      <c r="I922" s="210"/>
      <c r="J922" s="210"/>
      <c r="K922" s="210"/>
    </row>
    <row collapsed="false" customFormat="true" customHeight="true" hidden="false" ht="15" outlineLevel="0" r="923" s="14">
      <c r="B923" s="54"/>
      <c r="D923" s="175" t="s">
        <v>339</v>
      </c>
      <c r="E923" s="175"/>
      <c r="F923" s="175" t="s">
        <v>333</v>
      </c>
      <c r="G923" s="70"/>
      <c r="H923" s="202" t="s">
        <v>329</v>
      </c>
      <c r="I923" s="203"/>
      <c r="J923" s="70"/>
      <c r="K923" s="200"/>
    </row>
    <row collapsed="false" customFormat="true" customHeight="true" hidden="false" ht="22.5" outlineLevel="0" r="924" s="14">
      <c r="B924" s="54"/>
      <c r="D924" s="175" t="s">
        <v>491</v>
      </c>
      <c r="E924" s="204"/>
      <c r="F924" s="204" t="n">
        <v>2</v>
      </c>
      <c r="G924" s="70" t="s">
        <v>330</v>
      </c>
      <c r="H924" s="204" t="n">
        <f aca="false">TRUNC(F924,2)</f>
        <v>2</v>
      </c>
      <c r="I924" s="203"/>
      <c r="J924" s="70"/>
      <c r="K924" s="200"/>
    </row>
    <row collapsed="false" customFormat="true" customHeight="true" hidden="false" ht="11.25" outlineLevel="0" r="925" s="14">
      <c r="B925" s="54"/>
      <c r="D925" s="56"/>
      <c r="E925" s="175"/>
      <c r="G925" s="175"/>
      <c r="H925" s="70"/>
      <c r="I925" s="202"/>
      <c r="J925" s="70"/>
      <c r="K925" s="200"/>
    </row>
    <row collapsed="false" customFormat="false" customHeight="true" hidden="false" ht="25.5" outlineLevel="0" r="926">
      <c r="A926" s="14" t="str">
        <f aca="false">B926&amp;C926</f>
        <v>10.32COTAÇÃO 01</v>
      </c>
      <c r="B926" s="54" t="s">
        <v>207</v>
      </c>
      <c r="C926" s="55" t="str">
        <f aca="false">'ORÇAMENTO ANALÍTICO'!C139</f>
        <v>COTAÇÃO 01</v>
      </c>
      <c r="D926" s="203" t="str">
        <f aca="false">VLOOKUP(A926,'ORÇAMENTO ANALÍTICO'!A:I,4,0)</f>
        <v>FITA LED BRANCO QUENTE 5 METROS + FONTE</v>
      </c>
      <c r="E926" s="203"/>
      <c r="F926" s="203"/>
      <c r="G926" s="203"/>
      <c r="H926" s="203"/>
      <c r="I926" s="203"/>
      <c r="J926" s="70" t="str">
        <f aca="false">VLOOKUP(A926,'ORÇAMENTO ANALÍTICO'!A:I,5,0)</f>
        <v>UN</v>
      </c>
      <c r="K926" s="200" t="n">
        <f aca="false">SUM(H928:H931)</f>
        <v>24</v>
      </c>
    </row>
    <row collapsed="false" customFormat="true" customHeight="true" hidden="false" ht="15" outlineLevel="0" r="927" s="14">
      <c r="B927" s="54"/>
      <c r="D927" s="175" t="s">
        <v>339</v>
      </c>
      <c r="E927" s="175" t="s">
        <v>331</v>
      </c>
      <c r="F927" s="175" t="s">
        <v>493</v>
      </c>
      <c r="G927" s="70"/>
      <c r="H927" s="202" t="s">
        <v>329</v>
      </c>
      <c r="I927" s="203"/>
      <c r="J927" s="70"/>
      <c r="K927" s="200"/>
    </row>
    <row collapsed="false" customFormat="true" customHeight="true" hidden="false" ht="11.25" outlineLevel="0" r="928" s="14">
      <c r="B928" s="54"/>
      <c r="D928" s="175" t="s">
        <v>494</v>
      </c>
      <c r="E928" s="204" t="n">
        <f aca="false">0.3*6</f>
        <v>1.8</v>
      </c>
      <c r="F928" s="204" t="n">
        <v>5</v>
      </c>
      <c r="G928" s="70" t="s">
        <v>330</v>
      </c>
      <c r="H928" s="204" t="n">
        <f aca="false">ROUNDUP(E928/F928,0)</f>
        <v>1</v>
      </c>
      <c r="I928" s="203"/>
      <c r="J928" s="70"/>
      <c r="K928" s="200"/>
    </row>
    <row collapsed="false" customFormat="true" customHeight="true" hidden="false" ht="11.25" outlineLevel="0" r="929" s="14">
      <c r="B929" s="54"/>
      <c r="D929" s="175" t="s">
        <v>495</v>
      </c>
      <c r="E929" s="204" t="n">
        <f aca="false">0.3*6</f>
        <v>1.8</v>
      </c>
      <c r="F929" s="204" t="n">
        <v>5</v>
      </c>
      <c r="G929" s="70" t="s">
        <v>330</v>
      </c>
      <c r="H929" s="204" t="n">
        <f aca="false">ROUNDUP(E929/F929,0)</f>
        <v>1</v>
      </c>
      <c r="I929" s="203"/>
      <c r="J929" s="70"/>
      <c r="K929" s="200"/>
    </row>
    <row collapsed="false" customFormat="true" customHeight="true" hidden="false" ht="11.25" outlineLevel="0" r="930" s="14">
      <c r="B930" s="54"/>
      <c r="D930" s="175" t="s">
        <v>496</v>
      </c>
      <c r="E930" s="204" t="n">
        <f aca="false">9.9*9</f>
        <v>89.1</v>
      </c>
      <c r="F930" s="204" t="n">
        <v>5</v>
      </c>
      <c r="G930" s="70" t="s">
        <v>330</v>
      </c>
      <c r="H930" s="204" t="n">
        <f aca="false">ROUNDUP(E930/F930,0)</f>
        <v>18</v>
      </c>
      <c r="I930" s="203"/>
      <c r="J930" s="70"/>
      <c r="K930" s="200"/>
    </row>
    <row collapsed="false" customFormat="true" customHeight="true" hidden="false" ht="22.5" outlineLevel="0" r="931" s="14">
      <c r="B931" s="54"/>
      <c r="D931" s="175" t="s">
        <v>497</v>
      </c>
      <c r="E931" s="204" t="n">
        <f aca="false">2*8</f>
        <v>16</v>
      </c>
      <c r="F931" s="204" t="n">
        <v>5</v>
      </c>
      <c r="G931" s="70" t="s">
        <v>330</v>
      </c>
      <c r="H931" s="204" t="n">
        <f aca="false">ROUNDUP(E931/F931,0)</f>
        <v>4</v>
      </c>
      <c r="I931" s="203"/>
      <c r="J931" s="70"/>
      <c r="K931" s="200"/>
    </row>
    <row collapsed="false" customFormat="false" customHeight="true" hidden="false" ht="11.25" outlineLevel="0" r="932">
      <c r="B932" s="54"/>
      <c r="C932" s="14"/>
      <c r="E932" s="175"/>
      <c r="F932" s="70"/>
      <c r="G932" s="175"/>
      <c r="H932" s="70"/>
      <c r="I932" s="202"/>
      <c r="J932" s="70"/>
      <c r="K932" s="200"/>
    </row>
    <row collapsed="false" customFormat="false" customHeight="true" hidden="false" ht="27" outlineLevel="0" r="933">
      <c r="A933" s="14" t="str">
        <f aca="false">B933&amp;C933</f>
        <v>10.33COTAÇÃO 02</v>
      </c>
      <c r="B933" s="54" t="s">
        <v>210</v>
      </c>
      <c r="C933" s="55" t="str">
        <f aca="false">'ORÇAMENTO ANALÍTICO'!C140</f>
        <v>COTAÇÃO 02</v>
      </c>
      <c r="D933" s="203" t="str">
        <f aca="false">VLOOKUP(A933,'ORÇAMENTO ANALÍTICO'!A:I,4,0)</f>
        <v>LUSTRE DE CRISTAL TRANSPARENTE 28 BRAÇOS.</v>
      </c>
      <c r="E933" s="203"/>
      <c r="F933" s="203"/>
      <c r="G933" s="203"/>
      <c r="H933" s="203"/>
      <c r="I933" s="203"/>
      <c r="J933" s="70" t="str">
        <f aca="false">VLOOKUP(A933,'ORÇAMENTO ANALÍTICO'!A:I,5,0)</f>
        <v>UN</v>
      </c>
      <c r="K933" s="200" t="n">
        <f aca="false">H935</f>
        <v>1</v>
      </c>
    </row>
    <row collapsed="false" customFormat="true" customHeight="true" hidden="false" ht="15" outlineLevel="0" r="934" s="14">
      <c r="B934" s="54"/>
      <c r="D934" s="175" t="s">
        <v>339</v>
      </c>
      <c r="E934" s="175"/>
      <c r="F934" s="175" t="s">
        <v>333</v>
      </c>
      <c r="G934" s="70"/>
      <c r="H934" s="202" t="s">
        <v>329</v>
      </c>
      <c r="I934" s="203"/>
      <c r="J934" s="70"/>
      <c r="K934" s="200"/>
    </row>
    <row collapsed="false" customFormat="true" customHeight="true" hidden="false" ht="11.25" outlineLevel="0" r="935" s="14">
      <c r="B935" s="54"/>
      <c r="D935" s="175" t="s">
        <v>396</v>
      </c>
      <c r="E935" s="204"/>
      <c r="F935" s="204" t="n">
        <v>1</v>
      </c>
      <c r="G935" s="70" t="s">
        <v>330</v>
      </c>
      <c r="H935" s="204" t="n">
        <f aca="false">TRUNC(F935,2)</f>
        <v>1</v>
      </c>
      <c r="I935" s="203"/>
      <c r="J935" s="70"/>
      <c r="K935" s="200"/>
    </row>
    <row collapsed="false" customFormat="false" customHeight="true" hidden="false" ht="11.25" outlineLevel="0" r="936">
      <c r="B936" s="54"/>
      <c r="C936" s="14"/>
      <c r="E936" s="175"/>
      <c r="F936" s="70"/>
      <c r="G936" s="175"/>
      <c r="H936" s="70"/>
      <c r="I936" s="202"/>
      <c r="J936" s="70"/>
      <c r="K936" s="200"/>
    </row>
    <row collapsed="false" customFormat="false" customHeight="true" hidden="false" ht="48" outlineLevel="0" r="937">
      <c r="A937" s="14" t="str">
        <f aca="false">B937&amp;C937</f>
        <v>10.3415.015.0250-A</v>
      </c>
      <c r="B937" s="54" t="s">
        <v>213</v>
      </c>
      <c r="C937" s="198" t="str">
        <f aca="false">'ORÇAMENTO ANALÍTICO'!C141</f>
        <v>15.015.0250-A</v>
      </c>
      <c r="D937" s="203" t="str">
        <f aca="false">VLOOKUP(A937,'ORÇAMENTO ANALÍTICO'!A:I,4,0)</f>
        <v>INSTALACAO DE PONTO DE TOMADA,EMBUTIDO NA ALVENARIA,EQUIVALENTE A 2 VARAS DE ELETRODUTO DE PVC RIGIDO DE 3/4",18,00M DEFIO 2,5MM2,CAIXAS,CONEXOES E TOMADA DE EMBUTIR,2P+T,10A,PADRAO BRASILEIRO,COM PLACA FOSFORESCENTE,INCLUSIVE ABERTURA E FECHAMENTO DE RASGO EM ALVENARIA</v>
      </c>
      <c r="E937" s="203"/>
      <c r="F937" s="203"/>
      <c r="G937" s="203"/>
      <c r="H937" s="203"/>
      <c r="I937" s="203"/>
      <c r="J937" s="70" t="str">
        <f aca="false">VLOOKUP(A937,'ORÇAMENTO ANALÍTICO'!A:I,5,0)</f>
        <v>UN</v>
      </c>
      <c r="K937" s="200" t="n">
        <f aca="false">SUM(H940:H944,H947:H950,H953:H956)</f>
        <v>48</v>
      </c>
    </row>
    <row collapsed="false" customFormat="false" customHeight="true" hidden="false" ht="11.25" outlineLevel="0" r="938">
      <c r="B938" s="210" t="s">
        <v>355</v>
      </c>
      <c r="C938" s="210"/>
      <c r="D938" s="210"/>
      <c r="E938" s="210"/>
      <c r="F938" s="210"/>
      <c r="G938" s="210"/>
      <c r="H938" s="210"/>
      <c r="I938" s="210"/>
      <c r="J938" s="210"/>
      <c r="K938" s="210"/>
    </row>
    <row collapsed="false" customFormat="true" customHeight="true" hidden="false" ht="20.25" outlineLevel="0" r="939" s="14">
      <c r="B939" s="54"/>
      <c r="D939" s="175" t="s">
        <v>339</v>
      </c>
      <c r="E939" s="175"/>
      <c r="F939" s="175" t="s">
        <v>333</v>
      </c>
      <c r="G939" s="70"/>
      <c r="H939" s="202" t="s">
        <v>329</v>
      </c>
      <c r="I939" s="203"/>
      <c r="J939" s="70"/>
      <c r="K939" s="200"/>
    </row>
    <row collapsed="false" customFormat="true" customHeight="true" hidden="false" ht="11.25" outlineLevel="0" r="940" s="14">
      <c r="B940" s="54"/>
      <c r="D940" s="175" t="s">
        <v>405</v>
      </c>
      <c r="E940" s="204"/>
      <c r="F940" s="204" t="n">
        <v>4</v>
      </c>
      <c r="G940" s="70" t="s">
        <v>330</v>
      </c>
      <c r="H940" s="204" t="n">
        <f aca="false">TRUNC(F940,2)</f>
        <v>4</v>
      </c>
      <c r="I940" s="203"/>
      <c r="J940" s="70"/>
      <c r="K940" s="200"/>
    </row>
    <row collapsed="false" customFormat="true" customHeight="true" hidden="false" ht="11.25" outlineLevel="0" r="941" s="14">
      <c r="B941" s="54"/>
      <c r="D941" s="175" t="s">
        <v>448</v>
      </c>
      <c r="E941" s="204"/>
      <c r="F941" s="204" t="n">
        <v>4</v>
      </c>
      <c r="G941" s="70" t="s">
        <v>330</v>
      </c>
      <c r="H941" s="204" t="n">
        <f aca="false">TRUNC(F941,2)</f>
        <v>4</v>
      </c>
      <c r="I941" s="203"/>
      <c r="J941" s="70"/>
      <c r="K941" s="200"/>
    </row>
    <row collapsed="false" customFormat="true" customHeight="true" hidden="false" ht="11.25" outlineLevel="0" r="942" s="14">
      <c r="B942" s="54"/>
      <c r="D942" s="175" t="s">
        <v>447</v>
      </c>
      <c r="E942" s="236"/>
      <c r="F942" s="204" t="n">
        <v>4</v>
      </c>
      <c r="G942" s="70" t="s">
        <v>330</v>
      </c>
      <c r="H942" s="204" t="n">
        <f aca="false">TRUNC(F942,2)</f>
        <v>4</v>
      </c>
      <c r="I942" s="203"/>
      <c r="J942" s="70"/>
      <c r="K942" s="200"/>
    </row>
    <row collapsed="false" customFormat="true" customHeight="true" hidden="false" ht="11.25" outlineLevel="0" r="943" s="14">
      <c r="B943" s="54"/>
      <c r="D943" s="175" t="s">
        <v>410</v>
      </c>
      <c r="E943" s="204"/>
      <c r="F943" s="204" t="n">
        <v>1</v>
      </c>
      <c r="G943" s="70" t="s">
        <v>330</v>
      </c>
      <c r="H943" s="204" t="n">
        <f aca="false">TRUNC(F943,2)</f>
        <v>1</v>
      </c>
      <c r="I943" s="203"/>
      <c r="J943" s="70"/>
      <c r="K943" s="200"/>
    </row>
    <row collapsed="false" customFormat="true" customHeight="true" hidden="false" ht="11.25" outlineLevel="0" r="944" s="14">
      <c r="B944" s="54"/>
      <c r="D944" s="175" t="s">
        <v>395</v>
      </c>
      <c r="E944" s="204"/>
      <c r="F944" s="204" t="n">
        <v>1</v>
      </c>
      <c r="G944" s="70" t="s">
        <v>330</v>
      </c>
      <c r="H944" s="204" t="n">
        <f aca="false">TRUNC(F944,2)</f>
        <v>1</v>
      </c>
      <c r="I944" s="203"/>
      <c r="J944" s="70"/>
      <c r="K944" s="200"/>
    </row>
    <row collapsed="false" customFormat="false" customHeight="true" hidden="false" ht="11.25" outlineLevel="0" r="945">
      <c r="B945" s="210" t="s">
        <v>359</v>
      </c>
      <c r="C945" s="210"/>
      <c r="D945" s="210"/>
      <c r="E945" s="210"/>
      <c r="F945" s="210"/>
      <c r="G945" s="210"/>
      <c r="H945" s="210"/>
      <c r="I945" s="210"/>
      <c r="J945" s="210"/>
      <c r="K945" s="210"/>
    </row>
    <row collapsed="false" customFormat="true" customHeight="true" hidden="false" ht="20.25" outlineLevel="0" r="946" s="14">
      <c r="B946" s="54"/>
      <c r="D946" s="175" t="s">
        <v>339</v>
      </c>
      <c r="E946" s="175"/>
      <c r="F946" s="175" t="s">
        <v>333</v>
      </c>
      <c r="G946" s="70"/>
      <c r="H946" s="202" t="s">
        <v>329</v>
      </c>
      <c r="I946" s="203"/>
      <c r="J946" s="70"/>
      <c r="K946" s="200"/>
    </row>
    <row collapsed="false" customFormat="true" customHeight="true" hidden="false" ht="11.25" outlineLevel="0" r="947" s="14">
      <c r="B947" s="54"/>
      <c r="D947" s="175" t="s">
        <v>425</v>
      </c>
      <c r="E947" s="204"/>
      <c r="F947" s="204" t="n">
        <v>12</v>
      </c>
      <c r="G947" s="70" t="s">
        <v>330</v>
      </c>
      <c r="H947" s="204" t="n">
        <f aca="false">TRUNC(F947,2)</f>
        <v>12</v>
      </c>
      <c r="I947" s="203"/>
      <c r="J947" s="70"/>
      <c r="K947" s="200"/>
    </row>
    <row collapsed="false" customFormat="true" customHeight="true" hidden="false" ht="11.25" outlineLevel="0" r="948" s="14">
      <c r="B948" s="54"/>
      <c r="D948" s="175" t="s">
        <v>498</v>
      </c>
      <c r="E948" s="204"/>
      <c r="F948" s="204" t="n">
        <v>6</v>
      </c>
      <c r="G948" s="70" t="s">
        <v>330</v>
      </c>
      <c r="H948" s="204" t="n">
        <f aca="false">TRUNC(F948,2)</f>
        <v>6</v>
      </c>
      <c r="I948" s="203"/>
      <c r="J948" s="70"/>
      <c r="K948" s="200"/>
    </row>
    <row collapsed="false" customFormat="true" customHeight="true" hidden="false" ht="11.25" outlineLevel="0" r="949" s="14">
      <c r="B949" s="54"/>
      <c r="D949" s="175" t="s">
        <v>396</v>
      </c>
      <c r="E949" s="204"/>
      <c r="F949" s="204" t="n">
        <v>2</v>
      </c>
      <c r="G949" s="70" t="s">
        <v>330</v>
      </c>
      <c r="H949" s="204" t="n">
        <f aca="false">TRUNC(F949,2)</f>
        <v>2</v>
      </c>
      <c r="I949" s="203"/>
      <c r="J949" s="70"/>
      <c r="K949" s="200"/>
    </row>
    <row collapsed="false" customFormat="true" customHeight="true" hidden="false" ht="11.25" outlineLevel="0" r="950" s="14">
      <c r="B950" s="54"/>
      <c r="D950" s="175" t="s">
        <v>451</v>
      </c>
      <c r="E950" s="204"/>
      <c r="F950" s="204" t="n">
        <v>2</v>
      </c>
      <c r="G950" s="70" t="s">
        <v>330</v>
      </c>
      <c r="H950" s="204" t="n">
        <f aca="false">TRUNC(F950,2)</f>
        <v>2</v>
      </c>
      <c r="I950" s="203"/>
      <c r="J950" s="70"/>
      <c r="K950" s="200"/>
    </row>
    <row collapsed="false" customFormat="false" customHeight="true" hidden="false" ht="11.25" outlineLevel="0" r="951">
      <c r="B951" s="210" t="s">
        <v>382</v>
      </c>
      <c r="C951" s="210"/>
      <c r="D951" s="210"/>
      <c r="E951" s="210"/>
      <c r="F951" s="210"/>
      <c r="G951" s="210"/>
      <c r="H951" s="210"/>
      <c r="I951" s="210"/>
      <c r="J951" s="210"/>
      <c r="K951" s="210"/>
    </row>
    <row collapsed="false" customFormat="true" customHeight="true" hidden="false" ht="20.25" outlineLevel="0" r="952" s="14">
      <c r="B952" s="54"/>
      <c r="D952" s="175" t="s">
        <v>339</v>
      </c>
      <c r="E952" s="175"/>
      <c r="F952" s="175" t="s">
        <v>333</v>
      </c>
      <c r="G952" s="70"/>
      <c r="H952" s="202" t="s">
        <v>329</v>
      </c>
      <c r="I952" s="203"/>
      <c r="J952" s="70"/>
      <c r="K952" s="200"/>
    </row>
    <row collapsed="false" customFormat="true" customHeight="true" hidden="false" ht="11.25" outlineLevel="0" r="953" s="14">
      <c r="B953" s="54"/>
      <c r="D953" s="175" t="s">
        <v>383</v>
      </c>
      <c r="E953" s="204"/>
      <c r="F953" s="204" t="n">
        <v>2</v>
      </c>
      <c r="G953" s="70" t="s">
        <v>330</v>
      </c>
      <c r="H953" s="204" t="n">
        <f aca="false">TRUNC(F953,2)</f>
        <v>2</v>
      </c>
      <c r="I953" s="203"/>
      <c r="J953" s="70"/>
      <c r="K953" s="200"/>
    </row>
    <row collapsed="false" customFormat="true" customHeight="true" hidden="false" ht="11.25" outlineLevel="0" r="954" s="14">
      <c r="B954" s="54"/>
      <c r="D954" s="175" t="s">
        <v>450</v>
      </c>
      <c r="E954" s="204"/>
      <c r="F954" s="204" t="n">
        <v>4</v>
      </c>
      <c r="G954" s="70" t="s">
        <v>330</v>
      </c>
      <c r="H954" s="204" t="n">
        <f aca="false">TRUNC(F954,2)</f>
        <v>4</v>
      </c>
      <c r="I954" s="203"/>
      <c r="J954" s="70"/>
      <c r="K954" s="200"/>
    </row>
    <row collapsed="false" customFormat="true" customHeight="true" hidden="false" ht="11.25" outlineLevel="0" r="955" s="14">
      <c r="B955" s="54"/>
      <c r="D955" s="175" t="s">
        <v>386</v>
      </c>
      <c r="E955" s="204"/>
      <c r="F955" s="204" t="n">
        <v>2</v>
      </c>
      <c r="G955" s="70" t="s">
        <v>330</v>
      </c>
      <c r="H955" s="204" t="n">
        <f aca="false">TRUNC(F955,2)</f>
        <v>2</v>
      </c>
      <c r="I955" s="203"/>
      <c r="J955" s="70"/>
      <c r="K955" s="200"/>
    </row>
    <row collapsed="false" customFormat="true" customHeight="true" hidden="false" ht="11.25" outlineLevel="0" r="956" s="14">
      <c r="B956" s="54"/>
      <c r="D956" s="175" t="s">
        <v>415</v>
      </c>
      <c r="E956" s="204"/>
      <c r="F956" s="204" t="n">
        <v>4</v>
      </c>
      <c r="G956" s="70" t="s">
        <v>330</v>
      </c>
      <c r="H956" s="204" t="n">
        <f aca="false">TRUNC(F956,2)</f>
        <v>4</v>
      </c>
      <c r="I956" s="203"/>
      <c r="J956" s="70"/>
      <c r="K956" s="200"/>
    </row>
    <row collapsed="false" customFormat="true" customHeight="true" hidden="false" ht="12" outlineLevel="0" r="957" s="14">
      <c r="B957" s="54"/>
      <c r="D957" s="175"/>
      <c r="E957" s="204"/>
      <c r="F957" s="204"/>
      <c r="G957" s="70"/>
      <c r="H957" s="204"/>
      <c r="I957" s="203"/>
      <c r="J957" s="70"/>
      <c r="K957" s="200"/>
    </row>
    <row collapsed="false" customFormat="false" customHeight="true" hidden="false" ht="27" outlineLevel="0" r="958">
      <c r="A958" s="14" t="str">
        <f aca="false">B958&amp;C958</f>
        <v>10.3515.015.0173-A</v>
      </c>
      <c r="B958" s="54" t="s">
        <v>215</v>
      </c>
      <c r="C958" s="55" t="str">
        <f aca="false">'ORÇAMENTO ANALÍTICO'!C142</f>
        <v>15.015.0173-A</v>
      </c>
      <c r="D958" s="203" t="str">
        <f aca="false">VLOOKUP(A958,'ORÇAMENTO ANALÍTICO'!A:I,4,0)</f>
        <v>INSTALACAO DE PONTO DE FORCA ATE 4CV,EQUIVALENTE A 2 VARAS DE ELETRODUTO DE PVC RIGIDO DE 3/4",20,00M DE FIO 4MM2,CAIXAS E CONEXOES</v>
      </c>
      <c r="E958" s="203"/>
      <c r="F958" s="203"/>
      <c r="G958" s="203"/>
      <c r="H958" s="203"/>
      <c r="I958" s="203"/>
      <c r="J958" s="70" t="str">
        <f aca="false">VLOOKUP(A958,'ORÇAMENTO ANALÍTICO'!A:I,5,0)</f>
        <v>UN</v>
      </c>
      <c r="K958" s="200" t="n">
        <f aca="false">SUM(H961:H966,H969:H971,H974:H976)</f>
        <v>18</v>
      </c>
    </row>
    <row collapsed="false" customFormat="false" customHeight="true" hidden="false" ht="11.25" outlineLevel="0" r="959">
      <c r="B959" s="210" t="s">
        <v>355</v>
      </c>
      <c r="C959" s="210"/>
      <c r="D959" s="210"/>
      <c r="E959" s="210"/>
      <c r="F959" s="210"/>
      <c r="G959" s="210"/>
      <c r="H959" s="210"/>
      <c r="I959" s="210"/>
      <c r="J959" s="210"/>
      <c r="K959" s="210"/>
    </row>
    <row collapsed="false" customFormat="true" customHeight="true" hidden="false" ht="20.25" outlineLevel="0" r="960" s="14">
      <c r="B960" s="54"/>
      <c r="D960" s="175" t="s">
        <v>339</v>
      </c>
      <c r="E960" s="175"/>
      <c r="F960" s="175" t="s">
        <v>333</v>
      </c>
      <c r="G960" s="70"/>
      <c r="H960" s="202" t="s">
        <v>329</v>
      </c>
      <c r="I960" s="203"/>
      <c r="J960" s="70"/>
      <c r="K960" s="200"/>
    </row>
    <row collapsed="false" customFormat="false" customHeight="true" hidden="false" ht="11.25" outlineLevel="0" r="961">
      <c r="B961" s="54"/>
      <c r="C961" s="267" t="s">
        <v>499</v>
      </c>
      <c r="D961" s="175" t="s">
        <v>394</v>
      </c>
      <c r="E961" s="204"/>
      <c r="F961" s="204" t="n">
        <v>1</v>
      </c>
      <c r="G961" s="70" t="s">
        <v>330</v>
      </c>
      <c r="H961" s="204" t="n">
        <f aca="false">TRUNC(F961,2)</f>
        <v>1</v>
      </c>
      <c r="I961" s="203"/>
      <c r="J961" s="70"/>
      <c r="K961" s="200"/>
    </row>
    <row collapsed="false" customFormat="false" customHeight="true" hidden="false" ht="11.25" outlineLevel="0" r="962">
      <c r="B962" s="54"/>
      <c r="C962" s="267"/>
      <c r="D962" s="175" t="s">
        <v>411</v>
      </c>
      <c r="E962" s="204"/>
      <c r="F962" s="204" t="n">
        <v>1</v>
      </c>
      <c r="G962" s="70" t="s">
        <v>330</v>
      </c>
      <c r="H962" s="204" t="n">
        <f aca="false">TRUNC(F962,2)</f>
        <v>1</v>
      </c>
      <c r="I962" s="203"/>
      <c r="J962" s="70"/>
      <c r="K962" s="200"/>
    </row>
    <row collapsed="false" customFormat="false" customHeight="true" hidden="false" ht="11.25" outlineLevel="0" r="963">
      <c r="B963" s="54"/>
      <c r="C963" s="268" t="s">
        <v>500</v>
      </c>
      <c r="D963" s="175" t="s">
        <v>405</v>
      </c>
      <c r="E963" s="236"/>
      <c r="F963" s="204" t="n">
        <v>1</v>
      </c>
      <c r="G963" s="70" t="s">
        <v>330</v>
      </c>
      <c r="H963" s="204" t="n">
        <f aca="false">TRUNC(F963,2)</f>
        <v>1</v>
      </c>
      <c r="I963" s="203"/>
      <c r="J963" s="70"/>
      <c r="K963" s="200"/>
    </row>
    <row collapsed="false" customFormat="false" customHeight="true" hidden="false" ht="11.25" outlineLevel="0" r="964">
      <c r="B964" s="54"/>
      <c r="C964" s="268"/>
      <c r="D964" s="175" t="s">
        <v>447</v>
      </c>
      <c r="E964" s="204"/>
      <c r="F964" s="204" t="n">
        <v>1</v>
      </c>
      <c r="G964" s="70" t="s">
        <v>330</v>
      </c>
      <c r="H964" s="204" t="n">
        <f aca="false">TRUNC(F964,2)</f>
        <v>1</v>
      </c>
      <c r="I964" s="203"/>
      <c r="J964" s="70"/>
      <c r="K964" s="200"/>
    </row>
    <row collapsed="false" customFormat="false" customHeight="true" hidden="false" ht="11.25" outlineLevel="0" r="965">
      <c r="B965" s="54"/>
      <c r="C965" s="268"/>
      <c r="D965" s="175" t="s">
        <v>448</v>
      </c>
      <c r="E965" s="204"/>
      <c r="F965" s="204" t="n">
        <v>1</v>
      </c>
      <c r="G965" s="70" t="s">
        <v>330</v>
      </c>
      <c r="H965" s="204" t="n">
        <f aca="false">TRUNC(F965,2)</f>
        <v>1</v>
      </c>
      <c r="I965" s="203"/>
      <c r="J965" s="70"/>
      <c r="K965" s="200"/>
    </row>
    <row collapsed="false" customFormat="false" customHeight="true" hidden="false" ht="11.25" outlineLevel="0" r="966">
      <c r="B966" s="54"/>
      <c r="C966" s="70"/>
      <c r="D966" s="175" t="s">
        <v>501</v>
      </c>
      <c r="E966" s="204"/>
      <c r="F966" s="204" t="n">
        <v>1</v>
      </c>
      <c r="G966" s="70" t="s">
        <v>330</v>
      </c>
      <c r="H966" s="204" t="n">
        <f aca="false">TRUNC(F966,2)</f>
        <v>1</v>
      </c>
      <c r="I966" s="203"/>
      <c r="J966" s="70"/>
      <c r="K966" s="200"/>
    </row>
    <row collapsed="false" customFormat="false" customHeight="true" hidden="false" ht="11.25" outlineLevel="0" r="967">
      <c r="B967" s="210" t="s">
        <v>359</v>
      </c>
      <c r="C967" s="210"/>
      <c r="D967" s="210"/>
      <c r="E967" s="210"/>
      <c r="F967" s="210"/>
      <c r="G967" s="210"/>
      <c r="H967" s="210"/>
      <c r="I967" s="210"/>
      <c r="J967" s="210"/>
      <c r="K967" s="210"/>
    </row>
    <row collapsed="false" customFormat="true" customHeight="true" hidden="false" ht="20.25" outlineLevel="0" r="968" s="14">
      <c r="B968" s="54"/>
      <c r="D968" s="175" t="s">
        <v>339</v>
      </c>
      <c r="E968" s="175"/>
      <c r="F968" s="175" t="s">
        <v>333</v>
      </c>
      <c r="G968" s="70"/>
      <c r="H968" s="202" t="s">
        <v>329</v>
      </c>
      <c r="I968" s="203"/>
      <c r="J968" s="70"/>
      <c r="K968" s="200"/>
    </row>
    <row collapsed="false" customFormat="false" customHeight="true" hidden="false" ht="11.25" outlineLevel="0" r="969">
      <c r="B969" s="54"/>
      <c r="C969" s="267" t="s">
        <v>500</v>
      </c>
      <c r="D969" s="175" t="s">
        <v>498</v>
      </c>
      <c r="E969" s="204"/>
      <c r="F969" s="204" t="n">
        <v>6</v>
      </c>
      <c r="G969" s="70" t="s">
        <v>330</v>
      </c>
      <c r="H969" s="204" t="n">
        <f aca="false">TRUNC(F969,2)</f>
        <v>6</v>
      </c>
      <c r="I969" s="203"/>
      <c r="J969" s="70"/>
      <c r="K969" s="200"/>
    </row>
    <row collapsed="false" customFormat="false" customHeight="true" hidden="false" ht="11.25" outlineLevel="0" r="970">
      <c r="B970" s="54"/>
      <c r="C970" s="267"/>
      <c r="D970" s="175" t="s">
        <v>396</v>
      </c>
      <c r="E970" s="204"/>
      <c r="F970" s="204" t="n">
        <v>2</v>
      </c>
      <c r="G970" s="70" t="s">
        <v>330</v>
      </c>
      <c r="H970" s="204" t="n">
        <f aca="false">TRUNC(F970,2)</f>
        <v>2</v>
      </c>
      <c r="I970" s="203"/>
      <c r="J970" s="70"/>
      <c r="K970" s="200"/>
    </row>
    <row collapsed="false" customFormat="false" customHeight="true" hidden="false" ht="11.25" outlineLevel="0" r="971">
      <c r="B971" s="54"/>
      <c r="C971" s="70"/>
      <c r="D971" s="175" t="s">
        <v>501</v>
      </c>
      <c r="E971" s="204"/>
      <c r="F971" s="204" t="n">
        <v>1</v>
      </c>
      <c r="G971" s="70" t="s">
        <v>330</v>
      </c>
      <c r="H971" s="204" t="n">
        <f aca="false">TRUNC(F971,2)</f>
        <v>1</v>
      </c>
      <c r="I971" s="203"/>
      <c r="J971" s="70"/>
      <c r="K971" s="200"/>
    </row>
    <row collapsed="false" customFormat="false" customHeight="true" hidden="false" ht="11.25" outlineLevel="0" r="972">
      <c r="B972" s="210" t="s">
        <v>382</v>
      </c>
      <c r="C972" s="210"/>
      <c r="D972" s="210"/>
      <c r="E972" s="210"/>
      <c r="F972" s="210"/>
      <c r="G972" s="210"/>
      <c r="H972" s="210"/>
      <c r="I972" s="210"/>
      <c r="J972" s="210"/>
      <c r="K972" s="210"/>
    </row>
    <row collapsed="false" customFormat="true" customHeight="true" hidden="false" ht="20.25" outlineLevel="0" r="973" s="14">
      <c r="B973" s="54"/>
      <c r="D973" s="175" t="s">
        <v>339</v>
      </c>
      <c r="E973" s="175"/>
      <c r="F973" s="175" t="s">
        <v>333</v>
      </c>
      <c r="G973" s="70"/>
      <c r="H973" s="202" t="s">
        <v>329</v>
      </c>
      <c r="I973" s="203"/>
      <c r="J973" s="70"/>
      <c r="K973" s="200"/>
    </row>
    <row collapsed="false" customFormat="false" customHeight="true" hidden="false" ht="11.25" outlineLevel="0" r="974">
      <c r="B974" s="54"/>
      <c r="C974" s="267" t="s">
        <v>500</v>
      </c>
      <c r="D974" s="175" t="s">
        <v>384</v>
      </c>
      <c r="E974" s="204"/>
      <c r="F974" s="204" t="n">
        <v>1</v>
      </c>
      <c r="G974" s="70" t="s">
        <v>330</v>
      </c>
      <c r="H974" s="204" t="n">
        <f aca="false">TRUNC(F974,2)</f>
        <v>1</v>
      </c>
      <c r="I974" s="203"/>
      <c r="J974" s="70"/>
      <c r="K974" s="200"/>
    </row>
    <row collapsed="false" customFormat="false" customHeight="true" hidden="false" ht="11.25" outlineLevel="0" r="975">
      <c r="B975" s="54"/>
      <c r="C975" s="267"/>
      <c r="D975" s="175" t="s">
        <v>450</v>
      </c>
      <c r="E975" s="204"/>
      <c r="F975" s="204" t="n">
        <v>1</v>
      </c>
      <c r="G975" s="70" t="s">
        <v>330</v>
      </c>
      <c r="H975" s="204" t="n">
        <f aca="false">TRUNC(F975,2)</f>
        <v>1</v>
      </c>
      <c r="I975" s="203"/>
      <c r="J975" s="70"/>
      <c r="K975" s="200"/>
    </row>
    <row collapsed="false" customFormat="false" customHeight="true" hidden="false" ht="11.25" outlineLevel="0" r="976">
      <c r="B976" s="54"/>
      <c r="C976" s="267"/>
      <c r="D976" s="175" t="s">
        <v>415</v>
      </c>
      <c r="E976" s="204"/>
      <c r="F976" s="204" t="n">
        <v>1</v>
      </c>
      <c r="G976" s="70" t="s">
        <v>330</v>
      </c>
      <c r="H976" s="204" t="n">
        <f aca="false">TRUNC(F976,2)</f>
        <v>1</v>
      </c>
      <c r="I976" s="203"/>
      <c r="J976" s="70"/>
      <c r="K976" s="200"/>
    </row>
    <row collapsed="false" customFormat="true" customHeight="true" hidden="false" ht="12" outlineLevel="0" r="977" s="14">
      <c r="B977" s="54"/>
      <c r="D977" s="175"/>
      <c r="E977" s="204"/>
      <c r="F977" s="204"/>
      <c r="G977" s="70"/>
      <c r="H977" s="204"/>
      <c r="I977" s="203"/>
      <c r="J977" s="70"/>
      <c r="K977" s="200"/>
    </row>
    <row collapsed="false" customFormat="false" customHeight="true" hidden="false" ht="36.75" outlineLevel="0" r="978">
      <c r="A978" s="14" t="str">
        <f aca="false">B978&amp;C978</f>
        <v>10.3674131/4</v>
      </c>
      <c r="B978" s="54" t="s">
        <v>217</v>
      </c>
      <c r="C978" s="55" t="str">
        <f aca="false">'ORÇAMENTO ANALÍTICO'!C143</f>
        <v>74131/4</v>
      </c>
      <c r="D978" s="203" t="str">
        <f aca="false">VLOOKUP(A978,'ORÇAMENTO ANALÍTICO'!A:I,4,0)</f>
        <v>QUADRO DE DISTRIBUICAO DE ENERGIA DE EMBUTIR, EM CHAPA METALICA, PARA 18 DISJUNTORES TERMOMAGNETICOS MONOPOLARES, COM BARRAMENTO TRIFASICO E NEUTRO, FORNECIMENTO E INSTALACAO</v>
      </c>
      <c r="E978" s="203"/>
      <c r="F978" s="203"/>
      <c r="G978" s="203"/>
      <c r="H978" s="203"/>
      <c r="I978" s="203"/>
      <c r="J978" s="70" t="str">
        <f aca="false">VLOOKUP(A978,'ORÇAMENTO ANALÍTICO'!A:I,5,0)</f>
        <v>UN</v>
      </c>
      <c r="K978" s="200" t="n">
        <f aca="false">H981+H984</f>
        <v>2</v>
      </c>
    </row>
    <row collapsed="false" customFormat="false" customHeight="true" hidden="false" ht="11.25" outlineLevel="0" r="979">
      <c r="B979" s="210" t="s">
        <v>359</v>
      </c>
      <c r="C979" s="210"/>
      <c r="D979" s="210"/>
      <c r="E979" s="210"/>
      <c r="F979" s="210"/>
      <c r="G979" s="210"/>
      <c r="H979" s="210"/>
      <c r="I979" s="210"/>
      <c r="J979" s="210"/>
      <c r="K979" s="210"/>
    </row>
    <row collapsed="false" customFormat="true" customHeight="true" hidden="false" ht="20.25" outlineLevel="0" r="980" s="14">
      <c r="B980" s="54"/>
      <c r="D980" s="175" t="s">
        <v>339</v>
      </c>
      <c r="E980" s="175"/>
      <c r="F980" s="175" t="s">
        <v>333</v>
      </c>
      <c r="G980" s="70"/>
      <c r="H980" s="202" t="s">
        <v>329</v>
      </c>
      <c r="I980" s="203"/>
      <c r="J980" s="70"/>
      <c r="K980" s="200"/>
    </row>
    <row collapsed="false" customFormat="true" customHeight="true" hidden="false" ht="11.25" outlineLevel="0" r="981" s="14">
      <c r="B981" s="54"/>
      <c r="D981" s="175" t="s">
        <v>396</v>
      </c>
      <c r="E981" s="204"/>
      <c r="F981" s="204" t="n">
        <v>1</v>
      </c>
      <c r="G981" s="70" t="s">
        <v>330</v>
      </c>
      <c r="H981" s="204" t="n">
        <f aca="false">TRUNC(F981,2)</f>
        <v>1</v>
      </c>
      <c r="I981" s="203"/>
      <c r="J981" s="70"/>
      <c r="K981" s="200"/>
    </row>
    <row collapsed="false" customFormat="false" customHeight="true" hidden="false" ht="11.25" outlineLevel="0" r="982">
      <c r="B982" s="210" t="s">
        <v>382</v>
      </c>
      <c r="C982" s="210"/>
      <c r="D982" s="210"/>
      <c r="E982" s="210"/>
      <c r="F982" s="210"/>
      <c r="G982" s="210"/>
      <c r="H982" s="210"/>
      <c r="I982" s="210"/>
      <c r="J982" s="210"/>
      <c r="K982" s="210"/>
    </row>
    <row collapsed="false" customFormat="true" customHeight="true" hidden="false" ht="20.25" outlineLevel="0" r="983" s="14">
      <c r="B983" s="54"/>
      <c r="D983" s="175" t="s">
        <v>339</v>
      </c>
      <c r="E983" s="175"/>
      <c r="F983" s="175" t="s">
        <v>333</v>
      </c>
      <c r="G983" s="70"/>
      <c r="H983" s="202" t="s">
        <v>329</v>
      </c>
      <c r="I983" s="203"/>
      <c r="J983" s="70"/>
      <c r="K983" s="200"/>
    </row>
    <row collapsed="false" customFormat="true" customHeight="true" hidden="false" ht="11.25" outlineLevel="0" r="984" s="14">
      <c r="B984" s="54"/>
      <c r="D984" s="175" t="s">
        <v>386</v>
      </c>
      <c r="E984" s="204"/>
      <c r="F984" s="204" t="n">
        <v>1</v>
      </c>
      <c r="G984" s="70" t="s">
        <v>330</v>
      </c>
      <c r="H984" s="204" t="n">
        <f aca="false">TRUNC(F984,2)</f>
        <v>1</v>
      </c>
      <c r="I984" s="203"/>
      <c r="J984" s="70"/>
      <c r="K984" s="200"/>
    </row>
    <row collapsed="false" customFormat="true" customHeight="true" hidden="false" ht="12" outlineLevel="0" r="985" s="14">
      <c r="B985" s="54"/>
      <c r="D985" s="175"/>
      <c r="E985" s="204"/>
      <c r="F985" s="204"/>
      <c r="G985" s="70"/>
      <c r="H985" s="204"/>
      <c r="I985" s="203"/>
      <c r="J985" s="70"/>
      <c r="K985" s="200"/>
    </row>
    <row collapsed="false" customFormat="false" customHeight="true" hidden="false" ht="36.75" outlineLevel="0" r="986">
      <c r="A986" s="14" t="str">
        <f aca="false">B986&amp;C986</f>
        <v>10.3774131/7</v>
      </c>
      <c r="B986" s="54" t="s">
        <v>219</v>
      </c>
      <c r="C986" s="55" t="str">
        <f aca="false">'ORÇAMENTO ANALÍTICO'!C144</f>
        <v>74131/7</v>
      </c>
      <c r="D986" s="203" t="str">
        <f aca="false">VLOOKUP(A986,'ORÇAMENTO ANALÍTICO'!A:I,4,0)</f>
        <v>QUADRO DE DISTRIBUICAO DE ENERGIA DE EMBUTIR, EM CHAPA METALICA, PARA 40 DISJUNTORES TERMOMAGNETICOS MONOPOLARES, COM BARRAMENTO TRIFASICO E NEUTRO, FORNECIMENTO E INSTALACAO</v>
      </c>
      <c r="E986" s="203"/>
      <c r="F986" s="203"/>
      <c r="G986" s="203"/>
      <c r="H986" s="203"/>
      <c r="I986" s="203"/>
      <c r="J986" s="70" t="str">
        <f aca="false">VLOOKUP(A986,'ORÇAMENTO ANALÍTICO'!A:I,5,0)</f>
        <v>UN</v>
      </c>
      <c r="K986" s="200" t="n">
        <f aca="false">H989</f>
        <v>1</v>
      </c>
    </row>
    <row collapsed="false" customFormat="false" customHeight="true" hidden="false" ht="11.25" outlineLevel="0" r="987">
      <c r="B987" s="210" t="s">
        <v>355</v>
      </c>
      <c r="C987" s="210"/>
      <c r="D987" s="210"/>
      <c r="E987" s="210"/>
      <c r="F987" s="210"/>
      <c r="G987" s="210"/>
      <c r="H987" s="210"/>
      <c r="I987" s="210"/>
      <c r="J987" s="210"/>
      <c r="K987" s="210"/>
    </row>
    <row collapsed="false" customFormat="true" customHeight="true" hidden="false" ht="20.25" outlineLevel="0" r="988" s="14">
      <c r="B988" s="54"/>
      <c r="D988" s="175" t="s">
        <v>339</v>
      </c>
      <c r="E988" s="175"/>
      <c r="F988" s="175" t="s">
        <v>333</v>
      </c>
      <c r="G988" s="70"/>
      <c r="H988" s="202" t="s">
        <v>329</v>
      </c>
      <c r="I988" s="203"/>
      <c r="J988" s="70"/>
      <c r="K988" s="200"/>
    </row>
    <row collapsed="false" customFormat="true" customHeight="true" hidden="false" ht="11.25" outlineLevel="0" r="989" s="14">
      <c r="B989" s="54"/>
      <c r="D989" s="175" t="s">
        <v>395</v>
      </c>
      <c r="E989" s="204"/>
      <c r="F989" s="204" t="n">
        <v>1</v>
      </c>
      <c r="G989" s="70" t="s">
        <v>330</v>
      </c>
      <c r="H989" s="204" t="n">
        <f aca="false">TRUNC(F989,2)</f>
        <v>1</v>
      </c>
      <c r="I989" s="203"/>
      <c r="J989" s="70"/>
      <c r="K989" s="200"/>
    </row>
    <row collapsed="false" customFormat="true" customHeight="true" hidden="false" ht="12" outlineLevel="0" r="990" s="14">
      <c r="B990" s="54"/>
      <c r="D990" s="175"/>
      <c r="E990" s="204"/>
      <c r="F990" s="204"/>
      <c r="G990" s="70"/>
      <c r="H990" s="204"/>
      <c r="I990" s="203"/>
      <c r="J990" s="70"/>
      <c r="K990" s="200"/>
    </row>
    <row collapsed="false" customFormat="false" customHeight="true" hidden="false" ht="28.5" outlineLevel="0" r="991">
      <c r="A991" s="14" t="str">
        <f aca="false">B991&amp;C991</f>
        <v>10.3874130/4</v>
      </c>
      <c r="B991" s="54" t="s">
        <v>221</v>
      </c>
      <c r="C991" s="55" t="str">
        <f aca="false">'ORÇAMENTO ANALÍTICO'!C145</f>
        <v>74130/4</v>
      </c>
      <c r="D991" s="203" t="str">
        <f aca="false">VLOOKUP(A991,'ORÇAMENTO ANALÍTICO'!A:I,4,0)</f>
        <v>DISJUNTOR TERMOMAGNETICO TRIPOLAR PADRAO NEMA (AMERICANO) 10 A 50A 240V, FORNECIMENTO E INSTALACAO</v>
      </c>
      <c r="E991" s="203"/>
      <c r="F991" s="203"/>
      <c r="G991" s="203"/>
      <c r="H991" s="203"/>
      <c r="I991" s="203"/>
      <c r="J991" s="70" t="str">
        <f aca="false">VLOOKUP(A991,'ORÇAMENTO ANALÍTICO'!A:I,5,0)</f>
        <v>UN</v>
      </c>
      <c r="K991" s="200" t="n">
        <v>3</v>
      </c>
    </row>
    <row collapsed="false" customFormat="true" customHeight="true" hidden="false" ht="12" outlineLevel="0" r="992" s="14">
      <c r="B992" s="54"/>
      <c r="D992" s="175"/>
      <c r="E992" s="204"/>
      <c r="F992" s="204"/>
      <c r="G992" s="70"/>
      <c r="H992" s="204"/>
      <c r="I992" s="203"/>
      <c r="J992" s="70"/>
      <c r="K992" s="200"/>
    </row>
    <row collapsed="false" customFormat="false" customHeight="true" hidden="false" ht="28.5" outlineLevel="0" r="993">
      <c r="A993" s="14" t="str">
        <f aca="false">B993&amp;C993</f>
        <v>10.3993661</v>
      </c>
      <c r="B993" s="54" t="s">
        <v>223</v>
      </c>
      <c r="C993" s="55" t="str">
        <f aca="false">'ORÇAMENTO ANALÍTICO'!C146</f>
        <v/>
      </c>
      <c r="D993" s="203" t="str">
        <f aca="false">VLOOKUP(A993,'ORÇAMENTO ANALÍTICO'!A:I,4,0)</f>
        <v>DISJUNTOR BIPOLAR TIPO DIN, CORRENTE NOMINAL DE 16A - FORNECIMENTO E INSTALAÇÃO. AF_04/2016</v>
      </c>
      <c r="E993" s="203"/>
      <c r="F993" s="203"/>
      <c r="G993" s="203"/>
      <c r="H993" s="203"/>
      <c r="I993" s="203"/>
      <c r="J993" s="70" t="str">
        <f aca="false">VLOOKUP(A993,'ORÇAMENTO ANALÍTICO'!A:I,5,0)</f>
        <v>UN</v>
      </c>
      <c r="K993" s="200" t="n">
        <v>8</v>
      </c>
    </row>
    <row collapsed="false" customFormat="true" customHeight="true" hidden="false" ht="12" outlineLevel="0" r="994" s="14">
      <c r="B994" s="54"/>
      <c r="D994" s="175"/>
      <c r="E994" s="204"/>
      <c r="F994" s="204"/>
      <c r="G994" s="70"/>
      <c r="H994" s="204"/>
      <c r="I994" s="203"/>
      <c r="J994" s="70"/>
      <c r="K994" s="200"/>
    </row>
    <row collapsed="false" customFormat="false" customHeight="true" hidden="false" ht="28.5" outlineLevel="0" r="995">
      <c r="A995" s="14" t="str">
        <f aca="false">B995&amp;C995</f>
        <v>10.4093663</v>
      </c>
      <c r="B995" s="54" t="s">
        <v>224</v>
      </c>
      <c r="C995" s="55" t="str">
        <f aca="false">'ORÇAMENTO ANALÍTICO'!C147</f>
        <v/>
      </c>
      <c r="D995" s="203" t="str">
        <f aca="false">VLOOKUP(A995,'ORÇAMENTO ANALÍTICO'!A:I,4,0)</f>
        <v>DISJUNTOR BIPOLAR TIPO DIN, CORRENTE NOMINAL DE 25A - FORNECIMENTO E INSTALAÇÃO. AF_04/2016</v>
      </c>
      <c r="E995" s="203"/>
      <c r="F995" s="203"/>
      <c r="G995" s="203"/>
      <c r="H995" s="203"/>
      <c r="I995" s="203"/>
      <c r="J995" s="70" t="str">
        <f aca="false">VLOOKUP(A995,'ORÇAMENTO ANALÍTICO'!A:I,5,0)</f>
        <v>UN</v>
      </c>
      <c r="K995" s="200" t="n">
        <v>2</v>
      </c>
    </row>
    <row collapsed="false" customFormat="true" customHeight="true" hidden="false" ht="12" outlineLevel="0" r="996" s="14">
      <c r="B996" s="54"/>
      <c r="D996" s="175"/>
      <c r="E996" s="204"/>
      <c r="F996" s="204"/>
      <c r="G996" s="70"/>
      <c r="H996" s="204"/>
      <c r="I996" s="203"/>
      <c r="J996" s="70"/>
      <c r="K996" s="200"/>
    </row>
    <row collapsed="false" customFormat="false" customHeight="true" hidden="false" ht="28.5" outlineLevel="0" r="997">
      <c r="A997" s="14" t="str">
        <f aca="false">B997&amp;C997</f>
        <v>10.4193664</v>
      </c>
      <c r="B997" s="54" t="s">
        <v>225</v>
      </c>
      <c r="C997" s="55" t="str">
        <f aca="false">'ORÇAMENTO ANALÍTICO'!C148</f>
        <v/>
      </c>
      <c r="D997" s="203" t="str">
        <f aca="false">VLOOKUP(A997,'ORÇAMENTO ANALÍTICO'!A:I,4,0)</f>
        <v>DISJUNTOR BIPOLAR TIPO DIN, CORRENTE NOMINAL DE 32A - FORNECIMENTO E INSTALAÇÃO. AF_04/2016</v>
      </c>
      <c r="E997" s="203"/>
      <c r="F997" s="203"/>
      <c r="G997" s="203"/>
      <c r="H997" s="203"/>
      <c r="I997" s="203"/>
      <c r="J997" s="70" t="str">
        <f aca="false">VLOOKUP(A997,'ORÇAMENTO ANALÍTICO'!A:I,5,0)</f>
        <v>UN</v>
      </c>
      <c r="K997" s="200" t="n">
        <v>1</v>
      </c>
    </row>
    <row collapsed="false" customFormat="true" customHeight="true" hidden="false" ht="12" outlineLevel="0" r="998" s="14">
      <c r="B998" s="54"/>
      <c r="D998" s="175"/>
      <c r="E998" s="204"/>
      <c r="F998" s="204"/>
      <c r="G998" s="70"/>
      <c r="H998" s="204"/>
      <c r="I998" s="203"/>
      <c r="J998" s="70"/>
      <c r="K998" s="200"/>
    </row>
    <row collapsed="false" customFormat="false" customHeight="true" hidden="false" ht="28.5" outlineLevel="0" r="999">
      <c r="A999" s="14" t="str">
        <f aca="false">B999&amp;C999</f>
        <v>10.4274130/1</v>
      </c>
      <c r="B999" s="54" t="s">
        <v>226</v>
      </c>
      <c r="C999" s="55" t="str">
        <f aca="false">'ORÇAMENTO ANALÍTICO'!C149</f>
        <v>74130/1</v>
      </c>
      <c r="D999" s="203" t="str">
        <f aca="false">VLOOKUP(A999,'ORÇAMENTO ANALÍTICO'!A:I,4,0)</f>
        <v>DISJUNTOR TERMOMAGNETICO MONOPOLAR PADRAO NEMA (AMERICANO) 10 A 30A 240V, FORNECIMENTO E INSTALACAO</v>
      </c>
      <c r="E999" s="203"/>
      <c r="F999" s="203"/>
      <c r="G999" s="203"/>
      <c r="H999" s="203"/>
      <c r="I999" s="203"/>
      <c r="J999" s="70" t="str">
        <f aca="false">VLOOKUP(A999,'ORÇAMENTO ANALÍTICO'!A:I,5,0)</f>
        <v>UN</v>
      </c>
      <c r="K999" s="200" t="n">
        <v>13</v>
      </c>
    </row>
    <row collapsed="false" customFormat="true" customHeight="true" hidden="false" ht="12" outlineLevel="0" r="1000" s="14">
      <c r="B1000" s="54"/>
      <c r="D1000" s="175"/>
      <c r="E1000" s="204"/>
      <c r="F1000" s="204"/>
      <c r="G1000" s="70"/>
      <c r="H1000" s="204"/>
      <c r="I1000" s="203"/>
      <c r="J1000" s="70"/>
      <c r="K1000" s="200"/>
    </row>
    <row collapsed="false" customFormat="false" customHeight="true" hidden="false" ht="28.5" outlineLevel="0" r="1001">
      <c r="A1001" s="14" t="str">
        <f aca="false">B1001&amp;C1001</f>
        <v>10.4374130/2</v>
      </c>
      <c r="B1001" s="54" t="s">
        <v>228</v>
      </c>
      <c r="C1001" s="55" t="str">
        <f aca="false">'ORÇAMENTO ANALÍTICO'!C150</f>
        <v>74130/2</v>
      </c>
      <c r="D1001" s="203" t="str">
        <f aca="false">VLOOKUP(A1001,'ORÇAMENTO ANALÍTICO'!A:I,4,0)</f>
        <v>DISJUNTOR TERMOMAGNETICO MONOPOLAR PADRAO NEMA (AMERICANO) 35 A 50A 240V, FORNECIMENTO E INSTALACAO</v>
      </c>
      <c r="E1001" s="203"/>
      <c r="F1001" s="203"/>
      <c r="G1001" s="203"/>
      <c r="H1001" s="203"/>
      <c r="I1001" s="203"/>
      <c r="J1001" s="70" t="str">
        <f aca="false">VLOOKUP(A1001,'ORÇAMENTO ANALÍTICO'!A:I,5,0)</f>
        <v>UN</v>
      </c>
      <c r="K1001" s="200" t="n">
        <v>2</v>
      </c>
    </row>
    <row collapsed="false" customFormat="true" customHeight="true" hidden="false" ht="12" outlineLevel="0" r="1002" s="14">
      <c r="B1002" s="54"/>
      <c r="D1002" s="175"/>
      <c r="E1002" s="204"/>
      <c r="F1002" s="204"/>
      <c r="G1002" s="70"/>
      <c r="H1002" s="204"/>
      <c r="I1002" s="203"/>
      <c r="J1002" s="70"/>
      <c r="K1002" s="200"/>
    </row>
    <row collapsed="false" customFormat="false" customHeight="true" hidden="false" ht="28.5" outlineLevel="0" r="1003">
      <c r="A1003" s="14" t="str">
        <f aca="false">B1003&amp;C1003</f>
        <v>10.4473857/5</v>
      </c>
      <c r="B1003" s="54" t="s">
        <v>230</v>
      </c>
      <c r="C1003" s="55" t="str">
        <f aca="false">'ORÇAMENTO ANALÍTICO'!C151</f>
        <v>73857/5</v>
      </c>
      <c r="D1003" s="203" t="str">
        <f aca="false">VLOOKUP(A1003,'ORÇAMENTO ANALÍTICO'!A:I,4,0)</f>
        <v>TRANSFORMADOR DISTRIBUICAO  300KVA TRIFASICO 60HZ CLASSE 15KV IMERSO EM ÓLEO MINERAL FORNECIMENTO E INSTALACAO</v>
      </c>
      <c r="E1003" s="203"/>
      <c r="F1003" s="203"/>
      <c r="G1003" s="203"/>
      <c r="H1003" s="203"/>
      <c r="I1003" s="203"/>
      <c r="J1003" s="70" t="str">
        <f aca="false">VLOOKUP(A1003,'ORÇAMENTO ANALÍTICO'!A:I,5,0)</f>
        <v>UN</v>
      </c>
      <c r="K1003" s="200" t="n">
        <v>1</v>
      </c>
    </row>
    <row collapsed="false" customFormat="true" customHeight="true" hidden="false" ht="12" outlineLevel="0" r="1004" s="14">
      <c r="B1004" s="54"/>
      <c r="D1004" s="175"/>
      <c r="E1004" s="204"/>
      <c r="F1004" s="204"/>
      <c r="G1004" s="70"/>
      <c r="H1004" s="204"/>
      <c r="I1004" s="203"/>
      <c r="J1004" s="70"/>
      <c r="K1004" s="200"/>
    </row>
    <row collapsed="false" customFormat="false" customHeight="true" hidden="false" ht="28.5" outlineLevel="0" r="1005">
      <c r="A1005" s="14" t="str">
        <f aca="false">B1005&amp;C1005</f>
        <v>10.4592998</v>
      </c>
      <c r="B1005" s="54" t="s">
        <v>232</v>
      </c>
      <c r="C1005" s="55" t="str">
        <f aca="false">'ORÇAMENTO ANALÍTICO'!C152</f>
        <v/>
      </c>
      <c r="D1005" s="203" t="str">
        <f aca="false">VLOOKUP(A1005,'ORÇAMENTO ANALÍTICO'!A:I,4,0)</f>
        <v>CABO DE COBRE FLEXÍVEL ISOLADO, 185 MM², ANTI-CHAMA 0,6/1,0 KV, PARA DISTRIBUIÇÃO - FORNECIMENTO E INSTALAÇÃO. AF_12/2015</v>
      </c>
      <c r="E1005" s="203"/>
      <c r="F1005" s="203"/>
      <c r="G1005" s="203"/>
      <c r="H1005" s="203"/>
      <c r="I1005" s="203"/>
      <c r="J1005" s="70" t="str">
        <f aca="false">VLOOKUP(A1005,'ORÇAMENTO ANALÍTICO'!A:I,5,0)</f>
        <v>M</v>
      </c>
      <c r="K1005" s="200" t="n">
        <f aca="false">I1007+I1009</f>
        <v>151.48</v>
      </c>
    </row>
    <row collapsed="false" customFormat="true" customHeight="true" hidden="false" ht="20.25" outlineLevel="0" r="1006" s="14">
      <c r="B1006" s="54"/>
      <c r="D1006" s="175" t="s">
        <v>339</v>
      </c>
      <c r="E1006" s="175" t="s">
        <v>331</v>
      </c>
      <c r="F1006" s="175" t="s">
        <v>502</v>
      </c>
      <c r="G1006" s="175" t="s">
        <v>503</v>
      </c>
      <c r="H1006" s="70"/>
      <c r="I1006" s="202" t="s">
        <v>329</v>
      </c>
      <c r="K1006" s="200"/>
    </row>
    <row collapsed="false" customFormat="true" customHeight="true" hidden="false" ht="11.25" outlineLevel="0" r="1007" s="14">
      <c r="B1007" s="54"/>
      <c r="D1007" s="175" t="s">
        <v>504</v>
      </c>
      <c r="E1007" s="204" t="n">
        <f aca="false">4.82+6</f>
        <v>10.82</v>
      </c>
      <c r="F1007" s="204" t="n">
        <v>4</v>
      </c>
      <c r="G1007" s="204" t="n">
        <v>3</v>
      </c>
      <c r="H1007" s="70" t="s">
        <v>330</v>
      </c>
      <c r="I1007" s="204" t="n">
        <f aca="false">TRUNC(E1007*F1007*G1007,2)</f>
        <v>129.84</v>
      </c>
      <c r="K1007" s="200"/>
    </row>
    <row collapsed="false" customFormat="true" customHeight="true" hidden="false" ht="20.25" outlineLevel="0" r="1008" s="14">
      <c r="B1008" s="54"/>
      <c r="D1008" s="175" t="s">
        <v>339</v>
      </c>
      <c r="E1008" s="175" t="s">
        <v>331</v>
      </c>
      <c r="F1008" s="175" t="s">
        <v>502</v>
      </c>
      <c r="G1008" s="175" t="s">
        <v>505</v>
      </c>
      <c r="H1008" s="70"/>
      <c r="I1008" s="202" t="s">
        <v>329</v>
      </c>
      <c r="K1008" s="200"/>
    </row>
    <row collapsed="false" customFormat="true" customHeight="true" hidden="false" ht="11.25" outlineLevel="0" r="1009" s="14">
      <c r="B1009" s="54"/>
      <c r="D1009" s="175" t="s">
        <v>504</v>
      </c>
      <c r="E1009" s="204" t="n">
        <f aca="false">4.82+6</f>
        <v>10.82</v>
      </c>
      <c r="F1009" s="204" t="n">
        <v>2</v>
      </c>
      <c r="G1009" s="204" t="n">
        <v>1</v>
      </c>
      <c r="H1009" s="70" t="s">
        <v>330</v>
      </c>
      <c r="I1009" s="204" t="n">
        <f aca="false">TRUNC(E1009*F1009*G1009,2)</f>
        <v>21.64</v>
      </c>
      <c r="K1009" s="200"/>
    </row>
    <row collapsed="false" customFormat="true" customHeight="true" hidden="false" ht="12" outlineLevel="0" r="1010" s="14">
      <c r="B1010" s="54"/>
      <c r="D1010" s="175"/>
      <c r="E1010" s="204"/>
      <c r="F1010" s="204"/>
      <c r="G1010" s="70"/>
      <c r="H1010" s="204"/>
      <c r="I1010" s="203"/>
      <c r="J1010" s="70"/>
      <c r="K1010" s="200"/>
    </row>
    <row collapsed="false" customFormat="false" customHeight="true" hidden="false" ht="28.5" outlineLevel="0" r="1011">
      <c r="A1011" s="14" t="str">
        <f aca="false">B1011&amp;C1011</f>
        <v>10.46COTAÇÃO 03</v>
      </c>
      <c r="B1011" s="54" t="s">
        <v>233</v>
      </c>
      <c r="C1011" s="55" t="str">
        <f aca="false">'ORÇAMENTO ANALÍTICO'!C153</f>
        <v>COTAÇÃO 03</v>
      </c>
      <c r="D1011" s="203" t="str">
        <f aca="false">VLOOKUP(A1011,'ORÇAMENTO ANALÍTICO'!A:I,4,0)</f>
        <v>ELETRODUTO PEAD CORRUGADO 6" (150MM)</v>
      </c>
      <c r="E1011" s="203"/>
      <c r="F1011" s="203"/>
      <c r="G1011" s="203"/>
      <c r="H1011" s="203"/>
      <c r="I1011" s="203"/>
      <c r="J1011" s="70" t="str">
        <f aca="false">VLOOKUP(A1011,'ORÇAMENTO ANALÍTICO'!A:I,5,0)</f>
        <v>M</v>
      </c>
      <c r="K1011" s="200" t="n">
        <f aca="false">H1013</f>
        <v>5</v>
      </c>
    </row>
    <row collapsed="false" customFormat="true" customHeight="true" hidden="false" ht="20.25" outlineLevel="0" r="1012" s="14">
      <c r="B1012" s="54"/>
      <c r="D1012" s="175" t="s">
        <v>339</v>
      </c>
      <c r="E1012" s="175"/>
      <c r="F1012" s="175" t="s">
        <v>331</v>
      </c>
      <c r="G1012" s="70"/>
      <c r="H1012" s="202" t="s">
        <v>329</v>
      </c>
      <c r="I1012" s="203"/>
      <c r="J1012" s="70"/>
      <c r="K1012" s="200"/>
    </row>
    <row collapsed="false" customFormat="true" customHeight="true" hidden="false" ht="11.25" outlineLevel="0" r="1013" s="14">
      <c r="B1013" s="54"/>
      <c r="D1013" s="175" t="s">
        <v>395</v>
      </c>
      <c r="E1013" s="204"/>
      <c r="F1013" s="204" t="n">
        <v>5</v>
      </c>
      <c r="G1013" s="70" t="s">
        <v>330</v>
      </c>
      <c r="H1013" s="204" t="n">
        <f aca="false">TRUNC(F1013,2)</f>
        <v>5</v>
      </c>
      <c r="I1013" s="203"/>
      <c r="J1013" s="70"/>
      <c r="K1013" s="200"/>
    </row>
    <row collapsed="false" customFormat="false" customHeight="true" hidden="false" ht="12" outlineLevel="0" r="1014">
      <c r="B1014" s="225" t="s">
        <v>506</v>
      </c>
      <c r="C1014" s="225"/>
      <c r="D1014" s="225"/>
      <c r="E1014" s="225"/>
      <c r="F1014" s="225"/>
      <c r="G1014" s="225"/>
      <c r="H1014" s="225"/>
      <c r="I1014" s="225"/>
      <c r="J1014" s="225"/>
      <c r="K1014" s="225"/>
    </row>
    <row collapsed="false" customFormat="true" customHeight="true" hidden="false" ht="12" outlineLevel="0" r="1015" s="14">
      <c r="B1015" s="54"/>
      <c r="D1015" s="175"/>
      <c r="E1015" s="204"/>
      <c r="F1015" s="204"/>
      <c r="G1015" s="70"/>
      <c r="H1015" s="204"/>
      <c r="I1015" s="203"/>
      <c r="J1015" s="70"/>
      <c r="K1015" s="200"/>
    </row>
    <row collapsed="false" customFormat="false" customHeight="true" hidden="false" ht="21" outlineLevel="0" r="1016">
      <c r="B1016" s="196" t="n">
        <f aca="false">'ORÇAMENTO ANALÍTICO'!B155</f>
        <v>11</v>
      </c>
      <c r="C1016" s="197" t="str">
        <f aca="false">'ORÇAMENTO ANALÍTICO'!C155:H155</f>
        <v>COBERTURAS</v>
      </c>
      <c r="D1016" s="197"/>
      <c r="E1016" s="197"/>
      <c r="F1016" s="197"/>
      <c r="G1016" s="197"/>
      <c r="H1016" s="197"/>
      <c r="I1016" s="197"/>
      <c r="J1016" s="197"/>
      <c r="K1016" s="197"/>
      <c r="L1016" s="147"/>
    </row>
    <row collapsed="false" customFormat="false" customHeight="true" hidden="false" ht="25.5" outlineLevel="0" r="1017">
      <c r="A1017" s="14" t="str">
        <f aca="false">B1017&amp;C1017</f>
        <v>11.155960</v>
      </c>
      <c r="B1017" s="54" t="s">
        <v>238</v>
      </c>
      <c r="C1017" s="198" t="n">
        <f aca="false">'ORÇAMENTO ANALÍTICO'!C156</f>
        <v>55960</v>
      </c>
      <c r="D1017" s="203" t="str">
        <f aca="false">VLOOKUP(A1017,'ORÇAMENTO ANALÍTICO'!A:I,4,0)</f>
        <v>IMUNIZACAO DE MADEIRAMENTO PARA COBERTURA UTILIZANDO CUPINICIDA INCOLOR</v>
      </c>
      <c r="E1017" s="203"/>
      <c r="F1017" s="203"/>
      <c r="G1017" s="203"/>
      <c r="H1017" s="203"/>
      <c r="I1017" s="203"/>
      <c r="J1017" s="70" t="str">
        <f aca="false">VLOOKUP(A1017,'ORÇAMENTO ANALÍTICO'!A:I,5,0)</f>
        <v>M2</v>
      </c>
      <c r="K1017" s="200" t="n">
        <f aca="false">I1019</f>
        <v>328.56</v>
      </c>
    </row>
    <row collapsed="false" customFormat="false" customHeight="true" hidden="false" ht="20.25" outlineLevel="0" r="1018">
      <c r="B1018" s="54"/>
      <c r="C1018" s="14"/>
      <c r="D1018" s="175" t="s">
        <v>339</v>
      </c>
      <c r="E1018" s="175" t="s">
        <v>331</v>
      </c>
      <c r="F1018" s="175" t="s">
        <v>332</v>
      </c>
      <c r="H1018" s="70"/>
      <c r="I1018" s="202" t="s">
        <v>329</v>
      </c>
      <c r="J1018" s="70"/>
      <c r="K1018" s="200"/>
    </row>
    <row collapsed="false" customFormat="false" customHeight="true" hidden="false" ht="11.25" outlineLevel="0" r="1019">
      <c r="B1019" s="54"/>
      <c r="C1019" s="14"/>
      <c r="D1019" s="175" t="s">
        <v>402</v>
      </c>
      <c r="E1019" s="204" t="n">
        <v>27.38</v>
      </c>
      <c r="F1019" s="204" t="n">
        <v>12</v>
      </c>
      <c r="H1019" s="70" t="s">
        <v>330</v>
      </c>
      <c r="I1019" s="204" t="n">
        <f aca="false">TRUNC(E1019*F1019,2)</f>
        <v>328.56</v>
      </c>
      <c r="J1019" s="70"/>
      <c r="K1019" s="200"/>
    </row>
    <row collapsed="false" customFormat="false" customHeight="true" hidden="false" ht="12" outlineLevel="0" r="1020">
      <c r="B1020" s="229"/>
      <c r="C1020" s="229"/>
      <c r="D1020" s="236"/>
      <c r="E1020" s="235"/>
      <c r="F1020" s="235"/>
      <c r="G1020" s="231"/>
      <c r="H1020" s="236"/>
      <c r="I1020" s="238"/>
      <c r="J1020" s="231"/>
      <c r="K1020" s="232"/>
    </row>
    <row collapsed="false" customFormat="false" customHeight="true" hidden="false" ht="25.5" outlineLevel="0" r="1021">
      <c r="A1021" s="14" t="str">
        <f aca="false">B1021&amp;C1021</f>
        <v>11.292542</v>
      </c>
      <c r="B1021" s="54" t="s">
        <v>239</v>
      </c>
      <c r="C1021" s="55" t="str">
        <f aca="false">'ORÇAMENTO ANALÍTICO'!C157</f>
        <v/>
      </c>
      <c r="D1021" s="203" t="str">
        <f aca="false">VLOOKUP(A1021,'ORÇAMENTO ANALÍTICO'!A:I,4,0)</f>
        <v>TRAMA DE MADEIRA COMPOSTA POR RIPAS, CAIBROS E TERÇAS PARA TELHADOS DE MAIS QUE 2 ÁGUAS PARA TELHA CERÂMICA CAPA-CANAL, INCLUSO TRANSPORTE VERTICAL. AF_12/2015</v>
      </c>
      <c r="E1021" s="203"/>
      <c r="F1021" s="203"/>
      <c r="G1021" s="203"/>
      <c r="H1021" s="203"/>
      <c r="I1021" s="203"/>
      <c r="J1021" s="70" t="str">
        <f aca="false">VLOOKUP(A1021,'ORÇAMENTO ANALÍTICO'!A:I,5,0)</f>
        <v>M2</v>
      </c>
      <c r="K1021" s="200" t="n">
        <f aca="false">I1023</f>
        <v>164.28</v>
      </c>
    </row>
    <row collapsed="false" customFormat="true" customHeight="true" hidden="false" ht="20.25" outlineLevel="0" r="1022" s="14">
      <c r="B1022" s="54"/>
      <c r="D1022" s="175" t="s">
        <v>339</v>
      </c>
      <c r="E1022" s="175" t="s">
        <v>331</v>
      </c>
      <c r="F1022" s="175" t="s">
        <v>332</v>
      </c>
      <c r="G1022" s="264" t="s">
        <v>401</v>
      </c>
      <c r="H1022" s="70"/>
      <c r="I1022" s="202" t="s">
        <v>329</v>
      </c>
      <c r="J1022" s="70"/>
      <c r="K1022" s="200"/>
    </row>
    <row collapsed="false" customFormat="true" customHeight="true" hidden="false" ht="11.25" outlineLevel="0" r="1023" s="14">
      <c r="B1023" s="54"/>
      <c r="D1023" s="175" t="s">
        <v>402</v>
      </c>
      <c r="E1023" s="204" t="n">
        <v>27.38</v>
      </c>
      <c r="F1023" s="204" t="n">
        <v>12</v>
      </c>
      <c r="G1023" s="176" t="n">
        <v>0.5</v>
      </c>
      <c r="H1023" s="70" t="s">
        <v>330</v>
      </c>
      <c r="I1023" s="204" t="n">
        <f aca="false">TRUNC(E1023*F1023*G1023,2)</f>
        <v>164.28</v>
      </c>
      <c r="J1023" s="70"/>
      <c r="K1023" s="200"/>
    </row>
    <row collapsed="false" customFormat="false" customHeight="true" hidden="false" ht="12" outlineLevel="0" r="1024">
      <c r="B1024" s="229"/>
      <c r="C1024" s="229"/>
      <c r="D1024" s="236"/>
      <c r="E1024" s="235"/>
      <c r="F1024" s="235"/>
      <c r="G1024" s="231"/>
      <c r="H1024" s="236"/>
      <c r="I1024" s="238"/>
      <c r="J1024" s="231"/>
      <c r="K1024" s="232"/>
    </row>
    <row collapsed="false" customFormat="false" customHeight="true" hidden="false" ht="41.25" outlineLevel="0" r="1025">
      <c r="A1025" s="14" t="str">
        <f aca="false">B1025&amp;C1025</f>
        <v>11.316.001.0085-A</v>
      </c>
      <c r="B1025" s="54" t="s">
        <v>240</v>
      </c>
      <c r="C1025" s="198" t="s">
        <v>241</v>
      </c>
      <c r="D1025" s="203" t="str">
        <f aca="false">VLOOKUP(A1025,'ORÇAMENTO ANALÍTICO'!A:I,4,0)</f>
        <v>PONTALETE DE MADEIRA SERRADA,EM PECAS DE 3"X3",VERTICAIS E HORIZONTAIS,PARA COBERTURA DE TELHAS CERAMICAS,MEDIDO PELA AREA REAL DA COBERTURA DO TELHADO.FORNECIMENTO E COLOCACAO</v>
      </c>
      <c r="E1025" s="203"/>
      <c r="F1025" s="203"/>
      <c r="G1025" s="203"/>
      <c r="H1025" s="203"/>
      <c r="I1025" s="203"/>
      <c r="J1025" s="70" t="str">
        <f aca="false">VLOOKUP(A1025,'ORÇAMENTO ANALÍTICO'!A:I,5,0)</f>
        <v>M2</v>
      </c>
      <c r="K1025" s="200" t="n">
        <f aca="false">H1027</f>
        <v>328.56</v>
      </c>
    </row>
    <row collapsed="false" customFormat="true" customHeight="true" hidden="false" ht="20.25" outlineLevel="0" r="1026" s="14">
      <c r="B1026" s="54"/>
      <c r="D1026" s="175" t="s">
        <v>339</v>
      </c>
      <c r="E1026" s="175"/>
      <c r="F1026" s="175" t="s">
        <v>340</v>
      </c>
      <c r="G1026" s="70"/>
      <c r="H1026" s="202" t="s">
        <v>329</v>
      </c>
      <c r="I1026" s="203"/>
      <c r="J1026" s="70"/>
      <c r="K1026" s="200"/>
    </row>
    <row collapsed="false" customFormat="true" customHeight="true" hidden="false" ht="11.25" outlineLevel="0" r="1027" s="14">
      <c r="B1027" s="54"/>
      <c r="D1027" s="175" t="s">
        <v>402</v>
      </c>
      <c r="E1027" s="204"/>
      <c r="F1027" s="204" t="n">
        <f aca="false">I1019</f>
        <v>328.56</v>
      </c>
      <c r="G1027" s="70" t="s">
        <v>330</v>
      </c>
      <c r="H1027" s="204" t="n">
        <f aca="false">TRUNC(F1027,2)</f>
        <v>328.56</v>
      </c>
      <c r="I1027" s="203"/>
      <c r="J1027" s="70"/>
      <c r="K1027" s="200"/>
    </row>
    <row collapsed="false" customFormat="true" customHeight="true" hidden="false" ht="12" outlineLevel="0" r="1028" s="14">
      <c r="B1028" s="54"/>
      <c r="D1028" s="175"/>
      <c r="E1028" s="204"/>
      <c r="F1028" s="204"/>
      <c r="G1028" s="70"/>
      <c r="H1028" s="204"/>
      <c r="I1028" s="203"/>
      <c r="J1028" s="70"/>
      <c r="K1028" s="200"/>
    </row>
    <row collapsed="false" customFormat="false" customHeight="true" hidden="false" ht="25.5" outlineLevel="0" r="1029">
      <c r="A1029" s="14" t="str">
        <f aca="false">B1029&amp;C1029</f>
        <v>11.494198</v>
      </c>
      <c r="B1029" s="54" t="s">
        <v>242</v>
      </c>
      <c r="C1029" s="198" t="n">
        <f aca="false">'ORÇAMENTO ANALÍTICO'!C159</f>
        <v>94198</v>
      </c>
      <c r="D1029" s="203" t="str">
        <f aca="false">VLOOKUP(A1029,'ORÇAMENTO ANALÍTICO'!A:I,4,0)</f>
        <v>TELHAMENTO COM TELHA CERÂMICA DE ENCAIXE, TIPO PORTUGUESA, COM MAIS DE 2 ÁGUAS, INCLUSO TRANSPORTE VERTICAL. AF_06/2016</v>
      </c>
      <c r="E1029" s="203"/>
      <c r="F1029" s="203"/>
      <c r="G1029" s="203"/>
      <c r="H1029" s="203"/>
      <c r="I1029" s="203"/>
      <c r="J1029" s="70" t="str">
        <f aca="false">VLOOKUP(A1029,'ORÇAMENTO ANALÍTICO'!A:I,5,0)</f>
        <v>M2</v>
      </c>
      <c r="K1029" s="200" t="n">
        <f aca="false">I1031</f>
        <v>98.56</v>
      </c>
      <c r="L1029" s="201"/>
    </row>
    <row collapsed="false" customFormat="true" customHeight="true" hidden="false" ht="20.25" outlineLevel="0" r="1030" s="14">
      <c r="B1030" s="54"/>
      <c r="D1030" s="175" t="s">
        <v>339</v>
      </c>
      <c r="E1030" s="175" t="s">
        <v>331</v>
      </c>
      <c r="F1030" s="175" t="s">
        <v>332</v>
      </c>
      <c r="G1030" s="264" t="s">
        <v>507</v>
      </c>
      <c r="H1030" s="70"/>
      <c r="I1030" s="202" t="s">
        <v>329</v>
      </c>
      <c r="J1030" s="70"/>
      <c r="K1030" s="200"/>
    </row>
    <row collapsed="false" customFormat="true" customHeight="true" hidden="false" ht="11.25" outlineLevel="0" r="1031" s="14">
      <c r="B1031" s="54"/>
      <c r="D1031" s="175" t="s">
        <v>402</v>
      </c>
      <c r="E1031" s="204" t="n">
        <v>27.38</v>
      </c>
      <c r="F1031" s="204" t="n">
        <v>12</v>
      </c>
      <c r="G1031" s="176" t="n">
        <v>0.3</v>
      </c>
      <c r="H1031" s="70" t="s">
        <v>330</v>
      </c>
      <c r="I1031" s="204" t="n">
        <f aca="false">TRUNC(E1031*F1031*G1031,2)</f>
        <v>98.56</v>
      </c>
      <c r="J1031" s="70"/>
      <c r="K1031" s="200"/>
    </row>
    <row collapsed="false" customFormat="false" customHeight="true" hidden="false" ht="12" outlineLevel="0" r="1032">
      <c r="B1032" s="229"/>
      <c r="C1032" s="229"/>
      <c r="D1032" s="236"/>
      <c r="E1032" s="235"/>
      <c r="F1032" s="235"/>
      <c r="G1032" s="231"/>
      <c r="H1032" s="236"/>
      <c r="I1032" s="238"/>
      <c r="J1032" s="231"/>
      <c r="K1032" s="232"/>
    </row>
    <row collapsed="false" customFormat="false" customHeight="true" hidden="false" ht="36.75" outlineLevel="0" r="1033">
      <c r="A1033" s="14" t="str">
        <f aca="false">B1033&amp;C1033</f>
        <v>11.594219</v>
      </c>
      <c r="B1033" s="54" t="s">
        <v>243</v>
      </c>
      <c r="C1033" s="198" t="n">
        <f aca="false">'ORÇAMENTO ANALÍTICO'!C160</f>
        <v>94219</v>
      </c>
      <c r="D1033" s="203" t="str">
        <f aca="false">VLOOKUP(A1033,'ORÇAMENTO ANALÍTICO'!A:I,4,0)</f>
        <v>CUMEEIRA E ESPIGÃO PARA TELHA CERÂMICA EMBOÇADA COM ARGAMASSA TRAÇO 1:2:9 (CIMENTO, CAL E AREIA), PARA TELHADOS COM MAIS DE 2 ÁGUAS, INCLUSO TRANSPORTE VERTICAL. AF_06/2016</v>
      </c>
      <c r="E1033" s="203"/>
      <c r="F1033" s="203"/>
      <c r="G1033" s="203"/>
      <c r="H1033" s="203"/>
      <c r="I1033" s="203"/>
      <c r="J1033" s="70" t="str">
        <f aca="false">VLOOKUP(A1033,'ORÇAMENTO ANALÍTICO'!A:I,5,0)</f>
        <v>M</v>
      </c>
      <c r="K1033" s="200" t="n">
        <f aca="false">I1035</f>
        <v>38.31</v>
      </c>
    </row>
    <row collapsed="false" customFormat="true" customHeight="true" hidden="false" ht="20.25" outlineLevel="0" r="1034" s="14">
      <c r="B1034" s="54"/>
      <c r="E1034" s="175" t="s">
        <v>339</v>
      </c>
      <c r="F1034" s="175" t="s">
        <v>331</v>
      </c>
      <c r="G1034" s="176"/>
      <c r="H1034" s="70"/>
      <c r="I1034" s="202" t="s">
        <v>329</v>
      </c>
      <c r="J1034" s="70"/>
      <c r="K1034" s="200"/>
    </row>
    <row collapsed="false" customFormat="true" customHeight="true" hidden="false" ht="11.25" outlineLevel="0" r="1035" s="14">
      <c r="B1035" s="54"/>
      <c r="E1035" s="175" t="s">
        <v>508</v>
      </c>
      <c r="F1035" s="204" t="n">
        <f aca="false">22.11+16.2</f>
        <v>38.31</v>
      </c>
      <c r="G1035" s="176"/>
      <c r="H1035" s="70" t="s">
        <v>330</v>
      </c>
      <c r="I1035" s="204" t="n">
        <f aca="false">TRUNC(F1035,2)</f>
        <v>38.31</v>
      </c>
      <c r="J1035" s="70"/>
      <c r="K1035" s="200"/>
    </row>
    <row collapsed="false" customFormat="false" customHeight="true" hidden="false" ht="12" outlineLevel="0" r="1036">
      <c r="B1036" s="229"/>
      <c r="C1036" s="229"/>
      <c r="D1036" s="236"/>
      <c r="E1036" s="235"/>
      <c r="F1036" s="235"/>
      <c r="G1036" s="231"/>
      <c r="H1036" s="236"/>
      <c r="I1036" s="238"/>
      <c r="J1036" s="231"/>
      <c r="K1036" s="232"/>
    </row>
    <row collapsed="false" customFormat="false" customHeight="true" hidden="false" ht="25.5" outlineLevel="0" r="1037">
      <c r="A1037" s="14" t="str">
        <f aca="false">B1037&amp;C1037</f>
        <v>11.694231</v>
      </c>
      <c r="B1037" s="54" t="s">
        <v>244</v>
      </c>
      <c r="C1037" s="55" t="str">
        <f aca="false">'ORÇAMENTO ANALÍTICO'!C161</f>
        <v/>
      </c>
      <c r="D1037" s="203" t="str">
        <f aca="false">VLOOKUP(A1037,'ORÇAMENTO ANALÍTICO'!A:I,4,0)</f>
        <v>RUFO EM CHAPA DE AÇO GALVANIZADO NÚMERO 24, CORTE DE 25 CM, INCLUSO TRANSPORTE VERTICAL. AF_06/2016</v>
      </c>
      <c r="E1037" s="203"/>
      <c r="F1037" s="203"/>
      <c r="G1037" s="203"/>
      <c r="H1037" s="203"/>
      <c r="I1037" s="203"/>
      <c r="J1037" s="70" t="str">
        <f aca="false">VLOOKUP(A1037,'ORÇAMENTO ANALÍTICO'!A:I,5,0)</f>
        <v>M</v>
      </c>
      <c r="K1037" s="200" t="n">
        <f aca="false">I1039</f>
        <v>12</v>
      </c>
    </row>
    <row collapsed="false" customFormat="false" customHeight="true" hidden="false" ht="20.25" outlineLevel="0" r="1038">
      <c r="B1038" s="54"/>
      <c r="C1038" s="14"/>
      <c r="E1038" s="175" t="s">
        <v>339</v>
      </c>
      <c r="F1038" s="175" t="s">
        <v>331</v>
      </c>
      <c r="H1038" s="70"/>
      <c r="I1038" s="202" t="s">
        <v>329</v>
      </c>
      <c r="J1038" s="70"/>
      <c r="K1038" s="200"/>
    </row>
    <row collapsed="false" customFormat="false" customHeight="true" hidden="false" ht="33.75" outlineLevel="0" r="1039">
      <c r="B1039" s="54"/>
      <c r="C1039" s="14"/>
      <c r="E1039" s="175" t="s">
        <v>509</v>
      </c>
      <c r="F1039" s="204" t="n">
        <v>12</v>
      </c>
      <c r="H1039" s="70" t="s">
        <v>330</v>
      </c>
      <c r="I1039" s="204" t="n">
        <f aca="false">TRUNC(F1039,2)</f>
        <v>12</v>
      </c>
      <c r="J1039" s="70"/>
      <c r="K1039" s="200"/>
    </row>
    <row collapsed="false" customFormat="false" customHeight="true" hidden="false" ht="12" outlineLevel="0" r="1040">
      <c r="B1040" s="229"/>
      <c r="C1040" s="229"/>
      <c r="D1040" s="236"/>
      <c r="E1040" s="235"/>
      <c r="F1040" s="235"/>
      <c r="G1040" s="231"/>
      <c r="H1040" s="236"/>
      <c r="I1040" s="238"/>
      <c r="J1040" s="231"/>
      <c r="K1040" s="232"/>
    </row>
    <row collapsed="false" customFormat="false" customHeight="true" hidden="false" ht="25.5" outlineLevel="0" r="1041">
      <c r="A1041" s="14" t="str">
        <f aca="false">B1041&amp;C1041</f>
        <v>11.798546</v>
      </c>
      <c r="B1041" s="54" t="s">
        <v>245</v>
      </c>
      <c r="C1041" s="55" t="str">
        <f aca="false">'ORÇAMENTO ANALÍTICO'!C162</f>
        <v/>
      </c>
      <c r="D1041" s="203" t="str">
        <f aca="false">VLOOKUP(A1041,'ORÇAMENTO ANALÍTICO'!A:I,4,0)</f>
        <v>IMPERMEABILIZAÇÃO DE SUPERFÍCIE COM MANTA ASFÁLTICA, UMA CAMADA, INCLUSIVE APLICAÇÃO DE PRIMER ASFÁLTICO, E=3MM. AF_06/2018</v>
      </c>
      <c r="E1041" s="203"/>
      <c r="F1041" s="203"/>
      <c r="G1041" s="203"/>
      <c r="H1041" s="203"/>
      <c r="I1041" s="203"/>
      <c r="J1041" s="70" t="str">
        <f aca="false">VLOOKUP(A1041,'ORÇAMENTO ANALÍTICO'!A:I,5,0)</f>
        <v>M2</v>
      </c>
      <c r="K1041" s="200" t="n">
        <f aca="false">I1043</f>
        <v>27.57</v>
      </c>
    </row>
    <row collapsed="false" customFormat="false" customHeight="true" hidden="false" ht="20.25" outlineLevel="0" r="1042">
      <c r="B1042" s="54"/>
      <c r="C1042" s="14"/>
      <c r="E1042" s="175" t="s">
        <v>339</v>
      </c>
      <c r="F1042" s="14" t="s">
        <v>335</v>
      </c>
      <c r="G1042" s="175" t="s">
        <v>331</v>
      </c>
      <c r="H1042" s="70"/>
      <c r="I1042" s="202" t="s">
        <v>329</v>
      </c>
      <c r="J1042" s="70"/>
      <c r="K1042" s="200"/>
    </row>
    <row collapsed="false" customFormat="false" customHeight="true" hidden="false" ht="22.5" outlineLevel="0" r="1043">
      <c r="B1043" s="54"/>
      <c r="C1043" s="14"/>
      <c r="E1043" s="175" t="s">
        <v>510</v>
      </c>
      <c r="F1043" s="204" t="n">
        <f aca="false">0.3+0.4+0.3</f>
        <v>1</v>
      </c>
      <c r="G1043" s="204" t="n">
        <v>27.57</v>
      </c>
      <c r="H1043" s="70" t="s">
        <v>330</v>
      </c>
      <c r="I1043" s="204" t="n">
        <f aca="false">TRUNC(F1043*G1043,2)</f>
        <v>27.57</v>
      </c>
      <c r="J1043" s="70"/>
      <c r="K1043" s="200"/>
    </row>
    <row collapsed="false" customFormat="false" customHeight="true" hidden="false" ht="12" outlineLevel="0" r="1044">
      <c r="B1044" s="229"/>
      <c r="C1044" s="229"/>
      <c r="D1044" s="236"/>
      <c r="E1044" s="235"/>
      <c r="F1044" s="235"/>
      <c r="G1044" s="231"/>
      <c r="H1044" s="236"/>
      <c r="I1044" s="238"/>
      <c r="J1044" s="231"/>
      <c r="K1044" s="232"/>
    </row>
    <row collapsed="false" customFormat="false" customHeight="true" hidden="false" ht="37.5" outlineLevel="0" r="1045">
      <c r="A1045" s="14" t="str">
        <f aca="false">B1045&amp;C1045</f>
        <v>11.891790</v>
      </c>
      <c r="B1045" s="54" t="s">
        <v>246</v>
      </c>
      <c r="C1045" s="198" t="n">
        <f aca="false">'ORÇAMENTO ANALÍTICO'!C163</f>
        <v>91790</v>
      </c>
      <c r="D1045" s="203" t="str">
        <f aca="false">VLOOKUP(A1045,'ORÇAMENTO ANALÍTICO'!A:I,4,0)</f>
        <v>(COMPOSIÇÃO REPRESENTATIVA) DO SERVIÇO DE INSTALAÇÃO DE TUBOS DE PVC, SÉRIE R, ÁGUA PLUVIAL, DN 100 MM (INSTALADO EM RAMAL DE ENCAMINHAMENTO, OU CONDUTORES VERTICAIS), INCLUSIVE CONEXÕES, CORTES E FIXAÇÕES, PARA PRÉDIOS. AF_10/2015</v>
      </c>
      <c r="E1045" s="203"/>
      <c r="F1045" s="203"/>
      <c r="G1045" s="203"/>
      <c r="H1045" s="203"/>
      <c r="I1045" s="203"/>
      <c r="J1045" s="70" t="str">
        <f aca="false">VLOOKUP(A1045,'ORÇAMENTO ANALÍTICO'!A:I,5,0)</f>
        <v>M</v>
      </c>
      <c r="K1045" s="200" t="n">
        <f aca="false">I1047</f>
        <v>40</v>
      </c>
    </row>
    <row collapsed="false" customFormat="false" customHeight="true" hidden="false" ht="20.25" outlineLevel="0" r="1046">
      <c r="B1046" s="54"/>
      <c r="C1046" s="14"/>
      <c r="E1046" s="175" t="s">
        <v>339</v>
      </c>
      <c r="F1046" s="70" t="s">
        <v>331</v>
      </c>
      <c r="G1046" s="175" t="s">
        <v>333</v>
      </c>
      <c r="H1046" s="70"/>
      <c r="I1046" s="202" t="s">
        <v>329</v>
      </c>
      <c r="J1046" s="70"/>
      <c r="K1046" s="200"/>
    </row>
    <row collapsed="false" customFormat="false" customHeight="true" hidden="false" ht="11.25" outlineLevel="0" r="1047">
      <c r="B1047" s="54"/>
      <c r="C1047" s="14"/>
      <c r="E1047" s="175" t="s">
        <v>511</v>
      </c>
      <c r="F1047" s="70" t="n">
        <v>10</v>
      </c>
      <c r="G1047" s="204" t="n">
        <v>4</v>
      </c>
      <c r="H1047" s="70" t="s">
        <v>330</v>
      </c>
      <c r="I1047" s="204" t="n">
        <f aca="false">TRUNC(G1047*F1047,2)</f>
        <v>40</v>
      </c>
      <c r="J1047" s="70"/>
      <c r="K1047" s="200"/>
    </row>
    <row collapsed="false" customFormat="false" customHeight="true" hidden="false" ht="12" outlineLevel="0" r="1048">
      <c r="B1048" s="229"/>
      <c r="C1048" s="229"/>
      <c r="D1048" s="236"/>
      <c r="E1048" s="235"/>
      <c r="F1048" s="235"/>
      <c r="G1048" s="231"/>
      <c r="H1048" s="236"/>
      <c r="I1048" s="238"/>
      <c r="J1048" s="231"/>
      <c r="K1048" s="232"/>
    </row>
    <row collapsed="false" customFormat="false" customHeight="true" hidden="false" ht="38.25" outlineLevel="0" r="1049">
      <c r="A1049" s="14" t="str">
        <f aca="false">B1049&amp;C1049</f>
        <v>11.994230</v>
      </c>
      <c r="B1049" s="54" t="s">
        <v>247</v>
      </c>
      <c r="C1049" s="55" t="str">
        <f aca="false">'ORÇAMENTO ANALÍTICO'!C164</f>
        <v/>
      </c>
      <c r="D1049" s="203" t="str">
        <f aca="false">VLOOKUP(A1049,'ORÇAMENTO ANALÍTICO'!A:I,4,0)</f>
        <v>CALHA DE BEIRAL, SEMICIRCULAR DE PVC, DIAMETRO 125 MM, INCLUINDO CABECEIRAS, EMENDAS, BOCAIS, SUPORTES E VEDAÇÕES, EXCLUINDO CONDUTORES, INCLUSO TRANSPORTE VERTICAL. AF_06/2016</v>
      </c>
      <c r="E1049" s="203"/>
      <c r="F1049" s="203"/>
      <c r="G1049" s="203"/>
      <c r="H1049" s="203"/>
      <c r="I1049" s="203"/>
      <c r="J1049" s="70" t="str">
        <f aca="false">VLOOKUP(A1049,'ORÇAMENTO ANALÍTICO'!A:I,5,0)</f>
        <v>M</v>
      </c>
      <c r="K1049" s="200" t="n">
        <f aca="false">I1051</f>
        <v>12</v>
      </c>
    </row>
    <row collapsed="false" customFormat="false" customHeight="true" hidden="false" ht="20.25" outlineLevel="0" r="1050">
      <c r="B1050" s="54"/>
      <c r="C1050" s="14"/>
      <c r="E1050" s="175" t="s">
        <v>339</v>
      </c>
      <c r="F1050" s="175" t="s">
        <v>331</v>
      </c>
      <c r="H1050" s="70"/>
      <c r="I1050" s="202" t="s">
        <v>329</v>
      </c>
      <c r="J1050" s="70"/>
      <c r="K1050" s="200"/>
    </row>
    <row collapsed="false" customFormat="false" customHeight="true" hidden="false" ht="22.5" outlineLevel="0" r="1051">
      <c r="B1051" s="54"/>
      <c r="C1051" s="14"/>
      <c r="E1051" s="175" t="s">
        <v>512</v>
      </c>
      <c r="F1051" s="204" t="n">
        <v>12</v>
      </c>
      <c r="H1051" s="70" t="s">
        <v>330</v>
      </c>
      <c r="I1051" s="204" t="n">
        <f aca="false">TRUNC(F1051,2)</f>
        <v>12</v>
      </c>
      <c r="J1051" s="70"/>
      <c r="K1051" s="200"/>
    </row>
    <row collapsed="false" customFormat="false" customHeight="true" hidden="false" ht="12" outlineLevel="0" r="1052">
      <c r="B1052" s="229"/>
      <c r="C1052" s="229"/>
      <c r="D1052" s="236"/>
      <c r="E1052" s="235"/>
      <c r="F1052" s="235"/>
      <c r="G1052" s="231"/>
      <c r="H1052" s="236"/>
      <c r="I1052" s="238"/>
      <c r="J1052" s="231"/>
      <c r="K1052" s="232"/>
    </row>
    <row collapsed="false" customFormat="false" customHeight="true" hidden="false" ht="21" outlineLevel="0" r="1053">
      <c r="B1053" s="196" t="n">
        <f aca="false">'ORÇAMENTO ANALÍTICO'!B166</f>
        <v>12</v>
      </c>
      <c r="C1053" s="197" t="str">
        <f aca="false">'ORÇAMENTO ANALÍTICO'!C166:H166</f>
        <v>PINTURAS</v>
      </c>
      <c r="D1053" s="197"/>
      <c r="E1053" s="197"/>
      <c r="F1053" s="197"/>
      <c r="G1053" s="197"/>
      <c r="H1053" s="197"/>
      <c r="I1053" s="197"/>
      <c r="J1053" s="197"/>
      <c r="K1053" s="197"/>
      <c r="L1053" s="147"/>
    </row>
    <row collapsed="false" customFormat="false" customHeight="true" hidden="false" ht="36" outlineLevel="0" r="1054">
      <c r="A1054" s="14" t="str">
        <f aca="false">B1054&amp;C1054</f>
        <v>12.117.018.0060-A</v>
      </c>
      <c r="B1054" s="54" t="s">
        <v>249</v>
      </c>
      <c r="C1054" s="198" t="str">
        <f aca="false">'ORÇAMENTO ANALÍTICO'!C167</f>
        <v>17.018.0060-A</v>
      </c>
      <c r="D1054" s="203" t="str">
        <f aca="false">VLOOKUP(A1054,'ORÇAMENTO ANALÍTICO'!A:I,4,0)</f>
        <v>PREPARO DE SUPERFICIES NOVAS,COM REVESTIMENTO LISO INTERNO OU EXTERNO,INCLUSIVE UMA DEMAO DE SELADOR ACRILICO,DUAS DEMAOS DE MASSA ACRILICA E LIXAMENTOS NECESSARIOS</v>
      </c>
      <c r="E1054" s="203"/>
      <c r="F1054" s="203"/>
      <c r="G1054" s="203"/>
      <c r="H1054" s="203"/>
      <c r="I1054" s="203"/>
      <c r="J1054" s="70" t="str">
        <f aca="false">VLOOKUP(A1054,'ORÇAMENTO ANALÍTICO'!A:I,5,0)</f>
        <v>M2</v>
      </c>
      <c r="K1054" s="200" t="n">
        <f aca="false">H1081+G1099</f>
        <v>1227.09</v>
      </c>
    </row>
    <row collapsed="false" customFormat="false" customHeight="true" hidden="false" ht="11.25" outlineLevel="0" r="1055">
      <c r="B1055" s="210" t="s">
        <v>355</v>
      </c>
      <c r="C1055" s="210"/>
      <c r="D1055" s="210"/>
      <c r="E1055" s="210"/>
      <c r="F1055" s="210"/>
      <c r="G1055" s="210"/>
      <c r="H1055" s="210"/>
      <c r="I1055" s="210"/>
      <c r="J1055" s="210"/>
      <c r="K1055" s="210"/>
    </row>
    <row collapsed="false" customFormat="false" customHeight="true" hidden="false" ht="22.5" outlineLevel="0" r="1056">
      <c r="B1056" s="54"/>
      <c r="C1056" s="175" t="s">
        <v>339</v>
      </c>
      <c r="D1056" s="175" t="s">
        <v>335</v>
      </c>
      <c r="E1056" s="175" t="s">
        <v>336</v>
      </c>
      <c r="F1056" s="176" t="s">
        <v>373</v>
      </c>
      <c r="G1056" s="70"/>
      <c r="H1056" s="202" t="s">
        <v>329</v>
      </c>
      <c r="I1056" s="203"/>
      <c r="J1056" s="70"/>
      <c r="K1056" s="200"/>
    </row>
    <row collapsed="false" customFormat="false" customHeight="true" hidden="false" ht="11.25" outlineLevel="0" r="1057">
      <c r="B1057" s="54"/>
      <c r="C1057" s="175" t="s">
        <v>404</v>
      </c>
      <c r="D1057" s="204" t="n">
        <v>14.28</v>
      </c>
      <c r="E1057" s="204" t="n">
        <f aca="false">2.8</f>
        <v>2.8</v>
      </c>
      <c r="F1057" s="176" t="n">
        <v>0</v>
      </c>
      <c r="G1057" s="70" t="s">
        <v>330</v>
      </c>
      <c r="H1057" s="204" t="n">
        <f aca="false">TRUNC((D1057*E1057)-F1057,2)</f>
        <v>39.98</v>
      </c>
      <c r="I1057" s="203"/>
      <c r="J1057" s="70"/>
      <c r="K1057" s="200"/>
    </row>
    <row collapsed="false" customFormat="false" customHeight="true" hidden="false" ht="11.25" outlineLevel="0" r="1058">
      <c r="B1058" s="54"/>
      <c r="C1058" s="175" t="s">
        <v>405</v>
      </c>
      <c r="D1058" s="204" t="n">
        <v>11.07</v>
      </c>
      <c r="E1058" s="204" t="n">
        <f aca="false">2.8</f>
        <v>2.8</v>
      </c>
      <c r="F1058" s="176" t="n">
        <v>0</v>
      </c>
      <c r="G1058" s="70" t="s">
        <v>330</v>
      </c>
      <c r="H1058" s="204" t="n">
        <f aca="false">TRUNC((D1058*E1058)-F1058,2)</f>
        <v>30.99</v>
      </c>
      <c r="I1058" s="203"/>
      <c r="J1058" s="70"/>
      <c r="K1058" s="200"/>
    </row>
    <row collapsed="false" customFormat="false" customHeight="true" hidden="false" ht="11.25" outlineLevel="0" r="1059">
      <c r="B1059" s="54"/>
      <c r="C1059" s="175" t="s">
        <v>406</v>
      </c>
      <c r="D1059" s="204" t="n">
        <v>13.62</v>
      </c>
      <c r="E1059" s="204" t="n">
        <f aca="false">2.8</f>
        <v>2.8</v>
      </c>
      <c r="F1059" s="176" t="n">
        <f aca="false">(0.8*2.1)+(0.6*2.1)</f>
        <v>2.94</v>
      </c>
      <c r="G1059" s="70" t="s">
        <v>330</v>
      </c>
      <c r="H1059" s="204" t="n">
        <f aca="false">TRUNC((D1059*E1059)-F1059,2)</f>
        <v>35.19</v>
      </c>
      <c r="I1059" s="203"/>
      <c r="J1059" s="70"/>
      <c r="K1059" s="200"/>
    </row>
    <row collapsed="false" customFormat="false" customHeight="true" hidden="false" ht="11.25" outlineLevel="0" r="1060">
      <c r="B1060" s="54"/>
      <c r="C1060" s="175" t="s">
        <v>408</v>
      </c>
      <c r="D1060" s="204" t="n">
        <v>12.57</v>
      </c>
      <c r="E1060" s="204" t="n">
        <f aca="false">2.8</f>
        <v>2.8</v>
      </c>
      <c r="F1060" s="176" t="n">
        <f aca="false">(0.8*2.1)*2</f>
        <v>3.36</v>
      </c>
      <c r="G1060" s="70" t="s">
        <v>330</v>
      </c>
      <c r="H1060" s="204" t="n">
        <f aca="false">TRUNC((D1060*E1060)-F1060,2)</f>
        <v>31.83</v>
      </c>
      <c r="I1060" s="203"/>
      <c r="J1060" s="70"/>
      <c r="K1060" s="200"/>
    </row>
    <row collapsed="false" customFormat="false" customHeight="true" hidden="false" ht="11.25" outlineLevel="0" r="1061">
      <c r="B1061" s="54"/>
      <c r="C1061" s="175" t="s">
        <v>395</v>
      </c>
      <c r="D1061" s="204" t="n">
        <v>24.1</v>
      </c>
      <c r="E1061" s="204" t="n">
        <f aca="false">2.8</f>
        <v>2.8</v>
      </c>
      <c r="F1061" s="176" t="n">
        <f aca="false">((0.8*2.1)*5)+(1.5*2.1)</f>
        <v>11.55</v>
      </c>
      <c r="G1061" s="70" t="s">
        <v>330</v>
      </c>
      <c r="H1061" s="204" t="n">
        <f aca="false">TRUNC((D1061*E1061)-F1061,2)</f>
        <v>55.93</v>
      </c>
      <c r="I1061" s="203"/>
      <c r="J1061" s="70"/>
      <c r="K1061" s="200"/>
    </row>
    <row collapsed="false" customFormat="false" customHeight="true" hidden="false" ht="11.25" outlineLevel="0" r="1062">
      <c r="B1062" s="54"/>
      <c r="C1062" s="175" t="s">
        <v>410</v>
      </c>
      <c r="D1062" s="204" t="n">
        <v>7</v>
      </c>
      <c r="E1062" s="204" t="n">
        <f aca="false">2.8</f>
        <v>2.8</v>
      </c>
      <c r="F1062" s="176" t="n">
        <v>0</v>
      </c>
      <c r="G1062" s="70" t="s">
        <v>330</v>
      </c>
      <c r="H1062" s="204" t="n">
        <f aca="false">TRUNC((D1062*E1062)-F1062,2)</f>
        <v>19.6</v>
      </c>
      <c r="I1062" s="203"/>
      <c r="J1062" s="70"/>
      <c r="K1062" s="200"/>
    </row>
    <row collapsed="false" customFormat="false" customHeight="true" hidden="false" ht="11.25" outlineLevel="0" r="1063">
      <c r="B1063" s="210" t="s">
        <v>359</v>
      </c>
      <c r="C1063" s="210"/>
      <c r="D1063" s="210"/>
      <c r="E1063" s="210"/>
      <c r="F1063" s="210"/>
      <c r="G1063" s="210"/>
      <c r="H1063" s="210"/>
      <c r="I1063" s="210"/>
      <c r="J1063" s="210"/>
      <c r="K1063" s="210"/>
    </row>
    <row collapsed="false" customFormat="false" customHeight="true" hidden="false" ht="11.25" outlineLevel="0" r="1064">
      <c r="B1064" s="54"/>
      <c r="C1064" s="175" t="s">
        <v>513</v>
      </c>
      <c r="D1064" s="204" t="n">
        <f aca="false">7.3*2</f>
        <v>14.6</v>
      </c>
      <c r="E1064" s="175" t="n">
        <f aca="false">6.6</f>
        <v>6.6</v>
      </c>
      <c r="F1064" s="176" t="n">
        <v>0</v>
      </c>
      <c r="G1064" s="70" t="s">
        <v>330</v>
      </c>
      <c r="H1064" s="204" t="n">
        <f aca="false">TRUNC((D1064*E1064)-F1064,2)</f>
        <v>96.36</v>
      </c>
      <c r="I1064" s="203"/>
      <c r="J1064" s="70"/>
      <c r="K1064" s="200"/>
    </row>
    <row collapsed="false" customFormat="false" customHeight="true" hidden="false" ht="11.25" outlineLevel="0" r="1065">
      <c r="B1065" s="54"/>
      <c r="C1065" s="175" t="s">
        <v>514</v>
      </c>
      <c r="D1065" s="204" t="n">
        <v>12.34</v>
      </c>
      <c r="E1065" s="175" t="n">
        <v>8.8</v>
      </c>
      <c r="F1065" s="176" t="n">
        <v>0</v>
      </c>
      <c r="G1065" s="70" t="s">
        <v>330</v>
      </c>
      <c r="H1065" s="204" t="n">
        <f aca="false">TRUNC((D1065*E1065)-F1065,2)</f>
        <v>108.59</v>
      </c>
      <c r="I1065" s="203"/>
      <c r="J1065" s="70"/>
      <c r="K1065" s="200"/>
    </row>
    <row collapsed="false" customFormat="false" customHeight="true" hidden="false" ht="11.25" outlineLevel="0" r="1066">
      <c r="B1066" s="54"/>
      <c r="C1066" s="175" t="s">
        <v>377</v>
      </c>
      <c r="D1066" s="204" t="n">
        <f aca="false">7.6+6.8</f>
        <v>14.4</v>
      </c>
      <c r="E1066" s="175" t="n">
        <v>8.8</v>
      </c>
      <c r="F1066" s="176" t="n">
        <v>0</v>
      </c>
      <c r="G1066" s="70" t="s">
        <v>330</v>
      </c>
      <c r="H1066" s="204" t="n">
        <f aca="false">TRUNC((D1066*E1066)-F1066,2)</f>
        <v>126.72</v>
      </c>
      <c r="I1066" s="203"/>
      <c r="J1066" s="70"/>
      <c r="K1066" s="200"/>
    </row>
    <row collapsed="false" customFormat="false" customHeight="true" hidden="false" ht="11.25" outlineLevel="0" r="1067">
      <c r="B1067" s="54"/>
      <c r="C1067" s="175" t="s">
        <v>515</v>
      </c>
      <c r="D1067" s="204" t="n">
        <v>13.52</v>
      </c>
      <c r="E1067" s="269" t="n">
        <v>7</v>
      </c>
      <c r="F1067" s="176" t="n">
        <f aca="false">(1.5*2.1)*2</f>
        <v>6.3</v>
      </c>
      <c r="G1067" s="70" t="s">
        <v>330</v>
      </c>
      <c r="H1067" s="204" t="n">
        <f aca="false">TRUNC((D1067*E1067)-F1067,2)</f>
        <v>88.34</v>
      </c>
      <c r="I1067" s="203"/>
      <c r="J1067" s="70"/>
      <c r="K1067" s="200"/>
    </row>
    <row collapsed="false" customFormat="false" customHeight="true" hidden="false" ht="11.25" outlineLevel="0" r="1068">
      <c r="B1068" s="54"/>
      <c r="C1068" s="175" t="s">
        <v>516</v>
      </c>
      <c r="D1068" s="204" t="n">
        <v>12.34</v>
      </c>
      <c r="E1068" s="175" t="n">
        <v>3.2</v>
      </c>
      <c r="F1068" s="176" t="n">
        <f aca="false">(2*2.5)</f>
        <v>5</v>
      </c>
      <c r="G1068" s="70" t="s">
        <v>330</v>
      </c>
      <c r="H1068" s="204" t="n">
        <f aca="false">TRUNC((D1068*E1068)-F1068,2)</f>
        <v>34.48</v>
      </c>
      <c r="I1068" s="203"/>
      <c r="J1068" s="70"/>
      <c r="K1068" s="200"/>
    </row>
    <row collapsed="false" customFormat="false" customHeight="true" hidden="false" ht="11.25" outlineLevel="0" r="1069">
      <c r="B1069" s="54"/>
      <c r="C1069" s="175" t="s">
        <v>396</v>
      </c>
      <c r="D1069" s="204" t="n">
        <f aca="false">25.32+11.63</f>
        <v>36.95</v>
      </c>
      <c r="E1069" s="175" t="n">
        <f aca="false">3.35</f>
        <v>3.35</v>
      </c>
      <c r="F1069" s="176" t="n">
        <f aca="false">(0.7*2.1)*2+(0.8*2.1)+(2*2.5)+(1.2*2.5)*3</f>
        <v>18.62</v>
      </c>
      <c r="G1069" s="70" t="s">
        <v>330</v>
      </c>
      <c r="H1069" s="204" t="n">
        <f aca="false">TRUNC((D1069*E1069)-F1069,2)</f>
        <v>105.16</v>
      </c>
      <c r="I1069" s="203"/>
      <c r="J1069" s="70"/>
      <c r="K1069" s="200"/>
    </row>
    <row collapsed="false" customFormat="false" customHeight="true" hidden="false" ht="12" outlineLevel="0" r="1070">
      <c r="B1070" s="210" t="s">
        <v>382</v>
      </c>
      <c r="C1070" s="210"/>
      <c r="D1070" s="210"/>
      <c r="E1070" s="210"/>
      <c r="F1070" s="210"/>
      <c r="G1070" s="210"/>
      <c r="H1070" s="210"/>
      <c r="I1070" s="210"/>
      <c r="J1070" s="210"/>
      <c r="K1070" s="210"/>
    </row>
    <row collapsed="false" customFormat="false" customHeight="true" hidden="false" ht="11.25" outlineLevel="0" r="1071">
      <c r="B1071" s="54"/>
      <c r="C1071" s="175" t="s">
        <v>517</v>
      </c>
      <c r="D1071" s="204" t="n">
        <v>12.34</v>
      </c>
      <c r="E1071" s="175" t="n">
        <f aca="false">1+0.65</f>
        <v>1.65</v>
      </c>
      <c r="F1071" s="176" t="n">
        <v>0</v>
      </c>
      <c r="G1071" s="70" t="s">
        <v>330</v>
      </c>
      <c r="H1071" s="204" t="n">
        <f aca="false">TRUNC((D1071*E1071)-F1071,2)</f>
        <v>20.36</v>
      </c>
      <c r="I1071" s="203"/>
      <c r="J1071" s="70"/>
      <c r="K1071" s="200"/>
    </row>
    <row collapsed="false" customFormat="false" customHeight="true" hidden="false" ht="11.25" outlineLevel="0" r="1072">
      <c r="B1072" s="54"/>
      <c r="C1072" s="175" t="s">
        <v>383</v>
      </c>
      <c r="D1072" s="204" t="n">
        <v>18.34</v>
      </c>
      <c r="E1072" s="175" t="n">
        <v>3.3</v>
      </c>
      <c r="F1072" s="176" t="n">
        <f aca="false">(0.7*2.1)*2+(2*2.5)+(2.5*1.2)</f>
        <v>10.94</v>
      </c>
      <c r="G1072" s="70" t="s">
        <v>330</v>
      </c>
      <c r="H1072" s="204" t="n">
        <f aca="false">TRUNC((D1072*E1072)-F1072,2)</f>
        <v>49.58</v>
      </c>
      <c r="I1072" s="203"/>
      <c r="J1072" s="70"/>
      <c r="K1072" s="200"/>
    </row>
    <row collapsed="false" customFormat="false" customHeight="true" hidden="false" ht="11.25" outlineLevel="0" r="1073">
      <c r="B1073" s="54"/>
      <c r="C1073" s="175" t="s">
        <v>518</v>
      </c>
      <c r="D1073" s="204" t="n">
        <v>8.56</v>
      </c>
      <c r="E1073" s="175" t="n">
        <v>3.3</v>
      </c>
      <c r="F1073" s="176" t="n">
        <f aca="false">(0.7*2.1)+(0.6*2.1)</f>
        <v>2.73</v>
      </c>
      <c r="G1073" s="70" t="s">
        <v>330</v>
      </c>
      <c r="H1073" s="204" t="n">
        <f aca="false">TRUNC((D1073*E1073)-F1073,2)</f>
        <v>25.51</v>
      </c>
      <c r="I1073" s="203"/>
      <c r="J1073" s="70"/>
      <c r="K1073" s="200"/>
    </row>
    <row collapsed="false" customFormat="false" customHeight="true" hidden="false" ht="11.25" outlineLevel="0" r="1074">
      <c r="B1074" s="54"/>
      <c r="C1074" s="175" t="s">
        <v>385</v>
      </c>
      <c r="D1074" s="204" t="n">
        <v>9.94</v>
      </c>
      <c r="E1074" s="175" t="n">
        <v>3.3</v>
      </c>
      <c r="F1074" s="176" t="n">
        <f aca="false">2.5*1.2</f>
        <v>3</v>
      </c>
      <c r="G1074" s="70" t="s">
        <v>330</v>
      </c>
      <c r="H1074" s="204" t="n">
        <f aca="false">TRUNC((D1074*E1074)-F1074,2)</f>
        <v>29.8</v>
      </c>
      <c r="I1074" s="203"/>
      <c r="J1074" s="70"/>
      <c r="K1074" s="200"/>
    </row>
    <row collapsed="false" customFormat="false" customHeight="true" hidden="false" ht="11.25" outlineLevel="0" r="1075">
      <c r="B1075" s="54"/>
      <c r="C1075" s="175" t="s">
        <v>386</v>
      </c>
      <c r="D1075" s="204" t="n">
        <v>15.54</v>
      </c>
      <c r="E1075" s="175" t="n">
        <v>3.3</v>
      </c>
      <c r="F1075" s="176" t="n">
        <f aca="false">(1.2*3.3)</f>
        <v>3.96</v>
      </c>
      <c r="G1075" s="70" t="s">
        <v>330</v>
      </c>
      <c r="H1075" s="204" t="n">
        <f aca="false">TRUNC((D1075*E1075)-F1075,2)</f>
        <v>47.32</v>
      </c>
      <c r="I1075" s="203"/>
      <c r="J1075" s="70"/>
      <c r="K1075" s="200"/>
    </row>
    <row collapsed="false" customFormat="false" customHeight="true" hidden="false" ht="22.5" outlineLevel="0" r="1076">
      <c r="B1076" s="54"/>
      <c r="C1076" s="175" t="s">
        <v>414</v>
      </c>
      <c r="D1076" s="204" t="n">
        <v>5.9</v>
      </c>
      <c r="E1076" s="175" t="n">
        <v>3.3</v>
      </c>
      <c r="F1076" s="176" t="n">
        <f aca="false">(1.2*3.3)</f>
        <v>3.96</v>
      </c>
      <c r="G1076" s="70" t="s">
        <v>330</v>
      </c>
      <c r="H1076" s="204" t="n">
        <f aca="false">TRUNC((D1076*E1076)-F1076,2)</f>
        <v>15.51</v>
      </c>
      <c r="I1076" s="203"/>
      <c r="J1076" s="70"/>
      <c r="K1076" s="200"/>
    </row>
    <row collapsed="false" customFormat="false" customHeight="true" hidden="false" ht="11.25" outlineLevel="0" r="1077">
      <c r="B1077" s="54"/>
      <c r="C1077" s="175" t="s">
        <v>415</v>
      </c>
      <c r="D1077" s="204" t="n">
        <v>7.7</v>
      </c>
      <c r="E1077" s="175" t="n">
        <v>3.3</v>
      </c>
      <c r="F1077" s="176" t="n">
        <v>0</v>
      </c>
      <c r="G1077" s="70" t="s">
        <v>330</v>
      </c>
      <c r="H1077" s="204" t="n">
        <f aca="false">TRUNC((D1077*E1077)-F1077,2)</f>
        <v>25.41</v>
      </c>
      <c r="I1077" s="203"/>
      <c r="J1077" s="70"/>
      <c r="K1077" s="200"/>
    </row>
    <row collapsed="false" customFormat="false" customHeight="true" hidden="false" ht="11.25" outlineLevel="0" r="1078">
      <c r="B1078" s="54"/>
      <c r="C1078" s="175" t="s">
        <v>416</v>
      </c>
      <c r="D1078" s="204" t="n">
        <v>9.2</v>
      </c>
      <c r="E1078" s="175" t="n">
        <v>3.3</v>
      </c>
      <c r="F1078" s="176" t="n">
        <f aca="false">(1.6*3.3)</f>
        <v>5.28</v>
      </c>
      <c r="G1078" s="70" t="s">
        <v>330</v>
      </c>
      <c r="H1078" s="204" t="n">
        <f aca="false">TRUNC((D1078*E1078)-F1078,2)</f>
        <v>25.08</v>
      </c>
      <c r="I1078" s="203"/>
      <c r="J1078" s="70"/>
      <c r="K1078" s="200"/>
    </row>
    <row collapsed="false" customFormat="false" customHeight="true" hidden="false" ht="11.25" outlineLevel="0" r="1079">
      <c r="B1079" s="54"/>
      <c r="C1079" s="175" t="s">
        <v>397</v>
      </c>
      <c r="D1079" s="204" t="n">
        <v>20.3</v>
      </c>
      <c r="E1079" s="175" t="n">
        <v>3.3</v>
      </c>
      <c r="F1079" s="176" t="n">
        <f aca="false">(1.2*2.5)*3</f>
        <v>9</v>
      </c>
      <c r="G1079" s="70" t="s">
        <v>330</v>
      </c>
      <c r="H1079" s="204" t="n">
        <f aca="false">TRUNC((D1079*E1079)-F1079,2)</f>
        <v>57.99</v>
      </c>
      <c r="I1079" s="203"/>
      <c r="J1079" s="70"/>
      <c r="K1079" s="200"/>
    </row>
    <row collapsed="false" customFormat="false" customHeight="true" hidden="false" ht="11.25" outlineLevel="0" r="1080">
      <c r="B1080" s="54"/>
      <c r="C1080" s="175" t="s">
        <v>417</v>
      </c>
      <c r="D1080" s="204" t="n">
        <v>15.6</v>
      </c>
      <c r="E1080" s="175" t="n">
        <v>3.3</v>
      </c>
      <c r="F1080" s="176" t="n">
        <v>0</v>
      </c>
      <c r="G1080" s="70" t="s">
        <v>330</v>
      </c>
      <c r="H1080" s="204" t="n">
        <f aca="false">TRUNC((D1080*E1080)-F1080,2)</f>
        <v>51.48</v>
      </c>
      <c r="I1080" s="203"/>
      <c r="J1080" s="70"/>
      <c r="K1080" s="200"/>
    </row>
    <row collapsed="false" customFormat="false" customHeight="true" hidden="false" ht="11.25" outlineLevel="0" r="1081">
      <c r="B1081" s="54"/>
      <c r="C1081" s="175"/>
      <c r="D1081" s="204"/>
      <c r="E1081" s="175"/>
      <c r="F1081" s="226" t="s">
        <v>519</v>
      </c>
      <c r="G1081" s="223" t="s">
        <v>330</v>
      </c>
      <c r="H1081" s="227" t="n">
        <f aca="false">SUM(H1057:H1062,H1064:H1069,H1071:H1080)</f>
        <v>1121.21</v>
      </c>
      <c r="I1081" s="203"/>
      <c r="J1081" s="70"/>
      <c r="K1081" s="200"/>
    </row>
    <row collapsed="false" customFormat="true" customHeight="true" hidden="false" ht="12" outlineLevel="0" r="1082" s="14">
      <c r="B1082" s="247"/>
      <c r="K1082" s="270"/>
    </row>
    <row collapsed="false" customFormat="false" customHeight="true" hidden="false" ht="12" outlineLevel="0" r="1083">
      <c r="B1083" s="210" t="s">
        <v>123</v>
      </c>
      <c r="C1083" s="210"/>
      <c r="D1083" s="210"/>
      <c r="E1083" s="210"/>
      <c r="F1083" s="210"/>
      <c r="G1083" s="210"/>
      <c r="H1083" s="210"/>
      <c r="I1083" s="210"/>
      <c r="J1083" s="210"/>
      <c r="K1083" s="210"/>
    </row>
    <row collapsed="false" customFormat="false" customHeight="true" hidden="false" ht="12" outlineLevel="0" r="1084">
      <c r="B1084" s="54"/>
      <c r="C1084" s="250"/>
      <c r="D1084" s="175" t="s">
        <v>339</v>
      </c>
      <c r="E1084" s="176" t="s">
        <v>340</v>
      </c>
      <c r="F1084" s="70"/>
      <c r="G1084" s="202" t="s">
        <v>329</v>
      </c>
      <c r="H1084" s="203"/>
      <c r="I1084" s="203"/>
      <c r="J1084" s="70"/>
      <c r="K1084" s="200"/>
      <c r="N1084" s="175"/>
      <c r="O1084" s="176"/>
      <c r="P1084" s="70"/>
      <c r="Q1084" s="202"/>
    </row>
    <row collapsed="false" customFormat="true" customHeight="true" hidden="false" ht="11.25" outlineLevel="0" r="1085" s="15">
      <c r="A1085" s="246"/>
      <c r="B1085" s="247"/>
      <c r="C1085" s="14"/>
      <c r="D1085" s="175" t="s">
        <v>404</v>
      </c>
      <c r="E1085" s="176" t="n">
        <v>12.32</v>
      </c>
      <c r="F1085" s="70" t="s">
        <v>330</v>
      </c>
      <c r="G1085" s="204" t="n">
        <f aca="false">TRUNC(E1085,2)</f>
        <v>12.32</v>
      </c>
      <c r="H1085" s="14"/>
      <c r="I1085" s="14"/>
      <c r="J1085" s="14"/>
      <c r="K1085" s="248"/>
      <c r="L1085" s="249"/>
      <c r="M1085" s="219"/>
      <c r="N1085" s="175"/>
      <c r="O1085" s="176"/>
      <c r="P1085" s="70"/>
      <c r="Q1085" s="204"/>
      <c r="R1085" s="14"/>
    </row>
    <row collapsed="false" customFormat="false" customHeight="true" hidden="false" ht="25.5" outlineLevel="0" r="1086">
      <c r="B1086" s="54"/>
      <c r="D1086" s="175" t="s">
        <v>405</v>
      </c>
      <c r="E1086" s="176" t="n">
        <v>7.62</v>
      </c>
      <c r="F1086" s="70" t="s">
        <v>330</v>
      </c>
      <c r="G1086" s="204" t="n">
        <f aca="false">TRUNC(E1086,2)</f>
        <v>7.62</v>
      </c>
      <c r="H1086" s="206"/>
      <c r="I1086" s="206"/>
      <c r="J1086" s="70"/>
      <c r="K1086" s="200"/>
      <c r="N1086" s="175"/>
      <c r="O1086" s="176"/>
      <c r="P1086" s="70"/>
      <c r="Q1086" s="204"/>
    </row>
    <row collapsed="false" customFormat="false" customHeight="true" hidden="false" ht="22.5" outlineLevel="0" r="1087">
      <c r="B1087" s="54"/>
      <c r="C1087" s="70"/>
      <c r="D1087" s="175" t="s">
        <v>406</v>
      </c>
      <c r="E1087" s="176" t="n">
        <v>9.41</v>
      </c>
      <c r="F1087" s="70" t="s">
        <v>330</v>
      </c>
      <c r="G1087" s="204" t="n">
        <f aca="false">TRUNC(E1087,2)</f>
        <v>9.41</v>
      </c>
      <c r="H1087" s="202"/>
      <c r="I1087" s="203"/>
      <c r="J1087" s="70"/>
      <c r="K1087" s="200"/>
      <c r="N1087" s="175"/>
      <c r="O1087" s="176"/>
      <c r="P1087" s="70"/>
      <c r="Q1087" s="204"/>
    </row>
    <row collapsed="false" customFormat="false" customHeight="true" hidden="false" ht="11.25" outlineLevel="0" r="1088">
      <c r="B1088" s="54"/>
      <c r="C1088" s="175"/>
      <c r="D1088" s="175" t="s">
        <v>407</v>
      </c>
      <c r="E1088" s="176" t="n">
        <v>4.74</v>
      </c>
      <c r="F1088" s="70" t="s">
        <v>330</v>
      </c>
      <c r="G1088" s="204" t="n">
        <f aca="false">TRUNC(E1088,2)</f>
        <v>4.74</v>
      </c>
      <c r="H1088" s="204"/>
      <c r="I1088" s="206"/>
      <c r="J1088" s="70"/>
      <c r="K1088" s="200"/>
      <c r="N1088" s="175"/>
      <c r="O1088" s="176"/>
      <c r="P1088" s="70"/>
      <c r="Q1088" s="204"/>
    </row>
    <row collapsed="false" customFormat="false" customHeight="true" hidden="false" ht="11.25" outlineLevel="0" r="1089">
      <c r="B1089" s="54"/>
      <c r="C1089" s="175"/>
      <c r="D1089" s="175" t="s">
        <v>395</v>
      </c>
      <c r="E1089" s="176" t="n">
        <v>20.02</v>
      </c>
      <c r="F1089" s="70" t="s">
        <v>330</v>
      </c>
      <c r="G1089" s="204" t="n">
        <f aca="false">TRUNC(E1089,2)</f>
        <v>20.02</v>
      </c>
      <c r="H1089" s="204"/>
      <c r="I1089" s="206"/>
      <c r="J1089" s="70"/>
      <c r="K1089" s="200"/>
      <c r="N1089" s="175"/>
      <c r="O1089" s="176"/>
      <c r="P1089" s="70"/>
      <c r="Q1089" s="204"/>
    </row>
    <row collapsed="false" customFormat="false" customHeight="true" hidden="false" ht="11.25" outlineLevel="0" r="1090">
      <c r="B1090" s="54"/>
      <c r="C1090" s="175"/>
      <c r="D1090" s="175" t="s">
        <v>408</v>
      </c>
      <c r="E1090" s="176" t="n">
        <v>9.8</v>
      </c>
      <c r="F1090" s="70" t="s">
        <v>330</v>
      </c>
      <c r="G1090" s="204" t="n">
        <f aca="false">TRUNC(E1090,2)</f>
        <v>9.8</v>
      </c>
      <c r="H1090" s="204"/>
      <c r="I1090" s="206"/>
      <c r="J1090" s="70"/>
      <c r="K1090" s="200"/>
      <c r="N1090" s="175"/>
      <c r="O1090" s="176"/>
      <c r="P1090" s="70"/>
      <c r="Q1090" s="204"/>
    </row>
    <row collapsed="false" customFormat="false" customHeight="true" hidden="false" ht="11.25" outlineLevel="0" r="1091">
      <c r="B1091" s="54"/>
      <c r="C1091" s="175"/>
      <c r="D1091" s="175" t="s">
        <v>409</v>
      </c>
      <c r="E1091" s="176" t="n">
        <v>3.2</v>
      </c>
      <c r="F1091" s="70" t="s">
        <v>330</v>
      </c>
      <c r="G1091" s="204" t="n">
        <f aca="false">TRUNC(E1091,2)</f>
        <v>3.2</v>
      </c>
      <c r="H1091" s="204"/>
      <c r="I1091" s="206"/>
      <c r="J1091" s="70"/>
      <c r="K1091" s="200"/>
      <c r="N1091" s="175"/>
      <c r="O1091" s="176"/>
      <c r="P1091" s="70"/>
      <c r="Q1091" s="204"/>
    </row>
    <row collapsed="false" customFormat="false" customHeight="true" hidden="false" ht="12" outlineLevel="0" r="1092">
      <c r="B1092" s="54"/>
      <c r="C1092" s="250"/>
      <c r="D1092" s="175" t="s">
        <v>410</v>
      </c>
      <c r="E1092" s="176" t="n">
        <v>2.57</v>
      </c>
      <c r="F1092" s="70" t="s">
        <v>330</v>
      </c>
      <c r="G1092" s="204" t="n">
        <f aca="false">TRUNC(E1092,2)</f>
        <v>2.57</v>
      </c>
      <c r="H1092" s="203"/>
      <c r="I1092" s="203"/>
      <c r="J1092" s="70"/>
      <c r="K1092" s="200"/>
      <c r="N1092" s="175"/>
      <c r="O1092" s="176"/>
      <c r="P1092" s="70"/>
      <c r="Q1092" s="204"/>
    </row>
    <row collapsed="false" customFormat="false" customHeight="true" hidden="false" ht="12" outlineLevel="0" r="1093">
      <c r="B1093" s="54"/>
      <c r="C1093" s="250"/>
      <c r="D1093" s="175" t="s">
        <v>459</v>
      </c>
      <c r="E1093" s="176" t="n">
        <v>4.4</v>
      </c>
      <c r="F1093" s="70" t="s">
        <v>330</v>
      </c>
      <c r="G1093" s="204" t="n">
        <f aca="false">TRUNC(E1093,2)</f>
        <v>4.4</v>
      </c>
      <c r="H1093" s="203"/>
      <c r="I1093" s="203"/>
      <c r="J1093" s="70"/>
      <c r="K1093" s="200"/>
      <c r="N1093" s="175"/>
      <c r="O1093" s="176"/>
      <c r="P1093" s="70"/>
      <c r="Q1093" s="204"/>
    </row>
    <row collapsed="false" customFormat="false" customHeight="true" hidden="false" ht="12" outlineLevel="0" r="1094">
      <c r="B1094" s="54"/>
      <c r="C1094" s="250"/>
      <c r="D1094" s="175" t="s">
        <v>460</v>
      </c>
      <c r="E1094" s="176" t="n">
        <v>5.5</v>
      </c>
      <c r="F1094" s="70" t="s">
        <v>330</v>
      </c>
      <c r="G1094" s="204" t="n">
        <f aca="false">TRUNC(E1094,2)</f>
        <v>5.5</v>
      </c>
      <c r="H1094" s="203"/>
      <c r="I1094" s="203"/>
      <c r="J1094" s="70"/>
      <c r="K1094" s="200"/>
      <c r="N1094" s="175"/>
      <c r="O1094" s="176"/>
      <c r="P1094" s="70"/>
      <c r="Q1094" s="204"/>
    </row>
    <row collapsed="false" customFormat="false" customHeight="true" hidden="false" ht="12" outlineLevel="0" r="1095">
      <c r="B1095" s="54"/>
      <c r="C1095" s="250"/>
      <c r="D1095" s="175" t="s">
        <v>386</v>
      </c>
      <c r="E1095" s="176" t="n">
        <v>8.4</v>
      </c>
      <c r="F1095" s="70" t="s">
        <v>330</v>
      </c>
      <c r="G1095" s="204" t="n">
        <f aca="false">TRUNC(E1095,2)</f>
        <v>8.4</v>
      </c>
      <c r="H1095" s="203"/>
      <c r="I1095" s="203"/>
      <c r="J1095" s="70"/>
      <c r="K1095" s="200"/>
      <c r="N1095" s="175"/>
      <c r="O1095" s="176"/>
      <c r="P1095" s="70"/>
      <c r="Q1095" s="204"/>
    </row>
    <row collapsed="false" customFormat="false" customHeight="true" hidden="false" ht="12" outlineLevel="0" r="1096">
      <c r="B1096" s="54"/>
      <c r="C1096" s="250"/>
      <c r="D1096" s="175" t="s">
        <v>411</v>
      </c>
      <c r="E1096" s="176" t="n">
        <v>5.5</v>
      </c>
      <c r="F1096" s="70" t="s">
        <v>330</v>
      </c>
      <c r="G1096" s="204" t="n">
        <f aca="false">TRUNC(E1096,2)</f>
        <v>5.5</v>
      </c>
      <c r="H1096" s="203"/>
      <c r="I1096" s="203"/>
      <c r="J1096" s="70"/>
      <c r="K1096" s="200"/>
      <c r="N1096" s="175"/>
      <c r="O1096" s="176"/>
      <c r="P1096" s="70"/>
      <c r="Q1096" s="204"/>
    </row>
    <row collapsed="false" customFormat="false" customHeight="true" hidden="false" ht="12" outlineLevel="0" r="1097">
      <c r="B1097" s="54"/>
      <c r="C1097" s="250"/>
      <c r="D1097" s="175" t="s">
        <v>451</v>
      </c>
      <c r="E1097" s="176" t="n">
        <v>3</v>
      </c>
      <c r="F1097" s="70" t="s">
        <v>330</v>
      </c>
      <c r="G1097" s="204" t="n">
        <f aca="false">TRUNC(E1097,2)</f>
        <v>3</v>
      </c>
      <c r="H1097" s="203"/>
      <c r="I1097" s="203"/>
      <c r="J1097" s="70"/>
      <c r="K1097" s="200"/>
      <c r="N1097" s="175"/>
      <c r="O1097" s="176"/>
      <c r="P1097" s="70"/>
      <c r="Q1097" s="204"/>
    </row>
    <row collapsed="false" customFormat="false" customHeight="true" hidden="false" ht="12" outlineLevel="0" r="1098">
      <c r="B1098" s="54"/>
      <c r="C1098" s="250"/>
      <c r="D1098" s="175" t="s">
        <v>397</v>
      </c>
      <c r="E1098" s="176" t="n">
        <v>9.4</v>
      </c>
      <c r="F1098" s="70" t="s">
        <v>330</v>
      </c>
      <c r="G1098" s="204" t="n">
        <f aca="false">TRUNC(E1098,2)</f>
        <v>9.4</v>
      </c>
      <c r="H1098" s="203"/>
      <c r="I1098" s="203"/>
      <c r="J1098" s="70"/>
      <c r="K1098" s="200"/>
      <c r="N1098" s="175"/>
      <c r="O1098" s="176"/>
      <c r="P1098" s="70"/>
      <c r="Q1098" s="204"/>
    </row>
    <row collapsed="false" customFormat="false" customHeight="true" hidden="false" ht="12" outlineLevel="0" r="1099">
      <c r="B1099" s="54"/>
      <c r="C1099" s="250"/>
      <c r="D1099" s="175"/>
      <c r="E1099" s="226" t="s">
        <v>520</v>
      </c>
      <c r="F1099" s="223" t="s">
        <v>330</v>
      </c>
      <c r="G1099" s="227" t="n">
        <f aca="false">SUM(G1085:G1098)</f>
        <v>105.88</v>
      </c>
      <c r="H1099" s="203"/>
      <c r="I1099" s="203"/>
      <c r="J1099" s="70"/>
      <c r="K1099" s="200"/>
      <c r="N1099" s="175"/>
      <c r="O1099" s="176"/>
      <c r="P1099" s="70"/>
      <c r="Q1099" s="204"/>
    </row>
    <row collapsed="false" customFormat="false" customHeight="true" hidden="false" ht="12" outlineLevel="0" r="1100">
      <c r="B1100" s="54"/>
      <c r="D1100" s="203"/>
      <c r="E1100" s="203"/>
      <c r="F1100" s="203"/>
      <c r="G1100" s="203"/>
      <c r="H1100" s="203"/>
      <c r="I1100" s="203"/>
      <c r="J1100" s="70"/>
      <c r="K1100" s="200"/>
    </row>
    <row collapsed="false" customFormat="false" customHeight="true" hidden="false" ht="30" outlineLevel="0" r="1101">
      <c r="A1101" s="14" t="str">
        <f aca="false">B1101&amp;C1101</f>
        <v>12.288487</v>
      </c>
      <c r="B1101" s="54" t="s">
        <v>251</v>
      </c>
      <c r="C1101" s="55" t="str">
        <f aca="false">'ORÇAMENTO ANALÍTICO'!C168</f>
        <v/>
      </c>
      <c r="D1101" s="203" t="str">
        <f aca="false">VLOOKUP(A1101,'ORÇAMENTO ANALÍTICO'!A:I,4,0)</f>
        <v>APLICAÇÃO MANUAL DE PINTURA COM TINTA LÁTEX PVA EM PAREDES, DUAS DEMÃOS. AF_06/2014</v>
      </c>
      <c r="E1101" s="203"/>
      <c r="F1101" s="203"/>
      <c r="G1101" s="203"/>
      <c r="H1101" s="203"/>
      <c r="I1101" s="203"/>
      <c r="J1101" s="70" t="str">
        <f aca="false">VLOOKUP(A1101,'ORÇAMENTO ANALÍTICO'!A:I,5,0)</f>
        <v>M2</v>
      </c>
      <c r="K1101" s="200" t="n">
        <f aca="false">H1081</f>
        <v>1121.21</v>
      </c>
    </row>
    <row collapsed="false" customFormat="false" customHeight="true" hidden="false" ht="12" outlineLevel="0" r="1102">
      <c r="B1102" s="225" t="s">
        <v>521</v>
      </c>
      <c r="C1102" s="225"/>
      <c r="D1102" s="225"/>
      <c r="E1102" s="225"/>
      <c r="F1102" s="225"/>
      <c r="G1102" s="225"/>
      <c r="H1102" s="225"/>
      <c r="I1102" s="225"/>
      <c r="J1102" s="225"/>
      <c r="K1102" s="225"/>
    </row>
    <row collapsed="false" customFormat="false" customHeight="true" hidden="false" ht="12" outlineLevel="0" r="1103">
      <c r="B1103" s="54"/>
      <c r="D1103" s="203"/>
      <c r="E1103" s="203"/>
      <c r="F1103" s="203"/>
      <c r="G1103" s="203"/>
      <c r="H1103" s="203"/>
      <c r="I1103" s="203"/>
      <c r="J1103" s="70"/>
      <c r="K1103" s="200"/>
    </row>
    <row collapsed="false" customFormat="false" customHeight="true" hidden="false" ht="30" outlineLevel="0" r="1104">
      <c r="A1104" s="14" t="str">
        <f aca="false">B1104&amp;C1104</f>
        <v>12.388486</v>
      </c>
      <c r="B1104" s="54" t="s">
        <v>252</v>
      </c>
      <c r="C1104" s="198" t="n">
        <f aca="false">'ORÇAMENTO ANALÍTICO'!C169</f>
        <v>88486</v>
      </c>
      <c r="D1104" s="203" t="str">
        <f aca="false">VLOOKUP(A1104,'ORÇAMENTO ANALÍTICO'!A:I,4,0)</f>
        <v>APLICAÇÃO MANUAL DE PINTURA COM TINTA LÁTEX PVA EM TETO, DUAS DEMÃOS. AF_06/2014</v>
      </c>
      <c r="E1104" s="203"/>
      <c r="F1104" s="203"/>
      <c r="G1104" s="203"/>
      <c r="H1104" s="203"/>
      <c r="I1104" s="203"/>
      <c r="J1104" s="70" t="str">
        <f aca="false">VLOOKUP(A1104,'ORÇAMENTO ANALÍTICO'!A:I,5,0)</f>
        <v>M2</v>
      </c>
      <c r="K1104" s="200" t="n">
        <f aca="false">G1099</f>
        <v>105.88</v>
      </c>
    </row>
    <row collapsed="false" customFormat="false" customHeight="true" hidden="false" ht="12" outlineLevel="0" r="1105">
      <c r="B1105" s="225" t="s">
        <v>522</v>
      </c>
      <c r="C1105" s="225"/>
      <c r="D1105" s="225"/>
      <c r="E1105" s="225"/>
      <c r="F1105" s="225"/>
      <c r="G1105" s="225"/>
      <c r="H1105" s="225"/>
      <c r="I1105" s="225"/>
      <c r="J1105" s="225"/>
      <c r="K1105" s="225"/>
    </row>
    <row collapsed="false" customFormat="false" customHeight="true" hidden="false" ht="12" outlineLevel="0" r="1106">
      <c r="B1106" s="54"/>
      <c r="D1106" s="203"/>
      <c r="E1106" s="203"/>
      <c r="F1106" s="203"/>
      <c r="G1106" s="203"/>
      <c r="H1106" s="203"/>
      <c r="I1106" s="203"/>
      <c r="J1106" s="70"/>
      <c r="K1106" s="200"/>
    </row>
    <row collapsed="false" customFormat="false" customHeight="true" hidden="false" ht="40.5" outlineLevel="0" r="1107">
      <c r="A1107" s="14" t="str">
        <f aca="false">B1107&amp;C1107</f>
        <v>12.417.025.0005-B</v>
      </c>
      <c r="B1107" s="54" t="s">
        <v>253</v>
      </c>
      <c r="C1107" s="198" t="str">
        <f aca="false">'ORÇAMENTO ANALÍTICO'!C170</f>
        <v>17.025.0005-B</v>
      </c>
      <c r="D1107" s="203" t="str">
        <f aca="false">VLOOKUP(A1107,'ORÇAMENTO ANALÍTICO'!A:I,4,0)</f>
        <v>PINTURA COM TINTA ACRILICA,ANTIFUNGO/BACTERICIDA,PARA AMBIENTES INTERNOS E EXTERNOS PROPENSOS A UMIDADE E VAPORES,EM DUAS DEMAOS,SOBRE SELADOR ACRILICO E DUAS DEMAOS DE MASSA ACRILICA,INCLUSIVE LIMPEZA E LIXAMENTO</v>
      </c>
      <c r="E1107" s="203"/>
      <c r="F1107" s="203"/>
      <c r="G1107" s="203"/>
      <c r="H1107" s="203"/>
      <c r="I1107" s="203"/>
      <c r="J1107" s="70" t="str">
        <f aca="false">VLOOKUP(A1107,'ORÇAMENTO ANALÍTICO'!A:I,5,0)</f>
        <v>M2</v>
      </c>
      <c r="K1107" s="200" t="n">
        <f aca="false">SUM(H1109:H1112)</f>
        <v>759.17</v>
      </c>
    </row>
    <row collapsed="false" customFormat="false" customHeight="true" hidden="false" ht="21" outlineLevel="0" r="1108">
      <c r="B1108" s="54"/>
      <c r="D1108" s="175" t="s">
        <v>339</v>
      </c>
      <c r="E1108" s="175" t="s">
        <v>340</v>
      </c>
      <c r="F1108" s="176" t="s">
        <v>373</v>
      </c>
      <c r="G1108" s="70"/>
      <c r="H1108" s="202" t="s">
        <v>329</v>
      </c>
      <c r="I1108" s="203"/>
      <c r="J1108" s="70"/>
      <c r="K1108" s="200"/>
    </row>
    <row collapsed="false" customFormat="false" customHeight="true" hidden="false" ht="11.25" outlineLevel="0" r="1109">
      <c r="B1109" s="54"/>
      <c r="D1109" s="175" t="s">
        <v>419</v>
      </c>
      <c r="E1109" s="204" t="n">
        <v>120</v>
      </c>
      <c r="F1109" s="176" t="n">
        <f aca="false">(1.2*2.5)*6+(1.6*2.5)*2+(1.2*1.7)*2</f>
        <v>30.08</v>
      </c>
      <c r="G1109" s="70" t="s">
        <v>330</v>
      </c>
      <c r="H1109" s="204" t="n">
        <f aca="false">TRUNC(E1109-F1109,2)</f>
        <v>89.92</v>
      </c>
      <c r="I1109" s="203"/>
      <c r="J1109" s="70"/>
      <c r="K1109" s="200"/>
    </row>
    <row collapsed="false" customFormat="false" customHeight="true" hidden="false" ht="11.25" outlineLevel="0" r="1110">
      <c r="B1110" s="54"/>
      <c r="D1110" s="175" t="s">
        <v>420</v>
      </c>
      <c r="E1110" s="204" t="n">
        <v>260</v>
      </c>
      <c r="F1110" s="176" t="n">
        <f aca="false">(1.5*2.5)*3</f>
        <v>11.25</v>
      </c>
      <c r="G1110" s="70" t="s">
        <v>330</v>
      </c>
      <c r="H1110" s="204" t="n">
        <f aca="false">TRUNC(E1110-F1110,2)</f>
        <v>248.75</v>
      </c>
      <c r="I1110" s="203"/>
      <c r="J1110" s="70"/>
      <c r="K1110" s="200"/>
    </row>
    <row collapsed="false" customFormat="false" customHeight="true" hidden="false" ht="11.25" outlineLevel="0" r="1111">
      <c r="B1111" s="54"/>
      <c r="D1111" s="175" t="s">
        <v>420</v>
      </c>
      <c r="E1111" s="204" t="n">
        <v>260</v>
      </c>
      <c r="F1111" s="176" t="n">
        <v>0</v>
      </c>
      <c r="G1111" s="70" t="s">
        <v>330</v>
      </c>
      <c r="H1111" s="204" t="n">
        <f aca="false">TRUNC(E1111-F1111,2)</f>
        <v>260</v>
      </c>
      <c r="I1111" s="203"/>
      <c r="J1111" s="70"/>
      <c r="K1111" s="200"/>
    </row>
    <row collapsed="false" customFormat="false" customHeight="true" hidden="false" ht="11.25" outlineLevel="0" r="1112">
      <c r="B1112" s="54"/>
      <c r="D1112" s="175" t="s">
        <v>421</v>
      </c>
      <c r="E1112" s="204" t="n">
        <f aca="false">12.5*12.84</f>
        <v>160.5</v>
      </c>
      <c r="F1112" s="176" t="n">
        <v>0</v>
      </c>
      <c r="G1112" s="70" t="s">
        <v>330</v>
      </c>
      <c r="H1112" s="204" t="n">
        <f aca="false">TRUNC(E1112-F1112,2)</f>
        <v>160.5</v>
      </c>
      <c r="I1112" s="203"/>
      <c r="J1112" s="70"/>
      <c r="K1112" s="200"/>
    </row>
    <row collapsed="false" customFormat="false" customHeight="true" hidden="false" ht="11.25" outlineLevel="0" r="1113">
      <c r="B1113" s="54"/>
      <c r="C1113" s="175"/>
      <c r="D1113" s="204"/>
      <c r="E1113" s="175"/>
      <c r="G1113" s="70"/>
      <c r="H1113" s="204"/>
      <c r="I1113" s="203"/>
      <c r="J1113" s="70"/>
      <c r="K1113" s="200"/>
    </row>
    <row collapsed="false" customFormat="false" customHeight="true" hidden="false" ht="25.5" outlineLevel="0" r="1114">
      <c r="A1114" s="14" t="str">
        <f aca="false">B1114&amp;C1114</f>
        <v>12.595468</v>
      </c>
      <c r="B1114" s="54" t="s">
        <v>255</v>
      </c>
      <c r="C1114" s="198" t="n">
        <f aca="false">'ORÇAMENTO ANALÍTICO'!C171</f>
        <v>95468</v>
      </c>
      <c r="D1114" s="203" t="str">
        <f aca="false">VLOOKUP(A1114,'ORÇAMENTO ANALÍTICO'!A:I,4,0)</f>
        <v>PINTURA ESMALTE BRILHANTE (2 DEMAOS) SOBRE SUPERFICIE METALICA, INCLUSIVE PROTECAO COM ZARCAO (1 DEMAO)</v>
      </c>
      <c r="E1114" s="203"/>
      <c r="F1114" s="203"/>
      <c r="G1114" s="203"/>
      <c r="H1114" s="203"/>
      <c r="I1114" s="203"/>
      <c r="J1114" s="70" t="str">
        <f aca="false">VLOOKUP(A1114,'ORÇAMENTO ANALÍTICO'!A:I,5,0)</f>
        <v>M2</v>
      </c>
      <c r="K1114" s="200" t="n">
        <f aca="false">H1116+H1117+H1118</f>
        <v>59.7</v>
      </c>
    </row>
    <row collapsed="false" customFormat="true" customHeight="true" hidden="false" ht="12" outlineLevel="0" r="1115" s="14">
      <c r="B1115" s="54"/>
      <c r="D1115" s="175" t="s">
        <v>339</v>
      </c>
      <c r="E1115" s="176" t="s">
        <v>372</v>
      </c>
      <c r="F1115" s="70" t="s">
        <v>336</v>
      </c>
      <c r="G1115" s="70"/>
      <c r="H1115" s="202" t="s">
        <v>329</v>
      </c>
      <c r="I1115" s="203"/>
      <c r="J1115" s="70"/>
      <c r="K1115" s="200"/>
      <c r="N1115" s="175"/>
      <c r="O1115" s="176"/>
      <c r="P1115" s="70"/>
      <c r="Q1115" s="202"/>
    </row>
    <row collapsed="false" customFormat="false" customHeight="true" hidden="false" ht="11.25" outlineLevel="0" r="1116">
      <c r="B1116" s="54"/>
      <c r="C1116" s="175" t="s">
        <v>523</v>
      </c>
      <c r="D1116" s="175"/>
      <c r="E1116" s="221" t="n">
        <f aca="false">K754</f>
        <v>35.2</v>
      </c>
      <c r="F1116" s="224" t="n">
        <v>1</v>
      </c>
      <c r="G1116" s="70" t="s">
        <v>330</v>
      </c>
      <c r="H1116" s="204" t="n">
        <f aca="false">TRUNC(E1116*F1116,2)</f>
        <v>35.2</v>
      </c>
      <c r="I1116" s="203"/>
      <c r="J1116" s="70"/>
      <c r="K1116" s="200"/>
    </row>
    <row collapsed="false" customFormat="false" customHeight="true" hidden="false" ht="25.5" outlineLevel="0" r="1117">
      <c r="B1117" s="54"/>
      <c r="C1117" s="175" t="s">
        <v>524</v>
      </c>
      <c r="D1117" s="175"/>
      <c r="E1117" s="221" t="n">
        <f aca="false">K763</f>
        <v>13.7</v>
      </c>
      <c r="F1117" s="224" t="n">
        <v>1</v>
      </c>
      <c r="G1117" s="70" t="s">
        <v>330</v>
      </c>
      <c r="H1117" s="204" t="n">
        <f aca="false">TRUNC(E1117*F1117,2)</f>
        <v>13.7</v>
      </c>
      <c r="I1117" s="203"/>
      <c r="J1117" s="70"/>
      <c r="K1117" s="200"/>
    </row>
    <row collapsed="false" customFormat="false" customHeight="true" hidden="false" ht="23.25" outlineLevel="0" r="1118">
      <c r="B1118" s="54"/>
      <c r="C1118" s="175" t="s">
        <v>525</v>
      </c>
      <c r="D1118" s="175"/>
      <c r="E1118" s="175" t="n">
        <v>10.8</v>
      </c>
      <c r="F1118" s="224" t="n">
        <v>1</v>
      </c>
      <c r="G1118" s="70" t="s">
        <v>330</v>
      </c>
      <c r="H1118" s="204" t="n">
        <f aca="false">TRUNC(E1118*F1118,2)</f>
        <v>10.8</v>
      </c>
      <c r="I1118" s="203"/>
      <c r="J1118" s="70"/>
      <c r="K1118" s="200"/>
      <c r="N1118" s="175"/>
      <c r="O1118" s="176"/>
      <c r="P1118" s="70"/>
      <c r="Q1118" s="204"/>
    </row>
    <row collapsed="false" customFormat="false" customHeight="true" hidden="false" ht="12" outlineLevel="0" r="1119">
      <c r="B1119" s="54"/>
      <c r="D1119" s="203"/>
      <c r="E1119" s="203"/>
      <c r="F1119" s="203"/>
      <c r="G1119" s="203"/>
      <c r="H1119" s="203"/>
      <c r="I1119" s="203"/>
      <c r="J1119" s="70"/>
      <c r="K1119" s="200"/>
    </row>
    <row collapsed="false" customFormat="false" customHeight="true" hidden="false" ht="25.5" outlineLevel="0" r="1120">
      <c r="A1120" s="14" t="str">
        <f aca="false">B1120&amp;C1120</f>
        <v>12.674065/3</v>
      </c>
      <c r="B1120" s="54" t="s">
        <v>256</v>
      </c>
      <c r="C1120" s="55" t="str">
        <f aca="false">'ORÇAMENTO ANALÍTICO'!C172</f>
        <v>74065/3</v>
      </c>
      <c r="D1120" s="203" t="str">
        <f aca="false">VLOOKUP(A1120,'ORÇAMENTO ANALÍTICO'!A:I,4,0)</f>
        <v>PINTURA ESMALTE BRILHANTE PARA MADEIRA, DUAS DEMAOS, SOBRE FUNDO NIVELADOR BRANCO</v>
      </c>
      <c r="E1120" s="203"/>
      <c r="F1120" s="203"/>
      <c r="G1120" s="203"/>
      <c r="H1120" s="203"/>
      <c r="I1120" s="203"/>
      <c r="J1120" s="70" t="str">
        <f aca="false">VLOOKUP(A1120,'ORÇAMENTO ANALÍTICO'!A:I,5,0)</f>
        <v>M2</v>
      </c>
      <c r="K1120" s="200" t="n">
        <f aca="false">I1122+I1123+I1124+I1125</f>
        <v>59.22</v>
      </c>
    </row>
    <row collapsed="false" customFormat="false" customHeight="true" hidden="false" ht="12" outlineLevel="0" r="1121">
      <c r="B1121" s="54"/>
      <c r="C1121" s="175" t="s">
        <v>339</v>
      </c>
      <c r="D1121" s="176" t="s">
        <v>331</v>
      </c>
      <c r="E1121" s="70" t="s">
        <v>336</v>
      </c>
      <c r="F1121" s="70" t="s">
        <v>333</v>
      </c>
      <c r="G1121" s="70" t="s">
        <v>424</v>
      </c>
      <c r="H1121" s="70"/>
      <c r="I1121" s="202" t="s">
        <v>329</v>
      </c>
      <c r="J1121" s="70"/>
      <c r="K1121" s="200"/>
      <c r="N1121" s="175"/>
      <c r="O1121" s="176"/>
      <c r="P1121" s="70"/>
      <c r="Q1121" s="202"/>
    </row>
    <row collapsed="false" customFormat="false" customHeight="true" hidden="false" ht="25.5" outlineLevel="0" r="1122">
      <c r="B1122" s="54" t="s">
        <v>526</v>
      </c>
      <c r="C1122" s="54"/>
      <c r="D1122" s="221" t="n">
        <v>0.6</v>
      </c>
      <c r="E1122" s="224" t="n">
        <v>2.1</v>
      </c>
      <c r="F1122" s="70" t="n">
        <v>1</v>
      </c>
      <c r="G1122" s="70" t="n">
        <v>2</v>
      </c>
      <c r="H1122" s="70" t="s">
        <v>330</v>
      </c>
      <c r="I1122" s="204" t="n">
        <f aca="false">TRUNC(D1122*E1122*F1122,2)*G1122</f>
        <v>2.52</v>
      </c>
      <c r="J1122" s="70"/>
      <c r="K1122" s="200"/>
    </row>
    <row collapsed="false" customFormat="false" customHeight="true" hidden="false" ht="25.5" outlineLevel="0" r="1123">
      <c r="B1123" s="54" t="s">
        <v>527</v>
      </c>
      <c r="C1123" s="54"/>
      <c r="D1123" s="221" t="n">
        <v>0.7</v>
      </c>
      <c r="E1123" s="224" t="n">
        <v>2.1</v>
      </c>
      <c r="F1123" s="70" t="n">
        <v>9</v>
      </c>
      <c r="G1123" s="70" t="n">
        <v>2</v>
      </c>
      <c r="H1123" s="70" t="s">
        <v>330</v>
      </c>
      <c r="I1123" s="204" t="n">
        <f aca="false">TRUNC(D1123*E1123*F1123,2)*G1123</f>
        <v>26.46</v>
      </c>
      <c r="J1123" s="70"/>
      <c r="K1123" s="200"/>
    </row>
    <row collapsed="false" customFormat="false" customHeight="true" hidden="false" ht="23.25" outlineLevel="0" r="1124">
      <c r="B1124" s="54" t="s">
        <v>528</v>
      </c>
      <c r="C1124" s="54"/>
      <c r="D1124" s="175" t="n">
        <v>0.8</v>
      </c>
      <c r="E1124" s="224" t="n">
        <v>2.1</v>
      </c>
      <c r="F1124" s="70" t="n">
        <v>8</v>
      </c>
      <c r="G1124" s="70" t="n">
        <v>2</v>
      </c>
      <c r="H1124" s="70" t="s">
        <v>330</v>
      </c>
      <c r="I1124" s="204" t="n">
        <f aca="false">TRUNC(D1124*E1124*F1124,2)*G1124</f>
        <v>26.88</v>
      </c>
      <c r="J1124" s="70"/>
      <c r="K1124" s="200"/>
      <c r="N1124" s="175"/>
      <c r="O1124" s="176"/>
      <c r="P1124" s="70"/>
      <c r="Q1124" s="204"/>
    </row>
    <row collapsed="false" customFormat="false" customHeight="true" hidden="false" ht="23.25" outlineLevel="0" r="1125">
      <c r="B1125" s="54" t="s">
        <v>529</v>
      </c>
      <c r="C1125" s="54"/>
      <c r="D1125" s="175" t="n">
        <v>0.8</v>
      </c>
      <c r="E1125" s="224" t="n">
        <v>2.1</v>
      </c>
      <c r="F1125" s="70" t="n">
        <v>1</v>
      </c>
      <c r="G1125" s="70" t="n">
        <v>2</v>
      </c>
      <c r="H1125" s="70" t="s">
        <v>330</v>
      </c>
      <c r="I1125" s="204" t="n">
        <f aca="false">TRUNC(D1125*E1125*F1125,2)*G1125</f>
        <v>3.36</v>
      </c>
      <c r="J1125" s="70"/>
      <c r="K1125" s="200"/>
      <c r="N1125" s="175"/>
      <c r="O1125" s="176"/>
      <c r="P1125" s="70"/>
      <c r="Q1125" s="204"/>
    </row>
    <row collapsed="false" customFormat="false" customHeight="true" hidden="false" ht="12" outlineLevel="0" r="1126">
      <c r="B1126" s="54"/>
      <c r="D1126" s="203"/>
      <c r="E1126" s="203"/>
      <c r="F1126" s="203"/>
      <c r="G1126" s="203"/>
      <c r="H1126" s="203"/>
      <c r="I1126" s="203"/>
      <c r="J1126" s="70"/>
      <c r="K1126" s="200"/>
    </row>
    <row collapsed="false" customFormat="false" customHeight="true" hidden="false" ht="25.5" outlineLevel="0" r="1127">
      <c r="A1127" s="14" t="str">
        <f aca="false">B1127&amp;C1127</f>
        <v>12.76082</v>
      </c>
      <c r="B1127" s="54" t="s">
        <v>258</v>
      </c>
      <c r="C1127" s="55" t="str">
        <f aca="false">'ORÇAMENTO ANALÍTICO'!C173</f>
        <v/>
      </c>
      <c r="D1127" s="203" t="str">
        <f aca="false">VLOOKUP(A1127,'ORÇAMENTO ANALÍTICO'!A:I,4,0)</f>
        <v>PINTURA EM VERNIZ SINTETICO BRILHANTE EM MADEIRA, TRES DEMAOS</v>
      </c>
      <c r="E1127" s="203"/>
      <c r="F1127" s="203"/>
      <c r="G1127" s="203"/>
      <c r="H1127" s="203"/>
      <c r="I1127" s="203"/>
      <c r="J1127" s="70" t="str">
        <f aca="false">VLOOKUP(A1127,'ORÇAMENTO ANALÍTICO'!A:I,5,0)</f>
        <v>M2</v>
      </c>
      <c r="K1127" s="200" t="n">
        <f aca="false">H1129+H1130</f>
        <v>66.18</v>
      </c>
    </row>
    <row collapsed="false" customFormat="false" customHeight="true" hidden="false" ht="12" outlineLevel="0" r="1128">
      <c r="B1128" s="54"/>
      <c r="C1128" s="175" t="s">
        <v>339</v>
      </c>
      <c r="D1128" s="176" t="s">
        <v>340</v>
      </c>
      <c r="F1128" s="70" t="s">
        <v>424</v>
      </c>
      <c r="G1128" s="70"/>
      <c r="H1128" s="202" t="s">
        <v>329</v>
      </c>
      <c r="I1128" s="14"/>
      <c r="J1128" s="70"/>
      <c r="K1128" s="200"/>
      <c r="N1128" s="175"/>
      <c r="O1128" s="176"/>
      <c r="P1128" s="70"/>
      <c r="Q1128" s="202"/>
    </row>
    <row collapsed="false" customFormat="true" customHeight="true" hidden="false" ht="25.5" outlineLevel="0" r="1129" s="14">
      <c r="B1129" s="54" t="s">
        <v>530</v>
      </c>
      <c r="C1129" s="54"/>
      <c r="D1129" s="221" t="n">
        <f aca="false">K667</f>
        <v>29.25</v>
      </c>
      <c r="E1129" s="224" t="s">
        <v>334</v>
      </c>
      <c r="F1129" s="70" t="n">
        <v>2</v>
      </c>
      <c r="G1129" s="70" t="s">
        <v>330</v>
      </c>
      <c r="H1129" s="204" t="n">
        <f aca="false">TRUNC(D1129*F1129,2)</f>
        <v>58.5</v>
      </c>
      <c r="J1129" s="70"/>
      <c r="K1129" s="200"/>
    </row>
    <row collapsed="false" customFormat="false" customHeight="true" hidden="false" ht="25.5" outlineLevel="0" r="1130">
      <c r="B1130" s="54" t="s">
        <v>531</v>
      </c>
      <c r="C1130" s="54"/>
      <c r="D1130" s="221" t="n">
        <f aca="false">K739</f>
        <v>3.84</v>
      </c>
      <c r="E1130" s="224" t="s">
        <v>334</v>
      </c>
      <c r="F1130" s="70" t="n">
        <v>2</v>
      </c>
      <c r="G1130" s="70" t="s">
        <v>330</v>
      </c>
      <c r="H1130" s="204" t="n">
        <f aca="false">TRUNC(D1130*F1130,2)</f>
        <v>7.68</v>
      </c>
      <c r="I1130" s="204"/>
      <c r="J1130" s="70"/>
      <c r="K1130" s="200"/>
    </row>
    <row collapsed="false" customFormat="false" customHeight="true" hidden="false" ht="21" outlineLevel="0" r="1131">
      <c r="B1131" s="196" t="n">
        <f aca="false">'ORÇAMENTO ANALÍTICO'!B175</f>
        <v>13</v>
      </c>
      <c r="C1131" s="197" t="str">
        <f aca="false">'ORÇAMENTO ANALÍTICO'!C175:H175</f>
        <v>APARELHOS</v>
      </c>
      <c r="D1131" s="197"/>
      <c r="E1131" s="197"/>
      <c r="F1131" s="197"/>
      <c r="G1131" s="197"/>
      <c r="H1131" s="197"/>
      <c r="I1131" s="197"/>
      <c r="J1131" s="197"/>
      <c r="K1131" s="197"/>
      <c r="L1131" s="147"/>
    </row>
    <row collapsed="false" customFormat="false" customHeight="true" hidden="false" ht="28.5" outlineLevel="0" r="1132">
      <c r="A1132" s="14" t="str">
        <f aca="false">B1132&amp;C1132</f>
        <v>13.186932</v>
      </c>
      <c r="B1132" s="54" t="s">
        <v>260</v>
      </c>
      <c r="C1132" s="198" t="n">
        <f aca="false">'ORÇAMENTO ANALÍTICO'!C176</f>
        <v>86932</v>
      </c>
      <c r="D1132" s="203" t="str">
        <f aca="false">VLOOKUP(A1132,'ORÇAMENTO ANALÍTICO'!A:I,4,0)</f>
        <v>VASO SANITÁRIO SIFONADO COM CAIXA ACOPLADA LOUÇA BRANCA - PADRÃO MÉDIO, INCLUSO ENGATE FLEXÍVEL EM METAL CROMADO, 1/2 X 40CM - FORNECIMENTO E INSTALAÇÃO. AF_12/2013</v>
      </c>
      <c r="E1132" s="203"/>
      <c r="F1132" s="203"/>
      <c r="G1132" s="203"/>
      <c r="H1132" s="203"/>
      <c r="I1132" s="203"/>
      <c r="J1132" s="70" t="str">
        <f aca="false">VLOOKUP(A1132,'ORÇAMENTO ANALÍTICO'!A:I,5,0)</f>
        <v>UN</v>
      </c>
      <c r="K1132" s="200" t="n">
        <f aca="false">SUM(H1135:H1142)</f>
        <v>7</v>
      </c>
    </row>
    <row collapsed="false" customFormat="false" customHeight="true" hidden="false" ht="11.25" outlineLevel="0" r="1133">
      <c r="B1133" s="210" t="s">
        <v>355</v>
      </c>
      <c r="C1133" s="210"/>
      <c r="D1133" s="210"/>
      <c r="E1133" s="210"/>
      <c r="F1133" s="210"/>
      <c r="G1133" s="210"/>
      <c r="H1133" s="210"/>
      <c r="I1133" s="210"/>
      <c r="J1133" s="210"/>
      <c r="K1133" s="210"/>
    </row>
    <row collapsed="false" customFormat="true" customHeight="true" hidden="false" ht="20.25" outlineLevel="0" r="1134" s="14">
      <c r="B1134" s="54"/>
      <c r="D1134" s="175" t="s">
        <v>339</v>
      </c>
      <c r="E1134" s="175"/>
      <c r="F1134" s="176" t="s">
        <v>333</v>
      </c>
      <c r="G1134" s="70"/>
      <c r="H1134" s="202" t="s">
        <v>329</v>
      </c>
      <c r="J1134" s="70"/>
      <c r="K1134" s="200"/>
    </row>
    <row collapsed="false" customFormat="true" customHeight="true" hidden="false" ht="11.25" outlineLevel="0" r="1135" s="14">
      <c r="B1135" s="54"/>
      <c r="D1135" s="175" t="s">
        <v>394</v>
      </c>
      <c r="E1135" s="204"/>
      <c r="F1135" s="176" t="n">
        <v>1</v>
      </c>
      <c r="G1135" s="70" t="s">
        <v>330</v>
      </c>
      <c r="H1135" s="204" t="n">
        <f aca="false">F1135</f>
        <v>1</v>
      </c>
      <c r="J1135" s="70"/>
      <c r="K1135" s="200"/>
    </row>
    <row collapsed="false" customFormat="false" customHeight="true" hidden="false" ht="11.25" outlineLevel="0" r="1136">
      <c r="B1136" s="210" t="s">
        <v>359</v>
      </c>
      <c r="C1136" s="210"/>
      <c r="D1136" s="210"/>
      <c r="E1136" s="210"/>
      <c r="F1136" s="210"/>
      <c r="G1136" s="210"/>
      <c r="H1136" s="210"/>
      <c r="I1136" s="210"/>
      <c r="J1136" s="210"/>
      <c r="K1136" s="210"/>
    </row>
    <row collapsed="false" customFormat="true" customHeight="true" hidden="false" ht="20.25" outlineLevel="0" r="1137" s="14">
      <c r="B1137" s="54"/>
      <c r="D1137" s="175" t="s">
        <v>339</v>
      </c>
      <c r="E1137" s="175"/>
      <c r="F1137" s="176" t="s">
        <v>333</v>
      </c>
      <c r="G1137" s="70"/>
      <c r="H1137" s="202" t="s">
        <v>329</v>
      </c>
      <c r="J1137" s="70"/>
      <c r="K1137" s="200"/>
    </row>
    <row collapsed="false" customFormat="true" customHeight="true" hidden="false" ht="11.25" outlineLevel="0" r="1138" s="14">
      <c r="B1138" s="54"/>
      <c r="D1138" s="175" t="s">
        <v>379</v>
      </c>
      <c r="E1138" s="204"/>
      <c r="F1138" s="70" t="n">
        <v>3</v>
      </c>
      <c r="G1138" s="70" t="s">
        <v>330</v>
      </c>
      <c r="H1138" s="204" t="n">
        <f aca="false">F1138</f>
        <v>3</v>
      </c>
      <c r="J1138" s="70"/>
      <c r="K1138" s="200"/>
    </row>
    <row collapsed="false" customFormat="true" customHeight="true" hidden="false" ht="11.25" outlineLevel="0" r="1139" s="14">
      <c r="B1139" s="54"/>
      <c r="D1139" s="175" t="s">
        <v>380</v>
      </c>
      <c r="E1139" s="204"/>
      <c r="F1139" s="70" t="n">
        <v>2</v>
      </c>
      <c r="G1139" s="70" t="s">
        <v>330</v>
      </c>
      <c r="H1139" s="204" t="n">
        <f aca="false">F1139</f>
        <v>2</v>
      </c>
      <c r="J1139" s="70"/>
      <c r="K1139" s="200"/>
    </row>
    <row collapsed="false" customFormat="false" customHeight="true" hidden="false" ht="11.25" outlineLevel="0" r="1140">
      <c r="B1140" s="210" t="s">
        <v>382</v>
      </c>
      <c r="C1140" s="210"/>
      <c r="D1140" s="210"/>
      <c r="E1140" s="210"/>
      <c r="F1140" s="210"/>
      <c r="G1140" s="210"/>
      <c r="H1140" s="210"/>
      <c r="I1140" s="210"/>
      <c r="J1140" s="210"/>
      <c r="K1140" s="210"/>
    </row>
    <row collapsed="false" customFormat="true" customHeight="true" hidden="false" ht="20.25" outlineLevel="0" r="1141" s="14">
      <c r="B1141" s="54"/>
      <c r="D1141" s="175" t="s">
        <v>339</v>
      </c>
      <c r="E1141" s="175"/>
      <c r="F1141" s="176" t="s">
        <v>333</v>
      </c>
      <c r="G1141" s="70"/>
      <c r="H1141" s="202" t="s">
        <v>329</v>
      </c>
      <c r="I1141" s="202"/>
      <c r="J1141" s="70"/>
      <c r="K1141" s="200"/>
    </row>
    <row collapsed="false" customFormat="true" customHeight="true" hidden="false" ht="11.25" outlineLevel="0" r="1142" s="14">
      <c r="B1142" s="54"/>
      <c r="D1142" s="175" t="s">
        <v>394</v>
      </c>
      <c r="E1142" s="204"/>
      <c r="F1142" s="70" t="n">
        <v>1</v>
      </c>
      <c r="G1142" s="70" t="s">
        <v>330</v>
      </c>
      <c r="H1142" s="204" t="n">
        <f aca="false">F1142</f>
        <v>1</v>
      </c>
      <c r="I1142" s="204"/>
      <c r="J1142" s="70"/>
      <c r="K1142" s="200"/>
    </row>
    <row collapsed="false" customFormat="true" customHeight="true" hidden="false" ht="12" outlineLevel="0" r="1143" s="14">
      <c r="B1143" s="54"/>
      <c r="D1143" s="175"/>
      <c r="E1143" s="204"/>
      <c r="F1143" s="204"/>
      <c r="G1143" s="70"/>
      <c r="H1143" s="204"/>
      <c r="I1143" s="203"/>
      <c r="J1143" s="70"/>
      <c r="K1143" s="200"/>
    </row>
    <row collapsed="false" customFormat="false" customHeight="true" hidden="false" ht="36" outlineLevel="0" r="1144">
      <c r="A1144" s="14" t="str">
        <f aca="false">B1144&amp;C1144</f>
        <v>13.295472</v>
      </c>
      <c r="B1144" s="54" t="s">
        <v>261</v>
      </c>
      <c r="C1144" s="55" t="str">
        <f aca="false">'ORÇAMENTO ANALÍTICO'!C177</f>
        <v/>
      </c>
      <c r="D1144" s="203" t="str">
        <f aca="false">VLOOKUP(A1144,'ORÇAMENTO ANALÍTICO'!A:I,4,0)</f>
        <v>VASO SANITARIO SIFONADO CONVENCIONAL PARA PCD SEM FURO FRONTAL COM LOUÇA BRANCA SEM ASSENTO, INCLUSO CONJUNTO DE LIGAÇÃO PARA BACIA SANITÁRIA AJUSTÁVEL - FORNECIMENTO E INSTALAÇÃO. AF_10/2016</v>
      </c>
      <c r="E1144" s="203"/>
      <c r="F1144" s="203"/>
      <c r="G1144" s="203"/>
      <c r="H1144" s="203"/>
      <c r="I1144" s="203"/>
      <c r="J1144" s="70" t="str">
        <f aca="false">VLOOKUP(A1144,'ORÇAMENTO ANALÍTICO'!A:I,5,0)</f>
        <v>UN</v>
      </c>
      <c r="K1144" s="200" t="n">
        <f aca="false">SUM(H1147:H1153)</f>
        <v>3</v>
      </c>
    </row>
    <row collapsed="false" customFormat="false" customHeight="true" hidden="false" ht="11.25" outlineLevel="0" r="1145">
      <c r="B1145" s="210" t="s">
        <v>355</v>
      </c>
      <c r="C1145" s="210"/>
      <c r="D1145" s="210"/>
      <c r="E1145" s="210"/>
      <c r="F1145" s="210"/>
      <c r="G1145" s="210"/>
      <c r="H1145" s="210"/>
      <c r="I1145" s="210"/>
      <c r="J1145" s="210"/>
      <c r="K1145" s="210"/>
    </row>
    <row collapsed="false" customFormat="true" customHeight="true" hidden="false" ht="20.25" outlineLevel="0" r="1146" s="14">
      <c r="B1146" s="54"/>
      <c r="D1146" s="175" t="s">
        <v>339</v>
      </c>
      <c r="E1146" s="175"/>
      <c r="F1146" s="176" t="s">
        <v>333</v>
      </c>
      <c r="G1146" s="70"/>
      <c r="H1146" s="202" t="s">
        <v>329</v>
      </c>
      <c r="J1146" s="70"/>
      <c r="K1146" s="200"/>
    </row>
    <row collapsed="false" customFormat="true" customHeight="true" hidden="false" ht="11.25" outlineLevel="0" r="1147" s="14">
      <c r="B1147" s="54"/>
      <c r="D1147" s="175" t="s">
        <v>411</v>
      </c>
      <c r="E1147" s="204"/>
      <c r="F1147" s="176" t="n">
        <v>1</v>
      </c>
      <c r="G1147" s="70" t="s">
        <v>330</v>
      </c>
      <c r="H1147" s="204" t="n">
        <f aca="false">F1147</f>
        <v>1</v>
      </c>
      <c r="J1147" s="70"/>
      <c r="K1147" s="200"/>
    </row>
    <row collapsed="false" customFormat="false" customHeight="true" hidden="false" ht="11.25" outlineLevel="0" r="1148">
      <c r="B1148" s="210" t="s">
        <v>359</v>
      </c>
      <c r="C1148" s="210"/>
      <c r="D1148" s="210"/>
      <c r="E1148" s="210"/>
      <c r="F1148" s="210"/>
      <c r="G1148" s="210"/>
      <c r="H1148" s="210"/>
      <c r="I1148" s="210"/>
      <c r="J1148" s="210"/>
      <c r="K1148" s="210"/>
    </row>
    <row collapsed="false" customFormat="true" customHeight="true" hidden="false" ht="20.25" outlineLevel="0" r="1149" s="14">
      <c r="B1149" s="54"/>
      <c r="D1149" s="175" t="s">
        <v>339</v>
      </c>
      <c r="E1149" s="175"/>
      <c r="F1149" s="176" t="s">
        <v>333</v>
      </c>
      <c r="G1149" s="70"/>
      <c r="H1149" s="202" t="s">
        <v>329</v>
      </c>
      <c r="J1149" s="70"/>
      <c r="K1149" s="200"/>
    </row>
    <row collapsed="false" customFormat="true" customHeight="true" hidden="false" ht="11.25" outlineLevel="0" r="1150" s="14">
      <c r="B1150" s="54"/>
      <c r="D1150" s="175" t="s">
        <v>411</v>
      </c>
      <c r="E1150" s="204"/>
      <c r="F1150" s="70" t="n">
        <v>1</v>
      </c>
      <c r="G1150" s="70" t="s">
        <v>330</v>
      </c>
      <c r="H1150" s="204" t="n">
        <f aca="false">F1150</f>
        <v>1</v>
      </c>
      <c r="J1150" s="70"/>
      <c r="K1150" s="200"/>
    </row>
    <row collapsed="false" customFormat="false" customHeight="true" hidden="false" ht="11.25" outlineLevel="0" r="1151">
      <c r="B1151" s="210" t="s">
        <v>382</v>
      </c>
      <c r="C1151" s="210"/>
      <c r="D1151" s="210"/>
      <c r="E1151" s="210"/>
      <c r="F1151" s="210"/>
      <c r="G1151" s="210"/>
      <c r="H1151" s="210"/>
      <c r="I1151" s="210"/>
      <c r="J1151" s="210"/>
      <c r="K1151" s="210"/>
    </row>
    <row collapsed="false" customFormat="true" customHeight="true" hidden="false" ht="20.25" outlineLevel="0" r="1152" s="14">
      <c r="B1152" s="54"/>
      <c r="D1152" s="175" t="s">
        <v>339</v>
      </c>
      <c r="E1152" s="175"/>
      <c r="F1152" s="176" t="s">
        <v>333</v>
      </c>
      <c r="G1152" s="70"/>
      <c r="H1152" s="202" t="s">
        <v>329</v>
      </c>
      <c r="I1152" s="202"/>
      <c r="J1152" s="70"/>
      <c r="K1152" s="200"/>
    </row>
    <row collapsed="false" customFormat="true" customHeight="true" hidden="false" ht="11.25" outlineLevel="0" r="1153" s="14">
      <c r="B1153" s="54"/>
      <c r="D1153" s="175" t="s">
        <v>413</v>
      </c>
      <c r="E1153" s="204"/>
      <c r="F1153" s="70" t="n">
        <v>1</v>
      </c>
      <c r="G1153" s="70" t="s">
        <v>330</v>
      </c>
      <c r="H1153" s="204" t="n">
        <f aca="false">F1153</f>
        <v>1</v>
      </c>
      <c r="I1153" s="204"/>
      <c r="J1153" s="70"/>
      <c r="K1153" s="200"/>
    </row>
    <row collapsed="false" customFormat="true" customHeight="true" hidden="false" ht="12" outlineLevel="0" r="1154" s="14">
      <c r="B1154" s="54"/>
      <c r="D1154" s="175"/>
      <c r="E1154" s="204"/>
      <c r="F1154" s="204"/>
      <c r="G1154" s="70"/>
      <c r="H1154" s="204"/>
      <c r="I1154" s="203"/>
      <c r="J1154" s="70"/>
      <c r="K1154" s="200"/>
    </row>
    <row collapsed="false" customFormat="false" customHeight="true" hidden="false" ht="27" outlineLevel="0" r="1155">
      <c r="A1155" s="14" t="str">
        <f aca="false">B1155&amp;C1155</f>
        <v>13.318.005.0030-A</v>
      </c>
      <c r="B1155" s="54" t="s">
        <v>262</v>
      </c>
      <c r="C1155" s="198" t="str">
        <f aca="false">'ORÇAMENTO ANALÍTICO'!C178</f>
        <v>18.005.0030-A</v>
      </c>
      <c r="D1155" s="203" t="str">
        <f aca="false">VLOOKUP(A1155,'ORÇAMENTO ANALÍTICO'!A:I,4,0)</f>
        <v>ASSENTO ESPECIAL PARA VASO SANITARIO PARA PESSOAS COM NECESSIDADES ESPECIFICAS.FORNECIMENTO E COLOCACAO</v>
      </c>
      <c r="E1155" s="203"/>
      <c r="F1155" s="203"/>
      <c r="G1155" s="203"/>
      <c r="H1155" s="203"/>
      <c r="I1155" s="203"/>
      <c r="J1155" s="70" t="str">
        <f aca="false">VLOOKUP(A1155,'ORÇAMENTO ANALÍTICO'!A:I,5,0)</f>
        <v>UN</v>
      </c>
      <c r="K1155" s="200" t="n">
        <f aca="false">K1144</f>
        <v>3</v>
      </c>
    </row>
    <row collapsed="false" customFormat="false" customHeight="true" hidden="false" ht="11.25" outlineLevel="0" r="1156">
      <c r="B1156" s="225" t="s">
        <v>532</v>
      </c>
      <c r="C1156" s="225"/>
      <c r="D1156" s="225"/>
      <c r="E1156" s="225"/>
      <c r="F1156" s="225"/>
      <c r="G1156" s="225"/>
      <c r="H1156" s="225"/>
      <c r="I1156" s="225"/>
      <c r="J1156" s="225"/>
      <c r="K1156" s="225"/>
    </row>
    <row collapsed="false" customFormat="true" customHeight="true" hidden="false" ht="12" outlineLevel="0" r="1157" s="14">
      <c r="B1157" s="54"/>
      <c r="D1157" s="175"/>
      <c r="E1157" s="175"/>
      <c r="F1157" s="176"/>
      <c r="G1157" s="70"/>
      <c r="H1157" s="202"/>
      <c r="J1157" s="70"/>
      <c r="K1157" s="200"/>
    </row>
    <row collapsed="false" customFormat="false" customHeight="true" hidden="false" ht="25.5" outlineLevel="0" r="1158">
      <c r="A1158" s="14" t="str">
        <f aca="false">B1158&amp;C1158</f>
        <v>13.418.005.0015-A</v>
      </c>
      <c r="B1158" s="54" t="s">
        <v>264</v>
      </c>
      <c r="C1158" s="198" t="str">
        <f aca="false">'ORÇAMENTO ANALÍTICO'!C179</f>
        <v>18.005.0015-A</v>
      </c>
      <c r="D1158" s="203" t="str">
        <f aca="false">VLOOKUP(A1158,'ORÇAMENTO ANALÍTICO'!A:I,4,0)</f>
        <v>ASSENTO SANITARIO DE PLASTICO,TIPO MEDIO LUXO.FORNECIMENTO E COLOCACAO</v>
      </c>
      <c r="E1158" s="203"/>
      <c r="F1158" s="203"/>
      <c r="G1158" s="203"/>
      <c r="H1158" s="203"/>
      <c r="I1158" s="203"/>
      <c r="J1158" s="70" t="str">
        <f aca="false">VLOOKUP(A1158,'ORÇAMENTO ANALÍTICO'!A:I,5,0)</f>
        <v>UN</v>
      </c>
      <c r="K1158" s="200" t="n">
        <f aca="false">K1132</f>
        <v>7</v>
      </c>
    </row>
    <row collapsed="false" customFormat="false" customHeight="true" hidden="false" ht="11.25" outlineLevel="0" r="1159">
      <c r="B1159" s="225" t="s">
        <v>533</v>
      </c>
      <c r="C1159" s="225"/>
      <c r="D1159" s="225"/>
      <c r="E1159" s="225"/>
      <c r="F1159" s="225"/>
      <c r="G1159" s="225"/>
      <c r="H1159" s="225"/>
      <c r="I1159" s="225"/>
      <c r="J1159" s="225"/>
      <c r="K1159" s="225"/>
    </row>
    <row collapsed="false" customFormat="true" customHeight="true" hidden="false" ht="12" outlineLevel="0" r="1160" s="14">
      <c r="B1160" s="54"/>
      <c r="D1160" s="175"/>
      <c r="E1160" s="175"/>
      <c r="F1160" s="176"/>
      <c r="G1160" s="70"/>
      <c r="H1160" s="202"/>
      <c r="J1160" s="70"/>
      <c r="K1160" s="200"/>
    </row>
    <row collapsed="false" customFormat="false" customHeight="true" hidden="false" ht="36" outlineLevel="0" r="1161">
      <c r="A1161" s="14" t="str">
        <f aca="false">B1161&amp;C1161</f>
        <v>13.574234/1</v>
      </c>
      <c r="B1161" s="54" t="s">
        <v>266</v>
      </c>
      <c r="C1161" s="198" t="str">
        <f aca="false">'ORÇAMENTO ANALÍTICO'!C180</f>
        <v>74234/1</v>
      </c>
      <c r="D1161" s="203" t="str">
        <f aca="false">VLOOKUP(A1161,'ORÇAMENTO ANALÍTICO'!A:I,4,0)</f>
        <v>MICTORIO SIFONADO DE LOUCA BRANCA COM PERTENCES, COM REGISTRO DE PRESSAO 1/2" COM CANOPLA CROMADA ACABAMENTO SIMPLES E CONJUNTO PARA FIXACAO  - FORNECIMENTO E INSTALACAO</v>
      </c>
      <c r="E1161" s="203"/>
      <c r="F1161" s="203"/>
      <c r="G1161" s="203"/>
      <c r="H1161" s="203"/>
      <c r="I1161" s="203"/>
      <c r="J1161" s="70" t="str">
        <f aca="false">VLOOKUP(A1161,'ORÇAMENTO ANALÍTICO'!A:I,5,0)</f>
        <v>UN</v>
      </c>
      <c r="K1161" s="200" t="n">
        <f aca="false">H1163</f>
        <v>2</v>
      </c>
    </row>
    <row collapsed="false" customFormat="true" customHeight="true" hidden="false" ht="20.25" outlineLevel="0" r="1162" s="14">
      <c r="B1162" s="54"/>
      <c r="D1162" s="175" t="s">
        <v>339</v>
      </c>
      <c r="E1162" s="175"/>
      <c r="F1162" s="176" t="s">
        <v>333</v>
      </c>
      <c r="G1162" s="70"/>
      <c r="H1162" s="202" t="s">
        <v>329</v>
      </c>
      <c r="J1162" s="70"/>
      <c r="K1162" s="200"/>
    </row>
    <row collapsed="false" customFormat="true" customHeight="true" hidden="false" ht="11.25" outlineLevel="0" r="1163" s="14">
      <c r="B1163" s="54"/>
      <c r="D1163" s="175" t="s">
        <v>380</v>
      </c>
      <c r="E1163" s="204"/>
      <c r="F1163" s="176" t="n">
        <v>2</v>
      </c>
      <c r="G1163" s="70" t="s">
        <v>330</v>
      </c>
      <c r="H1163" s="204" t="n">
        <f aca="false">F1163</f>
        <v>2</v>
      </c>
      <c r="J1163" s="70"/>
      <c r="K1163" s="200"/>
    </row>
    <row collapsed="false" customFormat="true" customHeight="true" hidden="false" ht="12" outlineLevel="0" r="1164" s="14">
      <c r="B1164" s="54"/>
      <c r="D1164" s="175"/>
      <c r="E1164" s="204"/>
      <c r="F1164" s="70"/>
      <c r="G1164" s="70"/>
      <c r="H1164" s="204"/>
      <c r="I1164" s="203"/>
      <c r="J1164" s="70"/>
      <c r="K1164" s="200"/>
    </row>
    <row collapsed="false" customFormat="false" customHeight="true" hidden="false" ht="27" outlineLevel="0" r="1165">
      <c r="A1165" s="14" t="str">
        <f aca="false">B1165&amp;C1165</f>
        <v>13.640729</v>
      </c>
      <c r="B1165" s="54" t="s">
        <v>268</v>
      </c>
      <c r="C1165" s="198" t="n">
        <f aca="false">'ORÇAMENTO ANALÍTICO'!C181</f>
        <v>40729</v>
      </c>
      <c r="D1165" s="203" t="str">
        <f aca="false">VLOOKUP(A1165,'ORÇAMENTO ANALÍTICO'!A:I,4,0)</f>
        <v>VALVULA DESCARGA 1.1/2" COM REGISTRO, ACABAMENTO EM METAL CROMADO - FORNECIMENTO E INSTALACAO</v>
      </c>
      <c r="E1165" s="203"/>
      <c r="F1165" s="203"/>
      <c r="G1165" s="203"/>
      <c r="H1165" s="203"/>
      <c r="I1165" s="203"/>
      <c r="J1165" s="70" t="str">
        <f aca="false">VLOOKUP(A1165,'ORÇAMENTO ANALÍTICO'!A:I,5,0)</f>
        <v>UN</v>
      </c>
      <c r="K1165" s="200" t="n">
        <f aca="false">K1132+K1144</f>
        <v>10</v>
      </c>
    </row>
    <row collapsed="false" customFormat="false" customHeight="true" hidden="false" ht="11.25" outlineLevel="0" r="1166">
      <c r="B1166" s="225" t="s">
        <v>534</v>
      </c>
      <c r="C1166" s="225"/>
      <c r="D1166" s="225"/>
      <c r="E1166" s="225"/>
      <c r="F1166" s="225"/>
      <c r="G1166" s="225"/>
      <c r="H1166" s="225"/>
      <c r="I1166" s="225"/>
      <c r="J1166" s="225"/>
      <c r="K1166" s="225"/>
    </row>
    <row collapsed="false" customFormat="true" customHeight="true" hidden="false" ht="12" outlineLevel="0" r="1167" s="14">
      <c r="B1167" s="54"/>
      <c r="D1167" s="175"/>
      <c r="E1167" s="175"/>
      <c r="F1167" s="176"/>
      <c r="G1167" s="70"/>
      <c r="H1167" s="202"/>
      <c r="J1167" s="70"/>
      <c r="K1167" s="200"/>
    </row>
    <row collapsed="false" customFormat="false" customHeight="true" hidden="false" ht="40.5" outlineLevel="0" r="1168">
      <c r="A1168" s="14" t="str">
        <f aca="false">B1168&amp;C1168</f>
        <v>13.786942</v>
      </c>
      <c r="B1168" s="54" t="s">
        <v>269</v>
      </c>
      <c r="C1168" s="198" t="n">
        <f aca="false">'ORÇAMENTO ANALÍTICO'!C182</f>
        <v>86942</v>
      </c>
      <c r="D1168" s="203" t="str">
        <f aca="false">VLOOKUP(A1168,'ORÇAMENTO ANALÍTICO'!A:I,4,0)</f>
        <v>LAVATÓRIO LOUÇA BRANCA SUSPENSO, 29,5 X 39CM OU EQUIVALENTE, PADRÃO POPULAR, INCLUSO SIFÃO TIPO GARRAFA EM PVC, VÁLVULA E ENGATE FLEXÍVEL 30CM EM PLÁSTICO E TORNEIRA CROMADA DE MESA, PADRÃO POPULAR - FORNECIMENTO E INSTALAÇÃO. AF_12/2013</v>
      </c>
      <c r="E1168" s="203"/>
      <c r="F1168" s="203"/>
      <c r="G1168" s="203"/>
      <c r="H1168" s="203"/>
      <c r="I1168" s="203"/>
      <c r="J1168" s="70" t="str">
        <f aca="false">VLOOKUP(A1168,'ORÇAMENTO ANALÍTICO'!A:I,5,0)</f>
        <v>UN</v>
      </c>
      <c r="K1168" s="200" t="n">
        <f aca="false">SUM(H1171:H1174)</f>
        <v>2</v>
      </c>
    </row>
    <row collapsed="false" customFormat="false" customHeight="true" hidden="false" ht="11.25" outlineLevel="0" r="1169">
      <c r="B1169" s="210" t="s">
        <v>355</v>
      </c>
      <c r="C1169" s="210"/>
      <c r="D1169" s="210"/>
      <c r="E1169" s="210"/>
      <c r="F1169" s="210"/>
      <c r="G1169" s="210"/>
      <c r="H1169" s="210"/>
      <c r="I1169" s="210"/>
      <c r="J1169" s="210"/>
      <c r="K1169" s="210"/>
    </row>
    <row collapsed="false" customFormat="true" customHeight="true" hidden="false" ht="20.25" outlineLevel="0" r="1170" s="14">
      <c r="B1170" s="54"/>
      <c r="D1170" s="175" t="s">
        <v>339</v>
      </c>
      <c r="E1170" s="175"/>
      <c r="F1170" s="176" t="s">
        <v>333</v>
      </c>
      <c r="G1170" s="70"/>
      <c r="H1170" s="202" t="s">
        <v>329</v>
      </c>
      <c r="J1170" s="70"/>
      <c r="K1170" s="200"/>
    </row>
    <row collapsed="false" customFormat="true" customHeight="true" hidden="false" ht="11.25" outlineLevel="0" r="1171" s="14">
      <c r="B1171" s="54"/>
      <c r="D1171" s="175" t="s">
        <v>394</v>
      </c>
      <c r="E1171" s="204"/>
      <c r="F1171" s="176" t="n">
        <v>1</v>
      </c>
      <c r="G1171" s="70" t="s">
        <v>330</v>
      </c>
      <c r="H1171" s="204" t="n">
        <f aca="false">F1171</f>
        <v>1</v>
      </c>
      <c r="J1171" s="70"/>
      <c r="K1171" s="200"/>
    </row>
    <row collapsed="false" customFormat="false" customHeight="true" hidden="false" ht="11.25" outlineLevel="0" r="1172">
      <c r="B1172" s="210" t="s">
        <v>382</v>
      </c>
      <c r="C1172" s="210"/>
      <c r="D1172" s="210"/>
      <c r="E1172" s="210"/>
      <c r="F1172" s="210"/>
      <c r="G1172" s="210"/>
      <c r="H1172" s="210"/>
      <c r="I1172" s="210"/>
      <c r="J1172" s="210"/>
      <c r="K1172" s="210"/>
    </row>
    <row collapsed="false" customFormat="true" customHeight="true" hidden="false" ht="20.25" outlineLevel="0" r="1173" s="14">
      <c r="B1173" s="54"/>
      <c r="D1173" s="175" t="s">
        <v>339</v>
      </c>
      <c r="E1173" s="175"/>
      <c r="F1173" s="176" t="s">
        <v>333</v>
      </c>
      <c r="G1173" s="70"/>
      <c r="H1173" s="202" t="s">
        <v>329</v>
      </c>
      <c r="I1173" s="202"/>
      <c r="J1173" s="70"/>
      <c r="K1173" s="200"/>
    </row>
    <row collapsed="false" customFormat="true" customHeight="true" hidden="false" ht="11.25" outlineLevel="0" r="1174" s="14">
      <c r="B1174" s="54"/>
      <c r="D1174" s="175" t="s">
        <v>394</v>
      </c>
      <c r="E1174" s="204"/>
      <c r="F1174" s="70" t="n">
        <v>1</v>
      </c>
      <c r="G1174" s="70" t="s">
        <v>330</v>
      </c>
      <c r="H1174" s="204" t="n">
        <f aca="false">F1174</f>
        <v>1</v>
      </c>
      <c r="I1174" s="204"/>
      <c r="J1174" s="70"/>
      <c r="K1174" s="200"/>
    </row>
    <row collapsed="false" customFormat="true" customHeight="true" hidden="false" ht="12" outlineLevel="0" r="1175" s="14">
      <c r="B1175" s="54"/>
      <c r="D1175" s="175"/>
      <c r="E1175" s="204"/>
      <c r="F1175" s="204"/>
      <c r="G1175" s="70"/>
      <c r="H1175" s="204"/>
      <c r="I1175" s="203"/>
      <c r="J1175" s="70"/>
      <c r="K1175" s="200"/>
    </row>
    <row collapsed="false" customFormat="false" customHeight="true" hidden="false" ht="50.25" outlineLevel="0" r="1176">
      <c r="A1176" s="14" t="str">
        <f aca="false">B1176&amp;C1176</f>
        <v>13.818.002.0014-A</v>
      </c>
      <c r="B1176" s="54" t="s">
        <v>270</v>
      </c>
      <c r="C1176" s="198" t="str">
        <f aca="false">'ORÇAMENTO ANALÍTICO'!C183</f>
        <v>18.002.0014-A</v>
      </c>
      <c r="D1176" s="203" t="str">
        <f aca="false">VLOOKUP(A1176,'ORÇAMENTO ANALÍTICO'!A:I,4,0)</f>
        <v>LAVATORIO DE LOUCA BRANCA,COM COLUNA SUSPENSA,PARA PESSOAS COM NECESSIDADES ESPECIFICAS,COM MEDIDAS EM TORNO DE 45,5X35,5CM,INCLUSIVE SIFAO EM PVC FLEXIVEL,VALVULA DE ESCOAMENTO CROMADA,RABICHO EM PVC E TORNEIRA DE FECHAMENTO AUTOMATICO.FORNECIMENTO</v>
      </c>
      <c r="E1176" s="203"/>
      <c r="F1176" s="203"/>
      <c r="G1176" s="203"/>
      <c r="H1176" s="203"/>
      <c r="I1176" s="203"/>
      <c r="J1176" s="70" t="str">
        <f aca="false">VLOOKUP(A1176,'ORÇAMENTO ANALÍTICO'!A:I,5,0)</f>
        <v>UN</v>
      </c>
      <c r="K1176" s="200" t="n">
        <f aca="false">H1179+H1182+H1185</f>
        <v>3</v>
      </c>
    </row>
    <row collapsed="false" customFormat="false" customHeight="true" hidden="false" ht="11.25" outlineLevel="0" r="1177">
      <c r="B1177" s="210" t="s">
        <v>355</v>
      </c>
      <c r="C1177" s="210"/>
      <c r="D1177" s="210"/>
      <c r="E1177" s="210"/>
      <c r="F1177" s="210"/>
      <c r="G1177" s="210"/>
      <c r="H1177" s="210"/>
      <c r="I1177" s="210"/>
      <c r="J1177" s="210"/>
      <c r="K1177" s="210"/>
    </row>
    <row collapsed="false" customFormat="true" customHeight="true" hidden="false" ht="20.25" outlineLevel="0" r="1178" s="14">
      <c r="B1178" s="54"/>
      <c r="D1178" s="175" t="s">
        <v>339</v>
      </c>
      <c r="E1178" s="175"/>
      <c r="F1178" s="176" t="s">
        <v>333</v>
      </c>
      <c r="G1178" s="70"/>
      <c r="H1178" s="202" t="s">
        <v>329</v>
      </c>
      <c r="J1178" s="70"/>
      <c r="K1178" s="200"/>
    </row>
    <row collapsed="false" customFormat="true" customHeight="true" hidden="false" ht="11.25" outlineLevel="0" r="1179" s="14">
      <c r="B1179" s="54"/>
      <c r="D1179" s="175" t="s">
        <v>411</v>
      </c>
      <c r="E1179" s="204"/>
      <c r="F1179" s="176" t="n">
        <v>1</v>
      </c>
      <c r="G1179" s="70" t="s">
        <v>330</v>
      </c>
      <c r="H1179" s="204" t="n">
        <f aca="false">F1179</f>
        <v>1</v>
      </c>
      <c r="J1179" s="70"/>
      <c r="K1179" s="200"/>
    </row>
    <row collapsed="false" customFormat="false" customHeight="true" hidden="false" ht="11.25" outlineLevel="0" r="1180">
      <c r="B1180" s="210" t="s">
        <v>359</v>
      </c>
      <c r="C1180" s="210"/>
      <c r="D1180" s="210"/>
      <c r="E1180" s="210"/>
      <c r="F1180" s="210"/>
      <c r="G1180" s="210"/>
      <c r="H1180" s="210"/>
      <c r="I1180" s="210"/>
      <c r="J1180" s="210"/>
      <c r="K1180" s="210"/>
    </row>
    <row collapsed="false" customFormat="true" customHeight="true" hidden="false" ht="20.25" outlineLevel="0" r="1181" s="14">
      <c r="B1181" s="54"/>
      <c r="D1181" s="175" t="s">
        <v>339</v>
      </c>
      <c r="E1181" s="175"/>
      <c r="F1181" s="176" t="s">
        <v>333</v>
      </c>
      <c r="G1181" s="70"/>
      <c r="H1181" s="202" t="s">
        <v>329</v>
      </c>
      <c r="J1181" s="70"/>
      <c r="K1181" s="200"/>
    </row>
    <row collapsed="false" customFormat="true" customHeight="true" hidden="false" ht="11.25" outlineLevel="0" r="1182" s="14">
      <c r="B1182" s="54"/>
      <c r="D1182" s="175" t="s">
        <v>411</v>
      </c>
      <c r="E1182" s="204"/>
      <c r="F1182" s="70" t="n">
        <v>1</v>
      </c>
      <c r="G1182" s="70" t="s">
        <v>330</v>
      </c>
      <c r="H1182" s="204" t="n">
        <f aca="false">F1182</f>
        <v>1</v>
      </c>
      <c r="J1182" s="70"/>
      <c r="K1182" s="200"/>
    </row>
    <row collapsed="false" customFormat="false" customHeight="true" hidden="false" ht="11.25" outlineLevel="0" r="1183">
      <c r="B1183" s="210" t="s">
        <v>382</v>
      </c>
      <c r="C1183" s="210"/>
      <c r="D1183" s="210"/>
      <c r="E1183" s="210"/>
      <c r="F1183" s="210"/>
      <c r="G1183" s="210"/>
      <c r="H1183" s="210"/>
      <c r="I1183" s="210"/>
      <c r="J1183" s="210"/>
      <c r="K1183" s="210"/>
    </row>
    <row collapsed="false" customFormat="true" customHeight="true" hidden="false" ht="20.25" outlineLevel="0" r="1184" s="14">
      <c r="B1184" s="54"/>
      <c r="D1184" s="175" t="s">
        <v>339</v>
      </c>
      <c r="E1184" s="175"/>
      <c r="F1184" s="176" t="s">
        <v>333</v>
      </c>
      <c r="G1184" s="70"/>
      <c r="H1184" s="202" t="s">
        <v>329</v>
      </c>
      <c r="I1184" s="202"/>
      <c r="J1184" s="70"/>
      <c r="K1184" s="200"/>
    </row>
    <row collapsed="false" customFormat="true" customHeight="true" hidden="false" ht="11.25" outlineLevel="0" r="1185" s="14">
      <c r="B1185" s="54"/>
      <c r="D1185" s="175" t="s">
        <v>413</v>
      </c>
      <c r="E1185" s="204"/>
      <c r="F1185" s="70" t="n">
        <v>1</v>
      </c>
      <c r="G1185" s="70" t="s">
        <v>330</v>
      </c>
      <c r="H1185" s="204" t="n">
        <f aca="false">F1185</f>
        <v>1</v>
      </c>
      <c r="I1185" s="204"/>
      <c r="J1185" s="70"/>
      <c r="K1185" s="200"/>
    </row>
    <row collapsed="false" customFormat="true" customHeight="true" hidden="false" ht="12" outlineLevel="0" r="1186" s="14">
      <c r="B1186" s="54"/>
      <c r="D1186" s="175"/>
      <c r="E1186" s="204"/>
      <c r="F1186" s="204"/>
      <c r="G1186" s="70"/>
      <c r="H1186" s="204"/>
      <c r="I1186" s="203"/>
      <c r="J1186" s="70"/>
      <c r="K1186" s="200"/>
    </row>
    <row collapsed="false" customFormat="false" customHeight="true" hidden="false" ht="36" outlineLevel="0" r="1187">
      <c r="A1187" s="14" t="str">
        <f aca="false">B1187&amp;C1187</f>
        <v>13.993396</v>
      </c>
      <c r="B1187" s="54" t="s">
        <v>272</v>
      </c>
      <c r="C1187" s="198" t="n">
        <f aca="false">'ORÇAMENTO ANALÍTICO'!C184</f>
        <v>93396</v>
      </c>
      <c r="D1187" s="203" t="str">
        <f aca="false">VLOOKUP(A1187,'ORÇAMENTO ANALÍTICO'!A:I,4,0)</f>
        <v>BANCADA GRANITO CINZA POLIDO 0,50 X 0,60M, INCL. CUBA DE EMBUTIR OVAL LOUÇA BRANCA 35 X 50CM, VÁLVULA METAL CROMADO, SIFÃO FLEXÍVEL PVC, ENGATE 30CM FLEXÍVEL PLÁSTICO E TORNEIRA CROMADA DE MESA, PADRÃO POPULAR - FORNEC. E INSTALAÇÃO. AF_12/2013</v>
      </c>
      <c r="E1187" s="203"/>
      <c r="F1187" s="203"/>
      <c r="G1187" s="203"/>
      <c r="H1187" s="203"/>
      <c r="I1187" s="203"/>
      <c r="J1187" s="70" t="str">
        <f aca="false">VLOOKUP(A1187,'ORÇAMENTO ANALÍTICO'!A:I,5,0)</f>
        <v>UN</v>
      </c>
      <c r="K1187" s="200" t="n">
        <f aca="false">H1189+H1190</f>
        <v>3</v>
      </c>
      <c r="L1187" s="201"/>
    </row>
    <row collapsed="false" customFormat="true" customHeight="true" hidden="false" ht="20.25" outlineLevel="0" r="1188" s="14">
      <c r="B1188" s="54"/>
      <c r="D1188" s="175" t="s">
        <v>339</v>
      </c>
      <c r="E1188" s="175"/>
      <c r="F1188" s="176" t="s">
        <v>333</v>
      </c>
      <c r="G1188" s="70"/>
      <c r="H1188" s="202" t="s">
        <v>329</v>
      </c>
      <c r="J1188" s="70"/>
      <c r="K1188" s="200"/>
    </row>
    <row collapsed="false" customFormat="true" customHeight="true" hidden="false" ht="11.25" outlineLevel="0" r="1189" s="14">
      <c r="B1189" s="54"/>
      <c r="D1189" s="175" t="s">
        <v>379</v>
      </c>
      <c r="E1189" s="204"/>
      <c r="F1189" s="176" t="n">
        <v>2</v>
      </c>
      <c r="G1189" s="70" t="s">
        <v>330</v>
      </c>
      <c r="H1189" s="204" t="n">
        <f aca="false">F1189</f>
        <v>2</v>
      </c>
      <c r="J1189" s="70"/>
      <c r="K1189" s="200"/>
    </row>
    <row collapsed="false" customFormat="true" customHeight="true" hidden="false" ht="11.25" outlineLevel="0" r="1190" s="14">
      <c r="B1190" s="54"/>
      <c r="D1190" s="175" t="s">
        <v>380</v>
      </c>
      <c r="E1190" s="204"/>
      <c r="F1190" s="176" t="n">
        <v>1</v>
      </c>
      <c r="G1190" s="70" t="s">
        <v>330</v>
      </c>
      <c r="H1190" s="204" t="n">
        <f aca="false">F1190</f>
        <v>1</v>
      </c>
      <c r="J1190" s="70"/>
      <c r="K1190" s="200"/>
    </row>
    <row collapsed="false" customFormat="true" customHeight="true" hidden="false" ht="12" outlineLevel="0" r="1191" s="14">
      <c r="B1191" s="54"/>
      <c r="D1191" s="175"/>
      <c r="E1191" s="204"/>
      <c r="F1191" s="70"/>
      <c r="G1191" s="70"/>
      <c r="H1191" s="204"/>
      <c r="I1191" s="203"/>
      <c r="J1191" s="70"/>
      <c r="K1191" s="200"/>
    </row>
    <row collapsed="false" customFormat="false" customHeight="true" hidden="false" ht="36.75" outlineLevel="0" r="1192">
      <c r="A1192" s="14" t="str">
        <f aca="false">B1192&amp;C1192</f>
        <v>13.1018.016.0106-A</v>
      </c>
      <c r="B1192" s="54" t="s">
        <v>273</v>
      </c>
      <c r="C1192" s="198" t="str">
        <f aca="false">'ORÇAMENTO ANALÍTICO'!C185</f>
        <v>18.016.0106-A</v>
      </c>
      <c r="D1192" s="203" t="str">
        <f aca="false">VLOOKUP(A1192,'ORÇAMENTO ANALÍTICO'!A:I,4,0)</f>
        <v>BARRA DE APOIO EM ACO INOXIDAVEL AISI 304,TUBO DE 1.1/4",INCLUSIVE FIXACAO COM PARAFUSOS INOXIDAVEIS E BUCHAS PLASTICAS,COM 80CM,PARA PESSOAS COM NECESSIDADES ESPECIFICAS.FORNECIMENTO E COLOCACAO</v>
      </c>
      <c r="E1192" s="203"/>
      <c r="F1192" s="203"/>
      <c r="G1192" s="203"/>
      <c r="H1192" s="203"/>
      <c r="I1192" s="203"/>
      <c r="J1192" s="70" t="str">
        <f aca="false">VLOOKUP(A1192,'ORÇAMENTO ANALÍTICO'!A:I,5,0)</f>
        <v>UN</v>
      </c>
      <c r="K1192" s="200" t="n">
        <f aca="false">SUM(H1195:H1201)</f>
        <v>7</v>
      </c>
    </row>
    <row collapsed="false" customFormat="false" customHeight="true" hidden="false" ht="11.25" outlineLevel="0" r="1193">
      <c r="B1193" s="210" t="s">
        <v>355</v>
      </c>
      <c r="C1193" s="210"/>
      <c r="D1193" s="210"/>
      <c r="E1193" s="210"/>
      <c r="F1193" s="210"/>
      <c r="G1193" s="210"/>
      <c r="H1193" s="210"/>
      <c r="I1193" s="210"/>
      <c r="J1193" s="210"/>
      <c r="K1193" s="210"/>
    </row>
    <row collapsed="false" customFormat="true" customHeight="true" hidden="false" ht="20.25" outlineLevel="0" r="1194" s="14">
      <c r="B1194" s="54"/>
      <c r="D1194" s="175" t="s">
        <v>339</v>
      </c>
      <c r="E1194" s="175"/>
      <c r="F1194" s="176" t="s">
        <v>333</v>
      </c>
      <c r="G1194" s="70"/>
      <c r="H1194" s="202" t="s">
        <v>329</v>
      </c>
      <c r="J1194" s="70"/>
      <c r="K1194" s="200"/>
    </row>
    <row collapsed="false" customFormat="true" customHeight="true" hidden="false" ht="11.25" outlineLevel="0" r="1195" s="14">
      <c r="B1195" s="54"/>
      <c r="D1195" s="175" t="s">
        <v>411</v>
      </c>
      <c r="E1195" s="204"/>
      <c r="F1195" s="176" t="n">
        <v>3</v>
      </c>
      <c r="G1195" s="70" t="s">
        <v>330</v>
      </c>
      <c r="H1195" s="204" t="n">
        <f aca="false">F1195</f>
        <v>3</v>
      </c>
      <c r="J1195" s="70"/>
      <c r="K1195" s="200"/>
    </row>
    <row collapsed="false" customFormat="false" customHeight="true" hidden="false" ht="11.25" outlineLevel="0" r="1196">
      <c r="B1196" s="210" t="s">
        <v>359</v>
      </c>
      <c r="C1196" s="210"/>
      <c r="D1196" s="210"/>
      <c r="E1196" s="210"/>
      <c r="F1196" s="210"/>
      <c r="G1196" s="210"/>
      <c r="H1196" s="210"/>
      <c r="I1196" s="210"/>
      <c r="J1196" s="210"/>
      <c r="K1196" s="210"/>
    </row>
    <row collapsed="false" customFormat="true" customHeight="true" hidden="false" ht="20.25" outlineLevel="0" r="1197" s="14">
      <c r="B1197" s="54"/>
      <c r="D1197" s="175" t="s">
        <v>339</v>
      </c>
      <c r="E1197" s="175"/>
      <c r="F1197" s="176" t="s">
        <v>333</v>
      </c>
      <c r="G1197" s="70"/>
      <c r="H1197" s="202" t="s">
        <v>329</v>
      </c>
      <c r="J1197" s="70"/>
      <c r="K1197" s="200"/>
    </row>
    <row collapsed="false" customFormat="true" customHeight="true" hidden="false" ht="11.25" outlineLevel="0" r="1198" s="14">
      <c r="B1198" s="54"/>
      <c r="D1198" s="175" t="s">
        <v>411</v>
      </c>
      <c r="E1198" s="204"/>
      <c r="F1198" s="70" t="n">
        <v>2</v>
      </c>
      <c r="G1198" s="70" t="s">
        <v>330</v>
      </c>
      <c r="H1198" s="204" t="n">
        <f aca="false">F1198</f>
        <v>2</v>
      </c>
      <c r="J1198" s="70"/>
      <c r="K1198" s="200"/>
    </row>
    <row collapsed="false" customFormat="false" customHeight="true" hidden="false" ht="11.25" outlineLevel="0" r="1199">
      <c r="B1199" s="210" t="s">
        <v>382</v>
      </c>
      <c r="C1199" s="210"/>
      <c r="D1199" s="210"/>
      <c r="E1199" s="210"/>
      <c r="F1199" s="210"/>
      <c r="G1199" s="210"/>
      <c r="H1199" s="210"/>
      <c r="I1199" s="210"/>
      <c r="J1199" s="210"/>
      <c r="K1199" s="210"/>
    </row>
    <row collapsed="false" customFormat="true" customHeight="true" hidden="false" ht="20.25" outlineLevel="0" r="1200" s="14">
      <c r="B1200" s="54"/>
      <c r="D1200" s="175" t="s">
        <v>339</v>
      </c>
      <c r="E1200" s="175"/>
      <c r="F1200" s="176" t="s">
        <v>333</v>
      </c>
      <c r="G1200" s="70"/>
      <c r="H1200" s="202" t="s">
        <v>329</v>
      </c>
      <c r="I1200" s="202"/>
      <c r="J1200" s="70"/>
      <c r="K1200" s="200"/>
    </row>
    <row collapsed="false" customFormat="true" customHeight="true" hidden="false" ht="11.25" outlineLevel="0" r="1201" s="14">
      <c r="B1201" s="54"/>
      <c r="D1201" s="175" t="s">
        <v>413</v>
      </c>
      <c r="E1201" s="204"/>
      <c r="F1201" s="70" t="n">
        <v>2</v>
      </c>
      <c r="G1201" s="70" t="s">
        <v>330</v>
      </c>
      <c r="H1201" s="204" t="n">
        <f aca="false">F1201</f>
        <v>2</v>
      </c>
      <c r="I1201" s="204"/>
      <c r="J1201" s="70"/>
      <c r="K1201" s="200"/>
    </row>
    <row collapsed="false" customFormat="true" customHeight="true" hidden="false" ht="12" outlineLevel="0" r="1202" s="14">
      <c r="B1202" s="54"/>
      <c r="D1202" s="175"/>
      <c r="E1202" s="204"/>
      <c r="F1202" s="204"/>
      <c r="G1202" s="70"/>
      <c r="H1202" s="204"/>
      <c r="I1202" s="203"/>
      <c r="J1202" s="70"/>
      <c r="K1202" s="200"/>
    </row>
    <row collapsed="false" customFormat="false" customHeight="true" hidden="false" ht="25.5" outlineLevel="0" r="1203">
      <c r="A1203" s="14" t="str">
        <f aca="false">B1203&amp;C1203</f>
        <v>13.1118.007.0090-A</v>
      </c>
      <c r="B1203" s="54" t="s">
        <v>275</v>
      </c>
      <c r="C1203" s="55" t="str">
        <f aca="false">'ORÇAMENTO ANALÍTICO'!C186</f>
        <v>18.007.0090-A</v>
      </c>
      <c r="D1203" s="203" t="str">
        <f aca="false">VLOOKUP(A1203,'ORÇAMENTO ANALÍTICO'!A:I,4,0)</f>
        <v>CHUVEIRO COM DESVIADOR E DUCHA MANUAL,CROMADO,PARA PESSOAS COM NECESSIDADES ESPECIFICAS.FORNECIMENTO</v>
      </c>
      <c r="E1203" s="203"/>
      <c r="F1203" s="203"/>
      <c r="G1203" s="203"/>
      <c r="H1203" s="203"/>
      <c r="I1203" s="203"/>
      <c r="J1203" s="70" t="str">
        <f aca="false">VLOOKUP(A1203,'ORÇAMENTO ANALÍTICO'!A:I,5,0)</f>
        <v>UN</v>
      </c>
      <c r="K1203" s="200" t="n">
        <f aca="false">H1206</f>
        <v>1</v>
      </c>
    </row>
    <row collapsed="false" customFormat="false" customHeight="true" hidden="false" ht="11.25" outlineLevel="0" r="1204">
      <c r="B1204" s="210" t="s">
        <v>355</v>
      </c>
      <c r="C1204" s="210"/>
      <c r="D1204" s="210"/>
      <c r="E1204" s="210"/>
      <c r="F1204" s="210"/>
      <c r="G1204" s="210"/>
      <c r="H1204" s="210"/>
      <c r="I1204" s="210"/>
      <c r="J1204" s="210"/>
      <c r="K1204" s="210"/>
    </row>
    <row collapsed="false" customFormat="true" customHeight="true" hidden="false" ht="20.25" outlineLevel="0" r="1205" s="14">
      <c r="B1205" s="54"/>
      <c r="D1205" s="175" t="s">
        <v>339</v>
      </c>
      <c r="E1205" s="175"/>
      <c r="F1205" s="176" t="s">
        <v>333</v>
      </c>
      <c r="G1205" s="70"/>
      <c r="H1205" s="202" t="s">
        <v>329</v>
      </c>
      <c r="J1205" s="70"/>
      <c r="K1205" s="200"/>
    </row>
    <row collapsed="false" customFormat="true" customHeight="true" hidden="false" ht="11.25" outlineLevel="0" r="1206" s="14">
      <c r="B1206" s="54"/>
      <c r="D1206" s="175" t="s">
        <v>411</v>
      </c>
      <c r="E1206" s="204"/>
      <c r="F1206" s="176" t="n">
        <v>1</v>
      </c>
      <c r="G1206" s="70" t="s">
        <v>330</v>
      </c>
      <c r="H1206" s="204" t="n">
        <f aca="false">F1206</f>
        <v>1</v>
      </c>
      <c r="J1206" s="70"/>
      <c r="K1206" s="200"/>
    </row>
    <row collapsed="false" customFormat="true" customHeight="true" hidden="false" ht="12" outlineLevel="0" r="1207" s="14">
      <c r="B1207" s="54"/>
      <c r="D1207" s="175"/>
      <c r="E1207" s="204"/>
      <c r="F1207" s="204"/>
      <c r="G1207" s="70"/>
      <c r="H1207" s="204"/>
      <c r="I1207" s="203"/>
      <c r="J1207" s="70"/>
      <c r="K1207" s="200"/>
    </row>
    <row collapsed="false" customFormat="false" customHeight="true" hidden="false" ht="37.5" outlineLevel="0" r="1208">
      <c r="A1208" s="14" t="str">
        <f aca="false">B1208&amp;C1208</f>
        <v>13.1218.007.0075-A</v>
      </c>
      <c r="B1208" s="54" t="s">
        <v>277</v>
      </c>
      <c r="C1208" s="55" t="str">
        <f aca="false">'ORÇAMENTO ANALÍTICO'!C187</f>
        <v>18.007.0075-A</v>
      </c>
      <c r="D1208" s="203" t="str">
        <f aca="false">VLOOKUP(A1208,'ORÇAMENTO ANALÍTICO'!A:I,4,0)</f>
        <v>CHUVEIRO ELETRICO,EM METAL CROMADO,EM 110/220V,COM BRACO CROMADO DE 1/2" E 1 REGISTRO DE PRESSAO 1416 DE 3/4",COM CANOPLA E VOLANTE EM METAL CROMADO.FORNECIMENTO</v>
      </c>
      <c r="E1208" s="203"/>
      <c r="F1208" s="203"/>
      <c r="G1208" s="203"/>
      <c r="H1208" s="203"/>
      <c r="I1208" s="203"/>
      <c r="J1208" s="70" t="str">
        <f aca="false">VLOOKUP(A1208,'ORÇAMENTO ANALÍTICO'!A:I,5,0)</f>
        <v>UN</v>
      </c>
      <c r="K1208" s="200" t="n">
        <f aca="false">H1211</f>
        <v>1</v>
      </c>
    </row>
    <row collapsed="false" customFormat="false" customHeight="true" hidden="false" ht="11.25" outlineLevel="0" r="1209">
      <c r="B1209" s="210" t="s">
        <v>355</v>
      </c>
      <c r="C1209" s="210"/>
      <c r="D1209" s="210"/>
      <c r="E1209" s="210"/>
      <c r="F1209" s="210"/>
      <c r="G1209" s="210"/>
      <c r="H1209" s="210"/>
      <c r="I1209" s="210"/>
      <c r="J1209" s="210"/>
      <c r="K1209" s="210"/>
    </row>
    <row collapsed="false" customFormat="true" customHeight="true" hidden="false" ht="20.25" outlineLevel="0" r="1210" s="14">
      <c r="B1210" s="54"/>
      <c r="D1210" s="175" t="s">
        <v>339</v>
      </c>
      <c r="E1210" s="175"/>
      <c r="F1210" s="176" t="s">
        <v>333</v>
      </c>
      <c r="G1210" s="70"/>
      <c r="H1210" s="202" t="s">
        <v>329</v>
      </c>
      <c r="J1210" s="70"/>
      <c r="K1210" s="200"/>
    </row>
    <row collapsed="false" customFormat="true" customHeight="true" hidden="false" ht="11.25" outlineLevel="0" r="1211" s="14">
      <c r="B1211" s="54"/>
      <c r="D1211" s="175" t="s">
        <v>394</v>
      </c>
      <c r="E1211" s="204"/>
      <c r="F1211" s="176" t="n">
        <v>1</v>
      </c>
      <c r="G1211" s="70" t="s">
        <v>330</v>
      </c>
      <c r="H1211" s="204" t="n">
        <f aca="false">F1211</f>
        <v>1</v>
      </c>
      <c r="J1211" s="70"/>
      <c r="K1211" s="200"/>
    </row>
    <row collapsed="false" customFormat="true" customHeight="true" hidden="false" ht="12" outlineLevel="0" r="1212" s="14">
      <c r="B1212" s="54"/>
      <c r="D1212" s="175"/>
      <c r="E1212" s="204"/>
      <c r="F1212" s="204"/>
      <c r="G1212" s="70"/>
      <c r="H1212" s="204"/>
      <c r="I1212" s="203"/>
      <c r="J1212" s="70"/>
      <c r="K1212" s="200"/>
    </row>
    <row collapsed="false" customFormat="false" customHeight="true" hidden="false" ht="30.75" outlineLevel="0" r="1213">
      <c r="A1213" s="14" t="str">
        <f aca="false">B1213&amp;C1213</f>
        <v>13.1314.007.0321-A</v>
      </c>
      <c r="B1213" s="54" t="s">
        <v>279</v>
      </c>
      <c r="C1213" s="55" t="str">
        <f aca="false">'ORÇAMENTO ANALÍTICO'!C188</f>
        <v>14.007.0321-A</v>
      </c>
      <c r="D1213" s="203" t="str">
        <f aca="false">VLOOKUP(A1213,'ORÇAMENTO ANALÍTICO'!A:I,4,0)</f>
        <v>PUXADOR HORIZONTAL PARA PORTA,TIPO ALCA,PARA PESSOAS COM NECESSIDADES ESPECIFICAS, EM TUBO DE ACO INOXIDAVEL DE 1.1/4",AISI-304,LIGA 18.8,COM 30CM.FORNECIMENTO</v>
      </c>
      <c r="E1213" s="203"/>
      <c r="F1213" s="203"/>
      <c r="G1213" s="203"/>
      <c r="H1213" s="203"/>
      <c r="I1213" s="203"/>
      <c r="J1213" s="70" t="str">
        <f aca="false">VLOOKUP(A1213,'ORÇAMENTO ANALÍTICO'!A:I,5,0)</f>
        <v>UN</v>
      </c>
      <c r="K1213" s="200" t="n">
        <f aca="false">SUM(H1216:H1222)</f>
        <v>3</v>
      </c>
    </row>
    <row collapsed="false" customFormat="false" customHeight="true" hidden="false" ht="11.25" outlineLevel="0" r="1214">
      <c r="B1214" s="210" t="s">
        <v>355</v>
      </c>
      <c r="C1214" s="210"/>
      <c r="D1214" s="210"/>
      <c r="E1214" s="210"/>
      <c r="F1214" s="210"/>
      <c r="G1214" s="210"/>
      <c r="H1214" s="210"/>
      <c r="I1214" s="210"/>
      <c r="J1214" s="210"/>
      <c r="K1214" s="210"/>
    </row>
    <row collapsed="false" customFormat="true" customHeight="true" hidden="false" ht="20.25" outlineLevel="0" r="1215" s="14">
      <c r="B1215" s="54"/>
      <c r="D1215" s="175" t="s">
        <v>339</v>
      </c>
      <c r="E1215" s="175"/>
      <c r="F1215" s="176" t="s">
        <v>333</v>
      </c>
      <c r="G1215" s="70"/>
      <c r="H1215" s="202" t="s">
        <v>329</v>
      </c>
      <c r="J1215" s="70"/>
      <c r="K1215" s="200"/>
    </row>
    <row collapsed="false" customFormat="true" customHeight="true" hidden="false" ht="11.25" outlineLevel="0" r="1216" s="14">
      <c r="B1216" s="54"/>
      <c r="D1216" s="175" t="s">
        <v>411</v>
      </c>
      <c r="E1216" s="204"/>
      <c r="F1216" s="176" t="n">
        <v>1</v>
      </c>
      <c r="G1216" s="70" t="s">
        <v>330</v>
      </c>
      <c r="H1216" s="204" t="n">
        <f aca="false">F1216</f>
        <v>1</v>
      </c>
      <c r="J1216" s="70"/>
      <c r="K1216" s="200"/>
    </row>
    <row collapsed="false" customFormat="false" customHeight="true" hidden="false" ht="11.25" outlineLevel="0" r="1217">
      <c r="B1217" s="210" t="s">
        <v>359</v>
      </c>
      <c r="C1217" s="210"/>
      <c r="D1217" s="210"/>
      <c r="E1217" s="210"/>
      <c r="F1217" s="210"/>
      <c r="G1217" s="210"/>
      <c r="H1217" s="210"/>
      <c r="I1217" s="210"/>
      <c r="J1217" s="210"/>
      <c r="K1217" s="210"/>
    </row>
    <row collapsed="false" customFormat="true" customHeight="true" hidden="false" ht="20.25" outlineLevel="0" r="1218" s="14">
      <c r="B1218" s="54"/>
      <c r="D1218" s="175" t="s">
        <v>339</v>
      </c>
      <c r="E1218" s="175"/>
      <c r="F1218" s="176" t="s">
        <v>333</v>
      </c>
      <c r="G1218" s="70"/>
      <c r="H1218" s="202" t="s">
        <v>329</v>
      </c>
      <c r="J1218" s="70"/>
      <c r="K1218" s="200"/>
    </row>
    <row collapsed="false" customFormat="true" customHeight="true" hidden="false" ht="11.25" outlineLevel="0" r="1219" s="14">
      <c r="B1219" s="54"/>
      <c r="D1219" s="175" t="s">
        <v>411</v>
      </c>
      <c r="E1219" s="204"/>
      <c r="F1219" s="70" t="n">
        <v>1</v>
      </c>
      <c r="G1219" s="70" t="s">
        <v>330</v>
      </c>
      <c r="H1219" s="204" t="n">
        <f aca="false">F1219</f>
        <v>1</v>
      </c>
      <c r="J1219" s="70"/>
      <c r="K1219" s="200"/>
    </row>
    <row collapsed="false" customFormat="false" customHeight="true" hidden="false" ht="11.25" outlineLevel="0" r="1220">
      <c r="B1220" s="210" t="s">
        <v>382</v>
      </c>
      <c r="C1220" s="210"/>
      <c r="D1220" s="210"/>
      <c r="E1220" s="210"/>
      <c r="F1220" s="210"/>
      <c r="G1220" s="210"/>
      <c r="H1220" s="210"/>
      <c r="I1220" s="210"/>
      <c r="J1220" s="210"/>
      <c r="K1220" s="210"/>
    </row>
    <row collapsed="false" customFormat="true" customHeight="true" hidden="false" ht="20.25" outlineLevel="0" r="1221" s="14">
      <c r="B1221" s="54"/>
      <c r="D1221" s="175" t="s">
        <v>339</v>
      </c>
      <c r="E1221" s="175"/>
      <c r="F1221" s="176" t="s">
        <v>333</v>
      </c>
      <c r="G1221" s="70"/>
      <c r="H1221" s="202" t="s">
        <v>329</v>
      </c>
      <c r="I1221" s="202"/>
      <c r="J1221" s="70"/>
      <c r="K1221" s="200"/>
    </row>
    <row collapsed="false" customFormat="true" customHeight="true" hidden="false" ht="11.25" outlineLevel="0" r="1222" s="14">
      <c r="B1222" s="54"/>
      <c r="D1222" s="175" t="s">
        <v>413</v>
      </c>
      <c r="E1222" s="204"/>
      <c r="F1222" s="70" t="n">
        <v>1</v>
      </c>
      <c r="G1222" s="70" t="s">
        <v>330</v>
      </c>
      <c r="H1222" s="204" t="n">
        <f aca="false">F1222</f>
        <v>1</v>
      </c>
      <c r="I1222" s="204"/>
      <c r="J1222" s="70"/>
      <c r="K1222" s="200"/>
    </row>
    <row collapsed="false" customFormat="true" customHeight="true" hidden="false" ht="12" outlineLevel="0" r="1223" s="14">
      <c r="B1223" s="54"/>
      <c r="D1223" s="175"/>
      <c r="E1223" s="204"/>
      <c r="F1223" s="204"/>
      <c r="G1223" s="70"/>
      <c r="H1223" s="204"/>
      <c r="I1223" s="203"/>
      <c r="J1223" s="70"/>
      <c r="K1223" s="200"/>
    </row>
    <row collapsed="false" customFormat="false" customHeight="true" hidden="false" ht="37.5" outlineLevel="0" r="1224">
      <c r="A1224" s="14" t="str">
        <f aca="false">B1224&amp;C1224</f>
        <v>13.1486934</v>
      </c>
      <c r="B1224" s="54" t="s">
        <v>281</v>
      </c>
      <c r="C1224" s="198" t="n">
        <f aca="false">'ORÇAMENTO ANALÍTICO'!C189</f>
        <v>86934</v>
      </c>
      <c r="D1224" s="203" t="str">
        <f aca="false">VLOOKUP(A1224,'ORÇAMENTO ANALÍTICO'!A:I,4,0)</f>
        <v>BANCADA DE MÁRMORE SINTÉTICO 120 X 60CM, COM CUBA INTEGRADA, INCLUSO SIFÃO TIPO FLEXÍVEL EM PVC, VÁLVULA EM PLÁSTICO CROMADO TIPO AMERICANA E TORNEIRA CROMADA LONGA, DE PAREDE, PADRÃO POPULAR - FORNECIMENTO E INSTALAÇÃO. AF_12/2013</v>
      </c>
      <c r="E1224" s="203"/>
      <c r="F1224" s="203"/>
      <c r="G1224" s="203"/>
      <c r="H1224" s="203"/>
      <c r="I1224" s="203"/>
      <c r="J1224" s="70" t="str">
        <f aca="false">VLOOKUP(A1224,'ORÇAMENTO ANALÍTICO'!A:I,5,0)</f>
        <v>UN</v>
      </c>
      <c r="K1224" s="200" t="n">
        <f aca="false">H1227</f>
        <v>1</v>
      </c>
    </row>
    <row collapsed="false" customFormat="false" customHeight="true" hidden="false" ht="11.25" outlineLevel="0" r="1225">
      <c r="B1225" s="210" t="s">
        <v>355</v>
      </c>
      <c r="C1225" s="210"/>
      <c r="D1225" s="210"/>
      <c r="E1225" s="210"/>
      <c r="F1225" s="210"/>
      <c r="G1225" s="210"/>
      <c r="H1225" s="210"/>
      <c r="I1225" s="210"/>
      <c r="J1225" s="210"/>
      <c r="K1225" s="210"/>
    </row>
    <row collapsed="false" customFormat="true" customHeight="true" hidden="false" ht="20.25" outlineLevel="0" r="1226" s="14">
      <c r="B1226" s="54"/>
      <c r="D1226" s="175" t="s">
        <v>339</v>
      </c>
      <c r="E1226" s="175"/>
      <c r="F1226" s="176" t="s">
        <v>333</v>
      </c>
      <c r="G1226" s="70"/>
      <c r="H1226" s="202" t="s">
        <v>329</v>
      </c>
      <c r="J1226" s="70"/>
      <c r="K1226" s="200"/>
    </row>
    <row collapsed="false" customFormat="true" customHeight="true" hidden="false" ht="11.25" outlineLevel="0" r="1227" s="14">
      <c r="B1227" s="54"/>
      <c r="D1227" s="175" t="s">
        <v>410</v>
      </c>
      <c r="E1227" s="204"/>
      <c r="F1227" s="176" t="n">
        <v>1</v>
      </c>
      <c r="G1227" s="70" t="s">
        <v>330</v>
      </c>
      <c r="H1227" s="204" t="n">
        <f aca="false">F1227</f>
        <v>1</v>
      </c>
      <c r="J1227" s="70"/>
      <c r="K1227" s="200"/>
    </row>
    <row collapsed="false" customFormat="true" customHeight="true" hidden="false" ht="12" outlineLevel="0" r="1228" s="14">
      <c r="B1228" s="54"/>
      <c r="D1228" s="175"/>
      <c r="E1228" s="204"/>
      <c r="F1228" s="204"/>
      <c r="G1228" s="70"/>
      <c r="H1228" s="204"/>
      <c r="I1228" s="203"/>
      <c r="J1228" s="70"/>
      <c r="K1228" s="200"/>
    </row>
    <row collapsed="false" customFormat="false" customHeight="true" hidden="false" ht="28.5" outlineLevel="0" r="1229">
      <c r="A1229" s="14" t="str">
        <f aca="false">B1229&amp;C1229</f>
        <v>13.1588571</v>
      </c>
      <c r="B1229" s="54" t="s">
        <v>282</v>
      </c>
      <c r="C1229" s="198" t="n">
        <f aca="false">'ORÇAMENTO ANALÍTICO'!C190</f>
        <v>88571</v>
      </c>
      <c r="D1229" s="203" t="str">
        <f aca="false">VLOOKUP(A1229,'ORÇAMENTO ANALÍTICO'!A:I,4,0)</f>
        <v>SABONETEIRA DE SOBREPOR (FIXADA NA PAREDE), TIPO CONCHA, EM ACO INOXIDAVEL - FORNECIMENTO E INSTALACAO</v>
      </c>
      <c r="E1229" s="203"/>
      <c r="F1229" s="203"/>
      <c r="G1229" s="203"/>
      <c r="H1229" s="203"/>
      <c r="I1229" s="203"/>
      <c r="J1229" s="70" t="str">
        <f aca="false">VLOOKUP(A1229,'ORÇAMENTO ANALÍTICO'!A:I,5,0)</f>
        <v>UN</v>
      </c>
      <c r="K1229" s="200" t="n">
        <f aca="false">H1232+H1233</f>
        <v>2</v>
      </c>
    </row>
    <row collapsed="false" customFormat="false" customHeight="true" hidden="false" ht="11.25" outlineLevel="0" r="1230">
      <c r="B1230" s="210" t="s">
        <v>355</v>
      </c>
      <c r="C1230" s="210"/>
      <c r="D1230" s="210"/>
      <c r="E1230" s="210"/>
      <c r="F1230" s="210"/>
      <c r="G1230" s="210"/>
      <c r="H1230" s="210"/>
      <c r="I1230" s="210"/>
      <c r="J1230" s="210"/>
      <c r="K1230" s="210"/>
    </row>
    <row collapsed="false" customFormat="true" customHeight="true" hidden="false" ht="20.25" outlineLevel="0" r="1231" s="14">
      <c r="B1231" s="54"/>
      <c r="D1231" s="175" t="s">
        <v>339</v>
      </c>
      <c r="E1231" s="175"/>
      <c r="F1231" s="176" t="s">
        <v>333</v>
      </c>
      <c r="G1231" s="70"/>
      <c r="H1231" s="202" t="s">
        <v>329</v>
      </c>
      <c r="J1231" s="70"/>
      <c r="K1231" s="200"/>
    </row>
    <row collapsed="false" customFormat="true" customHeight="true" hidden="false" ht="11.25" outlineLevel="0" r="1232" s="14">
      <c r="B1232" s="54"/>
      <c r="D1232" s="175" t="s">
        <v>394</v>
      </c>
      <c r="E1232" s="204"/>
      <c r="F1232" s="176" t="n">
        <v>1</v>
      </c>
      <c r="G1232" s="70" t="s">
        <v>330</v>
      </c>
      <c r="H1232" s="204" t="n">
        <f aca="false">F1232</f>
        <v>1</v>
      </c>
      <c r="J1232" s="70"/>
      <c r="K1232" s="200"/>
    </row>
    <row collapsed="false" customFormat="true" customHeight="true" hidden="false" ht="11.25" outlineLevel="0" r="1233" s="14">
      <c r="B1233" s="54"/>
      <c r="D1233" s="175" t="s">
        <v>411</v>
      </c>
      <c r="E1233" s="204"/>
      <c r="F1233" s="176" t="n">
        <v>1</v>
      </c>
      <c r="G1233" s="70" t="s">
        <v>330</v>
      </c>
      <c r="H1233" s="204" t="n">
        <f aca="false">F1233</f>
        <v>1</v>
      </c>
      <c r="J1233" s="70"/>
      <c r="K1233" s="200"/>
    </row>
    <row collapsed="false" customFormat="true" customHeight="true" hidden="false" ht="12" outlineLevel="0" r="1234" s="14">
      <c r="B1234" s="54"/>
      <c r="D1234" s="175"/>
      <c r="E1234" s="204"/>
      <c r="F1234" s="204"/>
      <c r="G1234" s="70"/>
      <c r="H1234" s="204"/>
      <c r="I1234" s="203"/>
      <c r="J1234" s="70"/>
      <c r="K1234" s="200"/>
    </row>
    <row collapsed="false" customFormat="false" customHeight="true" hidden="false" ht="26.25" outlineLevel="0" r="1235">
      <c r="A1235" s="14" t="str">
        <f aca="false">B1235&amp;C1235</f>
        <v>13.1695547</v>
      </c>
      <c r="B1235" s="54" t="s">
        <v>283</v>
      </c>
      <c r="C1235" s="198" t="n">
        <f aca="false">'ORÇAMENTO ANALÍTICO'!C191</f>
        <v>95547</v>
      </c>
      <c r="D1235" s="203" t="str">
        <f aca="false">VLOOKUP(A1235,'ORÇAMENTO ANALÍTICO'!A:I,4,0)</f>
        <v>SABONETEIRA PLASTICA TIPO DISPENSER PARA SABONETE LIQUIDO COM RESERVATORIO 800 A 1500 ML, INCLUSO FIXAÇÃO. AF_10/2016</v>
      </c>
      <c r="E1235" s="203"/>
      <c r="F1235" s="203"/>
      <c r="G1235" s="203"/>
      <c r="H1235" s="203"/>
      <c r="I1235" s="203"/>
      <c r="J1235" s="70" t="str">
        <f aca="false">VLOOKUP(A1235,'ORÇAMENTO ANALÍTICO'!A:I,5,0)</f>
        <v>UN</v>
      </c>
      <c r="K1235" s="200" t="n">
        <f aca="false">SUM(H1238:H1248)</f>
        <v>8</v>
      </c>
    </row>
    <row collapsed="false" customFormat="false" customHeight="true" hidden="false" ht="11.25" outlineLevel="0" r="1236">
      <c r="B1236" s="210" t="s">
        <v>355</v>
      </c>
      <c r="C1236" s="210"/>
      <c r="D1236" s="210"/>
      <c r="E1236" s="210"/>
      <c r="F1236" s="210"/>
      <c r="G1236" s="210"/>
      <c r="H1236" s="210"/>
      <c r="I1236" s="210"/>
      <c r="J1236" s="210"/>
      <c r="K1236" s="210"/>
    </row>
    <row collapsed="false" customFormat="true" customHeight="true" hidden="false" ht="20.25" outlineLevel="0" r="1237" s="14">
      <c r="B1237" s="54"/>
      <c r="D1237" s="175" t="s">
        <v>339</v>
      </c>
      <c r="E1237" s="175"/>
      <c r="F1237" s="176" t="s">
        <v>333</v>
      </c>
      <c r="G1237" s="70"/>
      <c r="H1237" s="202" t="s">
        <v>329</v>
      </c>
      <c r="J1237" s="70"/>
      <c r="K1237" s="200"/>
    </row>
    <row collapsed="false" customFormat="true" customHeight="true" hidden="false" ht="11.25" outlineLevel="0" r="1238" s="14">
      <c r="B1238" s="54"/>
      <c r="D1238" s="175" t="s">
        <v>394</v>
      </c>
      <c r="E1238" s="204"/>
      <c r="F1238" s="176" t="n">
        <v>1</v>
      </c>
      <c r="G1238" s="70" t="s">
        <v>330</v>
      </c>
      <c r="H1238" s="204" t="n">
        <f aca="false">F1238</f>
        <v>1</v>
      </c>
      <c r="J1238" s="70"/>
      <c r="K1238" s="200"/>
    </row>
    <row collapsed="false" customFormat="true" customHeight="true" hidden="false" ht="11.25" outlineLevel="0" r="1239" s="14">
      <c r="B1239" s="54"/>
      <c r="D1239" s="175" t="s">
        <v>411</v>
      </c>
      <c r="E1239" s="204"/>
      <c r="F1239" s="176" t="n">
        <v>1</v>
      </c>
      <c r="G1239" s="70" t="s">
        <v>330</v>
      </c>
      <c r="H1239" s="204" t="n">
        <f aca="false">F1239</f>
        <v>1</v>
      </c>
      <c r="J1239" s="70"/>
      <c r="K1239" s="200"/>
    </row>
    <row collapsed="false" customFormat="false" customHeight="true" hidden="false" ht="11.25" outlineLevel="0" r="1240">
      <c r="B1240" s="210" t="s">
        <v>359</v>
      </c>
      <c r="C1240" s="210"/>
      <c r="D1240" s="210"/>
      <c r="E1240" s="210"/>
      <c r="F1240" s="210"/>
      <c r="G1240" s="210"/>
      <c r="H1240" s="210"/>
      <c r="I1240" s="210"/>
      <c r="J1240" s="210"/>
      <c r="K1240" s="210"/>
    </row>
    <row collapsed="false" customFormat="true" customHeight="true" hidden="false" ht="20.25" outlineLevel="0" r="1241" s="14">
      <c r="B1241" s="54"/>
      <c r="D1241" s="175" t="s">
        <v>339</v>
      </c>
      <c r="E1241" s="175"/>
      <c r="F1241" s="176" t="s">
        <v>333</v>
      </c>
      <c r="G1241" s="70"/>
      <c r="H1241" s="202" t="s">
        <v>329</v>
      </c>
      <c r="J1241" s="70"/>
      <c r="K1241" s="200"/>
    </row>
    <row collapsed="false" customFormat="true" customHeight="true" hidden="false" ht="11.25" outlineLevel="0" r="1242" s="14">
      <c r="B1242" s="54"/>
      <c r="D1242" s="175" t="s">
        <v>379</v>
      </c>
      <c r="E1242" s="204"/>
      <c r="F1242" s="70" t="n">
        <v>2</v>
      </c>
      <c r="G1242" s="70" t="s">
        <v>330</v>
      </c>
      <c r="H1242" s="204" t="n">
        <f aca="false">F1242</f>
        <v>2</v>
      </c>
      <c r="J1242" s="70"/>
      <c r="K1242" s="200"/>
    </row>
    <row collapsed="false" customFormat="true" customHeight="true" hidden="false" ht="11.25" outlineLevel="0" r="1243" s="14">
      <c r="B1243" s="54"/>
      <c r="D1243" s="175" t="s">
        <v>380</v>
      </c>
      <c r="E1243" s="204"/>
      <c r="F1243" s="70" t="n">
        <v>1</v>
      </c>
      <c r="G1243" s="70" t="s">
        <v>330</v>
      </c>
      <c r="H1243" s="204" t="n">
        <f aca="false">F1243</f>
        <v>1</v>
      </c>
      <c r="J1243" s="70"/>
      <c r="K1243" s="200"/>
    </row>
    <row collapsed="false" customFormat="true" customHeight="true" hidden="false" ht="11.25" outlineLevel="0" r="1244" s="14">
      <c r="B1244" s="54"/>
      <c r="D1244" s="175" t="s">
        <v>411</v>
      </c>
      <c r="E1244" s="204"/>
      <c r="F1244" s="70" t="n">
        <v>1</v>
      </c>
      <c r="G1244" s="70" t="s">
        <v>330</v>
      </c>
      <c r="H1244" s="204" t="n">
        <f aca="false">F1244</f>
        <v>1</v>
      </c>
      <c r="J1244" s="70"/>
      <c r="K1244" s="200"/>
    </row>
    <row collapsed="false" customFormat="false" customHeight="true" hidden="false" ht="11.25" outlineLevel="0" r="1245">
      <c r="B1245" s="210" t="s">
        <v>382</v>
      </c>
      <c r="C1245" s="210"/>
      <c r="D1245" s="210"/>
      <c r="E1245" s="210"/>
      <c r="F1245" s="210"/>
      <c r="G1245" s="210"/>
      <c r="H1245" s="210"/>
      <c r="I1245" s="210"/>
      <c r="J1245" s="210"/>
      <c r="K1245" s="210"/>
    </row>
    <row collapsed="false" customFormat="true" customHeight="true" hidden="false" ht="20.25" outlineLevel="0" r="1246" s="14">
      <c r="B1246" s="54"/>
      <c r="D1246" s="175" t="s">
        <v>339</v>
      </c>
      <c r="E1246" s="175"/>
      <c r="F1246" s="176" t="s">
        <v>333</v>
      </c>
      <c r="G1246" s="70"/>
      <c r="H1246" s="202" t="s">
        <v>329</v>
      </c>
      <c r="I1246" s="202"/>
      <c r="J1246" s="70"/>
      <c r="K1246" s="200"/>
    </row>
    <row collapsed="false" customFormat="true" customHeight="true" hidden="false" ht="11.25" outlineLevel="0" r="1247" s="14">
      <c r="B1247" s="54"/>
      <c r="D1247" s="175" t="s">
        <v>394</v>
      </c>
      <c r="E1247" s="204"/>
      <c r="F1247" s="70" t="n">
        <v>1</v>
      </c>
      <c r="G1247" s="70" t="s">
        <v>330</v>
      </c>
      <c r="H1247" s="204" t="n">
        <f aca="false">F1247</f>
        <v>1</v>
      </c>
      <c r="I1247" s="204"/>
      <c r="J1247" s="70"/>
      <c r="K1247" s="200"/>
    </row>
    <row collapsed="false" customFormat="true" customHeight="true" hidden="false" ht="11.25" outlineLevel="0" r="1248" s="14">
      <c r="B1248" s="54"/>
      <c r="D1248" s="175" t="s">
        <v>413</v>
      </c>
      <c r="E1248" s="204"/>
      <c r="F1248" s="70" t="n">
        <v>1</v>
      </c>
      <c r="G1248" s="70" t="s">
        <v>330</v>
      </c>
      <c r="H1248" s="204" t="n">
        <f aca="false">F1248</f>
        <v>1</v>
      </c>
      <c r="I1248" s="204"/>
      <c r="J1248" s="70"/>
      <c r="K1248" s="200"/>
    </row>
    <row collapsed="false" customFormat="true" customHeight="true" hidden="false" ht="12" outlineLevel="0" r="1249" s="14">
      <c r="B1249" s="54"/>
      <c r="D1249" s="175"/>
      <c r="E1249" s="204"/>
      <c r="F1249" s="204"/>
      <c r="G1249" s="70"/>
      <c r="H1249" s="204"/>
      <c r="I1249" s="203"/>
      <c r="J1249" s="70"/>
      <c r="K1249" s="200"/>
    </row>
    <row collapsed="false" customFormat="false" customHeight="true" hidden="false" ht="26.25" outlineLevel="0" r="1250">
      <c r="A1250" s="14" t="str">
        <f aca="false">B1250&amp;C1250</f>
        <v>13.1795544</v>
      </c>
      <c r="B1250" s="54" t="s">
        <v>284</v>
      </c>
      <c r="C1250" s="198" t="n">
        <f aca="false">'ORÇAMENTO ANALÍTICO'!C192</f>
        <v>95544</v>
      </c>
      <c r="D1250" s="203" t="str">
        <f aca="false">VLOOKUP(A1250,'ORÇAMENTO ANALÍTICO'!A:I,4,0)</f>
        <v>PAPELEIRA DE PAREDE EM METAL CROMADO SEM TAMPA, INCLUSO FIXAÇÃO. AF_10/2016</v>
      </c>
      <c r="E1250" s="203"/>
      <c r="F1250" s="203"/>
      <c r="G1250" s="203"/>
      <c r="H1250" s="203"/>
      <c r="I1250" s="203"/>
      <c r="J1250" s="70" t="str">
        <f aca="false">VLOOKUP(A1250,'ORÇAMENTO ANALÍTICO'!A:I,5,0)</f>
        <v>UN</v>
      </c>
      <c r="K1250" s="200" t="n">
        <f aca="false">SUM(H1253:H1263)</f>
        <v>8</v>
      </c>
    </row>
    <row collapsed="false" customFormat="false" customHeight="true" hidden="false" ht="11.25" outlineLevel="0" r="1251">
      <c r="B1251" s="210" t="s">
        <v>355</v>
      </c>
      <c r="C1251" s="210"/>
      <c r="D1251" s="210"/>
      <c r="E1251" s="210"/>
      <c r="F1251" s="210"/>
      <c r="G1251" s="210"/>
      <c r="H1251" s="210"/>
      <c r="I1251" s="210"/>
      <c r="J1251" s="210"/>
      <c r="K1251" s="210"/>
    </row>
    <row collapsed="false" customFormat="true" customHeight="true" hidden="false" ht="20.25" outlineLevel="0" r="1252" s="14">
      <c r="B1252" s="54"/>
      <c r="D1252" s="175" t="s">
        <v>339</v>
      </c>
      <c r="E1252" s="175"/>
      <c r="F1252" s="176" t="s">
        <v>333</v>
      </c>
      <c r="G1252" s="70"/>
      <c r="H1252" s="202" t="s">
        <v>329</v>
      </c>
      <c r="J1252" s="70"/>
      <c r="K1252" s="200"/>
    </row>
    <row collapsed="false" customFormat="true" customHeight="true" hidden="false" ht="11.25" outlineLevel="0" r="1253" s="14">
      <c r="B1253" s="54"/>
      <c r="D1253" s="175" t="s">
        <v>394</v>
      </c>
      <c r="E1253" s="204"/>
      <c r="F1253" s="176" t="n">
        <v>1</v>
      </c>
      <c r="G1253" s="70" t="s">
        <v>330</v>
      </c>
      <c r="H1253" s="204" t="n">
        <f aca="false">F1253</f>
        <v>1</v>
      </c>
      <c r="J1253" s="70"/>
      <c r="K1253" s="200"/>
    </row>
    <row collapsed="false" customFormat="true" customHeight="true" hidden="false" ht="11.25" outlineLevel="0" r="1254" s="14">
      <c r="B1254" s="54"/>
      <c r="D1254" s="175" t="s">
        <v>411</v>
      </c>
      <c r="E1254" s="204"/>
      <c r="F1254" s="176" t="n">
        <v>1</v>
      </c>
      <c r="G1254" s="70" t="s">
        <v>330</v>
      </c>
      <c r="H1254" s="204" t="n">
        <f aca="false">F1254</f>
        <v>1</v>
      </c>
      <c r="J1254" s="70"/>
      <c r="K1254" s="200"/>
    </row>
    <row collapsed="false" customFormat="false" customHeight="true" hidden="false" ht="11.25" outlineLevel="0" r="1255">
      <c r="B1255" s="210" t="s">
        <v>359</v>
      </c>
      <c r="C1255" s="210"/>
      <c r="D1255" s="210"/>
      <c r="E1255" s="210"/>
      <c r="F1255" s="210"/>
      <c r="G1255" s="210"/>
      <c r="H1255" s="210"/>
      <c r="I1255" s="210"/>
      <c r="J1255" s="210"/>
      <c r="K1255" s="210"/>
    </row>
    <row collapsed="false" customFormat="true" customHeight="true" hidden="false" ht="20.25" outlineLevel="0" r="1256" s="14">
      <c r="B1256" s="54"/>
      <c r="D1256" s="175" t="s">
        <v>339</v>
      </c>
      <c r="E1256" s="175"/>
      <c r="F1256" s="176" t="s">
        <v>333</v>
      </c>
      <c r="G1256" s="70"/>
      <c r="H1256" s="202" t="s">
        <v>329</v>
      </c>
      <c r="J1256" s="70"/>
      <c r="K1256" s="200"/>
    </row>
    <row collapsed="false" customFormat="true" customHeight="true" hidden="false" ht="11.25" outlineLevel="0" r="1257" s="14">
      <c r="B1257" s="54"/>
      <c r="D1257" s="175" t="s">
        <v>379</v>
      </c>
      <c r="E1257" s="204"/>
      <c r="F1257" s="70" t="n">
        <v>2</v>
      </c>
      <c r="G1257" s="70" t="s">
        <v>330</v>
      </c>
      <c r="H1257" s="204" t="n">
        <f aca="false">F1257</f>
        <v>2</v>
      </c>
      <c r="J1257" s="70"/>
      <c r="K1257" s="200"/>
    </row>
    <row collapsed="false" customFormat="true" customHeight="true" hidden="false" ht="11.25" outlineLevel="0" r="1258" s="14">
      <c r="B1258" s="54"/>
      <c r="D1258" s="175" t="s">
        <v>380</v>
      </c>
      <c r="E1258" s="204"/>
      <c r="F1258" s="70" t="n">
        <v>1</v>
      </c>
      <c r="G1258" s="70" t="s">
        <v>330</v>
      </c>
      <c r="H1258" s="204" t="n">
        <f aca="false">F1258</f>
        <v>1</v>
      </c>
      <c r="J1258" s="70"/>
      <c r="K1258" s="200"/>
    </row>
    <row collapsed="false" customFormat="true" customHeight="true" hidden="false" ht="11.25" outlineLevel="0" r="1259" s="14">
      <c r="B1259" s="54"/>
      <c r="D1259" s="175" t="s">
        <v>411</v>
      </c>
      <c r="E1259" s="204"/>
      <c r="F1259" s="70" t="n">
        <v>1</v>
      </c>
      <c r="G1259" s="70" t="s">
        <v>330</v>
      </c>
      <c r="H1259" s="204" t="n">
        <f aca="false">F1259</f>
        <v>1</v>
      </c>
      <c r="J1259" s="70"/>
      <c r="K1259" s="200"/>
    </row>
    <row collapsed="false" customFormat="false" customHeight="true" hidden="false" ht="11.25" outlineLevel="0" r="1260">
      <c r="B1260" s="210" t="s">
        <v>382</v>
      </c>
      <c r="C1260" s="210"/>
      <c r="D1260" s="210"/>
      <c r="E1260" s="210"/>
      <c r="F1260" s="210"/>
      <c r="G1260" s="210"/>
      <c r="H1260" s="210"/>
      <c r="I1260" s="210"/>
      <c r="J1260" s="210"/>
      <c r="K1260" s="210"/>
    </row>
    <row collapsed="false" customFormat="true" customHeight="true" hidden="false" ht="20.25" outlineLevel="0" r="1261" s="14">
      <c r="B1261" s="54"/>
      <c r="D1261" s="175" t="s">
        <v>339</v>
      </c>
      <c r="E1261" s="175"/>
      <c r="F1261" s="176" t="s">
        <v>333</v>
      </c>
      <c r="G1261" s="70"/>
      <c r="H1261" s="202" t="s">
        <v>329</v>
      </c>
      <c r="I1261" s="202"/>
      <c r="J1261" s="70"/>
      <c r="K1261" s="200"/>
    </row>
    <row collapsed="false" customFormat="true" customHeight="true" hidden="false" ht="11.25" outlineLevel="0" r="1262" s="14">
      <c r="B1262" s="54"/>
      <c r="D1262" s="175" t="s">
        <v>394</v>
      </c>
      <c r="E1262" s="204"/>
      <c r="F1262" s="70" t="n">
        <v>1</v>
      </c>
      <c r="G1262" s="70" t="s">
        <v>330</v>
      </c>
      <c r="H1262" s="204" t="n">
        <f aca="false">F1262</f>
        <v>1</v>
      </c>
      <c r="I1262" s="204"/>
      <c r="J1262" s="70"/>
      <c r="K1262" s="200"/>
    </row>
    <row collapsed="false" customFormat="true" customHeight="true" hidden="false" ht="11.25" outlineLevel="0" r="1263" s="14">
      <c r="B1263" s="54"/>
      <c r="D1263" s="175" t="s">
        <v>413</v>
      </c>
      <c r="E1263" s="204"/>
      <c r="F1263" s="70" t="n">
        <v>1</v>
      </c>
      <c r="G1263" s="70" t="s">
        <v>330</v>
      </c>
      <c r="H1263" s="204" t="n">
        <f aca="false">F1263</f>
        <v>1</v>
      </c>
      <c r="I1263" s="204"/>
      <c r="J1263" s="70"/>
      <c r="K1263" s="200"/>
    </row>
    <row collapsed="false" customFormat="true" customHeight="true" hidden="false" ht="12" outlineLevel="0" r="1264" s="14">
      <c r="B1264" s="54"/>
      <c r="D1264" s="175"/>
      <c r="E1264" s="204"/>
      <c r="F1264" s="204"/>
      <c r="G1264" s="70"/>
      <c r="H1264" s="204"/>
      <c r="I1264" s="203"/>
      <c r="J1264" s="70"/>
      <c r="K1264" s="200"/>
    </row>
    <row collapsed="false" customFormat="false" customHeight="true" hidden="false" ht="26.25" outlineLevel="0" r="1265">
      <c r="A1265" s="14" t="str">
        <f aca="false">B1265&amp;C1265</f>
        <v>13.1818.005.0013-A</v>
      </c>
      <c r="B1265" s="54" t="s">
        <v>285</v>
      </c>
      <c r="C1265" s="198" t="str">
        <f aca="false">'ORÇAMENTO ANALÍTICO'!C193</f>
        <v>18.005.0013-A</v>
      </c>
      <c r="D1265" s="203" t="str">
        <f aca="false">VLOOKUP(A1265,'ORÇAMENTO ANALÍTICO'!A:I,4,0)</f>
        <v>PORTA PAPEL HIGIENICO EM PLASTICO ABS.FORNECIMENTRO E COLOCACAO</v>
      </c>
      <c r="E1265" s="203"/>
      <c r="F1265" s="203"/>
      <c r="G1265" s="203"/>
      <c r="H1265" s="203"/>
      <c r="I1265" s="203"/>
      <c r="J1265" s="70" t="str">
        <f aca="false">VLOOKUP(A1265,'ORÇAMENTO ANALÍTICO'!A:I,5,0)</f>
        <v>UN</v>
      </c>
      <c r="K1265" s="200" t="n">
        <f aca="false">SUM(H1268:H1278)</f>
        <v>10</v>
      </c>
    </row>
    <row collapsed="false" customFormat="false" customHeight="true" hidden="false" ht="11.25" outlineLevel="0" r="1266">
      <c r="B1266" s="210" t="s">
        <v>355</v>
      </c>
      <c r="C1266" s="210"/>
      <c r="D1266" s="210"/>
      <c r="E1266" s="210"/>
      <c r="F1266" s="210"/>
      <c r="G1266" s="210"/>
      <c r="H1266" s="210"/>
      <c r="I1266" s="210"/>
      <c r="J1266" s="210"/>
      <c r="K1266" s="210"/>
    </row>
    <row collapsed="false" customFormat="true" customHeight="true" hidden="false" ht="20.25" outlineLevel="0" r="1267" s="14">
      <c r="B1267" s="54"/>
      <c r="D1267" s="175" t="s">
        <v>339</v>
      </c>
      <c r="E1267" s="175"/>
      <c r="F1267" s="176" t="s">
        <v>333</v>
      </c>
      <c r="G1267" s="70"/>
      <c r="H1267" s="202" t="s">
        <v>329</v>
      </c>
      <c r="J1267" s="70"/>
      <c r="K1267" s="200"/>
    </row>
    <row collapsed="false" customFormat="true" customHeight="true" hidden="false" ht="11.25" outlineLevel="0" r="1268" s="14">
      <c r="B1268" s="54"/>
      <c r="D1268" s="175" t="s">
        <v>394</v>
      </c>
      <c r="E1268" s="204"/>
      <c r="F1268" s="176" t="n">
        <v>1</v>
      </c>
      <c r="G1268" s="70" t="s">
        <v>330</v>
      </c>
      <c r="H1268" s="204" t="n">
        <f aca="false">F1268</f>
        <v>1</v>
      </c>
      <c r="J1268" s="70"/>
      <c r="K1268" s="200"/>
    </row>
    <row collapsed="false" customFormat="true" customHeight="true" hidden="false" ht="11.25" outlineLevel="0" r="1269" s="14">
      <c r="B1269" s="54"/>
      <c r="D1269" s="175" t="s">
        <v>411</v>
      </c>
      <c r="E1269" s="204"/>
      <c r="F1269" s="176" t="n">
        <v>1</v>
      </c>
      <c r="G1269" s="70" t="s">
        <v>330</v>
      </c>
      <c r="H1269" s="204" t="n">
        <f aca="false">F1269</f>
        <v>1</v>
      </c>
      <c r="J1269" s="70"/>
      <c r="K1269" s="200"/>
    </row>
    <row collapsed="false" customFormat="false" customHeight="true" hidden="false" ht="11.25" outlineLevel="0" r="1270">
      <c r="B1270" s="210" t="s">
        <v>359</v>
      </c>
      <c r="C1270" s="210"/>
      <c r="D1270" s="210"/>
      <c r="E1270" s="210"/>
      <c r="F1270" s="210"/>
      <c r="G1270" s="210"/>
      <c r="H1270" s="210"/>
      <c r="I1270" s="210"/>
      <c r="J1270" s="210"/>
      <c r="K1270" s="210"/>
    </row>
    <row collapsed="false" customFormat="true" customHeight="true" hidden="false" ht="20.25" outlineLevel="0" r="1271" s="14">
      <c r="B1271" s="54"/>
      <c r="D1271" s="175" t="s">
        <v>339</v>
      </c>
      <c r="E1271" s="175"/>
      <c r="F1271" s="176" t="s">
        <v>333</v>
      </c>
      <c r="G1271" s="70"/>
      <c r="H1271" s="202" t="s">
        <v>329</v>
      </c>
      <c r="J1271" s="70"/>
      <c r="K1271" s="200"/>
    </row>
    <row collapsed="false" customFormat="true" customHeight="true" hidden="false" ht="11.25" outlineLevel="0" r="1272" s="14">
      <c r="B1272" s="54"/>
      <c r="D1272" s="175" t="s">
        <v>379</v>
      </c>
      <c r="E1272" s="204"/>
      <c r="F1272" s="70" t="n">
        <v>3</v>
      </c>
      <c r="G1272" s="70" t="s">
        <v>330</v>
      </c>
      <c r="H1272" s="204" t="n">
        <f aca="false">F1272</f>
        <v>3</v>
      </c>
      <c r="J1272" s="70"/>
      <c r="K1272" s="200"/>
    </row>
    <row collapsed="false" customFormat="true" customHeight="true" hidden="false" ht="11.25" outlineLevel="0" r="1273" s="14">
      <c r="B1273" s="54"/>
      <c r="D1273" s="175" t="s">
        <v>380</v>
      </c>
      <c r="E1273" s="204"/>
      <c r="F1273" s="70" t="n">
        <v>2</v>
      </c>
      <c r="G1273" s="70" t="s">
        <v>330</v>
      </c>
      <c r="H1273" s="204" t="n">
        <f aca="false">F1273</f>
        <v>2</v>
      </c>
      <c r="J1273" s="70"/>
      <c r="K1273" s="200"/>
    </row>
    <row collapsed="false" customFormat="true" customHeight="true" hidden="false" ht="11.25" outlineLevel="0" r="1274" s="14">
      <c r="B1274" s="54"/>
      <c r="D1274" s="175" t="s">
        <v>411</v>
      </c>
      <c r="E1274" s="204"/>
      <c r="F1274" s="70" t="n">
        <v>1</v>
      </c>
      <c r="G1274" s="70" t="s">
        <v>330</v>
      </c>
      <c r="H1274" s="204" t="n">
        <f aca="false">F1274</f>
        <v>1</v>
      </c>
      <c r="J1274" s="70"/>
      <c r="K1274" s="200"/>
    </row>
    <row collapsed="false" customFormat="false" customHeight="true" hidden="false" ht="11.25" outlineLevel="0" r="1275">
      <c r="B1275" s="210" t="s">
        <v>382</v>
      </c>
      <c r="C1275" s="210"/>
      <c r="D1275" s="210"/>
      <c r="E1275" s="210"/>
      <c r="F1275" s="210"/>
      <c r="G1275" s="210"/>
      <c r="H1275" s="210"/>
      <c r="I1275" s="210"/>
      <c r="J1275" s="210"/>
      <c r="K1275" s="210"/>
    </row>
    <row collapsed="false" customFormat="true" customHeight="true" hidden="false" ht="20.25" outlineLevel="0" r="1276" s="14">
      <c r="B1276" s="54"/>
      <c r="D1276" s="175" t="s">
        <v>339</v>
      </c>
      <c r="E1276" s="175"/>
      <c r="F1276" s="176" t="s">
        <v>333</v>
      </c>
      <c r="G1276" s="70"/>
      <c r="H1276" s="202" t="s">
        <v>329</v>
      </c>
      <c r="I1276" s="202"/>
      <c r="J1276" s="70"/>
      <c r="K1276" s="200"/>
    </row>
    <row collapsed="false" customFormat="true" customHeight="true" hidden="false" ht="11.25" outlineLevel="0" r="1277" s="14">
      <c r="B1277" s="54"/>
      <c r="D1277" s="175" t="s">
        <v>394</v>
      </c>
      <c r="E1277" s="204"/>
      <c r="F1277" s="70" t="n">
        <v>1</v>
      </c>
      <c r="G1277" s="70" t="s">
        <v>330</v>
      </c>
      <c r="H1277" s="204" t="n">
        <f aca="false">F1277</f>
        <v>1</v>
      </c>
      <c r="I1277" s="204"/>
      <c r="J1277" s="70"/>
      <c r="K1277" s="200"/>
    </row>
    <row collapsed="false" customFormat="true" customHeight="true" hidden="false" ht="11.25" outlineLevel="0" r="1278" s="14">
      <c r="B1278" s="54"/>
      <c r="D1278" s="175" t="s">
        <v>413</v>
      </c>
      <c r="E1278" s="204"/>
      <c r="F1278" s="70" t="n">
        <v>1</v>
      </c>
      <c r="G1278" s="70" t="s">
        <v>330</v>
      </c>
      <c r="H1278" s="204" t="n">
        <f aca="false">F1278</f>
        <v>1</v>
      </c>
      <c r="I1278" s="204"/>
      <c r="J1278" s="70"/>
      <c r="K1278" s="200"/>
    </row>
    <row collapsed="false" customFormat="true" customHeight="true" hidden="false" ht="12" outlineLevel="0" r="1279" s="14">
      <c r="B1279" s="54"/>
      <c r="D1279" s="175"/>
      <c r="E1279" s="204"/>
      <c r="F1279" s="204"/>
      <c r="G1279" s="70"/>
      <c r="H1279" s="204"/>
      <c r="I1279" s="203"/>
      <c r="J1279" s="70"/>
      <c r="K1279" s="200"/>
    </row>
    <row collapsed="false" customFormat="false" customHeight="true" hidden="false" ht="25.5" outlineLevel="0" r="1280">
      <c r="A1280" s="14" t="str">
        <f aca="false">B1280&amp;C1280</f>
        <v>13.1974194/1</v>
      </c>
      <c r="B1280" s="54" t="s">
        <v>287</v>
      </c>
      <c r="C1280" s="271" t="str">
        <f aca="false">'ORÇAMENTO ANALÍTICO'!C194</f>
        <v>74194/1</v>
      </c>
      <c r="D1280" s="203" t="str">
        <f aca="false">VLOOKUP(A1280,'ORÇAMENTO ANALÍTICO'!A:I,4,0)</f>
        <v>ESCADA TIPO MARINHEIRO EM TUBO ACO GALVANIZADO 1 1/2" 5 DEGRAUS</v>
      </c>
      <c r="E1280" s="203"/>
      <c r="F1280" s="203"/>
      <c r="G1280" s="203"/>
      <c r="H1280" s="203"/>
      <c r="I1280" s="203"/>
      <c r="J1280" s="70" t="str">
        <f aca="false">VLOOKUP(A1280,'ORÇAMENTO ANALÍTICO'!A:I,5,0)</f>
        <v>M</v>
      </c>
      <c r="K1280" s="200" t="n">
        <f aca="false">I1282</f>
        <v>3.3</v>
      </c>
    </row>
    <row collapsed="false" customFormat="false" customHeight="true" hidden="false" ht="20.25" outlineLevel="0" r="1281">
      <c r="B1281" s="54"/>
      <c r="C1281" s="14"/>
      <c r="E1281" s="175" t="s">
        <v>339</v>
      </c>
      <c r="F1281" s="175" t="s">
        <v>331</v>
      </c>
      <c r="H1281" s="70"/>
      <c r="I1281" s="202" t="s">
        <v>329</v>
      </c>
      <c r="J1281" s="70"/>
      <c r="K1281" s="200"/>
    </row>
    <row collapsed="false" customFormat="false" customHeight="true" hidden="false" ht="22.5" outlineLevel="0" r="1282">
      <c r="B1282" s="54"/>
      <c r="C1282" s="14"/>
      <c r="E1282" s="175" t="s">
        <v>450</v>
      </c>
      <c r="F1282" s="204" t="n">
        <v>3.3</v>
      </c>
      <c r="H1282" s="70" t="s">
        <v>330</v>
      </c>
      <c r="I1282" s="204" t="n">
        <f aca="false">TRUNC(F1282,2)</f>
        <v>3.3</v>
      </c>
      <c r="J1282" s="70"/>
      <c r="K1282" s="200"/>
    </row>
    <row collapsed="false" customFormat="false" customHeight="true" hidden="false" ht="12" outlineLevel="0" r="1283">
      <c r="B1283" s="229"/>
      <c r="C1283" s="229"/>
      <c r="D1283" s="236"/>
      <c r="E1283" s="235"/>
      <c r="F1283" s="235"/>
      <c r="G1283" s="231"/>
      <c r="H1283" s="236"/>
      <c r="I1283" s="238"/>
      <c r="J1283" s="231"/>
      <c r="K1283" s="232"/>
    </row>
    <row collapsed="false" customFormat="false" customHeight="true" hidden="false" ht="58.5" outlineLevel="0" r="1284">
      <c r="A1284" s="14" t="str">
        <f aca="false">B1284&amp;C1284</f>
        <v>13.2018.040.0025-A</v>
      </c>
      <c r="B1284" s="54" t="s">
        <v>289</v>
      </c>
      <c r="C1284" s="55" t="str">
        <f aca="false">'ORÇAMENTO ANALÍTICO'!C195</f>
        <v>18.040.0025-A</v>
      </c>
      <c r="D1284" s="203" t="str">
        <f aca="false">VLOOKUP(A1284,'ORÇAMENTO ANALÍTICO'!A:I,4,0)</f>
        <v>PLATAFORMA PARA TRANSPORTE VERTICAL,PERCURSO DE 3,17M,CAPACIDADE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v>
      </c>
      <c r="E1284" s="203"/>
      <c r="F1284" s="203"/>
      <c r="G1284" s="203"/>
      <c r="H1284" s="203"/>
      <c r="I1284" s="203"/>
      <c r="J1284" s="70" t="str">
        <f aca="false">VLOOKUP(A1284,'ORÇAMENTO ANALÍTICO'!A:I,5,0)</f>
        <v>UN</v>
      </c>
      <c r="K1284" s="200" t="n">
        <f aca="false">H1286+H1287</f>
        <v>2</v>
      </c>
    </row>
    <row collapsed="false" customFormat="true" customHeight="true" hidden="false" ht="20.25" outlineLevel="0" r="1285" s="14">
      <c r="B1285" s="54"/>
      <c r="D1285" s="175" t="s">
        <v>339</v>
      </c>
      <c r="E1285" s="175"/>
      <c r="F1285" s="176" t="s">
        <v>333</v>
      </c>
      <c r="G1285" s="70"/>
      <c r="H1285" s="202" t="s">
        <v>329</v>
      </c>
      <c r="J1285" s="70"/>
      <c r="K1285" s="200"/>
    </row>
    <row collapsed="false" customFormat="true" customHeight="true" hidden="false" ht="11.25" outlineLevel="0" r="1286" s="14">
      <c r="B1286" s="54"/>
      <c r="D1286" s="175" t="s">
        <v>355</v>
      </c>
      <c r="E1286" s="204"/>
      <c r="F1286" s="176" t="n">
        <v>1</v>
      </c>
      <c r="G1286" s="70" t="s">
        <v>330</v>
      </c>
      <c r="H1286" s="204" t="n">
        <f aca="false">F1286</f>
        <v>1</v>
      </c>
      <c r="J1286" s="70"/>
      <c r="K1286" s="200"/>
    </row>
    <row collapsed="false" customFormat="true" customHeight="true" hidden="false" ht="11.25" outlineLevel="0" r="1287" s="14">
      <c r="B1287" s="54"/>
      <c r="D1287" s="175" t="s">
        <v>490</v>
      </c>
      <c r="E1287" s="204"/>
      <c r="F1287" s="176" t="n">
        <v>1</v>
      </c>
      <c r="G1287" s="70" t="s">
        <v>330</v>
      </c>
      <c r="H1287" s="204" t="n">
        <f aca="false">F1287</f>
        <v>1</v>
      </c>
      <c r="J1287" s="70"/>
      <c r="K1287" s="200"/>
    </row>
    <row collapsed="false" customFormat="true" customHeight="true" hidden="false" ht="12" outlineLevel="0" r="1288" s="14">
      <c r="B1288" s="54"/>
      <c r="D1288" s="175"/>
      <c r="E1288" s="204"/>
      <c r="F1288" s="176"/>
      <c r="G1288" s="70"/>
      <c r="H1288" s="204"/>
      <c r="J1288" s="70"/>
      <c r="K1288" s="200"/>
    </row>
    <row collapsed="false" customFormat="false" customHeight="true" hidden="false" ht="34.5" outlineLevel="0" r="1289">
      <c r="A1289" s="14" t="str">
        <f aca="false">B1289&amp;C1289</f>
        <v>13.2118.030.0001-A</v>
      </c>
      <c r="B1289" s="54" t="s">
        <v>291</v>
      </c>
      <c r="C1289" s="55" t="str">
        <f aca="false">'ORÇAMENTO ANALÍTICO'!C196</f>
        <v>18.030.0001-A</v>
      </c>
      <c r="D1289" s="203" t="str">
        <f aca="false">VLOOKUP(A1289,'ORÇAMENTO ANALÍTICO'!A:I,4,0)</f>
        <v>CONDICIONADOR DE AR TIPO SPLIT 9000 BTU'S COMPREENDENDO 1 CONDENSADOR E 1 EVAPORADOR(VIDE INSTALACAO,ASSENTAMENTO E INTERLIGACOES FAMILIA 15.005).FORNECIMENTO</v>
      </c>
      <c r="E1289" s="203"/>
      <c r="F1289" s="203"/>
      <c r="G1289" s="203"/>
      <c r="H1289" s="203"/>
      <c r="I1289" s="203"/>
      <c r="J1289" s="70" t="str">
        <f aca="false">VLOOKUP(A1289,'ORÇAMENTO ANALÍTICO'!A:I,5,0)</f>
        <v>UN</v>
      </c>
      <c r="K1289" s="200" t="n">
        <f aca="false">SUM(H1292:H1297)</f>
        <v>4</v>
      </c>
    </row>
    <row collapsed="false" customFormat="false" customHeight="true" hidden="false" ht="11.25" outlineLevel="0" r="1290">
      <c r="B1290" s="210" t="s">
        <v>355</v>
      </c>
      <c r="C1290" s="210"/>
      <c r="D1290" s="210"/>
      <c r="E1290" s="210"/>
      <c r="F1290" s="210"/>
      <c r="G1290" s="210"/>
      <c r="H1290" s="210"/>
      <c r="I1290" s="210"/>
      <c r="J1290" s="210"/>
      <c r="K1290" s="210"/>
    </row>
    <row collapsed="false" customFormat="true" customHeight="true" hidden="false" ht="20.25" outlineLevel="0" r="1291" s="14">
      <c r="B1291" s="54"/>
      <c r="D1291" s="175" t="s">
        <v>339</v>
      </c>
      <c r="E1291" s="175"/>
      <c r="F1291" s="176" t="s">
        <v>333</v>
      </c>
      <c r="G1291" s="70"/>
      <c r="H1291" s="202" t="s">
        <v>329</v>
      </c>
      <c r="J1291" s="70"/>
      <c r="K1291" s="200"/>
    </row>
    <row collapsed="false" customFormat="true" customHeight="true" hidden="false" ht="12" outlineLevel="0" r="1292" s="14">
      <c r="B1292" s="54"/>
      <c r="D1292" s="175" t="s">
        <v>405</v>
      </c>
      <c r="E1292" s="204"/>
      <c r="F1292" s="176" t="n">
        <v>1</v>
      </c>
      <c r="G1292" s="70" t="s">
        <v>330</v>
      </c>
      <c r="H1292" s="204" t="n">
        <f aca="false">F1292</f>
        <v>1</v>
      </c>
      <c r="J1292" s="70"/>
      <c r="K1292" s="200"/>
    </row>
    <row collapsed="false" customFormat="false" customHeight="true" hidden="false" ht="11.25" outlineLevel="0" r="1293">
      <c r="B1293" s="210" t="s">
        <v>382</v>
      </c>
      <c r="C1293" s="210"/>
      <c r="D1293" s="210"/>
      <c r="E1293" s="210"/>
      <c r="F1293" s="210"/>
      <c r="G1293" s="210"/>
      <c r="H1293" s="210"/>
      <c r="I1293" s="210"/>
      <c r="J1293" s="210"/>
      <c r="K1293" s="210"/>
    </row>
    <row collapsed="false" customFormat="true" customHeight="true" hidden="false" ht="20.25" outlineLevel="0" r="1294" s="14">
      <c r="B1294" s="54"/>
      <c r="D1294" s="175" t="s">
        <v>339</v>
      </c>
      <c r="E1294" s="175"/>
      <c r="F1294" s="176" t="s">
        <v>333</v>
      </c>
      <c r="G1294" s="70"/>
      <c r="H1294" s="202" t="s">
        <v>329</v>
      </c>
      <c r="I1294" s="202"/>
      <c r="J1294" s="70"/>
      <c r="K1294" s="200"/>
    </row>
    <row collapsed="false" customFormat="true" customHeight="true" hidden="false" ht="11.25" outlineLevel="0" r="1295" s="14">
      <c r="B1295" s="54"/>
      <c r="D1295" s="175" t="s">
        <v>384</v>
      </c>
      <c r="E1295" s="204"/>
      <c r="F1295" s="70" t="n">
        <v>1</v>
      </c>
      <c r="G1295" s="70" t="s">
        <v>330</v>
      </c>
      <c r="H1295" s="204" t="n">
        <f aca="false">F1295</f>
        <v>1</v>
      </c>
      <c r="I1295" s="204"/>
      <c r="J1295" s="70"/>
      <c r="K1295" s="200"/>
    </row>
    <row collapsed="false" customFormat="true" customHeight="true" hidden="false" ht="11.25" outlineLevel="0" r="1296" s="14">
      <c r="B1296" s="54"/>
      <c r="D1296" s="175" t="s">
        <v>450</v>
      </c>
      <c r="E1296" s="204"/>
      <c r="F1296" s="70" t="n">
        <v>1</v>
      </c>
      <c r="G1296" s="70" t="s">
        <v>330</v>
      </c>
      <c r="H1296" s="204" t="n">
        <f aca="false">F1296</f>
        <v>1</v>
      </c>
      <c r="I1296" s="204"/>
      <c r="J1296" s="70"/>
      <c r="K1296" s="200"/>
    </row>
    <row collapsed="false" customFormat="true" customHeight="true" hidden="false" ht="11.25" outlineLevel="0" r="1297" s="14">
      <c r="B1297" s="54"/>
      <c r="D1297" s="175" t="s">
        <v>415</v>
      </c>
      <c r="E1297" s="204"/>
      <c r="F1297" s="70" t="n">
        <v>1</v>
      </c>
      <c r="G1297" s="70" t="s">
        <v>330</v>
      </c>
      <c r="H1297" s="204" t="n">
        <f aca="false">F1297</f>
        <v>1</v>
      </c>
      <c r="I1297" s="204"/>
      <c r="J1297" s="70"/>
      <c r="K1297" s="200"/>
    </row>
    <row collapsed="false" customFormat="true" customHeight="true" hidden="false" ht="12" outlineLevel="0" r="1298" s="14">
      <c r="B1298" s="54"/>
      <c r="D1298" s="175"/>
      <c r="E1298" s="204"/>
      <c r="F1298" s="204"/>
      <c r="G1298" s="70"/>
      <c r="H1298" s="204"/>
      <c r="I1298" s="203"/>
      <c r="J1298" s="70"/>
      <c r="K1298" s="200"/>
    </row>
    <row collapsed="false" customFormat="false" customHeight="true" hidden="false" ht="51" outlineLevel="0" r="1299">
      <c r="A1299" s="14" t="str">
        <f aca="false">B1299&amp;C1299</f>
        <v>13.2215.005.0200-A</v>
      </c>
      <c r="B1299" s="54" t="s">
        <v>293</v>
      </c>
      <c r="C1299" s="55" t="str">
        <f aca="false">'ORÇAMENTO ANALÍTICO'!C197</f>
        <v>15.005.0200-A</v>
      </c>
      <c r="D1299" s="203" t="str">
        <f aca="false">VLOOKUP(A1299,'ORÇAMENTO ANALÍTICO'!A:I,4,0)</f>
        <v>INSTALACAO E ASSENTAMENTO DE AR CONDICIONADO TIPO SPLIT DE 9000 BTU'S,COM 1 CONDENSADOR E 1 EVAPORADOR,(VIDE FORNECIMENTO DO APARELHO NA FAMILIA 18.030)INCLUSIVE ACESSORIOS DE FIXACAO,EXCLUSIVE ALIMENTACAO ELETRICA E INTERLIGACAO AO CONDENSADOR/EVAPORADOR(VIDE ITEM 15.005.0255)</v>
      </c>
      <c r="E1299" s="203"/>
      <c r="F1299" s="203"/>
      <c r="G1299" s="203"/>
      <c r="H1299" s="203"/>
      <c r="I1299" s="203"/>
      <c r="J1299" s="70" t="str">
        <f aca="false">VLOOKUP(A1299,'ORÇAMENTO ANALÍTICO'!A:I,5,0)</f>
        <v>UN</v>
      </c>
      <c r="K1299" s="200" t="n">
        <f aca="false">K1289</f>
        <v>4</v>
      </c>
    </row>
    <row collapsed="false" customFormat="false" customHeight="true" hidden="false" ht="11.25" outlineLevel="0" r="1300">
      <c r="B1300" s="225" t="s">
        <v>535</v>
      </c>
      <c r="C1300" s="225"/>
      <c r="D1300" s="225"/>
      <c r="E1300" s="225"/>
      <c r="F1300" s="225"/>
      <c r="G1300" s="225"/>
      <c r="H1300" s="225"/>
      <c r="I1300" s="225"/>
      <c r="J1300" s="225"/>
      <c r="K1300" s="225"/>
    </row>
    <row collapsed="false" customFormat="true" customHeight="true" hidden="false" ht="12" outlineLevel="0" r="1301" s="14">
      <c r="B1301" s="54"/>
      <c r="D1301" s="175"/>
      <c r="E1301" s="175"/>
      <c r="F1301" s="176"/>
      <c r="G1301" s="70"/>
      <c r="H1301" s="202"/>
      <c r="J1301" s="70"/>
      <c r="K1301" s="200"/>
    </row>
    <row collapsed="false" customFormat="false" customHeight="true" hidden="false" ht="34.5" outlineLevel="0" r="1302">
      <c r="A1302" s="14" t="str">
        <f aca="false">B1302&amp;C1302</f>
        <v>13.2318.030.0002-A</v>
      </c>
      <c r="B1302" s="54" t="s">
        <v>295</v>
      </c>
      <c r="C1302" s="55" t="str">
        <f aca="false">'ORÇAMENTO ANALÍTICO'!C198</f>
        <v>18.030.0002-A</v>
      </c>
      <c r="D1302" s="203" t="str">
        <f aca="false">VLOOKUP(A1302,'ORÇAMENTO ANALÍTICO'!A:I,4,0)</f>
        <v>CONDICIONADOR DE AR TIPO SPLIT 12000 BTU'S COMPREENDENDO 1 CONDENSADOR E 1 EVAPORADOR(VIDE INSTALACAO,ASSENTAMENTO E INTERLIGACOES FAMILIA 15.005).FORNECIMENTO</v>
      </c>
      <c r="E1302" s="203"/>
      <c r="F1302" s="203"/>
      <c r="G1302" s="203"/>
      <c r="H1302" s="203"/>
      <c r="I1302" s="203"/>
      <c r="J1302" s="70" t="str">
        <f aca="false">VLOOKUP(A1302,'ORÇAMENTO ANALÍTICO'!A:I,5,0)</f>
        <v>UN</v>
      </c>
      <c r="K1302" s="200" t="n">
        <f aca="false">SUM(H1305:H1306)</f>
        <v>2</v>
      </c>
    </row>
    <row collapsed="false" customFormat="false" customHeight="true" hidden="false" ht="11.25" outlineLevel="0" r="1303">
      <c r="B1303" s="210" t="s">
        <v>355</v>
      </c>
      <c r="C1303" s="210"/>
      <c r="D1303" s="210"/>
      <c r="E1303" s="210"/>
      <c r="F1303" s="210"/>
      <c r="G1303" s="210"/>
      <c r="H1303" s="210"/>
      <c r="I1303" s="210"/>
      <c r="J1303" s="210"/>
      <c r="K1303" s="210"/>
    </row>
    <row collapsed="false" customFormat="true" customHeight="true" hidden="false" ht="20.25" outlineLevel="0" r="1304" s="14">
      <c r="B1304" s="54"/>
      <c r="D1304" s="175" t="s">
        <v>339</v>
      </c>
      <c r="E1304" s="175"/>
      <c r="F1304" s="176" t="s">
        <v>333</v>
      </c>
      <c r="G1304" s="70"/>
      <c r="H1304" s="202" t="s">
        <v>329</v>
      </c>
      <c r="J1304" s="70"/>
      <c r="K1304" s="200"/>
    </row>
    <row collapsed="false" customFormat="true" customHeight="true" hidden="false" ht="12" outlineLevel="0" r="1305" s="14">
      <c r="B1305" s="54"/>
      <c r="D1305" s="175" t="s">
        <v>406</v>
      </c>
      <c r="E1305" s="204"/>
      <c r="F1305" s="176" t="n">
        <v>1</v>
      </c>
      <c r="G1305" s="70" t="s">
        <v>330</v>
      </c>
      <c r="H1305" s="204" t="n">
        <f aca="false">F1305</f>
        <v>1</v>
      </c>
      <c r="J1305" s="70"/>
      <c r="K1305" s="200"/>
    </row>
    <row collapsed="false" customFormat="true" customHeight="true" hidden="false" ht="12" outlineLevel="0" r="1306" s="14">
      <c r="B1306" s="54"/>
      <c r="D1306" s="175" t="s">
        <v>408</v>
      </c>
      <c r="E1306" s="204"/>
      <c r="F1306" s="176" t="n">
        <v>1</v>
      </c>
      <c r="G1306" s="70" t="s">
        <v>330</v>
      </c>
      <c r="H1306" s="204" t="n">
        <f aca="false">F1306</f>
        <v>1</v>
      </c>
      <c r="J1306" s="70"/>
      <c r="K1306" s="200"/>
    </row>
    <row collapsed="false" customFormat="true" customHeight="true" hidden="false" ht="12" outlineLevel="0" r="1307" s="14">
      <c r="B1307" s="54"/>
      <c r="D1307" s="175"/>
      <c r="E1307" s="204"/>
      <c r="F1307" s="204"/>
      <c r="G1307" s="70"/>
      <c r="H1307" s="204"/>
      <c r="I1307" s="203"/>
      <c r="J1307" s="70"/>
      <c r="K1307" s="200"/>
    </row>
    <row collapsed="false" customFormat="false" customHeight="true" hidden="false" ht="51" outlineLevel="0" r="1308">
      <c r="A1308" s="14" t="str">
        <f aca="false">B1308&amp;C1308</f>
        <v>13.2415.005.0201-A</v>
      </c>
      <c r="B1308" s="54" t="s">
        <v>297</v>
      </c>
      <c r="C1308" s="55" t="str">
        <f aca="false">'ORÇAMENTO ANALÍTICO'!C199</f>
        <v>15.005.0201-A</v>
      </c>
      <c r="D1308" s="203" t="str">
        <f aca="false">VLOOKUP(A1308,'ORÇAMENTO ANALÍTICO'!A:I,4,0)</f>
        <v>INSTALACAO E ASSENTAMENTO DE AR CONDICIONADO TIPO SPLIT DE 12000 BTU'S,COM 1 CONDENSADOR E 1 EVAPORADOR,(VIDE FORNECIMENTO DO APARELHO NA FAMILIA 18.030)INCLUSIVE ACESSORIOS DE FIXACAO,EXCLUSIVE ALIMENTACAO ELETRICA E INTERLIGACAO AO CONDENSADOR/EVAPORADOR (VIDE ITEM 15.005.0255)</v>
      </c>
      <c r="E1308" s="203"/>
      <c r="F1308" s="203"/>
      <c r="G1308" s="203"/>
      <c r="H1308" s="203"/>
      <c r="I1308" s="203"/>
      <c r="J1308" s="70" t="str">
        <f aca="false">VLOOKUP(A1308,'ORÇAMENTO ANALÍTICO'!A:I,5,0)</f>
        <v>UN</v>
      </c>
      <c r="K1308" s="200" t="n">
        <f aca="false">K1302</f>
        <v>2</v>
      </c>
    </row>
    <row collapsed="false" customFormat="false" customHeight="true" hidden="false" ht="11.25" outlineLevel="0" r="1309">
      <c r="B1309" s="225" t="s">
        <v>536</v>
      </c>
      <c r="C1309" s="225"/>
      <c r="D1309" s="225"/>
      <c r="E1309" s="225"/>
      <c r="F1309" s="225"/>
      <c r="G1309" s="225"/>
      <c r="H1309" s="225"/>
      <c r="I1309" s="225"/>
      <c r="J1309" s="225"/>
      <c r="K1309" s="225"/>
    </row>
    <row collapsed="false" customFormat="true" customHeight="true" hidden="false" ht="12" outlineLevel="0" r="1310" s="14">
      <c r="B1310" s="54"/>
      <c r="D1310" s="175"/>
      <c r="E1310" s="175"/>
      <c r="F1310" s="176"/>
      <c r="G1310" s="70"/>
      <c r="H1310" s="202"/>
      <c r="J1310" s="70"/>
      <c r="K1310" s="200"/>
    </row>
    <row collapsed="false" customFormat="false" customHeight="true" hidden="false" ht="34.5" outlineLevel="0" r="1311">
      <c r="A1311" s="14" t="str">
        <f aca="false">B1311&amp;C1311</f>
        <v>13.2518.030.0009-A</v>
      </c>
      <c r="B1311" s="54" t="s">
        <v>299</v>
      </c>
      <c r="C1311" s="55" t="str">
        <f aca="false">'ORÇAMENTO ANALÍTICO'!C200</f>
        <v>18.030.0009-A</v>
      </c>
      <c r="D1311" s="203" t="str">
        <f aca="false">VLOOKUP(A1311,'ORÇAMENTO ANALÍTICO'!A:I,4,0)</f>
        <v>CONDICIONADOR DE AR TIPO SPLIT 48000 BTU'S COMPREENDENDO 1 CONDENSADOR E 1 EVAPORADOR(VIDE INSTALACAO,ASSENTAMENTO E INTERLIGACOES FAMILIA 15.005).FORNECIMENTO</v>
      </c>
      <c r="E1311" s="203"/>
      <c r="F1311" s="203"/>
      <c r="G1311" s="203"/>
      <c r="H1311" s="203"/>
      <c r="I1311" s="203"/>
      <c r="J1311" s="70" t="str">
        <f aca="false">VLOOKUP(A1311,'ORÇAMENTO ANALÍTICO'!A:I,5,0)</f>
        <v>UN</v>
      </c>
      <c r="K1311" s="200" t="n">
        <f aca="false">H1314</f>
        <v>2</v>
      </c>
    </row>
    <row collapsed="false" customFormat="false" customHeight="true" hidden="false" ht="11.25" outlineLevel="0" r="1312">
      <c r="B1312" s="210" t="s">
        <v>490</v>
      </c>
      <c r="C1312" s="210"/>
      <c r="D1312" s="210"/>
      <c r="E1312" s="210"/>
      <c r="F1312" s="210"/>
      <c r="G1312" s="210"/>
      <c r="H1312" s="210"/>
      <c r="I1312" s="210"/>
      <c r="J1312" s="210"/>
      <c r="K1312" s="210"/>
    </row>
    <row collapsed="false" customFormat="true" customHeight="true" hidden="false" ht="20.25" outlineLevel="0" r="1313" s="14">
      <c r="B1313" s="54"/>
      <c r="D1313" s="175" t="s">
        <v>339</v>
      </c>
      <c r="E1313" s="175"/>
      <c r="F1313" s="176" t="s">
        <v>333</v>
      </c>
      <c r="G1313" s="70"/>
      <c r="H1313" s="202" t="s">
        <v>329</v>
      </c>
      <c r="J1313" s="70"/>
      <c r="K1313" s="200"/>
    </row>
    <row collapsed="false" customFormat="true" customHeight="true" hidden="false" ht="12" outlineLevel="0" r="1314" s="14">
      <c r="B1314" s="54"/>
      <c r="D1314" s="175" t="s">
        <v>396</v>
      </c>
      <c r="E1314" s="204"/>
      <c r="F1314" s="176" t="n">
        <v>2</v>
      </c>
      <c r="G1314" s="70" t="s">
        <v>330</v>
      </c>
      <c r="H1314" s="204" t="n">
        <f aca="false">F1314</f>
        <v>2</v>
      </c>
      <c r="J1314" s="70"/>
      <c r="K1314" s="200"/>
    </row>
    <row collapsed="false" customFormat="true" customHeight="true" hidden="false" ht="12" outlineLevel="0" r="1315" s="14">
      <c r="B1315" s="54"/>
      <c r="D1315" s="175"/>
      <c r="E1315" s="204"/>
      <c r="F1315" s="204"/>
      <c r="G1315" s="70"/>
      <c r="H1315" s="204"/>
      <c r="I1315" s="203"/>
      <c r="J1315" s="70"/>
      <c r="K1315" s="200"/>
    </row>
    <row collapsed="false" customFormat="false" customHeight="true" hidden="false" ht="51" outlineLevel="0" r="1316">
      <c r="A1316" s="14" t="str">
        <f aca="false">B1316&amp;C1316</f>
        <v>13.2615.005.0208-A</v>
      </c>
      <c r="B1316" s="54" t="s">
        <v>301</v>
      </c>
      <c r="C1316" s="55" t="str">
        <f aca="false">'ORÇAMENTO ANALÍTICO'!C201</f>
        <v>15.005.0208-A</v>
      </c>
      <c r="D1316" s="203" t="str">
        <f aca="false">VLOOKUP(A1316,'ORÇAMENTO ANALÍTICO'!A:I,4,0)</f>
        <v>INSTALACAO E ASSENTAMENTO DE AR CONDICIONADO TIPO SPLIT DE 48000 BTU'S,COM 1 CONDENSADOR E 1 EVAPORADOR,(VIDE FORNECIMENTO DO APARELHO NA FAMILIA 18.030)INCLUSIVE ACESSORIOS DE FIXACAO,EXCLUSIVE ALIMENTACAO ELETRICA E INTERLIGACAO AO CONDENSADOR/EVAPORADOR (VIDE ITEM 15.005.0255)</v>
      </c>
      <c r="E1316" s="203"/>
      <c r="F1316" s="203"/>
      <c r="G1316" s="203"/>
      <c r="H1316" s="203"/>
      <c r="I1316" s="203"/>
      <c r="J1316" s="70" t="str">
        <f aca="false">VLOOKUP(A1316,'ORÇAMENTO ANALÍTICO'!A:I,5,0)</f>
        <v>UN</v>
      </c>
      <c r="K1316" s="200" t="n">
        <f aca="false">K1311</f>
        <v>2</v>
      </c>
    </row>
    <row collapsed="false" customFormat="false" customHeight="true" hidden="false" ht="11.25" outlineLevel="0" r="1317">
      <c r="B1317" s="225" t="s">
        <v>537</v>
      </c>
      <c r="C1317" s="225"/>
      <c r="D1317" s="225"/>
      <c r="E1317" s="225"/>
      <c r="F1317" s="225"/>
      <c r="G1317" s="225"/>
      <c r="H1317" s="225"/>
      <c r="I1317" s="225"/>
      <c r="J1317" s="225"/>
      <c r="K1317" s="225"/>
    </row>
    <row collapsed="false" customFormat="true" customHeight="true" hidden="false" ht="12" outlineLevel="0" r="1318" s="14">
      <c r="B1318" s="54"/>
      <c r="D1318" s="175"/>
      <c r="E1318" s="175"/>
      <c r="F1318" s="176"/>
      <c r="G1318" s="70"/>
      <c r="H1318" s="202"/>
      <c r="J1318" s="70"/>
      <c r="K1318" s="200"/>
    </row>
    <row collapsed="false" customFormat="false" customHeight="true" hidden="false" ht="34.5" outlineLevel="0" r="1319">
      <c r="A1319" s="14" t="str">
        <f aca="false">B1319&amp;C1319</f>
        <v>13.2718.030.0010-A</v>
      </c>
      <c r="B1319" s="54" t="s">
        <v>303</v>
      </c>
      <c r="C1319" s="55" t="str">
        <f aca="false">'ORÇAMENTO ANALÍTICO'!C202</f>
        <v>18.030.0010-A</v>
      </c>
      <c r="D1319" s="203" t="str">
        <f aca="false">VLOOKUP(A1319,'ORÇAMENTO ANALÍTICO'!A:I,4,0)</f>
        <v>CONDICIONADOR DE AR TIPO SPLIT 60000 BTU'S COMPREENDENDO 1 CONDENSADOR E 1 EVAPORADOR(VIDE INSTALACAO,ASSENTAMENTO E INTERLIGACOES FAMILIA 15.005).FORNECIMENTO</v>
      </c>
      <c r="E1319" s="203"/>
      <c r="F1319" s="203"/>
      <c r="G1319" s="203"/>
      <c r="H1319" s="203"/>
      <c r="I1319" s="203"/>
      <c r="J1319" s="70" t="str">
        <f aca="false">VLOOKUP(A1319,'ORÇAMENTO ANALÍTICO'!A:I,5,0)</f>
        <v>UN</v>
      </c>
      <c r="K1319" s="200" t="n">
        <f aca="false">H1322</f>
        <v>6</v>
      </c>
    </row>
    <row collapsed="false" customFormat="false" customHeight="true" hidden="false" ht="11.25" outlineLevel="0" r="1320">
      <c r="B1320" s="210" t="s">
        <v>490</v>
      </c>
      <c r="C1320" s="210"/>
      <c r="D1320" s="210"/>
      <c r="E1320" s="210"/>
      <c r="F1320" s="210"/>
      <c r="G1320" s="210"/>
      <c r="H1320" s="210"/>
      <c r="I1320" s="210"/>
      <c r="J1320" s="210"/>
      <c r="K1320" s="210"/>
    </row>
    <row collapsed="false" customFormat="true" customHeight="true" hidden="false" ht="20.25" outlineLevel="0" r="1321" s="14">
      <c r="B1321" s="54"/>
      <c r="D1321" s="175" t="s">
        <v>339</v>
      </c>
      <c r="E1321" s="175"/>
      <c r="F1321" s="176" t="s">
        <v>333</v>
      </c>
      <c r="G1321" s="70"/>
      <c r="H1321" s="202" t="s">
        <v>329</v>
      </c>
      <c r="J1321" s="70"/>
      <c r="K1321" s="200"/>
    </row>
    <row collapsed="false" customFormat="true" customHeight="true" hidden="false" ht="12" outlineLevel="0" r="1322" s="14">
      <c r="B1322" s="54"/>
      <c r="D1322" s="175" t="s">
        <v>465</v>
      </c>
      <c r="E1322" s="204"/>
      <c r="F1322" s="176" t="n">
        <v>6</v>
      </c>
      <c r="G1322" s="70" t="s">
        <v>330</v>
      </c>
      <c r="H1322" s="204" t="n">
        <f aca="false">F1322</f>
        <v>6</v>
      </c>
      <c r="J1322" s="70"/>
      <c r="K1322" s="200"/>
    </row>
    <row collapsed="false" customFormat="true" customHeight="true" hidden="false" ht="12" outlineLevel="0" r="1323" s="14">
      <c r="B1323" s="54"/>
      <c r="D1323" s="175"/>
      <c r="E1323" s="204"/>
      <c r="F1323" s="204"/>
      <c r="G1323" s="70"/>
      <c r="H1323" s="204"/>
      <c r="I1323" s="203"/>
      <c r="J1323" s="70"/>
      <c r="K1323" s="200"/>
    </row>
    <row collapsed="false" customFormat="false" customHeight="true" hidden="false" ht="51" outlineLevel="0" r="1324">
      <c r="A1324" s="14" t="str">
        <f aca="false">B1324&amp;C1324</f>
        <v>13.2815.005.0209-A</v>
      </c>
      <c r="B1324" s="54" t="s">
        <v>305</v>
      </c>
      <c r="C1324" s="55" t="str">
        <f aca="false">'ORÇAMENTO ANALÍTICO'!C203</f>
        <v>15.005.0209-A</v>
      </c>
      <c r="D1324" s="203" t="str">
        <f aca="false">VLOOKUP(A1324,'ORÇAMENTO ANALÍTICO'!A:I,4,0)</f>
        <v>INSTALACAO E ASSENTAMENTO DE AR CONDICIONADO TIPO SPLIT DE 60000 BTU'S,COM 1 CONDENSADOR E 1 EVAPORADOR,(VIDE FORNECIMENTO DO APARELHO NA FAMILIA 18.030)INCLUSIVE ACESSORIOS DE FIXACAO,EXCLUSIVE ALIMENTACAO ELETRICA E INTERLIGACAO AO CONDENSADOR/EVAPORADOR (VIDE ITEM 15.005.0255)</v>
      </c>
      <c r="E1324" s="203"/>
      <c r="F1324" s="203"/>
      <c r="G1324" s="203"/>
      <c r="H1324" s="203"/>
      <c r="I1324" s="203"/>
      <c r="J1324" s="70" t="str">
        <f aca="false">VLOOKUP(A1324,'ORÇAMENTO ANALÍTICO'!A:I,5,0)</f>
        <v>UN</v>
      </c>
      <c r="K1324" s="200" t="n">
        <f aca="false">K1319</f>
        <v>6</v>
      </c>
    </row>
    <row collapsed="false" customFormat="false" customHeight="true" hidden="false" ht="11.25" outlineLevel="0" r="1325">
      <c r="B1325" s="225" t="s">
        <v>538</v>
      </c>
      <c r="C1325" s="225"/>
      <c r="D1325" s="225"/>
      <c r="E1325" s="225"/>
      <c r="F1325" s="225"/>
      <c r="G1325" s="225"/>
      <c r="H1325" s="225"/>
      <c r="I1325" s="225"/>
      <c r="J1325" s="225"/>
      <c r="K1325" s="225"/>
    </row>
    <row collapsed="false" customFormat="true" customHeight="true" hidden="false" ht="12" outlineLevel="0" r="1326" s="14">
      <c r="B1326" s="54"/>
      <c r="D1326" s="175"/>
      <c r="E1326" s="175"/>
      <c r="F1326" s="176"/>
      <c r="G1326" s="70"/>
      <c r="H1326" s="202"/>
      <c r="J1326" s="70"/>
      <c r="K1326" s="200"/>
    </row>
    <row collapsed="false" customFormat="false" customHeight="true" hidden="false" ht="47.25" outlineLevel="0" r="1327">
      <c r="A1327" s="14" t="str">
        <f aca="false">B1327&amp;C1327</f>
        <v>13.2915.005.0255-A</v>
      </c>
      <c r="B1327" s="54" t="s">
        <v>307</v>
      </c>
      <c r="C1327" s="55" t="str">
        <f aca="false">'ORÇAMENTO ANALÍTICO'!C204</f>
        <v>15.005.0255-A</v>
      </c>
      <c r="D1327" s="203" t="str">
        <f aca="false">VLOOKUP(A1327,'ORÇAMENTO ANALÍTICO'!A:I,4,0)</f>
        <v>TUBULACAO EM COBRE PARA INTERLIGACAO DE SPLIT SYSTEM AO CONDENSADOR/EVAPORADOR,INCLUSIVE ISOLAMENTO TERMICO,ALIMENTACAOELETRICA,CONEXOES E FIXACAO,PARA APARELHOS ATE 48000 BTU'S.FORNECIMENTO E INSTALACAO</v>
      </c>
      <c r="E1327" s="203"/>
      <c r="F1327" s="203"/>
      <c r="G1327" s="203"/>
      <c r="H1327" s="203"/>
      <c r="I1327" s="203"/>
      <c r="J1327" s="70" t="str">
        <f aca="false">VLOOKUP(A1327,'ORÇAMENTO ANALÍTICO'!A:I,5,0)</f>
        <v>M</v>
      </c>
      <c r="K1327" s="200" t="n">
        <f aca="false">SUM(H1330:H1332,H1337,H1339:H1341)</f>
        <v>75.7</v>
      </c>
    </row>
    <row collapsed="false" customFormat="false" customHeight="true" hidden="false" ht="11.25" outlineLevel="0" r="1328">
      <c r="B1328" s="210" t="s">
        <v>355</v>
      </c>
      <c r="C1328" s="210"/>
      <c r="D1328" s="210"/>
      <c r="E1328" s="210"/>
      <c r="F1328" s="210"/>
      <c r="G1328" s="210"/>
      <c r="H1328" s="210"/>
      <c r="I1328" s="210"/>
      <c r="J1328" s="210"/>
      <c r="K1328" s="210"/>
    </row>
    <row collapsed="false" customFormat="true" customHeight="true" hidden="false" ht="20.25" outlineLevel="0" r="1329" s="14">
      <c r="B1329" s="54"/>
      <c r="D1329" s="175" t="s">
        <v>339</v>
      </c>
      <c r="E1329" s="175" t="s">
        <v>372</v>
      </c>
      <c r="F1329" s="176" t="s">
        <v>333</v>
      </c>
      <c r="G1329" s="70"/>
      <c r="H1329" s="202" t="s">
        <v>329</v>
      </c>
      <c r="J1329" s="70"/>
      <c r="K1329" s="200"/>
    </row>
    <row collapsed="false" customFormat="true" customHeight="true" hidden="false" ht="12" outlineLevel="0" r="1330" s="14">
      <c r="B1330" s="54"/>
      <c r="D1330" s="175" t="s">
        <v>405</v>
      </c>
      <c r="E1330" s="204" t="n">
        <v>8.3</v>
      </c>
      <c r="F1330" s="176" t="n">
        <v>1</v>
      </c>
      <c r="G1330" s="70" t="s">
        <v>330</v>
      </c>
      <c r="H1330" s="204" t="n">
        <f aca="false">TRUNC(E1330*F1330,2)</f>
        <v>8.3</v>
      </c>
      <c r="J1330" s="70"/>
      <c r="K1330" s="200"/>
    </row>
    <row collapsed="false" customFormat="true" customHeight="true" hidden="false" ht="12" outlineLevel="0" r="1331" s="14">
      <c r="B1331" s="54"/>
      <c r="D1331" s="175" t="s">
        <v>448</v>
      </c>
      <c r="E1331" s="204" t="n">
        <v>8.3</v>
      </c>
      <c r="F1331" s="176" t="n">
        <v>1</v>
      </c>
      <c r="G1331" s="70" t="s">
        <v>330</v>
      </c>
      <c r="H1331" s="204" t="n">
        <f aca="false">TRUNC(E1331*F1331,2)</f>
        <v>8.3</v>
      </c>
      <c r="J1331" s="70"/>
      <c r="K1331" s="200"/>
    </row>
    <row collapsed="false" customFormat="true" customHeight="true" hidden="false" ht="12" outlineLevel="0" r="1332" s="14">
      <c r="B1332" s="54"/>
      <c r="D1332" s="175" t="s">
        <v>447</v>
      </c>
      <c r="E1332" s="204" t="n">
        <v>6.8</v>
      </c>
      <c r="F1332" s="176" t="n">
        <v>1</v>
      </c>
      <c r="G1332" s="70" t="s">
        <v>330</v>
      </c>
      <c r="H1332" s="204" t="n">
        <f aca="false">TRUNC(E1332*F1332,2)</f>
        <v>6.8</v>
      </c>
      <c r="J1332" s="70"/>
      <c r="K1332" s="200"/>
    </row>
    <row collapsed="false" customFormat="false" customHeight="true" hidden="false" ht="11.25" outlineLevel="0" r="1333">
      <c r="B1333" s="225" t="s">
        <v>539</v>
      </c>
      <c r="C1333" s="225"/>
      <c r="D1333" s="225"/>
      <c r="E1333" s="225"/>
      <c r="F1333" s="225"/>
      <c r="G1333" s="225"/>
      <c r="H1333" s="225"/>
      <c r="I1333" s="225"/>
      <c r="J1333" s="225"/>
      <c r="K1333" s="225"/>
    </row>
    <row collapsed="false" customFormat="false" customHeight="true" hidden="false" ht="11.25" outlineLevel="0" r="1334">
      <c r="B1334" s="54"/>
      <c r="C1334" s="175"/>
      <c r="D1334" s="175"/>
      <c r="E1334" s="175"/>
      <c r="F1334" s="175"/>
      <c r="G1334" s="175"/>
      <c r="H1334" s="175"/>
      <c r="I1334" s="175"/>
      <c r="J1334" s="175"/>
      <c r="K1334" s="266"/>
    </row>
    <row collapsed="false" customFormat="false" customHeight="true" hidden="false" ht="11.25" outlineLevel="0" r="1335">
      <c r="B1335" s="210" t="s">
        <v>490</v>
      </c>
      <c r="C1335" s="210"/>
      <c r="D1335" s="210"/>
      <c r="E1335" s="210"/>
      <c r="F1335" s="210"/>
      <c r="G1335" s="210"/>
      <c r="H1335" s="210"/>
      <c r="I1335" s="210"/>
      <c r="J1335" s="210"/>
      <c r="K1335" s="210"/>
    </row>
    <row collapsed="false" customFormat="true" customHeight="true" hidden="false" ht="20.25" outlineLevel="0" r="1336" s="14">
      <c r="B1336" s="54"/>
      <c r="D1336" s="175" t="s">
        <v>339</v>
      </c>
      <c r="E1336" s="175" t="s">
        <v>372</v>
      </c>
      <c r="F1336" s="176" t="s">
        <v>333</v>
      </c>
      <c r="G1336" s="70"/>
      <c r="H1336" s="202" t="s">
        <v>329</v>
      </c>
      <c r="J1336" s="70"/>
      <c r="K1336" s="200"/>
    </row>
    <row collapsed="false" customFormat="true" customHeight="true" hidden="false" ht="12" outlineLevel="0" r="1337" s="14">
      <c r="B1337" s="54"/>
      <c r="D1337" s="175" t="s">
        <v>396</v>
      </c>
      <c r="E1337" s="204" t="n">
        <v>12.2</v>
      </c>
      <c r="F1337" s="176" t="n">
        <v>2</v>
      </c>
      <c r="G1337" s="70" t="s">
        <v>330</v>
      </c>
      <c r="H1337" s="204" t="n">
        <f aca="false">TRUNC(E1337*F1337,2)</f>
        <v>24.4</v>
      </c>
      <c r="J1337" s="70"/>
      <c r="K1337" s="200"/>
    </row>
    <row collapsed="false" customFormat="false" customHeight="true" hidden="false" ht="11.25" outlineLevel="0" r="1338">
      <c r="B1338" s="210" t="s">
        <v>382</v>
      </c>
      <c r="C1338" s="210"/>
      <c r="D1338" s="210"/>
      <c r="E1338" s="210"/>
      <c r="F1338" s="210"/>
      <c r="G1338" s="210"/>
      <c r="H1338" s="210"/>
      <c r="I1338" s="210"/>
      <c r="J1338" s="210"/>
      <c r="K1338" s="210"/>
    </row>
    <row collapsed="false" customFormat="true" customHeight="true" hidden="false" ht="12" outlineLevel="0" r="1339" s="14">
      <c r="B1339" s="54"/>
      <c r="D1339" s="175" t="s">
        <v>384</v>
      </c>
      <c r="E1339" s="204" t="n">
        <v>10.2</v>
      </c>
      <c r="F1339" s="176" t="n">
        <v>1</v>
      </c>
      <c r="G1339" s="70" t="s">
        <v>330</v>
      </c>
      <c r="H1339" s="204" t="n">
        <f aca="false">TRUNC(E1339*F1339,2)</f>
        <v>10.2</v>
      </c>
      <c r="J1339" s="70"/>
      <c r="K1339" s="200"/>
    </row>
    <row collapsed="false" customFormat="true" customHeight="true" hidden="false" ht="12" outlineLevel="0" r="1340" s="14">
      <c r="B1340" s="54"/>
      <c r="D1340" s="175" t="s">
        <v>450</v>
      </c>
      <c r="E1340" s="204" t="n">
        <v>10.2</v>
      </c>
      <c r="F1340" s="176" t="n">
        <v>1</v>
      </c>
      <c r="G1340" s="70" t="s">
        <v>330</v>
      </c>
      <c r="H1340" s="204" t="n">
        <f aca="false">TRUNC(E1340*F1340,2)</f>
        <v>10.2</v>
      </c>
      <c r="J1340" s="70"/>
      <c r="K1340" s="200"/>
    </row>
    <row collapsed="false" customFormat="true" customHeight="true" hidden="false" ht="12" outlineLevel="0" r="1341" s="14">
      <c r="B1341" s="54"/>
      <c r="D1341" s="175" t="s">
        <v>415</v>
      </c>
      <c r="E1341" s="204" t="n">
        <v>7.5</v>
      </c>
      <c r="F1341" s="176" t="n">
        <v>1</v>
      </c>
      <c r="G1341" s="70" t="s">
        <v>330</v>
      </c>
      <c r="H1341" s="204" t="n">
        <f aca="false">TRUNC(E1341*F1341,2)</f>
        <v>7.5</v>
      </c>
      <c r="J1341" s="70"/>
      <c r="K1341" s="200"/>
    </row>
    <row collapsed="false" customFormat="false" customHeight="true" hidden="false" ht="11.25" outlineLevel="0" r="1342">
      <c r="B1342" s="225" t="s">
        <v>540</v>
      </c>
      <c r="C1342" s="225"/>
      <c r="D1342" s="225"/>
      <c r="E1342" s="225"/>
      <c r="F1342" s="225"/>
      <c r="G1342" s="225"/>
      <c r="H1342" s="225"/>
      <c r="I1342" s="225"/>
      <c r="J1342" s="225"/>
      <c r="K1342" s="225"/>
    </row>
    <row collapsed="false" customFormat="false" customHeight="true" hidden="false" ht="12" outlineLevel="0" r="1343">
      <c r="B1343" s="229"/>
      <c r="C1343" s="216"/>
      <c r="D1343" s="235"/>
      <c r="E1343" s="235"/>
      <c r="F1343" s="255"/>
      <c r="G1343" s="231"/>
      <c r="H1343" s="256"/>
      <c r="I1343" s="216"/>
      <c r="J1343" s="231"/>
      <c r="K1343" s="232"/>
    </row>
    <row collapsed="false" customFormat="false" customHeight="true" hidden="false" ht="46.5" outlineLevel="0" r="1344">
      <c r="A1344" s="14" t="str">
        <f aca="false">B1344&amp;C1344</f>
        <v>13.3015.005.0260-A</v>
      </c>
      <c r="B1344" s="54" t="s">
        <v>309</v>
      </c>
      <c r="C1344" s="55" t="str">
        <f aca="false">'ORÇAMENTO ANALÍTICO'!C205</f>
        <v>15.005.0260-A</v>
      </c>
      <c r="D1344" s="203" t="str">
        <f aca="false">VLOOKUP(A1344,'ORÇAMENTO ANALÍTICO'!A:I,4,0)</f>
        <v>TUBULACAO EM COBRE PARA INTERLIGACAO DE SPLIT SYSTEM AO CONDENSADOR/EVAPORADOR,INCLUSIVE ISOLAMENTO TERMICO,ALIMENTACAOELETRICA,CONEXOES E FIXACAO,PARA APARELHOS DE 60000 BTU'S.FORNECIMENTO E INSTALACAO</v>
      </c>
      <c r="E1344" s="203"/>
      <c r="F1344" s="203"/>
      <c r="G1344" s="203"/>
      <c r="H1344" s="203"/>
      <c r="I1344" s="203"/>
      <c r="J1344" s="70" t="str">
        <f aca="false">VLOOKUP(A1344,'ORÇAMENTO ANALÍTICO'!A:I,5,0)</f>
        <v>M</v>
      </c>
      <c r="K1344" s="200" t="n">
        <f aca="false">H1346</f>
        <v>120</v>
      </c>
    </row>
    <row collapsed="false" customFormat="true" customHeight="true" hidden="false" ht="20.25" outlineLevel="0" r="1345" s="14">
      <c r="B1345" s="54"/>
      <c r="D1345" s="175" t="s">
        <v>339</v>
      </c>
      <c r="E1345" s="175" t="s">
        <v>372</v>
      </c>
      <c r="F1345" s="176" t="s">
        <v>333</v>
      </c>
      <c r="G1345" s="70"/>
      <c r="H1345" s="202" t="s">
        <v>329</v>
      </c>
      <c r="J1345" s="70"/>
      <c r="K1345" s="200"/>
    </row>
    <row collapsed="false" customFormat="true" customHeight="true" hidden="false" ht="12" outlineLevel="0" r="1346" s="14">
      <c r="B1346" s="54"/>
      <c r="D1346" s="175" t="s">
        <v>465</v>
      </c>
      <c r="E1346" s="204" t="n">
        <v>20</v>
      </c>
      <c r="F1346" s="176" t="n">
        <v>6</v>
      </c>
      <c r="G1346" s="70" t="s">
        <v>330</v>
      </c>
      <c r="H1346" s="204" t="n">
        <f aca="false">TRUNC(E1346*F1346,2)</f>
        <v>120</v>
      </c>
      <c r="J1346" s="70"/>
      <c r="K1346" s="200"/>
    </row>
    <row collapsed="false" customFormat="true" customHeight="true" hidden="false" ht="12" outlineLevel="0" r="1347" s="14">
      <c r="B1347" s="54"/>
      <c r="D1347" s="175"/>
      <c r="E1347" s="204"/>
      <c r="F1347" s="176"/>
      <c r="G1347" s="70"/>
      <c r="H1347" s="204"/>
      <c r="J1347" s="70"/>
      <c r="K1347" s="200"/>
    </row>
    <row collapsed="false" customFormat="false" customHeight="true" hidden="false" ht="11.25" outlineLevel="0" r="1348">
      <c r="B1348" s="225" t="s">
        <v>539</v>
      </c>
      <c r="C1348" s="225"/>
      <c r="D1348" s="225"/>
      <c r="E1348" s="225"/>
      <c r="F1348" s="225"/>
      <c r="G1348" s="225"/>
      <c r="H1348" s="225"/>
      <c r="I1348" s="225"/>
      <c r="J1348" s="225"/>
      <c r="K1348" s="225"/>
    </row>
    <row collapsed="false" customFormat="false" customHeight="true" hidden="false" ht="12" outlineLevel="0" r="1349">
      <c r="B1349" s="229"/>
      <c r="C1349" s="216"/>
      <c r="D1349" s="235"/>
      <c r="E1349" s="235"/>
      <c r="F1349" s="255"/>
      <c r="G1349" s="231"/>
      <c r="H1349" s="256"/>
      <c r="I1349" s="216"/>
      <c r="J1349" s="231"/>
      <c r="K1349" s="232"/>
    </row>
    <row collapsed="false" customFormat="false" customHeight="true" hidden="false" ht="27.75" outlineLevel="0" r="1350">
      <c r="A1350" s="14" t="str">
        <f aca="false">B1350&amp;C1350</f>
        <v>13.31COTAÇÃO 04</v>
      </c>
      <c r="B1350" s="54" t="s">
        <v>311</v>
      </c>
      <c r="C1350" s="55" t="str">
        <f aca="false">'ORÇAMENTO ANALÍTICO'!C206</f>
        <v>COTAÇÃO 04</v>
      </c>
      <c r="D1350" s="203" t="str">
        <f aca="false">VLOOKUP(A1350,'ORÇAMENTO ANALÍTICO'!A:I,4,0)</f>
        <v>POLTRONA COM ASSENTO RETRÁTIL E ENCOSTO FIXO REVESTIDA EM TECIDO OU COURO ECOLÓGICO</v>
      </c>
      <c r="E1350" s="203"/>
      <c r="F1350" s="203"/>
      <c r="G1350" s="203"/>
      <c r="H1350" s="203"/>
      <c r="I1350" s="203"/>
      <c r="J1350" s="70" t="str">
        <f aca="false">VLOOKUP(A1350,'ORÇAMENTO ANALÍTICO'!A:I,5,0)</f>
        <v>UN</v>
      </c>
      <c r="K1350" s="200" t="n">
        <f aca="false">H1353+H1356</f>
        <v>150</v>
      </c>
    </row>
    <row collapsed="false" customFormat="false" customHeight="true" hidden="false" ht="11.25" outlineLevel="0" r="1351">
      <c r="B1351" s="210" t="s">
        <v>490</v>
      </c>
      <c r="C1351" s="210"/>
      <c r="D1351" s="210"/>
      <c r="E1351" s="210"/>
      <c r="F1351" s="210"/>
      <c r="G1351" s="210"/>
      <c r="H1351" s="210"/>
      <c r="I1351" s="210"/>
      <c r="J1351" s="210"/>
      <c r="K1351" s="210"/>
    </row>
    <row collapsed="false" customFormat="true" customHeight="true" hidden="false" ht="20.25" outlineLevel="0" r="1352" s="14">
      <c r="B1352" s="54"/>
      <c r="D1352" s="175" t="s">
        <v>339</v>
      </c>
      <c r="E1352" s="175"/>
      <c r="F1352" s="176" t="s">
        <v>333</v>
      </c>
      <c r="G1352" s="70"/>
      <c r="H1352" s="202" t="s">
        <v>329</v>
      </c>
      <c r="J1352" s="70"/>
      <c r="K1352" s="200"/>
    </row>
    <row collapsed="false" customFormat="true" customHeight="true" hidden="false" ht="12" outlineLevel="0" r="1353" s="14">
      <c r="B1353" s="54"/>
      <c r="D1353" s="175" t="s">
        <v>465</v>
      </c>
      <c r="E1353" s="204"/>
      <c r="F1353" s="176" t="n">
        <v>130</v>
      </c>
      <c r="G1353" s="70" t="s">
        <v>330</v>
      </c>
      <c r="H1353" s="204" t="n">
        <f aca="false">F1353</f>
        <v>130</v>
      </c>
      <c r="J1353" s="70"/>
      <c r="K1353" s="200"/>
    </row>
    <row collapsed="false" customFormat="false" customHeight="true" hidden="false" ht="11.25" outlineLevel="0" r="1354">
      <c r="B1354" s="210" t="s">
        <v>382</v>
      </c>
      <c r="C1354" s="210"/>
      <c r="D1354" s="210"/>
      <c r="E1354" s="210"/>
      <c r="F1354" s="210"/>
      <c r="G1354" s="210"/>
      <c r="H1354" s="210"/>
      <c r="I1354" s="210"/>
      <c r="J1354" s="210"/>
      <c r="K1354" s="210"/>
    </row>
    <row collapsed="false" customFormat="true" customHeight="true" hidden="false" ht="20.25" outlineLevel="0" r="1355" s="14">
      <c r="B1355" s="54"/>
      <c r="D1355" s="175" t="s">
        <v>339</v>
      </c>
      <c r="E1355" s="175"/>
      <c r="F1355" s="176" t="s">
        <v>333</v>
      </c>
      <c r="G1355" s="70"/>
      <c r="H1355" s="202" t="s">
        <v>329</v>
      </c>
      <c r="J1355" s="70"/>
      <c r="K1355" s="200"/>
    </row>
    <row collapsed="false" customFormat="true" customHeight="true" hidden="false" ht="12" outlineLevel="0" r="1356" s="14">
      <c r="B1356" s="54"/>
      <c r="D1356" s="175" t="s">
        <v>383</v>
      </c>
      <c r="E1356" s="204"/>
      <c r="F1356" s="176" t="n">
        <v>20</v>
      </c>
      <c r="G1356" s="70" t="s">
        <v>330</v>
      </c>
      <c r="H1356" s="204" t="n">
        <f aca="false">F1356</f>
        <v>20</v>
      </c>
      <c r="J1356" s="70"/>
      <c r="K1356" s="200"/>
    </row>
    <row collapsed="false" customFormat="true" customHeight="true" hidden="false" ht="12" outlineLevel="0" r="1357" s="14">
      <c r="B1357" s="54"/>
      <c r="D1357" s="175"/>
      <c r="E1357" s="204"/>
      <c r="F1357" s="204"/>
      <c r="G1357" s="70"/>
      <c r="H1357" s="204"/>
      <c r="I1357" s="203"/>
      <c r="J1357" s="70"/>
      <c r="K1357" s="200"/>
    </row>
    <row collapsed="false" customFormat="false" customHeight="true" hidden="false" ht="15" outlineLevel="0" r="1358">
      <c r="B1358" s="272" t="s">
        <v>541</v>
      </c>
      <c r="C1358" s="272"/>
      <c r="D1358" s="272"/>
      <c r="E1358" s="272"/>
      <c r="F1358" s="272"/>
      <c r="G1358" s="272"/>
      <c r="H1358" s="272"/>
      <c r="I1358" s="272"/>
      <c r="J1358" s="272"/>
      <c r="K1358" s="272"/>
      <c r="L1358" s="147"/>
    </row>
    <row collapsed="false" customFormat="true" customHeight="true" hidden="false" ht="11.25" outlineLevel="0" r="1359" s="273">
      <c r="B1359" s="274" t="s">
        <v>316</v>
      </c>
      <c r="C1359" s="275"/>
      <c r="D1359" s="276" t="s">
        <v>20</v>
      </c>
      <c r="E1359" s="276"/>
      <c r="F1359" s="276"/>
      <c r="G1359" s="276"/>
      <c r="H1359" s="276"/>
      <c r="I1359" s="276"/>
      <c r="J1359" s="277" t="s">
        <v>318</v>
      </c>
      <c r="K1359" s="278" t="n">
        <v>100</v>
      </c>
    </row>
    <row collapsed="false" customFormat="false" customHeight="true" hidden="false" ht="11.25" outlineLevel="0" r="1360">
      <c r="B1360" s="54"/>
      <c r="D1360" s="175" t="s">
        <v>542</v>
      </c>
      <c r="E1360" s="175"/>
      <c r="F1360" s="175" t="s">
        <v>543</v>
      </c>
      <c r="G1360" s="223" t="s">
        <v>544</v>
      </c>
      <c r="H1360" s="203"/>
      <c r="I1360" s="203"/>
      <c r="J1360" s="70"/>
      <c r="K1360" s="200"/>
    </row>
    <row collapsed="false" customFormat="false" customHeight="true" hidden="false" ht="11.25" outlineLevel="0" r="1361">
      <c r="B1361" s="54"/>
      <c r="D1361" s="279" t="n">
        <f aca="false">SUM(H1365,H1368)</f>
        <v>46209.6</v>
      </c>
      <c r="E1361" s="279"/>
      <c r="F1361" s="280" t="n">
        <v>0.2882</v>
      </c>
      <c r="G1361" s="281" t="n">
        <f aca="false">TRUNC((D1361*F1361)+D1361,2)-0.34</f>
        <v>59526.86</v>
      </c>
      <c r="H1361" s="203"/>
      <c r="I1361" s="203"/>
      <c r="J1361" s="70"/>
      <c r="K1361" s="200"/>
    </row>
    <row collapsed="false" customFormat="true" customHeight="true" hidden="false" ht="12" outlineLevel="0" r="1362" s="15">
      <c r="B1362" s="54"/>
      <c r="C1362" s="70"/>
      <c r="D1362" s="13"/>
      <c r="E1362" s="13"/>
      <c r="F1362" s="13"/>
      <c r="G1362" s="13"/>
      <c r="H1362" s="13"/>
      <c r="I1362" s="13"/>
      <c r="J1362" s="14"/>
      <c r="K1362" s="270"/>
      <c r="L1362" s="13"/>
      <c r="M1362" s="249"/>
      <c r="N1362" s="282"/>
      <c r="O1362" s="184"/>
      <c r="P1362" s="207"/>
      <c r="Q1362" s="14"/>
      <c r="R1362" s="14"/>
      <c r="S1362" s="14"/>
    </row>
    <row collapsed="false" customFormat="false" customHeight="true" hidden="false" ht="11.25" outlineLevel="0" r="1363">
      <c r="B1363" s="283" t="n">
        <v>90778</v>
      </c>
      <c r="C1363" s="175" t="s">
        <v>545</v>
      </c>
      <c r="D1363" s="175"/>
      <c r="E1363" s="175"/>
      <c r="F1363" s="175"/>
      <c r="G1363" s="175"/>
      <c r="H1363" s="206"/>
      <c r="I1363" s="206"/>
      <c r="J1363" s="70"/>
      <c r="K1363" s="200"/>
    </row>
    <row collapsed="false" customFormat="false" customHeight="true" hidden="false" ht="12.75" outlineLevel="0" r="1364">
      <c r="B1364" s="54"/>
      <c r="C1364" s="175" t="s">
        <v>546</v>
      </c>
      <c r="D1364" s="175" t="s">
        <v>547</v>
      </c>
      <c r="E1364" s="175" t="s">
        <v>548</v>
      </c>
      <c r="F1364" s="175" t="s">
        <v>333</v>
      </c>
      <c r="G1364" s="175" t="s">
        <v>549</v>
      </c>
      <c r="H1364" s="175" t="s">
        <v>550</v>
      </c>
      <c r="I1364" s="203"/>
      <c r="J1364" s="70"/>
      <c r="K1364" s="200"/>
      <c r="L1364" s="150"/>
      <c r="M1364" s="284"/>
      <c r="N1364" s="284"/>
    </row>
    <row collapsed="false" customFormat="false" customHeight="true" hidden="false" ht="12.75" outlineLevel="0" r="1365">
      <c r="B1365" s="54"/>
      <c r="C1365" s="175" t="n">
        <v>2</v>
      </c>
      <c r="D1365" s="175" t="n">
        <v>10</v>
      </c>
      <c r="E1365" s="175" t="n">
        <v>8</v>
      </c>
      <c r="F1365" s="175" t="n">
        <v>1</v>
      </c>
      <c r="G1365" s="175" t="n">
        <v>87.14</v>
      </c>
      <c r="H1365" s="279" t="n">
        <f aca="false">TRUNC(C1365*D1365*E1365*F1365*G1365,2)</f>
        <v>13942.4</v>
      </c>
      <c r="I1365" s="203"/>
      <c r="J1365" s="70"/>
      <c r="K1365" s="200"/>
      <c r="L1365" s="150"/>
      <c r="M1365" s="285"/>
      <c r="N1365" s="285"/>
    </row>
    <row collapsed="false" customFormat="false" customHeight="true" hidden="false" ht="11.25" outlineLevel="0" r="1366">
      <c r="B1366" s="283" t="s">
        <v>551</v>
      </c>
      <c r="C1366" s="203" t="n">
        <f aca="false">'EMOP 01-2019'!B3873</f>
        <v>0</v>
      </c>
      <c r="D1366" s="203"/>
      <c r="E1366" s="203"/>
      <c r="F1366" s="203"/>
      <c r="G1366" s="206"/>
      <c r="H1366" s="206"/>
      <c r="I1366" s="206"/>
      <c r="J1366" s="70"/>
      <c r="K1366" s="200"/>
      <c r="M1366" s="285"/>
      <c r="N1366" s="285"/>
    </row>
    <row collapsed="false" customFormat="false" customHeight="true" hidden="false" ht="12.75" outlineLevel="0" r="1367">
      <c r="B1367" s="54"/>
      <c r="C1367" s="175" t="s">
        <v>546</v>
      </c>
      <c r="D1367" s="175" t="s">
        <v>547</v>
      </c>
      <c r="E1367" s="175" t="s">
        <v>548</v>
      </c>
      <c r="F1367" s="175" t="s">
        <v>333</v>
      </c>
      <c r="G1367" s="175" t="s">
        <v>549</v>
      </c>
      <c r="H1367" s="175" t="s">
        <v>550</v>
      </c>
      <c r="I1367" s="203"/>
      <c r="J1367" s="70"/>
      <c r="K1367" s="200"/>
      <c r="L1367" s="150"/>
      <c r="M1367" s="284"/>
      <c r="N1367" s="284"/>
    </row>
    <row collapsed="false" customFormat="false" customHeight="true" hidden="false" ht="12.75" outlineLevel="0" r="1368">
      <c r="B1368" s="54"/>
      <c r="C1368" s="175" t="n">
        <v>7</v>
      </c>
      <c r="D1368" s="175" t="n">
        <v>20</v>
      </c>
      <c r="E1368" s="175" t="n">
        <v>8</v>
      </c>
      <c r="F1368" s="175" t="n">
        <v>1</v>
      </c>
      <c r="G1368" s="175" t="n">
        <f aca="false">'EMOP 01-2019'!J3873</f>
        <v>28.81</v>
      </c>
      <c r="H1368" s="279" t="n">
        <f aca="false">TRUNC(C1368*D1368*E1368*F1368*G1368,2)</f>
        <v>32267.2</v>
      </c>
      <c r="I1368" s="286" t="n">
        <f aca="false">H1368*(1+F1361)</f>
        <v>41566.60704</v>
      </c>
      <c r="J1368" s="70"/>
      <c r="K1368" s="200"/>
      <c r="L1368" s="150"/>
      <c r="M1368" s="284"/>
      <c r="N1368" s="284"/>
    </row>
    <row collapsed="false" customFormat="true" customHeight="true" hidden="false" ht="11.25" outlineLevel="0" r="1369" s="15">
      <c r="B1369" s="287"/>
      <c r="C1369" s="60"/>
      <c r="D1369" s="288"/>
      <c r="E1369" s="288"/>
      <c r="F1369" s="289"/>
      <c r="G1369" s="290"/>
      <c r="H1369" s="289"/>
      <c r="I1369" s="290"/>
      <c r="J1369" s="290"/>
      <c r="K1369" s="291"/>
      <c r="L1369" s="292"/>
      <c r="M1369" s="249"/>
      <c r="N1369" s="219"/>
      <c r="O1369" s="184"/>
      <c r="P1369" s="207"/>
      <c r="Q1369" s="14"/>
      <c r="R1369" s="14"/>
      <c r="S1369" s="14"/>
    </row>
    <row collapsed="false" customFormat="false" customHeight="true" hidden="true" ht="12.75" outlineLevel="0" r="1370">
      <c r="B1370" s="283" t="n">
        <v>88326</v>
      </c>
      <c r="C1370" s="203" t="s">
        <v>552</v>
      </c>
      <c r="D1370" s="203"/>
      <c r="E1370" s="203"/>
      <c r="F1370" s="203"/>
      <c r="G1370" s="206"/>
      <c r="H1370" s="206"/>
      <c r="I1370" s="206"/>
      <c r="J1370" s="70"/>
      <c r="K1370" s="200"/>
    </row>
    <row collapsed="false" customFormat="false" customHeight="true" hidden="true" ht="12.75" outlineLevel="0" r="1371">
      <c r="B1371" s="54"/>
      <c r="C1371" s="175" t="s">
        <v>546</v>
      </c>
      <c r="D1371" s="175" t="s">
        <v>547</v>
      </c>
      <c r="E1371" s="175" t="s">
        <v>548</v>
      </c>
      <c r="F1371" s="175" t="s">
        <v>333</v>
      </c>
      <c r="G1371" s="175" t="s">
        <v>549</v>
      </c>
      <c r="H1371" s="175" t="s">
        <v>550</v>
      </c>
      <c r="I1371" s="203"/>
      <c r="J1371" s="70"/>
      <c r="K1371" s="200"/>
      <c r="L1371" s="150"/>
      <c r="M1371" s="284"/>
      <c r="N1371" s="284"/>
    </row>
    <row collapsed="false" customFormat="false" customHeight="true" hidden="true" ht="12.75" outlineLevel="0" r="1372">
      <c r="B1372" s="54"/>
      <c r="C1372" s="175" t="n">
        <v>8</v>
      </c>
      <c r="D1372" s="175" t="n">
        <v>15</v>
      </c>
      <c r="E1372" s="175" t="n">
        <v>7</v>
      </c>
      <c r="F1372" s="175" t="n">
        <v>1</v>
      </c>
      <c r="G1372" s="175" t="s">
        <v>553</v>
      </c>
      <c r="H1372" s="279" t="n">
        <f aca="false">TRUNC(C1372*D1372*E1372*F1372*G1372,2)</f>
        <v>17530.8</v>
      </c>
      <c r="I1372" s="203"/>
      <c r="J1372" s="70"/>
      <c r="K1372" s="200"/>
      <c r="L1372" s="150"/>
      <c r="M1372" s="284"/>
      <c r="N1372" s="284"/>
    </row>
    <row collapsed="false" customFormat="true" customHeight="true" hidden="true" ht="11.25" outlineLevel="0" r="1373" s="15">
      <c r="B1373" s="293"/>
      <c r="C1373" s="60"/>
      <c r="D1373" s="288"/>
      <c r="E1373" s="288"/>
      <c r="F1373" s="289"/>
      <c r="G1373" s="290"/>
      <c r="H1373" s="289"/>
      <c r="I1373" s="290"/>
      <c r="J1373" s="290"/>
      <c r="K1373" s="291"/>
      <c r="L1373" s="203"/>
      <c r="M1373" s="249"/>
      <c r="N1373" s="219"/>
      <c r="O1373" s="184"/>
      <c r="P1373" s="207"/>
      <c r="Q1373" s="14"/>
      <c r="R1373" s="14"/>
      <c r="S1373" s="14"/>
    </row>
    <row collapsed="false" customFormat="false" customHeight="true" hidden="false" ht="11.25" outlineLevel="0" r="1374">
      <c r="H1374" s="176" t="n">
        <f aca="false">(H1368+H1365)*1.2882</f>
        <v>59527.20672</v>
      </c>
      <c r="L1374" s="147"/>
    </row>
    <row collapsed="false" customFormat="false" customHeight="true" hidden="false" ht="11.25" outlineLevel="0" r="1377">
      <c r="H1377" s="176" t="e">
        <f aca="false"/>
        <v>#N/A</v>
      </c>
    </row>
    <row collapsed="false" customFormat="false" customHeight="true" hidden="false" ht="11.25" outlineLevel="0" r="1378">
      <c r="H1378" s="176" t="e">
        <f aca="false">H1377-H1365-H1368</f>
        <v>#N/A</v>
      </c>
    </row>
  </sheetData>
  <mergeCells count="411">
    <mergeCell ref="B5:K5"/>
    <mergeCell ref="B6:K6"/>
    <mergeCell ref="B7:K7"/>
    <mergeCell ref="B9:K9"/>
    <mergeCell ref="D10:I10"/>
    <mergeCell ref="C11:K11"/>
    <mergeCell ref="D12:I12"/>
    <mergeCell ref="D13:E13"/>
    <mergeCell ref="D14:E14"/>
    <mergeCell ref="D16:I16"/>
    <mergeCell ref="D17:E17"/>
    <mergeCell ref="D18:E18"/>
    <mergeCell ref="D20:I20"/>
    <mergeCell ref="D21:E21"/>
    <mergeCell ref="D22:E22"/>
    <mergeCell ref="D24:I24"/>
    <mergeCell ref="D25:E25"/>
    <mergeCell ref="D26:E26"/>
    <mergeCell ref="D28:I28"/>
    <mergeCell ref="D29:E29"/>
    <mergeCell ref="D30:E30"/>
    <mergeCell ref="C32:K32"/>
    <mergeCell ref="D33:I33"/>
    <mergeCell ref="D37:I37"/>
    <mergeCell ref="D41:I41"/>
    <mergeCell ref="D43:I43"/>
    <mergeCell ref="D45:I45"/>
    <mergeCell ref="D49:I49"/>
    <mergeCell ref="D53:I53"/>
    <mergeCell ref="D55:I55"/>
    <mergeCell ref="C59:K59"/>
    <mergeCell ref="D60:I60"/>
    <mergeCell ref="D65:I65"/>
    <mergeCell ref="D73:I73"/>
    <mergeCell ref="D82:I82"/>
    <mergeCell ref="B83:K83"/>
    <mergeCell ref="B86:C86"/>
    <mergeCell ref="B87:K87"/>
    <mergeCell ref="B89:C89"/>
    <mergeCell ref="B91:C91"/>
    <mergeCell ref="B94:C94"/>
    <mergeCell ref="B95:C95"/>
    <mergeCell ref="B96:C96"/>
    <mergeCell ref="C100:K100"/>
    <mergeCell ref="D101:I101"/>
    <mergeCell ref="D112:I112"/>
    <mergeCell ref="D124:I124"/>
    <mergeCell ref="C136:K136"/>
    <mergeCell ref="D137:I137"/>
    <mergeCell ref="O137:T137"/>
    <mergeCell ref="B138:K138"/>
    <mergeCell ref="B142:K142"/>
    <mergeCell ref="B148:K148"/>
    <mergeCell ref="D157:I157"/>
    <mergeCell ref="B158:K158"/>
    <mergeCell ref="D167:I167"/>
    <mergeCell ref="D174:I174"/>
    <mergeCell ref="B175:K175"/>
    <mergeCell ref="B180:K180"/>
    <mergeCell ref="B183:K183"/>
    <mergeCell ref="D187:I187"/>
    <mergeCell ref="D193:I193"/>
    <mergeCell ref="D197:I197"/>
    <mergeCell ref="B198:K198"/>
    <mergeCell ref="B208:K208"/>
    <mergeCell ref="B215:K215"/>
    <mergeCell ref="B229:K229"/>
    <mergeCell ref="D231:I231"/>
    <mergeCell ref="B241:K241"/>
    <mergeCell ref="D243:I243"/>
    <mergeCell ref="B253:K253"/>
    <mergeCell ref="D254:I254"/>
    <mergeCell ref="D264:I264"/>
    <mergeCell ref="D271:I271"/>
    <mergeCell ref="C278:K278"/>
    <mergeCell ref="D279:I279"/>
    <mergeCell ref="B283:K283"/>
    <mergeCell ref="D285:I285"/>
    <mergeCell ref="D293:I293"/>
    <mergeCell ref="B298:K298"/>
    <mergeCell ref="B303:K303"/>
    <mergeCell ref="D308:I308"/>
    <mergeCell ref="B310:C310"/>
    <mergeCell ref="B311:C311"/>
    <mergeCell ref="B312:C312"/>
    <mergeCell ref="D315:I315"/>
    <mergeCell ref="B317:K317"/>
    <mergeCell ref="B325:K325"/>
    <mergeCell ref="B329:K329"/>
    <mergeCell ref="D336:I336"/>
    <mergeCell ref="D340:I340"/>
    <mergeCell ref="C348:K348"/>
    <mergeCell ref="D349:I349"/>
    <mergeCell ref="B350:K350"/>
    <mergeCell ref="B359:K359"/>
    <mergeCell ref="B365:K365"/>
    <mergeCell ref="D372:I372"/>
    <mergeCell ref="D377:I377"/>
    <mergeCell ref="D384:I384"/>
    <mergeCell ref="B385:K385"/>
    <mergeCell ref="B388:K388"/>
    <mergeCell ref="C394:K394"/>
    <mergeCell ref="B395:K395"/>
    <mergeCell ref="D396:I396"/>
    <mergeCell ref="B397:K397"/>
    <mergeCell ref="B409:K409"/>
    <mergeCell ref="B423:K423"/>
    <mergeCell ref="B431:K431"/>
    <mergeCell ref="D447:I447"/>
    <mergeCell ref="B449:K449"/>
    <mergeCell ref="B453:K453"/>
    <mergeCell ref="B457:K457"/>
    <mergeCell ref="B461:K461"/>
    <mergeCell ref="D462:I462"/>
    <mergeCell ref="D478:I478"/>
    <mergeCell ref="B497:K497"/>
    <mergeCell ref="D498:I498"/>
    <mergeCell ref="D506:I506"/>
    <mergeCell ref="D510:I510"/>
    <mergeCell ref="B511:K511"/>
    <mergeCell ref="B523:K523"/>
    <mergeCell ref="B538:K538"/>
    <mergeCell ref="D552:I552"/>
    <mergeCell ref="B553:K553"/>
    <mergeCell ref="B558:K558"/>
    <mergeCell ref="B562:K562"/>
    <mergeCell ref="D568:I568"/>
    <mergeCell ref="B582:K582"/>
    <mergeCell ref="D584:I584"/>
    <mergeCell ref="B585:K585"/>
    <mergeCell ref="B590:K590"/>
    <mergeCell ref="B594:K594"/>
    <mergeCell ref="B597:K597"/>
    <mergeCell ref="D599:I599"/>
    <mergeCell ref="B600:K600"/>
    <mergeCell ref="B607:K607"/>
    <mergeCell ref="B612:K612"/>
    <mergeCell ref="D622:I622"/>
    <mergeCell ref="B623:K623"/>
    <mergeCell ref="B633:K633"/>
    <mergeCell ref="B640:K640"/>
    <mergeCell ref="D651:I651"/>
    <mergeCell ref="B652:K652"/>
    <mergeCell ref="C654:C656"/>
    <mergeCell ref="B657:K657"/>
    <mergeCell ref="C658:C661"/>
    <mergeCell ref="C662:C664"/>
    <mergeCell ref="C666:K666"/>
    <mergeCell ref="D667:I667"/>
    <mergeCell ref="B668:K668"/>
    <mergeCell ref="B671:K671"/>
    <mergeCell ref="B675:K675"/>
    <mergeCell ref="D679:I679"/>
    <mergeCell ref="B680:K680"/>
    <mergeCell ref="B683:K683"/>
    <mergeCell ref="B687:K687"/>
    <mergeCell ref="D691:I691"/>
    <mergeCell ref="B692:K692"/>
    <mergeCell ref="D696:I696"/>
    <mergeCell ref="B697:K697"/>
    <mergeCell ref="B701:K701"/>
    <mergeCell ref="D708:I708"/>
    <mergeCell ref="B709:K709"/>
    <mergeCell ref="B717:K717"/>
    <mergeCell ref="B720:K720"/>
    <mergeCell ref="D724:I724"/>
    <mergeCell ref="B725:K725"/>
    <mergeCell ref="D729:I729"/>
    <mergeCell ref="B730:K730"/>
    <mergeCell ref="D734:I734"/>
    <mergeCell ref="D739:I739"/>
    <mergeCell ref="B740:K740"/>
    <mergeCell ref="D744:I744"/>
    <mergeCell ref="B745:K745"/>
    <mergeCell ref="D749:I749"/>
    <mergeCell ref="B750:K750"/>
    <mergeCell ref="D754:I754"/>
    <mergeCell ref="B755:K755"/>
    <mergeCell ref="D756:E756"/>
    <mergeCell ref="D757:E757"/>
    <mergeCell ref="D758:E758"/>
    <mergeCell ref="B759:K759"/>
    <mergeCell ref="D760:E760"/>
    <mergeCell ref="D761:E761"/>
    <mergeCell ref="B762:C762"/>
    <mergeCell ref="D763:I763"/>
    <mergeCell ref="B764:K764"/>
    <mergeCell ref="D765:E765"/>
    <mergeCell ref="D766:E766"/>
    <mergeCell ref="D767:E767"/>
    <mergeCell ref="B768:K768"/>
    <mergeCell ref="D769:E769"/>
    <mergeCell ref="D770:E770"/>
    <mergeCell ref="B771:C771"/>
    <mergeCell ref="C772:K772"/>
    <mergeCell ref="B773:K773"/>
    <mergeCell ref="D774:I774"/>
    <mergeCell ref="D776:I776"/>
    <mergeCell ref="D778:I778"/>
    <mergeCell ref="D780:I780"/>
    <mergeCell ref="D782:I782"/>
    <mergeCell ref="D784:I784"/>
    <mergeCell ref="D786:I786"/>
    <mergeCell ref="D788:I788"/>
    <mergeCell ref="D790:I790"/>
    <mergeCell ref="D792:I792"/>
    <mergeCell ref="D794:I794"/>
    <mergeCell ref="B796:K796"/>
    <mergeCell ref="D797:I797"/>
    <mergeCell ref="D799:I799"/>
    <mergeCell ref="D801:I801"/>
    <mergeCell ref="D803:I803"/>
    <mergeCell ref="D805:I805"/>
    <mergeCell ref="D807:I807"/>
    <mergeCell ref="D809:I809"/>
    <mergeCell ref="D811:I811"/>
    <mergeCell ref="D813:I813"/>
    <mergeCell ref="D815:I815"/>
    <mergeCell ref="D817:I817"/>
    <mergeCell ref="B819:K819"/>
    <mergeCell ref="D820:I820"/>
    <mergeCell ref="B821:K821"/>
    <mergeCell ref="I830:K830"/>
    <mergeCell ref="I831:K831"/>
    <mergeCell ref="I832:K832"/>
    <mergeCell ref="B833:K833"/>
    <mergeCell ref="B841:K841"/>
    <mergeCell ref="D850:I850"/>
    <mergeCell ref="B851:K851"/>
    <mergeCell ref="B854:K854"/>
    <mergeCell ref="D857:I857"/>
    <mergeCell ref="B858:K858"/>
    <mergeCell ref="B861:K861"/>
    <mergeCell ref="D865:I865"/>
    <mergeCell ref="B866:K866"/>
    <mergeCell ref="D871:I871"/>
    <mergeCell ref="B872:K872"/>
    <mergeCell ref="D877:I877"/>
    <mergeCell ref="B878:K878"/>
    <mergeCell ref="D889:I889"/>
    <mergeCell ref="B890:K890"/>
    <mergeCell ref="B898:K898"/>
    <mergeCell ref="D908:I908"/>
    <mergeCell ref="B909:K909"/>
    <mergeCell ref="B913:K913"/>
    <mergeCell ref="D918:I918"/>
    <mergeCell ref="B919:K919"/>
    <mergeCell ref="B922:K922"/>
    <mergeCell ref="D926:I926"/>
    <mergeCell ref="D933:I933"/>
    <mergeCell ref="D937:I937"/>
    <mergeCell ref="B938:K938"/>
    <mergeCell ref="B945:K945"/>
    <mergeCell ref="B951:K951"/>
    <mergeCell ref="D958:I958"/>
    <mergeCell ref="B959:K959"/>
    <mergeCell ref="C961:C962"/>
    <mergeCell ref="C963:C965"/>
    <mergeCell ref="B967:K967"/>
    <mergeCell ref="C969:C970"/>
    <mergeCell ref="B972:K972"/>
    <mergeCell ref="C974:C976"/>
    <mergeCell ref="D978:I978"/>
    <mergeCell ref="B979:K979"/>
    <mergeCell ref="B982:K982"/>
    <mergeCell ref="D986:I986"/>
    <mergeCell ref="B987:K987"/>
    <mergeCell ref="D991:I991"/>
    <mergeCell ref="D993:I993"/>
    <mergeCell ref="D995:I995"/>
    <mergeCell ref="D997:I997"/>
    <mergeCell ref="D999:I999"/>
    <mergeCell ref="D1001:I1001"/>
    <mergeCell ref="D1003:I1003"/>
    <mergeCell ref="D1005:I1005"/>
    <mergeCell ref="D1011:I1011"/>
    <mergeCell ref="B1014:K1014"/>
    <mergeCell ref="C1016:K1016"/>
    <mergeCell ref="D1017:I1017"/>
    <mergeCell ref="B1020:C1020"/>
    <mergeCell ref="D1021:I1021"/>
    <mergeCell ref="B1024:C1024"/>
    <mergeCell ref="D1025:I1025"/>
    <mergeCell ref="D1029:I1029"/>
    <mergeCell ref="B1032:C1032"/>
    <mergeCell ref="D1033:I1033"/>
    <mergeCell ref="B1036:C1036"/>
    <mergeCell ref="D1037:I1037"/>
    <mergeCell ref="B1040:C1040"/>
    <mergeCell ref="D1041:I1041"/>
    <mergeCell ref="B1044:C1044"/>
    <mergeCell ref="D1045:I1045"/>
    <mergeCell ref="B1048:C1048"/>
    <mergeCell ref="D1049:I1049"/>
    <mergeCell ref="B1052:C1052"/>
    <mergeCell ref="C1053:K1053"/>
    <mergeCell ref="D1054:I1054"/>
    <mergeCell ref="B1055:K1055"/>
    <mergeCell ref="B1063:K1063"/>
    <mergeCell ref="B1070:K1070"/>
    <mergeCell ref="B1083:K1083"/>
    <mergeCell ref="D1101:I1101"/>
    <mergeCell ref="B1102:K1102"/>
    <mergeCell ref="D1104:I1104"/>
    <mergeCell ref="B1105:K1105"/>
    <mergeCell ref="D1107:I1107"/>
    <mergeCell ref="D1114:I1114"/>
    <mergeCell ref="C1116:D1116"/>
    <mergeCell ref="C1117:D1117"/>
    <mergeCell ref="C1118:D1118"/>
    <mergeCell ref="D1120:I1120"/>
    <mergeCell ref="B1122:C1122"/>
    <mergeCell ref="B1123:C1123"/>
    <mergeCell ref="B1124:C1124"/>
    <mergeCell ref="B1125:C1125"/>
    <mergeCell ref="D1127:I1127"/>
    <mergeCell ref="B1129:C1129"/>
    <mergeCell ref="B1130:C1130"/>
    <mergeCell ref="C1131:K1131"/>
    <mergeCell ref="D1132:I1132"/>
    <mergeCell ref="B1133:K1133"/>
    <mergeCell ref="B1136:K1136"/>
    <mergeCell ref="B1140:K1140"/>
    <mergeCell ref="D1144:I1144"/>
    <mergeCell ref="B1145:K1145"/>
    <mergeCell ref="B1148:K1148"/>
    <mergeCell ref="B1151:K1151"/>
    <mergeCell ref="D1155:I1155"/>
    <mergeCell ref="B1156:K1156"/>
    <mergeCell ref="D1158:I1158"/>
    <mergeCell ref="B1159:K1159"/>
    <mergeCell ref="D1161:I1161"/>
    <mergeCell ref="D1165:I1165"/>
    <mergeCell ref="B1166:K1166"/>
    <mergeCell ref="D1168:I1168"/>
    <mergeCell ref="B1169:K1169"/>
    <mergeCell ref="B1172:K1172"/>
    <mergeCell ref="D1176:I1176"/>
    <mergeCell ref="B1177:K1177"/>
    <mergeCell ref="B1180:K1180"/>
    <mergeCell ref="B1183:K1183"/>
    <mergeCell ref="D1187:I1187"/>
    <mergeCell ref="D1192:I1192"/>
    <mergeCell ref="B1193:K1193"/>
    <mergeCell ref="B1196:K1196"/>
    <mergeCell ref="B1199:K1199"/>
    <mergeCell ref="D1203:I1203"/>
    <mergeCell ref="B1204:K1204"/>
    <mergeCell ref="D1208:I1208"/>
    <mergeCell ref="B1209:K1209"/>
    <mergeCell ref="D1213:I1213"/>
    <mergeCell ref="B1214:K1214"/>
    <mergeCell ref="B1217:K1217"/>
    <mergeCell ref="B1220:K1220"/>
    <mergeCell ref="D1224:I1224"/>
    <mergeCell ref="B1225:K1225"/>
    <mergeCell ref="D1229:I1229"/>
    <mergeCell ref="B1230:K1230"/>
    <mergeCell ref="D1235:I1235"/>
    <mergeCell ref="B1236:K1236"/>
    <mergeCell ref="B1240:K1240"/>
    <mergeCell ref="B1245:K1245"/>
    <mergeCell ref="D1250:I1250"/>
    <mergeCell ref="B1251:K1251"/>
    <mergeCell ref="B1255:K1255"/>
    <mergeCell ref="B1260:K1260"/>
    <mergeCell ref="D1265:I1265"/>
    <mergeCell ref="B1266:K1266"/>
    <mergeCell ref="B1270:K1270"/>
    <mergeCell ref="B1275:K1275"/>
    <mergeCell ref="D1280:I1280"/>
    <mergeCell ref="B1283:C1283"/>
    <mergeCell ref="D1284:I1284"/>
    <mergeCell ref="D1289:I1289"/>
    <mergeCell ref="B1290:K1290"/>
    <mergeCell ref="B1293:K1293"/>
    <mergeCell ref="D1299:I1299"/>
    <mergeCell ref="B1300:K1300"/>
    <mergeCell ref="D1302:I1302"/>
    <mergeCell ref="B1303:K1303"/>
    <mergeCell ref="D1308:I1308"/>
    <mergeCell ref="B1309:K1309"/>
    <mergeCell ref="D1311:I1311"/>
    <mergeCell ref="B1312:K1312"/>
    <mergeCell ref="D1316:I1316"/>
    <mergeCell ref="B1317:K1317"/>
    <mergeCell ref="D1319:I1319"/>
    <mergeCell ref="B1320:K1320"/>
    <mergeCell ref="D1324:I1324"/>
    <mergeCell ref="B1325:K1325"/>
    <mergeCell ref="D1327:I1327"/>
    <mergeCell ref="B1328:K1328"/>
    <mergeCell ref="B1333:K1333"/>
    <mergeCell ref="B1335:K1335"/>
    <mergeCell ref="B1338:K1338"/>
    <mergeCell ref="B1342:K1342"/>
    <mergeCell ref="D1344:I1344"/>
    <mergeCell ref="B1348:K1348"/>
    <mergeCell ref="D1350:I1350"/>
    <mergeCell ref="B1351:K1351"/>
    <mergeCell ref="B1354:K1354"/>
    <mergeCell ref="B1358:K1358"/>
    <mergeCell ref="D1359:I1359"/>
    <mergeCell ref="D1360:E1360"/>
    <mergeCell ref="D1361:E1361"/>
    <mergeCell ref="C1363:G1363"/>
    <mergeCell ref="M1364:N1364"/>
    <mergeCell ref="M1365:N1365"/>
    <mergeCell ref="C1366:F1366"/>
    <mergeCell ref="M1366:N1366"/>
    <mergeCell ref="C1370:F1370"/>
  </mergeCells>
  <printOptions headings="false" gridLines="false" gridLinesSet="true" horizontalCentered="false" verticalCentered="false"/>
  <pageMargins left="0.590277777777778" right="0.590277777777778" top="0.7875" bottom="0.590277777777778" header="0.511805555555555" footer="0.157638888888889"/>
  <pageSetup blackAndWhite="false" cellComments="none" copies="1" draft="false" firstPageNumber="0" fitToHeight="100" fitToWidth="1" horizontalDpi="300" orientation="portrait" pageOrder="downThenOver" paperSize="9" scale="100" useFirstPageNumber="false" usePrinterDefaults="false" verticalDpi="300"/>
  <headerFooter differentFirst="false" differentOddEven="false">
    <oddHeader/>
    <oddFooter>&amp;CPágina &amp;P de &amp;N</oddFooter>
  </headerFooter>
  <drawing r:id="rId1"/>
</worksheet>
</file>

<file path=xl/worksheets/sheet4.xml><?xml version="1.0" encoding="UTF-8" standalone="yes"?>
<worksheet xmlns="http://schemas.openxmlformats.org/spreadsheetml/2006/main" xmlns:r="http://schemas.openxmlformats.org/officeDocument/2006/relationships"><sheetPr filterMode="false"><pageSetUpPr fitToPage="false"/></sheetPr><dimension ref="A1:IV39"/><sheetViews><sheetView colorId="64" defaultGridColor="true" rightToLeft="false" showFormulas="false" showGridLines="true" showOutlineSymbols="true" showRowColHeaders="true" showZeros="true" tabSelected="false" topLeftCell="A1" view="pageBreakPreview" windowProtection="false" workbookViewId="0" zoomScale="100" zoomScaleNormal="115" zoomScalePageLayoutView="100"><selection activeCell="Q2" activeCellId="0" pane="topLeft" sqref="Q2"/></sheetView></sheetViews><sheetFormatPr defaultRowHeight="12.75"></sheetFormatPr><cols><col collapsed="false" hidden="false" max="1" min="1" style="294" width="4.28571428571429"/><col collapsed="false" hidden="false" max="2" min="2" style="294" width="2.70918367346939"/><col collapsed="false" hidden="false" max="3" min="3" style="294" width="5.00510204081633"/><col collapsed="false" hidden="false" max="4" min="4" style="294" width="4.28571428571429"/><col collapsed="false" hidden="false" max="5" min="5" style="294" width="4.57142857142857"/><col collapsed="false" hidden="false" max="6" min="6" style="294" width="3.57142857142857"/><col collapsed="false" hidden="false" max="7" min="7" style="294" width="3.99489795918367"/><col collapsed="false" hidden="false" max="8" min="8" style="294" width="4.42857142857143"/><col collapsed="false" hidden="false" max="9" min="9" style="294" width="2.70918367346939"/><col collapsed="false" hidden="false" max="10" min="10" style="294" width="2.28571428571429"/><col collapsed="false" hidden="false" max="11" min="11" style="294" width="10.1428571428571"/><col collapsed="false" hidden="false" max="12" min="12" style="294" width="7.71428571428571"/><col collapsed="false" hidden="false" max="13" min="13" style="294" width="0.142857142857143"/><col collapsed="false" hidden="false" max="14" min="14" style="294" width="13.1377551020408"/><col collapsed="false" hidden="true" max="16" min="15" style="294" width="0"/><col collapsed="false" hidden="false" max="17" min="17" style="294" width="9.70918367346939"/><col collapsed="false" hidden="false" max="18" min="18" style="294" width="14.5714285714286"/><col collapsed="false" hidden="true" max="19" min="19" style="294" width="0"/><col collapsed="false" hidden="false" max="20" min="20" style="294" width="9.70918367346939"/><col collapsed="false" hidden="true" max="22" min="21" style="294" width="0"/><col collapsed="false" hidden="false" max="23" min="23" style="294" width="9.70918367346939"/><col collapsed="false" hidden="false" max="24" min="24" style="294" width="15.7142857142857"/><col collapsed="false" hidden="false" max="25" min="25" style="295" width="9"/><col collapsed="false" hidden="false" max="26" min="26" style="295" width="13.7040816326531"/><col collapsed="false" hidden="false" max="27" min="27" style="296" width="5.70408163265306"/><col collapsed="false" hidden="false" max="28" min="28" style="297" width="18.5765306122449"/><col collapsed="false" hidden="false" max="30" min="29" style="298" width="9.14285714285714"/><col collapsed="false" hidden="false" max="31" min="31" style="298" width="11.4183673469388"/><col collapsed="false" hidden="false" max="1025" min="32" style="298" width="9.14285714285714"/></cols><sheetData><row collapsed="false" customFormat="false" customHeight="true" hidden="false" ht="14.25" outlineLevel="0" r="1"><c r="A1" s="299"/><c r="B1" s="300"/><c r="C1" s="300"/><c r="D1" s="300"/><c r="E1" s="300"/><c r="F1" s="300"/><c r="G1" s="300"/><c r="H1" s="300"/><c r="I1" s="300"/><c r="J1" s="300"/><c r="K1" s="300"/><c r="L1" s="300"/><c r="M1" s="300"/><c r="N1" s="300"/><c r="O1" s="300"/><c r="P1" s="300"/><c r="Q1" s="300"/><c r="R1" s="300"/><c r="S1" s="300"/><c r="T1" s="300"/><c r="U1" s="300"/><c r="V1" s="300"/><c r="W1" s="300"/><c r="X1" s="300"/><c r="Y1" s="300"/><c r="Z1" s="301"/></row><row collapsed="false" customFormat="false" customHeight="true" hidden="false" ht="14.25" outlineLevel="0" r="2"><c r="A2" s="302"/><c r="B2" s="303"/><c r="C2" s="303"/><c r="D2" s="303"/><c r="E2" s="303"/><c r="F2" s="303"/><c r="G2" s="303"/><c r="H2" s="303"/><c r="I2" s="303"/><c r="J2" s="304" t="s"><v>554</v></c><c r="K2" s="303"/><c r="L2" s="303"/><c r="M2" s="303"/><c r="N2" s="303"/><c r="O2" s="303"/><c r="P2" s="303"/><c r="Q2" s="303"/><c r="R2" s="303"/><c r="S2" s="303"/><c r="T2" s="303"/><c r="U2" s="303"/><c r="V2" s="303"/><c r="W2" s="303"/><c r="X2" s="303"/><c r="Y2" s="303"/><c r="Z2" s="305"/></row><row collapsed="false" customFormat="false" customHeight="true" hidden="false" ht="14.25" outlineLevel="0" r="3"><c r="A3" s="302"/><c r="B3" s="303"/><c r="C3" s="303"/><c r="D3" s="303"/><c r="E3" s="303"/><c r="F3" s="303"/><c r="G3" s="303"/><c r="H3" s="303"/><c r="I3" s="303"/><c r="J3" s="303"/><c r="K3" s="306"/><c r="L3" s="307"/><c r="M3" s="307"/><c r="N3" s="307"/><c r="O3" s="307"/><c r="P3" s="307"/><c r="Q3" s="307"/><c r="R3" s="307"/><c r="S3" s="307"/><c r="T3" s="307"/><c r="U3" s="307"/><c r="V3" s="307"/><c r="W3" s="307"/><c r="X3" s="307"/><c r="Y3" s="308"/><c r="Z3" s="309"/></row><row collapsed="false" customFormat="false" customHeight="true" hidden="false" ht="12.75" outlineLevel="0" r="4"><c r="A4" s="310" t="e"><f aca="false"></f><v>#N/A</v></c><c r="B4" s="311"/><c r="C4" s="311"/><c r="D4" s="311"/><c r="E4" s="311"/><c r="F4" s="311"/><c r="G4" s="312" t="s"><v>555</v></c><c r="H4" s="313"/><c r="I4" s="313"/><c r="J4" s="311"/><c r="K4" s="311"/><c r="L4" s="313"/><c r="M4" s="313"/><c r="N4" s="314" t="s"><v>556</v></c><c r="O4" s="315"/><c r="P4" s="315"/><c r="Q4" s="315"/><c r="R4" s="311"/><c r="S4" s="313"/><c r="T4" s="314" t="s"><v>557</v></c><c r="U4" s="311"/><c r="V4" s="316"/><c r="W4" s="316"/><c r="X4" s="316"/><c r="Y4" s="312" t="s"><v>558</v></c><c r="Z4" s="317"/><c r="AA4" s="318"/><c r="AB4" s="319"/><c r="AC4" s="320"/><c r="AD4" s="320"/><c r="AE4" s="320"/><c r="AF4" s="320"/><c r="AG4" s="320"/><c r="AH4" s="320"/><c r="AI4" s="320"/><c r="AJ4" s="320"/><c r="AK4" s="320"/><c r="AL4" s="320"/><c r="AM4" s="320"/><c r="AN4" s="320"/><c r="AO4" s="320"/><c r="AP4" s="320"/><c r="AQ4" s="320"/><c r="AR4" s="320"/><c r="AS4" s="320"/><c r="AT4" s="320"/><c r="AU4" s="320"/><c r="AV4" s="320"/><c r="AW4" s="320"/><c r="AX4" s="320"/><c r="AY4" s="320"/><c r="AZ4" s="320"/><c r="BA4" s="320"/><c r="BB4" s="320"/><c r="BC4" s="320"/><c r="BD4" s="320"/><c r="BE4" s="320"/><c r="BF4" s="320"/><c r="BG4" s="320"/><c r="BH4" s="320"/><c r="BI4" s="320"/><c r="BJ4" s="320"/><c r="BK4" s="320"/><c r="BL4" s="320"/><c r="BM4" s="320"/><c r="BN4" s="320"/><c r="BO4" s="320"/><c r="BP4" s="320"/><c r="BQ4" s="320"/><c r="BR4" s="320"/><c r="BS4" s="320"/><c r="BT4" s="320"/><c r="BU4" s="320"/><c r="BV4" s="320"/><c r="BW4" s="320"/><c r="BX4" s="320"/><c r="BY4" s="320"/><c r="BZ4" s="320"/><c r="CA4" s="320"/><c r="CB4" s="320"/><c r="CC4" s="320"/><c r="CD4" s="320"/><c r="CE4" s="320"/><c r="CF4" s="320"/><c r="CG4" s="320"/><c r="CH4" s="320"/><c r="CI4" s="320"/><c r="CJ4" s="320"/><c r="CK4" s="320"/><c r="CL4" s="320"/><c r="CM4" s="320"/><c r="CN4" s="320"/><c r="CO4" s="320"/><c r="CP4" s="320"/><c r="CQ4" s="320"/><c r="CR4" s="320"/><c r="CS4" s="320"/><c r="CT4" s="320"/><c r="CU4" s="320"/><c r="CV4" s="320"/><c r="CW4" s="320"/><c r="CX4" s="320"/><c r="CY4" s="320"/><c r="CZ4" s="320"/><c r="DA4" s="320"/><c r="DB4" s="320"/><c r="DC4" s="320"/><c r="DD4" s="320"/><c r="DE4" s="320"/><c r="DF4" s="320"/><c r="DG4" s="320"/><c r="DH4" s="320"/><c r="DI4" s="320"/><c r="DJ4" s="320"/><c r="DK4" s="320"/><c r="DL4" s="320"/><c r="DM4" s="320"/><c r="DN4" s="320"/><c r="DO4" s="320"/><c r="DP4" s="320"/><c r="DQ4" s="320"/><c r="DR4" s="320"/><c r="DS4" s="320"/><c r="DT4" s="320"/><c r="DU4" s="320"/><c r="DV4" s="320"/><c r="DW4" s="320"/><c r="DX4" s="320"/><c r="DY4" s="320"/><c r="DZ4" s="320"/><c r="EA4" s="320"/><c r="EB4" s="320"/><c r="EC4" s="320"/><c r="ED4" s="320"/><c r="EE4" s="320"/><c r="EF4" s="320"/><c r="EG4" s="320"/><c r="EH4" s="320"/><c r="EI4" s="320"/><c r="EJ4" s="320"/><c r="EK4" s="320"/><c r="EL4" s="320"/><c r="EM4" s="320"/><c r="EN4" s="320"/><c r="EO4" s="320"/><c r="EP4" s="320"/><c r="EQ4" s="320"/><c r="ER4" s="320"/><c r="ES4" s="320"/><c r="ET4" s="320"/><c r="EU4" s="320"/><c r="EV4" s="320"/><c r="EW4" s="320"/><c r="EX4" s="320"/><c r="EY4" s="320"/><c r="EZ4" s="320"/><c r="FA4" s="320"/><c r="FB4" s="320"/><c r="FC4" s="320"/><c r="FD4" s="320"/><c r="FE4" s="320"/><c r="FF4" s="320"/><c r="FG4" s="320"/><c r="FH4" s="320"/><c r="FI4" s="320"/><c r="FJ4" s="320"/><c r="FK4" s="320"/><c r="FL4" s="320"/><c r="FM4" s="320"/><c r="FN4" s="320"/><c r="FO4" s="320"/><c r="FP4" s="320"/><c r="FQ4" s="320"/><c r="FR4" s="320"/><c r="FS4" s="320"/><c r="FT4" s="320"/><c r="FU4" s="320"/><c r="FV4" s="320"/><c r="FW4" s="320"/><c r="FX4" s="320"/><c r="FY4" s="320"/><c r="FZ4" s="320"/><c r="GA4" s="320"/><c r="GB4" s="320"/><c r="GC4" s="320"/><c r="GD4" s="320"/><c r="GE4" s="320"/><c r="GF4" s="320"/><c r="GG4" s="320"/><c r="GH4" s="320"/><c r="GI4" s="320"/><c r="GJ4" s="320"/><c r="GK4" s="320"/><c r="GL4" s="320"/><c r="GM4" s="320"/><c r="GN4" s="320"/><c r="GO4" s="320"/><c r="GP4" s="320"/><c r="GQ4" s="320"/><c r="GR4" s="320"/><c r="GS4" s="320"/><c r="GT4" s="320"/><c r="GU4" s="320"/><c r="GV4" s="320"/><c r="GW4" s="320"/><c r="GX4" s="320"/><c r="GY4" s="320"/><c r="GZ4" s="320"/><c r="HA4" s="320"/><c r="HB4" s="320"/><c r="HC4" s="320"/><c r="HD4" s="320"/><c r="HE4" s="320"/><c r="HF4" s="320"/><c r="HG4" s="320"/><c r="HH4" s="320"/><c r="HI4" s="320"/><c r="HJ4" s="320"/><c r="HK4" s="320"/><c r="HL4" s="320"/><c r="HM4" s="320"/><c r="HN4" s="320"/><c r="HO4" s="320"/><c r="HP4" s="320"/><c r="HQ4" s="320"/><c r="HR4" s="320"/><c r="HS4" s="320"/><c r="HT4" s="320"/><c r="HU4" s="320"/><c r="HV4" s="320"/><c r="HW4" s="320"/><c r="HX4" s="320"/><c r="HY4" s="320"/><c r="HZ4" s="320"/><c r="IA4" s="320"/><c r="IB4" s="320"/><c r="IC4" s="320"/><c r="ID4" s="320"/><c r="IE4" s="320"/><c r="IF4" s="320"/><c r="IG4" s="320"/><c r="IH4" s="320"/><c r="II4" s="320"/><c r="IJ4" s="320"/><c r="IK4" s="320"/><c r="IL4" s="320"/><c r="IM4" s="320"/><c r="IN4" s="320"/><c r="IO4" s="320"/><c r="IP4" s="320"/><c r="IQ4" s="320"/><c r="IR4" s="320"/><c r="IS4" s="320"/><c r="IT4" s="320"/><c r="IU4" s="320"/><c r="IV4" s="320"/></row><row collapsed="false" customFormat="false" customHeight="true" hidden="false" ht="12.75" outlineLevel="0" r="5"><c r="A5" s="321" t="s"><v>559</v></c><c r="B5" s="321"/><c r="C5" s="321"/><c r="D5" s="321"/><c r="E5" s="321"/><c r="F5" s="321"/><c r="G5" s="322" t="s"><v>560</v></c><c r="H5" s="322"/><c r="I5" s="322"/><c r="J5" s="322"/><c r="K5" s="322"/><c r="L5" s="322"/><c r="M5" s="323"/><c r="N5" s="322" t="s"><v>561</v></c><c r="O5" s="322"/><c r="P5" s="322"/><c r="Q5" s="322"/><c r="R5" s="322"/><c r="S5" s="324"/><c r="T5" s="322" t="s"><v>1</v></c><c r="U5" s="322"/><c r="V5" s="322"/><c r="W5" s="322"/><c r="X5" s="322"/><c r="Y5" s="325"/><c r="Z5" s="325"/><c r="AA5" s="326"/></row><row collapsed="false" customFormat="false" customHeight="true" hidden="false" ht="12.75" outlineLevel="0" r="6"><c r="A6" s="302"/><c r="B6" s="303"/><c r="C6" s="303"/><c r="D6" s="303"/><c r="E6" s="303"/><c r="F6" s="303"/><c r="G6" s="303"/><c r="H6" s="303"/><c r="I6" s="303"/><c r="J6" s="327"/><c r="K6" s="327"/><c r="L6" s="327"/><c r="M6" s="327"/><c r="N6" s="327"/><c r="O6" s="327"/><c r="P6" s="327"/><c r="Q6" s="327"/><c r="R6" s="327"/><c r="S6" s="327"/><c r="T6" s="327"/><c r="U6" s="327"/><c r="V6" s="327"/><c r="W6" s="327"/><c r="X6" s="327"/><c r="Y6" s="327"/><c r="Z6" s="328"/></row><row collapsed="false" customFormat="false" customHeight="true" hidden="false" ht="12.75" outlineLevel="0" r="7"><c r="A7" s="302" t="s"><v>562</v></c><c r="B7" s="303"/><c r="C7" s="303"/><c r="D7" s="303"/><c r="E7" s="303"/><c r="F7" s="303"/><c r="G7" s="303"/><c r="H7" s="303"/><c r="I7" s="303"/><c r="J7" s="303"/><c r="K7" s="303"/><c r="L7" s="327"/><c r="M7" s="327"/><c r="N7" s="312" t="s"><v>563</v></c><c r="O7" s="303"/><c r="P7" s="303"/><c r="Q7" s="303"/><c r="R7" s="303"/><c r="S7" s="311"/><c r="T7" s="311"/><c r="U7" s="303"/><c r="V7" s="303"/><c r="W7" s="303"/><c r="X7" s="303"/><c r="Y7" s="329"/><c r="Z7" s="317"/></row><row collapsed="false" customFormat="false" customHeight="true" hidden="false" ht="12.75" outlineLevel="0" r="8"><c r="A8" s="330"/><c r="B8" s="331"/><c r="C8" s="332" t="s"><v>564</v></c><c r="D8" s="333"/><c r="E8" s="333"/><c r="F8" s="334"/><c r="G8" s="335"/><c r="H8" s="335"/><c r="I8" s="331" t="s"><v>565</v></c><c r="J8" s="334" t="s"><v>566</v></c><c r="K8" s="334"/><c r="L8" s="336"/><c r="M8" s="336"/><c r="N8" s="322" t="s"><v>567</v></c><c r="O8" s="322"/><c r="P8" s="322"/><c r="Q8" s="322"/><c r="R8" s="322"/><c r="S8" s="322"/><c r="T8" s="322"/><c r="U8" s="322"/><c r="V8" s="322"/><c r="W8" s="322"/><c r="X8" s="337"/><c r="Y8" s="337"/><c r="Z8" s="337"/></row><row collapsed="false" customFormat="false" customHeight="true" hidden="false" ht="12.75" outlineLevel="0" r="9"><c r="A9" s="338"/><c r="B9" s="339"/><c r="C9" s="339"/><c r="D9" s="339"/><c r="E9" s="339"/><c r="F9" s="339"/><c r="G9" s="339"/><c r="H9" s="339"/><c r="I9" s="339"/><c r="J9" s="339"/><c r="K9" s="339"/><c r="L9" s="340"/><c r="M9" s="340"/><c r="N9" s="339"/><c r="O9" s="339"/><c r="P9" s="339"/><c r="Q9" s="339"/><c r="R9" s="339"/><c r="S9" s="339"/><c r="T9" s="339"/><c r="U9" s="339"/><c r="V9" s="339"/><c r="W9" s="339"/><c r="X9" s="339"/><c r="Y9" s="339"/><c r="Z9" s="341"/></row><row collapsed="false" customFormat="false" customHeight="true" hidden="true" ht="12.75" outlineLevel="0" r="10"><c r="A10" s="342"/><c r="B10" s="343"/><c r="C10" s="343"/><c r="D10" s="343"/><c r="E10" s="343"/><c r="F10" s="343"/><c r="G10" s="343"/><c r="H10" s="343"/><c r="I10" s="343"/><c r="J10" s="343"/><c r="K10" s="343"/><c r="L10" s="313" t="s"><v>568</v></c><c r="M10" s="343" t="s"><v>569</v></c><c r="N10" s="313"/><c r="O10" s="343"/><c r="P10" s="343"/><c r="Q10" s="343"/><c r="R10" s="343"/><c r="S10" s="343"/><c r="T10" s="343"/><c r="U10" s="343"/><c r="V10" s="343"/><c r="W10" s="343"/><c r="X10" s="343"/><c r="Y10" s="344"/><c r="Z10" s="345"/></row><row collapsed="false" customFormat="false" customHeight="true" hidden="false" ht="12.75" outlineLevel="0" r="11"><c r="A11" s="346"/><c r="B11" s="347"/><c r="C11" s="348"/><c r="D11" s="348"/><c r="E11" s="348"/><c r="F11" s="348"/><c r="G11" s="348"/><c r="H11" s="348"/><c r="I11" s="348"/><c r="J11" s="348"/><c r="K11" s="348"/><c r="L11" s="349" t="s"><v>570</v></c><c r="M11" s="348"/><c r="N11" s="348"/><c r="O11" s="348"/><c r="P11" s="348"/><c r="Q11" s="348"/><c r="R11" s="348"/><c r="S11" s="348"/><c r="T11" s="348"/><c r="U11" s="348"/><c r="V11" s="348"/><c r="W11" s="348"/><c r="X11" s="350"/><c r="Y11" s="344"/><c r="Z11" s="345"/></row><row collapsed="false" customFormat="false" customHeight="true" hidden="false" ht="12.75" outlineLevel="0" r="12"><c r="A12" s="351" t="s"><v>571</v></c><c r="B12" s="351"/><c r="C12" s="351"/><c r="D12" s="351"/><c r="E12" s="351"/><c r="F12" s="351"/><c r="G12" s="351"/><c r="H12" s="351"/><c r="I12" s="351"/><c r="J12" s="351"/><c r="K12" s="351"/><c r="L12" s="352"/><c r="M12" s="353"/><c r="N12" s="354" t="n"><f aca="false">IF(B8&lt;&gt;0,&quot;Financiamento&quot;,&quot;Repasse&quot;)</f><v>0</v></c><c r="O12" s="354"/><c r="P12" s="354"/><c r="Q12" s="354"/><c r="R12" s="355" t="s"><v>572</v></c><c r="S12" s="355"/><c r="T12" s="355"/><c r="U12" s="355"/><c r="V12" s="355"/><c r="W12" s="355"/><c r="X12" s="356" t="s"><v>329</v></c><c r="Y12" s="357" t="s"><v>573</v></c><c r="Z12" s="358" t="s"><v>572</v></c></row><row collapsed="false" customFormat="false" customHeight="true" hidden="false" ht="12.75" outlineLevel="0" r="13"><c r="A13" s="359" t="s"><v>574</v></c><c r="B13" s="360" t="s"><v>575</v></c><c r="C13" s="360"/><c r="D13" s="360"/><c r="E13" s="360"/><c r="F13" s="360"/><c r="G13" s="360"/><c r="H13" s="360"/><c r="I13" s="360"/><c r="J13" s="360"/><c r="K13" s="361" t="s"><v>576</v></c><c r="L13" s="362" t="s"><v>577</v></c><c r="M13" s="363" t="s"><v>578</v></c><c r="N13" s="364" t="s"><v>579</v></c><c r="O13" s="364" t="s"><v>580</v></c><c r="P13" s="364" t="s"><v>581</v></c><c r="Q13" s="364" t="s"><v>582</v></c><c r="R13" s="365" t="s"><v>583</v></c><c r="S13" s="366" t="s"><v>584</v></c><c r="T13" s="367" t="s"><v>585</v></c><c r="U13" s="368" t="s"><v>586</v></c><c r="V13" s="367" t="s"><v>585</v></c><c r="W13" s="369" t="s"><v>587</v></c><c r="X13" s="370" t="s"><v>588</v></c><c r="Y13" s="371" t="s"><v>589</v></c><c r="Z13" s="372" t="s"><v>590</v></c><c r="AB13" s="373"/></row><row collapsed="false" customFormat="false" customHeight="true" hidden="false" ht="25.5" outlineLevel="0" r="14"><c r="A14" s="374" t="n"><v>1</v></c><c r="B14" s="375" t="n"><f aca="false">&apos;ORÇAMENTO SINTÉTICO&apos;!B15:D15</f><v>0</v></c><c r="C14" s="375"/><c r="D14" s="375"/><c r="E14" s="375"/><c r="F14" s="375"/><c r="G14" s="375"/><c r="H14" s="375"/><c r="I14" s="375"/><c r="J14" s="375"/><c r="K14" s="376"/><c r="L14" s="377"/><c r="M14" s="378"/><c r="N14" s="379" t="n"><v>25506.09</v></c><c r="O14" s="380"/><c r="P14" s="380"/><c r="Q14" s="381" t="n"><f aca="false">N14/X14</f><v>0.839445505842627</v></c><c r="R14" s="379" t="n"><f aca="false">X14-N14</f><v>4878.36</v></c><c r="S14" s="382"/><c r="T14" s="381" t="n"><f aca="false">R14/X14</f><v>0.160554494157373</v></c><c r="U14" s="379"/><c r="V14" s="381"/><c r="W14" s="381" t="n"><f aca="false">Q14+T14</f><v>1</v></c><c r="X14" s="383" t="n"><f aca="false">&apos;ORÇAMENTO SINTÉTICO&apos;!E15</f><v>30384.45</v></c><c r="Y14" s="384"/><c r="Z14" s="385"/><c r="AA14" s="386"/><c r="AB14" s="387"/><c r="AC14" s="388"/><c r="AD14" s="320"/><c r="AE14" s="389"/><c r="AF14" s="320"/><c r="AG14" s="320"/><c r="AH14" s="320"/><c r="AI14" s="320"/><c r="AJ14" s="320"/><c r="AK14" s="320"/><c r="AL14" s="320"/><c r="AM14" s="320"/><c r="AN14" s="320"/><c r="AO14" s="320"/><c r="AP14" s="320"/><c r="AQ14" s="320"/><c r="AR14" s="320"/><c r="AS14" s="320"/><c r="AT14" s="320"/><c r="AU14" s="320"/><c r="AV14" s="320"/><c r="AW14" s="320"/><c r="AX14" s="320"/><c r="AY14" s="320"/><c r="AZ14" s="320"/><c r="BA14" s="320"/><c r="BB14" s="320"/><c r="BC14" s="320"/><c r="BD14" s="320"/><c r="BE14" s="320"/><c r="BF14" s="320"/><c r="BG14" s="320"/><c r="BH14" s="320"/><c r="BI14" s="320"/><c r="BJ14" s="320"/><c r="BK14" s="320"/><c r="BL14" s="320"/><c r="BM14" s="320"/><c r="BN14" s="320"/><c r="BO14" s="320"/><c r="BP14" s="320"/><c r="BQ14" s="320"/><c r="BR14" s="320"/><c r="BS14" s="320"/><c r="BT14" s="320"/><c r="BU14" s="320"/><c r="BV14" s="320"/><c r="BW14" s="320"/><c r="BX14" s="320"/><c r="BY14" s="320"/><c r="BZ14" s="320"/><c r="CA14" s="320"/><c r="CB14" s="320"/><c r="CC14" s="320"/><c r="CD14" s="320"/><c r="CE14" s="320"/><c r="CF14" s="320"/><c r="CG14" s="320"/><c r="CH14" s="320"/><c r="CI14" s="320"/><c r="CJ14" s="320"/><c r="CK14" s="320"/><c r="CL14" s="320"/><c r="CM14" s="320"/><c r="CN14" s="320"/><c r="CO14" s="320"/><c r="CP14" s="320"/><c r="CQ14" s="320"/><c r="CR14" s="320"/><c r="CS14" s="320"/><c r="CT14" s="320"/><c r="CU14" s="320"/><c r="CV14" s="320"/><c r="CW14" s="320"/><c r="CX14" s="320"/><c r="CY14" s="320"/><c r="CZ14" s="320"/><c r="DA14" s="320"/><c r="DB14" s="320"/><c r="DC14" s="320"/><c r="DD14" s="320"/><c r="DE14" s="320"/><c r="DF14" s="320"/><c r="DG14" s="320"/><c r="DH14" s="320"/><c r="DI14" s="320"/><c r="DJ14" s="320"/><c r="DK14" s="320"/><c r="DL14" s="320"/><c r="DM14" s="320"/><c r="DN14" s="320"/><c r="DO14" s="320"/><c r="DP14" s="320"/><c r="DQ14" s="320"/><c r="DR14" s="320"/><c r="DS14" s="320"/><c r="DT14" s="320"/><c r="DU14" s="320"/><c r="DV14" s="320"/><c r="DW14" s="320"/><c r="DX14" s="320"/><c r="DY14" s="320"/><c r="DZ14" s="320"/><c r="EA14" s="320"/><c r="EB14" s="320"/><c r="EC14" s="320"/><c r="ED14" s="320"/><c r="EE14" s="320"/><c r="EF14" s="320"/><c r="EG14" s="320"/><c r="EH14" s="320"/><c r="EI14" s="320"/><c r="EJ14" s="320"/><c r="EK14" s="320"/><c r="EL14" s="320"/><c r="EM14" s="320"/><c r="EN14" s="320"/><c r="EO14" s="320"/><c r="EP14" s="320"/><c r="EQ14" s="320"/><c r="ER14" s="320"/><c r="ES14" s="320"/><c r="ET14" s="320"/><c r="EU14" s="320"/><c r="EV14" s="320"/><c r="EW14" s="320"/><c r="EX14" s="320"/><c r="EY14" s="320"/><c r="EZ14" s="320"/><c r="FA14" s="320"/><c r="FB14" s="320"/><c r="FC14" s="320"/><c r="FD14" s="320"/><c r="FE14" s="320"/><c r="FF14" s="320"/><c r="FG14" s="320"/><c r="FH14" s="320"/><c r="FI14" s="320"/><c r="FJ14" s="320"/><c r="FK14" s="320"/><c r="FL14" s="320"/><c r="FM14" s="320"/><c r="FN14" s="320"/><c r="FO14" s="320"/><c r="FP14" s="320"/><c r="FQ14" s="320"/><c r="FR14" s="320"/><c r="FS14" s="320"/><c r="FT14" s="320"/><c r="FU14" s="320"/><c r="FV14" s="320"/><c r="FW14" s="320"/><c r="FX14" s="320"/><c r="FY14" s="320"/><c r="FZ14" s="320"/><c r="GA14" s="320"/><c r="GB14" s="320"/><c r="GC14" s="320"/><c r="GD14" s="320"/><c r="GE14" s="320"/><c r="GF14" s="320"/><c r="GG14" s="320"/><c r="GH14" s="320"/><c r="GI14" s="320"/><c r="GJ14" s="320"/><c r="GK14" s="320"/><c r="GL14" s="320"/><c r="GM14" s="320"/><c r="GN14" s="320"/><c r="GO14" s="320"/><c r="GP14" s="320"/><c r="GQ14" s="320"/><c r="GR14" s="320"/><c r="GS14" s="320"/><c r="GT14" s="320"/><c r="GU14" s="320"/><c r="GV14" s="320"/><c r="GW14" s="320"/><c r="GX14" s="320"/><c r="GY14" s="320"/><c r="GZ14" s="320"/><c r="HA14" s="320"/><c r="HB14" s="320"/><c r="HC14" s="320"/><c r="HD14" s="320"/><c r="HE14" s="320"/><c r="HF14" s="320"/><c r="HG14" s="320"/><c r="HH14" s="320"/><c r="HI14" s="320"/><c r="HJ14" s="320"/><c r="HK14" s="320"/><c r="HL14" s="320"/><c r="HM14" s="320"/><c r="HN14" s="320"/><c r="HO14" s="320"/><c r="HP14" s="320"/><c r="HQ14" s="320"/><c r="HR14" s="320"/><c r="HS14" s="320"/><c r="HT14" s="320"/><c r="HU14" s="320"/><c r="HV14" s="320"/><c r="HW14" s="320"/><c r="HX14" s="320"/><c r="HY14" s="320"/><c r="HZ14" s="320"/><c r="IA14" s="320"/><c r="IB14" s="320"/><c r="IC14" s="320"/><c r="ID14" s="320"/><c r="IE14" s="320"/><c r="IF14" s="320"/><c r="IG14" s="320"/><c r="IH14" s="320"/><c r="II14" s="320"/><c r="IJ14" s="320"/><c r="IK14" s="320"/><c r="IL14" s="320"/><c r="IM14" s="320"/><c r="IN14" s="320"/><c r="IO14" s="320"/><c r="IP14" s="320"/><c r="IQ14" s="320"/><c r="IR14" s="320"/><c r="IS14" s="320"/><c r="IT14" s="320"/><c r="IU14" s="320"/><c r="IV14" s="320"/></row><row collapsed="false" customFormat="false" customHeight="true" hidden="false" ht="25.5" outlineLevel="0" r="15"><c r="A15" s="374" t="n"><v>2</v></c><c r="B15" s="375" t="n"><f aca="false">&apos;ORÇAMENTO SINTÉTICO&apos;!B16:D16</f><v>0</v></c><c r="C15" s="375"/><c r="D15" s="375"/><c r="E15" s="375"/><c r="F15" s="375"/><c r="G15" s="375"/><c r="H15" s="375"/><c r="I15" s="375"/><c r="J15" s="375"/><c r="K15" s="376"/><c r="L15" s="377"/><c r="M15" s="378"/><c r="N15" s="379" t="n"><v>10139.48</v></c><c r="O15" s="380"/><c r="P15" s="380"/><c r="Q15" s="381" t="n"><f aca="false">N15/X15</f><v>0.839445010634343</v></c><c r="R15" s="379" t="n"><f aca="false">X15-N15</f><v>1939.31</v></c><c r="S15" s="382"/><c r="T15" s="381" t="n"><f aca="false">R15/X15</f><v>0.160554989365657</v></c><c r="U15" s="379"/><c r="V15" s="381"/><c r="W15" s="381" t="inlineStr"><f aca="false">Q15+T15</f><is><t></t></is></c><c r="X15" s="383" t="n"><f aca="false">&apos;ORÇAMENTO SINTÉTICO&apos;!E16</f><v>12078.79</v></c><c r="Y15" s="384"/><c r="Z15" s="385"/><c r="AA15" s="386"/><c r="AB15" s="387"/><c r="AC15" s="388"/><c r="AD15" s="320"/><c r="AE15" s="389"/><c r="AF15" s="320"/><c r="AG15" s="320"/><c r="AH15" s="320"/><c r="AI15" s="320"/><c r="AJ15" s="320"/><c r="AK15" s="320"/><c r="AL15" s="320"/><c r="AM15" s="320"/><c r="AN15" s="320"/><c r="AO15" s="320"/><c r="AP15" s="320"/><c r="AQ15" s="320"/><c r="AR15" s="320"/><c r="AS15" s="320"/><c r="AT15" s="320"/><c r="AU15" s="320"/><c r="AV15" s="320"/><c r="AW15" s="320"/><c r="AX15" s="320"/><c r="AY15" s="320"/><c r="AZ15" s="320"/><c r="BA15" s="320"/><c r="BB15" s="320"/><c r="BC15" s="320"/><c r="BD15" s="320"/><c r="BE15" s="320"/><c r="BF15" s="320"/><c r="BG15" s="320"/><c r="BH15" s="320"/><c r="BI15" s="320"/><c r="BJ15" s="320"/><c r="BK15" s="320"/><c r="BL15" s="320"/><c r="BM15" s="320"/><c r="BN15" s="320"/><c r="BO15" s="320"/><c r="BP15" s="320"/><c r="BQ15" s="320"/><c r="BR15" s="320"/><c r="BS15" s="320"/><c r="BT15" s="320"/><c r="BU15" s="320"/><c r="BV15" s="320"/><c r="BW15" s="320"/><c r="BX15" s="320"/><c r="BY15" s="320"/><c r="BZ15" s="320"/><c r="CA15" s="320"/><c r="CB15" s="320"/><c r="CC15" s="320"/><c r="CD15" s="320"/><c r="CE15" s="320"/><c r="CF15" s="320"/><c r="CG15" s="320"/><c r="CH15" s="320"/><c r="CI15" s="320"/><c r="CJ15" s="320"/><c r="CK15" s="320"/><c r="CL15" s="320"/><c r="CM15" s="320"/><c r="CN15" s="320"/><c r="CO15" s="320"/><c r="CP15" s="320"/><c r="CQ15" s="320"/><c r="CR15" s="320"/><c r="CS15" s="320"/><c r="CT15" s="320"/><c r="CU15" s="320"/><c r="CV15" s="320"/><c r="CW15" s="320"/><c r="CX15" s="320"/><c r="CY15" s="320"/><c r="CZ15" s="320"/><c r="DA15" s="320"/><c r="DB15" s="320"/><c r="DC15" s="320"/><c r="DD15" s="320"/><c r="DE15" s="320"/><c r="DF15" s="320"/><c r="DG15" s="320"/><c r="DH15" s="320"/><c r="DI15" s="320"/><c r="DJ15" s="320"/><c r="DK15" s="320"/><c r="DL15" s="320"/><c r="DM15" s="320"/><c r="DN15" s="320"/><c r="DO15" s="320"/><c r="DP15" s="320"/><c r="DQ15" s="320"/><c r="DR15" s="320"/><c r="DS15" s="320"/><c r="DT15" s="320"/><c r="DU15" s="320"/><c r="DV15" s="320"/><c r="DW15" s="320"/><c r="DX15" s="320"/><c r="DY15" s="320"/><c r="DZ15" s="320"/><c r="EA15" s="320"/><c r="EB15" s="320"/><c r="EC15" s="320"/><c r="ED15" s="320"/><c r="EE15" s="320"/><c r="EF15" s="320"/><c r="EG15" s="320"/><c r="EH15" s="320"/><c r="EI15" s="320"/><c r="EJ15" s="320"/><c r="EK15" s="320"/><c r="EL15" s="320"/><c r="EM15" s="320"/><c r="EN15" s="320"/><c r="EO15" s="320"/><c r="EP15" s="320"/><c r="EQ15" s="320"/><c r="ER15" s="320"/><c r="ES15" s="320"/><c r="ET15" s="320"/><c r="EU15" s="320"/><c r="EV15" s="320"/><c r="EW15" s="320"/><c r="EX15" s="320"/><c r="EY15" s="320"/><c r="EZ15" s="320"/><c r="FA15" s="320"/><c r="FB15" s="320"/><c r="FC15" s="320"/><c r="FD15" s="320"/><c r="FE15" s="320"/><c r="FF15" s="320"/><c r="FG15" s="320"/><c r="FH15" s="320"/><c r="FI15" s="320"/><c r="FJ15" s="320"/><c r="FK15" s="320"/><c r="FL15" s="320"/><c r="FM15" s="320"/><c r="FN15" s="320"/><c r="FO15" s="320"/><c r="FP15" s="320"/><c r="FQ15" s="320"/><c r="FR15" s="320"/><c r="FS15" s="320"/><c r="FT15" s="320"/><c r="FU15" s="320"/><c r="FV15" s="320"/><c r="FW15" s="320"/><c r="FX15" s="320"/><c r="FY15" s="320"/><c r="FZ15" s="320"/><c r="GA15" s="320"/><c r="GB15" s="320"/><c r="GC15" s="320"/><c r="GD15" s="320"/><c r="GE15" s="320"/><c r="GF15" s="320"/><c r="GG15" s="320"/><c r="GH15" s="320"/><c r="GI15" s="320"/><c r="GJ15" s="320"/><c r="GK15" s="320"/><c r="GL15" s="320"/><c r="GM15" s="320"/><c r="GN15" s="320"/><c r="GO15" s="320"/><c r="GP15" s="320"/><c r="GQ15" s="320"/><c r="GR15" s="320"/><c r="GS15" s="320"/><c r="GT15" s="320"/><c r="GU15" s="320"/><c r="GV15" s="320"/><c r="GW15" s="320"/><c r="GX15" s="320"/><c r="GY15" s="320"/><c r="GZ15" s="320"/><c r="HA15" s="320"/><c r="HB15" s="320"/><c r="HC15" s="320"/><c r="HD15" s="320"/><c r="HE15" s="320"/><c r="HF15" s="320"/><c r="HG15" s="320"/><c r="HH15" s="320"/><c r="HI15" s="320"/><c r="HJ15" s="320"/><c r="HK15" s="320"/><c r="HL15" s="320"/><c r="HM15" s="320"/><c r="HN15" s="320"/><c r="HO15" s="320"/><c r="HP15" s="320"/><c r="HQ15" s="320"/><c r="HR15" s="320"/><c r="HS15" s="320"/><c r="HT15" s="320"/><c r="HU15" s="320"/><c r="HV15" s="320"/><c r="HW15" s="320"/><c r="HX15" s="320"/><c r="HY15" s="320"/><c r="HZ15" s="320"/><c r="IA15" s="320"/><c r="IB15" s="320"/><c r="IC15" s="320"/><c r="ID15" s="320"/><c r="IE15" s="320"/><c r="IF15" s="320"/><c r="IG15" s="320"/><c r="IH15" s="320"/><c r="II15" s="320"/><c r="IJ15" s="320"/><c r="IK15" s="320"/><c r="IL15" s="320"/><c r="IM15" s="320"/><c r="IN15" s="320"/><c r="IO15" s="320"/><c r="IP15" s="320"/><c r="IQ15" s="320"/><c r="IR15" s="320"/><c r="IS15" s="320"/><c r="IT15" s="320"/><c r="IU15" s="320"/><c r="IV15" s="320"/></row><row collapsed="false" customFormat="false" customHeight="true" hidden="false" ht="25.5" outlineLevel="0" r="16"><c r="A16" s="374" t="n"><v>3</v></c><c r="B16" s="375" t="n"><f aca="false">&apos;ORÇAMENTO SINTÉTICO&apos;!B17:D17</f><v>0</v></c><c r="C16" s="375"/><c r="D16" s="375"/><c r="E16" s="375"/><c r="F16" s="375"/><c r="G16" s="375"/><c r="H16" s="375"/><c r="I16" s="375"/><c r="J16" s="375"/><c r="K16" s="376"/><c r="L16" s="377"/><c r="M16" s="378"/><c r="N16" s="379" t="n"><v>12468.07</v></c><c r="O16" s="380"/><c r="P16" s="380"/><c r="Q16" s="381" t="n"><f aca="false">N16/X16</f><v>0.839445220582047</v></c><c r="R16" s="379" t="n"><f aca="false">X16-N16</f><v>2384.68</v></c><c r="S16" s="382"/><c r="T16" s="381" t="n"><f aca="false">R16/X16</f><v>0.160554779417953</v></c><c r="U16" s="379"/><c r="V16" s="381"/><c r="W16" s="381" t="inlineStr"><f aca="false">Q16+T16</f><is><t></t></is></c><c r="X16" s="383" t="n"><f aca="false">&apos;ORÇAMENTO SINTÉTICO&apos;!E17</f><v>14852.75</v></c><c r="Y16" s="384"/><c r="Z16" s="385"/><c r="AA16" s="386"/><c r="AB16" s="387"/><c r="AC16" s="388"/><c r="AD16" s="320"/><c r="AE16" s="389"/><c r="AF16" s="320"/><c r="AG16" s="320"/><c r="AH16" s="320"/><c r="AI16" s="320"/><c r="AJ16" s="320"/><c r="AK16" s="320"/><c r="AL16" s="320"/><c r="AM16" s="320"/><c r="AN16" s="320"/><c r="AO16" s="320"/><c r="AP16" s="320"/><c r="AQ16" s="320"/><c r="AR16" s="320"/><c r="AS16" s="320"/><c r="AT16" s="320"/><c r="AU16" s="320"/><c r="AV16" s="320"/><c r="AW16" s="320"/><c r="AX16" s="320"/><c r="AY16" s="320"/><c r="AZ16" s="320"/><c r="BA16" s="320"/><c r="BB16" s="320"/><c r="BC16" s="320"/><c r="BD16" s="320"/><c r="BE16" s="320"/><c r="BF16" s="320"/><c r="BG16" s="320"/><c r="BH16" s="320"/><c r="BI16" s="320"/><c r="BJ16" s="320"/><c r="BK16" s="320"/><c r="BL16" s="320"/><c r="BM16" s="320"/><c r="BN16" s="320"/><c r="BO16" s="320"/><c r="BP16" s="320"/><c r="BQ16" s="320"/><c r="BR16" s="320"/><c r="BS16" s="320"/><c r="BT16" s="320"/><c r="BU16" s="320"/><c r="BV16" s="320"/><c r="BW16" s="320"/><c r="BX16" s="320"/><c r="BY16" s="320"/><c r="BZ16" s="320"/><c r="CA16" s="320"/><c r="CB16" s="320"/><c r="CC16" s="320"/><c r="CD16" s="320"/><c r="CE16" s="320"/><c r="CF16" s="320"/><c r="CG16" s="320"/><c r="CH16" s="320"/><c r="CI16" s="320"/><c r="CJ16" s="320"/><c r="CK16" s="320"/><c r="CL16" s="320"/><c r="CM16" s="320"/><c r="CN16" s="320"/><c r="CO16" s="320"/><c r="CP16" s="320"/><c r="CQ16" s="320"/><c r="CR16" s="320"/><c r="CS16" s="320"/><c r="CT16" s="320"/><c r="CU16" s="320"/><c r="CV16" s="320"/><c r="CW16" s="320"/><c r="CX16" s="320"/><c r="CY16" s="320"/><c r="CZ16" s="320"/><c r="DA16" s="320"/><c r="DB16" s="320"/><c r="DC16" s="320"/><c r="DD16" s="320"/><c r="DE16" s="320"/><c r="DF16" s="320"/><c r="DG16" s="320"/><c r="DH16" s="320"/><c r="DI16" s="320"/><c r="DJ16" s="320"/><c r="DK16" s="320"/><c r="DL16" s="320"/><c r="DM16" s="320"/><c r="DN16" s="320"/><c r="DO16" s="320"/><c r="DP16" s="320"/><c r="DQ16" s="320"/><c r="DR16" s="320"/><c r="DS16" s="320"/><c r="DT16" s="320"/><c r="DU16" s="320"/><c r="DV16" s="320"/><c r="DW16" s="320"/><c r="DX16" s="320"/><c r="DY16" s="320"/><c r="DZ16" s="320"/><c r="EA16" s="320"/><c r="EB16" s="320"/><c r="EC16" s="320"/><c r="ED16" s="320"/><c r="EE16" s="320"/><c r="EF16" s="320"/><c r="EG16" s="320"/><c r="EH16" s="320"/><c r="EI16" s="320"/><c r="EJ16" s="320"/><c r="EK16" s="320"/><c r="EL16" s="320"/><c r="EM16" s="320"/><c r="EN16" s="320"/><c r="EO16" s="320"/><c r="EP16" s="320"/><c r="EQ16" s="320"/><c r="ER16" s="320"/><c r="ES16" s="320"/><c r="ET16" s="320"/><c r="EU16" s="320"/><c r="EV16" s="320"/><c r="EW16" s="320"/><c r="EX16" s="320"/><c r="EY16" s="320"/><c r="EZ16" s="320"/><c r="FA16" s="320"/><c r="FB16" s="320"/><c r="FC16" s="320"/><c r="FD16" s="320"/><c r="FE16" s="320"/><c r="FF16" s="320"/><c r="FG16" s="320"/><c r="FH16" s="320"/><c r="FI16" s="320"/><c r="FJ16" s="320"/><c r="FK16" s="320"/><c r="FL16" s="320"/><c r="FM16" s="320"/><c r="FN16" s="320"/><c r="FO16" s="320"/><c r="FP16" s="320"/><c r="FQ16" s="320"/><c r="FR16" s="320"/><c r="FS16" s="320"/><c r="FT16" s="320"/><c r="FU16" s="320"/><c r="FV16" s="320"/><c r="FW16" s="320"/><c r="FX16" s="320"/><c r="FY16" s="320"/><c r="FZ16" s="320"/><c r="GA16" s="320"/><c r="GB16" s="320"/><c r="GC16" s="320"/><c r="GD16" s="320"/><c r="GE16" s="320"/><c r="GF16" s="320"/><c r="GG16" s="320"/><c r="GH16" s="320"/><c r="GI16" s="320"/><c r="GJ16" s="320"/><c r="GK16" s="320"/><c r="GL16" s="320"/><c r="GM16" s="320"/><c r="GN16" s="320"/><c r="GO16" s="320"/><c r="GP16" s="320"/><c r="GQ16" s="320"/><c r="GR16" s="320"/><c r="GS16" s="320"/><c r="GT16" s="320"/><c r="GU16" s="320"/><c r="GV16" s="320"/><c r="GW16" s="320"/><c r="GX16" s="320"/><c r="GY16" s="320"/><c r="GZ16" s="320"/><c r="HA16" s="320"/><c r="HB16" s="320"/><c r="HC16" s="320"/><c r="HD16" s="320"/><c r="HE16" s="320"/><c r="HF16" s="320"/><c r="HG16" s="320"/><c r="HH16" s="320"/><c r="HI16" s="320"/><c r="HJ16" s="320"/><c r="HK16" s="320"/><c r="HL16" s="320"/><c r="HM16" s="320"/><c r="HN16" s="320"/><c r="HO16" s="320"/><c r="HP16" s="320"/><c r="HQ16" s="320"/><c r="HR16" s="320"/><c r="HS16" s="320"/><c r="HT16" s="320"/><c r="HU16" s="320"/><c r="HV16" s="320"/><c r="HW16" s="320"/><c r="HX16" s="320"/><c r="HY16" s="320"/><c r="HZ16" s="320"/><c r="IA16" s="320"/><c r="IB16" s="320"/><c r="IC16" s="320"/><c r="ID16" s="320"/><c r="IE16" s="320"/><c r="IF16" s="320"/><c r="IG16" s="320"/><c r="IH16" s="320"/><c r="II16" s="320"/><c r="IJ16" s="320"/><c r="IK16" s="320"/><c r="IL16" s="320"/><c r="IM16" s="320"/><c r="IN16" s="320"/><c r="IO16" s="320"/><c r="IP16" s="320"/><c r="IQ16" s="320"/><c r="IR16" s="320"/><c r="IS16" s="320"/><c r="IT16" s="320"/><c r="IU16" s="320"/><c r="IV16" s="320"/></row><row collapsed="false" customFormat="false" customHeight="true" hidden="false" ht="25.5" outlineLevel="0" r="17"><c r="A17" s="374" t="n"><v>4</v></c><c r="B17" s="375" t="n"><f aca="false">&apos;ORÇAMENTO SINTÉTICO&apos;!B18:D18</f><v>0</v></c><c r="C17" s="375"/><c r="D17" s="375"/><c r="E17" s="375"/><c r="F17" s="375"/><c r="G17" s="375"/><c r="H17" s="375"/><c r="I17" s="375"/><c r="J17" s="375"/><c r="K17" s="376"/><c r="L17" s="377"/><c r="M17" s="378"/><c r="N17" s="379" t="n"><v>2040.45</v></c><c r="O17" s="380"/><c r="P17" s="380"/><c r="Q17" s="381" t="n"><f aca="false">N17/X17</f><v>0.839446087768594</v></c><c r="R17" s="379" t="n"><f aca="false">X17-N17</f><v>390.26</v></c><c r="S17" s="382"/><c r="T17" s="381" t="n"><f aca="false">R17/X17</f><v>0.160553912231406</v></c><c r="U17" s="379"/><c r="V17" s="381"/><c r="W17" s="381" t="inlineStr"><f aca="false">Q17+T17</f><is><t></t></is></c><c r="X17" s="383" t="n"><f aca="false">&apos;ORÇAMENTO SINTÉTICO&apos;!E18</f><v>2430.71</v></c><c r="Y17" s="384"/><c r="Z17" s="385"/><c r="AA17" s="386"/><c r="AB17" s="390"/><c r="AC17" s="391"/><c r="AD17" s="320"/><c r="AE17" s="392"/><c r="AF17" s="320"/><c r="AG17" s="320"/><c r="AH17" s="320"/><c r="AI17" s="320"/><c r="AJ17" s="320"/><c r="AK17" s="320"/><c r="AL17" s="320"/><c r="AM17" s="320"/><c r="AN17" s="320"/><c r="AO17" s="320"/><c r="AP17" s="320"/><c r="AQ17" s="320"/><c r="AR17" s="320"/><c r="AS17" s="320"/><c r="AT17" s="320"/><c r="AU17" s="320"/><c r="AV17" s="320"/><c r="AW17" s="320"/><c r="AX17" s="320"/><c r="AY17" s="320"/><c r="AZ17" s="320"/><c r="BA17" s="320"/><c r="BB17" s="320"/><c r="BC17" s="320"/><c r="BD17" s="320"/><c r="BE17" s="320"/><c r="BF17" s="320"/><c r="BG17" s="320"/><c r="BH17" s="320"/><c r="BI17" s="320"/><c r="BJ17" s="320"/><c r="BK17" s="320"/><c r="BL17" s="320"/><c r="BM17" s="320"/><c r="BN17" s="320"/><c r="BO17" s="320"/><c r="BP17" s="320"/><c r="BQ17" s="320"/><c r="BR17" s="320"/><c r="BS17" s="320"/><c r="BT17" s="320"/><c r="BU17" s="320"/><c r="BV17" s="320"/><c r="BW17" s="320"/><c r="BX17" s="320"/><c r="BY17" s="320"/><c r="BZ17" s="320"/><c r="CA17" s="320"/><c r="CB17" s="320"/><c r="CC17" s="320"/><c r="CD17" s="320"/><c r="CE17" s="320"/><c r="CF17" s="320"/><c r="CG17" s="320"/><c r="CH17" s="320"/><c r="CI17" s="320"/><c r="CJ17" s="320"/><c r="CK17" s="320"/><c r="CL17" s="320"/><c r="CM17" s="320"/><c r="CN17" s="320"/><c r="CO17" s="320"/><c r="CP17" s="320"/><c r="CQ17" s="320"/><c r="CR17" s="320"/><c r="CS17" s="320"/><c r="CT17" s="320"/><c r="CU17" s="320"/><c r="CV17" s="320"/><c r="CW17" s="320"/><c r="CX17" s="320"/><c r="CY17" s="320"/><c r="CZ17" s="320"/><c r="DA17" s="320"/><c r="DB17" s="320"/><c r="DC17" s="320"/><c r="DD17" s="320"/><c r="DE17" s="320"/><c r="DF17" s="320"/><c r="DG17" s="320"/><c r="DH17" s="320"/><c r="DI17" s="320"/><c r="DJ17" s="320"/><c r="DK17" s="320"/><c r="DL17" s="320"/><c r="DM17" s="320"/><c r="DN17" s="320"/><c r="DO17" s="320"/><c r="DP17" s="320"/><c r="DQ17" s="320"/><c r="DR17" s="320"/><c r="DS17" s="320"/><c r="DT17" s="320"/><c r="DU17" s="320"/><c r="DV17" s="320"/><c r="DW17" s="320"/><c r="DX17" s="320"/><c r="DY17" s="320"/><c r="DZ17" s="320"/><c r="EA17" s="320"/><c r="EB17" s="320"/><c r="EC17" s="320"/><c r="ED17" s="320"/><c r="EE17" s="320"/><c r="EF17" s="320"/><c r="EG17" s="320"/><c r="EH17" s="320"/><c r="EI17" s="320"/><c r="EJ17" s="320"/><c r="EK17" s="320"/><c r="EL17" s="320"/><c r="EM17" s="320"/><c r="EN17" s="320"/><c r="EO17" s="320"/><c r="EP17" s="320"/><c r="EQ17" s="320"/><c r="ER17" s="320"/><c r="ES17" s="320"/><c r="ET17" s="320"/><c r="EU17" s="320"/><c r="EV17" s="320"/><c r="EW17" s="320"/><c r="EX17" s="320"/><c r="EY17" s="320"/><c r="EZ17" s="320"/><c r="FA17" s="320"/><c r="FB17" s="320"/><c r="FC17" s="320"/><c r="FD17" s="320"/><c r="FE17" s="320"/><c r="FF17" s="320"/><c r="FG17" s="320"/><c r="FH17" s="320"/><c r="FI17" s="320"/><c r="FJ17" s="320"/><c r="FK17" s="320"/><c r="FL17" s="320"/><c r="FM17" s="320"/><c r="FN17" s="320"/><c r="FO17" s="320"/><c r="FP17" s="320"/><c r="FQ17" s="320"/><c r="FR17" s="320"/><c r="FS17" s="320"/><c r="FT17" s="320"/><c r="FU17" s="320"/><c r="FV17" s="320"/><c r="FW17" s="320"/><c r="FX17" s="320"/><c r="FY17" s="320"/><c r="FZ17" s="320"/><c r="GA17" s="320"/><c r="GB17" s="320"/><c r="GC17" s="320"/><c r="GD17" s="320"/><c r="GE17" s="320"/><c r="GF17" s="320"/><c r="GG17" s="320"/><c r="GH17" s="320"/><c r="GI17" s="320"/><c r="GJ17" s="320"/><c r="GK17" s="320"/><c r="GL17" s="320"/><c r="GM17" s="320"/><c r="GN17" s="320"/><c r="GO17" s="320"/><c r="GP17" s="320"/><c r="GQ17" s="320"/><c r="GR17" s="320"/><c r="GS17" s="320"/><c r="GT17" s="320"/><c r="GU17" s="320"/><c r="GV17" s="320"/><c r="GW17" s="320"/><c r="GX17" s="320"/><c r="GY17" s="320"/><c r="GZ17" s="320"/><c r="HA17" s="320"/><c r="HB17" s="320"/><c r="HC17" s="320"/><c r="HD17" s="320"/><c r="HE17" s="320"/><c r="HF17" s="320"/><c r="HG17" s="320"/><c r="HH17" s="320"/><c r="HI17" s="320"/><c r="HJ17" s="320"/><c r="HK17" s="320"/><c r="HL17" s="320"/><c r="HM17" s="320"/><c r="HN17" s="320"/><c r="HO17" s="320"/><c r="HP17" s="320"/><c r="HQ17" s="320"/><c r="HR17" s="320"/><c r="HS17" s="320"/><c r="HT17" s="320"/><c r="HU17" s="320"/><c r="HV17" s="320"/><c r="HW17" s="320"/><c r="HX17" s="320"/><c r="HY17" s="320"/><c r="HZ17" s="320"/><c r="IA17" s="320"/><c r="IB17" s="320"/><c r="IC17" s="320"/><c r="ID17" s="320"/><c r="IE17" s="320"/><c r="IF17" s="320"/><c r="IG17" s="320"/><c r="IH17" s="320"/><c r="II17" s="320"/><c r="IJ17" s="320"/><c r="IK17" s="320"/><c r="IL17" s="320"/><c r="IM17" s="320"/><c r="IN17" s="320"/><c r="IO17" s="320"/><c r="IP17" s="320"/><c r="IQ17" s="320"/><c r="IR17" s="320"/><c r="IS17" s="320"/><c r="IT17" s="320"/><c r="IU17" s="320"/><c r="IV17" s="320"/></row><row collapsed="false" customFormat="false" customHeight="true" hidden="false" ht="25.5" outlineLevel="0" r="18"><c r="A18" s="374" t="n"><v>5</v></c><c r="B18" s="375" t="n"><f aca="false">&apos;ORÇAMENTO SINTÉTICO&apos;!B19:D19</f><v>0</v></c><c r="C18" s="375"/><c r="D18" s="375"/><c r="E18" s="375"/><c r="F18" s="375"/><c r="G18" s="375"/><c r="H18" s="375"/><c r="I18" s="375"/><c r="J18" s="375"/><c r="K18" s="376"/><c r="L18" s="377"/><c r="M18" s="378"/><c r="N18" s="379" t="n"><v>22276.38</v></c><c r="O18" s="380"/><c r="P18" s="380"/><c r="Q18" s="381" t="n"><f aca="false">N18/X18</f><v>0.839445423789107</v></c><c r="R18" s="379" t="n"><f aca="false">X18-N18</f><v>4260.64</v></c><c r="S18" s="382"/><c r="T18" s="381" t="n"><f aca="false">R18/X18</f><v>0.160554576210893</v></c><c r="U18" s="379"/><c r="V18" s="381"/><c r="W18" s="381" t="inlineStr"><f aca="false">Q18+T18</f><is><t></t></is></c><c r="X18" s="383" t="n"><f aca="false">&apos;ORÇAMENTO SINTÉTICO&apos;!E19</f><v>26537.02</v></c><c r="Y18" s="384"/><c r="Z18" s="385"/><c r="AA18" s="386"/><c r="AB18" s="390"/><c r="AC18" s="391"/><c r="AD18" s="320"/><c r="AE18" s="392"/><c r="AF18" s="320"/><c r="AG18" s="320"/><c r="AH18" s="320"/><c r="AI18" s="320"/><c r="AJ18" s="320"/><c r="AK18" s="320"/><c r="AL18" s="320"/><c r="AM18" s="320"/><c r="AN18" s="320"/><c r="AO18" s="320"/><c r="AP18" s="320"/><c r="AQ18" s="320"/><c r="AR18" s="320"/><c r="AS18" s="320"/><c r="AT18" s="320"/><c r="AU18" s="320"/><c r="AV18" s="320"/><c r="AW18" s="320"/><c r="AX18" s="320"/><c r="AY18" s="320"/><c r="AZ18" s="320"/><c r="BA18" s="320"/><c r="BB18" s="320"/><c r="BC18" s="320"/><c r="BD18" s="320"/><c r="BE18" s="320"/><c r="BF18" s="320"/><c r="BG18" s="320"/><c r="BH18" s="320"/><c r="BI18" s="320"/><c r="BJ18" s="320"/><c r="BK18" s="320"/><c r="BL18" s="320"/><c r="BM18" s="320"/><c r="BN18" s="320"/><c r="BO18" s="320"/><c r="BP18" s="320"/><c r="BQ18" s="320"/><c r="BR18" s="320"/><c r="BS18" s="320"/><c r="BT18" s="320"/><c r="BU18" s="320"/><c r="BV18" s="320"/><c r="BW18" s="320"/><c r="BX18" s="320"/><c r="BY18" s="320"/><c r="BZ18" s="320"/><c r="CA18" s="320"/><c r="CB18" s="320"/><c r="CC18" s="320"/><c r="CD18" s="320"/><c r="CE18" s="320"/><c r="CF18" s="320"/><c r="CG18" s="320"/><c r="CH18" s="320"/><c r="CI18" s="320"/><c r="CJ18" s="320"/><c r="CK18" s="320"/><c r="CL18" s="320"/><c r="CM18" s="320"/><c r="CN18" s="320"/><c r="CO18" s="320"/><c r="CP18" s="320"/><c r="CQ18" s="320"/><c r="CR18" s="320"/><c r="CS18" s="320"/><c r="CT18" s="320"/><c r="CU18" s="320"/><c r="CV18" s="320"/><c r="CW18" s="320"/><c r="CX18" s="320"/><c r="CY18" s="320"/><c r="CZ18" s="320"/><c r="DA18" s="320"/><c r="DB18" s="320"/><c r="DC18" s="320"/><c r="DD18" s="320"/><c r="DE18" s="320"/><c r="DF18" s="320"/><c r="DG18" s="320"/><c r="DH18" s="320"/><c r="DI18" s="320"/><c r="DJ18" s="320"/><c r="DK18" s="320"/><c r="DL18" s="320"/><c r="DM18" s="320"/><c r="DN18" s="320"/><c r="DO18" s="320"/><c r="DP18" s="320"/><c r="DQ18" s="320"/><c r="DR18" s="320"/><c r="DS18" s="320"/><c r="DT18" s="320"/><c r="DU18" s="320"/><c r="DV18" s="320"/><c r="DW18" s="320"/><c r="DX18" s="320"/><c r="DY18" s="320"/><c r="DZ18" s="320"/><c r="EA18" s="320"/><c r="EB18" s="320"/><c r="EC18" s="320"/><c r="ED18" s="320"/><c r="EE18" s="320"/><c r="EF18" s="320"/><c r="EG18" s="320"/><c r="EH18" s="320"/><c r="EI18" s="320"/><c r="EJ18" s="320"/><c r="EK18" s="320"/><c r="EL18" s="320"/><c r="EM18" s="320"/><c r="EN18" s="320"/><c r="EO18" s="320"/><c r="EP18" s="320"/><c r="EQ18" s="320"/><c r="ER18" s="320"/><c r="ES18" s="320"/><c r="ET18" s="320"/><c r="EU18" s="320"/><c r="EV18" s="320"/><c r="EW18" s="320"/><c r="EX18" s="320"/><c r="EY18" s="320"/><c r="EZ18" s="320"/><c r="FA18" s="320"/><c r="FB18" s="320"/><c r="FC18" s="320"/><c r="FD18" s="320"/><c r="FE18" s="320"/><c r="FF18" s="320"/><c r="FG18" s="320"/><c r="FH18" s="320"/><c r="FI18" s="320"/><c r="FJ18" s="320"/><c r="FK18" s="320"/><c r="FL18" s="320"/><c r="FM18" s="320"/><c r="FN18" s="320"/><c r="FO18" s="320"/><c r="FP18" s="320"/><c r="FQ18" s="320"/><c r="FR18" s="320"/><c r="FS18" s="320"/><c r="FT18" s="320"/><c r="FU18" s="320"/><c r="FV18" s="320"/><c r="FW18" s="320"/><c r="FX18" s="320"/><c r="FY18" s="320"/><c r="FZ18" s="320"/><c r="GA18" s="320"/><c r="GB18" s="320"/><c r="GC18" s="320"/><c r="GD18" s="320"/><c r="GE18" s="320"/><c r="GF18" s="320"/><c r="GG18" s="320"/><c r="GH18" s="320"/><c r="GI18" s="320"/><c r="GJ18" s="320"/><c r="GK18" s="320"/><c r="GL18" s="320"/><c r="GM18" s="320"/><c r="GN18" s="320"/><c r="GO18" s="320"/><c r="GP18" s="320"/><c r="GQ18" s="320"/><c r="GR18" s="320"/><c r="GS18" s="320"/><c r="GT18" s="320"/><c r="GU18" s="320"/><c r="GV18" s="320"/><c r="GW18" s="320"/><c r="GX18" s="320"/><c r="GY18" s="320"/><c r="GZ18" s="320"/><c r="HA18" s="320"/><c r="HB18" s="320"/><c r="HC18" s="320"/><c r="HD18" s="320"/><c r="HE18" s="320"/><c r="HF18" s="320"/><c r="HG18" s="320"/><c r="HH18" s="320"/><c r="HI18" s="320"/><c r="HJ18" s="320"/><c r="HK18" s="320"/><c r="HL18" s="320"/><c r="HM18" s="320"/><c r="HN18" s="320"/><c r="HO18" s="320"/><c r="HP18" s="320"/><c r="HQ18" s="320"/><c r="HR18" s="320"/><c r="HS18" s="320"/><c r="HT18" s="320"/><c r="HU18" s="320"/><c r="HV18" s="320"/><c r="HW18" s="320"/><c r="HX18" s="320"/><c r="HY18" s="320"/><c r="HZ18" s="320"/><c r="IA18" s="320"/><c r="IB18" s="320"/><c r="IC18" s="320"/><c r="ID18" s="320"/><c r="IE18" s="320"/><c r="IF18" s="320"/><c r="IG18" s="320"/><c r="IH18" s="320"/><c r="II18" s="320"/><c r="IJ18" s="320"/><c r="IK18" s="320"/><c r="IL18" s="320"/><c r="IM18" s="320"/><c r="IN18" s="320"/><c r="IO18" s="320"/><c r="IP18" s="320"/><c r="IQ18" s="320"/><c r="IR18" s="320"/><c r="IS18" s="320"/><c r="IT18" s="320"/><c r="IU18" s="320"/><c r="IV18" s="320"/></row><row collapsed="false" customFormat="false" customHeight="true" hidden="false" ht="25.5" outlineLevel="0" r="19"><c r="A19" s="374" t="n"><v>6</v></c><c r="B19" s="375" t="n"><f aca="false">&apos;ORÇAMENTO SINTÉTICO&apos;!B20:D20</f><v>0</v></c><c r="C19" s="375"/><c r="D19" s="375"/><c r="E19" s="375"/><c r="F19" s="375"/><c r="G19" s="375"/><c r="H19" s="375"/><c r="I19" s="375"/><c r="J19" s="375"/><c r="K19" s="376"/><c r="L19" s="377"/><c r="M19" s="378"/><c r="N19" s="379" t="n"><v>27649.64</v></c><c r="O19" s="380"/><c r="P19" s="380"/><c r="Q19" s="381" t="n"><f aca="false">N19/X19</f><v>0.839445272768618</v></c><c r="R19" s="379" t="n"><f aca="false">X19-N19</f><v>5288.35</v></c><c r="S19" s="382"/><c r="T19" s="381" t="n"><f aca="false">R19/X19</f><v>0.160554727231382</v></c><c r="U19" s="379"/><c r="V19" s="381"/><c r="W19" s="381" t="inlineStr"><f aca="false">Q19+T19</f><is><t></t></is></c><c r="X19" s="383" t="n"><f aca="false">&apos;ORÇAMENTO SINTÉTICO&apos;!E20</f><v>32937.99</v></c><c r="Y19" s="384"/><c r="Z19" s="385"/><c r="AA19" s="386"/><c r="AB19" s="390"/><c r="AC19" s="390"/><c r="AD19" s="320"/><c r="AE19" s="392"/><c r="AF19" s="320"/><c r="AG19" s="320"/><c r="AH19" s="320"/><c r="AI19" s="320"/><c r="AJ19" s="320"/><c r="AK19" s="320"/><c r="AL19" s="320"/><c r="AM19" s="320"/><c r="AN19" s="320"/><c r="AO19" s="320"/><c r="AP19" s="320"/><c r="AQ19" s="320"/><c r="AR19" s="320"/><c r="AS19" s="320"/><c r="AT19" s="320"/><c r="AU19" s="320"/><c r="AV19" s="320"/><c r="AW19" s="320"/><c r="AX19" s="320"/><c r="AY19" s="320"/><c r="AZ19" s="320"/><c r="BA19" s="320"/><c r="BB19" s="320"/><c r="BC19" s="320"/><c r="BD19" s="320"/><c r="BE19" s="320"/><c r="BF19" s="320"/><c r="BG19" s="320"/><c r="BH19" s="320"/><c r="BI19" s="320"/><c r="BJ19" s="320"/><c r="BK19" s="320"/><c r="BL19" s="320"/><c r="BM19" s="320"/><c r="BN19" s="320"/><c r="BO19" s="320"/><c r="BP19" s="320"/><c r="BQ19" s="320"/><c r="BR19" s="320"/><c r="BS19" s="320"/><c r="BT19" s="320"/><c r="BU19" s="320"/><c r="BV19" s="320"/><c r="BW19" s="320"/><c r="BX19" s="320"/><c r="BY19" s="320"/><c r="BZ19" s="320"/><c r="CA19" s="320"/><c r="CB19" s="320"/><c r="CC19" s="320"/><c r="CD19" s="320"/><c r="CE19" s="320"/><c r="CF19" s="320"/><c r="CG19" s="320"/><c r="CH19" s="320"/><c r="CI19" s="320"/><c r="CJ19" s="320"/><c r="CK19" s="320"/><c r="CL19" s="320"/><c r="CM19" s="320"/><c r="CN19" s="320"/><c r="CO19" s="320"/><c r="CP19" s="320"/><c r="CQ19" s="320"/><c r="CR19" s="320"/><c r="CS19" s="320"/><c r="CT19" s="320"/><c r="CU19" s="320"/><c r="CV19" s="320"/><c r="CW19" s="320"/><c r="CX19" s="320"/><c r="CY19" s="320"/><c r="CZ19" s="320"/><c r="DA19" s="320"/><c r="DB19" s="320"/><c r="DC19" s="320"/><c r="DD19" s="320"/><c r="DE19" s="320"/><c r="DF19" s="320"/><c r="DG19" s="320"/><c r="DH19" s="320"/><c r="DI19" s="320"/><c r="DJ19" s="320"/><c r="DK19" s="320"/><c r="DL19" s="320"/><c r="DM19" s="320"/><c r="DN19" s="320"/><c r="DO19" s="320"/><c r="DP19" s="320"/><c r="DQ19" s="320"/><c r="DR19" s="320"/><c r="DS19" s="320"/><c r="DT19" s="320"/><c r="DU19" s="320"/><c r="DV19" s="320"/><c r="DW19" s="320"/><c r="DX19" s="320"/><c r="DY19" s="320"/><c r="DZ19" s="320"/><c r="EA19" s="320"/><c r="EB19" s="320"/><c r="EC19" s="320"/><c r="ED19" s="320"/><c r="EE19" s="320"/><c r="EF19" s="320"/><c r="EG19" s="320"/><c r="EH19" s="320"/><c r="EI19" s="320"/><c r="EJ19" s="320"/><c r="EK19" s="320"/><c r="EL19" s="320"/><c r="EM19" s="320"/><c r="EN19" s="320"/><c r="EO19" s="320"/><c r="EP19" s="320"/><c r="EQ19" s="320"/><c r="ER19" s="320"/><c r="ES19" s="320"/><c r="ET19" s="320"/><c r="EU19" s="320"/><c r="EV19" s="320"/><c r="EW19" s="320"/><c r="EX19" s="320"/><c r="EY19" s="320"/><c r="EZ19" s="320"/><c r="FA19" s="320"/><c r="FB19" s="320"/><c r="FC19" s="320"/><c r="FD19" s="320"/><c r="FE19" s="320"/><c r="FF19" s="320"/><c r="FG19" s="320"/><c r="FH19" s="320"/><c r="FI19" s="320"/><c r="FJ19" s="320"/><c r="FK19" s="320"/><c r="FL19" s="320"/><c r="FM19" s="320"/><c r="FN19" s="320"/><c r="FO19" s="320"/><c r="FP19" s="320"/><c r="FQ19" s="320"/><c r="FR19" s="320"/><c r="FS19" s="320"/><c r="FT19" s="320"/><c r="FU19" s="320"/><c r="FV19" s="320"/><c r="FW19" s="320"/><c r="FX19" s="320"/><c r="FY19" s="320"/><c r="FZ19" s="320"/><c r="GA19" s="320"/><c r="GB19" s="320"/><c r="GC19" s="320"/><c r="GD19" s="320"/><c r="GE19" s="320"/><c r="GF19" s="320"/><c r="GG19" s="320"/><c r="GH19" s="320"/><c r="GI19" s="320"/><c r="GJ19" s="320"/><c r="GK19" s="320"/><c r="GL19" s="320"/><c r="GM19" s="320"/><c r="GN19" s="320"/><c r="GO19" s="320"/><c r="GP19" s="320"/><c r="GQ19" s="320"/><c r="GR19" s="320"/><c r="GS19" s="320"/><c r="GT19" s="320"/><c r="GU19" s="320"/><c r="GV19" s="320"/><c r="GW19" s="320"/><c r="GX19" s="320"/><c r="GY19" s="320"/><c r="GZ19" s="320"/><c r="HA19" s="320"/><c r="HB19" s="320"/><c r="HC19" s="320"/><c r="HD19" s="320"/><c r="HE19" s="320"/><c r="HF19" s="320"/><c r="HG19" s="320"/><c r="HH19" s="320"/><c r="HI19" s="320"/><c r="HJ19" s="320"/><c r="HK19" s="320"/><c r="HL19" s="320"/><c r="HM19" s="320"/><c r="HN19" s="320"/><c r="HO19" s="320"/><c r="HP19" s="320"/><c r="HQ19" s="320"/><c r="HR19" s="320"/><c r="HS19" s="320"/><c r="HT19" s="320"/><c r="HU19" s="320"/><c r="HV19" s="320"/><c r="HW19" s="320"/><c r="HX19" s="320"/><c r="HY19" s="320"/><c r="HZ19" s="320"/><c r="IA19" s="320"/><c r="IB19" s="320"/><c r="IC19" s="320"/><c r="ID19" s="320"/><c r="IE19" s="320"/><c r="IF19" s="320"/><c r="IG19" s="320"/><c r="IH19" s="320"/><c r="II19" s="320"/><c r="IJ19" s="320"/><c r="IK19" s="320"/><c r="IL19" s="320"/><c r="IM19" s="320"/><c r="IN19" s="320"/><c r="IO19" s="320"/><c r="IP19" s="320"/><c r="IQ19" s="320"/><c r="IR19" s="320"/><c r="IS19" s="320"/><c r="IT19" s="320"/><c r="IU19" s="320"/><c r="IV19" s="320"/></row><row collapsed="false" customFormat="false" customHeight="true" hidden="false" ht="25.5" outlineLevel="0" r="20"><c r="A20" s="374" t="n"><v>7</v></c><c r="B20" s="375" t="n"><f aca="false">&apos;ORÇAMENTO SINTÉTICO&apos;!B21:D21</f><v>0</v></c><c r="C20" s="375"/><c r="D20" s="375"/><c r="E20" s="375"/><c r="F20" s="375"/><c r="G20" s="375"/><c r="H20" s="375"/><c r="I20" s="375"/><c r="J20" s="375"/><c r="K20" s="376"/><c r="L20" s="377"/><c r="M20" s="378"/><c r="N20" s="379" t="n"><v>15063.86</v></c><c r="O20" s="380"/><c r="P20" s="380"/><c r="Q20" s="381" t="n"><f aca="false">N20/X20</f><v>0.839445617472489</v></c><c r="R20" s="379" t="n"><f aca="false">X20-N20</f><v>2881.15</v></c><c r="S20" s="382"/><c r="T20" s="381" t="n"><f aca="false">R20/X20</f><v>0.160554382527511</v></c><c r="U20" s="379"/><c r="V20" s="381"/><c r="W20" s="381" t="inlineStr"><f aca="false">Q20+T20</f><is><t></t></is></c><c r="X20" s="383" t="n"><f aca="false">&apos;ORÇAMENTO SINTÉTICO&apos;!E21</f><v>17945.01</v></c><c r="Y20" s="384"/><c r="Z20" s="385"/><c r="AA20" s="386"/><c r="AB20" s="390"/><c r="AC20" s="393"/><c r="AD20" s="320"/><c r="AE20" s="392"/><c r="AF20" s="320"/><c r="AG20" s="320"/><c r="AH20" s="320"/><c r="AI20" s="320"/><c r="AJ20" s="320"/><c r="AK20" s="320"/><c r="AL20" s="320"/><c r="AM20" s="320"/><c r="AN20" s="320"/><c r="AO20" s="320"/><c r="AP20" s="320"/><c r="AQ20" s="320"/><c r="AR20" s="320"/><c r="AS20" s="320"/><c r="AT20" s="320"/><c r="AU20" s="320"/><c r="AV20" s="320"/><c r="AW20" s="320"/><c r="AX20" s="320"/><c r="AY20" s="320"/><c r="AZ20" s="320"/><c r="BA20" s="320"/><c r="BB20" s="320"/><c r="BC20" s="320"/><c r="BD20" s="320"/><c r="BE20" s="320"/><c r="BF20" s="320"/><c r="BG20" s="320"/><c r="BH20" s="320"/><c r="BI20" s="320"/><c r="BJ20" s="320"/><c r="BK20" s="320"/><c r="BL20" s="320"/><c r="BM20" s="320"/><c r="BN20" s="320"/><c r="BO20" s="320"/><c r="BP20" s="320"/><c r="BQ20" s="320"/><c r="BR20" s="320"/><c r="BS20" s="320"/><c r="BT20" s="320"/><c r="BU20" s="320"/><c r="BV20" s="320"/><c r="BW20" s="320"/><c r="BX20" s="320"/><c r="BY20" s="320"/><c r="BZ20" s="320"/><c r="CA20" s="320"/><c r="CB20" s="320"/><c r="CC20" s="320"/><c r="CD20" s="320"/><c r="CE20" s="320"/><c r="CF20" s="320"/><c r="CG20" s="320"/><c r="CH20" s="320"/><c r="CI20" s="320"/><c r="CJ20" s="320"/><c r="CK20" s="320"/><c r="CL20" s="320"/><c r="CM20" s="320"/><c r="CN20" s="320"/><c r="CO20" s="320"/><c r="CP20" s="320"/><c r="CQ20" s="320"/><c r="CR20" s="320"/><c r="CS20" s="320"/><c r="CT20" s="320"/><c r="CU20" s="320"/><c r="CV20" s="320"/><c r="CW20" s="320"/><c r="CX20" s="320"/><c r="CY20" s="320"/><c r="CZ20" s="320"/><c r="DA20" s="320"/><c r="DB20" s="320"/><c r="DC20" s="320"/><c r="DD20" s="320"/><c r="DE20" s="320"/><c r="DF20" s="320"/><c r="DG20" s="320"/><c r="DH20" s="320"/><c r="DI20" s="320"/><c r="DJ20" s="320"/><c r="DK20" s="320"/><c r="DL20" s="320"/><c r="DM20" s="320"/><c r="DN20" s="320"/><c r="DO20" s="320"/><c r="DP20" s="320"/><c r="DQ20" s="320"/><c r="DR20" s="320"/><c r="DS20" s="320"/><c r="DT20" s="320"/><c r="DU20" s="320"/><c r="DV20" s="320"/><c r="DW20" s="320"/><c r="DX20" s="320"/><c r="DY20" s="320"/><c r="DZ20" s="320"/><c r="EA20" s="320"/><c r="EB20" s="320"/><c r="EC20" s="320"/><c r="ED20" s="320"/><c r="EE20" s="320"/><c r="EF20" s="320"/><c r="EG20" s="320"/><c r="EH20" s="320"/><c r="EI20" s="320"/><c r="EJ20" s="320"/><c r="EK20" s="320"/><c r="EL20" s="320"/><c r="EM20" s="320"/><c r="EN20" s="320"/><c r="EO20" s="320"/><c r="EP20" s="320"/><c r="EQ20" s="320"/><c r="ER20" s="320"/><c r="ES20" s="320"/><c r="ET20" s="320"/><c r="EU20" s="320"/><c r="EV20" s="320"/><c r="EW20" s="320"/><c r="EX20" s="320"/><c r="EY20" s="320"/><c r="EZ20" s="320"/><c r="FA20" s="320"/><c r="FB20" s="320"/><c r="FC20" s="320"/><c r="FD20" s="320"/><c r="FE20" s="320"/><c r="FF20" s="320"/><c r="FG20" s="320"/><c r="FH20" s="320"/><c r="FI20" s="320"/><c r="FJ20" s="320"/><c r="FK20" s="320"/><c r="FL20" s="320"/><c r="FM20" s="320"/><c r="FN20" s="320"/><c r="FO20" s="320"/><c r="FP20" s="320"/><c r="FQ20" s="320"/><c r="FR20" s="320"/><c r="FS20" s="320"/><c r="FT20" s="320"/><c r="FU20" s="320"/><c r="FV20" s="320"/><c r="FW20" s="320"/><c r="FX20" s="320"/><c r="FY20" s="320"/><c r="FZ20" s="320"/><c r="GA20" s="320"/><c r="GB20" s="320"/><c r="GC20" s="320"/><c r="GD20" s="320"/><c r="GE20" s="320"/><c r="GF20" s="320"/><c r="GG20" s="320"/><c r="GH20" s="320"/><c r="GI20" s="320"/><c r="GJ20" s="320"/><c r="GK20" s="320"/><c r="GL20" s="320"/><c r="GM20" s="320"/><c r="GN20" s="320"/><c r="GO20" s="320"/><c r="GP20" s="320"/><c r="GQ20" s="320"/><c r="GR20" s="320"/><c r="GS20" s="320"/><c r="GT20" s="320"/><c r="GU20" s="320"/><c r="GV20" s="320"/><c r="GW20" s="320"/><c r="GX20" s="320"/><c r="GY20" s="320"/><c r="GZ20" s="320"/><c r="HA20" s="320"/><c r="HB20" s="320"/><c r="HC20" s="320"/><c r="HD20" s="320"/><c r="HE20" s="320"/><c r="HF20" s="320"/><c r="HG20" s="320"/><c r="HH20" s="320"/><c r="HI20" s="320"/><c r="HJ20" s="320"/><c r="HK20" s="320"/><c r="HL20" s="320"/><c r="HM20" s="320"/><c r="HN20" s="320"/><c r="HO20" s="320"/><c r="HP20" s="320"/><c r="HQ20" s="320"/><c r="HR20" s="320"/><c r="HS20" s="320"/><c r="HT20" s="320"/><c r="HU20" s="320"/><c r="HV20" s="320"/><c r="HW20" s="320"/><c r="HX20" s="320"/><c r="HY20" s="320"/><c r="HZ20" s="320"/><c r="IA20" s="320"/><c r="IB20" s="320"/><c r="IC20" s="320"/><c r="ID20" s="320"/><c r="IE20" s="320"/><c r="IF20" s="320"/><c r="IG20" s="320"/><c r="IH20" s="320"/><c r="II20" s="320"/><c r="IJ20" s="320"/><c r="IK20" s="320"/><c r="IL20" s="320"/><c r="IM20" s="320"/><c r="IN20" s="320"/><c r="IO20" s="320"/><c r="IP20" s="320"/><c r="IQ20" s="320"/><c r="IR20" s="320"/><c r="IS20" s="320"/><c r="IT20" s="320"/><c r="IU20" s="320"/><c r="IV20" s="320"/></row><row collapsed="false" customFormat="false" customHeight="true" hidden="false" ht="12.75" outlineLevel="0" r="21"><c r="A21" s="374" t="n"><v>8</v></c><c r="B21" s="375" t="n"><f aca="false">&apos;ORÇAMENTO SINTÉTICO&apos;!B22:D22</f><v>0</v></c><c r="C21" s="375"/><c r="D21" s="375"/><c r="E21" s="375"/><c r="F21" s="375"/><c r="G21" s="375"/><c r="H21" s="375"/><c r="I21" s="375"/><c r="J21" s="375"/><c r="K21" s="376"/><c r="L21" s="377"/><c r="M21" s="378"/><c r="N21" s="379" t="n"><v>112874.6</v></c><c r="O21" s="380"/><c r="P21" s="380"/><c r="Q21" s="381" t="n"><f aca="false">N21/X21</f><v>0.839445410011505</v></c><c r="R21" s="379" t="n"><f aca="false">X21-N21</f><v>21588.7</v></c><c r="S21" s="382"/><c r="T21" s="381" t="n"><f aca="false">R21/X21</f><v>0.160554589988495</v></c><c r="U21" s="379"/><c r="V21" s="381"/><c r="W21" s="381" t="inlineStr"><f aca="false">Q21+T21</f><is><t></t></is></c><c r="X21" s="383" t="n"><f aca="false">&apos;ORÇAMENTO SINTÉTICO&apos;!E22</f><v>134463.3</v></c><c r="Y21" s="384"/><c r="Z21" s="385"/><c r="AA21" s="386"/><c r="AB21" s="390"/><c r="AC21" s="393"/><c r="AD21" s="320"/><c r="AE21" s="392"/><c r="AF21" s="320"/><c r="AG21" s="320"/><c r="AH21" s="320"/><c r="AI21" s="320"/><c r="AJ21" s="320"/><c r="AK21" s="320"/><c r="AL21" s="320"/><c r="AM21" s="320"/><c r="AN21" s="320"/><c r="AO21" s="320"/><c r="AP21" s="320"/><c r="AQ21" s="320"/><c r="AR21" s="320"/><c r="AS21" s="320"/><c r="AT21" s="320"/><c r="AU21" s="320"/><c r="AV21" s="320"/><c r="AW21" s="320"/><c r="AX21" s="320"/><c r="AY21" s="320"/><c r="AZ21" s="320"/><c r="BA21" s="320"/><c r="BB21" s="320"/><c r="BC21" s="320"/><c r="BD21" s="320"/><c r="BE21" s="320"/><c r="BF21" s="320"/><c r="BG21" s="320"/><c r="BH21" s="320"/><c r="BI21" s="320"/><c r="BJ21" s="320"/><c r="BK21" s="320"/><c r="BL21" s="320"/><c r="BM21" s="320"/><c r="BN21" s="320"/><c r="BO21" s="320"/><c r="BP21" s="320"/><c r="BQ21" s="320"/><c r="BR21" s="320"/><c r="BS21" s="320"/><c r="BT21" s="320"/><c r="BU21" s="320"/><c r="BV21" s="320"/><c r="BW21" s="320"/><c r="BX21" s="320"/><c r="BY21" s="320"/><c r="BZ21" s="320"/><c r="CA21" s="320"/><c r="CB21" s="320"/><c r="CC21" s="320"/><c r="CD21" s="320"/><c r="CE21" s="320"/><c r="CF21" s="320"/><c r="CG21" s="320"/><c r="CH21" s="320"/><c r="CI21" s="320"/><c r="CJ21" s="320"/><c r="CK21" s="320"/><c r="CL21" s="320"/><c r="CM21" s="320"/><c r="CN21" s="320"/><c r="CO21" s="320"/><c r="CP21" s="320"/><c r="CQ21" s="320"/><c r="CR21" s="320"/><c r="CS21" s="320"/><c r="CT21" s="320"/><c r="CU21" s="320"/><c r="CV21" s="320"/><c r="CW21" s="320"/><c r="CX21" s="320"/><c r="CY21" s="320"/><c r="CZ21" s="320"/><c r="DA21" s="320"/><c r="DB21" s="320"/><c r="DC21" s="320"/><c r="DD21" s="320"/><c r="DE21" s="320"/><c r="DF21" s="320"/><c r="DG21" s="320"/><c r="DH21" s="320"/><c r="DI21" s="320"/><c r="DJ21" s="320"/><c r="DK21" s="320"/><c r="DL21" s="320"/><c r="DM21" s="320"/><c r="DN21" s="320"/><c r="DO21" s="320"/><c r="DP21" s="320"/><c r="DQ21" s="320"/><c r="DR21" s="320"/><c r="DS21" s="320"/><c r="DT21" s="320"/><c r="DU21" s="320"/><c r="DV21" s="320"/><c r="DW21" s="320"/><c r="DX21" s="320"/><c r="DY21" s="320"/><c r="DZ21" s="320"/><c r="EA21" s="320"/><c r="EB21" s="320"/><c r="EC21" s="320"/><c r="ED21" s="320"/><c r="EE21" s="320"/><c r="EF21" s="320"/><c r="EG21" s="320"/><c r="EH21" s="320"/><c r="EI21" s="320"/><c r="EJ21" s="320"/><c r="EK21" s="320"/><c r="EL21" s="320"/><c r="EM21" s="320"/><c r="EN21" s="320"/><c r="EO21" s="320"/><c r="EP21" s="320"/><c r="EQ21" s="320"/><c r="ER21" s="320"/><c r="ES21" s="320"/><c r="ET21" s="320"/><c r="EU21" s="320"/><c r="EV21" s="320"/><c r="EW21" s="320"/><c r="EX21" s="320"/><c r="EY21" s="320"/><c r="EZ21" s="320"/><c r="FA21" s="320"/><c r="FB21" s="320"/><c r="FC21" s="320"/><c r="FD21" s="320"/><c r="FE21" s="320"/><c r="FF21" s="320"/><c r="FG21" s="320"/><c r="FH21" s="320"/><c r="FI21" s="320"/><c r="FJ21" s="320"/><c r="FK21" s="320"/><c r="FL21" s="320"/><c r="FM21" s="320"/><c r="FN21" s="320"/><c r="FO21" s="320"/><c r="FP21" s="320"/><c r="FQ21" s="320"/><c r="FR21" s="320"/><c r="FS21" s="320"/><c r="FT21" s="320"/><c r="FU21" s="320"/><c r="FV21" s="320"/><c r="FW21" s="320"/><c r="FX21" s="320"/><c r="FY21" s="320"/><c r="FZ21" s="320"/><c r="GA21" s="320"/><c r="GB21" s="320"/><c r="GC21" s="320"/><c r="GD21" s="320"/><c r="GE21" s="320"/><c r="GF21" s="320"/><c r="GG21" s="320"/><c r="GH21" s="320"/><c r="GI21" s="320"/><c r="GJ21" s="320"/><c r="GK21" s="320"/><c r="GL21" s="320"/><c r="GM21" s="320"/><c r="GN21" s="320"/><c r="GO21" s="320"/><c r="GP21" s="320"/><c r="GQ21" s="320"/><c r="GR21" s="320"/><c r="GS21" s="320"/><c r="GT21" s="320"/><c r="GU21" s="320"/><c r="GV21" s="320"/><c r="GW21" s="320"/><c r="GX21" s="320"/><c r="GY21" s="320"/><c r="GZ21" s="320"/><c r="HA21" s="320"/><c r="HB21" s="320"/><c r="HC21" s="320"/><c r="HD21" s="320"/><c r="HE21" s="320"/><c r="HF21" s="320"/><c r="HG21" s="320"/><c r="HH21" s="320"/><c r="HI21" s="320"/><c r="HJ21" s="320"/><c r="HK21" s="320"/><c r="HL21" s="320"/><c r="HM21" s="320"/><c r="HN21" s="320"/><c r="HO21" s="320"/><c r="HP21" s="320"/><c r="HQ21" s="320"/><c r="HR21" s="320"/><c r="HS21" s="320"/><c r="HT21" s="320"/><c r="HU21" s="320"/><c r="HV21" s="320"/><c r="HW21" s="320"/><c r="HX21" s="320"/><c r="HY21" s="320"/><c r="HZ21" s="320"/><c r="IA21" s="320"/><c r="IB21" s="320"/><c r="IC21" s="320"/><c r="ID21" s="320"/><c r="IE21" s="320"/><c r="IF21" s="320"/><c r="IG21" s="320"/><c r="IH21" s="320"/><c r="II21" s="320"/><c r="IJ21" s="320"/><c r="IK21" s="320"/><c r="IL21" s="320"/><c r="IM21" s="320"/><c r="IN21" s="320"/><c r="IO21" s="320"/><c r="IP21" s="320"/><c r="IQ21" s="320"/><c r="IR21" s="320"/><c r="IS21" s="320"/><c r="IT21" s="320"/><c r="IU21" s="320"/><c r="IV21" s="320"/></row><row collapsed="false" customFormat="false" customHeight="true" hidden="false" ht="12.75" outlineLevel="0" r="22"><c r="A22" s="374" t="n"><v>9</v></c><c r="B22" s="375" t="n"><f aca="false">&apos;ORÇAMENTO SINTÉTICO&apos;!B23:D23</f><v>0</v></c><c r="C22" s="375"/><c r="D22" s="375"/><c r="E22" s="375"/><c r="F22" s="375"/><c r="G22" s="375"/><c r="H22" s="375"/><c r="I22" s="375"/><c r="J22" s="375"/><c r="K22" s="376"/><c r="L22" s="377"/><c r="M22" s="378"/><c r="N22" s="379" t="n"><v>68526.45</v></c><c r="O22" s="380"/><c r="P22" s="380"/><c r="Q22" s="381" t="n"><f aca="false">N22/X22</f><v>0.839445444856859</v></c><c r="R22" s="379" t="n"><f aca="false">X22-N22</f><v>13106.55</v></c><c r="S22" s="382"/><c r="T22" s="381" t="n"><f aca="false">R22/X22</f><v>0.160554555143141</v></c><c r="U22" s="379"/><c r="V22" s="381"/><c r="W22" s="381" t="inlineStr"><f aca="false">Q22+T22</f><is><t></t></is></c><c r="X22" s="383" t="n"><f aca="false">&apos;ORÇAMENTO SINTÉTICO&apos;!E23</f><v>81633</v></c><c r="Y22" s="384"/><c r="Z22" s="385"/><c r="AA22" s="386"/><c r="AB22" s="390"/><c r="AC22" s="393"/><c r="AD22" s="320"/><c r="AE22" s="392"/><c r="AF22" s="320"/><c r="AG22" s="320"/><c r="AH22" s="320"/><c r="AI22" s="320"/><c r="AJ22" s="320"/><c r="AK22" s="320"/><c r="AL22" s="320"/><c r="AM22" s="320"/><c r="AN22" s="320"/><c r="AO22" s="320"/><c r="AP22" s="320"/><c r="AQ22" s="320"/><c r="AR22" s="320"/><c r="AS22" s="320"/><c r="AT22" s="320"/><c r="AU22" s="320"/><c r="AV22" s="320"/><c r="AW22" s="320"/><c r="AX22" s="320"/><c r="AY22" s="320"/><c r="AZ22" s="320"/><c r="BA22" s="320"/><c r="BB22" s="320"/><c r="BC22" s="320"/><c r="BD22" s="320"/><c r="BE22" s="320"/><c r="BF22" s="320"/><c r="BG22" s="320"/><c r="BH22" s="320"/><c r="BI22" s="320"/><c r="BJ22" s="320"/><c r="BK22" s="320"/><c r="BL22" s="320"/><c r="BM22" s="320"/><c r="BN22" s="320"/><c r="BO22" s="320"/><c r="BP22" s="320"/><c r="BQ22" s="320"/><c r="BR22" s="320"/><c r="BS22" s="320"/><c r="BT22" s="320"/><c r="BU22" s="320"/><c r="BV22" s="320"/><c r="BW22" s="320"/><c r="BX22" s="320"/><c r="BY22" s="320"/><c r="BZ22" s="320"/><c r="CA22" s="320"/><c r="CB22" s="320"/><c r="CC22" s="320"/><c r="CD22" s="320"/><c r="CE22" s="320"/><c r="CF22" s="320"/><c r="CG22" s="320"/><c r="CH22" s="320"/><c r="CI22" s="320"/><c r="CJ22" s="320"/><c r="CK22" s="320"/><c r="CL22" s="320"/><c r="CM22" s="320"/><c r="CN22" s="320"/><c r="CO22" s="320"/><c r="CP22" s="320"/><c r="CQ22" s="320"/><c r="CR22" s="320"/><c r="CS22" s="320"/><c r="CT22" s="320"/><c r="CU22" s="320"/><c r="CV22" s="320"/><c r="CW22" s="320"/><c r="CX22" s="320"/><c r="CY22" s="320"/><c r="CZ22" s="320"/><c r="DA22" s="320"/><c r="DB22" s="320"/><c r="DC22" s="320"/><c r="DD22" s="320"/><c r="DE22" s="320"/><c r="DF22" s="320"/><c r="DG22" s="320"/><c r="DH22" s="320"/><c r="DI22" s="320"/><c r="DJ22" s="320"/><c r="DK22" s="320"/><c r="DL22" s="320"/><c r="DM22" s="320"/><c r="DN22" s="320"/><c r="DO22" s="320"/><c r="DP22" s="320"/><c r="DQ22" s="320"/><c r="DR22" s="320"/><c r="DS22" s="320"/><c r="DT22" s="320"/><c r="DU22" s="320"/><c r="DV22" s="320"/><c r="DW22" s="320"/><c r="DX22" s="320"/><c r="DY22" s="320"/><c r="DZ22" s="320"/><c r="EA22" s="320"/><c r="EB22" s="320"/><c r="EC22" s="320"/><c r="ED22" s="320"/><c r="EE22" s="320"/><c r="EF22" s="320"/><c r="EG22" s="320"/><c r="EH22" s="320"/><c r="EI22" s="320"/><c r="EJ22" s="320"/><c r="EK22" s="320"/><c r="EL22" s="320"/><c r="EM22" s="320"/><c r="EN22" s="320"/><c r="EO22" s="320"/><c r="EP22" s="320"/><c r="EQ22" s="320"/><c r="ER22" s="320"/><c r="ES22" s="320"/><c r="ET22" s="320"/><c r="EU22" s="320"/><c r="EV22" s="320"/><c r="EW22" s="320"/><c r="EX22" s="320"/><c r="EY22" s="320"/><c r="EZ22" s="320"/><c r="FA22" s="320"/><c r="FB22" s="320"/><c r="FC22" s="320"/><c r="FD22" s="320"/><c r="FE22" s="320"/><c r="FF22" s="320"/><c r="FG22" s="320"/><c r="FH22" s="320"/><c r="FI22" s="320"/><c r="FJ22" s="320"/><c r="FK22" s="320"/><c r="FL22" s="320"/><c r="FM22" s="320"/><c r="FN22" s="320"/><c r="FO22" s="320"/><c r="FP22" s="320"/><c r="FQ22" s="320"/><c r="FR22" s="320"/><c r="FS22" s="320"/><c r="FT22" s="320"/><c r="FU22" s="320"/><c r="FV22" s="320"/><c r="FW22" s="320"/><c r="FX22" s="320"/><c r="FY22" s="320"/><c r="FZ22" s="320"/><c r="GA22" s="320"/><c r="GB22" s="320"/><c r="GC22" s="320"/><c r="GD22" s="320"/><c r="GE22" s="320"/><c r="GF22" s="320"/><c r="GG22" s="320"/><c r="GH22" s="320"/><c r="GI22" s="320"/><c r="GJ22" s="320"/><c r="GK22" s="320"/><c r="GL22" s="320"/><c r="GM22" s="320"/><c r="GN22" s="320"/><c r="GO22" s="320"/><c r="GP22" s="320"/><c r="GQ22" s="320"/><c r="GR22" s="320"/><c r="GS22" s="320"/><c r="GT22" s="320"/><c r="GU22" s="320"/><c r="GV22" s="320"/><c r="GW22" s="320"/><c r="GX22" s="320"/><c r="GY22" s="320"/><c r="GZ22" s="320"/><c r="HA22" s="320"/><c r="HB22" s="320"/><c r="HC22" s="320"/><c r="HD22" s="320"/><c r="HE22" s="320"/><c r="HF22" s="320"/><c r="HG22" s="320"/><c r="HH22" s="320"/><c r="HI22" s="320"/><c r="HJ22" s="320"/><c r="HK22" s="320"/><c r="HL22" s="320"/><c r="HM22" s="320"/><c r="HN22" s="320"/><c r="HO22" s="320"/><c r="HP22" s="320"/><c r="HQ22" s="320"/><c r="HR22" s="320"/><c r="HS22" s="320"/><c r="HT22" s="320"/><c r="HU22" s="320"/><c r="HV22" s="320"/><c r="HW22" s="320"/><c r="HX22" s="320"/><c r="HY22" s="320"/><c r="HZ22" s="320"/><c r="IA22" s="320"/><c r="IB22" s="320"/><c r="IC22" s="320"/><c r="ID22" s="320"/><c r="IE22" s="320"/><c r="IF22" s="320"/><c r="IG22" s="320"/><c r="IH22" s="320"/><c r="II22" s="320"/><c r="IJ22" s="320"/><c r="IK22" s="320"/><c r="IL22" s="320"/><c r="IM22" s="320"/><c r="IN22" s="320"/><c r="IO22" s="320"/><c r="IP22" s="320"/><c r="IQ22" s="320"/><c r="IR22" s="320"/><c r="IS22" s="320"/><c r="IT22" s="320"/><c r="IU22" s="320"/><c r="IV22" s="320"/></row><row collapsed="false" customFormat="false" customHeight="true" hidden="false" ht="12.75" outlineLevel="0" r="23"><c r="A23" s="374" t="n"><v>10</v></c><c r="B23" s="375" t="n"><f aca="false">&apos;ORÇAMENTO SINTÉTICO&apos;!B24:D24</f><v>0</v></c><c r="C23" s="375"/><c r="D23" s="375"/><c r="E23" s="375"/><c r="F23" s="375"/><c r="G23" s="375"/><c r="H23" s="375"/><c r="I23" s="375"/><c r="J23" s="375"/><c r="K23" s="376"/><c r="L23" s="377"/><c r="M23" s="378"/><c r="N23" s="379" t="n"><v>113436.46</v></c><c r="O23" s="380"/><c r="P23" s="380"/><c r="Q23" s="381" t="n"><f aca="false">N23/X23</f><v>0.839445427758301</v></c><c r="R23" s="379" t="n"><f aca="false">X23-N23</f><v>21696.16</v></c><c r="S23" s="382"/><c r="T23" s="381" t="n"><f aca="false">R23/X23</f><v>0.160554572241699</v></c><c r="U23" s="379"/><c r="V23" s="381"/><c r="W23" s="381" t="inlineStr"><f aca="false">Q23+T23</f><is><t></t></is></c><c r="X23" s="383" t="n"><f aca="false">&apos;ORÇAMENTO SINTÉTICO&apos;!E24</f><v>135132.62</v></c><c r="Y23" s="384"/><c r="Z23" s="385"/><c r="AA23" s="386"/><c r="AB23" s="390"/><c r="AC23" s="393"/><c r="AD23" s="320"/><c r="AE23" s="392"/><c r="AF23" s="320"/><c r="AG23" s="320"/><c r="AH23" s="320"/><c r="AI23" s="320"/><c r="AJ23" s="320"/><c r="AK23" s="320"/><c r="AL23" s="320"/><c r="AM23" s="320"/><c r="AN23" s="320"/><c r="AO23" s="320"/><c r="AP23" s="320"/><c r="AQ23" s="320"/><c r="AR23" s="320"/><c r="AS23" s="320"/><c r="AT23" s="320"/><c r="AU23" s="320"/><c r="AV23" s="320"/><c r="AW23" s="320"/><c r="AX23" s="320"/><c r="AY23" s="320"/><c r="AZ23" s="320"/><c r="BA23" s="320"/><c r="BB23" s="320"/><c r="BC23" s="320"/><c r="BD23" s="320"/><c r="BE23" s="320"/><c r="BF23" s="320"/><c r="BG23" s="320"/><c r="BH23" s="320"/><c r="BI23" s="320"/><c r="BJ23" s="320"/><c r="BK23" s="320"/><c r="BL23" s="320"/><c r="BM23" s="320"/><c r="BN23" s="320"/><c r="BO23" s="320"/><c r="BP23" s="320"/><c r="BQ23" s="320"/><c r="BR23" s="320"/><c r="BS23" s="320"/><c r="BT23" s="320"/><c r="BU23" s="320"/><c r="BV23" s="320"/><c r="BW23" s="320"/><c r="BX23" s="320"/><c r="BY23" s="320"/><c r="BZ23" s="320"/><c r="CA23" s="320"/><c r="CB23" s="320"/><c r="CC23" s="320"/><c r="CD23" s="320"/><c r="CE23" s="320"/><c r="CF23" s="320"/><c r="CG23" s="320"/><c r="CH23" s="320"/><c r="CI23" s="320"/><c r="CJ23" s="320"/><c r="CK23" s="320"/><c r="CL23" s="320"/><c r="CM23" s="320"/><c r="CN23" s="320"/><c r="CO23" s="320"/><c r="CP23" s="320"/><c r="CQ23" s="320"/><c r="CR23" s="320"/><c r="CS23" s="320"/><c r="CT23" s="320"/><c r="CU23" s="320"/><c r="CV23" s="320"/><c r="CW23" s="320"/><c r="CX23" s="320"/><c r="CY23" s="320"/><c r="CZ23" s="320"/><c r="DA23" s="320"/><c r="DB23" s="320"/><c r="DC23" s="320"/><c r="DD23" s="320"/><c r="DE23" s="320"/><c r="DF23" s="320"/><c r="DG23" s="320"/><c r="DH23" s="320"/><c r="DI23" s="320"/><c r="DJ23" s="320"/><c r="DK23" s="320"/><c r="DL23" s="320"/><c r="DM23" s="320"/><c r="DN23" s="320"/><c r="DO23" s="320"/><c r="DP23" s="320"/><c r="DQ23" s="320"/><c r="DR23" s="320"/><c r="DS23" s="320"/><c r="DT23" s="320"/><c r="DU23" s="320"/><c r="DV23" s="320"/><c r="DW23" s="320"/><c r="DX23" s="320"/><c r="DY23" s="320"/><c r="DZ23" s="320"/><c r="EA23" s="320"/><c r="EB23" s="320"/><c r="EC23" s="320"/><c r="ED23" s="320"/><c r="EE23" s="320"/><c r="EF23" s="320"/><c r="EG23" s="320"/><c r="EH23" s="320"/><c r="EI23" s="320"/><c r="EJ23" s="320"/><c r="EK23" s="320"/><c r="EL23" s="320"/><c r="EM23" s="320"/><c r="EN23" s="320"/><c r="EO23" s="320"/><c r="EP23" s="320"/><c r="EQ23" s="320"/><c r="ER23" s="320"/><c r="ES23" s="320"/><c r="ET23" s="320"/><c r="EU23" s="320"/><c r="EV23" s="320"/><c r="EW23" s="320"/><c r="EX23" s="320"/><c r="EY23" s="320"/><c r="EZ23" s="320"/><c r="FA23" s="320"/><c r="FB23" s="320"/><c r="FC23" s="320"/><c r="FD23" s="320"/><c r="FE23" s="320"/><c r="FF23" s="320"/><c r="FG23" s="320"/><c r="FH23" s="320"/><c r="FI23" s="320"/><c r="FJ23" s="320"/><c r="FK23" s="320"/><c r="FL23" s="320"/><c r="FM23" s="320"/><c r="FN23" s="320"/><c r="FO23" s="320"/><c r="FP23" s="320"/><c r="FQ23" s="320"/><c r="FR23" s="320"/><c r="FS23" s="320"/><c r="FT23" s="320"/><c r="FU23" s="320"/><c r="FV23" s="320"/><c r="FW23" s="320"/><c r="FX23" s="320"/><c r="FY23" s="320"/><c r="FZ23" s="320"/><c r="GA23" s="320"/><c r="GB23" s="320"/><c r="GC23" s="320"/><c r="GD23" s="320"/><c r="GE23" s="320"/><c r="GF23" s="320"/><c r="GG23" s="320"/><c r="GH23" s="320"/><c r="GI23" s="320"/><c r="GJ23" s="320"/><c r="GK23" s="320"/><c r="GL23" s="320"/><c r="GM23" s="320"/><c r="GN23" s="320"/><c r="GO23" s="320"/><c r="GP23" s="320"/><c r="GQ23" s="320"/><c r="GR23" s="320"/><c r="GS23" s="320"/><c r="GT23" s="320"/><c r="GU23" s="320"/><c r="GV23" s="320"/><c r="GW23" s="320"/><c r="GX23" s="320"/><c r="GY23" s="320"/><c r="GZ23" s="320"/><c r="HA23" s="320"/><c r="HB23" s="320"/><c r="HC23" s="320"/><c r="HD23" s="320"/><c r="HE23" s="320"/><c r="HF23" s="320"/><c r="HG23" s="320"/><c r="HH23" s="320"/><c r="HI23" s="320"/><c r="HJ23" s="320"/><c r="HK23" s="320"/><c r="HL23" s="320"/><c r="HM23" s="320"/><c r="HN23" s="320"/><c r="HO23" s="320"/><c r="HP23" s="320"/><c r="HQ23" s="320"/><c r="HR23" s="320"/><c r="HS23" s="320"/><c r="HT23" s="320"/><c r="HU23" s="320"/><c r="HV23" s="320"/><c r="HW23" s="320"/><c r="HX23" s="320"/><c r="HY23" s="320"/><c r="HZ23" s="320"/><c r="IA23" s="320"/><c r="IB23" s="320"/><c r="IC23" s="320"/><c r="ID23" s="320"/><c r="IE23" s="320"/><c r="IF23" s="320"/><c r="IG23" s="320"/><c r="IH23" s="320"/><c r="II23" s="320"/><c r="IJ23" s="320"/><c r="IK23" s="320"/><c r="IL23" s="320"/><c r="IM23" s="320"/><c r="IN23" s="320"/><c r="IO23" s="320"/><c r="IP23" s="320"/><c r="IQ23" s="320"/><c r="IR23" s="320"/><c r="IS23" s="320"/><c r="IT23" s="320"/><c r="IU23" s="320"/><c r="IV23" s="320"/></row><row collapsed="false" customFormat="false" customHeight="true" hidden="false" ht="12.75" outlineLevel="0" r="24"><c r="A24" s="374" t="n"><v>11</v></c><c r="B24" s="375" t="n"><f aca="false">&apos;ORÇAMENTO SINTÉTICO&apos;!B25:D25</f><v>0</v></c><c r="C24" s="375"/><c r="D24" s="375"/><c r="E24" s="375"/><c r="F24" s="375"/><c r="G24" s="375"/><c r="H24" s="375"/><c r="I24" s="375"/><c r="J24" s="375"/><c r="K24" s="376"/><c r="L24" s="377"/><c r="M24" s="378"/><c r="N24" s="379" t="n"><v>37334.34</v></c><c r="O24" s="380"/><c r="P24" s="380"/><c r="Q24" s="381" t="n"><f aca="false">N24/X24</f><v>0.839445531197302</v></c><c r="R24" s="379" t="n"><f aca="false">X24-N24</f><v>7140.66</v></c><c r="S24" s="382"/><c r="T24" s="381" t="n"><f aca="false">R24/X24</f><v>0.160554468802698</v></c><c r="U24" s="379"/><c r="V24" s="381"/><c r="W24" s="381" t="inlineStr"><f aca="false">Q24+T24</f><is><t></t></is></c><c r="X24" s="383" t="n"><f aca="false">&apos;ORÇAMENTO SINTÉTICO&apos;!E25</f><v>44475</v></c><c r="Y24" s="384"/><c r="Z24" s="385"/><c r="AA24" s="394"/><c r="AB24" s="390"/><c r="AC24" s="393"/><c r="AD24" s="320"/><c r="AE24" s="392"/><c r="AF24" s="320"/><c r="AG24" s="320"/><c r="AH24" s="320"/><c r="AI24" s="320"/><c r="AJ24" s="320"/><c r="AK24" s="320"/><c r="AL24" s="320"/><c r="AM24" s="320"/><c r="AN24" s="320"/><c r="AO24" s="320"/><c r="AP24" s="320"/><c r="AQ24" s="320"/><c r="AR24" s="320"/><c r="AS24" s="320"/><c r="AT24" s="320"/><c r="AU24" s="320"/><c r="AV24" s="320"/><c r="AW24" s="320"/><c r="AX24" s="320"/><c r="AY24" s="320"/><c r="AZ24" s="320"/><c r="BA24" s="320"/><c r="BB24" s="320"/><c r="BC24" s="320"/><c r="BD24" s="320"/><c r="BE24" s="320"/><c r="BF24" s="320"/><c r="BG24" s="320"/><c r="BH24" s="320"/><c r="BI24" s="320"/><c r="BJ24" s="320"/><c r="BK24" s="320"/><c r="BL24" s="320"/><c r="BM24" s="320"/><c r="BN24" s="320"/><c r="BO24" s="320"/><c r="BP24" s="320"/><c r="BQ24" s="320"/><c r="BR24" s="320"/><c r="BS24" s="320"/><c r="BT24" s="320"/><c r="BU24" s="320"/><c r="BV24" s="320"/><c r="BW24" s="320"/><c r="BX24" s="320"/><c r="BY24" s="320"/><c r="BZ24" s="320"/><c r="CA24" s="320"/><c r="CB24" s="320"/><c r="CC24" s="320"/><c r="CD24" s="320"/><c r="CE24" s="320"/><c r="CF24" s="320"/><c r="CG24" s="320"/><c r="CH24" s="320"/><c r="CI24" s="320"/><c r="CJ24" s="320"/><c r="CK24" s="320"/><c r="CL24" s="320"/><c r="CM24" s="320"/><c r="CN24" s="320"/><c r="CO24" s="320"/><c r="CP24" s="320"/><c r="CQ24" s="320"/><c r="CR24" s="320"/><c r="CS24" s="320"/><c r="CT24" s="320"/><c r="CU24" s="320"/><c r="CV24" s="320"/><c r="CW24" s="320"/><c r="CX24" s="320"/><c r="CY24" s="320"/><c r="CZ24" s="320"/><c r="DA24" s="320"/><c r="DB24" s="320"/><c r="DC24" s="320"/><c r="DD24" s="320"/><c r="DE24" s="320"/><c r="DF24" s="320"/><c r="DG24" s="320"/><c r="DH24" s="320"/><c r="DI24" s="320"/><c r="DJ24" s="320"/><c r="DK24" s="320"/><c r="DL24" s="320"/><c r="DM24" s="320"/><c r="DN24" s="320"/><c r="DO24" s="320"/><c r="DP24" s="320"/><c r="DQ24" s="320"/><c r="DR24" s="320"/><c r="DS24" s="320"/><c r="DT24" s="320"/><c r="DU24" s="320"/><c r="DV24" s="320"/><c r="DW24" s="320"/><c r="DX24" s="320"/><c r="DY24" s="320"/><c r="DZ24" s="320"/><c r="EA24" s="320"/><c r="EB24" s="320"/><c r="EC24" s="320"/><c r="ED24" s="320"/><c r="EE24" s="320"/><c r="EF24" s="320"/><c r="EG24" s="320"/><c r="EH24" s="320"/><c r="EI24" s="320"/><c r="EJ24" s="320"/><c r="EK24" s="320"/><c r="EL24" s="320"/><c r="EM24" s="320"/><c r="EN24" s="320"/><c r="EO24" s="320"/><c r="EP24" s="320"/><c r="EQ24" s="320"/><c r="ER24" s="320"/><c r="ES24" s="320"/><c r="ET24" s="320"/><c r="EU24" s="320"/><c r="EV24" s="320"/><c r="EW24" s="320"/><c r="EX24" s="320"/><c r="EY24" s="320"/><c r="EZ24" s="320"/><c r="FA24" s="320"/><c r="FB24" s="320"/><c r="FC24" s="320"/><c r="FD24" s="320"/><c r="FE24" s="320"/><c r="FF24" s="320"/><c r="FG24" s="320"/><c r="FH24" s="320"/><c r="FI24" s="320"/><c r="FJ24" s="320"/><c r="FK24" s="320"/><c r="FL24" s="320"/><c r="FM24" s="320"/><c r="FN24" s="320"/><c r="FO24" s="320"/><c r="FP24" s="320"/><c r="FQ24" s="320"/><c r="FR24" s="320"/><c r="FS24" s="320"/><c r="FT24" s="320"/><c r="FU24" s="320"/><c r="FV24" s="320"/><c r="FW24" s="320"/><c r="FX24" s="320"/><c r="FY24" s="320"/><c r="FZ24" s="320"/><c r="GA24" s="320"/><c r="GB24" s="320"/><c r="GC24" s="320"/><c r="GD24" s="320"/><c r="GE24" s="320"/><c r="GF24" s="320"/><c r="GG24" s="320"/><c r="GH24" s="320"/><c r="GI24" s="320"/><c r="GJ24" s="320"/><c r="GK24" s="320"/><c r="GL24" s="320"/><c r="GM24" s="320"/><c r="GN24" s="320"/><c r="GO24" s="320"/><c r="GP24" s="320"/><c r="GQ24" s="320"/><c r="GR24" s="320"/><c r="GS24" s="320"/><c r="GT24" s="320"/><c r="GU24" s="320"/><c r="GV24" s="320"/><c r="GW24" s="320"/><c r="GX24" s="320"/><c r="GY24" s="320"/><c r="GZ24" s="320"/><c r="HA24" s="320"/><c r="HB24" s="320"/><c r="HC24" s="320"/><c r="HD24" s="320"/><c r="HE24" s="320"/><c r="HF24" s="320"/><c r="HG24" s="320"/><c r="HH24" s="320"/><c r="HI24" s="320"/><c r="HJ24" s="320"/><c r="HK24" s="320"/><c r="HL24" s="320"/><c r="HM24" s="320"/><c r="HN24" s="320"/><c r="HO24" s="320"/><c r="HP24" s="320"/><c r="HQ24" s="320"/><c r="HR24" s="320"/><c r="HS24" s="320"/><c r="HT24" s="320"/><c r="HU24" s="320"/><c r="HV24" s="320"/><c r="HW24" s="320"/><c r="HX24" s="320"/><c r="HY24" s="320"/><c r="HZ24" s="320"/><c r="IA24" s="320"/><c r="IB24" s="320"/><c r="IC24" s="320"/><c r="ID24" s="320"/><c r="IE24" s="320"/><c r="IF24" s="320"/><c r="IG24" s="320"/><c r="IH24" s="320"/><c r="II24" s="320"/><c r="IJ24" s="320"/><c r="IK24" s="320"/><c r="IL24" s="320"/><c r="IM24" s="320"/><c r="IN24" s="320"/><c r="IO24" s="320"/><c r="IP24" s="320"/><c r="IQ24" s="320"/><c r="IR24" s="320"/><c r="IS24" s="320"/><c r="IT24" s="320"/><c r="IU24" s="320"/><c r="IV24" s="320"/></row><row collapsed="false" customFormat="false" customHeight="true" hidden="false" ht="12.75" outlineLevel="0" r="25"><c r="A25" s="374" t="n"><v>12</v></c><c r="B25" s="375" t="n"><f aca="false">&apos;ORÇAMENTO SINTÉTICO&apos;!B26:D26</f><v>0</v></c><c r="C25" s="375"/><c r="D25" s="375"/><c r="E25" s="375"/><c r="F25" s="375"/><c r="G25" s="375"/><c r="H25" s="375"/><c r="I25" s="375"/><c r="J25" s="375"/><c r="K25" s="376"/><c r="L25" s="377"/><c r="M25" s="378"/><c r="N25" s="379" t="n"><v>77026.54</v></c><c r="O25" s="380"/><c r="P25" s="380"/><c r="Q25" s="381" t="n"><f aca="false">N25/X25</f><v>0.839445441986843</v></c><c r="R25" s="379" t="n"><f aca="false">X25-N25</f><v>14732.3</v></c><c r="S25" s="382"/><c r="T25" s="381" t="n"><f aca="false">R25/X25</f><v>0.160554558013157</v></c><c r="U25" s="379"/><c r="V25" s="381"/><c r="W25" s="381" t="inlineStr"><f aca="false">Q25+T25</f><is><t></t></is></c><c r="X25" s="383" t="n"><f aca="false">&apos;ORÇAMENTO SINTÉTICO&apos;!E26</f><v>91758.84</v></c><c r="Y25" s="384"/><c r="Z25" s="385"/><c r="AA25" s="395"/><c r="AB25" s="390"/><c r="AC25" s="393"/><c r="AD25" s="320"/><c r="AE25" s="392"/><c r="AF25" s="320"/><c r="AG25" s="320"/><c r="AH25" s="320"/><c r="AI25" s="320"/><c r="AJ25" s="320"/><c r="AK25" s="320"/><c r="AL25" s="320"/><c r="AM25" s="320"/><c r="AN25" s="320"/><c r="AO25" s="320"/><c r="AP25" s="320"/><c r="AQ25" s="320"/><c r="AR25" s="320"/><c r="AS25" s="320"/><c r="AT25" s="320"/><c r="AU25" s="320"/><c r="AV25" s="320"/><c r="AW25" s="320"/><c r="AX25" s="320"/><c r="AY25" s="320"/><c r="AZ25" s="320"/><c r="BA25" s="320"/><c r="BB25" s="320"/><c r="BC25" s="320"/><c r="BD25" s="320"/><c r="BE25" s="320"/><c r="BF25" s="320"/><c r="BG25" s="320"/><c r="BH25" s="320"/><c r="BI25" s="320"/><c r="BJ25" s="320"/><c r="BK25" s="320"/><c r="BL25" s="320"/><c r="BM25" s="320"/><c r="BN25" s="320"/><c r="BO25" s="320"/><c r="BP25" s="320"/><c r="BQ25" s="320"/><c r="BR25" s="320"/><c r="BS25" s="320"/><c r="BT25" s="320"/><c r="BU25" s="320"/><c r="BV25" s="320"/><c r="BW25" s="320"/><c r="BX25" s="320"/><c r="BY25" s="320"/><c r="BZ25" s="320"/><c r="CA25" s="320"/><c r="CB25" s="320"/><c r="CC25" s="320"/><c r="CD25" s="320"/><c r="CE25" s="320"/><c r="CF25" s="320"/><c r="CG25" s="320"/><c r="CH25" s="320"/><c r="CI25" s="320"/><c r="CJ25" s="320"/><c r="CK25" s="320"/><c r="CL25" s="320"/><c r="CM25" s="320"/><c r="CN25" s="320"/><c r="CO25" s="320"/><c r="CP25" s="320"/><c r="CQ25" s="320"/><c r="CR25" s="320"/><c r="CS25" s="320"/><c r="CT25" s="320"/><c r="CU25" s="320"/><c r="CV25" s="320"/><c r="CW25" s="320"/><c r="CX25" s="320"/><c r="CY25" s="320"/><c r="CZ25" s="320"/><c r="DA25" s="320"/><c r="DB25" s="320"/><c r="DC25" s="320"/><c r="DD25" s="320"/><c r="DE25" s="320"/><c r="DF25" s="320"/><c r="DG25" s="320"/><c r="DH25" s="320"/><c r="DI25" s="320"/><c r="DJ25" s="320"/><c r="DK25" s="320"/><c r="DL25" s="320"/><c r="DM25" s="320"/><c r="DN25" s="320"/><c r="DO25" s="320"/><c r="DP25" s="320"/><c r="DQ25" s="320"/><c r="DR25" s="320"/><c r="DS25" s="320"/><c r="DT25" s="320"/><c r="DU25" s="320"/><c r="DV25" s="320"/><c r="DW25" s="320"/><c r="DX25" s="320"/><c r="DY25" s="320"/><c r="DZ25" s="320"/><c r="EA25" s="320"/><c r="EB25" s="320"/><c r="EC25" s="320"/><c r="ED25" s="320"/><c r="EE25" s="320"/><c r="EF25" s="320"/><c r="EG25" s="320"/><c r="EH25" s="320"/><c r="EI25" s="320"/><c r="EJ25" s="320"/><c r="EK25" s="320"/><c r="EL25" s="320"/><c r="EM25" s="320"/><c r="EN25" s="320"/><c r="EO25" s="320"/><c r="EP25" s="320"/><c r="EQ25" s="320"/><c r="ER25" s="320"/><c r="ES25" s="320"/><c r="ET25" s="320"/><c r="EU25" s="320"/><c r="EV25" s="320"/><c r="EW25" s="320"/><c r="EX25" s="320"/><c r="EY25" s="320"/><c r="EZ25" s="320"/><c r="FA25" s="320"/><c r="FB25" s="320"/><c r="FC25" s="320"/><c r="FD25" s="320"/><c r="FE25" s="320"/><c r="FF25" s="320"/><c r="FG25" s="320"/><c r="FH25" s="320"/><c r="FI25" s="320"/><c r="FJ25" s="320"/><c r="FK25" s="320"/><c r="FL25" s="320"/><c r="FM25" s="320"/><c r="FN25" s="320"/><c r="FO25" s="320"/><c r="FP25" s="320"/><c r="FQ25" s="320"/><c r="FR25" s="320"/><c r="FS25" s="320"/><c r="FT25" s="320"/><c r="FU25" s="320"/><c r="FV25" s="320"/><c r="FW25" s="320"/><c r="FX25" s="320"/><c r="FY25" s="320"/><c r="FZ25" s="320"/><c r="GA25" s="320"/><c r="GB25" s="320"/><c r="GC25" s="320"/><c r="GD25" s="320"/><c r="GE25" s="320"/><c r="GF25" s="320"/><c r="GG25" s="320"/><c r="GH25" s="320"/><c r="GI25" s="320"/><c r="GJ25" s="320"/><c r="GK25" s="320"/><c r="GL25" s="320"/><c r="GM25" s="320"/><c r="GN25" s="320"/><c r="GO25" s="320"/><c r="GP25" s="320"/><c r="GQ25" s="320"/><c r="GR25" s="320"/><c r="GS25" s="320"/><c r="GT25" s="320"/><c r="GU25" s="320"/><c r="GV25" s="320"/><c r="GW25" s="320"/><c r="GX25" s="320"/><c r="GY25" s="320"/><c r="GZ25" s="320"/><c r="HA25" s="320"/><c r="HB25" s="320"/><c r="HC25" s="320"/><c r="HD25" s="320"/><c r="HE25" s="320"/><c r="HF25" s="320"/><c r="HG25" s="320"/><c r="HH25" s="320"/><c r="HI25" s="320"/><c r="HJ25" s="320"/><c r="HK25" s="320"/><c r="HL25" s="320"/><c r="HM25" s="320"/><c r="HN25" s="320"/><c r="HO25" s="320"/><c r="HP25" s="320"/><c r="HQ25" s="320"/><c r="HR25" s="320"/><c r="HS25" s="320"/><c r="HT25" s="320"/><c r="HU25" s="320"/><c r="HV25" s="320"/><c r="HW25" s="320"/><c r="HX25" s="320"/><c r="HY25" s="320"/><c r="HZ25" s="320"/><c r="IA25" s="320"/><c r="IB25" s="320"/><c r="IC25" s="320"/><c r="ID25" s="320"/><c r="IE25" s="320"/><c r="IF25" s="320"/><c r="IG25" s="320"/><c r="IH25" s="320"/><c r="II25" s="320"/><c r="IJ25" s="320"/><c r="IK25" s="320"/><c r="IL25" s="320"/><c r="IM25" s="320"/><c r="IN25" s="320"/><c r="IO25" s="320"/><c r="IP25" s="320"/><c r="IQ25" s="320"/><c r="IR25" s="320"/><c r="IS25" s="320"/><c r="IT25" s="320"/><c r="IU25" s="320"/><c r="IV25" s="320"/></row><row collapsed="false" customFormat="false" customHeight="true" hidden="false" ht="12.75" outlineLevel="0" r="26"><c r="A26" s="374" t="n"><v>13</v></c><c r="B26" s="375" t="n"><f aca="false">&apos;ORÇAMENTO SINTÉTICO&apos;!B27:D27</f><v>0</v></c><c r="C26" s="375"/><c r="D26" s="375"/><c r="E26" s="375"/><c r="F26" s="375"/><c r="G26" s="375"/><c r="H26" s="375"/><c r="I26" s="375"/><c r="J26" s="375"/><c r="K26" s="376"/><c r="L26" s="377"/><c r="M26" s="378"/><c r="N26" s="379" t="n"><v>337889.85</v></c><c r="O26" s="380"/><c r="P26" s="380"/><c r="Q26" s="381" t="n"><f aca="false">N26/X26</f><v>0.789176337442413</v></c><c r="R26" s="379" t="n"><f aca="false">X26-N26</f><v>90265.22</v></c><c r="S26" s="382"/><c r="T26" s="381" t="n"><f aca="false">R26/X26</f><v>0.210823662557587</v></c><c r="U26" s="379"/><c r="V26" s="381"/><c r="W26" s="381" t="inlineStr"><f aca="false">Q26+T26</f><is><t></t></is></c><c r="X26" s="383" t="n"><f aca="false">&apos;ORÇAMENTO SINTÉTICO&apos;!E27</f><v>428155.07</v></c><c r="Y26" s="384"/><c r="Z26" s="385"/><c r="AA26" s="396" t="n"><f aca="false">N28+R28</f><v>1104141.55</v></c><c r="AB26" s="396"/><c r="AC26" s="393"/><c r="AD26" s="320"/><c r="AE26" s="392"/><c r="AF26" s="320"/><c r="AG26" s="320"/><c r="AH26" s="320"/><c r="AI26" s="320"/><c r="AJ26" s="320"/><c r="AK26" s="320"/><c r="AL26" s="320"/><c r="AM26" s="320"/><c r="AN26" s="320"/><c r="AO26" s="320"/><c r="AP26" s="320"/><c r="AQ26" s="320"/><c r="AR26" s="320"/><c r="AS26" s="320"/><c r="AT26" s="320"/><c r="AU26" s="320"/><c r="AV26" s="320"/><c r="AW26" s="320"/><c r="AX26" s="320"/><c r="AY26" s="320"/><c r="AZ26" s="320"/><c r="BA26" s="320"/><c r="BB26" s="320"/><c r="BC26" s="320"/><c r="BD26" s="320"/><c r="BE26" s="320"/><c r="BF26" s="320"/><c r="BG26" s="320"/><c r="BH26" s="320"/><c r="BI26" s="320"/><c r="BJ26" s="320"/><c r="BK26" s="320"/><c r="BL26" s="320"/><c r="BM26" s="320"/><c r="BN26" s="320"/><c r="BO26" s="320"/><c r="BP26" s="320"/><c r="BQ26" s="320"/><c r="BR26" s="320"/><c r="BS26" s="320"/><c r="BT26" s="320"/><c r="BU26" s="320"/><c r="BV26" s="320"/><c r="BW26" s="320"/><c r="BX26" s="320"/><c r="BY26" s="320"/><c r="BZ26" s="320"/><c r="CA26" s="320"/><c r="CB26" s="320"/><c r="CC26" s="320"/><c r="CD26" s="320"/><c r="CE26" s="320"/><c r="CF26" s="320"/><c r="CG26" s="320"/><c r="CH26" s="320"/><c r="CI26" s="320"/><c r="CJ26" s="320"/><c r="CK26" s="320"/><c r="CL26" s="320"/><c r="CM26" s="320"/><c r="CN26" s="320"/><c r="CO26" s="320"/><c r="CP26" s="320"/><c r="CQ26" s="320"/><c r="CR26" s="320"/><c r="CS26" s="320"/><c r="CT26" s="320"/><c r="CU26" s="320"/><c r="CV26" s="320"/><c r="CW26" s="320"/><c r="CX26" s="320"/><c r="CY26" s="320"/><c r="CZ26" s="320"/><c r="DA26" s="320"/><c r="DB26" s="320"/><c r="DC26" s="320"/><c r="DD26" s="320"/><c r="DE26" s="320"/><c r="DF26" s="320"/><c r="DG26" s="320"/><c r="DH26" s="320"/><c r="DI26" s="320"/><c r="DJ26" s="320"/><c r="DK26" s="320"/><c r="DL26" s="320"/><c r="DM26" s="320"/><c r="DN26" s="320"/><c r="DO26" s="320"/><c r="DP26" s="320"/><c r="DQ26" s="320"/><c r="DR26" s="320"/><c r="DS26" s="320"/><c r="DT26" s="320"/><c r="DU26" s="320"/><c r="DV26" s="320"/><c r="DW26" s="320"/><c r="DX26" s="320"/><c r="DY26" s="320"/><c r="DZ26" s="320"/><c r="EA26" s="320"/><c r="EB26" s="320"/><c r="EC26" s="320"/><c r="ED26" s="320"/><c r="EE26" s="320"/><c r="EF26" s="320"/><c r="EG26" s="320"/><c r="EH26" s="320"/><c r="EI26" s="320"/><c r="EJ26" s="320"/><c r="EK26" s="320"/><c r="EL26" s="320"/><c r="EM26" s="320"/><c r="EN26" s="320"/><c r="EO26" s="320"/><c r="EP26" s="320"/><c r="EQ26" s="320"/><c r="ER26" s="320"/><c r="ES26" s="320"/><c r="ET26" s="320"/><c r="EU26" s="320"/><c r="EV26" s="320"/><c r="EW26" s="320"/><c r="EX26" s="320"/><c r="EY26" s="320"/><c r="EZ26" s="320"/><c r="FA26" s="320"/><c r="FB26" s="320"/><c r="FC26" s="320"/><c r="FD26" s="320"/><c r="FE26" s="320"/><c r="FF26" s="320"/><c r="FG26" s="320"/><c r="FH26" s="320"/><c r="FI26" s="320"/><c r="FJ26" s="320"/><c r="FK26" s="320"/><c r="FL26" s="320"/><c r="FM26" s="320"/><c r="FN26" s="320"/><c r="FO26" s="320"/><c r="FP26" s="320"/><c r="FQ26" s="320"/><c r="FR26" s="320"/><c r="FS26" s="320"/><c r="FT26" s="320"/><c r="FU26" s="320"/><c r="FV26" s="320"/><c r="FW26" s="320"/><c r="FX26" s="320"/><c r="FY26" s="320"/><c r="FZ26" s="320"/><c r="GA26" s="320"/><c r="GB26" s="320"/><c r="GC26" s="320"/><c r="GD26" s="320"/><c r="GE26" s="320"/><c r="GF26" s="320"/><c r="GG26" s="320"/><c r="GH26" s="320"/><c r="GI26" s="320"/><c r="GJ26" s="320"/><c r="GK26" s="320"/><c r="GL26" s="320"/><c r="GM26" s="320"/><c r="GN26" s="320"/><c r="GO26" s="320"/><c r="GP26" s="320"/><c r="GQ26" s="320"/><c r="GR26" s="320"/><c r="GS26" s="320"/><c r="GT26" s="320"/><c r="GU26" s="320"/><c r="GV26" s="320"/><c r="GW26" s="320"/><c r="GX26" s="320"/><c r="GY26" s="320"/><c r="GZ26" s="320"/><c r="HA26" s="320"/><c r="HB26" s="320"/><c r="HC26" s="320"/><c r="HD26" s="320"/><c r="HE26" s="320"/><c r="HF26" s="320"/><c r="HG26" s="320"/><c r="HH26" s="320"/><c r="HI26" s="320"/><c r="HJ26" s="320"/><c r="HK26" s="320"/><c r="HL26" s="320"/><c r="HM26" s="320"/><c r="HN26" s="320"/><c r="HO26" s="320"/><c r="HP26" s="320"/><c r="HQ26" s="320"/><c r="HR26" s="320"/><c r="HS26" s="320"/><c r="HT26" s="320"/><c r="HU26" s="320"/><c r="HV26" s="320"/><c r="HW26" s="320"/><c r="HX26" s="320"/><c r="HY26" s="320"/><c r="HZ26" s="320"/><c r="IA26" s="320"/><c r="IB26" s="320"/><c r="IC26" s="320"/><c r="ID26" s="320"/><c r="IE26" s="320"/><c r="IF26" s="320"/><c r="IG26" s="320"/><c r="IH26" s="320"/><c r="II26" s="320"/><c r="IJ26" s="320"/><c r="IK26" s="320"/><c r="IL26" s="320"/><c r="IM26" s="320"/><c r="IN26" s="320"/><c r="IO26" s="320"/><c r="IP26" s="320"/><c r="IQ26" s="320"/><c r="IR26" s="320"/><c r="IS26" s="320"/><c r="IT26" s="320"/><c r="IU26" s="320"/><c r="IV26" s="320"/></row><row collapsed="false" customFormat="false" customHeight="true" hidden="false" ht="12.75" outlineLevel="0" r="27"><c r="A27" s="374" t="n"><v>14</v></c><c r="B27" s="375" t="n"><f aca="false">&apos;ORÇAMENTO SINTÉTICO&apos;!B28:D28</f><v>0</v></c><c r="C27" s="375"/><c r="D27" s="375"/><c r="E27" s="375"/><c r="F27" s="375"/><c r="G27" s="375"/><c r="H27" s="375"/><c r="I27" s="375"/><c r="J27" s="375"/><c r="K27" s="376"/><c r="L27" s="377"/><c r="M27" s="378"/><c r="N27" s="379" t="n"><v>43111.4</v></c><c r="O27" s="380"/><c r="P27" s="380"/><c r="Q27" s="381" t="n"><f aca="false">N27/X27</f><v>0.839445450474132</v></c><c r="R27" s="379" t="n"><f aca="false">X27-N27</f><v>8245.6</v></c><c r="S27" s="382"/><c r="T27" s="381" t="n"><f aca="false">R27/X27</f><v>0.160554549525868</v></c><c r="U27" s="379"/><c r="V27" s="381"/><c r="W27" s="381" t="inlineStr"><f aca="false">Q27+T27</f><is><t></t></is></c><c r="X27" s="383" t="n"><f aca="false">&apos;ORÇAMENTO SINTÉTICO&apos;!E28</f><v>51357</v></c><c r="Y27" s="384"/><c r="Z27" s="385"/><c r="AA27" s="397"/><c r="AB27" s="397"/><c r="AC27" s="320"/><c r="AD27" s="320"/><c r="AE27" s="392"/><c r="AF27" s="320"/><c r="AG27" s="320"/><c r="AH27" s="320"/><c r="AI27" s="320"/><c r="AJ27" s="320"/><c r="AK27" s="320"/><c r="AL27" s="320"/><c r="AM27" s="320"/><c r="AN27" s="320"/><c r="AO27" s="320"/><c r="AP27" s="320"/><c r="AQ27" s="320"/><c r="AR27" s="320"/><c r="AS27" s="320"/><c r="AT27" s="320"/><c r="AU27" s="320"/><c r="AV27" s="320"/><c r="AW27" s="320"/><c r="AX27" s="320"/><c r="AY27" s="320"/><c r="AZ27" s="320"/><c r="BA27" s="320"/><c r="BB27" s="320"/><c r="BC27" s="320"/><c r="BD27" s="320"/><c r="BE27" s="320"/><c r="BF27" s="320"/><c r="BG27" s="320"/><c r="BH27" s="320"/><c r="BI27" s="320"/><c r="BJ27" s="320"/><c r="BK27" s="320"/><c r="BL27" s="320"/><c r="BM27" s="320"/><c r="BN27" s="320"/><c r="BO27" s="320"/><c r="BP27" s="320"/><c r="BQ27" s="320"/><c r="BR27" s="320"/><c r="BS27" s="320"/><c r="BT27" s="320"/><c r="BU27" s="320"/><c r="BV27" s="320"/><c r="BW27" s="320"/><c r="BX27" s="320"/><c r="BY27" s="320"/><c r="BZ27" s="320"/><c r="CA27" s="320"/><c r="CB27" s="320"/><c r="CC27" s="320"/><c r="CD27" s="320"/><c r="CE27" s="320"/><c r="CF27" s="320"/><c r="CG27" s="320"/><c r="CH27" s="320"/><c r="CI27" s="320"/><c r="CJ27" s="320"/><c r="CK27" s="320"/><c r="CL27" s="320"/><c r="CM27" s="320"/><c r="CN27" s="320"/><c r="CO27" s="320"/><c r="CP27" s="320"/><c r="CQ27" s="320"/><c r="CR27" s="320"/><c r="CS27" s="320"/><c r="CT27" s="320"/><c r="CU27" s="320"/><c r="CV27" s="320"/><c r="CW27" s="320"/><c r="CX27" s="320"/><c r="CY27" s="320"/><c r="CZ27" s="320"/><c r="DA27" s="320"/><c r="DB27" s="320"/><c r="DC27" s="320"/><c r="DD27" s="320"/><c r="DE27" s="320"/><c r="DF27" s="320"/><c r="DG27" s="320"/><c r="DH27" s="320"/><c r="DI27" s="320"/><c r="DJ27" s="320"/><c r="DK27" s="320"/><c r="DL27" s="320"/><c r="DM27" s="320"/><c r="DN27" s="320"/><c r="DO27" s="320"/><c r="DP27" s="320"/><c r="DQ27" s="320"/><c r="DR27" s="320"/><c r="DS27" s="320"/><c r="DT27" s="320"/><c r="DU27" s="320"/><c r="DV27" s="320"/><c r="DW27" s="320"/><c r="DX27" s="320"/><c r="DY27" s="320"/><c r="DZ27" s="320"/><c r="EA27" s="320"/><c r="EB27" s="320"/><c r="EC27" s="320"/><c r="ED27" s="320"/><c r="EE27" s="320"/><c r="EF27" s="320"/><c r="EG27" s="320"/><c r="EH27" s="320"/><c r="EI27" s="320"/><c r="EJ27" s="320"/><c r="EK27" s="320"/><c r="EL27" s="320"/><c r="EM27" s="320"/><c r="EN27" s="320"/><c r="EO27" s="320"/><c r="EP27" s="320"/><c r="EQ27" s="320"/><c r="ER27" s="320"/><c r="ES27" s="320"/><c r="ET27" s="320"/><c r="EU27" s="320"/><c r="EV27" s="320"/><c r="EW27" s="320"/><c r="EX27" s="320"/><c r="EY27" s="320"/><c r="EZ27" s="320"/><c r="FA27" s="320"/><c r="FB27" s="320"/><c r="FC27" s="320"/><c r="FD27" s="320"/><c r="FE27" s="320"/><c r="FF27" s="320"/><c r="FG27" s="320"/><c r="FH27" s="320"/><c r="FI27" s="320"/><c r="FJ27" s="320"/><c r="FK27" s="320"/><c r="FL27" s="320"/><c r="FM27" s="320"/><c r="FN27" s="320"/><c r="FO27" s="320"/><c r="FP27" s="320"/><c r="FQ27" s="320"/><c r="FR27" s="320"/><c r="FS27" s="320"/><c r="FT27" s="320"/><c r="FU27" s="320"/><c r="FV27" s="320"/><c r="FW27" s="320"/><c r="FX27" s="320"/><c r="FY27" s="320"/><c r="FZ27" s="320"/><c r="GA27" s="320"/><c r="GB27" s="320"/><c r="GC27" s="320"/><c r="GD27" s="320"/><c r="GE27" s="320"/><c r="GF27" s="320"/><c r="GG27" s="320"/><c r="GH27" s="320"/><c r="GI27" s="320"/><c r="GJ27" s="320"/><c r="GK27" s="320"/><c r="GL27" s="320"/><c r="GM27" s="320"/><c r="GN27" s="320"/><c r="GO27" s="320"/><c r="GP27" s="320"/><c r="GQ27" s="320"/><c r="GR27" s="320"/><c r="GS27" s="320"/><c r="GT27" s="320"/><c r="GU27" s="320"/><c r="GV27" s="320"/><c r="GW27" s="320"/><c r="GX27" s="320"/><c r="GY27" s="320"/><c r="GZ27" s="320"/><c r="HA27" s="320"/><c r="HB27" s="320"/><c r="HC27" s="320"/><c r="HD27" s="320"/><c r="HE27" s="320"/><c r="HF27" s="320"/><c r="HG27" s="320"/><c r="HH27" s="320"/><c r="HI27" s="320"/><c r="HJ27" s="320"/><c r="HK27" s="320"/><c r="HL27" s="320"/><c r="HM27" s="320"/><c r="HN27" s="320"/><c r="HO27" s="320"/><c r="HP27" s="320"/><c r="HQ27" s="320"/><c r="HR27" s="320"/><c r="HS27" s="320"/><c r="HT27" s="320"/><c r="HU27" s="320"/><c r="HV27" s="320"/><c r="HW27" s="320"/><c r="HX27" s="320"/><c r="HY27" s="320"/><c r="HZ27" s="320"/><c r="IA27" s="320"/><c r="IB27" s="320"/><c r="IC27" s="320"/><c r="ID27" s="320"/><c r="IE27" s="320"/><c r="IF27" s="320"/><c r="IG27" s="320"/><c r="IH27" s="320"/><c r="II27" s="320"/><c r="IJ27" s="320"/><c r="IK27" s="320"/><c r="IL27" s="320"/><c r="IM27" s="320"/><c r="IN27" s="320"/><c r="IO27" s="320"/><c r="IP27" s="320"/><c r="IQ27" s="320"/><c r="IR27" s="320"/><c r="IS27" s="320"/><c r="IT27" s="320"/><c r="IU27" s="320"/><c r="IV27" s="320"/></row><row collapsed="false" customFormat="false" customHeight="true" hidden="false" ht="15" outlineLevel="0" r="28"><c r="A28" s="398"/><c r="B28" s="399"/><c r="C28" s="399"/><c r="D28" s="399"/><c r="E28" s="399"/><c r="F28" s="400"/><c r="G28" s="400"/><c r="H28" s="400"/><c r="I28" s="400"/><c r="J28" s="400"/><c r="K28" s="400"/><c r="L28" s="401"/><c r="M28" s="402"/><c r="N28" s="379" t="n"><f aca="false">SUM(N14:N27)</f><v>905343.61</v></c><c r="O28" s="403" t="n"><f aca="false">SUM(O14:O27)</f><v>0</v></c><c r="P28" s="403" t="n"><f aca="false">SUM(P14:P27)</f><v>0</v></c><c r="Q28" s="404" t="n"><f aca="false">N28/X28</f><v>0.819952487070159</v></c><c r="R28" s="379" t="n"><f aca="false">SUM(R14:R27)</f><v>198797.94</v></c><c r="S28" s="405" t="n"><f aca="false">SUM(S14:S27)</f><v>0</v></c><c r="T28" s="404" t="n"><f aca="false">R28/X28</f><v>0.180047512929841</v></c><c r="U28" s="379"/><c r="V28" s="404"/><c r="W28" s="404" t="n"><f aca="false">Q28+T28</f><v>1</v></c><c r="X28" s="406" t="n"><f aca="false">SUM(X14:X27)</f><v>1104141.55</v></c><c r="Y28" s="407"/><c r="Z28" s="408"/><c r="AA28" s="409"/><c r="AB28" s="410"/><c r="AC28" s="320"/><c r="AD28" s="320"/><c r="AE28" s="320"/><c r="AF28" s="320"/><c r="AG28" s="320"/><c r="AH28" s="320"/><c r="AI28" s="320"/><c r="AJ28" s="320"/><c r="AK28" s="320"/><c r="AL28" s="320"/><c r="AM28" s="320"/><c r="AN28" s="320"/><c r="AO28" s="320"/><c r="AP28" s="320"/><c r="AQ28" s="320"/><c r="AR28" s="320"/><c r="AS28" s="320"/><c r="AT28" s="320"/><c r="AU28" s="320"/><c r="AV28" s="320"/><c r="AW28" s="320"/><c r="AX28" s="320"/><c r="AY28" s="320"/><c r="AZ28" s="320"/><c r="BA28" s="320"/><c r="BB28" s="320"/><c r="BC28" s="320"/><c r="BD28" s="320"/><c r="BE28" s="320"/><c r="BF28" s="320"/><c r="BG28" s="320"/><c r="BH28" s="320"/><c r="BI28" s="320"/><c r="BJ28" s="320"/><c r="BK28" s="320"/><c r="BL28" s="320"/><c r="BM28" s="320"/><c r="BN28" s="320"/><c r="BO28" s="320"/><c r="BP28" s="320"/><c r="BQ28" s="320"/><c r="BR28" s="320"/><c r="BS28" s="320"/><c r="BT28" s="320"/><c r="BU28" s="320"/><c r="BV28" s="320"/><c r="BW28" s="320"/><c r="BX28" s="320"/><c r="BY28" s="320"/><c r="BZ28" s="320"/><c r="CA28" s="320"/><c r="CB28" s="320"/><c r="CC28" s="320"/><c r="CD28" s="320"/><c r="CE28" s="320"/><c r="CF28" s="320"/><c r="CG28" s="320"/><c r="CH28" s="320"/><c r="CI28" s="320"/><c r="CJ28" s="320"/><c r="CK28" s="320"/><c r="CL28" s="320"/><c r="CM28" s="320"/><c r="CN28" s="320"/><c r="CO28" s="320"/><c r="CP28" s="320"/><c r="CQ28" s="320"/><c r="CR28" s="320"/><c r="CS28" s="320"/><c r="CT28" s="320"/><c r="CU28" s="320"/><c r="CV28" s="320"/><c r="CW28" s="320"/><c r="CX28" s="320"/><c r="CY28" s="320"/><c r="CZ28" s="320"/><c r="DA28" s="320"/><c r="DB28" s="320"/><c r="DC28" s="320"/><c r="DD28" s="320"/><c r="DE28" s="320"/><c r="DF28" s="320"/><c r="DG28" s="320"/><c r="DH28" s="320"/><c r="DI28" s="320"/><c r="DJ28" s="320"/><c r="DK28" s="320"/><c r="DL28" s="320"/><c r="DM28" s="320"/><c r="DN28" s="320"/><c r="DO28" s="320"/><c r="DP28" s="320"/><c r="DQ28" s="320"/><c r="DR28" s="320"/><c r="DS28" s="320"/><c r="DT28" s="320"/><c r="DU28" s="320"/><c r="DV28" s="320"/><c r="DW28" s="320"/><c r="DX28" s="320"/><c r="DY28" s="320"/><c r="DZ28" s="320"/><c r="EA28" s="320"/><c r="EB28" s="320"/><c r="EC28" s="320"/><c r="ED28" s="320"/><c r="EE28" s="320"/><c r="EF28" s="320"/><c r="EG28" s="320"/><c r="EH28" s="320"/><c r="EI28" s="320"/><c r="EJ28" s="320"/><c r="EK28" s="320"/><c r="EL28" s="320"/><c r="EM28" s="320"/><c r="EN28" s="320"/><c r="EO28" s="320"/><c r="EP28" s="320"/><c r="EQ28" s="320"/><c r="ER28" s="320"/><c r="ES28" s="320"/><c r="ET28" s="320"/><c r="EU28" s="320"/><c r="EV28" s="320"/><c r="EW28" s="320"/><c r="EX28" s="320"/><c r="EY28" s="320"/><c r="EZ28" s="320"/><c r="FA28" s="320"/><c r="FB28" s="320"/><c r="FC28" s="320"/><c r="FD28" s="320"/><c r="FE28" s="320"/><c r="FF28" s="320"/><c r="FG28" s="320"/><c r="FH28" s="320"/><c r="FI28" s="320"/><c r="FJ28" s="320"/><c r="FK28" s="320"/><c r="FL28" s="320"/><c r="FM28" s="320"/><c r="FN28" s="320"/><c r="FO28" s="320"/><c r="FP28" s="320"/><c r="FQ28" s="320"/><c r="FR28" s="320"/><c r="FS28" s="320"/><c r="FT28" s="320"/><c r="FU28" s="320"/><c r="FV28" s="320"/><c r="FW28" s="320"/><c r="FX28" s="320"/><c r="FY28" s="320"/><c r="FZ28" s="320"/><c r="GA28" s="320"/><c r="GB28" s="320"/><c r="GC28" s="320"/><c r="GD28" s="320"/><c r="GE28" s="320"/><c r="GF28" s="320"/><c r="GG28" s="320"/><c r="GH28" s="320"/><c r="GI28" s="320"/><c r="GJ28" s="320"/><c r="GK28" s="320"/><c r="GL28" s="320"/><c r="GM28" s="320"/><c r="GN28" s="320"/><c r="GO28" s="320"/><c r="GP28" s="320"/><c r="GQ28" s="320"/><c r="GR28" s="320"/><c r="GS28" s="320"/><c r="GT28" s="320"/><c r="GU28" s="320"/><c r="GV28" s="320"/><c r="GW28" s="320"/><c r="GX28" s="320"/><c r="GY28" s="320"/><c r="GZ28" s="320"/><c r="HA28" s="320"/><c r="HB28" s="320"/><c r="HC28" s="320"/><c r="HD28" s="320"/><c r="HE28" s="320"/><c r="HF28" s="320"/><c r="HG28" s="320"/><c r="HH28" s="320"/><c r="HI28" s="320"/><c r="HJ28" s="320"/><c r="HK28" s="320"/><c r="HL28" s="320"/><c r="HM28" s="320"/><c r="HN28" s="320"/><c r="HO28" s="320"/><c r="HP28" s="320"/><c r="HQ28" s="320"/><c r="HR28" s="320"/><c r="HS28" s="320"/><c r="HT28" s="320"/><c r="HU28" s="320"/><c r="HV28" s="320"/><c r="HW28" s="320"/><c r="HX28" s="320"/><c r="HY28" s="320"/><c r="HZ28" s="320"/><c r="IA28" s="320"/><c r="IB28" s="320"/><c r="IC28" s="320"/><c r="ID28" s="320"/><c r="IE28" s="320"/><c r="IF28" s="320"/><c r="IG28" s="320"/><c r="IH28" s="320"/><c r="II28" s="320"/><c r="IJ28" s="320"/><c r="IK28" s="320"/><c r="IL28" s="320"/><c r="IM28" s="320"/><c r="IN28" s="320"/><c r="IO28" s="320"/><c r="IP28" s="320"/><c r="IQ28" s="320"/><c r="IR28" s="320"/><c r="IS28" s="320"/><c r="IT28" s="320"/><c r="IU28" s="320"/><c r="IV28" s="320"/></row><row collapsed="false" customFormat="false" customHeight="true" hidden="false" ht="12.75" outlineLevel="0" r="29"><c r="A29" s="411"/><c r="B29" s="412"/><c r="C29" s="412"/><c r="D29" s="412"/><c r="E29" s="412"/><c r="F29" s="413"/><c r="G29" s="413"/><c r="H29" s="413"/><c r="I29" s="413"/><c r="J29" s="413"/><c r="K29" s="413"/><c r="L29" s="413"/><c r="M29" s="413"/><c r="N29" s="414"/><c r="O29" s="412"/><c r="P29" s="412"/><c r="Q29" s="412"/><c r="R29" s="415"/><c r="S29" s="412"/><c r="T29" s="412"/><c r="U29" s="416"/><c r="V29" s="416"/><c r="W29" s="416"/><c r="X29" s="417"/><c r="Y29" s="418"/><c r="Z29" s="419"/><c r="AA29" s="318"/><c r="AB29" s="319"/><c r="AC29" s="320"/><c r="AD29" s="320"/><c r="AE29" s="320"/><c r="AF29" s="320"/><c r="AG29" s="320"/><c r="AH29" s="320"/><c r="AI29" s="320"/><c r="AJ29" s="320"/><c r="AK29" s="320"/><c r="AL29" s="320"/><c r="AM29" s="320"/><c r="AN29" s="320"/><c r="AO29" s="320"/><c r="AP29" s="320"/><c r="AQ29" s="320"/><c r="AR29" s="320"/><c r="AS29" s="320"/><c r="AT29" s="320"/><c r="AU29" s="320"/><c r="AV29" s="320"/><c r="AW29" s="320"/><c r="AX29" s="320"/><c r="AY29" s="320"/><c r="AZ29" s="320"/><c r="BA29" s="320"/><c r="BB29" s="320"/><c r="BC29" s="320"/><c r="BD29" s="320"/><c r="BE29" s="320"/><c r="BF29" s="320"/><c r="BG29" s="320"/><c r="BH29" s="320"/><c r="BI29" s="320"/><c r="BJ29" s="320"/><c r="BK29" s="320"/><c r="BL29" s="320"/><c r="BM29" s="320"/><c r="BN29" s="320"/><c r="BO29" s="320"/><c r="BP29" s="320"/><c r="BQ29" s="320"/><c r="BR29" s="320"/><c r="BS29" s="320"/><c r="BT29" s="320"/><c r="BU29" s="320"/><c r="BV29" s="320"/><c r="BW29" s="320"/><c r="BX29" s="320"/><c r="BY29" s="320"/><c r="BZ29" s="320"/><c r="CA29" s="320"/><c r="CB29" s="320"/><c r="CC29" s="320"/><c r="CD29" s="320"/><c r="CE29" s="320"/><c r="CF29" s="320"/><c r="CG29" s="320"/><c r="CH29" s="320"/><c r="CI29" s="320"/><c r="CJ29" s="320"/><c r="CK29" s="320"/><c r="CL29" s="320"/><c r="CM29" s="320"/><c r="CN29" s="320"/><c r="CO29" s="320"/><c r="CP29" s="320"/><c r="CQ29" s="320"/><c r="CR29" s="320"/><c r="CS29" s="320"/><c r="CT29" s="320"/><c r="CU29" s="320"/><c r="CV29" s="320"/><c r="CW29" s="320"/><c r="CX29" s="320"/><c r="CY29" s="320"/><c r="CZ29" s="320"/><c r="DA29" s="320"/><c r="DB29" s="320"/><c r="DC29" s="320"/><c r="DD29" s="320"/><c r="DE29" s="320"/><c r="DF29" s="320"/><c r="DG29" s="320"/><c r="DH29" s="320"/><c r="DI29" s="320"/><c r="DJ29" s="320"/><c r="DK29" s="320"/><c r="DL29" s="320"/><c r="DM29" s="320"/><c r="DN29" s="320"/><c r="DO29" s="320"/><c r="DP29" s="320"/><c r="DQ29" s="320"/><c r="DR29" s="320"/><c r="DS29" s="320"/><c r="DT29" s="320"/><c r="DU29" s="320"/><c r="DV29" s="320"/><c r="DW29" s="320"/><c r="DX29" s="320"/><c r="DY29" s="320"/><c r="DZ29" s="320"/><c r="EA29" s="320"/><c r="EB29" s="320"/><c r="EC29" s="320"/><c r="ED29" s="320"/><c r="EE29" s="320"/><c r="EF29" s="320"/><c r="EG29" s="320"/><c r="EH29" s="320"/><c r="EI29" s="320"/><c r="EJ29" s="320"/><c r="EK29" s="320"/><c r="EL29" s="320"/><c r="EM29" s="320"/><c r="EN29" s="320"/><c r="EO29" s="320"/><c r="EP29" s="320"/><c r="EQ29" s="320"/><c r="ER29" s="320"/><c r="ES29" s="320"/><c r="ET29" s="320"/><c r="EU29" s="320"/><c r="EV29" s="320"/><c r="EW29" s="320"/><c r="EX29" s="320"/><c r="EY29" s="320"/><c r="EZ29" s="320"/><c r="FA29" s="320"/><c r="FB29" s="320"/><c r="FC29" s="320"/><c r="FD29" s="320"/><c r="FE29" s="320"/><c r="FF29" s="320"/><c r="FG29" s="320"/><c r="FH29" s="320"/><c r="FI29" s="320"/><c r="FJ29" s="320"/><c r="FK29" s="320"/><c r="FL29" s="320"/><c r="FM29" s="320"/><c r="FN29" s="320"/><c r="FO29" s="320"/><c r="FP29" s="320"/><c r="FQ29" s="320"/><c r="FR29" s="320"/><c r="FS29" s="320"/><c r="FT29" s="320"/><c r="FU29" s="320"/><c r="FV29" s="320"/><c r="FW29" s="320"/><c r="FX29" s="320"/><c r="FY29" s="320"/><c r="FZ29" s="320"/><c r="GA29" s="320"/><c r="GB29" s="320"/><c r="GC29" s="320"/><c r="GD29" s="320"/><c r="GE29" s="320"/><c r="GF29" s="320"/><c r="GG29" s="320"/><c r="GH29" s="320"/><c r="GI29" s="320"/><c r="GJ29" s="320"/><c r="GK29" s="320"/><c r="GL29" s="320"/><c r="GM29" s="320"/><c r="GN29" s="320"/><c r="GO29" s="320"/><c r="GP29" s="320"/><c r="GQ29" s="320"/><c r="GR29" s="320"/><c r="GS29" s="320"/><c r="GT29" s="320"/><c r="GU29" s="320"/><c r="GV29" s="320"/><c r="GW29" s="320"/><c r="GX29" s="320"/><c r="GY29" s="320"/><c r="GZ29" s="320"/><c r="HA29" s="320"/><c r="HB29" s="320"/><c r="HC29" s="320"/><c r="HD29" s="320"/><c r="HE29" s="320"/><c r="HF29" s="320"/><c r="HG29" s="320"/><c r="HH29" s="320"/><c r="HI29" s="320"/><c r="HJ29" s="320"/><c r="HK29" s="320"/><c r="HL29" s="320"/><c r="HM29" s="320"/><c r="HN29" s="320"/><c r="HO29" s="320"/><c r="HP29" s="320"/><c r="HQ29" s="320"/><c r="HR29" s="320"/><c r="HS29" s="320"/><c r="HT29" s="320"/><c r="HU29" s="320"/><c r="HV29" s="320"/><c r="HW29" s="320"/><c r="HX29" s="320"/><c r="HY29" s="320"/><c r="HZ29" s="320"/><c r="IA29" s="320"/><c r="IB29" s="320"/><c r="IC29" s="320"/><c r="ID29" s="320"/><c r="IE29" s="320"/><c r="IF29" s="320"/><c r="IG29" s="320"/><c r="IH29" s="320"/><c r="II29" s="320"/><c r="IJ29" s="320"/><c r="IK29" s="320"/><c r="IL29" s="320"/><c r="IM29" s="320"/><c r="IN29" s="320"/><c r="IO29" s="320"/><c r="IP29" s="320"/><c r="IQ29" s="320"/><c r="IR29" s="320"/><c r="IS29" s="320"/><c r="IT29" s="320"/><c r="IU29" s="320"/><c r="IV29" s="320"/></row><row collapsed="false" customFormat="false" customHeight="true" hidden="false" ht="12.75" outlineLevel="0" r="30"><c r="A30" s="310"/><c r="B30" s="311"/><c r="C30" s="311"/><c r="D30" s="311"/><c r="E30" s="311"/><c r="F30" s="420"/><c r="G30" s="420"/><c r="H30" s="420"/><c r="I30" s="420"/><c r="J30" s="420"/><c r="K30" s="420"/><c r="L30" s="420"/><c r="M30" s="420"/><c r="N30" s="421"/><c r="O30" s="394"/><c r="P30" s="394"/><c r="Q30" s="394"/><c r="R30" s="422"/><c r="S30" s="311"/><c r="T30" s="311"/><c r="U30" s="423" t="s"><v>591</v></c><c r="V30" s="423"/><c r="W30" s="423"/><c r="X30" s="423"/><c r="Y30" s="423"/><c r="Z30" s="424"/><c r="AA30" s="318"/><c r="AB30" s="319"/><c r="AC30" s="320"/><c r="AD30" s="320"/><c r="AE30" s="320"/><c r="AF30" s="320"/><c r="AG30" s="320"/><c r="AH30" s="320"/><c r="AI30" s="320"/><c r="AJ30" s="320"/><c r="AK30" s="320"/><c r="AL30" s="320"/><c r="AM30" s="320"/><c r="AN30" s="320"/><c r="AO30" s="320"/><c r="AP30" s="320"/><c r="AQ30" s="320"/><c r="AR30" s="320"/><c r="AS30" s="320"/><c r="AT30" s="320"/><c r="AU30" s="320"/><c r="AV30" s="320"/><c r="AW30" s="320"/><c r="AX30" s="320"/><c r="AY30" s="320"/><c r="AZ30" s="320"/><c r="BA30" s="320"/><c r="BB30" s="320"/><c r="BC30" s="320"/><c r="BD30" s="320"/><c r="BE30" s="320"/><c r="BF30" s="320"/><c r="BG30" s="320"/><c r="BH30" s="320"/><c r="BI30" s="320"/><c r="BJ30" s="320"/><c r="BK30" s="320"/><c r="BL30" s="320"/><c r="BM30" s="320"/><c r="BN30" s="320"/><c r="BO30" s="320"/><c r="BP30" s="320"/><c r="BQ30" s="320"/><c r="BR30" s="320"/><c r="BS30" s="320"/><c r="BT30" s="320"/><c r="BU30" s="320"/><c r="BV30" s="320"/><c r="BW30" s="320"/><c r="BX30" s="320"/><c r="BY30" s="320"/><c r="BZ30" s="320"/><c r="CA30" s="320"/><c r="CB30" s="320"/><c r="CC30" s="320"/><c r="CD30" s="320"/><c r="CE30" s="320"/><c r="CF30" s="320"/><c r="CG30" s="320"/><c r="CH30" s="320"/><c r="CI30" s="320"/><c r="CJ30" s="320"/><c r="CK30" s="320"/><c r="CL30" s="320"/><c r="CM30" s="320"/><c r="CN30" s="320"/><c r="CO30" s="320"/><c r="CP30" s="320"/><c r="CQ30" s="320"/><c r="CR30" s="320"/><c r="CS30" s="320"/><c r="CT30" s="320"/><c r="CU30" s="320"/><c r="CV30" s="320"/><c r="CW30" s="320"/><c r="CX30" s="320"/><c r="CY30" s="320"/><c r="CZ30" s="320"/><c r="DA30" s="320"/><c r="DB30" s="320"/><c r="DC30" s="320"/><c r="DD30" s="320"/><c r="DE30" s="320"/><c r="DF30" s="320"/><c r="DG30" s="320"/><c r="DH30" s="320"/><c r="DI30" s="320"/><c r="DJ30" s="320"/><c r="DK30" s="320"/><c r="DL30" s="320"/><c r="DM30" s="320"/><c r="DN30" s="320"/><c r="DO30" s="320"/><c r="DP30" s="320"/><c r="DQ30" s="320"/><c r="DR30" s="320"/><c r="DS30" s="320"/><c r="DT30" s="320"/><c r="DU30" s="320"/><c r="DV30" s="320"/><c r="DW30" s="320"/><c r="DX30" s="320"/><c r="DY30" s="320"/><c r="DZ30" s="320"/><c r="EA30" s="320"/><c r="EB30" s="320"/><c r="EC30" s="320"/><c r="ED30" s="320"/><c r="EE30" s="320"/><c r="EF30" s="320"/><c r="EG30" s="320"/><c r="EH30" s="320"/><c r="EI30" s="320"/><c r="EJ30" s="320"/><c r="EK30" s="320"/><c r="EL30" s="320"/><c r="EM30" s="320"/><c r="EN30" s="320"/><c r="EO30" s="320"/><c r="EP30" s="320"/><c r="EQ30" s="320"/><c r="ER30" s="320"/><c r="ES30" s="320"/><c r="ET30" s="320"/><c r="EU30" s="320"/><c r="EV30" s="320"/><c r="EW30" s="320"/><c r="EX30" s="320"/><c r="EY30" s="320"/><c r="EZ30" s="320"/><c r="FA30" s="320"/><c r="FB30" s="320"/><c r="FC30" s="320"/><c r="FD30" s="320"/><c r="FE30" s="320"/><c r="FF30" s="320"/><c r="FG30" s="320"/><c r="FH30" s="320"/><c r="FI30" s="320"/><c r="FJ30" s="320"/><c r="FK30" s="320"/><c r="FL30" s="320"/><c r="FM30" s="320"/><c r="FN30" s="320"/><c r="FO30" s="320"/><c r="FP30" s="320"/><c r="FQ30" s="320"/><c r="FR30" s="320"/><c r="FS30" s="320"/><c r="FT30" s="320"/><c r="FU30" s="320"/><c r="FV30" s="320"/><c r="FW30" s="320"/><c r="FX30" s="320"/><c r="FY30" s="320"/><c r="FZ30" s="320"/><c r="GA30" s="320"/><c r="GB30" s="320"/><c r="GC30" s="320"/><c r="GD30" s="320"/><c r="GE30" s="320"/><c r="GF30" s="320"/><c r="GG30" s="320"/><c r="GH30" s="320"/><c r="GI30" s="320"/><c r="GJ30" s="320"/><c r="GK30" s="320"/><c r="GL30" s="320"/><c r="GM30" s="320"/><c r="GN30" s="320"/><c r="GO30" s="320"/><c r="GP30" s="320"/><c r="GQ30" s="320"/><c r="GR30" s="320"/><c r="GS30" s="320"/><c r="GT30" s="320"/><c r="GU30" s="320"/><c r="GV30" s="320"/><c r="GW30" s="320"/><c r="GX30" s="320"/><c r="GY30" s="320"/><c r="GZ30" s="320"/><c r="HA30" s="320"/><c r="HB30" s="320"/><c r="HC30" s="320"/><c r="HD30" s="320"/><c r="HE30" s="320"/><c r="HF30" s="320"/><c r="HG30" s="320"/><c r="HH30" s="320"/><c r="HI30" s="320"/><c r="HJ30" s="320"/><c r="HK30" s="320"/><c r="HL30" s="320"/><c r="HM30" s="320"/><c r="HN30" s="320"/><c r="HO30" s="320"/><c r="HP30" s="320"/><c r="HQ30" s="320"/><c r="HR30" s="320"/><c r="HS30" s="320"/><c r="HT30" s="320"/><c r="HU30" s="320"/><c r="HV30" s="320"/><c r="HW30" s="320"/><c r="HX30" s="320"/><c r="HY30" s="320"/><c r="HZ30" s="320"/><c r="IA30" s="320"/><c r="IB30" s="320"/><c r="IC30" s="320"/><c r="ID30" s="320"/><c r="IE30" s="320"/><c r="IF30" s="320"/><c r="IG30" s="320"/><c r="IH30" s="320"/><c r="II30" s="320"/><c r="IJ30" s="320"/><c r="IK30" s="320"/><c r="IL30" s="320"/><c r="IM30" s="320"/><c r="IN30" s="320"/><c r="IO30" s="320"/><c r="IP30" s="320"/><c r="IQ30" s="320"/><c r="IR30" s="320"/><c r="IS30" s="320"/><c r="IT30" s="320"/><c r="IU30" s="320"/><c r="IV30" s="320"/></row><row collapsed="false" customFormat="false" customHeight="true" hidden="false" ht="12.75" outlineLevel="0" r="31"><c r="A31" s="310"/><c r="B31" s="311"/><c r="C31" s="311"/><c r="D31" s="313"/><c r="E31" s="311"/><c r="F31" s="311"/><c r="G31" s="313"/><c r="H31" s="313"/><c r="I31" s="313"/><c r="J31" s="311"/><c r="K31" s="311"/><c r="L31" s="311"/><c r="M31" s="311"/><c r="N31" s="425"/><c r="O31" s="394"/><c r="P31" s="311"/><c r="Q31" s="311"/><c r="R31" s="425"/><c r="S31" s="311"/><c r="T31" s="311"/><c r="U31" s="426"/><c r="V31" s="427"/><c r="W31" s="427"/><c r="X31" s="428" t="s"><v>592</v></c><c r="Y31" s="429"/><c r="Z31" s="424"/><c r="AA31" s="315"/><c r="AB31" s="311"/><c r="AC31" s="430"/><c r="AD31" s="430"/><c r="AE31" s="430"/><c r="AF31" s="430"/><c r="AG31" s="430"/><c r="AH31" s="430"/><c r="AI31" s="430"/><c r="AJ31" s="430"/><c r="AK31" s="430"/><c r="AL31" s="430"/><c r="AM31" s="430"/><c r="AN31" s="430"/><c r="AO31" s="430"/><c r="AP31" s="430"/><c r="AQ31" s="430"/><c r="AR31" s="430"/><c r="AS31" s="430"/><c r="AT31" s="430"/><c r="AU31" s="430"/><c r="AV31" s="430"/><c r="AW31" s="430"/><c r="AX31" s="430"/><c r="AY31" s="430"/><c r="AZ31" s="430"/><c r="BA31" s="430"/><c r="BB31" s="430"/><c r="BC31" s="430"/><c r="BD31" s="430"/><c r="BE31" s="430"/><c r="BF31" s="430"/><c r="BG31" s="430"/><c r="BH31" s="430"/><c r="BI31" s="430"/><c r="BJ31" s="430"/><c r="BK31" s="430"/><c r="BL31" s="430"/><c r="BM31" s="430"/><c r="BN31" s="430"/><c r="BO31" s="430"/><c r="BP31" s="430"/><c r="BQ31" s="430"/><c r="BR31" s="430"/><c r="BS31" s="430"/><c r="BT31" s="430"/><c r="BU31" s="430"/><c r="BV31" s="430"/><c r="BW31" s="430"/><c r="BX31" s="430"/><c r="BY31" s="430"/><c r="BZ31" s="430"/><c r="CA31" s="430"/><c r="CB31" s="430"/><c r="CC31" s="430"/><c r="CD31" s="430"/><c r="CE31" s="430"/><c r="CF31" s="430"/><c r="CG31" s="430"/><c r="CH31" s="430"/><c r="CI31" s="430"/><c r="CJ31" s="430"/><c r="CK31" s="430"/><c r="CL31" s="430"/><c r="CM31" s="430"/><c r="CN31" s="430"/><c r="CO31" s="430"/><c r="CP31" s="430"/><c r="CQ31" s="430"/><c r="CR31" s="430"/><c r="CS31" s="430"/><c r="CT31" s="430"/><c r="CU31" s="430"/><c r="CV31" s="430"/><c r="CW31" s="430"/><c r="CX31" s="430"/><c r="CY31" s="430"/><c r="CZ31" s="430"/><c r="DA31" s="430"/><c r="DB31" s="430"/><c r="DC31" s="430"/><c r="DD31" s="430"/><c r="DE31" s="430"/><c r="DF31" s="430"/><c r="DG31" s="430"/><c r="DH31" s="430"/><c r="DI31" s="430"/><c r="DJ31" s="430"/><c r="DK31" s="430"/><c r="DL31" s="430"/><c r="DM31" s="430"/><c r="DN31" s="430"/><c r="DO31" s="430"/><c r="DP31" s="430"/><c r="DQ31" s="430"/><c r="DR31" s="430"/><c r="DS31" s="430"/><c r="DT31" s="430"/><c r="DU31" s="430"/><c r="DV31" s="430"/><c r="DW31" s="430"/><c r="DX31" s="430"/><c r="DY31" s="430"/><c r="DZ31" s="430"/><c r="EA31" s="430"/><c r="EB31" s="430"/><c r="EC31" s="430"/><c r="ED31" s="430"/><c r="EE31" s="430"/><c r="EF31" s="430"/><c r="EG31" s="430"/><c r="EH31" s="430"/><c r="EI31" s="430"/><c r="EJ31" s="430"/><c r="EK31" s="430"/><c r="EL31" s="430"/><c r="EM31" s="430"/><c r="EN31" s="430"/><c r="EO31" s="430"/><c r="EP31" s="430"/><c r="EQ31" s="430"/><c r="ER31" s="430"/><c r="ES31" s="430"/><c r="ET31" s="430"/><c r="EU31" s="430"/><c r="EV31" s="430"/><c r="EW31" s="430"/><c r="EX31" s="430"/><c r="EY31" s="430"/><c r="EZ31" s="430"/><c r="FA31" s="430"/><c r="FB31" s="430"/><c r="FC31" s="430"/><c r="FD31" s="430"/><c r="FE31" s="430"/><c r="FF31" s="430"/><c r="FG31" s="430"/><c r="FH31" s="430"/><c r="FI31" s="430"/><c r="FJ31" s="430"/><c r="FK31" s="430"/><c r="FL31" s="430"/><c r="FM31" s="430"/><c r="FN31" s="430"/><c r="FO31" s="430"/><c r="FP31" s="430"/><c r="FQ31" s="430"/><c r="FR31" s="430"/><c r="FS31" s="430"/><c r="FT31" s="430"/><c r="FU31" s="430"/><c r="FV31" s="430"/><c r="FW31" s="430"/><c r="FX31" s="430"/><c r="FY31" s="430"/><c r="FZ31" s="430"/><c r="GA31" s="430"/><c r="GB31" s="430"/><c r="GC31" s="430"/><c r="GD31" s="430"/><c r="GE31" s="430"/><c r="GF31" s="430"/><c r="GG31" s="430"/><c r="GH31" s="430"/><c r="GI31" s="430"/><c r="GJ31" s="430"/><c r="GK31" s="430"/><c r="GL31" s="430"/><c r="GM31" s="430"/><c r="GN31" s="430"/><c r="GO31" s="430"/><c r="GP31" s="430"/><c r="GQ31" s="430"/><c r="GR31" s="430"/><c r="GS31" s="430"/><c r="GT31" s="430"/><c r="GU31" s="430"/><c r="GV31" s="430"/><c r="GW31" s="430"/><c r="GX31" s="430"/><c r="GY31" s="430"/><c r="GZ31" s="430"/><c r="HA31" s="430"/><c r="HB31" s="430"/><c r="HC31" s="430"/><c r="HD31" s="430"/><c r="HE31" s="430"/><c r="HF31" s="430"/><c r="HG31" s="430"/><c r="HH31" s="430"/><c r="HI31" s="430"/><c r="HJ31" s="430"/><c r="HK31" s="430"/><c r="HL31" s="430"/><c r="HM31" s="430"/><c r="HN31" s="430"/><c r="HO31" s="430"/><c r="HP31" s="430"/><c r="HQ31" s="430"/><c r="HR31" s="430"/><c r="HS31" s="430"/><c r="HT31" s="430"/><c r="HU31" s="430"/><c r="HV31" s="430"/><c r="HW31" s="430"/><c r="HX31" s="430"/><c r="HY31" s="430"/><c r="HZ31" s="430"/><c r="IA31" s="430"/><c r="IB31" s="430"/><c r="IC31" s="430"/><c r="ID31" s="430"/><c r="IE31" s="430"/><c r="IF31" s="430"/><c r="IG31" s="430"/><c r="IH31" s="430"/><c r="II31" s="430"/><c r="IJ31" s="430"/><c r="IK31" s="430"/><c r="IL31" s="430"/><c r="IM31" s="430"/><c r="IN31" s="430"/><c r="IO31" s="430"/><c r="IP31" s="430"/><c r="IQ31" s="430"/><c r="IR31" s="430"/><c r="IS31" s="430"/><c r="IT31" s="430"/><c r="IU31" s="430"/><c r="IV31" s="430"/></row><row collapsed="false" customFormat="false" customHeight="true" hidden="false" ht="12.75" outlineLevel="0" r="32"><c r="A32" s="431"/><c r="B32" s="431"/><c r="C32" s="431"/><c r="D32" s="431"/><c r="E32" s="431"/><c r="F32" s="431"/><c r="G32" s="431"/><c r="H32" s="431"/><c r="I32" s="431"/><c r="J32" s="431"/><c r="K32" s="431"/><c r="L32" s="431"/><c r="M32" s="431"/><c r="N32" s="431"/><c r="O32" s="431"/><c r="P32" s="431"/><c r="Q32" s="431"/><c r="R32" s="432"/><c r="S32" s="311"/><c r="T32" s="311"/><c r="U32" s="433" t="s"><v>593</v></c><c r="V32" s="434"/><c r="W32" s="434"/><c r="X32" s="434"/><c r="Y32" s="435"/><c r="Z32" s="436"/><c r="AA32" s="315"/><c r="AB32" s="311"/><c r="AC32" s="430"/><c r="AD32" s="430"/><c r="AE32" s="430"/><c r="AF32" s="430"/><c r="AG32" s="430"/><c r="AH32" s="430"/><c r="AI32" s="430"/><c r="AJ32" s="430"/><c r="AK32" s="430"/><c r="AL32" s="430"/><c r="AM32" s="430"/><c r="AN32" s="430"/><c r="AO32" s="430"/><c r="AP32" s="430"/><c r="AQ32" s="430"/><c r="AR32" s="430"/><c r="AS32" s="430"/><c r="AT32" s="430"/><c r="AU32" s="430"/><c r="AV32" s="430"/><c r="AW32" s="430"/><c r="AX32" s="430"/><c r="AY32" s="430"/><c r="AZ32" s="430"/><c r="BA32" s="430"/><c r="BB32" s="430"/><c r="BC32" s="430"/><c r="BD32" s="430"/><c r="BE32" s="430"/><c r="BF32" s="430"/><c r="BG32" s="430"/><c r="BH32" s="430"/><c r="BI32" s="430"/><c r="BJ32" s="430"/><c r="BK32" s="430"/><c r="BL32" s="430"/><c r="BM32" s="430"/><c r="BN32" s="430"/><c r="BO32" s="430"/><c r="BP32" s="430"/><c r="BQ32" s="430"/><c r="BR32" s="430"/><c r="BS32" s="430"/><c r="BT32" s="430"/><c r="BU32" s="430"/><c r="BV32" s="430"/><c r="BW32" s="430"/><c r="BX32" s="430"/><c r="BY32" s="430"/><c r="BZ32" s="430"/><c r="CA32" s="430"/><c r="CB32" s="430"/><c r="CC32" s="430"/><c r="CD32" s="430"/><c r="CE32" s="430"/><c r="CF32" s="430"/><c r="CG32" s="430"/><c r="CH32" s="430"/><c r="CI32" s="430"/><c r="CJ32" s="430"/><c r="CK32" s="430"/><c r="CL32" s="430"/><c r="CM32" s="430"/><c r="CN32" s="430"/><c r="CO32" s="430"/><c r="CP32" s="430"/><c r="CQ32" s="430"/><c r="CR32" s="430"/><c r="CS32" s="430"/><c r="CT32" s="430"/><c r="CU32" s="430"/><c r="CV32" s="430"/><c r="CW32" s="430"/><c r="CX32" s="430"/><c r="CY32" s="430"/><c r="CZ32" s="430"/><c r="DA32" s="430"/><c r="DB32" s="430"/><c r="DC32" s="430"/><c r="DD32" s="430"/><c r="DE32" s="430"/><c r="DF32" s="430"/><c r="DG32" s="430"/><c r="DH32" s="430"/><c r="DI32" s="430"/><c r="DJ32" s="430"/><c r="DK32" s="430"/><c r="DL32" s="430"/><c r="DM32" s="430"/><c r="DN32" s="430"/><c r="DO32" s="430"/><c r="DP32" s="430"/><c r="DQ32" s="430"/><c r="DR32" s="430"/><c r="DS32" s="430"/><c r="DT32" s="430"/><c r="DU32" s="430"/><c r="DV32" s="430"/><c r="DW32" s="430"/><c r="DX32" s="430"/><c r="DY32" s="430"/><c r="DZ32" s="430"/><c r="EA32" s="430"/><c r="EB32" s="430"/><c r="EC32" s="430"/><c r="ED32" s="430"/><c r="EE32" s="430"/><c r="EF32" s="430"/><c r="EG32" s="430"/><c r="EH32" s="430"/><c r="EI32" s="430"/><c r="EJ32" s="430"/><c r="EK32" s="430"/><c r="EL32" s="430"/><c r="EM32" s="430"/><c r="EN32" s="430"/><c r="EO32" s="430"/><c r="EP32" s="430"/><c r="EQ32" s="430"/><c r="ER32" s="430"/><c r="ES32" s="430"/><c r="ET32" s="430"/><c r="EU32" s="430"/><c r="EV32" s="430"/><c r="EW32" s="430"/><c r="EX32" s="430"/><c r="EY32" s="430"/><c r="EZ32" s="430"/><c r="FA32" s="430"/><c r="FB32" s="430"/><c r="FC32" s="430"/><c r="FD32" s="430"/><c r="FE32" s="430"/><c r="FF32" s="430"/><c r="FG32" s="430"/><c r="FH32" s="430"/><c r="FI32" s="430"/><c r="FJ32" s="430"/><c r="FK32" s="430"/><c r="FL32" s="430"/><c r="FM32" s="430"/><c r="FN32" s="430"/><c r="FO32" s="430"/><c r="FP32" s="430"/><c r="FQ32" s="430"/><c r="FR32" s="430"/><c r="FS32" s="430"/><c r="FT32" s="430"/><c r="FU32" s="430"/><c r="FV32" s="430"/><c r="FW32" s="430"/><c r="FX32" s="430"/><c r="FY32" s="430"/><c r="FZ32" s="430"/><c r="GA32" s="430"/><c r="GB32" s="430"/><c r="GC32" s="430"/><c r="GD32" s="430"/><c r="GE32" s="430"/><c r="GF32" s="430"/><c r="GG32" s="430"/><c r="GH32" s="430"/><c r="GI32" s="430"/><c r="GJ32" s="430"/><c r="GK32" s="430"/><c r="GL32" s="430"/><c r="GM32" s="430"/><c r="GN32" s="430"/><c r="GO32" s="430"/><c r="GP32" s="430"/><c r="GQ32" s="430"/><c r="GR32" s="430"/><c r="GS32" s="430"/><c r="GT32" s="430"/><c r="GU32" s="430"/><c r="GV32" s="430"/><c r="GW32" s="430"/><c r="GX32" s="430"/><c r="GY32" s="430"/><c r="GZ32" s="430"/><c r="HA32" s="430"/><c r="HB32" s="430"/><c r="HC32" s="430"/><c r="HD32" s="430"/><c r="HE32" s="430"/><c r="HF32" s="430"/><c r="HG32" s="430"/><c r="HH32" s="430"/><c r="HI32" s="430"/><c r="HJ32" s="430"/><c r="HK32" s="430"/><c r="HL32" s="430"/><c r="HM32" s="430"/><c r="HN32" s="430"/><c r="HO32" s="430"/><c r="HP32" s="430"/><c r="HQ32" s="430"/><c r="HR32" s="430"/><c r="HS32" s="430"/><c r="HT32" s="430"/><c r="HU32" s="430"/><c r="HV32" s="430"/><c r="HW32" s="430"/><c r="HX32" s="430"/><c r="HY32" s="430"/><c r="HZ32" s="430"/><c r="IA32" s="430"/><c r="IB32" s="430"/><c r="IC32" s="430"/><c r="ID32" s="430"/><c r="IE32" s="430"/><c r="IF32" s="430"/><c r="IG32" s="430"/><c r="IH32" s="430"/><c r="II32" s="430"/><c r="IJ32" s="430"/><c r="IK32" s="430"/><c r="IL32" s="430"/><c r="IM32" s="430"/><c r="IN32" s="430"/><c r="IO32" s="430"/><c r="IP32" s="430"/><c r="IQ32" s="430"/><c r="IR32" s="430"/><c r="IS32" s="430"/><c r="IT32" s="430"/><c r="IU32" s="430"/><c r="IV32" s="430"/></row><row collapsed="false" customFormat="false" customHeight="true" hidden="false" ht="12.75" outlineLevel="0" r="33"><c r="A33" s="437" t="s"><v>594</v></c><c r="B33" s="303"/><c r="C33" s="438"/><c r="D33" s="438"/><c r="E33" s="438"/><c r="F33" s="438"/><c r="G33" s="438"/><c r="H33" s="438"/><c r="I33" s="438"/><c r="J33" s="303"/><c r="K33" s="303"/><c r="L33" s="303"/><c r="M33" s="303"/><c r="N33" s="303"/><c r="O33" s="303"/><c r="P33" s="303"/><c r="Q33" s="303"/><c r="R33" s="439"/><c r="S33" s="303"/><c r="T33" s="303"/><c r="U33" s="303"/><c r="V33" s="303"/><c r="W33" s="303"/><c r="X33" s="303"/><c r="Y33" s="303"/><c r="Z33" s="317"/><c r="AA33" s="327"/><c r="AB33" s="440"/><c r="AC33" s="441"/><c r="AD33" s="441"/><c r="AE33" s="441"/><c r="AF33" s="441"/><c r="AG33" s="441"/><c r="AH33" s="441"/><c r="AI33" s="441"/><c r="AJ33" s="441"/><c r="AK33" s="441"/><c r="AL33" s="441"/><c r="AM33" s="441"/><c r="AN33" s="441"/><c r="AO33" s="441"/><c r="AP33" s="441"/><c r="AQ33" s="441"/><c r="AR33" s="441"/><c r="AS33" s="441"/><c r="AT33" s="441"/><c r="AU33" s="441"/><c r="AV33" s="441"/><c r="AW33" s="441"/><c r="AX33" s="441"/><c r="AY33" s="441"/><c r="AZ33" s="441"/><c r="BA33" s="441"/><c r="BB33" s="441"/><c r="BC33" s="441"/><c r="BD33" s="441"/><c r="BE33" s="441"/><c r="BF33" s="441"/><c r="BG33" s="441"/><c r="BH33" s="441"/><c r="BI33" s="441"/><c r="BJ33" s="441"/><c r="BK33" s="441"/><c r="BL33" s="441"/><c r="BM33" s="441"/><c r="BN33" s="441"/><c r="BO33" s="441"/><c r="BP33" s="441"/><c r="BQ33" s="441"/><c r="BR33" s="441"/><c r="BS33" s="441"/><c r="BT33" s="441"/><c r="BU33" s="441"/><c r="BV33" s="441"/><c r="BW33" s="441"/><c r="BX33" s="441"/><c r="BY33" s="441"/><c r="BZ33" s="441"/><c r="CA33" s="441"/><c r="CB33" s="441"/><c r="CC33" s="441"/><c r="CD33" s="441"/><c r="CE33" s="441"/><c r="CF33" s="441"/><c r="CG33" s="441"/><c r="CH33" s="441"/><c r="CI33" s="441"/><c r="CJ33" s="441"/><c r="CK33" s="441"/><c r="CL33" s="441"/><c r="CM33" s="441"/><c r="CN33" s="441"/><c r="CO33" s="441"/><c r="CP33" s="441"/><c r="CQ33" s="441"/><c r="CR33" s="441"/><c r="CS33" s="441"/><c r="CT33" s="441"/><c r="CU33" s="441"/><c r="CV33" s="441"/><c r="CW33" s="441"/><c r="CX33" s="441"/><c r="CY33" s="441"/><c r="CZ33" s="441"/><c r="DA33" s="441"/><c r="DB33" s="441"/><c r="DC33" s="441"/><c r="DD33" s="441"/><c r="DE33" s="441"/><c r="DF33" s="441"/><c r="DG33" s="441"/><c r="DH33" s="441"/><c r="DI33" s="441"/><c r="DJ33" s="441"/><c r="DK33" s="441"/><c r="DL33" s="441"/><c r="DM33" s="441"/><c r="DN33" s="441"/><c r="DO33" s="441"/><c r="DP33" s="441"/><c r="DQ33" s="441"/><c r="DR33" s="441"/><c r="DS33" s="441"/><c r="DT33" s="441"/><c r="DU33" s="441"/><c r="DV33" s="441"/><c r="DW33" s="441"/><c r="DX33" s="441"/><c r="DY33" s="441"/><c r="DZ33" s="441"/><c r="EA33" s="441"/><c r="EB33" s="441"/><c r="EC33" s="441"/><c r="ED33" s="441"/><c r="EE33" s="441"/><c r="EF33" s="441"/><c r="EG33" s="441"/><c r="EH33" s="441"/><c r="EI33" s="441"/><c r="EJ33" s="441"/><c r="EK33" s="441"/><c r="EL33" s="441"/><c r="EM33" s="441"/><c r="EN33" s="441"/><c r="EO33" s="441"/><c r="EP33" s="441"/><c r="EQ33" s="441"/><c r="ER33" s="441"/><c r="ES33" s="441"/><c r="ET33" s="441"/><c r="EU33" s="441"/><c r="EV33" s="441"/><c r="EW33" s="441"/><c r="EX33" s="441"/><c r="EY33" s="441"/><c r="EZ33" s="441"/><c r="FA33" s="441"/><c r="FB33" s="441"/><c r="FC33" s="441"/><c r="FD33" s="441"/><c r="FE33" s="441"/><c r="FF33" s="441"/><c r="FG33" s="441"/><c r="FH33" s="441"/><c r="FI33" s="441"/><c r="FJ33" s="441"/><c r="FK33" s="441"/><c r="FL33" s="441"/><c r="FM33" s="441"/><c r="FN33" s="441"/><c r="FO33" s="441"/><c r="FP33" s="441"/><c r="FQ33" s="441"/><c r="FR33" s="441"/><c r="FS33" s="441"/><c r="FT33" s="441"/><c r="FU33" s="441"/><c r="FV33" s="441"/><c r="FW33" s="441"/><c r="FX33" s="441"/><c r="FY33" s="441"/><c r="FZ33" s="441"/><c r="GA33" s="441"/><c r="GB33" s="441"/><c r="GC33" s="441"/><c r="GD33" s="441"/><c r="GE33" s="441"/><c r="GF33" s="441"/><c r="GG33" s="441"/><c r="GH33" s="441"/><c r="GI33" s="441"/><c r="GJ33" s="441"/><c r="GK33" s="441"/><c r="GL33" s="441"/><c r="GM33" s="441"/><c r="GN33" s="441"/><c r="GO33" s="441"/><c r="GP33" s="441"/><c r="GQ33" s="441"/><c r="GR33" s="441"/><c r="GS33" s="441"/><c r="GT33" s="441"/><c r="GU33" s="441"/><c r="GV33" s="441"/><c r="GW33" s="441"/><c r="GX33" s="441"/><c r="GY33" s="441"/><c r="GZ33" s="441"/><c r="HA33" s="441"/><c r="HB33" s="441"/><c r="HC33" s="441"/><c r="HD33" s="441"/><c r="HE33" s="441"/><c r="HF33" s="441"/><c r="HG33" s="441"/><c r="HH33" s="441"/><c r="HI33" s="441"/><c r="HJ33" s="441"/><c r="HK33" s="441"/><c r="HL33" s="441"/><c r="HM33" s="441"/><c r="HN33" s="441"/><c r="HO33" s="441"/><c r="HP33" s="441"/><c r="HQ33" s="441"/><c r="HR33" s="441"/><c r="HS33" s="441"/><c r="HT33" s="441"/><c r="HU33" s="441"/><c r="HV33" s="441"/><c r="HW33" s="441"/><c r="HX33" s="441"/><c r="HY33" s="441"/><c r="HZ33" s="441"/><c r="IA33" s="441"/><c r="IB33" s="441"/><c r="IC33" s="441"/><c r="ID33" s="441"/><c r="IE33" s="441"/><c r="IF33" s="441"/><c r="IG33" s="441"/><c r="IH33" s="441"/><c r="II33" s="441"/><c r="IJ33" s="441"/><c r="IK33" s="441"/><c r="IL33" s="441"/><c r="IM33" s="441"/><c r="IN33" s="441"/><c r="IO33" s="441"/><c r="IP33" s="441"/><c r="IQ33" s="441"/><c r="IR33" s="441"/><c r="IS33" s="441"/><c r="IT33" s="441"/><c r="IU33" s="441"/><c r="IV33" s="441"/></row><row collapsed="false" customFormat="false" customHeight="true" hidden="false" ht="12.75" outlineLevel="0" r="34"><c r="A34" s="302"/><c r="B34" s="335"/><c r="C34" s="335"/><c r="D34" s="335"/><c r="E34" s="335"/><c r="F34" s="335"/><c r="G34" s="442"/><c r="H34" s="442"/><c r="I34" s="442"/><c r="J34" s="303"/><c r="K34" s="303"/><c r="L34" s="329"/><c r="M34" s="329"/><c r="N34" s="303"/><c r="O34" s="303"/><c r="P34" s="303"/><c r="Q34" s="303"/><c r="R34" s="443"/><c r="S34" s="303"/><c r="T34" s="303"/><c r="U34" s="303"/><c r="V34" s="316"/><c r="W34" s="316"/><c r="X34" s="316"/><c r="Y34" s="316"/><c r="Z34" s="317"/></row><row collapsed="false" customFormat="false" customHeight="true" hidden="false" ht="12.75" outlineLevel="0" r="35"><c r="A35" s="302"/><c r="B35" s="335"/><c r="C35" s="335"/><c r="D35" s="335"/><c r="E35" s="335"/><c r="F35" s="335"/><c r="G35" s="332"/><c r="H35" s="332"/><c r="I35" s="332"/><c r="J35" s="303"/><c r="K35" s="303"/><c r="L35" s="303"/><c r="M35" s="303"/><c r="N35" s="444"/><c r="O35" s="303"/><c r="P35" s="303"/><c r="Q35" s="303"/><c r="R35" s="439"/><c r="S35" s="303"/><c r="T35" s="303"/><c r="U35" s="303"/><c r="V35" s="316"/><c r="W35" s="316"/><c r="X35" s="316"/><c r="Y35" s="316"/><c r="Z35" s="317"/></row><row collapsed="false" customFormat="false" customHeight="true" hidden="false" ht="12.75" outlineLevel="0" r="36"><c r="A36" s="302"/><c r="B36" s="335"/><c r="C36" s="335"/><c r="D36" s="335"/><c r="E36" s="335"/><c r="F36" s="335"/><c r="G36" s="335"/><c r="H36" s="335"/><c r="I36" s="335"/><c r="J36" s="303"/><c r="K36" s="303"/><c r="L36" s="303"/><c r="M36" s="303"/><c r="N36" s="303"/><c r="O36" s="303"/><c r="P36" s="303"/><c r="Q36" s="303"/><c r="R36" s="303"/><c r="S36" s="303"/><c r="T36" s="303"/><c r="U36" s="303"/><c r="V36" s="445"/><c r="W36" s="445"/><c r="X36" s="443"/><c r="Y36" s="329"/><c r="Z36" s="317"/></row><row collapsed="false" customFormat="false" customHeight="true" hidden="false" ht="12.75" outlineLevel="0" r="37"><c r="A37" s="446"/><c r="B37" s="446"/><c r="C37" s="446"/><c r="D37" s="446"/><c r="E37" s="446"/><c r="F37" s="446"/><c r="G37" s="446"/><c r="H37" s="446"/><c r="I37" s="446"/><c r="J37" s="446"/><c r="K37" s="303"/><c r="L37" s="303"/><c r="M37" s="303"/><c r="N37" s="303"/><c r="O37" s="303"/><c r="P37" s="303"/><c r="Q37" s="303"/><c r="R37" s="303"/><c r="S37" s="303"/><c r="T37" s="303"/><c r="U37" s="445"/><c r="V37" s="445"/><c r="W37" s="445"/><c r="X37" s="303"/><c r="Y37" s="329"/><c r="Z37" s="317"/></row><row collapsed="false" customFormat="false" customHeight="true" hidden="false" ht="12.75" outlineLevel="0" r="38"><c r="A38" s="447" t="s"><v>595</v></c><c r="B38" s="448"/><c r="C38" s="316"/><c r="D38" s="316"/><c r="E38" s="303"/><c r="F38" s="449"/><c r="G38" s="449"/><c r="H38" s="316"/><c r="I38" s="316"/><c r="J38" s="303"/><c r="K38" s="303"/><c r="L38" s="303"/><c r="M38" s="303"/><c r="N38" s="303"/><c r="O38" s="303"/><c r="P38" s="303"/><c r="Q38" s="303"/><c r="R38" s="303"/><c r="S38" s="303"/><c r="T38" s="303"/><c r="U38" s="303"/><c r="V38" s="303"/><c r="W38" s="303"/><c r="X38" s="303"/><c r="Y38" s="329"/><c r="Z38" s="317"/></row><row collapsed="false" customFormat="false" customHeight="true" hidden="false" ht="13.5" outlineLevel="0" r="39"><c r="A39" s="450"/><c r="B39" s="451"/><c r="C39" s="451"/><c r="D39" s="451"/><c r="E39" s="451"/><c r="F39" s="451"/><c r="G39" s="451"/><c r="H39" s="451"/><c r="I39" s="451"/><c r="J39" s="451"/><c r="K39" s="451"/><c r="L39" s="451"/><c r="M39" s="451"/><c r="N39" s="451"/><c r="O39" s="451"/><c r="P39" s="451"/><c r="Q39" s="451"/><c r="R39" s="451"/><c r="S39" s="451"/><c r="T39" s="451"/><c r="U39" s="451"/><c r="V39" s="451"/><c r="W39" s="451"/><c r="X39" s="451"/><c r="Y39" s="452"/><c r="Z39" s="453"/><c r="AD39" s="294"/><c r="AE39" s="294"/><c r="AF39" s="294"/><c r="AG39" s="294"/><c r="AH39" s="294"/><c r="AI39" s="294"/><c r="AJ39" s="294"/><c r="AK39" s="294"/><c r="AL39" s="294"/><c r="AM39" s="294"/><c r="AN39" s="294"/><c r="AO39" s="294"/><c r="AP39" s="294"/><c r="AQ39" s="294"/><c r="AR39" s="294"/><c r="AS39" s="294"/><c r="AT39" s="294"/><c r="AU39" s="294"/><c r="AV39" s="294"/><c r="AW39" s="294"/><c r="AX39" s="294"/><c r="AY39" s="294"/><c r="AZ39" s="294"/><c r="BA39" s="294"/><c r="BB39" s="294"/><c r="BC39" s="294"/><c r="BD39" s="294"/><c r="BE39" s="294"/><c r="BF39" s="294"/><c r="BG39" s="294"/><c r="BH39" s="294"/><c r="BI39" s="294"/><c r="BJ39" s="294"/><c r="BK39" s="294"/><c r="BL39" s="294"/><c r="BM39" s="294"/><c r="BN39" s="294"/><c r="BO39" s="294"/><c r="BP39" s="294"/><c r="BQ39" s="294"/><c r="BR39" s="294"/><c r="BS39" s="294"/><c r="BT39" s="294"/><c r="BU39" s="294"/><c r="BV39" s="294"/><c r="BW39" s="294"/><c r="BX39" s="294"/><c r="BY39" s="294"/><c r="BZ39" s="294"/><c r="CA39" s="294"/><c r="CB39" s="294"/><c r="CC39" s="294"/><c r="CD39" s="294"/><c r="CE39" s="294"/><c r="CF39" s="294"/><c r="CG39" s="294"/><c r="CH39" s="294"/><c r="CI39" s="294"/><c r="CJ39" s="294"/><c r="CK39" s="294"/><c r="CL39" s="294"/><c r="CM39" s="294"/><c r="CN39" s="294"/><c r="CO39" s="294"/><c r="CP39" s="294"/><c r="CQ39" s="294"/><c r="CR39" s="294"/><c r="CS39" s="294"/><c r="CT39" s="294"/><c r="CU39" s="294"/><c r="CV39" s="294"/><c r="CW39" s="294"/><c r="CX39" s="294"/><c r="CY39" s="294"/><c r="CZ39" s="294"/><c r="DA39" s="294"/><c r="DB39" s="294"/><c r="DC39" s="294"/><c r="DD39" s="294"/><c r="DE39" s="294"/><c r="DF39" s="294"/><c r="DG39" s="294"/><c r="DH39" s="294"/><c r="DI39" s="294"/><c r="DJ39" s="294"/><c r="DK39" s="294"/><c r="DL39" s="294"/><c r="DM39" s="294"/><c r="DN39" s="294"/><c r="DO39" s="294"/><c r="DP39" s="294"/><c r="DQ39" s="294"/><c r="DR39" s="294"/><c r="DS39" s="294"/><c r="DT39" s="294"/><c r="DU39" s="294"/><c r="DV39" s="294"/><c r="DW39" s="294"/><c r="DX39" s="294"/><c r="DY39" s="294"/><c r="DZ39" s="294"/><c r="EA39" s="294"/><c r="EB39" s="294"/><c r="EC39" s="294"/><c r="ED39" s="294"/><c r="EE39" s="294"/><c r="EF39" s="294"/><c r="EG39" s="294"/><c r="EH39" s="294"/><c r="EI39" s="294"/><c r="EJ39" s="294"/><c r="EK39" s="294"/><c r="EL39" s="294"/><c r="EM39" s="294"/><c r="EN39" s="294"/><c r="EO39" s="294"/><c r="EP39" s="294"/><c r="EQ39" s="294"/><c r="ER39" s="294"/><c r="ES39" s="294"/><c r="ET39" s="294"/><c r="EU39" s="294"/><c r="EV39" s="294"/><c r="EW39" s="294"/><c r="EX39" s="294"/><c r="EY39" s="294"/><c r="EZ39" s="294"/><c r="FA39" s="294"/><c r="FB39" s="294"/><c r="FC39" s="294"/><c r="FD39" s="294"/><c r="FE39" s="294"/><c r="FF39" s="294"/><c r="FG39" s="294"/><c r="FH39" s="294"/><c r="FI39" s="294"/><c r="FJ39" s="294"/><c r="FK39" s="294"/><c r="FL39" s="294"/><c r="FM39" s="294"/><c r="FN39" s="294"/><c r="FO39" s="294"/><c r="FP39" s="294"/><c r="FQ39" s="294"/><c r="FR39" s="294"/><c r="FS39" s="294"/><c r="FT39" s="294"/><c r="FU39" s="294"/><c r="FV39" s="294"/><c r="FW39" s="294"/><c r="FX39" s="294"/><c r="FY39" s="294"/><c r="FZ39" s="294"/><c r="GA39" s="294"/><c r="GB39" s="294"/><c r="GC39" s="294"/><c r="GD39" s="294"/><c r="GE39" s="294"/><c r="GF39" s="294"/><c r="GG39" s="294"/><c r="GH39" s="294"/><c r="GI39" s="294"/><c r="GJ39" s="294"/><c r="GK39" s="294"/><c r="GL39" s="294"/><c r="GM39" s="294"/><c r="GN39" s="294"/><c r="GO39" s="294"/><c r="GP39" s="294"/><c r="GQ39" s="294"/><c r="GR39" s="294"/><c r="GS39" s="294"/><c r="GT39" s="294"/><c r="GU39" s="294"/><c r="GV39" s="294"/><c r="GW39" s="294"/><c r="GX39" s="294"/><c r="GY39" s="294"/><c r="GZ39" s="294"/><c r="HA39" s="294"/><c r="HB39" s="294"/><c r="HC39" s="294"/><c r="HD39" s="294"/><c r="HE39" s="294"/><c r="HF39" s="294"/><c r="HG39" s="294"/><c r="HH39" s="294"/><c r="HI39" s="294"/><c r="HJ39" s="294"/><c r="HK39" s="294"/><c r="HL39" s="294"/><c r="HM39" s="294"/><c r="HN39" s="294"/><c r="HO39" s="294"/><c r="HP39" s="294"/><c r="HQ39" s="294"/><c r="HR39" s="294"/><c r="HS39" s="294"/><c r="HT39" s="294"/><c r="HU39" s="294"/><c r="HV39" s="294"/><c r="HW39" s="294"/><c r="HX39" s="294"/><c r="HY39" s="294"/><c r="HZ39" s="294"/><c r="IA39" s="294"/><c r="IB39" s="294"/><c r="IC39" s="294"/><c r="ID39" s="294"/><c r="IE39" s="294"/><c r="IF39" s="294"/><c r="IG39" s="294"/><c r="IH39" s="294"/><c r="II39" s="294"/><c r="IJ39" s="294"/><c r="IK39" s="294"/><c r="IL39" s="294"/><c r="IM39" s="294"/><c r="IN39" s="294"/><c r="IO39" s="294"/><c r="IP39" s="294"/><c r="IQ39" s="294"/><c r="IR39" s="294"/><c r="IS39" s="294"/><c r="IT39" s="294"/><c r="IU39" s="294"/><c r="IV39" s="294"/></row></sheetData><mergeCells count="35"><mergeCell ref="A5:F5"/><mergeCell ref="G5:L5"/><mergeCell ref="N5:R5"/><mergeCell ref="T5:X5"/><mergeCell ref="Y5:Z5"/><mergeCell ref="N8:R8"/><mergeCell ref="S8:W8"/><mergeCell ref="X8:Z8"/><mergeCell ref="N11:Q11"/><mergeCell ref="R11:V11"/><mergeCell ref="A12:K12"/><mergeCell ref="N12:Q12"/><mergeCell ref="R12:W12"/><mergeCell ref="B13:J13"/><mergeCell ref="B14:J14"/><mergeCell ref="B15:J15"/><mergeCell ref="B16:J16"/><mergeCell ref="B17:J17"/><mergeCell ref="B18:J18"/><mergeCell ref="B19:J19"/><mergeCell ref="B20:J20"/><mergeCell ref="B21:J21"/><mergeCell ref="B22:J22"/><mergeCell ref="B23:J23"/><mergeCell ref="B24:J24"/><mergeCell ref="B25:J25"/><mergeCell ref="B26:J26"/><mergeCell ref="AA26:AB26"/><mergeCell ref="B27:J27"/><mergeCell ref="AA27:AB27"/><mergeCell ref="F28:J28"/><mergeCell ref="F29:J29"/><mergeCell ref="U30:Y30"/><mergeCell ref="A32:Q32"/><mergeCell ref="A37:J37"/></mergeCells><conditionalFormatting sqref="N14:N27;O14:O15;O17:O20;O22:O25;O27;R14:R27;U14:U27"><cfRule dxfId="0" operator="expression" priority="1" type="expression"><formula>$P14=1</formula></cfRule></conditionalFormatting><conditionalFormatting sqref="X14:X27"><cfRule dxfId="1" operator="expression" priority="1" type="expression"><formula>$L14=1</formula></cfRule><cfRule dxfId="2" operator="expression" priority="2" type="expression"><formula>$M14=1</formula></cfRule></conditionalFormatting><conditionalFormatting sqref="Z14:Z15;Z17:Z20;Z22:Z27"><cfRule dxfId="3" operator="expression" priority="1" type="expression"><formula>OR($T14<>0,$V14<>0)</formula></cfRule></conditionalFormatting><conditionalFormatting sqref="O26"><cfRule dxfId="4" operator="expression" priority="1" type="expression"><formula>$P26=1</formula></cfRule></conditionalFormatting><conditionalFormatting sqref="O21"><cfRule dxfId="5" operator="expression" priority="1" type="expression"><formula>$P21=1</formula></cfRule></conditionalFormatting><conditionalFormatting sqref="Z21"><cfRule dxfId="6" operator="expression" priority="1" type="expression"><formula>OR($T21<>0,$V21<>0)</formula></cfRule></conditionalFormatting><conditionalFormatting sqref="O16"><cfRule dxfId="7" operator="expression" priority="1" type="expression"><formula>$P16=1</formula></cfRule></conditionalFormatting><conditionalFormatting sqref="Z16"><cfRule dxfId="8" operator="expression" priority="1" type="expression"><formula>OR($T16<>0,$V16<>0)</formula></cfRule></conditionalFormatting><printOptions headings="false" gridLines="false" gridLinesSet="true" horizontalCentered="true" verticalCentered="false"/><pageMargins left="0.39375" right="0.39375" top="0.7875" bottom="0.590277777777778" header="0.511805555555555" footer="0.157638888888889"/><pageSetup blackAndWhite="false" cellComments="none" copies="1" draft="false" firstPageNumber="0" fitToHeight="1" fitToWidth="1" horizontalDpi="300" orientation="landscape" pageOrder="downThenOver" paperSize="9" scale="100" useFirstPageNumber="false" usePrinterDefaults="false" verticalDpi="300"/><headerFooter differentFirst="false" differentOddEven="false"><oddHeader></oddHeader><oddFooter>&amp;CPágina &amp;P de &amp;N</oddFooter></headerFooter><colBreaks count="1" manualBreakCount="1"><brk id="26" man="true" max="65535" min="0"/></colBreaks><drawing r:id="rId1"/></worksheet>
</file>

<file path=xl/worksheets/sheet5.xml><?xml version="1.0" encoding="utf-8"?>
<worksheet xmlns="http://schemas.openxmlformats.org/spreadsheetml/2006/main" xmlns:r="http://schemas.openxmlformats.org/officeDocument/2006/relationships">
  <sheetPr filterMode="false">
    <pageSetUpPr fitToPage="true"/>
  </sheetPr>
  <dimension ref="B2:AN65536"/>
  <sheetViews>
    <sheetView colorId="64" defaultGridColor="true" rightToLeft="false" showFormulas="false" showGridLines="true" showOutlineSymbols="true" showRowColHeaders="true" showZeros="true" tabSelected="false" topLeftCell="A1" view="pageBreakPreview" windowProtection="false" workbookViewId="0" zoomScale="100" zoomScaleNormal="100" zoomScalePageLayoutView="100">
      <selection activeCell="D12" activeCellId="0" pane="topLeft" sqref="D12"/>
    </sheetView>
  </sheetViews>
  <sheetFormatPr defaultRowHeight="26.25"/>
  <cols>
    <col collapsed="false" hidden="false" max="1" min="1" style="454" width="5.42857142857143"/>
    <col collapsed="false" hidden="false" max="2" min="2" style="454" width="19"/>
    <col collapsed="false" hidden="false" max="3" min="3" style="454" width="11.9948979591837"/>
    <col collapsed="false" hidden="false" max="4" min="4" style="454" width="6.85714285714286"/>
    <col collapsed="false" hidden="false" max="5" min="5" style="454" width="12.4183673469388"/>
    <col collapsed="false" hidden="false" max="6" min="6" style="454" width="11.7091836734694"/>
    <col collapsed="false" hidden="false" max="7" min="7" style="455" width="9.28571428571429"/>
    <col collapsed="false" hidden="false" max="8" min="8" style="454" width="12.1377551020408"/>
    <col collapsed="false" hidden="false" max="9" min="9" style="454" width="9.85204081632653"/>
    <col collapsed="false" hidden="false" max="10" min="10" style="454" width="12.1377551020408"/>
    <col collapsed="false" hidden="false" max="11" min="11" style="454" width="9.28571428571429"/>
    <col collapsed="false" hidden="false" max="12" min="12" style="454" width="12.1377551020408"/>
    <col collapsed="false" hidden="false" max="13" min="13" style="454" width="9.85204081632653"/>
    <col collapsed="false" hidden="false" max="14" min="14" style="454" width="12.1377551020408"/>
    <col collapsed="false" hidden="false" max="15" min="15" style="454" width="10.4234693877551"/>
    <col collapsed="false" hidden="false" max="16" min="16" style="454" width="13.2857142857143"/>
    <col collapsed="false" hidden="false" max="17" min="17" style="454" width="9.85204081632653"/>
    <col collapsed="false" hidden="false" max="18" min="18" style="454" width="13.2857142857143"/>
    <col collapsed="false" hidden="false" max="19" min="19" style="454" width="10.4234693877551"/>
    <col collapsed="false" hidden="false" max="20" min="20" style="456" width="10.7091836734694"/>
    <col collapsed="false" hidden="false" max="21" min="21" style="456" width="9.85204081632653"/>
    <col collapsed="false" hidden="true" max="23" min="22" style="456" width="0"/>
    <col collapsed="false" hidden="false" max="25" min="24" style="456" width="13.2857142857143"/>
    <col collapsed="false" hidden="false" max="30" min="26" style="456" width="14.280612244898"/>
    <col collapsed="false" hidden="false" max="31" min="31" style="456" width="11.7091836734694"/>
    <col collapsed="false" hidden="false" max="32" min="32" style="456" width="13.2857142857143"/>
    <col collapsed="false" hidden="false" max="33" min="33" style="456" width="9.28571428571429"/>
    <col collapsed="false" hidden="true" max="35" min="34" style="456" width="0"/>
    <col collapsed="false" hidden="false" max="36" min="36" style="456" width="10.9948979591837"/>
    <col collapsed="false" hidden="false" max="37" min="37" style="456" width="9.5765306122449"/>
    <col collapsed="false" hidden="true" max="39" min="38" style="456" width="0"/>
    <col collapsed="false" hidden="false" max="40" min="40" style="456" width="11.7091836734694"/>
    <col collapsed="false" hidden="false" max="41" min="41" style="454" width="9.4234693877551"/>
    <col collapsed="false" hidden="true" max="43" min="42" style="454" width="0"/>
    <col collapsed="false" hidden="false" max="44" min="44" style="454" width="10.7091836734694"/>
    <col collapsed="false" hidden="false" max="45" min="45" style="454" width="10.8520408163265"/>
    <col collapsed="false" hidden="true" max="47" min="46" style="454" width="0"/>
    <col collapsed="false" hidden="false" max="48" min="48" style="454" width="11.7091836734694"/>
    <col collapsed="false" hidden="false" max="49" min="49" style="454" width="13.7040816326531"/>
    <col collapsed="false" hidden="false" max="1025" min="50" style="454" width="9.14285714285714"/>
  </cols>
  <sheetData>
    <row collapsed="false" customFormat="false" customHeight="true" hidden="false" ht="26.25" outlineLevel="0" r="2">
      <c r="B2" s="457"/>
      <c r="C2" s="458"/>
      <c r="D2" s="458"/>
      <c r="E2" s="458"/>
      <c r="F2" s="458"/>
      <c r="G2" s="459"/>
      <c r="H2" s="458"/>
      <c r="I2" s="458"/>
      <c r="J2" s="458"/>
      <c r="K2" s="458"/>
      <c r="L2" s="458"/>
      <c r="M2" s="458"/>
      <c r="N2" s="458"/>
      <c r="O2" s="458"/>
      <c r="P2" s="458"/>
      <c r="Q2" s="460"/>
      <c r="R2" s="460"/>
      <c r="S2" s="461"/>
      <c r="T2" s="335"/>
    </row>
    <row collapsed="false" customFormat="true" customHeight="true" hidden="false" ht="12.75" outlineLevel="0" r="3" s="456">
      <c r="B3" s="462" t="s">
        <v>596</v>
      </c>
      <c r="C3" s="463"/>
      <c r="D3" s="335"/>
      <c r="E3" s="333"/>
      <c r="F3" s="333"/>
      <c r="G3" s="333"/>
      <c r="H3" s="335"/>
      <c r="I3" s="335"/>
      <c r="J3" s="335"/>
      <c r="K3" s="335"/>
      <c r="L3" s="335"/>
      <c r="M3" s="335"/>
      <c r="N3" s="335"/>
      <c r="O3" s="464" t="str">
        <f aca="false">'ORÇAMENTO ANALÍTICO'!I10</f>
        <v>Io = JANEIRO/2019</v>
      </c>
      <c r="P3" s="335"/>
      <c r="Q3" s="335"/>
      <c r="R3" s="335"/>
      <c r="S3" s="465"/>
      <c r="T3" s="335"/>
    </row>
    <row collapsed="false" customFormat="true" customHeight="true" hidden="false" ht="3.75" outlineLevel="0" r="4" s="456">
      <c r="B4" s="466"/>
      <c r="C4" s="335"/>
      <c r="D4" s="335"/>
      <c r="E4" s="333"/>
      <c r="F4" s="333"/>
      <c r="G4" s="333"/>
      <c r="H4" s="335"/>
      <c r="I4" s="335"/>
      <c r="J4" s="335"/>
      <c r="K4" s="335"/>
      <c r="L4" s="335"/>
      <c r="M4" s="335"/>
      <c r="N4" s="335"/>
      <c r="O4" s="335"/>
      <c r="P4" s="335"/>
      <c r="Q4" s="335"/>
      <c r="R4" s="335"/>
      <c r="S4" s="467"/>
      <c r="T4" s="335"/>
    </row>
    <row collapsed="false" customFormat="true" customHeight="true" hidden="false" ht="12.75" outlineLevel="0" r="5" s="468">
      <c r="B5" s="469" t="s">
        <v>597</v>
      </c>
      <c r="C5" s="470"/>
      <c r="D5" s="471" t="e">
        <f aca="false"/>
        <v>#N/A</v>
      </c>
      <c r="E5" s="470"/>
      <c r="F5" s="472"/>
      <c r="G5" s="473"/>
      <c r="H5" s="470"/>
      <c r="I5" s="474"/>
      <c r="J5" s="472"/>
      <c r="K5" s="470"/>
      <c r="L5" s="334"/>
      <c r="M5" s="470"/>
      <c r="N5" s="470"/>
      <c r="O5" s="470"/>
      <c r="P5" s="334"/>
      <c r="Q5" s="470"/>
      <c r="R5" s="470"/>
      <c r="S5" s="475"/>
      <c r="T5" s="470"/>
    </row>
    <row collapsed="false" customFormat="true" customHeight="true" hidden="false" ht="33" outlineLevel="0" r="6" s="456">
      <c r="B6" s="476" t="s">
        <v>559</v>
      </c>
      <c r="C6" s="476"/>
      <c r="D6" s="477" t="s">
        <v>560</v>
      </c>
      <c r="E6" s="477"/>
      <c r="F6" s="477"/>
      <c r="G6" s="477"/>
      <c r="H6" s="478"/>
      <c r="I6" s="479" t="s">
        <v>561</v>
      </c>
      <c r="J6" s="480"/>
      <c r="K6" s="480"/>
      <c r="L6" s="478"/>
      <c r="M6" s="481"/>
      <c r="N6" s="481"/>
      <c r="O6" s="481"/>
      <c r="P6" s="478"/>
      <c r="Q6" s="482"/>
      <c r="R6" s="482"/>
      <c r="S6" s="482"/>
      <c r="T6" s="335"/>
    </row>
    <row collapsed="false" customFormat="true" customHeight="true" hidden="false" ht="3.75" outlineLevel="0" r="7" s="456">
      <c r="B7" s="466"/>
      <c r="C7" s="335"/>
      <c r="D7" s="335"/>
      <c r="E7" s="333"/>
      <c r="F7" s="333"/>
      <c r="G7" s="473"/>
      <c r="H7" s="333"/>
      <c r="I7" s="483"/>
      <c r="J7" s="333"/>
      <c r="K7" s="335"/>
      <c r="L7" s="333"/>
      <c r="M7" s="333"/>
      <c r="N7" s="335"/>
      <c r="O7" s="335"/>
      <c r="P7" s="333"/>
      <c r="Q7" s="333"/>
      <c r="R7" s="335"/>
      <c r="S7" s="467"/>
      <c r="T7" s="335"/>
    </row>
    <row collapsed="false" customFormat="true" customHeight="true" hidden="false" ht="14.25" outlineLevel="0" r="8" s="456">
      <c r="B8" s="484" t="e">
        <f aca="false"/>
        <v>#N/A</v>
      </c>
      <c r="C8" s="485"/>
      <c r="D8" s="485"/>
      <c r="E8" s="485"/>
      <c r="F8" s="485"/>
      <c r="G8" s="485"/>
      <c r="H8" s="334"/>
      <c r="I8" s="471" t="s">
        <v>558</v>
      </c>
      <c r="J8" s="335"/>
      <c r="K8" s="335" t="s">
        <v>598</v>
      </c>
      <c r="L8" s="335"/>
      <c r="M8" s="334" t="s">
        <v>599</v>
      </c>
      <c r="N8" s="335"/>
      <c r="O8" s="486" t="s">
        <v>600</v>
      </c>
      <c r="P8" s="335"/>
      <c r="Q8" s="334"/>
      <c r="R8" s="335"/>
      <c r="S8" s="487"/>
      <c r="T8" s="335"/>
    </row>
    <row collapsed="false" customFormat="true" customHeight="true" hidden="false" ht="14.25" outlineLevel="0" r="9" s="456">
      <c r="B9" s="476" t="s">
        <v>601</v>
      </c>
      <c r="C9" s="476"/>
      <c r="D9" s="476"/>
      <c r="E9" s="476"/>
      <c r="F9" s="476"/>
      <c r="G9" s="476"/>
      <c r="H9" s="488"/>
      <c r="I9" s="489"/>
      <c r="J9" s="490"/>
      <c r="K9" s="491"/>
      <c r="L9" s="492"/>
      <c r="M9" s="493"/>
      <c r="N9" s="494"/>
      <c r="O9" s="493"/>
      <c r="P9" s="495"/>
      <c r="Q9" s="496"/>
      <c r="R9" s="488"/>
      <c r="S9" s="497"/>
      <c r="T9" s="335"/>
    </row>
    <row collapsed="false" customFormat="true" customHeight="true" hidden="false" ht="3.75" outlineLevel="0" r="10" s="456">
      <c r="B10" s="466"/>
      <c r="C10" s="335"/>
      <c r="D10" s="335"/>
      <c r="E10" s="335"/>
      <c r="F10" s="335"/>
      <c r="G10" s="498"/>
      <c r="H10" s="335"/>
      <c r="I10" s="335"/>
      <c r="J10" s="335"/>
      <c r="K10" s="335"/>
      <c r="L10" s="499"/>
      <c r="M10" s="499"/>
      <c r="N10" s="499"/>
      <c r="O10" s="499"/>
      <c r="P10" s="335"/>
      <c r="Q10" s="335"/>
      <c r="R10" s="335"/>
      <c r="S10" s="467"/>
    </row>
    <row collapsed="false" customFormat="true" customHeight="true" hidden="false" ht="3.75" outlineLevel="0" r="11" s="456">
      <c r="B11" s="500"/>
      <c r="C11" s="316"/>
      <c r="D11" s="316"/>
      <c r="E11" s="316"/>
      <c r="F11" s="316"/>
      <c r="G11" s="316"/>
      <c r="H11" s="316"/>
      <c r="I11" s="316"/>
      <c r="J11" s="316"/>
      <c r="K11" s="316"/>
      <c r="L11" s="316"/>
      <c r="M11" s="316"/>
      <c r="N11" s="316"/>
      <c r="O11" s="316"/>
      <c r="P11" s="316"/>
      <c r="Q11" s="316"/>
      <c r="R11" s="316"/>
      <c r="S11" s="501"/>
    </row>
    <row collapsed="false" customFormat="true" customHeight="true" hidden="false" ht="12.75" outlineLevel="0" r="12" s="456">
      <c r="B12" s="502"/>
      <c r="C12" s="503"/>
      <c r="D12" s="504"/>
      <c r="E12" s="505"/>
      <c r="F12" s="506" t="s">
        <v>602</v>
      </c>
      <c r="G12" s="507" t="s">
        <v>603</v>
      </c>
      <c r="H12" s="508" t="s">
        <v>604</v>
      </c>
      <c r="I12" s="508"/>
      <c r="J12" s="509" t="s">
        <v>605</v>
      </c>
      <c r="K12" s="509"/>
      <c r="L12" s="508" t="s">
        <v>606</v>
      </c>
      <c r="M12" s="508"/>
      <c r="N12" s="509" t="s">
        <v>607</v>
      </c>
      <c r="O12" s="509"/>
      <c r="P12" s="508" t="s">
        <v>608</v>
      </c>
      <c r="Q12" s="508"/>
      <c r="R12" s="510" t="s">
        <v>609</v>
      </c>
      <c r="S12" s="510"/>
    </row>
    <row collapsed="false" customFormat="true" customHeight="true" hidden="false" ht="12.75" outlineLevel="0" r="13" s="456">
      <c r="B13" s="511" t="s">
        <v>574</v>
      </c>
      <c r="C13" s="512" t="s">
        <v>571</v>
      </c>
      <c r="D13" s="512"/>
      <c r="E13" s="512"/>
      <c r="F13" s="512" t="s">
        <v>579</v>
      </c>
      <c r="G13" s="513" t="s">
        <v>582</v>
      </c>
      <c r="H13" s="512" t="s">
        <v>610</v>
      </c>
      <c r="I13" s="512" t="s">
        <v>611</v>
      </c>
      <c r="J13" s="514" t="n">
        <f aca="false">H13</f>
        <v>0</v>
      </c>
      <c r="K13" s="515" t="s">
        <v>611</v>
      </c>
      <c r="L13" s="512" t="s">
        <v>610</v>
      </c>
      <c r="M13" s="512" t="s">
        <v>611</v>
      </c>
      <c r="N13" s="514" t="n">
        <f aca="false">L13</f>
        <v>0</v>
      </c>
      <c r="O13" s="514" t="s">
        <v>611</v>
      </c>
      <c r="P13" s="512" t="s">
        <v>610</v>
      </c>
      <c r="Q13" s="516" t="s">
        <v>611</v>
      </c>
      <c r="R13" s="514" t="n">
        <f aca="false">P13</f>
        <v>0</v>
      </c>
      <c r="S13" s="517" t="s">
        <v>611</v>
      </c>
    </row>
    <row collapsed="false" customFormat="true" customHeight="true" hidden="false" ht="27" outlineLevel="0" r="14" s="518">
      <c r="B14" s="519" t="n">
        <v>1</v>
      </c>
      <c r="C14" s="520" t="n">
        <f aca="false">QCI!B14</f>
        <v>0</v>
      </c>
      <c r="D14" s="520"/>
      <c r="E14" s="520"/>
      <c r="F14" s="521" t="n">
        <f aca="false">'ORÇAMENTO SINTÉTICO'!E15</f>
        <v>30384.45</v>
      </c>
      <c r="G14" s="522" t="n">
        <f aca="false">IF($F$29=0,0,F14/$F$29)</f>
        <v>0.0275186184235164</v>
      </c>
      <c r="H14" s="523" t="n">
        <f aca="false">F14</f>
        <v>30384.45</v>
      </c>
      <c r="I14" s="524" t="n">
        <f aca="false">H14</f>
        <v>30384.45</v>
      </c>
      <c r="J14" s="523"/>
      <c r="K14" s="525" t="n">
        <f aca="false">I14+J14</f>
        <v>30384.45</v>
      </c>
      <c r="L14" s="523"/>
      <c r="M14" s="524" t="n">
        <f aca="false">K14+L14</f>
        <v>30384.45</v>
      </c>
      <c r="N14" s="523"/>
      <c r="O14" s="524" t="n">
        <f aca="false">M14+N14</f>
        <v>30384.45</v>
      </c>
      <c r="P14" s="523"/>
      <c r="Q14" s="525" t="n">
        <f aca="false">O14+P14</f>
        <v>30384.45</v>
      </c>
      <c r="R14" s="523"/>
      <c r="S14" s="526" t="n">
        <f aca="false">Q14+R14</f>
        <v>30384.45</v>
      </c>
      <c r="T14" s="527" t="n">
        <f aca="false">F14-S14</f>
        <v>0</v>
      </c>
      <c r="X14" s="528" t="n">
        <f aca="false">I14</f>
        <v>30384.45</v>
      </c>
      <c r="Y14" s="528"/>
      <c r="Z14" s="528"/>
      <c r="AA14" s="528"/>
      <c r="AB14" s="528"/>
      <c r="AC14" s="528"/>
      <c r="AD14" s="528"/>
      <c r="AE14" s="528"/>
      <c r="AF14" s="528"/>
    </row>
    <row collapsed="false" customFormat="true" customHeight="true" hidden="false" ht="15" outlineLevel="0" r="15" s="518">
      <c r="B15" s="519" t="n">
        <v>2</v>
      </c>
      <c r="C15" s="520" t="n">
        <f aca="false">QCI!B15</f>
        <v>0</v>
      </c>
      <c r="D15" s="520"/>
      <c r="E15" s="520"/>
      <c r="F15" s="521" t="n">
        <f aca="false">'ORÇAMENTO SINTÉTICO'!E16</f>
        <v>12078.79</v>
      </c>
      <c r="G15" s="522" t="n">
        <f aca="false">IF($F$29=0,0,F15/$F$29)</f>
        <v>0.0109395303527886</v>
      </c>
      <c r="H15" s="523" t="n">
        <f aca="false">F15</f>
        <v>12078.79</v>
      </c>
      <c r="I15" s="524" t="n">
        <f aca="false">H15</f>
        <v>12078.79</v>
      </c>
      <c r="J15" s="523"/>
      <c r="K15" s="525" t="n">
        <f aca="false">I15+J15</f>
        <v>12078.79</v>
      </c>
      <c r="L15" s="523"/>
      <c r="M15" s="524" t="n">
        <f aca="false">K15+L15</f>
        <v>12078.79</v>
      </c>
      <c r="N15" s="523"/>
      <c r="O15" s="524" t="n">
        <f aca="false">M15+N15</f>
        <v>12078.79</v>
      </c>
      <c r="P15" s="523"/>
      <c r="Q15" s="525" t="n">
        <f aca="false">O15+P15</f>
        <v>12078.79</v>
      </c>
      <c r="R15" s="523"/>
      <c r="S15" s="526" t="n">
        <f aca="false">Q15+R15</f>
        <v>12078.79</v>
      </c>
      <c r="T15" s="527" t="n">
        <f aca="false">F15-S15</f>
        <v>0</v>
      </c>
      <c r="X15" s="528" t="n">
        <f aca="false">I15</f>
        <v>12078.79</v>
      </c>
      <c r="Y15" s="528" t="n">
        <f aca="false">K15</f>
        <v>12078.79</v>
      </c>
      <c r="Z15" s="528" t="n">
        <f aca="false">M15</f>
        <v>12078.79</v>
      </c>
      <c r="AA15" s="528"/>
      <c r="AB15" s="528"/>
      <c r="AC15" s="528"/>
      <c r="AD15" s="528"/>
      <c r="AE15" s="528"/>
      <c r="AF15" s="528"/>
    </row>
    <row collapsed="false" customFormat="true" customHeight="true" hidden="false" ht="15" outlineLevel="0" r="16" s="518">
      <c r="B16" s="519" t="n">
        <v>3</v>
      </c>
      <c r="C16" s="520" t="n">
        <f aca="false">QCI!B16</f>
        <v>0</v>
      </c>
      <c r="D16" s="520"/>
      <c r="E16" s="520"/>
      <c r="F16" s="521" t="n">
        <f aca="false">'ORÇAMENTO SINTÉTICO'!E17</f>
        <v>14852.75</v>
      </c>
      <c r="G16" s="522" t="n">
        <f aca="false">IF($F$29=0,0,F16/$F$29)</f>
        <v>0.0134518531613995</v>
      </c>
      <c r="H16" s="523" t="n">
        <f aca="false">F16*0.8</f>
        <v>11882.2</v>
      </c>
      <c r="I16" s="524" t="n">
        <f aca="false">H16</f>
        <v>11882.2</v>
      </c>
      <c r="J16" s="523" t="n">
        <f aca="false">F16*0.2</f>
        <v>2970.55</v>
      </c>
      <c r="K16" s="525" t="n">
        <f aca="false">I16+J16</f>
        <v>14852.75</v>
      </c>
      <c r="L16" s="523"/>
      <c r="M16" s="524" t="n">
        <f aca="false">K16+L16</f>
        <v>14852.75</v>
      </c>
      <c r="N16" s="523"/>
      <c r="O16" s="524" t="n">
        <f aca="false">M16+N16</f>
        <v>14852.75</v>
      </c>
      <c r="P16" s="523"/>
      <c r="Q16" s="525" t="n">
        <f aca="false">O16+P16</f>
        <v>14852.75</v>
      </c>
      <c r="R16" s="523"/>
      <c r="S16" s="526" t="n">
        <f aca="false">Q16+R16</f>
        <v>14852.75</v>
      </c>
      <c r="T16" s="527" t="n">
        <f aca="false">F16-S16</f>
        <v>0</v>
      </c>
      <c r="X16" s="528"/>
      <c r="Y16" s="528" t="n">
        <f aca="false">K16</f>
        <v>14852.75</v>
      </c>
      <c r="Z16" s="528" t="n">
        <f aca="false">M16</f>
        <v>14852.75</v>
      </c>
      <c r="AA16" s="528"/>
      <c r="AB16" s="528"/>
      <c r="AC16" s="528"/>
      <c r="AD16" s="528"/>
      <c r="AE16" s="528"/>
      <c r="AF16" s="528"/>
    </row>
    <row collapsed="false" customFormat="true" customHeight="true" hidden="false" ht="15" outlineLevel="0" r="17" s="518">
      <c r="B17" s="519" t="n">
        <v>4</v>
      </c>
      <c r="C17" s="520" t="n">
        <f aca="false">QCI!B17</f>
        <v>0</v>
      </c>
      <c r="D17" s="520"/>
      <c r="E17" s="520"/>
      <c r="F17" s="521" t="n">
        <f aca="false">'ORÇAMENTO SINTÉTICO'!E18</f>
        <v>2430.71</v>
      </c>
      <c r="G17" s="522" t="n">
        <f aca="false">IF($F$29=0,0,F17/$F$29)</f>
        <v>0.00220144781255628</v>
      </c>
      <c r="H17" s="523" t="n">
        <f aca="false">F17*0.8</f>
        <v>1944.568</v>
      </c>
      <c r="I17" s="524" t="n">
        <f aca="false">H17</f>
        <v>1944.568</v>
      </c>
      <c r="J17" s="523" t="n">
        <f aca="false">F17*0.2</f>
        <v>486.142</v>
      </c>
      <c r="K17" s="525" t="n">
        <f aca="false">I17+J17</f>
        <v>2430.71</v>
      </c>
      <c r="L17" s="523"/>
      <c r="M17" s="524" t="n">
        <f aca="false">K17+L17</f>
        <v>2430.71</v>
      </c>
      <c r="N17" s="523"/>
      <c r="O17" s="524" t="n">
        <f aca="false">M17+N17</f>
        <v>2430.71</v>
      </c>
      <c r="P17" s="523"/>
      <c r="Q17" s="525" t="n">
        <f aca="false">O17+P17</f>
        <v>2430.71</v>
      </c>
      <c r="R17" s="523"/>
      <c r="S17" s="526" t="n">
        <f aca="false">Q17+R17</f>
        <v>2430.71</v>
      </c>
      <c r="T17" s="527" t="n">
        <f aca="false">F17-S17</f>
        <v>0</v>
      </c>
      <c r="X17" s="528"/>
      <c r="Y17" s="528"/>
      <c r="Z17" s="528" t="n">
        <f aca="false">M17</f>
        <v>2430.71</v>
      </c>
      <c r="AA17" s="528" t="n">
        <f aca="false">O17</f>
        <v>2430.71</v>
      </c>
      <c r="AB17" s="528"/>
      <c r="AC17" s="528"/>
      <c r="AD17" s="528"/>
      <c r="AE17" s="528"/>
      <c r="AF17" s="528"/>
    </row>
    <row collapsed="false" customFormat="true" customHeight="true" hidden="false" ht="15" outlineLevel="0" r="18" s="518">
      <c r="B18" s="519" t="n">
        <v>5</v>
      </c>
      <c r="C18" s="520" t="n">
        <f aca="false">QCI!B18</f>
        <v>0</v>
      </c>
      <c r="D18" s="520"/>
      <c r="E18" s="520"/>
      <c r="F18" s="521" t="n">
        <f aca="false">'ORÇAMENTO SINTÉTICO'!E19</f>
        <v>26537.02</v>
      </c>
      <c r="G18" s="522" t="n">
        <f aca="false">IF($F$29=0,0,F18/$F$29)</f>
        <v>0.0240340742543381</v>
      </c>
      <c r="H18" s="523" t="n">
        <f aca="false">F18*0.5</f>
        <v>13268.51</v>
      </c>
      <c r="I18" s="524" t="n">
        <f aca="false">H18</f>
        <v>13268.51</v>
      </c>
      <c r="J18" s="523"/>
      <c r="K18" s="525" t="n">
        <f aca="false">I18+J18</f>
        <v>13268.51</v>
      </c>
      <c r="L18" s="523"/>
      <c r="M18" s="524" t="n">
        <f aca="false">K18+L18</f>
        <v>13268.51</v>
      </c>
      <c r="N18" s="523"/>
      <c r="O18" s="524" t="n">
        <f aca="false">M18+N18</f>
        <v>13268.51</v>
      </c>
      <c r="P18" s="523" t="n">
        <f aca="false">F18*0.3</f>
        <v>7961.106</v>
      </c>
      <c r="Q18" s="525" t="n">
        <f aca="false">O18+P18</f>
        <v>21229.616</v>
      </c>
      <c r="R18" s="523" t="n">
        <f aca="false">F18*0.2</f>
        <v>5307.404</v>
      </c>
      <c r="S18" s="526" t="n">
        <f aca="false">Q18+R18</f>
        <v>26537.02</v>
      </c>
      <c r="T18" s="527" t="n">
        <f aca="false">F18-S18</f>
        <v>0</v>
      </c>
      <c r="X18" s="528"/>
      <c r="Y18" s="528" t="n">
        <f aca="false">K18</f>
        <v>13268.51</v>
      </c>
      <c r="Z18" s="528" t="n">
        <f aca="false">M18</f>
        <v>13268.51</v>
      </c>
      <c r="AA18" s="528" t="n">
        <f aca="false">O18</f>
        <v>13268.51</v>
      </c>
      <c r="AB18" s="528"/>
      <c r="AC18" s="528"/>
      <c r="AD18" s="528"/>
      <c r="AE18" s="528"/>
      <c r="AF18" s="528"/>
    </row>
    <row collapsed="false" customFormat="true" customHeight="true" hidden="false" ht="15" outlineLevel="0" r="19" s="518">
      <c r="B19" s="519" t="n">
        <v>6</v>
      </c>
      <c r="C19" s="520" t="n">
        <f aca="false">QCI!B19</f>
        <v>0</v>
      </c>
      <c r="D19" s="520"/>
      <c r="E19" s="520"/>
      <c r="F19" s="521" t="n">
        <f aca="false">'ORÇAMENTO SINTÉTICO'!E20</f>
        <v>32937.99</v>
      </c>
      <c r="G19" s="522" t="n">
        <f aca="false">IF($F$29=0,0,F19/$F$29)</f>
        <v>0.0298313110307279</v>
      </c>
      <c r="H19" s="523"/>
      <c r="I19" s="524" t="n">
        <f aca="false">H19</f>
        <v>0</v>
      </c>
      <c r="J19" s="523" t="n">
        <f aca="false">F19*0.7</f>
        <v>23056.593</v>
      </c>
      <c r="K19" s="525" t="n">
        <f aca="false">I19+J19</f>
        <v>23056.593</v>
      </c>
      <c r="L19" s="523" t="n">
        <f aca="false">F19*0.3</f>
        <v>9881.397</v>
      </c>
      <c r="M19" s="524" t="n">
        <f aca="false">K19+L19</f>
        <v>32937.99</v>
      </c>
      <c r="N19" s="523"/>
      <c r="O19" s="524" t="n">
        <f aca="false">M19+N19</f>
        <v>32937.99</v>
      </c>
      <c r="P19" s="523"/>
      <c r="Q19" s="525" t="n">
        <f aca="false">O19+P19</f>
        <v>32937.99</v>
      </c>
      <c r="R19" s="523"/>
      <c r="S19" s="526" t="n">
        <f aca="false">Q19+R19</f>
        <v>32937.99</v>
      </c>
      <c r="T19" s="527" t="n">
        <f aca="false">F19-S19</f>
        <v>0</v>
      </c>
      <c r="X19" s="528"/>
      <c r="Y19" s="528"/>
      <c r="Z19" s="528"/>
      <c r="AA19" s="528" t="n">
        <f aca="false">O19</f>
        <v>32937.99</v>
      </c>
      <c r="AB19" s="528" t="n">
        <f aca="false">Q19</f>
        <v>32937.99</v>
      </c>
      <c r="AC19" s="528" t="n">
        <f aca="false">S19</f>
        <v>32937.99</v>
      </c>
      <c r="AD19" s="528" t="e">
        <f aca="false">#ref!</f>
        <v>#NAME?</v>
      </c>
      <c r="AE19" s="528"/>
      <c r="AF19" s="528"/>
    </row>
    <row collapsed="false" customFormat="true" customHeight="true" hidden="false" ht="15" outlineLevel="0" r="20" s="518">
      <c r="B20" s="519" t="n">
        <v>7</v>
      </c>
      <c r="C20" s="520" t="n">
        <f aca="false">QCI!B20</f>
        <v>0</v>
      </c>
      <c r="D20" s="520"/>
      <c r="E20" s="520"/>
      <c r="F20" s="521" t="n">
        <f aca="false">'ORÇAMENTO SINTÉTICO'!E21</f>
        <v>17945.01</v>
      </c>
      <c r="G20" s="522" t="n">
        <f aca="false">IF($F$29=0,0,F20/$F$29)</f>
        <v>0.016252454225638</v>
      </c>
      <c r="H20" s="523"/>
      <c r="I20" s="524" t="n">
        <f aca="false">H20</f>
        <v>0</v>
      </c>
      <c r="J20" s="523"/>
      <c r="K20" s="525" t="n">
        <f aca="false">I20+J20</f>
        <v>0</v>
      </c>
      <c r="L20" s="523" t="n">
        <f aca="false">F20</f>
        <v>17945.01</v>
      </c>
      <c r="M20" s="524" t="n">
        <f aca="false">K20+L20</f>
        <v>17945.01</v>
      </c>
      <c r="N20" s="523"/>
      <c r="O20" s="524" t="n">
        <f aca="false">M20+N20</f>
        <v>17945.01</v>
      </c>
      <c r="P20" s="523"/>
      <c r="Q20" s="525" t="n">
        <f aca="false">O20+P20</f>
        <v>17945.01</v>
      </c>
      <c r="R20" s="523"/>
      <c r="S20" s="526" t="n">
        <f aca="false">Q20+R20</f>
        <v>17945.01</v>
      </c>
      <c r="T20" s="527" t="n">
        <f aca="false">F20-S20</f>
        <v>0</v>
      </c>
      <c r="X20" s="528"/>
      <c r="Y20" s="528"/>
      <c r="Z20" s="528"/>
      <c r="AA20" s="528"/>
      <c r="AB20" s="528"/>
      <c r="AC20" s="528"/>
      <c r="AD20" s="528" t="e">
        <f aca="false">#ref!</f>
        <v>#NAME?</v>
      </c>
      <c r="AE20" s="528"/>
      <c r="AF20" s="528"/>
    </row>
    <row collapsed="false" customFormat="true" customHeight="true" hidden="false" ht="15" outlineLevel="0" r="21" s="518">
      <c r="B21" s="519" t="n">
        <v>8</v>
      </c>
      <c r="C21" s="520" t="n">
        <f aca="false">QCI!B21</f>
        <v>0</v>
      </c>
      <c r="D21" s="520"/>
      <c r="E21" s="520"/>
      <c r="F21" s="521" t="n">
        <f aca="false">'ORÇAMENTO SINTÉTICO'!E22</f>
        <v>134463.3</v>
      </c>
      <c r="G21" s="522" t="n">
        <f aca="false">IF($F$29=0,0,F21/$F$29)</f>
        <v>0.121780853188615</v>
      </c>
      <c r="H21" s="523"/>
      <c r="I21" s="524" t="n">
        <f aca="false">H21</f>
        <v>0</v>
      </c>
      <c r="J21" s="523"/>
      <c r="K21" s="525" t="n">
        <f aca="false">I21+J21</f>
        <v>0</v>
      </c>
      <c r="L21" s="523" t="n">
        <f aca="false">F21*0.5</f>
        <v>67231.65</v>
      </c>
      <c r="M21" s="524" t="n">
        <f aca="false">K21+L21</f>
        <v>67231.65</v>
      </c>
      <c r="N21" s="523" t="n">
        <f aca="false">F21*0.5</f>
        <v>67231.65</v>
      </c>
      <c r="O21" s="524" t="n">
        <f aca="false">M21+N21</f>
        <v>134463.3</v>
      </c>
      <c r="P21" s="523"/>
      <c r="Q21" s="525" t="n">
        <f aca="false">O21+P21</f>
        <v>134463.3</v>
      </c>
      <c r="R21" s="523"/>
      <c r="S21" s="526" t="n">
        <f aca="false">Q21+R21</f>
        <v>134463.3</v>
      </c>
      <c r="T21" s="527" t="n">
        <f aca="false">F21-S21</f>
        <v>0</v>
      </c>
      <c r="X21" s="528" t="n">
        <f aca="false">I21</f>
        <v>0</v>
      </c>
      <c r="Y21" s="528" t="n">
        <f aca="false">K21</f>
        <v>0</v>
      </c>
      <c r="Z21" s="528" t="n">
        <f aca="false">M21</f>
        <v>67231.65</v>
      </c>
      <c r="AA21" s="528" t="n">
        <f aca="false">O21</f>
        <v>134463.3</v>
      </c>
      <c r="AB21" s="528" t="n">
        <f aca="false">Q21</f>
        <v>134463.3</v>
      </c>
      <c r="AC21" s="528" t="n">
        <f aca="false">S21</f>
        <v>134463.3</v>
      </c>
      <c r="AD21" s="528" t="e">
        <f aca="false">#ref!</f>
        <v>#NAME?</v>
      </c>
    </row>
    <row collapsed="false" customFormat="true" customHeight="true" hidden="false" ht="15" outlineLevel="0" r="22" s="518">
      <c r="B22" s="519" t="n">
        <v>9</v>
      </c>
      <c r="C22" s="520" t="n">
        <f aca="false">QCI!B22</f>
        <v>0</v>
      </c>
      <c r="D22" s="520"/>
      <c r="E22" s="520"/>
      <c r="F22" s="521" t="n">
        <f aca="false">'ORÇAMENTO SINTÉTICO'!E23</f>
        <v>81633</v>
      </c>
      <c r="G22" s="522" t="n">
        <f aca="false">IF($F$29=0,0,F22/$F$29)</f>
        <v>0.0739334553617695</v>
      </c>
      <c r="H22" s="523"/>
      <c r="I22" s="524" t="n">
        <f aca="false">H22</f>
        <v>0</v>
      </c>
      <c r="J22" s="523"/>
      <c r="K22" s="525" t="n">
        <f aca="false">I22+J22</f>
        <v>0</v>
      </c>
      <c r="L22" s="523" t="n">
        <f aca="false">F22*0.3</f>
        <v>24489.9</v>
      </c>
      <c r="M22" s="524" t="n">
        <f aca="false">K22+L22</f>
        <v>24489.9</v>
      </c>
      <c r="N22" s="523" t="n">
        <f aca="false">F22*0.4</f>
        <v>32653.2</v>
      </c>
      <c r="O22" s="524" t="n">
        <f aca="false">M22+N22</f>
        <v>57143.1</v>
      </c>
      <c r="P22" s="523" t="n">
        <f aca="false">F22*0.3</f>
        <v>24489.9</v>
      </c>
      <c r="Q22" s="525" t="n">
        <f aca="false">O22+P22</f>
        <v>81633</v>
      </c>
      <c r="R22" s="523"/>
      <c r="S22" s="526" t="n">
        <f aca="false">Q22+R22</f>
        <v>81633</v>
      </c>
      <c r="T22" s="527" t="n">
        <f aca="false">F22-S22</f>
        <v>0</v>
      </c>
    </row>
    <row collapsed="false" customFormat="true" customHeight="true" hidden="false" ht="15" outlineLevel="0" r="23" s="518">
      <c r="B23" s="519" t="n">
        <v>10</v>
      </c>
      <c r="C23" s="520" t="n">
        <f aca="false">QCI!B23</f>
        <v>0</v>
      </c>
      <c r="D23" s="520"/>
      <c r="E23" s="520"/>
      <c r="F23" s="521" t="n">
        <f aca="false">'ORÇAMENTO SINTÉTICO'!E24</f>
        <v>135132.62</v>
      </c>
      <c r="G23" s="522" t="n">
        <f aca="false">IF($F$29=0,0,F23/$F$29)</f>
        <v>0.122387043581505</v>
      </c>
      <c r="H23" s="523"/>
      <c r="I23" s="524" t="n">
        <f aca="false">H23</f>
        <v>0</v>
      </c>
      <c r="J23" s="523" t="n">
        <f aca="false">F23*0.3</f>
        <v>40539.786</v>
      </c>
      <c r="K23" s="525" t="n">
        <f aca="false">I23+J23</f>
        <v>40539.786</v>
      </c>
      <c r="L23" s="523" t="n">
        <f aca="false">F23*0.2</f>
        <v>27026.524</v>
      </c>
      <c r="M23" s="524" t="n">
        <f aca="false">K23+L23</f>
        <v>67566.31</v>
      </c>
      <c r="N23" s="523"/>
      <c r="O23" s="524" t="n">
        <f aca="false">M23+N23</f>
        <v>67566.31</v>
      </c>
      <c r="P23" s="523"/>
      <c r="Q23" s="525" t="n">
        <f aca="false">O23+P23</f>
        <v>67566.31</v>
      </c>
      <c r="R23" s="523" t="n">
        <f aca="false">F23*0.5</f>
        <v>67566.31</v>
      </c>
      <c r="S23" s="526" t="n">
        <f aca="false">Q23+R23</f>
        <v>135132.62</v>
      </c>
      <c r="T23" s="527" t="n">
        <f aca="false">F23-S23</f>
        <v>0</v>
      </c>
    </row>
    <row collapsed="false" customFormat="true" customHeight="true" hidden="false" ht="15" outlineLevel="0" r="24" s="518">
      <c r="B24" s="519" t="n">
        <v>11</v>
      </c>
      <c r="C24" s="520" t="n">
        <f aca="false">QCI!B24</f>
        <v>0</v>
      </c>
      <c r="D24" s="520"/>
      <c r="E24" s="520"/>
      <c r="F24" s="521" t="n">
        <f aca="false">'ORÇAMENTO SINTÉTICO'!E25</f>
        <v>44475</v>
      </c>
      <c r="G24" s="522" t="n">
        <f aca="false">IF($F$29=0,0,F24/$F$29)</f>
        <v>0.0402801615426935</v>
      </c>
      <c r="H24" s="523"/>
      <c r="I24" s="524" t="n">
        <f aca="false">H24</f>
        <v>0</v>
      </c>
      <c r="J24" s="523"/>
      <c r="K24" s="525" t="n">
        <f aca="false">I24+J24</f>
        <v>0</v>
      </c>
      <c r="L24" s="523"/>
      <c r="M24" s="524" t="n">
        <f aca="false">K24+L24</f>
        <v>0</v>
      </c>
      <c r="N24" s="523" t="n">
        <f aca="false">F24*0.6</f>
        <v>26685</v>
      </c>
      <c r="O24" s="524" t="n">
        <f aca="false">M24+N24</f>
        <v>26685</v>
      </c>
      <c r="P24" s="523" t="n">
        <f aca="false">F24*0.4</f>
        <v>17790</v>
      </c>
      <c r="Q24" s="525" t="n">
        <f aca="false">O24+P24</f>
        <v>44475</v>
      </c>
      <c r="R24" s="523"/>
      <c r="S24" s="526" t="n">
        <f aca="false">Q24+R24</f>
        <v>44475</v>
      </c>
      <c r="T24" s="527" t="n">
        <f aca="false">F24-S24</f>
        <v>0</v>
      </c>
    </row>
    <row collapsed="false" customFormat="true" customHeight="true" hidden="false" ht="15" outlineLevel="0" r="25" s="518">
      <c r="B25" s="519" t="n">
        <v>12</v>
      </c>
      <c r="C25" s="520" t="n">
        <f aca="false">QCI!B25</f>
        <v>0</v>
      </c>
      <c r="D25" s="520"/>
      <c r="E25" s="520"/>
      <c r="F25" s="521" t="n">
        <f aca="false">'ORÇAMENTO SINTÉTICO'!E26</f>
        <v>91758.84</v>
      </c>
      <c r="G25" s="522" t="n">
        <f aca="false">IF($F$29=0,0,F25/$F$29)</f>
        <v>0.0831042360465467</v>
      </c>
      <c r="H25" s="523"/>
      <c r="I25" s="524" t="n">
        <f aca="false">H25</f>
        <v>0</v>
      </c>
      <c r="J25" s="523"/>
      <c r="K25" s="525" t="n">
        <f aca="false">I25+J25</f>
        <v>0</v>
      </c>
      <c r="L25" s="523"/>
      <c r="M25" s="524" t="n">
        <f aca="false">K25+L25</f>
        <v>0</v>
      </c>
      <c r="N25" s="523" t="n">
        <f aca="false">F25*0.5</f>
        <v>45879.42</v>
      </c>
      <c r="O25" s="524" t="n">
        <f aca="false">M25+N25</f>
        <v>45879.42</v>
      </c>
      <c r="P25" s="523" t="n">
        <f aca="false">F25*0.4</f>
        <v>36703.536</v>
      </c>
      <c r="Q25" s="525" t="n">
        <f aca="false">O25+P25</f>
        <v>82582.956</v>
      </c>
      <c r="R25" s="523" t="n">
        <f aca="false">F25*0.1</f>
        <v>9175.884</v>
      </c>
      <c r="S25" s="526" t="n">
        <f aca="false">Q25+R25</f>
        <v>91758.84</v>
      </c>
      <c r="T25" s="527" t="n">
        <f aca="false">F25-S25</f>
        <v>0</v>
      </c>
    </row>
    <row collapsed="false" customFormat="false" customHeight="true" hidden="false" ht="15" outlineLevel="0" r="26">
      <c r="B26" s="519" t="n">
        <v>13</v>
      </c>
      <c r="C26" s="520" t="n">
        <f aca="false">QCI!B26</f>
        <v>0</v>
      </c>
      <c r="D26" s="520"/>
      <c r="E26" s="520"/>
      <c r="F26" s="521" t="n">
        <f aca="false">'ORÇAMENTO SINTÉTICO'!E27</f>
        <v>428155.07</v>
      </c>
      <c r="G26" s="522" t="n">
        <f aca="false">IF($F$29=0,0,F26/$F$29)</f>
        <v>0.387771902977476</v>
      </c>
      <c r="H26" s="529"/>
      <c r="I26" s="524" t="n">
        <f aca="false">H26</f>
        <v>0</v>
      </c>
      <c r="J26" s="529"/>
      <c r="K26" s="525" t="n">
        <f aca="false">I26+J26</f>
        <v>0</v>
      </c>
      <c r="L26" s="529"/>
      <c r="M26" s="524" t="n">
        <f aca="false">K26+L26</f>
        <v>0</v>
      </c>
      <c r="N26" s="529"/>
      <c r="O26" s="524" t="n">
        <f aca="false">M26+N26</f>
        <v>0</v>
      </c>
      <c r="P26" s="529" t="n">
        <f aca="false">F26*0.3</f>
        <v>128446.521</v>
      </c>
      <c r="Q26" s="525" t="n">
        <f aca="false">O26+P26</f>
        <v>128446.521</v>
      </c>
      <c r="R26" s="529" t="n">
        <f aca="false">F26*0.7</f>
        <v>299708.549</v>
      </c>
      <c r="S26" s="526" t="n">
        <f aca="false">Q26+R26</f>
        <v>428155.07</v>
      </c>
      <c r="T26" s="527" t="n">
        <f aca="false">F26-S26</f>
        <v>0</v>
      </c>
    </row>
    <row collapsed="false" customFormat="false" customHeight="true" hidden="false" ht="15" outlineLevel="0" r="27">
      <c r="B27" s="519" t="n">
        <v>14</v>
      </c>
      <c r="C27" s="520" t="n">
        <f aca="false">QCI!B27</f>
        <v>0</v>
      </c>
      <c r="D27" s="520"/>
      <c r="E27" s="520"/>
      <c r="F27" s="521" t="n">
        <f aca="false">'ORÇAMENTO SINTÉTICO'!E28</f>
        <v>51357</v>
      </c>
      <c r="G27" s="522" t="n">
        <f aca="false">IF($F$29=0,0,F27/$F$29)</f>
        <v>0.0465130580404297</v>
      </c>
      <c r="H27" s="530" t="n">
        <f aca="false">H43</f>
        <v>3393.20785903061</v>
      </c>
      <c r="I27" s="524" t="n">
        <f aca="false">H27</f>
        <v>3393.20785903061</v>
      </c>
      <c r="J27" s="530" t="n">
        <f aca="false">J43</f>
        <v>3270.98699097265</v>
      </c>
      <c r="K27" s="525" t="n">
        <f aca="false">I27+J27</f>
        <v>6664.19485000326</v>
      </c>
      <c r="L27" s="530" t="n">
        <f aca="false">L43</f>
        <v>7150.20525397813</v>
      </c>
      <c r="M27" s="524" t="n">
        <f aca="false">K27+L27</f>
        <v>13814.4001039814</v>
      </c>
      <c r="N27" s="530" t="n">
        <f aca="false">N43</f>
        <v>8412.43078594761</v>
      </c>
      <c r="O27" s="524" t="n">
        <f aca="false">M27+N27</f>
        <v>22226.830889929</v>
      </c>
      <c r="P27" s="530" t="n">
        <f aca="false">P43</f>
        <v>10507.2199458959</v>
      </c>
      <c r="Q27" s="525" t="n">
        <f aca="false">O27+P27</f>
        <v>32734.0508358249</v>
      </c>
      <c r="R27" s="530" t="n">
        <f aca="false">R43</f>
        <v>18622.9491641751</v>
      </c>
      <c r="S27" s="526" t="n">
        <f aca="false">Q27+R27</f>
        <v>51357</v>
      </c>
      <c r="T27" s="527" t="n">
        <f aca="false">F27-S27</f>
        <v>0</v>
      </c>
    </row>
    <row collapsed="false" customFormat="false" customHeight="true" hidden="false" ht="15" outlineLevel="0" r="28">
      <c r="B28" s="531"/>
      <c r="C28" s="532" t="s">
        <v>612</v>
      </c>
      <c r="D28" s="533"/>
      <c r="E28" s="534"/>
      <c r="F28" s="535"/>
      <c r="G28" s="536"/>
      <c r="H28" s="537" t="n">
        <f aca="false">H29/$F$29</f>
        <v>0.0660709904984833</v>
      </c>
      <c r="I28" s="538" t="n">
        <f aca="false">H28</f>
        <v>0.0660709904984833</v>
      </c>
      <c r="J28" s="537" t="n">
        <f aca="false">J29/$F$29</f>
        <v>0.0636911616911551</v>
      </c>
      <c r="K28" s="539" t="n">
        <f aca="false">I28+J28</f>
        <v>0.129762152189638</v>
      </c>
      <c r="L28" s="540" t="n">
        <f aca="false">L29/$F$29</f>
        <v>0.139225524348738</v>
      </c>
      <c r="M28" s="541" t="n">
        <f aca="false">K28+L28</f>
        <v>0.268987676538376</v>
      </c>
      <c r="N28" s="540" t="n">
        <f aca="false">N29/$F$29</f>
        <v>0.163803002238207</v>
      </c>
      <c r="O28" s="541" t="n">
        <f aca="false">M28+N28</f>
        <v>0.432790678776583</v>
      </c>
      <c r="P28" s="537" t="n">
        <f aca="false">P29/$F$29</f>
        <v>0.204591778061333</v>
      </c>
      <c r="Q28" s="541" t="n">
        <f aca="false">O28+P28</f>
        <v>0.637382456837916</v>
      </c>
      <c r="R28" s="540" t="n">
        <f aca="false">R29/$F$29</f>
        <v>0.362617543162084</v>
      </c>
      <c r="S28" s="542" t="n">
        <f aca="false">Q28+R28</f>
        <v>1</v>
      </c>
      <c r="T28" s="543"/>
    </row>
    <row collapsed="false" customFormat="false" customHeight="true" hidden="false" ht="15" outlineLevel="0" r="29">
      <c r="B29" s="544"/>
      <c r="C29" s="545" t="s">
        <v>613</v>
      </c>
      <c r="D29" s="546"/>
      <c r="E29" s="547"/>
      <c r="F29" s="521" t="n">
        <f aca="false">SUM(F14:F27)</f>
        <v>1104141.55</v>
      </c>
      <c r="G29" s="548" t="n">
        <f aca="false">IF(F29=0,0,F29/F29)</f>
        <v>1</v>
      </c>
      <c r="H29" s="549" t="n">
        <f aca="false">SUM(H14:H27)</f>
        <v>72951.7258590306</v>
      </c>
      <c r="I29" s="524" t="n">
        <f aca="false">H29</f>
        <v>72951.7258590306</v>
      </c>
      <c r="J29" s="549" t="n">
        <f aca="false">SUM(J14:J27)</f>
        <v>70324.0579909727</v>
      </c>
      <c r="K29" s="525" t="n">
        <f aca="false">I29+J29</f>
        <v>143275.783850003</v>
      </c>
      <c r="L29" s="549" t="n">
        <f aca="false">SUM(L14:L27)</f>
        <v>153724.686253978</v>
      </c>
      <c r="M29" s="524" t="n">
        <f aca="false">K29+L29</f>
        <v>297000.470103981</v>
      </c>
      <c r="N29" s="549" t="n">
        <f aca="false">SUM(N14:N27)</f>
        <v>180861.700785948</v>
      </c>
      <c r="O29" s="524" t="n">
        <f aca="false">M29+N29</f>
        <v>477862.170889929</v>
      </c>
      <c r="P29" s="549" t="n">
        <f aca="false">SUM(P14:P27)</f>
        <v>225898.282945896</v>
      </c>
      <c r="Q29" s="525" t="n">
        <f aca="false">O29+P29</f>
        <v>703760.453835825</v>
      </c>
      <c r="R29" s="549" t="n">
        <f aca="false">SUM(R14:R27)</f>
        <v>400381.096164175</v>
      </c>
      <c r="S29" s="526" t="n">
        <f aca="false">Q29+R29</f>
        <v>1104141.55</v>
      </c>
    </row>
    <row collapsed="false" customFormat="true" customHeight="true" hidden="false" ht="15" outlineLevel="0" r="30" s="456">
      <c r="B30" s="469"/>
      <c r="C30" s="550"/>
      <c r="D30" s="550"/>
      <c r="E30" s="550"/>
      <c r="F30" s="551"/>
      <c r="G30" s="551"/>
      <c r="H30" s="335"/>
      <c r="I30" s="335"/>
      <c r="J30" s="335"/>
      <c r="K30" s="335"/>
      <c r="L30" s="335"/>
      <c r="M30" s="335"/>
      <c r="N30" s="335"/>
      <c r="O30" s="335"/>
      <c r="P30" s="335"/>
      <c r="Q30" s="335"/>
      <c r="R30" s="335"/>
      <c r="S30" s="467"/>
    </row>
    <row collapsed="false" customFormat="true" customHeight="true" hidden="false" ht="15" outlineLevel="0" r="31" s="335">
      <c r="B31" s="469"/>
      <c r="C31" s="552"/>
      <c r="D31" s="552"/>
      <c r="E31" s="498"/>
      <c r="F31" s="553"/>
      <c r="G31" s="554"/>
      <c r="S31" s="467"/>
    </row>
    <row collapsed="false" customFormat="true" customHeight="true" hidden="false" ht="15" outlineLevel="0" r="32" s="335">
      <c r="B32" s="555"/>
      <c r="C32" s="552"/>
      <c r="D32" s="552"/>
      <c r="E32" s="498"/>
      <c r="G32" s="498"/>
      <c r="S32" s="467"/>
    </row>
    <row collapsed="false" customFormat="true" customHeight="true" hidden="false" ht="15" outlineLevel="0" r="33" s="556">
      <c r="B33" s="557"/>
      <c r="C33" s="557"/>
      <c r="D33" s="557"/>
      <c r="E33" s="557"/>
      <c r="F33" s="335"/>
      <c r="G33" s="498"/>
      <c r="H33" s="335"/>
      <c r="I33" s="335"/>
      <c r="J33" s="335"/>
      <c r="K33" s="335"/>
      <c r="L33" s="480"/>
      <c r="M33" s="480"/>
      <c r="N33" s="480"/>
      <c r="O33" s="478"/>
      <c r="P33" s="478"/>
      <c r="Q33" s="478"/>
      <c r="R33" s="478"/>
      <c r="S33" s="558"/>
      <c r="T33" s="335"/>
      <c r="U33" s="335"/>
      <c r="V33" s="335"/>
      <c r="W33" s="335"/>
      <c r="X33" s="335"/>
      <c r="Y33" s="335"/>
      <c r="Z33" s="335"/>
      <c r="AA33" s="335"/>
      <c r="AB33" s="335"/>
      <c r="AC33" s="335"/>
      <c r="AD33" s="335"/>
      <c r="AE33" s="335"/>
      <c r="AF33" s="335"/>
      <c r="AG33" s="335"/>
      <c r="AH33" s="335"/>
      <c r="AI33" s="335"/>
      <c r="AJ33" s="335"/>
      <c r="AK33" s="335"/>
      <c r="AL33" s="335"/>
      <c r="AM33" s="335"/>
      <c r="AN33" s="335"/>
    </row>
    <row collapsed="false" customFormat="false" customHeight="true" hidden="false" ht="17.25" outlineLevel="0" r="34">
      <c r="B34" s="559" t="e">
        <f aca="false"/>
        <v>#N/A</v>
      </c>
      <c r="C34" s="335"/>
      <c r="D34" s="335"/>
      <c r="E34" s="335"/>
      <c r="F34" s="335"/>
      <c r="G34" s="498"/>
      <c r="H34" s="335"/>
      <c r="I34" s="478"/>
      <c r="J34" s="560"/>
      <c r="K34" s="478"/>
      <c r="L34" s="561" t="s">
        <v>614</v>
      </c>
      <c r="M34" s="335"/>
      <c r="N34" s="562"/>
      <c r="O34" s="334"/>
      <c r="P34" s="334"/>
      <c r="Q34" s="335"/>
      <c r="R34" s="562"/>
      <c r="S34" s="563"/>
    </row>
    <row collapsed="false" customFormat="true" customHeight="true" hidden="false" ht="14.25" outlineLevel="0" r="35" s="456">
      <c r="B35" s="466"/>
      <c r="C35" s="332"/>
      <c r="D35" s="335"/>
      <c r="E35" s="335"/>
      <c r="F35" s="335"/>
      <c r="G35" s="498"/>
      <c r="H35" s="335"/>
      <c r="I35" s="334"/>
      <c r="J35" s="562"/>
      <c r="K35" s="334"/>
      <c r="L35" s="335"/>
      <c r="M35" s="335"/>
      <c r="N35" s="335"/>
      <c r="O35" s="335"/>
      <c r="P35" s="335"/>
      <c r="Q35" s="335"/>
      <c r="R35" s="335"/>
      <c r="S35" s="467"/>
    </row>
    <row collapsed="false" customFormat="true" customHeight="true" hidden="false" ht="12.75" outlineLevel="0" r="36" s="456">
      <c r="B36" s="466"/>
      <c r="C36" s="335"/>
      <c r="D36" s="335"/>
      <c r="E36" s="335"/>
      <c r="F36" s="335"/>
      <c r="G36" s="498"/>
      <c r="H36" s="335"/>
      <c r="I36" s="335"/>
      <c r="J36" s="335"/>
      <c r="K36" s="335"/>
      <c r="L36" s="335"/>
      <c r="M36" s="335"/>
      <c r="N36" s="335"/>
      <c r="O36" s="335"/>
      <c r="P36" s="335"/>
      <c r="Q36" s="335"/>
      <c r="R36" s="335"/>
      <c r="S36" s="467"/>
    </row>
    <row collapsed="false" customFormat="true" customHeight="true" hidden="false" ht="12.75" outlineLevel="0" r="37" s="456">
      <c r="B37" s="564"/>
      <c r="C37" s="565"/>
      <c r="D37" s="565"/>
      <c r="E37" s="565"/>
      <c r="F37" s="565"/>
      <c r="G37" s="566"/>
      <c r="H37" s="565"/>
      <c r="I37" s="565"/>
      <c r="J37" s="565"/>
      <c r="K37" s="565"/>
      <c r="L37" s="565"/>
      <c r="M37" s="565"/>
      <c r="N37" s="565"/>
      <c r="O37" s="565"/>
      <c r="P37" s="565"/>
      <c r="Q37" s="565"/>
      <c r="R37" s="565"/>
      <c r="S37" s="567"/>
    </row>
    <row collapsed="false" customFormat="true" customHeight="true" hidden="false" ht="12.75" outlineLevel="0" r="38" s="456">
      <c r="B38" s="335"/>
      <c r="C38" s="335"/>
      <c r="D38" s="335"/>
      <c r="E38" s="335"/>
      <c r="F38" s="335"/>
      <c r="G38" s="498"/>
      <c r="H38" s="335"/>
      <c r="I38" s="335"/>
      <c r="J38" s="335"/>
      <c r="K38" s="335"/>
      <c r="L38" s="335"/>
      <c r="M38" s="335"/>
      <c r="N38" s="335"/>
      <c r="O38" s="335"/>
      <c r="P38" s="335"/>
      <c r="Q38" s="335"/>
      <c r="R38" s="335"/>
      <c r="S38" s="335"/>
    </row>
    <row collapsed="false" customFormat="true" customHeight="true" hidden="false" ht="15" outlineLevel="0" r="39" s="456">
      <c r="B39" s="335"/>
      <c r="C39" s="335"/>
      <c r="D39" s="335"/>
      <c r="E39" s="335"/>
      <c r="F39" s="335"/>
      <c r="G39" s="498"/>
      <c r="H39" s="335"/>
      <c r="I39" s="335"/>
      <c r="J39" s="335"/>
      <c r="K39" s="335"/>
      <c r="L39" s="335"/>
      <c r="M39" s="335"/>
      <c r="N39" s="335"/>
      <c r="O39" s="335"/>
      <c r="P39" s="335"/>
      <c r="Q39" s="335"/>
      <c r="R39" s="335"/>
      <c r="S39" s="335"/>
    </row>
    <row collapsed="false" customFormat="true" customHeight="true" hidden="false" ht="12.75" outlineLevel="0" r="40" s="456">
      <c r="G40" s="568"/>
    </row>
    <row collapsed="false" customFormat="true" customHeight="true" hidden="false" ht="12.75" outlineLevel="0" r="41" s="456">
      <c r="G41" s="568"/>
      <c r="H41" s="569" t="n">
        <f aca="false">SUM(H14:H26)</f>
        <v>69558.518</v>
      </c>
      <c r="J41" s="569" t="n">
        <f aca="false">SUM(J14:J26)</f>
        <v>67053.071</v>
      </c>
      <c r="L41" s="569" t="n">
        <f aca="false">SUM(L14:L26)</f>
        <v>146574.481</v>
      </c>
      <c r="N41" s="569" t="n">
        <f aca="false">SUM(N14:N26)</f>
        <v>172449.27</v>
      </c>
      <c r="P41" s="569" t="n">
        <f aca="false">SUM(P14:P26)</f>
        <v>215391.063</v>
      </c>
      <c r="R41" s="569" t="n">
        <f aca="false">SUM(R14:R26)</f>
        <v>381758.147</v>
      </c>
    </row>
    <row collapsed="false" customFormat="true" customHeight="true" hidden="false" ht="12.75" outlineLevel="0" r="42" s="456">
      <c r="F42" s="569" t="n">
        <f aca="false">SUM(F14:F26)</f>
        <v>1052784.55</v>
      </c>
      <c r="G42" s="569"/>
      <c r="H42" s="570" t="n">
        <f aca="false">H41/$F$42</f>
        <v>0.0660709904984833</v>
      </c>
      <c r="I42" s="570"/>
      <c r="J42" s="570" t="n">
        <f aca="false">J41/$F$42</f>
        <v>0.0636911616911551</v>
      </c>
      <c r="K42" s="570"/>
      <c r="L42" s="570" t="n">
        <f aca="false">L41/$F$42</f>
        <v>0.139225524348738</v>
      </c>
      <c r="M42" s="570"/>
      <c r="N42" s="570" t="n">
        <f aca="false">N41/$F$42</f>
        <v>0.163803002238207</v>
      </c>
      <c r="O42" s="570"/>
      <c r="P42" s="570" t="n">
        <f aca="false">P41/$F$42</f>
        <v>0.204591778061333</v>
      </c>
      <c r="Q42" s="570"/>
      <c r="R42" s="570" t="n">
        <f aca="false">R41/$F$42</f>
        <v>0.362617543162084</v>
      </c>
      <c r="S42" s="570"/>
    </row>
    <row collapsed="false" customFormat="true" customHeight="true" hidden="false" ht="12.75" outlineLevel="0" r="43" s="456">
      <c r="F43" s="571"/>
      <c r="G43" s="568"/>
      <c r="H43" s="572" t="n">
        <f aca="false">H42*$F$27</f>
        <v>3393.20785903061</v>
      </c>
      <c r="J43" s="572" t="n">
        <f aca="false">J42*$F$27</f>
        <v>3270.98699097265</v>
      </c>
      <c r="L43" s="572" t="n">
        <f aca="false">L42*$F$27</f>
        <v>7150.20525397813</v>
      </c>
      <c r="N43" s="572" t="n">
        <f aca="false">N42*$F$27</f>
        <v>8412.43078594761</v>
      </c>
      <c r="P43" s="572" t="n">
        <f aca="false">P42*$F$27</f>
        <v>10507.2199458959</v>
      </c>
      <c r="R43" s="572" t="n">
        <f aca="false">R42*$F$27</f>
        <v>18622.9491641751</v>
      </c>
    </row>
    <row collapsed="false" customFormat="false" customHeight="true" hidden="false" ht="12.75" outlineLevel="0" r="65536"/>
  </sheetData>
  <mergeCells count="27">
    <mergeCell ref="B6:C6"/>
    <mergeCell ref="D6:G6"/>
    <mergeCell ref="M6:O6"/>
    <mergeCell ref="Q6:S6"/>
    <mergeCell ref="B9:G9"/>
    <mergeCell ref="H12:I12"/>
    <mergeCell ref="J12:K12"/>
    <mergeCell ref="L12:M12"/>
    <mergeCell ref="N12:O12"/>
    <mergeCell ref="P12:Q12"/>
    <mergeCell ref="R12:S12"/>
    <mergeCell ref="C13:E13"/>
    <mergeCell ref="C14:E14"/>
    <mergeCell ref="C15:E15"/>
    <mergeCell ref="C16:E16"/>
    <mergeCell ref="C17:E17"/>
    <mergeCell ref="C18:E18"/>
    <mergeCell ref="C19:E19"/>
    <mergeCell ref="C20:E20"/>
    <mergeCell ref="C21:E21"/>
    <mergeCell ref="C22:E22"/>
    <mergeCell ref="C23:E23"/>
    <mergeCell ref="C24:E24"/>
    <mergeCell ref="C25:E25"/>
    <mergeCell ref="C26:E26"/>
    <mergeCell ref="C27:E27"/>
    <mergeCell ref="B33:E33"/>
  </mergeCells>
  <conditionalFormatting sqref="H30:H33;J30:J33;L30:L32;N30:N32;U31:U32;V18:W33;Z19:AA20;Z22:AA33;AD18:AE18;AD20:AE20;AD22:AE33;AH14:AI16;AH18:AI33;AK16;AK31:AK32;AL14:AM16;AL18:AM33;AO16;AO31:AQ32;AP14:AQ16;AP18:AQ33;AS16;AS20:AS21;AS31:AU32;AT14:AU18;AT20:AU33">
    <cfRule dxfId="0" operator="expression" priority="1" type="expression">
      <formula>G14&gt;99.9999999</formula>
    </cfRule>
  </conditionalFormatting>
  <conditionalFormatting sqref="AO20:AO22;AO24;AT19:AU19">
    <cfRule dxfId="1" operator="expression" priority="1" type="expression">
      <formula>AN19&gt;99.9999999</formula>
    </cfRule>
  </conditionalFormatting>
  <conditionalFormatting sqref="G31:G32;K31:K32;O31:O32;Y25;Y31:Y32;AC25;AG25;AK25">
    <cfRule dxfId="2" operator="expression" priority="1" type="expression">
      <formula>#ref!&gt;99.9999999</formula>
    </cfRule>
  </conditionalFormatting>
  <conditionalFormatting sqref="AS24:AS27">
    <cfRule dxfId="3" operator="expression" priority="1" type="expression">
      <formula>AR24&gt;99.9999999</formula>
    </cfRule>
  </conditionalFormatting>
  <conditionalFormatting sqref="I31:I32;M31:M32;P30:S33;U16;AC16;AC31:AC32;AG31:AG32">
    <cfRule dxfId="4" operator="expression" priority="1" type="expression">
      <formula>#ref!&gt;99.9999999</formula>
    </cfRule>
  </conditionalFormatting>
  <conditionalFormatting sqref="AD14:AE16">
    <cfRule dxfId="5" operator="expression" priority="1" type="expression">
      <formula>AC14&gt;99.9999999</formula>
    </cfRule>
  </conditionalFormatting>
  <conditionalFormatting sqref="AO25:AO27">
    <cfRule dxfId="6" operator="expression" priority="1" type="expression">
      <formula>AN25&gt;99.9999999</formula>
    </cfRule>
  </conditionalFormatting>
  <conditionalFormatting sqref="AG16">
    <cfRule dxfId="7" operator="expression" priority="1" type="expression">
      <formula>AF16&gt;99.9999999</formula>
    </cfRule>
  </conditionalFormatting>
  <conditionalFormatting sqref="AK20:AK22">
    <cfRule dxfId="8" operator="expression" priority="1" type="expression">
      <formula>AJ20&gt;99.9999999</formula>
    </cfRule>
  </conditionalFormatting>
  <conditionalFormatting sqref="U25;V14:W16">
    <cfRule dxfId="9" operator="expression" priority="1" type="expression">
      <formula>T14&gt;99.9999999</formula>
    </cfRule>
  </conditionalFormatting>
  <conditionalFormatting sqref="Z17">
    <cfRule dxfId="10" operator="expression" priority="1" type="expression">
      <formula>Y17&gt;99.9999999</formula>
    </cfRule>
  </conditionalFormatting>
  <conditionalFormatting sqref="Y17">
    <cfRule dxfId="11" operator="expression" priority="1" type="expression">
      <formula>#ref!&gt;99.9999999</formula>
    </cfRule>
  </conditionalFormatting>
  <conditionalFormatting sqref="AH17:AI17;AL17:AM17;AP17:AQ17">
    <cfRule dxfId="12" operator="expression" priority="1" type="expression">
      <formula>AG17&gt;99.9999999</formula>
    </cfRule>
  </conditionalFormatting>
  <conditionalFormatting sqref="AD17:AE17">
    <cfRule dxfId="13" operator="expression" priority="1" type="expression">
      <formula>AC17&gt;99.9999999</formula>
    </cfRule>
  </conditionalFormatting>
  <conditionalFormatting sqref="V17:W17">
    <cfRule dxfId="14" operator="expression" priority="1" type="expression">
      <formula>U17&gt;99.9999999</formula>
    </cfRule>
  </conditionalFormatting>
  <conditionalFormatting sqref="AS18">
    <cfRule dxfId="15" operator="expression" priority="1" type="expression">
      <formula>AR18&gt;99.9999999</formula>
    </cfRule>
  </conditionalFormatting>
  <conditionalFormatting sqref="AC20">
    <cfRule dxfId="16" operator="expression" priority="1" type="expression">
      <formula>AB20&gt;99.9999999</formula>
    </cfRule>
  </conditionalFormatting>
  <conditionalFormatting sqref="AG20:AG22">
    <cfRule dxfId="17" operator="expression" priority="1" type="expression">
      <formula>AF20&gt;99.9999999</formula>
    </cfRule>
  </conditionalFormatting>
  <conditionalFormatting sqref="Y23;AC23;AG23;AK23">
    <cfRule dxfId="18" operator="expression" priority="1" type="expression">
      <formula>#ref!&gt;99.9999999</formula>
    </cfRule>
  </conditionalFormatting>
  <conditionalFormatting sqref="AS22:AS23">
    <cfRule dxfId="19" operator="expression" priority="1" type="expression">
      <formula>AR22&gt;99.9999999</formula>
    </cfRule>
  </conditionalFormatting>
  <conditionalFormatting sqref="AO23">
    <cfRule dxfId="20" operator="expression" priority="1" type="expression">
      <formula>AN23&gt;99.9999999</formula>
    </cfRule>
  </conditionalFormatting>
  <conditionalFormatting sqref="U23">
    <cfRule dxfId="21" operator="expression" priority="1" type="expression">
      <formula>T23&gt;99.9999999</formula>
    </cfRule>
  </conditionalFormatting>
  <printOptions headings="false" gridLines="false" gridLinesSet="true" horizontalCentered="true" verticalCentered="true"/>
  <pageMargins left="0.354166666666667" right="0.354166666666667" top="0.354166666666667" bottom="0.315277777777778" header="0.511805555555555" footer="0.157638888888889"/>
  <pageSetup blackAndWhite="false" cellComments="none" copies="1" draft="false" firstPageNumber="0" fitToHeight="100" fitToWidth="1" horizontalDpi="300" orientation="landscape" pageOrder="downThenOver" paperSize="9" scale="100" useFirstPageNumber="false" usePrinterDefaults="false" verticalDpi="300"/>
  <headerFooter differentFirst="false" differentOddEven="false">
    <oddHeader/>
    <oddFooter>&amp;CPágina &amp;P de &amp;N</oddFooter>
  </headerFooter>
  <drawing r:id="rId1"/>
</worksheet>
</file>

<file path=xl/worksheets/sheet6.xml><?xml version="1.0" encoding="utf-8"?>
<worksheet xmlns="http://schemas.openxmlformats.org/spreadsheetml/2006/main" xmlns:r="http://schemas.openxmlformats.org/officeDocument/2006/relationships">
  <sheetPr filterMode="false">
    <pageSetUpPr fitToPage="false"/>
  </sheetPr>
  <dimension ref="A1:IV48"/>
  <sheetViews>
    <sheetView colorId="64" defaultGridColor="true" rightToLeft="false" showFormulas="false" showGridLines="true" showOutlineSymbols="true" showRowColHeaders="true" showZeros="true" tabSelected="false" topLeftCell="A1" view="pageBreakPreview" windowProtection="false" workbookViewId="0" zoomScale="100" zoomScaleNormal="100" zoomScalePageLayoutView="100">
      <selection activeCell="A9" activeCellId="0" pane="topLeft" sqref="A9"/>
    </sheetView>
  </sheetViews>
  <sheetFormatPr defaultRowHeight="12.75"/>
  <cols>
    <col collapsed="false" hidden="false" max="1" min="1" style="0" width="16.2908163265306"/>
    <col collapsed="false" hidden="false" max="2" min="2" style="0" width="2.28571428571429"/>
    <col collapsed="false" hidden="false" max="3" min="3" style="0" width="5.00510204081633"/>
    <col collapsed="false" hidden="false" max="5" min="4" style="0" width="8.6734693877551"/>
    <col collapsed="false" hidden="false" max="6" min="6" style="0" width="3.86224489795918"/>
    <col collapsed="false" hidden="false" max="7" min="7" style="0" width="26"/>
    <col collapsed="false" hidden="false" max="8" min="8" style="0" width="15"/>
    <col collapsed="false" hidden="false" max="1025" min="9" style="0" width="8.6734693877551"/>
  </cols>
  <sheetData>
    <row collapsed="false" customFormat="false" customHeight="true" hidden="false" ht="16.5" outlineLevel="0" r="1">
      <c r="A1" s="573"/>
      <c r="B1" s="574"/>
      <c r="C1" s="574"/>
      <c r="D1" s="574"/>
      <c r="E1" s="574"/>
      <c r="F1" s="574"/>
      <c r="G1" s="574"/>
      <c r="H1" s="575"/>
      <c r="I1" s="576"/>
      <c r="J1" s="576"/>
      <c r="K1" s="576"/>
      <c r="L1" s="576"/>
      <c r="M1" s="576"/>
      <c r="N1" s="576"/>
      <c r="O1" s="576"/>
      <c r="P1" s="576"/>
      <c r="Q1" s="576"/>
      <c r="R1" s="576"/>
      <c r="S1" s="576"/>
      <c r="T1" s="576"/>
      <c r="U1" s="576"/>
      <c r="V1" s="576"/>
      <c r="W1" s="576"/>
      <c r="X1" s="576"/>
      <c r="Y1" s="576"/>
      <c r="Z1" s="576"/>
      <c r="AA1" s="576"/>
      <c r="AB1" s="576"/>
      <c r="AC1" s="576"/>
      <c r="AD1" s="576"/>
      <c r="AE1" s="576"/>
      <c r="AF1" s="576"/>
      <c r="AG1" s="576"/>
      <c r="AH1" s="576"/>
      <c r="AI1" s="576"/>
      <c r="AJ1" s="576"/>
      <c r="AK1" s="576"/>
      <c r="AL1" s="576"/>
      <c r="AM1" s="576"/>
      <c r="AN1" s="576"/>
      <c r="AO1" s="576"/>
      <c r="AP1" s="576"/>
      <c r="AQ1" s="576"/>
      <c r="AR1" s="576"/>
      <c r="AS1" s="576"/>
      <c r="AT1" s="576"/>
      <c r="AU1" s="576"/>
      <c r="AV1" s="576"/>
      <c r="AW1" s="576"/>
      <c r="AX1" s="576"/>
      <c r="AY1" s="576"/>
      <c r="AZ1" s="576"/>
      <c r="BA1" s="576"/>
      <c r="BB1" s="576"/>
      <c r="BC1" s="576"/>
      <c r="BD1" s="576"/>
      <c r="BE1" s="576"/>
      <c r="BF1" s="576"/>
      <c r="BG1" s="576"/>
      <c r="BH1" s="576"/>
      <c r="BI1" s="576"/>
      <c r="BJ1" s="576"/>
      <c r="BK1" s="576"/>
      <c r="BL1" s="576"/>
      <c r="BM1" s="576"/>
      <c r="BN1" s="576"/>
      <c r="BO1" s="576"/>
      <c r="BP1" s="576"/>
      <c r="BQ1" s="576"/>
      <c r="BR1" s="576"/>
      <c r="BS1" s="576"/>
      <c r="BT1" s="576"/>
      <c r="BU1" s="576"/>
      <c r="BV1" s="576"/>
      <c r="BW1" s="576"/>
      <c r="BX1" s="576"/>
      <c r="BY1" s="576"/>
      <c r="BZ1" s="576"/>
      <c r="CA1" s="576"/>
      <c r="CB1" s="576"/>
      <c r="CC1" s="576"/>
      <c r="CD1" s="576"/>
      <c r="CE1" s="576"/>
      <c r="CF1" s="576"/>
      <c r="CG1" s="576"/>
      <c r="CH1" s="576"/>
      <c r="CI1" s="576"/>
      <c r="CJ1" s="576"/>
      <c r="CK1" s="576"/>
      <c r="CL1" s="576"/>
      <c r="CM1" s="576"/>
      <c r="CN1" s="576"/>
      <c r="CO1" s="576"/>
      <c r="CP1" s="576"/>
      <c r="CQ1" s="576"/>
      <c r="CR1" s="576"/>
      <c r="CS1" s="576"/>
      <c r="CT1" s="576"/>
      <c r="CU1" s="576"/>
      <c r="CV1" s="576"/>
      <c r="CW1" s="576"/>
      <c r="CX1" s="576"/>
      <c r="CY1" s="576"/>
      <c r="CZ1" s="576"/>
      <c r="DA1" s="576"/>
      <c r="DB1" s="576"/>
      <c r="DC1" s="576"/>
      <c r="DD1" s="576"/>
      <c r="DE1" s="576"/>
      <c r="DF1" s="576"/>
      <c r="DG1" s="576"/>
      <c r="DH1" s="576"/>
      <c r="DI1" s="576"/>
      <c r="DJ1" s="576"/>
      <c r="DK1" s="576"/>
      <c r="DL1" s="576"/>
      <c r="DM1" s="576"/>
      <c r="DN1" s="576"/>
      <c r="DO1" s="576"/>
      <c r="DP1" s="576"/>
      <c r="DQ1" s="576"/>
      <c r="DR1" s="576"/>
      <c r="DS1" s="576"/>
      <c r="DT1" s="576"/>
      <c r="DU1" s="576"/>
      <c r="DV1" s="576"/>
      <c r="DW1" s="576"/>
      <c r="DX1" s="576"/>
      <c r="DY1" s="576"/>
      <c r="DZ1" s="576"/>
      <c r="EA1" s="576"/>
      <c r="EB1" s="576"/>
      <c r="EC1" s="576"/>
      <c r="ED1" s="576"/>
      <c r="EE1" s="576"/>
      <c r="EF1" s="576"/>
      <c r="EG1" s="576"/>
      <c r="EH1" s="576"/>
      <c r="EI1" s="576"/>
      <c r="EJ1" s="576"/>
      <c r="EK1" s="576"/>
      <c r="EL1" s="576"/>
      <c r="EM1" s="576"/>
      <c r="EN1" s="576"/>
      <c r="EO1" s="576"/>
      <c r="EP1" s="576"/>
      <c r="EQ1" s="576"/>
      <c r="ER1" s="576"/>
      <c r="ES1" s="576"/>
      <c r="ET1" s="576"/>
      <c r="EU1" s="576"/>
      <c r="EV1" s="576"/>
      <c r="EW1" s="576"/>
      <c r="EX1" s="576"/>
      <c r="EY1" s="576"/>
      <c r="EZ1" s="576"/>
      <c r="FA1" s="576"/>
      <c r="FB1" s="576"/>
      <c r="FC1" s="576"/>
      <c r="FD1" s="576"/>
      <c r="FE1" s="576"/>
      <c r="FF1" s="576"/>
      <c r="FG1" s="576"/>
      <c r="FH1" s="576"/>
      <c r="FI1" s="576"/>
      <c r="FJ1" s="576"/>
      <c r="FK1" s="576"/>
      <c r="FL1" s="576"/>
      <c r="FM1" s="576"/>
      <c r="FN1" s="576"/>
      <c r="FO1" s="576"/>
      <c r="FP1" s="576"/>
      <c r="FQ1" s="576"/>
      <c r="FR1" s="576"/>
      <c r="FS1" s="576"/>
      <c r="FT1" s="576"/>
      <c r="FU1" s="576"/>
      <c r="FV1" s="576"/>
      <c r="FW1" s="576"/>
      <c r="FX1" s="576"/>
      <c r="FY1" s="576"/>
      <c r="FZ1" s="576"/>
      <c r="GA1" s="576"/>
      <c r="GB1" s="576"/>
      <c r="GC1" s="576"/>
      <c r="GD1" s="576"/>
      <c r="GE1" s="576"/>
      <c r="GF1" s="576"/>
      <c r="GG1" s="576"/>
      <c r="GH1" s="576"/>
      <c r="GI1" s="576"/>
      <c r="GJ1" s="576"/>
      <c r="GK1" s="576"/>
      <c r="GL1" s="576"/>
      <c r="GM1" s="576"/>
      <c r="GN1" s="576"/>
      <c r="GO1" s="576"/>
      <c r="GP1" s="576"/>
      <c r="GQ1" s="576"/>
      <c r="GR1" s="576"/>
      <c r="GS1" s="576"/>
      <c r="GT1" s="576"/>
      <c r="GU1" s="576"/>
      <c r="GV1" s="576"/>
      <c r="GW1" s="576"/>
      <c r="GX1" s="576"/>
      <c r="GY1" s="576"/>
      <c r="GZ1" s="576"/>
      <c r="HA1" s="576"/>
      <c r="HB1" s="576"/>
      <c r="HC1" s="576"/>
      <c r="HD1" s="576"/>
      <c r="HE1" s="576"/>
      <c r="HF1" s="576"/>
      <c r="HG1" s="576"/>
      <c r="HH1" s="576"/>
      <c r="HI1" s="576"/>
      <c r="HJ1" s="576"/>
      <c r="HK1" s="576"/>
      <c r="HL1" s="576"/>
      <c r="HM1" s="576"/>
      <c r="HN1" s="576"/>
      <c r="HO1" s="576"/>
      <c r="HP1" s="576"/>
      <c r="HQ1" s="576"/>
      <c r="HR1" s="576"/>
      <c r="HS1" s="576"/>
      <c r="HT1" s="576"/>
      <c r="HU1" s="576"/>
      <c r="HV1" s="576"/>
      <c r="HW1" s="576"/>
      <c r="HX1" s="576"/>
      <c r="HY1" s="576"/>
      <c r="HZ1" s="576"/>
      <c r="IA1" s="576"/>
      <c r="IB1" s="576"/>
      <c r="IC1" s="576"/>
      <c r="ID1" s="576"/>
      <c r="IE1" s="576"/>
      <c r="IF1" s="576"/>
      <c r="IG1" s="576"/>
      <c r="IH1" s="576"/>
      <c r="II1" s="576"/>
      <c r="IJ1" s="576"/>
      <c r="IK1" s="576"/>
      <c r="IL1" s="576"/>
      <c r="IM1" s="576"/>
      <c r="IN1" s="576"/>
      <c r="IO1" s="576"/>
      <c r="IP1" s="576"/>
      <c r="IQ1" s="576"/>
      <c r="IR1" s="576"/>
      <c r="IS1" s="576"/>
      <c r="IT1" s="576"/>
      <c r="IU1" s="576"/>
      <c r="IV1" s="576"/>
    </row>
    <row collapsed="false" customFormat="false" customHeight="true" hidden="false" ht="16.5" outlineLevel="0" r="2">
      <c r="A2" s="16"/>
      <c r="B2" s="577"/>
      <c r="C2" s="577"/>
      <c r="D2" s="577"/>
      <c r="E2" s="577"/>
      <c r="F2" s="577"/>
      <c r="G2" s="577"/>
      <c r="H2" s="578"/>
      <c r="I2" s="576"/>
      <c r="J2" s="576"/>
      <c r="K2" s="576"/>
      <c r="L2" s="576"/>
      <c r="M2" s="576"/>
      <c r="N2" s="576"/>
      <c r="O2" s="576"/>
      <c r="P2" s="576"/>
      <c r="Q2" s="576"/>
      <c r="R2" s="576"/>
      <c r="S2" s="576"/>
      <c r="T2" s="576"/>
      <c r="U2" s="576"/>
      <c r="V2" s="576"/>
      <c r="W2" s="576"/>
      <c r="X2" s="576"/>
      <c r="Y2" s="576"/>
      <c r="Z2" s="576"/>
      <c r="AA2" s="576"/>
      <c r="AB2" s="576"/>
      <c r="AC2" s="576"/>
      <c r="AD2" s="576"/>
      <c r="AE2" s="576"/>
      <c r="AF2" s="576"/>
      <c r="AG2" s="576"/>
      <c r="AH2" s="576"/>
      <c r="AI2" s="576"/>
      <c r="AJ2" s="576"/>
      <c r="AK2" s="576"/>
      <c r="AL2" s="576"/>
      <c r="AM2" s="576"/>
      <c r="AN2" s="576"/>
      <c r="AO2" s="576"/>
      <c r="AP2" s="576"/>
      <c r="AQ2" s="576"/>
      <c r="AR2" s="576"/>
      <c r="AS2" s="576"/>
      <c r="AT2" s="576"/>
      <c r="AU2" s="576"/>
      <c r="AV2" s="576"/>
      <c r="AW2" s="576"/>
      <c r="AX2" s="576"/>
      <c r="AY2" s="576"/>
      <c r="AZ2" s="576"/>
      <c r="BA2" s="576"/>
      <c r="BB2" s="576"/>
      <c r="BC2" s="576"/>
      <c r="BD2" s="576"/>
      <c r="BE2" s="576"/>
      <c r="BF2" s="576"/>
      <c r="BG2" s="576"/>
      <c r="BH2" s="576"/>
      <c r="BI2" s="576"/>
      <c r="BJ2" s="576"/>
      <c r="BK2" s="576"/>
      <c r="BL2" s="576"/>
      <c r="BM2" s="576"/>
      <c r="BN2" s="576"/>
      <c r="BO2" s="576"/>
      <c r="BP2" s="576"/>
      <c r="BQ2" s="576"/>
      <c r="BR2" s="576"/>
      <c r="BS2" s="576"/>
      <c r="BT2" s="576"/>
      <c r="BU2" s="576"/>
      <c r="BV2" s="576"/>
      <c r="BW2" s="576"/>
      <c r="BX2" s="576"/>
      <c r="BY2" s="576"/>
      <c r="BZ2" s="576"/>
      <c r="CA2" s="576"/>
      <c r="CB2" s="576"/>
      <c r="CC2" s="576"/>
      <c r="CD2" s="576"/>
      <c r="CE2" s="576"/>
      <c r="CF2" s="576"/>
      <c r="CG2" s="576"/>
      <c r="CH2" s="576"/>
      <c r="CI2" s="576"/>
      <c r="CJ2" s="576"/>
      <c r="CK2" s="576"/>
      <c r="CL2" s="576"/>
      <c r="CM2" s="576"/>
      <c r="CN2" s="576"/>
      <c r="CO2" s="576"/>
      <c r="CP2" s="576"/>
      <c r="CQ2" s="576"/>
      <c r="CR2" s="576"/>
      <c r="CS2" s="576"/>
      <c r="CT2" s="576"/>
      <c r="CU2" s="576"/>
      <c r="CV2" s="576"/>
      <c r="CW2" s="576"/>
      <c r="CX2" s="576"/>
      <c r="CY2" s="576"/>
      <c r="CZ2" s="576"/>
      <c r="DA2" s="576"/>
      <c r="DB2" s="576"/>
      <c r="DC2" s="576"/>
      <c r="DD2" s="576"/>
      <c r="DE2" s="576"/>
      <c r="DF2" s="576"/>
      <c r="DG2" s="576"/>
      <c r="DH2" s="576"/>
      <c r="DI2" s="576"/>
      <c r="DJ2" s="576"/>
      <c r="DK2" s="576"/>
      <c r="DL2" s="576"/>
      <c r="DM2" s="576"/>
      <c r="DN2" s="576"/>
      <c r="DO2" s="576"/>
      <c r="DP2" s="576"/>
      <c r="DQ2" s="576"/>
      <c r="DR2" s="576"/>
      <c r="DS2" s="576"/>
      <c r="DT2" s="576"/>
      <c r="DU2" s="576"/>
      <c r="DV2" s="576"/>
      <c r="DW2" s="576"/>
      <c r="DX2" s="576"/>
      <c r="DY2" s="576"/>
      <c r="DZ2" s="576"/>
      <c r="EA2" s="576"/>
      <c r="EB2" s="576"/>
      <c r="EC2" s="576"/>
      <c r="ED2" s="576"/>
      <c r="EE2" s="576"/>
      <c r="EF2" s="576"/>
      <c r="EG2" s="576"/>
      <c r="EH2" s="576"/>
      <c r="EI2" s="576"/>
      <c r="EJ2" s="576"/>
      <c r="EK2" s="576"/>
      <c r="EL2" s="576"/>
      <c r="EM2" s="576"/>
      <c r="EN2" s="576"/>
      <c r="EO2" s="576"/>
      <c r="EP2" s="576"/>
      <c r="EQ2" s="576"/>
      <c r="ER2" s="576"/>
      <c r="ES2" s="576"/>
      <c r="ET2" s="576"/>
      <c r="EU2" s="576"/>
      <c r="EV2" s="576"/>
      <c r="EW2" s="576"/>
      <c r="EX2" s="576"/>
      <c r="EY2" s="576"/>
      <c r="EZ2" s="576"/>
      <c r="FA2" s="576"/>
      <c r="FB2" s="576"/>
      <c r="FC2" s="576"/>
      <c r="FD2" s="576"/>
      <c r="FE2" s="576"/>
      <c r="FF2" s="576"/>
      <c r="FG2" s="576"/>
      <c r="FH2" s="576"/>
      <c r="FI2" s="576"/>
      <c r="FJ2" s="576"/>
      <c r="FK2" s="576"/>
      <c r="FL2" s="576"/>
      <c r="FM2" s="576"/>
      <c r="FN2" s="576"/>
      <c r="FO2" s="576"/>
      <c r="FP2" s="576"/>
      <c r="FQ2" s="576"/>
      <c r="FR2" s="576"/>
      <c r="FS2" s="576"/>
      <c r="FT2" s="576"/>
      <c r="FU2" s="576"/>
      <c r="FV2" s="576"/>
      <c r="FW2" s="576"/>
      <c r="FX2" s="576"/>
      <c r="FY2" s="576"/>
      <c r="FZ2" s="576"/>
      <c r="GA2" s="576"/>
      <c r="GB2" s="576"/>
      <c r="GC2" s="576"/>
      <c r="GD2" s="576"/>
      <c r="GE2" s="576"/>
      <c r="GF2" s="576"/>
      <c r="GG2" s="576"/>
      <c r="GH2" s="576"/>
      <c r="GI2" s="576"/>
      <c r="GJ2" s="576"/>
      <c r="GK2" s="576"/>
      <c r="GL2" s="576"/>
      <c r="GM2" s="576"/>
      <c r="GN2" s="576"/>
      <c r="GO2" s="576"/>
      <c r="GP2" s="576"/>
      <c r="GQ2" s="576"/>
      <c r="GR2" s="576"/>
      <c r="GS2" s="576"/>
      <c r="GT2" s="576"/>
      <c r="GU2" s="576"/>
      <c r="GV2" s="576"/>
      <c r="GW2" s="576"/>
      <c r="GX2" s="576"/>
      <c r="GY2" s="576"/>
      <c r="GZ2" s="576"/>
      <c r="HA2" s="576"/>
      <c r="HB2" s="576"/>
      <c r="HC2" s="576"/>
      <c r="HD2" s="576"/>
      <c r="HE2" s="576"/>
      <c r="HF2" s="576"/>
      <c r="HG2" s="576"/>
      <c r="HH2" s="576"/>
      <c r="HI2" s="576"/>
      <c r="HJ2" s="576"/>
      <c r="HK2" s="576"/>
      <c r="HL2" s="576"/>
      <c r="HM2" s="576"/>
      <c r="HN2" s="576"/>
      <c r="HO2" s="576"/>
      <c r="HP2" s="576"/>
      <c r="HQ2" s="576"/>
      <c r="HR2" s="576"/>
      <c r="HS2" s="576"/>
      <c r="HT2" s="576"/>
      <c r="HU2" s="576"/>
      <c r="HV2" s="576"/>
      <c r="HW2" s="576"/>
      <c r="HX2" s="576"/>
      <c r="HY2" s="576"/>
      <c r="HZ2" s="576"/>
      <c r="IA2" s="576"/>
      <c r="IB2" s="576"/>
      <c r="IC2" s="576"/>
      <c r="ID2" s="576"/>
      <c r="IE2" s="576"/>
      <c r="IF2" s="576"/>
      <c r="IG2" s="576"/>
      <c r="IH2" s="576"/>
      <c r="II2" s="576"/>
      <c r="IJ2" s="576"/>
      <c r="IK2" s="576"/>
      <c r="IL2" s="576"/>
      <c r="IM2" s="576"/>
      <c r="IN2" s="576"/>
      <c r="IO2" s="576"/>
      <c r="IP2" s="576"/>
      <c r="IQ2" s="576"/>
      <c r="IR2" s="576"/>
      <c r="IS2" s="576"/>
      <c r="IT2" s="576"/>
      <c r="IU2" s="576"/>
      <c r="IV2" s="576"/>
    </row>
    <row collapsed="false" customFormat="false" customHeight="true" hidden="false" ht="16.5" outlineLevel="0" r="3">
      <c r="A3" s="579"/>
      <c r="B3" s="577"/>
      <c r="C3" s="577"/>
      <c r="D3" s="580" t="s">
        <v>615</v>
      </c>
      <c r="E3" s="577"/>
      <c r="F3" s="577"/>
      <c r="G3" s="577"/>
      <c r="H3" s="581"/>
      <c r="I3" s="576"/>
      <c r="J3" s="576"/>
      <c r="K3" s="576"/>
      <c r="L3" s="576"/>
      <c r="M3" s="576"/>
      <c r="N3" s="576"/>
      <c r="O3" s="576"/>
      <c r="P3" s="576"/>
      <c r="Q3" s="576"/>
      <c r="R3" s="576"/>
      <c r="S3" s="576"/>
      <c r="T3" s="576"/>
      <c r="U3" s="576"/>
      <c r="V3" s="576"/>
      <c r="W3" s="576"/>
      <c r="X3" s="576"/>
      <c r="Y3" s="576"/>
      <c r="Z3" s="576"/>
      <c r="AA3" s="576"/>
      <c r="AB3" s="576"/>
      <c r="AC3" s="576"/>
      <c r="AD3" s="576"/>
      <c r="AE3" s="576"/>
      <c r="AF3" s="576"/>
      <c r="AG3" s="576"/>
      <c r="AH3" s="576"/>
      <c r="AI3" s="576"/>
      <c r="AJ3" s="576"/>
      <c r="AK3" s="576"/>
      <c r="AL3" s="576"/>
      <c r="AM3" s="576"/>
      <c r="AN3" s="576"/>
      <c r="AO3" s="576"/>
      <c r="AP3" s="576"/>
      <c r="AQ3" s="576"/>
      <c r="AR3" s="576"/>
      <c r="AS3" s="576"/>
      <c r="AT3" s="576"/>
      <c r="AU3" s="576"/>
      <c r="AV3" s="576"/>
      <c r="AW3" s="576"/>
      <c r="AX3" s="576"/>
      <c r="AY3" s="576"/>
      <c r="AZ3" s="576"/>
      <c r="BA3" s="576"/>
      <c r="BB3" s="576"/>
      <c r="BC3" s="576"/>
      <c r="BD3" s="576"/>
      <c r="BE3" s="576"/>
      <c r="BF3" s="576"/>
      <c r="BG3" s="576"/>
      <c r="BH3" s="576"/>
      <c r="BI3" s="576"/>
      <c r="BJ3" s="576"/>
      <c r="BK3" s="576"/>
      <c r="BL3" s="576"/>
      <c r="BM3" s="576"/>
      <c r="BN3" s="576"/>
      <c r="BO3" s="576"/>
      <c r="BP3" s="576"/>
      <c r="BQ3" s="576"/>
      <c r="BR3" s="576"/>
      <c r="BS3" s="576"/>
      <c r="BT3" s="576"/>
      <c r="BU3" s="576"/>
      <c r="BV3" s="576"/>
      <c r="BW3" s="576"/>
      <c r="BX3" s="576"/>
      <c r="BY3" s="576"/>
      <c r="BZ3" s="576"/>
      <c r="CA3" s="576"/>
      <c r="CB3" s="576"/>
      <c r="CC3" s="576"/>
      <c r="CD3" s="576"/>
      <c r="CE3" s="576"/>
      <c r="CF3" s="576"/>
      <c r="CG3" s="576"/>
      <c r="CH3" s="576"/>
      <c r="CI3" s="576"/>
      <c r="CJ3" s="576"/>
      <c r="CK3" s="576"/>
      <c r="CL3" s="576"/>
      <c r="CM3" s="576"/>
      <c r="CN3" s="576"/>
      <c r="CO3" s="576"/>
      <c r="CP3" s="576"/>
      <c r="CQ3" s="576"/>
      <c r="CR3" s="576"/>
      <c r="CS3" s="576"/>
      <c r="CT3" s="576"/>
      <c r="CU3" s="576"/>
      <c r="CV3" s="576"/>
      <c r="CW3" s="576"/>
      <c r="CX3" s="576"/>
      <c r="CY3" s="576"/>
      <c r="CZ3" s="576"/>
      <c r="DA3" s="576"/>
      <c r="DB3" s="576"/>
      <c r="DC3" s="576"/>
      <c r="DD3" s="576"/>
      <c r="DE3" s="576"/>
      <c r="DF3" s="576"/>
      <c r="DG3" s="576"/>
      <c r="DH3" s="576"/>
      <c r="DI3" s="576"/>
      <c r="DJ3" s="576"/>
      <c r="DK3" s="576"/>
      <c r="DL3" s="576"/>
      <c r="DM3" s="576"/>
      <c r="DN3" s="576"/>
      <c r="DO3" s="576"/>
      <c r="DP3" s="576"/>
      <c r="DQ3" s="576"/>
      <c r="DR3" s="576"/>
      <c r="DS3" s="576"/>
      <c r="DT3" s="576"/>
      <c r="DU3" s="576"/>
      <c r="DV3" s="576"/>
      <c r="DW3" s="576"/>
      <c r="DX3" s="576"/>
      <c r="DY3" s="576"/>
      <c r="DZ3" s="576"/>
      <c r="EA3" s="576"/>
      <c r="EB3" s="576"/>
      <c r="EC3" s="576"/>
      <c r="ED3" s="576"/>
      <c r="EE3" s="576"/>
      <c r="EF3" s="576"/>
      <c r="EG3" s="576"/>
      <c r="EH3" s="576"/>
      <c r="EI3" s="576"/>
      <c r="EJ3" s="576"/>
      <c r="EK3" s="576"/>
      <c r="EL3" s="576"/>
      <c r="EM3" s="576"/>
      <c r="EN3" s="576"/>
      <c r="EO3" s="576"/>
      <c r="EP3" s="576"/>
      <c r="EQ3" s="576"/>
      <c r="ER3" s="576"/>
      <c r="ES3" s="576"/>
      <c r="ET3" s="576"/>
      <c r="EU3" s="576"/>
      <c r="EV3" s="576"/>
      <c r="EW3" s="576"/>
      <c r="EX3" s="576"/>
      <c r="EY3" s="576"/>
      <c r="EZ3" s="576"/>
      <c r="FA3" s="576"/>
      <c r="FB3" s="576"/>
      <c r="FC3" s="576"/>
      <c r="FD3" s="576"/>
      <c r="FE3" s="576"/>
      <c r="FF3" s="576"/>
      <c r="FG3" s="576"/>
      <c r="FH3" s="576"/>
      <c r="FI3" s="576"/>
      <c r="FJ3" s="576"/>
      <c r="FK3" s="576"/>
      <c r="FL3" s="576"/>
      <c r="FM3" s="576"/>
      <c r="FN3" s="576"/>
      <c r="FO3" s="576"/>
      <c r="FP3" s="576"/>
      <c r="FQ3" s="576"/>
      <c r="FR3" s="576"/>
      <c r="FS3" s="576"/>
      <c r="FT3" s="576"/>
      <c r="FU3" s="576"/>
      <c r="FV3" s="576"/>
      <c r="FW3" s="576"/>
      <c r="FX3" s="576"/>
      <c r="FY3" s="576"/>
      <c r="FZ3" s="576"/>
      <c r="GA3" s="576"/>
      <c r="GB3" s="576"/>
      <c r="GC3" s="576"/>
      <c r="GD3" s="576"/>
      <c r="GE3" s="576"/>
      <c r="GF3" s="576"/>
      <c r="GG3" s="576"/>
      <c r="GH3" s="576"/>
      <c r="GI3" s="576"/>
      <c r="GJ3" s="576"/>
      <c r="GK3" s="576"/>
      <c r="GL3" s="576"/>
      <c r="GM3" s="576"/>
      <c r="GN3" s="576"/>
      <c r="GO3" s="576"/>
      <c r="GP3" s="576"/>
      <c r="GQ3" s="576"/>
      <c r="GR3" s="576"/>
      <c r="GS3" s="576"/>
      <c r="GT3" s="576"/>
      <c r="GU3" s="576"/>
      <c r="GV3" s="576"/>
      <c r="GW3" s="576"/>
      <c r="GX3" s="576"/>
      <c r="GY3" s="576"/>
      <c r="GZ3" s="576"/>
      <c r="HA3" s="576"/>
      <c r="HB3" s="576"/>
      <c r="HC3" s="576"/>
      <c r="HD3" s="576"/>
      <c r="HE3" s="576"/>
      <c r="HF3" s="576"/>
      <c r="HG3" s="576"/>
      <c r="HH3" s="576"/>
      <c r="HI3" s="576"/>
      <c r="HJ3" s="576"/>
      <c r="HK3" s="576"/>
      <c r="HL3" s="576"/>
      <c r="HM3" s="576"/>
      <c r="HN3" s="576"/>
      <c r="HO3" s="576"/>
      <c r="HP3" s="576"/>
      <c r="HQ3" s="576"/>
      <c r="HR3" s="576"/>
      <c r="HS3" s="576"/>
      <c r="HT3" s="576"/>
      <c r="HU3" s="576"/>
      <c r="HV3" s="576"/>
      <c r="HW3" s="576"/>
      <c r="HX3" s="576"/>
      <c r="HY3" s="576"/>
      <c r="HZ3" s="576"/>
      <c r="IA3" s="576"/>
      <c r="IB3" s="576"/>
      <c r="IC3" s="576"/>
      <c r="ID3" s="576"/>
      <c r="IE3" s="576"/>
      <c r="IF3" s="576"/>
      <c r="IG3" s="576"/>
      <c r="IH3" s="576"/>
      <c r="II3" s="576"/>
      <c r="IJ3" s="576"/>
      <c r="IK3" s="576"/>
      <c r="IL3" s="576"/>
      <c r="IM3" s="576"/>
      <c r="IN3" s="576"/>
      <c r="IO3" s="576"/>
      <c r="IP3" s="576"/>
      <c r="IQ3" s="576"/>
      <c r="IR3" s="576"/>
      <c r="IS3" s="576"/>
      <c r="IT3" s="576"/>
      <c r="IU3" s="576"/>
      <c r="IV3" s="576"/>
    </row>
    <row collapsed="false" customFormat="false" customHeight="true" hidden="false" ht="12.75" outlineLevel="0" r="4">
      <c r="A4" s="582"/>
      <c r="B4" s="582"/>
      <c r="C4" s="582"/>
      <c r="D4" s="582"/>
      <c r="E4" s="582"/>
      <c r="F4" s="582"/>
      <c r="G4" s="582"/>
      <c r="H4" s="582"/>
      <c r="I4" s="576"/>
      <c r="J4" s="576"/>
      <c r="K4" s="576"/>
      <c r="L4" s="576"/>
      <c r="M4" s="576"/>
      <c r="N4" s="576"/>
      <c r="O4" s="576"/>
      <c r="P4" s="576"/>
      <c r="Q4" s="576"/>
      <c r="R4" s="576"/>
      <c r="S4" s="576"/>
      <c r="T4" s="576"/>
      <c r="U4" s="576"/>
      <c r="V4" s="576"/>
      <c r="W4" s="576"/>
      <c r="X4" s="576"/>
      <c r="Y4" s="576"/>
      <c r="Z4" s="576"/>
      <c r="AA4" s="576"/>
      <c r="AB4" s="576"/>
      <c r="AC4" s="576"/>
      <c r="AD4" s="576"/>
      <c r="AE4" s="576"/>
      <c r="AF4" s="576"/>
      <c r="AG4" s="576"/>
      <c r="AH4" s="576"/>
      <c r="AI4" s="576"/>
      <c r="AJ4" s="576"/>
      <c r="AK4" s="576"/>
      <c r="AL4" s="576"/>
      <c r="AM4" s="576"/>
      <c r="AN4" s="576"/>
      <c r="AO4" s="576"/>
      <c r="AP4" s="576"/>
      <c r="AQ4" s="576"/>
      <c r="AR4" s="576"/>
      <c r="AS4" s="576"/>
      <c r="AT4" s="576"/>
      <c r="AU4" s="576"/>
      <c r="AV4" s="576"/>
      <c r="AW4" s="576"/>
      <c r="AX4" s="576"/>
      <c r="AY4" s="576"/>
      <c r="AZ4" s="576"/>
      <c r="BA4" s="576"/>
      <c r="BB4" s="576"/>
      <c r="BC4" s="576"/>
      <c r="BD4" s="576"/>
      <c r="BE4" s="576"/>
      <c r="BF4" s="576"/>
      <c r="BG4" s="576"/>
      <c r="BH4" s="576"/>
      <c r="BI4" s="576"/>
      <c r="BJ4" s="576"/>
      <c r="BK4" s="576"/>
      <c r="BL4" s="576"/>
      <c r="BM4" s="576"/>
      <c r="BN4" s="576"/>
      <c r="BO4" s="576"/>
      <c r="BP4" s="576"/>
      <c r="BQ4" s="576"/>
      <c r="BR4" s="576"/>
      <c r="BS4" s="576"/>
      <c r="BT4" s="576"/>
      <c r="BU4" s="576"/>
      <c r="BV4" s="576"/>
      <c r="BW4" s="576"/>
      <c r="BX4" s="576"/>
      <c r="BY4" s="576"/>
      <c r="BZ4" s="576"/>
      <c r="CA4" s="576"/>
      <c r="CB4" s="576"/>
      <c r="CC4" s="576"/>
      <c r="CD4" s="576"/>
      <c r="CE4" s="576"/>
      <c r="CF4" s="576"/>
      <c r="CG4" s="576"/>
      <c r="CH4" s="576"/>
      <c r="CI4" s="576"/>
      <c r="CJ4" s="576"/>
      <c r="CK4" s="576"/>
      <c r="CL4" s="576"/>
      <c r="CM4" s="576"/>
      <c r="CN4" s="576"/>
      <c r="CO4" s="576"/>
      <c r="CP4" s="576"/>
      <c r="CQ4" s="576"/>
      <c r="CR4" s="576"/>
      <c r="CS4" s="576"/>
      <c r="CT4" s="576"/>
      <c r="CU4" s="576"/>
      <c r="CV4" s="576"/>
      <c r="CW4" s="576"/>
      <c r="CX4" s="576"/>
      <c r="CY4" s="576"/>
      <c r="CZ4" s="576"/>
      <c r="DA4" s="576"/>
      <c r="DB4" s="576"/>
      <c r="DC4" s="576"/>
      <c r="DD4" s="576"/>
      <c r="DE4" s="576"/>
      <c r="DF4" s="576"/>
      <c r="DG4" s="576"/>
      <c r="DH4" s="576"/>
      <c r="DI4" s="576"/>
      <c r="DJ4" s="576"/>
      <c r="DK4" s="576"/>
      <c r="DL4" s="576"/>
      <c r="DM4" s="576"/>
      <c r="DN4" s="576"/>
      <c r="DO4" s="576"/>
      <c r="DP4" s="576"/>
      <c r="DQ4" s="576"/>
      <c r="DR4" s="576"/>
      <c r="DS4" s="576"/>
      <c r="DT4" s="576"/>
      <c r="DU4" s="576"/>
      <c r="DV4" s="576"/>
      <c r="DW4" s="576"/>
      <c r="DX4" s="576"/>
      <c r="DY4" s="576"/>
      <c r="DZ4" s="576"/>
      <c r="EA4" s="576"/>
      <c r="EB4" s="576"/>
      <c r="EC4" s="576"/>
      <c r="ED4" s="576"/>
      <c r="EE4" s="576"/>
      <c r="EF4" s="576"/>
      <c r="EG4" s="576"/>
      <c r="EH4" s="576"/>
      <c r="EI4" s="576"/>
      <c r="EJ4" s="576"/>
      <c r="EK4" s="576"/>
      <c r="EL4" s="576"/>
      <c r="EM4" s="576"/>
      <c r="EN4" s="576"/>
      <c r="EO4" s="576"/>
      <c r="EP4" s="576"/>
      <c r="EQ4" s="576"/>
      <c r="ER4" s="576"/>
      <c r="ES4" s="576"/>
      <c r="ET4" s="576"/>
      <c r="EU4" s="576"/>
      <c r="EV4" s="576"/>
      <c r="EW4" s="576"/>
      <c r="EX4" s="576"/>
      <c r="EY4" s="576"/>
      <c r="EZ4" s="576"/>
      <c r="FA4" s="576"/>
      <c r="FB4" s="576"/>
      <c r="FC4" s="576"/>
      <c r="FD4" s="576"/>
      <c r="FE4" s="576"/>
      <c r="FF4" s="576"/>
      <c r="FG4" s="576"/>
      <c r="FH4" s="576"/>
      <c r="FI4" s="576"/>
      <c r="FJ4" s="576"/>
      <c r="FK4" s="576"/>
      <c r="FL4" s="576"/>
      <c r="FM4" s="576"/>
      <c r="FN4" s="576"/>
      <c r="FO4" s="576"/>
      <c r="FP4" s="576"/>
      <c r="FQ4" s="576"/>
      <c r="FR4" s="576"/>
      <c r="FS4" s="576"/>
      <c r="FT4" s="576"/>
      <c r="FU4" s="576"/>
      <c r="FV4" s="576"/>
      <c r="FW4" s="576"/>
      <c r="FX4" s="576"/>
      <c r="FY4" s="576"/>
      <c r="FZ4" s="576"/>
      <c r="GA4" s="576"/>
      <c r="GB4" s="576"/>
      <c r="GC4" s="576"/>
      <c r="GD4" s="576"/>
      <c r="GE4" s="576"/>
      <c r="GF4" s="576"/>
      <c r="GG4" s="576"/>
      <c r="GH4" s="576"/>
      <c r="GI4" s="576"/>
      <c r="GJ4" s="576"/>
      <c r="GK4" s="576"/>
      <c r="GL4" s="576"/>
      <c r="GM4" s="576"/>
      <c r="GN4" s="576"/>
      <c r="GO4" s="576"/>
      <c r="GP4" s="576"/>
      <c r="GQ4" s="576"/>
      <c r="GR4" s="576"/>
      <c r="GS4" s="576"/>
      <c r="GT4" s="576"/>
      <c r="GU4" s="576"/>
      <c r="GV4" s="576"/>
      <c r="GW4" s="576"/>
      <c r="GX4" s="576"/>
      <c r="GY4" s="576"/>
      <c r="GZ4" s="576"/>
      <c r="HA4" s="576"/>
      <c r="HB4" s="576"/>
      <c r="HC4" s="576"/>
      <c r="HD4" s="576"/>
      <c r="HE4" s="576"/>
      <c r="HF4" s="576"/>
      <c r="HG4" s="576"/>
      <c r="HH4" s="576"/>
      <c r="HI4" s="576"/>
      <c r="HJ4" s="576"/>
      <c r="HK4" s="576"/>
      <c r="HL4" s="576"/>
      <c r="HM4" s="576"/>
      <c r="HN4" s="576"/>
      <c r="HO4" s="576"/>
      <c r="HP4" s="576"/>
      <c r="HQ4" s="576"/>
      <c r="HR4" s="576"/>
      <c r="HS4" s="576"/>
      <c r="HT4" s="576"/>
      <c r="HU4" s="576"/>
      <c r="HV4" s="576"/>
      <c r="HW4" s="576"/>
      <c r="HX4" s="576"/>
      <c r="HY4" s="576"/>
      <c r="HZ4" s="576"/>
      <c r="IA4" s="576"/>
      <c r="IB4" s="576"/>
      <c r="IC4" s="576"/>
      <c r="ID4" s="576"/>
      <c r="IE4" s="576"/>
      <c r="IF4" s="576"/>
      <c r="IG4" s="576"/>
      <c r="IH4" s="576"/>
      <c r="II4" s="576"/>
      <c r="IJ4" s="576"/>
      <c r="IK4" s="576"/>
      <c r="IL4" s="576"/>
      <c r="IM4" s="576"/>
      <c r="IN4" s="576"/>
      <c r="IO4" s="576"/>
      <c r="IP4" s="576"/>
      <c r="IQ4" s="576"/>
      <c r="IR4" s="576"/>
      <c r="IS4" s="576"/>
      <c r="IT4" s="576"/>
      <c r="IU4" s="576"/>
      <c r="IV4" s="576"/>
    </row>
    <row collapsed="false" customFormat="false" customHeight="true" hidden="false" ht="12.75" outlineLevel="0" r="5">
      <c r="A5" s="583" t="s">
        <v>560</v>
      </c>
      <c r="B5" s="583"/>
      <c r="C5" s="583"/>
      <c r="D5" s="583"/>
      <c r="E5" s="583"/>
      <c r="F5" s="583"/>
      <c r="G5" s="583"/>
      <c r="H5" s="583"/>
      <c r="I5" s="576"/>
      <c r="J5" s="576"/>
      <c r="K5" s="576"/>
      <c r="L5" s="576"/>
      <c r="M5" s="576"/>
      <c r="N5" s="576"/>
      <c r="O5" s="576"/>
      <c r="P5" s="576"/>
      <c r="Q5" s="576"/>
      <c r="R5" s="576"/>
      <c r="S5" s="576"/>
      <c r="T5" s="576"/>
      <c r="U5" s="576"/>
      <c r="V5" s="576"/>
      <c r="W5" s="576"/>
      <c r="X5" s="576"/>
      <c r="Y5" s="576"/>
      <c r="Z5" s="576"/>
      <c r="AA5" s="576"/>
      <c r="AB5" s="576"/>
      <c r="AC5" s="576"/>
      <c r="AD5" s="576"/>
      <c r="AE5" s="576"/>
      <c r="AF5" s="576"/>
      <c r="AG5" s="576"/>
      <c r="AH5" s="576"/>
      <c r="AI5" s="576"/>
      <c r="AJ5" s="576"/>
      <c r="AK5" s="576"/>
      <c r="AL5" s="576"/>
      <c r="AM5" s="576"/>
      <c r="AN5" s="576"/>
      <c r="AO5" s="576"/>
      <c r="AP5" s="576"/>
      <c r="AQ5" s="576"/>
      <c r="AR5" s="576"/>
      <c r="AS5" s="576"/>
      <c r="AT5" s="576"/>
      <c r="AU5" s="576"/>
      <c r="AV5" s="576"/>
      <c r="AW5" s="576"/>
      <c r="AX5" s="576"/>
      <c r="AY5" s="576"/>
      <c r="AZ5" s="576"/>
      <c r="BA5" s="576"/>
      <c r="BB5" s="576"/>
      <c r="BC5" s="576"/>
      <c r="BD5" s="576"/>
      <c r="BE5" s="576"/>
      <c r="BF5" s="576"/>
      <c r="BG5" s="576"/>
      <c r="BH5" s="576"/>
      <c r="BI5" s="576"/>
      <c r="BJ5" s="576"/>
      <c r="BK5" s="576"/>
      <c r="BL5" s="576"/>
      <c r="BM5" s="576"/>
      <c r="BN5" s="576"/>
      <c r="BO5" s="576"/>
      <c r="BP5" s="576"/>
      <c r="BQ5" s="576"/>
      <c r="BR5" s="576"/>
      <c r="BS5" s="576"/>
      <c r="BT5" s="576"/>
      <c r="BU5" s="576"/>
      <c r="BV5" s="576"/>
      <c r="BW5" s="576"/>
      <c r="BX5" s="576"/>
      <c r="BY5" s="576"/>
      <c r="BZ5" s="576"/>
      <c r="CA5" s="576"/>
      <c r="CB5" s="576"/>
      <c r="CC5" s="576"/>
      <c r="CD5" s="576"/>
      <c r="CE5" s="576"/>
      <c r="CF5" s="576"/>
      <c r="CG5" s="576"/>
      <c r="CH5" s="576"/>
      <c r="CI5" s="576"/>
      <c r="CJ5" s="576"/>
      <c r="CK5" s="576"/>
      <c r="CL5" s="576"/>
      <c r="CM5" s="576"/>
      <c r="CN5" s="576"/>
      <c r="CO5" s="576"/>
      <c r="CP5" s="576"/>
      <c r="CQ5" s="576"/>
      <c r="CR5" s="576"/>
      <c r="CS5" s="576"/>
      <c r="CT5" s="576"/>
      <c r="CU5" s="576"/>
      <c r="CV5" s="576"/>
      <c r="CW5" s="576"/>
      <c r="CX5" s="576"/>
      <c r="CY5" s="576"/>
      <c r="CZ5" s="576"/>
      <c r="DA5" s="576"/>
      <c r="DB5" s="576"/>
      <c r="DC5" s="576"/>
      <c r="DD5" s="576"/>
      <c r="DE5" s="576"/>
      <c r="DF5" s="576"/>
      <c r="DG5" s="576"/>
      <c r="DH5" s="576"/>
      <c r="DI5" s="576"/>
      <c r="DJ5" s="576"/>
      <c r="DK5" s="576"/>
      <c r="DL5" s="576"/>
      <c r="DM5" s="576"/>
      <c r="DN5" s="576"/>
      <c r="DO5" s="576"/>
      <c r="DP5" s="576"/>
      <c r="DQ5" s="576"/>
      <c r="DR5" s="576"/>
      <c r="DS5" s="576"/>
      <c r="DT5" s="576"/>
      <c r="DU5" s="576"/>
      <c r="DV5" s="576"/>
      <c r="DW5" s="576"/>
      <c r="DX5" s="576"/>
      <c r="DY5" s="576"/>
      <c r="DZ5" s="576"/>
      <c r="EA5" s="576"/>
      <c r="EB5" s="576"/>
      <c r="EC5" s="576"/>
      <c r="ED5" s="576"/>
      <c r="EE5" s="576"/>
      <c r="EF5" s="576"/>
      <c r="EG5" s="576"/>
      <c r="EH5" s="576"/>
      <c r="EI5" s="576"/>
      <c r="EJ5" s="576"/>
      <c r="EK5" s="576"/>
      <c r="EL5" s="576"/>
      <c r="EM5" s="576"/>
      <c r="EN5" s="576"/>
      <c r="EO5" s="576"/>
      <c r="EP5" s="576"/>
      <c r="EQ5" s="576"/>
      <c r="ER5" s="576"/>
      <c r="ES5" s="576"/>
      <c r="ET5" s="576"/>
      <c r="EU5" s="576"/>
      <c r="EV5" s="576"/>
      <c r="EW5" s="576"/>
      <c r="EX5" s="576"/>
      <c r="EY5" s="576"/>
      <c r="EZ5" s="576"/>
      <c r="FA5" s="576"/>
      <c r="FB5" s="576"/>
      <c r="FC5" s="576"/>
      <c r="FD5" s="576"/>
      <c r="FE5" s="576"/>
      <c r="FF5" s="576"/>
      <c r="FG5" s="576"/>
      <c r="FH5" s="576"/>
      <c r="FI5" s="576"/>
      <c r="FJ5" s="576"/>
      <c r="FK5" s="576"/>
      <c r="FL5" s="576"/>
      <c r="FM5" s="576"/>
      <c r="FN5" s="576"/>
      <c r="FO5" s="576"/>
      <c r="FP5" s="576"/>
      <c r="FQ5" s="576"/>
      <c r="FR5" s="576"/>
      <c r="FS5" s="576"/>
      <c r="FT5" s="576"/>
      <c r="FU5" s="576"/>
      <c r="FV5" s="576"/>
      <c r="FW5" s="576"/>
      <c r="FX5" s="576"/>
      <c r="FY5" s="576"/>
      <c r="FZ5" s="576"/>
      <c r="GA5" s="576"/>
      <c r="GB5" s="576"/>
      <c r="GC5" s="576"/>
      <c r="GD5" s="576"/>
      <c r="GE5" s="576"/>
      <c r="GF5" s="576"/>
      <c r="GG5" s="576"/>
      <c r="GH5" s="576"/>
      <c r="GI5" s="576"/>
      <c r="GJ5" s="576"/>
      <c r="GK5" s="576"/>
      <c r="GL5" s="576"/>
      <c r="GM5" s="576"/>
      <c r="GN5" s="576"/>
      <c r="GO5" s="576"/>
      <c r="GP5" s="576"/>
      <c r="GQ5" s="576"/>
      <c r="GR5" s="576"/>
      <c r="GS5" s="576"/>
      <c r="GT5" s="576"/>
      <c r="GU5" s="576"/>
      <c r="GV5" s="576"/>
      <c r="GW5" s="576"/>
      <c r="GX5" s="576"/>
      <c r="GY5" s="576"/>
      <c r="GZ5" s="576"/>
      <c r="HA5" s="576"/>
      <c r="HB5" s="576"/>
      <c r="HC5" s="576"/>
      <c r="HD5" s="576"/>
      <c r="HE5" s="576"/>
      <c r="HF5" s="576"/>
      <c r="HG5" s="576"/>
      <c r="HH5" s="576"/>
      <c r="HI5" s="576"/>
      <c r="HJ5" s="576"/>
      <c r="HK5" s="576"/>
      <c r="HL5" s="576"/>
      <c r="HM5" s="576"/>
      <c r="HN5" s="576"/>
      <c r="HO5" s="576"/>
      <c r="HP5" s="576"/>
      <c r="HQ5" s="576"/>
      <c r="HR5" s="576"/>
      <c r="HS5" s="576"/>
      <c r="HT5" s="576"/>
      <c r="HU5" s="576"/>
      <c r="HV5" s="576"/>
      <c r="HW5" s="576"/>
      <c r="HX5" s="576"/>
      <c r="HY5" s="576"/>
      <c r="HZ5" s="576"/>
      <c r="IA5" s="576"/>
      <c r="IB5" s="576"/>
      <c r="IC5" s="576"/>
      <c r="ID5" s="576"/>
      <c r="IE5" s="576"/>
      <c r="IF5" s="576"/>
      <c r="IG5" s="576"/>
      <c r="IH5" s="576"/>
      <c r="II5" s="576"/>
      <c r="IJ5" s="576"/>
      <c r="IK5" s="576"/>
      <c r="IL5" s="576"/>
      <c r="IM5" s="576"/>
      <c r="IN5" s="576"/>
      <c r="IO5" s="576"/>
      <c r="IP5" s="576"/>
      <c r="IQ5" s="576"/>
      <c r="IR5" s="576"/>
      <c r="IS5" s="576"/>
      <c r="IT5" s="576"/>
      <c r="IU5" s="576"/>
      <c r="IV5" s="576"/>
    </row>
    <row collapsed="false" customFormat="false" customHeight="true" hidden="false" ht="7.9" outlineLevel="0" r="6">
      <c r="A6" s="583"/>
      <c r="B6" s="583"/>
      <c r="C6" s="583"/>
      <c r="D6" s="583"/>
      <c r="E6" s="583"/>
      <c r="F6" s="583"/>
      <c r="G6" s="583"/>
      <c r="H6" s="583"/>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6"/>
      <c r="AN6" s="576"/>
      <c r="AO6" s="576"/>
      <c r="AP6" s="576"/>
      <c r="AQ6" s="576"/>
      <c r="AR6" s="576"/>
      <c r="AS6" s="576"/>
      <c r="AT6" s="576"/>
      <c r="AU6" s="576"/>
      <c r="AV6" s="576"/>
      <c r="AW6" s="576"/>
      <c r="AX6" s="576"/>
      <c r="AY6" s="576"/>
      <c r="AZ6" s="576"/>
      <c r="BA6" s="576"/>
      <c r="BB6" s="576"/>
      <c r="BC6" s="576"/>
      <c r="BD6" s="576"/>
      <c r="BE6" s="576"/>
      <c r="BF6" s="576"/>
      <c r="BG6" s="576"/>
      <c r="BH6" s="576"/>
      <c r="BI6" s="576"/>
      <c r="BJ6" s="576"/>
      <c r="BK6" s="576"/>
      <c r="BL6" s="576"/>
      <c r="BM6" s="576"/>
      <c r="BN6" s="576"/>
      <c r="BO6" s="576"/>
      <c r="BP6" s="576"/>
      <c r="BQ6" s="576"/>
      <c r="BR6" s="576"/>
      <c r="BS6" s="576"/>
      <c r="BT6" s="576"/>
      <c r="BU6" s="576"/>
      <c r="BV6" s="576"/>
      <c r="BW6" s="576"/>
      <c r="BX6" s="576"/>
      <c r="BY6" s="576"/>
      <c r="BZ6" s="576"/>
      <c r="CA6" s="576"/>
      <c r="CB6" s="576"/>
      <c r="CC6" s="576"/>
      <c r="CD6" s="576"/>
      <c r="CE6" s="576"/>
      <c r="CF6" s="576"/>
      <c r="CG6" s="576"/>
      <c r="CH6" s="576"/>
      <c r="CI6" s="576"/>
      <c r="CJ6" s="576"/>
      <c r="CK6" s="576"/>
      <c r="CL6" s="576"/>
      <c r="CM6" s="576"/>
      <c r="CN6" s="576"/>
      <c r="CO6" s="576"/>
      <c r="CP6" s="576"/>
      <c r="CQ6" s="576"/>
      <c r="CR6" s="576"/>
      <c r="CS6" s="576"/>
      <c r="CT6" s="576"/>
      <c r="CU6" s="576"/>
      <c r="CV6" s="576"/>
      <c r="CW6" s="576"/>
      <c r="CX6" s="576"/>
      <c r="CY6" s="576"/>
      <c r="CZ6" s="576"/>
      <c r="DA6" s="576"/>
      <c r="DB6" s="576"/>
      <c r="DC6" s="576"/>
      <c r="DD6" s="576"/>
      <c r="DE6" s="576"/>
      <c r="DF6" s="576"/>
      <c r="DG6" s="576"/>
      <c r="DH6" s="576"/>
      <c r="DI6" s="576"/>
      <c r="DJ6" s="576"/>
      <c r="DK6" s="576"/>
      <c r="DL6" s="576"/>
      <c r="DM6" s="576"/>
      <c r="DN6" s="576"/>
      <c r="DO6" s="576"/>
      <c r="DP6" s="576"/>
      <c r="DQ6" s="576"/>
      <c r="DR6" s="576"/>
      <c r="DS6" s="576"/>
      <c r="DT6" s="576"/>
      <c r="DU6" s="576"/>
      <c r="DV6" s="576"/>
      <c r="DW6" s="576"/>
      <c r="DX6" s="576"/>
      <c r="DY6" s="576"/>
      <c r="DZ6" s="576"/>
      <c r="EA6" s="576"/>
      <c r="EB6" s="576"/>
      <c r="EC6" s="576"/>
      <c r="ED6" s="576"/>
      <c r="EE6" s="576"/>
      <c r="EF6" s="576"/>
      <c r="EG6" s="576"/>
      <c r="EH6" s="576"/>
      <c r="EI6" s="576"/>
      <c r="EJ6" s="576"/>
      <c r="EK6" s="576"/>
      <c r="EL6" s="576"/>
      <c r="EM6" s="576"/>
      <c r="EN6" s="576"/>
      <c r="EO6" s="576"/>
      <c r="EP6" s="576"/>
      <c r="EQ6" s="576"/>
      <c r="ER6" s="576"/>
      <c r="ES6" s="576"/>
      <c r="ET6" s="576"/>
      <c r="EU6" s="576"/>
      <c r="EV6" s="576"/>
      <c r="EW6" s="576"/>
      <c r="EX6" s="576"/>
      <c r="EY6" s="576"/>
      <c r="EZ6" s="576"/>
      <c r="FA6" s="576"/>
      <c r="FB6" s="576"/>
      <c r="FC6" s="576"/>
      <c r="FD6" s="576"/>
      <c r="FE6" s="576"/>
      <c r="FF6" s="576"/>
      <c r="FG6" s="576"/>
      <c r="FH6" s="576"/>
      <c r="FI6" s="576"/>
      <c r="FJ6" s="576"/>
      <c r="FK6" s="576"/>
      <c r="FL6" s="576"/>
      <c r="FM6" s="576"/>
      <c r="FN6" s="576"/>
      <c r="FO6" s="576"/>
      <c r="FP6" s="576"/>
      <c r="FQ6" s="576"/>
      <c r="FR6" s="576"/>
      <c r="FS6" s="576"/>
      <c r="FT6" s="576"/>
      <c r="FU6" s="576"/>
      <c r="FV6" s="576"/>
      <c r="FW6" s="576"/>
      <c r="FX6" s="576"/>
      <c r="FY6" s="576"/>
      <c r="FZ6" s="576"/>
      <c r="GA6" s="576"/>
      <c r="GB6" s="576"/>
      <c r="GC6" s="576"/>
      <c r="GD6" s="576"/>
      <c r="GE6" s="576"/>
      <c r="GF6" s="576"/>
      <c r="GG6" s="576"/>
      <c r="GH6" s="576"/>
      <c r="GI6" s="576"/>
      <c r="GJ6" s="576"/>
      <c r="GK6" s="576"/>
      <c r="GL6" s="576"/>
      <c r="GM6" s="576"/>
      <c r="GN6" s="576"/>
      <c r="GO6" s="576"/>
      <c r="GP6" s="576"/>
      <c r="GQ6" s="576"/>
      <c r="GR6" s="576"/>
      <c r="GS6" s="576"/>
      <c r="GT6" s="576"/>
      <c r="GU6" s="576"/>
      <c r="GV6" s="576"/>
      <c r="GW6" s="576"/>
      <c r="GX6" s="576"/>
      <c r="GY6" s="576"/>
      <c r="GZ6" s="576"/>
      <c r="HA6" s="576"/>
      <c r="HB6" s="576"/>
      <c r="HC6" s="576"/>
      <c r="HD6" s="576"/>
      <c r="HE6" s="576"/>
      <c r="HF6" s="576"/>
      <c r="HG6" s="576"/>
      <c r="HH6" s="576"/>
      <c r="HI6" s="576"/>
      <c r="HJ6" s="576"/>
      <c r="HK6" s="576"/>
      <c r="HL6" s="576"/>
      <c r="HM6" s="576"/>
      <c r="HN6" s="576"/>
      <c r="HO6" s="576"/>
      <c r="HP6" s="576"/>
      <c r="HQ6" s="576"/>
      <c r="HR6" s="576"/>
      <c r="HS6" s="576"/>
      <c r="HT6" s="576"/>
      <c r="HU6" s="576"/>
      <c r="HV6" s="576"/>
      <c r="HW6" s="576"/>
      <c r="HX6" s="576"/>
      <c r="HY6" s="576"/>
      <c r="HZ6" s="576"/>
      <c r="IA6" s="576"/>
      <c r="IB6" s="576"/>
      <c r="IC6" s="576"/>
      <c r="ID6" s="576"/>
      <c r="IE6" s="576"/>
      <c r="IF6" s="576"/>
      <c r="IG6" s="576"/>
      <c r="IH6" s="576"/>
      <c r="II6" s="576"/>
      <c r="IJ6" s="576"/>
      <c r="IK6" s="576"/>
      <c r="IL6" s="576"/>
      <c r="IM6" s="576"/>
      <c r="IN6" s="576"/>
      <c r="IO6" s="576"/>
      <c r="IP6" s="576"/>
      <c r="IQ6" s="576"/>
      <c r="IR6" s="576"/>
      <c r="IS6" s="576"/>
      <c r="IT6" s="576"/>
      <c r="IU6" s="576"/>
      <c r="IV6" s="576"/>
    </row>
    <row collapsed="false" customFormat="false" customHeight="true" hidden="false" ht="12.75" outlineLevel="0" r="7">
      <c r="A7" s="584" t="s">
        <v>616</v>
      </c>
      <c r="B7" s="584"/>
      <c r="C7" s="584"/>
      <c r="D7" s="584"/>
      <c r="E7" s="584"/>
      <c r="F7" s="584"/>
      <c r="G7" s="584"/>
      <c r="H7" s="584"/>
      <c r="I7" s="576"/>
      <c r="J7" s="576"/>
      <c r="K7" s="576"/>
      <c r="L7" s="576"/>
      <c r="M7" s="576"/>
      <c r="N7" s="576"/>
      <c r="O7" s="576"/>
      <c r="P7" s="576"/>
      <c r="Q7" s="576"/>
      <c r="R7" s="576"/>
      <c r="S7" s="576"/>
      <c r="T7" s="576"/>
      <c r="U7" s="576"/>
      <c r="V7" s="576"/>
      <c r="W7" s="576"/>
      <c r="X7" s="576"/>
      <c r="Y7" s="576"/>
      <c r="Z7" s="576"/>
      <c r="AA7" s="576"/>
      <c r="AB7" s="576"/>
      <c r="AC7" s="576"/>
      <c r="AD7" s="576"/>
      <c r="AE7" s="576"/>
      <c r="AF7" s="576"/>
      <c r="AG7" s="576"/>
      <c r="AH7" s="576"/>
      <c r="AI7" s="576"/>
      <c r="AJ7" s="576"/>
      <c r="AK7" s="576"/>
      <c r="AL7" s="576"/>
      <c r="AM7" s="576"/>
      <c r="AN7" s="576"/>
      <c r="AO7" s="576"/>
      <c r="AP7" s="576"/>
      <c r="AQ7" s="576"/>
      <c r="AR7" s="576"/>
      <c r="AS7" s="576"/>
      <c r="AT7" s="576"/>
      <c r="AU7" s="576"/>
      <c r="AV7" s="576"/>
      <c r="AW7" s="576"/>
      <c r="AX7" s="576"/>
      <c r="AY7" s="576"/>
      <c r="AZ7" s="576"/>
      <c r="BA7" s="576"/>
      <c r="BB7" s="576"/>
      <c r="BC7" s="576"/>
      <c r="BD7" s="576"/>
      <c r="BE7" s="576"/>
      <c r="BF7" s="576"/>
      <c r="BG7" s="576"/>
      <c r="BH7" s="576"/>
      <c r="BI7" s="576"/>
      <c r="BJ7" s="576"/>
      <c r="BK7" s="576"/>
      <c r="BL7" s="576"/>
      <c r="BM7" s="576"/>
      <c r="BN7" s="576"/>
      <c r="BO7" s="576"/>
      <c r="BP7" s="576"/>
      <c r="BQ7" s="576"/>
      <c r="BR7" s="576"/>
      <c r="BS7" s="576"/>
      <c r="BT7" s="576"/>
      <c r="BU7" s="576"/>
      <c r="BV7" s="576"/>
      <c r="BW7" s="576"/>
      <c r="BX7" s="576"/>
      <c r="BY7" s="576"/>
      <c r="BZ7" s="576"/>
      <c r="CA7" s="576"/>
      <c r="CB7" s="576"/>
      <c r="CC7" s="576"/>
      <c r="CD7" s="576"/>
      <c r="CE7" s="576"/>
      <c r="CF7" s="576"/>
      <c r="CG7" s="576"/>
      <c r="CH7" s="576"/>
      <c r="CI7" s="576"/>
      <c r="CJ7" s="576"/>
      <c r="CK7" s="576"/>
      <c r="CL7" s="576"/>
      <c r="CM7" s="576"/>
      <c r="CN7" s="576"/>
      <c r="CO7" s="576"/>
      <c r="CP7" s="576"/>
      <c r="CQ7" s="576"/>
      <c r="CR7" s="576"/>
      <c r="CS7" s="576"/>
      <c r="CT7" s="576"/>
      <c r="CU7" s="576"/>
      <c r="CV7" s="576"/>
      <c r="CW7" s="576"/>
      <c r="CX7" s="576"/>
      <c r="CY7" s="576"/>
      <c r="CZ7" s="576"/>
      <c r="DA7" s="576"/>
      <c r="DB7" s="576"/>
      <c r="DC7" s="576"/>
      <c r="DD7" s="576"/>
      <c r="DE7" s="576"/>
      <c r="DF7" s="576"/>
      <c r="DG7" s="576"/>
      <c r="DH7" s="576"/>
      <c r="DI7" s="576"/>
      <c r="DJ7" s="576"/>
      <c r="DK7" s="576"/>
      <c r="DL7" s="576"/>
      <c r="DM7" s="576"/>
      <c r="DN7" s="576"/>
      <c r="DO7" s="576"/>
      <c r="DP7" s="576"/>
      <c r="DQ7" s="576"/>
      <c r="DR7" s="576"/>
      <c r="DS7" s="576"/>
      <c r="DT7" s="576"/>
      <c r="DU7" s="576"/>
      <c r="DV7" s="576"/>
      <c r="DW7" s="576"/>
      <c r="DX7" s="576"/>
      <c r="DY7" s="576"/>
      <c r="DZ7" s="576"/>
      <c r="EA7" s="576"/>
      <c r="EB7" s="576"/>
      <c r="EC7" s="576"/>
      <c r="ED7" s="576"/>
      <c r="EE7" s="576"/>
      <c r="EF7" s="576"/>
      <c r="EG7" s="576"/>
      <c r="EH7" s="576"/>
      <c r="EI7" s="576"/>
      <c r="EJ7" s="576"/>
      <c r="EK7" s="576"/>
      <c r="EL7" s="576"/>
      <c r="EM7" s="576"/>
      <c r="EN7" s="576"/>
      <c r="EO7" s="576"/>
      <c r="EP7" s="576"/>
      <c r="EQ7" s="576"/>
      <c r="ER7" s="576"/>
      <c r="ES7" s="576"/>
      <c r="ET7" s="576"/>
      <c r="EU7" s="576"/>
      <c r="EV7" s="576"/>
      <c r="EW7" s="576"/>
      <c r="EX7" s="576"/>
      <c r="EY7" s="576"/>
      <c r="EZ7" s="576"/>
      <c r="FA7" s="576"/>
      <c r="FB7" s="576"/>
      <c r="FC7" s="576"/>
      <c r="FD7" s="576"/>
      <c r="FE7" s="576"/>
      <c r="FF7" s="576"/>
      <c r="FG7" s="576"/>
      <c r="FH7" s="576"/>
      <c r="FI7" s="576"/>
      <c r="FJ7" s="576"/>
      <c r="FK7" s="576"/>
      <c r="FL7" s="576"/>
      <c r="FM7" s="576"/>
      <c r="FN7" s="576"/>
      <c r="FO7" s="576"/>
      <c r="FP7" s="576"/>
      <c r="FQ7" s="576"/>
      <c r="FR7" s="576"/>
      <c r="FS7" s="576"/>
      <c r="FT7" s="576"/>
      <c r="FU7" s="576"/>
      <c r="FV7" s="576"/>
      <c r="FW7" s="576"/>
      <c r="FX7" s="576"/>
      <c r="FY7" s="576"/>
      <c r="FZ7" s="576"/>
      <c r="GA7" s="576"/>
      <c r="GB7" s="576"/>
      <c r="GC7" s="576"/>
      <c r="GD7" s="576"/>
      <c r="GE7" s="576"/>
      <c r="GF7" s="576"/>
      <c r="GG7" s="576"/>
      <c r="GH7" s="576"/>
      <c r="GI7" s="576"/>
      <c r="GJ7" s="576"/>
      <c r="GK7" s="576"/>
      <c r="GL7" s="576"/>
      <c r="GM7" s="576"/>
      <c r="GN7" s="576"/>
      <c r="GO7" s="576"/>
      <c r="GP7" s="576"/>
      <c r="GQ7" s="576"/>
      <c r="GR7" s="576"/>
      <c r="GS7" s="576"/>
      <c r="GT7" s="576"/>
      <c r="GU7" s="576"/>
      <c r="GV7" s="576"/>
      <c r="GW7" s="576"/>
      <c r="GX7" s="576"/>
      <c r="GY7" s="576"/>
      <c r="GZ7" s="576"/>
      <c r="HA7" s="576"/>
      <c r="HB7" s="576"/>
      <c r="HC7" s="576"/>
      <c r="HD7" s="576"/>
      <c r="HE7" s="576"/>
      <c r="HF7" s="576"/>
      <c r="HG7" s="576"/>
      <c r="HH7" s="576"/>
      <c r="HI7" s="576"/>
      <c r="HJ7" s="576"/>
      <c r="HK7" s="576"/>
      <c r="HL7" s="576"/>
      <c r="HM7" s="576"/>
      <c r="HN7" s="576"/>
      <c r="HO7" s="576"/>
      <c r="HP7" s="576"/>
      <c r="HQ7" s="576"/>
      <c r="HR7" s="576"/>
      <c r="HS7" s="576"/>
      <c r="HT7" s="576"/>
      <c r="HU7" s="576"/>
      <c r="HV7" s="576"/>
      <c r="HW7" s="576"/>
      <c r="HX7" s="576"/>
      <c r="HY7" s="576"/>
      <c r="HZ7" s="576"/>
      <c r="IA7" s="576"/>
      <c r="IB7" s="576"/>
      <c r="IC7" s="576"/>
      <c r="ID7" s="576"/>
      <c r="IE7" s="576"/>
      <c r="IF7" s="576"/>
      <c r="IG7" s="576"/>
      <c r="IH7" s="576"/>
      <c r="II7" s="576"/>
      <c r="IJ7" s="576"/>
      <c r="IK7" s="576"/>
      <c r="IL7" s="576"/>
      <c r="IM7" s="576"/>
      <c r="IN7" s="576"/>
      <c r="IO7" s="576"/>
      <c r="IP7" s="576"/>
      <c r="IQ7" s="576"/>
      <c r="IR7" s="576"/>
      <c r="IS7" s="576"/>
      <c r="IT7" s="576"/>
      <c r="IU7" s="576"/>
      <c r="IV7" s="576"/>
    </row>
    <row collapsed="false" customFormat="false" customHeight="true" hidden="false" ht="9" outlineLevel="0" r="8">
      <c r="A8" s="585"/>
      <c r="B8" s="577"/>
      <c r="C8" s="577"/>
      <c r="D8" s="577"/>
      <c r="E8" s="577"/>
      <c r="F8" s="577"/>
      <c r="G8" s="577"/>
      <c r="H8" s="586"/>
      <c r="I8" s="576"/>
      <c r="J8" s="576"/>
      <c r="K8" s="576"/>
      <c r="L8" s="576"/>
      <c r="M8" s="576"/>
      <c r="N8" s="576"/>
      <c r="O8" s="576"/>
      <c r="P8" s="576"/>
      <c r="Q8" s="576"/>
      <c r="R8" s="576"/>
      <c r="S8" s="576"/>
      <c r="T8" s="576"/>
      <c r="U8" s="576"/>
      <c r="V8" s="576"/>
      <c r="W8" s="576"/>
      <c r="X8" s="576"/>
      <c r="Y8" s="576"/>
      <c r="Z8" s="576"/>
      <c r="AA8" s="576"/>
      <c r="AB8" s="576"/>
      <c r="AC8" s="576"/>
      <c r="AD8" s="576"/>
      <c r="AE8" s="576"/>
      <c r="AF8" s="576"/>
      <c r="AG8" s="576"/>
      <c r="AH8" s="576"/>
      <c r="AI8" s="576"/>
      <c r="AJ8" s="576"/>
      <c r="AK8" s="576"/>
      <c r="AL8" s="576"/>
      <c r="AM8" s="576"/>
      <c r="AN8" s="576"/>
      <c r="AO8" s="576"/>
      <c r="AP8" s="576"/>
      <c r="AQ8" s="576"/>
      <c r="AR8" s="576"/>
      <c r="AS8" s="576"/>
      <c r="AT8" s="576"/>
      <c r="AU8" s="576"/>
      <c r="AV8" s="576"/>
      <c r="AW8" s="576"/>
      <c r="AX8" s="576"/>
      <c r="AY8" s="576"/>
      <c r="AZ8" s="576"/>
      <c r="BA8" s="576"/>
      <c r="BB8" s="576"/>
      <c r="BC8" s="576"/>
      <c r="BD8" s="576"/>
      <c r="BE8" s="576"/>
      <c r="BF8" s="576"/>
      <c r="BG8" s="576"/>
      <c r="BH8" s="576"/>
      <c r="BI8" s="576"/>
      <c r="BJ8" s="576"/>
      <c r="BK8" s="576"/>
      <c r="BL8" s="576"/>
      <c r="BM8" s="576"/>
      <c r="BN8" s="576"/>
      <c r="BO8" s="576"/>
      <c r="BP8" s="576"/>
      <c r="BQ8" s="576"/>
      <c r="BR8" s="576"/>
      <c r="BS8" s="576"/>
      <c r="BT8" s="576"/>
      <c r="BU8" s="576"/>
      <c r="BV8" s="576"/>
      <c r="BW8" s="576"/>
      <c r="BX8" s="576"/>
      <c r="BY8" s="576"/>
      <c r="BZ8" s="576"/>
      <c r="CA8" s="576"/>
      <c r="CB8" s="576"/>
      <c r="CC8" s="576"/>
      <c r="CD8" s="576"/>
      <c r="CE8" s="576"/>
      <c r="CF8" s="576"/>
      <c r="CG8" s="576"/>
      <c r="CH8" s="576"/>
      <c r="CI8" s="576"/>
      <c r="CJ8" s="576"/>
      <c r="CK8" s="576"/>
      <c r="CL8" s="576"/>
      <c r="CM8" s="576"/>
      <c r="CN8" s="576"/>
      <c r="CO8" s="576"/>
      <c r="CP8" s="576"/>
      <c r="CQ8" s="576"/>
      <c r="CR8" s="576"/>
      <c r="CS8" s="576"/>
      <c r="CT8" s="576"/>
      <c r="CU8" s="576"/>
      <c r="CV8" s="576"/>
      <c r="CW8" s="576"/>
      <c r="CX8" s="576"/>
      <c r="CY8" s="576"/>
      <c r="CZ8" s="576"/>
      <c r="DA8" s="576"/>
      <c r="DB8" s="576"/>
      <c r="DC8" s="576"/>
      <c r="DD8" s="576"/>
      <c r="DE8" s="576"/>
      <c r="DF8" s="576"/>
      <c r="DG8" s="576"/>
      <c r="DH8" s="576"/>
      <c r="DI8" s="576"/>
      <c r="DJ8" s="576"/>
      <c r="DK8" s="576"/>
      <c r="DL8" s="576"/>
      <c r="DM8" s="576"/>
      <c r="DN8" s="576"/>
      <c r="DO8" s="576"/>
      <c r="DP8" s="576"/>
      <c r="DQ8" s="576"/>
      <c r="DR8" s="576"/>
      <c r="DS8" s="576"/>
      <c r="DT8" s="576"/>
      <c r="DU8" s="576"/>
      <c r="DV8" s="576"/>
      <c r="DW8" s="576"/>
      <c r="DX8" s="576"/>
      <c r="DY8" s="576"/>
      <c r="DZ8" s="576"/>
      <c r="EA8" s="576"/>
      <c r="EB8" s="576"/>
      <c r="EC8" s="576"/>
      <c r="ED8" s="576"/>
      <c r="EE8" s="576"/>
      <c r="EF8" s="576"/>
      <c r="EG8" s="576"/>
      <c r="EH8" s="576"/>
      <c r="EI8" s="576"/>
      <c r="EJ8" s="576"/>
      <c r="EK8" s="576"/>
      <c r="EL8" s="576"/>
      <c r="EM8" s="576"/>
      <c r="EN8" s="576"/>
      <c r="EO8" s="576"/>
      <c r="EP8" s="576"/>
      <c r="EQ8" s="576"/>
      <c r="ER8" s="576"/>
      <c r="ES8" s="576"/>
      <c r="ET8" s="576"/>
      <c r="EU8" s="576"/>
      <c r="EV8" s="576"/>
      <c r="EW8" s="576"/>
      <c r="EX8" s="576"/>
      <c r="EY8" s="576"/>
      <c r="EZ8" s="576"/>
      <c r="FA8" s="576"/>
      <c r="FB8" s="576"/>
      <c r="FC8" s="576"/>
      <c r="FD8" s="576"/>
      <c r="FE8" s="576"/>
      <c r="FF8" s="576"/>
      <c r="FG8" s="576"/>
      <c r="FH8" s="576"/>
      <c r="FI8" s="576"/>
      <c r="FJ8" s="576"/>
      <c r="FK8" s="576"/>
      <c r="FL8" s="576"/>
      <c r="FM8" s="576"/>
      <c r="FN8" s="576"/>
      <c r="FO8" s="576"/>
      <c r="FP8" s="576"/>
      <c r="FQ8" s="576"/>
      <c r="FR8" s="576"/>
      <c r="FS8" s="576"/>
      <c r="FT8" s="576"/>
      <c r="FU8" s="576"/>
      <c r="FV8" s="576"/>
      <c r="FW8" s="576"/>
      <c r="FX8" s="576"/>
      <c r="FY8" s="576"/>
      <c r="FZ8" s="576"/>
      <c r="GA8" s="576"/>
      <c r="GB8" s="576"/>
      <c r="GC8" s="576"/>
      <c r="GD8" s="576"/>
      <c r="GE8" s="576"/>
      <c r="GF8" s="576"/>
      <c r="GG8" s="576"/>
      <c r="GH8" s="576"/>
      <c r="GI8" s="576"/>
      <c r="GJ8" s="576"/>
      <c r="GK8" s="576"/>
      <c r="GL8" s="576"/>
      <c r="GM8" s="576"/>
      <c r="GN8" s="576"/>
      <c r="GO8" s="576"/>
      <c r="GP8" s="576"/>
      <c r="GQ8" s="576"/>
      <c r="GR8" s="576"/>
      <c r="GS8" s="576"/>
      <c r="GT8" s="576"/>
      <c r="GU8" s="576"/>
      <c r="GV8" s="576"/>
      <c r="GW8" s="576"/>
      <c r="GX8" s="576"/>
      <c r="GY8" s="576"/>
      <c r="GZ8" s="576"/>
      <c r="HA8" s="576"/>
      <c r="HB8" s="576"/>
      <c r="HC8" s="576"/>
      <c r="HD8" s="576"/>
      <c r="HE8" s="576"/>
      <c r="HF8" s="576"/>
      <c r="HG8" s="576"/>
      <c r="HH8" s="576"/>
      <c r="HI8" s="576"/>
      <c r="HJ8" s="576"/>
      <c r="HK8" s="576"/>
      <c r="HL8" s="576"/>
      <c r="HM8" s="576"/>
      <c r="HN8" s="576"/>
      <c r="HO8" s="576"/>
      <c r="HP8" s="576"/>
      <c r="HQ8" s="576"/>
      <c r="HR8" s="576"/>
      <c r="HS8" s="576"/>
      <c r="HT8" s="576"/>
      <c r="HU8" s="576"/>
      <c r="HV8" s="576"/>
      <c r="HW8" s="576"/>
      <c r="HX8" s="576"/>
      <c r="HY8" s="576"/>
      <c r="HZ8" s="576"/>
      <c r="IA8" s="576"/>
      <c r="IB8" s="576"/>
      <c r="IC8" s="576"/>
      <c r="ID8" s="576"/>
      <c r="IE8" s="576"/>
      <c r="IF8" s="576"/>
      <c r="IG8" s="576"/>
      <c r="IH8" s="576"/>
      <c r="II8" s="576"/>
      <c r="IJ8" s="576"/>
      <c r="IK8" s="576"/>
      <c r="IL8" s="576"/>
      <c r="IM8" s="576"/>
      <c r="IN8" s="576"/>
      <c r="IO8" s="576"/>
      <c r="IP8" s="576"/>
      <c r="IQ8" s="576"/>
      <c r="IR8" s="576"/>
      <c r="IS8" s="576"/>
      <c r="IT8" s="576"/>
      <c r="IU8" s="576"/>
      <c r="IV8" s="576"/>
    </row>
    <row collapsed="false" customFormat="false" customHeight="true" hidden="false" ht="18" outlineLevel="0" r="9">
      <c r="A9" s="587" t="s">
        <v>617</v>
      </c>
      <c r="B9" s="587"/>
      <c r="C9" s="587"/>
      <c r="D9" s="587"/>
      <c r="E9" s="587"/>
      <c r="F9" s="587"/>
      <c r="G9" s="587"/>
      <c r="H9" s="587"/>
      <c r="I9" s="23"/>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c r="BV9" s="23"/>
      <c r="BW9" s="23"/>
      <c r="BX9" s="23"/>
      <c r="BY9" s="23"/>
      <c r="BZ9" s="23"/>
      <c r="CA9" s="23"/>
      <c r="CB9" s="23"/>
      <c r="CC9" s="23"/>
      <c r="CD9" s="23"/>
      <c r="CE9" s="23"/>
      <c r="CF9" s="23"/>
      <c r="CG9" s="23"/>
      <c r="CH9" s="23"/>
      <c r="CI9" s="23"/>
      <c r="CJ9" s="23"/>
      <c r="CK9" s="23"/>
      <c r="CL9" s="23"/>
      <c r="CM9" s="23"/>
      <c r="CN9" s="23"/>
      <c r="CO9" s="23"/>
      <c r="CP9" s="23"/>
      <c r="CQ9" s="23"/>
      <c r="CR9" s="23"/>
      <c r="CS9" s="23"/>
      <c r="CT9" s="23"/>
      <c r="CU9" s="23"/>
      <c r="CV9" s="23"/>
      <c r="CW9" s="23"/>
      <c r="CX9" s="23"/>
      <c r="CY9" s="23"/>
      <c r="CZ9" s="23"/>
      <c r="DA9" s="23"/>
      <c r="DB9" s="23"/>
      <c r="DC9" s="23"/>
      <c r="DD9" s="23"/>
      <c r="DE9" s="23"/>
      <c r="DF9" s="23"/>
      <c r="DG9" s="23"/>
      <c r="DH9" s="23"/>
      <c r="DI9" s="23"/>
      <c r="DJ9" s="23"/>
      <c r="DK9" s="23"/>
      <c r="DL9" s="23"/>
      <c r="DM9" s="23"/>
      <c r="DN9" s="23"/>
      <c r="DO9" s="23"/>
      <c r="DP9" s="23"/>
      <c r="DQ9" s="23"/>
      <c r="DR9" s="23"/>
      <c r="DS9" s="23"/>
      <c r="DT9" s="23"/>
      <c r="DU9" s="23"/>
      <c r="DV9" s="23"/>
      <c r="DW9" s="23"/>
      <c r="DX9" s="23"/>
      <c r="DY9" s="23"/>
      <c r="DZ9" s="23"/>
      <c r="EA9" s="23"/>
      <c r="EB9" s="23"/>
      <c r="EC9" s="23"/>
      <c r="ED9" s="23"/>
      <c r="EE9" s="23"/>
      <c r="EF9" s="23"/>
      <c r="EG9" s="23"/>
      <c r="EH9" s="23"/>
      <c r="EI9" s="23"/>
      <c r="EJ9" s="23"/>
      <c r="EK9" s="23"/>
      <c r="EL9" s="23"/>
      <c r="EM9" s="23"/>
      <c r="EN9" s="23"/>
      <c r="EO9" s="23"/>
      <c r="EP9" s="23"/>
      <c r="EQ9" s="23"/>
      <c r="ER9" s="23"/>
      <c r="ES9" s="23"/>
      <c r="ET9" s="23"/>
      <c r="EU9" s="23"/>
      <c r="EV9" s="23"/>
      <c r="EW9" s="23"/>
      <c r="EX9" s="23"/>
      <c r="EY9" s="23"/>
      <c r="EZ9" s="23"/>
      <c r="FA9" s="23"/>
      <c r="FB9" s="23"/>
      <c r="FC9" s="23"/>
      <c r="FD9" s="23"/>
      <c r="FE9" s="23"/>
      <c r="FF9" s="23"/>
      <c r="FG9" s="23"/>
      <c r="FH9" s="23"/>
      <c r="FI9" s="23"/>
      <c r="FJ9" s="23"/>
      <c r="FK9" s="23"/>
      <c r="FL9" s="23"/>
      <c r="FM9" s="23"/>
      <c r="FN9" s="23"/>
      <c r="FO9" s="23"/>
      <c r="FP9" s="23"/>
      <c r="FQ9" s="23"/>
      <c r="FR9" s="23"/>
      <c r="FS9" s="23"/>
      <c r="FT9" s="23"/>
      <c r="FU9" s="23"/>
      <c r="FV9" s="23"/>
      <c r="FW9" s="23"/>
      <c r="FX9" s="23"/>
      <c r="FY9" s="23"/>
      <c r="FZ9" s="23"/>
      <c r="GA9" s="23"/>
      <c r="GB9" s="23"/>
      <c r="GC9" s="23"/>
      <c r="GD9" s="23"/>
      <c r="GE9" s="23"/>
      <c r="GF9" s="23"/>
      <c r="GG9" s="23"/>
      <c r="GH9" s="23"/>
      <c r="GI9" s="23"/>
      <c r="GJ9" s="23"/>
      <c r="GK9" s="23"/>
      <c r="GL9" s="23"/>
      <c r="GM9" s="23"/>
      <c r="GN9" s="23"/>
      <c r="GO9" s="23"/>
      <c r="GP9" s="23"/>
      <c r="GQ9" s="23"/>
      <c r="GR9" s="23"/>
      <c r="GS9" s="23"/>
      <c r="GT9" s="23"/>
      <c r="GU9" s="23"/>
      <c r="GV9" s="23"/>
      <c r="GW9" s="23"/>
      <c r="GX9" s="23"/>
      <c r="GY9" s="23"/>
      <c r="GZ9" s="23"/>
      <c r="HA9" s="23"/>
      <c r="HB9" s="23"/>
      <c r="HC9" s="23"/>
      <c r="HD9" s="23"/>
      <c r="HE9" s="23"/>
      <c r="HF9" s="23"/>
      <c r="HG9" s="23"/>
      <c r="HH9" s="23"/>
      <c r="HI9" s="23"/>
      <c r="HJ9" s="23"/>
      <c r="HK9" s="23"/>
      <c r="HL9" s="23"/>
      <c r="HM9" s="23"/>
      <c r="HN9" s="23"/>
      <c r="HO9" s="23"/>
      <c r="HP9" s="23"/>
      <c r="HQ9" s="23"/>
      <c r="HR9" s="23"/>
      <c r="HS9" s="23"/>
      <c r="HT9" s="23"/>
      <c r="HU9" s="23"/>
      <c r="HV9" s="23"/>
      <c r="HW9" s="23"/>
      <c r="HX9" s="23"/>
      <c r="HY9" s="23"/>
      <c r="HZ9" s="23"/>
      <c r="IA9" s="23"/>
      <c r="IB9" s="23"/>
      <c r="IC9" s="23"/>
      <c r="ID9" s="23"/>
      <c r="IE9" s="23"/>
      <c r="IF9" s="23"/>
      <c r="IG9" s="23"/>
      <c r="IH9" s="23"/>
      <c r="II9" s="23"/>
      <c r="IJ9" s="23"/>
      <c r="IK9" s="23"/>
      <c r="IL9" s="23"/>
      <c r="IM9" s="23"/>
      <c r="IN9" s="23"/>
      <c r="IO9" s="23"/>
      <c r="IP9" s="23"/>
      <c r="IQ9" s="23"/>
      <c r="IR9" s="23"/>
      <c r="IS9" s="23"/>
      <c r="IT9" s="23"/>
      <c r="IU9" s="23"/>
      <c r="IV9" s="23"/>
    </row>
    <row collapsed="false" customFormat="true" customHeight="true" hidden="false" ht="9" outlineLevel="0" r="10" s="297">
      <c r="A10" s="588"/>
      <c r="B10" s="589"/>
      <c r="C10" s="590"/>
      <c r="D10" s="590"/>
      <c r="E10" s="591"/>
      <c r="F10" s="591"/>
      <c r="G10" s="591"/>
      <c r="H10" s="592"/>
      <c r="I10" s="576"/>
      <c r="J10" s="576"/>
      <c r="K10" s="576"/>
      <c r="L10" s="576"/>
      <c r="M10" s="576"/>
      <c r="N10" s="576"/>
      <c r="O10" s="576"/>
      <c r="P10" s="576"/>
      <c r="Q10" s="576"/>
      <c r="R10" s="576"/>
      <c r="S10" s="576"/>
      <c r="T10" s="576"/>
      <c r="U10" s="576"/>
      <c r="V10" s="576"/>
      <c r="W10" s="576"/>
      <c r="X10" s="576"/>
      <c r="Y10" s="576"/>
      <c r="Z10" s="576"/>
      <c r="AA10" s="576"/>
      <c r="AB10" s="576"/>
      <c r="AC10" s="576"/>
      <c r="AD10" s="576"/>
      <c r="AE10" s="576"/>
      <c r="AF10" s="576"/>
      <c r="AG10" s="576"/>
      <c r="AH10" s="576"/>
      <c r="AI10" s="576"/>
      <c r="AJ10" s="576"/>
      <c r="AK10" s="576"/>
      <c r="AL10" s="576"/>
      <c r="AM10" s="576"/>
      <c r="AN10" s="576"/>
      <c r="AO10" s="576"/>
      <c r="AP10" s="576"/>
      <c r="AQ10" s="576"/>
      <c r="AR10" s="576"/>
      <c r="AS10" s="576"/>
      <c r="AT10" s="576"/>
      <c r="AU10" s="576"/>
      <c r="AV10" s="576"/>
      <c r="AW10" s="576"/>
      <c r="AX10" s="576"/>
      <c r="AY10" s="576"/>
      <c r="AZ10" s="576"/>
      <c r="BA10" s="576"/>
      <c r="BB10" s="576"/>
      <c r="BC10" s="576"/>
      <c r="BD10" s="576"/>
      <c r="BE10" s="576"/>
      <c r="BF10" s="576"/>
      <c r="BG10" s="576"/>
      <c r="BH10" s="576"/>
      <c r="BI10" s="576"/>
      <c r="BJ10" s="576"/>
      <c r="BK10" s="576"/>
      <c r="BL10" s="576"/>
      <c r="BM10" s="576"/>
      <c r="BN10" s="576"/>
      <c r="BO10" s="576"/>
      <c r="BP10" s="576"/>
      <c r="BQ10" s="576"/>
      <c r="BR10" s="576"/>
      <c r="BS10" s="576"/>
      <c r="BT10" s="576"/>
      <c r="BU10" s="576"/>
      <c r="BV10" s="576"/>
      <c r="BW10" s="576"/>
      <c r="BX10" s="576"/>
      <c r="BY10" s="576"/>
      <c r="BZ10" s="576"/>
      <c r="CA10" s="576"/>
      <c r="CB10" s="576"/>
      <c r="CC10" s="576"/>
      <c r="CD10" s="576"/>
      <c r="CE10" s="576"/>
      <c r="CF10" s="576"/>
      <c r="CG10" s="576"/>
      <c r="CH10" s="576"/>
      <c r="CI10" s="576"/>
      <c r="CJ10" s="576"/>
      <c r="CK10" s="576"/>
      <c r="CL10" s="576"/>
      <c r="CM10" s="576"/>
      <c r="CN10" s="576"/>
      <c r="CO10" s="576"/>
      <c r="CP10" s="576"/>
      <c r="CQ10" s="576"/>
      <c r="CR10" s="576"/>
      <c r="CS10" s="576"/>
      <c r="CT10" s="576"/>
      <c r="CU10" s="576"/>
      <c r="CV10" s="576"/>
      <c r="CW10" s="576"/>
      <c r="CX10" s="576"/>
      <c r="CY10" s="576"/>
      <c r="CZ10" s="576"/>
      <c r="DA10" s="576"/>
      <c r="DB10" s="576"/>
      <c r="DC10" s="576"/>
      <c r="DD10" s="576"/>
      <c r="DE10" s="576"/>
      <c r="DF10" s="576"/>
      <c r="DG10" s="576"/>
      <c r="DH10" s="576"/>
      <c r="DI10" s="576"/>
      <c r="DJ10" s="576"/>
      <c r="DK10" s="576"/>
      <c r="DL10" s="576"/>
      <c r="DM10" s="576"/>
      <c r="DN10" s="576"/>
      <c r="DO10" s="576"/>
      <c r="DP10" s="576"/>
      <c r="DQ10" s="576"/>
      <c r="DR10" s="576"/>
      <c r="DS10" s="576"/>
      <c r="DT10" s="576"/>
      <c r="DU10" s="576"/>
      <c r="DV10" s="576"/>
      <c r="DW10" s="576"/>
      <c r="DX10" s="576"/>
      <c r="DY10" s="576"/>
      <c r="DZ10" s="576"/>
      <c r="EA10" s="576"/>
      <c r="EB10" s="576"/>
      <c r="EC10" s="576"/>
      <c r="ED10" s="576"/>
      <c r="EE10" s="576"/>
      <c r="EF10" s="576"/>
      <c r="EG10" s="576"/>
      <c r="EH10" s="576"/>
      <c r="EI10" s="576"/>
      <c r="EJ10" s="576"/>
      <c r="EK10" s="576"/>
      <c r="EL10" s="576"/>
      <c r="EM10" s="576"/>
      <c r="EN10" s="576"/>
      <c r="EO10" s="576"/>
      <c r="EP10" s="576"/>
      <c r="EQ10" s="576"/>
      <c r="ER10" s="576"/>
      <c r="ES10" s="576"/>
      <c r="ET10" s="576"/>
      <c r="EU10" s="576"/>
      <c r="EV10" s="576"/>
      <c r="EW10" s="576"/>
      <c r="EX10" s="576"/>
      <c r="EY10" s="576"/>
      <c r="EZ10" s="576"/>
      <c r="FA10" s="576"/>
      <c r="FB10" s="576"/>
      <c r="FC10" s="576"/>
      <c r="FD10" s="576"/>
      <c r="FE10" s="576"/>
      <c r="FF10" s="576"/>
      <c r="FG10" s="576"/>
      <c r="FH10" s="576"/>
      <c r="FI10" s="576"/>
      <c r="FJ10" s="576"/>
      <c r="FK10" s="576"/>
      <c r="FL10" s="576"/>
      <c r="FM10" s="576"/>
      <c r="FN10" s="576"/>
      <c r="FO10" s="576"/>
      <c r="FP10" s="576"/>
      <c r="FQ10" s="576"/>
      <c r="FR10" s="576"/>
      <c r="FS10" s="576"/>
      <c r="FT10" s="576"/>
      <c r="FU10" s="576"/>
      <c r="FV10" s="576"/>
      <c r="FW10" s="576"/>
      <c r="FX10" s="576"/>
      <c r="FY10" s="576"/>
      <c r="FZ10" s="576"/>
      <c r="GA10" s="576"/>
      <c r="GB10" s="576"/>
      <c r="GC10" s="576"/>
      <c r="GD10" s="576"/>
      <c r="GE10" s="576"/>
      <c r="GF10" s="576"/>
      <c r="GG10" s="576"/>
      <c r="GH10" s="576"/>
      <c r="GI10" s="576"/>
      <c r="GJ10" s="576"/>
      <c r="GK10" s="576"/>
      <c r="GL10" s="576"/>
      <c r="GM10" s="576"/>
      <c r="GN10" s="576"/>
      <c r="GO10" s="576"/>
      <c r="GP10" s="576"/>
      <c r="GQ10" s="576"/>
      <c r="GR10" s="576"/>
      <c r="GS10" s="576"/>
      <c r="GT10" s="576"/>
      <c r="GU10" s="576"/>
      <c r="GV10" s="576"/>
      <c r="GW10" s="576"/>
      <c r="GX10" s="576"/>
      <c r="GY10" s="576"/>
      <c r="GZ10" s="576"/>
      <c r="HA10" s="576"/>
      <c r="HB10" s="576"/>
      <c r="HC10" s="576"/>
      <c r="HD10" s="576"/>
      <c r="HE10" s="576"/>
      <c r="HF10" s="576"/>
      <c r="HG10" s="576"/>
      <c r="HH10" s="576"/>
      <c r="HI10" s="576"/>
      <c r="HJ10" s="576"/>
      <c r="HK10" s="576"/>
      <c r="HL10" s="576"/>
      <c r="HM10" s="576"/>
      <c r="HN10" s="576"/>
      <c r="HO10" s="576"/>
      <c r="HP10" s="576"/>
      <c r="HQ10" s="576"/>
      <c r="HR10" s="576"/>
      <c r="HS10" s="576"/>
      <c r="HT10" s="576"/>
      <c r="HU10" s="576"/>
      <c r="HV10" s="576"/>
      <c r="HW10" s="576"/>
      <c r="HX10" s="576"/>
      <c r="HY10" s="576"/>
      <c r="HZ10" s="576"/>
      <c r="IA10" s="576"/>
      <c r="IB10" s="576"/>
      <c r="IC10" s="576"/>
      <c r="ID10" s="576"/>
      <c r="IE10" s="576"/>
      <c r="IF10" s="576"/>
      <c r="IG10" s="576"/>
      <c r="IH10" s="576"/>
      <c r="II10" s="576"/>
      <c r="IJ10" s="576"/>
      <c r="IK10" s="576"/>
      <c r="IL10" s="576"/>
      <c r="IM10" s="576"/>
      <c r="IN10" s="576"/>
      <c r="IO10" s="576"/>
      <c r="IP10" s="576"/>
      <c r="IQ10" s="576"/>
      <c r="IR10" s="576"/>
      <c r="IS10" s="576"/>
      <c r="IT10" s="576"/>
      <c r="IU10" s="576"/>
      <c r="IV10" s="576"/>
    </row>
    <row collapsed="false" customFormat="false" customHeight="true" hidden="false" ht="20.1" outlineLevel="0" r="11">
      <c r="A11" s="593" t="s">
        <v>618</v>
      </c>
      <c r="B11" s="593"/>
      <c r="C11" s="593"/>
      <c r="D11" s="593"/>
      <c r="E11" s="593"/>
      <c r="F11" s="593"/>
      <c r="G11" s="593"/>
      <c r="H11" s="593"/>
      <c r="I11" s="594"/>
      <c r="J11" s="594"/>
      <c r="K11" s="594"/>
      <c r="L11" s="594"/>
      <c r="M11" s="594"/>
      <c r="N11" s="594"/>
      <c r="O11" s="594"/>
      <c r="P11" s="594"/>
      <c r="Q11" s="594"/>
      <c r="R11" s="594"/>
      <c r="S11" s="594"/>
      <c r="T11" s="594"/>
      <c r="U11" s="594"/>
      <c r="V11" s="594"/>
      <c r="W11" s="594"/>
      <c r="X11" s="594"/>
      <c r="Y11" s="594"/>
      <c r="Z11" s="594"/>
      <c r="AA11" s="594"/>
      <c r="AB11" s="594"/>
      <c r="AC11" s="594"/>
      <c r="AD11" s="594"/>
      <c r="AE11" s="594"/>
      <c r="AF11" s="594"/>
      <c r="AG11" s="594"/>
      <c r="AH11" s="594"/>
      <c r="AI11" s="594"/>
      <c r="AJ11" s="594"/>
      <c r="AK11" s="594"/>
      <c r="AL11" s="594"/>
      <c r="AM11" s="594"/>
      <c r="AN11" s="594"/>
      <c r="AO11" s="594"/>
      <c r="AP11" s="594"/>
      <c r="AQ11" s="594"/>
      <c r="AR11" s="594"/>
      <c r="AS11" s="594"/>
      <c r="AT11" s="594"/>
      <c r="AU11" s="594"/>
      <c r="AV11" s="594"/>
      <c r="AW11" s="594"/>
      <c r="AX11" s="594"/>
      <c r="AY11" s="594"/>
      <c r="AZ11" s="594"/>
      <c r="BA11" s="594"/>
      <c r="BB11" s="594"/>
      <c r="BC11" s="594"/>
      <c r="BD11" s="594"/>
      <c r="BE11" s="594"/>
      <c r="BF11" s="594"/>
      <c r="BG11" s="594"/>
      <c r="BH11" s="594"/>
      <c r="BI11" s="594"/>
      <c r="BJ11" s="594"/>
      <c r="BK11" s="594"/>
      <c r="BL11" s="594"/>
      <c r="BM11" s="594"/>
      <c r="BN11" s="594"/>
      <c r="BO11" s="594"/>
      <c r="BP11" s="594"/>
      <c r="BQ11" s="594"/>
      <c r="BR11" s="594"/>
      <c r="BS11" s="594"/>
      <c r="BT11" s="594"/>
      <c r="BU11" s="594"/>
      <c r="BV11" s="594"/>
      <c r="BW11" s="594"/>
      <c r="BX11" s="594"/>
      <c r="BY11" s="594"/>
      <c r="BZ11" s="594"/>
      <c r="CA11" s="594"/>
      <c r="CB11" s="594"/>
      <c r="CC11" s="594"/>
      <c r="CD11" s="594"/>
      <c r="CE11" s="594"/>
      <c r="CF11" s="594"/>
      <c r="CG11" s="594"/>
      <c r="CH11" s="594"/>
      <c r="CI11" s="594"/>
      <c r="CJ11" s="594"/>
      <c r="CK11" s="594"/>
      <c r="CL11" s="594"/>
      <c r="CM11" s="594"/>
      <c r="CN11" s="594"/>
      <c r="CO11" s="594"/>
      <c r="CP11" s="594"/>
      <c r="CQ11" s="594"/>
      <c r="CR11" s="594"/>
      <c r="CS11" s="594"/>
      <c r="CT11" s="594"/>
      <c r="CU11" s="594"/>
      <c r="CV11" s="594"/>
      <c r="CW11" s="594"/>
      <c r="CX11" s="594"/>
      <c r="CY11" s="594"/>
      <c r="CZ11" s="594"/>
      <c r="DA11" s="594"/>
      <c r="DB11" s="594"/>
      <c r="DC11" s="594"/>
      <c r="DD11" s="594"/>
      <c r="DE11" s="594"/>
      <c r="DF11" s="594"/>
      <c r="DG11" s="594"/>
      <c r="DH11" s="594"/>
      <c r="DI11" s="594"/>
      <c r="DJ11" s="594"/>
      <c r="DK11" s="594"/>
      <c r="DL11" s="594"/>
      <c r="DM11" s="594"/>
      <c r="DN11" s="594"/>
      <c r="DO11" s="594"/>
      <c r="DP11" s="594"/>
      <c r="DQ11" s="594"/>
      <c r="DR11" s="594"/>
      <c r="DS11" s="594"/>
      <c r="DT11" s="594"/>
      <c r="DU11" s="594"/>
      <c r="DV11" s="594"/>
      <c r="DW11" s="594"/>
      <c r="DX11" s="594"/>
      <c r="DY11" s="594"/>
      <c r="DZ11" s="594"/>
      <c r="EA11" s="594"/>
      <c r="EB11" s="594"/>
      <c r="EC11" s="594"/>
      <c r="ED11" s="594"/>
      <c r="EE11" s="594"/>
      <c r="EF11" s="594"/>
      <c r="EG11" s="594"/>
      <c r="EH11" s="594"/>
      <c r="EI11" s="594"/>
      <c r="EJ11" s="594"/>
      <c r="EK11" s="594"/>
      <c r="EL11" s="594"/>
      <c r="EM11" s="594"/>
      <c r="EN11" s="594"/>
      <c r="EO11" s="594"/>
      <c r="EP11" s="594"/>
      <c r="EQ11" s="594"/>
      <c r="ER11" s="594"/>
      <c r="ES11" s="594"/>
      <c r="ET11" s="594"/>
      <c r="EU11" s="594"/>
      <c r="EV11" s="594"/>
      <c r="EW11" s="594"/>
      <c r="EX11" s="594"/>
      <c r="EY11" s="594"/>
      <c r="EZ11" s="594"/>
      <c r="FA11" s="594"/>
      <c r="FB11" s="594"/>
      <c r="FC11" s="594"/>
      <c r="FD11" s="594"/>
      <c r="FE11" s="594"/>
      <c r="FF11" s="594"/>
      <c r="FG11" s="594"/>
      <c r="FH11" s="594"/>
      <c r="FI11" s="594"/>
      <c r="FJ11" s="594"/>
      <c r="FK11" s="594"/>
      <c r="FL11" s="594"/>
      <c r="FM11" s="594"/>
      <c r="FN11" s="594"/>
      <c r="FO11" s="594"/>
      <c r="FP11" s="594"/>
      <c r="FQ11" s="594"/>
      <c r="FR11" s="594"/>
      <c r="FS11" s="594"/>
      <c r="FT11" s="594"/>
      <c r="FU11" s="594"/>
      <c r="FV11" s="594"/>
      <c r="FW11" s="594"/>
      <c r="FX11" s="594"/>
      <c r="FY11" s="594"/>
      <c r="FZ11" s="594"/>
      <c r="GA11" s="594"/>
      <c r="GB11" s="594"/>
      <c r="GC11" s="594"/>
      <c r="GD11" s="594"/>
      <c r="GE11" s="594"/>
      <c r="GF11" s="594"/>
      <c r="GG11" s="594"/>
      <c r="GH11" s="594"/>
      <c r="GI11" s="594"/>
      <c r="GJ11" s="594"/>
      <c r="GK11" s="594"/>
      <c r="GL11" s="594"/>
      <c r="GM11" s="594"/>
      <c r="GN11" s="594"/>
      <c r="GO11" s="594"/>
      <c r="GP11" s="594"/>
      <c r="GQ11" s="594"/>
      <c r="GR11" s="594"/>
      <c r="GS11" s="594"/>
      <c r="GT11" s="594"/>
      <c r="GU11" s="594"/>
      <c r="GV11" s="594"/>
      <c r="GW11" s="594"/>
      <c r="GX11" s="594"/>
      <c r="GY11" s="594"/>
      <c r="GZ11" s="594"/>
      <c r="HA11" s="594"/>
      <c r="HB11" s="594"/>
      <c r="HC11" s="594"/>
      <c r="HD11" s="594"/>
      <c r="HE11" s="594"/>
      <c r="HF11" s="594"/>
      <c r="HG11" s="594"/>
      <c r="HH11" s="594"/>
      <c r="HI11" s="594"/>
      <c r="HJ11" s="594"/>
      <c r="HK11" s="594"/>
      <c r="HL11" s="594"/>
      <c r="HM11" s="594"/>
      <c r="HN11" s="594"/>
      <c r="HO11" s="594"/>
      <c r="HP11" s="594"/>
      <c r="HQ11" s="594"/>
      <c r="HR11" s="594"/>
      <c r="HS11" s="594"/>
      <c r="HT11" s="594"/>
      <c r="HU11" s="594"/>
      <c r="HV11" s="594"/>
      <c r="HW11" s="594"/>
      <c r="HX11" s="594"/>
      <c r="HY11" s="594"/>
      <c r="HZ11" s="594"/>
      <c r="IA11" s="594"/>
      <c r="IB11" s="594"/>
      <c r="IC11" s="594"/>
      <c r="ID11" s="594"/>
      <c r="IE11" s="594"/>
      <c r="IF11" s="594"/>
      <c r="IG11" s="594"/>
      <c r="IH11" s="594"/>
      <c r="II11" s="594"/>
      <c r="IJ11" s="594"/>
      <c r="IK11" s="594"/>
      <c r="IL11" s="594"/>
      <c r="IM11" s="594"/>
      <c r="IN11" s="594"/>
      <c r="IO11" s="594"/>
      <c r="IP11" s="594"/>
      <c r="IQ11" s="594"/>
      <c r="IR11" s="594"/>
      <c r="IS11" s="594"/>
      <c r="IT11" s="594"/>
      <c r="IU11" s="594"/>
      <c r="IV11" s="594"/>
    </row>
    <row collapsed="false" customFormat="true" customHeight="true" hidden="false" ht="20.1" outlineLevel="0" r="12" s="297">
      <c r="A12" s="595" t="s">
        <v>619</v>
      </c>
      <c r="B12" s="595"/>
      <c r="C12" s="595"/>
      <c r="D12" s="595"/>
      <c r="E12" s="595"/>
      <c r="F12" s="595"/>
      <c r="G12" s="595"/>
      <c r="H12" s="596" t="s">
        <v>620</v>
      </c>
      <c r="I12" s="23"/>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c r="FL12" s="23"/>
      <c r="FM12" s="23"/>
      <c r="FN12" s="23"/>
      <c r="FO12" s="23"/>
      <c r="FP12" s="23"/>
      <c r="FQ12" s="23"/>
      <c r="FR12" s="23"/>
      <c r="FS12" s="23"/>
      <c r="FT12" s="23"/>
      <c r="FU12" s="23"/>
      <c r="FV12" s="23"/>
      <c r="FW12" s="23"/>
      <c r="FX12" s="23"/>
      <c r="FY12" s="23"/>
      <c r="FZ12" s="23"/>
      <c r="GA12" s="23"/>
      <c r="GB12" s="23"/>
      <c r="GC12" s="23"/>
      <c r="GD12" s="23"/>
      <c r="GE12" s="23"/>
      <c r="GF12" s="23"/>
      <c r="GG12" s="23"/>
      <c r="GH12" s="23"/>
      <c r="GI12" s="23"/>
      <c r="GJ12" s="23"/>
      <c r="GK12" s="23"/>
      <c r="GL12" s="23"/>
      <c r="GM12" s="23"/>
      <c r="GN12" s="23"/>
      <c r="GO12" s="23"/>
      <c r="GP12" s="23"/>
      <c r="GQ12" s="23"/>
      <c r="GR12" s="23"/>
      <c r="GS12" s="23"/>
      <c r="GT12" s="23"/>
      <c r="GU12" s="23"/>
      <c r="GV12" s="23"/>
      <c r="GW12" s="23"/>
      <c r="GX12" s="23"/>
      <c r="GY12" s="23"/>
      <c r="GZ12" s="23"/>
      <c r="HA12" s="23"/>
      <c r="HB12" s="23"/>
      <c r="HC12" s="23"/>
      <c r="HD12" s="23"/>
      <c r="HE12" s="23"/>
      <c r="HF12" s="23"/>
      <c r="HG12" s="23"/>
      <c r="HH12" s="23"/>
      <c r="HI12" s="23"/>
      <c r="HJ12" s="23"/>
      <c r="HK12" s="23"/>
      <c r="HL12" s="23"/>
      <c r="HM12" s="23"/>
      <c r="HN12" s="23"/>
      <c r="HO12" s="23"/>
      <c r="HP12" s="23"/>
      <c r="HQ12" s="23"/>
      <c r="HR12" s="23"/>
      <c r="HS12" s="23"/>
      <c r="HT12" s="23"/>
      <c r="HU12" s="23"/>
      <c r="HV12" s="23"/>
      <c r="HW12" s="23"/>
      <c r="HX12" s="23"/>
      <c r="HY12" s="23"/>
      <c r="HZ12" s="23"/>
      <c r="IA12" s="23"/>
      <c r="IB12" s="23"/>
      <c r="IC12" s="23"/>
      <c r="ID12" s="23"/>
      <c r="IE12" s="23"/>
      <c r="IF12" s="23"/>
      <c r="IG12" s="23"/>
      <c r="IH12" s="23"/>
      <c r="II12" s="23"/>
      <c r="IJ12" s="23"/>
      <c r="IK12" s="23"/>
      <c r="IL12" s="23"/>
      <c r="IM12" s="23"/>
      <c r="IN12" s="23"/>
      <c r="IO12" s="23"/>
      <c r="IP12" s="23"/>
      <c r="IQ12" s="23"/>
      <c r="IR12" s="23"/>
      <c r="IS12" s="23"/>
      <c r="IT12" s="23"/>
      <c r="IU12" s="23"/>
      <c r="IV12" s="23"/>
    </row>
    <row collapsed="false" customFormat="true" customHeight="true" hidden="false" ht="20.1" outlineLevel="0" r="13" s="297">
      <c r="A13" s="597" t="s">
        <v>621</v>
      </c>
      <c r="B13" s="598"/>
      <c r="C13" s="598"/>
      <c r="D13" s="598"/>
      <c r="E13" s="598"/>
      <c r="F13" s="599"/>
      <c r="G13" s="600"/>
      <c r="H13" s="601" t="n">
        <v>3</v>
      </c>
      <c r="I13" s="86"/>
      <c r="J13" s="86"/>
      <c r="K13" s="86"/>
      <c r="L13" s="86"/>
      <c r="M13" s="86"/>
      <c r="N13" s="86"/>
      <c r="O13" s="86"/>
      <c r="P13" s="86"/>
      <c r="Q13" s="86"/>
      <c r="R13" s="86"/>
      <c r="S13" s="86"/>
      <c r="T13" s="86"/>
      <c r="U13" s="86"/>
      <c r="V13" s="86"/>
      <c r="W13" s="86"/>
      <c r="X13" s="86"/>
      <c r="Y13" s="86"/>
      <c r="Z13" s="86"/>
      <c r="AA13" s="86"/>
      <c r="AB13" s="86"/>
      <c r="AC13" s="86"/>
      <c r="AD13" s="86"/>
      <c r="AE13" s="86"/>
      <c r="AF13" s="86"/>
      <c r="AG13" s="86"/>
      <c r="AH13" s="86"/>
      <c r="AI13" s="86"/>
      <c r="AJ13" s="86"/>
      <c r="AK13" s="86"/>
      <c r="AL13" s="86"/>
      <c r="AM13" s="86"/>
      <c r="AN13" s="86"/>
      <c r="AO13" s="86"/>
      <c r="AP13" s="86"/>
      <c r="AQ13" s="86"/>
      <c r="AR13" s="86"/>
      <c r="AS13" s="86"/>
      <c r="AT13" s="86"/>
      <c r="AU13" s="86"/>
      <c r="AV13" s="86"/>
      <c r="AW13" s="86"/>
      <c r="AX13" s="86"/>
      <c r="AY13" s="86"/>
      <c r="AZ13" s="86"/>
      <c r="BA13" s="86"/>
      <c r="BB13" s="86"/>
      <c r="BC13" s="86"/>
      <c r="BD13" s="86"/>
      <c r="BE13" s="86"/>
      <c r="BF13" s="86"/>
      <c r="BG13" s="86"/>
      <c r="BH13" s="86"/>
      <c r="BI13" s="86"/>
      <c r="BJ13" s="86"/>
      <c r="BK13" s="86"/>
      <c r="BL13" s="86"/>
      <c r="BM13" s="86"/>
      <c r="BN13" s="86"/>
      <c r="BO13" s="86"/>
      <c r="BP13" s="86"/>
      <c r="BQ13" s="86"/>
      <c r="BR13" s="86"/>
      <c r="BS13" s="86"/>
      <c r="BT13" s="86"/>
      <c r="BU13" s="86"/>
      <c r="BV13" s="86"/>
      <c r="BW13" s="86"/>
      <c r="BX13" s="86"/>
      <c r="BY13" s="86"/>
      <c r="BZ13" s="86"/>
      <c r="CA13" s="86"/>
      <c r="CB13" s="86"/>
      <c r="CC13" s="86"/>
      <c r="CD13" s="86"/>
      <c r="CE13" s="86"/>
      <c r="CF13" s="86"/>
      <c r="CG13" s="86"/>
      <c r="CH13" s="86"/>
      <c r="CI13" s="86"/>
      <c r="CJ13" s="86"/>
      <c r="CK13" s="86"/>
      <c r="CL13" s="86"/>
      <c r="CM13" s="86"/>
      <c r="CN13" s="86"/>
      <c r="CO13" s="86"/>
      <c r="CP13" s="86"/>
      <c r="CQ13" s="86"/>
      <c r="CR13" s="86"/>
      <c r="CS13" s="86"/>
      <c r="CT13" s="86"/>
      <c r="CU13" s="86"/>
      <c r="CV13" s="86"/>
      <c r="CW13" s="86"/>
      <c r="CX13" s="86"/>
      <c r="CY13" s="86"/>
      <c r="CZ13" s="86"/>
      <c r="DA13" s="86"/>
      <c r="DB13" s="86"/>
      <c r="DC13" s="86"/>
      <c r="DD13" s="86"/>
      <c r="DE13" s="86"/>
      <c r="DF13" s="86"/>
      <c r="DG13" s="86"/>
      <c r="DH13" s="86"/>
      <c r="DI13" s="86"/>
      <c r="DJ13" s="86"/>
      <c r="DK13" s="86"/>
      <c r="DL13" s="86"/>
      <c r="DM13" s="86"/>
      <c r="DN13" s="86"/>
      <c r="DO13" s="86"/>
      <c r="DP13" s="86"/>
      <c r="DQ13" s="86"/>
      <c r="DR13" s="86"/>
      <c r="DS13" s="86"/>
      <c r="DT13" s="86"/>
      <c r="DU13" s="86"/>
      <c r="DV13" s="86"/>
      <c r="DW13" s="86"/>
      <c r="DX13" s="86"/>
      <c r="DY13" s="86"/>
      <c r="DZ13" s="86"/>
      <c r="EA13" s="86"/>
      <c r="EB13" s="86"/>
      <c r="EC13" s="86"/>
      <c r="ED13" s="86"/>
      <c r="EE13" s="86"/>
      <c r="EF13" s="86"/>
      <c r="EG13" s="86"/>
      <c r="EH13" s="86"/>
      <c r="EI13" s="86"/>
      <c r="EJ13" s="86"/>
      <c r="EK13" s="86"/>
      <c r="EL13" s="86"/>
      <c r="EM13" s="86"/>
      <c r="EN13" s="86"/>
      <c r="EO13" s="86"/>
      <c r="EP13" s="86"/>
      <c r="EQ13" s="86"/>
      <c r="ER13" s="86"/>
      <c r="ES13" s="86"/>
      <c r="ET13" s="86"/>
      <c r="EU13" s="86"/>
      <c r="EV13" s="86"/>
      <c r="EW13" s="86"/>
      <c r="EX13" s="86"/>
      <c r="EY13" s="86"/>
      <c r="EZ13" s="86"/>
      <c r="FA13" s="86"/>
      <c r="FB13" s="86"/>
      <c r="FC13" s="86"/>
      <c r="FD13" s="86"/>
      <c r="FE13" s="86"/>
      <c r="FF13" s="86"/>
      <c r="FG13" s="86"/>
      <c r="FH13" s="86"/>
      <c r="FI13" s="86"/>
      <c r="FJ13" s="86"/>
      <c r="FK13" s="86"/>
      <c r="FL13" s="86"/>
      <c r="FM13" s="86"/>
      <c r="FN13" s="86"/>
      <c r="FO13" s="86"/>
      <c r="FP13" s="86"/>
      <c r="FQ13" s="86"/>
      <c r="FR13" s="86"/>
      <c r="FS13" s="86"/>
      <c r="FT13" s="86"/>
      <c r="FU13" s="86"/>
      <c r="FV13" s="86"/>
      <c r="FW13" s="86"/>
      <c r="FX13" s="86"/>
      <c r="FY13" s="86"/>
      <c r="FZ13" s="86"/>
      <c r="GA13" s="86"/>
      <c r="GB13" s="86"/>
      <c r="GC13" s="86"/>
      <c r="GD13" s="86"/>
      <c r="GE13" s="86"/>
      <c r="GF13" s="86"/>
      <c r="GG13" s="86"/>
      <c r="GH13" s="86"/>
      <c r="GI13" s="86"/>
      <c r="GJ13" s="86"/>
      <c r="GK13" s="86"/>
      <c r="GL13" s="86"/>
      <c r="GM13" s="86"/>
      <c r="GN13" s="86"/>
      <c r="GO13" s="86"/>
      <c r="GP13" s="86"/>
      <c r="GQ13" s="86"/>
      <c r="GR13" s="86"/>
      <c r="GS13" s="86"/>
      <c r="GT13" s="86"/>
      <c r="GU13" s="86"/>
      <c r="GV13" s="86"/>
      <c r="GW13" s="86"/>
      <c r="GX13" s="86"/>
      <c r="GY13" s="86"/>
      <c r="GZ13" s="86"/>
      <c r="HA13" s="86"/>
      <c r="HB13" s="86"/>
      <c r="HC13" s="86"/>
      <c r="HD13" s="86"/>
      <c r="HE13" s="86"/>
      <c r="HF13" s="86"/>
      <c r="HG13" s="86"/>
      <c r="HH13" s="86"/>
      <c r="HI13" s="86"/>
      <c r="HJ13" s="86"/>
      <c r="HK13" s="86"/>
      <c r="HL13" s="86"/>
      <c r="HM13" s="86"/>
      <c r="HN13" s="86"/>
      <c r="HO13" s="86"/>
      <c r="HP13" s="86"/>
      <c r="HQ13" s="86"/>
      <c r="HR13" s="86"/>
      <c r="HS13" s="86"/>
      <c r="HT13" s="86"/>
      <c r="HU13" s="86"/>
      <c r="HV13" s="86"/>
      <c r="HW13" s="86"/>
      <c r="HX13" s="86"/>
      <c r="HY13" s="86"/>
      <c r="HZ13" s="86"/>
      <c r="IA13" s="86"/>
      <c r="IB13" s="86"/>
      <c r="IC13" s="86"/>
      <c r="ID13" s="86"/>
      <c r="IE13" s="86"/>
      <c r="IF13" s="86"/>
      <c r="IG13" s="86"/>
      <c r="IH13" s="86"/>
      <c r="II13" s="86"/>
      <c r="IJ13" s="86"/>
      <c r="IK13" s="86"/>
      <c r="IL13" s="86"/>
      <c r="IM13" s="86"/>
      <c r="IN13" s="86"/>
      <c r="IO13" s="86"/>
      <c r="IP13" s="86"/>
      <c r="IQ13" s="86"/>
      <c r="IR13" s="86"/>
      <c r="IS13" s="86"/>
      <c r="IT13" s="86"/>
      <c r="IU13" s="86"/>
      <c r="IV13" s="86"/>
    </row>
    <row collapsed="false" customFormat="true" customHeight="true" hidden="false" ht="20.1" outlineLevel="0" r="14" s="297">
      <c r="A14" s="597" t="s">
        <v>622</v>
      </c>
      <c r="B14" s="598"/>
      <c r="C14" s="598"/>
      <c r="D14" s="598"/>
      <c r="E14" s="598"/>
      <c r="F14" s="599"/>
      <c r="G14" s="600"/>
      <c r="H14" s="601" t="n">
        <v>0.8</v>
      </c>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6"/>
      <c r="AM14" s="86"/>
      <c r="AN14" s="86"/>
      <c r="AO14" s="86"/>
      <c r="AP14" s="86"/>
      <c r="AQ14" s="86"/>
      <c r="AR14" s="86"/>
      <c r="AS14" s="86"/>
      <c r="AT14" s="86"/>
      <c r="AU14" s="86"/>
      <c r="AV14" s="86"/>
      <c r="AW14" s="86"/>
      <c r="AX14" s="86"/>
      <c r="AY14" s="86"/>
      <c r="AZ14" s="86"/>
      <c r="BA14" s="86"/>
      <c r="BB14" s="86"/>
      <c r="BC14" s="86"/>
      <c r="BD14" s="86"/>
      <c r="BE14" s="86"/>
      <c r="BF14" s="86"/>
      <c r="BG14" s="86"/>
      <c r="BH14" s="86"/>
      <c r="BI14" s="86"/>
      <c r="BJ14" s="86"/>
      <c r="BK14" s="86"/>
      <c r="BL14" s="86"/>
      <c r="BM14" s="86"/>
      <c r="BN14" s="86"/>
      <c r="BO14" s="86"/>
      <c r="BP14" s="86"/>
      <c r="BQ14" s="86"/>
      <c r="BR14" s="86"/>
      <c r="BS14" s="86"/>
      <c r="BT14" s="86"/>
      <c r="BU14" s="86"/>
      <c r="BV14" s="86"/>
      <c r="BW14" s="86"/>
      <c r="BX14" s="86"/>
      <c r="BY14" s="86"/>
      <c r="BZ14" s="86"/>
      <c r="CA14" s="86"/>
      <c r="CB14" s="86"/>
      <c r="CC14" s="86"/>
      <c r="CD14" s="86"/>
      <c r="CE14" s="86"/>
      <c r="CF14" s="86"/>
      <c r="CG14" s="86"/>
      <c r="CH14" s="86"/>
      <c r="CI14" s="86"/>
      <c r="CJ14" s="86"/>
      <c r="CK14" s="86"/>
      <c r="CL14" s="86"/>
      <c r="CM14" s="86"/>
      <c r="CN14" s="86"/>
      <c r="CO14" s="86"/>
      <c r="CP14" s="86"/>
      <c r="CQ14" s="86"/>
      <c r="CR14" s="86"/>
      <c r="CS14" s="86"/>
      <c r="CT14" s="86"/>
      <c r="CU14" s="86"/>
      <c r="CV14" s="86"/>
      <c r="CW14" s="86"/>
      <c r="CX14" s="86"/>
      <c r="CY14" s="86"/>
      <c r="CZ14" s="86"/>
      <c r="DA14" s="86"/>
      <c r="DB14" s="86"/>
      <c r="DC14" s="86"/>
      <c r="DD14" s="86"/>
      <c r="DE14" s="86"/>
      <c r="DF14" s="86"/>
      <c r="DG14" s="86"/>
      <c r="DH14" s="86"/>
      <c r="DI14" s="86"/>
      <c r="DJ14" s="86"/>
      <c r="DK14" s="86"/>
      <c r="DL14" s="86"/>
      <c r="DM14" s="86"/>
      <c r="DN14" s="86"/>
      <c r="DO14" s="86"/>
      <c r="DP14" s="86"/>
      <c r="DQ14" s="86"/>
      <c r="DR14" s="86"/>
      <c r="DS14" s="86"/>
      <c r="DT14" s="86"/>
      <c r="DU14" s="86"/>
      <c r="DV14" s="86"/>
      <c r="DW14" s="86"/>
      <c r="DX14" s="86"/>
      <c r="DY14" s="86"/>
      <c r="DZ14" s="86"/>
      <c r="EA14" s="86"/>
      <c r="EB14" s="86"/>
      <c r="EC14" s="86"/>
      <c r="ED14" s="86"/>
      <c r="EE14" s="86"/>
      <c r="EF14" s="86"/>
      <c r="EG14" s="86"/>
      <c r="EH14" s="86"/>
      <c r="EI14" s="86"/>
      <c r="EJ14" s="86"/>
      <c r="EK14" s="86"/>
      <c r="EL14" s="86"/>
      <c r="EM14" s="86"/>
      <c r="EN14" s="86"/>
      <c r="EO14" s="86"/>
      <c r="EP14" s="86"/>
      <c r="EQ14" s="86"/>
      <c r="ER14" s="86"/>
      <c r="ES14" s="86"/>
      <c r="ET14" s="86"/>
      <c r="EU14" s="86"/>
      <c r="EV14" s="86"/>
      <c r="EW14" s="86"/>
      <c r="EX14" s="86"/>
      <c r="EY14" s="86"/>
      <c r="EZ14" s="86"/>
      <c r="FA14" s="86"/>
      <c r="FB14" s="86"/>
      <c r="FC14" s="86"/>
      <c r="FD14" s="86"/>
      <c r="FE14" s="86"/>
      <c r="FF14" s="86"/>
      <c r="FG14" s="86"/>
      <c r="FH14" s="86"/>
      <c r="FI14" s="86"/>
      <c r="FJ14" s="86"/>
      <c r="FK14" s="86"/>
      <c r="FL14" s="86"/>
      <c r="FM14" s="86"/>
      <c r="FN14" s="86"/>
      <c r="FO14" s="86"/>
      <c r="FP14" s="86"/>
      <c r="FQ14" s="86"/>
      <c r="FR14" s="86"/>
      <c r="FS14" s="86"/>
      <c r="FT14" s="86"/>
      <c r="FU14" s="86"/>
      <c r="FV14" s="86"/>
      <c r="FW14" s="86"/>
      <c r="FX14" s="86"/>
      <c r="FY14" s="86"/>
      <c r="FZ14" s="86"/>
      <c r="GA14" s="86"/>
      <c r="GB14" s="86"/>
      <c r="GC14" s="86"/>
      <c r="GD14" s="86"/>
      <c r="GE14" s="86"/>
      <c r="GF14" s="86"/>
      <c r="GG14" s="86"/>
      <c r="GH14" s="86"/>
      <c r="GI14" s="86"/>
      <c r="GJ14" s="86"/>
      <c r="GK14" s="86"/>
      <c r="GL14" s="86"/>
      <c r="GM14" s="86"/>
      <c r="GN14" s="86"/>
      <c r="GO14" s="86"/>
      <c r="GP14" s="86"/>
      <c r="GQ14" s="86"/>
      <c r="GR14" s="86"/>
      <c r="GS14" s="86"/>
      <c r="GT14" s="86"/>
      <c r="GU14" s="86"/>
      <c r="GV14" s="86"/>
      <c r="GW14" s="86"/>
      <c r="GX14" s="86"/>
      <c r="GY14" s="86"/>
      <c r="GZ14" s="86"/>
      <c r="HA14" s="86"/>
      <c r="HB14" s="86"/>
      <c r="HC14" s="86"/>
      <c r="HD14" s="86"/>
      <c r="HE14" s="86"/>
      <c r="HF14" s="86"/>
      <c r="HG14" s="86"/>
      <c r="HH14" s="86"/>
      <c r="HI14" s="86"/>
      <c r="HJ14" s="86"/>
      <c r="HK14" s="86"/>
      <c r="HL14" s="86"/>
      <c r="HM14" s="86"/>
      <c r="HN14" s="86"/>
      <c r="HO14" s="86"/>
      <c r="HP14" s="86"/>
      <c r="HQ14" s="86"/>
      <c r="HR14" s="86"/>
      <c r="HS14" s="86"/>
      <c r="HT14" s="86"/>
      <c r="HU14" s="86"/>
      <c r="HV14" s="86"/>
      <c r="HW14" s="86"/>
      <c r="HX14" s="86"/>
      <c r="HY14" s="86"/>
      <c r="HZ14" s="86"/>
      <c r="IA14" s="86"/>
      <c r="IB14" s="86"/>
      <c r="IC14" s="86"/>
      <c r="ID14" s="86"/>
      <c r="IE14" s="86"/>
      <c r="IF14" s="86"/>
      <c r="IG14" s="86"/>
      <c r="IH14" s="86"/>
      <c r="II14" s="86"/>
      <c r="IJ14" s="86"/>
      <c r="IK14" s="86"/>
      <c r="IL14" s="86"/>
      <c r="IM14" s="86"/>
      <c r="IN14" s="86"/>
      <c r="IO14" s="86"/>
      <c r="IP14" s="86"/>
      <c r="IQ14" s="86"/>
      <c r="IR14" s="86"/>
      <c r="IS14" s="86"/>
      <c r="IT14" s="86"/>
      <c r="IU14" s="86"/>
      <c r="IV14" s="86"/>
    </row>
    <row collapsed="false" customFormat="true" customHeight="true" hidden="false" ht="20.1" outlineLevel="0" r="15" s="297">
      <c r="A15" s="597" t="s">
        <v>623</v>
      </c>
      <c r="B15" s="598"/>
      <c r="C15" s="598"/>
      <c r="D15" s="598"/>
      <c r="E15" s="598"/>
      <c r="F15" s="599"/>
      <c r="G15" s="600"/>
      <c r="H15" s="601" t="n">
        <v>0.97</v>
      </c>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c r="BZ15" s="86"/>
      <c r="CA15" s="86"/>
      <c r="CB15" s="86"/>
      <c r="CC15" s="86"/>
      <c r="CD15" s="86"/>
      <c r="CE15" s="86"/>
      <c r="CF15" s="86"/>
      <c r="CG15" s="86"/>
      <c r="CH15" s="86"/>
      <c r="CI15" s="86"/>
      <c r="CJ15" s="86"/>
      <c r="CK15" s="86"/>
      <c r="CL15" s="86"/>
      <c r="CM15" s="86"/>
      <c r="CN15" s="86"/>
      <c r="CO15" s="86"/>
      <c r="CP15" s="86"/>
      <c r="CQ15" s="86"/>
      <c r="CR15" s="86"/>
      <c r="CS15" s="86"/>
      <c r="CT15" s="86"/>
      <c r="CU15" s="86"/>
      <c r="CV15" s="86"/>
      <c r="CW15" s="86"/>
      <c r="CX15" s="86"/>
      <c r="CY15" s="86"/>
      <c r="CZ15" s="86"/>
      <c r="DA15" s="86"/>
      <c r="DB15" s="86"/>
      <c r="DC15" s="86"/>
      <c r="DD15" s="86"/>
      <c r="DE15" s="86"/>
      <c r="DF15" s="86"/>
      <c r="DG15" s="86"/>
      <c r="DH15" s="86"/>
      <c r="DI15" s="86"/>
      <c r="DJ15" s="86"/>
      <c r="DK15" s="86"/>
      <c r="DL15" s="86"/>
      <c r="DM15" s="86"/>
      <c r="DN15" s="86"/>
      <c r="DO15" s="86"/>
      <c r="DP15" s="86"/>
      <c r="DQ15" s="86"/>
      <c r="DR15" s="86"/>
      <c r="DS15" s="86"/>
      <c r="DT15" s="86"/>
      <c r="DU15" s="86"/>
      <c r="DV15" s="86"/>
      <c r="DW15" s="86"/>
      <c r="DX15" s="86"/>
      <c r="DY15" s="86"/>
      <c r="DZ15" s="86"/>
      <c r="EA15" s="86"/>
      <c r="EB15" s="86"/>
      <c r="EC15" s="86"/>
      <c r="ED15" s="86"/>
      <c r="EE15" s="86"/>
      <c r="EF15" s="86"/>
      <c r="EG15" s="86"/>
      <c r="EH15" s="86"/>
      <c r="EI15" s="86"/>
      <c r="EJ15" s="86"/>
      <c r="EK15" s="86"/>
      <c r="EL15" s="86"/>
      <c r="EM15" s="86"/>
      <c r="EN15" s="86"/>
      <c r="EO15" s="86"/>
      <c r="EP15" s="86"/>
      <c r="EQ15" s="86"/>
      <c r="ER15" s="86"/>
      <c r="ES15" s="86"/>
      <c r="ET15" s="86"/>
      <c r="EU15" s="86"/>
      <c r="EV15" s="86"/>
      <c r="EW15" s="86"/>
      <c r="EX15" s="86"/>
      <c r="EY15" s="86"/>
      <c r="EZ15" s="86"/>
      <c r="FA15" s="86"/>
      <c r="FB15" s="86"/>
      <c r="FC15" s="86"/>
      <c r="FD15" s="86"/>
      <c r="FE15" s="86"/>
      <c r="FF15" s="86"/>
      <c r="FG15" s="86"/>
      <c r="FH15" s="86"/>
      <c r="FI15" s="86"/>
      <c r="FJ15" s="86"/>
      <c r="FK15" s="86"/>
      <c r="FL15" s="86"/>
      <c r="FM15" s="86"/>
      <c r="FN15" s="86"/>
      <c r="FO15" s="86"/>
      <c r="FP15" s="86"/>
      <c r="FQ15" s="86"/>
      <c r="FR15" s="86"/>
      <c r="FS15" s="86"/>
      <c r="FT15" s="86"/>
      <c r="FU15" s="86"/>
      <c r="FV15" s="86"/>
      <c r="FW15" s="86"/>
      <c r="FX15" s="86"/>
      <c r="FY15" s="86"/>
      <c r="FZ15" s="86"/>
      <c r="GA15" s="86"/>
      <c r="GB15" s="86"/>
      <c r="GC15" s="86"/>
      <c r="GD15" s="86"/>
      <c r="GE15" s="86"/>
      <c r="GF15" s="86"/>
      <c r="GG15" s="86"/>
      <c r="GH15" s="86"/>
      <c r="GI15" s="86"/>
      <c r="GJ15" s="86"/>
      <c r="GK15" s="86"/>
      <c r="GL15" s="86"/>
      <c r="GM15" s="86"/>
      <c r="GN15" s="86"/>
      <c r="GO15" s="86"/>
      <c r="GP15" s="86"/>
      <c r="GQ15" s="86"/>
      <c r="GR15" s="86"/>
      <c r="GS15" s="86"/>
      <c r="GT15" s="86"/>
      <c r="GU15" s="86"/>
      <c r="GV15" s="86"/>
      <c r="GW15" s="86"/>
      <c r="GX15" s="86"/>
      <c r="GY15" s="86"/>
      <c r="GZ15" s="86"/>
      <c r="HA15" s="86"/>
      <c r="HB15" s="86"/>
      <c r="HC15" s="86"/>
      <c r="HD15" s="86"/>
      <c r="HE15" s="86"/>
      <c r="HF15" s="86"/>
      <c r="HG15" s="86"/>
      <c r="HH15" s="86"/>
      <c r="HI15" s="86"/>
      <c r="HJ15" s="86"/>
      <c r="HK15" s="86"/>
      <c r="HL15" s="86"/>
      <c r="HM15" s="86"/>
      <c r="HN15" s="86"/>
      <c r="HO15" s="86"/>
      <c r="HP15" s="86"/>
      <c r="HQ15" s="86"/>
      <c r="HR15" s="86"/>
      <c r="HS15" s="86"/>
      <c r="HT15" s="86"/>
      <c r="HU15" s="86"/>
      <c r="HV15" s="86"/>
      <c r="HW15" s="86"/>
      <c r="HX15" s="86"/>
      <c r="HY15" s="86"/>
      <c r="HZ15" s="86"/>
      <c r="IA15" s="86"/>
      <c r="IB15" s="86"/>
      <c r="IC15" s="86"/>
      <c r="ID15" s="86"/>
      <c r="IE15" s="86"/>
      <c r="IF15" s="86"/>
      <c r="IG15" s="86"/>
      <c r="IH15" s="86"/>
      <c r="II15" s="86"/>
      <c r="IJ15" s="86"/>
      <c r="IK15" s="86"/>
      <c r="IL15" s="86"/>
      <c r="IM15" s="86"/>
      <c r="IN15" s="86"/>
      <c r="IO15" s="86"/>
      <c r="IP15" s="86"/>
      <c r="IQ15" s="86"/>
      <c r="IR15" s="86"/>
      <c r="IS15" s="86"/>
      <c r="IT15" s="86"/>
      <c r="IU15" s="86"/>
      <c r="IV15" s="86"/>
    </row>
    <row collapsed="false" customFormat="true" customHeight="true" hidden="false" ht="20.1" outlineLevel="0" r="16" s="297">
      <c r="A16" s="602" t="s">
        <v>624</v>
      </c>
      <c r="B16" s="602"/>
      <c r="C16" s="602"/>
      <c r="D16" s="602"/>
      <c r="E16" s="602"/>
      <c r="F16" s="602"/>
      <c r="G16" s="602"/>
      <c r="H16" s="601" t="n">
        <f aca="false">SUM(H13:H15)</f>
        <v>4.77</v>
      </c>
      <c r="I16" s="86"/>
      <c r="J16" s="86"/>
      <c r="K16" s="86"/>
      <c r="L16" s="86"/>
      <c r="M16" s="86"/>
      <c r="N16" s="86"/>
      <c r="O16" s="86"/>
      <c r="P16" s="86"/>
      <c r="Q16" s="86"/>
      <c r="R16" s="86"/>
      <c r="S16" s="86"/>
      <c r="T16" s="86"/>
      <c r="U16" s="86"/>
      <c r="V16" s="86"/>
      <c r="W16" s="86"/>
      <c r="X16" s="86"/>
      <c r="Y16" s="86"/>
      <c r="Z16" s="86"/>
      <c r="AA16" s="86"/>
      <c r="AB16" s="86"/>
      <c r="AC16" s="86"/>
      <c r="AD16" s="86"/>
      <c r="AE16" s="86"/>
      <c r="AF16" s="86"/>
      <c r="AG16" s="86"/>
      <c r="AH16" s="86"/>
      <c r="AI16" s="86"/>
      <c r="AJ16" s="86"/>
      <c r="AK16" s="86"/>
      <c r="AL16" s="86"/>
      <c r="AM16" s="86"/>
      <c r="AN16" s="86"/>
      <c r="AO16" s="86"/>
      <c r="AP16" s="86"/>
      <c r="AQ16" s="86"/>
      <c r="AR16" s="86"/>
      <c r="AS16" s="86"/>
      <c r="AT16" s="86"/>
      <c r="AU16" s="86"/>
      <c r="AV16" s="86"/>
      <c r="AW16" s="86"/>
      <c r="AX16" s="86"/>
      <c r="AY16" s="86"/>
      <c r="AZ16" s="86"/>
      <c r="BA16" s="86"/>
      <c r="BB16" s="86"/>
      <c r="BC16" s="86"/>
      <c r="BD16" s="86"/>
      <c r="BE16" s="86"/>
      <c r="BF16" s="86"/>
      <c r="BG16" s="86"/>
      <c r="BH16" s="86"/>
      <c r="BI16" s="86"/>
      <c r="BJ16" s="86"/>
      <c r="BK16" s="86"/>
      <c r="BL16" s="86"/>
      <c r="BM16" s="86"/>
      <c r="BN16" s="86"/>
      <c r="BO16" s="86"/>
      <c r="BP16" s="86"/>
      <c r="BQ16" s="86"/>
      <c r="BR16" s="86"/>
      <c r="BS16" s="86"/>
      <c r="BT16" s="86"/>
      <c r="BU16" s="86"/>
      <c r="BV16" s="86"/>
      <c r="BW16" s="86"/>
      <c r="BX16" s="86"/>
      <c r="BY16" s="86"/>
      <c r="BZ16" s="86"/>
      <c r="CA16" s="86"/>
      <c r="CB16" s="86"/>
      <c r="CC16" s="86"/>
      <c r="CD16" s="86"/>
      <c r="CE16" s="86"/>
      <c r="CF16" s="86"/>
      <c r="CG16" s="86"/>
      <c r="CH16" s="86"/>
      <c r="CI16" s="86"/>
      <c r="CJ16" s="86"/>
      <c r="CK16" s="86"/>
      <c r="CL16" s="86"/>
      <c r="CM16" s="86"/>
      <c r="CN16" s="86"/>
      <c r="CO16" s="86"/>
      <c r="CP16" s="86"/>
      <c r="CQ16" s="86"/>
      <c r="CR16" s="86"/>
      <c r="CS16" s="86"/>
      <c r="CT16" s="86"/>
      <c r="CU16" s="86"/>
      <c r="CV16" s="86"/>
      <c r="CW16" s="86"/>
      <c r="CX16" s="86"/>
      <c r="CY16" s="86"/>
      <c r="CZ16" s="86"/>
      <c r="DA16" s="86"/>
      <c r="DB16" s="86"/>
      <c r="DC16" s="86"/>
      <c r="DD16" s="86"/>
      <c r="DE16" s="86"/>
      <c r="DF16" s="86"/>
      <c r="DG16" s="86"/>
      <c r="DH16" s="86"/>
      <c r="DI16" s="86"/>
      <c r="DJ16" s="86"/>
      <c r="DK16" s="86"/>
      <c r="DL16" s="86"/>
      <c r="DM16" s="86"/>
      <c r="DN16" s="86"/>
      <c r="DO16" s="86"/>
      <c r="DP16" s="86"/>
      <c r="DQ16" s="86"/>
      <c r="DR16" s="86"/>
      <c r="DS16" s="86"/>
      <c r="DT16" s="86"/>
      <c r="DU16" s="86"/>
      <c r="DV16" s="86"/>
      <c r="DW16" s="86"/>
      <c r="DX16" s="86"/>
      <c r="DY16" s="86"/>
      <c r="DZ16" s="86"/>
      <c r="EA16" s="86"/>
      <c r="EB16" s="86"/>
      <c r="EC16" s="86"/>
      <c r="ED16" s="86"/>
      <c r="EE16" s="86"/>
      <c r="EF16" s="86"/>
      <c r="EG16" s="86"/>
      <c r="EH16" s="86"/>
      <c r="EI16" s="86"/>
      <c r="EJ16" s="86"/>
      <c r="EK16" s="86"/>
      <c r="EL16" s="86"/>
      <c r="EM16" s="86"/>
      <c r="EN16" s="86"/>
      <c r="EO16" s="86"/>
      <c r="EP16" s="86"/>
      <c r="EQ16" s="86"/>
      <c r="ER16" s="86"/>
      <c r="ES16" s="86"/>
      <c r="ET16" s="86"/>
      <c r="EU16" s="86"/>
      <c r="EV16" s="86"/>
      <c r="EW16" s="86"/>
      <c r="EX16" s="86"/>
      <c r="EY16" s="86"/>
      <c r="EZ16" s="86"/>
      <c r="FA16" s="86"/>
      <c r="FB16" s="86"/>
      <c r="FC16" s="86"/>
      <c r="FD16" s="86"/>
      <c r="FE16" s="86"/>
      <c r="FF16" s="86"/>
      <c r="FG16" s="86"/>
      <c r="FH16" s="86"/>
      <c r="FI16" s="86"/>
      <c r="FJ16" s="86"/>
      <c r="FK16" s="86"/>
      <c r="FL16" s="86"/>
      <c r="FM16" s="86"/>
      <c r="FN16" s="86"/>
      <c r="FO16" s="86"/>
      <c r="FP16" s="86"/>
      <c r="FQ16" s="86"/>
      <c r="FR16" s="86"/>
      <c r="FS16" s="86"/>
      <c r="FT16" s="86"/>
      <c r="FU16" s="86"/>
      <c r="FV16" s="86"/>
      <c r="FW16" s="86"/>
      <c r="FX16" s="86"/>
      <c r="FY16" s="86"/>
      <c r="FZ16" s="86"/>
      <c r="GA16" s="86"/>
      <c r="GB16" s="86"/>
      <c r="GC16" s="86"/>
      <c r="GD16" s="86"/>
      <c r="GE16" s="86"/>
      <c r="GF16" s="86"/>
      <c r="GG16" s="86"/>
      <c r="GH16" s="86"/>
      <c r="GI16" s="86"/>
      <c r="GJ16" s="86"/>
      <c r="GK16" s="86"/>
      <c r="GL16" s="86"/>
      <c r="GM16" s="86"/>
      <c r="GN16" s="86"/>
      <c r="GO16" s="86"/>
      <c r="GP16" s="86"/>
      <c r="GQ16" s="86"/>
      <c r="GR16" s="86"/>
      <c r="GS16" s="86"/>
      <c r="GT16" s="86"/>
      <c r="GU16" s="86"/>
      <c r="GV16" s="86"/>
      <c r="GW16" s="86"/>
      <c r="GX16" s="86"/>
      <c r="GY16" s="86"/>
      <c r="GZ16" s="86"/>
      <c r="HA16" s="86"/>
      <c r="HB16" s="86"/>
      <c r="HC16" s="86"/>
      <c r="HD16" s="86"/>
      <c r="HE16" s="86"/>
      <c r="HF16" s="86"/>
      <c r="HG16" s="86"/>
      <c r="HH16" s="86"/>
      <c r="HI16" s="86"/>
      <c r="HJ16" s="86"/>
      <c r="HK16" s="86"/>
      <c r="HL16" s="86"/>
      <c r="HM16" s="86"/>
      <c r="HN16" s="86"/>
      <c r="HO16" s="86"/>
      <c r="HP16" s="86"/>
      <c r="HQ16" s="86"/>
      <c r="HR16" s="86"/>
      <c r="HS16" s="86"/>
      <c r="HT16" s="86"/>
      <c r="HU16" s="86"/>
      <c r="HV16" s="86"/>
      <c r="HW16" s="86"/>
      <c r="HX16" s="86"/>
      <c r="HY16" s="86"/>
      <c r="HZ16" s="86"/>
      <c r="IA16" s="86"/>
      <c r="IB16" s="86"/>
      <c r="IC16" s="86"/>
      <c r="ID16" s="86"/>
      <c r="IE16" s="86"/>
      <c r="IF16" s="86"/>
      <c r="IG16" s="86"/>
      <c r="IH16" s="86"/>
      <c r="II16" s="86"/>
      <c r="IJ16" s="86"/>
      <c r="IK16" s="86"/>
      <c r="IL16" s="86"/>
      <c r="IM16" s="86"/>
      <c r="IN16" s="86"/>
      <c r="IO16" s="86"/>
      <c r="IP16" s="86"/>
      <c r="IQ16" s="86"/>
      <c r="IR16" s="86"/>
      <c r="IS16" s="86"/>
      <c r="IT16" s="86"/>
      <c r="IU16" s="86"/>
      <c r="IV16" s="86"/>
    </row>
    <row collapsed="false" customFormat="true" customHeight="true" hidden="false" ht="15" outlineLevel="0" r="17" s="297">
      <c r="A17" s="593" t="s">
        <v>625</v>
      </c>
      <c r="B17" s="593"/>
      <c r="C17" s="593"/>
      <c r="D17" s="593"/>
      <c r="E17" s="593"/>
      <c r="F17" s="593"/>
      <c r="G17" s="593"/>
      <c r="H17" s="593"/>
      <c r="I17" s="594"/>
      <c r="J17" s="594"/>
      <c r="K17" s="594"/>
      <c r="L17" s="594"/>
      <c r="M17" s="594"/>
      <c r="N17" s="594"/>
      <c r="O17" s="594"/>
      <c r="P17" s="594"/>
      <c r="Q17" s="594"/>
      <c r="R17" s="594"/>
      <c r="S17" s="594"/>
      <c r="T17" s="594"/>
      <c r="U17" s="594"/>
      <c r="V17" s="594"/>
      <c r="W17" s="594"/>
      <c r="X17" s="594"/>
      <c r="Y17" s="594"/>
      <c r="Z17" s="594"/>
      <c r="AA17" s="594"/>
      <c r="AB17" s="594"/>
      <c r="AC17" s="594"/>
      <c r="AD17" s="594"/>
      <c r="AE17" s="594"/>
      <c r="AF17" s="594"/>
      <c r="AG17" s="594"/>
      <c r="AH17" s="594"/>
      <c r="AI17" s="594"/>
      <c r="AJ17" s="594"/>
      <c r="AK17" s="594"/>
      <c r="AL17" s="594"/>
      <c r="AM17" s="594"/>
      <c r="AN17" s="594"/>
      <c r="AO17" s="594"/>
      <c r="AP17" s="594"/>
      <c r="AQ17" s="594"/>
      <c r="AR17" s="594"/>
      <c r="AS17" s="594"/>
      <c r="AT17" s="594"/>
      <c r="AU17" s="594"/>
      <c r="AV17" s="594"/>
      <c r="AW17" s="594"/>
      <c r="AX17" s="594"/>
      <c r="AY17" s="594"/>
      <c r="AZ17" s="594"/>
      <c r="BA17" s="594"/>
      <c r="BB17" s="594"/>
      <c r="BC17" s="594"/>
      <c r="BD17" s="594"/>
      <c r="BE17" s="594"/>
      <c r="BF17" s="594"/>
      <c r="BG17" s="594"/>
      <c r="BH17" s="594"/>
      <c r="BI17" s="594"/>
      <c r="BJ17" s="594"/>
      <c r="BK17" s="594"/>
      <c r="BL17" s="594"/>
      <c r="BM17" s="594"/>
      <c r="BN17" s="594"/>
      <c r="BO17" s="594"/>
      <c r="BP17" s="594"/>
      <c r="BQ17" s="594"/>
      <c r="BR17" s="594"/>
      <c r="BS17" s="594"/>
      <c r="BT17" s="594"/>
      <c r="BU17" s="594"/>
      <c r="BV17" s="594"/>
      <c r="BW17" s="594"/>
      <c r="BX17" s="594"/>
      <c r="BY17" s="594"/>
      <c r="BZ17" s="594"/>
      <c r="CA17" s="594"/>
      <c r="CB17" s="594"/>
      <c r="CC17" s="594"/>
      <c r="CD17" s="594"/>
      <c r="CE17" s="594"/>
      <c r="CF17" s="594"/>
      <c r="CG17" s="594"/>
      <c r="CH17" s="594"/>
      <c r="CI17" s="594"/>
      <c r="CJ17" s="594"/>
      <c r="CK17" s="594"/>
      <c r="CL17" s="594"/>
      <c r="CM17" s="594"/>
      <c r="CN17" s="594"/>
      <c r="CO17" s="594"/>
      <c r="CP17" s="594"/>
      <c r="CQ17" s="594"/>
      <c r="CR17" s="594"/>
      <c r="CS17" s="594"/>
      <c r="CT17" s="594"/>
      <c r="CU17" s="594"/>
      <c r="CV17" s="594"/>
      <c r="CW17" s="594"/>
      <c r="CX17" s="594"/>
      <c r="CY17" s="594"/>
      <c r="CZ17" s="594"/>
      <c r="DA17" s="594"/>
      <c r="DB17" s="594"/>
      <c r="DC17" s="594"/>
      <c r="DD17" s="594"/>
      <c r="DE17" s="594"/>
      <c r="DF17" s="594"/>
      <c r="DG17" s="594"/>
      <c r="DH17" s="594"/>
      <c r="DI17" s="594"/>
      <c r="DJ17" s="594"/>
      <c r="DK17" s="594"/>
      <c r="DL17" s="594"/>
      <c r="DM17" s="594"/>
      <c r="DN17" s="594"/>
      <c r="DO17" s="594"/>
      <c r="DP17" s="594"/>
      <c r="DQ17" s="594"/>
      <c r="DR17" s="594"/>
      <c r="DS17" s="594"/>
      <c r="DT17" s="594"/>
      <c r="DU17" s="594"/>
      <c r="DV17" s="594"/>
      <c r="DW17" s="594"/>
      <c r="DX17" s="594"/>
      <c r="DY17" s="594"/>
      <c r="DZ17" s="594"/>
      <c r="EA17" s="594"/>
      <c r="EB17" s="594"/>
      <c r="EC17" s="594"/>
      <c r="ED17" s="594"/>
      <c r="EE17" s="594"/>
      <c r="EF17" s="594"/>
      <c r="EG17" s="594"/>
      <c r="EH17" s="594"/>
      <c r="EI17" s="594"/>
      <c r="EJ17" s="594"/>
      <c r="EK17" s="594"/>
      <c r="EL17" s="594"/>
      <c r="EM17" s="594"/>
      <c r="EN17" s="594"/>
      <c r="EO17" s="594"/>
      <c r="EP17" s="594"/>
      <c r="EQ17" s="594"/>
      <c r="ER17" s="594"/>
      <c r="ES17" s="594"/>
      <c r="ET17" s="594"/>
      <c r="EU17" s="594"/>
      <c r="EV17" s="594"/>
      <c r="EW17" s="594"/>
      <c r="EX17" s="594"/>
      <c r="EY17" s="594"/>
      <c r="EZ17" s="594"/>
      <c r="FA17" s="594"/>
      <c r="FB17" s="594"/>
      <c r="FC17" s="594"/>
      <c r="FD17" s="594"/>
      <c r="FE17" s="594"/>
      <c r="FF17" s="594"/>
      <c r="FG17" s="594"/>
      <c r="FH17" s="594"/>
      <c r="FI17" s="594"/>
      <c r="FJ17" s="594"/>
      <c r="FK17" s="594"/>
      <c r="FL17" s="594"/>
      <c r="FM17" s="594"/>
      <c r="FN17" s="594"/>
      <c r="FO17" s="594"/>
      <c r="FP17" s="594"/>
      <c r="FQ17" s="594"/>
      <c r="FR17" s="594"/>
      <c r="FS17" s="594"/>
      <c r="FT17" s="594"/>
      <c r="FU17" s="594"/>
      <c r="FV17" s="594"/>
      <c r="FW17" s="594"/>
      <c r="FX17" s="594"/>
      <c r="FY17" s="594"/>
      <c r="FZ17" s="594"/>
      <c r="GA17" s="594"/>
      <c r="GB17" s="594"/>
      <c r="GC17" s="594"/>
      <c r="GD17" s="594"/>
      <c r="GE17" s="594"/>
      <c r="GF17" s="594"/>
      <c r="GG17" s="594"/>
      <c r="GH17" s="594"/>
      <c r="GI17" s="594"/>
      <c r="GJ17" s="594"/>
      <c r="GK17" s="594"/>
      <c r="GL17" s="594"/>
      <c r="GM17" s="594"/>
      <c r="GN17" s="594"/>
      <c r="GO17" s="594"/>
      <c r="GP17" s="594"/>
      <c r="GQ17" s="594"/>
      <c r="GR17" s="594"/>
      <c r="GS17" s="594"/>
      <c r="GT17" s="594"/>
      <c r="GU17" s="594"/>
      <c r="GV17" s="594"/>
      <c r="GW17" s="594"/>
      <c r="GX17" s="594"/>
      <c r="GY17" s="594"/>
      <c r="GZ17" s="594"/>
      <c r="HA17" s="594"/>
      <c r="HB17" s="594"/>
      <c r="HC17" s="594"/>
      <c r="HD17" s="594"/>
      <c r="HE17" s="594"/>
      <c r="HF17" s="594"/>
      <c r="HG17" s="594"/>
      <c r="HH17" s="594"/>
      <c r="HI17" s="594"/>
      <c r="HJ17" s="594"/>
      <c r="HK17" s="594"/>
      <c r="HL17" s="594"/>
      <c r="HM17" s="594"/>
      <c r="HN17" s="594"/>
      <c r="HO17" s="594"/>
      <c r="HP17" s="594"/>
      <c r="HQ17" s="594"/>
      <c r="HR17" s="594"/>
      <c r="HS17" s="594"/>
      <c r="HT17" s="594"/>
      <c r="HU17" s="594"/>
      <c r="HV17" s="594"/>
      <c r="HW17" s="594"/>
      <c r="HX17" s="594"/>
      <c r="HY17" s="594"/>
      <c r="HZ17" s="594"/>
      <c r="IA17" s="594"/>
      <c r="IB17" s="594"/>
      <c r="IC17" s="594"/>
      <c r="ID17" s="594"/>
      <c r="IE17" s="594"/>
      <c r="IF17" s="594"/>
      <c r="IG17" s="594"/>
      <c r="IH17" s="594"/>
      <c r="II17" s="594"/>
      <c r="IJ17" s="594"/>
      <c r="IK17" s="594"/>
      <c r="IL17" s="594"/>
      <c r="IM17" s="594"/>
      <c r="IN17" s="594"/>
      <c r="IO17" s="594"/>
      <c r="IP17" s="594"/>
      <c r="IQ17" s="594"/>
      <c r="IR17" s="594"/>
      <c r="IS17" s="594"/>
      <c r="IT17" s="594"/>
      <c r="IU17" s="594"/>
      <c r="IV17" s="594"/>
    </row>
    <row collapsed="false" customFormat="true" customHeight="true" hidden="false" ht="20.1" outlineLevel="0" r="18" s="297">
      <c r="A18" s="595" t="s">
        <v>619</v>
      </c>
      <c r="B18" s="595"/>
      <c r="C18" s="595"/>
      <c r="D18" s="595"/>
      <c r="E18" s="595"/>
      <c r="F18" s="595"/>
      <c r="G18" s="595"/>
      <c r="H18" s="596" t="s">
        <v>620</v>
      </c>
      <c r="I18" s="86"/>
      <c r="J18" s="86"/>
      <c r="K18" s="86"/>
      <c r="L18" s="86"/>
      <c r="M18" s="86"/>
      <c r="N18" s="86"/>
      <c r="O18" s="86"/>
      <c r="P18" s="86"/>
      <c r="Q18" s="86"/>
      <c r="R18" s="86"/>
      <c r="S18" s="86"/>
      <c r="T18" s="86"/>
      <c r="U18" s="86"/>
      <c r="V18" s="86"/>
      <c r="W18" s="86"/>
      <c r="X18" s="86"/>
      <c r="Y18" s="86"/>
      <c r="Z18" s="86"/>
      <c r="AA18" s="86"/>
      <c r="AB18" s="86"/>
      <c r="AC18" s="86"/>
      <c r="AD18" s="86"/>
      <c r="AE18" s="86"/>
      <c r="AF18" s="86"/>
      <c r="AG18" s="86"/>
      <c r="AH18" s="86"/>
      <c r="AI18" s="86"/>
      <c r="AJ18" s="86"/>
      <c r="AK18" s="86"/>
      <c r="AL18" s="86"/>
      <c r="AM18" s="86"/>
      <c r="AN18" s="86"/>
      <c r="AO18" s="86"/>
      <c r="AP18" s="86"/>
      <c r="AQ18" s="86"/>
      <c r="AR18" s="86"/>
      <c r="AS18" s="86"/>
      <c r="AT18" s="86"/>
      <c r="AU18" s="86"/>
      <c r="AV18" s="86"/>
      <c r="AW18" s="86"/>
      <c r="AX18" s="86"/>
      <c r="AY18" s="86"/>
      <c r="AZ18" s="86"/>
      <c r="BA18" s="86"/>
      <c r="BB18" s="86"/>
      <c r="BC18" s="86"/>
      <c r="BD18" s="86"/>
      <c r="BE18" s="86"/>
      <c r="BF18" s="86"/>
      <c r="BG18" s="86"/>
      <c r="BH18" s="86"/>
      <c r="BI18" s="86"/>
      <c r="BJ18" s="86"/>
      <c r="BK18" s="86"/>
      <c r="BL18" s="86"/>
      <c r="BM18" s="86"/>
      <c r="BN18" s="86"/>
      <c r="BO18" s="86"/>
      <c r="BP18" s="86"/>
      <c r="BQ18" s="86"/>
      <c r="BR18" s="86"/>
      <c r="BS18" s="86"/>
      <c r="BT18" s="86"/>
      <c r="BU18" s="86"/>
      <c r="BV18" s="86"/>
      <c r="BW18" s="86"/>
      <c r="BX18" s="86"/>
      <c r="BY18" s="86"/>
      <c r="BZ18" s="86"/>
      <c r="CA18" s="86"/>
      <c r="CB18" s="86"/>
      <c r="CC18" s="86"/>
      <c r="CD18" s="86"/>
      <c r="CE18" s="86"/>
      <c r="CF18" s="86"/>
      <c r="CG18" s="86"/>
      <c r="CH18" s="86"/>
      <c r="CI18" s="86"/>
      <c r="CJ18" s="86"/>
      <c r="CK18" s="86"/>
      <c r="CL18" s="86"/>
      <c r="CM18" s="86"/>
      <c r="CN18" s="86"/>
      <c r="CO18" s="86"/>
      <c r="CP18" s="86"/>
      <c r="CQ18" s="86"/>
      <c r="CR18" s="86"/>
      <c r="CS18" s="86"/>
      <c r="CT18" s="86"/>
      <c r="CU18" s="86"/>
      <c r="CV18" s="86"/>
      <c r="CW18" s="86"/>
      <c r="CX18" s="86"/>
      <c r="CY18" s="86"/>
      <c r="CZ18" s="86"/>
      <c r="DA18" s="86"/>
      <c r="DB18" s="86"/>
      <c r="DC18" s="86"/>
      <c r="DD18" s="86"/>
      <c r="DE18" s="86"/>
      <c r="DF18" s="86"/>
      <c r="DG18" s="86"/>
      <c r="DH18" s="86"/>
      <c r="DI18" s="86"/>
      <c r="DJ18" s="86"/>
      <c r="DK18" s="86"/>
      <c r="DL18" s="86"/>
      <c r="DM18" s="86"/>
      <c r="DN18" s="86"/>
      <c r="DO18" s="86"/>
      <c r="DP18" s="86"/>
      <c r="DQ18" s="86"/>
      <c r="DR18" s="86"/>
      <c r="DS18" s="86"/>
      <c r="DT18" s="86"/>
      <c r="DU18" s="86"/>
      <c r="DV18" s="86"/>
      <c r="DW18" s="86"/>
      <c r="DX18" s="86"/>
      <c r="DY18" s="86"/>
      <c r="DZ18" s="86"/>
      <c r="EA18" s="86"/>
      <c r="EB18" s="86"/>
      <c r="EC18" s="86"/>
      <c r="ED18" s="86"/>
      <c r="EE18" s="86"/>
      <c r="EF18" s="86"/>
      <c r="EG18" s="86"/>
      <c r="EH18" s="86"/>
      <c r="EI18" s="86"/>
      <c r="EJ18" s="86"/>
      <c r="EK18" s="86"/>
      <c r="EL18" s="86"/>
      <c r="EM18" s="86"/>
      <c r="EN18" s="86"/>
      <c r="EO18" s="86"/>
      <c r="EP18" s="86"/>
      <c r="EQ18" s="86"/>
      <c r="ER18" s="86"/>
      <c r="ES18" s="86"/>
      <c r="ET18" s="86"/>
      <c r="EU18" s="86"/>
      <c r="EV18" s="86"/>
      <c r="EW18" s="86"/>
      <c r="EX18" s="86"/>
      <c r="EY18" s="86"/>
      <c r="EZ18" s="86"/>
      <c r="FA18" s="86"/>
      <c r="FB18" s="86"/>
      <c r="FC18" s="86"/>
      <c r="FD18" s="86"/>
      <c r="FE18" s="86"/>
      <c r="FF18" s="86"/>
      <c r="FG18" s="86"/>
      <c r="FH18" s="86"/>
      <c r="FI18" s="86"/>
      <c r="FJ18" s="86"/>
      <c r="FK18" s="86"/>
      <c r="FL18" s="86"/>
      <c r="FM18" s="86"/>
      <c r="FN18" s="86"/>
      <c r="FO18" s="86"/>
      <c r="FP18" s="86"/>
      <c r="FQ18" s="86"/>
      <c r="FR18" s="86"/>
      <c r="FS18" s="86"/>
      <c r="FT18" s="86"/>
      <c r="FU18" s="86"/>
      <c r="FV18" s="86"/>
      <c r="FW18" s="86"/>
      <c r="FX18" s="86"/>
      <c r="FY18" s="86"/>
      <c r="FZ18" s="86"/>
      <c r="GA18" s="86"/>
      <c r="GB18" s="86"/>
      <c r="GC18" s="86"/>
      <c r="GD18" s="86"/>
      <c r="GE18" s="86"/>
      <c r="GF18" s="86"/>
      <c r="GG18" s="86"/>
      <c r="GH18" s="86"/>
      <c r="GI18" s="86"/>
      <c r="GJ18" s="86"/>
      <c r="GK18" s="86"/>
      <c r="GL18" s="86"/>
      <c r="GM18" s="86"/>
      <c r="GN18" s="86"/>
      <c r="GO18" s="86"/>
      <c r="GP18" s="86"/>
      <c r="GQ18" s="86"/>
      <c r="GR18" s="86"/>
      <c r="GS18" s="86"/>
      <c r="GT18" s="86"/>
      <c r="GU18" s="86"/>
      <c r="GV18" s="86"/>
      <c r="GW18" s="86"/>
      <c r="GX18" s="86"/>
      <c r="GY18" s="86"/>
      <c r="GZ18" s="86"/>
      <c r="HA18" s="86"/>
      <c r="HB18" s="86"/>
      <c r="HC18" s="86"/>
      <c r="HD18" s="86"/>
      <c r="HE18" s="86"/>
      <c r="HF18" s="86"/>
      <c r="HG18" s="86"/>
      <c r="HH18" s="86"/>
      <c r="HI18" s="86"/>
      <c r="HJ18" s="86"/>
      <c r="HK18" s="86"/>
      <c r="HL18" s="86"/>
      <c r="HM18" s="86"/>
      <c r="HN18" s="86"/>
      <c r="HO18" s="86"/>
      <c r="HP18" s="86"/>
      <c r="HQ18" s="86"/>
      <c r="HR18" s="86"/>
      <c r="HS18" s="86"/>
      <c r="HT18" s="86"/>
      <c r="HU18" s="86"/>
      <c r="HV18" s="86"/>
      <c r="HW18" s="86"/>
      <c r="HX18" s="86"/>
      <c r="HY18" s="86"/>
      <c r="HZ18" s="86"/>
      <c r="IA18" s="86"/>
      <c r="IB18" s="86"/>
      <c r="IC18" s="86"/>
      <c r="ID18" s="86"/>
      <c r="IE18" s="86"/>
      <c r="IF18" s="86"/>
      <c r="IG18" s="86"/>
      <c r="IH18" s="86"/>
      <c r="II18" s="86"/>
      <c r="IJ18" s="86"/>
      <c r="IK18" s="86"/>
      <c r="IL18" s="86"/>
      <c r="IM18" s="86"/>
      <c r="IN18" s="86"/>
      <c r="IO18" s="86"/>
      <c r="IP18" s="86"/>
      <c r="IQ18" s="86"/>
      <c r="IR18" s="86"/>
      <c r="IS18" s="86"/>
      <c r="IT18" s="86"/>
      <c r="IU18" s="86"/>
      <c r="IV18" s="86"/>
    </row>
    <row collapsed="false" customFormat="true" customHeight="true" hidden="false" ht="20.1" outlineLevel="0" r="19" s="297">
      <c r="A19" s="603" t="s">
        <v>626</v>
      </c>
      <c r="B19" s="604"/>
      <c r="C19" s="604"/>
      <c r="D19" s="604"/>
      <c r="E19" s="605"/>
      <c r="F19" s="606"/>
      <c r="G19" s="607"/>
      <c r="H19" s="601" t="n">
        <v>0.59</v>
      </c>
      <c r="I19" s="86"/>
      <c r="J19" s="86"/>
      <c r="K19" s="86"/>
      <c r="L19" s="86"/>
      <c r="M19" s="86"/>
      <c r="N19" s="86"/>
      <c r="O19" s="86"/>
      <c r="P19" s="86"/>
      <c r="Q19" s="86"/>
      <c r="R19" s="86"/>
      <c r="S19" s="86"/>
      <c r="T19" s="86"/>
      <c r="U19" s="86"/>
      <c r="V19" s="86"/>
      <c r="W19" s="86"/>
      <c r="X19" s="86"/>
      <c r="Y19" s="86"/>
      <c r="Z19" s="86"/>
      <c r="AA19" s="86"/>
      <c r="AB19" s="86"/>
      <c r="AC19" s="86"/>
      <c r="AD19" s="86"/>
      <c r="AE19" s="86"/>
      <c r="AF19" s="86"/>
      <c r="AG19" s="86"/>
      <c r="AH19" s="86"/>
      <c r="AI19" s="86"/>
      <c r="AJ19" s="86"/>
      <c r="AK19" s="86"/>
      <c r="AL19" s="86"/>
      <c r="AM19" s="86"/>
      <c r="AN19" s="86"/>
      <c r="AO19" s="86"/>
      <c r="AP19" s="86"/>
      <c r="AQ19" s="86"/>
      <c r="AR19" s="86"/>
      <c r="AS19" s="86"/>
      <c r="AT19" s="86"/>
      <c r="AU19" s="86"/>
      <c r="AV19" s="86"/>
      <c r="AW19" s="86"/>
      <c r="AX19" s="86"/>
      <c r="AY19" s="86"/>
      <c r="AZ19" s="86"/>
      <c r="BA19" s="86"/>
      <c r="BB19" s="86"/>
      <c r="BC19" s="86"/>
      <c r="BD19" s="86"/>
      <c r="BE19" s="86"/>
      <c r="BF19" s="86"/>
      <c r="BG19" s="86"/>
      <c r="BH19" s="86"/>
      <c r="BI19" s="86"/>
      <c r="BJ19" s="86"/>
      <c r="BK19" s="86"/>
      <c r="BL19" s="86"/>
      <c r="BM19" s="86"/>
      <c r="BN19" s="86"/>
      <c r="BO19" s="86"/>
      <c r="BP19" s="86"/>
      <c r="BQ19" s="86"/>
      <c r="BR19" s="86"/>
      <c r="BS19" s="86"/>
      <c r="BT19" s="86"/>
      <c r="BU19" s="86"/>
      <c r="BV19" s="86"/>
      <c r="BW19" s="86"/>
      <c r="BX19" s="86"/>
      <c r="BY19" s="86"/>
      <c r="BZ19" s="86"/>
      <c r="CA19" s="86"/>
      <c r="CB19" s="86"/>
      <c r="CC19" s="86"/>
      <c r="CD19" s="86"/>
      <c r="CE19" s="86"/>
      <c r="CF19" s="86"/>
      <c r="CG19" s="86"/>
      <c r="CH19" s="86"/>
      <c r="CI19" s="86"/>
      <c r="CJ19" s="86"/>
      <c r="CK19" s="86"/>
      <c r="CL19" s="86"/>
      <c r="CM19" s="86"/>
      <c r="CN19" s="86"/>
      <c r="CO19" s="86"/>
      <c r="CP19" s="86"/>
      <c r="CQ19" s="86"/>
      <c r="CR19" s="86"/>
      <c r="CS19" s="86"/>
      <c r="CT19" s="86"/>
      <c r="CU19" s="86"/>
      <c r="CV19" s="86"/>
      <c r="CW19" s="86"/>
      <c r="CX19" s="86"/>
      <c r="CY19" s="86"/>
      <c r="CZ19" s="86"/>
      <c r="DA19" s="86"/>
      <c r="DB19" s="86"/>
      <c r="DC19" s="86"/>
      <c r="DD19" s="86"/>
      <c r="DE19" s="86"/>
      <c r="DF19" s="86"/>
      <c r="DG19" s="86"/>
      <c r="DH19" s="86"/>
      <c r="DI19" s="86"/>
      <c r="DJ19" s="86"/>
      <c r="DK19" s="86"/>
      <c r="DL19" s="86"/>
      <c r="DM19" s="86"/>
      <c r="DN19" s="86"/>
      <c r="DO19" s="86"/>
      <c r="DP19" s="86"/>
      <c r="DQ19" s="86"/>
      <c r="DR19" s="86"/>
      <c r="DS19" s="86"/>
      <c r="DT19" s="86"/>
      <c r="DU19" s="86"/>
      <c r="DV19" s="86"/>
      <c r="DW19" s="86"/>
      <c r="DX19" s="86"/>
      <c r="DY19" s="86"/>
      <c r="DZ19" s="86"/>
      <c r="EA19" s="86"/>
      <c r="EB19" s="86"/>
      <c r="EC19" s="86"/>
      <c r="ED19" s="86"/>
      <c r="EE19" s="86"/>
      <c r="EF19" s="86"/>
      <c r="EG19" s="86"/>
      <c r="EH19" s="86"/>
      <c r="EI19" s="86"/>
      <c r="EJ19" s="86"/>
      <c r="EK19" s="86"/>
      <c r="EL19" s="86"/>
      <c r="EM19" s="86"/>
      <c r="EN19" s="86"/>
      <c r="EO19" s="86"/>
      <c r="EP19" s="86"/>
      <c r="EQ19" s="86"/>
      <c r="ER19" s="86"/>
      <c r="ES19" s="86"/>
      <c r="ET19" s="86"/>
      <c r="EU19" s="86"/>
      <c r="EV19" s="86"/>
      <c r="EW19" s="86"/>
      <c r="EX19" s="86"/>
      <c r="EY19" s="86"/>
      <c r="EZ19" s="86"/>
      <c r="FA19" s="86"/>
      <c r="FB19" s="86"/>
      <c r="FC19" s="86"/>
      <c r="FD19" s="86"/>
      <c r="FE19" s="86"/>
      <c r="FF19" s="86"/>
      <c r="FG19" s="86"/>
      <c r="FH19" s="86"/>
      <c r="FI19" s="86"/>
      <c r="FJ19" s="86"/>
      <c r="FK19" s="86"/>
      <c r="FL19" s="86"/>
      <c r="FM19" s="86"/>
      <c r="FN19" s="86"/>
      <c r="FO19" s="86"/>
      <c r="FP19" s="86"/>
      <c r="FQ19" s="86"/>
      <c r="FR19" s="86"/>
      <c r="FS19" s="86"/>
      <c r="FT19" s="86"/>
      <c r="FU19" s="86"/>
      <c r="FV19" s="86"/>
      <c r="FW19" s="86"/>
      <c r="FX19" s="86"/>
      <c r="FY19" s="86"/>
      <c r="FZ19" s="86"/>
      <c r="GA19" s="86"/>
      <c r="GB19" s="86"/>
      <c r="GC19" s="86"/>
      <c r="GD19" s="86"/>
      <c r="GE19" s="86"/>
      <c r="GF19" s="86"/>
      <c r="GG19" s="86"/>
      <c r="GH19" s="86"/>
      <c r="GI19" s="86"/>
      <c r="GJ19" s="86"/>
      <c r="GK19" s="86"/>
      <c r="GL19" s="86"/>
      <c r="GM19" s="86"/>
      <c r="GN19" s="86"/>
      <c r="GO19" s="86"/>
      <c r="GP19" s="86"/>
      <c r="GQ19" s="86"/>
      <c r="GR19" s="86"/>
      <c r="GS19" s="86"/>
      <c r="GT19" s="86"/>
      <c r="GU19" s="86"/>
      <c r="GV19" s="86"/>
      <c r="GW19" s="86"/>
      <c r="GX19" s="86"/>
      <c r="GY19" s="86"/>
      <c r="GZ19" s="86"/>
      <c r="HA19" s="86"/>
      <c r="HB19" s="86"/>
      <c r="HC19" s="86"/>
      <c r="HD19" s="86"/>
      <c r="HE19" s="86"/>
      <c r="HF19" s="86"/>
      <c r="HG19" s="86"/>
      <c r="HH19" s="86"/>
      <c r="HI19" s="86"/>
      <c r="HJ19" s="86"/>
      <c r="HK19" s="86"/>
      <c r="HL19" s="86"/>
      <c r="HM19" s="86"/>
      <c r="HN19" s="86"/>
      <c r="HO19" s="86"/>
      <c r="HP19" s="86"/>
      <c r="HQ19" s="86"/>
      <c r="HR19" s="86"/>
      <c r="HS19" s="86"/>
      <c r="HT19" s="86"/>
      <c r="HU19" s="86"/>
      <c r="HV19" s="86"/>
      <c r="HW19" s="86"/>
      <c r="HX19" s="86"/>
      <c r="HY19" s="86"/>
      <c r="HZ19" s="86"/>
      <c r="IA19" s="86"/>
      <c r="IB19" s="86"/>
      <c r="IC19" s="86"/>
      <c r="ID19" s="86"/>
      <c r="IE19" s="86"/>
      <c r="IF19" s="86"/>
      <c r="IG19" s="86"/>
      <c r="IH19" s="86"/>
      <c r="II19" s="86"/>
      <c r="IJ19" s="86"/>
      <c r="IK19" s="86"/>
      <c r="IL19" s="86"/>
      <c r="IM19" s="86"/>
      <c r="IN19" s="86"/>
      <c r="IO19" s="86"/>
      <c r="IP19" s="86"/>
      <c r="IQ19" s="86"/>
      <c r="IR19" s="86"/>
      <c r="IS19" s="86"/>
      <c r="IT19" s="86"/>
      <c r="IU19" s="86"/>
      <c r="IV19" s="86"/>
    </row>
    <row collapsed="false" customFormat="true" customHeight="true" hidden="false" ht="20.1" outlineLevel="0" r="20" s="297">
      <c r="A20" s="602" t="s">
        <v>627</v>
      </c>
      <c r="B20" s="602"/>
      <c r="C20" s="602"/>
      <c r="D20" s="602"/>
      <c r="E20" s="602"/>
      <c r="F20" s="602"/>
      <c r="G20" s="602"/>
      <c r="H20" s="601" t="n">
        <f aca="false">SUM(H19:H19)</f>
        <v>0.59</v>
      </c>
      <c r="I20" s="86"/>
      <c r="J20" s="86"/>
      <c r="K20" s="86"/>
      <c r="L20" s="86"/>
      <c r="M20" s="86"/>
      <c r="N20" s="86"/>
      <c r="O20" s="86"/>
      <c r="P20" s="86"/>
      <c r="Q20" s="86"/>
      <c r="R20" s="86"/>
      <c r="S20" s="86"/>
      <c r="T20" s="86"/>
      <c r="U20" s="86"/>
      <c r="V20" s="86"/>
      <c r="W20" s="86"/>
      <c r="X20" s="86"/>
      <c r="Y20" s="86"/>
      <c r="Z20" s="86"/>
      <c r="AA20" s="86"/>
      <c r="AB20" s="86"/>
      <c r="AC20" s="86"/>
      <c r="AD20" s="86"/>
      <c r="AE20" s="86"/>
      <c r="AF20" s="86"/>
      <c r="AG20" s="86"/>
      <c r="AH20" s="86"/>
      <c r="AI20" s="86"/>
      <c r="AJ20" s="86"/>
      <c r="AK20" s="86"/>
      <c r="AL20" s="86"/>
      <c r="AM20" s="86"/>
      <c r="AN20" s="86"/>
      <c r="AO20" s="86"/>
      <c r="AP20" s="86"/>
      <c r="AQ20" s="86"/>
      <c r="AR20" s="86"/>
      <c r="AS20" s="86"/>
      <c r="AT20" s="86"/>
      <c r="AU20" s="86"/>
      <c r="AV20" s="86"/>
      <c r="AW20" s="86"/>
      <c r="AX20" s="86"/>
      <c r="AY20" s="86"/>
      <c r="AZ20" s="86"/>
      <c r="BA20" s="86"/>
      <c r="BB20" s="86"/>
      <c r="BC20" s="86"/>
      <c r="BD20" s="86"/>
      <c r="BE20" s="86"/>
      <c r="BF20" s="86"/>
      <c r="BG20" s="86"/>
      <c r="BH20" s="86"/>
      <c r="BI20" s="86"/>
      <c r="BJ20" s="86"/>
      <c r="BK20" s="86"/>
      <c r="BL20" s="86"/>
      <c r="BM20" s="86"/>
      <c r="BN20" s="86"/>
      <c r="BO20" s="86"/>
      <c r="BP20" s="86"/>
      <c r="BQ20" s="86"/>
      <c r="BR20" s="86"/>
      <c r="BS20" s="86"/>
      <c r="BT20" s="86"/>
      <c r="BU20" s="86"/>
      <c r="BV20" s="86"/>
      <c r="BW20" s="86"/>
      <c r="BX20" s="86"/>
      <c r="BY20" s="86"/>
      <c r="BZ20" s="86"/>
      <c r="CA20" s="86"/>
      <c r="CB20" s="86"/>
      <c r="CC20" s="86"/>
      <c r="CD20" s="86"/>
      <c r="CE20" s="86"/>
      <c r="CF20" s="86"/>
      <c r="CG20" s="86"/>
      <c r="CH20" s="86"/>
      <c r="CI20" s="86"/>
      <c r="CJ20" s="86"/>
      <c r="CK20" s="86"/>
      <c r="CL20" s="86"/>
      <c r="CM20" s="86"/>
      <c r="CN20" s="86"/>
      <c r="CO20" s="86"/>
      <c r="CP20" s="86"/>
      <c r="CQ20" s="86"/>
      <c r="CR20" s="86"/>
      <c r="CS20" s="86"/>
      <c r="CT20" s="86"/>
      <c r="CU20" s="86"/>
      <c r="CV20" s="86"/>
      <c r="CW20" s="86"/>
      <c r="CX20" s="86"/>
      <c r="CY20" s="86"/>
      <c r="CZ20" s="86"/>
      <c r="DA20" s="86"/>
      <c r="DB20" s="86"/>
      <c r="DC20" s="86"/>
      <c r="DD20" s="86"/>
      <c r="DE20" s="86"/>
      <c r="DF20" s="86"/>
      <c r="DG20" s="86"/>
      <c r="DH20" s="86"/>
      <c r="DI20" s="86"/>
      <c r="DJ20" s="86"/>
      <c r="DK20" s="86"/>
      <c r="DL20" s="86"/>
      <c r="DM20" s="86"/>
      <c r="DN20" s="86"/>
      <c r="DO20" s="86"/>
      <c r="DP20" s="86"/>
      <c r="DQ20" s="86"/>
      <c r="DR20" s="86"/>
      <c r="DS20" s="86"/>
      <c r="DT20" s="86"/>
      <c r="DU20" s="86"/>
      <c r="DV20" s="86"/>
      <c r="DW20" s="86"/>
      <c r="DX20" s="86"/>
      <c r="DY20" s="86"/>
      <c r="DZ20" s="86"/>
      <c r="EA20" s="86"/>
      <c r="EB20" s="86"/>
      <c r="EC20" s="86"/>
      <c r="ED20" s="86"/>
      <c r="EE20" s="86"/>
      <c r="EF20" s="86"/>
      <c r="EG20" s="86"/>
      <c r="EH20" s="86"/>
      <c r="EI20" s="86"/>
      <c r="EJ20" s="86"/>
      <c r="EK20" s="86"/>
      <c r="EL20" s="86"/>
      <c r="EM20" s="86"/>
      <c r="EN20" s="86"/>
      <c r="EO20" s="86"/>
      <c r="EP20" s="86"/>
      <c r="EQ20" s="86"/>
      <c r="ER20" s="86"/>
      <c r="ES20" s="86"/>
      <c r="ET20" s="86"/>
      <c r="EU20" s="86"/>
      <c r="EV20" s="86"/>
      <c r="EW20" s="86"/>
      <c r="EX20" s="86"/>
      <c r="EY20" s="86"/>
      <c r="EZ20" s="86"/>
      <c r="FA20" s="86"/>
      <c r="FB20" s="86"/>
      <c r="FC20" s="86"/>
      <c r="FD20" s="86"/>
      <c r="FE20" s="86"/>
      <c r="FF20" s="86"/>
      <c r="FG20" s="86"/>
      <c r="FH20" s="86"/>
      <c r="FI20" s="86"/>
      <c r="FJ20" s="86"/>
      <c r="FK20" s="86"/>
      <c r="FL20" s="86"/>
      <c r="FM20" s="86"/>
      <c r="FN20" s="86"/>
      <c r="FO20" s="86"/>
      <c r="FP20" s="86"/>
      <c r="FQ20" s="86"/>
      <c r="FR20" s="86"/>
      <c r="FS20" s="86"/>
      <c r="FT20" s="86"/>
      <c r="FU20" s="86"/>
      <c r="FV20" s="86"/>
      <c r="FW20" s="86"/>
      <c r="FX20" s="86"/>
      <c r="FY20" s="86"/>
      <c r="FZ20" s="86"/>
      <c r="GA20" s="86"/>
      <c r="GB20" s="86"/>
      <c r="GC20" s="86"/>
      <c r="GD20" s="86"/>
      <c r="GE20" s="86"/>
      <c r="GF20" s="86"/>
      <c r="GG20" s="86"/>
      <c r="GH20" s="86"/>
      <c r="GI20" s="86"/>
      <c r="GJ20" s="86"/>
      <c r="GK20" s="86"/>
      <c r="GL20" s="86"/>
      <c r="GM20" s="86"/>
      <c r="GN20" s="86"/>
      <c r="GO20" s="86"/>
      <c r="GP20" s="86"/>
      <c r="GQ20" s="86"/>
      <c r="GR20" s="86"/>
      <c r="GS20" s="86"/>
      <c r="GT20" s="86"/>
      <c r="GU20" s="86"/>
      <c r="GV20" s="86"/>
      <c r="GW20" s="86"/>
      <c r="GX20" s="86"/>
      <c r="GY20" s="86"/>
      <c r="GZ20" s="86"/>
      <c r="HA20" s="86"/>
      <c r="HB20" s="86"/>
      <c r="HC20" s="86"/>
      <c r="HD20" s="86"/>
      <c r="HE20" s="86"/>
      <c r="HF20" s="86"/>
      <c r="HG20" s="86"/>
      <c r="HH20" s="86"/>
      <c r="HI20" s="86"/>
      <c r="HJ20" s="86"/>
      <c r="HK20" s="86"/>
      <c r="HL20" s="86"/>
      <c r="HM20" s="86"/>
      <c r="HN20" s="86"/>
      <c r="HO20" s="86"/>
      <c r="HP20" s="86"/>
      <c r="HQ20" s="86"/>
      <c r="HR20" s="86"/>
      <c r="HS20" s="86"/>
      <c r="HT20" s="86"/>
      <c r="HU20" s="86"/>
      <c r="HV20" s="86"/>
      <c r="HW20" s="86"/>
      <c r="HX20" s="86"/>
      <c r="HY20" s="86"/>
      <c r="HZ20" s="86"/>
      <c r="IA20" s="86"/>
      <c r="IB20" s="86"/>
      <c r="IC20" s="86"/>
      <c r="ID20" s="86"/>
      <c r="IE20" s="86"/>
      <c r="IF20" s="86"/>
      <c r="IG20" s="86"/>
      <c r="IH20" s="86"/>
      <c r="II20" s="86"/>
      <c r="IJ20" s="86"/>
      <c r="IK20" s="86"/>
      <c r="IL20" s="86"/>
      <c r="IM20" s="86"/>
      <c r="IN20" s="86"/>
      <c r="IO20" s="86"/>
      <c r="IP20" s="86"/>
      <c r="IQ20" s="86"/>
      <c r="IR20" s="86"/>
      <c r="IS20" s="86"/>
      <c r="IT20" s="86"/>
      <c r="IU20" s="86"/>
      <c r="IV20" s="86"/>
    </row>
    <row collapsed="false" customFormat="true" customHeight="true" hidden="false" ht="15" outlineLevel="0" r="21" s="297">
      <c r="A21" s="593" t="s">
        <v>628</v>
      </c>
      <c r="B21" s="593"/>
      <c r="C21" s="593"/>
      <c r="D21" s="593"/>
      <c r="E21" s="593"/>
      <c r="F21" s="593"/>
      <c r="G21" s="593"/>
      <c r="H21" s="593"/>
      <c r="I21" s="594"/>
      <c r="J21" s="594"/>
      <c r="K21" s="594"/>
      <c r="L21" s="594"/>
      <c r="M21" s="594"/>
      <c r="N21" s="594"/>
      <c r="O21" s="594"/>
      <c r="P21" s="594"/>
      <c r="Q21" s="594"/>
      <c r="R21" s="594"/>
      <c r="S21" s="594"/>
      <c r="T21" s="594"/>
      <c r="U21" s="594"/>
      <c r="V21" s="594"/>
      <c r="W21" s="594"/>
      <c r="X21" s="594"/>
      <c r="Y21" s="594"/>
      <c r="Z21" s="594"/>
      <c r="AA21" s="594"/>
      <c r="AB21" s="594"/>
      <c r="AC21" s="594"/>
      <c r="AD21" s="594"/>
      <c r="AE21" s="594"/>
      <c r="AF21" s="594"/>
      <c r="AG21" s="594"/>
      <c r="AH21" s="594"/>
      <c r="AI21" s="594"/>
      <c r="AJ21" s="594"/>
      <c r="AK21" s="594"/>
      <c r="AL21" s="594"/>
      <c r="AM21" s="594"/>
      <c r="AN21" s="594"/>
      <c r="AO21" s="594"/>
      <c r="AP21" s="594"/>
      <c r="AQ21" s="594"/>
      <c r="AR21" s="594"/>
      <c r="AS21" s="594"/>
      <c r="AT21" s="594"/>
      <c r="AU21" s="594"/>
      <c r="AV21" s="594"/>
      <c r="AW21" s="594"/>
      <c r="AX21" s="594"/>
      <c r="AY21" s="594"/>
      <c r="AZ21" s="594"/>
      <c r="BA21" s="594"/>
      <c r="BB21" s="594"/>
      <c r="BC21" s="594"/>
      <c r="BD21" s="594"/>
      <c r="BE21" s="594"/>
      <c r="BF21" s="594"/>
      <c r="BG21" s="594"/>
      <c r="BH21" s="594"/>
      <c r="BI21" s="594"/>
      <c r="BJ21" s="594"/>
      <c r="BK21" s="594"/>
      <c r="BL21" s="594"/>
      <c r="BM21" s="594"/>
      <c r="BN21" s="594"/>
      <c r="BO21" s="594"/>
      <c r="BP21" s="594"/>
      <c r="BQ21" s="594"/>
      <c r="BR21" s="594"/>
      <c r="BS21" s="594"/>
      <c r="BT21" s="594"/>
      <c r="BU21" s="594"/>
      <c r="BV21" s="594"/>
      <c r="BW21" s="594"/>
      <c r="BX21" s="594"/>
      <c r="BY21" s="594"/>
      <c r="BZ21" s="594"/>
      <c r="CA21" s="594"/>
      <c r="CB21" s="594"/>
      <c r="CC21" s="594"/>
      <c r="CD21" s="594"/>
      <c r="CE21" s="594"/>
      <c r="CF21" s="594"/>
      <c r="CG21" s="594"/>
      <c r="CH21" s="594"/>
      <c r="CI21" s="594"/>
      <c r="CJ21" s="594"/>
      <c r="CK21" s="594"/>
      <c r="CL21" s="594"/>
      <c r="CM21" s="594"/>
      <c r="CN21" s="594"/>
      <c r="CO21" s="594"/>
      <c r="CP21" s="594"/>
      <c r="CQ21" s="594"/>
      <c r="CR21" s="594"/>
      <c r="CS21" s="594"/>
      <c r="CT21" s="594"/>
      <c r="CU21" s="594"/>
      <c r="CV21" s="594"/>
      <c r="CW21" s="594"/>
      <c r="CX21" s="594"/>
      <c r="CY21" s="594"/>
      <c r="CZ21" s="594"/>
      <c r="DA21" s="594"/>
      <c r="DB21" s="594"/>
      <c r="DC21" s="594"/>
      <c r="DD21" s="594"/>
      <c r="DE21" s="594"/>
      <c r="DF21" s="594"/>
      <c r="DG21" s="594"/>
      <c r="DH21" s="594"/>
      <c r="DI21" s="594"/>
      <c r="DJ21" s="594"/>
      <c r="DK21" s="594"/>
      <c r="DL21" s="594"/>
      <c r="DM21" s="594"/>
      <c r="DN21" s="594"/>
      <c r="DO21" s="594"/>
      <c r="DP21" s="594"/>
      <c r="DQ21" s="594"/>
      <c r="DR21" s="594"/>
      <c r="DS21" s="594"/>
      <c r="DT21" s="594"/>
      <c r="DU21" s="594"/>
      <c r="DV21" s="594"/>
      <c r="DW21" s="594"/>
      <c r="DX21" s="594"/>
      <c r="DY21" s="594"/>
      <c r="DZ21" s="594"/>
      <c r="EA21" s="594"/>
      <c r="EB21" s="594"/>
      <c r="EC21" s="594"/>
      <c r="ED21" s="594"/>
      <c r="EE21" s="594"/>
      <c r="EF21" s="594"/>
      <c r="EG21" s="594"/>
      <c r="EH21" s="594"/>
      <c r="EI21" s="594"/>
      <c r="EJ21" s="594"/>
      <c r="EK21" s="594"/>
      <c r="EL21" s="594"/>
      <c r="EM21" s="594"/>
      <c r="EN21" s="594"/>
      <c r="EO21" s="594"/>
      <c r="EP21" s="594"/>
      <c r="EQ21" s="594"/>
      <c r="ER21" s="594"/>
      <c r="ES21" s="594"/>
      <c r="ET21" s="594"/>
      <c r="EU21" s="594"/>
      <c r="EV21" s="594"/>
      <c r="EW21" s="594"/>
      <c r="EX21" s="594"/>
      <c r="EY21" s="594"/>
      <c r="EZ21" s="594"/>
      <c r="FA21" s="594"/>
      <c r="FB21" s="594"/>
      <c r="FC21" s="594"/>
      <c r="FD21" s="594"/>
      <c r="FE21" s="594"/>
      <c r="FF21" s="594"/>
      <c r="FG21" s="594"/>
      <c r="FH21" s="594"/>
      <c r="FI21" s="594"/>
      <c r="FJ21" s="594"/>
      <c r="FK21" s="594"/>
      <c r="FL21" s="594"/>
      <c r="FM21" s="594"/>
      <c r="FN21" s="594"/>
      <c r="FO21" s="594"/>
      <c r="FP21" s="594"/>
      <c r="FQ21" s="594"/>
      <c r="FR21" s="594"/>
      <c r="FS21" s="594"/>
      <c r="FT21" s="594"/>
      <c r="FU21" s="594"/>
      <c r="FV21" s="594"/>
      <c r="FW21" s="594"/>
      <c r="FX21" s="594"/>
      <c r="FY21" s="594"/>
      <c r="FZ21" s="594"/>
      <c r="GA21" s="594"/>
      <c r="GB21" s="594"/>
      <c r="GC21" s="594"/>
      <c r="GD21" s="594"/>
      <c r="GE21" s="594"/>
      <c r="GF21" s="594"/>
      <c r="GG21" s="594"/>
      <c r="GH21" s="594"/>
      <c r="GI21" s="594"/>
      <c r="GJ21" s="594"/>
      <c r="GK21" s="594"/>
      <c r="GL21" s="594"/>
      <c r="GM21" s="594"/>
      <c r="GN21" s="594"/>
      <c r="GO21" s="594"/>
      <c r="GP21" s="594"/>
      <c r="GQ21" s="594"/>
      <c r="GR21" s="594"/>
      <c r="GS21" s="594"/>
      <c r="GT21" s="594"/>
      <c r="GU21" s="594"/>
      <c r="GV21" s="594"/>
      <c r="GW21" s="594"/>
      <c r="GX21" s="594"/>
      <c r="GY21" s="594"/>
      <c r="GZ21" s="594"/>
      <c r="HA21" s="594"/>
      <c r="HB21" s="594"/>
      <c r="HC21" s="594"/>
      <c r="HD21" s="594"/>
      <c r="HE21" s="594"/>
      <c r="HF21" s="594"/>
      <c r="HG21" s="594"/>
      <c r="HH21" s="594"/>
      <c r="HI21" s="594"/>
      <c r="HJ21" s="594"/>
      <c r="HK21" s="594"/>
      <c r="HL21" s="594"/>
      <c r="HM21" s="594"/>
      <c r="HN21" s="594"/>
      <c r="HO21" s="594"/>
      <c r="HP21" s="594"/>
      <c r="HQ21" s="594"/>
      <c r="HR21" s="594"/>
      <c r="HS21" s="594"/>
      <c r="HT21" s="594"/>
      <c r="HU21" s="594"/>
      <c r="HV21" s="594"/>
      <c r="HW21" s="594"/>
      <c r="HX21" s="594"/>
      <c r="HY21" s="594"/>
      <c r="HZ21" s="594"/>
      <c r="IA21" s="594"/>
      <c r="IB21" s="594"/>
      <c r="IC21" s="594"/>
      <c r="ID21" s="594"/>
      <c r="IE21" s="594"/>
      <c r="IF21" s="594"/>
      <c r="IG21" s="594"/>
      <c r="IH21" s="594"/>
      <c r="II21" s="594"/>
      <c r="IJ21" s="594"/>
      <c r="IK21" s="594"/>
      <c r="IL21" s="594"/>
      <c r="IM21" s="594"/>
      <c r="IN21" s="594"/>
      <c r="IO21" s="594"/>
      <c r="IP21" s="594"/>
      <c r="IQ21" s="594"/>
      <c r="IR21" s="594"/>
      <c r="IS21" s="594"/>
      <c r="IT21" s="594"/>
      <c r="IU21" s="594"/>
      <c r="IV21" s="594"/>
    </row>
    <row collapsed="false" customFormat="true" customHeight="true" hidden="false" ht="20.1" outlineLevel="0" r="22" s="297">
      <c r="A22" s="595" t="s">
        <v>619</v>
      </c>
      <c r="B22" s="595"/>
      <c r="C22" s="595"/>
      <c r="D22" s="595"/>
      <c r="E22" s="595"/>
      <c r="F22" s="595"/>
      <c r="G22" s="595"/>
      <c r="H22" s="596" t="s">
        <v>620</v>
      </c>
      <c r="I22" s="86"/>
      <c r="J22" s="86"/>
      <c r="K22" s="86"/>
      <c r="L22" s="86"/>
      <c r="M22" s="86"/>
      <c r="N22" s="86"/>
      <c r="O22" s="86"/>
      <c r="P22" s="86"/>
      <c r="Q22" s="86"/>
      <c r="R22" s="86"/>
      <c r="S22" s="86"/>
      <c r="T22" s="86"/>
      <c r="U22" s="86"/>
      <c r="V22" s="86"/>
      <c r="W22" s="86"/>
      <c r="X22" s="86"/>
      <c r="Y22" s="86"/>
      <c r="Z22" s="86"/>
      <c r="AA22" s="86"/>
      <c r="AB22" s="86"/>
      <c r="AC22" s="86"/>
      <c r="AD22" s="86"/>
      <c r="AE22" s="86"/>
      <c r="AF22" s="86"/>
      <c r="AG22" s="86"/>
      <c r="AH22" s="86"/>
      <c r="AI22" s="86"/>
      <c r="AJ22" s="86"/>
      <c r="AK22" s="86"/>
      <c r="AL22" s="86"/>
      <c r="AM22" s="86"/>
      <c r="AN22" s="86"/>
      <c r="AO22" s="86"/>
      <c r="AP22" s="86"/>
      <c r="AQ22" s="86"/>
      <c r="AR22" s="86"/>
      <c r="AS22" s="86"/>
      <c r="AT22" s="86"/>
      <c r="AU22" s="86"/>
      <c r="AV22" s="86"/>
      <c r="AW22" s="86"/>
      <c r="AX22" s="86"/>
      <c r="AY22" s="86"/>
      <c r="AZ22" s="86"/>
      <c r="BA22" s="86"/>
      <c r="BB22" s="86"/>
      <c r="BC22" s="86"/>
      <c r="BD22" s="86"/>
      <c r="BE22" s="86"/>
      <c r="BF22" s="86"/>
      <c r="BG22" s="86"/>
      <c r="BH22" s="86"/>
      <c r="BI22" s="86"/>
      <c r="BJ22" s="86"/>
      <c r="BK22" s="86"/>
      <c r="BL22" s="86"/>
      <c r="BM22" s="86"/>
      <c r="BN22" s="86"/>
      <c r="BO22" s="86"/>
      <c r="BP22" s="86"/>
      <c r="BQ22" s="86"/>
      <c r="BR22" s="86"/>
      <c r="BS22" s="86"/>
      <c r="BT22" s="86"/>
      <c r="BU22" s="86"/>
      <c r="BV22" s="86"/>
      <c r="BW22" s="86"/>
      <c r="BX22" s="86"/>
      <c r="BY22" s="86"/>
      <c r="BZ22" s="86"/>
      <c r="CA22" s="86"/>
      <c r="CB22" s="86"/>
      <c r="CC22" s="86"/>
      <c r="CD22" s="86"/>
      <c r="CE22" s="86"/>
      <c r="CF22" s="86"/>
      <c r="CG22" s="86"/>
      <c r="CH22" s="86"/>
      <c r="CI22" s="86"/>
      <c r="CJ22" s="86"/>
      <c r="CK22" s="86"/>
      <c r="CL22" s="86"/>
      <c r="CM22" s="86"/>
      <c r="CN22" s="86"/>
      <c r="CO22" s="86"/>
      <c r="CP22" s="86"/>
      <c r="CQ22" s="86"/>
      <c r="CR22" s="86"/>
      <c r="CS22" s="86"/>
      <c r="CT22" s="86"/>
      <c r="CU22" s="86"/>
      <c r="CV22" s="86"/>
      <c r="CW22" s="86"/>
      <c r="CX22" s="86"/>
      <c r="CY22" s="86"/>
      <c r="CZ22" s="86"/>
      <c r="DA22" s="86"/>
      <c r="DB22" s="86"/>
      <c r="DC22" s="86"/>
      <c r="DD22" s="86"/>
      <c r="DE22" s="86"/>
      <c r="DF22" s="86"/>
      <c r="DG22" s="86"/>
      <c r="DH22" s="86"/>
      <c r="DI22" s="86"/>
      <c r="DJ22" s="86"/>
      <c r="DK22" s="86"/>
      <c r="DL22" s="86"/>
      <c r="DM22" s="86"/>
      <c r="DN22" s="86"/>
      <c r="DO22" s="86"/>
      <c r="DP22" s="86"/>
      <c r="DQ22" s="86"/>
      <c r="DR22" s="86"/>
      <c r="DS22" s="86"/>
      <c r="DT22" s="86"/>
      <c r="DU22" s="86"/>
      <c r="DV22" s="86"/>
      <c r="DW22" s="86"/>
      <c r="DX22" s="86"/>
      <c r="DY22" s="86"/>
      <c r="DZ22" s="86"/>
      <c r="EA22" s="86"/>
      <c r="EB22" s="86"/>
      <c r="EC22" s="86"/>
      <c r="ED22" s="86"/>
      <c r="EE22" s="86"/>
      <c r="EF22" s="86"/>
      <c r="EG22" s="86"/>
      <c r="EH22" s="86"/>
      <c r="EI22" s="86"/>
      <c r="EJ22" s="86"/>
      <c r="EK22" s="86"/>
      <c r="EL22" s="86"/>
      <c r="EM22" s="86"/>
      <c r="EN22" s="86"/>
      <c r="EO22" s="86"/>
      <c r="EP22" s="86"/>
      <c r="EQ22" s="86"/>
      <c r="ER22" s="86"/>
      <c r="ES22" s="86"/>
      <c r="ET22" s="86"/>
      <c r="EU22" s="86"/>
      <c r="EV22" s="86"/>
      <c r="EW22" s="86"/>
      <c r="EX22" s="86"/>
      <c r="EY22" s="86"/>
      <c r="EZ22" s="86"/>
      <c r="FA22" s="86"/>
      <c r="FB22" s="86"/>
      <c r="FC22" s="86"/>
      <c r="FD22" s="86"/>
      <c r="FE22" s="86"/>
      <c r="FF22" s="86"/>
      <c r="FG22" s="86"/>
      <c r="FH22" s="86"/>
      <c r="FI22" s="86"/>
      <c r="FJ22" s="86"/>
      <c r="FK22" s="86"/>
      <c r="FL22" s="86"/>
      <c r="FM22" s="86"/>
      <c r="FN22" s="86"/>
      <c r="FO22" s="86"/>
      <c r="FP22" s="86"/>
      <c r="FQ22" s="86"/>
      <c r="FR22" s="86"/>
      <c r="FS22" s="86"/>
      <c r="FT22" s="86"/>
      <c r="FU22" s="86"/>
      <c r="FV22" s="86"/>
      <c r="FW22" s="86"/>
      <c r="FX22" s="86"/>
      <c r="FY22" s="86"/>
      <c r="FZ22" s="86"/>
      <c r="GA22" s="86"/>
      <c r="GB22" s="86"/>
      <c r="GC22" s="86"/>
      <c r="GD22" s="86"/>
      <c r="GE22" s="86"/>
      <c r="GF22" s="86"/>
      <c r="GG22" s="86"/>
      <c r="GH22" s="86"/>
      <c r="GI22" s="86"/>
      <c r="GJ22" s="86"/>
      <c r="GK22" s="86"/>
      <c r="GL22" s="86"/>
      <c r="GM22" s="86"/>
      <c r="GN22" s="86"/>
      <c r="GO22" s="86"/>
      <c r="GP22" s="86"/>
      <c r="GQ22" s="86"/>
      <c r="GR22" s="86"/>
      <c r="GS22" s="86"/>
      <c r="GT22" s="86"/>
      <c r="GU22" s="86"/>
      <c r="GV22" s="86"/>
      <c r="GW22" s="86"/>
      <c r="GX22" s="86"/>
      <c r="GY22" s="86"/>
      <c r="GZ22" s="86"/>
      <c r="HA22" s="86"/>
      <c r="HB22" s="86"/>
      <c r="HC22" s="86"/>
      <c r="HD22" s="86"/>
      <c r="HE22" s="86"/>
      <c r="HF22" s="86"/>
      <c r="HG22" s="86"/>
      <c r="HH22" s="86"/>
      <c r="HI22" s="86"/>
      <c r="HJ22" s="86"/>
      <c r="HK22" s="86"/>
      <c r="HL22" s="86"/>
      <c r="HM22" s="86"/>
      <c r="HN22" s="86"/>
      <c r="HO22" s="86"/>
      <c r="HP22" s="86"/>
      <c r="HQ22" s="86"/>
      <c r="HR22" s="86"/>
      <c r="HS22" s="86"/>
      <c r="HT22" s="86"/>
      <c r="HU22" s="86"/>
      <c r="HV22" s="86"/>
      <c r="HW22" s="86"/>
      <c r="HX22" s="86"/>
      <c r="HY22" s="86"/>
      <c r="HZ22" s="86"/>
      <c r="IA22" s="86"/>
      <c r="IB22" s="86"/>
      <c r="IC22" s="86"/>
      <c r="ID22" s="86"/>
      <c r="IE22" s="86"/>
      <c r="IF22" s="86"/>
      <c r="IG22" s="86"/>
      <c r="IH22" s="86"/>
      <c r="II22" s="86"/>
      <c r="IJ22" s="86"/>
      <c r="IK22" s="86"/>
      <c r="IL22" s="86"/>
      <c r="IM22" s="86"/>
      <c r="IN22" s="86"/>
      <c r="IO22" s="86"/>
      <c r="IP22" s="86"/>
      <c r="IQ22" s="86"/>
      <c r="IR22" s="86"/>
      <c r="IS22" s="86"/>
      <c r="IT22" s="86"/>
      <c r="IU22" s="86"/>
      <c r="IV22" s="86"/>
    </row>
    <row collapsed="false" customFormat="true" customHeight="true" hidden="false" ht="20.1" outlineLevel="0" r="23" s="297">
      <c r="A23" s="608" t="s">
        <v>629</v>
      </c>
      <c r="B23" s="608"/>
      <c r="C23" s="608"/>
      <c r="D23" s="608"/>
      <c r="E23" s="608"/>
      <c r="F23" s="608"/>
      <c r="G23" s="608"/>
      <c r="H23" s="601" t="n">
        <v>6.16</v>
      </c>
      <c r="I23" s="86"/>
      <c r="J23" s="86"/>
      <c r="K23" s="86"/>
      <c r="L23" s="86"/>
      <c r="M23" s="86"/>
      <c r="N23" s="86"/>
      <c r="O23" s="86"/>
      <c r="P23" s="86"/>
      <c r="Q23" s="86"/>
      <c r="R23" s="86"/>
      <c r="S23" s="86"/>
      <c r="T23" s="86"/>
      <c r="U23" s="86"/>
      <c r="V23" s="86"/>
      <c r="W23" s="86"/>
      <c r="X23" s="86"/>
      <c r="Y23" s="86"/>
      <c r="Z23" s="86"/>
      <c r="AA23" s="86"/>
      <c r="AB23" s="86"/>
      <c r="AC23" s="86"/>
      <c r="AD23" s="86"/>
      <c r="AE23" s="86"/>
      <c r="AF23" s="86"/>
      <c r="AG23" s="86"/>
      <c r="AH23" s="86"/>
      <c r="AI23" s="86"/>
      <c r="AJ23" s="86"/>
      <c r="AK23" s="86"/>
      <c r="AL23" s="86"/>
      <c r="AM23" s="86"/>
      <c r="AN23" s="86"/>
      <c r="AO23" s="86"/>
      <c r="AP23" s="86"/>
      <c r="AQ23" s="86"/>
      <c r="AR23" s="86"/>
      <c r="AS23" s="86"/>
      <c r="AT23" s="86"/>
      <c r="AU23" s="86"/>
      <c r="AV23" s="86"/>
      <c r="AW23" s="86"/>
      <c r="AX23" s="86"/>
      <c r="AY23" s="86"/>
      <c r="AZ23" s="86"/>
      <c r="BA23" s="86"/>
      <c r="BB23" s="86"/>
      <c r="BC23" s="86"/>
      <c r="BD23" s="86"/>
      <c r="BE23" s="86"/>
      <c r="BF23" s="86"/>
      <c r="BG23" s="86"/>
      <c r="BH23" s="86"/>
      <c r="BI23" s="86"/>
      <c r="BJ23" s="86"/>
      <c r="BK23" s="86"/>
      <c r="BL23" s="86"/>
      <c r="BM23" s="86"/>
      <c r="BN23" s="86"/>
      <c r="BO23" s="86"/>
      <c r="BP23" s="86"/>
      <c r="BQ23" s="86"/>
      <c r="BR23" s="86"/>
      <c r="BS23" s="86"/>
      <c r="BT23" s="86"/>
      <c r="BU23" s="86"/>
      <c r="BV23" s="86"/>
      <c r="BW23" s="86"/>
      <c r="BX23" s="86"/>
      <c r="BY23" s="86"/>
      <c r="BZ23" s="86"/>
      <c r="CA23" s="86"/>
      <c r="CB23" s="86"/>
      <c r="CC23" s="86"/>
      <c r="CD23" s="86"/>
      <c r="CE23" s="86"/>
      <c r="CF23" s="86"/>
      <c r="CG23" s="86"/>
      <c r="CH23" s="86"/>
      <c r="CI23" s="86"/>
      <c r="CJ23" s="86"/>
      <c r="CK23" s="86"/>
      <c r="CL23" s="86"/>
      <c r="CM23" s="86"/>
      <c r="CN23" s="86"/>
      <c r="CO23" s="86"/>
      <c r="CP23" s="86"/>
      <c r="CQ23" s="86"/>
      <c r="CR23" s="86"/>
      <c r="CS23" s="86"/>
      <c r="CT23" s="86"/>
      <c r="CU23" s="86"/>
      <c r="CV23" s="86"/>
      <c r="CW23" s="86"/>
      <c r="CX23" s="86"/>
      <c r="CY23" s="86"/>
      <c r="CZ23" s="86"/>
      <c r="DA23" s="86"/>
      <c r="DB23" s="86"/>
      <c r="DC23" s="86"/>
      <c r="DD23" s="86"/>
      <c r="DE23" s="86"/>
      <c r="DF23" s="86"/>
      <c r="DG23" s="86"/>
      <c r="DH23" s="86"/>
      <c r="DI23" s="86"/>
      <c r="DJ23" s="86"/>
      <c r="DK23" s="86"/>
      <c r="DL23" s="86"/>
      <c r="DM23" s="86"/>
      <c r="DN23" s="86"/>
      <c r="DO23" s="86"/>
      <c r="DP23" s="86"/>
      <c r="DQ23" s="86"/>
      <c r="DR23" s="86"/>
      <c r="DS23" s="86"/>
      <c r="DT23" s="86"/>
      <c r="DU23" s="86"/>
      <c r="DV23" s="86"/>
      <c r="DW23" s="86"/>
      <c r="DX23" s="86"/>
      <c r="DY23" s="86"/>
      <c r="DZ23" s="86"/>
      <c r="EA23" s="86"/>
      <c r="EB23" s="86"/>
      <c r="EC23" s="86"/>
      <c r="ED23" s="86"/>
      <c r="EE23" s="86"/>
      <c r="EF23" s="86"/>
      <c r="EG23" s="86"/>
      <c r="EH23" s="86"/>
      <c r="EI23" s="86"/>
      <c r="EJ23" s="86"/>
      <c r="EK23" s="86"/>
      <c r="EL23" s="86"/>
      <c r="EM23" s="86"/>
      <c r="EN23" s="86"/>
      <c r="EO23" s="86"/>
      <c r="EP23" s="86"/>
      <c r="EQ23" s="86"/>
      <c r="ER23" s="86"/>
      <c r="ES23" s="86"/>
      <c r="ET23" s="86"/>
      <c r="EU23" s="86"/>
      <c r="EV23" s="86"/>
      <c r="EW23" s="86"/>
      <c r="EX23" s="86"/>
      <c r="EY23" s="86"/>
      <c r="EZ23" s="86"/>
      <c r="FA23" s="86"/>
      <c r="FB23" s="86"/>
      <c r="FC23" s="86"/>
      <c r="FD23" s="86"/>
      <c r="FE23" s="86"/>
      <c r="FF23" s="86"/>
      <c r="FG23" s="86"/>
      <c r="FH23" s="86"/>
      <c r="FI23" s="86"/>
      <c r="FJ23" s="86"/>
      <c r="FK23" s="86"/>
      <c r="FL23" s="86"/>
      <c r="FM23" s="86"/>
      <c r="FN23" s="86"/>
      <c r="FO23" s="86"/>
      <c r="FP23" s="86"/>
      <c r="FQ23" s="86"/>
      <c r="FR23" s="86"/>
      <c r="FS23" s="86"/>
      <c r="FT23" s="86"/>
      <c r="FU23" s="86"/>
      <c r="FV23" s="86"/>
      <c r="FW23" s="86"/>
      <c r="FX23" s="86"/>
      <c r="FY23" s="86"/>
      <c r="FZ23" s="86"/>
      <c r="GA23" s="86"/>
      <c r="GB23" s="86"/>
      <c r="GC23" s="86"/>
      <c r="GD23" s="86"/>
      <c r="GE23" s="86"/>
      <c r="GF23" s="86"/>
      <c r="GG23" s="86"/>
      <c r="GH23" s="86"/>
      <c r="GI23" s="86"/>
      <c r="GJ23" s="86"/>
      <c r="GK23" s="86"/>
      <c r="GL23" s="86"/>
      <c r="GM23" s="86"/>
      <c r="GN23" s="86"/>
      <c r="GO23" s="86"/>
      <c r="GP23" s="86"/>
      <c r="GQ23" s="86"/>
      <c r="GR23" s="86"/>
      <c r="GS23" s="86"/>
      <c r="GT23" s="86"/>
      <c r="GU23" s="86"/>
      <c r="GV23" s="86"/>
      <c r="GW23" s="86"/>
      <c r="GX23" s="86"/>
      <c r="GY23" s="86"/>
      <c r="GZ23" s="86"/>
      <c r="HA23" s="86"/>
      <c r="HB23" s="86"/>
      <c r="HC23" s="86"/>
      <c r="HD23" s="86"/>
      <c r="HE23" s="86"/>
      <c r="HF23" s="86"/>
      <c r="HG23" s="86"/>
      <c r="HH23" s="86"/>
      <c r="HI23" s="86"/>
      <c r="HJ23" s="86"/>
      <c r="HK23" s="86"/>
      <c r="HL23" s="86"/>
      <c r="HM23" s="86"/>
      <c r="HN23" s="86"/>
      <c r="HO23" s="86"/>
      <c r="HP23" s="86"/>
      <c r="HQ23" s="86"/>
      <c r="HR23" s="86"/>
      <c r="HS23" s="86"/>
      <c r="HT23" s="86"/>
      <c r="HU23" s="86"/>
      <c r="HV23" s="86"/>
      <c r="HW23" s="86"/>
      <c r="HX23" s="86"/>
      <c r="HY23" s="86"/>
      <c r="HZ23" s="86"/>
      <c r="IA23" s="86"/>
      <c r="IB23" s="86"/>
      <c r="IC23" s="86"/>
      <c r="ID23" s="86"/>
      <c r="IE23" s="86"/>
      <c r="IF23" s="86"/>
      <c r="IG23" s="86"/>
      <c r="IH23" s="86"/>
      <c r="II23" s="86"/>
      <c r="IJ23" s="86"/>
      <c r="IK23" s="86"/>
      <c r="IL23" s="86"/>
      <c r="IM23" s="86"/>
      <c r="IN23" s="86"/>
      <c r="IO23" s="86"/>
      <c r="IP23" s="86"/>
      <c r="IQ23" s="86"/>
      <c r="IR23" s="86"/>
      <c r="IS23" s="86"/>
      <c r="IT23" s="86"/>
      <c r="IU23" s="86"/>
      <c r="IV23" s="86"/>
    </row>
    <row collapsed="false" customFormat="true" customHeight="true" hidden="false" ht="20.1" outlineLevel="0" r="24" s="297">
      <c r="A24" s="602" t="s">
        <v>630</v>
      </c>
      <c r="B24" s="602"/>
      <c r="C24" s="602"/>
      <c r="D24" s="602"/>
      <c r="E24" s="602"/>
      <c r="F24" s="602"/>
      <c r="G24" s="602"/>
      <c r="H24" s="601" t="n">
        <f aca="false">SUM(H23)</f>
        <v>6.16</v>
      </c>
      <c r="I24" s="86"/>
      <c r="J24" s="86"/>
      <c r="K24" s="86"/>
      <c r="L24" s="86"/>
      <c r="M24" s="86"/>
      <c r="N24" s="86"/>
      <c r="O24" s="86"/>
      <c r="P24" s="86"/>
      <c r="Q24" s="86"/>
      <c r="R24" s="86"/>
      <c r="S24" s="86"/>
      <c r="T24" s="86"/>
      <c r="U24" s="86"/>
      <c r="V24" s="86"/>
      <c r="W24" s="86"/>
      <c r="X24" s="86"/>
      <c r="Y24" s="86"/>
      <c r="Z24" s="86"/>
      <c r="AA24" s="86"/>
      <c r="AB24" s="86"/>
      <c r="AC24" s="86"/>
      <c r="AD24" s="86"/>
      <c r="AE24" s="86"/>
      <c r="AF24" s="86"/>
      <c r="AG24" s="86"/>
      <c r="AH24" s="86"/>
      <c r="AI24" s="86"/>
      <c r="AJ24" s="86"/>
      <c r="AK24" s="86"/>
      <c r="AL24" s="86"/>
      <c r="AM24" s="86"/>
      <c r="AN24" s="86"/>
      <c r="AO24" s="86"/>
      <c r="AP24" s="86"/>
      <c r="AQ24" s="86"/>
      <c r="AR24" s="86"/>
      <c r="AS24" s="86"/>
      <c r="AT24" s="86"/>
      <c r="AU24" s="86"/>
      <c r="AV24" s="86"/>
      <c r="AW24" s="86"/>
      <c r="AX24" s="86"/>
      <c r="AY24" s="86"/>
      <c r="AZ24" s="86"/>
      <c r="BA24" s="86"/>
      <c r="BB24" s="86"/>
      <c r="BC24" s="86"/>
      <c r="BD24" s="86"/>
      <c r="BE24" s="86"/>
      <c r="BF24" s="86"/>
      <c r="BG24" s="86"/>
      <c r="BH24" s="86"/>
      <c r="BI24" s="86"/>
      <c r="BJ24" s="86"/>
      <c r="BK24" s="86"/>
      <c r="BL24" s="86"/>
      <c r="BM24" s="86"/>
      <c r="BN24" s="86"/>
      <c r="BO24" s="86"/>
      <c r="BP24" s="86"/>
      <c r="BQ24" s="86"/>
      <c r="BR24" s="86"/>
      <c r="BS24" s="86"/>
      <c r="BT24" s="86"/>
      <c r="BU24" s="86"/>
      <c r="BV24" s="86"/>
      <c r="BW24" s="86"/>
      <c r="BX24" s="86"/>
      <c r="BY24" s="86"/>
      <c r="BZ24" s="86"/>
      <c r="CA24" s="86"/>
      <c r="CB24" s="86"/>
      <c r="CC24" s="86"/>
      <c r="CD24" s="86"/>
      <c r="CE24" s="86"/>
      <c r="CF24" s="86"/>
      <c r="CG24" s="86"/>
      <c r="CH24" s="86"/>
      <c r="CI24" s="86"/>
      <c r="CJ24" s="86"/>
      <c r="CK24" s="86"/>
      <c r="CL24" s="86"/>
      <c r="CM24" s="86"/>
      <c r="CN24" s="86"/>
      <c r="CO24" s="86"/>
      <c r="CP24" s="86"/>
      <c r="CQ24" s="86"/>
      <c r="CR24" s="86"/>
      <c r="CS24" s="86"/>
      <c r="CT24" s="86"/>
      <c r="CU24" s="86"/>
      <c r="CV24" s="86"/>
      <c r="CW24" s="86"/>
      <c r="CX24" s="86"/>
      <c r="CY24" s="86"/>
      <c r="CZ24" s="86"/>
      <c r="DA24" s="86"/>
      <c r="DB24" s="86"/>
      <c r="DC24" s="86"/>
      <c r="DD24" s="86"/>
      <c r="DE24" s="86"/>
      <c r="DF24" s="86"/>
      <c r="DG24" s="86"/>
      <c r="DH24" s="86"/>
      <c r="DI24" s="86"/>
      <c r="DJ24" s="86"/>
      <c r="DK24" s="86"/>
      <c r="DL24" s="86"/>
      <c r="DM24" s="86"/>
      <c r="DN24" s="86"/>
      <c r="DO24" s="86"/>
      <c r="DP24" s="86"/>
      <c r="DQ24" s="86"/>
      <c r="DR24" s="86"/>
      <c r="DS24" s="86"/>
      <c r="DT24" s="86"/>
      <c r="DU24" s="86"/>
      <c r="DV24" s="86"/>
      <c r="DW24" s="86"/>
      <c r="DX24" s="86"/>
      <c r="DY24" s="86"/>
      <c r="DZ24" s="86"/>
      <c r="EA24" s="86"/>
      <c r="EB24" s="86"/>
      <c r="EC24" s="86"/>
      <c r="ED24" s="86"/>
      <c r="EE24" s="86"/>
      <c r="EF24" s="86"/>
      <c r="EG24" s="86"/>
      <c r="EH24" s="86"/>
      <c r="EI24" s="86"/>
      <c r="EJ24" s="86"/>
      <c r="EK24" s="86"/>
      <c r="EL24" s="86"/>
      <c r="EM24" s="86"/>
      <c r="EN24" s="86"/>
      <c r="EO24" s="86"/>
      <c r="EP24" s="86"/>
      <c r="EQ24" s="86"/>
      <c r="ER24" s="86"/>
      <c r="ES24" s="86"/>
      <c r="ET24" s="86"/>
      <c r="EU24" s="86"/>
      <c r="EV24" s="86"/>
      <c r="EW24" s="86"/>
      <c r="EX24" s="86"/>
      <c r="EY24" s="86"/>
      <c r="EZ24" s="86"/>
      <c r="FA24" s="86"/>
      <c r="FB24" s="86"/>
      <c r="FC24" s="86"/>
      <c r="FD24" s="86"/>
      <c r="FE24" s="86"/>
      <c r="FF24" s="86"/>
      <c r="FG24" s="86"/>
      <c r="FH24" s="86"/>
      <c r="FI24" s="86"/>
      <c r="FJ24" s="86"/>
      <c r="FK24" s="86"/>
      <c r="FL24" s="86"/>
      <c r="FM24" s="86"/>
      <c r="FN24" s="86"/>
      <c r="FO24" s="86"/>
      <c r="FP24" s="86"/>
      <c r="FQ24" s="86"/>
      <c r="FR24" s="86"/>
      <c r="FS24" s="86"/>
      <c r="FT24" s="86"/>
      <c r="FU24" s="86"/>
      <c r="FV24" s="86"/>
      <c r="FW24" s="86"/>
      <c r="FX24" s="86"/>
      <c r="FY24" s="86"/>
      <c r="FZ24" s="86"/>
      <c r="GA24" s="86"/>
      <c r="GB24" s="86"/>
      <c r="GC24" s="86"/>
      <c r="GD24" s="86"/>
      <c r="GE24" s="86"/>
      <c r="GF24" s="86"/>
      <c r="GG24" s="86"/>
      <c r="GH24" s="86"/>
      <c r="GI24" s="86"/>
      <c r="GJ24" s="86"/>
      <c r="GK24" s="86"/>
      <c r="GL24" s="86"/>
      <c r="GM24" s="86"/>
      <c r="GN24" s="86"/>
      <c r="GO24" s="86"/>
      <c r="GP24" s="86"/>
      <c r="GQ24" s="86"/>
      <c r="GR24" s="86"/>
      <c r="GS24" s="86"/>
      <c r="GT24" s="86"/>
      <c r="GU24" s="86"/>
      <c r="GV24" s="86"/>
      <c r="GW24" s="86"/>
      <c r="GX24" s="86"/>
      <c r="GY24" s="86"/>
      <c r="GZ24" s="86"/>
      <c r="HA24" s="86"/>
      <c r="HB24" s="86"/>
      <c r="HC24" s="86"/>
      <c r="HD24" s="86"/>
      <c r="HE24" s="86"/>
      <c r="HF24" s="86"/>
      <c r="HG24" s="86"/>
      <c r="HH24" s="86"/>
      <c r="HI24" s="86"/>
      <c r="HJ24" s="86"/>
      <c r="HK24" s="86"/>
      <c r="HL24" s="86"/>
      <c r="HM24" s="86"/>
      <c r="HN24" s="86"/>
      <c r="HO24" s="86"/>
      <c r="HP24" s="86"/>
      <c r="HQ24" s="86"/>
      <c r="HR24" s="86"/>
      <c r="HS24" s="86"/>
      <c r="HT24" s="86"/>
      <c r="HU24" s="86"/>
      <c r="HV24" s="86"/>
      <c r="HW24" s="86"/>
      <c r="HX24" s="86"/>
      <c r="HY24" s="86"/>
      <c r="HZ24" s="86"/>
      <c r="IA24" s="86"/>
      <c r="IB24" s="86"/>
      <c r="IC24" s="86"/>
      <c r="ID24" s="86"/>
      <c r="IE24" s="86"/>
      <c r="IF24" s="86"/>
      <c r="IG24" s="86"/>
      <c r="IH24" s="86"/>
      <c r="II24" s="86"/>
      <c r="IJ24" s="86"/>
      <c r="IK24" s="86"/>
      <c r="IL24" s="86"/>
      <c r="IM24" s="86"/>
      <c r="IN24" s="86"/>
      <c r="IO24" s="86"/>
      <c r="IP24" s="86"/>
      <c r="IQ24" s="86"/>
      <c r="IR24" s="86"/>
      <c r="IS24" s="86"/>
      <c r="IT24" s="86"/>
      <c r="IU24" s="86"/>
      <c r="IV24" s="86"/>
    </row>
    <row collapsed="false" customFormat="true" customHeight="true" hidden="false" ht="20.1" outlineLevel="0" r="25" s="297">
      <c r="A25" s="593" t="s">
        <v>631</v>
      </c>
      <c r="B25" s="593"/>
      <c r="C25" s="593"/>
      <c r="D25" s="593"/>
      <c r="E25" s="593"/>
      <c r="F25" s="593"/>
      <c r="G25" s="593"/>
      <c r="H25" s="593"/>
      <c r="I25" s="594"/>
      <c r="J25" s="594"/>
      <c r="K25" s="594"/>
      <c r="L25" s="594"/>
      <c r="M25" s="594"/>
      <c r="N25" s="594"/>
      <c r="O25" s="594"/>
      <c r="P25" s="594"/>
      <c r="Q25" s="594"/>
      <c r="R25" s="594"/>
      <c r="S25" s="594"/>
      <c r="T25" s="594"/>
      <c r="U25" s="594"/>
      <c r="V25" s="594"/>
      <c r="W25" s="594"/>
      <c r="X25" s="594"/>
      <c r="Y25" s="594"/>
      <c r="Z25" s="594"/>
      <c r="AA25" s="594"/>
      <c r="AB25" s="594"/>
      <c r="AC25" s="594"/>
      <c r="AD25" s="594"/>
      <c r="AE25" s="594"/>
      <c r="AF25" s="594"/>
      <c r="AG25" s="594"/>
      <c r="AH25" s="594"/>
      <c r="AI25" s="594"/>
      <c r="AJ25" s="594"/>
      <c r="AK25" s="594"/>
      <c r="AL25" s="594"/>
      <c r="AM25" s="594"/>
      <c r="AN25" s="594"/>
      <c r="AO25" s="594"/>
      <c r="AP25" s="594"/>
      <c r="AQ25" s="594"/>
      <c r="AR25" s="594"/>
      <c r="AS25" s="594"/>
      <c r="AT25" s="594"/>
      <c r="AU25" s="594"/>
      <c r="AV25" s="594"/>
      <c r="AW25" s="594"/>
      <c r="AX25" s="594"/>
      <c r="AY25" s="594"/>
      <c r="AZ25" s="594"/>
      <c r="BA25" s="594"/>
      <c r="BB25" s="594"/>
      <c r="BC25" s="594"/>
      <c r="BD25" s="594"/>
      <c r="BE25" s="594"/>
      <c r="BF25" s="594"/>
      <c r="BG25" s="594"/>
      <c r="BH25" s="594"/>
      <c r="BI25" s="594"/>
      <c r="BJ25" s="594"/>
      <c r="BK25" s="594"/>
      <c r="BL25" s="594"/>
      <c r="BM25" s="594"/>
      <c r="BN25" s="594"/>
      <c r="BO25" s="594"/>
      <c r="BP25" s="594"/>
      <c r="BQ25" s="594"/>
      <c r="BR25" s="594"/>
      <c r="BS25" s="594"/>
      <c r="BT25" s="594"/>
      <c r="BU25" s="594"/>
      <c r="BV25" s="594"/>
      <c r="BW25" s="594"/>
      <c r="BX25" s="594"/>
      <c r="BY25" s="594"/>
      <c r="BZ25" s="594"/>
      <c r="CA25" s="594"/>
      <c r="CB25" s="594"/>
      <c r="CC25" s="594"/>
      <c r="CD25" s="594"/>
      <c r="CE25" s="594"/>
      <c r="CF25" s="594"/>
      <c r="CG25" s="594"/>
      <c r="CH25" s="594"/>
      <c r="CI25" s="594"/>
      <c r="CJ25" s="594"/>
      <c r="CK25" s="594"/>
      <c r="CL25" s="594"/>
      <c r="CM25" s="594"/>
      <c r="CN25" s="594"/>
      <c r="CO25" s="594"/>
      <c r="CP25" s="594"/>
      <c r="CQ25" s="594"/>
      <c r="CR25" s="594"/>
      <c r="CS25" s="594"/>
      <c r="CT25" s="594"/>
      <c r="CU25" s="594"/>
      <c r="CV25" s="594"/>
      <c r="CW25" s="594"/>
      <c r="CX25" s="594"/>
      <c r="CY25" s="594"/>
      <c r="CZ25" s="594"/>
      <c r="DA25" s="594"/>
      <c r="DB25" s="594"/>
      <c r="DC25" s="594"/>
      <c r="DD25" s="594"/>
      <c r="DE25" s="594"/>
      <c r="DF25" s="594"/>
      <c r="DG25" s="594"/>
      <c r="DH25" s="594"/>
      <c r="DI25" s="594"/>
      <c r="DJ25" s="594"/>
      <c r="DK25" s="594"/>
      <c r="DL25" s="594"/>
      <c r="DM25" s="594"/>
      <c r="DN25" s="594"/>
      <c r="DO25" s="594"/>
      <c r="DP25" s="594"/>
      <c r="DQ25" s="594"/>
      <c r="DR25" s="594"/>
      <c r="DS25" s="594"/>
      <c r="DT25" s="594"/>
      <c r="DU25" s="594"/>
      <c r="DV25" s="594"/>
      <c r="DW25" s="594"/>
      <c r="DX25" s="594"/>
      <c r="DY25" s="594"/>
      <c r="DZ25" s="594"/>
      <c r="EA25" s="594"/>
      <c r="EB25" s="594"/>
      <c r="EC25" s="594"/>
      <c r="ED25" s="594"/>
      <c r="EE25" s="594"/>
      <c r="EF25" s="594"/>
      <c r="EG25" s="594"/>
      <c r="EH25" s="594"/>
      <c r="EI25" s="594"/>
      <c r="EJ25" s="594"/>
      <c r="EK25" s="594"/>
      <c r="EL25" s="594"/>
      <c r="EM25" s="594"/>
      <c r="EN25" s="594"/>
      <c r="EO25" s="594"/>
      <c r="EP25" s="594"/>
      <c r="EQ25" s="594"/>
      <c r="ER25" s="594"/>
      <c r="ES25" s="594"/>
      <c r="ET25" s="594"/>
      <c r="EU25" s="594"/>
      <c r="EV25" s="594"/>
      <c r="EW25" s="594"/>
      <c r="EX25" s="594"/>
      <c r="EY25" s="594"/>
      <c r="EZ25" s="594"/>
      <c r="FA25" s="594"/>
      <c r="FB25" s="594"/>
      <c r="FC25" s="594"/>
      <c r="FD25" s="594"/>
      <c r="FE25" s="594"/>
      <c r="FF25" s="594"/>
      <c r="FG25" s="594"/>
      <c r="FH25" s="594"/>
      <c r="FI25" s="594"/>
      <c r="FJ25" s="594"/>
      <c r="FK25" s="594"/>
      <c r="FL25" s="594"/>
      <c r="FM25" s="594"/>
      <c r="FN25" s="594"/>
      <c r="FO25" s="594"/>
      <c r="FP25" s="594"/>
      <c r="FQ25" s="594"/>
      <c r="FR25" s="594"/>
      <c r="FS25" s="594"/>
      <c r="FT25" s="594"/>
      <c r="FU25" s="594"/>
      <c r="FV25" s="594"/>
      <c r="FW25" s="594"/>
      <c r="FX25" s="594"/>
      <c r="FY25" s="594"/>
      <c r="FZ25" s="594"/>
      <c r="GA25" s="594"/>
      <c r="GB25" s="594"/>
      <c r="GC25" s="594"/>
      <c r="GD25" s="594"/>
      <c r="GE25" s="594"/>
      <c r="GF25" s="594"/>
      <c r="GG25" s="594"/>
      <c r="GH25" s="594"/>
      <c r="GI25" s="594"/>
      <c r="GJ25" s="594"/>
      <c r="GK25" s="594"/>
      <c r="GL25" s="594"/>
      <c r="GM25" s="594"/>
      <c r="GN25" s="594"/>
      <c r="GO25" s="594"/>
      <c r="GP25" s="594"/>
      <c r="GQ25" s="594"/>
      <c r="GR25" s="594"/>
      <c r="GS25" s="594"/>
      <c r="GT25" s="594"/>
      <c r="GU25" s="594"/>
      <c r="GV25" s="594"/>
      <c r="GW25" s="594"/>
      <c r="GX25" s="594"/>
      <c r="GY25" s="594"/>
      <c r="GZ25" s="594"/>
      <c r="HA25" s="594"/>
      <c r="HB25" s="594"/>
      <c r="HC25" s="594"/>
      <c r="HD25" s="594"/>
      <c r="HE25" s="594"/>
      <c r="HF25" s="594"/>
      <c r="HG25" s="594"/>
      <c r="HH25" s="594"/>
      <c r="HI25" s="594"/>
      <c r="HJ25" s="594"/>
      <c r="HK25" s="594"/>
      <c r="HL25" s="594"/>
      <c r="HM25" s="594"/>
      <c r="HN25" s="594"/>
      <c r="HO25" s="594"/>
      <c r="HP25" s="594"/>
      <c r="HQ25" s="594"/>
      <c r="HR25" s="594"/>
      <c r="HS25" s="594"/>
      <c r="HT25" s="594"/>
      <c r="HU25" s="594"/>
      <c r="HV25" s="594"/>
      <c r="HW25" s="594"/>
      <c r="HX25" s="594"/>
      <c r="HY25" s="594"/>
      <c r="HZ25" s="594"/>
      <c r="IA25" s="594"/>
      <c r="IB25" s="594"/>
      <c r="IC25" s="594"/>
      <c r="ID25" s="594"/>
      <c r="IE25" s="594"/>
      <c r="IF25" s="594"/>
      <c r="IG25" s="594"/>
      <c r="IH25" s="594"/>
      <c r="II25" s="594"/>
      <c r="IJ25" s="594"/>
      <c r="IK25" s="594"/>
      <c r="IL25" s="594"/>
      <c r="IM25" s="594"/>
      <c r="IN25" s="594"/>
      <c r="IO25" s="594"/>
      <c r="IP25" s="594"/>
      <c r="IQ25" s="594"/>
      <c r="IR25" s="594"/>
      <c r="IS25" s="594"/>
      <c r="IT25" s="594"/>
      <c r="IU25" s="594"/>
      <c r="IV25" s="594"/>
    </row>
    <row collapsed="false" customFormat="true" customHeight="true" hidden="false" ht="20.1" outlineLevel="0" r="26" s="297">
      <c r="A26" s="595" t="s">
        <v>619</v>
      </c>
      <c r="B26" s="595"/>
      <c r="C26" s="595"/>
      <c r="D26" s="595"/>
      <c r="E26" s="595"/>
      <c r="F26" s="595"/>
      <c r="G26" s="595"/>
      <c r="H26" s="596" t="s">
        <v>620</v>
      </c>
      <c r="I26" s="86"/>
      <c r="J26" s="86"/>
      <c r="K26" s="86"/>
      <c r="L26" s="86"/>
      <c r="M26" s="86"/>
      <c r="N26" s="86"/>
      <c r="O26" s="86"/>
      <c r="P26" s="86"/>
      <c r="Q26" s="86"/>
      <c r="R26" s="86"/>
      <c r="S26" s="86"/>
      <c r="T26" s="86"/>
      <c r="U26" s="86"/>
      <c r="V26" s="86"/>
      <c r="W26" s="86"/>
      <c r="X26" s="86"/>
      <c r="Y26" s="86"/>
      <c r="Z26" s="86"/>
      <c r="AA26" s="86"/>
      <c r="AB26" s="86"/>
      <c r="AC26" s="86"/>
      <c r="AD26" s="86"/>
      <c r="AE26" s="86"/>
      <c r="AF26" s="86"/>
      <c r="AG26" s="86"/>
      <c r="AH26" s="86"/>
      <c r="AI26" s="86"/>
      <c r="AJ26" s="86"/>
      <c r="AK26" s="86"/>
      <c r="AL26" s="86"/>
      <c r="AM26" s="86"/>
      <c r="AN26" s="86"/>
      <c r="AO26" s="86"/>
      <c r="AP26" s="86"/>
      <c r="AQ26" s="86"/>
      <c r="AR26" s="86"/>
      <c r="AS26" s="86"/>
      <c r="AT26" s="86"/>
      <c r="AU26" s="86"/>
      <c r="AV26" s="86"/>
      <c r="AW26" s="86"/>
      <c r="AX26" s="86"/>
      <c r="AY26" s="86"/>
      <c r="AZ26" s="86"/>
      <c r="BA26" s="86"/>
      <c r="BB26" s="86"/>
      <c r="BC26" s="86"/>
      <c r="BD26" s="86"/>
      <c r="BE26" s="86"/>
      <c r="BF26" s="86"/>
      <c r="BG26" s="86"/>
      <c r="BH26" s="86"/>
      <c r="BI26" s="86"/>
      <c r="BJ26" s="86"/>
      <c r="BK26" s="86"/>
      <c r="BL26" s="86"/>
      <c r="BM26" s="86"/>
      <c r="BN26" s="86"/>
      <c r="BO26" s="86"/>
      <c r="BP26" s="86"/>
      <c r="BQ26" s="86"/>
      <c r="BR26" s="86"/>
      <c r="BS26" s="86"/>
      <c r="BT26" s="86"/>
      <c r="BU26" s="86"/>
      <c r="BV26" s="86"/>
      <c r="BW26" s="86"/>
      <c r="BX26" s="86"/>
      <c r="BY26" s="86"/>
      <c r="BZ26" s="86"/>
      <c r="CA26" s="86"/>
      <c r="CB26" s="86"/>
      <c r="CC26" s="86"/>
      <c r="CD26" s="86"/>
      <c r="CE26" s="86"/>
      <c r="CF26" s="86"/>
      <c r="CG26" s="86"/>
      <c r="CH26" s="86"/>
      <c r="CI26" s="86"/>
      <c r="CJ26" s="86"/>
      <c r="CK26" s="86"/>
      <c r="CL26" s="86"/>
      <c r="CM26" s="86"/>
      <c r="CN26" s="86"/>
      <c r="CO26" s="86"/>
      <c r="CP26" s="86"/>
      <c r="CQ26" s="86"/>
      <c r="CR26" s="86"/>
      <c r="CS26" s="86"/>
      <c r="CT26" s="86"/>
      <c r="CU26" s="86"/>
      <c r="CV26" s="86"/>
      <c r="CW26" s="86"/>
      <c r="CX26" s="86"/>
      <c r="CY26" s="86"/>
      <c r="CZ26" s="86"/>
      <c r="DA26" s="86"/>
      <c r="DB26" s="86"/>
      <c r="DC26" s="86"/>
      <c r="DD26" s="86"/>
      <c r="DE26" s="86"/>
      <c r="DF26" s="86"/>
      <c r="DG26" s="86"/>
      <c r="DH26" s="86"/>
      <c r="DI26" s="86"/>
      <c r="DJ26" s="86"/>
      <c r="DK26" s="86"/>
      <c r="DL26" s="86"/>
      <c r="DM26" s="86"/>
      <c r="DN26" s="86"/>
      <c r="DO26" s="86"/>
      <c r="DP26" s="86"/>
      <c r="DQ26" s="86"/>
      <c r="DR26" s="86"/>
      <c r="DS26" s="86"/>
      <c r="DT26" s="86"/>
      <c r="DU26" s="86"/>
      <c r="DV26" s="86"/>
      <c r="DW26" s="86"/>
      <c r="DX26" s="86"/>
      <c r="DY26" s="86"/>
      <c r="DZ26" s="86"/>
      <c r="EA26" s="86"/>
      <c r="EB26" s="86"/>
      <c r="EC26" s="86"/>
      <c r="ED26" s="86"/>
      <c r="EE26" s="86"/>
      <c r="EF26" s="86"/>
      <c r="EG26" s="86"/>
      <c r="EH26" s="86"/>
      <c r="EI26" s="86"/>
      <c r="EJ26" s="86"/>
      <c r="EK26" s="86"/>
      <c r="EL26" s="86"/>
      <c r="EM26" s="86"/>
      <c r="EN26" s="86"/>
      <c r="EO26" s="86"/>
      <c r="EP26" s="86"/>
      <c r="EQ26" s="86"/>
      <c r="ER26" s="86"/>
      <c r="ES26" s="86"/>
      <c r="ET26" s="86"/>
      <c r="EU26" s="86"/>
      <c r="EV26" s="86"/>
      <c r="EW26" s="86"/>
      <c r="EX26" s="86"/>
      <c r="EY26" s="86"/>
      <c r="EZ26" s="86"/>
      <c r="FA26" s="86"/>
      <c r="FB26" s="86"/>
      <c r="FC26" s="86"/>
      <c r="FD26" s="86"/>
      <c r="FE26" s="86"/>
      <c r="FF26" s="86"/>
      <c r="FG26" s="86"/>
      <c r="FH26" s="86"/>
      <c r="FI26" s="86"/>
      <c r="FJ26" s="86"/>
      <c r="FK26" s="86"/>
      <c r="FL26" s="86"/>
      <c r="FM26" s="86"/>
      <c r="FN26" s="86"/>
      <c r="FO26" s="86"/>
      <c r="FP26" s="86"/>
      <c r="FQ26" s="86"/>
      <c r="FR26" s="86"/>
      <c r="FS26" s="86"/>
      <c r="FT26" s="86"/>
      <c r="FU26" s="86"/>
      <c r="FV26" s="86"/>
      <c r="FW26" s="86"/>
      <c r="FX26" s="86"/>
      <c r="FY26" s="86"/>
      <c r="FZ26" s="86"/>
      <c r="GA26" s="86"/>
      <c r="GB26" s="86"/>
      <c r="GC26" s="86"/>
      <c r="GD26" s="86"/>
      <c r="GE26" s="86"/>
      <c r="GF26" s="86"/>
      <c r="GG26" s="86"/>
      <c r="GH26" s="86"/>
      <c r="GI26" s="86"/>
      <c r="GJ26" s="86"/>
      <c r="GK26" s="86"/>
      <c r="GL26" s="86"/>
      <c r="GM26" s="86"/>
      <c r="GN26" s="86"/>
      <c r="GO26" s="86"/>
      <c r="GP26" s="86"/>
      <c r="GQ26" s="86"/>
      <c r="GR26" s="86"/>
      <c r="GS26" s="86"/>
      <c r="GT26" s="86"/>
      <c r="GU26" s="86"/>
      <c r="GV26" s="86"/>
      <c r="GW26" s="86"/>
      <c r="GX26" s="86"/>
      <c r="GY26" s="86"/>
      <c r="GZ26" s="86"/>
      <c r="HA26" s="86"/>
      <c r="HB26" s="86"/>
      <c r="HC26" s="86"/>
      <c r="HD26" s="86"/>
      <c r="HE26" s="86"/>
      <c r="HF26" s="86"/>
      <c r="HG26" s="86"/>
      <c r="HH26" s="86"/>
      <c r="HI26" s="86"/>
      <c r="HJ26" s="86"/>
      <c r="HK26" s="86"/>
      <c r="HL26" s="86"/>
      <c r="HM26" s="86"/>
      <c r="HN26" s="86"/>
      <c r="HO26" s="86"/>
      <c r="HP26" s="86"/>
      <c r="HQ26" s="86"/>
      <c r="HR26" s="86"/>
      <c r="HS26" s="86"/>
      <c r="HT26" s="86"/>
      <c r="HU26" s="86"/>
      <c r="HV26" s="86"/>
      <c r="HW26" s="86"/>
      <c r="HX26" s="86"/>
      <c r="HY26" s="86"/>
      <c r="HZ26" s="86"/>
      <c r="IA26" s="86"/>
      <c r="IB26" s="86"/>
      <c r="IC26" s="86"/>
      <c r="ID26" s="86"/>
      <c r="IE26" s="86"/>
      <c r="IF26" s="86"/>
      <c r="IG26" s="86"/>
      <c r="IH26" s="86"/>
      <c r="II26" s="86"/>
      <c r="IJ26" s="86"/>
      <c r="IK26" s="86"/>
      <c r="IL26" s="86"/>
      <c r="IM26" s="86"/>
      <c r="IN26" s="86"/>
      <c r="IO26" s="86"/>
      <c r="IP26" s="86"/>
      <c r="IQ26" s="86"/>
      <c r="IR26" s="86"/>
      <c r="IS26" s="86"/>
      <c r="IT26" s="86"/>
      <c r="IU26" s="86"/>
      <c r="IV26" s="86"/>
    </row>
    <row collapsed="false" customFormat="true" customHeight="true" hidden="false" ht="20.1" outlineLevel="0" r="27" s="297">
      <c r="A27" s="597" t="s">
        <v>632</v>
      </c>
      <c r="B27" s="598"/>
      <c r="C27" s="598"/>
      <c r="D27" s="598"/>
      <c r="E27" s="598"/>
      <c r="F27" s="599"/>
      <c r="G27" s="609"/>
      <c r="H27" s="601" t="n">
        <v>5</v>
      </c>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6"/>
      <c r="AT27" s="86"/>
      <c r="AU27" s="86"/>
      <c r="AV27" s="86"/>
      <c r="AW27" s="86"/>
      <c r="AX27" s="86"/>
      <c r="AY27" s="86"/>
      <c r="AZ27" s="86"/>
      <c r="BA27" s="86"/>
      <c r="BB27" s="86"/>
      <c r="BC27" s="86"/>
      <c r="BD27" s="86"/>
      <c r="BE27" s="86"/>
      <c r="BF27" s="86"/>
      <c r="BG27" s="86"/>
      <c r="BH27" s="86"/>
      <c r="BI27" s="86"/>
      <c r="BJ27" s="86"/>
      <c r="BK27" s="86"/>
      <c r="BL27" s="86"/>
      <c r="BM27" s="86"/>
      <c r="BN27" s="86"/>
      <c r="BO27" s="86"/>
      <c r="BP27" s="86"/>
      <c r="BQ27" s="86"/>
      <c r="BR27" s="86"/>
      <c r="BS27" s="86"/>
      <c r="BT27" s="86"/>
      <c r="BU27" s="86"/>
      <c r="BV27" s="86"/>
      <c r="BW27" s="86"/>
      <c r="BX27" s="86"/>
      <c r="BY27" s="86"/>
      <c r="BZ27" s="86"/>
      <c r="CA27" s="86"/>
      <c r="CB27" s="86"/>
      <c r="CC27" s="86"/>
      <c r="CD27" s="86"/>
      <c r="CE27" s="86"/>
      <c r="CF27" s="86"/>
      <c r="CG27" s="86"/>
      <c r="CH27" s="86"/>
      <c r="CI27" s="86"/>
      <c r="CJ27" s="86"/>
      <c r="CK27" s="86"/>
      <c r="CL27" s="86"/>
      <c r="CM27" s="86"/>
      <c r="CN27" s="86"/>
      <c r="CO27" s="86"/>
      <c r="CP27" s="86"/>
      <c r="CQ27" s="86"/>
      <c r="CR27" s="86"/>
      <c r="CS27" s="86"/>
      <c r="CT27" s="86"/>
      <c r="CU27" s="86"/>
      <c r="CV27" s="86"/>
      <c r="CW27" s="86"/>
      <c r="CX27" s="86"/>
      <c r="CY27" s="86"/>
      <c r="CZ27" s="86"/>
      <c r="DA27" s="86"/>
      <c r="DB27" s="86"/>
      <c r="DC27" s="86"/>
      <c r="DD27" s="86"/>
      <c r="DE27" s="86"/>
      <c r="DF27" s="86"/>
      <c r="DG27" s="86"/>
      <c r="DH27" s="86"/>
      <c r="DI27" s="86"/>
      <c r="DJ27" s="86"/>
      <c r="DK27" s="86"/>
      <c r="DL27" s="86"/>
      <c r="DM27" s="86"/>
      <c r="DN27" s="86"/>
      <c r="DO27" s="86"/>
      <c r="DP27" s="86"/>
      <c r="DQ27" s="86"/>
      <c r="DR27" s="86"/>
      <c r="DS27" s="86"/>
      <c r="DT27" s="86"/>
      <c r="DU27" s="86"/>
      <c r="DV27" s="86"/>
      <c r="DW27" s="86"/>
      <c r="DX27" s="86"/>
      <c r="DY27" s="86"/>
      <c r="DZ27" s="86"/>
      <c r="EA27" s="86"/>
      <c r="EB27" s="86"/>
      <c r="EC27" s="86"/>
      <c r="ED27" s="86"/>
      <c r="EE27" s="86"/>
      <c r="EF27" s="86"/>
      <c r="EG27" s="86"/>
      <c r="EH27" s="86"/>
      <c r="EI27" s="86"/>
      <c r="EJ27" s="86"/>
      <c r="EK27" s="86"/>
      <c r="EL27" s="86"/>
      <c r="EM27" s="86"/>
      <c r="EN27" s="86"/>
      <c r="EO27" s="86"/>
      <c r="EP27" s="86"/>
      <c r="EQ27" s="86"/>
      <c r="ER27" s="86"/>
      <c r="ES27" s="86"/>
      <c r="ET27" s="86"/>
      <c r="EU27" s="86"/>
      <c r="EV27" s="86"/>
      <c r="EW27" s="86"/>
      <c r="EX27" s="86"/>
      <c r="EY27" s="86"/>
      <c r="EZ27" s="86"/>
      <c r="FA27" s="86"/>
      <c r="FB27" s="86"/>
      <c r="FC27" s="86"/>
      <c r="FD27" s="86"/>
      <c r="FE27" s="86"/>
      <c r="FF27" s="86"/>
      <c r="FG27" s="86"/>
      <c r="FH27" s="86"/>
      <c r="FI27" s="86"/>
      <c r="FJ27" s="86"/>
      <c r="FK27" s="86"/>
      <c r="FL27" s="86"/>
      <c r="FM27" s="86"/>
      <c r="FN27" s="86"/>
      <c r="FO27" s="86"/>
      <c r="FP27" s="86"/>
      <c r="FQ27" s="86"/>
      <c r="FR27" s="86"/>
      <c r="FS27" s="86"/>
      <c r="FT27" s="86"/>
      <c r="FU27" s="86"/>
      <c r="FV27" s="86"/>
      <c r="FW27" s="86"/>
      <c r="FX27" s="86"/>
      <c r="FY27" s="86"/>
      <c r="FZ27" s="86"/>
      <c r="GA27" s="86"/>
      <c r="GB27" s="86"/>
      <c r="GC27" s="86"/>
      <c r="GD27" s="86"/>
      <c r="GE27" s="86"/>
      <c r="GF27" s="86"/>
      <c r="GG27" s="86"/>
      <c r="GH27" s="86"/>
      <c r="GI27" s="86"/>
      <c r="GJ27" s="86"/>
      <c r="GK27" s="86"/>
      <c r="GL27" s="86"/>
      <c r="GM27" s="86"/>
      <c r="GN27" s="86"/>
      <c r="GO27" s="86"/>
      <c r="GP27" s="86"/>
      <c r="GQ27" s="86"/>
      <c r="GR27" s="86"/>
      <c r="GS27" s="86"/>
      <c r="GT27" s="86"/>
      <c r="GU27" s="86"/>
      <c r="GV27" s="86"/>
      <c r="GW27" s="86"/>
      <c r="GX27" s="86"/>
      <c r="GY27" s="86"/>
      <c r="GZ27" s="86"/>
      <c r="HA27" s="86"/>
      <c r="HB27" s="86"/>
      <c r="HC27" s="86"/>
      <c r="HD27" s="86"/>
      <c r="HE27" s="86"/>
      <c r="HF27" s="86"/>
      <c r="HG27" s="86"/>
      <c r="HH27" s="86"/>
      <c r="HI27" s="86"/>
      <c r="HJ27" s="86"/>
      <c r="HK27" s="86"/>
      <c r="HL27" s="86"/>
      <c r="HM27" s="86"/>
      <c r="HN27" s="86"/>
      <c r="HO27" s="86"/>
      <c r="HP27" s="86"/>
      <c r="HQ27" s="86"/>
      <c r="HR27" s="86"/>
      <c r="HS27" s="86"/>
      <c r="HT27" s="86"/>
      <c r="HU27" s="86"/>
      <c r="HV27" s="86"/>
      <c r="HW27" s="86"/>
      <c r="HX27" s="86"/>
      <c r="HY27" s="86"/>
      <c r="HZ27" s="86"/>
      <c r="IA27" s="86"/>
      <c r="IB27" s="86"/>
      <c r="IC27" s="86"/>
      <c r="ID27" s="86"/>
      <c r="IE27" s="86"/>
      <c r="IF27" s="86"/>
      <c r="IG27" s="86"/>
      <c r="IH27" s="86"/>
      <c r="II27" s="86"/>
      <c r="IJ27" s="86"/>
      <c r="IK27" s="86"/>
      <c r="IL27" s="86"/>
      <c r="IM27" s="86"/>
      <c r="IN27" s="86"/>
      <c r="IO27" s="86"/>
      <c r="IP27" s="86"/>
      <c r="IQ27" s="86"/>
      <c r="IR27" s="86"/>
      <c r="IS27" s="86"/>
      <c r="IT27" s="86"/>
      <c r="IU27" s="86"/>
      <c r="IV27" s="86"/>
    </row>
    <row collapsed="false" customFormat="true" customHeight="true" hidden="false" ht="20.1" outlineLevel="0" r="28" s="297">
      <c r="A28" s="597" t="s">
        <v>633</v>
      </c>
      <c r="B28" s="598"/>
      <c r="C28" s="598"/>
      <c r="D28" s="598"/>
      <c r="E28" s="598"/>
      <c r="F28" s="599"/>
      <c r="G28" s="609"/>
      <c r="H28" s="601" t="n">
        <v>3</v>
      </c>
      <c r="I28" s="86"/>
      <c r="J28" s="86"/>
      <c r="K28" s="86"/>
      <c r="L28" s="86"/>
      <c r="M28" s="86"/>
      <c r="N28" s="86"/>
      <c r="O28" s="86"/>
      <c r="P28" s="86"/>
      <c r="Q28" s="86"/>
      <c r="R28" s="86"/>
      <c r="S28" s="86"/>
      <c r="T28" s="86"/>
      <c r="U28" s="86"/>
      <c r="V28" s="86"/>
      <c r="W28" s="86"/>
      <c r="X28" s="86"/>
      <c r="Y28" s="86"/>
      <c r="Z28" s="86"/>
      <c r="AA28" s="86"/>
      <c r="AB28" s="86"/>
      <c r="AC28" s="86"/>
      <c r="AD28" s="86"/>
      <c r="AE28" s="86"/>
      <c r="AF28" s="86"/>
      <c r="AG28" s="86"/>
      <c r="AH28" s="86"/>
      <c r="AI28" s="86"/>
      <c r="AJ28" s="86"/>
      <c r="AK28" s="86"/>
      <c r="AL28" s="86"/>
      <c r="AM28" s="86"/>
      <c r="AN28" s="86"/>
      <c r="AO28" s="86"/>
      <c r="AP28" s="86"/>
      <c r="AQ28" s="86"/>
      <c r="AR28" s="86"/>
      <c r="AS28" s="86"/>
      <c r="AT28" s="86"/>
      <c r="AU28" s="86"/>
      <c r="AV28" s="86"/>
      <c r="AW28" s="86"/>
      <c r="AX28" s="86"/>
      <c r="AY28" s="86"/>
      <c r="AZ28" s="86"/>
      <c r="BA28" s="86"/>
      <c r="BB28" s="86"/>
      <c r="BC28" s="86"/>
      <c r="BD28" s="86"/>
      <c r="BE28" s="86"/>
      <c r="BF28" s="86"/>
      <c r="BG28" s="86"/>
      <c r="BH28" s="86"/>
      <c r="BI28" s="86"/>
      <c r="BJ28" s="86"/>
      <c r="BK28" s="86"/>
      <c r="BL28" s="86"/>
      <c r="BM28" s="86"/>
      <c r="BN28" s="86"/>
      <c r="BO28" s="86"/>
      <c r="BP28" s="86"/>
      <c r="BQ28" s="86"/>
      <c r="BR28" s="86"/>
      <c r="BS28" s="86"/>
      <c r="BT28" s="86"/>
      <c r="BU28" s="86"/>
      <c r="BV28" s="86"/>
      <c r="BW28" s="86"/>
      <c r="BX28" s="86"/>
      <c r="BY28" s="86"/>
      <c r="BZ28" s="86"/>
      <c r="CA28" s="86"/>
      <c r="CB28" s="86"/>
      <c r="CC28" s="86"/>
      <c r="CD28" s="86"/>
      <c r="CE28" s="86"/>
      <c r="CF28" s="86"/>
      <c r="CG28" s="86"/>
      <c r="CH28" s="86"/>
      <c r="CI28" s="86"/>
      <c r="CJ28" s="86"/>
      <c r="CK28" s="86"/>
      <c r="CL28" s="86"/>
      <c r="CM28" s="86"/>
      <c r="CN28" s="86"/>
      <c r="CO28" s="86"/>
      <c r="CP28" s="86"/>
      <c r="CQ28" s="86"/>
      <c r="CR28" s="86"/>
      <c r="CS28" s="86"/>
      <c r="CT28" s="86"/>
      <c r="CU28" s="86"/>
      <c r="CV28" s="86"/>
      <c r="CW28" s="86"/>
      <c r="CX28" s="86"/>
      <c r="CY28" s="86"/>
      <c r="CZ28" s="86"/>
      <c r="DA28" s="86"/>
      <c r="DB28" s="86"/>
      <c r="DC28" s="86"/>
      <c r="DD28" s="86"/>
      <c r="DE28" s="86"/>
      <c r="DF28" s="86"/>
      <c r="DG28" s="86"/>
      <c r="DH28" s="86"/>
      <c r="DI28" s="86"/>
      <c r="DJ28" s="86"/>
      <c r="DK28" s="86"/>
      <c r="DL28" s="86"/>
      <c r="DM28" s="86"/>
      <c r="DN28" s="86"/>
      <c r="DO28" s="86"/>
      <c r="DP28" s="86"/>
      <c r="DQ28" s="86"/>
      <c r="DR28" s="86"/>
      <c r="DS28" s="86"/>
      <c r="DT28" s="86"/>
      <c r="DU28" s="86"/>
      <c r="DV28" s="86"/>
      <c r="DW28" s="86"/>
      <c r="DX28" s="86"/>
      <c r="DY28" s="86"/>
      <c r="DZ28" s="86"/>
      <c r="EA28" s="86"/>
      <c r="EB28" s="86"/>
      <c r="EC28" s="86"/>
      <c r="ED28" s="86"/>
      <c r="EE28" s="86"/>
      <c r="EF28" s="86"/>
      <c r="EG28" s="86"/>
      <c r="EH28" s="86"/>
      <c r="EI28" s="86"/>
      <c r="EJ28" s="86"/>
      <c r="EK28" s="86"/>
      <c r="EL28" s="86"/>
      <c r="EM28" s="86"/>
      <c r="EN28" s="86"/>
      <c r="EO28" s="86"/>
      <c r="EP28" s="86"/>
      <c r="EQ28" s="86"/>
      <c r="ER28" s="86"/>
      <c r="ES28" s="86"/>
      <c r="ET28" s="86"/>
      <c r="EU28" s="86"/>
      <c r="EV28" s="86"/>
      <c r="EW28" s="86"/>
      <c r="EX28" s="86"/>
      <c r="EY28" s="86"/>
      <c r="EZ28" s="86"/>
      <c r="FA28" s="86"/>
      <c r="FB28" s="86"/>
      <c r="FC28" s="86"/>
      <c r="FD28" s="86"/>
      <c r="FE28" s="86"/>
      <c r="FF28" s="86"/>
      <c r="FG28" s="86"/>
      <c r="FH28" s="86"/>
      <c r="FI28" s="86"/>
      <c r="FJ28" s="86"/>
      <c r="FK28" s="86"/>
      <c r="FL28" s="86"/>
      <c r="FM28" s="86"/>
      <c r="FN28" s="86"/>
      <c r="FO28" s="86"/>
      <c r="FP28" s="86"/>
      <c r="FQ28" s="86"/>
      <c r="FR28" s="86"/>
      <c r="FS28" s="86"/>
      <c r="FT28" s="86"/>
      <c r="FU28" s="86"/>
      <c r="FV28" s="86"/>
      <c r="FW28" s="86"/>
      <c r="FX28" s="86"/>
      <c r="FY28" s="86"/>
      <c r="FZ28" s="86"/>
      <c r="GA28" s="86"/>
      <c r="GB28" s="86"/>
      <c r="GC28" s="86"/>
      <c r="GD28" s="86"/>
      <c r="GE28" s="86"/>
      <c r="GF28" s="86"/>
      <c r="GG28" s="86"/>
      <c r="GH28" s="86"/>
      <c r="GI28" s="86"/>
      <c r="GJ28" s="86"/>
      <c r="GK28" s="86"/>
      <c r="GL28" s="86"/>
      <c r="GM28" s="86"/>
      <c r="GN28" s="86"/>
      <c r="GO28" s="86"/>
      <c r="GP28" s="86"/>
      <c r="GQ28" s="86"/>
      <c r="GR28" s="86"/>
      <c r="GS28" s="86"/>
      <c r="GT28" s="86"/>
      <c r="GU28" s="86"/>
      <c r="GV28" s="86"/>
      <c r="GW28" s="86"/>
      <c r="GX28" s="86"/>
      <c r="GY28" s="86"/>
      <c r="GZ28" s="86"/>
      <c r="HA28" s="86"/>
      <c r="HB28" s="86"/>
      <c r="HC28" s="86"/>
      <c r="HD28" s="86"/>
      <c r="HE28" s="86"/>
      <c r="HF28" s="86"/>
      <c r="HG28" s="86"/>
      <c r="HH28" s="86"/>
      <c r="HI28" s="86"/>
      <c r="HJ28" s="86"/>
      <c r="HK28" s="86"/>
      <c r="HL28" s="86"/>
      <c r="HM28" s="86"/>
      <c r="HN28" s="86"/>
      <c r="HO28" s="86"/>
      <c r="HP28" s="86"/>
      <c r="HQ28" s="86"/>
      <c r="HR28" s="86"/>
      <c r="HS28" s="86"/>
      <c r="HT28" s="86"/>
      <c r="HU28" s="86"/>
      <c r="HV28" s="86"/>
      <c r="HW28" s="86"/>
      <c r="HX28" s="86"/>
      <c r="HY28" s="86"/>
      <c r="HZ28" s="86"/>
      <c r="IA28" s="86"/>
      <c r="IB28" s="86"/>
      <c r="IC28" s="86"/>
      <c r="ID28" s="86"/>
      <c r="IE28" s="86"/>
      <c r="IF28" s="86"/>
      <c r="IG28" s="86"/>
      <c r="IH28" s="86"/>
      <c r="II28" s="86"/>
      <c r="IJ28" s="86"/>
      <c r="IK28" s="86"/>
      <c r="IL28" s="86"/>
      <c r="IM28" s="86"/>
      <c r="IN28" s="86"/>
      <c r="IO28" s="86"/>
      <c r="IP28" s="86"/>
      <c r="IQ28" s="86"/>
      <c r="IR28" s="86"/>
      <c r="IS28" s="86"/>
      <c r="IT28" s="86"/>
      <c r="IU28" s="86"/>
      <c r="IV28" s="86"/>
    </row>
    <row collapsed="false" customFormat="false" customHeight="true" hidden="false" ht="20.1" outlineLevel="0" r="29">
      <c r="A29" s="597" t="s">
        <v>634</v>
      </c>
      <c r="B29" s="598"/>
      <c r="C29" s="598"/>
      <c r="D29" s="598"/>
      <c r="E29" s="598"/>
      <c r="F29" s="599"/>
      <c r="G29" s="609"/>
      <c r="H29" s="601" t="n">
        <v>0.65</v>
      </c>
      <c r="I29" s="86"/>
      <c r="J29" s="86"/>
      <c r="K29" s="86"/>
      <c r="L29" s="86"/>
      <c r="M29" s="86"/>
      <c r="N29" s="86"/>
      <c r="O29" s="86"/>
      <c r="P29" s="86"/>
      <c r="Q29" s="86"/>
      <c r="R29" s="86"/>
      <c r="S29" s="86"/>
      <c r="T29" s="86"/>
      <c r="U29" s="86"/>
      <c r="V29" s="86"/>
      <c r="W29" s="86"/>
      <c r="X29" s="86"/>
      <c r="Y29" s="86"/>
      <c r="Z29" s="86"/>
      <c r="AA29" s="86"/>
      <c r="AB29" s="86"/>
      <c r="AC29" s="86"/>
      <c r="AD29" s="86"/>
      <c r="AE29" s="86"/>
      <c r="AF29" s="86"/>
      <c r="AG29" s="86"/>
      <c r="AH29" s="86"/>
      <c r="AI29" s="86"/>
      <c r="AJ29" s="86"/>
      <c r="AK29" s="86"/>
      <c r="AL29" s="86"/>
      <c r="AM29" s="86"/>
      <c r="AN29" s="86"/>
      <c r="AO29" s="86"/>
      <c r="AP29" s="86"/>
      <c r="AQ29" s="86"/>
      <c r="AR29" s="86"/>
      <c r="AS29" s="86"/>
      <c r="AT29" s="86"/>
      <c r="AU29" s="86"/>
      <c r="AV29" s="86"/>
      <c r="AW29" s="86"/>
      <c r="AX29" s="86"/>
      <c r="AY29" s="86"/>
      <c r="AZ29" s="86"/>
      <c r="BA29" s="86"/>
      <c r="BB29" s="86"/>
      <c r="BC29" s="86"/>
      <c r="BD29" s="86"/>
      <c r="BE29" s="86"/>
      <c r="BF29" s="86"/>
      <c r="BG29" s="86"/>
      <c r="BH29" s="86"/>
      <c r="BI29" s="86"/>
      <c r="BJ29" s="86"/>
      <c r="BK29" s="86"/>
      <c r="BL29" s="86"/>
      <c r="BM29" s="86"/>
      <c r="BN29" s="86"/>
      <c r="BO29" s="86"/>
      <c r="BP29" s="86"/>
      <c r="BQ29" s="86"/>
      <c r="BR29" s="86"/>
      <c r="BS29" s="86"/>
      <c r="BT29" s="86"/>
      <c r="BU29" s="86"/>
      <c r="BV29" s="86"/>
      <c r="BW29" s="86"/>
      <c r="BX29" s="86"/>
      <c r="BY29" s="86"/>
      <c r="BZ29" s="86"/>
      <c r="CA29" s="86"/>
      <c r="CB29" s="86"/>
      <c r="CC29" s="86"/>
      <c r="CD29" s="86"/>
      <c r="CE29" s="86"/>
      <c r="CF29" s="86"/>
      <c r="CG29" s="86"/>
      <c r="CH29" s="86"/>
      <c r="CI29" s="86"/>
      <c r="CJ29" s="86"/>
      <c r="CK29" s="86"/>
      <c r="CL29" s="86"/>
      <c r="CM29" s="86"/>
      <c r="CN29" s="86"/>
      <c r="CO29" s="86"/>
      <c r="CP29" s="86"/>
      <c r="CQ29" s="86"/>
      <c r="CR29" s="86"/>
      <c r="CS29" s="86"/>
      <c r="CT29" s="86"/>
      <c r="CU29" s="86"/>
      <c r="CV29" s="86"/>
      <c r="CW29" s="86"/>
      <c r="CX29" s="86"/>
      <c r="CY29" s="86"/>
      <c r="CZ29" s="86"/>
      <c r="DA29" s="86"/>
      <c r="DB29" s="86"/>
      <c r="DC29" s="86"/>
      <c r="DD29" s="86"/>
      <c r="DE29" s="86"/>
      <c r="DF29" s="86"/>
      <c r="DG29" s="86"/>
      <c r="DH29" s="86"/>
      <c r="DI29" s="86"/>
      <c r="DJ29" s="86"/>
      <c r="DK29" s="86"/>
      <c r="DL29" s="86"/>
      <c r="DM29" s="86"/>
      <c r="DN29" s="86"/>
      <c r="DO29" s="86"/>
      <c r="DP29" s="86"/>
      <c r="DQ29" s="86"/>
      <c r="DR29" s="86"/>
      <c r="DS29" s="86"/>
      <c r="DT29" s="86"/>
      <c r="DU29" s="86"/>
      <c r="DV29" s="86"/>
      <c r="DW29" s="86"/>
      <c r="DX29" s="86"/>
      <c r="DY29" s="86"/>
      <c r="DZ29" s="86"/>
      <c r="EA29" s="86"/>
      <c r="EB29" s="86"/>
      <c r="EC29" s="86"/>
      <c r="ED29" s="86"/>
      <c r="EE29" s="86"/>
      <c r="EF29" s="86"/>
      <c r="EG29" s="86"/>
      <c r="EH29" s="86"/>
      <c r="EI29" s="86"/>
      <c r="EJ29" s="86"/>
      <c r="EK29" s="86"/>
      <c r="EL29" s="86"/>
      <c r="EM29" s="86"/>
      <c r="EN29" s="86"/>
      <c r="EO29" s="86"/>
      <c r="EP29" s="86"/>
      <c r="EQ29" s="86"/>
      <c r="ER29" s="86"/>
      <c r="ES29" s="86"/>
      <c r="ET29" s="86"/>
      <c r="EU29" s="86"/>
      <c r="EV29" s="86"/>
      <c r="EW29" s="86"/>
      <c r="EX29" s="86"/>
      <c r="EY29" s="86"/>
      <c r="EZ29" s="86"/>
      <c r="FA29" s="86"/>
      <c r="FB29" s="86"/>
      <c r="FC29" s="86"/>
      <c r="FD29" s="86"/>
      <c r="FE29" s="86"/>
      <c r="FF29" s="86"/>
      <c r="FG29" s="86"/>
      <c r="FH29" s="86"/>
      <c r="FI29" s="86"/>
      <c r="FJ29" s="86"/>
      <c r="FK29" s="86"/>
      <c r="FL29" s="86"/>
      <c r="FM29" s="86"/>
      <c r="FN29" s="86"/>
      <c r="FO29" s="86"/>
      <c r="FP29" s="86"/>
      <c r="FQ29" s="86"/>
      <c r="FR29" s="86"/>
      <c r="FS29" s="86"/>
      <c r="FT29" s="86"/>
      <c r="FU29" s="86"/>
      <c r="FV29" s="86"/>
      <c r="FW29" s="86"/>
      <c r="FX29" s="86"/>
      <c r="FY29" s="86"/>
      <c r="FZ29" s="86"/>
      <c r="GA29" s="86"/>
      <c r="GB29" s="86"/>
      <c r="GC29" s="86"/>
      <c r="GD29" s="86"/>
      <c r="GE29" s="86"/>
      <c r="GF29" s="86"/>
      <c r="GG29" s="86"/>
      <c r="GH29" s="86"/>
      <c r="GI29" s="86"/>
      <c r="GJ29" s="86"/>
      <c r="GK29" s="86"/>
      <c r="GL29" s="86"/>
      <c r="GM29" s="86"/>
      <c r="GN29" s="86"/>
      <c r="GO29" s="86"/>
      <c r="GP29" s="86"/>
      <c r="GQ29" s="86"/>
      <c r="GR29" s="86"/>
      <c r="GS29" s="86"/>
      <c r="GT29" s="86"/>
      <c r="GU29" s="86"/>
      <c r="GV29" s="86"/>
      <c r="GW29" s="86"/>
      <c r="GX29" s="86"/>
      <c r="GY29" s="86"/>
      <c r="GZ29" s="86"/>
      <c r="HA29" s="86"/>
      <c r="HB29" s="86"/>
      <c r="HC29" s="86"/>
      <c r="HD29" s="86"/>
      <c r="HE29" s="86"/>
      <c r="HF29" s="86"/>
      <c r="HG29" s="86"/>
      <c r="HH29" s="86"/>
      <c r="HI29" s="86"/>
      <c r="HJ29" s="86"/>
      <c r="HK29" s="86"/>
      <c r="HL29" s="86"/>
      <c r="HM29" s="86"/>
      <c r="HN29" s="86"/>
      <c r="HO29" s="86"/>
      <c r="HP29" s="86"/>
      <c r="HQ29" s="86"/>
      <c r="HR29" s="86"/>
      <c r="HS29" s="86"/>
      <c r="HT29" s="86"/>
      <c r="HU29" s="86"/>
      <c r="HV29" s="86"/>
      <c r="HW29" s="86"/>
      <c r="HX29" s="86"/>
      <c r="HY29" s="86"/>
      <c r="HZ29" s="86"/>
      <c r="IA29" s="86"/>
      <c r="IB29" s="86"/>
      <c r="IC29" s="86"/>
      <c r="ID29" s="86"/>
      <c r="IE29" s="86"/>
      <c r="IF29" s="86"/>
      <c r="IG29" s="86"/>
      <c r="IH29" s="86"/>
      <c r="II29" s="86"/>
      <c r="IJ29" s="86"/>
      <c r="IK29" s="86"/>
      <c r="IL29" s="86"/>
      <c r="IM29" s="86"/>
      <c r="IN29" s="86"/>
      <c r="IO29" s="86"/>
      <c r="IP29" s="86"/>
      <c r="IQ29" s="86"/>
      <c r="IR29" s="86"/>
      <c r="IS29" s="86"/>
      <c r="IT29" s="86"/>
      <c r="IU29" s="86"/>
      <c r="IV29" s="86"/>
    </row>
    <row collapsed="false" customFormat="false" customHeight="true" hidden="false" ht="20.1" outlineLevel="0" r="30">
      <c r="A30" s="597" t="s">
        <v>635</v>
      </c>
      <c r="B30" s="598"/>
      <c r="C30" s="598"/>
      <c r="D30" s="598"/>
      <c r="E30" s="598"/>
      <c r="F30" s="599"/>
      <c r="G30" s="609"/>
      <c r="H30" s="601" t="n">
        <v>4.5</v>
      </c>
      <c r="I30" s="86"/>
      <c r="J30" s="86"/>
      <c r="K30" s="86"/>
      <c r="L30" s="86"/>
      <c r="M30" s="86"/>
      <c r="N30" s="86"/>
      <c r="O30" s="86"/>
      <c r="P30" s="86"/>
      <c r="Q30" s="86"/>
      <c r="R30" s="86"/>
      <c r="S30" s="86"/>
      <c r="T30" s="86"/>
      <c r="U30" s="86"/>
      <c r="V30" s="86"/>
      <c r="W30" s="86"/>
      <c r="X30" s="86"/>
      <c r="Y30" s="86"/>
      <c r="Z30" s="86"/>
      <c r="AA30" s="86"/>
      <c r="AB30" s="86"/>
      <c r="AC30" s="86"/>
      <c r="AD30" s="86"/>
      <c r="AE30" s="86"/>
      <c r="AF30" s="86"/>
      <c r="AG30" s="86"/>
      <c r="AH30" s="86"/>
      <c r="AI30" s="86"/>
      <c r="AJ30" s="86"/>
      <c r="AK30" s="86"/>
      <c r="AL30" s="86"/>
      <c r="AM30" s="86"/>
      <c r="AN30" s="86"/>
      <c r="AO30" s="86"/>
      <c r="AP30" s="86"/>
      <c r="AQ30" s="86"/>
      <c r="AR30" s="86"/>
      <c r="AS30" s="86"/>
      <c r="AT30" s="86"/>
      <c r="AU30" s="86"/>
      <c r="AV30" s="86"/>
      <c r="AW30" s="86"/>
      <c r="AX30" s="86"/>
      <c r="AY30" s="86"/>
      <c r="AZ30" s="86"/>
      <c r="BA30" s="86"/>
      <c r="BB30" s="86"/>
      <c r="BC30" s="86"/>
      <c r="BD30" s="86"/>
      <c r="BE30" s="86"/>
      <c r="BF30" s="86"/>
      <c r="BG30" s="86"/>
      <c r="BH30" s="86"/>
      <c r="BI30" s="86"/>
      <c r="BJ30" s="86"/>
      <c r="BK30" s="86"/>
      <c r="BL30" s="86"/>
      <c r="BM30" s="86"/>
      <c r="BN30" s="86"/>
      <c r="BO30" s="86"/>
      <c r="BP30" s="86"/>
      <c r="BQ30" s="86"/>
      <c r="BR30" s="86"/>
      <c r="BS30" s="86"/>
      <c r="BT30" s="86"/>
      <c r="BU30" s="86"/>
      <c r="BV30" s="86"/>
      <c r="BW30" s="86"/>
      <c r="BX30" s="86"/>
      <c r="BY30" s="86"/>
      <c r="BZ30" s="86"/>
      <c r="CA30" s="86"/>
      <c r="CB30" s="86"/>
      <c r="CC30" s="86"/>
      <c r="CD30" s="86"/>
      <c r="CE30" s="86"/>
      <c r="CF30" s="86"/>
      <c r="CG30" s="86"/>
      <c r="CH30" s="86"/>
      <c r="CI30" s="86"/>
      <c r="CJ30" s="86"/>
      <c r="CK30" s="86"/>
      <c r="CL30" s="86"/>
      <c r="CM30" s="86"/>
      <c r="CN30" s="86"/>
      <c r="CO30" s="86"/>
      <c r="CP30" s="86"/>
      <c r="CQ30" s="86"/>
      <c r="CR30" s="86"/>
      <c r="CS30" s="86"/>
      <c r="CT30" s="86"/>
      <c r="CU30" s="86"/>
      <c r="CV30" s="86"/>
      <c r="CW30" s="86"/>
      <c r="CX30" s="86"/>
      <c r="CY30" s="86"/>
      <c r="CZ30" s="86"/>
      <c r="DA30" s="86"/>
      <c r="DB30" s="86"/>
      <c r="DC30" s="86"/>
      <c r="DD30" s="86"/>
      <c r="DE30" s="86"/>
      <c r="DF30" s="86"/>
      <c r="DG30" s="86"/>
      <c r="DH30" s="86"/>
      <c r="DI30" s="86"/>
      <c r="DJ30" s="86"/>
      <c r="DK30" s="86"/>
      <c r="DL30" s="86"/>
      <c r="DM30" s="86"/>
      <c r="DN30" s="86"/>
      <c r="DO30" s="86"/>
      <c r="DP30" s="86"/>
      <c r="DQ30" s="86"/>
      <c r="DR30" s="86"/>
      <c r="DS30" s="86"/>
      <c r="DT30" s="86"/>
      <c r="DU30" s="86"/>
      <c r="DV30" s="86"/>
      <c r="DW30" s="86"/>
      <c r="DX30" s="86"/>
      <c r="DY30" s="86"/>
      <c r="DZ30" s="86"/>
      <c r="EA30" s="86"/>
      <c r="EB30" s="86"/>
      <c r="EC30" s="86"/>
      <c r="ED30" s="86"/>
      <c r="EE30" s="86"/>
      <c r="EF30" s="86"/>
      <c r="EG30" s="86"/>
      <c r="EH30" s="86"/>
      <c r="EI30" s="86"/>
      <c r="EJ30" s="86"/>
      <c r="EK30" s="86"/>
      <c r="EL30" s="86"/>
      <c r="EM30" s="86"/>
      <c r="EN30" s="86"/>
      <c r="EO30" s="86"/>
      <c r="EP30" s="86"/>
      <c r="EQ30" s="86"/>
      <c r="ER30" s="86"/>
      <c r="ES30" s="86"/>
      <c r="ET30" s="86"/>
      <c r="EU30" s="86"/>
      <c r="EV30" s="86"/>
      <c r="EW30" s="86"/>
      <c r="EX30" s="86"/>
      <c r="EY30" s="86"/>
      <c r="EZ30" s="86"/>
      <c r="FA30" s="86"/>
      <c r="FB30" s="86"/>
      <c r="FC30" s="86"/>
      <c r="FD30" s="86"/>
      <c r="FE30" s="86"/>
      <c r="FF30" s="86"/>
      <c r="FG30" s="86"/>
      <c r="FH30" s="86"/>
      <c r="FI30" s="86"/>
      <c r="FJ30" s="86"/>
      <c r="FK30" s="86"/>
      <c r="FL30" s="86"/>
      <c r="FM30" s="86"/>
      <c r="FN30" s="86"/>
      <c r="FO30" s="86"/>
      <c r="FP30" s="86"/>
      <c r="FQ30" s="86"/>
      <c r="FR30" s="86"/>
      <c r="FS30" s="86"/>
      <c r="FT30" s="86"/>
      <c r="FU30" s="86"/>
      <c r="FV30" s="86"/>
      <c r="FW30" s="86"/>
      <c r="FX30" s="86"/>
      <c r="FY30" s="86"/>
      <c r="FZ30" s="86"/>
      <c r="GA30" s="86"/>
      <c r="GB30" s="86"/>
      <c r="GC30" s="86"/>
      <c r="GD30" s="86"/>
      <c r="GE30" s="86"/>
      <c r="GF30" s="86"/>
      <c r="GG30" s="86"/>
      <c r="GH30" s="86"/>
      <c r="GI30" s="86"/>
      <c r="GJ30" s="86"/>
      <c r="GK30" s="86"/>
      <c r="GL30" s="86"/>
      <c r="GM30" s="86"/>
      <c r="GN30" s="86"/>
      <c r="GO30" s="86"/>
      <c r="GP30" s="86"/>
      <c r="GQ30" s="86"/>
      <c r="GR30" s="86"/>
      <c r="GS30" s="86"/>
      <c r="GT30" s="86"/>
      <c r="GU30" s="86"/>
      <c r="GV30" s="86"/>
      <c r="GW30" s="86"/>
      <c r="GX30" s="86"/>
      <c r="GY30" s="86"/>
      <c r="GZ30" s="86"/>
      <c r="HA30" s="86"/>
      <c r="HB30" s="86"/>
      <c r="HC30" s="86"/>
      <c r="HD30" s="86"/>
      <c r="HE30" s="86"/>
      <c r="HF30" s="86"/>
      <c r="HG30" s="86"/>
      <c r="HH30" s="86"/>
      <c r="HI30" s="86"/>
      <c r="HJ30" s="86"/>
      <c r="HK30" s="86"/>
      <c r="HL30" s="86"/>
      <c r="HM30" s="86"/>
      <c r="HN30" s="86"/>
      <c r="HO30" s="86"/>
      <c r="HP30" s="86"/>
      <c r="HQ30" s="86"/>
      <c r="HR30" s="86"/>
      <c r="HS30" s="86"/>
      <c r="HT30" s="86"/>
      <c r="HU30" s="86"/>
      <c r="HV30" s="86"/>
      <c r="HW30" s="86"/>
      <c r="HX30" s="86"/>
      <c r="HY30" s="86"/>
      <c r="HZ30" s="86"/>
      <c r="IA30" s="86"/>
      <c r="IB30" s="86"/>
      <c r="IC30" s="86"/>
      <c r="ID30" s="86"/>
      <c r="IE30" s="86"/>
      <c r="IF30" s="86"/>
      <c r="IG30" s="86"/>
      <c r="IH30" s="86"/>
      <c r="II30" s="86"/>
      <c r="IJ30" s="86"/>
      <c r="IK30" s="86"/>
      <c r="IL30" s="86"/>
      <c r="IM30" s="86"/>
      <c r="IN30" s="86"/>
      <c r="IO30" s="86"/>
      <c r="IP30" s="86"/>
      <c r="IQ30" s="86"/>
      <c r="IR30" s="86"/>
      <c r="IS30" s="86"/>
      <c r="IT30" s="86"/>
      <c r="IU30" s="86"/>
      <c r="IV30" s="86"/>
    </row>
    <row collapsed="false" customFormat="false" customHeight="true" hidden="false" ht="20.1" outlineLevel="0" r="31">
      <c r="A31" s="53" t="s">
        <v>636</v>
      </c>
      <c r="B31" s="53"/>
      <c r="C31" s="53"/>
      <c r="D31" s="53"/>
      <c r="E31" s="53"/>
      <c r="F31" s="53"/>
      <c r="G31" s="53"/>
      <c r="H31" s="601" t="n">
        <f aca="false">SUM(H27:H30)</f>
        <v>13.15</v>
      </c>
      <c r="I31" s="86"/>
      <c r="J31" s="86"/>
      <c r="K31" s="86"/>
      <c r="L31" s="86"/>
      <c r="M31" s="86"/>
      <c r="N31" s="86"/>
      <c r="O31" s="86"/>
      <c r="P31" s="86"/>
      <c r="Q31" s="86"/>
      <c r="R31" s="86"/>
      <c r="S31" s="86"/>
      <c r="T31" s="86"/>
      <c r="U31" s="86"/>
      <c r="V31" s="86"/>
      <c r="W31" s="86"/>
      <c r="X31" s="86"/>
      <c r="Y31" s="86"/>
      <c r="Z31" s="86"/>
      <c r="AA31" s="86"/>
      <c r="AB31" s="86"/>
      <c r="AC31" s="86"/>
      <c r="AD31" s="86"/>
      <c r="AE31" s="86"/>
      <c r="AF31" s="86"/>
      <c r="AG31" s="86"/>
      <c r="AH31" s="86"/>
      <c r="AI31" s="86"/>
      <c r="AJ31" s="86"/>
      <c r="AK31" s="86"/>
      <c r="AL31" s="86"/>
      <c r="AM31" s="86"/>
      <c r="AN31" s="86"/>
      <c r="AO31" s="86"/>
      <c r="AP31" s="86"/>
      <c r="AQ31" s="86"/>
      <c r="AR31" s="86"/>
      <c r="AS31" s="86"/>
      <c r="AT31" s="86"/>
      <c r="AU31" s="86"/>
      <c r="AV31" s="86"/>
      <c r="AW31" s="86"/>
      <c r="AX31" s="86"/>
      <c r="AY31" s="86"/>
      <c r="AZ31" s="86"/>
      <c r="BA31" s="86"/>
      <c r="BB31" s="86"/>
      <c r="BC31" s="86"/>
      <c r="BD31" s="86"/>
      <c r="BE31" s="86"/>
      <c r="BF31" s="86"/>
      <c r="BG31" s="86"/>
      <c r="BH31" s="86"/>
      <c r="BI31" s="86"/>
      <c r="BJ31" s="86"/>
      <c r="BK31" s="86"/>
      <c r="BL31" s="86"/>
      <c r="BM31" s="86"/>
      <c r="BN31" s="86"/>
      <c r="BO31" s="86"/>
      <c r="BP31" s="86"/>
      <c r="BQ31" s="86"/>
      <c r="BR31" s="86"/>
      <c r="BS31" s="86"/>
      <c r="BT31" s="86"/>
      <c r="BU31" s="86"/>
      <c r="BV31" s="86"/>
      <c r="BW31" s="86"/>
      <c r="BX31" s="86"/>
      <c r="BY31" s="86"/>
      <c r="BZ31" s="86"/>
      <c r="CA31" s="86"/>
      <c r="CB31" s="86"/>
      <c r="CC31" s="86"/>
      <c r="CD31" s="86"/>
      <c r="CE31" s="86"/>
      <c r="CF31" s="86"/>
      <c r="CG31" s="86"/>
      <c r="CH31" s="86"/>
      <c r="CI31" s="86"/>
      <c r="CJ31" s="86"/>
      <c r="CK31" s="86"/>
      <c r="CL31" s="86"/>
      <c r="CM31" s="86"/>
      <c r="CN31" s="86"/>
      <c r="CO31" s="86"/>
      <c r="CP31" s="86"/>
      <c r="CQ31" s="86"/>
      <c r="CR31" s="86"/>
      <c r="CS31" s="86"/>
      <c r="CT31" s="86"/>
      <c r="CU31" s="86"/>
      <c r="CV31" s="86"/>
      <c r="CW31" s="86"/>
      <c r="CX31" s="86"/>
      <c r="CY31" s="86"/>
      <c r="CZ31" s="86"/>
      <c r="DA31" s="86"/>
      <c r="DB31" s="86"/>
      <c r="DC31" s="86"/>
      <c r="DD31" s="86"/>
      <c r="DE31" s="86"/>
      <c r="DF31" s="86"/>
      <c r="DG31" s="86"/>
      <c r="DH31" s="86"/>
      <c r="DI31" s="86"/>
      <c r="DJ31" s="86"/>
      <c r="DK31" s="86"/>
      <c r="DL31" s="86"/>
      <c r="DM31" s="86"/>
      <c r="DN31" s="86"/>
      <c r="DO31" s="86"/>
      <c r="DP31" s="86"/>
      <c r="DQ31" s="86"/>
      <c r="DR31" s="86"/>
      <c r="DS31" s="86"/>
      <c r="DT31" s="86"/>
      <c r="DU31" s="86"/>
      <c r="DV31" s="86"/>
      <c r="DW31" s="86"/>
      <c r="DX31" s="86"/>
      <c r="DY31" s="86"/>
      <c r="DZ31" s="86"/>
      <c r="EA31" s="86"/>
      <c r="EB31" s="86"/>
      <c r="EC31" s="86"/>
      <c r="ED31" s="86"/>
      <c r="EE31" s="86"/>
      <c r="EF31" s="86"/>
      <c r="EG31" s="86"/>
      <c r="EH31" s="86"/>
      <c r="EI31" s="86"/>
      <c r="EJ31" s="86"/>
      <c r="EK31" s="86"/>
      <c r="EL31" s="86"/>
      <c r="EM31" s="86"/>
      <c r="EN31" s="86"/>
      <c r="EO31" s="86"/>
      <c r="EP31" s="86"/>
      <c r="EQ31" s="86"/>
      <c r="ER31" s="86"/>
      <c r="ES31" s="86"/>
      <c r="ET31" s="86"/>
      <c r="EU31" s="86"/>
      <c r="EV31" s="86"/>
      <c r="EW31" s="86"/>
      <c r="EX31" s="86"/>
      <c r="EY31" s="86"/>
      <c r="EZ31" s="86"/>
      <c r="FA31" s="86"/>
      <c r="FB31" s="86"/>
      <c r="FC31" s="86"/>
      <c r="FD31" s="86"/>
      <c r="FE31" s="86"/>
      <c r="FF31" s="86"/>
      <c r="FG31" s="86"/>
      <c r="FH31" s="86"/>
      <c r="FI31" s="86"/>
      <c r="FJ31" s="86"/>
      <c r="FK31" s="86"/>
      <c r="FL31" s="86"/>
      <c r="FM31" s="86"/>
      <c r="FN31" s="86"/>
      <c r="FO31" s="86"/>
      <c r="FP31" s="86"/>
      <c r="FQ31" s="86"/>
      <c r="FR31" s="86"/>
      <c r="FS31" s="86"/>
      <c r="FT31" s="86"/>
      <c r="FU31" s="86"/>
      <c r="FV31" s="86"/>
      <c r="FW31" s="86"/>
      <c r="FX31" s="86"/>
      <c r="FY31" s="86"/>
      <c r="FZ31" s="86"/>
      <c r="GA31" s="86"/>
      <c r="GB31" s="86"/>
      <c r="GC31" s="86"/>
      <c r="GD31" s="86"/>
      <c r="GE31" s="86"/>
      <c r="GF31" s="86"/>
      <c r="GG31" s="86"/>
      <c r="GH31" s="86"/>
      <c r="GI31" s="86"/>
      <c r="GJ31" s="86"/>
      <c r="GK31" s="86"/>
      <c r="GL31" s="86"/>
      <c r="GM31" s="86"/>
      <c r="GN31" s="86"/>
      <c r="GO31" s="86"/>
      <c r="GP31" s="86"/>
      <c r="GQ31" s="86"/>
      <c r="GR31" s="86"/>
      <c r="GS31" s="86"/>
      <c r="GT31" s="86"/>
      <c r="GU31" s="86"/>
      <c r="GV31" s="86"/>
      <c r="GW31" s="86"/>
      <c r="GX31" s="86"/>
      <c r="GY31" s="86"/>
      <c r="GZ31" s="86"/>
      <c r="HA31" s="86"/>
      <c r="HB31" s="86"/>
      <c r="HC31" s="86"/>
      <c r="HD31" s="86"/>
      <c r="HE31" s="86"/>
      <c r="HF31" s="86"/>
      <c r="HG31" s="86"/>
      <c r="HH31" s="86"/>
      <c r="HI31" s="86"/>
      <c r="HJ31" s="86"/>
      <c r="HK31" s="86"/>
      <c r="HL31" s="86"/>
      <c r="HM31" s="86"/>
      <c r="HN31" s="86"/>
      <c r="HO31" s="86"/>
      <c r="HP31" s="86"/>
      <c r="HQ31" s="86"/>
      <c r="HR31" s="86"/>
      <c r="HS31" s="86"/>
      <c r="HT31" s="86"/>
      <c r="HU31" s="86"/>
      <c r="HV31" s="86"/>
      <c r="HW31" s="86"/>
      <c r="HX31" s="86"/>
      <c r="HY31" s="86"/>
      <c r="HZ31" s="86"/>
      <c r="IA31" s="86"/>
      <c r="IB31" s="86"/>
      <c r="IC31" s="86"/>
      <c r="ID31" s="86"/>
      <c r="IE31" s="86"/>
      <c r="IF31" s="86"/>
      <c r="IG31" s="86"/>
      <c r="IH31" s="86"/>
      <c r="II31" s="86"/>
      <c r="IJ31" s="86"/>
      <c r="IK31" s="86"/>
      <c r="IL31" s="86"/>
      <c r="IM31" s="86"/>
      <c r="IN31" s="86"/>
      <c r="IO31" s="86"/>
      <c r="IP31" s="86"/>
      <c r="IQ31" s="86"/>
      <c r="IR31" s="86"/>
      <c r="IS31" s="86"/>
      <c r="IT31" s="86"/>
      <c r="IU31" s="86"/>
      <c r="IV31" s="86"/>
    </row>
    <row collapsed="false" customFormat="false" customHeight="true" hidden="false" ht="9" outlineLevel="0" r="32">
      <c r="A32" s="610"/>
      <c r="B32" s="611"/>
      <c r="C32" s="612"/>
      <c r="D32" s="613"/>
      <c r="E32" s="613"/>
      <c r="F32" s="613"/>
      <c r="G32" s="613"/>
      <c r="H32" s="614"/>
      <c r="I32" s="23"/>
      <c r="J32" s="23"/>
      <c r="K32" s="23"/>
      <c r="L32" s="23"/>
      <c r="M32" s="23"/>
      <c r="N32" s="23"/>
      <c r="O32" s="23"/>
      <c r="P32" s="23"/>
      <c r="Q32" s="23"/>
      <c r="R32" s="23"/>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A32" s="23"/>
      <c r="CB32" s="23"/>
      <c r="CC32" s="23"/>
      <c r="CD32" s="23"/>
      <c r="CE32" s="23"/>
      <c r="CF32" s="23"/>
      <c r="CG32" s="23"/>
      <c r="CH32" s="23"/>
      <c r="CI32" s="23"/>
      <c r="CJ32" s="23"/>
      <c r="CK32" s="23"/>
      <c r="CL32" s="23"/>
      <c r="CM32" s="23"/>
      <c r="CN32" s="23"/>
      <c r="CO32" s="23"/>
      <c r="CP32" s="23"/>
      <c r="CQ32" s="23"/>
      <c r="CR32" s="23"/>
      <c r="CS32" s="23"/>
      <c r="CT32" s="23"/>
      <c r="CU32" s="23"/>
      <c r="CV32" s="23"/>
      <c r="CW32" s="23"/>
      <c r="CX32" s="23"/>
      <c r="CY32" s="23"/>
      <c r="CZ32" s="23"/>
      <c r="DA32" s="23"/>
      <c r="DB32" s="23"/>
      <c r="DC32" s="23"/>
      <c r="DD32" s="23"/>
      <c r="DE32" s="23"/>
      <c r="DF32" s="23"/>
      <c r="DG32" s="23"/>
      <c r="DH32" s="23"/>
      <c r="DI32" s="23"/>
      <c r="DJ32" s="23"/>
      <c r="DK32" s="23"/>
      <c r="DL32" s="23"/>
      <c r="DM32" s="23"/>
      <c r="DN32" s="23"/>
      <c r="DO32" s="23"/>
      <c r="DP32" s="23"/>
      <c r="DQ32" s="23"/>
      <c r="DR32" s="23"/>
      <c r="DS32" s="23"/>
      <c r="DT32" s="23"/>
      <c r="DU32" s="23"/>
      <c r="DV32" s="23"/>
      <c r="DW32" s="23"/>
      <c r="DX32" s="23"/>
      <c r="DY32" s="23"/>
      <c r="DZ32" s="23"/>
      <c r="EA32" s="23"/>
      <c r="EB32" s="23"/>
      <c r="EC32" s="23"/>
      <c r="ED32" s="23"/>
      <c r="EE32" s="23"/>
      <c r="EF32" s="23"/>
      <c r="EG32" s="23"/>
      <c r="EH32" s="23"/>
      <c r="EI32" s="23"/>
      <c r="EJ32" s="23"/>
      <c r="EK32" s="23"/>
      <c r="EL32" s="23"/>
      <c r="EM32" s="23"/>
      <c r="EN32" s="23"/>
      <c r="EO32" s="23"/>
      <c r="EP32" s="23"/>
      <c r="EQ32" s="23"/>
      <c r="ER32" s="23"/>
      <c r="ES32" s="23"/>
      <c r="ET32" s="23"/>
      <c r="EU32" s="23"/>
      <c r="EV32" s="23"/>
      <c r="EW32" s="23"/>
      <c r="EX32" s="23"/>
      <c r="EY32" s="23"/>
      <c r="EZ32" s="23"/>
      <c r="FA32" s="23"/>
      <c r="FB32" s="23"/>
      <c r="FC32" s="23"/>
      <c r="FD32" s="23"/>
      <c r="FE32" s="23"/>
      <c r="FF32" s="23"/>
      <c r="FG32" s="23"/>
      <c r="FH32" s="23"/>
      <c r="FI32" s="23"/>
      <c r="FJ32" s="23"/>
      <c r="FK32" s="23"/>
      <c r="FL32" s="23"/>
      <c r="FM32" s="23"/>
      <c r="FN32" s="23"/>
      <c r="FO32" s="23"/>
      <c r="FP32" s="23"/>
      <c r="FQ32" s="23"/>
      <c r="FR32" s="23"/>
      <c r="FS32" s="23"/>
      <c r="FT32" s="23"/>
      <c r="FU32" s="23"/>
      <c r="FV32" s="23"/>
      <c r="FW32" s="23"/>
      <c r="FX32" s="23"/>
      <c r="FY32" s="23"/>
      <c r="FZ32" s="23"/>
      <c r="GA32" s="23"/>
      <c r="GB32" s="23"/>
      <c r="GC32" s="23"/>
      <c r="GD32" s="23"/>
      <c r="GE32" s="23"/>
      <c r="GF32" s="23"/>
      <c r="GG32" s="23"/>
      <c r="GH32" s="23"/>
      <c r="GI32" s="23"/>
      <c r="GJ32" s="23"/>
      <c r="GK32" s="23"/>
      <c r="GL32" s="23"/>
      <c r="GM32" s="23"/>
      <c r="GN32" s="23"/>
      <c r="GO32" s="23"/>
      <c r="GP32" s="23"/>
      <c r="GQ32" s="23"/>
      <c r="GR32" s="23"/>
      <c r="GS32" s="23"/>
      <c r="GT32" s="23"/>
      <c r="GU32" s="23"/>
      <c r="GV32" s="23"/>
      <c r="GW32" s="23"/>
      <c r="GX32" s="23"/>
      <c r="GY32" s="23"/>
      <c r="GZ32" s="23"/>
      <c r="HA32" s="23"/>
      <c r="HB32" s="23"/>
      <c r="HC32" s="23"/>
      <c r="HD32" s="23"/>
      <c r="HE32" s="23"/>
      <c r="HF32" s="23"/>
      <c r="HG32" s="23"/>
      <c r="HH32" s="23"/>
      <c r="HI32" s="23"/>
      <c r="HJ32" s="23"/>
      <c r="HK32" s="23"/>
      <c r="HL32" s="23"/>
      <c r="HM32" s="23"/>
      <c r="HN32" s="23"/>
      <c r="HO32" s="23"/>
      <c r="HP32" s="23"/>
      <c r="HQ32" s="23"/>
      <c r="HR32" s="23"/>
      <c r="HS32" s="23"/>
      <c r="HT32" s="23"/>
      <c r="HU32" s="23"/>
      <c r="HV32" s="23"/>
      <c r="HW32" s="23"/>
      <c r="HX32" s="23"/>
      <c r="HY32" s="23"/>
      <c r="HZ32" s="23"/>
      <c r="IA32" s="23"/>
      <c r="IB32" s="23"/>
      <c r="IC32" s="23"/>
      <c r="ID32" s="23"/>
      <c r="IE32" s="23"/>
      <c r="IF32" s="23"/>
      <c r="IG32" s="23"/>
      <c r="IH32" s="23"/>
      <c r="II32" s="23"/>
      <c r="IJ32" s="23"/>
      <c r="IK32" s="23"/>
      <c r="IL32" s="23"/>
      <c r="IM32" s="23"/>
      <c r="IN32" s="23"/>
      <c r="IO32" s="23"/>
      <c r="IP32" s="23"/>
      <c r="IQ32" s="23"/>
      <c r="IR32" s="23"/>
      <c r="IS32" s="23"/>
      <c r="IT32" s="23"/>
      <c r="IU32" s="23"/>
      <c r="IV32" s="23"/>
    </row>
    <row collapsed="false" customFormat="false" customHeight="true" hidden="false" ht="12.75" outlineLevel="0" r="33">
      <c r="A33" s="615" t="s">
        <v>637</v>
      </c>
      <c r="B33" s="615"/>
      <c r="C33" s="615"/>
      <c r="D33" s="615"/>
      <c r="E33" s="615"/>
      <c r="F33" s="615"/>
      <c r="G33" s="615"/>
      <c r="H33" s="615"/>
      <c r="I33" s="23"/>
      <c r="J33" s="23"/>
      <c r="K33" s="23"/>
      <c r="L33" s="23"/>
      <c r="M33" s="23"/>
      <c r="N33" s="23"/>
      <c r="O33" s="23"/>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c r="CA33" s="23"/>
      <c r="CB33" s="23"/>
      <c r="CC33" s="23"/>
      <c r="CD33" s="23"/>
      <c r="CE33" s="23"/>
      <c r="CF33" s="23"/>
      <c r="CG33" s="23"/>
      <c r="CH33" s="23"/>
      <c r="CI33" s="23"/>
      <c r="CJ33" s="23"/>
      <c r="CK33" s="23"/>
      <c r="CL33" s="23"/>
      <c r="CM33" s="23"/>
      <c r="CN33" s="23"/>
      <c r="CO33" s="23"/>
      <c r="CP33" s="23"/>
      <c r="CQ33" s="23"/>
      <c r="CR33" s="23"/>
      <c r="CS33" s="23"/>
      <c r="CT33" s="23"/>
      <c r="CU33" s="23"/>
      <c r="CV33" s="23"/>
      <c r="CW33" s="23"/>
      <c r="CX33" s="23"/>
      <c r="CY33" s="23"/>
      <c r="CZ33" s="23"/>
      <c r="DA33" s="23"/>
      <c r="DB33" s="23"/>
      <c r="DC33" s="23"/>
      <c r="DD33" s="23"/>
      <c r="DE33" s="23"/>
      <c r="DF33" s="23"/>
      <c r="DG33" s="23"/>
      <c r="DH33" s="23"/>
      <c r="DI33" s="23"/>
      <c r="DJ33" s="23"/>
      <c r="DK33" s="23"/>
      <c r="DL33" s="23"/>
      <c r="DM33" s="23"/>
      <c r="DN33" s="23"/>
      <c r="DO33" s="23"/>
      <c r="DP33" s="23"/>
      <c r="DQ33" s="23"/>
      <c r="DR33" s="23"/>
      <c r="DS33" s="23"/>
      <c r="DT33" s="23"/>
      <c r="DU33" s="23"/>
      <c r="DV33" s="23"/>
      <c r="DW33" s="23"/>
      <c r="DX33" s="23"/>
      <c r="DY33" s="23"/>
      <c r="DZ33" s="23"/>
      <c r="EA33" s="23"/>
      <c r="EB33" s="23"/>
      <c r="EC33" s="23"/>
      <c r="ED33" s="23"/>
      <c r="EE33" s="23"/>
      <c r="EF33" s="23"/>
      <c r="EG33" s="23"/>
      <c r="EH33" s="23"/>
      <c r="EI33" s="23"/>
      <c r="EJ33" s="23"/>
      <c r="EK33" s="23"/>
      <c r="EL33" s="23"/>
      <c r="EM33" s="23"/>
      <c r="EN33" s="23"/>
      <c r="EO33" s="23"/>
      <c r="EP33" s="23"/>
      <c r="EQ33" s="23"/>
      <c r="ER33" s="23"/>
      <c r="ES33" s="23"/>
      <c r="ET33" s="23"/>
      <c r="EU33" s="23"/>
      <c r="EV33" s="23"/>
      <c r="EW33" s="23"/>
      <c r="EX33" s="23"/>
      <c r="EY33" s="23"/>
      <c r="EZ33" s="23"/>
      <c r="FA33" s="23"/>
      <c r="FB33" s="23"/>
      <c r="FC33" s="23"/>
      <c r="FD33" s="23"/>
      <c r="FE33" s="23"/>
      <c r="FF33" s="23"/>
      <c r="FG33" s="23"/>
      <c r="FH33" s="23"/>
      <c r="FI33" s="23"/>
      <c r="FJ33" s="23"/>
      <c r="FK33" s="23"/>
      <c r="FL33" s="23"/>
      <c r="FM33" s="23"/>
      <c r="FN33" s="23"/>
      <c r="FO33" s="23"/>
      <c r="FP33" s="23"/>
      <c r="FQ33" s="23"/>
      <c r="FR33" s="23"/>
      <c r="FS33" s="23"/>
      <c r="FT33" s="23"/>
      <c r="FU33" s="23"/>
      <c r="FV33" s="23"/>
      <c r="FW33" s="23"/>
      <c r="FX33" s="23"/>
      <c r="FY33" s="23"/>
      <c r="FZ33" s="23"/>
      <c r="GA33" s="23"/>
      <c r="GB33" s="23"/>
      <c r="GC33" s="23"/>
      <c r="GD33" s="23"/>
      <c r="GE33" s="23"/>
      <c r="GF33" s="23"/>
      <c r="GG33" s="23"/>
      <c r="GH33" s="23"/>
      <c r="GI33" s="23"/>
      <c r="GJ33" s="23"/>
      <c r="GK33" s="23"/>
      <c r="GL33" s="23"/>
      <c r="GM33" s="23"/>
      <c r="GN33" s="23"/>
      <c r="GO33" s="23"/>
      <c r="GP33" s="23"/>
      <c r="GQ33" s="23"/>
      <c r="GR33" s="23"/>
      <c r="GS33" s="23"/>
      <c r="GT33" s="23"/>
      <c r="GU33" s="23"/>
      <c r="GV33" s="23"/>
      <c r="GW33" s="23"/>
      <c r="GX33" s="23"/>
      <c r="GY33" s="23"/>
      <c r="GZ33" s="23"/>
      <c r="HA33" s="23"/>
      <c r="HB33" s="23"/>
      <c r="HC33" s="23"/>
      <c r="HD33" s="23"/>
      <c r="HE33" s="23"/>
      <c r="HF33" s="23"/>
      <c r="HG33" s="23"/>
      <c r="HH33" s="23"/>
      <c r="HI33" s="23"/>
      <c r="HJ33" s="23"/>
      <c r="HK33" s="23"/>
      <c r="HL33" s="23"/>
      <c r="HM33" s="23"/>
      <c r="HN33" s="23"/>
      <c r="HO33" s="23"/>
      <c r="HP33" s="23"/>
      <c r="HQ33" s="23"/>
      <c r="HR33" s="23"/>
      <c r="HS33" s="23"/>
      <c r="HT33" s="23"/>
      <c r="HU33" s="23"/>
      <c r="HV33" s="23"/>
      <c r="HW33" s="23"/>
      <c r="HX33" s="23"/>
      <c r="HY33" s="23"/>
      <c r="HZ33" s="23"/>
      <c r="IA33" s="23"/>
      <c r="IB33" s="23"/>
      <c r="IC33" s="23"/>
      <c r="ID33" s="23"/>
      <c r="IE33" s="23"/>
      <c r="IF33" s="23"/>
      <c r="IG33" s="23"/>
      <c r="IH33" s="23"/>
      <c r="II33" s="23"/>
      <c r="IJ33" s="23"/>
      <c r="IK33" s="23"/>
      <c r="IL33" s="23"/>
      <c r="IM33" s="23"/>
      <c r="IN33" s="23"/>
      <c r="IO33" s="23"/>
      <c r="IP33" s="23"/>
      <c r="IQ33" s="23"/>
      <c r="IR33" s="23"/>
      <c r="IS33" s="23"/>
      <c r="IT33" s="23"/>
      <c r="IU33" s="23"/>
      <c r="IV33" s="23"/>
    </row>
    <row collapsed="false" customFormat="false" customHeight="true" hidden="false" ht="9" outlineLevel="0" r="34">
      <c r="A34" s="616"/>
      <c r="B34" s="617"/>
      <c r="C34" s="617"/>
      <c r="D34" s="617"/>
      <c r="E34" s="617"/>
      <c r="F34" s="617"/>
      <c r="G34" s="617"/>
      <c r="H34" s="618"/>
      <c r="I34" s="576"/>
      <c r="J34" s="576"/>
      <c r="K34" s="576"/>
      <c r="L34" s="576"/>
      <c r="M34" s="576"/>
      <c r="N34" s="576"/>
      <c r="O34" s="576"/>
      <c r="P34" s="576"/>
      <c r="Q34" s="576"/>
      <c r="R34" s="576"/>
      <c r="S34" s="576"/>
      <c r="T34" s="576"/>
      <c r="U34" s="576"/>
      <c r="V34" s="576"/>
      <c r="W34" s="576"/>
      <c r="X34" s="576"/>
      <c r="Y34" s="576"/>
      <c r="Z34" s="576"/>
      <c r="AA34" s="576"/>
      <c r="AB34" s="576"/>
      <c r="AC34" s="576"/>
      <c r="AD34" s="576"/>
      <c r="AE34" s="576"/>
      <c r="AF34" s="576"/>
      <c r="AG34" s="576"/>
      <c r="AH34" s="576"/>
      <c r="AI34" s="576"/>
      <c r="AJ34" s="576"/>
      <c r="AK34" s="576"/>
      <c r="AL34" s="576"/>
      <c r="AM34" s="576"/>
      <c r="AN34" s="576"/>
      <c r="AO34" s="576"/>
      <c r="AP34" s="576"/>
      <c r="AQ34" s="576"/>
      <c r="AR34" s="576"/>
      <c r="AS34" s="576"/>
      <c r="AT34" s="576"/>
      <c r="AU34" s="576"/>
      <c r="AV34" s="576"/>
      <c r="AW34" s="576"/>
      <c r="AX34" s="576"/>
      <c r="AY34" s="576"/>
      <c r="AZ34" s="576"/>
      <c r="BA34" s="576"/>
      <c r="BB34" s="576"/>
      <c r="BC34" s="576"/>
      <c r="BD34" s="576"/>
      <c r="BE34" s="576"/>
      <c r="BF34" s="576"/>
      <c r="BG34" s="576"/>
      <c r="BH34" s="576"/>
      <c r="BI34" s="576"/>
      <c r="BJ34" s="576"/>
      <c r="BK34" s="576"/>
      <c r="BL34" s="576"/>
      <c r="BM34" s="576"/>
      <c r="BN34" s="576"/>
      <c r="BO34" s="576"/>
      <c r="BP34" s="576"/>
      <c r="BQ34" s="576"/>
      <c r="BR34" s="576"/>
      <c r="BS34" s="576"/>
      <c r="BT34" s="576"/>
      <c r="BU34" s="576"/>
      <c r="BV34" s="576"/>
      <c r="BW34" s="576"/>
      <c r="BX34" s="576"/>
      <c r="BY34" s="576"/>
      <c r="BZ34" s="576"/>
      <c r="CA34" s="576"/>
      <c r="CB34" s="576"/>
      <c r="CC34" s="576"/>
      <c r="CD34" s="576"/>
      <c r="CE34" s="576"/>
      <c r="CF34" s="576"/>
      <c r="CG34" s="576"/>
      <c r="CH34" s="576"/>
      <c r="CI34" s="576"/>
      <c r="CJ34" s="576"/>
      <c r="CK34" s="576"/>
      <c r="CL34" s="576"/>
      <c r="CM34" s="576"/>
      <c r="CN34" s="576"/>
      <c r="CO34" s="576"/>
      <c r="CP34" s="576"/>
      <c r="CQ34" s="576"/>
      <c r="CR34" s="576"/>
      <c r="CS34" s="576"/>
      <c r="CT34" s="576"/>
      <c r="CU34" s="576"/>
      <c r="CV34" s="576"/>
      <c r="CW34" s="576"/>
      <c r="CX34" s="576"/>
      <c r="CY34" s="576"/>
      <c r="CZ34" s="576"/>
      <c r="DA34" s="576"/>
      <c r="DB34" s="576"/>
      <c r="DC34" s="576"/>
      <c r="DD34" s="576"/>
      <c r="DE34" s="576"/>
      <c r="DF34" s="576"/>
      <c r="DG34" s="576"/>
      <c r="DH34" s="576"/>
      <c r="DI34" s="576"/>
      <c r="DJ34" s="576"/>
      <c r="DK34" s="576"/>
      <c r="DL34" s="576"/>
      <c r="DM34" s="576"/>
      <c r="DN34" s="576"/>
      <c r="DO34" s="576"/>
      <c r="DP34" s="576"/>
      <c r="DQ34" s="576"/>
      <c r="DR34" s="576"/>
      <c r="DS34" s="576"/>
      <c r="DT34" s="576"/>
      <c r="DU34" s="576"/>
      <c r="DV34" s="576"/>
      <c r="DW34" s="576"/>
      <c r="DX34" s="576"/>
      <c r="DY34" s="576"/>
      <c r="DZ34" s="576"/>
      <c r="EA34" s="576"/>
      <c r="EB34" s="576"/>
      <c r="EC34" s="576"/>
      <c r="ED34" s="576"/>
      <c r="EE34" s="576"/>
      <c r="EF34" s="576"/>
      <c r="EG34" s="576"/>
      <c r="EH34" s="576"/>
      <c r="EI34" s="576"/>
      <c r="EJ34" s="576"/>
      <c r="EK34" s="576"/>
      <c r="EL34" s="576"/>
      <c r="EM34" s="576"/>
      <c r="EN34" s="576"/>
      <c r="EO34" s="576"/>
      <c r="EP34" s="576"/>
      <c r="EQ34" s="576"/>
      <c r="ER34" s="576"/>
      <c r="ES34" s="576"/>
      <c r="ET34" s="576"/>
      <c r="EU34" s="576"/>
      <c r="EV34" s="576"/>
      <c r="EW34" s="576"/>
      <c r="EX34" s="576"/>
      <c r="EY34" s="576"/>
      <c r="EZ34" s="576"/>
      <c r="FA34" s="576"/>
      <c r="FB34" s="576"/>
      <c r="FC34" s="576"/>
      <c r="FD34" s="576"/>
      <c r="FE34" s="576"/>
      <c r="FF34" s="576"/>
      <c r="FG34" s="576"/>
      <c r="FH34" s="576"/>
      <c r="FI34" s="576"/>
      <c r="FJ34" s="576"/>
      <c r="FK34" s="576"/>
      <c r="FL34" s="576"/>
      <c r="FM34" s="576"/>
      <c r="FN34" s="576"/>
      <c r="FO34" s="576"/>
      <c r="FP34" s="576"/>
      <c r="FQ34" s="576"/>
      <c r="FR34" s="576"/>
      <c r="FS34" s="576"/>
      <c r="FT34" s="576"/>
      <c r="FU34" s="576"/>
      <c r="FV34" s="576"/>
      <c r="FW34" s="576"/>
      <c r="FX34" s="576"/>
      <c r="FY34" s="576"/>
      <c r="FZ34" s="576"/>
      <c r="GA34" s="576"/>
      <c r="GB34" s="576"/>
      <c r="GC34" s="576"/>
      <c r="GD34" s="576"/>
      <c r="GE34" s="576"/>
      <c r="GF34" s="576"/>
      <c r="GG34" s="576"/>
      <c r="GH34" s="576"/>
      <c r="GI34" s="576"/>
      <c r="GJ34" s="576"/>
      <c r="GK34" s="576"/>
      <c r="GL34" s="576"/>
      <c r="GM34" s="576"/>
      <c r="GN34" s="576"/>
      <c r="GO34" s="576"/>
      <c r="GP34" s="576"/>
      <c r="GQ34" s="576"/>
      <c r="GR34" s="576"/>
      <c r="GS34" s="576"/>
      <c r="GT34" s="576"/>
      <c r="GU34" s="576"/>
      <c r="GV34" s="576"/>
      <c r="GW34" s="576"/>
      <c r="GX34" s="576"/>
      <c r="GY34" s="576"/>
      <c r="GZ34" s="576"/>
      <c r="HA34" s="576"/>
      <c r="HB34" s="576"/>
      <c r="HC34" s="576"/>
      <c r="HD34" s="576"/>
      <c r="HE34" s="576"/>
      <c r="HF34" s="576"/>
      <c r="HG34" s="576"/>
      <c r="HH34" s="576"/>
      <c r="HI34" s="576"/>
      <c r="HJ34" s="576"/>
      <c r="HK34" s="576"/>
      <c r="HL34" s="576"/>
      <c r="HM34" s="576"/>
      <c r="HN34" s="576"/>
      <c r="HO34" s="576"/>
      <c r="HP34" s="576"/>
      <c r="HQ34" s="576"/>
      <c r="HR34" s="576"/>
      <c r="HS34" s="576"/>
      <c r="HT34" s="576"/>
      <c r="HU34" s="576"/>
      <c r="HV34" s="576"/>
      <c r="HW34" s="576"/>
      <c r="HX34" s="576"/>
      <c r="HY34" s="576"/>
      <c r="HZ34" s="576"/>
      <c r="IA34" s="576"/>
      <c r="IB34" s="576"/>
      <c r="IC34" s="576"/>
      <c r="ID34" s="576"/>
      <c r="IE34" s="576"/>
      <c r="IF34" s="576"/>
      <c r="IG34" s="576"/>
      <c r="IH34" s="576"/>
      <c r="II34" s="576"/>
      <c r="IJ34" s="576"/>
      <c r="IK34" s="576"/>
      <c r="IL34" s="576"/>
      <c r="IM34" s="576"/>
      <c r="IN34" s="576"/>
      <c r="IO34" s="576"/>
      <c r="IP34" s="576"/>
      <c r="IQ34" s="576"/>
      <c r="IR34" s="576"/>
      <c r="IS34" s="576"/>
      <c r="IT34" s="576"/>
      <c r="IU34" s="576"/>
      <c r="IV34" s="576"/>
    </row>
    <row collapsed="false" customFormat="false" customHeight="true" hidden="false" ht="17.25" outlineLevel="0" r="35">
      <c r="A35" s="619"/>
      <c r="B35" s="574"/>
      <c r="C35" s="574"/>
      <c r="D35" s="574"/>
      <c r="E35" s="574"/>
      <c r="F35" s="574"/>
      <c r="G35" s="574"/>
      <c r="H35" s="620"/>
      <c r="I35" s="576"/>
      <c r="J35" s="576"/>
      <c r="K35" s="576"/>
      <c r="L35" s="576"/>
      <c r="M35" s="576"/>
      <c r="N35" s="576"/>
      <c r="O35" s="576"/>
      <c r="P35" s="576"/>
      <c r="Q35" s="576"/>
      <c r="R35" s="576"/>
      <c r="S35" s="576"/>
      <c r="T35" s="576"/>
      <c r="U35" s="576"/>
      <c r="V35" s="576"/>
      <c r="W35" s="576"/>
      <c r="X35" s="576"/>
      <c r="Y35" s="576"/>
      <c r="Z35" s="576"/>
      <c r="AA35" s="576"/>
      <c r="AB35" s="576"/>
      <c r="AC35" s="576"/>
      <c r="AD35" s="576"/>
      <c r="AE35" s="576"/>
      <c r="AF35" s="576"/>
      <c r="AG35" s="576"/>
      <c r="AH35" s="576"/>
      <c r="AI35" s="576"/>
      <c r="AJ35" s="576"/>
      <c r="AK35" s="576"/>
      <c r="AL35" s="576"/>
      <c r="AM35" s="576"/>
      <c r="AN35" s="576"/>
      <c r="AO35" s="576"/>
      <c r="AP35" s="576"/>
      <c r="AQ35" s="576"/>
      <c r="AR35" s="576"/>
      <c r="AS35" s="576"/>
      <c r="AT35" s="576"/>
      <c r="AU35" s="576"/>
      <c r="AV35" s="576"/>
      <c r="AW35" s="576"/>
      <c r="AX35" s="576"/>
      <c r="AY35" s="576"/>
      <c r="AZ35" s="576"/>
      <c r="BA35" s="576"/>
      <c r="BB35" s="576"/>
      <c r="BC35" s="576"/>
      <c r="BD35" s="576"/>
      <c r="BE35" s="576"/>
      <c r="BF35" s="576"/>
      <c r="BG35" s="576"/>
      <c r="BH35" s="576"/>
      <c r="BI35" s="576"/>
      <c r="BJ35" s="576"/>
      <c r="BK35" s="576"/>
      <c r="BL35" s="576"/>
      <c r="BM35" s="576"/>
      <c r="BN35" s="576"/>
      <c r="BO35" s="576"/>
      <c r="BP35" s="576"/>
      <c r="BQ35" s="576"/>
      <c r="BR35" s="576"/>
      <c r="BS35" s="576"/>
      <c r="BT35" s="576"/>
      <c r="BU35" s="576"/>
      <c r="BV35" s="576"/>
      <c r="BW35" s="576"/>
      <c r="BX35" s="576"/>
      <c r="BY35" s="576"/>
      <c r="BZ35" s="576"/>
      <c r="CA35" s="576"/>
      <c r="CB35" s="576"/>
      <c r="CC35" s="576"/>
      <c r="CD35" s="576"/>
      <c r="CE35" s="576"/>
      <c r="CF35" s="576"/>
      <c r="CG35" s="576"/>
      <c r="CH35" s="576"/>
      <c r="CI35" s="576"/>
      <c r="CJ35" s="576"/>
      <c r="CK35" s="576"/>
      <c r="CL35" s="576"/>
      <c r="CM35" s="576"/>
      <c r="CN35" s="576"/>
      <c r="CO35" s="576"/>
      <c r="CP35" s="576"/>
      <c r="CQ35" s="576"/>
      <c r="CR35" s="576"/>
      <c r="CS35" s="576"/>
      <c r="CT35" s="576"/>
      <c r="CU35" s="576"/>
      <c r="CV35" s="576"/>
      <c r="CW35" s="576"/>
      <c r="CX35" s="576"/>
      <c r="CY35" s="576"/>
      <c r="CZ35" s="576"/>
      <c r="DA35" s="576"/>
      <c r="DB35" s="576"/>
      <c r="DC35" s="576"/>
      <c r="DD35" s="576"/>
      <c r="DE35" s="576"/>
      <c r="DF35" s="576"/>
      <c r="DG35" s="576"/>
      <c r="DH35" s="576"/>
      <c r="DI35" s="576"/>
      <c r="DJ35" s="576"/>
      <c r="DK35" s="576"/>
      <c r="DL35" s="576"/>
      <c r="DM35" s="576"/>
      <c r="DN35" s="576"/>
      <c r="DO35" s="576"/>
      <c r="DP35" s="576"/>
      <c r="DQ35" s="576"/>
      <c r="DR35" s="576"/>
      <c r="DS35" s="576"/>
      <c r="DT35" s="576"/>
      <c r="DU35" s="576"/>
      <c r="DV35" s="576"/>
      <c r="DW35" s="576"/>
      <c r="DX35" s="576"/>
      <c r="DY35" s="576"/>
      <c r="DZ35" s="576"/>
      <c r="EA35" s="576"/>
      <c r="EB35" s="576"/>
      <c r="EC35" s="576"/>
      <c r="ED35" s="576"/>
      <c r="EE35" s="576"/>
      <c r="EF35" s="576"/>
      <c r="EG35" s="576"/>
      <c r="EH35" s="576"/>
      <c r="EI35" s="576"/>
      <c r="EJ35" s="576"/>
      <c r="EK35" s="576"/>
      <c r="EL35" s="576"/>
      <c r="EM35" s="576"/>
      <c r="EN35" s="576"/>
      <c r="EO35" s="576"/>
      <c r="EP35" s="576"/>
      <c r="EQ35" s="576"/>
      <c r="ER35" s="576"/>
      <c r="ES35" s="576"/>
      <c r="ET35" s="576"/>
      <c r="EU35" s="576"/>
      <c r="EV35" s="576"/>
      <c r="EW35" s="576"/>
      <c r="EX35" s="576"/>
      <c r="EY35" s="576"/>
      <c r="EZ35" s="576"/>
      <c r="FA35" s="576"/>
      <c r="FB35" s="576"/>
      <c r="FC35" s="576"/>
      <c r="FD35" s="576"/>
      <c r="FE35" s="576"/>
      <c r="FF35" s="576"/>
      <c r="FG35" s="576"/>
      <c r="FH35" s="576"/>
      <c r="FI35" s="576"/>
      <c r="FJ35" s="576"/>
      <c r="FK35" s="576"/>
      <c r="FL35" s="576"/>
      <c r="FM35" s="576"/>
      <c r="FN35" s="576"/>
      <c r="FO35" s="576"/>
      <c r="FP35" s="576"/>
      <c r="FQ35" s="576"/>
      <c r="FR35" s="576"/>
      <c r="FS35" s="576"/>
      <c r="FT35" s="576"/>
      <c r="FU35" s="576"/>
      <c r="FV35" s="576"/>
      <c r="FW35" s="576"/>
      <c r="FX35" s="576"/>
      <c r="FY35" s="576"/>
      <c r="FZ35" s="576"/>
      <c r="GA35" s="576"/>
      <c r="GB35" s="576"/>
      <c r="GC35" s="576"/>
      <c r="GD35" s="576"/>
      <c r="GE35" s="576"/>
      <c r="GF35" s="576"/>
      <c r="GG35" s="576"/>
      <c r="GH35" s="576"/>
      <c r="GI35" s="576"/>
      <c r="GJ35" s="576"/>
      <c r="GK35" s="576"/>
      <c r="GL35" s="576"/>
      <c r="GM35" s="576"/>
      <c r="GN35" s="576"/>
      <c r="GO35" s="576"/>
      <c r="GP35" s="576"/>
      <c r="GQ35" s="576"/>
      <c r="GR35" s="576"/>
      <c r="GS35" s="576"/>
      <c r="GT35" s="576"/>
      <c r="GU35" s="576"/>
      <c r="GV35" s="576"/>
      <c r="GW35" s="576"/>
      <c r="GX35" s="576"/>
      <c r="GY35" s="576"/>
      <c r="GZ35" s="576"/>
      <c r="HA35" s="576"/>
      <c r="HB35" s="576"/>
      <c r="HC35" s="576"/>
      <c r="HD35" s="576"/>
      <c r="HE35" s="576"/>
      <c r="HF35" s="576"/>
      <c r="HG35" s="576"/>
      <c r="HH35" s="576"/>
      <c r="HI35" s="576"/>
      <c r="HJ35" s="576"/>
      <c r="HK35" s="576"/>
      <c r="HL35" s="576"/>
      <c r="HM35" s="576"/>
      <c r="HN35" s="576"/>
      <c r="HO35" s="576"/>
      <c r="HP35" s="576"/>
      <c r="HQ35" s="576"/>
      <c r="HR35" s="576"/>
      <c r="HS35" s="576"/>
      <c r="HT35" s="576"/>
      <c r="HU35" s="576"/>
      <c r="HV35" s="576"/>
      <c r="HW35" s="576"/>
      <c r="HX35" s="576"/>
      <c r="HY35" s="576"/>
      <c r="HZ35" s="576"/>
      <c r="IA35" s="576"/>
      <c r="IB35" s="576"/>
      <c r="IC35" s="576"/>
      <c r="ID35" s="576"/>
      <c r="IE35" s="576"/>
      <c r="IF35" s="576"/>
      <c r="IG35" s="576"/>
      <c r="IH35" s="576"/>
      <c r="II35" s="576"/>
      <c r="IJ35" s="576"/>
      <c r="IK35" s="576"/>
      <c r="IL35" s="576"/>
      <c r="IM35" s="576"/>
      <c r="IN35" s="576"/>
      <c r="IO35" s="576"/>
      <c r="IP35" s="576"/>
      <c r="IQ35" s="576"/>
      <c r="IR35" s="576"/>
      <c r="IS35" s="576"/>
      <c r="IT35" s="576"/>
      <c r="IU35" s="576"/>
      <c r="IV35" s="576"/>
    </row>
    <row collapsed="false" customFormat="false" customHeight="true" hidden="false" ht="17.25" outlineLevel="0" r="36">
      <c r="A36" s="621" t="s">
        <v>638</v>
      </c>
      <c r="B36" s="622" t="s">
        <v>639</v>
      </c>
      <c r="C36" s="622"/>
      <c r="D36" s="622"/>
      <c r="E36" s="622"/>
      <c r="F36" s="622"/>
      <c r="G36" s="623" t="s">
        <v>640</v>
      </c>
      <c r="H36" s="624" t="s">
        <v>641</v>
      </c>
      <c r="I36" s="576"/>
      <c r="J36" s="576"/>
      <c r="K36" s="576"/>
      <c r="L36" s="576"/>
      <c r="M36" s="576"/>
      <c r="N36" s="576"/>
      <c r="O36" s="576"/>
      <c r="P36" s="576"/>
      <c r="Q36" s="576"/>
      <c r="R36" s="576"/>
      <c r="S36" s="576"/>
      <c r="T36" s="576"/>
      <c r="U36" s="576"/>
      <c r="V36" s="576"/>
      <c r="W36" s="576"/>
      <c r="X36" s="576"/>
      <c r="Y36" s="576"/>
      <c r="Z36" s="576"/>
      <c r="AA36" s="576"/>
      <c r="AB36" s="576"/>
      <c r="AC36" s="576"/>
      <c r="AD36" s="576"/>
      <c r="AE36" s="576"/>
      <c r="AF36" s="576"/>
      <c r="AG36" s="576"/>
      <c r="AH36" s="576"/>
      <c r="AI36" s="576"/>
      <c r="AJ36" s="576"/>
      <c r="AK36" s="576"/>
      <c r="AL36" s="576"/>
      <c r="AM36" s="576"/>
      <c r="AN36" s="576"/>
      <c r="AO36" s="576"/>
      <c r="AP36" s="576"/>
      <c r="AQ36" s="576"/>
      <c r="AR36" s="576"/>
      <c r="AS36" s="576"/>
      <c r="AT36" s="576"/>
      <c r="AU36" s="576"/>
      <c r="AV36" s="576"/>
      <c r="AW36" s="576"/>
      <c r="AX36" s="576"/>
      <c r="AY36" s="576"/>
      <c r="AZ36" s="576"/>
      <c r="BA36" s="576"/>
      <c r="BB36" s="576"/>
      <c r="BC36" s="576"/>
      <c r="BD36" s="576"/>
      <c r="BE36" s="576"/>
      <c r="BF36" s="576"/>
      <c r="BG36" s="576"/>
      <c r="BH36" s="576"/>
      <c r="BI36" s="576"/>
      <c r="BJ36" s="576"/>
      <c r="BK36" s="576"/>
      <c r="BL36" s="576"/>
      <c r="BM36" s="576"/>
      <c r="BN36" s="576"/>
      <c r="BO36" s="576"/>
      <c r="BP36" s="576"/>
      <c r="BQ36" s="576"/>
      <c r="BR36" s="576"/>
      <c r="BS36" s="576"/>
      <c r="BT36" s="576"/>
      <c r="BU36" s="576"/>
      <c r="BV36" s="576"/>
      <c r="BW36" s="576"/>
      <c r="BX36" s="576"/>
      <c r="BY36" s="576"/>
      <c r="BZ36" s="576"/>
      <c r="CA36" s="576"/>
      <c r="CB36" s="576"/>
      <c r="CC36" s="576"/>
      <c r="CD36" s="576"/>
      <c r="CE36" s="576"/>
      <c r="CF36" s="576"/>
      <c r="CG36" s="576"/>
      <c r="CH36" s="576"/>
      <c r="CI36" s="576"/>
      <c r="CJ36" s="576"/>
      <c r="CK36" s="576"/>
      <c r="CL36" s="576"/>
      <c r="CM36" s="576"/>
      <c r="CN36" s="576"/>
      <c r="CO36" s="576"/>
      <c r="CP36" s="576"/>
      <c r="CQ36" s="576"/>
      <c r="CR36" s="576"/>
      <c r="CS36" s="576"/>
      <c r="CT36" s="576"/>
      <c r="CU36" s="576"/>
      <c r="CV36" s="576"/>
      <c r="CW36" s="576"/>
      <c r="CX36" s="576"/>
      <c r="CY36" s="576"/>
      <c r="CZ36" s="576"/>
      <c r="DA36" s="576"/>
      <c r="DB36" s="576"/>
      <c r="DC36" s="576"/>
      <c r="DD36" s="576"/>
      <c r="DE36" s="576"/>
      <c r="DF36" s="576"/>
      <c r="DG36" s="576"/>
      <c r="DH36" s="576"/>
      <c r="DI36" s="576"/>
      <c r="DJ36" s="576"/>
      <c r="DK36" s="576"/>
      <c r="DL36" s="576"/>
      <c r="DM36" s="576"/>
      <c r="DN36" s="576"/>
      <c r="DO36" s="576"/>
      <c r="DP36" s="576"/>
      <c r="DQ36" s="576"/>
      <c r="DR36" s="576"/>
      <c r="DS36" s="576"/>
      <c r="DT36" s="576"/>
      <c r="DU36" s="576"/>
      <c r="DV36" s="576"/>
      <c r="DW36" s="576"/>
      <c r="DX36" s="576"/>
      <c r="DY36" s="576"/>
      <c r="DZ36" s="576"/>
      <c r="EA36" s="576"/>
      <c r="EB36" s="576"/>
      <c r="EC36" s="576"/>
      <c r="ED36" s="576"/>
      <c r="EE36" s="576"/>
      <c r="EF36" s="576"/>
      <c r="EG36" s="576"/>
      <c r="EH36" s="576"/>
      <c r="EI36" s="576"/>
      <c r="EJ36" s="576"/>
      <c r="EK36" s="576"/>
      <c r="EL36" s="576"/>
      <c r="EM36" s="576"/>
      <c r="EN36" s="576"/>
      <c r="EO36" s="576"/>
      <c r="EP36" s="576"/>
      <c r="EQ36" s="576"/>
      <c r="ER36" s="576"/>
      <c r="ES36" s="576"/>
      <c r="ET36" s="576"/>
      <c r="EU36" s="576"/>
      <c r="EV36" s="576"/>
      <c r="EW36" s="576"/>
      <c r="EX36" s="576"/>
      <c r="EY36" s="576"/>
      <c r="EZ36" s="576"/>
      <c r="FA36" s="576"/>
      <c r="FB36" s="576"/>
      <c r="FC36" s="576"/>
      <c r="FD36" s="576"/>
      <c r="FE36" s="576"/>
      <c r="FF36" s="576"/>
      <c r="FG36" s="576"/>
      <c r="FH36" s="576"/>
      <c r="FI36" s="576"/>
      <c r="FJ36" s="576"/>
      <c r="FK36" s="576"/>
      <c r="FL36" s="576"/>
      <c r="FM36" s="576"/>
      <c r="FN36" s="576"/>
      <c r="FO36" s="576"/>
      <c r="FP36" s="576"/>
      <c r="FQ36" s="576"/>
      <c r="FR36" s="576"/>
      <c r="FS36" s="576"/>
      <c r="FT36" s="576"/>
      <c r="FU36" s="576"/>
      <c r="FV36" s="576"/>
      <c r="FW36" s="576"/>
      <c r="FX36" s="576"/>
      <c r="FY36" s="576"/>
      <c r="FZ36" s="576"/>
      <c r="GA36" s="576"/>
      <c r="GB36" s="576"/>
      <c r="GC36" s="576"/>
      <c r="GD36" s="576"/>
      <c r="GE36" s="576"/>
      <c r="GF36" s="576"/>
      <c r="GG36" s="576"/>
      <c r="GH36" s="576"/>
      <c r="GI36" s="576"/>
      <c r="GJ36" s="576"/>
      <c r="GK36" s="576"/>
      <c r="GL36" s="576"/>
      <c r="GM36" s="576"/>
      <c r="GN36" s="576"/>
      <c r="GO36" s="576"/>
      <c r="GP36" s="576"/>
      <c r="GQ36" s="576"/>
      <c r="GR36" s="576"/>
      <c r="GS36" s="576"/>
      <c r="GT36" s="576"/>
      <c r="GU36" s="576"/>
      <c r="GV36" s="576"/>
      <c r="GW36" s="576"/>
      <c r="GX36" s="576"/>
      <c r="GY36" s="576"/>
      <c r="GZ36" s="576"/>
      <c r="HA36" s="576"/>
      <c r="HB36" s="576"/>
      <c r="HC36" s="576"/>
      <c r="HD36" s="576"/>
      <c r="HE36" s="576"/>
      <c r="HF36" s="576"/>
      <c r="HG36" s="576"/>
      <c r="HH36" s="576"/>
      <c r="HI36" s="576"/>
      <c r="HJ36" s="576"/>
      <c r="HK36" s="576"/>
      <c r="HL36" s="576"/>
      <c r="HM36" s="576"/>
      <c r="HN36" s="576"/>
      <c r="HO36" s="576"/>
      <c r="HP36" s="576"/>
      <c r="HQ36" s="576"/>
      <c r="HR36" s="576"/>
      <c r="HS36" s="576"/>
      <c r="HT36" s="576"/>
      <c r="HU36" s="576"/>
      <c r="HV36" s="576"/>
      <c r="HW36" s="576"/>
      <c r="HX36" s="576"/>
      <c r="HY36" s="576"/>
      <c r="HZ36" s="576"/>
      <c r="IA36" s="576"/>
      <c r="IB36" s="576"/>
      <c r="IC36" s="576"/>
      <c r="ID36" s="576"/>
      <c r="IE36" s="576"/>
      <c r="IF36" s="576"/>
      <c r="IG36" s="576"/>
      <c r="IH36" s="576"/>
      <c r="II36" s="576"/>
      <c r="IJ36" s="576"/>
      <c r="IK36" s="576"/>
      <c r="IL36" s="576"/>
      <c r="IM36" s="576"/>
      <c r="IN36" s="576"/>
      <c r="IO36" s="576"/>
      <c r="IP36" s="576"/>
      <c r="IQ36" s="576"/>
      <c r="IR36" s="576"/>
      <c r="IS36" s="576"/>
      <c r="IT36" s="576"/>
      <c r="IU36" s="576"/>
      <c r="IV36" s="576"/>
    </row>
    <row collapsed="false" customFormat="false" customHeight="true" hidden="false" ht="17.25" outlineLevel="0" r="37">
      <c r="A37" s="621"/>
      <c r="B37" s="625"/>
      <c r="C37" s="626" t="s">
        <v>642</v>
      </c>
      <c r="D37" s="626"/>
      <c r="E37" s="626"/>
      <c r="F37" s="626"/>
      <c r="G37" s="623"/>
      <c r="H37" s="624"/>
      <c r="I37" s="576"/>
      <c r="J37" s="576"/>
      <c r="K37" s="576"/>
      <c r="L37" s="576"/>
      <c r="M37" s="576"/>
      <c r="N37" s="576"/>
      <c r="O37" s="576"/>
      <c r="P37" s="576"/>
      <c r="Q37" s="576"/>
      <c r="R37" s="576"/>
      <c r="S37" s="576"/>
      <c r="T37" s="576"/>
      <c r="U37" s="576"/>
      <c r="V37" s="576"/>
      <c r="W37" s="576"/>
      <c r="X37" s="576"/>
      <c r="Y37" s="576"/>
      <c r="Z37" s="576"/>
      <c r="AA37" s="576"/>
      <c r="AB37" s="576"/>
      <c r="AC37" s="576"/>
      <c r="AD37" s="576"/>
      <c r="AE37" s="576"/>
      <c r="AF37" s="576"/>
      <c r="AG37" s="576"/>
      <c r="AH37" s="576"/>
      <c r="AI37" s="576"/>
      <c r="AJ37" s="576"/>
      <c r="AK37" s="576"/>
      <c r="AL37" s="576"/>
      <c r="AM37" s="576"/>
      <c r="AN37" s="576"/>
      <c r="AO37" s="576"/>
      <c r="AP37" s="576"/>
      <c r="AQ37" s="576"/>
      <c r="AR37" s="576"/>
      <c r="AS37" s="576"/>
      <c r="AT37" s="576"/>
      <c r="AU37" s="576"/>
      <c r="AV37" s="576"/>
      <c r="AW37" s="576"/>
      <c r="AX37" s="576"/>
      <c r="AY37" s="576"/>
      <c r="AZ37" s="576"/>
      <c r="BA37" s="576"/>
      <c r="BB37" s="576"/>
      <c r="BC37" s="576"/>
      <c r="BD37" s="576"/>
      <c r="BE37" s="576"/>
      <c r="BF37" s="576"/>
      <c r="BG37" s="576"/>
      <c r="BH37" s="576"/>
      <c r="BI37" s="576"/>
      <c r="BJ37" s="576"/>
      <c r="BK37" s="576"/>
      <c r="BL37" s="576"/>
      <c r="BM37" s="576"/>
      <c r="BN37" s="576"/>
      <c r="BO37" s="576"/>
      <c r="BP37" s="576"/>
      <c r="BQ37" s="576"/>
      <c r="BR37" s="576"/>
      <c r="BS37" s="576"/>
      <c r="BT37" s="576"/>
      <c r="BU37" s="576"/>
      <c r="BV37" s="576"/>
      <c r="BW37" s="576"/>
      <c r="BX37" s="576"/>
      <c r="BY37" s="576"/>
      <c r="BZ37" s="576"/>
      <c r="CA37" s="576"/>
      <c r="CB37" s="576"/>
      <c r="CC37" s="576"/>
      <c r="CD37" s="576"/>
      <c r="CE37" s="576"/>
      <c r="CF37" s="576"/>
      <c r="CG37" s="576"/>
      <c r="CH37" s="576"/>
      <c r="CI37" s="576"/>
      <c r="CJ37" s="576"/>
      <c r="CK37" s="576"/>
      <c r="CL37" s="576"/>
      <c r="CM37" s="576"/>
      <c r="CN37" s="576"/>
      <c r="CO37" s="576"/>
      <c r="CP37" s="576"/>
      <c r="CQ37" s="576"/>
      <c r="CR37" s="576"/>
      <c r="CS37" s="576"/>
      <c r="CT37" s="576"/>
      <c r="CU37" s="576"/>
      <c r="CV37" s="576"/>
      <c r="CW37" s="576"/>
      <c r="CX37" s="576"/>
      <c r="CY37" s="576"/>
      <c r="CZ37" s="576"/>
      <c r="DA37" s="576"/>
      <c r="DB37" s="576"/>
      <c r="DC37" s="576"/>
      <c r="DD37" s="576"/>
      <c r="DE37" s="576"/>
      <c r="DF37" s="576"/>
      <c r="DG37" s="576"/>
      <c r="DH37" s="576"/>
      <c r="DI37" s="576"/>
      <c r="DJ37" s="576"/>
      <c r="DK37" s="576"/>
      <c r="DL37" s="576"/>
      <c r="DM37" s="576"/>
      <c r="DN37" s="576"/>
      <c r="DO37" s="576"/>
      <c r="DP37" s="576"/>
      <c r="DQ37" s="576"/>
      <c r="DR37" s="576"/>
      <c r="DS37" s="576"/>
      <c r="DT37" s="576"/>
      <c r="DU37" s="576"/>
      <c r="DV37" s="576"/>
      <c r="DW37" s="576"/>
      <c r="DX37" s="576"/>
      <c r="DY37" s="576"/>
      <c r="DZ37" s="576"/>
      <c r="EA37" s="576"/>
      <c r="EB37" s="576"/>
      <c r="EC37" s="576"/>
      <c r="ED37" s="576"/>
      <c r="EE37" s="576"/>
      <c r="EF37" s="576"/>
      <c r="EG37" s="576"/>
      <c r="EH37" s="576"/>
      <c r="EI37" s="576"/>
      <c r="EJ37" s="576"/>
      <c r="EK37" s="576"/>
      <c r="EL37" s="576"/>
      <c r="EM37" s="576"/>
      <c r="EN37" s="576"/>
      <c r="EO37" s="576"/>
      <c r="EP37" s="576"/>
      <c r="EQ37" s="576"/>
      <c r="ER37" s="576"/>
      <c r="ES37" s="576"/>
      <c r="ET37" s="576"/>
      <c r="EU37" s="576"/>
      <c r="EV37" s="576"/>
      <c r="EW37" s="576"/>
      <c r="EX37" s="576"/>
      <c r="EY37" s="576"/>
      <c r="EZ37" s="576"/>
      <c r="FA37" s="576"/>
      <c r="FB37" s="576"/>
      <c r="FC37" s="576"/>
      <c r="FD37" s="576"/>
      <c r="FE37" s="576"/>
      <c r="FF37" s="576"/>
      <c r="FG37" s="576"/>
      <c r="FH37" s="576"/>
      <c r="FI37" s="576"/>
      <c r="FJ37" s="576"/>
      <c r="FK37" s="576"/>
      <c r="FL37" s="576"/>
      <c r="FM37" s="576"/>
      <c r="FN37" s="576"/>
      <c r="FO37" s="576"/>
      <c r="FP37" s="576"/>
      <c r="FQ37" s="576"/>
      <c r="FR37" s="576"/>
      <c r="FS37" s="576"/>
      <c r="FT37" s="576"/>
      <c r="FU37" s="576"/>
      <c r="FV37" s="576"/>
      <c r="FW37" s="576"/>
      <c r="FX37" s="576"/>
      <c r="FY37" s="576"/>
      <c r="FZ37" s="576"/>
      <c r="GA37" s="576"/>
      <c r="GB37" s="576"/>
      <c r="GC37" s="576"/>
      <c r="GD37" s="576"/>
      <c r="GE37" s="576"/>
      <c r="GF37" s="576"/>
      <c r="GG37" s="576"/>
      <c r="GH37" s="576"/>
      <c r="GI37" s="576"/>
      <c r="GJ37" s="576"/>
      <c r="GK37" s="576"/>
      <c r="GL37" s="576"/>
      <c r="GM37" s="576"/>
      <c r="GN37" s="576"/>
      <c r="GO37" s="576"/>
      <c r="GP37" s="576"/>
      <c r="GQ37" s="576"/>
      <c r="GR37" s="576"/>
      <c r="GS37" s="576"/>
      <c r="GT37" s="576"/>
      <c r="GU37" s="576"/>
      <c r="GV37" s="576"/>
      <c r="GW37" s="576"/>
      <c r="GX37" s="576"/>
      <c r="GY37" s="576"/>
      <c r="GZ37" s="576"/>
      <c r="HA37" s="576"/>
      <c r="HB37" s="576"/>
      <c r="HC37" s="576"/>
      <c r="HD37" s="576"/>
      <c r="HE37" s="576"/>
      <c r="HF37" s="576"/>
      <c r="HG37" s="576"/>
      <c r="HH37" s="576"/>
      <c r="HI37" s="576"/>
      <c r="HJ37" s="576"/>
      <c r="HK37" s="576"/>
      <c r="HL37" s="576"/>
      <c r="HM37" s="576"/>
      <c r="HN37" s="576"/>
      <c r="HO37" s="576"/>
      <c r="HP37" s="576"/>
      <c r="HQ37" s="576"/>
      <c r="HR37" s="576"/>
      <c r="HS37" s="576"/>
      <c r="HT37" s="576"/>
      <c r="HU37" s="576"/>
      <c r="HV37" s="576"/>
      <c r="HW37" s="576"/>
      <c r="HX37" s="576"/>
      <c r="HY37" s="576"/>
      <c r="HZ37" s="576"/>
      <c r="IA37" s="576"/>
      <c r="IB37" s="576"/>
      <c r="IC37" s="576"/>
      <c r="ID37" s="576"/>
      <c r="IE37" s="576"/>
      <c r="IF37" s="576"/>
      <c r="IG37" s="576"/>
      <c r="IH37" s="576"/>
      <c r="II37" s="576"/>
      <c r="IJ37" s="576"/>
      <c r="IK37" s="576"/>
      <c r="IL37" s="576"/>
      <c r="IM37" s="576"/>
      <c r="IN37" s="576"/>
      <c r="IO37" s="576"/>
      <c r="IP37" s="576"/>
      <c r="IQ37" s="576"/>
      <c r="IR37" s="576"/>
      <c r="IS37" s="576"/>
      <c r="IT37" s="576"/>
      <c r="IU37" s="576"/>
      <c r="IV37" s="576"/>
    </row>
    <row collapsed="false" customFormat="false" customHeight="true" hidden="false" ht="6.75" outlineLevel="0" r="38">
      <c r="A38" s="621"/>
      <c r="B38" s="625"/>
      <c r="C38" s="626"/>
      <c r="D38" s="626"/>
      <c r="E38" s="626"/>
      <c r="F38" s="626"/>
      <c r="G38" s="623"/>
      <c r="H38" s="624"/>
      <c r="I38" s="576"/>
      <c r="J38" s="576"/>
      <c r="K38" s="576"/>
      <c r="L38" s="576"/>
      <c r="M38" s="576"/>
      <c r="N38" s="576"/>
      <c r="O38" s="576"/>
      <c r="P38" s="576"/>
      <c r="Q38" s="576"/>
      <c r="R38" s="576"/>
      <c r="S38" s="576"/>
      <c r="T38" s="576"/>
      <c r="U38" s="576"/>
      <c r="V38" s="576"/>
      <c r="W38" s="576"/>
      <c r="X38" s="576"/>
      <c r="Y38" s="576"/>
      <c r="Z38" s="576"/>
      <c r="AA38" s="576"/>
      <c r="AB38" s="576"/>
      <c r="AC38" s="576"/>
      <c r="AD38" s="576"/>
      <c r="AE38" s="576"/>
      <c r="AF38" s="576"/>
      <c r="AG38" s="576"/>
      <c r="AH38" s="576"/>
      <c r="AI38" s="576"/>
      <c r="AJ38" s="576"/>
      <c r="AK38" s="576"/>
      <c r="AL38" s="576"/>
      <c r="AM38" s="576"/>
      <c r="AN38" s="576"/>
      <c r="AO38" s="576"/>
      <c r="AP38" s="576"/>
      <c r="AQ38" s="576"/>
      <c r="AR38" s="576"/>
      <c r="AS38" s="576"/>
      <c r="AT38" s="576"/>
      <c r="AU38" s="576"/>
      <c r="AV38" s="576"/>
      <c r="AW38" s="576"/>
      <c r="AX38" s="576"/>
      <c r="AY38" s="576"/>
      <c r="AZ38" s="576"/>
      <c r="BA38" s="576"/>
      <c r="BB38" s="576"/>
      <c r="BC38" s="576"/>
      <c r="BD38" s="576"/>
      <c r="BE38" s="576"/>
      <c r="BF38" s="576"/>
      <c r="BG38" s="576"/>
      <c r="BH38" s="576"/>
      <c r="BI38" s="576"/>
      <c r="BJ38" s="576"/>
      <c r="BK38" s="576"/>
      <c r="BL38" s="576"/>
      <c r="BM38" s="576"/>
      <c r="BN38" s="576"/>
      <c r="BO38" s="576"/>
      <c r="BP38" s="576"/>
      <c r="BQ38" s="576"/>
      <c r="BR38" s="576"/>
      <c r="BS38" s="576"/>
      <c r="BT38" s="576"/>
      <c r="BU38" s="576"/>
      <c r="BV38" s="576"/>
      <c r="BW38" s="576"/>
      <c r="BX38" s="576"/>
      <c r="BY38" s="576"/>
      <c r="BZ38" s="576"/>
      <c r="CA38" s="576"/>
      <c r="CB38" s="576"/>
      <c r="CC38" s="576"/>
      <c r="CD38" s="576"/>
      <c r="CE38" s="576"/>
      <c r="CF38" s="576"/>
      <c r="CG38" s="576"/>
      <c r="CH38" s="576"/>
      <c r="CI38" s="576"/>
      <c r="CJ38" s="576"/>
      <c r="CK38" s="576"/>
      <c r="CL38" s="576"/>
      <c r="CM38" s="576"/>
      <c r="CN38" s="576"/>
      <c r="CO38" s="576"/>
      <c r="CP38" s="576"/>
      <c r="CQ38" s="576"/>
      <c r="CR38" s="576"/>
      <c r="CS38" s="576"/>
      <c r="CT38" s="576"/>
      <c r="CU38" s="576"/>
      <c r="CV38" s="576"/>
      <c r="CW38" s="576"/>
      <c r="CX38" s="576"/>
      <c r="CY38" s="576"/>
      <c r="CZ38" s="576"/>
      <c r="DA38" s="576"/>
      <c r="DB38" s="576"/>
      <c r="DC38" s="576"/>
      <c r="DD38" s="576"/>
      <c r="DE38" s="576"/>
      <c r="DF38" s="576"/>
      <c r="DG38" s="576"/>
      <c r="DH38" s="576"/>
      <c r="DI38" s="576"/>
      <c r="DJ38" s="576"/>
      <c r="DK38" s="576"/>
      <c r="DL38" s="576"/>
      <c r="DM38" s="576"/>
      <c r="DN38" s="576"/>
      <c r="DO38" s="576"/>
      <c r="DP38" s="576"/>
      <c r="DQ38" s="576"/>
      <c r="DR38" s="576"/>
      <c r="DS38" s="576"/>
      <c r="DT38" s="576"/>
      <c r="DU38" s="576"/>
      <c r="DV38" s="576"/>
      <c r="DW38" s="576"/>
      <c r="DX38" s="576"/>
      <c r="DY38" s="576"/>
      <c r="DZ38" s="576"/>
      <c r="EA38" s="576"/>
      <c r="EB38" s="576"/>
      <c r="EC38" s="576"/>
      <c r="ED38" s="576"/>
      <c r="EE38" s="576"/>
      <c r="EF38" s="576"/>
      <c r="EG38" s="576"/>
      <c r="EH38" s="576"/>
      <c r="EI38" s="576"/>
      <c r="EJ38" s="576"/>
      <c r="EK38" s="576"/>
      <c r="EL38" s="576"/>
      <c r="EM38" s="576"/>
      <c r="EN38" s="576"/>
      <c r="EO38" s="576"/>
      <c r="EP38" s="576"/>
      <c r="EQ38" s="576"/>
      <c r="ER38" s="576"/>
      <c r="ES38" s="576"/>
      <c r="ET38" s="576"/>
      <c r="EU38" s="576"/>
      <c r="EV38" s="576"/>
      <c r="EW38" s="576"/>
      <c r="EX38" s="576"/>
      <c r="EY38" s="576"/>
      <c r="EZ38" s="576"/>
      <c r="FA38" s="576"/>
      <c r="FB38" s="576"/>
      <c r="FC38" s="576"/>
      <c r="FD38" s="576"/>
      <c r="FE38" s="576"/>
      <c r="FF38" s="576"/>
      <c r="FG38" s="576"/>
      <c r="FH38" s="576"/>
      <c r="FI38" s="576"/>
      <c r="FJ38" s="576"/>
      <c r="FK38" s="576"/>
      <c r="FL38" s="576"/>
      <c r="FM38" s="576"/>
      <c r="FN38" s="576"/>
      <c r="FO38" s="576"/>
      <c r="FP38" s="576"/>
      <c r="FQ38" s="576"/>
      <c r="FR38" s="576"/>
      <c r="FS38" s="576"/>
      <c r="FT38" s="576"/>
      <c r="FU38" s="576"/>
      <c r="FV38" s="576"/>
      <c r="FW38" s="576"/>
      <c r="FX38" s="576"/>
      <c r="FY38" s="576"/>
      <c r="FZ38" s="576"/>
      <c r="GA38" s="576"/>
      <c r="GB38" s="576"/>
      <c r="GC38" s="576"/>
      <c r="GD38" s="576"/>
      <c r="GE38" s="576"/>
      <c r="GF38" s="576"/>
      <c r="GG38" s="576"/>
      <c r="GH38" s="576"/>
      <c r="GI38" s="576"/>
      <c r="GJ38" s="576"/>
      <c r="GK38" s="576"/>
      <c r="GL38" s="576"/>
      <c r="GM38" s="576"/>
      <c r="GN38" s="576"/>
      <c r="GO38" s="576"/>
      <c r="GP38" s="576"/>
      <c r="GQ38" s="576"/>
      <c r="GR38" s="576"/>
      <c r="GS38" s="576"/>
      <c r="GT38" s="576"/>
      <c r="GU38" s="576"/>
      <c r="GV38" s="576"/>
      <c r="GW38" s="576"/>
      <c r="GX38" s="576"/>
      <c r="GY38" s="576"/>
      <c r="GZ38" s="576"/>
      <c r="HA38" s="576"/>
      <c r="HB38" s="576"/>
      <c r="HC38" s="576"/>
      <c r="HD38" s="576"/>
      <c r="HE38" s="576"/>
      <c r="HF38" s="576"/>
      <c r="HG38" s="576"/>
      <c r="HH38" s="576"/>
      <c r="HI38" s="576"/>
      <c r="HJ38" s="576"/>
      <c r="HK38" s="576"/>
      <c r="HL38" s="576"/>
      <c r="HM38" s="576"/>
      <c r="HN38" s="576"/>
      <c r="HO38" s="576"/>
      <c r="HP38" s="576"/>
      <c r="HQ38" s="576"/>
      <c r="HR38" s="576"/>
      <c r="HS38" s="576"/>
      <c r="HT38" s="576"/>
      <c r="HU38" s="576"/>
      <c r="HV38" s="576"/>
      <c r="HW38" s="576"/>
      <c r="HX38" s="576"/>
      <c r="HY38" s="576"/>
      <c r="HZ38" s="576"/>
      <c r="IA38" s="576"/>
      <c r="IB38" s="576"/>
      <c r="IC38" s="576"/>
      <c r="ID38" s="576"/>
      <c r="IE38" s="576"/>
      <c r="IF38" s="576"/>
      <c r="IG38" s="576"/>
      <c r="IH38" s="576"/>
      <c r="II38" s="576"/>
      <c r="IJ38" s="576"/>
      <c r="IK38" s="576"/>
      <c r="IL38" s="576"/>
      <c r="IM38" s="576"/>
      <c r="IN38" s="576"/>
      <c r="IO38" s="576"/>
      <c r="IP38" s="576"/>
      <c r="IQ38" s="576"/>
      <c r="IR38" s="576"/>
      <c r="IS38" s="576"/>
      <c r="IT38" s="576"/>
      <c r="IU38" s="576"/>
      <c r="IV38" s="576"/>
    </row>
    <row collapsed="false" customFormat="false" customHeight="true" hidden="false" ht="12.75" outlineLevel="0" r="39">
      <c r="A39" s="627"/>
      <c r="B39" s="628"/>
      <c r="C39" s="629"/>
      <c r="D39" s="629"/>
      <c r="E39" s="629"/>
      <c r="F39" s="629"/>
      <c r="G39" s="630"/>
      <c r="H39" s="631"/>
      <c r="I39" s="576"/>
      <c r="J39" s="576"/>
      <c r="K39" s="576"/>
      <c r="L39" s="576"/>
      <c r="M39" s="576"/>
      <c r="N39" s="576"/>
      <c r="O39" s="576"/>
      <c r="P39" s="576"/>
      <c r="Q39" s="576"/>
      <c r="R39" s="576"/>
      <c r="S39" s="576"/>
      <c r="T39" s="576"/>
      <c r="U39" s="576"/>
      <c r="V39" s="576"/>
      <c r="W39" s="576"/>
      <c r="X39" s="576"/>
      <c r="Y39" s="576"/>
      <c r="Z39" s="576"/>
      <c r="AA39" s="576"/>
      <c r="AB39" s="576"/>
      <c r="AC39" s="576"/>
      <c r="AD39" s="576"/>
      <c r="AE39" s="576"/>
      <c r="AF39" s="576"/>
      <c r="AG39" s="576"/>
      <c r="AH39" s="576"/>
      <c r="AI39" s="576"/>
      <c r="AJ39" s="576"/>
      <c r="AK39" s="576"/>
      <c r="AL39" s="576"/>
      <c r="AM39" s="576"/>
      <c r="AN39" s="576"/>
      <c r="AO39" s="576"/>
      <c r="AP39" s="576"/>
      <c r="AQ39" s="576"/>
      <c r="AR39" s="576"/>
      <c r="AS39" s="576"/>
      <c r="AT39" s="576"/>
      <c r="AU39" s="576"/>
      <c r="AV39" s="576"/>
      <c r="AW39" s="576"/>
      <c r="AX39" s="576"/>
      <c r="AY39" s="576"/>
      <c r="AZ39" s="576"/>
      <c r="BA39" s="576"/>
      <c r="BB39" s="576"/>
      <c r="BC39" s="576"/>
      <c r="BD39" s="576"/>
      <c r="BE39" s="576"/>
      <c r="BF39" s="576"/>
      <c r="BG39" s="576"/>
      <c r="BH39" s="576"/>
      <c r="BI39" s="576"/>
      <c r="BJ39" s="576"/>
      <c r="BK39" s="576"/>
      <c r="BL39" s="576"/>
      <c r="BM39" s="576"/>
      <c r="BN39" s="576"/>
      <c r="BO39" s="576"/>
      <c r="BP39" s="576"/>
      <c r="BQ39" s="576"/>
      <c r="BR39" s="576"/>
      <c r="BS39" s="576"/>
      <c r="BT39" s="576"/>
      <c r="BU39" s="576"/>
      <c r="BV39" s="576"/>
      <c r="BW39" s="576"/>
      <c r="BX39" s="576"/>
      <c r="BY39" s="576"/>
      <c r="BZ39" s="576"/>
      <c r="CA39" s="576"/>
      <c r="CB39" s="576"/>
      <c r="CC39" s="576"/>
      <c r="CD39" s="576"/>
      <c r="CE39" s="576"/>
      <c r="CF39" s="576"/>
      <c r="CG39" s="576"/>
      <c r="CH39" s="576"/>
      <c r="CI39" s="576"/>
      <c r="CJ39" s="576"/>
      <c r="CK39" s="576"/>
      <c r="CL39" s="576"/>
      <c r="CM39" s="576"/>
      <c r="CN39" s="576"/>
      <c r="CO39" s="576"/>
      <c r="CP39" s="576"/>
      <c r="CQ39" s="576"/>
      <c r="CR39" s="576"/>
      <c r="CS39" s="576"/>
      <c r="CT39" s="576"/>
      <c r="CU39" s="576"/>
      <c r="CV39" s="576"/>
      <c r="CW39" s="576"/>
      <c r="CX39" s="576"/>
      <c r="CY39" s="576"/>
      <c r="CZ39" s="576"/>
      <c r="DA39" s="576"/>
      <c r="DB39" s="576"/>
      <c r="DC39" s="576"/>
      <c r="DD39" s="576"/>
      <c r="DE39" s="576"/>
      <c r="DF39" s="576"/>
      <c r="DG39" s="576"/>
      <c r="DH39" s="576"/>
      <c r="DI39" s="576"/>
      <c r="DJ39" s="576"/>
      <c r="DK39" s="576"/>
      <c r="DL39" s="576"/>
      <c r="DM39" s="576"/>
      <c r="DN39" s="576"/>
      <c r="DO39" s="576"/>
      <c r="DP39" s="576"/>
      <c r="DQ39" s="576"/>
      <c r="DR39" s="576"/>
      <c r="DS39" s="576"/>
      <c r="DT39" s="576"/>
      <c r="DU39" s="576"/>
      <c r="DV39" s="576"/>
      <c r="DW39" s="576"/>
      <c r="DX39" s="576"/>
      <c r="DY39" s="576"/>
      <c r="DZ39" s="576"/>
      <c r="EA39" s="576"/>
      <c r="EB39" s="576"/>
      <c r="EC39" s="576"/>
      <c r="ED39" s="576"/>
      <c r="EE39" s="576"/>
      <c r="EF39" s="576"/>
      <c r="EG39" s="576"/>
      <c r="EH39" s="576"/>
      <c r="EI39" s="576"/>
      <c r="EJ39" s="576"/>
      <c r="EK39" s="576"/>
      <c r="EL39" s="576"/>
      <c r="EM39" s="576"/>
      <c r="EN39" s="576"/>
      <c r="EO39" s="576"/>
      <c r="EP39" s="576"/>
      <c r="EQ39" s="576"/>
      <c r="ER39" s="576"/>
      <c r="ES39" s="576"/>
      <c r="ET39" s="576"/>
      <c r="EU39" s="576"/>
      <c r="EV39" s="576"/>
      <c r="EW39" s="576"/>
      <c r="EX39" s="576"/>
      <c r="EY39" s="576"/>
      <c r="EZ39" s="576"/>
      <c r="FA39" s="576"/>
      <c r="FB39" s="576"/>
      <c r="FC39" s="576"/>
      <c r="FD39" s="576"/>
      <c r="FE39" s="576"/>
      <c r="FF39" s="576"/>
      <c r="FG39" s="576"/>
      <c r="FH39" s="576"/>
      <c r="FI39" s="576"/>
      <c r="FJ39" s="576"/>
      <c r="FK39" s="576"/>
      <c r="FL39" s="576"/>
      <c r="FM39" s="576"/>
      <c r="FN39" s="576"/>
      <c r="FO39" s="576"/>
      <c r="FP39" s="576"/>
      <c r="FQ39" s="576"/>
      <c r="FR39" s="576"/>
      <c r="FS39" s="576"/>
      <c r="FT39" s="576"/>
      <c r="FU39" s="576"/>
      <c r="FV39" s="576"/>
      <c r="FW39" s="576"/>
      <c r="FX39" s="576"/>
      <c r="FY39" s="576"/>
      <c r="FZ39" s="576"/>
      <c r="GA39" s="576"/>
      <c r="GB39" s="576"/>
      <c r="GC39" s="576"/>
      <c r="GD39" s="576"/>
      <c r="GE39" s="576"/>
      <c r="GF39" s="576"/>
      <c r="GG39" s="576"/>
      <c r="GH39" s="576"/>
      <c r="GI39" s="576"/>
      <c r="GJ39" s="576"/>
      <c r="GK39" s="576"/>
      <c r="GL39" s="576"/>
      <c r="GM39" s="576"/>
      <c r="GN39" s="576"/>
      <c r="GO39" s="576"/>
      <c r="GP39" s="576"/>
      <c r="GQ39" s="576"/>
      <c r="GR39" s="576"/>
      <c r="GS39" s="576"/>
      <c r="GT39" s="576"/>
      <c r="GU39" s="576"/>
      <c r="GV39" s="576"/>
      <c r="GW39" s="576"/>
      <c r="GX39" s="576"/>
      <c r="GY39" s="576"/>
      <c r="GZ39" s="576"/>
      <c r="HA39" s="576"/>
      <c r="HB39" s="576"/>
      <c r="HC39" s="576"/>
      <c r="HD39" s="576"/>
      <c r="HE39" s="576"/>
      <c r="HF39" s="576"/>
      <c r="HG39" s="576"/>
      <c r="HH39" s="576"/>
      <c r="HI39" s="576"/>
      <c r="HJ39" s="576"/>
      <c r="HK39" s="576"/>
      <c r="HL39" s="576"/>
      <c r="HM39" s="576"/>
      <c r="HN39" s="576"/>
      <c r="HO39" s="576"/>
      <c r="HP39" s="576"/>
      <c r="HQ39" s="576"/>
      <c r="HR39" s="576"/>
      <c r="HS39" s="576"/>
      <c r="HT39" s="576"/>
      <c r="HU39" s="576"/>
      <c r="HV39" s="576"/>
      <c r="HW39" s="576"/>
      <c r="HX39" s="576"/>
      <c r="HY39" s="576"/>
      <c r="HZ39" s="576"/>
      <c r="IA39" s="576"/>
      <c r="IB39" s="576"/>
      <c r="IC39" s="576"/>
      <c r="ID39" s="576"/>
      <c r="IE39" s="576"/>
      <c r="IF39" s="576"/>
      <c r="IG39" s="576"/>
      <c r="IH39" s="576"/>
      <c r="II39" s="576"/>
      <c r="IJ39" s="576"/>
      <c r="IK39" s="576"/>
      <c r="IL39" s="576"/>
      <c r="IM39" s="576"/>
      <c r="IN39" s="576"/>
      <c r="IO39" s="576"/>
      <c r="IP39" s="576"/>
      <c r="IQ39" s="576"/>
      <c r="IR39" s="576"/>
      <c r="IS39" s="576"/>
      <c r="IT39" s="576"/>
      <c r="IU39" s="576"/>
      <c r="IV39" s="576"/>
    </row>
    <row collapsed="false" customFormat="false" customHeight="true" hidden="false" ht="12.75" outlineLevel="0" r="40">
      <c r="A40" s="632" t="s">
        <v>643</v>
      </c>
      <c r="B40" s="632"/>
      <c r="C40" s="632"/>
      <c r="D40" s="632"/>
      <c r="E40" s="632"/>
      <c r="F40" s="632"/>
      <c r="G40" s="632"/>
      <c r="H40" s="632"/>
      <c r="I40" s="576"/>
      <c r="J40" s="576"/>
      <c r="K40" s="576"/>
      <c r="L40" s="576"/>
      <c r="M40" s="576"/>
      <c r="N40" s="576"/>
      <c r="O40" s="576"/>
      <c r="P40" s="576"/>
      <c r="Q40" s="576"/>
      <c r="R40" s="576"/>
      <c r="S40" s="576"/>
      <c r="T40" s="576"/>
      <c r="U40" s="576"/>
      <c r="V40" s="576"/>
      <c r="W40" s="576"/>
      <c r="X40" s="576"/>
      <c r="Y40" s="576"/>
      <c r="Z40" s="576"/>
      <c r="AA40" s="576"/>
      <c r="AB40" s="576"/>
      <c r="AC40" s="576"/>
      <c r="AD40" s="576"/>
      <c r="AE40" s="576"/>
      <c r="AF40" s="576"/>
      <c r="AG40" s="576"/>
      <c r="AH40" s="576"/>
      <c r="AI40" s="576"/>
      <c r="AJ40" s="576"/>
      <c r="AK40" s="576"/>
      <c r="AL40" s="576"/>
      <c r="AM40" s="576"/>
      <c r="AN40" s="576"/>
      <c r="AO40" s="576"/>
      <c r="AP40" s="576"/>
      <c r="AQ40" s="576"/>
      <c r="AR40" s="576"/>
      <c r="AS40" s="576"/>
      <c r="AT40" s="576"/>
      <c r="AU40" s="576"/>
      <c r="AV40" s="576"/>
      <c r="AW40" s="576"/>
      <c r="AX40" s="576"/>
      <c r="AY40" s="576"/>
      <c r="AZ40" s="576"/>
      <c r="BA40" s="576"/>
      <c r="BB40" s="576"/>
      <c r="BC40" s="576"/>
      <c r="BD40" s="576"/>
      <c r="BE40" s="576"/>
      <c r="BF40" s="576"/>
      <c r="BG40" s="576"/>
      <c r="BH40" s="576"/>
      <c r="BI40" s="576"/>
      <c r="BJ40" s="576"/>
      <c r="BK40" s="576"/>
      <c r="BL40" s="576"/>
      <c r="BM40" s="576"/>
      <c r="BN40" s="576"/>
      <c r="BO40" s="576"/>
      <c r="BP40" s="576"/>
      <c r="BQ40" s="576"/>
      <c r="BR40" s="576"/>
      <c r="BS40" s="576"/>
      <c r="BT40" s="576"/>
      <c r="BU40" s="576"/>
      <c r="BV40" s="576"/>
      <c r="BW40" s="576"/>
      <c r="BX40" s="576"/>
      <c r="BY40" s="576"/>
      <c r="BZ40" s="576"/>
      <c r="CA40" s="576"/>
      <c r="CB40" s="576"/>
      <c r="CC40" s="576"/>
      <c r="CD40" s="576"/>
      <c r="CE40" s="576"/>
      <c r="CF40" s="576"/>
      <c r="CG40" s="576"/>
      <c r="CH40" s="576"/>
      <c r="CI40" s="576"/>
      <c r="CJ40" s="576"/>
      <c r="CK40" s="576"/>
      <c r="CL40" s="576"/>
      <c r="CM40" s="576"/>
      <c r="CN40" s="576"/>
      <c r="CO40" s="576"/>
      <c r="CP40" s="576"/>
      <c r="CQ40" s="576"/>
      <c r="CR40" s="576"/>
      <c r="CS40" s="576"/>
      <c r="CT40" s="576"/>
      <c r="CU40" s="576"/>
      <c r="CV40" s="576"/>
      <c r="CW40" s="576"/>
      <c r="CX40" s="576"/>
      <c r="CY40" s="576"/>
      <c r="CZ40" s="576"/>
      <c r="DA40" s="576"/>
      <c r="DB40" s="576"/>
      <c r="DC40" s="576"/>
      <c r="DD40" s="576"/>
      <c r="DE40" s="576"/>
      <c r="DF40" s="576"/>
      <c r="DG40" s="576"/>
      <c r="DH40" s="576"/>
      <c r="DI40" s="576"/>
      <c r="DJ40" s="576"/>
      <c r="DK40" s="576"/>
      <c r="DL40" s="576"/>
      <c r="DM40" s="576"/>
      <c r="DN40" s="576"/>
      <c r="DO40" s="576"/>
      <c r="DP40" s="576"/>
      <c r="DQ40" s="576"/>
      <c r="DR40" s="576"/>
      <c r="DS40" s="576"/>
      <c r="DT40" s="576"/>
      <c r="DU40" s="576"/>
      <c r="DV40" s="576"/>
      <c r="DW40" s="576"/>
      <c r="DX40" s="576"/>
      <c r="DY40" s="576"/>
      <c r="DZ40" s="576"/>
      <c r="EA40" s="576"/>
      <c r="EB40" s="576"/>
      <c r="EC40" s="576"/>
      <c r="ED40" s="576"/>
      <c r="EE40" s="576"/>
      <c r="EF40" s="576"/>
      <c r="EG40" s="576"/>
      <c r="EH40" s="576"/>
      <c r="EI40" s="576"/>
      <c r="EJ40" s="576"/>
      <c r="EK40" s="576"/>
      <c r="EL40" s="576"/>
      <c r="EM40" s="576"/>
      <c r="EN40" s="576"/>
      <c r="EO40" s="576"/>
      <c r="EP40" s="576"/>
      <c r="EQ40" s="576"/>
      <c r="ER40" s="576"/>
      <c r="ES40" s="576"/>
      <c r="ET40" s="576"/>
      <c r="EU40" s="576"/>
      <c r="EV40" s="576"/>
      <c r="EW40" s="576"/>
      <c r="EX40" s="576"/>
      <c r="EY40" s="576"/>
      <c r="EZ40" s="576"/>
      <c r="FA40" s="576"/>
      <c r="FB40" s="576"/>
      <c r="FC40" s="576"/>
      <c r="FD40" s="576"/>
      <c r="FE40" s="576"/>
      <c r="FF40" s="576"/>
      <c r="FG40" s="576"/>
      <c r="FH40" s="576"/>
      <c r="FI40" s="576"/>
      <c r="FJ40" s="576"/>
      <c r="FK40" s="576"/>
      <c r="FL40" s="576"/>
      <c r="FM40" s="576"/>
      <c r="FN40" s="576"/>
      <c r="FO40" s="576"/>
      <c r="FP40" s="576"/>
      <c r="FQ40" s="576"/>
      <c r="FR40" s="576"/>
      <c r="FS40" s="576"/>
      <c r="FT40" s="576"/>
      <c r="FU40" s="576"/>
      <c r="FV40" s="576"/>
      <c r="FW40" s="576"/>
      <c r="FX40" s="576"/>
      <c r="FY40" s="576"/>
      <c r="FZ40" s="576"/>
      <c r="GA40" s="576"/>
      <c r="GB40" s="576"/>
      <c r="GC40" s="576"/>
      <c r="GD40" s="576"/>
      <c r="GE40" s="576"/>
      <c r="GF40" s="576"/>
      <c r="GG40" s="576"/>
      <c r="GH40" s="576"/>
      <c r="GI40" s="576"/>
      <c r="GJ40" s="576"/>
      <c r="GK40" s="576"/>
      <c r="GL40" s="576"/>
      <c r="GM40" s="576"/>
      <c r="GN40" s="576"/>
      <c r="GO40" s="576"/>
      <c r="GP40" s="576"/>
      <c r="GQ40" s="576"/>
      <c r="GR40" s="576"/>
      <c r="GS40" s="576"/>
      <c r="GT40" s="576"/>
      <c r="GU40" s="576"/>
      <c r="GV40" s="576"/>
      <c r="GW40" s="576"/>
      <c r="GX40" s="576"/>
      <c r="GY40" s="576"/>
      <c r="GZ40" s="576"/>
      <c r="HA40" s="576"/>
      <c r="HB40" s="576"/>
      <c r="HC40" s="576"/>
      <c r="HD40" s="576"/>
      <c r="HE40" s="576"/>
      <c r="HF40" s="576"/>
      <c r="HG40" s="576"/>
      <c r="HH40" s="576"/>
      <c r="HI40" s="576"/>
      <c r="HJ40" s="576"/>
      <c r="HK40" s="576"/>
      <c r="HL40" s="576"/>
      <c r="HM40" s="576"/>
      <c r="HN40" s="576"/>
      <c r="HO40" s="576"/>
      <c r="HP40" s="576"/>
      <c r="HQ40" s="576"/>
      <c r="HR40" s="576"/>
      <c r="HS40" s="576"/>
      <c r="HT40" s="576"/>
      <c r="HU40" s="576"/>
      <c r="HV40" s="576"/>
      <c r="HW40" s="576"/>
      <c r="HX40" s="576"/>
      <c r="HY40" s="576"/>
      <c r="HZ40" s="576"/>
      <c r="IA40" s="576"/>
      <c r="IB40" s="576"/>
      <c r="IC40" s="576"/>
      <c r="ID40" s="576"/>
      <c r="IE40" s="576"/>
      <c r="IF40" s="576"/>
      <c r="IG40" s="576"/>
      <c r="IH40" s="576"/>
      <c r="II40" s="576"/>
      <c r="IJ40" s="576"/>
      <c r="IK40" s="576"/>
      <c r="IL40" s="576"/>
      <c r="IM40" s="576"/>
      <c r="IN40" s="576"/>
      <c r="IO40" s="576"/>
      <c r="IP40" s="576"/>
      <c r="IQ40" s="576"/>
      <c r="IR40" s="576"/>
      <c r="IS40" s="576"/>
      <c r="IT40" s="576"/>
      <c r="IU40" s="576"/>
      <c r="IV40" s="576"/>
    </row>
    <row collapsed="false" customFormat="false" customHeight="true" hidden="false" ht="12.75" outlineLevel="0" r="41">
      <c r="A41" s="632" t="s">
        <v>644</v>
      </c>
      <c r="B41" s="632"/>
      <c r="C41" s="632"/>
      <c r="D41" s="632"/>
      <c r="E41" s="632"/>
      <c r="F41" s="632"/>
      <c r="G41" s="632"/>
      <c r="H41" s="632"/>
      <c r="I41" s="576"/>
      <c r="J41" s="576"/>
      <c r="K41" s="576"/>
      <c r="L41" s="576"/>
      <c r="M41" s="576"/>
      <c r="N41" s="576"/>
      <c r="O41" s="576"/>
      <c r="P41" s="576"/>
      <c r="Q41" s="576"/>
      <c r="R41" s="576"/>
      <c r="S41" s="576"/>
      <c r="T41" s="576"/>
      <c r="U41" s="576"/>
      <c r="V41" s="576"/>
      <c r="W41" s="576"/>
      <c r="X41" s="576"/>
      <c r="Y41" s="576"/>
      <c r="Z41" s="576"/>
      <c r="AA41" s="576"/>
      <c r="AB41" s="576"/>
      <c r="AC41" s="576"/>
      <c r="AD41" s="576"/>
      <c r="AE41" s="576"/>
      <c r="AF41" s="576"/>
      <c r="AG41" s="576"/>
      <c r="AH41" s="576"/>
      <c r="AI41" s="576"/>
      <c r="AJ41" s="576"/>
      <c r="AK41" s="576"/>
      <c r="AL41" s="576"/>
      <c r="AM41" s="576"/>
      <c r="AN41" s="576"/>
      <c r="AO41" s="576"/>
      <c r="AP41" s="576"/>
      <c r="AQ41" s="576"/>
      <c r="AR41" s="576"/>
      <c r="AS41" s="576"/>
      <c r="AT41" s="576"/>
      <c r="AU41" s="576"/>
      <c r="AV41" s="576"/>
      <c r="AW41" s="576"/>
      <c r="AX41" s="576"/>
      <c r="AY41" s="576"/>
      <c r="AZ41" s="576"/>
      <c r="BA41" s="576"/>
      <c r="BB41" s="576"/>
      <c r="BC41" s="576"/>
      <c r="BD41" s="576"/>
      <c r="BE41" s="576"/>
      <c r="BF41" s="576"/>
      <c r="BG41" s="576"/>
      <c r="BH41" s="576"/>
      <c r="BI41" s="576"/>
      <c r="BJ41" s="576"/>
      <c r="BK41" s="576"/>
      <c r="BL41" s="576"/>
      <c r="BM41" s="576"/>
      <c r="BN41" s="576"/>
      <c r="BO41" s="576"/>
      <c r="BP41" s="576"/>
      <c r="BQ41" s="576"/>
      <c r="BR41" s="576"/>
      <c r="BS41" s="576"/>
      <c r="BT41" s="576"/>
      <c r="BU41" s="576"/>
      <c r="BV41" s="576"/>
      <c r="BW41" s="576"/>
      <c r="BX41" s="576"/>
      <c r="BY41" s="576"/>
      <c r="BZ41" s="576"/>
      <c r="CA41" s="576"/>
      <c r="CB41" s="576"/>
      <c r="CC41" s="576"/>
      <c r="CD41" s="576"/>
      <c r="CE41" s="576"/>
      <c r="CF41" s="576"/>
      <c r="CG41" s="576"/>
      <c r="CH41" s="576"/>
      <c r="CI41" s="576"/>
      <c r="CJ41" s="576"/>
      <c r="CK41" s="576"/>
      <c r="CL41" s="576"/>
      <c r="CM41" s="576"/>
      <c r="CN41" s="576"/>
      <c r="CO41" s="576"/>
      <c r="CP41" s="576"/>
      <c r="CQ41" s="576"/>
      <c r="CR41" s="576"/>
      <c r="CS41" s="576"/>
      <c r="CT41" s="576"/>
      <c r="CU41" s="576"/>
      <c r="CV41" s="576"/>
      <c r="CW41" s="576"/>
      <c r="CX41" s="576"/>
      <c r="CY41" s="576"/>
      <c r="CZ41" s="576"/>
      <c r="DA41" s="576"/>
      <c r="DB41" s="576"/>
      <c r="DC41" s="576"/>
      <c r="DD41" s="576"/>
      <c r="DE41" s="576"/>
      <c r="DF41" s="576"/>
      <c r="DG41" s="576"/>
      <c r="DH41" s="576"/>
      <c r="DI41" s="576"/>
      <c r="DJ41" s="576"/>
      <c r="DK41" s="576"/>
      <c r="DL41" s="576"/>
      <c r="DM41" s="576"/>
      <c r="DN41" s="576"/>
      <c r="DO41" s="576"/>
      <c r="DP41" s="576"/>
      <c r="DQ41" s="576"/>
      <c r="DR41" s="576"/>
      <c r="DS41" s="576"/>
      <c r="DT41" s="576"/>
      <c r="DU41" s="576"/>
      <c r="DV41" s="576"/>
      <c r="DW41" s="576"/>
      <c r="DX41" s="576"/>
      <c r="DY41" s="576"/>
      <c r="DZ41" s="576"/>
      <c r="EA41" s="576"/>
      <c r="EB41" s="576"/>
      <c r="EC41" s="576"/>
      <c r="ED41" s="576"/>
      <c r="EE41" s="576"/>
      <c r="EF41" s="576"/>
      <c r="EG41" s="576"/>
      <c r="EH41" s="576"/>
      <c r="EI41" s="576"/>
      <c r="EJ41" s="576"/>
      <c r="EK41" s="576"/>
      <c r="EL41" s="576"/>
      <c r="EM41" s="576"/>
      <c r="EN41" s="576"/>
      <c r="EO41" s="576"/>
      <c r="EP41" s="576"/>
      <c r="EQ41" s="576"/>
      <c r="ER41" s="576"/>
      <c r="ES41" s="576"/>
      <c r="ET41" s="576"/>
      <c r="EU41" s="576"/>
      <c r="EV41" s="576"/>
      <c r="EW41" s="576"/>
      <c r="EX41" s="576"/>
      <c r="EY41" s="576"/>
      <c r="EZ41" s="576"/>
      <c r="FA41" s="576"/>
      <c r="FB41" s="576"/>
      <c r="FC41" s="576"/>
      <c r="FD41" s="576"/>
      <c r="FE41" s="576"/>
      <c r="FF41" s="576"/>
      <c r="FG41" s="576"/>
      <c r="FH41" s="576"/>
      <c r="FI41" s="576"/>
      <c r="FJ41" s="576"/>
      <c r="FK41" s="576"/>
      <c r="FL41" s="576"/>
      <c r="FM41" s="576"/>
      <c r="FN41" s="576"/>
      <c r="FO41" s="576"/>
      <c r="FP41" s="576"/>
      <c r="FQ41" s="576"/>
      <c r="FR41" s="576"/>
      <c r="FS41" s="576"/>
      <c r="FT41" s="576"/>
      <c r="FU41" s="576"/>
      <c r="FV41" s="576"/>
      <c r="FW41" s="576"/>
      <c r="FX41" s="576"/>
      <c r="FY41" s="576"/>
      <c r="FZ41" s="576"/>
      <c r="GA41" s="576"/>
      <c r="GB41" s="576"/>
      <c r="GC41" s="576"/>
      <c r="GD41" s="576"/>
      <c r="GE41" s="576"/>
      <c r="GF41" s="576"/>
      <c r="GG41" s="576"/>
      <c r="GH41" s="576"/>
      <c r="GI41" s="576"/>
      <c r="GJ41" s="576"/>
      <c r="GK41" s="576"/>
      <c r="GL41" s="576"/>
      <c r="GM41" s="576"/>
      <c r="GN41" s="576"/>
      <c r="GO41" s="576"/>
      <c r="GP41" s="576"/>
      <c r="GQ41" s="576"/>
      <c r="GR41" s="576"/>
      <c r="GS41" s="576"/>
      <c r="GT41" s="576"/>
      <c r="GU41" s="576"/>
      <c r="GV41" s="576"/>
      <c r="GW41" s="576"/>
      <c r="GX41" s="576"/>
      <c r="GY41" s="576"/>
      <c r="GZ41" s="576"/>
      <c r="HA41" s="576"/>
      <c r="HB41" s="576"/>
      <c r="HC41" s="576"/>
      <c r="HD41" s="576"/>
      <c r="HE41" s="576"/>
      <c r="HF41" s="576"/>
      <c r="HG41" s="576"/>
      <c r="HH41" s="576"/>
      <c r="HI41" s="576"/>
      <c r="HJ41" s="576"/>
      <c r="HK41" s="576"/>
      <c r="HL41" s="576"/>
      <c r="HM41" s="576"/>
      <c r="HN41" s="576"/>
      <c r="HO41" s="576"/>
      <c r="HP41" s="576"/>
      <c r="HQ41" s="576"/>
      <c r="HR41" s="576"/>
      <c r="HS41" s="576"/>
      <c r="HT41" s="576"/>
      <c r="HU41" s="576"/>
      <c r="HV41" s="576"/>
      <c r="HW41" s="576"/>
      <c r="HX41" s="576"/>
      <c r="HY41" s="576"/>
      <c r="HZ41" s="576"/>
      <c r="IA41" s="576"/>
      <c r="IB41" s="576"/>
      <c r="IC41" s="576"/>
      <c r="ID41" s="576"/>
      <c r="IE41" s="576"/>
      <c r="IF41" s="576"/>
      <c r="IG41" s="576"/>
      <c r="IH41" s="576"/>
      <c r="II41" s="576"/>
      <c r="IJ41" s="576"/>
      <c r="IK41" s="576"/>
      <c r="IL41" s="576"/>
      <c r="IM41" s="576"/>
      <c r="IN41" s="576"/>
      <c r="IO41" s="576"/>
      <c r="IP41" s="576"/>
      <c r="IQ41" s="576"/>
      <c r="IR41" s="576"/>
      <c r="IS41" s="576"/>
      <c r="IT41" s="576"/>
      <c r="IU41" s="576"/>
      <c r="IV41" s="576"/>
    </row>
    <row collapsed="false" customFormat="false" customHeight="true" hidden="false" ht="12.75" outlineLevel="0" r="42">
      <c r="A42" s="632" t="s">
        <v>645</v>
      </c>
      <c r="B42" s="632"/>
      <c r="C42" s="632"/>
      <c r="D42" s="632"/>
      <c r="E42" s="632"/>
      <c r="F42" s="632"/>
      <c r="G42" s="632"/>
      <c r="H42" s="632"/>
      <c r="I42" s="576"/>
      <c r="J42" s="576"/>
      <c r="K42" s="576"/>
      <c r="L42" s="576"/>
      <c r="M42" s="576"/>
      <c r="N42" s="576"/>
      <c r="O42" s="576"/>
      <c r="P42" s="576"/>
      <c r="Q42" s="576"/>
      <c r="R42" s="576"/>
      <c r="S42" s="576"/>
      <c r="T42" s="576"/>
      <c r="U42" s="576"/>
      <c r="V42" s="576"/>
      <c r="W42" s="576"/>
      <c r="X42" s="576"/>
      <c r="Y42" s="576"/>
      <c r="Z42" s="576"/>
      <c r="AA42" s="576"/>
      <c r="AB42" s="576"/>
      <c r="AC42" s="576"/>
      <c r="AD42" s="576"/>
      <c r="AE42" s="576"/>
      <c r="AF42" s="576"/>
      <c r="AG42" s="576"/>
      <c r="AH42" s="576"/>
      <c r="AI42" s="576"/>
      <c r="AJ42" s="576"/>
      <c r="AK42" s="576"/>
      <c r="AL42" s="576"/>
      <c r="AM42" s="576"/>
      <c r="AN42" s="576"/>
      <c r="AO42" s="576"/>
      <c r="AP42" s="576"/>
      <c r="AQ42" s="576"/>
      <c r="AR42" s="576"/>
      <c r="AS42" s="576"/>
      <c r="AT42" s="576"/>
      <c r="AU42" s="576"/>
      <c r="AV42" s="576"/>
      <c r="AW42" s="576"/>
      <c r="AX42" s="576"/>
      <c r="AY42" s="576"/>
      <c r="AZ42" s="576"/>
      <c r="BA42" s="576"/>
      <c r="BB42" s="576"/>
      <c r="BC42" s="576"/>
      <c r="BD42" s="576"/>
      <c r="BE42" s="576"/>
      <c r="BF42" s="576"/>
      <c r="BG42" s="576"/>
      <c r="BH42" s="576"/>
      <c r="BI42" s="576"/>
      <c r="BJ42" s="576"/>
      <c r="BK42" s="576"/>
      <c r="BL42" s="576"/>
      <c r="BM42" s="576"/>
      <c r="BN42" s="576"/>
      <c r="BO42" s="576"/>
      <c r="BP42" s="576"/>
      <c r="BQ42" s="576"/>
      <c r="BR42" s="576"/>
      <c r="BS42" s="576"/>
      <c r="BT42" s="576"/>
      <c r="BU42" s="576"/>
      <c r="BV42" s="576"/>
      <c r="BW42" s="576"/>
      <c r="BX42" s="576"/>
      <c r="BY42" s="576"/>
      <c r="BZ42" s="576"/>
      <c r="CA42" s="576"/>
      <c r="CB42" s="576"/>
      <c r="CC42" s="576"/>
      <c r="CD42" s="576"/>
      <c r="CE42" s="576"/>
      <c r="CF42" s="576"/>
      <c r="CG42" s="576"/>
      <c r="CH42" s="576"/>
      <c r="CI42" s="576"/>
      <c r="CJ42" s="576"/>
      <c r="CK42" s="576"/>
      <c r="CL42" s="576"/>
      <c r="CM42" s="576"/>
      <c r="CN42" s="576"/>
      <c r="CO42" s="576"/>
      <c r="CP42" s="576"/>
      <c r="CQ42" s="576"/>
      <c r="CR42" s="576"/>
      <c r="CS42" s="576"/>
      <c r="CT42" s="576"/>
      <c r="CU42" s="576"/>
      <c r="CV42" s="576"/>
      <c r="CW42" s="576"/>
      <c r="CX42" s="576"/>
      <c r="CY42" s="576"/>
      <c r="CZ42" s="576"/>
      <c r="DA42" s="576"/>
      <c r="DB42" s="576"/>
      <c r="DC42" s="576"/>
      <c r="DD42" s="576"/>
      <c r="DE42" s="576"/>
      <c r="DF42" s="576"/>
      <c r="DG42" s="576"/>
      <c r="DH42" s="576"/>
      <c r="DI42" s="576"/>
      <c r="DJ42" s="576"/>
      <c r="DK42" s="576"/>
      <c r="DL42" s="576"/>
      <c r="DM42" s="576"/>
      <c r="DN42" s="576"/>
      <c r="DO42" s="576"/>
      <c r="DP42" s="576"/>
      <c r="DQ42" s="576"/>
      <c r="DR42" s="576"/>
      <c r="DS42" s="576"/>
      <c r="DT42" s="576"/>
      <c r="DU42" s="576"/>
      <c r="DV42" s="576"/>
      <c r="DW42" s="576"/>
      <c r="DX42" s="576"/>
      <c r="DY42" s="576"/>
      <c r="DZ42" s="576"/>
      <c r="EA42" s="576"/>
      <c r="EB42" s="576"/>
      <c r="EC42" s="576"/>
      <c r="ED42" s="576"/>
      <c r="EE42" s="576"/>
      <c r="EF42" s="576"/>
      <c r="EG42" s="576"/>
      <c r="EH42" s="576"/>
      <c r="EI42" s="576"/>
      <c r="EJ42" s="576"/>
      <c r="EK42" s="576"/>
      <c r="EL42" s="576"/>
      <c r="EM42" s="576"/>
      <c r="EN42" s="576"/>
      <c r="EO42" s="576"/>
      <c r="EP42" s="576"/>
      <c r="EQ42" s="576"/>
      <c r="ER42" s="576"/>
      <c r="ES42" s="576"/>
      <c r="ET42" s="576"/>
      <c r="EU42" s="576"/>
      <c r="EV42" s="576"/>
      <c r="EW42" s="576"/>
      <c r="EX42" s="576"/>
      <c r="EY42" s="576"/>
      <c r="EZ42" s="576"/>
      <c r="FA42" s="576"/>
      <c r="FB42" s="576"/>
      <c r="FC42" s="576"/>
      <c r="FD42" s="576"/>
      <c r="FE42" s="576"/>
      <c r="FF42" s="576"/>
      <c r="FG42" s="576"/>
      <c r="FH42" s="576"/>
      <c r="FI42" s="576"/>
      <c r="FJ42" s="576"/>
      <c r="FK42" s="576"/>
      <c r="FL42" s="576"/>
      <c r="FM42" s="576"/>
      <c r="FN42" s="576"/>
      <c r="FO42" s="576"/>
      <c r="FP42" s="576"/>
      <c r="FQ42" s="576"/>
      <c r="FR42" s="576"/>
      <c r="FS42" s="576"/>
      <c r="FT42" s="576"/>
      <c r="FU42" s="576"/>
      <c r="FV42" s="576"/>
      <c r="FW42" s="576"/>
      <c r="FX42" s="576"/>
      <c r="FY42" s="576"/>
      <c r="FZ42" s="576"/>
      <c r="GA42" s="576"/>
      <c r="GB42" s="576"/>
      <c r="GC42" s="576"/>
      <c r="GD42" s="576"/>
      <c r="GE42" s="576"/>
      <c r="GF42" s="576"/>
      <c r="GG42" s="576"/>
      <c r="GH42" s="576"/>
      <c r="GI42" s="576"/>
      <c r="GJ42" s="576"/>
      <c r="GK42" s="576"/>
      <c r="GL42" s="576"/>
      <c r="GM42" s="576"/>
      <c r="GN42" s="576"/>
      <c r="GO42" s="576"/>
      <c r="GP42" s="576"/>
      <c r="GQ42" s="576"/>
      <c r="GR42" s="576"/>
      <c r="GS42" s="576"/>
      <c r="GT42" s="576"/>
      <c r="GU42" s="576"/>
      <c r="GV42" s="576"/>
      <c r="GW42" s="576"/>
      <c r="GX42" s="576"/>
      <c r="GY42" s="576"/>
      <c r="GZ42" s="576"/>
      <c r="HA42" s="576"/>
      <c r="HB42" s="576"/>
      <c r="HC42" s="576"/>
      <c r="HD42" s="576"/>
      <c r="HE42" s="576"/>
      <c r="HF42" s="576"/>
      <c r="HG42" s="576"/>
      <c r="HH42" s="576"/>
      <c r="HI42" s="576"/>
      <c r="HJ42" s="576"/>
      <c r="HK42" s="576"/>
      <c r="HL42" s="576"/>
      <c r="HM42" s="576"/>
      <c r="HN42" s="576"/>
      <c r="HO42" s="576"/>
      <c r="HP42" s="576"/>
      <c r="HQ42" s="576"/>
      <c r="HR42" s="576"/>
      <c r="HS42" s="576"/>
      <c r="HT42" s="576"/>
      <c r="HU42" s="576"/>
      <c r="HV42" s="576"/>
      <c r="HW42" s="576"/>
      <c r="HX42" s="576"/>
      <c r="HY42" s="576"/>
      <c r="HZ42" s="576"/>
      <c r="IA42" s="576"/>
      <c r="IB42" s="576"/>
      <c r="IC42" s="576"/>
      <c r="ID42" s="576"/>
      <c r="IE42" s="576"/>
      <c r="IF42" s="576"/>
      <c r="IG42" s="576"/>
      <c r="IH42" s="576"/>
      <c r="II42" s="576"/>
      <c r="IJ42" s="576"/>
      <c r="IK42" s="576"/>
      <c r="IL42" s="576"/>
      <c r="IM42" s="576"/>
      <c r="IN42" s="576"/>
      <c r="IO42" s="576"/>
      <c r="IP42" s="576"/>
      <c r="IQ42" s="576"/>
      <c r="IR42" s="576"/>
      <c r="IS42" s="576"/>
      <c r="IT42" s="576"/>
      <c r="IU42" s="576"/>
      <c r="IV42" s="576"/>
    </row>
    <row collapsed="false" customFormat="false" customHeight="true" hidden="false" ht="12.75" outlineLevel="0" r="43">
      <c r="A43" s="632" t="s">
        <v>646</v>
      </c>
      <c r="B43" s="632"/>
      <c r="C43" s="632"/>
      <c r="D43" s="632"/>
      <c r="E43" s="632"/>
      <c r="F43" s="632"/>
      <c r="G43" s="632"/>
      <c r="H43" s="632"/>
      <c r="I43" s="576"/>
      <c r="J43" s="576"/>
      <c r="K43" s="576"/>
      <c r="L43" s="576"/>
      <c r="M43" s="576"/>
      <c r="N43" s="576"/>
      <c r="O43" s="576"/>
      <c r="P43" s="576"/>
      <c r="Q43" s="576"/>
      <c r="R43" s="576"/>
      <c r="S43" s="576"/>
      <c r="T43" s="576"/>
      <c r="U43" s="576"/>
      <c r="V43" s="576"/>
      <c r="W43" s="576"/>
      <c r="X43" s="576"/>
      <c r="Y43" s="576"/>
      <c r="Z43" s="576"/>
      <c r="AA43" s="576"/>
      <c r="AB43" s="576"/>
      <c r="AC43" s="576"/>
      <c r="AD43" s="576"/>
      <c r="AE43" s="576"/>
      <c r="AF43" s="576"/>
      <c r="AG43" s="576"/>
      <c r="AH43" s="576"/>
      <c r="AI43" s="576"/>
      <c r="AJ43" s="576"/>
      <c r="AK43" s="576"/>
      <c r="AL43" s="576"/>
      <c r="AM43" s="576"/>
      <c r="AN43" s="576"/>
      <c r="AO43" s="576"/>
      <c r="AP43" s="576"/>
      <c r="AQ43" s="576"/>
      <c r="AR43" s="576"/>
      <c r="AS43" s="576"/>
      <c r="AT43" s="576"/>
      <c r="AU43" s="576"/>
      <c r="AV43" s="576"/>
      <c r="AW43" s="576"/>
      <c r="AX43" s="576"/>
      <c r="AY43" s="576"/>
      <c r="AZ43" s="576"/>
      <c r="BA43" s="576"/>
      <c r="BB43" s="576"/>
      <c r="BC43" s="576"/>
      <c r="BD43" s="576"/>
      <c r="BE43" s="576"/>
      <c r="BF43" s="576"/>
      <c r="BG43" s="576"/>
      <c r="BH43" s="576"/>
      <c r="BI43" s="576"/>
      <c r="BJ43" s="576"/>
      <c r="BK43" s="576"/>
      <c r="BL43" s="576"/>
      <c r="BM43" s="576"/>
      <c r="BN43" s="576"/>
      <c r="BO43" s="576"/>
      <c r="BP43" s="576"/>
      <c r="BQ43" s="576"/>
      <c r="BR43" s="576"/>
      <c r="BS43" s="576"/>
      <c r="BT43" s="576"/>
      <c r="BU43" s="576"/>
      <c r="BV43" s="576"/>
      <c r="BW43" s="576"/>
      <c r="BX43" s="576"/>
      <c r="BY43" s="576"/>
      <c r="BZ43" s="576"/>
      <c r="CA43" s="576"/>
      <c r="CB43" s="576"/>
      <c r="CC43" s="576"/>
      <c r="CD43" s="576"/>
      <c r="CE43" s="576"/>
      <c r="CF43" s="576"/>
      <c r="CG43" s="576"/>
      <c r="CH43" s="576"/>
      <c r="CI43" s="576"/>
      <c r="CJ43" s="576"/>
      <c r="CK43" s="576"/>
      <c r="CL43" s="576"/>
      <c r="CM43" s="576"/>
      <c r="CN43" s="576"/>
      <c r="CO43" s="576"/>
      <c r="CP43" s="576"/>
      <c r="CQ43" s="576"/>
      <c r="CR43" s="576"/>
      <c r="CS43" s="576"/>
      <c r="CT43" s="576"/>
      <c r="CU43" s="576"/>
      <c r="CV43" s="576"/>
      <c r="CW43" s="576"/>
      <c r="CX43" s="576"/>
      <c r="CY43" s="576"/>
      <c r="CZ43" s="576"/>
      <c r="DA43" s="576"/>
      <c r="DB43" s="576"/>
      <c r="DC43" s="576"/>
      <c r="DD43" s="576"/>
      <c r="DE43" s="576"/>
      <c r="DF43" s="576"/>
      <c r="DG43" s="576"/>
      <c r="DH43" s="576"/>
      <c r="DI43" s="576"/>
      <c r="DJ43" s="576"/>
      <c r="DK43" s="576"/>
      <c r="DL43" s="576"/>
      <c r="DM43" s="576"/>
      <c r="DN43" s="576"/>
      <c r="DO43" s="576"/>
      <c r="DP43" s="576"/>
      <c r="DQ43" s="576"/>
      <c r="DR43" s="576"/>
      <c r="DS43" s="576"/>
      <c r="DT43" s="576"/>
      <c r="DU43" s="576"/>
      <c r="DV43" s="576"/>
      <c r="DW43" s="576"/>
      <c r="DX43" s="576"/>
      <c r="DY43" s="576"/>
      <c r="DZ43" s="576"/>
      <c r="EA43" s="576"/>
      <c r="EB43" s="576"/>
      <c r="EC43" s="576"/>
      <c r="ED43" s="576"/>
      <c r="EE43" s="576"/>
      <c r="EF43" s="576"/>
      <c r="EG43" s="576"/>
      <c r="EH43" s="576"/>
      <c r="EI43" s="576"/>
      <c r="EJ43" s="576"/>
      <c r="EK43" s="576"/>
      <c r="EL43" s="576"/>
      <c r="EM43" s="576"/>
      <c r="EN43" s="576"/>
      <c r="EO43" s="576"/>
      <c r="EP43" s="576"/>
      <c r="EQ43" s="576"/>
      <c r="ER43" s="576"/>
      <c r="ES43" s="576"/>
      <c r="ET43" s="576"/>
      <c r="EU43" s="576"/>
      <c r="EV43" s="576"/>
      <c r="EW43" s="576"/>
      <c r="EX43" s="576"/>
      <c r="EY43" s="576"/>
      <c r="EZ43" s="576"/>
      <c r="FA43" s="576"/>
      <c r="FB43" s="576"/>
      <c r="FC43" s="576"/>
      <c r="FD43" s="576"/>
      <c r="FE43" s="576"/>
      <c r="FF43" s="576"/>
      <c r="FG43" s="576"/>
      <c r="FH43" s="576"/>
      <c r="FI43" s="576"/>
      <c r="FJ43" s="576"/>
      <c r="FK43" s="576"/>
      <c r="FL43" s="576"/>
      <c r="FM43" s="576"/>
      <c r="FN43" s="576"/>
      <c r="FO43" s="576"/>
      <c r="FP43" s="576"/>
      <c r="FQ43" s="576"/>
      <c r="FR43" s="576"/>
      <c r="FS43" s="576"/>
      <c r="FT43" s="576"/>
      <c r="FU43" s="576"/>
      <c r="FV43" s="576"/>
      <c r="FW43" s="576"/>
      <c r="FX43" s="576"/>
      <c r="FY43" s="576"/>
      <c r="FZ43" s="576"/>
      <c r="GA43" s="576"/>
      <c r="GB43" s="576"/>
      <c r="GC43" s="576"/>
      <c r="GD43" s="576"/>
      <c r="GE43" s="576"/>
      <c r="GF43" s="576"/>
      <c r="GG43" s="576"/>
      <c r="GH43" s="576"/>
      <c r="GI43" s="576"/>
      <c r="GJ43" s="576"/>
      <c r="GK43" s="576"/>
      <c r="GL43" s="576"/>
      <c r="GM43" s="576"/>
      <c r="GN43" s="576"/>
      <c r="GO43" s="576"/>
      <c r="GP43" s="576"/>
      <c r="GQ43" s="576"/>
      <c r="GR43" s="576"/>
      <c r="GS43" s="576"/>
      <c r="GT43" s="576"/>
      <c r="GU43" s="576"/>
      <c r="GV43" s="576"/>
      <c r="GW43" s="576"/>
      <c r="GX43" s="576"/>
      <c r="GY43" s="576"/>
      <c r="GZ43" s="576"/>
      <c r="HA43" s="576"/>
      <c r="HB43" s="576"/>
      <c r="HC43" s="576"/>
      <c r="HD43" s="576"/>
      <c r="HE43" s="576"/>
      <c r="HF43" s="576"/>
      <c r="HG43" s="576"/>
      <c r="HH43" s="576"/>
      <c r="HI43" s="576"/>
      <c r="HJ43" s="576"/>
      <c r="HK43" s="576"/>
      <c r="HL43" s="576"/>
      <c r="HM43" s="576"/>
      <c r="HN43" s="576"/>
      <c r="HO43" s="576"/>
      <c r="HP43" s="576"/>
      <c r="HQ43" s="576"/>
      <c r="HR43" s="576"/>
      <c r="HS43" s="576"/>
      <c r="HT43" s="576"/>
      <c r="HU43" s="576"/>
      <c r="HV43" s="576"/>
      <c r="HW43" s="576"/>
      <c r="HX43" s="576"/>
      <c r="HY43" s="576"/>
      <c r="HZ43" s="576"/>
      <c r="IA43" s="576"/>
      <c r="IB43" s="576"/>
      <c r="IC43" s="576"/>
      <c r="ID43" s="576"/>
      <c r="IE43" s="576"/>
      <c r="IF43" s="576"/>
      <c r="IG43" s="576"/>
      <c r="IH43" s="576"/>
      <c r="II43" s="576"/>
      <c r="IJ43" s="576"/>
      <c r="IK43" s="576"/>
      <c r="IL43" s="576"/>
      <c r="IM43" s="576"/>
      <c r="IN43" s="576"/>
      <c r="IO43" s="576"/>
      <c r="IP43" s="576"/>
      <c r="IQ43" s="576"/>
      <c r="IR43" s="576"/>
      <c r="IS43" s="576"/>
      <c r="IT43" s="576"/>
      <c r="IU43" s="576"/>
      <c r="IV43" s="576"/>
    </row>
    <row collapsed="false" customFormat="false" customHeight="true" hidden="false" ht="13.5" outlineLevel="0" r="44">
      <c r="A44" s="627"/>
      <c r="B44" s="628"/>
      <c r="C44" s="629"/>
      <c r="D44" s="629"/>
      <c r="E44" s="629"/>
      <c r="F44" s="629"/>
      <c r="G44" s="630"/>
      <c r="H44" s="631"/>
      <c r="I44" s="576"/>
      <c r="J44" s="576"/>
      <c r="K44" s="576"/>
      <c r="L44" s="576"/>
      <c r="M44" s="576"/>
      <c r="N44" s="576"/>
      <c r="O44" s="576"/>
      <c r="P44" s="576"/>
      <c r="Q44" s="576"/>
      <c r="R44" s="576"/>
      <c r="S44" s="576"/>
      <c r="T44" s="576"/>
      <c r="U44" s="576"/>
      <c r="V44" s="576"/>
      <c r="W44" s="576"/>
      <c r="X44" s="576"/>
      <c r="Y44" s="576"/>
      <c r="Z44" s="576"/>
      <c r="AA44" s="576"/>
      <c r="AB44" s="576"/>
      <c r="AC44" s="576"/>
      <c r="AD44" s="576"/>
      <c r="AE44" s="576"/>
      <c r="AF44" s="576"/>
      <c r="AG44" s="576"/>
      <c r="AH44" s="576"/>
      <c r="AI44" s="576"/>
      <c r="AJ44" s="576"/>
      <c r="AK44" s="576"/>
      <c r="AL44" s="576"/>
      <c r="AM44" s="576"/>
      <c r="AN44" s="576"/>
      <c r="AO44" s="576"/>
      <c r="AP44" s="576"/>
      <c r="AQ44" s="576"/>
      <c r="AR44" s="576"/>
      <c r="AS44" s="576"/>
      <c r="AT44" s="576"/>
      <c r="AU44" s="576"/>
      <c r="AV44" s="576"/>
      <c r="AW44" s="576"/>
      <c r="AX44" s="576"/>
      <c r="AY44" s="576"/>
      <c r="AZ44" s="576"/>
      <c r="BA44" s="576"/>
      <c r="BB44" s="576"/>
      <c r="BC44" s="576"/>
      <c r="BD44" s="576"/>
      <c r="BE44" s="576"/>
      <c r="BF44" s="576"/>
      <c r="BG44" s="576"/>
      <c r="BH44" s="576"/>
      <c r="BI44" s="576"/>
      <c r="BJ44" s="576"/>
      <c r="BK44" s="576"/>
      <c r="BL44" s="576"/>
      <c r="BM44" s="576"/>
      <c r="BN44" s="576"/>
      <c r="BO44" s="576"/>
      <c r="BP44" s="576"/>
      <c r="BQ44" s="576"/>
      <c r="BR44" s="576"/>
      <c r="BS44" s="576"/>
      <c r="BT44" s="576"/>
      <c r="BU44" s="576"/>
      <c r="BV44" s="576"/>
      <c r="BW44" s="576"/>
      <c r="BX44" s="576"/>
      <c r="BY44" s="576"/>
      <c r="BZ44" s="576"/>
      <c r="CA44" s="576"/>
      <c r="CB44" s="576"/>
      <c r="CC44" s="576"/>
      <c r="CD44" s="576"/>
      <c r="CE44" s="576"/>
      <c r="CF44" s="576"/>
      <c r="CG44" s="576"/>
      <c r="CH44" s="576"/>
      <c r="CI44" s="576"/>
      <c r="CJ44" s="576"/>
      <c r="CK44" s="576"/>
      <c r="CL44" s="576"/>
      <c r="CM44" s="576"/>
      <c r="CN44" s="576"/>
      <c r="CO44" s="576"/>
      <c r="CP44" s="576"/>
      <c r="CQ44" s="576"/>
      <c r="CR44" s="576"/>
      <c r="CS44" s="576"/>
      <c r="CT44" s="576"/>
      <c r="CU44" s="576"/>
      <c r="CV44" s="576"/>
      <c r="CW44" s="576"/>
      <c r="CX44" s="576"/>
      <c r="CY44" s="576"/>
      <c r="CZ44" s="576"/>
      <c r="DA44" s="576"/>
      <c r="DB44" s="576"/>
      <c r="DC44" s="576"/>
      <c r="DD44" s="576"/>
      <c r="DE44" s="576"/>
      <c r="DF44" s="576"/>
      <c r="DG44" s="576"/>
      <c r="DH44" s="576"/>
      <c r="DI44" s="576"/>
      <c r="DJ44" s="576"/>
      <c r="DK44" s="576"/>
      <c r="DL44" s="576"/>
      <c r="DM44" s="576"/>
      <c r="DN44" s="576"/>
      <c r="DO44" s="576"/>
      <c r="DP44" s="576"/>
      <c r="DQ44" s="576"/>
      <c r="DR44" s="576"/>
      <c r="DS44" s="576"/>
      <c r="DT44" s="576"/>
      <c r="DU44" s="576"/>
      <c r="DV44" s="576"/>
      <c r="DW44" s="576"/>
      <c r="DX44" s="576"/>
      <c r="DY44" s="576"/>
      <c r="DZ44" s="576"/>
      <c r="EA44" s="576"/>
      <c r="EB44" s="576"/>
      <c r="EC44" s="576"/>
      <c r="ED44" s="576"/>
      <c r="EE44" s="576"/>
      <c r="EF44" s="576"/>
      <c r="EG44" s="576"/>
      <c r="EH44" s="576"/>
      <c r="EI44" s="576"/>
      <c r="EJ44" s="576"/>
      <c r="EK44" s="576"/>
      <c r="EL44" s="576"/>
      <c r="EM44" s="576"/>
      <c r="EN44" s="576"/>
      <c r="EO44" s="576"/>
      <c r="EP44" s="576"/>
      <c r="EQ44" s="576"/>
      <c r="ER44" s="576"/>
      <c r="ES44" s="576"/>
      <c r="ET44" s="576"/>
      <c r="EU44" s="576"/>
      <c r="EV44" s="576"/>
      <c r="EW44" s="576"/>
      <c r="EX44" s="576"/>
      <c r="EY44" s="576"/>
      <c r="EZ44" s="576"/>
      <c r="FA44" s="576"/>
      <c r="FB44" s="576"/>
      <c r="FC44" s="576"/>
      <c r="FD44" s="576"/>
      <c r="FE44" s="576"/>
      <c r="FF44" s="576"/>
      <c r="FG44" s="576"/>
      <c r="FH44" s="576"/>
      <c r="FI44" s="576"/>
      <c r="FJ44" s="576"/>
      <c r="FK44" s="576"/>
      <c r="FL44" s="576"/>
      <c r="FM44" s="576"/>
      <c r="FN44" s="576"/>
      <c r="FO44" s="576"/>
      <c r="FP44" s="576"/>
      <c r="FQ44" s="576"/>
      <c r="FR44" s="576"/>
      <c r="FS44" s="576"/>
      <c r="FT44" s="576"/>
      <c r="FU44" s="576"/>
      <c r="FV44" s="576"/>
      <c r="FW44" s="576"/>
      <c r="FX44" s="576"/>
      <c r="FY44" s="576"/>
      <c r="FZ44" s="576"/>
      <c r="GA44" s="576"/>
      <c r="GB44" s="576"/>
      <c r="GC44" s="576"/>
      <c r="GD44" s="576"/>
      <c r="GE44" s="576"/>
      <c r="GF44" s="576"/>
      <c r="GG44" s="576"/>
      <c r="GH44" s="576"/>
      <c r="GI44" s="576"/>
      <c r="GJ44" s="576"/>
      <c r="GK44" s="576"/>
      <c r="GL44" s="576"/>
      <c r="GM44" s="576"/>
      <c r="GN44" s="576"/>
      <c r="GO44" s="576"/>
      <c r="GP44" s="576"/>
      <c r="GQ44" s="576"/>
      <c r="GR44" s="576"/>
      <c r="GS44" s="576"/>
      <c r="GT44" s="576"/>
      <c r="GU44" s="576"/>
      <c r="GV44" s="576"/>
      <c r="GW44" s="576"/>
      <c r="GX44" s="576"/>
      <c r="GY44" s="576"/>
      <c r="GZ44" s="576"/>
      <c r="HA44" s="576"/>
      <c r="HB44" s="576"/>
      <c r="HC44" s="576"/>
      <c r="HD44" s="576"/>
      <c r="HE44" s="576"/>
      <c r="HF44" s="576"/>
      <c r="HG44" s="576"/>
      <c r="HH44" s="576"/>
      <c r="HI44" s="576"/>
      <c r="HJ44" s="576"/>
      <c r="HK44" s="576"/>
      <c r="HL44" s="576"/>
      <c r="HM44" s="576"/>
      <c r="HN44" s="576"/>
      <c r="HO44" s="576"/>
      <c r="HP44" s="576"/>
      <c r="HQ44" s="576"/>
      <c r="HR44" s="576"/>
      <c r="HS44" s="576"/>
      <c r="HT44" s="576"/>
      <c r="HU44" s="576"/>
      <c r="HV44" s="576"/>
      <c r="HW44" s="576"/>
      <c r="HX44" s="576"/>
      <c r="HY44" s="576"/>
      <c r="HZ44" s="576"/>
      <c r="IA44" s="576"/>
      <c r="IB44" s="576"/>
      <c r="IC44" s="576"/>
      <c r="ID44" s="576"/>
      <c r="IE44" s="576"/>
      <c r="IF44" s="576"/>
      <c r="IG44" s="576"/>
      <c r="IH44" s="576"/>
      <c r="II44" s="576"/>
      <c r="IJ44" s="576"/>
      <c r="IK44" s="576"/>
      <c r="IL44" s="576"/>
      <c r="IM44" s="576"/>
      <c r="IN44" s="576"/>
      <c r="IO44" s="576"/>
      <c r="IP44" s="576"/>
      <c r="IQ44" s="576"/>
      <c r="IR44" s="576"/>
      <c r="IS44" s="576"/>
      <c r="IT44" s="576"/>
      <c r="IU44" s="576"/>
      <c r="IV44" s="576"/>
    </row>
    <row collapsed="false" customFormat="false" customHeight="true" hidden="false" ht="13.5" outlineLevel="0" r="45">
      <c r="A45" s="585"/>
      <c r="B45" s="577"/>
      <c r="C45" s="577"/>
      <c r="D45" s="577"/>
      <c r="E45" s="577"/>
      <c r="F45" s="633" t="s">
        <v>647</v>
      </c>
      <c r="G45" s="633"/>
      <c r="H45" s="634" t="n">
        <f aca="false">(ROUND((1+H16/100)*(1+H20/100)*(1+H24/100)/(1-H31/100),4))-1</f>
        <v>0.2882</v>
      </c>
      <c r="I45" s="576"/>
      <c r="J45" s="576"/>
      <c r="K45" s="576"/>
      <c r="L45" s="576"/>
      <c r="M45" s="576"/>
      <c r="N45" s="576"/>
      <c r="O45" s="576"/>
      <c r="P45" s="576"/>
      <c r="Q45" s="576"/>
      <c r="R45" s="576"/>
      <c r="S45" s="576"/>
      <c r="T45" s="576"/>
      <c r="U45" s="576"/>
      <c r="V45" s="576"/>
      <c r="W45" s="576"/>
      <c r="X45" s="576"/>
      <c r="Y45" s="576"/>
      <c r="Z45" s="576"/>
      <c r="AA45" s="576"/>
      <c r="AB45" s="576"/>
      <c r="AC45" s="576"/>
      <c r="AD45" s="576"/>
      <c r="AE45" s="576"/>
      <c r="AF45" s="576"/>
      <c r="AG45" s="576"/>
      <c r="AH45" s="576"/>
      <c r="AI45" s="576"/>
      <c r="AJ45" s="576"/>
      <c r="AK45" s="576"/>
      <c r="AL45" s="576"/>
      <c r="AM45" s="576"/>
      <c r="AN45" s="576"/>
      <c r="AO45" s="576"/>
      <c r="AP45" s="576"/>
      <c r="AQ45" s="576"/>
      <c r="AR45" s="576"/>
      <c r="AS45" s="576"/>
      <c r="AT45" s="576"/>
      <c r="AU45" s="576"/>
      <c r="AV45" s="576"/>
      <c r="AW45" s="576"/>
      <c r="AX45" s="576"/>
      <c r="AY45" s="576"/>
      <c r="AZ45" s="576"/>
      <c r="BA45" s="576"/>
      <c r="BB45" s="576"/>
      <c r="BC45" s="576"/>
      <c r="BD45" s="576"/>
      <c r="BE45" s="576"/>
      <c r="BF45" s="576"/>
      <c r="BG45" s="576"/>
      <c r="BH45" s="576"/>
      <c r="BI45" s="576"/>
      <c r="BJ45" s="576"/>
      <c r="BK45" s="576"/>
      <c r="BL45" s="576"/>
      <c r="BM45" s="576"/>
      <c r="BN45" s="576"/>
      <c r="BO45" s="576"/>
      <c r="BP45" s="576"/>
      <c r="BQ45" s="576"/>
      <c r="BR45" s="576"/>
      <c r="BS45" s="576"/>
      <c r="BT45" s="576"/>
      <c r="BU45" s="576"/>
      <c r="BV45" s="576"/>
      <c r="BW45" s="576"/>
      <c r="BX45" s="576"/>
      <c r="BY45" s="576"/>
      <c r="BZ45" s="576"/>
      <c r="CA45" s="576"/>
      <c r="CB45" s="576"/>
      <c r="CC45" s="576"/>
      <c r="CD45" s="576"/>
      <c r="CE45" s="576"/>
      <c r="CF45" s="576"/>
      <c r="CG45" s="576"/>
      <c r="CH45" s="576"/>
      <c r="CI45" s="576"/>
      <c r="CJ45" s="576"/>
      <c r="CK45" s="576"/>
      <c r="CL45" s="576"/>
      <c r="CM45" s="576"/>
      <c r="CN45" s="576"/>
      <c r="CO45" s="576"/>
      <c r="CP45" s="576"/>
      <c r="CQ45" s="576"/>
      <c r="CR45" s="576"/>
      <c r="CS45" s="576"/>
      <c r="CT45" s="576"/>
      <c r="CU45" s="576"/>
      <c r="CV45" s="576"/>
      <c r="CW45" s="576"/>
      <c r="CX45" s="576"/>
      <c r="CY45" s="576"/>
      <c r="CZ45" s="576"/>
      <c r="DA45" s="576"/>
      <c r="DB45" s="576"/>
      <c r="DC45" s="576"/>
      <c r="DD45" s="576"/>
      <c r="DE45" s="576"/>
      <c r="DF45" s="576"/>
      <c r="DG45" s="576"/>
      <c r="DH45" s="576"/>
      <c r="DI45" s="576"/>
      <c r="DJ45" s="576"/>
      <c r="DK45" s="576"/>
      <c r="DL45" s="576"/>
      <c r="DM45" s="576"/>
      <c r="DN45" s="576"/>
      <c r="DO45" s="576"/>
      <c r="DP45" s="576"/>
      <c r="DQ45" s="576"/>
      <c r="DR45" s="576"/>
      <c r="DS45" s="576"/>
      <c r="DT45" s="576"/>
      <c r="DU45" s="576"/>
      <c r="DV45" s="576"/>
      <c r="DW45" s="576"/>
      <c r="DX45" s="576"/>
      <c r="DY45" s="576"/>
      <c r="DZ45" s="576"/>
      <c r="EA45" s="576"/>
      <c r="EB45" s="576"/>
      <c r="EC45" s="576"/>
      <c r="ED45" s="576"/>
      <c r="EE45" s="576"/>
      <c r="EF45" s="576"/>
      <c r="EG45" s="576"/>
      <c r="EH45" s="576"/>
      <c r="EI45" s="576"/>
      <c r="EJ45" s="576"/>
      <c r="EK45" s="576"/>
      <c r="EL45" s="576"/>
      <c r="EM45" s="576"/>
      <c r="EN45" s="576"/>
      <c r="EO45" s="576"/>
      <c r="EP45" s="576"/>
      <c r="EQ45" s="576"/>
      <c r="ER45" s="576"/>
      <c r="ES45" s="576"/>
      <c r="ET45" s="576"/>
      <c r="EU45" s="576"/>
      <c r="EV45" s="576"/>
      <c r="EW45" s="576"/>
      <c r="EX45" s="576"/>
      <c r="EY45" s="576"/>
      <c r="EZ45" s="576"/>
      <c r="FA45" s="576"/>
      <c r="FB45" s="576"/>
      <c r="FC45" s="576"/>
      <c r="FD45" s="576"/>
      <c r="FE45" s="576"/>
      <c r="FF45" s="576"/>
      <c r="FG45" s="576"/>
      <c r="FH45" s="576"/>
      <c r="FI45" s="576"/>
      <c r="FJ45" s="576"/>
      <c r="FK45" s="576"/>
      <c r="FL45" s="576"/>
      <c r="FM45" s="576"/>
      <c r="FN45" s="576"/>
      <c r="FO45" s="576"/>
      <c r="FP45" s="576"/>
      <c r="FQ45" s="576"/>
      <c r="FR45" s="576"/>
      <c r="FS45" s="576"/>
      <c r="FT45" s="576"/>
      <c r="FU45" s="576"/>
      <c r="FV45" s="576"/>
      <c r="FW45" s="576"/>
      <c r="FX45" s="576"/>
      <c r="FY45" s="576"/>
      <c r="FZ45" s="576"/>
      <c r="GA45" s="576"/>
      <c r="GB45" s="576"/>
      <c r="GC45" s="576"/>
      <c r="GD45" s="576"/>
      <c r="GE45" s="576"/>
      <c r="GF45" s="576"/>
      <c r="GG45" s="576"/>
      <c r="GH45" s="576"/>
      <c r="GI45" s="576"/>
      <c r="GJ45" s="576"/>
      <c r="GK45" s="576"/>
      <c r="GL45" s="576"/>
      <c r="GM45" s="576"/>
      <c r="GN45" s="576"/>
      <c r="GO45" s="576"/>
      <c r="GP45" s="576"/>
      <c r="GQ45" s="576"/>
      <c r="GR45" s="576"/>
      <c r="GS45" s="576"/>
      <c r="GT45" s="576"/>
      <c r="GU45" s="576"/>
      <c r="GV45" s="576"/>
      <c r="GW45" s="576"/>
      <c r="GX45" s="576"/>
      <c r="GY45" s="576"/>
      <c r="GZ45" s="576"/>
      <c r="HA45" s="576"/>
      <c r="HB45" s="576"/>
      <c r="HC45" s="576"/>
      <c r="HD45" s="576"/>
      <c r="HE45" s="576"/>
      <c r="HF45" s="576"/>
      <c r="HG45" s="576"/>
      <c r="HH45" s="576"/>
      <c r="HI45" s="576"/>
      <c r="HJ45" s="576"/>
      <c r="HK45" s="576"/>
      <c r="HL45" s="576"/>
      <c r="HM45" s="576"/>
      <c r="HN45" s="576"/>
      <c r="HO45" s="576"/>
      <c r="HP45" s="576"/>
      <c r="HQ45" s="576"/>
      <c r="HR45" s="576"/>
      <c r="HS45" s="576"/>
      <c r="HT45" s="576"/>
      <c r="HU45" s="576"/>
      <c r="HV45" s="576"/>
      <c r="HW45" s="576"/>
      <c r="HX45" s="576"/>
      <c r="HY45" s="576"/>
      <c r="HZ45" s="576"/>
      <c r="IA45" s="576"/>
      <c r="IB45" s="576"/>
      <c r="IC45" s="576"/>
      <c r="ID45" s="576"/>
      <c r="IE45" s="576"/>
      <c r="IF45" s="576"/>
      <c r="IG45" s="576"/>
      <c r="IH45" s="576"/>
      <c r="II45" s="576"/>
      <c r="IJ45" s="576"/>
      <c r="IK45" s="576"/>
      <c r="IL45" s="576"/>
      <c r="IM45" s="576"/>
      <c r="IN45" s="576"/>
      <c r="IO45" s="576"/>
      <c r="IP45" s="576"/>
      <c r="IQ45" s="576"/>
      <c r="IR45" s="576"/>
      <c r="IS45" s="576"/>
      <c r="IT45" s="576"/>
      <c r="IU45" s="576"/>
      <c r="IV45" s="576"/>
    </row>
    <row collapsed="false" customFormat="false" customHeight="true" hidden="false" ht="13.5" outlineLevel="0" r="46">
      <c r="A46" s="635"/>
      <c r="B46" s="617"/>
      <c r="C46" s="617"/>
      <c r="D46" s="617"/>
      <c r="E46" s="617"/>
      <c r="F46" s="633"/>
      <c r="G46" s="633"/>
      <c r="H46" s="634"/>
      <c r="I46" s="576"/>
      <c r="J46" s="576"/>
      <c r="K46" s="576"/>
      <c r="L46" s="576"/>
      <c r="M46" s="576"/>
      <c r="N46" s="576"/>
      <c r="O46" s="576"/>
      <c r="P46" s="576"/>
      <c r="Q46" s="576"/>
      <c r="R46" s="576"/>
      <c r="S46" s="576"/>
      <c r="T46" s="576"/>
      <c r="U46" s="576"/>
      <c r="V46" s="576"/>
      <c r="W46" s="576"/>
      <c r="X46" s="576"/>
      <c r="Y46" s="576"/>
      <c r="Z46" s="576"/>
      <c r="AA46" s="576"/>
      <c r="AB46" s="576"/>
      <c r="AC46" s="576"/>
      <c r="AD46" s="576"/>
      <c r="AE46" s="576"/>
      <c r="AF46" s="576"/>
      <c r="AG46" s="576"/>
      <c r="AH46" s="576"/>
      <c r="AI46" s="576"/>
      <c r="AJ46" s="576"/>
      <c r="AK46" s="576"/>
      <c r="AL46" s="576"/>
      <c r="AM46" s="576"/>
      <c r="AN46" s="576"/>
      <c r="AO46" s="576"/>
      <c r="AP46" s="576"/>
      <c r="AQ46" s="576"/>
      <c r="AR46" s="576"/>
      <c r="AS46" s="576"/>
      <c r="AT46" s="576"/>
      <c r="AU46" s="576"/>
      <c r="AV46" s="576"/>
      <c r="AW46" s="576"/>
      <c r="AX46" s="576"/>
      <c r="AY46" s="576"/>
      <c r="AZ46" s="576"/>
      <c r="BA46" s="576"/>
      <c r="BB46" s="576"/>
      <c r="BC46" s="576"/>
      <c r="BD46" s="576"/>
      <c r="BE46" s="576"/>
      <c r="BF46" s="576"/>
      <c r="BG46" s="576"/>
      <c r="BH46" s="576"/>
      <c r="BI46" s="576"/>
      <c r="BJ46" s="576"/>
      <c r="BK46" s="576"/>
      <c r="BL46" s="576"/>
      <c r="BM46" s="576"/>
      <c r="BN46" s="576"/>
      <c r="BO46" s="576"/>
      <c r="BP46" s="576"/>
      <c r="BQ46" s="576"/>
      <c r="BR46" s="576"/>
      <c r="BS46" s="576"/>
      <c r="BT46" s="576"/>
      <c r="BU46" s="576"/>
      <c r="BV46" s="576"/>
      <c r="BW46" s="576"/>
      <c r="BX46" s="576"/>
      <c r="BY46" s="576"/>
      <c r="BZ46" s="576"/>
      <c r="CA46" s="576"/>
      <c r="CB46" s="576"/>
      <c r="CC46" s="576"/>
      <c r="CD46" s="576"/>
      <c r="CE46" s="576"/>
      <c r="CF46" s="576"/>
      <c r="CG46" s="576"/>
      <c r="CH46" s="576"/>
      <c r="CI46" s="576"/>
      <c r="CJ46" s="576"/>
      <c r="CK46" s="576"/>
      <c r="CL46" s="576"/>
      <c r="CM46" s="576"/>
      <c r="CN46" s="576"/>
      <c r="CO46" s="576"/>
      <c r="CP46" s="576"/>
      <c r="CQ46" s="576"/>
      <c r="CR46" s="576"/>
      <c r="CS46" s="576"/>
      <c r="CT46" s="576"/>
      <c r="CU46" s="576"/>
      <c r="CV46" s="576"/>
      <c r="CW46" s="576"/>
      <c r="CX46" s="576"/>
      <c r="CY46" s="576"/>
      <c r="CZ46" s="576"/>
      <c r="DA46" s="576"/>
      <c r="DB46" s="576"/>
      <c r="DC46" s="576"/>
      <c r="DD46" s="576"/>
      <c r="DE46" s="576"/>
      <c r="DF46" s="576"/>
      <c r="DG46" s="576"/>
      <c r="DH46" s="576"/>
      <c r="DI46" s="576"/>
      <c r="DJ46" s="576"/>
      <c r="DK46" s="576"/>
      <c r="DL46" s="576"/>
      <c r="DM46" s="576"/>
      <c r="DN46" s="576"/>
      <c r="DO46" s="576"/>
      <c r="DP46" s="576"/>
      <c r="DQ46" s="576"/>
      <c r="DR46" s="576"/>
      <c r="DS46" s="576"/>
      <c r="DT46" s="576"/>
      <c r="DU46" s="576"/>
      <c r="DV46" s="576"/>
      <c r="DW46" s="576"/>
      <c r="DX46" s="576"/>
      <c r="DY46" s="576"/>
      <c r="DZ46" s="576"/>
      <c r="EA46" s="576"/>
      <c r="EB46" s="576"/>
      <c r="EC46" s="576"/>
      <c r="ED46" s="576"/>
      <c r="EE46" s="576"/>
      <c r="EF46" s="576"/>
      <c r="EG46" s="576"/>
      <c r="EH46" s="576"/>
      <c r="EI46" s="576"/>
      <c r="EJ46" s="576"/>
      <c r="EK46" s="576"/>
      <c r="EL46" s="576"/>
      <c r="EM46" s="576"/>
      <c r="EN46" s="576"/>
      <c r="EO46" s="576"/>
      <c r="EP46" s="576"/>
      <c r="EQ46" s="576"/>
      <c r="ER46" s="576"/>
      <c r="ES46" s="576"/>
      <c r="ET46" s="576"/>
      <c r="EU46" s="576"/>
      <c r="EV46" s="576"/>
      <c r="EW46" s="576"/>
      <c r="EX46" s="576"/>
      <c r="EY46" s="576"/>
      <c r="EZ46" s="576"/>
      <c r="FA46" s="576"/>
      <c r="FB46" s="576"/>
      <c r="FC46" s="576"/>
      <c r="FD46" s="576"/>
      <c r="FE46" s="576"/>
      <c r="FF46" s="576"/>
      <c r="FG46" s="576"/>
      <c r="FH46" s="576"/>
      <c r="FI46" s="576"/>
      <c r="FJ46" s="576"/>
      <c r="FK46" s="576"/>
      <c r="FL46" s="576"/>
      <c r="FM46" s="576"/>
      <c r="FN46" s="576"/>
      <c r="FO46" s="576"/>
      <c r="FP46" s="576"/>
      <c r="FQ46" s="576"/>
      <c r="FR46" s="576"/>
      <c r="FS46" s="576"/>
      <c r="FT46" s="576"/>
      <c r="FU46" s="576"/>
      <c r="FV46" s="576"/>
      <c r="FW46" s="576"/>
      <c r="FX46" s="576"/>
      <c r="FY46" s="576"/>
      <c r="FZ46" s="576"/>
      <c r="GA46" s="576"/>
      <c r="GB46" s="576"/>
      <c r="GC46" s="576"/>
      <c r="GD46" s="576"/>
      <c r="GE46" s="576"/>
      <c r="GF46" s="576"/>
      <c r="GG46" s="576"/>
      <c r="GH46" s="576"/>
      <c r="GI46" s="576"/>
      <c r="GJ46" s="576"/>
      <c r="GK46" s="576"/>
      <c r="GL46" s="576"/>
      <c r="GM46" s="576"/>
      <c r="GN46" s="576"/>
      <c r="GO46" s="576"/>
      <c r="GP46" s="576"/>
      <c r="GQ46" s="576"/>
      <c r="GR46" s="576"/>
      <c r="GS46" s="576"/>
      <c r="GT46" s="576"/>
      <c r="GU46" s="576"/>
      <c r="GV46" s="576"/>
      <c r="GW46" s="576"/>
      <c r="GX46" s="576"/>
      <c r="GY46" s="576"/>
      <c r="GZ46" s="576"/>
      <c r="HA46" s="576"/>
      <c r="HB46" s="576"/>
      <c r="HC46" s="576"/>
      <c r="HD46" s="576"/>
      <c r="HE46" s="576"/>
      <c r="HF46" s="576"/>
      <c r="HG46" s="576"/>
      <c r="HH46" s="576"/>
      <c r="HI46" s="576"/>
      <c r="HJ46" s="576"/>
      <c r="HK46" s="576"/>
      <c r="HL46" s="576"/>
      <c r="HM46" s="576"/>
      <c r="HN46" s="576"/>
      <c r="HO46" s="576"/>
      <c r="HP46" s="576"/>
      <c r="HQ46" s="576"/>
      <c r="HR46" s="576"/>
      <c r="HS46" s="576"/>
      <c r="HT46" s="576"/>
      <c r="HU46" s="576"/>
      <c r="HV46" s="576"/>
      <c r="HW46" s="576"/>
      <c r="HX46" s="576"/>
      <c r="HY46" s="576"/>
      <c r="HZ46" s="576"/>
      <c r="IA46" s="576"/>
      <c r="IB46" s="576"/>
      <c r="IC46" s="576"/>
      <c r="ID46" s="576"/>
      <c r="IE46" s="576"/>
      <c r="IF46" s="576"/>
      <c r="IG46" s="576"/>
      <c r="IH46" s="576"/>
      <c r="II46" s="576"/>
      <c r="IJ46" s="576"/>
      <c r="IK46" s="576"/>
      <c r="IL46" s="576"/>
      <c r="IM46" s="576"/>
      <c r="IN46" s="576"/>
      <c r="IO46" s="576"/>
      <c r="IP46" s="576"/>
      <c r="IQ46" s="576"/>
      <c r="IR46" s="576"/>
      <c r="IS46" s="576"/>
      <c r="IT46" s="576"/>
      <c r="IU46" s="576"/>
      <c r="IV46" s="576"/>
    </row>
    <row collapsed="false" customFormat="false" customHeight="true" hidden="false" ht="12.75" outlineLevel="0" r="47">
      <c r="A47" s="636"/>
      <c r="B47" s="637"/>
      <c r="C47" s="637"/>
      <c r="D47" s="637"/>
      <c r="E47" s="637"/>
      <c r="F47" s="637"/>
      <c r="G47" s="637"/>
      <c r="H47" s="638"/>
      <c r="I47" s="576"/>
      <c r="J47" s="576"/>
      <c r="K47" s="576"/>
      <c r="L47" s="576"/>
      <c r="M47" s="576"/>
      <c r="N47" s="576"/>
      <c r="O47" s="576"/>
      <c r="P47" s="576"/>
      <c r="Q47" s="576"/>
      <c r="R47" s="576"/>
      <c r="S47" s="576"/>
      <c r="T47" s="576"/>
      <c r="U47" s="576"/>
      <c r="V47" s="576"/>
      <c r="W47" s="576"/>
      <c r="X47" s="576"/>
      <c r="Y47" s="576"/>
      <c r="Z47" s="576"/>
      <c r="AA47" s="576"/>
      <c r="AB47" s="576"/>
      <c r="AC47" s="576"/>
      <c r="AD47" s="576"/>
      <c r="AE47" s="576"/>
      <c r="AF47" s="576"/>
      <c r="AG47" s="576"/>
      <c r="AH47" s="576"/>
      <c r="AI47" s="576"/>
      <c r="AJ47" s="576"/>
      <c r="AK47" s="576"/>
      <c r="AL47" s="576"/>
      <c r="AM47" s="576"/>
      <c r="AN47" s="576"/>
      <c r="AO47" s="576"/>
      <c r="AP47" s="576"/>
      <c r="AQ47" s="576"/>
      <c r="AR47" s="576"/>
      <c r="AS47" s="576"/>
      <c r="AT47" s="576"/>
      <c r="AU47" s="576"/>
      <c r="AV47" s="576"/>
      <c r="AW47" s="576"/>
      <c r="AX47" s="576"/>
      <c r="AY47" s="576"/>
      <c r="AZ47" s="576"/>
      <c r="BA47" s="576"/>
      <c r="BB47" s="576"/>
      <c r="BC47" s="576"/>
      <c r="BD47" s="576"/>
      <c r="BE47" s="576"/>
      <c r="BF47" s="576"/>
      <c r="BG47" s="576"/>
      <c r="BH47" s="576"/>
      <c r="BI47" s="576"/>
      <c r="BJ47" s="576"/>
      <c r="BK47" s="576"/>
      <c r="BL47" s="576"/>
      <c r="BM47" s="576"/>
      <c r="BN47" s="576"/>
      <c r="BO47" s="576"/>
      <c r="BP47" s="576"/>
      <c r="BQ47" s="576"/>
      <c r="BR47" s="576"/>
      <c r="BS47" s="576"/>
      <c r="BT47" s="576"/>
      <c r="BU47" s="576"/>
      <c r="BV47" s="576"/>
      <c r="BW47" s="576"/>
      <c r="BX47" s="576"/>
      <c r="BY47" s="576"/>
      <c r="BZ47" s="576"/>
      <c r="CA47" s="576"/>
      <c r="CB47" s="576"/>
      <c r="CC47" s="576"/>
      <c r="CD47" s="576"/>
      <c r="CE47" s="576"/>
      <c r="CF47" s="576"/>
      <c r="CG47" s="576"/>
      <c r="CH47" s="576"/>
      <c r="CI47" s="576"/>
      <c r="CJ47" s="576"/>
      <c r="CK47" s="576"/>
      <c r="CL47" s="576"/>
      <c r="CM47" s="576"/>
      <c r="CN47" s="576"/>
      <c r="CO47" s="576"/>
      <c r="CP47" s="576"/>
      <c r="CQ47" s="576"/>
      <c r="CR47" s="576"/>
      <c r="CS47" s="576"/>
      <c r="CT47" s="576"/>
      <c r="CU47" s="576"/>
      <c r="CV47" s="576"/>
      <c r="CW47" s="576"/>
      <c r="CX47" s="576"/>
      <c r="CY47" s="576"/>
      <c r="CZ47" s="576"/>
      <c r="DA47" s="576"/>
      <c r="DB47" s="576"/>
      <c r="DC47" s="576"/>
      <c r="DD47" s="576"/>
      <c r="DE47" s="576"/>
      <c r="DF47" s="576"/>
      <c r="DG47" s="576"/>
      <c r="DH47" s="576"/>
      <c r="DI47" s="576"/>
      <c r="DJ47" s="576"/>
      <c r="DK47" s="576"/>
      <c r="DL47" s="576"/>
      <c r="DM47" s="576"/>
      <c r="DN47" s="576"/>
      <c r="DO47" s="576"/>
      <c r="DP47" s="576"/>
      <c r="DQ47" s="576"/>
      <c r="DR47" s="576"/>
      <c r="DS47" s="576"/>
      <c r="DT47" s="576"/>
      <c r="DU47" s="576"/>
      <c r="DV47" s="576"/>
      <c r="DW47" s="576"/>
      <c r="DX47" s="576"/>
      <c r="DY47" s="576"/>
      <c r="DZ47" s="576"/>
      <c r="EA47" s="576"/>
      <c r="EB47" s="576"/>
      <c r="EC47" s="576"/>
      <c r="ED47" s="576"/>
      <c r="EE47" s="576"/>
      <c r="EF47" s="576"/>
      <c r="EG47" s="576"/>
      <c r="EH47" s="576"/>
      <c r="EI47" s="576"/>
      <c r="EJ47" s="576"/>
      <c r="EK47" s="576"/>
      <c r="EL47" s="576"/>
      <c r="EM47" s="576"/>
      <c r="EN47" s="576"/>
      <c r="EO47" s="576"/>
      <c r="EP47" s="576"/>
      <c r="EQ47" s="576"/>
      <c r="ER47" s="576"/>
      <c r="ES47" s="576"/>
      <c r="ET47" s="576"/>
      <c r="EU47" s="576"/>
      <c r="EV47" s="576"/>
      <c r="EW47" s="576"/>
      <c r="EX47" s="576"/>
      <c r="EY47" s="576"/>
      <c r="EZ47" s="576"/>
      <c r="FA47" s="576"/>
      <c r="FB47" s="576"/>
      <c r="FC47" s="576"/>
      <c r="FD47" s="576"/>
      <c r="FE47" s="576"/>
      <c r="FF47" s="576"/>
      <c r="FG47" s="576"/>
      <c r="FH47" s="576"/>
      <c r="FI47" s="576"/>
      <c r="FJ47" s="576"/>
      <c r="FK47" s="576"/>
      <c r="FL47" s="576"/>
      <c r="FM47" s="576"/>
      <c r="FN47" s="576"/>
      <c r="FO47" s="576"/>
      <c r="FP47" s="576"/>
      <c r="FQ47" s="576"/>
      <c r="FR47" s="576"/>
      <c r="FS47" s="576"/>
      <c r="FT47" s="576"/>
      <c r="FU47" s="576"/>
      <c r="FV47" s="576"/>
      <c r="FW47" s="576"/>
      <c r="FX47" s="576"/>
      <c r="FY47" s="576"/>
      <c r="FZ47" s="576"/>
      <c r="GA47" s="576"/>
      <c r="GB47" s="576"/>
      <c r="GC47" s="576"/>
      <c r="GD47" s="576"/>
      <c r="GE47" s="576"/>
      <c r="GF47" s="576"/>
      <c r="GG47" s="576"/>
      <c r="GH47" s="576"/>
      <c r="GI47" s="576"/>
      <c r="GJ47" s="576"/>
      <c r="GK47" s="576"/>
      <c r="GL47" s="576"/>
      <c r="GM47" s="576"/>
      <c r="GN47" s="576"/>
      <c r="GO47" s="576"/>
      <c r="GP47" s="576"/>
      <c r="GQ47" s="576"/>
      <c r="GR47" s="576"/>
      <c r="GS47" s="576"/>
      <c r="GT47" s="576"/>
      <c r="GU47" s="576"/>
      <c r="GV47" s="576"/>
      <c r="GW47" s="576"/>
      <c r="GX47" s="576"/>
      <c r="GY47" s="576"/>
      <c r="GZ47" s="576"/>
      <c r="HA47" s="576"/>
      <c r="HB47" s="576"/>
      <c r="HC47" s="576"/>
      <c r="HD47" s="576"/>
      <c r="HE47" s="576"/>
      <c r="HF47" s="576"/>
      <c r="HG47" s="576"/>
      <c r="HH47" s="576"/>
      <c r="HI47" s="576"/>
      <c r="HJ47" s="576"/>
      <c r="HK47" s="576"/>
      <c r="HL47" s="576"/>
      <c r="HM47" s="576"/>
      <c r="HN47" s="576"/>
      <c r="HO47" s="576"/>
      <c r="HP47" s="576"/>
      <c r="HQ47" s="576"/>
      <c r="HR47" s="576"/>
      <c r="HS47" s="576"/>
      <c r="HT47" s="576"/>
      <c r="HU47" s="576"/>
      <c r="HV47" s="576"/>
      <c r="HW47" s="576"/>
      <c r="HX47" s="576"/>
      <c r="HY47" s="576"/>
      <c r="HZ47" s="576"/>
      <c r="IA47" s="576"/>
      <c r="IB47" s="576"/>
      <c r="IC47" s="576"/>
      <c r="ID47" s="576"/>
      <c r="IE47" s="576"/>
      <c r="IF47" s="576"/>
      <c r="IG47" s="576"/>
      <c r="IH47" s="576"/>
      <c r="II47" s="576"/>
      <c r="IJ47" s="576"/>
      <c r="IK47" s="576"/>
      <c r="IL47" s="576"/>
      <c r="IM47" s="576"/>
      <c r="IN47" s="576"/>
      <c r="IO47" s="576"/>
      <c r="IP47" s="576"/>
      <c r="IQ47" s="576"/>
      <c r="IR47" s="576"/>
      <c r="IS47" s="576"/>
      <c r="IT47" s="576"/>
      <c r="IU47" s="576"/>
      <c r="IV47" s="576"/>
    </row>
    <row collapsed="false" customFormat="false" customHeight="true" hidden="false" ht="12.75" outlineLevel="0" r="48">
      <c r="A48" s="576"/>
      <c r="B48" s="576"/>
      <c r="C48" s="576"/>
      <c r="D48" s="576"/>
      <c r="E48" s="576"/>
      <c r="F48" s="576"/>
      <c r="G48" s="576"/>
      <c r="H48" s="576"/>
      <c r="I48" s="576"/>
      <c r="J48" s="576"/>
      <c r="K48" s="576"/>
      <c r="L48" s="576"/>
      <c r="M48" s="576"/>
      <c r="N48" s="576"/>
      <c r="O48" s="576"/>
      <c r="P48" s="576"/>
      <c r="Q48" s="576"/>
      <c r="R48" s="576"/>
      <c r="S48" s="576"/>
      <c r="T48" s="576"/>
      <c r="U48" s="576"/>
      <c r="V48" s="576"/>
      <c r="W48" s="576"/>
      <c r="X48" s="576"/>
      <c r="Y48" s="576"/>
      <c r="Z48" s="576"/>
      <c r="AA48" s="576"/>
      <c r="AB48" s="576"/>
      <c r="AC48" s="576"/>
      <c r="AD48" s="576"/>
      <c r="AE48" s="576"/>
      <c r="AF48" s="576"/>
      <c r="AG48" s="576"/>
      <c r="AH48" s="576"/>
      <c r="AI48" s="576"/>
      <c r="AJ48" s="576"/>
      <c r="AK48" s="576"/>
      <c r="AL48" s="576"/>
      <c r="AM48" s="576"/>
      <c r="AN48" s="576"/>
      <c r="AO48" s="576"/>
      <c r="AP48" s="576"/>
      <c r="AQ48" s="576"/>
      <c r="AR48" s="576"/>
      <c r="AS48" s="576"/>
      <c r="AT48" s="576"/>
      <c r="AU48" s="576"/>
      <c r="AV48" s="576"/>
      <c r="AW48" s="576"/>
      <c r="AX48" s="576"/>
      <c r="AY48" s="576"/>
      <c r="AZ48" s="576"/>
      <c r="BA48" s="576"/>
      <c r="BB48" s="576"/>
      <c r="BC48" s="576"/>
      <c r="BD48" s="576"/>
      <c r="BE48" s="576"/>
      <c r="BF48" s="576"/>
      <c r="BG48" s="576"/>
      <c r="BH48" s="576"/>
      <c r="BI48" s="576"/>
      <c r="BJ48" s="576"/>
      <c r="BK48" s="576"/>
      <c r="BL48" s="576"/>
      <c r="BM48" s="576"/>
      <c r="BN48" s="576"/>
      <c r="BO48" s="576"/>
      <c r="BP48" s="576"/>
      <c r="BQ48" s="576"/>
      <c r="BR48" s="576"/>
      <c r="BS48" s="576"/>
      <c r="BT48" s="576"/>
      <c r="BU48" s="576"/>
      <c r="BV48" s="576"/>
      <c r="BW48" s="576"/>
      <c r="BX48" s="576"/>
      <c r="BY48" s="576"/>
      <c r="BZ48" s="576"/>
      <c r="CA48" s="576"/>
      <c r="CB48" s="576"/>
      <c r="CC48" s="576"/>
      <c r="CD48" s="576"/>
      <c r="CE48" s="576"/>
      <c r="CF48" s="576"/>
      <c r="CG48" s="576"/>
      <c r="CH48" s="576"/>
      <c r="CI48" s="576"/>
      <c r="CJ48" s="576"/>
      <c r="CK48" s="576"/>
      <c r="CL48" s="576"/>
      <c r="CM48" s="576"/>
      <c r="CN48" s="576"/>
      <c r="CO48" s="576"/>
      <c r="CP48" s="576"/>
      <c r="CQ48" s="576"/>
      <c r="CR48" s="576"/>
      <c r="CS48" s="576"/>
      <c r="CT48" s="576"/>
      <c r="CU48" s="576"/>
      <c r="CV48" s="576"/>
      <c r="CW48" s="576"/>
      <c r="CX48" s="576"/>
      <c r="CY48" s="576"/>
      <c r="CZ48" s="576"/>
      <c r="DA48" s="576"/>
      <c r="DB48" s="576"/>
      <c r="DC48" s="576"/>
      <c r="DD48" s="576"/>
      <c r="DE48" s="576"/>
      <c r="DF48" s="576"/>
      <c r="DG48" s="576"/>
      <c r="DH48" s="576"/>
      <c r="DI48" s="576"/>
      <c r="DJ48" s="576"/>
      <c r="DK48" s="576"/>
      <c r="DL48" s="576"/>
      <c r="DM48" s="576"/>
      <c r="DN48" s="576"/>
      <c r="DO48" s="576"/>
      <c r="DP48" s="576"/>
      <c r="DQ48" s="576"/>
      <c r="DR48" s="576"/>
      <c r="DS48" s="576"/>
      <c r="DT48" s="576"/>
      <c r="DU48" s="576"/>
      <c r="DV48" s="576"/>
      <c r="DW48" s="576"/>
      <c r="DX48" s="576"/>
      <c r="DY48" s="576"/>
      <c r="DZ48" s="576"/>
      <c r="EA48" s="576"/>
      <c r="EB48" s="576"/>
      <c r="EC48" s="576"/>
      <c r="ED48" s="576"/>
      <c r="EE48" s="576"/>
      <c r="EF48" s="576"/>
      <c r="EG48" s="576"/>
      <c r="EH48" s="576"/>
      <c r="EI48" s="576"/>
      <c r="EJ48" s="576"/>
      <c r="EK48" s="576"/>
      <c r="EL48" s="576"/>
      <c r="EM48" s="576"/>
      <c r="EN48" s="576"/>
      <c r="EO48" s="576"/>
      <c r="EP48" s="576"/>
      <c r="EQ48" s="576"/>
      <c r="ER48" s="576"/>
      <c r="ES48" s="576"/>
      <c r="ET48" s="576"/>
      <c r="EU48" s="576"/>
      <c r="EV48" s="576"/>
      <c r="EW48" s="576"/>
      <c r="EX48" s="576"/>
      <c r="EY48" s="576"/>
      <c r="EZ48" s="576"/>
      <c r="FA48" s="576"/>
      <c r="FB48" s="576"/>
      <c r="FC48" s="576"/>
      <c r="FD48" s="576"/>
      <c r="FE48" s="576"/>
      <c r="FF48" s="576"/>
      <c r="FG48" s="576"/>
      <c r="FH48" s="576"/>
      <c r="FI48" s="576"/>
      <c r="FJ48" s="576"/>
      <c r="FK48" s="576"/>
      <c r="FL48" s="576"/>
      <c r="FM48" s="576"/>
      <c r="FN48" s="576"/>
      <c r="FO48" s="576"/>
      <c r="FP48" s="576"/>
      <c r="FQ48" s="576"/>
      <c r="FR48" s="576"/>
      <c r="FS48" s="576"/>
      <c r="FT48" s="576"/>
      <c r="FU48" s="576"/>
      <c r="FV48" s="576"/>
      <c r="FW48" s="576"/>
      <c r="FX48" s="576"/>
      <c r="FY48" s="576"/>
      <c r="FZ48" s="576"/>
      <c r="GA48" s="576"/>
      <c r="GB48" s="576"/>
      <c r="GC48" s="576"/>
      <c r="GD48" s="576"/>
      <c r="GE48" s="576"/>
      <c r="GF48" s="576"/>
      <c r="GG48" s="576"/>
      <c r="GH48" s="576"/>
      <c r="GI48" s="576"/>
      <c r="GJ48" s="576"/>
      <c r="GK48" s="576"/>
      <c r="GL48" s="576"/>
      <c r="GM48" s="576"/>
      <c r="GN48" s="576"/>
      <c r="GO48" s="576"/>
      <c r="GP48" s="576"/>
      <c r="GQ48" s="576"/>
      <c r="GR48" s="576"/>
      <c r="GS48" s="576"/>
      <c r="GT48" s="576"/>
      <c r="GU48" s="576"/>
      <c r="GV48" s="576"/>
      <c r="GW48" s="576"/>
      <c r="GX48" s="576"/>
      <c r="GY48" s="576"/>
      <c r="GZ48" s="576"/>
      <c r="HA48" s="576"/>
      <c r="HB48" s="576"/>
      <c r="HC48" s="576"/>
      <c r="HD48" s="576"/>
      <c r="HE48" s="576"/>
      <c r="HF48" s="576"/>
      <c r="HG48" s="576"/>
      <c r="HH48" s="576"/>
      <c r="HI48" s="576"/>
      <c r="HJ48" s="576"/>
      <c r="HK48" s="576"/>
      <c r="HL48" s="576"/>
      <c r="HM48" s="576"/>
      <c r="HN48" s="576"/>
      <c r="HO48" s="576"/>
      <c r="HP48" s="576"/>
      <c r="HQ48" s="576"/>
      <c r="HR48" s="576"/>
      <c r="HS48" s="576"/>
      <c r="HT48" s="576"/>
      <c r="HU48" s="576"/>
      <c r="HV48" s="576"/>
      <c r="HW48" s="576"/>
      <c r="HX48" s="576"/>
      <c r="HY48" s="576"/>
      <c r="HZ48" s="576"/>
      <c r="IA48" s="576"/>
      <c r="IB48" s="576"/>
      <c r="IC48" s="576"/>
      <c r="ID48" s="576"/>
      <c r="IE48" s="576"/>
      <c r="IF48" s="576"/>
      <c r="IG48" s="576"/>
      <c r="IH48" s="576"/>
      <c r="II48" s="576"/>
      <c r="IJ48" s="576"/>
      <c r="IK48" s="576"/>
      <c r="IL48" s="576"/>
      <c r="IM48" s="576"/>
      <c r="IN48" s="576"/>
      <c r="IO48" s="576"/>
      <c r="IP48" s="576"/>
      <c r="IQ48" s="576"/>
      <c r="IR48" s="576"/>
      <c r="IS48" s="576"/>
      <c r="IT48" s="576"/>
      <c r="IU48" s="576"/>
      <c r="IV48" s="576"/>
    </row>
  </sheetData>
  <mergeCells count="30">
    <mergeCell ref="A4:H4"/>
    <mergeCell ref="A5:H6"/>
    <mergeCell ref="A7:H7"/>
    <mergeCell ref="A9:H9"/>
    <mergeCell ref="A11:H11"/>
    <mergeCell ref="A12:G12"/>
    <mergeCell ref="A16:G16"/>
    <mergeCell ref="A17:H17"/>
    <mergeCell ref="A18:G18"/>
    <mergeCell ref="A20:G20"/>
    <mergeCell ref="A21:H21"/>
    <mergeCell ref="A22:G22"/>
    <mergeCell ref="A23:G23"/>
    <mergeCell ref="A24:G24"/>
    <mergeCell ref="A25:H25"/>
    <mergeCell ref="A26:G26"/>
    <mergeCell ref="A31:G31"/>
    <mergeCell ref="A33:H33"/>
    <mergeCell ref="A36:A38"/>
    <mergeCell ref="B36:F36"/>
    <mergeCell ref="G36:G38"/>
    <mergeCell ref="H36:H38"/>
    <mergeCell ref="B37:B38"/>
    <mergeCell ref="C37:F38"/>
    <mergeCell ref="A40:H40"/>
    <mergeCell ref="A41:H41"/>
    <mergeCell ref="A42:H42"/>
    <mergeCell ref="A43:H43"/>
    <mergeCell ref="F45:G46"/>
    <mergeCell ref="H45:H46"/>
  </mergeCells>
  <printOptions headings="false" gridLines="false" gridLinesSet="true" horizontalCentered="true" verticalCentered="false"/>
  <pageMargins left="0.747916666666667" right="0.157638888888889" top="0.590277777777778" bottom="0.590972222222222" header="0.511805555555555" footer="0.315277777777778"/>
  <pageSetup blackAndWhite="false" cellComments="none" copies="1" draft="false" firstPageNumber="0" fitToHeight="1" fitToWidth="1" horizontalDpi="300" orientation="portrait" pageOrder="downThenOver" paperSize="9" scale="100" useFirstPageNumber="false" usePrinterDefaults="false" verticalDpi="300"/>
  <headerFooter differentFirst="false" differentOddEven="false">
    <oddHeader/>
    <oddFooter>&amp;CPágina &amp;P de &amp;N</oddFooter>
  </headerFooter>
  <drawing r:id="rId1"/>
</worksheet>
</file>

<file path=xl/worksheets/sheet7.xml><?xml version="1.0" encoding="utf-8"?>
<worksheet xmlns="http://schemas.openxmlformats.org/spreadsheetml/2006/main" xmlns:r="http://schemas.openxmlformats.org/officeDocument/2006/relationships">
  <sheetPr filterMode="false">
    <pageSetUpPr fitToPage="false"/>
  </sheetPr>
  <dimension ref="A1:IV48"/>
  <sheetViews>
    <sheetView colorId="64" defaultGridColor="true" rightToLeft="false" showFormulas="false" showGridLines="true" showOutlineSymbols="true" showRowColHeaders="true" showZeros="true" tabSelected="false" topLeftCell="A1" view="pageBreakPreview" windowProtection="false" workbookViewId="0" zoomScale="100" zoomScaleNormal="100" zoomScalePageLayoutView="100">
      <selection activeCell="A8" activeCellId="0" pane="topLeft" sqref="A8"/>
    </sheetView>
  </sheetViews>
  <sheetFormatPr defaultRowHeight="12.75"/>
  <cols>
    <col collapsed="false" hidden="false" max="1" min="1" style="0" width="16.2908163265306"/>
    <col collapsed="false" hidden="false" max="2" min="2" style="0" width="2.28571428571429"/>
    <col collapsed="false" hidden="false" max="3" min="3" style="0" width="5.00510204081633"/>
    <col collapsed="false" hidden="false" max="5" min="4" style="0" width="8.6734693877551"/>
    <col collapsed="false" hidden="false" max="6" min="6" style="0" width="3.86224489795918"/>
    <col collapsed="false" hidden="false" max="7" min="7" style="0" width="26"/>
    <col collapsed="false" hidden="false" max="8" min="8" style="0" width="15"/>
    <col collapsed="false" hidden="false" max="1025" min="9" style="0" width="8.6734693877551"/>
  </cols>
  <sheetData>
    <row collapsed="false" customFormat="false" customHeight="true" hidden="false" ht="16.5" outlineLevel="0" r="1">
      <c r="A1" s="573"/>
      <c r="B1" s="574"/>
      <c r="C1" s="574"/>
      <c r="D1" s="574"/>
      <c r="E1" s="574"/>
      <c r="F1" s="574"/>
      <c r="G1" s="574"/>
      <c r="H1" s="575"/>
      <c r="I1" s="576"/>
      <c r="J1" s="576"/>
      <c r="K1" s="576"/>
      <c r="L1" s="576"/>
      <c r="M1" s="576"/>
      <c r="N1" s="576"/>
      <c r="O1" s="576"/>
      <c r="P1" s="576"/>
      <c r="Q1" s="576"/>
      <c r="R1" s="576"/>
      <c r="S1" s="576"/>
      <c r="T1" s="576"/>
      <c r="U1" s="576"/>
      <c r="V1" s="576"/>
      <c r="W1" s="576"/>
      <c r="X1" s="576"/>
      <c r="Y1" s="576"/>
      <c r="Z1" s="576"/>
      <c r="AA1" s="576"/>
      <c r="AB1" s="576"/>
      <c r="AC1" s="576"/>
      <c r="AD1" s="576"/>
      <c r="AE1" s="576"/>
      <c r="AF1" s="576"/>
      <c r="AG1" s="576"/>
      <c r="AH1" s="576"/>
      <c r="AI1" s="576"/>
      <c r="AJ1" s="576"/>
      <c r="AK1" s="576"/>
      <c r="AL1" s="576"/>
      <c r="AM1" s="576"/>
      <c r="AN1" s="576"/>
      <c r="AO1" s="576"/>
      <c r="AP1" s="576"/>
      <c r="AQ1" s="576"/>
      <c r="AR1" s="576"/>
      <c r="AS1" s="576"/>
      <c r="AT1" s="576"/>
      <c r="AU1" s="576"/>
      <c r="AV1" s="576"/>
      <c r="AW1" s="576"/>
      <c r="AX1" s="576"/>
      <c r="AY1" s="576"/>
      <c r="AZ1" s="576"/>
      <c r="BA1" s="576"/>
      <c r="BB1" s="576"/>
      <c r="BC1" s="576"/>
      <c r="BD1" s="576"/>
      <c r="BE1" s="576"/>
      <c r="BF1" s="576"/>
      <c r="BG1" s="576"/>
      <c r="BH1" s="576"/>
      <c r="BI1" s="576"/>
      <c r="BJ1" s="576"/>
      <c r="BK1" s="576"/>
      <c r="BL1" s="576"/>
      <c r="BM1" s="576"/>
      <c r="BN1" s="576"/>
      <c r="BO1" s="576"/>
      <c r="BP1" s="576"/>
      <c r="BQ1" s="576"/>
      <c r="BR1" s="576"/>
      <c r="BS1" s="576"/>
      <c r="BT1" s="576"/>
      <c r="BU1" s="576"/>
      <c r="BV1" s="576"/>
      <c r="BW1" s="576"/>
      <c r="BX1" s="576"/>
      <c r="BY1" s="576"/>
      <c r="BZ1" s="576"/>
      <c r="CA1" s="576"/>
      <c r="CB1" s="576"/>
      <c r="CC1" s="576"/>
      <c r="CD1" s="576"/>
      <c r="CE1" s="576"/>
      <c r="CF1" s="576"/>
      <c r="CG1" s="576"/>
      <c r="CH1" s="576"/>
      <c r="CI1" s="576"/>
      <c r="CJ1" s="576"/>
      <c r="CK1" s="576"/>
      <c r="CL1" s="576"/>
      <c r="CM1" s="576"/>
      <c r="CN1" s="576"/>
      <c r="CO1" s="576"/>
      <c r="CP1" s="576"/>
      <c r="CQ1" s="576"/>
      <c r="CR1" s="576"/>
      <c r="CS1" s="576"/>
      <c r="CT1" s="576"/>
      <c r="CU1" s="576"/>
      <c r="CV1" s="576"/>
      <c r="CW1" s="576"/>
      <c r="CX1" s="576"/>
      <c r="CY1" s="576"/>
      <c r="CZ1" s="576"/>
      <c r="DA1" s="576"/>
      <c r="DB1" s="576"/>
      <c r="DC1" s="576"/>
      <c r="DD1" s="576"/>
      <c r="DE1" s="576"/>
      <c r="DF1" s="576"/>
      <c r="DG1" s="576"/>
      <c r="DH1" s="576"/>
      <c r="DI1" s="576"/>
      <c r="DJ1" s="576"/>
      <c r="DK1" s="576"/>
      <c r="DL1" s="576"/>
      <c r="DM1" s="576"/>
      <c r="DN1" s="576"/>
      <c r="DO1" s="576"/>
      <c r="DP1" s="576"/>
      <c r="DQ1" s="576"/>
      <c r="DR1" s="576"/>
      <c r="DS1" s="576"/>
      <c r="DT1" s="576"/>
      <c r="DU1" s="576"/>
      <c r="DV1" s="576"/>
      <c r="DW1" s="576"/>
      <c r="DX1" s="576"/>
      <c r="DY1" s="576"/>
      <c r="DZ1" s="576"/>
      <c r="EA1" s="576"/>
      <c r="EB1" s="576"/>
      <c r="EC1" s="576"/>
      <c r="ED1" s="576"/>
      <c r="EE1" s="576"/>
      <c r="EF1" s="576"/>
      <c r="EG1" s="576"/>
      <c r="EH1" s="576"/>
      <c r="EI1" s="576"/>
      <c r="EJ1" s="576"/>
      <c r="EK1" s="576"/>
      <c r="EL1" s="576"/>
      <c r="EM1" s="576"/>
      <c r="EN1" s="576"/>
      <c r="EO1" s="576"/>
      <c r="EP1" s="576"/>
      <c r="EQ1" s="576"/>
      <c r="ER1" s="576"/>
      <c r="ES1" s="576"/>
      <c r="ET1" s="576"/>
      <c r="EU1" s="576"/>
      <c r="EV1" s="576"/>
      <c r="EW1" s="576"/>
      <c r="EX1" s="576"/>
      <c r="EY1" s="576"/>
      <c r="EZ1" s="576"/>
      <c r="FA1" s="576"/>
      <c r="FB1" s="576"/>
      <c r="FC1" s="576"/>
      <c r="FD1" s="576"/>
      <c r="FE1" s="576"/>
      <c r="FF1" s="576"/>
      <c r="FG1" s="576"/>
      <c r="FH1" s="576"/>
      <c r="FI1" s="576"/>
      <c r="FJ1" s="576"/>
      <c r="FK1" s="576"/>
      <c r="FL1" s="576"/>
      <c r="FM1" s="576"/>
      <c r="FN1" s="576"/>
      <c r="FO1" s="576"/>
      <c r="FP1" s="576"/>
      <c r="FQ1" s="576"/>
      <c r="FR1" s="576"/>
      <c r="FS1" s="576"/>
      <c r="FT1" s="576"/>
      <c r="FU1" s="576"/>
      <c r="FV1" s="576"/>
      <c r="FW1" s="576"/>
      <c r="FX1" s="576"/>
      <c r="FY1" s="576"/>
      <c r="FZ1" s="576"/>
      <c r="GA1" s="576"/>
      <c r="GB1" s="576"/>
      <c r="GC1" s="576"/>
      <c r="GD1" s="576"/>
      <c r="GE1" s="576"/>
      <c r="GF1" s="576"/>
      <c r="GG1" s="576"/>
      <c r="GH1" s="576"/>
      <c r="GI1" s="576"/>
      <c r="GJ1" s="576"/>
      <c r="GK1" s="576"/>
      <c r="GL1" s="576"/>
      <c r="GM1" s="576"/>
      <c r="GN1" s="576"/>
      <c r="GO1" s="576"/>
      <c r="GP1" s="576"/>
      <c r="GQ1" s="576"/>
      <c r="GR1" s="576"/>
      <c r="GS1" s="576"/>
      <c r="GT1" s="576"/>
      <c r="GU1" s="576"/>
      <c r="GV1" s="576"/>
      <c r="GW1" s="576"/>
      <c r="GX1" s="576"/>
      <c r="GY1" s="576"/>
      <c r="GZ1" s="576"/>
      <c r="HA1" s="576"/>
      <c r="HB1" s="576"/>
      <c r="HC1" s="576"/>
      <c r="HD1" s="576"/>
      <c r="HE1" s="576"/>
      <c r="HF1" s="576"/>
      <c r="HG1" s="576"/>
      <c r="HH1" s="576"/>
      <c r="HI1" s="576"/>
      <c r="HJ1" s="576"/>
      <c r="HK1" s="576"/>
      <c r="HL1" s="576"/>
      <c r="HM1" s="576"/>
      <c r="HN1" s="576"/>
      <c r="HO1" s="576"/>
      <c r="HP1" s="576"/>
      <c r="HQ1" s="576"/>
      <c r="HR1" s="576"/>
      <c r="HS1" s="576"/>
      <c r="HT1" s="576"/>
      <c r="HU1" s="576"/>
      <c r="HV1" s="576"/>
      <c r="HW1" s="576"/>
      <c r="HX1" s="576"/>
      <c r="HY1" s="576"/>
      <c r="HZ1" s="576"/>
      <c r="IA1" s="576"/>
      <c r="IB1" s="576"/>
      <c r="IC1" s="576"/>
      <c r="ID1" s="576"/>
      <c r="IE1" s="576"/>
      <c r="IF1" s="576"/>
      <c r="IG1" s="576"/>
      <c r="IH1" s="576"/>
      <c r="II1" s="576"/>
      <c r="IJ1" s="576"/>
      <c r="IK1" s="576"/>
      <c r="IL1" s="576"/>
      <c r="IM1" s="576"/>
      <c r="IN1" s="576"/>
      <c r="IO1" s="576"/>
      <c r="IP1" s="576"/>
      <c r="IQ1" s="576"/>
      <c r="IR1" s="576"/>
      <c r="IS1" s="576"/>
      <c r="IT1" s="576"/>
      <c r="IU1" s="576"/>
      <c r="IV1" s="576"/>
    </row>
    <row collapsed="false" customFormat="false" customHeight="true" hidden="false" ht="16.5" outlineLevel="0" r="2">
      <c r="A2" s="16"/>
      <c r="B2" s="577"/>
      <c r="C2" s="577"/>
      <c r="D2" s="577"/>
      <c r="E2" s="577"/>
      <c r="F2" s="577"/>
      <c r="G2" s="577"/>
      <c r="H2" s="578"/>
      <c r="I2" s="576"/>
      <c r="J2" s="576"/>
      <c r="K2" s="576"/>
      <c r="L2" s="576"/>
      <c r="M2" s="576"/>
      <c r="N2" s="576"/>
      <c r="O2" s="576"/>
      <c r="P2" s="576"/>
      <c r="Q2" s="576"/>
      <c r="R2" s="576"/>
      <c r="S2" s="576"/>
      <c r="T2" s="576"/>
      <c r="U2" s="576"/>
      <c r="V2" s="576"/>
      <c r="W2" s="576"/>
      <c r="X2" s="576"/>
      <c r="Y2" s="576"/>
      <c r="Z2" s="576"/>
      <c r="AA2" s="576"/>
      <c r="AB2" s="576"/>
      <c r="AC2" s="576"/>
      <c r="AD2" s="576"/>
      <c r="AE2" s="576"/>
      <c r="AF2" s="576"/>
      <c r="AG2" s="576"/>
      <c r="AH2" s="576"/>
      <c r="AI2" s="576"/>
      <c r="AJ2" s="576"/>
      <c r="AK2" s="576"/>
      <c r="AL2" s="576"/>
      <c r="AM2" s="576"/>
      <c r="AN2" s="576"/>
      <c r="AO2" s="576"/>
      <c r="AP2" s="576"/>
      <c r="AQ2" s="576"/>
      <c r="AR2" s="576"/>
      <c r="AS2" s="576"/>
      <c r="AT2" s="576"/>
      <c r="AU2" s="576"/>
      <c r="AV2" s="576"/>
      <c r="AW2" s="576"/>
      <c r="AX2" s="576"/>
      <c r="AY2" s="576"/>
      <c r="AZ2" s="576"/>
      <c r="BA2" s="576"/>
      <c r="BB2" s="576"/>
      <c r="BC2" s="576"/>
      <c r="BD2" s="576"/>
      <c r="BE2" s="576"/>
      <c r="BF2" s="576"/>
      <c r="BG2" s="576"/>
      <c r="BH2" s="576"/>
      <c r="BI2" s="576"/>
      <c r="BJ2" s="576"/>
      <c r="BK2" s="576"/>
      <c r="BL2" s="576"/>
      <c r="BM2" s="576"/>
      <c r="BN2" s="576"/>
      <c r="BO2" s="576"/>
      <c r="BP2" s="576"/>
      <c r="BQ2" s="576"/>
      <c r="BR2" s="576"/>
      <c r="BS2" s="576"/>
      <c r="BT2" s="576"/>
      <c r="BU2" s="576"/>
      <c r="BV2" s="576"/>
      <c r="BW2" s="576"/>
      <c r="BX2" s="576"/>
      <c r="BY2" s="576"/>
      <c r="BZ2" s="576"/>
      <c r="CA2" s="576"/>
      <c r="CB2" s="576"/>
      <c r="CC2" s="576"/>
      <c r="CD2" s="576"/>
      <c r="CE2" s="576"/>
      <c r="CF2" s="576"/>
      <c r="CG2" s="576"/>
      <c r="CH2" s="576"/>
      <c r="CI2" s="576"/>
      <c r="CJ2" s="576"/>
      <c r="CK2" s="576"/>
      <c r="CL2" s="576"/>
      <c r="CM2" s="576"/>
      <c r="CN2" s="576"/>
      <c r="CO2" s="576"/>
      <c r="CP2" s="576"/>
      <c r="CQ2" s="576"/>
      <c r="CR2" s="576"/>
      <c r="CS2" s="576"/>
      <c r="CT2" s="576"/>
      <c r="CU2" s="576"/>
      <c r="CV2" s="576"/>
      <c r="CW2" s="576"/>
      <c r="CX2" s="576"/>
      <c r="CY2" s="576"/>
      <c r="CZ2" s="576"/>
      <c r="DA2" s="576"/>
      <c r="DB2" s="576"/>
      <c r="DC2" s="576"/>
      <c r="DD2" s="576"/>
      <c r="DE2" s="576"/>
      <c r="DF2" s="576"/>
      <c r="DG2" s="576"/>
      <c r="DH2" s="576"/>
      <c r="DI2" s="576"/>
      <c r="DJ2" s="576"/>
      <c r="DK2" s="576"/>
      <c r="DL2" s="576"/>
      <c r="DM2" s="576"/>
      <c r="DN2" s="576"/>
      <c r="DO2" s="576"/>
      <c r="DP2" s="576"/>
      <c r="DQ2" s="576"/>
      <c r="DR2" s="576"/>
      <c r="DS2" s="576"/>
      <c r="DT2" s="576"/>
      <c r="DU2" s="576"/>
      <c r="DV2" s="576"/>
      <c r="DW2" s="576"/>
      <c r="DX2" s="576"/>
      <c r="DY2" s="576"/>
      <c r="DZ2" s="576"/>
      <c r="EA2" s="576"/>
      <c r="EB2" s="576"/>
      <c r="EC2" s="576"/>
      <c r="ED2" s="576"/>
      <c r="EE2" s="576"/>
      <c r="EF2" s="576"/>
      <c r="EG2" s="576"/>
      <c r="EH2" s="576"/>
      <c r="EI2" s="576"/>
      <c r="EJ2" s="576"/>
      <c r="EK2" s="576"/>
      <c r="EL2" s="576"/>
      <c r="EM2" s="576"/>
      <c r="EN2" s="576"/>
      <c r="EO2" s="576"/>
      <c r="EP2" s="576"/>
      <c r="EQ2" s="576"/>
      <c r="ER2" s="576"/>
      <c r="ES2" s="576"/>
      <c r="ET2" s="576"/>
      <c r="EU2" s="576"/>
      <c r="EV2" s="576"/>
      <c r="EW2" s="576"/>
      <c r="EX2" s="576"/>
      <c r="EY2" s="576"/>
      <c r="EZ2" s="576"/>
      <c r="FA2" s="576"/>
      <c r="FB2" s="576"/>
      <c r="FC2" s="576"/>
      <c r="FD2" s="576"/>
      <c r="FE2" s="576"/>
      <c r="FF2" s="576"/>
      <c r="FG2" s="576"/>
      <c r="FH2" s="576"/>
      <c r="FI2" s="576"/>
      <c r="FJ2" s="576"/>
      <c r="FK2" s="576"/>
      <c r="FL2" s="576"/>
      <c r="FM2" s="576"/>
      <c r="FN2" s="576"/>
      <c r="FO2" s="576"/>
      <c r="FP2" s="576"/>
      <c r="FQ2" s="576"/>
      <c r="FR2" s="576"/>
      <c r="FS2" s="576"/>
      <c r="FT2" s="576"/>
      <c r="FU2" s="576"/>
      <c r="FV2" s="576"/>
      <c r="FW2" s="576"/>
      <c r="FX2" s="576"/>
      <c r="FY2" s="576"/>
      <c r="FZ2" s="576"/>
      <c r="GA2" s="576"/>
      <c r="GB2" s="576"/>
      <c r="GC2" s="576"/>
      <c r="GD2" s="576"/>
      <c r="GE2" s="576"/>
      <c r="GF2" s="576"/>
      <c r="GG2" s="576"/>
      <c r="GH2" s="576"/>
      <c r="GI2" s="576"/>
      <c r="GJ2" s="576"/>
      <c r="GK2" s="576"/>
      <c r="GL2" s="576"/>
      <c r="GM2" s="576"/>
      <c r="GN2" s="576"/>
      <c r="GO2" s="576"/>
      <c r="GP2" s="576"/>
      <c r="GQ2" s="576"/>
      <c r="GR2" s="576"/>
      <c r="GS2" s="576"/>
      <c r="GT2" s="576"/>
      <c r="GU2" s="576"/>
      <c r="GV2" s="576"/>
      <c r="GW2" s="576"/>
      <c r="GX2" s="576"/>
      <c r="GY2" s="576"/>
      <c r="GZ2" s="576"/>
      <c r="HA2" s="576"/>
      <c r="HB2" s="576"/>
      <c r="HC2" s="576"/>
      <c r="HD2" s="576"/>
      <c r="HE2" s="576"/>
      <c r="HF2" s="576"/>
      <c r="HG2" s="576"/>
      <c r="HH2" s="576"/>
      <c r="HI2" s="576"/>
      <c r="HJ2" s="576"/>
      <c r="HK2" s="576"/>
      <c r="HL2" s="576"/>
      <c r="HM2" s="576"/>
      <c r="HN2" s="576"/>
      <c r="HO2" s="576"/>
      <c r="HP2" s="576"/>
      <c r="HQ2" s="576"/>
      <c r="HR2" s="576"/>
      <c r="HS2" s="576"/>
      <c r="HT2" s="576"/>
      <c r="HU2" s="576"/>
      <c r="HV2" s="576"/>
      <c r="HW2" s="576"/>
      <c r="HX2" s="576"/>
      <c r="HY2" s="576"/>
      <c r="HZ2" s="576"/>
      <c r="IA2" s="576"/>
      <c r="IB2" s="576"/>
      <c r="IC2" s="576"/>
      <c r="ID2" s="576"/>
      <c r="IE2" s="576"/>
      <c r="IF2" s="576"/>
      <c r="IG2" s="576"/>
      <c r="IH2" s="576"/>
      <c r="II2" s="576"/>
      <c r="IJ2" s="576"/>
      <c r="IK2" s="576"/>
      <c r="IL2" s="576"/>
      <c r="IM2" s="576"/>
      <c r="IN2" s="576"/>
      <c r="IO2" s="576"/>
      <c r="IP2" s="576"/>
      <c r="IQ2" s="576"/>
      <c r="IR2" s="576"/>
      <c r="IS2" s="576"/>
      <c r="IT2" s="576"/>
      <c r="IU2" s="576"/>
      <c r="IV2" s="576"/>
    </row>
    <row collapsed="false" customFormat="false" customHeight="true" hidden="false" ht="16.5" outlineLevel="0" r="3">
      <c r="A3" s="579"/>
      <c r="B3" s="577"/>
      <c r="C3" s="577"/>
      <c r="D3" s="580" t="s">
        <v>615</v>
      </c>
      <c r="E3" s="577"/>
      <c r="F3" s="577"/>
      <c r="G3" s="577"/>
      <c r="H3" s="581"/>
      <c r="I3" s="576"/>
      <c r="J3" s="576"/>
      <c r="K3" s="576"/>
      <c r="L3" s="576"/>
      <c r="M3" s="576"/>
      <c r="N3" s="576"/>
      <c r="O3" s="576"/>
      <c r="P3" s="576"/>
      <c r="Q3" s="576"/>
      <c r="R3" s="576"/>
      <c r="S3" s="576"/>
      <c r="T3" s="576"/>
      <c r="U3" s="576"/>
      <c r="V3" s="576"/>
      <c r="W3" s="576"/>
      <c r="X3" s="576"/>
      <c r="Y3" s="576"/>
      <c r="Z3" s="576"/>
      <c r="AA3" s="576"/>
      <c r="AB3" s="576"/>
      <c r="AC3" s="576"/>
      <c r="AD3" s="576"/>
      <c r="AE3" s="576"/>
      <c r="AF3" s="576"/>
      <c r="AG3" s="576"/>
      <c r="AH3" s="576"/>
      <c r="AI3" s="576"/>
      <c r="AJ3" s="576"/>
      <c r="AK3" s="576"/>
      <c r="AL3" s="576"/>
      <c r="AM3" s="576"/>
      <c r="AN3" s="576"/>
      <c r="AO3" s="576"/>
      <c r="AP3" s="576"/>
      <c r="AQ3" s="576"/>
      <c r="AR3" s="576"/>
      <c r="AS3" s="576"/>
      <c r="AT3" s="576"/>
      <c r="AU3" s="576"/>
      <c r="AV3" s="576"/>
      <c r="AW3" s="576"/>
      <c r="AX3" s="576"/>
      <c r="AY3" s="576"/>
      <c r="AZ3" s="576"/>
      <c r="BA3" s="576"/>
      <c r="BB3" s="576"/>
      <c r="BC3" s="576"/>
      <c r="BD3" s="576"/>
      <c r="BE3" s="576"/>
      <c r="BF3" s="576"/>
      <c r="BG3" s="576"/>
      <c r="BH3" s="576"/>
      <c r="BI3" s="576"/>
      <c r="BJ3" s="576"/>
      <c r="BK3" s="576"/>
      <c r="BL3" s="576"/>
      <c r="BM3" s="576"/>
      <c r="BN3" s="576"/>
      <c r="BO3" s="576"/>
      <c r="BP3" s="576"/>
      <c r="BQ3" s="576"/>
      <c r="BR3" s="576"/>
      <c r="BS3" s="576"/>
      <c r="BT3" s="576"/>
      <c r="BU3" s="576"/>
      <c r="BV3" s="576"/>
      <c r="BW3" s="576"/>
      <c r="BX3" s="576"/>
      <c r="BY3" s="576"/>
      <c r="BZ3" s="576"/>
      <c r="CA3" s="576"/>
      <c r="CB3" s="576"/>
      <c r="CC3" s="576"/>
      <c r="CD3" s="576"/>
      <c r="CE3" s="576"/>
      <c r="CF3" s="576"/>
      <c r="CG3" s="576"/>
      <c r="CH3" s="576"/>
      <c r="CI3" s="576"/>
      <c r="CJ3" s="576"/>
      <c r="CK3" s="576"/>
      <c r="CL3" s="576"/>
      <c r="CM3" s="576"/>
      <c r="CN3" s="576"/>
      <c r="CO3" s="576"/>
      <c r="CP3" s="576"/>
      <c r="CQ3" s="576"/>
      <c r="CR3" s="576"/>
      <c r="CS3" s="576"/>
      <c r="CT3" s="576"/>
      <c r="CU3" s="576"/>
      <c r="CV3" s="576"/>
      <c r="CW3" s="576"/>
      <c r="CX3" s="576"/>
      <c r="CY3" s="576"/>
      <c r="CZ3" s="576"/>
      <c r="DA3" s="576"/>
      <c r="DB3" s="576"/>
      <c r="DC3" s="576"/>
      <c r="DD3" s="576"/>
      <c r="DE3" s="576"/>
      <c r="DF3" s="576"/>
      <c r="DG3" s="576"/>
      <c r="DH3" s="576"/>
      <c r="DI3" s="576"/>
      <c r="DJ3" s="576"/>
      <c r="DK3" s="576"/>
      <c r="DL3" s="576"/>
      <c r="DM3" s="576"/>
      <c r="DN3" s="576"/>
      <c r="DO3" s="576"/>
      <c r="DP3" s="576"/>
      <c r="DQ3" s="576"/>
      <c r="DR3" s="576"/>
      <c r="DS3" s="576"/>
      <c r="DT3" s="576"/>
      <c r="DU3" s="576"/>
      <c r="DV3" s="576"/>
      <c r="DW3" s="576"/>
      <c r="DX3" s="576"/>
      <c r="DY3" s="576"/>
      <c r="DZ3" s="576"/>
      <c r="EA3" s="576"/>
      <c r="EB3" s="576"/>
      <c r="EC3" s="576"/>
      <c r="ED3" s="576"/>
      <c r="EE3" s="576"/>
      <c r="EF3" s="576"/>
      <c r="EG3" s="576"/>
      <c r="EH3" s="576"/>
      <c r="EI3" s="576"/>
      <c r="EJ3" s="576"/>
      <c r="EK3" s="576"/>
      <c r="EL3" s="576"/>
      <c r="EM3" s="576"/>
      <c r="EN3" s="576"/>
      <c r="EO3" s="576"/>
      <c r="EP3" s="576"/>
      <c r="EQ3" s="576"/>
      <c r="ER3" s="576"/>
      <c r="ES3" s="576"/>
      <c r="ET3" s="576"/>
      <c r="EU3" s="576"/>
      <c r="EV3" s="576"/>
      <c r="EW3" s="576"/>
      <c r="EX3" s="576"/>
      <c r="EY3" s="576"/>
      <c r="EZ3" s="576"/>
      <c r="FA3" s="576"/>
      <c r="FB3" s="576"/>
      <c r="FC3" s="576"/>
      <c r="FD3" s="576"/>
      <c r="FE3" s="576"/>
      <c r="FF3" s="576"/>
      <c r="FG3" s="576"/>
      <c r="FH3" s="576"/>
      <c r="FI3" s="576"/>
      <c r="FJ3" s="576"/>
      <c r="FK3" s="576"/>
      <c r="FL3" s="576"/>
      <c r="FM3" s="576"/>
      <c r="FN3" s="576"/>
      <c r="FO3" s="576"/>
      <c r="FP3" s="576"/>
      <c r="FQ3" s="576"/>
      <c r="FR3" s="576"/>
      <c r="FS3" s="576"/>
      <c r="FT3" s="576"/>
      <c r="FU3" s="576"/>
      <c r="FV3" s="576"/>
      <c r="FW3" s="576"/>
      <c r="FX3" s="576"/>
      <c r="FY3" s="576"/>
      <c r="FZ3" s="576"/>
      <c r="GA3" s="576"/>
      <c r="GB3" s="576"/>
      <c r="GC3" s="576"/>
      <c r="GD3" s="576"/>
      <c r="GE3" s="576"/>
      <c r="GF3" s="576"/>
      <c r="GG3" s="576"/>
      <c r="GH3" s="576"/>
      <c r="GI3" s="576"/>
      <c r="GJ3" s="576"/>
      <c r="GK3" s="576"/>
      <c r="GL3" s="576"/>
      <c r="GM3" s="576"/>
      <c r="GN3" s="576"/>
      <c r="GO3" s="576"/>
      <c r="GP3" s="576"/>
      <c r="GQ3" s="576"/>
      <c r="GR3" s="576"/>
      <c r="GS3" s="576"/>
      <c r="GT3" s="576"/>
      <c r="GU3" s="576"/>
      <c r="GV3" s="576"/>
      <c r="GW3" s="576"/>
      <c r="GX3" s="576"/>
      <c r="GY3" s="576"/>
      <c r="GZ3" s="576"/>
      <c r="HA3" s="576"/>
      <c r="HB3" s="576"/>
      <c r="HC3" s="576"/>
      <c r="HD3" s="576"/>
      <c r="HE3" s="576"/>
      <c r="HF3" s="576"/>
      <c r="HG3" s="576"/>
      <c r="HH3" s="576"/>
      <c r="HI3" s="576"/>
      <c r="HJ3" s="576"/>
      <c r="HK3" s="576"/>
      <c r="HL3" s="576"/>
      <c r="HM3" s="576"/>
      <c r="HN3" s="576"/>
      <c r="HO3" s="576"/>
      <c r="HP3" s="576"/>
      <c r="HQ3" s="576"/>
      <c r="HR3" s="576"/>
      <c r="HS3" s="576"/>
      <c r="HT3" s="576"/>
      <c r="HU3" s="576"/>
      <c r="HV3" s="576"/>
      <c r="HW3" s="576"/>
      <c r="HX3" s="576"/>
      <c r="HY3" s="576"/>
      <c r="HZ3" s="576"/>
      <c r="IA3" s="576"/>
      <c r="IB3" s="576"/>
      <c r="IC3" s="576"/>
      <c r="ID3" s="576"/>
      <c r="IE3" s="576"/>
      <c r="IF3" s="576"/>
      <c r="IG3" s="576"/>
      <c r="IH3" s="576"/>
      <c r="II3" s="576"/>
      <c r="IJ3" s="576"/>
      <c r="IK3" s="576"/>
      <c r="IL3" s="576"/>
      <c r="IM3" s="576"/>
      <c r="IN3" s="576"/>
      <c r="IO3" s="576"/>
      <c r="IP3" s="576"/>
      <c r="IQ3" s="576"/>
      <c r="IR3" s="576"/>
      <c r="IS3" s="576"/>
      <c r="IT3" s="576"/>
      <c r="IU3" s="576"/>
      <c r="IV3" s="576"/>
    </row>
    <row collapsed="false" customFormat="false" customHeight="true" hidden="false" ht="12.75" outlineLevel="0" r="4">
      <c r="A4" s="582"/>
      <c r="B4" s="582"/>
      <c r="C4" s="582"/>
      <c r="D4" s="582"/>
      <c r="E4" s="582"/>
      <c r="F4" s="582"/>
      <c r="G4" s="582"/>
      <c r="H4" s="582"/>
      <c r="I4" s="576"/>
      <c r="J4" s="576"/>
      <c r="K4" s="576"/>
      <c r="L4" s="576"/>
      <c r="M4" s="576"/>
      <c r="N4" s="576"/>
      <c r="O4" s="576"/>
      <c r="P4" s="576"/>
      <c r="Q4" s="576"/>
      <c r="R4" s="576"/>
      <c r="S4" s="576"/>
      <c r="T4" s="576"/>
      <c r="U4" s="576"/>
      <c r="V4" s="576"/>
      <c r="W4" s="576"/>
      <c r="X4" s="576"/>
      <c r="Y4" s="576"/>
      <c r="Z4" s="576"/>
      <c r="AA4" s="576"/>
      <c r="AB4" s="576"/>
      <c r="AC4" s="576"/>
      <c r="AD4" s="576"/>
      <c r="AE4" s="576"/>
      <c r="AF4" s="576"/>
      <c r="AG4" s="576"/>
      <c r="AH4" s="576"/>
      <c r="AI4" s="576"/>
      <c r="AJ4" s="576"/>
      <c r="AK4" s="576"/>
      <c r="AL4" s="576"/>
      <c r="AM4" s="576"/>
      <c r="AN4" s="576"/>
      <c r="AO4" s="576"/>
      <c r="AP4" s="576"/>
      <c r="AQ4" s="576"/>
      <c r="AR4" s="576"/>
      <c r="AS4" s="576"/>
      <c r="AT4" s="576"/>
      <c r="AU4" s="576"/>
      <c r="AV4" s="576"/>
      <c r="AW4" s="576"/>
      <c r="AX4" s="576"/>
      <c r="AY4" s="576"/>
      <c r="AZ4" s="576"/>
      <c r="BA4" s="576"/>
      <c r="BB4" s="576"/>
      <c r="BC4" s="576"/>
      <c r="BD4" s="576"/>
      <c r="BE4" s="576"/>
      <c r="BF4" s="576"/>
      <c r="BG4" s="576"/>
      <c r="BH4" s="576"/>
      <c r="BI4" s="576"/>
      <c r="BJ4" s="576"/>
      <c r="BK4" s="576"/>
      <c r="BL4" s="576"/>
      <c r="BM4" s="576"/>
      <c r="BN4" s="576"/>
      <c r="BO4" s="576"/>
      <c r="BP4" s="576"/>
      <c r="BQ4" s="576"/>
      <c r="BR4" s="576"/>
      <c r="BS4" s="576"/>
      <c r="BT4" s="576"/>
      <c r="BU4" s="576"/>
      <c r="BV4" s="576"/>
      <c r="BW4" s="576"/>
      <c r="BX4" s="576"/>
      <c r="BY4" s="576"/>
      <c r="BZ4" s="576"/>
      <c r="CA4" s="576"/>
      <c r="CB4" s="576"/>
      <c r="CC4" s="576"/>
      <c r="CD4" s="576"/>
      <c r="CE4" s="576"/>
      <c r="CF4" s="576"/>
      <c r="CG4" s="576"/>
      <c r="CH4" s="576"/>
      <c r="CI4" s="576"/>
      <c r="CJ4" s="576"/>
      <c r="CK4" s="576"/>
      <c r="CL4" s="576"/>
      <c r="CM4" s="576"/>
      <c r="CN4" s="576"/>
      <c r="CO4" s="576"/>
      <c r="CP4" s="576"/>
      <c r="CQ4" s="576"/>
      <c r="CR4" s="576"/>
      <c r="CS4" s="576"/>
      <c r="CT4" s="576"/>
      <c r="CU4" s="576"/>
      <c r="CV4" s="576"/>
      <c r="CW4" s="576"/>
      <c r="CX4" s="576"/>
      <c r="CY4" s="576"/>
      <c r="CZ4" s="576"/>
      <c r="DA4" s="576"/>
      <c r="DB4" s="576"/>
      <c r="DC4" s="576"/>
      <c r="DD4" s="576"/>
      <c r="DE4" s="576"/>
      <c r="DF4" s="576"/>
      <c r="DG4" s="576"/>
      <c r="DH4" s="576"/>
      <c r="DI4" s="576"/>
      <c r="DJ4" s="576"/>
      <c r="DK4" s="576"/>
      <c r="DL4" s="576"/>
      <c r="DM4" s="576"/>
      <c r="DN4" s="576"/>
      <c r="DO4" s="576"/>
      <c r="DP4" s="576"/>
      <c r="DQ4" s="576"/>
      <c r="DR4" s="576"/>
      <c r="DS4" s="576"/>
      <c r="DT4" s="576"/>
      <c r="DU4" s="576"/>
      <c r="DV4" s="576"/>
      <c r="DW4" s="576"/>
      <c r="DX4" s="576"/>
      <c r="DY4" s="576"/>
      <c r="DZ4" s="576"/>
      <c r="EA4" s="576"/>
      <c r="EB4" s="576"/>
      <c r="EC4" s="576"/>
      <c r="ED4" s="576"/>
      <c r="EE4" s="576"/>
      <c r="EF4" s="576"/>
      <c r="EG4" s="576"/>
      <c r="EH4" s="576"/>
      <c r="EI4" s="576"/>
      <c r="EJ4" s="576"/>
      <c r="EK4" s="576"/>
      <c r="EL4" s="576"/>
      <c r="EM4" s="576"/>
      <c r="EN4" s="576"/>
      <c r="EO4" s="576"/>
      <c r="EP4" s="576"/>
      <c r="EQ4" s="576"/>
      <c r="ER4" s="576"/>
      <c r="ES4" s="576"/>
      <c r="ET4" s="576"/>
      <c r="EU4" s="576"/>
      <c r="EV4" s="576"/>
      <c r="EW4" s="576"/>
      <c r="EX4" s="576"/>
      <c r="EY4" s="576"/>
      <c r="EZ4" s="576"/>
      <c r="FA4" s="576"/>
      <c r="FB4" s="576"/>
      <c r="FC4" s="576"/>
      <c r="FD4" s="576"/>
      <c r="FE4" s="576"/>
      <c r="FF4" s="576"/>
      <c r="FG4" s="576"/>
      <c r="FH4" s="576"/>
      <c r="FI4" s="576"/>
      <c r="FJ4" s="576"/>
      <c r="FK4" s="576"/>
      <c r="FL4" s="576"/>
      <c r="FM4" s="576"/>
      <c r="FN4" s="576"/>
      <c r="FO4" s="576"/>
      <c r="FP4" s="576"/>
      <c r="FQ4" s="576"/>
      <c r="FR4" s="576"/>
      <c r="FS4" s="576"/>
      <c r="FT4" s="576"/>
      <c r="FU4" s="576"/>
      <c r="FV4" s="576"/>
      <c r="FW4" s="576"/>
      <c r="FX4" s="576"/>
      <c r="FY4" s="576"/>
      <c r="FZ4" s="576"/>
      <c r="GA4" s="576"/>
      <c r="GB4" s="576"/>
      <c r="GC4" s="576"/>
      <c r="GD4" s="576"/>
      <c r="GE4" s="576"/>
      <c r="GF4" s="576"/>
      <c r="GG4" s="576"/>
      <c r="GH4" s="576"/>
      <c r="GI4" s="576"/>
      <c r="GJ4" s="576"/>
      <c r="GK4" s="576"/>
      <c r="GL4" s="576"/>
      <c r="GM4" s="576"/>
      <c r="GN4" s="576"/>
      <c r="GO4" s="576"/>
      <c r="GP4" s="576"/>
      <c r="GQ4" s="576"/>
      <c r="GR4" s="576"/>
      <c r="GS4" s="576"/>
      <c r="GT4" s="576"/>
      <c r="GU4" s="576"/>
      <c r="GV4" s="576"/>
      <c r="GW4" s="576"/>
      <c r="GX4" s="576"/>
      <c r="GY4" s="576"/>
      <c r="GZ4" s="576"/>
      <c r="HA4" s="576"/>
      <c r="HB4" s="576"/>
      <c r="HC4" s="576"/>
      <c r="HD4" s="576"/>
      <c r="HE4" s="576"/>
      <c r="HF4" s="576"/>
      <c r="HG4" s="576"/>
      <c r="HH4" s="576"/>
      <c r="HI4" s="576"/>
      <c r="HJ4" s="576"/>
      <c r="HK4" s="576"/>
      <c r="HL4" s="576"/>
      <c r="HM4" s="576"/>
      <c r="HN4" s="576"/>
      <c r="HO4" s="576"/>
      <c r="HP4" s="576"/>
      <c r="HQ4" s="576"/>
      <c r="HR4" s="576"/>
      <c r="HS4" s="576"/>
      <c r="HT4" s="576"/>
      <c r="HU4" s="576"/>
      <c r="HV4" s="576"/>
      <c r="HW4" s="576"/>
      <c r="HX4" s="576"/>
      <c r="HY4" s="576"/>
      <c r="HZ4" s="576"/>
      <c r="IA4" s="576"/>
      <c r="IB4" s="576"/>
      <c r="IC4" s="576"/>
      <c r="ID4" s="576"/>
      <c r="IE4" s="576"/>
      <c r="IF4" s="576"/>
      <c r="IG4" s="576"/>
      <c r="IH4" s="576"/>
      <c r="II4" s="576"/>
      <c r="IJ4" s="576"/>
      <c r="IK4" s="576"/>
      <c r="IL4" s="576"/>
      <c r="IM4" s="576"/>
      <c r="IN4" s="576"/>
      <c r="IO4" s="576"/>
      <c r="IP4" s="576"/>
      <c r="IQ4" s="576"/>
      <c r="IR4" s="576"/>
      <c r="IS4" s="576"/>
      <c r="IT4" s="576"/>
      <c r="IU4" s="576"/>
      <c r="IV4" s="576"/>
    </row>
    <row collapsed="false" customFormat="false" customHeight="true" hidden="false" ht="12.75" outlineLevel="0" r="5">
      <c r="A5" s="583" t="s">
        <v>560</v>
      </c>
      <c r="B5" s="583"/>
      <c r="C5" s="583"/>
      <c r="D5" s="583"/>
      <c r="E5" s="583"/>
      <c r="F5" s="583"/>
      <c r="G5" s="583"/>
      <c r="H5" s="583"/>
      <c r="I5" s="576"/>
      <c r="J5" s="576"/>
      <c r="K5" s="576"/>
      <c r="L5" s="576"/>
      <c r="M5" s="576"/>
      <c r="N5" s="576"/>
      <c r="O5" s="576"/>
      <c r="P5" s="576"/>
      <c r="Q5" s="576"/>
      <c r="R5" s="576"/>
      <c r="S5" s="576"/>
      <c r="T5" s="576"/>
      <c r="U5" s="576"/>
      <c r="V5" s="576"/>
      <c r="W5" s="576"/>
      <c r="X5" s="576"/>
      <c r="Y5" s="576"/>
      <c r="Z5" s="576"/>
      <c r="AA5" s="576"/>
      <c r="AB5" s="576"/>
      <c r="AC5" s="576"/>
      <c r="AD5" s="576"/>
      <c r="AE5" s="576"/>
      <c r="AF5" s="576"/>
      <c r="AG5" s="576"/>
      <c r="AH5" s="576"/>
      <c r="AI5" s="576"/>
      <c r="AJ5" s="576"/>
      <c r="AK5" s="576"/>
      <c r="AL5" s="576"/>
      <c r="AM5" s="576"/>
      <c r="AN5" s="576"/>
      <c r="AO5" s="576"/>
      <c r="AP5" s="576"/>
      <c r="AQ5" s="576"/>
      <c r="AR5" s="576"/>
      <c r="AS5" s="576"/>
      <c r="AT5" s="576"/>
      <c r="AU5" s="576"/>
      <c r="AV5" s="576"/>
      <c r="AW5" s="576"/>
      <c r="AX5" s="576"/>
      <c r="AY5" s="576"/>
      <c r="AZ5" s="576"/>
      <c r="BA5" s="576"/>
      <c r="BB5" s="576"/>
      <c r="BC5" s="576"/>
      <c r="BD5" s="576"/>
      <c r="BE5" s="576"/>
      <c r="BF5" s="576"/>
      <c r="BG5" s="576"/>
      <c r="BH5" s="576"/>
      <c r="BI5" s="576"/>
      <c r="BJ5" s="576"/>
      <c r="BK5" s="576"/>
      <c r="BL5" s="576"/>
      <c r="BM5" s="576"/>
      <c r="BN5" s="576"/>
      <c r="BO5" s="576"/>
      <c r="BP5" s="576"/>
      <c r="BQ5" s="576"/>
      <c r="BR5" s="576"/>
      <c r="BS5" s="576"/>
      <c r="BT5" s="576"/>
      <c r="BU5" s="576"/>
      <c r="BV5" s="576"/>
      <c r="BW5" s="576"/>
      <c r="BX5" s="576"/>
      <c r="BY5" s="576"/>
      <c r="BZ5" s="576"/>
      <c r="CA5" s="576"/>
      <c r="CB5" s="576"/>
      <c r="CC5" s="576"/>
      <c r="CD5" s="576"/>
      <c r="CE5" s="576"/>
      <c r="CF5" s="576"/>
      <c r="CG5" s="576"/>
      <c r="CH5" s="576"/>
      <c r="CI5" s="576"/>
      <c r="CJ5" s="576"/>
      <c r="CK5" s="576"/>
      <c r="CL5" s="576"/>
      <c r="CM5" s="576"/>
      <c r="CN5" s="576"/>
      <c r="CO5" s="576"/>
      <c r="CP5" s="576"/>
      <c r="CQ5" s="576"/>
      <c r="CR5" s="576"/>
      <c r="CS5" s="576"/>
      <c r="CT5" s="576"/>
      <c r="CU5" s="576"/>
      <c r="CV5" s="576"/>
      <c r="CW5" s="576"/>
      <c r="CX5" s="576"/>
      <c r="CY5" s="576"/>
      <c r="CZ5" s="576"/>
      <c r="DA5" s="576"/>
      <c r="DB5" s="576"/>
      <c r="DC5" s="576"/>
      <c r="DD5" s="576"/>
      <c r="DE5" s="576"/>
      <c r="DF5" s="576"/>
      <c r="DG5" s="576"/>
      <c r="DH5" s="576"/>
      <c r="DI5" s="576"/>
      <c r="DJ5" s="576"/>
      <c r="DK5" s="576"/>
      <c r="DL5" s="576"/>
      <c r="DM5" s="576"/>
      <c r="DN5" s="576"/>
      <c r="DO5" s="576"/>
      <c r="DP5" s="576"/>
      <c r="DQ5" s="576"/>
      <c r="DR5" s="576"/>
      <c r="DS5" s="576"/>
      <c r="DT5" s="576"/>
      <c r="DU5" s="576"/>
      <c r="DV5" s="576"/>
      <c r="DW5" s="576"/>
      <c r="DX5" s="576"/>
      <c r="DY5" s="576"/>
      <c r="DZ5" s="576"/>
      <c r="EA5" s="576"/>
      <c r="EB5" s="576"/>
      <c r="EC5" s="576"/>
      <c r="ED5" s="576"/>
      <c r="EE5" s="576"/>
      <c r="EF5" s="576"/>
      <c r="EG5" s="576"/>
      <c r="EH5" s="576"/>
      <c r="EI5" s="576"/>
      <c r="EJ5" s="576"/>
      <c r="EK5" s="576"/>
      <c r="EL5" s="576"/>
      <c r="EM5" s="576"/>
      <c r="EN5" s="576"/>
      <c r="EO5" s="576"/>
      <c r="EP5" s="576"/>
      <c r="EQ5" s="576"/>
      <c r="ER5" s="576"/>
      <c r="ES5" s="576"/>
      <c r="ET5" s="576"/>
      <c r="EU5" s="576"/>
      <c r="EV5" s="576"/>
      <c r="EW5" s="576"/>
      <c r="EX5" s="576"/>
      <c r="EY5" s="576"/>
      <c r="EZ5" s="576"/>
      <c r="FA5" s="576"/>
      <c r="FB5" s="576"/>
      <c r="FC5" s="576"/>
      <c r="FD5" s="576"/>
      <c r="FE5" s="576"/>
      <c r="FF5" s="576"/>
      <c r="FG5" s="576"/>
      <c r="FH5" s="576"/>
      <c r="FI5" s="576"/>
      <c r="FJ5" s="576"/>
      <c r="FK5" s="576"/>
      <c r="FL5" s="576"/>
      <c r="FM5" s="576"/>
      <c r="FN5" s="576"/>
      <c r="FO5" s="576"/>
      <c r="FP5" s="576"/>
      <c r="FQ5" s="576"/>
      <c r="FR5" s="576"/>
      <c r="FS5" s="576"/>
      <c r="FT5" s="576"/>
      <c r="FU5" s="576"/>
      <c r="FV5" s="576"/>
      <c r="FW5" s="576"/>
      <c r="FX5" s="576"/>
      <c r="FY5" s="576"/>
      <c r="FZ5" s="576"/>
      <c r="GA5" s="576"/>
      <c r="GB5" s="576"/>
      <c r="GC5" s="576"/>
      <c r="GD5" s="576"/>
      <c r="GE5" s="576"/>
      <c r="GF5" s="576"/>
      <c r="GG5" s="576"/>
      <c r="GH5" s="576"/>
      <c r="GI5" s="576"/>
      <c r="GJ5" s="576"/>
      <c r="GK5" s="576"/>
      <c r="GL5" s="576"/>
      <c r="GM5" s="576"/>
      <c r="GN5" s="576"/>
      <c r="GO5" s="576"/>
      <c r="GP5" s="576"/>
      <c r="GQ5" s="576"/>
      <c r="GR5" s="576"/>
      <c r="GS5" s="576"/>
      <c r="GT5" s="576"/>
      <c r="GU5" s="576"/>
      <c r="GV5" s="576"/>
      <c r="GW5" s="576"/>
      <c r="GX5" s="576"/>
      <c r="GY5" s="576"/>
      <c r="GZ5" s="576"/>
      <c r="HA5" s="576"/>
      <c r="HB5" s="576"/>
      <c r="HC5" s="576"/>
      <c r="HD5" s="576"/>
      <c r="HE5" s="576"/>
      <c r="HF5" s="576"/>
      <c r="HG5" s="576"/>
      <c r="HH5" s="576"/>
      <c r="HI5" s="576"/>
      <c r="HJ5" s="576"/>
      <c r="HK5" s="576"/>
      <c r="HL5" s="576"/>
      <c r="HM5" s="576"/>
      <c r="HN5" s="576"/>
      <c r="HO5" s="576"/>
      <c r="HP5" s="576"/>
      <c r="HQ5" s="576"/>
      <c r="HR5" s="576"/>
      <c r="HS5" s="576"/>
      <c r="HT5" s="576"/>
      <c r="HU5" s="576"/>
      <c r="HV5" s="576"/>
      <c r="HW5" s="576"/>
      <c r="HX5" s="576"/>
      <c r="HY5" s="576"/>
      <c r="HZ5" s="576"/>
      <c r="IA5" s="576"/>
      <c r="IB5" s="576"/>
      <c r="IC5" s="576"/>
      <c r="ID5" s="576"/>
      <c r="IE5" s="576"/>
      <c r="IF5" s="576"/>
      <c r="IG5" s="576"/>
      <c r="IH5" s="576"/>
      <c r="II5" s="576"/>
      <c r="IJ5" s="576"/>
      <c r="IK5" s="576"/>
      <c r="IL5" s="576"/>
      <c r="IM5" s="576"/>
      <c r="IN5" s="576"/>
      <c r="IO5" s="576"/>
      <c r="IP5" s="576"/>
      <c r="IQ5" s="576"/>
      <c r="IR5" s="576"/>
      <c r="IS5" s="576"/>
      <c r="IT5" s="576"/>
      <c r="IU5" s="576"/>
      <c r="IV5" s="576"/>
    </row>
    <row collapsed="false" customFormat="false" customHeight="true" hidden="false" ht="7.9" outlineLevel="0" r="6">
      <c r="A6" s="583"/>
      <c r="B6" s="583"/>
      <c r="C6" s="583"/>
      <c r="D6" s="583"/>
      <c r="E6" s="583"/>
      <c r="F6" s="583"/>
      <c r="G6" s="583"/>
      <c r="H6" s="583"/>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6"/>
      <c r="AN6" s="576"/>
      <c r="AO6" s="576"/>
      <c r="AP6" s="576"/>
      <c r="AQ6" s="576"/>
      <c r="AR6" s="576"/>
      <c r="AS6" s="576"/>
      <c r="AT6" s="576"/>
      <c r="AU6" s="576"/>
      <c r="AV6" s="576"/>
      <c r="AW6" s="576"/>
      <c r="AX6" s="576"/>
      <c r="AY6" s="576"/>
      <c r="AZ6" s="576"/>
      <c r="BA6" s="576"/>
      <c r="BB6" s="576"/>
      <c r="BC6" s="576"/>
      <c r="BD6" s="576"/>
      <c r="BE6" s="576"/>
      <c r="BF6" s="576"/>
      <c r="BG6" s="576"/>
      <c r="BH6" s="576"/>
      <c r="BI6" s="576"/>
      <c r="BJ6" s="576"/>
      <c r="BK6" s="576"/>
      <c r="BL6" s="576"/>
      <c r="BM6" s="576"/>
      <c r="BN6" s="576"/>
      <c r="BO6" s="576"/>
      <c r="BP6" s="576"/>
      <c r="BQ6" s="576"/>
      <c r="BR6" s="576"/>
      <c r="BS6" s="576"/>
      <c r="BT6" s="576"/>
      <c r="BU6" s="576"/>
      <c r="BV6" s="576"/>
      <c r="BW6" s="576"/>
      <c r="BX6" s="576"/>
      <c r="BY6" s="576"/>
      <c r="BZ6" s="576"/>
      <c r="CA6" s="576"/>
      <c r="CB6" s="576"/>
      <c r="CC6" s="576"/>
      <c r="CD6" s="576"/>
      <c r="CE6" s="576"/>
      <c r="CF6" s="576"/>
      <c r="CG6" s="576"/>
      <c r="CH6" s="576"/>
      <c r="CI6" s="576"/>
      <c r="CJ6" s="576"/>
      <c r="CK6" s="576"/>
      <c r="CL6" s="576"/>
      <c r="CM6" s="576"/>
      <c r="CN6" s="576"/>
      <c r="CO6" s="576"/>
      <c r="CP6" s="576"/>
      <c r="CQ6" s="576"/>
      <c r="CR6" s="576"/>
      <c r="CS6" s="576"/>
      <c r="CT6" s="576"/>
      <c r="CU6" s="576"/>
      <c r="CV6" s="576"/>
      <c r="CW6" s="576"/>
      <c r="CX6" s="576"/>
      <c r="CY6" s="576"/>
      <c r="CZ6" s="576"/>
      <c r="DA6" s="576"/>
      <c r="DB6" s="576"/>
      <c r="DC6" s="576"/>
      <c r="DD6" s="576"/>
      <c r="DE6" s="576"/>
      <c r="DF6" s="576"/>
      <c r="DG6" s="576"/>
      <c r="DH6" s="576"/>
      <c r="DI6" s="576"/>
      <c r="DJ6" s="576"/>
      <c r="DK6" s="576"/>
      <c r="DL6" s="576"/>
      <c r="DM6" s="576"/>
      <c r="DN6" s="576"/>
      <c r="DO6" s="576"/>
      <c r="DP6" s="576"/>
      <c r="DQ6" s="576"/>
      <c r="DR6" s="576"/>
      <c r="DS6" s="576"/>
      <c r="DT6" s="576"/>
      <c r="DU6" s="576"/>
      <c r="DV6" s="576"/>
      <c r="DW6" s="576"/>
      <c r="DX6" s="576"/>
      <c r="DY6" s="576"/>
      <c r="DZ6" s="576"/>
      <c r="EA6" s="576"/>
      <c r="EB6" s="576"/>
      <c r="EC6" s="576"/>
      <c r="ED6" s="576"/>
      <c r="EE6" s="576"/>
      <c r="EF6" s="576"/>
      <c r="EG6" s="576"/>
      <c r="EH6" s="576"/>
      <c r="EI6" s="576"/>
      <c r="EJ6" s="576"/>
      <c r="EK6" s="576"/>
      <c r="EL6" s="576"/>
      <c r="EM6" s="576"/>
      <c r="EN6" s="576"/>
      <c r="EO6" s="576"/>
      <c r="EP6" s="576"/>
      <c r="EQ6" s="576"/>
      <c r="ER6" s="576"/>
      <c r="ES6" s="576"/>
      <c r="ET6" s="576"/>
      <c r="EU6" s="576"/>
      <c r="EV6" s="576"/>
      <c r="EW6" s="576"/>
      <c r="EX6" s="576"/>
      <c r="EY6" s="576"/>
      <c r="EZ6" s="576"/>
      <c r="FA6" s="576"/>
      <c r="FB6" s="576"/>
      <c r="FC6" s="576"/>
      <c r="FD6" s="576"/>
      <c r="FE6" s="576"/>
      <c r="FF6" s="576"/>
      <c r="FG6" s="576"/>
      <c r="FH6" s="576"/>
      <c r="FI6" s="576"/>
      <c r="FJ6" s="576"/>
      <c r="FK6" s="576"/>
      <c r="FL6" s="576"/>
      <c r="FM6" s="576"/>
      <c r="FN6" s="576"/>
      <c r="FO6" s="576"/>
      <c r="FP6" s="576"/>
      <c r="FQ6" s="576"/>
      <c r="FR6" s="576"/>
      <c r="FS6" s="576"/>
      <c r="FT6" s="576"/>
      <c r="FU6" s="576"/>
      <c r="FV6" s="576"/>
      <c r="FW6" s="576"/>
      <c r="FX6" s="576"/>
      <c r="FY6" s="576"/>
      <c r="FZ6" s="576"/>
      <c r="GA6" s="576"/>
      <c r="GB6" s="576"/>
      <c r="GC6" s="576"/>
      <c r="GD6" s="576"/>
      <c r="GE6" s="576"/>
      <c r="GF6" s="576"/>
      <c r="GG6" s="576"/>
      <c r="GH6" s="576"/>
      <c r="GI6" s="576"/>
      <c r="GJ6" s="576"/>
      <c r="GK6" s="576"/>
      <c r="GL6" s="576"/>
      <c r="GM6" s="576"/>
      <c r="GN6" s="576"/>
      <c r="GO6" s="576"/>
      <c r="GP6" s="576"/>
      <c r="GQ6" s="576"/>
      <c r="GR6" s="576"/>
      <c r="GS6" s="576"/>
      <c r="GT6" s="576"/>
      <c r="GU6" s="576"/>
      <c r="GV6" s="576"/>
      <c r="GW6" s="576"/>
      <c r="GX6" s="576"/>
      <c r="GY6" s="576"/>
      <c r="GZ6" s="576"/>
      <c r="HA6" s="576"/>
      <c r="HB6" s="576"/>
      <c r="HC6" s="576"/>
      <c r="HD6" s="576"/>
      <c r="HE6" s="576"/>
      <c r="HF6" s="576"/>
      <c r="HG6" s="576"/>
      <c r="HH6" s="576"/>
      <c r="HI6" s="576"/>
      <c r="HJ6" s="576"/>
      <c r="HK6" s="576"/>
      <c r="HL6" s="576"/>
      <c r="HM6" s="576"/>
      <c r="HN6" s="576"/>
      <c r="HO6" s="576"/>
      <c r="HP6" s="576"/>
      <c r="HQ6" s="576"/>
      <c r="HR6" s="576"/>
      <c r="HS6" s="576"/>
      <c r="HT6" s="576"/>
      <c r="HU6" s="576"/>
      <c r="HV6" s="576"/>
      <c r="HW6" s="576"/>
      <c r="HX6" s="576"/>
      <c r="HY6" s="576"/>
      <c r="HZ6" s="576"/>
      <c r="IA6" s="576"/>
      <c r="IB6" s="576"/>
      <c r="IC6" s="576"/>
      <c r="ID6" s="576"/>
      <c r="IE6" s="576"/>
      <c r="IF6" s="576"/>
      <c r="IG6" s="576"/>
      <c r="IH6" s="576"/>
      <c r="II6" s="576"/>
      <c r="IJ6" s="576"/>
      <c r="IK6" s="576"/>
      <c r="IL6" s="576"/>
      <c r="IM6" s="576"/>
      <c r="IN6" s="576"/>
      <c r="IO6" s="576"/>
      <c r="IP6" s="576"/>
      <c r="IQ6" s="576"/>
      <c r="IR6" s="576"/>
      <c r="IS6" s="576"/>
      <c r="IT6" s="576"/>
      <c r="IU6" s="576"/>
      <c r="IV6" s="576"/>
    </row>
    <row collapsed="false" customFormat="false" customHeight="true" hidden="false" ht="12.75" outlineLevel="0" r="7">
      <c r="A7" s="584" t="s">
        <v>648</v>
      </c>
      <c r="B7" s="584"/>
      <c r="C7" s="584"/>
      <c r="D7" s="584"/>
      <c r="E7" s="584"/>
      <c r="F7" s="584"/>
      <c r="G7" s="584"/>
      <c r="H7" s="584"/>
      <c r="I7" s="576"/>
      <c r="J7" s="576"/>
      <c r="K7" s="576"/>
      <c r="L7" s="576"/>
      <c r="M7" s="576"/>
      <c r="N7" s="576"/>
      <c r="O7" s="576"/>
      <c r="P7" s="576"/>
      <c r="Q7" s="576"/>
      <c r="R7" s="576"/>
      <c r="S7" s="576"/>
      <c r="T7" s="576"/>
      <c r="U7" s="576"/>
      <c r="V7" s="576"/>
      <c r="W7" s="576"/>
      <c r="X7" s="576"/>
      <c r="Y7" s="576"/>
      <c r="Z7" s="576"/>
      <c r="AA7" s="576"/>
      <c r="AB7" s="576"/>
      <c r="AC7" s="576"/>
      <c r="AD7" s="576"/>
      <c r="AE7" s="576"/>
      <c r="AF7" s="576"/>
      <c r="AG7" s="576"/>
      <c r="AH7" s="576"/>
      <c r="AI7" s="576"/>
      <c r="AJ7" s="576"/>
      <c r="AK7" s="576"/>
      <c r="AL7" s="576"/>
      <c r="AM7" s="576"/>
      <c r="AN7" s="576"/>
      <c r="AO7" s="576"/>
      <c r="AP7" s="576"/>
      <c r="AQ7" s="576"/>
      <c r="AR7" s="576"/>
      <c r="AS7" s="576"/>
      <c r="AT7" s="576"/>
      <c r="AU7" s="576"/>
      <c r="AV7" s="576"/>
      <c r="AW7" s="576"/>
      <c r="AX7" s="576"/>
      <c r="AY7" s="576"/>
      <c r="AZ7" s="576"/>
      <c r="BA7" s="576"/>
      <c r="BB7" s="576"/>
      <c r="BC7" s="576"/>
      <c r="BD7" s="576"/>
      <c r="BE7" s="576"/>
      <c r="BF7" s="576"/>
      <c r="BG7" s="576"/>
      <c r="BH7" s="576"/>
      <c r="BI7" s="576"/>
      <c r="BJ7" s="576"/>
      <c r="BK7" s="576"/>
      <c r="BL7" s="576"/>
      <c r="BM7" s="576"/>
      <c r="BN7" s="576"/>
      <c r="BO7" s="576"/>
      <c r="BP7" s="576"/>
      <c r="BQ7" s="576"/>
      <c r="BR7" s="576"/>
      <c r="BS7" s="576"/>
      <c r="BT7" s="576"/>
      <c r="BU7" s="576"/>
      <c r="BV7" s="576"/>
      <c r="BW7" s="576"/>
      <c r="BX7" s="576"/>
      <c r="BY7" s="576"/>
      <c r="BZ7" s="576"/>
      <c r="CA7" s="576"/>
      <c r="CB7" s="576"/>
      <c r="CC7" s="576"/>
      <c r="CD7" s="576"/>
      <c r="CE7" s="576"/>
      <c r="CF7" s="576"/>
      <c r="CG7" s="576"/>
      <c r="CH7" s="576"/>
      <c r="CI7" s="576"/>
      <c r="CJ7" s="576"/>
      <c r="CK7" s="576"/>
      <c r="CL7" s="576"/>
      <c r="CM7" s="576"/>
      <c r="CN7" s="576"/>
      <c r="CO7" s="576"/>
      <c r="CP7" s="576"/>
      <c r="CQ7" s="576"/>
      <c r="CR7" s="576"/>
      <c r="CS7" s="576"/>
      <c r="CT7" s="576"/>
      <c r="CU7" s="576"/>
      <c r="CV7" s="576"/>
      <c r="CW7" s="576"/>
      <c r="CX7" s="576"/>
      <c r="CY7" s="576"/>
      <c r="CZ7" s="576"/>
      <c r="DA7" s="576"/>
      <c r="DB7" s="576"/>
      <c r="DC7" s="576"/>
      <c r="DD7" s="576"/>
      <c r="DE7" s="576"/>
      <c r="DF7" s="576"/>
      <c r="DG7" s="576"/>
      <c r="DH7" s="576"/>
      <c r="DI7" s="576"/>
      <c r="DJ7" s="576"/>
      <c r="DK7" s="576"/>
      <c r="DL7" s="576"/>
      <c r="DM7" s="576"/>
      <c r="DN7" s="576"/>
      <c r="DO7" s="576"/>
      <c r="DP7" s="576"/>
      <c r="DQ7" s="576"/>
      <c r="DR7" s="576"/>
      <c r="DS7" s="576"/>
      <c r="DT7" s="576"/>
      <c r="DU7" s="576"/>
      <c r="DV7" s="576"/>
      <c r="DW7" s="576"/>
      <c r="DX7" s="576"/>
      <c r="DY7" s="576"/>
      <c r="DZ7" s="576"/>
      <c r="EA7" s="576"/>
      <c r="EB7" s="576"/>
      <c r="EC7" s="576"/>
      <c r="ED7" s="576"/>
      <c r="EE7" s="576"/>
      <c r="EF7" s="576"/>
      <c r="EG7" s="576"/>
      <c r="EH7" s="576"/>
      <c r="EI7" s="576"/>
      <c r="EJ7" s="576"/>
      <c r="EK7" s="576"/>
      <c r="EL7" s="576"/>
      <c r="EM7" s="576"/>
      <c r="EN7" s="576"/>
      <c r="EO7" s="576"/>
      <c r="EP7" s="576"/>
      <c r="EQ7" s="576"/>
      <c r="ER7" s="576"/>
      <c r="ES7" s="576"/>
      <c r="ET7" s="576"/>
      <c r="EU7" s="576"/>
      <c r="EV7" s="576"/>
      <c r="EW7" s="576"/>
      <c r="EX7" s="576"/>
      <c r="EY7" s="576"/>
      <c r="EZ7" s="576"/>
      <c r="FA7" s="576"/>
      <c r="FB7" s="576"/>
      <c r="FC7" s="576"/>
      <c r="FD7" s="576"/>
      <c r="FE7" s="576"/>
      <c r="FF7" s="576"/>
      <c r="FG7" s="576"/>
      <c r="FH7" s="576"/>
      <c r="FI7" s="576"/>
      <c r="FJ7" s="576"/>
      <c r="FK7" s="576"/>
      <c r="FL7" s="576"/>
      <c r="FM7" s="576"/>
      <c r="FN7" s="576"/>
      <c r="FO7" s="576"/>
      <c r="FP7" s="576"/>
      <c r="FQ7" s="576"/>
      <c r="FR7" s="576"/>
      <c r="FS7" s="576"/>
      <c r="FT7" s="576"/>
      <c r="FU7" s="576"/>
      <c r="FV7" s="576"/>
      <c r="FW7" s="576"/>
      <c r="FX7" s="576"/>
      <c r="FY7" s="576"/>
      <c r="FZ7" s="576"/>
      <c r="GA7" s="576"/>
      <c r="GB7" s="576"/>
      <c r="GC7" s="576"/>
      <c r="GD7" s="576"/>
      <c r="GE7" s="576"/>
      <c r="GF7" s="576"/>
      <c r="GG7" s="576"/>
      <c r="GH7" s="576"/>
      <c r="GI7" s="576"/>
      <c r="GJ7" s="576"/>
      <c r="GK7" s="576"/>
      <c r="GL7" s="576"/>
      <c r="GM7" s="576"/>
      <c r="GN7" s="576"/>
      <c r="GO7" s="576"/>
      <c r="GP7" s="576"/>
      <c r="GQ7" s="576"/>
      <c r="GR7" s="576"/>
      <c r="GS7" s="576"/>
      <c r="GT7" s="576"/>
      <c r="GU7" s="576"/>
      <c r="GV7" s="576"/>
      <c r="GW7" s="576"/>
      <c r="GX7" s="576"/>
      <c r="GY7" s="576"/>
      <c r="GZ7" s="576"/>
      <c r="HA7" s="576"/>
      <c r="HB7" s="576"/>
      <c r="HC7" s="576"/>
      <c r="HD7" s="576"/>
      <c r="HE7" s="576"/>
      <c r="HF7" s="576"/>
      <c r="HG7" s="576"/>
      <c r="HH7" s="576"/>
      <c r="HI7" s="576"/>
      <c r="HJ7" s="576"/>
      <c r="HK7" s="576"/>
      <c r="HL7" s="576"/>
      <c r="HM7" s="576"/>
      <c r="HN7" s="576"/>
      <c r="HO7" s="576"/>
      <c r="HP7" s="576"/>
      <c r="HQ7" s="576"/>
      <c r="HR7" s="576"/>
      <c r="HS7" s="576"/>
      <c r="HT7" s="576"/>
      <c r="HU7" s="576"/>
      <c r="HV7" s="576"/>
      <c r="HW7" s="576"/>
      <c r="HX7" s="576"/>
      <c r="HY7" s="576"/>
      <c r="HZ7" s="576"/>
      <c r="IA7" s="576"/>
      <c r="IB7" s="576"/>
      <c r="IC7" s="576"/>
      <c r="ID7" s="576"/>
      <c r="IE7" s="576"/>
      <c r="IF7" s="576"/>
      <c r="IG7" s="576"/>
      <c r="IH7" s="576"/>
      <c r="II7" s="576"/>
      <c r="IJ7" s="576"/>
      <c r="IK7" s="576"/>
      <c r="IL7" s="576"/>
      <c r="IM7" s="576"/>
      <c r="IN7" s="576"/>
      <c r="IO7" s="576"/>
      <c r="IP7" s="576"/>
      <c r="IQ7" s="576"/>
      <c r="IR7" s="576"/>
      <c r="IS7" s="576"/>
      <c r="IT7" s="576"/>
      <c r="IU7" s="576"/>
      <c r="IV7" s="576"/>
    </row>
    <row collapsed="false" customFormat="false" customHeight="true" hidden="false" ht="9" outlineLevel="0" r="8">
      <c r="A8" s="585"/>
      <c r="B8" s="577"/>
      <c r="C8" s="577"/>
      <c r="D8" s="577"/>
      <c r="E8" s="577"/>
      <c r="F8" s="577"/>
      <c r="G8" s="577"/>
      <c r="H8" s="586"/>
      <c r="I8" s="576"/>
      <c r="J8" s="576"/>
      <c r="K8" s="576"/>
      <c r="L8" s="576"/>
      <c r="M8" s="576"/>
      <c r="N8" s="576"/>
      <c r="O8" s="576"/>
      <c r="P8" s="576"/>
      <c r="Q8" s="576"/>
      <c r="R8" s="576"/>
      <c r="S8" s="576"/>
      <c r="T8" s="576"/>
      <c r="U8" s="576"/>
      <c r="V8" s="576"/>
      <c r="W8" s="576"/>
      <c r="X8" s="576"/>
      <c r="Y8" s="576"/>
      <c r="Z8" s="576"/>
      <c r="AA8" s="576"/>
      <c r="AB8" s="576"/>
      <c r="AC8" s="576"/>
      <c r="AD8" s="576"/>
      <c r="AE8" s="576"/>
      <c r="AF8" s="576"/>
      <c r="AG8" s="576"/>
      <c r="AH8" s="576"/>
      <c r="AI8" s="576"/>
      <c r="AJ8" s="576"/>
      <c r="AK8" s="576"/>
      <c r="AL8" s="576"/>
      <c r="AM8" s="576"/>
      <c r="AN8" s="576"/>
      <c r="AO8" s="576"/>
      <c r="AP8" s="576"/>
      <c r="AQ8" s="576"/>
      <c r="AR8" s="576"/>
      <c r="AS8" s="576"/>
      <c r="AT8" s="576"/>
      <c r="AU8" s="576"/>
      <c r="AV8" s="576"/>
      <c r="AW8" s="576"/>
      <c r="AX8" s="576"/>
      <c r="AY8" s="576"/>
      <c r="AZ8" s="576"/>
      <c r="BA8" s="576"/>
      <c r="BB8" s="576"/>
      <c r="BC8" s="576"/>
      <c r="BD8" s="576"/>
      <c r="BE8" s="576"/>
      <c r="BF8" s="576"/>
      <c r="BG8" s="576"/>
      <c r="BH8" s="576"/>
      <c r="BI8" s="576"/>
      <c r="BJ8" s="576"/>
      <c r="BK8" s="576"/>
      <c r="BL8" s="576"/>
      <c r="BM8" s="576"/>
      <c r="BN8" s="576"/>
      <c r="BO8" s="576"/>
      <c r="BP8" s="576"/>
      <c r="BQ8" s="576"/>
      <c r="BR8" s="576"/>
      <c r="BS8" s="576"/>
      <c r="BT8" s="576"/>
      <c r="BU8" s="576"/>
      <c r="BV8" s="576"/>
      <c r="BW8" s="576"/>
      <c r="BX8" s="576"/>
      <c r="BY8" s="576"/>
      <c r="BZ8" s="576"/>
      <c r="CA8" s="576"/>
      <c r="CB8" s="576"/>
      <c r="CC8" s="576"/>
      <c r="CD8" s="576"/>
      <c r="CE8" s="576"/>
      <c r="CF8" s="576"/>
      <c r="CG8" s="576"/>
      <c r="CH8" s="576"/>
      <c r="CI8" s="576"/>
      <c r="CJ8" s="576"/>
      <c r="CK8" s="576"/>
      <c r="CL8" s="576"/>
      <c r="CM8" s="576"/>
      <c r="CN8" s="576"/>
      <c r="CO8" s="576"/>
      <c r="CP8" s="576"/>
      <c r="CQ8" s="576"/>
      <c r="CR8" s="576"/>
      <c r="CS8" s="576"/>
      <c r="CT8" s="576"/>
      <c r="CU8" s="576"/>
      <c r="CV8" s="576"/>
      <c r="CW8" s="576"/>
      <c r="CX8" s="576"/>
      <c r="CY8" s="576"/>
      <c r="CZ8" s="576"/>
      <c r="DA8" s="576"/>
      <c r="DB8" s="576"/>
      <c r="DC8" s="576"/>
      <c r="DD8" s="576"/>
      <c r="DE8" s="576"/>
      <c r="DF8" s="576"/>
      <c r="DG8" s="576"/>
      <c r="DH8" s="576"/>
      <c r="DI8" s="576"/>
      <c r="DJ8" s="576"/>
      <c r="DK8" s="576"/>
      <c r="DL8" s="576"/>
      <c r="DM8" s="576"/>
      <c r="DN8" s="576"/>
      <c r="DO8" s="576"/>
      <c r="DP8" s="576"/>
      <c r="DQ8" s="576"/>
      <c r="DR8" s="576"/>
      <c r="DS8" s="576"/>
      <c r="DT8" s="576"/>
      <c r="DU8" s="576"/>
      <c r="DV8" s="576"/>
      <c r="DW8" s="576"/>
      <c r="DX8" s="576"/>
      <c r="DY8" s="576"/>
      <c r="DZ8" s="576"/>
      <c r="EA8" s="576"/>
      <c r="EB8" s="576"/>
      <c r="EC8" s="576"/>
      <c r="ED8" s="576"/>
      <c r="EE8" s="576"/>
      <c r="EF8" s="576"/>
      <c r="EG8" s="576"/>
      <c r="EH8" s="576"/>
      <c r="EI8" s="576"/>
      <c r="EJ8" s="576"/>
      <c r="EK8" s="576"/>
      <c r="EL8" s="576"/>
      <c r="EM8" s="576"/>
      <c r="EN8" s="576"/>
      <c r="EO8" s="576"/>
      <c r="EP8" s="576"/>
      <c r="EQ8" s="576"/>
      <c r="ER8" s="576"/>
      <c r="ES8" s="576"/>
      <c r="ET8" s="576"/>
      <c r="EU8" s="576"/>
      <c r="EV8" s="576"/>
      <c r="EW8" s="576"/>
      <c r="EX8" s="576"/>
      <c r="EY8" s="576"/>
      <c r="EZ8" s="576"/>
      <c r="FA8" s="576"/>
      <c r="FB8" s="576"/>
      <c r="FC8" s="576"/>
      <c r="FD8" s="576"/>
      <c r="FE8" s="576"/>
      <c r="FF8" s="576"/>
      <c r="FG8" s="576"/>
      <c r="FH8" s="576"/>
      <c r="FI8" s="576"/>
      <c r="FJ8" s="576"/>
      <c r="FK8" s="576"/>
      <c r="FL8" s="576"/>
      <c r="FM8" s="576"/>
      <c r="FN8" s="576"/>
      <c r="FO8" s="576"/>
      <c r="FP8" s="576"/>
      <c r="FQ8" s="576"/>
      <c r="FR8" s="576"/>
      <c r="FS8" s="576"/>
      <c r="FT8" s="576"/>
      <c r="FU8" s="576"/>
      <c r="FV8" s="576"/>
      <c r="FW8" s="576"/>
      <c r="FX8" s="576"/>
      <c r="FY8" s="576"/>
      <c r="FZ8" s="576"/>
      <c r="GA8" s="576"/>
      <c r="GB8" s="576"/>
      <c r="GC8" s="576"/>
      <c r="GD8" s="576"/>
      <c r="GE8" s="576"/>
      <c r="GF8" s="576"/>
      <c r="GG8" s="576"/>
      <c r="GH8" s="576"/>
      <c r="GI8" s="576"/>
      <c r="GJ8" s="576"/>
      <c r="GK8" s="576"/>
      <c r="GL8" s="576"/>
      <c r="GM8" s="576"/>
      <c r="GN8" s="576"/>
      <c r="GO8" s="576"/>
      <c r="GP8" s="576"/>
      <c r="GQ8" s="576"/>
      <c r="GR8" s="576"/>
      <c r="GS8" s="576"/>
      <c r="GT8" s="576"/>
      <c r="GU8" s="576"/>
      <c r="GV8" s="576"/>
      <c r="GW8" s="576"/>
      <c r="GX8" s="576"/>
      <c r="GY8" s="576"/>
      <c r="GZ8" s="576"/>
      <c r="HA8" s="576"/>
      <c r="HB8" s="576"/>
      <c r="HC8" s="576"/>
      <c r="HD8" s="576"/>
      <c r="HE8" s="576"/>
      <c r="HF8" s="576"/>
      <c r="HG8" s="576"/>
      <c r="HH8" s="576"/>
      <c r="HI8" s="576"/>
      <c r="HJ8" s="576"/>
      <c r="HK8" s="576"/>
      <c r="HL8" s="576"/>
      <c r="HM8" s="576"/>
      <c r="HN8" s="576"/>
      <c r="HO8" s="576"/>
      <c r="HP8" s="576"/>
      <c r="HQ8" s="576"/>
      <c r="HR8" s="576"/>
      <c r="HS8" s="576"/>
      <c r="HT8" s="576"/>
      <c r="HU8" s="576"/>
      <c r="HV8" s="576"/>
      <c r="HW8" s="576"/>
      <c r="HX8" s="576"/>
      <c r="HY8" s="576"/>
      <c r="HZ8" s="576"/>
      <c r="IA8" s="576"/>
      <c r="IB8" s="576"/>
      <c r="IC8" s="576"/>
      <c r="ID8" s="576"/>
      <c r="IE8" s="576"/>
      <c r="IF8" s="576"/>
      <c r="IG8" s="576"/>
      <c r="IH8" s="576"/>
      <c r="II8" s="576"/>
      <c r="IJ8" s="576"/>
      <c r="IK8" s="576"/>
      <c r="IL8" s="576"/>
      <c r="IM8" s="576"/>
      <c r="IN8" s="576"/>
      <c r="IO8" s="576"/>
      <c r="IP8" s="576"/>
      <c r="IQ8" s="576"/>
      <c r="IR8" s="576"/>
      <c r="IS8" s="576"/>
      <c r="IT8" s="576"/>
      <c r="IU8" s="576"/>
      <c r="IV8" s="576"/>
    </row>
    <row collapsed="false" customFormat="false" customHeight="true" hidden="false" ht="18" outlineLevel="0" r="9">
      <c r="A9" s="587" t="s">
        <v>617</v>
      </c>
      <c r="B9" s="587"/>
      <c r="C9" s="587"/>
      <c r="D9" s="587"/>
      <c r="E9" s="587"/>
      <c r="F9" s="587"/>
      <c r="G9" s="587"/>
      <c r="H9" s="587"/>
      <c r="I9" s="23"/>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c r="BV9" s="23"/>
      <c r="BW9" s="23"/>
      <c r="BX9" s="23"/>
      <c r="BY9" s="23"/>
      <c r="BZ9" s="23"/>
      <c r="CA9" s="23"/>
      <c r="CB9" s="23"/>
      <c r="CC9" s="23"/>
      <c r="CD9" s="23"/>
      <c r="CE9" s="23"/>
      <c r="CF9" s="23"/>
      <c r="CG9" s="23"/>
      <c r="CH9" s="23"/>
      <c r="CI9" s="23"/>
      <c r="CJ9" s="23"/>
      <c r="CK9" s="23"/>
      <c r="CL9" s="23"/>
      <c r="CM9" s="23"/>
      <c r="CN9" s="23"/>
      <c r="CO9" s="23"/>
      <c r="CP9" s="23"/>
      <c r="CQ9" s="23"/>
      <c r="CR9" s="23"/>
      <c r="CS9" s="23"/>
      <c r="CT9" s="23"/>
      <c r="CU9" s="23"/>
      <c r="CV9" s="23"/>
      <c r="CW9" s="23"/>
      <c r="CX9" s="23"/>
      <c r="CY9" s="23"/>
      <c r="CZ9" s="23"/>
      <c r="DA9" s="23"/>
      <c r="DB9" s="23"/>
      <c r="DC9" s="23"/>
      <c r="DD9" s="23"/>
      <c r="DE9" s="23"/>
      <c r="DF9" s="23"/>
      <c r="DG9" s="23"/>
      <c r="DH9" s="23"/>
      <c r="DI9" s="23"/>
      <c r="DJ9" s="23"/>
      <c r="DK9" s="23"/>
      <c r="DL9" s="23"/>
      <c r="DM9" s="23"/>
      <c r="DN9" s="23"/>
      <c r="DO9" s="23"/>
      <c r="DP9" s="23"/>
      <c r="DQ9" s="23"/>
      <c r="DR9" s="23"/>
      <c r="DS9" s="23"/>
      <c r="DT9" s="23"/>
      <c r="DU9" s="23"/>
      <c r="DV9" s="23"/>
      <c r="DW9" s="23"/>
      <c r="DX9" s="23"/>
      <c r="DY9" s="23"/>
      <c r="DZ9" s="23"/>
      <c r="EA9" s="23"/>
      <c r="EB9" s="23"/>
      <c r="EC9" s="23"/>
      <c r="ED9" s="23"/>
      <c r="EE9" s="23"/>
      <c r="EF9" s="23"/>
      <c r="EG9" s="23"/>
      <c r="EH9" s="23"/>
      <c r="EI9" s="23"/>
      <c r="EJ9" s="23"/>
      <c r="EK9" s="23"/>
      <c r="EL9" s="23"/>
      <c r="EM9" s="23"/>
      <c r="EN9" s="23"/>
      <c r="EO9" s="23"/>
      <c r="EP9" s="23"/>
      <c r="EQ9" s="23"/>
      <c r="ER9" s="23"/>
      <c r="ES9" s="23"/>
      <c r="ET9" s="23"/>
      <c r="EU9" s="23"/>
      <c r="EV9" s="23"/>
      <c r="EW9" s="23"/>
      <c r="EX9" s="23"/>
      <c r="EY9" s="23"/>
      <c r="EZ9" s="23"/>
      <c r="FA9" s="23"/>
      <c r="FB9" s="23"/>
      <c r="FC9" s="23"/>
      <c r="FD9" s="23"/>
      <c r="FE9" s="23"/>
      <c r="FF9" s="23"/>
      <c r="FG9" s="23"/>
      <c r="FH9" s="23"/>
      <c r="FI9" s="23"/>
      <c r="FJ9" s="23"/>
      <c r="FK9" s="23"/>
      <c r="FL9" s="23"/>
      <c r="FM9" s="23"/>
      <c r="FN9" s="23"/>
      <c r="FO9" s="23"/>
      <c r="FP9" s="23"/>
      <c r="FQ9" s="23"/>
      <c r="FR9" s="23"/>
      <c r="FS9" s="23"/>
      <c r="FT9" s="23"/>
      <c r="FU9" s="23"/>
      <c r="FV9" s="23"/>
      <c r="FW9" s="23"/>
      <c r="FX9" s="23"/>
      <c r="FY9" s="23"/>
      <c r="FZ9" s="23"/>
      <c r="GA9" s="23"/>
      <c r="GB9" s="23"/>
      <c r="GC9" s="23"/>
      <c r="GD9" s="23"/>
      <c r="GE9" s="23"/>
      <c r="GF9" s="23"/>
      <c r="GG9" s="23"/>
      <c r="GH9" s="23"/>
      <c r="GI9" s="23"/>
      <c r="GJ9" s="23"/>
      <c r="GK9" s="23"/>
      <c r="GL9" s="23"/>
      <c r="GM9" s="23"/>
      <c r="GN9" s="23"/>
      <c r="GO9" s="23"/>
      <c r="GP9" s="23"/>
      <c r="GQ9" s="23"/>
      <c r="GR9" s="23"/>
      <c r="GS9" s="23"/>
      <c r="GT9" s="23"/>
      <c r="GU9" s="23"/>
      <c r="GV9" s="23"/>
      <c r="GW9" s="23"/>
      <c r="GX9" s="23"/>
      <c r="GY9" s="23"/>
      <c r="GZ9" s="23"/>
      <c r="HA9" s="23"/>
      <c r="HB9" s="23"/>
      <c r="HC9" s="23"/>
      <c r="HD9" s="23"/>
      <c r="HE9" s="23"/>
      <c r="HF9" s="23"/>
      <c r="HG9" s="23"/>
      <c r="HH9" s="23"/>
      <c r="HI9" s="23"/>
      <c r="HJ9" s="23"/>
      <c r="HK9" s="23"/>
      <c r="HL9" s="23"/>
      <c r="HM9" s="23"/>
      <c r="HN9" s="23"/>
      <c r="HO9" s="23"/>
      <c r="HP9" s="23"/>
      <c r="HQ9" s="23"/>
      <c r="HR9" s="23"/>
      <c r="HS9" s="23"/>
      <c r="HT9" s="23"/>
      <c r="HU9" s="23"/>
      <c r="HV9" s="23"/>
      <c r="HW9" s="23"/>
      <c r="HX9" s="23"/>
      <c r="HY9" s="23"/>
      <c r="HZ9" s="23"/>
      <c r="IA9" s="23"/>
      <c r="IB9" s="23"/>
      <c r="IC9" s="23"/>
      <c r="ID9" s="23"/>
      <c r="IE9" s="23"/>
      <c r="IF9" s="23"/>
      <c r="IG9" s="23"/>
      <c r="IH9" s="23"/>
      <c r="II9" s="23"/>
      <c r="IJ9" s="23"/>
      <c r="IK9" s="23"/>
      <c r="IL9" s="23"/>
      <c r="IM9" s="23"/>
      <c r="IN9" s="23"/>
      <c r="IO9" s="23"/>
      <c r="IP9" s="23"/>
      <c r="IQ9" s="23"/>
      <c r="IR9" s="23"/>
      <c r="IS9" s="23"/>
      <c r="IT9" s="23"/>
      <c r="IU9" s="23"/>
      <c r="IV9" s="23"/>
    </row>
    <row collapsed="false" customFormat="true" customHeight="true" hidden="false" ht="9" outlineLevel="0" r="10" s="297">
      <c r="A10" s="588"/>
      <c r="B10" s="589"/>
      <c r="C10" s="590"/>
      <c r="D10" s="590"/>
      <c r="E10" s="591"/>
      <c r="F10" s="591"/>
      <c r="G10" s="591"/>
      <c r="H10" s="592"/>
      <c r="I10" s="576"/>
      <c r="J10" s="576"/>
      <c r="K10" s="576"/>
      <c r="L10" s="576"/>
      <c r="M10" s="576"/>
      <c r="N10" s="576"/>
      <c r="O10" s="576"/>
      <c r="P10" s="576"/>
      <c r="Q10" s="576"/>
      <c r="R10" s="576"/>
      <c r="S10" s="576"/>
      <c r="T10" s="576"/>
      <c r="U10" s="576"/>
      <c r="V10" s="576"/>
      <c r="W10" s="576"/>
      <c r="X10" s="576"/>
      <c r="Y10" s="576"/>
      <c r="Z10" s="576"/>
      <c r="AA10" s="576"/>
      <c r="AB10" s="576"/>
      <c r="AC10" s="576"/>
      <c r="AD10" s="576"/>
      <c r="AE10" s="576"/>
      <c r="AF10" s="576"/>
      <c r="AG10" s="576"/>
      <c r="AH10" s="576"/>
      <c r="AI10" s="576"/>
      <c r="AJ10" s="576"/>
      <c r="AK10" s="576"/>
      <c r="AL10" s="576"/>
      <c r="AM10" s="576"/>
      <c r="AN10" s="576"/>
      <c r="AO10" s="576"/>
      <c r="AP10" s="576"/>
      <c r="AQ10" s="576"/>
      <c r="AR10" s="576"/>
      <c r="AS10" s="576"/>
      <c r="AT10" s="576"/>
      <c r="AU10" s="576"/>
      <c r="AV10" s="576"/>
      <c r="AW10" s="576"/>
      <c r="AX10" s="576"/>
      <c r="AY10" s="576"/>
      <c r="AZ10" s="576"/>
      <c r="BA10" s="576"/>
      <c r="BB10" s="576"/>
      <c r="BC10" s="576"/>
      <c r="BD10" s="576"/>
      <c r="BE10" s="576"/>
      <c r="BF10" s="576"/>
      <c r="BG10" s="576"/>
      <c r="BH10" s="576"/>
      <c r="BI10" s="576"/>
      <c r="BJ10" s="576"/>
      <c r="BK10" s="576"/>
      <c r="BL10" s="576"/>
      <c r="BM10" s="576"/>
      <c r="BN10" s="576"/>
      <c r="BO10" s="576"/>
      <c r="BP10" s="576"/>
      <c r="BQ10" s="576"/>
      <c r="BR10" s="576"/>
      <c r="BS10" s="576"/>
      <c r="BT10" s="576"/>
      <c r="BU10" s="576"/>
      <c r="BV10" s="576"/>
      <c r="BW10" s="576"/>
      <c r="BX10" s="576"/>
      <c r="BY10" s="576"/>
      <c r="BZ10" s="576"/>
      <c r="CA10" s="576"/>
      <c r="CB10" s="576"/>
      <c r="CC10" s="576"/>
      <c r="CD10" s="576"/>
      <c r="CE10" s="576"/>
      <c r="CF10" s="576"/>
      <c r="CG10" s="576"/>
      <c r="CH10" s="576"/>
      <c r="CI10" s="576"/>
      <c r="CJ10" s="576"/>
      <c r="CK10" s="576"/>
      <c r="CL10" s="576"/>
      <c r="CM10" s="576"/>
      <c r="CN10" s="576"/>
      <c r="CO10" s="576"/>
      <c r="CP10" s="576"/>
      <c r="CQ10" s="576"/>
      <c r="CR10" s="576"/>
      <c r="CS10" s="576"/>
      <c r="CT10" s="576"/>
      <c r="CU10" s="576"/>
      <c r="CV10" s="576"/>
      <c r="CW10" s="576"/>
      <c r="CX10" s="576"/>
      <c r="CY10" s="576"/>
      <c r="CZ10" s="576"/>
      <c r="DA10" s="576"/>
      <c r="DB10" s="576"/>
      <c r="DC10" s="576"/>
      <c r="DD10" s="576"/>
      <c r="DE10" s="576"/>
      <c r="DF10" s="576"/>
      <c r="DG10" s="576"/>
      <c r="DH10" s="576"/>
      <c r="DI10" s="576"/>
      <c r="DJ10" s="576"/>
      <c r="DK10" s="576"/>
      <c r="DL10" s="576"/>
      <c r="DM10" s="576"/>
      <c r="DN10" s="576"/>
      <c r="DO10" s="576"/>
      <c r="DP10" s="576"/>
      <c r="DQ10" s="576"/>
      <c r="DR10" s="576"/>
      <c r="DS10" s="576"/>
      <c r="DT10" s="576"/>
      <c r="DU10" s="576"/>
      <c r="DV10" s="576"/>
      <c r="DW10" s="576"/>
      <c r="DX10" s="576"/>
      <c r="DY10" s="576"/>
      <c r="DZ10" s="576"/>
      <c r="EA10" s="576"/>
      <c r="EB10" s="576"/>
      <c r="EC10" s="576"/>
      <c r="ED10" s="576"/>
      <c r="EE10" s="576"/>
      <c r="EF10" s="576"/>
      <c r="EG10" s="576"/>
      <c r="EH10" s="576"/>
      <c r="EI10" s="576"/>
      <c r="EJ10" s="576"/>
      <c r="EK10" s="576"/>
      <c r="EL10" s="576"/>
      <c r="EM10" s="576"/>
      <c r="EN10" s="576"/>
      <c r="EO10" s="576"/>
      <c r="EP10" s="576"/>
      <c r="EQ10" s="576"/>
      <c r="ER10" s="576"/>
      <c r="ES10" s="576"/>
      <c r="ET10" s="576"/>
      <c r="EU10" s="576"/>
      <c r="EV10" s="576"/>
      <c r="EW10" s="576"/>
      <c r="EX10" s="576"/>
      <c r="EY10" s="576"/>
      <c r="EZ10" s="576"/>
      <c r="FA10" s="576"/>
      <c r="FB10" s="576"/>
      <c r="FC10" s="576"/>
      <c r="FD10" s="576"/>
      <c r="FE10" s="576"/>
      <c r="FF10" s="576"/>
      <c r="FG10" s="576"/>
      <c r="FH10" s="576"/>
      <c r="FI10" s="576"/>
      <c r="FJ10" s="576"/>
      <c r="FK10" s="576"/>
      <c r="FL10" s="576"/>
      <c r="FM10" s="576"/>
      <c r="FN10" s="576"/>
      <c r="FO10" s="576"/>
      <c r="FP10" s="576"/>
      <c r="FQ10" s="576"/>
      <c r="FR10" s="576"/>
      <c r="FS10" s="576"/>
      <c r="FT10" s="576"/>
      <c r="FU10" s="576"/>
      <c r="FV10" s="576"/>
      <c r="FW10" s="576"/>
      <c r="FX10" s="576"/>
      <c r="FY10" s="576"/>
      <c r="FZ10" s="576"/>
      <c r="GA10" s="576"/>
      <c r="GB10" s="576"/>
      <c r="GC10" s="576"/>
      <c r="GD10" s="576"/>
      <c r="GE10" s="576"/>
      <c r="GF10" s="576"/>
      <c r="GG10" s="576"/>
      <c r="GH10" s="576"/>
      <c r="GI10" s="576"/>
      <c r="GJ10" s="576"/>
      <c r="GK10" s="576"/>
      <c r="GL10" s="576"/>
      <c r="GM10" s="576"/>
      <c r="GN10" s="576"/>
      <c r="GO10" s="576"/>
      <c r="GP10" s="576"/>
      <c r="GQ10" s="576"/>
      <c r="GR10" s="576"/>
      <c r="GS10" s="576"/>
      <c r="GT10" s="576"/>
      <c r="GU10" s="576"/>
      <c r="GV10" s="576"/>
      <c r="GW10" s="576"/>
      <c r="GX10" s="576"/>
      <c r="GY10" s="576"/>
      <c r="GZ10" s="576"/>
      <c r="HA10" s="576"/>
      <c r="HB10" s="576"/>
      <c r="HC10" s="576"/>
      <c r="HD10" s="576"/>
      <c r="HE10" s="576"/>
      <c r="HF10" s="576"/>
      <c r="HG10" s="576"/>
      <c r="HH10" s="576"/>
      <c r="HI10" s="576"/>
      <c r="HJ10" s="576"/>
      <c r="HK10" s="576"/>
      <c r="HL10" s="576"/>
      <c r="HM10" s="576"/>
      <c r="HN10" s="576"/>
      <c r="HO10" s="576"/>
      <c r="HP10" s="576"/>
      <c r="HQ10" s="576"/>
      <c r="HR10" s="576"/>
      <c r="HS10" s="576"/>
      <c r="HT10" s="576"/>
      <c r="HU10" s="576"/>
      <c r="HV10" s="576"/>
      <c r="HW10" s="576"/>
      <c r="HX10" s="576"/>
      <c r="HY10" s="576"/>
      <c r="HZ10" s="576"/>
      <c r="IA10" s="576"/>
      <c r="IB10" s="576"/>
      <c r="IC10" s="576"/>
      <c r="ID10" s="576"/>
      <c r="IE10" s="576"/>
      <c r="IF10" s="576"/>
      <c r="IG10" s="576"/>
      <c r="IH10" s="576"/>
      <c r="II10" s="576"/>
      <c r="IJ10" s="576"/>
      <c r="IK10" s="576"/>
      <c r="IL10" s="576"/>
      <c r="IM10" s="576"/>
      <c r="IN10" s="576"/>
      <c r="IO10" s="576"/>
      <c r="IP10" s="576"/>
      <c r="IQ10" s="576"/>
      <c r="IR10" s="576"/>
      <c r="IS10" s="576"/>
      <c r="IT10" s="576"/>
      <c r="IU10" s="576"/>
      <c r="IV10" s="576"/>
    </row>
    <row collapsed="false" customFormat="false" customHeight="true" hidden="false" ht="20.1" outlineLevel="0" r="11">
      <c r="A11" s="593" t="s">
        <v>618</v>
      </c>
      <c r="B11" s="593"/>
      <c r="C11" s="593"/>
      <c r="D11" s="593"/>
      <c r="E11" s="593"/>
      <c r="F11" s="593"/>
      <c r="G11" s="593"/>
      <c r="H11" s="593"/>
      <c r="I11" s="594"/>
      <c r="J11" s="594"/>
      <c r="K11" s="594"/>
      <c r="L11" s="594"/>
      <c r="M11" s="594"/>
      <c r="N11" s="594"/>
      <c r="O11" s="594"/>
      <c r="P11" s="594"/>
      <c r="Q11" s="594"/>
      <c r="R11" s="594"/>
      <c r="S11" s="594"/>
      <c r="T11" s="594"/>
      <c r="U11" s="594"/>
      <c r="V11" s="594"/>
      <c r="W11" s="594"/>
      <c r="X11" s="594"/>
      <c r="Y11" s="594"/>
      <c r="Z11" s="594"/>
      <c r="AA11" s="594"/>
      <c r="AB11" s="594"/>
      <c r="AC11" s="594"/>
      <c r="AD11" s="594"/>
      <c r="AE11" s="594"/>
      <c r="AF11" s="594"/>
      <c r="AG11" s="594"/>
      <c r="AH11" s="594"/>
      <c r="AI11" s="594"/>
      <c r="AJ11" s="594"/>
      <c r="AK11" s="594"/>
      <c r="AL11" s="594"/>
      <c r="AM11" s="594"/>
      <c r="AN11" s="594"/>
      <c r="AO11" s="594"/>
      <c r="AP11" s="594"/>
      <c r="AQ11" s="594"/>
      <c r="AR11" s="594"/>
      <c r="AS11" s="594"/>
      <c r="AT11" s="594"/>
      <c r="AU11" s="594"/>
      <c r="AV11" s="594"/>
      <c r="AW11" s="594"/>
      <c r="AX11" s="594"/>
      <c r="AY11" s="594"/>
      <c r="AZ11" s="594"/>
      <c r="BA11" s="594"/>
      <c r="BB11" s="594"/>
      <c r="BC11" s="594"/>
      <c r="BD11" s="594"/>
      <c r="BE11" s="594"/>
      <c r="BF11" s="594"/>
      <c r="BG11" s="594"/>
      <c r="BH11" s="594"/>
      <c r="BI11" s="594"/>
      <c r="BJ11" s="594"/>
      <c r="BK11" s="594"/>
      <c r="BL11" s="594"/>
      <c r="BM11" s="594"/>
      <c r="BN11" s="594"/>
      <c r="BO11" s="594"/>
      <c r="BP11" s="594"/>
      <c r="BQ11" s="594"/>
      <c r="BR11" s="594"/>
      <c r="BS11" s="594"/>
      <c r="BT11" s="594"/>
      <c r="BU11" s="594"/>
      <c r="BV11" s="594"/>
      <c r="BW11" s="594"/>
      <c r="BX11" s="594"/>
      <c r="BY11" s="594"/>
      <c r="BZ11" s="594"/>
      <c r="CA11" s="594"/>
      <c r="CB11" s="594"/>
      <c r="CC11" s="594"/>
      <c r="CD11" s="594"/>
      <c r="CE11" s="594"/>
      <c r="CF11" s="594"/>
      <c r="CG11" s="594"/>
      <c r="CH11" s="594"/>
      <c r="CI11" s="594"/>
      <c r="CJ11" s="594"/>
      <c r="CK11" s="594"/>
      <c r="CL11" s="594"/>
      <c r="CM11" s="594"/>
      <c r="CN11" s="594"/>
      <c r="CO11" s="594"/>
      <c r="CP11" s="594"/>
      <c r="CQ11" s="594"/>
      <c r="CR11" s="594"/>
      <c r="CS11" s="594"/>
      <c r="CT11" s="594"/>
      <c r="CU11" s="594"/>
      <c r="CV11" s="594"/>
      <c r="CW11" s="594"/>
      <c r="CX11" s="594"/>
      <c r="CY11" s="594"/>
      <c r="CZ11" s="594"/>
      <c r="DA11" s="594"/>
      <c r="DB11" s="594"/>
      <c r="DC11" s="594"/>
      <c r="DD11" s="594"/>
      <c r="DE11" s="594"/>
      <c r="DF11" s="594"/>
      <c r="DG11" s="594"/>
      <c r="DH11" s="594"/>
      <c r="DI11" s="594"/>
      <c r="DJ11" s="594"/>
      <c r="DK11" s="594"/>
      <c r="DL11" s="594"/>
      <c r="DM11" s="594"/>
      <c r="DN11" s="594"/>
      <c r="DO11" s="594"/>
      <c r="DP11" s="594"/>
      <c r="DQ11" s="594"/>
      <c r="DR11" s="594"/>
      <c r="DS11" s="594"/>
      <c r="DT11" s="594"/>
      <c r="DU11" s="594"/>
      <c r="DV11" s="594"/>
      <c r="DW11" s="594"/>
      <c r="DX11" s="594"/>
      <c r="DY11" s="594"/>
      <c r="DZ11" s="594"/>
      <c r="EA11" s="594"/>
      <c r="EB11" s="594"/>
      <c r="EC11" s="594"/>
      <c r="ED11" s="594"/>
      <c r="EE11" s="594"/>
      <c r="EF11" s="594"/>
      <c r="EG11" s="594"/>
      <c r="EH11" s="594"/>
      <c r="EI11" s="594"/>
      <c r="EJ11" s="594"/>
      <c r="EK11" s="594"/>
      <c r="EL11" s="594"/>
      <c r="EM11" s="594"/>
      <c r="EN11" s="594"/>
      <c r="EO11" s="594"/>
      <c r="EP11" s="594"/>
      <c r="EQ11" s="594"/>
      <c r="ER11" s="594"/>
      <c r="ES11" s="594"/>
      <c r="ET11" s="594"/>
      <c r="EU11" s="594"/>
      <c r="EV11" s="594"/>
      <c r="EW11" s="594"/>
      <c r="EX11" s="594"/>
      <c r="EY11" s="594"/>
      <c r="EZ11" s="594"/>
      <c r="FA11" s="594"/>
      <c r="FB11" s="594"/>
      <c r="FC11" s="594"/>
      <c r="FD11" s="594"/>
      <c r="FE11" s="594"/>
      <c r="FF11" s="594"/>
      <c r="FG11" s="594"/>
      <c r="FH11" s="594"/>
      <c r="FI11" s="594"/>
      <c r="FJ11" s="594"/>
      <c r="FK11" s="594"/>
      <c r="FL11" s="594"/>
      <c r="FM11" s="594"/>
      <c r="FN11" s="594"/>
      <c r="FO11" s="594"/>
      <c r="FP11" s="594"/>
      <c r="FQ11" s="594"/>
      <c r="FR11" s="594"/>
      <c r="FS11" s="594"/>
      <c r="FT11" s="594"/>
      <c r="FU11" s="594"/>
      <c r="FV11" s="594"/>
      <c r="FW11" s="594"/>
      <c r="FX11" s="594"/>
      <c r="FY11" s="594"/>
      <c r="FZ11" s="594"/>
      <c r="GA11" s="594"/>
      <c r="GB11" s="594"/>
      <c r="GC11" s="594"/>
      <c r="GD11" s="594"/>
      <c r="GE11" s="594"/>
      <c r="GF11" s="594"/>
      <c r="GG11" s="594"/>
      <c r="GH11" s="594"/>
      <c r="GI11" s="594"/>
      <c r="GJ11" s="594"/>
      <c r="GK11" s="594"/>
      <c r="GL11" s="594"/>
      <c r="GM11" s="594"/>
      <c r="GN11" s="594"/>
      <c r="GO11" s="594"/>
      <c r="GP11" s="594"/>
      <c r="GQ11" s="594"/>
      <c r="GR11" s="594"/>
      <c r="GS11" s="594"/>
      <c r="GT11" s="594"/>
      <c r="GU11" s="594"/>
      <c r="GV11" s="594"/>
      <c r="GW11" s="594"/>
      <c r="GX11" s="594"/>
      <c r="GY11" s="594"/>
      <c r="GZ11" s="594"/>
      <c r="HA11" s="594"/>
      <c r="HB11" s="594"/>
      <c r="HC11" s="594"/>
      <c r="HD11" s="594"/>
      <c r="HE11" s="594"/>
      <c r="HF11" s="594"/>
      <c r="HG11" s="594"/>
      <c r="HH11" s="594"/>
      <c r="HI11" s="594"/>
      <c r="HJ11" s="594"/>
      <c r="HK11" s="594"/>
      <c r="HL11" s="594"/>
      <c r="HM11" s="594"/>
      <c r="HN11" s="594"/>
      <c r="HO11" s="594"/>
      <c r="HP11" s="594"/>
      <c r="HQ11" s="594"/>
      <c r="HR11" s="594"/>
      <c r="HS11" s="594"/>
      <c r="HT11" s="594"/>
      <c r="HU11" s="594"/>
      <c r="HV11" s="594"/>
      <c r="HW11" s="594"/>
      <c r="HX11" s="594"/>
      <c r="HY11" s="594"/>
      <c r="HZ11" s="594"/>
      <c r="IA11" s="594"/>
      <c r="IB11" s="594"/>
      <c r="IC11" s="594"/>
      <c r="ID11" s="594"/>
      <c r="IE11" s="594"/>
      <c r="IF11" s="594"/>
      <c r="IG11" s="594"/>
      <c r="IH11" s="594"/>
      <c r="II11" s="594"/>
      <c r="IJ11" s="594"/>
      <c r="IK11" s="594"/>
      <c r="IL11" s="594"/>
      <c r="IM11" s="594"/>
      <c r="IN11" s="594"/>
      <c r="IO11" s="594"/>
      <c r="IP11" s="594"/>
      <c r="IQ11" s="594"/>
      <c r="IR11" s="594"/>
      <c r="IS11" s="594"/>
      <c r="IT11" s="594"/>
      <c r="IU11" s="594"/>
      <c r="IV11" s="594"/>
    </row>
    <row collapsed="false" customFormat="true" customHeight="true" hidden="false" ht="20.1" outlineLevel="0" r="12" s="297">
      <c r="A12" s="595" t="s">
        <v>619</v>
      </c>
      <c r="B12" s="595"/>
      <c r="C12" s="595"/>
      <c r="D12" s="595"/>
      <c r="E12" s="595"/>
      <c r="F12" s="595"/>
      <c r="G12" s="595"/>
      <c r="H12" s="596" t="s">
        <v>620</v>
      </c>
      <c r="I12" s="23"/>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c r="FL12" s="23"/>
      <c r="FM12" s="23"/>
      <c r="FN12" s="23"/>
      <c r="FO12" s="23"/>
      <c r="FP12" s="23"/>
      <c r="FQ12" s="23"/>
      <c r="FR12" s="23"/>
      <c r="FS12" s="23"/>
      <c r="FT12" s="23"/>
      <c r="FU12" s="23"/>
      <c r="FV12" s="23"/>
      <c r="FW12" s="23"/>
      <c r="FX12" s="23"/>
      <c r="FY12" s="23"/>
      <c r="FZ12" s="23"/>
      <c r="GA12" s="23"/>
      <c r="GB12" s="23"/>
      <c r="GC12" s="23"/>
      <c r="GD12" s="23"/>
      <c r="GE12" s="23"/>
      <c r="GF12" s="23"/>
      <c r="GG12" s="23"/>
      <c r="GH12" s="23"/>
      <c r="GI12" s="23"/>
      <c r="GJ12" s="23"/>
      <c r="GK12" s="23"/>
      <c r="GL12" s="23"/>
      <c r="GM12" s="23"/>
      <c r="GN12" s="23"/>
      <c r="GO12" s="23"/>
      <c r="GP12" s="23"/>
      <c r="GQ12" s="23"/>
      <c r="GR12" s="23"/>
      <c r="GS12" s="23"/>
      <c r="GT12" s="23"/>
      <c r="GU12" s="23"/>
      <c r="GV12" s="23"/>
      <c r="GW12" s="23"/>
      <c r="GX12" s="23"/>
      <c r="GY12" s="23"/>
      <c r="GZ12" s="23"/>
      <c r="HA12" s="23"/>
      <c r="HB12" s="23"/>
      <c r="HC12" s="23"/>
      <c r="HD12" s="23"/>
      <c r="HE12" s="23"/>
      <c r="HF12" s="23"/>
      <c r="HG12" s="23"/>
      <c r="HH12" s="23"/>
      <c r="HI12" s="23"/>
      <c r="HJ12" s="23"/>
      <c r="HK12" s="23"/>
      <c r="HL12" s="23"/>
      <c r="HM12" s="23"/>
      <c r="HN12" s="23"/>
      <c r="HO12" s="23"/>
      <c r="HP12" s="23"/>
      <c r="HQ12" s="23"/>
      <c r="HR12" s="23"/>
      <c r="HS12" s="23"/>
      <c r="HT12" s="23"/>
      <c r="HU12" s="23"/>
      <c r="HV12" s="23"/>
      <c r="HW12" s="23"/>
      <c r="HX12" s="23"/>
      <c r="HY12" s="23"/>
      <c r="HZ12" s="23"/>
      <c r="IA12" s="23"/>
      <c r="IB12" s="23"/>
      <c r="IC12" s="23"/>
      <c r="ID12" s="23"/>
      <c r="IE12" s="23"/>
      <c r="IF12" s="23"/>
      <c r="IG12" s="23"/>
      <c r="IH12" s="23"/>
      <c r="II12" s="23"/>
      <c r="IJ12" s="23"/>
      <c r="IK12" s="23"/>
      <c r="IL12" s="23"/>
      <c r="IM12" s="23"/>
      <c r="IN12" s="23"/>
      <c r="IO12" s="23"/>
      <c r="IP12" s="23"/>
      <c r="IQ12" s="23"/>
      <c r="IR12" s="23"/>
      <c r="IS12" s="23"/>
      <c r="IT12" s="23"/>
      <c r="IU12" s="23"/>
      <c r="IV12" s="23"/>
    </row>
    <row collapsed="false" customFormat="true" customHeight="true" hidden="false" ht="20.1" outlineLevel="0" r="13" s="297">
      <c r="A13" s="597" t="s">
        <v>621</v>
      </c>
      <c r="B13" s="598"/>
      <c r="C13" s="598"/>
      <c r="D13" s="598"/>
      <c r="E13" s="598"/>
      <c r="F13" s="599"/>
      <c r="G13" s="600"/>
      <c r="H13" s="601" t="n">
        <v>1.5</v>
      </c>
      <c r="I13" s="86"/>
      <c r="J13" s="86"/>
      <c r="K13" s="86"/>
      <c r="L13" s="86"/>
      <c r="M13" s="86"/>
      <c r="N13" s="86"/>
      <c r="O13" s="86"/>
      <c r="P13" s="86"/>
      <c r="Q13" s="86"/>
      <c r="R13" s="86"/>
      <c r="S13" s="86"/>
      <c r="T13" s="86"/>
      <c r="U13" s="86"/>
      <c r="V13" s="86"/>
      <c r="W13" s="86"/>
      <c r="X13" s="86"/>
      <c r="Y13" s="86"/>
      <c r="Z13" s="86"/>
      <c r="AA13" s="86"/>
      <c r="AB13" s="86"/>
      <c r="AC13" s="86"/>
      <c r="AD13" s="86"/>
      <c r="AE13" s="86"/>
      <c r="AF13" s="86"/>
      <c r="AG13" s="86"/>
      <c r="AH13" s="86"/>
      <c r="AI13" s="86"/>
      <c r="AJ13" s="86"/>
      <c r="AK13" s="86"/>
      <c r="AL13" s="86"/>
      <c r="AM13" s="86"/>
      <c r="AN13" s="86"/>
      <c r="AO13" s="86"/>
      <c r="AP13" s="86"/>
      <c r="AQ13" s="86"/>
      <c r="AR13" s="86"/>
      <c r="AS13" s="86"/>
      <c r="AT13" s="86"/>
      <c r="AU13" s="86"/>
      <c r="AV13" s="86"/>
      <c r="AW13" s="86"/>
      <c r="AX13" s="86"/>
      <c r="AY13" s="86"/>
      <c r="AZ13" s="86"/>
      <c r="BA13" s="86"/>
      <c r="BB13" s="86"/>
      <c r="BC13" s="86"/>
      <c r="BD13" s="86"/>
      <c r="BE13" s="86"/>
      <c r="BF13" s="86"/>
      <c r="BG13" s="86"/>
      <c r="BH13" s="86"/>
      <c r="BI13" s="86"/>
      <c r="BJ13" s="86"/>
      <c r="BK13" s="86"/>
      <c r="BL13" s="86"/>
      <c r="BM13" s="86"/>
      <c r="BN13" s="86"/>
      <c r="BO13" s="86"/>
      <c r="BP13" s="86"/>
      <c r="BQ13" s="86"/>
      <c r="BR13" s="86"/>
      <c r="BS13" s="86"/>
      <c r="BT13" s="86"/>
      <c r="BU13" s="86"/>
      <c r="BV13" s="86"/>
      <c r="BW13" s="86"/>
      <c r="BX13" s="86"/>
      <c r="BY13" s="86"/>
      <c r="BZ13" s="86"/>
      <c r="CA13" s="86"/>
      <c r="CB13" s="86"/>
      <c r="CC13" s="86"/>
      <c r="CD13" s="86"/>
      <c r="CE13" s="86"/>
      <c r="CF13" s="86"/>
      <c r="CG13" s="86"/>
      <c r="CH13" s="86"/>
      <c r="CI13" s="86"/>
      <c r="CJ13" s="86"/>
      <c r="CK13" s="86"/>
      <c r="CL13" s="86"/>
      <c r="CM13" s="86"/>
      <c r="CN13" s="86"/>
      <c r="CO13" s="86"/>
      <c r="CP13" s="86"/>
      <c r="CQ13" s="86"/>
      <c r="CR13" s="86"/>
      <c r="CS13" s="86"/>
      <c r="CT13" s="86"/>
      <c r="CU13" s="86"/>
      <c r="CV13" s="86"/>
      <c r="CW13" s="86"/>
      <c r="CX13" s="86"/>
      <c r="CY13" s="86"/>
      <c r="CZ13" s="86"/>
      <c r="DA13" s="86"/>
      <c r="DB13" s="86"/>
      <c r="DC13" s="86"/>
      <c r="DD13" s="86"/>
      <c r="DE13" s="86"/>
      <c r="DF13" s="86"/>
      <c r="DG13" s="86"/>
      <c r="DH13" s="86"/>
      <c r="DI13" s="86"/>
      <c r="DJ13" s="86"/>
      <c r="DK13" s="86"/>
      <c r="DL13" s="86"/>
      <c r="DM13" s="86"/>
      <c r="DN13" s="86"/>
      <c r="DO13" s="86"/>
      <c r="DP13" s="86"/>
      <c r="DQ13" s="86"/>
      <c r="DR13" s="86"/>
      <c r="DS13" s="86"/>
      <c r="DT13" s="86"/>
      <c r="DU13" s="86"/>
      <c r="DV13" s="86"/>
      <c r="DW13" s="86"/>
      <c r="DX13" s="86"/>
      <c r="DY13" s="86"/>
      <c r="DZ13" s="86"/>
      <c r="EA13" s="86"/>
      <c r="EB13" s="86"/>
      <c r="EC13" s="86"/>
      <c r="ED13" s="86"/>
      <c r="EE13" s="86"/>
      <c r="EF13" s="86"/>
      <c r="EG13" s="86"/>
      <c r="EH13" s="86"/>
      <c r="EI13" s="86"/>
      <c r="EJ13" s="86"/>
      <c r="EK13" s="86"/>
      <c r="EL13" s="86"/>
      <c r="EM13" s="86"/>
      <c r="EN13" s="86"/>
      <c r="EO13" s="86"/>
      <c r="EP13" s="86"/>
      <c r="EQ13" s="86"/>
      <c r="ER13" s="86"/>
      <c r="ES13" s="86"/>
      <c r="ET13" s="86"/>
      <c r="EU13" s="86"/>
      <c r="EV13" s="86"/>
      <c r="EW13" s="86"/>
      <c r="EX13" s="86"/>
      <c r="EY13" s="86"/>
      <c r="EZ13" s="86"/>
      <c r="FA13" s="86"/>
      <c r="FB13" s="86"/>
      <c r="FC13" s="86"/>
      <c r="FD13" s="86"/>
      <c r="FE13" s="86"/>
      <c r="FF13" s="86"/>
      <c r="FG13" s="86"/>
      <c r="FH13" s="86"/>
      <c r="FI13" s="86"/>
      <c r="FJ13" s="86"/>
      <c r="FK13" s="86"/>
      <c r="FL13" s="86"/>
      <c r="FM13" s="86"/>
      <c r="FN13" s="86"/>
      <c r="FO13" s="86"/>
      <c r="FP13" s="86"/>
      <c r="FQ13" s="86"/>
      <c r="FR13" s="86"/>
      <c r="FS13" s="86"/>
      <c r="FT13" s="86"/>
      <c r="FU13" s="86"/>
      <c r="FV13" s="86"/>
      <c r="FW13" s="86"/>
      <c r="FX13" s="86"/>
      <c r="FY13" s="86"/>
      <c r="FZ13" s="86"/>
      <c r="GA13" s="86"/>
      <c r="GB13" s="86"/>
      <c r="GC13" s="86"/>
      <c r="GD13" s="86"/>
      <c r="GE13" s="86"/>
      <c r="GF13" s="86"/>
      <c r="GG13" s="86"/>
      <c r="GH13" s="86"/>
      <c r="GI13" s="86"/>
      <c r="GJ13" s="86"/>
      <c r="GK13" s="86"/>
      <c r="GL13" s="86"/>
      <c r="GM13" s="86"/>
      <c r="GN13" s="86"/>
      <c r="GO13" s="86"/>
      <c r="GP13" s="86"/>
      <c r="GQ13" s="86"/>
      <c r="GR13" s="86"/>
      <c r="GS13" s="86"/>
      <c r="GT13" s="86"/>
      <c r="GU13" s="86"/>
      <c r="GV13" s="86"/>
      <c r="GW13" s="86"/>
      <c r="GX13" s="86"/>
      <c r="GY13" s="86"/>
      <c r="GZ13" s="86"/>
      <c r="HA13" s="86"/>
      <c r="HB13" s="86"/>
      <c r="HC13" s="86"/>
      <c r="HD13" s="86"/>
      <c r="HE13" s="86"/>
      <c r="HF13" s="86"/>
      <c r="HG13" s="86"/>
      <c r="HH13" s="86"/>
      <c r="HI13" s="86"/>
      <c r="HJ13" s="86"/>
      <c r="HK13" s="86"/>
      <c r="HL13" s="86"/>
      <c r="HM13" s="86"/>
      <c r="HN13" s="86"/>
      <c r="HO13" s="86"/>
      <c r="HP13" s="86"/>
      <c r="HQ13" s="86"/>
      <c r="HR13" s="86"/>
      <c r="HS13" s="86"/>
      <c r="HT13" s="86"/>
      <c r="HU13" s="86"/>
      <c r="HV13" s="86"/>
      <c r="HW13" s="86"/>
      <c r="HX13" s="86"/>
      <c r="HY13" s="86"/>
      <c r="HZ13" s="86"/>
      <c r="IA13" s="86"/>
      <c r="IB13" s="86"/>
      <c r="IC13" s="86"/>
      <c r="ID13" s="86"/>
      <c r="IE13" s="86"/>
      <c r="IF13" s="86"/>
      <c r="IG13" s="86"/>
      <c r="IH13" s="86"/>
      <c r="II13" s="86"/>
      <c r="IJ13" s="86"/>
      <c r="IK13" s="86"/>
      <c r="IL13" s="86"/>
      <c r="IM13" s="86"/>
      <c r="IN13" s="86"/>
      <c r="IO13" s="86"/>
      <c r="IP13" s="86"/>
      <c r="IQ13" s="86"/>
      <c r="IR13" s="86"/>
      <c r="IS13" s="86"/>
      <c r="IT13" s="86"/>
      <c r="IU13" s="86"/>
      <c r="IV13" s="86"/>
    </row>
    <row collapsed="false" customFormat="true" customHeight="true" hidden="false" ht="20.1" outlineLevel="0" r="14" s="297">
      <c r="A14" s="597" t="s">
        <v>622</v>
      </c>
      <c r="B14" s="598"/>
      <c r="C14" s="598"/>
      <c r="D14" s="598"/>
      <c r="E14" s="598"/>
      <c r="F14" s="599"/>
      <c r="G14" s="600"/>
      <c r="H14" s="601" t="n">
        <v>0.3</v>
      </c>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6"/>
      <c r="AM14" s="86"/>
      <c r="AN14" s="86"/>
      <c r="AO14" s="86"/>
      <c r="AP14" s="86"/>
      <c r="AQ14" s="86"/>
      <c r="AR14" s="86"/>
      <c r="AS14" s="86"/>
      <c r="AT14" s="86"/>
      <c r="AU14" s="86"/>
      <c r="AV14" s="86"/>
      <c r="AW14" s="86"/>
      <c r="AX14" s="86"/>
      <c r="AY14" s="86"/>
      <c r="AZ14" s="86"/>
      <c r="BA14" s="86"/>
      <c r="BB14" s="86"/>
      <c r="BC14" s="86"/>
      <c r="BD14" s="86"/>
      <c r="BE14" s="86"/>
      <c r="BF14" s="86"/>
      <c r="BG14" s="86"/>
      <c r="BH14" s="86"/>
      <c r="BI14" s="86"/>
      <c r="BJ14" s="86"/>
      <c r="BK14" s="86"/>
      <c r="BL14" s="86"/>
      <c r="BM14" s="86"/>
      <c r="BN14" s="86"/>
      <c r="BO14" s="86"/>
      <c r="BP14" s="86"/>
      <c r="BQ14" s="86"/>
      <c r="BR14" s="86"/>
      <c r="BS14" s="86"/>
      <c r="BT14" s="86"/>
      <c r="BU14" s="86"/>
      <c r="BV14" s="86"/>
      <c r="BW14" s="86"/>
      <c r="BX14" s="86"/>
      <c r="BY14" s="86"/>
      <c r="BZ14" s="86"/>
      <c r="CA14" s="86"/>
      <c r="CB14" s="86"/>
      <c r="CC14" s="86"/>
      <c r="CD14" s="86"/>
      <c r="CE14" s="86"/>
      <c r="CF14" s="86"/>
      <c r="CG14" s="86"/>
      <c r="CH14" s="86"/>
      <c r="CI14" s="86"/>
      <c r="CJ14" s="86"/>
      <c r="CK14" s="86"/>
      <c r="CL14" s="86"/>
      <c r="CM14" s="86"/>
      <c r="CN14" s="86"/>
      <c r="CO14" s="86"/>
      <c r="CP14" s="86"/>
      <c r="CQ14" s="86"/>
      <c r="CR14" s="86"/>
      <c r="CS14" s="86"/>
      <c r="CT14" s="86"/>
      <c r="CU14" s="86"/>
      <c r="CV14" s="86"/>
      <c r="CW14" s="86"/>
      <c r="CX14" s="86"/>
      <c r="CY14" s="86"/>
      <c r="CZ14" s="86"/>
      <c r="DA14" s="86"/>
      <c r="DB14" s="86"/>
      <c r="DC14" s="86"/>
      <c r="DD14" s="86"/>
      <c r="DE14" s="86"/>
      <c r="DF14" s="86"/>
      <c r="DG14" s="86"/>
      <c r="DH14" s="86"/>
      <c r="DI14" s="86"/>
      <c r="DJ14" s="86"/>
      <c r="DK14" s="86"/>
      <c r="DL14" s="86"/>
      <c r="DM14" s="86"/>
      <c r="DN14" s="86"/>
      <c r="DO14" s="86"/>
      <c r="DP14" s="86"/>
      <c r="DQ14" s="86"/>
      <c r="DR14" s="86"/>
      <c r="DS14" s="86"/>
      <c r="DT14" s="86"/>
      <c r="DU14" s="86"/>
      <c r="DV14" s="86"/>
      <c r="DW14" s="86"/>
      <c r="DX14" s="86"/>
      <c r="DY14" s="86"/>
      <c r="DZ14" s="86"/>
      <c r="EA14" s="86"/>
      <c r="EB14" s="86"/>
      <c r="EC14" s="86"/>
      <c r="ED14" s="86"/>
      <c r="EE14" s="86"/>
      <c r="EF14" s="86"/>
      <c r="EG14" s="86"/>
      <c r="EH14" s="86"/>
      <c r="EI14" s="86"/>
      <c r="EJ14" s="86"/>
      <c r="EK14" s="86"/>
      <c r="EL14" s="86"/>
      <c r="EM14" s="86"/>
      <c r="EN14" s="86"/>
      <c r="EO14" s="86"/>
      <c r="EP14" s="86"/>
      <c r="EQ14" s="86"/>
      <c r="ER14" s="86"/>
      <c r="ES14" s="86"/>
      <c r="ET14" s="86"/>
      <c r="EU14" s="86"/>
      <c r="EV14" s="86"/>
      <c r="EW14" s="86"/>
      <c r="EX14" s="86"/>
      <c r="EY14" s="86"/>
      <c r="EZ14" s="86"/>
      <c r="FA14" s="86"/>
      <c r="FB14" s="86"/>
      <c r="FC14" s="86"/>
      <c r="FD14" s="86"/>
      <c r="FE14" s="86"/>
      <c r="FF14" s="86"/>
      <c r="FG14" s="86"/>
      <c r="FH14" s="86"/>
      <c r="FI14" s="86"/>
      <c r="FJ14" s="86"/>
      <c r="FK14" s="86"/>
      <c r="FL14" s="86"/>
      <c r="FM14" s="86"/>
      <c r="FN14" s="86"/>
      <c r="FO14" s="86"/>
      <c r="FP14" s="86"/>
      <c r="FQ14" s="86"/>
      <c r="FR14" s="86"/>
      <c r="FS14" s="86"/>
      <c r="FT14" s="86"/>
      <c r="FU14" s="86"/>
      <c r="FV14" s="86"/>
      <c r="FW14" s="86"/>
      <c r="FX14" s="86"/>
      <c r="FY14" s="86"/>
      <c r="FZ14" s="86"/>
      <c r="GA14" s="86"/>
      <c r="GB14" s="86"/>
      <c r="GC14" s="86"/>
      <c r="GD14" s="86"/>
      <c r="GE14" s="86"/>
      <c r="GF14" s="86"/>
      <c r="GG14" s="86"/>
      <c r="GH14" s="86"/>
      <c r="GI14" s="86"/>
      <c r="GJ14" s="86"/>
      <c r="GK14" s="86"/>
      <c r="GL14" s="86"/>
      <c r="GM14" s="86"/>
      <c r="GN14" s="86"/>
      <c r="GO14" s="86"/>
      <c r="GP14" s="86"/>
      <c r="GQ14" s="86"/>
      <c r="GR14" s="86"/>
      <c r="GS14" s="86"/>
      <c r="GT14" s="86"/>
      <c r="GU14" s="86"/>
      <c r="GV14" s="86"/>
      <c r="GW14" s="86"/>
      <c r="GX14" s="86"/>
      <c r="GY14" s="86"/>
      <c r="GZ14" s="86"/>
      <c r="HA14" s="86"/>
      <c r="HB14" s="86"/>
      <c r="HC14" s="86"/>
      <c r="HD14" s="86"/>
      <c r="HE14" s="86"/>
      <c r="HF14" s="86"/>
      <c r="HG14" s="86"/>
      <c r="HH14" s="86"/>
      <c r="HI14" s="86"/>
      <c r="HJ14" s="86"/>
      <c r="HK14" s="86"/>
      <c r="HL14" s="86"/>
      <c r="HM14" s="86"/>
      <c r="HN14" s="86"/>
      <c r="HO14" s="86"/>
      <c r="HP14" s="86"/>
      <c r="HQ14" s="86"/>
      <c r="HR14" s="86"/>
      <c r="HS14" s="86"/>
      <c r="HT14" s="86"/>
      <c r="HU14" s="86"/>
      <c r="HV14" s="86"/>
      <c r="HW14" s="86"/>
      <c r="HX14" s="86"/>
      <c r="HY14" s="86"/>
      <c r="HZ14" s="86"/>
      <c r="IA14" s="86"/>
      <c r="IB14" s="86"/>
      <c r="IC14" s="86"/>
      <c r="ID14" s="86"/>
      <c r="IE14" s="86"/>
      <c r="IF14" s="86"/>
      <c r="IG14" s="86"/>
      <c r="IH14" s="86"/>
      <c r="II14" s="86"/>
      <c r="IJ14" s="86"/>
      <c r="IK14" s="86"/>
      <c r="IL14" s="86"/>
      <c r="IM14" s="86"/>
      <c r="IN14" s="86"/>
      <c r="IO14" s="86"/>
      <c r="IP14" s="86"/>
      <c r="IQ14" s="86"/>
      <c r="IR14" s="86"/>
      <c r="IS14" s="86"/>
      <c r="IT14" s="86"/>
      <c r="IU14" s="86"/>
      <c r="IV14" s="86"/>
    </row>
    <row collapsed="false" customFormat="true" customHeight="true" hidden="false" ht="20.1" outlineLevel="0" r="15" s="297">
      <c r="A15" s="597" t="s">
        <v>623</v>
      </c>
      <c r="B15" s="598"/>
      <c r="C15" s="598"/>
      <c r="D15" s="598"/>
      <c r="E15" s="598"/>
      <c r="F15" s="599"/>
      <c r="G15" s="600"/>
      <c r="H15" s="601" t="n">
        <v>0.56</v>
      </c>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c r="BZ15" s="86"/>
      <c r="CA15" s="86"/>
      <c r="CB15" s="86"/>
      <c r="CC15" s="86"/>
      <c r="CD15" s="86"/>
      <c r="CE15" s="86"/>
      <c r="CF15" s="86"/>
      <c r="CG15" s="86"/>
      <c r="CH15" s="86"/>
      <c r="CI15" s="86"/>
      <c r="CJ15" s="86"/>
      <c r="CK15" s="86"/>
      <c r="CL15" s="86"/>
      <c r="CM15" s="86"/>
      <c r="CN15" s="86"/>
      <c r="CO15" s="86"/>
      <c r="CP15" s="86"/>
      <c r="CQ15" s="86"/>
      <c r="CR15" s="86"/>
      <c r="CS15" s="86"/>
      <c r="CT15" s="86"/>
      <c r="CU15" s="86"/>
      <c r="CV15" s="86"/>
      <c r="CW15" s="86"/>
      <c r="CX15" s="86"/>
      <c r="CY15" s="86"/>
      <c r="CZ15" s="86"/>
      <c r="DA15" s="86"/>
      <c r="DB15" s="86"/>
      <c r="DC15" s="86"/>
      <c r="DD15" s="86"/>
      <c r="DE15" s="86"/>
      <c r="DF15" s="86"/>
      <c r="DG15" s="86"/>
      <c r="DH15" s="86"/>
      <c r="DI15" s="86"/>
      <c r="DJ15" s="86"/>
      <c r="DK15" s="86"/>
      <c r="DL15" s="86"/>
      <c r="DM15" s="86"/>
      <c r="DN15" s="86"/>
      <c r="DO15" s="86"/>
      <c r="DP15" s="86"/>
      <c r="DQ15" s="86"/>
      <c r="DR15" s="86"/>
      <c r="DS15" s="86"/>
      <c r="DT15" s="86"/>
      <c r="DU15" s="86"/>
      <c r="DV15" s="86"/>
      <c r="DW15" s="86"/>
      <c r="DX15" s="86"/>
      <c r="DY15" s="86"/>
      <c r="DZ15" s="86"/>
      <c r="EA15" s="86"/>
      <c r="EB15" s="86"/>
      <c r="EC15" s="86"/>
      <c r="ED15" s="86"/>
      <c r="EE15" s="86"/>
      <c r="EF15" s="86"/>
      <c r="EG15" s="86"/>
      <c r="EH15" s="86"/>
      <c r="EI15" s="86"/>
      <c r="EJ15" s="86"/>
      <c r="EK15" s="86"/>
      <c r="EL15" s="86"/>
      <c r="EM15" s="86"/>
      <c r="EN15" s="86"/>
      <c r="EO15" s="86"/>
      <c r="EP15" s="86"/>
      <c r="EQ15" s="86"/>
      <c r="ER15" s="86"/>
      <c r="ES15" s="86"/>
      <c r="ET15" s="86"/>
      <c r="EU15" s="86"/>
      <c r="EV15" s="86"/>
      <c r="EW15" s="86"/>
      <c r="EX15" s="86"/>
      <c r="EY15" s="86"/>
      <c r="EZ15" s="86"/>
      <c r="FA15" s="86"/>
      <c r="FB15" s="86"/>
      <c r="FC15" s="86"/>
      <c r="FD15" s="86"/>
      <c r="FE15" s="86"/>
      <c r="FF15" s="86"/>
      <c r="FG15" s="86"/>
      <c r="FH15" s="86"/>
      <c r="FI15" s="86"/>
      <c r="FJ15" s="86"/>
      <c r="FK15" s="86"/>
      <c r="FL15" s="86"/>
      <c r="FM15" s="86"/>
      <c r="FN15" s="86"/>
      <c r="FO15" s="86"/>
      <c r="FP15" s="86"/>
      <c r="FQ15" s="86"/>
      <c r="FR15" s="86"/>
      <c r="FS15" s="86"/>
      <c r="FT15" s="86"/>
      <c r="FU15" s="86"/>
      <c r="FV15" s="86"/>
      <c r="FW15" s="86"/>
      <c r="FX15" s="86"/>
      <c r="FY15" s="86"/>
      <c r="FZ15" s="86"/>
      <c r="GA15" s="86"/>
      <c r="GB15" s="86"/>
      <c r="GC15" s="86"/>
      <c r="GD15" s="86"/>
      <c r="GE15" s="86"/>
      <c r="GF15" s="86"/>
      <c r="GG15" s="86"/>
      <c r="GH15" s="86"/>
      <c r="GI15" s="86"/>
      <c r="GJ15" s="86"/>
      <c r="GK15" s="86"/>
      <c r="GL15" s="86"/>
      <c r="GM15" s="86"/>
      <c r="GN15" s="86"/>
      <c r="GO15" s="86"/>
      <c r="GP15" s="86"/>
      <c r="GQ15" s="86"/>
      <c r="GR15" s="86"/>
      <c r="GS15" s="86"/>
      <c r="GT15" s="86"/>
      <c r="GU15" s="86"/>
      <c r="GV15" s="86"/>
      <c r="GW15" s="86"/>
      <c r="GX15" s="86"/>
      <c r="GY15" s="86"/>
      <c r="GZ15" s="86"/>
      <c r="HA15" s="86"/>
      <c r="HB15" s="86"/>
      <c r="HC15" s="86"/>
      <c r="HD15" s="86"/>
      <c r="HE15" s="86"/>
      <c r="HF15" s="86"/>
      <c r="HG15" s="86"/>
      <c r="HH15" s="86"/>
      <c r="HI15" s="86"/>
      <c r="HJ15" s="86"/>
      <c r="HK15" s="86"/>
      <c r="HL15" s="86"/>
      <c r="HM15" s="86"/>
      <c r="HN15" s="86"/>
      <c r="HO15" s="86"/>
      <c r="HP15" s="86"/>
      <c r="HQ15" s="86"/>
      <c r="HR15" s="86"/>
      <c r="HS15" s="86"/>
      <c r="HT15" s="86"/>
      <c r="HU15" s="86"/>
      <c r="HV15" s="86"/>
      <c r="HW15" s="86"/>
      <c r="HX15" s="86"/>
      <c r="HY15" s="86"/>
      <c r="HZ15" s="86"/>
      <c r="IA15" s="86"/>
      <c r="IB15" s="86"/>
      <c r="IC15" s="86"/>
      <c r="ID15" s="86"/>
      <c r="IE15" s="86"/>
      <c r="IF15" s="86"/>
      <c r="IG15" s="86"/>
      <c r="IH15" s="86"/>
      <c r="II15" s="86"/>
      <c r="IJ15" s="86"/>
      <c r="IK15" s="86"/>
      <c r="IL15" s="86"/>
      <c r="IM15" s="86"/>
      <c r="IN15" s="86"/>
      <c r="IO15" s="86"/>
      <c r="IP15" s="86"/>
      <c r="IQ15" s="86"/>
      <c r="IR15" s="86"/>
      <c r="IS15" s="86"/>
      <c r="IT15" s="86"/>
      <c r="IU15" s="86"/>
      <c r="IV15" s="86"/>
    </row>
    <row collapsed="false" customFormat="true" customHeight="true" hidden="false" ht="20.1" outlineLevel="0" r="16" s="297">
      <c r="A16" s="602" t="s">
        <v>624</v>
      </c>
      <c r="B16" s="602"/>
      <c r="C16" s="602"/>
      <c r="D16" s="602"/>
      <c r="E16" s="602"/>
      <c r="F16" s="602"/>
      <c r="G16" s="602"/>
      <c r="H16" s="601" t="n">
        <f aca="false">SUM(H13:H15)</f>
        <v>2.36</v>
      </c>
      <c r="I16" s="86"/>
      <c r="J16" s="86"/>
      <c r="K16" s="86"/>
      <c r="L16" s="86"/>
      <c r="M16" s="86"/>
      <c r="N16" s="86"/>
      <c r="O16" s="86"/>
      <c r="P16" s="86"/>
      <c r="Q16" s="86"/>
      <c r="R16" s="86"/>
      <c r="S16" s="86"/>
      <c r="T16" s="86"/>
      <c r="U16" s="86"/>
      <c r="V16" s="86"/>
      <c r="W16" s="86"/>
      <c r="X16" s="86"/>
      <c r="Y16" s="86"/>
      <c r="Z16" s="86"/>
      <c r="AA16" s="86"/>
      <c r="AB16" s="86"/>
      <c r="AC16" s="86"/>
      <c r="AD16" s="86"/>
      <c r="AE16" s="86"/>
      <c r="AF16" s="86"/>
      <c r="AG16" s="86"/>
      <c r="AH16" s="86"/>
      <c r="AI16" s="86"/>
      <c r="AJ16" s="86"/>
      <c r="AK16" s="86"/>
      <c r="AL16" s="86"/>
      <c r="AM16" s="86"/>
      <c r="AN16" s="86"/>
      <c r="AO16" s="86"/>
      <c r="AP16" s="86"/>
      <c r="AQ16" s="86"/>
      <c r="AR16" s="86"/>
      <c r="AS16" s="86"/>
      <c r="AT16" s="86"/>
      <c r="AU16" s="86"/>
      <c r="AV16" s="86"/>
      <c r="AW16" s="86"/>
      <c r="AX16" s="86"/>
      <c r="AY16" s="86"/>
      <c r="AZ16" s="86"/>
      <c r="BA16" s="86"/>
      <c r="BB16" s="86"/>
      <c r="BC16" s="86"/>
      <c r="BD16" s="86"/>
      <c r="BE16" s="86"/>
      <c r="BF16" s="86"/>
      <c r="BG16" s="86"/>
      <c r="BH16" s="86"/>
      <c r="BI16" s="86"/>
      <c r="BJ16" s="86"/>
      <c r="BK16" s="86"/>
      <c r="BL16" s="86"/>
      <c r="BM16" s="86"/>
      <c r="BN16" s="86"/>
      <c r="BO16" s="86"/>
      <c r="BP16" s="86"/>
      <c r="BQ16" s="86"/>
      <c r="BR16" s="86"/>
      <c r="BS16" s="86"/>
      <c r="BT16" s="86"/>
      <c r="BU16" s="86"/>
      <c r="BV16" s="86"/>
      <c r="BW16" s="86"/>
      <c r="BX16" s="86"/>
      <c r="BY16" s="86"/>
      <c r="BZ16" s="86"/>
      <c r="CA16" s="86"/>
      <c r="CB16" s="86"/>
      <c r="CC16" s="86"/>
      <c r="CD16" s="86"/>
      <c r="CE16" s="86"/>
      <c r="CF16" s="86"/>
      <c r="CG16" s="86"/>
      <c r="CH16" s="86"/>
      <c r="CI16" s="86"/>
      <c r="CJ16" s="86"/>
      <c r="CK16" s="86"/>
      <c r="CL16" s="86"/>
      <c r="CM16" s="86"/>
      <c r="CN16" s="86"/>
      <c r="CO16" s="86"/>
      <c r="CP16" s="86"/>
      <c r="CQ16" s="86"/>
      <c r="CR16" s="86"/>
      <c r="CS16" s="86"/>
      <c r="CT16" s="86"/>
      <c r="CU16" s="86"/>
      <c r="CV16" s="86"/>
      <c r="CW16" s="86"/>
      <c r="CX16" s="86"/>
      <c r="CY16" s="86"/>
      <c r="CZ16" s="86"/>
      <c r="DA16" s="86"/>
      <c r="DB16" s="86"/>
      <c r="DC16" s="86"/>
      <c r="DD16" s="86"/>
      <c r="DE16" s="86"/>
      <c r="DF16" s="86"/>
      <c r="DG16" s="86"/>
      <c r="DH16" s="86"/>
      <c r="DI16" s="86"/>
      <c r="DJ16" s="86"/>
      <c r="DK16" s="86"/>
      <c r="DL16" s="86"/>
      <c r="DM16" s="86"/>
      <c r="DN16" s="86"/>
      <c r="DO16" s="86"/>
      <c r="DP16" s="86"/>
      <c r="DQ16" s="86"/>
      <c r="DR16" s="86"/>
      <c r="DS16" s="86"/>
      <c r="DT16" s="86"/>
      <c r="DU16" s="86"/>
      <c r="DV16" s="86"/>
      <c r="DW16" s="86"/>
      <c r="DX16" s="86"/>
      <c r="DY16" s="86"/>
      <c r="DZ16" s="86"/>
      <c r="EA16" s="86"/>
      <c r="EB16" s="86"/>
      <c r="EC16" s="86"/>
      <c r="ED16" s="86"/>
      <c r="EE16" s="86"/>
      <c r="EF16" s="86"/>
      <c r="EG16" s="86"/>
      <c r="EH16" s="86"/>
      <c r="EI16" s="86"/>
      <c r="EJ16" s="86"/>
      <c r="EK16" s="86"/>
      <c r="EL16" s="86"/>
      <c r="EM16" s="86"/>
      <c r="EN16" s="86"/>
      <c r="EO16" s="86"/>
      <c r="EP16" s="86"/>
      <c r="EQ16" s="86"/>
      <c r="ER16" s="86"/>
      <c r="ES16" s="86"/>
      <c r="ET16" s="86"/>
      <c r="EU16" s="86"/>
      <c r="EV16" s="86"/>
      <c r="EW16" s="86"/>
      <c r="EX16" s="86"/>
      <c r="EY16" s="86"/>
      <c r="EZ16" s="86"/>
      <c r="FA16" s="86"/>
      <c r="FB16" s="86"/>
      <c r="FC16" s="86"/>
      <c r="FD16" s="86"/>
      <c r="FE16" s="86"/>
      <c r="FF16" s="86"/>
      <c r="FG16" s="86"/>
      <c r="FH16" s="86"/>
      <c r="FI16" s="86"/>
      <c r="FJ16" s="86"/>
      <c r="FK16" s="86"/>
      <c r="FL16" s="86"/>
      <c r="FM16" s="86"/>
      <c r="FN16" s="86"/>
      <c r="FO16" s="86"/>
      <c r="FP16" s="86"/>
      <c r="FQ16" s="86"/>
      <c r="FR16" s="86"/>
      <c r="FS16" s="86"/>
      <c r="FT16" s="86"/>
      <c r="FU16" s="86"/>
      <c r="FV16" s="86"/>
      <c r="FW16" s="86"/>
      <c r="FX16" s="86"/>
      <c r="FY16" s="86"/>
      <c r="FZ16" s="86"/>
      <c r="GA16" s="86"/>
      <c r="GB16" s="86"/>
      <c r="GC16" s="86"/>
      <c r="GD16" s="86"/>
      <c r="GE16" s="86"/>
      <c r="GF16" s="86"/>
      <c r="GG16" s="86"/>
      <c r="GH16" s="86"/>
      <c r="GI16" s="86"/>
      <c r="GJ16" s="86"/>
      <c r="GK16" s="86"/>
      <c r="GL16" s="86"/>
      <c r="GM16" s="86"/>
      <c r="GN16" s="86"/>
      <c r="GO16" s="86"/>
      <c r="GP16" s="86"/>
      <c r="GQ16" s="86"/>
      <c r="GR16" s="86"/>
      <c r="GS16" s="86"/>
      <c r="GT16" s="86"/>
      <c r="GU16" s="86"/>
      <c r="GV16" s="86"/>
      <c r="GW16" s="86"/>
      <c r="GX16" s="86"/>
      <c r="GY16" s="86"/>
      <c r="GZ16" s="86"/>
      <c r="HA16" s="86"/>
      <c r="HB16" s="86"/>
      <c r="HC16" s="86"/>
      <c r="HD16" s="86"/>
      <c r="HE16" s="86"/>
      <c r="HF16" s="86"/>
      <c r="HG16" s="86"/>
      <c r="HH16" s="86"/>
      <c r="HI16" s="86"/>
      <c r="HJ16" s="86"/>
      <c r="HK16" s="86"/>
      <c r="HL16" s="86"/>
      <c r="HM16" s="86"/>
      <c r="HN16" s="86"/>
      <c r="HO16" s="86"/>
      <c r="HP16" s="86"/>
      <c r="HQ16" s="86"/>
      <c r="HR16" s="86"/>
      <c r="HS16" s="86"/>
      <c r="HT16" s="86"/>
      <c r="HU16" s="86"/>
      <c r="HV16" s="86"/>
      <c r="HW16" s="86"/>
      <c r="HX16" s="86"/>
      <c r="HY16" s="86"/>
      <c r="HZ16" s="86"/>
      <c r="IA16" s="86"/>
      <c r="IB16" s="86"/>
      <c r="IC16" s="86"/>
      <c r="ID16" s="86"/>
      <c r="IE16" s="86"/>
      <c r="IF16" s="86"/>
      <c r="IG16" s="86"/>
      <c r="IH16" s="86"/>
      <c r="II16" s="86"/>
      <c r="IJ16" s="86"/>
      <c r="IK16" s="86"/>
      <c r="IL16" s="86"/>
      <c r="IM16" s="86"/>
      <c r="IN16" s="86"/>
      <c r="IO16" s="86"/>
      <c r="IP16" s="86"/>
      <c r="IQ16" s="86"/>
      <c r="IR16" s="86"/>
      <c r="IS16" s="86"/>
      <c r="IT16" s="86"/>
      <c r="IU16" s="86"/>
      <c r="IV16" s="86"/>
    </row>
    <row collapsed="false" customFormat="true" customHeight="true" hidden="false" ht="15" outlineLevel="0" r="17" s="297">
      <c r="A17" s="593" t="s">
        <v>625</v>
      </c>
      <c r="B17" s="593"/>
      <c r="C17" s="593"/>
      <c r="D17" s="593"/>
      <c r="E17" s="593"/>
      <c r="F17" s="593"/>
      <c r="G17" s="593"/>
      <c r="H17" s="593"/>
      <c r="I17" s="594"/>
      <c r="J17" s="594"/>
      <c r="K17" s="594"/>
      <c r="L17" s="594"/>
      <c r="M17" s="594"/>
      <c r="N17" s="594"/>
      <c r="O17" s="594"/>
      <c r="P17" s="594"/>
      <c r="Q17" s="594"/>
      <c r="R17" s="594"/>
      <c r="S17" s="594"/>
      <c r="T17" s="594"/>
      <c r="U17" s="594"/>
      <c r="V17" s="594"/>
      <c r="W17" s="594"/>
      <c r="X17" s="594"/>
      <c r="Y17" s="594"/>
      <c r="Z17" s="594"/>
      <c r="AA17" s="594"/>
      <c r="AB17" s="594"/>
      <c r="AC17" s="594"/>
      <c r="AD17" s="594"/>
      <c r="AE17" s="594"/>
      <c r="AF17" s="594"/>
      <c r="AG17" s="594"/>
      <c r="AH17" s="594"/>
      <c r="AI17" s="594"/>
      <c r="AJ17" s="594"/>
      <c r="AK17" s="594"/>
      <c r="AL17" s="594"/>
      <c r="AM17" s="594"/>
      <c r="AN17" s="594"/>
      <c r="AO17" s="594"/>
      <c r="AP17" s="594"/>
      <c r="AQ17" s="594"/>
      <c r="AR17" s="594"/>
      <c r="AS17" s="594"/>
      <c r="AT17" s="594"/>
      <c r="AU17" s="594"/>
      <c r="AV17" s="594"/>
      <c r="AW17" s="594"/>
      <c r="AX17" s="594"/>
      <c r="AY17" s="594"/>
      <c r="AZ17" s="594"/>
      <c r="BA17" s="594"/>
      <c r="BB17" s="594"/>
      <c r="BC17" s="594"/>
      <c r="BD17" s="594"/>
      <c r="BE17" s="594"/>
      <c r="BF17" s="594"/>
      <c r="BG17" s="594"/>
      <c r="BH17" s="594"/>
      <c r="BI17" s="594"/>
      <c r="BJ17" s="594"/>
      <c r="BK17" s="594"/>
      <c r="BL17" s="594"/>
      <c r="BM17" s="594"/>
      <c r="BN17" s="594"/>
      <c r="BO17" s="594"/>
      <c r="BP17" s="594"/>
      <c r="BQ17" s="594"/>
      <c r="BR17" s="594"/>
      <c r="BS17" s="594"/>
      <c r="BT17" s="594"/>
      <c r="BU17" s="594"/>
      <c r="BV17" s="594"/>
      <c r="BW17" s="594"/>
      <c r="BX17" s="594"/>
      <c r="BY17" s="594"/>
      <c r="BZ17" s="594"/>
      <c r="CA17" s="594"/>
      <c r="CB17" s="594"/>
      <c r="CC17" s="594"/>
      <c r="CD17" s="594"/>
      <c r="CE17" s="594"/>
      <c r="CF17" s="594"/>
      <c r="CG17" s="594"/>
      <c r="CH17" s="594"/>
      <c r="CI17" s="594"/>
      <c r="CJ17" s="594"/>
      <c r="CK17" s="594"/>
      <c r="CL17" s="594"/>
      <c r="CM17" s="594"/>
      <c r="CN17" s="594"/>
      <c r="CO17" s="594"/>
      <c r="CP17" s="594"/>
      <c r="CQ17" s="594"/>
      <c r="CR17" s="594"/>
      <c r="CS17" s="594"/>
      <c r="CT17" s="594"/>
      <c r="CU17" s="594"/>
      <c r="CV17" s="594"/>
      <c r="CW17" s="594"/>
      <c r="CX17" s="594"/>
      <c r="CY17" s="594"/>
      <c r="CZ17" s="594"/>
      <c r="DA17" s="594"/>
      <c r="DB17" s="594"/>
      <c r="DC17" s="594"/>
      <c r="DD17" s="594"/>
      <c r="DE17" s="594"/>
      <c r="DF17" s="594"/>
      <c r="DG17" s="594"/>
      <c r="DH17" s="594"/>
      <c r="DI17" s="594"/>
      <c r="DJ17" s="594"/>
      <c r="DK17" s="594"/>
      <c r="DL17" s="594"/>
      <c r="DM17" s="594"/>
      <c r="DN17" s="594"/>
      <c r="DO17" s="594"/>
      <c r="DP17" s="594"/>
      <c r="DQ17" s="594"/>
      <c r="DR17" s="594"/>
      <c r="DS17" s="594"/>
      <c r="DT17" s="594"/>
      <c r="DU17" s="594"/>
      <c r="DV17" s="594"/>
      <c r="DW17" s="594"/>
      <c r="DX17" s="594"/>
      <c r="DY17" s="594"/>
      <c r="DZ17" s="594"/>
      <c r="EA17" s="594"/>
      <c r="EB17" s="594"/>
      <c r="EC17" s="594"/>
      <c r="ED17" s="594"/>
      <c r="EE17" s="594"/>
      <c r="EF17" s="594"/>
      <c r="EG17" s="594"/>
      <c r="EH17" s="594"/>
      <c r="EI17" s="594"/>
      <c r="EJ17" s="594"/>
      <c r="EK17" s="594"/>
      <c r="EL17" s="594"/>
      <c r="EM17" s="594"/>
      <c r="EN17" s="594"/>
      <c r="EO17" s="594"/>
      <c r="EP17" s="594"/>
      <c r="EQ17" s="594"/>
      <c r="ER17" s="594"/>
      <c r="ES17" s="594"/>
      <c r="ET17" s="594"/>
      <c r="EU17" s="594"/>
      <c r="EV17" s="594"/>
      <c r="EW17" s="594"/>
      <c r="EX17" s="594"/>
      <c r="EY17" s="594"/>
      <c r="EZ17" s="594"/>
      <c r="FA17" s="594"/>
      <c r="FB17" s="594"/>
      <c r="FC17" s="594"/>
      <c r="FD17" s="594"/>
      <c r="FE17" s="594"/>
      <c r="FF17" s="594"/>
      <c r="FG17" s="594"/>
      <c r="FH17" s="594"/>
      <c r="FI17" s="594"/>
      <c r="FJ17" s="594"/>
      <c r="FK17" s="594"/>
      <c r="FL17" s="594"/>
      <c r="FM17" s="594"/>
      <c r="FN17" s="594"/>
      <c r="FO17" s="594"/>
      <c r="FP17" s="594"/>
      <c r="FQ17" s="594"/>
      <c r="FR17" s="594"/>
      <c r="FS17" s="594"/>
      <c r="FT17" s="594"/>
      <c r="FU17" s="594"/>
      <c r="FV17" s="594"/>
      <c r="FW17" s="594"/>
      <c r="FX17" s="594"/>
      <c r="FY17" s="594"/>
      <c r="FZ17" s="594"/>
      <c r="GA17" s="594"/>
      <c r="GB17" s="594"/>
      <c r="GC17" s="594"/>
      <c r="GD17" s="594"/>
      <c r="GE17" s="594"/>
      <c r="GF17" s="594"/>
      <c r="GG17" s="594"/>
      <c r="GH17" s="594"/>
      <c r="GI17" s="594"/>
      <c r="GJ17" s="594"/>
      <c r="GK17" s="594"/>
      <c r="GL17" s="594"/>
      <c r="GM17" s="594"/>
      <c r="GN17" s="594"/>
      <c r="GO17" s="594"/>
      <c r="GP17" s="594"/>
      <c r="GQ17" s="594"/>
      <c r="GR17" s="594"/>
      <c r="GS17" s="594"/>
      <c r="GT17" s="594"/>
      <c r="GU17" s="594"/>
      <c r="GV17" s="594"/>
      <c r="GW17" s="594"/>
      <c r="GX17" s="594"/>
      <c r="GY17" s="594"/>
      <c r="GZ17" s="594"/>
      <c r="HA17" s="594"/>
      <c r="HB17" s="594"/>
      <c r="HC17" s="594"/>
      <c r="HD17" s="594"/>
      <c r="HE17" s="594"/>
      <c r="HF17" s="594"/>
      <c r="HG17" s="594"/>
      <c r="HH17" s="594"/>
      <c r="HI17" s="594"/>
      <c r="HJ17" s="594"/>
      <c r="HK17" s="594"/>
      <c r="HL17" s="594"/>
      <c r="HM17" s="594"/>
      <c r="HN17" s="594"/>
      <c r="HO17" s="594"/>
      <c r="HP17" s="594"/>
      <c r="HQ17" s="594"/>
      <c r="HR17" s="594"/>
      <c r="HS17" s="594"/>
      <c r="HT17" s="594"/>
      <c r="HU17" s="594"/>
      <c r="HV17" s="594"/>
      <c r="HW17" s="594"/>
      <c r="HX17" s="594"/>
      <c r="HY17" s="594"/>
      <c r="HZ17" s="594"/>
      <c r="IA17" s="594"/>
      <c r="IB17" s="594"/>
      <c r="IC17" s="594"/>
      <c r="ID17" s="594"/>
      <c r="IE17" s="594"/>
      <c r="IF17" s="594"/>
      <c r="IG17" s="594"/>
      <c r="IH17" s="594"/>
      <c r="II17" s="594"/>
      <c r="IJ17" s="594"/>
      <c r="IK17" s="594"/>
      <c r="IL17" s="594"/>
      <c r="IM17" s="594"/>
      <c r="IN17" s="594"/>
      <c r="IO17" s="594"/>
      <c r="IP17" s="594"/>
      <c r="IQ17" s="594"/>
      <c r="IR17" s="594"/>
      <c r="IS17" s="594"/>
      <c r="IT17" s="594"/>
      <c r="IU17" s="594"/>
      <c r="IV17" s="594"/>
    </row>
    <row collapsed="false" customFormat="true" customHeight="true" hidden="false" ht="20.1" outlineLevel="0" r="18" s="297">
      <c r="A18" s="595" t="s">
        <v>619</v>
      </c>
      <c r="B18" s="595"/>
      <c r="C18" s="595"/>
      <c r="D18" s="595"/>
      <c r="E18" s="595"/>
      <c r="F18" s="595"/>
      <c r="G18" s="595"/>
      <c r="H18" s="596" t="s">
        <v>620</v>
      </c>
      <c r="I18" s="86"/>
      <c r="J18" s="86"/>
      <c r="K18" s="86"/>
      <c r="L18" s="86"/>
      <c r="M18" s="86"/>
      <c r="N18" s="86"/>
      <c r="O18" s="86"/>
      <c r="P18" s="86"/>
      <c r="Q18" s="86"/>
      <c r="R18" s="86"/>
      <c r="S18" s="86"/>
      <c r="T18" s="86"/>
      <c r="U18" s="86"/>
      <c r="V18" s="86"/>
      <c r="W18" s="86"/>
      <c r="X18" s="86"/>
      <c r="Y18" s="86"/>
      <c r="Z18" s="86"/>
      <c r="AA18" s="86"/>
      <c r="AB18" s="86"/>
      <c r="AC18" s="86"/>
      <c r="AD18" s="86"/>
      <c r="AE18" s="86"/>
      <c r="AF18" s="86"/>
      <c r="AG18" s="86"/>
      <c r="AH18" s="86"/>
      <c r="AI18" s="86"/>
      <c r="AJ18" s="86"/>
      <c r="AK18" s="86"/>
      <c r="AL18" s="86"/>
      <c r="AM18" s="86"/>
      <c r="AN18" s="86"/>
      <c r="AO18" s="86"/>
      <c r="AP18" s="86"/>
      <c r="AQ18" s="86"/>
      <c r="AR18" s="86"/>
      <c r="AS18" s="86"/>
      <c r="AT18" s="86"/>
      <c r="AU18" s="86"/>
      <c r="AV18" s="86"/>
      <c r="AW18" s="86"/>
      <c r="AX18" s="86"/>
      <c r="AY18" s="86"/>
      <c r="AZ18" s="86"/>
      <c r="BA18" s="86"/>
      <c r="BB18" s="86"/>
      <c r="BC18" s="86"/>
      <c r="BD18" s="86"/>
      <c r="BE18" s="86"/>
      <c r="BF18" s="86"/>
      <c r="BG18" s="86"/>
      <c r="BH18" s="86"/>
      <c r="BI18" s="86"/>
      <c r="BJ18" s="86"/>
      <c r="BK18" s="86"/>
      <c r="BL18" s="86"/>
      <c r="BM18" s="86"/>
      <c r="BN18" s="86"/>
      <c r="BO18" s="86"/>
      <c r="BP18" s="86"/>
      <c r="BQ18" s="86"/>
      <c r="BR18" s="86"/>
      <c r="BS18" s="86"/>
      <c r="BT18" s="86"/>
      <c r="BU18" s="86"/>
      <c r="BV18" s="86"/>
      <c r="BW18" s="86"/>
      <c r="BX18" s="86"/>
      <c r="BY18" s="86"/>
      <c r="BZ18" s="86"/>
      <c r="CA18" s="86"/>
      <c r="CB18" s="86"/>
      <c r="CC18" s="86"/>
      <c r="CD18" s="86"/>
      <c r="CE18" s="86"/>
      <c r="CF18" s="86"/>
      <c r="CG18" s="86"/>
      <c r="CH18" s="86"/>
      <c r="CI18" s="86"/>
      <c r="CJ18" s="86"/>
      <c r="CK18" s="86"/>
      <c r="CL18" s="86"/>
      <c r="CM18" s="86"/>
      <c r="CN18" s="86"/>
      <c r="CO18" s="86"/>
      <c r="CP18" s="86"/>
      <c r="CQ18" s="86"/>
      <c r="CR18" s="86"/>
      <c r="CS18" s="86"/>
      <c r="CT18" s="86"/>
      <c r="CU18" s="86"/>
      <c r="CV18" s="86"/>
      <c r="CW18" s="86"/>
      <c r="CX18" s="86"/>
      <c r="CY18" s="86"/>
      <c r="CZ18" s="86"/>
      <c r="DA18" s="86"/>
      <c r="DB18" s="86"/>
      <c r="DC18" s="86"/>
      <c r="DD18" s="86"/>
      <c r="DE18" s="86"/>
      <c r="DF18" s="86"/>
      <c r="DG18" s="86"/>
      <c r="DH18" s="86"/>
      <c r="DI18" s="86"/>
      <c r="DJ18" s="86"/>
      <c r="DK18" s="86"/>
      <c r="DL18" s="86"/>
      <c r="DM18" s="86"/>
      <c r="DN18" s="86"/>
      <c r="DO18" s="86"/>
      <c r="DP18" s="86"/>
      <c r="DQ18" s="86"/>
      <c r="DR18" s="86"/>
      <c r="DS18" s="86"/>
      <c r="DT18" s="86"/>
      <c r="DU18" s="86"/>
      <c r="DV18" s="86"/>
      <c r="DW18" s="86"/>
      <c r="DX18" s="86"/>
      <c r="DY18" s="86"/>
      <c r="DZ18" s="86"/>
      <c r="EA18" s="86"/>
      <c r="EB18" s="86"/>
      <c r="EC18" s="86"/>
      <c r="ED18" s="86"/>
      <c r="EE18" s="86"/>
      <c r="EF18" s="86"/>
      <c r="EG18" s="86"/>
      <c r="EH18" s="86"/>
      <c r="EI18" s="86"/>
      <c r="EJ18" s="86"/>
      <c r="EK18" s="86"/>
      <c r="EL18" s="86"/>
      <c r="EM18" s="86"/>
      <c r="EN18" s="86"/>
      <c r="EO18" s="86"/>
      <c r="EP18" s="86"/>
      <c r="EQ18" s="86"/>
      <c r="ER18" s="86"/>
      <c r="ES18" s="86"/>
      <c r="ET18" s="86"/>
      <c r="EU18" s="86"/>
      <c r="EV18" s="86"/>
      <c r="EW18" s="86"/>
      <c r="EX18" s="86"/>
      <c r="EY18" s="86"/>
      <c r="EZ18" s="86"/>
      <c r="FA18" s="86"/>
      <c r="FB18" s="86"/>
      <c r="FC18" s="86"/>
      <c r="FD18" s="86"/>
      <c r="FE18" s="86"/>
      <c r="FF18" s="86"/>
      <c r="FG18" s="86"/>
      <c r="FH18" s="86"/>
      <c r="FI18" s="86"/>
      <c r="FJ18" s="86"/>
      <c r="FK18" s="86"/>
      <c r="FL18" s="86"/>
      <c r="FM18" s="86"/>
      <c r="FN18" s="86"/>
      <c r="FO18" s="86"/>
      <c r="FP18" s="86"/>
      <c r="FQ18" s="86"/>
      <c r="FR18" s="86"/>
      <c r="FS18" s="86"/>
      <c r="FT18" s="86"/>
      <c r="FU18" s="86"/>
      <c r="FV18" s="86"/>
      <c r="FW18" s="86"/>
      <c r="FX18" s="86"/>
      <c r="FY18" s="86"/>
      <c r="FZ18" s="86"/>
      <c r="GA18" s="86"/>
      <c r="GB18" s="86"/>
      <c r="GC18" s="86"/>
      <c r="GD18" s="86"/>
      <c r="GE18" s="86"/>
      <c r="GF18" s="86"/>
      <c r="GG18" s="86"/>
      <c r="GH18" s="86"/>
      <c r="GI18" s="86"/>
      <c r="GJ18" s="86"/>
      <c r="GK18" s="86"/>
      <c r="GL18" s="86"/>
      <c r="GM18" s="86"/>
      <c r="GN18" s="86"/>
      <c r="GO18" s="86"/>
      <c r="GP18" s="86"/>
      <c r="GQ18" s="86"/>
      <c r="GR18" s="86"/>
      <c r="GS18" s="86"/>
      <c r="GT18" s="86"/>
      <c r="GU18" s="86"/>
      <c r="GV18" s="86"/>
      <c r="GW18" s="86"/>
      <c r="GX18" s="86"/>
      <c r="GY18" s="86"/>
      <c r="GZ18" s="86"/>
      <c r="HA18" s="86"/>
      <c r="HB18" s="86"/>
      <c r="HC18" s="86"/>
      <c r="HD18" s="86"/>
      <c r="HE18" s="86"/>
      <c r="HF18" s="86"/>
      <c r="HG18" s="86"/>
      <c r="HH18" s="86"/>
      <c r="HI18" s="86"/>
      <c r="HJ18" s="86"/>
      <c r="HK18" s="86"/>
      <c r="HL18" s="86"/>
      <c r="HM18" s="86"/>
      <c r="HN18" s="86"/>
      <c r="HO18" s="86"/>
      <c r="HP18" s="86"/>
      <c r="HQ18" s="86"/>
      <c r="HR18" s="86"/>
      <c r="HS18" s="86"/>
      <c r="HT18" s="86"/>
      <c r="HU18" s="86"/>
      <c r="HV18" s="86"/>
      <c r="HW18" s="86"/>
      <c r="HX18" s="86"/>
      <c r="HY18" s="86"/>
      <c r="HZ18" s="86"/>
      <c r="IA18" s="86"/>
      <c r="IB18" s="86"/>
      <c r="IC18" s="86"/>
      <c r="ID18" s="86"/>
      <c r="IE18" s="86"/>
      <c r="IF18" s="86"/>
      <c r="IG18" s="86"/>
      <c r="IH18" s="86"/>
      <c r="II18" s="86"/>
      <c r="IJ18" s="86"/>
      <c r="IK18" s="86"/>
      <c r="IL18" s="86"/>
      <c r="IM18" s="86"/>
      <c r="IN18" s="86"/>
      <c r="IO18" s="86"/>
      <c r="IP18" s="86"/>
      <c r="IQ18" s="86"/>
      <c r="IR18" s="86"/>
      <c r="IS18" s="86"/>
      <c r="IT18" s="86"/>
      <c r="IU18" s="86"/>
      <c r="IV18" s="86"/>
    </row>
    <row collapsed="false" customFormat="true" customHeight="true" hidden="false" ht="20.1" outlineLevel="0" r="19" s="297">
      <c r="A19" s="603" t="s">
        <v>626</v>
      </c>
      <c r="B19" s="604"/>
      <c r="C19" s="604"/>
      <c r="D19" s="604"/>
      <c r="E19" s="605"/>
      <c r="F19" s="606"/>
      <c r="G19" s="607"/>
      <c r="H19" s="601" t="n">
        <v>0.85</v>
      </c>
      <c r="I19" s="86"/>
      <c r="J19" s="86"/>
      <c r="K19" s="86"/>
      <c r="L19" s="86"/>
      <c r="M19" s="86"/>
      <c r="N19" s="86"/>
      <c r="O19" s="86"/>
      <c r="P19" s="86"/>
      <c r="Q19" s="86"/>
      <c r="R19" s="86"/>
      <c r="S19" s="86"/>
      <c r="T19" s="86"/>
      <c r="U19" s="86"/>
      <c r="V19" s="86"/>
      <c r="W19" s="86"/>
      <c r="X19" s="86"/>
      <c r="Y19" s="86"/>
      <c r="Z19" s="86"/>
      <c r="AA19" s="86"/>
      <c r="AB19" s="86"/>
      <c r="AC19" s="86"/>
      <c r="AD19" s="86"/>
      <c r="AE19" s="86"/>
      <c r="AF19" s="86"/>
      <c r="AG19" s="86"/>
      <c r="AH19" s="86"/>
      <c r="AI19" s="86"/>
      <c r="AJ19" s="86"/>
      <c r="AK19" s="86"/>
      <c r="AL19" s="86"/>
      <c r="AM19" s="86"/>
      <c r="AN19" s="86"/>
      <c r="AO19" s="86"/>
      <c r="AP19" s="86"/>
      <c r="AQ19" s="86"/>
      <c r="AR19" s="86"/>
      <c r="AS19" s="86"/>
      <c r="AT19" s="86"/>
      <c r="AU19" s="86"/>
      <c r="AV19" s="86"/>
      <c r="AW19" s="86"/>
      <c r="AX19" s="86"/>
      <c r="AY19" s="86"/>
      <c r="AZ19" s="86"/>
      <c r="BA19" s="86"/>
      <c r="BB19" s="86"/>
      <c r="BC19" s="86"/>
      <c r="BD19" s="86"/>
      <c r="BE19" s="86"/>
      <c r="BF19" s="86"/>
      <c r="BG19" s="86"/>
      <c r="BH19" s="86"/>
      <c r="BI19" s="86"/>
      <c r="BJ19" s="86"/>
      <c r="BK19" s="86"/>
      <c r="BL19" s="86"/>
      <c r="BM19" s="86"/>
      <c r="BN19" s="86"/>
      <c r="BO19" s="86"/>
      <c r="BP19" s="86"/>
      <c r="BQ19" s="86"/>
      <c r="BR19" s="86"/>
      <c r="BS19" s="86"/>
      <c r="BT19" s="86"/>
      <c r="BU19" s="86"/>
      <c r="BV19" s="86"/>
      <c r="BW19" s="86"/>
      <c r="BX19" s="86"/>
      <c r="BY19" s="86"/>
      <c r="BZ19" s="86"/>
      <c r="CA19" s="86"/>
      <c r="CB19" s="86"/>
      <c r="CC19" s="86"/>
      <c r="CD19" s="86"/>
      <c r="CE19" s="86"/>
      <c r="CF19" s="86"/>
      <c r="CG19" s="86"/>
      <c r="CH19" s="86"/>
      <c r="CI19" s="86"/>
      <c r="CJ19" s="86"/>
      <c r="CK19" s="86"/>
      <c r="CL19" s="86"/>
      <c r="CM19" s="86"/>
      <c r="CN19" s="86"/>
      <c r="CO19" s="86"/>
      <c r="CP19" s="86"/>
      <c r="CQ19" s="86"/>
      <c r="CR19" s="86"/>
      <c r="CS19" s="86"/>
      <c r="CT19" s="86"/>
      <c r="CU19" s="86"/>
      <c r="CV19" s="86"/>
      <c r="CW19" s="86"/>
      <c r="CX19" s="86"/>
      <c r="CY19" s="86"/>
      <c r="CZ19" s="86"/>
      <c r="DA19" s="86"/>
      <c r="DB19" s="86"/>
      <c r="DC19" s="86"/>
      <c r="DD19" s="86"/>
      <c r="DE19" s="86"/>
      <c r="DF19" s="86"/>
      <c r="DG19" s="86"/>
      <c r="DH19" s="86"/>
      <c r="DI19" s="86"/>
      <c r="DJ19" s="86"/>
      <c r="DK19" s="86"/>
      <c r="DL19" s="86"/>
      <c r="DM19" s="86"/>
      <c r="DN19" s="86"/>
      <c r="DO19" s="86"/>
      <c r="DP19" s="86"/>
      <c r="DQ19" s="86"/>
      <c r="DR19" s="86"/>
      <c r="DS19" s="86"/>
      <c r="DT19" s="86"/>
      <c r="DU19" s="86"/>
      <c r="DV19" s="86"/>
      <c r="DW19" s="86"/>
      <c r="DX19" s="86"/>
      <c r="DY19" s="86"/>
      <c r="DZ19" s="86"/>
      <c r="EA19" s="86"/>
      <c r="EB19" s="86"/>
      <c r="EC19" s="86"/>
      <c r="ED19" s="86"/>
      <c r="EE19" s="86"/>
      <c r="EF19" s="86"/>
      <c r="EG19" s="86"/>
      <c r="EH19" s="86"/>
      <c r="EI19" s="86"/>
      <c r="EJ19" s="86"/>
      <c r="EK19" s="86"/>
      <c r="EL19" s="86"/>
      <c r="EM19" s="86"/>
      <c r="EN19" s="86"/>
      <c r="EO19" s="86"/>
      <c r="EP19" s="86"/>
      <c r="EQ19" s="86"/>
      <c r="ER19" s="86"/>
      <c r="ES19" s="86"/>
      <c r="ET19" s="86"/>
      <c r="EU19" s="86"/>
      <c r="EV19" s="86"/>
      <c r="EW19" s="86"/>
      <c r="EX19" s="86"/>
      <c r="EY19" s="86"/>
      <c r="EZ19" s="86"/>
      <c r="FA19" s="86"/>
      <c r="FB19" s="86"/>
      <c r="FC19" s="86"/>
      <c r="FD19" s="86"/>
      <c r="FE19" s="86"/>
      <c r="FF19" s="86"/>
      <c r="FG19" s="86"/>
      <c r="FH19" s="86"/>
      <c r="FI19" s="86"/>
      <c r="FJ19" s="86"/>
      <c r="FK19" s="86"/>
      <c r="FL19" s="86"/>
      <c r="FM19" s="86"/>
      <c r="FN19" s="86"/>
      <c r="FO19" s="86"/>
      <c r="FP19" s="86"/>
      <c r="FQ19" s="86"/>
      <c r="FR19" s="86"/>
      <c r="FS19" s="86"/>
      <c r="FT19" s="86"/>
      <c r="FU19" s="86"/>
      <c r="FV19" s="86"/>
      <c r="FW19" s="86"/>
      <c r="FX19" s="86"/>
      <c r="FY19" s="86"/>
      <c r="FZ19" s="86"/>
      <c r="GA19" s="86"/>
      <c r="GB19" s="86"/>
      <c r="GC19" s="86"/>
      <c r="GD19" s="86"/>
      <c r="GE19" s="86"/>
      <c r="GF19" s="86"/>
      <c r="GG19" s="86"/>
      <c r="GH19" s="86"/>
      <c r="GI19" s="86"/>
      <c r="GJ19" s="86"/>
      <c r="GK19" s="86"/>
      <c r="GL19" s="86"/>
      <c r="GM19" s="86"/>
      <c r="GN19" s="86"/>
      <c r="GO19" s="86"/>
      <c r="GP19" s="86"/>
      <c r="GQ19" s="86"/>
      <c r="GR19" s="86"/>
      <c r="GS19" s="86"/>
      <c r="GT19" s="86"/>
      <c r="GU19" s="86"/>
      <c r="GV19" s="86"/>
      <c r="GW19" s="86"/>
      <c r="GX19" s="86"/>
      <c r="GY19" s="86"/>
      <c r="GZ19" s="86"/>
      <c r="HA19" s="86"/>
      <c r="HB19" s="86"/>
      <c r="HC19" s="86"/>
      <c r="HD19" s="86"/>
      <c r="HE19" s="86"/>
      <c r="HF19" s="86"/>
      <c r="HG19" s="86"/>
      <c r="HH19" s="86"/>
      <c r="HI19" s="86"/>
      <c r="HJ19" s="86"/>
      <c r="HK19" s="86"/>
      <c r="HL19" s="86"/>
      <c r="HM19" s="86"/>
      <c r="HN19" s="86"/>
      <c r="HO19" s="86"/>
      <c r="HP19" s="86"/>
      <c r="HQ19" s="86"/>
      <c r="HR19" s="86"/>
      <c r="HS19" s="86"/>
      <c r="HT19" s="86"/>
      <c r="HU19" s="86"/>
      <c r="HV19" s="86"/>
      <c r="HW19" s="86"/>
      <c r="HX19" s="86"/>
      <c r="HY19" s="86"/>
      <c r="HZ19" s="86"/>
      <c r="IA19" s="86"/>
      <c r="IB19" s="86"/>
      <c r="IC19" s="86"/>
      <c r="ID19" s="86"/>
      <c r="IE19" s="86"/>
      <c r="IF19" s="86"/>
      <c r="IG19" s="86"/>
      <c r="IH19" s="86"/>
      <c r="II19" s="86"/>
      <c r="IJ19" s="86"/>
      <c r="IK19" s="86"/>
      <c r="IL19" s="86"/>
      <c r="IM19" s="86"/>
      <c r="IN19" s="86"/>
      <c r="IO19" s="86"/>
      <c r="IP19" s="86"/>
      <c r="IQ19" s="86"/>
      <c r="IR19" s="86"/>
      <c r="IS19" s="86"/>
      <c r="IT19" s="86"/>
      <c r="IU19" s="86"/>
      <c r="IV19" s="86"/>
    </row>
    <row collapsed="false" customFormat="true" customHeight="true" hidden="false" ht="20.1" outlineLevel="0" r="20" s="297">
      <c r="A20" s="602" t="s">
        <v>627</v>
      </c>
      <c r="B20" s="602"/>
      <c r="C20" s="602"/>
      <c r="D20" s="602"/>
      <c r="E20" s="602"/>
      <c r="F20" s="602"/>
      <c r="G20" s="602"/>
      <c r="H20" s="601" t="n">
        <f aca="false">SUM(H19:H19)</f>
        <v>0.85</v>
      </c>
      <c r="I20" s="86"/>
      <c r="J20" s="86"/>
      <c r="K20" s="86"/>
      <c r="L20" s="86"/>
      <c r="M20" s="86"/>
      <c r="N20" s="86"/>
      <c r="O20" s="86"/>
      <c r="P20" s="86"/>
      <c r="Q20" s="86"/>
      <c r="R20" s="86"/>
      <c r="S20" s="86"/>
      <c r="T20" s="86"/>
      <c r="U20" s="86"/>
      <c r="V20" s="86"/>
      <c r="W20" s="86"/>
      <c r="X20" s="86"/>
      <c r="Y20" s="86"/>
      <c r="Z20" s="86"/>
      <c r="AA20" s="86"/>
      <c r="AB20" s="86"/>
      <c r="AC20" s="86"/>
      <c r="AD20" s="86"/>
      <c r="AE20" s="86"/>
      <c r="AF20" s="86"/>
      <c r="AG20" s="86"/>
      <c r="AH20" s="86"/>
      <c r="AI20" s="86"/>
      <c r="AJ20" s="86"/>
      <c r="AK20" s="86"/>
      <c r="AL20" s="86"/>
      <c r="AM20" s="86"/>
      <c r="AN20" s="86"/>
      <c r="AO20" s="86"/>
      <c r="AP20" s="86"/>
      <c r="AQ20" s="86"/>
      <c r="AR20" s="86"/>
      <c r="AS20" s="86"/>
      <c r="AT20" s="86"/>
      <c r="AU20" s="86"/>
      <c r="AV20" s="86"/>
      <c r="AW20" s="86"/>
      <c r="AX20" s="86"/>
      <c r="AY20" s="86"/>
      <c r="AZ20" s="86"/>
      <c r="BA20" s="86"/>
      <c r="BB20" s="86"/>
      <c r="BC20" s="86"/>
      <c r="BD20" s="86"/>
      <c r="BE20" s="86"/>
      <c r="BF20" s="86"/>
      <c r="BG20" s="86"/>
      <c r="BH20" s="86"/>
      <c r="BI20" s="86"/>
      <c r="BJ20" s="86"/>
      <c r="BK20" s="86"/>
      <c r="BL20" s="86"/>
      <c r="BM20" s="86"/>
      <c r="BN20" s="86"/>
      <c r="BO20" s="86"/>
      <c r="BP20" s="86"/>
      <c r="BQ20" s="86"/>
      <c r="BR20" s="86"/>
      <c r="BS20" s="86"/>
      <c r="BT20" s="86"/>
      <c r="BU20" s="86"/>
      <c r="BV20" s="86"/>
      <c r="BW20" s="86"/>
      <c r="BX20" s="86"/>
      <c r="BY20" s="86"/>
      <c r="BZ20" s="86"/>
      <c r="CA20" s="86"/>
      <c r="CB20" s="86"/>
      <c r="CC20" s="86"/>
      <c r="CD20" s="86"/>
      <c r="CE20" s="86"/>
      <c r="CF20" s="86"/>
      <c r="CG20" s="86"/>
      <c r="CH20" s="86"/>
      <c r="CI20" s="86"/>
      <c r="CJ20" s="86"/>
      <c r="CK20" s="86"/>
      <c r="CL20" s="86"/>
      <c r="CM20" s="86"/>
      <c r="CN20" s="86"/>
      <c r="CO20" s="86"/>
      <c r="CP20" s="86"/>
      <c r="CQ20" s="86"/>
      <c r="CR20" s="86"/>
      <c r="CS20" s="86"/>
      <c r="CT20" s="86"/>
      <c r="CU20" s="86"/>
      <c r="CV20" s="86"/>
      <c r="CW20" s="86"/>
      <c r="CX20" s="86"/>
      <c r="CY20" s="86"/>
      <c r="CZ20" s="86"/>
      <c r="DA20" s="86"/>
      <c r="DB20" s="86"/>
      <c r="DC20" s="86"/>
      <c r="DD20" s="86"/>
      <c r="DE20" s="86"/>
      <c r="DF20" s="86"/>
      <c r="DG20" s="86"/>
      <c r="DH20" s="86"/>
      <c r="DI20" s="86"/>
      <c r="DJ20" s="86"/>
      <c r="DK20" s="86"/>
      <c r="DL20" s="86"/>
      <c r="DM20" s="86"/>
      <c r="DN20" s="86"/>
      <c r="DO20" s="86"/>
      <c r="DP20" s="86"/>
      <c r="DQ20" s="86"/>
      <c r="DR20" s="86"/>
      <c r="DS20" s="86"/>
      <c r="DT20" s="86"/>
      <c r="DU20" s="86"/>
      <c r="DV20" s="86"/>
      <c r="DW20" s="86"/>
      <c r="DX20" s="86"/>
      <c r="DY20" s="86"/>
      <c r="DZ20" s="86"/>
      <c r="EA20" s="86"/>
      <c r="EB20" s="86"/>
      <c r="EC20" s="86"/>
      <c r="ED20" s="86"/>
      <c r="EE20" s="86"/>
      <c r="EF20" s="86"/>
      <c r="EG20" s="86"/>
      <c r="EH20" s="86"/>
      <c r="EI20" s="86"/>
      <c r="EJ20" s="86"/>
      <c r="EK20" s="86"/>
      <c r="EL20" s="86"/>
      <c r="EM20" s="86"/>
      <c r="EN20" s="86"/>
      <c r="EO20" s="86"/>
      <c r="EP20" s="86"/>
      <c r="EQ20" s="86"/>
      <c r="ER20" s="86"/>
      <c r="ES20" s="86"/>
      <c r="ET20" s="86"/>
      <c r="EU20" s="86"/>
      <c r="EV20" s="86"/>
      <c r="EW20" s="86"/>
      <c r="EX20" s="86"/>
      <c r="EY20" s="86"/>
      <c r="EZ20" s="86"/>
      <c r="FA20" s="86"/>
      <c r="FB20" s="86"/>
      <c r="FC20" s="86"/>
      <c r="FD20" s="86"/>
      <c r="FE20" s="86"/>
      <c r="FF20" s="86"/>
      <c r="FG20" s="86"/>
      <c r="FH20" s="86"/>
      <c r="FI20" s="86"/>
      <c r="FJ20" s="86"/>
      <c r="FK20" s="86"/>
      <c r="FL20" s="86"/>
      <c r="FM20" s="86"/>
      <c r="FN20" s="86"/>
      <c r="FO20" s="86"/>
      <c r="FP20" s="86"/>
      <c r="FQ20" s="86"/>
      <c r="FR20" s="86"/>
      <c r="FS20" s="86"/>
      <c r="FT20" s="86"/>
      <c r="FU20" s="86"/>
      <c r="FV20" s="86"/>
      <c r="FW20" s="86"/>
      <c r="FX20" s="86"/>
      <c r="FY20" s="86"/>
      <c r="FZ20" s="86"/>
      <c r="GA20" s="86"/>
      <c r="GB20" s="86"/>
      <c r="GC20" s="86"/>
      <c r="GD20" s="86"/>
      <c r="GE20" s="86"/>
      <c r="GF20" s="86"/>
      <c r="GG20" s="86"/>
      <c r="GH20" s="86"/>
      <c r="GI20" s="86"/>
      <c r="GJ20" s="86"/>
      <c r="GK20" s="86"/>
      <c r="GL20" s="86"/>
      <c r="GM20" s="86"/>
      <c r="GN20" s="86"/>
      <c r="GO20" s="86"/>
      <c r="GP20" s="86"/>
      <c r="GQ20" s="86"/>
      <c r="GR20" s="86"/>
      <c r="GS20" s="86"/>
      <c r="GT20" s="86"/>
      <c r="GU20" s="86"/>
      <c r="GV20" s="86"/>
      <c r="GW20" s="86"/>
      <c r="GX20" s="86"/>
      <c r="GY20" s="86"/>
      <c r="GZ20" s="86"/>
      <c r="HA20" s="86"/>
      <c r="HB20" s="86"/>
      <c r="HC20" s="86"/>
      <c r="HD20" s="86"/>
      <c r="HE20" s="86"/>
      <c r="HF20" s="86"/>
      <c r="HG20" s="86"/>
      <c r="HH20" s="86"/>
      <c r="HI20" s="86"/>
      <c r="HJ20" s="86"/>
      <c r="HK20" s="86"/>
      <c r="HL20" s="86"/>
      <c r="HM20" s="86"/>
      <c r="HN20" s="86"/>
      <c r="HO20" s="86"/>
      <c r="HP20" s="86"/>
      <c r="HQ20" s="86"/>
      <c r="HR20" s="86"/>
      <c r="HS20" s="86"/>
      <c r="HT20" s="86"/>
      <c r="HU20" s="86"/>
      <c r="HV20" s="86"/>
      <c r="HW20" s="86"/>
      <c r="HX20" s="86"/>
      <c r="HY20" s="86"/>
      <c r="HZ20" s="86"/>
      <c r="IA20" s="86"/>
      <c r="IB20" s="86"/>
      <c r="IC20" s="86"/>
      <c r="ID20" s="86"/>
      <c r="IE20" s="86"/>
      <c r="IF20" s="86"/>
      <c r="IG20" s="86"/>
      <c r="IH20" s="86"/>
      <c r="II20" s="86"/>
      <c r="IJ20" s="86"/>
      <c r="IK20" s="86"/>
      <c r="IL20" s="86"/>
      <c r="IM20" s="86"/>
      <c r="IN20" s="86"/>
      <c r="IO20" s="86"/>
      <c r="IP20" s="86"/>
      <c r="IQ20" s="86"/>
      <c r="IR20" s="86"/>
      <c r="IS20" s="86"/>
      <c r="IT20" s="86"/>
      <c r="IU20" s="86"/>
      <c r="IV20" s="86"/>
    </row>
    <row collapsed="false" customFormat="true" customHeight="true" hidden="false" ht="15" outlineLevel="0" r="21" s="297">
      <c r="A21" s="593" t="s">
        <v>628</v>
      </c>
      <c r="B21" s="593"/>
      <c r="C21" s="593"/>
      <c r="D21" s="593"/>
      <c r="E21" s="593"/>
      <c r="F21" s="593"/>
      <c r="G21" s="593"/>
      <c r="H21" s="593"/>
      <c r="I21" s="594"/>
      <c r="J21" s="594"/>
      <c r="K21" s="594"/>
      <c r="L21" s="594"/>
      <c r="M21" s="594"/>
      <c r="N21" s="594"/>
      <c r="O21" s="594"/>
      <c r="P21" s="594"/>
      <c r="Q21" s="594"/>
      <c r="R21" s="594"/>
      <c r="S21" s="594"/>
      <c r="T21" s="594"/>
      <c r="U21" s="594"/>
      <c r="V21" s="594"/>
      <c r="W21" s="594"/>
      <c r="X21" s="594"/>
      <c r="Y21" s="594"/>
      <c r="Z21" s="594"/>
      <c r="AA21" s="594"/>
      <c r="AB21" s="594"/>
      <c r="AC21" s="594"/>
      <c r="AD21" s="594"/>
      <c r="AE21" s="594"/>
      <c r="AF21" s="594"/>
      <c r="AG21" s="594"/>
      <c r="AH21" s="594"/>
      <c r="AI21" s="594"/>
      <c r="AJ21" s="594"/>
      <c r="AK21" s="594"/>
      <c r="AL21" s="594"/>
      <c r="AM21" s="594"/>
      <c r="AN21" s="594"/>
      <c r="AO21" s="594"/>
      <c r="AP21" s="594"/>
      <c r="AQ21" s="594"/>
      <c r="AR21" s="594"/>
      <c r="AS21" s="594"/>
      <c r="AT21" s="594"/>
      <c r="AU21" s="594"/>
      <c r="AV21" s="594"/>
      <c r="AW21" s="594"/>
      <c r="AX21" s="594"/>
      <c r="AY21" s="594"/>
      <c r="AZ21" s="594"/>
      <c r="BA21" s="594"/>
      <c r="BB21" s="594"/>
      <c r="BC21" s="594"/>
      <c r="BD21" s="594"/>
      <c r="BE21" s="594"/>
      <c r="BF21" s="594"/>
      <c r="BG21" s="594"/>
      <c r="BH21" s="594"/>
      <c r="BI21" s="594"/>
      <c r="BJ21" s="594"/>
      <c r="BK21" s="594"/>
      <c r="BL21" s="594"/>
      <c r="BM21" s="594"/>
      <c r="BN21" s="594"/>
      <c r="BO21" s="594"/>
      <c r="BP21" s="594"/>
      <c r="BQ21" s="594"/>
      <c r="BR21" s="594"/>
      <c r="BS21" s="594"/>
      <c r="BT21" s="594"/>
      <c r="BU21" s="594"/>
      <c r="BV21" s="594"/>
      <c r="BW21" s="594"/>
      <c r="BX21" s="594"/>
      <c r="BY21" s="594"/>
      <c r="BZ21" s="594"/>
      <c r="CA21" s="594"/>
      <c r="CB21" s="594"/>
      <c r="CC21" s="594"/>
      <c r="CD21" s="594"/>
      <c r="CE21" s="594"/>
      <c r="CF21" s="594"/>
      <c r="CG21" s="594"/>
      <c r="CH21" s="594"/>
      <c r="CI21" s="594"/>
      <c r="CJ21" s="594"/>
      <c r="CK21" s="594"/>
      <c r="CL21" s="594"/>
      <c r="CM21" s="594"/>
      <c r="CN21" s="594"/>
      <c r="CO21" s="594"/>
      <c r="CP21" s="594"/>
      <c r="CQ21" s="594"/>
      <c r="CR21" s="594"/>
      <c r="CS21" s="594"/>
      <c r="CT21" s="594"/>
      <c r="CU21" s="594"/>
      <c r="CV21" s="594"/>
      <c r="CW21" s="594"/>
      <c r="CX21" s="594"/>
      <c r="CY21" s="594"/>
      <c r="CZ21" s="594"/>
      <c r="DA21" s="594"/>
      <c r="DB21" s="594"/>
      <c r="DC21" s="594"/>
      <c r="DD21" s="594"/>
      <c r="DE21" s="594"/>
      <c r="DF21" s="594"/>
      <c r="DG21" s="594"/>
      <c r="DH21" s="594"/>
      <c r="DI21" s="594"/>
      <c r="DJ21" s="594"/>
      <c r="DK21" s="594"/>
      <c r="DL21" s="594"/>
      <c r="DM21" s="594"/>
      <c r="DN21" s="594"/>
      <c r="DO21" s="594"/>
      <c r="DP21" s="594"/>
      <c r="DQ21" s="594"/>
      <c r="DR21" s="594"/>
      <c r="DS21" s="594"/>
      <c r="DT21" s="594"/>
      <c r="DU21" s="594"/>
      <c r="DV21" s="594"/>
      <c r="DW21" s="594"/>
      <c r="DX21" s="594"/>
      <c r="DY21" s="594"/>
      <c r="DZ21" s="594"/>
      <c r="EA21" s="594"/>
      <c r="EB21" s="594"/>
      <c r="EC21" s="594"/>
      <c r="ED21" s="594"/>
      <c r="EE21" s="594"/>
      <c r="EF21" s="594"/>
      <c r="EG21" s="594"/>
      <c r="EH21" s="594"/>
      <c r="EI21" s="594"/>
      <c r="EJ21" s="594"/>
      <c r="EK21" s="594"/>
      <c r="EL21" s="594"/>
      <c r="EM21" s="594"/>
      <c r="EN21" s="594"/>
      <c r="EO21" s="594"/>
      <c r="EP21" s="594"/>
      <c r="EQ21" s="594"/>
      <c r="ER21" s="594"/>
      <c r="ES21" s="594"/>
      <c r="ET21" s="594"/>
      <c r="EU21" s="594"/>
      <c r="EV21" s="594"/>
      <c r="EW21" s="594"/>
      <c r="EX21" s="594"/>
      <c r="EY21" s="594"/>
      <c r="EZ21" s="594"/>
      <c r="FA21" s="594"/>
      <c r="FB21" s="594"/>
      <c r="FC21" s="594"/>
      <c r="FD21" s="594"/>
      <c r="FE21" s="594"/>
      <c r="FF21" s="594"/>
      <c r="FG21" s="594"/>
      <c r="FH21" s="594"/>
      <c r="FI21" s="594"/>
      <c r="FJ21" s="594"/>
      <c r="FK21" s="594"/>
      <c r="FL21" s="594"/>
      <c r="FM21" s="594"/>
      <c r="FN21" s="594"/>
      <c r="FO21" s="594"/>
      <c r="FP21" s="594"/>
      <c r="FQ21" s="594"/>
      <c r="FR21" s="594"/>
      <c r="FS21" s="594"/>
      <c r="FT21" s="594"/>
      <c r="FU21" s="594"/>
      <c r="FV21" s="594"/>
      <c r="FW21" s="594"/>
      <c r="FX21" s="594"/>
      <c r="FY21" s="594"/>
      <c r="FZ21" s="594"/>
      <c r="GA21" s="594"/>
      <c r="GB21" s="594"/>
      <c r="GC21" s="594"/>
      <c r="GD21" s="594"/>
      <c r="GE21" s="594"/>
      <c r="GF21" s="594"/>
      <c r="GG21" s="594"/>
      <c r="GH21" s="594"/>
      <c r="GI21" s="594"/>
      <c r="GJ21" s="594"/>
      <c r="GK21" s="594"/>
      <c r="GL21" s="594"/>
      <c r="GM21" s="594"/>
      <c r="GN21" s="594"/>
      <c r="GO21" s="594"/>
      <c r="GP21" s="594"/>
      <c r="GQ21" s="594"/>
      <c r="GR21" s="594"/>
      <c r="GS21" s="594"/>
      <c r="GT21" s="594"/>
      <c r="GU21" s="594"/>
      <c r="GV21" s="594"/>
      <c r="GW21" s="594"/>
      <c r="GX21" s="594"/>
      <c r="GY21" s="594"/>
      <c r="GZ21" s="594"/>
      <c r="HA21" s="594"/>
      <c r="HB21" s="594"/>
      <c r="HC21" s="594"/>
      <c r="HD21" s="594"/>
      <c r="HE21" s="594"/>
      <c r="HF21" s="594"/>
      <c r="HG21" s="594"/>
      <c r="HH21" s="594"/>
      <c r="HI21" s="594"/>
      <c r="HJ21" s="594"/>
      <c r="HK21" s="594"/>
      <c r="HL21" s="594"/>
      <c r="HM21" s="594"/>
      <c r="HN21" s="594"/>
      <c r="HO21" s="594"/>
      <c r="HP21" s="594"/>
      <c r="HQ21" s="594"/>
      <c r="HR21" s="594"/>
      <c r="HS21" s="594"/>
      <c r="HT21" s="594"/>
      <c r="HU21" s="594"/>
      <c r="HV21" s="594"/>
      <c r="HW21" s="594"/>
      <c r="HX21" s="594"/>
      <c r="HY21" s="594"/>
      <c r="HZ21" s="594"/>
      <c r="IA21" s="594"/>
      <c r="IB21" s="594"/>
      <c r="IC21" s="594"/>
      <c r="ID21" s="594"/>
      <c r="IE21" s="594"/>
      <c r="IF21" s="594"/>
      <c r="IG21" s="594"/>
      <c r="IH21" s="594"/>
      <c r="II21" s="594"/>
      <c r="IJ21" s="594"/>
      <c r="IK21" s="594"/>
      <c r="IL21" s="594"/>
      <c r="IM21" s="594"/>
      <c r="IN21" s="594"/>
      <c r="IO21" s="594"/>
      <c r="IP21" s="594"/>
      <c r="IQ21" s="594"/>
      <c r="IR21" s="594"/>
      <c r="IS21" s="594"/>
      <c r="IT21" s="594"/>
      <c r="IU21" s="594"/>
      <c r="IV21" s="594"/>
    </row>
    <row collapsed="false" customFormat="true" customHeight="true" hidden="false" ht="20.1" outlineLevel="0" r="22" s="297">
      <c r="A22" s="595" t="s">
        <v>619</v>
      </c>
      <c r="B22" s="595"/>
      <c r="C22" s="595"/>
      <c r="D22" s="595"/>
      <c r="E22" s="595"/>
      <c r="F22" s="595"/>
      <c r="G22" s="595"/>
      <c r="H22" s="596" t="s">
        <v>620</v>
      </c>
      <c r="I22" s="86"/>
      <c r="J22" s="86"/>
      <c r="K22" s="86"/>
      <c r="L22" s="86"/>
      <c r="M22" s="86"/>
      <c r="N22" s="86"/>
      <c r="O22" s="86"/>
      <c r="P22" s="86"/>
      <c r="Q22" s="86"/>
      <c r="R22" s="86"/>
      <c r="S22" s="86"/>
      <c r="T22" s="86"/>
      <c r="U22" s="86"/>
      <c r="V22" s="86"/>
      <c r="W22" s="86"/>
      <c r="X22" s="86"/>
      <c r="Y22" s="86"/>
      <c r="Z22" s="86"/>
      <c r="AA22" s="86"/>
      <c r="AB22" s="86"/>
      <c r="AC22" s="86"/>
      <c r="AD22" s="86"/>
      <c r="AE22" s="86"/>
      <c r="AF22" s="86"/>
      <c r="AG22" s="86"/>
      <c r="AH22" s="86"/>
      <c r="AI22" s="86"/>
      <c r="AJ22" s="86"/>
      <c r="AK22" s="86"/>
      <c r="AL22" s="86"/>
      <c r="AM22" s="86"/>
      <c r="AN22" s="86"/>
      <c r="AO22" s="86"/>
      <c r="AP22" s="86"/>
      <c r="AQ22" s="86"/>
      <c r="AR22" s="86"/>
      <c r="AS22" s="86"/>
      <c r="AT22" s="86"/>
      <c r="AU22" s="86"/>
      <c r="AV22" s="86"/>
      <c r="AW22" s="86"/>
      <c r="AX22" s="86"/>
      <c r="AY22" s="86"/>
      <c r="AZ22" s="86"/>
      <c r="BA22" s="86"/>
      <c r="BB22" s="86"/>
      <c r="BC22" s="86"/>
      <c r="BD22" s="86"/>
      <c r="BE22" s="86"/>
      <c r="BF22" s="86"/>
      <c r="BG22" s="86"/>
      <c r="BH22" s="86"/>
      <c r="BI22" s="86"/>
      <c r="BJ22" s="86"/>
      <c r="BK22" s="86"/>
      <c r="BL22" s="86"/>
      <c r="BM22" s="86"/>
      <c r="BN22" s="86"/>
      <c r="BO22" s="86"/>
      <c r="BP22" s="86"/>
      <c r="BQ22" s="86"/>
      <c r="BR22" s="86"/>
      <c r="BS22" s="86"/>
      <c r="BT22" s="86"/>
      <c r="BU22" s="86"/>
      <c r="BV22" s="86"/>
      <c r="BW22" s="86"/>
      <c r="BX22" s="86"/>
      <c r="BY22" s="86"/>
      <c r="BZ22" s="86"/>
      <c r="CA22" s="86"/>
      <c r="CB22" s="86"/>
      <c r="CC22" s="86"/>
      <c r="CD22" s="86"/>
      <c r="CE22" s="86"/>
      <c r="CF22" s="86"/>
      <c r="CG22" s="86"/>
      <c r="CH22" s="86"/>
      <c r="CI22" s="86"/>
      <c r="CJ22" s="86"/>
      <c r="CK22" s="86"/>
      <c r="CL22" s="86"/>
      <c r="CM22" s="86"/>
      <c r="CN22" s="86"/>
      <c r="CO22" s="86"/>
      <c r="CP22" s="86"/>
      <c r="CQ22" s="86"/>
      <c r="CR22" s="86"/>
      <c r="CS22" s="86"/>
      <c r="CT22" s="86"/>
      <c r="CU22" s="86"/>
      <c r="CV22" s="86"/>
      <c r="CW22" s="86"/>
      <c r="CX22" s="86"/>
      <c r="CY22" s="86"/>
      <c r="CZ22" s="86"/>
      <c r="DA22" s="86"/>
      <c r="DB22" s="86"/>
      <c r="DC22" s="86"/>
      <c r="DD22" s="86"/>
      <c r="DE22" s="86"/>
      <c r="DF22" s="86"/>
      <c r="DG22" s="86"/>
      <c r="DH22" s="86"/>
      <c r="DI22" s="86"/>
      <c r="DJ22" s="86"/>
      <c r="DK22" s="86"/>
      <c r="DL22" s="86"/>
      <c r="DM22" s="86"/>
      <c r="DN22" s="86"/>
      <c r="DO22" s="86"/>
      <c r="DP22" s="86"/>
      <c r="DQ22" s="86"/>
      <c r="DR22" s="86"/>
      <c r="DS22" s="86"/>
      <c r="DT22" s="86"/>
      <c r="DU22" s="86"/>
      <c r="DV22" s="86"/>
      <c r="DW22" s="86"/>
      <c r="DX22" s="86"/>
      <c r="DY22" s="86"/>
      <c r="DZ22" s="86"/>
      <c r="EA22" s="86"/>
      <c r="EB22" s="86"/>
      <c r="EC22" s="86"/>
      <c r="ED22" s="86"/>
      <c r="EE22" s="86"/>
      <c r="EF22" s="86"/>
      <c r="EG22" s="86"/>
      <c r="EH22" s="86"/>
      <c r="EI22" s="86"/>
      <c r="EJ22" s="86"/>
      <c r="EK22" s="86"/>
      <c r="EL22" s="86"/>
      <c r="EM22" s="86"/>
      <c r="EN22" s="86"/>
      <c r="EO22" s="86"/>
      <c r="EP22" s="86"/>
      <c r="EQ22" s="86"/>
      <c r="ER22" s="86"/>
      <c r="ES22" s="86"/>
      <c r="ET22" s="86"/>
      <c r="EU22" s="86"/>
      <c r="EV22" s="86"/>
      <c r="EW22" s="86"/>
      <c r="EX22" s="86"/>
      <c r="EY22" s="86"/>
      <c r="EZ22" s="86"/>
      <c r="FA22" s="86"/>
      <c r="FB22" s="86"/>
      <c r="FC22" s="86"/>
      <c r="FD22" s="86"/>
      <c r="FE22" s="86"/>
      <c r="FF22" s="86"/>
      <c r="FG22" s="86"/>
      <c r="FH22" s="86"/>
      <c r="FI22" s="86"/>
      <c r="FJ22" s="86"/>
      <c r="FK22" s="86"/>
      <c r="FL22" s="86"/>
      <c r="FM22" s="86"/>
      <c r="FN22" s="86"/>
      <c r="FO22" s="86"/>
      <c r="FP22" s="86"/>
      <c r="FQ22" s="86"/>
      <c r="FR22" s="86"/>
      <c r="FS22" s="86"/>
      <c r="FT22" s="86"/>
      <c r="FU22" s="86"/>
      <c r="FV22" s="86"/>
      <c r="FW22" s="86"/>
      <c r="FX22" s="86"/>
      <c r="FY22" s="86"/>
      <c r="FZ22" s="86"/>
      <c r="GA22" s="86"/>
      <c r="GB22" s="86"/>
      <c r="GC22" s="86"/>
      <c r="GD22" s="86"/>
      <c r="GE22" s="86"/>
      <c r="GF22" s="86"/>
      <c r="GG22" s="86"/>
      <c r="GH22" s="86"/>
      <c r="GI22" s="86"/>
      <c r="GJ22" s="86"/>
      <c r="GK22" s="86"/>
      <c r="GL22" s="86"/>
      <c r="GM22" s="86"/>
      <c r="GN22" s="86"/>
      <c r="GO22" s="86"/>
      <c r="GP22" s="86"/>
      <c r="GQ22" s="86"/>
      <c r="GR22" s="86"/>
      <c r="GS22" s="86"/>
      <c r="GT22" s="86"/>
      <c r="GU22" s="86"/>
      <c r="GV22" s="86"/>
      <c r="GW22" s="86"/>
      <c r="GX22" s="86"/>
      <c r="GY22" s="86"/>
      <c r="GZ22" s="86"/>
      <c r="HA22" s="86"/>
      <c r="HB22" s="86"/>
      <c r="HC22" s="86"/>
      <c r="HD22" s="86"/>
      <c r="HE22" s="86"/>
      <c r="HF22" s="86"/>
      <c r="HG22" s="86"/>
      <c r="HH22" s="86"/>
      <c r="HI22" s="86"/>
      <c r="HJ22" s="86"/>
      <c r="HK22" s="86"/>
      <c r="HL22" s="86"/>
      <c r="HM22" s="86"/>
      <c r="HN22" s="86"/>
      <c r="HO22" s="86"/>
      <c r="HP22" s="86"/>
      <c r="HQ22" s="86"/>
      <c r="HR22" s="86"/>
      <c r="HS22" s="86"/>
      <c r="HT22" s="86"/>
      <c r="HU22" s="86"/>
      <c r="HV22" s="86"/>
      <c r="HW22" s="86"/>
      <c r="HX22" s="86"/>
      <c r="HY22" s="86"/>
      <c r="HZ22" s="86"/>
      <c r="IA22" s="86"/>
      <c r="IB22" s="86"/>
      <c r="IC22" s="86"/>
      <c r="ID22" s="86"/>
      <c r="IE22" s="86"/>
      <c r="IF22" s="86"/>
      <c r="IG22" s="86"/>
      <c r="IH22" s="86"/>
      <c r="II22" s="86"/>
      <c r="IJ22" s="86"/>
      <c r="IK22" s="86"/>
      <c r="IL22" s="86"/>
      <c r="IM22" s="86"/>
      <c r="IN22" s="86"/>
      <c r="IO22" s="86"/>
      <c r="IP22" s="86"/>
      <c r="IQ22" s="86"/>
      <c r="IR22" s="86"/>
      <c r="IS22" s="86"/>
      <c r="IT22" s="86"/>
      <c r="IU22" s="86"/>
      <c r="IV22" s="86"/>
    </row>
    <row collapsed="false" customFormat="true" customHeight="true" hidden="false" ht="20.1" outlineLevel="0" r="23" s="297">
      <c r="A23" s="608" t="s">
        <v>629</v>
      </c>
      <c r="B23" s="608"/>
      <c r="C23" s="608"/>
      <c r="D23" s="608"/>
      <c r="E23" s="608"/>
      <c r="F23" s="608"/>
      <c r="G23" s="608"/>
      <c r="H23" s="601" t="n">
        <v>3.5</v>
      </c>
      <c r="I23" s="86"/>
      <c r="J23" s="86"/>
      <c r="K23" s="86"/>
      <c r="L23" s="86"/>
      <c r="M23" s="86"/>
      <c r="N23" s="86"/>
      <c r="O23" s="86"/>
      <c r="P23" s="86"/>
      <c r="Q23" s="86"/>
      <c r="R23" s="86"/>
      <c r="S23" s="86"/>
      <c r="T23" s="86"/>
      <c r="U23" s="86"/>
      <c r="V23" s="86"/>
      <c r="W23" s="86"/>
      <c r="X23" s="86"/>
      <c r="Y23" s="86"/>
      <c r="Z23" s="86"/>
      <c r="AA23" s="86"/>
      <c r="AB23" s="86"/>
      <c r="AC23" s="86"/>
      <c r="AD23" s="86"/>
      <c r="AE23" s="86"/>
      <c r="AF23" s="86"/>
      <c r="AG23" s="86"/>
      <c r="AH23" s="86"/>
      <c r="AI23" s="86"/>
      <c r="AJ23" s="86"/>
      <c r="AK23" s="86"/>
      <c r="AL23" s="86"/>
      <c r="AM23" s="86"/>
      <c r="AN23" s="86"/>
      <c r="AO23" s="86"/>
      <c r="AP23" s="86"/>
      <c r="AQ23" s="86"/>
      <c r="AR23" s="86"/>
      <c r="AS23" s="86"/>
      <c r="AT23" s="86"/>
      <c r="AU23" s="86"/>
      <c r="AV23" s="86"/>
      <c r="AW23" s="86"/>
      <c r="AX23" s="86"/>
      <c r="AY23" s="86"/>
      <c r="AZ23" s="86"/>
      <c r="BA23" s="86"/>
      <c r="BB23" s="86"/>
      <c r="BC23" s="86"/>
      <c r="BD23" s="86"/>
      <c r="BE23" s="86"/>
      <c r="BF23" s="86"/>
      <c r="BG23" s="86"/>
      <c r="BH23" s="86"/>
      <c r="BI23" s="86"/>
      <c r="BJ23" s="86"/>
      <c r="BK23" s="86"/>
      <c r="BL23" s="86"/>
      <c r="BM23" s="86"/>
      <c r="BN23" s="86"/>
      <c r="BO23" s="86"/>
      <c r="BP23" s="86"/>
      <c r="BQ23" s="86"/>
      <c r="BR23" s="86"/>
      <c r="BS23" s="86"/>
      <c r="BT23" s="86"/>
      <c r="BU23" s="86"/>
      <c r="BV23" s="86"/>
      <c r="BW23" s="86"/>
      <c r="BX23" s="86"/>
      <c r="BY23" s="86"/>
      <c r="BZ23" s="86"/>
      <c r="CA23" s="86"/>
      <c r="CB23" s="86"/>
      <c r="CC23" s="86"/>
      <c r="CD23" s="86"/>
      <c r="CE23" s="86"/>
      <c r="CF23" s="86"/>
      <c r="CG23" s="86"/>
      <c r="CH23" s="86"/>
      <c r="CI23" s="86"/>
      <c r="CJ23" s="86"/>
      <c r="CK23" s="86"/>
      <c r="CL23" s="86"/>
      <c r="CM23" s="86"/>
      <c r="CN23" s="86"/>
      <c r="CO23" s="86"/>
      <c r="CP23" s="86"/>
      <c r="CQ23" s="86"/>
      <c r="CR23" s="86"/>
      <c r="CS23" s="86"/>
      <c r="CT23" s="86"/>
      <c r="CU23" s="86"/>
      <c r="CV23" s="86"/>
      <c r="CW23" s="86"/>
      <c r="CX23" s="86"/>
      <c r="CY23" s="86"/>
      <c r="CZ23" s="86"/>
      <c r="DA23" s="86"/>
      <c r="DB23" s="86"/>
      <c r="DC23" s="86"/>
      <c r="DD23" s="86"/>
      <c r="DE23" s="86"/>
      <c r="DF23" s="86"/>
      <c r="DG23" s="86"/>
      <c r="DH23" s="86"/>
      <c r="DI23" s="86"/>
      <c r="DJ23" s="86"/>
      <c r="DK23" s="86"/>
      <c r="DL23" s="86"/>
      <c r="DM23" s="86"/>
      <c r="DN23" s="86"/>
      <c r="DO23" s="86"/>
      <c r="DP23" s="86"/>
      <c r="DQ23" s="86"/>
      <c r="DR23" s="86"/>
      <c r="DS23" s="86"/>
      <c r="DT23" s="86"/>
      <c r="DU23" s="86"/>
      <c r="DV23" s="86"/>
      <c r="DW23" s="86"/>
      <c r="DX23" s="86"/>
      <c r="DY23" s="86"/>
      <c r="DZ23" s="86"/>
      <c r="EA23" s="86"/>
      <c r="EB23" s="86"/>
      <c r="EC23" s="86"/>
      <c r="ED23" s="86"/>
      <c r="EE23" s="86"/>
      <c r="EF23" s="86"/>
      <c r="EG23" s="86"/>
      <c r="EH23" s="86"/>
      <c r="EI23" s="86"/>
      <c r="EJ23" s="86"/>
      <c r="EK23" s="86"/>
      <c r="EL23" s="86"/>
      <c r="EM23" s="86"/>
      <c r="EN23" s="86"/>
      <c r="EO23" s="86"/>
      <c r="EP23" s="86"/>
      <c r="EQ23" s="86"/>
      <c r="ER23" s="86"/>
      <c r="ES23" s="86"/>
      <c r="ET23" s="86"/>
      <c r="EU23" s="86"/>
      <c r="EV23" s="86"/>
      <c r="EW23" s="86"/>
      <c r="EX23" s="86"/>
      <c r="EY23" s="86"/>
      <c r="EZ23" s="86"/>
      <c r="FA23" s="86"/>
      <c r="FB23" s="86"/>
      <c r="FC23" s="86"/>
      <c r="FD23" s="86"/>
      <c r="FE23" s="86"/>
      <c r="FF23" s="86"/>
      <c r="FG23" s="86"/>
      <c r="FH23" s="86"/>
      <c r="FI23" s="86"/>
      <c r="FJ23" s="86"/>
      <c r="FK23" s="86"/>
      <c r="FL23" s="86"/>
      <c r="FM23" s="86"/>
      <c r="FN23" s="86"/>
      <c r="FO23" s="86"/>
      <c r="FP23" s="86"/>
      <c r="FQ23" s="86"/>
      <c r="FR23" s="86"/>
      <c r="FS23" s="86"/>
      <c r="FT23" s="86"/>
      <c r="FU23" s="86"/>
      <c r="FV23" s="86"/>
      <c r="FW23" s="86"/>
      <c r="FX23" s="86"/>
      <c r="FY23" s="86"/>
      <c r="FZ23" s="86"/>
      <c r="GA23" s="86"/>
      <c r="GB23" s="86"/>
      <c r="GC23" s="86"/>
      <c r="GD23" s="86"/>
      <c r="GE23" s="86"/>
      <c r="GF23" s="86"/>
      <c r="GG23" s="86"/>
      <c r="GH23" s="86"/>
      <c r="GI23" s="86"/>
      <c r="GJ23" s="86"/>
      <c r="GK23" s="86"/>
      <c r="GL23" s="86"/>
      <c r="GM23" s="86"/>
      <c r="GN23" s="86"/>
      <c r="GO23" s="86"/>
      <c r="GP23" s="86"/>
      <c r="GQ23" s="86"/>
      <c r="GR23" s="86"/>
      <c r="GS23" s="86"/>
      <c r="GT23" s="86"/>
      <c r="GU23" s="86"/>
      <c r="GV23" s="86"/>
      <c r="GW23" s="86"/>
      <c r="GX23" s="86"/>
      <c r="GY23" s="86"/>
      <c r="GZ23" s="86"/>
      <c r="HA23" s="86"/>
      <c r="HB23" s="86"/>
      <c r="HC23" s="86"/>
      <c r="HD23" s="86"/>
      <c r="HE23" s="86"/>
      <c r="HF23" s="86"/>
      <c r="HG23" s="86"/>
      <c r="HH23" s="86"/>
      <c r="HI23" s="86"/>
      <c r="HJ23" s="86"/>
      <c r="HK23" s="86"/>
      <c r="HL23" s="86"/>
      <c r="HM23" s="86"/>
      <c r="HN23" s="86"/>
      <c r="HO23" s="86"/>
      <c r="HP23" s="86"/>
      <c r="HQ23" s="86"/>
      <c r="HR23" s="86"/>
      <c r="HS23" s="86"/>
      <c r="HT23" s="86"/>
      <c r="HU23" s="86"/>
      <c r="HV23" s="86"/>
      <c r="HW23" s="86"/>
      <c r="HX23" s="86"/>
      <c r="HY23" s="86"/>
      <c r="HZ23" s="86"/>
      <c r="IA23" s="86"/>
      <c r="IB23" s="86"/>
      <c r="IC23" s="86"/>
      <c r="ID23" s="86"/>
      <c r="IE23" s="86"/>
      <c r="IF23" s="86"/>
      <c r="IG23" s="86"/>
      <c r="IH23" s="86"/>
      <c r="II23" s="86"/>
      <c r="IJ23" s="86"/>
      <c r="IK23" s="86"/>
      <c r="IL23" s="86"/>
      <c r="IM23" s="86"/>
      <c r="IN23" s="86"/>
      <c r="IO23" s="86"/>
      <c r="IP23" s="86"/>
      <c r="IQ23" s="86"/>
      <c r="IR23" s="86"/>
      <c r="IS23" s="86"/>
      <c r="IT23" s="86"/>
      <c r="IU23" s="86"/>
      <c r="IV23" s="86"/>
    </row>
    <row collapsed="false" customFormat="true" customHeight="true" hidden="false" ht="20.1" outlineLevel="0" r="24" s="297">
      <c r="A24" s="602" t="s">
        <v>630</v>
      </c>
      <c r="B24" s="602"/>
      <c r="C24" s="602"/>
      <c r="D24" s="602"/>
      <c r="E24" s="602"/>
      <c r="F24" s="602"/>
      <c r="G24" s="602"/>
      <c r="H24" s="601" t="n">
        <f aca="false">SUM(H23)</f>
        <v>3.5</v>
      </c>
      <c r="I24" s="86"/>
      <c r="J24" s="86"/>
      <c r="K24" s="86"/>
      <c r="L24" s="86"/>
      <c r="M24" s="86"/>
      <c r="N24" s="86"/>
      <c r="O24" s="86"/>
      <c r="P24" s="86"/>
      <c r="Q24" s="86"/>
      <c r="R24" s="86"/>
      <c r="S24" s="86"/>
      <c r="T24" s="86"/>
      <c r="U24" s="86"/>
      <c r="V24" s="86"/>
      <c r="W24" s="86"/>
      <c r="X24" s="86"/>
      <c r="Y24" s="86"/>
      <c r="Z24" s="86"/>
      <c r="AA24" s="86"/>
      <c r="AB24" s="86"/>
      <c r="AC24" s="86"/>
      <c r="AD24" s="86"/>
      <c r="AE24" s="86"/>
      <c r="AF24" s="86"/>
      <c r="AG24" s="86"/>
      <c r="AH24" s="86"/>
      <c r="AI24" s="86"/>
      <c r="AJ24" s="86"/>
      <c r="AK24" s="86"/>
      <c r="AL24" s="86"/>
      <c r="AM24" s="86"/>
      <c r="AN24" s="86"/>
      <c r="AO24" s="86"/>
      <c r="AP24" s="86"/>
      <c r="AQ24" s="86"/>
      <c r="AR24" s="86"/>
      <c r="AS24" s="86"/>
      <c r="AT24" s="86"/>
      <c r="AU24" s="86"/>
      <c r="AV24" s="86"/>
      <c r="AW24" s="86"/>
      <c r="AX24" s="86"/>
      <c r="AY24" s="86"/>
      <c r="AZ24" s="86"/>
      <c r="BA24" s="86"/>
      <c r="BB24" s="86"/>
      <c r="BC24" s="86"/>
      <c r="BD24" s="86"/>
      <c r="BE24" s="86"/>
      <c r="BF24" s="86"/>
      <c r="BG24" s="86"/>
      <c r="BH24" s="86"/>
      <c r="BI24" s="86"/>
      <c r="BJ24" s="86"/>
      <c r="BK24" s="86"/>
      <c r="BL24" s="86"/>
      <c r="BM24" s="86"/>
      <c r="BN24" s="86"/>
      <c r="BO24" s="86"/>
      <c r="BP24" s="86"/>
      <c r="BQ24" s="86"/>
      <c r="BR24" s="86"/>
      <c r="BS24" s="86"/>
      <c r="BT24" s="86"/>
      <c r="BU24" s="86"/>
      <c r="BV24" s="86"/>
      <c r="BW24" s="86"/>
      <c r="BX24" s="86"/>
      <c r="BY24" s="86"/>
      <c r="BZ24" s="86"/>
      <c r="CA24" s="86"/>
      <c r="CB24" s="86"/>
      <c r="CC24" s="86"/>
      <c r="CD24" s="86"/>
      <c r="CE24" s="86"/>
      <c r="CF24" s="86"/>
      <c r="CG24" s="86"/>
      <c r="CH24" s="86"/>
      <c r="CI24" s="86"/>
      <c r="CJ24" s="86"/>
      <c r="CK24" s="86"/>
      <c r="CL24" s="86"/>
      <c r="CM24" s="86"/>
      <c r="CN24" s="86"/>
      <c r="CO24" s="86"/>
      <c r="CP24" s="86"/>
      <c r="CQ24" s="86"/>
      <c r="CR24" s="86"/>
      <c r="CS24" s="86"/>
      <c r="CT24" s="86"/>
      <c r="CU24" s="86"/>
      <c r="CV24" s="86"/>
      <c r="CW24" s="86"/>
      <c r="CX24" s="86"/>
      <c r="CY24" s="86"/>
      <c r="CZ24" s="86"/>
      <c r="DA24" s="86"/>
      <c r="DB24" s="86"/>
      <c r="DC24" s="86"/>
      <c r="DD24" s="86"/>
      <c r="DE24" s="86"/>
      <c r="DF24" s="86"/>
      <c r="DG24" s="86"/>
      <c r="DH24" s="86"/>
      <c r="DI24" s="86"/>
      <c r="DJ24" s="86"/>
      <c r="DK24" s="86"/>
      <c r="DL24" s="86"/>
      <c r="DM24" s="86"/>
      <c r="DN24" s="86"/>
      <c r="DO24" s="86"/>
      <c r="DP24" s="86"/>
      <c r="DQ24" s="86"/>
      <c r="DR24" s="86"/>
      <c r="DS24" s="86"/>
      <c r="DT24" s="86"/>
      <c r="DU24" s="86"/>
      <c r="DV24" s="86"/>
      <c r="DW24" s="86"/>
      <c r="DX24" s="86"/>
      <c r="DY24" s="86"/>
      <c r="DZ24" s="86"/>
      <c r="EA24" s="86"/>
      <c r="EB24" s="86"/>
      <c r="EC24" s="86"/>
      <c r="ED24" s="86"/>
      <c r="EE24" s="86"/>
      <c r="EF24" s="86"/>
      <c r="EG24" s="86"/>
      <c r="EH24" s="86"/>
      <c r="EI24" s="86"/>
      <c r="EJ24" s="86"/>
      <c r="EK24" s="86"/>
      <c r="EL24" s="86"/>
      <c r="EM24" s="86"/>
      <c r="EN24" s="86"/>
      <c r="EO24" s="86"/>
      <c r="EP24" s="86"/>
      <c r="EQ24" s="86"/>
      <c r="ER24" s="86"/>
      <c r="ES24" s="86"/>
      <c r="ET24" s="86"/>
      <c r="EU24" s="86"/>
      <c r="EV24" s="86"/>
      <c r="EW24" s="86"/>
      <c r="EX24" s="86"/>
      <c r="EY24" s="86"/>
      <c r="EZ24" s="86"/>
      <c r="FA24" s="86"/>
      <c r="FB24" s="86"/>
      <c r="FC24" s="86"/>
      <c r="FD24" s="86"/>
      <c r="FE24" s="86"/>
      <c r="FF24" s="86"/>
      <c r="FG24" s="86"/>
      <c r="FH24" s="86"/>
      <c r="FI24" s="86"/>
      <c r="FJ24" s="86"/>
      <c r="FK24" s="86"/>
      <c r="FL24" s="86"/>
      <c r="FM24" s="86"/>
      <c r="FN24" s="86"/>
      <c r="FO24" s="86"/>
      <c r="FP24" s="86"/>
      <c r="FQ24" s="86"/>
      <c r="FR24" s="86"/>
      <c r="FS24" s="86"/>
      <c r="FT24" s="86"/>
      <c r="FU24" s="86"/>
      <c r="FV24" s="86"/>
      <c r="FW24" s="86"/>
      <c r="FX24" s="86"/>
      <c r="FY24" s="86"/>
      <c r="FZ24" s="86"/>
      <c r="GA24" s="86"/>
      <c r="GB24" s="86"/>
      <c r="GC24" s="86"/>
      <c r="GD24" s="86"/>
      <c r="GE24" s="86"/>
      <c r="GF24" s="86"/>
      <c r="GG24" s="86"/>
      <c r="GH24" s="86"/>
      <c r="GI24" s="86"/>
      <c r="GJ24" s="86"/>
      <c r="GK24" s="86"/>
      <c r="GL24" s="86"/>
      <c r="GM24" s="86"/>
      <c r="GN24" s="86"/>
      <c r="GO24" s="86"/>
      <c r="GP24" s="86"/>
      <c r="GQ24" s="86"/>
      <c r="GR24" s="86"/>
      <c r="GS24" s="86"/>
      <c r="GT24" s="86"/>
      <c r="GU24" s="86"/>
      <c r="GV24" s="86"/>
      <c r="GW24" s="86"/>
      <c r="GX24" s="86"/>
      <c r="GY24" s="86"/>
      <c r="GZ24" s="86"/>
      <c r="HA24" s="86"/>
      <c r="HB24" s="86"/>
      <c r="HC24" s="86"/>
      <c r="HD24" s="86"/>
      <c r="HE24" s="86"/>
      <c r="HF24" s="86"/>
      <c r="HG24" s="86"/>
      <c r="HH24" s="86"/>
      <c r="HI24" s="86"/>
      <c r="HJ24" s="86"/>
      <c r="HK24" s="86"/>
      <c r="HL24" s="86"/>
      <c r="HM24" s="86"/>
      <c r="HN24" s="86"/>
      <c r="HO24" s="86"/>
      <c r="HP24" s="86"/>
      <c r="HQ24" s="86"/>
      <c r="HR24" s="86"/>
      <c r="HS24" s="86"/>
      <c r="HT24" s="86"/>
      <c r="HU24" s="86"/>
      <c r="HV24" s="86"/>
      <c r="HW24" s="86"/>
      <c r="HX24" s="86"/>
      <c r="HY24" s="86"/>
      <c r="HZ24" s="86"/>
      <c r="IA24" s="86"/>
      <c r="IB24" s="86"/>
      <c r="IC24" s="86"/>
      <c r="ID24" s="86"/>
      <c r="IE24" s="86"/>
      <c r="IF24" s="86"/>
      <c r="IG24" s="86"/>
      <c r="IH24" s="86"/>
      <c r="II24" s="86"/>
      <c r="IJ24" s="86"/>
      <c r="IK24" s="86"/>
      <c r="IL24" s="86"/>
      <c r="IM24" s="86"/>
      <c r="IN24" s="86"/>
      <c r="IO24" s="86"/>
      <c r="IP24" s="86"/>
      <c r="IQ24" s="86"/>
      <c r="IR24" s="86"/>
      <c r="IS24" s="86"/>
      <c r="IT24" s="86"/>
      <c r="IU24" s="86"/>
      <c r="IV24" s="86"/>
    </row>
    <row collapsed="false" customFormat="true" customHeight="true" hidden="false" ht="20.1" outlineLevel="0" r="25" s="297">
      <c r="A25" s="593" t="s">
        <v>631</v>
      </c>
      <c r="B25" s="593"/>
      <c r="C25" s="593"/>
      <c r="D25" s="593"/>
      <c r="E25" s="593"/>
      <c r="F25" s="593"/>
      <c r="G25" s="593"/>
      <c r="H25" s="593"/>
      <c r="I25" s="594"/>
      <c r="J25" s="594"/>
      <c r="K25" s="594"/>
      <c r="L25" s="594"/>
      <c r="M25" s="594"/>
      <c r="N25" s="594"/>
      <c r="O25" s="594"/>
      <c r="P25" s="594"/>
      <c r="Q25" s="594"/>
      <c r="R25" s="594"/>
      <c r="S25" s="594"/>
      <c r="T25" s="594"/>
      <c r="U25" s="594"/>
      <c r="V25" s="594"/>
      <c r="W25" s="594"/>
      <c r="X25" s="594"/>
      <c r="Y25" s="594"/>
      <c r="Z25" s="594"/>
      <c r="AA25" s="594"/>
      <c r="AB25" s="594"/>
      <c r="AC25" s="594"/>
      <c r="AD25" s="594"/>
      <c r="AE25" s="594"/>
      <c r="AF25" s="594"/>
      <c r="AG25" s="594"/>
      <c r="AH25" s="594"/>
      <c r="AI25" s="594"/>
      <c r="AJ25" s="594"/>
      <c r="AK25" s="594"/>
      <c r="AL25" s="594"/>
      <c r="AM25" s="594"/>
      <c r="AN25" s="594"/>
      <c r="AO25" s="594"/>
      <c r="AP25" s="594"/>
      <c r="AQ25" s="594"/>
      <c r="AR25" s="594"/>
      <c r="AS25" s="594"/>
      <c r="AT25" s="594"/>
      <c r="AU25" s="594"/>
      <c r="AV25" s="594"/>
      <c r="AW25" s="594"/>
      <c r="AX25" s="594"/>
      <c r="AY25" s="594"/>
      <c r="AZ25" s="594"/>
      <c r="BA25" s="594"/>
      <c r="BB25" s="594"/>
      <c r="BC25" s="594"/>
      <c r="BD25" s="594"/>
      <c r="BE25" s="594"/>
      <c r="BF25" s="594"/>
      <c r="BG25" s="594"/>
      <c r="BH25" s="594"/>
      <c r="BI25" s="594"/>
      <c r="BJ25" s="594"/>
      <c r="BK25" s="594"/>
      <c r="BL25" s="594"/>
      <c r="BM25" s="594"/>
      <c r="BN25" s="594"/>
      <c r="BO25" s="594"/>
      <c r="BP25" s="594"/>
      <c r="BQ25" s="594"/>
      <c r="BR25" s="594"/>
      <c r="BS25" s="594"/>
      <c r="BT25" s="594"/>
      <c r="BU25" s="594"/>
      <c r="BV25" s="594"/>
      <c r="BW25" s="594"/>
      <c r="BX25" s="594"/>
      <c r="BY25" s="594"/>
      <c r="BZ25" s="594"/>
      <c r="CA25" s="594"/>
      <c r="CB25" s="594"/>
      <c r="CC25" s="594"/>
      <c r="CD25" s="594"/>
      <c r="CE25" s="594"/>
      <c r="CF25" s="594"/>
      <c r="CG25" s="594"/>
      <c r="CH25" s="594"/>
      <c r="CI25" s="594"/>
      <c r="CJ25" s="594"/>
      <c r="CK25" s="594"/>
      <c r="CL25" s="594"/>
      <c r="CM25" s="594"/>
      <c r="CN25" s="594"/>
      <c r="CO25" s="594"/>
      <c r="CP25" s="594"/>
      <c r="CQ25" s="594"/>
      <c r="CR25" s="594"/>
      <c r="CS25" s="594"/>
      <c r="CT25" s="594"/>
      <c r="CU25" s="594"/>
      <c r="CV25" s="594"/>
      <c r="CW25" s="594"/>
      <c r="CX25" s="594"/>
      <c r="CY25" s="594"/>
      <c r="CZ25" s="594"/>
      <c r="DA25" s="594"/>
      <c r="DB25" s="594"/>
      <c r="DC25" s="594"/>
      <c r="DD25" s="594"/>
      <c r="DE25" s="594"/>
      <c r="DF25" s="594"/>
      <c r="DG25" s="594"/>
      <c r="DH25" s="594"/>
      <c r="DI25" s="594"/>
      <c r="DJ25" s="594"/>
      <c r="DK25" s="594"/>
      <c r="DL25" s="594"/>
      <c r="DM25" s="594"/>
      <c r="DN25" s="594"/>
      <c r="DO25" s="594"/>
      <c r="DP25" s="594"/>
      <c r="DQ25" s="594"/>
      <c r="DR25" s="594"/>
      <c r="DS25" s="594"/>
      <c r="DT25" s="594"/>
      <c r="DU25" s="594"/>
      <c r="DV25" s="594"/>
      <c r="DW25" s="594"/>
      <c r="DX25" s="594"/>
      <c r="DY25" s="594"/>
      <c r="DZ25" s="594"/>
      <c r="EA25" s="594"/>
      <c r="EB25" s="594"/>
      <c r="EC25" s="594"/>
      <c r="ED25" s="594"/>
      <c r="EE25" s="594"/>
      <c r="EF25" s="594"/>
      <c r="EG25" s="594"/>
      <c r="EH25" s="594"/>
      <c r="EI25" s="594"/>
      <c r="EJ25" s="594"/>
      <c r="EK25" s="594"/>
      <c r="EL25" s="594"/>
      <c r="EM25" s="594"/>
      <c r="EN25" s="594"/>
      <c r="EO25" s="594"/>
      <c r="EP25" s="594"/>
      <c r="EQ25" s="594"/>
      <c r="ER25" s="594"/>
      <c r="ES25" s="594"/>
      <c r="ET25" s="594"/>
      <c r="EU25" s="594"/>
      <c r="EV25" s="594"/>
      <c r="EW25" s="594"/>
      <c r="EX25" s="594"/>
      <c r="EY25" s="594"/>
      <c r="EZ25" s="594"/>
      <c r="FA25" s="594"/>
      <c r="FB25" s="594"/>
      <c r="FC25" s="594"/>
      <c r="FD25" s="594"/>
      <c r="FE25" s="594"/>
      <c r="FF25" s="594"/>
      <c r="FG25" s="594"/>
      <c r="FH25" s="594"/>
      <c r="FI25" s="594"/>
      <c r="FJ25" s="594"/>
      <c r="FK25" s="594"/>
      <c r="FL25" s="594"/>
      <c r="FM25" s="594"/>
      <c r="FN25" s="594"/>
      <c r="FO25" s="594"/>
      <c r="FP25" s="594"/>
      <c r="FQ25" s="594"/>
      <c r="FR25" s="594"/>
      <c r="FS25" s="594"/>
      <c r="FT25" s="594"/>
      <c r="FU25" s="594"/>
      <c r="FV25" s="594"/>
      <c r="FW25" s="594"/>
      <c r="FX25" s="594"/>
      <c r="FY25" s="594"/>
      <c r="FZ25" s="594"/>
      <c r="GA25" s="594"/>
      <c r="GB25" s="594"/>
      <c r="GC25" s="594"/>
      <c r="GD25" s="594"/>
      <c r="GE25" s="594"/>
      <c r="GF25" s="594"/>
      <c r="GG25" s="594"/>
      <c r="GH25" s="594"/>
      <c r="GI25" s="594"/>
      <c r="GJ25" s="594"/>
      <c r="GK25" s="594"/>
      <c r="GL25" s="594"/>
      <c r="GM25" s="594"/>
      <c r="GN25" s="594"/>
      <c r="GO25" s="594"/>
      <c r="GP25" s="594"/>
      <c r="GQ25" s="594"/>
      <c r="GR25" s="594"/>
      <c r="GS25" s="594"/>
      <c r="GT25" s="594"/>
      <c r="GU25" s="594"/>
      <c r="GV25" s="594"/>
      <c r="GW25" s="594"/>
      <c r="GX25" s="594"/>
      <c r="GY25" s="594"/>
      <c r="GZ25" s="594"/>
      <c r="HA25" s="594"/>
      <c r="HB25" s="594"/>
      <c r="HC25" s="594"/>
      <c r="HD25" s="594"/>
      <c r="HE25" s="594"/>
      <c r="HF25" s="594"/>
      <c r="HG25" s="594"/>
      <c r="HH25" s="594"/>
      <c r="HI25" s="594"/>
      <c r="HJ25" s="594"/>
      <c r="HK25" s="594"/>
      <c r="HL25" s="594"/>
      <c r="HM25" s="594"/>
      <c r="HN25" s="594"/>
      <c r="HO25" s="594"/>
      <c r="HP25" s="594"/>
      <c r="HQ25" s="594"/>
      <c r="HR25" s="594"/>
      <c r="HS25" s="594"/>
      <c r="HT25" s="594"/>
      <c r="HU25" s="594"/>
      <c r="HV25" s="594"/>
      <c r="HW25" s="594"/>
      <c r="HX25" s="594"/>
      <c r="HY25" s="594"/>
      <c r="HZ25" s="594"/>
      <c r="IA25" s="594"/>
      <c r="IB25" s="594"/>
      <c r="IC25" s="594"/>
      <c r="ID25" s="594"/>
      <c r="IE25" s="594"/>
      <c r="IF25" s="594"/>
      <c r="IG25" s="594"/>
      <c r="IH25" s="594"/>
      <c r="II25" s="594"/>
      <c r="IJ25" s="594"/>
      <c r="IK25" s="594"/>
      <c r="IL25" s="594"/>
      <c r="IM25" s="594"/>
      <c r="IN25" s="594"/>
      <c r="IO25" s="594"/>
      <c r="IP25" s="594"/>
      <c r="IQ25" s="594"/>
      <c r="IR25" s="594"/>
      <c r="IS25" s="594"/>
      <c r="IT25" s="594"/>
      <c r="IU25" s="594"/>
      <c r="IV25" s="594"/>
    </row>
    <row collapsed="false" customFormat="true" customHeight="true" hidden="false" ht="20.1" outlineLevel="0" r="26" s="297">
      <c r="A26" s="595" t="s">
        <v>619</v>
      </c>
      <c r="B26" s="595"/>
      <c r="C26" s="595"/>
      <c r="D26" s="595"/>
      <c r="E26" s="595"/>
      <c r="F26" s="595"/>
      <c r="G26" s="595"/>
      <c r="H26" s="596" t="s">
        <v>620</v>
      </c>
      <c r="I26" s="86"/>
      <c r="J26" s="86"/>
      <c r="K26" s="86"/>
      <c r="L26" s="86"/>
      <c r="M26" s="86"/>
      <c r="N26" s="86"/>
      <c r="O26" s="86"/>
      <c r="P26" s="86"/>
      <c r="Q26" s="86"/>
      <c r="R26" s="86"/>
      <c r="S26" s="86"/>
      <c r="T26" s="86"/>
      <c r="U26" s="86"/>
      <c r="V26" s="86"/>
      <c r="W26" s="86"/>
      <c r="X26" s="86"/>
      <c r="Y26" s="86"/>
      <c r="Z26" s="86"/>
      <c r="AA26" s="86"/>
      <c r="AB26" s="86"/>
      <c r="AC26" s="86"/>
      <c r="AD26" s="86"/>
      <c r="AE26" s="86"/>
      <c r="AF26" s="86"/>
      <c r="AG26" s="86"/>
      <c r="AH26" s="86"/>
      <c r="AI26" s="86"/>
      <c r="AJ26" s="86"/>
      <c r="AK26" s="86"/>
      <c r="AL26" s="86"/>
      <c r="AM26" s="86"/>
      <c r="AN26" s="86"/>
      <c r="AO26" s="86"/>
      <c r="AP26" s="86"/>
      <c r="AQ26" s="86"/>
      <c r="AR26" s="86"/>
      <c r="AS26" s="86"/>
      <c r="AT26" s="86"/>
      <c r="AU26" s="86"/>
      <c r="AV26" s="86"/>
      <c r="AW26" s="86"/>
      <c r="AX26" s="86"/>
      <c r="AY26" s="86"/>
      <c r="AZ26" s="86"/>
      <c r="BA26" s="86"/>
      <c r="BB26" s="86"/>
      <c r="BC26" s="86"/>
      <c r="BD26" s="86"/>
      <c r="BE26" s="86"/>
      <c r="BF26" s="86"/>
      <c r="BG26" s="86"/>
      <c r="BH26" s="86"/>
      <c r="BI26" s="86"/>
      <c r="BJ26" s="86"/>
      <c r="BK26" s="86"/>
      <c r="BL26" s="86"/>
      <c r="BM26" s="86"/>
      <c r="BN26" s="86"/>
      <c r="BO26" s="86"/>
      <c r="BP26" s="86"/>
      <c r="BQ26" s="86"/>
      <c r="BR26" s="86"/>
      <c r="BS26" s="86"/>
      <c r="BT26" s="86"/>
      <c r="BU26" s="86"/>
      <c r="BV26" s="86"/>
      <c r="BW26" s="86"/>
      <c r="BX26" s="86"/>
      <c r="BY26" s="86"/>
      <c r="BZ26" s="86"/>
      <c r="CA26" s="86"/>
      <c r="CB26" s="86"/>
      <c r="CC26" s="86"/>
      <c r="CD26" s="86"/>
      <c r="CE26" s="86"/>
      <c r="CF26" s="86"/>
      <c r="CG26" s="86"/>
      <c r="CH26" s="86"/>
      <c r="CI26" s="86"/>
      <c r="CJ26" s="86"/>
      <c r="CK26" s="86"/>
      <c r="CL26" s="86"/>
      <c r="CM26" s="86"/>
      <c r="CN26" s="86"/>
      <c r="CO26" s="86"/>
      <c r="CP26" s="86"/>
      <c r="CQ26" s="86"/>
      <c r="CR26" s="86"/>
      <c r="CS26" s="86"/>
      <c r="CT26" s="86"/>
      <c r="CU26" s="86"/>
      <c r="CV26" s="86"/>
      <c r="CW26" s="86"/>
      <c r="CX26" s="86"/>
      <c r="CY26" s="86"/>
      <c r="CZ26" s="86"/>
      <c r="DA26" s="86"/>
      <c r="DB26" s="86"/>
      <c r="DC26" s="86"/>
      <c r="DD26" s="86"/>
      <c r="DE26" s="86"/>
      <c r="DF26" s="86"/>
      <c r="DG26" s="86"/>
      <c r="DH26" s="86"/>
      <c r="DI26" s="86"/>
      <c r="DJ26" s="86"/>
      <c r="DK26" s="86"/>
      <c r="DL26" s="86"/>
      <c r="DM26" s="86"/>
      <c r="DN26" s="86"/>
      <c r="DO26" s="86"/>
      <c r="DP26" s="86"/>
      <c r="DQ26" s="86"/>
      <c r="DR26" s="86"/>
      <c r="DS26" s="86"/>
      <c r="DT26" s="86"/>
      <c r="DU26" s="86"/>
      <c r="DV26" s="86"/>
      <c r="DW26" s="86"/>
      <c r="DX26" s="86"/>
      <c r="DY26" s="86"/>
      <c r="DZ26" s="86"/>
      <c r="EA26" s="86"/>
      <c r="EB26" s="86"/>
      <c r="EC26" s="86"/>
      <c r="ED26" s="86"/>
      <c r="EE26" s="86"/>
      <c r="EF26" s="86"/>
      <c r="EG26" s="86"/>
      <c r="EH26" s="86"/>
      <c r="EI26" s="86"/>
      <c r="EJ26" s="86"/>
      <c r="EK26" s="86"/>
      <c r="EL26" s="86"/>
      <c r="EM26" s="86"/>
      <c r="EN26" s="86"/>
      <c r="EO26" s="86"/>
      <c r="EP26" s="86"/>
      <c r="EQ26" s="86"/>
      <c r="ER26" s="86"/>
      <c r="ES26" s="86"/>
      <c r="ET26" s="86"/>
      <c r="EU26" s="86"/>
      <c r="EV26" s="86"/>
      <c r="EW26" s="86"/>
      <c r="EX26" s="86"/>
      <c r="EY26" s="86"/>
      <c r="EZ26" s="86"/>
      <c r="FA26" s="86"/>
      <c r="FB26" s="86"/>
      <c r="FC26" s="86"/>
      <c r="FD26" s="86"/>
      <c r="FE26" s="86"/>
      <c r="FF26" s="86"/>
      <c r="FG26" s="86"/>
      <c r="FH26" s="86"/>
      <c r="FI26" s="86"/>
      <c r="FJ26" s="86"/>
      <c r="FK26" s="86"/>
      <c r="FL26" s="86"/>
      <c r="FM26" s="86"/>
      <c r="FN26" s="86"/>
      <c r="FO26" s="86"/>
      <c r="FP26" s="86"/>
      <c r="FQ26" s="86"/>
      <c r="FR26" s="86"/>
      <c r="FS26" s="86"/>
      <c r="FT26" s="86"/>
      <c r="FU26" s="86"/>
      <c r="FV26" s="86"/>
      <c r="FW26" s="86"/>
      <c r="FX26" s="86"/>
      <c r="FY26" s="86"/>
      <c r="FZ26" s="86"/>
      <c r="GA26" s="86"/>
      <c r="GB26" s="86"/>
      <c r="GC26" s="86"/>
      <c r="GD26" s="86"/>
      <c r="GE26" s="86"/>
      <c r="GF26" s="86"/>
      <c r="GG26" s="86"/>
      <c r="GH26" s="86"/>
      <c r="GI26" s="86"/>
      <c r="GJ26" s="86"/>
      <c r="GK26" s="86"/>
      <c r="GL26" s="86"/>
      <c r="GM26" s="86"/>
      <c r="GN26" s="86"/>
      <c r="GO26" s="86"/>
      <c r="GP26" s="86"/>
      <c r="GQ26" s="86"/>
      <c r="GR26" s="86"/>
      <c r="GS26" s="86"/>
      <c r="GT26" s="86"/>
      <c r="GU26" s="86"/>
      <c r="GV26" s="86"/>
      <c r="GW26" s="86"/>
      <c r="GX26" s="86"/>
      <c r="GY26" s="86"/>
      <c r="GZ26" s="86"/>
      <c r="HA26" s="86"/>
      <c r="HB26" s="86"/>
      <c r="HC26" s="86"/>
      <c r="HD26" s="86"/>
      <c r="HE26" s="86"/>
      <c r="HF26" s="86"/>
      <c r="HG26" s="86"/>
      <c r="HH26" s="86"/>
      <c r="HI26" s="86"/>
      <c r="HJ26" s="86"/>
      <c r="HK26" s="86"/>
      <c r="HL26" s="86"/>
      <c r="HM26" s="86"/>
      <c r="HN26" s="86"/>
      <c r="HO26" s="86"/>
      <c r="HP26" s="86"/>
      <c r="HQ26" s="86"/>
      <c r="HR26" s="86"/>
      <c r="HS26" s="86"/>
      <c r="HT26" s="86"/>
      <c r="HU26" s="86"/>
      <c r="HV26" s="86"/>
      <c r="HW26" s="86"/>
      <c r="HX26" s="86"/>
      <c r="HY26" s="86"/>
      <c r="HZ26" s="86"/>
      <c r="IA26" s="86"/>
      <c r="IB26" s="86"/>
      <c r="IC26" s="86"/>
      <c r="ID26" s="86"/>
      <c r="IE26" s="86"/>
      <c r="IF26" s="86"/>
      <c r="IG26" s="86"/>
      <c r="IH26" s="86"/>
      <c r="II26" s="86"/>
      <c r="IJ26" s="86"/>
      <c r="IK26" s="86"/>
      <c r="IL26" s="86"/>
      <c r="IM26" s="86"/>
      <c r="IN26" s="86"/>
      <c r="IO26" s="86"/>
      <c r="IP26" s="86"/>
      <c r="IQ26" s="86"/>
      <c r="IR26" s="86"/>
      <c r="IS26" s="86"/>
      <c r="IT26" s="86"/>
      <c r="IU26" s="86"/>
      <c r="IV26" s="86"/>
    </row>
    <row collapsed="false" customFormat="true" customHeight="true" hidden="false" ht="20.1" outlineLevel="0" r="27" s="297">
      <c r="A27" s="597" t="s">
        <v>632</v>
      </c>
      <c r="B27" s="598"/>
      <c r="C27" s="598"/>
      <c r="D27" s="598"/>
      <c r="E27" s="598"/>
      <c r="F27" s="599"/>
      <c r="G27" s="609"/>
      <c r="H27" s="601" t="n">
        <v>5</v>
      </c>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6"/>
      <c r="AT27" s="86"/>
      <c r="AU27" s="86"/>
      <c r="AV27" s="86"/>
      <c r="AW27" s="86"/>
      <c r="AX27" s="86"/>
      <c r="AY27" s="86"/>
      <c r="AZ27" s="86"/>
      <c r="BA27" s="86"/>
      <c r="BB27" s="86"/>
      <c r="BC27" s="86"/>
      <c r="BD27" s="86"/>
      <c r="BE27" s="86"/>
      <c r="BF27" s="86"/>
      <c r="BG27" s="86"/>
      <c r="BH27" s="86"/>
      <c r="BI27" s="86"/>
      <c r="BJ27" s="86"/>
      <c r="BK27" s="86"/>
      <c r="BL27" s="86"/>
      <c r="BM27" s="86"/>
      <c r="BN27" s="86"/>
      <c r="BO27" s="86"/>
      <c r="BP27" s="86"/>
      <c r="BQ27" s="86"/>
      <c r="BR27" s="86"/>
      <c r="BS27" s="86"/>
      <c r="BT27" s="86"/>
      <c r="BU27" s="86"/>
      <c r="BV27" s="86"/>
      <c r="BW27" s="86"/>
      <c r="BX27" s="86"/>
      <c r="BY27" s="86"/>
      <c r="BZ27" s="86"/>
      <c r="CA27" s="86"/>
      <c r="CB27" s="86"/>
      <c r="CC27" s="86"/>
      <c r="CD27" s="86"/>
      <c r="CE27" s="86"/>
      <c r="CF27" s="86"/>
      <c r="CG27" s="86"/>
      <c r="CH27" s="86"/>
      <c r="CI27" s="86"/>
      <c r="CJ27" s="86"/>
      <c r="CK27" s="86"/>
      <c r="CL27" s="86"/>
      <c r="CM27" s="86"/>
      <c r="CN27" s="86"/>
      <c r="CO27" s="86"/>
      <c r="CP27" s="86"/>
      <c r="CQ27" s="86"/>
      <c r="CR27" s="86"/>
      <c r="CS27" s="86"/>
      <c r="CT27" s="86"/>
      <c r="CU27" s="86"/>
      <c r="CV27" s="86"/>
      <c r="CW27" s="86"/>
      <c r="CX27" s="86"/>
      <c r="CY27" s="86"/>
      <c r="CZ27" s="86"/>
      <c r="DA27" s="86"/>
      <c r="DB27" s="86"/>
      <c r="DC27" s="86"/>
      <c r="DD27" s="86"/>
      <c r="DE27" s="86"/>
      <c r="DF27" s="86"/>
      <c r="DG27" s="86"/>
      <c r="DH27" s="86"/>
      <c r="DI27" s="86"/>
      <c r="DJ27" s="86"/>
      <c r="DK27" s="86"/>
      <c r="DL27" s="86"/>
      <c r="DM27" s="86"/>
      <c r="DN27" s="86"/>
      <c r="DO27" s="86"/>
      <c r="DP27" s="86"/>
      <c r="DQ27" s="86"/>
      <c r="DR27" s="86"/>
      <c r="DS27" s="86"/>
      <c r="DT27" s="86"/>
      <c r="DU27" s="86"/>
      <c r="DV27" s="86"/>
      <c r="DW27" s="86"/>
      <c r="DX27" s="86"/>
      <c r="DY27" s="86"/>
      <c r="DZ27" s="86"/>
      <c r="EA27" s="86"/>
      <c r="EB27" s="86"/>
      <c r="EC27" s="86"/>
      <c r="ED27" s="86"/>
      <c r="EE27" s="86"/>
      <c r="EF27" s="86"/>
      <c r="EG27" s="86"/>
      <c r="EH27" s="86"/>
      <c r="EI27" s="86"/>
      <c r="EJ27" s="86"/>
      <c r="EK27" s="86"/>
      <c r="EL27" s="86"/>
      <c r="EM27" s="86"/>
      <c r="EN27" s="86"/>
      <c r="EO27" s="86"/>
      <c r="EP27" s="86"/>
      <c r="EQ27" s="86"/>
      <c r="ER27" s="86"/>
      <c r="ES27" s="86"/>
      <c r="ET27" s="86"/>
      <c r="EU27" s="86"/>
      <c r="EV27" s="86"/>
      <c r="EW27" s="86"/>
      <c r="EX27" s="86"/>
      <c r="EY27" s="86"/>
      <c r="EZ27" s="86"/>
      <c r="FA27" s="86"/>
      <c r="FB27" s="86"/>
      <c r="FC27" s="86"/>
      <c r="FD27" s="86"/>
      <c r="FE27" s="86"/>
      <c r="FF27" s="86"/>
      <c r="FG27" s="86"/>
      <c r="FH27" s="86"/>
      <c r="FI27" s="86"/>
      <c r="FJ27" s="86"/>
      <c r="FK27" s="86"/>
      <c r="FL27" s="86"/>
      <c r="FM27" s="86"/>
      <c r="FN27" s="86"/>
      <c r="FO27" s="86"/>
      <c r="FP27" s="86"/>
      <c r="FQ27" s="86"/>
      <c r="FR27" s="86"/>
      <c r="FS27" s="86"/>
      <c r="FT27" s="86"/>
      <c r="FU27" s="86"/>
      <c r="FV27" s="86"/>
      <c r="FW27" s="86"/>
      <c r="FX27" s="86"/>
      <c r="FY27" s="86"/>
      <c r="FZ27" s="86"/>
      <c r="GA27" s="86"/>
      <c r="GB27" s="86"/>
      <c r="GC27" s="86"/>
      <c r="GD27" s="86"/>
      <c r="GE27" s="86"/>
      <c r="GF27" s="86"/>
      <c r="GG27" s="86"/>
      <c r="GH27" s="86"/>
      <c r="GI27" s="86"/>
      <c r="GJ27" s="86"/>
      <c r="GK27" s="86"/>
      <c r="GL27" s="86"/>
      <c r="GM27" s="86"/>
      <c r="GN27" s="86"/>
      <c r="GO27" s="86"/>
      <c r="GP27" s="86"/>
      <c r="GQ27" s="86"/>
      <c r="GR27" s="86"/>
      <c r="GS27" s="86"/>
      <c r="GT27" s="86"/>
      <c r="GU27" s="86"/>
      <c r="GV27" s="86"/>
      <c r="GW27" s="86"/>
      <c r="GX27" s="86"/>
      <c r="GY27" s="86"/>
      <c r="GZ27" s="86"/>
      <c r="HA27" s="86"/>
      <c r="HB27" s="86"/>
      <c r="HC27" s="86"/>
      <c r="HD27" s="86"/>
      <c r="HE27" s="86"/>
      <c r="HF27" s="86"/>
      <c r="HG27" s="86"/>
      <c r="HH27" s="86"/>
      <c r="HI27" s="86"/>
      <c r="HJ27" s="86"/>
      <c r="HK27" s="86"/>
      <c r="HL27" s="86"/>
      <c r="HM27" s="86"/>
      <c r="HN27" s="86"/>
      <c r="HO27" s="86"/>
      <c r="HP27" s="86"/>
      <c r="HQ27" s="86"/>
      <c r="HR27" s="86"/>
      <c r="HS27" s="86"/>
      <c r="HT27" s="86"/>
      <c r="HU27" s="86"/>
      <c r="HV27" s="86"/>
      <c r="HW27" s="86"/>
      <c r="HX27" s="86"/>
      <c r="HY27" s="86"/>
      <c r="HZ27" s="86"/>
      <c r="IA27" s="86"/>
      <c r="IB27" s="86"/>
      <c r="IC27" s="86"/>
      <c r="ID27" s="86"/>
      <c r="IE27" s="86"/>
      <c r="IF27" s="86"/>
      <c r="IG27" s="86"/>
      <c r="IH27" s="86"/>
      <c r="II27" s="86"/>
      <c r="IJ27" s="86"/>
      <c r="IK27" s="86"/>
      <c r="IL27" s="86"/>
      <c r="IM27" s="86"/>
      <c r="IN27" s="86"/>
      <c r="IO27" s="86"/>
      <c r="IP27" s="86"/>
      <c r="IQ27" s="86"/>
      <c r="IR27" s="86"/>
      <c r="IS27" s="86"/>
      <c r="IT27" s="86"/>
      <c r="IU27" s="86"/>
      <c r="IV27" s="86"/>
    </row>
    <row collapsed="false" customFormat="true" customHeight="true" hidden="false" ht="20.1" outlineLevel="0" r="28" s="297">
      <c r="A28" s="597" t="s">
        <v>633</v>
      </c>
      <c r="B28" s="598"/>
      <c r="C28" s="598"/>
      <c r="D28" s="598"/>
      <c r="E28" s="598"/>
      <c r="F28" s="599"/>
      <c r="G28" s="609"/>
      <c r="H28" s="601" t="n">
        <v>3</v>
      </c>
      <c r="I28" s="86"/>
      <c r="J28" s="86"/>
      <c r="K28" s="86"/>
      <c r="L28" s="86"/>
      <c r="M28" s="86"/>
      <c r="N28" s="86"/>
      <c r="O28" s="86"/>
      <c r="P28" s="86"/>
      <c r="Q28" s="86"/>
      <c r="R28" s="86"/>
      <c r="S28" s="86"/>
      <c r="T28" s="86"/>
      <c r="U28" s="86"/>
      <c r="V28" s="86"/>
      <c r="W28" s="86"/>
      <c r="X28" s="86"/>
      <c r="Y28" s="86"/>
      <c r="Z28" s="86"/>
      <c r="AA28" s="86"/>
      <c r="AB28" s="86"/>
      <c r="AC28" s="86"/>
      <c r="AD28" s="86"/>
      <c r="AE28" s="86"/>
      <c r="AF28" s="86"/>
      <c r="AG28" s="86"/>
      <c r="AH28" s="86"/>
      <c r="AI28" s="86"/>
      <c r="AJ28" s="86"/>
      <c r="AK28" s="86"/>
      <c r="AL28" s="86"/>
      <c r="AM28" s="86"/>
      <c r="AN28" s="86"/>
      <c r="AO28" s="86"/>
      <c r="AP28" s="86"/>
      <c r="AQ28" s="86"/>
      <c r="AR28" s="86"/>
      <c r="AS28" s="86"/>
      <c r="AT28" s="86"/>
      <c r="AU28" s="86"/>
      <c r="AV28" s="86"/>
      <c r="AW28" s="86"/>
      <c r="AX28" s="86"/>
      <c r="AY28" s="86"/>
      <c r="AZ28" s="86"/>
      <c r="BA28" s="86"/>
      <c r="BB28" s="86"/>
      <c r="BC28" s="86"/>
      <c r="BD28" s="86"/>
      <c r="BE28" s="86"/>
      <c r="BF28" s="86"/>
      <c r="BG28" s="86"/>
      <c r="BH28" s="86"/>
      <c r="BI28" s="86"/>
      <c r="BJ28" s="86"/>
      <c r="BK28" s="86"/>
      <c r="BL28" s="86"/>
      <c r="BM28" s="86"/>
      <c r="BN28" s="86"/>
      <c r="BO28" s="86"/>
      <c r="BP28" s="86"/>
      <c r="BQ28" s="86"/>
      <c r="BR28" s="86"/>
      <c r="BS28" s="86"/>
      <c r="BT28" s="86"/>
      <c r="BU28" s="86"/>
      <c r="BV28" s="86"/>
      <c r="BW28" s="86"/>
      <c r="BX28" s="86"/>
      <c r="BY28" s="86"/>
      <c r="BZ28" s="86"/>
      <c r="CA28" s="86"/>
      <c r="CB28" s="86"/>
      <c r="CC28" s="86"/>
      <c r="CD28" s="86"/>
      <c r="CE28" s="86"/>
      <c r="CF28" s="86"/>
      <c r="CG28" s="86"/>
      <c r="CH28" s="86"/>
      <c r="CI28" s="86"/>
      <c r="CJ28" s="86"/>
      <c r="CK28" s="86"/>
      <c r="CL28" s="86"/>
      <c r="CM28" s="86"/>
      <c r="CN28" s="86"/>
      <c r="CO28" s="86"/>
      <c r="CP28" s="86"/>
      <c r="CQ28" s="86"/>
      <c r="CR28" s="86"/>
      <c r="CS28" s="86"/>
      <c r="CT28" s="86"/>
      <c r="CU28" s="86"/>
      <c r="CV28" s="86"/>
      <c r="CW28" s="86"/>
      <c r="CX28" s="86"/>
      <c r="CY28" s="86"/>
      <c r="CZ28" s="86"/>
      <c r="DA28" s="86"/>
      <c r="DB28" s="86"/>
      <c r="DC28" s="86"/>
      <c r="DD28" s="86"/>
      <c r="DE28" s="86"/>
      <c r="DF28" s="86"/>
      <c r="DG28" s="86"/>
      <c r="DH28" s="86"/>
      <c r="DI28" s="86"/>
      <c r="DJ28" s="86"/>
      <c r="DK28" s="86"/>
      <c r="DL28" s="86"/>
      <c r="DM28" s="86"/>
      <c r="DN28" s="86"/>
      <c r="DO28" s="86"/>
      <c r="DP28" s="86"/>
      <c r="DQ28" s="86"/>
      <c r="DR28" s="86"/>
      <c r="DS28" s="86"/>
      <c r="DT28" s="86"/>
      <c r="DU28" s="86"/>
      <c r="DV28" s="86"/>
      <c r="DW28" s="86"/>
      <c r="DX28" s="86"/>
      <c r="DY28" s="86"/>
      <c r="DZ28" s="86"/>
      <c r="EA28" s="86"/>
      <c r="EB28" s="86"/>
      <c r="EC28" s="86"/>
      <c r="ED28" s="86"/>
      <c r="EE28" s="86"/>
      <c r="EF28" s="86"/>
      <c r="EG28" s="86"/>
      <c r="EH28" s="86"/>
      <c r="EI28" s="86"/>
      <c r="EJ28" s="86"/>
      <c r="EK28" s="86"/>
      <c r="EL28" s="86"/>
      <c r="EM28" s="86"/>
      <c r="EN28" s="86"/>
      <c r="EO28" s="86"/>
      <c r="EP28" s="86"/>
      <c r="EQ28" s="86"/>
      <c r="ER28" s="86"/>
      <c r="ES28" s="86"/>
      <c r="ET28" s="86"/>
      <c r="EU28" s="86"/>
      <c r="EV28" s="86"/>
      <c r="EW28" s="86"/>
      <c r="EX28" s="86"/>
      <c r="EY28" s="86"/>
      <c r="EZ28" s="86"/>
      <c r="FA28" s="86"/>
      <c r="FB28" s="86"/>
      <c r="FC28" s="86"/>
      <c r="FD28" s="86"/>
      <c r="FE28" s="86"/>
      <c r="FF28" s="86"/>
      <c r="FG28" s="86"/>
      <c r="FH28" s="86"/>
      <c r="FI28" s="86"/>
      <c r="FJ28" s="86"/>
      <c r="FK28" s="86"/>
      <c r="FL28" s="86"/>
      <c r="FM28" s="86"/>
      <c r="FN28" s="86"/>
      <c r="FO28" s="86"/>
      <c r="FP28" s="86"/>
      <c r="FQ28" s="86"/>
      <c r="FR28" s="86"/>
      <c r="FS28" s="86"/>
      <c r="FT28" s="86"/>
      <c r="FU28" s="86"/>
      <c r="FV28" s="86"/>
      <c r="FW28" s="86"/>
      <c r="FX28" s="86"/>
      <c r="FY28" s="86"/>
      <c r="FZ28" s="86"/>
      <c r="GA28" s="86"/>
      <c r="GB28" s="86"/>
      <c r="GC28" s="86"/>
      <c r="GD28" s="86"/>
      <c r="GE28" s="86"/>
      <c r="GF28" s="86"/>
      <c r="GG28" s="86"/>
      <c r="GH28" s="86"/>
      <c r="GI28" s="86"/>
      <c r="GJ28" s="86"/>
      <c r="GK28" s="86"/>
      <c r="GL28" s="86"/>
      <c r="GM28" s="86"/>
      <c r="GN28" s="86"/>
      <c r="GO28" s="86"/>
      <c r="GP28" s="86"/>
      <c r="GQ28" s="86"/>
      <c r="GR28" s="86"/>
      <c r="GS28" s="86"/>
      <c r="GT28" s="86"/>
      <c r="GU28" s="86"/>
      <c r="GV28" s="86"/>
      <c r="GW28" s="86"/>
      <c r="GX28" s="86"/>
      <c r="GY28" s="86"/>
      <c r="GZ28" s="86"/>
      <c r="HA28" s="86"/>
      <c r="HB28" s="86"/>
      <c r="HC28" s="86"/>
      <c r="HD28" s="86"/>
      <c r="HE28" s="86"/>
      <c r="HF28" s="86"/>
      <c r="HG28" s="86"/>
      <c r="HH28" s="86"/>
      <c r="HI28" s="86"/>
      <c r="HJ28" s="86"/>
      <c r="HK28" s="86"/>
      <c r="HL28" s="86"/>
      <c r="HM28" s="86"/>
      <c r="HN28" s="86"/>
      <c r="HO28" s="86"/>
      <c r="HP28" s="86"/>
      <c r="HQ28" s="86"/>
      <c r="HR28" s="86"/>
      <c r="HS28" s="86"/>
      <c r="HT28" s="86"/>
      <c r="HU28" s="86"/>
      <c r="HV28" s="86"/>
      <c r="HW28" s="86"/>
      <c r="HX28" s="86"/>
      <c r="HY28" s="86"/>
      <c r="HZ28" s="86"/>
      <c r="IA28" s="86"/>
      <c r="IB28" s="86"/>
      <c r="IC28" s="86"/>
      <c r="ID28" s="86"/>
      <c r="IE28" s="86"/>
      <c r="IF28" s="86"/>
      <c r="IG28" s="86"/>
      <c r="IH28" s="86"/>
      <c r="II28" s="86"/>
      <c r="IJ28" s="86"/>
      <c r="IK28" s="86"/>
      <c r="IL28" s="86"/>
      <c r="IM28" s="86"/>
      <c r="IN28" s="86"/>
      <c r="IO28" s="86"/>
      <c r="IP28" s="86"/>
      <c r="IQ28" s="86"/>
      <c r="IR28" s="86"/>
      <c r="IS28" s="86"/>
      <c r="IT28" s="86"/>
      <c r="IU28" s="86"/>
      <c r="IV28" s="86"/>
    </row>
    <row collapsed="false" customFormat="false" customHeight="true" hidden="false" ht="20.1" outlineLevel="0" r="29">
      <c r="A29" s="597" t="s">
        <v>634</v>
      </c>
      <c r="B29" s="598"/>
      <c r="C29" s="598"/>
      <c r="D29" s="598"/>
      <c r="E29" s="598"/>
      <c r="F29" s="599"/>
      <c r="G29" s="609"/>
      <c r="H29" s="601" t="n">
        <v>0.65</v>
      </c>
      <c r="I29" s="86"/>
      <c r="J29" s="86"/>
      <c r="K29" s="86"/>
      <c r="L29" s="86"/>
      <c r="M29" s="86"/>
      <c r="N29" s="86"/>
      <c r="O29" s="86"/>
      <c r="P29" s="86"/>
      <c r="Q29" s="86"/>
      <c r="R29" s="86"/>
      <c r="S29" s="86"/>
      <c r="T29" s="86"/>
      <c r="U29" s="86"/>
      <c r="V29" s="86"/>
      <c r="W29" s="86"/>
      <c r="X29" s="86"/>
      <c r="Y29" s="86"/>
      <c r="Z29" s="86"/>
      <c r="AA29" s="86"/>
      <c r="AB29" s="86"/>
      <c r="AC29" s="86"/>
      <c r="AD29" s="86"/>
      <c r="AE29" s="86"/>
      <c r="AF29" s="86"/>
      <c r="AG29" s="86"/>
      <c r="AH29" s="86"/>
      <c r="AI29" s="86"/>
      <c r="AJ29" s="86"/>
      <c r="AK29" s="86"/>
      <c r="AL29" s="86"/>
      <c r="AM29" s="86"/>
      <c r="AN29" s="86"/>
      <c r="AO29" s="86"/>
      <c r="AP29" s="86"/>
      <c r="AQ29" s="86"/>
      <c r="AR29" s="86"/>
      <c r="AS29" s="86"/>
      <c r="AT29" s="86"/>
      <c r="AU29" s="86"/>
      <c r="AV29" s="86"/>
      <c r="AW29" s="86"/>
      <c r="AX29" s="86"/>
      <c r="AY29" s="86"/>
      <c r="AZ29" s="86"/>
      <c r="BA29" s="86"/>
      <c r="BB29" s="86"/>
      <c r="BC29" s="86"/>
      <c r="BD29" s="86"/>
      <c r="BE29" s="86"/>
      <c r="BF29" s="86"/>
      <c r="BG29" s="86"/>
      <c r="BH29" s="86"/>
      <c r="BI29" s="86"/>
      <c r="BJ29" s="86"/>
      <c r="BK29" s="86"/>
      <c r="BL29" s="86"/>
      <c r="BM29" s="86"/>
      <c r="BN29" s="86"/>
      <c r="BO29" s="86"/>
      <c r="BP29" s="86"/>
      <c r="BQ29" s="86"/>
      <c r="BR29" s="86"/>
      <c r="BS29" s="86"/>
      <c r="BT29" s="86"/>
      <c r="BU29" s="86"/>
      <c r="BV29" s="86"/>
      <c r="BW29" s="86"/>
      <c r="BX29" s="86"/>
      <c r="BY29" s="86"/>
      <c r="BZ29" s="86"/>
      <c r="CA29" s="86"/>
      <c r="CB29" s="86"/>
      <c r="CC29" s="86"/>
      <c r="CD29" s="86"/>
      <c r="CE29" s="86"/>
      <c r="CF29" s="86"/>
      <c r="CG29" s="86"/>
      <c r="CH29" s="86"/>
      <c r="CI29" s="86"/>
      <c r="CJ29" s="86"/>
      <c r="CK29" s="86"/>
      <c r="CL29" s="86"/>
      <c r="CM29" s="86"/>
      <c r="CN29" s="86"/>
      <c r="CO29" s="86"/>
      <c r="CP29" s="86"/>
      <c r="CQ29" s="86"/>
      <c r="CR29" s="86"/>
      <c r="CS29" s="86"/>
      <c r="CT29" s="86"/>
      <c r="CU29" s="86"/>
      <c r="CV29" s="86"/>
      <c r="CW29" s="86"/>
      <c r="CX29" s="86"/>
      <c r="CY29" s="86"/>
      <c r="CZ29" s="86"/>
      <c r="DA29" s="86"/>
      <c r="DB29" s="86"/>
      <c r="DC29" s="86"/>
      <c r="DD29" s="86"/>
      <c r="DE29" s="86"/>
      <c r="DF29" s="86"/>
      <c r="DG29" s="86"/>
      <c r="DH29" s="86"/>
      <c r="DI29" s="86"/>
      <c r="DJ29" s="86"/>
      <c r="DK29" s="86"/>
      <c r="DL29" s="86"/>
      <c r="DM29" s="86"/>
      <c r="DN29" s="86"/>
      <c r="DO29" s="86"/>
      <c r="DP29" s="86"/>
      <c r="DQ29" s="86"/>
      <c r="DR29" s="86"/>
      <c r="DS29" s="86"/>
      <c r="DT29" s="86"/>
      <c r="DU29" s="86"/>
      <c r="DV29" s="86"/>
      <c r="DW29" s="86"/>
      <c r="DX29" s="86"/>
      <c r="DY29" s="86"/>
      <c r="DZ29" s="86"/>
      <c r="EA29" s="86"/>
      <c r="EB29" s="86"/>
      <c r="EC29" s="86"/>
      <c r="ED29" s="86"/>
      <c r="EE29" s="86"/>
      <c r="EF29" s="86"/>
      <c r="EG29" s="86"/>
      <c r="EH29" s="86"/>
      <c r="EI29" s="86"/>
      <c r="EJ29" s="86"/>
      <c r="EK29" s="86"/>
      <c r="EL29" s="86"/>
      <c r="EM29" s="86"/>
      <c r="EN29" s="86"/>
      <c r="EO29" s="86"/>
      <c r="EP29" s="86"/>
      <c r="EQ29" s="86"/>
      <c r="ER29" s="86"/>
      <c r="ES29" s="86"/>
      <c r="ET29" s="86"/>
      <c r="EU29" s="86"/>
      <c r="EV29" s="86"/>
      <c r="EW29" s="86"/>
      <c r="EX29" s="86"/>
      <c r="EY29" s="86"/>
      <c r="EZ29" s="86"/>
      <c r="FA29" s="86"/>
      <c r="FB29" s="86"/>
      <c r="FC29" s="86"/>
      <c r="FD29" s="86"/>
      <c r="FE29" s="86"/>
      <c r="FF29" s="86"/>
      <c r="FG29" s="86"/>
      <c r="FH29" s="86"/>
      <c r="FI29" s="86"/>
      <c r="FJ29" s="86"/>
      <c r="FK29" s="86"/>
      <c r="FL29" s="86"/>
      <c r="FM29" s="86"/>
      <c r="FN29" s="86"/>
      <c r="FO29" s="86"/>
      <c r="FP29" s="86"/>
      <c r="FQ29" s="86"/>
      <c r="FR29" s="86"/>
      <c r="FS29" s="86"/>
      <c r="FT29" s="86"/>
      <c r="FU29" s="86"/>
      <c r="FV29" s="86"/>
      <c r="FW29" s="86"/>
      <c r="FX29" s="86"/>
      <c r="FY29" s="86"/>
      <c r="FZ29" s="86"/>
      <c r="GA29" s="86"/>
      <c r="GB29" s="86"/>
      <c r="GC29" s="86"/>
      <c r="GD29" s="86"/>
      <c r="GE29" s="86"/>
      <c r="GF29" s="86"/>
      <c r="GG29" s="86"/>
      <c r="GH29" s="86"/>
      <c r="GI29" s="86"/>
      <c r="GJ29" s="86"/>
      <c r="GK29" s="86"/>
      <c r="GL29" s="86"/>
      <c r="GM29" s="86"/>
      <c r="GN29" s="86"/>
      <c r="GO29" s="86"/>
      <c r="GP29" s="86"/>
      <c r="GQ29" s="86"/>
      <c r="GR29" s="86"/>
      <c r="GS29" s="86"/>
      <c r="GT29" s="86"/>
      <c r="GU29" s="86"/>
      <c r="GV29" s="86"/>
      <c r="GW29" s="86"/>
      <c r="GX29" s="86"/>
      <c r="GY29" s="86"/>
      <c r="GZ29" s="86"/>
      <c r="HA29" s="86"/>
      <c r="HB29" s="86"/>
      <c r="HC29" s="86"/>
      <c r="HD29" s="86"/>
      <c r="HE29" s="86"/>
      <c r="HF29" s="86"/>
      <c r="HG29" s="86"/>
      <c r="HH29" s="86"/>
      <c r="HI29" s="86"/>
      <c r="HJ29" s="86"/>
      <c r="HK29" s="86"/>
      <c r="HL29" s="86"/>
      <c r="HM29" s="86"/>
      <c r="HN29" s="86"/>
      <c r="HO29" s="86"/>
      <c r="HP29" s="86"/>
      <c r="HQ29" s="86"/>
      <c r="HR29" s="86"/>
      <c r="HS29" s="86"/>
      <c r="HT29" s="86"/>
      <c r="HU29" s="86"/>
      <c r="HV29" s="86"/>
      <c r="HW29" s="86"/>
      <c r="HX29" s="86"/>
      <c r="HY29" s="86"/>
      <c r="HZ29" s="86"/>
      <c r="IA29" s="86"/>
      <c r="IB29" s="86"/>
      <c r="IC29" s="86"/>
      <c r="ID29" s="86"/>
      <c r="IE29" s="86"/>
      <c r="IF29" s="86"/>
      <c r="IG29" s="86"/>
      <c r="IH29" s="86"/>
      <c r="II29" s="86"/>
      <c r="IJ29" s="86"/>
      <c r="IK29" s="86"/>
      <c r="IL29" s="86"/>
      <c r="IM29" s="86"/>
      <c r="IN29" s="86"/>
      <c r="IO29" s="86"/>
      <c r="IP29" s="86"/>
      <c r="IQ29" s="86"/>
      <c r="IR29" s="86"/>
      <c r="IS29" s="86"/>
      <c r="IT29" s="86"/>
      <c r="IU29" s="86"/>
      <c r="IV29" s="86"/>
    </row>
    <row collapsed="false" customFormat="false" customHeight="true" hidden="false" ht="20.1" outlineLevel="0" r="30">
      <c r="A30" s="597" t="s">
        <v>635</v>
      </c>
      <c r="B30" s="598"/>
      <c r="C30" s="598"/>
      <c r="D30" s="598"/>
      <c r="E30" s="598"/>
      <c r="F30" s="599"/>
      <c r="G30" s="609"/>
      <c r="H30" s="601" t="n">
        <v>4.5</v>
      </c>
      <c r="I30" s="86"/>
      <c r="J30" s="86"/>
      <c r="K30" s="86"/>
      <c r="L30" s="86"/>
      <c r="M30" s="86"/>
      <c r="N30" s="86"/>
      <c r="O30" s="86"/>
      <c r="P30" s="86"/>
      <c r="Q30" s="86"/>
      <c r="R30" s="86"/>
      <c r="S30" s="86"/>
      <c r="T30" s="86"/>
      <c r="U30" s="86"/>
      <c r="V30" s="86"/>
      <c r="W30" s="86"/>
      <c r="X30" s="86"/>
      <c r="Y30" s="86"/>
      <c r="Z30" s="86"/>
      <c r="AA30" s="86"/>
      <c r="AB30" s="86"/>
      <c r="AC30" s="86"/>
      <c r="AD30" s="86"/>
      <c r="AE30" s="86"/>
      <c r="AF30" s="86"/>
      <c r="AG30" s="86"/>
      <c r="AH30" s="86"/>
      <c r="AI30" s="86"/>
      <c r="AJ30" s="86"/>
      <c r="AK30" s="86"/>
      <c r="AL30" s="86"/>
      <c r="AM30" s="86"/>
      <c r="AN30" s="86"/>
      <c r="AO30" s="86"/>
      <c r="AP30" s="86"/>
      <c r="AQ30" s="86"/>
      <c r="AR30" s="86"/>
      <c r="AS30" s="86"/>
      <c r="AT30" s="86"/>
      <c r="AU30" s="86"/>
      <c r="AV30" s="86"/>
      <c r="AW30" s="86"/>
      <c r="AX30" s="86"/>
      <c r="AY30" s="86"/>
      <c r="AZ30" s="86"/>
      <c r="BA30" s="86"/>
      <c r="BB30" s="86"/>
      <c r="BC30" s="86"/>
      <c r="BD30" s="86"/>
      <c r="BE30" s="86"/>
      <c r="BF30" s="86"/>
      <c r="BG30" s="86"/>
      <c r="BH30" s="86"/>
      <c r="BI30" s="86"/>
      <c r="BJ30" s="86"/>
      <c r="BK30" s="86"/>
      <c r="BL30" s="86"/>
      <c r="BM30" s="86"/>
      <c r="BN30" s="86"/>
      <c r="BO30" s="86"/>
      <c r="BP30" s="86"/>
      <c r="BQ30" s="86"/>
      <c r="BR30" s="86"/>
      <c r="BS30" s="86"/>
      <c r="BT30" s="86"/>
      <c r="BU30" s="86"/>
      <c r="BV30" s="86"/>
      <c r="BW30" s="86"/>
      <c r="BX30" s="86"/>
      <c r="BY30" s="86"/>
      <c r="BZ30" s="86"/>
      <c r="CA30" s="86"/>
      <c r="CB30" s="86"/>
      <c r="CC30" s="86"/>
      <c r="CD30" s="86"/>
      <c r="CE30" s="86"/>
      <c r="CF30" s="86"/>
      <c r="CG30" s="86"/>
      <c r="CH30" s="86"/>
      <c r="CI30" s="86"/>
      <c r="CJ30" s="86"/>
      <c r="CK30" s="86"/>
      <c r="CL30" s="86"/>
      <c r="CM30" s="86"/>
      <c r="CN30" s="86"/>
      <c r="CO30" s="86"/>
      <c r="CP30" s="86"/>
      <c r="CQ30" s="86"/>
      <c r="CR30" s="86"/>
      <c r="CS30" s="86"/>
      <c r="CT30" s="86"/>
      <c r="CU30" s="86"/>
      <c r="CV30" s="86"/>
      <c r="CW30" s="86"/>
      <c r="CX30" s="86"/>
      <c r="CY30" s="86"/>
      <c r="CZ30" s="86"/>
      <c r="DA30" s="86"/>
      <c r="DB30" s="86"/>
      <c r="DC30" s="86"/>
      <c r="DD30" s="86"/>
      <c r="DE30" s="86"/>
      <c r="DF30" s="86"/>
      <c r="DG30" s="86"/>
      <c r="DH30" s="86"/>
      <c r="DI30" s="86"/>
      <c r="DJ30" s="86"/>
      <c r="DK30" s="86"/>
      <c r="DL30" s="86"/>
      <c r="DM30" s="86"/>
      <c r="DN30" s="86"/>
      <c r="DO30" s="86"/>
      <c r="DP30" s="86"/>
      <c r="DQ30" s="86"/>
      <c r="DR30" s="86"/>
      <c r="DS30" s="86"/>
      <c r="DT30" s="86"/>
      <c r="DU30" s="86"/>
      <c r="DV30" s="86"/>
      <c r="DW30" s="86"/>
      <c r="DX30" s="86"/>
      <c r="DY30" s="86"/>
      <c r="DZ30" s="86"/>
      <c r="EA30" s="86"/>
      <c r="EB30" s="86"/>
      <c r="EC30" s="86"/>
      <c r="ED30" s="86"/>
      <c r="EE30" s="86"/>
      <c r="EF30" s="86"/>
      <c r="EG30" s="86"/>
      <c r="EH30" s="86"/>
      <c r="EI30" s="86"/>
      <c r="EJ30" s="86"/>
      <c r="EK30" s="86"/>
      <c r="EL30" s="86"/>
      <c r="EM30" s="86"/>
      <c r="EN30" s="86"/>
      <c r="EO30" s="86"/>
      <c r="EP30" s="86"/>
      <c r="EQ30" s="86"/>
      <c r="ER30" s="86"/>
      <c r="ES30" s="86"/>
      <c r="ET30" s="86"/>
      <c r="EU30" s="86"/>
      <c r="EV30" s="86"/>
      <c r="EW30" s="86"/>
      <c r="EX30" s="86"/>
      <c r="EY30" s="86"/>
      <c r="EZ30" s="86"/>
      <c r="FA30" s="86"/>
      <c r="FB30" s="86"/>
      <c r="FC30" s="86"/>
      <c r="FD30" s="86"/>
      <c r="FE30" s="86"/>
      <c r="FF30" s="86"/>
      <c r="FG30" s="86"/>
      <c r="FH30" s="86"/>
      <c r="FI30" s="86"/>
      <c r="FJ30" s="86"/>
      <c r="FK30" s="86"/>
      <c r="FL30" s="86"/>
      <c r="FM30" s="86"/>
      <c r="FN30" s="86"/>
      <c r="FO30" s="86"/>
      <c r="FP30" s="86"/>
      <c r="FQ30" s="86"/>
      <c r="FR30" s="86"/>
      <c r="FS30" s="86"/>
      <c r="FT30" s="86"/>
      <c r="FU30" s="86"/>
      <c r="FV30" s="86"/>
      <c r="FW30" s="86"/>
      <c r="FX30" s="86"/>
      <c r="FY30" s="86"/>
      <c r="FZ30" s="86"/>
      <c r="GA30" s="86"/>
      <c r="GB30" s="86"/>
      <c r="GC30" s="86"/>
      <c r="GD30" s="86"/>
      <c r="GE30" s="86"/>
      <c r="GF30" s="86"/>
      <c r="GG30" s="86"/>
      <c r="GH30" s="86"/>
      <c r="GI30" s="86"/>
      <c r="GJ30" s="86"/>
      <c r="GK30" s="86"/>
      <c r="GL30" s="86"/>
      <c r="GM30" s="86"/>
      <c r="GN30" s="86"/>
      <c r="GO30" s="86"/>
      <c r="GP30" s="86"/>
      <c r="GQ30" s="86"/>
      <c r="GR30" s="86"/>
      <c r="GS30" s="86"/>
      <c r="GT30" s="86"/>
      <c r="GU30" s="86"/>
      <c r="GV30" s="86"/>
      <c r="GW30" s="86"/>
      <c r="GX30" s="86"/>
      <c r="GY30" s="86"/>
      <c r="GZ30" s="86"/>
      <c r="HA30" s="86"/>
      <c r="HB30" s="86"/>
      <c r="HC30" s="86"/>
      <c r="HD30" s="86"/>
      <c r="HE30" s="86"/>
      <c r="HF30" s="86"/>
      <c r="HG30" s="86"/>
      <c r="HH30" s="86"/>
      <c r="HI30" s="86"/>
      <c r="HJ30" s="86"/>
      <c r="HK30" s="86"/>
      <c r="HL30" s="86"/>
      <c r="HM30" s="86"/>
      <c r="HN30" s="86"/>
      <c r="HO30" s="86"/>
      <c r="HP30" s="86"/>
      <c r="HQ30" s="86"/>
      <c r="HR30" s="86"/>
      <c r="HS30" s="86"/>
      <c r="HT30" s="86"/>
      <c r="HU30" s="86"/>
      <c r="HV30" s="86"/>
      <c r="HW30" s="86"/>
      <c r="HX30" s="86"/>
      <c r="HY30" s="86"/>
      <c r="HZ30" s="86"/>
      <c r="IA30" s="86"/>
      <c r="IB30" s="86"/>
      <c r="IC30" s="86"/>
      <c r="ID30" s="86"/>
      <c r="IE30" s="86"/>
      <c r="IF30" s="86"/>
      <c r="IG30" s="86"/>
      <c r="IH30" s="86"/>
      <c r="II30" s="86"/>
      <c r="IJ30" s="86"/>
      <c r="IK30" s="86"/>
      <c r="IL30" s="86"/>
      <c r="IM30" s="86"/>
      <c r="IN30" s="86"/>
      <c r="IO30" s="86"/>
      <c r="IP30" s="86"/>
      <c r="IQ30" s="86"/>
      <c r="IR30" s="86"/>
      <c r="IS30" s="86"/>
      <c r="IT30" s="86"/>
      <c r="IU30" s="86"/>
      <c r="IV30" s="86"/>
    </row>
    <row collapsed="false" customFormat="false" customHeight="true" hidden="false" ht="20.1" outlineLevel="0" r="31">
      <c r="A31" s="53" t="s">
        <v>636</v>
      </c>
      <c r="B31" s="53"/>
      <c r="C31" s="53"/>
      <c r="D31" s="53"/>
      <c r="E31" s="53"/>
      <c r="F31" s="53"/>
      <c r="G31" s="53"/>
      <c r="H31" s="601" t="n">
        <f aca="false">SUM(H27:H30)</f>
        <v>13.15</v>
      </c>
      <c r="I31" s="86"/>
      <c r="J31" s="86"/>
      <c r="K31" s="86"/>
      <c r="L31" s="86"/>
      <c r="M31" s="86"/>
      <c r="N31" s="86"/>
      <c r="O31" s="86"/>
      <c r="P31" s="86"/>
      <c r="Q31" s="86"/>
      <c r="R31" s="86"/>
      <c r="S31" s="86"/>
      <c r="T31" s="86"/>
      <c r="U31" s="86"/>
      <c r="V31" s="86"/>
      <c r="W31" s="86"/>
      <c r="X31" s="86"/>
      <c r="Y31" s="86"/>
      <c r="Z31" s="86"/>
      <c r="AA31" s="86"/>
      <c r="AB31" s="86"/>
      <c r="AC31" s="86"/>
      <c r="AD31" s="86"/>
      <c r="AE31" s="86"/>
      <c r="AF31" s="86"/>
      <c r="AG31" s="86"/>
      <c r="AH31" s="86"/>
      <c r="AI31" s="86"/>
      <c r="AJ31" s="86"/>
      <c r="AK31" s="86"/>
      <c r="AL31" s="86"/>
      <c r="AM31" s="86"/>
      <c r="AN31" s="86"/>
      <c r="AO31" s="86"/>
      <c r="AP31" s="86"/>
      <c r="AQ31" s="86"/>
      <c r="AR31" s="86"/>
      <c r="AS31" s="86"/>
      <c r="AT31" s="86"/>
      <c r="AU31" s="86"/>
      <c r="AV31" s="86"/>
      <c r="AW31" s="86"/>
      <c r="AX31" s="86"/>
      <c r="AY31" s="86"/>
      <c r="AZ31" s="86"/>
      <c r="BA31" s="86"/>
      <c r="BB31" s="86"/>
      <c r="BC31" s="86"/>
      <c r="BD31" s="86"/>
      <c r="BE31" s="86"/>
      <c r="BF31" s="86"/>
      <c r="BG31" s="86"/>
      <c r="BH31" s="86"/>
      <c r="BI31" s="86"/>
      <c r="BJ31" s="86"/>
      <c r="BK31" s="86"/>
      <c r="BL31" s="86"/>
      <c r="BM31" s="86"/>
      <c r="BN31" s="86"/>
      <c r="BO31" s="86"/>
      <c r="BP31" s="86"/>
      <c r="BQ31" s="86"/>
      <c r="BR31" s="86"/>
      <c r="BS31" s="86"/>
      <c r="BT31" s="86"/>
      <c r="BU31" s="86"/>
      <c r="BV31" s="86"/>
      <c r="BW31" s="86"/>
      <c r="BX31" s="86"/>
      <c r="BY31" s="86"/>
      <c r="BZ31" s="86"/>
      <c r="CA31" s="86"/>
      <c r="CB31" s="86"/>
      <c r="CC31" s="86"/>
      <c r="CD31" s="86"/>
      <c r="CE31" s="86"/>
      <c r="CF31" s="86"/>
      <c r="CG31" s="86"/>
      <c r="CH31" s="86"/>
      <c r="CI31" s="86"/>
      <c r="CJ31" s="86"/>
      <c r="CK31" s="86"/>
      <c r="CL31" s="86"/>
      <c r="CM31" s="86"/>
      <c r="CN31" s="86"/>
      <c r="CO31" s="86"/>
      <c r="CP31" s="86"/>
      <c r="CQ31" s="86"/>
      <c r="CR31" s="86"/>
      <c r="CS31" s="86"/>
      <c r="CT31" s="86"/>
      <c r="CU31" s="86"/>
      <c r="CV31" s="86"/>
      <c r="CW31" s="86"/>
      <c r="CX31" s="86"/>
      <c r="CY31" s="86"/>
      <c r="CZ31" s="86"/>
      <c r="DA31" s="86"/>
      <c r="DB31" s="86"/>
      <c r="DC31" s="86"/>
      <c r="DD31" s="86"/>
      <c r="DE31" s="86"/>
      <c r="DF31" s="86"/>
      <c r="DG31" s="86"/>
      <c r="DH31" s="86"/>
      <c r="DI31" s="86"/>
      <c r="DJ31" s="86"/>
      <c r="DK31" s="86"/>
      <c r="DL31" s="86"/>
      <c r="DM31" s="86"/>
      <c r="DN31" s="86"/>
      <c r="DO31" s="86"/>
      <c r="DP31" s="86"/>
      <c r="DQ31" s="86"/>
      <c r="DR31" s="86"/>
      <c r="DS31" s="86"/>
      <c r="DT31" s="86"/>
      <c r="DU31" s="86"/>
      <c r="DV31" s="86"/>
      <c r="DW31" s="86"/>
      <c r="DX31" s="86"/>
      <c r="DY31" s="86"/>
      <c r="DZ31" s="86"/>
      <c r="EA31" s="86"/>
      <c r="EB31" s="86"/>
      <c r="EC31" s="86"/>
      <c r="ED31" s="86"/>
      <c r="EE31" s="86"/>
      <c r="EF31" s="86"/>
      <c r="EG31" s="86"/>
      <c r="EH31" s="86"/>
      <c r="EI31" s="86"/>
      <c r="EJ31" s="86"/>
      <c r="EK31" s="86"/>
      <c r="EL31" s="86"/>
      <c r="EM31" s="86"/>
      <c r="EN31" s="86"/>
      <c r="EO31" s="86"/>
      <c r="EP31" s="86"/>
      <c r="EQ31" s="86"/>
      <c r="ER31" s="86"/>
      <c r="ES31" s="86"/>
      <c r="ET31" s="86"/>
      <c r="EU31" s="86"/>
      <c r="EV31" s="86"/>
      <c r="EW31" s="86"/>
      <c r="EX31" s="86"/>
      <c r="EY31" s="86"/>
      <c r="EZ31" s="86"/>
      <c r="FA31" s="86"/>
      <c r="FB31" s="86"/>
      <c r="FC31" s="86"/>
      <c r="FD31" s="86"/>
      <c r="FE31" s="86"/>
      <c r="FF31" s="86"/>
      <c r="FG31" s="86"/>
      <c r="FH31" s="86"/>
      <c r="FI31" s="86"/>
      <c r="FJ31" s="86"/>
      <c r="FK31" s="86"/>
      <c r="FL31" s="86"/>
      <c r="FM31" s="86"/>
      <c r="FN31" s="86"/>
      <c r="FO31" s="86"/>
      <c r="FP31" s="86"/>
      <c r="FQ31" s="86"/>
      <c r="FR31" s="86"/>
      <c r="FS31" s="86"/>
      <c r="FT31" s="86"/>
      <c r="FU31" s="86"/>
      <c r="FV31" s="86"/>
      <c r="FW31" s="86"/>
      <c r="FX31" s="86"/>
      <c r="FY31" s="86"/>
      <c r="FZ31" s="86"/>
      <c r="GA31" s="86"/>
      <c r="GB31" s="86"/>
      <c r="GC31" s="86"/>
      <c r="GD31" s="86"/>
      <c r="GE31" s="86"/>
      <c r="GF31" s="86"/>
      <c r="GG31" s="86"/>
      <c r="GH31" s="86"/>
      <c r="GI31" s="86"/>
      <c r="GJ31" s="86"/>
      <c r="GK31" s="86"/>
      <c r="GL31" s="86"/>
      <c r="GM31" s="86"/>
      <c r="GN31" s="86"/>
      <c r="GO31" s="86"/>
      <c r="GP31" s="86"/>
      <c r="GQ31" s="86"/>
      <c r="GR31" s="86"/>
      <c r="GS31" s="86"/>
      <c r="GT31" s="86"/>
      <c r="GU31" s="86"/>
      <c r="GV31" s="86"/>
      <c r="GW31" s="86"/>
      <c r="GX31" s="86"/>
      <c r="GY31" s="86"/>
      <c r="GZ31" s="86"/>
      <c r="HA31" s="86"/>
      <c r="HB31" s="86"/>
      <c r="HC31" s="86"/>
      <c r="HD31" s="86"/>
      <c r="HE31" s="86"/>
      <c r="HF31" s="86"/>
      <c r="HG31" s="86"/>
      <c r="HH31" s="86"/>
      <c r="HI31" s="86"/>
      <c r="HJ31" s="86"/>
      <c r="HK31" s="86"/>
      <c r="HL31" s="86"/>
      <c r="HM31" s="86"/>
      <c r="HN31" s="86"/>
      <c r="HO31" s="86"/>
      <c r="HP31" s="86"/>
      <c r="HQ31" s="86"/>
      <c r="HR31" s="86"/>
      <c r="HS31" s="86"/>
      <c r="HT31" s="86"/>
      <c r="HU31" s="86"/>
      <c r="HV31" s="86"/>
      <c r="HW31" s="86"/>
      <c r="HX31" s="86"/>
      <c r="HY31" s="86"/>
      <c r="HZ31" s="86"/>
      <c r="IA31" s="86"/>
      <c r="IB31" s="86"/>
      <c r="IC31" s="86"/>
      <c r="ID31" s="86"/>
      <c r="IE31" s="86"/>
      <c r="IF31" s="86"/>
      <c r="IG31" s="86"/>
      <c r="IH31" s="86"/>
      <c r="II31" s="86"/>
      <c r="IJ31" s="86"/>
      <c r="IK31" s="86"/>
      <c r="IL31" s="86"/>
      <c r="IM31" s="86"/>
      <c r="IN31" s="86"/>
      <c r="IO31" s="86"/>
      <c r="IP31" s="86"/>
      <c r="IQ31" s="86"/>
      <c r="IR31" s="86"/>
      <c r="IS31" s="86"/>
      <c r="IT31" s="86"/>
      <c r="IU31" s="86"/>
      <c r="IV31" s="86"/>
    </row>
    <row collapsed="false" customFormat="false" customHeight="true" hidden="false" ht="9" outlineLevel="0" r="32">
      <c r="A32" s="610"/>
      <c r="B32" s="611"/>
      <c r="C32" s="612"/>
      <c r="D32" s="613"/>
      <c r="E32" s="613"/>
      <c r="F32" s="613"/>
      <c r="G32" s="613"/>
      <c r="H32" s="614"/>
      <c r="I32" s="23"/>
      <c r="J32" s="23"/>
      <c r="K32" s="23"/>
      <c r="L32" s="23"/>
      <c r="M32" s="23"/>
      <c r="N32" s="23"/>
      <c r="O32" s="23"/>
      <c r="P32" s="23"/>
      <c r="Q32" s="23"/>
      <c r="R32" s="23"/>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A32" s="23"/>
      <c r="CB32" s="23"/>
      <c r="CC32" s="23"/>
      <c r="CD32" s="23"/>
      <c r="CE32" s="23"/>
      <c r="CF32" s="23"/>
      <c r="CG32" s="23"/>
      <c r="CH32" s="23"/>
      <c r="CI32" s="23"/>
      <c r="CJ32" s="23"/>
      <c r="CK32" s="23"/>
      <c r="CL32" s="23"/>
      <c r="CM32" s="23"/>
      <c r="CN32" s="23"/>
      <c r="CO32" s="23"/>
      <c r="CP32" s="23"/>
      <c r="CQ32" s="23"/>
      <c r="CR32" s="23"/>
      <c r="CS32" s="23"/>
      <c r="CT32" s="23"/>
      <c r="CU32" s="23"/>
      <c r="CV32" s="23"/>
      <c r="CW32" s="23"/>
      <c r="CX32" s="23"/>
      <c r="CY32" s="23"/>
      <c r="CZ32" s="23"/>
      <c r="DA32" s="23"/>
      <c r="DB32" s="23"/>
      <c r="DC32" s="23"/>
      <c r="DD32" s="23"/>
      <c r="DE32" s="23"/>
      <c r="DF32" s="23"/>
      <c r="DG32" s="23"/>
      <c r="DH32" s="23"/>
      <c r="DI32" s="23"/>
      <c r="DJ32" s="23"/>
      <c r="DK32" s="23"/>
      <c r="DL32" s="23"/>
      <c r="DM32" s="23"/>
      <c r="DN32" s="23"/>
      <c r="DO32" s="23"/>
      <c r="DP32" s="23"/>
      <c r="DQ32" s="23"/>
      <c r="DR32" s="23"/>
      <c r="DS32" s="23"/>
      <c r="DT32" s="23"/>
      <c r="DU32" s="23"/>
      <c r="DV32" s="23"/>
      <c r="DW32" s="23"/>
      <c r="DX32" s="23"/>
      <c r="DY32" s="23"/>
      <c r="DZ32" s="23"/>
      <c r="EA32" s="23"/>
      <c r="EB32" s="23"/>
      <c r="EC32" s="23"/>
      <c r="ED32" s="23"/>
      <c r="EE32" s="23"/>
      <c r="EF32" s="23"/>
      <c r="EG32" s="23"/>
      <c r="EH32" s="23"/>
      <c r="EI32" s="23"/>
      <c r="EJ32" s="23"/>
      <c r="EK32" s="23"/>
      <c r="EL32" s="23"/>
      <c r="EM32" s="23"/>
      <c r="EN32" s="23"/>
      <c r="EO32" s="23"/>
      <c r="EP32" s="23"/>
      <c r="EQ32" s="23"/>
      <c r="ER32" s="23"/>
      <c r="ES32" s="23"/>
      <c r="ET32" s="23"/>
      <c r="EU32" s="23"/>
      <c r="EV32" s="23"/>
      <c r="EW32" s="23"/>
      <c r="EX32" s="23"/>
      <c r="EY32" s="23"/>
      <c r="EZ32" s="23"/>
      <c r="FA32" s="23"/>
      <c r="FB32" s="23"/>
      <c r="FC32" s="23"/>
      <c r="FD32" s="23"/>
      <c r="FE32" s="23"/>
      <c r="FF32" s="23"/>
      <c r="FG32" s="23"/>
      <c r="FH32" s="23"/>
      <c r="FI32" s="23"/>
      <c r="FJ32" s="23"/>
      <c r="FK32" s="23"/>
      <c r="FL32" s="23"/>
      <c r="FM32" s="23"/>
      <c r="FN32" s="23"/>
      <c r="FO32" s="23"/>
      <c r="FP32" s="23"/>
      <c r="FQ32" s="23"/>
      <c r="FR32" s="23"/>
      <c r="FS32" s="23"/>
      <c r="FT32" s="23"/>
      <c r="FU32" s="23"/>
      <c r="FV32" s="23"/>
      <c r="FW32" s="23"/>
      <c r="FX32" s="23"/>
      <c r="FY32" s="23"/>
      <c r="FZ32" s="23"/>
      <c r="GA32" s="23"/>
      <c r="GB32" s="23"/>
      <c r="GC32" s="23"/>
      <c r="GD32" s="23"/>
      <c r="GE32" s="23"/>
      <c r="GF32" s="23"/>
      <c r="GG32" s="23"/>
      <c r="GH32" s="23"/>
      <c r="GI32" s="23"/>
      <c r="GJ32" s="23"/>
      <c r="GK32" s="23"/>
      <c r="GL32" s="23"/>
      <c r="GM32" s="23"/>
      <c r="GN32" s="23"/>
      <c r="GO32" s="23"/>
      <c r="GP32" s="23"/>
      <c r="GQ32" s="23"/>
      <c r="GR32" s="23"/>
      <c r="GS32" s="23"/>
      <c r="GT32" s="23"/>
      <c r="GU32" s="23"/>
      <c r="GV32" s="23"/>
      <c r="GW32" s="23"/>
      <c r="GX32" s="23"/>
      <c r="GY32" s="23"/>
      <c r="GZ32" s="23"/>
      <c r="HA32" s="23"/>
      <c r="HB32" s="23"/>
      <c r="HC32" s="23"/>
      <c r="HD32" s="23"/>
      <c r="HE32" s="23"/>
      <c r="HF32" s="23"/>
      <c r="HG32" s="23"/>
      <c r="HH32" s="23"/>
      <c r="HI32" s="23"/>
      <c r="HJ32" s="23"/>
      <c r="HK32" s="23"/>
      <c r="HL32" s="23"/>
      <c r="HM32" s="23"/>
      <c r="HN32" s="23"/>
      <c r="HO32" s="23"/>
      <c r="HP32" s="23"/>
      <c r="HQ32" s="23"/>
      <c r="HR32" s="23"/>
      <c r="HS32" s="23"/>
      <c r="HT32" s="23"/>
      <c r="HU32" s="23"/>
      <c r="HV32" s="23"/>
      <c r="HW32" s="23"/>
      <c r="HX32" s="23"/>
      <c r="HY32" s="23"/>
      <c r="HZ32" s="23"/>
      <c r="IA32" s="23"/>
      <c r="IB32" s="23"/>
      <c r="IC32" s="23"/>
      <c r="ID32" s="23"/>
      <c r="IE32" s="23"/>
      <c r="IF32" s="23"/>
      <c r="IG32" s="23"/>
      <c r="IH32" s="23"/>
      <c r="II32" s="23"/>
      <c r="IJ32" s="23"/>
      <c r="IK32" s="23"/>
      <c r="IL32" s="23"/>
      <c r="IM32" s="23"/>
      <c r="IN32" s="23"/>
      <c r="IO32" s="23"/>
      <c r="IP32" s="23"/>
      <c r="IQ32" s="23"/>
      <c r="IR32" s="23"/>
      <c r="IS32" s="23"/>
      <c r="IT32" s="23"/>
      <c r="IU32" s="23"/>
      <c r="IV32" s="23"/>
    </row>
    <row collapsed="false" customFormat="false" customHeight="true" hidden="false" ht="12.75" outlineLevel="0" r="33">
      <c r="A33" s="615" t="s">
        <v>637</v>
      </c>
      <c r="B33" s="615"/>
      <c r="C33" s="615"/>
      <c r="D33" s="615"/>
      <c r="E33" s="615"/>
      <c r="F33" s="615"/>
      <c r="G33" s="615"/>
      <c r="H33" s="615"/>
      <c r="I33" s="23"/>
      <c r="J33" s="23"/>
      <c r="K33" s="23"/>
      <c r="L33" s="23"/>
      <c r="M33" s="23"/>
      <c r="N33" s="23"/>
      <c r="O33" s="23"/>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c r="CA33" s="23"/>
      <c r="CB33" s="23"/>
      <c r="CC33" s="23"/>
      <c r="CD33" s="23"/>
      <c r="CE33" s="23"/>
      <c r="CF33" s="23"/>
      <c r="CG33" s="23"/>
      <c r="CH33" s="23"/>
      <c r="CI33" s="23"/>
      <c r="CJ33" s="23"/>
      <c r="CK33" s="23"/>
      <c r="CL33" s="23"/>
      <c r="CM33" s="23"/>
      <c r="CN33" s="23"/>
      <c r="CO33" s="23"/>
      <c r="CP33" s="23"/>
      <c r="CQ33" s="23"/>
      <c r="CR33" s="23"/>
      <c r="CS33" s="23"/>
      <c r="CT33" s="23"/>
      <c r="CU33" s="23"/>
      <c r="CV33" s="23"/>
      <c r="CW33" s="23"/>
      <c r="CX33" s="23"/>
      <c r="CY33" s="23"/>
      <c r="CZ33" s="23"/>
      <c r="DA33" s="23"/>
      <c r="DB33" s="23"/>
      <c r="DC33" s="23"/>
      <c r="DD33" s="23"/>
      <c r="DE33" s="23"/>
      <c r="DF33" s="23"/>
      <c r="DG33" s="23"/>
      <c r="DH33" s="23"/>
      <c r="DI33" s="23"/>
      <c r="DJ33" s="23"/>
      <c r="DK33" s="23"/>
      <c r="DL33" s="23"/>
      <c r="DM33" s="23"/>
      <c r="DN33" s="23"/>
      <c r="DO33" s="23"/>
      <c r="DP33" s="23"/>
      <c r="DQ33" s="23"/>
      <c r="DR33" s="23"/>
      <c r="DS33" s="23"/>
      <c r="DT33" s="23"/>
      <c r="DU33" s="23"/>
      <c r="DV33" s="23"/>
      <c r="DW33" s="23"/>
      <c r="DX33" s="23"/>
      <c r="DY33" s="23"/>
      <c r="DZ33" s="23"/>
      <c r="EA33" s="23"/>
      <c r="EB33" s="23"/>
      <c r="EC33" s="23"/>
      <c r="ED33" s="23"/>
      <c r="EE33" s="23"/>
      <c r="EF33" s="23"/>
      <c r="EG33" s="23"/>
      <c r="EH33" s="23"/>
      <c r="EI33" s="23"/>
      <c r="EJ33" s="23"/>
      <c r="EK33" s="23"/>
      <c r="EL33" s="23"/>
      <c r="EM33" s="23"/>
      <c r="EN33" s="23"/>
      <c r="EO33" s="23"/>
      <c r="EP33" s="23"/>
      <c r="EQ33" s="23"/>
      <c r="ER33" s="23"/>
      <c r="ES33" s="23"/>
      <c r="ET33" s="23"/>
      <c r="EU33" s="23"/>
      <c r="EV33" s="23"/>
      <c r="EW33" s="23"/>
      <c r="EX33" s="23"/>
      <c r="EY33" s="23"/>
      <c r="EZ33" s="23"/>
      <c r="FA33" s="23"/>
      <c r="FB33" s="23"/>
      <c r="FC33" s="23"/>
      <c r="FD33" s="23"/>
      <c r="FE33" s="23"/>
      <c r="FF33" s="23"/>
      <c r="FG33" s="23"/>
      <c r="FH33" s="23"/>
      <c r="FI33" s="23"/>
      <c r="FJ33" s="23"/>
      <c r="FK33" s="23"/>
      <c r="FL33" s="23"/>
      <c r="FM33" s="23"/>
      <c r="FN33" s="23"/>
      <c r="FO33" s="23"/>
      <c r="FP33" s="23"/>
      <c r="FQ33" s="23"/>
      <c r="FR33" s="23"/>
      <c r="FS33" s="23"/>
      <c r="FT33" s="23"/>
      <c r="FU33" s="23"/>
      <c r="FV33" s="23"/>
      <c r="FW33" s="23"/>
      <c r="FX33" s="23"/>
      <c r="FY33" s="23"/>
      <c r="FZ33" s="23"/>
      <c r="GA33" s="23"/>
      <c r="GB33" s="23"/>
      <c r="GC33" s="23"/>
      <c r="GD33" s="23"/>
      <c r="GE33" s="23"/>
      <c r="GF33" s="23"/>
      <c r="GG33" s="23"/>
      <c r="GH33" s="23"/>
      <c r="GI33" s="23"/>
      <c r="GJ33" s="23"/>
      <c r="GK33" s="23"/>
      <c r="GL33" s="23"/>
      <c r="GM33" s="23"/>
      <c r="GN33" s="23"/>
      <c r="GO33" s="23"/>
      <c r="GP33" s="23"/>
      <c r="GQ33" s="23"/>
      <c r="GR33" s="23"/>
      <c r="GS33" s="23"/>
      <c r="GT33" s="23"/>
      <c r="GU33" s="23"/>
      <c r="GV33" s="23"/>
      <c r="GW33" s="23"/>
      <c r="GX33" s="23"/>
      <c r="GY33" s="23"/>
      <c r="GZ33" s="23"/>
      <c r="HA33" s="23"/>
      <c r="HB33" s="23"/>
      <c r="HC33" s="23"/>
      <c r="HD33" s="23"/>
      <c r="HE33" s="23"/>
      <c r="HF33" s="23"/>
      <c r="HG33" s="23"/>
      <c r="HH33" s="23"/>
      <c r="HI33" s="23"/>
      <c r="HJ33" s="23"/>
      <c r="HK33" s="23"/>
      <c r="HL33" s="23"/>
      <c r="HM33" s="23"/>
      <c r="HN33" s="23"/>
      <c r="HO33" s="23"/>
      <c r="HP33" s="23"/>
      <c r="HQ33" s="23"/>
      <c r="HR33" s="23"/>
      <c r="HS33" s="23"/>
      <c r="HT33" s="23"/>
      <c r="HU33" s="23"/>
      <c r="HV33" s="23"/>
      <c r="HW33" s="23"/>
      <c r="HX33" s="23"/>
      <c r="HY33" s="23"/>
      <c r="HZ33" s="23"/>
      <c r="IA33" s="23"/>
      <c r="IB33" s="23"/>
      <c r="IC33" s="23"/>
      <c r="ID33" s="23"/>
      <c r="IE33" s="23"/>
      <c r="IF33" s="23"/>
      <c r="IG33" s="23"/>
      <c r="IH33" s="23"/>
      <c r="II33" s="23"/>
      <c r="IJ33" s="23"/>
      <c r="IK33" s="23"/>
      <c r="IL33" s="23"/>
      <c r="IM33" s="23"/>
      <c r="IN33" s="23"/>
      <c r="IO33" s="23"/>
      <c r="IP33" s="23"/>
      <c r="IQ33" s="23"/>
      <c r="IR33" s="23"/>
      <c r="IS33" s="23"/>
      <c r="IT33" s="23"/>
      <c r="IU33" s="23"/>
      <c r="IV33" s="23"/>
    </row>
    <row collapsed="false" customFormat="false" customHeight="true" hidden="false" ht="9" outlineLevel="0" r="34">
      <c r="A34" s="616"/>
      <c r="B34" s="617"/>
      <c r="C34" s="617"/>
      <c r="D34" s="617"/>
      <c r="E34" s="617"/>
      <c r="F34" s="617"/>
      <c r="G34" s="617"/>
      <c r="H34" s="618"/>
      <c r="I34" s="576"/>
      <c r="J34" s="576"/>
      <c r="K34" s="576"/>
      <c r="L34" s="576"/>
      <c r="M34" s="576"/>
      <c r="N34" s="576"/>
      <c r="O34" s="576"/>
      <c r="P34" s="576"/>
      <c r="Q34" s="576"/>
      <c r="R34" s="576"/>
      <c r="S34" s="576"/>
      <c r="T34" s="576"/>
      <c r="U34" s="576"/>
      <c r="V34" s="576"/>
      <c r="W34" s="576"/>
      <c r="X34" s="576"/>
      <c r="Y34" s="576"/>
      <c r="Z34" s="576"/>
      <c r="AA34" s="576"/>
      <c r="AB34" s="576"/>
      <c r="AC34" s="576"/>
      <c r="AD34" s="576"/>
      <c r="AE34" s="576"/>
      <c r="AF34" s="576"/>
      <c r="AG34" s="576"/>
      <c r="AH34" s="576"/>
      <c r="AI34" s="576"/>
      <c r="AJ34" s="576"/>
      <c r="AK34" s="576"/>
      <c r="AL34" s="576"/>
      <c r="AM34" s="576"/>
      <c r="AN34" s="576"/>
      <c r="AO34" s="576"/>
      <c r="AP34" s="576"/>
      <c r="AQ34" s="576"/>
      <c r="AR34" s="576"/>
      <c r="AS34" s="576"/>
      <c r="AT34" s="576"/>
      <c r="AU34" s="576"/>
      <c r="AV34" s="576"/>
      <c r="AW34" s="576"/>
      <c r="AX34" s="576"/>
      <c r="AY34" s="576"/>
      <c r="AZ34" s="576"/>
      <c r="BA34" s="576"/>
      <c r="BB34" s="576"/>
      <c r="BC34" s="576"/>
      <c r="BD34" s="576"/>
      <c r="BE34" s="576"/>
      <c r="BF34" s="576"/>
      <c r="BG34" s="576"/>
      <c r="BH34" s="576"/>
      <c r="BI34" s="576"/>
      <c r="BJ34" s="576"/>
      <c r="BK34" s="576"/>
      <c r="BL34" s="576"/>
      <c r="BM34" s="576"/>
      <c r="BN34" s="576"/>
      <c r="BO34" s="576"/>
      <c r="BP34" s="576"/>
      <c r="BQ34" s="576"/>
      <c r="BR34" s="576"/>
      <c r="BS34" s="576"/>
      <c r="BT34" s="576"/>
      <c r="BU34" s="576"/>
      <c r="BV34" s="576"/>
      <c r="BW34" s="576"/>
      <c r="BX34" s="576"/>
      <c r="BY34" s="576"/>
      <c r="BZ34" s="576"/>
      <c r="CA34" s="576"/>
      <c r="CB34" s="576"/>
      <c r="CC34" s="576"/>
      <c r="CD34" s="576"/>
      <c r="CE34" s="576"/>
      <c r="CF34" s="576"/>
      <c r="CG34" s="576"/>
      <c r="CH34" s="576"/>
      <c r="CI34" s="576"/>
      <c r="CJ34" s="576"/>
      <c r="CK34" s="576"/>
      <c r="CL34" s="576"/>
      <c r="CM34" s="576"/>
      <c r="CN34" s="576"/>
      <c r="CO34" s="576"/>
      <c r="CP34" s="576"/>
      <c r="CQ34" s="576"/>
      <c r="CR34" s="576"/>
      <c r="CS34" s="576"/>
      <c r="CT34" s="576"/>
      <c r="CU34" s="576"/>
      <c r="CV34" s="576"/>
      <c r="CW34" s="576"/>
      <c r="CX34" s="576"/>
      <c r="CY34" s="576"/>
      <c r="CZ34" s="576"/>
      <c r="DA34" s="576"/>
      <c r="DB34" s="576"/>
      <c r="DC34" s="576"/>
      <c r="DD34" s="576"/>
      <c r="DE34" s="576"/>
      <c r="DF34" s="576"/>
      <c r="DG34" s="576"/>
      <c r="DH34" s="576"/>
      <c r="DI34" s="576"/>
      <c r="DJ34" s="576"/>
      <c r="DK34" s="576"/>
      <c r="DL34" s="576"/>
      <c r="DM34" s="576"/>
      <c r="DN34" s="576"/>
      <c r="DO34" s="576"/>
      <c r="DP34" s="576"/>
      <c r="DQ34" s="576"/>
      <c r="DR34" s="576"/>
      <c r="DS34" s="576"/>
      <c r="DT34" s="576"/>
      <c r="DU34" s="576"/>
      <c r="DV34" s="576"/>
      <c r="DW34" s="576"/>
      <c r="DX34" s="576"/>
      <c r="DY34" s="576"/>
      <c r="DZ34" s="576"/>
      <c r="EA34" s="576"/>
      <c r="EB34" s="576"/>
      <c r="EC34" s="576"/>
      <c r="ED34" s="576"/>
      <c r="EE34" s="576"/>
      <c r="EF34" s="576"/>
      <c r="EG34" s="576"/>
      <c r="EH34" s="576"/>
      <c r="EI34" s="576"/>
      <c r="EJ34" s="576"/>
      <c r="EK34" s="576"/>
      <c r="EL34" s="576"/>
      <c r="EM34" s="576"/>
      <c r="EN34" s="576"/>
      <c r="EO34" s="576"/>
      <c r="EP34" s="576"/>
      <c r="EQ34" s="576"/>
      <c r="ER34" s="576"/>
      <c r="ES34" s="576"/>
      <c r="ET34" s="576"/>
      <c r="EU34" s="576"/>
      <c r="EV34" s="576"/>
      <c r="EW34" s="576"/>
      <c r="EX34" s="576"/>
      <c r="EY34" s="576"/>
      <c r="EZ34" s="576"/>
      <c r="FA34" s="576"/>
      <c r="FB34" s="576"/>
      <c r="FC34" s="576"/>
      <c r="FD34" s="576"/>
      <c r="FE34" s="576"/>
      <c r="FF34" s="576"/>
      <c r="FG34" s="576"/>
      <c r="FH34" s="576"/>
      <c r="FI34" s="576"/>
      <c r="FJ34" s="576"/>
      <c r="FK34" s="576"/>
      <c r="FL34" s="576"/>
      <c r="FM34" s="576"/>
      <c r="FN34" s="576"/>
      <c r="FO34" s="576"/>
      <c r="FP34" s="576"/>
      <c r="FQ34" s="576"/>
      <c r="FR34" s="576"/>
      <c r="FS34" s="576"/>
      <c r="FT34" s="576"/>
      <c r="FU34" s="576"/>
      <c r="FV34" s="576"/>
      <c r="FW34" s="576"/>
      <c r="FX34" s="576"/>
      <c r="FY34" s="576"/>
      <c r="FZ34" s="576"/>
      <c r="GA34" s="576"/>
      <c r="GB34" s="576"/>
      <c r="GC34" s="576"/>
      <c r="GD34" s="576"/>
      <c r="GE34" s="576"/>
      <c r="GF34" s="576"/>
      <c r="GG34" s="576"/>
      <c r="GH34" s="576"/>
      <c r="GI34" s="576"/>
      <c r="GJ34" s="576"/>
      <c r="GK34" s="576"/>
      <c r="GL34" s="576"/>
      <c r="GM34" s="576"/>
      <c r="GN34" s="576"/>
      <c r="GO34" s="576"/>
      <c r="GP34" s="576"/>
      <c r="GQ34" s="576"/>
      <c r="GR34" s="576"/>
      <c r="GS34" s="576"/>
      <c r="GT34" s="576"/>
      <c r="GU34" s="576"/>
      <c r="GV34" s="576"/>
      <c r="GW34" s="576"/>
      <c r="GX34" s="576"/>
      <c r="GY34" s="576"/>
      <c r="GZ34" s="576"/>
      <c r="HA34" s="576"/>
      <c r="HB34" s="576"/>
      <c r="HC34" s="576"/>
      <c r="HD34" s="576"/>
      <c r="HE34" s="576"/>
      <c r="HF34" s="576"/>
      <c r="HG34" s="576"/>
      <c r="HH34" s="576"/>
      <c r="HI34" s="576"/>
      <c r="HJ34" s="576"/>
      <c r="HK34" s="576"/>
      <c r="HL34" s="576"/>
      <c r="HM34" s="576"/>
      <c r="HN34" s="576"/>
      <c r="HO34" s="576"/>
      <c r="HP34" s="576"/>
      <c r="HQ34" s="576"/>
      <c r="HR34" s="576"/>
      <c r="HS34" s="576"/>
      <c r="HT34" s="576"/>
      <c r="HU34" s="576"/>
      <c r="HV34" s="576"/>
      <c r="HW34" s="576"/>
      <c r="HX34" s="576"/>
      <c r="HY34" s="576"/>
      <c r="HZ34" s="576"/>
      <c r="IA34" s="576"/>
      <c r="IB34" s="576"/>
      <c r="IC34" s="576"/>
      <c r="ID34" s="576"/>
      <c r="IE34" s="576"/>
      <c r="IF34" s="576"/>
      <c r="IG34" s="576"/>
      <c r="IH34" s="576"/>
      <c r="II34" s="576"/>
      <c r="IJ34" s="576"/>
      <c r="IK34" s="576"/>
      <c r="IL34" s="576"/>
      <c r="IM34" s="576"/>
      <c r="IN34" s="576"/>
      <c r="IO34" s="576"/>
      <c r="IP34" s="576"/>
      <c r="IQ34" s="576"/>
      <c r="IR34" s="576"/>
      <c r="IS34" s="576"/>
      <c r="IT34" s="576"/>
      <c r="IU34" s="576"/>
      <c r="IV34" s="576"/>
    </row>
    <row collapsed="false" customFormat="false" customHeight="true" hidden="false" ht="17.25" outlineLevel="0" r="35">
      <c r="A35" s="619"/>
      <c r="B35" s="574"/>
      <c r="C35" s="574"/>
      <c r="D35" s="574"/>
      <c r="E35" s="574"/>
      <c r="F35" s="574"/>
      <c r="G35" s="574"/>
      <c r="H35" s="620"/>
      <c r="I35" s="576"/>
      <c r="J35" s="576"/>
      <c r="K35" s="576"/>
      <c r="L35" s="576"/>
      <c r="M35" s="576"/>
      <c r="N35" s="576"/>
      <c r="O35" s="576"/>
      <c r="P35" s="576"/>
      <c r="Q35" s="576"/>
      <c r="R35" s="576"/>
      <c r="S35" s="576"/>
      <c r="T35" s="576"/>
      <c r="U35" s="576"/>
      <c r="V35" s="576"/>
      <c r="W35" s="576"/>
      <c r="X35" s="576"/>
      <c r="Y35" s="576"/>
      <c r="Z35" s="576"/>
      <c r="AA35" s="576"/>
      <c r="AB35" s="576"/>
      <c r="AC35" s="576"/>
      <c r="AD35" s="576"/>
      <c r="AE35" s="576"/>
      <c r="AF35" s="576"/>
      <c r="AG35" s="576"/>
      <c r="AH35" s="576"/>
      <c r="AI35" s="576"/>
      <c r="AJ35" s="576"/>
      <c r="AK35" s="576"/>
      <c r="AL35" s="576"/>
      <c r="AM35" s="576"/>
      <c r="AN35" s="576"/>
      <c r="AO35" s="576"/>
      <c r="AP35" s="576"/>
      <c r="AQ35" s="576"/>
      <c r="AR35" s="576"/>
      <c r="AS35" s="576"/>
      <c r="AT35" s="576"/>
      <c r="AU35" s="576"/>
      <c r="AV35" s="576"/>
      <c r="AW35" s="576"/>
      <c r="AX35" s="576"/>
      <c r="AY35" s="576"/>
      <c r="AZ35" s="576"/>
      <c r="BA35" s="576"/>
      <c r="BB35" s="576"/>
      <c r="BC35" s="576"/>
      <c r="BD35" s="576"/>
      <c r="BE35" s="576"/>
      <c r="BF35" s="576"/>
      <c r="BG35" s="576"/>
      <c r="BH35" s="576"/>
      <c r="BI35" s="576"/>
      <c r="BJ35" s="576"/>
      <c r="BK35" s="576"/>
      <c r="BL35" s="576"/>
      <c r="BM35" s="576"/>
      <c r="BN35" s="576"/>
      <c r="BO35" s="576"/>
      <c r="BP35" s="576"/>
      <c r="BQ35" s="576"/>
      <c r="BR35" s="576"/>
      <c r="BS35" s="576"/>
      <c r="BT35" s="576"/>
      <c r="BU35" s="576"/>
      <c r="BV35" s="576"/>
      <c r="BW35" s="576"/>
      <c r="BX35" s="576"/>
      <c r="BY35" s="576"/>
      <c r="BZ35" s="576"/>
      <c r="CA35" s="576"/>
      <c r="CB35" s="576"/>
      <c r="CC35" s="576"/>
      <c r="CD35" s="576"/>
      <c r="CE35" s="576"/>
      <c r="CF35" s="576"/>
      <c r="CG35" s="576"/>
      <c r="CH35" s="576"/>
      <c r="CI35" s="576"/>
      <c r="CJ35" s="576"/>
      <c r="CK35" s="576"/>
      <c r="CL35" s="576"/>
      <c r="CM35" s="576"/>
      <c r="CN35" s="576"/>
      <c r="CO35" s="576"/>
      <c r="CP35" s="576"/>
      <c r="CQ35" s="576"/>
      <c r="CR35" s="576"/>
      <c r="CS35" s="576"/>
      <c r="CT35" s="576"/>
      <c r="CU35" s="576"/>
      <c r="CV35" s="576"/>
      <c r="CW35" s="576"/>
      <c r="CX35" s="576"/>
      <c r="CY35" s="576"/>
      <c r="CZ35" s="576"/>
      <c r="DA35" s="576"/>
      <c r="DB35" s="576"/>
      <c r="DC35" s="576"/>
      <c r="DD35" s="576"/>
      <c r="DE35" s="576"/>
      <c r="DF35" s="576"/>
      <c r="DG35" s="576"/>
      <c r="DH35" s="576"/>
      <c r="DI35" s="576"/>
      <c r="DJ35" s="576"/>
      <c r="DK35" s="576"/>
      <c r="DL35" s="576"/>
      <c r="DM35" s="576"/>
      <c r="DN35" s="576"/>
      <c r="DO35" s="576"/>
      <c r="DP35" s="576"/>
      <c r="DQ35" s="576"/>
      <c r="DR35" s="576"/>
      <c r="DS35" s="576"/>
      <c r="DT35" s="576"/>
      <c r="DU35" s="576"/>
      <c r="DV35" s="576"/>
      <c r="DW35" s="576"/>
      <c r="DX35" s="576"/>
      <c r="DY35" s="576"/>
      <c r="DZ35" s="576"/>
      <c r="EA35" s="576"/>
      <c r="EB35" s="576"/>
      <c r="EC35" s="576"/>
      <c r="ED35" s="576"/>
      <c r="EE35" s="576"/>
      <c r="EF35" s="576"/>
      <c r="EG35" s="576"/>
      <c r="EH35" s="576"/>
      <c r="EI35" s="576"/>
      <c r="EJ35" s="576"/>
      <c r="EK35" s="576"/>
      <c r="EL35" s="576"/>
      <c r="EM35" s="576"/>
      <c r="EN35" s="576"/>
      <c r="EO35" s="576"/>
      <c r="EP35" s="576"/>
      <c r="EQ35" s="576"/>
      <c r="ER35" s="576"/>
      <c r="ES35" s="576"/>
      <c r="ET35" s="576"/>
      <c r="EU35" s="576"/>
      <c r="EV35" s="576"/>
      <c r="EW35" s="576"/>
      <c r="EX35" s="576"/>
      <c r="EY35" s="576"/>
      <c r="EZ35" s="576"/>
      <c r="FA35" s="576"/>
      <c r="FB35" s="576"/>
      <c r="FC35" s="576"/>
      <c r="FD35" s="576"/>
      <c r="FE35" s="576"/>
      <c r="FF35" s="576"/>
      <c r="FG35" s="576"/>
      <c r="FH35" s="576"/>
      <c r="FI35" s="576"/>
      <c r="FJ35" s="576"/>
      <c r="FK35" s="576"/>
      <c r="FL35" s="576"/>
      <c r="FM35" s="576"/>
      <c r="FN35" s="576"/>
      <c r="FO35" s="576"/>
      <c r="FP35" s="576"/>
      <c r="FQ35" s="576"/>
      <c r="FR35" s="576"/>
      <c r="FS35" s="576"/>
      <c r="FT35" s="576"/>
      <c r="FU35" s="576"/>
      <c r="FV35" s="576"/>
      <c r="FW35" s="576"/>
      <c r="FX35" s="576"/>
      <c r="FY35" s="576"/>
      <c r="FZ35" s="576"/>
      <c r="GA35" s="576"/>
      <c r="GB35" s="576"/>
      <c r="GC35" s="576"/>
      <c r="GD35" s="576"/>
      <c r="GE35" s="576"/>
      <c r="GF35" s="576"/>
      <c r="GG35" s="576"/>
      <c r="GH35" s="576"/>
      <c r="GI35" s="576"/>
      <c r="GJ35" s="576"/>
      <c r="GK35" s="576"/>
      <c r="GL35" s="576"/>
      <c r="GM35" s="576"/>
      <c r="GN35" s="576"/>
      <c r="GO35" s="576"/>
      <c r="GP35" s="576"/>
      <c r="GQ35" s="576"/>
      <c r="GR35" s="576"/>
      <c r="GS35" s="576"/>
      <c r="GT35" s="576"/>
      <c r="GU35" s="576"/>
      <c r="GV35" s="576"/>
      <c r="GW35" s="576"/>
      <c r="GX35" s="576"/>
      <c r="GY35" s="576"/>
      <c r="GZ35" s="576"/>
      <c r="HA35" s="576"/>
      <c r="HB35" s="576"/>
      <c r="HC35" s="576"/>
      <c r="HD35" s="576"/>
      <c r="HE35" s="576"/>
      <c r="HF35" s="576"/>
      <c r="HG35" s="576"/>
      <c r="HH35" s="576"/>
      <c r="HI35" s="576"/>
      <c r="HJ35" s="576"/>
      <c r="HK35" s="576"/>
      <c r="HL35" s="576"/>
      <c r="HM35" s="576"/>
      <c r="HN35" s="576"/>
      <c r="HO35" s="576"/>
      <c r="HP35" s="576"/>
      <c r="HQ35" s="576"/>
      <c r="HR35" s="576"/>
      <c r="HS35" s="576"/>
      <c r="HT35" s="576"/>
      <c r="HU35" s="576"/>
      <c r="HV35" s="576"/>
      <c r="HW35" s="576"/>
      <c r="HX35" s="576"/>
      <c r="HY35" s="576"/>
      <c r="HZ35" s="576"/>
      <c r="IA35" s="576"/>
      <c r="IB35" s="576"/>
      <c r="IC35" s="576"/>
      <c r="ID35" s="576"/>
      <c r="IE35" s="576"/>
      <c r="IF35" s="576"/>
      <c r="IG35" s="576"/>
      <c r="IH35" s="576"/>
      <c r="II35" s="576"/>
      <c r="IJ35" s="576"/>
      <c r="IK35" s="576"/>
      <c r="IL35" s="576"/>
      <c r="IM35" s="576"/>
      <c r="IN35" s="576"/>
      <c r="IO35" s="576"/>
      <c r="IP35" s="576"/>
      <c r="IQ35" s="576"/>
      <c r="IR35" s="576"/>
      <c r="IS35" s="576"/>
      <c r="IT35" s="576"/>
      <c r="IU35" s="576"/>
      <c r="IV35" s="576"/>
    </row>
    <row collapsed="false" customFormat="false" customHeight="true" hidden="false" ht="17.25" outlineLevel="0" r="36">
      <c r="A36" s="621" t="s">
        <v>638</v>
      </c>
      <c r="B36" s="622" t="s">
        <v>639</v>
      </c>
      <c r="C36" s="622"/>
      <c r="D36" s="622"/>
      <c r="E36" s="622"/>
      <c r="F36" s="622"/>
      <c r="G36" s="623" t="s">
        <v>640</v>
      </c>
      <c r="H36" s="624" t="s">
        <v>641</v>
      </c>
      <c r="I36" s="576"/>
      <c r="J36" s="576"/>
      <c r="K36" s="576"/>
      <c r="L36" s="576"/>
      <c r="M36" s="576"/>
      <c r="N36" s="576"/>
      <c r="O36" s="576"/>
      <c r="P36" s="576"/>
      <c r="Q36" s="576"/>
      <c r="R36" s="576"/>
      <c r="S36" s="576"/>
      <c r="T36" s="576"/>
      <c r="U36" s="576"/>
      <c r="V36" s="576"/>
      <c r="W36" s="576"/>
      <c r="X36" s="576"/>
      <c r="Y36" s="576"/>
      <c r="Z36" s="576"/>
      <c r="AA36" s="576"/>
      <c r="AB36" s="576"/>
      <c r="AC36" s="576"/>
      <c r="AD36" s="576"/>
      <c r="AE36" s="576"/>
      <c r="AF36" s="576"/>
      <c r="AG36" s="576"/>
      <c r="AH36" s="576"/>
      <c r="AI36" s="576"/>
      <c r="AJ36" s="576"/>
      <c r="AK36" s="576"/>
      <c r="AL36" s="576"/>
      <c r="AM36" s="576"/>
      <c r="AN36" s="576"/>
      <c r="AO36" s="576"/>
      <c r="AP36" s="576"/>
      <c r="AQ36" s="576"/>
      <c r="AR36" s="576"/>
      <c r="AS36" s="576"/>
      <c r="AT36" s="576"/>
      <c r="AU36" s="576"/>
      <c r="AV36" s="576"/>
      <c r="AW36" s="576"/>
      <c r="AX36" s="576"/>
      <c r="AY36" s="576"/>
      <c r="AZ36" s="576"/>
      <c r="BA36" s="576"/>
      <c r="BB36" s="576"/>
      <c r="BC36" s="576"/>
      <c r="BD36" s="576"/>
      <c r="BE36" s="576"/>
      <c r="BF36" s="576"/>
      <c r="BG36" s="576"/>
      <c r="BH36" s="576"/>
      <c r="BI36" s="576"/>
      <c r="BJ36" s="576"/>
      <c r="BK36" s="576"/>
      <c r="BL36" s="576"/>
      <c r="BM36" s="576"/>
      <c r="BN36" s="576"/>
      <c r="BO36" s="576"/>
      <c r="BP36" s="576"/>
      <c r="BQ36" s="576"/>
      <c r="BR36" s="576"/>
      <c r="BS36" s="576"/>
      <c r="BT36" s="576"/>
      <c r="BU36" s="576"/>
      <c r="BV36" s="576"/>
      <c r="BW36" s="576"/>
      <c r="BX36" s="576"/>
      <c r="BY36" s="576"/>
      <c r="BZ36" s="576"/>
      <c r="CA36" s="576"/>
      <c r="CB36" s="576"/>
      <c r="CC36" s="576"/>
      <c r="CD36" s="576"/>
      <c r="CE36" s="576"/>
      <c r="CF36" s="576"/>
      <c r="CG36" s="576"/>
      <c r="CH36" s="576"/>
      <c r="CI36" s="576"/>
      <c r="CJ36" s="576"/>
      <c r="CK36" s="576"/>
      <c r="CL36" s="576"/>
      <c r="CM36" s="576"/>
      <c r="CN36" s="576"/>
      <c r="CO36" s="576"/>
      <c r="CP36" s="576"/>
      <c r="CQ36" s="576"/>
      <c r="CR36" s="576"/>
      <c r="CS36" s="576"/>
      <c r="CT36" s="576"/>
      <c r="CU36" s="576"/>
      <c r="CV36" s="576"/>
      <c r="CW36" s="576"/>
      <c r="CX36" s="576"/>
      <c r="CY36" s="576"/>
      <c r="CZ36" s="576"/>
      <c r="DA36" s="576"/>
      <c r="DB36" s="576"/>
      <c r="DC36" s="576"/>
      <c r="DD36" s="576"/>
      <c r="DE36" s="576"/>
      <c r="DF36" s="576"/>
      <c r="DG36" s="576"/>
      <c r="DH36" s="576"/>
      <c r="DI36" s="576"/>
      <c r="DJ36" s="576"/>
      <c r="DK36" s="576"/>
      <c r="DL36" s="576"/>
      <c r="DM36" s="576"/>
      <c r="DN36" s="576"/>
      <c r="DO36" s="576"/>
      <c r="DP36" s="576"/>
      <c r="DQ36" s="576"/>
      <c r="DR36" s="576"/>
      <c r="DS36" s="576"/>
      <c r="DT36" s="576"/>
      <c r="DU36" s="576"/>
      <c r="DV36" s="576"/>
      <c r="DW36" s="576"/>
      <c r="DX36" s="576"/>
      <c r="DY36" s="576"/>
      <c r="DZ36" s="576"/>
      <c r="EA36" s="576"/>
      <c r="EB36" s="576"/>
      <c r="EC36" s="576"/>
      <c r="ED36" s="576"/>
      <c r="EE36" s="576"/>
      <c r="EF36" s="576"/>
      <c r="EG36" s="576"/>
      <c r="EH36" s="576"/>
      <c r="EI36" s="576"/>
      <c r="EJ36" s="576"/>
      <c r="EK36" s="576"/>
      <c r="EL36" s="576"/>
      <c r="EM36" s="576"/>
      <c r="EN36" s="576"/>
      <c r="EO36" s="576"/>
      <c r="EP36" s="576"/>
      <c r="EQ36" s="576"/>
      <c r="ER36" s="576"/>
      <c r="ES36" s="576"/>
      <c r="ET36" s="576"/>
      <c r="EU36" s="576"/>
      <c r="EV36" s="576"/>
      <c r="EW36" s="576"/>
      <c r="EX36" s="576"/>
      <c r="EY36" s="576"/>
      <c r="EZ36" s="576"/>
      <c r="FA36" s="576"/>
      <c r="FB36" s="576"/>
      <c r="FC36" s="576"/>
      <c r="FD36" s="576"/>
      <c r="FE36" s="576"/>
      <c r="FF36" s="576"/>
      <c r="FG36" s="576"/>
      <c r="FH36" s="576"/>
      <c r="FI36" s="576"/>
      <c r="FJ36" s="576"/>
      <c r="FK36" s="576"/>
      <c r="FL36" s="576"/>
      <c r="FM36" s="576"/>
      <c r="FN36" s="576"/>
      <c r="FO36" s="576"/>
      <c r="FP36" s="576"/>
      <c r="FQ36" s="576"/>
      <c r="FR36" s="576"/>
      <c r="FS36" s="576"/>
      <c r="FT36" s="576"/>
      <c r="FU36" s="576"/>
      <c r="FV36" s="576"/>
      <c r="FW36" s="576"/>
      <c r="FX36" s="576"/>
      <c r="FY36" s="576"/>
      <c r="FZ36" s="576"/>
      <c r="GA36" s="576"/>
      <c r="GB36" s="576"/>
      <c r="GC36" s="576"/>
      <c r="GD36" s="576"/>
      <c r="GE36" s="576"/>
      <c r="GF36" s="576"/>
      <c r="GG36" s="576"/>
      <c r="GH36" s="576"/>
      <c r="GI36" s="576"/>
      <c r="GJ36" s="576"/>
      <c r="GK36" s="576"/>
      <c r="GL36" s="576"/>
      <c r="GM36" s="576"/>
      <c r="GN36" s="576"/>
      <c r="GO36" s="576"/>
      <c r="GP36" s="576"/>
      <c r="GQ36" s="576"/>
      <c r="GR36" s="576"/>
      <c r="GS36" s="576"/>
      <c r="GT36" s="576"/>
      <c r="GU36" s="576"/>
      <c r="GV36" s="576"/>
      <c r="GW36" s="576"/>
      <c r="GX36" s="576"/>
      <c r="GY36" s="576"/>
      <c r="GZ36" s="576"/>
      <c r="HA36" s="576"/>
      <c r="HB36" s="576"/>
      <c r="HC36" s="576"/>
      <c r="HD36" s="576"/>
      <c r="HE36" s="576"/>
      <c r="HF36" s="576"/>
      <c r="HG36" s="576"/>
      <c r="HH36" s="576"/>
      <c r="HI36" s="576"/>
      <c r="HJ36" s="576"/>
      <c r="HK36" s="576"/>
      <c r="HL36" s="576"/>
      <c r="HM36" s="576"/>
      <c r="HN36" s="576"/>
      <c r="HO36" s="576"/>
      <c r="HP36" s="576"/>
      <c r="HQ36" s="576"/>
      <c r="HR36" s="576"/>
      <c r="HS36" s="576"/>
      <c r="HT36" s="576"/>
      <c r="HU36" s="576"/>
      <c r="HV36" s="576"/>
      <c r="HW36" s="576"/>
      <c r="HX36" s="576"/>
      <c r="HY36" s="576"/>
      <c r="HZ36" s="576"/>
      <c r="IA36" s="576"/>
      <c r="IB36" s="576"/>
      <c r="IC36" s="576"/>
      <c r="ID36" s="576"/>
      <c r="IE36" s="576"/>
      <c r="IF36" s="576"/>
      <c r="IG36" s="576"/>
      <c r="IH36" s="576"/>
      <c r="II36" s="576"/>
      <c r="IJ36" s="576"/>
      <c r="IK36" s="576"/>
      <c r="IL36" s="576"/>
      <c r="IM36" s="576"/>
      <c r="IN36" s="576"/>
      <c r="IO36" s="576"/>
      <c r="IP36" s="576"/>
      <c r="IQ36" s="576"/>
      <c r="IR36" s="576"/>
      <c r="IS36" s="576"/>
      <c r="IT36" s="576"/>
      <c r="IU36" s="576"/>
      <c r="IV36" s="576"/>
    </row>
    <row collapsed="false" customFormat="false" customHeight="true" hidden="false" ht="17.25" outlineLevel="0" r="37">
      <c r="A37" s="621"/>
      <c r="B37" s="625"/>
      <c r="C37" s="626" t="s">
        <v>642</v>
      </c>
      <c r="D37" s="626"/>
      <c r="E37" s="626"/>
      <c r="F37" s="626"/>
      <c r="G37" s="623"/>
      <c r="H37" s="624"/>
      <c r="I37" s="576"/>
      <c r="J37" s="576"/>
      <c r="K37" s="576"/>
      <c r="L37" s="576"/>
      <c r="M37" s="576"/>
      <c r="N37" s="576"/>
      <c r="O37" s="576"/>
      <c r="P37" s="576"/>
      <c r="Q37" s="576"/>
      <c r="R37" s="576"/>
      <c r="S37" s="576"/>
      <c r="T37" s="576"/>
      <c r="U37" s="576"/>
      <c r="V37" s="576"/>
      <c r="W37" s="576"/>
      <c r="X37" s="576"/>
      <c r="Y37" s="576"/>
      <c r="Z37" s="576"/>
      <c r="AA37" s="576"/>
      <c r="AB37" s="576"/>
      <c r="AC37" s="576"/>
      <c r="AD37" s="576"/>
      <c r="AE37" s="576"/>
      <c r="AF37" s="576"/>
      <c r="AG37" s="576"/>
      <c r="AH37" s="576"/>
      <c r="AI37" s="576"/>
      <c r="AJ37" s="576"/>
      <c r="AK37" s="576"/>
      <c r="AL37" s="576"/>
      <c r="AM37" s="576"/>
      <c r="AN37" s="576"/>
      <c r="AO37" s="576"/>
      <c r="AP37" s="576"/>
      <c r="AQ37" s="576"/>
      <c r="AR37" s="576"/>
      <c r="AS37" s="576"/>
      <c r="AT37" s="576"/>
      <c r="AU37" s="576"/>
      <c r="AV37" s="576"/>
      <c r="AW37" s="576"/>
      <c r="AX37" s="576"/>
      <c r="AY37" s="576"/>
      <c r="AZ37" s="576"/>
      <c r="BA37" s="576"/>
      <c r="BB37" s="576"/>
      <c r="BC37" s="576"/>
      <c r="BD37" s="576"/>
      <c r="BE37" s="576"/>
      <c r="BF37" s="576"/>
      <c r="BG37" s="576"/>
      <c r="BH37" s="576"/>
      <c r="BI37" s="576"/>
      <c r="BJ37" s="576"/>
      <c r="BK37" s="576"/>
      <c r="BL37" s="576"/>
      <c r="BM37" s="576"/>
      <c r="BN37" s="576"/>
      <c r="BO37" s="576"/>
      <c r="BP37" s="576"/>
      <c r="BQ37" s="576"/>
      <c r="BR37" s="576"/>
      <c r="BS37" s="576"/>
      <c r="BT37" s="576"/>
      <c r="BU37" s="576"/>
      <c r="BV37" s="576"/>
      <c r="BW37" s="576"/>
      <c r="BX37" s="576"/>
      <c r="BY37" s="576"/>
      <c r="BZ37" s="576"/>
      <c r="CA37" s="576"/>
      <c r="CB37" s="576"/>
      <c r="CC37" s="576"/>
      <c r="CD37" s="576"/>
      <c r="CE37" s="576"/>
      <c r="CF37" s="576"/>
      <c r="CG37" s="576"/>
      <c r="CH37" s="576"/>
      <c r="CI37" s="576"/>
      <c r="CJ37" s="576"/>
      <c r="CK37" s="576"/>
      <c r="CL37" s="576"/>
      <c r="CM37" s="576"/>
      <c r="CN37" s="576"/>
      <c r="CO37" s="576"/>
      <c r="CP37" s="576"/>
      <c r="CQ37" s="576"/>
      <c r="CR37" s="576"/>
      <c r="CS37" s="576"/>
      <c r="CT37" s="576"/>
      <c r="CU37" s="576"/>
      <c r="CV37" s="576"/>
      <c r="CW37" s="576"/>
      <c r="CX37" s="576"/>
      <c r="CY37" s="576"/>
      <c r="CZ37" s="576"/>
      <c r="DA37" s="576"/>
      <c r="DB37" s="576"/>
      <c r="DC37" s="576"/>
      <c r="DD37" s="576"/>
      <c r="DE37" s="576"/>
      <c r="DF37" s="576"/>
      <c r="DG37" s="576"/>
      <c r="DH37" s="576"/>
      <c r="DI37" s="576"/>
      <c r="DJ37" s="576"/>
      <c r="DK37" s="576"/>
      <c r="DL37" s="576"/>
      <c r="DM37" s="576"/>
      <c r="DN37" s="576"/>
      <c r="DO37" s="576"/>
      <c r="DP37" s="576"/>
      <c r="DQ37" s="576"/>
      <c r="DR37" s="576"/>
      <c r="DS37" s="576"/>
      <c r="DT37" s="576"/>
      <c r="DU37" s="576"/>
      <c r="DV37" s="576"/>
      <c r="DW37" s="576"/>
      <c r="DX37" s="576"/>
      <c r="DY37" s="576"/>
      <c r="DZ37" s="576"/>
      <c r="EA37" s="576"/>
      <c r="EB37" s="576"/>
      <c r="EC37" s="576"/>
      <c r="ED37" s="576"/>
      <c r="EE37" s="576"/>
      <c r="EF37" s="576"/>
      <c r="EG37" s="576"/>
      <c r="EH37" s="576"/>
      <c r="EI37" s="576"/>
      <c r="EJ37" s="576"/>
      <c r="EK37" s="576"/>
      <c r="EL37" s="576"/>
      <c r="EM37" s="576"/>
      <c r="EN37" s="576"/>
      <c r="EO37" s="576"/>
      <c r="EP37" s="576"/>
      <c r="EQ37" s="576"/>
      <c r="ER37" s="576"/>
      <c r="ES37" s="576"/>
      <c r="ET37" s="576"/>
      <c r="EU37" s="576"/>
      <c r="EV37" s="576"/>
      <c r="EW37" s="576"/>
      <c r="EX37" s="576"/>
      <c r="EY37" s="576"/>
      <c r="EZ37" s="576"/>
      <c r="FA37" s="576"/>
      <c r="FB37" s="576"/>
      <c r="FC37" s="576"/>
      <c r="FD37" s="576"/>
      <c r="FE37" s="576"/>
      <c r="FF37" s="576"/>
      <c r="FG37" s="576"/>
      <c r="FH37" s="576"/>
      <c r="FI37" s="576"/>
      <c r="FJ37" s="576"/>
      <c r="FK37" s="576"/>
      <c r="FL37" s="576"/>
      <c r="FM37" s="576"/>
      <c r="FN37" s="576"/>
      <c r="FO37" s="576"/>
      <c r="FP37" s="576"/>
      <c r="FQ37" s="576"/>
      <c r="FR37" s="576"/>
      <c r="FS37" s="576"/>
      <c r="FT37" s="576"/>
      <c r="FU37" s="576"/>
      <c r="FV37" s="576"/>
      <c r="FW37" s="576"/>
      <c r="FX37" s="576"/>
      <c r="FY37" s="576"/>
      <c r="FZ37" s="576"/>
      <c r="GA37" s="576"/>
      <c r="GB37" s="576"/>
      <c r="GC37" s="576"/>
      <c r="GD37" s="576"/>
      <c r="GE37" s="576"/>
      <c r="GF37" s="576"/>
      <c r="GG37" s="576"/>
      <c r="GH37" s="576"/>
      <c r="GI37" s="576"/>
      <c r="GJ37" s="576"/>
      <c r="GK37" s="576"/>
      <c r="GL37" s="576"/>
      <c r="GM37" s="576"/>
      <c r="GN37" s="576"/>
      <c r="GO37" s="576"/>
      <c r="GP37" s="576"/>
      <c r="GQ37" s="576"/>
      <c r="GR37" s="576"/>
      <c r="GS37" s="576"/>
      <c r="GT37" s="576"/>
      <c r="GU37" s="576"/>
      <c r="GV37" s="576"/>
      <c r="GW37" s="576"/>
      <c r="GX37" s="576"/>
      <c r="GY37" s="576"/>
      <c r="GZ37" s="576"/>
      <c r="HA37" s="576"/>
      <c r="HB37" s="576"/>
      <c r="HC37" s="576"/>
      <c r="HD37" s="576"/>
      <c r="HE37" s="576"/>
      <c r="HF37" s="576"/>
      <c r="HG37" s="576"/>
      <c r="HH37" s="576"/>
      <c r="HI37" s="576"/>
      <c r="HJ37" s="576"/>
      <c r="HK37" s="576"/>
      <c r="HL37" s="576"/>
      <c r="HM37" s="576"/>
      <c r="HN37" s="576"/>
      <c r="HO37" s="576"/>
      <c r="HP37" s="576"/>
      <c r="HQ37" s="576"/>
      <c r="HR37" s="576"/>
      <c r="HS37" s="576"/>
      <c r="HT37" s="576"/>
      <c r="HU37" s="576"/>
      <c r="HV37" s="576"/>
      <c r="HW37" s="576"/>
      <c r="HX37" s="576"/>
      <c r="HY37" s="576"/>
      <c r="HZ37" s="576"/>
      <c r="IA37" s="576"/>
      <c r="IB37" s="576"/>
      <c r="IC37" s="576"/>
      <c r="ID37" s="576"/>
      <c r="IE37" s="576"/>
      <c r="IF37" s="576"/>
      <c r="IG37" s="576"/>
      <c r="IH37" s="576"/>
      <c r="II37" s="576"/>
      <c r="IJ37" s="576"/>
      <c r="IK37" s="576"/>
      <c r="IL37" s="576"/>
      <c r="IM37" s="576"/>
      <c r="IN37" s="576"/>
      <c r="IO37" s="576"/>
      <c r="IP37" s="576"/>
      <c r="IQ37" s="576"/>
      <c r="IR37" s="576"/>
      <c r="IS37" s="576"/>
      <c r="IT37" s="576"/>
      <c r="IU37" s="576"/>
      <c r="IV37" s="576"/>
    </row>
    <row collapsed="false" customFormat="false" customHeight="true" hidden="false" ht="6.75" outlineLevel="0" r="38">
      <c r="A38" s="621"/>
      <c r="B38" s="625"/>
      <c r="C38" s="626"/>
      <c r="D38" s="626"/>
      <c r="E38" s="626"/>
      <c r="F38" s="626"/>
      <c r="G38" s="623"/>
      <c r="H38" s="624"/>
      <c r="I38" s="576"/>
      <c r="J38" s="576"/>
      <c r="K38" s="576"/>
      <c r="L38" s="576"/>
      <c r="M38" s="576"/>
      <c r="N38" s="576"/>
      <c r="O38" s="576"/>
      <c r="P38" s="576"/>
      <c r="Q38" s="576"/>
      <c r="R38" s="576"/>
      <c r="S38" s="576"/>
      <c r="T38" s="576"/>
      <c r="U38" s="576"/>
      <c r="V38" s="576"/>
      <c r="W38" s="576"/>
      <c r="X38" s="576"/>
      <c r="Y38" s="576"/>
      <c r="Z38" s="576"/>
      <c r="AA38" s="576"/>
      <c r="AB38" s="576"/>
      <c r="AC38" s="576"/>
      <c r="AD38" s="576"/>
      <c r="AE38" s="576"/>
      <c r="AF38" s="576"/>
      <c r="AG38" s="576"/>
      <c r="AH38" s="576"/>
      <c r="AI38" s="576"/>
      <c r="AJ38" s="576"/>
      <c r="AK38" s="576"/>
      <c r="AL38" s="576"/>
      <c r="AM38" s="576"/>
      <c r="AN38" s="576"/>
      <c r="AO38" s="576"/>
      <c r="AP38" s="576"/>
      <c r="AQ38" s="576"/>
      <c r="AR38" s="576"/>
      <c r="AS38" s="576"/>
      <c r="AT38" s="576"/>
      <c r="AU38" s="576"/>
      <c r="AV38" s="576"/>
      <c r="AW38" s="576"/>
      <c r="AX38" s="576"/>
      <c r="AY38" s="576"/>
      <c r="AZ38" s="576"/>
      <c r="BA38" s="576"/>
      <c r="BB38" s="576"/>
      <c r="BC38" s="576"/>
      <c r="BD38" s="576"/>
      <c r="BE38" s="576"/>
      <c r="BF38" s="576"/>
      <c r="BG38" s="576"/>
      <c r="BH38" s="576"/>
      <c r="BI38" s="576"/>
      <c r="BJ38" s="576"/>
      <c r="BK38" s="576"/>
      <c r="BL38" s="576"/>
      <c r="BM38" s="576"/>
      <c r="BN38" s="576"/>
      <c r="BO38" s="576"/>
      <c r="BP38" s="576"/>
      <c r="BQ38" s="576"/>
      <c r="BR38" s="576"/>
      <c r="BS38" s="576"/>
      <c r="BT38" s="576"/>
      <c r="BU38" s="576"/>
      <c r="BV38" s="576"/>
      <c r="BW38" s="576"/>
      <c r="BX38" s="576"/>
      <c r="BY38" s="576"/>
      <c r="BZ38" s="576"/>
      <c r="CA38" s="576"/>
      <c r="CB38" s="576"/>
      <c r="CC38" s="576"/>
      <c r="CD38" s="576"/>
      <c r="CE38" s="576"/>
      <c r="CF38" s="576"/>
      <c r="CG38" s="576"/>
      <c r="CH38" s="576"/>
      <c r="CI38" s="576"/>
      <c r="CJ38" s="576"/>
      <c r="CK38" s="576"/>
      <c r="CL38" s="576"/>
      <c r="CM38" s="576"/>
      <c r="CN38" s="576"/>
      <c r="CO38" s="576"/>
      <c r="CP38" s="576"/>
      <c r="CQ38" s="576"/>
      <c r="CR38" s="576"/>
      <c r="CS38" s="576"/>
      <c r="CT38" s="576"/>
      <c r="CU38" s="576"/>
      <c r="CV38" s="576"/>
      <c r="CW38" s="576"/>
      <c r="CX38" s="576"/>
      <c r="CY38" s="576"/>
      <c r="CZ38" s="576"/>
      <c r="DA38" s="576"/>
      <c r="DB38" s="576"/>
      <c r="DC38" s="576"/>
      <c r="DD38" s="576"/>
      <c r="DE38" s="576"/>
      <c r="DF38" s="576"/>
      <c r="DG38" s="576"/>
      <c r="DH38" s="576"/>
      <c r="DI38" s="576"/>
      <c r="DJ38" s="576"/>
      <c r="DK38" s="576"/>
      <c r="DL38" s="576"/>
      <c r="DM38" s="576"/>
      <c r="DN38" s="576"/>
      <c r="DO38" s="576"/>
      <c r="DP38" s="576"/>
      <c r="DQ38" s="576"/>
      <c r="DR38" s="576"/>
      <c r="DS38" s="576"/>
      <c r="DT38" s="576"/>
      <c r="DU38" s="576"/>
      <c r="DV38" s="576"/>
      <c r="DW38" s="576"/>
      <c r="DX38" s="576"/>
      <c r="DY38" s="576"/>
      <c r="DZ38" s="576"/>
      <c r="EA38" s="576"/>
      <c r="EB38" s="576"/>
      <c r="EC38" s="576"/>
      <c r="ED38" s="576"/>
      <c r="EE38" s="576"/>
      <c r="EF38" s="576"/>
      <c r="EG38" s="576"/>
      <c r="EH38" s="576"/>
      <c r="EI38" s="576"/>
      <c r="EJ38" s="576"/>
      <c r="EK38" s="576"/>
      <c r="EL38" s="576"/>
      <c r="EM38" s="576"/>
      <c r="EN38" s="576"/>
      <c r="EO38" s="576"/>
      <c r="EP38" s="576"/>
      <c r="EQ38" s="576"/>
      <c r="ER38" s="576"/>
      <c r="ES38" s="576"/>
      <c r="ET38" s="576"/>
      <c r="EU38" s="576"/>
      <c r="EV38" s="576"/>
      <c r="EW38" s="576"/>
      <c r="EX38" s="576"/>
      <c r="EY38" s="576"/>
      <c r="EZ38" s="576"/>
      <c r="FA38" s="576"/>
      <c r="FB38" s="576"/>
      <c r="FC38" s="576"/>
      <c r="FD38" s="576"/>
      <c r="FE38" s="576"/>
      <c r="FF38" s="576"/>
      <c r="FG38" s="576"/>
      <c r="FH38" s="576"/>
      <c r="FI38" s="576"/>
      <c r="FJ38" s="576"/>
      <c r="FK38" s="576"/>
      <c r="FL38" s="576"/>
      <c r="FM38" s="576"/>
      <c r="FN38" s="576"/>
      <c r="FO38" s="576"/>
      <c r="FP38" s="576"/>
      <c r="FQ38" s="576"/>
      <c r="FR38" s="576"/>
      <c r="FS38" s="576"/>
      <c r="FT38" s="576"/>
      <c r="FU38" s="576"/>
      <c r="FV38" s="576"/>
      <c r="FW38" s="576"/>
      <c r="FX38" s="576"/>
      <c r="FY38" s="576"/>
      <c r="FZ38" s="576"/>
      <c r="GA38" s="576"/>
      <c r="GB38" s="576"/>
      <c r="GC38" s="576"/>
      <c r="GD38" s="576"/>
      <c r="GE38" s="576"/>
      <c r="GF38" s="576"/>
      <c r="GG38" s="576"/>
      <c r="GH38" s="576"/>
      <c r="GI38" s="576"/>
      <c r="GJ38" s="576"/>
      <c r="GK38" s="576"/>
      <c r="GL38" s="576"/>
      <c r="GM38" s="576"/>
      <c r="GN38" s="576"/>
      <c r="GO38" s="576"/>
      <c r="GP38" s="576"/>
      <c r="GQ38" s="576"/>
      <c r="GR38" s="576"/>
      <c r="GS38" s="576"/>
      <c r="GT38" s="576"/>
      <c r="GU38" s="576"/>
      <c r="GV38" s="576"/>
      <c r="GW38" s="576"/>
      <c r="GX38" s="576"/>
      <c r="GY38" s="576"/>
      <c r="GZ38" s="576"/>
      <c r="HA38" s="576"/>
      <c r="HB38" s="576"/>
      <c r="HC38" s="576"/>
      <c r="HD38" s="576"/>
      <c r="HE38" s="576"/>
      <c r="HF38" s="576"/>
      <c r="HG38" s="576"/>
      <c r="HH38" s="576"/>
      <c r="HI38" s="576"/>
      <c r="HJ38" s="576"/>
      <c r="HK38" s="576"/>
      <c r="HL38" s="576"/>
      <c r="HM38" s="576"/>
      <c r="HN38" s="576"/>
      <c r="HO38" s="576"/>
      <c r="HP38" s="576"/>
      <c r="HQ38" s="576"/>
      <c r="HR38" s="576"/>
      <c r="HS38" s="576"/>
      <c r="HT38" s="576"/>
      <c r="HU38" s="576"/>
      <c r="HV38" s="576"/>
      <c r="HW38" s="576"/>
      <c r="HX38" s="576"/>
      <c r="HY38" s="576"/>
      <c r="HZ38" s="576"/>
      <c r="IA38" s="576"/>
      <c r="IB38" s="576"/>
      <c r="IC38" s="576"/>
      <c r="ID38" s="576"/>
      <c r="IE38" s="576"/>
      <c r="IF38" s="576"/>
      <c r="IG38" s="576"/>
      <c r="IH38" s="576"/>
      <c r="II38" s="576"/>
      <c r="IJ38" s="576"/>
      <c r="IK38" s="576"/>
      <c r="IL38" s="576"/>
      <c r="IM38" s="576"/>
      <c r="IN38" s="576"/>
      <c r="IO38" s="576"/>
      <c r="IP38" s="576"/>
      <c r="IQ38" s="576"/>
      <c r="IR38" s="576"/>
      <c r="IS38" s="576"/>
      <c r="IT38" s="576"/>
      <c r="IU38" s="576"/>
      <c r="IV38" s="576"/>
    </row>
    <row collapsed="false" customFormat="false" customHeight="true" hidden="false" ht="12.75" outlineLevel="0" r="39">
      <c r="A39" s="627"/>
      <c r="B39" s="628"/>
      <c r="C39" s="629"/>
      <c r="D39" s="629"/>
      <c r="E39" s="629"/>
      <c r="F39" s="629"/>
      <c r="G39" s="630"/>
      <c r="H39" s="631"/>
      <c r="I39" s="576"/>
      <c r="J39" s="576"/>
      <c r="K39" s="576"/>
      <c r="L39" s="576"/>
      <c r="M39" s="576"/>
      <c r="N39" s="576"/>
      <c r="O39" s="576"/>
      <c r="P39" s="576"/>
      <c r="Q39" s="576"/>
      <c r="R39" s="576"/>
      <c r="S39" s="576"/>
      <c r="T39" s="576"/>
      <c r="U39" s="576"/>
      <c r="V39" s="576"/>
      <c r="W39" s="576"/>
      <c r="X39" s="576"/>
      <c r="Y39" s="576"/>
      <c r="Z39" s="576"/>
      <c r="AA39" s="576"/>
      <c r="AB39" s="576"/>
      <c r="AC39" s="576"/>
      <c r="AD39" s="576"/>
      <c r="AE39" s="576"/>
      <c r="AF39" s="576"/>
      <c r="AG39" s="576"/>
      <c r="AH39" s="576"/>
      <c r="AI39" s="576"/>
      <c r="AJ39" s="576"/>
      <c r="AK39" s="576"/>
      <c r="AL39" s="576"/>
      <c r="AM39" s="576"/>
      <c r="AN39" s="576"/>
      <c r="AO39" s="576"/>
      <c r="AP39" s="576"/>
      <c r="AQ39" s="576"/>
      <c r="AR39" s="576"/>
      <c r="AS39" s="576"/>
      <c r="AT39" s="576"/>
      <c r="AU39" s="576"/>
      <c r="AV39" s="576"/>
      <c r="AW39" s="576"/>
      <c r="AX39" s="576"/>
      <c r="AY39" s="576"/>
      <c r="AZ39" s="576"/>
      <c r="BA39" s="576"/>
      <c r="BB39" s="576"/>
      <c r="BC39" s="576"/>
      <c r="BD39" s="576"/>
      <c r="BE39" s="576"/>
      <c r="BF39" s="576"/>
      <c r="BG39" s="576"/>
      <c r="BH39" s="576"/>
      <c r="BI39" s="576"/>
      <c r="BJ39" s="576"/>
      <c r="BK39" s="576"/>
      <c r="BL39" s="576"/>
      <c r="BM39" s="576"/>
      <c r="BN39" s="576"/>
      <c r="BO39" s="576"/>
      <c r="BP39" s="576"/>
      <c r="BQ39" s="576"/>
      <c r="BR39" s="576"/>
      <c r="BS39" s="576"/>
      <c r="BT39" s="576"/>
      <c r="BU39" s="576"/>
      <c r="BV39" s="576"/>
      <c r="BW39" s="576"/>
      <c r="BX39" s="576"/>
      <c r="BY39" s="576"/>
      <c r="BZ39" s="576"/>
      <c r="CA39" s="576"/>
      <c r="CB39" s="576"/>
      <c r="CC39" s="576"/>
      <c r="CD39" s="576"/>
      <c r="CE39" s="576"/>
      <c r="CF39" s="576"/>
      <c r="CG39" s="576"/>
      <c r="CH39" s="576"/>
      <c r="CI39" s="576"/>
      <c r="CJ39" s="576"/>
      <c r="CK39" s="576"/>
      <c r="CL39" s="576"/>
      <c r="CM39" s="576"/>
      <c r="CN39" s="576"/>
      <c r="CO39" s="576"/>
      <c r="CP39" s="576"/>
      <c r="CQ39" s="576"/>
      <c r="CR39" s="576"/>
      <c r="CS39" s="576"/>
      <c r="CT39" s="576"/>
      <c r="CU39" s="576"/>
      <c r="CV39" s="576"/>
      <c r="CW39" s="576"/>
      <c r="CX39" s="576"/>
      <c r="CY39" s="576"/>
      <c r="CZ39" s="576"/>
      <c r="DA39" s="576"/>
      <c r="DB39" s="576"/>
      <c r="DC39" s="576"/>
      <c r="DD39" s="576"/>
      <c r="DE39" s="576"/>
      <c r="DF39" s="576"/>
      <c r="DG39" s="576"/>
      <c r="DH39" s="576"/>
      <c r="DI39" s="576"/>
      <c r="DJ39" s="576"/>
      <c r="DK39" s="576"/>
      <c r="DL39" s="576"/>
      <c r="DM39" s="576"/>
      <c r="DN39" s="576"/>
      <c r="DO39" s="576"/>
      <c r="DP39" s="576"/>
      <c r="DQ39" s="576"/>
      <c r="DR39" s="576"/>
      <c r="DS39" s="576"/>
      <c r="DT39" s="576"/>
      <c r="DU39" s="576"/>
      <c r="DV39" s="576"/>
      <c r="DW39" s="576"/>
      <c r="DX39" s="576"/>
      <c r="DY39" s="576"/>
      <c r="DZ39" s="576"/>
      <c r="EA39" s="576"/>
      <c r="EB39" s="576"/>
      <c r="EC39" s="576"/>
      <c r="ED39" s="576"/>
      <c r="EE39" s="576"/>
      <c r="EF39" s="576"/>
      <c r="EG39" s="576"/>
      <c r="EH39" s="576"/>
      <c r="EI39" s="576"/>
      <c r="EJ39" s="576"/>
      <c r="EK39" s="576"/>
      <c r="EL39" s="576"/>
      <c r="EM39" s="576"/>
      <c r="EN39" s="576"/>
      <c r="EO39" s="576"/>
      <c r="EP39" s="576"/>
      <c r="EQ39" s="576"/>
      <c r="ER39" s="576"/>
      <c r="ES39" s="576"/>
      <c r="ET39" s="576"/>
      <c r="EU39" s="576"/>
      <c r="EV39" s="576"/>
      <c r="EW39" s="576"/>
      <c r="EX39" s="576"/>
      <c r="EY39" s="576"/>
      <c r="EZ39" s="576"/>
      <c r="FA39" s="576"/>
      <c r="FB39" s="576"/>
      <c r="FC39" s="576"/>
      <c r="FD39" s="576"/>
      <c r="FE39" s="576"/>
      <c r="FF39" s="576"/>
      <c r="FG39" s="576"/>
      <c r="FH39" s="576"/>
      <c r="FI39" s="576"/>
      <c r="FJ39" s="576"/>
      <c r="FK39" s="576"/>
      <c r="FL39" s="576"/>
      <c r="FM39" s="576"/>
      <c r="FN39" s="576"/>
      <c r="FO39" s="576"/>
      <c r="FP39" s="576"/>
      <c r="FQ39" s="576"/>
      <c r="FR39" s="576"/>
      <c r="FS39" s="576"/>
      <c r="FT39" s="576"/>
      <c r="FU39" s="576"/>
      <c r="FV39" s="576"/>
      <c r="FW39" s="576"/>
      <c r="FX39" s="576"/>
      <c r="FY39" s="576"/>
      <c r="FZ39" s="576"/>
      <c r="GA39" s="576"/>
      <c r="GB39" s="576"/>
      <c r="GC39" s="576"/>
      <c r="GD39" s="576"/>
      <c r="GE39" s="576"/>
      <c r="GF39" s="576"/>
      <c r="GG39" s="576"/>
      <c r="GH39" s="576"/>
      <c r="GI39" s="576"/>
      <c r="GJ39" s="576"/>
      <c r="GK39" s="576"/>
      <c r="GL39" s="576"/>
      <c r="GM39" s="576"/>
      <c r="GN39" s="576"/>
      <c r="GO39" s="576"/>
      <c r="GP39" s="576"/>
      <c r="GQ39" s="576"/>
      <c r="GR39" s="576"/>
      <c r="GS39" s="576"/>
      <c r="GT39" s="576"/>
      <c r="GU39" s="576"/>
      <c r="GV39" s="576"/>
      <c r="GW39" s="576"/>
      <c r="GX39" s="576"/>
      <c r="GY39" s="576"/>
      <c r="GZ39" s="576"/>
      <c r="HA39" s="576"/>
      <c r="HB39" s="576"/>
      <c r="HC39" s="576"/>
      <c r="HD39" s="576"/>
      <c r="HE39" s="576"/>
      <c r="HF39" s="576"/>
      <c r="HG39" s="576"/>
      <c r="HH39" s="576"/>
      <c r="HI39" s="576"/>
      <c r="HJ39" s="576"/>
      <c r="HK39" s="576"/>
      <c r="HL39" s="576"/>
      <c r="HM39" s="576"/>
      <c r="HN39" s="576"/>
      <c r="HO39" s="576"/>
      <c r="HP39" s="576"/>
      <c r="HQ39" s="576"/>
      <c r="HR39" s="576"/>
      <c r="HS39" s="576"/>
      <c r="HT39" s="576"/>
      <c r="HU39" s="576"/>
      <c r="HV39" s="576"/>
      <c r="HW39" s="576"/>
      <c r="HX39" s="576"/>
      <c r="HY39" s="576"/>
      <c r="HZ39" s="576"/>
      <c r="IA39" s="576"/>
      <c r="IB39" s="576"/>
      <c r="IC39" s="576"/>
      <c r="ID39" s="576"/>
      <c r="IE39" s="576"/>
      <c r="IF39" s="576"/>
      <c r="IG39" s="576"/>
      <c r="IH39" s="576"/>
      <c r="II39" s="576"/>
      <c r="IJ39" s="576"/>
      <c r="IK39" s="576"/>
      <c r="IL39" s="576"/>
      <c r="IM39" s="576"/>
      <c r="IN39" s="576"/>
      <c r="IO39" s="576"/>
      <c r="IP39" s="576"/>
      <c r="IQ39" s="576"/>
      <c r="IR39" s="576"/>
      <c r="IS39" s="576"/>
      <c r="IT39" s="576"/>
      <c r="IU39" s="576"/>
      <c r="IV39" s="576"/>
    </row>
    <row collapsed="false" customFormat="false" customHeight="true" hidden="false" ht="12.75" outlineLevel="0" r="40">
      <c r="A40" s="632" t="s">
        <v>643</v>
      </c>
      <c r="B40" s="632"/>
      <c r="C40" s="632"/>
      <c r="D40" s="632"/>
      <c r="E40" s="632"/>
      <c r="F40" s="632"/>
      <c r="G40" s="632"/>
      <c r="H40" s="632"/>
      <c r="I40" s="576"/>
      <c r="J40" s="576"/>
      <c r="K40" s="576"/>
      <c r="L40" s="576"/>
      <c r="M40" s="576"/>
      <c r="N40" s="576"/>
      <c r="O40" s="576"/>
      <c r="P40" s="576"/>
      <c r="Q40" s="576"/>
      <c r="R40" s="576"/>
      <c r="S40" s="576"/>
      <c r="T40" s="576"/>
      <c r="U40" s="576"/>
      <c r="V40" s="576"/>
      <c r="W40" s="576"/>
      <c r="X40" s="576"/>
      <c r="Y40" s="576"/>
      <c r="Z40" s="576"/>
      <c r="AA40" s="576"/>
      <c r="AB40" s="576"/>
      <c r="AC40" s="576"/>
      <c r="AD40" s="576"/>
      <c r="AE40" s="576"/>
      <c r="AF40" s="576"/>
      <c r="AG40" s="576"/>
      <c r="AH40" s="576"/>
      <c r="AI40" s="576"/>
      <c r="AJ40" s="576"/>
      <c r="AK40" s="576"/>
      <c r="AL40" s="576"/>
      <c r="AM40" s="576"/>
      <c r="AN40" s="576"/>
      <c r="AO40" s="576"/>
      <c r="AP40" s="576"/>
      <c r="AQ40" s="576"/>
      <c r="AR40" s="576"/>
      <c r="AS40" s="576"/>
      <c r="AT40" s="576"/>
      <c r="AU40" s="576"/>
      <c r="AV40" s="576"/>
      <c r="AW40" s="576"/>
      <c r="AX40" s="576"/>
      <c r="AY40" s="576"/>
      <c r="AZ40" s="576"/>
      <c r="BA40" s="576"/>
      <c r="BB40" s="576"/>
      <c r="BC40" s="576"/>
      <c r="BD40" s="576"/>
      <c r="BE40" s="576"/>
      <c r="BF40" s="576"/>
      <c r="BG40" s="576"/>
      <c r="BH40" s="576"/>
      <c r="BI40" s="576"/>
      <c r="BJ40" s="576"/>
      <c r="BK40" s="576"/>
      <c r="BL40" s="576"/>
      <c r="BM40" s="576"/>
      <c r="BN40" s="576"/>
      <c r="BO40" s="576"/>
      <c r="BP40" s="576"/>
      <c r="BQ40" s="576"/>
      <c r="BR40" s="576"/>
      <c r="BS40" s="576"/>
      <c r="BT40" s="576"/>
      <c r="BU40" s="576"/>
      <c r="BV40" s="576"/>
      <c r="BW40" s="576"/>
      <c r="BX40" s="576"/>
      <c r="BY40" s="576"/>
      <c r="BZ40" s="576"/>
      <c r="CA40" s="576"/>
      <c r="CB40" s="576"/>
      <c r="CC40" s="576"/>
      <c r="CD40" s="576"/>
      <c r="CE40" s="576"/>
      <c r="CF40" s="576"/>
      <c r="CG40" s="576"/>
      <c r="CH40" s="576"/>
      <c r="CI40" s="576"/>
      <c r="CJ40" s="576"/>
      <c r="CK40" s="576"/>
      <c r="CL40" s="576"/>
      <c r="CM40" s="576"/>
      <c r="CN40" s="576"/>
      <c r="CO40" s="576"/>
      <c r="CP40" s="576"/>
      <c r="CQ40" s="576"/>
      <c r="CR40" s="576"/>
      <c r="CS40" s="576"/>
      <c r="CT40" s="576"/>
      <c r="CU40" s="576"/>
      <c r="CV40" s="576"/>
      <c r="CW40" s="576"/>
      <c r="CX40" s="576"/>
      <c r="CY40" s="576"/>
      <c r="CZ40" s="576"/>
      <c r="DA40" s="576"/>
      <c r="DB40" s="576"/>
      <c r="DC40" s="576"/>
      <c r="DD40" s="576"/>
      <c r="DE40" s="576"/>
      <c r="DF40" s="576"/>
      <c r="DG40" s="576"/>
      <c r="DH40" s="576"/>
      <c r="DI40" s="576"/>
      <c r="DJ40" s="576"/>
      <c r="DK40" s="576"/>
      <c r="DL40" s="576"/>
      <c r="DM40" s="576"/>
      <c r="DN40" s="576"/>
      <c r="DO40" s="576"/>
      <c r="DP40" s="576"/>
      <c r="DQ40" s="576"/>
      <c r="DR40" s="576"/>
      <c r="DS40" s="576"/>
      <c r="DT40" s="576"/>
      <c r="DU40" s="576"/>
      <c r="DV40" s="576"/>
      <c r="DW40" s="576"/>
      <c r="DX40" s="576"/>
      <c r="DY40" s="576"/>
      <c r="DZ40" s="576"/>
      <c r="EA40" s="576"/>
      <c r="EB40" s="576"/>
      <c r="EC40" s="576"/>
      <c r="ED40" s="576"/>
      <c r="EE40" s="576"/>
      <c r="EF40" s="576"/>
      <c r="EG40" s="576"/>
      <c r="EH40" s="576"/>
      <c r="EI40" s="576"/>
      <c r="EJ40" s="576"/>
      <c r="EK40" s="576"/>
      <c r="EL40" s="576"/>
      <c r="EM40" s="576"/>
      <c r="EN40" s="576"/>
      <c r="EO40" s="576"/>
      <c r="EP40" s="576"/>
      <c r="EQ40" s="576"/>
      <c r="ER40" s="576"/>
      <c r="ES40" s="576"/>
      <c r="ET40" s="576"/>
      <c r="EU40" s="576"/>
      <c r="EV40" s="576"/>
      <c r="EW40" s="576"/>
      <c r="EX40" s="576"/>
      <c r="EY40" s="576"/>
      <c r="EZ40" s="576"/>
      <c r="FA40" s="576"/>
      <c r="FB40" s="576"/>
      <c r="FC40" s="576"/>
      <c r="FD40" s="576"/>
      <c r="FE40" s="576"/>
      <c r="FF40" s="576"/>
      <c r="FG40" s="576"/>
      <c r="FH40" s="576"/>
      <c r="FI40" s="576"/>
      <c r="FJ40" s="576"/>
      <c r="FK40" s="576"/>
      <c r="FL40" s="576"/>
      <c r="FM40" s="576"/>
      <c r="FN40" s="576"/>
      <c r="FO40" s="576"/>
      <c r="FP40" s="576"/>
      <c r="FQ40" s="576"/>
      <c r="FR40" s="576"/>
      <c r="FS40" s="576"/>
      <c r="FT40" s="576"/>
      <c r="FU40" s="576"/>
      <c r="FV40" s="576"/>
      <c r="FW40" s="576"/>
      <c r="FX40" s="576"/>
      <c r="FY40" s="576"/>
      <c r="FZ40" s="576"/>
      <c r="GA40" s="576"/>
      <c r="GB40" s="576"/>
      <c r="GC40" s="576"/>
      <c r="GD40" s="576"/>
      <c r="GE40" s="576"/>
      <c r="GF40" s="576"/>
      <c r="GG40" s="576"/>
      <c r="GH40" s="576"/>
      <c r="GI40" s="576"/>
      <c r="GJ40" s="576"/>
      <c r="GK40" s="576"/>
      <c r="GL40" s="576"/>
      <c r="GM40" s="576"/>
      <c r="GN40" s="576"/>
      <c r="GO40" s="576"/>
      <c r="GP40" s="576"/>
      <c r="GQ40" s="576"/>
      <c r="GR40" s="576"/>
      <c r="GS40" s="576"/>
      <c r="GT40" s="576"/>
      <c r="GU40" s="576"/>
      <c r="GV40" s="576"/>
      <c r="GW40" s="576"/>
      <c r="GX40" s="576"/>
      <c r="GY40" s="576"/>
      <c r="GZ40" s="576"/>
      <c r="HA40" s="576"/>
      <c r="HB40" s="576"/>
      <c r="HC40" s="576"/>
      <c r="HD40" s="576"/>
      <c r="HE40" s="576"/>
      <c r="HF40" s="576"/>
      <c r="HG40" s="576"/>
      <c r="HH40" s="576"/>
      <c r="HI40" s="576"/>
      <c r="HJ40" s="576"/>
      <c r="HK40" s="576"/>
      <c r="HL40" s="576"/>
      <c r="HM40" s="576"/>
      <c r="HN40" s="576"/>
      <c r="HO40" s="576"/>
      <c r="HP40" s="576"/>
      <c r="HQ40" s="576"/>
      <c r="HR40" s="576"/>
      <c r="HS40" s="576"/>
      <c r="HT40" s="576"/>
      <c r="HU40" s="576"/>
      <c r="HV40" s="576"/>
      <c r="HW40" s="576"/>
      <c r="HX40" s="576"/>
      <c r="HY40" s="576"/>
      <c r="HZ40" s="576"/>
      <c r="IA40" s="576"/>
      <c r="IB40" s="576"/>
      <c r="IC40" s="576"/>
      <c r="ID40" s="576"/>
      <c r="IE40" s="576"/>
      <c r="IF40" s="576"/>
      <c r="IG40" s="576"/>
      <c r="IH40" s="576"/>
      <c r="II40" s="576"/>
      <c r="IJ40" s="576"/>
      <c r="IK40" s="576"/>
      <c r="IL40" s="576"/>
      <c r="IM40" s="576"/>
      <c r="IN40" s="576"/>
      <c r="IO40" s="576"/>
      <c r="IP40" s="576"/>
      <c r="IQ40" s="576"/>
      <c r="IR40" s="576"/>
      <c r="IS40" s="576"/>
      <c r="IT40" s="576"/>
      <c r="IU40" s="576"/>
      <c r="IV40" s="576"/>
    </row>
    <row collapsed="false" customFormat="false" customHeight="true" hidden="false" ht="12.75" outlineLevel="0" r="41">
      <c r="A41" s="632" t="s">
        <v>644</v>
      </c>
      <c r="B41" s="632"/>
      <c r="C41" s="632"/>
      <c r="D41" s="632"/>
      <c r="E41" s="632"/>
      <c r="F41" s="632"/>
      <c r="G41" s="632"/>
      <c r="H41" s="632"/>
      <c r="I41" s="576"/>
      <c r="J41" s="576"/>
      <c r="K41" s="576"/>
      <c r="L41" s="576"/>
      <c r="M41" s="576"/>
      <c r="N41" s="576"/>
      <c r="O41" s="576"/>
      <c r="P41" s="576"/>
      <c r="Q41" s="576"/>
      <c r="R41" s="576"/>
      <c r="S41" s="576"/>
      <c r="T41" s="576"/>
      <c r="U41" s="576"/>
      <c r="V41" s="576"/>
      <c r="W41" s="576"/>
      <c r="X41" s="576"/>
      <c r="Y41" s="576"/>
      <c r="Z41" s="576"/>
      <c r="AA41" s="576"/>
      <c r="AB41" s="576"/>
      <c r="AC41" s="576"/>
      <c r="AD41" s="576"/>
      <c r="AE41" s="576"/>
      <c r="AF41" s="576"/>
      <c r="AG41" s="576"/>
      <c r="AH41" s="576"/>
      <c r="AI41" s="576"/>
      <c r="AJ41" s="576"/>
      <c r="AK41" s="576"/>
      <c r="AL41" s="576"/>
      <c r="AM41" s="576"/>
      <c r="AN41" s="576"/>
      <c r="AO41" s="576"/>
      <c r="AP41" s="576"/>
      <c r="AQ41" s="576"/>
      <c r="AR41" s="576"/>
      <c r="AS41" s="576"/>
      <c r="AT41" s="576"/>
      <c r="AU41" s="576"/>
      <c r="AV41" s="576"/>
      <c r="AW41" s="576"/>
      <c r="AX41" s="576"/>
      <c r="AY41" s="576"/>
      <c r="AZ41" s="576"/>
      <c r="BA41" s="576"/>
      <c r="BB41" s="576"/>
      <c r="BC41" s="576"/>
      <c r="BD41" s="576"/>
      <c r="BE41" s="576"/>
      <c r="BF41" s="576"/>
      <c r="BG41" s="576"/>
      <c r="BH41" s="576"/>
      <c r="BI41" s="576"/>
      <c r="BJ41" s="576"/>
      <c r="BK41" s="576"/>
      <c r="BL41" s="576"/>
      <c r="BM41" s="576"/>
      <c r="BN41" s="576"/>
      <c r="BO41" s="576"/>
      <c r="BP41" s="576"/>
      <c r="BQ41" s="576"/>
      <c r="BR41" s="576"/>
      <c r="BS41" s="576"/>
      <c r="BT41" s="576"/>
      <c r="BU41" s="576"/>
      <c r="BV41" s="576"/>
      <c r="BW41" s="576"/>
      <c r="BX41" s="576"/>
      <c r="BY41" s="576"/>
      <c r="BZ41" s="576"/>
      <c r="CA41" s="576"/>
      <c r="CB41" s="576"/>
      <c r="CC41" s="576"/>
      <c r="CD41" s="576"/>
      <c r="CE41" s="576"/>
      <c r="CF41" s="576"/>
      <c r="CG41" s="576"/>
      <c r="CH41" s="576"/>
      <c r="CI41" s="576"/>
      <c r="CJ41" s="576"/>
      <c r="CK41" s="576"/>
      <c r="CL41" s="576"/>
      <c r="CM41" s="576"/>
      <c r="CN41" s="576"/>
      <c r="CO41" s="576"/>
      <c r="CP41" s="576"/>
      <c r="CQ41" s="576"/>
      <c r="CR41" s="576"/>
      <c r="CS41" s="576"/>
      <c r="CT41" s="576"/>
      <c r="CU41" s="576"/>
      <c r="CV41" s="576"/>
      <c r="CW41" s="576"/>
      <c r="CX41" s="576"/>
      <c r="CY41" s="576"/>
      <c r="CZ41" s="576"/>
      <c r="DA41" s="576"/>
      <c r="DB41" s="576"/>
      <c r="DC41" s="576"/>
      <c r="DD41" s="576"/>
      <c r="DE41" s="576"/>
      <c r="DF41" s="576"/>
      <c r="DG41" s="576"/>
      <c r="DH41" s="576"/>
      <c r="DI41" s="576"/>
      <c r="DJ41" s="576"/>
      <c r="DK41" s="576"/>
      <c r="DL41" s="576"/>
      <c r="DM41" s="576"/>
      <c r="DN41" s="576"/>
      <c r="DO41" s="576"/>
      <c r="DP41" s="576"/>
      <c r="DQ41" s="576"/>
      <c r="DR41" s="576"/>
      <c r="DS41" s="576"/>
      <c r="DT41" s="576"/>
      <c r="DU41" s="576"/>
      <c r="DV41" s="576"/>
      <c r="DW41" s="576"/>
      <c r="DX41" s="576"/>
      <c r="DY41" s="576"/>
      <c r="DZ41" s="576"/>
      <c r="EA41" s="576"/>
      <c r="EB41" s="576"/>
      <c r="EC41" s="576"/>
      <c r="ED41" s="576"/>
      <c r="EE41" s="576"/>
      <c r="EF41" s="576"/>
      <c r="EG41" s="576"/>
      <c r="EH41" s="576"/>
      <c r="EI41" s="576"/>
      <c r="EJ41" s="576"/>
      <c r="EK41" s="576"/>
      <c r="EL41" s="576"/>
      <c r="EM41" s="576"/>
      <c r="EN41" s="576"/>
      <c r="EO41" s="576"/>
      <c r="EP41" s="576"/>
      <c r="EQ41" s="576"/>
      <c r="ER41" s="576"/>
      <c r="ES41" s="576"/>
      <c r="ET41" s="576"/>
      <c r="EU41" s="576"/>
      <c r="EV41" s="576"/>
      <c r="EW41" s="576"/>
      <c r="EX41" s="576"/>
      <c r="EY41" s="576"/>
      <c r="EZ41" s="576"/>
      <c r="FA41" s="576"/>
      <c r="FB41" s="576"/>
      <c r="FC41" s="576"/>
      <c r="FD41" s="576"/>
      <c r="FE41" s="576"/>
      <c r="FF41" s="576"/>
      <c r="FG41" s="576"/>
      <c r="FH41" s="576"/>
      <c r="FI41" s="576"/>
      <c r="FJ41" s="576"/>
      <c r="FK41" s="576"/>
      <c r="FL41" s="576"/>
      <c r="FM41" s="576"/>
      <c r="FN41" s="576"/>
      <c r="FO41" s="576"/>
      <c r="FP41" s="576"/>
      <c r="FQ41" s="576"/>
      <c r="FR41" s="576"/>
      <c r="FS41" s="576"/>
      <c r="FT41" s="576"/>
      <c r="FU41" s="576"/>
      <c r="FV41" s="576"/>
      <c r="FW41" s="576"/>
      <c r="FX41" s="576"/>
      <c r="FY41" s="576"/>
      <c r="FZ41" s="576"/>
      <c r="GA41" s="576"/>
      <c r="GB41" s="576"/>
      <c r="GC41" s="576"/>
      <c r="GD41" s="576"/>
      <c r="GE41" s="576"/>
      <c r="GF41" s="576"/>
      <c r="GG41" s="576"/>
      <c r="GH41" s="576"/>
      <c r="GI41" s="576"/>
      <c r="GJ41" s="576"/>
      <c r="GK41" s="576"/>
      <c r="GL41" s="576"/>
      <c r="GM41" s="576"/>
      <c r="GN41" s="576"/>
      <c r="GO41" s="576"/>
      <c r="GP41" s="576"/>
      <c r="GQ41" s="576"/>
      <c r="GR41" s="576"/>
      <c r="GS41" s="576"/>
      <c r="GT41" s="576"/>
      <c r="GU41" s="576"/>
      <c r="GV41" s="576"/>
      <c r="GW41" s="576"/>
      <c r="GX41" s="576"/>
      <c r="GY41" s="576"/>
      <c r="GZ41" s="576"/>
      <c r="HA41" s="576"/>
      <c r="HB41" s="576"/>
      <c r="HC41" s="576"/>
      <c r="HD41" s="576"/>
      <c r="HE41" s="576"/>
      <c r="HF41" s="576"/>
      <c r="HG41" s="576"/>
      <c r="HH41" s="576"/>
      <c r="HI41" s="576"/>
      <c r="HJ41" s="576"/>
      <c r="HK41" s="576"/>
      <c r="HL41" s="576"/>
      <c r="HM41" s="576"/>
      <c r="HN41" s="576"/>
      <c r="HO41" s="576"/>
      <c r="HP41" s="576"/>
      <c r="HQ41" s="576"/>
      <c r="HR41" s="576"/>
      <c r="HS41" s="576"/>
      <c r="HT41" s="576"/>
      <c r="HU41" s="576"/>
      <c r="HV41" s="576"/>
      <c r="HW41" s="576"/>
      <c r="HX41" s="576"/>
      <c r="HY41" s="576"/>
      <c r="HZ41" s="576"/>
      <c r="IA41" s="576"/>
      <c r="IB41" s="576"/>
      <c r="IC41" s="576"/>
      <c r="ID41" s="576"/>
      <c r="IE41" s="576"/>
      <c r="IF41" s="576"/>
      <c r="IG41" s="576"/>
      <c r="IH41" s="576"/>
      <c r="II41" s="576"/>
      <c r="IJ41" s="576"/>
      <c r="IK41" s="576"/>
      <c r="IL41" s="576"/>
      <c r="IM41" s="576"/>
      <c r="IN41" s="576"/>
      <c r="IO41" s="576"/>
      <c r="IP41" s="576"/>
      <c r="IQ41" s="576"/>
      <c r="IR41" s="576"/>
      <c r="IS41" s="576"/>
      <c r="IT41" s="576"/>
      <c r="IU41" s="576"/>
      <c r="IV41" s="576"/>
    </row>
    <row collapsed="false" customFormat="false" customHeight="true" hidden="false" ht="12.75" outlineLevel="0" r="42">
      <c r="A42" s="632" t="s">
        <v>645</v>
      </c>
      <c r="B42" s="632"/>
      <c r="C42" s="632"/>
      <c r="D42" s="632"/>
      <c r="E42" s="632"/>
      <c r="F42" s="632"/>
      <c r="G42" s="632"/>
      <c r="H42" s="632"/>
      <c r="I42" s="576"/>
      <c r="J42" s="576"/>
      <c r="K42" s="576"/>
      <c r="L42" s="576"/>
      <c r="M42" s="576"/>
      <c r="N42" s="576"/>
      <c r="O42" s="576"/>
      <c r="P42" s="576"/>
      <c r="Q42" s="576"/>
      <c r="R42" s="576"/>
      <c r="S42" s="576"/>
      <c r="T42" s="576"/>
      <c r="U42" s="576"/>
      <c r="V42" s="576"/>
      <c r="W42" s="576"/>
      <c r="X42" s="576"/>
      <c r="Y42" s="576"/>
      <c r="Z42" s="576"/>
      <c r="AA42" s="576"/>
      <c r="AB42" s="576"/>
      <c r="AC42" s="576"/>
      <c r="AD42" s="576"/>
      <c r="AE42" s="576"/>
      <c r="AF42" s="576"/>
      <c r="AG42" s="576"/>
      <c r="AH42" s="576"/>
      <c r="AI42" s="576"/>
      <c r="AJ42" s="576"/>
      <c r="AK42" s="576"/>
      <c r="AL42" s="576"/>
      <c r="AM42" s="576"/>
      <c r="AN42" s="576"/>
      <c r="AO42" s="576"/>
      <c r="AP42" s="576"/>
      <c r="AQ42" s="576"/>
      <c r="AR42" s="576"/>
      <c r="AS42" s="576"/>
      <c r="AT42" s="576"/>
      <c r="AU42" s="576"/>
      <c r="AV42" s="576"/>
      <c r="AW42" s="576"/>
      <c r="AX42" s="576"/>
      <c r="AY42" s="576"/>
      <c r="AZ42" s="576"/>
      <c r="BA42" s="576"/>
      <c r="BB42" s="576"/>
      <c r="BC42" s="576"/>
      <c r="BD42" s="576"/>
      <c r="BE42" s="576"/>
      <c r="BF42" s="576"/>
      <c r="BG42" s="576"/>
      <c r="BH42" s="576"/>
      <c r="BI42" s="576"/>
      <c r="BJ42" s="576"/>
      <c r="BK42" s="576"/>
      <c r="BL42" s="576"/>
      <c r="BM42" s="576"/>
      <c r="BN42" s="576"/>
      <c r="BO42" s="576"/>
      <c r="BP42" s="576"/>
      <c r="BQ42" s="576"/>
      <c r="BR42" s="576"/>
      <c r="BS42" s="576"/>
      <c r="BT42" s="576"/>
      <c r="BU42" s="576"/>
      <c r="BV42" s="576"/>
      <c r="BW42" s="576"/>
      <c r="BX42" s="576"/>
      <c r="BY42" s="576"/>
      <c r="BZ42" s="576"/>
      <c r="CA42" s="576"/>
      <c r="CB42" s="576"/>
      <c r="CC42" s="576"/>
      <c r="CD42" s="576"/>
      <c r="CE42" s="576"/>
      <c r="CF42" s="576"/>
      <c r="CG42" s="576"/>
      <c r="CH42" s="576"/>
      <c r="CI42" s="576"/>
      <c r="CJ42" s="576"/>
      <c r="CK42" s="576"/>
      <c r="CL42" s="576"/>
      <c r="CM42" s="576"/>
      <c r="CN42" s="576"/>
      <c r="CO42" s="576"/>
      <c r="CP42" s="576"/>
      <c r="CQ42" s="576"/>
      <c r="CR42" s="576"/>
      <c r="CS42" s="576"/>
      <c r="CT42" s="576"/>
      <c r="CU42" s="576"/>
      <c r="CV42" s="576"/>
      <c r="CW42" s="576"/>
      <c r="CX42" s="576"/>
      <c r="CY42" s="576"/>
      <c r="CZ42" s="576"/>
      <c r="DA42" s="576"/>
      <c r="DB42" s="576"/>
      <c r="DC42" s="576"/>
      <c r="DD42" s="576"/>
      <c r="DE42" s="576"/>
      <c r="DF42" s="576"/>
      <c r="DG42" s="576"/>
      <c r="DH42" s="576"/>
      <c r="DI42" s="576"/>
      <c r="DJ42" s="576"/>
      <c r="DK42" s="576"/>
      <c r="DL42" s="576"/>
      <c r="DM42" s="576"/>
      <c r="DN42" s="576"/>
      <c r="DO42" s="576"/>
      <c r="DP42" s="576"/>
      <c r="DQ42" s="576"/>
      <c r="DR42" s="576"/>
      <c r="DS42" s="576"/>
      <c r="DT42" s="576"/>
      <c r="DU42" s="576"/>
      <c r="DV42" s="576"/>
      <c r="DW42" s="576"/>
      <c r="DX42" s="576"/>
      <c r="DY42" s="576"/>
      <c r="DZ42" s="576"/>
      <c r="EA42" s="576"/>
      <c r="EB42" s="576"/>
      <c r="EC42" s="576"/>
      <c r="ED42" s="576"/>
      <c r="EE42" s="576"/>
      <c r="EF42" s="576"/>
      <c r="EG42" s="576"/>
      <c r="EH42" s="576"/>
      <c r="EI42" s="576"/>
      <c r="EJ42" s="576"/>
      <c r="EK42" s="576"/>
      <c r="EL42" s="576"/>
      <c r="EM42" s="576"/>
      <c r="EN42" s="576"/>
      <c r="EO42" s="576"/>
      <c r="EP42" s="576"/>
      <c r="EQ42" s="576"/>
      <c r="ER42" s="576"/>
      <c r="ES42" s="576"/>
      <c r="ET42" s="576"/>
      <c r="EU42" s="576"/>
      <c r="EV42" s="576"/>
      <c r="EW42" s="576"/>
      <c r="EX42" s="576"/>
      <c r="EY42" s="576"/>
      <c r="EZ42" s="576"/>
      <c r="FA42" s="576"/>
      <c r="FB42" s="576"/>
      <c r="FC42" s="576"/>
      <c r="FD42" s="576"/>
      <c r="FE42" s="576"/>
      <c r="FF42" s="576"/>
      <c r="FG42" s="576"/>
      <c r="FH42" s="576"/>
      <c r="FI42" s="576"/>
      <c r="FJ42" s="576"/>
      <c r="FK42" s="576"/>
      <c r="FL42" s="576"/>
      <c r="FM42" s="576"/>
      <c r="FN42" s="576"/>
      <c r="FO42" s="576"/>
      <c r="FP42" s="576"/>
      <c r="FQ42" s="576"/>
      <c r="FR42" s="576"/>
      <c r="FS42" s="576"/>
      <c r="FT42" s="576"/>
      <c r="FU42" s="576"/>
      <c r="FV42" s="576"/>
      <c r="FW42" s="576"/>
      <c r="FX42" s="576"/>
      <c r="FY42" s="576"/>
      <c r="FZ42" s="576"/>
      <c r="GA42" s="576"/>
      <c r="GB42" s="576"/>
      <c r="GC42" s="576"/>
      <c r="GD42" s="576"/>
      <c r="GE42" s="576"/>
      <c r="GF42" s="576"/>
      <c r="GG42" s="576"/>
      <c r="GH42" s="576"/>
      <c r="GI42" s="576"/>
      <c r="GJ42" s="576"/>
      <c r="GK42" s="576"/>
      <c r="GL42" s="576"/>
      <c r="GM42" s="576"/>
      <c r="GN42" s="576"/>
      <c r="GO42" s="576"/>
      <c r="GP42" s="576"/>
      <c r="GQ42" s="576"/>
      <c r="GR42" s="576"/>
      <c r="GS42" s="576"/>
      <c r="GT42" s="576"/>
      <c r="GU42" s="576"/>
      <c r="GV42" s="576"/>
      <c r="GW42" s="576"/>
      <c r="GX42" s="576"/>
      <c r="GY42" s="576"/>
      <c r="GZ42" s="576"/>
      <c r="HA42" s="576"/>
      <c r="HB42" s="576"/>
      <c r="HC42" s="576"/>
      <c r="HD42" s="576"/>
      <c r="HE42" s="576"/>
      <c r="HF42" s="576"/>
      <c r="HG42" s="576"/>
      <c r="HH42" s="576"/>
      <c r="HI42" s="576"/>
      <c r="HJ42" s="576"/>
      <c r="HK42" s="576"/>
      <c r="HL42" s="576"/>
      <c r="HM42" s="576"/>
      <c r="HN42" s="576"/>
      <c r="HO42" s="576"/>
      <c r="HP42" s="576"/>
      <c r="HQ42" s="576"/>
      <c r="HR42" s="576"/>
      <c r="HS42" s="576"/>
      <c r="HT42" s="576"/>
      <c r="HU42" s="576"/>
      <c r="HV42" s="576"/>
      <c r="HW42" s="576"/>
      <c r="HX42" s="576"/>
      <c r="HY42" s="576"/>
      <c r="HZ42" s="576"/>
      <c r="IA42" s="576"/>
      <c r="IB42" s="576"/>
      <c r="IC42" s="576"/>
      <c r="ID42" s="576"/>
      <c r="IE42" s="576"/>
      <c r="IF42" s="576"/>
      <c r="IG42" s="576"/>
      <c r="IH42" s="576"/>
      <c r="II42" s="576"/>
      <c r="IJ42" s="576"/>
      <c r="IK42" s="576"/>
      <c r="IL42" s="576"/>
      <c r="IM42" s="576"/>
      <c r="IN42" s="576"/>
      <c r="IO42" s="576"/>
      <c r="IP42" s="576"/>
      <c r="IQ42" s="576"/>
      <c r="IR42" s="576"/>
      <c r="IS42" s="576"/>
      <c r="IT42" s="576"/>
      <c r="IU42" s="576"/>
      <c r="IV42" s="576"/>
    </row>
    <row collapsed="false" customFormat="false" customHeight="true" hidden="false" ht="12.75" outlineLevel="0" r="43">
      <c r="A43" s="632" t="s">
        <v>646</v>
      </c>
      <c r="B43" s="632"/>
      <c r="C43" s="632"/>
      <c r="D43" s="632"/>
      <c r="E43" s="632"/>
      <c r="F43" s="632"/>
      <c r="G43" s="632"/>
      <c r="H43" s="632"/>
      <c r="I43" s="576"/>
      <c r="J43" s="576"/>
      <c r="K43" s="576"/>
      <c r="L43" s="576"/>
      <c r="M43" s="576"/>
      <c r="N43" s="576"/>
      <c r="O43" s="576"/>
      <c r="P43" s="576"/>
      <c r="Q43" s="576"/>
      <c r="R43" s="576"/>
      <c r="S43" s="576"/>
      <c r="T43" s="576"/>
      <c r="U43" s="576"/>
      <c r="V43" s="576"/>
      <c r="W43" s="576"/>
      <c r="X43" s="576"/>
      <c r="Y43" s="576"/>
      <c r="Z43" s="576"/>
      <c r="AA43" s="576"/>
      <c r="AB43" s="576"/>
      <c r="AC43" s="576"/>
      <c r="AD43" s="576"/>
      <c r="AE43" s="576"/>
      <c r="AF43" s="576"/>
      <c r="AG43" s="576"/>
      <c r="AH43" s="576"/>
      <c r="AI43" s="576"/>
      <c r="AJ43" s="576"/>
      <c r="AK43" s="576"/>
      <c r="AL43" s="576"/>
      <c r="AM43" s="576"/>
      <c r="AN43" s="576"/>
      <c r="AO43" s="576"/>
      <c r="AP43" s="576"/>
      <c r="AQ43" s="576"/>
      <c r="AR43" s="576"/>
      <c r="AS43" s="576"/>
      <c r="AT43" s="576"/>
      <c r="AU43" s="576"/>
      <c r="AV43" s="576"/>
      <c r="AW43" s="576"/>
      <c r="AX43" s="576"/>
      <c r="AY43" s="576"/>
      <c r="AZ43" s="576"/>
      <c r="BA43" s="576"/>
      <c r="BB43" s="576"/>
      <c r="BC43" s="576"/>
      <c r="BD43" s="576"/>
      <c r="BE43" s="576"/>
      <c r="BF43" s="576"/>
      <c r="BG43" s="576"/>
      <c r="BH43" s="576"/>
      <c r="BI43" s="576"/>
      <c r="BJ43" s="576"/>
      <c r="BK43" s="576"/>
      <c r="BL43" s="576"/>
      <c r="BM43" s="576"/>
      <c r="BN43" s="576"/>
      <c r="BO43" s="576"/>
      <c r="BP43" s="576"/>
      <c r="BQ43" s="576"/>
      <c r="BR43" s="576"/>
      <c r="BS43" s="576"/>
      <c r="BT43" s="576"/>
      <c r="BU43" s="576"/>
      <c r="BV43" s="576"/>
      <c r="BW43" s="576"/>
      <c r="BX43" s="576"/>
      <c r="BY43" s="576"/>
      <c r="BZ43" s="576"/>
      <c r="CA43" s="576"/>
      <c r="CB43" s="576"/>
      <c r="CC43" s="576"/>
      <c r="CD43" s="576"/>
      <c r="CE43" s="576"/>
      <c r="CF43" s="576"/>
      <c r="CG43" s="576"/>
      <c r="CH43" s="576"/>
      <c r="CI43" s="576"/>
      <c r="CJ43" s="576"/>
      <c r="CK43" s="576"/>
      <c r="CL43" s="576"/>
      <c r="CM43" s="576"/>
      <c r="CN43" s="576"/>
      <c r="CO43" s="576"/>
      <c r="CP43" s="576"/>
      <c r="CQ43" s="576"/>
      <c r="CR43" s="576"/>
      <c r="CS43" s="576"/>
      <c r="CT43" s="576"/>
      <c r="CU43" s="576"/>
      <c r="CV43" s="576"/>
      <c r="CW43" s="576"/>
      <c r="CX43" s="576"/>
      <c r="CY43" s="576"/>
      <c r="CZ43" s="576"/>
      <c r="DA43" s="576"/>
      <c r="DB43" s="576"/>
      <c r="DC43" s="576"/>
      <c r="DD43" s="576"/>
      <c r="DE43" s="576"/>
      <c r="DF43" s="576"/>
      <c r="DG43" s="576"/>
      <c r="DH43" s="576"/>
      <c r="DI43" s="576"/>
      <c r="DJ43" s="576"/>
      <c r="DK43" s="576"/>
      <c r="DL43" s="576"/>
      <c r="DM43" s="576"/>
      <c r="DN43" s="576"/>
      <c r="DO43" s="576"/>
      <c r="DP43" s="576"/>
      <c r="DQ43" s="576"/>
      <c r="DR43" s="576"/>
      <c r="DS43" s="576"/>
      <c r="DT43" s="576"/>
      <c r="DU43" s="576"/>
      <c r="DV43" s="576"/>
      <c r="DW43" s="576"/>
      <c r="DX43" s="576"/>
      <c r="DY43" s="576"/>
      <c r="DZ43" s="576"/>
      <c r="EA43" s="576"/>
      <c r="EB43" s="576"/>
      <c r="EC43" s="576"/>
      <c r="ED43" s="576"/>
      <c r="EE43" s="576"/>
      <c r="EF43" s="576"/>
      <c r="EG43" s="576"/>
      <c r="EH43" s="576"/>
      <c r="EI43" s="576"/>
      <c r="EJ43" s="576"/>
      <c r="EK43" s="576"/>
      <c r="EL43" s="576"/>
      <c r="EM43" s="576"/>
      <c r="EN43" s="576"/>
      <c r="EO43" s="576"/>
      <c r="EP43" s="576"/>
      <c r="EQ43" s="576"/>
      <c r="ER43" s="576"/>
      <c r="ES43" s="576"/>
      <c r="ET43" s="576"/>
      <c r="EU43" s="576"/>
      <c r="EV43" s="576"/>
      <c r="EW43" s="576"/>
      <c r="EX43" s="576"/>
      <c r="EY43" s="576"/>
      <c r="EZ43" s="576"/>
      <c r="FA43" s="576"/>
      <c r="FB43" s="576"/>
      <c r="FC43" s="576"/>
      <c r="FD43" s="576"/>
      <c r="FE43" s="576"/>
      <c r="FF43" s="576"/>
      <c r="FG43" s="576"/>
      <c r="FH43" s="576"/>
      <c r="FI43" s="576"/>
      <c r="FJ43" s="576"/>
      <c r="FK43" s="576"/>
      <c r="FL43" s="576"/>
      <c r="FM43" s="576"/>
      <c r="FN43" s="576"/>
      <c r="FO43" s="576"/>
      <c r="FP43" s="576"/>
      <c r="FQ43" s="576"/>
      <c r="FR43" s="576"/>
      <c r="FS43" s="576"/>
      <c r="FT43" s="576"/>
      <c r="FU43" s="576"/>
      <c r="FV43" s="576"/>
      <c r="FW43" s="576"/>
      <c r="FX43" s="576"/>
      <c r="FY43" s="576"/>
      <c r="FZ43" s="576"/>
      <c r="GA43" s="576"/>
      <c r="GB43" s="576"/>
      <c r="GC43" s="576"/>
      <c r="GD43" s="576"/>
      <c r="GE43" s="576"/>
      <c r="GF43" s="576"/>
      <c r="GG43" s="576"/>
      <c r="GH43" s="576"/>
      <c r="GI43" s="576"/>
      <c r="GJ43" s="576"/>
      <c r="GK43" s="576"/>
      <c r="GL43" s="576"/>
      <c r="GM43" s="576"/>
      <c r="GN43" s="576"/>
      <c r="GO43" s="576"/>
      <c r="GP43" s="576"/>
      <c r="GQ43" s="576"/>
      <c r="GR43" s="576"/>
      <c r="GS43" s="576"/>
      <c r="GT43" s="576"/>
      <c r="GU43" s="576"/>
      <c r="GV43" s="576"/>
      <c r="GW43" s="576"/>
      <c r="GX43" s="576"/>
      <c r="GY43" s="576"/>
      <c r="GZ43" s="576"/>
      <c r="HA43" s="576"/>
      <c r="HB43" s="576"/>
      <c r="HC43" s="576"/>
      <c r="HD43" s="576"/>
      <c r="HE43" s="576"/>
      <c r="HF43" s="576"/>
      <c r="HG43" s="576"/>
      <c r="HH43" s="576"/>
      <c r="HI43" s="576"/>
      <c r="HJ43" s="576"/>
      <c r="HK43" s="576"/>
      <c r="HL43" s="576"/>
      <c r="HM43" s="576"/>
      <c r="HN43" s="576"/>
      <c r="HO43" s="576"/>
      <c r="HP43" s="576"/>
      <c r="HQ43" s="576"/>
      <c r="HR43" s="576"/>
      <c r="HS43" s="576"/>
      <c r="HT43" s="576"/>
      <c r="HU43" s="576"/>
      <c r="HV43" s="576"/>
      <c r="HW43" s="576"/>
      <c r="HX43" s="576"/>
      <c r="HY43" s="576"/>
      <c r="HZ43" s="576"/>
      <c r="IA43" s="576"/>
      <c r="IB43" s="576"/>
      <c r="IC43" s="576"/>
      <c r="ID43" s="576"/>
      <c r="IE43" s="576"/>
      <c r="IF43" s="576"/>
      <c r="IG43" s="576"/>
      <c r="IH43" s="576"/>
      <c r="II43" s="576"/>
      <c r="IJ43" s="576"/>
      <c r="IK43" s="576"/>
      <c r="IL43" s="576"/>
      <c r="IM43" s="576"/>
      <c r="IN43" s="576"/>
      <c r="IO43" s="576"/>
      <c r="IP43" s="576"/>
      <c r="IQ43" s="576"/>
      <c r="IR43" s="576"/>
      <c r="IS43" s="576"/>
      <c r="IT43" s="576"/>
      <c r="IU43" s="576"/>
      <c r="IV43" s="576"/>
    </row>
    <row collapsed="false" customFormat="false" customHeight="true" hidden="false" ht="13.5" outlineLevel="0" r="44">
      <c r="A44" s="627"/>
      <c r="B44" s="628"/>
      <c r="C44" s="629"/>
      <c r="D44" s="629"/>
      <c r="E44" s="629"/>
      <c r="F44" s="629"/>
      <c r="G44" s="630"/>
      <c r="H44" s="631"/>
      <c r="I44" s="576"/>
      <c r="J44" s="576"/>
      <c r="K44" s="576"/>
      <c r="L44" s="576"/>
      <c r="M44" s="576"/>
      <c r="N44" s="576"/>
      <c r="O44" s="576"/>
      <c r="P44" s="576"/>
      <c r="Q44" s="576"/>
      <c r="R44" s="576"/>
      <c r="S44" s="576"/>
      <c r="T44" s="576"/>
      <c r="U44" s="576"/>
      <c r="V44" s="576"/>
      <c r="W44" s="576"/>
      <c r="X44" s="576"/>
      <c r="Y44" s="576"/>
      <c r="Z44" s="576"/>
      <c r="AA44" s="576"/>
      <c r="AB44" s="576"/>
      <c r="AC44" s="576"/>
      <c r="AD44" s="576"/>
      <c r="AE44" s="576"/>
      <c r="AF44" s="576"/>
      <c r="AG44" s="576"/>
      <c r="AH44" s="576"/>
      <c r="AI44" s="576"/>
      <c r="AJ44" s="576"/>
      <c r="AK44" s="576"/>
      <c r="AL44" s="576"/>
      <c r="AM44" s="576"/>
      <c r="AN44" s="576"/>
      <c r="AO44" s="576"/>
      <c r="AP44" s="576"/>
      <c r="AQ44" s="576"/>
      <c r="AR44" s="576"/>
      <c r="AS44" s="576"/>
      <c r="AT44" s="576"/>
      <c r="AU44" s="576"/>
      <c r="AV44" s="576"/>
      <c r="AW44" s="576"/>
      <c r="AX44" s="576"/>
      <c r="AY44" s="576"/>
      <c r="AZ44" s="576"/>
      <c r="BA44" s="576"/>
      <c r="BB44" s="576"/>
      <c r="BC44" s="576"/>
      <c r="BD44" s="576"/>
      <c r="BE44" s="576"/>
      <c r="BF44" s="576"/>
      <c r="BG44" s="576"/>
      <c r="BH44" s="576"/>
      <c r="BI44" s="576"/>
      <c r="BJ44" s="576"/>
      <c r="BK44" s="576"/>
      <c r="BL44" s="576"/>
      <c r="BM44" s="576"/>
      <c r="BN44" s="576"/>
      <c r="BO44" s="576"/>
      <c r="BP44" s="576"/>
      <c r="BQ44" s="576"/>
      <c r="BR44" s="576"/>
      <c r="BS44" s="576"/>
      <c r="BT44" s="576"/>
      <c r="BU44" s="576"/>
      <c r="BV44" s="576"/>
      <c r="BW44" s="576"/>
      <c r="BX44" s="576"/>
      <c r="BY44" s="576"/>
      <c r="BZ44" s="576"/>
      <c r="CA44" s="576"/>
      <c r="CB44" s="576"/>
      <c r="CC44" s="576"/>
      <c r="CD44" s="576"/>
      <c r="CE44" s="576"/>
      <c r="CF44" s="576"/>
      <c r="CG44" s="576"/>
      <c r="CH44" s="576"/>
      <c r="CI44" s="576"/>
      <c r="CJ44" s="576"/>
      <c r="CK44" s="576"/>
      <c r="CL44" s="576"/>
      <c r="CM44" s="576"/>
      <c r="CN44" s="576"/>
      <c r="CO44" s="576"/>
      <c r="CP44" s="576"/>
      <c r="CQ44" s="576"/>
      <c r="CR44" s="576"/>
      <c r="CS44" s="576"/>
      <c r="CT44" s="576"/>
      <c r="CU44" s="576"/>
      <c r="CV44" s="576"/>
      <c r="CW44" s="576"/>
      <c r="CX44" s="576"/>
      <c r="CY44" s="576"/>
      <c r="CZ44" s="576"/>
      <c r="DA44" s="576"/>
      <c r="DB44" s="576"/>
      <c r="DC44" s="576"/>
      <c r="DD44" s="576"/>
      <c r="DE44" s="576"/>
      <c r="DF44" s="576"/>
      <c r="DG44" s="576"/>
      <c r="DH44" s="576"/>
      <c r="DI44" s="576"/>
      <c r="DJ44" s="576"/>
      <c r="DK44" s="576"/>
      <c r="DL44" s="576"/>
      <c r="DM44" s="576"/>
      <c r="DN44" s="576"/>
      <c r="DO44" s="576"/>
      <c r="DP44" s="576"/>
      <c r="DQ44" s="576"/>
      <c r="DR44" s="576"/>
      <c r="DS44" s="576"/>
      <c r="DT44" s="576"/>
      <c r="DU44" s="576"/>
      <c r="DV44" s="576"/>
      <c r="DW44" s="576"/>
      <c r="DX44" s="576"/>
      <c r="DY44" s="576"/>
      <c r="DZ44" s="576"/>
      <c r="EA44" s="576"/>
      <c r="EB44" s="576"/>
      <c r="EC44" s="576"/>
      <c r="ED44" s="576"/>
      <c r="EE44" s="576"/>
      <c r="EF44" s="576"/>
      <c r="EG44" s="576"/>
      <c r="EH44" s="576"/>
      <c r="EI44" s="576"/>
      <c r="EJ44" s="576"/>
      <c r="EK44" s="576"/>
      <c r="EL44" s="576"/>
      <c r="EM44" s="576"/>
      <c r="EN44" s="576"/>
      <c r="EO44" s="576"/>
      <c r="EP44" s="576"/>
      <c r="EQ44" s="576"/>
      <c r="ER44" s="576"/>
      <c r="ES44" s="576"/>
      <c r="ET44" s="576"/>
      <c r="EU44" s="576"/>
      <c r="EV44" s="576"/>
      <c r="EW44" s="576"/>
      <c r="EX44" s="576"/>
      <c r="EY44" s="576"/>
      <c r="EZ44" s="576"/>
      <c r="FA44" s="576"/>
      <c r="FB44" s="576"/>
      <c r="FC44" s="576"/>
      <c r="FD44" s="576"/>
      <c r="FE44" s="576"/>
      <c r="FF44" s="576"/>
      <c r="FG44" s="576"/>
      <c r="FH44" s="576"/>
      <c r="FI44" s="576"/>
      <c r="FJ44" s="576"/>
      <c r="FK44" s="576"/>
      <c r="FL44" s="576"/>
      <c r="FM44" s="576"/>
      <c r="FN44" s="576"/>
      <c r="FO44" s="576"/>
      <c r="FP44" s="576"/>
      <c r="FQ44" s="576"/>
      <c r="FR44" s="576"/>
      <c r="FS44" s="576"/>
      <c r="FT44" s="576"/>
      <c r="FU44" s="576"/>
      <c r="FV44" s="576"/>
      <c r="FW44" s="576"/>
      <c r="FX44" s="576"/>
      <c r="FY44" s="576"/>
      <c r="FZ44" s="576"/>
      <c r="GA44" s="576"/>
      <c r="GB44" s="576"/>
      <c r="GC44" s="576"/>
      <c r="GD44" s="576"/>
      <c r="GE44" s="576"/>
      <c r="GF44" s="576"/>
      <c r="GG44" s="576"/>
      <c r="GH44" s="576"/>
      <c r="GI44" s="576"/>
      <c r="GJ44" s="576"/>
      <c r="GK44" s="576"/>
      <c r="GL44" s="576"/>
      <c r="GM44" s="576"/>
      <c r="GN44" s="576"/>
      <c r="GO44" s="576"/>
      <c r="GP44" s="576"/>
      <c r="GQ44" s="576"/>
      <c r="GR44" s="576"/>
      <c r="GS44" s="576"/>
      <c r="GT44" s="576"/>
      <c r="GU44" s="576"/>
      <c r="GV44" s="576"/>
      <c r="GW44" s="576"/>
      <c r="GX44" s="576"/>
      <c r="GY44" s="576"/>
      <c r="GZ44" s="576"/>
      <c r="HA44" s="576"/>
      <c r="HB44" s="576"/>
      <c r="HC44" s="576"/>
      <c r="HD44" s="576"/>
      <c r="HE44" s="576"/>
      <c r="HF44" s="576"/>
      <c r="HG44" s="576"/>
      <c r="HH44" s="576"/>
      <c r="HI44" s="576"/>
      <c r="HJ44" s="576"/>
      <c r="HK44" s="576"/>
      <c r="HL44" s="576"/>
      <c r="HM44" s="576"/>
      <c r="HN44" s="576"/>
      <c r="HO44" s="576"/>
      <c r="HP44" s="576"/>
      <c r="HQ44" s="576"/>
      <c r="HR44" s="576"/>
      <c r="HS44" s="576"/>
      <c r="HT44" s="576"/>
      <c r="HU44" s="576"/>
      <c r="HV44" s="576"/>
      <c r="HW44" s="576"/>
      <c r="HX44" s="576"/>
      <c r="HY44" s="576"/>
      <c r="HZ44" s="576"/>
      <c r="IA44" s="576"/>
      <c r="IB44" s="576"/>
      <c r="IC44" s="576"/>
      <c r="ID44" s="576"/>
      <c r="IE44" s="576"/>
      <c r="IF44" s="576"/>
      <c r="IG44" s="576"/>
      <c r="IH44" s="576"/>
      <c r="II44" s="576"/>
      <c r="IJ44" s="576"/>
      <c r="IK44" s="576"/>
      <c r="IL44" s="576"/>
      <c r="IM44" s="576"/>
      <c r="IN44" s="576"/>
      <c r="IO44" s="576"/>
      <c r="IP44" s="576"/>
      <c r="IQ44" s="576"/>
      <c r="IR44" s="576"/>
      <c r="IS44" s="576"/>
      <c r="IT44" s="576"/>
      <c r="IU44" s="576"/>
      <c r="IV44" s="576"/>
    </row>
    <row collapsed="false" customFormat="false" customHeight="true" hidden="false" ht="13.5" outlineLevel="0" r="45">
      <c r="A45" s="585"/>
      <c r="B45" s="577"/>
      <c r="C45" s="577"/>
      <c r="D45" s="577"/>
      <c r="E45" s="577"/>
      <c r="F45" s="633" t="s">
        <v>647</v>
      </c>
      <c r="G45" s="633"/>
      <c r="H45" s="634" t="n">
        <f aca="false">(ROUND((1+H16/100)*(1+H20/100)*(1+H24/100)/(1-H31/100),4))-1</f>
        <v>0.2302</v>
      </c>
      <c r="I45" s="576"/>
      <c r="J45" s="576"/>
      <c r="K45" s="576"/>
      <c r="L45" s="576"/>
      <c r="M45" s="576"/>
      <c r="N45" s="576"/>
      <c r="O45" s="576"/>
      <c r="P45" s="576"/>
      <c r="Q45" s="576"/>
      <c r="R45" s="576"/>
      <c r="S45" s="576"/>
      <c r="T45" s="576"/>
      <c r="U45" s="576"/>
      <c r="V45" s="576"/>
      <c r="W45" s="576"/>
      <c r="X45" s="576"/>
      <c r="Y45" s="576"/>
      <c r="Z45" s="576"/>
      <c r="AA45" s="576"/>
      <c r="AB45" s="576"/>
      <c r="AC45" s="576"/>
      <c r="AD45" s="576"/>
      <c r="AE45" s="576"/>
      <c r="AF45" s="576"/>
      <c r="AG45" s="576"/>
      <c r="AH45" s="576"/>
      <c r="AI45" s="576"/>
      <c r="AJ45" s="576"/>
      <c r="AK45" s="576"/>
      <c r="AL45" s="576"/>
      <c r="AM45" s="576"/>
      <c r="AN45" s="576"/>
      <c r="AO45" s="576"/>
      <c r="AP45" s="576"/>
      <c r="AQ45" s="576"/>
      <c r="AR45" s="576"/>
      <c r="AS45" s="576"/>
      <c r="AT45" s="576"/>
      <c r="AU45" s="576"/>
      <c r="AV45" s="576"/>
      <c r="AW45" s="576"/>
      <c r="AX45" s="576"/>
      <c r="AY45" s="576"/>
      <c r="AZ45" s="576"/>
      <c r="BA45" s="576"/>
      <c r="BB45" s="576"/>
      <c r="BC45" s="576"/>
      <c r="BD45" s="576"/>
      <c r="BE45" s="576"/>
      <c r="BF45" s="576"/>
      <c r="BG45" s="576"/>
      <c r="BH45" s="576"/>
      <c r="BI45" s="576"/>
      <c r="BJ45" s="576"/>
      <c r="BK45" s="576"/>
      <c r="BL45" s="576"/>
      <c r="BM45" s="576"/>
      <c r="BN45" s="576"/>
      <c r="BO45" s="576"/>
      <c r="BP45" s="576"/>
      <c r="BQ45" s="576"/>
      <c r="BR45" s="576"/>
      <c r="BS45" s="576"/>
      <c r="BT45" s="576"/>
      <c r="BU45" s="576"/>
      <c r="BV45" s="576"/>
      <c r="BW45" s="576"/>
      <c r="BX45" s="576"/>
      <c r="BY45" s="576"/>
      <c r="BZ45" s="576"/>
      <c r="CA45" s="576"/>
      <c r="CB45" s="576"/>
      <c r="CC45" s="576"/>
      <c r="CD45" s="576"/>
      <c r="CE45" s="576"/>
      <c r="CF45" s="576"/>
      <c r="CG45" s="576"/>
      <c r="CH45" s="576"/>
      <c r="CI45" s="576"/>
      <c r="CJ45" s="576"/>
      <c r="CK45" s="576"/>
      <c r="CL45" s="576"/>
      <c r="CM45" s="576"/>
      <c r="CN45" s="576"/>
      <c r="CO45" s="576"/>
      <c r="CP45" s="576"/>
      <c r="CQ45" s="576"/>
      <c r="CR45" s="576"/>
      <c r="CS45" s="576"/>
      <c r="CT45" s="576"/>
      <c r="CU45" s="576"/>
      <c r="CV45" s="576"/>
      <c r="CW45" s="576"/>
      <c r="CX45" s="576"/>
      <c r="CY45" s="576"/>
      <c r="CZ45" s="576"/>
      <c r="DA45" s="576"/>
      <c r="DB45" s="576"/>
      <c r="DC45" s="576"/>
      <c r="DD45" s="576"/>
      <c r="DE45" s="576"/>
      <c r="DF45" s="576"/>
      <c r="DG45" s="576"/>
      <c r="DH45" s="576"/>
      <c r="DI45" s="576"/>
      <c r="DJ45" s="576"/>
      <c r="DK45" s="576"/>
      <c r="DL45" s="576"/>
      <c r="DM45" s="576"/>
      <c r="DN45" s="576"/>
      <c r="DO45" s="576"/>
      <c r="DP45" s="576"/>
      <c r="DQ45" s="576"/>
      <c r="DR45" s="576"/>
      <c r="DS45" s="576"/>
      <c r="DT45" s="576"/>
      <c r="DU45" s="576"/>
      <c r="DV45" s="576"/>
      <c r="DW45" s="576"/>
      <c r="DX45" s="576"/>
      <c r="DY45" s="576"/>
      <c r="DZ45" s="576"/>
      <c r="EA45" s="576"/>
      <c r="EB45" s="576"/>
      <c r="EC45" s="576"/>
      <c r="ED45" s="576"/>
      <c r="EE45" s="576"/>
      <c r="EF45" s="576"/>
      <c r="EG45" s="576"/>
      <c r="EH45" s="576"/>
      <c r="EI45" s="576"/>
      <c r="EJ45" s="576"/>
      <c r="EK45" s="576"/>
      <c r="EL45" s="576"/>
      <c r="EM45" s="576"/>
      <c r="EN45" s="576"/>
      <c r="EO45" s="576"/>
      <c r="EP45" s="576"/>
      <c r="EQ45" s="576"/>
      <c r="ER45" s="576"/>
      <c r="ES45" s="576"/>
      <c r="ET45" s="576"/>
      <c r="EU45" s="576"/>
      <c r="EV45" s="576"/>
      <c r="EW45" s="576"/>
      <c r="EX45" s="576"/>
      <c r="EY45" s="576"/>
      <c r="EZ45" s="576"/>
      <c r="FA45" s="576"/>
      <c r="FB45" s="576"/>
      <c r="FC45" s="576"/>
      <c r="FD45" s="576"/>
      <c r="FE45" s="576"/>
      <c r="FF45" s="576"/>
      <c r="FG45" s="576"/>
      <c r="FH45" s="576"/>
      <c r="FI45" s="576"/>
      <c r="FJ45" s="576"/>
      <c r="FK45" s="576"/>
      <c r="FL45" s="576"/>
      <c r="FM45" s="576"/>
      <c r="FN45" s="576"/>
      <c r="FO45" s="576"/>
      <c r="FP45" s="576"/>
      <c r="FQ45" s="576"/>
      <c r="FR45" s="576"/>
      <c r="FS45" s="576"/>
      <c r="FT45" s="576"/>
      <c r="FU45" s="576"/>
      <c r="FV45" s="576"/>
      <c r="FW45" s="576"/>
      <c r="FX45" s="576"/>
      <c r="FY45" s="576"/>
      <c r="FZ45" s="576"/>
      <c r="GA45" s="576"/>
      <c r="GB45" s="576"/>
      <c r="GC45" s="576"/>
      <c r="GD45" s="576"/>
      <c r="GE45" s="576"/>
      <c r="GF45" s="576"/>
      <c r="GG45" s="576"/>
      <c r="GH45" s="576"/>
      <c r="GI45" s="576"/>
      <c r="GJ45" s="576"/>
      <c r="GK45" s="576"/>
      <c r="GL45" s="576"/>
      <c r="GM45" s="576"/>
      <c r="GN45" s="576"/>
      <c r="GO45" s="576"/>
      <c r="GP45" s="576"/>
      <c r="GQ45" s="576"/>
      <c r="GR45" s="576"/>
      <c r="GS45" s="576"/>
      <c r="GT45" s="576"/>
      <c r="GU45" s="576"/>
      <c r="GV45" s="576"/>
      <c r="GW45" s="576"/>
      <c r="GX45" s="576"/>
      <c r="GY45" s="576"/>
      <c r="GZ45" s="576"/>
      <c r="HA45" s="576"/>
      <c r="HB45" s="576"/>
      <c r="HC45" s="576"/>
      <c r="HD45" s="576"/>
      <c r="HE45" s="576"/>
      <c r="HF45" s="576"/>
      <c r="HG45" s="576"/>
      <c r="HH45" s="576"/>
      <c r="HI45" s="576"/>
      <c r="HJ45" s="576"/>
      <c r="HK45" s="576"/>
      <c r="HL45" s="576"/>
      <c r="HM45" s="576"/>
      <c r="HN45" s="576"/>
      <c r="HO45" s="576"/>
      <c r="HP45" s="576"/>
      <c r="HQ45" s="576"/>
      <c r="HR45" s="576"/>
      <c r="HS45" s="576"/>
      <c r="HT45" s="576"/>
      <c r="HU45" s="576"/>
      <c r="HV45" s="576"/>
      <c r="HW45" s="576"/>
      <c r="HX45" s="576"/>
      <c r="HY45" s="576"/>
      <c r="HZ45" s="576"/>
      <c r="IA45" s="576"/>
      <c r="IB45" s="576"/>
      <c r="IC45" s="576"/>
      <c r="ID45" s="576"/>
      <c r="IE45" s="576"/>
      <c r="IF45" s="576"/>
      <c r="IG45" s="576"/>
      <c r="IH45" s="576"/>
      <c r="II45" s="576"/>
      <c r="IJ45" s="576"/>
      <c r="IK45" s="576"/>
      <c r="IL45" s="576"/>
      <c r="IM45" s="576"/>
      <c r="IN45" s="576"/>
      <c r="IO45" s="576"/>
      <c r="IP45" s="576"/>
      <c r="IQ45" s="576"/>
      <c r="IR45" s="576"/>
      <c r="IS45" s="576"/>
      <c r="IT45" s="576"/>
      <c r="IU45" s="576"/>
      <c r="IV45" s="576"/>
    </row>
    <row collapsed="false" customFormat="false" customHeight="true" hidden="false" ht="13.5" outlineLevel="0" r="46">
      <c r="A46" s="635"/>
      <c r="B46" s="617"/>
      <c r="C46" s="617"/>
      <c r="D46" s="617"/>
      <c r="E46" s="617"/>
      <c r="F46" s="633"/>
      <c r="G46" s="633"/>
      <c r="H46" s="634"/>
      <c r="I46" s="576"/>
      <c r="J46" s="576"/>
      <c r="K46" s="576"/>
      <c r="L46" s="576"/>
      <c r="M46" s="576"/>
      <c r="N46" s="576"/>
      <c r="O46" s="576"/>
      <c r="P46" s="576"/>
      <c r="Q46" s="576"/>
      <c r="R46" s="576"/>
      <c r="S46" s="576"/>
      <c r="T46" s="576"/>
      <c r="U46" s="576"/>
      <c r="V46" s="576"/>
      <c r="W46" s="576"/>
      <c r="X46" s="576"/>
      <c r="Y46" s="576"/>
      <c r="Z46" s="576"/>
      <c r="AA46" s="576"/>
      <c r="AB46" s="576"/>
      <c r="AC46" s="576"/>
      <c r="AD46" s="576"/>
      <c r="AE46" s="576"/>
      <c r="AF46" s="576"/>
      <c r="AG46" s="576"/>
      <c r="AH46" s="576"/>
      <c r="AI46" s="576"/>
      <c r="AJ46" s="576"/>
      <c r="AK46" s="576"/>
      <c r="AL46" s="576"/>
      <c r="AM46" s="576"/>
      <c r="AN46" s="576"/>
      <c r="AO46" s="576"/>
      <c r="AP46" s="576"/>
      <c r="AQ46" s="576"/>
      <c r="AR46" s="576"/>
      <c r="AS46" s="576"/>
      <c r="AT46" s="576"/>
      <c r="AU46" s="576"/>
      <c r="AV46" s="576"/>
      <c r="AW46" s="576"/>
      <c r="AX46" s="576"/>
      <c r="AY46" s="576"/>
      <c r="AZ46" s="576"/>
      <c r="BA46" s="576"/>
      <c r="BB46" s="576"/>
      <c r="BC46" s="576"/>
      <c r="BD46" s="576"/>
      <c r="BE46" s="576"/>
      <c r="BF46" s="576"/>
      <c r="BG46" s="576"/>
      <c r="BH46" s="576"/>
      <c r="BI46" s="576"/>
      <c r="BJ46" s="576"/>
      <c r="BK46" s="576"/>
      <c r="BL46" s="576"/>
      <c r="BM46" s="576"/>
      <c r="BN46" s="576"/>
      <c r="BO46" s="576"/>
      <c r="BP46" s="576"/>
      <c r="BQ46" s="576"/>
      <c r="BR46" s="576"/>
      <c r="BS46" s="576"/>
      <c r="BT46" s="576"/>
      <c r="BU46" s="576"/>
      <c r="BV46" s="576"/>
      <c r="BW46" s="576"/>
      <c r="BX46" s="576"/>
      <c r="BY46" s="576"/>
      <c r="BZ46" s="576"/>
      <c r="CA46" s="576"/>
      <c r="CB46" s="576"/>
      <c r="CC46" s="576"/>
      <c r="CD46" s="576"/>
      <c r="CE46" s="576"/>
      <c r="CF46" s="576"/>
      <c r="CG46" s="576"/>
      <c r="CH46" s="576"/>
      <c r="CI46" s="576"/>
      <c r="CJ46" s="576"/>
      <c r="CK46" s="576"/>
      <c r="CL46" s="576"/>
      <c r="CM46" s="576"/>
      <c r="CN46" s="576"/>
      <c r="CO46" s="576"/>
      <c r="CP46" s="576"/>
      <c r="CQ46" s="576"/>
      <c r="CR46" s="576"/>
      <c r="CS46" s="576"/>
      <c r="CT46" s="576"/>
      <c r="CU46" s="576"/>
      <c r="CV46" s="576"/>
      <c r="CW46" s="576"/>
      <c r="CX46" s="576"/>
      <c r="CY46" s="576"/>
      <c r="CZ46" s="576"/>
      <c r="DA46" s="576"/>
      <c r="DB46" s="576"/>
      <c r="DC46" s="576"/>
      <c r="DD46" s="576"/>
      <c r="DE46" s="576"/>
      <c r="DF46" s="576"/>
      <c r="DG46" s="576"/>
      <c r="DH46" s="576"/>
      <c r="DI46" s="576"/>
      <c r="DJ46" s="576"/>
      <c r="DK46" s="576"/>
      <c r="DL46" s="576"/>
      <c r="DM46" s="576"/>
      <c r="DN46" s="576"/>
      <c r="DO46" s="576"/>
      <c r="DP46" s="576"/>
      <c r="DQ46" s="576"/>
      <c r="DR46" s="576"/>
      <c r="DS46" s="576"/>
      <c r="DT46" s="576"/>
      <c r="DU46" s="576"/>
      <c r="DV46" s="576"/>
      <c r="DW46" s="576"/>
      <c r="DX46" s="576"/>
      <c r="DY46" s="576"/>
      <c r="DZ46" s="576"/>
      <c r="EA46" s="576"/>
      <c r="EB46" s="576"/>
      <c r="EC46" s="576"/>
      <c r="ED46" s="576"/>
      <c r="EE46" s="576"/>
      <c r="EF46" s="576"/>
      <c r="EG46" s="576"/>
      <c r="EH46" s="576"/>
      <c r="EI46" s="576"/>
      <c r="EJ46" s="576"/>
      <c r="EK46" s="576"/>
      <c r="EL46" s="576"/>
      <c r="EM46" s="576"/>
      <c r="EN46" s="576"/>
      <c r="EO46" s="576"/>
      <c r="EP46" s="576"/>
      <c r="EQ46" s="576"/>
      <c r="ER46" s="576"/>
      <c r="ES46" s="576"/>
      <c r="ET46" s="576"/>
      <c r="EU46" s="576"/>
      <c r="EV46" s="576"/>
      <c r="EW46" s="576"/>
      <c r="EX46" s="576"/>
      <c r="EY46" s="576"/>
      <c r="EZ46" s="576"/>
      <c r="FA46" s="576"/>
      <c r="FB46" s="576"/>
      <c r="FC46" s="576"/>
      <c r="FD46" s="576"/>
      <c r="FE46" s="576"/>
      <c r="FF46" s="576"/>
      <c r="FG46" s="576"/>
      <c r="FH46" s="576"/>
      <c r="FI46" s="576"/>
      <c r="FJ46" s="576"/>
      <c r="FK46" s="576"/>
      <c r="FL46" s="576"/>
      <c r="FM46" s="576"/>
      <c r="FN46" s="576"/>
      <c r="FO46" s="576"/>
      <c r="FP46" s="576"/>
      <c r="FQ46" s="576"/>
      <c r="FR46" s="576"/>
      <c r="FS46" s="576"/>
      <c r="FT46" s="576"/>
      <c r="FU46" s="576"/>
      <c r="FV46" s="576"/>
      <c r="FW46" s="576"/>
      <c r="FX46" s="576"/>
      <c r="FY46" s="576"/>
      <c r="FZ46" s="576"/>
      <c r="GA46" s="576"/>
      <c r="GB46" s="576"/>
      <c r="GC46" s="576"/>
      <c r="GD46" s="576"/>
      <c r="GE46" s="576"/>
      <c r="GF46" s="576"/>
      <c r="GG46" s="576"/>
      <c r="GH46" s="576"/>
      <c r="GI46" s="576"/>
      <c r="GJ46" s="576"/>
      <c r="GK46" s="576"/>
      <c r="GL46" s="576"/>
      <c r="GM46" s="576"/>
      <c r="GN46" s="576"/>
      <c r="GO46" s="576"/>
      <c r="GP46" s="576"/>
      <c r="GQ46" s="576"/>
      <c r="GR46" s="576"/>
      <c r="GS46" s="576"/>
      <c r="GT46" s="576"/>
      <c r="GU46" s="576"/>
      <c r="GV46" s="576"/>
      <c r="GW46" s="576"/>
      <c r="GX46" s="576"/>
      <c r="GY46" s="576"/>
      <c r="GZ46" s="576"/>
      <c r="HA46" s="576"/>
      <c r="HB46" s="576"/>
      <c r="HC46" s="576"/>
      <c r="HD46" s="576"/>
      <c r="HE46" s="576"/>
      <c r="HF46" s="576"/>
      <c r="HG46" s="576"/>
      <c r="HH46" s="576"/>
      <c r="HI46" s="576"/>
      <c r="HJ46" s="576"/>
      <c r="HK46" s="576"/>
      <c r="HL46" s="576"/>
      <c r="HM46" s="576"/>
      <c r="HN46" s="576"/>
      <c r="HO46" s="576"/>
      <c r="HP46" s="576"/>
      <c r="HQ46" s="576"/>
      <c r="HR46" s="576"/>
      <c r="HS46" s="576"/>
      <c r="HT46" s="576"/>
      <c r="HU46" s="576"/>
      <c r="HV46" s="576"/>
      <c r="HW46" s="576"/>
      <c r="HX46" s="576"/>
      <c r="HY46" s="576"/>
      <c r="HZ46" s="576"/>
      <c r="IA46" s="576"/>
      <c r="IB46" s="576"/>
      <c r="IC46" s="576"/>
      <c r="ID46" s="576"/>
      <c r="IE46" s="576"/>
      <c r="IF46" s="576"/>
      <c r="IG46" s="576"/>
      <c r="IH46" s="576"/>
      <c r="II46" s="576"/>
      <c r="IJ46" s="576"/>
      <c r="IK46" s="576"/>
      <c r="IL46" s="576"/>
      <c r="IM46" s="576"/>
      <c r="IN46" s="576"/>
      <c r="IO46" s="576"/>
      <c r="IP46" s="576"/>
      <c r="IQ46" s="576"/>
      <c r="IR46" s="576"/>
      <c r="IS46" s="576"/>
      <c r="IT46" s="576"/>
      <c r="IU46" s="576"/>
      <c r="IV46" s="576"/>
    </row>
    <row collapsed="false" customFormat="false" customHeight="true" hidden="false" ht="12.75" outlineLevel="0" r="47">
      <c r="A47" s="636"/>
      <c r="B47" s="637"/>
      <c r="C47" s="637"/>
      <c r="D47" s="637"/>
      <c r="E47" s="637"/>
      <c r="F47" s="637"/>
      <c r="G47" s="637"/>
      <c r="H47" s="638"/>
      <c r="I47" s="576"/>
      <c r="J47" s="576"/>
      <c r="K47" s="576"/>
      <c r="L47" s="576"/>
      <c r="M47" s="576"/>
      <c r="N47" s="576"/>
      <c r="O47" s="576"/>
      <c r="P47" s="576"/>
      <c r="Q47" s="576"/>
      <c r="R47" s="576"/>
      <c r="S47" s="576"/>
      <c r="T47" s="576"/>
      <c r="U47" s="576"/>
      <c r="V47" s="576"/>
      <c r="W47" s="576"/>
      <c r="X47" s="576"/>
      <c r="Y47" s="576"/>
      <c r="Z47" s="576"/>
      <c r="AA47" s="576"/>
      <c r="AB47" s="576"/>
      <c r="AC47" s="576"/>
      <c r="AD47" s="576"/>
      <c r="AE47" s="576"/>
      <c r="AF47" s="576"/>
      <c r="AG47" s="576"/>
      <c r="AH47" s="576"/>
      <c r="AI47" s="576"/>
      <c r="AJ47" s="576"/>
      <c r="AK47" s="576"/>
      <c r="AL47" s="576"/>
      <c r="AM47" s="576"/>
      <c r="AN47" s="576"/>
      <c r="AO47" s="576"/>
      <c r="AP47" s="576"/>
      <c r="AQ47" s="576"/>
      <c r="AR47" s="576"/>
      <c r="AS47" s="576"/>
      <c r="AT47" s="576"/>
      <c r="AU47" s="576"/>
      <c r="AV47" s="576"/>
      <c r="AW47" s="576"/>
      <c r="AX47" s="576"/>
      <c r="AY47" s="576"/>
      <c r="AZ47" s="576"/>
      <c r="BA47" s="576"/>
      <c r="BB47" s="576"/>
      <c r="BC47" s="576"/>
      <c r="BD47" s="576"/>
      <c r="BE47" s="576"/>
      <c r="BF47" s="576"/>
      <c r="BG47" s="576"/>
      <c r="BH47" s="576"/>
      <c r="BI47" s="576"/>
      <c r="BJ47" s="576"/>
      <c r="BK47" s="576"/>
      <c r="BL47" s="576"/>
      <c r="BM47" s="576"/>
      <c r="BN47" s="576"/>
      <c r="BO47" s="576"/>
      <c r="BP47" s="576"/>
      <c r="BQ47" s="576"/>
      <c r="BR47" s="576"/>
      <c r="BS47" s="576"/>
      <c r="BT47" s="576"/>
      <c r="BU47" s="576"/>
      <c r="BV47" s="576"/>
      <c r="BW47" s="576"/>
      <c r="BX47" s="576"/>
      <c r="BY47" s="576"/>
      <c r="BZ47" s="576"/>
      <c r="CA47" s="576"/>
      <c r="CB47" s="576"/>
      <c r="CC47" s="576"/>
      <c r="CD47" s="576"/>
      <c r="CE47" s="576"/>
      <c r="CF47" s="576"/>
      <c r="CG47" s="576"/>
      <c r="CH47" s="576"/>
      <c r="CI47" s="576"/>
      <c r="CJ47" s="576"/>
      <c r="CK47" s="576"/>
      <c r="CL47" s="576"/>
      <c r="CM47" s="576"/>
      <c r="CN47" s="576"/>
      <c r="CO47" s="576"/>
      <c r="CP47" s="576"/>
      <c r="CQ47" s="576"/>
      <c r="CR47" s="576"/>
      <c r="CS47" s="576"/>
      <c r="CT47" s="576"/>
      <c r="CU47" s="576"/>
      <c r="CV47" s="576"/>
      <c r="CW47" s="576"/>
      <c r="CX47" s="576"/>
      <c r="CY47" s="576"/>
      <c r="CZ47" s="576"/>
      <c r="DA47" s="576"/>
      <c r="DB47" s="576"/>
      <c r="DC47" s="576"/>
      <c r="DD47" s="576"/>
      <c r="DE47" s="576"/>
      <c r="DF47" s="576"/>
      <c r="DG47" s="576"/>
      <c r="DH47" s="576"/>
      <c r="DI47" s="576"/>
      <c r="DJ47" s="576"/>
      <c r="DK47" s="576"/>
      <c r="DL47" s="576"/>
      <c r="DM47" s="576"/>
      <c r="DN47" s="576"/>
      <c r="DO47" s="576"/>
      <c r="DP47" s="576"/>
      <c r="DQ47" s="576"/>
      <c r="DR47" s="576"/>
      <c r="DS47" s="576"/>
      <c r="DT47" s="576"/>
      <c r="DU47" s="576"/>
      <c r="DV47" s="576"/>
      <c r="DW47" s="576"/>
      <c r="DX47" s="576"/>
      <c r="DY47" s="576"/>
      <c r="DZ47" s="576"/>
      <c r="EA47" s="576"/>
      <c r="EB47" s="576"/>
      <c r="EC47" s="576"/>
      <c r="ED47" s="576"/>
      <c r="EE47" s="576"/>
      <c r="EF47" s="576"/>
      <c r="EG47" s="576"/>
      <c r="EH47" s="576"/>
      <c r="EI47" s="576"/>
      <c r="EJ47" s="576"/>
      <c r="EK47" s="576"/>
      <c r="EL47" s="576"/>
      <c r="EM47" s="576"/>
      <c r="EN47" s="576"/>
      <c r="EO47" s="576"/>
      <c r="EP47" s="576"/>
      <c r="EQ47" s="576"/>
      <c r="ER47" s="576"/>
      <c r="ES47" s="576"/>
      <c r="ET47" s="576"/>
      <c r="EU47" s="576"/>
      <c r="EV47" s="576"/>
      <c r="EW47" s="576"/>
      <c r="EX47" s="576"/>
      <c r="EY47" s="576"/>
      <c r="EZ47" s="576"/>
      <c r="FA47" s="576"/>
      <c r="FB47" s="576"/>
      <c r="FC47" s="576"/>
      <c r="FD47" s="576"/>
      <c r="FE47" s="576"/>
      <c r="FF47" s="576"/>
      <c r="FG47" s="576"/>
      <c r="FH47" s="576"/>
      <c r="FI47" s="576"/>
      <c r="FJ47" s="576"/>
      <c r="FK47" s="576"/>
      <c r="FL47" s="576"/>
      <c r="FM47" s="576"/>
      <c r="FN47" s="576"/>
      <c r="FO47" s="576"/>
      <c r="FP47" s="576"/>
      <c r="FQ47" s="576"/>
      <c r="FR47" s="576"/>
      <c r="FS47" s="576"/>
      <c r="FT47" s="576"/>
      <c r="FU47" s="576"/>
      <c r="FV47" s="576"/>
      <c r="FW47" s="576"/>
      <c r="FX47" s="576"/>
      <c r="FY47" s="576"/>
      <c r="FZ47" s="576"/>
      <c r="GA47" s="576"/>
      <c r="GB47" s="576"/>
      <c r="GC47" s="576"/>
      <c r="GD47" s="576"/>
      <c r="GE47" s="576"/>
      <c r="GF47" s="576"/>
      <c r="GG47" s="576"/>
      <c r="GH47" s="576"/>
      <c r="GI47" s="576"/>
      <c r="GJ47" s="576"/>
      <c r="GK47" s="576"/>
      <c r="GL47" s="576"/>
      <c r="GM47" s="576"/>
      <c r="GN47" s="576"/>
      <c r="GO47" s="576"/>
      <c r="GP47" s="576"/>
      <c r="GQ47" s="576"/>
      <c r="GR47" s="576"/>
      <c r="GS47" s="576"/>
      <c r="GT47" s="576"/>
      <c r="GU47" s="576"/>
      <c r="GV47" s="576"/>
      <c r="GW47" s="576"/>
      <c r="GX47" s="576"/>
      <c r="GY47" s="576"/>
      <c r="GZ47" s="576"/>
      <c r="HA47" s="576"/>
      <c r="HB47" s="576"/>
      <c r="HC47" s="576"/>
      <c r="HD47" s="576"/>
      <c r="HE47" s="576"/>
      <c r="HF47" s="576"/>
      <c r="HG47" s="576"/>
      <c r="HH47" s="576"/>
      <c r="HI47" s="576"/>
      <c r="HJ47" s="576"/>
      <c r="HK47" s="576"/>
      <c r="HL47" s="576"/>
      <c r="HM47" s="576"/>
      <c r="HN47" s="576"/>
      <c r="HO47" s="576"/>
      <c r="HP47" s="576"/>
      <c r="HQ47" s="576"/>
      <c r="HR47" s="576"/>
      <c r="HS47" s="576"/>
      <c r="HT47" s="576"/>
      <c r="HU47" s="576"/>
      <c r="HV47" s="576"/>
      <c r="HW47" s="576"/>
      <c r="HX47" s="576"/>
      <c r="HY47" s="576"/>
      <c r="HZ47" s="576"/>
      <c r="IA47" s="576"/>
      <c r="IB47" s="576"/>
      <c r="IC47" s="576"/>
      <c r="ID47" s="576"/>
      <c r="IE47" s="576"/>
      <c r="IF47" s="576"/>
      <c r="IG47" s="576"/>
      <c r="IH47" s="576"/>
      <c r="II47" s="576"/>
      <c r="IJ47" s="576"/>
      <c r="IK47" s="576"/>
      <c r="IL47" s="576"/>
      <c r="IM47" s="576"/>
      <c r="IN47" s="576"/>
      <c r="IO47" s="576"/>
      <c r="IP47" s="576"/>
      <c r="IQ47" s="576"/>
      <c r="IR47" s="576"/>
      <c r="IS47" s="576"/>
      <c r="IT47" s="576"/>
      <c r="IU47" s="576"/>
      <c r="IV47" s="576"/>
    </row>
    <row collapsed="false" customFormat="false" customHeight="true" hidden="false" ht="12.75" outlineLevel="0" r="48">
      <c r="A48" s="576"/>
      <c r="B48" s="576"/>
      <c r="C48" s="576"/>
      <c r="D48" s="576"/>
      <c r="E48" s="576"/>
      <c r="F48" s="576"/>
      <c r="G48" s="576"/>
      <c r="H48" s="576"/>
      <c r="I48" s="576"/>
      <c r="J48" s="576"/>
      <c r="K48" s="576"/>
      <c r="L48" s="576"/>
      <c r="M48" s="576"/>
      <c r="N48" s="576"/>
      <c r="O48" s="576"/>
      <c r="P48" s="576"/>
      <c r="Q48" s="576"/>
      <c r="R48" s="576"/>
      <c r="S48" s="576"/>
      <c r="T48" s="576"/>
      <c r="U48" s="576"/>
      <c r="V48" s="576"/>
      <c r="W48" s="576"/>
      <c r="X48" s="576"/>
      <c r="Y48" s="576"/>
      <c r="Z48" s="576"/>
      <c r="AA48" s="576"/>
      <c r="AB48" s="576"/>
      <c r="AC48" s="576"/>
      <c r="AD48" s="576"/>
      <c r="AE48" s="576"/>
      <c r="AF48" s="576"/>
      <c r="AG48" s="576"/>
      <c r="AH48" s="576"/>
      <c r="AI48" s="576"/>
      <c r="AJ48" s="576"/>
      <c r="AK48" s="576"/>
      <c r="AL48" s="576"/>
      <c r="AM48" s="576"/>
      <c r="AN48" s="576"/>
      <c r="AO48" s="576"/>
      <c r="AP48" s="576"/>
      <c r="AQ48" s="576"/>
      <c r="AR48" s="576"/>
      <c r="AS48" s="576"/>
      <c r="AT48" s="576"/>
      <c r="AU48" s="576"/>
      <c r="AV48" s="576"/>
      <c r="AW48" s="576"/>
      <c r="AX48" s="576"/>
      <c r="AY48" s="576"/>
      <c r="AZ48" s="576"/>
      <c r="BA48" s="576"/>
      <c r="BB48" s="576"/>
      <c r="BC48" s="576"/>
      <c r="BD48" s="576"/>
      <c r="BE48" s="576"/>
      <c r="BF48" s="576"/>
      <c r="BG48" s="576"/>
      <c r="BH48" s="576"/>
      <c r="BI48" s="576"/>
      <c r="BJ48" s="576"/>
      <c r="BK48" s="576"/>
      <c r="BL48" s="576"/>
      <c r="BM48" s="576"/>
      <c r="BN48" s="576"/>
      <c r="BO48" s="576"/>
      <c r="BP48" s="576"/>
      <c r="BQ48" s="576"/>
      <c r="BR48" s="576"/>
      <c r="BS48" s="576"/>
      <c r="BT48" s="576"/>
      <c r="BU48" s="576"/>
      <c r="BV48" s="576"/>
      <c r="BW48" s="576"/>
      <c r="BX48" s="576"/>
      <c r="BY48" s="576"/>
      <c r="BZ48" s="576"/>
      <c r="CA48" s="576"/>
      <c r="CB48" s="576"/>
      <c r="CC48" s="576"/>
      <c r="CD48" s="576"/>
      <c r="CE48" s="576"/>
      <c r="CF48" s="576"/>
      <c r="CG48" s="576"/>
      <c r="CH48" s="576"/>
      <c r="CI48" s="576"/>
      <c r="CJ48" s="576"/>
      <c r="CK48" s="576"/>
      <c r="CL48" s="576"/>
      <c r="CM48" s="576"/>
      <c r="CN48" s="576"/>
      <c r="CO48" s="576"/>
      <c r="CP48" s="576"/>
      <c r="CQ48" s="576"/>
      <c r="CR48" s="576"/>
      <c r="CS48" s="576"/>
      <c r="CT48" s="576"/>
      <c r="CU48" s="576"/>
      <c r="CV48" s="576"/>
      <c r="CW48" s="576"/>
      <c r="CX48" s="576"/>
      <c r="CY48" s="576"/>
      <c r="CZ48" s="576"/>
      <c r="DA48" s="576"/>
      <c r="DB48" s="576"/>
      <c r="DC48" s="576"/>
      <c r="DD48" s="576"/>
      <c r="DE48" s="576"/>
      <c r="DF48" s="576"/>
      <c r="DG48" s="576"/>
      <c r="DH48" s="576"/>
      <c r="DI48" s="576"/>
      <c r="DJ48" s="576"/>
      <c r="DK48" s="576"/>
      <c r="DL48" s="576"/>
      <c r="DM48" s="576"/>
      <c r="DN48" s="576"/>
      <c r="DO48" s="576"/>
      <c r="DP48" s="576"/>
      <c r="DQ48" s="576"/>
      <c r="DR48" s="576"/>
      <c r="DS48" s="576"/>
      <c r="DT48" s="576"/>
      <c r="DU48" s="576"/>
      <c r="DV48" s="576"/>
      <c r="DW48" s="576"/>
      <c r="DX48" s="576"/>
      <c r="DY48" s="576"/>
      <c r="DZ48" s="576"/>
      <c r="EA48" s="576"/>
      <c r="EB48" s="576"/>
      <c r="EC48" s="576"/>
      <c r="ED48" s="576"/>
      <c r="EE48" s="576"/>
      <c r="EF48" s="576"/>
      <c r="EG48" s="576"/>
      <c r="EH48" s="576"/>
      <c r="EI48" s="576"/>
      <c r="EJ48" s="576"/>
      <c r="EK48" s="576"/>
      <c r="EL48" s="576"/>
      <c r="EM48" s="576"/>
      <c r="EN48" s="576"/>
      <c r="EO48" s="576"/>
      <c r="EP48" s="576"/>
      <c r="EQ48" s="576"/>
      <c r="ER48" s="576"/>
      <c r="ES48" s="576"/>
      <c r="ET48" s="576"/>
      <c r="EU48" s="576"/>
      <c r="EV48" s="576"/>
      <c r="EW48" s="576"/>
      <c r="EX48" s="576"/>
      <c r="EY48" s="576"/>
      <c r="EZ48" s="576"/>
      <c r="FA48" s="576"/>
      <c r="FB48" s="576"/>
      <c r="FC48" s="576"/>
      <c r="FD48" s="576"/>
      <c r="FE48" s="576"/>
      <c r="FF48" s="576"/>
      <c r="FG48" s="576"/>
      <c r="FH48" s="576"/>
      <c r="FI48" s="576"/>
      <c r="FJ48" s="576"/>
      <c r="FK48" s="576"/>
      <c r="FL48" s="576"/>
      <c r="FM48" s="576"/>
      <c r="FN48" s="576"/>
      <c r="FO48" s="576"/>
      <c r="FP48" s="576"/>
      <c r="FQ48" s="576"/>
      <c r="FR48" s="576"/>
      <c r="FS48" s="576"/>
      <c r="FT48" s="576"/>
      <c r="FU48" s="576"/>
      <c r="FV48" s="576"/>
      <c r="FW48" s="576"/>
      <c r="FX48" s="576"/>
      <c r="FY48" s="576"/>
      <c r="FZ48" s="576"/>
      <c r="GA48" s="576"/>
      <c r="GB48" s="576"/>
      <c r="GC48" s="576"/>
      <c r="GD48" s="576"/>
      <c r="GE48" s="576"/>
      <c r="GF48" s="576"/>
      <c r="GG48" s="576"/>
      <c r="GH48" s="576"/>
      <c r="GI48" s="576"/>
      <c r="GJ48" s="576"/>
      <c r="GK48" s="576"/>
      <c r="GL48" s="576"/>
      <c r="GM48" s="576"/>
      <c r="GN48" s="576"/>
      <c r="GO48" s="576"/>
      <c r="GP48" s="576"/>
      <c r="GQ48" s="576"/>
      <c r="GR48" s="576"/>
      <c r="GS48" s="576"/>
      <c r="GT48" s="576"/>
      <c r="GU48" s="576"/>
      <c r="GV48" s="576"/>
      <c r="GW48" s="576"/>
      <c r="GX48" s="576"/>
      <c r="GY48" s="576"/>
      <c r="GZ48" s="576"/>
      <c r="HA48" s="576"/>
      <c r="HB48" s="576"/>
      <c r="HC48" s="576"/>
      <c r="HD48" s="576"/>
      <c r="HE48" s="576"/>
      <c r="HF48" s="576"/>
      <c r="HG48" s="576"/>
      <c r="HH48" s="576"/>
      <c r="HI48" s="576"/>
      <c r="HJ48" s="576"/>
      <c r="HK48" s="576"/>
      <c r="HL48" s="576"/>
      <c r="HM48" s="576"/>
      <c r="HN48" s="576"/>
      <c r="HO48" s="576"/>
      <c r="HP48" s="576"/>
      <c r="HQ48" s="576"/>
      <c r="HR48" s="576"/>
      <c r="HS48" s="576"/>
      <c r="HT48" s="576"/>
      <c r="HU48" s="576"/>
      <c r="HV48" s="576"/>
      <c r="HW48" s="576"/>
      <c r="HX48" s="576"/>
      <c r="HY48" s="576"/>
      <c r="HZ48" s="576"/>
      <c r="IA48" s="576"/>
      <c r="IB48" s="576"/>
      <c r="IC48" s="576"/>
      <c r="ID48" s="576"/>
      <c r="IE48" s="576"/>
      <c r="IF48" s="576"/>
      <c r="IG48" s="576"/>
      <c r="IH48" s="576"/>
      <c r="II48" s="576"/>
      <c r="IJ48" s="576"/>
      <c r="IK48" s="576"/>
      <c r="IL48" s="576"/>
      <c r="IM48" s="576"/>
      <c r="IN48" s="576"/>
      <c r="IO48" s="576"/>
      <c r="IP48" s="576"/>
      <c r="IQ48" s="576"/>
      <c r="IR48" s="576"/>
      <c r="IS48" s="576"/>
      <c r="IT48" s="576"/>
      <c r="IU48" s="576"/>
      <c r="IV48" s="576"/>
    </row>
  </sheetData>
  <mergeCells count="30">
    <mergeCell ref="A4:H4"/>
    <mergeCell ref="A5:H6"/>
    <mergeCell ref="A7:H7"/>
    <mergeCell ref="A9:H9"/>
    <mergeCell ref="A11:H11"/>
    <mergeCell ref="A12:G12"/>
    <mergeCell ref="A16:G16"/>
    <mergeCell ref="A17:H17"/>
    <mergeCell ref="A18:G18"/>
    <mergeCell ref="A20:G20"/>
    <mergeCell ref="A21:H21"/>
    <mergeCell ref="A22:G22"/>
    <mergeCell ref="A23:G23"/>
    <mergeCell ref="A24:G24"/>
    <mergeCell ref="A25:H25"/>
    <mergeCell ref="A26:G26"/>
    <mergeCell ref="A31:G31"/>
    <mergeCell ref="A33:H33"/>
    <mergeCell ref="A36:A38"/>
    <mergeCell ref="B36:F36"/>
    <mergeCell ref="G36:G38"/>
    <mergeCell ref="H36:H38"/>
    <mergeCell ref="B37:B38"/>
    <mergeCell ref="C37:F38"/>
    <mergeCell ref="A40:H40"/>
    <mergeCell ref="A41:H41"/>
    <mergeCell ref="A42:H42"/>
    <mergeCell ref="A43:H43"/>
    <mergeCell ref="F45:G46"/>
    <mergeCell ref="H45:H46"/>
  </mergeCells>
  <printOptions headings="false" gridLines="false" gridLinesSet="true" horizontalCentered="true" verticalCentered="false"/>
  <pageMargins left="0.747916666666667" right="0.157638888888889" top="0.590277777777778" bottom="0.590972222222222" header="0.511805555555555" footer="0.315277777777778"/>
  <pageSetup blackAndWhite="false" cellComments="none" copies="1" draft="false" firstPageNumber="0" fitToHeight="1" fitToWidth="1" horizontalDpi="300" orientation="portrait" pageOrder="downThenOver" paperSize="9" scale="100" useFirstPageNumber="false" usePrinterDefaults="false" verticalDpi="300"/>
  <headerFooter differentFirst="false" differentOddEven="false">
    <oddHeader/>
    <oddFooter>&amp;CPágina &amp;P de &amp;N</oddFooter>
  </headerFooter>
  <drawing r:id="rId1"/>
</worksheet>
</file>

<file path=xl/worksheets/sheet8.xml><?xml version="1.0" encoding="utf-8"?>
<worksheet xmlns="http://schemas.openxmlformats.org/spreadsheetml/2006/main" xmlns:r="http://schemas.openxmlformats.org/officeDocument/2006/relationships">
  <sheetPr filterMode="false">
    <pageSetUpPr fitToPage="true"/>
  </sheetPr>
  <dimension ref="A1:AF33"/>
  <sheetViews>
    <sheetView colorId="64" defaultGridColor="true" rightToLeft="false" showFormulas="false" showGridLines="true" showOutlineSymbols="true" showRowColHeaders="true" showZeros="true" tabSelected="false" topLeftCell="A1" view="pageBreakPreview" windowProtection="false" workbookViewId="0" zoomScale="100" zoomScaleNormal="100" zoomScalePageLayoutView="100">
      <selection activeCell="E36" activeCellId="0" pane="topLeft" sqref="E36"/>
    </sheetView>
  </sheetViews>
  <sheetFormatPr defaultRowHeight="11.25"/>
  <cols>
    <col collapsed="false" hidden="false" max="1" min="1" style="1" width="15.7142857142857"/>
    <col collapsed="false" hidden="false" max="2" min="2" style="2" width="15.7142857142857"/>
    <col collapsed="false" hidden="false" max="5" min="3" style="70" width="15.7142857142857"/>
    <col collapsed="false" hidden="false" max="21" min="6" style="14" width="9.14285714285714"/>
    <col collapsed="false" hidden="false" max="29" min="22" style="6" width="9.14285714285714"/>
    <col collapsed="false" hidden="false" max="1025" min="30" style="7" width="9.14285714285714"/>
  </cols>
  <sheetData>
    <row collapsed="false" customFormat="true" customHeight="true" hidden="false" ht="18" outlineLevel="0" r="1" s="15">
      <c r="A1" s="8"/>
      <c r="B1" s="9"/>
      <c r="C1" s="10"/>
      <c r="D1" s="11"/>
      <c r="E1" s="12"/>
      <c r="F1" s="13"/>
      <c r="G1" s="13"/>
      <c r="H1" s="13"/>
      <c r="I1" s="14"/>
      <c r="J1" s="14"/>
      <c r="K1" s="14"/>
      <c r="L1" s="14"/>
      <c r="M1" s="14"/>
      <c r="N1" s="14"/>
      <c r="O1" s="14"/>
      <c r="P1" s="14"/>
      <c r="Q1" s="14"/>
      <c r="R1" s="14"/>
      <c r="S1" s="14"/>
      <c r="T1" s="14"/>
      <c r="U1" s="14"/>
      <c r="V1" s="14"/>
      <c r="W1" s="14"/>
      <c r="X1" s="14"/>
      <c r="Y1" s="14"/>
      <c r="Z1" s="14"/>
      <c r="AA1" s="14"/>
      <c r="AB1" s="14"/>
      <c r="AC1" s="14"/>
      <c r="AD1" s="14"/>
      <c r="AE1" s="14"/>
      <c r="AF1" s="14"/>
    </row>
    <row collapsed="false" customFormat="true" customHeight="true" hidden="false" ht="15.75" outlineLevel="0" r="2" s="17">
      <c r="A2" s="16"/>
      <c r="D2" s="18"/>
      <c r="E2" s="18"/>
      <c r="F2" s="19"/>
      <c r="G2" s="20"/>
      <c r="H2" s="19"/>
    </row>
    <row collapsed="false" customFormat="true" customHeight="true" hidden="false" ht="15.75" outlineLevel="0" r="3" s="23">
      <c r="A3" s="16"/>
      <c r="B3" s="17"/>
      <c r="C3" s="17"/>
      <c r="D3" s="21"/>
      <c r="E3" s="22"/>
      <c r="F3" s="19"/>
      <c r="G3" s="20"/>
      <c r="H3" s="19"/>
      <c r="I3" s="17"/>
      <c r="J3" s="17"/>
      <c r="K3" s="17"/>
      <c r="L3" s="17"/>
      <c r="M3" s="17"/>
      <c r="N3" s="17"/>
      <c r="O3" s="17"/>
      <c r="P3" s="17"/>
      <c r="Q3" s="17"/>
      <c r="R3" s="17"/>
    </row>
    <row collapsed="false" customFormat="true" customHeight="true" hidden="false" ht="12.75" outlineLevel="0" r="4" s="23">
      <c r="A4" s="24" t="s">
        <v>0</v>
      </c>
      <c r="B4" s="24"/>
      <c r="C4" s="24"/>
      <c r="D4" s="24"/>
      <c r="E4" s="24"/>
      <c r="F4" s="25"/>
      <c r="G4" s="25"/>
      <c r="H4" s="25"/>
      <c r="I4" s="17"/>
      <c r="J4" s="17"/>
      <c r="K4" s="17"/>
      <c r="L4" s="17"/>
      <c r="M4" s="17"/>
      <c r="N4" s="17"/>
      <c r="O4" s="17"/>
      <c r="P4" s="17"/>
      <c r="Q4" s="17"/>
      <c r="R4" s="17"/>
    </row>
    <row collapsed="false" customFormat="true" customHeight="true" hidden="false" ht="12.75" outlineLevel="0" r="5" s="23">
      <c r="A5" s="26" t="s">
        <v>1</v>
      </c>
      <c r="B5" s="26"/>
      <c r="C5" s="26"/>
      <c r="D5" s="26"/>
      <c r="E5" s="26"/>
      <c r="F5" s="27"/>
      <c r="G5" s="27"/>
      <c r="H5" s="27"/>
      <c r="I5" s="17"/>
      <c r="J5" s="17"/>
      <c r="K5" s="17"/>
      <c r="L5" s="17"/>
      <c r="M5" s="17"/>
      <c r="N5" s="17"/>
      <c r="O5" s="17"/>
      <c r="P5" s="17"/>
      <c r="Q5" s="17"/>
      <c r="R5" s="17"/>
    </row>
    <row collapsed="false" customFormat="true" customHeight="true" hidden="false" ht="15" outlineLevel="0" r="6" s="23">
      <c r="A6" s="28" t="s">
        <v>2</v>
      </c>
      <c r="B6" s="28"/>
      <c r="C6" s="28"/>
      <c r="D6" s="28"/>
      <c r="E6" s="28"/>
      <c r="F6" s="29"/>
      <c r="G6" s="29"/>
      <c r="H6" s="29"/>
      <c r="I6" s="17"/>
      <c r="J6" s="17"/>
      <c r="K6" s="17"/>
      <c r="L6" s="17"/>
      <c r="M6" s="17"/>
      <c r="N6" s="17"/>
      <c r="O6" s="17"/>
      <c r="P6" s="17"/>
      <c r="Q6" s="17"/>
      <c r="R6" s="17"/>
    </row>
    <row collapsed="false" customFormat="true" customHeight="true" hidden="false" ht="9.95" outlineLevel="0" r="7" s="23">
      <c r="A7" s="33"/>
      <c r="B7" s="34"/>
      <c r="C7" s="34"/>
      <c r="D7" s="34"/>
      <c r="E7" s="639"/>
      <c r="F7" s="19"/>
      <c r="G7" s="19"/>
      <c r="H7" s="36"/>
      <c r="I7" s="17"/>
      <c r="J7" s="17"/>
      <c r="K7" s="17"/>
      <c r="L7" s="17"/>
      <c r="M7" s="17"/>
      <c r="N7" s="17"/>
      <c r="O7" s="17"/>
      <c r="P7" s="17"/>
      <c r="Q7" s="17"/>
      <c r="R7" s="17"/>
    </row>
    <row collapsed="false" customFormat="true" customHeight="true" hidden="false" ht="15" outlineLevel="0" r="8" s="23">
      <c r="A8" s="37"/>
      <c r="B8" s="38"/>
      <c r="C8" s="38"/>
      <c r="D8" s="38"/>
      <c r="E8" s="35"/>
      <c r="F8" s="19"/>
      <c r="G8" s="19"/>
      <c r="H8" s="36"/>
      <c r="I8" s="17"/>
      <c r="J8" s="17"/>
      <c r="K8" s="17"/>
      <c r="L8" s="17"/>
      <c r="M8" s="17"/>
      <c r="N8" s="17"/>
      <c r="O8" s="17"/>
      <c r="P8" s="17"/>
      <c r="Q8" s="17"/>
      <c r="R8" s="17"/>
    </row>
    <row collapsed="false" customFormat="true" customHeight="true" hidden="false" ht="9.95" outlineLevel="0" r="9" s="23">
      <c r="A9" s="33"/>
      <c r="B9" s="34"/>
      <c r="C9" s="34"/>
      <c r="D9" s="34"/>
      <c r="E9" s="35"/>
      <c r="F9" s="19"/>
      <c r="G9" s="19"/>
      <c r="H9" s="36"/>
      <c r="I9" s="17"/>
      <c r="J9" s="17"/>
      <c r="K9" s="17"/>
      <c r="L9" s="17"/>
      <c r="M9" s="17"/>
      <c r="N9" s="17"/>
      <c r="O9" s="17"/>
      <c r="P9" s="17"/>
      <c r="Q9" s="17"/>
      <c r="R9" s="17"/>
    </row>
    <row collapsed="false" customFormat="true" customHeight="true" hidden="false" ht="15.75" outlineLevel="0" r="10" s="23">
      <c r="A10" s="39"/>
      <c r="B10" s="17"/>
      <c r="C10" s="40"/>
      <c r="D10" s="41"/>
      <c r="E10" s="35"/>
      <c r="F10" s="19"/>
      <c r="G10" s="19"/>
      <c r="H10" s="36"/>
      <c r="I10" s="17"/>
      <c r="J10" s="17"/>
      <c r="K10" s="17"/>
      <c r="L10" s="17"/>
      <c r="M10" s="17"/>
      <c r="N10" s="17"/>
      <c r="O10" s="17"/>
      <c r="P10" s="17"/>
      <c r="Q10" s="17"/>
      <c r="R10" s="17"/>
    </row>
    <row collapsed="false" customFormat="true" customHeight="true" hidden="false" ht="25.5" outlineLevel="0" r="11" s="15">
      <c r="A11" s="640" t="s">
        <v>649</v>
      </c>
      <c r="B11" s="640"/>
      <c r="C11" s="640"/>
      <c r="D11" s="640"/>
      <c r="E11" s="640"/>
      <c r="F11" s="14"/>
      <c r="G11" s="14"/>
      <c r="H11" s="14"/>
      <c r="I11" s="14"/>
      <c r="J11" s="14"/>
      <c r="K11" s="14"/>
      <c r="L11" s="14"/>
      <c r="M11" s="14"/>
      <c r="N11" s="14"/>
      <c r="O11" s="14"/>
      <c r="P11" s="14"/>
      <c r="Q11" s="14"/>
      <c r="R11" s="14"/>
      <c r="S11" s="14"/>
      <c r="T11" s="14"/>
      <c r="U11" s="14"/>
      <c r="V11" s="14"/>
      <c r="W11" s="14"/>
      <c r="X11" s="14"/>
      <c r="Y11" s="14"/>
      <c r="Z11" s="14"/>
      <c r="AA11" s="14"/>
      <c r="AB11" s="14"/>
      <c r="AC11" s="14"/>
    </row>
    <row collapsed="false" customFormat="false" customHeight="true" hidden="false" ht="21" outlineLevel="0" r="12">
      <c r="A12" s="641" t="str">
        <f aca="false">'ORÇAMENTO ANALÍTICO'!D139</f>
        <v>FITA LED BRANCO QUENTE 5 METROS + FONTE</v>
      </c>
      <c r="B12" s="641"/>
      <c r="C12" s="641"/>
      <c r="D12" s="641"/>
      <c r="E12" s="641"/>
    </row>
    <row collapsed="false" customFormat="true" customHeight="true" hidden="false" ht="15" outlineLevel="0" r="13" s="94">
      <c r="A13" s="642" t="s">
        <v>4</v>
      </c>
      <c r="B13" s="643" t="s">
        <v>29</v>
      </c>
      <c r="C13" s="644" t="s">
        <v>650</v>
      </c>
      <c r="D13" s="644" t="s">
        <v>651</v>
      </c>
      <c r="E13" s="645" t="s">
        <v>652</v>
      </c>
      <c r="F13" s="48"/>
      <c r="G13" s="48"/>
      <c r="H13" s="48"/>
      <c r="I13" s="48"/>
      <c r="J13" s="48"/>
      <c r="K13" s="48"/>
      <c r="L13" s="48"/>
      <c r="M13" s="48"/>
      <c r="N13" s="48"/>
      <c r="O13" s="48"/>
      <c r="P13" s="48"/>
      <c r="Q13" s="48"/>
      <c r="R13" s="48"/>
      <c r="S13" s="48"/>
      <c r="T13" s="48"/>
      <c r="U13" s="48"/>
      <c r="V13" s="100"/>
      <c r="W13" s="100"/>
      <c r="X13" s="100"/>
      <c r="Y13" s="100"/>
      <c r="Z13" s="100"/>
      <c r="AA13" s="100"/>
      <c r="AB13" s="100"/>
      <c r="AC13" s="100"/>
    </row>
    <row collapsed="false" customFormat="false" customHeight="true" hidden="false" ht="15" outlineLevel="0" r="14">
      <c r="A14" s="642"/>
      <c r="B14" s="643"/>
      <c r="C14" s="644"/>
      <c r="D14" s="644"/>
      <c r="E14" s="645"/>
    </row>
    <row collapsed="false" customFormat="true" customHeight="true" hidden="false" ht="18" outlineLevel="0" r="15" s="15">
      <c r="A15" s="646" t="str">
        <f aca="false">'ORÇAMENTO ANALÍTICO'!B139</f>
        <v>10.32</v>
      </c>
      <c r="B15" s="647" t="str">
        <f aca="false">'ORÇAMENTO ANALÍTICO'!C139</f>
        <v>COTAÇÃO 01</v>
      </c>
      <c r="C15" s="648" t="n">
        <v>21.9</v>
      </c>
      <c r="D15" s="648" t="n">
        <v>22.35</v>
      </c>
      <c r="E15" s="649" t="n">
        <v>24.88</v>
      </c>
      <c r="F15" s="14"/>
      <c r="G15" s="14"/>
      <c r="H15" s="14"/>
      <c r="I15" s="14"/>
      <c r="J15" s="14"/>
      <c r="K15" s="14"/>
      <c r="L15" s="14"/>
      <c r="M15" s="14"/>
      <c r="N15" s="14"/>
      <c r="O15" s="14"/>
      <c r="P15" s="14"/>
      <c r="Q15" s="14"/>
      <c r="R15" s="14"/>
      <c r="S15" s="14"/>
      <c r="T15" s="14"/>
      <c r="U15" s="14"/>
      <c r="V15" s="14"/>
      <c r="W15" s="14"/>
      <c r="X15" s="14"/>
      <c r="Y15" s="14"/>
      <c r="Z15" s="14"/>
      <c r="AA15" s="14"/>
      <c r="AB15" s="14"/>
      <c r="AC15" s="14"/>
    </row>
    <row collapsed="false" customFormat="true" customHeight="true" hidden="false" ht="18" outlineLevel="0" r="16" s="15">
      <c r="A16" s="650"/>
      <c r="B16" s="651" t="s">
        <v>653</v>
      </c>
      <c r="C16" s="652" t="n">
        <f aca="false">MEDIAN(C15:E15)</f>
        <v>22.35</v>
      </c>
      <c r="D16" s="653"/>
      <c r="E16" s="654"/>
      <c r="F16" s="14"/>
      <c r="G16" s="14"/>
      <c r="H16" s="14"/>
      <c r="I16" s="14"/>
      <c r="J16" s="14"/>
      <c r="K16" s="14"/>
      <c r="L16" s="14"/>
      <c r="M16" s="14"/>
      <c r="N16" s="14"/>
      <c r="O16" s="14"/>
      <c r="P16" s="14"/>
      <c r="Q16" s="14"/>
      <c r="R16" s="14"/>
      <c r="S16" s="14"/>
      <c r="T16" s="14"/>
      <c r="U16" s="14"/>
      <c r="V16" s="14"/>
      <c r="W16" s="14"/>
      <c r="X16" s="14"/>
      <c r="Y16" s="14"/>
      <c r="Z16" s="14"/>
      <c r="AA16" s="14"/>
      <c r="AB16" s="14"/>
      <c r="AC16" s="14"/>
    </row>
    <row collapsed="false" customFormat="false" customHeight="true" hidden="false" ht="21" outlineLevel="0" r="17">
      <c r="A17" s="655" t="s">
        <v>654</v>
      </c>
      <c r="B17" s="655"/>
      <c r="C17" s="655"/>
      <c r="D17" s="655"/>
      <c r="E17" s="655"/>
    </row>
    <row collapsed="false" customFormat="true" customHeight="true" hidden="false" ht="15" outlineLevel="0" r="18" s="94">
      <c r="A18" s="656" t="s">
        <v>4</v>
      </c>
      <c r="B18" s="643" t="s">
        <v>29</v>
      </c>
      <c r="C18" s="644" t="s">
        <v>655</v>
      </c>
      <c r="D18" s="644" t="s">
        <v>656</v>
      </c>
      <c r="E18" s="645" t="s">
        <v>657</v>
      </c>
      <c r="F18" s="48"/>
      <c r="G18" s="48"/>
      <c r="H18" s="48"/>
      <c r="I18" s="48"/>
      <c r="J18" s="48"/>
      <c r="K18" s="48"/>
      <c r="L18" s="48"/>
      <c r="M18" s="48"/>
      <c r="N18" s="48"/>
      <c r="O18" s="48"/>
      <c r="P18" s="48"/>
      <c r="Q18" s="48"/>
      <c r="R18" s="48"/>
      <c r="S18" s="48"/>
      <c r="T18" s="48"/>
      <c r="U18" s="48"/>
      <c r="V18" s="100"/>
      <c r="W18" s="100"/>
      <c r="X18" s="100"/>
      <c r="Y18" s="100"/>
      <c r="Z18" s="100"/>
      <c r="AA18" s="100"/>
      <c r="AB18" s="100"/>
      <c r="AC18" s="100"/>
    </row>
    <row collapsed="false" customFormat="false" customHeight="true" hidden="false" ht="15" outlineLevel="0" r="19">
      <c r="A19" s="656"/>
      <c r="B19" s="643"/>
      <c r="C19" s="644"/>
      <c r="D19" s="644"/>
      <c r="E19" s="645"/>
    </row>
    <row collapsed="false" customFormat="true" customHeight="true" hidden="false" ht="18" outlineLevel="0" r="20" s="15">
      <c r="A20" s="646" t="str">
        <f aca="false">'ORÇAMENTO ANALÍTICO'!B140</f>
        <v>10.33</v>
      </c>
      <c r="B20" s="647" t="str">
        <f aca="false">'ORÇAMENTO ANALÍTICO'!C140</f>
        <v>COTAÇÃO 02</v>
      </c>
      <c r="C20" s="648" t="n">
        <v>6999.99</v>
      </c>
      <c r="D20" s="648" t="n">
        <v>4758.9</v>
      </c>
      <c r="E20" s="649" t="n">
        <v>4399.9</v>
      </c>
      <c r="F20" s="14"/>
      <c r="G20" s="14"/>
      <c r="H20" s="14"/>
      <c r="I20" s="14"/>
      <c r="J20" s="14"/>
      <c r="K20" s="14"/>
      <c r="L20" s="14"/>
      <c r="M20" s="14"/>
      <c r="N20" s="14"/>
      <c r="O20" s="14"/>
      <c r="P20" s="14"/>
      <c r="Q20" s="14"/>
      <c r="R20" s="14"/>
      <c r="S20" s="14"/>
      <c r="T20" s="14"/>
      <c r="U20" s="14"/>
      <c r="V20" s="14"/>
      <c r="W20" s="14"/>
      <c r="X20" s="14"/>
      <c r="Y20" s="14"/>
      <c r="Z20" s="14"/>
      <c r="AA20" s="14"/>
      <c r="AB20" s="14"/>
      <c r="AC20" s="14"/>
    </row>
    <row collapsed="false" customFormat="true" customHeight="true" hidden="false" ht="18" outlineLevel="0" r="21" s="15">
      <c r="A21" s="650"/>
      <c r="B21" s="651" t="s">
        <v>653</v>
      </c>
      <c r="C21" s="652" t="n">
        <f aca="false">MEDIAN(C20:E20)</f>
        <v>4758.9</v>
      </c>
      <c r="D21" s="653"/>
      <c r="E21" s="654"/>
      <c r="F21" s="14"/>
      <c r="G21" s="14"/>
      <c r="H21" s="14"/>
      <c r="I21" s="14"/>
      <c r="J21" s="14"/>
      <c r="K21" s="14"/>
      <c r="L21" s="14"/>
      <c r="M21" s="14"/>
      <c r="N21" s="14"/>
      <c r="O21" s="14"/>
      <c r="P21" s="14"/>
      <c r="Q21" s="14"/>
      <c r="R21" s="14"/>
      <c r="S21" s="14"/>
      <c r="T21" s="14"/>
      <c r="U21" s="14"/>
      <c r="V21" s="14"/>
      <c r="W21" s="14"/>
      <c r="X21" s="14"/>
      <c r="Y21" s="14"/>
      <c r="Z21" s="14"/>
      <c r="AA21" s="14"/>
      <c r="AB21" s="14"/>
      <c r="AC21" s="14"/>
    </row>
    <row collapsed="false" customFormat="false" customHeight="true" hidden="false" ht="21" outlineLevel="0" r="22">
      <c r="A22" s="655" t="s">
        <v>658</v>
      </c>
      <c r="B22" s="655"/>
      <c r="C22" s="655"/>
      <c r="D22" s="655"/>
      <c r="E22" s="655"/>
    </row>
    <row collapsed="false" customFormat="true" customHeight="true" hidden="false" ht="15" outlineLevel="0" r="23" s="94">
      <c r="A23" s="656" t="s">
        <v>4</v>
      </c>
      <c r="B23" s="643" t="s">
        <v>29</v>
      </c>
      <c r="C23" s="644" t="s">
        <v>659</v>
      </c>
      <c r="D23" s="644" t="s">
        <v>660</v>
      </c>
      <c r="E23" s="645" t="s">
        <v>661</v>
      </c>
      <c r="F23" s="48"/>
      <c r="G23" s="48"/>
      <c r="H23" s="48"/>
      <c r="I23" s="48"/>
      <c r="J23" s="48"/>
      <c r="K23" s="48"/>
      <c r="L23" s="48"/>
      <c r="M23" s="48"/>
      <c r="N23" s="48"/>
      <c r="O23" s="48"/>
      <c r="P23" s="48"/>
      <c r="Q23" s="48"/>
      <c r="R23" s="48"/>
      <c r="S23" s="48"/>
      <c r="T23" s="48"/>
      <c r="U23" s="48"/>
      <c r="V23" s="100"/>
      <c r="W23" s="100"/>
      <c r="X23" s="100"/>
      <c r="Y23" s="100"/>
      <c r="Z23" s="100"/>
      <c r="AA23" s="100"/>
      <c r="AB23" s="100"/>
      <c r="AC23" s="100"/>
    </row>
    <row collapsed="false" customFormat="false" customHeight="true" hidden="false" ht="15" outlineLevel="0" r="24">
      <c r="A24" s="656"/>
      <c r="B24" s="643"/>
      <c r="C24" s="644"/>
      <c r="D24" s="644"/>
      <c r="E24" s="645"/>
    </row>
    <row collapsed="false" customFormat="true" customHeight="true" hidden="false" ht="18" outlineLevel="0" r="25" s="15">
      <c r="A25" s="646" t="str">
        <f aca="false">'ORÇAMENTO ANALÍTICO'!B153</f>
        <v>10.46</v>
      </c>
      <c r="B25" s="657" t="str">
        <f aca="false">'ORÇAMENTO ANALÍTICO'!C153</f>
        <v>COTAÇÃO 03</v>
      </c>
      <c r="C25" s="648" t="n">
        <v>8.46</v>
      </c>
      <c r="D25" s="648" t="n">
        <f aca="false">598/50</f>
        <v>11.96</v>
      </c>
      <c r="E25" s="649" t="n">
        <v>10.94</v>
      </c>
      <c r="F25" s="14"/>
      <c r="G25" s="14"/>
      <c r="H25" s="14"/>
      <c r="I25" s="14"/>
      <c r="J25" s="14"/>
      <c r="K25" s="14"/>
      <c r="L25" s="14"/>
      <c r="M25" s="14"/>
      <c r="N25" s="14"/>
      <c r="O25" s="14"/>
      <c r="P25" s="14"/>
      <c r="Q25" s="14"/>
      <c r="R25" s="14"/>
      <c r="S25" s="14"/>
      <c r="T25" s="14"/>
      <c r="U25" s="14"/>
      <c r="V25" s="14"/>
      <c r="W25" s="14"/>
      <c r="X25" s="14"/>
      <c r="Y25" s="14"/>
      <c r="Z25" s="14"/>
      <c r="AA25" s="14"/>
      <c r="AB25" s="14"/>
      <c r="AC25" s="14"/>
    </row>
    <row collapsed="false" customFormat="true" customHeight="true" hidden="false" ht="18" outlineLevel="0" r="26" s="15">
      <c r="A26" s="650"/>
      <c r="B26" s="651" t="s">
        <v>653</v>
      </c>
      <c r="C26" s="652" t="n">
        <f aca="false">MEDIAN(C25:E25)</f>
        <v>10.94</v>
      </c>
      <c r="D26" s="653"/>
      <c r="E26" s="654"/>
      <c r="F26" s="14"/>
      <c r="G26" s="14"/>
      <c r="H26" s="14"/>
      <c r="I26" s="14"/>
      <c r="J26" s="14"/>
      <c r="K26" s="14"/>
      <c r="L26" s="14"/>
      <c r="M26" s="14"/>
      <c r="N26" s="14"/>
      <c r="O26" s="14"/>
      <c r="P26" s="14"/>
      <c r="Q26" s="14"/>
      <c r="R26" s="14"/>
      <c r="S26" s="14"/>
      <c r="T26" s="14"/>
      <c r="U26" s="14"/>
      <c r="V26" s="14"/>
      <c r="W26" s="14"/>
      <c r="X26" s="14"/>
      <c r="Y26" s="14"/>
      <c r="Z26" s="14"/>
      <c r="AA26" s="14"/>
      <c r="AB26" s="14"/>
      <c r="AC26" s="14"/>
    </row>
    <row collapsed="false" customFormat="false" customHeight="true" hidden="false" ht="21" outlineLevel="0" r="27">
      <c r="A27" s="655" t="s">
        <v>662</v>
      </c>
      <c r="B27" s="655"/>
      <c r="C27" s="655"/>
      <c r="D27" s="655"/>
      <c r="E27" s="655"/>
    </row>
    <row collapsed="false" customFormat="true" customHeight="true" hidden="false" ht="15" outlineLevel="0" r="28" s="94">
      <c r="A28" s="656" t="s">
        <v>4</v>
      </c>
      <c r="B28" s="643" t="s">
        <v>29</v>
      </c>
      <c r="C28" s="644" t="s">
        <v>663</v>
      </c>
      <c r="D28" s="644" t="s">
        <v>664</v>
      </c>
      <c r="E28" s="645" t="s">
        <v>665</v>
      </c>
      <c r="F28" s="48"/>
      <c r="G28" s="48"/>
      <c r="H28" s="48"/>
      <c r="I28" s="48"/>
      <c r="J28" s="48"/>
      <c r="K28" s="48"/>
      <c r="L28" s="48"/>
      <c r="M28" s="48"/>
      <c r="N28" s="48"/>
      <c r="O28" s="48"/>
      <c r="P28" s="48"/>
      <c r="Q28" s="48"/>
      <c r="R28" s="48"/>
      <c r="S28" s="48"/>
      <c r="T28" s="48"/>
      <c r="U28" s="48"/>
      <c r="V28" s="100"/>
      <c r="W28" s="100"/>
      <c r="X28" s="100"/>
      <c r="Y28" s="100"/>
      <c r="Z28" s="100"/>
      <c r="AA28" s="100"/>
      <c r="AB28" s="100"/>
      <c r="AC28" s="100"/>
    </row>
    <row collapsed="false" customFormat="false" customHeight="true" hidden="false" ht="15" outlineLevel="0" r="29">
      <c r="A29" s="656"/>
      <c r="B29" s="643"/>
      <c r="C29" s="644"/>
      <c r="D29" s="644"/>
      <c r="E29" s="645"/>
    </row>
    <row collapsed="false" customFormat="true" customHeight="true" hidden="false" ht="18" outlineLevel="0" r="30" s="15">
      <c r="A30" s="646" t="str">
        <f aca="false">'ORÇAMENTO ANALÍTICO'!B206</f>
        <v>13.31</v>
      </c>
      <c r="B30" s="658" t="str">
        <f aca="false">'ORÇAMENTO ANALÍTICO'!C206</f>
        <v>COTAÇÃO 04</v>
      </c>
      <c r="C30" s="648" t="n">
        <v>768.95</v>
      </c>
      <c r="D30" s="648" t="n">
        <v>717.95</v>
      </c>
      <c r="E30" s="649" t="n">
        <v>1405</v>
      </c>
      <c r="F30" s="14"/>
      <c r="G30" s="14"/>
      <c r="H30" s="14"/>
      <c r="I30" s="14"/>
      <c r="J30" s="14"/>
      <c r="K30" s="14"/>
      <c r="L30" s="14"/>
      <c r="M30" s="14"/>
      <c r="N30" s="14"/>
      <c r="O30" s="14"/>
      <c r="P30" s="14"/>
      <c r="Q30" s="14"/>
      <c r="R30" s="14"/>
      <c r="S30" s="14"/>
      <c r="T30" s="14"/>
      <c r="U30" s="14"/>
      <c r="V30" s="14"/>
      <c r="W30" s="14"/>
      <c r="X30" s="14"/>
      <c r="Y30" s="14"/>
      <c r="Z30" s="14"/>
      <c r="AA30" s="14"/>
      <c r="AB30" s="14"/>
      <c r="AC30" s="14"/>
    </row>
    <row collapsed="false" customFormat="true" customHeight="true" hidden="false" ht="18" outlineLevel="0" r="31" s="15">
      <c r="A31" s="650"/>
      <c r="B31" s="651" t="s">
        <v>653</v>
      </c>
      <c r="C31" s="652" t="n">
        <f aca="false">MEDIAN(C30:E30)</f>
        <v>768.95</v>
      </c>
      <c r="D31" s="653"/>
      <c r="E31" s="654"/>
      <c r="F31" s="14"/>
      <c r="G31" s="14"/>
      <c r="H31" s="14"/>
      <c r="I31" s="14"/>
      <c r="J31" s="14"/>
      <c r="K31" s="14"/>
      <c r="L31" s="14"/>
      <c r="M31" s="14"/>
      <c r="N31" s="14"/>
      <c r="O31" s="14"/>
      <c r="P31" s="14"/>
      <c r="Q31" s="14"/>
      <c r="R31" s="14"/>
      <c r="S31" s="14"/>
      <c r="T31" s="14"/>
      <c r="U31" s="14"/>
      <c r="V31" s="14"/>
      <c r="W31" s="14"/>
      <c r="X31" s="14"/>
      <c r="Y31" s="14"/>
      <c r="Z31" s="14"/>
      <c r="AA31" s="14"/>
      <c r="AB31" s="14"/>
      <c r="AC31" s="14"/>
    </row>
    <row collapsed="false" customFormat="false" customHeight="true" hidden="false" ht="15" outlineLevel="0" r="32">
      <c r="A32" s="659" t="s">
        <v>666</v>
      </c>
      <c r="B32" s="659"/>
      <c r="C32" s="659"/>
      <c r="D32" s="659"/>
      <c r="E32" s="659"/>
    </row>
    <row collapsed="false" customFormat="false" customHeight="true" hidden="false" ht="12" outlineLevel="0" r="33">
      <c r="A33" s="660"/>
      <c r="B33" s="661"/>
      <c r="C33" s="662"/>
      <c r="D33" s="662"/>
      <c r="E33" s="663"/>
    </row>
  </sheetData>
  <mergeCells count="30">
    <mergeCell ref="D2:E2"/>
    <mergeCell ref="A4:E4"/>
    <mergeCell ref="A5:E5"/>
    <mergeCell ref="A6:E6"/>
    <mergeCell ref="A11:E11"/>
    <mergeCell ref="A12:E12"/>
    <mergeCell ref="A13:A14"/>
    <mergeCell ref="B13:B14"/>
    <mergeCell ref="C13:C14"/>
    <mergeCell ref="D13:D14"/>
    <mergeCell ref="E13:E14"/>
    <mergeCell ref="A17:E17"/>
    <mergeCell ref="A18:A19"/>
    <mergeCell ref="B18:B19"/>
    <mergeCell ref="C18:C19"/>
    <mergeCell ref="D18:D19"/>
    <mergeCell ref="E18:E19"/>
    <mergeCell ref="A22:E22"/>
    <mergeCell ref="A23:A24"/>
    <mergeCell ref="B23:B24"/>
    <mergeCell ref="C23:C24"/>
    <mergeCell ref="D23:D24"/>
    <mergeCell ref="E23:E24"/>
    <mergeCell ref="A27:E27"/>
    <mergeCell ref="A28:A29"/>
    <mergeCell ref="B28:B29"/>
    <mergeCell ref="C28:C29"/>
    <mergeCell ref="D28:D29"/>
    <mergeCell ref="E28:E29"/>
    <mergeCell ref="A32:E32"/>
  </mergeCells>
  <printOptions headings="false" gridLines="false" gridLinesSet="true" horizontalCentered="true" verticalCentered="false"/>
  <pageMargins left="0.511805555555555" right="0.511805555555555" top="0.7875" bottom="0.7875" header="0.511805555555555" footer="0.511805555555555"/>
  <pageSetup blackAndWhite="false" cellComments="none" copies="1" draft="false" firstPageNumber="0" fitToHeight="100" fitToWidth="1" horizontalDpi="300" orientation="portrait" pageOrder="downThenOver" paperSize="1" scale="100" useFirstPageNumber="false" usePrinterDefaults="false" verticalDpi="300"/>
  <headerFooter differentFirst="false" differentOddEven="false">
    <oddHeader/>
    <oddFooter/>
  </headerFooter>
  <drawing r:id="rId1"/>
</worksheet>
</file>

<file path=xl/worksheets/sheet9.xml><?xml version="1.0" encoding="utf-8"?>
<worksheet xmlns="http://schemas.openxmlformats.org/spreadsheetml/2006/main" xmlns:r="http://schemas.openxmlformats.org/officeDocument/2006/relationships">
  <sheetPr filterMode="false">
    <pageSetUpPr fitToPage="false"/>
  </sheetPr>
  <dimension ref="A1:G161"/>
  <sheetViews>
    <sheetView colorId="64" defaultGridColor="true" rightToLeft="false" showFormulas="false" showGridLines="true" showOutlineSymbols="true" showRowColHeaders="true" showZeros="true" tabSelected="false" topLeftCell="A1" view="pageBreakPreview" windowProtection="false" workbookViewId="0" zoomScale="100" zoomScaleNormal="100" zoomScalePageLayoutView="100">
      <selection activeCell="D161" activeCellId="0" pane="topLeft" sqref="D161"/>
    </sheetView>
  </sheetViews>
  <sheetFormatPr defaultRowHeight="12.75"/>
  <cols>
    <col collapsed="false" hidden="false" max="1" min="1" style="0" width="8.6734693877551"/>
    <col collapsed="false" hidden="false" max="2" min="2" style="0" width="13.1377551020408"/>
    <col collapsed="false" hidden="false" max="3" min="3" style="0" width="70.4183673469388"/>
    <col collapsed="false" hidden="false" max="4" min="4" style="0" width="15.2908163265306"/>
    <col collapsed="false" hidden="false" max="5" min="5" style="0" width="12.8622448979592"/>
    <col collapsed="false" hidden="false" max="6" min="6" style="0" width="14.8571428571429"/>
    <col collapsed="false" hidden="false" max="1025" min="7" style="0" width="8.6734693877551"/>
  </cols>
  <sheetData>
    <row collapsed="false" customFormat="false" customHeight="true" hidden="false" ht="12.75" outlineLevel="0" r="1">
      <c r="A1" s="664" t="s">
        <v>4</v>
      </c>
      <c r="B1" s="664" t="s">
        <v>667</v>
      </c>
      <c r="C1" s="664" t="s">
        <v>5</v>
      </c>
      <c r="D1" s="664" t="s">
        <v>668</v>
      </c>
      <c r="E1" s="664" t="s">
        <v>582</v>
      </c>
      <c r="F1" s="664" t="s">
        <v>669</v>
      </c>
    </row>
    <row collapsed="false" customFormat="false" customHeight="true" hidden="false" ht="68.25" outlineLevel="0" r="2">
      <c r="A2" s="665" t="s">
        <v>289</v>
      </c>
      <c r="B2" s="666" t="s">
        <v>290</v>
      </c>
      <c r="C2" s="667" t="s">
        <v>670</v>
      </c>
      <c r="D2" s="668" t="n">
        <v>129220.88</v>
      </c>
      <c r="E2" s="669" t="n">
        <f aca="false">D2/$D$159</f>
        <v>0.10946344050179</v>
      </c>
      <c r="F2" s="670" t="inlineStr">
        <f aca="false">E2</f>
        <is>
          <t/>
        </is>
      </c>
      <c r="G2" s="671" t="s">
        <v>671</v>
      </c>
    </row>
    <row collapsed="false" customFormat="false" customHeight="true" hidden="false" ht="66.75" outlineLevel="0" r="3">
      <c r="A3" s="665" t="s">
        <v>101</v>
      </c>
      <c r="B3" s="666" t="s">
        <v>102</v>
      </c>
      <c r="C3" s="667" t="s">
        <v>672</v>
      </c>
      <c r="D3" s="668" t="n">
        <v>120641.76</v>
      </c>
      <c r="E3" s="669" t="n">
        <f aca="false">D3/$D$159</f>
        <v>0.10219603919886</v>
      </c>
      <c r="F3" s="670" t="inlineStr">
        <f aca="false">F2+E3</f>
        <is>
          <t/>
        </is>
      </c>
      <c r="G3" s="671"/>
    </row>
    <row collapsed="false" customFormat="false" customHeight="true" hidden="false" ht="12.75" outlineLevel="0" r="4">
      <c r="A4" s="672" t="s">
        <v>311</v>
      </c>
      <c r="B4" s="673" t="s">
        <v>312</v>
      </c>
      <c r="C4" s="672" t="s">
        <v>313</v>
      </c>
      <c r="D4" s="674" t="n">
        <v>116254.5</v>
      </c>
      <c r="E4" s="675" t="n">
        <f aca="false">D4/$D$159</f>
        <v>0.0984795765499768</v>
      </c>
      <c r="F4" s="676" t="inlineStr">
        <f aca="false">F3+E4</f>
        <is>
          <t/>
        </is>
      </c>
      <c r="G4" s="671" t="s">
        <v>673</v>
      </c>
    </row>
    <row collapsed="false" customFormat="false" customHeight="true" hidden="false" ht="12.75" outlineLevel="0" r="5">
      <c r="A5" s="672" t="s">
        <v>303</v>
      </c>
      <c r="B5" s="673" t="s">
        <v>304</v>
      </c>
      <c r="C5" s="672" t="s">
        <v>674</v>
      </c>
      <c r="D5" s="674" t="n">
        <v>47977.8</v>
      </c>
      <c r="E5" s="675" t="n">
        <f aca="false">D5/$D$159</f>
        <v>0.0406421551664622</v>
      </c>
      <c r="F5" s="676" t="inlineStr">
        <f aca="false">F4+E5</f>
        <is>
          <t/>
        </is>
      </c>
      <c r="G5" s="671"/>
    </row>
    <row collapsed="false" customFormat="false" customHeight="true" hidden="false" ht="12.75" outlineLevel="0" r="6">
      <c r="A6" s="672" t="s">
        <v>249</v>
      </c>
      <c r="B6" s="673" t="s">
        <v>250</v>
      </c>
      <c r="C6" s="672" t="s">
        <v>675</v>
      </c>
      <c r="D6" s="674" t="n">
        <v>40628.94</v>
      </c>
      <c r="E6" s="675" t="n">
        <f aca="false">D6/$D$159</f>
        <v>0.0344169112324634</v>
      </c>
      <c r="F6" s="676" t="inlineStr">
        <f aca="false">F5+E6</f>
        <is>
          <t/>
        </is>
      </c>
      <c r="G6" s="671"/>
    </row>
    <row collapsed="false" customFormat="false" customHeight="true" hidden="false" ht="12.75" outlineLevel="0" r="7">
      <c r="A7" s="672" t="s">
        <v>253</v>
      </c>
      <c r="B7" s="673" t="s">
        <v>254</v>
      </c>
      <c r="C7" s="672" t="s">
        <v>676</v>
      </c>
      <c r="D7" s="674" t="n">
        <v>29311.55</v>
      </c>
      <c r="E7" s="675" t="n">
        <f aca="false">D7/$D$159</f>
        <v>0.0248299122358573</v>
      </c>
      <c r="F7" s="676" t="inlineStr">
        <f aca="false">F6+E7</f>
        <is>
          <t/>
        </is>
      </c>
      <c r="G7" s="671"/>
    </row>
    <row collapsed="false" customFormat="false" customHeight="true" hidden="false" ht="12.75" outlineLevel="0" r="8">
      <c r="A8" s="672" t="s">
        <v>154</v>
      </c>
      <c r="B8" s="673" t="s">
        <v>155</v>
      </c>
      <c r="C8" s="672" t="s">
        <v>677</v>
      </c>
      <c r="D8" s="674" t="n">
        <v>27087.8</v>
      </c>
      <c r="E8" s="675" t="n">
        <f aca="false">D8/$D$159</f>
        <v>0.0229461661584752</v>
      </c>
      <c r="F8" s="676" t="inlineStr">
        <f aca="false">F7+E8</f>
        <is>
          <t/>
        </is>
      </c>
      <c r="G8" s="671"/>
    </row>
    <row collapsed="false" customFormat="false" customHeight="true" hidden="false" ht="12.75" outlineLevel="0" r="9">
      <c r="A9" s="672" t="s">
        <v>309</v>
      </c>
      <c r="B9" s="673" t="s">
        <v>310</v>
      </c>
      <c r="C9" s="672" t="s">
        <v>678</v>
      </c>
      <c r="D9" s="674" t="n">
        <v>25548</v>
      </c>
      <c r="E9" s="675" t="n">
        <f aca="false">D9/$D$159</f>
        <v>0.0216417964181929</v>
      </c>
      <c r="F9" s="676" t="inlineStr">
        <f aca="false">F8+E9</f>
        <is>
          <t/>
        </is>
      </c>
      <c r="G9" s="671"/>
    </row>
    <row collapsed="false" customFormat="false" customHeight="true" hidden="false" ht="12.75" outlineLevel="0" r="10">
      <c r="A10" s="672" t="s">
        <v>133</v>
      </c>
      <c r="B10" s="673" t="n">
        <v>87263</v>
      </c>
      <c r="C10" s="672" t="s">
        <v>679</v>
      </c>
      <c r="D10" s="674" t="n">
        <v>25260.62</v>
      </c>
      <c r="E10" s="675" t="n">
        <f aca="false">D10/$D$159</f>
        <v>0.0213983558571055</v>
      </c>
      <c r="F10" s="676" t="inlineStr">
        <f aca="false">F9+E10</f>
        <is>
          <t/>
        </is>
      </c>
      <c r="G10" s="671"/>
    </row>
    <row collapsed="false" customFormat="false" customHeight="true" hidden="false" ht="12.75" outlineLevel="0" r="11">
      <c r="A11" s="672" t="s">
        <v>232</v>
      </c>
      <c r="B11" s="673" t="n">
        <v>92998</v>
      </c>
      <c r="C11" s="672" t="s">
        <v>680</v>
      </c>
      <c r="D11" s="674" t="n">
        <v>25208.4</v>
      </c>
      <c r="E11" s="675" t="n">
        <f aca="false">D11/$D$159</f>
        <v>0.0213541201201023</v>
      </c>
      <c r="F11" s="676" t="inlineStr">
        <f aca="false">F10+E11</f>
        <is>
          <t/>
        </is>
      </c>
      <c r="G11" s="671"/>
    </row>
    <row collapsed="false" customFormat="false" customHeight="true" hidden="false" ht="12.75" outlineLevel="0" r="12">
      <c r="A12" s="672" t="s">
        <v>230</v>
      </c>
      <c r="B12" s="673" t="s">
        <v>231</v>
      </c>
      <c r="C12" s="672" t="s">
        <v>681</v>
      </c>
      <c r="D12" s="674" t="n">
        <v>22461.7</v>
      </c>
      <c r="E12" s="675" t="n">
        <f aca="false">D12/$D$159</f>
        <v>0.0190273813451747</v>
      </c>
      <c r="F12" s="676" t="inlineStr">
        <f aca="false">F11+E12</f>
        <is>
          <t/>
        </is>
      </c>
      <c r="G12" s="671"/>
    </row>
    <row collapsed="false" customFormat="false" customHeight="true" hidden="false" ht="12.75" outlineLevel="0" r="13">
      <c r="A13" s="677" t="s">
        <v>139</v>
      </c>
      <c r="B13" s="678" t="s">
        <v>140</v>
      </c>
      <c r="C13" s="677" t="s">
        <v>682</v>
      </c>
      <c r="D13" s="679" t="n">
        <v>22280.89</v>
      </c>
      <c r="E13" s="680" t="n">
        <f aca="false">D13/$D$159</f>
        <v>0.018874216588232</v>
      </c>
      <c r="F13" s="681" t="inlineStr">
        <f aca="false">F12+E13</f>
        <is>
          <t/>
        </is>
      </c>
      <c r="G13" s="682" t="s">
        <v>683</v>
      </c>
    </row>
    <row collapsed="false" customFormat="false" customHeight="true" hidden="false" ht="12.75" outlineLevel="0" r="14">
      <c r="A14" s="677" t="s">
        <v>684</v>
      </c>
      <c r="B14" s="678" t="s">
        <v>121</v>
      </c>
      <c r="C14" s="677" t="s">
        <v>685</v>
      </c>
      <c r="D14" s="679" t="n">
        <v>20939.31</v>
      </c>
      <c r="E14" s="680" t="n">
        <f aca="false">D14/$D$159</f>
        <v>0.0177377596742379</v>
      </c>
      <c r="F14" s="681" t="inlineStr">
        <f aca="false">F13+E14</f>
        <is>
          <t/>
        </is>
      </c>
      <c r="G14" s="682"/>
    </row>
    <row collapsed="false" customFormat="false" customHeight="true" hidden="false" ht="12.75" outlineLevel="0" r="15">
      <c r="A15" s="677" t="s">
        <v>36</v>
      </c>
      <c r="B15" s="678" t="s">
        <v>37</v>
      </c>
      <c r="C15" s="677" t="s">
        <v>686</v>
      </c>
      <c r="D15" s="679" t="n">
        <v>20611.3</v>
      </c>
      <c r="E15" s="680" t="n">
        <f aca="false">D15/$D$159</f>
        <v>0.0174599013039885</v>
      </c>
      <c r="F15" s="681" t="inlineStr">
        <f aca="false">F14+E15</f>
        <is>
          <t/>
        </is>
      </c>
      <c r="G15" s="682"/>
    </row>
    <row collapsed="false" customFormat="false" customHeight="true" hidden="false" ht="12.75" outlineLevel="0" r="16">
      <c r="A16" s="677" t="s">
        <v>131</v>
      </c>
      <c r="B16" s="678" t="n">
        <v>87373</v>
      </c>
      <c r="C16" s="677" t="s">
        <v>687</v>
      </c>
      <c r="D16" s="679" t="n">
        <v>17811.52</v>
      </c>
      <c r="E16" s="680" t="n">
        <f aca="false">D16/$D$159</f>
        <v>0.0150881982831756</v>
      </c>
      <c r="F16" s="681" t="inlineStr">
        <f aca="false">F15+E16</f>
        <is>
          <t/>
        </is>
      </c>
      <c r="G16" s="682"/>
    </row>
    <row collapsed="false" customFormat="false" customHeight="true" hidden="false" ht="12.75" outlineLevel="0" r="17">
      <c r="A17" s="677" t="s">
        <v>137</v>
      </c>
      <c r="B17" s="678" t="n">
        <v>98671</v>
      </c>
      <c r="C17" s="677" t="s">
        <v>688</v>
      </c>
      <c r="D17" s="679" t="n">
        <v>17782.12</v>
      </c>
      <c r="E17" s="680" t="n">
        <f aca="false">D17/$D$159</f>
        <v>0.0150632934446484</v>
      </c>
      <c r="F17" s="681" t="inlineStr">
        <f aca="false">F16+E17</f>
        <is>
          <t/>
        </is>
      </c>
      <c r="G17" s="682"/>
    </row>
    <row collapsed="false" customFormat="false" customHeight="true" hidden="false" ht="12.75" outlineLevel="0" r="18">
      <c r="A18" s="677" t="s">
        <v>305</v>
      </c>
      <c r="B18" s="678" t="s">
        <v>306</v>
      </c>
      <c r="C18" s="677" t="s">
        <v>689</v>
      </c>
      <c r="D18" s="679" t="n">
        <v>17581.08</v>
      </c>
      <c r="E18" s="680" t="n">
        <f aca="false">D18/$D$159</f>
        <v>0.0148929917869095</v>
      </c>
      <c r="F18" s="681" t="inlineStr">
        <f aca="false">F17+E18</f>
        <is>
          <t/>
        </is>
      </c>
      <c r="G18" s="682"/>
    </row>
    <row collapsed="false" customFormat="false" customHeight="true" hidden="false" ht="12.75" outlineLevel="0" r="19">
      <c r="A19" s="677" t="s">
        <v>122</v>
      </c>
      <c r="B19" s="678" t="n">
        <v>87274</v>
      </c>
      <c r="C19" s="677" t="s">
        <v>690</v>
      </c>
      <c r="D19" s="679" t="n">
        <v>16256.8</v>
      </c>
      <c r="E19" s="680" t="n">
        <f aca="false">D19/$D$159</f>
        <v>0.0137711897608924</v>
      </c>
      <c r="F19" s="681" t="inlineStr">
        <f aca="false">F18+E19</f>
        <is>
          <t/>
        </is>
      </c>
      <c r="G19" s="682"/>
    </row>
    <row collapsed="false" customFormat="false" customHeight="true" hidden="false" ht="12.75" outlineLevel="0" r="20">
      <c r="A20" s="677" t="s">
        <v>106</v>
      </c>
      <c r="B20" s="678" t="s">
        <v>107</v>
      </c>
      <c r="C20" s="677" t="s">
        <v>691</v>
      </c>
      <c r="D20" s="679" t="n">
        <v>15987.55</v>
      </c>
      <c r="E20" s="680" t="n">
        <f aca="false">D20/$D$159</f>
        <v>0.0135431071835635</v>
      </c>
      <c r="F20" s="681" t="inlineStr">
        <f aca="false">F19+E20</f>
        <is>
          <t/>
        </is>
      </c>
      <c r="G20" s="682"/>
    </row>
    <row collapsed="false" customFormat="false" customHeight="true" hidden="false" ht="12.75" outlineLevel="0" r="21">
      <c r="A21" s="677" t="s">
        <v>299</v>
      </c>
      <c r="B21" s="678" t="s">
        <v>300</v>
      </c>
      <c r="C21" s="677" t="s">
        <v>692</v>
      </c>
      <c r="D21" s="679" t="n">
        <v>15254.48</v>
      </c>
      <c r="E21" s="680" t="n">
        <f aca="false">D21/$D$159</f>
        <v>0.0129221211298495</v>
      </c>
      <c r="F21" s="681" t="inlineStr">
        <f aca="false">F20+E21</f>
        <is>
          <t/>
        </is>
      </c>
      <c r="G21" s="682"/>
    </row>
    <row collapsed="false" customFormat="false" customHeight="true" hidden="false" ht="12.75" outlineLevel="0" r="22">
      <c r="A22" s="677" t="s">
        <v>126</v>
      </c>
      <c r="B22" s="678" t="s">
        <v>125</v>
      </c>
      <c r="C22" s="677" t="s">
        <v>693</v>
      </c>
      <c r="D22" s="679" t="n">
        <v>14816.58</v>
      </c>
      <c r="E22" s="680" t="n">
        <f aca="false">D22/$D$159</f>
        <v>0.0125511745723293</v>
      </c>
      <c r="F22" s="681" t="inlineStr">
        <f aca="false">F21+E22</f>
        <is>
          <t/>
        </is>
      </c>
      <c r="G22" s="682"/>
    </row>
    <row collapsed="false" customFormat="false" customHeight="true" hidden="false" ht="12.75" outlineLevel="0" r="23">
      <c r="A23" s="677" t="s">
        <v>108</v>
      </c>
      <c r="B23" s="678" t="n">
        <v>95969</v>
      </c>
      <c r="C23" s="677" t="s">
        <v>694</v>
      </c>
      <c r="D23" s="679" t="n">
        <v>14712.09</v>
      </c>
      <c r="E23" s="680" t="n">
        <f aca="false">D23/$D$159</f>
        <v>0.0124626607431553</v>
      </c>
      <c r="F23" s="681" t="inlineStr">
        <f aca="false">F22+E23</f>
        <is>
          <t/>
        </is>
      </c>
      <c r="G23" s="682"/>
    </row>
    <row collapsed="false" customFormat="false" customHeight="true" hidden="false" ht="12.75" outlineLevel="0" r="24">
      <c r="A24" s="677" t="s">
        <v>129</v>
      </c>
      <c r="B24" s="678" t="n">
        <v>94992</v>
      </c>
      <c r="C24" s="677" t="s">
        <v>695</v>
      </c>
      <c r="D24" s="679" t="n">
        <v>14546.87</v>
      </c>
      <c r="E24" s="680" t="n">
        <f aca="false">D24/$D$159</f>
        <v>0.0123227023274588</v>
      </c>
      <c r="F24" s="681" t="inlineStr">
        <f aca="false">F23+E24</f>
        <is>
          <t/>
        </is>
      </c>
      <c r="G24" s="682"/>
    </row>
    <row collapsed="false" customFormat="false" customHeight="true" hidden="false" ht="12.75" outlineLevel="0" r="25">
      <c r="A25" s="677" t="s">
        <v>239</v>
      </c>
      <c r="B25" s="678" t="n">
        <v>92542</v>
      </c>
      <c r="C25" s="677" t="s">
        <v>696</v>
      </c>
      <c r="D25" s="679" t="n">
        <v>14298.93</v>
      </c>
      <c r="E25" s="680" t="n">
        <f aca="false">D25/$D$159</f>
        <v>0.0121126715225454</v>
      </c>
      <c r="F25" s="681" t="inlineStr">
        <f aca="false">F24+E25</f>
        <is>
          <t/>
        </is>
      </c>
      <c r="G25" s="682"/>
    </row>
    <row collapsed="false" customFormat="false" customHeight="true" hidden="false" ht="12.75" outlineLevel="0" r="26">
      <c r="A26" s="677" t="s">
        <v>213</v>
      </c>
      <c r="B26" s="678" t="s">
        <v>214</v>
      </c>
      <c r="C26" s="677" t="s">
        <v>697</v>
      </c>
      <c r="D26" s="679" t="n">
        <v>14098.08</v>
      </c>
      <c r="E26" s="680" t="n">
        <f aca="false">D26/$D$159</f>
        <v>0.0119425308144433</v>
      </c>
      <c r="F26" s="681" t="inlineStr">
        <f aca="false">F25+E26</f>
        <is>
          <t/>
        </is>
      </c>
      <c r="G26" s="682"/>
    </row>
    <row collapsed="false" customFormat="false" customHeight="true" hidden="false" ht="12.75" outlineLevel="0" r="27">
      <c r="A27" s="677" t="s">
        <v>251</v>
      </c>
      <c r="B27" s="678" t="n">
        <v>88487</v>
      </c>
      <c r="C27" s="677" t="s">
        <v>698</v>
      </c>
      <c r="D27" s="679" t="n">
        <v>13544.21</v>
      </c>
      <c r="E27" s="680" t="n">
        <f aca="false">D27/$D$159</f>
        <v>0.0114733456812765</v>
      </c>
      <c r="F27" s="681" t="inlineStr">
        <f aca="false">F26+E27</f>
        <is>
          <t/>
        </is>
      </c>
      <c r="G27" s="682"/>
    </row>
    <row collapsed="false" customFormat="false" customHeight="true" hidden="false" ht="12.75" outlineLevel="0" r="28">
      <c r="A28" s="677" t="s">
        <v>240</v>
      </c>
      <c r="B28" s="678" t="n">
        <v>92554</v>
      </c>
      <c r="C28" s="677" t="s">
        <v>699</v>
      </c>
      <c r="D28" s="679" t="n">
        <v>13333.95</v>
      </c>
      <c r="E28" s="680" t="n">
        <f aca="false">D28/$D$159</f>
        <v>0.0112952337306389</v>
      </c>
      <c r="F28" s="681" t="inlineStr">
        <f aca="false">F27+E28</f>
        <is>
          <t/>
        </is>
      </c>
      <c r="G28" s="682"/>
    </row>
    <row collapsed="false" customFormat="false" customHeight="true" hidden="false" ht="12.75" outlineLevel="0" r="29">
      <c r="A29" s="677" t="s">
        <v>307</v>
      </c>
      <c r="B29" s="678" t="s">
        <v>308</v>
      </c>
      <c r="C29" s="677" t="s">
        <v>700</v>
      </c>
      <c r="D29" s="679" t="n">
        <v>13175.58</v>
      </c>
      <c r="E29" s="680" t="n">
        <f aca="false">D29/$D$159</f>
        <v>0.0111610779728986</v>
      </c>
      <c r="F29" s="681" t="inlineStr">
        <f aca="false">F28+E29</f>
        <is>
          <t/>
        </is>
      </c>
      <c r="G29" s="682"/>
    </row>
    <row collapsed="false" customFormat="false" customHeight="true" hidden="false" ht="12.75" outlineLevel="0" r="30">
      <c r="A30" s="677" t="s">
        <v>199</v>
      </c>
      <c r="B30" s="678" t="s">
        <v>200</v>
      </c>
      <c r="C30" s="677" t="s">
        <v>701</v>
      </c>
      <c r="D30" s="679" t="n">
        <v>10530.96</v>
      </c>
      <c r="E30" s="680" t="n">
        <f aca="false">D30/$D$159</f>
        <v>0.00892081150806845</v>
      </c>
      <c r="F30" s="681" t="inlineStr">
        <f aca="false">F29+E30</f>
        <is>
          <t/>
        </is>
      </c>
      <c r="G30" s="682"/>
    </row>
    <row collapsed="false" customFormat="false" customHeight="true" hidden="false" ht="12.75" outlineLevel="0" r="31">
      <c r="A31" s="677" t="s">
        <v>130</v>
      </c>
      <c r="B31" s="678" t="n">
        <v>92396</v>
      </c>
      <c r="C31" s="677" t="s">
        <v>702</v>
      </c>
      <c r="D31" s="679" t="n">
        <v>9933.44</v>
      </c>
      <c r="E31" s="680" t="n">
        <f aca="false">D31/$D$159</f>
        <v>0.00841465031361884</v>
      </c>
      <c r="F31" s="681" t="inlineStr">
        <f aca="false">F30+E31</f>
        <is>
          <t/>
        </is>
      </c>
      <c r="G31" s="682"/>
    </row>
    <row collapsed="false" customFormat="false" customHeight="true" hidden="false" ht="12.75" outlineLevel="0" r="32">
      <c r="A32" s="677" t="s">
        <v>92</v>
      </c>
      <c r="B32" s="678" t="s">
        <v>91</v>
      </c>
      <c r="C32" s="677" t="s">
        <v>703</v>
      </c>
      <c r="D32" s="679" t="n">
        <v>8835.68</v>
      </c>
      <c r="E32" s="680" t="n">
        <f aca="false">D32/$D$159</f>
        <v>0.00748473413873096</v>
      </c>
      <c r="F32" s="681" t="inlineStr">
        <f aca="false">F31+E32</f>
        <is>
          <t/>
        </is>
      </c>
      <c r="G32" s="682"/>
    </row>
    <row collapsed="false" customFormat="false" customHeight="true" hidden="false" ht="12.75" outlineLevel="0" r="33">
      <c r="A33" s="677" t="s">
        <v>144</v>
      </c>
      <c r="B33" s="678" t="n">
        <v>90842</v>
      </c>
      <c r="C33" s="677" t="s">
        <v>704</v>
      </c>
      <c r="D33" s="679" t="n">
        <v>8828.82</v>
      </c>
      <c r="E33" s="680" t="n">
        <f aca="false">D33/$D$159</f>
        <v>0.00747892300974127</v>
      </c>
      <c r="F33" s="681" t="inlineStr">
        <f aca="false">F32+E33</f>
        <is>
          <t/>
        </is>
      </c>
      <c r="G33" s="682"/>
    </row>
    <row collapsed="false" customFormat="false" customHeight="true" hidden="false" ht="12.75" outlineLevel="0" r="34">
      <c r="A34" s="677" t="s">
        <v>72</v>
      </c>
      <c r="B34" s="678" t="s">
        <v>73</v>
      </c>
      <c r="C34" s="677" t="s">
        <v>705</v>
      </c>
      <c r="D34" s="679" t="n">
        <v>8641.35</v>
      </c>
      <c r="E34" s="680" t="n">
        <f aca="false">D34/$D$159</f>
        <v>0.00732011654447907</v>
      </c>
      <c r="F34" s="681" t="inlineStr">
        <f aca="false">F33+E34</f>
        <is>
          <t/>
        </is>
      </c>
      <c r="G34" s="682"/>
    </row>
    <row collapsed="false" customFormat="false" customHeight="true" hidden="false" ht="12.75" outlineLevel="0" r="35">
      <c r="A35" s="677" t="s">
        <v>205</v>
      </c>
      <c r="B35" s="678" t="n">
        <v>97593</v>
      </c>
      <c r="C35" s="677" t="s">
        <v>706</v>
      </c>
      <c r="D35" s="679" t="n">
        <v>8442.76</v>
      </c>
      <c r="E35" s="680" t="n">
        <f aca="false">D35/$D$159</f>
        <v>0.00715189028995077</v>
      </c>
      <c r="F35" s="681" t="inlineStr">
        <f aca="false">F34+E35</f>
        <is>
          <t/>
        </is>
      </c>
      <c r="G35" s="682"/>
    </row>
    <row collapsed="false" customFormat="false" customHeight="true" hidden="false" ht="12.75" outlineLevel="0" r="36">
      <c r="A36" s="677" t="s">
        <v>145</v>
      </c>
      <c r="B36" s="678" t="n">
        <v>90843</v>
      </c>
      <c r="C36" s="677" t="s">
        <v>707</v>
      </c>
      <c r="D36" s="679" t="n">
        <v>8187.52</v>
      </c>
      <c r="E36" s="680" t="n">
        <f aca="false">D36/$D$159</f>
        <v>0.00693567563057315</v>
      </c>
      <c r="F36" s="681" t="inlineStr">
        <f aca="false">F35+E36</f>
        <is>
          <t/>
        </is>
      </c>
      <c r="G36" s="682"/>
    </row>
    <row collapsed="false" customFormat="false" customHeight="true" hidden="false" ht="12.75" outlineLevel="0" r="37">
      <c r="A37" s="677" t="s">
        <v>215</v>
      </c>
      <c r="B37" s="678" t="s">
        <v>216</v>
      </c>
      <c r="C37" s="677" t="s">
        <v>708</v>
      </c>
      <c r="D37" s="679" t="n">
        <v>8090.1</v>
      </c>
      <c r="E37" s="680" t="n">
        <f aca="false">D37/$D$159</f>
        <v>0.00685315082209263</v>
      </c>
      <c r="F37" s="681" t="inlineStr">
        <f aca="false">F36+E37</f>
        <is>
          <t/>
        </is>
      </c>
      <c r="G37" s="682"/>
    </row>
    <row collapsed="false" customFormat="false" customHeight="true" hidden="false" ht="12.75" outlineLevel="0" r="38">
      <c r="A38" s="683" t="s">
        <v>94</v>
      </c>
      <c r="B38" s="684" t="s">
        <v>93</v>
      </c>
      <c r="C38" s="683" t="s">
        <v>709</v>
      </c>
      <c r="D38" s="685" t="n">
        <v>7244.71</v>
      </c>
      <c r="E38" s="686" t="n">
        <f aca="false">D38/$D$159</f>
        <v>0.00613701811996424</v>
      </c>
      <c r="F38" s="687" t="inlineStr">
        <f aca="false">F37+E38</f>
        <is>
          <t/>
        </is>
      </c>
    </row>
    <row collapsed="false" customFormat="false" customHeight="true" hidden="false" ht="12.75" outlineLevel="0" r="39">
      <c r="A39" s="683" t="s">
        <v>191</v>
      </c>
      <c r="B39" s="684" t="s">
        <v>192</v>
      </c>
      <c r="C39" s="683" t="s">
        <v>710</v>
      </c>
      <c r="D39" s="685" t="n">
        <v>6860.53</v>
      </c>
      <c r="E39" s="686" t="n">
        <f aca="false">D39/$D$159</f>
        <v>0.00581157795447412</v>
      </c>
      <c r="F39" s="687" t="inlineStr">
        <f aca="false">F38+E39</f>
        <is>
          <t/>
        </is>
      </c>
    </row>
    <row collapsed="false" customFormat="false" customHeight="true" hidden="false" ht="12.75" outlineLevel="0" r="40">
      <c r="A40" s="683" t="s">
        <v>242</v>
      </c>
      <c r="B40" s="684" t="n">
        <v>94198</v>
      </c>
      <c r="C40" s="683" t="s">
        <v>711</v>
      </c>
      <c r="D40" s="685" t="n">
        <v>6472.43</v>
      </c>
      <c r="E40" s="686" t="n">
        <f aca="false">D40/$D$159</f>
        <v>0.00548281714384704</v>
      </c>
      <c r="F40" s="687" t="inlineStr">
        <f aca="false">F39+E40</f>
        <is>
          <t/>
        </is>
      </c>
    </row>
    <row collapsed="false" customFormat="false" customHeight="true" hidden="false" ht="12.75" outlineLevel="0" r="41">
      <c r="A41" s="683" t="s">
        <v>113</v>
      </c>
      <c r="B41" s="684" t="n">
        <v>87490</v>
      </c>
      <c r="C41" s="683" t="s">
        <v>712</v>
      </c>
      <c r="D41" s="685" t="n">
        <v>6247.86</v>
      </c>
      <c r="E41" s="686" t="n">
        <f aca="false">D41/$D$159</f>
        <v>0.00529258314425281</v>
      </c>
      <c r="F41" s="687" t="inlineStr">
        <f aca="false">F40+E41</f>
        <is>
          <t/>
        </is>
      </c>
    </row>
    <row collapsed="false" customFormat="false" customHeight="true" hidden="false" ht="12.75" outlineLevel="0" r="42">
      <c r="A42" s="683" t="s">
        <v>134</v>
      </c>
      <c r="B42" s="684" t="s">
        <v>135</v>
      </c>
      <c r="C42" s="683" t="s">
        <v>713</v>
      </c>
      <c r="D42" s="685" t="n">
        <v>6247.3</v>
      </c>
      <c r="E42" s="686" t="n">
        <f aca="false">D42/$D$159</f>
        <v>0.0052921087663761</v>
      </c>
      <c r="F42" s="687" t="inlineStr">
        <f aca="false">F41+E42</f>
        <is>
          <t/>
        </is>
      </c>
    </row>
    <row collapsed="false" customFormat="false" customHeight="true" hidden="false" ht="12.75" outlineLevel="0" r="43">
      <c r="A43" s="683" t="s">
        <v>210</v>
      </c>
      <c r="B43" s="684" t="s">
        <v>211</v>
      </c>
      <c r="C43" s="683" t="s">
        <v>212</v>
      </c>
      <c r="D43" s="685" t="n">
        <v>5854.4</v>
      </c>
      <c r="E43" s="686" t="n">
        <f aca="false">D43/$D$159</f>
        <v>0.00495928185966293</v>
      </c>
      <c r="F43" s="687" t="inlineStr">
        <f aca="false">F42+E43</f>
        <is>
          <t/>
        </is>
      </c>
    </row>
    <row collapsed="false" customFormat="false" customHeight="true" hidden="false" ht="12.75" outlineLevel="0" r="44">
      <c r="A44" s="683" t="s">
        <v>174</v>
      </c>
      <c r="B44" s="684" t="n">
        <v>91795</v>
      </c>
      <c r="C44" s="683" t="s">
        <v>714</v>
      </c>
      <c r="D44" s="685" t="n">
        <v>5756.15</v>
      </c>
      <c r="E44" s="686" t="n">
        <f aca="false">D44/$D$159</f>
        <v>0.00487605395540086</v>
      </c>
      <c r="F44" s="687" t="inlineStr">
        <f aca="false">F43+E44</f>
        <is>
          <t/>
        </is>
      </c>
    </row>
    <row collapsed="false" customFormat="false" customHeight="true" hidden="false" ht="12.75" outlineLevel="0" r="45">
      <c r="A45" s="683" t="s">
        <v>301</v>
      </c>
      <c r="B45" s="684" t="s">
        <v>302</v>
      </c>
      <c r="C45" s="683" t="s">
        <v>715</v>
      </c>
      <c r="D45" s="685" t="n">
        <v>5672.58</v>
      </c>
      <c r="E45" s="686" t="n">
        <f aca="false">D45/$D$159</f>
        <v>0.0048052615283354</v>
      </c>
      <c r="F45" s="687" t="inlineStr">
        <f aca="false">F44+E45</f>
        <is>
          <t/>
        </is>
      </c>
    </row>
    <row collapsed="false" customFormat="false" customHeight="true" hidden="false" ht="12.75" outlineLevel="0" r="46">
      <c r="A46" s="683" t="s">
        <v>90</v>
      </c>
      <c r="B46" s="684" t="s">
        <v>89</v>
      </c>
      <c r="C46" s="683" t="s">
        <v>716</v>
      </c>
      <c r="D46" s="685" t="n">
        <v>5542.8</v>
      </c>
      <c r="E46" s="686" t="n">
        <f aca="false">D46/$D$159</f>
        <v>0.00469532445540784</v>
      </c>
      <c r="F46" s="687" t="inlineStr">
        <f aca="false">F45+E46</f>
        <is>
          <t/>
        </is>
      </c>
    </row>
    <row collapsed="false" customFormat="false" customHeight="true" hidden="false" ht="12.75" outlineLevel="0" r="47">
      <c r="A47" s="683" t="s">
        <v>116</v>
      </c>
      <c r="B47" s="684" t="s">
        <v>117</v>
      </c>
      <c r="C47" s="683" t="s">
        <v>717</v>
      </c>
      <c r="D47" s="685" t="n">
        <v>5527.1</v>
      </c>
      <c r="E47" s="686" t="n">
        <f aca="false">D47/$D$159</f>
        <v>0.00468202493279294</v>
      </c>
      <c r="F47" s="687" t="inlineStr">
        <f aca="false">F46+E47</f>
        <is>
          <t/>
        </is>
      </c>
    </row>
    <row collapsed="false" customFormat="false" customHeight="true" hidden="false" ht="12.75" outlineLevel="0" r="48">
      <c r="A48" s="683" t="s">
        <v>291</v>
      </c>
      <c r="B48" s="684" t="s">
        <v>292</v>
      </c>
      <c r="C48" s="683" t="s">
        <v>718</v>
      </c>
      <c r="D48" s="685" t="n">
        <v>5296</v>
      </c>
      <c r="E48" s="686" t="n">
        <f aca="false">D48/$D$159</f>
        <v>0.00448625934831492</v>
      </c>
      <c r="F48" s="687" t="inlineStr">
        <f aca="false">F47+E48</f>
        <is>
          <t/>
        </is>
      </c>
    </row>
    <row collapsed="false" customFormat="false" customHeight="true" hidden="false" ht="12.75" outlineLevel="0" r="49">
      <c r="A49" s="683" t="s">
        <v>141</v>
      </c>
      <c r="B49" s="684" t="s">
        <v>142</v>
      </c>
      <c r="C49" s="683" t="s">
        <v>719</v>
      </c>
      <c r="D49" s="685" t="n">
        <v>5288.04</v>
      </c>
      <c r="E49" s="686" t="n">
        <f aca="false">D49/$D$159</f>
        <v>0.00447951640563883</v>
      </c>
      <c r="F49" s="687" t="inlineStr">
        <f aca="false">F48+E49</f>
        <is>
          <t/>
        </is>
      </c>
    </row>
    <row collapsed="false" customFormat="false" customHeight="true" hidden="false" ht="12.75" outlineLevel="0" r="50">
      <c r="A50" s="683" t="s">
        <v>132</v>
      </c>
      <c r="B50" s="684" t="n">
        <v>87261</v>
      </c>
      <c r="C50" s="683" t="s">
        <v>720</v>
      </c>
      <c r="D50" s="685" t="n">
        <v>5186.58</v>
      </c>
      <c r="E50" s="686" t="n">
        <f aca="false">D50/$D$159</f>
        <v>0.00439356929961918</v>
      </c>
      <c r="F50" s="687" t="inlineStr">
        <f aca="false">F49+E50</f>
        <is>
          <t/>
        </is>
      </c>
    </row>
    <row collapsed="false" customFormat="false" customHeight="true" hidden="false" ht="12.75" outlineLevel="0" r="51">
      <c r="A51" s="683" t="s">
        <v>61</v>
      </c>
      <c r="B51" s="684" t="n">
        <v>10778</v>
      </c>
      <c r="C51" s="683" t="s">
        <v>721</v>
      </c>
      <c r="D51" s="685" t="n">
        <v>5143.26</v>
      </c>
      <c r="E51" s="686" t="n">
        <f aca="false">D51/$D$159</f>
        <v>0.00435687278244226</v>
      </c>
      <c r="F51" s="687" t="inlineStr">
        <f aca="false">F50+E51</f>
        <is>
          <t/>
        </is>
      </c>
    </row>
    <row collapsed="false" customFormat="false" customHeight="true" hidden="false" ht="12.75" outlineLevel="0" r="52">
      <c r="A52" s="683" t="s">
        <v>722</v>
      </c>
      <c r="B52" s="684" t="n">
        <v>97062</v>
      </c>
      <c r="C52" s="683" t="s">
        <v>723</v>
      </c>
      <c r="D52" s="685" t="n">
        <v>5085.36</v>
      </c>
      <c r="E52" s="686" t="n">
        <f aca="false">D52/$D$159</f>
        <v>0.00430782549840385</v>
      </c>
      <c r="F52" s="687" t="inlineStr">
        <f aca="false">F51+E52</f>
        <is>
          <t/>
        </is>
      </c>
    </row>
    <row collapsed="false" customFormat="false" customHeight="true" hidden="false" ht="12.75" outlineLevel="0" r="53">
      <c r="A53" s="683" t="s">
        <v>160</v>
      </c>
      <c r="B53" s="684" t="s">
        <v>161</v>
      </c>
      <c r="C53" s="683" t="s">
        <v>724</v>
      </c>
      <c r="D53" s="685" t="n">
        <v>4699.57</v>
      </c>
      <c r="E53" s="686" t="n">
        <f aca="false">D53/$D$159</f>
        <v>0.00398102149651819</v>
      </c>
      <c r="F53" s="687" t="inlineStr">
        <f aca="false">F52+E53</f>
        <is>
          <t/>
        </is>
      </c>
    </row>
    <row collapsed="false" customFormat="false" customHeight="true" hidden="false" ht="12.75" outlineLevel="0" r="54">
      <c r="A54" s="683" t="s">
        <v>40</v>
      </c>
      <c r="B54" s="684" t="s">
        <v>41</v>
      </c>
      <c r="C54" s="683" t="s">
        <v>725</v>
      </c>
      <c r="D54" s="685" t="n">
        <v>4373.6</v>
      </c>
      <c r="E54" s="686" t="n">
        <f aca="false">D54/$D$159</f>
        <v>0.00370489121710539</v>
      </c>
      <c r="F54" s="687" t="inlineStr">
        <f aca="false">F53+E54</f>
        <is>
          <t/>
        </is>
      </c>
    </row>
    <row collapsed="false" customFormat="false" customHeight="true" hidden="false" ht="12.75" outlineLevel="0" r="55">
      <c r="A55" s="683" t="s">
        <v>114</v>
      </c>
      <c r="B55" s="684" t="n">
        <v>96360</v>
      </c>
      <c r="C55" s="683" t="s">
        <v>726</v>
      </c>
      <c r="D55" s="685" t="n">
        <v>4307.79</v>
      </c>
      <c r="E55" s="686" t="n">
        <f aca="false">D55/$D$159</f>
        <v>0.00364914334555845</v>
      </c>
      <c r="F55" s="687" t="inlineStr">
        <f aca="false">F54+E55</f>
        <is>
          <t/>
        </is>
      </c>
    </row>
    <row collapsed="false" customFormat="false" customHeight="true" hidden="false" ht="12.75" outlineLevel="0" r="56">
      <c r="A56" s="683" t="s">
        <v>58</v>
      </c>
      <c r="B56" s="684" t="n">
        <v>10775</v>
      </c>
      <c r="C56" s="683" t="s">
        <v>727</v>
      </c>
      <c r="D56" s="685" t="n">
        <v>4114.62</v>
      </c>
      <c r="E56" s="686" t="n">
        <f aca="false">D56/$D$159</f>
        <v>0.00348550839119402</v>
      </c>
      <c r="F56" s="687" t="inlineStr">
        <f aca="false">F55+E56</f>
        <is>
          <t/>
        </is>
      </c>
    </row>
    <row collapsed="false" customFormat="false" customHeight="true" hidden="false" ht="12.75" outlineLevel="0" r="57">
      <c r="A57" s="683" t="s">
        <v>260</v>
      </c>
      <c r="B57" s="684" t="n">
        <v>86932</v>
      </c>
      <c r="C57" s="683" t="s">
        <v>728</v>
      </c>
      <c r="D57" s="685" t="n">
        <v>3765.23</v>
      </c>
      <c r="E57" s="686" t="n">
        <f aca="false">D57/$D$159</f>
        <v>0.00318953895129452</v>
      </c>
      <c r="F57" s="687" t="inlineStr">
        <f aca="false">F56+E57</f>
        <is>
          <t/>
        </is>
      </c>
    </row>
    <row collapsed="false" customFormat="false" customHeight="true" hidden="false" ht="12.75" outlineLevel="0" r="58">
      <c r="A58" s="683" t="s">
        <v>255</v>
      </c>
      <c r="B58" s="684" t="n">
        <v>95468</v>
      </c>
      <c r="C58" s="683" t="s">
        <v>729</v>
      </c>
      <c r="D58" s="685" t="n">
        <v>3291.26</v>
      </c>
      <c r="E58" s="686" t="n">
        <f aca="false">D58/$D$159</f>
        <v>0.00278803737589406</v>
      </c>
      <c r="F58" s="687" t="inlineStr">
        <f aca="false">F57+E58</f>
        <is>
          <t/>
        </is>
      </c>
    </row>
    <row collapsed="false" customFormat="false" customHeight="true" hidden="false" ht="12.75" outlineLevel="0" r="59">
      <c r="A59" s="683" t="s">
        <v>136</v>
      </c>
      <c r="B59" s="684" t="n">
        <v>98689</v>
      </c>
      <c r="C59" s="683" t="s">
        <v>730</v>
      </c>
      <c r="D59" s="685" t="n">
        <v>3203.22</v>
      </c>
      <c r="E59" s="686" t="n">
        <f aca="false">D59/$D$159</f>
        <v>0.00271345839684844</v>
      </c>
      <c r="F59" s="687" t="inlineStr">
        <f aca="false">F58+E59</f>
        <is>
          <t/>
        </is>
      </c>
    </row>
    <row collapsed="false" customFormat="false" customHeight="true" hidden="false" ht="12.75" outlineLevel="0" r="60">
      <c r="A60" s="683" t="s">
        <v>70</v>
      </c>
      <c r="B60" s="684" t="n">
        <v>93358</v>
      </c>
      <c r="C60" s="683" t="s">
        <v>731</v>
      </c>
      <c r="D60" s="685" t="n">
        <v>3082.49</v>
      </c>
      <c r="E60" s="686" t="n">
        <f aca="false">D60/$D$159</f>
        <v>0.00261118760924986</v>
      </c>
      <c r="F60" s="687" t="inlineStr">
        <f aca="false">F59+E60</f>
        <is>
          <t/>
        </is>
      </c>
    </row>
    <row collapsed="false" customFormat="false" customHeight="true" hidden="false" ht="12.75" outlineLevel="0" r="61">
      <c r="A61" s="683" t="s">
        <v>268</v>
      </c>
      <c r="B61" s="684" t="n">
        <v>40729</v>
      </c>
      <c r="C61" s="683" t="s">
        <v>732</v>
      </c>
      <c r="D61" s="685" t="n">
        <v>3058.6</v>
      </c>
      <c r="E61" s="686" t="n">
        <f aca="false">D61/$D$159</f>
        <v>0.00259095031018807</v>
      </c>
      <c r="F61" s="687" t="inlineStr">
        <f aca="false">F60+E61</f>
        <is>
          <t/>
        </is>
      </c>
    </row>
    <row collapsed="false" customFormat="false" customHeight="true" hidden="false" ht="12.75" outlineLevel="0" r="62">
      <c r="A62" s="683" t="s">
        <v>295</v>
      </c>
      <c r="B62" s="684" t="s">
        <v>296</v>
      </c>
      <c r="C62" s="683" t="s">
        <v>733</v>
      </c>
      <c r="D62" s="685" t="n">
        <v>2906.34</v>
      </c>
      <c r="E62" s="686" t="n">
        <f aca="false">D62/$D$159</f>
        <v>0.00246197035392402</v>
      </c>
      <c r="F62" s="687" t="inlineStr">
        <f aca="false">F61+E62</f>
        <is>
          <t/>
        </is>
      </c>
    </row>
    <row collapsed="false" customFormat="false" customHeight="true" hidden="false" ht="12.75" outlineLevel="0" r="63">
      <c r="A63" s="683" t="s">
        <v>104</v>
      </c>
      <c r="B63" s="684" t="s">
        <v>105</v>
      </c>
      <c r="C63" s="683" t="s">
        <v>734</v>
      </c>
      <c r="D63" s="685" t="n">
        <v>2839.26</v>
      </c>
      <c r="E63" s="686" t="n">
        <f aca="false">D63/$D$159</f>
        <v>0.00240514666112096</v>
      </c>
      <c r="F63" s="687" t="inlineStr">
        <f aca="false">F62+E63</f>
        <is>
          <t/>
        </is>
      </c>
    </row>
    <row collapsed="false" customFormat="false" customHeight="true" hidden="false" ht="12.75" outlineLevel="0" r="64">
      <c r="A64" s="683" t="s">
        <v>183</v>
      </c>
      <c r="B64" s="684" t="n">
        <v>91785</v>
      </c>
      <c r="C64" s="683" t="s">
        <v>735</v>
      </c>
      <c r="D64" s="685" t="n">
        <v>2802.36</v>
      </c>
      <c r="E64" s="686" t="n">
        <f aca="false">D64/$D$159</f>
        <v>0.00237388854745918</v>
      </c>
      <c r="F64" s="687" t="inlineStr">
        <f aca="false">F63+E64</f>
        <is>
          <t/>
        </is>
      </c>
    </row>
    <row collapsed="false" customFormat="false" customHeight="true" hidden="false" ht="12.75" outlineLevel="0" r="65">
      <c r="A65" s="683" t="s">
        <v>245</v>
      </c>
      <c r="B65" s="684" t="n">
        <v>98546</v>
      </c>
      <c r="C65" s="683" t="s">
        <v>736</v>
      </c>
      <c r="D65" s="685" t="n">
        <v>2661.6</v>
      </c>
      <c r="E65" s="686" t="n">
        <f aca="false">D65/$D$159</f>
        <v>0.0022546502797347</v>
      </c>
      <c r="F65" s="687" t="inlineStr">
        <f aca="false">F64+E65</f>
        <is>
          <t/>
        </is>
      </c>
    </row>
    <row collapsed="false" customFormat="false" customHeight="true" hidden="false" ht="12.75" outlineLevel="0" r="66">
      <c r="A66" s="683" t="s">
        <v>261</v>
      </c>
      <c r="B66" s="684" t="n">
        <v>95472</v>
      </c>
      <c r="C66" s="683" t="s">
        <v>737</v>
      </c>
      <c r="D66" s="685" t="n">
        <v>2590.59</v>
      </c>
      <c r="E66" s="686" t="n">
        <f aca="false">D66/$D$159</f>
        <v>0.00219449747076117</v>
      </c>
      <c r="F66" s="687" t="inlineStr">
        <f aca="false">F65+E66</f>
        <is>
          <t/>
        </is>
      </c>
    </row>
    <row collapsed="false" customFormat="false" customHeight="true" hidden="false" ht="12.75" outlineLevel="0" r="67">
      <c r="A67" s="683" t="s">
        <v>246</v>
      </c>
      <c r="B67" s="684" t="n">
        <v>91790</v>
      </c>
      <c r="C67" s="683" t="s">
        <v>738</v>
      </c>
      <c r="D67" s="685" t="n">
        <v>2505.2</v>
      </c>
      <c r="E67" s="686" t="n">
        <f aca="false">D67/$D$159</f>
        <v>0.0021221633155964</v>
      </c>
      <c r="F67" s="687" t="inlineStr">
        <f aca="false">F66+E67</f>
        <is>
          <t/>
        </is>
      </c>
    </row>
    <row collapsed="false" customFormat="false" customHeight="true" hidden="false" ht="12.75" outlineLevel="0" r="68">
      <c r="A68" s="683" t="s">
        <v>162</v>
      </c>
      <c r="B68" s="684" t="s">
        <v>163</v>
      </c>
      <c r="C68" s="683" t="s">
        <v>739</v>
      </c>
      <c r="D68" s="685" t="n">
        <v>2432.35</v>
      </c>
      <c r="E68" s="686" t="n">
        <f aca="false">D68/$D$159</f>
        <v>0.00206045183645653</v>
      </c>
      <c r="F68" s="687" t="inlineStr">
        <f aca="false">F67+E68</f>
        <is>
          <t/>
        </is>
      </c>
    </row>
    <row collapsed="false" customFormat="false" customHeight="true" hidden="false" ht="12.75" outlineLevel="0" r="69">
      <c r="A69" s="683" t="s">
        <v>156</v>
      </c>
      <c r="B69" s="684" t="s">
        <v>157</v>
      </c>
      <c r="C69" s="683" t="s">
        <v>740</v>
      </c>
      <c r="D69" s="685" t="n">
        <v>2409.69</v>
      </c>
      <c r="E69" s="686" t="n">
        <f aca="false">D69/$D$159</f>
        <v>0.0020412564745168</v>
      </c>
      <c r="F69" s="687" t="inlineStr">
        <f aca="false">F68+E69</f>
        <is>
          <t/>
        </is>
      </c>
    </row>
    <row collapsed="false" customFormat="false" customHeight="true" hidden="false" ht="12.75" outlineLevel="0" r="70">
      <c r="A70" s="683" t="s">
        <v>82</v>
      </c>
      <c r="B70" s="684" t="s">
        <v>81</v>
      </c>
      <c r="C70" s="683" t="s">
        <v>741</v>
      </c>
      <c r="D70" s="685" t="n">
        <v>2394.02</v>
      </c>
      <c r="E70" s="686" t="n">
        <f aca="false">D70/$D$159</f>
        <v>0.00202798236500243</v>
      </c>
      <c r="F70" s="687" t="inlineStr">
        <f aca="false">F69+E70</f>
        <is>
          <t/>
        </is>
      </c>
    </row>
    <row collapsed="false" customFormat="false" customHeight="true" hidden="false" ht="12.75" outlineLevel="0" r="71">
      <c r="A71" s="683" t="s">
        <v>238</v>
      </c>
      <c r="B71" s="684" t="n">
        <v>55960</v>
      </c>
      <c r="C71" s="683" t="s">
        <v>742</v>
      </c>
      <c r="D71" s="685" t="n">
        <v>2345.91</v>
      </c>
      <c r="E71" s="686" t="n">
        <f aca="false">D71/$D$159</f>
        <v>0.00198722822277293</v>
      </c>
      <c r="F71" s="687" t="inlineStr">
        <f aca="false">F70+E71</f>
        <is>
          <t/>
        </is>
      </c>
    </row>
    <row collapsed="false" customFormat="false" customHeight="true" hidden="false" ht="12.75" outlineLevel="0" r="72">
      <c r="A72" s="683" t="s">
        <v>75</v>
      </c>
      <c r="B72" s="684" t="s">
        <v>76</v>
      </c>
      <c r="C72" s="683" t="s">
        <v>743</v>
      </c>
      <c r="D72" s="685" t="n">
        <v>2265.18</v>
      </c>
      <c r="E72" s="686" t="n">
        <f aca="false">D72/$D$159</f>
        <v>0.00191884156922507</v>
      </c>
      <c r="F72" s="687" t="inlineStr">
        <f aca="false">F71+E72</f>
        <is>
          <t/>
        </is>
      </c>
    </row>
    <row collapsed="false" customFormat="false" customHeight="true" hidden="false" ht="12.75" outlineLevel="0" r="73">
      <c r="A73" s="683" t="s">
        <v>38</v>
      </c>
      <c r="B73" s="684" t="s">
        <v>39</v>
      </c>
      <c r="C73" s="683" t="s">
        <v>744</v>
      </c>
      <c r="D73" s="685" t="n">
        <v>2190.35</v>
      </c>
      <c r="E73" s="686" t="n">
        <f aca="false">D73/$D$159</f>
        <v>0.0018554528254497</v>
      </c>
      <c r="F73" s="687" t="inlineStr">
        <f aca="false">F72+E73</f>
        <is>
          <t/>
        </is>
      </c>
    </row>
    <row collapsed="false" customFormat="false" customHeight="true" hidden="false" ht="12.75" outlineLevel="0" r="74">
      <c r="A74" s="683" t="s">
        <v>95</v>
      </c>
      <c r="B74" s="684" t="n">
        <v>97064</v>
      </c>
      <c r="C74" s="683" t="s">
        <v>745</v>
      </c>
      <c r="D74" s="685" t="n">
        <v>2146.04</v>
      </c>
      <c r="E74" s="686" t="n">
        <f aca="false">D74/$D$159</f>
        <v>0.00181791767595501</v>
      </c>
      <c r="F74" s="687" t="inlineStr">
        <f aca="false">F73+E74</f>
        <is>
          <t/>
        </is>
      </c>
    </row>
    <row collapsed="false" customFormat="false" customHeight="true" hidden="false" ht="12.75" outlineLevel="0" r="75">
      <c r="A75" s="683" t="s">
        <v>151</v>
      </c>
      <c r="B75" s="684" t="n">
        <v>84844</v>
      </c>
      <c r="C75" s="683" t="s">
        <v>746</v>
      </c>
      <c r="D75" s="685" t="n">
        <v>2071.06</v>
      </c>
      <c r="E75" s="686" t="n">
        <f aca="false">D75/$D$159</f>
        <v>0.00175440186667694</v>
      </c>
      <c r="F75" s="687" t="inlineStr">
        <f aca="false">F74+E75</f>
        <is>
          <t/>
        </is>
      </c>
    </row>
    <row collapsed="false" customFormat="false" customHeight="true" hidden="false" ht="12.75" outlineLevel="0" r="76">
      <c r="A76" s="683" t="s">
        <v>203</v>
      </c>
      <c r="B76" s="684" t="s">
        <v>204</v>
      </c>
      <c r="C76" s="683" t="s">
        <v>747</v>
      </c>
      <c r="D76" s="685" t="n">
        <v>2024.19</v>
      </c>
      <c r="E76" s="686" t="n">
        <f aca="false">D76/$D$159</f>
        <v>0.00171469813260302</v>
      </c>
      <c r="F76" s="687" t="inlineStr">
        <f aca="false">F75+E76</f>
        <is>
          <t/>
        </is>
      </c>
    </row>
    <row collapsed="false" customFormat="false" customHeight="true" hidden="false" ht="12.75" outlineLevel="0" r="77">
      <c r="A77" s="683" t="s">
        <v>272</v>
      </c>
      <c r="B77" s="684" t="n">
        <v>93396</v>
      </c>
      <c r="C77" s="683" t="s">
        <v>748</v>
      </c>
      <c r="D77" s="685" t="n">
        <v>2023.44</v>
      </c>
      <c r="E77" s="686" t="n">
        <f aca="false">D77/$D$159</f>
        <v>0.00171406280508957</v>
      </c>
      <c r="F77" s="687" t="inlineStr">
        <f aca="false">F76+E77</f>
        <is>
          <t/>
        </is>
      </c>
    </row>
    <row collapsed="false" customFormat="false" customHeight="true" hidden="false" ht="12.75" outlineLevel="0" r="78">
      <c r="A78" s="683" t="s">
        <v>44</v>
      </c>
      <c r="B78" s="684" t="s">
        <v>45</v>
      </c>
      <c r="C78" s="683" t="s">
        <v>749</v>
      </c>
      <c r="D78" s="685" t="n">
        <v>2002.2</v>
      </c>
      <c r="E78" s="686" t="n">
        <f aca="false">D78/$D$159</f>
        <v>0.00169607032990864</v>
      </c>
      <c r="F78" s="687" t="inlineStr">
        <f aca="false">F77+E78</f>
        <is>
          <t/>
        </is>
      </c>
    </row>
    <row collapsed="false" customFormat="false" customHeight="true" hidden="false" ht="12.75" outlineLevel="0" r="79">
      <c r="A79" s="683" t="s">
        <v>97</v>
      </c>
      <c r="B79" s="684" t="s">
        <v>96</v>
      </c>
      <c r="C79" s="683" t="s">
        <v>750</v>
      </c>
      <c r="D79" s="685" t="n">
        <v>1969.43</v>
      </c>
      <c r="E79" s="686" t="n">
        <f aca="false">D79/$D$159</f>
        <v>0.00166831075308759</v>
      </c>
      <c r="F79" s="687" t="inlineStr">
        <f aca="false">F78+E79</f>
        <is>
          <t/>
        </is>
      </c>
    </row>
    <row collapsed="false" customFormat="false" customHeight="true" hidden="false" ht="12.75" outlineLevel="0" r="80">
      <c r="A80" s="683" t="s">
        <v>293</v>
      </c>
      <c r="B80" s="684" t="s">
        <v>294</v>
      </c>
      <c r="C80" s="683" t="s">
        <v>751</v>
      </c>
      <c r="D80" s="685" t="n">
        <v>1957.24</v>
      </c>
      <c r="E80" s="686" t="n">
        <f aca="false">D80/$D$159</f>
        <v>0.00165798456323563</v>
      </c>
      <c r="F80" s="687" t="inlineStr">
        <f aca="false">F79+E80</f>
        <is>
          <t/>
        </is>
      </c>
    </row>
    <row collapsed="false" customFormat="false" customHeight="true" hidden="false" ht="12.75" outlineLevel="0" r="81">
      <c r="A81" s="683" t="s">
        <v>256</v>
      </c>
      <c r="B81" s="684" t="s">
        <v>257</v>
      </c>
      <c r="C81" s="683" t="s">
        <v>752</v>
      </c>
      <c r="D81" s="685" t="n">
        <v>1951.29</v>
      </c>
      <c r="E81" s="686" t="n">
        <f aca="false">D81/$D$159</f>
        <v>0.00165294429829559</v>
      </c>
      <c r="F81" s="687" t="inlineStr">
        <f aca="false">F80+E81</f>
        <is>
          <t/>
        </is>
      </c>
    </row>
    <row collapsed="false" customFormat="false" customHeight="true" hidden="false" ht="12.75" outlineLevel="0" r="82">
      <c r="A82" s="683" t="s">
        <v>197</v>
      </c>
      <c r="B82" s="684" t="s">
        <v>198</v>
      </c>
      <c r="C82" s="683" t="s">
        <v>753</v>
      </c>
      <c r="D82" s="685" t="n">
        <v>1912.44</v>
      </c>
      <c r="E82" s="686" t="n">
        <f aca="false">D82/$D$159</f>
        <v>0.00162003433309883</v>
      </c>
      <c r="F82" s="687" t="inlineStr">
        <f aca="false">F81+E82</f>
        <is>
          <t/>
        </is>
      </c>
    </row>
    <row collapsed="false" customFormat="false" customHeight="true" hidden="false" ht="12.75" outlineLevel="0" r="83">
      <c r="A83" s="683" t="s">
        <v>115</v>
      </c>
      <c r="B83" s="684" t="n">
        <v>87448</v>
      </c>
      <c r="C83" s="683" t="s">
        <v>754</v>
      </c>
      <c r="D83" s="685" t="n">
        <v>1862.26</v>
      </c>
      <c r="E83" s="686" t="n">
        <f aca="false">D83/$D$159</f>
        <v>0.0015775266869322</v>
      </c>
      <c r="F83" s="687" t="inlineStr">
        <f aca="false">F82+E83</f>
        <is>
          <t/>
        </is>
      </c>
    </row>
    <row collapsed="false" customFormat="false" customHeight="true" hidden="false" ht="12.75" outlineLevel="0" r="84">
      <c r="A84" s="683" t="s">
        <v>172</v>
      </c>
      <c r="B84" s="684" t="n">
        <v>91793</v>
      </c>
      <c r="C84" s="683" t="s">
        <v>755</v>
      </c>
      <c r="D84" s="685" t="n">
        <v>1755.57</v>
      </c>
      <c r="E84" s="686" t="n">
        <f aca="false">D84/$D$159</f>
        <v>0.00148714923038543</v>
      </c>
      <c r="F84" s="687" t="inlineStr">
        <f aca="false">F83+E84</f>
        <is>
          <t/>
        </is>
      </c>
    </row>
    <row collapsed="false" customFormat="false" customHeight="true" hidden="false" ht="12.75" outlineLevel="0" r="85">
      <c r="A85" s="683" t="s">
        <v>84</v>
      </c>
      <c r="B85" s="684" t="s">
        <v>83</v>
      </c>
      <c r="C85" s="683" t="s">
        <v>756</v>
      </c>
      <c r="D85" s="685" t="n">
        <v>1661.29</v>
      </c>
      <c r="E85" s="686" t="n">
        <f aca="false">D85/$D$159</f>
        <v>0.00140728432642789</v>
      </c>
      <c r="F85" s="687" t="inlineStr">
        <f aca="false">F84+E85</f>
        <is>
          <t/>
        </is>
      </c>
    </row>
    <row collapsed="false" customFormat="false" customHeight="true" hidden="false" ht="12.75" outlineLevel="0" r="86">
      <c r="A86" s="683" t="s">
        <v>243</v>
      </c>
      <c r="B86" s="684" t="n">
        <v>94219</v>
      </c>
      <c r="C86" s="683" t="s">
        <v>757</v>
      </c>
      <c r="D86" s="685" t="n">
        <v>1657.67</v>
      </c>
      <c r="E86" s="686" t="n">
        <f aca="false">D86/$D$159</f>
        <v>0.0014042178122963</v>
      </c>
      <c r="F86" s="687" t="inlineStr">
        <f aca="false">F85+E86</f>
        <is>
          <t/>
        </is>
      </c>
    </row>
    <row collapsed="false" customFormat="false" customHeight="true" hidden="false" ht="12.75" outlineLevel="0" r="87">
      <c r="A87" s="683" t="s">
        <v>71</v>
      </c>
      <c r="B87" s="684" t="n">
        <v>93382</v>
      </c>
      <c r="C87" s="683" t="s">
        <v>758</v>
      </c>
      <c r="D87" s="685" t="n">
        <v>1615.02</v>
      </c>
      <c r="E87" s="686" t="n">
        <f aca="false">D87/$D$159</f>
        <v>0.00136808885436472</v>
      </c>
      <c r="F87" s="687" t="inlineStr">
        <f aca="false">F86+E87</f>
        <is>
          <t/>
        </is>
      </c>
    </row>
    <row collapsed="false" customFormat="false" customHeight="true" hidden="false" ht="12.75" outlineLevel="0" r="88">
      <c r="A88" s="683" t="s">
        <v>258</v>
      </c>
      <c r="B88" s="684" t="n">
        <v>6082</v>
      </c>
      <c r="C88" s="683" t="s">
        <v>759</v>
      </c>
      <c r="D88" s="685" t="n">
        <v>1586.33</v>
      </c>
      <c r="E88" s="686" t="n">
        <f aca="false">D88/$D$159</f>
        <v>0.00134378545921684</v>
      </c>
      <c r="F88" s="687" t="inlineStr">
        <f aca="false">F87+E88</f>
        <is>
          <t/>
        </is>
      </c>
    </row>
    <row collapsed="false" customFormat="false" customHeight="true" hidden="false" ht="12.75" outlineLevel="0" r="89">
      <c r="A89" s="683" t="s">
        <v>78</v>
      </c>
      <c r="B89" s="684" t="n">
        <v>72884</v>
      </c>
      <c r="C89" s="683" t="s">
        <v>760</v>
      </c>
      <c r="D89" s="685" t="n">
        <v>1492.96</v>
      </c>
      <c r="E89" s="686" t="n">
        <f aca="false">D89/$D$159</f>
        <v>0.00126469141930896</v>
      </c>
      <c r="F89" s="687" t="inlineStr">
        <f aca="false">F88+E89</f>
        <is>
          <t/>
        </is>
      </c>
    </row>
    <row collapsed="false" customFormat="false" customHeight="true" hidden="false" ht="12.75" outlineLevel="0" r="90">
      <c r="A90" s="683" t="s">
        <v>201</v>
      </c>
      <c r="B90" s="684" t="s">
        <v>202</v>
      </c>
      <c r="C90" s="683" t="s">
        <v>761</v>
      </c>
      <c r="D90" s="685" t="n">
        <v>1462.8</v>
      </c>
      <c r="E90" s="686" t="n">
        <f aca="false">D90/$D$159</f>
        <v>0.00123914278223472</v>
      </c>
      <c r="F90" s="687" t="inlineStr">
        <f aca="false">F89+E90</f>
        <is>
          <t/>
        </is>
      </c>
    </row>
    <row collapsed="false" customFormat="false" customHeight="true" hidden="false" ht="12.75" outlineLevel="0" r="91">
      <c r="A91" s="683" t="s">
        <v>187</v>
      </c>
      <c r="B91" s="684" t="s">
        <v>188</v>
      </c>
      <c r="C91" s="683" t="s">
        <v>762</v>
      </c>
      <c r="D91" s="685" t="n">
        <v>1461.92</v>
      </c>
      <c r="E91" s="686" t="n">
        <f aca="false">D91/$D$159</f>
        <v>0.0012383973312856</v>
      </c>
      <c r="F91" s="687" t="inlineStr">
        <f aca="false">F90+E91</f>
        <is>
          <t/>
        </is>
      </c>
    </row>
    <row collapsed="false" customFormat="false" customHeight="true" hidden="false" ht="12.75" outlineLevel="0" r="92">
      <c r="A92" s="683" t="s">
        <v>252</v>
      </c>
      <c r="B92" s="684" t="n">
        <v>88486</v>
      </c>
      <c r="C92" s="683" t="s">
        <v>763</v>
      </c>
      <c r="D92" s="685" t="n">
        <v>1445.26</v>
      </c>
      <c r="E92" s="686" t="n">
        <f aca="false">D92/$D$159</f>
        <v>0.00122428458945348</v>
      </c>
      <c r="F92" s="687" t="inlineStr">
        <f aca="false">F91+E92</f>
        <is>
          <t/>
        </is>
      </c>
    </row>
    <row collapsed="false" customFormat="false" customHeight="true" hidden="false" ht="12.75" outlineLevel="0" r="93">
      <c r="A93" s="683" t="s">
        <v>153</v>
      </c>
      <c r="B93" s="684" t="n">
        <v>72120</v>
      </c>
      <c r="C93" s="683" t="s">
        <v>764</v>
      </c>
      <c r="D93" s="685" t="n">
        <v>1412.79</v>
      </c>
      <c r="E93" s="686" t="n">
        <f aca="false">D93/$D$159</f>
        <v>0.00119677914363781</v>
      </c>
      <c r="F93" s="687" t="inlineStr">
        <f aca="false">F92+E93</f>
        <is>
          <t/>
        </is>
      </c>
    </row>
    <row collapsed="false" customFormat="false" customHeight="true" hidden="false" ht="12.75" outlineLevel="0" r="94">
      <c r="A94" s="683" t="s">
        <v>47</v>
      </c>
      <c r="B94" s="684" t="s">
        <v>48</v>
      </c>
      <c r="C94" s="683" t="s">
        <v>765</v>
      </c>
      <c r="D94" s="685" t="n">
        <v>1345.68</v>
      </c>
      <c r="E94" s="686" t="n">
        <f aca="false">D94/$D$159</f>
        <v>0.00113993003773422</v>
      </c>
      <c r="F94" s="687" t="inlineStr">
        <f aca="false">F93+E94</f>
        <is>
          <t/>
        </is>
      </c>
    </row>
    <row collapsed="false" customFormat="false" customHeight="true" hidden="false" ht="12.75" outlineLevel="0" r="95">
      <c r="A95" s="683" t="s">
        <v>266</v>
      </c>
      <c r="B95" s="684" t="s">
        <v>267</v>
      </c>
      <c r="C95" s="683" t="s">
        <v>766</v>
      </c>
      <c r="D95" s="685" t="n">
        <v>1303.12</v>
      </c>
      <c r="E95" s="686" t="n">
        <f aca="false">D95/$D$159</f>
        <v>0.00110387731910426</v>
      </c>
      <c r="F95" s="687" t="inlineStr">
        <f aca="false">F94+E95</f>
        <is>
          <t/>
        </is>
      </c>
    </row>
    <row collapsed="false" customFormat="false" customHeight="true" hidden="false" ht="12.75" outlineLevel="0" r="96">
      <c r="A96" s="683" t="s">
        <v>270</v>
      </c>
      <c r="B96" s="684" t="s">
        <v>271</v>
      </c>
      <c r="C96" s="683" t="s">
        <v>767</v>
      </c>
      <c r="D96" s="685" t="n">
        <v>1237.65</v>
      </c>
      <c r="E96" s="686" t="n">
        <f aca="false">D96/$D$159</f>
        <v>0.00104841746269675</v>
      </c>
      <c r="F96" s="687" t="inlineStr">
        <f aca="false">F95+E96</f>
        <is>
          <t/>
        </is>
      </c>
    </row>
    <row collapsed="false" customFormat="false" customHeight="true" hidden="false" ht="12.75" outlineLevel="0" r="97">
      <c r="A97" s="683" t="s">
        <v>150</v>
      </c>
      <c r="B97" s="684" t="n">
        <v>91341</v>
      </c>
      <c r="C97" s="683" t="s">
        <v>768</v>
      </c>
      <c r="D97" s="685" t="n">
        <v>1230.55</v>
      </c>
      <c r="E97" s="686" t="n">
        <f aca="false">D97/$D$159</f>
        <v>0.00104240302890274</v>
      </c>
      <c r="F97" s="687" t="inlineStr">
        <f aca="false">F96+E97</f>
        <is>
          <t/>
        </is>
      </c>
    </row>
    <row collapsed="false" customFormat="false" customHeight="true" hidden="false" ht="12.75" outlineLevel="0" r="98">
      <c r="A98" s="683" t="s">
        <v>287</v>
      </c>
      <c r="B98" s="684" t="s">
        <v>288</v>
      </c>
      <c r="C98" s="683" t="s">
        <v>769</v>
      </c>
      <c r="D98" s="685" t="n">
        <v>1226.01</v>
      </c>
      <c r="E98" s="686" t="n">
        <f aca="false">D98/$D$159</f>
        <v>0.00103855717968799</v>
      </c>
      <c r="F98" s="687" t="inlineStr">
        <f aca="false">F97+E98</f>
        <is>
          <t/>
        </is>
      </c>
    </row>
    <row collapsed="false" customFormat="false" customHeight="true" hidden="false" ht="12.75" outlineLevel="0" r="99">
      <c r="A99" s="683" t="s">
        <v>42</v>
      </c>
      <c r="B99" s="684" t="s">
        <v>43</v>
      </c>
      <c r="C99" s="683" t="s">
        <v>770</v>
      </c>
      <c r="D99" s="685" t="n">
        <v>1207</v>
      </c>
      <c r="E99" s="686" t="n">
        <f aca="false">D99/$D$159</f>
        <v>0.00102245374498038</v>
      </c>
      <c r="F99" s="687" t="inlineStr">
        <f aca="false">F98+E99</f>
        <is>
          <t/>
        </is>
      </c>
    </row>
    <row collapsed="false" customFormat="false" customHeight="true" hidden="false" ht="12.75" outlineLevel="0" r="100">
      <c r="A100" s="683" t="s">
        <v>247</v>
      </c>
      <c r="B100" s="684" t="n">
        <v>94230</v>
      </c>
      <c r="C100" s="683" t="s">
        <v>771</v>
      </c>
      <c r="D100" s="685" t="n">
        <v>1155.72</v>
      </c>
      <c r="E100" s="686" t="n">
        <f aca="false">D100/$D$159</f>
        <v>0.000979014285127364</v>
      </c>
      <c r="F100" s="687" t="inlineStr">
        <f aca="false">F99+E100</f>
        <is>
          <t/>
        </is>
      </c>
    </row>
    <row collapsed="false" customFormat="false" customHeight="true" hidden="false" ht="12.75" outlineLevel="0" r="101">
      <c r="A101" s="683" t="s">
        <v>152</v>
      </c>
      <c r="B101" s="684" t="n">
        <v>85010</v>
      </c>
      <c r="C101" s="683" t="s">
        <v>772</v>
      </c>
      <c r="D101" s="685" t="n">
        <v>1150.71</v>
      </c>
      <c r="E101" s="686" t="n">
        <f aca="false">D101/$D$159</f>
        <v>0.000974770297337512</v>
      </c>
      <c r="F101" s="687" t="inlineStr">
        <f aca="false">F100+E101</f>
        <is>
          <t/>
        </is>
      </c>
    </row>
    <row collapsed="false" customFormat="false" customHeight="true" hidden="false" ht="12.75" outlineLevel="0" r="102">
      <c r="A102" s="683" t="s">
        <v>273</v>
      </c>
      <c r="B102" s="684" t="s">
        <v>274</v>
      </c>
      <c r="C102" s="683" t="s">
        <v>773</v>
      </c>
      <c r="D102" s="685" t="n">
        <v>1129.24</v>
      </c>
      <c r="E102" s="686" t="n">
        <f aca="false">D102/$D$159</f>
        <v>0.000956582988385789</v>
      </c>
      <c r="F102" s="687" t="inlineStr">
        <f aca="false">F101+E102</f>
        <is>
          <t/>
        </is>
      </c>
    </row>
    <row collapsed="false" customFormat="false" customHeight="true" hidden="false" ht="12.75" outlineLevel="0" r="103">
      <c r="A103" s="683" t="s">
        <v>195</v>
      </c>
      <c r="B103" s="684" t="s">
        <v>196</v>
      </c>
      <c r="C103" s="683" t="s">
        <v>774</v>
      </c>
      <c r="D103" s="685" t="n">
        <v>1111.62</v>
      </c>
      <c r="E103" s="686" t="n">
        <f aca="false">D103/$D$159</f>
        <v>0.000941657027336449</v>
      </c>
      <c r="F103" s="687" t="inlineStr">
        <f aca="false">F102+E103</f>
        <is>
          <t/>
        </is>
      </c>
    </row>
    <row collapsed="false" customFormat="false" customHeight="true" hidden="false" ht="12.75" outlineLevel="0" r="104">
      <c r="A104" s="683" t="s">
        <v>297</v>
      </c>
      <c r="B104" s="684" t="s">
        <v>298</v>
      </c>
      <c r="C104" s="683" t="s">
        <v>775</v>
      </c>
      <c r="D104" s="685" t="n">
        <v>1089.22</v>
      </c>
      <c r="E104" s="686" t="n">
        <f aca="false">D104/$D$159</f>
        <v>0.000922681912268047</v>
      </c>
      <c r="F104" s="687" t="inlineStr">
        <f aca="false">F103+E104</f>
        <is>
          <t/>
        </is>
      </c>
    </row>
    <row collapsed="false" customFormat="false" customHeight="true" hidden="false" ht="12.75" outlineLevel="0" r="105">
      <c r="A105" s="683" t="s">
        <v>65</v>
      </c>
      <c r="B105" s="684" t="s">
        <v>66</v>
      </c>
      <c r="C105" s="683" t="s">
        <v>776</v>
      </c>
      <c r="D105" s="685" t="n">
        <v>1066</v>
      </c>
      <c r="E105" s="686" t="n">
        <f aca="false">D105/$D$159</f>
        <v>0.000903012172451606</v>
      </c>
      <c r="F105" s="687" t="inlineStr">
        <f aca="false">F104+E105</f>
        <is>
          <t/>
        </is>
      </c>
    </row>
    <row collapsed="false" customFormat="false" customHeight="true" hidden="false" ht="12.75" outlineLevel="0" r="106">
      <c r="A106" s="683" t="s">
        <v>143</v>
      </c>
      <c r="B106" s="684" t="n">
        <v>90841</v>
      </c>
      <c r="C106" s="683" t="s">
        <v>777</v>
      </c>
      <c r="D106" s="685" t="n">
        <v>917.08</v>
      </c>
      <c r="E106" s="686" t="n">
        <f aca="false">D106/$D$159</f>
        <v>0.000776861541380787</v>
      </c>
      <c r="F106" s="687" t="inlineStr">
        <f aca="false">F105+E106</f>
        <is>
          <t/>
        </is>
      </c>
    </row>
    <row collapsed="false" customFormat="false" customHeight="true" hidden="false" ht="12.75" outlineLevel="0" r="107">
      <c r="A107" s="683" t="s">
        <v>184</v>
      </c>
      <c r="B107" s="684" t="n">
        <v>91786</v>
      </c>
      <c r="C107" s="683" t="s">
        <v>778</v>
      </c>
      <c r="D107" s="685" t="n">
        <v>896.73</v>
      </c>
      <c r="E107" s="686" t="n">
        <f aca="false">D107/$D$159</f>
        <v>0.000759622988182485</v>
      </c>
      <c r="F107" s="687" t="inlineStr">
        <f aca="false">F106+E107</f>
        <is>
          <t/>
        </is>
      </c>
    </row>
    <row collapsed="false" customFormat="false" customHeight="true" hidden="false" ht="12.75" outlineLevel="0" r="108">
      <c r="A108" s="683" t="s">
        <v>164</v>
      </c>
      <c r="B108" s="684" t="s">
        <v>165</v>
      </c>
      <c r="C108" s="683" t="s">
        <v>779</v>
      </c>
      <c r="D108" s="685" t="n">
        <v>831</v>
      </c>
      <c r="E108" s="686" t="n">
        <f aca="false">D108/$D$159</f>
        <v>0.000703942884903644</v>
      </c>
      <c r="F108" s="687" t="inlineStr">
        <f aca="false">F107+E108</f>
        <is>
          <t/>
        </is>
      </c>
    </row>
    <row collapsed="false" customFormat="false" customHeight="true" hidden="false" ht="12.75" outlineLevel="0" r="109">
      <c r="A109" s="683" t="s">
        <v>109</v>
      </c>
      <c r="B109" s="684" t="n">
        <v>93188</v>
      </c>
      <c r="C109" s="683" t="s">
        <v>780</v>
      </c>
      <c r="D109" s="685" t="n">
        <v>798.04</v>
      </c>
      <c r="E109" s="686" t="n">
        <f aca="false">D109/$D$159</f>
        <v>0.000676022358445853</v>
      </c>
      <c r="F109" s="687" t="inlineStr">
        <f aca="false">F108+E109</f>
        <is>
          <t/>
        </is>
      </c>
    </row>
    <row collapsed="false" customFormat="false" customHeight="true" hidden="false" ht="12.75" outlineLevel="0" r="110">
      <c r="A110" s="683" t="s">
        <v>217</v>
      </c>
      <c r="B110" s="684" t="s">
        <v>218</v>
      </c>
      <c r="C110" s="683" t="s">
        <v>781</v>
      </c>
      <c r="D110" s="685" t="n">
        <v>771.74</v>
      </c>
      <c r="E110" s="686" t="n">
        <f aca="false">D110/$D$159</f>
        <v>0.000653743540307507</v>
      </c>
      <c r="F110" s="687" t="inlineStr">
        <f aca="false">F109+E110</f>
        <is>
          <t/>
        </is>
      </c>
    </row>
    <row collapsed="false" customFormat="false" customHeight="true" hidden="false" ht="12.75" outlineLevel="0" r="111">
      <c r="A111" s="683" t="s">
        <v>193</v>
      </c>
      <c r="B111" s="684" t="s">
        <v>194</v>
      </c>
      <c r="C111" s="683" t="s">
        <v>782</v>
      </c>
      <c r="D111" s="685" t="n">
        <v>726.9</v>
      </c>
      <c r="E111" s="686" t="n">
        <f aca="false">D111/$D$159</f>
        <v>0.000615759426036653</v>
      </c>
      <c r="F111" s="687" t="inlineStr">
        <f aca="false">F110+E111</f>
        <is>
          <t/>
        </is>
      </c>
    </row>
    <row collapsed="false" customFormat="false" customHeight="true" hidden="false" ht="12.75" outlineLevel="0" r="112">
      <c r="A112" s="683" t="s">
        <v>176</v>
      </c>
      <c r="B112" s="684" t="s">
        <v>177</v>
      </c>
      <c r="C112" s="683" t="s">
        <v>783</v>
      </c>
      <c r="D112" s="685" t="n">
        <v>724.59</v>
      </c>
      <c r="E112" s="686" t="n">
        <f aca="false">D112/$D$159</f>
        <v>0.000613802617295224</v>
      </c>
      <c r="F112" s="687" t="inlineStr">
        <f aca="false">F111+E112</f>
        <is>
          <t/>
        </is>
      </c>
    </row>
    <row collapsed="false" customFormat="false" customHeight="true" hidden="false" ht="12.75" outlineLevel="0" r="113">
      <c r="A113" s="683" t="s">
        <v>128</v>
      </c>
      <c r="B113" s="684" t="n">
        <v>96120</v>
      </c>
      <c r="C113" s="683" t="s">
        <v>784</v>
      </c>
      <c r="D113" s="685" t="n">
        <v>706.05</v>
      </c>
      <c r="E113" s="686" t="n">
        <f aca="false">D113/$D$159</f>
        <v>0.000598097321162717</v>
      </c>
      <c r="F113" s="687" t="inlineStr">
        <f aca="false">F112+E113</f>
        <is>
          <t/>
        </is>
      </c>
    </row>
    <row collapsed="false" customFormat="false" customHeight="true" hidden="false" ht="12.75" outlineLevel="0" r="114">
      <c r="A114" s="683" t="s">
        <v>219</v>
      </c>
      <c r="B114" s="684" t="s">
        <v>220</v>
      </c>
      <c r="C114" s="683" t="s">
        <v>785</v>
      </c>
      <c r="D114" s="685" t="n">
        <v>705.68</v>
      </c>
      <c r="E114" s="686" t="n">
        <f aca="false">D114/$D$159</f>
        <v>0.000597783892922748</v>
      </c>
      <c r="F114" s="687" t="inlineStr">
        <f aca="false">F113+E114</f>
        <is>
          <t/>
        </is>
      </c>
    </row>
    <row collapsed="false" customFormat="false" customHeight="true" hidden="false" ht="12.75" outlineLevel="0" r="115">
      <c r="A115" s="683" t="s">
        <v>207</v>
      </c>
      <c r="B115" s="684" t="s">
        <v>208</v>
      </c>
      <c r="C115" s="683" t="s">
        <v>209</v>
      </c>
      <c r="D115" s="685" t="n">
        <v>659.76</v>
      </c>
      <c r="E115" s="686" t="n">
        <f aca="false">D115/$D$159</f>
        <v>0.000558884907032525</v>
      </c>
      <c r="F115" s="687" t="inlineStr">
        <f aca="false">F114+E115</f>
        <is>
          <t/>
        </is>
      </c>
    </row>
    <row collapsed="false" customFormat="false" customHeight="true" hidden="false" ht="12.75" outlineLevel="0" r="116">
      <c r="A116" s="683" t="s">
        <v>173</v>
      </c>
      <c r="B116" s="684" t="n">
        <v>91794</v>
      </c>
      <c r="C116" s="683" t="s">
        <v>786</v>
      </c>
      <c r="D116" s="685" t="n">
        <v>637.48</v>
      </c>
      <c r="E116" s="686" t="n">
        <f aca="false">D116/$D$159</f>
        <v>0.000540011444366276</v>
      </c>
      <c r="F116" s="687" t="inlineStr">
        <f aca="false">F115+E116</f>
        <is>
          <t/>
        </is>
      </c>
    </row>
    <row collapsed="false" customFormat="false" customHeight="true" hidden="false" ht="12.75" outlineLevel="0" r="117">
      <c r="A117" s="683" t="s">
        <v>264</v>
      </c>
      <c r="B117" s="684" t="s">
        <v>265</v>
      </c>
      <c r="C117" s="683" t="s">
        <v>787</v>
      </c>
      <c r="D117" s="685" t="n">
        <v>570.92</v>
      </c>
      <c r="E117" s="686" t="n">
        <f aca="false">D117/$D$159</f>
        <v>0.000483628245305883</v>
      </c>
      <c r="F117" s="687" t="inlineStr">
        <f aca="false">F116+E117</f>
        <is>
          <t/>
        </is>
      </c>
    </row>
    <row collapsed="false" customFormat="false" customHeight="true" hidden="false" ht="12.75" outlineLevel="0" r="118">
      <c r="A118" s="683" t="s">
        <v>99</v>
      </c>
      <c r="B118" s="684" t="s">
        <v>98</v>
      </c>
      <c r="C118" s="683" t="s">
        <v>788</v>
      </c>
      <c r="D118" s="685" t="n">
        <v>555.66</v>
      </c>
      <c r="E118" s="686" t="n">
        <f aca="false">D118/$D$159</f>
        <v>0.000470701448165534</v>
      </c>
      <c r="F118" s="687" t="inlineStr">
        <f aca="false">F117+E118</f>
        <is>
          <t/>
        </is>
      </c>
    </row>
    <row collapsed="false" customFormat="false" customHeight="true" hidden="false" ht="12.75" outlineLevel="0" r="119">
      <c r="A119" s="683" t="s">
        <v>223</v>
      </c>
      <c r="B119" s="684" t="n">
        <v>93661</v>
      </c>
      <c r="C119" s="683" t="s">
        <v>789</v>
      </c>
      <c r="D119" s="685" t="n">
        <v>554.24</v>
      </c>
      <c r="E119" s="686" t="n">
        <f aca="false">D119/$D$159</f>
        <v>0.000469498561406734</v>
      </c>
      <c r="F119" s="687" t="inlineStr">
        <f aca="false">F118+E119</f>
        <is>
          <t/>
        </is>
      </c>
    </row>
    <row collapsed="false" customFormat="false" customHeight="true" hidden="false" ht="12.75" outlineLevel="0" r="120">
      <c r="A120" s="683" t="s">
        <v>269</v>
      </c>
      <c r="B120" s="684" t="n">
        <v>86942</v>
      </c>
      <c r="C120" s="683" t="s">
        <v>790</v>
      </c>
      <c r="D120" s="685" t="n">
        <v>510.54</v>
      </c>
      <c r="E120" s="686" t="n">
        <f aca="false">D120/$D$159</f>
        <v>0.000432480144956326</v>
      </c>
      <c r="F120" s="687" t="inlineStr">
        <f aca="false">F119+E120</f>
        <is>
          <t/>
        </is>
      </c>
    </row>
    <row collapsed="false" customFormat="false" customHeight="true" hidden="false" ht="12.75" outlineLevel="0" r="121">
      <c r="A121" s="683" t="s">
        <v>182</v>
      </c>
      <c r="B121" s="684" t="n">
        <v>89987</v>
      </c>
      <c r="C121" s="683" t="s">
        <v>791</v>
      </c>
      <c r="D121" s="685" t="n">
        <v>502.62</v>
      </c>
      <c r="E121" s="686" t="n">
        <f aca="false">D121/$D$159</f>
        <v>0.000425771086414284</v>
      </c>
      <c r="F121" s="687" t="inlineStr">
        <f aca="false">F120+E121</f>
        <is>
          <t/>
        </is>
      </c>
    </row>
    <row collapsed="false" customFormat="false" customHeight="true" hidden="false" ht="12.75" outlineLevel="0" r="122">
      <c r="A122" s="683" t="s">
        <v>283</v>
      </c>
      <c r="B122" s="684" t="n">
        <v>95547</v>
      </c>
      <c r="C122" s="683" t="s">
        <v>792</v>
      </c>
      <c r="D122" s="685" t="n">
        <v>480.48</v>
      </c>
      <c r="E122" s="686" t="n">
        <f aca="false">D122/$D$159</f>
        <v>0.000407016218217212</v>
      </c>
      <c r="F122" s="687" t="inlineStr">
        <f aca="false">F121+E122</f>
        <is>
          <t/>
        </is>
      </c>
    </row>
    <row collapsed="false" customFormat="false" customHeight="true" hidden="false" ht="12.75" outlineLevel="0" r="123">
      <c r="A123" s="683" t="s">
        <v>171</v>
      </c>
      <c r="B123" s="684" t="n">
        <v>91792</v>
      </c>
      <c r="C123" s="683" t="s">
        <v>793</v>
      </c>
      <c r="D123" s="685" t="n">
        <v>475.91</v>
      </c>
      <c r="E123" s="686" t="n">
        <f aca="false">D123/$D$159</f>
        <v>0.000403144955901917</v>
      </c>
      <c r="F123" s="687" t="inlineStr">
        <f aca="false">F122+E123</f>
        <is>
          <t/>
        </is>
      </c>
    </row>
    <row collapsed="false" customFormat="false" customHeight="true" hidden="false" ht="12.75" outlineLevel="0" r="124">
      <c r="A124" s="683" t="s">
        <v>88</v>
      </c>
      <c r="B124" s="684" t="s">
        <v>87</v>
      </c>
      <c r="C124" s="683" t="s">
        <v>794</v>
      </c>
      <c r="D124" s="685" t="n">
        <v>468.96</v>
      </c>
      <c r="E124" s="686" t="n">
        <f aca="false">D124/$D$159</f>
        <v>0.000397257587610605</v>
      </c>
      <c r="F124" s="687" t="inlineStr">
        <f aca="false">F123+E124</f>
        <is>
          <t/>
        </is>
      </c>
    </row>
    <row collapsed="false" customFormat="false" customHeight="true" hidden="false" ht="12.75" outlineLevel="0" r="125">
      <c r="A125" s="683" t="s">
        <v>178</v>
      </c>
      <c r="B125" s="684" t="s">
        <v>179</v>
      </c>
      <c r="C125" s="683" t="s">
        <v>795</v>
      </c>
      <c r="D125" s="685" t="n">
        <v>463.95</v>
      </c>
      <c r="E125" s="686" t="n">
        <f aca="false">D125/$D$159</f>
        <v>0.000393013599820753</v>
      </c>
      <c r="F125" s="687" t="inlineStr">
        <f aca="false">F124+E125</f>
        <is>
          <t/>
        </is>
      </c>
    </row>
    <row collapsed="false" customFormat="false" customHeight="true" hidden="false" ht="12.75" outlineLevel="0" r="126">
      <c r="A126" s="683" t="s">
        <v>244</v>
      </c>
      <c r="B126" s="684" t="n">
        <v>94231</v>
      </c>
      <c r="C126" s="683" t="s">
        <v>796</v>
      </c>
      <c r="D126" s="685" t="n">
        <v>455.28</v>
      </c>
      <c r="E126" s="686" t="n">
        <f aca="false">D126/$D$159</f>
        <v>0.00038566921376526</v>
      </c>
      <c r="F126" s="687" t="inlineStr">
        <f aca="false">F125+E126</f>
        <is>
          <t/>
        </is>
      </c>
    </row>
    <row collapsed="false" customFormat="false" customHeight="true" hidden="false" ht="12.75" outlineLevel="0" r="127">
      <c r="A127" s="683" t="s">
        <v>146</v>
      </c>
      <c r="B127" s="684" t="s">
        <v>147</v>
      </c>
      <c r="C127" s="683" t="s">
        <v>797</v>
      </c>
      <c r="D127" s="685" t="n">
        <v>445.79</v>
      </c>
      <c r="E127" s="686" t="n">
        <f aca="false">D127/$D$159</f>
        <v>0.000377630202961727</v>
      </c>
      <c r="F127" s="687" t="inlineStr">
        <f aca="false">F126+E127</f>
        <is>
          <t/>
        </is>
      </c>
    </row>
    <row collapsed="false" customFormat="false" customHeight="true" hidden="false" ht="12.75" outlineLevel="0" r="128">
      <c r="A128" s="683" t="s">
        <v>281</v>
      </c>
      <c r="B128" s="684" t="n">
        <v>86934</v>
      </c>
      <c r="C128" s="683" t="s">
        <v>798</v>
      </c>
      <c r="D128" s="685" t="n">
        <v>439.51</v>
      </c>
      <c r="E128" s="686" t="n">
        <f aca="false">D128/$D$159</f>
        <v>0.000372310393915765</v>
      </c>
      <c r="F128" s="687" t="inlineStr">
        <f aca="false">F127+E128</f>
        <is>
          <t/>
        </is>
      </c>
    </row>
    <row collapsed="false" customFormat="false" customHeight="true" hidden="false" ht="12.75" outlineLevel="0" r="129">
      <c r="A129" s="683" t="s">
        <v>166</v>
      </c>
      <c r="B129" s="684" t="n">
        <v>83446</v>
      </c>
      <c r="C129" s="683" t="s">
        <v>799</v>
      </c>
      <c r="D129" s="685" t="n">
        <v>435.44</v>
      </c>
      <c r="E129" s="686" t="n">
        <f aca="false">D129/$D$159</f>
        <v>0.000368862683276104</v>
      </c>
      <c r="F129" s="687" t="inlineStr">
        <f aca="false">F128+E129</f>
        <is>
          <t/>
        </is>
      </c>
    </row>
    <row collapsed="false" customFormat="false" customHeight="true" hidden="false" ht="12.75" outlineLevel="0" r="130">
      <c r="A130" s="683" t="s">
        <v>262</v>
      </c>
      <c r="B130" s="684" t="s">
        <v>263</v>
      </c>
      <c r="C130" s="683" t="s">
        <v>800</v>
      </c>
      <c r="D130" s="685" t="n">
        <v>434.16</v>
      </c>
      <c r="E130" s="686" t="n">
        <f aca="false">D130/$D$159</f>
        <v>0.000367778390986481</v>
      </c>
      <c r="F130" s="687" t="inlineStr">
        <f aca="false">F129+E130</f>
        <is>
          <t/>
        </is>
      </c>
    </row>
    <row collapsed="false" customFormat="false" customHeight="true" hidden="false" ht="12.75" outlineLevel="0" r="131">
      <c r="A131" s="683" t="s">
        <v>284</v>
      </c>
      <c r="B131" s="684" t="n">
        <v>95544</v>
      </c>
      <c r="C131" s="683" t="s">
        <v>801</v>
      </c>
      <c r="D131" s="685" t="n">
        <v>381.6</v>
      </c>
      <c r="E131" s="686" t="n">
        <f aca="false">D131/$D$159</f>
        <v>0.000323254638843839</v>
      </c>
      <c r="F131" s="687" t="inlineStr">
        <f aca="false">F130+E131</f>
        <is>
          <t/>
        </is>
      </c>
    </row>
    <row collapsed="false" customFormat="false" customHeight="true" hidden="false" ht="12.75" outlineLevel="0" r="132">
      <c r="A132" s="683" t="s">
        <v>285</v>
      </c>
      <c r="B132" s="684" t="s">
        <v>286</v>
      </c>
      <c r="C132" s="683" t="s">
        <v>802</v>
      </c>
      <c r="D132" s="685" t="n">
        <v>365.6</v>
      </c>
      <c r="E132" s="686" t="n">
        <f aca="false">D132/$D$159</f>
        <v>0.000309700985223553</v>
      </c>
      <c r="F132" s="687" t="inlineStr">
        <f aca="false">F131+E132</f>
        <is>
          <t/>
        </is>
      </c>
    </row>
    <row collapsed="false" customFormat="false" customHeight="true" hidden="false" ht="12.75" outlineLevel="0" r="133">
      <c r="A133" s="683" t="s">
        <v>221</v>
      </c>
      <c r="B133" s="684" t="s">
        <v>222</v>
      </c>
      <c r="C133" s="683" t="s">
        <v>803</v>
      </c>
      <c r="D133" s="685" t="n">
        <v>350.91</v>
      </c>
      <c r="E133" s="686" t="n">
        <f aca="false">D133/$D$159</f>
        <v>0.000297257036993427</v>
      </c>
      <c r="F133" s="687" t="inlineStr">
        <f aca="false">F132+E133</f>
        <is>
          <t/>
        </is>
      </c>
    </row>
    <row collapsed="false" customFormat="false" customHeight="true" hidden="false" ht="12.75" outlineLevel="0" r="134">
      <c r="A134" s="683" t="s">
        <v>275</v>
      </c>
      <c r="B134" s="684" t="s">
        <v>276</v>
      </c>
      <c r="C134" s="683" t="s">
        <v>804</v>
      </c>
      <c r="D134" s="685" t="n">
        <v>340.91</v>
      </c>
      <c r="E134" s="686" t="n">
        <f aca="false">D134/$D$159</f>
        <v>0.000288786003480748</v>
      </c>
      <c r="F134" s="687" t="inlineStr">
        <f aca="false">F133+E134</f>
        <is>
          <t/>
        </is>
      </c>
    </row>
    <row collapsed="false" customFormat="false" customHeight="true" hidden="false" ht="12.75" outlineLevel="0" r="135">
      <c r="A135" s="683" t="s">
        <v>77</v>
      </c>
      <c r="B135" s="684" t="n">
        <v>72898</v>
      </c>
      <c r="C135" s="683" t="s">
        <v>805</v>
      </c>
      <c r="D135" s="685" t="n">
        <v>338.83</v>
      </c>
      <c r="E135" s="686" t="n">
        <f aca="false">D135/$D$159</f>
        <v>0.00028702402851011</v>
      </c>
      <c r="F135" s="687" t="inlineStr">
        <f aca="false">F134+E135</f>
        <is>
          <t/>
        </is>
      </c>
    </row>
    <row collapsed="false" customFormat="false" customHeight="true" hidden="false" ht="12.75" outlineLevel="0" r="136">
      <c r="A136" s="683" t="s">
        <v>279</v>
      </c>
      <c r="B136" s="684" t="s">
        <v>280</v>
      </c>
      <c r="C136" s="683" t="s">
        <v>806</v>
      </c>
      <c r="D136" s="685" t="n">
        <v>332.64</v>
      </c>
      <c r="E136" s="686" t="n">
        <f aca="false">D136/$D$159</f>
        <v>0.000281780458765762</v>
      </c>
      <c r="F136" s="687" t="inlineStr">
        <f aca="false">F135+E136</f>
        <is>
          <t/>
        </is>
      </c>
    </row>
    <row collapsed="false" customFormat="false" customHeight="true" hidden="false" ht="12.75" outlineLevel="0" r="137">
      <c r="A137" s="683" t="s">
        <v>86</v>
      </c>
      <c r="B137" s="684" t="s">
        <v>85</v>
      </c>
      <c r="C137" s="683" t="s">
        <v>807</v>
      </c>
      <c r="D137" s="685" t="n">
        <v>329.28</v>
      </c>
      <c r="E137" s="686" t="n">
        <f aca="false">D137/$D$159</f>
        <v>0.000278934191505502</v>
      </c>
      <c r="F137" s="687" t="inlineStr">
        <f aca="false">F136+E137</f>
        <is>
          <t/>
        </is>
      </c>
    </row>
    <row collapsed="false" customFormat="false" customHeight="true" hidden="false" ht="12.75" outlineLevel="0" r="138">
      <c r="A138" s="683" t="s">
        <v>148</v>
      </c>
      <c r="B138" s="684" t="s">
        <v>149</v>
      </c>
      <c r="C138" s="683" t="s">
        <v>808</v>
      </c>
      <c r="D138" s="685" t="n">
        <v>322.26</v>
      </c>
      <c r="E138" s="686" t="n">
        <f aca="false">D138/$D$159</f>
        <v>0.000272987525979601</v>
      </c>
      <c r="F138" s="687" t="inlineStr">
        <f aca="false">F137+E138</f>
        <is>
          <t/>
        </is>
      </c>
    </row>
    <row collapsed="false" customFormat="false" customHeight="true" hidden="false" ht="12.75" outlineLevel="0" r="139">
      <c r="A139" s="683" t="s">
        <v>206</v>
      </c>
      <c r="B139" s="684" t="n">
        <v>97605</v>
      </c>
      <c r="C139" s="683" t="s">
        <v>809</v>
      </c>
      <c r="D139" s="685" t="n">
        <v>302.07</v>
      </c>
      <c r="E139" s="686" t="n">
        <f aca="false">D139/$D$159</f>
        <v>0.000255884509317501</v>
      </c>
      <c r="F139" s="687" t="inlineStr">
        <f aca="false">F138+E139</f>
        <is>
          <t/>
        </is>
      </c>
    </row>
    <row collapsed="false" customFormat="false" customHeight="true" hidden="false" ht="12.75" outlineLevel="0" r="140">
      <c r="A140" s="683" t="s">
        <v>277</v>
      </c>
      <c r="B140" s="684" t="s">
        <v>278</v>
      </c>
      <c r="C140" s="683" t="s">
        <v>810</v>
      </c>
      <c r="D140" s="685" t="n">
        <v>254.17</v>
      </c>
      <c r="E140" s="686" t="n">
        <f aca="false">D140/$D$159</f>
        <v>0.000215308258791768</v>
      </c>
      <c r="F140" s="687" t="inlineStr">
        <f aca="false">F139+E140</f>
        <is>
          <t/>
        </is>
      </c>
    </row>
    <row collapsed="false" customFormat="false" customHeight="true" hidden="false" ht="12.75" outlineLevel="0" r="141">
      <c r="A141" s="683" t="s">
        <v>69</v>
      </c>
      <c r="B141" s="684" t="n">
        <v>90084</v>
      </c>
      <c r="C141" s="683" t="s">
        <v>811</v>
      </c>
      <c r="D141" s="685" t="n">
        <v>248.49</v>
      </c>
      <c r="E141" s="686" t="n">
        <f aca="false">D141/$D$159</f>
        <v>0.000210496711756566</v>
      </c>
      <c r="F141" s="687" t="inlineStr">
        <f aca="false">F140+E141</f>
        <is>
          <t/>
        </is>
      </c>
    </row>
    <row collapsed="false" customFormat="false" customHeight="true" hidden="false" ht="12.75" outlineLevel="0" r="142">
      <c r="A142" s="683" t="s">
        <v>181</v>
      </c>
      <c r="B142" s="684" t="n">
        <v>89985</v>
      </c>
      <c r="C142" s="683" t="s">
        <v>812</v>
      </c>
      <c r="D142" s="685" t="n">
        <v>239.58</v>
      </c>
      <c r="E142" s="686" t="n">
        <f aca="false">D142/$D$159</f>
        <v>0.000202949020896769</v>
      </c>
      <c r="F142" s="687" t="inlineStr">
        <f aca="false">F141+E142</f>
        <is>
          <t/>
        </is>
      </c>
    </row>
    <row collapsed="false" customFormat="false" customHeight="true" hidden="false" ht="12.75" outlineLevel="0" r="143">
      <c r="A143" s="683" t="s">
        <v>226</v>
      </c>
      <c r="B143" s="684" t="s">
        <v>227</v>
      </c>
      <c r="C143" s="683" t="s">
        <v>813</v>
      </c>
      <c r="D143" s="685" t="n">
        <v>234</v>
      </c>
      <c r="E143" s="686" t="n">
        <f aca="false">D143/$D$159</f>
        <v>0.000198222184196694</v>
      </c>
      <c r="F143" s="687" t="inlineStr">
        <f aca="false">F142+E143</f>
        <is>
          <t/>
        </is>
      </c>
    </row>
    <row collapsed="false" customFormat="false" customHeight="true" hidden="false" ht="12.75" outlineLevel="0" r="144">
      <c r="A144" s="683" t="s">
        <v>180</v>
      </c>
      <c r="B144" s="684" t="n">
        <v>94496</v>
      </c>
      <c r="C144" s="683" t="s">
        <v>814</v>
      </c>
      <c r="D144" s="685" t="n">
        <v>208.94</v>
      </c>
      <c r="E144" s="686" t="n">
        <f aca="false">D144/$D$159</f>
        <v>0.00017699377421392</v>
      </c>
      <c r="F144" s="687" t="inlineStr">
        <f aca="false">F143+E144</f>
        <is>
          <t/>
        </is>
      </c>
    </row>
    <row collapsed="false" customFormat="false" customHeight="true" hidden="false" ht="12.75" outlineLevel="0" r="145">
      <c r="A145" s="683" t="s">
        <v>167</v>
      </c>
      <c r="B145" s="684" t="s">
        <v>168</v>
      </c>
      <c r="C145" s="683" t="s">
        <v>815</v>
      </c>
      <c r="D145" s="685" t="n">
        <v>189.67</v>
      </c>
      <c r="E145" s="686" t="n">
        <f aca="false">D145/$D$159</f>
        <v>0.000160670092634987</v>
      </c>
      <c r="F145" s="687" t="inlineStr">
        <f aca="false">F144+E145</f>
        <is>
          <t/>
        </is>
      </c>
    </row>
    <row collapsed="false" customFormat="false" customHeight="true" hidden="false" ht="12.75" outlineLevel="0" r="146">
      <c r="A146" s="683" t="s">
        <v>110</v>
      </c>
      <c r="B146" s="684" t="n">
        <v>93187</v>
      </c>
      <c r="C146" s="683" t="s">
        <v>816</v>
      </c>
      <c r="D146" s="685" t="n">
        <v>186.22</v>
      </c>
      <c r="E146" s="686" t="n">
        <f aca="false">D146/$D$159</f>
        <v>0.000157747586073113</v>
      </c>
      <c r="F146" s="687" t="inlineStr">
        <f aca="false">F145+E146</f>
        <is>
          <t/>
        </is>
      </c>
    </row>
    <row collapsed="false" customFormat="false" customHeight="true" hidden="false" ht="12.75" outlineLevel="0" r="147">
      <c r="A147" s="683" t="s">
        <v>111</v>
      </c>
      <c r="B147" s="684" t="n">
        <v>93197</v>
      </c>
      <c r="C147" s="683" t="s">
        <v>817</v>
      </c>
      <c r="D147" s="685" t="n">
        <v>175.95</v>
      </c>
      <c r="E147" s="686" t="n">
        <f aca="false">D147/$D$159</f>
        <v>0.000149047834655591</v>
      </c>
      <c r="F147" s="687" t="inlineStr">
        <f aca="false">F146+E147</f>
        <is>
          <t/>
        </is>
      </c>
    </row>
    <row collapsed="false" customFormat="false" customHeight="true" hidden="false" ht="12.75" outlineLevel="0" r="148">
      <c r="A148" s="683" t="s">
        <v>224</v>
      </c>
      <c r="B148" s="684" t="n">
        <v>93663</v>
      </c>
      <c r="C148" s="683" t="s">
        <v>818</v>
      </c>
      <c r="D148" s="685" t="n">
        <v>143.74</v>
      </c>
      <c r="E148" s="686" t="n">
        <f aca="false">D148/$D$159</f>
        <v>0.000121762635711251</v>
      </c>
      <c r="F148" s="687" t="inlineStr">
        <f aca="false">F147+E148</f>
        <is>
          <t/>
        </is>
      </c>
    </row>
    <row collapsed="false" customFormat="false" customHeight="true" hidden="false" ht="12.75" outlineLevel="0" r="149">
      <c r="A149" s="683" t="s">
        <v>185</v>
      </c>
      <c r="B149" s="684" t="n">
        <v>91787</v>
      </c>
      <c r="C149" s="683" t="s">
        <v>819</v>
      </c>
      <c r="D149" s="685" t="n">
        <v>141.85</v>
      </c>
      <c r="E149" s="686" t="n">
        <f aca="false">D149/$D$159</f>
        <v>0.000120161610377355</v>
      </c>
      <c r="F149" s="687" t="inlineStr">
        <f aca="false">F148+E149</f>
        <is>
          <t/>
        </is>
      </c>
    </row>
    <row collapsed="false" customFormat="false" customHeight="true" hidden="false" ht="12.75" outlineLevel="0" r="150">
      <c r="A150" s="683" t="s">
        <v>63</v>
      </c>
      <c r="B150" s="684" t="s">
        <v>64</v>
      </c>
      <c r="C150" s="683" t="s">
        <v>820</v>
      </c>
      <c r="D150" s="685" t="n">
        <v>140.1</v>
      </c>
      <c r="E150" s="686" t="n">
        <f aca="false">D150/$D$159</f>
        <v>0.000118679179512636</v>
      </c>
      <c r="F150" s="687" t="inlineStr">
        <f aca="false">F149+E150</f>
        <is>
          <t/>
        </is>
      </c>
    </row>
    <row collapsed="false" customFormat="false" customHeight="true" hidden="false" ht="12.75" outlineLevel="0" r="151">
      <c r="A151" s="683" t="s">
        <v>282</v>
      </c>
      <c r="B151" s="684" t="n">
        <v>88571</v>
      </c>
      <c r="C151" s="683" t="s">
        <v>821</v>
      </c>
      <c r="D151" s="685" t="n">
        <v>137.46</v>
      </c>
      <c r="E151" s="686" t="n">
        <f aca="false">D151/$D$159</f>
        <v>0.000116442826665289</v>
      </c>
      <c r="F151" s="687" t="inlineStr">
        <f aca="false">F150+E151</f>
        <is>
          <t/>
        </is>
      </c>
    </row>
    <row collapsed="false" customFormat="false" customHeight="true" hidden="false" ht="12.75" outlineLevel="0" r="152">
      <c r="A152" s="683" t="s">
        <v>169</v>
      </c>
      <c r="B152" s="684" t="n">
        <v>89709</v>
      </c>
      <c r="C152" s="683" t="s">
        <v>822</v>
      </c>
      <c r="D152" s="685" t="n">
        <v>109.76</v>
      </c>
      <c r="E152" s="686" t="n">
        <f aca="false">D152/$D$159</f>
        <v>9.29780638351672E-005</v>
      </c>
      <c r="F152" s="687" t="inlineStr">
        <f aca="false">F151+E152</f>
        <is>
          <t/>
        </is>
      </c>
    </row>
    <row collapsed="false" customFormat="false" customHeight="true" hidden="false" ht="12.75" outlineLevel="0" r="153">
      <c r="A153" s="683" t="s">
        <v>225</v>
      </c>
      <c r="B153" s="684" t="n">
        <v>93664</v>
      </c>
      <c r="C153" s="683" t="s">
        <v>823</v>
      </c>
      <c r="D153" s="685" t="n">
        <v>74.97</v>
      </c>
      <c r="E153" s="686" t="n">
        <f aca="false">D153/$D$159</f>
        <v>6.35073382445562E-005</v>
      </c>
      <c r="F153" s="687" t="inlineStr">
        <f aca="false">F152+E153</f>
        <is>
          <t/>
        </is>
      </c>
    </row>
    <row collapsed="false" customFormat="false" customHeight="true" hidden="false" ht="12.75" outlineLevel="0" r="154">
      <c r="A154" s="683" t="s">
        <v>186</v>
      </c>
      <c r="B154" s="684" t="n">
        <v>83879</v>
      </c>
      <c r="C154" s="683" t="s">
        <v>824</v>
      </c>
      <c r="D154" s="685" t="n">
        <v>69.19</v>
      </c>
      <c r="E154" s="686" t="n">
        <f aca="false">D154/$D$159</f>
        <v>5.86110808742276E-005</v>
      </c>
      <c r="F154" s="687" t="inlineStr">
        <f aca="false">F153+E154</f>
        <is>
          <t/>
        </is>
      </c>
    </row>
    <row collapsed="false" customFormat="false" customHeight="true" hidden="false" ht="12.75" outlineLevel="0" r="155">
      <c r="A155" s="683" t="s">
        <v>233</v>
      </c>
      <c r="B155" s="684" t="s">
        <v>234</v>
      </c>
      <c r="C155" s="683" t="s">
        <v>235</v>
      </c>
      <c r="D155" s="685" t="n">
        <v>67.3</v>
      </c>
      <c r="E155" s="686" t="n">
        <f aca="false">D155/$D$159</f>
        <v>5.70100555403312E-005</v>
      </c>
      <c r="F155" s="687" t="inlineStr">
        <f aca="false">F154+E155</f>
        <is>
          <t/>
        </is>
      </c>
    </row>
    <row collapsed="false" customFormat="false" customHeight="true" hidden="false" ht="12.75" outlineLevel="0" r="156">
      <c r="A156" s="683" t="s">
        <v>189</v>
      </c>
      <c r="B156" s="684" t="n">
        <v>94797</v>
      </c>
      <c r="C156" s="683" t="s">
        <v>825</v>
      </c>
      <c r="D156" s="685" t="n">
        <v>58.99</v>
      </c>
      <c r="E156" s="686" t="n">
        <f aca="false">D156/$D$159</f>
        <v>4.99706266912948E-005</v>
      </c>
      <c r="F156" s="687" t="inlineStr">
        <f aca="false">F155+E156</f>
        <is>
          <t/>
        </is>
      </c>
    </row>
    <row collapsed="false" customFormat="false" customHeight="true" hidden="false" ht="12.75" outlineLevel="0" r="157">
      <c r="A157" s="683" t="s">
        <v>228</v>
      </c>
      <c r="B157" s="684" t="s">
        <v>229</v>
      </c>
      <c r="C157" s="683" t="s">
        <v>826</v>
      </c>
      <c r="D157" s="685" t="n">
        <v>55.1</v>
      </c>
      <c r="E157" s="686" t="n">
        <f aca="false">D157/$D$159</f>
        <v>4.66753946548626E-005</v>
      </c>
      <c r="F157" s="687" t="inlineStr">
        <f aca="false">F156+E157</f>
        <is>
          <t/>
        </is>
      </c>
    </row>
    <row collapsed="false" customFormat="false" customHeight="true" hidden="false" ht="12.75" outlineLevel="0" r="158">
      <c r="A158" s="683" t="s">
        <v>170</v>
      </c>
      <c r="B158" s="684" t="n">
        <v>89710</v>
      </c>
      <c r="C158" s="683" t="s">
        <v>827</v>
      </c>
      <c r="D158" s="685" t="n">
        <v>13.44</v>
      </c>
      <c r="E158" s="686" t="n">
        <f aca="false">D158/$D$159</f>
        <v>1.13850690410409E-005</v>
      </c>
      <c r="F158" s="687" t="inlineStr">
        <f aca="false">F157+E158</f>
        <is>
          <t/>
        </is>
      </c>
    </row>
    <row collapsed="false" customFormat="false" customHeight="true" hidden="false" ht="12.75" outlineLevel="0" r="159">
      <c r="A159" s="688" t="s">
        <v>828</v>
      </c>
      <c r="B159" s="688"/>
      <c r="C159" s="688"/>
      <c r="D159" s="689" t="n">
        <f aca="false">SUM(D2:D158)</f>
        <v>1180493.5</v>
      </c>
      <c r="E159" s="690" t="n">
        <f aca="false">SUM(E2:E158)</f>
        <v>1</v>
      </c>
      <c r="F159" s="691"/>
    </row>
    <row collapsed="false" customFormat="false" customHeight="true" hidden="false" ht="12.75" outlineLevel="0" r="161">
      <c r="A161" s="691" t="s">
        <v>316</v>
      </c>
      <c r="B161" s="692" t="s">
        <v>415</v>
      </c>
      <c r="C161" s="693" t="s">
        <v>829</v>
      </c>
      <c r="D161" s="694" t="n">
        <f aca="false">'ORÇAMENTO ANALÍTICO'!I210</f>
        <v>51357</v>
      </c>
    </row>
  </sheetData>
  <mergeCells count="4">
    <mergeCell ref="G2:G3"/>
    <mergeCell ref="G4:G12"/>
    <mergeCell ref="G13:G37"/>
    <mergeCell ref="A159:C159"/>
  </mergeCells>
  <printOptions headings="false" gridLines="false" gridLinesSet="true" horizontalCentered="false" verticalCentered="false"/>
  <pageMargins left="0.511805555555555" right="0.511805555555555" top="0.7875" bottom="0.7875" header="0.511805555555555" footer="0.511805555555555"/>
  <pageSetup blackAndWhite="false" cellComments="none" copies="1" draft="false" firstPageNumber="0" fitToHeight="1" fitToWidth="1" horizontalDpi="300" orientation="portrait" pageOrder="downThenOver" paperSize="9" scale="100" useFirstPageNumber="false" usePrinterDefaults="false" verticalDpi="300"/>
  <headerFooter differentFirst="false" differentOddEven="false">
    <oddHeader/>
    <oddFooter/>
  </headerFooter>
</worksheet>
</file>

<file path=docProps/app.xml><?xml version="1.0" encoding="utf-8"?>
<Properties xmlns="http://schemas.openxmlformats.org/officeDocument/2006/extended-properties" xmlns:vt="http://schemas.openxmlformats.org/officeDocument/2006/docPropsVTypes">
  <TotalTime>0</TotalTime>
  <Application>LibreOffice/3.6$Windows_x86 LibreOffice_project/2ef5aff-a6fb0ff-166bdff-cf087ad-0f1389</Application>
</Properties>
</file>

<file path=docProps/core.xml><?xml version="1.0" encoding="utf-8"?>
<cp:coreProperties xmlns:cp="http://schemas.openxmlformats.org/package/2006/metadata/core-properties" xmlns:dc="http://purl.org/dc/elements/1.1/" xmlns:dcmitype="http://purl.org/dc/dcmitype/" xmlns:dcterms="http://purl.org/dc/terms/" xmlns:xsi="http://www.w3.org/2001/XMLSchema-instance">
  <dcterms:created xsi:type="dcterms:W3CDTF">2009-12-28T07:51:44.00Z</dcterms:created>
  <dc:creator>Luiz Carlos</dc:creator>
  <cp:lastModifiedBy>otavio.pro</cp:lastModifiedBy>
  <cp:lastPrinted>2019-10-08T12:50:28.00Z</cp:lastPrinted>
  <dcterms:modified xsi:type="dcterms:W3CDTF">2019-10-08T14:00:49.00Z</dcterms:modified>
  <cp:revision>0</cp:revision>
</cp:coreProperties>
</file>